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code\PowerPointGenerator\McKinsey.PowerPointGenerator.ExcelDataImporter.Tests\Resources\"/>
    </mc:Choice>
  </mc:AlternateContent>
  <bookViews>
    <workbookView xWindow="1020" yWindow="-75" windowWidth="11865" windowHeight="7110" tabRatio="704" firstSheet="1" activeTab="3"/>
  </bookViews>
  <sheets>
    <sheet name="A Dataset specification" sheetId="1" r:id="rId1"/>
    <sheet name="B Raw data" sheetId="2" r:id="rId2"/>
    <sheet name="C Standard calculations" sheetId="3" r:id="rId3"/>
    <sheet name="D Standard automated ranges" sheetId="4" r:id="rId4"/>
    <sheet name="E Custom analysis" sheetId="5" r:id="rId5"/>
    <sheet name="X Saved test data" sheetId="9" r:id="rId6"/>
    <sheet name="Y Helper variables" sheetId="8" r:id="rId7"/>
    <sheet name="Z Lookup tables" sheetId="6" r:id="rId8"/>
  </sheets>
  <externalReferences>
    <externalReference r:id="rId9"/>
  </externalReferences>
  <definedNames>
    <definedName name="_xlnm._FilterDatabase" localSheetId="0" hidden="1">'A Dataset specification'!$A$15:$BI$35</definedName>
    <definedName name="_xlnm._FilterDatabase" localSheetId="1" hidden="1">'B Raw data'!$D$3:$T$3</definedName>
    <definedName name="ApplicationLandscapeKPIs">'D Standard automated ranges'!$G$359:$BH$363</definedName>
    <definedName name="ApplicationsByType">'D Standard automated ranges'!$G$343:$BH$347</definedName>
    <definedName name="BusApplicationsByType">'D Standard automated ranges'!$G$350:$BH$356</definedName>
    <definedName name="CapabilitiesAD">'D Standard automated ranges'!$F$393:$BH$402</definedName>
    <definedName name="CapabilitiesAM">'D Standard automated ranges'!$F$418:$BH$425</definedName>
    <definedName name="CapabilitiesArchComplexity">'D Standard automated ranges'!$F$405:$BH$415</definedName>
    <definedName name="CapabilitiesOverview1">'D Standard automated ranges'!$F$368:$BH$378</definedName>
    <definedName name="CapabilitiesOverview2">'D Standard automated ranges'!$F$381:$BH$390</definedName>
    <definedName name="Cl1Expenses">'D Standard automated ranges'!$I$14</definedName>
    <definedName name="Cl1FTE_Company">'D Standard automated ranges'!$I$15</definedName>
    <definedName name="Cl1FTE_IT">'D Standard automated ranges'!$I$17</definedName>
    <definedName name="Cl1N">'D Standard automated ranges'!$I$6</definedName>
    <definedName name="Cl1Revenues">'D Standard automated ranges'!$I$13</definedName>
    <definedName name="Cl1Spend_IT">'D Standard automated ranges'!$I$16</definedName>
    <definedName name="Cl1SpendByRevenues_AD">'D Standard automated ranges'!$I$63</definedName>
    <definedName name="Cl1SpendByRevenues_ADM">'D Standard automated ranges'!$I$55</definedName>
    <definedName name="Cl1SpendByRevenues_AM">'D Standard automated ranges'!$I$56</definedName>
    <definedName name="Cl1SpendByRevenues_ATM">'D Standard automated ranges'!$I$54</definedName>
    <definedName name="Cl1SpendByRevenues_Comp">'D Standard automated ranges'!$I$49</definedName>
    <definedName name="Cl1SpendByRevenues_DC">'D Standard automated ranges'!$I$52</definedName>
    <definedName name="Cl1SpendByRevenues_EUS">'D Standard automated ranges'!$I$48</definedName>
    <definedName name="Cl1SpendByRevenues_HD">'D Standard automated ranges'!$I$50</definedName>
    <definedName name="Cl1SpendByRevenues_Infra">'D Standard automated ranges'!$I$44</definedName>
    <definedName name="Cl1SpendByRevenues_IT">'D Standard automated ranges'!$I$42</definedName>
    <definedName name="Cl1SpendByRevenues_Mgmt">'D Standard automated ranges'!$I$43</definedName>
    <definedName name="Cl1SpendByRevenues_Net">'D Standard automated ranges'!$I$46</definedName>
    <definedName name="Cl1SpendByRevenues_NTS">'D Standard automated ranges'!$I$45</definedName>
    <definedName name="Cl1SpendByRevenues_OS">'D Standard automated ranges'!$I$53</definedName>
    <definedName name="Cl1SpendByRevenues_Servers">'D Standard automated ranges'!$I$51</definedName>
    <definedName name="Cl1SpendByRevenues_Tel">'D Standard automated ranges'!$I$47</definedName>
    <definedName name="Cl1SpendDiffsInMn">'D Standard automated ranges'!$G$68:$BH$75</definedName>
    <definedName name="Cl2Expenses">'D Standard automated ranges'!$K$14</definedName>
    <definedName name="Cl2FTE_Company">'D Standard automated ranges'!$K$15</definedName>
    <definedName name="Cl2FTE_IT">'D Standard automated ranges'!$K$17</definedName>
    <definedName name="Cl2N">'D Standard automated ranges'!$K$6</definedName>
    <definedName name="Cl2Revenues">'D Standard automated ranges'!$K$13</definedName>
    <definedName name="Cl2Spend_IT">'D Standard automated ranges'!$K$16</definedName>
    <definedName name="Cl2SpendByRevenues_AD">'D Standard automated ranges'!$K$63</definedName>
    <definedName name="Cl2SpendByRevenues_ADM">'D Standard automated ranges'!$K$55</definedName>
    <definedName name="Cl2SpendByRevenues_AM">'D Standard automated ranges'!$K$56</definedName>
    <definedName name="Cl2SpendByRevenues_ATM">'D Standard automated ranges'!$K$54</definedName>
    <definedName name="Cl2SpendByRevenues_Comp">'D Standard automated ranges'!$K$49</definedName>
    <definedName name="Cl2SpendByRevenues_DC">'D Standard automated ranges'!$K$52</definedName>
    <definedName name="Cl2SpendByRevenues_EUS">'D Standard automated ranges'!$K$48</definedName>
    <definedName name="Cl2SpendByRevenues_HD">'D Standard automated ranges'!$K$50</definedName>
    <definedName name="Cl2SpendByRevenues_Infra">'D Standard automated ranges'!$K$44</definedName>
    <definedName name="Cl2SpendByRevenues_IT">'D Standard automated ranges'!$K$42</definedName>
    <definedName name="Cl2SpendByRevenues_Mgmt">'D Standard automated ranges'!$K$43</definedName>
    <definedName name="Cl2SpendByRevenues_Net">'D Standard automated ranges'!$K$46</definedName>
    <definedName name="Cl2SpendByRevenues_NTS">'D Standard automated ranges'!$K$45</definedName>
    <definedName name="Cl2SpendByRevenues_OS">'D Standard automated ranges'!$K$53</definedName>
    <definedName name="Cl2SpendByRevenues_Servers">'D Standard automated ranges'!$K$51</definedName>
    <definedName name="Cl2SpendByRevenues_Tel">'D Standard automated ranges'!$K$47</definedName>
    <definedName name="Cl3Expenses">'D Standard automated ranges'!$L$14</definedName>
    <definedName name="Cl3FTE_Company">'D Standard automated ranges'!$L$15</definedName>
    <definedName name="Cl3FTE_IT">'D Standard automated ranges'!$L$17</definedName>
    <definedName name="Cl3N">'D Standard automated ranges'!$L$6</definedName>
    <definedName name="Cl3Revenues">'D Standard automated ranges'!$L$13</definedName>
    <definedName name="Cl3Spend_IT">'D Standard automated ranges'!$L$16</definedName>
    <definedName name="Cl3SpendByRevenues_AD">'D Standard automated ranges'!$L$63</definedName>
    <definedName name="Cl3SpendByRevenues_ADM">'D Standard automated ranges'!$L$55</definedName>
    <definedName name="Cl3SpendByRevenues_AM">'D Standard automated ranges'!$L$56</definedName>
    <definedName name="Cl3SpendByRevenues_ATM">'D Standard automated ranges'!$L$54</definedName>
    <definedName name="Cl3SpendByRevenues_Comp">'D Standard automated ranges'!$L$49</definedName>
    <definedName name="Cl3SpendByRevenues_DC">'D Standard automated ranges'!$L$52</definedName>
    <definedName name="Cl3SpendByRevenues_EUS">'D Standard automated ranges'!$L$48</definedName>
    <definedName name="Cl3SpendByRevenues_HD">'D Standard automated ranges'!$L$50</definedName>
    <definedName name="Cl3SpendByRevenues_Infra">'D Standard automated ranges'!$L$44</definedName>
    <definedName name="Cl3SpendByRevenues_IT">'D Standard automated ranges'!$L$42</definedName>
    <definedName name="Cl3SpendByRevenues_Mgmt">'D Standard automated ranges'!$L$43</definedName>
    <definedName name="Cl3SpendByRevenues_Net">'D Standard automated ranges'!$L$46</definedName>
    <definedName name="Cl3SpendByRevenues_NTS">'D Standard automated ranges'!$L$45</definedName>
    <definedName name="Cl3SpendByRevenues_OS">'D Standard automated ranges'!$L$53</definedName>
    <definedName name="Cl3SpendByRevenues_Servers">'D Standard automated ranges'!$L$51</definedName>
    <definedName name="Cl3SpendByRevenues_Tel">'D Standard automated ranges'!$L$47</definedName>
    <definedName name="Cl4Expenses">'D Standard automated ranges'!$M$14</definedName>
    <definedName name="Cl4FTE_Company">'D Standard automated ranges'!$M$15</definedName>
    <definedName name="Cl4FTE_IT">'D Standard automated ranges'!$M$17</definedName>
    <definedName name="Cl4N">'D Standard automated ranges'!$M$6</definedName>
    <definedName name="Cl4Revenues">'D Standard automated ranges'!$M$13</definedName>
    <definedName name="Cl4Spend_IT">'D Standard automated ranges'!$M$16</definedName>
    <definedName name="Cl4SpendByRevenues_AD">'D Standard automated ranges'!$M$63</definedName>
    <definedName name="Cl4SpendByRevenues_ADM">'D Standard automated ranges'!$M$55</definedName>
    <definedName name="Cl4SpendByRevenues_AM">'D Standard automated ranges'!$M$56</definedName>
    <definedName name="Cl4SpendByRevenues_ATM">'D Standard automated ranges'!$M$54</definedName>
    <definedName name="Cl4SpendByRevenues_Comp">'D Standard automated ranges'!$M$49</definedName>
    <definedName name="Cl4SpendByRevenues_DC">'D Standard automated ranges'!$M$52</definedName>
    <definedName name="Cl4SpendByRevenues_EUS">'D Standard automated ranges'!$M$48</definedName>
    <definedName name="Cl4SpendByRevenues_HD">'D Standard automated ranges'!$M$50</definedName>
    <definedName name="Cl4SpendByRevenues_Infra">'D Standard automated ranges'!$M$44</definedName>
    <definedName name="Cl4SpendByRevenues_IT">'D Standard automated ranges'!$M$42</definedName>
    <definedName name="Cl4SpendByRevenues_Mgmt">'D Standard automated ranges'!$M$43</definedName>
    <definedName name="Cl4SpendByRevenues_Net">'D Standard automated ranges'!$M$46</definedName>
    <definedName name="Cl4SpendByRevenues_NTS">'D Standard automated ranges'!$M$45</definedName>
    <definedName name="Cl4SpendByRevenues_OS">'D Standard automated ranges'!$M$53</definedName>
    <definedName name="Cl4SpendByRevenues_Servers">'D Standard automated ranges'!$M$51</definedName>
    <definedName name="Cl4SpendByRevenues_Tel">'D Standard automated ranges'!$M$47</definedName>
    <definedName name="Cl5Expenses">'D Standard automated ranges'!$N$14</definedName>
    <definedName name="Cl5FTE_Company">'D Standard automated ranges'!$N$15</definedName>
    <definedName name="Cl5FTE_IT">'D Standard automated ranges'!$N$17</definedName>
    <definedName name="Cl5N">'D Standard automated ranges'!$N$6</definedName>
    <definedName name="Cl5Revenues">'D Standard automated ranges'!$N$13</definedName>
    <definedName name="Cl5Spend_IT">'D Standard automated ranges'!$N$16</definedName>
    <definedName name="Cl5SpendByRevenues_AD">'D Standard automated ranges'!$N$63</definedName>
    <definedName name="Cl5SpendByRevenues_ADM">'D Standard automated ranges'!$N$55</definedName>
    <definedName name="Cl5SpendByRevenues_AM">'D Standard automated ranges'!$N$56</definedName>
    <definedName name="Cl5SpendByRevenues_ATM">'D Standard automated ranges'!$N$54</definedName>
    <definedName name="Cl5SpendByRevenues_Comp">'D Standard automated ranges'!$N$49</definedName>
    <definedName name="Cl5SpendByRevenues_DC">'D Standard automated ranges'!$N$52</definedName>
    <definedName name="Cl5SpendByRevenues_EUS">'D Standard automated ranges'!$N$48</definedName>
    <definedName name="Cl5SpendByRevenues_HD">'D Standard automated ranges'!$N$50</definedName>
    <definedName name="Cl5SpendByRevenues_Infra">'D Standard automated ranges'!$N$44</definedName>
    <definedName name="Cl5SpendByRevenues_IT">'D Standard automated ranges'!$N$42</definedName>
    <definedName name="Cl5SpendByRevenues_Mgmt">'D Standard automated ranges'!$N$43</definedName>
    <definedName name="Cl5SpendByRevenues_Net">'D Standard automated ranges'!$N$46</definedName>
    <definedName name="Cl5SpendByRevenues_NTS">'D Standard automated ranges'!$N$45</definedName>
    <definedName name="Cl5SpendByRevenues_OS">'D Standard automated ranges'!$N$53</definedName>
    <definedName name="Cl5SpendByRevenues_Servers">'D Standard automated ranges'!$N$51</definedName>
    <definedName name="Cl5SpendByRevenues_Tel">'D Standard automated ranges'!$N$47</definedName>
    <definedName name="Client1Code">'Y Helper variables'!$B$23</definedName>
    <definedName name="Client1DataYear">'Y Helper variables'!$B$25</definedName>
    <definedName name="Client1Name">'Y Helper variables'!$B$24</definedName>
    <definedName name="Client1Sector">'Y Helper variables'!$B$26</definedName>
    <definedName name="Client1Show">'Y Helper variables'!$B$28</definedName>
    <definedName name="Client2Code">'Y Helper variables'!$C$23</definedName>
    <definedName name="Client2Name">'Y Helper variables'!$C$24</definedName>
    <definedName name="Client2Show">'Y Helper variables'!$C$28</definedName>
    <definedName name="Client3Code">'Y Helper variables'!$D$23</definedName>
    <definedName name="Client3Name">'Y Helper variables'!$D$24</definedName>
    <definedName name="Client3Show">'Y Helper variables'!$D$28</definedName>
    <definedName name="Client4Code">'Y Helper variables'!$E$23</definedName>
    <definedName name="Client4Name">'Y Helper variables'!$E$24</definedName>
    <definedName name="Client4Show">'Y Helper variables'!$E$28</definedName>
    <definedName name="Client5Code">'Y Helper variables'!$F$23</definedName>
    <definedName name="Client5Name">'Y Helper variables'!$F$24</definedName>
    <definedName name="Client5Show">'Y Helper variables'!$F$28</definedName>
    <definedName name="ClientCodeColLtr">'Y Helper variables'!$B$5</definedName>
    <definedName name="ClientRefClientNums">'Y Helper variables'!$B$27:$F$27</definedName>
    <definedName name="Currency">'D Standard automated ranges'!$D$6</definedName>
    <definedName name="DatasetSpecificationColumnHeaders">'A Dataset specification'!$15:$15</definedName>
    <definedName name="DatasetSpecificationRowHeaders">'A Dataset specification'!$A:$A</definedName>
    <definedName name="DataYear">'D Standard automated ranges'!$D$5</definedName>
    <definedName name="DataYearColLtr">'Y Helper variables'!$B$6</definedName>
    <definedName name="EffectivenessBankingCMEByDomain">'D Standard automated ranges'!$F$446:$BH$451</definedName>
    <definedName name="EffectivenessBankingDAAByDomain">'D Standard automated ranges'!$F$430:$BH$435</definedName>
    <definedName name="EffectivenessBankingOverallByDomain">'D Standard automated ranges'!$F$454:$BH$459</definedName>
    <definedName name="EffectivenessBankingPDAByDomain">'D Standard automated ranges'!$F$438:$BH$443</definedName>
    <definedName name="ExpensesLabel">'D Standard automated ranges'!$H$14</definedName>
    <definedName name="FilterForSelectedEntities">'A Dataset specification'!$AP$8</definedName>
    <definedName name="FirstEntityRow">'Y Helper variables'!$B$2</definedName>
    <definedName name="FirstIntermediateDataRow">'Y Helper variables'!$D$2</definedName>
    <definedName name="FTEAbsolutes">'D Standard automated ranges'!$G$259:$Y$275</definedName>
    <definedName name="FTEByADMFTE">'D Standard automated ranges'!$G$297:$BH$299</definedName>
    <definedName name="FTEByCompanyFTE">'D Standard automated ranges'!$G$278:$BH$294</definedName>
    <definedName name="G1Avg">'D Standard automated ranges'!$AE$6</definedName>
    <definedName name="G1ColLtr">'Y Helper variables'!$B$3</definedName>
    <definedName name="G1HQ">'D Standard automated ranges'!$AB$6</definedName>
    <definedName name="G1LQ">'D Standard automated ranges'!$AA$6</definedName>
    <definedName name="G1Max">'D Standard automated ranges'!$AD$6</definedName>
    <definedName name="G1MaxExpenses">'D Standard automated ranges'!$AD$14</definedName>
    <definedName name="G1MaxFTE_Company">'D Standard automated ranges'!$AD$15</definedName>
    <definedName name="G1MaxFTE_IT">'D Standard automated ranges'!$AD$17</definedName>
    <definedName name="G1MaxRevenues">'D Standard automated ranges'!$AD$13</definedName>
    <definedName name="G1MaxSpend_IT">'D Standard automated ranges'!$AD$16</definedName>
    <definedName name="G1Med">'D Standard automated ranges'!$Z$6</definedName>
    <definedName name="G1Min">'D Standard automated ranges'!$AC$6</definedName>
    <definedName name="G1MinExpenses">'D Standard automated ranges'!$AC$14</definedName>
    <definedName name="G1MinFTE_Company">'D Standard automated ranges'!$AC$15</definedName>
    <definedName name="G1MinFTE_IT">'D Standard automated ranges'!$AC$17</definedName>
    <definedName name="G1MinRevenues">'D Standard automated ranges'!$AC$13</definedName>
    <definedName name="G1MinSpend_IT">'D Standard automated ranges'!$AC$16</definedName>
    <definedName name="G1SelectionMask">'B Raw data'!$BP$1:$CD$1</definedName>
    <definedName name="G1Std">'D Standard automated ranges'!$AF$6</definedName>
    <definedName name="G2Avg">'D Standard automated ranges'!$AL$6</definedName>
    <definedName name="G2HQ">'D Standard automated ranges'!$AI$6</definedName>
    <definedName name="G2LQ">'D Standard automated ranges'!$AH$6</definedName>
    <definedName name="G2Max">'D Standard automated ranges'!$AK$6</definedName>
    <definedName name="G2MaxExpenses">'D Standard automated ranges'!$AK$14</definedName>
    <definedName name="G2MaxFTE_Company">'D Standard automated ranges'!$AK$15</definedName>
    <definedName name="G2MaxFTE_IT">'D Standard automated ranges'!$AK$17</definedName>
    <definedName name="G2MaxRevenues">'D Standard automated ranges'!$AK$13</definedName>
    <definedName name="G2MaxSpend_IT">'D Standard automated ranges'!$AK$16</definedName>
    <definedName name="G2Med">'D Standard automated ranges'!$AG$6</definedName>
    <definedName name="G2Min">'D Standard automated ranges'!$AJ$6</definedName>
    <definedName name="G2MinExpenses">'D Standard automated ranges'!$AJ$14</definedName>
    <definedName name="G2MinFTE_Company">'D Standard automated ranges'!$AJ$15</definedName>
    <definedName name="G2MinFTE_IT">'D Standard automated ranges'!$AJ$17</definedName>
    <definedName name="G2MinRevenues">'D Standard automated ranges'!$AJ$13</definedName>
    <definedName name="G2MinSpend_IT">'D Standard automated ranges'!$AJ$16</definedName>
    <definedName name="G2SelectionMask">'B Raw data'!$BP$2:$CD$2</definedName>
    <definedName name="G2Std">'D Standard automated ranges'!$AM$6</definedName>
    <definedName name="G3Avg">'D Standard automated ranges'!$AS$6</definedName>
    <definedName name="G3HQ">'D Standard automated ranges'!$AP$6</definedName>
    <definedName name="G3LQ">'D Standard automated ranges'!$AO$6</definedName>
    <definedName name="G3Max">'D Standard automated ranges'!$AR$6</definedName>
    <definedName name="G3MaxExpenses">'D Standard automated ranges'!$AR$14</definedName>
    <definedName name="G3MaxFTE_Company">'D Standard automated ranges'!$AR$15</definedName>
    <definedName name="G3MaxFTE_IT">'D Standard automated ranges'!$AR$17</definedName>
    <definedName name="G3MaxRevenues">'D Standard automated ranges'!$AR$13</definedName>
    <definedName name="G3MaxSpend_IT">'D Standard automated ranges'!$AR$16</definedName>
    <definedName name="G3Med">'D Standard automated ranges'!$AN$6</definedName>
    <definedName name="G3Min">'D Standard automated ranges'!$AQ$6</definedName>
    <definedName name="G3MinExpenses">'D Standard automated ranges'!$AQ$14</definedName>
    <definedName name="G3MinFTE_Company">'D Standard automated ranges'!$AQ$15</definedName>
    <definedName name="G3MinFTE_IT">'D Standard automated ranges'!$AQ$17</definedName>
    <definedName name="G3MinRevenues">'D Standard automated ranges'!$AQ$13</definedName>
    <definedName name="G3MinSpend_IT">'D Standard automated ranges'!$AQ$16</definedName>
    <definedName name="G3SelectionMask">'B Raw data'!$BP$3:$CD$3</definedName>
    <definedName name="G3Std">'D Standard automated ranges'!$AT$6</definedName>
    <definedName name="G4Avg">'D Standard automated ranges'!$AZ$6</definedName>
    <definedName name="G4HQ">'D Standard automated ranges'!$AW$6</definedName>
    <definedName name="G4LQ">'D Standard automated ranges'!$AV$6</definedName>
    <definedName name="G4Max">'D Standard automated ranges'!$AY$6</definedName>
    <definedName name="G4MaxExpenses">'D Standard automated ranges'!$AY$14</definedName>
    <definedName name="G4MaxFTE_Company">'D Standard automated ranges'!$AY$15</definedName>
    <definedName name="G4MaxFTE_IT">'D Standard automated ranges'!$AY$17</definedName>
    <definedName name="G4MaxRevenues">'D Standard automated ranges'!$AY$13</definedName>
    <definedName name="G4MaxSpend_IT">'D Standard automated ranges'!$AY$16</definedName>
    <definedName name="G4Med">'D Standard automated ranges'!$AU$6</definedName>
    <definedName name="G4Min">'D Standard automated ranges'!$AX$6</definedName>
    <definedName name="G4MinExpenses">'D Standard automated ranges'!$AX$14</definedName>
    <definedName name="G4MinFTE_Company">'D Standard automated ranges'!$AX$15</definedName>
    <definedName name="G4MinFTE_IT">'D Standard automated ranges'!$AX$17</definedName>
    <definedName name="G4MinRevenues">'D Standard automated ranges'!$AX$13</definedName>
    <definedName name="G4MinSpend_IT">'D Standard automated ranges'!$AX$16</definedName>
    <definedName name="G4SelectionMask">'B Raw data'!$BP$4:$CD$4</definedName>
    <definedName name="G4Std">'D Standard automated ranges'!$BA$6</definedName>
    <definedName name="G5Avg">'D Standard automated ranges'!$BG$6</definedName>
    <definedName name="G5ColLtr">'Y Helper variables'!$B$4</definedName>
    <definedName name="G5HQ">'D Standard automated ranges'!$BD$6</definedName>
    <definedName name="G5LQ">'D Standard automated ranges'!$BC$6</definedName>
    <definedName name="G5Max">'D Standard automated ranges'!$BF$6</definedName>
    <definedName name="G5MaxExpenses">'D Standard automated ranges'!$BF$14</definedName>
    <definedName name="G5MaxFTE_Company">'D Standard automated ranges'!$BF$15</definedName>
    <definedName name="G5MaxFTE_IT">'D Standard automated ranges'!$BF$17</definedName>
    <definedName name="G5MaxRevenues">'D Standard automated ranges'!$BF$13</definedName>
    <definedName name="G5MaxSpend_IT">'D Standard automated ranges'!$BF$16</definedName>
    <definedName name="G5Med">'D Standard automated ranges'!$BB$6</definedName>
    <definedName name="G5Min">'D Standard automated ranges'!$BE$6</definedName>
    <definedName name="G5MinExpenses">'D Standard automated ranges'!$BE$14</definedName>
    <definedName name="G5MinFTE_Company">'D Standard automated ranges'!$BE$15</definedName>
    <definedName name="G5MinFTE_IT">'D Standard automated ranges'!$BE$17</definedName>
    <definedName name="G5MinRevenues">'D Standard automated ranges'!$BE$13</definedName>
    <definedName name="G5MinSpend_IT">'D Standard automated ranges'!$BE$16</definedName>
    <definedName name="G5SelectionMask">'B Raw data'!$BP$5:$CD$5</definedName>
    <definedName name="G5Std">'D Standard automated ranges'!$BH$6</definedName>
    <definedName name="GenerationDate">'D Standard automated ranges'!$D$4</definedName>
    <definedName name="HeaderCl1N">'D Standard automated ranges'!$I$22</definedName>
    <definedName name="HeaderCl2N">'D Standard automated ranges'!$K$22</definedName>
    <definedName name="HeaderCl3N">'D Standard automated ranges'!$L$22</definedName>
    <definedName name="HeaderCl4N">'D Standard automated ranges'!$M$22</definedName>
    <definedName name="HeaderCl5N">'D Standard automated ranges'!$N$22</definedName>
    <definedName name="HeaderG1Avg">'D Standard automated ranges'!$AE$41</definedName>
    <definedName name="HeaderG1HIQD">'D Standard automated ranges'!$AF$368</definedName>
    <definedName name="HeaderG1HQ">'D Standard automated ranges'!$AB$41</definedName>
    <definedName name="HeaderG1LIQD">'D Standard automated ranges'!$AE$368</definedName>
    <definedName name="HeaderG1LQ">'D Standard automated ranges'!$AA$41</definedName>
    <definedName name="HeaderG1Max">'D Standard automated ranges'!$AD$41</definedName>
    <definedName name="HeaderG1Med">'D Standard automated ranges'!$Z$41</definedName>
    <definedName name="HeaderG1Min">'D Standard automated ranges'!$AC$41</definedName>
    <definedName name="HeaderG1Std">'D Standard automated ranges'!$AF$41</definedName>
    <definedName name="HeaderG2Avg">'D Standard automated ranges'!$AL$41</definedName>
    <definedName name="HeaderG2HIQD">'D Standard automated ranges'!$AM$368</definedName>
    <definedName name="HeaderG2HQ">'D Standard automated ranges'!$AI$41</definedName>
    <definedName name="HeaderG2LIQD">'D Standard automated ranges'!$AL$368</definedName>
    <definedName name="HeaderG2LQ">'D Standard automated ranges'!$AH$41</definedName>
    <definedName name="HeaderG2Max">'D Standard automated ranges'!$AK$41</definedName>
    <definedName name="HeaderG2Med">'D Standard automated ranges'!$AG$41</definedName>
    <definedName name="HeaderG2Min">'D Standard automated ranges'!$AJ$41</definedName>
    <definedName name="HeaderG2Std">'D Standard automated ranges'!$AM$41</definedName>
    <definedName name="HeaderG3Avg">'D Standard automated ranges'!$AS$41</definedName>
    <definedName name="HeaderG3HIQD">'D Standard automated ranges'!$AT$368</definedName>
    <definedName name="HeaderG3HQ">'D Standard automated ranges'!$AP$41</definedName>
    <definedName name="HeaderG3LIQD">'D Standard automated ranges'!$AS$368</definedName>
    <definedName name="HeaderG3LQ">'D Standard automated ranges'!$AO$41</definedName>
    <definedName name="HeaderG3Max">'D Standard automated ranges'!$AR$41</definedName>
    <definedName name="HeaderG3Med">'D Standard automated ranges'!$AN$41</definedName>
    <definedName name="HeaderG3Min">'D Standard automated ranges'!$AQ$41</definedName>
    <definedName name="HeaderG3Std">'D Standard automated ranges'!$AT$41</definedName>
    <definedName name="HeaderG4Avg">'D Standard automated ranges'!$AZ$41</definedName>
    <definedName name="HeaderG4HIQD">'D Standard automated ranges'!$BA$368</definedName>
    <definedName name="HeaderG4HQ">'D Standard automated ranges'!$AW$41</definedName>
    <definedName name="HeaderG4LIQD">'D Standard automated ranges'!$AZ$368</definedName>
    <definedName name="HeaderG4LQ">'D Standard automated ranges'!$AV$41</definedName>
    <definedName name="HeaderG4Max">'D Standard automated ranges'!$AY$41</definedName>
    <definedName name="HeaderG4Med">'D Standard automated ranges'!$AU$41</definedName>
    <definedName name="HeaderG4Min">'D Standard automated ranges'!$AX$41</definedName>
    <definedName name="HeaderG4Std">'D Standard automated ranges'!$BA$41</definedName>
    <definedName name="HeaderG5Avg">'D Standard automated ranges'!$BG$41</definedName>
    <definedName name="HeaderG5HIQD">'D Standard automated ranges'!$BH$368</definedName>
    <definedName name="HeaderG5HQ">'D Standard automated ranges'!$BD$41</definedName>
    <definedName name="HeaderG5LIQD">'D Standard automated ranges'!$BG$368</definedName>
    <definedName name="HeaderG5LQ">'D Standard automated ranges'!$BC$41</definedName>
    <definedName name="HeaderG5Max">'D Standard automated ranges'!$BF$41</definedName>
    <definedName name="HeaderG5Med">'D Standard automated ranges'!$BB$41</definedName>
    <definedName name="HeaderG5Min">'D Standard automated ranges'!$BE$41</definedName>
    <definedName name="HeaderG5Std">'D Standard automated ranges'!$BH$41</definedName>
    <definedName name="HeaderLabels">'D Standard automated ranges'!$H$22</definedName>
    <definedName name="HeaderP10N">'D Standard automated ranges'!$X$22</definedName>
    <definedName name="HeaderP11N">'D Standard automated ranges'!$Y$22</definedName>
    <definedName name="HeaderP1N">'D Standard automated ranges'!$O$22</definedName>
    <definedName name="HeaderP2N">'D Standard automated ranges'!$P$22</definedName>
    <definedName name="HeaderP3N">'D Standard automated ranges'!$Q$22</definedName>
    <definedName name="HeaderP4N">'D Standard automated ranges'!$R$22</definedName>
    <definedName name="HeaderP5N">'D Standard automated ranges'!$S$22</definedName>
    <definedName name="HeaderP6N">'D Standard automated ranges'!$T$22</definedName>
    <definedName name="HeaderP7N">'D Standard automated ranges'!$U$22</definedName>
    <definedName name="HeaderP8N">'D Standard automated ranges'!$V$22</definedName>
    <definedName name="HeaderP9N">'D Standard automated ranges'!$W$22</definedName>
    <definedName name="HeaderYValues">'D Standard automated ranges'!$G$368</definedName>
    <definedName name="HorizonSource">'D Standard automated ranges'!$D$9</definedName>
    <definedName name="LastRefreshDate">'A Dataset specification'!$G$1</definedName>
    <definedName name="ListClients">'Y Helper variables'!$B$17:$F$17</definedName>
    <definedName name="ListCurrencySymbols">INDEX(LookupCurrencies[],,MATCH("CurrencySymbol",LookupCurrencies[#Headers],0))</definedName>
    <definedName name="ListDatasetTypes">'Z Lookup tables'!$L$2:$L$5</definedName>
    <definedName name="ListPeerGroups">'Y Helper variables'!$R$17:$V$17</definedName>
    <definedName name="ListPeers">'Y Helper variables'!$G$17:$Q$17</definedName>
    <definedName name="ListProductNames">'Z Lookup tables'!$H$2:$H$6</definedName>
    <definedName name="ListReportTypes">'Z Lookup tables'!$J$2:$J$4</definedName>
    <definedName name="ListSGNums">'Z Lookup tables'!$F$2:$F$17</definedName>
    <definedName name="LookupADMUnplannedChanges">'Z Lookup tables'!$N$1:$O$5</definedName>
    <definedName name="LookupAllSelectedEntities">'A Dataset specification'!$V:$V</definedName>
    <definedName name="LookupAMRequestBacklogLen">'Z Lookup tables'!$N$7:$O$11</definedName>
    <definedName name="LookupClient1Name">'A Dataset specification'!$A:$AR</definedName>
    <definedName name="LookupClient2Name">'A Dataset specification'!$B:$AR</definedName>
    <definedName name="LookupClient3Name">'A Dataset specification'!$C:$AR</definedName>
    <definedName name="LookupClient4Name">'A Dataset specification'!$D:$AR</definedName>
    <definedName name="LookupClient5Name">'A Dataset specification'!$E:$AR</definedName>
    <definedName name="LookupDropdownNamesFromTableNames">'[1]Dataset configuration'!$B$34:$F$36</definedName>
    <definedName name="LookupG2Entities">'A Dataset specification'!$R:$R</definedName>
    <definedName name="LookupG3Entities">'A Dataset specification'!$S:$S</definedName>
    <definedName name="LookupG4Entities">'A Dataset specification'!$T:$T</definedName>
    <definedName name="LookupG5Entities">'A Dataset specification'!$U:$U</definedName>
    <definedName name="LookupPeer10Name">'A Dataset specification'!$O:$AR</definedName>
    <definedName name="LookupPeer11Name">'A Dataset specification'!$P:$AR</definedName>
    <definedName name="LookupPeer1Name">'A Dataset specification'!$F:$AR</definedName>
    <definedName name="LookupPeer2Name">'A Dataset specification'!$G:$AR</definedName>
    <definedName name="LookupPeer3Name">'A Dataset specification'!$H:$AR</definedName>
    <definedName name="LookupPeer4Name">'A Dataset specification'!$I:$AR</definedName>
    <definedName name="LookupPeer5Name">'A Dataset specification'!$J:$AR</definedName>
    <definedName name="LookupPeer6Name">'A Dataset specification'!$K:$AR</definedName>
    <definedName name="LookupPeer7Name">'A Dataset specification'!$L:$AR</definedName>
    <definedName name="LookupPeer8Name">'A Dataset specification'!$M:$AR</definedName>
    <definedName name="LookupPeer9Name">'A Dataset specification'!$N:$AR</definedName>
    <definedName name="LookupPNums">'A Dataset specification'!$X$4:$X$8</definedName>
    <definedName name="LookupProductNames">'Z Lookup tables'!$H$1:$H$6</definedName>
    <definedName name="MaintenanceKPIs">'D Standard automated ranges'!$G$339:$BH$340</definedName>
    <definedName name="NumRefClients">'Y Helper variables'!$B$8</definedName>
    <definedName name="OutputExchangeRate">'D Standard automated ranges'!$G$6</definedName>
    <definedName name="P10N">'D Standard automated ranges'!$X$6</definedName>
    <definedName name="P11N">'D Standard automated ranges'!$Y$6</definedName>
    <definedName name="P1N">'D Standard automated ranges'!$O$6</definedName>
    <definedName name="P2N">'D Standard automated ranges'!$P$6</definedName>
    <definedName name="P3N">'D Standard automated ranges'!$Q$6</definedName>
    <definedName name="P4N">'D Standard automated ranges'!$R$6</definedName>
    <definedName name="P5N">'D Standard automated ranges'!$S$6</definedName>
    <definedName name="P6N">'D Standard automated ranges'!$T$6</definedName>
    <definedName name="P7N">'D Standard automated ranges'!$U$6</definedName>
    <definedName name="P8N">'D Standard automated ranges'!$V$6</definedName>
    <definedName name="P9N">'D Standard automated ranges'!$W$6</definedName>
    <definedName name="PandLAbsolutesInMn">'D Standard automated ranges'!$G$181:$Y$197</definedName>
    <definedName name="PandLByExpenses">'D Standard automated ranges'!$G$238:$BH$254</definedName>
    <definedName name="PandLByITSpend">'D Standard automated ranges'!$G$219:$BH$235</definedName>
    <definedName name="PandLByRevenues">'D Standard automated ranges'!$G$200:$BH$216</definedName>
    <definedName name="Peer10Code">'Y Helper variables'!$P$23</definedName>
    <definedName name="Peer10Name">'Y Helper variables'!$P$24</definedName>
    <definedName name="Peer10Show">'Y Helper variables'!$P$28</definedName>
    <definedName name="Peer11Code">'Y Helper variables'!$Q$23</definedName>
    <definedName name="Peer11Name">'Y Helper variables'!$Q$24</definedName>
    <definedName name="Peer11Show">'Y Helper variables'!$Q$28</definedName>
    <definedName name="Peer1Code">'Y Helper variables'!$G$23</definedName>
    <definedName name="Peer1Name">'Y Helper variables'!$G$24</definedName>
    <definedName name="Peer1Show">'Y Helper variables'!$G$28</definedName>
    <definedName name="Peer2Code">'Y Helper variables'!$H$23</definedName>
    <definedName name="Peer2Name">'Y Helper variables'!$H$24</definedName>
    <definedName name="Peer2Show">'Y Helper variables'!$H$28</definedName>
    <definedName name="Peer3Code">'Y Helper variables'!$I$23</definedName>
    <definedName name="Peer3Name">'Y Helper variables'!$I$24</definedName>
    <definedName name="Peer3Show">'Y Helper variables'!$I$28</definedName>
    <definedName name="Peer4Code">'Y Helper variables'!$J$23</definedName>
    <definedName name="Peer4Name">'Y Helper variables'!$J$24</definedName>
    <definedName name="Peer4Show">'Y Helper variables'!$J$28</definedName>
    <definedName name="Peer5Code">'Y Helper variables'!$K$23</definedName>
    <definedName name="Peer5Name">'Y Helper variables'!$K$24</definedName>
    <definedName name="Peer5Show">'Y Helper variables'!$K$28</definedName>
    <definedName name="Peer6Code">'Y Helper variables'!$L$23</definedName>
    <definedName name="Peer6Name">'Y Helper variables'!$L$24</definedName>
    <definedName name="Peer6Show">'Y Helper variables'!$L$28</definedName>
    <definedName name="Peer7Code">'Y Helper variables'!$M$23</definedName>
    <definedName name="Peer7Name">'Y Helper variables'!$M$24</definedName>
    <definedName name="Peer7Show">'Y Helper variables'!$M$28</definedName>
    <definedName name="Peer8Code">'Y Helper variables'!$N$23</definedName>
    <definedName name="Peer8Name">'Y Helper variables'!$N$24</definedName>
    <definedName name="Peer8Show">'Y Helper variables'!$N$28</definedName>
    <definedName name="Peer9Code">'Y Helper variables'!$O$23</definedName>
    <definedName name="Peer9Name">'Y Helper variables'!$O$24</definedName>
    <definedName name="Peer9Show">'Y Helper variables'!$O$28</definedName>
    <definedName name="PeerRefClientNums">'Y Helper variables'!$G$27:$Q$27</definedName>
    <definedName name="PersonnelSpendPerFTEInK">'D Standard automated ranges'!$G$321:$BH$325</definedName>
    <definedName name="PG1Show">'Y Helper variables'!$R$28</definedName>
    <definedName name="PG2Show">'Y Helper variables'!$S$28</definedName>
    <definedName name="PG3Show">'Y Helper variables'!$T$28</definedName>
    <definedName name="PG4Show">'Y Helper variables'!$U$28</definedName>
    <definedName name="PG5Show">'Y Helper variables'!$V$28</definedName>
    <definedName name="ProductName">'D Standard automated ranges'!$D$7</definedName>
    <definedName name="ProjectKPIs">'D Standard automated ranges'!$G$330:$BH$336</definedName>
    <definedName name="RawDataAllData">'B Raw data'!$K$10:$CD$1362</definedName>
    <definedName name="RawDataAreas">'B Raw data'!$H$10:$H$1362</definedName>
    <definedName name="RawDataColumnHeaders">'B Raw data'!$9:$9</definedName>
    <definedName name="RawDataDimensions">'B Raw data'!$H$10:$H$1362</definedName>
    <definedName name="RawDataFieldKeyBaseRow">'Y Helper variables'!$F$2</definedName>
    <definedName name="RawDataFieldKeys">'B Raw data'!$F:$F</definedName>
    <definedName name="RawDataFirstDatasetCol">'Y Helper variables'!$F$3</definedName>
    <definedName name="RawDataFirstPeerCol">'Y Helper variables'!$F$10</definedName>
    <definedName name="RawDataFirstRefClientCol">'Y Helper variables'!$F$4</definedName>
    <definedName name="RawDataG1MaskRow">'Y Helper variables'!$F$5</definedName>
    <definedName name="RawDataG2MaskRow">'Y Helper variables'!$F$6</definedName>
    <definedName name="RawDataG3MaskRow">'Y Helper variables'!$F$7</definedName>
    <definedName name="RawDataG4MaskRow">'Y Helper variables'!$F$8</definedName>
    <definedName name="RawDataG5MaskRow">'Y Helper variables'!$F$9</definedName>
    <definedName name="RawDataHideFlagsCol">'B Raw data'!$A:$A</definedName>
    <definedName name="RawDataHideFlagsRow">'B Raw data'!$1:$1</definedName>
    <definedName name="RawDataLookupFieldLabels">'B Raw data'!$F:$G</definedName>
    <definedName name="RawDataRefData">'B Raw data'!$BP$10:$CD$1362</definedName>
    <definedName name="RawDataSubtopics">'B Raw data'!$J$10:$J$1362</definedName>
    <definedName name="RawDataTopics">'B Raw data'!$I$10:$I$1362</definedName>
    <definedName name="RefClientNums">'Y Helper variables'!$B$27:$Q$27</definedName>
    <definedName name="ReportType">'D Standard automated ranges'!$D$8</definedName>
    <definedName name="RevenuesLabel">'D Standard automated ranges'!$H$13</definedName>
    <definedName name="RuleofN">'A Dataset specification'!$AX$5</definedName>
    <definedName name="RuleofNPercent">'A Dataset specification'!$AX$6</definedName>
    <definedName name="SelectCapabilities">'A Dataset specification'!$Q$6</definedName>
    <definedName name="SelectEffectivenessBanking">'A Dataset specification'!$Q$7</definedName>
    <definedName name="SelectEffectivenessInsurance">'A Dataset specification'!$Q$9</definedName>
    <definedName name="SelectEffectivenessTelecom">'A Dataset specification'!$Q$8</definedName>
    <definedName name="SelectEffectivenessUtilities">'A Dataset specification'!$Q$10</definedName>
    <definedName name="SelectEfficiencyProductivity">'A Dataset specification'!$Q$5</definedName>
    <definedName name="SelectEfficiencySpendFTEs">'A Dataset specification'!$Q$4</definedName>
    <definedName name="ShowStandardPeerGroups">'A Dataset specification'!$AN$8</definedName>
    <definedName name="SingleEntryPerColumnRange">'A Dataset specification'!$A:$P</definedName>
    <definedName name="SpendAbsolutesInMn">'D Standard automated ranges'!$G$22:$Y$38</definedName>
    <definedName name="SpendByADMPersonnelSpend">'D Standard automated ranges'!$G$158:$BH$160</definedName>
    <definedName name="SpendByADMSourceSpend">'D Standard automated ranges'!$G$151:$BH$155</definedName>
    <definedName name="SpendByADMSpend">'D Standard automated ranges'!$G$116:$BH$148</definedName>
    <definedName name="SpendByADSpend">'D Standard automated ranges'!$G$163:$BH$168</definedName>
    <definedName name="SpendByAMSpend">'D Standard automated ranges'!$G$171:$BH$176</definedName>
    <definedName name="SpendByCompanyFTEInK">'D Standard automated ranges'!$G$302:$BH$318</definedName>
    <definedName name="SpendByExpenses">'D Standard automated ranges'!$G$97:$BH$113</definedName>
    <definedName name="SpendByITSpend">'D Standard automated ranges'!$G$78:$BH$94</definedName>
    <definedName name="SpendByRevenues">'D Standard automated ranges'!$G$41:$BH$65</definedName>
    <definedName name="SpendByRevenuesRowHeaders">'D Standard automated ranges'!$C$42:$C$65</definedName>
    <definedName name="StdCalcsAllCalcs">'C Standard calculations'!$P$11:$CI$408</definedName>
    <definedName name="StdCalcsColumnHeaders">'C Standard calculations'!$10:$10</definedName>
    <definedName name="StdCalcsFieldKeyBaseRow">'Y Helper variables'!$H$2</definedName>
    <definedName name="StdCalcsFieldKeys">'C Standard calculations'!$F:$F</definedName>
    <definedName name="StdCalcsFirstDatasetCol">'Y Helper variables'!$H$3</definedName>
    <definedName name="StdCalcsFirstPeerCol">'Y Helper variables'!$H$5</definedName>
    <definedName name="StdCalcsFirstRefClientCol">'Y Helper variables'!$H$4</definedName>
    <definedName name="StdCalcsHideFlagsCol">'C Standard calculations'!$A:$A</definedName>
    <definedName name="StdCalcsHideFlagsRow">'C Standard calculations'!$1:$1</definedName>
    <definedName name="StdCalcsLookupFieldLabels">'C Standard calculations'!$F:$G</definedName>
    <definedName name="StdCalcsRefCalcs">'C Standard calculations'!$BU$11:$CI$408</definedName>
    <definedName name="StdRangesColumnHeaders">'D Standard automated ranges'!$11:$11</definedName>
    <definedName name="StdRangesFirstDatasetCol">'Y Helper variables'!$J$2</definedName>
    <definedName name="StdRangesHideFlagsCol">'D Standard automated ranges'!$A:$A</definedName>
    <definedName name="StdRangesHideFlagsRow">'D Standard automated ranges'!$1:$1</definedName>
    <definedName name="SubsectorColLtr">'Y Helper variables'!$B$7</definedName>
    <definedName name="Test">'B Raw data'!$K$10:$K$1362</definedName>
    <definedName name="Test2">'B Raw data'!$I$414:$I$432</definedName>
    <definedName name="Test3">'B Raw data'!$K$414:$K$432</definedName>
  </definedNames>
  <calcPr calcId="152511"/>
</workbook>
</file>

<file path=xl/calcChain.xml><?xml version="1.0" encoding="utf-8"?>
<calcChain xmlns="http://schemas.openxmlformats.org/spreadsheetml/2006/main">
  <c r="I360" i="4" l="1"/>
  <c r="O68" i="4" l="1"/>
  <c r="E70" i="4"/>
  <c r="E71" i="4"/>
  <c r="E72" i="4"/>
  <c r="E73" i="4"/>
  <c r="E74" i="4"/>
  <c r="E75" i="4"/>
  <c r="E69" i="4"/>
  <c r="B68" i="4" l="1"/>
  <c r="A75" i="4"/>
  <c r="A74" i="4"/>
  <c r="A73" i="4"/>
  <c r="A72" i="4"/>
  <c r="A71" i="4"/>
  <c r="A70" i="4"/>
  <c r="G69" i="4"/>
  <c r="A69" i="4"/>
  <c r="Y68" i="4"/>
  <c r="X68" i="4"/>
  <c r="W68" i="4"/>
  <c r="V68" i="4"/>
  <c r="U68" i="4"/>
  <c r="T68" i="4"/>
  <c r="S68" i="4"/>
  <c r="R68" i="4"/>
  <c r="Q68" i="4"/>
  <c r="P68" i="4"/>
  <c r="I68" i="4"/>
  <c r="H68" i="4"/>
  <c r="A68" i="4"/>
  <c r="A66" i="4"/>
  <c r="H356" i="4"/>
  <c r="A356" i="4"/>
  <c r="A250" i="3"/>
  <c r="A257" i="3"/>
  <c r="A256" i="3"/>
  <c r="A363" i="4"/>
  <c r="H363" i="4"/>
  <c r="E363" i="4"/>
  <c r="A260" i="3"/>
  <c r="A261" i="3"/>
  <c r="A259" i="3"/>
  <c r="A258" i="3"/>
  <c r="A255" i="3"/>
  <c r="A254" i="3"/>
  <c r="A253" i="3"/>
  <c r="A252" i="3"/>
  <c r="A251" i="3"/>
  <c r="A248" i="3"/>
  <c r="A249" i="3"/>
  <c r="B359" i="4"/>
  <c r="H362" i="4"/>
  <c r="A362" i="4"/>
  <c r="H361" i="4"/>
  <c r="E361" i="4"/>
  <c r="E362" i="4" s="1"/>
  <c r="A361" i="4"/>
  <c r="H360" i="4"/>
  <c r="A360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AU359" i="4"/>
  <c r="AT359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I359" i="4"/>
  <c r="H359" i="4"/>
  <c r="A359" i="4"/>
  <c r="A358" i="4"/>
  <c r="A357" i="4"/>
  <c r="H355" i="4"/>
  <c r="A355" i="4"/>
  <c r="H354" i="4"/>
  <c r="A354" i="4"/>
  <c r="H353" i="4"/>
  <c r="A353" i="4"/>
  <c r="H352" i="4"/>
  <c r="E352" i="4"/>
  <c r="E353" i="4" s="1"/>
  <c r="E354" i="4" s="1"/>
  <c r="E355" i="4" s="1"/>
  <c r="E356" i="4" s="1"/>
  <c r="A352" i="4"/>
  <c r="H351" i="4"/>
  <c r="A351" i="4"/>
  <c r="BH350" i="4"/>
  <c r="BG350" i="4"/>
  <c r="BF350" i="4"/>
  <c r="BE350" i="4"/>
  <c r="BD350" i="4"/>
  <c r="BC350" i="4"/>
  <c r="BB350" i="4"/>
  <c r="BA350" i="4"/>
  <c r="AZ350" i="4"/>
  <c r="AY350" i="4"/>
  <c r="AX350" i="4"/>
  <c r="AW350" i="4"/>
  <c r="AV350" i="4"/>
  <c r="AU350" i="4"/>
  <c r="AT350" i="4"/>
  <c r="AS350" i="4"/>
  <c r="AR350" i="4"/>
  <c r="AQ350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I350" i="4"/>
  <c r="H350" i="4"/>
  <c r="A350" i="4"/>
  <c r="A349" i="4"/>
  <c r="A348" i="4"/>
  <c r="H347" i="4"/>
  <c r="A347" i="4"/>
  <c r="H346" i="4"/>
  <c r="A346" i="4"/>
  <c r="H345" i="4"/>
  <c r="E345" i="4"/>
  <c r="E346" i="4" s="1"/>
  <c r="E347" i="4" s="1"/>
  <c r="A345" i="4"/>
  <c r="H344" i="4"/>
  <c r="A344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U343" i="4"/>
  <c r="AT343" i="4"/>
  <c r="AS343" i="4"/>
  <c r="AR343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I343" i="4"/>
  <c r="H343" i="4"/>
  <c r="A343" i="4"/>
  <c r="A342" i="4"/>
  <c r="A341" i="4"/>
  <c r="H65" i="4"/>
  <c r="A65" i="4"/>
  <c r="H64" i="4"/>
  <c r="A64" i="4"/>
  <c r="H160" i="4"/>
  <c r="E160" i="4"/>
  <c r="A160" i="4"/>
  <c r="H159" i="4"/>
  <c r="A159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I158" i="4"/>
  <c r="H158" i="4"/>
  <c r="A158" i="4"/>
  <c r="A156" i="4"/>
  <c r="H299" i="4"/>
  <c r="E299" i="4"/>
  <c r="A299" i="4"/>
  <c r="H298" i="4"/>
  <c r="A298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I297" i="4"/>
  <c r="H297" i="4"/>
  <c r="A297" i="4"/>
  <c r="A295" i="4"/>
  <c r="B321" i="4"/>
  <c r="B302" i="4"/>
  <c r="B181" i="4"/>
  <c r="B22" i="4"/>
  <c r="H325" i="4"/>
  <c r="A325" i="4"/>
  <c r="H324" i="4"/>
  <c r="A324" i="4"/>
  <c r="H323" i="4"/>
  <c r="E323" i="4"/>
  <c r="E324" i="4" s="1"/>
  <c r="E325" i="4" s="1"/>
  <c r="A323" i="4"/>
  <c r="H322" i="4"/>
  <c r="A322" i="4"/>
  <c r="BH321" i="4"/>
  <c r="BG321" i="4"/>
  <c r="BF321" i="4"/>
  <c r="BE321" i="4"/>
  <c r="BD321" i="4"/>
  <c r="BC321" i="4"/>
  <c r="BB321" i="4"/>
  <c r="BA321" i="4"/>
  <c r="AZ321" i="4"/>
  <c r="AY321" i="4"/>
  <c r="AX321" i="4"/>
  <c r="AW321" i="4"/>
  <c r="AV321" i="4"/>
  <c r="AU321" i="4"/>
  <c r="AT321" i="4"/>
  <c r="AS321" i="4"/>
  <c r="AR321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I321" i="4"/>
  <c r="H321" i="4"/>
  <c r="A321" i="4"/>
  <c r="A319" i="4"/>
  <c r="H61" i="4"/>
  <c r="A61" i="4"/>
  <c r="H60" i="4"/>
  <c r="H59" i="4"/>
  <c r="H155" i="4"/>
  <c r="A155" i="4"/>
  <c r="H154" i="4"/>
  <c r="A154" i="4"/>
  <c r="H153" i="4"/>
  <c r="E153" i="4"/>
  <c r="E154" i="4" s="1"/>
  <c r="E155" i="4" s="1"/>
  <c r="A153" i="4"/>
  <c r="H152" i="4"/>
  <c r="A152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I151" i="4"/>
  <c r="H151" i="4"/>
  <c r="A151" i="4"/>
  <c r="A149" i="4"/>
  <c r="E456" i="4"/>
  <c r="E457" i="4" s="1"/>
  <c r="E458" i="4" s="1"/>
  <c r="E459" i="4" s="1"/>
  <c r="E448" i="4"/>
  <c r="E449" i="4" s="1"/>
  <c r="E450" i="4" s="1"/>
  <c r="E451" i="4" s="1"/>
  <c r="E440" i="4"/>
  <c r="E441" i="4" s="1"/>
  <c r="E442" i="4" s="1"/>
  <c r="E443" i="4" s="1"/>
  <c r="E432" i="4"/>
  <c r="E433" i="4" s="1"/>
  <c r="E434" i="4" s="1"/>
  <c r="E435" i="4" s="1"/>
  <c r="E420" i="4"/>
  <c r="E421" i="4" s="1"/>
  <c r="E422" i="4" s="1"/>
  <c r="E423" i="4" s="1"/>
  <c r="E424" i="4" s="1"/>
  <c r="E425" i="4" s="1"/>
  <c r="E407" i="4"/>
  <c r="E408" i="4" s="1"/>
  <c r="E409" i="4" s="1"/>
  <c r="E410" i="4" s="1"/>
  <c r="E411" i="4" s="1"/>
  <c r="E412" i="4" s="1"/>
  <c r="E413" i="4" s="1"/>
  <c r="E414" i="4" s="1"/>
  <c r="E415" i="4" s="1"/>
  <c r="E395" i="4"/>
  <c r="E396" i="4" s="1"/>
  <c r="E397" i="4" s="1"/>
  <c r="E398" i="4" s="1"/>
  <c r="E399" i="4" s="1"/>
  <c r="E400" i="4" s="1"/>
  <c r="E401" i="4" s="1"/>
  <c r="E402" i="4" s="1"/>
  <c r="E383" i="4"/>
  <c r="E384" i="4" s="1"/>
  <c r="E385" i="4" s="1"/>
  <c r="E386" i="4" s="1"/>
  <c r="E387" i="4" s="1"/>
  <c r="E388" i="4" s="1"/>
  <c r="E389" i="4" s="1"/>
  <c r="E390" i="4" s="1"/>
  <c r="E370" i="4"/>
  <c r="E371" i="4" s="1"/>
  <c r="E372" i="4" s="1"/>
  <c r="E373" i="4" s="1"/>
  <c r="E374" i="4" s="1"/>
  <c r="E375" i="4" s="1"/>
  <c r="E376" i="4" s="1"/>
  <c r="E377" i="4" s="1"/>
  <c r="E378" i="4" s="1"/>
  <c r="E332" i="4"/>
  <c r="E333" i="4" s="1"/>
  <c r="E334" i="4" s="1"/>
  <c r="E335" i="4" s="1"/>
  <c r="E336" i="4" s="1"/>
  <c r="E280" i="4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40" i="4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21" i="4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02" i="4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173" i="4"/>
  <c r="E174" i="4" s="1"/>
  <c r="E175" i="4" s="1"/>
  <c r="E176" i="4" s="1"/>
  <c r="E165" i="4"/>
  <c r="E166" i="4" s="1"/>
  <c r="E167" i="4" s="1"/>
  <c r="E168" i="4" s="1"/>
  <c r="E304" i="4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99" i="4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80" i="4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43" i="4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118" i="4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H126" i="4"/>
  <c r="A126" i="4"/>
  <c r="H125" i="4"/>
  <c r="A125" i="4"/>
  <c r="H124" i="4"/>
  <c r="A124" i="4"/>
  <c r="H123" i="4"/>
  <c r="A123" i="4"/>
  <c r="H122" i="4"/>
  <c r="A122" i="4"/>
  <c r="H423" i="4"/>
  <c r="H425" i="4"/>
  <c r="A425" i="4"/>
  <c r="H424" i="4"/>
  <c r="A424" i="4"/>
  <c r="A423" i="4"/>
  <c r="A422" i="4"/>
  <c r="H421" i="4"/>
  <c r="A421" i="4"/>
  <c r="H420" i="4"/>
  <c r="A420" i="4"/>
  <c r="G419" i="4"/>
  <c r="A419" i="4"/>
  <c r="BF418" i="4"/>
  <c r="BE418" i="4"/>
  <c r="BD418" i="4"/>
  <c r="BC418" i="4"/>
  <c r="BB418" i="4"/>
  <c r="AY418" i="4"/>
  <c r="AX418" i="4"/>
  <c r="AW418" i="4"/>
  <c r="AV418" i="4"/>
  <c r="AU418" i="4"/>
  <c r="AR418" i="4"/>
  <c r="AQ418" i="4"/>
  <c r="AP418" i="4"/>
  <c r="AO418" i="4"/>
  <c r="AN418" i="4"/>
  <c r="AK418" i="4"/>
  <c r="AJ418" i="4"/>
  <c r="AI418" i="4"/>
  <c r="AH418" i="4"/>
  <c r="AG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I418" i="4"/>
  <c r="H418" i="4"/>
  <c r="A418" i="4"/>
  <c r="A416" i="4"/>
  <c r="A247" i="3"/>
  <c r="H340" i="4"/>
  <c r="A340" i="4"/>
  <c r="BH339" i="4"/>
  <c r="BG339" i="4"/>
  <c r="BF339" i="4"/>
  <c r="BE339" i="4"/>
  <c r="BD339" i="4"/>
  <c r="BC339" i="4"/>
  <c r="BB339" i="4"/>
  <c r="BA339" i="4"/>
  <c r="AZ339" i="4"/>
  <c r="AY339" i="4"/>
  <c r="AX339" i="4"/>
  <c r="AW339" i="4"/>
  <c r="AV339" i="4"/>
  <c r="AU339" i="4"/>
  <c r="AT339" i="4"/>
  <c r="AS339" i="4"/>
  <c r="AR339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I339" i="4"/>
  <c r="H339" i="4"/>
  <c r="A339" i="4"/>
  <c r="A338" i="4"/>
  <c r="A337" i="4"/>
  <c r="G420" i="4" l="1"/>
  <c r="G421" i="4" s="1"/>
  <c r="H402" i="4"/>
  <c r="H401" i="4"/>
  <c r="H400" i="4"/>
  <c r="H399" i="4"/>
  <c r="H398" i="4"/>
  <c r="H397" i="4"/>
  <c r="H396" i="4"/>
  <c r="H395" i="4"/>
  <c r="H394" i="4"/>
  <c r="H390" i="4"/>
  <c r="H389" i="4"/>
  <c r="H388" i="4"/>
  <c r="H387" i="4"/>
  <c r="H386" i="4"/>
  <c r="H385" i="4"/>
  <c r="H384" i="4"/>
  <c r="H383" i="4"/>
  <c r="H382" i="4"/>
  <c r="H378" i="4"/>
  <c r="H377" i="4"/>
  <c r="H376" i="4"/>
  <c r="H375" i="4"/>
  <c r="H374" i="4"/>
  <c r="H373" i="4"/>
  <c r="H372" i="4"/>
  <c r="H371" i="4"/>
  <c r="H370" i="4"/>
  <c r="H369" i="4"/>
  <c r="H336" i="4"/>
  <c r="H335" i="4"/>
  <c r="H334" i="4"/>
  <c r="H333" i="4"/>
  <c r="H332" i="4"/>
  <c r="H331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76" i="4"/>
  <c r="H175" i="4"/>
  <c r="H174" i="4"/>
  <c r="H173" i="4"/>
  <c r="H172" i="4"/>
  <c r="H168" i="4"/>
  <c r="H167" i="4"/>
  <c r="H166" i="4"/>
  <c r="H165" i="4"/>
  <c r="H164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1" i="4"/>
  <c r="H120" i="4"/>
  <c r="H119" i="4"/>
  <c r="H118" i="4"/>
  <c r="H117" i="4"/>
  <c r="H63" i="4"/>
  <c r="H62" i="4"/>
  <c r="H58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17" i="4"/>
  <c r="H16" i="4"/>
  <c r="H15" i="4"/>
  <c r="H14" i="4"/>
  <c r="H13" i="4"/>
  <c r="H407" i="4"/>
  <c r="H408" i="4"/>
  <c r="H409" i="4"/>
  <c r="H410" i="4"/>
  <c r="H412" i="4"/>
  <c r="H413" i="4"/>
  <c r="H414" i="4"/>
  <c r="H415" i="4"/>
  <c r="G406" i="4"/>
  <c r="G407" i="4" s="1"/>
  <c r="G408" i="4" s="1"/>
  <c r="G409" i="4" s="1"/>
  <c r="G410" i="4" s="1"/>
  <c r="G411" i="4" s="1"/>
  <c r="G412" i="4" s="1"/>
  <c r="G413" i="4" s="1"/>
  <c r="G414" i="4" s="1"/>
  <c r="G415" i="4" s="1"/>
  <c r="A415" i="4"/>
  <c r="A414" i="4"/>
  <c r="A413" i="4"/>
  <c r="A412" i="4"/>
  <c r="A411" i="4"/>
  <c r="A410" i="4"/>
  <c r="A409" i="4"/>
  <c r="A408" i="4"/>
  <c r="A407" i="4"/>
  <c r="A406" i="4"/>
  <c r="BF405" i="4"/>
  <c r="BE405" i="4"/>
  <c r="BD405" i="4"/>
  <c r="BC405" i="4"/>
  <c r="BB405" i="4"/>
  <c r="AY405" i="4"/>
  <c r="AX405" i="4"/>
  <c r="AW405" i="4"/>
  <c r="AV405" i="4"/>
  <c r="AU405" i="4"/>
  <c r="AR405" i="4"/>
  <c r="AQ405" i="4"/>
  <c r="AP405" i="4"/>
  <c r="AO405" i="4"/>
  <c r="AN405" i="4"/>
  <c r="AK405" i="4"/>
  <c r="AJ405" i="4"/>
  <c r="AI405" i="4"/>
  <c r="AH405" i="4"/>
  <c r="AG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I405" i="4"/>
  <c r="H405" i="4"/>
  <c r="A405" i="4"/>
  <c r="A403" i="4"/>
  <c r="G394" i="4"/>
  <c r="G395" i="4" s="1"/>
  <c r="G396" i="4" s="1"/>
  <c r="G397" i="4" s="1"/>
  <c r="G398" i="4" s="1"/>
  <c r="G399" i="4" s="1"/>
  <c r="G400" i="4" s="1"/>
  <c r="G401" i="4" s="1"/>
  <c r="A402" i="4"/>
  <c r="A401" i="4"/>
  <c r="A400" i="4"/>
  <c r="A399" i="4"/>
  <c r="A398" i="4"/>
  <c r="A397" i="4"/>
  <c r="A396" i="4"/>
  <c r="A395" i="4"/>
  <c r="A394" i="4"/>
  <c r="BF393" i="4"/>
  <c r="BE393" i="4"/>
  <c r="BD393" i="4"/>
  <c r="BC393" i="4"/>
  <c r="BB393" i="4"/>
  <c r="AY393" i="4"/>
  <c r="AX393" i="4"/>
  <c r="AW393" i="4"/>
  <c r="AV393" i="4"/>
  <c r="AU393" i="4"/>
  <c r="AR393" i="4"/>
  <c r="AQ393" i="4"/>
  <c r="AP393" i="4"/>
  <c r="AO393" i="4"/>
  <c r="AN393" i="4"/>
  <c r="AK393" i="4"/>
  <c r="AJ393" i="4"/>
  <c r="AI393" i="4"/>
  <c r="AH393" i="4"/>
  <c r="AG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I393" i="4"/>
  <c r="H393" i="4"/>
  <c r="A393" i="4"/>
  <c r="A391" i="4"/>
  <c r="G14" i="3"/>
  <c r="A14" i="3"/>
  <c r="G318" i="4"/>
  <c r="G317" i="4"/>
  <c r="A317" i="4"/>
  <c r="G316" i="4"/>
  <c r="A316" i="4"/>
  <c r="G315" i="4"/>
  <c r="A315" i="4"/>
  <c r="G314" i="4"/>
  <c r="A314" i="4"/>
  <c r="G313" i="4"/>
  <c r="A313" i="4"/>
  <c r="G312" i="4"/>
  <c r="A312" i="4"/>
  <c r="G311" i="4"/>
  <c r="A311" i="4"/>
  <c r="G310" i="4"/>
  <c r="A310" i="4"/>
  <c r="G309" i="4"/>
  <c r="A309" i="4"/>
  <c r="G308" i="4"/>
  <c r="A308" i="4"/>
  <c r="G307" i="4"/>
  <c r="A307" i="4"/>
  <c r="G306" i="4"/>
  <c r="A306" i="4"/>
  <c r="G305" i="4"/>
  <c r="A305" i="4"/>
  <c r="G304" i="4"/>
  <c r="A304" i="4"/>
  <c r="G303" i="4"/>
  <c r="A303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I302" i="4"/>
  <c r="H302" i="4"/>
  <c r="A302" i="4"/>
  <c r="A300" i="4"/>
  <c r="A176" i="4"/>
  <c r="A175" i="4"/>
  <c r="A174" i="4"/>
  <c r="A173" i="4"/>
  <c r="A172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I171" i="4"/>
  <c r="H171" i="4"/>
  <c r="A171" i="4"/>
  <c r="A169" i="4"/>
  <c r="A168" i="4"/>
  <c r="A167" i="4"/>
  <c r="A166" i="4"/>
  <c r="A165" i="4"/>
  <c r="A164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I163" i="4"/>
  <c r="H163" i="4"/>
  <c r="A163" i="4"/>
  <c r="A161" i="4"/>
  <c r="AE408" i="3"/>
  <c r="AD408" i="3"/>
  <c r="AC408" i="3"/>
  <c r="AB408" i="3"/>
  <c r="AA408" i="3"/>
  <c r="Z408" i="3"/>
  <c r="Y408" i="3"/>
  <c r="X408" i="3"/>
  <c r="W408" i="3"/>
  <c r="V408" i="3"/>
  <c r="U408" i="3"/>
  <c r="P408" i="3"/>
  <c r="AE407" i="3"/>
  <c r="AD407" i="3"/>
  <c r="AC407" i="3"/>
  <c r="AB407" i="3"/>
  <c r="AA407" i="3"/>
  <c r="Z407" i="3"/>
  <c r="Y407" i="3"/>
  <c r="X407" i="3"/>
  <c r="W407" i="3"/>
  <c r="V407" i="3"/>
  <c r="U407" i="3"/>
  <c r="P407" i="3"/>
  <c r="AE406" i="3"/>
  <c r="AD406" i="3"/>
  <c r="AC406" i="3"/>
  <c r="AB406" i="3"/>
  <c r="AA406" i="3"/>
  <c r="Z406" i="3"/>
  <c r="Y406" i="3"/>
  <c r="X406" i="3"/>
  <c r="W406" i="3"/>
  <c r="V406" i="3"/>
  <c r="U406" i="3"/>
  <c r="P406" i="3"/>
  <c r="AE405" i="3"/>
  <c r="AD405" i="3"/>
  <c r="AC405" i="3"/>
  <c r="AB405" i="3"/>
  <c r="AA405" i="3"/>
  <c r="Z405" i="3"/>
  <c r="Y405" i="3"/>
  <c r="X405" i="3"/>
  <c r="W405" i="3"/>
  <c r="V405" i="3"/>
  <c r="U405" i="3"/>
  <c r="P405" i="3"/>
  <c r="AE404" i="3"/>
  <c r="AD404" i="3"/>
  <c r="AC404" i="3"/>
  <c r="AB404" i="3"/>
  <c r="AA404" i="3"/>
  <c r="Z404" i="3"/>
  <c r="Y404" i="3"/>
  <c r="X404" i="3"/>
  <c r="W404" i="3"/>
  <c r="V404" i="3"/>
  <c r="U404" i="3"/>
  <c r="P404" i="3"/>
  <c r="AE403" i="3"/>
  <c r="AD403" i="3"/>
  <c r="AC403" i="3"/>
  <c r="AB403" i="3"/>
  <c r="AA403" i="3"/>
  <c r="Z403" i="3"/>
  <c r="Y403" i="3"/>
  <c r="X403" i="3"/>
  <c r="W403" i="3"/>
  <c r="V403" i="3"/>
  <c r="U403" i="3"/>
  <c r="P403" i="3"/>
  <c r="AE402" i="3"/>
  <c r="AD402" i="3"/>
  <c r="AC402" i="3"/>
  <c r="AB402" i="3"/>
  <c r="AA402" i="3"/>
  <c r="Z402" i="3"/>
  <c r="Y402" i="3"/>
  <c r="X402" i="3"/>
  <c r="W402" i="3"/>
  <c r="V402" i="3"/>
  <c r="U402" i="3"/>
  <c r="P402" i="3"/>
  <c r="AE401" i="3"/>
  <c r="AD401" i="3"/>
  <c r="AC401" i="3"/>
  <c r="AB401" i="3"/>
  <c r="AA401" i="3"/>
  <c r="Z401" i="3"/>
  <c r="Y401" i="3"/>
  <c r="X401" i="3"/>
  <c r="W401" i="3"/>
  <c r="V401" i="3"/>
  <c r="U401" i="3"/>
  <c r="P401" i="3"/>
  <c r="AE400" i="3"/>
  <c r="AD400" i="3"/>
  <c r="AC400" i="3"/>
  <c r="AB400" i="3"/>
  <c r="AA400" i="3"/>
  <c r="Z400" i="3"/>
  <c r="Y400" i="3"/>
  <c r="X400" i="3"/>
  <c r="W400" i="3"/>
  <c r="V400" i="3"/>
  <c r="U400" i="3"/>
  <c r="P400" i="3"/>
  <c r="AE399" i="3"/>
  <c r="AD399" i="3"/>
  <c r="AC399" i="3"/>
  <c r="AB399" i="3"/>
  <c r="AA399" i="3"/>
  <c r="Z399" i="3"/>
  <c r="Y399" i="3"/>
  <c r="X399" i="3"/>
  <c r="W399" i="3"/>
  <c r="V399" i="3"/>
  <c r="U399" i="3"/>
  <c r="P399" i="3"/>
  <c r="AE398" i="3"/>
  <c r="AD398" i="3"/>
  <c r="AC398" i="3"/>
  <c r="AB398" i="3"/>
  <c r="AA398" i="3"/>
  <c r="Z398" i="3"/>
  <c r="Y398" i="3"/>
  <c r="X398" i="3"/>
  <c r="W398" i="3"/>
  <c r="V398" i="3"/>
  <c r="U398" i="3"/>
  <c r="P398" i="3"/>
  <c r="AE397" i="3"/>
  <c r="AD397" i="3"/>
  <c r="AC397" i="3"/>
  <c r="AB397" i="3"/>
  <c r="AA397" i="3"/>
  <c r="Z397" i="3"/>
  <c r="Y397" i="3"/>
  <c r="X397" i="3"/>
  <c r="W397" i="3"/>
  <c r="V397" i="3"/>
  <c r="U397" i="3"/>
  <c r="P397" i="3"/>
  <c r="AE396" i="3"/>
  <c r="AD396" i="3"/>
  <c r="AC396" i="3"/>
  <c r="AB396" i="3"/>
  <c r="AA396" i="3"/>
  <c r="Z396" i="3"/>
  <c r="Y396" i="3"/>
  <c r="X396" i="3"/>
  <c r="W396" i="3"/>
  <c r="V396" i="3"/>
  <c r="U396" i="3"/>
  <c r="P396" i="3"/>
  <c r="AE395" i="3"/>
  <c r="AD395" i="3"/>
  <c r="AC395" i="3"/>
  <c r="AB395" i="3"/>
  <c r="AA395" i="3"/>
  <c r="Z395" i="3"/>
  <c r="Y395" i="3"/>
  <c r="X395" i="3"/>
  <c r="W395" i="3"/>
  <c r="V395" i="3"/>
  <c r="U395" i="3"/>
  <c r="P395" i="3"/>
  <c r="AE394" i="3"/>
  <c r="AD394" i="3"/>
  <c r="AC394" i="3"/>
  <c r="AB394" i="3"/>
  <c r="AA394" i="3"/>
  <c r="Z394" i="3"/>
  <c r="Y394" i="3"/>
  <c r="X394" i="3"/>
  <c r="W394" i="3"/>
  <c r="V394" i="3"/>
  <c r="U394" i="3"/>
  <c r="P394" i="3"/>
  <c r="AE393" i="3"/>
  <c r="AD393" i="3"/>
  <c r="AC393" i="3"/>
  <c r="AB393" i="3"/>
  <c r="AA393" i="3"/>
  <c r="Z393" i="3"/>
  <c r="Y393" i="3"/>
  <c r="X393" i="3"/>
  <c r="W393" i="3"/>
  <c r="V393" i="3"/>
  <c r="U393" i="3"/>
  <c r="P393" i="3"/>
  <c r="AE392" i="3"/>
  <c r="AD392" i="3"/>
  <c r="AC392" i="3"/>
  <c r="AB392" i="3"/>
  <c r="AA392" i="3"/>
  <c r="Z392" i="3"/>
  <c r="Y392" i="3"/>
  <c r="X392" i="3"/>
  <c r="W392" i="3"/>
  <c r="V392" i="3"/>
  <c r="U392" i="3"/>
  <c r="P392" i="3"/>
  <c r="AE391" i="3"/>
  <c r="AD391" i="3"/>
  <c r="AC391" i="3"/>
  <c r="AB391" i="3"/>
  <c r="AA391" i="3"/>
  <c r="Z391" i="3"/>
  <c r="Y391" i="3"/>
  <c r="X391" i="3"/>
  <c r="W391" i="3"/>
  <c r="V391" i="3"/>
  <c r="U391" i="3"/>
  <c r="P391" i="3"/>
  <c r="AE390" i="3"/>
  <c r="AD390" i="3"/>
  <c r="AC390" i="3"/>
  <c r="AB390" i="3"/>
  <c r="AA390" i="3"/>
  <c r="Z390" i="3"/>
  <c r="Y390" i="3"/>
  <c r="X390" i="3"/>
  <c r="W390" i="3"/>
  <c r="V390" i="3"/>
  <c r="U390" i="3"/>
  <c r="P390" i="3"/>
  <c r="AE389" i="3"/>
  <c r="AD389" i="3"/>
  <c r="AC389" i="3"/>
  <c r="AB389" i="3"/>
  <c r="AA389" i="3"/>
  <c r="Z389" i="3"/>
  <c r="Y389" i="3"/>
  <c r="X389" i="3"/>
  <c r="W389" i="3"/>
  <c r="V389" i="3"/>
  <c r="U389" i="3"/>
  <c r="P389" i="3"/>
  <c r="AE388" i="3"/>
  <c r="AD388" i="3"/>
  <c r="AC388" i="3"/>
  <c r="AB388" i="3"/>
  <c r="AA388" i="3"/>
  <c r="Z388" i="3"/>
  <c r="Y388" i="3"/>
  <c r="X388" i="3"/>
  <c r="W388" i="3"/>
  <c r="V388" i="3"/>
  <c r="U388" i="3"/>
  <c r="P388" i="3"/>
  <c r="AE387" i="3"/>
  <c r="AD387" i="3"/>
  <c r="AC387" i="3"/>
  <c r="AB387" i="3"/>
  <c r="AA387" i="3"/>
  <c r="Z387" i="3"/>
  <c r="Y387" i="3"/>
  <c r="X387" i="3"/>
  <c r="W387" i="3"/>
  <c r="V387" i="3"/>
  <c r="U387" i="3"/>
  <c r="P387" i="3"/>
  <c r="AE386" i="3"/>
  <c r="AD386" i="3"/>
  <c r="AC386" i="3"/>
  <c r="AB386" i="3"/>
  <c r="AA386" i="3"/>
  <c r="Z386" i="3"/>
  <c r="Y386" i="3"/>
  <c r="X386" i="3"/>
  <c r="W386" i="3"/>
  <c r="V386" i="3"/>
  <c r="U386" i="3"/>
  <c r="P386" i="3"/>
  <c r="AE385" i="3"/>
  <c r="AD385" i="3"/>
  <c r="AC385" i="3"/>
  <c r="AB385" i="3"/>
  <c r="AA385" i="3"/>
  <c r="Z385" i="3"/>
  <c r="Y385" i="3"/>
  <c r="X385" i="3"/>
  <c r="W385" i="3"/>
  <c r="V385" i="3"/>
  <c r="U385" i="3"/>
  <c r="P385" i="3"/>
  <c r="AE384" i="3"/>
  <c r="AD384" i="3"/>
  <c r="AC384" i="3"/>
  <c r="AB384" i="3"/>
  <c r="AA384" i="3"/>
  <c r="Z384" i="3"/>
  <c r="Y384" i="3"/>
  <c r="X384" i="3"/>
  <c r="W384" i="3"/>
  <c r="V384" i="3"/>
  <c r="U384" i="3"/>
  <c r="P384" i="3"/>
  <c r="AE383" i="3"/>
  <c r="AD383" i="3"/>
  <c r="AC383" i="3"/>
  <c r="AB383" i="3"/>
  <c r="AA383" i="3"/>
  <c r="Z383" i="3"/>
  <c r="Y383" i="3"/>
  <c r="X383" i="3"/>
  <c r="W383" i="3"/>
  <c r="V383" i="3"/>
  <c r="U383" i="3"/>
  <c r="P383" i="3"/>
  <c r="AE382" i="3"/>
  <c r="AD382" i="3"/>
  <c r="AC382" i="3"/>
  <c r="AB382" i="3"/>
  <c r="AA382" i="3"/>
  <c r="Z382" i="3"/>
  <c r="Y382" i="3"/>
  <c r="X382" i="3"/>
  <c r="W382" i="3"/>
  <c r="V382" i="3"/>
  <c r="U382" i="3"/>
  <c r="P382" i="3"/>
  <c r="AE381" i="3"/>
  <c r="AD381" i="3"/>
  <c r="AC381" i="3"/>
  <c r="AB381" i="3"/>
  <c r="AA381" i="3"/>
  <c r="Z381" i="3"/>
  <c r="Y381" i="3"/>
  <c r="X381" i="3"/>
  <c r="W381" i="3"/>
  <c r="V381" i="3"/>
  <c r="U381" i="3"/>
  <c r="P381" i="3"/>
  <c r="AE380" i="3"/>
  <c r="AD380" i="3"/>
  <c r="AC380" i="3"/>
  <c r="AB380" i="3"/>
  <c r="AA380" i="3"/>
  <c r="Z380" i="3"/>
  <c r="Y380" i="3"/>
  <c r="X380" i="3"/>
  <c r="W380" i="3"/>
  <c r="V380" i="3"/>
  <c r="U380" i="3"/>
  <c r="P380" i="3"/>
  <c r="AE379" i="3"/>
  <c r="AD379" i="3"/>
  <c r="AC379" i="3"/>
  <c r="AB379" i="3"/>
  <c r="AA379" i="3"/>
  <c r="Z379" i="3"/>
  <c r="Y379" i="3"/>
  <c r="X379" i="3"/>
  <c r="W379" i="3"/>
  <c r="V379" i="3"/>
  <c r="U379" i="3"/>
  <c r="P379" i="3"/>
  <c r="AE378" i="3"/>
  <c r="AD378" i="3"/>
  <c r="AC378" i="3"/>
  <c r="AB378" i="3"/>
  <c r="AA378" i="3"/>
  <c r="Z378" i="3"/>
  <c r="Y378" i="3"/>
  <c r="X378" i="3"/>
  <c r="W378" i="3"/>
  <c r="V378" i="3"/>
  <c r="U378" i="3"/>
  <c r="P378" i="3"/>
  <c r="AE377" i="3"/>
  <c r="AD377" i="3"/>
  <c r="AC377" i="3"/>
  <c r="AB377" i="3"/>
  <c r="AA377" i="3"/>
  <c r="Z377" i="3"/>
  <c r="Y377" i="3"/>
  <c r="X377" i="3"/>
  <c r="W377" i="3"/>
  <c r="V377" i="3"/>
  <c r="U377" i="3"/>
  <c r="P377" i="3"/>
  <c r="AE376" i="3"/>
  <c r="AD376" i="3"/>
  <c r="AC376" i="3"/>
  <c r="AB376" i="3"/>
  <c r="AA376" i="3"/>
  <c r="Z376" i="3"/>
  <c r="Y376" i="3"/>
  <c r="X376" i="3"/>
  <c r="W376" i="3"/>
  <c r="V376" i="3"/>
  <c r="U376" i="3"/>
  <c r="P376" i="3"/>
  <c r="AE375" i="3"/>
  <c r="AD375" i="3"/>
  <c r="AC375" i="3"/>
  <c r="AB375" i="3"/>
  <c r="AA375" i="3"/>
  <c r="Z375" i="3"/>
  <c r="Y375" i="3"/>
  <c r="X375" i="3"/>
  <c r="W375" i="3"/>
  <c r="V375" i="3"/>
  <c r="U375" i="3"/>
  <c r="P375" i="3"/>
  <c r="AE374" i="3"/>
  <c r="AD374" i="3"/>
  <c r="AC374" i="3"/>
  <c r="AB374" i="3"/>
  <c r="AA374" i="3"/>
  <c r="Z374" i="3"/>
  <c r="Y374" i="3"/>
  <c r="X374" i="3"/>
  <c r="W374" i="3"/>
  <c r="V374" i="3"/>
  <c r="U374" i="3"/>
  <c r="P374" i="3"/>
  <c r="AE373" i="3"/>
  <c r="AD373" i="3"/>
  <c r="AC373" i="3"/>
  <c r="AB373" i="3"/>
  <c r="AA373" i="3"/>
  <c r="Z373" i="3"/>
  <c r="Y373" i="3"/>
  <c r="X373" i="3"/>
  <c r="W373" i="3"/>
  <c r="V373" i="3"/>
  <c r="U373" i="3"/>
  <c r="P373" i="3"/>
  <c r="AE372" i="3"/>
  <c r="AD372" i="3"/>
  <c r="AC372" i="3"/>
  <c r="AB372" i="3"/>
  <c r="AA372" i="3"/>
  <c r="Z372" i="3"/>
  <c r="Y372" i="3"/>
  <c r="X372" i="3"/>
  <c r="W372" i="3"/>
  <c r="V372" i="3"/>
  <c r="U372" i="3"/>
  <c r="P372" i="3"/>
  <c r="AE371" i="3"/>
  <c r="AD371" i="3"/>
  <c r="AC371" i="3"/>
  <c r="AB371" i="3"/>
  <c r="AA371" i="3"/>
  <c r="Z371" i="3"/>
  <c r="Y371" i="3"/>
  <c r="X371" i="3"/>
  <c r="W371" i="3"/>
  <c r="V371" i="3"/>
  <c r="U371" i="3"/>
  <c r="P371" i="3"/>
  <c r="AE370" i="3"/>
  <c r="AD370" i="3"/>
  <c r="AC370" i="3"/>
  <c r="AB370" i="3"/>
  <c r="AA370" i="3"/>
  <c r="Z370" i="3"/>
  <c r="Y370" i="3"/>
  <c r="X370" i="3"/>
  <c r="W370" i="3"/>
  <c r="V370" i="3"/>
  <c r="U370" i="3"/>
  <c r="P370" i="3"/>
  <c r="AE369" i="3"/>
  <c r="AD369" i="3"/>
  <c r="AC369" i="3"/>
  <c r="AB369" i="3"/>
  <c r="AA369" i="3"/>
  <c r="Z369" i="3"/>
  <c r="Y369" i="3"/>
  <c r="X369" i="3"/>
  <c r="W369" i="3"/>
  <c r="V369" i="3"/>
  <c r="U369" i="3"/>
  <c r="P369" i="3"/>
  <c r="AE368" i="3"/>
  <c r="AD368" i="3"/>
  <c r="AC368" i="3"/>
  <c r="AB368" i="3"/>
  <c r="AA368" i="3"/>
  <c r="Z368" i="3"/>
  <c r="Y368" i="3"/>
  <c r="X368" i="3"/>
  <c r="W368" i="3"/>
  <c r="V368" i="3"/>
  <c r="U368" i="3"/>
  <c r="P368" i="3"/>
  <c r="AE367" i="3"/>
  <c r="AD367" i="3"/>
  <c r="AC367" i="3"/>
  <c r="AB367" i="3"/>
  <c r="AA367" i="3"/>
  <c r="Z367" i="3"/>
  <c r="Y367" i="3"/>
  <c r="X367" i="3"/>
  <c r="W367" i="3"/>
  <c r="V367" i="3"/>
  <c r="U367" i="3"/>
  <c r="P367" i="3"/>
  <c r="AE270" i="3"/>
  <c r="AD270" i="3"/>
  <c r="AC270" i="3"/>
  <c r="AB270" i="3"/>
  <c r="AA270" i="3"/>
  <c r="Z270" i="3"/>
  <c r="Y270" i="3"/>
  <c r="X270" i="3"/>
  <c r="W270" i="3"/>
  <c r="V270" i="3"/>
  <c r="U270" i="3"/>
  <c r="P270" i="3"/>
  <c r="AE269" i="3"/>
  <c r="AD269" i="3"/>
  <c r="AC269" i="3"/>
  <c r="AB269" i="3"/>
  <c r="AA269" i="3"/>
  <c r="Z269" i="3"/>
  <c r="Y269" i="3"/>
  <c r="X269" i="3"/>
  <c r="W269" i="3"/>
  <c r="V269" i="3"/>
  <c r="U269" i="3"/>
  <c r="P269" i="3"/>
  <c r="AE268" i="3"/>
  <c r="AD268" i="3"/>
  <c r="AC268" i="3"/>
  <c r="AB268" i="3"/>
  <c r="AA268" i="3"/>
  <c r="Z268" i="3"/>
  <c r="Y268" i="3"/>
  <c r="X268" i="3"/>
  <c r="W268" i="3"/>
  <c r="V268" i="3"/>
  <c r="U268" i="3"/>
  <c r="P268" i="3"/>
  <c r="AE267" i="3"/>
  <c r="AD267" i="3"/>
  <c r="AC267" i="3"/>
  <c r="AB267" i="3"/>
  <c r="AA267" i="3"/>
  <c r="Z267" i="3"/>
  <c r="Y267" i="3"/>
  <c r="X267" i="3"/>
  <c r="W267" i="3"/>
  <c r="V267" i="3"/>
  <c r="U267" i="3"/>
  <c r="P267" i="3"/>
  <c r="AE266" i="3"/>
  <c r="AD266" i="3"/>
  <c r="AC266" i="3"/>
  <c r="AB266" i="3"/>
  <c r="AA266" i="3"/>
  <c r="Z266" i="3"/>
  <c r="Y266" i="3"/>
  <c r="X266" i="3"/>
  <c r="W266" i="3"/>
  <c r="V266" i="3"/>
  <c r="U266" i="3"/>
  <c r="P266" i="3"/>
  <c r="AE265" i="3"/>
  <c r="AD265" i="3"/>
  <c r="AC265" i="3"/>
  <c r="AB265" i="3"/>
  <c r="AA265" i="3"/>
  <c r="Z265" i="3"/>
  <c r="Y265" i="3"/>
  <c r="X265" i="3"/>
  <c r="W265" i="3"/>
  <c r="V265" i="3"/>
  <c r="U265" i="3"/>
  <c r="P265" i="3"/>
  <c r="AE264" i="3"/>
  <c r="AD264" i="3"/>
  <c r="AC264" i="3"/>
  <c r="AB264" i="3"/>
  <c r="AA264" i="3"/>
  <c r="Z264" i="3"/>
  <c r="Y264" i="3"/>
  <c r="X264" i="3"/>
  <c r="W264" i="3"/>
  <c r="V264" i="3"/>
  <c r="U264" i="3"/>
  <c r="P264" i="3"/>
  <c r="AE263" i="3"/>
  <c r="AD263" i="3"/>
  <c r="AC263" i="3"/>
  <c r="AB263" i="3"/>
  <c r="AA263" i="3"/>
  <c r="Z263" i="3"/>
  <c r="Y263" i="3"/>
  <c r="X263" i="3"/>
  <c r="W263" i="3"/>
  <c r="V263" i="3"/>
  <c r="U263" i="3"/>
  <c r="P263" i="3"/>
  <c r="AE262" i="3"/>
  <c r="AD262" i="3"/>
  <c r="AC262" i="3"/>
  <c r="AB262" i="3"/>
  <c r="AA262" i="3"/>
  <c r="Z262" i="3"/>
  <c r="Y262" i="3"/>
  <c r="X262" i="3"/>
  <c r="W262" i="3"/>
  <c r="V262" i="3"/>
  <c r="U262" i="3"/>
  <c r="P262" i="3"/>
  <c r="AE244" i="3"/>
  <c r="AD244" i="3"/>
  <c r="AC244" i="3"/>
  <c r="AB244" i="3"/>
  <c r="AA244" i="3"/>
  <c r="Z244" i="3"/>
  <c r="Y244" i="3"/>
  <c r="X244" i="3"/>
  <c r="W244" i="3"/>
  <c r="V244" i="3"/>
  <c r="U244" i="3"/>
  <c r="P244" i="3"/>
  <c r="AE243" i="3"/>
  <c r="AD243" i="3"/>
  <c r="AC243" i="3"/>
  <c r="AB243" i="3"/>
  <c r="AA243" i="3"/>
  <c r="Z243" i="3"/>
  <c r="Y243" i="3"/>
  <c r="X243" i="3"/>
  <c r="W243" i="3"/>
  <c r="V243" i="3"/>
  <c r="U243" i="3"/>
  <c r="P243" i="3"/>
  <c r="AE242" i="3"/>
  <c r="AD242" i="3"/>
  <c r="AC242" i="3"/>
  <c r="AB242" i="3"/>
  <c r="AA242" i="3"/>
  <c r="Z242" i="3"/>
  <c r="Y242" i="3"/>
  <c r="X242" i="3"/>
  <c r="W242" i="3"/>
  <c r="V242" i="3"/>
  <c r="U242" i="3"/>
  <c r="P242" i="3"/>
  <c r="AE241" i="3"/>
  <c r="AD241" i="3"/>
  <c r="AC241" i="3"/>
  <c r="AB241" i="3"/>
  <c r="AA241" i="3"/>
  <c r="Z241" i="3"/>
  <c r="Y241" i="3"/>
  <c r="X241" i="3"/>
  <c r="W241" i="3"/>
  <c r="V241" i="3"/>
  <c r="U241" i="3"/>
  <c r="P241" i="3"/>
  <c r="AE233" i="3"/>
  <c r="AD233" i="3"/>
  <c r="AC233" i="3"/>
  <c r="AB233" i="3"/>
  <c r="AA233" i="3"/>
  <c r="Z233" i="3"/>
  <c r="Y233" i="3"/>
  <c r="X233" i="3"/>
  <c r="W233" i="3"/>
  <c r="V233" i="3"/>
  <c r="U233" i="3"/>
  <c r="P233" i="3"/>
  <c r="BU283" i="3"/>
  <c r="P283" i="3" s="1"/>
  <c r="G422" i="4" l="1"/>
  <c r="G402" i="4"/>
  <c r="G423" i="4" l="1"/>
  <c r="G424" i="4" s="1"/>
  <c r="G425" i="4" s="1"/>
  <c r="A333" i="4" l="1"/>
  <c r="A335" i="4"/>
  <c r="A336" i="4"/>
  <c r="A334" i="4"/>
  <c r="BH330" i="4"/>
  <c r="BG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I330" i="4"/>
  <c r="H330" i="4"/>
  <c r="A330" i="4"/>
  <c r="A332" i="4"/>
  <c r="A331" i="4"/>
  <c r="A245" i="3"/>
  <c r="A329" i="4"/>
  <c r="A364" i="4"/>
  <c r="A328" i="4"/>
  <c r="A327" i="4"/>
  <c r="A49" i="3"/>
  <c r="A48" i="3"/>
  <c r="A118" i="4"/>
  <c r="A117" i="4"/>
  <c r="A144" i="4"/>
  <c r="A143" i="4"/>
  <c r="A142" i="4"/>
  <c r="A141" i="4"/>
  <c r="A140" i="4"/>
  <c r="A139" i="4"/>
  <c r="A73" i="3"/>
  <c r="A74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146" i="4"/>
  <c r="A145" i="4"/>
  <c r="A138" i="4"/>
  <c r="A133" i="4"/>
  <c r="A132" i="4"/>
  <c r="A131" i="4"/>
  <c r="A130" i="4"/>
  <c r="A129" i="4"/>
  <c r="A128" i="4"/>
  <c r="A127" i="4"/>
  <c r="A121" i="4"/>
  <c r="A137" i="4"/>
  <c r="A136" i="4"/>
  <c r="A135" i="4"/>
  <c r="A134" i="4"/>
  <c r="A148" i="4"/>
  <c r="A147" i="4"/>
  <c r="A52" i="3"/>
  <c r="Z91" i="2"/>
  <c r="Y91" i="2"/>
  <c r="X91" i="2"/>
  <c r="W91" i="2"/>
  <c r="V91" i="2"/>
  <c r="U91" i="2"/>
  <c r="T91" i="2"/>
  <c r="S91" i="2"/>
  <c r="R91" i="2"/>
  <c r="Q91" i="2"/>
  <c r="P91" i="2"/>
  <c r="K91" i="2"/>
  <c r="A91" i="2"/>
  <c r="Z90" i="2"/>
  <c r="Y90" i="2"/>
  <c r="X90" i="2"/>
  <c r="W90" i="2"/>
  <c r="V90" i="2"/>
  <c r="U90" i="2"/>
  <c r="T90" i="2"/>
  <c r="S90" i="2"/>
  <c r="R90" i="2"/>
  <c r="Q90" i="2"/>
  <c r="P90" i="2"/>
  <c r="K90" i="2"/>
  <c r="A90" i="2"/>
  <c r="A51" i="3" l="1"/>
  <c r="A50" i="3"/>
  <c r="A94" i="3"/>
  <c r="A93" i="3"/>
  <c r="C249" i="9" l="1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B250" i="9"/>
  <c r="B249" i="9"/>
  <c r="Z250" i="2"/>
  <c r="Y250" i="2"/>
  <c r="X250" i="2"/>
  <c r="W250" i="2"/>
  <c r="V250" i="2"/>
  <c r="U250" i="2"/>
  <c r="T250" i="2"/>
  <c r="S250" i="2"/>
  <c r="R250" i="2"/>
  <c r="Q250" i="2"/>
  <c r="P250" i="2"/>
  <c r="K250" i="2"/>
  <c r="A250" i="2"/>
  <c r="Z249" i="2"/>
  <c r="Y249" i="2"/>
  <c r="X249" i="2"/>
  <c r="W249" i="2"/>
  <c r="V249" i="2"/>
  <c r="U249" i="2"/>
  <c r="T249" i="2"/>
  <c r="S249" i="2"/>
  <c r="R249" i="2"/>
  <c r="Q249" i="2"/>
  <c r="P249" i="2"/>
  <c r="K249" i="2"/>
  <c r="A249" i="2"/>
  <c r="A120" i="4" l="1"/>
  <c r="A119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I116" i="4"/>
  <c r="H116" i="4"/>
  <c r="A116" i="4"/>
  <c r="A114" i="4"/>
  <c r="A86" i="3"/>
  <c r="A85" i="3"/>
  <c r="A88" i="3"/>
  <c r="G57" i="4"/>
  <c r="A460" i="4"/>
  <c r="G459" i="4"/>
  <c r="G458" i="4" s="1"/>
  <c r="G457" i="4" s="1"/>
  <c r="G456" i="4" s="1"/>
  <c r="G455" i="4" s="1"/>
  <c r="A459" i="4"/>
  <c r="A458" i="4"/>
  <c r="A457" i="4"/>
  <c r="A456" i="4"/>
  <c r="A455" i="4"/>
  <c r="BF454" i="4"/>
  <c r="BE454" i="4"/>
  <c r="BD454" i="4"/>
  <c r="BC454" i="4"/>
  <c r="BB454" i="4"/>
  <c r="AY454" i="4"/>
  <c r="AX454" i="4"/>
  <c r="AW454" i="4"/>
  <c r="AV454" i="4"/>
  <c r="AU454" i="4"/>
  <c r="AR454" i="4"/>
  <c r="AQ454" i="4"/>
  <c r="AP454" i="4"/>
  <c r="AO454" i="4"/>
  <c r="AN454" i="4"/>
  <c r="AK454" i="4"/>
  <c r="AJ454" i="4"/>
  <c r="AI454" i="4"/>
  <c r="AH454" i="4"/>
  <c r="AG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I454" i="4"/>
  <c r="H454" i="4"/>
  <c r="A454" i="4"/>
  <c r="A452" i="4"/>
  <c r="G451" i="4"/>
  <c r="G450" i="4" s="1"/>
  <c r="G449" i="4" s="1"/>
  <c r="G448" i="4" s="1"/>
  <c r="G447" i="4" s="1"/>
  <c r="A451" i="4"/>
  <c r="A450" i="4"/>
  <c r="A449" i="4"/>
  <c r="A448" i="4"/>
  <c r="A447" i="4"/>
  <c r="BF446" i="4"/>
  <c r="BE446" i="4"/>
  <c r="BD446" i="4"/>
  <c r="BC446" i="4"/>
  <c r="BB446" i="4"/>
  <c r="AY446" i="4"/>
  <c r="AX446" i="4"/>
  <c r="AW446" i="4"/>
  <c r="AV446" i="4"/>
  <c r="AU446" i="4"/>
  <c r="AR446" i="4"/>
  <c r="AQ446" i="4"/>
  <c r="AP446" i="4"/>
  <c r="AO446" i="4"/>
  <c r="AN446" i="4"/>
  <c r="AK446" i="4"/>
  <c r="AJ446" i="4"/>
  <c r="AI446" i="4"/>
  <c r="AH446" i="4"/>
  <c r="AG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I446" i="4"/>
  <c r="H446" i="4"/>
  <c r="A446" i="4"/>
  <c r="A444" i="4"/>
  <c r="G443" i="4"/>
  <c r="G442" i="4" s="1"/>
  <c r="G441" i="4" s="1"/>
  <c r="G440" i="4" s="1"/>
  <c r="G439" i="4" s="1"/>
  <c r="A443" i="4"/>
  <c r="A442" i="4"/>
  <c r="A441" i="4"/>
  <c r="A440" i="4"/>
  <c r="A439" i="4"/>
  <c r="BF438" i="4"/>
  <c r="BE438" i="4"/>
  <c r="BD438" i="4"/>
  <c r="BC438" i="4"/>
  <c r="BB438" i="4"/>
  <c r="AY438" i="4"/>
  <c r="AX438" i="4"/>
  <c r="AW438" i="4"/>
  <c r="AV438" i="4"/>
  <c r="AU438" i="4"/>
  <c r="AR438" i="4"/>
  <c r="AQ438" i="4"/>
  <c r="AP438" i="4"/>
  <c r="AO438" i="4"/>
  <c r="AN438" i="4"/>
  <c r="AK438" i="4"/>
  <c r="AJ438" i="4"/>
  <c r="AI438" i="4"/>
  <c r="AH438" i="4"/>
  <c r="AG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I438" i="4"/>
  <c r="H438" i="4"/>
  <c r="A438" i="4"/>
  <c r="A435" i="4"/>
  <c r="A431" i="4"/>
  <c r="A432" i="4"/>
  <c r="A433" i="4"/>
  <c r="A434" i="4"/>
  <c r="A436" i="4"/>
  <c r="A430" i="4"/>
  <c r="A428" i="4"/>
  <c r="A18" i="4"/>
  <c r="A17" i="4"/>
  <c r="A16" i="4"/>
  <c r="A427" i="4"/>
  <c r="BF430" i="4"/>
  <c r="BE430" i="4"/>
  <c r="BD430" i="4"/>
  <c r="BC430" i="4"/>
  <c r="BB430" i="4"/>
  <c r="AY430" i="4"/>
  <c r="AX430" i="4"/>
  <c r="AW430" i="4"/>
  <c r="AV430" i="4"/>
  <c r="AU430" i="4"/>
  <c r="AR430" i="4"/>
  <c r="AQ430" i="4"/>
  <c r="AP430" i="4"/>
  <c r="AO430" i="4"/>
  <c r="AN430" i="4"/>
  <c r="AK430" i="4"/>
  <c r="AJ430" i="4"/>
  <c r="AI430" i="4"/>
  <c r="AH430" i="4"/>
  <c r="AG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I430" i="4"/>
  <c r="H430" i="4"/>
  <c r="Q17" i="8" l="1"/>
  <c r="P17" i="8"/>
  <c r="V17" i="8"/>
  <c r="U17" i="8"/>
  <c r="T17" i="8"/>
  <c r="S17" i="8"/>
  <c r="R17" i="8"/>
  <c r="K11" i="2"/>
  <c r="P11" i="2"/>
  <c r="Q11" i="2"/>
  <c r="R11" i="2"/>
  <c r="S11" i="2"/>
  <c r="T11" i="2"/>
  <c r="U11" i="2"/>
  <c r="V11" i="2"/>
  <c r="W11" i="2"/>
  <c r="X11" i="2"/>
  <c r="Y11" i="2"/>
  <c r="Z11" i="2"/>
  <c r="K12" i="2"/>
  <c r="P12" i="2"/>
  <c r="Q12" i="2"/>
  <c r="R12" i="2"/>
  <c r="S12" i="2"/>
  <c r="T12" i="2"/>
  <c r="U12" i="2"/>
  <c r="V12" i="2"/>
  <c r="W12" i="2"/>
  <c r="X12" i="2"/>
  <c r="Y12" i="2"/>
  <c r="Z12" i="2"/>
  <c r="K13" i="2"/>
  <c r="P13" i="2"/>
  <c r="Q13" i="2"/>
  <c r="R13" i="2"/>
  <c r="S13" i="2"/>
  <c r="T13" i="2"/>
  <c r="U13" i="2"/>
  <c r="V13" i="2"/>
  <c r="W13" i="2"/>
  <c r="X13" i="2"/>
  <c r="Y13" i="2"/>
  <c r="Z13" i="2"/>
  <c r="K14" i="2"/>
  <c r="P14" i="2"/>
  <c r="Q14" i="2"/>
  <c r="R14" i="2"/>
  <c r="S14" i="2"/>
  <c r="T14" i="2"/>
  <c r="U14" i="2"/>
  <c r="V14" i="2"/>
  <c r="W14" i="2"/>
  <c r="X14" i="2"/>
  <c r="Y14" i="2"/>
  <c r="Z14" i="2"/>
  <c r="K15" i="2"/>
  <c r="P15" i="2"/>
  <c r="Q15" i="2"/>
  <c r="R15" i="2"/>
  <c r="S15" i="2"/>
  <c r="T15" i="2"/>
  <c r="U15" i="2"/>
  <c r="V15" i="2"/>
  <c r="W15" i="2"/>
  <c r="X15" i="2"/>
  <c r="Y15" i="2"/>
  <c r="Z15" i="2"/>
  <c r="K16" i="2"/>
  <c r="P16" i="2"/>
  <c r="Q16" i="2"/>
  <c r="R16" i="2"/>
  <c r="S16" i="2"/>
  <c r="T16" i="2"/>
  <c r="U16" i="2"/>
  <c r="V16" i="2"/>
  <c r="W16" i="2"/>
  <c r="X16" i="2"/>
  <c r="Y16" i="2"/>
  <c r="Z16" i="2"/>
  <c r="K17" i="2"/>
  <c r="P17" i="2"/>
  <c r="Q17" i="2"/>
  <c r="R17" i="2"/>
  <c r="S17" i="2"/>
  <c r="T17" i="2"/>
  <c r="U17" i="2"/>
  <c r="V17" i="2"/>
  <c r="W17" i="2"/>
  <c r="X17" i="2"/>
  <c r="Y17" i="2"/>
  <c r="Z17" i="2"/>
  <c r="K18" i="2"/>
  <c r="P18" i="2"/>
  <c r="Q18" i="2"/>
  <c r="R18" i="2"/>
  <c r="S18" i="2"/>
  <c r="T18" i="2"/>
  <c r="U18" i="2"/>
  <c r="V18" i="2"/>
  <c r="W18" i="2"/>
  <c r="X18" i="2"/>
  <c r="Y18" i="2"/>
  <c r="Z18" i="2"/>
  <c r="K19" i="2"/>
  <c r="P19" i="2"/>
  <c r="Q19" i="2"/>
  <c r="R19" i="2"/>
  <c r="S19" i="2"/>
  <c r="T19" i="2"/>
  <c r="U19" i="2"/>
  <c r="V19" i="2"/>
  <c r="W19" i="2"/>
  <c r="X19" i="2"/>
  <c r="Y19" i="2"/>
  <c r="Z19" i="2"/>
  <c r="K20" i="2"/>
  <c r="P20" i="2"/>
  <c r="Q20" i="2"/>
  <c r="R20" i="2"/>
  <c r="S20" i="2"/>
  <c r="T20" i="2"/>
  <c r="U20" i="2"/>
  <c r="V20" i="2"/>
  <c r="W20" i="2"/>
  <c r="X20" i="2"/>
  <c r="Y20" i="2"/>
  <c r="Z20" i="2"/>
  <c r="K21" i="2"/>
  <c r="P21" i="2"/>
  <c r="Q21" i="2"/>
  <c r="R21" i="2"/>
  <c r="S21" i="2"/>
  <c r="T21" i="2"/>
  <c r="U21" i="2"/>
  <c r="V21" i="2"/>
  <c r="W21" i="2"/>
  <c r="X21" i="2"/>
  <c r="Y21" i="2"/>
  <c r="Z21" i="2"/>
  <c r="K22" i="2"/>
  <c r="P22" i="2"/>
  <c r="Q22" i="2"/>
  <c r="R22" i="2"/>
  <c r="S22" i="2"/>
  <c r="T22" i="2"/>
  <c r="U22" i="2"/>
  <c r="V22" i="2"/>
  <c r="W22" i="2"/>
  <c r="X22" i="2"/>
  <c r="Y22" i="2"/>
  <c r="Z22" i="2"/>
  <c r="K23" i="2"/>
  <c r="P23" i="2"/>
  <c r="Q23" i="2"/>
  <c r="R23" i="2"/>
  <c r="S23" i="2"/>
  <c r="T23" i="2"/>
  <c r="U23" i="2"/>
  <c r="V23" i="2"/>
  <c r="W23" i="2"/>
  <c r="X23" i="2"/>
  <c r="Y23" i="2"/>
  <c r="Z23" i="2"/>
  <c r="K24" i="2"/>
  <c r="P24" i="2"/>
  <c r="Q24" i="2"/>
  <c r="R24" i="2"/>
  <c r="S24" i="2"/>
  <c r="T24" i="2"/>
  <c r="U24" i="2"/>
  <c r="V24" i="2"/>
  <c r="W24" i="2"/>
  <c r="X24" i="2"/>
  <c r="Y24" i="2"/>
  <c r="Z24" i="2"/>
  <c r="K25" i="2"/>
  <c r="P25" i="2"/>
  <c r="Q25" i="2"/>
  <c r="R25" i="2"/>
  <c r="S25" i="2"/>
  <c r="T25" i="2"/>
  <c r="U25" i="2"/>
  <c r="V25" i="2"/>
  <c r="W25" i="2"/>
  <c r="X25" i="2"/>
  <c r="Y25" i="2"/>
  <c r="Z25" i="2"/>
  <c r="K26" i="2"/>
  <c r="P26" i="2"/>
  <c r="Q26" i="2"/>
  <c r="R26" i="2"/>
  <c r="S26" i="2"/>
  <c r="T26" i="2"/>
  <c r="U26" i="2"/>
  <c r="V26" i="2"/>
  <c r="W26" i="2"/>
  <c r="X26" i="2"/>
  <c r="Y26" i="2"/>
  <c r="Z26" i="2"/>
  <c r="K27" i="2"/>
  <c r="P27" i="2"/>
  <c r="Q27" i="2"/>
  <c r="R27" i="2"/>
  <c r="S27" i="2"/>
  <c r="T27" i="2"/>
  <c r="U27" i="2"/>
  <c r="V27" i="2"/>
  <c r="W27" i="2"/>
  <c r="X27" i="2"/>
  <c r="Y27" i="2"/>
  <c r="Z27" i="2"/>
  <c r="K28" i="2"/>
  <c r="P28" i="2"/>
  <c r="Q28" i="2"/>
  <c r="R28" i="2"/>
  <c r="S28" i="2"/>
  <c r="T28" i="2"/>
  <c r="U28" i="2"/>
  <c r="V28" i="2"/>
  <c r="W28" i="2"/>
  <c r="X28" i="2"/>
  <c r="Y28" i="2"/>
  <c r="Z28" i="2"/>
  <c r="K29" i="2"/>
  <c r="P29" i="2"/>
  <c r="Q29" i="2"/>
  <c r="R29" i="2"/>
  <c r="S29" i="2"/>
  <c r="T29" i="2"/>
  <c r="U29" i="2"/>
  <c r="V29" i="2"/>
  <c r="W29" i="2"/>
  <c r="X29" i="2"/>
  <c r="Y29" i="2"/>
  <c r="Z29" i="2"/>
  <c r="K30" i="2"/>
  <c r="P30" i="2"/>
  <c r="Q30" i="2"/>
  <c r="R30" i="2"/>
  <c r="S30" i="2"/>
  <c r="T30" i="2"/>
  <c r="U30" i="2"/>
  <c r="V30" i="2"/>
  <c r="W30" i="2"/>
  <c r="X30" i="2"/>
  <c r="Y30" i="2"/>
  <c r="Z30" i="2"/>
  <c r="K31" i="2"/>
  <c r="P31" i="2"/>
  <c r="Q31" i="2"/>
  <c r="R31" i="2"/>
  <c r="S31" i="2"/>
  <c r="T31" i="2"/>
  <c r="U31" i="2"/>
  <c r="V31" i="2"/>
  <c r="W31" i="2"/>
  <c r="X31" i="2"/>
  <c r="Y31" i="2"/>
  <c r="Z31" i="2"/>
  <c r="K32" i="2"/>
  <c r="P32" i="2"/>
  <c r="Q32" i="2"/>
  <c r="R32" i="2"/>
  <c r="S32" i="2"/>
  <c r="T32" i="2"/>
  <c r="U32" i="2"/>
  <c r="V32" i="2"/>
  <c r="W32" i="2"/>
  <c r="X32" i="2"/>
  <c r="Y32" i="2"/>
  <c r="Z32" i="2"/>
  <c r="K33" i="2"/>
  <c r="P33" i="2"/>
  <c r="Q33" i="2"/>
  <c r="R33" i="2"/>
  <c r="S33" i="2"/>
  <c r="T33" i="2"/>
  <c r="U33" i="2"/>
  <c r="V33" i="2"/>
  <c r="W33" i="2"/>
  <c r="X33" i="2"/>
  <c r="Y33" i="2"/>
  <c r="Z33" i="2"/>
  <c r="K34" i="2"/>
  <c r="P34" i="2"/>
  <c r="Q34" i="2"/>
  <c r="R34" i="2"/>
  <c r="S34" i="2"/>
  <c r="T34" i="2"/>
  <c r="U34" i="2"/>
  <c r="V34" i="2"/>
  <c r="W34" i="2"/>
  <c r="X34" i="2"/>
  <c r="Y34" i="2"/>
  <c r="Z34" i="2"/>
  <c r="K35" i="2"/>
  <c r="P35" i="2"/>
  <c r="Q35" i="2"/>
  <c r="R35" i="2"/>
  <c r="S35" i="2"/>
  <c r="T35" i="2"/>
  <c r="U35" i="2"/>
  <c r="V35" i="2"/>
  <c r="W35" i="2"/>
  <c r="X35" i="2"/>
  <c r="Y35" i="2"/>
  <c r="Z35" i="2"/>
  <c r="K36" i="2"/>
  <c r="P36" i="2"/>
  <c r="Q36" i="2"/>
  <c r="R36" i="2"/>
  <c r="S36" i="2"/>
  <c r="T36" i="2"/>
  <c r="U36" i="2"/>
  <c r="V36" i="2"/>
  <c r="W36" i="2"/>
  <c r="X36" i="2"/>
  <c r="Y36" i="2"/>
  <c r="Z36" i="2"/>
  <c r="K37" i="2"/>
  <c r="P37" i="2"/>
  <c r="Q37" i="2"/>
  <c r="R37" i="2"/>
  <c r="S37" i="2"/>
  <c r="T37" i="2"/>
  <c r="U37" i="2"/>
  <c r="V37" i="2"/>
  <c r="W37" i="2"/>
  <c r="X37" i="2"/>
  <c r="Y37" i="2"/>
  <c r="Z37" i="2"/>
  <c r="K38" i="2"/>
  <c r="P38" i="2"/>
  <c r="Q38" i="2"/>
  <c r="R38" i="2"/>
  <c r="S38" i="2"/>
  <c r="T38" i="2"/>
  <c r="U38" i="2"/>
  <c r="V38" i="2"/>
  <c r="W38" i="2"/>
  <c r="X38" i="2"/>
  <c r="Y38" i="2"/>
  <c r="Z38" i="2"/>
  <c r="K39" i="2"/>
  <c r="P39" i="2"/>
  <c r="Q39" i="2"/>
  <c r="R39" i="2"/>
  <c r="S39" i="2"/>
  <c r="T39" i="2"/>
  <c r="U39" i="2"/>
  <c r="V39" i="2"/>
  <c r="W39" i="2"/>
  <c r="X39" i="2"/>
  <c r="Y39" i="2"/>
  <c r="Z39" i="2"/>
  <c r="K40" i="2"/>
  <c r="P40" i="2"/>
  <c r="Q40" i="2"/>
  <c r="R40" i="2"/>
  <c r="S40" i="2"/>
  <c r="T40" i="2"/>
  <c r="U40" i="2"/>
  <c r="V40" i="2"/>
  <c r="W40" i="2"/>
  <c r="X40" i="2"/>
  <c r="Y40" i="2"/>
  <c r="Z40" i="2"/>
  <c r="K41" i="2"/>
  <c r="P41" i="2"/>
  <c r="Q41" i="2"/>
  <c r="R41" i="2"/>
  <c r="S41" i="2"/>
  <c r="T41" i="2"/>
  <c r="U41" i="2"/>
  <c r="V41" i="2"/>
  <c r="W41" i="2"/>
  <c r="X41" i="2"/>
  <c r="Y41" i="2"/>
  <c r="Z41" i="2"/>
  <c r="K42" i="2"/>
  <c r="P42" i="2"/>
  <c r="Q42" i="2"/>
  <c r="R42" i="2"/>
  <c r="S42" i="2"/>
  <c r="T42" i="2"/>
  <c r="U42" i="2"/>
  <c r="V42" i="2"/>
  <c r="W42" i="2"/>
  <c r="X42" i="2"/>
  <c r="Y42" i="2"/>
  <c r="Z42" i="2"/>
  <c r="K43" i="2"/>
  <c r="P43" i="2"/>
  <c r="Q43" i="2"/>
  <c r="R43" i="2"/>
  <c r="S43" i="2"/>
  <c r="T43" i="2"/>
  <c r="U43" i="2"/>
  <c r="V43" i="2"/>
  <c r="W43" i="2"/>
  <c r="X43" i="2"/>
  <c r="Y43" i="2"/>
  <c r="Z43" i="2"/>
  <c r="K44" i="2"/>
  <c r="P44" i="2"/>
  <c r="Q44" i="2"/>
  <c r="R44" i="2"/>
  <c r="S44" i="2"/>
  <c r="T44" i="2"/>
  <c r="U44" i="2"/>
  <c r="V44" i="2"/>
  <c r="W44" i="2"/>
  <c r="X44" i="2"/>
  <c r="Y44" i="2"/>
  <c r="Z44" i="2"/>
  <c r="K45" i="2"/>
  <c r="P45" i="2"/>
  <c r="Q45" i="2"/>
  <c r="R45" i="2"/>
  <c r="S45" i="2"/>
  <c r="T45" i="2"/>
  <c r="U45" i="2"/>
  <c r="V45" i="2"/>
  <c r="W45" i="2"/>
  <c r="X45" i="2"/>
  <c r="Y45" i="2"/>
  <c r="Z45" i="2"/>
  <c r="K46" i="2"/>
  <c r="P46" i="2"/>
  <c r="Q46" i="2"/>
  <c r="R46" i="2"/>
  <c r="S46" i="2"/>
  <c r="T46" i="2"/>
  <c r="U46" i="2"/>
  <c r="V46" i="2"/>
  <c r="W46" i="2"/>
  <c r="X46" i="2"/>
  <c r="Y46" i="2"/>
  <c r="Z46" i="2"/>
  <c r="K47" i="2"/>
  <c r="P47" i="2"/>
  <c r="Q47" i="2"/>
  <c r="R47" i="2"/>
  <c r="S47" i="2"/>
  <c r="T47" i="2"/>
  <c r="U47" i="2"/>
  <c r="V47" i="2"/>
  <c r="W47" i="2"/>
  <c r="X47" i="2"/>
  <c r="Y47" i="2"/>
  <c r="Z47" i="2"/>
  <c r="K48" i="2"/>
  <c r="P48" i="2"/>
  <c r="Q48" i="2"/>
  <c r="R48" i="2"/>
  <c r="S48" i="2"/>
  <c r="T48" i="2"/>
  <c r="U48" i="2"/>
  <c r="V48" i="2"/>
  <c r="W48" i="2"/>
  <c r="X48" i="2"/>
  <c r="Y48" i="2"/>
  <c r="Z48" i="2"/>
  <c r="K49" i="2"/>
  <c r="P49" i="2"/>
  <c r="Q49" i="2"/>
  <c r="R49" i="2"/>
  <c r="S49" i="2"/>
  <c r="T49" i="2"/>
  <c r="U49" i="2"/>
  <c r="V49" i="2"/>
  <c r="W49" i="2"/>
  <c r="X49" i="2"/>
  <c r="Y49" i="2"/>
  <c r="Z49" i="2"/>
  <c r="K50" i="2"/>
  <c r="P50" i="2"/>
  <c r="Q50" i="2"/>
  <c r="R50" i="2"/>
  <c r="S50" i="2"/>
  <c r="T50" i="2"/>
  <c r="U50" i="2"/>
  <c r="V50" i="2"/>
  <c r="W50" i="2"/>
  <c r="X50" i="2"/>
  <c r="Y50" i="2"/>
  <c r="Z50" i="2"/>
  <c r="K51" i="2"/>
  <c r="P51" i="2"/>
  <c r="Q51" i="2"/>
  <c r="R51" i="2"/>
  <c r="S51" i="2"/>
  <c r="T51" i="2"/>
  <c r="U51" i="2"/>
  <c r="V51" i="2"/>
  <c r="W51" i="2"/>
  <c r="X51" i="2"/>
  <c r="Y51" i="2"/>
  <c r="Z51" i="2"/>
  <c r="K52" i="2"/>
  <c r="P52" i="2"/>
  <c r="Q52" i="2"/>
  <c r="R52" i="2"/>
  <c r="S52" i="2"/>
  <c r="T52" i="2"/>
  <c r="U52" i="2"/>
  <c r="V52" i="2"/>
  <c r="W52" i="2"/>
  <c r="X52" i="2"/>
  <c r="Y52" i="2"/>
  <c r="Z52" i="2"/>
  <c r="K53" i="2"/>
  <c r="P53" i="2"/>
  <c r="Q53" i="2"/>
  <c r="R53" i="2"/>
  <c r="S53" i="2"/>
  <c r="T53" i="2"/>
  <c r="U53" i="2"/>
  <c r="V53" i="2"/>
  <c r="W53" i="2"/>
  <c r="X53" i="2"/>
  <c r="Y53" i="2"/>
  <c r="Z53" i="2"/>
  <c r="K54" i="2"/>
  <c r="P54" i="2"/>
  <c r="Q54" i="2"/>
  <c r="R54" i="2"/>
  <c r="S54" i="2"/>
  <c r="T54" i="2"/>
  <c r="U54" i="2"/>
  <c r="V54" i="2"/>
  <c r="W54" i="2"/>
  <c r="X54" i="2"/>
  <c r="Y54" i="2"/>
  <c r="Z54" i="2"/>
  <c r="K55" i="2"/>
  <c r="P55" i="2"/>
  <c r="Q55" i="2"/>
  <c r="R55" i="2"/>
  <c r="S55" i="2"/>
  <c r="T55" i="2"/>
  <c r="U55" i="2"/>
  <c r="V55" i="2"/>
  <c r="W55" i="2"/>
  <c r="X55" i="2"/>
  <c r="Y55" i="2"/>
  <c r="Z55" i="2"/>
  <c r="K56" i="2"/>
  <c r="P56" i="2"/>
  <c r="Q56" i="2"/>
  <c r="R56" i="2"/>
  <c r="S56" i="2"/>
  <c r="T56" i="2"/>
  <c r="U56" i="2"/>
  <c r="V56" i="2"/>
  <c r="W56" i="2"/>
  <c r="X56" i="2"/>
  <c r="Y56" i="2"/>
  <c r="Z56" i="2"/>
  <c r="K57" i="2"/>
  <c r="P57" i="2"/>
  <c r="Q57" i="2"/>
  <c r="R57" i="2"/>
  <c r="S57" i="2"/>
  <c r="T57" i="2"/>
  <c r="U57" i="2"/>
  <c r="V57" i="2"/>
  <c r="W57" i="2"/>
  <c r="X57" i="2"/>
  <c r="Y57" i="2"/>
  <c r="Z57" i="2"/>
  <c r="K58" i="2"/>
  <c r="P58" i="2"/>
  <c r="Q58" i="2"/>
  <c r="R58" i="2"/>
  <c r="S58" i="2"/>
  <c r="T58" i="2"/>
  <c r="U58" i="2"/>
  <c r="V58" i="2"/>
  <c r="W58" i="2"/>
  <c r="X58" i="2"/>
  <c r="Y58" i="2"/>
  <c r="Z58" i="2"/>
  <c r="K59" i="2"/>
  <c r="P59" i="2"/>
  <c r="Q59" i="2"/>
  <c r="R59" i="2"/>
  <c r="S59" i="2"/>
  <c r="T59" i="2"/>
  <c r="U59" i="2"/>
  <c r="V59" i="2"/>
  <c r="W59" i="2"/>
  <c r="X59" i="2"/>
  <c r="Y59" i="2"/>
  <c r="Z59" i="2"/>
  <c r="K60" i="2"/>
  <c r="P60" i="2"/>
  <c r="Q60" i="2"/>
  <c r="R60" i="2"/>
  <c r="S60" i="2"/>
  <c r="T60" i="2"/>
  <c r="U60" i="2"/>
  <c r="V60" i="2"/>
  <c r="W60" i="2"/>
  <c r="X60" i="2"/>
  <c r="Y60" i="2"/>
  <c r="Z60" i="2"/>
  <c r="K61" i="2"/>
  <c r="P61" i="2"/>
  <c r="Q61" i="2"/>
  <c r="R61" i="2"/>
  <c r="S61" i="2"/>
  <c r="T61" i="2"/>
  <c r="U61" i="2"/>
  <c r="V61" i="2"/>
  <c r="W61" i="2"/>
  <c r="X61" i="2"/>
  <c r="Y61" i="2"/>
  <c r="Z61" i="2"/>
  <c r="K62" i="2"/>
  <c r="P62" i="2"/>
  <c r="Q62" i="2"/>
  <c r="R62" i="2"/>
  <c r="S62" i="2"/>
  <c r="T62" i="2"/>
  <c r="U62" i="2"/>
  <c r="V62" i="2"/>
  <c r="W62" i="2"/>
  <c r="X62" i="2"/>
  <c r="Y62" i="2"/>
  <c r="Z62" i="2"/>
  <c r="K63" i="2"/>
  <c r="P63" i="2"/>
  <c r="Q63" i="2"/>
  <c r="R63" i="2"/>
  <c r="S63" i="2"/>
  <c r="T63" i="2"/>
  <c r="U63" i="2"/>
  <c r="V63" i="2"/>
  <c r="W63" i="2"/>
  <c r="X63" i="2"/>
  <c r="Y63" i="2"/>
  <c r="Z63" i="2"/>
  <c r="K64" i="2"/>
  <c r="P64" i="2"/>
  <c r="Q64" i="2"/>
  <c r="R64" i="2"/>
  <c r="S64" i="2"/>
  <c r="T64" i="2"/>
  <c r="U64" i="2"/>
  <c r="V64" i="2"/>
  <c r="W64" i="2"/>
  <c r="X64" i="2"/>
  <c r="Y64" i="2"/>
  <c r="Z64" i="2"/>
  <c r="K65" i="2"/>
  <c r="P65" i="2"/>
  <c r="Q65" i="2"/>
  <c r="R65" i="2"/>
  <c r="S65" i="2"/>
  <c r="T65" i="2"/>
  <c r="U65" i="2"/>
  <c r="V65" i="2"/>
  <c r="W65" i="2"/>
  <c r="X65" i="2"/>
  <c r="Y65" i="2"/>
  <c r="Z65" i="2"/>
  <c r="K66" i="2"/>
  <c r="P66" i="2"/>
  <c r="Q66" i="2"/>
  <c r="R66" i="2"/>
  <c r="S66" i="2"/>
  <c r="T66" i="2"/>
  <c r="U66" i="2"/>
  <c r="V66" i="2"/>
  <c r="W66" i="2"/>
  <c r="X66" i="2"/>
  <c r="Y66" i="2"/>
  <c r="Z66" i="2"/>
  <c r="K67" i="2"/>
  <c r="P67" i="2"/>
  <c r="Q67" i="2"/>
  <c r="R67" i="2"/>
  <c r="S67" i="2"/>
  <c r="T67" i="2"/>
  <c r="U67" i="2"/>
  <c r="V67" i="2"/>
  <c r="W67" i="2"/>
  <c r="X67" i="2"/>
  <c r="Y67" i="2"/>
  <c r="Z67" i="2"/>
  <c r="K68" i="2"/>
  <c r="P68" i="2"/>
  <c r="Q68" i="2"/>
  <c r="R68" i="2"/>
  <c r="S68" i="2"/>
  <c r="T68" i="2"/>
  <c r="U68" i="2"/>
  <c r="V68" i="2"/>
  <c r="W68" i="2"/>
  <c r="X68" i="2"/>
  <c r="Y68" i="2"/>
  <c r="Z68" i="2"/>
  <c r="K69" i="2"/>
  <c r="P69" i="2"/>
  <c r="Q69" i="2"/>
  <c r="R69" i="2"/>
  <c r="S69" i="2"/>
  <c r="T69" i="2"/>
  <c r="U69" i="2"/>
  <c r="V69" i="2"/>
  <c r="W69" i="2"/>
  <c r="X69" i="2"/>
  <c r="Y69" i="2"/>
  <c r="Z69" i="2"/>
  <c r="K70" i="2"/>
  <c r="P70" i="2"/>
  <c r="Q70" i="2"/>
  <c r="R70" i="2"/>
  <c r="S70" i="2"/>
  <c r="T70" i="2"/>
  <c r="U70" i="2"/>
  <c r="V70" i="2"/>
  <c r="W70" i="2"/>
  <c r="X70" i="2"/>
  <c r="Y70" i="2"/>
  <c r="Z70" i="2"/>
  <c r="K71" i="2"/>
  <c r="P71" i="2"/>
  <c r="Q71" i="2"/>
  <c r="R71" i="2"/>
  <c r="S71" i="2"/>
  <c r="T71" i="2"/>
  <c r="U71" i="2"/>
  <c r="V71" i="2"/>
  <c r="W71" i="2"/>
  <c r="X71" i="2"/>
  <c r="Y71" i="2"/>
  <c r="Z71" i="2"/>
  <c r="K72" i="2"/>
  <c r="P72" i="2"/>
  <c r="Q72" i="2"/>
  <c r="R72" i="2"/>
  <c r="S72" i="2"/>
  <c r="T72" i="2"/>
  <c r="U72" i="2"/>
  <c r="V72" i="2"/>
  <c r="W72" i="2"/>
  <c r="X72" i="2"/>
  <c r="Y72" i="2"/>
  <c r="Z72" i="2"/>
  <c r="K73" i="2"/>
  <c r="P73" i="2"/>
  <c r="Q73" i="2"/>
  <c r="R73" i="2"/>
  <c r="S73" i="2"/>
  <c r="T73" i="2"/>
  <c r="U73" i="2"/>
  <c r="V73" i="2"/>
  <c r="W73" i="2"/>
  <c r="X73" i="2"/>
  <c r="Y73" i="2"/>
  <c r="Z73" i="2"/>
  <c r="K74" i="2"/>
  <c r="P74" i="2"/>
  <c r="Q74" i="2"/>
  <c r="R74" i="2"/>
  <c r="S74" i="2"/>
  <c r="T74" i="2"/>
  <c r="U74" i="2"/>
  <c r="V74" i="2"/>
  <c r="W74" i="2"/>
  <c r="X74" i="2"/>
  <c r="Y74" i="2"/>
  <c r="Z74" i="2"/>
  <c r="K75" i="2"/>
  <c r="P75" i="2"/>
  <c r="Q75" i="2"/>
  <c r="R75" i="2"/>
  <c r="S75" i="2"/>
  <c r="T75" i="2"/>
  <c r="U75" i="2"/>
  <c r="V75" i="2"/>
  <c r="W75" i="2"/>
  <c r="X75" i="2"/>
  <c r="Y75" i="2"/>
  <c r="Z75" i="2"/>
  <c r="K76" i="2"/>
  <c r="P76" i="2"/>
  <c r="Q76" i="2"/>
  <c r="R76" i="2"/>
  <c r="S76" i="2"/>
  <c r="T76" i="2"/>
  <c r="U76" i="2"/>
  <c r="V76" i="2"/>
  <c r="W76" i="2"/>
  <c r="X76" i="2"/>
  <c r="Y76" i="2"/>
  <c r="Z76" i="2"/>
  <c r="K77" i="2"/>
  <c r="P77" i="2"/>
  <c r="Q77" i="2"/>
  <c r="R77" i="2"/>
  <c r="S77" i="2"/>
  <c r="T77" i="2"/>
  <c r="U77" i="2"/>
  <c r="V77" i="2"/>
  <c r="W77" i="2"/>
  <c r="X77" i="2"/>
  <c r="Y77" i="2"/>
  <c r="Z77" i="2"/>
  <c r="K78" i="2"/>
  <c r="P78" i="2"/>
  <c r="Q78" i="2"/>
  <c r="R78" i="2"/>
  <c r="S78" i="2"/>
  <c r="T78" i="2"/>
  <c r="U78" i="2"/>
  <c r="V78" i="2"/>
  <c r="W78" i="2"/>
  <c r="X78" i="2"/>
  <c r="Y78" i="2"/>
  <c r="Z78" i="2"/>
  <c r="K79" i="2"/>
  <c r="P79" i="2"/>
  <c r="Q79" i="2"/>
  <c r="R79" i="2"/>
  <c r="S79" i="2"/>
  <c r="T79" i="2"/>
  <c r="U79" i="2"/>
  <c r="V79" i="2"/>
  <c r="W79" i="2"/>
  <c r="X79" i="2"/>
  <c r="Y79" i="2"/>
  <c r="Z79" i="2"/>
  <c r="K80" i="2"/>
  <c r="P80" i="2"/>
  <c r="Q80" i="2"/>
  <c r="R80" i="2"/>
  <c r="S80" i="2"/>
  <c r="T80" i="2"/>
  <c r="U80" i="2"/>
  <c r="V80" i="2"/>
  <c r="W80" i="2"/>
  <c r="X80" i="2"/>
  <c r="Y80" i="2"/>
  <c r="Z80" i="2"/>
  <c r="K81" i="2"/>
  <c r="P81" i="2"/>
  <c r="Q81" i="2"/>
  <c r="R81" i="2"/>
  <c r="S81" i="2"/>
  <c r="T81" i="2"/>
  <c r="U81" i="2"/>
  <c r="V81" i="2"/>
  <c r="W81" i="2"/>
  <c r="X81" i="2"/>
  <c r="Y81" i="2"/>
  <c r="Z81" i="2"/>
  <c r="K82" i="2"/>
  <c r="P82" i="2"/>
  <c r="Q82" i="2"/>
  <c r="R82" i="2"/>
  <c r="S82" i="2"/>
  <c r="T82" i="2"/>
  <c r="U82" i="2"/>
  <c r="V82" i="2"/>
  <c r="W82" i="2"/>
  <c r="X82" i="2"/>
  <c r="Y82" i="2"/>
  <c r="Z82" i="2"/>
  <c r="K83" i="2"/>
  <c r="P83" i="2"/>
  <c r="Q83" i="2"/>
  <c r="R83" i="2"/>
  <c r="S83" i="2"/>
  <c r="T83" i="2"/>
  <c r="U83" i="2"/>
  <c r="V83" i="2"/>
  <c r="W83" i="2"/>
  <c r="X83" i="2"/>
  <c r="Y83" i="2"/>
  <c r="Z83" i="2"/>
  <c r="K84" i="2"/>
  <c r="P84" i="2"/>
  <c r="Q84" i="2"/>
  <c r="R84" i="2"/>
  <c r="S84" i="2"/>
  <c r="T84" i="2"/>
  <c r="U84" i="2"/>
  <c r="V84" i="2"/>
  <c r="W84" i="2"/>
  <c r="X84" i="2"/>
  <c r="Y84" i="2"/>
  <c r="Z84" i="2"/>
  <c r="K85" i="2"/>
  <c r="P85" i="2"/>
  <c r="Q85" i="2"/>
  <c r="R85" i="2"/>
  <c r="S85" i="2"/>
  <c r="T85" i="2"/>
  <c r="U85" i="2"/>
  <c r="V85" i="2"/>
  <c r="W85" i="2"/>
  <c r="X85" i="2"/>
  <c r="Y85" i="2"/>
  <c r="Z85" i="2"/>
  <c r="K86" i="2"/>
  <c r="P86" i="2"/>
  <c r="Q86" i="2"/>
  <c r="R86" i="2"/>
  <c r="S86" i="2"/>
  <c r="T86" i="2"/>
  <c r="U86" i="2"/>
  <c r="V86" i="2"/>
  <c r="W86" i="2"/>
  <c r="X86" i="2"/>
  <c r="Y86" i="2"/>
  <c r="Z86" i="2"/>
  <c r="K87" i="2"/>
  <c r="P87" i="2"/>
  <c r="Q87" i="2"/>
  <c r="R87" i="2"/>
  <c r="S87" i="2"/>
  <c r="T87" i="2"/>
  <c r="U87" i="2"/>
  <c r="V87" i="2"/>
  <c r="W87" i="2"/>
  <c r="X87" i="2"/>
  <c r="Y87" i="2"/>
  <c r="Z87" i="2"/>
  <c r="K88" i="2"/>
  <c r="P88" i="2"/>
  <c r="Q88" i="2"/>
  <c r="R88" i="2"/>
  <c r="S88" i="2"/>
  <c r="T88" i="2"/>
  <c r="U88" i="2"/>
  <c r="V88" i="2"/>
  <c r="W88" i="2"/>
  <c r="X88" i="2"/>
  <c r="Y88" i="2"/>
  <c r="Z88" i="2"/>
  <c r="K89" i="2"/>
  <c r="P89" i="2"/>
  <c r="Q89" i="2"/>
  <c r="R89" i="2"/>
  <c r="S89" i="2"/>
  <c r="T89" i="2"/>
  <c r="U89" i="2"/>
  <c r="V89" i="2"/>
  <c r="W89" i="2"/>
  <c r="X89" i="2"/>
  <c r="Y89" i="2"/>
  <c r="Z89" i="2"/>
  <c r="K92" i="2"/>
  <c r="P92" i="2"/>
  <c r="Q92" i="2"/>
  <c r="R92" i="2"/>
  <c r="S92" i="2"/>
  <c r="T92" i="2"/>
  <c r="U92" i="2"/>
  <c r="V92" i="2"/>
  <c r="W92" i="2"/>
  <c r="X92" i="2"/>
  <c r="Y92" i="2"/>
  <c r="Z92" i="2"/>
  <c r="K93" i="2"/>
  <c r="P93" i="2"/>
  <c r="Q93" i="2"/>
  <c r="R93" i="2"/>
  <c r="S93" i="2"/>
  <c r="T93" i="2"/>
  <c r="U93" i="2"/>
  <c r="V93" i="2"/>
  <c r="W93" i="2"/>
  <c r="X93" i="2"/>
  <c r="Y93" i="2"/>
  <c r="Z93" i="2"/>
  <c r="K94" i="2"/>
  <c r="P94" i="2"/>
  <c r="Q94" i="2"/>
  <c r="R94" i="2"/>
  <c r="S94" i="2"/>
  <c r="T94" i="2"/>
  <c r="U94" i="2"/>
  <c r="V94" i="2"/>
  <c r="W94" i="2"/>
  <c r="X94" i="2"/>
  <c r="Y94" i="2"/>
  <c r="Z94" i="2"/>
  <c r="K95" i="2"/>
  <c r="P95" i="2"/>
  <c r="Q95" i="2"/>
  <c r="R95" i="2"/>
  <c r="S95" i="2"/>
  <c r="T95" i="2"/>
  <c r="U95" i="2"/>
  <c r="V95" i="2"/>
  <c r="W95" i="2"/>
  <c r="X95" i="2"/>
  <c r="Y95" i="2"/>
  <c r="Z95" i="2"/>
  <c r="K96" i="2"/>
  <c r="P96" i="2"/>
  <c r="Q96" i="2"/>
  <c r="R96" i="2"/>
  <c r="S96" i="2"/>
  <c r="T96" i="2"/>
  <c r="U96" i="2"/>
  <c r="V96" i="2"/>
  <c r="W96" i="2"/>
  <c r="X96" i="2"/>
  <c r="Y96" i="2"/>
  <c r="Z96" i="2"/>
  <c r="K97" i="2"/>
  <c r="P97" i="2"/>
  <c r="Q97" i="2"/>
  <c r="R97" i="2"/>
  <c r="S97" i="2"/>
  <c r="T97" i="2"/>
  <c r="U97" i="2"/>
  <c r="V97" i="2"/>
  <c r="W97" i="2"/>
  <c r="X97" i="2"/>
  <c r="Y97" i="2"/>
  <c r="Z97" i="2"/>
  <c r="K98" i="2"/>
  <c r="P98" i="2"/>
  <c r="Q98" i="2"/>
  <c r="R98" i="2"/>
  <c r="S98" i="2"/>
  <c r="T98" i="2"/>
  <c r="U98" i="2"/>
  <c r="V98" i="2"/>
  <c r="W98" i="2"/>
  <c r="X98" i="2"/>
  <c r="Y98" i="2"/>
  <c r="Z98" i="2"/>
  <c r="K99" i="2"/>
  <c r="P99" i="2"/>
  <c r="Q99" i="2"/>
  <c r="R99" i="2"/>
  <c r="S99" i="2"/>
  <c r="T99" i="2"/>
  <c r="U99" i="2"/>
  <c r="V99" i="2"/>
  <c r="W99" i="2"/>
  <c r="X99" i="2"/>
  <c r="Y99" i="2"/>
  <c r="Z99" i="2"/>
  <c r="K100" i="2"/>
  <c r="P100" i="2"/>
  <c r="Q100" i="2"/>
  <c r="R100" i="2"/>
  <c r="S100" i="2"/>
  <c r="T100" i="2"/>
  <c r="U100" i="2"/>
  <c r="V100" i="2"/>
  <c r="W100" i="2"/>
  <c r="X100" i="2"/>
  <c r="Y100" i="2"/>
  <c r="Z100" i="2"/>
  <c r="K101" i="2"/>
  <c r="P101" i="2"/>
  <c r="Q101" i="2"/>
  <c r="R101" i="2"/>
  <c r="S101" i="2"/>
  <c r="T101" i="2"/>
  <c r="U101" i="2"/>
  <c r="V101" i="2"/>
  <c r="W101" i="2"/>
  <c r="X101" i="2"/>
  <c r="Y101" i="2"/>
  <c r="Z101" i="2"/>
  <c r="K102" i="2"/>
  <c r="P102" i="2"/>
  <c r="Q102" i="2"/>
  <c r="R102" i="2"/>
  <c r="S102" i="2"/>
  <c r="T102" i="2"/>
  <c r="U102" i="2"/>
  <c r="V102" i="2"/>
  <c r="W102" i="2"/>
  <c r="X102" i="2"/>
  <c r="Y102" i="2"/>
  <c r="Z102" i="2"/>
  <c r="K103" i="2"/>
  <c r="P103" i="2"/>
  <c r="Q103" i="2"/>
  <c r="R103" i="2"/>
  <c r="S103" i="2"/>
  <c r="T103" i="2"/>
  <c r="U103" i="2"/>
  <c r="V103" i="2"/>
  <c r="W103" i="2"/>
  <c r="X103" i="2"/>
  <c r="Y103" i="2"/>
  <c r="Z103" i="2"/>
  <c r="K104" i="2"/>
  <c r="P104" i="2"/>
  <c r="Q104" i="2"/>
  <c r="R104" i="2"/>
  <c r="S104" i="2"/>
  <c r="T104" i="2"/>
  <c r="U104" i="2"/>
  <c r="V104" i="2"/>
  <c r="W104" i="2"/>
  <c r="X104" i="2"/>
  <c r="Y104" i="2"/>
  <c r="Z104" i="2"/>
  <c r="K105" i="2"/>
  <c r="P105" i="2"/>
  <c r="Q105" i="2"/>
  <c r="R105" i="2"/>
  <c r="S105" i="2"/>
  <c r="T105" i="2"/>
  <c r="U105" i="2"/>
  <c r="V105" i="2"/>
  <c r="W105" i="2"/>
  <c r="X105" i="2"/>
  <c r="Y105" i="2"/>
  <c r="Z105" i="2"/>
  <c r="K106" i="2"/>
  <c r="P106" i="2"/>
  <c r="Q106" i="2"/>
  <c r="R106" i="2"/>
  <c r="S106" i="2"/>
  <c r="T106" i="2"/>
  <c r="U106" i="2"/>
  <c r="V106" i="2"/>
  <c r="W106" i="2"/>
  <c r="X106" i="2"/>
  <c r="Y106" i="2"/>
  <c r="Z106" i="2"/>
  <c r="K107" i="2"/>
  <c r="P107" i="2"/>
  <c r="Q107" i="2"/>
  <c r="R107" i="2"/>
  <c r="S107" i="2"/>
  <c r="T107" i="2"/>
  <c r="U107" i="2"/>
  <c r="V107" i="2"/>
  <c r="W107" i="2"/>
  <c r="X107" i="2"/>
  <c r="Y107" i="2"/>
  <c r="Z107" i="2"/>
  <c r="K108" i="2"/>
  <c r="P108" i="2"/>
  <c r="Q108" i="2"/>
  <c r="R108" i="2"/>
  <c r="S108" i="2"/>
  <c r="T108" i="2"/>
  <c r="U108" i="2"/>
  <c r="V108" i="2"/>
  <c r="W108" i="2"/>
  <c r="X108" i="2"/>
  <c r="Y108" i="2"/>
  <c r="Z108" i="2"/>
  <c r="K109" i="2"/>
  <c r="P109" i="2"/>
  <c r="Q109" i="2"/>
  <c r="R109" i="2"/>
  <c r="S109" i="2"/>
  <c r="T109" i="2"/>
  <c r="U109" i="2"/>
  <c r="V109" i="2"/>
  <c r="W109" i="2"/>
  <c r="X109" i="2"/>
  <c r="Y109" i="2"/>
  <c r="Z109" i="2"/>
  <c r="K110" i="2"/>
  <c r="P110" i="2"/>
  <c r="Q110" i="2"/>
  <c r="R110" i="2"/>
  <c r="S110" i="2"/>
  <c r="T110" i="2"/>
  <c r="U110" i="2"/>
  <c r="V110" i="2"/>
  <c r="W110" i="2"/>
  <c r="X110" i="2"/>
  <c r="Y110" i="2"/>
  <c r="Z110" i="2"/>
  <c r="K111" i="2"/>
  <c r="P111" i="2"/>
  <c r="Q111" i="2"/>
  <c r="R111" i="2"/>
  <c r="S111" i="2"/>
  <c r="T111" i="2"/>
  <c r="U111" i="2"/>
  <c r="V111" i="2"/>
  <c r="W111" i="2"/>
  <c r="X111" i="2"/>
  <c r="Y111" i="2"/>
  <c r="Z111" i="2"/>
  <c r="K112" i="2"/>
  <c r="P112" i="2"/>
  <c r="Q112" i="2"/>
  <c r="R112" i="2"/>
  <c r="S112" i="2"/>
  <c r="T112" i="2"/>
  <c r="U112" i="2"/>
  <c r="V112" i="2"/>
  <c r="W112" i="2"/>
  <c r="X112" i="2"/>
  <c r="Y112" i="2"/>
  <c r="Z112" i="2"/>
  <c r="K113" i="2"/>
  <c r="P113" i="2"/>
  <c r="Q113" i="2"/>
  <c r="R113" i="2"/>
  <c r="S113" i="2"/>
  <c r="T113" i="2"/>
  <c r="U113" i="2"/>
  <c r="V113" i="2"/>
  <c r="W113" i="2"/>
  <c r="X113" i="2"/>
  <c r="Y113" i="2"/>
  <c r="Z113" i="2"/>
  <c r="K114" i="2"/>
  <c r="P114" i="2"/>
  <c r="Q114" i="2"/>
  <c r="R114" i="2"/>
  <c r="S114" i="2"/>
  <c r="T114" i="2"/>
  <c r="U114" i="2"/>
  <c r="V114" i="2"/>
  <c r="W114" i="2"/>
  <c r="X114" i="2"/>
  <c r="Y114" i="2"/>
  <c r="Z114" i="2"/>
  <c r="K115" i="2"/>
  <c r="P115" i="2"/>
  <c r="Q115" i="2"/>
  <c r="R115" i="2"/>
  <c r="S115" i="2"/>
  <c r="T115" i="2"/>
  <c r="U115" i="2"/>
  <c r="V115" i="2"/>
  <c r="W115" i="2"/>
  <c r="X115" i="2"/>
  <c r="Y115" i="2"/>
  <c r="Z115" i="2"/>
  <c r="K116" i="2"/>
  <c r="P116" i="2"/>
  <c r="Q116" i="2"/>
  <c r="R116" i="2"/>
  <c r="S116" i="2"/>
  <c r="T116" i="2"/>
  <c r="U116" i="2"/>
  <c r="V116" i="2"/>
  <c r="W116" i="2"/>
  <c r="X116" i="2"/>
  <c r="Y116" i="2"/>
  <c r="Z116" i="2"/>
  <c r="K117" i="2"/>
  <c r="P117" i="2"/>
  <c r="Q117" i="2"/>
  <c r="R117" i="2"/>
  <c r="S117" i="2"/>
  <c r="T117" i="2"/>
  <c r="U117" i="2"/>
  <c r="V117" i="2"/>
  <c r="W117" i="2"/>
  <c r="X117" i="2"/>
  <c r="Y117" i="2"/>
  <c r="Z117" i="2"/>
  <c r="K118" i="2"/>
  <c r="P118" i="2"/>
  <c r="Q118" i="2"/>
  <c r="R118" i="2"/>
  <c r="S118" i="2"/>
  <c r="T118" i="2"/>
  <c r="U118" i="2"/>
  <c r="V118" i="2"/>
  <c r="W118" i="2"/>
  <c r="X118" i="2"/>
  <c r="Y118" i="2"/>
  <c r="Z118" i="2"/>
  <c r="K119" i="2"/>
  <c r="P119" i="2"/>
  <c r="Q119" i="2"/>
  <c r="R119" i="2"/>
  <c r="S119" i="2"/>
  <c r="T119" i="2"/>
  <c r="U119" i="2"/>
  <c r="V119" i="2"/>
  <c r="W119" i="2"/>
  <c r="X119" i="2"/>
  <c r="Y119" i="2"/>
  <c r="Z119" i="2"/>
  <c r="K120" i="2"/>
  <c r="P120" i="2"/>
  <c r="Q120" i="2"/>
  <c r="R120" i="2"/>
  <c r="S120" i="2"/>
  <c r="T120" i="2"/>
  <c r="U120" i="2"/>
  <c r="V120" i="2"/>
  <c r="W120" i="2"/>
  <c r="X120" i="2"/>
  <c r="Y120" i="2"/>
  <c r="Z120" i="2"/>
  <c r="K121" i="2"/>
  <c r="P121" i="2"/>
  <c r="Q121" i="2"/>
  <c r="R121" i="2"/>
  <c r="S121" i="2"/>
  <c r="T121" i="2"/>
  <c r="U121" i="2"/>
  <c r="V121" i="2"/>
  <c r="W121" i="2"/>
  <c r="X121" i="2"/>
  <c r="Y121" i="2"/>
  <c r="Z121" i="2"/>
  <c r="K122" i="2"/>
  <c r="P122" i="2"/>
  <c r="Q122" i="2"/>
  <c r="R122" i="2"/>
  <c r="S122" i="2"/>
  <c r="T122" i="2"/>
  <c r="U122" i="2"/>
  <c r="V122" i="2"/>
  <c r="W122" i="2"/>
  <c r="X122" i="2"/>
  <c r="Y122" i="2"/>
  <c r="Z122" i="2"/>
  <c r="K123" i="2"/>
  <c r="P123" i="2"/>
  <c r="Q123" i="2"/>
  <c r="R123" i="2"/>
  <c r="S123" i="2"/>
  <c r="T123" i="2"/>
  <c r="U123" i="2"/>
  <c r="V123" i="2"/>
  <c r="W123" i="2"/>
  <c r="X123" i="2"/>
  <c r="Y123" i="2"/>
  <c r="Z123" i="2"/>
  <c r="K124" i="2"/>
  <c r="P124" i="2"/>
  <c r="Q124" i="2"/>
  <c r="R124" i="2"/>
  <c r="S124" i="2"/>
  <c r="T124" i="2"/>
  <c r="U124" i="2"/>
  <c r="V124" i="2"/>
  <c r="W124" i="2"/>
  <c r="X124" i="2"/>
  <c r="Y124" i="2"/>
  <c r="Z124" i="2"/>
  <c r="K125" i="2"/>
  <c r="P125" i="2"/>
  <c r="Q125" i="2"/>
  <c r="R125" i="2"/>
  <c r="S125" i="2"/>
  <c r="T125" i="2"/>
  <c r="U125" i="2"/>
  <c r="V125" i="2"/>
  <c r="W125" i="2"/>
  <c r="X125" i="2"/>
  <c r="Y125" i="2"/>
  <c r="Z125" i="2"/>
  <c r="K126" i="2"/>
  <c r="P126" i="2"/>
  <c r="Q126" i="2"/>
  <c r="R126" i="2"/>
  <c r="S126" i="2"/>
  <c r="T126" i="2"/>
  <c r="U126" i="2"/>
  <c r="V126" i="2"/>
  <c r="W126" i="2"/>
  <c r="X126" i="2"/>
  <c r="Y126" i="2"/>
  <c r="Z126" i="2"/>
  <c r="K127" i="2"/>
  <c r="P127" i="2"/>
  <c r="Q127" i="2"/>
  <c r="R127" i="2"/>
  <c r="S127" i="2"/>
  <c r="T127" i="2"/>
  <c r="U127" i="2"/>
  <c r="V127" i="2"/>
  <c r="W127" i="2"/>
  <c r="X127" i="2"/>
  <c r="Y127" i="2"/>
  <c r="Z127" i="2"/>
  <c r="K128" i="2"/>
  <c r="P128" i="2"/>
  <c r="Q128" i="2"/>
  <c r="R128" i="2"/>
  <c r="S128" i="2"/>
  <c r="T128" i="2"/>
  <c r="U128" i="2"/>
  <c r="V128" i="2"/>
  <c r="W128" i="2"/>
  <c r="X128" i="2"/>
  <c r="Y128" i="2"/>
  <c r="Z128" i="2"/>
  <c r="K129" i="2"/>
  <c r="P129" i="2"/>
  <c r="Q129" i="2"/>
  <c r="R129" i="2"/>
  <c r="S129" i="2"/>
  <c r="T129" i="2"/>
  <c r="U129" i="2"/>
  <c r="V129" i="2"/>
  <c r="W129" i="2"/>
  <c r="X129" i="2"/>
  <c r="Y129" i="2"/>
  <c r="Z129" i="2"/>
  <c r="K130" i="2"/>
  <c r="P130" i="2"/>
  <c r="Q130" i="2"/>
  <c r="R130" i="2"/>
  <c r="S130" i="2"/>
  <c r="T130" i="2"/>
  <c r="U130" i="2"/>
  <c r="V130" i="2"/>
  <c r="W130" i="2"/>
  <c r="X130" i="2"/>
  <c r="Y130" i="2"/>
  <c r="Z130" i="2"/>
  <c r="K131" i="2"/>
  <c r="P131" i="2"/>
  <c r="Q131" i="2"/>
  <c r="R131" i="2"/>
  <c r="S131" i="2"/>
  <c r="T131" i="2"/>
  <c r="U131" i="2"/>
  <c r="V131" i="2"/>
  <c r="W131" i="2"/>
  <c r="X131" i="2"/>
  <c r="Y131" i="2"/>
  <c r="Z131" i="2"/>
  <c r="K132" i="2"/>
  <c r="P132" i="2"/>
  <c r="Q132" i="2"/>
  <c r="R132" i="2"/>
  <c r="S132" i="2"/>
  <c r="T132" i="2"/>
  <c r="U132" i="2"/>
  <c r="V132" i="2"/>
  <c r="W132" i="2"/>
  <c r="X132" i="2"/>
  <c r="Y132" i="2"/>
  <c r="Z132" i="2"/>
  <c r="K133" i="2"/>
  <c r="P133" i="2"/>
  <c r="Q133" i="2"/>
  <c r="R133" i="2"/>
  <c r="S133" i="2"/>
  <c r="T133" i="2"/>
  <c r="U133" i="2"/>
  <c r="V133" i="2"/>
  <c r="W133" i="2"/>
  <c r="X133" i="2"/>
  <c r="Y133" i="2"/>
  <c r="Z133" i="2"/>
  <c r="K134" i="2"/>
  <c r="P134" i="2"/>
  <c r="Q134" i="2"/>
  <c r="R134" i="2"/>
  <c r="S134" i="2"/>
  <c r="T134" i="2"/>
  <c r="U134" i="2"/>
  <c r="V134" i="2"/>
  <c r="W134" i="2"/>
  <c r="X134" i="2"/>
  <c r="Y134" i="2"/>
  <c r="Z134" i="2"/>
  <c r="K135" i="2"/>
  <c r="P135" i="2"/>
  <c r="Q135" i="2"/>
  <c r="R135" i="2"/>
  <c r="S135" i="2"/>
  <c r="T135" i="2"/>
  <c r="U135" i="2"/>
  <c r="V135" i="2"/>
  <c r="W135" i="2"/>
  <c r="X135" i="2"/>
  <c r="Y135" i="2"/>
  <c r="Z135" i="2"/>
  <c r="K136" i="2"/>
  <c r="P136" i="2"/>
  <c r="Q136" i="2"/>
  <c r="R136" i="2"/>
  <c r="S136" i="2"/>
  <c r="T136" i="2"/>
  <c r="U136" i="2"/>
  <c r="V136" i="2"/>
  <c r="W136" i="2"/>
  <c r="X136" i="2"/>
  <c r="Y136" i="2"/>
  <c r="Z136" i="2"/>
  <c r="K137" i="2"/>
  <c r="P137" i="2"/>
  <c r="Q137" i="2"/>
  <c r="R137" i="2"/>
  <c r="S137" i="2"/>
  <c r="T137" i="2"/>
  <c r="U137" i="2"/>
  <c r="V137" i="2"/>
  <c r="W137" i="2"/>
  <c r="X137" i="2"/>
  <c r="Y137" i="2"/>
  <c r="Z137" i="2"/>
  <c r="K138" i="2"/>
  <c r="P138" i="2"/>
  <c r="Q138" i="2"/>
  <c r="R138" i="2"/>
  <c r="S138" i="2"/>
  <c r="T138" i="2"/>
  <c r="U138" i="2"/>
  <c r="V138" i="2"/>
  <c r="W138" i="2"/>
  <c r="X138" i="2"/>
  <c r="Y138" i="2"/>
  <c r="Z138" i="2"/>
  <c r="K139" i="2"/>
  <c r="P139" i="2"/>
  <c r="Q139" i="2"/>
  <c r="R139" i="2"/>
  <c r="S139" i="2"/>
  <c r="T139" i="2"/>
  <c r="U139" i="2"/>
  <c r="V139" i="2"/>
  <c r="W139" i="2"/>
  <c r="X139" i="2"/>
  <c r="Y139" i="2"/>
  <c r="Z139" i="2"/>
  <c r="K140" i="2"/>
  <c r="P140" i="2"/>
  <c r="Q140" i="2"/>
  <c r="R140" i="2"/>
  <c r="S140" i="2"/>
  <c r="T140" i="2"/>
  <c r="U140" i="2"/>
  <c r="V140" i="2"/>
  <c r="W140" i="2"/>
  <c r="X140" i="2"/>
  <c r="Y140" i="2"/>
  <c r="Z140" i="2"/>
  <c r="K141" i="2"/>
  <c r="P141" i="2"/>
  <c r="Q141" i="2"/>
  <c r="R141" i="2"/>
  <c r="S141" i="2"/>
  <c r="T141" i="2"/>
  <c r="U141" i="2"/>
  <c r="V141" i="2"/>
  <c r="W141" i="2"/>
  <c r="X141" i="2"/>
  <c r="Y141" i="2"/>
  <c r="Z141" i="2"/>
  <c r="K142" i="2"/>
  <c r="P142" i="2"/>
  <c r="Q142" i="2"/>
  <c r="R142" i="2"/>
  <c r="S142" i="2"/>
  <c r="T142" i="2"/>
  <c r="U142" i="2"/>
  <c r="V142" i="2"/>
  <c r="W142" i="2"/>
  <c r="X142" i="2"/>
  <c r="Y142" i="2"/>
  <c r="Z142" i="2"/>
  <c r="K143" i="2"/>
  <c r="P143" i="2"/>
  <c r="Q143" i="2"/>
  <c r="R143" i="2"/>
  <c r="S143" i="2"/>
  <c r="T143" i="2"/>
  <c r="U143" i="2"/>
  <c r="V143" i="2"/>
  <c r="W143" i="2"/>
  <c r="X143" i="2"/>
  <c r="Y143" i="2"/>
  <c r="Z143" i="2"/>
  <c r="K144" i="2"/>
  <c r="P144" i="2"/>
  <c r="Q144" i="2"/>
  <c r="R144" i="2"/>
  <c r="S144" i="2"/>
  <c r="T144" i="2"/>
  <c r="U144" i="2"/>
  <c r="V144" i="2"/>
  <c r="W144" i="2"/>
  <c r="X144" i="2"/>
  <c r="Y144" i="2"/>
  <c r="Z144" i="2"/>
  <c r="K145" i="2"/>
  <c r="P145" i="2"/>
  <c r="Q145" i="2"/>
  <c r="R145" i="2"/>
  <c r="S145" i="2"/>
  <c r="T145" i="2"/>
  <c r="U145" i="2"/>
  <c r="V145" i="2"/>
  <c r="W145" i="2"/>
  <c r="X145" i="2"/>
  <c r="Y145" i="2"/>
  <c r="Z145" i="2"/>
  <c r="K146" i="2"/>
  <c r="P146" i="2"/>
  <c r="Q146" i="2"/>
  <c r="R146" i="2"/>
  <c r="S146" i="2"/>
  <c r="T146" i="2"/>
  <c r="U146" i="2"/>
  <c r="V146" i="2"/>
  <c r="W146" i="2"/>
  <c r="X146" i="2"/>
  <c r="Y146" i="2"/>
  <c r="Z146" i="2"/>
  <c r="K147" i="2"/>
  <c r="P147" i="2"/>
  <c r="Q147" i="2"/>
  <c r="R147" i="2"/>
  <c r="S147" i="2"/>
  <c r="T147" i="2"/>
  <c r="U147" i="2"/>
  <c r="V147" i="2"/>
  <c r="W147" i="2"/>
  <c r="X147" i="2"/>
  <c r="Y147" i="2"/>
  <c r="Z147" i="2"/>
  <c r="K148" i="2"/>
  <c r="P148" i="2"/>
  <c r="Q148" i="2"/>
  <c r="R148" i="2"/>
  <c r="S148" i="2"/>
  <c r="T148" i="2"/>
  <c r="U148" i="2"/>
  <c r="V148" i="2"/>
  <c r="W148" i="2"/>
  <c r="X148" i="2"/>
  <c r="Y148" i="2"/>
  <c r="Z148" i="2"/>
  <c r="K149" i="2"/>
  <c r="P149" i="2"/>
  <c r="Q149" i="2"/>
  <c r="R149" i="2"/>
  <c r="S149" i="2"/>
  <c r="T149" i="2"/>
  <c r="U149" i="2"/>
  <c r="V149" i="2"/>
  <c r="W149" i="2"/>
  <c r="X149" i="2"/>
  <c r="Y149" i="2"/>
  <c r="Z149" i="2"/>
  <c r="K150" i="2"/>
  <c r="P150" i="2"/>
  <c r="Q150" i="2"/>
  <c r="R150" i="2"/>
  <c r="S150" i="2"/>
  <c r="T150" i="2"/>
  <c r="U150" i="2"/>
  <c r="V150" i="2"/>
  <c r="W150" i="2"/>
  <c r="X150" i="2"/>
  <c r="Y150" i="2"/>
  <c r="Z150" i="2"/>
  <c r="K151" i="2"/>
  <c r="P151" i="2"/>
  <c r="Q151" i="2"/>
  <c r="R151" i="2"/>
  <c r="S151" i="2"/>
  <c r="T151" i="2"/>
  <c r="U151" i="2"/>
  <c r="V151" i="2"/>
  <c r="W151" i="2"/>
  <c r="X151" i="2"/>
  <c r="Y151" i="2"/>
  <c r="Z151" i="2"/>
  <c r="K152" i="2"/>
  <c r="P152" i="2"/>
  <c r="Q152" i="2"/>
  <c r="R152" i="2"/>
  <c r="S152" i="2"/>
  <c r="T152" i="2"/>
  <c r="U152" i="2"/>
  <c r="V152" i="2"/>
  <c r="W152" i="2"/>
  <c r="X152" i="2"/>
  <c r="Y152" i="2"/>
  <c r="Z152" i="2"/>
  <c r="K153" i="2"/>
  <c r="P153" i="2"/>
  <c r="Q153" i="2"/>
  <c r="R153" i="2"/>
  <c r="S153" i="2"/>
  <c r="T153" i="2"/>
  <c r="U153" i="2"/>
  <c r="V153" i="2"/>
  <c r="W153" i="2"/>
  <c r="X153" i="2"/>
  <c r="Y153" i="2"/>
  <c r="Z153" i="2"/>
  <c r="K154" i="2"/>
  <c r="P154" i="2"/>
  <c r="Q154" i="2"/>
  <c r="R154" i="2"/>
  <c r="S154" i="2"/>
  <c r="T154" i="2"/>
  <c r="U154" i="2"/>
  <c r="V154" i="2"/>
  <c r="W154" i="2"/>
  <c r="X154" i="2"/>
  <c r="Y154" i="2"/>
  <c r="Z154" i="2"/>
  <c r="K155" i="2"/>
  <c r="P155" i="2"/>
  <c r="Q155" i="2"/>
  <c r="R155" i="2"/>
  <c r="S155" i="2"/>
  <c r="T155" i="2"/>
  <c r="U155" i="2"/>
  <c r="V155" i="2"/>
  <c r="W155" i="2"/>
  <c r="X155" i="2"/>
  <c r="Y155" i="2"/>
  <c r="Z155" i="2"/>
  <c r="K156" i="2"/>
  <c r="P156" i="2"/>
  <c r="Q156" i="2"/>
  <c r="R156" i="2"/>
  <c r="S156" i="2"/>
  <c r="T156" i="2"/>
  <c r="U156" i="2"/>
  <c r="V156" i="2"/>
  <c r="W156" i="2"/>
  <c r="X156" i="2"/>
  <c r="Y156" i="2"/>
  <c r="Z156" i="2"/>
  <c r="K157" i="2"/>
  <c r="P157" i="2"/>
  <c r="Q157" i="2"/>
  <c r="R157" i="2"/>
  <c r="S157" i="2"/>
  <c r="T157" i="2"/>
  <c r="U157" i="2"/>
  <c r="V157" i="2"/>
  <c r="W157" i="2"/>
  <c r="X157" i="2"/>
  <c r="Y157" i="2"/>
  <c r="Z157" i="2"/>
  <c r="K158" i="2"/>
  <c r="P158" i="2"/>
  <c r="Q158" i="2"/>
  <c r="R158" i="2"/>
  <c r="S158" i="2"/>
  <c r="T158" i="2"/>
  <c r="U158" i="2"/>
  <c r="V158" i="2"/>
  <c r="W158" i="2"/>
  <c r="X158" i="2"/>
  <c r="Y158" i="2"/>
  <c r="Z158" i="2"/>
  <c r="K159" i="2"/>
  <c r="P159" i="2"/>
  <c r="Q159" i="2"/>
  <c r="R159" i="2"/>
  <c r="S159" i="2"/>
  <c r="T159" i="2"/>
  <c r="U159" i="2"/>
  <c r="V159" i="2"/>
  <c r="W159" i="2"/>
  <c r="X159" i="2"/>
  <c r="Y159" i="2"/>
  <c r="Z159" i="2"/>
  <c r="K160" i="2"/>
  <c r="P160" i="2"/>
  <c r="Q160" i="2"/>
  <c r="R160" i="2"/>
  <c r="S160" i="2"/>
  <c r="T160" i="2"/>
  <c r="U160" i="2"/>
  <c r="V160" i="2"/>
  <c r="W160" i="2"/>
  <c r="X160" i="2"/>
  <c r="Y160" i="2"/>
  <c r="Z160" i="2"/>
  <c r="K161" i="2"/>
  <c r="P161" i="2"/>
  <c r="Q161" i="2"/>
  <c r="R161" i="2"/>
  <c r="S161" i="2"/>
  <c r="T161" i="2"/>
  <c r="U161" i="2"/>
  <c r="V161" i="2"/>
  <c r="W161" i="2"/>
  <c r="X161" i="2"/>
  <c r="Y161" i="2"/>
  <c r="Z161" i="2"/>
  <c r="K162" i="2"/>
  <c r="P162" i="2"/>
  <c r="Q162" i="2"/>
  <c r="R162" i="2"/>
  <c r="S162" i="2"/>
  <c r="T162" i="2"/>
  <c r="U162" i="2"/>
  <c r="V162" i="2"/>
  <c r="W162" i="2"/>
  <c r="X162" i="2"/>
  <c r="Y162" i="2"/>
  <c r="Z162" i="2"/>
  <c r="K163" i="2"/>
  <c r="P163" i="2"/>
  <c r="Q163" i="2"/>
  <c r="R163" i="2"/>
  <c r="S163" i="2"/>
  <c r="T163" i="2"/>
  <c r="U163" i="2"/>
  <c r="V163" i="2"/>
  <c r="W163" i="2"/>
  <c r="X163" i="2"/>
  <c r="Y163" i="2"/>
  <c r="Z163" i="2"/>
  <c r="K164" i="2"/>
  <c r="P164" i="2"/>
  <c r="Q164" i="2"/>
  <c r="R164" i="2"/>
  <c r="S164" i="2"/>
  <c r="T164" i="2"/>
  <c r="U164" i="2"/>
  <c r="V164" i="2"/>
  <c r="W164" i="2"/>
  <c r="X164" i="2"/>
  <c r="Y164" i="2"/>
  <c r="Z164" i="2"/>
  <c r="K165" i="2"/>
  <c r="P165" i="2"/>
  <c r="Q165" i="2"/>
  <c r="R165" i="2"/>
  <c r="S165" i="2"/>
  <c r="T165" i="2"/>
  <c r="U165" i="2"/>
  <c r="V165" i="2"/>
  <c r="W165" i="2"/>
  <c r="X165" i="2"/>
  <c r="Y165" i="2"/>
  <c r="Z165" i="2"/>
  <c r="K166" i="2"/>
  <c r="P166" i="2"/>
  <c r="Q166" i="2"/>
  <c r="R166" i="2"/>
  <c r="S166" i="2"/>
  <c r="T166" i="2"/>
  <c r="U166" i="2"/>
  <c r="V166" i="2"/>
  <c r="W166" i="2"/>
  <c r="X166" i="2"/>
  <c r="Y166" i="2"/>
  <c r="Z166" i="2"/>
  <c r="K167" i="2"/>
  <c r="P167" i="2"/>
  <c r="Q167" i="2"/>
  <c r="R167" i="2"/>
  <c r="S167" i="2"/>
  <c r="T167" i="2"/>
  <c r="U167" i="2"/>
  <c r="V167" i="2"/>
  <c r="W167" i="2"/>
  <c r="X167" i="2"/>
  <c r="Y167" i="2"/>
  <c r="Z167" i="2"/>
  <c r="K168" i="2"/>
  <c r="P168" i="2"/>
  <c r="Q168" i="2"/>
  <c r="R168" i="2"/>
  <c r="S168" i="2"/>
  <c r="T168" i="2"/>
  <c r="U168" i="2"/>
  <c r="V168" i="2"/>
  <c r="W168" i="2"/>
  <c r="X168" i="2"/>
  <c r="Y168" i="2"/>
  <c r="Z168" i="2"/>
  <c r="K169" i="2"/>
  <c r="P169" i="2"/>
  <c r="Q169" i="2"/>
  <c r="R169" i="2"/>
  <c r="S169" i="2"/>
  <c r="T169" i="2"/>
  <c r="U169" i="2"/>
  <c r="V169" i="2"/>
  <c r="W169" i="2"/>
  <c r="X169" i="2"/>
  <c r="Y169" i="2"/>
  <c r="Z169" i="2"/>
  <c r="K170" i="2"/>
  <c r="P170" i="2"/>
  <c r="Q170" i="2"/>
  <c r="R170" i="2"/>
  <c r="S170" i="2"/>
  <c r="T170" i="2"/>
  <c r="U170" i="2"/>
  <c r="V170" i="2"/>
  <c r="W170" i="2"/>
  <c r="X170" i="2"/>
  <c r="Y170" i="2"/>
  <c r="Z170" i="2"/>
  <c r="K171" i="2"/>
  <c r="P171" i="2"/>
  <c r="Q171" i="2"/>
  <c r="R171" i="2"/>
  <c r="S171" i="2"/>
  <c r="T171" i="2"/>
  <c r="U171" i="2"/>
  <c r="V171" i="2"/>
  <c r="W171" i="2"/>
  <c r="X171" i="2"/>
  <c r="Y171" i="2"/>
  <c r="Z171" i="2"/>
  <c r="K172" i="2"/>
  <c r="P172" i="2"/>
  <c r="Q172" i="2"/>
  <c r="R172" i="2"/>
  <c r="S172" i="2"/>
  <c r="T172" i="2"/>
  <c r="U172" i="2"/>
  <c r="V172" i="2"/>
  <c r="W172" i="2"/>
  <c r="X172" i="2"/>
  <c r="Y172" i="2"/>
  <c r="Z172" i="2"/>
  <c r="K173" i="2"/>
  <c r="P173" i="2"/>
  <c r="Q173" i="2"/>
  <c r="R173" i="2"/>
  <c r="S173" i="2"/>
  <c r="T173" i="2"/>
  <c r="U173" i="2"/>
  <c r="V173" i="2"/>
  <c r="W173" i="2"/>
  <c r="X173" i="2"/>
  <c r="Y173" i="2"/>
  <c r="Z173" i="2"/>
  <c r="K174" i="2"/>
  <c r="P174" i="2"/>
  <c r="Q174" i="2"/>
  <c r="R174" i="2"/>
  <c r="S174" i="2"/>
  <c r="T174" i="2"/>
  <c r="U174" i="2"/>
  <c r="V174" i="2"/>
  <c r="W174" i="2"/>
  <c r="X174" i="2"/>
  <c r="Y174" i="2"/>
  <c r="Z174" i="2"/>
  <c r="K175" i="2"/>
  <c r="P175" i="2"/>
  <c r="Q175" i="2"/>
  <c r="R175" i="2"/>
  <c r="S175" i="2"/>
  <c r="T175" i="2"/>
  <c r="U175" i="2"/>
  <c r="V175" i="2"/>
  <c r="W175" i="2"/>
  <c r="X175" i="2"/>
  <c r="Y175" i="2"/>
  <c r="Z175" i="2"/>
  <c r="K176" i="2"/>
  <c r="P176" i="2"/>
  <c r="Q176" i="2"/>
  <c r="R176" i="2"/>
  <c r="S176" i="2"/>
  <c r="T176" i="2"/>
  <c r="U176" i="2"/>
  <c r="V176" i="2"/>
  <c r="W176" i="2"/>
  <c r="X176" i="2"/>
  <c r="Y176" i="2"/>
  <c r="Z176" i="2"/>
  <c r="K177" i="2"/>
  <c r="P177" i="2"/>
  <c r="Q177" i="2"/>
  <c r="R177" i="2"/>
  <c r="S177" i="2"/>
  <c r="T177" i="2"/>
  <c r="U177" i="2"/>
  <c r="V177" i="2"/>
  <c r="W177" i="2"/>
  <c r="X177" i="2"/>
  <c r="Y177" i="2"/>
  <c r="Z177" i="2"/>
  <c r="K178" i="2"/>
  <c r="P178" i="2"/>
  <c r="Q178" i="2"/>
  <c r="R178" i="2"/>
  <c r="S178" i="2"/>
  <c r="T178" i="2"/>
  <c r="U178" i="2"/>
  <c r="V178" i="2"/>
  <c r="W178" i="2"/>
  <c r="X178" i="2"/>
  <c r="Y178" i="2"/>
  <c r="Z178" i="2"/>
  <c r="K179" i="2"/>
  <c r="P179" i="2"/>
  <c r="Q179" i="2"/>
  <c r="R179" i="2"/>
  <c r="S179" i="2"/>
  <c r="T179" i="2"/>
  <c r="U179" i="2"/>
  <c r="V179" i="2"/>
  <c r="W179" i="2"/>
  <c r="X179" i="2"/>
  <c r="Y179" i="2"/>
  <c r="Z179" i="2"/>
  <c r="K180" i="2"/>
  <c r="P180" i="2"/>
  <c r="Q180" i="2"/>
  <c r="R180" i="2"/>
  <c r="S180" i="2"/>
  <c r="T180" i="2"/>
  <c r="U180" i="2"/>
  <c r="V180" i="2"/>
  <c r="W180" i="2"/>
  <c r="X180" i="2"/>
  <c r="Y180" i="2"/>
  <c r="Z180" i="2"/>
  <c r="K181" i="2"/>
  <c r="P181" i="2"/>
  <c r="Q181" i="2"/>
  <c r="R181" i="2"/>
  <c r="S181" i="2"/>
  <c r="T181" i="2"/>
  <c r="U181" i="2"/>
  <c r="V181" i="2"/>
  <c r="W181" i="2"/>
  <c r="X181" i="2"/>
  <c r="Y181" i="2"/>
  <c r="Z181" i="2"/>
  <c r="K182" i="2"/>
  <c r="P182" i="2"/>
  <c r="Q182" i="2"/>
  <c r="R182" i="2"/>
  <c r="S182" i="2"/>
  <c r="T182" i="2"/>
  <c r="U182" i="2"/>
  <c r="V182" i="2"/>
  <c r="W182" i="2"/>
  <c r="X182" i="2"/>
  <c r="Y182" i="2"/>
  <c r="Z182" i="2"/>
  <c r="K183" i="2"/>
  <c r="P183" i="2"/>
  <c r="Q183" i="2"/>
  <c r="R183" i="2"/>
  <c r="S183" i="2"/>
  <c r="T183" i="2"/>
  <c r="U183" i="2"/>
  <c r="V183" i="2"/>
  <c r="W183" i="2"/>
  <c r="X183" i="2"/>
  <c r="Y183" i="2"/>
  <c r="Z183" i="2"/>
  <c r="K184" i="2"/>
  <c r="P184" i="2"/>
  <c r="Q184" i="2"/>
  <c r="R184" i="2"/>
  <c r="S184" i="2"/>
  <c r="T184" i="2"/>
  <c r="U184" i="2"/>
  <c r="V184" i="2"/>
  <c r="W184" i="2"/>
  <c r="X184" i="2"/>
  <c r="Y184" i="2"/>
  <c r="Z184" i="2"/>
  <c r="K185" i="2"/>
  <c r="P185" i="2"/>
  <c r="Q185" i="2"/>
  <c r="R185" i="2"/>
  <c r="S185" i="2"/>
  <c r="T185" i="2"/>
  <c r="U185" i="2"/>
  <c r="V185" i="2"/>
  <c r="W185" i="2"/>
  <c r="X185" i="2"/>
  <c r="Y185" i="2"/>
  <c r="Z185" i="2"/>
  <c r="K186" i="2"/>
  <c r="P186" i="2"/>
  <c r="Q186" i="2"/>
  <c r="R186" i="2"/>
  <c r="S186" i="2"/>
  <c r="T186" i="2"/>
  <c r="U186" i="2"/>
  <c r="V186" i="2"/>
  <c r="W186" i="2"/>
  <c r="X186" i="2"/>
  <c r="Y186" i="2"/>
  <c r="Z186" i="2"/>
  <c r="K187" i="2"/>
  <c r="P187" i="2"/>
  <c r="Q187" i="2"/>
  <c r="R187" i="2"/>
  <c r="S187" i="2"/>
  <c r="T187" i="2"/>
  <c r="U187" i="2"/>
  <c r="V187" i="2"/>
  <c r="W187" i="2"/>
  <c r="X187" i="2"/>
  <c r="Y187" i="2"/>
  <c r="Z187" i="2"/>
  <c r="K188" i="2"/>
  <c r="P188" i="2"/>
  <c r="Q188" i="2"/>
  <c r="R188" i="2"/>
  <c r="S188" i="2"/>
  <c r="T188" i="2"/>
  <c r="U188" i="2"/>
  <c r="V188" i="2"/>
  <c r="W188" i="2"/>
  <c r="X188" i="2"/>
  <c r="Y188" i="2"/>
  <c r="Z188" i="2"/>
  <c r="K189" i="2"/>
  <c r="P189" i="2"/>
  <c r="Q189" i="2"/>
  <c r="R189" i="2"/>
  <c r="S189" i="2"/>
  <c r="T189" i="2"/>
  <c r="U189" i="2"/>
  <c r="V189" i="2"/>
  <c r="W189" i="2"/>
  <c r="X189" i="2"/>
  <c r="Y189" i="2"/>
  <c r="Z189" i="2"/>
  <c r="K190" i="2"/>
  <c r="P190" i="2"/>
  <c r="Q190" i="2"/>
  <c r="R190" i="2"/>
  <c r="S190" i="2"/>
  <c r="T190" i="2"/>
  <c r="U190" i="2"/>
  <c r="V190" i="2"/>
  <c r="W190" i="2"/>
  <c r="X190" i="2"/>
  <c r="Y190" i="2"/>
  <c r="Z190" i="2"/>
  <c r="K191" i="2"/>
  <c r="P191" i="2"/>
  <c r="Q191" i="2"/>
  <c r="R191" i="2"/>
  <c r="S191" i="2"/>
  <c r="T191" i="2"/>
  <c r="U191" i="2"/>
  <c r="V191" i="2"/>
  <c r="W191" i="2"/>
  <c r="X191" i="2"/>
  <c r="Y191" i="2"/>
  <c r="Z191" i="2"/>
  <c r="K192" i="2"/>
  <c r="P192" i="2"/>
  <c r="Q192" i="2"/>
  <c r="R192" i="2"/>
  <c r="S192" i="2"/>
  <c r="T192" i="2"/>
  <c r="U192" i="2"/>
  <c r="V192" i="2"/>
  <c r="W192" i="2"/>
  <c r="X192" i="2"/>
  <c r="Y192" i="2"/>
  <c r="Z192" i="2"/>
  <c r="K193" i="2"/>
  <c r="P193" i="2"/>
  <c r="Q193" i="2"/>
  <c r="R193" i="2"/>
  <c r="S193" i="2"/>
  <c r="T193" i="2"/>
  <c r="U193" i="2"/>
  <c r="V193" i="2"/>
  <c r="W193" i="2"/>
  <c r="X193" i="2"/>
  <c r="Y193" i="2"/>
  <c r="Z193" i="2"/>
  <c r="K194" i="2"/>
  <c r="P194" i="2"/>
  <c r="Q194" i="2"/>
  <c r="R194" i="2"/>
  <c r="S194" i="2"/>
  <c r="T194" i="2"/>
  <c r="U194" i="2"/>
  <c r="V194" i="2"/>
  <c r="W194" i="2"/>
  <c r="X194" i="2"/>
  <c r="Y194" i="2"/>
  <c r="Z194" i="2"/>
  <c r="K195" i="2"/>
  <c r="P195" i="2"/>
  <c r="Q195" i="2"/>
  <c r="R195" i="2"/>
  <c r="S195" i="2"/>
  <c r="T195" i="2"/>
  <c r="U195" i="2"/>
  <c r="V195" i="2"/>
  <c r="W195" i="2"/>
  <c r="X195" i="2"/>
  <c r="Y195" i="2"/>
  <c r="Z195" i="2"/>
  <c r="K196" i="2"/>
  <c r="P196" i="2"/>
  <c r="Q196" i="2"/>
  <c r="R196" i="2"/>
  <c r="S196" i="2"/>
  <c r="T196" i="2"/>
  <c r="U196" i="2"/>
  <c r="V196" i="2"/>
  <c r="W196" i="2"/>
  <c r="X196" i="2"/>
  <c r="Y196" i="2"/>
  <c r="Z196" i="2"/>
  <c r="K197" i="2"/>
  <c r="P197" i="2"/>
  <c r="Q197" i="2"/>
  <c r="R197" i="2"/>
  <c r="S197" i="2"/>
  <c r="T197" i="2"/>
  <c r="U197" i="2"/>
  <c r="V197" i="2"/>
  <c r="W197" i="2"/>
  <c r="X197" i="2"/>
  <c r="Y197" i="2"/>
  <c r="Z197" i="2"/>
  <c r="K198" i="2"/>
  <c r="P198" i="2"/>
  <c r="Q198" i="2"/>
  <c r="R198" i="2"/>
  <c r="S198" i="2"/>
  <c r="T198" i="2"/>
  <c r="U198" i="2"/>
  <c r="V198" i="2"/>
  <c r="W198" i="2"/>
  <c r="X198" i="2"/>
  <c r="Y198" i="2"/>
  <c r="Z198" i="2"/>
  <c r="K199" i="2"/>
  <c r="P199" i="2"/>
  <c r="Q199" i="2"/>
  <c r="R199" i="2"/>
  <c r="S199" i="2"/>
  <c r="T199" i="2"/>
  <c r="U199" i="2"/>
  <c r="V199" i="2"/>
  <c r="W199" i="2"/>
  <c r="X199" i="2"/>
  <c r="Y199" i="2"/>
  <c r="Z199" i="2"/>
  <c r="K200" i="2"/>
  <c r="P200" i="2"/>
  <c r="Q200" i="2"/>
  <c r="R200" i="2"/>
  <c r="S200" i="2"/>
  <c r="T200" i="2"/>
  <c r="U200" i="2"/>
  <c r="V200" i="2"/>
  <c r="W200" i="2"/>
  <c r="X200" i="2"/>
  <c r="Y200" i="2"/>
  <c r="Z200" i="2"/>
  <c r="K201" i="2"/>
  <c r="P201" i="2"/>
  <c r="Q201" i="2"/>
  <c r="R201" i="2"/>
  <c r="S201" i="2"/>
  <c r="T201" i="2"/>
  <c r="U201" i="2"/>
  <c r="V201" i="2"/>
  <c r="W201" i="2"/>
  <c r="X201" i="2"/>
  <c r="Y201" i="2"/>
  <c r="Z201" i="2"/>
  <c r="K202" i="2"/>
  <c r="P202" i="2"/>
  <c r="Q202" i="2"/>
  <c r="R202" i="2"/>
  <c r="S202" i="2"/>
  <c r="T202" i="2"/>
  <c r="U202" i="2"/>
  <c r="V202" i="2"/>
  <c r="W202" i="2"/>
  <c r="X202" i="2"/>
  <c r="Y202" i="2"/>
  <c r="Z202" i="2"/>
  <c r="K203" i="2"/>
  <c r="P203" i="2"/>
  <c r="Q203" i="2"/>
  <c r="R203" i="2"/>
  <c r="S203" i="2"/>
  <c r="T203" i="2"/>
  <c r="U203" i="2"/>
  <c r="V203" i="2"/>
  <c r="W203" i="2"/>
  <c r="X203" i="2"/>
  <c r="Y203" i="2"/>
  <c r="Z203" i="2"/>
  <c r="K204" i="2"/>
  <c r="P204" i="2"/>
  <c r="Q204" i="2"/>
  <c r="R204" i="2"/>
  <c r="S204" i="2"/>
  <c r="T204" i="2"/>
  <c r="U204" i="2"/>
  <c r="V204" i="2"/>
  <c r="W204" i="2"/>
  <c r="X204" i="2"/>
  <c r="Y204" i="2"/>
  <c r="Z204" i="2"/>
  <c r="K205" i="2"/>
  <c r="P205" i="2"/>
  <c r="Q205" i="2"/>
  <c r="R205" i="2"/>
  <c r="S205" i="2"/>
  <c r="T205" i="2"/>
  <c r="U205" i="2"/>
  <c r="V205" i="2"/>
  <c r="W205" i="2"/>
  <c r="X205" i="2"/>
  <c r="Y205" i="2"/>
  <c r="Z205" i="2"/>
  <c r="K206" i="2"/>
  <c r="P206" i="2"/>
  <c r="Q206" i="2"/>
  <c r="R206" i="2"/>
  <c r="S206" i="2"/>
  <c r="T206" i="2"/>
  <c r="U206" i="2"/>
  <c r="V206" i="2"/>
  <c r="W206" i="2"/>
  <c r="X206" i="2"/>
  <c r="Y206" i="2"/>
  <c r="Z206" i="2"/>
  <c r="K207" i="2"/>
  <c r="P207" i="2"/>
  <c r="Q207" i="2"/>
  <c r="R207" i="2"/>
  <c r="S207" i="2"/>
  <c r="T207" i="2"/>
  <c r="U207" i="2"/>
  <c r="V207" i="2"/>
  <c r="W207" i="2"/>
  <c r="X207" i="2"/>
  <c r="Y207" i="2"/>
  <c r="Z207" i="2"/>
  <c r="K208" i="2"/>
  <c r="P208" i="2"/>
  <c r="Q208" i="2"/>
  <c r="R208" i="2"/>
  <c r="S208" i="2"/>
  <c r="T208" i="2"/>
  <c r="U208" i="2"/>
  <c r="V208" i="2"/>
  <c r="W208" i="2"/>
  <c r="X208" i="2"/>
  <c r="Y208" i="2"/>
  <c r="Z208" i="2"/>
  <c r="K209" i="2"/>
  <c r="P209" i="2"/>
  <c r="Q209" i="2"/>
  <c r="R209" i="2"/>
  <c r="S209" i="2"/>
  <c r="T209" i="2"/>
  <c r="U209" i="2"/>
  <c r="V209" i="2"/>
  <c r="W209" i="2"/>
  <c r="X209" i="2"/>
  <c r="Y209" i="2"/>
  <c r="Z209" i="2"/>
  <c r="K210" i="2"/>
  <c r="P210" i="2"/>
  <c r="Q210" i="2"/>
  <c r="R210" i="2"/>
  <c r="S210" i="2"/>
  <c r="T210" i="2"/>
  <c r="U210" i="2"/>
  <c r="V210" i="2"/>
  <c r="W210" i="2"/>
  <c r="X210" i="2"/>
  <c r="Y210" i="2"/>
  <c r="Z210" i="2"/>
  <c r="K211" i="2"/>
  <c r="P211" i="2"/>
  <c r="Q211" i="2"/>
  <c r="R211" i="2"/>
  <c r="S211" i="2"/>
  <c r="T211" i="2"/>
  <c r="U211" i="2"/>
  <c r="V211" i="2"/>
  <c r="W211" i="2"/>
  <c r="X211" i="2"/>
  <c r="Y211" i="2"/>
  <c r="Z211" i="2"/>
  <c r="K212" i="2"/>
  <c r="P212" i="2"/>
  <c r="Q212" i="2"/>
  <c r="R212" i="2"/>
  <c r="S212" i="2"/>
  <c r="T212" i="2"/>
  <c r="U212" i="2"/>
  <c r="V212" i="2"/>
  <c r="W212" i="2"/>
  <c r="X212" i="2"/>
  <c r="Y212" i="2"/>
  <c r="Z212" i="2"/>
  <c r="K213" i="2"/>
  <c r="P213" i="2"/>
  <c r="Q213" i="2"/>
  <c r="R213" i="2"/>
  <c r="S213" i="2"/>
  <c r="T213" i="2"/>
  <c r="U213" i="2"/>
  <c r="V213" i="2"/>
  <c r="W213" i="2"/>
  <c r="X213" i="2"/>
  <c r="Y213" i="2"/>
  <c r="Z213" i="2"/>
  <c r="K214" i="2"/>
  <c r="P214" i="2"/>
  <c r="Q214" i="2"/>
  <c r="R214" i="2"/>
  <c r="S214" i="2"/>
  <c r="T214" i="2"/>
  <c r="U214" i="2"/>
  <c r="V214" i="2"/>
  <c r="W214" i="2"/>
  <c r="X214" i="2"/>
  <c r="Y214" i="2"/>
  <c r="Z214" i="2"/>
  <c r="K215" i="2"/>
  <c r="P215" i="2"/>
  <c r="Q215" i="2"/>
  <c r="R215" i="2"/>
  <c r="S215" i="2"/>
  <c r="T215" i="2"/>
  <c r="U215" i="2"/>
  <c r="V215" i="2"/>
  <c r="W215" i="2"/>
  <c r="X215" i="2"/>
  <c r="Y215" i="2"/>
  <c r="Z215" i="2"/>
  <c r="K216" i="2"/>
  <c r="P216" i="2"/>
  <c r="Q216" i="2"/>
  <c r="R216" i="2"/>
  <c r="S216" i="2"/>
  <c r="T216" i="2"/>
  <c r="U216" i="2"/>
  <c r="V216" i="2"/>
  <c r="W216" i="2"/>
  <c r="X216" i="2"/>
  <c r="Y216" i="2"/>
  <c r="Z216" i="2"/>
  <c r="K217" i="2"/>
  <c r="P217" i="2"/>
  <c r="Q217" i="2"/>
  <c r="R217" i="2"/>
  <c r="S217" i="2"/>
  <c r="T217" i="2"/>
  <c r="U217" i="2"/>
  <c r="V217" i="2"/>
  <c r="W217" i="2"/>
  <c r="X217" i="2"/>
  <c r="Y217" i="2"/>
  <c r="Z217" i="2"/>
  <c r="K218" i="2"/>
  <c r="P218" i="2"/>
  <c r="Q218" i="2"/>
  <c r="R218" i="2"/>
  <c r="S218" i="2"/>
  <c r="T218" i="2"/>
  <c r="U218" i="2"/>
  <c r="V218" i="2"/>
  <c r="W218" i="2"/>
  <c r="X218" i="2"/>
  <c r="Y218" i="2"/>
  <c r="Z218" i="2"/>
  <c r="K219" i="2"/>
  <c r="P219" i="2"/>
  <c r="Q219" i="2"/>
  <c r="R219" i="2"/>
  <c r="S219" i="2"/>
  <c r="T219" i="2"/>
  <c r="U219" i="2"/>
  <c r="V219" i="2"/>
  <c r="W219" i="2"/>
  <c r="X219" i="2"/>
  <c r="Y219" i="2"/>
  <c r="Z219" i="2"/>
  <c r="K220" i="2"/>
  <c r="P220" i="2"/>
  <c r="Q220" i="2"/>
  <c r="R220" i="2"/>
  <c r="S220" i="2"/>
  <c r="T220" i="2"/>
  <c r="U220" i="2"/>
  <c r="V220" i="2"/>
  <c r="W220" i="2"/>
  <c r="X220" i="2"/>
  <c r="Y220" i="2"/>
  <c r="Z220" i="2"/>
  <c r="K221" i="2"/>
  <c r="P221" i="2"/>
  <c r="Q221" i="2"/>
  <c r="R221" i="2"/>
  <c r="S221" i="2"/>
  <c r="T221" i="2"/>
  <c r="U221" i="2"/>
  <c r="V221" i="2"/>
  <c r="W221" i="2"/>
  <c r="X221" i="2"/>
  <c r="Y221" i="2"/>
  <c r="Z221" i="2"/>
  <c r="K222" i="2"/>
  <c r="P222" i="2"/>
  <c r="Q222" i="2"/>
  <c r="R222" i="2"/>
  <c r="S222" i="2"/>
  <c r="T222" i="2"/>
  <c r="U222" i="2"/>
  <c r="V222" i="2"/>
  <c r="W222" i="2"/>
  <c r="X222" i="2"/>
  <c r="Y222" i="2"/>
  <c r="Z222" i="2"/>
  <c r="K223" i="2"/>
  <c r="P223" i="2"/>
  <c r="Q223" i="2"/>
  <c r="R223" i="2"/>
  <c r="S223" i="2"/>
  <c r="T223" i="2"/>
  <c r="U223" i="2"/>
  <c r="V223" i="2"/>
  <c r="W223" i="2"/>
  <c r="X223" i="2"/>
  <c r="Y223" i="2"/>
  <c r="Z223" i="2"/>
  <c r="K224" i="2"/>
  <c r="P224" i="2"/>
  <c r="Q224" i="2"/>
  <c r="R224" i="2"/>
  <c r="S224" i="2"/>
  <c r="T224" i="2"/>
  <c r="U224" i="2"/>
  <c r="V224" i="2"/>
  <c r="W224" i="2"/>
  <c r="X224" i="2"/>
  <c r="Y224" i="2"/>
  <c r="Z224" i="2"/>
  <c r="K225" i="2"/>
  <c r="P225" i="2"/>
  <c r="Q225" i="2"/>
  <c r="R225" i="2"/>
  <c r="S225" i="2"/>
  <c r="T225" i="2"/>
  <c r="U225" i="2"/>
  <c r="V225" i="2"/>
  <c r="W225" i="2"/>
  <c r="X225" i="2"/>
  <c r="Y225" i="2"/>
  <c r="Z225" i="2"/>
  <c r="K226" i="2"/>
  <c r="P226" i="2"/>
  <c r="Q226" i="2"/>
  <c r="R226" i="2"/>
  <c r="S226" i="2"/>
  <c r="T226" i="2"/>
  <c r="U226" i="2"/>
  <c r="V226" i="2"/>
  <c r="W226" i="2"/>
  <c r="X226" i="2"/>
  <c r="Y226" i="2"/>
  <c r="Z226" i="2"/>
  <c r="K227" i="2"/>
  <c r="P227" i="2"/>
  <c r="Q227" i="2"/>
  <c r="R227" i="2"/>
  <c r="S227" i="2"/>
  <c r="T227" i="2"/>
  <c r="U227" i="2"/>
  <c r="V227" i="2"/>
  <c r="W227" i="2"/>
  <c r="X227" i="2"/>
  <c r="Y227" i="2"/>
  <c r="Z227" i="2"/>
  <c r="K228" i="2"/>
  <c r="P228" i="2"/>
  <c r="Q228" i="2"/>
  <c r="R228" i="2"/>
  <c r="S228" i="2"/>
  <c r="T228" i="2"/>
  <c r="U228" i="2"/>
  <c r="V228" i="2"/>
  <c r="W228" i="2"/>
  <c r="X228" i="2"/>
  <c r="Y228" i="2"/>
  <c r="Z228" i="2"/>
  <c r="K229" i="2"/>
  <c r="P229" i="2"/>
  <c r="Q229" i="2"/>
  <c r="R229" i="2"/>
  <c r="S229" i="2"/>
  <c r="T229" i="2"/>
  <c r="U229" i="2"/>
  <c r="V229" i="2"/>
  <c r="W229" i="2"/>
  <c r="X229" i="2"/>
  <c r="Y229" i="2"/>
  <c r="Z229" i="2"/>
  <c r="K230" i="2"/>
  <c r="P230" i="2"/>
  <c r="Q230" i="2"/>
  <c r="R230" i="2"/>
  <c r="S230" i="2"/>
  <c r="T230" i="2"/>
  <c r="U230" i="2"/>
  <c r="V230" i="2"/>
  <c r="W230" i="2"/>
  <c r="X230" i="2"/>
  <c r="Y230" i="2"/>
  <c r="Z230" i="2"/>
  <c r="K231" i="2"/>
  <c r="P231" i="2"/>
  <c r="Q231" i="2"/>
  <c r="R231" i="2"/>
  <c r="S231" i="2"/>
  <c r="T231" i="2"/>
  <c r="U231" i="2"/>
  <c r="V231" i="2"/>
  <c r="W231" i="2"/>
  <c r="X231" i="2"/>
  <c r="Y231" i="2"/>
  <c r="Z231" i="2"/>
  <c r="K232" i="2"/>
  <c r="P232" i="2"/>
  <c r="Q232" i="2"/>
  <c r="R232" i="2"/>
  <c r="S232" i="2"/>
  <c r="T232" i="2"/>
  <c r="U232" i="2"/>
  <c r="V232" i="2"/>
  <c r="W232" i="2"/>
  <c r="X232" i="2"/>
  <c r="Y232" i="2"/>
  <c r="Z232" i="2"/>
  <c r="K233" i="2"/>
  <c r="P233" i="2"/>
  <c r="Q233" i="2"/>
  <c r="R233" i="2"/>
  <c r="S233" i="2"/>
  <c r="T233" i="2"/>
  <c r="U233" i="2"/>
  <c r="V233" i="2"/>
  <c r="W233" i="2"/>
  <c r="X233" i="2"/>
  <c r="Y233" i="2"/>
  <c r="Z233" i="2"/>
  <c r="K234" i="2"/>
  <c r="P234" i="2"/>
  <c r="Q234" i="2"/>
  <c r="R234" i="2"/>
  <c r="S234" i="2"/>
  <c r="T234" i="2"/>
  <c r="U234" i="2"/>
  <c r="V234" i="2"/>
  <c r="W234" i="2"/>
  <c r="X234" i="2"/>
  <c r="Y234" i="2"/>
  <c r="Z234" i="2"/>
  <c r="K235" i="2"/>
  <c r="P235" i="2"/>
  <c r="Q235" i="2"/>
  <c r="R235" i="2"/>
  <c r="S235" i="2"/>
  <c r="T235" i="2"/>
  <c r="U235" i="2"/>
  <c r="V235" i="2"/>
  <c r="W235" i="2"/>
  <c r="X235" i="2"/>
  <c r="Y235" i="2"/>
  <c r="Z235" i="2"/>
  <c r="K236" i="2"/>
  <c r="P236" i="2"/>
  <c r="Q236" i="2"/>
  <c r="R236" i="2"/>
  <c r="S236" i="2"/>
  <c r="T236" i="2"/>
  <c r="U236" i="2"/>
  <c r="V236" i="2"/>
  <c r="W236" i="2"/>
  <c r="X236" i="2"/>
  <c r="Y236" i="2"/>
  <c r="Z236" i="2"/>
  <c r="K237" i="2"/>
  <c r="P237" i="2"/>
  <c r="Q237" i="2"/>
  <c r="R237" i="2"/>
  <c r="S237" i="2"/>
  <c r="T237" i="2"/>
  <c r="U237" i="2"/>
  <c r="V237" i="2"/>
  <c r="W237" i="2"/>
  <c r="X237" i="2"/>
  <c r="Y237" i="2"/>
  <c r="Z237" i="2"/>
  <c r="K238" i="2"/>
  <c r="P238" i="2"/>
  <c r="Q238" i="2"/>
  <c r="R238" i="2"/>
  <c r="S238" i="2"/>
  <c r="T238" i="2"/>
  <c r="U238" i="2"/>
  <c r="V238" i="2"/>
  <c r="W238" i="2"/>
  <c r="X238" i="2"/>
  <c r="Y238" i="2"/>
  <c r="Z238" i="2"/>
  <c r="K239" i="2"/>
  <c r="P239" i="2"/>
  <c r="Q239" i="2"/>
  <c r="R239" i="2"/>
  <c r="S239" i="2"/>
  <c r="T239" i="2"/>
  <c r="U239" i="2"/>
  <c r="V239" i="2"/>
  <c r="W239" i="2"/>
  <c r="X239" i="2"/>
  <c r="Y239" i="2"/>
  <c r="Z239" i="2"/>
  <c r="K240" i="2"/>
  <c r="P240" i="2"/>
  <c r="Q240" i="2"/>
  <c r="R240" i="2"/>
  <c r="S240" i="2"/>
  <c r="T240" i="2"/>
  <c r="U240" i="2"/>
  <c r="V240" i="2"/>
  <c r="W240" i="2"/>
  <c r="X240" i="2"/>
  <c r="Y240" i="2"/>
  <c r="Z240" i="2"/>
  <c r="K241" i="2"/>
  <c r="P241" i="2"/>
  <c r="Q241" i="2"/>
  <c r="R241" i="2"/>
  <c r="S241" i="2"/>
  <c r="T241" i="2"/>
  <c r="U241" i="2"/>
  <c r="V241" i="2"/>
  <c r="W241" i="2"/>
  <c r="X241" i="2"/>
  <c r="Y241" i="2"/>
  <c r="Z241" i="2"/>
  <c r="K242" i="2"/>
  <c r="P242" i="2"/>
  <c r="Q242" i="2"/>
  <c r="R242" i="2"/>
  <c r="S242" i="2"/>
  <c r="T242" i="2"/>
  <c r="U242" i="2"/>
  <c r="V242" i="2"/>
  <c r="W242" i="2"/>
  <c r="X242" i="2"/>
  <c r="Y242" i="2"/>
  <c r="Z242" i="2"/>
  <c r="K243" i="2"/>
  <c r="P243" i="2"/>
  <c r="Q243" i="2"/>
  <c r="R243" i="2"/>
  <c r="S243" i="2"/>
  <c r="T243" i="2"/>
  <c r="U243" i="2"/>
  <c r="V243" i="2"/>
  <c r="W243" i="2"/>
  <c r="X243" i="2"/>
  <c r="Y243" i="2"/>
  <c r="Z243" i="2"/>
  <c r="K244" i="2"/>
  <c r="P244" i="2"/>
  <c r="Q244" i="2"/>
  <c r="R244" i="2"/>
  <c r="S244" i="2"/>
  <c r="T244" i="2"/>
  <c r="U244" i="2"/>
  <c r="V244" i="2"/>
  <c r="W244" i="2"/>
  <c r="X244" i="2"/>
  <c r="Y244" i="2"/>
  <c r="Z244" i="2"/>
  <c r="K245" i="2"/>
  <c r="P245" i="2"/>
  <c r="Q245" i="2"/>
  <c r="R245" i="2"/>
  <c r="S245" i="2"/>
  <c r="T245" i="2"/>
  <c r="U245" i="2"/>
  <c r="V245" i="2"/>
  <c r="W245" i="2"/>
  <c r="X245" i="2"/>
  <c r="Y245" i="2"/>
  <c r="Z245" i="2"/>
  <c r="K246" i="2"/>
  <c r="P246" i="2"/>
  <c r="Q246" i="2"/>
  <c r="R246" i="2"/>
  <c r="S246" i="2"/>
  <c r="T246" i="2"/>
  <c r="U246" i="2"/>
  <c r="V246" i="2"/>
  <c r="W246" i="2"/>
  <c r="X246" i="2"/>
  <c r="Y246" i="2"/>
  <c r="Z246" i="2"/>
  <c r="K247" i="2"/>
  <c r="P247" i="2"/>
  <c r="Q247" i="2"/>
  <c r="R247" i="2"/>
  <c r="S247" i="2"/>
  <c r="T247" i="2"/>
  <c r="U247" i="2"/>
  <c r="V247" i="2"/>
  <c r="W247" i="2"/>
  <c r="X247" i="2"/>
  <c r="Y247" i="2"/>
  <c r="Z247" i="2"/>
  <c r="K248" i="2"/>
  <c r="P248" i="2"/>
  <c r="Q248" i="2"/>
  <c r="R248" i="2"/>
  <c r="S248" i="2"/>
  <c r="T248" i="2"/>
  <c r="U248" i="2"/>
  <c r="V248" i="2"/>
  <c r="W248" i="2"/>
  <c r="X248" i="2"/>
  <c r="Y248" i="2"/>
  <c r="Z248" i="2"/>
  <c r="K251" i="2"/>
  <c r="P251" i="2"/>
  <c r="Q251" i="2"/>
  <c r="R251" i="2"/>
  <c r="S251" i="2"/>
  <c r="T251" i="2"/>
  <c r="U251" i="2"/>
  <c r="V251" i="2"/>
  <c r="W251" i="2"/>
  <c r="X251" i="2"/>
  <c r="Y251" i="2"/>
  <c r="Z251" i="2"/>
  <c r="K252" i="2"/>
  <c r="P252" i="2"/>
  <c r="Q252" i="2"/>
  <c r="R252" i="2"/>
  <c r="S252" i="2"/>
  <c r="T252" i="2"/>
  <c r="U252" i="2"/>
  <c r="V252" i="2"/>
  <c r="W252" i="2"/>
  <c r="X252" i="2"/>
  <c r="Y252" i="2"/>
  <c r="Z252" i="2"/>
  <c r="K253" i="2"/>
  <c r="P253" i="2"/>
  <c r="Q253" i="2"/>
  <c r="R253" i="2"/>
  <c r="S253" i="2"/>
  <c r="T253" i="2"/>
  <c r="U253" i="2"/>
  <c r="V253" i="2"/>
  <c r="W253" i="2"/>
  <c r="X253" i="2"/>
  <c r="Y253" i="2"/>
  <c r="Z253" i="2"/>
  <c r="K254" i="2"/>
  <c r="P254" i="2"/>
  <c r="Q254" i="2"/>
  <c r="R254" i="2"/>
  <c r="S254" i="2"/>
  <c r="T254" i="2"/>
  <c r="U254" i="2"/>
  <c r="V254" i="2"/>
  <c r="W254" i="2"/>
  <c r="X254" i="2"/>
  <c r="Y254" i="2"/>
  <c r="Z254" i="2"/>
  <c r="K255" i="2"/>
  <c r="P255" i="2"/>
  <c r="Q255" i="2"/>
  <c r="R255" i="2"/>
  <c r="S255" i="2"/>
  <c r="T255" i="2"/>
  <c r="U255" i="2"/>
  <c r="V255" i="2"/>
  <c r="W255" i="2"/>
  <c r="X255" i="2"/>
  <c r="Y255" i="2"/>
  <c r="Z255" i="2"/>
  <c r="K256" i="2"/>
  <c r="P256" i="2"/>
  <c r="Q256" i="2"/>
  <c r="R256" i="2"/>
  <c r="S256" i="2"/>
  <c r="T256" i="2"/>
  <c r="U256" i="2"/>
  <c r="V256" i="2"/>
  <c r="W256" i="2"/>
  <c r="X256" i="2"/>
  <c r="Y256" i="2"/>
  <c r="Z256" i="2"/>
  <c r="K257" i="2"/>
  <c r="P257" i="2"/>
  <c r="Q257" i="2"/>
  <c r="R257" i="2"/>
  <c r="S257" i="2"/>
  <c r="T257" i="2"/>
  <c r="U257" i="2"/>
  <c r="V257" i="2"/>
  <c r="W257" i="2"/>
  <c r="X257" i="2"/>
  <c r="Y257" i="2"/>
  <c r="Z257" i="2"/>
  <c r="K258" i="2"/>
  <c r="P258" i="2"/>
  <c r="Q258" i="2"/>
  <c r="R258" i="2"/>
  <c r="S258" i="2"/>
  <c r="T258" i="2"/>
  <c r="U258" i="2"/>
  <c r="V258" i="2"/>
  <c r="W258" i="2"/>
  <c r="X258" i="2"/>
  <c r="Y258" i="2"/>
  <c r="Z258" i="2"/>
  <c r="K259" i="2"/>
  <c r="P259" i="2"/>
  <c r="Q259" i="2"/>
  <c r="R259" i="2"/>
  <c r="S259" i="2"/>
  <c r="T259" i="2"/>
  <c r="U259" i="2"/>
  <c r="V259" i="2"/>
  <c r="W259" i="2"/>
  <c r="X259" i="2"/>
  <c r="Y259" i="2"/>
  <c r="Z259" i="2"/>
  <c r="K260" i="2"/>
  <c r="P260" i="2"/>
  <c r="Q260" i="2"/>
  <c r="R260" i="2"/>
  <c r="S260" i="2"/>
  <c r="T260" i="2"/>
  <c r="U260" i="2"/>
  <c r="V260" i="2"/>
  <c r="W260" i="2"/>
  <c r="X260" i="2"/>
  <c r="Y260" i="2"/>
  <c r="Z260" i="2"/>
  <c r="K261" i="2"/>
  <c r="P261" i="2"/>
  <c r="Q261" i="2"/>
  <c r="R261" i="2"/>
  <c r="S261" i="2"/>
  <c r="T261" i="2"/>
  <c r="U261" i="2"/>
  <c r="V261" i="2"/>
  <c r="W261" i="2"/>
  <c r="X261" i="2"/>
  <c r="Y261" i="2"/>
  <c r="Z261" i="2"/>
  <c r="K262" i="2"/>
  <c r="P262" i="2"/>
  <c r="Q262" i="2"/>
  <c r="R262" i="2"/>
  <c r="S262" i="2"/>
  <c r="T262" i="2"/>
  <c r="U262" i="2"/>
  <c r="V262" i="2"/>
  <c r="W262" i="2"/>
  <c r="X262" i="2"/>
  <c r="Y262" i="2"/>
  <c r="Z262" i="2"/>
  <c r="K263" i="2"/>
  <c r="P263" i="2"/>
  <c r="Q263" i="2"/>
  <c r="R263" i="2"/>
  <c r="S263" i="2"/>
  <c r="T263" i="2"/>
  <c r="U263" i="2"/>
  <c r="V263" i="2"/>
  <c r="W263" i="2"/>
  <c r="X263" i="2"/>
  <c r="Y263" i="2"/>
  <c r="Z263" i="2"/>
  <c r="K264" i="2"/>
  <c r="P264" i="2"/>
  <c r="Q264" i="2"/>
  <c r="R264" i="2"/>
  <c r="S264" i="2"/>
  <c r="T264" i="2"/>
  <c r="U264" i="2"/>
  <c r="V264" i="2"/>
  <c r="W264" i="2"/>
  <c r="X264" i="2"/>
  <c r="Y264" i="2"/>
  <c r="Z264" i="2"/>
  <c r="K265" i="2"/>
  <c r="P265" i="2"/>
  <c r="Q265" i="2"/>
  <c r="R265" i="2"/>
  <c r="S265" i="2"/>
  <c r="T265" i="2"/>
  <c r="U265" i="2"/>
  <c r="V265" i="2"/>
  <c r="W265" i="2"/>
  <c r="X265" i="2"/>
  <c r="Y265" i="2"/>
  <c r="Z265" i="2"/>
  <c r="K266" i="2"/>
  <c r="P266" i="2"/>
  <c r="Q266" i="2"/>
  <c r="R266" i="2"/>
  <c r="S266" i="2"/>
  <c r="T266" i="2"/>
  <c r="U266" i="2"/>
  <c r="V266" i="2"/>
  <c r="W266" i="2"/>
  <c r="X266" i="2"/>
  <c r="Y266" i="2"/>
  <c r="Z266" i="2"/>
  <c r="K267" i="2"/>
  <c r="P267" i="2"/>
  <c r="Q267" i="2"/>
  <c r="R267" i="2"/>
  <c r="S267" i="2"/>
  <c r="T267" i="2"/>
  <c r="U267" i="2"/>
  <c r="V267" i="2"/>
  <c r="W267" i="2"/>
  <c r="X267" i="2"/>
  <c r="Y267" i="2"/>
  <c r="Z267" i="2"/>
  <c r="K268" i="2"/>
  <c r="P268" i="2"/>
  <c r="Q268" i="2"/>
  <c r="R268" i="2"/>
  <c r="S268" i="2"/>
  <c r="T268" i="2"/>
  <c r="U268" i="2"/>
  <c r="V268" i="2"/>
  <c r="W268" i="2"/>
  <c r="X268" i="2"/>
  <c r="Y268" i="2"/>
  <c r="Z268" i="2"/>
  <c r="K269" i="2"/>
  <c r="P269" i="2"/>
  <c r="Q269" i="2"/>
  <c r="R269" i="2"/>
  <c r="S269" i="2"/>
  <c r="T269" i="2"/>
  <c r="U269" i="2"/>
  <c r="V269" i="2"/>
  <c r="W269" i="2"/>
  <c r="X269" i="2"/>
  <c r="Y269" i="2"/>
  <c r="Z269" i="2"/>
  <c r="K270" i="2"/>
  <c r="P270" i="2"/>
  <c r="Q270" i="2"/>
  <c r="R270" i="2"/>
  <c r="S270" i="2"/>
  <c r="T270" i="2"/>
  <c r="U270" i="2"/>
  <c r="V270" i="2"/>
  <c r="W270" i="2"/>
  <c r="X270" i="2"/>
  <c r="Y270" i="2"/>
  <c r="Z270" i="2"/>
  <c r="K271" i="2"/>
  <c r="P271" i="2"/>
  <c r="Q271" i="2"/>
  <c r="R271" i="2"/>
  <c r="S271" i="2"/>
  <c r="T271" i="2"/>
  <c r="U271" i="2"/>
  <c r="V271" i="2"/>
  <c r="W271" i="2"/>
  <c r="X271" i="2"/>
  <c r="Y271" i="2"/>
  <c r="Z271" i="2"/>
  <c r="K272" i="2"/>
  <c r="P272" i="2"/>
  <c r="Q272" i="2"/>
  <c r="R272" i="2"/>
  <c r="S272" i="2"/>
  <c r="T272" i="2"/>
  <c r="U272" i="2"/>
  <c r="V272" i="2"/>
  <c r="W272" i="2"/>
  <c r="X272" i="2"/>
  <c r="Y272" i="2"/>
  <c r="Z272" i="2"/>
  <c r="K273" i="2"/>
  <c r="P273" i="2"/>
  <c r="Q273" i="2"/>
  <c r="R273" i="2"/>
  <c r="S273" i="2"/>
  <c r="T273" i="2"/>
  <c r="U273" i="2"/>
  <c r="V273" i="2"/>
  <c r="W273" i="2"/>
  <c r="X273" i="2"/>
  <c r="Y273" i="2"/>
  <c r="Z273" i="2"/>
  <c r="K274" i="2"/>
  <c r="P274" i="2"/>
  <c r="Q274" i="2"/>
  <c r="R274" i="2"/>
  <c r="S274" i="2"/>
  <c r="T274" i="2"/>
  <c r="U274" i="2"/>
  <c r="V274" i="2"/>
  <c r="W274" i="2"/>
  <c r="X274" i="2"/>
  <c r="Y274" i="2"/>
  <c r="Z274" i="2"/>
  <c r="K275" i="2"/>
  <c r="P275" i="2"/>
  <c r="Q275" i="2"/>
  <c r="R275" i="2"/>
  <c r="S275" i="2"/>
  <c r="T275" i="2"/>
  <c r="U275" i="2"/>
  <c r="V275" i="2"/>
  <c r="W275" i="2"/>
  <c r="X275" i="2"/>
  <c r="Y275" i="2"/>
  <c r="Z275" i="2"/>
  <c r="K276" i="2"/>
  <c r="P276" i="2"/>
  <c r="Q276" i="2"/>
  <c r="R276" i="2"/>
  <c r="S276" i="2"/>
  <c r="T276" i="2"/>
  <c r="U276" i="2"/>
  <c r="V276" i="2"/>
  <c r="W276" i="2"/>
  <c r="X276" i="2"/>
  <c r="Y276" i="2"/>
  <c r="Z276" i="2"/>
  <c r="K277" i="2"/>
  <c r="P277" i="2"/>
  <c r="Q277" i="2"/>
  <c r="R277" i="2"/>
  <c r="S277" i="2"/>
  <c r="T277" i="2"/>
  <c r="U277" i="2"/>
  <c r="V277" i="2"/>
  <c r="W277" i="2"/>
  <c r="X277" i="2"/>
  <c r="Y277" i="2"/>
  <c r="Z277" i="2"/>
  <c r="K278" i="2"/>
  <c r="P278" i="2"/>
  <c r="Q278" i="2"/>
  <c r="R278" i="2"/>
  <c r="S278" i="2"/>
  <c r="T278" i="2"/>
  <c r="U278" i="2"/>
  <c r="V278" i="2"/>
  <c r="W278" i="2"/>
  <c r="X278" i="2"/>
  <c r="Y278" i="2"/>
  <c r="Z278" i="2"/>
  <c r="K279" i="2"/>
  <c r="P279" i="2"/>
  <c r="Q279" i="2"/>
  <c r="R279" i="2"/>
  <c r="S279" i="2"/>
  <c r="T279" i="2"/>
  <c r="U279" i="2"/>
  <c r="V279" i="2"/>
  <c r="W279" i="2"/>
  <c r="X279" i="2"/>
  <c r="Y279" i="2"/>
  <c r="Z279" i="2"/>
  <c r="K280" i="2"/>
  <c r="P280" i="2"/>
  <c r="Q280" i="2"/>
  <c r="R280" i="2"/>
  <c r="S280" i="2"/>
  <c r="T280" i="2"/>
  <c r="U280" i="2"/>
  <c r="V280" i="2"/>
  <c r="W280" i="2"/>
  <c r="X280" i="2"/>
  <c r="Y280" i="2"/>
  <c r="Z280" i="2"/>
  <c r="K281" i="2"/>
  <c r="P281" i="2"/>
  <c r="Q281" i="2"/>
  <c r="R281" i="2"/>
  <c r="S281" i="2"/>
  <c r="T281" i="2"/>
  <c r="U281" i="2"/>
  <c r="V281" i="2"/>
  <c r="W281" i="2"/>
  <c r="X281" i="2"/>
  <c r="Y281" i="2"/>
  <c r="Z281" i="2"/>
  <c r="K282" i="2"/>
  <c r="P282" i="2"/>
  <c r="Q282" i="2"/>
  <c r="R282" i="2"/>
  <c r="S282" i="2"/>
  <c r="T282" i="2"/>
  <c r="U282" i="2"/>
  <c r="V282" i="2"/>
  <c r="W282" i="2"/>
  <c r="X282" i="2"/>
  <c r="Y282" i="2"/>
  <c r="Z282" i="2"/>
  <c r="K283" i="2"/>
  <c r="P283" i="2"/>
  <c r="Q283" i="2"/>
  <c r="R283" i="2"/>
  <c r="S283" i="2"/>
  <c r="T283" i="2"/>
  <c r="U283" i="2"/>
  <c r="V283" i="2"/>
  <c r="W283" i="2"/>
  <c r="X283" i="2"/>
  <c r="Y283" i="2"/>
  <c r="Z283" i="2"/>
  <c r="K284" i="2"/>
  <c r="P284" i="2"/>
  <c r="Q284" i="2"/>
  <c r="R284" i="2"/>
  <c r="S284" i="2"/>
  <c r="T284" i="2"/>
  <c r="U284" i="2"/>
  <c r="V284" i="2"/>
  <c r="W284" i="2"/>
  <c r="X284" i="2"/>
  <c r="Y284" i="2"/>
  <c r="Z284" i="2"/>
  <c r="K285" i="2"/>
  <c r="P285" i="2"/>
  <c r="Q285" i="2"/>
  <c r="R285" i="2"/>
  <c r="S285" i="2"/>
  <c r="T285" i="2"/>
  <c r="U285" i="2"/>
  <c r="V285" i="2"/>
  <c r="W285" i="2"/>
  <c r="X285" i="2"/>
  <c r="Y285" i="2"/>
  <c r="Z285" i="2"/>
  <c r="K286" i="2"/>
  <c r="P286" i="2"/>
  <c r="Q286" i="2"/>
  <c r="R286" i="2"/>
  <c r="S286" i="2"/>
  <c r="T286" i="2"/>
  <c r="U286" i="2"/>
  <c r="V286" i="2"/>
  <c r="W286" i="2"/>
  <c r="X286" i="2"/>
  <c r="Y286" i="2"/>
  <c r="Z286" i="2"/>
  <c r="K287" i="2"/>
  <c r="P287" i="2"/>
  <c r="Q287" i="2"/>
  <c r="R287" i="2"/>
  <c r="S287" i="2"/>
  <c r="T287" i="2"/>
  <c r="U287" i="2"/>
  <c r="V287" i="2"/>
  <c r="W287" i="2"/>
  <c r="X287" i="2"/>
  <c r="Y287" i="2"/>
  <c r="Z287" i="2"/>
  <c r="K288" i="2"/>
  <c r="P288" i="2"/>
  <c r="Q288" i="2"/>
  <c r="R288" i="2"/>
  <c r="S288" i="2"/>
  <c r="T288" i="2"/>
  <c r="U288" i="2"/>
  <c r="V288" i="2"/>
  <c r="W288" i="2"/>
  <c r="X288" i="2"/>
  <c r="Y288" i="2"/>
  <c r="Z288" i="2"/>
  <c r="K289" i="2"/>
  <c r="P289" i="2"/>
  <c r="Q289" i="2"/>
  <c r="R289" i="2"/>
  <c r="S289" i="2"/>
  <c r="T289" i="2"/>
  <c r="U289" i="2"/>
  <c r="V289" i="2"/>
  <c r="W289" i="2"/>
  <c r="X289" i="2"/>
  <c r="Y289" i="2"/>
  <c r="Z289" i="2"/>
  <c r="K290" i="2"/>
  <c r="P290" i="2"/>
  <c r="Q290" i="2"/>
  <c r="R290" i="2"/>
  <c r="S290" i="2"/>
  <c r="T290" i="2"/>
  <c r="U290" i="2"/>
  <c r="V290" i="2"/>
  <c r="W290" i="2"/>
  <c r="X290" i="2"/>
  <c r="Y290" i="2"/>
  <c r="Z290" i="2"/>
  <c r="K291" i="2"/>
  <c r="P291" i="2"/>
  <c r="Q291" i="2"/>
  <c r="R291" i="2"/>
  <c r="S291" i="2"/>
  <c r="T291" i="2"/>
  <c r="U291" i="2"/>
  <c r="V291" i="2"/>
  <c r="W291" i="2"/>
  <c r="X291" i="2"/>
  <c r="Y291" i="2"/>
  <c r="Z291" i="2"/>
  <c r="K292" i="2"/>
  <c r="P292" i="2"/>
  <c r="Q292" i="2"/>
  <c r="R292" i="2"/>
  <c r="S292" i="2"/>
  <c r="T292" i="2"/>
  <c r="U292" i="2"/>
  <c r="V292" i="2"/>
  <c r="W292" i="2"/>
  <c r="X292" i="2"/>
  <c r="Y292" i="2"/>
  <c r="Z292" i="2"/>
  <c r="K293" i="2"/>
  <c r="P293" i="2"/>
  <c r="Q293" i="2"/>
  <c r="R293" i="2"/>
  <c r="S293" i="2"/>
  <c r="T293" i="2"/>
  <c r="U293" i="2"/>
  <c r="V293" i="2"/>
  <c r="W293" i="2"/>
  <c r="X293" i="2"/>
  <c r="Y293" i="2"/>
  <c r="Z293" i="2"/>
  <c r="K294" i="2"/>
  <c r="P294" i="2"/>
  <c r="Q294" i="2"/>
  <c r="R294" i="2"/>
  <c r="S294" i="2"/>
  <c r="T294" i="2"/>
  <c r="U294" i="2"/>
  <c r="V294" i="2"/>
  <c r="W294" i="2"/>
  <c r="X294" i="2"/>
  <c r="Y294" i="2"/>
  <c r="Z294" i="2"/>
  <c r="K295" i="2"/>
  <c r="P295" i="2"/>
  <c r="Q295" i="2"/>
  <c r="R295" i="2"/>
  <c r="S295" i="2"/>
  <c r="T295" i="2"/>
  <c r="U295" i="2"/>
  <c r="V295" i="2"/>
  <c r="W295" i="2"/>
  <c r="X295" i="2"/>
  <c r="Y295" i="2"/>
  <c r="Z295" i="2"/>
  <c r="K296" i="2"/>
  <c r="P296" i="2"/>
  <c r="Q296" i="2"/>
  <c r="R296" i="2"/>
  <c r="S296" i="2"/>
  <c r="T296" i="2"/>
  <c r="U296" i="2"/>
  <c r="V296" i="2"/>
  <c r="W296" i="2"/>
  <c r="X296" i="2"/>
  <c r="Y296" i="2"/>
  <c r="Z296" i="2"/>
  <c r="K297" i="2"/>
  <c r="P297" i="2"/>
  <c r="Q297" i="2"/>
  <c r="R297" i="2"/>
  <c r="S297" i="2"/>
  <c r="T297" i="2"/>
  <c r="U297" i="2"/>
  <c r="V297" i="2"/>
  <c r="W297" i="2"/>
  <c r="X297" i="2"/>
  <c r="Y297" i="2"/>
  <c r="Z297" i="2"/>
  <c r="K298" i="2"/>
  <c r="P298" i="2"/>
  <c r="Q298" i="2"/>
  <c r="R298" i="2"/>
  <c r="S298" i="2"/>
  <c r="T298" i="2"/>
  <c r="U298" i="2"/>
  <c r="V298" i="2"/>
  <c r="W298" i="2"/>
  <c r="X298" i="2"/>
  <c r="Y298" i="2"/>
  <c r="Z298" i="2"/>
  <c r="K299" i="2"/>
  <c r="P299" i="2"/>
  <c r="Q299" i="2"/>
  <c r="R299" i="2"/>
  <c r="S299" i="2"/>
  <c r="T299" i="2"/>
  <c r="U299" i="2"/>
  <c r="V299" i="2"/>
  <c r="W299" i="2"/>
  <c r="X299" i="2"/>
  <c r="Y299" i="2"/>
  <c r="Z299" i="2"/>
  <c r="K300" i="2"/>
  <c r="P300" i="2"/>
  <c r="Q300" i="2"/>
  <c r="R300" i="2"/>
  <c r="S300" i="2"/>
  <c r="T300" i="2"/>
  <c r="U300" i="2"/>
  <c r="V300" i="2"/>
  <c r="W300" i="2"/>
  <c r="X300" i="2"/>
  <c r="Y300" i="2"/>
  <c r="Z300" i="2"/>
  <c r="K301" i="2"/>
  <c r="P301" i="2"/>
  <c r="Q301" i="2"/>
  <c r="R301" i="2"/>
  <c r="S301" i="2"/>
  <c r="T301" i="2"/>
  <c r="U301" i="2"/>
  <c r="V301" i="2"/>
  <c r="W301" i="2"/>
  <c r="X301" i="2"/>
  <c r="Y301" i="2"/>
  <c r="Z301" i="2"/>
  <c r="K302" i="2"/>
  <c r="P302" i="2"/>
  <c r="Q302" i="2"/>
  <c r="R302" i="2"/>
  <c r="S302" i="2"/>
  <c r="T302" i="2"/>
  <c r="U302" i="2"/>
  <c r="V302" i="2"/>
  <c r="W302" i="2"/>
  <c r="X302" i="2"/>
  <c r="Y302" i="2"/>
  <c r="Z302" i="2"/>
  <c r="K303" i="2"/>
  <c r="P303" i="2"/>
  <c r="Q303" i="2"/>
  <c r="R303" i="2"/>
  <c r="S303" i="2"/>
  <c r="T303" i="2"/>
  <c r="U303" i="2"/>
  <c r="V303" i="2"/>
  <c r="W303" i="2"/>
  <c r="X303" i="2"/>
  <c r="Y303" i="2"/>
  <c r="Z303" i="2"/>
  <c r="K304" i="2"/>
  <c r="P304" i="2"/>
  <c r="Q304" i="2"/>
  <c r="R304" i="2"/>
  <c r="S304" i="2"/>
  <c r="T304" i="2"/>
  <c r="U304" i="2"/>
  <c r="V304" i="2"/>
  <c r="W304" i="2"/>
  <c r="X304" i="2"/>
  <c r="Y304" i="2"/>
  <c r="Z304" i="2"/>
  <c r="K305" i="2"/>
  <c r="P305" i="2"/>
  <c r="Q305" i="2"/>
  <c r="R305" i="2"/>
  <c r="S305" i="2"/>
  <c r="T305" i="2"/>
  <c r="U305" i="2"/>
  <c r="V305" i="2"/>
  <c r="W305" i="2"/>
  <c r="X305" i="2"/>
  <c r="Y305" i="2"/>
  <c r="Z305" i="2"/>
  <c r="K306" i="2"/>
  <c r="P306" i="2"/>
  <c r="Q306" i="2"/>
  <c r="R306" i="2"/>
  <c r="S306" i="2"/>
  <c r="T306" i="2"/>
  <c r="U306" i="2"/>
  <c r="V306" i="2"/>
  <c r="W306" i="2"/>
  <c r="X306" i="2"/>
  <c r="Y306" i="2"/>
  <c r="Z306" i="2"/>
  <c r="K307" i="2"/>
  <c r="P307" i="2"/>
  <c r="Q307" i="2"/>
  <c r="R307" i="2"/>
  <c r="S307" i="2"/>
  <c r="T307" i="2"/>
  <c r="U307" i="2"/>
  <c r="V307" i="2"/>
  <c r="W307" i="2"/>
  <c r="X307" i="2"/>
  <c r="Y307" i="2"/>
  <c r="Z307" i="2"/>
  <c r="K308" i="2"/>
  <c r="P308" i="2"/>
  <c r="Q308" i="2"/>
  <c r="R308" i="2"/>
  <c r="S308" i="2"/>
  <c r="T308" i="2"/>
  <c r="U308" i="2"/>
  <c r="V308" i="2"/>
  <c r="W308" i="2"/>
  <c r="X308" i="2"/>
  <c r="Y308" i="2"/>
  <c r="Z308" i="2"/>
  <c r="K309" i="2"/>
  <c r="P309" i="2"/>
  <c r="Q309" i="2"/>
  <c r="R309" i="2"/>
  <c r="S309" i="2"/>
  <c r="T309" i="2"/>
  <c r="U309" i="2"/>
  <c r="V309" i="2"/>
  <c r="W309" i="2"/>
  <c r="X309" i="2"/>
  <c r="Y309" i="2"/>
  <c r="Z309" i="2"/>
  <c r="K310" i="2"/>
  <c r="P310" i="2"/>
  <c r="Q310" i="2"/>
  <c r="R310" i="2"/>
  <c r="S310" i="2"/>
  <c r="T310" i="2"/>
  <c r="U310" i="2"/>
  <c r="V310" i="2"/>
  <c r="W310" i="2"/>
  <c r="X310" i="2"/>
  <c r="Y310" i="2"/>
  <c r="Z310" i="2"/>
  <c r="K311" i="2"/>
  <c r="P311" i="2"/>
  <c r="Q311" i="2"/>
  <c r="R311" i="2"/>
  <c r="S311" i="2"/>
  <c r="T311" i="2"/>
  <c r="U311" i="2"/>
  <c r="V311" i="2"/>
  <c r="W311" i="2"/>
  <c r="X311" i="2"/>
  <c r="Y311" i="2"/>
  <c r="Z311" i="2"/>
  <c r="K312" i="2"/>
  <c r="P312" i="2"/>
  <c r="Q312" i="2"/>
  <c r="R312" i="2"/>
  <c r="S312" i="2"/>
  <c r="T312" i="2"/>
  <c r="U312" i="2"/>
  <c r="V312" i="2"/>
  <c r="W312" i="2"/>
  <c r="X312" i="2"/>
  <c r="Y312" i="2"/>
  <c r="Z312" i="2"/>
  <c r="K313" i="2"/>
  <c r="P313" i="2"/>
  <c r="Q313" i="2"/>
  <c r="R313" i="2"/>
  <c r="S313" i="2"/>
  <c r="T313" i="2"/>
  <c r="U313" i="2"/>
  <c r="V313" i="2"/>
  <c r="W313" i="2"/>
  <c r="X313" i="2"/>
  <c r="Y313" i="2"/>
  <c r="Z313" i="2"/>
  <c r="K314" i="2"/>
  <c r="P314" i="2"/>
  <c r="Q314" i="2"/>
  <c r="R314" i="2"/>
  <c r="S314" i="2"/>
  <c r="T314" i="2"/>
  <c r="U314" i="2"/>
  <c r="V314" i="2"/>
  <c r="W314" i="2"/>
  <c r="X314" i="2"/>
  <c r="Y314" i="2"/>
  <c r="Z314" i="2"/>
  <c r="K315" i="2"/>
  <c r="P315" i="2"/>
  <c r="Q315" i="2"/>
  <c r="R315" i="2"/>
  <c r="S315" i="2"/>
  <c r="T315" i="2"/>
  <c r="U315" i="2"/>
  <c r="V315" i="2"/>
  <c r="W315" i="2"/>
  <c r="X315" i="2"/>
  <c r="Y315" i="2"/>
  <c r="Z315" i="2"/>
  <c r="K316" i="2"/>
  <c r="P316" i="2"/>
  <c r="Q316" i="2"/>
  <c r="R316" i="2"/>
  <c r="S316" i="2"/>
  <c r="T316" i="2"/>
  <c r="U316" i="2"/>
  <c r="V316" i="2"/>
  <c r="W316" i="2"/>
  <c r="X316" i="2"/>
  <c r="Y316" i="2"/>
  <c r="Z316" i="2"/>
  <c r="K317" i="2"/>
  <c r="P317" i="2"/>
  <c r="Q317" i="2"/>
  <c r="R317" i="2"/>
  <c r="S317" i="2"/>
  <c r="T317" i="2"/>
  <c r="U317" i="2"/>
  <c r="V317" i="2"/>
  <c r="W317" i="2"/>
  <c r="X317" i="2"/>
  <c r="Y317" i="2"/>
  <c r="Z317" i="2"/>
  <c r="K318" i="2"/>
  <c r="P318" i="2"/>
  <c r="Q318" i="2"/>
  <c r="R318" i="2"/>
  <c r="S318" i="2"/>
  <c r="T318" i="2"/>
  <c r="U318" i="2"/>
  <c r="V318" i="2"/>
  <c r="W318" i="2"/>
  <c r="X318" i="2"/>
  <c r="Y318" i="2"/>
  <c r="Z318" i="2"/>
  <c r="K319" i="2"/>
  <c r="P319" i="2"/>
  <c r="Q319" i="2"/>
  <c r="R319" i="2"/>
  <c r="S319" i="2"/>
  <c r="T319" i="2"/>
  <c r="U319" i="2"/>
  <c r="V319" i="2"/>
  <c r="W319" i="2"/>
  <c r="X319" i="2"/>
  <c r="Y319" i="2"/>
  <c r="Z319" i="2"/>
  <c r="K320" i="2"/>
  <c r="P320" i="2"/>
  <c r="Q320" i="2"/>
  <c r="R320" i="2"/>
  <c r="S320" i="2"/>
  <c r="T320" i="2"/>
  <c r="U320" i="2"/>
  <c r="V320" i="2"/>
  <c r="W320" i="2"/>
  <c r="X320" i="2"/>
  <c r="Y320" i="2"/>
  <c r="Z320" i="2"/>
  <c r="K321" i="2"/>
  <c r="P321" i="2"/>
  <c r="Q321" i="2"/>
  <c r="R321" i="2"/>
  <c r="S321" i="2"/>
  <c r="T321" i="2"/>
  <c r="U321" i="2"/>
  <c r="V321" i="2"/>
  <c r="W321" i="2"/>
  <c r="X321" i="2"/>
  <c r="Y321" i="2"/>
  <c r="Z321" i="2"/>
  <c r="K322" i="2"/>
  <c r="P322" i="2"/>
  <c r="Q322" i="2"/>
  <c r="R322" i="2"/>
  <c r="S322" i="2"/>
  <c r="T322" i="2"/>
  <c r="U322" i="2"/>
  <c r="V322" i="2"/>
  <c r="W322" i="2"/>
  <c r="X322" i="2"/>
  <c r="Y322" i="2"/>
  <c r="Z322" i="2"/>
  <c r="K323" i="2"/>
  <c r="P323" i="2"/>
  <c r="Q323" i="2"/>
  <c r="R323" i="2"/>
  <c r="S323" i="2"/>
  <c r="T323" i="2"/>
  <c r="U323" i="2"/>
  <c r="V323" i="2"/>
  <c r="W323" i="2"/>
  <c r="X323" i="2"/>
  <c r="Y323" i="2"/>
  <c r="Z323" i="2"/>
  <c r="K324" i="2"/>
  <c r="P324" i="2"/>
  <c r="Q324" i="2"/>
  <c r="R324" i="2"/>
  <c r="S324" i="2"/>
  <c r="T324" i="2"/>
  <c r="U324" i="2"/>
  <c r="V324" i="2"/>
  <c r="W324" i="2"/>
  <c r="X324" i="2"/>
  <c r="Y324" i="2"/>
  <c r="Z324" i="2"/>
  <c r="K325" i="2"/>
  <c r="P325" i="2"/>
  <c r="Q325" i="2"/>
  <c r="R325" i="2"/>
  <c r="S325" i="2"/>
  <c r="T325" i="2"/>
  <c r="U325" i="2"/>
  <c r="V325" i="2"/>
  <c r="W325" i="2"/>
  <c r="X325" i="2"/>
  <c r="Y325" i="2"/>
  <c r="Z325" i="2"/>
  <c r="K326" i="2"/>
  <c r="P326" i="2"/>
  <c r="Q326" i="2"/>
  <c r="R326" i="2"/>
  <c r="S326" i="2"/>
  <c r="T326" i="2"/>
  <c r="U326" i="2"/>
  <c r="V326" i="2"/>
  <c r="W326" i="2"/>
  <c r="X326" i="2"/>
  <c r="Y326" i="2"/>
  <c r="Z326" i="2"/>
  <c r="K327" i="2"/>
  <c r="P327" i="2"/>
  <c r="Q327" i="2"/>
  <c r="R327" i="2"/>
  <c r="S327" i="2"/>
  <c r="T327" i="2"/>
  <c r="U327" i="2"/>
  <c r="V327" i="2"/>
  <c r="W327" i="2"/>
  <c r="X327" i="2"/>
  <c r="Y327" i="2"/>
  <c r="Z327" i="2"/>
  <c r="K328" i="2"/>
  <c r="P328" i="2"/>
  <c r="Q328" i="2"/>
  <c r="R328" i="2"/>
  <c r="S328" i="2"/>
  <c r="T328" i="2"/>
  <c r="U328" i="2"/>
  <c r="V328" i="2"/>
  <c r="W328" i="2"/>
  <c r="X328" i="2"/>
  <c r="Y328" i="2"/>
  <c r="Z328" i="2"/>
  <c r="K329" i="2"/>
  <c r="P329" i="2"/>
  <c r="Q329" i="2"/>
  <c r="R329" i="2"/>
  <c r="S329" i="2"/>
  <c r="T329" i="2"/>
  <c r="U329" i="2"/>
  <c r="V329" i="2"/>
  <c r="W329" i="2"/>
  <c r="X329" i="2"/>
  <c r="Y329" i="2"/>
  <c r="Z329" i="2"/>
  <c r="K330" i="2"/>
  <c r="P330" i="2"/>
  <c r="Q330" i="2"/>
  <c r="R330" i="2"/>
  <c r="S330" i="2"/>
  <c r="T330" i="2"/>
  <c r="U330" i="2"/>
  <c r="V330" i="2"/>
  <c r="W330" i="2"/>
  <c r="X330" i="2"/>
  <c r="Y330" i="2"/>
  <c r="Z330" i="2"/>
  <c r="K331" i="2"/>
  <c r="P331" i="2"/>
  <c r="Q331" i="2"/>
  <c r="R331" i="2"/>
  <c r="S331" i="2"/>
  <c r="T331" i="2"/>
  <c r="U331" i="2"/>
  <c r="V331" i="2"/>
  <c r="W331" i="2"/>
  <c r="X331" i="2"/>
  <c r="Y331" i="2"/>
  <c r="Z331" i="2"/>
  <c r="K332" i="2"/>
  <c r="P332" i="2"/>
  <c r="Q332" i="2"/>
  <c r="R332" i="2"/>
  <c r="S332" i="2"/>
  <c r="T332" i="2"/>
  <c r="U332" i="2"/>
  <c r="V332" i="2"/>
  <c r="W332" i="2"/>
  <c r="X332" i="2"/>
  <c r="Y332" i="2"/>
  <c r="Z332" i="2"/>
  <c r="K333" i="2"/>
  <c r="P333" i="2"/>
  <c r="Q333" i="2"/>
  <c r="R333" i="2"/>
  <c r="S333" i="2"/>
  <c r="T333" i="2"/>
  <c r="U333" i="2"/>
  <c r="V333" i="2"/>
  <c r="W333" i="2"/>
  <c r="X333" i="2"/>
  <c r="Y333" i="2"/>
  <c r="Z333" i="2"/>
  <c r="K334" i="2"/>
  <c r="P334" i="2"/>
  <c r="Q334" i="2"/>
  <c r="R334" i="2"/>
  <c r="S334" i="2"/>
  <c r="T334" i="2"/>
  <c r="U334" i="2"/>
  <c r="V334" i="2"/>
  <c r="W334" i="2"/>
  <c r="X334" i="2"/>
  <c r="Y334" i="2"/>
  <c r="Z334" i="2"/>
  <c r="K335" i="2"/>
  <c r="P335" i="2"/>
  <c r="Q335" i="2"/>
  <c r="R335" i="2"/>
  <c r="S335" i="2"/>
  <c r="T335" i="2"/>
  <c r="U335" i="2"/>
  <c r="V335" i="2"/>
  <c r="W335" i="2"/>
  <c r="X335" i="2"/>
  <c r="Y335" i="2"/>
  <c r="Z335" i="2"/>
  <c r="K336" i="2"/>
  <c r="P336" i="2"/>
  <c r="Q336" i="2"/>
  <c r="R336" i="2"/>
  <c r="S336" i="2"/>
  <c r="T336" i="2"/>
  <c r="U336" i="2"/>
  <c r="V336" i="2"/>
  <c r="W336" i="2"/>
  <c r="X336" i="2"/>
  <c r="Y336" i="2"/>
  <c r="Z336" i="2"/>
  <c r="K337" i="2"/>
  <c r="P337" i="2"/>
  <c r="Q337" i="2"/>
  <c r="R337" i="2"/>
  <c r="S337" i="2"/>
  <c r="T337" i="2"/>
  <c r="U337" i="2"/>
  <c r="V337" i="2"/>
  <c r="W337" i="2"/>
  <c r="X337" i="2"/>
  <c r="Y337" i="2"/>
  <c r="Z337" i="2"/>
  <c r="K338" i="2"/>
  <c r="P338" i="2"/>
  <c r="Q338" i="2"/>
  <c r="R338" i="2"/>
  <c r="S338" i="2"/>
  <c r="T338" i="2"/>
  <c r="U338" i="2"/>
  <c r="V338" i="2"/>
  <c r="W338" i="2"/>
  <c r="X338" i="2"/>
  <c r="Y338" i="2"/>
  <c r="Z338" i="2"/>
  <c r="K339" i="2"/>
  <c r="P339" i="2"/>
  <c r="Q339" i="2"/>
  <c r="R339" i="2"/>
  <c r="S339" i="2"/>
  <c r="T339" i="2"/>
  <c r="U339" i="2"/>
  <c r="V339" i="2"/>
  <c r="W339" i="2"/>
  <c r="X339" i="2"/>
  <c r="Y339" i="2"/>
  <c r="Z339" i="2"/>
  <c r="K340" i="2"/>
  <c r="P340" i="2"/>
  <c r="Q340" i="2"/>
  <c r="R340" i="2"/>
  <c r="S340" i="2"/>
  <c r="T340" i="2"/>
  <c r="U340" i="2"/>
  <c r="V340" i="2"/>
  <c r="W340" i="2"/>
  <c r="X340" i="2"/>
  <c r="Y340" i="2"/>
  <c r="Z340" i="2"/>
  <c r="K341" i="2"/>
  <c r="P341" i="2"/>
  <c r="Q341" i="2"/>
  <c r="R341" i="2"/>
  <c r="S341" i="2"/>
  <c r="T341" i="2"/>
  <c r="U341" i="2"/>
  <c r="V341" i="2"/>
  <c r="W341" i="2"/>
  <c r="X341" i="2"/>
  <c r="Y341" i="2"/>
  <c r="Z341" i="2"/>
  <c r="K342" i="2"/>
  <c r="P342" i="2"/>
  <c r="Q342" i="2"/>
  <c r="R342" i="2"/>
  <c r="S342" i="2"/>
  <c r="T342" i="2"/>
  <c r="U342" i="2"/>
  <c r="V342" i="2"/>
  <c r="W342" i="2"/>
  <c r="X342" i="2"/>
  <c r="Y342" i="2"/>
  <c r="Z342" i="2"/>
  <c r="K343" i="2"/>
  <c r="P343" i="2"/>
  <c r="Q343" i="2"/>
  <c r="R343" i="2"/>
  <c r="S343" i="2"/>
  <c r="T343" i="2"/>
  <c r="U343" i="2"/>
  <c r="V343" i="2"/>
  <c r="W343" i="2"/>
  <c r="X343" i="2"/>
  <c r="Y343" i="2"/>
  <c r="Z343" i="2"/>
  <c r="K344" i="2"/>
  <c r="P344" i="2"/>
  <c r="Q344" i="2"/>
  <c r="R344" i="2"/>
  <c r="S344" i="2"/>
  <c r="T344" i="2"/>
  <c r="U344" i="2"/>
  <c r="V344" i="2"/>
  <c r="W344" i="2"/>
  <c r="X344" i="2"/>
  <c r="Y344" i="2"/>
  <c r="Z344" i="2"/>
  <c r="K345" i="2"/>
  <c r="P345" i="2"/>
  <c r="Q345" i="2"/>
  <c r="R345" i="2"/>
  <c r="S345" i="2"/>
  <c r="T345" i="2"/>
  <c r="U345" i="2"/>
  <c r="V345" i="2"/>
  <c r="W345" i="2"/>
  <c r="X345" i="2"/>
  <c r="Y345" i="2"/>
  <c r="Z345" i="2"/>
  <c r="K346" i="2"/>
  <c r="P346" i="2"/>
  <c r="Q346" i="2"/>
  <c r="R346" i="2"/>
  <c r="S346" i="2"/>
  <c r="T346" i="2"/>
  <c r="U346" i="2"/>
  <c r="V346" i="2"/>
  <c r="W346" i="2"/>
  <c r="X346" i="2"/>
  <c r="Y346" i="2"/>
  <c r="Z346" i="2"/>
  <c r="K347" i="2"/>
  <c r="P347" i="2"/>
  <c r="Q347" i="2"/>
  <c r="R347" i="2"/>
  <c r="S347" i="2"/>
  <c r="T347" i="2"/>
  <c r="U347" i="2"/>
  <c r="V347" i="2"/>
  <c r="W347" i="2"/>
  <c r="X347" i="2"/>
  <c r="Y347" i="2"/>
  <c r="Z347" i="2"/>
  <c r="K348" i="2"/>
  <c r="P348" i="2"/>
  <c r="Q348" i="2"/>
  <c r="R348" i="2"/>
  <c r="S348" i="2"/>
  <c r="T348" i="2"/>
  <c r="U348" i="2"/>
  <c r="V348" i="2"/>
  <c r="W348" i="2"/>
  <c r="X348" i="2"/>
  <c r="Y348" i="2"/>
  <c r="Z348" i="2"/>
  <c r="K349" i="2"/>
  <c r="P349" i="2"/>
  <c r="Q349" i="2"/>
  <c r="R349" i="2"/>
  <c r="S349" i="2"/>
  <c r="T349" i="2"/>
  <c r="U349" i="2"/>
  <c r="V349" i="2"/>
  <c r="W349" i="2"/>
  <c r="X349" i="2"/>
  <c r="Y349" i="2"/>
  <c r="Z349" i="2"/>
  <c r="K350" i="2"/>
  <c r="P350" i="2"/>
  <c r="Q350" i="2"/>
  <c r="R350" i="2"/>
  <c r="S350" i="2"/>
  <c r="T350" i="2"/>
  <c r="U350" i="2"/>
  <c r="V350" i="2"/>
  <c r="W350" i="2"/>
  <c r="X350" i="2"/>
  <c r="Y350" i="2"/>
  <c r="Z350" i="2"/>
  <c r="K351" i="2"/>
  <c r="P351" i="2"/>
  <c r="Q351" i="2"/>
  <c r="R351" i="2"/>
  <c r="S351" i="2"/>
  <c r="T351" i="2"/>
  <c r="U351" i="2"/>
  <c r="V351" i="2"/>
  <c r="W351" i="2"/>
  <c r="X351" i="2"/>
  <c r="Y351" i="2"/>
  <c r="Z351" i="2"/>
  <c r="K352" i="2"/>
  <c r="P352" i="2"/>
  <c r="Q352" i="2"/>
  <c r="R352" i="2"/>
  <c r="S352" i="2"/>
  <c r="T352" i="2"/>
  <c r="U352" i="2"/>
  <c r="V352" i="2"/>
  <c r="W352" i="2"/>
  <c r="X352" i="2"/>
  <c r="Y352" i="2"/>
  <c r="Z352" i="2"/>
  <c r="K353" i="2"/>
  <c r="P353" i="2"/>
  <c r="Q353" i="2"/>
  <c r="R353" i="2"/>
  <c r="S353" i="2"/>
  <c r="T353" i="2"/>
  <c r="U353" i="2"/>
  <c r="V353" i="2"/>
  <c r="W353" i="2"/>
  <c r="X353" i="2"/>
  <c r="Y353" i="2"/>
  <c r="Z353" i="2"/>
  <c r="K354" i="2"/>
  <c r="P354" i="2"/>
  <c r="Q354" i="2"/>
  <c r="R354" i="2"/>
  <c r="S354" i="2"/>
  <c r="T354" i="2"/>
  <c r="U354" i="2"/>
  <c r="V354" i="2"/>
  <c r="W354" i="2"/>
  <c r="X354" i="2"/>
  <c r="Y354" i="2"/>
  <c r="Z354" i="2"/>
  <c r="K355" i="2"/>
  <c r="P355" i="2"/>
  <c r="Q355" i="2"/>
  <c r="R355" i="2"/>
  <c r="S355" i="2"/>
  <c r="T355" i="2"/>
  <c r="U355" i="2"/>
  <c r="V355" i="2"/>
  <c r="W355" i="2"/>
  <c r="X355" i="2"/>
  <c r="Y355" i="2"/>
  <c r="Z355" i="2"/>
  <c r="K356" i="2"/>
  <c r="P356" i="2"/>
  <c r="Q356" i="2"/>
  <c r="R356" i="2"/>
  <c r="S356" i="2"/>
  <c r="T356" i="2"/>
  <c r="U356" i="2"/>
  <c r="V356" i="2"/>
  <c r="W356" i="2"/>
  <c r="X356" i="2"/>
  <c r="Y356" i="2"/>
  <c r="Z356" i="2"/>
  <c r="K357" i="2"/>
  <c r="P357" i="2"/>
  <c r="Q357" i="2"/>
  <c r="R357" i="2"/>
  <c r="S357" i="2"/>
  <c r="T357" i="2"/>
  <c r="U357" i="2"/>
  <c r="V357" i="2"/>
  <c r="W357" i="2"/>
  <c r="X357" i="2"/>
  <c r="Y357" i="2"/>
  <c r="Z357" i="2"/>
  <c r="K358" i="2"/>
  <c r="P358" i="2"/>
  <c r="Q358" i="2"/>
  <c r="R358" i="2"/>
  <c r="S358" i="2"/>
  <c r="T358" i="2"/>
  <c r="U358" i="2"/>
  <c r="V358" i="2"/>
  <c r="W358" i="2"/>
  <c r="X358" i="2"/>
  <c r="Y358" i="2"/>
  <c r="Z358" i="2"/>
  <c r="K359" i="2"/>
  <c r="P359" i="2"/>
  <c r="Q359" i="2"/>
  <c r="R359" i="2"/>
  <c r="S359" i="2"/>
  <c r="T359" i="2"/>
  <c r="U359" i="2"/>
  <c r="V359" i="2"/>
  <c r="W359" i="2"/>
  <c r="X359" i="2"/>
  <c r="Y359" i="2"/>
  <c r="Z359" i="2"/>
  <c r="K360" i="2"/>
  <c r="P360" i="2"/>
  <c r="Q360" i="2"/>
  <c r="R360" i="2"/>
  <c r="S360" i="2"/>
  <c r="T360" i="2"/>
  <c r="U360" i="2"/>
  <c r="V360" i="2"/>
  <c r="W360" i="2"/>
  <c r="X360" i="2"/>
  <c r="Y360" i="2"/>
  <c r="Z360" i="2"/>
  <c r="K361" i="2"/>
  <c r="P361" i="2"/>
  <c r="Q361" i="2"/>
  <c r="R361" i="2"/>
  <c r="S361" i="2"/>
  <c r="T361" i="2"/>
  <c r="U361" i="2"/>
  <c r="V361" i="2"/>
  <c r="W361" i="2"/>
  <c r="X361" i="2"/>
  <c r="Y361" i="2"/>
  <c r="Z361" i="2"/>
  <c r="K362" i="2"/>
  <c r="P362" i="2"/>
  <c r="Q362" i="2"/>
  <c r="R362" i="2"/>
  <c r="S362" i="2"/>
  <c r="T362" i="2"/>
  <c r="U362" i="2"/>
  <c r="V362" i="2"/>
  <c r="W362" i="2"/>
  <c r="X362" i="2"/>
  <c r="Y362" i="2"/>
  <c r="Z362" i="2"/>
  <c r="K363" i="2"/>
  <c r="P363" i="2"/>
  <c r="Q363" i="2"/>
  <c r="R363" i="2"/>
  <c r="S363" i="2"/>
  <c r="T363" i="2"/>
  <c r="U363" i="2"/>
  <c r="V363" i="2"/>
  <c r="W363" i="2"/>
  <c r="X363" i="2"/>
  <c r="Y363" i="2"/>
  <c r="Z363" i="2"/>
  <c r="K364" i="2"/>
  <c r="P364" i="2"/>
  <c r="Q364" i="2"/>
  <c r="R364" i="2"/>
  <c r="S364" i="2"/>
  <c r="T364" i="2"/>
  <c r="U364" i="2"/>
  <c r="V364" i="2"/>
  <c r="W364" i="2"/>
  <c r="X364" i="2"/>
  <c r="Y364" i="2"/>
  <c r="Z364" i="2"/>
  <c r="K365" i="2"/>
  <c r="P365" i="2"/>
  <c r="Q365" i="2"/>
  <c r="R365" i="2"/>
  <c r="S365" i="2"/>
  <c r="T365" i="2"/>
  <c r="U365" i="2"/>
  <c r="V365" i="2"/>
  <c r="W365" i="2"/>
  <c r="X365" i="2"/>
  <c r="Y365" i="2"/>
  <c r="Z365" i="2"/>
  <c r="K366" i="2"/>
  <c r="P366" i="2"/>
  <c r="Q366" i="2"/>
  <c r="R366" i="2"/>
  <c r="S366" i="2"/>
  <c r="T366" i="2"/>
  <c r="U366" i="2"/>
  <c r="V366" i="2"/>
  <c r="W366" i="2"/>
  <c r="X366" i="2"/>
  <c r="Y366" i="2"/>
  <c r="Z366" i="2"/>
  <c r="K367" i="2"/>
  <c r="P367" i="2"/>
  <c r="Q367" i="2"/>
  <c r="R367" i="2"/>
  <c r="S367" i="2"/>
  <c r="T367" i="2"/>
  <c r="U367" i="2"/>
  <c r="V367" i="2"/>
  <c r="W367" i="2"/>
  <c r="X367" i="2"/>
  <c r="Y367" i="2"/>
  <c r="Z367" i="2"/>
  <c r="K368" i="2"/>
  <c r="P368" i="2"/>
  <c r="Q368" i="2"/>
  <c r="R368" i="2"/>
  <c r="S368" i="2"/>
  <c r="T368" i="2"/>
  <c r="U368" i="2"/>
  <c r="V368" i="2"/>
  <c r="W368" i="2"/>
  <c r="X368" i="2"/>
  <c r="Y368" i="2"/>
  <c r="Z368" i="2"/>
  <c r="K369" i="2"/>
  <c r="P369" i="2"/>
  <c r="Q369" i="2"/>
  <c r="R369" i="2"/>
  <c r="S369" i="2"/>
  <c r="T369" i="2"/>
  <c r="U369" i="2"/>
  <c r="V369" i="2"/>
  <c r="W369" i="2"/>
  <c r="X369" i="2"/>
  <c r="Y369" i="2"/>
  <c r="Z369" i="2"/>
  <c r="K370" i="2"/>
  <c r="P370" i="2"/>
  <c r="Q370" i="2"/>
  <c r="R370" i="2"/>
  <c r="S370" i="2"/>
  <c r="T370" i="2"/>
  <c r="U370" i="2"/>
  <c r="V370" i="2"/>
  <c r="W370" i="2"/>
  <c r="X370" i="2"/>
  <c r="Y370" i="2"/>
  <c r="Z370" i="2"/>
  <c r="K371" i="2"/>
  <c r="P371" i="2"/>
  <c r="Q371" i="2"/>
  <c r="R371" i="2"/>
  <c r="S371" i="2"/>
  <c r="T371" i="2"/>
  <c r="U371" i="2"/>
  <c r="V371" i="2"/>
  <c r="W371" i="2"/>
  <c r="X371" i="2"/>
  <c r="Y371" i="2"/>
  <c r="Z371" i="2"/>
  <c r="K372" i="2"/>
  <c r="P372" i="2"/>
  <c r="Q372" i="2"/>
  <c r="R372" i="2"/>
  <c r="S372" i="2"/>
  <c r="T372" i="2"/>
  <c r="U372" i="2"/>
  <c r="V372" i="2"/>
  <c r="W372" i="2"/>
  <c r="X372" i="2"/>
  <c r="Y372" i="2"/>
  <c r="Z372" i="2"/>
  <c r="K373" i="2"/>
  <c r="P373" i="2"/>
  <c r="Q373" i="2"/>
  <c r="R373" i="2"/>
  <c r="S373" i="2"/>
  <c r="T373" i="2"/>
  <c r="U373" i="2"/>
  <c r="V373" i="2"/>
  <c r="W373" i="2"/>
  <c r="X373" i="2"/>
  <c r="Y373" i="2"/>
  <c r="Z373" i="2"/>
  <c r="K374" i="2"/>
  <c r="P374" i="2"/>
  <c r="Q374" i="2"/>
  <c r="R374" i="2"/>
  <c r="S374" i="2"/>
  <c r="T374" i="2"/>
  <c r="U374" i="2"/>
  <c r="V374" i="2"/>
  <c r="W374" i="2"/>
  <c r="X374" i="2"/>
  <c r="Y374" i="2"/>
  <c r="Z374" i="2"/>
  <c r="K375" i="2"/>
  <c r="P375" i="2"/>
  <c r="Q375" i="2"/>
  <c r="R375" i="2"/>
  <c r="S375" i="2"/>
  <c r="T375" i="2"/>
  <c r="U375" i="2"/>
  <c r="V375" i="2"/>
  <c r="W375" i="2"/>
  <c r="X375" i="2"/>
  <c r="Y375" i="2"/>
  <c r="Z375" i="2"/>
  <c r="K376" i="2"/>
  <c r="P376" i="2"/>
  <c r="Q376" i="2"/>
  <c r="R376" i="2"/>
  <c r="S376" i="2"/>
  <c r="T376" i="2"/>
  <c r="U376" i="2"/>
  <c r="V376" i="2"/>
  <c r="W376" i="2"/>
  <c r="X376" i="2"/>
  <c r="Y376" i="2"/>
  <c r="Z376" i="2"/>
  <c r="K377" i="2"/>
  <c r="P377" i="2"/>
  <c r="Q377" i="2"/>
  <c r="R377" i="2"/>
  <c r="S377" i="2"/>
  <c r="T377" i="2"/>
  <c r="U377" i="2"/>
  <c r="V377" i="2"/>
  <c r="W377" i="2"/>
  <c r="X377" i="2"/>
  <c r="Y377" i="2"/>
  <c r="Z377" i="2"/>
  <c r="K378" i="2"/>
  <c r="P378" i="2"/>
  <c r="Q378" i="2"/>
  <c r="R378" i="2"/>
  <c r="S378" i="2"/>
  <c r="T378" i="2"/>
  <c r="U378" i="2"/>
  <c r="V378" i="2"/>
  <c r="W378" i="2"/>
  <c r="X378" i="2"/>
  <c r="Y378" i="2"/>
  <c r="Z378" i="2"/>
  <c r="K379" i="2"/>
  <c r="P379" i="2"/>
  <c r="Q379" i="2"/>
  <c r="R379" i="2"/>
  <c r="S379" i="2"/>
  <c r="T379" i="2"/>
  <c r="U379" i="2"/>
  <c r="V379" i="2"/>
  <c r="W379" i="2"/>
  <c r="X379" i="2"/>
  <c r="Y379" i="2"/>
  <c r="Z379" i="2"/>
  <c r="K380" i="2"/>
  <c r="P380" i="2"/>
  <c r="Q380" i="2"/>
  <c r="R380" i="2"/>
  <c r="S380" i="2"/>
  <c r="T380" i="2"/>
  <c r="U380" i="2"/>
  <c r="V380" i="2"/>
  <c r="W380" i="2"/>
  <c r="X380" i="2"/>
  <c r="Y380" i="2"/>
  <c r="Z380" i="2"/>
  <c r="K381" i="2"/>
  <c r="P381" i="2"/>
  <c r="Q381" i="2"/>
  <c r="R381" i="2"/>
  <c r="S381" i="2"/>
  <c r="T381" i="2"/>
  <c r="U381" i="2"/>
  <c r="V381" i="2"/>
  <c r="W381" i="2"/>
  <c r="X381" i="2"/>
  <c r="Y381" i="2"/>
  <c r="Z381" i="2"/>
  <c r="K382" i="2"/>
  <c r="P382" i="2"/>
  <c r="Q382" i="2"/>
  <c r="R382" i="2"/>
  <c r="S382" i="2"/>
  <c r="T382" i="2"/>
  <c r="U382" i="2"/>
  <c r="V382" i="2"/>
  <c r="W382" i="2"/>
  <c r="X382" i="2"/>
  <c r="Y382" i="2"/>
  <c r="Z382" i="2"/>
  <c r="K383" i="2"/>
  <c r="P383" i="2"/>
  <c r="Q383" i="2"/>
  <c r="R383" i="2"/>
  <c r="S383" i="2"/>
  <c r="T383" i="2"/>
  <c r="U383" i="2"/>
  <c r="V383" i="2"/>
  <c r="W383" i="2"/>
  <c r="X383" i="2"/>
  <c r="Y383" i="2"/>
  <c r="Z383" i="2"/>
  <c r="K384" i="2"/>
  <c r="P384" i="2"/>
  <c r="Q384" i="2"/>
  <c r="R384" i="2"/>
  <c r="S384" i="2"/>
  <c r="T384" i="2"/>
  <c r="U384" i="2"/>
  <c r="V384" i="2"/>
  <c r="W384" i="2"/>
  <c r="X384" i="2"/>
  <c r="Y384" i="2"/>
  <c r="Z384" i="2"/>
  <c r="K385" i="2"/>
  <c r="P385" i="2"/>
  <c r="Q385" i="2"/>
  <c r="R385" i="2"/>
  <c r="S385" i="2"/>
  <c r="T385" i="2"/>
  <c r="U385" i="2"/>
  <c r="V385" i="2"/>
  <c r="W385" i="2"/>
  <c r="X385" i="2"/>
  <c r="Y385" i="2"/>
  <c r="Z385" i="2"/>
  <c r="K386" i="2"/>
  <c r="P386" i="2"/>
  <c r="Q386" i="2"/>
  <c r="R386" i="2"/>
  <c r="S386" i="2"/>
  <c r="T386" i="2"/>
  <c r="U386" i="2"/>
  <c r="V386" i="2"/>
  <c r="W386" i="2"/>
  <c r="X386" i="2"/>
  <c r="Y386" i="2"/>
  <c r="Z386" i="2"/>
  <c r="K387" i="2"/>
  <c r="P387" i="2"/>
  <c r="Q387" i="2"/>
  <c r="R387" i="2"/>
  <c r="S387" i="2"/>
  <c r="T387" i="2"/>
  <c r="U387" i="2"/>
  <c r="V387" i="2"/>
  <c r="W387" i="2"/>
  <c r="X387" i="2"/>
  <c r="Y387" i="2"/>
  <c r="Z387" i="2"/>
  <c r="K388" i="2"/>
  <c r="P388" i="2"/>
  <c r="Q388" i="2"/>
  <c r="R388" i="2"/>
  <c r="S388" i="2"/>
  <c r="T388" i="2"/>
  <c r="U388" i="2"/>
  <c r="V388" i="2"/>
  <c r="W388" i="2"/>
  <c r="X388" i="2"/>
  <c r="Y388" i="2"/>
  <c r="Z388" i="2"/>
  <c r="K389" i="2"/>
  <c r="P389" i="2"/>
  <c r="Q389" i="2"/>
  <c r="R389" i="2"/>
  <c r="S389" i="2"/>
  <c r="T389" i="2"/>
  <c r="U389" i="2"/>
  <c r="V389" i="2"/>
  <c r="W389" i="2"/>
  <c r="X389" i="2"/>
  <c r="Y389" i="2"/>
  <c r="Z389" i="2"/>
  <c r="K390" i="2"/>
  <c r="P390" i="2"/>
  <c r="Q390" i="2"/>
  <c r="R390" i="2"/>
  <c r="S390" i="2"/>
  <c r="T390" i="2"/>
  <c r="U390" i="2"/>
  <c r="V390" i="2"/>
  <c r="W390" i="2"/>
  <c r="X390" i="2"/>
  <c r="Y390" i="2"/>
  <c r="Z390" i="2"/>
  <c r="K391" i="2"/>
  <c r="P391" i="2"/>
  <c r="Q391" i="2"/>
  <c r="R391" i="2"/>
  <c r="S391" i="2"/>
  <c r="T391" i="2"/>
  <c r="U391" i="2"/>
  <c r="V391" i="2"/>
  <c r="W391" i="2"/>
  <c r="X391" i="2"/>
  <c r="Y391" i="2"/>
  <c r="Z391" i="2"/>
  <c r="K392" i="2"/>
  <c r="P392" i="2"/>
  <c r="Q392" i="2"/>
  <c r="R392" i="2"/>
  <c r="S392" i="2"/>
  <c r="T392" i="2"/>
  <c r="U392" i="2"/>
  <c r="V392" i="2"/>
  <c r="W392" i="2"/>
  <c r="X392" i="2"/>
  <c r="Y392" i="2"/>
  <c r="Z392" i="2"/>
  <c r="K393" i="2"/>
  <c r="P393" i="2"/>
  <c r="Q393" i="2"/>
  <c r="R393" i="2"/>
  <c r="S393" i="2"/>
  <c r="T393" i="2"/>
  <c r="U393" i="2"/>
  <c r="V393" i="2"/>
  <c r="W393" i="2"/>
  <c r="X393" i="2"/>
  <c r="Y393" i="2"/>
  <c r="Z393" i="2"/>
  <c r="K394" i="2"/>
  <c r="P394" i="2"/>
  <c r="Q394" i="2"/>
  <c r="R394" i="2"/>
  <c r="S394" i="2"/>
  <c r="T394" i="2"/>
  <c r="U394" i="2"/>
  <c r="V394" i="2"/>
  <c r="W394" i="2"/>
  <c r="X394" i="2"/>
  <c r="Y394" i="2"/>
  <c r="Z394" i="2"/>
  <c r="K395" i="2"/>
  <c r="P395" i="2"/>
  <c r="Q395" i="2"/>
  <c r="R395" i="2"/>
  <c r="S395" i="2"/>
  <c r="T395" i="2"/>
  <c r="U395" i="2"/>
  <c r="V395" i="2"/>
  <c r="W395" i="2"/>
  <c r="X395" i="2"/>
  <c r="Y395" i="2"/>
  <c r="Z395" i="2"/>
  <c r="K396" i="2"/>
  <c r="P396" i="2"/>
  <c r="Q396" i="2"/>
  <c r="R396" i="2"/>
  <c r="S396" i="2"/>
  <c r="T396" i="2"/>
  <c r="U396" i="2"/>
  <c r="V396" i="2"/>
  <c r="W396" i="2"/>
  <c r="X396" i="2"/>
  <c r="Y396" i="2"/>
  <c r="Z396" i="2"/>
  <c r="K397" i="2"/>
  <c r="P397" i="2"/>
  <c r="Q397" i="2"/>
  <c r="R397" i="2"/>
  <c r="S397" i="2"/>
  <c r="T397" i="2"/>
  <c r="U397" i="2"/>
  <c r="V397" i="2"/>
  <c r="W397" i="2"/>
  <c r="X397" i="2"/>
  <c r="Y397" i="2"/>
  <c r="Z397" i="2"/>
  <c r="K398" i="2"/>
  <c r="P398" i="2"/>
  <c r="Q398" i="2"/>
  <c r="R398" i="2"/>
  <c r="S398" i="2"/>
  <c r="T398" i="2"/>
  <c r="U398" i="2"/>
  <c r="V398" i="2"/>
  <c r="W398" i="2"/>
  <c r="X398" i="2"/>
  <c r="Y398" i="2"/>
  <c r="Z398" i="2"/>
  <c r="K399" i="2"/>
  <c r="P399" i="2"/>
  <c r="Q399" i="2"/>
  <c r="R399" i="2"/>
  <c r="S399" i="2"/>
  <c r="T399" i="2"/>
  <c r="U399" i="2"/>
  <c r="V399" i="2"/>
  <c r="W399" i="2"/>
  <c r="X399" i="2"/>
  <c r="Y399" i="2"/>
  <c r="Z399" i="2"/>
  <c r="K400" i="2"/>
  <c r="P400" i="2"/>
  <c r="Q400" i="2"/>
  <c r="R400" i="2"/>
  <c r="S400" i="2"/>
  <c r="T400" i="2"/>
  <c r="U400" i="2"/>
  <c r="V400" i="2"/>
  <c r="W400" i="2"/>
  <c r="X400" i="2"/>
  <c r="Y400" i="2"/>
  <c r="Z400" i="2"/>
  <c r="K401" i="2"/>
  <c r="P401" i="2"/>
  <c r="Q401" i="2"/>
  <c r="R401" i="2"/>
  <c r="S401" i="2"/>
  <c r="T401" i="2"/>
  <c r="U401" i="2"/>
  <c r="V401" i="2"/>
  <c r="W401" i="2"/>
  <c r="X401" i="2"/>
  <c r="Y401" i="2"/>
  <c r="Z401" i="2"/>
  <c r="K402" i="2"/>
  <c r="P402" i="2"/>
  <c r="Q402" i="2"/>
  <c r="R402" i="2"/>
  <c r="S402" i="2"/>
  <c r="T402" i="2"/>
  <c r="U402" i="2"/>
  <c r="V402" i="2"/>
  <c r="W402" i="2"/>
  <c r="X402" i="2"/>
  <c r="Y402" i="2"/>
  <c r="Z402" i="2"/>
  <c r="K403" i="2"/>
  <c r="P403" i="2"/>
  <c r="Q403" i="2"/>
  <c r="R403" i="2"/>
  <c r="S403" i="2"/>
  <c r="T403" i="2"/>
  <c r="U403" i="2"/>
  <c r="V403" i="2"/>
  <c r="W403" i="2"/>
  <c r="X403" i="2"/>
  <c r="Y403" i="2"/>
  <c r="Z403" i="2"/>
  <c r="K404" i="2"/>
  <c r="P404" i="2"/>
  <c r="Q404" i="2"/>
  <c r="R404" i="2"/>
  <c r="S404" i="2"/>
  <c r="T404" i="2"/>
  <c r="U404" i="2"/>
  <c r="V404" i="2"/>
  <c r="W404" i="2"/>
  <c r="X404" i="2"/>
  <c r="Y404" i="2"/>
  <c r="Z404" i="2"/>
  <c r="K405" i="2"/>
  <c r="P405" i="2"/>
  <c r="Q405" i="2"/>
  <c r="R405" i="2"/>
  <c r="S405" i="2"/>
  <c r="T405" i="2"/>
  <c r="U405" i="2"/>
  <c r="V405" i="2"/>
  <c r="W405" i="2"/>
  <c r="X405" i="2"/>
  <c r="Y405" i="2"/>
  <c r="Z405" i="2"/>
  <c r="K406" i="2"/>
  <c r="P406" i="2"/>
  <c r="Q406" i="2"/>
  <c r="R406" i="2"/>
  <c r="S406" i="2"/>
  <c r="T406" i="2"/>
  <c r="U406" i="2"/>
  <c r="V406" i="2"/>
  <c r="W406" i="2"/>
  <c r="X406" i="2"/>
  <c r="Y406" i="2"/>
  <c r="Z406" i="2"/>
  <c r="K407" i="2"/>
  <c r="P407" i="2"/>
  <c r="Q407" i="2"/>
  <c r="R407" i="2"/>
  <c r="S407" i="2"/>
  <c r="T407" i="2"/>
  <c r="U407" i="2"/>
  <c r="V407" i="2"/>
  <c r="W407" i="2"/>
  <c r="X407" i="2"/>
  <c r="Y407" i="2"/>
  <c r="Z407" i="2"/>
  <c r="K408" i="2"/>
  <c r="P408" i="2"/>
  <c r="Q408" i="2"/>
  <c r="R408" i="2"/>
  <c r="S408" i="2"/>
  <c r="T408" i="2"/>
  <c r="U408" i="2"/>
  <c r="V408" i="2"/>
  <c r="W408" i="2"/>
  <c r="X408" i="2"/>
  <c r="Y408" i="2"/>
  <c r="Z408" i="2"/>
  <c r="K409" i="2"/>
  <c r="P409" i="2"/>
  <c r="Q409" i="2"/>
  <c r="R409" i="2"/>
  <c r="S409" i="2"/>
  <c r="T409" i="2"/>
  <c r="U409" i="2"/>
  <c r="V409" i="2"/>
  <c r="W409" i="2"/>
  <c r="X409" i="2"/>
  <c r="Y409" i="2"/>
  <c r="Z409" i="2"/>
  <c r="K410" i="2"/>
  <c r="P410" i="2"/>
  <c r="Q410" i="2"/>
  <c r="R410" i="2"/>
  <c r="S410" i="2"/>
  <c r="T410" i="2"/>
  <c r="U410" i="2"/>
  <c r="V410" i="2"/>
  <c r="W410" i="2"/>
  <c r="X410" i="2"/>
  <c r="Y410" i="2"/>
  <c r="Z410" i="2"/>
  <c r="K411" i="2"/>
  <c r="P411" i="2"/>
  <c r="Q411" i="2"/>
  <c r="R411" i="2"/>
  <c r="S411" i="2"/>
  <c r="T411" i="2"/>
  <c r="U411" i="2"/>
  <c r="V411" i="2"/>
  <c r="W411" i="2"/>
  <c r="X411" i="2"/>
  <c r="Y411" i="2"/>
  <c r="Z411" i="2"/>
  <c r="K412" i="2"/>
  <c r="P412" i="2"/>
  <c r="Q412" i="2"/>
  <c r="R412" i="2"/>
  <c r="S412" i="2"/>
  <c r="T412" i="2"/>
  <c r="U412" i="2"/>
  <c r="V412" i="2"/>
  <c r="W412" i="2"/>
  <c r="X412" i="2"/>
  <c r="Y412" i="2"/>
  <c r="Z412" i="2"/>
  <c r="K413" i="2"/>
  <c r="P413" i="2"/>
  <c r="Q413" i="2"/>
  <c r="R413" i="2"/>
  <c r="S413" i="2"/>
  <c r="T413" i="2"/>
  <c r="U413" i="2"/>
  <c r="V413" i="2"/>
  <c r="W413" i="2"/>
  <c r="X413" i="2"/>
  <c r="Y413" i="2"/>
  <c r="Z413" i="2"/>
  <c r="K414" i="2"/>
  <c r="P414" i="2"/>
  <c r="Q414" i="2"/>
  <c r="R414" i="2"/>
  <c r="S414" i="2"/>
  <c r="T414" i="2"/>
  <c r="U414" i="2"/>
  <c r="V414" i="2"/>
  <c r="W414" i="2"/>
  <c r="X414" i="2"/>
  <c r="Y414" i="2"/>
  <c r="Z414" i="2"/>
  <c r="K415" i="2"/>
  <c r="P415" i="2"/>
  <c r="Q415" i="2"/>
  <c r="R415" i="2"/>
  <c r="S415" i="2"/>
  <c r="T415" i="2"/>
  <c r="U415" i="2"/>
  <c r="V415" i="2"/>
  <c r="W415" i="2"/>
  <c r="X415" i="2"/>
  <c r="Y415" i="2"/>
  <c r="Z415" i="2"/>
  <c r="K416" i="2"/>
  <c r="P416" i="2"/>
  <c r="Q416" i="2"/>
  <c r="R416" i="2"/>
  <c r="S416" i="2"/>
  <c r="T416" i="2"/>
  <c r="U416" i="2"/>
  <c r="V416" i="2"/>
  <c r="W416" i="2"/>
  <c r="X416" i="2"/>
  <c r="Y416" i="2"/>
  <c r="Z416" i="2"/>
  <c r="K417" i="2"/>
  <c r="P417" i="2"/>
  <c r="Q417" i="2"/>
  <c r="R417" i="2"/>
  <c r="S417" i="2"/>
  <c r="T417" i="2"/>
  <c r="U417" i="2"/>
  <c r="V417" i="2"/>
  <c r="W417" i="2"/>
  <c r="X417" i="2"/>
  <c r="Y417" i="2"/>
  <c r="Z417" i="2"/>
  <c r="K418" i="2"/>
  <c r="P418" i="2"/>
  <c r="Q418" i="2"/>
  <c r="R418" i="2"/>
  <c r="S418" i="2"/>
  <c r="T418" i="2"/>
  <c r="U418" i="2"/>
  <c r="V418" i="2"/>
  <c r="W418" i="2"/>
  <c r="X418" i="2"/>
  <c r="Y418" i="2"/>
  <c r="Z418" i="2"/>
  <c r="K419" i="2"/>
  <c r="P419" i="2"/>
  <c r="Q419" i="2"/>
  <c r="R419" i="2"/>
  <c r="S419" i="2"/>
  <c r="T419" i="2"/>
  <c r="U419" i="2"/>
  <c r="V419" i="2"/>
  <c r="W419" i="2"/>
  <c r="X419" i="2"/>
  <c r="Y419" i="2"/>
  <c r="Z419" i="2"/>
  <c r="K420" i="2"/>
  <c r="P420" i="2"/>
  <c r="Q420" i="2"/>
  <c r="R420" i="2"/>
  <c r="S420" i="2"/>
  <c r="T420" i="2"/>
  <c r="U420" i="2"/>
  <c r="V420" i="2"/>
  <c r="W420" i="2"/>
  <c r="X420" i="2"/>
  <c r="Y420" i="2"/>
  <c r="Z420" i="2"/>
  <c r="K421" i="2"/>
  <c r="P421" i="2"/>
  <c r="Q421" i="2"/>
  <c r="R421" i="2"/>
  <c r="S421" i="2"/>
  <c r="T421" i="2"/>
  <c r="U421" i="2"/>
  <c r="V421" i="2"/>
  <c r="W421" i="2"/>
  <c r="X421" i="2"/>
  <c r="Y421" i="2"/>
  <c r="Z421" i="2"/>
  <c r="K422" i="2"/>
  <c r="P422" i="2"/>
  <c r="Q422" i="2"/>
  <c r="R422" i="2"/>
  <c r="S422" i="2"/>
  <c r="T422" i="2"/>
  <c r="U422" i="2"/>
  <c r="V422" i="2"/>
  <c r="W422" i="2"/>
  <c r="X422" i="2"/>
  <c r="Y422" i="2"/>
  <c r="Z422" i="2"/>
  <c r="K423" i="2"/>
  <c r="P423" i="2"/>
  <c r="Q423" i="2"/>
  <c r="R423" i="2"/>
  <c r="S423" i="2"/>
  <c r="T423" i="2"/>
  <c r="U423" i="2"/>
  <c r="V423" i="2"/>
  <c r="W423" i="2"/>
  <c r="X423" i="2"/>
  <c r="Y423" i="2"/>
  <c r="Z423" i="2"/>
  <c r="K424" i="2"/>
  <c r="P424" i="2"/>
  <c r="Q424" i="2"/>
  <c r="R424" i="2"/>
  <c r="S424" i="2"/>
  <c r="T424" i="2"/>
  <c r="U424" i="2"/>
  <c r="V424" i="2"/>
  <c r="W424" i="2"/>
  <c r="X424" i="2"/>
  <c r="Y424" i="2"/>
  <c r="Z424" i="2"/>
  <c r="K425" i="2"/>
  <c r="P425" i="2"/>
  <c r="Q425" i="2"/>
  <c r="R425" i="2"/>
  <c r="S425" i="2"/>
  <c r="T425" i="2"/>
  <c r="U425" i="2"/>
  <c r="V425" i="2"/>
  <c r="W425" i="2"/>
  <c r="X425" i="2"/>
  <c r="Y425" i="2"/>
  <c r="Z425" i="2"/>
  <c r="K426" i="2"/>
  <c r="P426" i="2"/>
  <c r="Q426" i="2"/>
  <c r="R426" i="2"/>
  <c r="S426" i="2"/>
  <c r="T426" i="2"/>
  <c r="U426" i="2"/>
  <c r="V426" i="2"/>
  <c r="W426" i="2"/>
  <c r="X426" i="2"/>
  <c r="Y426" i="2"/>
  <c r="Z426" i="2"/>
  <c r="K427" i="2"/>
  <c r="P427" i="2"/>
  <c r="Q427" i="2"/>
  <c r="R427" i="2"/>
  <c r="S427" i="2"/>
  <c r="T427" i="2"/>
  <c r="U427" i="2"/>
  <c r="V427" i="2"/>
  <c r="W427" i="2"/>
  <c r="X427" i="2"/>
  <c r="Y427" i="2"/>
  <c r="Z427" i="2"/>
  <c r="K428" i="2"/>
  <c r="P428" i="2"/>
  <c r="Q428" i="2"/>
  <c r="R428" i="2"/>
  <c r="S428" i="2"/>
  <c r="T428" i="2"/>
  <c r="U428" i="2"/>
  <c r="V428" i="2"/>
  <c r="W428" i="2"/>
  <c r="X428" i="2"/>
  <c r="Y428" i="2"/>
  <c r="Z428" i="2"/>
  <c r="K429" i="2"/>
  <c r="P429" i="2"/>
  <c r="Q429" i="2"/>
  <c r="R429" i="2"/>
  <c r="S429" i="2"/>
  <c r="T429" i="2"/>
  <c r="U429" i="2"/>
  <c r="V429" i="2"/>
  <c r="W429" i="2"/>
  <c r="X429" i="2"/>
  <c r="Y429" i="2"/>
  <c r="Z429" i="2"/>
  <c r="K430" i="2"/>
  <c r="P430" i="2"/>
  <c r="Q430" i="2"/>
  <c r="R430" i="2"/>
  <c r="S430" i="2"/>
  <c r="T430" i="2"/>
  <c r="U430" i="2"/>
  <c r="V430" i="2"/>
  <c r="W430" i="2"/>
  <c r="X430" i="2"/>
  <c r="Y430" i="2"/>
  <c r="Z430" i="2"/>
  <c r="K431" i="2"/>
  <c r="P431" i="2"/>
  <c r="Q431" i="2"/>
  <c r="R431" i="2"/>
  <c r="S431" i="2"/>
  <c r="T431" i="2"/>
  <c r="U431" i="2"/>
  <c r="V431" i="2"/>
  <c r="W431" i="2"/>
  <c r="X431" i="2"/>
  <c r="Y431" i="2"/>
  <c r="Z431" i="2"/>
  <c r="K432" i="2"/>
  <c r="P432" i="2"/>
  <c r="Q432" i="2"/>
  <c r="R432" i="2"/>
  <c r="S432" i="2"/>
  <c r="T432" i="2"/>
  <c r="U432" i="2"/>
  <c r="V432" i="2"/>
  <c r="W432" i="2"/>
  <c r="X432" i="2"/>
  <c r="Y432" i="2"/>
  <c r="Z432" i="2"/>
  <c r="K433" i="2"/>
  <c r="P433" i="2"/>
  <c r="Q433" i="2"/>
  <c r="R433" i="2"/>
  <c r="S433" i="2"/>
  <c r="T433" i="2"/>
  <c r="U433" i="2"/>
  <c r="V433" i="2"/>
  <c r="W433" i="2"/>
  <c r="X433" i="2"/>
  <c r="Y433" i="2"/>
  <c r="Z433" i="2"/>
  <c r="K434" i="2"/>
  <c r="P434" i="2"/>
  <c r="Q434" i="2"/>
  <c r="R434" i="2"/>
  <c r="S434" i="2"/>
  <c r="T434" i="2"/>
  <c r="U434" i="2"/>
  <c r="V434" i="2"/>
  <c r="W434" i="2"/>
  <c r="X434" i="2"/>
  <c r="Y434" i="2"/>
  <c r="Z434" i="2"/>
  <c r="K435" i="2"/>
  <c r="P435" i="2"/>
  <c r="Q435" i="2"/>
  <c r="R435" i="2"/>
  <c r="S435" i="2"/>
  <c r="T435" i="2"/>
  <c r="U435" i="2"/>
  <c r="V435" i="2"/>
  <c r="W435" i="2"/>
  <c r="X435" i="2"/>
  <c r="Y435" i="2"/>
  <c r="Z435" i="2"/>
  <c r="K436" i="2"/>
  <c r="P436" i="2"/>
  <c r="Q436" i="2"/>
  <c r="R436" i="2"/>
  <c r="S436" i="2"/>
  <c r="T436" i="2"/>
  <c r="U436" i="2"/>
  <c r="V436" i="2"/>
  <c r="W436" i="2"/>
  <c r="X436" i="2"/>
  <c r="Y436" i="2"/>
  <c r="Z436" i="2"/>
  <c r="K437" i="2"/>
  <c r="P437" i="2"/>
  <c r="Q437" i="2"/>
  <c r="R437" i="2"/>
  <c r="S437" i="2"/>
  <c r="T437" i="2"/>
  <c r="U437" i="2"/>
  <c r="V437" i="2"/>
  <c r="W437" i="2"/>
  <c r="X437" i="2"/>
  <c r="Y437" i="2"/>
  <c r="Z437" i="2"/>
  <c r="K438" i="2"/>
  <c r="P438" i="2"/>
  <c r="Q438" i="2"/>
  <c r="R438" i="2"/>
  <c r="S438" i="2"/>
  <c r="T438" i="2"/>
  <c r="U438" i="2"/>
  <c r="V438" i="2"/>
  <c r="W438" i="2"/>
  <c r="X438" i="2"/>
  <c r="Y438" i="2"/>
  <c r="Z438" i="2"/>
  <c r="K439" i="2"/>
  <c r="P439" i="2"/>
  <c r="Q439" i="2"/>
  <c r="R439" i="2"/>
  <c r="S439" i="2"/>
  <c r="T439" i="2"/>
  <c r="U439" i="2"/>
  <c r="V439" i="2"/>
  <c r="W439" i="2"/>
  <c r="X439" i="2"/>
  <c r="Y439" i="2"/>
  <c r="Z439" i="2"/>
  <c r="K440" i="2"/>
  <c r="P440" i="2"/>
  <c r="Q440" i="2"/>
  <c r="R440" i="2"/>
  <c r="S440" i="2"/>
  <c r="T440" i="2"/>
  <c r="U440" i="2"/>
  <c r="V440" i="2"/>
  <c r="W440" i="2"/>
  <c r="X440" i="2"/>
  <c r="Y440" i="2"/>
  <c r="Z440" i="2"/>
  <c r="K441" i="2"/>
  <c r="P441" i="2"/>
  <c r="Q441" i="2"/>
  <c r="R441" i="2"/>
  <c r="S441" i="2"/>
  <c r="T441" i="2"/>
  <c r="U441" i="2"/>
  <c r="V441" i="2"/>
  <c r="W441" i="2"/>
  <c r="X441" i="2"/>
  <c r="Y441" i="2"/>
  <c r="Z441" i="2"/>
  <c r="K442" i="2"/>
  <c r="P442" i="2"/>
  <c r="Q442" i="2"/>
  <c r="R442" i="2"/>
  <c r="S442" i="2"/>
  <c r="T442" i="2"/>
  <c r="U442" i="2"/>
  <c r="V442" i="2"/>
  <c r="W442" i="2"/>
  <c r="X442" i="2"/>
  <c r="Y442" i="2"/>
  <c r="Z442" i="2"/>
  <c r="K443" i="2"/>
  <c r="P443" i="2"/>
  <c r="Q443" i="2"/>
  <c r="R443" i="2"/>
  <c r="S443" i="2"/>
  <c r="T443" i="2"/>
  <c r="U443" i="2"/>
  <c r="V443" i="2"/>
  <c r="W443" i="2"/>
  <c r="X443" i="2"/>
  <c r="Y443" i="2"/>
  <c r="Z443" i="2"/>
  <c r="K444" i="2"/>
  <c r="P444" i="2"/>
  <c r="Q444" i="2"/>
  <c r="R444" i="2"/>
  <c r="S444" i="2"/>
  <c r="T444" i="2"/>
  <c r="U444" i="2"/>
  <c r="V444" i="2"/>
  <c r="W444" i="2"/>
  <c r="X444" i="2"/>
  <c r="Y444" i="2"/>
  <c r="Z444" i="2"/>
  <c r="K445" i="2"/>
  <c r="P445" i="2"/>
  <c r="Q445" i="2"/>
  <c r="R445" i="2"/>
  <c r="S445" i="2"/>
  <c r="T445" i="2"/>
  <c r="U445" i="2"/>
  <c r="V445" i="2"/>
  <c r="W445" i="2"/>
  <c r="X445" i="2"/>
  <c r="Y445" i="2"/>
  <c r="Z445" i="2"/>
  <c r="K446" i="2"/>
  <c r="P446" i="2"/>
  <c r="Q446" i="2"/>
  <c r="R446" i="2"/>
  <c r="S446" i="2"/>
  <c r="T446" i="2"/>
  <c r="U446" i="2"/>
  <c r="V446" i="2"/>
  <c r="W446" i="2"/>
  <c r="X446" i="2"/>
  <c r="Y446" i="2"/>
  <c r="Z446" i="2"/>
  <c r="K447" i="2"/>
  <c r="P447" i="2"/>
  <c r="Q447" i="2"/>
  <c r="R447" i="2"/>
  <c r="S447" i="2"/>
  <c r="T447" i="2"/>
  <c r="U447" i="2"/>
  <c r="V447" i="2"/>
  <c r="W447" i="2"/>
  <c r="X447" i="2"/>
  <c r="Y447" i="2"/>
  <c r="Z447" i="2"/>
  <c r="K448" i="2"/>
  <c r="P448" i="2"/>
  <c r="Q448" i="2"/>
  <c r="R448" i="2"/>
  <c r="S448" i="2"/>
  <c r="T448" i="2"/>
  <c r="U448" i="2"/>
  <c r="V448" i="2"/>
  <c r="W448" i="2"/>
  <c r="X448" i="2"/>
  <c r="Y448" i="2"/>
  <c r="Z448" i="2"/>
  <c r="K449" i="2"/>
  <c r="P449" i="2"/>
  <c r="Q449" i="2"/>
  <c r="R449" i="2"/>
  <c r="S449" i="2"/>
  <c r="T449" i="2"/>
  <c r="U449" i="2"/>
  <c r="V449" i="2"/>
  <c r="W449" i="2"/>
  <c r="X449" i="2"/>
  <c r="Y449" i="2"/>
  <c r="Z449" i="2"/>
  <c r="K450" i="2"/>
  <c r="P450" i="2"/>
  <c r="Q450" i="2"/>
  <c r="R450" i="2"/>
  <c r="S450" i="2"/>
  <c r="T450" i="2"/>
  <c r="U450" i="2"/>
  <c r="V450" i="2"/>
  <c r="W450" i="2"/>
  <c r="X450" i="2"/>
  <c r="Y450" i="2"/>
  <c r="Z450" i="2"/>
  <c r="K451" i="2"/>
  <c r="P451" i="2"/>
  <c r="Q451" i="2"/>
  <c r="R451" i="2"/>
  <c r="S451" i="2"/>
  <c r="T451" i="2"/>
  <c r="U451" i="2"/>
  <c r="V451" i="2"/>
  <c r="W451" i="2"/>
  <c r="X451" i="2"/>
  <c r="Y451" i="2"/>
  <c r="Z451" i="2"/>
  <c r="K452" i="2"/>
  <c r="P452" i="2"/>
  <c r="Q452" i="2"/>
  <c r="R452" i="2"/>
  <c r="S452" i="2"/>
  <c r="T452" i="2"/>
  <c r="U452" i="2"/>
  <c r="V452" i="2"/>
  <c r="W452" i="2"/>
  <c r="X452" i="2"/>
  <c r="Y452" i="2"/>
  <c r="Z452" i="2"/>
  <c r="K453" i="2"/>
  <c r="P453" i="2"/>
  <c r="Q453" i="2"/>
  <c r="R453" i="2"/>
  <c r="S453" i="2"/>
  <c r="T453" i="2"/>
  <c r="U453" i="2"/>
  <c r="V453" i="2"/>
  <c r="W453" i="2"/>
  <c r="X453" i="2"/>
  <c r="Y453" i="2"/>
  <c r="Z453" i="2"/>
  <c r="K454" i="2"/>
  <c r="P454" i="2"/>
  <c r="Q454" i="2"/>
  <c r="R454" i="2"/>
  <c r="S454" i="2"/>
  <c r="T454" i="2"/>
  <c r="U454" i="2"/>
  <c r="V454" i="2"/>
  <c r="W454" i="2"/>
  <c r="X454" i="2"/>
  <c r="Y454" i="2"/>
  <c r="Z454" i="2"/>
  <c r="K455" i="2"/>
  <c r="P455" i="2"/>
  <c r="Q455" i="2"/>
  <c r="R455" i="2"/>
  <c r="S455" i="2"/>
  <c r="T455" i="2"/>
  <c r="U455" i="2"/>
  <c r="V455" i="2"/>
  <c r="W455" i="2"/>
  <c r="X455" i="2"/>
  <c r="Y455" i="2"/>
  <c r="Z455" i="2"/>
  <c r="K456" i="2"/>
  <c r="P456" i="2"/>
  <c r="Q456" i="2"/>
  <c r="R456" i="2"/>
  <c r="S456" i="2"/>
  <c r="T456" i="2"/>
  <c r="U456" i="2"/>
  <c r="V456" i="2"/>
  <c r="W456" i="2"/>
  <c r="X456" i="2"/>
  <c r="Y456" i="2"/>
  <c r="Z456" i="2"/>
  <c r="K457" i="2"/>
  <c r="P457" i="2"/>
  <c r="Q457" i="2"/>
  <c r="R457" i="2"/>
  <c r="S457" i="2"/>
  <c r="T457" i="2"/>
  <c r="U457" i="2"/>
  <c r="V457" i="2"/>
  <c r="W457" i="2"/>
  <c r="X457" i="2"/>
  <c r="Y457" i="2"/>
  <c r="Z457" i="2"/>
  <c r="K458" i="2"/>
  <c r="P458" i="2"/>
  <c r="Q458" i="2"/>
  <c r="R458" i="2"/>
  <c r="S458" i="2"/>
  <c r="T458" i="2"/>
  <c r="U458" i="2"/>
  <c r="V458" i="2"/>
  <c r="W458" i="2"/>
  <c r="X458" i="2"/>
  <c r="Y458" i="2"/>
  <c r="Z458" i="2"/>
  <c r="K459" i="2"/>
  <c r="P459" i="2"/>
  <c r="Q459" i="2"/>
  <c r="R459" i="2"/>
  <c r="S459" i="2"/>
  <c r="T459" i="2"/>
  <c r="U459" i="2"/>
  <c r="V459" i="2"/>
  <c r="W459" i="2"/>
  <c r="X459" i="2"/>
  <c r="Y459" i="2"/>
  <c r="Z459" i="2"/>
  <c r="K460" i="2"/>
  <c r="P460" i="2"/>
  <c r="Q460" i="2"/>
  <c r="R460" i="2"/>
  <c r="S460" i="2"/>
  <c r="T460" i="2"/>
  <c r="U460" i="2"/>
  <c r="V460" i="2"/>
  <c r="W460" i="2"/>
  <c r="X460" i="2"/>
  <c r="Y460" i="2"/>
  <c r="Z460" i="2"/>
  <c r="K461" i="2"/>
  <c r="P461" i="2"/>
  <c r="Q461" i="2"/>
  <c r="R461" i="2"/>
  <c r="S461" i="2"/>
  <c r="T461" i="2"/>
  <c r="U461" i="2"/>
  <c r="V461" i="2"/>
  <c r="W461" i="2"/>
  <c r="X461" i="2"/>
  <c r="Y461" i="2"/>
  <c r="Z461" i="2"/>
  <c r="K462" i="2"/>
  <c r="P462" i="2"/>
  <c r="Q462" i="2"/>
  <c r="R462" i="2"/>
  <c r="S462" i="2"/>
  <c r="T462" i="2"/>
  <c r="U462" i="2"/>
  <c r="V462" i="2"/>
  <c r="W462" i="2"/>
  <c r="X462" i="2"/>
  <c r="Y462" i="2"/>
  <c r="Z462" i="2"/>
  <c r="K463" i="2"/>
  <c r="P463" i="2"/>
  <c r="Q463" i="2"/>
  <c r="R463" i="2"/>
  <c r="S463" i="2"/>
  <c r="T463" i="2"/>
  <c r="U463" i="2"/>
  <c r="V463" i="2"/>
  <c r="W463" i="2"/>
  <c r="X463" i="2"/>
  <c r="Y463" i="2"/>
  <c r="Z463" i="2"/>
  <c r="K464" i="2"/>
  <c r="P464" i="2"/>
  <c r="Q464" i="2"/>
  <c r="R464" i="2"/>
  <c r="S464" i="2"/>
  <c r="T464" i="2"/>
  <c r="U464" i="2"/>
  <c r="V464" i="2"/>
  <c r="W464" i="2"/>
  <c r="X464" i="2"/>
  <c r="Y464" i="2"/>
  <c r="Z464" i="2"/>
  <c r="K465" i="2"/>
  <c r="P465" i="2"/>
  <c r="Q465" i="2"/>
  <c r="R465" i="2"/>
  <c r="S465" i="2"/>
  <c r="T465" i="2"/>
  <c r="U465" i="2"/>
  <c r="V465" i="2"/>
  <c r="W465" i="2"/>
  <c r="X465" i="2"/>
  <c r="Y465" i="2"/>
  <c r="Z465" i="2"/>
  <c r="K466" i="2"/>
  <c r="P466" i="2"/>
  <c r="Q466" i="2"/>
  <c r="R466" i="2"/>
  <c r="S466" i="2"/>
  <c r="T466" i="2"/>
  <c r="U466" i="2"/>
  <c r="V466" i="2"/>
  <c r="W466" i="2"/>
  <c r="X466" i="2"/>
  <c r="Y466" i="2"/>
  <c r="Z466" i="2"/>
  <c r="K467" i="2"/>
  <c r="P467" i="2"/>
  <c r="Q467" i="2"/>
  <c r="R467" i="2"/>
  <c r="S467" i="2"/>
  <c r="T467" i="2"/>
  <c r="U467" i="2"/>
  <c r="V467" i="2"/>
  <c r="W467" i="2"/>
  <c r="X467" i="2"/>
  <c r="Y467" i="2"/>
  <c r="Z467" i="2"/>
  <c r="K468" i="2"/>
  <c r="P468" i="2"/>
  <c r="Q468" i="2"/>
  <c r="R468" i="2"/>
  <c r="S468" i="2"/>
  <c r="T468" i="2"/>
  <c r="U468" i="2"/>
  <c r="V468" i="2"/>
  <c r="W468" i="2"/>
  <c r="X468" i="2"/>
  <c r="Y468" i="2"/>
  <c r="Z468" i="2"/>
  <c r="K469" i="2"/>
  <c r="P469" i="2"/>
  <c r="Q469" i="2"/>
  <c r="R469" i="2"/>
  <c r="S469" i="2"/>
  <c r="T469" i="2"/>
  <c r="U469" i="2"/>
  <c r="V469" i="2"/>
  <c r="W469" i="2"/>
  <c r="X469" i="2"/>
  <c r="Y469" i="2"/>
  <c r="Z469" i="2"/>
  <c r="K470" i="2"/>
  <c r="P470" i="2"/>
  <c r="Q470" i="2"/>
  <c r="R470" i="2"/>
  <c r="S470" i="2"/>
  <c r="T470" i="2"/>
  <c r="U470" i="2"/>
  <c r="V470" i="2"/>
  <c r="W470" i="2"/>
  <c r="X470" i="2"/>
  <c r="Y470" i="2"/>
  <c r="Z470" i="2"/>
  <c r="K471" i="2"/>
  <c r="P471" i="2"/>
  <c r="Q471" i="2"/>
  <c r="R471" i="2"/>
  <c r="S471" i="2"/>
  <c r="T471" i="2"/>
  <c r="U471" i="2"/>
  <c r="V471" i="2"/>
  <c r="W471" i="2"/>
  <c r="X471" i="2"/>
  <c r="Y471" i="2"/>
  <c r="Z471" i="2"/>
  <c r="K472" i="2"/>
  <c r="P472" i="2"/>
  <c r="Q472" i="2"/>
  <c r="R472" i="2"/>
  <c r="S472" i="2"/>
  <c r="T472" i="2"/>
  <c r="U472" i="2"/>
  <c r="V472" i="2"/>
  <c r="W472" i="2"/>
  <c r="X472" i="2"/>
  <c r="Y472" i="2"/>
  <c r="Z472" i="2"/>
  <c r="K473" i="2"/>
  <c r="P473" i="2"/>
  <c r="Q473" i="2"/>
  <c r="R473" i="2"/>
  <c r="S473" i="2"/>
  <c r="T473" i="2"/>
  <c r="U473" i="2"/>
  <c r="V473" i="2"/>
  <c r="W473" i="2"/>
  <c r="X473" i="2"/>
  <c r="Y473" i="2"/>
  <c r="Z473" i="2"/>
  <c r="K474" i="2"/>
  <c r="P474" i="2"/>
  <c r="Q474" i="2"/>
  <c r="R474" i="2"/>
  <c r="S474" i="2"/>
  <c r="T474" i="2"/>
  <c r="U474" i="2"/>
  <c r="V474" i="2"/>
  <c r="W474" i="2"/>
  <c r="X474" i="2"/>
  <c r="Y474" i="2"/>
  <c r="Z474" i="2"/>
  <c r="K475" i="2"/>
  <c r="P475" i="2"/>
  <c r="Q475" i="2"/>
  <c r="R475" i="2"/>
  <c r="S475" i="2"/>
  <c r="T475" i="2"/>
  <c r="U475" i="2"/>
  <c r="V475" i="2"/>
  <c r="W475" i="2"/>
  <c r="X475" i="2"/>
  <c r="Y475" i="2"/>
  <c r="Z475" i="2"/>
  <c r="K476" i="2"/>
  <c r="P476" i="2"/>
  <c r="Q476" i="2"/>
  <c r="R476" i="2"/>
  <c r="S476" i="2"/>
  <c r="T476" i="2"/>
  <c r="U476" i="2"/>
  <c r="V476" i="2"/>
  <c r="W476" i="2"/>
  <c r="X476" i="2"/>
  <c r="Y476" i="2"/>
  <c r="Z476" i="2"/>
  <c r="K477" i="2"/>
  <c r="P477" i="2"/>
  <c r="Q477" i="2"/>
  <c r="R477" i="2"/>
  <c r="S477" i="2"/>
  <c r="T477" i="2"/>
  <c r="U477" i="2"/>
  <c r="V477" i="2"/>
  <c r="W477" i="2"/>
  <c r="X477" i="2"/>
  <c r="Y477" i="2"/>
  <c r="Z477" i="2"/>
  <c r="K478" i="2"/>
  <c r="P478" i="2"/>
  <c r="Q478" i="2"/>
  <c r="R478" i="2"/>
  <c r="S478" i="2"/>
  <c r="T478" i="2"/>
  <c r="U478" i="2"/>
  <c r="V478" i="2"/>
  <c r="W478" i="2"/>
  <c r="X478" i="2"/>
  <c r="Y478" i="2"/>
  <c r="Z478" i="2"/>
  <c r="K479" i="2"/>
  <c r="P479" i="2"/>
  <c r="Q479" i="2"/>
  <c r="R479" i="2"/>
  <c r="S479" i="2"/>
  <c r="T479" i="2"/>
  <c r="U479" i="2"/>
  <c r="V479" i="2"/>
  <c r="W479" i="2"/>
  <c r="X479" i="2"/>
  <c r="Y479" i="2"/>
  <c r="Z479" i="2"/>
  <c r="K480" i="2"/>
  <c r="P480" i="2"/>
  <c r="Q480" i="2"/>
  <c r="R480" i="2"/>
  <c r="S480" i="2"/>
  <c r="T480" i="2"/>
  <c r="U480" i="2"/>
  <c r="V480" i="2"/>
  <c r="W480" i="2"/>
  <c r="X480" i="2"/>
  <c r="Y480" i="2"/>
  <c r="Z480" i="2"/>
  <c r="K481" i="2"/>
  <c r="P481" i="2"/>
  <c r="Q481" i="2"/>
  <c r="R481" i="2"/>
  <c r="S481" i="2"/>
  <c r="T481" i="2"/>
  <c r="U481" i="2"/>
  <c r="V481" i="2"/>
  <c r="W481" i="2"/>
  <c r="X481" i="2"/>
  <c r="Y481" i="2"/>
  <c r="Z481" i="2"/>
  <c r="K482" i="2"/>
  <c r="P482" i="2"/>
  <c r="Q482" i="2"/>
  <c r="R482" i="2"/>
  <c r="S482" i="2"/>
  <c r="T482" i="2"/>
  <c r="U482" i="2"/>
  <c r="V482" i="2"/>
  <c r="W482" i="2"/>
  <c r="X482" i="2"/>
  <c r="Y482" i="2"/>
  <c r="Z482" i="2"/>
  <c r="K483" i="2"/>
  <c r="P483" i="2"/>
  <c r="Q483" i="2"/>
  <c r="R483" i="2"/>
  <c r="S483" i="2"/>
  <c r="T483" i="2"/>
  <c r="U483" i="2"/>
  <c r="V483" i="2"/>
  <c r="W483" i="2"/>
  <c r="X483" i="2"/>
  <c r="Y483" i="2"/>
  <c r="Z483" i="2"/>
  <c r="K484" i="2"/>
  <c r="P484" i="2"/>
  <c r="Q484" i="2"/>
  <c r="R484" i="2"/>
  <c r="S484" i="2"/>
  <c r="T484" i="2"/>
  <c r="U484" i="2"/>
  <c r="V484" i="2"/>
  <c r="W484" i="2"/>
  <c r="X484" i="2"/>
  <c r="Y484" i="2"/>
  <c r="Z484" i="2"/>
  <c r="K485" i="2"/>
  <c r="P485" i="2"/>
  <c r="Q485" i="2"/>
  <c r="R485" i="2"/>
  <c r="S485" i="2"/>
  <c r="T485" i="2"/>
  <c r="U485" i="2"/>
  <c r="V485" i="2"/>
  <c r="W485" i="2"/>
  <c r="X485" i="2"/>
  <c r="Y485" i="2"/>
  <c r="Z485" i="2"/>
  <c r="K486" i="2"/>
  <c r="P486" i="2"/>
  <c r="Q486" i="2"/>
  <c r="R486" i="2"/>
  <c r="S486" i="2"/>
  <c r="T486" i="2"/>
  <c r="U486" i="2"/>
  <c r="V486" i="2"/>
  <c r="W486" i="2"/>
  <c r="X486" i="2"/>
  <c r="Y486" i="2"/>
  <c r="Z486" i="2"/>
  <c r="K487" i="2"/>
  <c r="P487" i="2"/>
  <c r="Q487" i="2"/>
  <c r="R487" i="2"/>
  <c r="S487" i="2"/>
  <c r="T487" i="2"/>
  <c r="U487" i="2"/>
  <c r="V487" i="2"/>
  <c r="W487" i="2"/>
  <c r="X487" i="2"/>
  <c r="Y487" i="2"/>
  <c r="Z487" i="2"/>
  <c r="K488" i="2"/>
  <c r="P488" i="2"/>
  <c r="Q488" i="2"/>
  <c r="R488" i="2"/>
  <c r="S488" i="2"/>
  <c r="T488" i="2"/>
  <c r="U488" i="2"/>
  <c r="V488" i="2"/>
  <c r="W488" i="2"/>
  <c r="X488" i="2"/>
  <c r="Y488" i="2"/>
  <c r="Z488" i="2"/>
  <c r="K489" i="2"/>
  <c r="P489" i="2"/>
  <c r="Q489" i="2"/>
  <c r="R489" i="2"/>
  <c r="S489" i="2"/>
  <c r="T489" i="2"/>
  <c r="U489" i="2"/>
  <c r="V489" i="2"/>
  <c r="W489" i="2"/>
  <c r="X489" i="2"/>
  <c r="Y489" i="2"/>
  <c r="Z489" i="2"/>
  <c r="K490" i="2"/>
  <c r="P490" i="2"/>
  <c r="Q490" i="2"/>
  <c r="R490" i="2"/>
  <c r="S490" i="2"/>
  <c r="T490" i="2"/>
  <c r="U490" i="2"/>
  <c r="V490" i="2"/>
  <c r="W490" i="2"/>
  <c r="X490" i="2"/>
  <c r="Y490" i="2"/>
  <c r="Z490" i="2"/>
  <c r="K491" i="2"/>
  <c r="P491" i="2"/>
  <c r="Q491" i="2"/>
  <c r="R491" i="2"/>
  <c r="S491" i="2"/>
  <c r="T491" i="2"/>
  <c r="U491" i="2"/>
  <c r="V491" i="2"/>
  <c r="W491" i="2"/>
  <c r="X491" i="2"/>
  <c r="Y491" i="2"/>
  <c r="Z491" i="2"/>
  <c r="K492" i="2"/>
  <c r="P492" i="2"/>
  <c r="Q492" i="2"/>
  <c r="R492" i="2"/>
  <c r="S492" i="2"/>
  <c r="T492" i="2"/>
  <c r="U492" i="2"/>
  <c r="V492" i="2"/>
  <c r="W492" i="2"/>
  <c r="X492" i="2"/>
  <c r="Y492" i="2"/>
  <c r="Z492" i="2"/>
  <c r="K493" i="2"/>
  <c r="P493" i="2"/>
  <c r="Q493" i="2"/>
  <c r="R493" i="2"/>
  <c r="S493" i="2"/>
  <c r="T493" i="2"/>
  <c r="U493" i="2"/>
  <c r="V493" i="2"/>
  <c r="W493" i="2"/>
  <c r="X493" i="2"/>
  <c r="Y493" i="2"/>
  <c r="Z493" i="2"/>
  <c r="K494" i="2"/>
  <c r="P494" i="2"/>
  <c r="Q494" i="2"/>
  <c r="R494" i="2"/>
  <c r="S494" i="2"/>
  <c r="T494" i="2"/>
  <c r="U494" i="2"/>
  <c r="V494" i="2"/>
  <c r="W494" i="2"/>
  <c r="X494" i="2"/>
  <c r="Y494" i="2"/>
  <c r="Z494" i="2"/>
  <c r="K495" i="2"/>
  <c r="P495" i="2"/>
  <c r="Q495" i="2"/>
  <c r="R495" i="2"/>
  <c r="S495" i="2"/>
  <c r="T495" i="2"/>
  <c r="U495" i="2"/>
  <c r="V495" i="2"/>
  <c r="W495" i="2"/>
  <c r="X495" i="2"/>
  <c r="Y495" i="2"/>
  <c r="Z495" i="2"/>
  <c r="K496" i="2"/>
  <c r="P496" i="2"/>
  <c r="Q496" i="2"/>
  <c r="R496" i="2"/>
  <c r="S496" i="2"/>
  <c r="T496" i="2"/>
  <c r="U496" i="2"/>
  <c r="V496" i="2"/>
  <c r="W496" i="2"/>
  <c r="X496" i="2"/>
  <c r="Y496" i="2"/>
  <c r="Z496" i="2"/>
  <c r="K497" i="2"/>
  <c r="P497" i="2"/>
  <c r="Q497" i="2"/>
  <c r="R497" i="2"/>
  <c r="S497" i="2"/>
  <c r="T497" i="2"/>
  <c r="U497" i="2"/>
  <c r="V497" i="2"/>
  <c r="W497" i="2"/>
  <c r="X497" i="2"/>
  <c r="Y497" i="2"/>
  <c r="Z497" i="2"/>
  <c r="K498" i="2"/>
  <c r="P498" i="2"/>
  <c r="Q498" i="2"/>
  <c r="R498" i="2"/>
  <c r="S498" i="2"/>
  <c r="T498" i="2"/>
  <c r="U498" i="2"/>
  <c r="V498" i="2"/>
  <c r="W498" i="2"/>
  <c r="X498" i="2"/>
  <c r="Y498" i="2"/>
  <c r="Z498" i="2"/>
  <c r="K499" i="2"/>
  <c r="P499" i="2"/>
  <c r="Q499" i="2"/>
  <c r="R499" i="2"/>
  <c r="S499" i="2"/>
  <c r="T499" i="2"/>
  <c r="U499" i="2"/>
  <c r="V499" i="2"/>
  <c r="W499" i="2"/>
  <c r="X499" i="2"/>
  <c r="Y499" i="2"/>
  <c r="Z499" i="2"/>
  <c r="K500" i="2"/>
  <c r="P500" i="2"/>
  <c r="Q500" i="2"/>
  <c r="R500" i="2"/>
  <c r="S500" i="2"/>
  <c r="T500" i="2"/>
  <c r="U500" i="2"/>
  <c r="V500" i="2"/>
  <c r="W500" i="2"/>
  <c r="X500" i="2"/>
  <c r="Y500" i="2"/>
  <c r="Z500" i="2"/>
  <c r="K501" i="2"/>
  <c r="P501" i="2"/>
  <c r="Q501" i="2"/>
  <c r="R501" i="2"/>
  <c r="S501" i="2"/>
  <c r="T501" i="2"/>
  <c r="U501" i="2"/>
  <c r="V501" i="2"/>
  <c r="W501" i="2"/>
  <c r="X501" i="2"/>
  <c r="Y501" i="2"/>
  <c r="Z501" i="2"/>
  <c r="K502" i="2"/>
  <c r="P502" i="2"/>
  <c r="Q502" i="2"/>
  <c r="R502" i="2"/>
  <c r="S502" i="2"/>
  <c r="T502" i="2"/>
  <c r="U502" i="2"/>
  <c r="V502" i="2"/>
  <c r="W502" i="2"/>
  <c r="X502" i="2"/>
  <c r="Y502" i="2"/>
  <c r="Z502" i="2"/>
  <c r="K503" i="2"/>
  <c r="P503" i="2"/>
  <c r="Q503" i="2"/>
  <c r="R503" i="2"/>
  <c r="S503" i="2"/>
  <c r="T503" i="2"/>
  <c r="U503" i="2"/>
  <c r="V503" i="2"/>
  <c r="W503" i="2"/>
  <c r="X503" i="2"/>
  <c r="Y503" i="2"/>
  <c r="Z503" i="2"/>
  <c r="K504" i="2"/>
  <c r="P504" i="2"/>
  <c r="Q504" i="2"/>
  <c r="R504" i="2"/>
  <c r="S504" i="2"/>
  <c r="T504" i="2"/>
  <c r="U504" i="2"/>
  <c r="V504" i="2"/>
  <c r="W504" i="2"/>
  <c r="X504" i="2"/>
  <c r="Y504" i="2"/>
  <c r="Z504" i="2"/>
  <c r="K505" i="2"/>
  <c r="P505" i="2"/>
  <c r="Q505" i="2"/>
  <c r="R505" i="2"/>
  <c r="S505" i="2"/>
  <c r="T505" i="2"/>
  <c r="U505" i="2"/>
  <c r="V505" i="2"/>
  <c r="W505" i="2"/>
  <c r="X505" i="2"/>
  <c r="Y505" i="2"/>
  <c r="Z505" i="2"/>
  <c r="K506" i="2"/>
  <c r="P506" i="2"/>
  <c r="Q506" i="2"/>
  <c r="R506" i="2"/>
  <c r="S506" i="2"/>
  <c r="T506" i="2"/>
  <c r="U506" i="2"/>
  <c r="V506" i="2"/>
  <c r="W506" i="2"/>
  <c r="X506" i="2"/>
  <c r="Y506" i="2"/>
  <c r="Z506" i="2"/>
  <c r="K507" i="2"/>
  <c r="P507" i="2"/>
  <c r="Q507" i="2"/>
  <c r="R507" i="2"/>
  <c r="S507" i="2"/>
  <c r="T507" i="2"/>
  <c r="U507" i="2"/>
  <c r="V507" i="2"/>
  <c r="W507" i="2"/>
  <c r="X507" i="2"/>
  <c r="Y507" i="2"/>
  <c r="Z507" i="2"/>
  <c r="K508" i="2"/>
  <c r="P508" i="2"/>
  <c r="Q508" i="2"/>
  <c r="R508" i="2"/>
  <c r="S508" i="2"/>
  <c r="T508" i="2"/>
  <c r="U508" i="2"/>
  <c r="V508" i="2"/>
  <c r="W508" i="2"/>
  <c r="X508" i="2"/>
  <c r="Y508" i="2"/>
  <c r="Z508" i="2"/>
  <c r="K509" i="2"/>
  <c r="P509" i="2"/>
  <c r="Q509" i="2"/>
  <c r="R509" i="2"/>
  <c r="S509" i="2"/>
  <c r="T509" i="2"/>
  <c r="U509" i="2"/>
  <c r="V509" i="2"/>
  <c r="W509" i="2"/>
  <c r="X509" i="2"/>
  <c r="Y509" i="2"/>
  <c r="Z509" i="2"/>
  <c r="K510" i="2"/>
  <c r="P510" i="2"/>
  <c r="Q510" i="2"/>
  <c r="R510" i="2"/>
  <c r="S510" i="2"/>
  <c r="T510" i="2"/>
  <c r="U510" i="2"/>
  <c r="V510" i="2"/>
  <c r="W510" i="2"/>
  <c r="X510" i="2"/>
  <c r="Y510" i="2"/>
  <c r="Z510" i="2"/>
  <c r="K511" i="2"/>
  <c r="P511" i="2"/>
  <c r="Q511" i="2"/>
  <c r="R511" i="2"/>
  <c r="S511" i="2"/>
  <c r="T511" i="2"/>
  <c r="U511" i="2"/>
  <c r="V511" i="2"/>
  <c r="W511" i="2"/>
  <c r="X511" i="2"/>
  <c r="Y511" i="2"/>
  <c r="Z511" i="2"/>
  <c r="K512" i="2"/>
  <c r="P512" i="2"/>
  <c r="Q512" i="2"/>
  <c r="R512" i="2"/>
  <c r="S512" i="2"/>
  <c r="T512" i="2"/>
  <c r="U512" i="2"/>
  <c r="V512" i="2"/>
  <c r="W512" i="2"/>
  <c r="X512" i="2"/>
  <c r="Y512" i="2"/>
  <c r="Z512" i="2"/>
  <c r="K513" i="2"/>
  <c r="P513" i="2"/>
  <c r="Q513" i="2"/>
  <c r="R513" i="2"/>
  <c r="S513" i="2"/>
  <c r="T513" i="2"/>
  <c r="U513" i="2"/>
  <c r="V513" i="2"/>
  <c r="W513" i="2"/>
  <c r="X513" i="2"/>
  <c r="Y513" i="2"/>
  <c r="Z513" i="2"/>
  <c r="K514" i="2"/>
  <c r="P514" i="2"/>
  <c r="Q514" i="2"/>
  <c r="R514" i="2"/>
  <c r="S514" i="2"/>
  <c r="T514" i="2"/>
  <c r="U514" i="2"/>
  <c r="V514" i="2"/>
  <c r="W514" i="2"/>
  <c r="X514" i="2"/>
  <c r="Y514" i="2"/>
  <c r="Z514" i="2"/>
  <c r="K515" i="2"/>
  <c r="P515" i="2"/>
  <c r="Q515" i="2"/>
  <c r="R515" i="2"/>
  <c r="S515" i="2"/>
  <c r="T515" i="2"/>
  <c r="U515" i="2"/>
  <c r="V515" i="2"/>
  <c r="W515" i="2"/>
  <c r="X515" i="2"/>
  <c r="Y515" i="2"/>
  <c r="Z515" i="2"/>
  <c r="K516" i="2"/>
  <c r="P516" i="2"/>
  <c r="Q516" i="2"/>
  <c r="R516" i="2"/>
  <c r="S516" i="2"/>
  <c r="T516" i="2"/>
  <c r="U516" i="2"/>
  <c r="V516" i="2"/>
  <c r="W516" i="2"/>
  <c r="X516" i="2"/>
  <c r="Y516" i="2"/>
  <c r="Z516" i="2"/>
  <c r="K517" i="2"/>
  <c r="P517" i="2"/>
  <c r="Q517" i="2"/>
  <c r="R517" i="2"/>
  <c r="S517" i="2"/>
  <c r="T517" i="2"/>
  <c r="U517" i="2"/>
  <c r="V517" i="2"/>
  <c r="W517" i="2"/>
  <c r="X517" i="2"/>
  <c r="Y517" i="2"/>
  <c r="Z517" i="2"/>
  <c r="K518" i="2"/>
  <c r="P518" i="2"/>
  <c r="Q518" i="2"/>
  <c r="R518" i="2"/>
  <c r="S518" i="2"/>
  <c r="T518" i="2"/>
  <c r="U518" i="2"/>
  <c r="V518" i="2"/>
  <c r="W518" i="2"/>
  <c r="X518" i="2"/>
  <c r="Y518" i="2"/>
  <c r="Z518" i="2"/>
  <c r="K519" i="2"/>
  <c r="P519" i="2"/>
  <c r="Q519" i="2"/>
  <c r="R519" i="2"/>
  <c r="S519" i="2"/>
  <c r="T519" i="2"/>
  <c r="U519" i="2"/>
  <c r="V519" i="2"/>
  <c r="W519" i="2"/>
  <c r="X519" i="2"/>
  <c r="Y519" i="2"/>
  <c r="Z519" i="2"/>
  <c r="K520" i="2"/>
  <c r="P520" i="2"/>
  <c r="Q520" i="2"/>
  <c r="R520" i="2"/>
  <c r="S520" i="2"/>
  <c r="T520" i="2"/>
  <c r="U520" i="2"/>
  <c r="V520" i="2"/>
  <c r="W520" i="2"/>
  <c r="X520" i="2"/>
  <c r="Y520" i="2"/>
  <c r="Z520" i="2"/>
  <c r="K521" i="2"/>
  <c r="P521" i="2"/>
  <c r="Q521" i="2"/>
  <c r="R521" i="2"/>
  <c r="S521" i="2"/>
  <c r="T521" i="2"/>
  <c r="U521" i="2"/>
  <c r="V521" i="2"/>
  <c r="W521" i="2"/>
  <c r="X521" i="2"/>
  <c r="Y521" i="2"/>
  <c r="Z521" i="2"/>
  <c r="K522" i="2"/>
  <c r="P522" i="2"/>
  <c r="Q522" i="2"/>
  <c r="R522" i="2"/>
  <c r="S522" i="2"/>
  <c r="T522" i="2"/>
  <c r="U522" i="2"/>
  <c r="V522" i="2"/>
  <c r="W522" i="2"/>
  <c r="X522" i="2"/>
  <c r="Y522" i="2"/>
  <c r="Z522" i="2"/>
  <c r="K523" i="2"/>
  <c r="P523" i="2"/>
  <c r="Q523" i="2"/>
  <c r="R523" i="2"/>
  <c r="S523" i="2"/>
  <c r="T523" i="2"/>
  <c r="U523" i="2"/>
  <c r="V523" i="2"/>
  <c r="W523" i="2"/>
  <c r="X523" i="2"/>
  <c r="Y523" i="2"/>
  <c r="Z523" i="2"/>
  <c r="K524" i="2"/>
  <c r="P524" i="2"/>
  <c r="Q524" i="2"/>
  <c r="R524" i="2"/>
  <c r="S524" i="2"/>
  <c r="T524" i="2"/>
  <c r="U524" i="2"/>
  <c r="V524" i="2"/>
  <c r="W524" i="2"/>
  <c r="X524" i="2"/>
  <c r="Y524" i="2"/>
  <c r="Z524" i="2"/>
  <c r="K525" i="2"/>
  <c r="P525" i="2"/>
  <c r="Q525" i="2"/>
  <c r="R525" i="2"/>
  <c r="S525" i="2"/>
  <c r="T525" i="2"/>
  <c r="U525" i="2"/>
  <c r="V525" i="2"/>
  <c r="W525" i="2"/>
  <c r="X525" i="2"/>
  <c r="Y525" i="2"/>
  <c r="Z525" i="2"/>
  <c r="K526" i="2"/>
  <c r="P526" i="2"/>
  <c r="Q526" i="2"/>
  <c r="R526" i="2"/>
  <c r="S526" i="2"/>
  <c r="T526" i="2"/>
  <c r="U526" i="2"/>
  <c r="V526" i="2"/>
  <c r="W526" i="2"/>
  <c r="X526" i="2"/>
  <c r="Y526" i="2"/>
  <c r="Z526" i="2"/>
  <c r="K527" i="2"/>
  <c r="P527" i="2"/>
  <c r="Q527" i="2"/>
  <c r="R527" i="2"/>
  <c r="S527" i="2"/>
  <c r="T527" i="2"/>
  <c r="U527" i="2"/>
  <c r="V527" i="2"/>
  <c r="W527" i="2"/>
  <c r="X527" i="2"/>
  <c r="Y527" i="2"/>
  <c r="Z527" i="2"/>
  <c r="K528" i="2"/>
  <c r="P528" i="2"/>
  <c r="Q528" i="2"/>
  <c r="R528" i="2"/>
  <c r="S528" i="2"/>
  <c r="T528" i="2"/>
  <c r="U528" i="2"/>
  <c r="V528" i="2"/>
  <c r="W528" i="2"/>
  <c r="X528" i="2"/>
  <c r="Y528" i="2"/>
  <c r="Z528" i="2"/>
  <c r="K529" i="2"/>
  <c r="P529" i="2"/>
  <c r="Q529" i="2"/>
  <c r="R529" i="2"/>
  <c r="S529" i="2"/>
  <c r="T529" i="2"/>
  <c r="U529" i="2"/>
  <c r="V529" i="2"/>
  <c r="W529" i="2"/>
  <c r="X529" i="2"/>
  <c r="Y529" i="2"/>
  <c r="Z529" i="2"/>
  <c r="K530" i="2"/>
  <c r="P530" i="2"/>
  <c r="Q530" i="2"/>
  <c r="R530" i="2"/>
  <c r="S530" i="2"/>
  <c r="T530" i="2"/>
  <c r="U530" i="2"/>
  <c r="V530" i="2"/>
  <c r="W530" i="2"/>
  <c r="X530" i="2"/>
  <c r="Y530" i="2"/>
  <c r="Z530" i="2"/>
  <c r="K531" i="2"/>
  <c r="P531" i="2"/>
  <c r="Q531" i="2"/>
  <c r="R531" i="2"/>
  <c r="S531" i="2"/>
  <c r="T531" i="2"/>
  <c r="U531" i="2"/>
  <c r="V531" i="2"/>
  <c r="W531" i="2"/>
  <c r="X531" i="2"/>
  <c r="Y531" i="2"/>
  <c r="Z531" i="2"/>
  <c r="K532" i="2"/>
  <c r="P532" i="2"/>
  <c r="Q532" i="2"/>
  <c r="R532" i="2"/>
  <c r="S532" i="2"/>
  <c r="T532" i="2"/>
  <c r="U532" i="2"/>
  <c r="V532" i="2"/>
  <c r="W532" i="2"/>
  <c r="X532" i="2"/>
  <c r="Y532" i="2"/>
  <c r="Z532" i="2"/>
  <c r="K533" i="2"/>
  <c r="P533" i="2"/>
  <c r="Q533" i="2"/>
  <c r="R533" i="2"/>
  <c r="S533" i="2"/>
  <c r="T533" i="2"/>
  <c r="U533" i="2"/>
  <c r="V533" i="2"/>
  <c r="W533" i="2"/>
  <c r="X533" i="2"/>
  <c r="Y533" i="2"/>
  <c r="Z533" i="2"/>
  <c r="K534" i="2"/>
  <c r="P534" i="2"/>
  <c r="Q534" i="2"/>
  <c r="R534" i="2"/>
  <c r="S534" i="2"/>
  <c r="T534" i="2"/>
  <c r="U534" i="2"/>
  <c r="V534" i="2"/>
  <c r="W534" i="2"/>
  <c r="X534" i="2"/>
  <c r="Y534" i="2"/>
  <c r="Z534" i="2"/>
  <c r="K535" i="2"/>
  <c r="P535" i="2"/>
  <c r="Q535" i="2"/>
  <c r="R535" i="2"/>
  <c r="S535" i="2"/>
  <c r="T535" i="2"/>
  <c r="U535" i="2"/>
  <c r="V535" i="2"/>
  <c r="W535" i="2"/>
  <c r="X535" i="2"/>
  <c r="Y535" i="2"/>
  <c r="Z535" i="2"/>
  <c r="K536" i="2"/>
  <c r="P536" i="2"/>
  <c r="Q536" i="2"/>
  <c r="R536" i="2"/>
  <c r="S536" i="2"/>
  <c r="T536" i="2"/>
  <c r="U536" i="2"/>
  <c r="V536" i="2"/>
  <c r="W536" i="2"/>
  <c r="X536" i="2"/>
  <c r="Y536" i="2"/>
  <c r="Z536" i="2"/>
  <c r="K537" i="2"/>
  <c r="P537" i="2"/>
  <c r="Q537" i="2"/>
  <c r="R537" i="2"/>
  <c r="S537" i="2"/>
  <c r="T537" i="2"/>
  <c r="U537" i="2"/>
  <c r="V537" i="2"/>
  <c r="W537" i="2"/>
  <c r="X537" i="2"/>
  <c r="Y537" i="2"/>
  <c r="Z537" i="2"/>
  <c r="K538" i="2"/>
  <c r="P538" i="2"/>
  <c r="Q538" i="2"/>
  <c r="R538" i="2"/>
  <c r="S538" i="2"/>
  <c r="T538" i="2"/>
  <c r="U538" i="2"/>
  <c r="V538" i="2"/>
  <c r="W538" i="2"/>
  <c r="X538" i="2"/>
  <c r="Y538" i="2"/>
  <c r="Z538" i="2"/>
  <c r="K539" i="2"/>
  <c r="P539" i="2"/>
  <c r="Q539" i="2"/>
  <c r="R539" i="2"/>
  <c r="S539" i="2"/>
  <c r="T539" i="2"/>
  <c r="U539" i="2"/>
  <c r="V539" i="2"/>
  <c r="W539" i="2"/>
  <c r="X539" i="2"/>
  <c r="Y539" i="2"/>
  <c r="Z539" i="2"/>
  <c r="K540" i="2"/>
  <c r="P540" i="2"/>
  <c r="Q540" i="2"/>
  <c r="R540" i="2"/>
  <c r="S540" i="2"/>
  <c r="T540" i="2"/>
  <c r="U540" i="2"/>
  <c r="V540" i="2"/>
  <c r="W540" i="2"/>
  <c r="X540" i="2"/>
  <c r="Y540" i="2"/>
  <c r="Z540" i="2"/>
  <c r="K541" i="2"/>
  <c r="P541" i="2"/>
  <c r="Q541" i="2"/>
  <c r="R541" i="2"/>
  <c r="S541" i="2"/>
  <c r="T541" i="2"/>
  <c r="U541" i="2"/>
  <c r="V541" i="2"/>
  <c r="W541" i="2"/>
  <c r="X541" i="2"/>
  <c r="Y541" i="2"/>
  <c r="Z541" i="2"/>
  <c r="K542" i="2"/>
  <c r="P542" i="2"/>
  <c r="Q542" i="2"/>
  <c r="R542" i="2"/>
  <c r="S542" i="2"/>
  <c r="T542" i="2"/>
  <c r="U542" i="2"/>
  <c r="V542" i="2"/>
  <c r="W542" i="2"/>
  <c r="X542" i="2"/>
  <c r="Y542" i="2"/>
  <c r="Z542" i="2"/>
  <c r="K543" i="2"/>
  <c r="P543" i="2"/>
  <c r="Q543" i="2"/>
  <c r="R543" i="2"/>
  <c r="S543" i="2"/>
  <c r="T543" i="2"/>
  <c r="U543" i="2"/>
  <c r="V543" i="2"/>
  <c r="W543" i="2"/>
  <c r="X543" i="2"/>
  <c r="Y543" i="2"/>
  <c r="Z543" i="2"/>
  <c r="K544" i="2"/>
  <c r="P544" i="2"/>
  <c r="Q544" i="2"/>
  <c r="R544" i="2"/>
  <c r="S544" i="2"/>
  <c r="T544" i="2"/>
  <c r="U544" i="2"/>
  <c r="V544" i="2"/>
  <c r="W544" i="2"/>
  <c r="X544" i="2"/>
  <c r="Y544" i="2"/>
  <c r="Z544" i="2"/>
  <c r="K545" i="2"/>
  <c r="P545" i="2"/>
  <c r="Q545" i="2"/>
  <c r="R545" i="2"/>
  <c r="S545" i="2"/>
  <c r="T545" i="2"/>
  <c r="U545" i="2"/>
  <c r="V545" i="2"/>
  <c r="W545" i="2"/>
  <c r="X545" i="2"/>
  <c r="Y545" i="2"/>
  <c r="Z545" i="2"/>
  <c r="K546" i="2"/>
  <c r="P546" i="2"/>
  <c r="Q546" i="2"/>
  <c r="R546" i="2"/>
  <c r="S546" i="2"/>
  <c r="T546" i="2"/>
  <c r="U546" i="2"/>
  <c r="V546" i="2"/>
  <c r="W546" i="2"/>
  <c r="X546" i="2"/>
  <c r="Y546" i="2"/>
  <c r="Z546" i="2"/>
  <c r="K547" i="2"/>
  <c r="P547" i="2"/>
  <c r="Q547" i="2"/>
  <c r="R547" i="2"/>
  <c r="S547" i="2"/>
  <c r="T547" i="2"/>
  <c r="U547" i="2"/>
  <c r="V547" i="2"/>
  <c r="W547" i="2"/>
  <c r="X547" i="2"/>
  <c r="Y547" i="2"/>
  <c r="Z547" i="2"/>
  <c r="K548" i="2"/>
  <c r="P548" i="2"/>
  <c r="Q548" i="2"/>
  <c r="R548" i="2"/>
  <c r="S548" i="2"/>
  <c r="T548" i="2"/>
  <c r="U548" i="2"/>
  <c r="V548" i="2"/>
  <c r="W548" i="2"/>
  <c r="X548" i="2"/>
  <c r="Y548" i="2"/>
  <c r="Z548" i="2"/>
  <c r="K549" i="2"/>
  <c r="P549" i="2"/>
  <c r="Q549" i="2"/>
  <c r="R549" i="2"/>
  <c r="S549" i="2"/>
  <c r="T549" i="2"/>
  <c r="U549" i="2"/>
  <c r="V549" i="2"/>
  <c r="W549" i="2"/>
  <c r="X549" i="2"/>
  <c r="Y549" i="2"/>
  <c r="Z549" i="2"/>
  <c r="K550" i="2"/>
  <c r="P550" i="2"/>
  <c r="Q550" i="2"/>
  <c r="R550" i="2"/>
  <c r="S550" i="2"/>
  <c r="T550" i="2"/>
  <c r="U550" i="2"/>
  <c r="V550" i="2"/>
  <c r="W550" i="2"/>
  <c r="X550" i="2"/>
  <c r="Y550" i="2"/>
  <c r="Z550" i="2"/>
  <c r="K551" i="2"/>
  <c r="P551" i="2"/>
  <c r="Q551" i="2"/>
  <c r="R551" i="2"/>
  <c r="S551" i="2"/>
  <c r="T551" i="2"/>
  <c r="U551" i="2"/>
  <c r="V551" i="2"/>
  <c r="W551" i="2"/>
  <c r="X551" i="2"/>
  <c r="Y551" i="2"/>
  <c r="Z551" i="2"/>
  <c r="K552" i="2"/>
  <c r="P552" i="2"/>
  <c r="Q552" i="2"/>
  <c r="R552" i="2"/>
  <c r="S552" i="2"/>
  <c r="T552" i="2"/>
  <c r="U552" i="2"/>
  <c r="V552" i="2"/>
  <c r="W552" i="2"/>
  <c r="X552" i="2"/>
  <c r="Y552" i="2"/>
  <c r="Z552" i="2"/>
  <c r="K553" i="2"/>
  <c r="P553" i="2"/>
  <c r="Q553" i="2"/>
  <c r="R553" i="2"/>
  <c r="S553" i="2"/>
  <c r="T553" i="2"/>
  <c r="U553" i="2"/>
  <c r="V553" i="2"/>
  <c r="W553" i="2"/>
  <c r="X553" i="2"/>
  <c r="Y553" i="2"/>
  <c r="Z553" i="2"/>
  <c r="K554" i="2"/>
  <c r="P554" i="2"/>
  <c r="Q554" i="2"/>
  <c r="R554" i="2"/>
  <c r="S554" i="2"/>
  <c r="T554" i="2"/>
  <c r="U554" i="2"/>
  <c r="V554" i="2"/>
  <c r="W554" i="2"/>
  <c r="X554" i="2"/>
  <c r="Y554" i="2"/>
  <c r="Z554" i="2"/>
  <c r="K555" i="2"/>
  <c r="P555" i="2"/>
  <c r="Q555" i="2"/>
  <c r="R555" i="2"/>
  <c r="S555" i="2"/>
  <c r="T555" i="2"/>
  <c r="U555" i="2"/>
  <c r="V555" i="2"/>
  <c r="W555" i="2"/>
  <c r="X555" i="2"/>
  <c r="Y555" i="2"/>
  <c r="Z555" i="2"/>
  <c r="K556" i="2"/>
  <c r="P556" i="2"/>
  <c r="Q556" i="2"/>
  <c r="R556" i="2"/>
  <c r="S556" i="2"/>
  <c r="T556" i="2"/>
  <c r="U556" i="2"/>
  <c r="V556" i="2"/>
  <c r="W556" i="2"/>
  <c r="X556" i="2"/>
  <c r="Y556" i="2"/>
  <c r="Z556" i="2"/>
  <c r="K557" i="2"/>
  <c r="P557" i="2"/>
  <c r="Q557" i="2"/>
  <c r="R557" i="2"/>
  <c r="S557" i="2"/>
  <c r="T557" i="2"/>
  <c r="U557" i="2"/>
  <c r="V557" i="2"/>
  <c r="W557" i="2"/>
  <c r="X557" i="2"/>
  <c r="Y557" i="2"/>
  <c r="Z557" i="2"/>
  <c r="K558" i="2"/>
  <c r="P558" i="2"/>
  <c r="Q558" i="2"/>
  <c r="R558" i="2"/>
  <c r="S558" i="2"/>
  <c r="T558" i="2"/>
  <c r="U558" i="2"/>
  <c r="V558" i="2"/>
  <c r="W558" i="2"/>
  <c r="X558" i="2"/>
  <c r="Y558" i="2"/>
  <c r="Z558" i="2"/>
  <c r="K559" i="2"/>
  <c r="P559" i="2"/>
  <c r="Q559" i="2"/>
  <c r="R559" i="2"/>
  <c r="S559" i="2"/>
  <c r="T559" i="2"/>
  <c r="U559" i="2"/>
  <c r="V559" i="2"/>
  <c r="W559" i="2"/>
  <c r="X559" i="2"/>
  <c r="Y559" i="2"/>
  <c r="Z559" i="2"/>
  <c r="K560" i="2"/>
  <c r="P560" i="2"/>
  <c r="Q560" i="2"/>
  <c r="R560" i="2"/>
  <c r="S560" i="2"/>
  <c r="T560" i="2"/>
  <c r="U560" i="2"/>
  <c r="V560" i="2"/>
  <c r="W560" i="2"/>
  <c r="X560" i="2"/>
  <c r="Y560" i="2"/>
  <c r="Z560" i="2"/>
  <c r="K561" i="2"/>
  <c r="P561" i="2"/>
  <c r="Q561" i="2"/>
  <c r="R561" i="2"/>
  <c r="S561" i="2"/>
  <c r="T561" i="2"/>
  <c r="U561" i="2"/>
  <c r="V561" i="2"/>
  <c r="W561" i="2"/>
  <c r="X561" i="2"/>
  <c r="Y561" i="2"/>
  <c r="Z561" i="2"/>
  <c r="K562" i="2"/>
  <c r="P562" i="2"/>
  <c r="Q562" i="2"/>
  <c r="R562" i="2"/>
  <c r="S562" i="2"/>
  <c r="T562" i="2"/>
  <c r="U562" i="2"/>
  <c r="V562" i="2"/>
  <c r="W562" i="2"/>
  <c r="X562" i="2"/>
  <c r="Y562" i="2"/>
  <c r="Z562" i="2"/>
  <c r="K563" i="2"/>
  <c r="P563" i="2"/>
  <c r="Q563" i="2"/>
  <c r="R563" i="2"/>
  <c r="S563" i="2"/>
  <c r="T563" i="2"/>
  <c r="U563" i="2"/>
  <c r="V563" i="2"/>
  <c r="W563" i="2"/>
  <c r="X563" i="2"/>
  <c r="Y563" i="2"/>
  <c r="Z563" i="2"/>
  <c r="K564" i="2"/>
  <c r="P564" i="2"/>
  <c r="Q564" i="2"/>
  <c r="R564" i="2"/>
  <c r="S564" i="2"/>
  <c r="T564" i="2"/>
  <c r="U564" i="2"/>
  <c r="V564" i="2"/>
  <c r="W564" i="2"/>
  <c r="X564" i="2"/>
  <c r="Y564" i="2"/>
  <c r="Z564" i="2"/>
  <c r="K565" i="2"/>
  <c r="P565" i="2"/>
  <c r="Q565" i="2"/>
  <c r="R565" i="2"/>
  <c r="S565" i="2"/>
  <c r="T565" i="2"/>
  <c r="U565" i="2"/>
  <c r="V565" i="2"/>
  <c r="W565" i="2"/>
  <c r="X565" i="2"/>
  <c r="Y565" i="2"/>
  <c r="Z565" i="2"/>
  <c r="K566" i="2"/>
  <c r="P566" i="2"/>
  <c r="Q566" i="2"/>
  <c r="R566" i="2"/>
  <c r="S566" i="2"/>
  <c r="T566" i="2"/>
  <c r="U566" i="2"/>
  <c r="V566" i="2"/>
  <c r="W566" i="2"/>
  <c r="X566" i="2"/>
  <c r="Y566" i="2"/>
  <c r="Z566" i="2"/>
  <c r="K567" i="2"/>
  <c r="P567" i="2"/>
  <c r="Q567" i="2"/>
  <c r="R567" i="2"/>
  <c r="S567" i="2"/>
  <c r="T567" i="2"/>
  <c r="U567" i="2"/>
  <c r="V567" i="2"/>
  <c r="W567" i="2"/>
  <c r="X567" i="2"/>
  <c r="Y567" i="2"/>
  <c r="Z567" i="2"/>
  <c r="K568" i="2"/>
  <c r="P568" i="2"/>
  <c r="Q568" i="2"/>
  <c r="R568" i="2"/>
  <c r="S568" i="2"/>
  <c r="T568" i="2"/>
  <c r="U568" i="2"/>
  <c r="V568" i="2"/>
  <c r="W568" i="2"/>
  <c r="X568" i="2"/>
  <c r="Y568" i="2"/>
  <c r="Z568" i="2"/>
  <c r="K569" i="2"/>
  <c r="P569" i="2"/>
  <c r="Q569" i="2"/>
  <c r="R569" i="2"/>
  <c r="S569" i="2"/>
  <c r="T569" i="2"/>
  <c r="U569" i="2"/>
  <c r="V569" i="2"/>
  <c r="W569" i="2"/>
  <c r="X569" i="2"/>
  <c r="Y569" i="2"/>
  <c r="Z569" i="2"/>
  <c r="K570" i="2"/>
  <c r="P570" i="2"/>
  <c r="Q570" i="2"/>
  <c r="R570" i="2"/>
  <c r="S570" i="2"/>
  <c r="T570" i="2"/>
  <c r="U570" i="2"/>
  <c r="V570" i="2"/>
  <c r="W570" i="2"/>
  <c r="X570" i="2"/>
  <c r="Y570" i="2"/>
  <c r="Z570" i="2"/>
  <c r="K571" i="2"/>
  <c r="P571" i="2"/>
  <c r="Q571" i="2"/>
  <c r="R571" i="2"/>
  <c r="S571" i="2"/>
  <c r="T571" i="2"/>
  <c r="U571" i="2"/>
  <c r="V571" i="2"/>
  <c r="W571" i="2"/>
  <c r="X571" i="2"/>
  <c r="Y571" i="2"/>
  <c r="Z571" i="2"/>
  <c r="K572" i="2"/>
  <c r="P572" i="2"/>
  <c r="Q572" i="2"/>
  <c r="R572" i="2"/>
  <c r="S572" i="2"/>
  <c r="T572" i="2"/>
  <c r="U572" i="2"/>
  <c r="V572" i="2"/>
  <c r="W572" i="2"/>
  <c r="X572" i="2"/>
  <c r="Y572" i="2"/>
  <c r="Z572" i="2"/>
  <c r="K573" i="2"/>
  <c r="P573" i="2"/>
  <c r="Q573" i="2"/>
  <c r="R573" i="2"/>
  <c r="S573" i="2"/>
  <c r="T573" i="2"/>
  <c r="U573" i="2"/>
  <c r="V573" i="2"/>
  <c r="W573" i="2"/>
  <c r="X573" i="2"/>
  <c r="Y573" i="2"/>
  <c r="Z573" i="2"/>
  <c r="K574" i="2"/>
  <c r="P574" i="2"/>
  <c r="Q574" i="2"/>
  <c r="R574" i="2"/>
  <c r="S574" i="2"/>
  <c r="T574" i="2"/>
  <c r="U574" i="2"/>
  <c r="V574" i="2"/>
  <c r="W574" i="2"/>
  <c r="X574" i="2"/>
  <c r="Y574" i="2"/>
  <c r="Z574" i="2"/>
  <c r="K575" i="2"/>
  <c r="P575" i="2"/>
  <c r="Q575" i="2"/>
  <c r="R575" i="2"/>
  <c r="S575" i="2"/>
  <c r="T575" i="2"/>
  <c r="U575" i="2"/>
  <c r="V575" i="2"/>
  <c r="W575" i="2"/>
  <c r="X575" i="2"/>
  <c r="Y575" i="2"/>
  <c r="Z575" i="2"/>
  <c r="K576" i="2"/>
  <c r="P576" i="2"/>
  <c r="Q576" i="2"/>
  <c r="R576" i="2"/>
  <c r="S576" i="2"/>
  <c r="T576" i="2"/>
  <c r="U576" i="2"/>
  <c r="V576" i="2"/>
  <c r="W576" i="2"/>
  <c r="X576" i="2"/>
  <c r="Y576" i="2"/>
  <c r="Z576" i="2"/>
  <c r="K577" i="2"/>
  <c r="P577" i="2"/>
  <c r="Q577" i="2"/>
  <c r="R577" i="2"/>
  <c r="S577" i="2"/>
  <c r="T577" i="2"/>
  <c r="U577" i="2"/>
  <c r="V577" i="2"/>
  <c r="W577" i="2"/>
  <c r="X577" i="2"/>
  <c r="Y577" i="2"/>
  <c r="Z577" i="2"/>
  <c r="K578" i="2"/>
  <c r="P578" i="2"/>
  <c r="Q578" i="2"/>
  <c r="R578" i="2"/>
  <c r="S578" i="2"/>
  <c r="T578" i="2"/>
  <c r="U578" i="2"/>
  <c r="V578" i="2"/>
  <c r="W578" i="2"/>
  <c r="X578" i="2"/>
  <c r="Y578" i="2"/>
  <c r="Z578" i="2"/>
  <c r="K579" i="2"/>
  <c r="P579" i="2"/>
  <c r="Q579" i="2"/>
  <c r="R579" i="2"/>
  <c r="S579" i="2"/>
  <c r="T579" i="2"/>
  <c r="U579" i="2"/>
  <c r="V579" i="2"/>
  <c r="W579" i="2"/>
  <c r="X579" i="2"/>
  <c r="Y579" i="2"/>
  <c r="Z579" i="2"/>
  <c r="K580" i="2"/>
  <c r="P580" i="2"/>
  <c r="Q580" i="2"/>
  <c r="R580" i="2"/>
  <c r="S580" i="2"/>
  <c r="T580" i="2"/>
  <c r="U580" i="2"/>
  <c r="V580" i="2"/>
  <c r="W580" i="2"/>
  <c r="X580" i="2"/>
  <c r="Y580" i="2"/>
  <c r="Z580" i="2"/>
  <c r="K581" i="2"/>
  <c r="P581" i="2"/>
  <c r="Q581" i="2"/>
  <c r="R581" i="2"/>
  <c r="S581" i="2"/>
  <c r="T581" i="2"/>
  <c r="U581" i="2"/>
  <c r="V581" i="2"/>
  <c r="W581" i="2"/>
  <c r="X581" i="2"/>
  <c r="Y581" i="2"/>
  <c r="Z581" i="2"/>
  <c r="K582" i="2"/>
  <c r="P582" i="2"/>
  <c r="Q582" i="2"/>
  <c r="R582" i="2"/>
  <c r="S582" i="2"/>
  <c r="T582" i="2"/>
  <c r="U582" i="2"/>
  <c r="V582" i="2"/>
  <c r="W582" i="2"/>
  <c r="X582" i="2"/>
  <c r="Y582" i="2"/>
  <c r="Z582" i="2"/>
  <c r="K583" i="2"/>
  <c r="P583" i="2"/>
  <c r="Q583" i="2"/>
  <c r="R583" i="2"/>
  <c r="S583" i="2"/>
  <c r="T583" i="2"/>
  <c r="U583" i="2"/>
  <c r="V583" i="2"/>
  <c r="W583" i="2"/>
  <c r="X583" i="2"/>
  <c r="Y583" i="2"/>
  <c r="Z583" i="2"/>
  <c r="K584" i="2"/>
  <c r="P584" i="2"/>
  <c r="Q584" i="2"/>
  <c r="R584" i="2"/>
  <c r="S584" i="2"/>
  <c r="T584" i="2"/>
  <c r="U584" i="2"/>
  <c r="V584" i="2"/>
  <c r="W584" i="2"/>
  <c r="X584" i="2"/>
  <c r="Y584" i="2"/>
  <c r="Z584" i="2"/>
  <c r="K585" i="2"/>
  <c r="P585" i="2"/>
  <c r="Q585" i="2"/>
  <c r="R585" i="2"/>
  <c r="S585" i="2"/>
  <c r="T585" i="2"/>
  <c r="U585" i="2"/>
  <c r="V585" i="2"/>
  <c r="W585" i="2"/>
  <c r="X585" i="2"/>
  <c r="Y585" i="2"/>
  <c r="Z585" i="2"/>
  <c r="K586" i="2"/>
  <c r="P586" i="2"/>
  <c r="Q586" i="2"/>
  <c r="R586" i="2"/>
  <c r="S586" i="2"/>
  <c r="T586" i="2"/>
  <c r="U586" i="2"/>
  <c r="V586" i="2"/>
  <c r="W586" i="2"/>
  <c r="X586" i="2"/>
  <c r="Y586" i="2"/>
  <c r="Z586" i="2"/>
  <c r="K587" i="2"/>
  <c r="P587" i="2"/>
  <c r="Q587" i="2"/>
  <c r="R587" i="2"/>
  <c r="S587" i="2"/>
  <c r="T587" i="2"/>
  <c r="U587" i="2"/>
  <c r="V587" i="2"/>
  <c r="W587" i="2"/>
  <c r="X587" i="2"/>
  <c r="Y587" i="2"/>
  <c r="Z587" i="2"/>
  <c r="K588" i="2"/>
  <c r="P588" i="2"/>
  <c r="Q588" i="2"/>
  <c r="R588" i="2"/>
  <c r="S588" i="2"/>
  <c r="T588" i="2"/>
  <c r="U588" i="2"/>
  <c r="V588" i="2"/>
  <c r="W588" i="2"/>
  <c r="X588" i="2"/>
  <c r="Y588" i="2"/>
  <c r="Z588" i="2"/>
  <c r="K589" i="2"/>
  <c r="P589" i="2"/>
  <c r="Q589" i="2"/>
  <c r="R589" i="2"/>
  <c r="S589" i="2"/>
  <c r="T589" i="2"/>
  <c r="U589" i="2"/>
  <c r="V589" i="2"/>
  <c r="W589" i="2"/>
  <c r="X589" i="2"/>
  <c r="Y589" i="2"/>
  <c r="Z589" i="2"/>
  <c r="K590" i="2"/>
  <c r="P590" i="2"/>
  <c r="Q590" i="2"/>
  <c r="R590" i="2"/>
  <c r="S590" i="2"/>
  <c r="T590" i="2"/>
  <c r="U590" i="2"/>
  <c r="V590" i="2"/>
  <c r="W590" i="2"/>
  <c r="X590" i="2"/>
  <c r="Y590" i="2"/>
  <c r="Z590" i="2"/>
  <c r="K591" i="2"/>
  <c r="P591" i="2"/>
  <c r="Q591" i="2"/>
  <c r="R591" i="2"/>
  <c r="S591" i="2"/>
  <c r="T591" i="2"/>
  <c r="U591" i="2"/>
  <c r="V591" i="2"/>
  <c r="W591" i="2"/>
  <c r="X591" i="2"/>
  <c r="Y591" i="2"/>
  <c r="Z591" i="2"/>
  <c r="K592" i="2"/>
  <c r="P592" i="2"/>
  <c r="Q592" i="2"/>
  <c r="R592" i="2"/>
  <c r="S592" i="2"/>
  <c r="T592" i="2"/>
  <c r="U592" i="2"/>
  <c r="V592" i="2"/>
  <c r="W592" i="2"/>
  <c r="X592" i="2"/>
  <c r="Y592" i="2"/>
  <c r="Z592" i="2"/>
  <c r="K593" i="2"/>
  <c r="P593" i="2"/>
  <c r="Q593" i="2"/>
  <c r="R593" i="2"/>
  <c r="S593" i="2"/>
  <c r="T593" i="2"/>
  <c r="U593" i="2"/>
  <c r="V593" i="2"/>
  <c r="W593" i="2"/>
  <c r="X593" i="2"/>
  <c r="Y593" i="2"/>
  <c r="Z593" i="2"/>
  <c r="K594" i="2"/>
  <c r="P594" i="2"/>
  <c r="Q594" i="2"/>
  <c r="R594" i="2"/>
  <c r="S594" i="2"/>
  <c r="T594" i="2"/>
  <c r="U594" i="2"/>
  <c r="V594" i="2"/>
  <c r="W594" i="2"/>
  <c r="X594" i="2"/>
  <c r="Y594" i="2"/>
  <c r="Z594" i="2"/>
  <c r="K595" i="2"/>
  <c r="P595" i="2"/>
  <c r="Q595" i="2"/>
  <c r="R595" i="2"/>
  <c r="S595" i="2"/>
  <c r="T595" i="2"/>
  <c r="U595" i="2"/>
  <c r="V595" i="2"/>
  <c r="W595" i="2"/>
  <c r="X595" i="2"/>
  <c r="Y595" i="2"/>
  <c r="Z595" i="2"/>
  <c r="K596" i="2"/>
  <c r="P596" i="2"/>
  <c r="Q596" i="2"/>
  <c r="R596" i="2"/>
  <c r="S596" i="2"/>
  <c r="T596" i="2"/>
  <c r="U596" i="2"/>
  <c r="V596" i="2"/>
  <c r="W596" i="2"/>
  <c r="X596" i="2"/>
  <c r="Y596" i="2"/>
  <c r="Z596" i="2"/>
  <c r="K597" i="2"/>
  <c r="P597" i="2"/>
  <c r="Q597" i="2"/>
  <c r="R597" i="2"/>
  <c r="S597" i="2"/>
  <c r="T597" i="2"/>
  <c r="U597" i="2"/>
  <c r="V597" i="2"/>
  <c r="W597" i="2"/>
  <c r="X597" i="2"/>
  <c r="Y597" i="2"/>
  <c r="Z597" i="2"/>
  <c r="K598" i="2"/>
  <c r="P598" i="2"/>
  <c r="Q598" i="2"/>
  <c r="R598" i="2"/>
  <c r="S598" i="2"/>
  <c r="T598" i="2"/>
  <c r="U598" i="2"/>
  <c r="V598" i="2"/>
  <c r="W598" i="2"/>
  <c r="X598" i="2"/>
  <c r="Y598" i="2"/>
  <c r="Z598" i="2"/>
  <c r="K599" i="2"/>
  <c r="P599" i="2"/>
  <c r="Q599" i="2"/>
  <c r="R599" i="2"/>
  <c r="S599" i="2"/>
  <c r="T599" i="2"/>
  <c r="U599" i="2"/>
  <c r="V599" i="2"/>
  <c r="W599" i="2"/>
  <c r="X599" i="2"/>
  <c r="Y599" i="2"/>
  <c r="Z599" i="2"/>
  <c r="K600" i="2"/>
  <c r="P600" i="2"/>
  <c r="Q600" i="2"/>
  <c r="R600" i="2"/>
  <c r="S600" i="2"/>
  <c r="T600" i="2"/>
  <c r="U600" i="2"/>
  <c r="V600" i="2"/>
  <c r="W600" i="2"/>
  <c r="X600" i="2"/>
  <c r="Y600" i="2"/>
  <c r="Z600" i="2"/>
  <c r="K601" i="2"/>
  <c r="P601" i="2"/>
  <c r="Q601" i="2"/>
  <c r="R601" i="2"/>
  <c r="S601" i="2"/>
  <c r="T601" i="2"/>
  <c r="U601" i="2"/>
  <c r="V601" i="2"/>
  <c r="W601" i="2"/>
  <c r="X601" i="2"/>
  <c r="Y601" i="2"/>
  <c r="Z601" i="2"/>
  <c r="K602" i="2"/>
  <c r="P602" i="2"/>
  <c r="Q602" i="2"/>
  <c r="R602" i="2"/>
  <c r="S602" i="2"/>
  <c r="T602" i="2"/>
  <c r="U602" i="2"/>
  <c r="V602" i="2"/>
  <c r="W602" i="2"/>
  <c r="X602" i="2"/>
  <c r="Y602" i="2"/>
  <c r="Z602" i="2"/>
  <c r="K603" i="2"/>
  <c r="P603" i="2"/>
  <c r="Q603" i="2"/>
  <c r="R603" i="2"/>
  <c r="S603" i="2"/>
  <c r="T603" i="2"/>
  <c r="U603" i="2"/>
  <c r="V603" i="2"/>
  <c r="W603" i="2"/>
  <c r="X603" i="2"/>
  <c r="Y603" i="2"/>
  <c r="Z603" i="2"/>
  <c r="K604" i="2"/>
  <c r="P604" i="2"/>
  <c r="Q604" i="2"/>
  <c r="R604" i="2"/>
  <c r="S604" i="2"/>
  <c r="T604" i="2"/>
  <c r="U604" i="2"/>
  <c r="V604" i="2"/>
  <c r="W604" i="2"/>
  <c r="X604" i="2"/>
  <c r="Y604" i="2"/>
  <c r="Z604" i="2"/>
  <c r="K605" i="2"/>
  <c r="P605" i="2"/>
  <c r="Q605" i="2"/>
  <c r="R605" i="2"/>
  <c r="S605" i="2"/>
  <c r="T605" i="2"/>
  <c r="U605" i="2"/>
  <c r="V605" i="2"/>
  <c r="W605" i="2"/>
  <c r="X605" i="2"/>
  <c r="Y605" i="2"/>
  <c r="Z605" i="2"/>
  <c r="K606" i="2"/>
  <c r="P606" i="2"/>
  <c r="Q606" i="2"/>
  <c r="R606" i="2"/>
  <c r="S606" i="2"/>
  <c r="T606" i="2"/>
  <c r="U606" i="2"/>
  <c r="V606" i="2"/>
  <c r="W606" i="2"/>
  <c r="X606" i="2"/>
  <c r="Y606" i="2"/>
  <c r="Z606" i="2"/>
  <c r="K607" i="2"/>
  <c r="P607" i="2"/>
  <c r="Q607" i="2"/>
  <c r="R607" i="2"/>
  <c r="S607" i="2"/>
  <c r="T607" i="2"/>
  <c r="U607" i="2"/>
  <c r="V607" i="2"/>
  <c r="W607" i="2"/>
  <c r="X607" i="2"/>
  <c r="Y607" i="2"/>
  <c r="Z607" i="2"/>
  <c r="K608" i="2"/>
  <c r="P608" i="2"/>
  <c r="Q608" i="2"/>
  <c r="R608" i="2"/>
  <c r="S608" i="2"/>
  <c r="T608" i="2"/>
  <c r="U608" i="2"/>
  <c r="V608" i="2"/>
  <c r="W608" i="2"/>
  <c r="X608" i="2"/>
  <c r="Y608" i="2"/>
  <c r="Z608" i="2"/>
  <c r="K609" i="2"/>
  <c r="P609" i="2"/>
  <c r="Q609" i="2"/>
  <c r="R609" i="2"/>
  <c r="S609" i="2"/>
  <c r="T609" i="2"/>
  <c r="U609" i="2"/>
  <c r="V609" i="2"/>
  <c r="W609" i="2"/>
  <c r="X609" i="2"/>
  <c r="Y609" i="2"/>
  <c r="Z609" i="2"/>
  <c r="K610" i="2"/>
  <c r="P610" i="2"/>
  <c r="Q610" i="2"/>
  <c r="R610" i="2"/>
  <c r="S610" i="2"/>
  <c r="T610" i="2"/>
  <c r="U610" i="2"/>
  <c r="V610" i="2"/>
  <c r="W610" i="2"/>
  <c r="X610" i="2"/>
  <c r="Y610" i="2"/>
  <c r="Z610" i="2"/>
  <c r="K611" i="2"/>
  <c r="P611" i="2"/>
  <c r="Q611" i="2"/>
  <c r="R611" i="2"/>
  <c r="S611" i="2"/>
  <c r="T611" i="2"/>
  <c r="U611" i="2"/>
  <c r="V611" i="2"/>
  <c r="W611" i="2"/>
  <c r="X611" i="2"/>
  <c r="Y611" i="2"/>
  <c r="Z611" i="2"/>
  <c r="K612" i="2"/>
  <c r="P612" i="2"/>
  <c r="Q612" i="2"/>
  <c r="R612" i="2"/>
  <c r="S612" i="2"/>
  <c r="T612" i="2"/>
  <c r="U612" i="2"/>
  <c r="V612" i="2"/>
  <c r="W612" i="2"/>
  <c r="X612" i="2"/>
  <c r="Y612" i="2"/>
  <c r="Z612" i="2"/>
  <c r="K613" i="2"/>
  <c r="P613" i="2"/>
  <c r="Q613" i="2"/>
  <c r="R613" i="2"/>
  <c r="S613" i="2"/>
  <c r="T613" i="2"/>
  <c r="U613" i="2"/>
  <c r="V613" i="2"/>
  <c r="W613" i="2"/>
  <c r="X613" i="2"/>
  <c r="Y613" i="2"/>
  <c r="Z613" i="2"/>
  <c r="K614" i="2"/>
  <c r="P614" i="2"/>
  <c r="Q614" i="2"/>
  <c r="R614" i="2"/>
  <c r="S614" i="2"/>
  <c r="T614" i="2"/>
  <c r="U614" i="2"/>
  <c r="V614" i="2"/>
  <c r="W614" i="2"/>
  <c r="X614" i="2"/>
  <c r="Y614" i="2"/>
  <c r="Z614" i="2"/>
  <c r="K615" i="2"/>
  <c r="P615" i="2"/>
  <c r="Q615" i="2"/>
  <c r="R615" i="2"/>
  <c r="S615" i="2"/>
  <c r="T615" i="2"/>
  <c r="U615" i="2"/>
  <c r="V615" i="2"/>
  <c r="W615" i="2"/>
  <c r="X615" i="2"/>
  <c r="Y615" i="2"/>
  <c r="Z615" i="2"/>
  <c r="K616" i="2"/>
  <c r="P616" i="2"/>
  <c r="Q616" i="2"/>
  <c r="R616" i="2"/>
  <c r="S616" i="2"/>
  <c r="T616" i="2"/>
  <c r="U616" i="2"/>
  <c r="V616" i="2"/>
  <c r="W616" i="2"/>
  <c r="X616" i="2"/>
  <c r="Y616" i="2"/>
  <c r="Z616" i="2"/>
  <c r="K617" i="2"/>
  <c r="P617" i="2"/>
  <c r="Q617" i="2"/>
  <c r="R617" i="2"/>
  <c r="S617" i="2"/>
  <c r="T617" i="2"/>
  <c r="U617" i="2"/>
  <c r="V617" i="2"/>
  <c r="W617" i="2"/>
  <c r="X617" i="2"/>
  <c r="Y617" i="2"/>
  <c r="Z617" i="2"/>
  <c r="K618" i="2"/>
  <c r="P618" i="2"/>
  <c r="Q618" i="2"/>
  <c r="R618" i="2"/>
  <c r="S618" i="2"/>
  <c r="T618" i="2"/>
  <c r="U618" i="2"/>
  <c r="V618" i="2"/>
  <c r="W618" i="2"/>
  <c r="X618" i="2"/>
  <c r="Y618" i="2"/>
  <c r="Z618" i="2"/>
  <c r="K619" i="2"/>
  <c r="P619" i="2"/>
  <c r="Q619" i="2"/>
  <c r="R619" i="2"/>
  <c r="S619" i="2"/>
  <c r="T619" i="2"/>
  <c r="U619" i="2"/>
  <c r="V619" i="2"/>
  <c r="W619" i="2"/>
  <c r="X619" i="2"/>
  <c r="Y619" i="2"/>
  <c r="Z619" i="2"/>
  <c r="K620" i="2"/>
  <c r="P620" i="2"/>
  <c r="Q620" i="2"/>
  <c r="R620" i="2"/>
  <c r="S620" i="2"/>
  <c r="T620" i="2"/>
  <c r="U620" i="2"/>
  <c r="V620" i="2"/>
  <c r="W620" i="2"/>
  <c r="X620" i="2"/>
  <c r="Y620" i="2"/>
  <c r="Z620" i="2"/>
  <c r="K621" i="2"/>
  <c r="P621" i="2"/>
  <c r="Q621" i="2"/>
  <c r="R621" i="2"/>
  <c r="S621" i="2"/>
  <c r="T621" i="2"/>
  <c r="U621" i="2"/>
  <c r="V621" i="2"/>
  <c r="W621" i="2"/>
  <c r="X621" i="2"/>
  <c r="Y621" i="2"/>
  <c r="Z621" i="2"/>
  <c r="K622" i="2"/>
  <c r="P622" i="2"/>
  <c r="Q622" i="2"/>
  <c r="R622" i="2"/>
  <c r="S622" i="2"/>
  <c r="T622" i="2"/>
  <c r="U622" i="2"/>
  <c r="V622" i="2"/>
  <c r="W622" i="2"/>
  <c r="X622" i="2"/>
  <c r="Y622" i="2"/>
  <c r="Z622" i="2"/>
  <c r="K623" i="2"/>
  <c r="P623" i="2"/>
  <c r="Q623" i="2"/>
  <c r="R623" i="2"/>
  <c r="S623" i="2"/>
  <c r="T623" i="2"/>
  <c r="U623" i="2"/>
  <c r="V623" i="2"/>
  <c r="W623" i="2"/>
  <c r="X623" i="2"/>
  <c r="Y623" i="2"/>
  <c r="Z623" i="2"/>
  <c r="K624" i="2"/>
  <c r="P624" i="2"/>
  <c r="Q624" i="2"/>
  <c r="R624" i="2"/>
  <c r="S624" i="2"/>
  <c r="T624" i="2"/>
  <c r="U624" i="2"/>
  <c r="V624" i="2"/>
  <c r="W624" i="2"/>
  <c r="X624" i="2"/>
  <c r="Y624" i="2"/>
  <c r="Z624" i="2"/>
  <c r="K625" i="2"/>
  <c r="P625" i="2"/>
  <c r="Q625" i="2"/>
  <c r="R625" i="2"/>
  <c r="S625" i="2"/>
  <c r="T625" i="2"/>
  <c r="U625" i="2"/>
  <c r="V625" i="2"/>
  <c r="W625" i="2"/>
  <c r="X625" i="2"/>
  <c r="Y625" i="2"/>
  <c r="Z625" i="2"/>
  <c r="K626" i="2"/>
  <c r="P626" i="2"/>
  <c r="Q626" i="2"/>
  <c r="R626" i="2"/>
  <c r="S626" i="2"/>
  <c r="T626" i="2"/>
  <c r="U626" i="2"/>
  <c r="V626" i="2"/>
  <c r="W626" i="2"/>
  <c r="X626" i="2"/>
  <c r="Y626" i="2"/>
  <c r="Z626" i="2"/>
  <c r="K627" i="2"/>
  <c r="P627" i="2"/>
  <c r="Q627" i="2"/>
  <c r="R627" i="2"/>
  <c r="S627" i="2"/>
  <c r="T627" i="2"/>
  <c r="U627" i="2"/>
  <c r="V627" i="2"/>
  <c r="W627" i="2"/>
  <c r="X627" i="2"/>
  <c r="Y627" i="2"/>
  <c r="Z627" i="2"/>
  <c r="K628" i="2"/>
  <c r="P628" i="2"/>
  <c r="Q628" i="2"/>
  <c r="R628" i="2"/>
  <c r="S628" i="2"/>
  <c r="T628" i="2"/>
  <c r="U628" i="2"/>
  <c r="V628" i="2"/>
  <c r="W628" i="2"/>
  <c r="X628" i="2"/>
  <c r="Y628" i="2"/>
  <c r="Z628" i="2"/>
  <c r="K629" i="2"/>
  <c r="P629" i="2"/>
  <c r="Q629" i="2"/>
  <c r="R629" i="2"/>
  <c r="S629" i="2"/>
  <c r="T629" i="2"/>
  <c r="U629" i="2"/>
  <c r="V629" i="2"/>
  <c r="W629" i="2"/>
  <c r="X629" i="2"/>
  <c r="Y629" i="2"/>
  <c r="Z629" i="2"/>
  <c r="K630" i="2"/>
  <c r="P630" i="2"/>
  <c r="Q630" i="2"/>
  <c r="R630" i="2"/>
  <c r="S630" i="2"/>
  <c r="T630" i="2"/>
  <c r="U630" i="2"/>
  <c r="V630" i="2"/>
  <c r="W630" i="2"/>
  <c r="X630" i="2"/>
  <c r="Y630" i="2"/>
  <c r="Z630" i="2"/>
  <c r="K631" i="2"/>
  <c r="P631" i="2"/>
  <c r="Q631" i="2"/>
  <c r="R631" i="2"/>
  <c r="S631" i="2"/>
  <c r="T631" i="2"/>
  <c r="U631" i="2"/>
  <c r="V631" i="2"/>
  <c r="W631" i="2"/>
  <c r="X631" i="2"/>
  <c r="Y631" i="2"/>
  <c r="Z631" i="2"/>
  <c r="K632" i="2"/>
  <c r="P632" i="2"/>
  <c r="Q632" i="2"/>
  <c r="R632" i="2"/>
  <c r="S632" i="2"/>
  <c r="T632" i="2"/>
  <c r="U632" i="2"/>
  <c r="V632" i="2"/>
  <c r="W632" i="2"/>
  <c r="X632" i="2"/>
  <c r="Y632" i="2"/>
  <c r="Z632" i="2"/>
  <c r="K633" i="2"/>
  <c r="P633" i="2"/>
  <c r="Q633" i="2"/>
  <c r="R633" i="2"/>
  <c r="S633" i="2"/>
  <c r="T633" i="2"/>
  <c r="U633" i="2"/>
  <c r="V633" i="2"/>
  <c r="W633" i="2"/>
  <c r="X633" i="2"/>
  <c r="Y633" i="2"/>
  <c r="Z633" i="2"/>
  <c r="K634" i="2"/>
  <c r="P634" i="2"/>
  <c r="Q634" i="2"/>
  <c r="R634" i="2"/>
  <c r="S634" i="2"/>
  <c r="T634" i="2"/>
  <c r="U634" i="2"/>
  <c r="V634" i="2"/>
  <c r="W634" i="2"/>
  <c r="X634" i="2"/>
  <c r="Y634" i="2"/>
  <c r="Z634" i="2"/>
  <c r="K635" i="2"/>
  <c r="P635" i="2"/>
  <c r="Q635" i="2"/>
  <c r="R635" i="2"/>
  <c r="S635" i="2"/>
  <c r="T635" i="2"/>
  <c r="U635" i="2"/>
  <c r="V635" i="2"/>
  <c r="W635" i="2"/>
  <c r="X635" i="2"/>
  <c r="Y635" i="2"/>
  <c r="Z635" i="2"/>
  <c r="K636" i="2"/>
  <c r="P636" i="2"/>
  <c r="Q636" i="2"/>
  <c r="R636" i="2"/>
  <c r="S636" i="2"/>
  <c r="T636" i="2"/>
  <c r="U636" i="2"/>
  <c r="V636" i="2"/>
  <c r="W636" i="2"/>
  <c r="X636" i="2"/>
  <c r="Y636" i="2"/>
  <c r="Z636" i="2"/>
  <c r="K637" i="2"/>
  <c r="P637" i="2"/>
  <c r="Q637" i="2"/>
  <c r="R637" i="2"/>
  <c r="S637" i="2"/>
  <c r="T637" i="2"/>
  <c r="U637" i="2"/>
  <c r="V637" i="2"/>
  <c r="W637" i="2"/>
  <c r="X637" i="2"/>
  <c r="Y637" i="2"/>
  <c r="Z637" i="2"/>
  <c r="K638" i="2"/>
  <c r="P638" i="2"/>
  <c r="Q638" i="2"/>
  <c r="R638" i="2"/>
  <c r="S638" i="2"/>
  <c r="T638" i="2"/>
  <c r="U638" i="2"/>
  <c r="V638" i="2"/>
  <c r="W638" i="2"/>
  <c r="X638" i="2"/>
  <c r="Y638" i="2"/>
  <c r="Z638" i="2"/>
  <c r="K639" i="2"/>
  <c r="P639" i="2"/>
  <c r="Q639" i="2"/>
  <c r="R639" i="2"/>
  <c r="S639" i="2"/>
  <c r="T639" i="2"/>
  <c r="U639" i="2"/>
  <c r="V639" i="2"/>
  <c r="W639" i="2"/>
  <c r="X639" i="2"/>
  <c r="Y639" i="2"/>
  <c r="Z639" i="2"/>
  <c r="K640" i="2"/>
  <c r="P640" i="2"/>
  <c r="Q640" i="2"/>
  <c r="R640" i="2"/>
  <c r="S640" i="2"/>
  <c r="T640" i="2"/>
  <c r="U640" i="2"/>
  <c r="V640" i="2"/>
  <c r="W640" i="2"/>
  <c r="X640" i="2"/>
  <c r="Y640" i="2"/>
  <c r="Z640" i="2"/>
  <c r="K641" i="2"/>
  <c r="P641" i="2"/>
  <c r="Q641" i="2"/>
  <c r="R641" i="2"/>
  <c r="S641" i="2"/>
  <c r="T641" i="2"/>
  <c r="U641" i="2"/>
  <c r="V641" i="2"/>
  <c r="W641" i="2"/>
  <c r="X641" i="2"/>
  <c r="Y641" i="2"/>
  <c r="Z641" i="2"/>
  <c r="K642" i="2"/>
  <c r="P642" i="2"/>
  <c r="Q642" i="2"/>
  <c r="R642" i="2"/>
  <c r="S642" i="2"/>
  <c r="T642" i="2"/>
  <c r="U642" i="2"/>
  <c r="V642" i="2"/>
  <c r="W642" i="2"/>
  <c r="X642" i="2"/>
  <c r="Y642" i="2"/>
  <c r="Z642" i="2"/>
  <c r="K643" i="2"/>
  <c r="P643" i="2"/>
  <c r="Q643" i="2"/>
  <c r="R643" i="2"/>
  <c r="S643" i="2"/>
  <c r="T643" i="2"/>
  <c r="U643" i="2"/>
  <c r="V643" i="2"/>
  <c r="W643" i="2"/>
  <c r="X643" i="2"/>
  <c r="Y643" i="2"/>
  <c r="Z643" i="2"/>
  <c r="K644" i="2"/>
  <c r="P644" i="2"/>
  <c r="Q644" i="2"/>
  <c r="R644" i="2"/>
  <c r="S644" i="2"/>
  <c r="T644" i="2"/>
  <c r="U644" i="2"/>
  <c r="V644" i="2"/>
  <c r="W644" i="2"/>
  <c r="X644" i="2"/>
  <c r="Y644" i="2"/>
  <c r="Z644" i="2"/>
  <c r="K645" i="2"/>
  <c r="P645" i="2"/>
  <c r="Q645" i="2"/>
  <c r="R645" i="2"/>
  <c r="S645" i="2"/>
  <c r="T645" i="2"/>
  <c r="U645" i="2"/>
  <c r="V645" i="2"/>
  <c r="W645" i="2"/>
  <c r="X645" i="2"/>
  <c r="Y645" i="2"/>
  <c r="Z645" i="2"/>
  <c r="K646" i="2"/>
  <c r="P646" i="2"/>
  <c r="Q646" i="2"/>
  <c r="R646" i="2"/>
  <c r="S646" i="2"/>
  <c r="T646" i="2"/>
  <c r="U646" i="2"/>
  <c r="V646" i="2"/>
  <c r="W646" i="2"/>
  <c r="X646" i="2"/>
  <c r="Y646" i="2"/>
  <c r="Z646" i="2"/>
  <c r="K647" i="2"/>
  <c r="P647" i="2"/>
  <c r="Q647" i="2"/>
  <c r="R647" i="2"/>
  <c r="S647" i="2"/>
  <c r="T647" i="2"/>
  <c r="U647" i="2"/>
  <c r="V647" i="2"/>
  <c r="W647" i="2"/>
  <c r="X647" i="2"/>
  <c r="Y647" i="2"/>
  <c r="Z647" i="2"/>
  <c r="K648" i="2"/>
  <c r="P648" i="2"/>
  <c r="Q648" i="2"/>
  <c r="R648" i="2"/>
  <c r="S648" i="2"/>
  <c r="T648" i="2"/>
  <c r="U648" i="2"/>
  <c r="V648" i="2"/>
  <c r="W648" i="2"/>
  <c r="X648" i="2"/>
  <c r="Y648" i="2"/>
  <c r="Z648" i="2"/>
  <c r="K649" i="2"/>
  <c r="P649" i="2"/>
  <c r="Q649" i="2"/>
  <c r="R649" i="2"/>
  <c r="S649" i="2"/>
  <c r="T649" i="2"/>
  <c r="U649" i="2"/>
  <c r="V649" i="2"/>
  <c r="W649" i="2"/>
  <c r="X649" i="2"/>
  <c r="Y649" i="2"/>
  <c r="Z649" i="2"/>
  <c r="K650" i="2"/>
  <c r="P650" i="2"/>
  <c r="Q650" i="2"/>
  <c r="R650" i="2"/>
  <c r="S650" i="2"/>
  <c r="T650" i="2"/>
  <c r="U650" i="2"/>
  <c r="V650" i="2"/>
  <c r="W650" i="2"/>
  <c r="X650" i="2"/>
  <c r="Y650" i="2"/>
  <c r="Z650" i="2"/>
  <c r="K651" i="2"/>
  <c r="P651" i="2"/>
  <c r="Q651" i="2"/>
  <c r="R651" i="2"/>
  <c r="S651" i="2"/>
  <c r="T651" i="2"/>
  <c r="U651" i="2"/>
  <c r="V651" i="2"/>
  <c r="W651" i="2"/>
  <c r="X651" i="2"/>
  <c r="Y651" i="2"/>
  <c r="Z651" i="2"/>
  <c r="K652" i="2"/>
  <c r="P652" i="2"/>
  <c r="Q652" i="2"/>
  <c r="R652" i="2"/>
  <c r="S652" i="2"/>
  <c r="T652" i="2"/>
  <c r="U652" i="2"/>
  <c r="V652" i="2"/>
  <c r="W652" i="2"/>
  <c r="X652" i="2"/>
  <c r="Y652" i="2"/>
  <c r="Z652" i="2"/>
  <c r="K653" i="2"/>
  <c r="P653" i="2"/>
  <c r="Q653" i="2"/>
  <c r="R653" i="2"/>
  <c r="S653" i="2"/>
  <c r="T653" i="2"/>
  <c r="U653" i="2"/>
  <c r="V653" i="2"/>
  <c r="W653" i="2"/>
  <c r="X653" i="2"/>
  <c r="Y653" i="2"/>
  <c r="Z653" i="2"/>
  <c r="K654" i="2"/>
  <c r="P654" i="2"/>
  <c r="Q654" i="2"/>
  <c r="R654" i="2"/>
  <c r="S654" i="2"/>
  <c r="T654" i="2"/>
  <c r="U654" i="2"/>
  <c r="V654" i="2"/>
  <c r="W654" i="2"/>
  <c r="X654" i="2"/>
  <c r="Y654" i="2"/>
  <c r="Z654" i="2"/>
  <c r="K655" i="2"/>
  <c r="P655" i="2"/>
  <c r="Q655" i="2"/>
  <c r="R655" i="2"/>
  <c r="S655" i="2"/>
  <c r="T655" i="2"/>
  <c r="U655" i="2"/>
  <c r="V655" i="2"/>
  <c r="W655" i="2"/>
  <c r="X655" i="2"/>
  <c r="Y655" i="2"/>
  <c r="Z655" i="2"/>
  <c r="K656" i="2"/>
  <c r="P656" i="2"/>
  <c r="Q656" i="2"/>
  <c r="R656" i="2"/>
  <c r="S656" i="2"/>
  <c r="T656" i="2"/>
  <c r="U656" i="2"/>
  <c r="V656" i="2"/>
  <c r="W656" i="2"/>
  <c r="X656" i="2"/>
  <c r="Y656" i="2"/>
  <c r="Z656" i="2"/>
  <c r="K657" i="2"/>
  <c r="P657" i="2"/>
  <c r="Q657" i="2"/>
  <c r="R657" i="2"/>
  <c r="S657" i="2"/>
  <c r="T657" i="2"/>
  <c r="U657" i="2"/>
  <c r="V657" i="2"/>
  <c r="W657" i="2"/>
  <c r="X657" i="2"/>
  <c r="Y657" i="2"/>
  <c r="Z657" i="2"/>
  <c r="K658" i="2"/>
  <c r="P658" i="2"/>
  <c r="Q658" i="2"/>
  <c r="R658" i="2"/>
  <c r="S658" i="2"/>
  <c r="T658" i="2"/>
  <c r="U658" i="2"/>
  <c r="V658" i="2"/>
  <c r="W658" i="2"/>
  <c r="X658" i="2"/>
  <c r="Y658" i="2"/>
  <c r="Z658" i="2"/>
  <c r="K659" i="2"/>
  <c r="P659" i="2"/>
  <c r="Q659" i="2"/>
  <c r="R659" i="2"/>
  <c r="S659" i="2"/>
  <c r="T659" i="2"/>
  <c r="U659" i="2"/>
  <c r="V659" i="2"/>
  <c r="W659" i="2"/>
  <c r="X659" i="2"/>
  <c r="Y659" i="2"/>
  <c r="Z659" i="2"/>
  <c r="K660" i="2"/>
  <c r="P660" i="2"/>
  <c r="Q660" i="2"/>
  <c r="R660" i="2"/>
  <c r="S660" i="2"/>
  <c r="T660" i="2"/>
  <c r="U660" i="2"/>
  <c r="V660" i="2"/>
  <c r="W660" i="2"/>
  <c r="X660" i="2"/>
  <c r="Y660" i="2"/>
  <c r="Z660" i="2"/>
  <c r="K661" i="2"/>
  <c r="P661" i="2"/>
  <c r="Q661" i="2"/>
  <c r="R661" i="2"/>
  <c r="S661" i="2"/>
  <c r="T661" i="2"/>
  <c r="U661" i="2"/>
  <c r="V661" i="2"/>
  <c r="W661" i="2"/>
  <c r="X661" i="2"/>
  <c r="Y661" i="2"/>
  <c r="Z661" i="2"/>
  <c r="K662" i="2"/>
  <c r="P662" i="2"/>
  <c r="Q662" i="2"/>
  <c r="R662" i="2"/>
  <c r="S662" i="2"/>
  <c r="T662" i="2"/>
  <c r="U662" i="2"/>
  <c r="V662" i="2"/>
  <c r="W662" i="2"/>
  <c r="X662" i="2"/>
  <c r="Y662" i="2"/>
  <c r="Z662" i="2"/>
  <c r="K663" i="2"/>
  <c r="P663" i="2"/>
  <c r="Q663" i="2"/>
  <c r="R663" i="2"/>
  <c r="S663" i="2"/>
  <c r="T663" i="2"/>
  <c r="U663" i="2"/>
  <c r="V663" i="2"/>
  <c r="W663" i="2"/>
  <c r="X663" i="2"/>
  <c r="Y663" i="2"/>
  <c r="Z663" i="2"/>
  <c r="K664" i="2"/>
  <c r="P664" i="2"/>
  <c r="Q664" i="2"/>
  <c r="R664" i="2"/>
  <c r="S664" i="2"/>
  <c r="T664" i="2"/>
  <c r="U664" i="2"/>
  <c r="V664" i="2"/>
  <c r="W664" i="2"/>
  <c r="X664" i="2"/>
  <c r="Y664" i="2"/>
  <c r="Z664" i="2"/>
  <c r="K665" i="2"/>
  <c r="P665" i="2"/>
  <c r="Q665" i="2"/>
  <c r="R665" i="2"/>
  <c r="S665" i="2"/>
  <c r="T665" i="2"/>
  <c r="U665" i="2"/>
  <c r="V665" i="2"/>
  <c r="W665" i="2"/>
  <c r="X665" i="2"/>
  <c r="Y665" i="2"/>
  <c r="Z665" i="2"/>
  <c r="K666" i="2"/>
  <c r="P666" i="2"/>
  <c r="Q666" i="2"/>
  <c r="R666" i="2"/>
  <c r="S666" i="2"/>
  <c r="T666" i="2"/>
  <c r="U666" i="2"/>
  <c r="V666" i="2"/>
  <c r="W666" i="2"/>
  <c r="X666" i="2"/>
  <c r="Y666" i="2"/>
  <c r="Z666" i="2"/>
  <c r="K667" i="2"/>
  <c r="P667" i="2"/>
  <c r="Q667" i="2"/>
  <c r="R667" i="2"/>
  <c r="S667" i="2"/>
  <c r="T667" i="2"/>
  <c r="U667" i="2"/>
  <c r="V667" i="2"/>
  <c r="W667" i="2"/>
  <c r="X667" i="2"/>
  <c r="Y667" i="2"/>
  <c r="Z667" i="2"/>
  <c r="K668" i="2"/>
  <c r="P668" i="2"/>
  <c r="Q668" i="2"/>
  <c r="R668" i="2"/>
  <c r="S668" i="2"/>
  <c r="T668" i="2"/>
  <c r="U668" i="2"/>
  <c r="V668" i="2"/>
  <c r="W668" i="2"/>
  <c r="X668" i="2"/>
  <c r="Y668" i="2"/>
  <c r="Z668" i="2"/>
  <c r="K669" i="2"/>
  <c r="P669" i="2"/>
  <c r="Q669" i="2"/>
  <c r="R669" i="2"/>
  <c r="S669" i="2"/>
  <c r="T669" i="2"/>
  <c r="U669" i="2"/>
  <c r="V669" i="2"/>
  <c r="W669" i="2"/>
  <c r="X669" i="2"/>
  <c r="Y669" i="2"/>
  <c r="Z669" i="2"/>
  <c r="K670" i="2"/>
  <c r="P670" i="2"/>
  <c r="Q670" i="2"/>
  <c r="R670" i="2"/>
  <c r="S670" i="2"/>
  <c r="T670" i="2"/>
  <c r="U670" i="2"/>
  <c r="V670" i="2"/>
  <c r="W670" i="2"/>
  <c r="X670" i="2"/>
  <c r="Y670" i="2"/>
  <c r="Z670" i="2"/>
  <c r="K671" i="2"/>
  <c r="P671" i="2"/>
  <c r="Q671" i="2"/>
  <c r="R671" i="2"/>
  <c r="S671" i="2"/>
  <c r="T671" i="2"/>
  <c r="U671" i="2"/>
  <c r="V671" i="2"/>
  <c r="W671" i="2"/>
  <c r="X671" i="2"/>
  <c r="Y671" i="2"/>
  <c r="Z671" i="2"/>
  <c r="K672" i="2"/>
  <c r="P672" i="2"/>
  <c r="Q672" i="2"/>
  <c r="R672" i="2"/>
  <c r="S672" i="2"/>
  <c r="T672" i="2"/>
  <c r="U672" i="2"/>
  <c r="V672" i="2"/>
  <c r="W672" i="2"/>
  <c r="X672" i="2"/>
  <c r="Y672" i="2"/>
  <c r="Z672" i="2"/>
  <c r="K673" i="2"/>
  <c r="P673" i="2"/>
  <c r="Q673" i="2"/>
  <c r="R673" i="2"/>
  <c r="S673" i="2"/>
  <c r="T673" i="2"/>
  <c r="U673" i="2"/>
  <c r="V673" i="2"/>
  <c r="W673" i="2"/>
  <c r="X673" i="2"/>
  <c r="Y673" i="2"/>
  <c r="Z673" i="2"/>
  <c r="K674" i="2"/>
  <c r="P674" i="2"/>
  <c r="Q674" i="2"/>
  <c r="R674" i="2"/>
  <c r="S674" i="2"/>
  <c r="T674" i="2"/>
  <c r="U674" i="2"/>
  <c r="V674" i="2"/>
  <c r="W674" i="2"/>
  <c r="X674" i="2"/>
  <c r="Y674" i="2"/>
  <c r="Z674" i="2"/>
  <c r="K675" i="2"/>
  <c r="P675" i="2"/>
  <c r="Q675" i="2"/>
  <c r="R675" i="2"/>
  <c r="S675" i="2"/>
  <c r="T675" i="2"/>
  <c r="U675" i="2"/>
  <c r="V675" i="2"/>
  <c r="W675" i="2"/>
  <c r="X675" i="2"/>
  <c r="Y675" i="2"/>
  <c r="Z675" i="2"/>
  <c r="K676" i="2"/>
  <c r="P676" i="2"/>
  <c r="Q676" i="2"/>
  <c r="R676" i="2"/>
  <c r="S676" i="2"/>
  <c r="T676" i="2"/>
  <c r="U676" i="2"/>
  <c r="V676" i="2"/>
  <c r="W676" i="2"/>
  <c r="X676" i="2"/>
  <c r="Y676" i="2"/>
  <c r="Z676" i="2"/>
  <c r="K677" i="2"/>
  <c r="P677" i="2"/>
  <c r="Q677" i="2"/>
  <c r="R677" i="2"/>
  <c r="S677" i="2"/>
  <c r="T677" i="2"/>
  <c r="U677" i="2"/>
  <c r="V677" i="2"/>
  <c r="W677" i="2"/>
  <c r="X677" i="2"/>
  <c r="Y677" i="2"/>
  <c r="Z677" i="2"/>
  <c r="K678" i="2"/>
  <c r="P678" i="2"/>
  <c r="Q678" i="2"/>
  <c r="R678" i="2"/>
  <c r="S678" i="2"/>
  <c r="T678" i="2"/>
  <c r="U678" i="2"/>
  <c r="V678" i="2"/>
  <c r="W678" i="2"/>
  <c r="X678" i="2"/>
  <c r="Y678" i="2"/>
  <c r="Z678" i="2"/>
  <c r="K679" i="2"/>
  <c r="P679" i="2"/>
  <c r="Q679" i="2"/>
  <c r="R679" i="2"/>
  <c r="S679" i="2"/>
  <c r="T679" i="2"/>
  <c r="U679" i="2"/>
  <c r="V679" i="2"/>
  <c r="W679" i="2"/>
  <c r="X679" i="2"/>
  <c r="Y679" i="2"/>
  <c r="Z679" i="2"/>
  <c r="K680" i="2"/>
  <c r="P680" i="2"/>
  <c r="Q680" i="2"/>
  <c r="R680" i="2"/>
  <c r="S680" i="2"/>
  <c r="T680" i="2"/>
  <c r="U680" i="2"/>
  <c r="V680" i="2"/>
  <c r="W680" i="2"/>
  <c r="X680" i="2"/>
  <c r="Y680" i="2"/>
  <c r="Z680" i="2"/>
  <c r="K681" i="2"/>
  <c r="P681" i="2"/>
  <c r="Q681" i="2"/>
  <c r="R681" i="2"/>
  <c r="S681" i="2"/>
  <c r="T681" i="2"/>
  <c r="U681" i="2"/>
  <c r="V681" i="2"/>
  <c r="W681" i="2"/>
  <c r="X681" i="2"/>
  <c r="Y681" i="2"/>
  <c r="Z681" i="2"/>
  <c r="K682" i="2"/>
  <c r="P682" i="2"/>
  <c r="Q682" i="2"/>
  <c r="R682" i="2"/>
  <c r="S682" i="2"/>
  <c r="T682" i="2"/>
  <c r="U682" i="2"/>
  <c r="V682" i="2"/>
  <c r="W682" i="2"/>
  <c r="X682" i="2"/>
  <c r="Y682" i="2"/>
  <c r="Z682" i="2"/>
  <c r="K683" i="2"/>
  <c r="P683" i="2"/>
  <c r="Q683" i="2"/>
  <c r="R683" i="2"/>
  <c r="S683" i="2"/>
  <c r="T683" i="2"/>
  <c r="U683" i="2"/>
  <c r="V683" i="2"/>
  <c r="W683" i="2"/>
  <c r="X683" i="2"/>
  <c r="Y683" i="2"/>
  <c r="Z683" i="2"/>
  <c r="K684" i="2"/>
  <c r="P684" i="2"/>
  <c r="Q684" i="2"/>
  <c r="R684" i="2"/>
  <c r="S684" i="2"/>
  <c r="T684" i="2"/>
  <c r="U684" i="2"/>
  <c r="V684" i="2"/>
  <c r="W684" i="2"/>
  <c r="X684" i="2"/>
  <c r="Y684" i="2"/>
  <c r="Z684" i="2"/>
  <c r="K685" i="2"/>
  <c r="P685" i="2"/>
  <c r="Q685" i="2"/>
  <c r="R685" i="2"/>
  <c r="S685" i="2"/>
  <c r="T685" i="2"/>
  <c r="U685" i="2"/>
  <c r="V685" i="2"/>
  <c r="W685" i="2"/>
  <c r="X685" i="2"/>
  <c r="Y685" i="2"/>
  <c r="Z685" i="2"/>
  <c r="K686" i="2"/>
  <c r="P686" i="2"/>
  <c r="Q686" i="2"/>
  <c r="R686" i="2"/>
  <c r="S686" i="2"/>
  <c r="T686" i="2"/>
  <c r="U686" i="2"/>
  <c r="V686" i="2"/>
  <c r="W686" i="2"/>
  <c r="X686" i="2"/>
  <c r="Y686" i="2"/>
  <c r="Z686" i="2"/>
  <c r="K687" i="2"/>
  <c r="P687" i="2"/>
  <c r="Q687" i="2"/>
  <c r="R687" i="2"/>
  <c r="S687" i="2"/>
  <c r="T687" i="2"/>
  <c r="U687" i="2"/>
  <c r="V687" i="2"/>
  <c r="W687" i="2"/>
  <c r="X687" i="2"/>
  <c r="Y687" i="2"/>
  <c r="Z687" i="2"/>
  <c r="K688" i="2"/>
  <c r="P688" i="2"/>
  <c r="Q688" i="2"/>
  <c r="R688" i="2"/>
  <c r="S688" i="2"/>
  <c r="T688" i="2"/>
  <c r="U688" i="2"/>
  <c r="V688" i="2"/>
  <c r="W688" i="2"/>
  <c r="X688" i="2"/>
  <c r="Y688" i="2"/>
  <c r="Z688" i="2"/>
  <c r="K689" i="2"/>
  <c r="P689" i="2"/>
  <c r="Q689" i="2"/>
  <c r="R689" i="2"/>
  <c r="S689" i="2"/>
  <c r="T689" i="2"/>
  <c r="U689" i="2"/>
  <c r="V689" i="2"/>
  <c r="W689" i="2"/>
  <c r="X689" i="2"/>
  <c r="Y689" i="2"/>
  <c r="Z689" i="2"/>
  <c r="K690" i="2"/>
  <c r="P690" i="2"/>
  <c r="Q690" i="2"/>
  <c r="R690" i="2"/>
  <c r="S690" i="2"/>
  <c r="T690" i="2"/>
  <c r="U690" i="2"/>
  <c r="V690" i="2"/>
  <c r="W690" i="2"/>
  <c r="X690" i="2"/>
  <c r="Y690" i="2"/>
  <c r="Z690" i="2"/>
  <c r="K691" i="2"/>
  <c r="P691" i="2"/>
  <c r="Q691" i="2"/>
  <c r="R691" i="2"/>
  <c r="S691" i="2"/>
  <c r="T691" i="2"/>
  <c r="U691" i="2"/>
  <c r="V691" i="2"/>
  <c r="W691" i="2"/>
  <c r="X691" i="2"/>
  <c r="Y691" i="2"/>
  <c r="Z691" i="2"/>
  <c r="K692" i="2"/>
  <c r="P692" i="2"/>
  <c r="Q692" i="2"/>
  <c r="R692" i="2"/>
  <c r="S692" i="2"/>
  <c r="T692" i="2"/>
  <c r="U692" i="2"/>
  <c r="V692" i="2"/>
  <c r="W692" i="2"/>
  <c r="X692" i="2"/>
  <c r="Y692" i="2"/>
  <c r="Z692" i="2"/>
  <c r="K693" i="2"/>
  <c r="P693" i="2"/>
  <c r="Q693" i="2"/>
  <c r="R693" i="2"/>
  <c r="S693" i="2"/>
  <c r="T693" i="2"/>
  <c r="U693" i="2"/>
  <c r="V693" i="2"/>
  <c r="W693" i="2"/>
  <c r="X693" i="2"/>
  <c r="Y693" i="2"/>
  <c r="Z693" i="2"/>
  <c r="K694" i="2"/>
  <c r="P694" i="2"/>
  <c r="Q694" i="2"/>
  <c r="R694" i="2"/>
  <c r="S694" i="2"/>
  <c r="T694" i="2"/>
  <c r="U694" i="2"/>
  <c r="V694" i="2"/>
  <c r="W694" i="2"/>
  <c r="X694" i="2"/>
  <c r="Y694" i="2"/>
  <c r="Z694" i="2"/>
  <c r="K695" i="2"/>
  <c r="P695" i="2"/>
  <c r="Q695" i="2"/>
  <c r="R695" i="2"/>
  <c r="S695" i="2"/>
  <c r="T695" i="2"/>
  <c r="U695" i="2"/>
  <c r="V695" i="2"/>
  <c r="W695" i="2"/>
  <c r="X695" i="2"/>
  <c r="Y695" i="2"/>
  <c r="Z695" i="2"/>
  <c r="K696" i="2"/>
  <c r="P696" i="2"/>
  <c r="Q696" i="2"/>
  <c r="R696" i="2"/>
  <c r="S696" i="2"/>
  <c r="T696" i="2"/>
  <c r="U696" i="2"/>
  <c r="V696" i="2"/>
  <c r="W696" i="2"/>
  <c r="X696" i="2"/>
  <c r="Y696" i="2"/>
  <c r="Z696" i="2"/>
  <c r="K697" i="2"/>
  <c r="P697" i="2"/>
  <c r="Q697" i="2"/>
  <c r="R697" i="2"/>
  <c r="S697" i="2"/>
  <c r="T697" i="2"/>
  <c r="U697" i="2"/>
  <c r="V697" i="2"/>
  <c r="W697" i="2"/>
  <c r="X697" i="2"/>
  <c r="Y697" i="2"/>
  <c r="Z697" i="2"/>
  <c r="K698" i="2"/>
  <c r="P698" i="2"/>
  <c r="Q698" i="2"/>
  <c r="R698" i="2"/>
  <c r="S698" i="2"/>
  <c r="T698" i="2"/>
  <c r="U698" i="2"/>
  <c r="V698" i="2"/>
  <c r="W698" i="2"/>
  <c r="X698" i="2"/>
  <c r="Y698" i="2"/>
  <c r="Z698" i="2"/>
  <c r="K699" i="2"/>
  <c r="P699" i="2"/>
  <c r="Q699" i="2"/>
  <c r="R699" i="2"/>
  <c r="S699" i="2"/>
  <c r="T699" i="2"/>
  <c r="U699" i="2"/>
  <c r="V699" i="2"/>
  <c r="W699" i="2"/>
  <c r="X699" i="2"/>
  <c r="Y699" i="2"/>
  <c r="Z699" i="2"/>
  <c r="K700" i="2"/>
  <c r="P700" i="2"/>
  <c r="Q700" i="2"/>
  <c r="R700" i="2"/>
  <c r="S700" i="2"/>
  <c r="T700" i="2"/>
  <c r="U700" i="2"/>
  <c r="V700" i="2"/>
  <c r="W700" i="2"/>
  <c r="X700" i="2"/>
  <c r="Y700" i="2"/>
  <c r="Z700" i="2"/>
  <c r="K701" i="2"/>
  <c r="P701" i="2"/>
  <c r="Q701" i="2"/>
  <c r="R701" i="2"/>
  <c r="S701" i="2"/>
  <c r="T701" i="2"/>
  <c r="U701" i="2"/>
  <c r="V701" i="2"/>
  <c r="W701" i="2"/>
  <c r="X701" i="2"/>
  <c r="Y701" i="2"/>
  <c r="Z701" i="2"/>
  <c r="K702" i="2"/>
  <c r="P702" i="2"/>
  <c r="Q702" i="2"/>
  <c r="R702" i="2"/>
  <c r="S702" i="2"/>
  <c r="T702" i="2"/>
  <c r="U702" i="2"/>
  <c r="V702" i="2"/>
  <c r="W702" i="2"/>
  <c r="X702" i="2"/>
  <c r="Y702" i="2"/>
  <c r="Z702" i="2"/>
  <c r="K703" i="2"/>
  <c r="P703" i="2"/>
  <c r="Q703" i="2"/>
  <c r="R703" i="2"/>
  <c r="S703" i="2"/>
  <c r="T703" i="2"/>
  <c r="U703" i="2"/>
  <c r="V703" i="2"/>
  <c r="W703" i="2"/>
  <c r="X703" i="2"/>
  <c r="Y703" i="2"/>
  <c r="Z703" i="2"/>
  <c r="K704" i="2"/>
  <c r="P704" i="2"/>
  <c r="Q704" i="2"/>
  <c r="R704" i="2"/>
  <c r="S704" i="2"/>
  <c r="T704" i="2"/>
  <c r="U704" i="2"/>
  <c r="V704" i="2"/>
  <c r="W704" i="2"/>
  <c r="X704" i="2"/>
  <c r="Y704" i="2"/>
  <c r="Z704" i="2"/>
  <c r="K705" i="2"/>
  <c r="P705" i="2"/>
  <c r="Q705" i="2"/>
  <c r="R705" i="2"/>
  <c r="S705" i="2"/>
  <c r="T705" i="2"/>
  <c r="U705" i="2"/>
  <c r="V705" i="2"/>
  <c r="W705" i="2"/>
  <c r="X705" i="2"/>
  <c r="Y705" i="2"/>
  <c r="Z705" i="2"/>
  <c r="K706" i="2"/>
  <c r="P706" i="2"/>
  <c r="Q706" i="2"/>
  <c r="R706" i="2"/>
  <c r="S706" i="2"/>
  <c r="T706" i="2"/>
  <c r="U706" i="2"/>
  <c r="V706" i="2"/>
  <c r="W706" i="2"/>
  <c r="X706" i="2"/>
  <c r="Y706" i="2"/>
  <c r="Z706" i="2"/>
  <c r="K707" i="2"/>
  <c r="P707" i="2"/>
  <c r="Q707" i="2"/>
  <c r="R707" i="2"/>
  <c r="S707" i="2"/>
  <c r="T707" i="2"/>
  <c r="U707" i="2"/>
  <c r="V707" i="2"/>
  <c r="W707" i="2"/>
  <c r="X707" i="2"/>
  <c r="Y707" i="2"/>
  <c r="Z707" i="2"/>
  <c r="K708" i="2"/>
  <c r="P708" i="2"/>
  <c r="Q708" i="2"/>
  <c r="R708" i="2"/>
  <c r="S708" i="2"/>
  <c r="T708" i="2"/>
  <c r="U708" i="2"/>
  <c r="V708" i="2"/>
  <c r="W708" i="2"/>
  <c r="X708" i="2"/>
  <c r="Y708" i="2"/>
  <c r="Z708" i="2"/>
  <c r="K709" i="2"/>
  <c r="P709" i="2"/>
  <c r="Q709" i="2"/>
  <c r="R709" i="2"/>
  <c r="S709" i="2"/>
  <c r="T709" i="2"/>
  <c r="U709" i="2"/>
  <c r="V709" i="2"/>
  <c r="W709" i="2"/>
  <c r="X709" i="2"/>
  <c r="Y709" i="2"/>
  <c r="Z709" i="2"/>
  <c r="K710" i="2"/>
  <c r="P710" i="2"/>
  <c r="Q710" i="2"/>
  <c r="R710" i="2"/>
  <c r="S710" i="2"/>
  <c r="T710" i="2"/>
  <c r="U710" i="2"/>
  <c r="V710" i="2"/>
  <c r="W710" i="2"/>
  <c r="X710" i="2"/>
  <c r="Y710" i="2"/>
  <c r="Z710" i="2"/>
  <c r="K711" i="2"/>
  <c r="P711" i="2"/>
  <c r="Q711" i="2"/>
  <c r="R711" i="2"/>
  <c r="S711" i="2"/>
  <c r="T711" i="2"/>
  <c r="U711" i="2"/>
  <c r="V711" i="2"/>
  <c r="W711" i="2"/>
  <c r="X711" i="2"/>
  <c r="Y711" i="2"/>
  <c r="Z711" i="2"/>
  <c r="K712" i="2"/>
  <c r="P712" i="2"/>
  <c r="Q712" i="2"/>
  <c r="R712" i="2"/>
  <c r="S712" i="2"/>
  <c r="T712" i="2"/>
  <c r="U712" i="2"/>
  <c r="V712" i="2"/>
  <c r="W712" i="2"/>
  <c r="X712" i="2"/>
  <c r="Y712" i="2"/>
  <c r="Z712" i="2"/>
  <c r="K713" i="2"/>
  <c r="P713" i="2"/>
  <c r="Q713" i="2"/>
  <c r="R713" i="2"/>
  <c r="S713" i="2"/>
  <c r="T713" i="2"/>
  <c r="U713" i="2"/>
  <c r="V713" i="2"/>
  <c r="W713" i="2"/>
  <c r="X713" i="2"/>
  <c r="Y713" i="2"/>
  <c r="Z713" i="2"/>
  <c r="K714" i="2"/>
  <c r="P714" i="2"/>
  <c r="Q714" i="2"/>
  <c r="R714" i="2"/>
  <c r="S714" i="2"/>
  <c r="T714" i="2"/>
  <c r="U714" i="2"/>
  <c r="V714" i="2"/>
  <c r="W714" i="2"/>
  <c r="X714" i="2"/>
  <c r="Y714" i="2"/>
  <c r="Z714" i="2"/>
  <c r="K715" i="2"/>
  <c r="P715" i="2"/>
  <c r="Q715" i="2"/>
  <c r="R715" i="2"/>
  <c r="S715" i="2"/>
  <c r="T715" i="2"/>
  <c r="U715" i="2"/>
  <c r="V715" i="2"/>
  <c r="W715" i="2"/>
  <c r="X715" i="2"/>
  <c r="Y715" i="2"/>
  <c r="Z715" i="2"/>
  <c r="K716" i="2"/>
  <c r="P716" i="2"/>
  <c r="Q716" i="2"/>
  <c r="R716" i="2"/>
  <c r="S716" i="2"/>
  <c r="T716" i="2"/>
  <c r="U716" i="2"/>
  <c r="V716" i="2"/>
  <c r="W716" i="2"/>
  <c r="X716" i="2"/>
  <c r="Y716" i="2"/>
  <c r="Z716" i="2"/>
  <c r="K717" i="2"/>
  <c r="P717" i="2"/>
  <c r="Q717" i="2"/>
  <c r="R717" i="2"/>
  <c r="S717" i="2"/>
  <c r="T717" i="2"/>
  <c r="U717" i="2"/>
  <c r="V717" i="2"/>
  <c r="W717" i="2"/>
  <c r="X717" i="2"/>
  <c r="Y717" i="2"/>
  <c r="Z717" i="2"/>
  <c r="K718" i="2"/>
  <c r="P718" i="2"/>
  <c r="Q718" i="2"/>
  <c r="R718" i="2"/>
  <c r="S718" i="2"/>
  <c r="T718" i="2"/>
  <c r="U718" i="2"/>
  <c r="V718" i="2"/>
  <c r="W718" i="2"/>
  <c r="X718" i="2"/>
  <c r="Y718" i="2"/>
  <c r="Z718" i="2"/>
  <c r="K719" i="2"/>
  <c r="P719" i="2"/>
  <c r="Q719" i="2"/>
  <c r="R719" i="2"/>
  <c r="S719" i="2"/>
  <c r="T719" i="2"/>
  <c r="U719" i="2"/>
  <c r="V719" i="2"/>
  <c r="W719" i="2"/>
  <c r="X719" i="2"/>
  <c r="Y719" i="2"/>
  <c r="Z719" i="2"/>
  <c r="K720" i="2"/>
  <c r="P720" i="2"/>
  <c r="Q720" i="2"/>
  <c r="R720" i="2"/>
  <c r="S720" i="2"/>
  <c r="T720" i="2"/>
  <c r="U720" i="2"/>
  <c r="V720" i="2"/>
  <c r="W720" i="2"/>
  <c r="X720" i="2"/>
  <c r="Y720" i="2"/>
  <c r="Z720" i="2"/>
  <c r="K721" i="2"/>
  <c r="P721" i="2"/>
  <c r="Q721" i="2"/>
  <c r="R721" i="2"/>
  <c r="S721" i="2"/>
  <c r="T721" i="2"/>
  <c r="U721" i="2"/>
  <c r="V721" i="2"/>
  <c r="W721" i="2"/>
  <c r="X721" i="2"/>
  <c r="Y721" i="2"/>
  <c r="Z721" i="2"/>
  <c r="K722" i="2"/>
  <c r="P722" i="2"/>
  <c r="Q722" i="2"/>
  <c r="R722" i="2"/>
  <c r="S722" i="2"/>
  <c r="T722" i="2"/>
  <c r="U722" i="2"/>
  <c r="V722" i="2"/>
  <c r="W722" i="2"/>
  <c r="X722" i="2"/>
  <c r="Y722" i="2"/>
  <c r="Z722" i="2"/>
  <c r="K723" i="2"/>
  <c r="P723" i="2"/>
  <c r="Q723" i="2"/>
  <c r="R723" i="2"/>
  <c r="S723" i="2"/>
  <c r="T723" i="2"/>
  <c r="U723" i="2"/>
  <c r="V723" i="2"/>
  <c r="W723" i="2"/>
  <c r="X723" i="2"/>
  <c r="Y723" i="2"/>
  <c r="Z723" i="2"/>
  <c r="K724" i="2"/>
  <c r="P724" i="2"/>
  <c r="Q724" i="2"/>
  <c r="R724" i="2"/>
  <c r="S724" i="2"/>
  <c r="T724" i="2"/>
  <c r="U724" i="2"/>
  <c r="V724" i="2"/>
  <c r="W724" i="2"/>
  <c r="X724" i="2"/>
  <c r="Y724" i="2"/>
  <c r="Z724" i="2"/>
  <c r="K725" i="2"/>
  <c r="P725" i="2"/>
  <c r="Q725" i="2"/>
  <c r="R725" i="2"/>
  <c r="S725" i="2"/>
  <c r="T725" i="2"/>
  <c r="U725" i="2"/>
  <c r="V725" i="2"/>
  <c r="W725" i="2"/>
  <c r="X725" i="2"/>
  <c r="Y725" i="2"/>
  <c r="Z725" i="2"/>
  <c r="K726" i="2"/>
  <c r="P726" i="2"/>
  <c r="Q726" i="2"/>
  <c r="R726" i="2"/>
  <c r="S726" i="2"/>
  <c r="T726" i="2"/>
  <c r="U726" i="2"/>
  <c r="V726" i="2"/>
  <c r="W726" i="2"/>
  <c r="X726" i="2"/>
  <c r="Y726" i="2"/>
  <c r="Z726" i="2"/>
  <c r="K727" i="2"/>
  <c r="P727" i="2"/>
  <c r="Q727" i="2"/>
  <c r="R727" i="2"/>
  <c r="S727" i="2"/>
  <c r="T727" i="2"/>
  <c r="U727" i="2"/>
  <c r="V727" i="2"/>
  <c r="W727" i="2"/>
  <c r="X727" i="2"/>
  <c r="Y727" i="2"/>
  <c r="Z727" i="2"/>
  <c r="K728" i="2"/>
  <c r="P728" i="2"/>
  <c r="Q728" i="2"/>
  <c r="R728" i="2"/>
  <c r="S728" i="2"/>
  <c r="T728" i="2"/>
  <c r="U728" i="2"/>
  <c r="V728" i="2"/>
  <c r="W728" i="2"/>
  <c r="X728" i="2"/>
  <c r="Y728" i="2"/>
  <c r="Z728" i="2"/>
  <c r="K729" i="2"/>
  <c r="P729" i="2"/>
  <c r="Q729" i="2"/>
  <c r="R729" i="2"/>
  <c r="S729" i="2"/>
  <c r="T729" i="2"/>
  <c r="U729" i="2"/>
  <c r="V729" i="2"/>
  <c r="W729" i="2"/>
  <c r="X729" i="2"/>
  <c r="Y729" i="2"/>
  <c r="Z729" i="2"/>
  <c r="K730" i="2"/>
  <c r="P730" i="2"/>
  <c r="Q730" i="2"/>
  <c r="R730" i="2"/>
  <c r="S730" i="2"/>
  <c r="T730" i="2"/>
  <c r="U730" i="2"/>
  <c r="V730" i="2"/>
  <c r="W730" i="2"/>
  <c r="X730" i="2"/>
  <c r="Y730" i="2"/>
  <c r="Z730" i="2"/>
  <c r="K731" i="2"/>
  <c r="P731" i="2"/>
  <c r="Q731" i="2"/>
  <c r="R731" i="2"/>
  <c r="S731" i="2"/>
  <c r="T731" i="2"/>
  <c r="U731" i="2"/>
  <c r="V731" i="2"/>
  <c r="W731" i="2"/>
  <c r="X731" i="2"/>
  <c r="Y731" i="2"/>
  <c r="Z731" i="2"/>
  <c r="K732" i="2"/>
  <c r="P732" i="2"/>
  <c r="Q732" i="2"/>
  <c r="R732" i="2"/>
  <c r="S732" i="2"/>
  <c r="T732" i="2"/>
  <c r="U732" i="2"/>
  <c r="V732" i="2"/>
  <c r="W732" i="2"/>
  <c r="X732" i="2"/>
  <c r="Y732" i="2"/>
  <c r="Z732" i="2"/>
  <c r="K733" i="2"/>
  <c r="P733" i="2"/>
  <c r="Q733" i="2"/>
  <c r="R733" i="2"/>
  <c r="S733" i="2"/>
  <c r="T733" i="2"/>
  <c r="U733" i="2"/>
  <c r="V733" i="2"/>
  <c r="W733" i="2"/>
  <c r="X733" i="2"/>
  <c r="Y733" i="2"/>
  <c r="Z733" i="2"/>
  <c r="K734" i="2"/>
  <c r="P734" i="2"/>
  <c r="Q734" i="2"/>
  <c r="R734" i="2"/>
  <c r="S734" i="2"/>
  <c r="T734" i="2"/>
  <c r="U734" i="2"/>
  <c r="V734" i="2"/>
  <c r="W734" i="2"/>
  <c r="X734" i="2"/>
  <c r="Y734" i="2"/>
  <c r="Z734" i="2"/>
  <c r="K735" i="2"/>
  <c r="P735" i="2"/>
  <c r="Q735" i="2"/>
  <c r="R735" i="2"/>
  <c r="S735" i="2"/>
  <c r="T735" i="2"/>
  <c r="U735" i="2"/>
  <c r="V735" i="2"/>
  <c r="W735" i="2"/>
  <c r="X735" i="2"/>
  <c r="Y735" i="2"/>
  <c r="Z735" i="2"/>
  <c r="K736" i="2"/>
  <c r="P736" i="2"/>
  <c r="Q736" i="2"/>
  <c r="R736" i="2"/>
  <c r="S736" i="2"/>
  <c r="T736" i="2"/>
  <c r="U736" i="2"/>
  <c r="V736" i="2"/>
  <c r="W736" i="2"/>
  <c r="X736" i="2"/>
  <c r="Y736" i="2"/>
  <c r="Z736" i="2"/>
  <c r="K737" i="2"/>
  <c r="P737" i="2"/>
  <c r="Q737" i="2"/>
  <c r="R737" i="2"/>
  <c r="S737" i="2"/>
  <c r="T737" i="2"/>
  <c r="U737" i="2"/>
  <c r="V737" i="2"/>
  <c r="W737" i="2"/>
  <c r="X737" i="2"/>
  <c r="Y737" i="2"/>
  <c r="Z737" i="2"/>
  <c r="K738" i="2"/>
  <c r="P738" i="2"/>
  <c r="Q738" i="2"/>
  <c r="R738" i="2"/>
  <c r="S738" i="2"/>
  <c r="T738" i="2"/>
  <c r="U738" i="2"/>
  <c r="V738" i="2"/>
  <c r="W738" i="2"/>
  <c r="X738" i="2"/>
  <c r="Y738" i="2"/>
  <c r="Z738" i="2"/>
  <c r="K739" i="2"/>
  <c r="P739" i="2"/>
  <c r="Q739" i="2"/>
  <c r="R739" i="2"/>
  <c r="S739" i="2"/>
  <c r="T739" i="2"/>
  <c r="U739" i="2"/>
  <c r="V739" i="2"/>
  <c r="W739" i="2"/>
  <c r="X739" i="2"/>
  <c r="Y739" i="2"/>
  <c r="Z739" i="2"/>
  <c r="K740" i="2"/>
  <c r="P740" i="2"/>
  <c r="Q740" i="2"/>
  <c r="R740" i="2"/>
  <c r="S740" i="2"/>
  <c r="T740" i="2"/>
  <c r="U740" i="2"/>
  <c r="V740" i="2"/>
  <c r="W740" i="2"/>
  <c r="X740" i="2"/>
  <c r="Y740" i="2"/>
  <c r="Z740" i="2"/>
  <c r="K741" i="2"/>
  <c r="P741" i="2"/>
  <c r="Q741" i="2"/>
  <c r="R741" i="2"/>
  <c r="S741" i="2"/>
  <c r="T741" i="2"/>
  <c r="U741" i="2"/>
  <c r="V741" i="2"/>
  <c r="W741" i="2"/>
  <c r="X741" i="2"/>
  <c r="Y741" i="2"/>
  <c r="Z741" i="2"/>
  <c r="K742" i="2"/>
  <c r="P742" i="2"/>
  <c r="Q742" i="2"/>
  <c r="R742" i="2"/>
  <c r="S742" i="2"/>
  <c r="T742" i="2"/>
  <c r="U742" i="2"/>
  <c r="V742" i="2"/>
  <c r="W742" i="2"/>
  <c r="X742" i="2"/>
  <c r="Y742" i="2"/>
  <c r="Z742" i="2"/>
  <c r="K743" i="2"/>
  <c r="P743" i="2"/>
  <c r="Q743" i="2"/>
  <c r="R743" i="2"/>
  <c r="S743" i="2"/>
  <c r="T743" i="2"/>
  <c r="U743" i="2"/>
  <c r="V743" i="2"/>
  <c r="W743" i="2"/>
  <c r="X743" i="2"/>
  <c r="Y743" i="2"/>
  <c r="Z743" i="2"/>
  <c r="K744" i="2"/>
  <c r="P744" i="2"/>
  <c r="Q744" i="2"/>
  <c r="R744" i="2"/>
  <c r="S744" i="2"/>
  <c r="T744" i="2"/>
  <c r="U744" i="2"/>
  <c r="V744" i="2"/>
  <c r="W744" i="2"/>
  <c r="X744" i="2"/>
  <c r="Y744" i="2"/>
  <c r="Z744" i="2"/>
  <c r="K745" i="2"/>
  <c r="P745" i="2"/>
  <c r="Q745" i="2"/>
  <c r="R745" i="2"/>
  <c r="S745" i="2"/>
  <c r="T745" i="2"/>
  <c r="U745" i="2"/>
  <c r="V745" i="2"/>
  <c r="W745" i="2"/>
  <c r="X745" i="2"/>
  <c r="Y745" i="2"/>
  <c r="Z745" i="2"/>
  <c r="K746" i="2"/>
  <c r="P746" i="2"/>
  <c r="Q746" i="2"/>
  <c r="R746" i="2"/>
  <c r="S746" i="2"/>
  <c r="T746" i="2"/>
  <c r="U746" i="2"/>
  <c r="V746" i="2"/>
  <c r="W746" i="2"/>
  <c r="X746" i="2"/>
  <c r="Y746" i="2"/>
  <c r="Z746" i="2"/>
  <c r="K747" i="2"/>
  <c r="P747" i="2"/>
  <c r="Q747" i="2"/>
  <c r="R747" i="2"/>
  <c r="S747" i="2"/>
  <c r="T747" i="2"/>
  <c r="U747" i="2"/>
  <c r="V747" i="2"/>
  <c r="W747" i="2"/>
  <c r="X747" i="2"/>
  <c r="Y747" i="2"/>
  <c r="Z747" i="2"/>
  <c r="K748" i="2"/>
  <c r="P748" i="2"/>
  <c r="Q748" i="2"/>
  <c r="R748" i="2"/>
  <c r="S748" i="2"/>
  <c r="T748" i="2"/>
  <c r="U748" i="2"/>
  <c r="V748" i="2"/>
  <c r="W748" i="2"/>
  <c r="X748" i="2"/>
  <c r="Y748" i="2"/>
  <c r="Z748" i="2"/>
  <c r="K749" i="2"/>
  <c r="P749" i="2"/>
  <c r="Q749" i="2"/>
  <c r="R749" i="2"/>
  <c r="S749" i="2"/>
  <c r="T749" i="2"/>
  <c r="U749" i="2"/>
  <c r="V749" i="2"/>
  <c r="W749" i="2"/>
  <c r="X749" i="2"/>
  <c r="Y749" i="2"/>
  <c r="Z749" i="2"/>
  <c r="K750" i="2"/>
  <c r="P750" i="2"/>
  <c r="Q750" i="2"/>
  <c r="R750" i="2"/>
  <c r="S750" i="2"/>
  <c r="T750" i="2"/>
  <c r="U750" i="2"/>
  <c r="V750" i="2"/>
  <c r="W750" i="2"/>
  <c r="X750" i="2"/>
  <c r="Y750" i="2"/>
  <c r="Z750" i="2"/>
  <c r="K751" i="2"/>
  <c r="P751" i="2"/>
  <c r="Q751" i="2"/>
  <c r="R751" i="2"/>
  <c r="S751" i="2"/>
  <c r="T751" i="2"/>
  <c r="U751" i="2"/>
  <c r="V751" i="2"/>
  <c r="W751" i="2"/>
  <c r="X751" i="2"/>
  <c r="Y751" i="2"/>
  <c r="Z751" i="2"/>
  <c r="K752" i="2"/>
  <c r="P752" i="2"/>
  <c r="Q752" i="2"/>
  <c r="R752" i="2"/>
  <c r="S752" i="2"/>
  <c r="T752" i="2"/>
  <c r="U752" i="2"/>
  <c r="V752" i="2"/>
  <c r="W752" i="2"/>
  <c r="X752" i="2"/>
  <c r="Y752" i="2"/>
  <c r="Z752" i="2"/>
  <c r="K753" i="2"/>
  <c r="P753" i="2"/>
  <c r="Q753" i="2"/>
  <c r="R753" i="2"/>
  <c r="S753" i="2"/>
  <c r="T753" i="2"/>
  <c r="U753" i="2"/>
  <c r="V753" i="2"/>
  <c r="W753" i="2"/>
  <c r="X753" i="2"/>
  <c r="Y753" i="2"/>
  <c r="Z753" i="2"/>
  <c r="K754" i="2"/>
  <c r="P754" i="2"/>
  <c r="Q754" i="2"/>
  <c r="R754" i="2"/>
  <c r="S754" i="2"/>
  <c r="T754" i="2"/>
  <c r="U754" i="2"/>
  <c r="V754" i="2"/>
  <c r="W754" i="2"/>
  <c r="X754" i="2"/>
  <c r="Y754" i="2"/>
  <c r="Z754" i="2"/>
  <c r="K755" i="2"/>
  <c r="P755" i="2"/>
  <c r="Q755" i="2"/>
  <c r="R755" i="2"/>
  <c r="S755" i="2"/>
  <c r="T755" i="2"/>
  <c r="U755" i="2"/>
  <c r="V755" i="2"/>
  <c r="W755" i="2"/>
  <c r="X755" i="2"/>
  <c r="Y755" i="2"/>
  <c r="Z755" i="2"/>
  <c r="K756" i="2"/>
  <c r="P756" i="2"/>
  <c r="Q756" i="2"/>
  <c r="R756" i="2"/>
  <c r="S756" i="2"/>
  <c r="T756" i="2"/>
  <c r="U756" i="2"/>
  <c r="V756" i="2"/>
  <c r="W756" i="2"/>
  <c r="X756" i="2"/>
  <c r="Y756" i="2"/>
  <c r="Z756" i="2"/>
  <c r="K757" i="2"/>
  <c r="P757" i="2"/>
  <c r="Q757" i="2"/>
  <c r="R757" i="2"/>
  <c r="S757" i="2"/>
  <c r="T757" i="2"/>
  <c r="U757" i="2"/>
  <c r="V757" i="2"/>
  <c r="W757" i="2"/>
  <c r="X757" i="2"/>
  <c r="Y757" i="2"/>
  <c r="Z757" i="2"/>
  <c r="K758" i="2"/>
  <c r="P758" i="2"/>
  <c r="Q758" i="2"/>
  <c r="R758" i="2"/>
  <c r="S758" i="2"/>
  <c r="T758" i="2"/>
  <c r="U758" i="2"/>
  <c r="V758" i="2"/>
  <c r="W758" i="2"/>
  <c r="X758" i="2"/>
  <c r="Y758" i="2"/>
  <c r="Z758" i="2"/>
  <c r="K759" i="2"/>
  <c r="P759" i="2"/>
  <c r="Q759" i="2"/>
  <c r="R759" i="2"/>
  <c r="S759" i="2"/>
  <c r="T759" i="2"/>
  <c r="U759" i="2"/>
  <c r="V759" i="2"/>
  <c r="W759" i="2"/>
  <c r="X759" i="2"/>
  <c r="Y759" i="2"/>
  <c r="Z759" i="2"/>
  <c r="K760" i="2"/>
  <c r="P760" i="2"/>
  <c r="Q760" i="2"/>
  <c r="R760" i="2"/>
  <c r="S760" i="2"/>
  <c r="T760" i="2"/>
  <c r="U760" i="2"/>
  <c r="V760" i="2"/>
  <c r="W760" i="2"/>
  <c r="X760" i="2"/>
  <c r="Y760" i="2"/>
  <c r="Z760" i="2"/>
  <c r="K761" i="2"/>
  <c r="P761" i="2"/>
  <c r="Q761" i="2"/>
  <c r="R761" i="2"/>
  <c r="S761" i="2"/>
  <c r="T761" i="2"/>
  <c r="U761" i="2"/>
  <c r="V761" i="2"/>
  <c r="W761" i="2"/>
  <c r="X761" i="2"/>
  <c r="Y761" i="2"/>
  <c r="Z761" i="2"/>
  <c r="K762" i="2"/>
  <c r="P762" i="2"/>
  <c r="Q762" i="2"/>
  <c r="R762" i="2"/>
  <c r="S762" i="2"/>
  <c r="T762" i="2"/>
  <c r="U762" i="2"/>
  <c r="V762" i="2"/>
  <c r="W762" i="2"/>
  <c r="X762" i="2"/>
  <c r="Y762" i="2"/>
  <c r="Z762" i="2"/>
  <c r="K763" i="2"/>
  <c r="P763" i="2"/>
  <c r="Q763" i="2"/>
  <c r="R763" i="2"/>
  <c r="S763" i="2"/>
  <c r="T763" i="2"/>
  <c r="U763" i="2"/>
  <c r="V763" i="2"/>
  <c r="W763" i="2"/>
  <c r="X763" i="2"/>
  <c r="Y763" i="2"/>
  <c r="Z763" i="2"/>
  <c r="K764" i="2"/>
  <c r="P764" i="2"/>
  <c r="Q764" i="2"/>
  <c r="R764" i="2"/>
  <c r="S764" i="2"/>
  <c r="T764" i="2"/>
  <c r="U764" i="2"/>
  <c r="V764" i="2"/>
  <c r="W764" i="2"/>
  <c r="X764" i="2"/>
  <c r="Y764" i="2"/>
  <c r="Z764" i="2"/>
  <c r="K765" i="2"/>
  <c r="P765" i="2"/>
  <c r="Q765" i="2"/>
  <c r="R765" i="2"/>
  <c r="S765" i="2"/>
  <c r="T765" i="2"/>
  <c r="U765" i="2"/>
  <c r="V765" i="2"/>
  <c r="W765" i="2"/>
  <c r="X765" i="2"/>
  <c r="Y765" i="2"/>
  <c r="Z765" i="2"/>
  <c r="K766" i="2"/>
  <c r="P766" i="2"/>
  <c r="Q766" i="2"/>
  <c r="R766" i="2"/>
  <c r="S766" i="2"/>
  <c r="T766" i="2"/>
  <c r="U766" i="2"/>
  <c r="V766" i="2"/>
  <c r="W766" i="2"/>
  <c r="X766" i="2"/>
  <c r="Y766" i="2"/>
  <c r="Z766" i="2"/>
  <c r="K767" i="2"/>
  <c r="P767" i="2"/>
  <c r="Q767" i="2"/>
  <c r="R767" i="2"/>
  <c r="S767" i="2"/>
  <c r="T767" i="2"/>
  <c r="U767" i="2"/>
  <c r="V767" i="2"/>
  <c r="W767" i="2"/>
  <c r="X767" i="2"/>
  <c r="Y767" i="2"/>
  <c r="Z767" i="2"/>
  <c r="K768" i="2"/>
  <c r="P768" i="2"/>
  <c r="Q768" i="2"/>
  <c r="R768" i="2"/>
  <c r="S768" i="2"/>
  <c r="T768" i="2"/>
  <c r="U768" i="2"/>
  <c r="V768" i="2"/>
  <c r="W768" i="2"/>
  <c r="X768" i="2"/>
  <c r="Y768" i="2"/>
  <c r="Z768" i="2"/>
  <c r="K769" i="2"/>
  <c r="P769" i="2"/>
  <c r="Q769" i="2"/>
  <c r="R769" i="2"/>
  <c r="S769" i="2"/>
  <c r="T769" i="2"/>
  <c r="U769" i="2"/>
  <c r="V769" i="2"/>
  <c r="W769" i="2"/>
  <c r="X769" i="2"/>
  <c r="Y769" i="2"/>
  <c r="Z769" i="2"/>
  <c r="K770" i="2"/>
  <c r="P770" i="2"/>
  <c r="Q770" i="2"/>
  <c r="R770" i="2"/>
  <c r="S770" i="2"/>
  <c r="T770" i="2"/>
  <c r="U770" i="2"/>
  <c r="V770" i="2"/>
  <c r="W770" i="2"/>
  <c r="X770" i="2"/>
  <c r="Y770" i="2"/>
  <c r="Z770" i="2"/>
  <c r="K771" i="2"/>
  <c r="P771" i="2"/>
  <c r="Q771" i="2"/>
  <c r="R771" i="2"/>
  <c r="S771" i="2"/>
  <c r="T771" i="2"/>
  <c r="U771" i="2"/>
  <c r="V771" i="2"/>
  <c r="W771" i="2"/>
  <c r="X771" i="2"/>
  <c r="Y771" i="2"/>
  <c r="Z771" i="2"/>
  <c r="K772" i="2"/>
  <c r="P772" i="2"/>
  <c r="Q772" i="2"/>
  <c r="R772" i="2"/>
  <c r="S772" i="2"/>
  <c r="T772" i="2"/>
  <c r="U772" i="2"/>
  <c r="V772" i="2"/>
  <c r="W772" i="2"/>
  <c r="X772" i="2"/>
  <c r="Y772" i="2"/>
  <c r="Z772" i="2"/>
  <c r="K773" i="2"/>
  <c r="P773" i="2"/>
  <c r="Q773" i="2"/>
  <c r="R773" i="2"/>
  <c r="S773" i="2"/>
  <c r="T773" i="2"/>
  <c r="U773" i="2"/>
  <c r="V773" i="2"/>
  <c r="W773" i="2"/>
  <c r="X773" i="2"/>
  <c r="Y773" i="2"/>
  <c r="Z773" i="2"/>
  <c r="K774" i="2"/>
  <c r="P774" i="2"/>
  <c r="Q774" i="2"/>
  <c r="R774" i="2"/>
  <c r="S774" i="2"/>
  <c r="T774" i="2"/>
  <c r="U774" i="2"/>
  <c r="V774" i="2"/>
  <c r="W774" i="2"/>
  <c r="X774" i="2"/>
  <c r="Y774" i="2"/>
  <c r="Z774" i="2"/>
  <c r="K775" i="2"/>
  <c r="P775" i="2"/>
  <c r="Q775" i="2"/>
  <c r="R775" i="2"/>
  <c r="S775" i="2"/>
  <c r="T775" i="2"/>
  <c r="U775" i="2"/>
  <c r="V775" i="2"/>
  <c r="W775" i="2"/>
  <c r="X775" i="2"/>
  <c r="Y775" i="2"/>
  <c r="Z775" i="2"/>
  <c r="K776" i="2"/>
  <c r="P776" i="2"/>
  <c r="Q776" i="2"/>
  <c r="R776" i="2"/>
  <c r="S776" i="2"/>
  <c r="T776" i="2"/>
  <c r="U776" i="2"/>
  <c r="V776" i="2"/>
  <c r="W776" i="2"/>
  <c r="X776" i="2"/>
  <c r="Y776" i="2"/>
  <c r="Z776" i="2"/>
  <c r="K777" i="2"/>
  <c r="P777" i="2"/>
  <c r="Q777" i="2"/>
  <c r="R777" i="2"/>
  <c r="S777" i="2"/>
  <c r="T777" i="2"/>
  <c r="U777" i="2"/>
  <c r="V777" i="2"/>
  <c r="W777" i="2"/>
  <c r="X777" i="2"/>
  <c r="Y777" i="2"/>
  <c r="Z777" i="2"/>
  <c r="K778" i="2"/>
  <c r="P778" i="2"/>
  <c r="Q778" i="2"/>
  <c r="R778" i="2"/>
  <c r="S778" i="2"/>
  <c r="T778" i="2"/>
  <c r="U778" i="2"/>
  <c r="V778" i="2"/>
  <c r="W778" i="2"/>
  <c r="X778" i="2"/>
  <c r="Y778" i="2"/>
  <c r="Z778" i="2"/>
  <c r="K779" i="2"/>
  <c r="P779" i="2"/>
  <c r="Q779" i="2"/>
  <c r="R779" i="2"/>
  <c r="S779" i="2"/>
  <c r="T779" i="2"/>
  <c r="U779" i="2"/>
  <c r="V779" i="2"/>
  <c r="W779" i="2"/>
  <c r="X779" i="2"/>
  <c r="Y779" i="2"/>
  <c r="Z779" i="2"/>
  <c r="K780" i="2"/>
  <c r="P780" i="2"/>
  <c r="Q780" i="2"/>
  <c r="R780" i="2"/>
  <c r="S780" i="2"/>
  <c r="T780" i="2"/>
  <c r="U780" i="2"/>
  <c r="V780" i="2"/>
  <c r="W780" i="2"/>
  <c r="X780" i="2"/>
  <c r="Y780" i="2"/>
  <c r="Z780" i="2"/>
  <c r="K781" i="2"/>
  <c r="P781" i="2"/>
  <c r="Q781" i="2"/>
  <c r="R781" i="2"/>
  <c r="S781" i="2"/>
  <c r="T781" i="2"/>
  <c r="U781" i="2"/>
  <c r="V781" i="2"/>
  <c r="W781" i="2"/>
  <c r="X781" i="2"/>
  <c r="Y781" i="2"/>
  <c r="Z781" i="2"/>
  <c r="K782" i="2"/>
  <c r="P782" i="2"/>
  <c r="Q782" i="2"/>
  <c r="R782" i="2"/>
  <c r="S782" i="2"/>
  <c r="T782" i="2"/>
  <c r="U782" i="2"/>
  <c r="V782" i="2"/>
  <c r="W782" i="2"/>
  <c r="X782" i="2"/>
  <c r="Y782" i="2"/>
  <c r="Z782" i="2"/>
  <c r="K783" i="2"/>
  <c r="P783" i="2"/>
  <c r="Q783" i="2"/>
  <c r="R783" i="2"/>
  <c r="S783" i="2"/>
  <c r="T783" i="2"/>
  <c r="U783" i="2"/>
  <c r="V783" i="2"/>
  <c r="W783" i="2"/>
  <c r="X783" i="2"/>
  <c r="Y783" i="2"/>
  <c r="Z783" i="2"/>
  <c r="K784" i="2"/>
  <c r="P784" i="2"/>
  <c r="Q784" i="2"/>
  <c r="R784" i="2"/>
  <c r="S784" i="2"/>
  <c r="T784" i="2"/>
  <c r="U784" i="2"/>
  <c r="V784" i="2"/>
  <c r="W784" i="2"/>
  <c r="X784" i="2"/>
  <c r="Y784" i="2"/>
  <c r="Z784" i="2"/>
  <c r="K785" i="2"/>
  <c r="P785" i="2"/>
  <c r="Q785" i="2"/>
  <c r="R785" i="2"/>
  <c r="S785" i="2"/>
  <c r="T785" i="2"/>
  <c r="U785" i="2"/>
  <c r="V785" i="2"/>
  <c r="W785" i="2"/>
  <c r="X785" i="2"/>
  <c r="Y785" i="2"/>
  <c r="Z785" i="2"/>
  <c r="K786" i="2"/>
  <c r="P786" i="2"/>
  <c r="Q786" i="2"/>
  <c r="R786" i="2"/>
  <c r="S786" i="2"/>
  <c r="T786" i="2"/>
  <c r="U786" i="2"/>
  <c r="V786" i="2"/>
  <c r="W786" i="2"/>
  <c r="X786" i="2"/>
  <c r="Y786" i="2"/>
  <c r="Z786" i="2"/>
  <c r="K787" i="2"/>
  <c r="P787" i="2"/>
  <c r="Q787" i="2"/>
  <c r="R787" i="2"/>
  <c r="S787" i="2"/>
  <c r="T787" i="2"/>
  <c r="U787" i="2"/>
  <c r="V787" i="2"/>
  <c r="W787" i="2"/>
  <c r="X787" i="2"/>
  <c r="Y787" i="2"/>
  <c r="Z787" i="2"/>
  <c r="K788" i="2"/>
  <c r="P788" i="2"/>
  <c r="Q788" i="2"/>
  <c r="R788" i="2"/>
  <c r="S788" i="2"/>
  <c r="T788" i="2"/>
  <c r="U788" i="2"/>
  <c r="V788" i="2"/>
  <c r="W788" i="2"/>
  <c r="X788" i="2"/>
  <c r="Y788" i="2"/>
  <c r="Z788" i="2"/>
  <c r="K789" i="2"/>
  <c r="P789" i="2"/>
  <c r="Q789" i="2"/>
  <c r="R789" i="2"/>
  <c r="S789" i="2"/>
  <c r="T789" i="2"/>
  <c r="U789" i="2"/>
  <c r="V789" i="2"/>
  <c r="W789" i="2"/>
  <c r="X789" i="2"/>
  <c r="Y789" i="2"/>
  <c r="Z789" i="2"/>
  <c r="K790" i="2"/>
  <c r="P790" i="2"/>
  <c r="Q790" i="2"/>
  <c r="R790" i="2"/>
  <c r="S790" i="2"/>
  <c r="T790" i="2"/>
  <c r="U790" i="2"/>
  <c r="V790" i="2"/>
  <c r="W790" i="2"/>
  <c r="X790" i="2"/>
  <c r="Y790" i="2"/>
  <c r="Z790" i="2"/>
  <c r="K791" i="2"/>
  <c r="P791" i="2"/>
  <c r="Q791" i="2"/>
  <c r="R791" i="2"/>
  <c r="S791" i="2"/>
  <c r="T791" i="2"/>
  <c r="U791" i="2"/>
  <c r="V791" i="2"/>
  <c r="W791" i="2"/>
  <c r="X791" i="2"/>
  <c r="Y791" i="2"/>
  <c r="Z791" i="2"/>
  <c r="K792" i="2"/>
  <c r="P792" i="2"/>
  <c r="Q792" i="2"/>
  <c r="R792" i="2"/>
  <c r="S792" i="2"/>
  <c r="T792" i="2"/>
  <c r="U792" i="2"/>
  <c r="V792" i="2"/>
  <c r="W792" i="2"/>
  <c r="X792" i="2"/>
  <c r="Y792" i="2"/>
  <c r="Z792" i="2"/>
  <c r="K793" i="2"/>
  <c r="P793" i="2"/>
  <c r="Q793" i="2"/>
  <c r="R793" i="2"/>
  <c r="S793" i="2"/>
  <c r="T793" i="2"/>
  <c r="U793" i="2"/>
  <c r="V793" i="2"/>
  <c r="W793" i="2"/>
  <c r="X793" i="2"/>
  <c r="Y793" i="2"/>
  <c r="Z793" i="2"/>
  <c r="K794" i="2"/>
  <c r="P794" i="2"/>
  <c r="Q794" i="2"/>
  <c r="R794" i="2"/>
  <c r="S794" i="2"/>
  <c r="T794" i="2"/>
  <c r="U794" i="2"/>
  <c r="V794" i="2"/>
  <c r="W794" i="2"/>
  <c r="X794" i="2"/>
  <c r="Y794" i="2"/>
  <c r="Z794" i="2"/>
  <c r="K795" i="2"/>
  <c r="P795" i="2"/>
  <c r="Q795" i="2"/>
  <c r="R795" i="2"/>
  <c r="S795" i="2"/>
  <c r="T795" i="2"/>
  <c r="U795" i="2"/>
  <c r="V795" i="2"/>
  <c r="W795" i="2"/>
  <c r="X795" i="2"/>
  <c r="Y795" i="2"/>
  <c r="Z795" i="2"/>
  <c r="K796" i="2"/>
  <c r="P796" i="2"/>
  <c r="Q796" i="2"/>
  <c r="R796" i="2"/>
  <c r="S796" i="2"/>
  <c r="T796" i="2"/>
  <c r="U796" i="2"/>
  <c r="V796" i="2"/>
  <c r="W796" i="2"/>
  <c r="X796" i="2"/>
  <c r="Y796" i="2"/>
  <c r="Z796" i="2"/>
  <c r="K797" i="2"/>
  <c r="P797" i="2"/>
  <c r="Q797" i="2"/>
  <c r="R797" i="2"/>
  <c r="S797" i="2"/>
  <c r="T797" i="2"/>
  <c r="U797" i="2"/>
  <c r="V797" i="2"/>
  <c r="W797" i="2"/>
  <c r="X797" i="2"/>
  <c r="Y797" i="2"/>
  <c r="Z797" i="2"/>
  <c r="K798" i="2"/>
  <c r="P798" i="2"/>
  <c r="Q798" i="2"/>
  <c r="R798" i="2"/>
  <c r="S798" i="2"/>
  <c r="T798" i="2"/>
  <c r="U798" i="2"/>
  <c r="V798" i="2"/>
  <c r="W798" i="2"/>
  <c r="X798" i="2"/>
  <c r="Y798" i="2"/>
  <c r="Z798" i="2"/>
  <c r="K799" i="2"/>
  <c r="P799" i="2"/>
  <c r="Q799" i="2"/>
  <c r="R799" i="2"/>
  <c r="S799" i="2"/>
  <c r="T799" i="2"/>
  <c r="U799" i="2"/>
  <c r="V799" i="2"/>
  <c r="W799" i="2"/>
  <c r="X799" i="2"/>
  <c r="Y799" i="2"/>
  <c r="Z799" i="2"/>
  <c r="K800" i="2"/>
  <c r="P800" i="2"/>
  <c r="Q800" i="2"/>
  <c r="R800" i="2"/>
  <c r="S800" i="2"/>
  <c r="T800" i="2"/>
  <c r="U800" i="2"/>
  <c r="V800" i="2"/>
  <c r="W800" i="2"/>
  <c r="X800" i="2"/>
  <c r="Y800" i="2"/>
  <c r="Z800" i="2"/>
  <c r="K801" i="2"/>
  <c r="P801" i="2"/>
  <c r="Q801" i="2"/>
  <c r="R801" i="2"/>
  <c r="S801" i="2"/>
  <c r="T801" i="2"/>
  <c r="U801" i="2"/>
  <c r="V801" i="2"/>
  <c r="W801" i="2"/>
  <c r="X801" i="2"/>
  <c r="Y801" i="2"/>
  <c r="Z801" i="2"/>
  <c r="K802" i="2"/>
  <c r="P802" i="2"/>
  <c r="Q802" i="2"/>
  <c r="R802" i="2"/>
  <c r="S802" i="2"/>
  <c r="T802" i="2"/>
  <c r="U802" i="2"/>
  <c r="V802" i="2"/>
  <c r="W802" i="2"/>
  <c r="X802" i="2"/>
  <c r="Y802" i="2"/>
  <c r="Z802" i="2"/>
  <c r="K803" i="2"/>
  <c r="P803" i="2"/>
  <c r="Q803" i="2"/>
  <c r="R803" i="2"/>
  <c r="S803" i="2"/>
  <c r="T803" i="2"/>
  <c r="U803" i="2"/>
  <c r="V803" i="2"/>
  <c r="W803" i="2"/>
  <c r="X803" i="2"/>
  <c r="Y803" i="2"/>
  <c r="Z803" i="2"/>
  <c r="K804" i="2"/>
  <c r="P804" i="2"/>
  <c r="Q804" i="2"/>
  <c r="R804" i="2"/>
  <c r="S804" i="2"/>
  <c r="T804" i="2"/>
  <c r="U804" i="2"/>
  <c r="V804" i="2"/>
  <c r="W804" i="2"/>
  <c r="X804" i="2"/>
  <c r="Y804" i="2"/>
  <c r="Z804" i="2"/>
  <c r="K805" i="2"/>
  <c r="P805" i="2"/>
  <c r="Q805" i="2"/>
  <c r="R805" i="2"/>
  <c r="S805" i="2"/>
  <c r="T805" i="2"/>
  <c r="U805" i="2"/>
  <c r="V805" i="2"/>
  <c r="W805" i="2"/>
  <c r="X805" i="2"/>
  <c r="Y805" i="2"/>
  <c r="Z805" i="2"/>
  <c r="K806" i="2"/>
  <c r="P806" i="2"/>
  <c r="Q806" i="2"/>
  <c r="R806" i="2"/>
  <c r="S806" i="2"/>
  <c r="T806" i="2"/>
  <c r="U806" i="2"/>
  <c r="V806" i="2"/>
  <c r="W806" i="2"/>
  <c r="X806" i="2"/>
  <c r="Y806" i="2"/>
  <c r="Z806" i="2"/>
  <c r="K807" i="2"/>
  <c r="P807" i="2"/>
  <c r="Q807" i="2"/>
  <c r="R807" i="2"/>
  <c r="S807" i="2"/>
  <c r="T807" i="2"/>
  <c r="U807" i="2"/>
  <c r="V807" i="2"/>
  <c r="W807" i="2"/>
  <c r="X807" i="2"/>
  <c r="Y807" i="2"/>
  <c r="Z807" i="2"/>
  <c r="K808" i="2"/>
  <c r="P808" i="2"/>
  <c r="Q808" i="2"/>
  <c r="R808" i="2"/>
  <c r="S808" i="2"/>
  <c r="T808" i="2"/>
  <c r="U808" i="2"/>
  <c r="V808" i="2"/>
  <c r="W808" i="2"/>
  <c r="X808" i="2"/>
  <c r="Y808" i="2"/>
  <c r="Z808" i="2"/>
  <c r="K809" i="2"/>
  <c r="P809" i="2"/>
  <c r="Q809" i="2"/>
  <c r="R809" i="2"/>
  <c r="S809" i="2"/>
  <c r="T809" i="2"/>
  <c r="U809" i="2"/>
  <c r="V809" i="2"/>
  <c r="W809" i="2"/>
  <c r="X809" i="2"/>
  <c r="Y809" i="2"/>
  <c r="Z809" i="2"/>
  <c r="K810" i="2"/>
  <c r="P810" i="2"/>
  <c r="Q810" i="2"/>
  <c r="R810" i="2"/>
  <c r="S810" i="2"/>
  <c r="T810" i="2"/>
  <c r="U810" i="2"/>
  <c r="V810" i="2"/>
  <c r="W810" i="2"/>
  <c r="X810" i="2"/>
  <c r="Y810" i="2"/>
  <c r="Z810" i="2"/>
  <c r="K811" i="2"/>
  <c r="P811" i="2"/>
  <c r="Q811" i="2"/>
  <c r="R811" i="2"/>
  <c r="S811" i="2"/>
  <c r="T811" i="2"/>
  <c r="U811" i="2"/>
  <c r="V811" i="2"/>
  <c r="W811" i="2"/>
  <c r="X811" i="2"/>
  <c r="Y811" i="2"/>
  <c r="Z811" i="2"/>
  <c r="K812" i="2"/>
  <c r="P812" i="2"/>
  <c r="Q812" i="2"/>
  <c r="R812" i="2"/>
  <c r="S812" i="2"/>
  <c r="T812" i="2"/>
  <c r="U812" i="2"/>
  <c r="V812" i="2"/>
  <c r="W812" i="2"/>
  <c r="X812" i="2"/>
  <c r="Y812" i="2"/>
  <c r="Z812" i="2"/>
  <c r="K813" i="2"/>
  <c r="P813" i="2"/>
  <c r="Q813" i="2"/>
  <c r="R813" i="2"/>
  <c r="S813" i="2"/>
  <c r="T813" i="2"/>
  <c r="U813" i="2"/>
  <c r="V813" i="2"/>
  <c r="W813" i="2"/>
  <c r="X813" i="2"/>
  <c r="Y813" i="2"/>
  <c r="Z813" i="2"/>
  <c r="K814" i="2"/>
  <c r="P814" i="2"/>
  <c r="Q814" i="2"/>
  <c r="R814" i="2"/>
  <c r="S814" i="2"/>
  <c r="T814" i="2"/>
  <c r="U814" i="2"/>
  <c r="V814" i="2"/>
  <c r="W814" i="2"/>
  <c r="X814" i="2"/>
  <c r="Y814" i="2"/>
  <c r="Z814" i="2"/>
  <c r="K815" i="2"/>
  <c r="P815" i="2"/>
  <c r="Q815" i="2"/>
  <c r="R815" i="2"/>
  <c r="S815" i="2"/>
  <c r="T815" i="2"/>
  <c r="U815" i="2"/>
  <c r="V815" i="2"/>
  <c r="W815" i="2"/>
  <c r="X815" i="2"/>
  <c r="Y815" i="2"/>
  <c r="Z815" i="2"/>
  <c r="K816" i="2"/>
  <c r="P816" i="2"/>
  <c r="Q816" i="2"/>
  <c r="R816" i="2"/>
  <c r="S816" i="2"/>
  <c r="T816" i="2"/>
  <c r="U816" i="2"/>
  <c r="V816" i="2"/>
  <c r="W816" i="2"/>
  <c r="X816" i="2"/>
  <c r="Y816" i="2"/>
  <c r="Z816" i="2"/>
  <c r="K817" i="2"/>
  <c r="P817" i="2"/>
  <c r="Q817" i="2"/>
  <c r="R817" i="2"/>
  <c r="S817" i="2"/>
  <c r="T817" i="2"/>
  <c r="U817" i="2"/>
  <c r="V817" i="2"/>
  <c r="W817" i="2"/>
  <c r="X817" i="2"/>
  <c r="Y817" i="2"/>
  <c r="Z817" i="2"/>
  <c r="K818" i="2"/>
  <c r="P818" i="2"/>
  <c r="Q818" i="2"/>
  <c r="R818" i="2"/>
  <c r="S818" i="2"/>
  <c r="T818" i="2"/>
  <c r="U818" i="2"/>
  <c r="V818" i="2"/>
  <c r="W818" i="2"/>
  <c r="X818" i="2"/>
  <c r="Y818" i="2"/>
  <c r="Z818" i="2"/>
  <c r="K819" i="2"/>
  <c r="P819" i="2"/>
  <c r="Q819" i="2"/>
  <c r="R819" i="2"/>
  <c r="S819" i="2"/>
  <c r="T819" i="2"/>
  <c r="U819" i="2"/>
  <c r="V819" i="2"/>
  <c r="W819" i="2"/>
  <c r="X819" i="2"/>
  <c r="Y819" i="2"/>
  <c r="Z819" i="2"/>
  <c r="K820" i="2"/>
  <c r="P820" i="2"/>
  <c r="Q820" i="2"/>
  <c r="R820" i="2"/>
  <c r="S820" i="2"/>
  <c r="T820" i="2"/>
  <c r="U820" i="2"/>
  <c r="V820" i="2"/>
  <c r="W820" i="2"/>
  <c r="X820" i="2"/>
  <c r="Y820" i="2"/>
  <c r="Z820" i="2"/>
  <c r="K821" i="2"/>
  <c r="P821" i="2"/>
  <c r="Q821" i="2"/>
  <c r="R821" i="2"/>
  <c r="S821" i="2"/>
  <c r="T821" i="2"/>
  <c r="U821" i="2"/>
  <c r="V821" i="2"/>
  <c r="W821" i="2"/>
  <c r="X821" i="2"/>
  <c r="Y821" i="2"/>
  <c r="Z821" i="2"/>
  <c r="K822" i="2"/>
  <c r="P822" i="2"/>
  <c r="Q822" i="2"/>
  <c r="R822" i="2"/>
  <c r="S822" i="2"/>
  <c r="T822" i="2"/>
  <c r="U822" i="2"/>
  <c r="V822" i="2"/>
  <c r="W822" i="2"/>
  <c r="X822" i="2"/>
  <c r="Y822" i="2"/>
  <c r="Z822" i="2"/>
  <c r="K823" i="2"/>
  <c r="P823" i="2"/>
  <c r="Q823" i="2"/>
  <c r="R823" i="2"/>
  <c r="S823" i="2"/>
  <c r="T823" i="2"/>
  <c r="U823" i="2"/>
  <c r="V823" i="2"/>
  <c r="W823" i="2"/>
  <c r="X823" i="2"/>
  <c r="Y823" i="2"/>
  <c r="Z823" i="2"/>
  <c r="K824" i="2"/>
  <c r="P824" i="2"/>
  <c r="Q824" i="2"/>
  <c r="R824" i="2"/>
  <c r="S824" i="2"/>
  <c r="T824" i="2"/>
  <c r="U824" i="2"/>
  <c r="V824" i="2"/>
  <c r="W824" i="2"/>
  <c r="X824" i="2"/>
  <c r="Y824" i="2"/>
  <c r="Z824" i="2"/>
  <c r="K825" i="2"/>
  <c r="P825" i="2"/>
  <c r="Q825" i="2"/>
  <c r="R825" i="2"/>
  <c r="S825" i="2"/>
  <c r="T825" i="2"/>
  <c r="U825" i="2"/>
  <c r="V825" i="2"/>
  <c r="W825" i="2"/>
  <c r="X825" i="2"/>
  <c r="Y825" i="2"/>
  <c r="Z825" i="2"/>
  <c r="K826" i="2"/>
  <c r="P826" i="2"/>
  <c r="Q826" i="2"/>
  <c r="R826" i="2"/>
  <c r="S826" i="2"/>
  <c r="T826" i="2"/>
  <c r="U826" i="2"/>
  <c r="V826" i="2"/>
  <c r="W826" i="2"/>
  <c r="X826" i="2"/>
  <c r="Y826" i="2"/>
  <c r="Z826" i="2"/>
  <c r="K827" i="2"/>
  <c r="P827" i="2"/>
  <c r="Q827" i="2"/>
  <c r="R827" i="2"/>
  <c r="S827" i="2"/>
  <c r="T827" i="2"/>
  <c r="U827" i="2"/>
  <c r="V827" i="2"/>
  <c r="W827" i="2"/>
  <c r="X827" i="2"/>
  <c r="Y827" i="2"/>
  <c r="Z827" i="2"/>
  <c r="K828" i="2"/>
  <c r="P828" i="2"/>
  <c r="Q828" i="2"/>
  <c r="R828" i="2"/>
  <c r="S828" i="2"/>
  <c r="T828" i="2"/>
  <c r="U828" i="2"/>
  <c r="V828" i="2"/>
  <c r="W828" i="2"/>
  <c r="X828" i="2"/>
  <c r="Y828" i="2"/>
  <c r="Z828" i="2"/>
  <c r="K829" i="2"/>
  <c r="P829" i="2"/>
  <c r="Q829" i="2"/>
  <c r="R829" i="2"/>
  <c r="S829" i="2"/>
  <c r="T829" i="2"/>
  <c r="U829" i="2"/>
  <c r="V829" i="2"/>
  <c r="W829" i="2"/>
  <c r="X829" i="2"/>
  <c r="Y829" i="2"/>
  <c r="Z829" i="2"/>
  <c r="K830" i="2"/>
  <c r="P830" i="2"/>
  <c r="Q830" i="2"/>
  <c r="R830" i="2"/>
  <c r="S830" i="2"/>
  <c r="T830" i="2"/>
  <c r="U830" i="2"/>
  <c r="V830" i="2"/>
  <c r="W830" i="2"/>
  <c r="X830" i="2"/>
  <c r="Y830" i="2"/>
  <c r="Z830" i="2"/>
  <c r="K831" i="2"/>
  <c r="P831" i="2"/>
  <c r="Q831" i="2"/>
  <c r="R831" i="2"/>
  <c r="S831" i="2"/>
  <c r="T831" i="2"/>
  <c r="U831" i="2"/>
  <c r="V831" i="2"/>
  <c r="W831" i="2"/>
  <c r="X831" i="2"/>
  <c r="Y831" i="2"/>
  <c r="Z831" i="2"/>
  <c r="K832" i="2"/>
  <c r="P832" i="2"/>
  <c r="Q832" i="2"/>
  <c r="R832" i="2"/>
  <c r="S832" i="2"/>
  <c r="T832" i="2"/>
  <c r="U832" i="2"/>
  <c r="V832" i="2"/>
  <c r="W832" i="2"/>
  <c r="X832" i="2"/>
  <c r="Y832" i="2"/>
  <c r="Z832" i="2"/>
  <c r="K833" i="2"/>
  <c r="P833" i="2"/>
  <c r="Q833" i="2"/>
  <c r="R833" i="2"/>
  <c r="S833" i="2"/>
  <c r="T833" i="2"/>
  <c r="U833" i="2"/>
  <c r="V833" i="2"/>
  <c r="W833" i="2"/>
  <c r="X833" i="2"/>
  <c r="Y833" i="2"/>
  <c r="Z833" i="2"/>
  <c r="K834" i="2"/>
  <c r="P834" i="2"/>
  <c r="Q834" i="2"/>
  <c r="R834" i="2"/>
  <c r="S834" i="2"/>
  <c r="T834" i="2"/>
  <c r="U834" i="2"/>
  <c r="V834" i="2"/>
  <c r="W834" i="2"/>
  <c r="X834" i="2"/>
  <c r="Y834" i="2"/>
  <c r="Z834" i="2"/>
  <c r="K835" i="2"/>
  <c r="P835" i="2"/>
  <c r="Q835" i="2"/>
  <c r="R835" i="2"/>
  <c r="S835" i="2"/>
  <c r="T835" i="2"/>
  <c r="U835" i="2"/>
  <c r="V835" i="2"/>
  <c r="W835" i="2"/>
  <c r="X835" i="2"/>
  <c r="Y835" i="2"/>
  <c r="Z835" i="2"/>
  <c r="K836" i="2"/>
  <c r="P836" i="2"/>
  <c r="Q836" i="2"/>
  <c r="R836" i="2"/>
  <c r="S836" i="2"/>
  <c r="T836" i="2"/>
  <c r="U836" i="2"/>
  <c r="V836" i="2"/>
  <c r="W836" i="2"/>
  <c r="X836" i="2"/>
  <c r="Y836" i="2"/>
  <c r="Z836" i="2"/>
  <c r="K837" i="2"/>
  <c r="P837" i="2"/>
  <c r="Q837" i="2"/>
  <c r="R837" i="2"/>
  <c r="S837" i="2"/>
  <c r="T837" i="2"/>
  <c r="U837" i="2"/>
  <c r="V837" i="2"/>
  <c r="W837" i="2"/>
  <c r="X837" i="2"/>
  <c r="Y837" i="2"/>
  <c r="Z837" i="2"/>
  <c r="K838" i="2"/>
  <c r="P838" i="2"/>
  <c r="Q838" i="2"/>
  <c r="R838" i="2"/>
  <c r="S838" i="2"/>
  <c r="T838" i="2"/>
  <c r="U838" i="2"/>
  <c r="V838" i="2"/>
  <c r="W838" i="2"/>
  <c r="X838" i="2"/>
  <c r="Y838" i="2"/>
  <c r="Z838" i="2"/>
  <c r="K839" i="2"/>
  <c r="P839" i="2"/>
  <c r="Q839" i="2"/>
  <c r="R839" i="2"/>
  <c r="S839" i="2"/>
  <c r="T839" i="2"/>
  <c r="U839" i="2"/>
  <c r="V839" i="2"/>
  <c r="W839" i="2"/>
  <c r="X839" i="2"/>
  <c r="Y839" i="2"/>
  <c r="Z839" i="2"/>
  <c r="K840" i="2"/>
  <c r="P840" i="2"/>
  <c r="Q840" i="2"/>
  <c r="R840" i="2"/>
  <c r="S840" i="2"/>
  <c r="T840" i="2"/>
  <c r="U840" i="2"/>
  <c r="V840" i="2"/>
  <c r="W840" i="2"/>
  <c r="X840" i="2"/>
  <c r="Y840" i="2"/>
  <c r="Z840" i="2"/>
  <c r="K841" i="2"/>
  <c r="P841" i="2"/>
  <c r="Q841" i="2"/>
  <c r="R841" i="2"/>
  <c r="S841" i="2"/>
  <c r="T841" i="2"/>
  <c r="U841" i="2"/>
  <c r="V841" i="2"/>
  <c r="W841" i="2"/>
  <c r="X841" i="2"/>
  <c r="Y841" i="2"/>
  <c r="Z841" i="2"/>
  <c r="K842" i="2"/>
  <c r="P842" i="2"/>
  <c r="Q842" i="2"/>
  <c r="R842" i="2"/>
  <c r="S842" i="2"/>
  <c r="T842" i="2"/>
  <c r="U842" i="2"/>
  <c r="V842" i="2"/>
  <c r="W842" i="2"/>
  <c r="X842" i="2"/>
  <c r="Y842" i="2"/>
  <c r="Z842" i="2"/>
  <c r="K843" i="2"/>
  <c r="P843" i="2"/>
  <c r="Q843" i="2"/>
  <c r="R843" i="2"/>
  <c r="S843" i="2"/>
  <c r="T843" i="2"/>
  <c r="U843" i="2"/>
  <c r="V843" i="2"/>
  <c r="W843" i="2"/>
  <c r="X843" i="2"/>
  <c r="Y843" i="2"/>
  <c r="Z843" i="2"/>
  <c r="K844" i="2"/>
  <c r="P844" i="2"/>
  <c r="Q844" i="2"/>
  <c r="R844" i="2"/>
  <c r="S844" i="2"/>
  <c r="T844" i="2"/>
  <c r="U844" i="2"/>
  <c r="V844" i="2"/>
  <c r="W844" i="2"/>
  <c r="X844" i="2"/>
  <c r="Y844" i="2"/>
  <c r="Z844" i="2"/>
  <c r="K845" i="2"/>
  <c r="P845" i="2"/>
  <c r="Q845" i="2"/>
  <c r="R845" i="2"/>
  <c r="S845" i="2"/>
  <c r="T845" i="2"/>
  <c r="U845" i="2"/>
  <c r="V845" i="2"/>
  <c r="W845" i="2"/>
  <c r="X845" i="2"/>
  <c r="Y845" i="2"/>
  <c r="Z845" i="2"/>
  <c r="K846" i="2"/>
  <c r="P846" i="2"/>
  <c r="Q846" i="2"/>
  <c r="R846" i="2"/>
  <c r="S846" i="2"/>
  <c r="T846" i="2"/>
  <c r="U846" i="2"/>
  <c r="V846" i="2"/>
  <c r="W846" i="2"/>
  <c r="X846" i="2"/>
  <c r="Y846" i="2"/>
  <c r="Z846" i="2"/>
  <c r="K847" i="2"/>
  <c r="P847" i="2"/>
  <c r="Q847" i="2"/>
  <c r="R847" i="2"/>
  <c r="S847" i="2"/>
  <c r="T847" i="2"/>
  <c r="U847" i="2"/>
  <c r="V847" i="2"/>
  <c r="W847" i="2"/>
  <c r="X847" i="2"/>
  <c r="Y847" i="2"/>
  <c r="Z847" i="2"/>
  <c r="K848" i="2"/>
  <c r="P848" i="2"/>
  <c r="Q848" i="2"/>
  <c r="R848" i="2"/>
  <c r="S848" i="2"/>
  <c r="T848" i="2"/>
  <c r="U848" i="2"/>
  <c r="V848" i="2"/>
  <c r="W848" i="2"/>
  <c r="X848" i="2"/>
  <c r="Y848" i="2"/>
  <c r="Z848" i="2"/>
  <c r="K849" i="2"/>
  <c r="P849" i="2"/>
  <c r="Q849" i="2"/>
  <c r="R849" i="2"/>
  <c r="S849" i="2"/>
  <c r="T849" i="2"/>
  <c r="U849" i="2"/>
  <c r="V849" i="2"/>
  <c r="W849" i="2"/>
  <c r="X849" i="2"/>
  <c r="Y849" i="2"/>
  <c r="Z849" i="2"/>
  <c r="K850" i="2"/>
  <c r="P850" i="2"/>
  <c r="Q850" i="2"/>
  <c r="R850" i="2"/>
  <c r="S850" i="2"/>
  <c r="T850" i="2"/>
  <c r="U850" i="2"/>
  <c r="V850" i="2"/>
  <c r="W850" i="2"/>
  <c r="X850" i="2"/>
  <c r="Y850" i="2"/>
  <c r="Z850" i="2"/>
  <c r="K851" i="2"/>
  <c r="P851" i="2"/>
  <c r="Q851" i="2"/>
  <c r="R851" i="2"/>
  <c r="S851" i="2"/>
  <c r="T851" i="2"/>
  <c r="U851" i="2"/>
  <c r="V851" i="2"/>
  <c r="W851" i="2"/>
  <c r="X851" i="2"/>
  <c r="Y851" i="2"/>
  <c r="Z851" i="2"/>
  <c r="K852" i="2"/>
  <c r="P852" i="2"/>
  <c r="Q852" i="2"/>
  <c r="R852" i="2"/>
  <c r="S852" i="2"/>
  <c r="T852" i="2"/>
  <c r="U852" i="2"/>
  <c r="V852" i="2"/>
  <c r="W852" i="2"/>
  <c r="X852" i="2"/>
  <c r="Y852" i="2"/>
  <c r="Z852" i="2"/>
  <c r="K853" i="2"/>
  <c r="P853" i="2"/>
  <c r="Q853" i="2"/>
  <c r="R853" i="2"/>
  <c r="S853" i="2"/>
  <c r="T853" i="2"/>
  <c r="U853" i="2"/>
  <c r="V853" i="2"/>
  <c r="W853" i="2"/>
  <c r="X853" i="2"/>
  <c r="Y853" i="2"/>
  <c r="Z853" i="2"/>
  <c r="K854" i="2"/>
  <c r="P854" i="2"/>
  <c r="Q854" i="2"/>
  <c r="R854" i="2"/>
  <c r="S854" i="2"/>
  <c r="T854" i="2"/>
  <c r="U854" i="2"/>
  <c r="V854" i="2"/>
  <c r="W854" i="2"/>
  <c r="X854" i="2"/>
  <c r="Y854" i="2"/>
  <c r="Z854" i="2"/>
  <c r="K855" i="2"/>
  <c r="P855" i="2"/>
  <c r="Q855" i="2"/>
  <c r="R855" i="2"/>
  <c r="S855" i="2"/>
  <c r="T855" i="2"/>
  <c r="U855" i="2"/>
  <c r="V855" i="2"/>
  <c r="W855" i="2"/>
  <c r="X855" i="2"/>
  <c r="Y855" i="2"/>
  <c r="Z855" i="2"/>
  <c r="K856" i="2"/>
  <c r="P856" i="2"/>
  <c r="Q856" i="2"/>
  <c r="R856" i="2"/>
  <c r="S856" i="2"/>
  <c r="T856" i="2"/>
  <c r="U856" i="2"/>
  <c r="V856" i="2"/>
  <c r="W856" i="2"/>
  <c r="X856" i="2"/>
  <c r="Y856" i="2"/>
  <c r="Z856" i="2"/>
  <c r="K857" i="2"/>
  <c r="P857" i="2"/>
  <c r="Q857" i="2"/>
  <c r="R857" i="2"/>
  <c r="S857" i="2"/>
  <c r="T857" i="2"/>
  <c r="U857" i="2"/>
  <c r="V857" i="2"/>
  <c r="W857" i="2"/>
  <c r="X857" i="2"/>
  <c r="Y857" i="2"/>
  <c r="Z857" i="2"/>
  <c r="K858" i="2"/>
  <c r="P858" i="2"/>
  <c r="Q858" i="2"/>
  <c r="R858" i="2"/>
  <c r="S858" i="2"/>
  <c r="T858" i="2"/>
  <c r="U858" i="2"/>
  <c r="V858" i="2"/>
  <c r="W858" i="2"/>
  <c r="X858" i="2"/>
  <c r="Y858" i="2"/>
  <c r="Z858" i="2"/>
  <c r="K859" i="2"/>
  <c r="P859" i="2"/>
  <c r="Q859" i="2"/>
  <c r="R859" i="2"/>
  <c r="S859" i="2"/>
  <c r="T859" i="2"/>
  <c r="U859" i="2"/>
  <c r="V859" i="2"/>
  <c r="W859" i="2"/>
  <c r="X859" i="2"/>
  <c r="Y859" i="2"/>
  <c r="Z859" i="2"/>
  <c r="K860" i="2"/>
  <c r="P860" i="2"/>
  <c r="Q860" i="2"/>
  <c r="R860" i="2"/>
  <c r="S860" i="2"/>
  <c r="T860" i="2"/>
  <c r="U860" i="2"/>
  <c r="V860" i="2"/>
  <c r="W860" i="2"/>
  <c r="X860" i="2"/>
  <c r="Y860" i="2"/>
  <c r="Z860" i="2"/>
  <c r="K861" i="2"/>
  <c r="P861" i="2"/>
  <c r="Q861" i="2"/>
  <c r="R861" i="2"/>
  <c r="S861" i="2"/>
  <c r="T861" i="2"/>
  <c r="U861" i="2"/>
  <c r="V861" i="2"/>
  <c r="W861" i="2"/>
  <c r="X861" i="2"/>
  <c r="Y861" i="2"/>
  <c r="Z861" i="2"/>
  <c r="K862" i="2"/>
  <c r="P862" i="2"/>
  <c r="Q862" i="2"/>
  <c r="R862" i="2"/>
  <c r="S862" i="2"/>
  <c r="T862" i="2"/>
  <c r="U862" i="2"/>
  <c r="V862" i="2"/>
  <c r="W862" i="2"/>
  <c r="X862" i="2"/>
  <c r="Y862" i="2"/>
  <c r="Z862" i="2"/>
  <c r="K863" i="2"/>
  <c r="P863" i="2"/>
  <c r="Q863" i="2"/>
  <c r="R863" i="2"/>
  <c r="S863" i="2"/>
  <c r="T863" i="2"/>
  <c r="U863" i="2"/>
  <c r="V863" i="2"/>
  <c r="W863" i="2"/>
  <c r="X863" i="2"/>
  <c r="Y863" i="2"/>
  <c r="Z863" i="2"/>
  <c r="K864" i="2"/>
  <c r="P864" i="2"/>
  <c r="Q864" i="2"/>
  <c r="R864" i="2"/>
  <c r="S864" i="2"/>
  <c r="T864" i="2"/>
  <c r="U864" i="2"/>
  <c r="V864" i="2"/>
  <c r="W864" i="2"/>
  <c r="X864" i="2"/>
  <c r="Y864" i="2"/>
  <c r="Z864" i="2"/>
  <c r="K865" i="2"/>
  <c r="P865" i="2"/>
  <c r="Q865" i="2"/>
  <c r="R865" i="2"/>
  <c r="S865" i="2"/>
  <c r="T865" i="2"/>
  <c r="U865" i="2"/>
  <c r="V865" i="2"/>
  <c r="W865" i="2"/>
  <c r="X865" i="2"/>
  <c r="Y865" i="2"/>
  <c r="Z865" i="2"/>
  <c r="K866" i="2"/>
  <c r="P866" i="2"/>
  <c r="Q866" i="2"/>
  <c r="R866" i="2"/>
  <c r="S866" i="2"/>
  <c r="T866" i="2"/>
  <c r="U866" i="2"/>
  <c r="V866" i="2"/>
  <c r="W866" i="2"/>
  <c r="X866" i="2"/>
  <c r="Y866" i="2"/>
  <c r="Z866" i="2"/>
  <c r="K867" i="2"/>
  <c r="P867" i="2"/>
  <c r="Q867" i="2"/>
  <c r="R867" i="2"/>
  <c r="S867" i="2"/>
  <c r="T867" i="2"/>
  <c r="U867" i="2"/>
  <c r="V867" i="2"/>
  <c r="W867" i="2"/>
  <c r="X867" i="2"/>
  <c r="Y867" i="2"/>
  <c r="Z867" i="2"/>
  <c r="K868" i="2"/>
  <c r="P868" i="2"/>
  <c r="Q868" i="2"/>
  <c r="R868" i="2"/>
  <c r="S868" i="2"/>
  <c r="T868" i="2"/>
  <c r="U868" i="2"/>
  <c r="V868" i="2"/>
  <c r="W868" i="2"/>
  <c r="X868" i="2"/>
  <c r="Y868" i="2"/>
  <c r="Z868" i="2"/>
  <c r="K869" i="2"/>
  <c r="P869" i="2"/>
  <c r="Q869" i="2"/>
  <c r="R869" i="2"/>
  <c r="S869" i="2"/>
  <c r="T869" i="2"/>
  <c r="U869" i="2"/>
  <c r="V869" i="2"/>
  <c r="W869" i="2"/>
  <c r="X869" i="2"/>
  <c r="Y869" i="2"/>
  <c r="Z869" i="2"/>
  <c r="K870" i="2"/>
  <c r="P870" i="2"/>
  <c r="Q870" i="2"/>
  <c r="R870" i="2"/>
  <c r="S870" i="2"/>
  <c r="T870" i="2"/>
  <c r="U870" i="2"/>
  <c r="V870" i="2"/>
  <c r="W870" i="2"/>
  <c r="X870" i="2"/>
  <c r="Y870" i="2"/>
  <c r="Z870" i="2"/>
  <c r="K871" i="2"/>
  <c r="P871" i="2"/>
  <c r="Q871" i="2"/>
  <c r="R871" i="2"/>
  <c r="S871" i="2"/>
  <c r="T871" i="2"/>
  <c r="U871" i="2"/>
  <c r="V871" i="2"/>
  <c r="W871" i="2"/>
  <c r="X871" i="2"/>
  <c r="Y871" i="2"/>
  <c r="Z871" i="2"/>
  <c r="K872" i="2"/>
  <c r="P872" i="2"/>
  <c r="Q872" i="2"/>
  <c r="R872" i="2"/>
  <c r="S872" i="2"/>
  <c r="T872" i="2"/>
  <c r="U872" i="2"/>
  <c r="V872" i="2"/>
  <c r="W872" i="2"/>
  <c r="X872" i="2"/>
  <c r="Y872" i="2"/>
  <c r="Z872" i="2"/>
  <c r="K873" i="2"/>
  <c r="P873" i="2"/>
  <c r="Q873" i="2"/>
  <c r="R873" i="2"/>
  <c r="S873" i="2"/>
  <c r="T873" i="2"/>
  <c r="U873" i="2"/>
  <c r="V873" i="2"/>
  <c r="W873" i="2"/>
  <c r="X873" i="2"/>
  <c r="Y873" i="2"/>
  <c r="Z873" i="2"/>
  <c r="K874" i="2"/>
  <c r="P874" i="2"/>
  <c r="Q874" i="2"/>
  <c r="R874" i="2"/>
  <c r="S874" i="2"/>
  <c r="T874" i="2"/>
  <c r="U874" i="2"/>
  <c r="V874" i="2"/>
  <c r="W874" i="2"/>
  <c r="X874" i="2"/>
  <c r="Y874" i="2"/>
  <c r="Z874" i="2"/>
  <c r="K875" i="2"/>
  <c r="P875" i="2"/>
  <c r="Q875" i="2"/>
  <c r="R875" i="2"/>
  <c r="S875" i="2"/>
  <c r="T875" i="2"/>
  <c r="U875" i="2"/>
  <c r="V875" i="2"/>
  <c r="W875" i="2"/>
  <c r="X875" i="2"/>
  <c r="Y875" i="2"/>
  <c r="Z875" i="2"/>
  <c r="K876" i="2"/>
  <c r="P876" i="2"/>
  <c r="Q876" i="2"/>
  <c r="R876" i="2"/>
  <c r="S876" i="2"/>
  <c r="T876" i="2"/>
  <c r="U876" i="2"/>
  <c r="V876" i="2"/>
  <c r="W876" i="2"/>
  <c r="X876" i="2"/>
  <c r="Y876" i="2"/>
  <c r="Z876" i="2"/>
  <c r="K877" i="2"/>
  <c r="P877" i="2"/>
  <c r="Q877" i="2"/>
  <c r="R877" i="2"/>
  <c r="S877" i="2"/>
  <c r="T877" i="2"/>
  <c r="U877" i="2"/>
  <c r="V877" i="2"/>
  <c r="W877" i="2"/>
  <c r="X877" i="2"/>
  <c r="Y877" i="2"/>
  <c r="Z877" i="2"/>
  <c r="K878" i="2"/>
  <c r="P878" i="2"/>
  <c r="Q878" i="2"/>
  <c r="R878" i="2"/>
  <c r="S878" i="2"/>
  <c r="T878" i="2"/>
  <c r="U878" i="2"/>
  <c r="V878" i="2"/>
  <c r="W878" i="2"/>
  <c r="X878" i="2"/>
  <c r="Y878" i="2"/>
  <c r="Z878" i="2"/>
  <c r="K879" i="2"/>
  <c r="P879" i="2"/>
  <c r="Q879" i="2"/>
  <c r="R879" i="2"/>
  <c r="S879" i="2"/>
  <c r="T879" i="2"/>
  <c r="U879" i="2"/>
  <c r="V879" i="2"/>
  <c r="W879" i="2"/>
  <c r="X879" i="2"/>
  <c r="Y879" i="2"/>
  <c r="Z879" i="2"/>
  <c r="K880" i="2"/>
  <c r="P880" i="2"/>
  <c r="Q880" i="2"/>
  <c r="R880" i="2"/>
  <c r="S880" i="2"/>
  <c r="T880" i="2"/>
  <c r="U880" i="2"/>
  <c r="V880" i="2"/>
  <c r="W880" i="2"/>
  <c r="X880" i="2"/>
  <c r="Y880" i="2"/>
  <c r="Z880" i="2"/>
  <c r="K881" i="2"/>
  <c r="P881" i="2"/>
  <c r="Q881" i="2"/>
  <c r="R881" i="2"/>
  <c r="S881" i="2"/>
  <c r="T881" i="2"/>
  <c r="U881" i="2"/>
  <c r="V881" i="2"/>
  <c r="W881" i="2"/>
  <c r="X881" i="2"/>
  <c r="Y881" i="2"/>
  <c r="Z881" i="2"/>
  <c r="K882" i="2"/>
  <c r="P882" i="2"/>
  <c r="Q882" i="2"/>
  <c r="R882" i="2"/>
  <c r="S882" i="2"/>
  <c r="T882" i="2"/>
  <c r="U882" i="2"/>
  <c r="V882" i="2"/>
  <c r="W882" i="2"/>
  <c r="X882" i="2"/>
  <c r="Y882" i="2"/>
  <c r="Z882" i="2"/>
  <c r="K883" i="2"/>
  <c r="P883" i="2"/>
  <c r="Q883" i="2"/>
  <c r="R883" i="2"/>
  <c r="S883" i="2"/>
  <c r="T883" i="2"/>
  <c r="U883" i="2"/>
  <c r="V883" i="2"/>
  <c r="W883" i="2"/>
  <c r="X883" i="2"/>
  <c r="Y883" i="2"/>
  <c r="Z883" i="2"/>
  <c r="K884" i="2"/>
  <c r="P884" i="2"/>
  <c r="Q884" i="2"/>
  <c r="R884" i="2"/>
  <c r="S884" i="2"/>
  <c r="T884" i="2"/>
  <c r="U884" i="2"/>
  <c r="V884" i="2"/>
  <c r="W884" i="2"/>
  <c r="X884" i="2"/>
  <c r="Y884" i="2"/>
  <c r="Z884" i="2"/>
  <c r="K885" i="2"/>
  <c r="P885" i="2"/>
  <c r="Q885" i="2"/>
  <c r="R885" i="2"/>
  <c r="S885" i="2"/>
  <c r="T885" i="2"/>
  <c r="U885" i="2"/>
  <c r="V885" i="2"/>
  <c r="W885" i="2"/>
  <c r="X885" i="2"/>
  <c r="Y885" i="2"/>
  <c r="Z885" i="2"/>
  <c r="K886" i="2"/>
  <c r="P886" i="2"/>
  <c r="Q886" i="2"/>
  <c r="R886" i="2"/>
  <c r="S886" i="2"/>
  <c r="T886" i="2"/>
  <c r="U886" i="2"/>
  <c r="V886" i="2"/>
  <c r="W886" i="2"/>
  <c r="X886" i="2"/>
  <c r="Y886" i="2"/>
  <c r="Z886" i="2"/>
  <c r="K887" i="2"/>
  <c r="P887" i="2"/>
  <c r="Q887" i="2"/>
  <c r="R887" i="2"/>
  <c r="S887" i="2"/>
  <c r="T887" i="2"/>
  <c r="U887" i="2"/>
  <c r="V887" i="2"/>
  <c r="W887" i="2"/>
  <c r="X887" i="2"/>
  <c r="Y887" i="2"/>
  <c r="Z887" i="2"/>
  <c r="K888" i="2"/>
  <c r="P888" i="2"/>
  <c r="Q888" i="2"/>
  <c r="R888" i="2"/>
  <c r="S888" i="2"/>
  <c r="T888" i="2"/>
  <c r="U888" i="2"/>
  <c r="V888" i="2"/>
  <c r="W888" i="2"/>
  <c r="X888" i="2"/>
  <c r="Y888" i="2"/>
  <c r="Z888" i="2"/>
  <c r="K889" i="2"/>
  <c r="P889" i="2"/>
  <c r="Q889" i="2"/>
  <c r="R889" i="2"/>
  <c r="S889" i="2"/>
  <c r="T889" i="2"/>
  <c r="U889" i="2"/>
  <c r="V889" i="2"/>
  <c r="W889" i="2"/>
  <c r="X889" i="2"/>
  <c r="Y889" i="2"/>
  <c r="Z889" i="2"/>
  <c r="K890" i="2"/>
  <c r="P890" i="2"/>
  <c r="Q890" i="2"/>
  <c r="R890" i="2"/>
  <c r="S890" i="2"/>
  <c r="T890" i="2"/>
  <c r="U890" i="2"/>
  <c r="V890" i="2"/>
  <c r="W890" i="2"/>
  <c r="X890" i="2"/>
  <c r="Y890" i="2"/>
  <c r="Z890" i="2"/>
  <c r="K891" i="2"/>
  <c r="P891" i="2"/>
  <c r="Q891" i="2"/>
  <c r="R891" i="2"/>
  <c r="S891" i="2"/>
  <c r="T891" i="2"/>
  <c r="U891" i="2"/>
  <c r="V891" i="2"/>
  <c r="W891" i="2"/>
  <c r="X891" i="2"/>
  <c r="Y891" i="2"/>
  <c r="Z891" i="2"/>
  <c r="K892" i="2"/>
  <c r="P892" i="2"/>
  <c r="Q892" i="2"/>
  <c r="R892" i="2"/>
  <c r="S892" i="2"/>
  <c r="T892" i="2"/>
  <c r="U892" i="2"/>
  <c r="V892" i="2"/>
  <c r="W892" i="2"/>
  <c r="X892" i="2"/>
  <c r="Y892" i="2"/>
  <c r="Z892" i="2"/>
  <c r="K893" i="2"/>
  <c r="P893" i="2"/>
  <c r="Q893" i="2"/>
  <c r="R893" i="2"/>
  <c r="S893" i="2"/>
  <c r="T893" i="2"/>
  <c r="U893" i="2"/>
  <c r="V893" i="2"/>
  <c r="W893" i="2"/>
  <c r="X893" i="2"/>
  <c r="Y893" i="2"/>
  <c r="Z893" i="2"/>
  <c r="K894" i="2"/>
  <c r="P894" i="2"/>
  <c r="Q894" i="2"/>
  <c r="R894" i="2"/>
  <c r="S894" i="2"/>
  <c r="T894" i="2"/>
  <c r="U894" i="2"/>
  <c r="V894" i="2"/>
  <c r="W894" i="2"/>
  <c r="X894" i="2"/>
  <c r="Y894" i="2"/>
  <c r="Z894" i="2"/>
  <c r="K895" i="2"/>
  <c r="P895" i="2"/>
  <c r="Q895" i="2"/>
  <c r="R895" i="2"/>
  <c r="S895" i="2"/>
  <c r="T895" i="2"/>
  <c r="U895" i="2"/>
  <c r="V895" i="2"/>
  <c r="W895" i="2"/>
  <c r="X895" i="2"/>
  <c r="Y895" i="2"/>
  <c r="Z895" i="2"/>
  <c r="K896" i="2"/>
  <c r="P896" i="2"/>
  <c r="Q896" i="2"/>
  <c r="R896" i="2"/>
  <c r="S896" i="2"/>
  <c r="T896" i="2"/>
  <c r="U896" i="2"/>
  <c r="V896" i="2"/>
  <c r="W896" i="2"/>
  <c r="X896" i="2"/>
  <c r="Y896" i="2"/>
  <c r="Z896" i="2"/>
  <c r="K897" i="2"/>
  <c r="P897" i="2"/>
  <c r="Q897" i="2"/>
  <c r="R897" i="2"/>
  <c r="S897" i="2"/>
  <c r="T897" i="2"/>
  <c r="U897" i="2"/>
  <c r="V897" i="2"/>
  <c r="W897" i="2"/>
  <c r="X897" i="2"/>
  <c r="Y897" i="2"/>
  <c r="Z897" i="2"/>
  <c r="K898" i="2"/>
  <c r="P898" i="2"/>
  <c r="Q898" i="2"/>
  <c r="R898" i="2"/>
  <c r="S898" i="2"/>
  <c r="T898" i="2"/>
  <c r="U898" i="2"/>
  <c r="V898" i="2"/>
  <c r="W898" i="2"/>
  <c r="X898" i="2"/>
  <c r="Y898" i="2"/>
  <c r="Z898" i="2"/>
  <c r="K899" i="2"/>
  <c r="P899" i="2"/>
  <c r="Q899" i="2"/>
  <c r="R899" i="2"/>
  <c r="S899" i="2"/>
  <c r="T899" i="2"/>
  <c r="U899" i="2"/>
  <c r="V899" i="2"/>
  <c r="W899" i="2"/>
  <c r="X899" i="2"/>
  <c r="Y899" i="2"/>
  <c r="Z899" i="2"/>
  <c r="K900" i="2"/>
  <c r="P900" i="2"/>
  <c r="Q900" i="2"/>
  <c r="R900" i="2"/>
  <c r="S900" i="2"/>
  <c r="T900" i="2"/>
  <c r="U900" i="2"/>
  <c r="V900" i="2"/>
  <c r="W900" i="2"/>
  <c r="X900" i="2"/>
  <c r="Y900" i="2"/>
  <c r="Z900" i="2"/>
  <c r="K901" i="2"/>
  <c r="P901" i="2"/>
  <c r="Q901" i="2"/>
  <c r="R901" i="2"/>
  <c r="S901" i="2"/>
  <c r="T901" i="2"/>
  <c r="U901" i="2"/>
  <c r="V901" i="2"/>
  <c r="W901" i="2"/>
  <c r="X901" i="2"/>
  <c r="Y901" i="2"/>
  <c r="Z901" i="2"/>
  <c r="K902" i="2"/>
  <c r="P902" i="2"/>
  <c r="Q902" i="2"/>
  <c r="R902" i="2"/>
  <c r="S902" i="2"/>
  <c r="T902" i="2"/>
  <c r="U902" i="2"/>
  <c r="V902" i="2"/>
  <c r="W902" i="2"/>
  <c r="X902" i="2"/>
  <c r="Y902" i="2"/>
  <c r="Z902" i="2"/>
  <c r="K903" i="2"/>
  <c r="P903" i="2"/>
  <c r="Q903" i="2"/>
  <c r="R903" i="2"/>
  <c r="S903" i="2"/>
  <c r="T903" i="2"/>
  <c r="U903" i="2"/>
  <c r="V903" i="2"/>
  <c r="W903" i="2"/>
  <c r="X903" i="2"/>
  <c r="Y903" i="2"/>
  <c r="Z903" i="2"/>
  <c r="K904" i="2"/>
  <c r="P904" i="2"/>
  <c r="Q904" i="2"/>
  <c r="R904" i="2"/>
  <c r="S904" i="2"/>
  <c r="T904" i="2"/>
  <c r="U904" i="2"/>
  <c r="V904" i="2"/>
  <c r="W904" i="2"/>
  <c r="X904" i="2"/>
  <c r="Y904" i="2"/>
  <c r="Z904" i="2"/>
  <c r="K905" i="2"/>
  <c r="P905" i="2"/>
  <c r="Q905" i="2"/>
  <c r="R905" i="2"/>
  <c r="S905" i="2"/>
  <c r="T905" i="2"/>
  <c r="U905" i="2"/>
  <c r="V905" i="2"/>
  <c r="W905" i="2"/>
  <c r="X905" i="2"/>
  <c r="Y905" i="2"/>
  <c r="Z905" i="2"/>
  <c r="K906" i="2"/>
  <c r="P906" i="2"/>
  <c r="Q906" i="2"/>
  <c r="R906" i="2"/>
  <c r="S906" i="2"/>
  <c r="T906" i="2"/>
  <c r="U906" i="2"/>
  <c r="V906" i="2"/>
  <c r="W906" i="2"/>
  <c r="X906" i="2"/>
  <c r="Y906" i="2"/>
  <c r="Z906" i="2"/>
  <c r="K907" i="2"/>
  <c r="P907" i="2"/>
  <c r="Q907" i="2"/>
  <c r="R907" i="2"/>
  <c r="S907" i="2"/>
  <c r="T907" i="2"/>
  <c r="U907" i="2"/>
  <c r="V907" i="2"/>
  <c r="W907" i="2"/>
  <c r="X907" i="2"/>
  <c r="Y907" i="2"/>
  <c r="Z907" i="2"/>
  <c r="K908" i="2"/>
  <c r="P908" i="2"/>
  <c r="Q908" i="2"/>
  <c r="R908" i="2"/>
  <c r="S908" i="2"/>
  <c r="T908" i="2"/>
  <c r="U908" i="2"/>
  <c r="V908" i="2"/>
  <c r="W908" i="2"/>
  <c r="X908" i="2"/>
  <c r="Y908" i="2"/>
  <c r="Z908" i="2"/>
  <c r="K909" i="2"/>
  <c r="P909" i="2"/>
  <c r="Q909" i="2"/>
  <c r="R909" i="2"/>
  <c r="S909" i="2"/>
  <c r="T909" i="2"/>
  <c r="U909" i="2"/>
  <c r="V909" i="2"/>
  <c r="W909" i="2"/>
  <c r="X909" i="2"/>
  <c r="Y909" i="2"/>
  <c r="Z909" i="2"/>
  <c r="K910" i="2"/>
  <c r="P910" i="2"/>
  <c r="Q910" i="2"/>
  <c r="R910" i="2"/>
  <c r="S910" i="2"/>
  <c r="T910" i="2"/>
  <c r="U910" i="2"/>
  <c r="V910" i="2"/>
  <c r="W910" i="2"/>
  <c r="X910" i="2"/>
  <c r="Y910" i="2"/>
  <c r="Z910" i="2"/>
  <c r="K911" i="2"/>
  <c r="P911" i="2"/>
  <c r="Q911" i="2"/>
  <c r="R911" i="2"/>
  <c r="S911" i="2"/>
  <c r="T911" i="2"/>
  <c r="U911" i="2"/>
  <c r="V911" i="2"/>
  <c r="W911" i="2"/>
  <c r="X911" i="2"/>
  <c r="Y911" i="2"/>
  <c r="Z911" i="2"/>
  <c r="K912" i="2"/>
  <c r="P912" i="2"/>
  <c r="Q912" i="2"/>
  <c r="R912" i="2"/>
  <c r="S912" i="2"/>
  <c r="T912" i="2"/>
  <c r="U912" i="2"/>
  <c r="V912" i="2"/>
  <c r="W912" i="2"/>
  <c r="X912" i="2"/>
  <c r="Y912" i="2"/>
  <c r="Z912" i="2"/>
  <c r="K913" i="2"/>
  <c r="P913" i="2"/>
  <c r="Q913" i="2"/>
  <c r="R913" i="2"/>
  <c r="S913" i="2"/>
  <c r="T913" i="2"/>
  <c r="U913" i="2"/>
  <c r="V913" i="2"/>
  <c r="W913" i="2"/>
  <c r="X913" i="2"/>
  <c r="Y913" i="2"/>
  <c r="Z913" i="2"/>
  <c r="K914" i="2"/>
  <c r="P914" i="2"/>
  <c r="Q914" i="2"/>
  <c r="R914" i="2"/>
  <c r="S914" i="2"/>
  <c r="T914" i="2"/>
  <c r="U914" i="2"/>
  <c r="V914" i="2"/>
  <c r="W914" i="2"/>
  <c r="X914" i="2"/>
  <c r="Y914" i="2"/>
  <c r="Z914" i="2"/>
  <c r="K915" i="2"/>
  <c r="P915" i="2"/>
  <c r="Q915" i="2"/>
  <c r="R915" i="2"/>
  <c r="S915" i="2"/>
  <c r="T915" i="2"/>
  <c r="U915" i="2"/>
  <c r="V915" i="2"/>
  <c r="W915" i="2"/>
  <c r="X915" i="2"/>
  <c r="Y915" i="2"/>
  <c r="Z915" i="2"/>
  <c r="K916" i="2"/>
  <c r="P916" i="2"/>
  <c r="Q916" i="2"/>
  <c r="R916" i="2"/>
  <c r="S916" i="2"/>
  <c r="T916" i="2"/>
  <c r="U916" i="2"/>
  <c r="V916" i="2"/>
  <c r="W916" i="2"/>
  <c r="X916" i="2"/>
  <c r="Y916" i="2"/>
  <c r="Z916" i="2"/>
  <c r="K917" i="2"/>
  <c r="P917" i="2"/>
  <c r="Q917" i="2"/>
  <c r="R917" i="2"/>
  <c r="S917" i="2"/>
  <c r="T917" i="2"/>
  <c r="U917" i="2"/>
  <c r="V917" i="2"/>
  <c r="W917" i="2"/>
  <c r="X917" i="2"/>
  <c r="Y917" i="2"/>
  <c r="Z917" i="2"/>
  <c r="K918" i="2"/>
  <c r="P918" i="2"/>
  <c r="Q918" i="2"/>
  <c r="R918" i="2"/>
  <c r="S918" i="2"/>
  <c r="T918" i="2"/>
  <c r="U918" i="2"/>
  <c r="V918" i="2"/>
  <c r="W918" i="2"/>
  <c r="X918" i="2"/>
  <c r="Y918" i="2"/>
  <c r="Z918" i="2"/>
  <c r="K919" i="2"/>
  <c r="P919" i="2"/>
  <c r="Q919" i="2"/>
  <c r="R919" i="2"/>
  <c r="S919" i="2"/>
  <c r="T919" i="2"/>
  <c r="U919" i="2"/>
  <c r="V919" i="2"/>
  <c r="W919" i="2"/>
  <c r="X919" i="2"/>
  <c r="Y919" i="2"/>
  <c r="Z919" i="2"/>
  <c r="K920" i="2"/>
  <c r="P920" i="2"/>
  <c r="Q920" i="2"/>
  <c r="R920" i="2"/>
  <c r="S920" i="2"/>
  <c r="T920" i="2"/>
  <c r="U920" i="2"/>
  <c r="V920" i="2"/>
  <c r="W920" i="2"/>
  <c r="X920" i="2"/>
  <c r="Y920" i="2"/>
  <c r="Z920" i="2"/>
  <c r="K921" i="2"/>
  <c r="P921" i="2"/>
  <c r="Q921" i="2"/>
  <c r="R921" i="2"/>
  <c r="S921" i="2"/>
  <c r="T921" i="2"/>
  <c r="U921" i="2"/>
  <c r="V921" i="2"/>
  <c r="W921" i="2"/>
  <c r="X921" i="2"/>
  <c r="Y921" i="2"/>
  <c r="Z921" i="2"/>
  <c r="K922" i="2"/>
  <c r="P922" i="2"/>
  <c r="Q922" i="2"/>
  <c r="R922" i="2"/>
  <c r="S922" i="2"/>
  <c r="T922" i="2"/>
  <c r="U922" i="2"/>
  <c r="V922" i="2"/>
  <c r="W922" i="2"/>
  <c r="X922" i="2"/>
  <c r="Y922" i="2"/>
  <c r="Z922" i="2"/>
  <c r="K923" i="2"/>
  <c r="P923" i="2"/>
  <c r="Q923" i="2"/>
  <c r="R923" i="2"/>
  <c r="S923" i="2"/>
  <c r="T923" i="2"/>
  <c r="U923" i="2"/>
  <c r="V923" i="2"/>
  <c r="W923" i="2"/>
  <c r="X923" i="2"/>
  <c r="Y923" i="2"/>
  <c r="Z923" i="2"/>
  <c r="K924" i="2"/>
  <c r="P924" i="2"/>
  <c r="Q924" i="2"/>
  <c r="R924" i="2"/>
  <c r="S924" i="2"/>
  <c r="T924" i="2"/>
  <c r="U924" i="2"/>
  <c r="V924" i="2"/>
  <c r="W924" i="2"/>
  <c r="X924" i="2"/>
  <c r="Y924" i="2"/>
  <c r="Z924" i="2"/>
  <c r="K925" i="2"/>
  <c r="P925" i="2"/>
  <c r="Q925" i="2"/>
  <c r="R925" i="2"/>
  <c r="S925" i="2"/>
  <c r="T925" i="2"/>
  <c r="U925" i="2"/>
  <c r="V925" i="2"/>
  <c r="W925" i="2"/>
  <c r="X925" i="2"/>
  <c r="Y925" i="2"/>
  <c r="Z925" i="2"/>
  <c r="K926" i="2"/>
  <c r="P926" i="2"/>
  <c r="Q926" i="2"/>
  <c r="R926" i="2"/>
  <c r="S926" i="2"/>
  <c r="T926" i="2"/>
  <c r="U926" i="2"/>
  <c r="V926" i="2"/>
  <c r="W926" i="2"/>
  <c r="X926" i="2"/>
  <c r="Y926" i="2"/>
  <c r="Z926" i="2"/>
  <c r="K927" i="2"/>
  <c r="P927" i="2"/>
  <c r="Q927" i="2"/>
  <c r="R927" i="2"/>
  <c r="S927" i="2"/>
  <c r="T927" i="2"/>
  <c r="U927" i="2"/>
  <c r="V927" i="2"/>
  <c r="W927" i="2"/>
  <c r="X927" i="2"/>
  <c r="Y927" i="2"/>
  <c r="Z927" i="2"/>
  <c r="K928" i="2"/>
  <c r="P928" i="2"/>
  <c r="Q928" i="2"/>
  <c r="R928" i="2"/>
  <c r="S928" i="2"/>
  <c r="T928" i="2"/>
  <c r="U928" i="2"/>
  <c r="V928" i="2"/>
  <c r="W928" i="2"/>
  <c r="X928" i="2"/>
  <c r="Y928" i="2"/>
  <c r="Z928" i="2"/>
  <c r="K929" i="2"/>
  <c r="P929" i="2"/>
  <c r="Q929" i="2"/>
  <c r="R929" i="2"/>
  <c r="S929" i="2"/>
  <c r="T929" i="2"/>
  <c r="U929" i="2"/>
  <c r="V929" i="2"/>
  <c r="W929" i="2"/>
  <c r="X929" i="2"/>
  <c r="Y929" i="2"/>
  <c r="Z929" i="2"/>
  <c r="K930" i="2"/>
  <c r="P930" i="2"/>
  <c r="Q930" i="2"/>
  <c r="R930" i="2"/>
  <c r="S930" i="2"/>
  <c r="T930" i="2"/>
  <c r="U930" i="2"/>
  <c r="V930" i="2"/>
  <c r="W930" i="2"/>
  <c r="X930" i="2"/>
  <c r="Y930" i="2"/>
  <c r="Z930" i="2"/>
  <c r="K931" i="2"/>
  <c r="P931" i="2"/>
  <c r="Q931" i="2"/>
  <c r="R931" i="2"/>
  <c r="S931" i="2"/>
  <c r="T931" i="2"/>
  <c r="U931" i="2"/>
  <c r="V931" i="2"/>
  <c r="W931" i="2"/>
  <c r="X931" i="2"/>
  <c r="Y931" i="2"/>
  <c r="Z931" i="2"/>
  <c r="K932" i="2"/>
  <c r="P932" i="2"/>
  <c r="Q932" i="2"/>
  <c r="R932" i="2"/>
  <c r="S932" i="2"/>
  <c r="T932" i="2"/>
  <c r="U932" i="2"/>
  <c r="V932" i="2"/>
  <c r="W932" i="2"/>
  <c r="X932" i="2"/>
  <c r="Y932" i="2"/>
  <c r="Z932" i="2"/>
  <c r="K933" i="2"/>
  <c r="P933" i="2"/>
  <c r="Q933" i="2"/>
  <c r="R933" i="2"/>
  <c r="S933" i="2"/>
  <c r="T933" i="2"/>
  <c r="U933" i="2"/>
  <c r="V933" i="2"/>
  <c r="W933" i="2"/>
  <c r="X933" i="2"/>
  <c r="Y933" i="2"/>
  <c r="Z933" i="2"/>
  <c r="K934" i="2"/>
  <c r="P934" i="2"/>
  <c r="Q934" i="2"/>
  <c r="R934" i="2"/>
  <c r="S934" i="2"/>
  <c r="T934" i="2"/>
  <c r="U934" i="2"/>
  <c r="V934" i="2"/>
  <c r="W934" i="2"/>
  <c r="X934" i="2"/>
  <c r="Y934" i="2"/>
  <c r="Z934" i="2"/>
  <c r="K935" i="2"/>
  <c r="P935" i="2"/>
  <c r="Q935" i="2"/>
  <c r="R935" i="2"/>
  <c r="S935" i="2"/>
  <c r="T935" i="2"/>
  <c r="U935" i="2"/>
  <c r="V935" i="2"/>
  <c r="W935" i="2"/>
  <c r="X935" i="2"/>
  <c r="Y935" i="2"/>
  <c r="Z935" i="2"/>
  <c r="K936" i="2"/>
  <c r="P936" i="2"/>
  <c r="Q936" i="2"/>
  <c r="R936" i="2"/>
  <c r="S936" i="2"/>
  <c r="T936" i="2"/>
  <c r="U936" i="2"/>
  <c r="V936" i="2"/>
  <c r="W936" i="2"/>
  <c r="X936" i="2"/>
  <c r="Y936" i="2"/>
  <c r="Z936" i="2"/>
  <c r="K937" i="2"/>
  <c r="P937" i="2"/>
  <c r="Q937" i="2"/>
  <c r="R937" i="2"/>
  <c r="S937" i="2"/>
  <c r="T937" i="2"/>
  <c r="U937" i="2"/>
  <c r="V937" i="2"/>
  <c r="W937" i="2"/>
  <c r="X937" i="2"/>
  <c r="Y937" i="2"/>
  <c r="Z937" i="2"/>
  <c r="K938" i="2"/>
  <c r="P938" i="2"/>
  <c r="Q938" i="2"/>
  <c r="R938" i="2"/>
  <c r="S938" i="2"/>
  <c r="T938" i="2"/>
  <c r="U938" i="2"/>
  <c r="V938" i="2"/>
  <c r="W938" i="2"/>
  <c r="X938" i="2"/>
  <c r="Y938" i="2"/>
  <c r="Z938" i="2"/>
  <c r="K939" i="2"/>
  <c r="P939" i="2"/>
  <c r="Q939" i="2"/>
  <c r="R939" i="2"/>
  <c r="S939" i="2"/>
  <c r="T939" i="2"/>
  <c r="U939" i="2"/>
  <c r="V939" i="2"/>
  <c r="W939" i="2"/>
  <c r="X939" i="2"/>
  <c r="Y939" i="2"/>
  <c r="Z939" i="2"/>
  <c r="K940" i="2"/>
  <c r="P940" i="2"/>
  <c r="Q940" i="2"/>
  <c r="R940" i="2"/>
  <c r="S940" i="2"/>
  <c r="T940" i="2"/>
  <c r="U940" i="2"/>
  <c r="V940" i="2"/>
  <c r="W940" i="2"/>
  <c r="X940" i="2"/>
  <c r="Y940" i="2"/>
  <c r="Z940" i="2"/>
  <c r="K941" i="2"/>
  <c r="P941" i="2"/>
  <c r="Q941" i="2"/>
  <c r="R941" i="2"/>
  <c r="S941" i="2"/>
  <c r="T941" i="2"/>
  <c r="U941" i="2"/>
  <c r="V941" i="2"/>
  <c r="W941" i="2"/>
  <c r="X941" i="2"/>
  <c r="Y941" i="2"/>
  <c r="Z941" i="2"/>
  <c r="K942" i="2"/>
  <c r="P942" i="2"/>
  <c r="Q942" i="2"/>
  <c r="R942" i="2"/>
  <c r="S942" i="2"/>
  <c r="T942" i="2"/>
  <c r="U942" i="2"/>
  <c r="V942" i="2"/>
  <c r="W942" i="2"/>
  <c r="X942" i="2"/>
  <c r="Y942" i="2"/>
  <c r="Z942" i="2"/>
  <c r="K943" i="2"/>
  <c r="P943" i="2"/>
  <c r="Q943" i="2"/>
  <c r="R943" i="2"/>
  <c r="S943" i="2"/>
  <c r="T943" i="2"/>
  <c r="U943" i="2"/>
  <c r="V943" i="2"/>
  <c r="W943" i="2"/>
  <c r="X943" i="2"/>
  <c r="Y943" i="2"/>
  <c r="Z943" i="2"/>
  <c r="K944" i="2"/>
  <c r="P944" i="2"/>
  <c r="Q944" i="2"/>
  <c r="R944" i="2"/>
  <c r="S944" i="2"/>
  <c r="T944" i="2"/>
  <c r="U944" i="2"/>
  <c r="V944" i="2"/>
  <c r="W944" i="2"/>
  <c r="X944" i="2"/>
  <c r="Y944" i="2"/>
  <c r="Z944" i="2"/>
  <c r="K945" i="2"/>
  <c r="P945" i="2"/>
  <c r="Q945" i="2"/>
  <c r="R945" i="2"/>
  <c r="S945" i="2"/>
  <c r="T945" i="2"/>
  <c r="U945" i="2"/>
  <c r="V945" i="2"/>
  <c r="W945" i="2"/>
  <c r="X945" i="2"/>
  <c r="Y945" i="2"/>
  <c r="Z945" i="2"/>
  <c r="K946" i="2"/>
  <c r="P946" i="2"/>
  <c r="Q946" i="2"/>
  <c r="R946" i="2"/>
  <c r="S946" i="2"/>
  <c r="T946" i="2"/>
  <c r="U946" i="2"/>
  <c r="V946" i="2"/>
  <c r="W946" i="2"/>
  <c r="X946" i="2"/>
  <c r="Y946" i="2"/>
  <c r="Z946" i="2"/>
  <c r="K947" i="2"/>
  <c r="P947" i="2"/>
  <c r="Q947" i="2"/>
  <c r="R947" i="2"/>
  <c r="S947" i="2"/>
  <c r="T947" i="2"/>
  <c r="U947" i="2"/>
  <c r="V947" i="2"/>
  <c r="W947" i="2"/>
  <c r="X947" i="2"/>
  <c r="Y947" i="2"/>
  <c r="Z947" i="2"/>
  <c r="K948" i="2"/>
  <c r="P948" i="2"/>
  <c r="Q948" i="2"/>
  <c r="R948" i="2"/>
  <c r="S948" i="2"/>
  <c r="T948" i="2"/>
  <c r="U948" i="2"/>
  <c r="V948" i="2"/>
  <c r="W948" i="2"/>
  <c r="X948" i="2"/>
  <c r="Y948" i="2"/>
  <c r="Z948" i="2"/>
  <c r="K949" i="2"/>
  <c r="P949" i="2"/>
  <c r="Q949" i="2"/>
  <c r="R949" i="2"/>
  <c r="S949" i="2"/>
  <c r="T949" i="2"/>
  <c r="U949" i="2"/>
  <c r="V949" i="2"/>
  <c r="W949" i="2"/>
  <c r="X949" i="2"/>
  <c r="Y949" i="2"/>
  <c r="Z949" i="2"/>
  <c r="K950" i="2"/>
  <c r="P950" i="2"/>
  <c r="Q950" i="2"/>
  <c r="R950" i="2"/>
  <c r="S950" i="2"/>
  <c r="T950" i="2"/>
  <c r="U950" i="2"/>
  <c r="V950" i="2"/>
  <c r="W950" i="2"/>
  <c r="X950" i="2"/>
  <c r="Y950" i="2"/>
  <c r="Z950" i="2"/>
  <c r="K951" i="2"/>
  <c r="P951" i="2"/>
  <c r="Q951" i="2"/>
  <c r="R951" i="2"/>
  <c r="S951" i="2"/>
  <c r="T951" i="2"/>
  <c r="U951" i="2"/>
  <c r="V951" i="2"/>
  <c r="W951" i="2"/>
  <c r="X951" i="2"/>
  <c r="Y951" i="2"/>
  <c r="Z951" i="2"/>
  <c r="K952" i="2"/>
  <c r="P952" i="2"/>
  <c r="Q952" i="2"/>
  <c r="R952" i="2"/>
  <c r="S952" i="2"/>
  <c r="T952" i="2"/>
  <c r="U952" i="2"/>
  <c r="V952" i="2"/>
  <c r="W952" i="2"/>
  <c r="X952" i="2"/>
  <c r="Y952" i="2"/>
  <c r="Z952" i="2"/>
  <c r="K953" i="2"/>
  <c r="P953" i="2"/>
  <c r="Q953" i="2"/>
  <c r="R953" i="2"/>
  <c r="S953" i="2"/>
  <c r="T953" i="2"/>
  <c r="U953" i="2"/>
  <c r="V953" i="2"/>
  <c r="W953" i="2"/>
  <c r="X953" i="2"/>
  <c r="Y953" i="2"/>
  <c r="Z953" i="2"/>
  <c r="K954" i="2"/>
  <c r="P954" i="2"/>
  <c r="Q954" i="2"/>
  <c r="R954" i="2"/>
  <c r="S954" i="2"/>
  <c r="T954" i="2"/>
  <c r="U954" i="2"/>
  <c r="V954" i="2"/>
  <c r="W954" i="2"/>
  <c r="X954" i="2"/>
  <c r="Y954" i="2"/>
  <c r="Z954" i="2"/>
  <c r="K955" i="2"/>
  <c r="P955" i="2"/>
  <c r="Q955" i="2"/>
  <c r="R955" i="2"/>
  <c r="S955" i="2"/>
  <c r="T955" i="2"/>
  <c r="U955" i="2"/>
  <c r="V955" i="2"/>
  <c r="W955" i="2"/>
  <c r="X955" i="2"/>
  <c r="Y955" i="2"/>
  <c r="Z955" i="2"/>
  <c r="K956" i="2"/>
  <c r="P956" i="2"/>
  <c r="Q956" i="2"/>
  <c r="R956" i="2"/>
  <c r="S956" i="2"/>
  <c r="T956" i="2"/>
  <c r="U956" i="2"/>
  <c r="V956" i="2"/>
  <c r="W956" i="2"/>
  <c r="X956" i="2"/>
  <c r="Y956" i="2"/>
  <c r="Z956" i="2"/>
  <c r="K957" i="2"/>
  <c r="P957" i="2"/>
  <c r="Q957" i="2"/>
  <c r="R957" i="2"/>
  <c r="S957" i="2"/>
  <c r="T957" i="2"/>
  <c r="U957" i="2"/>
  <c r="V957" i="2"/>
  <c r="W957" i="2"/>
  <c r="X957" i="2"/>
  <c r="Y957" i="2"/>
  <c r="Z957" i="2"/>
  <c r="K958" i="2"/>
  <c r="P958" i="2"/>
  <c r="Q958" i="2"/>
  <c r="R958" i="2"/>
  <c r="S958" i="2"/>
  <c r="T958" i="2"/>
  <c r="U958" i="2"/>
  <c r="V958" i="2"/>
  <c r="W958" i="2"/>
  <c r="X958" i="2"/>
  <c r="Y958" i="2"/>
  <c r="Z958" i="2"/>
  <c r="K959" i="2"/>
  <c r="P959" i="2"/>
  <c r="Q959" i="2"/>
  <c r="R959" i="2"/>
  <c r="S959" i="2"/>
  <c r="T959" i="2"/>
  <c r="U959" i="2"/>
  <c r="V959" i="2"/>
  <c r="W959" i="2"/>
  <c r="X959" i="2"/>
  <c r="Y959" i="2"/>
  <c r="Z959" i="2"/>
  <c r="K960" i="2"/>
  <c r="P960" i="2"/>
  <c r="Q960" i="2"/>
  <c r="R960" i="2"/>
  <c r="S960" i="2"/>
  <c r="T960" i="2"/>
  <c r="U960" i="2"/>
  <c r="V960" i="2"/>
  <c r="W960" i="2"/>
  <c r="X960" i="2"/>
  <c r="Y960" i="2"/>
  <c r="Z960" i="2"/>
  <c r="K961" i="2"/>
  <c r="P961" i="2"/>
  <c r="Q961" i="2"/>
  <c r="R961" i="2"/>
  <c r="S961" i="2"/>
  <c r="T961" i="2"/>
  <c r="U961" i="2"/>
  <c r="V961" i="2"/>
  <c r="W961" i="2"/>
  <c r="X961" i="2"/>
  <c r="Y961" i="2"/>
  <c r="Z961" i="2"/>
  <c r="K962" i="2"/>
  <c r="P962" i="2"/>
  <c r="Q962" i="2"/>
  <c r="R962" i="2"/>
  <c r="S962" i="2"/>
  <c r="T962" i="2"/>
  <c r="U962" i="2"/>
  <c r="V962" i="2"/>
  <c r="W962" i="2"/>
  <c r="X962" i="2"/>
  <c r="Y962" i="2"/>
  <c r="Z962" i="2"/>
  <c r="K963" i="2"/>
  <c r="P963" i="2"/>
  <c r="Q963" i="2"/>
  <c r="R963" i="2"/>
  <c r="S963" i="2"/>
  <c r="T963" i="2"/>
  <c r="U963" i="2"/>
  <c r="V963" i="2"/>
  <c r="W963" i="2"/>
  <c r="X963" i="2"/>
  <c r="Y963" i="2"/>
  <c r="Z963" i="2"/>
  <c r="K964" i="2"/>
  <c r="P964" i="2"/>
  <c r="Q964" i="2"/>
  <c r="R964" i="2"/>
  <c r="S964" i="2"/>
  <c r="T964" i="2"/>
  <c r="U964" i="2"/>
  <c r="V964" i="2"/>
  <c r="W964" i="2"/>
  <c r="X964" i="2"/>
  <c r="Y964" i="2"/>
  <c r="Z964" i="2"/>
  <c r="K965" i="2"/>
  <c r="P965" i="2"/>
  <c r="Q965" i="2"/>
  <c r="R965" i="2"/>
  <c r="S965" i="2"/>
  <c r="T965" i="2"/>
  <c r="U965" i="2"/>
  <c r="V965" i="2"/>
  <c r="W965" i="2"/>
  <c r="X965" i="2"/>
  <c r="Y965" i="2"/>
  <c r="Z965" i="2"/>
  <c r="K966" i="2"/>
  <c r="P966" i="2"/>
  <c r="Q966" i="2"/>
  <c r="R966" i="2"/>
  <c r="S966" i="2"/>
  <c r="T966" i="2"/>
  <c r="U966" i="2"/>
  <c r="V966" i="2"/>
  <c r="W966" i="2"/>
  <c r="X966" i="2"/>
  <c r="Y966" i="2"/>
  <c r="Z966" i="2"/>
  <c r="K967" i="2"/>
  <c r="P967" i="2"/>
  <c r="Q967" i="2"/>
  <c r="R967" i="2"/>
  <c r="S967" i="2"/>
  <c r="T967" i="2"/>
  <c r="U967" i="2"/>
  <c r="V967" i="2"/>
  <c r="W967" i="2"/>
  <c r="X967" i="2"/>
  <c r="Y967" i="2"/>
  <c r="Z967" i="2"/>
  <c r="K968" i="2"/>
  <c r="P968" i="2"/>
  <c r="Q968" i="2"/>
  <c r="R968" i="2"/>
  <c r="S968" i="2"/>
  <c r="T968" i="2"/>
  <c r="U968" i="2"/>
  <c r="V968" i="2"/>
  <c r="W968" i="2"/>
  <c r="X968" i="2"/>
  <c r="Y968" i="2"/>
  <c r="Z968" i="2"/>
  <c r="K969" i="2"/>
  <c r="P969" i="2"/>
  <c r="Q969" i="2"/>
  <c r="R969" i="2"/>
  <c r="S969" i="2"/>
  <c r="T969" i="2"/>
  <c r="U969" i="2"/>
  <c r="V969" i="2"/>
  <c r="W969" i="2"/>
  <c r="X969" i="2"/>
  <c r="Y969" i="2"/>
  <c r="Z969" i="2"/>
  <c r="K970" i="2"/>
  <c r="P970" i="2"/>
  <c r="Q970" i="2"/>
  <c r="R970" i="2"/>
  <c r="S970" i="2"/>
  <c r="T970" i="2"/>
  <c r="U970" i="2"/>
  <c r="V970" i="2"/>
  <c r="W970" i="2"/>
  <c r="X970" i="2"/>
  <c r="Y970" i="2"/>
  <c r="Z970" i="2"/>
  <c r="K971" i="2"/>
  <c r="P971" i="2"/>
  <c r="Q971" i="2"/>
  <c r="R971" i="2"/>
  <c r="S971" i="2"/>
  <c r="T971" i="2"/>
  <c r="U971" i="2"/>
  <c r="V971" i="2"/>
  <c r="W971" i="2"/>
  <c r="X971" i="2"/>
  <c r="Y971" i="2"/>
  <c r="Z971" i="2"/>
  <c r="K972" i="2"/>
  <c r="P972" i="2"/>
  <c r="Q972" i="2"/>
  <c r="R972" i="2"/>
  <c r="S972" i="2"/>
  <c r="T972" i="2"/>
  <c r="U972" i="2"/>
  <c r="V972" i="2"/>
  <c r="W972" i="2"/>
  <c r="X972" i="2"/>
  <c r="Y972" i="2"/>
  <c r="Z972" i="2"/>
  <c r="K973" i="2"/>
  <c r="P973" i="2"/>
  <c r="Q973" i="2"/>
  <c r="R973" i="2"/>
  <c r="S973" i="2"/>
  <c r="T973" i="2"/>
  <c r="U973" i="2"/>
  <c r="V973" i="2"/>
  <c r="W973" i="2"/>
  <c r="X973" i="2"/>
  <c r="Y973" i="2"/>
  <c r="Z973" i="2"/>
  <c r="K974" i="2"/>
  <c r="P974" i="2"/>
  <c r="Q974" i="2"/>
  <c r="R974" i="2"/>
  <c r="S974" i="2"/>
  <c r="T974" i="2"/>
  <c r="U974" i="2"/>
  <c r="V974" i="2"/>
  <c r="W974" i="2"/>
  <c r="X974" i="2"/>
  <c r="Y974" i="2"/>
  <c r="Z974" i="2"/>
  <c r="K975" i="2"/>
  <c r="P975" i="2"/>
  <c r="Q975" i="2"/>
  <c r="R975" i="2"/>
  <c r="S975" i="2"/>
  <c r="T975" i="2"/>
  <c r="U975" i="2"/>
  <c r="V975" i="2"/>
  <c r="W975" i="2"/>
  <c r="X975" i="2"/>
  <c r="Y975" i="2"/>
  <c r="Z975" i="2"/>
  <c r="K976" i="2"/>
  <c r="P976" i="2"/>
  <c r="Q976" i="2"/>
  <c r="R976" i="2"/>
  <c r="S976" i="2"/>
  <c r="T976" i="2"/>
  <c r="U976" i="2"/>
  <c r="V976" i="2"/>
  <c r="W976" i="2"/>
  <c r="X976" i="2"/>
  <c r="Y976" i="2"/>
  <c r="Z976" i="2"/>
  <c r="K977" i="2"/>
  <c r="P977" i="2"/>
  <c r="Q977" i="2"/>
  <c r="R977" i="2"/>
  <c r="S977" i="2"/>
  <c r="T977" i="2"/>
  <c r="U977" i="2"/>
  <c r="V977" i="2"/>
  <c r="W977" i="2"/>
  <c r="X977" i="2"/>
  <c r="Y977" i="2"/>
  <c r="Z977" i="2"/>
  <c r="K978" i="2"/>
  <c r="P978" i="2"/>
  <c r="Q978" i="2"/>
  <c r="R978" i="2"/>
  <c r="S978" i="2"/>
  <c r="T978" i="2"/>
  <c r="U978" i="2"/>
  <c r="V978" i="2"/>
  <c r="W978" i="2"/>
  <c r="X978" i="2"/>
  <c r="Y978" i="2"/>
  <c r="Z978" i="2"/>
  <c r="K979" i="2"/>
  <c r="P979" i="2"/>
  <c r="Q979" i="2"/>
  <c r="R979" i="2"/>
  <c r="S979" i="2"/>
  <c r="T979" i="2"/>
  <c r="U979" i="2"/>
  <c r="V979" i="2"/>
  <c r="W979" i="2"/>
  <c r="X979" i="2"/>
  <c r="Y979" i="2"/>
  <c r="Z979" i="2"/>
  <c r="K980" i="2"/>
  <c r="P980" i="2"/>
  <c r="Q980" i="2"/>
  <c r="R980" i="2"/>
  <c r="S980" i="2"/>
  <c r="T980" i="2"/>
  <c r="U980" i="2"/>
  <c r="V980" i="2"/>
  <c r="W980" i="2"/>
  <c r="X980" i="2"/>
  <c r="Y980" i="2"/>
  <c r="Z980" i="2"/>
  <c r="K981" i="2"/>
  <c r="P981" i="2"/>
  <c r="Q981" i="2"/>
  <c r="R981" i="2"/>
  <c r="S981" i="2"/>
  <c r="T981" i="2"/>
  <c r="U981" i="2"/>
  <c r="V981" i="2"/>
  <c r="W981" i="2"/>
  <c r="X981" i="2"/>
  <c r="Y981" i="2"/>
  <c r="Z981" i="2"/>
  <c r="K982" i="2"/>
  <c r="P982" i="2"/>
  <c r="Q982" i="2"/>
  <c r="R982" i="2"/>
  <c r="S982" i="2"/>
  <c r="T982" i="2"/>
  <c r="U982" i="2"/>
  <c r="V982" i="2"/>
  <c r="W982" i="2"/>
  <c r="X982" i="2"/>
  <c r="Y982" i="2"/>
  <c r="Z982" i="2"/>
  <c r="K983" i="2"/>
  <c r="P983" i="2"/>
  <c r="Q983" i="2"/>
  <c r="R983" i="2"/>
  <c r="S983" i="2"/>
  <c r="T983" i="2"/>
  <c r="U983" i="2"/>
  <c r="V983" i="2"/>
  <c r="W983" i="2"/>
  <c r="X983" i="2"/>
  <c r="Y983" i="2"/>
  <c r="Z983" i="2"/>
  <c r="K984" i="2"/>
  <c r="P984" i="2"/>
  <c r="Q984" i="2"/>
  <c r="R984" i="2"/>
  <c r="S984" i="2"/>
  <c r="T984" i="2"/>
  <c r="U984" i="2"/>
  <c r="V984" i="2"/>
  <c r="W984" i="2"/>
  <c r="X984" i="2"/>
  <c r="Y984" i="2"/>
  <c r="Z984" i="2"/>
  <c r="K985" i="2"/>
  <c r="P985" i="2"/>
  <c r="Q985" i="2"/>
  <c r="R985" i="2"/>
  <c r="S985" i="2"/>
  <c r="T985" i="2"/>
  <c r="U985" i="2"/>
  <c r="V985" i="2"/>
  <c r="W985" i="2"/>
  <c r="X985" i="2"/>
  <c r="Y985" i="2"/>
  <c r="Z985" i="2"/>
  <c r="K986" i="2"/>
  <c r="P986" i="2"/>
  <c r="Q986" i="2"/>
  <c r="R986" i="2"/>
  <c r="S986" i="2"/>
  <c r="T986" i="2"/>
  <c r="U986" i="2"/>
  <c r="V986" i="2"/>
  <c r="W986" i="2"/>
  <c r="X986" i="2"/>
  <c r="Y986" i="2"/>
  <c r="Z986" i="2"/>
  <c r="K987" i="2"/>
  <c r="P987" i="2"/>
  <c r="Q987" i="2"/>
  <c r="R987" i="2"/>
  <c r="S987" i="2"/>
  <c r="T987" i="2"/>
  <c r="U987" i="2"/>
  <c r="V987" i="2"/>
  <c r="W987" i="2"/>
  <c r="X987" i="2"/>
  <c r="Y987" i="2"/>
  <c r="Z987" i="2"/>
  <c r="K988" i="2"/>
  <c r="P988" i="2"/>
  <c r="Q988" i="2"/>
  <c r="R988" i="2"/>
  <c r="S988" i="2"/>
  <c r="T988" i="2"/>
  <c r="U988" i="2"/>
  <c r="V988" i="2"/>
  <c r="W988" i="2"/>
  <c r="X988" i="2"/>
  <c r="Y988" i="2"/>
  <c r="Z988" i="2"/>
  <c r="K989" i="2"/>
  <c r="P989" i="2"/>
  <c r="Q989" i="2"/>
  <c r="R989" i="2"/>
  <c r="S989" i="2"/>
  <c r="T989" i="2"/>
  <c r="U989" i="2"/>
  <c r="V989" i="2"/>
  <c r="W989" i="2"/>
  <c r="X989" i="2"/>
  <c r="Y989" i="2"/>
  <c r="Z989" i="2"/>
  <c r="K990" i="2"/>
  <c r="P990" i="2"/>
  <c r="Q990" i="2"/>
  <c r="R990" i="2"/>
  <c r="S990" i="2"/>
  <c r="T990" i="2"/>
  <c r="U990" i="2"/>
  <c r="V990" i="2"/>
  <c r="W990" i="2"/>
  <c r="X990" i="2"/>
  <c r="Y990" i="2"/>
  <c r="Z990" i="2"/>
  <c r="K991" i="2"/>
  <c r="P991" i="2"/>
  <c r="Q991" i="2"/>
  <c r="R991" i="2"/>
  <c r="S991" i="2"/>
  <c r="T991" i="2"/>
  <c r="U991" i="2"/>
  <c r="V991" i="2"/>
  <c r="W991" i="2"/>
  <c r="X991" i="2"/>
  <c r="Y991" i="2"/>
  <c r="Z991" i="2"/>
  <c r="K992" i="2"/>
  <c r="P992" i="2"/>
  <c r="Q992" i="2"/>
  <c r="R992" i="2"/>
  <c r="S992" i="2"/>
  <c r="T992" i="2"/>
  <c r="U992" i="2"/>
  <c r="V992" i="2"/>
  <c r="W992" i="2"/>
  <c r="X992" i="2"/>
  <c r="Y992" i="2"/>
  <c r="Z992" i="2"/>
  <c r="K993" i="2"/>
  <c r="P993" i="2"/>
  <c r="Q993" i="2"/>
  <c r="R993" i="2"/>
  <c r="S993" i="2"/>
  <c r="T993" i="2"/>
  <c r="U993" i="2"/>
  <c r="V993" i="2"/>
  <c r="W993" i="2"/>
  <c r="X993" i="2"/>
  <c r="Y993" i="2"/>
  <c r="Z993" i="2"/>
  <c r="K994" i="2"/>
  <c r="P994" i="2"/>
  <c r="Q994" i="2"/>
  <c r="R994" i="2"/>
  <c r="S994" i="2"/>
  <c r="T994" i="2"/>
  <c r="U994" i="2"/>
  <c r="V994" i="2"/>
  <c r="W994" i="2"/>
  <c r="X994" i="2"/>
  <c r="Y994" i="2"/>
  <c r="Z994" i="2"/>
  <c r="K995" i="2"/>
  <c r="P995" i="2"/>
  <c r="Q995" i="2"/>
  <c r="R995" i="2"/>
  <c r="S995" i="2"/>
  <c r="T995" i="2"/>
  <c r="U995" i="2"/>
  <c r="V995" i="2"/>
  <c r="W995" i="2"/>
  <c r="X995" i="2"/>
  <c r="Y995" i="2"/>
  <c r="Z995" i="2"/>
  <c r="K996" i="2"/>
  <c r="P996" i="2"/>
  <c r="Q996" i="2"/>
  <c r="R996" i="2"/>
  <c r="S996" i="2"/>
  <c r="T996" i="2"/>
  <c r="U996" i="2"/>
  <c r="V996" i="2"/>
  <c r="W996" i="2"/>
  <c r="X996" i="2"/>
  <c r="Y996" i="2"/>
  <c r="Z996" i="2"/>
  <c r="K997" i="2"/>
  <c r="P997" i="2"/>
  <c r="Q997" i="2"/>
  <c r="R997" i="2"/>
  <c r="S997" i="2"/>
  <c r="T997" i="2"/>
  <c r="U997" i="2"/>
  <c r="V997" i="2"/>
  <c r="W997" i="2"/>
  <c r="X997" i="2"/>
  <c r="Y997" i="2"/>
  <c r="Z997" i="2"/>
  <c r="K998" i="2"/>
  <c r="P998" i="2"/>
  <c r="Q998" i="2"/>
  <c r="R998" i="2"/>
  <c r="S998" i="2"/>
  <c r="T998" i="2"/>
  <c r="U998" i="2"/>
  <c r="V998" i="2"/>
  <c r="W998" i="2"/>
  <c r="X998" i="2"/>
  <c r="Y998" i="2"/>
  <c r="Z998" i="2"/>
  <c r="K999" i="2"/>
  <c r="P999" i="2"/>
  <c r="Q999" i="2"/>
  <c r="R999" i="2"/>
  <c r="S999" i="2"/>
  <c r="T999" i="2"/>
  <c r="U999" i="2"/>
  <c r="V999" i="2"/>
  <c r="W999" i="2"/>
  <c r="X999" i="2"/>
  <c r="Y999" i="2"/>
  <c r="Z999" i="2"/>
  <c r="K1000" i="2"/>
  <c r="P1000" i="2"/>
  <c r="Q1000" i="2"/>
  <c r="R1000" i="2"/>
  <c r="S1000" i="2"/>
  <c r="T1000" i="2"/>
  <c r="U1000" i="2"/>
  <c r="V1000" i="2"/>
  <c r="W1000" i="2"/>
  <c r="X1000" i="2"/>
  <c r="Y1000" i="2"/>
  <c r="Z1000" i="2"/>
  <c r="K1001" i="2"/>
  <c r="P1001" i="2"/>
  <c r="Q1001" i="2"/>
  <c r="R1001" i="2"/>
  <c r="S1001" i="2"/>
  <c r="T1001" i="2"/>
  <c r="U1001" i="2"/>
  <c r="V1001" i="2"/>
  <c r="W1001" i="2"/>
  <c r="X1001" i="2"/>
  <c r="Y1001" i="2"/>
  <c r="Z1001" i="2"/>
  <c r="K1002" i="2"/>
  <c r="P1002" i="2"/>
  <c r="Q1002" i="2"/>
  <c r="R1002" i="2"/>
  <c r="S1002" i="2"/>
  <c r="T1002" i="2"/>
  <c r="U1002" i="2"/>
  <c r="V1002" i="2"/>
  <c r="W1002" i="2"/>
  <c r="X1002" i="2"/>
  <c r="Y1002" i="2"/>
  <c r="Z1002" i="2"/>
  <c r="K1003" i="2"/>
  <c r="P1003" i="2"/>
  <c r="Q1003" i="2"/>
  <c r="R1003" i="2"/>
  <c r="S1003" i="2"/>
  <c r="T1003" i="2"/>
  <c r="U1003" i="2"/>
  <c r="V1003" i="2"/>
  <c r="W1003" i="2"/>
  <c r="X1003" i="2"/>
  <c r="Y1003" i="2"/>
  <c r="Z1003" i="2"/>
  <c r="K1004" i="2"/>
  <c r="P1004" i="2"/>
  <c r="Q1004" i="2"/>
  <c r="R1004" i="2"/>
  <c r="S1004" i="2"/>
  <c r="T1004" i="2"/>
  <c r="U1004" i="2"/>
  <c r="V1004" i="2"/>
  <c r="W1004" i="2"/>
  <c r="X1004" i="2"/>
  <c r="Y1004" i="2"/>
  <c r="Z1004" i="2"/>
  <c r="K1005" i="2"/>
  <c r="P1005" i="2"/>
  <c r="Q1005" i="2"/>
  <c r="R1005" i="2"/>
  <c r="S1005" i="2"/>
  <c r="T1005" i="2"/>
  <c r="U1005" i="2"/>
  <c r="V1005" i="2"/>
  <c r="W1005" i="2"/>
  <c r="X1005" i="2"/>
  <c r="Y1005" i="2"/>
  <c r="Z1005" i="2"/>
  <c r="K1006" i="2"/>
  <c r="P1006" i="2"/>
  <c r="Q1006" i="2"/>
  <c r="R1006" i="2"/>
  <c r="S1006" i="2"/>
  <c r="T1006" i="2"/>
  <c r="U1006" i="2"/>
  <c r="V1006" i="2"/>
  <c r="W1006" i="2"/>
  <c r="X1006" i="2"/>
  <c r="Y1006" i="2"/>
  <c r="Z1006" i="2"/>
  <c r="K1007" i="2"/>
  <c r="P1007" i="2"/>
  <c r="Q1007" i="2"/>
  <c r="R1007" i="2"/>
  <c r="S1007" i="2"/>
  <c r="T1007" i="2"/>
  <c r="U1007" i="2"/>
  <c r="V1007" i="2"/>
  <c r="W1007" i="2"/>
  <c r="X1007" i="2"/>
  <c r="Y1007" i="2"/>
  <c r="Z1007" i="2"/>
  <c r="K1008" i="2"/>
  <c r="P1008" i="2"/>
  <c r="Q1008" i="2"/>
  <c r="R1008" i="2"/>
  <c r="S1008" i="2"/>
  <c r="T1008" i="2"/>
  <c r="U1008" i="2"/>
  <c r="V1008" i="2"/>
  <c r="W1008" i="2"/>
  <c r="X1008" i="2"/>
  <c r="Y1008" i="2"/>
  <c r="Z1008" i="2"/>
  <c r="K1009" i="2"/>
  <c r="P1009" i="2"/>
  <c r="Q1009" i="2"/>
  <c r="R1009" i="2"/>
  <c r="S1009" i="2"/>
  <c r="T1009" i="2"/>
  <c r="U1009" i="2"/>
  <c r="V1009" i="2"/>
  <c r="W1009" i="2"/>
  <c r="X1009" i="2"/>
  <c r="Y1009" i="2"/>
  <c r="Z1009" i="2"/>
  <c r="K1010" i="2"/>
  <c r="P1010" i="2"/>
  <c r="Q1010" i="2"/>
  <c r="R1010" i="2"/>
  <c r="S1010" i="2"/>
  <c r="T1010" i="2"/>
  <c r="U1010" i="2"/>
  <c r="V1010" i="2"/>
  <c r="W1010" i="2"/>
  <c r="X1010" i="2"/>
  <c r="Y1010" i="2"/>
  <c r="Z1010" i="2"/>
  <c r="K1011" i="2"/>
  <c r="P1011" i="2"/>
  <c r="Q1011" i="2"/>
  <c r="R1011" i="2"/>
  <c r="S1011" i="2"/>
  <c r="T1011" i="2"/>
  <c r="U1011" i="2"/>
  <c r="V1011" i="2"/>
  <c r="W1011" i="2"/>
  <c r="X1011" i="2"/>
  <c r="Y1011" i="2"/>
  <c r="Z1011" i="2"/>
  <c r="K1012" i="2"/>
  <c r="P1012" i="2"/>
  <c r="Q1012" i="2"/>
  <c r="R1012" i="2"/>
  <c r="S1012" i="2"/>
  <c r="T1012" i="2"/>
  <c r="U1012" i="2"/>
  <c r="V1012" i="2"/>
  <c r="W1012" i="2"/>
  <c r="X1012" i="2"/>
  <c r="Y1012" i="2"/>
  <c r="Z1012" i="2"/>
  <c r="K1013" i="2"/>
  <c r="P1013" i="2"/>
  <c r="Q1013" i="2"/>
  <c r="R1013" i="2"/>
  <c r="S1013" i="2"/>
  <c r="T1013" i="2"/>
  <c r="U1013" i="2"/>
  <c r="V1013" i="2"/>
  <c r="W1013" i="2"/>
  <c r="X1013" i="2"/>
  <c r="Y1013" i="2"/>
  <c r="Z1013" i="2"/>
  <c r="K1014" i="2"/>
  <c r="P1014" i="2"/>
  <c r="Q1014" i="2"/>
  <c r="R1014" i="2"/>
  <c r="S1014" i="2"/>
  <c r="T1014" i="2"/>
  <c r="U1014" i="2"/>
  <c r="V1014" i="2"/>
  <c r="W1014" i="2"/>
  <c r="X1014" i="2"/>
  <c r="Y1014" i="2"/>
  <c r="Z1014" i="2"/>
  <c r="K1015" i="2"/>
  <c r="P1015" i="2"/>
  <c r="Q1015" i="2"/>
  <c r="R1015" i="2"/>
  <c r="S1015" i="2"/>
  <c r="T1015" i="2"/>
  <c r="U1015" i="2"/>
  <c r="V1015" i="2"/>
  <c r="W1015" i="2"/>
  <c r="X1015" i="2"/>
  <c r="Y1015" i="2"/>
  <c r="Z1015" i="2"/>
  <c r="K1016" i="2"/>
  <c r="P1016" i="2"/>
  <c r="Q1016" i="2"/>
  <c r="R1016" i="2"/>
  <c r="S1016" i="2"/>
  <c r="T1016" i="2"/>
  <c r="U1016" i="2"/>
  <c r="V1016" i="2"/>
  <c r="W1016" i="2"/>
  <c r="X1016" i="2"/>
  <c r="Y1016" i="2"/>
  <c r="Z1016" i="2"/>
  <c r="K1017" i="2"/>
  <c r="P1017" i="2"/>
  <c r="Q1017" i="2"/>
  <c r="R1017" i="2"/>
  <c r="S1017" i="2"/>
  <c r="T1017" i="2"/>
  <c r="U1017" i="2"/>
  <c r="V1017" i="2"/>
  <c r="W1017" i="2"/>
  <c r="X1017" i="2"/>
  <c r="Y1017" i="2"/>
  <c r="Z1017" i="2"/>
  <c r="K1018" i="2"/>
  <c r="P1018" i="2"/>
  <c r="Q1018" i="2"/>
  <c r="R1018" i="2"/>
  <c r="S1018" i="2"/>
  <c r="T1018" i="2"/>
  <c r="U1018" i="2"/>
  <c r="V1018" i="2"/>
  <c r="W1018" i="2"/>
  <c r="X1018" i="2"/>
  <c r="Y1018" i="2"/>
  <c r="Z1018" i="2"/>
  <c r="K1019" i="2"/>
  <c r="P1019" i="2"/>
  <c r="Q1019" i="2"/>
  <c r="R1019" i="2"/>
  <c r="S1019" i="2"/>
  <c r="T1019" i="2"/>
  <c r="U1019" i="2"/>
  <c r="V1019" i="2"/>
  <c r="W1019" i="2"/>
  <c r="X1019" i="2"/>
  <c r="Y1019" i="2"/>
  <c r="Z1019" i="2"/>
  <c r="K1020" i="2"/>
  <c r="P1020" i="2"/>
  <c r="Q1020" i="2"/>
  <c r="R1020" i="2"/>
  <c r="S1020" i="2"/>
  <c r="T1020" i="2"/>
  <c r="U1020" i="2"/>
  <c r="V1020" i="2"/>
  <c r="W1020" i="2"/>
  <c r="X1020" i="2"/>
  <c r="Y1020" i="2"/>
  <c r="Z1020" i="2"/>
  <c r="K1021" i="2"/>
  <c r="P1021" i="2"/>
  <c r="Q1021" i="2"/>
  <c r="R1021" i="2"/>
  <c r="S1021" i="2"/>
  <c r="T1021" i="2"/>
  <c r="U1021" i="2"/>
  <c r="V1021" i="2"/>
  <c r="W1021" i="2"/>
  <c r="X1021" i="2"/>
  <c r="Y1021" i="2"/>
  <c r="Z1021" i="2"/>
  <c r="K1022" i="2"/>
  <c r="P1022" i="2"/>
  <c r="Q1022" i="2"/>
  <c r="R1022" i="2"/>
  <c r="S1022" i="2"/>
  <c r="T1022" i="2"/>
  <c r="U1022" i="2"/>
  <c r="V1022" i="2"/>
  <c r="W1022" i="2"/>
  <c r="X1022" i="2"/>
  <c r="Y1022" i="2"/>
  <c r="Z1022" i="2"/>
  <c r="K1023" i="2"/>
  <c r="P1023" i="2"/>
  <c r="Q1023" i="2"/>
  <c r="R1023" i="2"/>
  <c r="S1023" i="2"/>
  <c r="T1023" i="2"/>
  <c r="U1023" i="2"/>
  <c r="V1023" i="2"/>
  <c r="W1023" i="2"/>
  <c r="X1023" i="2"/>
  <c r="Y1023" i="2"/>
  <c r="Z1023" i="2"/>
  <c r="K1024" i="2"/>
  <c r="P1024" i="2"/>
  <c r="Q1024" i="2"/>
  <c r="R1024" i="2"/>
  <c r="S1024" i="2"/>
  <c r="T1024" i="2"/>
  <c r="U1024" i="2"/>
  <c r="V1024" i="2"/>
  <c r="W1024" i="2"/>
  <c r="X1024" i="2"/>
  <c r="Y1024" i="2"/>
  <c r="Z1024" i="2"/>
  <c r="K1025" i="2"/>
  <c r="P1025" i="2"/>
  <c r="Q1025" i="2"/>
  <c r="R1025" i="2"/>
  <c r="S1025" i="2"/>
  <c r="T1025" i="2"/>
  <c r="U1025" i="2"/>
  <c r="V1025" i="2"/>
  <c r="W1025" i="2"/>
  <c r="X1025" i="2"/>
  <c r="Y1025" i="2"/>
  <c r="Z1025" i="2"/>
  <c r="K1026" i="2"/>
  <c r="P1026" i="2"/>
  <c r="Q1026" i="2"/>
  <c r="R1026" i="2"/>
  <c r="S1026" i="2"/>
  <c r="T1026" i="2"/>
  <c r="U1026" i="2"/>
  <c r="V1026" i="2"/>
  <c r="W1026" i="2"/>
  <c r="X1026" i="2"/>
  <c r="Y1026" i="2"/>
  <c r="Z1026" i="2"/>
  <c r="K1027" i="2"/>
  <c r="P1027" i="2"/>
  <c r="Q1027" i="2"/>
  <c r="R1027" i="2"/>
  <c r="S1027" i="2"/>
  <c r="T1027" i="2"/>
  <c r="U1027" i="2"/>
  <c r="V1027" i="2"/>
  <c r="W1027" i="2"/>
  <c r="X1027" i="2"/>
  <c r="Y1027" i="2"/>
  <c r="Z1027" i="2"/>
  <c r="K1028" i="2"/>
  <c r="P1028" i="2"/>
  <c r="Q1028" i="2"/>
  <c r="R1028" i="2"/>
  <c r="S1028" i="2"/>
  <c r="T1028" i="2"/>
  <c r="U1028" i="2"/>
  <c r="V1028" i="2"/>
  <c r="W1028" i="2"/>
  <c r="X1028" i="2"/>
  <c r="Y1028" i="2"/>
  <c r="Z1028" i="2"/>
  <c r="K1029" i="2"/>
  <c r="P1029" i="2"/>
  <c r="Q1029" i="2"/>
  <c r="R1029" i="2"/>
  <c r="S1029" i="2"/>
  <c r="T1029" i="2"/>
  <c r="U1029" i="2"/>
  <c r="V1029" i="2"/>
  <c r="W1029" i="2"/>
  <c r="X1029" i="2"/>
  <c r="Y1029" i="2"/>
  <c r="Z1029" i="2"/>
  <c r="K1030" i="2"/>
  <c r="P1030" i="2"/>
  <c r="Q1030" i="2"/>
  <c r="R1030" i="2"/>
  <c r="S1030" i="2"/>
  <c r="T1030" i="2"/>
  <c r="U1030" i="2"/>
  <c r="V1030" i="2"/>
  <c r="W1030" i="2"/>
  <c r="X1030" i="2"/>
  <c r="Y1030" i="2"/>
  <c r="Z1030" i="2"/>
  <c r="K1031" i="2"/>
  <c r="P1031" i="2"/>
  <c r="Q1031" i="2"/>
  <c r="R1031" i="2"/>
  <c r="S1031" i="2"/>
  <c r="T1031" i="2"/>
  <c r="U1031" i="2"/>
  <c r="V1031" i="2"/>
  <c r="W1031" i="2"/>
  <c r="X1031" i="2"/>
  <c r="Y1031" i="2"/>
  <c r="Z1031" i="2"/>
  <c r="K1032" i="2"/>
  <c r="P1032" i="2"/>
  <c r="Q1032" i="2"/>
  <c r="R1032" i="2"/>
  <c r="S1032" i="2"/>
  <c r="T1032" i="2"/>
  <c r="U1032" i="2"/>
  <c r="V1032" i="2"/>
  <c r="W1032" i="2"/>
  <c r="X1032" i="2"/>
  <c r="Y1032" i="2"/>
  <c r="Z1032" i="2"/>
  <c r="K1033" i="2"/>
  <c r="P1033" i="2"/>
  <c r="Q1033" i="2"/>
  <c r="R1033" i="2"/>
  <c r="S1033" i="2"/>
  <c r="T1033" i="2"/>
  <c r="U1033" i="2"/>
  <c r="V1033" i="2"/>
  <c r="W1033" i="2"/>
  <c r="X1033" i="2"/>
  <c r="Y1033" i="2"/>
  <c r="Z1033" i="2"/>
  <c r="K1034" i="2"/>
  <c r="P1034" i="2"/>
  <c r="Q1034" i="2"/>
  <c r="R1034" i="2"/>
  <c r="S1034" i="2"/>
  <c r="T1034" i="2"/>
  <c r="U1034" i="2"/>
  <c r="V1034" i="2"/>
  <c r="W1034" i="2"/>
  <c r="X1034" i="2"/>
  <c r="Y1034" i="2"/>
  <c r="Z1034" i="2"/>
  <c r="K1035" i="2"/>
  <c r="P1035" i="2"/>
  <c r="Q1035" i="2"/>
  <c r="R1035" i="2"/>
  <c r="S1035" i="2"/>
  <c r="T1035" i="2"/>
  <c r="U1035" i="2"/>
  <c r="V1035" i="2"/>
  <c r="W1035" i="2"/>
  <c r="X1035" i="2"/>
  <c r="Y1035" i="2"/>
  <c r="Z1035" i="2"/>
  <c r="K1036" i="2"/>
  <c r="P1036" i="2"/>
  <c r="Q1036" i="2"/>
  <c r="R1036" i="2"/>
  <c r="S1036" i="2"/>
  <c r="T1036" i="2"/>
  <c r="U1036" i="2"/>
  <c r="V1036" i="2"/>
  <c r="W1036" i="2"/>
  <c r="X1036" i="2"/>
  <c r="Y1036" i="2"/>
  <c r="Z1036" i="2"/>
  <c r="K1037" i="2"/>
  <c r="P1037" i="2"/>
  <c r="Q1037" i="2"/>
  <c r="R1037" i="2"/>
  <c r="S1037" i="2"/>
  <c r="T1037" i="2"/>
  <c r="U1037" i="2"/>
  <c r="V1037" i="2"/>
  <c r="W1037" i="2"/>
  <c r="X1037" i="2"/>
  <c r="Y1037" i="2"/>
  <c r="Z1037" i="2"/>
  <c r="K1038" i="2"/>
  <c r="P1038" i="2"/>
  <c r="Q1038" i="2"/>
  <c r="R1038" i="2"/>
  <c r="S1038" i="2"/>
  <c r="T1038" i="2"/>
  <c r="U1038" i="2"/>
  <c r="V1038" i="2"/>
  <c r="W1038" i="2"/>
  <c r="X1038" i="2"/>
  <c r="Y1038" i="2"/>
  <c r="Z1038" i="2"/>
  <c r="K1039" i="2"/>
  <c r="P1039" i="2"/>
  <c r="Q1039" i="2"/>
  <c r="R1039" i="2"/>
  <c r="S1039" i="2"/>
  <c r="T1039" i="2"/>
  <c r="U1039" i="2"/>
  <c r="V1039" i="2"/>
  <c r="W1039" i="2"/>
  <c r="X1039" i="2"/>
  <c r="Y1039" i="2"/>
  <c r="Z1039" i="2"/>
  <c r="K1040" i="2"/>
  <c r="P1040" i="2"/>
  <c r="Q1040" i="2"/>
  <c r="R1040" i="2"/>
  <c r="S1040" i="2"/>
  <c r="T1040" i="2"/>
  <c r="U1040" i="2"/>
  <c r="V1040" i="2"/>
  <c r="W1040" i="2"/>
  <c r="X1040" i="2"/>
  <c r="Y1040" i="2"/>
  <c r="Z1040" i="2"/>
  <c r="K1041" i="2"/>
  <c r="P1041" i="2"/>
  <c r="Q1041" i="2"/>
  <c r="R1041" i="2"/>
  <c r="S1041" i="2"/>
  <c r="T1041" i="2"/>
  <c r="U1041" i="2"/>
  <c r="V1041" i="2"/>
  <c r="W1041" i="2"/>
  <c r="X1041" i="2"/>
  <c r="Y1041" i="2"/>
  <c r="Z1041" i="2"/>
  <c r="K1042" i="2"/>
  <c r="P1042" i="2"/>
  <c r="Q1042" i="2"/>
  <c r="R1042" i="2"/>
  <c r="S1042" i="2"/>
  <c r="T1042" i="2"/>
  <c r="U1042" i="2"/>
  <c r="V1042" i="2"/>
  <c r="W1042" i="2"/>
  <c r="X1042" i="2"/>
  <c r="Y1042" i="2"/>
  <c r="Z1042" i="2"/>
  <c r="K1043" i="2"/>
  <c r="P1043" i="2"/>
  <c r="Q1043" i="2"/>
  <c r="R1043" i="2"/>
  <c r="S1043" i="2"/>
  <c r="T1043" i="2"/>
  <c r="U1043" i="2"/>
  <c r="V1043" i="2"/>
  <c r="W1043" i="2"/>
  <c r="X1043" i="2"/>
  <c r="Y1043" i="2"/>
  <c r="Z1043" i="2"/>
  <c r="K1044" i="2"/>
  <c r="P1044" i="2"/>
  <c r="Q1044" i="2"/>
  <c r="R1044" i="2"/>
  <c r="S1044" i="2"/>
  <c r="T1044" i="2"/>
  <c r="U1044" i="2"/>
  <c r="V1044" i="2"/>
  <c r="W1044" i="2"/>
  <c r="X1044" i="2"/>
  <c r="Y1044" i="2"/>
  <c r="Z1044" i="2"/>
  <c r="K1045" i="2"/>
  <c r="P1045" i="2"/>
  <c r="Q1045" i="2"/>
  <c r="R1045" i="2"/>
  <c r="S1045" i="2"/>
  <c r="T1045" i="2"/>
  <c r="U1045" i="2"/>
  <c r="V1045" i="2"/>
  <c r="W1045" i="2"/>
  <c r="X1045" i="2"/>
  <c r="Y1045" i="2"/>
  <c r="Z1045" i="2"/>
  <c r="K1046" i="2"/>
  <c r="P1046" i="2"/>
  <c r="Q1046" i="2"/>
  <c r="R1046" i="2"/>
  <c r="S1046" i="2"/>
  <c r="T1046" i="2"/>
  <c r="U1046" i="2"/>
  <c r="V1046" i="2"/>
  <c r="W1046" i="2"/>
  <c r="X1046" i="2"/>
  <c r="Y1046" i="2"/>
  <c r="Z1046" i="2"/>
  <c r="K1047" i="2"/>
  <c r="P1047" i="2"/>
  <c r="Q1047" i="2"/>
  <c r="R1047" i="2"/>
  <c r="S1047" i="2"/>
  <c r="T1047" i="2"/>
  <c r="U1047" i="2"/>
  <c r="V1047" i="2"/>
  <c r="W1047" i="2"/>
  <c r="X1047" i="2"/>
  <c r="Y1047" i="2"/>
  <c r="Z1047" i="2"/>
  <c r="K1048" i="2"/>
  <c r="P1048" i="2"/>
  <c r="Q1048" i="2"/>
  <c r="R1048" i="2"/>
  <c r="S1048" i="2"/>
  <c r="T1048" i="2"/>
  <c r="U1048" i="2"/>
  <c r="V1048" i="2"/>
  <c r="W1048" i="2"/>
  <c r="X1048" i="2"/>
  <c r="Y1048" i="2"/>
  <c r="Z1048" i="2"/>
  <c r="K1049" i="2"/>
  <c r="P1049" i="2"/>
  <c r="Q1049" i="2"/>
  <c r="R1049" i="2"/>
  <c r="S1049" i="2"/>
  <c r="T1049" i="2"/>
  <c r="U1049" i="2"/>
  <c r="V1049" i="2"/>
  <c r="W1049" i="2"/>
  <c r="X1049" i="2"/>
  <c r="Y1049" i="2"/>
  <c r="Z1049" i="2"/>
  <c r="K1050" i="2"/>
  <c r="P1050" i="2"/>
  <c r="Q1050" i="2"/>
  <c r="R1050" i="2"/>
  <c r="S1050" i="2"/>
  <c r="T1050" i="2"/>
  <c r="U1050" i="2"/>
  <c r="V1050" i="2"/>
  <c r="W1050" i="2"/>
  <c r="X1050" i="2"/>
  <c r="Y1050" i="2"/>
  <c r="Z1050" i="2"/>
  <c r="K1051" i="2"/>
  <c r="P1051" i="2"/>
  <c r="Q1051" i="2"/>
  <c r="R1051" i="2"/>
  <c r="S1051" i="2"/>
  <c r="T1051" i="2"/>
  <c r="U1051" i="2"/>
  <c r="V1051" i="2"/>
  <c r="W1051" i="2"/>
  <c r="X1051" i="2"/>
  <c r="Y1051" i="2"/>
  <c r="Z1051" i="2"/>
  <c r="K1052" i="2"/>
  <c r="P1052" i="2"/>
  <c r="Q1052" i="2"/>
  <c r="R1052" i="2"/>
  <c r="S1052" i="2"/>
  <c r="T1052" i="2"/>
  <c r="U1052" i="2"/>
  <c r="V1052" i="2"/>
  <c r="W1052" i="2"/>
  <c r="X1052" i="2"/>
  <c r="Y1052" i="2"/>
  <c r="Z1052" i="2"/>
  <c r="K1053" i="2"/>
  <c r="P1053" i="2"/>
  <c r="Q1053" i="2"/>
  <c r="R1053" i="2"/>
  <c r="S1053" i="2"/>
  <c r="T1053" i="2"/>
  <c r="U1053" i="2"/>
  <c r="V1053" i="2"/>
  <c r="W1053" i="2"/>
  <c r="X1053" i="2"/>
  <c r="Y1053" i="2"/>
  <c r="Z1053" i="2"/>
  <c r="K1054" i="2"/>
  <c r="P1054" i="2"/>
  <c r="Q1054" i="2"/>
  <c r="R1054" i="2"/>
  <c r="S1054" i="2"/>
  <c r="T1054" i="2"/>
  <c r="U1054" i="2"/>
  <c r="V1054" i="2"/>
  <c r="W1054" i="2"/>
  <c r="X1054" i="2"/>
  <c r="Y1054" i="2"/>
  <c r="Z1054" i="2"/>
  <c r="K1055" i="2"/>
  <c r="P1055" i="2"/>
  <c r="Q1055" i="2"/>
  <c r="R1055" i="2"/>
  <c r="S1055" i="2"/>
  <c r="T1055" i="2"/>
  <c r="U1055" i="2"/>
  <c r="V1055" i="2"/>
  <c r="W1055" i="2"/>
  <c r="X1055" i="2"/>
  <c r="Y1055" i="2"/>
  <c r="Z1055" i="2"/>
  <c r="K1056" i="2"/>
  <c r="P1056" i="2"/>
  <c r="Q1056" i="2"/>
  <c r="R1056" i="2"/>
  <c r="S1056" i="2"/>
  <c r="T1056" i="2"/>
  <c r="U1056" i="2"/>
  <c r="V1056" i="2"/>
  <c r="W1056" i="2"/>
  <c r="X1056" i="2"/>
  <c r="Y1056" i="2"/>
  <c r="Z1056" i="2"/>
  <c r="K1057" i="2"/>
  <c r="P1057" i="2"/>
  <c r="Q1057" i="2"/>
  <c r="R1057" i="2"/>
  <c r="S1057" i="2"/>
  <c r="T1057" i="2"/>
  <c r="U1057" i="2"/>
  <c r="V1057" i="2"/>
  <c r="W1057" i="2"/>
  <c r="X1057" i="2"/>
  <c r="Y1057" i="2"/>
  <c r="Z1057" i="2"/>
  <c r="K1058" i="2"/>
  <c r="P1058" i="2"/>
  <c r="Q1058" i="2"/>
  <c r="R1058" i="2"/>
  <c r="S1058" i="2"/>
  <c r="T1058" i="2"/>
  <c r="U1058" i="2"/>
  <c r="V1058" i="2"/>
  <c r="W1058" i="2"/>
  <c r="X1058" i="2"/>
  <c r="Y1058" i="2"/>
  <c r="Z1058" i="2"/>
  <c r="K1059" i="2"/>
  <c r="P1059" i="2"/>
  <c r="Q1059" i="2"/>
  <c r="R1059" i="2"/>
  <c r="S1059" i="2"/>
  <c r="T1059" i="2"/>
  <c r="U1059" i="2"/>
  <c r="V1059" i="2"/>
  <c r="W1059" i="2"/>
  <c r="X1059" i="2"/>
  <c r="Y1059" i="2"/>
  <c r="Z1059" i="2"/>
  <c r="K1060" i="2"/>
  <c r="P1060" i="2"/>
  <c r="Q1060" i="2"/>
  <c r="R1060" i="2"/>
  <c r="S1060" i="2"/>
  <c r="T1060" i="2"/>
  <c r="U1060" i="2"/>
  <c r="V1060" i="2"/>
  <c r="W1060" i="2"/>
  <c r="X1060" i="2"/>
  <c r="Y1060" i="2"/>
  <c r="Z1060" i="2"/>
  <c r="K1061" i="2"/>
  <c r="P1061" i="2"/>
  <c r="Q1061" i="2"/>
  <c r="R1061" i="2"/>
  <c r="S1061" i="2"/>
  <c r="T1061" i="2"/>
  <c r="U1061" i="2"/>
  <c r="V1061" i="2"/>
  <c r="W1061" i="2"/>
  <c r="X1061" i="2"/>
  <c r="Y1061" i="2"/>
  <c r="Z1061" i="2"/>
  <c r="K1062" i="2"/>
  <c r="P1062" i="2"/>
  <c r="Q1062" i="2"/>
  <c r="R1062" i="2"/>
  <c r="S1062" i="2"/>
  <c r="T1062" i="2"/>
  <c r="U1062" i="2"/>
  <c r="V1062" i="2"/>
  <c r="W1062" i="2"/>
  <c r="X1062" i="2"/>
  <c r="Y1062" i="2"/>
  <c r="Z1062" i="2"/>
  <c r="K1063" i="2"/>
  <c r="P1063" i="2"/>
  <c r="Q1063" i="2"/>
  <c r="R1063" i="2"/>
  <c r="S1063" i="2"/>
  <c r="T1063" i="2"/>
  <c r="U1063" i="2"/>
  <c r="V1063" i="2"/>
  <c r="W1063" i="2"/>
  <c r="X1063" i="2"/>
  <c r="Y1063" i="2"/>
  <c r="Z1063" i="2"/>
  <c r="K1064" i="2"/>
  <c r="P1064" i="2"/>
  <c r="Q1064" i="2"/>
  <c r="R1064" i="2"/>
  <c r="S1064" i="2"/>
  <c r="T1064" i="2"/>
  <c r="U1064" i="2"/>
  <c r="V1064" i="2"/>
  <c r="W1064" i="2"/>
  <c r="X1064" i="2"/>
  <c r="Y1064" i="2"/>
  <c r="Z1064" i="2"/>
  <c r="K1065" i="2"/>
  <c r="P1065" i="2"/>
  <c r="Q1065" i="2"/>
  <c r="R1065" i="2"/>
  <c r="S1065" i="2"/>
  <c r="T1065" i="2"/>
  <c r="U1065" i="2"/>
  <c r="V1065" i="2"/>
  <c r="W1065" i="2"/>
  <c r="X1065" i="2"/>
  <c r="Y1065" i="2"/>
  <c r="Z1065" i="2"/>
  <c r="K1066" i="2"/>
  <c r="P1066" i="2"/>
  <c r="Q1066" i="2"/>
  <c r="R1066" i="2"/>
  <c r="S1066" i="2"/>
  <c r="T1066" i="2"/>
  <c r="U1066" i="2"/>
  <c r="V1066" i="2"/>
  <c r="W1066" i="2"/>
  <c r="X1066" i="2"/>
  <c r="Y1066" i="2"/>
  <c r="Z1066" i="2"/>
  <c r="K1067" i="2"/>
  <c r="P1067" i="2"/>
  <c r="Q1067" i="2"/>
  <c r="R1067" i="2"/>
  <c r="S1067" i="2"/>
  <c r="T1067" i="2"/>
  <c r="U1067" i="2"/>
  <c r="V1067" i="2"/>
  <c r="W1067" i="2"/>
  <c r="X1067" i="2"/>
  <c r="Y1067" i="2"/>
  <c r="Z1067" i="2"/>
  <c r="K1068" i="2"/>
  <c r="P1068" i="2"/>
  <c r="Q1068" i="2"/>
  <c r="R1068" i="2"/>
  <c r="S1068" i="2"/>
  <c r="T1068" i="2"/>
  <c r="U1068" i="2"/>
  <c r="V1068" i="2"/>
  <c r="W1068" i="2"/>
  <c r="X1068" i="2"/>
  <c r="Y1068" i="2"/>
  <c r="Z1068" i="2"/>
  <c r="K1069" i="2"/>
  <c r="P1069" i="2"/>
  <c r="Q1069" i="2"/>
  <c r="R1069" i="2"/>
  <c r="S1069" i="2"/>
  <c r="T1069" i="2"/>
  <c r="U1069" i="2"/>
  <c r="V1069" i="2"/>
  <c r="W1069" i="2"/>
  <c r="X1069" i="2"/>
  <c r="Y1069" i="2"/>
  <c r="Z1069" i="2"/>
  <c r="K1070" i="2"/>
  <c r="P1070" i="2"/>
  <c r="Q1070" i="2"/>
  <c r="R1070" i="2"/>
  <c r="S1070" i="2"/>
  <c r="T1070" i="2"/>
  <c r="U1070" i="2"/>
  <c r="V1070" i="2"/>
  <c r="W1070" i="2"/>
  <c r="X1070" i="2"/>
  <c r="Y1070" i="2"/>
  <c r="Z1070" i="2"/>
  <c r="K1071" i="2"/>
  <c r="P1071" i="2"/>
  <c r="Q1071" i="2"/>
  <c r="R1071" i="2"/>
  <c r="S1071" i="2"/>
  <c r="T1071" i="2"/>
  <c r="U1071" i="2"/>
  <c r="V1071" i="2"/>
  <c r="W1071" i="2"/>
  <c r="X1071" i="2"/>
  <c r="Y1071" i="2"/>
  <c r="Z1071" i="2"/>
  <c r="K1072" i="2"/>
  <c r="P1072" i="2"/>
  <c r="Q1072" i="2"/>
  <c r="R1072" i="2"/>
  <c r="S1072" i="2"/>
  <c r="T1072" i="2"/>
  <c r="U1072" i="2"/>
  <c r="V1072" i="2"/>
  <c r="W1072" i="2"/>
  <c r="X1072" i="2"/>
  <c r="Y1072" i="2"/>
  <c r="Z1072" i="2"/>
  <c r="K1073" i="2"/>
  <c r="P1073" i="2"/>
  <c r="Q1073" i="2"/>
  <c r="R1073" i="2"/>
  <c r="S1073" i="2"/>
  <c r="T1073" i="2"/>
  <c r="U1073" i="2"/>
  <c r="V1073" i="2"/>
  <c r="W1073" i="2"/>
  <c r="X1073" i="2"/>
  <c r="Y1073" i="2"/>
  <c r="Z1073" i="2"/>
  <c r="K1074" i="2"/>
  <c r="P1074" i="2"/>
  <c r="Q1074" i="2"/>
  <c r="R1074" i="2"/>
  <c r="S1074" i="2"/>
  <c r="T1074" i="2"/>
  <c r="U1074" i="2"/>
  <c r="V1074" i="2"/>
  <c r="W1074" i="2"/>
  <c r="X1074" i="2"/>
  <c r="Y1074" i="2"/>
  <c r="Z1074" i="2"/>
  <c r="K1075" i="2"/>
  <c r="P1075" i="2"/>
  <c r="Q1075" i="2"/>
  <c r="R1075" i="2"/>
  <c r="S1075" i="2"/>
  <c r="T1075" i="2"/>
  <c r="U1075" i="2"/>
  <c r="V1075" i="2"/>
  <c r="W1075" i="2"/>
  <c r="X1075" i="2"/>
  <c r="Y1075" i="2"/>
  <c r="Z1075" i="2"/>
  <c r="K1076" i="2"/>
  <c r="P1076" i="2"/>
  <c r="Q1076" i="2"/>
  <c r="R1076" i="2"/>
  <c r="S1076" i="2"/>
  <c r="T1076" i="2"/>
  <c r="U1076" i="2"/>
  <c r="V1076" i="2"/>
  <c r="W1076" i="2"/>
  <c r="X1076" i="2"/>
  <c r="Y1076" i="2"/>
  <c r="Z1076" i="2"/>
  <c r="K1077" i="2"/>
  <c r="P1077" i="2"/>
  <c r="Q1077" i="2"/>
  <c r="R1077" i="2"/>
  <c r="S1077" i="2"/>
  <c r="T1077" i="2"/>
  <c r="U1077" i="2"/>
  <c r="V1077" i="2"/>
  <c r="W1077" i="2"/>
  <c r="X1077" i="2"/>
  <c r="Y1077" i="2"/>
  <c r="Z1077" i="2"/>
  <c r="K1078" i="2"/>
  <c r="P1078" i="2"/>
  <c r="Q1078" i="2"/>
  <c r="R1078" i="2"/>
  <c r="S1078" i="2"/>
  <c r="T1078" i="2"/>
  <c r="U1078" i="2"/>
  <c r="V1078" i="2"/>
  <c r="W1078" i="2"/>
  <c r="X1078" i="2"/>
  <c r="Y1078" i="2"/>
  <c r="Z1078" i="2"/>
  <c r="K1079" i="2"/>
  <c r="P1079" i="2"/>
  <c r="Q1079" i="2"/>
  <c r="R1079" i="2"/>
  <c r="S1079" i="2"/>
  <c r="T1079" i="2"/>
  <c r="U1079" i="2"/>
  <c r="V1079" i="2"/>
  <c r="W1079" i="2"/>
  <c r="X1079" i="2"/>
  <c r="Y1079" i="2"/>
  <c r="Z1079" i="2"/>
  <c r="K1080" i="2"/>
  <c r="P1080" i="2"/>
  <c r="Q1080" i="2"/>
  <c r="R1080" i="2"/>
  <c r="S1080" i="2"/>
  <c r="T1080" i="2"/>
  <c r="U1080" i="2"/>
  <c r="V1080" i="2"/>
  <c r="W1080" i="2"/>
  <c r="X1080" i="2"/>
  <c r="Y1080" i="2"/>
  <c r="Z1080" i="2"/>
  <c r="K1081" i="2"/>
  <c r="P1081" i="2"/>
  <c r="Q1081" i="2"/>
  <c r="R1081" i="2"/>
  <c r="S1081" i="2"/>
  <c r="T1081" i="2"/>
  <c r="U1081" i="2"/>
  <c r="V1081" i="2"/>
  <c r="W1081" i="2"/>
  <c r="X1081" i="2"/>
  <c r="Y1081" i="2"/>
  <c r="Z1081" i="2"/>
  <c r="K1082" i="2"/>
  <c r="P1082" i="2"/>
  <c r="Q1082" i="2"/>
  <c r="R1082" i="2"/>
  <c r="S1082" i="2"/>
  <c r="T1082" i="2"/>
  <c r="U1082" i="2"/>
  <c r="V1082" i="2"/>
  <c r="W1082" i="2"/>
  <c r="X1082" i="2"/>
  <c r="Y1082" i="2"/>
  <c r="Z1082" i="2"/>
  <c r="K1083" i="2"/>
  <c r="P1083" i="2"/>
  <c r="Q1083" i="2"/>
  <c r="R1083" i="2"/>
  <c r="S1083" i="2"/>
  <c r="T1083" i="2"/>
  <c r="U1083" i="2"/>
  <c r="V1083" i="2"/>
  <c r="W1083" i="2"/>
  <c r="X1083" i="2"/>
  <c r="Y1083" i="2"/>
  <c r="Z1083" i="2"/>
  <c r="K1084" i="2"/>
  <c r="P1084" i="2"/>
  <c r="Q1084" i="2"/>
  <c r="R1084" i="2"/>
  <c r="S1084" i="2"/>
  <c r="T1084" i="2"/>
  <c r="U1084" i="2"/>
  <c r="V1084" i="2"/>
  <c r="W1084" i="2"/>
  <c r="X1084" i="2"/>
  <c r="Y1084" i="2"/>
  <c r="Z1084" i="2"/>
  <c r="K1085" i="2"/>
  <c r="P1085" i="2"/>
  <c r="Q1085" i="2"/>
  <c r="R1085" i="2"/>
  <c r="S1085" i="2"/>
  <c r="T1085" i="2"/>
  <c r="U1085" i="2"/>
  <c r="V1085" i="2"/>
  <c r="W1085" i="2"/>
  <c r="X1085" i="2"/>
  <c r="Y1085" i="2"/>
  <c r="Z1085" i="2"/>
  <c r="K1086" i="2"/>
  <c r="P1086" i="2"/>
  <c r="Q1086" i="2"/>
  <c r="R1086" i="2"/>
  <c r="S1086" i="2"/>
  <c r="T1086" i="2"/>
  <c r="U1086" i="2"/>
  <c r="V1086" i="2"/>
  <c r="W1086" i="2"/>
  <c r="X1086" i="2"/>
  <c r="Y1086" i="2"/>
  <c r="Z1086" i="2"/>
  <c r="K1087" i="2"/>
  <c r="P1087" i="2"/>
  <c r="Q1087" i="2"/>
  <c r="R1087" i="2"/>
  <c r="S1087" i="2"/>
  <c r="T1087" i="2"/>
  <c r="U1087" i="2"/>
  <c r="V1087" i="2"/>
  <c r="W1087" i="2"/>
  <c r="X1087" i="2"/>
  <c r="Y1087" i="2"/>
  <c r="Z1087" i="2"/>
  <c r="K1088" i="2"/>
  <c r="P1088" i="2"/>
  <c r="Q1088" i="2"/>
  <c r="R1088" i="2"/>
  <c r="S1088" i="2"/>
  <c r="T1088" i="2"/>
  <c r="U1088" i="2"/>
  <c r="V1088" i="2"/>
  <c r="W1088" i="2"/>
  <c r="X1088" i="2"/>
  <c r="Y1088" i="2"/>
  <c r="Z1088" i="2"/>
  <c r="K1089" i="2"/>
  <c r="P1089" i="2"/>
  <c r="Q1089" i="2"/>
  <c r="R1089" i="2"/>
  <c r="S1089" i="2"/>
  <c r="T1089" i="2"/>
  <c r="U1089" i="2"/>
  <c r="V1089" i="2"/>
  <c r="W1089" i="2"/>
  <c r="X1089" i="2"/>
  <c r="Y1089" i="2"/>
  <c r="Z1089" i="2"/>
  <c r="K1090" i="2"/>
  <c r="P1090" i="2"/>
  <c r="Q1090" i="2"/>
  <c r="R1090" i="2"/>
  <c r="S1090" i="2"/>
  <c r="T1090" i="2"/>
  <c r="U1090" i="2"/>
  <c r="V1090" i="2"/>
  <c r="W1090" i="2"/>
  <c r="X1090" i="2"/>
  <c r="Y1090" i="2"/>
  <c r="Z1090" i="2"/>
  <c r="K1091" i="2"/>
  <c r="P1091" i="2"/>
  <c r="Q1091" i="2"/>
  <c r="R1091" i="2"/>
  <c r="S1091" i="2"/>
  <c r="T1091" i="2"/>
  <c r="U1091" i="2"/>
  <c r="V1091" i="2"/>
  <c r="W1091" i="2"/>
  <c r="X1091" i="2"/>
  <c r="Y1091" i="2"/>
  <c r="Z1091" i="2"/>
  <c r="K1092" i="2"/>
  <c r="P1092" i="2"/>
  <c r="Q1092" i="2"/>
  <c r="R1092" i="2"/>
  <c r="S1092" i="2"/>
  <c r="T1092" i="2"/>
  <c r="U1092" i="2"/>
  <c r="V1092" i="2"/>
  <c r="W1092" i="2"/>
  <c r="X1092" i="2"/>
  <c r="Y1092" i="2"/>
  <c r="Z1092" i="2"/>
  <c r="K1093" i="2"/>
  <c r="P1093" i="2"/>
  <c r="Q1093" i="2"/>
  <c r="R1093" i="2"/>
  <c r="S1093" i="2"/>
  <c r="T1093" i="2"/>
  <c r="U1093" i="2"/>
  <c r="V1093" i="2"/>
  <c r="W1093" i="2"/>
  <c r="X1093" i="2"/>
  <c r="Y1093" i="2"/>
  <c r="Z1093" i="2"/>
  <c r="K1094" i="2"/>
  <c r="P1094" i="2"/>
  <c r="Q1094" i="2"/>
  <c r="R1094" i="2"/>
  <c r="S1094" i="2"/>
  <c r="T1094" i="2"/>
  <c r="U1094" i="2"/>
  <c r="V1094" i="2"/>
  <c r="W1094" i="2"/>
  <c r="X1094" i="2"/>
  <c r="Y1094" i="2"/>
  <c r="Z1094" i="2"/>
  <c r="K1095" i="2"/>
  <c r="P1095" i="2"/>
  <c r="Q1095" i="2"/>
  <c r="R1095" i="2"/>
  <c r="S1095" i="2"/>
  <c r="T1095" i="2"/>
  <c r="U1095" i="2"/>
  <c r="V1095" i="2"/>
  <c r="W1095" i="2"/>
  <c r="X1095" i="2"/>
  <c r="Y1095" i="2"/>
  <c r="Z1095" i="2"/>
  <c r="K1096" i="2"/>
  <c r="P1096" i="2"/>
  <c r="Q1096" i="2"/>
  <c r="R1096" i="2"/>
  <c r="S1096" i="2"/>
  <c r="T1096" i="2"/>
  <c r="U1096" i="2"/>
  <c r="V1096" i="2"/>
  <c r="W1096" i="2"/>
  <c r="X1096" i="2"/>
  <c r="Y1096" i="2"/>
  <c r="Z1096" i="2"/>
  <c r="K1097" i="2"/>
  <c r="P1097" i="2"/>
  <c r="Q1097" i="2"/>
  <c r="R1097" i="2"/>
  <c r="S1097" i="2"/>
  <c r="T1097" i="2"/>
  <c r="U1097" i="2"/>
  <c r="V1097" i="2"/>
  <c r="W1097" i="2"/>
  <c r="X1097" i="2"/>
  <c r="Y1097" i="2"/>
  <c r="Z1097" i="2"/>
  <c r="K1098" i="2"/>
  <c r="P1098" i="2"/>
  <c r="Q1098" i="2"/>
  <c r="R1098" i="2"/>
  <c r="S1098" i="2"/>
  <c r="T1098" i="2"/>
  <c r="U1098" i="2"/>
  <c r="V1098" i="2"/>
  <c r="W1098" i="2"/>
  <c r="X1098" i="2"/>
  <c r="Y1098" i="2"/>
  <c r="Z1098" i="2"/>
  <c r="K1099" i="2"/>
  <c r="P1099" i="2"/>
  <c r="Q1099" i="2"/>
  <c r="R1099" i="2"/>
  <c r="S1099" i="2"/>
  <c r="T1099" i="2"/>
  <c r="U1099" i="2"/>
  <c r="V1099" i="2"/>
  <c r="W1099" i="2"/>
  <c r="X1099" i="2"/>
  <c r="Y1099" i="2"/>
  <c r="Z1099" i="2"/>
  <c r="K1100" i="2"/>
  <c r="P1100" i="2"/>
  <c r="Q1100" i="2"/>
  <c r="R1100" i="2"/>
  <c r="S1100" i="2"/>
  <c r="T1100" i="2"/>
  <c r="U1100" i="2"/>
  <c r="V1100" i="2"/>
  <c r="W1100" i="2"/>
  <c r="X1100" i="2"/>
  <c r="Y1100" i="2"/>
  <c r="Z1100" i="2"/>
  <c r="K1101" i="2"/>
  <c r="P1101" i="2"/>
  <c r="Q1101" i="2"/>
  <c r="R1101" i="2"/>
  <c r="S1101" i="2"/>
  <c r="T1101" i="2"/>
  <c r="U1101" i="2"/>
  <c r="V1101" i="2"/>
  <c r="W1101" i="2"/>
  <c r="X1101" i="2"/>
  <c r="Y1101" i="2"/>
  <c r="Z1101" i="2"/>
  <c r="K1102" i="2"/>
  <c r="P1102" i="2"/>
  <c r="Q1102" i="2"/>
  <c r="R1102" i="2"/>
  <c r="S1102" i="2"/>
  <c r="T1102" i="2"/>
  <c r="U1102" i="2"/>
  <c r="V1102" i="2"/>
  <c r="W1102" i="2"/>
  <c r="X1102" i="2"/>
  <c r="Y1102" i="2"/>
  <c r="Z1102" i="2"/>
  <c r="K1103" i="2"/>
  <c r="P1103" i="2"/>
  <c r="Q1103" i="2"/>
  <c r="R1103" i="2"/>
  <c r="S1103" i="2"/>
  <c r="T1103" i="2"/>
  <c r="U1103" i="2"/>
  <c r="V1103" i="2"/>
  <c r="W1103" i="2"/>
  <c r="X1103" i="2"/>
  <c r="Y1103" i="2"/>
  <c r="Z1103" i="2"/>
  <c r="K1104" i="2"/>
  <c r="P1104" i="2"/>
  <c r="Q1104" i="2"/>
  <c r="R1104" i="2"/>
  <c r="S1104" i="2"/>
  <c r="T1104" i="2"/>
  <c r="U1104" i="2"/>
  <c r="V1104" i="2"/>
  <c r="W1104" i="2"/>
  <c r="X1104" i="2"/>
  <c r="Y1104" i="2"/>
  <c r="Z1104" i="2"/>
  <c r="K1105" i="2"/>
  <c r="P1105" i="2"/>
  <c r="Q1105" i="2"/>
  <c r="R1105" i="2"/>
  <c r="S1105" i="2"/>
  <c r="T1105" i="2"/>
  <c r="U1105" i="2"/>
  <c r="V1105" i="2"/>
  <c r="W1105" i="2"/>
  <c r="X1105" i="2"/>
  <c r="Y1105" i="2"/>
  <c r="Z1105" i="2"/>
  <c r="K1106" i="2"/>
  <c r="P1106" i="2"/>
  <c r="Q1106" i="2"/>
  <c r="R1106" i="2"/>
  <c r="S1106" i="2"/>
  <c r="T1106" i="2"/>
  <c r="U1106" i="2"/>
  <c r="V1106" i="2"/>
  <c r="W1106" i="2"/>
  <c r="X1106" i="2"/>
  <c r="Y1106" i="2"/>
  <c r="Z1106" i="2"/>
  <c r="K1107" i="2"/>
  <c r="P1107" i="2"/>
  <c r="Q1107" i="2"/>
  <c r="R1107" i="2"/>
  <c r="S1107" i="2"/>
  <c r="T1107" i="2"/>
  <c r="U1107" i="2"/>
  <c r="V1107" i="2"/>
  <c r="W1107" i="2"/>
  <c r="X1107" i="2"/>
  <c r="Y1107" i="2"/>
  <c r="Z1107" i="2"/>
  <c r="K1108" i="2"/>
  <c r="P1108" i="2"/>
  <c r="Q1108" i="2"/>
  <c r="R1108" i="2"/>
  <c r="S1108" i="2"/>
  <c r="T1108" i="2"/>
  <c r="U1108" i="2"/>
  <c r="V1108" i="2"/>
  <c r="W1108" i="2"/>
  <c r="X1108" i="2"/>
  <c r="Y1108" i="2"/>
  <c r="Z1108" i="2"/>
  <c r="K1109" i="2"/>
  <c r="P1109" i="2"/>
  <c r="Q1109" i="2"/>
  <c r="R1109" i="2"/>
  <c r="S1109" i="2"/>
  <c r="T1109" i="2"/>
  <c r="U1109" i="2"/>
  <c r="V1109" i="2"/>
  <c r="W1109" i="2"/>
  <c r="X1109" i="2"/>
  <c r="Y1109" i="2"/>
  <c r="Z1109" i="2"/>
  <c r="K1110" i="2"/>
  <c r="P1110" i="2"/>
  <c r="Q1110" i="2"/>
  <c r="R1110" i="2"/>
  <c r="S1110" i="2"/>
  <c r="T1110" i="2"/>
  <c r="U1110" i="2"/>
  <c r="V1110" i="2"/>
  <c r="W1110" i="2"/>
  <c r="X1110" i="2"/>
  <c r="Y1110" i="2"/>
  <c r="Z1110" i="2"/>
  <c r="K1111" i="2"/>
  <c r="P1111" i="2"/>
  <c r="Q1111" i="2"/>
  <c r="R1111" i="2"/>
  <c r="S1111" i="2"/>
  <c r="T1111" i="2"/>
  <c r="U1111" i="2"/>
  <c r="V1111" i="2"/>
  <c r="W1111" i="2"/>
  <c r="X1111" i="2"/>
  <c r="Y1111" i="2"/>
  <c r="Z1111" i="2"/>
  <c r="K1112" i="2"/>
  <c r="P1112" i="2"/>
  <c r="Q1112" i="2"/>
  <c r="R1112" i="2"/>
  <c r="S1112" i="2"/>
  <c r="T1112" i="2"/>
  <c r="U1112" i="2"/>
  <c r="V1112" i="2"/>
  <c r="W1112" i="2"/>
  <c r="X1112" i="2"/>
  <c r="Y1112" i="2"/>
  <c r="Z1112" i="2"/>
  <c r="K1113" i="2"/>
  <c r="P1113" i="2"/>
  <c r="Q1113" i="2"/>
  <c r="R1113" i="2"/>
  <c r="S1113" i="2"/>
  <c r="T1113" i="2"/>
  <c r="U1113" i="2"/>
  <c r="V1113" i="2"/>
  <c r="W1113" i="2"/>
  <c r="X1113" i="2"/>
  <c r="Y1113" i="2"/>
  <c r="Z1113" i="2"/>
  <c r="K1114" i="2"/>
  <c r="P1114" i="2"/>
  <c r="Q1114" i="2"/>
  <c r="R1114" i="2"/>
  <c r="S1114" i="2"/>
  <c r="T1114" i="2"/>
  <c r="U1114" i="2"/>
  <c r="V1114" i="2"/>
  <c r="W1114" i="2"/>
  <c r="X1114" i="2"/>
  <c r="Y1114" i="2"/>
  <c r="Z1114" i="2"/>
  <c r="K1115" i="2"/>
  <c r="P1115" i="2"/>
  <c r="Q1115" i="2"/>
  <c r="R1115" i="2"/>
  <c r="S1115" i="2"/>
  <c r="T1115" i="2"/>
  <c r="U1115" i="2"/>
  <c r="V1115" i="2"/>
  <c r="W1115" i="2"/>
  <c r="X1115" i="2"/>
  <c r="Y1115" i="2"/>
  <c r="Z1115" i="2"/>
  <c r="K1116" i="2"/>
  <c r="P1116" i="2"/>
  <c r="Q1116" i="2"/>
  <c r="R1116" i="2"/>
  <c r="S1116" i="2"/>
  <c r="T1116" i="2"/>
  <c r="U1116" i="2"/>
  <c r="V1116" i="2"/>
  <c r="W1116" i="2"/>
  <c r="X1116" i="2"/>
  <c r="Y1116" i="2"/>
  <c r="Z1116" i="2"/>
  <c r="K1117" i="2"/>
  <c r="P1117" i="2"/>
  <c r="Q1117" i="2"/>
  <c r="R1117" i="2"/>
  <c r="S1117" i="2"/>
  <c r="T1117" i="2"/>
  <c r="U1117" i="2"/>
  <c r="V1117" i="2"/>
  <c r="W1117" i="2"/>
  <c r="X1117" i="2"/>
  <c r="Y1117" i="2"/>
  <c r="Z1117" i="2"/>
  <c r="K1118" i="2"/>
  <c r="P1118" i="2"/>
  <c r="Q1118" i="2"/>
  <c r="R1118" i="2"/>
  <c r="S1118" i="2"/>
  <c r="T1118" i="2"/>
  <c r="U1118" i="2"/>
  <c r="V1118" i="2"/>
  <c r="W1118" i="2"/>
  <c r="X1118" i="2"/>
  <c r="Y1118" i="2"/>
  <c r="Z1118" i="2"/>
  <c r="K1119" i="2"/>
  <c r="P1119" i="2"/>
  <c r="Q1119" i="2"/>
  <c r="R1119" i="2"/>
  <c r="S1119" i="2"/>
  <c r="T1119" i="2"/>
  <c r="U1119" i="2"/>
  <c r="V1119" i="2"/>
  <c r="W1119" i="2"/>
  <c r="X1119" i="2"/>
  <c r="Y1119" i="2"/>
  <c r="Z1119" i="2"/>
  <c r="K1120" i="2"/>
  <c r="P1120" i="2"/>
  <c r="Q1120" i="2"/>
  <c r="R1120" i="2"/>
  <c r="S1120" i="2"/>
  <c r="T1120" i="2"/>
  <c r="U1120" i="2"/>
  <c r="V1120" i="2"/>
  <c r="W1120" i="2"/>
  <c r="X1120" i="2"/>
  <c r="Y1120" i="2"/>
  <c r="Z1120" i="2"/>
  <c r="K1121" i="2"/>
  <c r="P1121" i="2"/>
  <c r="Q1121" i="2"/>
  <c r="R1121" i="2"/>
  <c r="S1121" i="2"/>
  <c r="T1121" i="2"/>
  <c r="U1121" i="2"/>
  <c r="V1121" i="2"/>
  <c r="W1121" i="2"/>
  <c r="X1121" i="2"/>
  <c r="Y1121" i="2"/>
  <c r="Z1121" i="2"/>
  <c r="K1122" i="2"/>
  <c r="P1122" i="2"/>
  <c r="Q1122" i="2"/>
  <c r="R1122" i="2"/>
  <c r="S1122" i="2"/>
  <c r="T1122" i="2"/>
  <c r="U1122" i="2"/>
  <c r="V1122" i="2"/>
  <c r="W1122" i="2"/>
  <c r="X1122" i="2"/>
  <c r="Y1122" i="2"/>
  <c r="Z1122" i="2"/>
  <c r="K1123" i="2"/>
  <c r="P1123" i="2"/>
  <c r="Q1123" i="2"/>
  <c r="R1123" i="2"/>
  <c r="S1123" i="2"/>
  <c r="T1123" i="2"/>
  <c r="U1123" i="2"/>
  <c r="V1123" i="2"/>
  <c r="W1123" i="2"/>
  <c r="X1123" i="2"/>
  <c r="Y1123" i="2"/>
  <c r="Z1123" i="2"/>
  <c r="K1124" i="2"/>
  <c r="P1124" i="2"/>
  <c r="Q1124" i="2"/>
  <c r="R1124" i="2"/>
  <c r="S1124" i="2"/>
  <c r="T1124" i="2"/>
  <c r="U1124" i="2"/>
  <c r="V1124" i="2"/>
  <c r="W1124" i="2"/>
  <c r="X1124" i="2"/>
  <c r="Y1124" i="2"/>
  <c r="Z1124" i="2"/>
  <c r="K1125" i="2"/>
  <c r="P1125" i="2"/>
  <c r="Q1125" i="2"/>
  <c r="R1125" i="2"/>
  <c r="S1125" i="2"/>
  <c r="T1125" i="2"/>
  <c r="U1125" i="2"/>
  <c r="V1125" i="2"/>
  <c r="W1125" i="2"/>
  <c r="X1125" i="2"/>
  <c r="Y1125" i="2"/>
  <c r="Z1125" i="2"/>
  <c r="K1126" i="2"/>
  <c r="P1126" i="2"/>
  <c r="Q1126" i="2"/>
  <c r="R1126" i="2"/>
  <c r="S1126" i="2"/>
  <c r="T1126" i="2"/>
  <c r="U1126" i="2"/>
  <c r="V1126" i="2"/>
  <c r="W1126" i="2"/>
  <c r="X1126" i="2"/>
  <c r="Y1126" i="2"/>
  <c r="Z1126" i="2"/>
  <c r="K1127" i="2"/>
  <c r="P1127" i="2"/>
  <c r="Q1127" i="2"/>
  <c r="R1127" i="2"/>
  <c r="S1127" i="2"/>
  <c r="T1127" i="2"/>
  <c r="U1127" i="2"/>
  <c r="V1127" i="2"/>
  <c r="W1127" i="2"/>
  <c r="X1127" i="2"/>
  <c r="Y1127" i="2"/>
  <c r="Z1127" i="2"/>
  <c r="K1128" i="2"/>
  <c r="P1128" i="2"/>
  <c r="Q1128" i="2"/>
  <c r="R1128" i="2"/>
  <c r="S1128" i="2"/>
  <c r="T1128" i="2"/>
  <c r="U1128" i="2"/>
  <c r="V1128" i="2"/>
  <c r="W1128" i="2"/>
  <c r="X1128" i="2"/>
  <c r="Y1128" i="2"/>
  <c r="Z1128" i="2"/>
  <c r="K1129" i="2"/>
  <c r="P1129" i="2"/>
  <c r="Q1129" i="2"/>
  <c r="R1129" i="2"/>
  <c r="S1129" i="2"/>
  <c r="T1129" i="2"/>
  <c r="U1129" i="2"/>
  <c r="V1129" i="2"/>
  <c r="W1129" i="2"/>
  <c r="X1129" i="2"/>
  <c r="Y1129" i="2"/>
  <c r="Z1129" i="2"/>
  <c r="K1130" i="2"/>
  <c r="P1130" i="2"/>
  <c r="Q1130" i="2"/>
  <c r="R1130" i="2"/>
  <c r="S1130" i="2"/>
  <c r="T1130" i="2"/>
  <c r="U1130" i="2"/>
  <c r="V1130" i="2"/>
  <c r="W1130" i="2"/>
  <c r="X1130" i="2"/>
  <c r="Y1130" i="2"/>
  <c r="Z1130" i="2"/>
  <c r="K1131" i="2"/>
  <c r="P1131" i="2"/>
  <c r="Q1131" i="2"/>
  <c r="R1131" i="2"/>
  <c r="S1131" i="2"/>
  <c r="T1131" i="2"/>
  <c r="U1131" i="2"/>
  <c r="V1131" i="2"/>
  <c r="W1131" i="2"/>
  <c r="X1131" i="2"/>
  <c r="Y1131" i="2"/>
  <c r="Z1131" i="2"/>
  <c r="K1132" i="2"/>
  <c r="P1132" i="2"/>
  <c r="Q1132" i="2"/>
  <c r="R1132" i="2"/>
  <c r="S1132" i="2"/>
  <c r="T1132" i="2"/>
  <c r="U1132" i="2"/>
  <c r="V1132" i="2"/>
  <c r="W1132" i="2"/>
  <c r="X1132" i="2"/>
  <c r="Y1132" i="2"/>
  <c r="Z1132" i="2"/>
  <c r="K1133" i="2"/>
  <c r="P1133" i="2"/>
  <c r="Q1133" i="2"/>
  <c r="R1133" i="2"/>
  <c r="S1133" i="2"/>
  <c r="T1133" i="2"/>
  <c r="U1133" i="2"/>
  <c r="V1133" i="2"/>
  <c r="W1133" i="2"/>
  <c r="X1133" i="2"/>
  <c r="Y1133" i="2"/>
  <c r="Z1133" i="2"/>
  <c r="K1134" i="2"/>
  <c r="P1134" i="2"/>
  <c r="Q1134" i="2"/>
  <c r="R1134" i="2"/>
  <c r="S1134" i="2"/>
  <c r="T1134" i="2"/>
  <c r="U1134" i="2"/>
  <c r="V1134" i="2"/>
  <c r="W1134" i="2"/>
  <c r="X1134" i="2"/>
  <c r="Y1134" i="2"/>
  <c r="Z1134" i="2"/>
  <c r="K1135" i="2"/>
  <c r="P1135" i="2"/>
  <c r="Q1135" i="2"/>
  <c r="R1135" i="2"/>
  <c r="S1135" i="2"/>
  <c r="T1135" i="2"/>
  <c r="U1135" i="2"/>
  <c r="V1135" i="2"/>
  <c r="W1135" i="2"/>
  <c r="X1135" i="2"/>
  <c r="Y1135" i="2"/>
  <c r="Z1135" i="2"/>
  <c r="K1136" i="2"/>
  <c r="P1136" i="2"/>
  <c r="Q1136" i="2"/>
  <c r="R1136" i="2"/>
  <c r="S1136" i="2"/>
  <c r="T1136" i="2"/>
  <c r="U1136" i="2"/>
  <c r="V1136" i="2"/>
  <c r="W1136" i="2"/>
  <c r="X1136" i="2"/>
  <c r="Y1136" i="2"/>
  <c r="Z1136" i="2"/>
  <c r="K1137" i="2"/>
  <c r="P1137" i="2"/>
  <c r="Q1137" i="2"/>
  <c r="R1137" i="2"/>
  <c r="S1137" i="2"/>
  <c r="T1137" i="2"/>
  <c r="U1137" i="2"/>
  <c r="V1137" i="2"/>
  <c r="W1137" i="2"/>
  <c r="X1137" i="2"/>
  <c r="Y1137" i="2"/>
  <c r="Z1137" i="2"/>
  <c r="K1138" i="2"/>
  <c r="P1138" i="2"/>
  <c r="Q1138" i="2"/>
  <c r="R1138" i="2"/>
  <c r="S1138" i="2"/>
  <c r="T1138" i="2"/>
  <c r="U1138" i="2"/>
  <c r="V1138" i="2"/>
  <c r="W1138" i="2"/>
  <c r="X1138" i="2"/>
  <c r="Y1138" i="2"/>
  <c r="Z1138" i="2"/>
  <c r="K1139" i="2"/>
  <c r="P1139" i="2"/>
  <c r="Q1139" i="2"/>
  <c r="R1139" i="2"/>
  <c r="S1139" i="2"/>
  <c r="T1139" i="2"/>
  <c r="U1139" i="2"/>
  <c r="V1139" i="2"/>
  <c r="W1139" i="2"/>
  <c r="X1139" i="2"/>
  <c r="Y1139" i="2"/>
  <c r="Z1139" i="2"/>
  <c r="K1140" i="2"/>
  <c r="P1140" i="2"/>
  <c r="Q1140" i="2"/>
  <c r="R1140" i="2"/>
  <c r="S1140" i="2"/>
  <c r="T1140" i="2"/>
  <c r="U1140" i="2"/>
  <c r="V1140" i="2"/>
  <c r="W1140" i="2"/>
  <c r="X1140" i="2"/>
  <c r="Y1140" i="2"/>
  <c r="Z1140" i="2"/>
  <c r="K1141" i="2"/>
  <c r="P1141" i="2"/>
  <c r="Q1141" i="2"/>
  <c r="R1141" i="2"/>
  <c r="S1141" i="2"/>
  <c r="T1141" i="2"/>
  <c r="U1141" i="2"/>
  <c r="V1141" i="2"/>
  <c r="W1141" i="2"/>
  <c r="X1141" i="2"/>
  <c r="Y1141" i="2"/>
  <c r="Z1141" i="2"/>
  <c r="K1142" i="2"/>
  <c r="P1142" i="2"/>
  <c r="Q1142" i="2"/>
  <c r="R1142" i="2"/>
  <c r="S1142" i="2"/>
  <c r="T1142" i="2"/>
  <c r="U1142" i="2"/>
  <c r="V1142" i="2"/>
  <c r="W1142" i="2"/>
  <c r="X1142" i="2"/>
  <c r="Y1142" i="2"/>
  <c r="Z1142" i="2"/>
  <c r="K1143" i="2"/>
  <c r="P1143" i="2"/>
  <c r="Q1143" i="2"/>
  <c r="R1143" i="2"/>
  <c r="S1143" i="2"/>
  <c r="T1143" i="2"/>
  <c r="U1143" i="2"/>
  <c r="V1143" i="2"/>
  <c r="W1143" i="2"/>
  <c r="X1143" i="2"/>
  <c r="Y1143" i="2"/>
  <c r="Z1143" i="2"/>
  <c r="K1144" i="2"/>
  <c r="P1144" i="2"/>
  <c r="Q1144" i="2"/>
  <c r="R1144" i="2"/>
  <c r="S1144" i="2"/>
  <c r="T1144" i="2"/>
  <c r="U1144" i="2"/>
  <c r="V1144" i="2"/>
  <c r="W1144" i="2"/>
  <c r="X1144" i="2"/>
  <c r="Y1144" i="2"/>
  <c r="Z1144" i="2"/>
  <c r="K1145" i="2"/>
  <c r="P1145" i="2"/>
  <c r="Q1145" i="2"/>
  <c r="R1145" i="2"/>
  <c r="S1145" i="2"/>
  <c r="T1145" i="2"/>
  <c r="U1145" i="2"/>
  <c r="V1145" i="2"/>
  <c r="W1145" i="2"/>
  <c r="X1145" i="2"/>
  <c r="Y1145" i="2"/>
  <c r="Z1145" i="2"/>
  <c r="K1146" i="2"/>
  <c r="P1146" i="2"/>
  <c r="Q1146" i="2"/>
  <c r="R1146" i="2"/>
  <c r="S1146" i="2"/>
  <c r="T1146" i="2"/>
  <c r="U1146" i="2"/>
  <c r="V1146" i="2"/>
  <c r="W1146" i="2"/>
  <c r="X1146" i="2"/>
  <c r="Y1146" i="2"/>
  <c r="Z1146" i="2"/>
  <c r="K1147" i="2"/>
  <c r="P1147" i="2"/>
  <c r="Q1147" i="2"/>
  <c r="R1147" i="2"/>
  <c r="S1147" i="2"/>
  <c r="T1147" i="2"/>
  <c r="U1147" i="2"/>
  <c r="V1147" i="2"/>
  <c r="W1147" i="2"/>
  <c r="X1147" i="2"/>
  <c r="Y1147" i="2"/>
  <c r="Z1147" i="2"/>
  <c r="K1148" i="2"/>
  <c r="P1148" i="2"/>
  <c r="Q1148" i="2"/>
  <c r="R1148" i="2"/>
  <c r="S1148" i="2"/>
  <c r="T1148" i="2"/>
  <c r="U1148" i="2"/>
  <c r="V1148" i="2"/>
  <c r="W1148" i="2"/>
  <c r="X1148" i="2"/>
  <c r="Y1148" i="2"/>
  <c r="Z1148" i="2"/>
  <c r="K1149" i="2"/>
  <c r="P1149" i="2"/>
  <c r="Q1149" i="2"/>
  <c r="R1149" i="2"/>
  <c r="S1149" i="2"/>
  <c r="T1149" i="2"/>
  <c r="U1149" i="2"/>
  <c r="V1149" i="2"/>
  <c r="W1149" i="2"/>
  <c r="X1149" i="2"/>
  <c r="Y1149" i="2"/>
  <c r="Z1149" i="2"/>
  <c r="K1150" i="2"/>
  <c r="P1150" i="2"/>
  <c r="Q1150" i="2"/>
  <c r="R1150" i="2"/>
  <c r="S1150" i="2"/>
  <c r="T1150" i="2"/>
  <c r="U1150" i="2"/>
  <c r="V1150" i="2"/>
  <c r="W1150" i="2"/>
  <c r="X1150" i="2"/>
  <c r="Y1150" i="2"/>
  <c r="Z1150" i="2"/>
  <c r="K1151" i="2"/>
  <c r="P1151" i="2"/>
  <c r="Q1151" i="2"/>
  <c r="R1151" i="2"/>
  <c r="S1151" i="2"/>
  <c r="T1151" i="2"/>
  <c r="U1151" i="2"/>
  <c r="V1151" i="2"/>
  <c r="W1151" i="2"/>
  <c r="X1151" i="2"/>
  <c r="Y1151" i="2"/>
  <c r="Z1151" i="2"/>
  <c r="K1152" i="2"/>
  <c r="P1152" i="2"/>
  <c r="Q1152" i="2"/>
  <c r="R1152" i="2"/>
  <c r="S1152" i="2"/>
  <c r="T1152" i="2"/>
  <c r="U1152" i="2"/>
  <c r="V1152" i="2"/>
  <c r="W1152" i="2"/>
  <c r="X1152" i="2"/>
  <c r="Y1152" i="2"/>
  <c r="Z1152" i="2"/>
  <c r="K1153" i="2"/>
  <c r="P1153" i="2"/>
  <c r="Q1153" i="2"/>
  <c r="R1153" i="2"/>
  <c r="S1153" i="2"/>
  <c r="T1153" i="2"/>
  <c r="U1153" i="2"/>
  <c r="V1153" i="2"/>
  <c r="W1153" i="2"/>
  <c r="X1153" i="2"/>
  <c r="Y1153" i="2"/>
  <c r="Z1153" i="2"/>
  <c r="K1154" i="2"/>
  <c r="P1154" i="2"/>
  <c r="Q1154" i="2"/>
  <c r="R1154" i="2"/>
  <c r="S1154" i="2"/>
  <c r="T1154" i="2"/>
  <c r="U1154" i="2"/>
  <c r="V1154" i="2"/>
  <c r="W1154" i="2"/>
  <c r="X1154" i="2"/>
  <c r="Y1154" i="2"/>
  <c r="Z1154" i="2"/>
  <c r="K1155" i="2"/>
  <c r="P1155" i="2"/>
  <c r="Q1155" i="2"/>
  <c r="R1155" i="2"/>
  <c r="S1155" i="2"/>
  <c r="T1155" i="2"/>
  <c r="U1155" i="2"/>
  <c r="V1155" i="2"/>
  <c r="W1155" i="2"/>
  <c r="X1155" i="2"/>
  <c r="Y1155" i="2"/>
  <c r="Z1155" i="2"/>
  <c r="K1156" i="2"/>
  <c r="P1156" i="2"/>
  <c r="Q1156" i="2"/>
  <c r="R1156" i="2"/>
  <c r="S1156" i="2"/>
  <c r="T1156" i="2"/>
  <c r="U1156" i="2"/>
  <c r="V1156" i="2"/>
  <c r="W1156" i="2"/>
  <c r="X1156" i="2"/>
  <c r="Y1156" i="2"/>
  <c r="Z1156" i="2"/>
  <c r="K1157" i="2"/>
  <c r="P1157" i="2"/>
  <c r="Q1157" i="2"/>
  <c r="R1157" i="2"/>
  <c r="S1157" i="2"/>
  <c r="T1157" i="2"/>
  <c r="U1157" i="2"/>
  <c r="V1157" i="2"/>
  <c r="W1157" i="2"/>
  <c r="X1157" i="2"/>
  <c r="Y1157" i="2"/>
  <c r="Z1157" i="2"/>
  <c r="K1158" i="2"/>
  <c r="P1158" i="2"/>
  <c r="Q1158" i="2"/>
  <c r="R1158" i="2"/>
  <c r="S1158" i="2"/>
  <c r="T1158" i="2"/>
  <c r="U1158" i="2"/>
  <c r="V1158" i="2"/>
  <c r="W1158" i="2"/>
  <c r="X1158" i="2"/>
  <c r="Y1158" i="2"/>
  <c r="Z1158" i="2"/>
  <c r="K1159" i="2"/>
  <c r="P1159" i="2"/>
  <c r="Q1159" i="2"/>
  <c r="R1159" i="2"/>
  <c r="S1159" i="2"/>
  <c r="T1159" i="2"/>
  <c r="U1159" i="2"/>
  <c r="V1159" i="2"/>
  <c r="W1159" i="2"/>
  <c r="X1159" i="2"/>
  <c r="Y1159" i="2"/>
  <c r="Z1159" i="2"/>
  <c r="K1160" i="2"/>
  <c r="P1160" i="2"/>
  <c r="Q1160" i="2"/>
  <c r="R1160" i="2"/>
  <c r="S1160" i="2"/>
  <c r="T1160" i="2"/>
  <c r="U1160" i="2"/>
  <c r="V1160" i="2"/>
  <c r="W1160" i="2"/>
  <c r="X1160" i="2"/>
  <c r="Y1160" i="2"/>
  <c r="Z1160" i="2"/>
  <c r="K1161" i="2"/>
  <c r="P1161" i="2"/>
  <c r="Q1161" i="2"/>
  <c r="R1161" i="2"/>
  <c r="S1161" i="2"/>
  <c r="T1161" i="2"/>
  <c r="U1161" i="2"/>
  <c r="V1161" i="2"/>
  <c r="W1161" i="2"/>
  <c r="X1161" i="2"/>
  <c r="Y1161" i="2"/>
  <c r="Z1161" i="2"/>
  <c r="K1162" i="2"/>
  <c r="P1162" i="2"/>
  <c r="Q1162" i="2"/>
  <c r="R1162" i="2"/>
  <c r="S1162" i="2"/>
  <c r="T1162" i="2"/>
  <c r="U1162" i="2"/>
  <c r="V1162" i="2"/>
  <c r="W1162" i="2"/>
  <c r="X1162" i="2"/>
  <c r="Y1162" i="2"/>
  <c r="Z1162" i="2"/>
  <c r="K1163" i="2"/>
  <c r="P1163" i="2"/>
  <c r="Q1163" i="2"/>
  <c r="R1163" i="2"/>
  <c r="S1163" i="2"/>
  <c r="T1163" i="2"/>
  <c r="U1163" i="2"/>
  <c r="V1163" i="2"/>
  <c r="W1163" i="2"/>
  <c r="X1163" i="2"/>
  <c r="Y1163" i="2"/>
  <c r="Z1163" i="2"/>
  <c r="K1164" i="2"/>
  <c r="P1164" i="2"/>
  <c r="Q1164" i="2"/>
  <c r="R1164" i="2"/>
  <c r="S1164" i="2"/>
  <c r="T1164" i="2"/>
  <c r="U1164" i="2"/>
  <c r="V1164" i="2"/>
  <c r="W1164" i="2"/>
  <c r="X1164" i="2"/>
  <c r="Y1164" i="2"/>
  <c r="Z1164" i="2"/>
  <c r="K1165" i="2"/>
  <c r="P1165" i="2"/>
  <c r="Q1165" i="2"/>
  <c r="R1165" i="2"/>
  <c r="S1165" i="2"/>
  <c r="T1165" i="2"/>
  <c r="U1165" i="2"/>
  <c r="V1165" i="2"/>
  <c r="W1165" i="2"/>
  <c r="X1165" i="2"/>
  <c r="Y1165" i="2"/>
  <c r="Z1165" i="2"/>
  <c r="K1166" i="2"/>
  <c r="P1166" i="2"/>
  <c r="Q1166" i="2"/>
  <c r="R1166" i="2"/>
  <c r="S1166" i="2"/>
  <c r="T1166" i="2"/>
  <c r="U1166" i="2"/>
  <c r="V1166" i="2"/>
  <c r="W1166" i="2"/>
  <c r="X1166" i="2"/>
  <c r="Y1166" i="2"/>
  <c r="Z1166" i="2"/>
  <c r="K1167" i="2"/>
  <c r="P1167" i="2"/>
  <c r="Q1167" i="2"/>
  <c r="R1167" i="2"/>
  <c r="S1167" i="2"/>
  <c r="T1167" i="2"/>
  <c r="U1167" i="2"/>
  <c r="V1167" i="2"/>
  <c r="W1167" i="2"/>
  <c r="X1167" i="2"/>
  <c r="Y1167" i="2"/>
  <c r="Z1167" i="2"/>
  <c r="K1168" i="2"/>
  <c r="P1168" i="2"/>
  <c r="Q1168" i="2"/>
  <c r="R1168" i="2"/>
  <c r="S1168" i="2"/>
  <c r="T1168" i="2"/>
  <c r="U1168" i="2"/>
  <c r="V1168" i="2"/>
  <c r="W1168" i="2"/>
  <c r="X1168" i="2"/>
  <c r="Y1168" i="2"/>
  <c r="Z1168" i="2"/>
  <c r="K1169" i="2"/>
  <c r="P1169" i="2"/>
  <c r="Q1169" i="2"/>
  <c r="R1169" i="2"/>
  <c r="S1169" i="2"/>
  <c r="T1169" i="2"/>
  <c r="U1169" i="2"/>
  <c r="V1169" i="2"/>
  <c r="W1169" i="2"/>
  <c r="X1169" i="2"/>
  <c r="Y1169" i="2"/>
  <c r="Z1169" i="2"/>
  <c r="K1170" i="2"/>
  <c r="P1170" i="2"/>
  <c r="Q1170" i="2"/>
  <c r="R1170" i="2"/>
  <c r="S1170" i="2"/>
  <c r="T1170" i="2"/>
  <c r="U1170" i="2"/>
  <c r="V1170" i="2"/>
  <c r="W1170" i="2"/>
  <c r="X1170" i="2"/>
  <c r="Y1170" i="2"/>
  <c r="Z1170" i="2"/>
  <c r="K1171" i="2"/>
  <c r="P1171" i="2"/>
  <c r="Q1171" i="2"/>
  <c r="R1171" i="2"/>
  <c r="S1171" i="2"/>
  <c r="T1171" i="2"/>
  <c r="U1171" i="2"/>
  <c r="V1171" i="2"/>
  <c r="W1171" i="2"/>
  <c r="X1171" i="2"/>
  <c r="Y1171" i="2"/>
  <c r="Z1171" i="2"/>
  <c r="K1172" i="2"/>
  <c r="P1172" i="2"/>
  <c r="Q1172" i="2"/>
  <c r="R1172" i="2"/>
  <c r="S1172" i="2"/>
  <c r="T1172" i="2"/>
  <c r="U1172" i="2"/>
  <c r="V1172" i="2"/>
  <c r="W1172" i="2"/>
  <c r="X1172" i="2"/>
  <c r="Y1172" i="2"/>
  <c r="Z1172" i="2"/>
  <c r="K1173" i="2"/>
  <c r="P1173" i="2"/>
  <c r="Q1173" i="2"/>
  <c r="R1173" i="2"/>
  <c r="S1173" i="2"/>
  <c r="T1173" i="2"/>
  <c r="U1173" i="2"/>
  <c r="V1173" i="2"/>
  <c r="W1173" i="2"/>
  <c r="X1173" i="2"/>
  <c r="Y1173" i="2"/>
  <c r="Z1173" i="2"/>
  <c r="K1174" i="2"/>
  <c r="P1174" i="2"/>
  <c r="Q1174" i="2"/>
  <c r="R1174" i="2"/>
  <c r="S1174" i="2"/>
  <c r="T1174" i="2"/>
  <c r="U1174" i="2"/>
  <c r="V1174" i="2"/>
  <c r="W1174" i="2"/>
  <c r="X1174" i="2"/>
  <c r="Y1174" i="2"/>
  <c r="Z1174" i="2"/>
  <c r="K1175" i="2"/>
  <c r="P1175" i="2"/>
  <c r="Q1175" i="2"/>
  <c r="R1175" i="2"/>
  <c r="S1175" i="2"/>
  <c r="T1175" i="2"/>
  <c r="U1175" i="2"/>
  <c r="V1175" i="2"/>
  <c r="W1175" i="2"/>
  <c r="X1175" i="2"/>
  <c r="Y1175" i="2"/>
  <c r="Z1175" i="2"/>
  <c r="K1176" i="2"/>
  <c r="P1176" i="2"/>
  <c r="Q1176" i="2"/>
  <c r="R1176" i="2"/>
  <c r="S1176" i="2"/>
  <c r="T1176" i="2"/>
  <c r="U1176" i="2"/>
  <c r="V1176" i="2"/>
  <c r="W1176" i="2"/>
  <c r="X1176" i="2"/>
  <c r="Y1176" i="2"/>
  <c r="Z1176" i="2"/>
  <c r="K1177" i="2"/>
  <c r="P1177" i="2"/>
  <c r="Q1177" i="2"/>
  <c r="R1177" i="2"/>
  <c r="S1177" i="2"/>
  <c r="T1177" i="2"/>
  <c r="U1177" i="2"/>
  <c r="V1177" i="2"/>
  <c r="W1177" i="2"/>
  <c r="X1177" i="2"/>
  <c r="Y1177" i="2"/>
  <c r="Z1177" i="2"/>
  <c r="K1178" i="2"/>
  <c r="P1178" i="2"/>
  <c r="Q1178" i="2"/>
  <c r="R1178" i="2"/>
  <c r="S1178" i="2"/>
  <c r="T1178" i="2"/>
  <c r="U1178" i="2"/>
  <c r="V1178" i="2"/>
  <c r="W1178" i="2"/>
  <c r="X1178" i="2"/>
  <c r="Y1178" i="2"/>
  <c r="Z1178" i="2"/>
  <c r="K1179" i="2"/>
  <c r="P1179" i="2"/>
  <c r="Q1179" i="2"/>
  <c r="R1179" i="2"/>
  <c r="S1179" i="2"/>
  <c r="T1179" i="2"/>
  <c r="U1179" i="2"/>
  <c r="V1179" i="2"/>
  <c r="W1179" i="2"/>
  <c r="X1179" i="2"/>
  <c r="Y1179" i="2"/>
  <c r="Z1179" i="2"/>
  <c r="K1180" i="2"/>
  <c r="P1180" i="2"/>
  <c r="Q1180" i="2"/>
  <c r="R1180" i="2"/>
  <c r="S1180" i="2"/>
  <c r="T1180" i="2"/>
  <c r="U1180" i="2"/>
  <c r="V1180" i="2"/>
  <c r="W1180" i="2"/>
  <c r="X1180" i="2"/>
  <c r="Y1180" i="2"/>
  <c r="Z1180" i="2"/>
  <c r="K1181" i="2"/>
  <c r="P1181" i="2"/>
  <c r="Q1181" i="2"/>
  <c r="R1181" i="2"/>
  <c r="S1181" i="2"/>
  <c r="T1181" i="2"/>
  <c r="U1181" i="2"/>
  <c r="V1181" i="2"/>
  <c r="W1181" i="2"/>
  <c r="X1181" i="2"/>
  <c r="Y1181" i="2"/>
  <c r="Z1181" i="2"/>
  <c r="K1182" i="2"/>
  <c r="P1182" i="2"/>
  <c r="Q1182" i="2"/>
  <c r="R1182" i="2"/>
  <c r="S1182" i="2"/>
  <c r="T1182" i="2"/>
  <c r="U1182" i="2"/>
  <c r="V1182" i="2"/>
  <c r="W1182" i="2"/>
  <c r="X1182" i="2"/>
  <c r="Y1182" i="2"/>
  <c r="Z1182" i="2"/>
  <c r="K1183" i="2"/>
  <c r="P1183" i="2"/>
  <c r="Q1183" i="2"/>
  <c r="R1183" i="2"/>
  <c r="S1183" i="2"/>
  <c r="T1183" i="2"/>
  <c r="U1183" i="2"/>
  <c r="V1183" i="2"/>
  <c r="W1183" i="2"/>
  <c r="X1183" i="2"/>
  <c r="Y1183" i="2"/>
  <c r="Z1183" i="2"/>
  <c r="K1184" i="2"/>
  <c r="P1184" i="2"/>
  <c r="Q1184" i="2"/>
  <c r="R1184" i="2"/>
  <c r="S1184" i="2"/>
  <c r="T1184" i="2"/>
  <c r="U1184" i="2"/>
  <c r="V1184" i="2"/>
  <c r="W1184" i="2"/>
  <c r="X1184" i="2"/>
  <c r="Y1184" i="2"/>
  <c r="Z1184" i="2"/>
  <c r="K1185" i="2"/>
  <c r="P1185" i="2"/>
  <c r="Q1185" i="2"/>
  <c r="R1185" i="2"/>
  <c r="S1185" i="2"/>
  <c r="T1185" i="2"/>
  <c r="U1185" i="2"/>
  <c r="V1185" i="2"/>
  <c r="W1185" i="2"/>
  <c r="X1185" i="2"/>
  <c r="Y1185" i="2"/>
  <c r="Z1185" i="2"/>
  <c r="K1186" i="2"/>
  <c r="P1186" i="2"/>
  <c r="Q1186" i="2"/>
  <c r="R1186" i="2"/>
  <c r="S1186" i="2"/>
  <c r="T1186" i="2"/>
  <c r="U1186" i="2"/>
  <c r="V1186" i="2"/>
  <c r="W1186" i="2"/>
  <c r="X1186" i="2"/>
  <c r="Y1186" i="2"/>
  <c r="Z1186" i="2"/>
  <c r="K1187" i="2"/>
  <c r="P1187" i="2"/>
  <c r="Q1187" i="2"/>
  <c r="R1187" i="2"/>
  <c r="S1187" i="2"/>
  <c r="T1187" i="2"/>
  <c r="U1187" i="2"/>
  <c r="V1187" i="2"/>
  <c r="W1187" i="2"/>
  <c r="X1187" i="2"/>
  <c r="Y1187" i="2"/>
  <c r="Z1187" i="2"/>
  <c r="K1188" i="2"/>
  <c r="P1188" i="2"/>
  <c r="Q1188" i="2"/>
  <c r="R1188" i="2"/>
  <c r="S1188" i="2"/>
  <c r="T1188" i="2"/>
  <c r="U1188" i="2"/>
  <c r="V1188" i="2"/>
  <c r="W1188" i="2"/>
  <c r="X1188" i="2"/>
  <c r="Y1188" i="2"/>
  <c r="Z1188" i="2"/>
  <c r="K1189" i="2"/>
  <c r="P1189" i="2"/>
  <c r="Q1189" i="2"/>
  <c r="R1189" i="2"/>
  <c r="S1189" i="2"/>
  <c r="T1189" i="2"/>
  <c r="U1189" i="2"/>
  <c r="V1189" i="2"/>
  <c r="W1189" i="2"/>
  <c r="X1189" i="2"/>
  <c r="Y1189" i="2"/>
  <c r="Z1189" i="2"/>
  <c r="K1190" i="2"/>
  <c r="P1190" i="2"/>
  <c r="Q1190" i="2"/>
  <c r="R1190" i="2"/>
  <c r="S1190" i="2"/>
  <c r="T1190" i="2"/>
  <c r="U1190" i="2"/>
  <c r="V1190" i="2"/>
  <c r="W1190" i="2"/>
  <c r="X1190" i="2"/>
  <c r="Y1190" i="2"/>
  <c r="Z1190" i="2"/>
  <c r="K1191" i="2"/>
  <c r="P1191" i="2"/>
  <c r="Q1191" i="2"/>
  <c r="R1191" i="2"/>
  <c r="S1191" i="2"/>
  <c r="T1191" i="2"/>
  <c r="U1191" i="2"/>
  <c r="V1191" i="2"/>
  <c r="W1191" i="2"/>
  <c r="X1191" i="2"/>
  <c r="Y1191" i="2"/>
  <c r="Z1191" i="2"/>
  <c r="K1192" i="2"/>
  <c r="P1192" i="2"/>
  <c r="Q1192" i="2"/>
  <c r="R1192" i="2"/>
  <c r="S1192" i="2"/>
  <c r="T1192" i="2"/>
  <c r="U1192" i="2"/>
  <c r="V1192" i="2"/>
  <c r="W1192" i="2"/>
  <c r="X1192" i="2"/>
  <c r="Y1192" i="2"/>
  <c r="Z1192" i="2"/>
  <c r="K1193" i="2"/>
  <c r="P1193" i="2"/>
  <c r="Q1193" i="2"/>
  <c r="R1193" i="2"/>
  <c r="S1193" i="2"/>
  <c r="T1193" i="2"/>
  <c r="U1193" i="2"/>
  <c r="V1193" i="2"/>
  <c r="W1193" i="2"/>
  <c r="X1193" i="2"/>
  <c r="Y1193" i="2"/>
  <c r="Z1193" i="2"/>
  <c r="K1194" i="2"/>
  <c r="P1194" i="2"/>
  <c r="Q1194" i="2"/>
  <c r="R1194" i="2"/>
  <c r="S1194" i="2"/>
  <c r="T1194" i="2"/>
  <c r="U1194" i="2"/>
  <c r="V1194" i="2"/>
  <c r="W1194" i="2"/>
  <c r="X1194" i="2"/>
  <c r="Y1194" i="2"/>
  <c r="Z1194" i="2"/>
  <c r="K1195" i="2"/>
  <c r="P1195" i="2"/>
  <c r="Q1195" i="2"/>
  <c r="R1195" i="2"/>
  <c r="S1195" i="2"/>
  <c r="T1195" i="2"/>
  <c r="U1195" i="2"/>
  <c r="V1195" i="2"/>
  <c r="W1195" i="2"/>
  <c r="X1195" i="2"/>
  <c r="Y1195" i="2"/>
  <c r="Z1195" i="2"/>
  <c r="K1196" i="2"/>
  <c r="P1196" i="2"/>
  <c r="Q1196" i="2"/>
  <c r="R1196" i="2"/>
  <c r="S1196" i="2"/>
  <c r="T1196" i="2"/>
  <c r="U1196" i="2"/>
  <c r="V1196" i="2"/>
  <c r="W1196" i="2"/>
  <c r="X1196" i="2"/>
  <c r="Y1196" i="2"/>
  <c r="Z1196" i="2"/>
  <c r="K1197" i="2"/>
  <c r="P1197" i="2"/>
  <c r="Q1197" i="2"/>
  <c r="R1197" i="2"/>
  <c r="S1197" i="2"/>
  <c r="T1197" i="2"/>
  <c r="U1197" i="2"/>
  <c r="V1197" i="2"/>
  <c r="W1197" i="2"/>
  <c r="X1197" i="2"/>
  <c r="Y1197" i="2"/>
  <c r="Z1197" i="2"/>
  <c r="K1198" i="2"/>
  <c r="P1198" i="2"/>
  <c r="Q1198" i="2"/>
  <c r="R1198" i="2"/>
  <c r="S1198" i="2"/>
  <c r="T1198" i="2"/>
  <c r="U1198" i="2"/>
  <c r="V1198" i="2"/>
  <c r="W1198" i="2"/>
  <c r="X1198" i="2"/>
  <c r="Y1198" i="2"/>
  <c r="Z1198" i="2"/>
  <c r="K1199" i="2"/>
  <c r="P1199" i="2"/>
  <c r="Q1199" i="2"/>
  <c r="R1199" i="2"/>
  <c r="S1199" i="2"/>
  <c r="T1199" i="2"/>
  <c r="U1199" i="2"/>
  <c r="V1199" i="2"/>
  <c r="W1199" i="2"/>
  <c r="X1199" i="2"/>
  <c r="Y1199" i="2"/>
  <c r="Z1199" i="2"/>
  <c r="K1200" i="2"/>
  <c r="P1200" i="2"/>
  <c r="Q1200" i="2"/>
  <c r="R1200" i="2"/>
  <c r="S1200" i="2"/>
  <c r="T1200" i="2"/>
  <c r="U1200" i="2"/>
  <c r="V1200" i="2"/>
  <c r="W1200" i="2"/>
  <c r="X1200" i="2"/>
  <c r="Y1200" i="2"/>
  <c r="Z1200" i="2"/>
  <c r="K1201" i="2"/>
  <c r="P1201" i="2"/>
  <c r="Q1201" i="2"/>
  <c r="R1201" i="2"/>
  <c r="S1201" i="2"/>
  <c r="T1201" i="2"/>
  <c r="U1201" i="2"/>
  <c r="V1201" i="2"/>
  <c r="W1201" i="2"/>
  <c r="X1201" i="2"/>
  <c r="Y1201" i="2"/>
  <c r="Z1201" i="2"/>
  <c r="K1202" i="2"/>
  <c r="P1202" i="2"/>
  <c r="Q1202" i="2"/>
  <c r="R1202" i="2"/>
  <c r="S1202" i="2"/>
  <c r="T1202" i="2"/>
  <c r="U1202" i="2"/>
  <c r="V1202" i="2"/>
  <c r="W1202" i="2"/>
  <c r="X1202" i="2"/>
  <c r="Y1202" i="2"/>
  <c r="Z1202" i="2"/>
  <c r="K1203" i="2"/>
  <c r="P1203" i="2"/>
  <c r="Q1203" i="2"/>
  <c r="R1203" i="2"/>
  <c r="S1203" i="2"/>
  <c r="T1203" i="2"/>
  <c r="U1203" i="2"/>
  <c r="V1203" i="2"/>
  <c r="W1203" i="2"/>
  <c r="X1203" i="2"/>
  <c r="Y1203" i="2"/>
  <c r="Z1203" i="2"/>
  <c r="K1204" i="2"/>
  <c r="P1204" i="2"/>
  <c r="Q1204" i="2"/>
  <c r="R1204" i="2"/>
  <c r="S1204" i="2"/>
  <c r="T1204" i="2"/>
  <c r="U1204" i="2"/>
  <c r="V1204" i="2"/>
  <c r="W1204" i="2"/>
  <c r="X1204" i="2"/>
  <c r="Y1204" i="2"/>
  <c r="Z1204" i="2"/>
  <c r="K1205" i="2"/>
  <c r="P1205" i="2"/>
  <c r="Q1205" i="2"/>
  <c r="R1205" i="2"/>
  <c r="S1205" i="2"/>
  <c r="T1205" i="2"/>
  <c r="U1205" i="2"/>
  <c r="V1205" i="2"/>
  <c r="W1205" i="2"/>
  <c r="X1205" i="2"/>
  <c r="Y1205" i="2"/>
  <c r="Z1205" i="2"/>
  <c r="K1206" i="2"/>
  <c r="P1206" i="2"/>
  <c r="Q1206" i="2"/>
  <c r="R1206" i="2"/>
  <c r="S1206" i="2"/>
  <c r="T1206" i="2"/>
  <c r="U1206" i="2"/>
  <c r="V1206" i="2"/>
  <c r="W1206" i="2"/>
  <c r="X1206" i="2"/>
  <c r="Y1206" i="2"/>
  <c r="Z1206" i="2"/>
  <c r="K1207" i="2"/>
  <c r="P1207" i="2"/>
  <c r="Q1207" i="2"/>
  <c r="R1207" i="2"/>
  <c r="S1207" i="2"/>
  <c r="T1207" i="2"/>
  <c r="U1207" i="2"/>
  <c r="V1207" i="2"/>
  <c r="W1207" i="2"/>
  <c r="X1207" i="2"/>
  <c r="Y1207" i="2"/>
  <c r="Z1207" i="2"/>
  <c r="K1208" i="2"/>
  <c r="P1208" i="2"/>
  <c r="Q1208" i="2"/>
  <c r="R1208" i="2"/>
  <c r="S1208" i="2"/>
  <c r="T1208" i="2"/>
  <c r="U1208" i="2"/>
  <c r="V1208" i="2"/>
  <c r="W1208" i="2"/>
  <c r="X1208" i="2"/>
  <c r="Y1208" i="2"/>
  <c r="Z1208" i="2"/>
  <c r="K1209" i="2"/>
  <c r="P1209" i="2"/>
  <c r="Q1209" i="2"/>
  <c r="R1209" i="2"/>
  <c r="S1209" i="2"/>
  <c r="T1209" i="2"/>
  <c r="U1209" i="2"/>
  <c r="V1209" i="2"/>
  <c r="W1209" i="2"/>
  <c r="X1209" i="2"/>
  <c r="Y1209" i="2"/>
  <c r="Z1209" i="2"/>
  <c r="K1210" i="2"/>
  <c r="P1210" i="2"/>
  <c r="Q1210" i="2"/>
  <c r="R1210" i="2"/>
  <c r="S1210" i="2"/>
  <c r="T1210" i="2"/>
  <c r="U1210" i="2"/>
  <c r="V1210" i="2"/>
  <c r="W1210" i="2"/>
  <c r="X1210" i="2"/>
  <c r="Y1210" i="2"/>
  <c r="Z1210" i="2"/>
  <c r="K1211" i="2"/>
  <c r="P1211" i="2"/>
  <c r="Q1211" i="2"/>
  <c r="R1211" i="2"/>
  <c r="S1211" i="2"/>
  <c r="T1211" i="2"/>
  <c r="U1211" i="2"/>
  <c r="V1211" i="2"/>
  <c r="W1211" i="2"/>
  <c r="X1211" i="2"/>
  <c r="Y1211" i="2"/>
  <c r="Z1211" i="2"/>
  <c r="K1212" i="2"/>
  <c r="P1212" i="2"/>
  <c r="Q1212" i="2"/>
  <c r="R1212" i="2"/>
  <c r="S1212" i="2"/>
  <c r="T1212" i="2"/>
  <c r="U1212" i="2"/>
  <c r="V1212" i="2"/>
  <c r="W1212" i="2"/>
  <c r="X1212" i="2"/>
  <c r="Y1212" i="2"/>
  <c r="Z1212" i="2"/>
  <c r="K1213" i="2"/>
  <c r="P1213" i="2"/>
  <c r="Q1213" i="2"/>
  <c r="R1213" i="2"/>
  <c r="S1213" i="2"/>
  <c r="T1213" i="2"/>
  <c r="U1213" i="2"/>
  <c r="V1213" i="2"/>
  <c r="W1213" i="2"/>
  <c r="X1213" i="2"/>
  <c r="Y1213" i="2"/>
  <c r="Z1213" i="2"/>
  <c r="K1214" i="2"/>
  <c r="P1214" i="2"/>
  <c r="Q1214" i="2"/>
  <c r="R1214" i="2"/>
  <c r="S1214" i="2"/>
  <c r="T1214" i="2"/>
  <c r="U1214" i="2"/>
  <c r="V1214" i="2"/>
  <c r="W1214" i="2"/>
  <c r="X1214" i="2"/>
  <c r="Y1214" i="2"/>
  <c r="Z1214" i="2"/>
  <c r="K1215" i="2"/>
  <c r="P1215" i="2"/>
  <c r="Q1215" i="2"/>
  <c r="R1215" i="2"/>
  <c r="S1215" i="2"/>
  <c r="T1215" i="2"/>
  <c r="U1215" i="2"/>
  <c r="V1215" i="2"/>
  <c r="W1215" i="2"/>
  <c r="X1215" i="2"/>
  <c r="Y1215" i="2"/>
  <c r="Z1215" i="2"/>
  <c r="K1216" i="2"/>
  <c r="P1216" i="2"/>
  <c r="Q1216" i="2"/>
  <c r="R1216" i="2"/>
  <c r="S1216" i="2"/>
  <c r="T1216" i="2"/>
  <c r="U1216" i="2"/>
  <c r="V1216" i="2"/>
  <c r="W1216" i="2"/>
  <c r="X1216" i="2"/>
  <c r="Y1216" i="2"/>
  <c r="Z1216" i="2"/>
  <c r="K1217" i="2"/>
  <c r="P1217" i="2"/>
  <c r="Q1217" i="2"/>
  <c r="R1217" i="2"/>
  <c r="S1217" i="2"/>
  <c r="T1217" i="2"/>
  <c r="U1217" i="2"/>
  <c r="V1217" i="2"/>
  <c r="W1217" i="2"/>
  <c r="X1217" i="2"/>
  <c r="Y1217" i="2"/>
  <c r="Z1217" i="2"/>
  <c r="K1218" i="2"/>
  <c r="P1218" i="2"/>
  <c r="Q1218" i="2"/>
  <c r="R1218" i="2"/>
  <c r="S1218" i="2"/>
  <c r="T1218" i="2"/>
  <c r="U1218" i="2"/>
  <c r="V1218" i="2"/>
  <c r="W1218" i="2"/>
  <c r="X1218" i="2"/>
  <c r="Y1218" i="2"/>
  <c r="Z1218" i="2"/>
  <c r="K1219" i="2"/>
  <c r="P1219" i="2"/>
  <c r="Q1219" i="2"/>
  <c r="R1219" i="2"/>
  <c r="S1219" i="2"/>
  <c r="T1219" i="2"/>
  <c r="U1219" i="2"/>
  <c r="V1219" i="2"/>
  <c r="W1219" i="2"/>
  <c r="X1219" i="2"/>
  <c r="Y1219" i="2"/>
  <c r="Z1219" i="2"/>
  <c r="K1220" i="2"/>
  <c r="P1220" i="2"/>
  <c r="Q1220" i="2"/>
  <c r="R1220" i="2"/>
  <c r="S1220" i="2"/>
  <c r="T1220" i="2"/>
  <c r="U1220" i="2"/>
  <c r="V1220" i="2"/>
  <c r="W1220" i="2"/>
  <c r="X1220" i="2"/>
  <c r="Y1220" i="2"/>
  <c r="Z1220" i="2"/>
  <c r="K1221" i="2"/>
  <c r="P1221" i="2"/>
  <c r="Q1221" i="2"/>
  <c r="R1221" i="2"/>
  <c r="S1221" i="2"/>
  <c r="T1221" i="2"/>
  <c r="U1221" i="2"/>
  <c r="V1221" i="2"/>
  <c r="W1221" i="2"/>
  <c r="X1221" i="2"/>
  <c r="Y1221" i="2"/>
  <c r="Z1221" i="2"/>
  <c r="K1222" i="2"/>
  <c r="P1222" i="2"/>
  <c r="Q1222" i="2"/>
  <c r="R1222" i="2"/>
  <c r="S1222" i="2"/>
  <c r="T1222" i="2"/>
  <c r="U1222" i="2"/>
  <c r="V1222" i="2"/>
  <c r="W1222" i="2"/>
  <c r="X1222" i="2"/>
  <c r="Y1222" i="2"/>
  <c r="Z1222" i="2"/>
  <c r="K1223" i="2"/>
  <c r="P1223" i="2"/>
  <c r="Q1223" i="2"/>
  <c r="R1223" i="2"/>
  <c r="S1223" i="2"/>
  <c r="T1223" i="2"/>
  <c r="U1223" i="2"/>
  <c r="V1223" i="2"/>
  <c r="W1223" i="2"/>
  <c r="X1223" i="2"/>
  <c r="Y1223" i="2"/>
  <c r="Z1223" i="2"/>
  <c r="K1224" i="2"/>
  <c r="P1224" i="2"/>
  <c r="Q1224" i="2"/>
  <c r="R1224" i="2"/>
  <c r="S1224" i="2"/>
  <c r="T1224" i="2"/>
  <c r="U1224" i="2"/>
  <c r="V1224" i="2"/>
  <c r="W1224" i="2"/>
  <c r="X1224" i="2"/>
  <c r="Y1224" i="2"/>
  <c r="Z1224" i="2"/>
  <c r="K1225" i="2"/>
  <c r="P1225" i="2"/>
  <c r="Q1225" i="2"/>
  <c r="R1225" i="2"/>
  <c r="S1225" i="2"/>
  <c r="T1225" i="2"/>
  <c r="U1225" i="2"/>
  <c r="V1225" i="2"/>
  <c r="W1225" i="2"/>
  <c r="X1225" i="2"/>
  <c r="Y1225" i="2"/>
  <c r="Z1225" i="2"/>
  <c r="K1226" i="2"/>
  <c r="P1226" i="2"/>
  <c r="Q1226" i="2"/>
  <c r="R1226" i="2"/>
  <c r="S1226" i="2"/>
  <c r="T1226" i="2"/>
  <c r="U1226" i="2"/>
  <c r="V1226" i="2"/>
  <c r="W1226" i="2"/>
  <c r="X1226" i="2"/>
  <c r="Y1226" i="2"/>
  <c r="Z1226" i="2"/>
  <c r="K1227" i="2"/>
  <c r="P1227" i="2"/>
  <c r="Q1227" i="2"/>
  <c r="R1227" i="2"/>
  <c r="S1227" i="2"/>
  <c r="T1227" i="2"/>
  <c r="U1227" i="2"/>
  <c r="V1227" i="2"/>
  <c r="W1227" i="2"/>
  <c r="X1227" i="2"/>
  <c r="Y1227" i="2"/>
  <c r="Z1227" i="2"/>
  <c r="K1228" i="2"/>
  <c r="P1228" i="2"/>
  <c r="Q1228" i="2"/>
  <c r="R1228" i="2"/>
  <c r="S1228" i="2"/>
  <c r="T1228" i="2"/>
  <c r="U1228" i="2"/>
  <c r="V1228" i="2"/>
  <c r="W1228" i="2"/>
  <c r="X1228" i="2"/>
  <c r="Y1228" i="2"/>
  <c r="Z1228" i="2"/>
  <c r="K1229" i="2"/>
  <c r="P1229" i="2"/>
  <c r="Q1229" i="2"/>
  <c r="R1229" i="2"/>
  <c r="S1229" i="2"/>
  <c r="T1229" i="2"/>
  <c r="U1229" i="2"/>
  <c r="V1229" i="2"/>
  <c r="W1229" i="2"/>
  <c r="X1229" i="2"/>
  <c r="Y1229" i="2"/>
  <c r="Z1229" i="2"/>
  <c r="K1230" i="2"/>
  <c r="P1230" i="2"/>
  <c r="Q1230" i="2"/>
  <c r="R1230" i="2"/>
  <c r="S1230" i="2"/>
  <c r="T1230" i="2"/>
  <c r="U1230" i="2"/>
  <c r="V1230" i="2"/>
  <c r="W1230" i="2"/>
  <c r="X1230" i="2"/>
  <c r="Y1230" i="2"/>
  <c r="Z1230" i="2"/>
  <c r="K1231" i="2"/>
  <c r="P1231" i="2"/>
  <c r="Q1231" i="2"/>
  <c r="R1231" i="2"/>
  <c r="S1231" i="2"/>
  <c r="T1231" i="2"/>
  <c r="U1231" i="2"/>
  <c r="V1231" i="2"/>
  <c r="W1231" i="2"/>
  <c r="X1231" i="2"/>
  <c r="Y1231" i="2"/>
  <c r="Z1231" i="2"/>
  <c r="K1232" i="2"/>
  <c r="P1232" i="2"/>
  <c r="Q1232" i="2"/>
  <c r="R1232" i="2"/>
  <c r="S1232" i="2"/>
  <c r="T1232" i="2"/>
  <c r="U1232" i="2"/>
  <c r="V1232" i="2"/>
  <c r="W1232" i="2"/>
  <c r="X1232" i="2"/>
  <c r="Y1232" i="2"/>
  <c r="Z1232" i="2"/>
  <c r="K1233" i="2"/>
  <c r="P1233" i="2"/>
  <c r="Q1233" i="2"/>
  <c r="R1233" i="2"/>
  <c r="S1233" i="2"/>
  <c r="T1233" i="2"/>
  <c r="U1233" i="2"/>
  <c r="V1233" i="2"/>
  <c r="W1233" i="2"/>
  <c r="X1233" i="2"/>
  <c r="Y1233" i="2"/>
  <c r="Z1233" i="2"/>
  <c r="K1234" i="2"/>
  <c r="P1234" i="2"/>
  <c r="Q1234" i="2"/>
  <c r="R1234" i="2"/>
  <c r="S1234" i="2"/>
  <c r="T1234" i="2"/>
  <c r="U1234" i="2"/>
  <c r="V1234" i="2"/>
  <c r="W1234" i="2"/>
  <c r="X1234" i="2"/>
  <c r="Y1234" i="2"/>
  <c r="Z1234" i="2"/>
  <c r="K1235" i="2"/>
  <c r="P1235" i="2"/>
  <c r="Q1235" i="2"/>
  <c r="R1235" i="2"/>
  <c r="S1235" i="2"/>
  <c r="T1235" i="2"/>
  <c r="U1235" i="2"/>
  <c r="V1235" i="2"/>
  <c r="W1235" i="2"/>
  <c r="X1235" i="2"/>
  <c r="Y1235" i="2"/>
  <c r="Z1235" i="2"/>
  <c r="K1236" i="2"/>
  <c r="P1236" i="2"/>
  <c r="Q1236" i="2"/>
  <c r="R1236" i="2"/>
  <c r="S1236" i="2"/>
  <c r="T1236" i="2"/>
  <c r="U1236" i="2"/>
  <c r="V1236" i="2"/>
  <c r="W1236" i="2"/>
  <c r="X1236" i="2"/>
  <c r="Y1236" i="2"/>
  <c r="Z1236" i="2"/>
  <c r="K1237" i="2"/>
  <c r="P1237" i="2"/>
  <c r="Q1237" i="2"/>
  <c r="R1237" i="2"/>
  <c r="S1237" i="2"/>
  <c r="T1237" i="2"/>
  <c r="U1237" i="2"/>
  <c r="V1237" i="2"/>
  <c r="W1237" i="2"/>
  <c r="X1237" i="2"/>
  <c r="Y1237" i="2"/>
  <c r="Z1237" i="2"/>
  <c r="K1238" i="2"/>
  <c r="P1238" i="2"/>
  <c r="Q1238" i="2"/>
  <c r="R1238" i="2"/>
  <c r="S1238" i="2"/>
  <c r="T1238" i="2"/>
  <c r="U1238" i="2"/>
  <c r="V1238" i="2"/>
  <c r="W1238" i="2"/>
  <c r="X1238" i="2"/>
  <c r="Y1238" i="2"/>
  <c r="Z1238" i="2"/>
  <c r="K1239" i="2"/>
  <c r="P1239" i="2"/>
  <c r="Q1239" i="2"/>
  <c r="R1239" i="2"/>
  <c r="S1239" i="2"/>
  <c r="T1239" i="2"/>
  <c r="U1239" i="2"/>
  <c r="V1239" i="2"/>
  <c r="W1239" i="2"/>
  <c r="X1239" i="2"/>
  <c r="Y1239" i="2"/>
  <c r="Z1239" i="2"/>
  <c r="K1240" i="2"/>
  <c r="P1240" i="2"/>
  <c r="Q1240" i="2"/>
  <c r="R1240" i="2"/>
  <c r="S1240" i="2"/>
  <c r="T1240" i="2"/>
  <c r="U1240" i="2"/>
  <c r="V1240" i="2"/>
  <c r="W1240" i="2"/>
  <c r="X1240" i="2"/>
  <c r="Y1240" i="2"/>
  <c r="Z1240" i="2"/>
  <c r="K1241" i="2"/>
  <c r="P1241" i="2"/>
  <c r="Q1241" i="2"/>
  <c r="R1241" i="2"/>
  <c r="S1241" i="2"/>
  <c r="T1241" i="2"/>
  <c r="U1241" i="2"/>
  <c r="V1241" i="2"/>
  <c r="W1241" i="2"/>
  <c r="X1241" i="2"/>
  <c r="Y1241" i="2"/>
  <c r="Z1241" i="2"/>
  <c r="K1242" i="2"/>
  <c r="P1242" i="2"/>
  <c r="Q1242" i="2"/>
  <c r="R1242" i="2"/>
  <c r="S1242" i="2"/>
  <c r="T1242" i="2"/>
  <c r="U1242" i="2"/>
  <c r="V1242" i="2"/>
  <c r="W1242" i="2"/>
  <c r="X1242" i="2"/>
  <c r="Y1242" i="2"/>
  <c r="Z1242" i="2"/>
  <c r="K1243" i="2"/>
  <c r="P1243" i="2"/>
  <c r="Q1243" i="2"/>
  <c r="R1243" i="2"/>
  <c r="S1243" i="2"/>
  <c r="T1243" i="2"/>
  <c r="U1243" i="2"/>
  <c r="V1243" i="2"/>
  <c r="W1243" i="2"/>
  <c r="X1243" i="2"/>
  <c r="Y1243" i="2"/>
  <c r="Z1243" i="2"/>
  <c r="K1244" i="2"/>
  <c r="P1244" i="2"/>
  <c r="Q1244" i="2"/>
  <c r="R1244" i="2"/>
  <c r="S1244" i="2"/>
  <c r="T1244" i="2"/>
  <c r="U1244" i="2"/>
  <c r="V1244" i="2"/>
  <c r="W1244" i="2"/>
  <c r="X1244" i="2"/>
  <c r="Y1244" i="2"/>
  <c r="Z1244" i="2"/>
  <c r="K1245" i="2"/>
  <c r="P1245" i="2"/>
  <c r="Q1245" i="2"/>
  <c r="R1245" i="2"/>
  <c r="S1245" i="2"/>
  <c r="T1245" i="2"/>
  <c r="U1245" i="2"/>
  <c r="V1245" i="2"/>
  <c r="W1245" i="2"/>
  <c r="X1245" i="2"/>
  <c r="Y1245" i="2"/>
  <c r="Z1245" i="2"/>
  <c r="K1246" i="2"/>
  <c r="P1246" i="2"/>
  <c r="Q1246" i="2"/>
  <c r="R1246" i="2"/>
  <c r="S1246" i="2"/>
  <c r="T1246" i="2"/>
  <c r="U1246" i="2"/>
  <c r="V1246" i="2"/>
  <c r="W1246" i="2"/>
  <c r="X1246" i="2"/>
  <c r="Y1246" i="2"/>
  <c r="Z1246" i="2"/>
  <c r="K1247" i="2"/>
  <c r="P1247" i="2"/>
  <c r="Q1247" i="2"/>
  <c r="R1247" i="2"/>
  <c r="S1247" i="2"/>
  <c r="T1247" i="2"/>
  <c r="U1247" i="2"/>
  <c r="V1247" i="2"/>
  <c r="W1247" i="2"/>
  <c r="X1247" i="2"/>
  <c r="Y1247" i="2"/>
  <c r="Z1247" i="2"/>
  <c r="K1248" i="2"/>
  <c r="P1248" i="2"/>
  <c r="Q1248" i="2"/>
  <c r="R1248" i="2"/>
  <c r="S1248" i="2"/>
  <c r="T1248" i="2"/>
  <c r="U1248" i="2"/>
  <c r="V1248" i="2"/>
  <c r="W1248" i="2"/>
  <c r="X1248" i="2"/>
  <c r="Y1248" i="2"/>
  <c r="Z1248" i="2"/>
  <c r="K1249" i="2"/>
  <c r="P1249" i="2"/>
  <c r="Q1249" i="2"/>
  <c r="R1249" i="2"/>
  <c r="S1249" i="2"/>
  <c r="T1249" i="2"/>
  <c r="U1249" i="2"/>
  <c r="V1249" i="2"/>
  <c r="W1249" i="2"/>
  <c r="X1249" i="2"/>
  <c r="Y1249" i="2"/>
  <c r="Z1249" i="2"/>
  <c r="K1250" i="2"/>
  <c r="P1250" i="2"/>
  <c r="Q1250" i="2"/>
  <c r="R1250" i="2"/>
  <c r="S1250" i="2"/>
  <c r="T1250" i="2"/>
  <c r="U1250" i="2"/>
  <c r="V1250" i="2"/>
  <c r="W1250" i="2"/>
  <c r="X1250" i="2"/>
  <c r="Y1250" i="2"/>
  <c r="Z1250" i="2"/>
  <c r="K1251" i="2"/>
  <c r="P1251" i="2"/>
  <c r="Q1251" i="2"/>
  <c r="R1251" i="2"/>
  <c r="S1251" i="2"/>
  <c r="T1251" i="2"/>
  <c r="U1251" i="2"/>
  <c r="V1251" i="2"/>
  <c r="W1251" i="2"/>
  <c r="X1251" i="2"/>
  <c r="Y1251" i="2"/>
  <c r="Z1251" i="2"/>
  <c r="K1252" i="2"/>
  <c r="P1252" i="2"/>
  <c r="Q1252" i="2"/>
  <c r="R1252" i="2"/>
  <c r="S1252" i="2"/>
  <c r="T1252" i="2"/>
  <c r="U1252" i="2"/>
  <c r="V1252" i="2"/>
  <c r="W1252" i="2"/>
  <c r="X1252" i="2"/>
  <c r="Y1252" i="2"/>
  <c r="Z1252" i="2"/>
  <c r="K1253" i="2"/>
  <c r="P1253" i="2"/>
  <c r="Q1253" i="2"/>
  <c r="R1253" i="2"/>
  <c r="S1253" i="2"/>
  <c r="T1253" i="2"/>
  <c r="U1253" i="2"/>
  <c r="V1253" i="2"/>
  <c r="W1253" i="2"/>
  <c r="X1253" i="2"/>
  <c r="Y1253" i="2"/>
  <c r="Z1253" i="2"/>
  <c r="K1254" i="2"/>
  <c r="P1254" i="2"/>
  <c r="Q1254" i="2"/>
  <c r="R1254" i="2"/>
  <c r="S1254" i="2"/>
  <c r="T1254" i="2"/>
  <c r="U1254" i="2"/>
  <c r="V1254" i="2"/>
  <c r="W1254" i="2"/>
  <c r="X1254" i="2"/>
  <c r="Y1254" i="2"/>
  <c r="Z1254" i="2"/>
  <c r="K1255" i="2"/>
  <c r="P1255" i="2"/>
  <c r="Q1255" i="2"/>
  <c r="R1255" i="2"/>
  <c r="S1255" i="2"/>
  <c r="T1255" i="2"/>
  <c r="U1255" i="2"/>
  <c r="V1255" i="2"/>
  <c r="W1255" i="2"/>
  <c r="X1255" i="2"/>
  <c r="Y1255" i="2"/>
  <c r="Z1255" i="2"/>
  <c r="K1256" i="2"/>
  <c r="P1256" i="2"/>
  <c r="Q1256" i="2"/>
  <c r="R1256" i="2"/>
  <c r="S1256" i="2"/>
  <c r="T1256" i="2"/>
  <c r="U1256" i="2"/>
  <c r="V1256" i="2"/>
  <c r="W1256" i="2"/>
  <c r="X1256" i="2"/>
  <c r="Y1256" i="2"/>
  <c r="Z1256" i="2"/>
  <c r="K1257" i="2"/>
  <c r="P1257" i="2"/>
  <c r="Q1257" i="2"/>
  <c r="R1257" i="2"/>
  <c r="S1257" i="2"/>
  <c r="T1257" i="2"/>
  <c r="U1257" i="2"/>
  <c r="V1257" i="2"/>
  <c r="W1257" i="2"/>
  <c r="X1257" i="2"/>
  <c r="Y1257" i="2"/>
  <c r="Z1257" i="2"/>
  <c r="K1258" i="2"/>
  <c r="P1258" i="2"/>
  <c r="Q1258" i="2"/>
  <c r="R1258" i="2"/>
  <c r="S1258" i="2"/>
  <c r="T1258" i="2"/>
  <c r="U1258" i="2"/>
  <c r="V1258" i="2"/>
  <c r="W1258" i="2"/>
  <c r="X1258" i="2"/>
  <c r="Y1258" i="2"/>
  <c r="Z1258" i="2"/>
  <c r="K1259" i="2"/>
  <c r="P1259" i="2"/>
  <c r="Q1259" i="2"/>
  <c r="R1259" i="2"/>
  <c r="S1259" i="2"/>
  <c r="T1259" i="2"/>
  <c r="U1259" i="2"/>
  <c r="V1259" i="2"/>
  <c r="W1259" i="2"/>
  <c r="X1259" i="2"/>
  <c r="Y1259" i="2"/>
  <c r="Z1259" i="2"/>
  <c r="K1260" i="2"/>
  <c r="P1260" i="2"/>
  <c r="Q1260" i="2"/>
  <c r="R1260" i="2"/>
  <c r="S1260" i="2"/>
  <c r="T1260" i="2"/>
  <c r="U1260" i="2"/>
  <c r="V1260" i="2"/>
  <c r="W1260" i="2"/>
  <c r="X1260" i="2"/>
  <c r="Y1260" i="2"/>
  <c r="Z1260" i="2"/>
  <c r="K1261" i="2"/>
  <c r="P1261" i="2"/>
  <c r="Q1261" i="2"/>
  <c r="R1261" i="2"/>
  <c r="S1261" i="2"/>
  <c r="T1261" i="2"/>
  <c r="U1261" i="2"/>
  <c r="V1261" i="2"/>
  <c r="W1261" i="2"/>
  <c r="X1261" i="2"/>
  <c r="Y1261" i="2"/>
  <c r="Z1261" i="2"/>
  <c r="K1262" i="2"/>
  <c r="P1262" i="2"/>
  <c r="Q1262" i="2"/>
  <c r="R1262" i="2"/>
  <c r="S1262" i="2"/>
  <c r="T1262" i="2"/>
  <c r="U1262" i="2"/>
  <c r="V1262" i="2"/>
  <c r="W1262" i="2"/>
  <c r="X1262" i="2"/>
  <c r="Y1262" i="2"/>
  <c r="Z1262" i="2"/>
  <c r="K1263" i="2"/>
  <c r="P1263" i="2"/>
  <c r="Q1263" i="2"/>
  <c r="R1263" i="2"/>
  <c r="S1263" i="2"/>
  <c r="T1263" i="2"/>
  <c r="U1263" i="2"/>
  <c r="V1263" i="2"/>
  <c r="W1263" i="2"/>
  <c r="X1263" i="2"/>
  <c r="Y1263" i="2"/>
  <c r="Z1263" i="2"/>
  <c r="K1264" i="2"/>
  <c r="P1264" i="2"/>
  <c r="Q1264" i="2"/>
  <c r="R1264" i="2"/>
  <c r="S1264" i="2"/>
  <c r="T1264" i="2"/>
  <c r="U1264" i="2"/>
  <c r="V1264" i="2"/>
  <c r="W1264" i="2"/>
  <c r="X1264" i="2"/>
  <c r="Y1264" i="2"/>
  <c r="Z1264" i="2"/>
  <c r="K1265" i="2"/>
  <c r="P1265" i="2"/>
  <c r="Q1265" i="2"/>
  <c r="R1265" i="2"/>
  <c r="S1265" i="2"/>
  <c r="T1265" i="2"/>
  <c r="U1265" i="2"/>
  <c r="V1265" i="2"/>
  <c r="W1265" i="2"/>
  <c r="X1265" i="2"/>
  <c r="Y1265" i="2"/>
  <c r="Z1265" i="2"/>
  <c r="K1266" i="2"/>
  <c r="P1266" i="2"/>
  <c r="Q1266" i="2"/>
  <c r="R1266" i="2"/>
  <c r="S1266" i="2"/>
  <c r="T1266" i="2"/>
  <c r="U1266" i="2"/>
  <c r="V1266" i="2"/>
  <c r="W1266" i="2"/>
  <c r="X1266" i="2"/>
  <c r="Y1266" i="2"/>
  <c r="Z1266" i="2"/>
  <c r="K1267" i="2"/>
  <c r="P1267" i="2"/>
  <c r="Q1267" i="2"/>
  <c r="R1267" i="2"/>
  <c r="S1267" i="2"/>
  <c r="T1267" i="2"/>
  <c r="U1267" i="2"/>
  <c r="V1267" i="2"/>
  <c r="W1267" i="2"/>
  <c r="X1267" i="2"/>
  <c r="Y1267" i="2"/>
  <c r="Z1267" i="2"/>
  <c r="K1268" i="2"/>
  <c r="P1268" i="2"/>
  <c r="Q1268" i="2"/>
  <c r="R1268" i="2"/>
  <c r="S1268" i="2"/>
  <c r="T1268" i="2"/>
  <c r="U1268" i="2"/>
  <c r="V1268" i="2"/>
  <c r="W1268" i="2"/>
  <c r="X1268" i="2"/>
  <c r="Y1268" i="2"/>
  <c r="Z1268" i="2"/>
  <c r="K1269" i="2"/>
  <c r="P1269" i="2"/>
  <c r="Q1269" i="2"/>
  <c r="R1269" i="2"/>
  <c r="S1269" i="2"/>
  <c r="T1269" i="2"/>
  <c r="U1269" i="2"/>
  <c r="V1269" i="2"/>
  <c r="W1269" i="2"/>
  <c r="X1269" i="2"/>
  <c r="Y1269" i="2"/>
  <c r="Z1269" i="2"/>
  <c r="K1270" i="2"/>
  <c r="P1270" i="2"/>
  <c r="Q1270" i="2"/>
  <c r="R1270" i="2"/>
  <c r="S1270" i="2"/>
  <c r="T1270" i="2"/>
  <c r="U1270" i="2"/>
  <c r="V1270" i="2"/>
  <c r="W1270" i="2"/>
  <c r="X1270" i="2"/>
  <c r="Y1270" i="2"/>
  <c r="Z1270" i="2"/>
  <c r="K1271" i="2"/>
  <c r="P1271" i="2"/>
  <c r="Q1271" i="2"/>
  <c r="R1271" i="2"/>
  <c r="S1271" i="2"/>
  <c r="T1271" i="2"/>
  <c r="U1271" i="2"/>
  <c r="V1271" i="2"/>
  <c r="W1271" i="2"/>
  <c r="X1271" i="2"/>
  <c r="Y1271" i="2"/>
  <c r="Z1271" i="2"/>
  <c r="K1272" i="2"/>
  <c r="P1272" i="2"/>
  <c r="Q1272" i="2"/>
  <c r="R1272" i="2"/>
  <c r="S1272" i="2"/>
  <c r="T1272" i="2"/>
  <c r="U1272" i="2"/>
  <c r="V1272" i="2"/>
  <c r="W1272" i="2"/>
  <c r="X1272" i="2"/>
  <c r="Y1272" i="2"/>
  <c r="Z1272" i="2"/>
  <c r="K1273" i="2"/>
  <c r="P1273" i="2"/>
  <c r="Q1273" i="2"/>
  <c r="R1273" i="2"/>
  <c r="S1273" i="2"/>
  <c r="T1273" i="2"/>
  <c r="U1273" i="2"/>
  <c r="V1273" i="2"/>
  <c r="W1273" i="2"/>
  <c r="X1273" i="2"/>
  <c r="Y1273" i="2"/>
  <c r="Z1273" i="2"/>
  <c r="K1274" i="2"/>
  <c r="P1274" i="2"/>
  <c r="Q1274" i="2"/>
  <c r="R1274" i="2"/>
  <c r="S1274" i="2"/>
  <c r="T1274" i="2"/>
  <c r="U1274" i="2"/>
  <c r="V1274" i="2"/>
  <c r="W1274" i="2"/>
  <c r="X1274" i="2"/>
  <c r="Y1274" i="2"/>
  <c r="Z1274" i="2"/>
  <c r="K1275" i="2"/>
  <c r="P1275" i="2"/>
  <c r="Q1275" i="2"/>
  <c r="R1275" i="2"/>
  <c r="S1275" i="2"/>
  <c r="T1275" i="2"/>
  <c r="U1275" i="2"/>
  <c r="V1275" i="2"/>
  <c r="W1275" i="2"/>
  <c r="X1275" i="2"/>
  <c r="Y1275" i="2"/>
  <c r="Z1275" i="2"/>
  <c r="K1276" i="2"/>
  <c r="P1276" i="2"/>
  <c r="Q1276" i="2"/>
  <c r="R1276" i="2"/>
  <c r="S1276" i="2"/>
  <c r="T1276" i="2"/>
  <c r="U1276" i="2"/>
  <c r="V1276" i="2"/>
  <c r="W1276" i="2"/>
  <c r="X1276" i="2"/>
  <c r="Y1276" i="2"/>
  <c r="Z1276" i="2"/>
  <c r="K1277" i="2"/>
  <c r="P1277" i="2"/>
  <c r="Q1277" i="2"/>
  <c r="R1277" i="2"/>
  <c r="S1277" i="2"/>
  <c r="T1277" i="2"/>
  <c r="U1277" i="2"/>
  <c r="V1277" i="2"/>
  <c r="W1277" i="2"/>
  <c r="X1277" i="2"/>
  <c r="Y1277" i="2"/>
  <c r="Z1277" i="2"/>
  <c r="K1278" i="2"/>
  <c r="P1278" i="2"/>
  <c r="Q1278" i="2"/>
  <c r="R1278" i="2"/>
  <c r="S1278" i="2"/>
  <c r="T1278" i="2"/>
  <c r="U1278" i="2"/>
  <c r="V1278" i="2"/>
  <c r="W1278" i="2"/>
  <c r="X1278" i="2"/>
  <c r="Y1278" i="2"/>
  <c r="Z1278" i="2"/>
  <c r="K1279" i="2"/>
  <c r="P1279" i="2"/>
  <c r="Q1279" i="2"/>
  <c r="R1279" i="2"/>
  <c r="S1279" i="2"/>
  <c r="T1279" i="2"/>
  <c r="U1279" i="2"/>
  <c r="V1279" i="2"/>
  <c r="W1279" i="2"/>
  <c r="X1279" i="2"/>
  <c r="Y1279" i="2"/>
  <c r="Z1279" i="2"/>
  <c r="K1280" i="2"/>
  <c r="P1280" i="2"/>
  <c r="Q1280" i="2"/>
  <c r="R1280" i="2"/>
  <c r="S1280" i="2"/>
  <c r="T1280" i="2"/>
  <c r="U1280" i="2"/>
  <c r="V1280" i="2"/>
  <c r="W1280" i="2"/>
  <c r="X1280" i="2"/>
  <c r="Y1280" i="2"/>
  <c r="Z1280" i="2"/>
  <c r="K1281" i="2"/>
  <c r="P1281" i="2"/>
  <c r="Q1281" i="2"/>
  <c r="R1281" i="2"/>
  <c r="S1281" i="2"/>
  <c r="T1281" i="2"/>
  <c r="U1281" i="2"/>
  <c r="V1281" i="2"/>
  <c r="W1281" i="2"/>
  <c r="X1281" i="2"/>
  <c r="Y1281" i="2"/>
  <c r="Z1281" i="2"/>
  <c r="K1282" i="2"/>
  <c r="P1282" i="2"/>
  <c r="Q1282" i="2"/>
  <c r="R1282" i="2"/>
  <c r="S1282" i="2"/>
  <c r="T1282" i="2"/>
  <c r="U1282" i="2"/>
  <c r="V1282" i="2"/>
  <c r="W1282" i="2"/>
  <c r="X1282" i="2"/>
  <c r="Y1282" i="2"/>
  <c r="Z1282" i="2"/>
  <c r="K1283" i="2"/>
  <c r="P1283" i="2"/>
  <c r="Q1283" i="2"/>
  <c r="R1283" i="2"/>
  <c r="S1283" i="2"/>
  <c r="T1283" i="2"/>
  <c r="U1283" i="2"/>
  <c r="V1283" i="2"/>
  <c r="W1283" i="2"/>
  <c r="X1283" i="2"/>
  <c r="Y1283" i="2"/>
  <c r="Z1283" i="2"/>
  <c r="K1284" i="2"/>
  <c r="P1284" i="2"/>
  <c r="Q1284" i="2"/>
  <c r="R1284" i="2"/>
  <c r="S1284" i="2"/>
  <c r="T1284" i="2"/>
  <c r="U1284" i="2"/>
  <c r="V1284" i="2"/>
  <c r="W1284" i="2"/>
  <c r="X1284" i="2"/>
  <c r="Y1284" i="2"/>
  <c r="Z1284" i="2"/>
  <c r="K1285" i="2"/>
  <c r="P1285" i="2"/>
  <c r="Q1285" i="2"/>
  <c r="R1285" i="2"/>
  <c r="S1285" i="2"/>
  <c r="T1285" i="2"/>
  <c r="U1285" i="2"/>
  <c r="V1285" i="2"/>
  <c r="W1285" i="2"/>
  <c r="X1285" i="2"/>
  <c r="Y1285" i="2"/>
  <c r="Z1285" i="2"/>
  <c r="K1286" i="2"/>
  <c r="P1286" i="2"/>
  <c r="Q1286" i="2"/>
  <c r="R1286" i="2"/>
  <c r="S1286" i="2"/>
  <c r="T1286" i="2"/>
  <c r="U1286" i="2"/>
  <c r="V1286" i="2"/>
  <c r="W1286" i="2"/>
  <c r="X1286" i="2"/>
  <c r="Y1286" i="2"/>
  <c r="Z1286" i="2"/>
  <c r="K1287" i="2"/>
  <c r="P1287" i="2"/>
  <c r="Q1287" i="2"/>
  <c r="R1287" i="2"/>
  <c r="S1287" i="2"/>
  <c r="T1287" i="2"/>
  <c r="U1287" i="2"/>
  <c r="V1287" i="2"/>
  <c r="W1287" i="2"/>
  <c r="X1287" i="2"/>
  <c r="Y1287" i="2"/>
  <c r="Z1287" i="2"/>
  <c r="K1288" i="2"/>
  <c r="P1288" i="2"/>
  <c r="Q1288" i="2"/>
  <c r="R1288" i="2"/>
  <c r="S1288" i="2"/>
  <c r="T1288" i="2"/>
  <c r="U1288" i="2"/>
  <c r="V1288" i="2"/>
  <c r="W1288" i="2"/>
  <c r="X1288" i="2"/>
  <c r="Y1288" i="2"/>
  <c r="Z1288" i="2"/>
  <c r="K1289" i="2"/>
  <c r="P1289" i="2"/>
  <c r="Q1289" i="2"/>
  <c r="R1289" i="2"/>
  <c r="S1289" i="2"/>
  <c r="T1289" i="2"/>
  <c r="U1289" i="2"/>
  <c r="V1289" i="2"/>
  <c r="W1289" i="2"/>
  <c r="X1289" i="2"/>
  <c r="Y1289" i="2"/>
  <c r="Z1289" i="2"/>
  <c r="K1290" i="2"/>
  <c r="P1290" i="2"/>
  <c r="Q1290" i="2"/>
  <c r="R1290" i="2"/>
  <c r="S1290" i="2"/>
  <c r="T1290" i="2"/>
  <c r="U1290" i="2"/>
  <c r="V1290" i="2"/>
  <c r="W1290" i="2"/>
  <c r="X1290" i="2"/>
  <c r="Y1290" i="2"/>
  <c r="Z1290" i="2"/>
  <c r="K1291" i="2"/>
  <c r="P1291" i="2"/>
  <c r="Q1291" i="2"/>
  <c r="R1291" i="2"/>
  <c r="S1291" i="2"/>
  <c r="T1291" i="2"/>
  <c r="U1291" i="2"/>
  <c r="V1291" i="2"/>
  <c r="W1291" i="2"/>
  <c r="X1291" i="2"/>
  <c r="Y1291" i="2"/>
  <c r="Z1291" i="2"/>
  <c r="K1292" i="2"/>
  <c r="P1292" i="2"/>
  <c r="Q1292" i="2"/>
  <c r="R1292" i="2"/>
  <c r="S1292" i="2"/>
  <c r="T1292" i="2"/>
  <c r="U1292" i="2"/>
  <c r="V1292" i="2"/>
  <c r="W1292" i="2"/>
  <c r="X1292" i="2"/>
  <c r="Y1292" i="2"/>
  <c r="Z1292" i="2"/>
  <c r="K1293" i="2"/>
  <c r="P1293" i="2"/>
  <c r="Q1293" i="2"/>
  <c r="R1293" i="2"/>
  <c r="S1293" i="2"/>
  <c r="T1293" i="2"/>
  <c r="U1293" i="2"/>
  <c r="V1293" i="2"/>
  <c r="W1293" i="2"/>
  <c r="X1293" i="2"/>
  <c r="Y1293" i="2"/>
  <c r="Z1293" i="2"/>
  <c r="K1294" i="2"/>
  <c r="P1294" i="2"/>
  <c r="Q1294" i="2"/>
  <c r="R1294" i="2"/>
  <c r="S1294" i="2"/>
  <c r="T1294" i="2"/>
  <c r="U1294" i="2"/>
  <c r="V1294" i="2"/>
  <c r="W1294" i="2"/>
  <c r="X1294" i="2"/>
  <c r="Y1294" i="2"/>
  <c r="Z1294" i="2"/>
  <c r="K1295" i="2"/>
  <c r="P1295" i="2"/>
  <c r="Q1295" i="2"/>
  <c r="R1295" i="2"/>
  <c r="S1295" i="2"/>
  <c r="T1295" i="2"/>
  <c r="U1295" i="2"/>
  <c r="V1295" i="2"/>
  <c r="W1295" i="2"/>
  <c r="X1295" i="2"/>
  <c r="Y1295" i="2"/>
  <c r="Z1295" i="2"/>
  <c r="K1296" i="2"/>
  <c r="P1296" i="2"/>
  <c r="Q1296" i="2"/>
  <c r="R1296" i="2"/>
  <c r="S1296" i="2"/>
  <c r="T1296" i="2"/>
  <c r="U1296" i="2"/>
  <c r="V1296" i="2"/>
  <c r="W1296" i="2"/>
  <c r="X1296" i="2"/>
  <c r="Y1296" i="2"/>
  <c r="Z1296" i="2"/>
  <c r="K1297" i="2"/>
  <c r="P1297" i="2"/>
  <c r="Q1297" i="2"/>
  <c r="R1297" i="2"/>
  <c r="S1297" i="2"/>
  <c r="T1297" i="2"/>
  <c r="U1297" i="2"/>
  <c r="V1297" i="2"/>
  <c r="W1297" i="2"/>
  <c r="X1297" i="2"/>
  <c r="Y1297" i="2"/>
  <c r="Z1297" i="2"/>
  <c r="K1298" i="2"/>
  <c r="P1298" i="2"/>
  <c r="Q1298" i="2"/>
  <c r="R1298" i="2"/>
  <c r="S1298" i="2"/>
  <c r="T1298" i="2"/>
  <c r="U1298" i="2"/>
  <c r="V1298" i="2"/>
  <c r="W1298" i="2"/>
  <c r="X1298" i="2"/>
  <c r="Y1298" i="2"/>
  <c r="Z1298" i="2"/>
  <c r="K1299" i="2"/>
  <c r="P1299" i="2"/>
  <c r="Q1299" i="2"/>
  <c r="R1299" i="2"/>
  <c r="S1299" i="2"/>
  <c r="T1299" i="2"/>
  <c r="U1299" i="2"/>
  <c r="V1299" i="2"/>
  <c r="W1299" i="2"/>
  <c r="X1299" i="2"/>
  <c r="Y1299" i="2"/>
  <c r="Z1299" i="2"/>
  <c r="K1300" i="2"/>
  <c r="P1300" i="2"/>
  <c r="Q1300" i="2"/>
  <c r="R1300" i="2"/>
  <c r="S1300" i="2"/>
  <c r="T1300" i="2"/>
  <c r="U1300" i="2"/>
  <c r="V1300" i="2"/>
  <c r="W1300" i="2"/>
  <c r="X1300" i="2"/>
  <c r="Y1300" i="2"/>
  <c r="Z1300" i="2"/>
  <c r="K1301" i="2"/>
  <c r="P1301" i="2"/>
  <c r="Q1301" i="2"/>
  <c r="R1301" i="2"/>
  <c r="S1301" i="2"/>
  <c r="T1301" i="2"/>
  <c r="U1301" i="2"/>
  <c r="V1301" i="2"/>
  <c r="W1301" i="2"/>
  <c r="X1301" i="2"/>
  <c r="Y1301" i="2"/>
  <c r="Z1301" i="2"/>
  <c r="K1302" i="2"/>
  <c r="P1302" i="2"/>
  <c r="Q1302" i="2"/>
  <c r="R1302" i="2"/>
  <c r="S1302" i="2"/>
  <c r="T1302" i="2"/>
  <c r="U1302" i="2"/>
  <c r="V1302" i="2"/>
  <c r="W1302" i="2"/>
  <c r="X1302" i="2"/>
  <c r="Y1302" i="2"/>
  <c r="Z1302" i="2"/>
  <c r="K1303" i="2"/>
  <c r="P1303" i="2"/>
  <c r="Q1303" i="2"/>
  <c r="R1303" i="2"/>
  <c r="S1303" i="2"/>
  <c r="T1303" i="2"/>
  <c r="U1303" i="2"/>
  <c r="V1303" i="2"/>
  <c r="W1303" i="2"/>
  <c r="X1303" i="2"/>
  <c r="Y1303" i="2"/>
  <c r="Z1303" i="2"/>
  <c r="K1304" i="2"/>
  <c r="P1304" i="2"/>
  <c r="Q1304" i="2"/>
  <c r="R1304" i="2"/>
  <c r="S1304" i="2"/>
  <c r="T1304" i="2"/>
  <c r="U1304" i="2"/>
  <c r="V1304" i="2"/>
  <c r="W1304" i="2"/>
  <c r="X1304" i="2"/>
  <c r="Y1304" i="2"/>
  <c r="Z1304" i="2"/>
  <c r="K1305" i="2"/>
  <c r="P1305" i="2"/>
  <c r="Q1305" i="2"/>
  <c r="R1305" i="2"/>
  <c r="S1305" i="2"/>
  <c r="T1305" i="2"/>
  <c r="U1305" i="2"/>
  <c r="V1305" i="2"/>
  <c r="W1305" i="2"/>
  <c r="X1305" i="2"/>
  <c r="Y1305" i="2"/>
  <c r="Z1305" i="2"/>
  <c r="K1306" i="2"/>
  <c r="P1306" i="2"/>
  <c r="Q1306" i="2"/>
  <c r="R1306" i="2"/>
  <c r="S1306" i="2"/>
  <c r="T1306" i="2"/>
  <c r="U1306" i="2"/>
  <c r="V1306" i="2"/>
  <c r="W1306" i="2"/>
  <c r="X1306" i="2"/>
  <c r="Y1306" i="2"/>
  <c r="Z1306" i="2"/>
  <c r="K1307" i="2"/>
  <c r="P1307" i="2"/>
  <c r="Q1307" i="2"/>
  <c r="R1307" i="2"/>
  <c r="S1307" i="2"/>
  <c r="T1307" i="2"/>
  <c r="U1307" i="2"/>
  <c r="V1307" i="2"/>
  <c r="W1307" i="2"/>
  <c r="X1307" i="2"/>
  <c r="Y1307" i="2"/>
  <c r="Z1307" i="2"/>
  <c r="K1308" i="2"/>
  <c r="P1308" i="2"/>
  <c r="Q1308" i="2"/>
  <c r="R1308" i="2"/>
  <c r="S1308" i="2"/>
  <c r="T1308" i="2"/>
  <c r="U1308" i="2"/>
  <c r="V1308" i="2"/>
  <c r="W1308" i="2"/>
  <c r="X1308" i="2"/>
  <c r="Y1308" i="2"/>
  <c r="Z1308" i="2"/>
  <c r="K1309" i="2"/>
  <c r="P1309" i="2"/>
  <c r="Q1309" i="2"/>
  <c r="R1309" i="2"/>
  <c r="S1309" i="2"/>
  <c r="T1309" i="2"/>
  <c r="U1309" i="2"/>
  <c r="V1309" i="2"/>
  <c r="W1309" i="2"/>
  <c r="X1309" i="2"/>
  <c r="Y1309" i="2"/>
  <c r="Z1309" i="2"/>
  <c r="K1310" i="2"/>
  <c r="P1310" i="2"/>
  <c r="Q1310" i="2"/>
  <c r="R1310" i="2"/>
  <c r="S1310" i="2"/>
  <c r="T1310" i="2"/>
  <c r="U1310" i="2"/>
  <c r="V1310" i="2"/>
  <c r="W1310" i="2"/>
  <c r="X1310" i="2"/>
  <c r="Y1310" i="2"/>
  <c r="Z1310" i="2"/>
  <c r="K1311" i="2"/>
  <c r="P1311" i="2"/>
  <c r="Q1311" i="2"/>
  <c r="R1311" i="2"/>
  <c r="S1311" i="2"/>
  <c r="T1311" i="2"/>
  <c r="U1311" i="2"/>
  <c r="V1311" i="2"/>
  <c r="W1311" i="2"/>
  <c r="X1311" i="2"/>
  <c r="Y1311" i="2"/>
  <c r="Z1311" i="2"/>
  <c r="K1312" i="2"/>
  <c r="P1312" i="2"/>
  <c r="Q1312" i="2"/>
  <c r="R1312" i="2"/>
  <c r="S1312" i="2"/>
  <c r="T1312" i="2"/>
  <c r="U1312" i="2"/>
  <c r="V1312" i="2"/>
  <c r="W1312" i="2"/>
  <c r="X1312" i="2"/>
  <c r="Y1312" i="2"/>
  <c r="Z1312" i="2"/>
  <c r="K1313" i="2"/>
  <c r="P1313" i="2"/>
  <c r="Q1313" i="2"/>
  <c r="R1313" i="2"/>
  <c r="S1313" i="2"/>
  <c r="T1313" i="2"/>
  <c r="U1313" i="2"/>
  <c r="V1313" i="2"/>
  <c r="W1313" i="2"/>
  <c r="X1313" i="2"/>
  <c r="Y1313" i="2"/>
  <c r="Z1313" i="2"/>
  <c r="K1314" i="2"/>
  <c r="P1314" i="2"/>
  <c r="Q1314" i="2"/>
  <c r="R1314" i="2"/>
  <c r="S1314" i="2"/>
  <c r="T1314" i="2"/>
  <c r="U1314" i="2"/>
  <c r="V1314" i="2"/>
  <c r="W1314" i="2"/>
  <c r="X1314" i="2"/>
  <c r="Y1314" i="2"/>
  <c r="Z1314" i="2"/>
  <c r="K1315" i="2"/>
  <c r="P1315" i="2"/>
  <c r="Q1315" i="2"/>
  <c r="R1315" i="2"/>
  <c r="S1315" i="2"/>
  <c r="T1315" i="2"/>
  <c r="U1315" i="2"/>
  <c r="V1315" i="2"/>
  <c r="W1315" i="2"/>
  <c r="X1315" i="2"/>
  <c r="Y1315" i="2"/>
  <c r="Z1315" i="2"/>
  <c r="K1316" i="2"/>
  <c r="P1316" i="2"/>
  <c r="Q1316" i="2"/>
  <c r="R1316" i="2"/>
  <c r="S1316" i="2"/>
  <c r="T1316" i="2"/>
  <c r="U1316" i="2"/>
  <c r="V1316" i="2"/>
  <c r="W1316" i="2"/>
  <c r="X1316" i="2"/>
  <c r="Y1316" i="2"/>
  <c r="Z1316" i="2"/>
  <c r="K1317" i="2"/>
  <c r="P1317" i="2"/>
  <c r="Q1317" i="2"/>
  <c r="R1317" i="2"/>
  <c r="S1317" i="2"/>
  <c r="T1317" i="2"/>
  <c r="U1317" i="2"/>
  <c r="V1317" i="2"/>
  <c r="W1317" i="2"/>
  <c r="X1317" i="2"/>
  <c r="Y1317" i="2"/>
  <c r="Z1317" i="2"/>
  <c r="K1318" i="2"/>
  <c r="P1318" i="2"/>
  <c r="Q1318" i="2"/>
  <c r="R1318" i="2"/>
  <c r="S1318" i="2"/>
  <c r="T1318" i="2"/>
  <c r="U1318" i="2"/>
  <c r="V1318" i="2"/>
  <c r="W1318" i="2"/>
  <c r="X1318" i="2"/>
  <c r="Y1318" i="2"/>
  <c r="Z1318" i="2"/>
  <c r="K1319" i="2"/>
  <c r="P1319" i="2"/>
  <c r="Q1319" i="2"/>
  <c r="R1319" i="2"/>
  <c r="S1319" i="2"/>
  <c r="T1319" i="2"/>
  <c r="U1319" i="2"/>
  <c r="V1319" i="2"/>
  <c r="W1319" i="2"/>
  <c r="X1319" i="2"/>
  <c r="Y1319" i="2"/>
  <c r="Z1319" i="2"/>
  <c r="K1320" i="2"/>
  <c r="P1320" i="2"/>
  <c r="Q1320" i="2"/>
  <c r="R1320" i="2"/>
  <c r="S1320" i="2"/>
  <c r="T1320" i="2"/>
  <c r="U1320" i="2"/>
  <c r="V1320" i="2"/>
  <c r="W1320" i="2"/>
  <c r="X1320" i="2"/>
  <c r="Y1320" i="2"/>
  <c r="Z1320" i="2"/>
  <c r="K1321" i="2"/>
  <c r="P1321" i="2"/>
  <c r="Q1321" i="2"/>
  <c r="R1321" i="2"/>
  <c r="S1321" i="2"/>
  <c r="T1321" i="2"/>
  <c r="U1321" i="2"/>
  <c r="V1321" i="2"/>
  <c r="W1321" i="2"/>
  <c r="X1321" i="2"/>
  <c r="Y1321" i="2"/>
  <c r="Z1321" i="2"/>
  <c r="K1322" i="2"/>
  <c r="P1322" i="2"/>
  <c r="Q1322" i="2"/>
  <c r="R1322" i="2"/>
  <c r="S1322" i="2"/>
  <c r="T1322" i="2"/>
  <c r="U1322" i="2"/>
  <c r="V1322" i="2"/>
  <c r="W1322" i="2"/>
  <c r="X1322" i="2"/>
  <c r="Y1322" i="2"/>
  <c r="Z1322" i="2"/>
  <c r="K1323" i="2"/>
  <c r="P1323" i="2"/>
  <c r="Q1323" i="2"/>
  <c r="R1323" i="2"/>
  <c r="S1323" i="2"/>
  <c r="T1323" i="2"/>
  <c r="U1323" i="2"/>
  <c r="V1323" i="2"/>
  <c r="W1323" i="2"/>
  <c r="X1323" i="2"/>
  <c r="Y1323" i="2"/>
  <c r="Z1323" i="2"/>
  <c r="K1324" i="2"/>
  <c r="P1324" i="2"/>
  <c r="Q1324" i="2"/>
  <c r="R1324" i="2"/>
  <c r="S1324" i="2"/>
  <c r="T1324" i="2"/>
  <c r="U1324" i="2"/>
  <c r="V1324" i="2"/>
  <c r="W1324" i="2"/>
  <c r="X1324" i="2"/>
  <c r="Y1324" i="2"/>
  <c r="Z1324" i="2"/>
  <c r="K1325" i="2"/>
  <c r="P1325" i="2"/>
  <c r="Q1325" i="2"/>
  <c r="R1325" i="2"/>
  <c r="S1325" i="2"/>
  <c r="T1325" i="2"/>
  <c r="U1325" i="2"/>
  <c r="V1325" i="2"/>
  <c r="W1325" i="2"/>
  <c r="X1325" i="2"/>
  <c r="Y1325" i="2"/>
  <c r="Z1325" i="2"/>
  <c r="K1326" i="2"/>
  <c r="P1326" i="2"/>
  <c r="Q1326" i="2"/>
  <c r="R1326" i="2"/>
  <c r="S1326" i="2"/>
  <c r="T1326" i="2"/>
  <c r="U1326" i="2"/>
  <c r="V1326" i="2"/>
  <c r="W1326" i="2"/>
  <c r="X1326" i="2"/>
  <c r="Y1326" i="2"/>
  <c r="Z1326" i="2"/>
  <c r="K1327" i="2"/>
  <c r="P1327" i="2"/>
  <c r="Q1327" i="2"/>
  <c r="R1327" i="2"/>
  <c r="S1327" i="2"/>
  <c r="T1327" i="2"/>
  <c r="U1327" i="2"/>
  <c r="V1327" i="2"/>
  <c r="W1327" i="2"/>
  <c r="X1327" i="2"/>
  <c r="Y1327" i="2"/>
  <c r="Z1327" i="2"/>
  <c r="K1328" i="2"/>
  <c r="P1328" i="2"/>
  <c r="Q1328" i="2"/>
  <c r="R1328" i="2"/>
  <c r="S1328" i="2"/>
  <c r="T1328" i="2"/>
  <c r="U1328" i="2"/>
  <c r="V1328" i="2"/>
  <c r="W1328" i="2"/>
  <c r="X1328" i="2"/>
  <c r="Y1328" i="2"/>
  <c r="Z1328" i="2"/>
  <c r="K1329" i="2"/>
  <c r="P1329" i="2"/>
  <c r="Q1329" i="2"/>
  <c r="R1329" i="2"/>
  <c r="S1329" i="2"/>
  <c r="T1329" i="2"/>
  <c r="U1329" i="2"/>
  <c r="V1329" i="2"/>
  <c r="W1329" i="2"/>
  <c r="X1329" i="2"/>
  <c r="Y1329" i="2"/>
  <c r="Z1329" i="2"/>
  <c r="K1330" i="2"/>
  <c r="P1330" i="2"/>
  <c r="Q1330" i="2"/>
  <c r="R1330" i="2"/>
  <c r="S1330" i="2"/>
  <c r="T1330" i="2"/>
  <c r="U1330" i="2"/>
  <c r="V1330" i="2"/>
  <c r="W1330" i="2"/>
  <c r="X1330" i="2"/>
  <c r="Y1330" i="2"/>
  <c r="Z1330" i="2"/>
  <c r="K1331" i="2"/>
  <c r="P1331" i="2"/>
  <c r="Q1331" i="2"/>
  <c r="R1331" i="2"/>
  <c r="S1331" i="2"/>
  <c r="T1331" i="2"/>
  <c r="U1331" i="2"/>
  <c r="V1331" i="2"/>
  <c r="W1331" i="2"/>
  <c r="X1331" i="2"/>
  <c r="Y1331" i="2"/>
  <c r="Z1331" i="2"/>
  <c r="K1332" i="2"/>
  <c r="P1332" i="2"/>
  <c r="Q1332" i="2"/>
  <c r="R1332" i="2"/>
  <c r="S1332" i="2"/>
  <c r="T1332" i="2"/>
  <c r="U1332" i="2"/>
  <c r="V1332" i="2"/>
  <c r="W1332" i="2"/>
  <c r="X1332" i="2"/>
  <c r="Y1332" i="2"/>
  <c r="Z1332" i="2"/>
  <c r="K1333" i="2"/>
  <c r="P1333" i="2"/>
  <c r="Q1333" i="2"/>
  <c r="R1333" i="2"/>
  <c r="S1333" i="2"/>
  <c r="T1333" i="2"/>
  <c r="U1333" i="2"/>
  <c r="V1333" i="2"/>
  <c r="W1333" i="2"/>
  <c r="X1333" i="2"/>
  <c r="Y1333" i="2"/>
  <c r="Z1333" i="2"/>
  <c r="K1334" i="2"/>
  <c r="P1334" i="2"/>
  <c r="Q1334" i="2"/>
  <c r="R1334" i="2"/>
  <c r="S1334" i="2"/>
  <c r="T1334" i="2"/>
  <c r="U1334" i="2"/>
  <c r="V1334" i="2"/>
  <c r="W1334" i="2"/>
  <c r="X1334" i="2"/>
  <c r="Y1334" i="2"/>
  <c r="Z1334" i="2"/>
  <c r="K1335" i="2"/>
  <c r="P1335" i="2"/>
  <c r="Q1335" i="2"/>
  <c r="R1335" i="2"/>
  <c r="S1335" i="2"/>
  <c r="T1335" i="2"/>
  <c r="U1335" i="2"/>
  <c r="V1335" i="2"/>
  <c r="W1335" i="2"/>
  <c r="X1335" i="2"/>
  <c r="Y1335" i="2"/>
  <c r="Z1335" i="2"/>
  <c r="K1336" i="2"/>
  <c r="P1336" i="2"/>
  <c r="Q1336" i="2"/>
  <c r="R1336" i="2"/>
  <c r="S1336" i="2"/>
  <c r="T1336" i="2"/>
  <c r="U1336" i="2"/>
  <c r="V1336" i="2"/>
  <c r="W1336" i="2"/>
  <c r="X1336" i="2"/>
  <c r="Y1336" i="2"/>
  <c r="Z1336" i="2"/>
  <c r="K1337" i="2"/>
  <c r="P1337" i="2"/>
  <c r="Q1337" i="2"/>
  <c r="R1337" i="2"/>
  <c r="S1337" i="2"/>
  <c r="T1337" i="2"/>
  <c r="U1337" i="2"/>
  <c r="V1337" i="2"/>
  <c r="W1337" i="2"/>
  <c r="X1337" i="2"/>
  <c r="Y1337" i="2"/>
  <c r="Z1337" i="2"/>
  <c r="K1338" i="2"/>
  <c r="P1338" i="2"/>
  <c r="Q1338" i="2"/>
  <c r="R1338" i="2"/>
  <c r="S1338" i="2"/>
  <c r="T1338" i="2"/>
  <c r="U1338" i="2"/>
  <c r="V1338" i="2"/>
  <c r="W1338" i="2"/>
  <c r="X1338" i="2"/>
  <c r="Y1338" i="2"/>
  <c r="Z1338" i="2"/>
  <c r="K1339" i="2"/>
  <c r="P1339" i="2"/>
  <c r="Q1339" i="2"/>
  <c r="R1339" i="2"/>
  <c r="S1339" i="2"/>
  <c r="T1339" i="2"/>
  <c r="U1339" i="2"/>
  <c r="V1339" i="2"/>
  <c r="W1339" i="2"/>
  <c r="X1339" i="2"/>
  <c r="Y1339" i="2"/>
  <c r="Z1339" i="2"/>
  <c r="K1340" i="2"/>
  <c r="P1340" i="2"/>
  <c r="Q1340" i="2"/>
  <c r="R1340" i="2"/>
  <c r="S1340" i="2"/>
  <c r="T1340" i="2"/>
  <c r="U1340" i="2"/>
  <c r="V1340" i="2"/>
  <c r="W1340" i="2"/>
  <c r="X1340" i="2"/>
  <c r="Y1340" i="2"/>
  <c r="Z1340" i="2"/>
  <c r="K1341" i="2"/>
  <c r="P1341" i="2"/>
  <c r="Q1341" i="2"/>
  <c r="R1341" i="2"/>
  <c r="S1341" i="2"/>
  <c r="T1341" i="2"/>
  <c r="U1341" i="2"/>
  <c r="V1341" i="2"/>
  <c r="W1341" i="2"/>
  <c r="X1341" i="2"/>
  <c r="Y1341" i="2"/>
  <c r="Z1341" i="2"/>
  <c r="K1342" i="2"/>
  <c r="P1342" i="2"/>
  <c r="Q1342" i="2"/>
  <c r="R1342" i="2"/>
  <c r="S1342" i="2"/>
  <c r="T1342" i="2"/>
  <c r="U1342" i="2"/>
  <c r="V1342" i="2"/>
  <c r="W1342" i="2"/>
  <c r="X1342" i="2"/>
  <c r="Y1342" i="2"/>
  <c r="Z1342" i="2"/>
  <c r="K1343" i="2"/>
  <c r="P1343" i="2"/>
  <c r="Q1343" i="2"/>
  <c r="R1343" i="2"/>
  <c r="S1343" i="2"/>
  <c r="T1343" i="2"/>
  <c r="U1343" i="2"/>
  <c r="V1343" i="2"/>
  <c r="W1343" i="2"/>
  <c r="X1343" i="2"/>
  <c r="Y1343" i="2"/>
  <c r="Z1343" i="2"/>
  <c r="K1344" i="2"/>
  <c r="P1344" i="2"/>
  <c r="Q1344" i="2"/>
  <c r="R1344" i="2"/>
  <c r="S1344" i="2"/>
  <c r="T1344" i="2"/>
  <c r="U1344" i="2"/>
  <c r="V1344" i="2"/>
  <c r="W1344" i="2"/>
  <c r="X1344" i="2"/>
  <c r="Y1344" i="2"/>
  <c r="Z1344" i="2"/>
  <c r="K1345" i="2"/>
  <c r="P1345" i="2"/>
  <c r="Q1345" i="2"/>
  <c r="R1345" i="2"/>
  <c r="S1345" i="2"/>
  <c r="T1345" i="2"/>
  <c r="U1345" i="2"/>
  <c r="V1345" i="2"/>
  <c r="W1345" i="2"/>
  <c r="X1345" i="2"/>
  <c r="Y1345" i="2"/>
  <c r="Z1345" i="2"/>
  <c r="K1346" i="2"/>
  <c r="P1346" i="2"/>
  <c r="Q1346" i="2"/>
  <c r="R1346" i="2"/>
  <c r="S1346" i="2"/>
  <c r="T1346" i="2"/>
  <c r="U1346" i="2"/>
  <c r="V1346" i="2"/>
  <c r="W1346" i="2"/>
  <c r="X1346" i="2"/>
  <c r="Y1346" i="2"/>
  <c r="Z1346" i="2"/>
  <c r="K1347" i="2"/>
  <c r="P1347" i="2"/>
  <c r="Q1347" i="2"/>
  <c r="R1347" i="2"/>
  <c r="S1347" i="2"/>
  <c r="T1347" i="2"/>
  <c r="U1347" i="2"/>
  <c r="V1347" i="2"/>
  <c r="W1347" i="2"/>
  <c r="X1347" i="2"/>
  <c r="Y1347" i="2"/>
  <c r="Z1347" i="2"/>
  <c r="K1348" i="2"/>
  <c r="P1348" i="2"/>
  <c r="Q1348" i="2"/>
  <c r="R1348" i="2"/>
  <c r="S1348" i="2"/>
  <c r="T1348" i="2"/>
  <c r="U1348" i="2"/>
  <c r="V1348" i="2"/>
  <c r="W1348" i="2"/>
  <c r="X1348" i="2"/>
  <c r="Y1348" i="2"/>
  <c r="Z1348" i="2"/>
  <c r="K1349" i="2"/>
  <c r="P1349" i="2"/>
  <c r="Q1349" i="2"/>
  <c r="R1349" i="2"/>
  <c r="S1349" i="2"/>
  <c r="T1349" i="2"/>
  <c r="U1349" i="2"/>
  <c r="V1349" i="2"/>
  <c r="W1349" i="2"/>
  <c r="X1349" i="2"/>
  <c r="Y1349" i="2"/>
  <c r="Z1349" i="2"/>
  <c r="K1350" i="2"/>
  <c r="P1350" i="2"/>
  <c r="Q1350" i="2"/>
  <c r="R1350" i="2"/>
  <c r="S1350" i="2"/>
  <c r="T1350" i="2"/>
  <c r="U1350" i="2"/>
  <c r="V1350" i="2"/>
  <c r="W1350" i="2"/>
  <c r="X1350" i="2"/>
  <c r="Y1350" i="2"/>
  <c r="Z1350" i="2"/>
  <c r="K1351" i="2"/>
  <c r="P1351" i="2"/>
  <c r="Q1351" i="2"/>
  <c r="R1351" i="2"/>
  <c r="S1351" i="2"/>
  <c r="T1351" i="2"/>
  <c r="U1351" i="2"/>
  <c r="V1351" i="2"/>
  <c r="W1351" i="2"/>
  <c r="X1351" i="2"/>
  <c r="Y1351" i="2"/>
  <c r="Z1351" i="2"/>
  <c r="K1352" i="2"/>
  <c r="P1352" i="2"/>
  <c r="Q1352" i="2"/>
  <c r="R1352" i="2"/>
  <c r="S1352" i="2"/>
  <c r="T1352" i="2"/>
  <c r="U1352" i="2"/>
  <c r="V1352" i="2"/>
  <c r="W1352" i="2"/>
  <c r="X1352" i="2"/>
  <c r="Y1352" i="2"/>
  <c r="Z1352" i="2"/>
  <c r="K1353" i="2"/>
  <c r="P1353" i="2"/>
  <c r="Q1353" i="2"/>
  <c r="R1353" i="2"/>
  <c r="S1353" i="2"/>
  <c r="T1353" i="2"/>
  <c r="U1353" i="2"/>
  <c r="V1353" i="2"/>
  <c r="W1353" i="2"/>
  <c r="X1353" i="2"/>
  <c r="Y1353" i="2"/>
  <c r="Z1353" i="2"/>
  <c r="K1354" i="2"/>
  <c r="P1354" i="2"/>
  <c r="Q1354" i="2"/>
  <c r="R1354" i="2"/>
  <c r="S1354" i="2"/>
  <c r="T1354" i="2"/>
  <c r="U1354" i="2"/>
  <c r="V1354" i="2"/>
  <c r="W1354" i="2"/>
  <c r="X1354" i="2"/>
  <c r="Y1354" i="2"/>
  <c r="Z1354" i="2"/>
  <c r="K1355" i="2"/>
  <c r="P1355" i="2"/>
  <c r="Q1355" i="2"/>
  <c r="R1355" i="2"/>
  <c r="S1355" i="2"/>
  <c r="T1355" i="2"/>
  <c r="U1355" i="2"/>
  <c r="V1355" i="2"/>
  <c r="W1355" i="2"/>
  <c r="X1355" i="2"/>
  <c r="Y1355" i="2"/>
  <c r="Z1355" i="2"/>
  <c r="K1356" i="2"/>
  <c r="P1356" i="2"/>
  <c r="Q1356" i="2"/>
  <c r="R1356" i="2"/>
  <c r="S1356" i="2"/>
  <c r="T1356" i="2"/>
  <c r="U1356" i="2"/>
  <c r="V1356" i="2"/>
  <c r="W1356" i="2"/>
  <c r="X1356" i="2"/>
  <c r="Y1356" i="2"/>
  <c r="Z1356" i="2"/>
  <c r="K1357" i="2"/>
  <c r="P1357" i="2"/>
  <c r="Q1357" i="2"/>
  <c r="R1357" i="2"/>
  <c r="S1357" i="2"/>
  <c r="T1357" i="2"/>
  <c r="U1357" i="2"/>
  <c r="V1357" i="2"/>
  <c r="W1357" i="2"/>
  <c r="X1357" i="2"/>
  <c r="Y1357" i="2"/>
  <c r="Z1357" i="2"/>
  <c r="K1358" i="2"/>
  <c r="P1358" i="2"/>
  <c r="Q1358" i="2"/>
  <c r="R1358" i="2"/>
  <c r="S1358" i="2"/>
  <c r="T1358" i="2"/>
  <c r="U1358" i="2"/>
  <c r="V1358" i="2"/>
  <c r="W1358" i="2"/>
  <c r="X1358" i="2"/>
  <c r="Y1358" i="2"/>
  <c r="Z1358" i="2"/>
  <c r="K1359" i="2"/>
  <c r="P1359" i="2"/>
  <c r="Q1359" i="2"/>
  <c r="R1359" i="2"/>
  <c r="S1359" i="2"/>
  <c r="T1359" i="2"/>
  <c r="U1359" i="2"/>
  <c r="V1359" i="2"/>
  <c r="W1359" i="2"/>
  <c r="X1359" i="2"/>
  <c r="Y1359" i="2"/>
  <c r="Z1359" i="2"/>
  <c r="K1360" i="2"/>
  <c r="P1360" i="2"/>
  <c r="Q1360" i="2"/>
  <c r="R1360" i="2"/>
  <c r="S1360" i="2"/>
  <c r="T1360" i="2"/>
  <c r="U1360" i="2"/>
  <c r="V1360" i="2"/>
  <c r="W1360" i="2"/>
  <c r="X1360" i="2"/>
  <c r="Y1360" i="2"/>
  <c r="Z1360" i="2"/>
  <c r="K1361" i="2"/>
  <c r="P1361" i="2"/>
  <c r="Q1361" i="2"/>
  <c r="R1361" i="2"/>
  <c r="S1361" i="2"/>
  <c r="T1361" i="2"/>
  <c r="U1361" i="2"/>
  <c r="V1361" i="2"/>
  <c r="W1361" i="2"/>
  <c r="X1361" i="2"/>
  <c r="Y1361" i="2"/>
  <c r="Z1361" i="2"/>
  <c r="K1362" i="2"/>
  <c r="P1362" i="2"/>
  <c r="Q1362" i="2"/>
  <c r="R1362" i="2"/>
  <c r="S1362" i="2"/>
  <c r="T1362" i="2"/>
  <c r="U1362" i="2"/>
  <c r="V1362" i="2"/>
  <c r="W1362" i="2"/>
  <c r="X1362" i="2"/>
  <c r="Y1362" i="2"/>
  <c r="Z1362" i="2"/>
  <c r="Z10" i="2"/>
  <c r="Y10" i="2"/>
  <c r="X10" i="2"/>
  <c r="W10" i="2"/>
  <c r="V10" i="2"/>
  <c r="U10" i="2"/>
  <c r="T10" i="2"/>
  <c r="S10" i="2"/>
  <c r="R10" i="2"/>
  <c r="Q10" i="2"/>
  <c r="P10" i="2"/>
  <c r="K10" i="2"/>
  <c r="A299" i="2" l="1"/>
  <c r="A239" i="2"/>
  <c r="A701" i="2" l="1"/>
  <c r="A700" i="2"/>
  <c r="A699" i="2"/>
  <c r="A698" i="2"/>
  <c r="A697" i="2"/>
  <c r="A694" i="2"/>
  <c r="A696" i="2"/>
  <c r="A695" i="2"/>
  <c r="F3" i="8" l="1"/>
  <c r="H3" i="8"/>
  <c r="F10" i="8"/>
  <c r="H5" i="8"/>
  <c r="W1" i="1"/>
  <c r="CI9" i="3" l="1"/>
  <c r="CE9" i="3"/>
  <c r="CA9" i="3"/>
  <c r="BW9" i="3"/>
  <c r="R9" i="3"/>
  <c r="V9" i="3"/>
  <c r="Z9" i="3"/>
  <c r="AD9" i="3"/>
  <c r="AH9" i="3"/>
  <c r="AL9" i="3"/>
  <c r="AP9" i="3"/>
  <c r="CH9" i="3"/>
  <c r="CD9" i="3"/>
  <c r="BZ9" i="3"/>
  <c r="BV9" i="3"/>
  <c r="S9" i="3"/>
  <c r="W9" i="3"/>
  <c r="AA9" i="3"/>
  <c r="AE9" i="3"/>
  <c r="AI9" i="3"/>
  <c r="AM9" i="3"/>
  <c r="AQ9" i="3"/>
  <c r="AU9" i="3"/>
  <c r="CG9" i="3"/>
  <c r="CC9" i="3"/>
  <c r="BY9" i="3"/>
  <c r="BU9" i="3"/>
  <c r="T9" i="3"/>
  <c r="X9" i="3"/>
  <c r="AB9" i="3"/>
  <c r="AF9" i="3"/>
  <c r="AJ9" i="3"/>
  <c r="AN9" i="3"/>
  <c r="AR9" i="3"/>
  <c r="P9" i="3"/>
  <c r="AT9" i="3"/>
  <c r="CF9" i="3"/>
  <c r="CB9" i="3"/>
  <c r="BX9" i="3"/>
  <c r="Q9" i="3"/>
  <c r="U9" i="3"/>
  <c r="Y9" i="3"/>
  <c r="AC9" i="3"/>
  <c r="AG9" i="3"/>
  <c r="AK9" i="3"/>
  <c r="AO9" i="3"/>
  <c r="AS9" i="3"/>
  <c r="L3" i="4"/>
  <c r="P3" i="4"/>
  <c r="T3" i="4"/>
  <c r="X3" i="4"/>
  <c r="AB3" i="4"/>
  <c r="AF3" i="4"/>
  <c r="AJ3" i="4"/>
  <c r="AN3" i="4"/>
  <c r="AR3" i="4"/>
  <c r="AV3" i="4"/>
  <c r="AZ3" i="4"/>
  <c r="BD3" i="4"/>
  <c r="BH3" i="4"/>
  <c r="O3" i="4"/>
  <c r="AE3" i="4"/>
  <c r="AP3" i="4"/>
  <c r="BF3" i="4"/>
  <c r="K3" i="4"/>
  <c r="Q3" i="4"/>
  <c r="V3" i="4"/>
  <c r="AA3" i="4"/>
  <c r="AG3" i="4"/>
  <c r="AL3" i="4"/>
  <c r="AQ3" i="4"/>
  <c r="AW3" i="4"/>
  <c r="BB3" i="4"/>
  <c r="BG3" i="4"/>
  <c r="M3" i="4"/>
  <c r="R3" i="4"/>
  <c r="W3" i="4"/>
  <c r="AC3" i="4"/>
  <c r="AH3" i="4"/>
  <c r="AM3" i="4"/>
  <c r="AS3" i="4"/>
  <c r="AX3" i="4"/>
  <c r="BC3" i="4"/>
  <c r="I3" i="4"/>
  <c r="N3" i="4"/>
  <c r="S3" i="4"/>
  <c r="Y3" i="4"/>
  <c r="AD3" i="4"/>
  <c r="AI3" i="4"/>
  <c r="AO3" i="4"/>
  <c r="AT3" i="4"/>
  <c r="AY3" i="4"/>
  <c r="BE3" i="4"/>
  <c r="U3" i="4"/>
  <c r="Z3" i="4"/>
  <c r="AK3" i="4"/>
  <c r="AU3" i="4"/>
  <c r="BA3" i="4"/>
  <c r="N2" i="4"/>
  <c r="R2" i="4"/>
  <c r="V2" i="4"/>
  <c r="Z2" i="4"/>
  <c r="AD2" i="4"/>
  <c r="AH2" i="4"/>
  <c r="AL2" i="4"/>
  <c r="AP2" i="4"/>
  <c r="AT2" i="4"/>
  <c r="AX2" i="4"/>
  <c r="BB2" i="4"/>
  <c r="BF2" i="4"/>
  <c r="AW2" i="4"/>
  <c r="M2" i="4"/>
  <c r="S2" i="4"/>
  <c r="X2" i="4"/>
  <c r="AC2" i="4"/>
  <c r="AI2" i="4"/>
  <c r="AN2" i="4"/>
  <c r="AS2" i="4"/>
  <c r="AY2" i="4"/>
  <c r="BD2" i="4"/>
  <c r="O2" i="4"/>
  <c r="T2" i="4"/>
  <c r="Y2" i="4"/>
  <c r="AE2" i="4"/>
  <c r="AJ2" i="4"/>
  <c r="AO2" i="4"/>
  <c r="AU2" i="4"/>
  <c r="AZ2" i="4"/>
  <c r="BE2" i="4"/>
  <c r="K2" i="4"/>
  <c r="P2" i="4"/>
  <c r="U2" i="4"/>
  <c r="AA2" i="4"/>
  <c r="AF2" i="4"/>
  <c r="AK2" i="4"/>
  <c r="AQ2" i="4"/>
  <c r="AV2" i="4"/>
  <c r="BA2" i="4"/>
  <c r="BG2" i="4"/>
  <c r="I2" i="4"/>
  <c r="L2" i="4"/>
  <c r="Q2" i="4"/>
  <c r="W2" i="4"/>
  <c r="AB2" i="4"/>
  <c r="AG2" i="4"/>
  <c r="AM2" i="4"/>
  <c r="AR2" i="4"/>
  <c r="BC2" i="4"/>
  <c r="BH2" i="4"/>
  <c r="G35" i="8"/>
  <c r="G34" i="8"/>
  <c r="G33" i="8"/>
  <c r="A237" i="3"/>
  <c r="A236" i="3"/>
  <c r="A235" i="3"/>
  <c r="A234" i="3"/>
  <c r="A240" i="3"/>
  <c r="A239" i="3"/>
  <c r="A238" i="3"/>
  <c r="A189" i="3"/>
  <c r="A188" i="3"/>
  <c r="A187" i="3"/>
  <c r="A190" i="3"/>
  <c r="A186" i="3"/>
  <c r="A185" i="3"/>
  <c r="A184" i="3"/>
  <c r="A183" i="3"/>
  <c r="A182" i="3"/>
  <c r="A181" i="3"/>
  <c r="A178" i="3"/>
  <c r="A177" i="3"/>
  <c r="G176" i="3"/>
  <c r="H99" i="4" s="1"/>
  <c r="A176" i="3"/>
  <c r="G175" i="3"/>
  <c r="H80" i="4" s="1"/>
  <c r="A175" i="3"/>
  <c r="A38" i="3"/>
  <c r="A209" i="3"/>
  <c r="A208" i="3"/>
  <c r="A32" i="3"/>
  <c r="A37" i="3"/>
  <c r="A36" i="3"/>
  <c r="A31" i="3"/>
  <c r="A30" i="3"/>
  <c r="A35" i="3"/>
  <c r="A34" i="3"/>
  <c r="A33" i="3"/>
  <c r="A29" i="3"/>
  <c r="A28" i="3"/>
  <c r="A27" i="3"/>
  <c r="A12" i="3"/>
  <c r="A13" i="3"/>
  <c r="A15" i="3"/>
  <c r="A16" i="3"/>
  <c r="A17" i="3"/>
  <c r="A18" i="3"/>
  <c r="A19" i="3"/>
  <c r="A20" i="3"/>
  <c r="A21" i="3"/>
  <c r="A22" i="3"/>
  <c r="A23" i="3"/>
  <c r="A24" i="3"/>
  <c r="A25" i="3"/>
  <c r="A26" i="3"/>
  <c r="A39" i="3"/>
  <c r="A40" i="3"/>
  <c r="A41" i="3"/>
  <c r="A42" i="3"/>
  <c r="A43" i="3"/>
  <c r="A44" i="3"/>
  <c r="A45" i="3"/>
  <c r="A46" i="3"/>
  <c r="A47" i="3"/>
  <c r="A75" i="3"/>
  <c r="A76" i="3"/>
  <c r="A77" i="3"/>
  <c r="A78" i="3"/>
  <c r="A79" i="3"/>
  <c r="A80" i="3"/>
  <c r="A81" i="3"/>
  <c r="A82" i="3"/>
  <c r="A83" i="3"/>
  <c r="A84" i="3"/>
  <c r="A87" i="3"/>
  <c r="A89" i="3"/>
  <c r="A90" i="3"/>
  <c r="A91" i="3"/>
  <c r="A92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9" i="3"/>
  <c r="A18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X364" i="3" l="1"/>
  <c r="W364" i="3" s="1"/>
  <c r="BX360" i="3"/>
  <c r="W360" i="3" s="1"/>
  <c r="BX356" i="3"/>
  <c r="W356" i="3" s="1"/>
  <c r="BX352" i="3"/>
  <c r="W352" i="3" s="1"/>
  <c r="BX348" i="3"/>
  <c r="W348" i="3" s="1"/>
  <c r="BX362" i="3"/>
  <c r="W362" i="3" s="1"/>
  <c r="BX357" i="3"/>
  <c r="W357" i="3" s="1"/>
  <c r="BX351" i="3"/>
  <c r="W351" i="3" s="1"/>
  <c r="BX344" i="3"/>
  <c r="W344" i="3" s="1"/>
  <c r="BX340" i="3"/>
  <c r="W340" i="3" s="1"/>
  <c r="BX336" i="3"/>
  <c r="W336" i="3" s="1"/>
  <c r="BX332" i="3"/>
  <c r="W332" i="3" s="1"/>
  <c r="BX328" i="3"/>
  <c r="W328" i="3" s="1"/>
  <c r="BX324" i="3"/>
  <c r="W324" i="3" s="1"/>
  <c r="BX319" i="3"/>
  <c r="W319" i="3" s="1"/>
  <c r="BX366" i="3"/>
  <c r="W366" i="3" s="1"/>
  <c r="BX365" i="3"/>
  <c r="W365" i="3" s="1"/>
  <c r="BX345" i="3"/>
  <c r="W345" i="3" s="1"/>
  <c r="BX339" i="3"/>
  <c r="W339" i="3" s="1"/>
  <c r="BX334" i="3"/>
  <c r="W334" i="3" s="1"/>
  <c r="BX329" i="3"/>
  <c r="W329" i="3" s="1"/>
  <c r="BX323" i="3"/>
  <c r="W323" i="3" s="1"/>
  <c r="BX317" i="3"/>
  <c r="W317" i="3" s="1"/>
  <c r="BX315" i="3"/>
  <c r="W315" i="3" s="1"/>
  <c r="BX311" i="3"/>
  <c r="W311" i="3" s="1"/>
  <c r="BX307" i="3"/>
  <c r="W307" i="3" s="1"/>
  <c r="BX303" i="3"/>
  <c r="W303" i="3" s="1"/>
  <c r="BX299" i="3"/>
  <c r="W299" i="3" s="1"/>
  <c r="BX295" i="3"/>
  <c r="W295" i="3" s="1"/>
  <c r="BX291" i="3"/>
  <c r="W291" i="3" s="1"/>
  <c r="BX287" i="3"/>
  <c r="W287" i="3" s="1"/>
  <c r="BX283" i="3"/>
  <c r="W283" i="3" s="1"/>
  <c r="BX279" i="3"/>
  <c r="W279" i="3" s="1"/>
  <c r="BX275" i="3"/>
  <c r="W275" i="3" s="1"/>
  <c r="BX361" i="3"/>
  <c r="W361" i="3" s="1"/>
  <c r="BX347" i="3"/>
  <c r="W347" i="3" s="1"/>
  <c r="BX342" i="3"/>
  <c r="W342" i="3" s="1"/>
  <c r="BX337" i="3"/>
  <c r="W337" i="3" s="1"/>
  <c r="BX359" i="3"/>
  <c r="W359" i="3" s="1"/>
  <c r="BX358" i="3"/>
  <c r="W358" i="3" s="1"/>
  <c r="BX331" i="3"/>
  <c r="W331" i="3" s="1"/>
  <c r="BX330" i="3"/>
  <c r="W330" i="3" s="1"/>
  <c r="BX321" i="3"/>
  <c r="W321" i="3" s="1"/>
  <c r="BX320" i="3"/>
  <c r="W320" i="3" s="1"/>
  <c r="BX312" i="3"/>
  <c r="W312" i="3" s="1"/>
  <c r="BX306" i="3"/>
  <c r="W306" i="3" s="1"/>
  <c r="BX301" i="3"/>
  <c r="W301" i="3" s="1"/>
  <c r="BX296" i="3"/>
  <c r="W296" i="3" s="1"/>
  <c r="BX290" i="3"/>
  <c r="W290" i="3" s="1"/>
  <c r="BX285" i="3"/>
  <c r="W285" i="3" s="1"/>
  <c r="BX353" i="3"/>
  <c r="W353" i="3" s="1"/>
  <c r="BX355" i="3"/>
  <c r="W355" i="3" s="1"/>
  <c r="BX350" i="3"/>
  <c r="W350" i="3" s="1"/>
  <c r="BX338" i="3"/>
  <c r="W338" i="3" s="1"/>
  <c r="BX327" i="3"/>
  <c r="W327" i="3" s="1"/>
  <c r="BX325" i="3"/>
  <c r="W325" i="3" s="1"/>
  <c r="BX316" i="3"/>
  <c r="W316" i="3" s="1"/>
  <c r="BX298" i="3"/>
  <c r="W298" i="3" s="1"/>
  <c r="BX297" i="3"/>
  <c r="W297" i="3" s="1"/>
  <c r="BX289" i="3"/>
  <c r="W289" i="3" s="1"/>
  <c r="BX288" i="3"/>
  <c r="W288" i="3" s="1"/>
  <c r="BX282" i="3"/>
  <c r="W282" i="3" s="1"/>
  <c r="BX277" i="3"/>
  <c r="W277" i="3" s="1"/>
  <c r="BX272" i="3"/>
  <c r="W272" i="3" s="1"/>
  <c r="BX335" i="3"/>
  <c r="W335" i="3" s="1"/>
  <c r="BX314" i="3"/>
  <c r="W314" i="3" s="1"/>
  <c r="BX313" i="3"/>
  <c r="W313" i="3" s="1"/>
  <c r="BX305" i="3"/>
  <c r="W305" i="3" s="1"/>
  <c r="BX304" i="3"/>
  <c r="W304" i="3" s="1"/>
  <c r="BX286" i="3"/>
  <c r="W286" i="3" s="1"/>
  <c r="BX278" i="3"/>
  <c r="W278" i="3" s="1"/>
  <c r="BX273" i="3"/>
  <c r="W273" i="3" s="1"/>
  <c r="BX346" i="3"/>
  <c r="W346" i="3" s="1"/>
  <c r="BX333" i="3"/>
  <c r="W333" i="3" s="1"/>
  <c r="BX326" i="3"/>
  <c r="W326" i="3" s="1"/>
  <c r="BX363" i="3"/>
  <c r="W363" i="3" s="1"/>
  <c r="BX310" i="3"/>
  <c r="W310" i="3" s="1"/>
  <c r="BX309" i="3"/>
  <c r="W309" i="3" s="1"/>
  <c r="BX308" i="3"/>
  <c r="W308" i="3" s="1"/>
  <c r="BX274" i="3"/>
  <c r="W274" i="3" s="1"/>
  <c r="BX343" i="3"/>
  <c r="W343" i="3" s="1"/>
  <c r="BX302" i="3"/>
  <c r="W302" i="3" s="1"/>
  <c r="BX284" i="3"/>
  <c r="W284" i="3" s="1"/>
  <c r="BX281" i="3"/>
  <c r="W281" i="3" s="1"/>
  <c r="BX300" i="3"/>
  <c r="W300" i="3" s="1"/>
  <c r="BX280" i="3"/>
  <c r="W280" i="3" s="1"/>
  <c r="BX354" i="3"/>
  <c r="W354" i="3" s="1"/>
  <c r="BX349" i="3"/>
  <c r="W349" i="3" s="1"/>
  <c r="BX341" i="3"/>
  <c r="W341" i="3" s="1"/>
  <c r="BX318" i="3"/>
  <c r="W318" i="3" s="1"/>
  <c r="BX294" i="3"/>
  <c r="W294" i="3" s="1"/>
  <c r="BX293" i="3"/>
  <c r="W293" i="3" s="1"/>
  <c r="BX292" i="3"/>
  <c r="W292" i="3" s="1"/>
  <c r="BX276" i="3"/>
  <c r="W276" i="3" s="1"/>
  <c r="BV366" i="3"/>
  <c r="U366" i="3" s="1"/>
  <c r="BV362" i="3"/>
  <c r="U362" i="3" s="1"/>
  <c r="BV358" i="3"/>
  <c r="U358" i="3" s="1"/>
  <c r="BV354" i="3"/>
  <c r="U354" i="3" s="1"/>
  <c r="BV350" i="3"/>
  <c r="U350" i="3" s="1"/>
  <c r="BV365" i="3"/>
  <c r="U365" i="3" s="1"/>
  <c r="BV360" i="3"/>
  <c r="U360" i="3" s="1"/>
  <c r="BV355" i="3"/>
  <c r="U355" i="3" s="1"/>
  <c r="BV349" i="3"/>
  <c r="U349" i="3" s="1"/>
  <c r="BV346" i="3"/>
  <c r="U346" i="3" s="1"/>
  <c r="BV342" i="3"/>
  <c r="U342" i="3" s="1"/>
  <c r="BV338" i="3"/>
  <c r="U338" i="3" s="1"/>
  <c r="BV334" i="3"/>
  <c r="U334" i="3" s="1"/>
  <c r="BV330" i="3"/>
  <c r="U330" i="3" s="1"/>
  <c r="BV326" i="3"/>
  <c r="U326" i="3" s="1"/>
  <c r="BV321" i="3"/>
  <c r="U321" i="3" s="1"/>
  <c r="BV317" i="3"/>
  <c r="U317" i="3" s="1"/>
  <c r="BV359" i="3"/>
  <c r="U359" i="3" s="1"/>
  <c r="BV343" i="3"/>
  <c r="U343" i="3" s="1"/>
  <c r="BV337" i="3"/>
  <c r="U337" i="3" s="1"/>
  <c r="BV332" i="3"/>
  <c r="U332" i="3" s="1"/>
  <c r="BV327" i="3"/>
  <c r="U327" i="3" s="1"/>
  <c r="BV320" i="3"/>
  <c r="U320" i="3" s="1"/>
  <c r="BV313" i="3"/>
  <c r="U313" i="3" s="1"/>
  <c r="BV309" i="3"/>
  <c r="U309" i="3" s="1"/>
  <c r="BV305" i="3"/>
  <c r="U305" i="3" s="1"/>
  <c r="BV301" i="3"/>
  <c r="U301" i="3" s="1"/>
  <c r="BV297" i="3"/>
  <c r="U297" i="3" s="1"/>
  <c r="BV293" i="3"/>
  <c r="U293" i="3" s="1"/>
  <c r="BV289" i="3"/>
  <c r="U289" i="3" s="1"/>
  <c r="BV285" i="3"/>
  <c r="U285" i="3" s="1"/>
  <c r="BV281" i="3"/>
  <c r="U281" i="3" s="1"/>
  <c r="BV277" i="3"/>
  <c r="U277" i="3" s="1"/>
  <c r="BV273" i="3"/>
  <c r="U273" i="3" s="1"/>
  <c r="BV364" i="3"/>
  <c r="U364" i="3" s="1"/>
  <c r="BV363" i="3"/>
  <c r="U363" i="3" s="1"/>
  <c r="BV345" i="3"/>
  <c r="U345" i="3" s="1"/>
  <c r="BV340" i="3"/>
  <c r="U340" i="3" s="1"/>
  <c r="BV335" i="3"/>
  <c r="U335" i="3" s="1"/>
  <c r="BV361" i="3"/>
  <c r="U361" i="3" s="1"/>
  <c r="BV347" i="3"/>
  <c r="U347" i="3" s="1"/>
  <c r="BV333" i="3"/>
  <c r="U333" i="3" s="1"/>
  <c r="BV325" i="3"/>
  <c r="U325" i="3" s="1"/>
  <c r="BV324" i="3"/>
  <c r="U324" i="3" s="1"/>
  <c r="BV323" i="3"/>
  <c r="U323" i="3" s="1"/>
  <c r="BV315" i="3"/>
  <c r="U315" i="3" s="1"/>
  <c r="BV310" i="3"/>
  <c r="U310" i="3" s="1"/>
  <c r="BV304" i="3"/>
  <c r="U304" i="3" s="1"/>
  <c r="BV299" i="3"/>
  <c r="U299" i="3" s="1"/>
  <c r="BV294" i="3"/>
  <c r="U294" i="3" s="1"/>
  <c r="BV288" i="3"/>
  <c r="U288" i="3" s="1"/>
  <c r="BV283" i="3"/>
  <c r="U283" i="3" s="1"/>
  <c r="BV328" i="3"/>
  <c r="U328" i="3" s="1"/>
  <c r="BV341" i="3"/>
  <c r="U341" i="3" s="1"/>
  <c r="BV339" i="3"/>
  <c r="U339" i="3" s="1"/>
  <c r="BV329" i="3"/>
  <c r="U329" i="3" s="1"/>
  <c r="BV300" i="3"/>
  <c r="U300" i="3" s="1"/>
  <c r="BV292" i="3"/>
  <c r="U292" i="3" s="1"/>
  <c r="BV291" i="3"/>
  <c r="U291" i="3" s="1"/>
  <c r="BV290" i="3"/>
  <c r="U290" i="3" s="1"/>
  <c r="BV280" i="3"/>
  <c r="U280" i="3" s="1"/>
  <c r="BV275" i="3"/>
  <c r="U275" i="3" s="1"/>
  <c r="BV356" i="3"/>
  <c r="U356" i="3" s="1"/>
  <c r="BV351" i="3"/>
  <c r="U351" i="3" s="1"/>
  <c r="BV336" i="3"/>
  <c r="U336" i="3" s="1"/>
  <c r="BV319" i="3"/>
  <c r="U319" i="3" s="1"/>
  <c r="BV316" i="3"/>
  <c r="U316" i="3" s="1"/>
  <c r="BV308" i="3"/>
  <c r="U308" i="3" s="1"/>
  <c r="BV307" i="3"/>
  <c r="U307" i="3" s="1"/>
  <c r="BV306" i="3"/>
  <c r="U306" i="3" s="1"/>
  <c r="BV298" i="3"/>
  <c r="U298" i="3" s="1"/>
  <c r="BV282" i="3"/>
  <c r="U282" i="3" s="1"/>
  <c r="BV276" i="3"/>
  <c r="U276" i="3" s="1"/>
  <c r="BV357" i="3"/>
  <c r="U357" i="3" s="1"/>
  <c r="BV352" i="3"/>
  <c r="U352" i="3" s="1"/>
  <c r="BV353" i="3"/>
  <c r="U353" i="3" s="1"/>
  <c r="BV348" i="3"/>
  <c r="U348" i="3" s="1"/>
  <c r="BV344" i="3"/>
  <c r="U344" i="3" s="1"/>
  <c r="BV318" i="3"/>
  <c r="U318" i="3" s="1"/>
  <c r="BV312" i="3"/>
  <c r="U312" i="3" s="1"/>
  <c r="BV311" i="3"/>
  <c r="U311" i="3" s="1"/>
  <c r="BV272" i="3"/>
  <c r="U272" i="3" s="1"/>
  <c r="BV286" i="3"/>
  <c r="U286" i="3" s="1"/>
  <c r="BV274" i="3"/>
  <c r="U274" i="3" s="1"/>
  <c r="BV303" i="3"/>
  <c r="U303" i="3" s="1"/>
  <c r="BV302" i="3"/>
  <c r="U302" i="3" s="1"/>
  <c r="BV284" i="3"/>
  <c r="U284" i="3" s="1"/>
  <c r="BV278" i="3"/>
  <c r="U278" i="3" s="1"/>
  <c r="BV331" i="3"/>
  <c r="U331" i="3" s="1"/>
  <c r="BV314" i="3"/>
  <c r="U314" i="3" s="1"/>
  <c r="BV296" i="3"/>
  <c r="U296" i="3" s="1"/>
  <c r="BV295" i="3"/>
  <c r="U295" i="3" s="1"/>
  <c r="BV287" i="3"/>
  <c r="U287" i="3" s="1"/>
  <c r="BV279" i="3"/>
  <c r="U279" i="3" s="1"/>
  <c r="CG365" i="3"/>
  <c r="CG361" i="3"/>
  <c r="CG357" i="3"/>
  <c r="CG353" i="3"/>
  <c r="CG349" i="3"/>
  <c r="CG366" i="3"/>
  <c r="CG360" i="3"/>
  <c r="CG355" i="3"/>
  <c r="CG350" i="3"/>
  <c r="CG345" i="3"/>
  <c r="CG341" i="3"/>
  <c r="CG337" i="3"/>
  <c r="CG333" i="3"/>
  <c r="CG329" i="3"/>
  <c r="CG325" i="3"/>
  <c r="CG320" i="3"/>
  <c r="CG316" i="3"/>
  <c r="CG364" i="3"/>
  <c r="CG363" i="3"/>
  <c r="CG362" i="3"/>
  <c r="CG354" i="3"/>
  <c r="CG343" i="3"/>
  <c r="CG338" i="3"/>
  <c r="CG332" i="3"/>
  <c r="CG327" i="3"/>
  <c r="CG321" i="3"/>
  <c r="CG312" i="3"/>
  <c r="CG308" i="3"/>
  <c r="CG304" i="3"/>
  <c r="CG300" i="3"/>
  <c r="CG296" i="3"/>
  <c r="CG292" i="3"/>
  <c r="CG288" i="3"/>
  <c r="CG284" i="3"/>
  <c r="CG280" i="3"/>
  <c r="CG276" i="3"/>
  <c r="CG272" i="3"/>
  <c r="CG359" i="3"/>
  <c r="CG358" i="3"/>
  <c r="CG346" i="3"/>
  <c r="CG340" i="3"/>
  <c r="CG335" i="3"/>
  <c r="CG348" i="3"/>
  <c r="CG347" i="3"/>
  <c r="CG342" i="3"/>
  <c r="CG328" i="3"/>
  <c r="CG319" i="3"/>
  <c r="CG318" i="3"/>
  <c r="CG317" i="3"/>
  <c r="CG315" i="3"/>
  <c r="CG310" i="3"/>
  <c r="CG305" i="3"/>
  <c r="CG299" i="3"/>
  <c r="CG294" i="3"/>
  <c r="CG289" i="3"/>
  <c r="CG283" i="3"/>
  <c r="CG326" i="3"/>
  <c r="CG352" i="3"/>
  <c r="CG344" i="3"/>
  <c r="CG314" i="3"/>
  <c r="CG313" i="3"/>
  <c r="CG295" i="3"/>
  <c r="CG287" i="3"/>
  <c r="CG286" i="3"/>
  <c r="CG285" i="3"/>
  <c r="CG281" i="3"/>
  <c r="CG275" i="3"/>
  <c r="CG339" i="3"/>
  <c r="CG330" i="3"/>
  <c r="CG323" i="3"/>
  <c r="CG311" i="3"/>
  <c r="CG303" i="3"/>
  <c r="CG302" i="3"/>
  <c r="CG301" i="3"/>
  <c r="CG293" i="3"/>
  <c r="CG277" i="3"/>
  <c r="CG336" i="3"/>
  <c r="CG334" i="3"/>
  <c r="CG298" i="3"/>
  <c r="CG297" i="3"/>
  <c r="CG282" i="3"/>
  <c r="CG351" i="3"/>
  <c r="CG291" i="3"/>
  <c r="CG279" i="3"/>
  <c r="CG331" i="3"/>
  <c r="CG307" i="3"/>
  <c r="CG306" i="3"/>
  <c r="CG278" i="3"/>
  <c r="CG273" i="3"/>
  <c r="CG356" i="3"/>
  <c r="CG324" i="3"/>
  <c r="CG309" i="3"/>
  <c r="CG290" i="3"/>
  <c r="CG274" i="3"/>
  <c r="CH366" i="3"/>
  <c r="CH362" i="3"/>
  <c r="CH358" i="3"/>
  <c r="CH354" i="3"/>
  <c r="CH350" i="3"/>
  <c r="CH361" i="3"/>
  <c r="CH356" i="3"/>
  <c r="CH351" i="3"/>
  <c r="CH346" i="3"/>
  <c r="CH342" i="3"/>
  <c r="CH338" i="3"/>
  <c r="CH334" i="3"/>
  <c r="CH330" i="3"/>
  <c r="CH326" i="3"/>
  <c r="CH321" i="3"/>
  <c r="CH317" i="3"/>
  <c r="CH353" i="3"/>
  <c r="CH352" i="3"/>
  <c r="CH344" i="3"/>
  <c r="CH339" i="3"/>
  <c r="CH333" i="3"/>
  <c r="CH328" i="3"/>
  <c r="CH323" i="3"/>
  <c r="CH316" i="3"/>
  <c r="CH313" i="3"/>
  <c r="CH309" i="3"/>
  <c r="CH305" i="3"/>
  <c r="CH301" i="3"/>
  <c r="CH297" i="3"/>
  <c r="CH293" i="3"/>
  <c r="CH289" i="3"/>
  <c r="CH285" i="3"/>
  <c r="CH281" i="3"/>
  <c r="CH277" i="3"/>
  <c r="CH273" i="3"/>
  <c r="CH357" i="3"/>
  <c r="CH349" i="3"/>
  <c r="CH348" i="3"/>
  <c r="CH347" i="3"/>
  <c r="CH341" i="3"/>
  <c r="CH336" i="3"/>
  <c r="CH365" i="3"/>
  <c r="CH364" i="3"/>
  <c r="CH363" i="3"/>
  <c r="CH337" i="3"/>
  <c r="CH327" i="3"/>
  <c r="CH311" i="3"/>
  <c r="CH306" i="3"/>
  <c r="CH300" i="3"/>
  <c r="CH295" i="3"/>
  <c r="CH290" i="3"/>
  <c r="CH284" i="3"/>
  <c r="CH335" i="3"/>
  <c r="CH345" i="3"/>
  <c r="CH343" i="3"/>
  <c r="CH332" i="3"/>
  <c r="CH325" i="3"/>
  <c r="CH319" i="3"/>
  <c r="CH312" i="3"/>
  <c r="CH304" i="3"/>
  <c r="CH303" i="3"/>
  <c r="CH302" i="3"/>
  <c r="CH294" i="3"/>
  <c r="CH276" i="3"/>
  <c r="CH359" i="3"/>
  <c r="CH340" i="3"/>
  <c r="CH310" i="3"/>
  <c r="CH292" i="3"/>
  <c r="CH291" i="3"/>
  <c r="CH283" i="3"/>
  <c r="CH282" i="3"/>
  <c r="CH278" i="3"/>
  <c r="CH272" i="3"/>
  <c r="CH360" i="3"/>
  <c r="CH355" i="3"/>
  <c r="CH331" i="3"/>
  <c r="CH324" i="3"/>
  <c r="CH315" i="3"/>
  <c r="CH314" i="3"/>
  <c r="CH296" i="3"/>
  <c r="CH279" i="3"/>
  <c r="CH274" i="3"/>
  <c r="CH329" i="3"/>
  <c r="CH318" i="3"/>
  <c r="CH307" i="3"/>
  <c r="CH288" i="3"/>
  <c r="CH287" i="3"/>
  <c r="CH286" i="3"/>
  <c r="CH320" i="3"/>
  <c r="CH299" i="3"/>
  <c r="CH298" i="3"/>
  <c r="CH280" i="3"/>
  <c r="CH275" i="3"/>
  <c r="CH308" i="3"/>
  <c r="BW363" i="3"/>
  <c r="V363" i="3" s="1"/>
  <c r="BW359" i="3"/>
  <c r="V359" i="3" s="1"/>
  <c r="BW355" i="3"/>
  <c r="V355" i="3" s="1"/>
  <c r="BW351" i="3"/>
  <c r="V351" i="3" s="1"/>
  <c r="BW366" i="3"/>
  <c r="V366" i="3" s="1"/>
  <c r="BW361" i="3"/>
  <c r="V361" i="3" s="1"/>
  <c r="BW356" i="3"/>
  <c r="V356" i="3" s="1"/>
  <c r="BW350" i="3"/>
  <c r="V350" i="3" s="1"/>
  <c r="BW347" i="3"/>
  <c r="V347" i="3" s="1"/>
  <c r="BW343" i="3"/>
  <c r="V343" i="3" s="1"/>
  <c r="BW339" i="3"/>
  <c r="V339" i="3" s="1"/>
  <c r="BW335" i="3"/>
  <c r="V335" i="3" s="1"/>
  <c r="BW331" i="3"/>
  <c r="V331" i="3" s="1"/>
  <c r="BW327" i="3"/>
  <c r="V327" i="3" s="1"/>
  <c r="BW323" i="3"/>
  <c r="V323" i="3" s="1"/>
  <c r="BW318" i="3"/>
  <c r="V318" i="3" s="1"/>
  <c r="BW358" i="3"/>
  <c r="V358" i="3" s="1"/>
  <c r="BW357" i="3"/>
  <c r="V357" i="3" s="1"/>
  <c r="BW349" i="3"/>
  <c r="V349" i="3" s="1"/>
  <c r="BW348" i="3"/>
  <c r="V348" i="3" s="1"/>
  <c r="BW344" i="3"/>
  <c r="V344" i="3" s="1"/>
  <c r="BW338" i="3"/>
  <c r="V338" i="3" s="1"/>
  <c r="BW333" i="3"/>
  <c r="V333" i="3" s="1"/>
  <c r="BW328" i="3"/>
  <c r="V328" i="3" s="1"/>
  <c r="BW321" i="3"/>
  <c r="V321" i="3" s="1"/>
  <c r="BW314" i="3"/>
  <c r="V314" i="3" s="1"/>
  <c r="BW310" i="3"/>
  <c r="V310" i="3" s="1"/>
  <c r="BW306" i="3"/>
  <c r="V306" i="3" s="1"/>
  <c r="BW302" i="3"/>
  <c r="V302" i="3" s="1"/>
  <c r="BW298" i="3"/>
  <c r="V298" i="3" s="1"/>
  <c r="BW294" i="3"/>
  <c r="V294" i="3" s="1"/>
  <c r="BW290" i="3"/>
  <c r="V290" i="3" s="1"/>
  <c r="BW286" i="3"/>
  <c r="V286" i="3" s="1"/>
  <c r="BW282" i="3"/>
  <c r="V282" i="3" s="1"/>
  <c r="BW278" i="3"/>
  <c r="V278" i="3" s="1"/>
  <c r="BW274" i="3"/>
  <c r="V274" i="3" s="1"/>
  <c r="BW362" i="3"/>
  <c r="V362" i="3" s="1"/>
  <c r="BW354" i="3"/>
  <c r="V354" i="3" s="1"/>
  <c r="BW353" i="3"/>
  <c r="V353" i="3" s="1"/>
  <c r="BW352" i="3"/>
  <c r="V352" i="3" s="1"/>
  <c r="BW346" i="3"/>
  <c r="V346" i="3" s="1"/>
  <c r="BW341" i="3"/>
  <c r="V341" i="3" s="1"/>
  <c r="BW336" i="3"/>
  <c r="V336" i="3" s="1"/>
  <c r="BW360" i="3"/>
  <c r="V360" i="3" s="1"/>
  <c r="BW342" i="3"/>
  <c r="V342" i="3" s="1"/>
  <c r="BW337" i="3"/>
  <c r="V337" i="3" s="1"/>
  <c r="BW332" i="3"/>
  <c r="V332" i="3" s="1"/>
  <c r="BW316" i="3"/>
  <c r="V316" i="3" s="1"/>
  <c r="BW311" i="3"/>
  <c r="V311" i="3" s="1"/>
  <c r="BW305" i="3"/>
  <c r="V305" i="3" s="1"/>
  <c r="BW300" i="3"/>
  <c r="V300" i="3" s="1"/>
  <c r="BW295" i="3"/>
  <c r="V295" i="3" s="1"/>
  <c r="BW289" i="3"/>
  <c r="V289" i="3" s="1"/>
  <c r="BW284" i="3"/>
  <c r="V284" i="3" s="1"/>
  <c r="BW364" i="3"/>
  <c r="V364" i="3" s="1"/>
  <c r="BW340" i="3"/>
  <c r="V340" i="3" s="1"/>
  <c r="BW319" i="3"/>
  <c r="V319" i="3" s="1"/>
  <c r="BW309" i="3"/>
  <c r="V309" i="3" s="1"/>
  <c r="BW308" i="3"/>
  <c r="V308" i="3" s="1"/>
  <c r="BW307" i="3"/>
  <c r="V307" i="3" s="1"/>
  <c r="BW299" i="3"/>
  <c r="V299" i="3" s="1"/>
  <c r="BW281" i="3"/>
  <c r="V281" i="3" s="1"/>
  <c r="BW276" i="3"/>
  <c r="V276" i="3" s="1"/>
  <c r="BW365" i="3"/>
  <c r="V365" i="3" s="1"/>
  <c r="BW334" i="3"/>
  <c r="V334" i="3" s="1"/>
  <c r="BW330" i="3"/>
  <c r="V330" i="3" s="1"/>
  <c r="BW325" i="3"/>
  <c r="V325" i="3" s="1"/>
  <c r="BW317" i="3"/>
  <c r="V317" i="3" s="1"/>
  <c r="BW315" i="3"/>
  <c r="V315" i="3" s="1"/>
  <c r="BW297" i="3"/>
  <c r="V297" i="3" s="1"/>
  <c r="BW296" i="3"/>
  <c r="V296" i="3" s="1"/>
  <c r="BW288" i="3"/>
  <c r="V288" i="3" s="1"/>
  <c r="BW287" i="3"/>
  <c r="V287" i="3" s="1"/>
  <c r="BW277" i="3"/>
  <c r="V277" i="3" s="1"/>
  <c r="BW272" i="3"/>
  <c r="V272" i="3" s="1"/>
  <c r="BW293" i="3"/>
  <c r="V293" i="3" s="1"/>
  <c r="BW292" i="3"/>
  <c r="V292" i="3" s="1"/>
  <c r="BW291" i="3"/>
  <c r="V291" i="3" s="1"/>
  <c r="BW279" i="3"/>
  <c r="V279" i="3" s="1"/>
  <c r="BW304" i="3"/>
  <c r="V304" i="3" s="1"/>
  <c r="BW329" i="3"/>
  <c r="V329" i="3" s="1"/>
  <c r="BW324" i="3"/>
  <c r="V324" i="3" s="1"/>
  <c r="BW301" i="3"/>
  <c r="V301" i="3" s="1"/>
  <c r="BW283" i="3"/>
  <c r="V283" i="3" s="1"/>
  <c r="BW273" i="3"/>
  <c r="V273" i="3" s="1"/>
  <c r="BW345" i="3"/>
  <c r="V345" i="3" s="1"/>
  <c r="BW326" i="3"/>
  <c r="V326" i="3" s="1"/>
  <c r="BW313" i="3"/>
  <c r="V313" i="3" s="1"/>
  <c r="BW312" i="3"/>
  <c r="V312" i="3" s="1"/>
  <c r="BW280" i="3"/>
  <c r="V280" i="3" s="1"/>
  <c r="BW275" i="3"/>
  <c r="V275" i="3" s="1"/>
  <c r="BW320" i="3"/>
  <c r="V320" i="3" s="1"/>
  <c r="BW303" i="3"/>
  <c r="V303" i="3" s="1"/>
  <c r="BW285" i="3"/>
  <c r="V285" i="3" s="1"/>
  <c r="CB364" i="3"/>
  <c r="AA364" i="3" s="1"/>
  <c r="CB360" i="3"/>
  <c r="AA360" i="3" s="1"/>
  <c r="CB356" i="3"/>
  <c r="AA356" i="3" s="1"/>
  <c r="CB352" i="3"/>
  <c r="AA352" i="3" s="1"/>
  <c r="CB348" i="3"/>
  <c r="AA348" i="3" s="1"/>
  <c r="CB366" i="3"/>
  <c r="AA366" i="3" s="1"/>
  <c r="CB361" i="3"/>
  <c r="AA361" i="3" s="1"/>
  <c r="CB355" i="3"/>
  <c r="AA355" i="3" s="1"/>
  <c r="CB350" i="3"/>
  <c r="AA350" i="3" s="1"/>
  <c r="CB344" i="3"/>
  <c r="AA344" i="3" s="1"/>
  <c r="CB340" i="3"/>
  <c r="AA340" i="3" s="1"/>
  <c r="CB336" i="3"/>
  <c r="AA336" i="3" s="1"/>
  <c r="CB332" i="3"/>
  <c r="AA332" i="3" s="1"/>
  <c r="CB328" i="3"/>
  <c r="AA328" i="3" s="1"/>
  <c r="CB324" i="3"/>
  <c r="AA324" i="3" s="1"/>
  <c r="CB319" i="3"/>
  <c r="AA319" i="3" s="1"/>
  <c r="CB351" i="3"/>
  <c r="AA351" i="3" s="1"/>
  <c r="CB343" i="3"/>
  <c r="AA343" i="3" s="1"/>
  <c r="CB338" i="3"/>
  <c r="AA338" i="3" s="1"/>
  <c r="CB333" i="3"/>
  <c r="AA333" i="3" s="1"/>
  <c r="CB327" i="3"/>
  <c r="AA327" i="3" s="1"/>
  <c r="CB321" i="3"/>
  <c r="AA321" i="3" s="1"/>
  <c r="CB315" i="3"/>
  <c r="AA315" i="3" s="1"/>
  <c r="CB311" i="3"/>
  <c r="AA311" i="3" s="1"/>
  <c r="CB307" i="3"/>
  <c r="AA307" i="3" s="1"/>
  <c r="CB303" i="3"/>
  <c r="AA303" i="3" s="1"/>
  <c r="CB299" i="3"/>
  <c r="AA299" i="3" s="1"/>
  <c r="CB295" i="3"/>
  <c r="AA295" i="3" s="1"/>
  <c r="CB291" i="3"/>
  <c r="AA291" i="3" s="1"/>
  <c r="CB287" i="3"/>
  <c r="AA287" i="3" s="1"/>
  <c r="CB283" i="3"/>
  <c r="AA283" i="3" s="1"/>
  <c r="CB279" i="3"/>
  <c r="AA279" i="3" s="1"/>
  <c r="CB275" i="3"/>
  <c r="AA275" i="3" s="1"/>
  <c r="CB365" i="3"/>
  <c r="AA365" i="3" s="1"/>
  <c r="CB346" i="3"/>
  <c r="AA346" i="3" s="1"/>
  <c r="CB341" i="3"/>
  <c r="AA341" i="3" s="1"/>
  <c r="CB335" i="3"/>
  <c r="AA335" i="3" s="1"/>
  <c r="CB354" i="3"/>
  <c r="AA354" i="3" s="1"/>
  <c r="CB353" i="3"/>
  <c r="AA353" i="3" s="1"/>
  <c r="CB326" i="3"/>
  <c r="AA326" i="3" s="1"/>
  <c r="CB325" i="3"/>
  <c r="AA325" i="3" s="1"/>
  <c r="CB316" i="3"/>
  <c r="AA316" i="3" s="1"/>
  <c r="CB310" i="3"/>
  <c r="AA310" i="3" s="1"/>
  <c r="CB305" i="3"/>
  <c r="AA305" i="3" s="1"/>
  <c r="CB300" i="3"/>
  <c r="AA300" i="3" s="1"/>
  <c r="CB294" i="3"/>
  <c r="AA294" i="3" s="1"/>
  <c r="CB289" i="3"/>
  <c r="AA289" i="3" s="1"/>
  <c r="CB284" i="3"/>
  <c r="AA284" i="3" s="1"/>
  <c r="CB349" i="3"/>
  <c r="AA349" i="3" s="1"/>
  <c r="CB334" i="3"/>
  <c r="AA334" i="3" s="1"/>
  <c r="CB320" i="3"/>
  <c r="AA320" i="3" s="1"/>
  <c r="CB302" i="3"/>
  <c r="AA302" i="3" s="1"/>
  <c r="CB301" i="3"/>
  <c r="AA301" i="3" s="1"/>
  <c r="CB293" i="3"/>
  <c r="AA293" i="3" s="1"/>
  <c r="CB292" i="3"/>
  <c r="AA292" i="3" s="1"/>
  <c r="CB281" i="3"/>
  <c r="AA281" i="3" s="1"/>
  <c r="CB276" i="3"/>
  <c r="AA276" i="3" s="1"/>
  <c r="CB362" i="3"/>
  <c r="AA362" i="3" s="1"/>
  <c r="CB357" i="3"/>
  <c r="AA357" i="3" s="1"/>
  <c r="CB347" i="3"/>
  <c r="AA347" i="3" s="1"/>
  <c r="CB345" i="3"/>
  <c r="AA345" i="3" s="1"/>
  <c r="CB331" i="3"/>
  <c r="AA331" i="3" s="1"/>
  <c r="CB329" i="3"/>
  <c r="AA329" i="3" s="1"/>
  <c r="CB318" i="3"/>
  <c r="AA318" i="3" s="1"/>
  <c r="CB309" i="3"/>
  <c r="AA309" i="3" s="1"/>
  <c r="CB308" i="3"/>
  <c r="AA308" i="3" s="1"/>
  <c r="CB290" i="3"/>
  <c r="AA290" i="3" s="1"/>
  <c r="CB282" i="3"/>
  <c r="AA282" i="3" s="1"/>
  <c r="CB277" i="3"/>
  <c r="AA277" i="3" s="1"/>
  <c r="CB272" i="3"/>
  <c r="AA272" i="3" s="1"/>
  <c r="CB363" i="3"/>
  <c r="AA363" i="3" s="1"/>
  <c r="CB358" i="3"/>
  <c r="AA358" i="3" s="1"/>
  <c r="CB342" i="3"/>
  <c r="AA342" i="3" s="1"/>
  <c r="CB330" i="3"/>
  <c r="AA330" i="3" s="1"/>
  <c r="CB304" i="3"/>
  <c r="AA304" i="3" s="1"/>
  <c r="CB286" i="3"/>
  <c r="AA286" i="3" s="1"/>
  <c r="CB285" i="3"/>
  <c r="AA285" i="3" s="1"/>
  <c r="CB278" i="3"/>
  <c r="AA278" i="3" s="1"/>
  <c r="CB273" i="3"/>
  <c r="AA273" i="3" s="1"/>
  <c r="CB297" i="3"/>
  <c r="AA297" i="3" s="1"/>
  <c r="CB317" i="3"/>
  <c r="AA317" i="3" s="1"/>
  <c r="CB314" i="3"/>
  <c r="AA314" i="3" s="1"/>
  <c r="CB313" i="3"/>
  <c r="AA313" i="3" s="1"/>
  <c r="CB312" i="3"/>
  <c r="AA312" i="3" s="1"/>
  <c r="CB359" i="3"/>
  <c r="AA359" i="3" s="1"/>
  <c r="CB337" i="3"/>
  <c r="AA337" i="3" s="1"/>
  <c r="CB323" i="3"/>
  <c r="AA323" i="3" s="1"/>
  <c r="CB306" i="3"/>
  <c r="AA306" i="3" s="1"/>
  <c r="CB288" i="3"/>
  <c r="AA288" i="3" s="1"/>
  <c r="CB274" i="3"/>
  <c r="AA274" i="3" s="1"/>
  <c r="CB339" i="3"/>
  <c r="AA339" i="3" s="1"/>
  <c r="CB298" i="3"/>
  <c r="AA298" i="3" s="1"/>
  <c r="CB296" i="3"/>
  <c r="AA296" i="3" s="1"/>
  <c r="CB280" i="3"/>
  <c r="AA280" i="3" s="1"/>
  <c r="BY365" i="3"/>
  <c r="X365" i="3" s="1"/>
  <c r="BY361" i="3"/>
  <c r="X361" i="3" s="1"/>
  <c r="BY357" i="3"/>
  <c r="X357" i="3" s="1"/>
  <c r="BY353" i="3"/>
  <c r="X353" i="3" s="1"/>
  <c r="BY349" i="3"/>
  <c r="X349" i="3" s="1"/>
  <c r="BY363" i="3"/>
  <c r="X363" i="3" s="1"/>
  <c r="BY358" i="3"/>
  <c r="X358" i="3" s="1"/>
  <c r="BY352" i="3"/>
  <c r="X352" i="3" s="1"/>
  <c r="BY345" i="3"/>
  <c r="X345" i="3" s="1"/>
  <c r="BY341" i="3"/>
  <c r="X341" i="3" s="1"/>
  <c r="BY337" i="3"/>
  <c r="X337" i="3" s="1"/>
  <c r="BY333" i="3"/>
  <c r="X333" i="3" s="1"/>
  <c r="BY329" i="3"/>
  <c r="X329" i="3" s="1"/>
  <c r="BY325" i="3"/>
  <c r="X325" i="3" s="1"/>
  <c r="BY320" i="3"/>
  <c r="X320" i="3" s="1"/>
  <c r="BY364" i="3"/>
  <c r="X364" i="3" s="1"/>
  <c r="BY356" i="3"/>
  <c r="X356" i="3" s="1"/>
  <c r="BY355" i="3"/>
  <c r="X355" i="3" s="1"/>
  <c r="BY354" i="3"/>
  <c r="X354" i="3" s="1"/>
  <c r="BY346" i="3"/>
  <c r="X346" i="3" s="1"/>
  <c r="BY340" i="3"/>
  <c r="X340" i="3" s="1"/>
  <c r="BY335" i="3"/>
  <c r="X335" i="3" s="1"/>
  <c r="BY330" i="3"/>
  <c r="X330" i="3" s="1"/>
  <c r="BY324" i="3"/>
  <c r="X324" i="3" s="1"/>
  <c r="BY318" i="3"/>
  <c r="X318" i="3" s="1"/>
  <c r="BY316" i="3"/>
  <c r="X316" i="3" s="1"/>
  <c r="BY312" i="3"/>
  <c r="X312" i="3" s="1"/>
  <c r="BY308" i="3"/>
  <c r="X308" i="3" s="1"/>
  <c r="BY304" i="3"/>
  <c r="X304" i="3" s="1"/>
  <c r="BY300" i="3"/>
  <c r="X300" i="3" s="1"/>
  <c r="BY296" i="3"/>
  <c r="X296" i="3" s="1"/>
  <c r="BY292" i="3"/>
  <c r="X292" i="3" s="1"/>
  <c r="BY288" i="3"/>
  <c r="X288" i="3" s="1"/>
  <c r="BY284" i="3"/>
  <c r="X284" i="3" s="1"/>
  <c r="BY280" i="3"/>
  <c r="X280" i="3" s="1"/>
  <c r="BY276" i="3"/>
  <c r="X276" i="3" s="1"/>
  <c r="BY272" i="3"/>
  <c r="X272" i="3" s="1"/>
  <c r="BY360" i="3"/>
  <c r="X360" i="3" s="1"/>
  <c r="BY359" i="3"/>
  <c r="X359" i="3" s="1"/>
  <c r="BY351" i="3"/>
  <c r="X351" i="3" s="1"/>
  <c r="BY350" i="3"/>
  <c r="X350" i="3" s="1"/>
  <c r="BY343" i="3"/>
  <c r="X343" i="3" s="1"/>
  <c r="BY338" i="3"/>
  <c r="X338" i="3" s="1"/>
  <c r="BY344" i="3"/>
  <c r="X344" i="3" s="1"/>
  <c r="BY339" i="3"/>
  <c r="X339" i="3" s="1"/>
  <c r="BY334" i="3"/>
  <c r="X334" i="3" s="1"/>
  <c r="BY319" i="3"/>
  <c r="X319" i="3" s="1"/>
  <c r="BY313" i="3"/>
  <c r="X313" i="3" s="1"/>
  <c r="BY307" i="3"/>
  <c r="X307" i="3" s="1"/>
  <c r="BY302" i="3"/>
  <c r="X302" i="3" s="1"/>
  <c r="BY297" i="3"/>
  <c r="X297" i="3" s="1"/>
  <c r="BY291" i="3"/>
  <c r="X291" i="3" s="1"/>
  <c r="BY286" i="3"/>
  <c r="X286" i="3" s="1"/>
  <c r="BY347" i="3"/>
  <c r="X347" i="3" s="1"/>
  <c r="BY331" i="3"/>
  <c r="X331" i="3" s="1"/>
  <c r="BY336" i="3"/>
  <c r="X336" i="3" s="1"/>
  <c r="BY332" i="3"/>
  <c r="X332" i="3" s="1"/>
  <c r="BY317" i="3"/>
  <c r="X317" i="3" s="1"/>
  <c r="BY315" i="3"/>
  <c r="X315" i="3" s="1"/>
  <c r="BY314" i="3"/>
  <c r="X314" i="3" s="1"/>
  <c r="BY306" i="3"/>
  <c r="X306" i="3" s="1"/>
  <c r="BY305" i="3"/>
  <c r="X305" i="3" s="1"/>
  <c r="BY287" i="3"/>
  <c r="X287" i="3" s="1"/>
  <c r="BY278" i="3"/>
  <c r="X278" i="3" s="1"/>
  <c r="BY273" i="3"/>
  <c r="X273" i="3" s="1"/>
  <c r="BY366" i="3"/>
  <c r="X366" i="3" s="1"/>
  <c r="BY328" i="3"/>
  <c r="X328" i="3" s="1"/>
  <c r="BY326" i="3"/>
  <c r="X326" i="3" s="1"/>
  <c r="BY323" i="3"/>
  <c r="X323" i="3" s="1"/>
  <c r="BY303" i="3"/>
  <c r="X303" i="3" s="1"/>
  <c r="BY295" i="3"/>
  <c r="X295" i="3" s="1"/>
  <c r="BY294" i="3"/>
  <c r="X294" i="3" s="1"/>
  <c r="BY293" i="3"/>
  <c r="X293" i="3" s="1"/>
  <c r="BY285" i="3"/>
  <c r="X285" i="3" s="1"/>
  <c r="BY279" i="3"/>
  <c r="X279" i="3" s="1"/>
  <c r="BY274" i="3"/>
  <c r="X274" i="3" s="1"/>
  <c r="BY362" i="3"/>
  <c r="X362" i="3" s="1"/>
  <c r="BY348" i="3"/>
  <c r="X348" i="3" s="1"/>
  <c r="BY290" i="3"/>
  <c r="X290" i="3" s="1"/>
  <c r="BY289" i="3"/>
  <c r="X289" i="3" s="1"/>
  <c r="BY281" i="3"/>
  <c r="X281" i="3" s="1"/>
  <c r="BY342" i="3"/>
  <c r="X342" i="3" s="1"/>
  <c r="BY321" i="3"/>
  <c r="X321" i="3" s="1"/>
  <c r="BY299" i="3"/>
  <c r="X299" i="3" s="1"/>
  <c r="BY298" i="3"/>
  <c r="X298" i="3" s="1"/>
  <c r="BY275" i="3"/>
  <c r="X275" i="3" s="1"/>
  <c r="BY311" i="3"/>
  <c r="X311" i="3" s="1"/>
  <c r="BY310" i="3"/>
  <c r="X310" i="3" s="1"/>
  <c r="BY309" i="3"/>
  <c r="X309" i="3" s="1"/>
  <c r="BY282" i="3"/>
  <c r="X282" i="3" s="1"/>
  <c r="BY277" i="3"/>
  <c r="X277" i="3" s="1"/>
  <c r="BY327" i="3"/>
  <c r="X327" i="3" s="1"/>
  <c r="BY301" i="3"/>
  <c r="X301" i="3" s="1"/>
  <c r="BY283" i="3"/>
  <c r="X283" i="3" s="1"/>
  <c r="BZ366" i="3"/>
  <c r="Y366" i="3" s="1"/>
  <c r="BZ362" i="3"/>
  <c r="Y362" i="3" s="1"/>
  <c r="BZ358" i="3"/>
  <c r="Y358" i="3" s="1"/>
  <c r="BZ354" i="3"/>
  <c r="Y354" i="3" s="1"/>
  <c r="BZ350" i="3"/>
  <c r="Y350" i="3" s="1"/>
  <c r="BZ364" i="3"/>
  <c r="Y364" i="3" s="1"/>
  <c r="BZ359" i="3"/>
  <c r="Y359" i="3" s="1"/>
  <c r="BZ353" i="3"/>
  <c r="Y353" i="3" s="1"/>
  <c r="BZ348" i="3"/>
  <c r="Y348" i="3" s="1"/>
  <c r="BZ346" i="3"/>
  <c r="Y346" i="3" s="1"/>
  <c r="BZ342" i="3"/>
  <c r="Y342" i="3" s="1"/>
  <c r="BZ338" i="3"/>
  <c r="Y338" i="3" s="1"/>
  <c r="BZ334" i="3"/>
  <c r="Y334" i="3" s="1"/>
  <c r="BZ330" i="3"/>
  <c r="Y330" i="3" s="1"/>
  <c r="BZ326" i="3"/>
  <c r="Y326" i="3" s="1"/>
  <c r="BZ321" i="3"/>
  <c r="Y321" i="3" s="1"/>
  <c r="BZ317" i="3"/>
  <c r="Y317" i="3" s="1"/>
  <c r="BZ363" i="3"/>
  <c r="Y363" i="3" s="1"/>
  <c r="BZ347" i="3"/>
  <c r="Y347" i="3" s="1"/>
  <c r="BZ341" i="3"/>
  <c r="Y341" i="3" s="1"/>
  <c r="BZ336" i="3"/>
  <c r="Y336" i="3" s="1"/>
  <c r="BZ331" i="3"/>
  <c r="Y331" i="3" s="1"/>
  <c r="BZ325" i="3"/>
  <c r="Y325" i="3" s="1"/>
  <c r="BZ319" i="3"/>
  <c r="Y319" i="3" s="1"/>
  <c r="BZ313" i="3"/>
  <c r="Y313" i="3" s="1"/>
  <c r="BZ309" i="3"/>
  <c r="Y309" i="3" s="1"/>
  <c r="BZ305" i="3"/>
  <c r="Y305" i="3" s="1"/>
  <c r="BZ301" i="3"/>
  <c r="Y301" i="3" s="1"/>
  <c r="BZ297" i="3"/>
  <c r="Y297" i="3" s="1"/>
  <c r="BZ293" i="3"/>
  <c r="Y293" i="3" s="1"/>
  <c r="BZ289" i="3"/>
  <c r="Y289" i="3" s="1"/>
  <c r="BZ285" i="3"/>
  <c r="Y285" i="3" s="1"/>
  <c r="BZ281" i="3"/>
  <c r="Y281" i="3" s="1"/>
  <c r="BZ277" i="3"/>
  <c r="Y277" i="3" s="1"/>
  <c r="BZ273" i="3"/>
  <c r="Y273" i="3" s="1"/>
  <c r="BZ349" i="3"/>
  <c r="Y349" i="3" s="1"/>
  <c r="BZ344" i="3"/>
  <c r="Y344" i="3" s="1"/>
  <c r="BZ339" i="3"/>
  <c r="Y339" i="3" s="1"/>
  <c r="BZ357" i="3"/>
  <c r="Y357" i="3" s="1"/>
  <c r="BZ356" i="3"/>
  <c r="Y356" i="3" s="1"/>
  <c r="BZ355" i="3"/>
  <c r="Y355" i="3" s="1"/>
  <c r="BZ329" i="3"/>
  <c r="Y329" i="3" s="1"/>
  <c r="BZ328" i="3"/>
  <c r="Y328" i="3" s="1"/>
  <c r="BZ327" i="3"/>
  <c r="Y327" i="3" s="1"/>
  <c r="BZ318" i="3"/>
  <c r="Y318" i="3" s="1"/>
  <c r="BZ314" i="3"/>
  <c r="Y314" i="3" s="1"/>
  <c r="BZ308" i="3"/>
  <c r="Y308" i="3" s="1"/>
  <c r="BZ303" i="3"/>
  <c r="Y303" i="3" s="1"/>
  <c r="BZ298" i="3"/>
  <c r="Y298" i="3" s="1"/>
  <c r="BZ292" i="3"/>
  <c r="Y292" i="3" s="1"/>
  <c r="BZ287" i="3"/>
  <c r="Y287" i="3" s="1"/>
  <c r="BZ345" i="3"/>
  <c r="Y345" i="3" s="1"/>
  <c r="BZ343" i="3"/>
  <c r="Y343" i="3" s="1"/>
  <c r="BZ324" i="3"/>
  <c r="Y324" i="3" s="1"/>
  <c r="BZ365" i="3"/>
  <c r="Y365" i="3" s="1"/>
  <c r="BZ360" i="3"/>
  <c r="Y360" i="3" s="1"/>
  <c r="BZ351" i="3"/>
  <c r="Y351" i="3" s="1"/>
  <c r="BZ337" i="3"/>
  <c r="Y337" i="3" s="1"/>
  <c r="BZ335" i="3"/>
  <c r="Y335" i="3" s="1"/>
  <c r="BZ323" i="3"/>
  <c r="Y323" i="3" s="1"/>
  <c r="BZ304" i="3"/>
  <c r="Y304" i="3" s="1"/>
  <c r="BZ296" i="3"/>
  <c r="Y296" i="3" s="1"/>
  <c r="BZ295" i="3"/>
  <c r="Y295" i="3" s="1"/>
  <c r="BZ294" i="3"/>
  <c r="Y294" i="3" s="1"/>
  <c r="BZ286" i="3"/>
  <c r="Y286" i="3" s="1"/>
  <c r="BZ279" i="3"/>
  <c r="Y279" i="3" s="1"/>
  <c r="BZ274" i="3"/>
  <c r="Y274" i="3" s="1"/>
  <c r="BZ361" i="3"/>
  <c r="Y361" i="3" s="1"/>
  <c r="BZ352" i="3"/>
  <c r="Y352" i="3" s="1"/>
  <c r="BZ333" i="3"/>
  <c r="Y333" i="3" s="1"/>
  <c r="BZ320" i="3"/>
  <c r="Y320" i="3" s="1"/>
  <c r="BZ312" i="3"/>
  <c r="Y312" i="3" s="1"/>
  <c r="BZ311" i="3"/>
  <c r="Y311" i="3" s="1"/>
  <c r="BZ310" i="3"/>
  <c r="Y310" i="3" s="1"/>
  <c r="BZ302" i="3"/>
  <c r="Y302" i="3" s="1"/>
  <c r="BZ284" i="3"/>
  <c r="Y284" i="3" s="1"/>
  <c r="BZ283" i="3"/>
  <c r="Y283" i="3" s="1"/>
  <c r="BZ280" i="3"/>
  <c r="Y280" i="3" s="1"/>
  <c r="BZ275" i="3"/>
  <c r="Y275" i="3" s="1"/>
  <c r="BZ340" i="3"/>
  <c r="Y340" i="3" s="1"/>
  <c r="BZ307" i="3"/>
  <c r="Y307" i="3" s="1"/>
  <c r="BZ306" i="3"/>
  <c r="Y306" i="3" s="1"/>
  <c r="BZ288" i="3"/>
  <c r="Y288" i="3" s="1"/>
  <c r="BZ276" i="3"/>
  <c r="Y276" i="3" s="1"/>
  <c r="BZ300" i="3"/>
  <c r="Y300" i="3" s="1"/>
  <c r="BZ278" i="3"/>
  <c r="Y278" i="3" s="1"/>
  <c r="BZ316" i="3"/>
  <c r="Y316" i="3" s="1"/>
  <c r="BZ315" i="3"/>
  <c r="Y315" i="3" s="1"/>
  <c r="BZ282" i="3"/>
  <c r="Y282" i="3" s="1"/>
  <c r="BZ291" i="3"/>
  <c r="Y291" i="3" s="1"/>
  <c r="BZ290" i="3"/>
  <c r="Y290" i="3" s="1"/>
  <c r="BZ272" i="3"/>
  <c r="Y272" i="3" s="1"/>
  <c r="BZ332" i="3"/>
  <c r="Y332" i="3" s="1"/>
  <c r="BZ299" i="3"/>
  <c r="Y299" i="3" s="1"/>
  <c r="CE363" i="3"/>
  <c r="AD363" i="3" s="1"/>
  <c r="CE359" i="3"/>
  <c r="AD359" i="3" s="1"/>
  <c r="CE355" i="3"/>
  <c r="AD355" i="3" s="1"/>
  <c r="CE351" i="3"/>
  <c r="AD351" i="3" s="1"/>
  <c r="CE364" i="3"/>
  <c r="AD364" i="3" s="1"/>
  <c r="CE358" i="3"/>
  <c r="AD358" i="3" s="1"/>
  <c r="CE353" i="3"/>
  <c r="AD353" i="3" s="1"/>
  <c r="CE348" i="3"/>
  <c r="AD348" i="3" s="1"/>
  <c r="CE347" i="3"/>
  <c r="AD347" i="3" s="1"/>
  <c r="CE343" i="3"/>
  <c r="AD343" i="3" s="1"/>
  <c r="CE339" i="3"/>
  <c r="AD339" i="3" s="1"/>
  <c r="CE335" i="3"/>
  <c r="AD335" i="3" s="1"/>
  <c r="CE331" i="3"/>
  <c r="AD331" i="3" s="1"/>
  <c r="CE327" i="3"/>
  <c r="AD327" i="3" s="1"/>
  <c r="CE323" i="3"/>
  <c r="AD323" i="3" s="1"/>
  <c r="CE318" i="3"/>
  <c r="AD318" i="3" s="1"/>
  <c r="CE366" i="3"/>
  <c r="AD366" i="3" s="1"/>
  <c r="CE365" i="3"/>
  <c r="AD365" i="3" s="1"/>
  <c r="CE357" i="3"/>
  <c r="AD357" i="3" s="1"/>
  <c r="CE356" i="3"/>
  <c r="AD356" i="3" s="1"/>
  <c r="CE346" i="3"/>
  <c r="AD346" i="3" s="1"/>
  <c r="CE341" i="3"/>
  <c r="AD341" i="3" s="1"/>
  <c r="CE336" i="3"/>
  <c r="AD336" i="3" s="1"/>
  <c r="CE330" i="3"/>
  <c r="AD330" i="3" s="1"/>
  <c r="CE325" i="3"/>
  <c r="AD325" i="3" s="1"/>
  <c r="CE319" i="3"/>
  <c r="AD319" i="3" s="1"/>
  <c r="CE314" i="3"/>
  <c r="AD314" i="3" s="1"/>
  <c r="CE310" i="3"/>
  <c r="AD310" i="3" s="1"/>
  <c r="CE306" i="3"/>
  <c r="AD306" i="3" s="1"/>
  <c r="CE302" i="3"/>
  <c r="AD302" i="3" s="1"/>
  <c r="CE298" i="3"/>
  <c r="AD298" i="3" s="1"/>
  <c r="CE294" i="3"/>
  <c r="AD294" i="3" s="1"/>
  <c r="CE290" i="3"/>
  <c r="AD290" i="3" s="1"/>
  <c r="CE286" i="3"/>
  <c r="AD286" i="3" s="1"/>
  <c r="CE282" i="3"/>
  <c r="AD282" i="3" s="1"/>
  <c r="CE278" i="3"/>
  <c r="AD278" i="3" s="1"/>
  <c r="CE274" i="3"/>
  <c r="AD274" i="3" s="1"/>
  <c r="CE362" i="3"/>
  <c r="AD362" i="3" s="1"/>
  <c r="CE361" i="3"/>
  <c r="AD361" i="3" s="1"/>
  <c r="CE360" i="3"/>
  <c r="AD360" i="3" s="1"/>
  <c r="CE352" i="3"/>
  <c r="AD352" i="3" s="1"/>
  <c r="CE344" i="3"/>
  <c r="AD344" i="3" s="1"/>
  <c r="CE338" i="3"/>
  <c r="AD338" i="3" s="1"/>
  <c r="CE333" i="3"/>
  <c r="AD333" i="3" s="1"/>
  <c r="CE350" i="3"/>
  <c r="AD350" i="3" s="1"/>
  <c r="CE349" i="3"/>
  <c r="AD349" i="3" s="1"/>
  <c r="CE345" i="3"/>
  <c r="AD345" i="3" s="1"/>
  <c r="CE340" i="3"/>
  <c r="AD340" i="3" s="1"/>
  <c r="CE321" i="3"/>
  <c r="AD321" i="3" s="1"/>
  <c r="CE320" i="3"/>
  <c r="AD320" i="3" s="1"/>
  <c r="CE313" i="3"/>
  <c r="AD313" i="3" s="1"/>
  <c r="CE308" i="3"/>
  <c r="AD308" i="3" s="1"/>
  <c r="CE303" i="3"/>
  <c r="AD303" i="3" s="1"/>
  <c r="CE297" i="3"/>
  <c r="AD297" i="3" s="1"/>
  <c r="CE292" i="3"/>
  <c r="AD292" i="3" s="1"/>
  <c r="CE287" i="3"/>
  <c r="AD287" i="3" s="1"/>
  <c r="CE337" i="3"/>
  <c r="AD337" i="3" s="1"/>
  <c r="CE329" i="3"/>
  <c r="AD329" i="3" s="1"/>
  <c r="CE324" i="3"/>
  <c r="AD324" i="3" s="1"/>
  <c r="CE316" i="3"/>
  <c r="AD316" i="3" s="1"/>
  <c r="CE315" i="3"/>
  <c r="AD315" i="3" s="1"/>
  <c r="CE307" i="3"/>
  <c r="AD307" i="3" s="1"/>
  <c r="CE289" i="3"/>
  <c r="AD289" i="3" s="1"/>
  <c r="CE288" i="3"/>
  <c r="AD288" i="3" s="1"/>
  <c r="CE279" i="3"/>
  <c r="AD279" i="3" s="1"/>
  <c r="CE273" i="3"/>
  <c r="AD273" i="3" s="1"/>
  <c r="CE342" i="3"/>
  <c r="AD342" i="3" s="1"/>
  <c r="CE332" i="3"/>
  <c r="AD332" i="3" s="1"/>
  <c r="CE305" i="3"/>
  <c r="AD305" i="3" s="1"/>
  <c r="CE304" i="3"/>
  <c r="AD304" i="3" s="1"/>
  <c r="CE296" i="3"/>
  <c r="AD296" i="3" s="1"/>
  <c r="CE295" i="3"/>
  <c r="AD295" i="3" s="1"/>
  <c r="CE280" i="3"/>
  <c r="AD280" i="3" s="1"/>
  <c r="CE275" i="3"/>
  <c r="AD275" i="3" s="1"/>
  <c r="CE354" i="3"/>
  <c r="AD354" i="3" s="1"/>
  <c r="CE328" i="3"/>
  <c r="AD328" i="3" s="1"/>
  <c r="CE301" i="3"/>
  <c r="AD301" i="3" s="1"/>
  <c r="CE300" i="3"/>
  <c r="AD300" i="3" s="1"/>
  <c r="CE299" i="3"/>
  <c r="AD299" i="3" s="1"/>
  <c r="CE312" i="3"/>
  <c r="AD312" i="3" s="1"/>
  <c r="CE293" i="3"/>
  <c r="AD293" i="3" s="1"/>
  <c r="CE334" i="3"/>
  <c r="AD334" i="3" s="1"/>
  <c r="CE326" i="3"/>
  <c r="AD326" i="3" s="1"/>
  <c r="CE309" i="3"/>
  <c r="AD309" i="3" s="1"/>
  <c r="CE291" i="3"/>
  <c r="AD291" i="3" s="1"/>
  <c r="CE281" i="3"/>
  <c r="AD281" i="3" s="1"/>
  <c r="CE276" i="3"/>
  <c r="AD276" i="3" s="1"/>
  <c r="CE285" i="3"/>
  <c r="AD285" i="3" s="1"/>
  <c r="CE284" i="3"/>
  <c r="AD284" i="3" s="1"/>
  <c r="CE283" i="3"/>
  <c r="AD283" i="3" s="1"/>
  <c r="CE317" i="3"/>
  <c r="AD317" i="3" s="1"/>
  <c r="CE311" i="3"/>
  <c r="AD311" i="3" s="1"/>
  <c r="CE277" i="3"/>
  <c r="AD277" i="3" s="1"/>
  <c r="CE272" i="3"/>
  <c r="AD272" i="3" s="1"/>
  <c r="BU365" i="3"/>
  <c r="BU361" i="3"/>
  <c r="P361" i="3" s="1"/>
  <c r="BU357" i="3"/>
  <c r="P357" i="3" s="1"/>
  <c r="BU353" i="3"/>
  <c r="P353" i="3" s="1"/>
  <c r="BU349" i="3"/>
  <c r="P349" i="3" s="1"/>
  <c r="BU364" i="3"/>
  <c r="BU359" i="3"/>
  <c r="P359" i="3" s="1"/>
  <c r="BU354" i="3"/>
  <c r="P354" i="3" s="1"/>
  <c r="BU348" i="3"/>
  <c r="P348" i="3" s="1"/>
  <c r="BU345" i="3"/>
  <c r="P345" i="3" s="1"/>
  <c r="BU341" i="3"/>
  <c r="P341" i="3" s="1"/>
  <c r="BU337" i="3"/>
  <c r="P337" i="3" s="1"/>
  <c r="BU333" i="3"/>
  <c r="P333" i="3" s="1"/>
  <c r="BU329" i="3"/>
  <c r="P329" i="3" s="1"/>
  <c r="BU325" i="3"/>
  <c r="P325" i="3" s="1"/>
  <c r="BU320" i="3"/>
  <c r="P320" i="3" s="1"/>
  <c r="BU360" i="3"/>
  <c r="P360" i="3" s="1"/>
  <c r="BU352" i="3"/>
  <c r="P352" i="3" s="1"/>
  <c r="BU351" i="3"/>
  <c r="P351" i="3" s="1"/>
  <c r="BU350" i="3"/>
  <c r="P350" i="3" s="1"/>
  <c r="BU347" i="3"/>
  <c r="P347" i="3" s="1"/>
  <c r="BU342" i="3"/>
  <c r="P342" i="3" s="1"/>
  <c r="BU336" i="3"/>
  <c r="P336" i="3" s="1"/>
  <c r="BU331" i="3"/>
  <c r="P331" i="3" s="1"/>
  <c r="BU326" i="3"/>
  <c r="P326" i="3" s="1"/>
  <c r="BU319" i="3"/>
  <c r="P319" i="3" s="1"/>
  <c r="BU316" i="3"/>
  <c r="P316" i="3" s="1"/>
  <c r="BU312" i="3"/>
  <c r="P312" i="3" s="1"/>
  <c r="BU308" i="3"/>
  <c r="P308" i="3" s="1"/>
  <c r="BU304" i="3"/>
  <c r="P304" i="3" s="1"/>
  <c r="BU300" i="3"/>
  <c r="P300" i="3" s="1"/>
  <c r="BU296" i="3"/>
  <c r="P296" i="3" s="1"/>
  <c r="BU292" i="3"/>
  <c r="P292" i="3" s="1"/>
  <c r="BU288" i="3"/>
  <c r="P288" i="3" s="1"/>
  <c r="BU284" i="3"/>
  <c r="P284" i="3" s="1"/>
  <c r="BU280" i="3"/>
  <c r="P280" i="3" s="1"/>
  <c r="BU276" i="3"/>
  <c r="P276" i="3" s="1"/>
  <c r="BU272" i="3"/>
  <c r="P272" i="3" s="1"/>
  <c r="BU356" i="3"/>
  <c r="P356" i="3" s="1"/>
  <c r="BU355" i="3"/>
  <c r="P355" i="3" s="1"/>
  <c r="BU344" i="3"/>
  <c r="P344" i="3" s="1"/>
  <c r="BU339" i="3"/>
  <c r="P339" i="3" s="1"/>
  <c r="BU334" i="3"/>
  <c r="P334" i="3" s="1"/>
  <c r="BU363" i="3"/>
  <c r="BU362" i="3"/>
  <c r="BU340" i="3"/>
  <c r="P340" i="3" s="1"/>
  <c r="BU335" i="3"/>
  <c r="P335" i="3" s="1"/>
  <c r="BU314" i="3"/>
  <c r="P314" i="3" s="1"/>
  <c r="BU309" i="3"/>
  <c r="P309" i="3" s="1"/>
  <c r="BU303" i="3"/>
  <c r="P303" i="3" s="1"/>
  <c r="BU298" i="3"/>
  <c r="P298" i="3" s="1"/>
  <c r="BU293" i="3"/>
  <c r="P293" i="3" s="1"/>
  <c r="BU287" i="3"/>
  <c r="P287" i="3" s="1"/>
  <c r="BU330" i="3"/>
  <c r="P330" i="3" s="1"/>
  <c r="BU323" i="3"/>
  <c r="P323" i="3" s="1"/>
  <c r="BU343" i="3"/>
  <c r="P343" i="3" s="1"/>
  <c r="BU324" i="3"/>
  <c r="P324" i="3" s="1"/>
  <c r="BU321" i="3"/>
  <c r="P321" i="3" s="1"/>
  <c r="BU318" i="3"/>
  <c r="P318" i="3" s="1"/>
  <c r="BU311" i="3"/>
  <c r="P311" i="3" s="1"/>
  <c r="BU310" i="3"/>
  <c r="P310" i="3" s="1"/>
  <c r="BU302" i="3"/>
  <c r="P302" i="3" s="1"/>
  <c r="BU301" i="3"/>
  <c r="P301" i="3" s="1"/>
  <c r="BU279" i="3"/>
  <c r="P279" i="3" s="1"/>
  <c r="BU274" i="3"/>
  <c r="P274" i="3" s="1"/>
  <c r="BU338" i="3"/>
  <c r="P338" i="3" s="1"/>
  <c r="BU332" i="3"/>
  <c r="P332" i="3" s="1"/>
  <c r="BU327" i="3"/>
  <c r="P327" i="3" s="1"/>
  <c r="BU299" i="3"/>
  <c r="P299" i="3" s="1"/>
  <c r="BU291" i="3"/>
  <c r="P291" i="3" s="1"/>
  <c r="BU290" i="3"/>
  <c r="P290" i="3" s="1"/>
  <c r="BU289" i="3"/>
  <c r="P289" i="3" s="1"/>
  <c r="BU281" i="3"/>
  <c r="P281" i="3" s="1"/>
  <c r="BU275" i="3"/>
  <c r="P275" i="3" s="1"/>
  <c r="BU366" i="3"/>
  <c r="BU358" i="3"/>
  <c r="P358" i="3" s="1"/>
  <c r="BU328" i="3"/>
  <c r="P328" i="3" s="1"/>
  <c r="BU313" i="3"/>
  <c r="P313" i="3" s="1"/>
  <c r="BU295" i="3"/>
  <c r="P295" i="3" s="1"/>
  <c r="BU294" i="3"/>
  <c r="P294" i="3" s="1"/>
  <c r="BU282" i="3"/>
  <c r="P282" i="3" s="1"/>
  <c r="BU277" i="3"/>
  <c r="P277" i="3" s="1"/>
  <c r="BU306" i="3"/>
  <c r="P306" i="3" s="1"/>
  <c r="BU346" i="3"/>
  <c r="P346" i="3" s="1"/>
  <c r="BU286" i="3"/>
  <c r="P286" i="3" s="1"/>
  <c r="BU285" i="3"/>
  <c r="P285" i="3" s="1"/>
  <c r="BU317" i="3"/>
  <c r="P317" i="3" s="1"/>
  <c r="BU315" i="3"/>
  <c r="P315" i="3" s="1"/>
  <c r="BU297" i="3"/>
  <c r="P297" i="3" s="1"/>
  <c r="BU278" i="3"/>
  <c r="P278" i="3" s="1"/>
  <c r="BU273" i="3"/>
  <c r="P273" i="3" s="1"/>
  <c r="BU307" i="3"/>
  <c r="P307" i="3" s="1"/>
  <c r="BU305" i="3"/>
  <c r="P305" i="3" s="1"/>
  <c r="CA363" i="3"/>
  <c r="Z363" i="3" s="1"/>
  <c r="CA359" i="3"/>
  <c r="Z359" i="3" s="1"/>
  <c r="CA355" i="3"/>
  <c r="Z355" i="3" s="1"/>
  <c r="CA351" i="3"/>
  <c r="Z351" i="3" s="1"/>
  <c r="CA365" i="3"/>
  <c r="Z365" i="3" s="1"/>
  <c r="CA360" i="3"/>
  <c r="Z360" i="3" s="1"/>
  <c r="CA354" i="3"/>
  <c r="Z354" i="3" s="1"/>
  <c r="CA349" i="3"/>
  <c r="Z349" i="3" s="1"/>
  <c r="CA347" i="3"/>
  <c r="Z347" i="3" s="1"/>
  <c r="CA343" i="3"/>
  <c r="Z343" i="3" s="1"/>
  <c r="CA339" i="3"/>
  <c r="Z339" i="3" s="1"/>
  <c r="CA335" i="3"/>
  <c r="Z335" i="3" s="1"/>
  <c r="CA331" i="3"/>
  <c r="Z331" i="3" s="1"/>
  <c r="CA327" i="3"/>
  <c r="Z327" i="3" s="1"/>
  <c r="CA323" i="3"/>
  <c r="Z323" i="3" s="1"/>
  <c r="CA318" i="3"/>
  <c r="Z318" i="3" s="1"/>
  <c r="CA362" i="3"/>
  <c r="Z362" i="3" s="1"/>
  <c r="CA361" i="3"/>
  <c r="Z361" i="3" s="1"/>
  <c r="CA353" i="3"/>
  <c r="Z353" i="3" s="1"/>
  <c r="CA352" i="3"/>
  <c r="Z352" i="3" s="1"/>
  <c r="CA342" i="3"/>
  <c r="Z342" i="3" s="1"/>
  <c r="CA337" i="3"/>
  <c r="Z337" i="3" s="1"/>
  <c r="CA332" i="3"/>
  <c r="Z332" i="3" s="1"/>
  <c r="CA326" i="3"/>
  <c r="Z326" i="3" s="1"/>
  <c r="CA320" i="3"/>
  <c r="Z320" i="3" s="1"/>
  <c r="CA314" i="3"/>
  <c r="Z314" i="3" s="1"/>
  <c r="CA310" i="3"/>
  <c r="Z310" i="3" s="1"/>
  <c r="CA306" i="3"/>
  <c r="Z306" i="3" s="1"/>
  <c r="CA302" i="3"/>
  <c r="Z302" i="3" s="1"/>
  <c r="CA298" i="3"/>
  <c r="Z298" i="3" s="1"/>
  <c r="CA294" i="3"/>
  <c r="Z294" i="3" s="1"/>
  <c r="CA290" i="3"/>
  <c r="Z290" i="3" s="1"/>
  <c r="CA286" i="3"/>
  <c r="Z286" i="3" s="1"/>
  <c r="CA282" i="3"/>
  <c r="Z282" i="3" s="1"/>
  <c r="CA278" i="3"/>
  <c r="Z278" i="3" s="1"/>
  <c r="CA274" i="3"/>
  <c r="Z274" i="3" s="1"/>
  <c r="CA366" i="3"/>
  <c r="Z366" i="3" s="1"/>
  <c r="CA358" i="3"/>
  <c r="Z358" i="3" s="1"/>
  <c r="CA357" i="3"/>
  <c r="Z357" i="3" s="1"/>
  <c r="CA356" i="3"/>
  <c r="Z356" i="3" s="1"/>
  <c r="CA348" i="3"/>
  <c r="Z348" i="3" s="1"/>
  <c r="CA345" i="3"/>
  <c r="Z345" i="3" s="1"/>
  <c r="CA340" i="3"/>
  <c r="Z340" i="3" s="1"/>
  <c r="CA334" i="3"/>
  <c r="Z334" i="3" s="1"/>
  <c r="CA346" i="3"/>
  <c r="Z346" i="3" s="1"/>
  <c r="CA341" i="3"/>
  <c r="Z341" i="3" s="1"/>
  <c r="CA336" i="3"/>
  <c r="Z336" i="3" s="1"/>
  <c r="CA317" i="3"/>
  <c r="Z317" i="3" s="1"/>
  <c r="CA315" i="3"/>
  <c r="Z315" i="3" s="1"/>
  <c r="CA309" i="3"/>
  <c r="Z309" i="3" s="1"/>
  <c r="CA304" i="3"/>
  <c r="Z304" i="3" s="1"/>
  <c r="CA299" i="3"/>
  <c r="Z299" i="3" s="1"/>
  <c r="CA293" i="3"/>
  <c r="Z293" i="3" s="1"/>
  <c r="CA288" i="3"/>
  <c r="Z288" i="3" s="1"/>
  <c r="CA283" i="3"/>
  <c r="Z283" i="3" s="1"/>
  <c r="CA333" i="3"/>
  <c r="Z333" i="3" s="1"/>
  <c r="CA330" i="3"/>
  <c r="Z330" i="3" s="1"/>
  <c r="CA328" i="3"/>
  <c r="Z328" i="3" s="1"/>
  <c r="CA313" i="3"/>
  <c r="Z313" i="3" s="1"/>
  <c r="CA312" i="3"/>
  <c r="Z312" i="3" s="1"/>
  <c r="CA311" i="3"/>
  <c r="Z311" i="3" s="1"/>
  <c r="CA303" i="3"/>
  <c r="Z303" i="3" s="1"/>
  <c r="CA285" i="3"/>
  <c r="Z285" i="3" s="1"/>
  <c r="CA284" i="3"/>
  <c r="Z284" i="3" s="1"/>
  <c r="CA280" i="3"/>
  <c r="Z280" i="3" s="1"/>
  <c r="CA275" i="3"/>
  <c r="Z275" i="3" s="1"/>
  <c r="CA324" i="3"/>
  <c r="Z324" i="3" s="1"/>
  <c r="CA301" i="3"/>
  <c r="Z301" i="3" s="1"/>
  <c r="CA300" i="3"/>
  <c r="Z300" i="3" s="1"/>
  <c r="CA292" i="3"/>
  <c r="Z292" i="3" s="1"/>
  <c r="CA291" i="3"/>
  <c r="Z291" i="3" s="1"/>
  <c r="CA281" i="3"/>
  <c r="Z281" i="3" s="1"/>
  <c r="CA276" i="3"/>
  <c r="Z276" i="3" s="1"/>
  <c r="CA344" i="3"/>
  <c r="Z344" i="3" s="1"/>
  <c r="CA329" i="3"/>
  <c r="Z329" i="3" s="1"/>
  <c r="CA325" i="3"/>
  <c r="Z325" i="3" s="1"/>
  <c r="CA319" i="3"/>
  <c r="Z319" i="3" s="1"/>
  <c r="CA305" i="3"/>
  <c r="Z305" i="3" s="1"/>
  <c r="CA287" i="3"/>
  <c r="Z287" i="3" s="1"/>
  <c r="CA321" i="3"/>
  <c r="Z321" i="3" s="1"/>
  <c r="CA316" i="3"/>
  <c r="Z316" i="3" s="1"/>
  <c r="CA273" i="3"/>
  <c r="Z273" i="3" s="1"/>
  <c r="CA350" i="3"/>
  <c r="Z350" i="3" s="1"/>
  <c r="CA338" i="3"/>
  <c r="Z338" i="3" s="1"/>
  <c r="CA297" i="3"/>
  <c r="Z297" i="3" s="1"/>
  <c r="CA296" i="3"/>
  <c r="Z296" i="3" s="1"/>
  <c r="CA295" i="3"/>
  <c r="Z295" i="3" s="1"/>
  <c r="CA277" i="3"/>
  <c r="Z277" i="3" s="1"/>
  <c r="CA272" i="3"/>
  <c r="Z272" i="3" s="1"/>
  <c r="CA364" i="3"/>
  <c r="Z364" i="3" s="1"/>
  <c r="CA308" i="3"/>
  <c r="Z308" i="3" s="1"/>
  <c r="CA307" i="3"/>
  <c r="Z307" i="3" s="1"/>
  <c r="CA289" i="3"/>
  <c r="Z289" i="3" s="1"/>
  <c r="CA279" i="3"/>
  <c r="Z279" i="3" s="1"/>
  <c r="CF364" i="3"/>
  <c r="AE364" i="3" s="1"/>
  <c r="CF360" i="3"/>
  <c r="AE360" i="3" s="1"/>
  <c r="CF356" i="3"/>
  <c r="AE356" i="3" s="1"/>
  <c r="CF352" i="3"/>
  <c r="AE352" i="3" s="1"/>
  <c r="CF348" i="3"/>
  <c r="AE348" i="3" s="1"/>
  <c r="CF365" i="3"/>
  <c r="AE365" i="3" s="1"/>
  <c r="CF359" i="3"/>
  <c r="AE359" i="3" s="1"/>
  <c r="CF354" i="3"/>
  <c r="AE354" i="3" s="1"/>
  <c r="CF349" i="3"/>
  <c r="AE349" i="3" s="1"/>
  <c r="CF344" i="3"/>
  <c r="AE344" i="3" s="1"/>
  <c r="CF340" i="3"/>
  <c r="AE340" i="3" s="1"/>
  <c r="CF336" i="3"/>
  <c r="AE336" i="3" s="1"/>
  <c r="CF332" i="3"/>
  <c r="AE332" i="3" s="1"/>
  <c r="CF328" i="3"/>
  <c r="AE328" i="3" s="1"/>
  <c r="CF324" i="3"/>
  <c r="AE324" i="3" s="1"/>
  <c r="CF319" i="3"/>
  <c r="AE319" i="3" s="1"/>
  <c r="CF355" i="3"/>
  <c r="AE355" i="3" s="1"/>
  <c r="CF347" i="3"/>
  <c r="AE347" i="3" s="1"/>
  <c r="CF342" i="3"/>
  <c r="AE342" i="3" s="1"/>
  <c r="CF337" i="3"/>
  <c r="AE337" i="3" s="1"/>
  <c r="CF331" i="3"/>
  <c r="AE331" i="3" s="1"/>
  <c r="CF326" i="3"/>
  <c r="AE326" i="3" s="1"/>
  <c r="CF320" i="3"/>
  <c r="AE320" i="3" s="1"/>
  <c r="CF315" i="3"/>
  <c r="AE315" i="3" s="1"/>
  <c r="CF311" i="3"/>
  <c r="AE311" i="3" s="1"/>
  <c r="CF307" i="3"/>
  <c r="AE307" i="3" s="1"/>
  <c r="CF303" i="3"/>
  <c r="AE303" i="3" s="1"/>
  <c r="CF299" i="3"/>
  <c r="AE299" i="3" s="1"/>
  <c r="CF295" i="3"/>
  <c r="AE295" i="3" s="1"/>
  <c r="CF291" i="3"/>
  <c r="AE291" i="3" s="1"/>
  <c r="CF287" i="3"/>
  <c r="AE287" i="3" s="1"/>
  <c r="CF283" i="3"/>
  <c r="AE283" i="3" s="1"/>
  <c r="CF279" i="3"/>
  <c r="AE279" i="3" s="1"/>
  <c r="CF275" i="3"/>
  <c r="AE275" i="3" s="1"/>
  <c r="CF351" i="3"/>
  <c r="AE351" i="3" s="1"/>
  <c r="CF350" i="3"/>
  <c r="AE350" i="3" s="1"/>
  <c r="CF345" i="3"/>
  <c r="AE345" i="3" s="1"/>
  <c r="CF339" i="3"/>
  <c r="AE339" i="3" s="1"/>
  <c r="CF334" i="3"/>
  <c r="AE334" i="3" s="1"/>
  <c r="CF366" i="3"/>
  <c r="AE366" i="3" s="1"/>
  <c r="CF335" i="3"/>
  <c r="AE335" i="3" s="1"/>
  <c r="CF330" i="3"/>
  <c r="AE330" i="3" s="1"/>
  <c r="CF329" i="3"/>
  <c r="AE329" i="3" s="1"/>
  <c r="CF314" i="3"/>
  <c r="AE314" i="3" s="1"/>
  <c r="CF309" i="3"/>
  <c r="AE309" i="3" s="1"/>
  <c r="CF304" i="3"/>
  <c r="AE304" i="3" s="1"/>
  <c r="CF298" i="3"/>
  <c r="AE298" i="3" s="1"/>
  <c r="CF293" i="3"/>
  <c r="AE293" i="3" s="1"/>
  <c r="CF288" i="3"/>
  <c r="AE288" i="3" s="1"/>
  <c r="CF282" i="3"/>
  <c r="AE282" i="3" s="1"/>
  <c r="CF362" i="3"/>
  <c r="AE362" i="3" s="1"/>
  <c r="CF357" i="3"/>
  <c r="AE357" i="3" s="1"/>
  <c r="CF346" i="3"/>
  <c r="AE346" i="3" s="1"/>
  <c r="CF327" i="3"/>
  <c r="AE327" i="3" s="1"/>
  <c r="CF321" i="3"/>
  <c r="AE321" i="3" s="1"/>
  <c r="CF306" i="3"/>
  <c r="AE306" i="3" s="1"/>
  <c r="CF305" i="3"/>
  <c r="AE305" i="3" s="1"/>
  <c r="CF297" i="3"/>
  <c r="AE297" i="3" s="1"/>
  <c r="CF296" i="3"/>
  <c r="AE296" i="3" s="1"/>
  <c r="CF280" i="3"/>
  <c r="AE280" i="3" s="1"/>
  <c r="CF274" i="3"/>
  <c r="AE274" i="3" s="1"/>
  <c r="CF363" i="3"/>
  <c r="AE363" i="3" s="1"/>
  <c r="CF358" i="3"/>
  <c r="AE358" i="3" s="1"/>
  <c r="CF353" i="3"/>
  <c r="AE353" i="3" s="1"/>
  <c r="CF343" i="3"/>
  <c r="AE343" i="3" s="1"/>
  <c r="CF341" i="3"/>
  <c r="AE341" i="3" s="1"/>
  <c r="CF325" i="3"/>
  <c r="AE325" i="3" s="1"/>
  <c r="CF317" i="3"/>
  <c r="AE317" i="3" s="1"/>
  <c r="CF313" i="3"/>
  <c r="AE313" i="3" s="1"/>
  <c r="CF312" i="3"/>
  <c r="AE312" i="3" s="1"/>
  <c r="CF294" i="3"/>
  <c r="AE294" i="3" s="1"/>
  <c r="CF286" i="3"/>
  <c r="AE286" i="3" s="1"/>
  <c r="CF285" i="3"/>
  <c r="AE285" i="3" s="1"/>
  <c r="CF284" i="3"/>
  <c r="AE284" i="3" s="1"/>
  <c r="CF281" i="3"/>
  <c r="AE281" i="3" s="1"/>
  <c r="CF276" i="3"/>
  <c r="AE276" i="3" s="1"/>
  <c r="CF338" i="3"/>
  <c r="AE338" i="3" s="1"/>
  <c r="CF323" i="3"/>
  <c r="AE323" i="3" s="1"/>
  <c r="CF316" i="3"/>
  <c r="AE316" i="3" s="1"/>
  <c r="CF277" i="3"/>
  <c r="AE277" i="3" s="1"/>
  <c r="CF272" i="3"/>
  <c r="AE272" i="3" s="1"/>
  <c r="CF361" i="3"/>
  <c r="AE361" i="3" s="1"/>
  <c r="CF310" i="3"/>
  <c r="AE310" i="3" s="1"/>
  <c r="CF318" i="3"/>
  <c r="AE318" i="3" s="1"/>
  <c r="CF308" i="3"/>
  <c r="AE308" i="3" s="1"/>
  <c r="CF290" i="3"/>
  <c r="AE290" i="3" s="1"/>
  <c r="CF289" i="3"/>
  <c r="AE289" i="3" s="1"/>
  <c r="CF333" i="3"/>
  <c r="AE333" i="3" s="1"/>
  <c r="CF302" i="3"/>
  <c r="AE302" i="3" s="1"/>
  <c r="CF301" i="3"/>
  <c r="AE301" i="3" s="1"/>
  <c r="CF300" i="3"/>
  <c r="AE300" i="3" s="1"/>
  <c r="CF278" i="3"/>
  <c r="AE278" i="3" s="1"/>
  <c r="CF273" i="3"/>
  <c r="AE273" i="3" s="1"/>
  <c r="CF292" i="3"/>
  <c r="AE292" i="3" s="1"/>
  <c r="CC365" i="3"/>
  <c r="AB365" i="3" s="1"/>
  <c r="CC361" i="3"/>
  <c r="AB361" i="3" s="1"/>
  <c r="CC357" i="3"/>
  <c r="AB357" i="3" s="1"/>
  <c r="CC353" i="3"/>
  <c r="AB353" i="3" s="1"/>
  <c r="CC349" i="3"/>
  <c r="AB349" i="3" s="1"/>
  <c r="CC362" i="3"/>
  <c r="AB362" i="3" s="1"/>
  <c r="CC356" i="3"/>
  <c r="AB356" i="3" s="1"/>
  <c r="CC351" i="3"/>
  <c r="AB351" i="3" s="1"/>
  <c r="CC345" i="3"/>
  <c r="AB345" i="3" s="1"/>
  <c r="CC341" i="3"/>
  <c r="AB341" i="3" s="1"/>
  <c r="CC337" i="3"/>
  <c r="AB337" i="3" s="1"/>
  <c r="CC333" i="3"/>
  <c r="AB333" i="3" s="1"/>
  <c r="CC329" i="3"/>
  <c r="AB329" i="3" s="1"/>
  <c r="CC325" i="3"/>
  <c r="AB325" i="3" s="1"/>
  <c r="CC320" i="3"/>
  <c r="AB320" i="3" s="1"/>
  <c r="CC360" i="3"/>
  <c r="AB360" i="3" s="1"/>
  <c r="CC359" i="3"/>
  <c r="AB359" i="3" s="1"/>
  <c r="CC358" i="3"/>
  <c r="AB358" i="3" s="1"/>
  <c r="CC350" i="3"/>
  <c r="AB350" i="3" s="1"/>
  <c r="CC344" i="3"/>
  <c r="AB344" i="3" s="1"/>
  <c r="CC339" i="3"/>
  <c r="AB339" i="3" s="1"/>
  <c r="CC334" i="3"/>
  <c r="AB334" i="3" s="1"/>
  <c r="CC328" i="3"/>
  <c r="AB328" i="3" s="1"/>
  <c r="CC323" i="3"/>
  <c r="AB323" i="3" s="1"/>
  <c r="CC317" i="3"/>
  <c r="AB317" i="3" s="1"/>
  <c r="CC316" i="3"/>
  <c r="AB316" i="3" s="1"/>
  <c r="CC312" i="3"/>
  <c r="AB312" i="3" s="1"/>
  <c r="CC308" i="3"/>
  <c r="AB308" i="3" s="1"/>
  <c r="CC304" i="3"/>
  <c r="AB304" i="3" s="1"/>
  <c r="CC300" i="3"/>
  <c r="AB300" i="3" s="1"/>
  <c r="CC296" i="3"/>
  <c r="AB296" i="3" s="1"/>
  <c r="CC292" i="3"/>
  <c r="AB292" i="3" s="1"/>
  <c r="CC288" i="3"/>
  <c r="AB288" i="3" s="1"/>
  <c r="CC284" i="3"/>
  <c r="AB284" i="3" s="1"/>
  <c r="CC280" i="3"/>
  <c r="AB280" i="3" s="1"/>
  <c r="CC276" i="3"/>
  <c r="AB276" i="3" s="1"/>
  <c r="CC272" i="3"/>
  <c r="AB272" i="3" s="1"/>
  <c r="CC364" i="3"/>
  <c r="AB364" i="3" s="1"/>
  <c r="CC363" i="3"/>
  <c r="AB363" i="3" s="1"/>
  <c r="CC355" i="3"/>
  <c r="AB355" i="3" s="1"/>
  <c r="CC354" i="3"/>
  <c r="AB354" i="3" s="1"/>
  <c r="CC347" i="3"/>
  <c r="AB347" i="3" s="1"/>
  <c r="CC342" i="3"/>
  <c r="AB342" i="3" s="1"/>
  <c r="CC336" i="3"/>
  <c r="AB336" i="3" s="1"/>
  <c r="CC352" i="3"/>
  <c r="AB352" i="3" s="1"/>
  <c r="CC343" i="3"/>
  <c r="AB343" i="3" s="1"/>
  <c r="CC338" i="3"/>
  <c r="AB338" i="3" s="1"/>
  <c r="CC324" i="3"/>
  <c r="AB324" i="3" s="1"/>
  <c r="CC311" i="3"/>
  <c r="AB311" i="3" s="1"/>
  <c r="CC306" i="3"/>
  <c r="AB306" i="3" s="1"/>
  <c r="CC301" i="3"/>
  <c r="AB301" i="3" s="1"/>
  <c r="CC295" i="3"/>
  <c r="AB295" i="3" s="1"/>
  <c r="CC290" i="3"/>
  <c r="AB290" i="3" s="1"/>
  <c r="CC285" i="3"/>
  <c r="AB285" i="3" s="1"/>
  <c r="CC332" i="3"/>
  <c r="AB332" i="3" s="1"/>
  <c r="CC366" i="3"/>
  <c r="AB366" i="3" s="1"/>
  <c r="CC331" i="3"/>
  <c r="AB331" i="3" s="1"/>
  <c r="CC326" i="3"/>
  <c r="AB326" i="3" s="1"/>
  <c r="CC318" i="3"/>
  <c r="AB318" i="3" s="1"/>
  <c r="CC310" i="3"/>
  <c r="AB310" i="3" s="1"/>
  <c r="CC309" i="3"/>
  <c r="AB309" i="3" s="1"/>
  <c r="CC291" i="3"/>
  <c r="AB291" i="3" s="1"/>
  <c r="CC283" i="3"/>
  <c r="AB283" i="3" s="1"/>
  <c r="CC282" i="3"/>
  <c r="AB282" i="3" s="1"/>
  <c r="CC277" i="3"/>
  <c r="AB277" i="3" s="1"/>
  <c r="CC348" i="3"/>
  <c r="AB348" i="3" s="1"/>
  <c r="CC346" i="3"/>
  <c r="AB346" i="3" s="1"/>
  <c r="CC321" i="3"/>
  <c r="AB321" i="3" s="1"/>
  <c r="CC307" i="3"/>
  <c r="AB307" i="3" s="1"/>
  <c r="CC299" i="3"/>
  <c r="AB299" i="3" s="1"/>
  <c r="CC298" i="3"/>
  <c r="AB298" i="3" s="1"/>
  <c r="CC297" i="3"/>
  <c r="AB297" i="3" s="1"/>
  <c r="CC289" i="3"/>
  <c r="AB289" i="3" s="1"/>
  <c r="CC278" i="3"/>
  <c r="AB278" i="3" s="1"/>
  <c r="CC273" i="3"/>
  <c r="AB273" i="3" s="1"/>
  <c r="CC340" i="3"/>
  <c r="AB340" i="3" s="1"/>
  <c r="CC330" i="3"/>
  <c r="AB330" i="3" s="1"/>
  <c r="CC327" i="3"/>
  <c r="AB327" i="3" s="1"/>
  <c r="CC303" i="3"/>
  <c r="AB303" i="3" s="1"/>
  <c r="CC302" i="3"/>
  <c r="AB302" i="3" s="1"/>
  <c r="CC335" i="3"/>
  <c r="AB335" i="3" s="1"/>
  <c r="CC314" i="3"/>
  <c r="AB314" i="3" s="1"/>
  <c r="CC275" i="3"/>
  <c r="AB275" i="3" s="1"/>
  <c r="CC294" i="3"/>
  <c r="AB294" i="3" s="1"/>
  <c r="CC293" i="3"/>
  <c r="AB293" i="3" s="1"/>
  <c r="CC279" i="3"/>
  <c r="AB279" i="3" s="1"/>
  <c r="CC274" i="3"/>
  <c r="AB274" i="3" s="1"/>
  <c r="CC319" i="3"/>
  <c r="AB319" i="3" s="1"/>
  <c r="CC305" i="3"/>
  <c r="AB305" i="3" s="1"/>
  <c r="CC287" i="3"/>
  <c r="AB287" i="3" s="1"/>
  <c r="CC286" i="3"/>
  <c r="AB286" i="3" s="1"/>
  <c r="CC281" i="3"/>
  <c r="AB281" i="3" s="1"/>
  <c r="CC315" i="3"/>
  <c r="AB315" i="3" s="1"/>
  <c r="CC313" i="3"/>
  <c r="AB313" i="3" s="1"/>
  <c r="CD366" i="3"/>
  <c r="AC366" i="3" s="1"/>
  <c r="CD362" i="3"/>
  <c r="AC362" i="3" s="1"/>
  <c r="CD358" i="3"/>
  <c r="AC358" i="3" s="1"/>
  <c r="CD354" i="3"/>
  <c r="AC354" i="3" s="1"/>
  <c r="CD350" i="3"/>
  <c r="AC350" i="3" s="1"/>
  <c r="CD363" i="3"/>
  <c r="AC363" i="3" s="1"/>
  <c r="CD357" i="3"/>
  <c r="AC357" i="3" s="1"/>
  <c r="CD352" i="3"/>
  <c r="AC352" i="3" s="1"/>
  <c r="CD346" i="3"/>
  <c r="AC346" i="3" s="1"/>
  <c r="CD342" i="3"/>
  <c r="AC342" i="3" s="1"/>
  <c r="CD338" i="3"/>
  <c r="AC338" i="3" s="1"/>
  <c r="CD334" i="3"/>
  <c r="AC334" i="3" s="1"/>
  <c r="CD330" i="3"/>
  <c r="AC330" i="3" s="1"/>
  <c r="CD326" i="3"/>
  <c r="AC326" i="3" s="1"/>
  <c r="CD321" i="3"/>
  <c r="AC321" i="3" s="1"/>
  <c r="CD317" i="3"/>
  <c r="AC317" i="3" s="1"/>
  <c r="CD349" i="3"/>
  <c r="AC349" i="3" s="1"/>
  <c r="CD348" i="3"/>
  <c r="AC348" i="3" s="1"/>
  <c r="CD345" i="3"/>
  <c r="AC345" i="3" s="1"/>
  <c r="CD340" i="3"/>
  <c r="AC340" i="3" s="1"/>
  <c r="CD335" i="3"/>
  <c r="AC335" i="3" s="1"/>
  <c r="CD329" i="3"/>
  <c r="AC329" i="3" s="1"/>
  <c r="CD324" i="3"/>
  <c r="AC324" i="3" s="1"/>
  <c r="CD318" i="3"/>
  <c r="AC318" i="3" s="1"/>
  <c r="CD313" i="3"/>
  <c r="AC313" i="3" s="1"/>
  <c r="CD309" i="3"/>
  <c r="AC309" i="3" s="1"/>
  <c r="CD305" i="3"/>
  <c r="AC305" i="3" s="1"/>
  <c r="CD301" i="3"/>
  <c r="AC301" i="3" s="1"/>
  <c r="CD297" i="3"/>
  <c r="AC297" i="3" s="1"/>
  <c r="CD293" i="3"/>
  <c r="AC293" i="3" s="1"/>
  <c r="CD289" i="3"/>
  <c r="AC289" i="3" s="1"/>
  <c r="CD285" i="3"/>
  <c r="AC285" i="3" s="1"/>
  <c r="CD281" i="3"/>
  <c r="AC281" i="3" s="1"/>
  <c r="CD277" i="3"/>
  <c r="AC277" i="3" s="1"/>
  <c r="CD273" i="3"/>
  <c r="AC273" i="3" s="1"/>
  <c r="CD353" i="3"/>
  <c r="AC353" i="3" s="1"/>
  <c r="CD343" i="3"/>
  <c r="AC343" i="3" s="1"/>
  <c r="CD337" i="3"/>
  <c r="AC337" i="3" s="1"/>
  <c r="CD351" i="3"/>
  <c r="AC351" i="3" s="1"/>
  <c r="CD333" i="3"/>
  <c r="AC333" i="3" s="1"/>
  <c r="CD332" i="3"/>
  <c r="AC332" i="3" s="1"/>
  <c r="CD331" i="3"/>
  <c r="AC331" i="3" s="1"/>
  <c r="CD323" i="3"/>
  <c r="AC323" i="3" s="1"/>
  <c r="CD312" i="3"/>
  <c r="AC312" i="3" s="1"/>
  <c r="CD307" i="3"/>
  <c r="AC307" i="3" s="1"/>
  <c r="CD302" i="3"/>
  <c r="AC302" i="3" s="1"/>
  <c r="CD296" i="3"/>
  <c r="AC296" i="3" s="1"/>
  <c r="CD291" i="3"/>
  <c r="AC291" i="3" s="1"/>
  <c r="CD286" i="3"/>
  <c r="AC286" i="3" s="1"/>
  <c r="CD359" i="3"/>
  <c r="AC359" i="3" s="1"/>
  <c r="CD341" i="3"/>
  <c r="AC341" i="3" s="1"/>
  <c r="CD339" i="3"/>
  <c r="AC339" i="3" s="1"/>
  <c r="CD325" i="3"/>
  <c r="AC325" i="3" s="1"/>
  <c r="CD361" i="3"/>
  <c r="AC361" i="3" s="1"/>
  <c r="CD356" i="3"/>
  <c r="AC356" i="3" s="1"/>
  <c r="CD347" i="3"/>
  <c r="AC347" i="3" s="1"/>
  <c r="CD308" i="3"/>
  <c r="AC308" i="3" s="1"/>
  <c r="CD300" i="3"/>
  <c r="AC300" i="3" s="1"/>
  <c r="CD299" i="3"/>
  <c r="AC299" i="3" s="1"/>
  <c r="CD298" i="3"/>
  <c r="AC298" i="3" s="1"/>
  <c r="CD290" i="3"/>
  <c r="AC290" i="3" s="1"/>
  <c r="CD278" i="3"/>
  <c r="AC278" i="3" s="1"/>
  <c r="CD272" i="3"/>
  <c r="AC272" i="3" s="1"/>
  <c r="CD344" i="3"/>
  <c r="AC344" i="3" s="1"/>
  <c r="CD327" i="3"/>
  <c r="AC327" i="3" s="1"/>
  <c r="CD319" i="3"/>
  <c r="AC319" i="3" s="1"/>
  <c r="CD316" i="3"/>
  <c r="AC316" i="3" s="1"/>
  <c r="CD315" i="3"/>
  <c r="AC315" i="3" s="1"/>
  <c r="CD314" i="3"/>
  <c r="AC314" i="3" s="1"/>
  <c r="CD306" i="3"/>
  <c r="AC306" i="3" s="1"/>
  <c r="CD288" i="3"/>
  <c r="AC288" i="3" s="1"/>
  <c r="CD287" i="3"/>
  <c r="AC287" i="3" s="1"/>
  <c r="CD279" i="3"/>
  <c r="AC279" i="3" s="1"/>
  <c r="CD274" i="3"/>
  <c r="AC274" i="3" s="1"/>
  <c r="CD364" i="3"/>
  <c r="AC364" i="3" s="1"/>
  <c r="CD336" i="3"/>
  <c r="AC336" i="3" s="1"/>
  <c r="CD320" i="3"/>
  <c r="AC320" i="3" s="1"/>
  <c r="CD284" i="3"/>
  <c r="AC284" i="3" s="1"/>
  <c r="CD283" i="3"/>
  <c r="AC283" i="3" s="1"/>
  <c r="CD280" i="3"/>
  <c r="AC280" i="3" s="1"/>
  <c r="CD275" i="3"/>
  <c r="AC275" i="3" s="1"/>
  <c r="CD295" i="3"/>
  <c r="AC295" i="3" s="1"/>
  <c r="CD282" i="3"/>
  <c r="AC282" i="3" s="1"/>
  <c r="CD365" i="3"/>
  <c r="AC365" i="3" s="1"/>
  <c r="CD360" i="3"/>
  <c r="AC360" i="3" s="1"/>
  <c r="CD355" i="3"/>
  <c r="AC355" i="3" s="1"/>
  <c r="CD311" i="3"/>
  <c r="AC311" i="3" s="1"/>
  <c r="CD310" i="3"/>
  <c r="AC310" i="3" s="1"/>
  <c r="CD292" i="3"/>
  <c r="AC292" i="3" s="1"/>
  <c r="CD328" i="3"/>
  <c r="AC328" i="3" s="1"/>
  <c r="CD304" i="3"/>
  <c r="AC304" i="3" s="1"/>
  <c r="CD303" i="3"/>
  <c r="AC303" i="3" s="1"/>
  <c r="CD276" i="3"/>
  <c r="AC276" i="3" s="1"/>
  <c r="CD294" i="3"/>
  <c r="AC294" i="3" s="1"/>
  <c r="CI363" i="3"/>
  <c r="CI359" i="3"/>
  <c r="CI355" i="3"/>
  <c r="CI351" i="3"/>
  <c r="CI347" i="3"/>
  <c r="CI362" i="3"/>
  <c r="CI357" i="3"/>
  <c r="CI352" i="3"/>
  <c r="CI343" i="3"/>
  <c r="CI339" i="3"/>
  <c r="CI335" i="3"/>
  <c r="CI331" i="3"/>
  <c r="CI327" i="3"/>
  <c r="CI323" i="3"/>
  <c r="CI318" i="3"/>
  <c r="CI361" i="3"/>
  <c r="CI360" i="3"/>
  <c r="CI345" i="3"/>
  <c r="CI340" i="3"/>
  <c r="CI334" i="3"/>
  <c r="CI329" i="3"/>
  <c r="CI324" i="3"/>
  <c r="CI317" i="3"/>
  <c r="CI314" i="3"/>
  <c r="CI310" i="3"/>
  <c r="CI306" i="3"/>
  <c r="CI302" i="3"/>
  <c r="CI298" i="3"/>
  <c r="CI294" i="3"/>
  <c r="CI290" i="3"/>
  <c r="CI286" i="3"/>
  <c r="CI282" i="3"/>
  <c r="CI278" i="3"/>
  <c r="CI274" i="3"/>
  <c r="CI366" i="3"/>
  <c r="CI365" i="3"/>
  <c r="CI364" i="3"/>
  <c r="CI356" i="3"/>
  <c r="CI342" i="3"/>
  <c r="CI337" i="3"/>
  <c r="CI344" i="3"/>
  <c r="CI326" i="3"/>
  <c r="CI325" i="3"/>
  <c r="CI316" i="3"/>
  <c r="CI312" i="3"/>
  <c r="CI307" i="3"/>
  <c r="CI301" i="3"/>
  <c r="CI296" i="3"/>
  <c r="CI291" i="3"/>
  <c r="CI285" i="3"/>
  <c r="CI333" i="3"/>
  <c r="CI358" i="3"/>
  <c r="CI353" i="3"/>
  <c r="CI348" i="3"/>
  <c r="CI341" i="3"/>
  <c r="CI330" i="3"/>
  <c r="CI311" i="3"/>
  <c r="CI293" i="3"/>
  <c r="CI292" i="3"/>
  <c r="CI284" i="3"/>
  <c r="CI283" i="3"/>
  <c r="CI277" i="3"/>
  <c r="CI272" i="3"/>
  <c r="CI354" i="3"/>
  <c r="CI349" i="3"/>
  <c r="CI338" i="3"/>
  <c r="CI336" i="3"/>
  <c r="CI328" i="3"/>
  <c r="CI320" i="3"/>
  <c r="CI309" i="3"/>
  <c r="CI308" i="3"/>
  <c r="CI300" i="3"/>
  <c r="CI299" i="3"/>
  <c r="CI279" i="3"/>
  <c r="CI273" i="3"/>
  <c r="CI350" i="3"/>
  <c r="CI332" i="3"/>
  <c r="CI321" i="3"/>
  <c r="CI313" i="3"/>
  <c r="CI295" i="3"/>
  <c r="CI289" i="3"/>
  <c r="CI287" i="3"/>
  <c r="CI276" i="3"/>
  <c r="CI319" i="3"/>
  <c r="CI305" i="3"/>
  <c r="CI304" i="3"/>
  <c r="CI303" i="3"/>
  <c r="CI280" i="3"/>
  <c r="CI275" i="3"/>
  <c r="CI315" i="3"/>
  <c r="CI297" i="3"/>
  <c r="CI346" i="3"/>
  <c r="CI288" i="3"/>
  <c r="CI281" i="3"/>
  <c r="G233" i="3"/>
  <c r="H304" i="4" s="1"/>
  <c r="G230" i="3"/>
  <c r="H308" i="4" s="1"/>
  <c r="G229" i="3"/>
  <c r="H307" i="4" s="1"/>
  <c r="G228" i="3"/>
  <c r="H306" i="4" s="1"/>
  <c r="G227" i="3"/>
  <c r="H311" i="4" s="1"/>
  <c r="G226" i="3"/>
  <c r="H310" i="4" s="1"/>
  <c r="G225" i="3"/>
  <c r="H309" i="4" s="1"/>
  <c r="G224" i="3"/>
  <c r="H314" i="4" s="1"/>
  <c r="G223" i="3"/>
  <c r="H313" i="4" s="1"/>
  <c r="G222" i="3"/>
  <c r="H312" i="4" s="1"/>
  <c r="G221" i="3"/>
  <c r="H305" i="4" s="1"/>
  <c r="G195" i="3"/>
  <c r="H303" i="4" s="1"/>
  <c r="G201" i="3"/>
  <c r="H317" i="4" s="1"/>
  <c r="G200" i="3"/>
  <c r="H318" i="4" s="1"/>
  <c r="G199" i="3"/>
  <c r="H316" i="4" s="1"/>
  <c r="S364" i="3" l="1"/>
  <c r="Q364" i="3"/>
  <c r="P364" i="3"/>
  <c r="T364" i="3"/>
  <c r="R364" i="3"/>
  <c r="R362" i="3"/>
  <c r="S362" i="3"/>
  <c r="Q362" i="3"/>
  <c r="P362" i="3"/>
  <c r="T362" i="3"/>
  <c r="P363" i="3"/>
  <c r="T363" i="3"/>
  <c r="S363" i="3"/>
  <c r="R363" i="3"/>
  <c r="Q363" i="3"/>
  <c r="S365" i="3"/>
  <c r="P365" i="3"/>
  <c r="R365" i="3"/>
  <c r="T365" i="3"/>
  <c r="Q365" i="3"/>
  <c r="T366" i="3"/>
  <c r="Q366" i="3"/>
  <c r="R366" i="3"/>
  <c r="S366" i="3"/>
  <c r="P366" i="3"/>
  <c r="CF322" i="3"/>
  <c r="AE322" i="3" s="1"/>
  <c r="BY322" i="3"/>
  <c r="X322" i="3" s="1"/>
  <c r="CB322" i="3"/>
  <c r="AA322" i="3" s="1"/>
  <c r="BX322" i="3"/>
  <c r="W322" i="3" s="1"/>
  <c r="BW322" i="3"/>
  <c r="V322" i="3" s="1"/>
  <c r="CG322" i="3"/>
  <c r="CC322" i="3"/>
  <c r="AB322" i="3" s="1"/>
  <c r="CI322" i="3"/>
  <c r="CD322" i="3"/>
  <c r="AC322" i="3" s="1"/>
  <c r="CD271" i="3"/>
  <c r="AC271" i="3" s="1"/>
  <c r="CF271" i="3"/>
  <c r="AE271" i="3" s="1"/>
  <c r="BZ322" i="3"/>
  <c r="Y322" i="3" s="1"/>
  <c r="BZ271" i="3"/>
  <c r="Y271" i="3" s="1"/>
  <c r="CB271" i="3"/>
  <c r="AA271" i="3" s="1"/>
  <c r="CA322" i="3"/>
  <c r="Z322" i="3" s="1"/>
  <c r="BV322" i="3"/>
  <c r="U322" i="3" s="1"/>
  <c r="BV271" i="3"/>
  <c r="U271" i="3" s="1"/>
  <c r="BX271" i="3"/>
  <c r="W271" i="3" s="1"/>
  <c r="CH322" i="3"/>
  <c r="CH271" i="3"/>
  <c r="CE322" i="3"/>
  <c r="AD322" i="3" s="1"/>
  <c r="CI271" i="3"/>
  <c r="CC271" i="3"/>
  <c r="AB271" i="3" s="1"/>
  <c r="CE271" i="3"/>
  <c r="AD271" i="3" s="1"/>
  <c r="BY271" i="3"/>
  <c r="X271" i="3" s="1"/>
  <c r="CA271" i="3"/>
  <c r="Z271" i="3" s="1"/>
  <c r="BW271" i="3"/>
  <c r="V271" i="3" s="1"/>
  <c r="CG271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0" i="3"/>
  <c r="A339" i="3"/>
  <c r="A338" i="3"/>
  <c r="A365" i="3"/>
  <c r="A364" i="3"/>
  <c r="A363" i="3"/>
  <c r="A335" i="3"/>
  <c r="A334" i="3"/>
  <c r="A333" i="3"/>
  <c r="A328" i="3"/>
  <c r="A329" i="3"/>
  <c r="A330" i="3"/>
  <c r="A326" i="3"/>
  <c r="A325" i="3"/>
  <c r="A324" i="3"/>
  <c r="A323" i="3"/>
  <c r="A322" i="3"/>
  <c r="A271" i="3"/>
  <c r="BG1" i="2" l="1"/>
  <c r="AY1" i="2"/>
  <c r="AQ1" i="2"/>
  <c r="AI1" i="2"/>
  <c r="AH1" i="2"/>
  <c r="AG1" i="2"/>
  <c r="AF1" i="2"/>
  <c r="AE1" i="2"/>
  <c r="AD1" i="2"/>
  <c r="AC1" i="2"/>
  <c r="AB1" i="2"/>
  <c r="AA1" i="2"/>
  <c r="AN1" i="3"/>
  <c r="AV1" i="3"/>
  <c r="BD1" i="3"/>
  <c r="BL1" i="3"/>
  <c r="AF1" i="3" l="1"/>
  <c r="AG1" i="3"/>
  <c r="E1" i="2"/>
  <c r="A14" i="4"/>
  <c r="E1" i="3"/>
  <c r="A9" i="3"/>
  <c r="F9" i="8"/>
  <c r="F8" i="8"/>
  <c r="F7" i="8"/>
  <c r="F6" i="8"/>
  <c r="F5" i="8"/>
  <c r="H4" i="8"/>
  <c r="F4" i="8"/>
  <c r="G220" i="3" l="1"/>
  <c r="H291" i="4" s="1"/>
  <c r="A291" i="4"/>
  <c r="A272" i="4"/>
  <c r="A251" i="4"/>
  <c r="A232" i="4"/>
  <c r="A213" i="4"/>
  <c r="A194" i="4"/>
  <c r="A110" i="4"/>
  <c r="A91" i="4"/>
  <c r="G117" i="3"/>
  <c r="H47" i="4" s="1"/>
  <c r="G128" i="3"/>
  <c r="H84" i="4" s="1"/>
  <c r="G139" i="3"/>
  <c r="H103" i="4" s="1"/>
  <c r="G150" i="3"/>
  <c r="H206" i="4" s="1"/>
  <c r="G161" i="3"/>
  <c r="H225" i="4" s="1"/>
  <c r="G172" i="3"/>
  <c r="H244" i="4" s="1"/>
  <c r="G55" i="4"/>
  <c r="G54" i="4"/>
  <c r="A54" i="4"/>
  <c r="G12" i="3"/>
  <c r="H79" i="4" s="1"/>
  <c r="G13" i="3"/>
  <c r="H98" i="4" s="1"/>
  <c r="G15" i="3"/>
  <c r="H201" i="4" s="1"/>
  <c r="G16" i="3"/>
  <c r="H220" i="4" s="1"/>
  <c r="G17" i="3"/>
  <c r="H239" i="4" s="1"/>
  <c r="G18" i="3"/>
  <c r="H55" i="4" s="1"/>
  <c r="G19" i="3"/>
  <c r="G20" i="3"/>
  <c r="G21" i="3"/>
  <c r="H92" i="4" s="1"/>
  <c r="G22" i="3"/>
  <c r="H94" i="4" s="1"/>
  <c r="G23" i="3"/>
  <c r="H93" i="4" s="1"/>
  <c r="G24" i="3"/>
  <c r="H111" i="4" s="1"/>
  <c r="G25" i="3"/>
  <c r="H113" i="4" s="1"/>
  <c r="G26" i="3"/>
  <c r="H112" i="4" s="1"/>
  <c r="G99" i="3"/>
  <c r="H214" i="4" s="1"/>
  <c r="G100" i="3"/>
  <c r="H216" i="4" s="1"/>
  <c r="G101" i="3"/>
  <c r="H215" i="4" s="1"/>
  <c r="G102" i="3"/>
  <c r="H233" i="4" s="1"/>
  <c r="G103" i="3"/>
  <c r="H235" i="4" s="1"/>
  <c r="G104" i="3"/>
  <c r="H234" i="4" s="1"/>
  <c r="G105" i="3"/>
  <c r="H252" i="4" s="1"/>
  <c r="G106" i="3"/>
  <c r="H254" i="4" s="1"/>
  <c r="G107" i="3"/>
  <c r="H253" i="4" s="1"/>
  <c r="G108" i="3"/>
  <c r="H44" i="4" s="1"/>
  <c r="G109" i="3"/>
  <c r="G110" i="3"/>
  <c r="H52" i="4" s="1"/>
  <c r="G111" i="3"/>
  <c r="H53" i="4" s="1"/>
  <c r="G112" i="3"/>
  <c r="G113" i="3"/>
  <c r="H49" i="4" s="1"/>
  <c r="G114" i="3"/>
  <c r="H50" i="4" s="1"/>
  <c r="G115" i="3"/>
  <c r="G116" i="3"/>
  <c r="H46" i="4" s="1"/>
  <c r="G118" i="3"/>
  <c r="H54" i="4" s="1"/>
  <c r="G119" i="3"/>
  <c r="H81" i="4" s="1"/>
  <c r="G120" i="3"/>
  <c r="H88" i="4" s="1"/>
  <c r="G121" i="3"/>
  <c r="H89" i="4" s="1"/>
  <c r="G122" i="3"/>
  <c r="H90" i="4" s="1"/>
  <c r="G123" i="3"/>
  <c r="H85" i="4" s="1"/>
  <c r="G124" i="3"/>
  <c r="H86" i="4" s="1"/>
  <c r="G125" i="3"/>
  <c r="H87" i="4" s="1"/>
  <c r="G126" i="3"/>
  <c r="H82" i="4" s="1"/>
  <c r="G127" i="3"/>
  <c r="H83" i="4" s="1"/>
  <c r="G129" i="3"/>
  <c r="H91" i="4" s="1"/>
  <c r="G130" i="3"/>
  <c r="H100" i="4" s="1"/>
  <c r="G131" i="3"/>
  <c r="H107" i="4" s="1"/>
  <c r="G132" i="3"/>
  <c r="H108" i="4" s="1"/>
  <c r="G133" i="3"/>
  <c r="H109" i="4" s="1"/>
  <c r="G134" i="3"/>
  <c r="H104" i="4" s="1"/>
  <c r="G135" i="3"/>
  <c r="H105" i="4" s="1"/>
  <c r="G136" i="3"/>
  <c r="H106" i="4" s="1"/>
  <c r="G137" i="3"/>
  <c r="H101" i="4" s="1"/>
  <c r="G138" i="3"/>
  <c r="H102" i="4" s="1"/>
  <c r="G140" i="3"/>
  <c r="H110" i="4" s="1"/>
  <c r="G141" i="3"/>
  <c r="H203" i="4" s="1"/>
  <c r="G142" i="3"/>
  <c r="H210" i="4" s="1"/>
  <c r="G143" i="3"/>
  <c r="H211" i="4" s="1"/>
  <c r="G144" i="3"/>
  <c r="H212" i="4" s="1"/>
  <c r="G145" i="3"/>
  <c r="H207" i="4" s="1"/>
  <c r="G146" i="3"/>
  <c r="H208" i="4" s="1"/>
  <c r="G147" i="3"/>
  <c r="H209" i="4" s="1"/>
  <c r="G148" i="3"/>
  <c r="H204" i="4" s="1"/>
  <c r="G149" i="3"/>
  <c r="H205" i="4" s="1"/>
  <c r="G151" i="3"/>
  <c r="H213" i="4" s="1"/>
  <c r="G152" i="3"/>
  <c r="H222" i="4" s="1"/>
  <c r="G153" i="3"/>
  <c r="H229" i="4" s="1"/>
  <c r="G154" i="3"/>
  <c r="H230" i="4" s="1"/>
  <c r="G155" i="3"/>
  <c r="H231" i="4" s="1"/>
  <c r="G156" i="3"/>
  <c r="H226" i="4" s="1"/>
  <c r="G157" i="3"/>
  <c r="H227" i="4" s="1"/>
  <c r="G158" i="3"/>
  <c r="H228" i="4" s="1"/>
  <c r="G159" i="3"/>
  <c r="H223" i="4" s="1"/>
  <c r="G160" i="3"/>
  <c r="H224" i="4" s="1"/>
  <c r="G162" i="3"/>
  <c r="H232" i="4" s="1"/>
  <c r="G163" i="3"/>
  <c r="H241" i="4" s="1"/>
  <c r="G164" i="3"/>
  <c r="H248" i="4" s="1"/>
  <c r="G165" i="3"/>
  <c r="H249" i="4" s="1"/>
  <c r="G166" i="3"/>
  <c r="H250" i="4" s="1"/>
  <c r="G167" i="3"/>
  <c r="H245" i="4" s="1"/>
  <c r="G168" i="3"/>
  <c r="H246" i="4" s="1"/>
  <c r="G169" i="3"/>
  <c r="H247" i="4" s="1"/>
  <c r="G170" i="3"/>
  <c r="H242" i="4" s="1"/>
  <c r="G171" i="3"/>
  <c r="H243" i="4" s="1"/>
  <c r="G173" i="3"/>
  <c r="H251" i="4" s="1"/>
  <c r="G174" i="3"/>
  <c r="G191" i="3"/>
  <c r="H202" i="4" s="1"/>
  <c r="G192" i="3"/>
  <c r="H221" i="4" s="1"/>
  <c r="G193" i="3"/>
  <c r="H240" i="4" s="1"/>
  <c r="G194" i="3"/>
  <c r="H279" i="4" s="1"/>
  <c r="G196" i="3"/>
  <c r="H292" i="4" s="1"/>
  <c r="G197" i="3"/>
  <c r="H294" i="4" s="1"/>
  <c r="G198" i="3"/>
  <c r="H293" i="4" s="1"/>
  <c r="G210" i="3"/>
  <c r="H281" i="4" s="1"/>
  <c r="G211" i="3"/>
  <c r="H288" i="4" s="1"/>
  <c r="G212" i="3"/>
  <c r="H289" i="4" s="1"/>
  <c r="G213" i="3"/>
  <c r="H290" i="4" s="1"/>
  <c r="G214" i="3"/>
  <c r="H285" i="4" s="1"/>
  <c r="G215" i="3"/>
  <c r="H286" i="4" s="1"/>
  <c r="G216" i="3"/>
  <c r="H287" i="4" s="1"/>
  <c r="G217" i="3"/>
  <c r="H282" i="4" s="1"/>
  <c r="G218" i="3"/>
  <c r="H283" i="4" s="1"/>
  <c r="G219" i="3"/>
  <c r="H284" i="4" s="1"/>
  <c r="G231" i="3"/>
  <c r="H315" i="4" s="1"/>
  <c r="G232" i="3"/>
  <c r="H280" i="4" s="1"/>
  <c r="G11" i="3"/>
  <c r="A35" i="4"/>
  <c r="H51" i="4" l="1"/>
  <c r="H72" i="4"/>
  <c r="H42" i="4"/>
  <c r="H69" i="4"/>
  <c r="H43" i="4"/>
  <c r="H75" i="4"/>
  <c r="H48" i="4"/>
  <c r="H73" i="4"/>
  <c r="H56" i="4"/>
  <c r="H71" i="4"/>
  <c r="H45" i="4"/>
  <c r="H74" i="4"/>
  <c r="H57" i="4"/>
  <c r="H70" i="4"/>
  <c r="AE1" i="1"/>
  <c r="AD1" i="1"/>
  <c r="AC1" i="1"/>
  <c r="AB1" i="1"/>
  <c r="AA1" i="1"/>
  <c r="Z1" i="1"/>
  <c r="Y1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16" i="1"/>
  <c r="W17" i="1" s="1"/>
  <c r="V1" i="1"/>
  <c r="Y259" i="4"/>
  <c r="X259" i="4"/>
  <c r="Y181" i="4"/>
  <c r="X181" i="4"/>
  <c r="Y381" i="4"/>
  <c r="X381" i="4"/>
  <c r="Y368" i="4"/>
  <c r="X368" i="4"/>
  <c r="Y278" i="4"/>
  <c r="X278" i="4"/>
  <c r="Y238" i="4"/>
  <c r="X238" i="4"/>
  <c r="Y219" i="4"/>
  <c r="X219" i="4"/>
  <c r="Y200" i="4"/>
  <c r="X200" i="4"/>
  <c r="Y97" i="4"/>
  <c r="X97" i="4"/>
  <c r="Y78" i="4"/>
  <c r="X78" i="4"/>
  <c r="Y41" i="4"/>
  <c r="X41" i="4"/>
  <c r="X32" i="8"/>
  <c r="W32" i="8"/>
  <c r="P15" i="1"/>
  <c r="O15" i="1"/>
  <c r="W381" i="4"/>
  <c r="V381" i="4"/>
  <c r="W368" i="4"/>
  <c r="V368" i="4"/>
  <c r="W278" i="4"/>
  <c r="V278" i="4"/>
  <c r="W259" i="4"/>
  <c r="V259" i="4"/>
  <c r="W256" i="4"/>
  <c r="V256" i="4"/>
  <c r="W238" i="4"/>
  <c r="V238" i="4"/>
  <c r="W219" i="4"/>
  <c r="V219" i="4"/>
  <c r="W200" i="4"/>
  <c r="V200" i="4"/>
  <c r="W181" i="4"/>
  <c r="V181" i="4"/>
  <c r="W178" i="4"/>
  <c r="V178" i="4"/>
  <c r="W97" i="4"/>
  <c r="V97" i="4"/>
  <c r="W78" i="4"/>
  <c r="V78" i="4"/>
  <c r="W41" i="4"/>
  <c r="V41" i="4"/>
  <c r="W19" i="4"/>
  <c r="V19" i="4"/>
  <c r="G254" i="4"/>
  <c r="A254" i="4"/>
  <c r="G253" i="4"/>
  <c r="A253" i="4"/>
  <c r="G252" i="4"/>
  <c r="A252" i="4"/>
  <c r="G250" i="4"/>
  <c r="A250" i="4"/>
  <c r="G249" i="4"/>
  <c r="A249" i="4"/>
  <c r="G248" i="4"/>
  <c r="A248" i="4"/>
  <c r="G247" i="4"/>
  <c r="A247" i="4"/>
  <c r="G246" i="4"/>
  <c r="A246" i="4"/>
  <c r="G245" i="4"/>
  <c r="A245" i="4"/>
  <c r="G244" i="4"/>
  <c r="A244" i="4"/>
  <c r="G243" i="4"/>
  <c r="A243" i="4"/>
  <c r="G242" i="4"/>
  <c r="A242" i="4"/>
  <c r="G241" i="4"/>
  <c r="A241" i="4"/>
  <c r="G240" i="4"/>
  <c r="A240" i="4"/>
  <c r="G239" i="4"/>
  <c r="A239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U238" i="4"/>
  <c r="T238" i="4"/>
  <c r="S238" i="4"/>
  <c r="R238" i="4"/>
  <c r="Q238" i="4"/>
  <c r="P238" i="4"/>
  <c r="O238" i="4"/>
  <c r="N238" i="4"/>
  <c r="M238" i="4"/>
  <c r="L238" i="4"/>
  <c r="K238" i="4"/>
  <c r="I238" i="4"/>
  <c r="H238" i="4"/>
  <c r="A238" i="4"/>
  <c r="A236" i="4"/>
  <c r="W18" i="1" l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B8" i="8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711" i="2" l="1"/>
  <c r="A710" i="2"/>
  <c r="A706" i="2"/>
  <c r="A705" i="2"/>
  <c r="A709" i="2"/>
  <c r="A708" i="2"/>
  <c r="A707" i="2"/>
  <c r="A1148" i="2"/>
  <c r="A1152" i="2"/>
  <c r="A1151" i="2"/>
  <c r="A1150" i="2"/>
  <c r="A1149" i="2"/>
  <c r="A693" i="2" l="1"/>
  <c r="A702" i="2" l="1"/>
  <c r="A704" i="2"/>
  <c r="A703" i="2"/>
  <c r="A691" i="2"/>
  <c r="A692" i="2"/>
  <c r="A690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088" i="2" l="1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1291" i="2"/>
  <c r="A968" i="2" l="1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779" i="2" l="1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408" i="2"/>
  <c r="A407" i="2"/>
  <c r="A406" i="2"/>
  <c r="A405" i="2"/>
  <c r="A410" i="2"/>
  <c r="A409" i="2"/>
  <c r="A402" i="2"/>
  <c r="A401" i="2"/>
  <c r="A393" i="2"/>
  <c r="A392" i="2"/>
  <c r="A395" i="2"/>
  <c r="A394" i="2"/>
  <c r="A391" i="2"/>
  <c r="A390" i="2"/>
  <c r="A389" i="2"/>
  <c r="A382" i="2"/>
  <c r="A381" i="2"/>
  <c r="A380" i="2"/>
  <c r="A379" i="2"/>
  <c r="A378" i="2"/>
  <c r="A377" i="2"/>
  <c r="A376" i="2"/>
  <c r="A375" i="2"/>
  <c r="A374" i="2"/>
  <c r="A387" i="2"/>
  <c r="A386" i="2"/>
  <c r="A385" i="2"/>
  <c r="A384" i="2"/>
  <c r="A383" i="2"/>
  <c r="A373" i="2"/>
  <c r="A363" i="2"/>
  <c r="A357" i="2"/>
  <c r="A360" i="2"/>
  <c r="A359" i="2"/>
  <c r="A358" i="2"/>
  <c r="A356" i="2"/>
  <c r="A355" i="2"/>
  <c r="A354" i="2"/>
  <c r="A353" i="2"/>
  <c r="A352" i="2"/>
  <c r="A351" i="2"/>
  <c r="A350" i="2"/>
  <c r="A349" i="2"/>
  <c r="A348" i="2"/>
  <c r="A370" i="2"/>
  <c r="A369" i="2"/>
  <c r="A368" i="2"/>
  <c r="A367" i="2"/>
  <c r="A366" i="2"/>
  <c r="A365" i="2"/>
  <c r="A364" i="2"/>
  <c r="A400" i="2"/>
  <c r="A399" i="2"/>
  <c r="A398" i="2"/>
  <c r="A397" i="2"/>
  <c r="A396" i="2"/>
  <c r="A388" i="2"/>
  <c r="A372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0" i="2"/>
  <c r="A329" i="2"/>
  <c r="A328" i="2"/>
  <c r="A327" i="2"/>
  <c r="A326" i="2"/>
  <c r="A325" i="2"/>
  <c r="A324" i="2"/>
  <c r="A323" i="2"/>
  <c r="A334" i="2"/>
  <c r="A333" i="2"/>
  <c r="A332" i="2"/>
  <c r="A331" i="2"/>
  <c r="A361" i="2"/>
  <c r="A347" i="2"/>
  <c r="A317" i="2"/>
  <c r="A311" i="2"/>
  <c r="A240" i="2"/>
  <c r="A238" i="2"/>
  <c r="A237" i="2"/>
  <c r="A236" i="2"/>
  <c r="A300" i="2"/>
  <c r="A298" i="2"/>
  <c r="A297" i="2"/>
  <c r="A296" i="2"/>
  <c r="A294" i="2"/>
  <c r="A289" i="2"/>
  <c r="A288" i="2"/>
  <c r="A287" i="2"/>
  <c r="A286" i="2"/>
  <c r="A291" i="2"/>
  <c r="A290" i="2"/>
  <c r="A19" i="2"/>
  <c r="A20" i="2"/>
  <c r="A21" i="2"/>
  <c r="A22" i="2"/>
  <c r="A23" i="2"/>
  <c r="A24" i="2"/>
  <c r="A25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42" i="2"/>
  <c r="A243" i="2"/>
  <c r="A244" i="2"/>
  <c r="A245" i="2"/>
  <c r="A246" i="2"/>
  <c r="A247" i="2"/>
  <c r="A248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406" i="3" l="1"/>
  <c r="A405" i="3"/>
  <c r="A404" i="3"/>
  <c r="A403" i="3"/>
  <c r="A402" i="3"/>
  <c r="A401" i="3"/>
  <c r="A400" i="3"/>
  <c r="A399" i="3"/>
  <c r="A398" i="3"/>
  <c r="A397" i="3"/>
  <c r="A396" i="3"/>
  <c r="A395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11" i="3"/>
  <c r="A269" i="3"/>
  <c r="A268" i="3"/>
  <c r="A266" i="3"/>
  <c r="A265" i="3"/>
  <c r="A264" i="3"/>
  <c r="A263" i="3"/>
  <c r="A262" i="3"/>
  <c r="A246" i="3"/>
  <c r="A244" i="3"/>
  <c r="A243" i="3"/>
  <c r="A242" i="3"/>
  <c r="A241" i="3"/>
  <c r="A274" i="3"/>
  <c r="A273" i="3"/>
  <c r="A272" i="3"/>
  <c r="A327" i="3"/>
  <c r="A331" i="3"/>
  <c r="A332" i="3"/>
  <c r="A336" i="3"/>
  <c r="A337" i="3"/>
  <c r="A341" i="3"/>
  <c r="A342" i="3"/>
  <c r="A357" i="3"/>
  <c r="A358" i="3"/>
  <c r="A359" i="3"/>
  <c r="A360" i="3"/>
  <c r="A361" i="3"/>
  <c r="A13" i="4"/>
  <c r="A15" i="4"/>
  <c r="A12" i="4"/>
  <c r="A11" i="4"/>
  <c r="J2" i="8" s="1"/>
  <c r="A368" i="4"/>
  <c r="A369" i="4"/>
  <c r="A370" i="4"/>
  <c r="A371" i="4"/>
  <c r="A372" i="4"/>
  <c r="A373" i="4"/>
  <c r="A374" i="4"/>
  <c r="A375" i="4"/>
  <c r="A376" i="4"/>
  <c r="A377" i="4"/>
  <c r="A378" i="4"/>
  <c r="A379" i="4"/>
  <c r="A381" i="4"/>
  <c r="A382" i="4"/>
  <c r="A383" i="4"/>
  <c r="A384" i="4"/>
  <c r="A385" i="4"/>
  <c r="A386" i="4"/>
  <c r="A387" i="4"/>
  <c r="A388" i="4"/>
  <c r="A389" i="4"/>
  <c r="A390" i="4"/>
  <c r="A426" i="4"/>
  <c r="A366" i="4"/>
  <c r="A365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3" i="4"/>
  <c r="A274" i="4"/>
  <c r="A275" i="4"/>
  <c r="A276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2" i="4"/>
  <c r="A293" i="4"/>
  <c r="A294" i="4"/>
  <c r="A326" i="4"/>
  <c r="A257" i="4"/>
  <c r="A256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5" i="4"/>
  <c r="A196" i="4"/>
  <c r="A197" i="4"/>
  <c r="A198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4" i="4"/>
  <c r="A215" i="4"/>
  <c r="A216" i="4"/>
  <c r="A217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3" i="4"/>
  <c r="A234" i="4"/>
  <c r="A235" i="4"/>
  <c r="A255" i="4"/>
  <c r="A179" i="4"/>
  <c r="A178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6" i="4"/>
  <c r="A37" i="4"/>
  <c r="A38" i="4"/>
  <c r="A39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5" i="4"/>
  <c r="A56" i="4"/>
  <c r="A63" i="4"/>
  <c r="A76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2" i="4"/>
  <c r="A93" i="4"/>
  <c r="A94" i="4"/>
  <c r="A95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1" i="4"/>
  <c r="A112" i="4"/>
  <c r="A113" i="4"/>
  <c r="A177" i="4"/>
  <c r="A20" i="4"/>
  <c r="A19" i="4"/>
  <c r="AM1" i="3" l="1"/>
  <c r="AL1" i="3"/>
  <c r="AK1" i="3"/>
  <c r="AJ1" i="3"/>
  <c r="AI1" i="3"/>
  <c r="AH1" i="3"/>
  <c r="A1" i="3"/>
  <c r="A408" i="3"/>
  <c r="A407" i="3"/>
  <c r="A394" i="3"/>
  <c r="A380" i="3"/>
  <c r="A379" i="3"/>
  <c r="A366" i="3"/>
  <c r="A36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0" i="3"/>
  <c r="A267" i="3"/>
  <c r="H2" i="8"/>
  <c r="G369" i="4"/>
  <c r="G370" i="4" s="1"/>
  <c r="G371" i="4" s="1"/>
  <c r="G372" i="4" s="1"/>
  <c r="G373" i="4" s="1"/>
  <c r="G374" i="4" s="1"/>
  <c r="G375" i="4" s="1"/>
  <c r="G376" i="4" s="1"/>
  <c r="G377" i="4" s="1"/>
  <c r="G378" i="4" s="1"/>
  <c r="E250" i="3" l="1"/>
  <c r="D72" i="4"/>
  <c r="D71" i="4"/>
  <c r="D69" i="4"/>
  <c r="D73" i="4"/>
  <c r="D70" i="4"/>
  <c r="D74" i="4"/>
  <c r="D75" i="4"/>
  <c r="D363" i="4"/>
  <c r="D347" i="4"/>
  <c r="D344" i="4"/>
  <c r="D360" i="4"/>
  <c r="D355" i="4"/>
  <c r="D356" i="4"/>
  <c r="D354" i="4"/>
  <c r="D351" i="4"/>
  <c r="BL250" i="3"/>
  <c r="AV250" i="3"/>
  <c r="BD250" i="3"/>
  <c r="E260" i="3"/>
  <c r="BD260" i="3" s="1"/>
  <c r="E256" i="3"/>
  <c r="E257" i="3"/>
  <c r="BL260" i="3"/>
  <c r="AV260" i="3"/>
  <c r="E259" i="3"/>
  <c r="BL259" i="3" s="1"/>
  <c r="E261" i="3"/>
  <c r="E258" i="3"/>
  <c r="E254" i="3"/>
  <c r="E252" i="3"/>
  <c r="E253" i="3"/>
  <c r="E255" i="3"/>
  <c r="E248" i="3"/>
  <c r="BD248" i="3" s="1"/>
  <c r="E251" i="3"/>
  <c r="D362" i="4"/>
  <c r="D361" i="4"/>
  <c r="D346" i="4"/>
  <c r="E249" i="3"/>
  <c r="D353" i="4"/>
  <c r="D352" i="4"/>
  <c r="D345" i="4"/>
  <c r="D64" i="4"/>
  <c r="D65" i="4"/>
  <c r="D325" i="4"/>
  <c r="D59" i="4"/>
  <c r="D152" i="4"/>
  <c r="D124" i="4"/>
  <c r="D159" i="4"/>
  <c r="D154" i="4"/>
  <c r="D125" i="4"/>
  <c r="D160" i="4"/>
  <c r="D298" i="4"/>
  <c r="D322" i="4"/>
  <c r="D60" i="4"/>
  <c r="D155" i="4"/>
  <c r="D126" i="4"/>
  <c r="D122" i="4"/>
  <c r="D299" i="4"/>
  <c r="D324" i="4"/>
  <c r="D323" i="4"/>
  <c r="D61" i="4"/>
  <c r="D123" i="4"/>
  <c r="D153" i="4"/>
  <c r="D419" i="4"/>
  <c r="D422" i="4"/>
  <c r="E247" i="3"/>
  <c r="D340" i="4"/>
  <c r="D401" i="4"/>
  <c r="D397" i="4"/>
  <c r="D390" i="4"/>
  <c r="D386" i="4"/>
  <c r="D382" i="4"/>
  <c r="D375" i="4"/>
  <c r="D371" i="4"/>
  <c r="D291" i="4"/>
  <c r="D287" i="4"/>
  <c r="D283" i="4"/>
  <c r="D279" i="4"/>
  <c r="D251" i="4"/>
  <c r="D247" i="4"/>
  <c r="D243" i="4"/>
  <c r="D239" i="4"/>
  <c r="D232" i="4"/>
  <c r="D228" i="4"/>
  <c r="D224" i="4"/>
  <c r="D220" i="4"/>
  <c r="D213" i="4"/>
  <c r="D209" i="4"/>
  <c r="D205" i="4"/>
  <c r="D201" i="4"/>
  <c r="D173" i="4"/>
  <c r="D166" i="4"/>
  <c r="D147" i="4"/>
  <c r="D143" i="4"/>
  <c r="D139" i="4"/>
  <c r="D135" i="4"/>
  <c r="D131" i="4"/>
  <c r="D127" i="4"/>
  <c r="D118" i="4"/>
  <c r="D316" i="4"/>
  <c r="D312" i="4"/>
  <c r="D308" i="4"/>
  <c r="D304" i="4"/>
  <c r="D111" i="4"/>
  <c r="D107" i="4"/>
  <c r="D103" i="4"/>
  <c r="D99" i="4"/>
  <c r="D92" i="4"/>
  <c r="D88" i="4"/>
  <c r="D84" i="4"/>
  <c r="D80" i="4"/>
  <c r="D55" i="4"/>
  <c r="D51" i="4"/>
  <c r="D47" i="4"/>
  <c r="D43" i="4"/>
  <c r="D458" i="4"/>
  <c r="D451" i="4"/>
  <c r="D447" i="4"/>
  <c r="D440" i="4"/>
  <c r="D400" i="4"/>
  <c r="D396" i="4"/>
  <c r="D389" i="4"/>
  <c r="D385" i="4"/>
  <c r="D378" i="4"/>
  <c r="D374" i="4"/>
  <c r="D370" i="4"/>
  <c r="D294" i="4"/>
  <c r="D290" i="4"/>
  <c r="D286" i="4"/>
  <c r="D282" i="4"/>
  <c r="D254" i="4"/>
  <c r="D250" i="4"/>
  <c r="D246" i="4"/>
  <c r="D242" i="4"/>
  <c r="D235" i="4"/>
  <c r="D231" i="4"/>
  <c r="D227" i="4"/>
  <c r="D223" i="4"/>
  <c r="D216" i="4"/>
  <c r="D212" i="4"/>
  <c r="D208" i="4"/>
  <c r="D204" i="4"/>
  <c r="D176" i="4"/>
  <c r="D172" i="4"/>
  <c r="D165" i="4"/>
  <c r="D146" i="4"/>
  <c r="D142" i="4"/>
  <c r="D138" i="4"/>
  <c r="D134" i="4"/>
  <c r="D130" i="4"/>
  <c r="D121" i="4"/>
  <c r="D117" i="4"/>
  <c r="D315" i="4"/>
  <c r="D311" i="4"/>
  <c r="D307" i="4"/>
  <c r="D303" i="4"/>
  <c r="D110" i="4"/>
  <c r="D106" i="4"/>
  <c r="D102" i="4"/>
  <c r="D98" i="4"/>
  <c r="D91" i="4"/>
  <c r="D87" i="4"/>
  <c r="D83" i="4"/>
  <c r="D79" i="4"/>
  <c r="D58" i="4"/>
  <c r="D54" i="4"/>
  <c r="D50" i="4"/>
  <c r="D46" i="4"/>
  <c r="D42" i="4"/>
  <c r="D457" i="4"/>
  <c r="D450" i="4"/>
  <c r="D399" i="4"/>
  <c r="D395" i="4"/>
  <c r="D388" i="4"/>
  <c r="D384" i="4"/>
  <c r="D377" i="4"/>
  <c r="D373" i="4"/>
  <c r="D369" i="4"/>
  <c r="D333" i="4"/>
  <c r="D293" i="4"/>
  <c r="D289" i="4"/>
  <c r="D285" i="4"/>
  <c r="D281" i="4"/>
  <c r="D253" i="4"/>
  <c r="D249" i="4"/>
  <c r="D245" i="4"/>
  <c r="D241" i="4"/>
  <c r="D234" i="4"/>
  <c r="D230" i="4"/>
  <c r="D226" i="4"/>
  <c r="D222" i="4"/>
  <c r="D215" i="4"/>
  <c r="D211" i="4"/>
  <c r="D207" i="4"/>
  <c r="D203" i="4"/>
  <c r="D175" i="4"/>
  <c r="D168" i="4"/>
  <c r="D164" i="4"/>
  <c r="D145" i="4"/>
  <c r="D141" i="4"/>
  <c r="D137" i="4"/>
  <c r="D133" i="4"/>
  <c r="D129" i="4"/>
  <c r="D120" i="4"/>
  <c r="D318" i="4"/>
  <c r="D314" i="4"/>
  <c r="D310" i="4"/>
  <c r="D306" i="4"/>
  <c r="D113" i="4"/>
  <c r="D109" i="4"/>
  <c r="D105" i="4"/>
  <c r="D101" i="4"/>
  <c r="D94" i="4"/>
  <c r="D90" i="4"/>
  <c r="D86" i="4"/>
  <c r="D82" i="4"/>
  <c r="D63" i="4"/>
  <c r="D57" i="4"/>
  <c r="D53" i="4"/>
  <c r="D49" i="4"/>
  <c r="D45" i="4"/>
  <c r="D402" i="4"/>
  <c r="D383" i="4"/>
  <c r="D292" i="4"/>
  <c r="D252" i="4"/>
  <c r="D233" i="4"/>
  <c r="D214" i="4"/>
  <c r="D174" i="4"/>
  <c r="D140" i="4"/>
  <c r="D119" i="4"/>
  <c r="D305" i="4"/>
  <c r="D100" i="4"/>
  <c r="D81" i="4"/>
  <c r="D48" i="4"/>
  <c r="D456" i="4"/>
  <c r="D443" i="4"/>
  <c r="D435" i="4"/>
  <c r="D431" i="4"/>
  <c r="D398" i="4"/>
  <c r="D376" i="4"/>
  <c r="D288" i="4"/>
  <c r="D248" i="4"/>
  <c r="D229" i="4"/>
  <c r="D210" i="4"/>
  <c r="D167" i="4"/>
  <c r="D136" i="4"/>
  <c r="D317" i="4"/>
  <c r="D112" i="4"/>
  <c r="D93" i="4"/>
  <c r="D62" i="4"/>
  <c r="D44" i="4"/>
  <c r="D455" i="4"/>
  <c r="D442" i="4"/>
  <c r="D434" i="4"/>
  <c r="D411" i="4"/>
  <c r="D394" i="4"/>
  <c r="D372" i="4"/>
  <c r="D332" i="4"/>
  <c r="D284" i="4"/>
  <c r="D244" i="4"/>
  <c r="D225" i="4"/>
  <c r="D206" i="4"/>
  <c r="D148" i="4"/>
  <c r="D132" i="4"/>
  <c r="D313" i="4"/>
  <c r="D108" i="4"/>
  <c r="D89" i="4"/>
  <c r="D56" i="4"/>
  <c r="K56" i="4" s="1"/>
  <c r="D449" i="4"/>
  <c r="D441" i="4"/>
  <c r="D433" i="4"/>
  <c r="D406" i="4"/>
  <c r="D387" i="4"/>
  <c r="D280" i="4"/>
  <c r="D240" i="4"/>
  <c r="D221" i="4"/>
  <c r="D202" i="4"/>
  <c r="D144" i="4"/>
  <c r="D128" i="4"/>
  <c r="D309" i="4"/>
  <c r="D104" i="4"/>
  <c r="D85" i="4"/>
  <c r="D52" i="4"/>
  <c r="D459" i="4"/>
  <c r="D448" i="4"/>
  <c r="D439" i="4"/>
  <c r="D432" i="4"/>
  <c r="E14" i="3"/>
  <c r="E245" i="3"/>
  <c r="BL245" i="3" s="1"/>
  <c r="E73" i="3"/>
  <c r="BL73" i="3" s="1"/>
  <c r="E48" i="3"/>
  <c r="E49" i="3"/>
  <c r="E72" i="3"/>
  <c r="E71" i="3"/>
  <c r="E68" i="3"/>
  <c r="E67" i="3"/>
  <c r="E74" i="3"/>
  <c r="E70" i="3"/>
  <c r="E69" i="3"/>
  <c r="E66" i="3"/>
  <c r="E65" i="3"/>
  <c r="E64" i="3"/>
  <c r="E63" i="3"/>
  <c r="E62" i="3"/>
  <c r="E60" i="3"/>
  <c r="E59" i="3"/>
  <c r="E61" i="3"/>
  <c r="E57" i="3"/>
  <c r="E58" i="3"/>
  <c r="E56" i="3"/>
  <c r="E52" i="3"/>
  <c r="BD52" i="3" s="1"/>
  <c r="E54" i="3"/>
  <c r="E53" i="3"/>
  <c r="E55" i="3"/>
  <c r="E50" i="3"/>
  <c r="E51" i="3"/>
  <c r="E94" i="3"/>
  <c r="E93" i="3"/>
  <c r="E85" i="3"/>
  <c r="E86" i="3"/>
  <c r="E88" i="3"/>
  <c r="E237" i="3"/>
  <c r="E235" i="3"/>
  <c r="E234" i="3"/>
  <c r="E236" i="3"/>
  <c r="E238" i="3"/>
  <c r="AV238" i="3" s="1"/>
  <c r="E240" i="3"/>
  <c r="E239" i="3"/>
  <c r="E189" i="3"/>
  <c r="E188" i="3"/>
  <c r="E190" i="3"/>
  <c r="E187" i="3"/>
  <c r="E186" i="3"/>
  <c r="E185" i="3"/>
  <c r="E184" i="3"/>
  <c r="E182" i="3"/>
  <c r="E183" i="3"/>
  <c r="E181" i="3"/>
  <c r="E177" i="3"/>
  <c r="E178" i="3"/>
  <c r="E176" i="3"/>
  <c r="E175" i="3"/>
  <c r="E38" i="3"/>
  <c r="E32" i="3"/>
  <c r="E208" i="3"/>
  <c r="E209" i="3"/>
  <c r="E37" i="3"/>
  <c r="E36" i="3"/>
  <c r="E31" i="3"/>
  <c r="E30" i="3"/>
  <c r="E29" i="3"/>
  <c r="E35" i="3"/>
  <c r="E33" i="3"/>
  <c r="E34" i="3"/>
  <c r="E27" i="3"/>
  <c r="E28" i="3"/>
  <c r="E206" i="3"/>
  <c r="E205" i="3"/>
  <c r="E207" i="3"/>
  <c r="E203" i="3"/>
  <c r="E204" i="3"/>
  <c r="E202" i="3"/>
  <c r="E98" i="3"/>
  <c r="E97" i="3"/>
  <c r="E91" i="3"/>
  <c r="E92" i="3"/>
  <c r="E96" i="3"/>
  <c r="E95" i="3"/>
  <c r="E90" i="3"/>
  <c r="E89" i="3"/>
  <c r="E87" i="3"/>
  <c r="E47" i="3"/>
  <c r="E46" i="3"/>
  <c r="E45" i="3"/>
  <c r="E44" i="3"/>
  <c r="E41" i="3"/>
  <c r="E43" i="3"/>
  <c r="E42" i="3"/>
  <c r="E40" i="3"/>
  <c r="E39" i="3"/>
  <c r="E199" i="3"/>
  <c r="E230" i="3"/>
  <c r="E228" i="3"/>
  <c r="E229" i="3"/>
  <c r="E227" i="3"/>
  <c r="E224" i="3"/>
  <c r="E226" i="3"/>
  <c r="E222" i="3"/>
  <c r="E225" i="3"/>
  <c r="E221" i="3"/>
  <c r="E223" i="3"/>
  <c r="E84" i="3"/>
  <c r="E82" i="3"/>
  <c r="E83" i="3"/>
  <c r="E81" i="3"/>
  <c r="E80" i="3"/>
  <c r="E200" i="3"/>
  <c r="E78" i="3"/>
  <c r="E79" i="3"/>
  <c r="E76" i="3"/>
  <c r="E77" i="3"/>
  <c r="E75" i="3"/>
  <c r="E356" i="3"/>
  <c r="E355" i="3"/>
  <c r="E354" i="3"/>
  <c r="E353" i="3"/>
  <c r="E352" i="3"/>
  <c r="E348" i="3"/>
  <c r="E351" i="3"/>
  <c r="E350" i="3"/>
  <c r="E349" i="3"/>
  <c r="E347" i="3"/>
  <c r="E346" i="3"/>
  <c r="E345" i="3"/>
  <c r="E344" i="3"/>
  <c r="E343" i="3"/>
  <c r="E340" i="3"/>
  <c r="E339" i="3"/>
  <c r="E338" i="3"/>
  <c r="E365" i="3"/>
  <c r="E364" i="3"/>
  <c r="E363" i="3"/>
  <c r="E328" i="3"/>
  <c r="E334" i="3"/>
  <c r="E335" i="3"/>
  <c r="E333" i="3"/>
  <c r="E330" i="3"/>
  <c r="E329" i="3"/>
  <c r="E271" i="3"/>
  <c r="E326" i="3"/>
  <c r="E325" i="3"/>
  <c r="E324" i="3"/>
  <c r="E323" i="3"/>
  <c r="E322" i="3"/>
  <c r="E12" i="3"/>
  <c r="E17" i="3"/>
  <c r="E21" i="3"/>
  <c r="E25" i="3"/>
  <c r="E101" i="3"/>
  <c r="E105" i="3"/>
  <c r="E109" i="3"/>
  <c r="E113" i="3"/>
  <c r="E117" i="3"/>
  <c r="E121" i="3"/>
  <c r="E125" i="3"/>
  <c r="E129" i="3"/>
  <c r="E133" i="3"/>
  <c r="E137" i="3"/>
  <c r="E141" i="3"/>
  <c r="E145" i="3"/>
  <c r="E149" i="3"/>
  <c r="E153" i="3"/>
  <c r="E157" i="3"/>
  <c r="E161" i="3"/>
  <c r="E165" i="3"/>
  <c r="E169" i="3"/>
  <c r="E173" i="3"/>
  <c r="E191" i="3"/>
  <c r="E195" i="3"/>
  <c r="E197" i="3"/>
  <c r="E211" i="3"/>
  <c r="E215" i="3"/>
  <c r="E219" i="3"/>
  <c r="E233" i="3"/>
  <c r="AF233" i="3" s="1"/>
  <c r="E242" i="3"/>
  <c r="AF242" i="3" s="1"/>
  <c r="E246" i="3"/>
  <c r="E264" i="3"/>
  <c r="AF264" i="3" s="1"/>
  <c r="E268" i="3"/>
  <c r="AF268" i="3" s="1"/>
  <c r="E273" i="3"/>
  <c r="E277" i="3"/>
  <c r="E281" i="3"/>
  <c r="E285" i="3"/>
  <c r="E289" i="3"/>
  <c r="E293" i="3"/>
  <c r="E297" i="3"/>
  <c r="E301" i="3"/>
  <c r="E305" i="3"/>
  <c r="E309" i="3"/>
  <c r="E313" i="3"/>
  <c r="E317" i="3"/>
  <c r="E321" i="3"/>
  <c r="E336" i="3"/>
  <c r="E357" i="3"/>
  <c r="E361" i="3"/>
  <c r="E368" i="3"/>
  <c r="AF368" i="3" s="1"/>
  <c r="E372" i="3"/>
  <c r="AF372" i="3" s="1"/>
  <c r="E376" i="3"/>
  <c r="AF376" i="3" s="1"/>
  <c r="E380" i="3"/>
  <c r="AF380" i="3" s="1"/>
  <c r="E384" i="3"/>
  <c r="AF384" i="3" s="1"/>
  <c r="E388" i="3"/>
  <c r="AF388" i="3" s="1"/>
  <c r="E392" i="3"/>
  <c r="AF392" i="3" s="1"/>
  <c r="E396" i="3"/>
  <c r="AF396" i="3" s="1"/>
  <c r="E400" i="3"/>
  <c r="AF400" i="3" s="1"/>
  <c r="E404" i="3"/>
  <c r="AF404" i="3" s="1"/>
  <c r="E408" i="3"/>
  <c r="AF408" i="3" s="1"/>
  <c r="E288" i="3"/>
  <c r="E308" i="3"/>
  <c r="E320" i="3"/>
  <c r="E342" i="3"/>
  <c r="E367" i="3"/>
  <c r="AF367" i="3" s="1"/>
  <c r="E379" i="3"/>
  <c r="AF379" i="3" s="1"/>
  <c r="E387" i="3"/>
  <c r="AF387" i="3" s="1"/>
  <c r="E13" i="3"/>
  <c r="E18" i="3"/>
  <c r="E22" i="3"/>
  <c r="E26" i="3"/>
  <c r="E102" i="3"/>
  <c r="E106" i="3"/>
  <c r="E110" i="3"/>
  <c r="E114" i="3"/>
  <c r="E118" i="3"/>
  <c r="E122" i="3"/>
  <c r="E126" i="3"/>
  <c r="E130" i="3"/>
  <c r="E134" i="3"/>
  <c r="E138" i="3"/>
  <c r="E142" i="3"/>
  <c r="E146" i="3"/>
  <c r="E150" i="3"/>
  <c r="E154" i="3"/>
  <c r="E158" i="3"/>
  <c r="E162" i="3"/>
  <c r="E166" i="3"/>
  <c r="E170" i="3"/>
  <c r="E174" i="3"/>
  <c r="E192" i="3"/>
  <c r="E198" i="3"/>
  <c r="E212" i="3"/>
  <c r="E216" i="3"/>
  <c r="E220" i="3"/>
  <c r="E243" i="3"/>
  <c r="AF243" i="3" s="1"/>
  <c r="E265" i="3"/>
  <c r="AF265" i="3" s="1"/>
  <c r="E269" i="3"/>
  <c r="AF269" i="3" s="1"/>
  <c r="E274" i="3"/>
  <c r="E278" i="3"/>
  <c r="E282" i="3"/>
  <c r="E286" i="3"/>
  <c r="E290" i="3"/>
  <c r="E294" i="3"/>
  <c r="E298" i="3"/>
  <c r="E302" i="3"/>
  <c r="E306" i="3"/>
  <c r="E310" i="3"/>
  <c r="E314" i="3"/>
  <c r="E318" i="3"/>
  <c r="E327" i="3"/>
  <c r="E337" i="3"/>
  <c r="E358" i="3"/>
  <c r="E362" i="3"/>
  <c r="E369" i="3"/>
  <c r="AF369" i="3" s="1"/>
  <c r="E373" i="3"/>
  <c r="AF373" i="3" s="1"/>
  <c r="E377" i="3"/>
  <c r="AF377" i="3" s="1"/>
  <c r="E381" i="3"/>
  <c r="AF381" i="3" s="1"/>
  <c r="E385" i="3"/>
  <c r="AF385" i="3" s="1"/>
  <c r="E389" i="3"/>
  <c r="AF389" i="3" s="1"/>
  <c r="E393" i="3"/>
  <c r="AF393" i="3" s="1"/>
  <c r="E397" i="3"/>
  <c r="AF397" i="3" s="1"/>
  <c r="E401" i="3"/>
  <c r="AF401" i="3" s="1"/>
  <c r="E405" i="3"/>
  <c r="AF405" i="3" s="1"/>
  <c r="E11" i="3"/>
  <c r="E16" i="3"/>
  <c r="E24" i="3"/>
  <c r="E104" i="3"/>
  <c r="E112" i="3"/>
  <c r="E120" i="3"/>
  <c r="E128" i="3"/>
  <c r="E136" i="3"/>
  <c r="E144" i="3"/>
  <c r="E152" i="3"/>
  <c r="E160" i="3"/>
  <c r="E168" i="3"/>
  <c r="E180" i="3"/>
  <c r="E196" i="3"/>
  <c r="E214" i="3"/>
  <c r="E232" i="3"/>
  <c r="E267" i="3"/>
  <c r="AF267" i="3" s="1"/>
  <c r="E276" i="3"/>
  <c r="E284" i="3"/>
  <c r="E296" i="3"/>
  <c r="E304" i="3"/>
  <c r="E316" i="3"/>
  <c r="E360" i="3"/>
  <c r="E375" i="3"/>
  <c r="AF375" i="3" s="1"/>
  <c r="E15" i="3"/>
  <c r="E19" i="3"/>
  <c r="E23" i="3"/>
  <c r="E99" i="3"/>
  <c r="E103" i="3"/>
  <c r="E107" i="3"/>
  <c r="E111" i="3"/>
  <c r="E115" i="3"/>
  <c r="E119" i="3"/>
  <c r="E123" i="3"/>
  <c r="E127" i="3"/>
  <c r="E131" i="3"/>
  <c r="E135" i="3"/>
  <c r="E139" i="3"/>
  <c r="E143" i="3"/>
  <c r="E147" i="3"/>
  <c r="E151" i="3"/>
  <c r="E155" i="3"/>
  <c r="E159" i="3"/>
  <c r="E163" i="3"/>
  <c r="E167" i="3"/>
  <c r="E171" i="3"/>
  <c r="E179" i="3"/>
  <c r="E193" i="3"/>
  <c r="E201" i="3"/>
  <c r="E213" i="3"/>
  <c r="E217" i="3"/>
  <c r="E231" i="3"/>
  <c r="E244" i="3"/>
  <c r="AF244" i="3" s="1"/>
  <c r="E262" i="3"/>
  <c r="AF262" i="3" s="1"/>
  <c r="E266" i="3"/>
  <c r="AF266" i="3" s="1"/>
  <c r="E270" i="3"/>
  <c r="AF270" i="3" s="1"/>
  <c r="E275" i="3"/>
  <c r="E279" i="3"/>
  <c r="E283" i="3"/>
  <c r="E287" i="3"/>
  <c r="E291" i="3"/>
  <c r="E295" i="3"/>
  <c r="E299" i="3"/>
  <c r="E303" i="3"/>
  <c r="E307" i="3"/>
  <c r="E311" i="3"/>
  <c r="E315" i="3"/>
  <c r="E319" i="3"/>
  <c r="E331" i="3"/>
  <c r="E341" i="3"/>
  <c r="E359" i="3"/>
  <c r="E366" i="3"/>
  <c r="E370" i="3"/>
  <c r="AF370" i="3" s="1"/>
  <c r="E374" i="3"/>
  <c r="AF374" i="3" s="1"/>
  <c r="E378" i="3"/>
  <c r="AF378" i="3" s="1"/>
  <c r="E382" i="3"/>
  <c r="AF382" i="3" s="1"/>
  <c r="E386" i="3"/>
  <c r="AF386" i="3" s="1"/>
  <c r="E390" i="3"/>
  <c r="AF390" i="3" s="1"/>
  <c r="E394" i="3"/>
  <c r="AF394" i="3" s="1"/>
  <c r="E398" i="3"/>
  <c r="AF398" i="3" s="1"/>
  <c r="E402" i="3"/>
  <c r="AF402" i="3" s="1"/>
  <c r="E406" i="3"/>
  <c r="AF406" i="3" s="1"/>
  <c r="E20" i="3"/>
  <c r="E100" i="3"/>
  <c r="E108" i="3"/>
  <c r="E116" i="3"/>
  <c r="E124" i="3"/>
  <c r="E132" i="3"/>
  <c r="E140" i="3"/>
  <c r="E148" i="3"/>
  <c r="E156" i="3"/>
  <c r="E164" i="3"/>
  <c r="E172" i="3"/>
  <c r="E194" i="3"/>
  <c r="E210" i="3"/>
  <c r="E218" i="3"/>
  <c r="E241" i="3"/>
  <c r="AF241" i="3" s="1"/>
  <c r="E263" i="3"/>
  <c r="AF263" i="3" s="1"/>
  <c r="E272" i="3"/>
  <c r="E280" i="3"/>
  <c r="E292" i="3"/>
  <c r="E300" i="3"/>
  <c r="E312" i="3"/>
  <c r="E332" i="3"/>
  <c r="E371" i="3"/>
  <c r="AF371" i="3" s="1"/>
  <c r="E383" i="3"/>
  <c r="AF383" i="3" s="1"/>
  <c r="E403" i="3"/>
  <c r="AF403" i="3" s="1"/>
  <c r="E391" i="3"/>
  <c r="AF391" i="3" s="1"/>
  <c r="E407" i="3"/>
  <c r="AF407" i="3" s="1"/>
  <c r="E395" i="3"/>
  <c r="AF395" i="3" s="1"/>
  <c r="E399" i="3"/>
  <c r="AF399" i="3" s="1"/>
  <c r="D35" i="8"/>
  <c r="D34" i="8"/>
  <c r="D33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AF381" i="4"/>
  <c r="AE381" i="4"/>
  <c r="AM381" i="4"/>
  <c r="AL381" i="4"/>
  <c r="AT381" i="4"/>
  <c r="AS381" i="4"/>
  <c r="BA381" i="4"/>
  <c r="AZ381" i="4"/>
  <c r="BH381" i="4"/>
  <c r="BG381" i="4"/>
  <c r="BF381" i="4"/>
  <c r="BE381" i="4"/>
  <c r="BD381" i="4"/>
  <c r="BC381" i="4"/>
  <c r="BB381" i="4"/>
  <c r="BF368" i="4"/>
  <c r="BE368" i="4"/>
  <c r="BD368" i="4"/>
  <c r="BC368" i="4"/>
  <c r="BB368" i="4"/>
  <c r="AY381" i="4"/>
  <c r="AX381" i="4"/>
  <c r="AW381" i="4"/>
  <c r="AV381" i="4"/>
  <c r="AU381" i="4"/>
  <c r="AY368" i="4"/>
  <c r="AX368" i="4"/>
  <c r="AW368" i="4"/>
  <c r="AV368" i="4"/>
  <c r="AU368" i="4"/>
  <c r="AR381" i="4"/>
  <c r="AQ381" i="4"/>
  <c r="AP381" i="4"/>
  <c r="AO381" i="4"/>
  <c r="AN381" i="4"/>
  <c r="AR368" i="4"/>
  <c r="AQ368" i="4"/>
  <c r="AP368" i="4"/>
  <c r="AO368" i="4"/>
  <c r="AN368" i="4"/>
  <c r="AK381" i="4"/>
  <c r="AJ381" i="4"/>
  <c r="AI381" i="4"/>
  <c r="AH381" i="4"/>
  <c r="AG381" i="4"/>
  <c r="AK368" i="4"/>
  <c r="AJ368" i="4"/>
  <c r="AI368" i="4"/>
  <c r="AH368" i="4"/>
  <c r="AG368" i="4"/>
  <c r="AD381" i="4"/>
  <c r="AC381" i="4"/>
  <c r="AB381" i="4"/>
  <c r="AA381" i="4"/>
  <c r="Z381" i="4"/>
  <c r="AD368" i="4"/>
  <c r="AC368" i="4"/>
  <c r="AB368" i="4"/>
  <c r="AA368" i="4"/>
  <c r="Z36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H78" i="4"/>
  <c r="AG78" i="4"/>
  <c r="AI78" i="4"/>
  <c r="AJ78" i="4"/>
  <c r="AK78" i="4"/>
  <c r="AL78" i="4"/>
  <c r="AM78" i="4"/>
  <c r="AF78" i="4"/>
  <c r="AE78" i="4"/>
  <c r="AD78" i="4"/>
  <c r="AC78" i="4"/>
  <c r="AB78" i="4"/>
  <c r="AA78" i="4"/>
  <c r="Z78" i="4"/>
  <c r="F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H32" i="8"/>
  <c r="G32" i="8"/>
  <c r="U381" i="4"/>
  <c r="T381" i="4"/>
  <c r="S381" i="4"/>
  <c r="R381" i="4"/>
  <c r="Q381" i="4"/>
  <c r="P381" i="4"/>
  <c r="O381" i="4"/>
  <c r="N381" i="4"/>
  <c r="M381" i="4"/>
  <c r="L381" i="4"/>
  <c r="K381" i="4"/>
  <c r="I381" i="4"/>
  <c r="H381" i="4"/>
  <c r="U368" i="4"/>
  <c r="T368" i="4"/>
  <c r="S368" i="4"/>
  <c r="R368" i="4"/>
  <c r="Q368" i="4"/>
  <c r="P368" i="4"/>
  <c r="O368" i="4"/>
  <c r="N368" i="4"/>
  <c r="M368" i="4"/>
  <c r="L368" i="4"/>
  <c r="K368" i="4"/>
  <c r="I368" i="4"/>
  <c r="H368" i="4"/>
  <c r="U278" i="4"/>
  <c r="T278" i="4"/>
  <c r="S278" i="4"/>
  <c r="R278" i="4"/>
  <c r="Q278" i="4"/>
  <c r="P278" i="4"/>
  <c r="O278" i="4"/>
  <c r="N278" i="4"/>
  <c r="M278" i="4"/>
  <c r="L278" i="4"/>
  <c r="K278" i="4"/>
  <c r="I278" i="4"/>
  <c r="H278" i="4"/>
  <c r="U259" i="4"/>
  <c r="T259" i="4"/>
  <c r="S259" i="4"/>
  <c r="R259" i="4"/>
  <c r="Q259" i="4"/>
  <c r="P259" i="4"/>
  <c r="O259" i="4"/>
  <c r="N259" i="4"/>
  <c r="M259" i="4"/>
  <c r="L259" i="4"/>
  <c r="K259" i="4"/>
  <c r="I259" i="4"/>
  <c r="H259" i="4"/>
  <c r="U219" i="4"/>
  <c r="T219" i="4"/>
  <c r="S219" i="4"/>
  <c r="R219" i="4"/>
  <c r="Q219" i="4"/>
  <c r="P219" i="4"/>
  <c r="O219" i="4"/>
  <c r="N219" i="4"/>
  <c r="M219" i="4"/>
  <c r="L219" i="4"/>
  <c r="K219" i="4"/>
  <c r="I219" i="4"/>
  <c r="H219" i="4"/>
  <c r="U200" i="4"/>
  <c r="T200" i="4"/>
  <c r="S200" i="4"/>
  <c r="R200" i="4"/>
  <c r="Q200" i="4"/>
  <c r="P200" i="4"/>
  <c r="O200" i="4"/>
  <c r="N200" i="4"/>
  <c r="M200" i="4"/>
  <c r="L200" i="4"/>
  <c r="K200" i="4"/>
  <c r="I200" i="4"/>
  <c r="H200" i="4"/>
  <c r="U181" i="4"/>
  <c r="T181" i="4"/>
  <c r="S181" i="4"/>
  <c r="R181" i="4"/>
  <c r="Q181" i="4"/>
  <c r="P181" i="4"/>
  <c r="O181" i="4"/>
  <c r="N181" i="4"/>
  <c r="M181" i="4"/>
  <c r="L181" i="4"/>
  <c r="K181" i="4"/>
  <c r="I181" i="4"/>
  <c r="H181" i="4"/>
  <c r="U97" i="4"/>
  <c r="T97" i="4"/>
  <c r="S97" i="4"/>
  <c r="R97" i="4"/>
  <c r="Q97" i="4"/>
  <c r="P97" i="4"/>
  <c r="O97" i="4"/>
  <c r="N97" i="4"/>
  <c r="M97" i="4"/>
  <c r="L97" i="4"/>
  <c r="K97" i="4"/>
  <c r="I97" i="4"/>
  <c r="H97" i="4"/>
  <c r="U78" i="4"/>
  <c r="T78" i="4"/>
  <c r="S78" i="4"/>
  <c r="R78" i="4"/>
  <c r="Q78" i="4"/>
  <c r="P78" i="4"/>
  <c r="O78" i="4"/>
  <c r="N78" i="4"/>
  <c r="M78" i="4"/>
  <c r="L78" i="4"/>
  <c r="K78" i="4"/>
  <c r="I78" i="4"/>
  <c r="H78" i="4"/>
  <c r="U41" i="4"/>
  <c r="T41" i="4"/>
  <c r="S41" i="4"/>
  <c r="R41" i="4"/>
  <c r="Q41" i="4"/>
  <c r="P41" i="4"/>
  <c r="O41" i="4"/>
  <c r="N41" i="4"/>
  <c r="M41" i="4"/>
  <c r="L41" i="4"/>
  <c r="K41" i="4"/>
  <c r="I41" i="4"/>
  <c r="H41" i="4"/>
  <c r="G381" i="4"/>
  <c r="F35" i="8"/>
  <c r="F34" i="8" s="1"/>
  <c r="F33" i="8" s="1"/>
  <c r="K351" i="4" l="1"/>
  <c r="N351" i="4"/>
  <c r="M351" i="4"/>
  <c r="L351" i="4"/>
  <c r="M69" i="4"/>
  <c r="L69" i="4"/>
  <c r="N69" i="4"/>
  <c r="M354" i="4"/>
  <c r="L354" i="4"/>
  <c r="K354" i="4"/>
  <c r="N354" i="4"/>
  <c r="M344" i="4"/>
  <c r="L344" i="4"/>
  <c r="K344" i="4"/>
  <c r="N344" i="4"/>
  <c r="L74" i="4"/>
  <c r="M74" i="4"/>
  <c r="N74" i="4"/>
  <c r="M71" i="4"/>
  <c r="N71" i="4"/>
  <c r="L71" i="4"/>
  <c r="L75" i="4"/>
  <c r="N75" i="4"/>
  <c r="M75" i="4"/>
  <c r="M356" i="4"/>
  <c r="K356" i="4"/>
  <c r="L356" i="4"/>
  <c r="N356" i="4"/>
  <c r="M347" i="4"/>
  <c r="L347" i="4"/>
  <c r="K347" i="4"/>
  <c r="N347" i="4"/>
  <c r="N70" i="4"/>
  <c r="L70" i="4"/>
  <c r="M70" i="4"/>
  <c r="L72" i="4"/>
  <c r="M72" i="4"/>
  <c r="N72" i="4"/>
  <c r="M360" i="4"/>
  <c r="N360" i="4"/>
  <c r="K360" i="4"/>
  <c r="L360" i="4"/>
  <c r="K355" i="4"/>
  <c r="N355" i="4"/>
  <c r="L355" i="4"/>
  <c r="M355" i="4"/>
  <c r="N363" i="4"/>
  <c r="L363" i="4"/>
  <c r="M363" i="4"/>
  <c r="K363" i="4"/>
  <c r="M73" i="4"/>
  <c r="L73" i="4"/>
  <c r="N73" i="4"/>
  <c r="BI250" i="3" a="1"/>
  <c r="BI250" i="3" s="1"/>
  <c r="BG250" i="3" a="1"/>
  <c r="BG250" i="3" s="1"/>
  <c r="BE250" i="3" a="1"/>
  <c r="BE250" i="3" s="1"/>
  <c r="BK250" i="3" a="1"/>
  <c r="BK250" i="3" s="1"/>
  <c r="BJ250" i="3"/>
  <c r="BH250" i="3" a="1"/>
  <c r="BH250" i="3" s="1"/>
  <c r="BF250" i="3" a="1"/>
  <c r="BF250" i="3" s="1"/>
  <c r="BC250" i="3" a="1"/>
  <c r="BC250" i="3" s="1"/>
  <c r="BB250" i="3"/>
  <c r="AZ250" i="3" a="1"/>
  <c r="AZ250" i="3" s="1"/>
  <c r="AX250" i="3" a="1"/>
  <c r="AX250" i="3" s="1"/>
  <c r="BA250" i="3" a="1"/>
  <c r="BA250" i="3" s="1"/>
  <c r="AY250" i="3" a="1"/>
  <c r="AY250" i="3" s="1"/>
  <c r="AW250" i="3" a="1"/>
  <c r="AW250" i="3" s="1"/>
  <c r="BS250" i="3" a="1"/>
  <c r="BS250" i="3" s="1"/>
  <c r="BR250" i="3"/>
  <c r="BP250" i="3" a="1"/>
  <c r="BP250" i="3" s="1"/>
  <c r="BN250" i="3" a="1"/>
  <c r="BN250" i="3" s="1"/>
  <c r="BQ250" i="3" a="1"/>
  <c r="BQ250" i="3" s="1"/>
  <c r="BO250" i="3" a="1"/>
  <c r="BO250" i="3" s="1"/>
  <c r="BM250" i="3" a="1"/>
  <c r="BM250" i="3" s="1"/>
  <c r="BD259" i="3"/>
  <c r="BI259" i="3" s="1" a="1"/>
  <c r="BI259" i="3" s="1"/>
  <c r="BL257" i="3"/>
  <c r="AV257" i="3"/>
  <c r="BD257" i="3"/>
  <c r="BL256" i="3"/>
  <c r="AV256" i="3"/>
  <c r="BD256" i="3"/>
  <c r="AV259" i="3"/>
  <c r="AZ259" i="3" s="1" a="1"/>
  <c r="AZ259" i="3" s="1"/>
  <c r="BI260" i="3" a="1"/>
  <c r="BI260" i="3" s="1"/>
  <c r="BG260" i="3" a="1"/>
  <c r="BG260" i="3" s="1"/>
  <c r="BE260" i="3" a="1"/>
  <c r="BE260" i="3" s="1"/>
  <c r="BK260" i="3" a="1"/>
  <c r="BK260" i="3" s="1"/>
  <c r="BJ260" i="3"/>
  <c r="BH260" i="3" a="1"/>
  <c r="BH260" i="3" s="1"/>
  <c r="BF260" i="3" a="1"/>
  <c r="BF260" i="3" s="1"/>
  <c r="BC260" i="3" a="1"/>
  <c r="BC260" i="3" s="1"/>
  <c r="BB260" i="3"/>
  <c r="AZ260" i="3" a="1"/>
  <c r="AZ260" i="3" s="1"/>
  <c r="AX260" i="3" a="1"/>
  <c r="AX260" i="3" s="1"/>
  <c r="BA260" i="3" a="1"/>
  <c r="BA260" i="3" s="1"/>
  <c r="AY260" i="3" a="1"/>
  <c r="AY260" i="3" s="1"/>
  <c r="AW260" i="3" a="1"/>
  <c r="AW260" i="3" s="1"/>
  <c r="BS260" i="3" a="1"/>
  <c r="BS260" i="3" s="1"/>
  <c r="BR260" i="3"/>
  <c r="BP260" i="3" a="1"/>
  <c r="BP260" i="3" s="1"/>
  <c r="BN260" i="3" a="1"/>
  <c r="BN260" i="3" s="1"/>
  <c r="BQ260" i="3" a="1"/>
  <c r="BQ260" i="3" s="1"/>
  <c r="BO260" i="3" a="1"/>
  <c r="BO260" i="3" s="1"/>
  <c r="BM260" i="3" a="1"/>
  <c r="BM260" i="3" s="1"/>
  <c r="BL261" i="3"/>
  <c r="AV261" i="3"/>
  <c r="BD261" i="3"/>
  <c r="BJ259" i="3"/>
  <c r="BF259" i="3" a="1"/>
  <c r="BF259" i="3" s="1"/>
  <c r="BG259" i="3" a="1"/>
  <c r="BG259" i="3" s="1"/>
  <c r="BK259" i="3" a="1"/>
  <c r="BK259" i="3" s="1"/>
  <c r="BS259" i="3" a="1"/>
  <c r="BS259" i="3" s="1"/>
  <c r="BQ259" i="3" a="1"/>
  <c r="BQ259" i="3" s="1"/>
  <c r="BO259" i="3" a="1"/>
  <c r="BO259" i="3" s="1"/>
  <c r="BR259" i="3"/>
  <c r="BP259" i="3" a="1"/>
  <c r="BP259" i="3" s="1"/>
  <c r="BN259" i="3" a="1"/>
  <c r="BN259" i="3" s="1"/>
  <c r="BM259" i="3" a="1"/>
  <c r="BM259" i="3" s="1"/>
  <c r="BL248" i="3"/>
  <c r="BO248" i="3" s="1" a="1"/>
  <c r="BO248" i="3" s="1"/>
  <c r="BD344" i="4" s="1"/>
  <c r="AV248" i="3"/>
  <c r="AY248" i="3" s="1" a="1"/>
  <c r="AY248" i="3" s="1"/>
  <c r="AP344" i="4" s="1"/>
  <c r="BL258" i="3"/>
  <c r="AV258" i="3"/>
  <c r="BD258" i="3"/>
  <c r="BL255" i="3"/>
  <c r="AV255" i="3"/>
  <c r="BD255" i="3"/>
  <c r="BD253" i="3"/>
  <c r="BL253" i="3"/>
  <c r="AV253" i="3"/>
  <c r="BD252" i="3"/>
  <c r="BL252" i="3"/>
  <c r="AV252" i="3"/>
  <c r="BD254" i="3"/>
  <c r="BL254" i="3"/>
  <c r="AV254" i="3"/>
  <c r="BL251" i="3"/>
  <c r="AV251" i="3"/>
  <c r="BD251" i="3"/>
  <c r="BK248" i="3" a="1"/>
  <c r="BK248" i="3" s="1"/>
  <c r="BA344" i="4" s="1"/>
  <c r="BJ248" i="3"/>
  <c r="AZ344" i="4" s="1"/>
  <c r="BH248" i="3" a="1"/>
  <c r="BH248" i="3" s="1"/>
  <c r="AX344" i="4" s="1"/>
  <c r="BF248" i="3" a="1"/>
  <c r="BF248" i="3" s="1"/>
  <c r="AV344" i="4" s="1"/>
  <c r="BI248" i="3" a="1"/>
  <c r="BI248" i="3" s="1"/>
  <c r="AY344" i="4" s="1"/>
  <c r="BG248" i="3" a="1"/>
  <c r="BG248" i="3" s="1"/>
  <c r="AW344" i="4" s="1"/>
  <c r="BE248" i="3" a="1"/>
  <c r="BE248" i="3" s="1"/>
  <c r="AU344" i="4" s="1"/>
  <c r="BL249" i="3"/>
  <c r="AV249" i="3"/>
  <c r="BD249" i="3"/>
  <c r="K345" i="4"/>
  <c r="N345" i="4"/>
  <c r="L345" i="4"/>
  <c r="M345" i="4"/>
  <c r="M346" i="4"/>
  <c r="N346" i="4"/>
  <c r="L346" i="4"/>
  <c r="K346" i="4"/>
  <c r="K352" i="4"/>
  <c r="N352" i="4"/>
  <c r="M352" i="4"/>
  <c r="L352" i="4"/>
  <c r="M361" i="4"/>
  <c r="N361" i="4"/>
  <c r="K361" i="4"/>
  <c r="L361" i="4"/>
  <c r="L353" i="4"/>
  <c r="N353" i="4"/>
  <c r="K353" i="4"/>
  <c r="M353" i="4"/>
  <c r="M362" i="4"/>
  <c r="K362" i="4"/>
  <c r="N362" i="4"/>
  <c r="L362" i="4"/>
  <c r="M65" i="4"/>
  <c r="L65" i="4"/>
  <c r="K65" i="4"/>
  <c r="N65" i="4"/>
  <c r="K64" i="4"/>
  <c r="M64" i="4"/>
  <c r="L64" i="4"/>
  <c r="N64" i="4"/>
  <c r="N153" i="4"/>
  <c r="M153" i="4"/>
  <c r="L153" i="4"/>
  <c r="K153" i="4"/>
  <c r="N324" i="4"/>
  <c r="K324" i="4"/>
  <c r="M324" i="4"/>
  <c r="L324" i="4"/>
  <c r="K155" i="4"/>
  <c r="L155" i="4"/>
  <c r="N155" i="4"/>
  <c r="M155" i="4"/>
  <c r="L160" i="4"/>
  <c r="M160" i="4"/>
  <c r="N160" i="4"/>
  <c r="K160" i="4"/>
  <c r="M124" i="4"/>
  <c r="L124" i="4"/>
  <c r="K124" i="4"/>
  <c r="N124" i="4"/>
  <c r="L123" i="4"/>
  <c r="M123" i="4"/>
  <c r="K123" i="4"/>
  <c r="N123" i="4"/>
  <c r="N299" i="4"/>
  <c r="L299" i="4"/>
  <c r="M299" i="4"/>
  <c r="K299" i="4"/>
  <c r="M60" i="4"/>
  <c r="N60" i="4"/>
  <c r="K60" i="4"/>
  <c r="L60" i="4"/>
  <c r="L125" i="4"/>
  <c r="K125" i="4"/>
  <c r="M125" i="4"/>
  <c r="N125" i="4"/>
  <c r="L152" i="4"/>
  <c r="M152" i="4"/>
  <c r="N152" i="4"/>
  <c r="K152" i="4"/>
  <c r="L61" i="4"/>
  <c r="M61" i="4"/>
  <c r="N61" i="4"/>
  <c r="K61" i="4"/>
  <c r="N122" i="4"/>
  <c r="K122" i="4"/>
  <c r="M122" i="4"/>
  <c r="L122" i="4"/>
  <c r="N322" i="4"/>
  <c r="M322" i="4"/>
  <c r="K322" i="4"/>
  <c r="L322" i="4"/>
  <c r="L154" i="4"/>
  <c r="M154" i="4"/>
  <c r="N154" i="4"/>
  <c r="K154" i="4"/>
  <c r="L59" i="4"/>
  <c r="K59" i="4"/>
  <c r="M59" i="4"/>
  <c r="N59" i="4"/>
  <c r="K323" i="4"/>
  <c r="M323" i="4"/>
  <c r="N323" i="4"/>
  <c r="L323" i="4"/>
  <c r="M126" i="4"/>
  <c r="N126" i="4"/>
  <c r="K126" i="4"/>
  <c r="L126" i="4"/>
  <c r="L298" i="4"/>
  <c r="K298" i="4"/>
  <c r="M298" i="4"/>
  <c r="N298" i="4"/>
  <c r="L159" i="4"/>
  <c r="N159" i="4"/>
  <c r="M159" i="4"/>
  <c r="K159" i="4"/>
  <c r="L325" i="4"/>
  <c r="N325" i="4"/>
  <c r="M325" i="4"/>
  <c r="K325" i="4"/>
  <c r="L202" i="4"/>
  <c r="N202" i="4"/>
  <c r="K202" i="4"/>
  <c r="M202" i="4"/>
  <c r="K313" i="4"/>
  <c r="M313" i="4"/>
  <c r="N313" i="4"/>
  <c r="L313" i="4"/>
  <c r="L93" i="4"/>
  <c r="N93" i="4"/>
  <c r="M93" i="4"/>
  <c r="K93" i="4"/>
  <c r="M63" i="4"/>
  <c r="L63" i="4"/>
  <c r="K63" i="4"/>
  <c r="N63" i="4"/>
  <c r="M113" i="4"/>
  <c r="K113" i="4"/>
  <c r="N113" i="4"/>
  <c r="L113" i="4"/>
  <c r="K318" i="4"/>
  <c r="M318" i="4"/>
  <c r="N318" i="4"/>
  <c r="L318" i="4"/>
  <c r="M211" i="4"/>
  <c r="K211" i="4"/>
  <c r="N211" i="4"/>
  <c r="L211" i="4"/>
  <c r="M230" i="4"/>
  <c r="K230" i="4"/>
  <c r="N230" i="4"/>
  <c r="L230" i="4"/>
  <c r="L42" i="4"/>
  <c r="N42" i="4"/>
  <c r="K42" i="4"/>
  <c r="M42" i="4"/>
  <c r="L58" i="4"/>
  <c r="N58" i="4"/>
  <c r="M58" i="4"/>
  <c r="K58" i="4"/>
  <c r="L315" i="4"/>
  <c r="K315" i="4"/>
  <c r="N315" i="4"/>
  <c r="M315" i="4"/>
  <c r="N208" i="4"/>
  <c r="L208" i="4"/>
  <c r="M208" i="4"/>
  <c r="K208" i="4"/>
  <c r="N227" i="4"/>
  <c r="L227" i="4"/>
  <c r="K227" i="4"/>
  <c r="M227" i="4"/>
  <c r="K88" i="4"/>
  <c r="N88" i="4"/>
  <c r="M88" i="4"/>
  <c r="L88" i="4"/>
  <c r="K107" i="4"/>
  <c r="M107" i="4"/>
  <c r="L107" i="4"/>
  <c r="N107" i="4"/>
  <c r="L131" i="4"/>
  <c r="N131" i="4"/>
  <c r="M131" i="4"/>
  <c r="K131" i="4"/>
  <c r="L147" i="4"/>
  <c r="N147" i="4"/>
  <c r="M147" i="4"/>
  <c r="K147" i="4"/>
  <c r="K205" i="4"/>
  <c r="M205" i="4"/>
  <c r="N205" i="4"/>
  <c r="L205" i="4"/>
  <c r="K224" i="4"/>
  <c r="M224" i="4"/>
  <c r="L224" i="4"/>
  <c r="N224" i="4"/>
  <c r="L221" i="4"/>
  <c r="N221" i="4"/>
  <c r="M221" i="4"/>
  <c r="K221" i="4"/>
  <c r="N56" i="4"/>
  <c r="L56" i="4"/>
  <c r="M56" i="4"/>
  <c r="M132" i="4"/>
  <c r="K132" i="4"/>
  <c r="N132" i="4"/>
  <c r="L132" i="4"/>
  <c r="L210" i="4"/>
  <c r="N210" i="4"/>
  <c r="M210" i="4"/>
  <c r="K210" i="4"/>
  <c r="N52" i="4"/>
  <c r="L52" i="4"/>
  <c r="M52" i="4"/>
  <c r="K52" i="4"/>
  <c r="M128" i="4"/>
  <c r="K128" i="4"/>
  <c r="N128" i="4"/>
  <c r="L128" i="4"/>
  <c r="L89" i="4"/>
  <c r="K89" i="4"/>
  <c r="N89" i="4"/>
  <c r="M89" i="4"/>
  <c r="M148" i="4"/>
  <c r="K148" i="4"/>
  <c r="N148" i="4"/>
  <c r="L148" i="4"/>
  <c r="N44" i="4"/>
  <c r="L44" i="4"/>
  <c r="M44" i="4"/>
  <c r="K44" i="4"/>
  <c r="N317" i="4"/>
  <c r="M317" i="4"/>
  <c r="K317" i="4"/>
  <c r="L317" i="4"/>
  <c r="L229" i="4"/>
  <c r="N229" i="4"/>
  <c r="M229" i="4"/>
  <c r="K229" i="4"/>
  <c r="M86" i="4"/>
  <c r="L86" i="4"/>
  <c r="K86" i="4"/>
  <c r="N86" i="4"/>
  <c r="M105" i="4"/>
  <c r="K105" i="4"/>
  <c r="N105" i="4"/>
  <c r="L105" i="4"/>
  <c r="N129" i="4"/>
  <c r="L129" i="4"/>
  <c r="K129" i="4"/>
  <c r="M129" i="4"/>
  <c r="M203" i="4"/>
  <c r="K203" i="4"/>
  <c r="L203" i="4"/>
  <c r="N203" i="4"/>
  <c r="M222" i="4"/>
  <c r="K222" i="4"/>
  <c r="N222" i="4"/>
  <c r="L222" i="4"/>
  <c r="L85" i="4"/>
  <c r="K85" i="4"/>
  <c r="N85" i="4"/>
  <c r="M85" i="4"/>
  <c r="M144" i="4"/>
  <c r="K144" i="4"/>
  <c r="N144" i="4"/>
  <c r="L144" i="4"/>
  <c r="L108" i="4"/>
  <c r="N108" i="4"/>
  <c r="M108" i="4"/>
  <c r="K108" i="4"/>
  <c r="L206" i="4"/>
  <c r="N206" i="4"/>
  <c r="K206" i="4"/>
  <c r="M206" i="4"/>
  <c r="L332" i="4"/>
  <c r="N332" i="4"/>
  <c r="K332" i="4"/>
  <c r="M332" i="4"/>
  <c r="L62" i="4"/>
  <c r="K62" i="4"/>
  <c r="N62" i="4"/>
  <c r="M62" i="4"/>
  <c r="M136" i="4"/>
  <c r="K136" i="4"/>
  <c r="N136" i="4"/>
  <c r="L136" i="4"/>
  <c r="N48" i="4"/>
  <c r="L48" i="4"/>
  <c r="M48" i="4"/>
  <c r="K48" i="4"/>
  <c r="L119" i="4"/>
  <c r="N119" i="4"/>
  <c r="M119" i="4"/>
  <c r="K119" i="4"/>
  <c r="L233" i="4"/>
  <c r="N233" i="4"/>
  <c r="M233" i="4"/>
  <c r="K233" i="4"/>
  <c r="K57" i="4"/>
  <c r="M57" i="4"/>
  <c r="L57" i="4"/>
  <c r="N57" i="4"/>
  <c r="M90" i="4"/>
  <c r="L90" i="4"/>
  <c r="K90" i="4"/>
  <c r="N90" i="4"/>
  <c r="M109" i="4"/>
  <c r="K109" i="4"/>
  <c r="N109" i="4"/>
  <c r="L109" i="4"/>
  <c r="L314" i="4"/>
  <c r="N314" i="4"/>
  <c r="K314" i="4"/>
  <c r="M314" i="4"/>
  <c r="N133" i="4"/>
  <c r="L133" i="4"/>
  <c r="K133" i="4"/>
  <c r="M133" i="4"/>
  <c r="N164" i="4"/>
  <c r="L164" i="4"/>
  <c r="K164" i="4"/>
  <c r="M164" i="4"/>
  <c r="M207" i="4"/>
  <c r="K207" i="4"/>
  <c r="L207" i="4"/>
  <c r="N207" i="4"/>
  <c r="M226" i="4"/>
  <c r="K226" i="4"/>
  <c r="N226" i="4"/>
  <c r="L226" i="4"/>
  <c r="L54" i="4"/>
  <c r="N54" i="4"/>
  <c r="M54" i="4"/>
  <c r="K54" i="4"/>
  <c r="N87" i="4"/>
  <c r="M87" i="4"/>
  <c r="L87" i="4"/>
  <c r="K87" i="4"/>
  <c r="N106" i="4"/>
  <c r="L106" i="4"/>
  <c r="M106" i="4"/>
  <c r="K106" i="4"/>
  <c r="M311" i="4"/>
  <c r="K311" i="4"/>
  <c r="L311" i="4"/>
  <c r="N311" i="4"/>
  <c r="K130" i="4"/>
  <c r="M130" i="4"/>
  <c r="L130" i="4"/>
  <c r="N130" i="4"/>
  <c r="K146" i="4"/>
  <c r="M146" i="4"/>
  <c r="L146" i="4"/>
  <c r="N146" i="4"/>
  <c r="N204" i="4"/>
  <c r="L204" i="4"/>
  <c r="M204" i="4"/>
  <c r="K204" i="4"/>
  <c r="N223" i="4"/>
  <c r="L223" i="4"/>
  <c r="K223" i="4"/>
  <c r="M223" i="4"/>
  <c r="M47" i="4"/>
  <c r="K47" i="4"/>
  <c r="L47" i="4"/>
  <c r="N47" i="4"/>
  <c r="K84" i="4"/>
  <c r="N84" i="4"/>
  <c r="M84" i="4"/>
  <c r="L84" i="4"/>
  <c r="K103" i="4"/>
  <c r="M103" i="4"/>
  <c r="N103" i="4"/>
  <c r="L103" i="4"/>
  <c r="N308" i="4"/>
  <c r="L308" i="4"/>
  <c r="M308" i="4"/>
  <c r="K308" i="4"/>
  <c r="L127" i="4"/>
  <c r="N127" i="4"/>
  <c r="M127" i="4"/>
  <c r="K127" i="4"/>
  <c r="L143" i="4"/>
  <c r="N143" i="4"/>
  <c r="M143" i="4"/>
  <c r="K143" i="4"/>
  <c r="K201" i="4"/>
  <c r="M201" i="4"/>
  <c r="N201" i="4"/>
  <c r="L201" i="4"/>
  <c r="K220" i="4"/>
  <c r="M220" i="4"/>
  <c r="L220" i="4"/>
  <c r="N220" i="4"/>
  <c r="L225" i="4"/>
  <c r="N225" i="4"/>
  <c r="M225" i="4"/>
  <c r="K225" i="4"/>
  <c r="K45" i="4"/>
  <c r="M45" i="4"/>
  <c r="N45" i="4"/>
  <c r="L45" i="4"/>
  <c r="M94" i="4"/>
  <c r="K94" i="4"/>
  <c r="N94" i="4"/>
  <c r="L94" i="4"/>
  <c r="N137" i="4"/>
  <c r="L137" i="4"/>
  <c r="K137" i="4"/>
  <c r="M137" i="4"/>
  <c r="N110" i="4"/>
  <c r="L110" i="4"/>
  <c r="K110" i="4"/>
  <c r="M110" i="4"/>
  <c r="K134" i="4"/>
  <c r="M134" i="4"/>
  <c r="L134" i="4"/>
  <c r="N134" i="4"/>
  <c r="K309" i="4"/>
  <c r="M309" i="4"/>
  <c r="N309" i="4"/>
  <c r="L309" i="4"/>
  <c r="L100" i="4"/>
  <c r="N100" i="4"/>
  <c r="M100" i="4"/>
  <c r="K100" i="4"/>
  <c r="M174" i="4"/>
  <c r="K174" i="4"/>
  <c r="N174" i="4"/>
  <c r="L174" i="4"/>
  <c r="K49" i="4"/>
  <c r="M49" i="4"/>
  <c r="N49" i="4"/>
  <c r="L49" i="4"/>
  <c r="M82" i="4"/>
  <c r="L82" i="4"/>
  <c r="K82" i="4"/>
  <c r="N82" i="4"/>
  <c r="M101" i="4"/>
  <c r="K101" i="4"/>
  <c r="N101" i="4"/>
  <c r="L101" i="4"/>
  <c r="L306" i="4"/>
  <c r="M306" i="4"/>
  <c r="K306" i="4"/>
  <c r="N306" i="4"/>
  <c r="M120" i="4"/>
  <c r="K120" i="4"/>
  <c r="N120" i="4"/>
  <c r="L120" i="4"/>
  <c r="N141" i="4"/>
  <c r="L141" i="4"/>
  <c r="K141" i="4"/>
  <c r="M141" i="4"/>
  <c r="N175" i="4"/>
  <c r="L175" i="4"/>
  <c r="K175" i="4"/>
  <c r="M175" i="4"/>
  <c r="M215" i="4"/>
  <c r="K215" i="4"/>
  <c r="N215" i="4"/>
  <c r="L215" i="4"/>
  <c r="M234" i="4"/>
  <c r="K234" i="4"/>
  <c r="N234" i="4"/>
  <c r="L234" i="4"/>
  <c r="L46" i="4"/>
  <c r="N46" i="4"/>
  <c r="M46" i="4"/>
  <c r="K46" i="4"/>
  <c r="N79" i="4"/>
  <c r="M79" i="4"/>
  <c r="L79" i="4"/>
  <c r="K79" i="4"/>
  <c r="N98" i="4"/>
  <c r="L98" i="4"/>
  <c r="M98" i="4"/>
  <c r="K98" i="4"/>
  <c r="K303" i="4"/>
  <c r="M303" i="4"/>
  <c r="L303" i="4"/>
  <c r="N303" i="4"/>
  <c r="N117" i="4"/>
  <c r="L117" i="4"/>
  <c r="M117" i="4"/>
  <c r="K117" i="4"/>
  <c r="K138" i="4"/>
  <c r="M138" i="4"/>
  <c r="L138" i="4"/>
  <c r="N138" i="4"/>
  <c r="K172" i="4"/>
  <c r="M172" i="4"/>
  <c r="L172" i="4"/>
  <c r="N172" i="4"/>
  <c r="N212" i="4"/>
  <c r="L212" i="4"/>
  <c r="K212" i="4"/>
  <c r="M212" i="4"/>
  <c r="N231" i="4"/>
  <c r="L231" i="4"/>
  <c r="K231" i="4"/>
  <c r="M231" i="4"/>
  <c r="M55" i="4"/>
  <c r="K55" i="4"/>
  <c r="L55" i="4"/>
  <c r="N55" i="4"/>
  <c r="K92" i="4"/>
  <c r="M92" i="4"/>
  <c r="N92" i="4"/>
  <c r="L92" i="4"/>
  <c r="K111" i="4"/>
  <c r="M111" i="4"/>
  <c r="N111" i="4"/>
  <c r="L111" i="4"/>
  <c r="M316" i="4"/>
  <c r="N316" i="4"/>
  <c r="K316" i="4"/>
  <c r="L316" i="4"/>
  <c r="L135" i="4"/>
  <c r="N135" i="4"/>
  <c r="M135" i="4"/>
  <c r="K135" i="4"/>
  <c r="L166" i="4"/>
  <c r="N166" i="4"/>
  <c r="M166" i="4"/>
  <c r="K166" i="4"/>
  <c r="K209" i="4"/>
  <c r="M209" i="4"/>
  <c r="N209" i="4"/>
  <c r="L209" i="4"/>
  <c r="K228" i="4"/>
  <c r="M228" i="4"/>
  <c r="L228" i="4"/>
  <c r="N228" i="4"/>
  <c r="L104" i="4"/>
  <c r="N104" i="4"/>
  <c r="M104" i="4"/>
  <c r="K104" i="4"/>
  <c r="M167" i="4"/>
  <c r="K167" i="4"/>
  <c r="N167" i="4"/>
  <c r="L167" i="4"/>
  <c r="L81" i="4"/>
  <c r="K81" i="4"/>
  <c r="N81" i="4"/>
  <c r="M81" i="4"/>
  <c r="M140" i="4"/>
  <c r="K140" i="4"/>
  <c r="N140" i="4"/>
  <c r="L140" i="4"/>
  <c r="N168" i="4"/>
  <c r="L168" i="4"/>
  <c r="K168" i="4"/>
  <c r="M168" i="4"/>
  <c r="N91" i="4"/>
  <c r="L91" i="4"/>
  <c r="K91" i="4"/>
  <c r="M91" i="4"/>
  <c r="K165" i="4"/>
  <c r="M165" i="4"/>
  <c r="L165" i="4"/>
  <c r="N165" i="4"/>
  <c r="M51" i="4"/>
  <c r="K51" i="4"/>
  <c r="N51" i="4"/>
  <c r="L51" i="4"/>
  <c r="N312" i="4"/>
  <c r="L312" i="4"/>
  <c r="M312" i="4"/>
  <c r="K312" i="4"/>
  <c r="L112" i="4"/>
  <c r="N112" i="4"/>
  <c r="M112" i="4"/>
  <c r="K112" i="4"/>
  <c r="M305" i="4"/>
  <c r="K305" i="4"/>
  <c r="N305" i="4"/>
  <c r="L305" i="4"/>
  <c r="L214" i="4"/>
  <c r="N214" i="4"/>
  <c r="M214" i="4"/>
  <c r="K214" i="4"/>
  <c r="K53" i="4"/>
  <c r="M53" i="4"/>
  <c r="N53" i="4"/>
  <c r="L53" i="4"/>
  <c r="L310" i="4"/>
  <c r="N310" i="4"/>
  <c r="K310" i="4"/>
  <c r="M310" i="4"/>
  <c r="N145" i="4"/>
  <c r="L145" i="4"/>
  <c r="K145" i="4"/>
  <c r="M145" i="4"/>
  <c r="L50" i="4"/>
  <c r="N50" i="4"/>
  <c r="K50" i="4"/>
  <c r="M50" i="4"/>
  <c r="N83" i="4"/>
  <c r="M83" i="4"/>
  <c r="L83" i="4"/>
  <c r="K83" i="4"/>
  <c r="N102" i="4"/>
  <c r="L102" i="4"/>
  <c r="K102" i="4"/>
  <c r="M102" i="4"/>
  <c r="M307" i="4"/>
  <c r="K307" i="4"/>
  <c r="L307" i="4"/>
  <c r="N307" i="4"/>
  <c r="N121" i="4"/>
  <c r="L121" i="4"/>
  <c r="K121" i="4"/>
  <c r="M121" i="4"/>
  <c r="K142" i="4"/>
  <c r="M142" i="4"/>
  <c r="L142" i="4"/>
  <c r="N142" i="4"/>
  <c r="K176" i="4"/>
  <c r="M176" i="4"/>
  <c r="L176" i="4"/>
  <c r="N176" i="4"/>
  <c r="N216" i="4"/>
  <c r="L216" i="4"/>
  <c r="K216" i="4"/>
  <c r="M216" i="4"/>
  <c r="N235" i="4"/>
  <c r="L235" i="4"/>
  <c r="K235" i="4"/>
  <c r="M235" i="4"/>
  <c r="M43" i="4"/>
  <c r="K43" i="4"/>
  <c r="L43" i="4"/>
  <c r="N43" i="4"/>
  <c r="K80" i="4"/>
  <c r="N80" i="4"/>
  <c r="M80" i="4"/>
  <c r="L80" i="4"/>
  <c r="K99" i="4"/>
  <c r="M99" i="4"/>
  <c r="L99" i="4"/>
  <c r="N99" i="4"/>
  <c r="L304" i="4"/>
  <c r="N304" i="4"/>
  <c r="M304" i="4"/>
  <c r="K304" i="4"/>
  <c r="K118" i="4"/>
  <c r="M118" i="4"/>
  <c r="L118" i="4"/>
  <c r="N118" i="4"/>
  <c r="L139" i="4"/>
  <c r="N139" i="4"/>
  <c r="M139" i="4"/>
  <c r="K139" i="4"/>
  <c r="L173" i="4"/>
  <c r="N173" i="4"/>
  <c r="M173" i="4"/>
  <c r="K173" i="4"/>
  <c r="K213" i="4"/>
  <c r="M213" i="4"/>
  <c r="L213" i="4"/>
  <c r="N213" i="4"/>
  <c r="K232" i="4"/>
  <c r="M232" i="4"/>
  <c r="L232" i="4"/>
  <c r="N232" i="4"/>
  <c r="AD422" i="4"/>
  <c r="BC422" i="4"/>
  <c r="I422" i="4"/>
  <c r="R422" i="4"/>
  <c r="T422" i="4"/>
  <c r="AK422" i="4"/>
  <c r="AC422" i="4"/>
  <c r="AN422" i="4"/>
  <c r="AL422" i="4"/>
  <c r="V422" i="4"/>
  <c r="BG422" i="4"/>
  <c r="AU422" i="4"/>
  <c r="AT422" i="4"/>
  <c r="BH422" i="4"/>
  <c r="AG422" i="4"/>
  <c r="L422" i="4"/>
  <c r="W422" i="4"/>
  <c r="P422" i="4"/>
  <c r="AF422" i="4"/>
  <c r="X422" i="4"/>
  <c r="Z422" i="4"/>
  <c r="AR422" i="4"/>
  <c r="Y422" i="4"/>
  <c r="AA422" i="4"/>
  <c r="O422" i="4"/>
  <c r="S422" i="4"/>
  <c r="BB422" i="4"/>
  <c r="AY422" i="4"/>
  <c r="AZ422" i="4"/>
  <c r="AE422" i="4"/>
  <c r="BD422" i="4"/>
  <c r="AI422" i="4"/>
  <c r="AX422" i="4"/>
  <c r="AH422" i="4"/>
  <c r="N422" i="4"/>
  <c r="AO422" i="4"/>
  <c r="AS422" i="4"/>
  <c r="BF422" i="4"/>
  <c r="AJ422" i="4"/>
  <c r="Q422" i="4"/>
  <c r="BE422" i="4"/>
  <c r="AB422" i="4"/>
  <c r="AQ422" i="4"/>
  <c r="U422" i="4"/>
  <c r="M422" i="4"/>
  <c r="AW422" i="4"/>
  <c r="BA422" i="4"/>
  <c r="K422" i="4"/>
  <c r="AP422" i="4"/>
  <c r="AM422" i="4"/>
  <c r="AV422" i="4"/>
  <c r="BG419" i="4"/>
  <c r="AU419" i="4"/>
  <c r="AY419" i="4"/>
  <c r="BE419" i="4"/>
  <c r="AZ419" i="4"/>
  <c r="BD419" i="4"/>
  <c r="AI419" i="4"/>
  <c r="N419" i="4"/>
  <c r="BA419" i="4"/>
  <c r="K419" i="4"/>
  <c r="AS419" i="4"/>
  <c r="X419" i="4"/>
  <c r="BF419" i="4"/>
  <c r="O419" i="4"/>
  <c r="AL419" i="4"/>
  <c r="AT419" i="4"/>
  <c r="AW419" i="4"/>
  <c r="T419" i="4"/>
  <c r="AR419" i="4"/>
  <c r="Y419" i="4"/>
  <c r="AV419" i="4"/>
  <c r="AA419" i="4"/>
  <c r="AJ419" i="4"/>
  <c r="AD419" i="4"/>
  <c r="Q419" i="4"/>
  <c r="BH419" i="4"/>
  <c r="L419" i="4"/>
  <c r="BC419" i="4"/>
  <c r="AB419" i="4"/>
  <c r="I419" i="4"/>
  <c r="U419" i="4"/>
  <c r="M419" i="4"/>
  <c r="AX419" i="4"/>
  <c r="R419" i="4"/>
  <c r="P419" i="4"/>
  <c r="Z419" i="4"/>
  <c r="AC419" i="4"/>
  <c r="AM419" i="4"/>
  <c r="AN419" i="4"/>
  <c r="S419" i="4"/>
  <c r="V419" i="4"/>
  <c r="AG419" i="4"/>
  <c r="AQ419" i="4"/>
  <c r="AE419" i="4"/>
  <c r="AH419" i="4"/>
  <c r="W419" i="4"/>
  <c r="AF419" i="4"/>
  <c r="AO419" i="4"/>
  <c r="AP419" i="4"/>
  <c r="AK419" i="4"/>
  <c r="BB419" i="4"/>
  <c r="W439" i="4"/>
  <c r="Q439" i="4"/>
  <c r="L439" i="4"/>
  <c r="I439" i="4"/>
  <c r="P439" i="4"/>
  <c r="K439" i="4"/>
  <c r="Y439" i="4"/>
  <c r="U439" i="4"/>
  <c r="T439" i="4"/>
  <c r="X439" i="4"/>
  <c r="S439" i="4"/>
  <c r="O439" i="4"/>
  <c r="M439" i="4"/>
  <c r="V439" i="4"/>
  <c r="R439" i="4"/>
  <c r="N439" i="4"/>
  <c r="W441" i="4"/>
  <c r="Q441" i="4"/>
  <c r="I441" i="4"/>
  <c r="L441" i="4"/>
  <c r="P441" i="4"/>
  <c r="K441" i="4"/>
  <c r="U441" i="4"/>
  <c r="Y441" i="4"/>
  <c r="T441" i="4"/>
  <c r="O441" i="4"/>
  <c r="X441" i="4"/>
  <c r="S441" i="4"/>
  <c r="M441" i="4"/>
  <c r="R441" i="4"/>
  <c r="N441" i="4"/>
  <c r="V441" i="4"/>
  <c r="W431" i="4"/>
  <c r="Q431" i="4"/>
  <c r="L431" i="4"/>
  <c r="I431" i="4"/>
  <c r="U431" i="4"/>
  <c r="K431" i="4"/>
  <c r="Y431" i="4"/>
  <c r="P431" i="4"/>
  <c r="O431" i="4"/>
  <c r="T431" i="4"/>
  <c r="S431" i="4"/>
  <c r="M431" i="4"/>
  <c r="R431" i="4"/>
  <c r="N431" i="4"/>
  <c r="X431" i="4"/>
  <c r="V431" i="4"/>
  <c r="L245" i="4"/>
  <c r="K245" i="4"/>
  <c r="M245" i="4"/>
  <c r="N245" i="4"/>
  <c r="Q388" i="4"/>
  <c r="W388" i="4"/>
  <c r="I388" i="4"/>
  <c r="L388" i="4"/>
  <c r="K388" i="4"/>
  <c r="P388" i="4"/>
  <c r="U388" i="4"/>
  <c r="Y388" i="4"/>
  <c r="T388" i="4"/>
  <c r="X388" i="4"/>
  <c r="S388" i="4"/>
  <c r="M388" i="4"/>
  <c r="V388" i="4"/>
  <c r="R388" i="4"/>
  <c r="O388" i="4"/>
  <c r="N388" i="4"/>
  <c r="L282" i="4"/>
  <c r="K282" i="4"/>
  <c r="M282" i="4"/>
  <c r="N282" i="4"/>
  <c r="Q447" i="4"/>
  <c r="W447" i="4"/>
  <c r="L447" i="4"/>
  <c r="I447" i="4"/>
  <c r="P447" i="4"/>
  <c r="K447" i="4"/>
  <c r="U447" i="4"/>
  <c r="T447" i="4"/>
  <c r="Y447" i="4"/>
  <c r="O447" i="4"/>
  <c r="S447" i="4"/>
  <c r="X447" i="4"/>
  <c r="V447" i="4"/>
  <c r="M447" i="4"/>
  <c r="R447" i="4"/>
  <c r="N447" i="4"/>
  <c r="L291" i="4"/>
  <c r="K291" i="4"/>
  <c r="M291" i="4"/>
  <c r="N291" i="4"/>
  <c r="W448" i="4"/>
  <c r="Q448" i="4"/>
  <c r="I448" i="4"/>
  <c r="L448" i="4"/>
  <c r="U448" i="4"/>
  <c r="P448" i="4"/>
  <c r="K448" i="4"/>
  <c r="Y448" i="4"/>
  <c r="T448" i="4"/>
  <c r="M448" i="4"/>
  <c r="X448" i="4"/>
  <c r="V448" i="4"/>
  <c r="O448" i="4"/>
  <c r="N448" i="4"/>
  <c r="R448" i="4"/>
  <c r="S448" i="4"/>
  <c r="W387" i="4"/>
  <c r="Q387" i="4"/>
  <c r="I387" i="4"/>
  <c r="L387" i="4"/>
  <c r="U387" i="4"/>
  <c r="P387" i="4"/>
  <c r="K387" i="4"/>
  <c r="T387" i="4"/>
  <c r="O387" i="4"/>
  <c r="X387" i="4"/>
  <c r="Y387" i="4"/>
  <c r="S387" i="4"/>
  <c r="M387" i="4"/>
  <c r="R387" i="4"/>
  <c r="N387" i="4"/>
  <c r="V387" i="4"/>
  <c r="W449" i="4"/>
  <c r="Q449" i="4"/>
  <c r="L449" i="4"/>
  <c r="I449" i="4"/>
  <c r="U449" i="4"/>
  <c r="P449" i="4"/>
  <c r="K449" i="4"/>
  <c r="Y449" i="4"/>
  <c r="O449" i="4"/>
  <c r="T449" i="4"/>
  <c r="X449" i="4"/>
  <c r="N449" i="4"/>
  <c r="S449" i="4"/>
  <c r="M449" i="4"/>
  <c r="V449" i="4"/>
  <c r="R449" i="4"/>
  <c r="Q372" i="4"/>
  <c r="W372" i="4"/>
  <c r="L372" i="4"/>
  <c r="I372" i="4"/>
  <c r="K372" i="4"/>
  <c r="Y372" i="4"/>
  <c r="U372" i="4"/>
  <c r="P372" i="4"/>
  <c r="O372" i="4"/>
  <c r="T372" i="4"/>
  <c r="X372" i="4"/>
  <c r="M372" i="4"/>
  <c r="V372" i="4"/>
  <c r="R372" i="4"/>
  <c r="N372" i="4"/>
  <c r="S372" i="4"/>
  <c r="Q442" i="4"/>
  <c r="W442" i="4"/>
  <c r="L442" i="4"/>
  <c r="I442" i="4"/>
  <c r="P442" i="4"/>
  <c r="K442" i="4"/>
  <c r="U442" i="4"/>
  <c r="Y442" i="4"/>
  <c r="O442" i="4"/>
  <c r="X442" i="4"/>
  <c r="S442" i="4"/>
  <c r="M442" i="4"/>
  <c r="V442" i="4"/>
  <c r="R442" i="4"/>
  <c r="T442" i="4"/>
  <c r="N442" i="4"/>
  <c r="L288" i="4"/>
  <c r="K288" i="4"/>
  <c r="M288" i="4"/>
  <c r="N288" i="4"/>
  <c r="W435" i="4"/>
  <c r="Q435" i="4"/>
  <c r="L435" i="4"/>
  <c r="I435" i="4"/>
  <c r="P435" i="4"/>
  <c r="K435" i="4"/>
  <c r="U435" i="4"/>
  <c r="Y435" i="4"/>
  <c r="T435" i="4"/>
  <c r="O435" i="4"/>
  <c r="X435" i="4"/>
  <c r="S435" i="4"/>
  <c r="M435" i="4"/>
  <c r="V435" i="4"/>
  <c r="N435" i="4"/>
  <c r="R435" i="4"/>
  <c r="L252" i="4"/>
  <c r="K252" i="4"/>
  <c r="M252" i="4"/>
  <c r="N252" i="4"/>
  <c r="L249" i="4"/>
  <c r="K249" i="4"/>
  <c r="M249" i="4"/>
  <c r="N249" i="4"/>
  <c r="L289" i="4"/>
  <c r="K289" i="4"/>
  <c r="M289" i="4"/>
  <c r="N289" i="4"/>
  <c r="W373" i="4"/>
  <c r="Q373" i="4"/>
  <c r="L373" i="4"/>
  <c r="I373" i="4"/>
  <c r="P373" i="4"/>
  <c r="K373" i="4"/>
  <c r="U373" i="4"/>
  <c r="Y373" i="4"/>
  <c r="O373" i="4"/>
  <c r="T373" i="4"/>
  <c r="S373" i="4"/>
  <c r="X373" i="4"/>
  <c r="R373" i="4"/>
  <c r="M373" i="4"/>
  <c r="N373" i="4"/>
  <c r="V373" i="4"/>
  <c r="W395" i="4"/>
  <c r="L395" i="4"/>
  <c r="Q395" i="4"/>
  <c r="I395" i="4"/>
  <c r="P395" i="4"/>
  <c r="Y395" i="4"/>
  <c r="K395" i="4"/>
  <c r="U395" i="4"/>
  <c r="O395" i="4"/>
  <c r="T395" i="4"/>
  <c r="X395" i="4"/>
  <c r="S395" i="4"/>
  <c r="V395" i="4"/>
  <c r="N395" i="4"/>
  <c r="R395" i="4"/>
  <c r="M395" i="4"/>
  <c r="L246" i="4"/>
  <c r="K246" i="4"/>
  <c r="M246" i="4"/>
  <c r="N246" i="4"/>
  <c r="L286" i="4"/>
  <c r="K286" i="4"/>
  <c r="M286" i="4"/>
  <c r="N286" i="4"/>
  <c r="W374" i="4"/>
  <c r="L374" i="4"/>
  <c r="I374" i="4"/>
  <c r="Q374" i="4"/>
  <c r="K374" i="4"/>
  <c r="P374" i="4"/>
  <c r="U374" i="4"/>
  <c r="T374" i="4"/>
  <c r="O374" i="4"/>
  <c r="M374" i="4"/>
  <c r="Y374" i="4"/>
  <c r="V374" i="4"/>
  <c r="S374" i="4"/>
  <c r="R374" i="4"/>
  <c r="X374" i="4"/>
  <c r="N374" i="4"/>
  <c r="W396" i="4"/>
  <c r="Q396" i="4"/>
  <c r="I396" i="4"/>
  <c r="L396" i="4"/>
  <c r="P396" i="4"/>
  <c r="K396" i="4"/>
  <c r="T396" i="4"/>
  <c r="O396" i="4"/>
  <c r="U396" i="4"/>
  <c r="Y396" i="4"/>
  <c r="X396" i="4"/>
  <c r="S396" i="4"/>
  <c r="M396" i="4"/>
  <c r="R396" i="4"/>
  <c r="N396" i="4"/>
  <c r="V396" i="4"/>
  <c r="W451" i="4"/>
  <c r="I451" i="4"/>
  <c r="Q451" i="4"/>
  <c r="L451" i="4"/>
  <c r="U451" i="4"/>
  <c r="K451" i="4"/>
  <c r="P451" i="4"/>
  <c r="Y451" i="4"/>
  <c r="T451" i="4"/>
  <c r="S451" i="4"/>
  <c r="O451" i="4"/>
  <c r="M451" i="4"/>
  <c r="X451" i="4"/>
  <c r="R451" i="4"/>
  <c r="N451" i="4"/>
  <c r="V451" i="4"/>
  <c r="L239" i="4"/>
  <c r="K239" i="4"/>
  <c r="M239" i="4"/>
  <c r="N239" i="4"/>
  <c r="L279" i="4"/>
  <c r="K279" i="4"/>
  <c r="M279" i="4"/>
  <c r="N279" i="4"/>
  <c r="W371" i="4"/>
  <c r="Q371" i="4"/>
  <c r="L371" i="4"/>
  <c r="I371" i="4"/>
  <c r="U371" i="4"/>
  <c r="K371" i="4"/>
  <c r="P371" i="4"/>
  <c r="T371" i="4"/>
  <c r="O371" i="4"/>
  <c r="M371" i="4"/>
  <c r="Y371" i="4"/>
  <c r="S371" i="4"/>
  <c r="X371" i="4"/>
  <c r="N371" i="4"/>
  <c r="R371" i="4"/>
  <c r="V371" i="4"/>
  <c r="W390" i="4"/>
  <c r="Q390" i="4"/>
  <c r="L390" i="4"/>
  <c r="I390" i="4"/>
  <c r="U390" i="4"/>
  <c r="P390" i="4"/>
  <c r="K390" i="4"/>
  <c r="Y390" i="4"/>
  <c r="X390" i="4"/>
  <c r="M390" i="4"/>
  <c r="S390" i="4"/>
  <c r="O390" i="4"/>
  <c r="T390" i="4"/>
  <c r="R390" i="4"/>
  <c r="N390" i="4"/>
  <c r="V390" i="4"/>
  <c r="BL247" i="3"/>
  <c r="AV247" i="3"/>
  <c r="BD247" i="3"/>
  <c r="W434" i="4"/>
  <c r="Q434" i="4"/>
  <c r="L434" i="4"/>
  <c r="I434" i="4"/>
  <c r="P434" i="4"/>
  <c r="U434" i="4"/>
  <c r="K434" i="4"/>
  <c r="Y434" i="4"/>
  <c r="T434" i="4"/>
  <c r="O434" i="4"/>
  <c r="M434" i="4"/>
  <c r="X434" i="4"/>
  <c r="S434" i="4"/>
  <c r="V434" i="4"/>
  <c r="N434" i="4"/>
  <c r="R434" i="4"/>
  <c r="W402" i="4"/>
  <c r="Q402" i="4"/>
  <c r="L402" i="4"/>
  <c r="I402" i="4"/>
  <c r="U402" i="4"/>
  <c r="K402" i="4"/>
  <c r="T402" i="4"/>
  <c r="O402" i="4"/>
  <c r="P402" i="4"/>
  <c r="Y402" i="4"/>
  <c r="X402" i="4"/>
  <c r="V402" i="4"/>
  <c r="S402" i="4"/>
  <c r="M402" i="4"/>
  <c r="N402" i="4"/>
  <c r="R402" i="4"/>
  <c r="L285" i="4"/>
  <c r="K285" i="4"/>
  <c r="M285" i="4"/>
  <c r="N285" i="4"/>
  <c r="W369" i="4"/>
  <c r="Q369" i="4"/>
  <c r="L369" i="4"/>
  <c r="I369" i="4"/>
  <c r="K369" i="4"/>
  <c r="U369" i="4"/>
  <c r="P369" i="4"/>
  <c r="Y369" i="4"/>
  <c r="O369" i="4"/>
  <c r="T369" i="4"/>
  <c r="M369" i="4"/>
  <c r="X369" i="4"/>
  <c r="S369" i="4"/>
  <c r="N369" i="4"/>
  <c r="V369" i="4"/>
  <c r="R369" i="4"/>
  <c r="Q370" i="4"/>
  <c r="W370" i="4"/>
  <c r="L370" i="4"/>
  <c r="I370" i="4"/>
  <c r="U370" i="4"/>
  <c r="Y370" i="4"/>
  <c r="P370" i="4"/>
  <c r="K370" i="4"/>
  <c r="T370" i="4"/>
  <c r="O370" i="4"/>
  <c r="M370" i="4"/>
  <c r="S370" i="4"/>
  <c r="X370" i="4"/>
  <c r="V370" i="4"/>
  <c r="R370" i="4"/>
  <c r="N370" i="4"/>
  <c r="L251" i="4"/>
  <c r="K251" i="4"/>
  <c r="M251" i="4"/>
  <c r="N251" i="4"/>
  <c r="L340" i="4"/>
  <c r="K340" i="4"/>
  <c r="M340" i="4"/>
  <c r="N340" i="4"/>
  <c r="W459" i="4"/>
  <c r="L459" i="4"/>
  <c r="Q459" i="4"/>
  <c r="U459" i="4"/>
  <c r="P459" i="4"/>
  <c r="K459" i="4"/>
  <c r="Y459" i="4"/>
  <c r="O459" i="4"/>
  <c r="T459" i="4"/>
  <c r="X459" i="4"/>
  <c r="M459" i="4"/>
  <c r="V459" i="4"/>
  <c r="S459" i="4"/>
  <c r="N459" i="4"/>
  <c r="R459" i="4"/>
  <c r="BC406" i="4"/>
  <c r="BH406" i="4"/>
  <c r="AR406" i="4"/>
  <c r="AM406" i="4"/>
  <c r="AB406" i="4"/>
  <c r="AG406" i="4"/>
  <c r="W406" i="4"/>
  <c r="Q406" i="4"/>
  <c r="I406" i="4"/>
  <c r="L406" i="4"/>
  <c r="BG406" i="4"/>
  <c r="AQ406" i="4"/>
  <c r="BA406" i="4"/>
  <c r="AK406" i="4"/>
  <c r="AV406" i="4"/>
  <c r="AF406" i="4"/>
  <c r="K406" i="4"/>
  <c r="AU406" i="4"/>
  <c r="AA406" i="4"/>
  <c r="BE406" i="4"/>
  <c r="U406" i="4"/>
  <c r="P406" i="4"/>
  <c r="Y406" i="4"/>
  <c r="AO406" i="4"/>
  <c r="AJ406" i="4"/>
  <c r="AZ406" i="4"/>
  <c r="O406" i="4"/>
  <c r="T406" i="4"/>
  <c r="AE406" i="4"/>
  <c r="BD406" i="4"/>
  <c r="AY406" i="4"/>
  <c r="M406" i="4"/>
  <c r="AT406" i="4"/>
  <c r="AP406" i="4"/>
  <c r="AI406" i="4"/>
  <c r="AC406" i="4"/>
  <c r="S406" i="4"/>
  <c r="AW406" i="4"/>
  <c r="BF406" i="4"/>
  <c r="AS406" i="4"/>
  <c r="AX406" i="4"/>
  <c r="AN406" i="4"/>
  <c r="BB406" i="4"/>
  <c r="AL406" i="4"/>
  <c r="R406" i="4"/>
  <c r="AD406" i="4"/>
  <c r="Z406" i="4"/>
  <c r="V406" i="4"/>
  <c r="X406" i="4"/>
  <c r="AH406" i="4"/>
  <c r="N406" i="4"/>
  <c r="L244" i="4"/>
  <c r="K244" i="4"/>
  <c r="M244" i="4"/>
  <c r="N244" i="4"/>
  <c r="W394" i="4"/>
  <c r="L394" i="4"/>
  <c r="Q394" i="4"/>
  <c r="I394" i="4"/>
  <c r="P394" i="4"/>
  <c r="K394" i="4"/>
  <c r="Y394" i="4"/>
  <c r="T394" i="4"/>
  <c r="U394" i="4"/>
  <c r="S394" i="4"/>
  <c r="M394" i="4"/>
  <c r="X394" i="4"/>
  <c r="O394" i="4"/>
  <c r="V394" i="4"/>
  <c r="N394" i="4"/>
  <c r="R394" i="4"/>
  <c r="Q455" i="4"/>
  <c r="W455" i="4"/>
  <c r="L455" i="4"/>
  <c r="I455" i="4"/>
  <c r="K455" i="4"/>
  <c r="U455" i="4"/>
  <c r="P455" i="4"/>
  <c r="Y455" i="4"/>
  <c r="T455" i="4"/>
  <c r="O455" i="4"/>
  <c r="X455" i="4"/>
  <c r="S455" i="4"/>
  <c r="M455" i="4"/>
  <c r="R455" i="4"/>
  <c r="N455" i="4"/>
  <c r="V455" i="4"/>
  <c r="Q376" i="4"/>
  <c r="W376" i="4"/>
  <c r="L376" i="4"/>
  <c r="I376" i="4"/>
  <c r="P376" i="4"/>
  <c r="U376" i="4"/>
  <c r="K376" i="4"/>
  <c r="Y376" i="4"/>
  <c r="T376" i="4"/>
  <c r="S376" i="4"/>
  <c r="O376" i="4"/>
  <c r="X376" i="4"/>
  <c r="N376" i="4"/>
  <c r="M376" i="4"/>
  <c r="V376" i="4"/>
  <c r="R376" i="4"/>
  <c r="W443" i="4"/>
  <c r="Q443" i="4"/>
  <c r="L443" i="4"/>
  <c r="I443" i="4"/>
  <c r="U443" i="4"/>
  <c r="P443" i="4"/>
  <c r="K443" i="4"/>
  <c r="O443" i="4"/>
  <c r="Y443" i="4"/>
  <c r="T443" i="4"/>
  <c r="X443" i="4"/>
  <c r="S443" i="4"/>
  <c r="M443" i="4"/>
  <c r="V443" i="4"/>
  <c r="R443" i="4"/>
  <c r="N443" i="4"/>
  <c r="L292" i="4"/>
  <c r="M292" i="4"/>
  <c r="K292" i="4"/>
  <c r="N292" i="4"/>
  <c r="L253" i="4"/>
  <c r="K253" i="4"/>
  <c r="M253" i="4"/>
  <c r="N253" i="4"/>
  <c r="L293" i="4"/>
  <c r="K293" i="4"/>
  <c r="M293" i="4"/>
  <c r="N293" i="4"/>
  <c r="Q377" i="4"/>
  <c r="W377" i="4"/>
  <c r="L377" i="4"/>
  <c r="I377" i="4"/>
  <c r="P377" i="4"/>
  <c r="U377" i="4"/>
  <c r="K377" i="4"/>
  <c r="T377" i="4"/>
  <c r="Y377" i="4"/>
  <c r="O377" i="4"/>
  <c r="M377" i="4"/>
  <c r="X377" i="4"/>
  <c r="S377" i="4"/>
  <c r="V377" i="4"/>
  <c r="R377" i="4"/>
  <c r="N377" i="4"/>
  <c r="W399" i="4"/>
  <c r="Q399" i="4"/>
  <c r="L399" i="4"/>
  <c r="I399" i="4"/>
  <c r="K399" i="4"/>
  <c r="U399" i="4"/>
  <c r="P399" i="4"/>
  <c r="Y399" i="4"/>
  <c r="T399" i="4"/>
  <c r="O399" i="4"/>
  <c r="M399" i="4"/>
  <c r="S399" i="4"/>
  <c r="X399" i="4"/>
  <c r="R399" i="4"/>
  <c r="N399" i="4"/>
  <c r="V399" i="4"/>
  <c r="L250" i="4"/>
  <c r="K250" i="4"/>
  <c r="M250" i="4"/>
  <c r="N250" i="4"/>
  <c r="L290" i="4"/>
  <c r="K290" i="4"/>
  <c r="M290" i="4"/>
  <c r="N290" i="4"/>
  <c r="Q378" i="4"/>
  <c r="W378" i="4"/>
  <c r="L378" i="4"/>
  <c r="I378" i="4"/>
  <c r="P378" i="4"/>
  <c r="U378" i="4"/>
  <c r="K378" i="4"/>
  <c r="Y378" i="4"/>
  <c r="M378" i="4"/>
  <c r="X378" i="4"/>
  <c r="S378" i="4"/>
  <c r="O378" i="4"/>
  <c r="N378" i="4"/>
  <c r="T378" i="4"/>
  <c r="R378" i="4"/>
  <c r="V378" i="4"/>
  <c r="W400" i="4"/>
  <c r="Q400" i="4"/>
  <c r="L400" i="4"/>
  <c r="I400" i="4"/>
  <c r="U400" i="4"/>
  <c r="K400" i="4"/>
  <c r="P400" i="4"/>
  <c r="Y400" i="4"/>
  <c r="T400" i="4"/>
  <c r="O400" i="4"/>
  <c r="X400" i="4"/>
  <c r="S400" i="4"/>
  <c r="M400" i="4"/>
  <c r="R400" i="4"/>
  <c r="V400" i="4"/>
  <c r="N400" i="4"/>
  <c r="W458" i="4"/>
  <c r="Q458" i="4"/>
  <c r="I458" i="4"/>
  <c r="L458" i="4"/>
  <c r="U458" i="4"/>
  <c r="P458" i="4"/>
  <c r="K458" i="4"/>
  <c r="Y458" i="4"/>
  <c r="O458" i="4"/>
  <c r="T458" i="4"/>
  <c r="X458" i="4"/>
  <c r="S458" i="4"/>
  <c r="M458" i="4"/>
  <c r="V458" i="4"/>
  <c r="N458" i="4"/>
  <c r="R458" i="4"/>
  <c r="L243" i="4"/>
  <c r="K243" i="4"/>
  <c r="M243" i="4"/>
  <c r="N243" i="4"/>
  <c r="L283" i="4"/>
  <c r="K283" i="4"/>
  <c r="M283" i="4"/>
  <c r="N283" i="4"/>
  <c r="W375" i="4"/>
  <c r="Q375" i="4"/>
  <c r="L375" i="4"/>
  <c r="I375" i="4"/>
  <c r="U375" i="4"/>
  <c r="P375" i="4"/>
  <c r="K375" i="4"/>
  <c r="Y375" i="4"/>
  <c r="T375" i="4"/>
  <c r="O375" i="4"/>
  <c r="X375" i="4"/>
  <c r="M375" i="4"/>
  <c r="S375" i="4"/>
  <c r="R375" i="4"/>
  <c r="N375" i="4"/>
  <c r="V375" i="4"/>
  <c r="W397" i="4"/>
  <c r="Q397" i="4"/>
  <c r="L397" i="4"/>
  <c r="I397" i="4"/>
  <c r="U397" i="4"/>
  <c r="P397" i="4"/>
  <c r="K397" i="4"/>
  <c r="Y397" i="4"/>
  <c r="T397" i="4"/>
  <c r="O397" i="4"/>
  <c r="X397" i="4"/>
  <c r="S397" i="4"/>
  <c r="M397" i="4"/>
  <c r="V397" i="4"/>
  <c r="R397" i="4"/>
  <c r="N397" i="4"/>
  <c r="L280" i="4"/>
  <c r="K280" i="4"/>
  <c r="M280" i="4"/>
  <c r="N280" i="4"/>
  <c r="L248" i="4"/>
  <c r="K248" i="4"/>
  <c r="M248" i="4"/>
  <c r="N248" i="4"/>
  <c r="Q457" i="4"/>
  <c r="W457" i="4"/>
  <c r="I457" i="4"/>
  <c r="L457" i="4"/>
  <c r="U457" i="4"/>
  <c r="P457" i="4"/>
  <c r="K457" i="4"/>
  <c r="Y457" i="4"/>
  <c r="O457" i="4"/>
  <c r="M457" i="4"/>
  <c r="T457" i="4"/>
  <c r="S457" i="4"/>
  <c r="R457" i="4"/>
  <c r="N457" i="4"/>
  <c r="X457" i="4"/>
  <c r="V457" i="4"/>
  <c r="L242" i="4"/>
  <c r="K242" i="4"/>
  <c r="M242" i="4"/>
  <c r="N242" i="4"/>
  <c r="W389" i="4"/>
  <c r="Q389" i="4"/>
  <c r="I389" i="4"/>
  <c r="L389" i="4"/>
  <c r="U389" i="4"/>
  <c r="P389" i="4"/>
  <c r="K389" i="4"/>
  <c r="O389" i="4"/>
  <c r="X389" i="4"/>
  <c r="Y389" i="4"/>
  <c r="T389" i="4"/>
  <c r="S389" i="4"/>
  <c r="M389" i="4"/>
  <c r="V389" i="4"/>
  <c r="R389" i="4"/>
  <c r="N389" i="4"/>
  <c r="W386" i="4"/>
  <c r="Q386" i="4"/>
  <c r="I386" i="4"/>
  <c r="L386" i="4"/>
  <c r="P386" i="4"/>
  <c r="U386" i="4"/>
  <c r="K386" i="4"/>
  <c r="Y386" i="4"/>
  <c r="T386" i="4"/>
  <c r="O386" i="4"/>
  <c r="S386" i="4"/>
  <c r="M386" i="4"/>
  <c r="X386" i="4"/>
  <c r="N386" i="4"/>
  <c r="V386" i="4"/>
  <c r="R386" i="4"/>
  <c r="W432" i="4"/>
  <c r="Q432" i="4"/>
  <c r="L432" i="4"/>
  <c r="I432" i="4"/>
  <c r="K432" i="4"/>
  <c r="U432" i="4"/>
  <c r="P432" i="4"/>
  <c r="Y432" i="4"/>
  <c r="O432" i="4"/>
  <c r="T432" i="4"/>
  <c r="X432" i="4"/>
  <c r="S432" i="4"/>
  <c r="M432" i="4"/>
  <c r="V432" i="4"/>
  <c r="R432" i="4"/>
  <c r="N432" i="4"/>
  <c r="L240" i="4"/>
  <c r="K240" i="4"/>
  <c r="M240" i="4"/>
  <c r="N240" i="4"/>
  <c r="W433" i="4"/>
  <c r="Q433" i="4"/>
  <c r="I433" i="4"/>
  <c r="L433" i="4"/>
  <c r="P433" i="4"/>
  <c r="U433" i="4"/>
  <c r="K433" i="4"/>
  <c r="Y433" i="4"/>
  <c r="O433" i="4"/>
  <c r="X433" i="4"/>
  <c r="S433" i="4"/>
  <c r="M433" i="4"/>
  <c r="T433" i="4"/>
  <c r="R433" i="4"/>
  <c r="N433" i="4"/>
  <c r="V433" i="4"/>
  <c r="L284" i="4"/>
  <c r="K284" i="4"/>
  <c r="M284" i="4"/>
  <c r="N284" i="4"/>
  <c r="BH411" i="4"/>
  <c r="AR411" i="4"/>
  <c r="BC411" i="4"/>
  <c r="AM411" i="4"/>
  <c r="AB411" i="4"/>
  <c r="AG411" i="4"/>
  <c r="W411" i="4"/>
  <c r="I411" i="4"/>
  <c r="Q411" i="4"/>
  <c r="L411" i="4"/>
  <c r="BG411" i="4"/>
  <c r="BA411" i="4"/>
  <c r="AV411" i="4"/>
  <c r="AQ411" i="4"/>
  <c r="AK411" i="4"/>
  <c r="AF411" i="4"/>
  <c r="AZ411" i="4"/>
  <c r="AA411" i="4"/>
  <c r="P411" i="4"/>
  <c r="AO411" i="4"/>
  <c r="AJ411" i="4"/>
  <c r="U411" i="4"/>
  <c r="K411" i="4"/>
  <c r="BE411" i="4"/>
  <c r="AU411" i="4"/>
  <c r="T411" i="4"/>
  <c r="BD411" i="4"/>
  <c r="AS411" i="4"/>
  <c r="AE411" i="4"/>
  <c r="AY411" i="4"/>
  <c r="O411" i="4"/>
  <c r="AN411" i="4"/>
  <c r="AI411" i="4"/>
  <c r="AW411" i="4"/>
  <c r="BB411" i="4"/>
  <c r="BF411" i="4"/>
  <c r="AX411" i="4"/>
  <c r="Y411" i="4"/>
  <c r="AC411" i="4"/>
  <c r="S411" i="4"/>
  <c r="AP411" i="4"/>
  <c r="X411" i="4"/>
  <c r="Z411" i="4"/>
  <c r="N411" i="4"/>
  <c r="M411" i="4"/>
  <c r="AT411" i="4"/>
  <c r="AD411" i="4"/>
  <c r="AH411" i="4"/>
  <c r="V411" i="4"/>
  <c r="AL411" i="4"/>
  <c r="R411" i="4"/>
  <c r="Q398" i="4"/>
  <c r="W398" i="4"/>
  <c r="L398" i="4"/>
  <c r="I398" i="4"/>
  <c r="U398" i="4"/>
  <c r="P398" i="4"/>
  <c r="K398" i="4"/>
  <c r="Y398" i="4"/>
  <c r="T398" i="4"/>
  <c r="S398" i="4"/>
  <c r="O398" i="4"/>
  <c r="X398" i="4"/>
  <c r="M398" i="4"/>
  <c r="V398" i="4"/>
  <c r="N398" i="4"/>
  <c r="R398" i="4"/>
  <c r="W456" i="4"/>
  <c r="Q456" i="4"/>
  <c r="L456" i="4"/>
  <c r="I456" i="4"/>
  <c r="U456" i="4"/>
  <c r="K456" i="4"/>
  <c r="P456" i="4"/>
  <c r="Y456" i="4"/>
  <c r="T456" i="4"/>
  <c r="X456" i="4"/>
  <c r="O456" i="4"/>
  <c r="V456" i="4"/>
  <c r="S456" i="4"/>
  <c r="R456" i="4"/>
  <c r="M456" i="4"/>
  <c r="N456" i="4"/>
  <c r="W383" i="4"/>
  <c r="Q383" i="4"/>
  <c r="L383" i="4"/>
  <c r="I383" i="4"/>
  <c r="U383" i="4"/>
  <c r="K383" i="4"/>
  <c r="P383" i="4"/>
  <c r="T383" i="4"/>
  <c r="O383" i="4"/>
  <c r="M383" i="4"/>
  <c r="Y383" i="4"/>
  <c r="S383" i="4"/>
  <c r="V383" i="4"/>
  <c r="R383" i="4"/>
  <c r="N383" i="4"/>
  <c r="X383" i="4"/>
  <c r="L241" i="4"/>
  <c r="K241" i="4"/>
  <c r="M241" i="4"/>
  <c r="N241" i="4"/>
  <c r="L281" i="4"/>
  <c r="K281" i="4"/>
  <c r="M281" i="4"/>
  <c r="N281" i="4"/>
  <c r="L333" i="4"/>
  <c r="K333" i="4"/>
  <c r="M333" i="4"/>
  <c r="N333" i="4"/>
  <c r="Q384" i="4"/>
  <c r="W384" i="4"/>
  <c r="I384" i="4"/>
  <c r="L384" i="4"/>
  <c r="U384" i="4"/>
  <c r="P384" i="4"/>
  <c r="K384" i="4"/>
  <c r="O384" i="4"/>
  <c r="Y384" i="4"/>
  <c r="T384" i="4"/>
  <c r="S384" i="4"/>
  <c r="X384" i="4"/>
  <c r="M384" i="4"/>
  <c r="R384" i="4"/>
  <c r="V384" i="4"/>
  <c r="N384" i="4"/>
  <c r="Q450" i="4"/>
  <c r="W450" i="4"/>
  <c r="I450" i="4"/>
  <c r="L450" i="4"/>
  <c r="K450" i="4"/>
  <c r="P450" i="4"/>
  <c r="Y450" i="4"/>
  <c r="U450" i="4"/>
  <c r="O450" i="4"/>
  <c r="T450" i="4"/>
  <c r="X450" i="4"/>
  <c r="S450" i="4"/>
  <c r="R450" i="4"/>
  <c r="N450" i="4"/>
  <c r="V450" i="4"/>
  <c r="M450" i="4"/>
  <c r="L254" i="4"/>
  <c r="K254" i="4"/>
  <c r="M254" i="4"/>
  <c r="N254" i="4"/>
  <c r="L294" i="4"/>
  <c r="K294" i="4"/>
  <c r="M294" i="4"/>
  <c r="N294" i="4"/>
  <c r="Q385" i="4"/>
  <c r="W385" i="4"/>
  <c r="I385" i="4"/>
  <c r="L385" i="4"/>
  <c r="P385" i="4"/>
  <c r="K385" i="4"/>
  <c r="U385" i="4"/>
  <c r="Y385" i="4"/>
  <c r="T385" i="4"/>
  <c r="O385" i="4"/>
  <c r="S385" i="4"/>
  <c r="M385" i="4"/>
  <c r="R385" i="4"/>
  <c r="X385" i="4"/>
  <c r="V385" i="4"/>
  <c r="N385" i="4"/>
  <c r="W440" i="4"/>
  <c r="Q440" i="4"/>
  <c r="I440" i="4"/>
  <c r="L440" i="4"/>
  <c r="U440" i="4"/>
  <c r="K440" i="4"/>
  <c r="P440" i="4"/>
  <c r="Y440" i="4"/>
  <c r="T440" i="4"/>
  <c r="O440" i="4"/>
  <c r="S440" i="4"/>
  <c r="M440" i="4"/>
  <c r="X440" i="4"/>
  <c r="V440" i="4"/>
  <c r="N440" i="4"/>
  <c r="R440" i="4"/>
  <c r="L247" i="4"/>
  <c r="K247" i="4"/>
  <c r="M247" i="4"/>
  <c r="N247" i="4"/>
  <c r="L287" i="4"/>
  <c r="K287" i="4"/>
  <c r="M287" i="4"/>
  <c r="N287" i="4"/>
  <c r="W382" i="4"/>
  <c r="Q382" i="4"/>
  <c r="L382" i="4"/>
  <c r="I382" i="4"/>
  <c r="U382" i="4"/>
  <c r="P382" i="4"/>
  <c r="K382" i="4"/>
  <c r="Y382" i="4"/>
  <c r="O382" i="4"/>
  <c r="S382" i="4"/>
  <c r="M382" i="4"/>
  <c r="X382" i="4"/>
  <c r="V382" i="4"/>
  <c r="T382" i="4"/>
  <c r="R382" i="4"/>
  <c r="N382" i="4"/>
  <c r="W401" i="4"/>
  <c r="Q401" i="4"/>
  <c r="I401" i="4"/>
  <c r="L401" i="4"/>
  <c r="K401" i="4"/>
  <c r="U401" i="4"/>
  <c r="P401" i="4"/>
  <c r="Y401" i="4"/>
  <c r="T401" i="4"/>
  <c r="O401" i="4"/>
  <c r="M401" i="4"/>
  <c r="X401" i="4"/>
  <c r="V401" i="4"/>
  <c r="N401" i="4"/>
  <c r="R401" i="4"/>
  <c r="S401" i="4"/>
  <c r="AV245" i="3"/>
  <c r="BD245" i="3"/>
  <c r="BE245" i="3" s="1" a="1"/>
  <c r="BE245" i="3" s="1"/>
  <c r="AU332" i="4" s="1"/>
  <c r="BL14" i="3"/>
  <c r="AV14" i="3"/>
  <c r="BD14" i="3"/>
  <c r="AV73" i="3"/>
  <c r="BD73" i="3"/>
  <c r="BK73" i="3" s="1" a="1"/>
  <c r="BK73" i="3" s="1"/>
  <c r="BA147" i="4" s="1"/>
  <c r="BS245" i="3" a="1"/>
  <c r="BS245" i="3" s="1"/>
  <c r="BH332" i="4" s="1"/>
  <c r="BR245" i="3"/>
  <c r="BG332" i="4" s="1"/>
  <c r="BP245" i="3" a="1"/>
  <c r="BP245" i="3" s="1"/>
  <c r="BE332" i="4" s="1"/>
  <c r="BN245" i="3" a="1"/>
  <c r="BN245" i="3" s="1"/>
  <c r="BC332" i="4" s="1"/>
  <c r="BQ245" i="3" a="1"/>
  <c r="BQ245" i="3" s="1"/>
  <c r="BF332" i="4" s="1"/>
  <c r="BO245" i="3" a="1"/>
  <c r="BO245" i="3" s="1"/>
  <c r="BD332" i="4" s="1"/>
  <c r="BM245" i="3" a="1"/>
  <c r="BM245" i="3" s="1"/>
  <c r="BB332" i="4" s="1"/>
  <c r="BL49" i="3"/>
  <c r="AV49" i="3"/>
  <c r="BD49" i="3"/>
  <c r="BL48" i="3"/>
  <c r="AV48" i="3"/>
  <c r="BD48" i="3"/>
  <c r="BS73" i="3" a="1"/>
  <c r="BS73" i="3" s="1"/>
  <c r="BH147" i="4" s="1"/>
  <c r="BR73" i="3"/>
  <c r="BG147" i="4" s="1"/>
  <c r="BP73" i="3" a="1"/>
  <c r="BP73" i="3" s="1"/>
  <c r="BE147" i="4" s="1"/>
  <c r="BN73" i="3" a="1"/>
  <c r="BN73" i="3" s="1"/>
  <c r="BC147" i="4" s="1"/>
  <c r="BQ73" i="3" a="1"/>
  <c r="BQ73" i="3" s="1"/>
  <c r="BF147" i="4" s="1"/>
  <c r="BO73" i="3" a="1"/>
  <c r="BO73" i="3" s="1"/>
  <c r="BD147" i="4" s="1"/>
  <c r="BM73" i="3" a="1"/>
  <c r="BM73" i="3" s="1"/>
  <c r="BB147" i="4" s="1"/>
  <c r="AV52" i="3"/>
  <c r="BC52" i="3" s="1" a="1"/>
  <c r="BC52" i="3" s="1"/>
  <c r="AT121" i="4" s="1"/>
  <c r="BL52" i="3"/>
  <c r="BO52" i="3" s="1" a="1"/>
  <c r="BO52" i="3" s="1"/>
  <c r="BD121" i="4" s="1"/>
  <c r="BL62" i="3"/>
  <c r="AV62" i="3"/>
  <c r="BD62" i="3"/>
  <c r="BD67" i="3"/>
  <c r="BL67" i="3"/>
  <c r="AV67" i="3"/>
  <c r="BD63" i="3"/>
  <c r="BL63" i="3"/>
  <c r="AV63" i="3"/>
  <c r="BL69" i="3"/>
  <c r="AV69" i="3"/>
  <c r="BD69" i="3"/>
  <c r="BL68" i="3"/>
  <c r="AV68" i="3"/>
  <c r="BD68" i="3"/>
  <c r="BD66" i="3"/>
  <c r="BL66" i="3"/>
  <c r="AV66" i="3"/>
  <c r="BL64" i="3"/>
  <c r="BD64" i="3"/>
  <c r="AV64" i="3"/>
  <c r="BD70" i="3"/>
  <c r="AV70" i="3"/>
  <c r="BL70" i="3"/>
  <c r="BD71" i="3"/>
  <c r="AV71" i="3"/>
  <c r="BL71" i="3"/>
  <c r="BL65" i="3"/>
  <c r="AV65" i="3"/>
  <c r="BD65" i="3"/>
  <c r="BL74" i="3"/>
  <c r="AV74" i="3"/>
  <c r="BD74" i="3"/>
  <c r="BL72" i="3"/>
  <c r="AV72" i="3"/>
  <c r="BD72" i="3"/>
  <c r="BD57" i="3"/>
  <c r="BL57" i="3"/>
  <c r="AV57" i="3"/>
  <c r="BL61" i="3"/>
  <c r="AV61" i="3"/>
  <c r="BD61" i="3"/>
  <c r="BD56" i="3"/>
  <c r="BL56" i="3"/>
  <c r="AV56" i="3"/>
  <c r="BD59" i="3"/>
  <c r="AV59" i="3"/>
  <c r="BL59" i="3"/>
  <c r="AV58" i="3"/>
  <c r="BD58" i="3"/>
  <c r="BL58" i="3"/>
  <c r="BL60" i="3"/>
  <c r="AV60" i="3"/>
  <c r="BD60" i="3"/>
  <c r="BD53" i="3"/>
  <c r="BL53" i="3"/>
  <c r="AV53" i="3"/>
  <c r="BL54" i="3"/>
  <c r="AV54" i="3"/>
  <c r="BD54" i="3"/>
  <c r="BL55" i="3"/>
  <c r="AV55" i="3"/>
  <c r="BD55" i="3"/>
  <c r="BQ52" i="3" a="1"/>
  <c r="BQ52" i="3" s="1"/>
  <c r="BF121" i="4" s="1"/>
  <c r="BK52" i="3" a="1"/>
  <c r="BK52" i="3" s="1"/>
  <c r="BA121" i="4" s="1"/>
  <c r="BJ52" i="3"/>
  <c r="AZ121" i="4" s="1"/>
  <c r="BH52" i="3" a="1"/>
  <c r="BH52" i="3" s="1"/>
  <c r="AX121" i="4" s="1"/>
  <c r="BF52" i="3" a="1"/>
  <c r="BF52" i="3" s="1"/>
  <c r="AV121" i="4" s="1"/>
  <c r="BI52" i="3" a="1"/>
  <c r="BI52" i="3" s="1"/>
  <c r="AY121" i="4" s="1"/>
  <c r="BG52" i="3" a="1"/>
  <c r="BG52" i="3" s="1"/>
  <c r="AW121" i="4" s="1"/>
  <c r="BE52" i="3" a="1"/>
  <c r="BE52" i="3" s="1"/>
  <c r="AU121" i="4" s="1"/>
  <c r="BL51" i="3"/>
  <c r="AV51" i="3"/>
  <c r="BD51" i="3"/>
  <c r="BL50" i="3"/>
  <c r="AV50" i="3"/>
  <c r="BD50" i="3"/>
  <c r="BD93" i="3"/>
  <c r="BL93" i="3"/>
  <c r="AV93" i="3"/>
  <c r="BL94" i="3"/>
  <c r="AV94" i="3"/>
  <c r="BD94" i="3"/>
  <c r="BL86" i="3"/>
  <c r="AV86" i="3"/>
  <c r="BD86" i="3"/>
  <c r="BL85" i="3"/>
  <c r="AV85" i="3"/>
  <c r="BD85" i="3"/>
  <c r="BL88" i="3"/>
  <c r="AV88" i="3"/>
  <c r="BD88" i="3"/>
  <c r="BD238" i="3"/>
  <c r="BF238" i="3" s="1" a="1"/>
  <c r="BF238" i="3" s="1"/>
  <c r="AG399" i="3" a="1"/>
  <c r="AG399" i="3" s="1"/>
  <c r="AH399" i="3" a="1"/>
  <c r="AH399" i="3" s="1"/>
  <c r="AI399" i="3" a="1"/>
  <c r="AI399" i="3" s="1"/>
  <c r="AJ399" i="3" a="1"/>
  <c r="AJ399" i="3" s="1"/>
  <c r="AG403" i="3" a="1"/>
  <c r="AG403" i="3" s="1"/>
  <c r="AH403" i="3" a="1"/>
  <c r="AH403" i="3" s="1"/>
  <c r="AI403" i="3" a="1"/>
  <c r="AI403" i="3" s="1"/>
  <c r="AJ403" i="3" a="1"/>
  <c r="AJ403" i="3" s="1"/>
  <c r="AH394" i="3" a="1"/>
  <c r="AH394" i="3" s="1"/>
  <c r="AJ394" i="3" a="1"/>
  <c r="AJ394" i="3" s="1"/>
  <c r="AG394" i="3" a="1"/>
  <c r="AG394" i="3" s="1"/>
  <c r="AI394" i="3" a="1"/>
  <c r="AI394" i="3" s="1"/>
  <c r="AH378" i="3" a="1"/>
  <c r="AH378" i="3" s="1"/>
  <c r="AJ378" i="3" a="1"/>
  <c r="AJ378" i="3" s="1"/>
  <c r="AG378" i="3" a="1"/>
  <c r="AG378" i="3" s="1"/>
  <c r="AI378" i="3" a="1"/>
  <c r="AI378" i="3" s="1"/>
  <c r="AG266" i="3" a="1"/>
  <c r="AG266" i="3" s="1"/>
  <c r="AI266" i="3" a="1"/>
  <c r="AI266" i="3" s="1"/>
  <c r="AH266" i="3" a="1"/>
  <c r="AH266" i="3" s="1"/>
  <c r="AJ266" i="3" a="1"/>
  <c r="AJ266" i="3" s="1"/>
  <c r="AG405" i="3" a="1"/>
  <c r="AG405" i="3" s="1"/>
  <c r="AH405" i="3" a="1"/>
  <c r="AH405" i="3" s="1"/>
  <c r="AI405" i="3" a="1"/>
  <c r="AI405" i="3" s="1"/>
  <c r="AJ405" i="3" a="1"/>
  <c r="AJ405" i="3" s="1"/>
  <c r="AG389" i="3" a="1"/>
  <c r="AG389" i="3" s="1"/>
  <c r="AH389" i="3" a="1"/>
  <c r="AH389" i="3" s="1"/>
  <c r="AI389" i="3" a="1"/>
  <c r="AI389" i="3" s="1"/>
  <c r="AJ389" i="3" a="1"/>
  <c r="AJ389" i="3" s="1"/>
  <c r="AG373" i="3" a="1"/>
  <c r="AG373" i="3" s="1"/>
  <c r="AH373" i="3" a="1"/>
  <c r="AH373" i="3" s="1"/>
  <c r="AI373" i="3" a="1"/>
  <c r="AI373" i="3" s="1"/>
  <c r="AJ373" i="3" a="1"/>
  <c r="AJ373" i="3" s="1"/>
  <c r="AG367" i="3" a="1"/>
  <c r="AG367" i="3" s="1"/>
  <c r="AH367" i="3" a="1"/>
  <c r="AH367" i="3" s="1"/>
  <c r="AI367" i="3" a="1"/>
  <c r="AI367" i="3" s="1"/>
  <c r="AJ367" i="3" a="1"/>
  <c r="AJ367" i="3" s="1"/>
  <c r="AG396" i="3" a="1"/>
  <c r="AG396" i="3" s="1"/>
  <c r="AI396" i="3" a="1"/>
  <c r="AI396" i="3" s="1"/>
  <c r="AH396" i="3" a="1"/>
  <c r="AH396" i="3" s="1"/>
  <c r="AJ396" i="3" a="1"/>
  <c r="AJ396" i="3" s="1"/>
  <c r="AG380" i="3" a="1"/>
  <c r="AG380" i="3" s="1"/>
  <c r="AI380" i="3" a="1"/>
  <c r="AI380" i="3" s="1"/>
  <c r="AH380" i="3" a="1"/>
  <c r="AH380" i="3" s="1"/>
  <c r="AJ380" i="3" a="1"/>
  <c r="AJ380" i="3" s="1"/>
  <c r="AG268" i="3" a="1"/>
  <c r="AG268" i="3" s="1"/>
  <c r="AI268" i="3" a="1"/>
  <c r="AI268" i="3" s="1"/>
  <c r="AJ268" i="3" a="1"/>
  <c r="AJ268" i="3" s="1"/>
  <c r="AH268" i="3" a="1"/>
  <c r="AH268" i="3" s="1"/>
  <c r="AG233" i="3" a="1"/>
  <c r="AG233" i="3" s="1"/>
  <c r="AI233" i="3" a="1"/>
  <c r="AI233" i="3" s="1"/>
  <c r="AH233" i="3" a="1"/>
  <c r="AH233" i="3" s="1"/>
  <c r="AJ233" i="3" a="1"/>
  <c r="AJ233" i="3" s="1"/>
  <c r="BD91" i="3"/>
  <c r="BF91" i="3" s="1" a="1"/>
  <c r="BF91" i="3" s="1"/>
  <c r="AV64" i="4" s="1"/>
  <c r="BL27" i="3"/>
  <c r="BO27" i="3" s="1" a="1"/>
  <c r="BO27" i="3" s="1"/>
  <c r="BD38" i="3"/>
  <c r="BH38" i="3" s="1" a="1"/>
  <c r="BH38" i="3" s="1"/>
  <c r="BD190" i="3"/>
  <c r="BH190" i="3" s="1" a="1"/>
  <c r="BH190" i="3" s="1"/>
  <c r="AG395" i="3" a="1"/>
  <c r="AG395" i="3" s="1"/>
  <c r="AH395" i="3" a="1"/>
  <c r="AH395" i="3" s="1"/>
  <c r="AI395" i="3" a="1"/>
  <c r="AI395" i="3" s="1"/>
  <c r="AJ395" i="3" a="1"/>
  <c r="AJ395" i="3" s="1"/>
  <c r="AG383" i="3" a="1"/>
  <c r="AG383" i="3" s="1"/>
  <c r="AH383" i="3" a="1"/>
  <c r="AH383" i="3" s="1"/>
  <c r="AI383" i="3" a="1"/>
  <c r="AI383" i="3" s="1"/>
  <c r="AJ383" i="3" a="1"/>
  <c r="AJ383" i="3" s="1"/>
  <c r="AG263" i="3" a="1"/>
  <c r="AG263" i="3" s="1"/>
  <c r="AI263" i="3" a="1"/>
  <c r="AI263" i="3" s="1"/>
  <c r="AH263" i="3" a="1"/>
  <c r="AH263" i="3" s="1"/>
  <c r="AJ263" i="3" a="1"/>
  <c r="AJ263" i="3" s="1"/>
  <c r="AH406" i="3" a="1"/>
  <c r="AH406" i="3" s="1"/>
  <c r="AJ406" i="3" a="1"/>
  <c r="AJ406" i="3" s="1"/>
  <c r="AG406" i="3" a="1"/>
  <c r="AG406" i="3" s="1"/>
  <c r="AI406" i="3" a="1"/>
  <c r="AI406" i="3" s="1"/>
  <c r="AH390" i="3" a="1"/>
  <c r="AH390" i="3" s="1"/>
  <c r="AJ390" i="3" a="1"/>
  <c r="AJ390" i="3" s="1"/>
  <c r="AG390" i="3" a="1"/>
  <c r="AG390" i="3" s="1"/>
  <c r="AI390" i="3" a="1"/>
  <c r="AI390" i="3" s="1"/>
  <c r="AH374" i="3" a="1"/>
  <c r="AH374" i="3" s="1"/>
  <c r="AJ374" i="3" a="1"/>
  <c r="AJ374" i="3" s="1"/>
  <c r="AG374" i="3" a="1"/>
  <c r="AG374" i="3" s="1"/>
  <c r="AI374" i="3" a="1"/>
  <c r="AI374" i="3" s="1"/>
  <c r="AG262" i="3" a="1"/>
  <c r="AG262" i="3" s="1"/>
  <c r="AI262" i="3" a="1"/>
  <c r="AI262" i="3" s="1"/>
  <c r="AH262" i="3" a="1"/>
  <c r="AH262" i="3" s="1"/>
  <c r="AJ262" i="3" a="1"/>
  <c r="AJ262" i="3" s="1"/>
  <c r="AG401" i="3" a="1"/>
  <c r="AG401" i="3" s="1"/>
  <c r="AH401" i="3" a="1"/>
  <c r="AH401" i="3" s="1"/>
  <c r="AI401" i="3" a="1"/>
  <c r="AI401" i="3" s="1"/>
  <c r="AJ401" i="3" a="1"/>
  <c r="AJ401" i="3" s="1"/>
  <c r="AG385" i="3" a="1"/>
  <c r="AG385" i="3" s="1"/>
  <c r="AH385" i="3" a="1"/>
  <c r="AH385" i="3" s="1"/>
  <c r="AI385" i="3" a="1"/>
  <c r="AI385" i="3" s="1"/>
  <c r="AJ385" i="3" a="1"/>
  <c r="AJ385" i="3" s="1"/>
  <c r="AG369" i="3" a="1"/>
  <c r="AG369" i="3" s="1"/>
  <c r="AH369" i="3" a="1"/>
  <c r="AH369" i="3" s="1"/>
  <c r="AI369" i="3" a="1"/>
  <c r="AI369" i="3" s="1"/>
  <c r="AJ369" i="3" a="1"/>
  <c r="AJ369" i="3" s="1"/>
  <c r="AH243" i="3" a="1"/>
  <c r="AH243" i="3" s="1"/>
  <c r="AJ243" i="3" a="1"/>
  <c r="AJ243" i="3" s="1"/>
  <c r="AG243" i="3" a="1"/>
  <c r="AG243" i="3" s="1"/>
  <c r="AI243" i="3" a="1"/>
  <c r="AI243" i="3" s="1"/>
  <c r="AG408" i="3" a="1"/>
  <c r="AG408" i="3" s="1"/>
  <c r="AI408" i="3" a="1"/>
  <c r="AI408" i="3" s="1"/>
  <c r="AH408" i="3" a="1"/>
  <c r="AH408" i="3" s="1"/>
  <c r="AJ408" i="3" a="1"/>
  <c r="AJ408" i="3" s="1"/>
  <c r="AG392" i="3" a="1"/>
  <c r="AG392" i="3" s="1"/>
  <c r="AI392" i="3" a="1"/>
  <c r="AI392" i="3" s="1"/>
  <c r="AH392" i="3" a="1"/>
  <c r="AH392" i="3" s="1"/>
  <c r="AJ392" i="3" a="1"/>
  <c r="AJ392" i="3" s="1"/>
  <c r="AG376" i="3" a="1"/>
  <c r="AG376" i="3" s="1"/>
  <c r="AI376" i="3" a="1"/>
  <c r="AI376" i="3" s="1"/>
  <c r="AH376" i="3" a="1"/>
  <c r="AH376" i="3" s="1"/>
  <c r="AJ376" i="3" a="1"/>
  <c r="AJ376" i="3" s="1"/>
  <c r="AG264" i="3" a="1"/>
  <c r="AG264" i="3" s="1"/>
  <c r="AI264" i="3" a="1"/>
  <c r="AI264" i="3" s="1"/>
  <c r="AJ264" i="3" a="1"/>
  <c r="AJ264" i="3" s="1"/>
  <c r="AH264" i="3" a="1"/>
  <c r="AH264" i="3" s="1"/>
  <c r="BD330" i="3"/>
  <c r="BI330" i="3" s="1" a="1"/>
  <c r="BI330" i="3" s="1"/>
  <c r="AY447" i="4" s="1"/>
  <c r="AV328" i="3"/>
  <c r="BA328" i="3" s="1" a="1"/>
  <c r="BA328" i="3" s="1"/>
  <c r="AR439" i="4" s="1"/>
  <c r="AG407" i="3" a="1"/>
  <c r="AG407" i="3" s="1"/>
  <c r="AH407" i="3" a="1"/>
  <c r="AH407" i="3" s="1"/>
  <c r="AI407" i="3" a="1"/>
  <c r="AI407" i="3" s="1"/>
  <c r="AJ407" i="3" a="1"/>
  <c r="AJ407" i="3" s="1"/>
  <c r="AG371" i="3" a="1"/>
  <c r="AG371" i="3" s="1"/>
  <c r="AH371" i="3" a="1"/>
  <c r="AH371" i="3" s="1"/>
  <c r="AI371" i="3" a="1"/>
  <c r="AI371" i="3" s="1"/>
  <c r="AJ371" i="3" a="1"/>
  <c r="AJ371" i="3" s="1"/>
  <c r="AG241" i="3" a="1"/>
  <c r="AG241" i="3" s="1"/>
  <c r="AI241" i="3" a="1"/>
  <c r="AI241" i="3" s="1"/>
  <c r="AH241" i="3" a="1"/>
  <c r="AH241" i="3" s="1"/>
  <c r="AJ241" i="3" a="1"/>
  <c r="AJ241" i="3" s="1"/>
  <c r="AH402" i="3" a="1"/>
  <c r="AH402" i="3" s="1"/>
  <c r="AJ402" i="3" a="1"/>
  <c r="AJ402" i="3" s="1"/>
  <c r="AG402" i="3" a="1"/>
  <c r="AG402" i="3" s="1"/>
  <c r="AI402" i="3" a="1"/>
  <c r="AI402" i="3" s="1"/>
  <c r="AH386" i="3" a="1"/>
  <c r="AH386" i="3" s="1"/>
  <c r="AJ386" i="3" a="1"/>
  <c r="AJ386" i="3" s="1"/>
  <c r="AG386" i="3" a="1"/>
  <c r="AG386" i="3" s="1"/>
  <c r="AI386" i="3" a="1"/>
  <c r="AI386" i="3" s="1"/>
  <c r="AH370" i="3" a="1"/>
  <c r="AH370" i="3" s="1"/>
  <c r="AJ370" i="3" a="1"/>
  <c r="AJ370" i="3" s="1"/>
  <c r="AG370" i="3" a="1"/>
  <c r="AG370" i="3" s="1"/>
  <c r="AI370" i="3" a="1"/>
  <c r="AI370" i="3" s="1"/>
  <c r="AG244" i="3" a="1"/>
  <c r="AG244" i="3" s="1"/>
  <c r="AI244" i="3" a="1"/>
  <c r="AI244" i="3" s="1"/>
  <c r="AH244" i="3" a="1"/>
  <c r="AH244" i="3" s="1"/>
  <c r="AJ244" i="3" a="1"/>
  <c r="AJ244" i="3" s="1"/>
  <c r="AG267" i="3" a="1"/>
  <c r="AG267" i="3" s="1"/>
  <c r="AI267" i="3" a="1"/>
  <c r="AI267" i="3" s="1"/>
  <c r="AH267" i="3" a="1"/>
  <c r="AH267" i="3" s="1"/>
  <c r="AJ267" i="3" a="1"/>
  <c r="AJ267" i="3" s="1"/>
  <c r="AG397" i="3" a="1"/>
  <c r="AG397" i="3" s="1"/>
  <c r="AH397" i="3" a="1"/>
  <c r="AH397" i="3" s="1"/>
  <c r="AI397" i="3" a="1"/>
  <c r="AI397" i="3" s="1"/>
  <c r="AJ397" i="3" a="1"/>
  <c r="AJ397" i="3" s="1"/>
  <c r="AG381" i="3" a="1"/>
  <c r="AG381" i="3" s="1"/>
  <c r="AH381" i="3" a="1"/>
  <c r="AH381" i="3" s="1"/>
  <c r="AI381" i="3" a="1"/>
  <c r="AI381" i="3" s="1"/>
  <c r="AJ381" i="3" a="1"/>
  <c r="AJ381" i="3" s="1"/>
  <c r="AH269" i="3" a="1"/>
  <c r="AH269" i="3" s="1"/>
  <c r="AJ269" i="3" a="1"/>
  <c r="AJ269" i="3" s="1"/>
  <c r="AG269" i="3" a="1"/>
  <c r="AG269" i="3" s="1"/>
  <c r="AI269" i="3" a="1"/>
  <c r="AI269" i="3" s="1"/>
  <c r="AG387" i="3" a="1"/>
  <c r="AG387" i="3" s="1"/>
  <c r="AH387" i="3" a="1"/>
  <c r="AH387" i="3" s="1"/>
  <c r="AI387" i="3" a="1"/>
  <c r="AI387" i="3" s="1"/>
  <c r="AJ387" i="3" a="1"/>
  <c r="AJ387" i="3" s="1"/>
  <c r="AG404" i="3" a="1"/>
  <c r="AG404" i="3" s="1"/>
  <c r="AI404" i="3" a="1"/>
  <c r="AI404" i="3" s="1"/>
  <c r="AH404" i="3" a="1"/>
  <c r="AH404" i="3" s="1"/>
  <c r="AJ404" i="3" a="1"/>
  <c r="AJ404" i="3" s="1"/>
  <c r="AG388" i="3" a="1"/>
  <c r="AG388" i="3" s="1"/>
  <c r="AI388" i="3" a="1"/>
  <c r="AI388" i="3" s="1"/>
  <c r="AH388" i="3" a="1"/>
  <c r="AH388" i="3" s="1"/>
  <c r="AJ388" i="3" a="1"/>
  <c r="AJ388" i="3" s="1"/>
  <c r="AG372" i="3" a="1"/>
  <c r="AG372" i="3" s="1"/>
  <c r="AI372" i="3" a="1"/>
  <c r="AI372" i="3" s="1"/>
  <c r="AH372" i="3" a="1"/>
  <c r="AH372" i="3" s="1"/>
  <c r="AJ372" i="3" a="1"/>
  <c r="AJ372" i="3" s="1"/>
  <c r="BL206" i="3"/>
  <c r="BQ206" i="3" s="1" a="1"/>
  <c r="BQ206" i="3" s="1"/>
  <c r="BF324" i="4" s="1"/>
  <c r="AG391" i="3" a="1"/>
  <c r="AG391" i="3" s="1"/>
  <c r="AH391" i="3" a="1"/>
  <c r="AH391" i="3" s="1"/>
  <c r="AI391" i="3" a="1"/>
  <c r="AI391" i="3" s="1"/>
  <c r="AJ391" i="3" a="1"/>
  <c r="AJ391" i="3" s="1"/>
  <c r="AH398" i="3" a="1"/>
  <c r="AH398" i="3" s="1"/>
  <c r="AJ398" i="3" a="1"/>
  <c r="AJ398" i="3" s="1"/>
  <c r="AG398" i="3" a="1"/>
  <c r="AG398" i="3" s="1"/>
  <c r="AI398" i="3" a="1"/>
  <c r="AI398" i="3" s="1"/>
  <c r="AH382" i="3" a="1"/>
  <c r="AH382" i="3" s="1"/>
  <c r="AJ382" i="3" a="1"/>
  <c r="AJ382" i="3" s="1"/>
  <c r="AG382" i="3" a="1"/>
  <c r="AG382" i="3" s="1"/>
  <c r="AI382" i="3" a="1"/>
  <c r="AI382" i="3" s="1"/>
  <c r="AG270" i="3" a="1"/>
  <c r="AG270" i="3" s="1"/>
  <c r="AI270" i="3" a="1"/>
  <c r="AI270" i="3" s="1"/>
  <c r="AH270" i="3" a="1"/>
  <c r="AH270" i="3" s="1"/>
  <c r="AJ270" i="3" a="1"/>
  <c r="AJ270" i="3" s="1"/>
  <c r="AG375" i="3" a="1"/>
  <c r="AG375" i="3" s="1"/>
  <c r="AH375" i="3" a="1"/>
  <c r="AH375" i="3" s="1"/>
  <c r="AI375" i="3" a="1"/>
  <c r="AI375" i="3" s="1"/>
  <c r="AJ375" i="3" a="1"/>
  <c r="AJ375" i="3" s="1"/>
  <c r="AG393" i="3" a="1"/>
  <c r="AG393" i="3" s="1"/>
  <c r="AH393" i="3" a="1"/>
  <c r="AH393" i="3" s="1"/>
  <c r="AI393" i="3" a="1"/>
  <c r="AI393" i="3" s="1"/>
  <c r="AJ393" i="3" a="1"/>
  <c r="AJ393" i="3" s="1"/>
  <c r="AG377" i="3" a="1"/>
  <c r="AG377" i="3" s="1"/>
  <c r="AH377" i="3" a="1"/>
  <c r="AH377" i="3" s="1"/>
  <c r="AI377" i="3" a="1"/>
  <c r="AI377" i="3" s="1"/>
  <c r="AJ377" i="3" a="1"/>
  <c r="AJ377" i="3" s="1"/>
  <c r="AH265" i="3" a="1"/>
  <c r="AH265" i="3" s="1"/>
  <c r="AJ265" i="3" a="1"/>
  <c r="AJ265" i="3" s="1"/>
  <c r="AG265" i="3" a="1"/>
  <c r="AG265" i="3" s="1"/>
  <c r="AI265" i="3" a="1"/>
  <c r="AI265" i="3" s="1"/>
  <c r="AG379" i="3" a="1"/>
  <c r="AG379" i="3" s="1"/>
  <c r="AH379" i="3" a="1"/>
  <c r="AH379" i="3" s="1"/>
  <c r="AI379" i="3" a="1"/>
  <c r="AI379" i="3" s="1"/>
  <c r="AJ379" i="3" a="1"/>
  <c r="AJ379" i="3" s="1"/>
  <c r="AG400" i="3" a="1"/>
  <c r="AG400" i="3" s="1"/>
  <c r="AI400" i="3" a="1"/>
  <c r="AI400" i="3" s="1"/>
  <c r="AH400" i="3" a="1"/>
  <c r="AH400" i="3" s="1"/>
  <c r="AJ400" i="3" a="1"/>
  <c r="AJ400" i="3" s="1"/>
  <c r="AG384" i="3" a="1"/>
  <c r="AG384" i="3" s="1"/>
  <c r="AI384" i="3" a="1"/>
  <c r="AI384" i="3" s="1"/>
  <c r="AH384" i="3" a="1"/>
  <c r="AH384" i="3" s="1"/>
  <c r="AJ384" i="3" a="1"/>
  <c r="AJ384" i="3" s="1"/>
  <c r="AG368" i="3" a="1"/>
  <c r="AG368" i="3" s="1"/>
  <c r="AI368" i="3" a="1"/>
  <c r="AI368" i="3" s="1"/>
  <c r="AH368" i="3" a="1"/>
  <c r="AH368" i="3" s="1"/>
  <c r="AJ368" i="3" a="1"/>
  <c r="AJ368" i="3" s="1"/>
  <c r="AG242" i="3" a="1"/>
  <c r="AG242" i="3" s="1"/>
  <c r="AI242" i="3" a="1"/>
  <c r="AI242" i="3" s="1"/>
  <c r="AJ242" i="3" a="1"/>
  <c r="AJ242" i="3" s="1"/>
  <c r="AH242" i="3" a="1"/>
  <c r="AH242" i="3" s="1"/>
  <c r="BL271" i="3"/>
  <c r="BO271" i="3" s="1" a="1"/>
  <c r="BO271" i="3" s="1"/>
  <c r="AV200" i="3"/>
  <c r="AW200" i="3" s="1" a="1"/>
  <c r="AW200" i="3" s="1"/>
  <c r="AN318" i="4" s="1"/>
  <c r="BD199" i="3"/>
  <c r="BF199" i="3" s="1" a="1"/>
  <c r="BF199" i="3" s="1"/>
  <c r="AV316" i="4" s="1"/>
  <c r="BE35" i="8"/>
  <c r="BA35" i="8"/>
  <c r="AU35" i="8"/>
  <c r="AO35" i="8"/>
  <c r="AI35" i="8"/>
  <c r="AC35" i="8"/>
  <c r="Y35" i="8"/>
  <c r="U35" i="8"/>
  <c r="Q35" i="8"/>
  <c r="M35" i="8"/>
  <c r="H35" i="8"/>
  <c r="BD35" i="8"/>
  <c r="AX35" i="8"/>
  <c r="AT35" i="8"/>
  <c r="AN35" i="8"/>
  <c r="AH35" i="8"/>
  <c r="AB35" i="8"/>
  <c r="X35" i="8"/>
  <c r="T35" i="8"/>
  <c r="P35" i="8"/>
  <c r="L35" i="8"/>
  <c r="AV35" i="8"/>
  <c r="AZ35" i="8" s="1"/>
  <c r="AJ35" i="8"/>
  <c r="Z35" i="8"/>
  <c r="R35" i="8"/>
  <c r="J35" i="8"/>
  <c r="BC35" i="8"/>
  <c r="AW35" i="8"/>
  <c r="AQ35" i="8"/>
  <c r="AM35" i="8"/>
  <c r="AG35" i="8"/>
  <c r="AA35" i="8"/>
  <c r="W35" i="8"/>
  <c r="S35" i="8"/>
  <c r="O35" i="8"/>
  <c r="K35" i="8"/>
  <c r="BB35" i="8"/>
  <c r="AP35" i="8"/>
  <c r="AF35" i="8"/>
  <c r="AK35" i="8" s="1"/>
  <c r="V35" i="8"/>
  <c r="N35" i="8"/>
  <c r="BB34" i="8"/>
  <c r="AV34" i="8"/>
  <c r="AP34" i="8"/>
  <c r="AJ34" i="8"/>
  <c r="AF34" i="8"/>
  <c r="Z34" i="8"/>
  <c r="V34" i="8"/>
  <c r="R34" i="8"/>
  <c r="N34" i="8"/>
  <c r="J34" i="8"/>
  <c r="BA34" i="8"/>
  <c r="AU34" i="8"/>
  <c r="AO34" i="8"/>
  <c r="AI34" i="8"/>
  <c r="AC34" i="8"/>
  <c r="Y34" i="8"/>
  <c r="U34" i="8"/>
  <c r="Q34" i="8"/>
  <c r="M34" i="8"/>
  <c r="H34" i="8"/>
  <c r="AM34" i="8"/>
  <c r="AA34" i="8"/>
  <c r="S34" i="8"/>
  <c r="O34" i="8"/>
  <c r="BE34" i="8"/>
  <c r="AW34" i="8"/>
  <c r="BD34" i="8"/>
  <c r="AX34" i="8"/>
  <c r="AT34" i="8"/>
  <c r="AN34" i="8"/>
  <c r="AH34" i="8"/>
  <c r="AB34" i="8"/>
  <c r="X34" i="8"/>
  <c r="T34" i="8"/>
  <c r="P34" i="8"/>
  <c r="L34" i="8"/>
  <c r="BC34" i="8"/>
  <c r="AQ34" i="8"/>
  <c r="AG34" i="8"/>
  <c r="W34" i="8"/>
  <c r="K34" i="8"/>
  <c r="BC33" i="8"/>
  <c r="AW33" i="8"/>
  <c r="AQ33" i="8"/>
  <c r="AM33" i="8"/>
  <c r="AG33" i="8"/>
  <c r="AA33" i="8"/>
  <c r="W33" i="8"/>
  <c r="S33" i="8"/>
  <c r="O33" i="8"/>
  <c r="K33" i="8"/>
  <c r="BB33" i="8"/>
  <c r="AV33" i="8"/>
  <c r="AP33" i="8"/>
  <c r="AJ33" i="8"/>
  <c r="AF33" i="8"/>
  <c r="Z33" i="8"/>
  <c r="V33" i="8"/>
  <c r="R33" i="8"/>
  <c r="N33" i="8"/>
  <c r="J33" i="8"/>
  <c r="BE33" i="8"/>
  <c r="BA33" i="8"/>
  <c r="AU33" i="8"/>
  <c r="AO33" i="8"/>
  <c r="AS33" i="8" s="1"/>
  <c r="AI33" i="8"/>
  <c r="AC33" i="8"/>
  <c r="Y33" i="8"/>
  <c r="U33" i="8"/>
  <c r="Q33" i="8"/>
  <c r="M33" i="8"/>
  <c r="H33" i="8"/>
  <c r="BD33" i="8"/>
  <c r="AX33" i="8"/>
  <c r="AT33" i="8"/>
  <c r="AN33" i="8"/>
  <c r="AH33" i="8"/>
  <c r="AB33" i="8"/>
  <c r="X33" i="8"/>
  <c r="T33" i="8"/>
  <c r="P33" i="8"/>
  <c r="L33" i="8"/>
  <c r="BD236" i="3"/>
  <c r="BL236" i="3"/>
  <c r="AV236" i="3"/>
  <c r="BL234" i="3"/>
  <c r="AV234" i="3"/>
  <c r="BD234" i="3"/>
  <c r="AV235" i="3"/>
  <c r="BL235" i="3"/>
  <c r="BD235" i="3"/>
  <c r="BL237" i="3"/>
  <c r="AV237" i="3"/>
  <c r="BD237" i="3"/>
  <c r="BL238" i="3"/>
  <c r="BM238" i="3" s="1" a="1"/>
  <c r="BM238" i="3" s="1"/>
  <c r="BL240" i="3"/>
  <c r="AV240" i="3"/>
  <c r="BD240" i="3"/>
  <c r="BD239" i="3"/>
  <c r="BL239" i="3"/>
  <c r="AV239" i="3"/>
  <c r="BA238" i="3" a="1"/>
  <c r="BA238" i="3" s="1"/>
  <c r="AY238" i="3" a="1"/>
  <c r="AY238" i="3" s="1"/>
  <c r="AW238" i="3" a="1"/>
  <c r="AW238" i="3" s="1"/>
  <c r="BB238" i="3"/>
  <c r="AX238" i="3" a="1"/>
  <c r="AX238" i="3" s="1"/>
  <c r="BC238" i="3" a="1"/>
  <c r="BC238" i="3" s="1"/>
  <c r="AZ238" i="3" a="1"/>
  <c r="AZ238" i="3" s="1"/>
  <c r="BL188" i="3"/>
  <c r="AV188" i="3"/>
  <c r="BD188" i="3"/>
  <c r="BD189" i="3"/>
  <c r="AV189" i="3"/>
  <c r="BL189" i="3"/>
  <c r="BL190" i="3"/>
  <c r="BS190" i="3" s="1" a="1"/>
  <c r="BS190" i="3" s="1"/>
  <c r="AV190" i="3"/>
  <c r="AY190" i="3" s="1" a="1"/>
  <c r="AY190" i="3" s="1"/>
  <c r="BL187" i="3"/>
  <c r="AV187" i="3"/>
  <c r="BD187" i="3"/>
  <c r="AV38" i="3"/>
  <c r="AW38" i="3" s="1" a="1"/>
  <c r="AW38" i="3" s="1"/>
  <c r="BD185" i="3"/>
  <c r="BL185" i="3"/>
  <c r="AV185" i="3"/>
  <c r="BD186" i="3"/>
  <c r="BL186" i="3"/>
  <c r="AV186" i="3"/>
  <c r="BL38" i="3"/>
  <c r="BQ38" i="3" s="1" a="1"/>
  <c r="BQ38" i="3" s="1"/>
  <c r="AV181" i="3"/>
  <c r="BL181" i="3"/>
  <c r="BD181" i="3"/>
  <c r="BL183" i="3"/>
  <c r="AV183" i="3"/>
  <c r="BD183" i="3"/>
  <c r="BL182" i="3"/>
  <c r="AV182" i="3"/>
  <c r="BD182" i="3"/>
  <c r="BL184" i="3"/>
  <c r="AV184" i="3"/>
  <c r="BD184" i="3"/>
  <c r="BL175" i="3"/>
  <c r="AV175" i="3"/>
  <c r="BD175" i="3"/>
  <c r="BD176" i="3"/>
  <c r="AV176" i="3"/>
  <c r="BL176" i="3"/>
  <c r="BL178" i="3"/>
  <c r="AV178" i="3"/>
  <c r="BD178" i="3"/>
  <c r="BL177" i="3"/>
  <c r="AV177" i="3"/>
  <c r="BD177" i="3"/>
  <c r="AV32" i="3"/>
  <c r="BA32" i="3" s="1" a="1"/>
  <c r="BA32" i="3" s="1"/>
  <c r="BD32" i="3"/>
  <c r="BF32" i="3" s="1" a="1"/>
  <c r="BF32" i="3" s="1"/>
  <c r="BL32" i="3"/>
  <c r="BM32" i="3" s="1" a="1"/>
  <c r="BM32" i="3" s="1"/>
  <c r="BL29" i="3"/>
  <c r="BM29" i="3" s="1" a="1"/>
  <c r="BM29" i="3" s="1"/>
  <c r="BL208" i="3"/>
  <c r="AV208" i="3"/>
  <c r="BD208" i="3"/>
  <c r="BL209" i="3"/>
  <c r="AV209" i="3"/>
  <c r="BD209" i="3"/>
  <c r="AV29" i="3"/>
  <c r="AY29" i="3" s="1" a="1"/>
  <c r="AY29" i="3" s="1"/>
  <c r="BL36" i="3"/>
  <c r="AV36" i="3"/>
  <c r="BD36" i="3"/>
  <c r="BD37" i="3"/>
  <c r="BL37" i="3"/>
  <c r="AV37" i="3"/>
  <c r="BD29" i="3"/>
  <c r="BJ29" i="3" s="1"/>
  <c r="BD30" i="3"/>
  <c r="AV30" i="3"/>
  <c r="BL30" i="3"/>
  <c r="BD31" i="3"/>
  <c r="BL31" i="3"/>
  <c r="AV31" i="3"/>
  <c r="AV27" i="3"/>
  <c r="AW27" i="3" s="1" a="1"/>
  <c r="AW27" i="3" s="1"/>
  <c r="AV34" i="3"/>
  <c r="BD34" i="3"/>
  <c r="BL34" i="3"/>
  <c r="BL35" i="3"/>
  <c r="BD35" i="3"/>
  <c r="AV35" i="3"/>
  <c r="BD33" i="3"/>
  <c r="BL33" i="3"/>
  <c r="AV33" i="3"/>
  <c r="BD27" i="3"/>
  <c r="BH27" i="3" s="1" a="1"/>
  <c r="BH27" i="3" s="1"/>
  <c r="BL28" i="3"/>
  <c r="AV28" i="3"/>
  <c r="BD28" i="3"/>
  <c r="BD206" i="3"/>
  <c r="BF206" i="3" s="1" a="1"/>
  <c r="BF206" i="3" s="1"/>
  <c r="AV324" i="4" s="1"/>
  <c r="AV206" i="3"/>
  <c r="AY206" i="3" s="1" a="1"/>
  <c r="AY206" i="3" s="1"/>
  <c r="AP324" i="4" s="1"/>
  <c r="BD205" i="3"/>
  <c r="BL205" i="3"/>
  <c r="AV205" i="3"/>
  <c r="BD207" i="3"/>
  <c r="BL207" i="3"/>
  <c r="AV207" i="3"/>
  <c r="BL204" i="3"/>
  <c r="AV204" i="3"/>
  <c r="BD204" i="3"/>
  <c r="BL203" i="3"/>
  <c r="AV203" i="3"/>
  <c r="BD203" i="3"/>
  <c r="BL202" i="3"/>
  <c r="AV202" i="3"/>
  <c r="BD202" i="3"/>
  <c r="BD97" i="3"/>
  <c r="BL97" i="3"/>
  <c r="AV97" i="3"/>
  <c r="BL98" i="3"/>
  <c r="AV98" i="3"/>
  <c r="BD98" i="3"/>
  <c r="AV91" i="3"/>
  <c r="BC91" i="3" s="1" a="1"/>
  <c r="BC91" i="3" s="1"/>
  <c r="AT64" i="4" s="1"/>
  <c r="BL91" i="3"/>
  <c r="BS91" i="3" s="1" a="1"/>
  <c r="BS91" i="3" s="1"/>
  <c r="BH64" i="4" s="1"/>
  <c r="BL92" i="3"/>
  <c r="AV92" i="3"/>
  <c r="BD92" i="3"/>
  <c r="BD95" i="3"/>
  <c r="BL95" i="3"/>
  <c r="AV95" i="3"/>
  <c r="BL96" i="3"/>
  <c r="AV96" i="3"/>
  <c r="BD96" i="3"/>
  <c r="BD87" i="3"/>
  <c r="AV87" i="3"/>
  <c r="BL87" i="3"/>
  <c r="BD89" i="3"/>
  <c r="AV89" i="3"/>
  <c r="BL89" i="3"/>
  <c r="BL90" i="3"/>
  <c r="AV90" i="3"/>
  <c r="BD90" i="3"/>
  <c r="BD46" i="3"/>
  <c r="AV46" i="3"/>
  <c r="BL46" i="3"/>
  <c r="BD44" i="3"/>
  <c r="BL44" i="3"/>
  <c r="AV44" i="3"/>
  <c r="BD45" i="3"/>
  <c r="BL45" i="3"/>
  <c r="AV45" i="3"/>
  <c r="BL47" i="3"/>
  <c r="AV47" i="3"/>
  <c r="BD47" i="3"/>
  <c r="AV199" i="3"/>
  <c r="AY199" i="3" s="1" a="1"/>
  <c r="AY199" i="3" s="1"/>
  <c r="AP316" i="4" s="1"/>
  <c r="BL199" i="3"/>
  <c r="BQ199" i="3" s="1" a="1"/>
  <c r="BQ199" i="3" s="1"/>
  <c r="BF316" i="4" s="1"/>
  <c r="BD40" i="3"/>
  <c r="BL40" i="3"/>
  <c r="AV40" i="3"/>
  <c r="BL42" i="3"/>
  <c r="AV42" i="3"/>
  <c r="BD42" i="3"/>
  <c r="AV43" i="3"/>
  <c r="BD43" i="3"/>
  <c r="BL43" i="3"/>
  <c r="BD39" i="3"/>
  <c r="BL39" i="3"/>
  <c r="AV39" i="3"/>
  <c r="AV41" i="3"/>
  <c r="BD41" i="3"/>
  <c r="BL41" i="3"/>
  <c r="BD222" i="3"/>
  <c r="BL222" i="3"/>
  <c r="AV222" i="3"/>
  <c r="BL226" i="3"/>
  <c r="AV226" i="3"/>
  <c r="BD226" i="3"/>
  <c r="AV221" i="3"/>
  <c r="BD221" i="3"/>
  <c r="BL221" i="3"/>
  <c r="BL224" i="3"/>
  <c r="AV224" i="3"/>
  <c r="BD224" i="3"/>
  <c r="BL230" i="3"/>
  <c r="AV230" i="3"/>
  <c r="BD230" i="3"/>
  <c r="AV229" i="3"/>
  <c r="BD229" i="3"/>
  <c r="BL229" i="3"/>
  <c r="BL223" i="3"/>
  <c r="AV223" i="3"/>
  <c r="BD223" i="3"/>
  <c r="BD228" i="3"/>
  <c r="BL228" i="3"/>
  <c r="AV228" i="3"/>
  <c r="BL225" i="3"/>
  <c r="AV225" i="3"/>
  <c r="BD225" i="3"/>
  <c r="BL227" i="3"/>
  <c r="AV227" i="3"/>
  <c r="BD227" i="3"/>
  <c r="BL81" i="3"/>
  <c r="AV81" i="3"/>
  <c r="BD81" i="3"/>
  <c r="BD83" i="3"/>
  <c r="AV83" i="3"/>
  <c r="BL83" i="3"/>
  <c r="AV82" i="3"/>
  <c r="BD82" i="3"/>
  <c r="BL82" i="3"/>
  <c r="BL80" i="3"/>
  <c r="AV80" i="3"/>
  <c r="BD80" i="3"/>
  <c r="BD84" i="3"/>
  <c r="BL84" i="3"/>
  <c r="AV84" i="3"/>
  <c r="BD200" i="3"/>
  <c r="BI200" i="3" s="1" a="1"/>
  <c r="BI200" i="3" s="1"/>
  <c r="AY318" i="4" s="1"/>
  <c r="BL200" i="3"/>
  <c r="BR200" i="3" s="1"/>
  <c r="BG318" i="4" s="1"/>
  <c r="BL76" i="3"/>
  <c r="AV76" i="3"/>
  <c r="BD76" i="3"/>
  <c r="BD79" i="3"/>
  <c r="AV79" i="3"/>
  <c r="BL79" i="3"/>
  <c r="BD75" i="3"/>
  <c r="BL75" i="3"/>
  <c r="AV75" i="3"/>
  <c r="BL78" i="3"/>
  <c r="AV78" i="3"/>
  <c r="BD78" i="3"/>
  <c r="BD77" i="3"/>
  <c r="AV77" i="3"/>
  <c r="BL77" i="3"/>
  <c r="AV353" i="3"/>
  <c r="BD353" i="3"/>
  <c r="BL353" i="3"/>
  <c r="AN353" i="3"/>
  <c r="AV354" i="3"/>
  <c r="BD354" i="3"/>
  <c r="BL354" i="3"/>
  <c r="AN354" i="3"/>
  <c r="AV355" i="3"/>
  <c r="BD355" i="3"/>
  <c r="BL355" i="3"/>
  <c r="AN355" i="3"/>
  <c r="AV352" i="3"/>
  <c r="BD352" i="3"/>
  <c r="AN352" i="3"/>
  <c r="BL352" i="3"/>
  <c r="AV356" i="3"/>
  <c r="BD356" i="3"/>
  <c r="BL356" i="3"/>
  <c r="AN356" i="3"/>
  <c r="BL349" i="3"/>
  <c r="AV349" i="3"/>
  <c r="BD349" i="3"/>
  <c r="AN349" i="3"/>
  <c r="BL350" i="3"/>
  <c r="AV350" i="3"/>
  <c r="BD350" i="3"/>
  <c r="AN350" i="3"/>
  <c r="BL351" i="3"/>
  <c r="AV351" i="3"/>
  <c r="BD351" i="3"/>
  <c r="AN351" i="3"/>
  <c r="BL347" i="3"/>
  <c r="AV347" i="3"/>
  <c r="AN347" i="3"/>
  <c r="BD347" i="3"/>
  <c r="BL348" i="3"/>
  <c r="AV348" i="3"/>
  <c r="BD348" i="3"/>
  <c r="AN348" i="3"/>
  <c r="BL343" i="3"/>
  <c r="AV343" i="3"/>
  <c r="BD343" i="3"/>
  <c r="AN343" i="3"/>
  <c r="BL344" i="3"/>
  <c r="AV344" i="3"/>
  <c r="AN344" i="3"/>
  <c r="BD344" i="3"/>
  <c r="BL345" i="3"/>
  <c r="AV345" i="3"/>
  <c r="BD345" i="3"/>
  <c r="AN345" i="3"/>
  <c r="BD346" i="3"/>
  <c r="BL346" i="3"/>
  <c r="AV346" i="3"/>
  <c r="AN346" i="3"/>
  <c r="BL328" i="3"/>
  <c r="BQ328" i="3" s="1" a="1"/>
  <c r="BQ328" i="3" s="1"/>
  <c r="BF439" i="4" s="1"/>
  <c r="BL338" i="3"/>
  <c r="AV338" i="3"/>
  <c r="BD338" i="3"/>
  <c r="AN338" i="3"/>
  <c r="BL339" i="3"/>
  <c r="AV339" i="3"/>
  <c r="AN339" i="3"/>
  <c r="BD339" i="3"/>
  <c r="BL340" i="3"/>
  <c r="AV340" i="3"/>
  <c r="BD340" i="3"/>
  <c r="AN340" i="3"/>
  <c r="AN328" i="3"/>
  <c r="BD328" i="3"/>
  <c r="BI328" i="3" s="1" a="1"/>
  <c r="BI328" i="3" s="1"/>
  <c r="AY439" i="4" s="1"/>
  <c r="BL363" i="3"/>
  <c r="AV363" i="3"/>
  <c r="AN363" i="3"/>
  <c r="BD363" i="3"/>
  <c r="BL364" i="3"/>
  <c r="AV364" i="3"/>
  <c r="BD364" i="3"/>
  <c r="AN364" i="3"/>
  <c r="BL365" i="3"/>
  <c r="AV365" i="3"/>
  <c r="BD365" i="3"/>
  <c r="AN365" i="3"/>
  <c r="BL335" i="3"/>
  <c r="AV335" i="3"/>
  <c r="AN335" i="3"/>
  <c r="BD335" i="3"/>
  <c r="BL334" i="3"/>
  <c r="AV334" i="3"/>
  <c r="BD334" i="3"/>
  <c r="AN334" i="3"/>
  <c r="BL333" i="3"/>
  <c r="AV333" i="3"/>
  <c r="AN333" i="3"/>
  <c r="BD333" i="3"/>
  <c r="AN271" i="3"/>
  <c r="AT271" i="3" s="1"/>
  <c r="AN330" i="3"/>
  <c r="BL330" i="3"/>
  <c r="BM330" i="3" s="1" a="1"/>
  <c r="BM330" i="3" s="1"/>
  <c r="BB447" i="4" s="1"/>
  <c r="BD271" i="3"/>
  <c r="BI271" i="3" s="1" a="1"/>
  <c r="BI271" i="3" s="1"/>
  <c r="AV271" i="3"/>
  <c r="AW271" i="3" s="1" a="1"/>
  <c r="AW271" i="3" s="1"/>
  <c r="AV330" i="3"/>
  <c r="AY330" i="3" s="1" a="1"/>
  <c r="AY330" i="3" s="1"/>
  <c r="AP447" i="4" s="1"/>
  <c r="BL329" i="3"/>
  <c r="AV329" i="3"/>
  <c r="BD329" i="3"/>
  <c r="AN329" i="3"/>
  <c r="BL322" i="3"/>
  <c r="AV322" i="3"/>
  <c r="AN322" i="3"/>
  <c r="BD322" i="3"/>
  <c r="BL326" i="3"/>
  <c r="AV326" i="3"/>
  <c r="BD326" i="3"/>
  <c r="AN326" i="3"/>
  <c r="BL323" i="3"/>
  <c r="AV323" i="3"/>
  <c r="AN323" i="3"/>
  <c r="BD323" i="3"/>
  <c r="BL325" i="3"/>
  <c r="AV325" i="3"/>
  <c r="AN325" i="3"/>
  <c r="BD325" i="3"/>
  <c r="BL324" i="3"/>
  <c r="AV324" i="3"/>
  <c r="BD324" i="3"/>
  <c r="AN324" i="3"/>
  <c r="AN407" i="3"/>
  <c r="AV407" i="3"/>
  <c r="BL407" i="3"/>
  <c r="BD407" i="3"/>
  <c r="BL371" i="3"/>
  <c r="AN371" i="3"/>
  <c r="AV371" i="3"/>
  <c r="BD371" i="3"/>
  <c r="BL292" i="3"/>
  <c r="AN292" i="3"/>
  <c r="AV292" i="3"/>
  <c r="BD292" i="3"/>
  <c r="AN241" i="3"/>
  <c r="BL241" i="3"/>
  <c r="AV241" i="3"/>
  <c r="BD241" i="3"/>
  <c r="AV172" i="3"/>
  <c r="BD172" i="3"/>
  <c r="BL172" i="3"/>
  <c r="BL140" i="3"/>
  <c r="AV140" i="3"/>
  <c r="BD140" i="3"/>
  <c r="AV108" i="3"/>
  <c r="BL108" i="3"/>
  <c r="BD108" i="3"/>
  <c r="AN402" i="3"/>
  <c r="BD402" i="3"/>
  <c r="BL402" i="3"/>
  <c r="AV402" i="3"/>
  <c r="AN386" i="3"/>
  <c r="BD386" i="3"/>
  <c r="AV386" i="3"/>
  <c r="BL386" i="3"/>
  <c r="AN370" i="3"/>
  <c r="AV370" i="3"/>
  <c r="BD370" i="3"/>
  <c r="BL370" i="3"/>
  <c r="BD331" i="3"/>
  <c r="BL331" i="3"/>
  <c r="AN331" i="3"/>
  <c r="AV331" i="3"/>
  <c r="AN307" i="3"/>
  <c r="BD307" i="3"/>
  <c r="AV307" i="3"/>
  <c r="BL307" i="3"/>
  <c r="AN291" i="3"/>
  <c r="AV291" i="3"/>
  <c r="BD291" i="3"/>
  <c r="BL291" i="3"/>
  <c r="AN275" i="3"/>
  <c r="AV275" i="3"/>
  <c r="BL275" i="3"/>
  <c r="BD275" i="3"/>
  <c r="AN244" i="3"/>
  <c r="AV244" i="3"/>
  <c r="BL244" i="3"/>
  <c r="BD244" i="3"/>
  <c r="BL213" i="3"/>
  <c r="AV213" i="3"/>
  <c r="BD213" i="3"/>
  <c r="AV179" i="3"/>
  <c r="BD179" i="3"/>
  <c r="BL179" i="3"/>
  <c r="BL159" i="3"/>
  <c r="AV159" i="3"/>
  <c r="BD159" i="3"/>
  <c r="BD143" i="3"/>
  <c r="BL143" i="3"/>
  <c r="AV143" i="3"/>
  <c r="BL127" i="3"/>
  <c r="AV127" i="3"/>
  <c r="BD127" i="3"/>
  <c r="BD111" i="3"/>
  <c r="BL111" i="3"/>
  <c r="AV111" i="3"/>
  <c r="BL23" i="3"/>
  <c r="AV23" i="3"/>
  <c r="BD23" i="3"/>
  <c r="BL360" i="3"/>
  <c r="AN360" i="3"/>
  <c r="AV360" i="3"/>
  <c r="BD360" i="3"/>
  <c r="BL284" i="3"/>
  <c r="AN284" i="3"/>
  <c r="AV284" i="3"/>
  <c r="BD284" i="3"/>
  <c r="BD232" i="3"/>
  <c r="BL232" i="3"/>
  <c r="AV232" i="3"/>
  <c r="AV168" i="3"/>
  <c r="BD168" i="3"/>
  <c r="BL168" i="3"/>
  <c r="AV136" i="3"/>
  <c r="BD136" i="3"/>
  <c r="BL136" i="3"/>
  <c r="AV104" i="3"/>
  <c r="BL104" i="3"/>
  <c r="BD104" i="3"/>
  <c r="BD405" i="3"/>
  <c r="BL405" i="3"/>
  <c r="AN405" i="3"/>
  <c r="AV405" i="3"/>
  <c r="AV389" i="3"/>
  <c r="BL389" i="3"/>
  <c r="AN389" i="3"/>
  <c r="BD389" i="3"/>
  <c r="AV373" i="3"/>
  <c r="BD373" i="3"/>
  <c r="BL373" i="3"/>
  <c r="AN373" i="3"/>
  <c r="BL337" i="3"/>
  <c r="AV337" i="3"/>
  <c r="BD337" i="3"/>
  <c r="AN337" i="3"/>
  <c r="AN310" i="3"/>
  <c r="BD310" i="3"/>
  <c r="AV310" i="3"/>
  <c r="BL310" i="3"/>
  <c r="AV294" i="3"/>
  <c r="BD294" i="3"/>
  <c r="AN294" i="3"/>
  <c r="BL294" i="3"/>
  <c r="AN278" i="3"/>
  <c r="AV278" i="3"/>
  <c r="BD278" i="3"/>
  <c r="BL278" i="3"/>
  <c r="AV216" i="3"/>
  <c r="BD216" i="3"/>
  <c r="BL216" i="3"/>
  <c r="BD192" i="3"/>
  <c r="BL192" i="3"/>
  <c r="AV192" i="3"/>
  <c r="BL162" i="3"/>
  <c r="AV162" i="3"/>
  <c r="BD162" i="3"/>
  <c r="AV146" i="3"/>
  <c r="BD146" i="3"/>
  <c r="BL146" i="3"/>
  <c r="BD130" i="3"/>
  <c r="AV130" i="3"/>
  <c r="BL130" i="3"/>
  <c r="BL114" i="3"/>
  <c r="AV114" i="3"/>
  <c r="BD114" i="3"/>
  <c r="BD26" i="3"/>
  <c r="BL26" i="3"/>
  <c r="AV26" i="3"/>
  <c r="AV387" i="3"/>
  <c r="BL387" i="3"/>
  <c r="AN387" i="3"/>
  <c r="BD387" i="3"/>
  <c r="AV320" i="3"/>
  <c r="BD320" i="3"/>
  <c r="BL320" i="3"/>
  <c r="AN320" i="3"/>
  <c r="AN404" i="3"/>
  <c r="BL404" i="3"/>
  <c r="AV404" i="3"/>
  <c r="BD404" i="3"/>
  <c r="AN388" i="3"/>
  <c r="BD388" i="3"/>
  <c r="AV388" i="3"/>
  <c r="BL388" i="3"/>
  <c r="BD372" i="3"/>
  <c r="BL372" i="3"/>
  <c r="AN372" i="3"/>
  <c r="AV372" i="3"/>
  <c r="AN336" i="3"/>
  <c r="AV336" i="3"/>
  <c r="BD336" i="3"/>
  <c r="BL336" i="3"/>
  <c r="AV309" i="3"/>
  <c r="AN309" i="3"/>
  <c r="BD309" i="3"/>
  <c r="BL309" i="3"/>
  <c r="AN293" i="3"/>
  <c r="AV293" i="3"/>
  <c r="BD293" i="3"/>
  <c r="BL293" i="3"/>
  <c r="BD277" i="3"/>
  <c r="BL277" i="3"/>
  <c r="AV277" i="3"/>
  <c r="AN277" i="3"/>
  <c r="BD246" i="3"/>
  <c r="BL246" i="3"/>
  <c r="AV246" i="3"/>
  <c r="AV215" i="3"/>
  <c r="BD215" i="3"/>
  <c r="BL215" i="3"/>
  <c r="BL191" i="3"/>
  <c r="AV191" i="3"/>
  <c r="BD191" i="3"/>
  <c r="BL161" i="3"/>
  <c r="AV161" i="3"/>
  <c r="BD161" i="3"/>
  <c r="BD145" i="3"/>
  <c r="AV145" i="3"/>
  <c r="BL145" i="3"/>
  <c r="BD129" i="3"/>
  <c r="AV129" i="3"/>
  <c r="BL129" i="3"/>
  <c r="AV113" i="3"/>
  <c r="BD113" i="3"/>
  <c r="BL113" i="3"/>
  <c r="AV25" i="3"/>
  <c r="BD25" i="3"/>
  <c r="BL25" i="3"/>
  <c r="AV391" i="3"/>
  <c r="BL391" i="3"/>
  <c r="AN391" i="3"/>
  <c r="BD391" i="3"/>
  <c r="AV332" i="3"/>
  <c r="BD332" i="3"/>
  <c r="BL332" i="3"/>
  <c r="AN332" i="3"/>
  <c r="AN280" i="3"/>
  <c r="AV280" i="3"/>
  <c r="BD280" i="3"/>
  <c r="BL280" i="3"/>
  <c r="BD218" i="3"/>
  <c r="BL218" i="3"/>
  <c r="AV218" i="3"/>
  <c r="AV164" i="3"/>
  <c r="BL164" i="3"/>
  <c r="BD164" i="3"/>
  <c r="AV132" i="3"/>
  <c r="BL132" i="3"/>
  <c r="BD132" i="3"/>
  <c r="AV100" i="3"/>
  <c r="BD100" i="3"/>
  <c r="BL100" i="3"/>
  <c r="AN398" i="3"/>
  <c r="BD398" i="3"/>
  <c r="AV398" i="3"/>
  <c r="BL398" i="3"/>
  <c r="AV382" i="3"/>
  <c r="BD382" i="3"/>
  <c r="BL382" i="3"/>
  <c r="AN382" i="3"/>
  <c r="AN366" i="3"/>
  <c r="AV366" i="3"/>
  <c r="BD366" i="3"/>
  <c r="BL366" i="3"/>
  <c r="BD319" i="3"/>
  <c r="BL319" i="3"/>
  <c r="AN319" i="3"/>
  <c r="AV319" i="3"/>
  <c r="AN303" i="3"/>
  <c r="BL303" i="3"/>
  <c r="AV303" i="3"/>
  <c r="BD303" i="3"/>
  <c r="BD287" i="3"/>
  <c r="BL287" i="3"/>
  <c r="AN287" i="3"/>
  <c r="AV287" i="3"/>
  <c r="AV270" i="3"/>
  <c r="BD270" i="3"/>
  <c r="BL270" i="3"/>
  <c r="AN270" i="3"/>
  <c r="BL201" i="3"/>
  <c r="AV201" i="3"/>
  <c r="BD201" i="3"/>
  <c r="AV171" i="3"/>
  <c r="BL171" i="3"/>
  <c r="BD171" i="3"/>
  <c r="BD155" i="3"/>
  <c r="BL155" i="3"/>
  <c r="AV155" i="3"/>
  <c r="AV139" i="3"/>
  <c r="BL139" i="3"/>
  <c r="BD139" i="3"/>
  <c r="AV123" i="3"/>
  <c r="BL123" i="3"/>
  <c r="BD123" i="3"/>
  <c r="AV107" i="3"/>
  <c r="BD107" i="3"/>
  <c r="BL107" i="3"/>
  <c r="AV19" i="3"/>
  <c r="BD19" i="3"/>
  <c r="BL19" i="3"/>
  <c r="BD316" i="3"/>
  <c r="AN316" i="3"/>
  <c r="BL316" i="3"/>
  <c r="AV316" i="3"/>
  <c r="AN276" i="3"/>
  <c r="AV276" i="3"/>
  <c r="BD276" i="3"/>
  <c r="BL276" i="3"/>
  <c r="BD214" i="3"/>
  <c r="BL214" i="3"/>
  <c r="AV214" i="3"/>
  <c r="AV160" i="3"/>
  <c r="BL160" i="3"/>
  <c r="BD160" i="3"/>
  <c r="BD128" i="3"/>
  <c r="BL128" i="3"/>
  <c r="AV128" i="3"/>
  <c r="BD24" i="3"/>
  <c r="BL24" i="3"/>
  <c r="AV24" i="3"/>
  <c r="AV401" i="3"/>
  <c r="BL401" i="3"/>
  <c r="BD401" i="3"/>
  <c r="AN401" i="3"/>
  <c r="AV385" i="3"/>
  <c r="BL385" i="3"/>
  <c r="AN385" i="3"/>
  <c r="BD385" i="3"/>
  <c r="AV369" i="3"/>
  <c r="BD369" i="3"/>
  <c r="BL369" i="3"/>
  <c r="AN369" i="3"/>
  <c r="BL327" i="3"/>
  <c r="AN327" i="3"/>
  <c r="AV327" i="3"/>
  <c r="BD327" i="3"/>
  <c r="BL306" i="3"/>
  <c r="AN306" i="3"/>
  <c r="AV306" i="3"/>
  <c r="BD306" i="3"/>
  <c r="AV290" i="3"/>
  <c r="BD290" i="3"/>
  <c r="BL290" i="3"/>
  <c r="AN290" i="3"/>
  <c r="AV274" i="3"/>
  <c r="BD274" i="3"/>
  <c r="BL274" i="3"/>
  <c r="AN274" i="3"/>
  <c r="AN243" i="3"/>
  <c r="AV243" i="3"/>
  <c r="BD243" i="3"/>
  <c r="BL243" i="3"/>
  <c r="AV212" i="3"/>
  <c r="BD212" i="3"/>
  <c r="BL212" i="3"/>
  <c r="AV174" i="3"/>
  <c r="BL174" i="3"/>
  <c r="BD174" i="3"/>
  <c r="BL158" i="3"/>
  <c r="AV158" i="3"/>
  <c r="BD158" i="3"/>
  <c r="BL142" i="3"/>
  <c r="AV142" i="3"/>
  <c r="BD142" i="3"/>
  <c r="BL126" i="3"/>
  <c r="AV126" i="3"/>
  <c r="BD126" i="3"/>
  <c r="AV110" i="3"/>
  <c r="BL110" i="3"/>
  <c r="BD110" i="3"/>
  <c r="BD22" i="3"/>
  <c r="AV22" i="3"/>
  <c r="BL22" i="3"/>
  <c r="AN379" i="3"/>
  <c r="AV379" i="3"/>
  <c r="BL379" i="3"/>
  <c r="BD379" i="3"/>
  <c r="AN308" i="3"/>
  <c r="BL308" i="3"/>
  <c r="AV308" i="3"/>
  <c r="BD308" i="3"/>
  <c r="AN400" i="3"/>
  <c r="BD400" i="3"/>
  <c r="AV400" i="3"/>
  <c r="BL400" i="3"/>
  <c r="AN384" i="3"/>
  <c r="BD384" i="3"/>
  <c r="AV384" i="3"/>
  <c r="BL384" i="3"/>
  <c r="BD368" i="3"/>
  <c r="BL368" i="3"/>
  <c r="AN368" i="3"/>
  <c r="AV368" i="3"/>
  <c r="AN321" i="3"/>
  <c r="AV321" i="3"/>
  <c r="BD321" i="3"/>
  <c r="BL321" i="3"/>
  <c r="AN305" i="3"/>
  <c r="AV305" i="3"/>
  <c r="BL305" i="3"/>
  <c r="BD305" i="3"/>
  <c r="BD289" i="3"/>
  <c r="BL289" i="3"/>
  <c r="AV289" i="3"/>
  <c r="AN289" i="3"/>
  <c r="AN273" i="3"/>
  <c r="AV273" i="3"/>
  <c r="BD273" i="3"/>
  <c r="BL273" i="3"/>
  <c r="BD242" i="3"/>
  <c r="BL242" i="3"/>
  <c r="AV242" i="3"/>
  <c r="AN242" i="3"/>
  <c r="AV211" i="3"/>
  <c r="BD211" i="3"/>
  <c r="BL211" i="3"/>
  <c r="AV173" i="3"/>
  <c r="BD173" i="3"/>
  <c r="BL173" i="3"/>
  <c r="BD157" i="3"/>
  <c r="BL157" i="3"/>
  <c r="AV157" i="3"/>
  <c r="BD141" i="3"/>
  <c r="AV141" i="3"/>
  <c r="BL141" i="3"/>
  <c r="AV125" i="3"/>
  <c r="BD125" i="3"/>
  <c r="BL125" i="3"/>
  <c r="AV109" i="3"/>
  <c r="BL109" i="3"/>
  <c r="BD109" i="3"/>
  <c r="AV21" i="3"/>
  <c r="BD21" i="3"/>
  <c r="BL21" i="3"/>
  <c r="AV399" i="3"/>
  <c r="BL399" i="3"/>
  <c r="AN399" i="3"/>
  <c r="BD399" i="3"/>
  <c r="BD403" i="3"/>
  <c r="BL403" i="3"/>
  <c r="AN403" i="3"/>
  <c r="AV403" i="3"/>
  <c r="AN312" i="3"/>
  <c r="BD312" i="3"/>
  <c r="AV312" i="3"/>
  <c r="BL312" i="3"/>
  <c r="AN272" i="3"/>
  <c r="AV272" i="3"/>
  <c r="BD272" i="3"/>
  <c r="BL272" i="3"/>
  <c r="BD210" i="3"/>
  <c r="BL210" i="3"/>
  <c r="AV210" i="3"/>
  <c r="BD156" i="3"/>
  <c r="BL156" i="3"/>
  <c r="AV156" i="3"/>
  <c r="BD124" i="3"/>
  <c r="AV124" i="3"/>
  <c r="BL124" i="3"/>
  <c r="AV20" i="3"/>
  <c r="BD20" i="3"/>
  <c r="BL20" i="3"/>
  <c r="AN394" i="3"/>
  <c r="BD394" i="3"/>
  <c r="AV394" i="3"/>
  <c r="BL394" i="3"/>
  <c r="AN378" i="3"/>
  <c r="AV378" i="3"/>
  <c r="BD378" i="3"/>
  <c r="BL378" i="3"/>
  <c r="AN359" i="3"/>
  <c r="AV359" i="3"/>
  <c r="BD359" i="3"/>
  <c r="BL359" i="3"/>
  <c r="BL315" i="3"/>
  <c r="AN315" i="3"/>
  <c r="BD315" i="3"/>
  <c r="AV315" i="3"/>
  <c r="BD299" i="3"/>
  <c r="BL299" i="3"/>
  <c r="AV299" i="3"/>
  <c r="AN299" i="3"/>
  <c r="AN283" i="3"/>
  <c r="AV283" i="3"/>
  <c r="BD283" i="3"/>
  <c r="BL283" i="3"/>
  <c r="AV266" i="3"/>
  <c r="AN266" i="3"/>
  <c r="BD266" i="3"/>
  <c r="BL266" i="3"/>
  <c r="BL231" i="3"/>
  <c r="AV231" i="3"/>
  <c r="BD231" i="3"/>
  <c r="BL167" i="3"/>
  <c r="BD167" i="3"/>
  <c r="AV167" i="3"/>
  <c r="AV151" i="3"/>
  <c r="BD151" i="3"/>
  <c r="BL151" i="3"/>
  <c r="BD135" i="3"/>
  <c r="BL135" i="3"/>
  <c r="AV135" i="3"/>
  <c r="BD119" i="3"/>
  <c r="AV119" i="3"/>
  <c r="BL119" i="3"/>
  <c r="BL103" i="3"/>
  <c r="BD103" i="3"/>
  <c r="AV103" i="3"/>
  <c r="AV15" i="3"/>
  <c r="BL15" i="3"/>
  <c r="BD15" i="3"/>
  <c r="AN304" i="3"/>
  <c r="BD304" i="3"/>
  <c r="AV304" i="3"/>
  <c r="BL304" i="3"/>
  <c r="AV267" i="3"/>
  <c r="BD267" i="3"/>
  <c r="AN267" i="3"/>
  <c r="BL267" i="3"/>
  <c r="AV196" i="3"/>
  <c r="BD196" i="3"/>
  <c r="BL196" i="3"/>
  <c r="AV152" i="3"/>
  <c r="BL152" i="3"/>
  <c r="BD152" i="3"/>
  <c r="AV120" i="3"/>
  <c r="BL120" i="3"/>
  <c r="BD120" i="3"/>
  <c r="BD16" i="3"/>
  <c r="AV16" i="3"/>
  <c r="BL16" i="3"/>
  <c r="AV397" i="3"/>
  <c r="BL397" i="3"/>
  <c r="BD397" i="3"/>
  <c r="AN397" i="3"/>
  <c r="BD381" i="3"/>
  <c r="BL381" i="3"/>
  <c r="AV381" i="3"/>
  <c r="AN381" i="3"/>
  <c r="AV362" i="3"/>
  <c r="BD362" i="3"/>
  <c r="BL362" i="3"/>
  <c r="AN362" i="3"/>
  <c r="AN318" i="3"/>
  <c r="BD318" i="3"/>
  <c r="AV318" i="3"/>
  <c r="BL318" i="3"/>
  <c r="AV302" i="3"/>
  <c r="BD302" i="3"/>
  <c r="BL302" i="3"/>
  <c r="AN302" i="3"/>
  <c r="AV286" i="3"/>
  <c r="BD286" i="3"/>
  <c r="BL286" i="3"/>
  <c r="AN286" i="3"/>
  <c r="BD269" i="3"/>
  <c r="BL269" i="3"/>
  <c r="AN269" i="3"/>
  <c r="AV269" i="3"/>
  <c r="BD198" i="3"/>
  <c r="AV198" i="3"/>
  <c r="BL198" i="3"/>
  <c r="AV170" i="3"/>
  <c r="BL170" i="3"/>
  <c r="BD170" i="3"/>
  <c r="AV154" i="3"/>
  <c r="BD154" i="3"/>
  <c r="BL154" i="3"/>
  <c r="AV138" i="3"/>
  <c r="BL138" i="3"/>
  <c r="BD138" i="3"/>
  <c r="BD122" i="3"/>
  <c r="AV122" i="3"/>
  <c r="BL122" i="3"/>
  <c r="BL106" i="3"/>
  <c r="BD106" i="3"/>
  <c r="AV106" i="3"/>
  <c r="BD18" i="3"/>
  <c r="AV18" i="3"/>
  <c r="BL18" i="3"/>
  <c r="BL367" i="3"/>
  <c r="AN367" i="3"/>
  <c r="AV367" i="3"/>
  <c r="BD367" i="3"/>
  <c r="AN288" i="3"/>
  <c r="BD288" i="3"/>
  <c r="BL288" i="3"/>
  <c r="AV288" i="3"/>
  <c r="AN396" i="3"/>
  <c r="BD396" i="3"/>
  <c r="BL396" i="3"/>
  <c r="AV396" i="3"/>
  <c r="AN380" i="3"/>
  <c r="BL380" i="3"/>
  <c r="BD380" i="3"/>
  <c r="AV380" i="3"/>
  <c r="BD361" i="3"/>
  <c r="BL361" i="3"/>
  <c r="AN361" i="3"/>
  <c r="AV361" i="3"/>
  <c r="AV317" i="3"/>
  <c r="AN317" i="3"/>
  <c r="BD317" i="3"/>
  <c r="BL317" i="3"/>
  <c r="BD301" i="3"/>
  <c r="BL301" i="3"/>
  <c r="AN301" i="3"/>
  <c r="AV301" i="3"/>
  <c r="BL285" i="3"/>
  <c r="AN285" i="3"/>
  <c r="AV285" i="3"/>
  <c r="BD285" i="3"/>
  <c r="AV268" i="3"/>
  <c r="BL268" i="3"/>
  <c r="AN268" i="3"/>
  <c r="BD268" i="3"/>
  <c r="AV233" i="3"/>
  <c r="BD233" i="3"/>
  <c r="BL233" i="3"/>
  <c r="AN233" i="3"/>
  <c r="BL197" i="3"/>
  <c r="BD197" i="3"/>
  <c r="AV197" i="3"/>
  <c r="BD169" i="3"/>
  <c r="BL169" i="3"/>
  <c r="AV169" i="3"/>
  <c r="BL153" i="3"/>
  <c r="AV153" i="3"/>
  <c r="BD153" i="3"/>
  <c r="BD137" i="3"/>
  <c r="AV137" i="3"/>
  <c r="BL137" i="3"/>
  <c r="AV121" i="3"/>
  <c r="BL121" i="3"/>
  <c r="BD121" i="3"/>
  <c r="BL105" i="3"/>
  <c r="AV105" i="3"/>
  <c r="BD105" i="3"/>
  <c r="BD17" i="3"/>
  <c r="BL17" i="3"/>
  <c r="AV17" i="3"/>
  <c r="AV395" i="3"/>
  <c r="BL395" i="3"/>
  <c r="AN395" i="3"/>
  <c r="BD395" i="3"/>
  <c r="AV383" i="3"/>
  <c r="BL383" i="3"/>
  <c r="AN383" i="3"/>
  <c r="BD383" i="3"/>
  <c r="BL300" i="3"/>
  <c r="AN300" i="3"/>
  <c r="AV300" i="3"/>
  <c r="BD300" i="3"/>
  <c r="BL263" i="3"/>
  <c r="AN263" i="3"/>
  <c r="AV263" i="3"/>
  <c r="BD263" i="3"/>
  <c r="AV194" i="3"/>
  <c r="BD194" i="3"/>
  <c r="BL194" i="3"/>
  <c r="BL148" i="3"/>
  <c r="AV148" i="3"/>
  <c r="BD148" i="3"/>
  <c r="AV116" i="3"/>
  <c r="BD116" i="3"/>
  <c r="BL116" i="3"/>
  <c r="BL406" i="3"/>
  <c r="AV406" i="3"/>
  <c r="BD406" i="3"/>
  <c r="AN406" i="3"/>
  <c r="AN390" i="3"/>
  <c r="BD390" i="3"/>
  <c r="AV390" i="3"/>
  <c r="BL390" i="3"/>
  <c r="AN374" i="3"/>
  <c r="AV374" i="3"/>
  <c r="BD374" i="3"/>
  <c r="BL374" i="3"/>
  <c r="BD341" i="3"/>
  <c r="AN341" i="3"/>
  <c r="AV341" i="3"/>
  <c r="BL341" i="3"/>
  <c r="BD311" i="3"/>
  <c r="BL311" i="3"/>
  <c r="AN311" i="3"/>
  <c r="AV311" i="3"/>
  <c r="AN295" i="3"/>
  <c r="AT295" i="3" s="1"/>
  <c r="AV295" i="3"/>
  <c r="BL295" i="3"/>
  <c r="BD295" i="3"/>
  <c r="AN279" i="3"/>
  <c r="AV279" i="3"/>
  <c r="BD279" i="3"/>
  <c r="BL279" i="3"/>
  <c r="AN262" i="3"/>
  <c r="BD262" i="3"/>
  <c r="BL262" i="3"/>
  <c r="AV262" i="3"/>
  <c r="BL217" i="3"/>
  <c r="AV217" i="3"/>
  <c r="BD217" i="3"/>
  <c r="AV193" i="3"/>
  <c r="BD193" i="3"/>
  <c r="BL193" i="3"/>
  <c r="BD163" i="3"/>
  <c r="BL163" i="3"/>
  <c r="AV163" i="3"/>
  <c r="AV147" i="3"/>
  <c r="BD147" i="3"/>
  <c r="BL147" i="3"/>
  <c r="AV131" i="3"/>
  <c r="BD131" i="3"/>
  <c r="BL131" i="3"/>
  <c r="BD115" i="3"/>
  <c r="BL115" i="3"/>
  <c r="AV115" i="3"/>
  <c r="AV99" i="3"/>
  <c r="BD99" i="3"/>
  <c r="BL99" i="3"/>
  <c r="BL375" i="3"/>
  <c r="AN375" i="3"/>
  <c r="AV375" i="3"/>
  <c r="BD375" i="3"/>
  <c r="AV296" i="3"/>
  <c r="BD296" i="3"/>
  <c r="BL296" i="3"/>
  <c r="AN296" i="3"/>
  <c r="AV180" i="3"/>
  <c r="BD180" i="3"/>
  <c r="BL180" i="3"/>
  <c r="BD144" i="3"/>
  <c r="AV144" i="3"/>
  <c r="BL144" i="3"/>
  <c r="AV112" i="3"/>
  <c r="BD112" i="3"/>
  <c r="BL112" i="3"/>
  <c r="BL11" i="3"/>
  <c r="AV11" i="3"/>
  <c r="BD11" i="3"/>
  <c r="AV393" i="3"/>
  <c r="BL393" i="3"/>
  <c r="AN393" i="3"/>
  <c r="BD393" i="3"/>
  <c r="AV377" i="3"/>
  <c r="BD377" i="3"/>
  <c r="BL377" i="3"/>
  <c r="AN377" i="3"/>
  <c r="AV358" i="3"/>
  <c r="BD358" i="3"/>
  <c r="BL358" i="3"/>
  <c r="AN358" i="3"/>
  <c r="AV314" i="3"/>
  <c r="BD314" i="3"/>
  <c r="BL314" i="3"/>
  <c r="AN314" i="3"/>
  <c r="AN298" i="3"/>
  <c r="AV298" i="3"/>
  <c r="BD298" i="3"/>
  <c r="BL298" i="3"/>
  <c r="AN282" i="3"/>
  <c r="AV282" i="3"/>
  <c r="BD282" i="3"/>
  <c r="BL282" i="3"/>
  <c r="AV265" i="3"/>
  <c r="BL265" i="3"/>
  <c r="BD265" i="3"/>
  <c r="AN265" i="3"/>
  <c r="AV220" i="3"/>
  <c r="BD220" i="3"/>
  <c r="BL220" i="3"/>
  <c r="BD166" i="3"/>
  <c r="BL166" i="3"/>
  <c r="AV166" i="3"/>
  <c r="BD150" i="3"/>
  <c r="BL150" i="3"/>
  <c r="AV150" i="3"/>
  <c r="BL134" i="3"/>
  <c r="BD134" i="3"/>
  <c r="AV134" i="3"/>
  <c r="AV118" i="3"/>
  <c r="BD118" i="3"/>
  <c r="BL118" i="3"/>
  <c r="AV102" i="3"/>
  <c r="BD102" i="3"/>
  <c r="BL102" i="3"/>
  <c r="AV13" i="3"/>
  <c r="BD13" i="3"/>
  <c r="BL13" i="3"/>
  <c r="AV342" i="3"/>
  <c r="AN342" i="3"/>
  <c r="BL342" i="3"/>
  <c r="BD342" i="3"/>
  <c r="BL408" i="3"/>
  <c r="AV408" i="3"/>
  <c r="AN408" i="3"/>
  <c r="BD408" i="3"/>
  <c r="AN392" i="3"/>
  <c r="BD392" i="3"/>
  <c r="AV392" i="3"/>
  <c r="BL392" i="3"/>
  <c r="BD376" i="3"/>
  <c r="BL376" i="3"/>
  <c r="AN376" i="3"/>
  <c r="AV376" i="3"/>
  <c r="AN357" i="3"/>
  <c r="BL357" i="3"/>
  <c r="BD357" i="3"/>
  <c r="AV357" i="3"/>
  <c r="BD313" i="3"/>
  <c r="AN313" i="3"/>
  <c r="AV313" i="3"/>
  <c r="BL313" i="3"/>
  <c r="AN297" i="3"/>
  <c r="AV297" i="3"/>
  <c r="BL297" i="3"/>
  <c r="BD297" i="3"/>
  <c r="BD281" i="3"/>
  <c r="BL281" i="3"/>
  <c r="AN281" i="3"/>
  <c r="AV281" i="3"/>
  <c r="AN264" i="3"/>
  <c r="AV264" i="3"/>
  <c r="BL264" i="3"/>
  <c r="BD264" i="3"/>
  <c r="AV219" i="3"/>
  <c r="BD219" i="3"/>
  <c r="BL219" i="3"/>
  <c r="BL195" i="3"/>
  <c r="AV195" i="3"/>
  <c r="BD195" i="3"/>
  <c r="AV165" i="3"/>
  <c r="BD165" i="3"/>
  <c r="BL165" i="3"/>
  <c r="BD149" i="3"/>
  <c r="AV149" i="3"/>
  <c r="BL149" i="3"/>
  <c r="AV133" i="3"/>
  <c r="BL133" i="3"/>
  <c r="BD133" i="3"/>
  <c r="AV117" i="3"/>
  <c r="BD117" i="3"/>
  <c r="BL117" i="3"/>
  <c r="BL101" i="3"/>
  <c r="AV101" i="3"/>
  <c r="BD101" i="3"/>
  <c r="AV12" i="3"/>
  <c r="BD12" i="3"/>
  <c r="BL12" i="3"/>
  <c r="AF1" i="4"/>
  <c r="AE1" i="4"/>
  <c r="AD1" i="4"/>
  <c r="AC1" i="4"/>
  <c r="AB1" i="4"/>
  <c r="AA1" i="4"/>
  <c r="Z1" i="4"/>
  <c r="G6" i="4"/>
  <c r="J411" i="4"/>
  <c r="J422" i="4"/>
  <c r="I33" i="8"/>
  <c r="J419" i="4"/>
  <c r="I35" i="8"/>
  <c r="J406" i="4"/>
  <c r="I34" i="8"/>
  <c r="D359" i="4" l="1"/>
  <c r="BE259" i="3" a="1"/>
  <c r="BE259" i="3" s="1"/>
  <c r="BH259" i="3" a="1"/>
  <c r="BH259" i="3" s="1"/>
  <c r="BA256" i="3" a="1"/>
  <c r="BA256" i="3" s="1"/>
  <c r="AR355" i="4" s="1"/>
  <c r="AY256" i="3" a="1"/>
  <c r="AY256" i="3" s="1"/>
  <c r="AP355" i="4" s="1"/>
  <c r="AW256" i="3" a="1"/>
  <c r="AW256" i="3" s="1"/>
  <c r="AN355" i="4" s="1"/>
  <c r="BB256" i="3"/>
  <c r="AS355" i="4" s="1"/>
  <c r="AZ256" i="3" a="1"/>
  <c r="AZ256" i="3" s="1"/>
  <c r="AQ355" i="4" s="1"/>
  <c r="BC256" i="3" a="1"/>
  <c r="BC256" i="3" s="1"/>
  <c r="AT355" i="4" s="1"/>
  <c r="AX256" i="3" a="1"/>
  <c r="AX256" i="3" s="1"/>
  <c r="AO355" i="4" s="1"/>
  <c r="BJ256" i="3"/>
  <c r="AZ355" i="4" s="1"/>
  <c r="BH256" i="3" a="1"/>
  <c r="BH256" i="3" s="1"/>
  <c r="AX355" i="4" s="1"/>
  <c r="BF256" i="3" a="1"/>
  <c r="BF256" i="3" s="1"/>
  <c r="AV355" i="4" s="1"/>
  <c r="BI256" i="3" a="1"/>
  <c r="BI256" i="3" s="1"/>
  <c r="AY355" i="4" s="1"/>
  <c r="BG256" i="3" a="1"/>
  <c r="BG256" i="3" s="1"/>
  <c r="AW355" i="4" s="1"/>
  <c r="BE256" i="3" a="1"/>
  <c r="BE256" i="3" s="1"/>
  <c r="AU355" i="4" s="1"/>
  <c r="BK256" i="3" a="1"/>
  <c r="BK256" i="3" s="1"/>
  <c r="BA355" i="4" s="1"/>
  <c r="BQ256" i="3" a="1"/>
  <c r="BQ256" i="3" s="1"/>
  <c r="BF355" i="4" s="1"/>
  <c r="BO256" i="3" a="1"/>
  <c r="BO256" i="3" s="1"/>
  <c r="BD355" i="4" s="1"/>
  <c r="BM256" i="3" a="1"/>
  <c r="BM256" i="3" s="1"/>
  <c r="BB355" i="4" s="1"/>
  <c r="BR256" i="3"/>
  <c r="BG355" i="4" s="1"/>
  <c r="BP256" i="3" a="1"/>
  <c r="BP256" i="3" s="1"/>
  <c r="BE355" i="4" s="1"/>
  <c r="BN256" i="3" a="1"/>
  <c r="BN256" i="3" s="1"/>
  <c r="BC355" i="4" s="1"/>
  <c r="BS256" i="3" a="1"/>
  <c r="BS256" i="3" s="1"/>
  <c r="BH355" i="4" s="1"/>
  <c r="BC257" i="3" a="1"/>
  <c r="BC257" i="3" s="1"/>
  <c r="AT356" i="4" s="1"/>
  <c r="BB257" i="3"/>
  <c r="AS356" i="4" s="1"/>
  <c r="AZ257" i="3" a="1"/>
  <c r="AZ257" i="3" s="1"/>
  <c r="AQ356" i="4" s="1"/>
  <c r="AX257" i="3" a="1"/>
  <c r="AX257" i="3" s="1"/>
  <c r="AO356" i="4" s="1"/>
  <c r="AY257" i="3" a="1"/>
  <c r="AY257" i="3" s="1"/>
  <c r="AP356" i="4" s="1"/>
  <c r="AW257" i="3" a="1"/>
  <c r="AW257" i="3" s="1"/>
  <c r="AN356" i="4" s="1"/>
  <c r="BA257" i="3" a="1"/>
  <c r="BA257" i="3" s="1"/>
  <c r="AR356" i="4" s="1"/>
  <c r="BS257" i="3" a="1"/>
  <c r="BS257" i="3" s="1"/>
  <c r="BH356" i="4" s="1"/>
  <c r="BR257" i="3"/>
  <c r="BG356" i="4" s="1"/>
  <c r="BP257" i="3" a="1"/>
  <c r="BP257" i="3" s="1"/>
  <c r="BE356" i="4" s="1"/>
  <c r="BN257" i="3" a="1"/>
  <c r="BN257" i="3" s="1"/>
  <c r="BC356" i="4" s="1"/>
  <c r="BQ257" i="3" a="1"/>
  <c r="BQ257" i="3" s="1"/>
  <c r="BF356" i="4" s="1"/>
  <c r="BO257" i="3" a="1"/>
  <c r="BO257" i="3" s="1"/>
  <c r="BD356" i="4" s="1"/>
  <c r="BM257" i="3" a="1"/>
  <c r="BM257" i="3" s="1"/>
  <c r="BB356" i="4" s="1"/>
  <c r="BI257" i="3" a="1"/>
  <c r="BI257" i="3" s="1"/>
  <c r="AY356" i="4" s="1"/>
  <c r="BG257" i="3" a="1"/>
  <c r="BG257" i="3" s="1"/>
  <c r="AW356" i="4" s="1"/>
  <c r="BE257" i="3" a="1"/>
  <c r="BE257" i="3" s="1"/>
  <c r="AU356" i="4" s="1"/>
  <c r="BK257" i="3" a="1"/>
  <c r="BK257" i="3" s="1"/>
  <c r="BA356" i="4" s="1"/>
  <c r="BJ257" i="3"/>
  <c r="AZ356" i="4" s="1"/>
  <c r="BH257" i="3" a="1"/>
  <c r="BH257" i="3" s="1"/>
  <c r="AX356" i="4" s="1"/>
  <c r="BF257" i="3" a="1"/>
  <c r="BF257" i="3" s="1"/>
  <c r="AV356" i="4" s="1"/>
  <c r="BA259" i="3" a="1"/>
  <c r="BA259" i="3" s="1"/>
  <c r="AY259" i="3" a="1"/>
  <c r="AY259" i="3" s="1"/>
  <c r="AW259" i="3" a="1"/>
  <c r="AW259" i="3" s="1"/>
  <c r="BB259" i="3"/>
  <c r="AX259" i="3" a="1"/>
  <c r="AX259" i="3" s="1"/>
  <c r="BC259" i="3" a="1"/>
  <c r="BC259" i="3" s="1"/>
  <c r="BI261" i="3" a="1"/>
  <c r="BI261" i="3" s="1"/>
  <c r="AY363" i="4" s="1"/>
  <c r="BG261" i="3" a="1"/>
  <c r="BG261" i="3" s="1"/>
  <c r="AW363" i="4" s="1"/>
  <c r="BE261" i="3" a="1"/>
  <c r="BE261" i="3" s="1"/>
  <c r="AU363" i="4" s="1"/>
  <c r="BK261" i="3" a="1"/>
  <c r="BK261" i="3" s="1"/>
  <c r="BA363" i="4" s="1"/>
  <c r="BJ261" i="3"/>
  <c r="AZ363" i="4" s="1"/>
  <c r="BH261" i="3" a="1"/>
  <c r="BH261" i="3" s="1"/>
  <c r="AX363" i="4" s="1"/>
  <c r="BF261" i="3" a="1"/>
  <c r="BF261" i="3" s="1"/>
  <c r="AV363" i="4" s="1"/>
  <c r="BC261" i="3" a="1"/>
  <c r="BC261" i="3" s="1"/>
  <c r="AT363" i="4" s="1"/>
  <c r="BB261" i="3"/>
  <c r="AS363" i="4" s="1"/>
  <c r="AZ261" i="3" a="1"/>
  <c r="AZ261" i="3" s="1"/>
  <c r="AQ363" i="4" s="1"/>
  <c r="AX261" i="3" a="1"/>
  <c r="AX261" i="3" s="1"/>
  <c r="AO363" i="4" s="1"/>
  <c r="BA261" i="3" a="1"/>
  <c r="BA261" i="3" s="1"/>
  <c r="AR363" i="4" s="1"/>
  <c r="AY261" i="3" a="1"/>
  <c r="AY261" i="3" s="1"/>
  <c r="AP363" i="4" s="1"/>
  <c r="AW261" i="3" a="1"/>
  <c r="AW261" i="3" s="1"/>
  <c r="AN363" i="4" s="1"/>
  <c r="BS261" i="3" a="1"/>
  <c r="BS261" i="3" s="1"/>
  <c r="BH363" i="4" s="1"/>
  <c r="BR261" i="3"/>
  <c r="BG363" i="4" s="1"/>
  <c r="BP261" i="3" a="1"/>
  <c r="BP261" i="3" s="1"/>
  <c r="BE363" i="4" s="1"/>
  <c r="BN261" i="3" a="1"/>
  <c r="BN261" i="3" s="1"/>
  <c r="BC363" i="4" s="1"/>
  <c r="BQ261" i="3" a="1"/>
  <c r="BQ261" i="3" s="1"/>
  <c r="BF363" i="4" s="1"/>
  <c r="BO261" i="3" a="1"/>
  <c r="BO261" i="3" s="1"/>
  <c r="BD363" i="4" s="1"/>
  <c r="BM261" i="3" a="1"/>
  <c r="BM261" i="3" s="1"/>
  <c r="BB363" i="4" s="1"/>
  <c r="BS248" i="3" a="1"/>
  <c r="BS248" i="3" s="1"/>
  <c r="BH344" i="4" s="1"/>
  <c r="AZ248" i="3" a="1"/>
  <c r="AZ248" i="3" s="1"/>
  <c r="AQ344" i="4" s="1"/>
  <c r="BR248" i="3"/>
  <c r="BG344" i="4" s="1"/>
  <c r="BP248" i="3" a="1"/>
  <c r="BP248" i="3" s="1"/>
  <c r="BE344" i="4" s="1"/>
  <c r="BQ248" i="3" a="1"/>
  <c r="BQ248" i="3" s="1"/>
  <c r="BF344" i="4" s="1"/>
  <c r="BM248" i="3" a="1"/>
  <c r="BM248" i="3" s="1"/>
  <c r="BB344" i="4" s="1"/>
  <c r="BN248" i="3" a="1"/>
  <c r="BN248" i="3" s="1"/>
  <c r="BC344" i="4" s="1"/>
  <c r="BA248" i="3" a="1"/>
  <c r="BA248" i="3" s="1"/>
  <c r="AR344" i="4" s="1"/>
  <c r="BB248" i="3"/>
  <c r="AS344" i="4" s="1"/>
  <c r="BC248" i="3" a="1"/>
  <c r="BC248" i="3" s="1"/>
  <c r="AT344" i="4" s="1"/>
  <c r="AW248" i="3" a="1"/>
  <c r="AW248" i="3" s="1"/>
  <c r="AN344" i="4" s="1"/>
  <c r="AX248" i="3" a="1"/>
  <c r="AX248" i="3" s="1"/>
  <c r="AO344" i="4" s="1"/>
  <c r="BI258" i="3" a="1"/>
  <c r="BI258" i="3" s="1"/>
  <c r="AY360" i="4" s="1"/>
  <c r="BG258" i="3" a="1"/>
  <c r="BG258" i="3" s="1"/>
  <c r="AW360" i="4" s="1"/>
  <c r="BE258" i="3" a="1"/>
  <c r="BE258" i="3" s="1"/>
  <c r="AU360" i="4" s="1"/>
  <c r="BK258" i="3" a="1"/>
  <c r="BK258" i="3" s="1"/>
  <c r="BA360" i="4" s="1"/>
  <c r="BH258" i="3" a="1"/>
  <c r="BH258" i="3" s="1"/>
  <c r="AX360" i="4" s="1"/>
  <c r="BJ258" i="3"/>
  <c r="AZ360" i="4" s="1"/>
  <c r="BF258" i="3" a="1"/>
  <c r="BF258" i="3" s="1"/>
  <c r="AV360" i="4" s="1"/>
  <c r="BC258" i="3" a="1"/>
  <c r="BC258" i="3" s="1"/>
  <c r="AT360" i="4" s="1"/>
  <c r="BB258" i="3"/>
  <c r="AS360" i="4" s="1"/>
  <c r="AZ258" i="3" a="1"/>
  <c r="AZ258" i="3" s="1"/>
  <c r="AQ360" i="4" s="1"/>
  <c r="AX258" i="3" a="1"/>
  <c r="AX258" i="3" s="1"/>
  <c r="AO360" i="4" s="1"/>
  <c r="AY258" i="3" a="1"/>
  <c r="AY258" i="3" s="1"/>
  <c r="AP360" i="4" s="1"/>
  <c r="AW258" i="3" a="1"/>
  <c r="AW258" i="3" s="1"/>
  <c r="AN360" i="4" s="1"/>
  <c r="BA258" i="3" a="1"/>
  <c r="BA258" i="3" s="1"/>
  <c r="AR360" i="4" s="1"/>
  <c r="BS258" i="3" a="1"/>
  <c r="BS258" i="3" s="1"/>
  <c r="BH360" i="4" s="1"/>
  <c r="BR258" i="3"/>
  <c r="BG360" i="4" s="1"/>
  <c r="BP258" i="3" a="1"/>
  <c r="BP258" i="3" s="1"/>
  <c r="BE360" i="4" s="1"/>
  <c r="BN258" i="3" a="1"/>
  <c r="BN258" i="3" s="1"/>
  <c r="BC360" i="4" s="1"/>
  <c r="BQ258" i="3" a="1"/>
  <c r="BQ258" i="3" s="1"/>
  <c r="BF360" i="4" s="1"/>
  <c r="BO258" i="3" a="1"/>
  <c r="BO258" i="3" s="1"/>
  <c r="BD360" i="4" s="1"/>
  <c r="BM258" i="3" a="1"/>
  <c r="BM258" i="3" s="1"/>
  <c r="BB360" i="4" s="1"/>
  <c r="BJ254" i="3"/>
  <c r="BH254" i="3" a="1"/>
  <c r="BH254" i="3" s="1"/>
  <c r="BF254" i="3" a="1"/>
  <c r="BF254" i="3" s="1"/>
  <c r="BG254" i="3" a="1"/>
  <c r="BG254" i="3" s="1"/>
  <c r="BI254" i="3" a="1"/>
  <c r="BI254" i="3" s="1"/>
  <c r="BE254" i="3" a="1"/>
  <c r="BE254" i="3" s="1"/>
  <c r="BK254" i="3" a="1"/>
  <c r="BK254" i="3" s="1"/>
  <c r="BS253" i="3" a="1"/>
  <c r="BS253" i="3" s="1"/>
  <c r="BP253" i="3" a="1"/>
  <c r="BP253" i="3" s="1"/>
  <c r="BM253" i="3" a="1"/>
  <c r="BM253" i="3" s="1"/>
  <c r="BR253" i="3"/>
  <c r="BO253" i="3" a="1"/>
  <c r="BO253" i="3" s="1"/>
  <c r="BN253" i="3" a="1"/>
  <c r="BN253" i="3" s="1"/>
  <c r="BQ253" i="3" a="1"/>
  <c r="BQ253" i="3" s="1"/>
  <c r="BA254" i="3" a="1"/>
  <c r="BA254" i="3" s="1"/>
  <c r="AY254" i="3" a="1"/>
  <c r="AY254" i="3" s="1"/>
  <c r="AW254" i="3" a="1"/>
  <c r="AW254" i="3" s="1"/>
  <c r="AX254" i="3" a="1"/>
  <c r="AX254" i="3" s="1"/>
  <c r="BC254" i="3" a="1"/>
  <c r="BC254" i="3" s="1"/>
  <c r="AZ254" i="3" a="1"/>
  <c r="AZ254" i="3" s="1"/>
  <c r="BB254" i="3"/>
  <c r="BI252" i="3" a="1"/>
  <c r="BI252" i="3" s="1"/>
  <c r="AY351" i="4" s="1"/>
  <c r="BG252" i="3" a="1"/>
  <c r="BG252" i="3" s="1"/>
  <c r="AW351" i="4" s="1"/>
  <c r="BE252" i="3" a="1"/>
  <c r="BE252" i="3" s="1"/>
  <c r="AU351" i="4" s="1"/>
  <c r="BJ252" i="3"/>
  <c r="AZ351" i="4" s="1"/>
  <c r="BH252" i="3" a="1"/>
  <c r="BH252" i="3" s="1"/>
  <c r="AX351" i="4" s="1"/>
  <c r="BF252" i="3" a="1"/>
  <c r="BF252" i="3" s="1"/>
  <c r="AV351" i="4" s="1"/>
  <c r="BK252" i="3" a="1"/>
  <c r="BK252" i="3" s="1"/>
  <c r="BA351" i="4" s="1"/>
  <c r="BA252" i="3" a="1"/>
  <c r="BA252" i="3" s="1"/>
  <c r="AR351" i="4" s="1"/>
  <c r="AY252" i="3" a="1"/>
  <c r="AY252" i="3" s="1"/>
  <c r="AP351" i="4" s="1"/>
  <c r="AW252" i="3" a="1"/>
  <c r="AW252" i="3" s="1"/>
  <c r="AN351" i="4" s="1"/>
  <c r="BB252" i="3"/>
  <c r="AS351" i="4" s="1"/>
  <c r="AX252" i="3" a="1"/>
  <c r="AX252" i="3" s="1"/>
  <c r="AO351" i="4" s="1"/>
  <c r="AZ252" i="3" a="1"/>
  <c r="AZ252" i="3" s="1"/>
  <c r="AQ351" i="4" s="1"/>
  <c r="BC252" i="3" a="1"/>
  <c r="BC252" i="3" s="1"/>
  <c r="AT351" i="4" s="1"/>
  <c r="AX253" i="3" a="1"/>
  <c r="AX253" i="3" s="1"/>
  <c r="BC253" i="3" a="1"/>
  <c r="BC253" i="3" s="1"/>
  <c r="AZ253" i="3" a="1"/>
  <c r="AZ253" i="3" s="1"/>
  <c r="AW253" i="3" a="1"/>
  <c r="AW253" i="3" s="1"/>
  <c r="BA253" i="3" a="1"/>
  <c r="BA253" i="3" s="1"/>
  <c r="AY253" i="3" a="1"/>
  <c r="AY253" i="3" s="1"/>
  <c r="BB253" i="3"/>
  <c r="BK253" i="3" a="1"/>
  <c r="BK253" i="3" s="1"/>
  <c r="BG253" i="3" a="1"/>
  <c r="BG253" i="3" s="1"/>
  <c r="BI253" i="3" a="1"/>
  <c r="BI253" i="3" s="1"/>
  <c r="BF253" i="3" a="1"/>
  <c r="BF253" i="3" s="1"/>
  <c r="BJ253" i="3"/>
  <c r="BE253" i="3" a="1"/>
  <c r="BE253" i="3" s="1"/>
  <c r="BH253" i="3" a="1"/>
  <c r="BH253" i="3" s="1"/>
  <c r="BC255" i="3" a="1"/>
  <c r="BC255" i="3" s="1"/>
  <c r="AT354" i="4" s="1"/>
  <c r="AZ255" i="3" a="1"/>
  <c r="AZ255" i="3" s="1"/>
  <c r="AQ354" i="4" s="1"/>
  <c r="BB255" i="3"/>
  <c r="AS354" i="4" s="1"/>
  <c r="AW255" i="3" a="1"/>
  <c r="AW255" i="3" s="1"/>
  <c r="AN354" i="4" s="1"/>
  <c r="AY255" i="3" a="1"/>
  <c r="AY255" i="3" s="1"/>
  <c r="AP354" i="4" s="1"/>
  <c r="AX255" i="3" a="1"/>
  <c r="AX255" i="3" s="1"/>
  <c r="AO354" i="4" s="1"/>
  <c r="BA255" i="3" a="1"/>
  <c r="BA255" i="3" s="1"/>
  <c r="AR354" i="4" s="1"/>
  <c r="BQ254" i="3" a="1"/>
  <c r="BQ254" i="3" s="1"/>
  <c r="BO254" i="3" a="1"/>
  <c r="BO254" i="3" s="1"/>
  <c r="BM254" i="3" a="1"/>
  <c r="BM254" i="3" s="1"/>
  <c r="BS254" i="3" a="1"/>
  <c r="BS254" i="3" s="1"/>
  <c r="BP254" i="3" a="1"/>
  <c r="BP254" i="3" s="1"/>
  <c r="BR254" i="3"/>
  <c r="BN254" i="3" a="1"/>
  <c r="BN254" i="3" s="1"/>
  <c r="BR252" i="3"/>
  <c r="BG351" i="4" s="1"/>
  <c r="BP252" i="3" a="1"/>
  <c r="BP252" i="3" s="1"/>
  <c r="BE351" i="4" s="1"/>
  <c r="BN252" i="3" a="1"/>
  <c r="BN252" i="3" s="1"/>
  <c r="BC351" i="4" s="1"/>
  <c r="BS252" i="3" a="1"/>
  <c r="BS252" i="3" s="1"/>
  <c r="BH351" i="4" s="1"/>
  <c r="BM252" i="3" a="1"/>
  <c r="BM252" i="3" s="1"/>
  <c r="BB351" i="4" s="1"/>
  <c r="BQ252" i="3" a="1"/>
  <c r="BQ252" i="3" s="1"/>
  <c r="BF351" i="4" s="1"/>
  <c r="BO252" i="3" a="1"/>
  <c r="BO252" i="3" s="1"/>
  <c r="BD351" i="4" s="1"/>
  <c r="BI255" i="3" a="1"/>
  <c r="BI255" i="3" s="1"/>
  <c r="AY354" i="4" s="1"/>
  <c r="BF255" i="3" a="1"/>
  <c r="BF255" i="3" s="1"/>
  <c r="AV354" i="4" s="1"/>
  <c r="BK255" i="3" a="1"/>
  <c r="BK255" i="3" s="1"/>
  <c r="BA354" i="4" s="1"/>
  <c r="BH255" i="3" a="1"/>
  <c r="BH255" i="3" s="1"/>
  <c r="AX354" i="4" s="1"/>
  <c r="BE255" i="3" a="1"/>
  <c r="BE255" i="3" s="1"/>
  <c r="AU354" i="4" s="1"/>
  <c r="BJ255" i="3"/>
  <c r="AZ354" i="4" s="1"/>
  <c r="BG255" i="3" a="1"/>
  <c r="BG255" i="3" s="1"/>
  <c r="AW354" i="4" s="1"/>
  <c r="BS255" i="3" a="1"/>
  <c r="BS255" i="3" s="1"/>
  <c r="BH354" i="4" s="1"/>
  <c r="BR255" i="3"/>
  <c r="BG354" i="4" s="1"/>
  <c r="BM255" i="3" a="1"/>
  <c r="BM255" i="3" s="1"/>
  <c r="BB354" i="4" s="1"/>
  <c r="BO255" i="3" a="1"/>
  <c r="BO255" i="3" s="1"/>
  <c r="BD354" i="4" s="1"/>
  <c r="BQ255" i="3" a="1"/>
  <c r="BQ255" i="3" s="1"/>
  <c r="BF354" i="4" s="1"/>
  <c r="BN255" i="3" a="1"/>
  <c r="BN255" i="3" s="1"/>
  <c r="BC354" i="4" s="1"/>
  <c r="BP255" i="3" a="1"/>
  <c r="BP255" i="3" s="1"/>
  <c r="BE354" i="4" s="1"/>
  <c r="BA251" i="3" a="1"/>
  <c r="BA251" i="3" s="1"/>
  <c r="AR347" i="4" s="1"/>
  <c r="AY251" i="3" a="1"/>
  <c r="AY251" i="3" s="1"/>
  <c r="AP347" i="4" s="1"/>
  <c r="AW251" i="3" a="1"/>
  <c r="AW251" i="3" s="1"/>
  <c r="AN347" i="4" s="1"/>
  <c r="BC251" i="3" a="1"/>
  <c r="BC251" i="3" s="1"/>
  <c r="AT347" i="4" s="1"/>
  <c r="BB251" i="3"/>
  <c r="AS347" i="4" s="1"/>
  <c r="AZ251" i="3" a="1"/>
  <c r="AZ251" i="3" s="1"/>
  <c r="AQ347" i="4" s="1"/>
  <c r="AX251" i="3" a="1"/>
  <c r="AX251" i="3" s="1"/>
  <c r="AO347" i="4" s="1"/>
  <c r="BQ251" i="3" a="1"/>
  <c r="BQ251" i="3" s="1"/>
  <c r="BF347" i="4" s="1"/>
  <c r="BO251" i="3" a="1"/>
  <c r="BO251" i="3" s="1"/>
  <c r="BD347" i="4" s="1"/>
  <c r="BM251" i="3" a="1"/>
  <c r="BM251" i="3" s="1"/>
  <c r="BB347" i="4" s="1"/>
  <c r="BS251" i="3" a="1"/>
  <c r="BS251" i="3" s="1"/>
  <c r="BH347" i="4" s="1"/>
  <c r="BR251" i="3"/>
  <c r="BG347" i="4" s="1"/>
  <c r="BP251" i="3" a="1"/>
  <c r="BP251" i="3" s="1"/>
  <c r="BE347" i="4" s="1"/>
  <c r="BN251" i="3" a="1"/>
  <c r="BN251" i="3" s="1"/>
  <c r="BC347" i="4" s="1"/>
  <c r="BJ251" i="3"/>
  <c r="AZ347" i="4" s="1"/>
  <c r="BH251" i="3" a="1"/>
  <c r="BH251" i="3" s="1"/>
  <c r="AX347" i="4" s="1"/>
  <c r="BF251" i="3" a="1"/>
  <c r="BF251" i="3" s="1"/>
  <c r="AV347" i="4" s="1"/>
  <c r="BI251" i="3" a="1"/>
  <c r="BI251" i="3" s="1"/>
  <c r="AY347" i="4" s="1"/>
  <c r="BG251" i="3" a="1"/>
  <c r="BG251" i="3" s="1"/>
  <c r="AW347" i="4" s="1"/>
  <c r="BE251" i="3" a="1"/>
  <c r="BE251" i="3" s="1"/>
  <c r="AU347" i="4" s="1"/>
  <c r="BK251" i="3" a="1"/>
  <c r="BK251" i="3" s="1"/>
  <c r="BA347" i="4" s="1"/>
  <c r="BH361" i="4"/>
  <c r="BC361" i="4"/>
  <c r="BF352" i="4"/>
  <c r="BI249" i="3" a="1"/>
  <c r="BI249" i="3" s="1"/>
  <c r="BG249" i="3" a="1"/>
  <c r="BG249" i="3" s="1"/>
  <c r="BE249" i="3" a="1"/>
  <c r="BE249" i="3" s="1"/>
  <c r="BK249" i="3" a="1"/>
  <c r="BK249" i="3" s="1"/>
  <c r="BJ249" i="3"/>
  <c r="BH249" i="3" a="1"/>
  <c r="BH249" i="3" s="1"/>
  <c r="BF249" i="3" a="1"/>
  <c r="BF249" i="3" s="1"/>
  <c r="AU361" i="4"/>
  <c r="BB352" i="4"/>
  <c r="AU345" i="4"/>
  <c r="BF361" i="4"/>
  <c r="BG361" i="4"/>
  <c r="BD361" i="4"/>
  <c r="AU352" i="4"/>
  <c r="BC352" i="4"/>
  <c r="BH352" i="4"/>
  <c r="BC249" i="3" a="1"/>
  <c r="BC249" i="3" s="1"/>
  <c r="BB249" i="3"/>
  <c r="AZ249" i="3" a="1"/>
  <c r="AZ249" i="3" s="1"/>
  <c r="AX249" i="3" a="1"/>
  <c r="AX249" i="3" s="1"/>
  <c r="BA249" i="3" a="1"/>
  <c r="BA249" i="3" s="1"/>
  <c r="AY249" i="3" a="1"/>
  <c r="AY249" i="3" s="1"/>
  <c r="AW249" i="3" a="1"/>
  <c r="AW249" i="3" s="1"/>
  <c r="BB361" i="4"/>
  <c r="BE361" i="4"/>
  <c r="BD352" i="4"/>
  <c r="BG352" i="4"/>
  <c r="BE352" i="4"/>
  <c r="BS249" i="3" a="1"/>
  <c r="BS249" i="3" s="1"/>
  <c r="BH345" i="4" s="1"/>
  <c r="BR249" i="3"/>
  <c r="BG345" i="4" s="1"/>
  <c r="BP249" i="3" a="1"/>
  <c r="BP249" i="3" s="1"/>
  <c r="BE345" i="4" s="1"/>
  <c r="BN249" i="3" a="1"/>
  <c r="BN249" i="3" s="1"/>
  <c r="BC345" i="4" s="1"/>
  <c r="BQ249" i="3" a="1"/>
  <c r="BQ249" i="3" s="1"/>
  <c r="BF345" i="4" s="1"/>
  <c r="BO249" i="3" a="1"/>
  <c r="BO249" i="3" s="1"/>
  <c r="BD345" i="4" s="1"/>
  <c r="BM249" i="3" a="1"/>
  <c r="BM249" i="3" s="1"/>
  <c r="BB345" i="4" s="1"/>
  <c r="D302" i="4"/>
  <c r="D181" i="4"/>
  <c r="D321" i="4"/>
  <c r="D22" i="4"/>
  <c r="AA304" i="4"/>
  <c r="W304" i="4"/>
  <c r="R304" i="4"/>
  <c r="P304" i="4"/>
  <c r="U304" i="4"/>
  <c r="V304" i="4"/>
  <c r="T304" i="4"/>
  <c r="Q304" i="4"/>
  <c r="AC304" i="4"/>
  <c r="I304" i="4"/>
  <c r="Z304" i="4"/>
  <c r="X304" i="4"/>
  <c r="S304" i="4"/>
  <c r="O304" i="4"/>
  <c r="Y304" i="4"/>
  <c r="AB304" i="4"/>
  <c r="BH245" i="3" a="1"/>
  <c r="BH245" i="3" s="1"/>
  <c r="BK245" i="3" a="1"/>
  <c r="BK245" i="3" s="1"/>
  <c r="BB245" i="3"/>
  <c r="AX245" i="3" a="1"/>
  <c r="AX245" i="3" s="1"/>
  <c r="BI247" i="3" a="1"/>
  <c r="BI247" i="3" s="1"/>
  <c r="BG247" i="3" a="1"/>
  <c r="BG247" i="3" s="1"/>
  <c r="BE247" i="3" a="1"/>
  <c r="BE247" i="3" s="1"/>
  <c r="BK247" i="3" a="1"/>
  <c r="BK247" i="3" s="1"/>
  <c r="BJ247" i="3"/>
  <c r="BH247" i="3" a="1"/>
  <c r="BH247" i="3" s="1"/>
  <c r="BF247" i="3" a="1"/>
  <c r="BF247" i="3" s="1"/>
  <c r="BG245" i="3" a="1"/>
  <c r="BG245" i="3" s="1"/>
  <c r="BC247" i="3" a="1"/>
  <c r="BC247" i="3" s="1"/>
  <c r="BB247" i="3"/>
  <c r="AZ247" i="3" a="1"/>
  <c r="AZ247" i="3" s="1"/>
  <c r="AX247" i="3" a="1"/>
  <c r="AX247" i="3" s="1"/>
  <c r="BA247" i="3" a="1"/>
  <c r="BA247" i="3" s="1"/>
  <c r="AY247" i="3" a="1"/>
  <c r="AY247" i="3" s="1"/>
  <c r="AW247" i="3" a="1"/>
  <c r="AW247" i="3" s="1"/>
  <c r="BS247" i="3" a="1"/>
  <c r="BS247" i="3" s="1"/>
  <c r="BR247" i="3"/>
  <c r="BP247" i="3" a="1"/>
  <c r="BP247" i="3" s="1"/>
  <c r="BN247" i="3" a="1"/>
  <c r="BN247" i="3" s="1"/>
  <c r="BQ247" i="3" a="1"/>
  <c r="BQ247" i="3" s="1"/>
  <c r="BO247" i="3" a="1"/>
  <c r="BO247" i="3" s="1"/>
  <c r="BM247" i="3" a="1"/>
  <c r="BM247" i="3" s="1"/>
  <c r="BA245" i="3" a="1"/>
  <c r="BA245" i="3" s="1"/>
  <c r="BC245" i="3" a="1"/>
  <c r="BC245" i="3" s="1"/>
  <c r="AW245" i="3" a="1"/>
  <c r="AW245" i="3" s="1"/>
  <c r="AZ245" i="3" a="1"/>
  <c r="AZ245" i="3" s="1"/>
  <c r="AY245" i="3" a="1"/>
  <c r="AY245" i="3" s="1"/>
  <c r="BI73" i="3" a="1"/>
  <c r="BI73" i="3" s="1"/>
  <c r="AY147" i="4" s="1"/>
  <c r="BJ245" i="3"/>
  <c r="BI245" i="3" a="1"/>
  <c r="BI245" i="3" s="1"/>
  <c r="BF245" i="3" a="1"/>
  <c r="BF245" i="3" s="1"/>
  <c r="AX73" i="3" a="1"/>
  <c r="AX73" i="3" s="1"/>
  <c r="AO147" i="4" s="1"/>
  <c r="BC73" i="3" a="1"/>
  <c r="BC73" i="3" s="1"/>
  <c r="AT147" i="4" s="1"/>
  <c r="AW73" i="3" a="1"/>
  <c r="AW73" i="3" s="1"/>
  <c r="AN147" i="4" s="1"/>
  <c r="BA73" i="3" a="1"/>
  <c r="BA73" i="3" s="1"/>
  <c r="AR147" i="4" s="1"/>
  <c r="BS14" i="3" a="1"/>
  <c r="BS14" i="3" s="1"/>
  <c r="BR14" i="3"/>
  <c r="BP14" i="3" a="1"/>
  <c r="BP14" i="3" s="1"/>
  <c r="BN14" i="3" a="1"/>
  <c r="BN14" i="3" s="1"/>
  <c r="BQ14" i="3" a="1"/>
  <c r="BQ14" i="3" s="1"/>
  <c r="BM14" i="3" a="1"/>
  <c r="BM14" i="3" s="1"/>
  <c r="BO14" i="3" a="1"/>
  <c r="BO14" i="3" s="1"/>
  <c r="BC14" i="3" a="1"/>
  <c r="BC14" i="3" s="1"/>
  <c r="BB14" i="3"/>
  <c r="AZ14" i="3" a="1"/>
  <c r="AZ14" i="3" s="1"/>
  <c r="AX14" i="3" a="1"/>
  <c r="AX14" i="3" s="1"/>
  <c r="AY14" i="3" a="1"/>
  <c r="AY14" i="3" s="1"/>
  <c r="AW14" i="3" a="1"/>
  <c r="AW14" i="3" s="1"/>
  <c r="BA14" i="3" a="1"/>
  <c r="BA14" i="3" s="1"/>
  <c r="BI14" i="3" a="1"/>
  <c r="BI14" i="3" s="1"/>
  <c r="BG14" i="3" a="1"/>
  <c r="BG14" i="3" s="1"/>
  <c r="BE14" i="3" a="1"/>
  <c r="BE14" i="3" s="1"/>
  <c r="BH14" i="3" a="1"/>
  <c r="BH14" i="3" s="1"/>
  <c r="BF14" i="3" a="1"/>
  <c r="BF14" i="3" s="1"/>
  <c r="BK14" i="3" a="1"/>
  <c r="BK14" i="3" s="1"/>
  <c r="BJ14" i="3"/>
  <c r="AZ73" i="3" a="1"/>
  <c r="AZ73" i="3" s="1"/>
  <c r="AQ147" i="4" s="1"/>
  <c r="AY73" i="3" a="1"/>
  <c r="AY73" i="3" s="1"/>
  <c r="AP147" i="4" s="1"/>
  <c r="BB73" i="3"/>
  <c r="AS147" i="4" s="1"/>
  <c r="BJ73" i="3"/>
  <c r="AZ147" i="4" s="1"/>
  <c r="BE73" i="3" a="1"/>
  <c r="BE73" i="3" s="1"/>
  <c r="AU147" i="4" s="1"/>
  <c r="BF73" i="3" a="1"/>
  <c r="BF73" i="3" s="1"/>
  <c r="AV147" i="4" s="1"/>
  <c r="BH73" i="3" a="1"/>
  <c r="BH73" i="3" s="1"/>
  <c r="AX147" i="4" s="1"/>
  <c r="BG73" i="3" a="1"/>
  <c r="BG73" i="3" s="1"/>
  <c r="AW147" i="4" s="1"/>
  <c r="BQ48" i="3" a="1"/>
  <c r="BQ48" i="3" s="1"/>
  <c r="BF117" i="4" s="1"/>
  <c r="BO48" i="3" a="1"/>
  <c r="BO48" i="3" s="1"/>
  <c r="BD117" i="4" s="1"/>
  <c r="BM48" i="3" a="1"/>
  <c r="BM48" i="3" s="1"/>
  <c r="BB117" i="4" s="1"/>
  <c r="BS48" i="3" a="1"/>
  <c r="BS48" i="3" s="1"/>
  <c r="BH117" i="4" s="1"/>
  <c r="BR48" i="3"/>
  <c r="BG117" i="4" s="1"/>
  <c r="BP48" i="3" a="1"/>
  <c r="BP48" i="3" s="1"/>
  <c r="BE117" i="4" s="1"/>
  <c r="BN48" i="3" a="1"/>
  <c r="BN48" i="3" s="1"/>
  <c r="BC117" i="4" s="1"/>
  <c r="BJ48" i="3"/>
  <c r="AZ117" i="4" s="1"/>
  <c r="BH48" i="3" a="1"/>
  <c r="BH48" i="3" s="1"/>
  <c r="AX117" i="4" s="1"/>
  <c r="BF48" i="3" a="1"/>
  <c r="BF48" i="3" s="1"/>
  <c r="AV117" i="4" s="1"/>
  <c r="BK48" i="3" a="1"/>
  <c r="BK48" i="3" s="1"/>
  <c r="BA117" i="4" s="1"/>
  <c r="BI48" i="3" a="1"/>
  <c r="BI48" i="3" s="1"/>
  <c r="AY117" i="4" s="1"/>
  <c r="BG48" i="3" a="1"/>
  <c r="BG48" i="3" s="1"/>
  <c r="AW117" i="4" s="1"/>
  <c r="BE48" i="3" a="1"/>
  <c r="BE48" i="3" s="1"/>
  <c r="AU117" i="4" s="1"/>
  <c r="BC49" i="3" a="1"/>
  <c r="BC49" i="3" s="1"/>
  <c r="AT118" i="4" s="1"/>
  <c r="BB49" i="3"/>
  <c r="AS118" i="4" s="1"/>
  <c r="AZ49" i="3" a="1"/>
  <c r="AZ49" i="3" s="1"/>
  <c r="AQ118" i="4" s="1"/>
  <c r="AX49" i="3" a="1"/>
  <c r="AX49" i="3" s="1"/>
  <c r="AO118" i="4" s="1"/>
  <c r="BA49" i="3" a="1"/>
  <c r="BA49" i="3" s="1"/>
  <c r="AR118" i="4" s="1"/>
  <c r="AY49" i="3" a="1"/>
  <c r="AY49" i="3" s="1"/>
  <c r="AP118" i="4" s="1"/>
  <c r="AW49" i="3" a="1"/>
  <c r="AW49" i="3" s="1"/>
  <c r="AN118" i="4" s="1"/>
  <c r="BS49" i="3" a="1"/>
  <c r="BS49" i="3" s="1"/>
  <c r="BH118" i="4" s="1"/>
  <c r="BR49" i="3"/>
  <c r="BG118" i="4" s="1"/>
  <c r="BP49" i="3" a="1"/>
  <c r="BP49" i="3" s="1"/>
  <c r="BE118" i="4" s="1"/>
  <c r="BN49" i="3" a="1"/>
  <c r="BN49" i="3" s="1"/>
  <c r="BC118" i="4" s="1"/>
  <c r="BQ49" i="3" a="1"/>
  <c r="BQ49" i="3" s="1"/>
  <c r="BF118" i="4" s="1"/>
  <c r="BO49" i="3" a="1"/>
  <c r="BO49" i="3" s="1"/>
  <c r="BD118" i="4" s="1"/>
  <c r="BM49" i="3" a="1"/>
  <c r="BM49" i="3" s="1"/>
  <c r="BB118" i="4" s="1"/>
  <c r="BI49" i="3" a="1"/>
  <c r="BI49" i="3" s="1"/>
  <c r="AY118" i="4" s="1"/>
  <c r="BG49" i="3" a="1"/>
  <c r="BG49" i="3" s="1"/>
  <c r="AW118" i="4" s="1"/>
  <c r="BE49" i="3" a="1"/>
  <c r="BE49" i="3" s="1"/>
  <c r="AU118" i="4" s="1"/>
  <c r="BK49" i="3" a="1"/>
  <c r="BK49" i="3" s="1"/>
  <c r="BA118" i="4" s="1"/>
  <c r="BJ49" i="3"/>
  <c r="AZ118" i="4" s="1"/>
  <c r="BH49" i="3" a="1"/>
  <c r="BH49" i="3" s="1"/>
  <c r="AX118" i="4" s="1"/>
  <c r="BF49" i="3" a="1"/>
  <c r="BF49" i="3" s="1"/>
  <c r="AV118" i="4" s="1"/>
  <c r="BA48" i="3" a="1"/>
  <c r="BA48" i="3" s="1"/>
  <c r="AR117" i="4" s="1"/>
  <c r="AY48" i="3" a="1"/>
  <c r="AY48" i="3" s="1"/>
  <c r="AP117" i="4" s="1"/>
  <c r="AW48" i="3" a="1"/>
  <c r="AW48" i="3" s="1"/>
  <c r="AN117" i="4" s="1"/>
  <c r="BB48" i="3"/>
  <c r="AS117" i="4" s="1"/>
  <c r="BC48" i="3" a="1"/>
  <c r="BC48" i="3" s="1"/>
  <c r="AT117" i="4" s="1"/>
  <c r="AZ48" i="3" a="1"/>
  <c r="AZ48" i="3" s="1"/>
  <c r="AQ117" i="4" s="1"/>
  <c r="AX48" i="3" a="1"/>
  <c r="AX48" i="3" s="1"/>
  <c r="AO117" i="4" s="1"/>
  <c r="BB52" i="3"/>
  <c r="AS121" i="4" s="1"/>
  <c r="BA52" i="3" a="1"/>
  <c r="BA52" i="3" s="1"/>
  <c r="AR121" i="4" s="1"/>
  <c r="AW52" i="3" a="1"/>
  <c r="AW52" i="3" s="1"/>
  <c r="AN121" i="4" s="1"/>
  <c r="AX52" i="3" a="1"/>
  <c r="AX52" i="3" s="1"/>
  <c r="AO121" i="4" s="1"/>
  <c r="AZ52" i="3" a="1"/>
  <c r="AZ52" i="3" s="1"/>
  <c r="AQ121" i="4" s="1"/>
  <c r="AY52" i="3" a="1"/>
  <c r="AY52" i="3" s="1"/>
  <c r="AP121" i="4" s="1"/>
  <c r="BR52" i="3"/>
  <c r="BG121" i="4" s="1"/>
  <c r="BM52" i="3" a="1"/>
  <c r="BM52" i="3" s="1"/>
  <c r="BB121" i="4" s="1"/>
  <c r="BN52" i="3" a="1"/>
  <c r="BN52" i="3" s="1"/>
  <c r="BC121" i="4" s="1"/>
  <c r="BS52" i="3" a="1"/>
  <c r="BS52" i="3" s="1"/>
  <c r="BH121" i="4" s="1"/>
  <c r="BP52" i="3" a="1"/>
  <c r="BP52" i="3" s="1"/>
  <c r="BE121" i="4" s="1"/>
  <c r="BI74" i="3" a="1"/>
  <c r="BI74" i="3" s="1"/>
  <c r="AY148" i="4" s="1"/>
  <c r="BG74" i="3" a="1"/>
  <c r="BG74" i="3" s="1"/>
  <c r="AW148" i="4" s="1"/>
  <c r="BE74" i="3" a="1"/>
  <c r="BE74" i="3" s="1"/>
  <c r="AU148" i="4" s="1"/>
  <c r="BH74" i="3" a="1"/>
  <c r="BH74" i="3" s="1"/>
  <c r="AX148" i="4" s="1"/>
  <c r="BF74" i="3" a="1"/>
  <c r="BF74" i="3" s="1"/>
  <c r="AV148" i="4" s="1"/>
  <c r="BK74" i="3" a="1"/>
  <c r="BK74" i="3" s="1"/>
  <c r="BA148" i="4" s="1"/>
  <c r="BJ74" i="3"/>
  <c r="AZ148" i="4" s="1"/>
  <c r="BI65" i="3" a="1"/>
  <c r="BI65" i="3" s="1"/>
  <c r="AY139" i="4" s="1"/>
  <c r="BG65" i="3" a="1"/>
  <c r="BG65" i="3" s="1"/>
  <c r="AW139" i="4" s="1"/>
  <c r="BE65" i="3" a="1"/>
  <c r="BE65" i="3" s="1"/>
  <c r="AU139" i="4" s="1"/>
  <c r="BH65" i="3" a="1"/>
  <c r="BH65" i="3" s="1"/>
  <c r="AX139" i="4" s="1"/>
  <c r="BK65" i="3" a="1"/>
  <c r="BK65" i="3" s="1"/>
  <c r="BA139" i="4" s="1"/>
  <c r="BF65" i="3" a="1"/>
  <c r="BF65" i="3" s="1"/>
  <c r="AV139" i="4" s="1"/>
  <c r="BJ65" i="3"/>
  <c r="AZ139" i="4" s="1"/>
  <c r="BS65" i="3" a="1"/>
  <c r="BS65" i="3" s="1"/>
  <c r="BH139" i="4" s="1"/>
  <c r="BR65" i="3"/>
  <c r="BG139" i="4" s="1"/>
  <c r="BP65" i="3" a="1"/>
  <c r="BP65" i="3" s="1"/>
  <c r="BE139" i="4" s="1"/>
  <c r="BN65" i="3" a="1"/>
  <c r="BN65" i="3" s="1"/>
  <c r="BC139" i="4" s="1"/>
  <c r="BQ65" i="3" a="1"/>
  <c r="BQ65" i="3" s="1"/>
  <c r="BF139" i="4" s="1"/>
  <c r="BM65" i="3" a="1"/>
  <c r="BM65" i="3" s="1"/>
  <c r="BB139" i="4" s="1"/>
  <c r="BO65" i="3" a="1"/>
  <c r="BO65" i="3" s="1"/>
  <c r="BD139" i="4" s="1"/>
  <c r="BA71" i="3" a="1"/>
  <c r="BA71" i="3" s="1"/>
  <c r="AR145" i="4" s="1"/>
  <c r="AY71" i="3" a="1"/>
  <c r="AY71" i="3" s="1"/>
  <c r="AP145" i="4" s="1"/>
  <c r="AW71" i="3" a="1"/>
  <c r="AW71" i="3" s="1"/>
  <c r="AN145" i="4" s="1"/>
  <c r="BB71" i="3"/>
  <c r="AS145" i="4" s="1"/>
  <c r="AX71" i="3" a="1"/>
  <c r="AX71" i="3" s="1"/>
  <c r="AO145" i="4" s="1"/>
  <c r="BC71" i="3" a="1"/>
  <c r="BC71" i="3" s="1"/>
  <c r="AT145" i="4" s="1"/>
  <c r="AZ71" i="3" a="1"/>
  <c r="AZ71" i="3" s="1"/>
  <c r="AQ145" i="4" s="1"/>
  <c r="BR70" i="3"/>
  <c r="BG144" i="4" s="1"/>
  <c r="BP70" i="3" a="1"/>
  <c r="BP70" i="3" s="1"/>
  <c r="BE144" i="4" s="1"/>
  <c r="BN70" i="3" a="1"/>
  <c r="BN70" i="3" s="1"/>
  <c r="BC144" i="4" s="1"/>
  <c r="BO70" i="3" a="1"/>
  <c r="BO70" i="3" s="1"/>
  <c r="BD144" i="4" s="1"/>
  <c r="BS70" i="3" a="1"/>
  <c r="BS70" i="3" s="1"/>
  <c r="BH144" i="4" s="1"/>
  <c r="BQ70" i="3" a="1"/>
  <c r="BQ70" i="3" s="1"/>
  <c r="BF144" i="4" s="1"/>
  <c r="BM70" i="3" a="1"/>
  <c r="BM70" i="3" s="1"/>
  <c r="BB144" i="4" s="1"/>
  <c r="BA64" i="3" a="1"/>
  <c r="BA64" i="3" s="1"/>
  <c r="AR138" i="4" s="1"/>
  <c r="AY64" i="3" a="1"/>
  <c r="AY64" i="3" s="1"/>
  <c r="AP138" i="4" s="1"/>
  <c r="AW64" i="3" a="1"/>
  <c r="AW64" i="3" s="1"/>
  <c r="AN138" i="4" s="1"/>
  <c r="BC64" i="3" a="1"/>
  <c r="BC64" i="3" s="1"/>
  <c r="AT138" i="4" s="1"/>
  <c r="BB64" i="3"/>
  <c r="AS138" i="4" s="1"/>
  <c r="AX64" i="3" a="1"/>
  <c r="AX64" i="3" s="1"/>
  <c r="AO138" i="4" s="1"/>
  <c r="AZ64" i="3" a="1"/>
  <c r="AZ64" i="3" s="1"/>
  <c r="AQ138" i="4" s="1"/>
  <c r="BQ64" i="3" a="1"/>
  <c r="BQ64" i="3" s="1"/>
  <c r="BF138" i="4" s="1"/>
  <c r="BO64" i="3" a="1"/>
  <c r="BO64" i="3" s="1"/>
  <c r="BD138" i="4" s="1"/>
  <c r="BM64" i="3" a="1"/>
  <c r="BM64" i="3" s="1"/>
  <c r="BB138" i="4" s="1"/>
  <c r="BR64" i="3"/>
  <c r="BG138" i="4" s="1"/>
  <c r="BN64" i="3" a="1"/>
  <c r="BN64" i="3" s="1"/>
  <c r="BC138" i="4" s="1"/>
  <c r="BS64" i="3" a="1"/>
  <c r="BS64" i="3" s="1"/>
  <c r="BH138" i="4" s="1"/>
  <c r="BP64" i="3" a="1"/>
  <c r="BP64" i="3" s="1"/>
  <c r="BE138" i="4" s="1"/>
  <c r="BR66" i="3"/>
  <c r="BG140" i="4" s="1"/>
  <c r="BP66" i="3" a="1"/>
  <c r="BP66" i="3" s="1"/>
  <c r="BE140" i="4" s="1"/>
  <c r="BN66" i="3" a="1"/>
  <c r="BN66" i="3" s="1"/>
  <c r="BC140" i="4" s="1"/>
  <c r="BO66" i="3" a="1"/>
  <c r="BO66" i="3" s="1"/>
  <c r="BD140" i="4" s="1"/>
  <c r="BS66" i="3" a="1"/>
  <c r="BS66" i="3" s="1"/>
  <c r="BH140" i="4" s="1"/>
  <c r="BQ66" i="3" a="1"/>
  <c r="BQ66" i="3" s="1"/>
  <c r="BF140" i="4" s="1"/>
  <c r="BM66" i="3" a="1"/>
  <c r="BM66" i="3" s="1"/>
  <c r="BB140" i="4" s="1"/>
  <c r="BJ68" i="3"/>
  <c r="AZ142" i="4" s="1"/>
  <c r="BH68" i="3" a="1"/>
  <c r="BH68" i="3" s="1"/>
  <c r="AX142" i="4" s="1"/>
  <c r="BF68" i="3" a="1"/>
  <c r="BF68" i="3" s="1"/>
  <c r="AV142" i="4" s="1"/>
  <c r="BG68" i="3" a="1"/>
  <c r="BG68" i="3" s="1"/>
  <c r="AW142" i="4" s="1"/>
  <c r="BE68" i="3" a="1"/>
  <c r="BE68" i="3" s="1"/>
  <c r="AU142" i="4" s="1"/>
  <c r="BK68" i="3" a="1"/>
  <c r="BK68" i="3" s="1"/>
  <c r="BA142" i="4" s="1"/>
  <c r="BI68" i="3" a="1"/>
  <c r="BI68" i="3" s="1"/>
  <c r="AY142" i="4" s="1"/>
  <c r="BI69" i="3" a="1"/>
  <c r="BI69" i="3" s="1"/>
  <c r="AY143" i="4" s="1"/>
  <c r="BG69" i="3" a="1"/>
  <c r="BG69" i="3" s="1"/>
  <c r="AW143" i="4" s="1"/>
  <c r="BE69" i="3" a="1"/>
  <c r="BE69" i="3" s="1"/>
  <c r="AU143" i="4" s="1"/>
  <c r="BH69" i="3" a="1"/>
  <c r="BH69" i="3" s="1"/>
  <c r="AX143" i="4" s="1"/>
  <c r="BK69" i="3" a="1"/>
  <c r="BK69" i="3" s="1"/>
  <c r="BA143" i="4" s="1"/>
  <c r="BF69" i="3" a="1"/>
  <c r="BF69" i="3" s="1"/>
  <c r="AV143" i="4" s="1"/>
  <c r="BJ69" i="3"/>
  <c r="AZ143" i="4" s="1"/>
  <c r="BS69" i="3" a="1"/>
  <c r="BS69" i="3" s="1"/>
  <c r="BH143" i="4" s="1"/>
  <c r="BR69" i="3"/>
  <c r="BG143" i="4" s="1"/>
  <c r="BP69" i="3" a="1"/>
  <c r="BP69" i="3" s="1"/>
  <c r="BE143" i="4" s="1"/>
  <c r="BN69" i="3" a="1"/>
  <c r="BN69" i="3" s="1"/>
  <c r="BC143" i="4" s="1"/>
  <c r="BQ69" i="3" a="1"/>
  <c r="BQ69" i="3" s="1"/>
  <c r="BF143" i="4" s="1"/>
  <c r="BM69" i="3" a="1"/>
  <c r="BM69" i="3" s="1"/>
  <c r="BB143" i="4" s="1"/>
  <c r="BO69" i="3" a="1"/>
  <c r="BO69" i="3" s="1"/>
  <c r="BD143" i="4" s="1"/>
  <c r="BQ67" i="3" a="1"/>
  <c r="BQ67" i="3" s="1"/>
  <c r="BF141" i="4" s="1"/>
  <c r="BO67" i="3" a="1"/>
  <c r="BO67" i="3" s="1"/>
  <c r="BD141" i="4" s="1"/>
  <c r="BM67" i="3" a="1"/>
  <c r="BM67" i="3" s="1"/>
  <c r="BB141" i="4" s="1"/>
  <c r="BP67" i="3" a="1"/>
  <c r="BP67" i="3" s="1"/>
  <c r="BE141" i="4" s="1"/>
  <c r="BN67" i="3" a="1"/>
  <c r="BN67" i="3" s="1"/>
  <c r="BC141" i="4" s="1"/>
  <c r="BS67" i="3" a="1"/>
  <c r="BS67" i="3" s="1"/>
  <c r="BH141" i="4" s="1"/>
  <c r="BR67" i="3"/>
  <c r="BG141" i="4" s="1"/>
  <c r="BA72" i="3" a="1"/>
  <c r="BA72" i="3" s="1"/>
  <c r="AR146" i="4" s="1"/>
  <c r="AY72" i="3" a="1"/>
  <c r="AY72" i="3" s="1"/>
  <c r="AP146" i="4" s="1"/>
  <c r="AW72" i="3" a="1"/>
  <c r="AW72" i="3" s="1"/>
  <c r="AN146" i="4" s="1"/>
  <c r="BC72" i="3" a="1"/>
  <c r="BC72" i="3" s="1"/>
  <c r="AT146" i="4" s="1"/>
  <c r="BB72" i="3"/>
  <c r="AS146" i="4" s="1"/>
  <c r="AX72" i="3" a="1"/>
  <c r="AX72" i="3" s="1"/>
  <c r="AO146" i="4" s="1"/>
  <c r="AZ72" i="3" a="1"/>
  <c r="AZ72" i="3" s="1"/>
  <c r="AQ146" i="4" s="1"/>
  <c r="BB70" i="3"/>
  <c r="AS144" i="4" s="1"/>
  <c r="AZ70" i="3" a="1"/>
  <c r="AZ70" i="3" s="1"/>
  <c r="AQ144" i="4" s="1"/>
  <c r="AX70" i="3" a="1"/>
  <c r="AX70" i="3" s="1"/>
  <c r="AO144" i="4" s="1"/>
  <c r="BA70" i="3" a="1"/>
  <c r="BA70" i="3" s="1"/>
  <c r="AR144" i="4" s="1"/>
  <c r="AW70" i="3" a="1"/>
  <c r="AW70" i="3" s="1"/>
  <c r="AN144" i="4" s="1"/>
  <c r="BC70" i="3" a="1"/>
  <c r="BC70" i="3" s="1"/>
  <c r="AT144" i="4" s="1"/>
  <c r="AY70" i="3" a="1"/>
  <c r="AY70" i="3" s="1"/>
  <c r="AP144" i="4" s="1"/>
  <c r="BB63" i="3"/>
  <c r="AS137" i="4" s="1"/>
  <c r="AZ63" i="3" a="1"/>
  <c r="AZ63" i="3" s="1"/>
  <c r="AQ137" i="4" s="1"/>
  <c r="AX63" i="3" a="1"/>
  <c r="AX63" i="3" s="1"/>
  <c r="AO137" i="4" s="1"/>
  <c r="BC63" i="3" a="1"/>
  <c r="BC63" i="3" s="1"/>
  <c r="AT137" i="4" s="1"/>
  <c r="BA63" i="3" a="1"/>
  <c r="BA63" i="3" s="1"/>
  <c r="AR137" i="4" s="1"/>
  <c r="AW63" i="3" a="1"/>
  <c r="AW63" i="3" s="1"/>
  <c r="AN137" i="4" s="1"/>
  <c r="AY63" i="3" a="1"/>
  <c r="AY63" i="3" s="1"/>
  <c r="AP137" i="4" s="1"/>
  <c r="BI63" i="3" a="1"/>
  <c r="BI63" i="3" s="1"/>
  <c r="AY137" i="4" s="1"/>
  <c r="BG63" i="3" a="1"/>
  <c r="BG63" i="3" s="1"/>
  <c r="AW137" i="4" s="1"/>
  <c r="BE63" i="3" a="1"/>
  <c r="BE63" i="3" s="1"/>
  <c r="AU137" i="4" s="1"/>
  <c r="BK63" i="3" a="1"/>
  <c r="BK63" i="3" s="1"/>
  <c r="BA137" i="4" s="1"/>
  <c r="BJ63" i="3"/>
  <c r="AZ137" i="4" s="1"/>
  <c r="BF63" i="3" a="1"/>
  <c r="BF63" i="3" s="1"/>
  <c r="AV137" i="4" s="1"/>
  <c r="BH63" i="3" a="1"/>
  <c r="BH63" i="3" s="1"/>
  <c r="AX137" i="4" s="1"/>
  <c r="BQ72" i="3" a="1"/>
  <c r="BQ72" i="3" s="1"/>
  <c r="BF146" i="4" s="1"/>
  <c r="BO72" i="3" a="1"/>
  <c r="BO72" i="3" s="1"/>
  <c r="BD146" i="4" s="1"/>
  <c r="BM72" i="3" a="1"/>
  <c r="BM72" i="3" s="1"/>
  <c r="BB146" i="4" s="1"/>
  <c r="BS72" i="3" a="1"/>
  <c r="BS72" i="3" s="1"/>
  <c r="BH146" i="4" s="1"/>
  <c r="BP72" i="3" a="1"/>
  <c r="BP72" i="3" s="1"/>
  <c r="BE146" i="4" s="1"/>
  <c r="BR72" i="3"/>
  <c r="BG146" i="4" s="1"/>
  <c r="BN72" i="3" a="1"/>
  <c r="BN72" i="3" s="1"/>
  <c r="BC146" i="4" s="1"/>
  <c r="BC74" i="3" a="1"/>
  <c r="BC74" i="3" s="1"/>
  <c r="AT148" i="4" s="1"/>
  <c r="BB74" i="3"/>
  <c r="AS148" i="4" s="1"/>
  <c r="AZ74" i="3" a="1"/>
  <c r="AZ74" i="3" s="1"/>
  <c r="AQ148" i="4" s="1"/>
  <c r="AX74" i="3" a="1"/>
  <c r="AX74" i="3" s="1"/>
  <c r="AO148" i="4" s="1"/>
  <c r="AY74" i="3" a="1"/>
  <c r="AY74" i="3" s="1"/>
  <c r="AP148" i="4" s="1"/>
  <c r="AW74" i="3" a="1"/>
  <c r="AW74" i="3" s="1"/>
  <c r="AN148" i="4" s="1"/>
  <c r="BA74" i="3" a="1"/>
  <c r="BA74" i="3" s="1"/>
  <c r="AR148" i="4" s="1"/>
  <c r="BK71" i="3" a="1"/>
  <c r="BK71" i="3" s="1"/>
  <c r="BA145" i="4" s="1"/>
  <c r="BJ71" i="3"/>
  <c r="AZ145" i="4" s="1"/>
  <c r="BH71" i="3" a="1"/>
  <c r="BH71" i="3" s="1"/>
  <c r="AX145" i="4" s="1"/>
  <c r="BF71" i="3" a="1"/>
  <c r="BF71" i="3" s="1"/>
  <c r="AV145" i="4" s="1"/>
  <c r="BG71" i="3" a="1"/>
  <c r="BG71" i="3" s="1"/>
  <c r="AW145" i="4" s="1"/>
  <c r="BE71" i="3" a="1"/>
  <c r="BE71" i="3" s="1"/>
  <c r="AU145" i="4" s="1"/>
  <c r="BI71" i="3" a="1"/>
  <c r="BI71" i="3" s="1"/>
  <c r="AY145" i="4" s="1"/>
  <c r="BB66" i="3"/>
  <c r="AS140" i="4" s="1"/>
  <c r="AZ66" i="3" a="1"/>
  <c r="AZ66" i="3" s="1"/>
  <c r="AQ140" i="4" s="1"/>
  <c r="AX66" i="3" a="1"/>
  <c r="AX66" i="3" s="1"/>
  <c r="AO140" i="4" s="1"/>
  <c r="BC66" i="3" a="1"/>
  <c r="BC66" i="3" s="1"/>
  <c r="AT140" i="4" s="1"/>
  <c r="BA66" i="3" a="1"/>
  <c r="BA66" i="3" s="1"/>
  <c r="AR140" i="4" s="1"/>
  <c r="AW66" i="3" a="1"/>
  <c r="AW66" i="3" s="1"/>
  <c r="AN140" i="4" s="1"/>
  <c r="AY66" i="3" a="1"/>
  <c r="AY66" i="3" s="1"/>
  <c r="AP140" i="4" s="1"/>
  <c r="BI66" i="3" a="1"/>
  <c r="BI66" i="3" s="1"/>
  <c r="AY140" i="4" s="1"/>
  <c r="BG66" i="3" a="1"/>
  <c r="BG66" i="3" s="1"/>
  <c r="AW140" i="4" s="1"/>
  <c r="BE66" i="3" a="1"/>
  <c r="BE66" i="3" s="1"/>
  <c r="AU140" i="4" s="1"/>
  <c r="BK66" i="3" a="1"/>
  <c r="BK66" i="3" s="1"/>
  <c r="BA140" i="4" s="1"/>
  <c r="BJ66" i="3"/>
  <c r="AZ140" i="4" s="1"/>
  <c r="BF66" i="3" a="1"/>
  <c r="BF66" i="3" s="1"/>
  <c r="AV140" i="4" s="1"/>
  <c r="BH66" i="3" a="1"/>
  <c r="BH66" i="3" s="1"/>
  <c r="AX140" i="4" s="1"/>
  <c r="BA68" i="3" a="1"/>
  <c r="BA68" i="3" s="1"/>
  <c r="AR142" i="4" s="1"/>
  <c r="AY68" i="3" a="1"/>
  <c r="AY68" i="3" s="1"/>
  <c r="AP142" i="4" s="1"/>
  <c r="AW68" i="3" a="1"/>
  <c r="AW68" i="3" s="1"/>
  <c r="AN142" i="4" s="1"/>
  <c r="BC68" i="3" a="1"/>
  <c r="BC68" i="3" s="1"/>
  <c r="AT142" i="4" s="1"/>
  <c r="BB68" i="3"/>
  <c r="AS142" i="4" s="1"/>
  <c r="AX68" i="3" a="1"/>
  <c r="AX68" i="3" s="1"/>
  <c r="AO142" i="4" s="1"/>
  <c r="AZ68" i="3" a="1"/>
  <c r="AZ68" i="3" s="1"/>
  <c r="AQ142" i="4" s="1"/>
  <c r="BA67" i="3" a="1"/>
  <c r="BA67" i="3" s="1"/>
  <c r="AR141" i="4" s="1"/>
  <c r="AY67" i="3" a="1"/>
  <c r="AY67" i="3" s="1"/>
  <c r="AP141" i="4" s="1"/>
  <c r="AW67" i="3" a="1"/>
  <c r="AW67" i="3" s="1"/>
  <c r="AN141" i="4" s="1"/>
  <c r="BC67" i="3" a="1"/>
  <c r="BC67" i="3" s="1"/>
  <c r="AT141" i="4" s="1"/>
  <c r="BB67" i="3"/>
  <c r="AS141" i="4" s="1"/>
  <c r="AX67" i="3" a="1"/>
  <c r="AX67" i="3" s="1"/>
  <c r="AO141" i="4" s="1"/>
  <c r="AZ67" i="3" a="1"/>
  <c r="AZ67" i="3" s="1"/>
  <c r="AQ141" i="4" s="1"/>
  <c r="BK67" i="3" a="1"/>
  <c r="BK67" i="3" s="1"/>
  <c r="BA141" i="4" s="1"/>
  <c r="BJ67" i="3"/>
  <c r="AZ141" i="4" s="1"/>
  <c r="BH67" i="3" a="1"/>
  <c r="BH67" i="3" s="1"/>
  <c r="AX141" i="4" s="1"/>
  <c r="BF67" i="3" a="1"/>
  <c r="BF67" i="3" s="1"/>
  <c r="AV141" i="4" s="1"/>
  <c r="BG67" i="3" a="1"/>
  <c r="BG67" i="3" s="1"/>
  <c r="AW141" i="4" s="1"/>
  <c r="BE67" i="3" a="1"/>
  <c r="BE67" i="3" s="1"/>
  <c r="AU141" i="4" s="1"/>
  <c r="BI67" i="3" a="1"/>
  <c r="BI67" i="3" s="1"/>
  <c r="AY141" i="4" s="1"/>
  <c r="BC62" i="3" a="1"/>
  <c r="BC62" i="3" s="1"/>
  <c r="AT136" i="4" s="1"/>
  <c r="BB62" i="3"/>
  <c r="AS136" i="4" s="1"/>
  <c r="AZ62" i="3" a="1"/>
  <c r="AZ62" i="3" s="1"/>
  <c r="AQ136" i="4" s="1"/>
  <c r="AX62" i="3" a="1"/>
  <c r="AX62" i="3" s="1"/>
  <c r="AO136" i="4" s="1"/>
  <c r="AY62" i="3" a="1"/>
  <c r="AY62" i="3" s="1"/>
  <c r="AP136" i="4" s="1"/>
  <c r="BA62" i="3" a="1"/>
  <c r="BA62" i="3" s="1"/>
  <c r="AR136" i="4" s="1"/>
  <c r="AW62" i="3" a="1"/>
  <c r="AW62" i="3" s="1"/>
  <c r="AN136" i="4" s="1"/>
  <c r="BJ72" i="3"/>
  <c r="AZ146" i="4" s="1"/>
  <c r="BH72" i="3" a="1"/>
  <c r="BH72" i="3" s="1"/>
  <c r="AX146" i="4" s="1"/>
  <c r="BF72" i="3" a="1"/>
  <c r="BF72" i="3" s="1"/>
  <c r="AV146" i="4" s="1"/>
  <c r="BG72" i="3" a="1"/>
  <c r="BG72" i="3" s="1"/>
  <c r="AW146" i="4" s="1"/>
  <c r="BK72" i="3" a="1"/>
  <c r="BK72" i="3" s="1"/>
  <c r="BA146" i="4" s="1"/>
  <c r="BI72" i="3" a="1"/>
  <c r="BI72" i="3" s="1"/>
  <c r="AY146" i="4" s="1"/>
  <c r="BE72" i="3" a="1"/>
  <c r="BE72" i="3" s="1"/>
  <c r="AU146" i="4" s="1"/>
  <c r="BS74" i="3" a="1"/>
  <c r="BS74" i="3" s="1"/>
  <c r="BH148" i="4" s="1"/>
  <c r="BR74" i="3"/>
  <c r="BG148" i="4" s="1"/>
  <c r="BP74" i="3" a="1"/>
  <c r="BP74" i="3" s="1"/>
  <c r="BE148" i="4" s="1"/>
  <c r="BN74" i="3" a="1"/>
  <c r="BN74" i="3" s="1"/>
  <c r="BC148" i="4" s="1"/>
  <c r="BQ74" i="3" a="1"/>
  <c r="BQ74" i="3" s="1"/>
  <c r="BF148" i="4" s="1"/>
  <c r="BM74" i="3" a="1"/>
  <c r="BM74" i="3" s="1"/>
  <c r="BB148" i="4" s="1"/>
  <c r="BO74" i="3" a="1"/>
  <c r="BO74" i="3" s="1"/>
  <c r="BD148" i="4" s="1"/>
  <c r="BC65" i="3" a="1"/>
  <c r="BC65" i="3" s="1"/>
  <c r="AT139" i="4" s="1"/>
  <c r="BB65" i="3"/>
  <c r="AS139" i="4" s="1"/>
  <c r="AZ65" i="3" a="1"/>
  <c r="AZ65" i="3" s="1"/>
  <c r="AQ139" i="4" s="1"/>
  <c r="AX65" i="3" a="1"/>
  <c r="AX65" i="3" s="1"/>
  <c r="AO139" i="4" s="1"/>
  <c r="AY65" i="3" a="1"/>
  <c r="AY65" i="3" s="1"/>
  <c r="AP139" i="4" s="1"/>
  <c r="AW65" i="3" a="1"/>
  <c r="AW65" i="3" s="1"/>
  <c r="AN139" i="4" s="1"/>
  <c r="BA65" i="3" a="1"/>
  <c r="BA65" i="3" s="1"/>
  <c r="AR139" i="4" s="1"/>
  <c r="BQ71" i="3" a="1"/>
  <c r="BQ71" i="3" s="1"/>
  <c r="BF145" i="4" s="1"/>
  <c r="BO71" i="3" a="1"/>
  <c r="BO71" i="3" s="1"/>
  <c r="BD145" i="4" s="1"/>
  <c r="BM71" i="3" a="1"/>
  <c r="BM71" i="3" s="1"/>
  <c r="BB145" i="4" s="1"/>
  <c r="BP71" i="3" a="1"/>
  <c r="BP71" i="3" s="1"/>
  <c r="BE145" i="4" s="1"/>
  <c r="BS71" i="3" a="1"/>
  <c r="BS71" i="3" s="1"/>
  <c r="BH145" i="4" s="1"/>
  <c r="BN71" i="3" a="1"/>
  <c r="BN71" i="3" s="1"/>
  <c r="BC145" i="4" s="1"/>
  <c r="BR71" i="3"/>
  <c r="BG145" i="4" s="1"/>
  <c r="BI70" i="3" a="1"/>
  <c r="BI70" i="3" s="1"/>
  <c r="AY144" i="4" s="1"/>
  <c r="BG70" i="3" a="1"/>
  <c r="BG70" i="3" s="1"/>
  <c r="AW144" i="4" s="1"/>
  <c r="BE70" i="3" a="1"/>
  <c r="BE70" i="3" s="1"/>
  <c r="AU144" i="4" s="1"/>
  <c r="BK70" i="3" a="1"/>
  <c r="BK70" i="3" s="1"/>
  <c r="BA144" i="4" s="1"/>
  <c r="BJ70" i="3"/>
  <c r="AZ144" i="4" s="1"/>
  <c r="BF70" i="3" a="1"/>
  <c r="BF70" i="3" s="1"/>
  <c r="AV144" i="4" s="1"/>
  <c r="BH70" i="3" a="1"/>
  <c r="BH70" i="3" s="1"/>
  <c r="AX144" i="4" s="1"/>
  <c r="BJ64" i="3"/>
  <c r="AZ138" i="4" s="1"/>
  <c r="BH64" i="3" a="1"/>
  <c r="BH64" i="3" s="1"/>
  <c r="AX138" i="4" s="1"/>
  <c r="BI64" i="3" a="1"/>
  <c r="BI64" i="3" s="1"/>
  <c r="AY138" i="4" s="1"/>
  <c r="BF64" i="3" a="1"/>
  <c r="BF64" i="3" s="1"/>
  <c r="AV138" i="4" s="1"/>
  <c r="BG64" i="3" a="1"/>
  <c r="BG64" i="3" s="1"/>
  <c r="AW138" i="4" s="1"/>
  <c r="BK64" i="3" a="1"/>
  <c r="BK64" i="3" s="1"/>
  <c r="BA138" i="4" s="1"/>
  <c r="BE64" i="3" a="1"/>
  <c r="BE64" i="3" s="1"/>
  <c r="AU138" i="4" s="1"/>
  <c r="BQ68" i="3" a="1"/>
  <c r="BQ68" i="3" s="1"/>
  <c r="BF142" i="4" s="1"/>
  <c r="BO68" i="3" a="1"/>
  <c r="BO68" i="3" s="1"/>
  <c r="BD142" i="4" s="1"/>
  <c r="BM68" i="3" a="1"/>
  <c r="BM68" i="3" s="1"/>
  <c r="BB142" i="4" s="1"/>
  <c r="BS68" i="3" a="1"/>
  <c r="BS68" i="3" s="1"/>
  <c r="BH142" i="4" s="1"/>
  <c r="BP68" i="3" a="1"/>
  <c r="BP68" i="3" s="1"/>
  <c r="BE142" i="4" s="1"/>
  <c r="BN68" i="3" a="1"/>
  <c r="BN68" i="3" s="1"/>
  <c r="BC142" i="4" s="1"/>
  <c r="BR68" i="3"/>
  <c r="BG142" i="4" s="1"/>
  <c r="BC69" i="3" a="1"/>
  <c r="BC69" i="3" s="1"/>
  <c r="AT143" i="4" s="1"/>
  <c r="BB69" i="3"/>
  <c r="AS143" i="4" s="1"/>
  <c r="AZ69" i="3" a="1"/>
  <c r="AZ69" i="3" s="1"/>
  <c r="AQ143" i="4" s="1"/>
  <c r="AX69" i="3" a="1"/>
  <c r="AX69" i="3" s="1"/>
  <c r="AO143" i="4" s="1"/>
  <c r="AY69" i="3" a="1"/>
  <c r="AY69" i="3" s="1"/>
  <c r="AP143" i="4" s="1"/>
  <c r="AW69" i="3" a="1"/>
  <c r="AW69" i="3" s="1"/>
  <c r="AN143" i="4" s="1"/>
  <c r="BA69" i="3" a="1"/>
  <c r="BA69" i="3" s="1"/>
  <c r="AR143" i="4" s="1"/>
  <c r="BR63" i="3"/>
  <c r="BG137" i="4" s="1"/>
  <c r="BP63" i="3" a="1"/>
  <c r="BP63" i="3" s="1"/>
  <c r="BE137" i="4" s="1"/>
  <c r="BN63" i="3" a="1"/>
  <c r="BN63" i="3" s="1"/>
  <c r="BC137" i="4" s="1"/>
  <c r="BO63" i="3" a="1"/>
  <c r="BO63" i="3" s="1"/>
  <c r="BD137" i="4" s="1"/>
  <c r="BS63" i="3" a="1"/>
  <c r="BS63" i="3" s="1"/>
  <c r="BH137" i="4" s="1"/>
  <c r="BQ63" i="3" a="1"/>
  <c r="BQ63" i="3" s="1"/>
  <c r="BF137" i="4" s="1"/>
  <c r="BM63" i="3" a="1"/>
  <c r="BM63" i="3" s="1"/>
  <c r="BB137" i="4" s="1"/>
  <c r="BI62" i="3" a="1"/>
  <c r="BI62" i="3" s="1"/>
  <c r="AY136" i="4" s="1"/>
  <c r="BG62" i="3" a="1"/>
  <c r="BG62" i="3" s="1"/>
  <c r="AW136" i="4" s="1"/>
  <c r="BE62" i="3" a="1"/>
  <c r="BE62" i="3" s="1"/>
  <c r="AU136" i="4" s="1"/>
  <c r="BH62" i="3" a="1"/>
  <c r="BH62" i="3" s="1"/>
  <c r="AX136" i="4" s="1"/>
  <c r="BK62" i="3" a="1"/>
  <c r="BK62" i="3" s="1"/>
  <c r="BA136" i="4" s="1"/>
  <c r="BJ62" i="3"/>
  <c r="AZ136" i="4" s="1"/>
  <c r="BF62" i="3" a="1"/>
  <c r="BF62" i="3" s="1"/>
  <c r="AV136" i="4" s="1"/>
  <c r="BS62" i="3" a="1"/>
  <c r="BS62" i="3" s="1"/>
  <c r="BH136" i="4" s="1"/>
  <c r="BR62" i="3"/>
  <c r="BG136" i="4" s="1"/>
  <c r="BP62" i="3" a="1"/>
  <c r="BP62" i="3" s="1"/>
  <c r="BE136" i="4" s="1"/>
  <c r="BN62" i="3" a="1"/>
  <c r="BN62" i="3" s="1"/>
  <c r="BC136" i="4" s="1"/>
  <c r="BQ62" i="3" a="1"/>
  <c r="BQ62" i="3" s="1"/>
  <c r="BF136" i="4" s="1"/>
  <c r="BM62" i="3" a="1"/>
  <c r="BM62" i="3" s="1"/>
  <c r="BB136" i="4" s="1"/>
  <c r="BO62" i="3" a="1"/>
  <c r="BO62" i="3" s="1"/>
  <c r="BD136" i="4" s="1"/>
  <c r="BR58" i="3"/>
  <c r="BG132" i="4" s="1"/>
  <c r="BP58" i="3" a="1"/>
  <c r="BP58" i="3" s="1"/>
  <c r="BE132" i="4" s="1"/>
  <c r="BN58" i="3" a="1"/>
  <c r="BN58" i="3" s="1"/>
  <c r="BC132" i="4" s="1"/>
  <c r="BO58" i="3" a="1"/>
  <c r="BO58" i="3" s="1"/>
  <c r="BD132" i="4" s="1"/>
  <c r="BS58" i="3" a="1"/>
  <c r="BS58" i="3" s="1"/>
  <c r="BH132" i="4" s="1"/>
  <c r="BM58" i="3" a="1"/>
  <c r="BM58" i="3" s="1"/>
  <c r="BB132" i="4" s="1"/>
  <c r="BQ58" i="3" a="1"/>
  <c r="BQ58" i="3" s="1"/>
  <c r="BF132" i="4" s="1"/>
  <c r="BQ59" i="3" a="1"/>
  <c r="BQ59" i="3" s="1"/>
  <c r="BF133" i="4" s="1"/>
  <c r="BO59" i="3" a="1"/>
  <c r="BO59" i="3" s="1"/>
  <c r="BD133" i="4" s="1"/>
  <c r="BM59" i="3" a="1"/>
  <c r="BM59" i="3" s="1"/>
  <c r="BB133" i="4" s="1"/>
  <c r="BR59" i="3"/>
  <c r="BG133" i="4" s="1"/>
  <c r="BN59" i="3" a="1"/>
  <c r="BN59" i="3" s="1"/>
  <c r="BC133" i="4" s="1"/>
  <c r="BP59" i="3" a="1"/>
  <c r="BP59" i="3" s="1"/>
  <c r="BE133" i="4" s="1"/>
  <c r="BS59" i="3" a="1"/>
  <c r="BS59" i="3" s="1"/>
  <c r="BH133" i="4" s="1"/>
  <c r="BK59" i="3" a="1"/>
  <c r="BK59" i="3" s="1"/>
  <c r="BA133" i="4" s="1"/>
  <c r="BJ59" i="3"/>
  <c r="AZ133" i="4" s="1"/>
  <c r="BH59" i="3" a="1"/>
  <c r="BH59" i="3" s="1"/>
  <c r="AX133" i="4" s="1"/>
  <c r="BF59" i="3" a="1"/>
  <c r="BF59" i="3" s="1"/>
  <c r="AV133" i="4" s="1"/>
  <c r="BI59" i="3" a="1"/>
  <c r="BI59" i="3" s="1"/>
  <c r="AY133" i="4" s="1"/>
  <c r="BE59" i="3" a="1"/>
  <c r="BE59" i="3" s="1"/>
  <c r="AU133" i="4" s="1"/>
  <c r="BG59" i="3" a="1"/>
  <c r="BG59" i="3" s="1"/>
  <c r="AW133" i="4" s="1"/>
  <c r="BS56" i="3" a="1"/>
  <c r="BS56" i="3" s="1"/>
  <c r="BH130" i="4" s="1"/>
  <c r="BP56" i="3" a="1"/>
  <c r="BP56" i="3" s="1"/>
  <c r="BE130" i="4" s="1"/>
  <c r="BM56" i="3" a="1"/>
  <c r="BM56" i="3" s="1"/>
  <c r="BB130" i="4" s="1"/>
  <c r="BR56" i="3"/>
  <c r="BG130" i="4" s="1"/>
  <c r="BO56" i="3" a="1"/>
  <c r="BO56" i="3" s="1"/>
  <c r="BD130" i="4" s="1"/>
  <c r="BQ56" i="3" a="1"/>
  <c r="BQ56" i="3" s="1"/>
  <c r="BF130" i="4" s="1"/>
  <c r="BN56" i="3" a="1"/>
  <c r="BN56" i="3" s="1"/>
  <c r="BC130" i="4" s="1"/>
  <c r="BA57" i="3" a="1"/>
  <c r="BA57" i="3" s="1"/>
  <c r="AR131" i="4" s="1"/>
  <c r="AY57" i="3" a="1"/>
  <c r="AY57" i="3" s="1"/>
  <c r="AP131" i="4" s="1"/>
  <c r="AW57" i="3" a="1"/>
  <c r="AW57" i="3" s="1"/>
  <c r="AN131" i="4" s="1"/>
  <c r="AX57" i="3" a="1"/>
  <c r="AX57" i="3" s="1"/>
  <c r="AO131" i="4" s="1"/>
  <c r="BC57" i="3" a="1"/>
  <c r="BC57" i="3" s="1"/>
  <c r="AT131" i="4" s="1"/>
  <c r="AZ57" i="3" a="1"/>
  <c r="AZ57" i="3" s="1"/>
  <c r="AQ131" i="4" s="1"/>
  <c r="BB57" i="3"/>
  <c r="AS131" i="4" s="1"/>
  <c r="BA60" i="3" a="1"/>
  <c r="BA60" i="3" s="1"/>
  <c r="AR134" i="4" s="1"/>
  <c r="AY60" i="3" a="1"/>
  <c r="AY60" i="3" s="1"/>
  <c r="AP134" i="4" s="1"/>
  <c r="AW60" i="3" a="1"/>
  <c r="AW60" i="3" s="1"/>
  <c r="AN134" i="4" s="1"/>
  <c r="BC60" i="3" a="1"/>
  <c r="BC60" i="3" s="1"/>
  <c r="AT134" i="4" s="1"/>
  <c r="BB60" i="3"/>
  <c r="AS134" i="4" s="1"/>
  <c r="AZ60" i="3" a="1"/>
  <c r="AZ60" i="3" s="1"/>
  <c r="AQ134" i="4" s="1"/>
  <c r="AX60" i="3" a="1"/>
  <c r="AX60" i="3" s="1"/>
  <c r="AO134" i="4" s="1"/>
  <c r="BI58" i="3" a="1"/>
  <c r="BI58" i="3" s="1"/>
  <c r="AY132" i="4" s="1"/>
  <c r="BG58" i="3" a="1"/>
  <c r="BG58" i="3" s="1"/>
  <c r="AW132" i="4" s="1"/>
  <c r="BE58" i="3" a="1"/>
  <c r="BE58" i="3" s="1"/>
  <c r="AU132" i="4" s="1"/>
  <c r="BK58" i="3" a="1"/>
  <c r="BK58" i="3" s="1"/>
  <c r="BA132" i="4" s="1"/>
  <c r="BJ58" i="3"/>
  <c r="AZ132" i="4" s="1"/>
  <c r="BF58" i="3" a="1"/>
  <c r="BF58" i="3" s="1"/>
  <c r="AV132" i="4" s="1"/>
  <c r="BH58" i="3" a="1"/>
  <c r="BH58" i="3" s="1"/>
  <c r="AX132" i="4" s="1"/>
  <c r="BK56" i="3" a="1"/>
  <c r="BK56" i="3" s="1"/>
  <c r="BA130" i="4" s="1"/>
  <c r="BG56" i="3" a="1"/>
  <c r="BG56" i="3" s="1"/>
  <c r="AW130" i="4" s="1"/>
  <c r="BI56" i="3" a="1"/>
  <c r="BI56" i="3" s="1"/>
  <c r="AY130" i="4" s="1"/>
  <c r="BF56" i="3" a="1"/>
  <c r="BF56" i="3" s="1"/>
  <c r="AV130" i="4" s="1"/>
  <c r="BH56" i="3" a="1"/>
  <c r="BH56" i="3" s="1"/>
  <c r="AX130" i="4" s="1"/>
  <c r="BJ56" i="3"/>
  <c r="AZ130" i="4" s="1"/>
  <c r="BE56" i="3" a="1"/>
  <c r="BE56" i="3" s="1"/>
  <c r="AU130" i="4" s="1"/>
  <c r="BC61" i="3" a="1"/>
  <c r="BC61" i="3" s="1"/>
  <c r="AT135" i="4" s="1"/>
  <c r="BB61" i="3"/>
  <c r="AS135" i="4" s="1"/>
  <c r="AZ61" i="3" a="1"/>
  <c r="AZ61" i="3" s="1"/>
  <c r="AQ135" i="4" s="1"/>
  <c r="AX61" i="3" a="1"/>
  <c r="AX61" i="3" s="1"/>
  <c r="AO135" i="4" s="1"/>
  <c r="AY61" i="3" a="1"/>
  <c r="AY61" i="3" s="1"/>
  <c r="AP135" i="4" s="1"/>
  <c r="AW61" i="3" a="1"/>
  <c r="AW61" i="3" s="1"/>
  <c r="AN135" i="4" s="1"/>
  <c r="BA61" i="3" a="1"/>
  <c r="BA61" i="3" s="1"/>
  <c r="AR135" i="4" s="1"/>
  <c r="BJ60" i="3"/>
  <c r="AZ134" i="4" s="1"/>
  <c r="BH60" i="3" a="1"/>
  <c r="BH60" i="3" s="1"/>
  <c r="AX134" i="4" s="1"/>
  <c r="BF60" i="3" a="1"/>
  <c r="BF60" i="3" s="1"/>
  <c r="AV134" i="4" s="1"/>
  <c r="BI60" i="3" a="1"/>
  <c r="BI60" i="3" s="1"/>
  <c r="AY134" i="4" s="1"/>
  <c r="BG60" i="3" a="1"/>
  <c r="BG60" i="3" s="1"/>
  <c r="AW134" i="4" s="1"/>
  <c r="BE60" i="3" a="1"/>
  <c r="BE60" i="3" s="1"/>
  <c r="AU134" i="4" s="1"/>
  <c r="BK60" i="3" a="1"/>
  <c r="BK60" i="3" s="1"/>
  <c r="BA134" i="4" s="1"/>
  <c r="BQ60" i="3" a="1"/>
  <c r="BQ60" i="3" s="1"/>
  <c r="BF134" i="4" s="1"/>
  <c r="BO60" i="3" a="1"/>
  <c r="BO60" i="3" s="1"/>
  <c r="BD134" i="4" s="1"/>
  <c r="BM60" i="3" a="1"/>
  <c r="BM60" i="3" s="1"/>
  <c r="BB134" i="4" s="1"/>
  <c r="BS60" i="3" a="1"/>
  <c r="BS60" i="3" s="1"/>
  <c r="BH134" i="4" s="1"/>
  <c r="BR60" i="3"/>
  <c r="BG134" i="4" s="1"/>
  <c r="BP60" i="3" a="1"/>
  <c r="BP60" i="3" s="1"/>
  <c r="BE134" i="4" s="1"/>
  <c r="BN60" i="3" a="1"/>
  <c r="BN60" i="3" s="1"/>
  <c r="BC134" i="4" s="1"/>
  <c r="BA59" i="3" a="1"/>
  <c r="BA59" i="3" s="1"/>
  <c r="AR133" i="4" s="1"/>
  <c r="AY59" i="3" a="1"/>
  <c r="AY59" i="3" s="1"/>
  <c r="AP133" i="4" s="1"/>
  <c r="AW59" i="3" a="1"/>
  <c r="AW59" i="3" s="1"/>
  <c r="AN133" i="4" s="1"/>
  <c r="AZ59" i="3" a="1"/>
  <c r="AZ59" i="3" s="1"/>
  <c r="AQ133" i="4" s="1"/>
  <c r="BB59" i="3"/>
  <c r="AS133" i="4" s="1"/>
  <c r="AX59" i="3" a="1"/>
  <c r="AX59" i="3" s="1"/>
  <c r="AO133" i="4" s="1"/>
  <c r="BC59" i="3" a="1"/>
  <c r="BC59" i="3" s="1"/>
  <c r="AT133" i="4" s="1"/>
  <c r="AX56" i="3" a="1"/>
  <c r="AX56" i="3" s="1"/>
  <c r="AO130" i="4" s="1"/>
  <c r="BC56" i="3" a="1"/>
  <c r="BC56" i="3" s="1"/>
  <c r="AT130" i="4" s="1"/>
  <c r="AZ56" i="3" a="1"/>
  <c r="AZ56" i="3" s="1"/>
  <c r="AQ130" i="4" s="1"/>
  <c r="AW56" i="3" a="1"/>
  <c r="AW56" i="3" s="1"/>
  <c r="AN130" i="4" s="1"/>
  <c r="BB56" i="3"/>
  <c r="AS130" i="4" s="1"/>
  <c r="AY56" i="3" a="1"/>
  <c r="AY56" i="3" s="1"/>
  <c r="AP130" i="4" s="1"/>
  <c r="BA56" i="3" a="1"/>
  <c r="BA56" i="3" s="1"/>
  <c r="AR130" i="4" s="1"/>
  <c r="BS61" i="3" a="1"/>
  <c r="BS61" i="3" s="1"/>
  <c r="BH135" i="4" s="1"/>
  <c r="BR61" i="3"/>
  <c r="BG135" i="4" s="1"/>
  <c r="BP61" i="3" a="1"/>
  <c r="BP61" i="3" s="1"/>
  <c r="BE135" i="4" s="1"/>
  <c r="BN61" i="3" a="1"/>
  <c r="BN61" i="3" s="1"/>
  <c r="BC135" i="4" s="1"/>
  <c r="BQ61" i="3" a="1"/>
  <c r="BQ61" i="3" s="1"/>
  <c r="BF135" i="4" s="1"/>
  <c r="BO61" i="3" a="1"/>
  <c r="BO61" i="3" s="1"/>
  <c r="BD135" i="4" s="1"/>
  <c r="BM61" i="3" a="1"/>
  <c r="BM61" i="3" s="1"/>
  <c r="BB135" i="4" s="1"/>
  <c r="BQ57" i="3" a="1"/>
  <c r="BQ57" i="3" s="1"/>
  <c r="BF131" i="4" s="1"/>
  <c r="BO57" i="3" a="1"/>
  <c r="BO57" i="3" s="1"/>
  <c r="BD131" i="4" s="1"/>
  <c r="BM57" i="3" a="1"/>
  <c r="BM57" i="3" s="1"/>
  <c r="BB131" i="4" s="1"/>
  <c r="BS57" i="3" a="1"/>
  <c r="BS57" i="3" s="1"/>
  <c r="BH131" i="4" s="1"/>
  <c r="BP57" i="3" a="1"/>
  <c r="BP57" i="3" s="1"/>
  <c r="BE131" i="4" s="1"/>
  <c r="BR57" i="3"/>
  <c r="BG131" i="4" s="1"/>
  <c r="BN57" i="3" a="1"/>
  <c r="BN57" i="3" s="1"/>
  <c r="BC131" i="4" s="1"/>
  <c r="BC58" i="3" a="1"/>
  <c r="BC58" i="3" s="1"/>
  <c r="AT132" i="4" s="1"/>
  <c r="BB58" i="3"/>
  <c r="AS132" i="4" s="1"/>
  <c r="AZ58" i="3" a="1"/>
  <c r="AZ58" i="3" s="1"/>
  <c r="AQ132" i="4" s="1"/>
  <c r="AX58" i="3" a="1"/>
  <c r="AX58" i="3" s="1"/>
  <c r="AO132" i="4" s="1"/>
  <c r="AY58" i="3" a="1"/>
  <c r="AY58" i="3" s="1"/>
  <c r="AP132" i="4" s="1"/>
  <c r="BA58" i="3" a="1"/>
  <c r="BA58" i="3" s="1"/>
  <c r="AR132" i="4" s="1"/>
  <c r="AW58" i="3" a="1"/>
  <c r="AW58" i="3" s="1"/>
  <c r="AN132" i="4" s="1"/>
  <c r="BI61" i="3" a="1"/>
  <c r="BI61" i="3" s="1"/>
  <c r="AY135" i="4" s="1"/>
  <c r="BG61" i="3" a="1"/>
  <c r="BG61" i="3" s="1"/>
  <c r="AW135" i="4" s="1"/>
  <c r="BE61" i="3" a="1"/>
  <c r="BE61" i="3" s="1"/>
  <c r="AU135" i="4" s="1"/>
  <c r="BK61" i="3" a="1"/>
  <c r="BK61" i="3" s="1"/>
  <c r="BA135" i="4" s="1"/>
  <c r="BH61" i="3" a="1"/>
  <c r="BH61" i="3" s="1"/>
  <c r="AX135" i="4" s="1"/>
  <c r="BF61" i="3" a="1"/>
  <c r="BF61" i="3" s="1"/>
  <c r="AV135" i="4" s="1"/>
  <c r="BJ61" i="3"/>
  <c r="AZ135" i="4" s="1"/>
  <c r="BJ57" i="3"/>
  <c r="AZ131" i="4" s="1"/>
  <c r="BH57" i="3" a="1"/>
  <c r="BH57" i="3" s="1"/>
  <c r="AX131" i="4" s="1"/>
  <c r="BF57" i="3" a="1"/>
  <c r="BF57" i="3" s="1"/>
  <c r="AV131" i="4" s="1"/>
  <c r="BG57" i="3" a="1"/>
  <c r="BG57" i="3" s="1"/>
  <c r="AW131" i="4" s="1"/>
  <c r="BI57" i="3" a="1"/>
  <c r="BI57" i="3" s="1"/>
  <c r="AY131" i="4" s="1"/>
  <c r="BK57" i="3" a="1"/>
  <c r="BK57" i="3" s="1"/>
  <c r="BA131" i="4" s="1"/>
  <c r="BE57" i="3" a="1"/>
  <c r="BE57" i="3" s="1"/>
  <c r="AU131" i="4" s="1"/>
  <c r="BJ54" i="3"/>
  <c r="AZ128" i="4" s="1"/>
  <c r="BH54" i="3" a="1"/>
  <c r="BH54" i="3" s="1"/>
  <c r="AX128" i="4" s="1"/>
  <c r="BF54" i="3" a="1"/>
  <c r="BF54" i="3" s="1"/>
  <c r="AV128" i="4" s="1"/>
  <c r="BI54" i="3" a="1"/>
  <c r="BI54" i="3" s="1"/>
  <c r="AY128" i="4" s="1"/>
  <c r="BG54" i="3" a="1"/>
  <c r="BG54" i="3" s="1"/>
  <c r="AW128" i="4" s="1"/>
  <c r="BE54" i="3" a="1"/>
  <c r="BE54" i="3" s="1"/>
  <c r="AU128" i="4" s="1"/>
  <c r="BK54" i="3" a="1"/>
  <c r="BK54" i="3" s="1"/>
  <c r="BA128" i="4" s="1"/>
  <c r="BQ54" i="3" a="1"/>
  <c r="BQ54" i="3" s="1"/>
  <c r="BF128" i="4" s="1"/>
  <c r="BO54" i="3" a="1"/>
  <c r="BO54" i="3" s="1"/>
  <c r="BD128" i="4" s="1"/>
  <c r="BM54" i="3" a="1"/>
  <c r="BM54" i="3" s="1"/>
  <c r="BB128" i="4" s="1"/>
  <c r="BS54" i="3" a="1"/>
  <c r="BS54" i="3" s="1"/>
  <c r="BH128" i="4" s="1"/>
  <c r="BR54" i="3"/>
  <c r="BG128" i="4" s="1"/>
  <c r="BP54" i="3" a="1"/>
  <c r="BP54" i="3" s="1"/>
  <c r="BE128" i="4" s="1"/>
  <c r="BN54" i="3" a="1"/>
  <c r="BN54" i="3" s="1"/>
  <c r="BC128" i="4" s="1"/>
  <c r="BC55" i="3" a="1"/>
  <c r="BC55" i="3" s="1"/>
  <c r="AT129" i="4" s="1"/>
  <c r="BB55" i="3"/>
  <c r="AS129" i="4" s="1"/>
  <c r="AZ55" i="3" a="1"/>
  <c r="AZ55" i="3" s="1"/>
  <c r="AQ129" i="4" s="1"/>
  <c r="AX55" i="3" a="1"/>
  <c r="AX55" i="3" s="1"/>
  <c r="AO129" i="4" s="1"/>
  <c r="AY55" i="3" a="1"/>
  <c r="AY55" i="3" s="1"/>
  <c r="AP129" i="4" s="1"/>
  <c r="AW55" i="3" a="1"/>
  <c r="AW55" i="3" s="1"/>
  <c r="AN129" i="4" s="1"/>
  <c r="BA55" i="3" a="1"/>
  <c r="BA55" i="3" s="1"/>
  <c r="AR129" i="4" s="1"/>
  <c r="BS55" i="3" a="1"/>
  <c r="BS55" i="3" s="1"/>
  <c r="BH129" i="4" s="1"/>
  <c r="BR55" i="3"/>
  <c r="BG129" i="4" s="1"/>
  <c r="BP55" i="3" a="1"/>
  <c r="BP55" i="3" s="1"/>
  <c r="BE129" i="4" s="1"/>
  <c r="BN55" i="3" a="1"/>
  <c r="BN55" i="3" s="1"/>
  <c r="BC129" i="4" s="1"/>
  <c r="BQ55" i="3" a="1"/>
  <c r="BQ55" i="3" s="1"/>
  <c r="BF129" i="4" s="1"/>
  <c r="BO55" i="3" a="1"/>
  <c r="BO55" i="3" s="1"/>
  <c r="BD129" i="4" s="1"/>
  <c r="BM55" i="3" a="1"/>
  <c r="BM55" i="3" s="1"/>
  <c r="BB129" i="4" s="1"/>
  <c r="BK53" i="3" a="1"/>
  <c r="BK53" i="3" s="1"/>
  <c r="BA127" i="4" s="1"/>
  <c r="BJ53" i="3"/>
  <c r="AZ127" i="4" s="1"/>
  <c r="BH53" i="3" a="1"/>
  <c r="BH53" i="3" s="1"/>
  <c r="AX127" i="4" s="1"/>
  <c r="BF53" i="3" a="1"/>
  <c r="BF53" i="3" s="1"/>
  <c r="AV127" i="4" s="1"/>
  <c r="BG53" i="3" a="1"/>
  <c r="BG53" i="3" s="1"/>
  <c r="AW127" i="4" s="1"/>
  <c r="BE53" i="3" a="1"/>
  <c r="BE53" i="3" s="1"/>
  <c r="AU127" i="4" s="1"/>
  <c r="BI53" i="3" a="1"/>
  <c r="BI53" i="3" s="1"/>
  <c r="AY127" i="4" s="1"/>
  <c r="BI55" i="3" a="1"/>
  <c r="BI55" i="3" s="1"/>
  <c r="AY129" i="4" s="1"/>
  <c r="BG55" i="3" a="1"/>
  <c r="BG55" i="3" s="1"/>
  <c r="AW129" i="4" s="1"/>
  <c r="BE55" i="3" a="1"/>
  <c r="BE55" i="3" s="1"/>
  <c r="AU129" i="4" s="1"/>
  <c r="BK55" i="3" a="1"/>
  <c r="BK55" i="3" s="1"/>
  <c r="BA129" i="4" s="1"/>
  <c r="BH55" i="3" a="1"/>
  <c r="BH55" i="3" s="1"/>
  <c r="AX129" i="4" s="1"/>
  <c r="BF55" i="3" a="1"/>
  <c r="BF55" i="3" s="1"/>
  <c r="AV129" i="4" s="1"/>
  <c r="BJ55" i="3"/>
  <c r="AZ129" i="4" s="1"/>
  <c r="BA54" i="3" a="1"/>
  <c r="BA54" i="3" s="1"/>
  <c r="AR128" i="4" s="1"/>
  <c r="AY54" i="3" a="1"/>
  <c r="AY54" i="3" s="1"/>
  <c r="AP128" i="4" s="1"/>
  <c r="AW54" i="3" a="1"/>
  <c r="AW54" i="3" s="1"/>
  <c r="AN128" i="4" s="1"/>
  <c r="BC54" i="3" a="1"/>
  <c r="BC54" i="3" s="1"/>
  <c r="AT128" i="4" s="1"/>
  <c r="BB54" i="3"/>
  <c r="AS128" i="4" s="1"/>
  <c r="AZ54" i="3" a="1"/>
  <c r="AZ54" i="3" s="1"/>
  <c r="AQ128" i="4" s="1"/>
  <c r="AX54" i="3" a="1"/>
  <c r="AX54" i="3" s="1"/>
  <c r="AO128" i="4" s="1"/>
  <c r="BA53" i="3" a="1"/>
  <c r="BA53" i="3" s="1"/>
  <c r="AR127" i="4" s="1"/>
  <c r="AY53" i="3" a="1"/>
  <c r="AY53" i="3" s="1"/>
  <c r="AP127" i="4" s="1"/>
  <c r="AW53" i="3" a="1"/>
  <c r="AW53" i="3" s="1"/>
  <c r="AN127" i="4" s="1"/>
  <c r="BC53" i="3" a="1"/>
  <c r="BC53" i="3" s="1"/>
  <c r="AT127" i="4" s="1"/>
  <c r="AX53" i="3" a="1"/>
  <c r="AX53" i="3" s="1"/>
  <c r="AO127" i="4" s="1"/>
  <c r="BB53" i="3"/>
  <c r="AS127" i="4" s="1"/>
  <c r="AZ53" i="3" a="1"/>
  <c r="AZ53" i="3" s="1"/>
  <c r="AQ127" i="4" s="1"/>
  <c r="BQ53" i="3" a="1"/>
  <c r="BQ53" i="3" s="1"/>
  <c r="BF127" i="4" s="1"/>
  <c r="BO53" i="3" a="1"/>
  <c r="BO53" i="3" s="1"/>
  <c r="BD127" i="4" s="1"/>
  <c r="BM53" i="3" a="1"/>
  <c r="BM53" i="3" s="1"/>
  <c r="BB127" i="4" s="1"/>
  <c r="BS53" i="3" a="1"/>
  <c r="BS53" i="3" s="1"/>
  <c r="BH127" i="4" s="1"/>
  <c r="BP53" i="3" a="1"/>
  <c r="BP53" i="3" s="1"/>
  <c r="BE127" i="4" s="1"/>
  <c r="BN53" i="3" a="1"/>
  <c r="BN53" i="3" s="1"/>
  <c r="BC127" i="4" s="1"/>
  <c r="BR53" i="3"/>
  <c r="BG127" i="4" s="1"/>
  <c r="BA50" i="3" a="1"/>
  <c r="BA50" i="3" s="1"/>
  <c r="AY50" i="3" a="1"/>
  <c r="AY50" i="3" s="1"/>
  <c r="AW50" i="3" a="1"/>
  <c r="AW50" i="3" s="1"/>
  <c r="BB50" i="3"/>
  <c r="AZ50" i="3" a="1"/>
  <c r="AZ50" i="3" s="1"/>
  <c r="AX50" i="3" a="1"/>
  <c r="AX50" i="3" s="1"/>
  <c r="BC50" i="3" a="1"/>
  <c r="BC50" i="3" s="1"/>
  <c r="BI51" i="3" a="1"/>
  <c r="BI51" i="3" s="1"/>
  <c r="BG51" i="3" a="1"/>
  <c r="BG51" i="3" s="1"/>
  <c r="BE51" i="3" a="1"/>
  <c r="BE51" i="3" s="1"/>
  <c r="BK51" i="3" a="1"/>
  <c r="BK51" i="3" s="1"/>
  <c r="BH51" i="3" a="1"/>
  <c r="BH51" i="3" s="1"/>
  <c r="BF51" i="3" a="1"/>
  <c r="BF51" i="3" s="1"/>
  <c r="BJ51" i="3"/>
  <c r="BJ50" i="3"/>
  <c r="BH50" i="3" a="1"/>
  <c r="BH50" i="3" s="1"/>
  <c r="BF50" i="3" a="1"/>
  <c r="BF50" i="3" s="1"/>
  <c r="BI50" i="3" a="1"/>
  <c r="BI50" i="3" s="1"/>
  <c r="BG50" i="3" a="1"/>
  <c r="BG50" i="3" s="1"/>
  <c r="BE50" i="3" a="1"/>
  <c r="BE50" i="3" s="1"/>
  <c r="BK50" i="3" a="1"/>
  <c r="BK50" i="3" s="1"/>
  <c r="BQ50" i="3" a="1"/>
  <c r="BQ50" i="3" s="1"/>
  <c r="BO50" i="3" a="1"/>
  <c r="BO50" i="3" s="1"/>
  <c r="BM50" i="3" a="1"/>
  <c r="BM50" i="3" s="1"/>
  <c r="BS50" i="3" a="1"/>
  <c r="BS50" i="3" s="1"/>
  <c r="BR50" i="3"/>
  <c r="BP50" i="3" a="1"/>
  <c r="BP50" i="3" s="1"/>
  <c r="BN50" i="3" a="1"/>
  <c r="BN50" i="3" s="1"/>
  <c r="BC51" i="3" a="1"/>
  <c r="BC51" i="3" s="1"/>
  <c r="BB51" i="3"/>
  <c r="AZ51" i="3" a="1"/>
  <c r="AZ51" i="3" s="1"/>
  <c r="AX51" i="3" a="1"/>
  <c r="AX51" i="3" s="1"/>
  <c r="AY51" i="3" a="1"/>
  <c r="AY51" i="3" s="1"/>
  <c r="AW51" i="3" a="1"/>
  <c r="AW51" i="3" s="1"/>
  <c r="BA51" i="3" a="1"/>
  <c r="BA51" i="3" s="1"/>
  <c r="BS51" i="3" a="1"/>
  <c r="BS51" i="3" s="1"/>
  <c r="BR51" i="3"/>
  <c r="BP51" i="3" a="1"/>
  <c r="BP51" i="3" s="1"/>
  <c r="BN51" i="3" a="1"/>
  <c r="BN51" i="3" s="1"/>
  <c r="BQ51" i="3" a="1"/>
  <c r="BQ51" i="3" s="1"/>
  <c r="BO51" i="3" a="1"/>
  <c r="BO51" i="3" s="1"/>
  <c r="BM51" i="3" a="1"/>
  <c r="BM51" i="3" s="1"/>
  <c r="BC94" i="3" a="1"/>
  <c r="BC94" i="3" s="1"/>
  <c r="AT160" i="4" s="1"/>
  <c r="AY94" i="3" a="1"/>
  <c r="AY94" i="3" s="1"/>
  <c r="AP160" i="4" s="1"/>
  <c r="BB94" i="3"/>
  <c r="AS160" i="4" s="1"/>
  <c r="AZ94" i="3" a="1"/>
  <c r="AZ94" i="3" s="1"/>
  <c r="AQ160" i="4" s="1"/>
  <c r="AX94" i="3" a="1"/>
  <c r="AX94" i="3" s="1"/>
  <c r="AO160" i="4" s="1"/>
  <c r="BA94" i="3" a="1"/>
  <c r="BA94" i="3" s="1"/>
  <c r="AR160" i="4" s="1"/>
  <c r="AW94" i="3" a="1"/>
  <c r="AW94" i="3" s="1"/>
  <c r="AN160" i="4" s="1"/>
  <c r="BR93" i="3"/>
  <c r="BG159" i="4" s="1"/>
  <c r="BP93" i="3" a="1"/>
  <c r="BP93" i="3" s="1"/>
  <c r="BE159" i="4" s="1"/>
  <c r="BN93" i="3" a="1"/>
  <c r="BN93" i="3" s="1"/>
  <c r="BC159" i="4" s="1"/>
  <c r="BQ93" i="3" a="1"/>
  <c r="BQ93" i="3" s="1"/>
  <c r="BF159" i="4" s="1"/>
  <c r="BO93" i="3" a="1"/>
  <c r="BO93" i="3" s="1"/>
  <c r="BD159" i="4" s="1"/>
  <c r="BM93" i="3" a="1"/>
  <c r="BM93" i="3" s="1"/>
  <c r="BB159" i="4" s="1"/>
  <c r="BS93" i="3" a="1"/>
  <c r="BS93" i="3" s="1"/>
  <c r="BH159" i="4" s="1"/>
  <c r="BS94" i="3" a="1"/>
  <c r="BS94" i="3" s="1"/>
  <c r="BH160" i="4" s="1"/>
  <c r="BO94" i="3" a="1"/>
  <c r="BO94" i="3" s="1"/>
  <c r="BD160" i="4" s="1"/>
  <c r="BR94" i="3"/>
  <c r="BG160" i="4" s="1"/>
  <c r="BP94" i="3" a="1"/>
  <c r="BP94" i="3" s="1"/>
  <c r="BE160" i="4" s="1"/>
  <c r="BN94" i="3" a="1"/>
  <c r="BN94" i="3" s="1"/>
  <c r="BC160" i="4" s="1"/>
  <c r="BQ94" i="3" a="1"/>
  <c r="BQ94" i="3" s="1"/>
  <c r="BF160" i="4" s="1"/>
  <c r="BM94" i="3" a="1"/>
  <c r="BM94" i="3" s="1"/>
  <c r="BB160" i="4" s="1"/>
  <c r="BJ94" i="3"/>
  <c r="AZ160" i="4" s="1"/>
  <c r="BF94" i="3" a="1"/>
  <c r="BF94" i="3" s="1"/>
  <c r="AV160" i="4" s="1"/>
  <c r="BI94" i="3" a="1"/>
  <c r="BI94" i="3" s="1"/>
  <c r="AY160" i="4" s="1"/>
  <c r="BG94" i="3" a="1"/>
  <c r="BG94" i="3" s="1"/>
  <c r="AW160" i="4" s="1"/>
  <c r="BE94" i="3" a="1"/>
  <c r="BE94" i="3" s="1"/>
  <c r="AU160" i="4" s="1"/>
  <c r="BK94" i="3" a="1"/>
  <c r="BK94" i="3" s="1"/>
  <c r="BA160" i="4" s="1"/>
  <c r="BH94" i="3" a="1"/>
  <c r="BH94" i="3" s="1"/>
  <c r="AX160" i="4" s="1"/>
  <c r="BB93" i="3"/>
  <c r="AS159" i="4" s="1"/>
  <c r="AZ93" i="3" a="1"/>
  <c r="AZ93" i="3" s="1"/>
  <c r="AQ159" i="4" s="1"/>
  <c r="AX93" i="3" a="1"/>
  <c r="AX93" i="3" s="1"/>
  <c r="AO159" i="4" s="1"/>
  <c r="BA93" i="3" a="1"/>
  <c r="BA93" i="3" s="1"/>
  <c r="AR159" i="4" s="1"/>
  <c r="AY93" i="3" a="1"/>
  <c r="AY93" i="3" s="1"/>
  <c r="AP159" i="4" s="1"/>
  <c r="AW93" i="3" a="1"/>
  <c r="AW93" i="3" s="1"/>
  <c r="AN159" i="4" s="1"/>
  <c r="BC93" i="3" a="1"/>
  <c r="BC93" i="3" s="1"/>
  <c r="AT159" i="4" s="1"/>
  <c r="BI93" i="3" a="1"/>
  <c r="BI93" i="3" s="1"/>
  <c r="AY159" i="4" s="1"/>
  <c r="BG93" i="3" a="1"/>
  <c r="BG93" i="3" s="1"/>
  <c r="AW159" i="4" s="1"/>
  <c r="BE93" i="3" a="1"/>
  <c r="BE93" i="3" s="1"/>
  <c r="AU159" i="4" s="1"/>
  <c r="BK93" i="3" a="1"/>
  <c r="BK93" i="3" s="1"/>
  <c r="BA159" i="4" s="1"/>
  <c r="BJ93" i="3"/>
  <c r="AZ159" i="4" s="1"/>
  <c r="BH93" i="3" a="1"/>
  <c r="BH93" i="3" s="1"/>
  <c r="AX159" i="4" s="1"/>
  <c r="BF93" i="3" a="1"/>
  <c r="BF93" i="3" s="1"/>
  <c r="AV159" i="4" s="1"/>
  <c r="BM206" i="3" a="1"/>
  <c r="BM206" i="3" s="1"/>
  <c r="BB324" i="4" s="1"/>
  <c r="BA85" i="3" a="1"/>
  <c r="BA85" i="3" s="1"/>
  <c r="AR58" i="4" s="1"/>
  <c r="AY85" i="3" a="1"/>
  <c r="AY85" i="3" s="1"/>
  <c r="AP58" i="4" s="1"/>
  <c r="AW85" i="3" a="1"/>
  <c r="AW85" i="3" s="1"/>
  <c r="AN58" i="4" s="1"/>
  <c r="BC85" i="3" a="1"/>
  <c r="BC85" i="3" s="1"/>
  <c r="AT58" i="4" s="1"/>
  <c r="BB85" i="3"/>
  <c r="AS58" i="4" s="1"/>
  <c r="AZ85" i="3" a="1"/>
  <c r="AZ85" i="3" s="1"/>
  <c r="AQ58" i="4" s="1"/>
  <c r="AX85" i="3" a="1"/>
  <c r="AX85" i="3" s="1"/>
  <c r="AO58" i="4" s="1"/>
  <c r="BI86" i="3" a="1"/>
  <c r="BI86" i="3" s="1"/>
  <c r="AY61" i="4" s="1"/>
  <c r="BG86" i="3" a="1"/>
  <c r="BG86" i="3" s="1"/>
  <c r="AW61" i="4" s="1"/>
  <c r="BE86" i="3" a="1"/>
  <c r="BE86" i="3" s="1"/>
  <c r="AU61" i="4" s="1"/>
  <c r="BK86" i="3" a="1"/>
  <c r="BK86" i="3" s="1"/>
  <c r="BA61" i="4" s="1"/>
  <c r="BJ86" i="3"/>
  <c r="AZ61" i="4" s="1"/>
  <c r="BH86" i="3" a="1"/>
  <c r="BH86" i="3" s="1"/>
  <c r="AX61" i="4" s="1"/>
  <c r="BF86" i="3" a="1"/>
  <c r="BF86" i="3" s="1"/>
  <c r="AV61" i="4" s="1"/>
  <c r="BQ85" i="3" a="1"/>
  <c r="BQ85" i="3" s="1"/>
  <c r="BF58" i="4" s="1"/>
  <c r="BO85" i="3" a="1"/>
  <c r="BO85" i="3" s="1"/>
  <c r="BD58" i="4" s="1"/>
  <c r="BM85" i="3" a="1"/>
  <c r="BM85" i="3" s="1"/>
  <c r="BB58" i="4" s="1"/>
  <c r="BS85" i="3" a="1"/>
  <c r="BS85" i="3" s="1"/>
  <c r="BH58" i="4" s="1"/>
  <c r="BR85" i="3"/>
  <c r="BG58" i="4" s="1"/>
  <c r="BP85" i="3" a="1"/>
  <c r="BP85" i="3" s="1"/>
  <c r="BE58" i="4" s="1"/>
  <c r="BN85" i="3" a="1"/>
  <c r="BN85" i="3" s="1"/>
  <c r="BC58" i="4" s="1"/>
  <c r="BC86" i="3" a="1"/>
  <c r="BC86" i="3" s="1"/>
  <c r="AT61" i="4" s="1"/>
  <c r="BB86" i="3"/>
  <c r="AS61" i="4" s="1"/>
  <c r="AZ86" i="3" a="1"/>
  <c r="AZ86" i="3" s="1"/>
  <c r="AQ61" i="4" s="1"/>
  <c r="AX86" i="3" a="1"/>
  <c r="AX86" i="3" s="1"/>
  <c r="AO61" i="4" s="1"/>
  <c r="BA86" i="3" a="1"/>
  <c r="BA86" i="3" s="1"/>
  <c r="AR61" i="4" s="1"/>
  <c r="AY86" i="3" a="1"/>
  <c r="AY86" i="3" s="1"/>
  <c r="AP61" i="4" s="1"/>
  <c r="AW86" i="3" a="1"/>
  <c r="AW86" i="3" s="1"/>
  <c r="AN61" i="4" s="1"/>
  <c r="BJ85" i="3"/>
  <c r="AZ58" i="4" s="1"/>
  <c r="BH85" i="3" a="1"/>
  <c r="BH85" i="3" s="1"/>
  <c r="AX58" i="4" s="1"/>
  <c r="BF85" i="3" a="1"/>
  <c r="BF85" i="3" s="1"/>
  <c r="AV58" i="4" s="1"/>
  <c r="BI85" i="3" a="1"/>
  <c r="BI85" i="3" s="1"/>
  <c r="AY58" i="4" s="1"/>
  <c r="BG85" i="3" a="1"/>
  <c r="BG85" i="3" s="1"/>
  <c r="AW58" i="4" s="1"/>
  <c r="BE85" i="3" a="1"/>
  <c r="BE85" i="3" s="1"/>
  <c r="AU58" i="4" s="1"/>
  <c r="BK85" i="3" a="1"/>
  <c r="BK85" i="3" s="1"/>
  <c r="BA58" i="4" s="1"/>
  <c r="BS86" i="3" a="1"/>
  <c r="BS86" i="3" s="1"/>
  <c r="BH61" i="4" s="1"/>
  <c r="BR86" i="3"/>
  <c r="BG61" i="4" s="1"/>
  <c r="BP86" i="3" a="1"/>
  <c r="BP86" i="3" s="1"/>
  <c r="BE61" i="4" s="1"/>
  <c r="BN86" i="3" a="1"/>
  <c r="BN86" i="3" s="1"/>
  <c r="BC61" i="4" s="1"/>
  <c r="BQ86" i="3" a="1"/>
  <c r="BQ86" i="3" s="1"/>
  <c r="BF61" i="4" s="1"/>
  <c r="BO86" i="3" a="1"/>
  <c r="BO86" i="3" s="1"/>
  <c r="BD61" i="4" s="1"/>
  <c r="BM86" i="3" a="1"/>
  <c r="BM86" i="3" s="1"/>
  <c r="BB61" i="4" s="1"/>
  <c r="BE238" i="3" a="1"/>
  <c r="BE238" i="3" s="1"/>
  <c r="BH238" i="3" a="1"/>
  <c r="BH238" i="3" s="1"/>
  <c r="BI238" i="3" a="1"/>
  <c r="BI238" i="3" s="1"/>
  <c r="BJ238" i="3"/>
  <c r="BG238" i="3" a="1"/>
  <c r="BG238" i="3" s="1"/>
  <c r="BK238" i="3" a="1"/>
  <c r="BK238" i="3" s="1"/>
  <c r="BI88" i="3" a="1"/>
  <c r="BI88" i="3" s="1"/>
  <c r="AY60" i="4" s="1"/>
  <c r="BG88" i="3" a="1"/>
  <c r="BG88" i="3" s="1"/>
  <c r="AW60" i="4" s="1"/>
  <c r="BE88" i="3" a="1"/>
  <c r="BE88" i="3" s="1"/>
  <c r="AU60" i="4" s="1"/>
  <c r="BK88" i="3" a="1"/>
  <c r="BK88" i="3" s="1"/>
  <c r="BA60" i="4" s="1"/>
  <c r="BJ88" i="3"/>
  <c r="AZ60" i="4" s="1"/>
  <c r="BH88" i="3" a="1"/>
  <c r="BH88" i="3" s="1"/>
  <c r="AX60" i="4" s="1"/>
  <c r="BF88" i="3" a="1"/>
  <c r="BF88" i="3" s="1"/>
  <c r="AV60" i="4" s="1"/>
  <c r="BH91" i="3" a="1"/>
  <c r="BH91" i="3" s="1"/>
  <c r="AX64" i="4" s="1"/>
  <c r="BJ91" i="3"/>
  <c r="AZ64" i="4" s="1"/>
  <c r="BC88" i="3" a="1"/>
  <c r="BC88" i="3" s="1"/>
  <c r="AT60" i="4" s="1"/>
  <c r="BB88" i="3"/>
  <c r="AS60" i="4" s="1"/>
  <c r="AZ88" i="3" a="1"/>
  <c r="AZ88" i="3" s="1"/>
  <c r="AQ60" i="4" s="1"/>
  <c r="AX88" i="3" a="1"/>
  <c r="AX88" i="3" s="1"/>
  <c r="AO60" i="4" s="1"/>
  <c r="BA88" i="3" a="1"/>
  <c r="BA88" i="3" s="1"/>
  <c r="AR60" i="4" s="1"/>
  <c r="AY88" i="3" a="1"/>
  <c r="AY88" i="3" s="1"/>
  <c r="AP60" i="4" s="1"/>
  <c r="AW88" i="3" a="1"/>
  <c r="AW88" i="3" s="1"/>
  <c r="AN60" i="4" s="1"/>
  <c r="BS88" i="3" a="1"/>
  <c r="BS88" i="3" s="1"/>
  <c r="BH60" i="4" s="1"/>
  <c r="BR88" i="3"/>
  <c r="BG60" i="4" s="1"/>
  <c r="BP88" i="3" a="1"/>
  <c r="BP88" i="3" s="1"/>
  <c r="BE60" i="4" s="1"/>
  <c r="BN88" i="3" a="1"/>
  <c r="BN88" i="3" s="1"/>
  <c r="BC60" i="4" s="1"/>
  <c r="BQ88" i="3" a="1"/>
  <c r="BQ88" i="3" s="1"/>
  <c r="BF60" i="4" s="1"/>
  <c r="BO88" i="3" a="1"/>
  <c r="BO88" i="3" s="1"/>
  <c r="BD60" i="4" s="1"/>
  <c r="BM88" i="3" a="1"/>
  <c r="BM88" i="3" s="1"/>
  <c r="BB60" i="4" s="1"/>
  <c r="BE91" i="3" a="1"/>
  <c r="BE91" i="3" s="1"/>
  <c r="AU64" i="4" s="1"/>
  <c r="BG91" i="3" a="1"/>
  <c r="BG91" i="3" s="1"/>
  <c r="AW64" i="4" s="1"/>
  <c r="BN206" i="3" a="1"/>
  <c r="BN206" i="3" s="1"/>
  <c r="BC324" i="4" s="1"/>
  <c r="BG38" i="3" a="1"/>
  <c r="BG38" i="3" s="1"/>
  <c r="BJ190" i="3"/>
  <c r="BQ271" i="3" a="1"/>
  <c r="BQ271" i="3" s="1"/>
  <c r="BR271" i="3"/>
  <c r="BM271" i="3" a="1"/>
  <c r="BM271" i="3" s="1"/>
  <c r="BN271" i="3" a="1"/>
  <c r="BN271" i="3" s="1"/>
  <c r="BG190" i="3" a="1"/>
  <c r="BG190" i="3" s="1"/>
  <c r="BK190" i="3" a="1"/>
  <c r="BK190" i="3" s="1"/>
  <c r="BF190" i="3" a="1"/>
  <c r="BF190" i="3" s="1"/>
  <c r="BI91" i="3" a="1"/>
  <c r="BI91" i="3" s="1"/>
  <c r="AY64" i="4" s="1"/>
  <c r="BP206" i="3" a="1"/>
  <c r="BP206" i="3" s="1"/>
  <c r="BE324" i="4" s="1"/>
  <c r="BO206" i="3" a="1"/>
  <c r="BO206" i="3" s="1"/>
  <c r="BD324" i="4" s="1"/>
  <c r="BJ38" i="3"/>
  <c r="BK91" i="3" a="1"/>
  <c r="BK91" i="3" s="1"/>
  <c r="BA64" i="4" s="1"/>
  <c r="BR206" i="3"/>
  <c r="BG324" i="4" s="1"/>
  <c r="BS271" i="3" a="1"/>
  <c r="BS271" i="3" s="1"/>
  <c r="BI190" i="3" a="1"/>
  <c r="BI190" i="3" s="1"/>
  <c r="BP271" i="3" a="1"/>
  <c r="BP271" i="3" s="1"/>
  <c r="BE190" i="3" a="1"/>
  <c r="BE190" i="3" s="1"/>
  <c r="BE199" i="3" a="1"/>
  <c r="BE199" i="3" s="1"/>
  <c r="AU316" i="4" s="1"/>
  <c r="BN27" i="3" a="1"/>
  <c r="BN27" i="3" s="1"/>
  <c r="BC328" i="3" a="1"/>
  <c r="BC328" i="3" s="1"/>
  <c r="BH199" i="3" a="1"/>
  <c r="BH199" i="3" s="1"/>
  <c r="AX316" i="4" s="1"/>
  <c r="AZ200" i="3" a="1"/>
  <c r="AZ200" i="3" s="1"/>
  <c r="AQ318" i="4" s="1"/>
  <c r="BQ27" i="3" a="1"/>
  <c r="BQ27" i="3" s="1"/>
  <c r="BI38" i="3" a="1"/>
  <c r="BI38" i="3" s="1"/>
  <c r="BS206" i="3" a="1"/>
  <c r="BS206" i="3" s="1"/>
  <c r="BH324" i="4" s="1"/>
  <c r="BK38" i="3" a="1"/>
  <c r="BK38" i="3" s="1"/>
  <c r="BF38" i="3" a="1"/>
  <c r="BF38" i="3" s="1"/>
  <c r="BE38" i="3" a="1"/>
  <c r="BE38" i="3" s="1"/>
  <c r="AX328" i="3" a="1"/>
  <c r="AX328" i="3" s="1"/>
  <c r="AO439" i="4" s="1"/>
  <c r="AW328" i="3" a="1"/>
  <c r="AW328" i="3" s="1"/>
  <c r="AN439" i="4" s="1"/>
  <c r="BG199" i="3" a="1"/>
  <c r="BG199" i="3" s="1"/>
  <c r="AW316" i="4" s="1"/>
  <c r="BJ199" i="3"/>
  <c r="AZ316" i="4" s="1"/>
  <c r="BP27" i="3" a="1"/>
  <c r="BP27" i="3" s="1"/>
  <c r="BS27" i="3" a="1"/>
  <c r="BS27" i="3" s="1"/>
  <c r="AZ328" i="3" a="1"/>
  <c r="AZ328" i="3" s="1"/>
  <c r="AQ439" i="4" s="1"/>
  <c r="AY328" i="3" a="1"/>
  <c r="AY328" i="3" s="1"/>
  <c r="AP439" i="4" s="1"/>
  <c r="BI199" i="3" a="1"/>
  <c r="BI199" i="3" s="1"/>
  <c r="AY316" i="4" s="1"/>
  <c r="BM27" i="3" a="1"/>
  <c r="BM27" i="3" s="1"/>
  <c r="BB328" i="3"/>
  <c r="BK199" i="3" a="1"/>
  <c r="BK199" i="3" s="1"/>
  <c r="BA316" i="4" s="1"/>
  <c r="BR27" i="3"/>
  <c r="BH330" i="3" a="1"/>
  <c r="BH330" i="3" s="1"/>
  <c r="AX447" i="4" s="1"/>
  <c r="BA200" i="3" a="1"/>
  <c r="BA200" i="3" s="1"/>
  <c r="AR318" i="4" s="1"/>
  <c r="BE330" i="3" a="1"/>
  <c r="BE330" i="3" s="1"/>
  <c r="AU447" i="4" s="1"/>
  <c r="BK330" i="3" a="1"/>
  <c r="BK330" i="3" s="1"/>
  <c r="BF330" i="3" a="1"/>
  <c r="BF330" i="3" s="1"/>
  <c r="AV447" i="4" s="1"/>
  <c r="AX200" i="3" a="1"/>
  <c r="AX200" i="3" s="1"/>
  <c r="AO318" i="4" s="1"/>
  <c r="AY200" i="3" a="1"/>
  <c r="AY200" i="3" s="1"/>
  <c r="AP318" i="4" s="1"/>
  <c r="BG330" i="3" a="1"/>
  <c r="BG330" i="3" s="1"/>
  <c r="AW447" i="4" s="1"/>
  <c r="BJ330" i="3"/>
  <c r="BB200" i="3"/>
  <c r="AS318" i="4" s="1"/>
  <c r="BC200" i="3" a="1"/>
  <c r="BC200" i="3" s="1"/>
  <c r="AT318" i="4" s="1"/>
  <c r="AL34" i="8"/>
  <c r="BF34" i="8"/>
  <c r="AS35" i="8"/>
  <c r="AE35" i="8"/>
  <c r="AL35" i="8"/>
  <c r="BG35" i="8"/>
  <c r="AY35" i="8"/>
  <c r="AK33" i="8"/>
  <c r="BF33" i="8"/>
  <c r="AD34" i="8"/>
  <c r="AY34" i="8"/>
  <c r="AL33" i="8"/>
  <c r="AD33" i="8"/>
  <c r="AZ33" i="8"/>
  <c r="AR33" i="8"/>
  <c r="BG34" i="8"/>
  <c r="AR35" i="8"/>
  <c r="AD35" i="8"/>
  <c r="BF35" i="8"/>
  <c r="AE34" i="8"/>
  <c r="AZ34" i="8"/>
  <c r="AR34" i="8"/>
  <c r="AS34" i="8"/>
  <c r="AK34" i="8"/>
  <c r="AY33" i="8"/>
  <c r="AE33" i="8"/>
  <c r="BG33" i="8"/>
  <c r="BR238" i="3"/>
  <c r="BO238" i="3" a="1"/>
  <c r="BO238" i="3" s="1"/>
  <c r="BA29" i="3" a="1"/>
  <c r="BA29" i="3" s="1"/>
  <c r="BQ238" i="3" a="1"/>
  <c r="BQ238" i="3" s="1"/>
  <c r="BS238" i="3" a="1"/>
  <c r="BS238" i="3" s="1"/>
  <c r="BN238" i="3" a="1"/>
  <c r="BN238" i="3" s="1"/>
  <c r="BJ237" i="3"/>
  <c r="BH237" i="3" a="1"/>
  <c r="BH237" i="3" s="1"/>
  <c r="BF237" i="3" a="1"/>
  <c r="BF237" i="3" s="1"/>
  <c r="BG237" i="3" a="1"/>
  <c r="BG237" i="3" s="1"/>
  <c r="BK237" i="3" a="1"/>
  <c r="BK237" i="3" s="1"/>
  <c r="BI237" i="3" a="1"/>
  <c r="BI237" i="3" s="1"/>
  <c r="BE237" i="3" a="1"/>
  <c r="BE237" i="3" s="1"/>
  <c r="BJ235" i="3"/>
  <c r="BH235" i="3" a="1"/>
  <c r="BH235" i="3" s="1"/>
  <c r="BF235" i="3" a="1"/>
  <c r="BF235" i="3" s="1"/>
  <c r="BK235" i="3" a="1"/>
  <c r="BK235" i="3" s="1"/>
  <c r="BE235" i="3" a="1"/>
  <c r="BE235" i="3" s="1"/>
  <c r="BI235" i="3" a="1"/>
  <c r="BI235" i="3" s="1"/>
  <c r="BG235" i="3" a="1"/>
  <c r="BG235" i="3" s="1"/>
  <c r="BA235" i="3" a="1"/>
  <c r="BA235" i="3" s="1"/>
  <c r="AY235" i="3" a="1"/>
  <c r="AY235" i="3" s="1"/>
  <c r="AW235" i="3" a="1"/>
  <c r="AW235" i="3" s="1"/>
  <c r="BB235" i="3"/>
  <c r="BC235" i="3" a="1"/>
  <c r="BC235" i="3" s="1"/>
  <c r="AZ235" i="3" a="1"/>
  <c r="AZ235" i="3" s="1"/>
  <c r="AX235" i="3" a="1"/>
  <c r="AX235" i="3" s="1"/>
  <c r="BA234" i="3" a="1"/>
  <c r="BA234" i="3" s="1"/>
  <c r="AY234" i="3" a="1"/>
  <c r="AY234" i="3" s="1"/>
  <c r="AW234" i="3" a="1"/>
  <c r="AW234" i="3" s="1"/>
  <c r="BC234" i="3" a="1"/>
  <c r="BC234" i="3" s="1"/>
  <c r="BB234" i="3"/>
  <c r="AX234" i="3" a="1"/>
  <c r="AX234" i="3" s="1"/>
  <c r="AZ234" i="3" a="1"/>
  <c r="AZ234" i="3" s="1"/>
  <c r="BR236" i="3"/>
  <c r="BP236" i="3" a="1"/>
  <c r="BP236" i="3" s="1"/>
  <c r="BN236" i="3" a="1"/>
  <c r="BN236" i="3" s="1"/>
  <c r="BO236" i="3" a="1"/>
  <c r="BO236" i="3" s="1"/>
  <c r="BS236" i="3" a="1"/>
  <c r="BS236" i="3" s="1"/>
  <c r="BQ236" i="3" a="1"/>
  <c r="BQ236" i="3" s="1"/>
  <c r="BM236" i="3" a="1"/>
  <c r="BM236" i="3" s="1"/>
  <c r="BI234" i="3" a="1"/>
  <c r="BI234" i="3" s="1"/>
  <c r="BG234" i="3" a="1"/>
  <c r="BG234" i="3" s="1"/>
  <c r="BF234" i="3" a="1"/>
  <c r="BF234" i="3" s="1"/>
  <c r="BK234" i="3" a="1"/>
  <c r="BK234" i="3" s="1"/>
  <c r="BH234" i="3" a="1"/>
  <c r="BH234" i="3" s="1"/>
  <c r="BJ234" i="3"/>
  <c r="BE234" i="3" a="1"/>
  <c r="BE234" i="3" s="1"/>
  <c r="BR234" i="3"/>
  <c r="BP234" i="3" a="1"/>
  <c r="BP234" i="3" s="1"/>
  <c r="BN234" i="3" a="1"/>
  <c r="BN234" i="3" s="1"/>
  <c r="BO234" i="3" a="1"/>
  <c r="BO234" i="3" s="1"/>
  <c r="BQ234" i="3" a="1"/>
  <c r="BQ234" i="3" s="1"/>
  <c r="BS234" i="3" a="1"/>
  <c r="BS234" i="3" s="1"/>
  <c r="BM234" i="3" a="1"/>
  <c r="BM234" i="3" s="1"/>
  <c r="BQ237" i="3" a="1"/>
  <c r="BQ237" i="3" s="1"/>
  <c r="BO237" i="3" a="1"/>
  <c r="BO237" i="3" s="1"/>
  <c r="BM237" i="3" a="1"/>
  <c r="BM237" i="3" s="1"/>
  <c r="BS237" i="3" a="1"/>
  <c r="BS237" i="3" s="1"/>
  <c r="BP237" i="3" a="1"/>
  <c r="BP237" i="3" s="1"/>
  <c r="BR237" i="3"/>
  <c r="BN237" i="3" a="1"/>
  <c r="BN237" i="3" s="1"/>
  <c r="BP238" i="3" a="1"/>
  <c r="BP238" i="3" s="1"/>
  <c r="BA237" i="3" a="1"/>
  <c r="BA237" i="3" s="1"/>
  <c r="AY237" i="3" a="1"/>
  <c r="AY237" i="3" s="1"/>
  <c r="AW237" i="3" a="1"/>
  <c r="AW237" i="3" s="1"/>
  <c r="BC237" i="3" a="1"/>
  <c r="BC237" i="3" s="1"/>
  <c r="BB237" i="3"/>
  <c r="AX237" i="3" a="1"/>
  <c r="AX237" i="3" s="1"/>
  <c r="AZ237" i="3" a="1"/>
  <c r="AZ237" i="3" s="1"/>
  <c r="BQ235" i="3" a="1"/>
  <c r="BQ235" i="3" s="1"/>
  <c r="BO235" i="3" a="1"/>
  <c r="BO235" i="3" s="1"/>
  <c r="BM235" i="3" a="1"/>
  <c r="BM235" i="3" s="1"/>
  <c r="BN235" i="3" a="1"/>
  <c r="BN235" i="3" s="1"/>
  <c r="BS235" i="3" a="1"/>
  <c r="BS235" i="3" s="1"/>
  <c r="BP235" i="3" a="1"/>
  <c r="BP235" i="3" s="1"/>
  <c r="BR235" i="3"/>
  <c r="BB236" i="3"/>
  <c r="AZ236" i="3" a="1"/>
  <c r="AZ236" i="3" s="1"/>
  <c r="AX236" i="3" a="1"/>
  <c r="AX236" i="3" s="1"/>
  <c r="BC236" i="3" a="1"/>
  <c r="BC236" i="3" s="1"/>
  <c r="BA236" i="3" a="1"/>
  <c r="BA236" i="3" s="1"/>
  <c r="AW236" i="3" a="1"/>
  <c r="AW236" i="3" s="1"/>
  <c r="AY236" i="3" a="1"/>
  <c r="AY236" i="3" s="1"/>
  <c r="BI236" i="3" a="1"/>
  <c r="BI236" i="3" s="1"/>
  <c r="BG236" i="3" a="1"/>
  <c r="BG236" i="3" s="1"/>
  <c r="BE236" i="3" a="1"/>
  <c r="BE236" i="3" s="1"/>
  <c r="BK236" i="3" a="1"/>
  <c r="BK236" i="3" s="1"/>
  <c r="BJ236" i="3"/>
  <c r="BF236" i="3" a="1"/>
  <c r="BF236" i="3" s="1"/>
  <c r="BH236" i="3" a="1"/>
  <c r="BH236" i="3" s="1"/>
  <c r="BJ240" i="3"/>
  <c r="BH240" i="3" a="1"/>
  <c r="BH240" i="3" s="1"/>
  <c r="BF240" i="3" a="1"/>
  <c r="BF240" i="3" s="1"/>
  <c r="BI240" i="3" a="1"/>
  <c r="BI240" i="3" s="1"/>
  <c r="BG240" i="3" a="1"/>
  <c r="BG240" i="3" s="1"/>
  <c r="BE240" i="3" a="1"/>
  <c r="BE240" i="3" s="1"/>
  <c r="BK240" i="3" a="1"/>
  <c r="BK240" i="3" s="1"/>
  <c r="BR239" i="3"/>
  <c r="BP239" i="3" a="1"/>
  <c r="BP239" i="3" s="1"/>
  <c r="BN239" i="3" a="1"/>
  <c r="BN239" i="3" s="1"/>
  <c r="BQ239" i="3" a="1"/>
  <c r="BQ239" i="3" s="1"/>
  <c r="BO239" i="3" a="1"/>
  <c r="BO239" i="3" s="1"/>
  <c r="BM239" i="3" a="1"/>
  <c r="BM239" i="3" s="1"/>
  <c r="BS239" i="3" a="1"/>
  <c r="BS239" i="3" s="1"/>
  <c r="BB239" i="3"/>
  <c r="AZ239" i="3" a="1"/>
  <c r="AZ239" i="3" s="1"/>
  <c r="AX239" i="3" a="1"/>
  <c r="AX239" i="3" s="1"/>
  <c r="BA239" i="3" a="1"/>
  <c r="BA239" i="3" s="1"/>
  <c r="AY239" i="3" a="1"/>
  <c r="AY239" i="3" s="1"/>
  <c r="AW239" i="3" a="1"/>
  <c r="AW239" i="3" s="1"/>
  <c r="BC239" i="3" a="1"/>
  <c r="BC239" i="3" s="1"/>
  <c r="BI239" i="3" a="1"/>
  <c r="BI239" i="3" s="1"/>
  <c r="BG239" i="3" a="1"/>
  <c r="BG239" i="3" s="1"/>
  <c r="BE239" i="3" a="1"/>
  <c r="BE239" i="3" s="1"/>
  <c r="BK239" i="3" a="1"/>
  <c r="BK239" i="3" s="1"/>
  <c r="BJ239" i="3"/>
  <c r="BH239" i="3" a="1"/>
  <c r="BH239" i="3" s="1"/>
  <c r="BF239" i="3" a="1"/>
  <c r="BF239" i="3" s="1"/>
  <c r="BA240" i="3" a="1"/>
  <c r="BA240" i="3" s="1"/>
  <c r="AY240" i="3" a="1"/>
  <c r="AY240" i="3" s="1"/>
  <c r="AW240" i="3" a="1"/>
  <c r="AW240" i="3" s="1"/>
  <c r="BC240" i="3" a="1"/>
  <c r="BC240" i="3" s="1"/>
  <c r="BB240" i="3"/>
  <c r="AZ240" i="3" a="1"/>
  <c r="AZ240" i="3" s="1"/>
  <c r="AX240" i="3" a="1"/>
  <c r="AX240" i="3" s="1"/>
  <c r="BQ240" i="3" a="1"/>
  <c r="BQ240" i="3" s="1"/>
  <c r="BO240" i="3" a="1"/>
  <c r="BO240" i="3" s="1"/>
  <c r="BM240" i="3" a="1"/>
  <c r="BM240" i="3" s="1"/>
  <c r="BS240" i="3" a="1"/>
  <c r="BS240" i="3" s="1"/>
  <c r="BR240" i="3"/>
  <c r="BP240" i="3" a="1"/>
  <c r="BP240" i="3" s="1"/>
  <c r="BN240" i="3" a="1"/>
  <c r="BN240" i="3" s="1"/>
  <c r="BP190" i="3" a="1"/>
  <c r="BP190" i="3" s="1"/>
  <c r="BA190" i="3" a="1"/>
  <c r="BA190" i="3" s="1"/>
  <c r="BM190" i="3" a="1"/>
  <c r="BM190" i="3" s="1"/>
  <c r="BI188" i="3" a="1"/>
  <c r="BI188" i="3" s="1"/>
  <c r="BG188" i="3" a="1"/>
  <c r="BG188" i="3" s="1"/>
  <c r="BE188" i="3" a="1"/>
  <c r="BE188" i="3" s="1"/>
  <c r="BJ188" i="3"/>
  <c r="BH188" i="3" a="1"/>
  <c r="BH188" i="3" s="1"/>
  <c r="BF188" i="3" a="1"/>
  <c r="BF188" i="3" s="1"/>
  <c r="BK188" i="3" a="1"/>
  <c r="BK188" i="3" s="1"/>
  <c r="BQ190" i="3" a="1"/>
  <c r="BQ190" i="3" s="1"/>
  <c r="BQ189" i="3" a="1"/>
  <c r="BQ189" i="3" s="1"/>
  <c r="BO189" i="3" a="1"/>
  <c r="BO189" i="3" s="1"/>
  <c r="BM189" i="3" a="1"/>
  <c r="BM189" i="3" s="1"/>
  <c r="BR189" i="3"/>
  <c r="BP189" i="3" a="1"/>
  <c r="BP189" i="3" s="1"/>
  <c r="BN189" i="3" a="1"/>
  <c r="BN189" i="3" s="1"/>
  <c r="BS189" i="3" a="1"/>
  <c r="BS189" i="3" s="1"/>
  <c r="BJ189" i="3"/>
  <c r="BH189" i="3" a="1"/>
  <c r="BH189" i="3" s="1"/>
  <c r="BF189" i="3" a="1"/>
  <c r="BF189" i="3" s="1"/>
  <c r="BI189" i="3" a="1"/>
  <c r="BI189" i="3" s="1"/>
  <c r="BG189" i="3" a="1"/>
  <c r="BG189" i="3" s="1"/>
  <c r="BE189" i="3" a="1"/>
  <c r="BE189" i="3" s="1"/>
  <c r="BK189" i="3" a="1"/>
  <c r="BK189" i="3" s="1"/>
  <c r="BB188" i="3"/>
  <c r="AZ188" i="3" a="1"/>
  <c r="AZ188" i="3" s="1"/>
  <c r="AX188" i="3" a="1"/>
  <c r="AX188" i="3" s="1"/>
  <c r="BA188" i="3" a="1"/>
  <c r="BA188" i="3" s="1"/>
  <c r="AY188" i="3" a="1"/>
  <c r="AY188" i="3" s="1"/>
  <c r="AW188" i="3" a="1"/>
  <c r="AW188" i="3" s="1"/>
  <c r="BC188" i="3" a="1"/>
  <c r="BC188" i="3" s="1"/>
  <c r="BA189" i="3" a="1"/>
  <c r="BA189" i="3" s="1"/>
  <c r="AY189" i="3" a="1"/>
  <c r="AY189" i="3" s="1"/>
  <c r="AW189" i="3" a="1"/>
  <c r="AW189" i="3" s="1"/>
  <c r="BB189" i="3"/>
  <c r="AZ189" i="3" a="1"/>
  <c r="AZ189" i="3" s="1"/>
  <c r="AX189" i="3" a="1"/>
  <c r="AX189" i="3" s="1"/>
  <c r="BC189" i="3" a="1"/>
  <c r="BC189" i="3" s="1"/>
  <c r="BR188" i="3"/>
  <c r="BP188" i="3" a="1"/>
  <c r="BP188" i="3" s="1"/>
  <c r="BN188" i="3" a="1"/>
  <c r="BN188" i="3" s="1"/>
  <c r="BQ188" i="3" a="1"/>
  <c r="BQ188" i="3" s="1"/>
  <c r="BO188" i="3" a="1"/>
  <c r="BO188" i="3" s="1"/>
  <c r="BM188" i="3" a="1"/>
  <c r="BM188" i="3" s="1"/>
  <c r="BS188" i="3" a="1"/>
  <c r="BS188" i="3" s="1"/>
  <c r="BR190" i="3"/>
  <c r="BN190" i="3" a="1"/>
  <c r="BN190" i="3" s="1"/>
  <c r="BO190" i="3" a="1"/>
  <c r="BO190" i="3" s="1"/>
  <c r="BB190" i="3"/>
  <c r="BC190" i="3" a="1"/>
  <c r="BC190" i="3" s="1"/>
  <c r="AX190" i="3" a="1"/>
  <c r="AX190" i="3" s="1"/>
  <c r="AW190" i="3" a="1"/>
  <c r="AW190" i="3" s="1"/>
  <c r="AZ38" i="3" a="1"/>
  <c r="AZ38" i="3" s="1"/>
  <c r="AZ190" i="3" a="1"/>
  <c r="AZ190" i="3" s="1"/>
  <c r="AY38" i="3" a="1"/>
  <c r="AY38" i="3" s="1"/>
  <c r="BN38" i="3" a="1"/>
  <c r="BN38" i="3" s="1"/>
  <c r="BO38" i="3" a="1"/>
  <c r="BO38" i="3" s="1"/>
  <c r="BM38" i="3" a="1"/>
  <c r="BM38" i="3" s="1"/>
  <c r="BJ187" i="3"/>
  <c r="BH187" i="3" a="1"/>
  <c r="BH187" i="3" s="1"/>
  <c r="BF187" i="3" a="1"/>
  <c r="BF187" i="3" s="1"/>
  <c r="BI187" i="3" a="1"/>
  <c r="BI187" i="3" s="1"/>
  <c r="BG187" i="3" a="1"/>
  <c r="BG187" i="3" s="1"/>
  <c r="BE187" i="3" a="1"/>
  <c r="BE187" i="3" s="1"/>
  <c r="BK187" i="3" a="1"/>
  <c r="BK187" i="3" s="1"/>
  <c r="BA187" i="3" a="1"/>
  <c r="BA187" i="3" s="1"/>
  <c r="AY187" i="3" a="1"/>
  <c r="AY187" i="3" s="1"/>
  <c r="AW187" i="3" a="1"/>
  <c r="AW187" i="3" s="1"/>
  <c r="BC187" i="3" a="1"/>
  <c r="BC187" i="3" s="1"/>
  <c r="BB187" i="3"/>
  <c r="AZ187" i="3" a="1"/>
  <c r="AZ187" i="3" s="1"/>
  <c r="AX187" i="3" a="1"/>
  <c r="AX187" i="3" s="1"/>
  <c r="BQ187" i="3" a="1"/>
  <c r="BQ187" i="3" s="1"/>
  <c r="BO187" i="3" a="1"/>
  <c r="BO187" i="3" s="1"/>
  <c r="BM187" i="3" a="1"/>
  <c r="BM187" i="3" s="1"/>
  <c r="BS187" i="3" a="1"/>
  <c r="BS187" i="3" s="1"/>
  <c r="BR187" i="3"/>
  <c r="BP187" i="3" a="1"/>
  <c r="BP187" i="3" s="1"/>
  <c r="BN187" i="3" a="1"/>
  <c r="BN187" i="3" s="1"/>
  <c r="BB38" i="3"/>
  <c r="BA38" i="3" a="1"/>
  <c r="BA38" i="3" s="1"/>
  <c r="BP38" i="3" a="1"/>
  <c r="BP38" i="3" s="1"/>
  <c r="BC38" i="3" a="1"/>
  <c r="BC38" i="3" s="1"/>
  <c r="BS38" i="3" a="1"/>
  <c r="BS38" i="3" s="1"/>
  <c r="AX38" i="3" a="1"/>
  <c r="AX38" i="3" s="1"/>
  <c r="BB185" i="3"/>
  <c r="AZ185" i="3" a="1"/>
  <c r="AZ185" i="3" s="1"/>
  <c r="AX185" i="3" a="1"/>
  <c r="AX185" i="3" s="1"/>
  <c r="BA185" i="3" a="1"/>
  <c r="BA185" i="3" s="1"/>
  <c r="AY185" i="3" a="1"/>
  <c r="AY185" i="3" s="1"/>
  <c r="AW185" i="3" a="1"/>
  <c r="AW185" i="3" s="1"/>
  <c r="BC185" i="3" a="1"/>
  <c r="BC185" i="3" s="1"/>
  <c r="BR185" i="3"/>
  <c r="BP185" i="3" a="1"/>
  <c r="BP185" i="3" s="1"/>
  <c r="BN185" i="3" a="1"/>
  <c r="BN185" i="3" s="1"/>
  <c r="BQ185" i="3" a="1"/>
  <c r="BQ185" i="3" s="1"/>
  <c r="BO185" i="3" a="1"/>
  <c r="BO185" i="3" s="1"/>
  <c r="BM185" i="3" a="1"/>
  <c r="BM185" i="3" s="1"/>
  <c r="BS185" i="3" a="1"/>
  <c r="BS185" i="3" s="1"/>
  <c r="BJ186" i="3"/>
  <c r="BH186" i="3" a="1"/>
  <c r="BH186" i="3" s="1"/>
  <c r="BF186" i="3" a="1"/>
  <c r="BF186" i="3" s="1"/>
  <c r="BK186" i="3" a="1"/>
  <c r="BK186" i="3" s="1"/>
  <c r="BI186" i="3" a="1"/>
  <c r="BI186" i="3" s="1"/>
  <c r="BG186" i="3" a="1"/>
  <c r="BG186" i="3" s="1"/>
  <c r="BE186" i="3" a="1"/>
  <c r="BE186" i="3" s="1"/>
  <c r="BQ186" i="3" a="1"/>
  <c r="BQ186" i="3" s="1"/>
  <c r="BO186" i="3" a="1"/>
  <c r="BO186" i="3" s="1"/>
  <c r="BM186" i="3" a="1"/>
  <c r="BM186" i="3" s="1"/>
  <c r="BS186" i="3" a="1"/>
  <c r="BS186" i="3" s="1"/>
  <c r="BR186" i="3"/>
  <c r="BP186" i="3" a="1"/>
  <c r="BP186" i="3" s="1"/>
  <c r="BN186" i="3" a="1"/>
  <c r="BN186" i="3" s="1"/>
  <c r="BA186" i="3" a="1"/>
  <c r="BA186" i="3" s="1"/>
  <c r="AY186" i="3" a="1"/>
  <c r="AY186" i="3" s="1"/>
  <c r="AW186" i="3" a="1"/>
  <c r="AW186" i="3" s="1"/>
  <c r="BC186" i="3" a="1"/>
  <c r="BC186" i="3" s="1"/>
  <c r="BB186" i="3"/>
  <c r="AZ186" i="3" a="1"/>
  <c r="AZ186" i="3" s="1"/>
  <c r="AX186" i="3" a="1"/>
  <c r="AX186" i="3" s="1"/>
  <c r="BI185" i="3" a="1"/>
  <c r="BI185" i="3" s="1"/>
  <c r="BG185" i="3" a="1"/>
  <c r="BG185" i="3" s="1"/>
  <c r="BE185" i="3" a="1"/>
  <c r="BE185" i="3" s="1"/>
  <c r="BK185" i="3" a="1"/>
  <c r="BK185" i="3" s="1"/>
  <c r="BJ185" i="3"/>
  <c r="BH185" i="3" a="1"/>
  <c r="BH185" i="3" s="1"/>
  <c r="BF185" i="3" a="1"/>
  <c r="BF185" i="3" s="1"/>
  <c r="BR38" i="3"/>
  <c r="BI181" i="3" a="1"/>
  <c r="BI181" i="3" s="1"/>
  <c r="BG181" i="3" a="1"/>
  <c r="BG181" i="3" s="1"/>
  <c r="BK181" i="3" a="1"/>
  <c r="BK181" i="3" s="1"/>
  <c r="BH181" i="3" a="1"/>
  <c r="BH181" i="3" s="1"/>
  <c r="BJ181" i="3"/>
  <c r="BE181" i="3" a="1"/>
  <c r="BE181" i="3" s="1"/>
  <c r="BF181" i="3" a="1"/>
  <c r="BF181" i="3" s="1"/>
  <c r="BR181" i="3"/>
  <c r="BP181" i="3" a="1"/>
  <c r="BP181" i="3" s="1"/>
  <c r="BN181" i="3" a="1"/>
  <c r="BN181" i="3" s="1"/>
  <c r="BQ181" i="3" a="1"/>
  <c r="BQ181" i="3" s="1"/>
  <c r="BS181" i="3" a="1"/>
  <c r="BS181" i="3" s="1"/>
  <c r="BM181" i="3" a="1"/>
  <c r="BM181" i="3" s="1"/>
  <c r="BO181" i="3" a="1"/>
  <c r="BO181" i="3" s="1"/>
  <c r="BJ184" i="3"/>
  <c r="BH184" i="3" a="1"/>
  <c r="BH184" i="3" s="1"/>
  <c r="BF184" i="3" a="1"/>
  <c r="BF184" i="3" s="1"/>
  <c r="BI184" i="3" a="1"/>
  <c r="BI184" i="3" s="1"/>
  <c r="BG184" i="3" a="1"/>
  <c r="BG184" i="3" s="1"/>
  <c r="BE184" i="3" a="1"/>
  <c r="BE184" i="3" s="1"/>
  <c r="BK184" i="3" a="1"/>
  <c r="BK184" i="3" s="1"/>
  <c r="BQ184" i="3" a="1"/>
  <c r="BQ184" i="3" s="1"/>
  <c r="BO184" i="3" a="1"/>
  <c r="BO184" i="3" s="1"/>
  <c r="BM184" i="3" a="1"/>
  <c r="BM184" i="3" s="1"/>
  <c r="BR184" i="3"/>
  <c r="BP184" i="3" a="1"/>
  <c r="BP184" i="3" s="1"/>
  <c r="BN184" i="3" a="1"/>
  <c r="BN184" i="3" s="1"/>
  <c r="BS184" i="3" a="1"/>
  <c r="BS184" i="3" s="1"/>
  <c r="BA184" i="3" a="1"/>
  <c r="BA184" i="3" s="1"/>
  <c r="AY184" i="3" a="1"/>
  <c r="AY184" i="3" s="1"/>
  <c r="AW184" i="3" a="1"/>
  <c r="AW184" i="3" s="1"/>
  <c r="BB184" i="3"/>
  <c r="AZ184" i="3" a="1"/>
  <c r="AZ184" i="3" s="1"/>
  <c r="AX184" i="3" a="1"/>
  <c r="AX184" i="3" s="1"/>
  <c r="BC184" i="3" a="1"/>
  <c r="BC184" i="3" s="1"/>
  <c r="BJ182" i="3"/>
  <c r="BH182" i="3" a="1"/>
  <c r="BH182" i="3" s="1"/>
  <c r="BF182" i="3" a="1"/>
  <c r="BF182" i="3" s="1"/>
  <c r="BI182" i="3" a="1"/>
  <c r="BI182" i="3" s="1"/>
  <c r="BG182" i="3" a="1"/>
  <c r="BG182" i="3" s="1"/>
  <c r="BE182" i="3" a="1"/>
  <c r="BE182" i="3" s="1"/>
  <c r="BK182" i="3" a="1"/>
  <c r="BK182" i="3" s="1"/>
  <c r="BQ182" i="3" a="1"/>
  <c r="BQ182" i="3" s="1"/>
  <c r="BO182" i="3" a="1"/>
  <c r="BO182" i="3" s="1"/>
  <c r="BM182" i="3" a="1"/>
  <c r="BM182" i="3" s="1"/>
  <c r="BR182" i="3"/>
  <c r="BP182" i="3" a="1"/>
  <c r="BP182" i="3" s="1"/>
  <c r="BN182" i="3" a="1"/>
  <c r="BN182" i="3" s="1"/>
  <c r="BS182" i="3" a="1"/>
  <c r="BS182" i="3" s="1"/>
  <c r="BA182" i="3" a="1"/>
  <c r="BA182" i="3" s="1"/>
  <c r="AY182" i="3" a="1"/>
  <c r="AY182" i="3" s="1"/>
  <c r="AW182" i="3" a="1"/>
  <c r="AW182" i="3" s="1"/>
  <c r="BB182" i="3"/>
  <c r="AZ182" i="3" a="1"/>
  <c r="AZ182" i="3" s="1"/>
  <c r="AX182" i="3" a="1"/>
  <c r="AX182" i="3" s="1"/>
  <c r="BC182" i="3" a="1"/>
  <c r="BC182" i="3" s="1"/>
  <c r="BI183" i="3" a="1"/>
  <c r="BI183" i="3" s="1"/>
  <c r="BG183" i="3" a="1"/>
  <c r="BG183" i="3" s="1"/>
  <c r="BE183" i="3" a="1"/>
  <c r="BE183" i="3" s="1"/>
  <c r="BJ183" i="3"/>
  <c r="BH183" i="3" a="1"/>
  <c r="BH183" i="3" s="1"/>
  <c r="BF183" i="3" a="1"/>
  <c r="BF183" i="3" s="1"/>
  <c r="BK183" i="3" a="1"/>
  <c r="BK183" i="3" s="1"/>
  <c r="BR183" i="3"/>
  <c r="BP183" i="3" a="1"/>
  <c r="BP183" i="3" s="1"/>
  <c r="BN183" i="3" a="1"/>
  <c r="BN183" i="3" s="1"/>
  <c r="BQ183" i="3" a="1"/>
  <c r="BQ183" i="3" s="1"/>
  <c r="BO183" i="3" a="1"/>
  <c r="BO183" i="3" s="1"/>
  <c r="BM183" i="3" a="1"/>
  <c r="BM183" i="3" s="1"/>
  <c r="BS183" i="3" a="1"/>
  <c r="BS183" i="3" s="1"/>
  <c r="BB183" i="3"/>
  <c r="AZ183" i="3" a="1"/>
  <c r="AZ183" i="3" s="1"/>
  <c r="AX183" i="3" a="1"/>
  <c r="AX183" i="3" s="1"/>
  <c r="BA183" i="3" a="1"/>
  <c r="BA183" i="3" s="1"/>
  <c r="AY183" i="3" a="1"/>
  <c r="AY183" i="3" s="1"/>
  <c r="AW183" i="3" a="1"/>
  <c r="AW183" i="3" s="1"/>
  <c r="BC183" i="3" a="1"/>
  <c r="BC183" i="3" s="1"/>
  <c r="BC181" i="3" a="1"/>
  <c r="BC181" i="3" s="1"/>
  <c r="BB181" i="3"/>
  <c r="AZ181" i="3" a="1"/>
  <c r="AZ181" i="3" s="1"/>
  <c r="AX181" i="3" a="1"/>
  <c r="AX181" i="3" s="1"/>
  <c r="BA181" i="3" a="1"/>
  <c r="BA181" i="3" s="1"/>
  <c r="AW181" i="3" a="1"/>
  <c r="AW181" i="3" s="1"/>
  <c r="AY181" i="3" a="1"/>
  <c r="AY181" i="3" s="1"/>
  <c r="BI177" i="3" a="1"/>
  <c r="BI177" i="3" s="1"/>
  <c r="BG177" i="3" a="1"/>
  <c r="BG177" i="3" s="1"/>
  <c r="BE177" i="3" a="1"/>
  <c r="BE177" i="3" s="1"/>
  <c r="BH177" i="3" a="1"/>
  <c r="BH177" i="3" s="1"/>
  <c r="BK177" i="3" a="1"/>
  <c r="BK177" i="3" s="1"/>
  <c r="BF177" i="3" a="1"/>
  <c r="BF177" i="3" s="1"/>
  <c r="BJ177" i="3"/>
  <c r="BS177" i="3" a="1"/>
  <c r="BS177" i="3" s="1"/>
  <c r="BR177" i="3"/>
  <c r="BP177" i="3" a="1"/>
  <c r="BP177" i="3" s="1"/>
  <c r="BN177" i="3" a="1"/>
  <c r="BN177" i="3" s="1"/>
  <c r="BQ177" i="3" a="1"/>
  <c r="BQ177" i="3" s="1"/>
  <c r="BM177" i="3" a="1"/>
  <c r="BM177" i="3" s="1"/>
  <c r="BO177" i="3" a="1"/>
  <c r="BO177" i="3" s="1"/>
  <c r="BA178" i="3" a="1"/>
  <c r="BA178" i="3" s="1"/>
  <c r="AY178" i="3" a="1"/>
  <c r="AY178" i="3" s="1"/>
  <c r="AW178" i="3" a="1"/>
  <c r="AW178" i="3" s="1"/>
  <c r="BC178" i="3" a="1"/>
  <c r="BC178" i="3" s="1"/>
  <c r="BB178" i="3"/>
  <c r="AX178" i="3" a="1"/>
  <c r="AX178" i="3" s="1"/>
  <c r="AZ178" i="3" a="1"/>
  <c r="AZ178" i="3" s="1"/>
  <c r="BB176" i="3"/>
  <c r="AS99" i="4" s="1"/>
  <c r="AZ176" i="3" a="1"/>
  <c r="AZ176" i="3" s="1"/>
  <c r="AQ99" i="4" s="1"/>
  <c r="AX176" i="3" a="1"/>
  <c r="AX176" i="3" s="1"/>
  <c r="AO99" i="4" s="1"/>
  <c r="AY176" i="3" a="1"/>
  <c r="AY176" i="3" s="1"/>
  <c r="AP99" i="4" s="1"/>
  <c r="BC176" i="3" a="1"/>
  <c r="BC176" i="3" s="1"/>
  <c r="AT99" i="4" s="1"/>
  <c r="BA176" i="3" a="1"/>
  <c r="BA176" i="3" s="1"/>
  <c r="AR99" i="4" s="1"/>
  <c r="AW176" i="3" a="1"/>
  <c r="AW176" i="3" s="1"/>
  <c r="AN99" i="4" s="1"/>
  <c r="BJ178" i="3"/>
  <c r="BH178" i="3" a="1"/>
  <c r="BH178" i="3" s="1"/>
  <c r="BF178" i="3" a="1"/>
  <c r="BF178" i="3" s="1"/>
  <c r="BG178" i="3" a="1"/>
  <c r="BG178" i="3" s="1"/>
  <c r="BK178" i="3" a="1"/>
  <c r="BK178" i="3" s="1"/>
  <c r="BE178" i="3" a="1"/>
  <c r="BE178" i="3" s="1"/>
  <c r="BI178" i="3" a="1"/>
  <c r="BI178" i="3" s="1"/>
  <c r="BQ178" i="3" a="1"/>
  <c r="BQ178" i="3" s="1"/>
  <c r="BO178" i="3" a="1"/>
  <c r="BO178" i="3" s="1"/>
  <c r="BM178" i="3" a="1"/>
  <c r="BM178" i="3" s="1"/>
  <c r="BS178" i="3" a="1"/>
  <c r="BS178" i="3" s="1"/>
  <c r="BP178" i="3" a="1"/>
  <c r="BP178" i="3" s="1"/>
  <c r="BN178" i="3" a="1"/>
  <c r="BN178" i="3" s="1"/>
  <c r="BR178" i="3"/>
  <c r="BI176" i="3" a="1"/>
  <c r="BI176" i="3" s="1"/>
  <c r="AY99" i="4" s="1"/>
  <c r="BG176" i="3" a="1"/>
  <c r="BG176" i="3" s="1"/>
  <c r="AW99" i="4" s="1"/>
  <c r="BE176" i="3" a="1"/>
  <c r="BE176" i="3" s="1"/>
  <c r="AU99" i="4" s="1"/>
  <c r="BK176" i="3" a="1"/>
  <c r="BK176" i="3" s="1"/>
  <c r="BA99" i="4" s="1"/>
  <c r="BF176" i="3" a="1"/>
  <c r="BF176" i="3" s="1"/>
  <c r="AV99" i="4" s="1"/>
  <c r="BJ176" i="3"/>
  <c r="AZ99" i="4" s="1"/>
  <c r="BH176" i="3" a="1"/>
  <c r="BH176" i="3" s="1"/>
  <c r="AX99" i="4" s="1"/>
  <c r="BC175" i="3" a="1"/>
  <c r="BC175" i="3" s="1"/>
  <c r="AT80" i="4" s="1"/>
  <c r="BB175" i="3"/>
  <c r="AS80" i="4" s="1"/>
  <c r="AW175" i="3" a="1"/>
  <c r="AW175" i="3" s="1"/>
  <c r="AN80" i="4" s="1"/>
  <c r="AY175" i="3" a="1"/>
  <c r="AY175" i="3" s="1"/>
  <c r="AP80" i="4" s="1"/>
  <c r="BA175" i="3" a="1"/>
  <c r="BA175" i="3" s="1"/>
  <c r="AR80" i="4" s="1"/>
  <c r="AZ175" i="3" a="1"/>
  <c r="AZ175" i="3" s="1"/>
  <c r="AQ80" i="4" s="1"/>
  <c r="AX175" i="3" a="1"/>
  <c r="AX175" i="3" s="1"/>
  <c r="AO80" i="4" s="1"/>
  <c r="BC177" i="3" a="1"/>
  <c r="BC177" i="3" s="1"/>
  <c r="BB177" i="3"/>
  <c r="AZ177" i="3" a="1"/>
  <c r="AZ177" i="3" s="1"/>
  <c r="AX177" i="3" a="1"/>
  <c r="AX177" i="3" s="1"/>
  <c r="AY177" i="3" a="1"/>
  <c r="AY177" i="3" s="1"/>
  <c r="AW177" i="3" a="1"/>
  <c r="AW177" i="3" s="1"/>
  <c r="BA177" i="3" a="1"/>
  <c r="BA177" i="3" s="1"/>
  <c r="BR176" i="3"/>
  <c r="BG99" i="4" s="1"/>
  <c r="BP176" i="3" a="1"/>
  <c r="BP176" i="3" s="1"/>
  <c r="BE99" i="4" s="1"/>
  <c r="BN176" i="3" a="1"/>
  <c r="BN176" i="3" s="1"/>
  <c r="BC99" i="4" s="1"/>
  <c r="BS176" i="3" a="1"/>
  <c r="BS176" i="3" s="1"/>
  <c r="BH99" i="4" s="1"/>
  <c r="BQ176" i="3" a="1"/>
  <c r="BQ176" i="3" s="1"/>
  <c r="BF99" i="4" s="1"/>
  <c r="BO176" i="3" a="1"/>
  <c r="BO176" i="3" s="1"/>
  <c r="BD99" i="4" s="1"/>
  <c r="BM176" i="3" a="1"/>
  <c r="BM176" i="3" s="1"/>
  <c r="BB99" i="4" s="1"/>
  <c r="BJ175" i="3"/>
  <c r="AZ80" i="4" s="1"/>
  <c r="BH175" i="3" a="1"/>
  <c r="BH175" i="3" s="1"/>
  <c r="AX80" i="4" s="1"/>
  <c r="BF175" i="3" a="1"/>
  <c r="BF175" i="3" s="1"/>
  <c r="AV80" i="4" s="1"/>
  <c r="BI175" i="3" a="1"/>
  <c r="BI175" i="3" s="1"/>
  <c r="AY80" i="4" s="1"/>
  <c r="BK175" i="3" a="1"/>
  <c r="BK175" i="3" s="1"/>
  <c r="BA80" i="4" s="1"/>
  <c r="BG175" i="3" a="1"/>
  <c r="BG175" i="3" s="1"/>
  <c r="AW80" i="4" s="1"/>
  <c r="BE175" i="3" a="1"/>
  <c r="BE175" i="3" s="1"/>
  <c r="AU80" i="4" s="1"/>
  <c r="BQ175" i="3" a="1"/>
  <c r="BQ175" i="3" s="1"/>
  <c r="BF80" i="4" s="1"/>
  <c r="BO175" i="3" a="1"/>
  <c r="BO175" i="3" s="1"/>
  <c r="BD80" i="4" s="1"/>
  <c r="BM175" i="3" a="1"/>
  <c r="BM175" i="3" s="1"/>
  <c r="BB80" i="4" s="1"/>
  <c r="BR175" i="3"/>
  <c r="BG80" i="4" s="1"/>
  <c r="BS175" i="3" a="1"/>
  <c r="BS175" i="3" s="1"/>
  <c r="BH80" i="4" s="1"/>
  <c r="BN175" i="3" a="1"/>
  <c r="BN175" i="3" s="1"/>
  <c r="BC80" i="4" s="1"/>
  <c r="BP175" i="3" a="1"/>
  <c r="BP175" i="3" s="1"/>
  <c r="BE80" i="4" s="1"/>
  <c r="AX32" i="3" a="1"/>
  <c r="AX32" i="3" s="1"/>
  <c r="BC32" i="3" a="1"/>
  <c r="BC32" i="3" s="1"/>
  <c r="AW32" i="3" a="1"/>
  <c r="AW32" i="3" s="1"/>
  <c r="AZ32" i="3" a="1"/>
  <c r="AZ32" i="3" s="1"/>
  <c r="AY32" i="3" a="1"/>
  <c r="AY32" i="3" s="1"/>
  <c r="BB32" i="3"/>
  <c r="BO32" i="3" a="1"/>
  <c r="BO32" i="3" s="1"/>
  <c r="BP32" i="3" a="1"/>
  <c r="BP32" i="3" s="1"/>
  <c r="BR32" i="3"/>
  <c r="BQ32" i="3" a="1"/>
  <c r="BQ32" i="3" s="1"/>
  <c r="BE32" i="3" a="1"/>
  <c r="BE32" i="3" s="1"/>
  <c r="BH32" i="3" a="1"/>
  <c r="BH32" i="3" s="1"/>
  <c r="BG32" i="3" a="1"/>
  <c r="BG32" i="3" s="1"/>
  <c r="BJ32" i="3"/>
  <c r="BI32" i="3" a="1"/>
  <c r="BI32" i="3" s="1"/>
  <c r="BK32" i="3" a="1"/>
  <c r="BK32" i="3" s="1"/>
  <c r="BS32" i="3" a="1"/>
  <c r="BS32" i="3" s="1"/>
  <c r="BN32" i="3" a="1"/>
  <c r="BN32" i="3" s="1"/>
  <c r="BP29" i="3" a="1"/>
  <c r="BP29" i="3" s="1"/>
  <c r="BO29" i="3" a="1"/>
  <c r="BO29" i="3" s="1"/>
  <c r="BR29" i="3"/>
  <c r="BQ29" i="3" a="1"/>
  <c r="BQ29" i="3" s="1"/>
  <c r="BS29" i="3" a="1"/>
  <c r="BS29" i="3" s="1"/>
  <c r="BN29" i="3" a="1"/>
  <c r="BN29" i="3" s="1"/>
  <c r="BB29" i="3"/>
  <c r="BA209" i="3" a="1"/>
  <c r="BA209" i="3" s="1"/>
  <c r="AY209" i="3" a="1"/>
  <c r="AY209" i="3" s="1"/>
  <c r="AW209" i="3" a="1"/>
  <c r="AW209" i="3" s="1"/>
  <c r="BC209" i="3" a="1"/>
  <c r="BC209" i="3" s="1"/>
  <c r="BB209" i="3"/>
  <c r="AX209" i="3" a="1"/>
  <c r="AX209" i="3" s="1"/>
  <c r="AZ209" i="3" a="1"/>
  <c r="AZ209" i="3" s="1"/>
  <c r="BC208" i="3" a="1"/>
  <c r="BC208" i="3" s="1"/>
  <c r="AZ208" i="3" a="1"/>
  <c r="AZ208" i="3" s="1"/>
  <c r="AY208" i="3" a="1"/>
  <c r="AY208" i="3" s="1"/>
  <c r="BA208" i="3" a="1"/>
  <c r="BA208" i="3" s="1"/>
  <c r="BB208" i="3"/>
  <c r="AW208" i="3" a="1"/>
  <c r="AW208" i="3" s="1"/>
  <c r="AX208" i="3" a="1"/>
  <c r="AX208" i="3" s="1"/>
  <c r="BJ209" i="3"/>
  <c r="BH209" i="3" a="1"/>
  <c r="BH209" i="3" s="1"/>
  <c r="BF209" i="3" a="1"/>
  <c r="BF209" i="3" s="1"/>
  <c r="BG209" i="3" a="1"/>
  <c r="BG209" i="3" s="1"/>
  <c r="BE209" i="3" a="1"/>
  <c r="BE209" i="3" s="1"/>
  <c r="BK209" i="3" a="1"/>
  <c r="BK209" i="3" s="1"/>
  <c r="BI209" i="3" a="1"/>
  <c r="BI209" i="3" s="1"/>
  <c r="BI208" i="3" a="1"/>
  <c r="BI208" i="3" s="1"/>
  <c r="BK208" i="3" a="1"/>
  <c r="BK208" i="3" s="1"/>
  <c r="BH208" i="3" a="1"/>
  <c r="BH208" i="3" s="1"/>
  <c r="BE208" i="3" a="1"/>
  <c r="BE208" i="3" s="1"/>
  <c r="BG208" i="3" a="1"/>
  <c r="BG208" i="3" s="1"/>
  <c r="BF208" i="3" a="1"/>
  <c r="BF208" i="3" s="1"/>
  <c r="BJ208" i="3"/>
  <c r="BS208" i="3" a="1"/>
  <c r="BS208" i="3" s="1"/>
  <c r="BR208" i="3"/>
  <c r="BP208" i="3" a="1"/>
  <c r="BP208" i="3" s="1"/>
  <c r="BN208" i="3" a="1"/>
  <c r="BN208" i="3" s="1"/>
  <c r="BQ208" i="3" a="1"/>
  <c r="BQ208" i="3" s="1"/>
  <c r="BM208" i="3" a="1"/>
  <c r="BM208" i="3" s="1"/>
  <c r="BO208" i="3" a="1"/>
  <c r="BO208" i="3" s="1"/>
  <c r="BQ209" i="3" a="1"/>
  <c r="BQ209" i="3" s="1"/>
  <c r="BO209" i="3" a="1"/>
  <c r="BO209" i="3" s="1"/>
  <c r="BM209" i="3" a="1"/>
  <c r="BM209" i="3" s="1"/>
  <c r="BS209" i="3" a="1"/>
  <c r="BS209" i="3" s="1"/>
  <c r="BP209" i="3" a="1"/>
  <c r="BP209" i="3" s="1"/>
  <c r="BN209" i="3" a="1"/>
  <c r="BN209" i="3" s="1"/>
  <c r="BR209" i="3"/>
  <c r="BC29" i="3" a="1"/>
  <c r="BC29" i="3" s="1"/>
  <c r="AX29" i="3" a="1"/>
  <c r="AX29" i="3" s="1"/>
  <c r="AW29" i="3" a="1"/>
  <c r="AW29" i="3" s="1"/>
  <c r="AZ29" i="3" a="1"/>
  <c r="AZ29" i="3" s="1"/>
  <c r="BI29" i="3" a="1"/>
  <c r="BI29" i="3" s="1"/>
  <c r="BB36" i="3"/>
  <c r="AZ36" i="3" a="1"/>
  <c r="AZ36" i="3" s="1"/>
  <c r="AX36" i="3" a="1"/>
  <c r="AX36" i="3" s="1"/>
  <c r="BA36" i="3" a="1"/>
  <c r="BA36" i="3" s="1"/>
  <c r="AY36" i="3" a="1"/>
  <c r="AY36" i="3" s="1"/>
  <c r="AW36" i="3" a="1"/>
  <c r="AW36" i="3" s="1"/>
  <c r="BC36" i="3" a="1"/>
  <c r="BC36" i="3" s="1"/>
  <c r="BK29" i="3" a="1"/>
  <c r="BK29" i="3" s="1"/>
  <c r="BF29" i="3" a="1"/>
  <c r="BF29" i="3" s="1"/>
  <c r="BA37" i="3" a="1"/>
  <c r="BA37" i="3" s="1"/>
  <c r="AY37" i="3" a="1"/>
  <c r="AY37" i="3" s="1"/>
  <c r="AW37" i="3" a="1"/>
  <c r="AW37" i="3" s="1"/>
  <c r="BB37" i="3"/>
  <c r="AZ37" i="3" a="1"/>
  <c r="AZ37" i="3" s="1"/>
  <c r="AX37" i="3" a="1"/>
  <c r="AX37" i="3" s="1"/>
  <c r="BC37" i="3" a="1"/>
  <c r="BC37" i="3" s="1"/>
  <c r="BJ37" i="3"/>
  <c r="BH37" i="3" a="1"/>
  <c r="BH37" i="3" s="1"/>
  <c r="BF37" i="3" a="1"/>
  <c r="BF37" i="3" s="1"/>
  <c r="BI37" i="3" a="1"/>
  <c r="BI37" i="3" s="1"/>
  <c r="BG37" i="3" a="1"/>
  <c r="BG37" i="3" s="1"/>
  <c r="BE37" i="3" a="1"/>
  <c r="BE37" i="3" s="1"/>
  <c r="BK37" i="3" a="1"/>
  <c r="BK37" i="3" s="1"/>
  <c r="BE29" i="3" a="1"/>
  <c r="BE29" i="3" s="1"/>
  <c r="BH29" i="3" a="1"/>
  <c r="BH29" i="3" s="1"/>
  <c r="BQ37" i="3" a="1"/>
  <c r="BQ37" i="3" s="1"/>
  <c r="BO37" i="3" a="1"/>
  <c r="BO37" i="3" s="1"/>
  <c r="BM37" i="3" a="1"/>
  <c r="BM37" i="3" s="1"/>
  <c r="BR37" i="3"/>
  <c r="BP37" i="3" a="1"/>
  <c r="BP37" i="3" s="1"/>
  <c r="BN37" i="3" a="1"/>
  <c r="BN37" i="3" s="1"/>
  <c r="BS37" i="3" a="1"/>
  <c r="BS37" i="3" s="1"/>
  <c r="BR36" i="3"/>
  <c r="BP36" i="3" a="1"/>
  <c r="BP36" i="3" s="1"/>
  <c r="BN36" i="3" a="1"/>
  <c r="BN36" i="3" s="1"/>
  <c r="BQ36" i="3" a="1"/>
  <c r="BQ36" i="3" s="1"/>
  <c r="BO36" i="3" a="1"/>
  <c r="BO36" i="3" s="1"/>
  <c r="BM36" i="3" a="1"/>
  <c r="BM36" i="3" s="1"/>
  <c r="BS36" i="3" a="1"/>
  <c r="BS36" i="3" s="1"/>
  <c r="BG29" i="3" a="1"/>
  <c r="BG29" i="3" s="1"/>
  <c r="BI36" i="3" a="1"/>
  <c r="BI36" i="3" s="1"/>
  <c r="BG36" i="3" a="1"/>
  <c r="BG36" i="3" s="1"/>
  <c r="BE36" i="3" a="1"/>
  <c r="BE36" i="3" s="1"/>
  <c r="BJ36" i="3"/>
  <c r="BH36" i="3" a="1"/>
  <c r="BH36" i="3" s="1"/>
  <c r="BF36" i="3" a="1"/>
  <c r="BF36" i="3" s="1"/>
  <c r="BK36" i="3" a="1"/>
  <c r="BK36" i="3" s="1"/>
  <c r="AZ27" i="3" a="1"/>
  <c r="AZ27" i="3" s="1"/>
  <c r="AY27" i="3" a="1"/>
  <c r="AY27" i="3" s="1"/>
  <c r="BQ31" i="3" a="1"/>
  <c r="BQ31" i="3" s="1"/>
  <c r="BO31" i="3" a="1"/>
  <c r="BO31" i="3" s="1"/>
  <c r="BM31" i="3" a="1"/>
  <c r="BM31" i="3" s="1"/>
  <c r="BS31" i="3" a="1"/>
  <c r="BS31" i="3" s="1"/>
  <c r="BR31" i="3"/>
  <c r="BP31" i="3" a="1"/>
  <c r="BP31" i="3" s="1"/>
  <c r="BN31" i="3" a="1"/>
  <c r="BN31" i="3" s="1"/>
  <c r="BB27" i="3"/>
  <c r="BA27" i="3" a="1"/>
  <c r="BA27" i="3" s="1"/>
  <c r="BJ31" i="3"/>
  <c r="BH31" i="3" a="1"/>
  <c r="BH31" i="3" s="1"/>
  <c r="BF31" i="3" a="1"/>
  <c r="BF31" i="3" s="1"/>
  <c r="BK31" i="3" a="1"/>
  <c r="BK31" i="3" s="1"/>
  <c r="BI31" i="3" a="1"/>
  <c r="BI31" i="3" s="1"/>
  <c r="BG31" i="3" a="1"/>
  <c r="BG31" i="3" s="1"/>
  <c r="BE31" i="3" a="1"/>
  <c r="BE31" i="3" s="1"/>
  <c r="AX27" i="3" a="1"/>
  <c r="AX27" i="3" s="1"/>
  <c r="BC27" i="3" a="1"/>
  <c r="BC27" i="3" s="1"/>
  <c r="BR30" i="3"/>
  <c r="BP30" i="3" a="1"/>
  <c r="BP30" i="3" s="1"/>
  <c r="BN30" i="3" a="1"/>
  <c r="BN30" i="3" s="1"/>
  <c r="BQ30" i="3" a="1"/>
  <c r="BQ30" i="3" s="1"/>
  <c r="BO30" i="3" a="1"/>
  <c r="BO30" i="3" s="1"/>
  <c r="BM30" i="3" a="1"/>
  <c r="BM30" i="3" s="1"/>
  <c r="BS30" i="3" a="1"/>
  <c r="BS30" i="3" s="1"/>
  <c r="BI30" i="3" a="1"/>
  <c r="BI30" i="3" s="1"/>
  <c r="BG30" i="3" a="1"/>
  <c r="BG30" i="3" s="1"/>
  <c r="BE30" i="3" a="1"/>
  <c r="BE30" i="3" s="1"/>
  <c r="BJ30" i="3"/>
  <c r="BH30" i="3" a="1"/>
  <c r="BH30" i="3" s="1"/>
  <c r="BF30" i="3" a="1"/>
  <c r="BF30" i="3" s="1"/>
  <c r="BK30" i="3" a="1"/>
  <c r="BK30" i="3" s="1"/>
  <c r="BA31" i="3" a="1"/>
  <c r="BA31" i="3" s="1"/>
  <c r="AY31" i="3" a="1"/>
  <c r="AY31" i="3" s="1"/>
  <c r="AW31" i="3" a="1"/>
  <c r="AW31" i="3" s="1"/>
  <c r="BC31" i="3" a="1"/>
  <c r="BC31" i="3" s="1"/>
  <c r="BB31" i="3"/>
  <c r="AZ31" i="3" a="1"/>
  <c r="AZ31" i="3" s="1"/>
  <c r="AX31" i="3" a="1"/>
  <c r="AX31" i="3" s="1"/>
  <c r="BB30" i="3"/>
  <c r="AZ30" i="3" a="1"/>
  <c r="AZ30" i="3" s="1"/>
  <c r="AX30" i="3" a="1"/>
  <c r="AX30" i="3" s="1"/>
  <c r="BA30" i="3" a="1"/>
  <c r="BA30" i="3" s="1"/>
  <c r="AY30" i="3" a="1"/>
  <c r="AY30" i="3" s="1"/>
  <c r="AW30" i="3" a="1"/>
  <c r="AW30" i="3" s="1"/>
  <c r="BC30" i="3" a="1"/>
  <c r="BC30" i="3" s="1"/>
  <c r="BE27" i="3" a="1"/>
  <c r="BE27" i="3" s="1"/>
  <c r="BK27" i="3" a="1"/>
  <c r="BK27" i="3" s="1"/>
  <c r="BJ33" i="3"/>
  <c r="BH33" i="3" a="1"/>
  <c r="BH33" i="3" s="1"/>
  <c r="BF33" i="3" a="1"/>
  <c r="BF33" i="3" s="1"/>
  <c r="BI33" i="3" a="1"/>
  <c r="BI33" i="3" s="1"/>
  <c r="BG33" i="3" a="1"/>
  <c r="BG33" i="3" s="1"/>
  <c r="BE33" i="3" a="1"/>
  <c r="BE33" i="3" s="1"/>
  <c r="BK33" i="3" a="1"/>
  <c r="BK33" i="3" s="1"/>
  <c r="BJ35" i="3"/>
  <c r="BH35" i="3" a="1"/>
  <c r="BH35" i="3" s="1"/>
  <c r="BF35" i="3" a="1"/>
  <c r="BF35" i="3" s="1"/>
  <c r="BI35" i="3" a="1"/>
  <c r="BI35" i="3" s="1"/>
  <c r="BG35" i="3" a="1"/>
  <c r="BG35" i="3" s="1"/>
  <c r="BE35" i="3" a="1"/>
  <c r="BE35" i="3" s="1"/>
  <c r="BK35" i="3" a="1"/>
  <c r="BK35" i="3" s="1"/>
  <c r="BR34" i="3"/>
  <c r="BP34" i="3" a="1"/>
  <c r="BP34" i="3" s="1"/>
  <c r="BN34" i="3" a="1"/>
  <c r="BN34" i="3" s="1"/>
  <c r="BQ34" i="3" a="1"/>
  <c r="BQ34" i="3" s="1"/>
  <c r="BO34" i="3" a="1"/>
  <c r="BO34" i="3" s="1"/>
  <c r="BM34" i="3" a="1"/>
  <c r="BM34" i="3" s="1"/>
  <c r="BS34" i="3" a="1"/>
  <c r="BS34" i="3" s="1"/>
  <c r="BG27" i="3" a="1"/>
  <c r="BG27" i="3" s="1"/>
  <c r="BA33" i="3" a="1"/>
  <c r="BA33" i="3" s="1"/>
  <c r="AY33" i="3" a="1"/>
  <c r="AY33" i="3" s="1"/>
  <c r="AW33" i="3" a="1"/>
  <c r="AW33" i="3" s="1"/>
  <c r="BB33" i="3"/>
  <c r="AZ33" i="3" a="1"/>
  <c r="AZ33" i="3" s="1"/>
  <c r="AX33" i="3" a="1"/>
  <c r="AX33" i="3" s="1"/>
  <c r="BC33" i="3" a="1"/>
  <c r="BC33" i="3" s="1"/>
  <c r="BI34" i="3" a="1"/>
  <c r="BI34" i="3" s="1"/>
  <c r="BG34" i="3" a="1"/>
  <c r="BG34" i="3" s="1"/>
  <c r="BE34" i="3" a="1"/>
  <c r="BE34" i="3" s="1"/>
  <c r="BJ34" i="3"/>
  <c r="BH34" i="3" a="1"/>
  <c r="BH34" i="3" s="1"/>
  <c r="BF34" i="3" a="1"/>
  <c r="BF34" i="3" s="1"/>
  <c r="BK34" i="3" a="1"/>
  <c r="BK34" i="3" s="1"/>
  <c r="BA35" i="3" a="1"/>
  <c r="BA35" i="3" s="1"/>
  <c r="AY35" i="3" a="1"/>
  <c r="AY35" i="3" s="1"/>
  <c r="AW35" i="3" a="1"/>
  <c r="AW35" i="3" s="1"/>
  <c r="BB35" i="3"/>
  <c r="AZ35" i="3" a="1"/>
  <c r="AZ35" i="3" s="1"/>
  <c r="AX35" i="3" a="1"/>
  <c r="AX35" i="3" s="1"/>
  <c r="BC35" i="3" a="1"/>
  <c r="BC35" i="3" s="1"/>
  <c r="BQ35" i="3" a="1"/>
  <c r="BQ35" i="3" s="1"/>
  <c r="BO35" i="3" a="1"/>
  <c r="BO35" i="3" s="1"/>
  <c r="BM35" i="3" a="1"/>
  <c r="BM35" i="3" s="1"/>
  <c r="BS35" i="3" a="1"/>
  <c r="BS35" i="3" s="1"/>
  <c r="BR35" i="3"/>
  <c r="BP35" i="3" a="1"/>
  <c r="BP35" i="3" s="1"/>
  <c r="BN35" i="3" a="1"/>
  <c r="BN35" i="3" s="1"/>
  <c r="BB34" i="3"/>
  <c r="AZ34" i="3" a="1"/>
  <c r="AZ34" i="3" s="1"/>
  <c r="AX34" i="3" a="1"/>
  <c r="AX34" i="3" s="1"/>
  <c r="BA34" i="3" a="1"/>
  <c r="BA34" i="3" s="1"/>
  <c r="AY34" i="3" a="1"/>
  <c r="AY34" i="3" s="1"/>
  <c r="AW34" i="3" a="1"/>
  <c r="AW34" i="3" s="1"/>
  <c r="BC34" i="3" a="1"/>
  <c r="BC34" i="3" s="1"/>
  <c r="BQ33" i="3" a="1"/>
  <c r="BQ33" i="3" s="1"/>
  <c r="BO33" i="3" a="1"/>
  <c r="BO33" i="3" s="1"/>
  <c r="BM33" i="3" a="1"/>
  <c r="BM33" i="3" s="1"/>
  <c r="BR33" i="3"/>
  <c r="BP33" i="3" a="1"/>
  <c r="BP33" i="3" s="1"/>
  <c r="BN33" i="3" a="1"/>
  <c r="BN33" i="3" s="1"/>
  <c r="BS33" i="3" a="1"/>
  <c r="BS33" i="3" s="1"/>
  <c r="BJ27" i="3"/>
  <c r="BF27" i="3" a="1"/>
  <c r="BF27" i="3" s="1"/>
  <c r="BI27" i="3" a="1"/>
  <c r="BI27" i="3" s="1"/>
  <c r="BJ28" i="3"/>
  <c r="BH28" i="3" a="1"/>
  <c r="BH28" i="3" s="1"/>
  <c r="BF28" i="3" a="1"/>
  <c r="BF28" i="3" s="1"/>
  <c r="BI28" i="3" a="1"/>
  <c r="BI28" i="3" s="1"/>
  <c r="BG28" i="3" a="1"/>
  <c r="BG28" i="3" s="1"/>
  <c r="BE28" i="3" a="1"/>
  <c r="BE28" i="3" s="1"/>
  <c r="BK28" i="3" a="1"/>
  <c r="BK28" i="3" s="1"/>
  <c r="BA28" i="3" a="1"/>
  <c r="BA28" i="3" s="1"/>
  <c r="AY28" i="3" a="1"/>
  <c r="AY28" i="3" s="1"/>
  <c r="AW28" i="3" a="1"/>
  <c r="AW28" i="3" s="1"/>
  <c r="BC28" i="3" a="1"/>
  <c r="BC28" i="3" s="1"/>
  <c r="BB28" i="3"/>
  <c r="AZ28" i="3" a="1"/>
  <c r="AZ28" i="3" s="1"/>
  <c r="AX28" i="3" a="1"/>
  <c r="AX28" i="3" s="1"/>
  <c r="BQ28" i="3" a="1"/>
  <c r="BQ28" i="3" s="1"/>
  <c r="BO28" i="3" a="1"/>
  <c r="BO28" i="3" s="1"/>
  <c r="BM28" i="3" a="1"/>
  <c r="BM28" i="3" s="1"/>
  <c r="BS28" i="3" a="1"/>
  <c r="BS28" i="3" s="1"/>
  <c r="BR28" i="3"/>
  <c r="BP28" i="3" a="1"/>
  <c r="BP28" i="3" s="1"/>
  <c r="BN28" i="3" a="1"/>
  <c r="BN28" i="3" s="1"/>
  <c r="BG206" i="3" a="1"/>
  <c r="BG206" i="3" s="1"/>
  <c r="AW324" i="4" s="1"/>
  <c r="BH206" i="3" a="1"/>
  <c r="BH206" i="3" s="1"/>
  <c r="AX324" i="4" s="1"/>
  <c r="BI206" i="3" a="1"/>
  <c r="BI206" i="3" s="1"/>
  <c r="AY324" i="4" s="1"/>
  <c r="BJ206" i="3"/>
  <c r="AZ324" i="4" s="1"/>
  <c r="BK206" i="3" a="1"/>
  <c r="BK206" i="3" s="1"/>
  <c r="BA324" i="4" s="1"/>
  <c r="BE206" i="3" a="1"/>
  <c r="BE206" i="3" s="1"/>
  <c r="AU324" i="4" s="1"/>
  <c r="BA206" i="3" a="1"/>
  <c r="BA206" i="3" s="1"/>
  <c r="AR324" i="4" s="1"/>
  <c r="BC206" i="3" a="1"/>
  <c r="BC206" i="3" s="1"/>
  <c r="AT324" i="4" s="1"/>
  <c r="AZ206" i="3" a="1"/>
  <c r="AZ206" i="3" s="1"/>
  <c r="AQ324" i="4" s="1"/>
  <c r="AX206" i="3" a="1"/>
  <c r="AX206" i="3" s="1"/>
  <c r="AO324" i="4" s="1"/>
  <c r="AW206" i="3" a="1"/>
  <c r="AW206" i="3" s="1"/>
  <c r="AN324" i="4" s="1"/>
  <c r="BB206" i="3"/>
  <c r="AS324" i="4" s="1"/>
  <c r="BQ205" i="3" a="1"/>
  <c r="BQ205" i="3" s="1"/>
  <c r="BF299" i="4" s="1"/>
  <c r="BO205" i="3" a="1"/>
  <c r="BO205" i="3" s="1"/>
  <c r="BD299" i="4" s="1"/>
  <c r="BM205" i="3" a="1"/>
  <c r="BM205" i="3" s="1"/>
  <c r="BB299" i="4" s="1"/>
  <c r="BR205" i="3"/>
  <c r="BG299" i="4" s="1"/>
  <c r="BP205" i="3" a="1"/>
  <c r="BP205" i="3" s="1"/>
  <c r="BE299" i="4" s="1"/>
  <c r="BN205" i="3" a="1"/>
  <c r="BN205" i="3" s="1"/>
  <c r="BC299" i="4" s="1"/>
  <c r="BS205" i="3" a="1"/>
  <c r="BS205" i="3" s="1"/>
  <c r="BH299" i="4" s="1"/>
  <c r="BJ205" i="3"/>
  <c r="AZ299" i="4" s="1"/>
  <c r="BH205" i="3" a="1"/>
  <c r="BH205" i="3" s="1"/>
  <c r="AX299" i="4" s="1"/>
  <c r="BF205" i="3" a="1"/>
  <c r="BF205" i="3" s="1"/>
  <c r="AV299" i="4" s="1"/>
  <c r="BI205" i="3" a="1"/>
  <c r="BI205" i="3" s="1"/>
  <c r="AY299" i="4" s="1"/>
  <c r="BG205" i="3" a="1"/>
  <c r="BG205" i="3" s="1"/>
  <c r="AW299" i="4" s="1"/>
  <c r="BE205" i="3" a="1"/>
  <c r="BE205" i="3" s="1"/>
  <c r="AU299" i="4" s="1"/>
  <c r="BK205" i="3" a="1"/>
  <c r="BK205" i="3" s="1"/>
  <c r="BA299" i="4" s="1"/>
  <c r="BA205" i="3" a="1"/>
  <c r="BA205" i="3" s="1"/>
  <c r="AR299" i="4" s="1"/>
  <c r="AY205" i="3" a="1"/>
  <c r="AY205" i="3" s="1"/>
  <c r="AP299" i="4" s="1"/>
  <c r="AW205" i="3" a="1"/>
  <c r="AW205" i="3" s="1"/>
  <c r="AN299" i="4" s="1"/>
  <c r="BB205" i="3"/>
  <c r="AS299" i="4" s="1"/>
  <c r="AX205" i="3" a="1"/>
  <c r="AX205" i="3" s="1"/>
  <c r="AO299" i="4" s="1"/>
  <c r="BC205" i="3" a="1"/>
  <c r="BC205" i="3" s="1"/>
  <c r="AT299" i="4" s="1"/>
  <c r="AZ205" i="3" a="1"/>
  <c r="AZ205" i="3" s="1"/>
  <c r="AQ299" i="4" s="1"/>
  <c r="BA207" i="3" a="1"/>
  <c r="BA207" i="3" s="1"/>
  <c r="AR325" i="4" s="1"/>
  <c r="AY207" i="3" a="1"/>
  <c r="AY207" i="3" s="1"/>
  <c r="AP325" i="4" s="1"/>
  <c r="AW207" i="3" a="1"/>
  <c r="AW207" i="3" s="1"/>
  <c r="AN325" i="4" s="1"/>
  <c r="AZ207" i="3" a="1"/>
  <c r="AZ207" i="3" s="1"/>
  <c r="AQ325" i="4" s="1"/>
  <c r="BC207" i="3" a="1"/>
  <c r="BC207" i="3" s="1"/>
  <c r="AT325" i="4" s="1"/>
  <c r="BB207" i="3"/>
  <c r="AS325" i="4" s="1"/>
  <c r="AX207" i="3" a="1"/>
  <c r="AX207" i="3" s="1"/>
  <c r="AO325" i="4" s="1"/>
  <c r="BQ207" i="3" a="1"/>
  <c r="BQ207" i="3" s="1"/>
  <c r="BF325" i="4" s="1"/>
  <c r="BO207" i="3" a="1"/>
  <c r="BO207" i="3" s="1"/>
  <c r="BD325" i="4" s="1"/>
  <c r="BM207" i="3" a="1"/>
  <c r="BM207" i="3" s="1"/>
  <c r="BB325" i="4" s="1"/>
  <c r="BN207" i="3" a="1"/>
  <c r="BN207" i="3" s="1"/>
  <c r="BC325" i="4" s="1"/>
  <c r="BS207" i="3" a="1"/>
  <c r="BS207" i="3" s="1"/>
  <c r="BH325" i="4" s="1"/>
  <c r="BR207" i="3"/>
  <c r="BG325" i="4" s="1"/>
  <c r="BP207" i="3" a="1"/>
  <c r="BP207" i="3" s="1"/>
  <c r="BE325" i="4" s="1"/>
  <c r="BJ207" i="3"/>
  <c r="AZ325" i="4" s="1"/>
  <c r="BH207" i="3" a="1"/>
  <c r="BH207" i="3" s="1"/>
  <c r="AX325" i="4" s="1"/>
  <c r="BF207" i="3" a="1"/>
  <c r="BF207" i="3" s="1"/>
  <c r="AV325" i="4" s="1"/>
  <c r="BI207" i="3" a="1"/>
  <c r="BI207" i="3" s="1"/>
  <c r="AY325" i="4" s="1"/>
  <c r="BE207" i="3" a="1"/>
  <c r="BE207" i="3" s="1"/>
  <c r="AU325" i="4" s="1"/>
  <c r="BG207" i="3" a="1"/>
  <c r="BG207" i="3" s="1"/>
  <c r="AW325" i="4" s="1"/>
  <c r="BK207" i="3" a="1"/>
  <c r="BK207" i="3" s="1"/>
  <c r="BA325" i="4" s="1"/>
  <c r="BC203" i="3" a="1"/>
  <c r="BC203" i="3" s="1"/>
  <c r="AT322" i="4" s="1"/>
  <c r="AY203" i="3" a="1"/>
  <c r="AY203" i="3" s="1"/>
  <c r="AP322" i="4" s="1"/>
  <c r="BB203" i="3"/>
  <c r="AS322" i="4" s="1"/>
  <c r="AX203" i="3" a="1"/>
  <c r="AX203" i="3" s="1"/>
  <c r="AO322" i="4" s="1"/>
  <c r="BA203" i="3" a="1"/>
  <c r="BA203" i="3" s="1"/>
  <c r="AR322" i="4" s="1"/>
  <c r="AW203" i="3" a="1"/>
  <c r="AW203" i="3" s="1"/>
  <c r="AN322" i="4" s="1"/>
  <c r="AZ203" i="3" a="1"/>
  <c r="AZ203" i="3" s="1"/>
  <c r="AQ322" i="4" s="1"/>
  <c r="BS203" i="3" a="1"/>
  <c r="BS203" i="3" s="1"/>
  <c r="BH322" i="4" s="1"/>
  <c r="BR203" i="3"/>
  <c r="BG322" i="4" s="1"/>
  <c r="BP203" i="3" a="1"/>
  <c r="BP203" i="3" s="1"/>
  <c r="BE322" i="4" s="1"/>
  <c r="BN203" i="3" a="1"/>
  <c r="BN203" i="3" s="1"/>
  <c r="BC322" i="4" s="1"/>
  <c r="BQ203" i="3" a="1"/>
  <c r="BQ203" i="3" s="1"/>
  <c r="BF322" i="4" s="1"/>
  <c r="BO203" i="3" a="1"/>
  <c r="BO203" i="3" s="1"/>
  <c r="BD322" i="4" s="1"/>
  <c r="BM203" i="3" a="1"/>
  <c r="BM203" i="3" s="1"/>
  <c r="BB322" i="4" s="1"/>
  <c r="BA204" i="3" a="1"/>
  <c r="BA204" i="3" s="1"/>
  <c r="AR323" i="4" s="1"/>
  <c r="AY204" i="3" a="1"/>
  <c r="AY204" i="3" s="1"/>
  <c r="AP323" i="4" s="1"/>
  <c r="AW204" i="3" a="1"/>
  <c r="AW204" i="3" s="1"/>
  <c r="AN323" i="4" s="1"/>
  <c r="BC204" i="3" a="1"/>
  <c r="BC204" i="3" s="1"/>
  <c r="AT323" i="4" s="1"/>
  <c r="BB204" i="3"/>
  <c r="AS323" i="4" s="1"/>
  <c r="AZ204" i="3" a="1"/>
  <c r="AZ204" i="3" s="1"/>
  <c r="AQ323" i="4" s="1"/>
  <c r="AX204" i="3" a="1"/>
  <c r="AX204" i="3" s="1"/>
  <c r="AO323" i="4" s="1"/>
  <c r="BI203" i="3" a="1"/>
  <c r="BI203" i="3" s="1"/>
  <c r="AY322" i="4" s="1"/>
  <c r="BK203" i="3" a="1"/>
  <c r="BK203" i="3" s="1"/>
  <c r="BA322" i="4" s="1"/>
  <c r="BH203" i="3" a="1"/>
  <c r="BH203" i="3" s="1"/>
  <c r="AX322" i="4" s="1"/>
  <c r="BG203" i="3" a="1"/>
  <c r="BG203" i="3" s="1"/>
  <c r="AW322" i="4" s="1"/>
  <c r="BF203" i="3" a="1"/>
  <c r="BF203" i="3" s="1"/>
  <c r="AV322" i="4" s="1"/>
  <c r="BJ203" i="3"/>
  <c r="AZ322" i="4" s="1"/>
  <c r="BE203" i="3" a="1"/>
  <c r="BE203" i="3" s="1"/>
  <c r="AU322" i="4" s="1"/>
  <c r="BJ204" i="3"/>
  <c r="AZ323" i="4" s="1"/>
  <c r="BH204" i="3" a="1"/>
  <c r="BH204" i="3" s="1"/>
  <c r="AX323" i="4" s="1"/>
  <c r="BF204" i="3" a="1"/>
  <c r="BF204" i="3" s="1"/>
  <c r="AV323" i="4" s="1"/>
  <c r="BI204" i="3" a="1"/>
  <c r="BI204" i="3" s="1"/>
  <c r="AY323" i="4" s="1"/>
  <c r="BG204" i="3" a="1"/>
  <c r="BG204" i="3" s="1"/>
  <c r="AW323" i="4" s="1"/>
  <c r="BE204" i="3" a="1"/>
  <c r="BE204" i="3" s="1"/>
  <c r="AU323" i="4" s="1"/>
  <c r="BK204" i="3" a="1"/>
  <c r="BK204" i="3" s="1"/>
  <c r="BA323" i="4" s="1"/>
  <c r="BQ204" i="3" a="1"/>
  <c r="BQ204" i="3" s="1"/>
  <c r="BF323" i="4" s="1"/>
  <c r="BO204" i="3" a="1"/>
  <c r="BO204" i="3" s="1"/>
  <c r="BD323" i="4" s="1"/>
  <c r="BM204" i="3" a="1"/>
  <c r="BM204" i="3" s="1"/>
  <c r="BB323" i="4" s="1"/>
  <c r="BS204" i="3" a="1"/>
  <c r="BS204" i="3" s="1"/>
  <c r="BH323" i="4" s="1"/>
  <c r="BR204" i="3"/>
  <c r="BG323" i="4" s="1"/>
  <c r="BP204" i="3" a="1"/>
  <c r="BP204" i="3" s="1"/>
  <c r="BE323" i="4" s="1"/>
  <c r="BN204" i="3" a="1"/>
  <c r="BN204" i="3" s="1"/>
  <c r="BC323" i="4" s="1"/>
  <c r="BJ202" i="3"/>
  <c r="AZ298" i="4" s="1"/>
  <c r="BH202" i="3" a="1"/>
  <c r="BH202" i="3" s="1"/>
  <c r="AX298" i="4" s="1"/>
  <c r="BF202" i="3" a="1"/>
  <c r="BF202" i="3" s="1"/>
  <c r="AV298" i="4" s="1"/>
  <c r="BI202" i="3" a="1"/>
  <c r="BI202" i="3" s="1"/>
  <c r="AY298" i="4" s="1"/>
  <c r="BG202" i="3" a="1"/>
  <c r="BG202" i="3" s="1"/>
  <c r="AW298" i="4" s="1"/>
  <c r="BE202" i="3" a="1"/>
  <c r="BE202" i="3" s="1"/>
  <c r="AU298" i="4" s="1"/>
  <c r="BK202" i="3" a="1"/>
  <c r="BK202" i="3" s="1"/>
  <c r="BA298" i="4" s="1"/>
  <c r="BA202" i="3" a="1"/>
  <c r="BA202" i="3" s="1"/>
  <c r="AR298" i="4" s="1"/>
  <c r="AY202" i="3" a="1"/>
  <c r="AY202" i="3" s="1"/>
  <c r="AP298" i="4" s="1"/>
  <c r="AW202" i="3" a="1"/>
  <c r="AW202" i="3" s="1"/>
  <c r="AN298" i="4" s="1"/>
  <c r="BC202" i="3" a="1"/>
  <c r="BC202" i="3" s="1"/>
  <c r="AT298" i="4" s="1"/>
  <c r="BB202" i="3"/>
  <c r="AS298" i="4" s="1"/>
  <c r="AZ202" i="3" a="1"/>
  <c r="AZ202" i="3" s="1"/>
  <c r="AQ298" i="4" s="1"/>
  <c r="AX202" i="3" a="1"/>
  <c r="AX202" i="3" s="1"/>
  <c r="AO298" i="4" s="1"/>
  <c r="BQ202" i="3" a="1"/>
  <c r="BQ202" i="3" s="1"/>
  <c r="BF298" i="4" s="1"/>
  <c r="BO202" i="3" a="1"/>
  <c r="BO202" i="3" s="1"/>
  <c r="BD298" i="4" s="1"/>
  <c r="BM202" i="3" a="1"/>
  <c r="BM202" i="3" s="1"/>
  <c r="BB298" i="4" s="1"/>
  <c r="BS202" i="3" a="1"/>
  <c r="BS202" i="3" s="1"/>
  <c r="BH298" i="4" s="1"/>
  <c r="BR202" i="3"/>
  <c r="BG298" i="4" s="1"/>
  <c r="BP202" i="3" a="1"/>
  <c r="BP202" i="3" s="1"/>
  <c r="BE298" i="4" s="1"/>
  <c r="BN202" i="3" a="1"/>
  <c r="BN202" i="3" s="1"/>
  <c r="BC298" i="4" s="1"/>
  <c r="AX91" i="3" a="1"/>
  <c r="AX91" i="3" s="1"/>
  <c r="AO64" i="4" s="1"/>
  <c r="AY91" i="3" a="1"/>
  <c r="AY91" i="3" s="1"/>
  <c r="AP64" i="4" s="1"/>
  <c r="BA98" i="3" a="1"/>
  <c r="BA98" i="3" s="1"/>
  <c r="AY98" i="3" a="1"/>
  <c r="AY98" i="3" s="1"/>
  <c r="AW98" i="3" a="1"/>
  <c r="AW98" i="3" s="1"/>
  <c r="BC98" i="3" a="1"/>
  <c r="BC98" i="3" s="1"/>
  <c r="BB98" i="3"/>
  <c r="AZ98" i="3" a="1"/>
  <c r="AZ98" i="3" s="1"/>
  <c r="AX98" i="3" a="1"/>
  <c r="AX98" i="3" s="1"/>
  <c r="BB97" i="3"/>
  <c r="AZ97" i="3" a="1"/>
  <c r="AZ97" i="3" s="1"/>
  <c r="AX97" i="3" a="1"/>
  <c r="AX97" i="3" s="1"/>
  <c r="BA97" i="3" a="1"/>
  <c r="BA97" i="3" s="1"/>
  <c r="AY97" i="3" a="1"/>
  <c r="AY97" i="3" s="1"/>
  <c r="AW97" i="3" a="1"/>
  <c r="AW97" i="3" s="1"/>
  <c r="BC97" i="3" a="1"/>
  <c r="BC97" i="3" s="1"/>
  <c r="AZ91" i="3" a="1"/>
  <c r="AZ91" i="3" s="1"/>
  <c r="AQ64" i="4" s="1"/>
  <c r="BA91" i="3" a="1"/>
  <c r="BA91" i="3" s="1"/>
  <c r="AR64" i="4" s="1"/>
  <c r="BQ98" i="3" a="1"/>
  <c r="BQ98" i="3" s="1"/>
  <c r="BO98" i="3" a="1"/>
  <c r="BO98" i="3" s="1"/>
  <c r="BM98" i="3" a="1"/>
  <c r="BM98" i="3" s="1"/>
  <c r="BS98" i="3" a="1"/>
  <c r="BS98" i="3" s="1"/>
  <c r="BR98" i="3"/>
  <c r="BP98" i="3" a="1"/>
  <c r="BP98" i="3" s="1"/>
  <c r="BN98" i="3" a="1"/>
  <c r="BN98" i="3" s="1"/>
  <c r="BR97" i="3"/>
  <c r="BP97" i="3" a="1"/>
  <c r="BP97" i="3" s="1"/>
  <c r="BN97" i="3" a="1"/>
  <c r="BN97" i="3" s="1"/>
  <c r="BQ97" i="3" a="1"/>
  <c r="BQ97" i="3" s="1"/>
  <c r="BO97" i="3" a="1"/>
  <c r="BO97" i="3" s="1"/>
  <c r="BM97" i="3" a="1"/>
  <c r="BM97" i="3" s="1"/>
  <c r="BS97" i="3" a="1"/>
  <c r="BS97" i="3" s="1"/>
  <c r="BB91" i="3"/>
  <c r="AS64" i="4" s="1"/>
  <c r="BJ98" i="3"/>
  <c r="BH98" i="3" a="1"/>
  <c r="BH98" i="3" s="1"/>
  <c r="BF98" i="3" a="1"/>
  <c r="BF98" i="3" s="1"/>
  <c r="BI98" i="3" a="1"/>
  <c r="BI98" i="3" s="1"/>
  <c r="BG98" i="3" a="1"/>
  <c r="BG98" i="3" s="1"/>
  <c r="BE98" i="3" a="1"/>
  <c r="BE98" i="3" s="1"/>
  <c r="BK98" i="3" a="1"/>
  <c r="BK98" i="3" s="1"/>
  <c r="AW91" i="3" a="1"/>
  <c r="AW91" i="3" s="1"/>
  <c r="AN64" i="4" s="1"/>
  <c r="BI97" i="3" a="1"/>
  <c r="BI97" i="3" s="1"/>
  <c r="BG97" i="3" a="1"/>
  <c r="BG97" i="3" s="1"/>
  <c r="BE97" i="3" a="1"/>
  <c r="BE97" i="3" s="1"/>
  <c r="BK97" i="3" a="1"/>
  <c r="BK97" i="3" s="1"/>
  <c r="BJ97" i="3"/>
  <c r="BH97" i="3" a="1"/>
  <c r="BH97" i="3" s="1"/>
  <c r="BF97" i="3" a="1"/>
  <c r="BF97" i="3" s="1"/>
  <c r="BN91" i="3" a="1"/>
  <c r="BN91" i="3" s="1"/>
  <c r="BC64" i="4" s="1"/>
  <c r="BP91" i="3" a="1"/>
  <c r="BP91" i="3" s="1"/>
  <c r="BE64" i="4" s="1"/>
  <c r="BM91" i="3" a="1"/>
  <c r="BM91" i="3" s="1"/>
  <c r="BB64" i="4" s="1"/>
  <c r="BO91" i="3" a="1"/>
  <c r="BO91" i="3" s="1"/>
  <c r="BD64" i="4" s="1"/>
  <c r="BR91" i="3"/>
  <c r="BG64" i="4" s="1"/>
  <c r="BQ91" i="3" a="1"/>
  <c r="BQ91" i="3" s="1"/>
  <c r="BF64" i="4" s="1"/>
  <c r="BQ92" i="3" a="1"/>
  <c r="BQ92" i="3" s="1"/>
  <c r="BF65" i="4" s="1"/>
  <c r="BO92" i="3" a="1"/>
  <c r="BO92" i="3" s="1"/>
  <c r="BD65" i="4" s="1"/>
  <c r="BM92" i="3" a="1"/>
  <c r="BM92" i="3" s="1"/>
  <c r="BB65" i="4" s="1"/>
  <c r="BS92" i="3" a="1"/>
  <c r="BS92" i="3" s="1"/>
  <c r="BH65" i="4" s="1"/>
  <c r="BR92" i="3"/>
  <c r="BG65" i="4" s="1"/>
  <c r="BP92" i="3" a="1"/>
  <c r="BP92" i="3" s="1"/>
  <c r="BE65" i="4" s="1"/>
  <c r="BN92" i="3" a="1"/>
  <c r="BN92" i="3" s="1"/>
  <c r="BC65" i="4" s="1"/>
  <c r="BJ92" i="3"/>
  <c r="AZ65" i="4" s="1"/>
  <c r="BH92" i="3" a="1"/>
  <c r="BH92" i="3" s="1"/>
  <c r="AX65" i="4" s="1"/>
  <c r="BF92" i="3" a="1"/>
  <c r="BF92" i="3" s="1"/>
  <c r="AV65" i="4" s="1"/>
  <c r="BI92" i="3" a="1"/>
  <c r="BI92" i="3" s="1"/>
  <c r="AY65" i="4" s="1"/>
  <c r="BG92" i="3" a="1"/>
  <c r="BG92" i="3" s="1"/>
  <c r="AW65" i="4" s="1"/>
  <c r="BE92" i="3" a="1"/>
  <c r="BE92" i="3" s="1"/>
  <c r="AU65" i="4" s="1"/>
  <c r="BK92" i="3" a="1"/>
  <c r="BK92" i="3" s="1"/>
  <c r="BA65" i="4" s="1"/>
  <c r="BA92" i="3" a="1"/>
  <c r="BA92" i="3" s="1"/>
  <c r="AR65" i="4" s="1"/>
  <c r="AY92" i="3" a="1"/>
  <c r="AY92" i="3" s="1"/>
  <c r="AP65" i="4" s="1"/>
  <c r="AW92" i="3" a="1"/>
  <c r="AW92" i="3" s="1"/>
  <c r="AN65" i="4" s="1"/>
  <c r="BC92" i="3" a="1"/>
  <c r="BC92" i="3" s="1"/>
  <c r="AT65" i="4" s="1"/>
  <c r="BB92" i="3"/>
  <c r="AS65" i="4" s="1"/>
  <c r="AZ92" i="3" a="1"/>
  <c r="AZ92" i="3" s="1"/>
  <c r="AQ65" i="4" s="1"/>
  <c r="AX92" i="3" a="1"/>
  <c r="AX92" i="3" s="1"/>
  <c r="AO65" i="4" s="1"/>
  <c r="BQ95" i="3" a="1"/>
  <c r="BQ95" i="3" s="1"/>
  <c r="BO95" i="3" a="1"/>
  <c r="BO95" i="3" s="1"/>
  <c r="BM95" i="3" a="1"/>
  <c r="BM95" i="3" s="1"/>
  <c r="BR95" i="3"/>
  <c r="BN95" i="3" a="1"/>
  <c r="BN95" i="3" s="1"/>
  <c r="BP95" i="3" a="1"/>
  <c r="BP95" i="3" s="1"/>
  <c r="BS95" i="3" a="1"/>
  <c r="BS95" i="3" s="1"/>
  <c r="BQ96" i="3" a="1"/>
  <c r="BQ96" i="3" s="1"/>
  <c r="BO96" i="3" a="1"/>
  <c r="BO96" i="3" s="1"/>
  <c r="BM96" i="3" a="1"/>
  <c r="BM96" i="3" s="1"/>
  <c r="BR96" i="3"/>
  <c r="BP96" i="3" a="1"/>
  <c r="BP96" i="3" s="1"/>
  <c r="BS96" i="3" a="1"/>
  <c r="BS96" i="3" s="1"/>
  <c r="BN96" i="3" a="1"/>
  <c r="BN96" i="3" s="1"/>
  <c r="BJ96" i="3"/>
  <c r="BH96" i="3" a="1"/>
  <c r="BH96" i="3" s="1"/>
  <c r="BF96" i="3" a="1"/>
  <c r="BF96" i="3" s="1"/>
  <c r="BI96" i="3" a="1"/>
  <c r="BI96" i="3" s="1"/>
  <c r="BG96" i="3" a="1"/>
  <c r="BG96" i="3" s="1"/>
  <c r="BE96" i="3" a="1"/>
  <c r="BE96" i="3" s="1"/>
  <c r="BK96" i="3" a="1"/>
  <c r="BK96" i="3" s="1"/>
  <c r="BA95" i="3" a="1"/>
  <c r="BA95" i="3" s="1"/>
  <c r="AY95" i="3" a="1"/>
  <c r="AY95" i="3" s="1"/>
  <c r="AW95" i="3" a="1"/>
  <c r="AW95" i="3" s="1"/>
  <c r="BC95" i="3" a="1"/>
  <c r="BC95" i="3" s="1"/>
  <c r="AZ95" i="3" a="1"/>
  <c r="AZ95" i="3" s="1"/>
  <c r="BB95" i="3"/>
  <c r="AX95" i="3" a="1"/>
  <c r="AX95" i="3" s="1"/>
  <c r="BK95" i="3" a="1"/>
  <c r="BK95" i="3" s="1"/>
  <c r="BJ95" i="3"/>
  <c r="BH95" i="3" a="1"/>
  <c r="BH95" i="3" s="1"/>
  <c r="BF95" i="3" a="1"/>
  <c r="BF95" i="3" s="1"/>
  <c r="BI95" i="3" a="1"/>
  <c r="BI95" i="3" s="1"/>
  <c r="BE95" i="3" a="1"/>
  <c r="BE95" i="3" s="1"/>
  <c r="BG95" i="3" a="1"/>
  <c r="BG95" i="3" s="1"/>
  <c r="BA96" i="3" a="1"/>
  <c r="BA96" i="3" s="1"/>
  <c r="AY96" i="3" a="1"/>
  <c r="AY96" i="3" s="1"/>
  <c r="AW96" i="3" a="1"/>
  <c r="AW96" i="3" s="1"/>
  <c r="BB96" i="3"/>
  <c r="BC96" i="3" a="1"/>
  <c r="BC96" i="3" s="1"/>
  <c r="AZ96" i="3" a="1"/>
  <c r="AZ96" i="3" s="1"/>
  <c r="AX96" i="3" a="1"/>
  <c r="AX96" i="3" s="1"/>
  <c r="BA90" i="3" a="1"/>
  <c r="BA90" i="3" s="1"/>
  <c r="AR63" i="4" s="1"/>
  <c r="AY90" i="3" a="1"/>
  <c r="AY90" i="3" s="1"/>
  <c r="AP63" i="4" s="1"/>
  <c r="AW90" i="3" a="1"/>
  <c r="AW90" i="3" s="1"/>
  <c r="AN63" i="4" s="1"/>
  <c r="BC90" i="3" a="1"/>
  <c r="BC90" i="3" s="1"/>
  <c r="AT63" i="4" s="1"/>
  <c r="BB90" i="3"/>
  <c r="AS63" i="4" s="1"/>
  <c r="AX90" i="3" a="1"/>
  <c r="AX90" i="3" s="1"/>
  <c r="AO63" i="4" s="1"/>
  <c r="AZ90" i="3" a="1"/>
  <c r="AZ90" i="3" s="1"/>
  <c r="AQ63" i="4" s="1"/>
  <c r="BA89" i="3" a="1"/>
  <c r="BA89" i="3" s="1"/>
  <c r="AR62" i="4" s="1"/>
  <c r="AY89" i="3" a="1"/>
  <c r="AY89" i="3" s="1"/>
  <c r="AP62" i="4" s="1"/>
  <c r="AW89" i="3" a="1"/>
  <c r="AW89" i="3" s="1"/>
  <c r="AN62" i="4" s="1"/>
  <c r="BC89" i="3" a="1"/>
  <c r="BC89" i="3" s="1"/>
  <c r="AT62" i="4" s="1"/>
  <c r="AZ89" i="3" a="1"/>
  <c r="AZ89" i="3" s="1"/>
  <c r="AQ62" i="4" s="1"/>
  <c r="BB89" i="3"/>
  <c r="AS62" i="4" s="1"/>
  <c r="AX89" i="3" a="1"/>
  <c r="AX89" i="3" s="1"/>
  <c r="AO62" i="4" s="1"/>
  <c r="BR87" i="3"/>
  <c r="BG59" i="4" s="1"/>
  <c r="BP87" i="3" a="1"/>
  <c r="BP87" i="3" s="1"/>
  <c r="BE59" i="4" s="1"/>
  <c r="BN87" i="3" a="1"/>
  <c r="BN87" i="3" s="1"/>
  <c r="BC59" i="4" s="1"/>
  <c r="BS87" i="3" a="1"/>
  <c r="BS87" i="3" s="1"/>
  <c r="BH59" i="4" s="1"/>
  <c r="BQ87" i="3" a="1"/>
  <c r="BQ87" i="3" s="1"/>
  <c r="BF59" i="4" s="1"/>
  <c r="BM87" i="3" a="1"/>
  <c r="BM87" i="3" s="1"/>
  <c r="BB59" i="4" s="1"/>
  <c r="BO87" i="3" a="1"/>
  <c r="BO87" i="3" s="1"/>
  <c r="BD59" i="4" s="1"/>
  <c r="BJ90" i="3"/>
  <c r="AZ63" i="4" s="1"/>
  <c r="BH90" i="3" a="1"/>
  <c r="BH90" i="3" s="1"/>
  <c r="AX63" i="4" s="1"/>
  <c r="BF90" i="3" a="1"/>
  <c r="BF90" i="3" s="1"/>
  <c r="AV63" i="4" s="1"/>
  <c r="BI90" i="3" a="1"/>
  <c r="BI90" i="3" s="1"/>
  <c r="AY63" i="4" s="1"/>
  <c r="BG90" i="3" a="1"/>
  <c r="BG90" i="3" s="1"/>
  <c r="AW63" i="4" s="1"/>
  <c r="BE90" i="3" a="1"/>
  <c r="BE90" i="3" s="1"/>
  <c r="AU63" i="4" s="1"/>
  <c r="BK90" i="3" a="1"/>
  <c r="BK90" i="3" s="1"/>
  <c r="BA63" i="4" s="1"/>
  <c r="BQ90" i="3" a="1"/>
  <c r="BQ90" i="3" s="1"/>
  <c r="BF63" i="4" s="1"/>
  <c r="BO90" i="3" a="1"/>
  <c r="BO90" i="3" s="1"/>
  <c r="BD63" i="4" s="1"/>
  <c r="BM90" i="3" a="1"/>
  <c r="BM90" i="3" s="1"/>
  <c r="BB63" i="4" s="1"/>
  <c r="BS90" i="3" a="1"/>
  <c r="BS90" i="3" s="1"/>
  <c r="BH63" i="4" s="1"/>
  <c r="BR90" i="3"/>
  <c r="BG63" i="4" s="1"/>
  <c r="BP90" i="3" a="1"/>
  <c r="BP90" i="3" s="1"/>
  <c r="BE63" i="4" s="1"/>
  <c r="BN90" i="3" a="1"/>
  <c r="BN90" i="3" s="1"/>
  <c r="BC63" i="4" s="1"/>
  <c r="BB87" i="3"/>
  <c r="AS59" i="4" s="1"/>
  <c r="AZ87" i="3" a="1"/>
  <c r="AZ87" i="3" s="1"/>
  <c r="AQ59" i="4" s="1"/>
  <c r="AX87" i="3" a="1"/>
  <c r="AX87" i="3" s="1"/>
  <c r="AO59" i="4" s="1"/>
  <c r="BC87" i="3" a="1"/>
  <c r="BC87" i="3" s="1"/>
  <c r="AT59" i="4" s="1"/>
  <c r="AY87" i="3" a="1"/>
  <c r="AY87" i="3" s="1"/>
  <c r="AP59" i="4" s="1"/>
  <c r="BA87" i="3" a="1"/>
  <c r="BA87" i="3" s="1"/>
  <c r="AR59" i="4" s="1"/>
  <c r="AW87" i="3" a="1"/>
  <c r="AW87" i="3" s="1"/>
  <c r="AN59" i="4" s="1"/>
  <c r="BK89" i="3" a="1"/>
  <c r="BK89" i="3" s="1"/>
  <c r="BA62" i="4" s="1"/>
  <c r="BJ89" i="3"/>
  <c r="AZ62" i="4" s="1"/>
  <c r="BH89" i="3" a="1"/>
  <c r="BH89" i="3" s="1"/>
  <c r="AX62" i="4" s="1"/>
  <c r="BF89" i="3" a="1"/>
  <c r="BF89" i="3" s="1"/>
  <c r="AV62" i="4" s="1"/>
  <c r="BG89" i="3" a="1"/>
  <c r="BG89" i="3" s="1"/>
  <c r="AW62" i="4" s="1"/>
  <c r="BI89" i="3" a="1"/>
  <c r="BI89" i="3" s="1"/>
  <c r="AY62" i="4" s="1"/>
  <c r="BE89" i="3" a="1"/>
  <c r="BE89" i="3" s="1"/>
  <c r="AU62" i="4" s="1"/>
  <c r="BQ89" i="3" a="1"/>
  <c r="BQ89" i="3" s="1"/>
  <c r="BF62" i="4" s="1"/>
  <c r="BO89" i="3" a="1"/>
  <c r="BO89" i="3" s="1"/>
  <c r="BD62" i="4" s="1"/>
  <c r="BM89" i="3" a="1"/>
  <c r="BM89" i="3" s="1"/>
  <c r="BB62" i="4" s="1"/>
  <c r="BS89" i="3" a="1"/>
  <c r="BS89" i="3" s="1"/>
  <c r="BH62" i="4" s="1"/>
  <c r="BR89" i="3"/>
  <c r="BG62" i="4" s="1"/>
  <c r="BN89" i="3" a="1"/>
  <c r="BN89" i="3" s="1"/>
  <c r="BC62" i="4" s="1"/>
  <c r="BP89" i="3" a="1"/>
  <c r="BP89" i="3" s="1"/>
  <c r="BE62" i="4" s="1"/>
  <c r="BI87" i="3" a="1"/>
  <c r="BI87" i="3" s="1"/>
  <c r="AY59" i="4" s="1"/>
  <c r="BG87" i="3" a="1"/>
  <c r="BG87" i="3" s="1"/>
  <c r="AW59" i="4" s="1"/>
  <c r="BE87" i="3" a="1"/>
  <c r="BE87" i="3" s="1"/>
  <c r="AU59" i="4" s="1"/>
  <c r="BK87" i="3" a="1"/>
  <c r="BK87" i="3" s="1"/>
  <c r="BA59" i="4" s="1"/>
  <c r="BH87" i="3" a="1"/>
  <c r="BH87" i="3" s="1"/>
  <c r="AX59" i="4" s="1"/>
  <c r="BJ87" i="3"/>
  <c r="AZ59" i="4" s="1"/>
  <c r="BF87" i="3" a="1"/>
  <c r="BF87" i="3" s="1"/>
  <c r="AV59" i="4" s="1"/>
  <c r="BJ47" i="3"/>
  <c r="AZ155" i="4" s="1"/>
  <c r="BH47" i="3" a="1"/>
  <c r="BH47" i="3" s="1"/>
  <c r="AX155" i="4" s="1"/>
  <c r="BF47" i="3" a="1"/>
  <c r="BF47" i="3" s="1"/>
  <c r="AV155" i="4" s="1"/>
  <c r="BG47" i="3" a="1"/>
  <c r="BG47" i="3" s="1"/>
  <c r="AW155" i="4" s="1"/>
  <c r="BK47" i="3" a="1"/>
  <c r="BK47" i="3" s="1"/>
  <c r="BA155" i="4" s="1"/>
  <c r="BE47" i="3" a="1"/>
  <c r="BE47" i="3" s="1"/>
  <c r="AU155" i="4" s="1"/>
  <c r="BI47" i="3" a="1"/>
  <c r="BI47" i="3" s="1"/>
  <c r="AY155" i="4" s="1"/>
  <c r="BQ46" i="3" a="1"/>
  <c r="BQ46" i="3" s="1"/>
  <c r="BF154" i="4" s="1"/>
  <c r="BO46" i="3" a="1"/>
  <c r="BO46" i="3" s="1"/>
  <c r="BD154" i="4" s="1"/>
  <c r="BM46" i="3" a="1"/>
  <c r="BM46" i="3" s="1"/>
  <c r="BB154" i="4" s="1"/>
  <c r="BS46" i="3" a="1"/>
  <c r="BS46" i="3" s="1"/>
  <c r="BH154" i="4" s="1"/>
  <c r="BR46" i="3"/>
  <c r="BG154" i="4" s="1"/>
  <c r="BN46" i="3" a="1"/>
  <c r="BN46" i="3" s="1"/>
  <c r="BC154" i="4" s="1"/>
  <c r="BP46" i="3" a="1"/>
  <c r="BP46" i="3" s="1"/>
  <c r="BE154" i="4" s="1"/>
  <c r="BK45" i="3" a="1"/>
  <c r="BK45" i="3" s="1"/>
  <c r="BA153" i="4" s="1"/>
  <c r="BJ45" i="3"/>
  <c r="AZ153" i="4" s="1"/>
  <c r="BE45" i="3" a="1"/>
  <c r="BE45" i="3" s="1"/>
  <c r="AU153" i="4" s="1"/>
  <c r="BG45" i="3" a="1"/>
  <c r="BG45" i="3" s="1"/>
  <c r="AW153" i="4" s="1"/>
  <c r="BI45" i="3" a="1"/>
  <c r="BI45" i="3" s="1"/>
  <c r="AY153" i="4" s="1"/>
  <c r="BF45" i="3" a="1"/>
  <c r="BF45" i="3" s="1"/>
  <c r="AV153" i="4" s="1"/>
  <c r="BH45" i="3" a="1"/>
  <c r="BH45" i="3" s="1"/>
  <c r="AX153" i="4" s="1"/>
  <c r="BA46" i="3" a="1"/>
  <c r="BA46" i="3" s="1"/>
  <c r="AR154" i="4" s="1"/>
  <c r="AY46" i="3" a="1"/>
  <c r="AY46" i="3" s="1"/>
  <c r="AP154" i="4" s="1"/>
  <c r="AW46" i="3" a="1"/>
  <c r="AW46" i="3" s="1"/>
  <c r="AN154" i="4" s="1"/>
  <c r="AZ46" i="3" a="1"/>
  <c r="AZ46" i="3" s="1"/>
  <c r="AQ154" i="4" s="1"/>
  <c r="BB46" i="3"/>
  <c r="AS154" i="4" s="1"/>
  <c r="AX46" i="3" a="1"/>
  <c r="AX46" i="3" s="1"/>
  <c r="AO154" i="4" s="1"/>
  <c r="BC46" i="3" a="1"/>
  <c r="BC46" i="3" s="1"/>
  <c r="AT154" i="4" s="1"/>
  <c r="BR45" i="3"/>
  <c r="BG153" i="4" s="1"/>
  <c r="BP45" i="3" a="1"/>
  <c r="BP45" i="3" s="1"/>
  <c r="BE153" i="4" s="1"/>
  <c r="BN45" i="3" a="1"/>
  <c r="BN45" i="3" s="1"/>
  <c r="BC153" i="4" s="1"/>
  <c r="BS45" i="3" a="1"/>
  <c r="BS45" i="3" s="1"/>
  <c r="BH153" i="4" s="1"/>
  <c r="BQ45" i="3" a="1"/>
  <c r="BQ45" i="3" s="1"/>
  <c r="BF153" i="4" s="1"/>
  <c r="BM45" i="3" a="1"/>
  <c r="BM45" i="3" s="1"/>
  <c r="BB153" i="4" s="1"/>
  <c r="BO45" i="3" a="1"/>
  <c r="BO45" i="3" s="1"/>
  <c r="BD153" i="4" s="1"/>
  <c r="BB44" i="3"/>
  <c r="AS152" i="4" s="1"/>
  <c r="AZ44" i="3" a="1"/>
  <c r="AZ44" i="3" s="1"/>
  <c r="AQ152" i="4" s="1"/>
  <c r="AX44" i="3" a="1"/>
  <c r="AX44" i="3" s="1"/>
  <c r="AO152" i="4" s="1"/>
  <c r="BC44" i="3" a="1"/>
  <c r="BC44" i="3" s="1"/>
  <c r="AT152" i="4" s="1"/>
  <c r="BA44" i="3" a="1"/>
  <c r="BA44" i="3" s="1"/>
  <c r="AR152" i="4" s="1"/>
  <c r="AW44" i="3" a="1"/>
  <c r="AW44" i="3" s="1"/>
  <c r="AN152" i="4" s="1"/>
  <c r="AY44" i="3" a="1"/>
  <c r="AY44" i="3" s="1"/>
  <c r="AP152" i="4" s="1"/>
  <c r="BI44" i="3" a="1"/>
  <c r="BI44" i="3" s="1"/>
  <c r="AY152" i="4" s="1"/>
  <c r="BG44" i="3" a="1"/>
  <c r="BG44" i="3" s="1"/>
  <c r="AW152" i="4" s="1"/>
  <c r="BE44" i="3" a="1"/>
  <c r="BE44" i="3" s="1"/>
  <c r="AU152" i="4" s="1"/>
  <c r="BK44" i="3" a="1"/>
  <c r="BK44" i="3" s="1"/>
  <c r="BA152" i="4" s="1"/>
  <c r="BH44" i="3" a="1"/>
  <c r="BH44" i="3" s="1"/>
  <c r="AX152" i="4" s="1"/>
  <c r="BJ44" i="3"/>
  <c r="AZ152" i="4" s="1"/>
  <c r="BF44" i="3" a="1"/>
  <c r="BF44" i="3" s="1"/>
  <c r="AV152" i="4" s="1"/>
  <c r="BQ47" i="3" a="1"/>
  <c r="BQ47" i="3" s="1"/>
  <c r="BF155" i="4" s="1"/>
  <c r="BO47" i="3" a="1"/>
  <c r="BO47" i="3" s="1"/>
  <c r="BD155" i="4" s="1"/>
  <c r="BM47" i="3" a="1"/>
  <c r="BM47" i="3" s="1"/>
  <c r="BB155" i="4" s="1"/>
  <c r="BS47" i="3" a="1"/>
  <c r="BS47" i="3" s="1"/>
  <c r="BH155" i="4" s="1"/>
  <c r="BP47" i="3" a="1"/>
  <c r="BP47" i="3" s="1"/>
  <c r="BE155" i="4" s="1"/>
  <c r="BN47" i="3" a="1"/>
  <c r="BN47" i="3" s="1"/>
  <c r="BC155" i="4" s="1"/>
  <c r="BR47" i="3"/>
  <c r="BG155" i="4" s="1"/>
  <c r="BA45" i="3" a="1"/>
  <c r="BA45" i="3" s="1"/>
  <c r="AR153" i="4" s="1"/>
  <c r="AX45" i="3" a="1"/>
  <c r="AX45" i="3" s="1"/>
  <c r="AO153" i="4" s="1"/>
  <c r="BC45" i="3" a="1"/>
  <c r="BC45" i="3" s="1"/>
  <c r="AT153" i="4" s="1"/>
  <c r="AW45" i="3" a="1"/>
  <c r="AW45" i="3" s="1"/>
  <c r="AN153" i="4" s="1"/>
  <c r="AZ45" i="3" a="1"/>
  <c r="AZ45" i="3" s="1"/>
  <c r="AQ153" i="4" s="1"/>
  <c r="AY45" i="3" a="1"/>
  <c r="AY45" i="3" s="1"/>
  <c r="AP153" i="4" s="1"/>
  <c r="BB45" i="3"/>
  <c r="AS153" i="4" s="1"/>
  <c r="BA47" i="3" a="1"/>
  <c r="BA47" i="3" s="1"/>
  <c r="AR155" i="4" s="1"/>
  <c r="AY47" i="3" a="1"/>
  <c r="AY47" i="3" s="1"/>
  <c r="AP155" i="4" s="1"/>
  <c r="AW47" i="3" a="1"/>
  <c r="AW47" i="3" s="1"/>
  <c r="AN155" i="4" s="1"/>
  <c r="BC47" i="3" a="1"/>
  <c r="BC47" i="3" s="1"/>
  <c r="AT155" i="4" s="1"/>
  <c r="BB47" i="3"/>
  <c r="AS155" i="4" s="1"/>
  <c r="AX47" i="3" a="1"/>
  <c r="AX47" i="3" s="1"/>
  <c r="AO155" i="4" s="1"/>
  <c r="AZ47" i="3" a="1"/>
  <c r="AZ47" i="3" s="1"/>
  <c r="AQ155" i="4" s="1"/>
  <c r="BR44" i="3"/>
  <c r="BG152" i="4" s="1"/>
  <c r="BP44" i="3" a="1"/>
  <c r="BP44" i="3" s="1"/>
  <c r="BE152" i="4" s="1"/>
  <c r="BN44" i="3" a="1"/>
  <c r="BN44" i="3" s="1"/>
  <c r="BC152" i="4" s="1"/>
  <c r="BQ44" i="3" a="1"/>
  <c r="BQ44" i="3" s="1"/>
  <c r="BF152" i="4" s="1"/>
  <c r="BO44" i="3" a="1"/>
  <c r="BO44" i="3" s="1"/>
  <c r="BD152" i="4" s="1"/>
  <c r="BS44" i="3" a="1"/>
  <c r="BS44" i="3" s="1"/>
  <c r="BH152" i="4" s="1"/>
  <c r="BM44" i="3" a="1"/>
  <c r="BM44" i="3" s="1"/>
  <c r="BB152" i="4" s="1"/>
  <c r="BK46" i="3" a="1"/>
  <c r="BK46" i="3" s="1"/>
  <c r="BA154" i="4" s="1"/>
  <c r="BJ46" i="3"/>
  <c r="AZ154" i="4" s="1"/>
  <c r="BH46" i="3" a="1"/>
  <c r="BH46" i="3" s="1"/>
  <c r="AX154" i="4" s="1"/>
  <c r="BF46" i="3" a="1"/>
  <c r="BF46" i="3" s="1"/>
  <c r="AV154" i="4" s="1"/>
  <c r="BI46" i="3" a="1"/>
  <c r="BI46" i="3" s="1"/>
  <c r="AY154" i="4" s="1"/>
  <c r="BE46" i="3" a="1"/>
  <c r="BE46" i="3" s="1"/>
  <c r="AU154" i="4" s="1"/>
  <c r="BG46" i="3" a="1"/>
  <c r="BG46" i="3" s="1"/>
  <c r="AW154" i="4" s="1"/>
  <c r="BJ200" i="3"/>
  <c r="AZ318" i="4" s="1"/>
  <c r="BB199" i="3"/>
  <c r="AS316" i="4" s="1"/>
  <c r="BA199" i="3" a="1"/>
  <c r="BA199" i="3" s="1"/>
  <c r="AR316" i="4" s="1"/>
  <c r="BC199" i="3" a="1"/>
  <c r="BC199" i="3" s="1"/>
  <c r="AT316" i="4" s="1"/>
  <c r="AX199" i="3" a="1"/>
  <c r="AX199" i="3" s="1"/>
  <c r="AO316" i="4" s="1"/>
  <c r="AW199" i="3" a="1"/>
  <c r="AW199" i="3" s="1"/>
  <c r="AN316" i="4" s="1"/>
  <c r="AZ199" i="3" a="1"/>
  <c r="AZ199" i="3" s="1"/>
  <c r="AQ316" i="4" s="1"/>
  <c r="BS199" i="3" a="1"/>
  <c r="BS199" i="3" s="1"/>
  <c r="BH316" i="4" s="1"/>
  <c r="BP199" i="3" a="1"/>
  <c r="BP199" i="3" s="1"/>
  <c r="BE316" i="4" s="1"/>
  <c r="BO199" i="3" a="1"/>
  <c r="BO199" i="3" s="1"/>
  <c r="BD316" i="4" s="1"/>
  <c r="BN199" i="3" a="1"/>
  <c r="BN199" i="3" s="1"/>
  <c r="BC316" i="4" s="1"/>
  <c r="BM199" i="3" a="1"/>
  <c r="BM199" i="3" s="1"/>
  <c r="BB316" i="4" s="1"/>
  <c r="BR199" i="3"/>
  <c r="BG316" i="4" s="1"/>
  <c r="BC42" i="3" a="1"/>
  <c r="BC42" i="3" s="1"/>
  <c r="BB42" i="3"/>
  <c r="AW42" i="3" a="1"/>
  <c r="AW42" i="3" s="1"/>
  <c r="BA42" i="3" a="1"/>
  <c r="BA42" i="3" s="1"/>
  <c r="AX42" i="3" a="1"/>
  <c r="AX42" i="3" s="1"/>
  <c r="AZ42" i="3" a="1"/>
  <c r="AZ42" i="3" s="1"/>
  <c r="AY42" i="3" a="1"/>
  <c r="AY42" i="3" s="1"/>
  <c r="BJ41" i="3"/>
  <c r="AZ124" i="4" s="1"/>
  <c r="BH41" i="3" a="1"/>
  <c r="BH41" i="3" s="1"/>
  <c r="AX124" i="4" s="1"/>
  <c r="BF41" i="3" a="1"/>
  <c r="BF41" i="3" s="1"/>
  <c r="AV124" i="4" s="1"/>
  <c r="BG41" i="3" a="1"/>
  <c r="BG41" i="3" s="1"/>
  <c r="AW124" i="4" s="1"/>
  <c r="BK41" i="3" a="1"/>
  <c r="BK41" i="3" s="1"/>
  <c r="BA124" i="4" s="1"/>
  <c r="BE41" i="3" a="1"/>
  <c r="BE41" i="3" s="1"/>
  <c r="AU124" i="4" s="1"/>
  <c r="BI41" i="3" a="1"/>
  <c r="BI41" i="3" s="1"/>
  <c r="AY124" i="4" s="1"/>
  <c r="BS39" i="3" a="1"/>
  <c r="BS39" i="3" s="1"/>
  <c r="BH122" i="4" s="1"/>
  <c r="BP39" i="3" a="1"/>
  <c r="BP39" i="3" s="1"/>
  <c r="BE122" i="4" s="1"/>
  <c r="BR39" i="3"/>
  <c r="BG122" i="4" s="1"/>
  <c r="BN39" i="3" a="1"/>
  <c r="BN39" i="3" s="1"/>
  <c r="BC122" i="4" s="1"/>
  <c r="BQ39" i="3" a="1"/>
  <c r="BQ39" i="3" s="1"/>
  <c r="BF122" i="4" s="1"/>
  <c r="BM39" i="3" a="1"/>
  <c r="BM39" i="3" s="1"/>
  <c r="BB122" i="4" s="1"/>
  <c r="BO39" i="3" a="1"/>
  <c r="BO39" i="3" s="1"/>
  <c r="BD122" i="4" s="1"/>
  <c r="BS42" i="3" a="1"/>
  <c r="BS42" i="3" s="1"/>
  <c r="BO42" i="3" a="1"/>
  <c r="BO42" i="3" s="1"/>
  <c r="BP42" i="3" a="1"/>
  <c r="BP42" i="3" s="1"/>
  <c r="BR42" i="3"/>
  <c r="BM42" i="3" a="1"/>
  <c r="BM42" i="3" s="1"/>
  <c r="BN42" i="3" a="1"/>
  <c r="BN42" i="3" s="1"/>
  <c r="BQ42" i="3" a="1"/>
  <c r="BQ42" i="3" s="1"/>
  <c r="BQ40" i="3" a="1"/>
  <c r="BQ40" i="3" s="1"/>
  <c r="BF123" i="4" s="1"/>
  <c r="BS40" i="3" a="1"/>
  <c r="BS40" i="3" s="1"/>
  <c r="BH123" i="4" s="1"/>
  <c r="BP40" i="3" a="1"/>
  <c r="BP40" i="3" s="1"/>
  <c r="BE123" i="4" s="1"/>
  <c r="BM40" i="3" a="1"/>
  <c r="BM40" i="3" s="1"/>
  <c r="BB123" i="4" s="1"/>
  <c r="BO40" i="3" a="1"/>
  <c r="BO40" i="3" s="1"/>
  <c r="BD123" i="4" s="1"/>
  <c r="BR40" i="3"/>
  <c r="BG123" i="4" s="1"/>
  <c r="BN40" i="3" a="1"/>
  <c r="BN40" i="3" s="1"/>
  <c r="BC123" i="4" s="1"/>
  <c r="BB43" i="3"/>
  <c r="AZ43" i="3" a="1"/>
  <c r="AZ43" i="3" s="1"/>
  <c r="AX43" i="3" a="1"/>
  <c r="AX43" i="3" s="1"/>
  <c r="AY43" i="3" a="1"/>
  <c r="AY43" i="3" s="1"/>
  <c r="BA43" i="3" a="1"/>
  <c r="BA43" i="3" s="1"/>
  <c r="BC43" i="3" a="1"/>
  <c r="BC43" i="3" s="1"/>
  <c r="AW43" i="3" a="1"/>
  <c r="AW43" i="3" s="1"/>
  <c r="BA41" i="3" a="1"/>
  <c r="BA41" i="3" s="1"/>
  <c r="AR124" i="4" s="1"/>
  <c r="AY41" i="3" a="1"/>
  <c r="AY41" i="3" s="1"/>
  <c r="AP124" i="4" s="1"/>
  <c r="AW41" i="3" a="1"/>
  <c r="AW41" i="3" s="1"/>
  <c r="AN124" i="4" s="1"/>
  <c r="BB41" i="3"/>
  <c r="AS124" i="4" s="1"/>
  <c r="AX41" i="3" a="1"/>
  <c r="AX41" i="3" s="1"/>
  <c r="AO124" i="4" s="1"/>
  <c r="BC41" i="3" a="1"/>
  <c r="BC41" i="3" s="1"/>
  <c r="AT124" i="4" s="1"/>
  <c r="AZ41" i="3" a="1"/>
  <c r="AZ41" i="3" s="1"/>
  <c r="AQ124" i="4" s="1"/>
  <c r="BI43" i="3" a="1"/>
  <c r="BI43" i="3" s="1"/>
  <c r="BG43" i="3" a="1"/>
  <c r="BG43" i="3" s="1"/>
  <c r="BE43" i="3" a="1"/>
  <c r="BE43" i="3" s="1"/>
  <c r="BK43" i="3" a="1"/>
  <c r="BK43" i="3" s="1"/>
  <c r="BH43" i="3" a="1"/>
  <c r="BH43" i="3" s="1"/>
  <c r="BJ43" i="3"/>
  <c r="BF43" i="3" a="1"/>
  <c r="BF43" i="3" s="1"/>
  <c r="BF42" i="3" a="1"/>
  <c r="BF42" i="3" s="1"/>
  <c r="BJ42" i="3"/>
  <c r="BG42" i="3" a="1"/>
  <c r="BG42" i="3" s="1"/>
  <c r="BI42" i="3" a="1"/>
  <c r="BI42" i="3" s="1"/>
  <c r="BH42" i="3" a="1"/>
  <c r="BH42" i="3" s="1"/>
  <c r="BK42" i="3" a="1"/>
  <c r="BK42" i="3" s="1"/>
  <c r="BE42" i="3" a="1"/>
  <c r="BE42" i="3" s="1"/>
  <c r="BR43" i="3"/>
  <c r="BP43" i="3" a="1"/>
  <c r="BP43" i="3" s="1"/>
  <c r="BN43" i="3" a="1"/>
  <c r="BN43" i="3" s="1"/>
  <c r="BQ43" i="3" a="1"/>
  <c r="BQ43" i="3" s="1"/>
  <c r="BS43" i="3" a="1"/>
  <c r="BS43" i="3" s="1"/>
  <c r="BM43" i="3" a="1"/>
  <c r="BM43" i="3" s="1"/>
  <c r="BO43" i="3" a="1"/>
  <c r="BO43" i="3" s="1"/>
  <c r="BB40" i="3"/>
  <c r="AS123" i="4" s="1"/>
  <c r="AZ40" i="3" a="1"/>
  <c r="AZ40" i="3" s="1"/>
  <c r="AQ123" i="4" s="1"/>
  <c r="AX40" i="3" a="1"/>
  <c r="AX40" i="3" s="1"/>
  <c r="AO123" i="4" s="1"/>
  <c r="BA40" i="3" a="1"/>
  <c r="BA40" i="3" s="1"/>
  <c r="AR123" i="4" s="1"/>
  <c r="AY40" i="3" a="1"/>
  <c r="AY40" i="3" s="1"/>
  <c r="AP123" i="4" s="1"/>
  <c r="AW40" i="3" a="1"/>
  <c r="AW40" i="3" s="1"/>
  <c r="AN123" i="4" s="1"/>
  <c r="BC40" i="3" a="1"/>
  <c r="BC40" i="3" s="1"/>
  <c r="AT123" i="4" s="1"/>
  <c r="BQ41" i="3" a="1"/>
  <c r="BQ41" i="3" s="1"/>
  <c r="BF124" i="4" s="1"/>
  <c r="BO41" i="3" a="1"/>
  <c r="BO41" i="3" s="1"/>
  <c r="BD124" i="4" s="1"/>
  <c r="BM41" i="3" a="1"/>
  <c r="BM41" i="3" s="1"/>
  <c r="BB124" i="4" s="1"/>
  <c r="BS41" i="3" a="1"/>
  <c r="BS41" i="3" s="1"/>
  <c r="BH124" i="4" s="1"/>
  <c r="BP41" i="3" a="1"/>
  <c r="BP41" i="3" s="1"/>
  <c r="BE124" i="4" s="1"/>
  <c r="BN41" i="3" a="1"/>
  <c r="BN41" i="3" s="1"/>
  <c r="BC124" i="4" s="1"/>
  <c r="BR41" i="3"/>
  <c r="BG124" i="4" s="1"/>
  <c r="BC39" i="3" a="1"/>
  <c r="BC39" i="3" s="1"/>
  <c r="AT122" i="4" s="1"/>
  <c r="AZ39" i="3" a="1"/>
  <c r="AZ39" i="3" s="1"/>
  <c r="AQ122" i="4" s="1"/>
  <c r="AW39" i="3" a="1"/>
  <c r="AW39" i="3" s="1"/>
  <c r="AN122" i="4" s="1"/>
  <c r="AY39" i="3" a="1"/>
  <c r="AY39" i="3" s="1"/>
  <c r="AP122" i="4" s="1"/>
  <c r="BA39" i="3" a="1"/>
  <c r="BA39" i="3" s="1"/>
  <c r="AR122" i="4" s="1"/>
  <c r="AX39" i="3" a="1"/>
  <c r="AX39" i="3" s="1"/>
  <c r="AO122" i="4" s="1"/>
  <c r="BB39" i="3"/>
  <c r="AS122" i="4" s="1"/>
  <c r="BK39" i="3" a="1"/>
  <c r="BK39" i="3" s="1"/>
  <c r="BA122" i="4" s="1"/>
  <c r="BI39" i="3" a="1"/>
  <c r="BI39" i="3" s="1"/>
  <c r="AY122" i="4" s="1"/>
  <c r="BF39" i="3" a="1"/>
  <c r="BF39" i="3" s="1"/>
  <c r="AV122" i="4" s="1"/>
  <c r="BH39" i="3" a="1"/>
  <c r="BH39" i="3" s="1"/>
  <c r="AX122" i="4" s="1"/>
  <c r="BJ39" i="3"/>
  <c r="AZ122" i="4" s="1"/>
  <c r="BE39" i="3" a="1"/>
  <c r="BE39" i="3" s="1"/>
  <c r="AU122" i="4" s="1"/>
  <c r="BG39" i="3" a="1"/>
  <c r="BG39" i="3" s="1"/>
  <c r="AW122" i="4" s="1"/>
  <c r="BK40" i="3" a="1"/>
  <c r="BK40" i="3" s="1"/>
  <c r="BA123" i="4" s="1"/>
  <c r="BH40" i="3" a="1"/>
  <c r="BH40" i="3" s="1"/>
  <c r="AX123" i="4" s="1"/>
  <c r="BG40" i="3" a="1"/>
  <c r="BG40" i="3" s="1"/>
  <c r="AW123" i="4" s="1"/>
  <c r="BI40" i="3" a="1"/>
  <c r="BI40" i="3" s="1"/>
  <c r="AY123" i="4" s="1"/>
  <c r="BF40" i="3" a="1"/>
  <c r="BF40" i="3" s="1"/>
  <c r="AV123" i="4" s="1"/>
  <c r="BJ40" i="3"/>
  <c r="AZ123" i="4" s="1"/>
  <c r="BE40" i="3" a="1"/>
  <c r="BE40" i="3" s="1"/>
  <c r="AU123" i="4" s="1"/>
  <c r="BA228" i="3" a="1"/>
  <c r="BA228" i="3" s="1"/>
  <c r="AR306" i="4" s="1"/>
  <c r="BC228" i="3" a="1"/>
  <c r="BC228" i="3" s="1"/>
  <c r="AT306" i="4" s="1"/>
  <c r="AZ228" i="3" a="1"/>
  <c r="AZ228" i="3" s="1"/>
  <c r="AQ306" i="4" s="1"/>
  <c r="AW228" i="3" a="1"/>
  <c r="AW228" i="3" s="1"/>
  <c r="AN306" i="4" s="1"/>
  <c r="AY228" i="3" a="1"/>
  <c r="AY228" i="3" s="1"/>
  <c r="AP306" i="4" s="1"/>
  <c r="BB228" i="3"/>
  <c r="AS306" i="4" s="1"/>
  <c r="AX228" i="3" a="1"/>
  <c r="AX228" i="3" s="1"/>
  <c r="AO306" i="4" s="1"/>
  <c r="BK228" i="3" a="1"/>
  <c r="BK228" i="3" s="1"/>
  <c r="BA306" i="4" s="1"/>
  <c r="BJ228" i="3"/>
  <c r="AZ306" i="4" s="1"/>
  <c r="BE228" i="3" a="1"/>
  <c r="BE228" i="3" s="1"/>
  <c r="AU306" i="4" s="1"/>
  <c r="BI228" i="3" a="1"/>
  <c r="BI228" i="3" s="1"/>
  <c r="AY306" i="4" s="1"/>
  <c r="BF228" i="3" a="1"/>
  <c r="BF228" i="3" s="1"/>
  <c r="AV306" i="4" s="1"/>
  <c r="BH228" i="3" a="1"/>
  <c r="BH228" i="3" s="1"/>
  <c r="AX306" i="4" s="1"/>
  <c r="BG228" i="3" a="1"/>
  <c r="BG228" i="3" s="1"/>
  <c r="AW306" i="4" s="1"/>
  <c r="BR223" i="3"/>
  <c r="BG313" i="4" s="1"/>
  <c r="BP223" i="3" a="1"/>
  <c r="BP223" i="3" s="1"/>
  <c r="BE313" i="4" s="1"/>
  <c r="BN223" i="3" a="1"/>
  <c r="BN223" i="3" s="1"/>
  <c r="BC313" i="4" s="1"/>
  <c r="BQ223" i="3" a="1"/>
  <c r="BQ223" i="3" s="1"/>
  <c r="BF313" i="4" s="1"/>
  <c r="BO223" i="3" a="1"/>
  <c r="BO223" i="3" s="1"/>
  <c r="BD313" i="4" s="1"/>
  <c r="BM223" i="3" a="1"/>
  <c r="BM223" i="3" s="1"/>
  <c r="BB313" i="4" s="1"/>
  <c r="BS223" i="3" a="1"/>
  <c r="BS223" i="3" s="1"/>
  <c r="BH313" i="4" s="1"/>
  <c r="BI229" i="3" a="1"/>
  <c r="BI229" i="3" s="1"/>
  <c r="AY307" i="4" s="1"/>
  <c r="BG229" i="3" a="1"/>
  <c r="BG229" i="3" s="1"/>
  <c r="AW307" i="4" s="1"/>
  <c r="BE229" i="3" a="1"/>
  <c r="BE229" i="3" s="1"/>
  <c r="AU307" i="4" s="1"/>
  <c r="BK229" i="3" a="1"/>
  <c r="BK229" i="3" s="1"/>
  <c r="BA307" i="4" s="1"/>
  <c r="BH229" i="3" a="1"/>
  <c r="BH229" i="3" s="1"/>
  <c r="AX307" i="4" s="1"/>
  <c r="BJ229" i="3"/>
  <c r="AZ307" i="4" s="1"/>
  <c r="BF229" i="3" a="1"/>
  <c r="BF229" i="3" s="1"/>
  <c r="AV307" i="4" s="1"/>
  <c r="BS224" i="3" a="1"/>
  <c r="BS224" i="3" s="1"/>
  <c r="BH314" i="4" s="1"/>
  <c r="BO224" i="3" a="1"/>
  <c r="BO224" i="3" s="1"/>
  <c r="BD314" i="4" s="1"/>
  <c r="BR224" i="3"/>
  <c r="BG314" i="4" s="1"/>
  <c r="BN224" i="3" a="1"/>
  <c r="BN224" i="3" s="1"/>
  <c r="BC314" i="4" s="1"/>
  <c r="BQ224" i="3" a="1"/>
  <c r="BQ224" i="3" s="1"/>
  <c r="BF314" i="4" s="1"/>
  <c r="BM224" i="3" a="1"/>
  <c r="BM224" i="3" s="1"/>
  <c r="BB314" i="4" s="1"/>
  <c r="BP224" i="3" a="1"/>
  <c r="BP224" i="3" s="1"/>
  <c r="BE314" i="4" s="1"/>
  <c r="BJ221" i="3"/>
  <c r="AZ305" i="4" s="1"/>
  <c r="BH221" i="3" a="1"/>
  <c r="BH221" i="3" s="1"/>
  <c r="AX305" i="4" s="1"/>
  <c r="BF221" i="3" a="1"/>
  <c r="BF221" i="3" s="1"/>
  <c r="AV305" i="4" s="1"/>
  <c r="BI221" i="3" a="1"/>
  <c r="BI221" i="3" s="1"/>
  <c r="AY305" i="4" s="1"/>
  <c r="BG221" i="3" a="1"/>
  <c r="BG221" i="3" s="1"/>
  <c r="AW305" i="4" s="1"/>
  <c r="BE221" i="3" a="1"/>
  <c r="BE221" i="3" s="1"/>
  <c r="AU305" i="4" s="1"/>
  <c r="BK221" i="3" a="1"/>
  <c r="BK221" i="3" s="1"/>
  <c r="BA305" i="4" s="1"/>
  <c r="BC222" i="3" a="1"/>
  <c r="BC222" i="3" s="1"/>
  <c r="AT312" i="4" s="1"/>
  <c r="AZ222" i="3" a="1"/>
  <c r="AZ222" i="3" s="1"/>
  <c r="AQ312" i="4" s="1"/>
  <c r="AY222" i="3" a="1"/>
  <c r="AY222" i="3" s="1"/>
  <c r="AP312" i="4" s="1"/>
  <c r="BB222" i="3"/>
  <c r="AS312" i="4" s="1"/>
  <c r="AX222" i="3" a="1"/>
  <c r="AX222" i="3" s="1"/>
  <c r="AO312" i="4" s="1"/>
  <c r="BA222" i="3" a="1"/>
  <c r="BA222" i="3" s="1"/>
  <c r="AR312" i="4" s="1"/>
  <c r="AW222" i="3" a="1"/>
  <c r="AW222" i="3" s="1"/>
  <c r="AN312" i="4" s="1"/>
  <c r="BC227" i="3" a="1"/>
  <c r="BC227" i="3" s="1"/>
  <c r="AT311" i="4" s="1"/>
  <c r="AZ227" i="3" a="1"/>
  <c r="AZ227" i="3" s="1"/>
  <c r="AQ311" i="4" s="1"/>
  <c r="BB227" i="3"/>
  <c r="AS311" i="4" s="1"/>
  <c r="AX227" i="3" a="1"/>
  <c r="AX227" i="3" s="1"/>
  <c r="AO311" i="4" s="1"/>
  <c r="BA227" i="3" a="1"/>
  <c r="BA227" i="3" s="1"/>
  <c r="AR311" i="4" s="1"/>
  <c r="AY227" i="3" a="1"/>
  <c r="AY227" i="3" s="1"/>
  <c r="AP311" i="4" s="1"/>
  <c r="AW227" i="3" a="1"/>
  <c r="AW227" i="3" s="1"/>
  <c r="AN311" i="4" s="1"/>
  <c r="BN228" i="3" a="1"/>
  <c r="BN228" i="3" s="1"/>
  <c r="BC306" i="4" s="1"/>
  <c r="BR228" i="3"/>
  <c r="BG306" i="4" s="1"/>
  <c r="BO228" i="3" a="1"/>
  <c r="BO228" i="3" s="1"/>
  <c r="BD306" i="4" s="1"/>
  <c r="BQ228" i="3" a="1"/>
  <c r="BQ228" i="3" s="1"/>
  <c r="BF306" i="4" s="1"/>
  <c r="BS228" i="3" a="1"/>
  <c r="BS228" i="3" s="1"/>
  <c r="BH306" i="4" s="1"/>
  <c r="BP228" i="3" a="1"/>
  <c r="BP228" i="3" s="1"/>
  <c r="BE306" i="4" s="1"/>
  <c r="BM228" i="3" a="1"/>
  <c r="BM228" i="3" s="1"/>
  <c r="BB306" i="4" s="1"/>
  <c r="BK224" i="3" a="1"/>
  <c r="BK224" i="3" s="1"/>
  <c r="BA314" i="4" s="1"/>
  <c r="BJ224" i="3"/>
  <c r="AZ314" i="4" s="1"/>
  <c r="BF224" i="3" a="1"/>
  <c r="BF224" i="3" s="1"/>
  <c r="AV314" i="4" s="1"/>
  <c r="BI224" i="3" a="1"/>
  <c r="BI224" i="3" s="1"/>
  <c r="AY314" i="4" s="1"/>
  <c r="BE224" i="3" a="1"/>
  <c r="BE224" i="3" s="1"/>
  <c r="AU314" i="4" s="1"/>
  <c r="BH224" i="3" a="1"/>
  <c r="BH224" i="3" s="1"/>
  <c r="AX314" i="4" s="1"/>
  <c r="BG224" i="3" a="1"/>
  <c r="BG224" i="3" s="1"/>
  <c r="AW314" i="4" s="1"/>
  <c r="BA221" i="3" a="1"/>
  <c r="BA221" i="3" s="1"/>
  <c r="AR305" i="4" s="1"/>
  <c r="AY221" i="3" a="1"/>
  <c r="AY221" i="3" s="1"/>
  <c r="AP305" i="4" s="1"/>
  <c r="AW221" i="3" a="1"/>
  <c r="AW221" i="3" s="1"/>
  <c r="AN305" i="4" s="1"/>
  <c r="BB221" i="3"/>
  <c r="AS305" i="4" s="1"/>
  <c r="AZ221" i="3" a="1"/>
  <c r="AZ221" i="3" s="1"/>
  <c r="AQ305" i="4" s="1"/>
  <c r="AX221" i="3" a="1"/>
  <c r="AX221" i="3" s="1"/>
  <c r="AO305" i="4" s="1"/>
  <c r="BC221" i="3" a="1"/>
  <c r="BC221" i="3" s="1"/>
  <c r="AT305" i="4" s="1"/>
  <c r="BA226" i="3" a="1"/>
  <c r="BA226" i="3" s="1"/>
  <c r="AR310" i="4" s="1"/>
  <c r="AY226" i="3" a="1"/>
  <c r="AY226" i="3" s="1"/>
  <c r="AP310" i="4" s="1"/>
  <c r="AW226" i="3" a="1"/>
  <c r="AW226" i="3" s="1"/>
  <c r="AN310" i="4" s="1"/>
  <c r="BC226" i="3" a="1"/>
  <c r="BC226" i="3" s="1"/>
  <c r="AT310" i="4" s="1"/>
  <c r="AZ226" i="3" a="1"/>
  <c r="AZ226" i="3" s="1"/>
  <c r="AQ310" i="4" s="1"/>
  <c r="BB226" i="3"/>
  <c r="AS310" i="4" s="1"/>
  <c r="AX226" i="3" a="1"/>
  <c r="AX226" i="3" s="1"/>
  <c r="AO310" i="4" s="1"/>
  <c r="BS222" i="3" a="1"/>
  <c r="BS222" i="3" s="1"/>
  <c r="BH312" i="4" s="1"/>
  <c r="BR222" i="3"/>
  <c r="BG312" i="4" s="1"/>
  <c r="BN222" i="3" a="1"/>
  <c r="BN222" i="3" s="1"/>
  <c r="BC312" i="4" s="1"/>
  <c r="BQ222" i="3" a="1"/>
  <c r="BQ222" i="3" s="1"/>
  <c r="BF312" i="4" s="1"/>
  <c r="BM222" i="3" a="1"/>
  <c r="BM222" i="3" s="1"/>
  <c r="BB312" i="4" s="1"/>
  <c r="BP222" i="3" a="1"/>
  <c r="BP222" i="3" s="1"/>
  <c r="BE312" i="4" s="1"/>
  <c r="BO222" i="3" a="1"/>
  <c r="BO222" i="3" s="1"/>
  <c r="BD312" i="4" s="1"/>
  <c r="BJ227" i="3"/>
  <c r="AZ311" i="4" s="1"/>
  <c r="BH227" i="3" a="1"/>
  <c r="BH227" i="3" s="1"/>
  <c r="AX311" i="4" s="1"/>
  <c r="BF227" i="3" a="1"/>
  <c r="BF227" i="3" s="1"/>
  <c r="AV311" i="4" s="1"/>
  <c r="BI227" i="3" a="1"/>
  <c r="BI227" i="3" s="1"/>
  <c r="AY311" i="4" s="1"/>
  <c r="BK227" i="3" a="1"/>
  <c r="BK227" i="3" s="1"/>
  <c r="BA311" i="4" s="1"/>
  <c r="BE227" i="3" a="1"/>
  <c r="BE227" i="3" s="1"/>
  <c r="AU311" i="4" s="1"/>
  <c r="BG227" i="3" a="1"/>
  <c r="BG227" i="3" s="1"/>
  <c r="AW311" i="4" s="1"/>
  <c r="BQ227" i="3" a="1"/>
  <c r="BQ227" i="3" s="1"/>
  <c r="BF311" i="4" s="1"/>
  <c r="BO227" i="3" a="1"/>
  <c r="BO227" i="3" s="1"/>
  <c r="BD311" i="4" s="1"/>
  <c r="BM227" i="3" a="1"/>
  <c r="BM227" i="3" s="1"/>
  <c r="BB311" i="4" s="1"/>
  <c r="BR227" i="3"/>
  <c r="BG311" i="4" s="1"/>
  <c r="BN227" i="3" a="1"/>
  <c r="BN227" i="3" s="1"/>
  <c r="BC311" i="4" s="1"/>
  <c r="BS227" i="3" a="1"/>
  <c r="BS227" i="3" s="1"/>
  <c r="BH311" i="4" s="1"/>
  <c r="BP227" i="3" a="1"/>
  <c r="BP227" i="3" s="1"/>
  <c r="BE311" i="4" s="1"/>
  <c r="BC225" i="3" a="1"/>
  <c r="BC225" i="3" s="1"/>
  <c r="AT309" i="4" s="1"/>
  <c r="AY225" i="3" a="1"/>
  <c r="AY225" i="3" s="1"/>
  <c r="AP309" i="4" s="1"/>
  <c r="AZ225" i="3" a="1"/>
  <c r="AZ225" i="3" s="1"/>
  <c r="AQ309" i="4" s="1"/>
  <c r="BA225" i="3" a="1"/>
  <c r="BA225" i="3" s="1"/>
  <c r="AR309" i="4" s="1"/>
  <c r="AX225" i="3" a="1"/>
  <c r="AX225" i="3" s="1"/>
  <c r="AO309" i="4" s="1"/>
  <c r="BB225" i="3"/>
  <c r="AS309" i="4" s="1"/>
  <c r="AW225" i="3" a="1"/>
  <c r="AW225" i="3" s="1"/>
  <c r="AN309" i="4" s="1"/>
  <c r="BI223" i="3" a="1"/>
  <c r="BI223" i="3" s="1"/>
  <c r="AY313" i="4" s="1"/>
  <c r="BG223" i="3" a="1"/>
  <c r="BG223" i="3" s="1"/>
  <c r="AW313" i="4" s="1"/>
  <c r="BE223" i="3" a="1"/>
  <c r="BE223" i="3" s="1"/>
  <c r="AU313" i="4" s="1"/>
  <c r="BJ223" i="3"/>
  <c r="AZ313" i="4" s="1"/>
  <c r="BH223" i="3" a="1"/>
  <c r="BH223" i="3" s="1"/>
  <c r="AX313" i="4" s="1"/>
  <c r="BF223" i="3" a="1"/>
  <c r="BF223" i="3" s="1"/>
  <c r="AV313" i="4" s="1"/>
  <c r="BK223" i="3" a="1"/>
  <c r="BK223" i="3" s="1"/>
  <c r="BA313" i="4" s="1"/>
  <c r="BR229" i="3"/>
  <c r="BG307" i="4" s="1"/>
  <c r="BP229" i="3" a="1"/>
  <c r="BP229" i="3" s="1"/>
  <c r="BE307" i="4" s="1"/>
  <c r="BN229" i="3" a="1"/>
  <c r="BN229" i="3" s="1"/>
  <c r="BC307" i="4" s="1"/>
  <c r="BQ229" i="3" a="1"/>
  <c r="BQ229" i="3" s="1"/>
  <c r="BF307" i="4" s="1"/>
  <c r="BS229" i="3" a="1"/>
  <c r="BS229" i="3" s="1"/>
  <c r="BH307" i="4" s="1"/>
  <c r="BM229" i="3" a="1"/>
  <c r="BM229" i="3" s="1"/>
  <c r="BB307" i="4" s="1"/>
  <c r="BO229" i="3" a="1"/>
  <c r="BO229" i="3" s="1"/>
  <c r="BD307" i="4" s="1"/>
  <c r="BB229" i="3"/>
  <c r="AS307" i="4" s="1"/>
  <c r="AZ229" i="3" a="1"/>
  <c r="AZ229" i="3" s="1"/>
  <c r="AQ307" i="4" s="1"/>
  <c r="AX229" i="3" a="1"/>
  <c r="AX229" i="3" s="1"/>
  <c r="AO307" i="4" s="1"/>
  <c r="AY229" i="3" a="1"/>
  <c r="AY229" i="3" s="1"/>
  <c r="AP307" i="4" s="1"/>
  <c r="BA229" i="3" a="1"/>
  <c r="BA229" i="3" s="1"/>
  <c r="AR307" i="4" s="1"/>
  <c r="AW229" i="3" a="1"/>
  <c r="AW229" i="3" s="1"/>
  <c r="AN307" i="4" s="1"/>
  <c r="BC229" i="3" a="1"/>
  <c r="BC229" i="3" s="1"/>
  <c r="AT307" i="4" s="1"/>
  <c r="BA230" i="3" a="1"/>
  <c r="BA230" i="3" s="1"/>
  <c r="AR308" i="4" s="1"/>
  <c r="AY230" i="3" a="1"/>
  <c r="AY230" i="3" s="1"/>
  <c r="AP308" i="4" s="1"/>
  <c r="AW230" i="3" a="1"/>
  <c r="AW230" i="3" s="1"/>
  <c r="AN308" i="4" s="1"/>
  <c r="BC230" i="3" a="1"/>
  <c r="BC230" i="3" s="1"/>
  <c r="AT308" i="4" s="1"/>
  <c r="BB230" i="3"/>
  <c r="AS308" i="4" s="1"/>
  <c r="AX230" i="3" a="1"/>
  <c r="AX230" i="3" s="1"/>
  <c r="AO308" i="4" s="1"/>
  <c r="AZ230" i="3" a="1"/>
  <c r="AZ230" i="3" s="1"/>
  <c r="AQ308" i="4" s="1"/>
  <c r="BQ226" i="3" a="1"/>
  <c r="BQ226" i="3" s="1"/>
  <c r="BF310" i="4" s="1"/>
  <c r="BO226" i="3" a="1"/>
  <c r="BO226" i="3" s="1"/>
  <c r="BD310" i="4" s="1"/>
  <c r="BM226" i="3" a="1"/>
  <c r="BM226" i="3" s="1"/>
  <c r="BB310" i="4" s="1"/>
  <c r="BR226" i="3"/>
  <c r="BG310" i="4" s="1"/>
  <c r="BN226" i="3" a="1"/>
  <c r="BN226" i="3" s="1"/>
  <c r="BC310" i="4" s="1"/>
  <c r="BS226" i="3" a="1"/>
  <c r="BS226" i="3" s="1"/>
  <c r="BH310" i="4" s="1"/>
  <c r="BP226" i="3" a="1"/>
  <c r="BP226" i="3" s="1"/>
  <c r="BE310" i="4" s="1"/>
  <c r="BK225" i="3" a="1"/>
  <c r="BK225" i="3" s="1"/>
  <c r="BA309" i="4" s="1"/>
  <c r="BH225" i="3" a="1"/>
  <c r="BH225" i="3" s="1"/>
  <c r="AX309" i="4" s="1"/>
  <c r="BE225" i="3" a="1"/>
  <c r="BE225" i="3" s="1"/>
  <c r="AU309" i="4" s="1"/>
  <c r="BI225" i="3" a="1"/>
  <c r="BI225" i="3" s="1"/>
  <c r="AY309" i="4" s="1"/>
  <c r="BG225" i="3" a="1"/>
  <c r="BG225" i="3" s="1"/>
  <c r="AW309" i="4" s="1"/>
  <c r="BF225" i="3" a="1"/>
  <c r="BF225" i="3" s="1"/>
  <c r="AV309" i="4" s="1"/>
  <c r="BJ225" i="3"/>
  <c r="AZ309" i="4" s="1"/>
  <c r="BS225" i="3" a="1"/>
  <c r="BS225" i="3" s="1"/>
  <c r="BH309" i="4" s="1"/>
  <c r="BQ225" i="3" a="1"/>
  <c r="BQ225" i="3" s="1"/>
  <c r="BF309" i="4" s="1"/>
  <c r="BN225" i="3" a="1"/>
  <c r="BN225" i="3" s="1"/>
  <c r="BC309" i="4" s="1"/>
  <c r="BR225" i="3"/>
  <c r="BG309" i="4" s="1"/>
  <c r="BM225" i="3" a="1"/>
  <c r="BM225" i="3" s="1"/>
  <c r="BB309" i="4" s="1"/>
  <c r="BP225" i="3" a="1"/>
  <c r="BP225" i="3" s="1"/>
  <c r="BE309" i="4" s="1"/>
  <c r="BO225" i="3" a="1"/>
  <c r="BO225" i="3" s="1"/>
  <c r="BD309" i="4" s="1"/>
  <c r="BB223" i="3"/>
  <c r="AS313" i="4" s="1"/>
  <c r="AZ223" i="3" a="1"/>
  <c r="AZ223" i="3" s="1"/>
  <c r="AQ313" i="4" s="1"/>
  <c r="AX223" i="3" a="1"/>
  <c r="AX223" i="3" s="1"/>
  <c r="AO313" i="4" s="1"/>
  <c r="BA223" i="3" a="1"/>
  <c r="BA223" i="3" s="1"/>
  <c r="AR313" i="4" s="1"/>
  <c r="AY223" i="3" a="1"/>
  <c r="AY223" i="3" s="1"/>
  <c r="AP313" i="4" s="1"/>
  <c r="AW223" i="3" a="1"/>
  <c r="AW223" i="3" s="1"/>
  <c r="AN313" i="4" s="1"/>
  <c r="BC223" i="3" a="1"/>
  <c r="BC223" i="3" s="1"/>
  <c r="AT313" i="4" s="1"/>
  <c r="BJ230" i="3"/>
  <c r="AZ308" i="4" s="1"/>
  <c r="BH230" i="3" a="1"/>
  <c r="BH230" i="3" s="1"/>
  <c r="AX308" i="4" s="1"/>
  <c r="BF230" i="3" a="1"/>
  <c r="BF230" i="3" s="1"/>
  <c r="AV308" i="4" s="1"/>
  <c r="BG230" i="3" a="1"/>
  <c r="BG230" i="3" s="1"/>
  <c r="AW308" i="4" s="1"/>
  <c r="BI230" i="3" a="1"/>
  <c r="BI230" i="3" s="1"/>
  <c r="AY308" i="4" s="1"/>
  <c r="BE230" i="3" a="1"/>
  <c r="BE230" i="3" s="1"/>
  <c r="AU308" i="4" s="1"/>
  <c r="BK230" i="3" a="1"/>
  <c r="BK230" i="3" s="1"/>
  <c r="BA308" i="4" s="1"/>
  <c r="BQ230" i="3" a="1"/>
  <c r="BQ230" i="3" s="1"/>
  <c r="BF308" i="4" s="1"/>
  <c r="BO230" i="3" a="1"/>
  <c r="BO230" i="3" s="1"/>
  <c r="BD308" i="4" s="1"/>
  <c r="BM230" i="3" a="1"/>
  <c r="BM230" i="3" s="1"/>
  <c r="BB308" i="4" s="1"/>
  <c r="BS230" i="3" a="1"/>
  <c r="BS230" i="3" s="1"/>
  <c r="BH308" i="4" s="1"/>
  <c r="BP230" i="3" a="1"/>
  <c r="BP230" i="3" s="1"/>
  <c r="BE308" i="4" s="1"/>
  <c r="BR230" i="3"/>
  <c r="BG308" i="4" s="1"/>
  <c r="BN230" i="3" a="1"/>
  <c r="BN230" i="3" s="1"/>
  <c r="BC308" i="4" s="1"/>
  <c r="BC224" i="3" a="1"/>
  <c r="BC224" i="3" s="1"/>
  <c r="AT314" i="4" s="1"/>
  <c r="BA224" i="3" a="1"/>
  <c r="BA224" i="3" s="1"/>
  <c r="AR314" i="4" s="1"/>
  <c r="AW224" i="3" a="1"/>
  <c r="AW224" i="3" s="1"/>
  <c r="AN314" i="4" s="1"/>
  <c r="AZ224" i="3" a="1"/>
  <c r="AZ224" i="3" s="1"/>
  <c r="AQ314" i="4" s="1"/>
  <c r="AY224" i="3" a="1"/>
  <c r="AY224" i="3" s="1"/>
  <c r="AP314" i="4" s="1"/>
  <c r="BB224" i="3"/>
  <c r="AS314" i="4" s="1"/>
  <c r="AX224" i="3" a="1"/>
  <c r="AX224" i="3" s="1"/>
  <c r="AO314" i="4" s="1"/>
  <c r="BQ221" i="3" a="1"/>
  <c r="BQ221" i="3" s="1"/>
  <c r="BF305" i="4" s="1"/>
  <c r="BO221" i="3" a="1"/>
  <c r="BO221" i="3" s="1"/>
  <c r="BD305" i="4" s="1"/>
  <c r="BM221" i="3" a="1"/>
  <c r="BM221" i="3" s="1"/>
  <c r="BB305" i="4" s="1"/>
  <c r="BR221" i="3"/>
  <c r="BG305" i="4" s="1"/>
  <c r="BP221" i="3" a="1"/>
  <c r="BP221" i="3" s="1"/>
  <c r="BE305" i="4" s="1"/>
  <c r="BN221" i="3" a="1"/>
  <c r="BN221" i="3" s="1"/>
  <c r="BC305" i="4" s="1"/>
  <c r="BS221" i="3" a="1"/>
  <c r="BS221" i="3" s="1"/>
  <c r="BH305" i="4" s="1"/>
  <c r="BJ226" i="3"/>
  <c r="AZ310" i="4" s="1"/>
  <c r="BH226" i="3" a="1"/>
  <c r="BH226" i="3" s="1"/>
  <c r="AX310" i="4" s="1"/>
  <c r="BF226" i="3" a="1"/>
  <c r="BF226" i="3" s="1"/>
  <c r="AV310" i="4" s="1"/>
  <c r="BI226" i="3" a="1"/>
  <c r="BI226" i="3" s="1"/>
  <c r="AY310" i="4" s="1"/>
  <c r="BK226" i="3" a="1"/>
  <c r="BK226" i="3" s="1"/>
  <c r="BA310" i="4" s="1"/>
  <c r="BE226" i="3" a="1"/>
  <c r="BE226" i="3" s="1"/>
  <c r="AU310" i="4" s="1"/>
  <c r="BG226" i="3" a="1"/>
  <c r="BG226" i="3" s="1"/>
  <c r="AW310" i="4" s="1"/>
  <c r="BK222" i="3" a="1"/>
  <c r="BK222" i="3" s="1"/>
  <c r="BA312" i="4" s="1"/>
  <c r="BI222" i="3" a="1"/>
  <c r="BI222" i="3" s="1"/>
  <c r="AY312" i="4" s="1"/>
  <c r="BE222" i="3" a="1"/>
  <c r="BE222" i="3" s="1"/>
  <c r="AU312" i="4" s="1"/>
  <c r="BH222" i="3" a="1"/>
  <c r="BH222" i="3" s="1"/>
  <c r="AX312" i="4" s="1"/>
  <c r="BG222" i="3" a="1"/>
  <c r="BG222" i="3" s="1"/>
  <c r="AW312" i="4" s="1"/>
  <c r="BJ222" i="3"/>
  <c r="AZ312" i="4" s="1"/>
  <c r="BF222" i="3" a="1"/>
  <c r="BF222" i="3" s="1"/>
  <c r="AV312" i="4" s="1"/>
  <c r="BG200" i="3" a="1"/>
  <c r="BG200" i="3" s="1"/>
  <c r="AW318" i="4" s="1"/>
  <c r="BF200" i="3" a="1"/>
  <c r="BF200" i="3" s="1"/>
  <c r="AV318" i="4" s="1"/>
  <c r="BK200" i="3" a="1"/>
  <c r="BK200" i="3" s="1"/>
  <c r="BA318" i="4" s="1"/>
  <c r="BE200" i="3" a="1"/>
  <c r="BE200" i="3" s="1"/>
  <c r="AU318" i="4" s="1"/>
  <c r="BH200" i="3" a="1"/>
  <c r="BH200" i="3" s="1"/>
  <c r="AX318" i="4" s="1"/>
  <c r="BI80" i="3" a="1"/>
  <c r="BI80" i="3" s="1"/>
  <c r="AY172" i="4" s="1"/>
  <c r="BF80" i="3" a="1"/>
  <c r="BF80" i="3" s="1"/>
  <c r="AV172" i="4" s="1"/>
  <c r="BK80" i="3" a="1"/>
  <c r="BK80" i="3" s="1"/>
  <c r="BA172" i="4" s="1"/>
  <c r="BH80" i="3" a="1"/>
  <c r="BH80" i="3" s="1"/>
  <c r="AX172" i="4" s="1"/>
  <c r="BE80" i="3" a="1"/>
  <c r="BE80" i="3" s="1"/>
  <c r="AU172" i="4" s="1"/>
  <c r="BJ80" i="3"/>
  <c r="AZ172" i="4" s="1"/>
  <c r="BG80" i="3" a="1"/>
  <c r="BG80" i="3" s="1"/>
  <c r="AW172" i="4" s="1"/>
  <c r="BI82" i="3" a="1"/>
  <c r="BI82" i="3" s="1"/>
  <c r="AY174" i="4" s="1"/>
  <c r="BG82" i="3" a="1"/>
  <c r="BG82" i="3" s="1"/>
  <c r="AW174" i="4" s="1"/>
  <c r="BE82" i="3" a="1"/>
  <c r="BE82" i="3" s="1"/>
  <c r="AU174" i="4" s="1"/>
  <c r="BK82" i="3" a="1"/>
  <c r="BK82" i="3" s="1"/>
  <c r="BA174" i="4" s="1"/>
  <c r="BH82" i="3" a="1"/>
  <c r="BH82" i="3" s="1"/>
  <c r="AX174" i="4" s="1"/>
  <c r="BJ82" i="3"/>
  <c r="AZ174" i="4" s="1"/>
  <c r="BF82" i="3" a="1"/>
  <c r="BF82" i="3" s="1"/>
  <c r="AV174" i="4" s="1"/>
  <c r="BB82" i="3"/>
  <c r="AS174" i="4" s="1"/>
  <c r="AZ82" i="3" a="1"/>
  <c r="AZ82" i="3" s="1"/>
  <c r="AQ174" i="4" s="1"/>
  <c r="AX82" i="3" a="1"/>
  <c r="AX82" i="3" s="1"/>
  <c r="AO174" i="4" s="1"/>
  <c r="AY82" i="3" a="1"/>
  <c r="AY82" i="3" s="1"/>
  <c r="AP174" i="4" s="1"/>
  <c r="BA82" i="3" a="1"/>
  <c r="BA82" i="3" s="1"/>
  <c r="AR174" i="4" s="1"/>
  <c r="BC82" i="3" a="1"/>
  <c r="BC82" i="3" s="1"/>
  <c r="AT174" i="4" s="1"/>
  <c r="AW82" i="3" a="1"/>
  <c r="AW82" i="3" s="1"/>
  <c r="AN174" i="4" s="1"/>
  <c r="BF81" i="3" a="1"/>
  <c r="BF81" i="3" s="1"/>
  <c r="AV173" i="4" s="1"/>
  <c r="BK81" i="3" a="1"/>
  <c r="BK81" i="3" s="1"/>
  <c r="BA173" i="4" s="1"/>
  <c r="BH81" i="3" a="1"/>
  <c r="BH81" i="3" s="1"/>
  <c r="AX173" i="4" s="1"/>
  <c r="BE81" i="3" a="1"/>
  <c r="BE81" i="3" s="1"/>
  <c r="AU173" i="4" s="1"/>
  <c r="BG81" i="3" a="1"/>
  <c r="BG81" i="3" s="1"/>
  <c r="AW173" i="4" s="1"/>
  <c r="BJ81" i="3"/>
  <c r="AZ173" i="4" s="1"/>
  <c r="BI81" i="3" a="1"/>
  <c r="BI81" i="3" s="1"/>
  <c r="AY173" i="4" s="1"/>
  <c r="BJ84" i="3"/>
  <c r="AZ176" i="4" s="1"/>
  <c r="BH84" i="3" a="1"/>
  <c r="BH84" i="3" s="1"/>
  <c r="AX176" i="4" s="1"/>
  <c r="BF84" i="3" a="1"/>
  <c r="BF84" i="3" s="1"/>
  <c r="AV176" i="4" s="1"/>
  <c r="BK84" i="3" a="1"/>
  <c r="BK84" i="3" s="1"/>
  <c r="BA176" i="4" s="1"/>
  <c r="BE84" i="3" a="1"/>
  <c r="BE84" i="3" s="1"/>
  <c r="AU176" i="4" s="1"/>
  <c r="BG84" i="3" a="1"/>
  <c r="BG84" i="3" s="1"/>
  <c r="AW176" i="4" s="1"/>
  <c r="BI84" i="3" a="1"/>
  <c r="BI84" i="3" s="1"/>
  <c r="AY176" i="4" s="1"/>
  <c r="BN83" i="3" a="1"/>
  <c r="BN83" i="3" s="1"/>
  <c r="BC175" i="4" s="1"/>
  <c r="BS83" i="3" a="1"/>
  <c r="BS83" i="3" s="1"/>
  <c r="BH175" i="4" s="1"/>
  <c r="BP83" i="3" a="1"/>
  <c r="BP83" i="3" s="1"/>
  <c r="BE175" i="4" s="1"/>
  <c r="BM83" i="3" a="1"/>
  <c r="BM83" i="3" s="1"/>
  <c r="BB175" i="4" s="1"/>
  <c r="BQ83" i="3" a="1"/>
  <c r="BQ83" i="3" s="1"/>
  <c r="BF175" i="4" s="1"/>
  <c r="BO83" i="3" a="1"/>
  <c r="BO83" i="3" s="1"/>
  <c r="BD175" i="4" s="1"/>
  <c r="BR83" i="3"/>
  <c r="BG175" i="4" s="1"/>
  <c r="BK83" i="3" a="1"/>
  <c r="BK83" i="3" s="1"/>
  <c r="BA175" i="4" s="1"/>
  <c r="BJ83" i="3"/>
  <c r="AZ175" i="4" s="1"/>
  <c r="BE83" i="3" a="1"/>
  <c r="BE83" i="3" s="1"/>
  <c r="AU175" i="4" s="1"/>
  <c r="BG83" i="3" a="1"/>
  <c r="BG83" i="3" s="1"/>
  <c r="AW175" i="4" s="1"/>
  <c r="BI83" i="3" a="1"/>
  <c r="BI83" i="3" s="1"/>
  <c r="AY175" i="4" s="1"/>
  <c r="BH83" i="3" a="1"/>
  <c r="BH83" i="3" s="1"/>
  <c r="AX175" i="4" s="1"/>
  <c r="BF83" i="3" a="1"/>
  <c r="BF83" i="3" s="1"/>
  <c r="AV175" i="4" s="1"/>
  <c r="BC81" i="3" a="1"/>
  <c r="BC81" i="3" s="1"/>
  <c r="AT173" i="4" s="1"/>
  <c r="BB81" i="3"/>
  <c r="AS173" i="4" s="1"/>
  <c r="AZ81" i="3" a="1"/>
  <c r="AZ81" i="3" s="1"/>
  <c r="AQ173" i="4" s="1"/>
  <c r="AX81" i="3" a="1"/>
  <c r="AX81" i="3" s="1"/>
  <c r="AO173" i="4" s="1"/>
  <c r="BA81" i="3" a="1"/>
  <c r="BA81" i="3" s="1"/>
  <c r="AR173" i="4" s="1"/>
  <c r="AW81" i="3" a="1"/>
  <c r="AW81" i="3" s="1"/>
  <c r="AN173" i="4" s="1"/>
  <c r="AY81" i="3" a="1"/>
  <c r="AY81" i="3" s="1"/>
  <c r="AP173" i="4" s="1"/>
  <c r="BS80" i="3" a="1"/>
  <c r="BS80" i="3" s="1"/>
  <c r="BH172" i="4" s="1"/>
  <c r="BR80" i="3"/>
  <c r="BG172" i="4" s="1"/>
  <c r="BM80" i="3" a="1"/>
  <c r="BM80" i="3" s="1"/>
  <c r="BB172" i="4" s="1"/>
  <c r="BO80" i="3" a="1"/>
  <c r="BO80" i="3" s="1"/>
  <c r="BD172" i="4" s="1"/>
  <c r="BQ80" i="3" a="1"/>
  <c r="BQ80" i="3" s="1"/>
  <c r="BF172" i="4" s="1"/>
  <c r="BN80" i="3" a="1"/>
  <c r="BN80" i="3" s="1"/>
  <c r="BC172" i="4" s="1"/>
  <c r="BP80" i="3" a="1"/>
  <c r="BP80" i="3" s="1"/>
  <c r="BE172" i="4" s="1"/>
  <c r="BQ84" i="3" a="1"/>
  <c r="BQ84" i="3" s="1"/>
  <c r="BF176" i="4" s="1"/>
  <c r="BO84" i="3" a="1"/>
  <c r="BO84" i="3" s="1"/>
  <c r="BD176" i="4" s="1"/>
  <c r="BM84" i="3" a="1"/>
  <c r="BM84" i="3" s="1"/>
  <c r="BB176" i="4" s="1"/>
  <c r="BN84" i="3" a="1"/>
  <c r="BN84" i="3" s="1"/>
  <c r="BC176" i="4" s="1"/>
  <c r="BS84" i="3" a="1"/>
  <c r="BS84" i="3" s="1"/>
  <c r="BH176" i="4" s="1"/>
  <c r="BP84" i="3" a="1"/>
  <c r="BP84" i="3" s="1"/>
  <c r="BE176" i="4" s="1"/>
  <c r="BR84" i="3"/>
  <c r="BG176" i="4" s="1"/>
  <c r="BR82" i="3"/>
  <c r="BG174" i="4" s="1"/>
  <c r="BP82" i="3" a="1"/>
  <c r="BP82" i="3" s="1"/>
  <c r="BE174" i="4" s="1"/>
  <c r="BN82" i="3" a="1"/>
  <c r="BN82" i="3" s="1"/>
  <c r="BC174" i="4" s="1"/>
  <c r="BQ82" i="3" a="1"/>
  <c r="BQ82" i="3" s="1"/>
  <c r="BF174" i="4" s="1"/>
  <c r="BO82" i="3" a="1"/>
  <c r="BO82" i="3" s="1"/>
  <c r="BD174" i="4" s="1"/>
  <c r="BS82" i="3" a="1"/>
  <c r="BS82" i="3" s="1"/>
  <c r="BH174" i="4" s="1"/>
  <c r="BM82" i="3" a="1"/>
  <c r="BM82" i="3" s="1"/>
  <c r="BB174" i="4" s="1"/>
  <c r="BA84" i="3" a="1"/>
  <c r="BA84" i="3" s="1"/>
  <c r="AR176" i="4" s="1"/>
  <c r="AY84" i="3" a="1"/>
  <c r="AY84" i="3" s="1"/>
  <c r="AP176" i="4" s="1"/>
  <c r="AW84" i="3" a="1"/>
  <c r="AW84" i="3" s="1"/>
  <c r="AN176" i="4" s="1"/>
  <c r="AX84" i="3" a="1"/>
  <c r="AX84" i="3" s="1"/>
  <c r="AO176" i="4" s="1"/>
  <c r="AZ84" i="3" a="1"/>
  <c r="AZ84" i="3" s="1"/>
  <c r="AQ176" i="4" s="1"/>
  <c r="BC84" i="3" a="1"/>
  <c r="BC84" i="3" s="1"/>
  <c r="AT176" i="4" s="1"/>
  <c r="BB84" i="3"/>
  <c r="AS176" i="4" s="1"/>
  <c r="BC80" i="3" a="1"/>
  <c r="BC80" i="3" s="1"/>
  <c r="AT172" i="4" s="1"/>
  <c r="AZ80" i="3" a="1"/>
  <c r="AZ80" i="3" s="1"/>
  <c r="AQ172" i="4" s="1"/>
  <c r="BB80" i="3"/>
  <c r="AS172" i="4" s="1"/>
  <c r="AW80" i="3" a="1"/>
  <c r="AW80" i="3" s="1"/>
  <c r="AN172" i="4" s="1"/>
  <c r="AY80" i="3" a="1"/>
  <c r="AY80" i="3" s="1"/>
  <c r="AP172" i="4" s="1"/>
  <c r="BA80" i="3" a="1"/>
  <c r="BA80" i="3" s="1"/>
  <c r="AR172" i="4" s="1"/>
  <c r="AX80" i="3" a="1"/>
  <c r="AX80" i="3" s="1"/>
  <c r="AO172" i="4" s="1"/>
  <c r="BA83" i="3" a="1"/>
  <c r="BA83" i="3" s="1"/>
  <c r="AR175" i="4" s="1"/>
  <c r="AX83" i="3" a="1"/>
  <c r="AX83" i="3" s="1"/>
  <c r="AO175" i="4" s="1"/>
  <c r="AY83" i="3" a="1"/>
  <c r="AY83" i="3" s="1"/>
  <c r="AP175" i="4" s="1"/>
  <c r="BC83" i="3" a="1"/>
  <c r="BC83" i="3" s="1"/>
  <c r="AT175" i="4" s="1"/>
  <c r="AW83" i="3" a="1"/>
  <c r="AW83" i="3" s="1"/>
  <c r="AN175" i="4" s="1"/>
  <c r="BB83" i="3"/>
  <c r="AS175" i="4" s="1"/>
  <c r="AZ83" i="3" a="1"/>
  <c r="AZ83" i="3" s="1"/>
  <c r="AQ175" i="4" s="1"/>
  <c r="BS81" i="3" a="1"/>
  <c r="BS81" i="3" s="1"/>
  <c r="BH173" i="4" s="1"/>
  <c r="BO81" i="3" a="1"/>
  <c r="BO81" i="3" s="1"/>
  <c r="BD173" i="4" s="1"/>
  <c r="BQ81" i="3" a="1"/>
  <c r="BQ81" i="3" s="1"/>
  <c r="BF173" i="4" s="1"/>
  <c r="BN81" i="3" a="1"/>
  <c r="BN81" i="3" s="1"/>
  <c r="BC173" i="4" s="1"/>
  <c r="BR81" i="3"/>
  <c r="BG173" i="4" s="1"/>
  <c r="BM81" i="3" a="1"/>
  <c r="BM81" i="3" s="1"/>
  <c r="BB173" i="4" s="1"/>
  <c r="BP81" i="3" a="1"/>
  <c r="BP81" i="3" s="1"/>
  <c r="BE173" i="4" s="1"/>
  <c r="BM200" i="3" a="1"/>
  <c r="BM200" i="3" s="1"/>
  <c r="BB318" i="4" s="1"/>
  <c r="BQ200" i="3" a="1"/>
  <c r="BQ200" i="3" s="1"/>
  <c r="BF318" i="4" s="1"/>
  <c r="BS200" i="3" a="1"/>
  <c r="BS200" i="3" s="1"/>
  <c r="BH318" i="4" s="1"/>
  <c r="BP200" i="3" a="1"/>
  <c r="BP200" i="3" s="1"/>
  <c r="BE318" i="4" s="1"/>
  <c r="BN200" i="3" a="1"/>
  <c r="BN200" i="3" s="1"/>
  <c r="BC318" i="4" s="1"/>
  <c r="BO200" i="3" a="1"/>
  <c r="BO200" i="3" s="1"/>
  <c r="BD318" i="4" s="1"/>
  <c r="BI76" i="3" a="1"/>
  <c r="BI76" i="3" s="1"/>
  <c r="AY165" i="4" s="1"/>
  <c r="BE76" i="3" a="1"/>
  <c r="BE76" i="3" s="1"/>
  <c r="AU165" i="4" s="1"/>
  <c r="BH76" i="3" a="1"/>
  <c r="BH76" i="3" s="1"/>
  <c r="AX165" i="4" s="1"/>
  <c r="BK76" i="3" a="1"/>
  <c r="BK76" i="3" s="1"/>
  <c r="BA165" i="4" s="1"/>
  <c r="BG76" i="3" a="1"/>
  <c r="BG76" i="3" s="1"/>
  <c r="AW165" i="4" s="1"/>
  <c r="BJ76" i="3"/>
  <c r="AZ165" i="4" s="1"/>
  <c r="BF76" i="3" a="1"/>
  <c r="BF76" i="3" s="1"/>
  <c r="AV165" i="4" s="1"/>
  <c r="BF78" i="3" a="1"/>
  <c r="BF78" i="3" s="1"/>
  <c r="AV167" i="4" s="1"/>
  <c r="BK78" i="3" a="1"/>
  <c r="BK78" i="3" s="1"/>
  <c r="BA167" i="4" s="1"/>
  <c r="BH78" i="3" a="1"/>
  <c r="BH78" i="3" s="1"/>
  <c r="AX167" i="4" s="1"/>
  <c r="BE78" i="3" a="1"/>
  <c r="BE78" i="3" s="1"/>
  <c r="AU167" i="4" s="1"/>
  <c r="BI78" i="3" a="1"/>
  <c r="BI78" i="3" s="1"/>
  <c r="AY167" i="4" s="1"/>
  <c r="BG78" i="3" a="1"/>
  <c r="BG78" i="3" s="1"/>
  <c r="AW167" i="4" s="1"/>
  <c r="BJ78" i="3"/>
  <c r="AZ167" i="4" s="1"/>
  <c r="BB79" i="3"/>
  <c r="AS168" i="4" s="1"/>
  <c r="AY79" i="3" a="1"/>
  <c r="AY79" i="3" s="1"/>
  <c r="AP168" i="4" s="1"/>
  <c r="BA79" i="3" a="1"/>
  <c r="BA79" i="3" s="1"/>
  <c r="AR168" i="4" s="1"/>
  <c r="AX79" i="3" a="1"/>
  <c r="AX79" i="3" s="1"/>
  <c r="AO168" i="4" s="1"/>
  <c r="AZ79" i="3" a="1"/>
  <c r="AZ79" i="3" s="1"/>
  <c r="AQ168" i="4" s="1"/>
  <c r="AW79" i="3" a="1"/>
  <c r="AW79" i="3" s="1"/>
  <c r="AN168" i="4" s="1"/>
  <c r="BC79" i="3" a="1"/>
  <c r="BC79" i="3" s="1"/>
  <c r="AT168" i="4" s="1"/>
  <c r="BB77" i="3"/>
  <c r="AS166" i="4" s="1"/>
  <c r="AY77" i="3" a="1"/>
  <c r="AY77" i="3" s="1"/>
  <c r="AP166" i="4" s="1"/>
  <c r="BA77" i="3" a="1"/>
  <c r="BA77" i="3" s="1"/>
  <c r="AR166" i="4" s="1"/>
  <c r="AX77" i="3" a="1"/>
  <c r="AX77" i="3" s="1"/>
  <c r="AO166" i="4" s="1"/>
  <c r="AW77" i="3" a="1"/>
  <c r="AW77" i="3" s="1"/>
  <c r="AN166" i="4" s="1"/>
  <c r="AZ77" i="3" a="1"/>
  <c r="AZ77" i="3" s="1"/>
  <c r="AQ166" i="4" s="1"/>
  <c r="BC77" i="3" a="1"/>
  <c r="BC77" i="3" s="1"/>
  <c r="AT166" i="4" s="1"/>
  <c r="BK75" i="3" a="1"/>
  <c r="BK75" i="3" s="1"/>
  <c r="BA164" i="4" s="1"/>
  <c r="BI75" i="3" a="1"/>
  <c r="BI75" i="3" s="1"/>
  <c r="AY164" i="4" s="1"/>
  <c r="BG75" i="3" a="1"/>
  <c r="BG75" i="3" s="1"/>
  <c r="AW164" i="4" s="1"/>
  <c r="BE75" i="3" a="1"/>
  <c r="BE75" i="3" s="1"/>
  <c r="AU164" i="4" s="1"/>
  <c r="BJ75" i="3"/>
  <c r="AZ164" i="4" s="1"/>
  <c r="BH75" i="3" a="1"/>
  <c r="BH75" i="3" s="1"/>
  <c r="AX164" i="4" s="1"/>
  <c r="BF75" i="3" a="1"/>
  <c r="BF75" i="3" s="1"/>
  <c r="AV164" i="4" s="1"/>
  <c r="BC75" i="3" a="1"/>
  <c r="BC75" i="3" s="1"/>
  <c r="AT164" i="4" s="1"/>
  <c r="BB75" i="3"/>
  <c r="AS164" i="4" s="1"/>
  <c r="AZ75" i="3" a="1"/>
  <c r="AZ75" i="3" s="1"/>
  <c r="AQ164" i="4" s="1"/>
  <c r="AX75" i="3" a="1"/>
  <c r="AX75" i="3" s="1"/>
  <c r="AO164" i="4" s="1"/>
  <c r="BA75" i="3" a="1"/>
  <c r="BA75" i="3" s="1"/>
  <c r="AR164" i="4" s="1"/>
  <c r="AY75" i="3" a="1"/>
  <c r="AY75" i="3" s="1"/>
  <c r="AP164" i="4" s="1"/>
  <c r="AW75" i="3" a="1"/>
  <c r="AW75" i="3" s="1"/>
  <c r="AN164" i="4" s="1"/>
  <c r="BQ79" i="3" a="1"/>
  <c r="BQ79" i="3" s="1"/>
  <c r="BF168" i="4" s="1"/>
  <c r="BN79" i="3" a="1"/>
  <c r="BN79" i="3" s="1"/>
  <c r="BC168" i="4" s="1"/>
  <c r="BS79" i="3" a="1"/>
  <c r="BS79" i="3" s="1"/>
  <c r="BH168" i="4" s="1"/>
  <c r="BP79" i="3" a="1"/>
  <c r="BP79" i="3" s="1"/>
  <c r="BE168" i="4" s="1"/>
  <c r="BM79" i="3" a="1"/>
  <c r="BM79" i="3" s="1"/>
  <c r="BB168" i="4" s="1"/>
  <c r="BR79" i="3"/>
  <c r="BG168" i="4" s="1"/>
  <c r="BO79" i="3" a="1"/>
  <c r="BO79" i="3" s="1"/>
  <c r="BD168" i="4" s="1"/>
  <c r="BK79" i="3" a="1"/>
  <c r="BK79" i="3" s="1"/>
  <c r="BA168" i="4" s="1"/>
  <c r="BH79" i="3" a="1"/>
  <c r="BH79" i="3" s="1"/>
  <c r="AX168" i="4" s="1"/>
  <c r="BJ79" i="3"/>
  <c r="AZ168" i="4" s="1"/>
  <c r="BE79" i="3" a="1"/>
  <c r="BE79" i="3" s="1"/>
  <c r="AU168" i="4" s="1"/>
  <c r="BG79" i="3" a="1"/>
  <c r="BG79" i="3" s="1"/>
  <c r="AW168" i="4" s="1"/>
  <c r="BI79" i="3" a="1"/>
  <c r="BI79" i="3" s="1"/>
  <c r="AY168" i="4" s="1"/>
  <c r="BF79" i="3" a="1"/>
  <c r="BF79" i="3" s="1"/>
  <c r="AV168" i="4" s="1"/>
  <c r="BC76" i="3" a="1"/>
  <c r="BC76" i="3" s="1"/>
  <c r="AT165" i="4" s="1"/>
  <c r="BA76" i="3" a="1"/>
  <c r="BA76" i="3" s="1"/>
  <c r="AR165" i="4" s="1"/>
  <c r="AX76" i="3" a="1"/>
  <c r="AX76" i="3" s="1"/>
  <c r="AO165" i="4" s="1"/>
  <c r="AZ76" i="3" a="1"/>
  <c r="AZ76" i="3" s="1"/>
  <c r="AQ165" i="4" s="1"/>
  <c r="BB76" i="3"/>
  <c r="AS165" i="4" s="1"/>
  <c r="AW76" i="3" a="1"/>
  <c r="AW76" i="3" s="1"/>
  <c r="AN165" i="4" s="1"/>
  <c r="AY76" i="3" a="1"/>
  <c r="AY76" i="3" s="1"/>
  <c r="AP165" i="4" s="1"/>
  <c r="BS78" i="3" a="1"/>
  <c r="BS78" i="3" s="1"/>
  <c r="BH167" i="4" s="1"/>
  <c r="BO78" i="3" a="1"/>
  <c r="BO78" i="3" s="1"/>
  <c r="BD167" i="4" s="1"/>
  <c r="BQ78" i="3" a="1"/>
  <c r="BQ78" i="3" s="1"/>
  <c r="BF167" i="4" s="1"/>
  <c r="BN78" i="3" a="1"/>
  <c r="BN78" i="3" s="1"/>
  <c r="BC167" i="4" s="1"/>
  <c r="BR78" i="3"/>
  <c r="BG167" i="4" s="1"/>
  <c r="BM78" i="3" a="1"/>
  <c r="BM78" i="3" s="1"/>
  <c r="BB167" i="4" s="1"/>
  <c r="BP78" i="3" a="1"/>
  <c r="BP78" i="3" s="1"/>
  <c r="BE167" i="4" s="1"/>
  <c r="BQ77" i="3" a="1"/>
  <c r="BQ77" i="3" s="1"/>
  <c r="BF166" i="4" s="1"/>
  <c r="BR77" i="3"/>
  <c r="BG166" i="4" s="1"/>
  <c r="BN77" i="3" a="1"/>
  <c r="BN77" i="3" s="1"/>
  <c r="BC166" i="4" s="1"/>
  <c r="BM77" i="3" a="1"/>
  <c r="BM77" i="3" s="1"/>
  <c r="BB166" i="4" s="1"/>
  <c r="BP77" i="3" a="1"/>
  <c r="BP77" i="3" s="1"/>
  <c r="BE166" i="4" s="1"/>
  <c r="BS77" i="3" a="1"/>
  <c r="BS77" i="3" s="1"/>
  <c r="BH166" i="4" s="1"/>
  <c r="BO77" i="3" a="1"/>
  <c r="BO77" i="3" s="1"/>
  <c r="BD166" i="4" s="1"/>
  <c r="BK77" i="3" a="1"/>
  <c r="BK77" i="3" s="1"/>
  <c r="BA166" i="4" s="1"/>
  <c r="BH77" i="3" a="1"/>
  <c r="BH77" i="3" s="1"/>
  <c r="AX166" i="4" s="1"/>
  <c r="BF77" i="3" a="1"/>
  <c r="BF77" i="3" s="1"/>
  <c r="AV166" i="4" s="1"/>
  <c r="BI77" i="3" a="1"/>
  <c r="BI77" i="3" s="1"/>
  <c r="AY166" i="4" s="1"/>
  <c r="BE77" i="3" a="1"/>
  <c r="BE77" i="3" s="1"/>
  <c r="AU166" i="4" s="1"/>
  <c r="BJ77" i="3"/>
  <c r="AZ166" i="4" s="1"/>
  <c r="BG77" i="3" a="1"/>
  <c r="BG77" i="3" s="1"/>
  <c r="AW166" i="4" s="1"/>
  <c r="BC78" i="3" a="1"/>
  <c r="BC78" i="3" s="1"/>
  <c r="AT167" i="4" s="1"/>
  <c r="BB78" i="3"/>
  <c r="AS167" i="4" s="1"/>
  <c r="AW78" i="3" a="1"/>
  <c r="AW78" i="3" s="1"/>
  <c r="AN167" i="4" s="1"/>
  <c r="AY78" i="3" a="1"/>
  <c r="AY78" i="3" s="1"/>
  <c r="AP167" i="4" s="1"/>
  <c r="BA78" i="3" a="1"/>
  <c r="BA78" i="3" s="1"/>
  <c r="AR167" i="4" s="1"/>
  <c r="AZ78" i="3" a="1"/>
  <c r="AZ78" i="3" s="1"/>
  <c r="AQ167" i="4" s="1"/>
  <c r="AX78" i="3" a="1"/>
  <c r="AX78" i="3" s="1"/>
  <c r="AO167" i="4" s="1"/>
  <c r="BN75" i="3" a="1"/>
  <c r="BN75" i="3" s="1"/>
  <c r="BC164" i="4" s="1"/>
  <c r="BR75" i="3"/>
  <c r="BG164" i="4" s="1"/>
  <c r="BO75" i="3" a="1"/>
  <c r="BO75" i="3" s="1"/>
  <c r="BD164" i="4" s="1"/>
  <c r="BQ75" i="3" a="1"/>
  <c r="BQ75" i="3" s="1"/>
  <c r="BF164" i="4" s="1"/>
  <c r="BS75" i="3" a="1"/>
  <c r="BS75" i="3" s="1"/>
  <c r="BH164" i="4" s="1"/>
  <c r="BP75" i="3" a="1"/>
  <c r="BP75" i="3" s="1"/>
  <c r="BE164" i="4" s="1"/>
  <c r="BM75" i="3" a="1"/>
  <c r="BM75" i="3" s="1"/>
  <c r="BB164" i="4" s="1"/>
  <c r="BS76" i="3" a="1"/>
  <c r="BS76" i="3" s="1"/>
  <c r="BH165" i="4" s="1"/>
  <c r="BR76" i="3"/>
  <c r="BG165" i="4" s="1"/>
  <c r="BM76" i="3" a="1"/>
  <c r="BM76" i="3" s="1"/>
  <c r="BB165" i="4" s="1"/>
  <c r="BQ76" i="3" a="1"/>
  <c r="BQ76" i="3" s="1"/>
  <c r="BF165" i="4" s="1"/>
  <c r="BP76" i="3" a="1"/>
  <c r="BP76" i="3" s="1"/>
  <c r="BE165" i="4" s="1"/>
  <c r="BO76" i="3" a="1"/>
  <c r="BO76" i="3" s="1"/>
  <c r="BD165" i="4" s="1"/>
  <c r="BN76" i="3" a="1"/>
  <c r="BN76" i="3" s="1"/>
  <c r="BC165" i="4" s="1"/>
  <c r="BS328" i="3" a="1"/>
  <c r="BS328" i="3" s="1"/>
  <c r="BA352" i="3" a="1"/>
  <c r="BA352" i="3" s="1"/>
  <c r="AY352" i="3" a="1"/>
  <c r="AY352" i="3" s="1"/>
  <c r="AW352" i="3" a="1"/>
  <c r="AW352" i="3" s="1"/>
  <c r="BB352" i="3"/>
  <c r="AZ352" i="3" a="1"/>
  <c r="AZ352" i="3" s="1"/>
  <c r="AX352" i="3" a="1"/>
  <c r="AX352" i="3" s="1"/>
  <c r="BC352" i="3" a="1"/>
  <c r="BC352" i="3" s="1"/>
  <c r="BJ355" i="3"/>
  <c r="BH355" i="3" a="1"/>
  <c r="BH355" i="3" s="1"/>
  <c r="BF355" i="3" a="1"/>
  <c r="BF355" i="3" s="1"/>
  <c r="BI355" i="3" a="1"/>
  <c r="BI355" i="3" s="1"/>
  <c r="BG355" i="3" a="1"/>
  <c r="BG355" i="3" s="1"/>
  <c r="BE355" i="3" a="1"/>
  <c r="BE355" i="3" s="1"/>
  <c r="BK355" i="3" a="1"/>
  <c r="BK355" i="3" s="1"/>
  <c r="BQ354" i="3" a="1"/>
  <c r="BQ354" i="3" s="1"/>
  <c r="BO354" i="3" a="1"/>
  <c r="BO354" i="3" s="1"/>
  <c r="BM354" i="3" a="1"/>
  <c r="BM354" i="3" s="1"/>
  <c r="BR354" i="3"/>
  <c r="BP354" i="3" a="1"/>
  <c r="BP354" i="3" s="1"/>
  <c r="BN354" i="3" a="1"/>
  <c r="BN354" i="3" s="1"/>
  <c r="BS354" i="3" a="1"/>
  <c r="BS354" i="3" s="1"/>
  <c r="BQ356" i="3" a="1"/>
  <c r="BQ356" i="3" s="1"/>
  <c r="BO356" i="3" a="1"/>
  <c r="BO356" i="3" s="1"/>
  <c r="BM356" i="3" a="1"/>
  <c r="BM356" i="3" s="1"/>
  <c r="BR356" i="3"/>
  <c r="BP356" i="3" a="1"/>
  <c r="BP356" i="3" s="1"/>
  <c r="BN356" i="3" a="1"/>
  <c r="BN356" i="3" s="1"/>
  <c r="BS356" i="3" a="1"/>
  <c r="BS356" i="3" s="1"/>
  <c r="BQ352" i="3" a="1"/>
  <c r="BQ352" i="3" s="1"/>
  <c r="BO352" i="3" a="1"/>
  <c r="BO352" i="3" s="1"/>
  <c r="BM352" i="3" a="1"/>
  <c r="BM352" i="3" s="1"/>
  <c r="BR352" i="3"/>
  <c r="BP352" i="3" a="1"/>
  <c r="BP352" i="3" s="1"/>
  <c r="BN352" i="3" a="1"/>
  <c r="BN352" i="3" s="1"/>
  <c r="BS352" i="3" a="1"/>
  <c r="BS352" i="3" s="1"/>
  <c r="AT355" i="3"/>
  <c r="BA355" i="3" a="1"/>
  <c r="BA355" i="3" s="1"/>
  <c r="AY355" i="3" a="1"/>
  <c r="AY355" i="3" s="1"/>
  <c r="AW355" i="3" a="1"/>
  <c r="AW355" i="3" s="1"/>
  <c r="BB355" i="3"/>
  <c r="AZ355" i="3" a="1"/>
  <c r="AZ355" i="3" s="1"/>
  <c r="AX355" i="3" a="1"/>
  <c r="AX355" i="3" s="1"/>
  <c r="BC355" i="3" a="1"/>
  <c r="BC355" i="3" s="1"/>
  <c r="BJ354" i="3"/>
  <c r="BH354" i="3" a="1"/>
  <c r="BH354" i="3" s="1"/>
  <c r="BF354" i="3" a="1"/>
  <c r="BF354" i="3" s="1"/>
  <c r="BI354" i="3" a="1"/>
  <c r="BI354" i="3" s="1"/>
  <c r="BG354" i="3" a="1"/>
  <c r="BG354" i="3" s="1"/>
  <c r="BE354" i="3" a="1"/>
  <c r="BE354" i="3" s="1"/>
  <c r="BK354" i="3" a="1"/>
  <c r="BK354" i="3" s="1"/>
  <c r="BQ353" i="3" a="1"/>
  <c r="BQ353" i="3" s="1"/>
  <c r="BO353" i="3" a="1"/>
  <c r="BO353" i="3" s="1"/>
  <c r="BM353" i="3" a="1"/>
  <c r="BM353" i="3" s="1"/>
  <c r="BR353" i="3"/>
  <c r="BP353" i="3" a="1"/>
  <c r="BP353" i="3" s="1"/>
  <c r="BN353" i="3" a="1"/>
  <c r="BN353" i="3" s="1"/>
  <c r="BS353" i="3" a="1"/>
  <c r="BS353" i="3" s="1"/>
  <c r="BJ356" i="3"/>
  <c r="BH356" i="3" a="1"/>
  <c r="BH356" i="3" s="1"/>
  <c r="BF356" i="3" a="1"/>
  <c r="BF356" i="3" s="1"/>
  <c r="BI356" i="3" a="1"/>
  <c r="BI356" i="3" s="1"/>
  <c r="BG356" i="3" a="1"/>
  <c r="BG356" i="3" s="1"/>
  <c r="BE356" i="3" a="1"/>
  <c r="BE356" i="3" s="1"/>
  <c r="BK356" i="3" a="1"/>
  <c r="BK356" i="3" s="1"/>
  <c r="AT352" i="3"/>
  <c r="AT354" i="3"/>
  <c r="AR354" i="3" a="1"/>
  <c r="AR354" i="3" s="1"/>
  <c r="AP354" i="3" a="1"/>
  <c r="AP354" i="3" s="1"/>
  <c r="AS354" i="3" a="1"/>
  <c r="AS354" i="3" s="1"/>
  <c r="AQ354" i="3" a="1"/>
  <c r="AQ354" i="3" s="1"/>
  <c r="AO354" i="3" a="1"/>
  <c r="AO354" i="3" s="1"/>
  <c r="AU354" i="3" a="1"/>
  <c r="AU354" i="3" s="1"/>
  <c r="BA354" i="3" a="1"/>
  <c r="BA354" i="3" s="1"/>
  <c r="AY354" i="3" a="1"/>
  <c r="AY354" i="3" s="1"/>
  <c r="AW354" i="3" a="1"/>
  <c r="AW354" i="3" s="1"/>
  <c r="BB354" i="3"/>
  <c r="AZ354" i="3" a="1"/>
  <c r="AZ354" i="3" s="1"/>
  <c r="AX354" i="3" a="1"/>
  <c r="AX354" i="3" s="1"/>
  <c r="BC354" i="3" a="1"/>
  <c r="BC354" i="3" s="1"/>
  <c r="BJ353" i="3"/>
  <c r="BH353" i="3" a="1"/>
  <c r="BH353" i="3" s="1"/>
  <c r="BF353" i="3" a="1"/>
  <c r="BF353" i="3" s="1"/>
  <c r="BI353" i="3" a="1"/>
  <c r="BI353" i="3" s="1"/>
  <c r="BG353" i="3" a="1"/>
  <c r="BG353" i="3" s="1"/>
  <c r="BE353" i="3" a="1"/>
  <c r="BE353" i="3" s="1"/>
  <c r="BK353" i="3" a="1"/>
  <c r="BK353" i="3" s="1"/>
  <c r="AT356" i="3"/>
  <c r="BA356" i="3" a="1"/>
  <c r="BA356" i="3" s="1"/>
  <c r="AY356" i="3" a="1"/>
  <c r="AY356" i="3" s="1"/>
  <c r="AW356" i="3" a="1"/>
  <c r="AW356" i="3" s="1"/>
  <c r="BB356" i="3"/>
  <c r="AZ356" i="3" a="1"/>
  <c r="AZ356" i="3" s="1"/>
  <c r="AX356" i="3" a="1"/>
  <c r="AX356" i="3" s="1"/>
  <c r="BC356" i="3" a="1"/>
  <c r="BC356" i="3" s="1"/>
  <c r="BJ352" i="3"/>
  <c r="BH352" i="3" a="1"/>
  <c r="BH352" i="3" s="1"/>
  <c r="BF352" i="3" a="1"/>
  <c r="BF352" i="3" s="1"/>
  <c r="BI352" i="3" a="1"/>
  <c r="BI352" i="3" s="1"/>
  <c r="BG352" i="3" a="1"/>
  <c r="BG352" i="3" s="1"/>
  <c r="BE352" i="3" a="1"/>
  <c r="BE352" i="3" s="1"/>
  <c r="BK352" i="3" a="1"/>
  <c r="BK352" i="3" s="1"/>
  <c r="BQ355" i="3" a="1"/>
  <c r="BQ355" i="3" s="1"/>
  <c r="BO355" i="3" a="1"/>
  <c r="BO355" i="3" s="1"/>
  <c r="BM355" i="3" a="1"/>
  <c r="BM355" i="3" s="1"/>
  <c r="BR355" i="3"/>
  <c r="BP355" i="3" a="1"/>
  <c r="BP355" i="3" s="1"/>
  <c r="BN355" i="3" a="1"/>
  <c r="BN355" i="3" s="1"/>
  <c r="BS355" i="3" a="1"/>
  <c r="BS355" i="3" s="1"/>
  <c r="AT353" i="3"/>
  <c r="BA353" i="3" a="1"/>
  <c r="BA353" i="3" s="1"/>
  <c r="AY353" i="3" a="1"/>
  <c r="AY353" i="3" s="1"/>
  <c r="AW353" i="3" a="1"/>
  <c r="AW353" i="3" s="1"/>
  <c r="BB353" i="3"/>
  <c r="AZ353" i="3" a="1"/>
  <c r="AZ353" i="3" s="1"/>
  <c r="AX353" i="3" a="1"/>
  <c r="AX353" i="3" s="1"/>
  <c r="BC353" i="3" a="1"/>
  <c r="BC353" i="3" s="1"/>
  <c r="BO328" i="3" a="1"/>
  <c r="BO328" i="3" s="1"/>
  <c r="BD439" i="4" s="1"/>
  <c r="BP328" i="3" a="1"/>
  <c r="BP328" i="3" s="1"/>
  <c r="BE439" i="4" s="1"/>
  <c r="BN328" i="3" a="1"/>
  <c r="BN328" i="3" s="1"/>
  <c r="BC439" i="4" s="1"/>
  <c r="BM328" i="3" a="1"/>
  <c r="BM328" i="3" s="1"/>
  <c r="BB439" i="4" s="1"/>
  <c r="BR328" i="3"/>
  <c r="BJ348" i="3"/>
  <c r="BH348" i="3" a="1"/>
  <c r="BH348" i="3" s="1"/>
  <c r="BF348" i="3" a="1"/>
  <c r="BF348" i="3" s="1"/>
  <c r="BI348" i="3" a="1"/>
  <c r="BI348" i="3" s="1"/>
  <c r="BE348" i="3" a="1"/>
  <c r="BE348" i="3" s="1"/>
  <c r="BK348" i="3" a="1"/>
  <c r="BK348" i="3" s="1"/>
  <c r="BG348" i="3" a="1"/>
  <c r="BG348" i="3" s="1"/>
  <c r="BA351" i="3" a="1"/>
  <c r="BA351" i="3" s="1"/>
  <c r="AY351" i="3" a="1"/>
  <c r="AY351" i="3" s="1"/>
  <c r="AW351" i="3" a="1"/>
  <c r="AW351" i="3" s="1"/>
  <c r="BC351" i="3" a="1"/>
  <c r="BC351" i="3" s="1"/>
  <c r="AZ351" i="3" a="1"/>
  <c r="AZ351" i="3" s="1"/>
  <c r="BB351" i="3"/>
  <c r="AX351" i="3" a="1"/>
  <c r="AX351" i="3" s="1"/>
  <c r="BF347" i="3" a="1"/>
  <c r="BF347" i="3" s="1"/>
  <c r="BK347" i="3" a="1"/>
  <c r="BK347" i="3" s="1"/>
  <c r="BH347" i="3" a="1"/>
  <c r="BH347" i="3" s="1"/>
  <c r="BE347" i="3" a="1"/>
  <c r="BE347" i="3" s="1"/>
  <c r="BJ347" i="3"/>
  <c r="BG347" i="3" a="1"/>
  <c r="BG347" i="3" s="1"/>
  <c r="BI347" i="3" a="1"/>
  <c r="BI347" i="3" s="1"/>
  <c r="AT351" i="3"/>
  <c r="BQ351" i="3" a="1"/>
  <c r="BQ351" i="3" s="1"/>
  <c r="BO351" i="3" a="1"/>
  <c r="BO351" i="3" s="1"/>
  <c r="BM351" i="3" a="1"/>
  <c r="BM351" i="3" s="1"/>
  <c r="BS351" i="3" a="1"/>
  <c r="BS351" i="3" s="1"/>
  <c r="BR351" i="3"/>
  <c r="BN351" i="3" a="1"/>
  <c r="BN351" i="3" s="1"/>
  <c r="BP351" i="3" a="1"/>
  <c r="BP351" i="3" s="1"/>
  <c r="BA350" i="3" a="1"/>
  <c r="BA350" i="3" s="1"/>
  <c r="AY350" i="3" a="1"/>
  <c r="AY350" i="3" s="1"/>
  <c r="AW350" i="3" a="1"/>
  <c r="AW350" i="3" s="1"/>
  <c r="BC350" i="3" a="1"/>
  <c r="BC350" i="3" s="1"/>
  <c r="AZ350" i="3" a="1"/>
  <c r="AZ350" i="3" s="1"/>
  <c r="BB350" i="3"/>
  <c r="AX350" i="3" a="1"/>
  <c r="AX350" i="3" s="1"/>
  <c r="BC348" i="3" a="1"/>
  <c r="BC348" i="3" s="1"/>
  <c r="BA348" i="3" a="1"/>
  <c r="BA348" i="3" s="1"/>
  <c r="AX348" i="3" a="1"/>
  <c r="AX348" i="3" s="1"/>
  <c r="AY348" i="3" a="1"/>
  <c r="AY348" i="3" s="1"/>
  <c r="AZ348" i="3" a="1"/>
  <c r="AZ348" i="3" s="1"/>
  <c r="BB348" i="3"/>
  <c r="AW348" i="3" a="1"/>
  <c r="AW348" i="3" s="1"/>
  <c r="AT347" i="3"/>
  <c r="BJ351" i="3"/>
  <c r="BH351" i="3" a="1"/>
  <c r="BH351" i="3" s="1"/>
  <c r="BF351" i="3" a="1"/>
  <c r="BF351" i="3" s="1"/>
  <c r="BI351" i="3" a="1"/>
  <c r="BI351" i="3" s="1"/>
  <c r="BE351" i="3" a="1"/>
  <c r="BE351" i="3" s="1"/>
  <c r="BG351" i="3" a="1"/>
  <c r="BG351" i="3" s="1"/>
  <c r="BK351" i="3" a="1"/>
  <c r="BK351" i="3" s="1"/>
  <c r="AT350" i="3"/>
  <c r="BQ350" i="3" a="1"/>
  <c r="BQ350" i="3" s="1"/>
  <c r="BO350" i="3" a="1"/>
  <c r="BO350" i="3" s="1"/>
  <c r="BM350" i="3" a="1"/>
  <c r="BM350" i="3" s="1"/>
  <c r="BS350" i="3" a="1"/>
  <c r="BS350" i="3" s="1"/>
  <c r="BR350" i="3"/>
  <c r="BN350" i="3" a="1"/>
  <c r="BN350" i="3" s="1"/>
  <c r="BP350" i="3" a="1"/>
  <c r="BP350" i="3" s="1"/>
  <c r="BA349" i="3" a="1"/>
  <c r="BA349" i="3" s="1"/>
  <c r="AY349" i="3" a="1"/>
  <c r="AY349" i="3" s="1"/>
  <c r="AW349" i="3" a="1"/>
  <c r="AW349" i="3" s="1"/>
  <c r="BC349" i="3" a="1"/>
  <c r="BC349" i="3" s="1"/>
  <c r="AZ349" i="3" a="1"/>
  <c r="AZ349" i="3" s="1"/>
  <c r="BB349" i="3"/>
  <c r="AX349" i="3" a="1"/>
  <c r="AX349" i="3" s="1"/>
  <c r="BS347" i="3" a="1"/>
  <c r="BS347" i="3" s="1"/>
  <c r="BO347" i="3" a="1"/>
  <c r="BO347" i="3" s="1"/>
  <c r="BR347" i="3"/>
  <c r="BQ347" i="3" a="1"/>
  <c r="BQ347" i="3" s="1"/>
  <c r="BN347" i="3" a="1"/>
  <c r="BN347" i="3" s="1"/>
  <c r="BP347" i="3" a="1"/>
  <c r="BP347" i="3" s="1"/>
  <c r="BM347" i="3" a="1"/>
  <c r="BM347" i="3" s="1"/>
  <c r="BJ349" i="3"/>
  <c r="BH349" i="3" a="1"/>
  <c r="BH349" i="3" s="1"/>
  <c r="BF349" i="3" a="1"/>
  <c r="BF349" i="3" s="1"/>
  <c r="BI349" i="3" a="1"/>
  <c r="BI349" i="3" s="1"/>
  <c r="BE349" i="3" a="1"/>
  <c r="BE349" i="3" s="1"/>
  <c r="BG349" i="3" a="1"/>
  <c r="BG349" i="3" s="1"/>
  <c r="BK349" i="3" a="1"/>
  <c r="BK349" i="3" s="1"/>
  <c r="AT348" i="3"/>
  <c r="BQ348" i="3" a="1"/>
  <c r="BQ348" i="3" s="1"/>
  <c r="BO348" i="3" a="1"/>
  <c r="BO348" i="3" s="1"/>
  <c r="BM348" i="3" a="1"/>
  <c r="BM348" i="3" s="1"/>
  <c r="BS348" i="3" a="1"/>
  <c r="BS348" i="3" s="1"/>
  <c r="BR348" i="3"/>
  <c r="BN348" i="3" a="1"/>
  <c r="BN348" i="3" s="1"/>
  <c r="BP348" i="3" a="1"/>
  <c r="BP348" i="3" s="1"/>
  <c r="BC347" i="3" a="1"/>
  <c r="BC347" i="3" s="1"/>
  <c r="BB347" i="3"/>
  <c r="AW347" i="3" a="1"/>
  <c r="AW347" i="3" s="1"/>
  <c r="AY347" i="3" a="1"/>
  <c r="AY347" i="3" s="1"/>
  <c r="BA347" i="3" a="1"/>
  <c r="BA347" i="3" s="1"/>
  <c r="AX347" i="3" a="1"/>
  <c r="AX347" i="3" s="1"/>
  <c r="AZ347" i="3" a="1"/>
  <c r="AZ347" i="3" s="1"/>
  <c r="BJ350" i="3"/>
  <c r="BH350" i="3" a="1"/>
  <c r="BH350" i="3" s="1"/>
  <c r="BF350" i="3" a="1"/>
  <c r="BF350" i="3" s="1"/>
  <c r="BI350" i="3" a="1"/>
  <c r="BI350" i="3" s="1"/>
  <c r="BE350" i="3" a="1"/>
  <c r="BE350" i="3" s="1"/>
  <c r="BG350" i="3" a="1"/>
  <c r="BG350" i="3" s="1"/>
  <c r="BK350" i="3" a="1"/>
  <c r="BK350" i="3" s="1"/>
  <c r="AT349" i="3"/>
  <c r="AR349" i="3" a="1"/>
  <c r="AR349" i="3" s="1"/>
  <c r="AP349" i="3" a="1"/>
  <c r="AP349" i="3" s="1"/>
  <c r="AQ349" i="3" a="1"/>
  <c r="AQ349" i="3" s="1"/>
  <c r="AU349" i="3" a="1"/>
  <c r="AU349" i="3" s="1"/>
  <c r="AS349" i="3" a="1"/>
  <c r="AS349" i="3" s="1"/>
  <c r="AO349" i="3" a="1"/>
  <c r="AO349" i="3" s="1"/>
  <c r="BQ349" i="3" a="1"/>
  <c r="BQ349" i="3" s="1"/>
  <c r="BO349" i="3" a="1"/>
  <c r="BO349" i="3" s="1"/>
  <c r="BM349" i="3" a="1"/>
  <c r="BM349" i="3" s="1"/>
  <c r="BS349" i="3" a="1"/>
  <c r="BS349" i="3" s="1"/>
  <c r="BR349" i="3"/>
  <c r="BN349" i="3" a="1"/>
  <c r="BN349" i="3" s="1"/>
  <c r="BP349" i="3" a="1"/>
  <c r="BP349" i="3" s="1"/>
  <c r="AT346" i="3"/>
  <c r="AR346" i="3" a="1"/>
  <c r="AR346" i="3" s="1"/>
  <c r="AP346" i="3" a="1"/>
  <c r="AP346" i="3" s="1"/>
  <c r="AS346" i="3" a="1"/>
  <c r="AS346" i="3" s="1"/>
  <c r="AQ346" i="3" a="1"/>
  <c r="AQ346" i="3" s="1"/>
  <c r="AO346" i="3" a="1"/>
  <c r="AO346" i="3" s="1"/>
  <c r="AU346" i="3" a="1"/>
  <c r="AU346" i="3" s="1"/>
  <c r="BJ346" i="3"/>
  <c r="BH346" i="3" a="1"/>
  <c r="BH346" i="3" s="1"/>
  <c r="BF346" i="3" a="1"/>
  <c r="BF346" i="3" s="1"/>
  <c r="BI346" i="3" a="1"/>
  <c r="BI346" i="3" s="1"/>
  <c r="BG346" i="3" a="1"/>
  <c r="BG346" i="3" s="1"/>
  <c r="BE346" i="3" a="1"/>
  <c r="BE346" i="3" s="1"/>
  <c r="BK346" i="3" a="1"/>
  <c r="BK346" i="3" s="1"/>
  <c r="BA345" i="3" a="1"/>
  <c r="BA345" i="3" s="1"/>
  <c r="AY345" i="3" a="1"/>
  <c r="AY345" i="3" s="1"/>
  <c r="AW345" i="3" a="1"/>
  <c r="AW345" i="3" s="1"/>
  <c r="BC345" i="3" a="1"/>
  <c r="BC345" i="3" s="1"/>
  <c r="BB345" i="3"/>
  <c r="AZ345" i="3" a="1"/>
  <c r="AZ345" i="3" s="1"/>
  <c r="AX345" i="3" a="1"/>
  <c r="AX345" i="3" s="1"/>
  <c r="BJ343" i="3"/>
  <c r="BH343" i="3" a="1"/>
  <c r="BH343" i="3" s="1"/>
  <c r="BF343" i="3" a="1"/>
  <c r="BF343" i="3" s="1"/>
  <c r="BI343" i="3" a="1"/>
  <c r="BI343" i="3" s="1"/>
  <c r="BG343" i="3" a="1"/>
  <c r="BG343" i="3" s="1"/>
  <c r="BE343" i="3" a="1"/>
  <c r="BE343" i="3" s="1"/>
  <c r="BK343" i="3" a="1"/>
  <c r="BK343" i="3" s="1"/>
  <c r="AT345" i="3"/>
  <c r="BQ345" i="3" a="1"/>
  <c r="BQ345" i="3" s="1"/>
  <c r="BO345" i="3" a="1"/>
  <c r="BO345" i="3" s="1"/>
  <c r="BM345" i="3" a="1"/>
  <c r="BM345" i="3" s="1"/>
  <c r="BS345" i="3" a="1"/>
  <c r="BS345" i="3" s="1"/>
  <c r="BR345" i="3"/>
  <c r="BP345" i="3" a="1"/>
  <c r="BP345" i="3" s="1"/>
  <c r="BN345" i="3" a="1"/>
  <c r="BN345" i="3" s="1"/>
  <c r="BA344" i="3" a="1"/>
  <c r="BA344" i="3" s="1"/>
  <c r="AY344" i="3" a="1"/>
  <c r="AY344" i="3" s="1"/>
  <c r="AW344" i="3" a="1"/>
  <c r="AW344" i="3" s="1"/>
  <c r="BC344" i="3" a="1"/>
  <c r="BC344" i="3" s="1"/>
  <c r="BB344" i="3"/>
  <c r="AZ344" i="3" a="1"/>
  <c r="AZ344" i="3" s="1"/>
  <c r="AX344" i="3" a="1"/>
  <c r="AX344" i="3" s="1"/>
  <c r="BA346" i="3" a="1"/>
  <c r="BA346" i="3" s="1"/>
  <c r="AY346" i="3" a="1"/>
  <c r="AY346" i="3" s="1"/>
  <c r="AW346" i="3" a="1"/>
  <c r="AW346" i="3" s="1"/>
  <c r="BC346" i="3" a="1"/>
  <c r="BC346" i="3" s="1"/>
  <c r="BB346" i="3"/>
  <c r="AZ346" i="3" a="1"/>
  <c r="AZ346" i="3" s="1"/>
  <c r="AX346" i="3" a="1"/>
  <c r="AX346" i="3" s="1"/>
  <c r="BJ345" i="3"/>
  <c r="BH345" i="3" a="1"/>
  <c r="BH345" i="3" s="1"/>
  <c r="BF345" i="3" a="1"/>
  <c r="BF345" i="3" s="1"/>
  <c r="BK345" i="3" a="1"/>
  <c r="BK345" i="3" s="1"/>
  <c r="BI345" i="3" a="1"/>
  <c r="BI345" i="3" s="1"/>
  <c r="BG345" i="3" a="1"/>
  <c r="BG345" i="3" s="1"/>
  <c r="BE345" i="3" a="1"/>
  <c r="BE345" i="3" s="1"/>
  <c r="BJ344" i="3"/>
  <c r="BH344" i="3" a="1"/>
  <c r="BH344" i="3" s="1"/>
  <c r="BF344" i="3" a="1"/>
  <c r="BF344" i="3" s="1"/>
  <c r="BI344" i="3" a="1"/>
  <c r="BI344" i="3" s="1"/>
  <c r="BG344" i="3" a="1"/>
  <c r="BG344" i="3" s="1"/>
  <c r="BE344" i="3" a="1"/>
  <c r="BE344" i="3" s="1"/>
  <c r="BK344" i="3" a="1"/>
  <c r="BK344" i="3" s="1"/>
  <c r="BQ344" i="3" a="1"/>
  <c r="BQ344" i="3" s="1"/>
  <c r="BO344" i="3" a="1"/>
  <c r="BO344" i="3" s="1"/>
  <c r="BM344" i="3" a="1"/>
  <c r="BM344" i="3" s="1"/>
  <c r="BS344" i="3" a="1"/>
  <c r="BS344" i="3" s="1"/>
  <c r="BR344" i="3"/>
  <c r="BP344" i="3" a="1"/>
  <c r="BP344" i="3" s="1"/>
  <c r="BN344" i="3" a="1"/>
  <c r="BN344" i="3" s="1"/>
  <c r="BA343" i="3" a="1"/>
  <c r="BA343" i="3" s="1"/>
  <c r="AY343" i="3" a="1"/>
  <c r="AY343" i="3" s="1"/>
  <c r="AW343" i="3" a="1"/>
  <c r="AW343" i="3" s="1"/>
  <c r="BC343" i="3" a="1"/>
  <c r="BC343" i="3" s="1"/>
  <c r="BB343" i="3"/>
  <c r="AZ343" i="3" a="1"/>
  <c r="AZ343" i="3" s="1"/>
  <c r="AX343" i="3" a="1"/>
  <c r="AX343" i="3" s="1"/>
  <c r="BQ346" i="3" a="1"/>
  <c r="BQ346" i="3" s="1"/>
  <c r="BO346" i="3" a="1"/>
  <c r="BO346" i="3" s="1"/>
  <c r="BM346" i="3" a="1"/>
  <c r="BM346" i="3" s="1"/>
  <c r="BS346" i="3" a="1"/>
  <c r="BS346" i="3" s="1"/>
  <c r="BR346" i="3"/>
  <c r="BP346" i="3" a="1"/>
  <c r="BP346" i="3" s="1"/>
  <c r="BN346" i="3" a="1"/>
  <c r="BN346" i="3" s="1"/>
  <c r="AT344" i="3"/>
  <c r="AR344" i="3" a="1"/>
  <c r="AR344" i="3" s="1"/>
  <c r="AP344" i="3" a="1"/>
  <c r="AP344" i="3" s="1"/>
  <c r="AS344" i="3" a="1"/>
  <c r="AS344" i="3" s="1"/>
  <c r="AQ344" i="3" a="1"/>
  <c r="AQ344" i="3" s="1"/>
  <c r="AO344" i="3" a="1"/>
  <c r="AO344" i="3" s="1"/>
  <c r="AU344" i="3" a="1"/>
  <c r="AU344" i="3" s="1"/>
  <c r="AT343" i="3"/>
  <c r="BQ343" i="3" a="1"/>
  <c r="BQ343" i="3" s="1"/>
  <c r="BO343" i="3" a="1"/>
  <c r="BO343" i="3" s="1"/>
  <c r="BM343" i="3" a="1"/>
  <c r="BM343" i="3" s="1"/>
  <c r="BS343" i="3" a="1"/>
  <c r="BS343" i="3" s="1"/>
  <c r="BR343" i="3"/>
  <c r="BP343" i="3" a="1"/>
  <c r="BP343" i="3" s="1"/>
  <c r="BN343" i="3" a="1"/>
  <c r="BN343" i="3" s="1"/>
  <c r="BB271" i="3"/>
  <c r="BJ338" i="3"/>
  <c r="BH338" i="3" a="1"/>
  <c r="BH338" i="3" s="1"/>
  <c r="AX441" i="4" s="1"/>
  <c r="BF338" i="3" a="1"/>
  <c r="BF338" i="3" s="1"/>
  <c r="AV441" i="4" s="1"/>
  <c r="BI338" i="3" a="1"/>
  <c r="BI338" i="3" s="1"/>
  <c r="AY441" i="4" s="1"/>
  <c r="BE338" i="3" a="1"/>
  <c r="BE338" i="3" s="1"/>
  <c r="AU441" i="4" s="1"/>
  <c r="BG338" i="3" a="1"/>
  <c r="BG338" i="3" s="1"/>
  <c r="AW441" i="4" s="1"/>
  <c r="BK338" i="3" a="1"/>
  <c r="BK338" i="3" s="1"/>
  <c r="BP330" i="3" a="1"/>
  <c r="BP330" i="3" s="1"/>
  <c r="BE447" i="4" s="1"/>
  <c r="AT328" i="3"/>
  <c r="AT340" i="3"/>
  <c r="BQ340" i="3" a="1"/>
  <c r="BQ340" i="3" s="1"/>
  <c r="BF449" i="4" s="1"/>
  <c r="BO340" i="3" a="1"/>
  <c r="BO340" i="3" s="1"/>
  <c r="BD449" i="4" s="1"/>
  <c r="BM340" i="3" a="1"/>
  <c r="BM340" i="3" s="1"/>
  <c r="BB449" i="4" s="1"/>
  <c r="BP340" i="3" a="1"/>
  <c r="BP340" i="3" s="1"/>
  <c r="BE449" i="4" s="1"/>
  <c r="BN340" i="3" a="1"/>
  <c r="BN340" i="3" s="1"/>
  <c r="BC449" i="4" s="1"/>
  <c r="BS340" i="3" a="1"/>
  <c r="BS340" i="3" s="1"/>
  <c r="BR340" i="3"/>
  <c r="BA339" i="3" a="1"/>
  <c r="BA339" i="3" s="1"/>
  <c r="AR433" i="4" s="1"/>
  <c r="AY339" i="3" a="1"/>
  <c r="AY339" i="3" s="1"/>
  <c r="AP433" i="4" s="1"/>
  <c r="AW339" i="3" a="1"/>
  <c r="AW339" i="3" s="1"/>
  <c r="AN433" i="4" s="1"/>
  <c r="BC339" i="3" a="1"/>
  <c r="BC339" i="3" s="1"/>
  <c r="BB339" i="3"/>
  <c r="AZ339" i="3" a="1"/>
  <c r="AZ339" i="3" s="1"/>
  <c r="AQ433" i="4" s="1"/>
  <c r="AX339" i="3" a="1"/>
  <c r="AX339" i="3" s="1"/>
  <c r="AO433" i="4" s="1"/>
  <c r="BA340" i="3" a="1"/>
  <c r="BA340" i="3" s="1"/>
  <c r="AR449" i="4" s="1"/>
  <c r="AY340" i="3" a="1"/>
  <c r="AY340" i="3" s="1"/>
  <c r="AP449" i="4" s="1"/>
  <c r="AW340" i="3" a="1"/>
  <c r="AW340" i="3" s="1"/>
  <c r="AN449" i="4" s="1"/>
  <c r="AZ340" i="3" a="1"/>
  <c r="AZ340" i="3" s="1"/>
  <c r="AQ449" i="4" s="1"/>
  <c r="BC340" i="3" a="1"/>
  <c r="BC340" i="3" s="1"/>
  <c r="BB340" i="3"/>
  <c r="AX340" i="3" a="1"/>
  <c r="AX340" i="3" s="1"/>
  <c r="AO449" i="4" s="1"/>
  <c r="BJ340" i="3"/>
  <c r="BH340" i="3" a="1"/>
  <c r="BH340" i="3" s="1"/>
  <c r="AX449" i="4" s="1"/>
  <c r="BF340" i="3" a="1"/>
  <c r="BF340" i="3" s="1"/>
  <c r="AV449" i="4" s="1"/>
  <c r="BE340" i="3" a="1"/>
  <c r="BE340" i="3" s="1"/>
  <c r="AU449" i="4" s="1"/>
  <c r="BI340" i="3" a="1"/>
  <c r="BI340" i="3" s="1"/>
  <c r="AY449" i="4" s="1"/>
  <c r="BG340" i="3" a="1"/>
  <c r="BG340" i="3" s="1"/>
  <c r="AW449" i="4" s="1"/>
  <c r="BK340" i="3" a="1"/>
  <c r="BK340" i="3" s="1"/>
  <c r="BJ339" i="3"/>
  <c r="BH339" i="3" a="1"/>
  <c r="BH339" i="3" s="1"/>
  <c r="AX433" i="4" s="1"/>
  <c r="BF339" i="3" a="1"/>
  <c r="BF339" i="3" s="1"/>
  <c r="AV433" i="4" s="1"/>
  <c r="BI339" i="3" a="1"/>
  <c r="BI339" i="3" s="1"/>
  <c r="AY433" i="4" s="1"/>
  <c r="BG339" i="3" a="1"/>
  <c r="BG339" i="3" s="1"/>
  <c r="AW433" i="4" s="1"/>
  <c r="BE339" i="3" a="1"/>
  <c r="BE339" i="3" s="1"/>
  <c r="AU433" i="4" s="1"/>
  <c r="BK339" i="3" a="1"/>
  <c r="BK339" i="3" s="1"/>
  <c r="BQ339" i="3" a="1"/>
  <c r="BQ339" i="3" s="1"/>
  <c r="BF433" i="4" s="1"/>
  <c r="BO339" i="3" a="1"/>
  <c r="BO339" i="3" s="1"/>
  <c r="BD433" i="4" s="1"/>
  <c r="BM339" i="3" a="1"/>
  <c r="BM339" i="3" s="1"/>
  <c r="BB433" i="4" s="1"/>
  <c r="BS339" i="3" a="1"/>
  <c r="BS339" i="3" s="1"/>
  <c r="BR339" i="3"/>
  <c r="BP339" i="3" a="1"/>
  <c r="BP339" i="3" s="1"/>
  <c r="BE433" i="4" s="1"/>
  <c r="BN339" i="3" a="1"/>
  <c r="BN339" i="3" s="1"/>
  <c r="BC433" i="4" s="1"/>
  <c r="BA338" i="3" a="1"/>
  <c r="BA338" i="3" s="1"/>
  <c r="AR441" i="4" s="1"/>
  <c r="AY338" i="3" a="1"/>
  <c r="AY338" i="3" s="1"/>
  <c r="AP441" i="4" s="1"/>
  <c r="AW338" i="3" a="1"/>
  <c r="AW338" i="3" s="1"/>
  <c r="AN441" i="4" s="1"/>
  <c r="AZ338" i="3" a="1"/>
  <c r="AZ338" i="3" s="1"/>
  <c r="AQ441" i="4" s="1"/>
  <c r="BC338" i="3" a="1"/>
  <c r="BC338" i="3" s="1"/>
  <c r="BB338" i="3"/>
  <c r="AX338" i="3" a="1"/>
  <c r="AX338" i="3" s="1"/>
  <c r="AO441" i="4" s="1"/>
  <c r="AT339" i="3"/>
  <c r="AT338" i="3"/>
  <c r="BQ338" i="3" a="1"/>
  <c r="BQ338" i="3" s="1"/>
  <c r="BF441" i="4" s="1"/>
  <c r="BO338" i="3" a="1"/>
  <c r="BO338" i="3" s="1"/>
  <c r="BD441" i="4" s="1"/>
  <c r="BM338" i="3" a="1"/>
  <c r="BM338" i="3" s="1"/>
  <c r="BB441" i="4" s="1"/>
  <c r="BR338" i="3"/>
  <c r="BP338" i="3" a="1"/>
  <c r="BP338" i="3" s="1"/>
  <c r="BE441" i="4" s="1"/>
  <c r="BS338" i="3" a="1"/>
  <c r="BS338" i="3" s="1"/>
  <c r="BN338" i="3" a="1"/>
  <c r="BN338" i="3" s="1"/>
  <c r="BC441" i="4" s="1"/>
  <c r="BF271" i="3" a="1"/>
  <c r="BF271" i="3" s="1"/>
  <c r="BH271" i="3" a="1"/>
  <c r="BH271" i="3" s="1"/>
  <c r="BK328" i="3" a="1"/>
  <c r="BK328" i="3" s="1"/>
  <c r="BF328" i="3" a="1"/>
  <c r="BF328" i="3" s="1"/>
  <c r="AV439" i="4" s="1"/>
  <c r="BO330" i="3" a="1"/>
  <c r="BO330" i="3" s="1"/>
  <c r="BD447" i="4" s="1"/>
  <c r="BH447" i="4" s="1"/>
  <c r="BE328" i="3" a="1"/>
  <c r="BE328" i="3" s="1"/>
  <c r="AU439" i="4" s="1"/>
  <c r="BH328" i="3" a="1"/>
  <c r="BH328" i="3" s="1"/>
  <c r="AX439" i="4" s="1"/>
  <c r="BG328" i="3" a="1"/>
  <c r="BG328" i="3" s="1"/>
  <c r="AW439" i="4" s="1"/>
  <c r="BJ328" i="3"/>
  <c r="BA271" i="3" a="1"/>
  <c r="BA271" i="3" s="1"/>
  <c r="AT330" i="3"/>
  <c r="BE271" i="3" a="1"/>
  <c r="BE271" i="3" s="1"/>
  <c r="AY271" i="3" a="1"/>
  <c r="AY271" i="3" s="1"/>
  <c r="BR330" i="3"/>
  <c r="BJ364" i="3"/>
  <c r="BH364" i="3" a="1"/>
  <c r="BH364" i="3" s="1"/>
  <c r="AX434" i="4" s="1"/>
  <c r="BF364" i="3" a="1"/>
  <c r="BF364" i="3" s="1"/>
  <c r="AV434" i="4" s="1"/>
  <c r="BI364" i="3" a="1"/>
  <c r="BI364" i="3" s="1"/>
  <c r="AY434" i="4" s="1"/>
  <c r="BG364" i="3" a="1"/>
  <c r="BG364" i="3" s="1"/>
  <c r="AW434" i="4" s="1"/>
  <c r="BE364" i="3" a="1"/>
  <c r="BE364" i="3" s="1"/>
  <c r="AU434" i="4" s="1"/>
  <c r="BK364" i="3" a="1"/>
  <c r="BK364" i="3" s="1"/>
  <c r="BA363" i="3" a="1"/>
  <c r="BA363" i="3" s="1"/>
  <c r="AR442" i="4" s="1"/>
  <c r="AY363" i="3" a="1"/>
  <c r="AY363" i="3" s="1"/>
  <c r="AP442" i="4" s="1"/>
  <c r="AW363" i="3" a="1"/>
  <c r="AW363" i="3" s="1"/>
  <c r="AN442" i="4" s="1"/>
  <c r="BB363" i="3"/>
  <c r="AZ363" i="3" a="1"/>
  <c r="AZ363" i="3" s="1"/>
  <c r="AQ442" i="4" s="1"/>
  <c r="BC363" i="3" a="1"/>
  <c r="BC363" i="3" s="1"/>
  <c r="AX363" i="3" a="1"/>
  <c r="AX363" i="3" s="1"/>
  <c r="AO442" i="4" s="1"/>
  <c r="AT364" i="3"/>
  <c r="BA365" i="3" a="1"/>
  <c r="BA365" i="3" s="1"/>
  <c r="AR450" i="4" s="1"/>
  <c r="AY365" i="3" a="1"/>
  <c r="AY365" i="3" s="1"/>
  <c r="AP450" i="4" s="1"/>
  <c r="AW365" i="3" a="1"/>
  <c r="AW365" i="3" s="1"/>
  <c r="AN450" i="4" s="1"/>
  <c r="AZ365" i="3" a="1"/>
  <c r="AZ365" i="3" s="1"/>
  <c r="AQ450" i="4" s="1"/>
  <c r="BC365" i="3" a="1"/>
  <c r="BC365" i="3" s="1"/>
  <c r="BB365" i="3"/>
  <c r="AX365" i="3" a="1"/>
  <c r="AX365" i="3" s="1"/>
  <c r="AO450" i="4" s="1"/>
  <c r="BJ363" i="3"/>
  <c r="BH363" i="3" a="1"/>
  <c r="BH363" i="3" s="1"/>
  <c r="AX442" i="4" s="1"/>
  <c r="BF363" i="3" a="1"/>
  <c r="BF363" i="3" s="1"/>
  <c r="AV442" i="4" s="1"/>
  <c r="BG363" i="3" a="1"/>
  <c r="BG363" i="3" s="1"/>
  <c r="AW442" i="4" s="1"/>
  <c r="BI363" i="3" a="1"/>
  <c r="BI363" i="3" s="1"/>
  <c r="AY442" i="4" s="1"/>
  <c r="BE363" i="3" a="1"/>
  <c r="BE363" i="3" s="1"/>
  <c r="AU442" i="4" s="1"/>
  <c r="BK363" i="3" a="1"/>
  <c r="BK363" i="3" s="1"/>
  <c r="BQ363" i="3" a="1"/>
  <c r="BQ363" i="3" s="1"/>
  <c r="BF442" i="4" s="1"/>
  <c r="BO363" i="3" a="1"/>
  <c r="BO363" i="3" s="1"/>
  <c r="BD442" i="4" s="1"/>
  <c r="BM363" i="3" a="1"/>
  <c r="BM363" i="3" s="1"/>
  <c r="BB442" i="4" s="1"/>
  <c r="BR363" i="3"/>
  <c r="BN363" i="3" a="1"/>
  <c r="BN363" i="3" s="1"/>
  <c r="BC442" i="4" s="1"/>
  <c r="BS363" i="3" a="1"/>
  <c r="BS363" i="3" s="1"/>
  <c r="BP363" i="3" a="1"/>
  <c r="BP363" i="3" s="1"/>
  <c r="BE442" i="4" s="1"/>
  <c r="BJ365" i="3"/>
  <c r="BH365" i="3" a="1"/>
  <c r="BH365" i="3" s="1"/>
  <c r="AX450" i="4" s="1"/>
  <c r="BF365" i="3" a="1"/>
  <c r="BF365" i="3" s="1"/>
  <c r="AV450" i="4" s="1"/>
  <c r="BI365" i="3" a="1"/>
  <c r="BI365" i="3" s="1"/>
  <c r="AY450" i="4" s="1"/>
  <c r="BE365" i="3" a="1"/>
  <c r="BE365" i="3" s="1"/>
  <c r="AU450" i="4" s="1"/>
  <c r="BG365" i="3" a="1"/>
  <c r="BG365" i="3" s="1"/>
  <c r="AW450" i="4" s="1"/>
  <c r="BK365" i="3" a="1"/>
  <c r="BK365" i="3" s="1"/>
  <c r="BQ364" i="3" a="1"/>
  <c r="BQ364" i="3" s="1"/>
  <c r="BF434" i="4" s="1"/>
  <c r="BO364" i="3" a="1"/>
  <c r="BO364" i="3" s="1"/>
  <c r="BD434" i="4" s="1"/>
  <c r="BM364" i="3" a="1"/>
  <c r="BM364" i="3" s="1"/>
  <c r="BB434" i="4" s="1"/>
  <c r="BR364" i="3"/>
  <c r="BP364" i="3" a="1"/>
  <c r="BP364" i="3" s="1"/>
  <c r="BE434" i="4" s="1"/>
  <c r="BN364" i="3" a="1"/>
  <c r="BN364" i="3" s="1"/>
  <c r="BC434" i="4" s="1"/>
  <c r="BS364" i="3" a="1"/>
  <c r="BS364" i="3" s="1"/>
  <c r="BK271" i="3" a="1"/>
  <c r="BK271" i="3" s="1"/>
  <c r="AZ271" i="3" a="1"/>
  <c r="AZ271" i="3" s="1"/>
  <c r="BQ330" i="3" a="1"/>
  <c r="BQ330" i="3" s="1"/>
  <c r="BF447" i="4" s="1"/>
  <c r="BA330" i="3" a="1"/>
  <c r="BA330" i="3" s="1"/>
  <c r="AR447" i="4" s="1"/>
  <c r="AT365" i="3"/>
  <c r="AR365" i="3" a="1"/>
  <c r="AR365" i="3" s="1"/>
  <c r="AJ450" i="4" s="1"/>
  <c r="AP365" i="3" a="1"/>
  <c r="AP365" i="3" s="1"/>
  <c r="AH450" i="4" s="1"/>
  <c r="AS365" i="3" a="1"/>
  <c r="AS365" i="3" s="1"/>
  <c r="AK450" i="4" s="1"/>
  <c r="AO365" i="3" a="1"/>
  <c r="AO365" i="3" s="1"/>
  <c r="AG450" i="4" s="1"/>
  <c r="AQ365" i="3" a="1"/>
  <c r="AQ365" i="3" s="1"/>
  <c r="AI450" i="4" s="1"/>
  <c r="AU365" i="3" a="1"/>
  <c r="AU365" i="3" s="1"/>
  <c r="BQ365" i="3" a="1"/>
  <c r="BQ365" i="3" s="1"/>
  <c r="BF450" i="4" s="1"/>
  <c r="BO365" i="3" a="1"/>
  <c r="BO365" i="3" s="1"/>
  <c r="BD450" i="4" s="1"/>
  <c r="BM365" i="3" a="1"/>
  <c r="BM365" i="3" s="1"/>
  <c r="BB450" i="4" s="1"/>
  <c r="BP365" i="3" a="1"/>
  <c r="BP365" i="3" s="1"/>
  <c r="BE450" i="4" s="1"/>
  <c r="BS365" i="3" a="1"/>
  <c r="BS365" i="3" s="1"/>
  <c r="BR365" i="3"/>
  <c r="BN365" i="3" a="1"/>
  <c r="BN365" i="3" s="1"/>
  <c r="BC450" i="4" s="1"/>
  <c r="BA364" i="3" a="1"/>
  <c r="BA364" i="3" s="1"/>
  <c r="AR434" i="4" s="1"/>
  <c r="AY364" i="3" a="1"/>
  <c r="AY364" i="3" s="1"/>
  <c r="AP434" i="4" s="1"/>
  <c r="AW364" i="3" a="1"/>
  <c r="AW364" i="3" s="1"/>
  <c r="AN434" i="4" s="1"/>
  <c r="BB364" i="3"/>
  <c r="AZ364" i="3" a="1"/>
  <c r="AZ364" i="3" s="1"/>
  <c r="AQ434" i="4" s="1"/>
  <c r="AX364" i="3" a="1"/>
  <c r="AX364" i="3" s="1"/>
  <c r="AO434" i="4" s="1"/>
  <c r="BC364" i="3" a="1"/>
  <c r="BC364" i="3" s="1"/>
  <c r="AT363" i="3"/>
  <c r="BJ333" i="3"/>
  <c r="BH333" i="3" a="1"/>
  <c r="BH333" i="3" s="1"/>
  <c r="AX440" i="4" s="1"/>
  <c r="BF333" i="3" a="1"/>
  <c r="BF333" i="3" s="1"/>
  <c r="AV440" i="4" s="1"/>
  <c r="BG333" i="3" a="1"/>
  <c r="BG333" i="3" s="1"/>
  <c r="AW440" i="4" s="1"/>
  <c r="BI333" i="3" a="1"/>
  <c r="BI333" i="3" s="1"/>
  <c r="AY440" i="4" s="1"/>
  <c r="BE333" i="3" a="1"/>
  <c r="BE333" i="3" s="1"/>
  <c r="AU440" i="4" s="1"/>
  <c r="BK333" i="3" a="1"/>
  <c r="BK333" i="3" s="1"/>
  <c r="BQ333" i="3" a="1"/>
  <c r="BQ333" i="3" s="1"/>
  <c r="BF440" i="4" s="1"/>
  <c r="BO333" i="3" a="1"/>
  <c r="BO333" i="3" s="1"/>
  <c r="BD440" i="4" s="1"/>
  <c r="BM333" i="3" a="1"/>
  <c r="BM333" i="3" s="1"/>
  <c r="BB440" i="4" s="1"/>
  <c r="BS333" i="3" a="1"/>
  <c r="BS333" i="3" s="1"/>
  <c r="BR333" i="3"/>
  <c r="BP333" i="3" a="1"/>
  <c r="BP333" i="3" s="1"/>
  <c r="BE440" i="4" s="1"/>
  <c r="BN333" i="3" a="1"/>
  <c r="BN333" i="3" s="1"/>
  <c r="BC440" i="4" s="1"/>
  <c r="BA334" i="3" a="1"/>
  <c r="BA334" i="3" s="1"/>
  <c r="AR432" i="4" s="1"/>
  <c r="AY334" i="3" a="1"/>
  <c r="AY334" i="3" s="1"/>
  <c r="AP432" i="4" s="1"/>
  <c r="AW334" i="3" a="1"/>
  <c r="AW334" i="3" s="1"/>
  <c r="AN432" i="4" s="1"/>
  <c r="BB334" i="3"/>
  <c r="AZ334" i="3" a="1"/>
  <c r="AZ334" i="3" s="1"/>
  <c r="AQ432" i="4" s="1"/>
  <c r="AX334" i="3" a="1"/>
  <c r="AX334" i="3" s="1"/>
  <c r="AO432" i="4" s="1"/>
  <c r="BC334" i="3" a="1"/>
  <c r="BC334" i="3" s="1"/>
  <c r="BA333" i="3" a="1"/>
  <c r="BA333" i="3" s="1"/>
  <c r="AR440" i="4" s="1"/>
  <c r="AY333" i="3" a="1"/>
  <c r="AY333" i="3" s="1"/>
  <c r="AP440" i="4" s="1"/>
  <c r="AW333" i="3" a="1"/>
  <c r="AW333" i="3" s="1"/>
  <c r="AN440" i="4" s="1"/>
  <c r="BB333" i="3"/>
  <c r="AZ333" i="3" a="1"/>
  <c r="AZ333" i="3" s="1"/>
  <c r="AQ440" i="4" s="1"/>
  <c r="BC333" i="3" a="1"/>
  <c r="BC333" i="3" s="1"/>
  <c r="AX333" i="3" a="1"/>
  <c r="AX333" i="3" s="1"/>
  <c r="AO440" i="4" s="1"/>
  <c r="AT333" i="3"/>
  <c r="AT334" i="3"/>
  <c r="BQ334" i="3" a="1"/>
  <c r="BQ334" i="3" s="1"/>
  <c r="BF432" i="4" s="1"/>
  <c r="BO334" i="3" a="1"/>
  <c r="BO334" i="3" s="1"/>
  <c r="BD432" i="4" s="1"/>
  <c r="BM334" i="3" a="1"/>
  <c r="BM334" i="3" s="1"/>
  <c r="BB432" i="4" s="1"/>
  <c r="BR334" i="3"/>
  <c r="BP334" i="3" a="1"/>
  <c r="BP334" i="3" s="1"/>
  <c r="BE432" i="4" s="1"/>
  <c r="BN334" i="3" a="1"/>
  <c r="BN334" i="3" s="1"/>
  <c r="BC432" i="4" s="1"/>
  <c r="BS334" i="3" a="1"/>
  <c r="BS334" i="3" s="1"/>
  <c r="BA335" i="3" a="1"/>
  <c r="BA335" i="3" s="1"/>
  <c r="AR448" i="4" s="1"/>
  <c r="AY335" i="3" a="1"/>
  <c r="AY335" i="3" s="1"/>
  <c r="AP448" i="4" s="1"/>
  <c r="AW335" i="3" a="1"/>
  <c r="AW335" i="3" s="1"/>
  <c r="AN448" i="4" s="1"/>
  <c r="AZ335" i="3" a="1"/>
  <c r="AZ335" i="3" s="1"/>
  <c r="AQ448" i="4" s="1"/>
  <c r="AX335" i="3" a="1"/>
  <c r="AX335" i="3" s="1"/>
  <c r="AO448" i="4" s="1"/>
  <c r="BC335" i="3" a="1"/>
  <c r="BC335" i="3" s="1"/>
  <c r="BB335" i="3"/>
  <c r="AT335" i="3"/>
  <c r="BJ334" i="3"/>
  <c r="BH334" i="3" a="1"/>
  <c r="BH334" i="3" s="1"/>
  <c r="AX432" i="4" s="1"/>
  <c r="BF334" i="3" a="1"/>
  <c r="BF334" i="3" s="1"/>
  <c r="AV432" i="4" s="1"/>
  <c r="BI334" i="3" a="1"/>
  <c r="BI334" i="3" s="1"/>
  <c r="AY432" i="4" s="1"/>
  <c r="BG334" i="3" a="1"/>
  <c r="BG334" i="3" s="1"/>
  <c r="AW432" i="4" s="1"/>
  <c r="BE334" i="3" a="1"/>
  <c r="BE334" i="3" s="1"/>
  <c r="AU432" i="4" s="1"/>
  <c r="BK334" i="3" a="1"/>
  <c r="BK334" i="3" s="1"/>
  <c r="BJ335" i="3"/>
  <c r="BH335" i="3" a="1"/>
  <c r="BH335" i="3" s="1"/>
  <c r="AX448" i="4" s="1"/>
  <c r="BF335" i="3" a="1"/>
  <c r="BF335" i="3" s="1"/>
  <c r="AV448" i="4" s="1"/>
  <c r="BI335" i="3" a="1"/>
  <c r="BI335" i="3" s="1"/>
  <c r="AY448" i="4" s="1"/>
  <c r="BE335" i="3" a="1"/>
  <c r="BE335" i="3" s="1"/>
  <c r="AU448" i="4" s="1"/>
  <c r="BG335" i="3" a="1"/>
  <c r="BG335" i="3" s="1"/>
  <c r="AW448" i="4" s="1"/>
  <c r="BK335" i="3" a="1"/>
  <c r="BK335" i="3" s="1"/>
  <c r="BQ335" i="3" a="1"/>
  <c r="BQ335" i="3" s="1"/>
  <c r="BF448" i="4" s="1"/>
  <c r="BO335" i="3" a="1"/>
  <c r="BO335" i="3" s="1"/>
  <c r="BD448" i="4" s="1"/>
  <c r="BM335" i="3" a="1"/>
  <c r="BM335" i="3" s="1"/>
  <c r="BB448" i="4" s="1"/>
  <c r="BP335" i="3" a="1"/>
  <c r="BP335" i="3" s="1"/>
  <c r="BE448" i="4" s="1"/>
  <c r="BN335" i="3" a="1"/>
  <c r="BN335" i="3" s="1"/>
  <c r="BC448" i="4" s="1"/>
  <c r="BS335" i="3" a="1"/>
  <c r="BS335" i="3" s="1"/>
  <c r="BR335" i="3"/>
  <c r="AX330" i="3" a="1"/>
  <c r="AX330" i="3" s="1"/>
  <c r="AO447" i="4" s="1"/>
  <c r="BG271" i="3" a="1"/>
  <c r="BG271" i="3" s="1"/>
  <c r="BJ271" i="3"/>
  <c r="BC271" i="3" a="1"/>
  <c r="BC271" i="3" s="1"/>
  <c r="BS330" i="3" a="1"/>
  <c r="BS330" i="3" s="1"/>
  <c r="BB330" i="3"/>
  <c r="AX271" i="3" a="1"/>
  <c r="AX271" i="3" s="1"/>
  <c r="BN330" i="3" a="1"/>
  <c r="BN330" i="3" s="1"/>
  <c r="BC447" i="4" s="1"/>
  <c r="BG447" i="4" s="1"/>
  <c r="AW330" i="3" a="1"/>
  <c r="AW330" i="3" s="1"/>
  <c r="AN447" i="4" s="1"/>
  <c r="AS447" i="4" s="1"/>
  <c r="BC330" i="3" a="1"/>
  <c r="BC330" i="3" s="1"/>
  <c r="BC329" i="3" a="1"/>
  <c r="BC329" i="3" s="1"/>
  <c r="BA329" i="3" a="1"/>
  <c r="BA329" i="3" s="1"/>
  <c r="AR431" i="4" s="1"/>
  <c r="AY329" i="3" a="1"/>
  <c r="AY329" i="3" s="1"/>
  <c r="AP431" i="4" s="1"/>
  <c r="AW329" i="3" a="1"/>
  <c r="AW329" i="3" s="1"/>
  <c r="AN431" i="4" s="1"/>
  <c r="BB329" i="3"/>
  <c r="AZ329" i="3" a="1"/>
  <c r="AZ329" i="3" s="1"/>
  <c r="AQ431" i="4" s="1"/>
  <c r="AX329" i="3" a="1"/>
  <c r="AX329" i="3" s="1"/>
  <c r="AO431" i="4" s="1"/>
  <c r="AZ330" i="3" a="1"/>
  <c r="AZ330" i="3" s="1"/>
  <c r="AQ447" i="4" s="1"/>
  <c r="AT329" i="3"/>
  <c r="BS329" i="3" a="1"/>
  <c r="BS329" i="3" s="1"/>
  <c r="BQ329" i="3" a="1"/>
  <c r="BQ329" i="3" s="1"/>
  <c r="BF431" i="4" s="1"/>
  <c r="BO329" i="3" a="1"/>
  <c r="BO329" i="3" s="1"/>
  <c r="BD431" i="4" s="1"/>
  <c r="BM329" i="3" a="1"/>
  <c r="BM329" i="3" s="1"/>
  <c r="BB431" i="4" s="1"/>
  <c r="BR329" i="3"/>
  <c r="BP329" i="3" a="1"/>
  <c r="BP329" i="3" s="1"/>
  <c r="BE431" i="4" s="1"/>
  <c r="BN329" i="3" a="1"/>
  <c r="BN329" i="3" s="1"/>
  <c r="BC431" i="4" s="1"/>
  <c r="BK329" i="3" a="1"/>
  <c r="BK329" i="3" s="1"/>
  <c r="BJ329" i="3"/>
  <c r="BH329" i="3" a="1"/>
  <c r="BH329" i="3" s="1"/>
  <c r="AX431" i="4" s="1"/>
  <c r="BF329" i="3" a="1"/>
  <c r="BF329" i="3" s="1"/>
  <c r="AV431" i="4" s="1"/>
  <c r="BI329" i="3" a="1"/>
  <c r="BI329" i="3" s="1"/>
  <c r="AY431" i="4" s="1"/>
  <c r="BG329" i="3" a="1"/>
  <c r="BG329" i="3" s="1"/>
  <c r="AW431" i="4" s="1"/>
  <c r="BE329" i="3" a="1"/>
  <c r="BE329" i="3" s="1"/>
  <c r="AU431" i="4" s="1"/>
  <c r="AS324" i="3" a="1"/>
  <c r="AS324" i="3" s="1"/>
  <c r="AK435" i="4" s="1"/>
  <c r="AQ324" i="3" a="1"/>
  <c r="AQ324" i="3" s="1"/>
  <c r="AI435" i="4" s="1"/>
  <c r="AO324" i="3" a="1"/>
  <c r="AO324" i="3" s="1"/>
  <c r="AG435" i="4" s="1"/>
  <c r="AR324" i="3" a="1"/>
  <c r="AR324" i="3" s="1"/>
  <c r="AJ435" i="4" s="1"/>
  <c r="AT324" i="3"/>
  <c r="AU324" i="3" a="1"/>
  <c r="AU324" i="3" s="1"/>
  <c r="AP324" i="3" a="1"/>
  <c r="AP324" i="3" s="1"/>
  <c r="AH435" i="4" s="1"/>
  <c r="AL435" i="4" s="1"/>
  <c r="BS324" i="3" a="1"/>
  <c r="BS324" i="3" s="1"/>
  <c r="BR324" i="3"/>
  <c r="BP324" i="3" a="1"/>
  <c r="BP324" i="3" s="1"/>
  <c r="BE435" i="4" s="1"/>
  <c r="BN324" i="3" a="1"/>
  <c r="BN324" i="3" s="1"/>
  <c r="BC435" i="4" s="1"/>
  <c r="BO324" i="3" a="1"/>
  <c r="BO324" i="3" s="1"/>
  <c r="BD435" i="4" s="1"/>
  <c r="BQ324" i="3" a="1"/>
  <c r="BQ324" i="3" s="1"/>
  <c r="BF435" i="4" s="1"/>
  <c r="BM324" i="3" a="1"/>
  <c r="BM324" i="3" s="1"/>
  <c r="BB435" i="4" s="1"/>
  <c r="BA325" i="3" a="1"/>
  <c r="BA325" i="3" s="1"/>
  <c r="AR451" i="4" s="1"/>
  <c r="AY325" i="3" a="1"/>
  <c r="AY325" i="3" s="1"/>
  <c r="AP451" i="4" s="1"/>
  <c r="AW325" i="3" a="1"/>
  <c r="AW325" i="3" s="1"/>
  <c r="AN451" i="4" s="1"/>
  <c r="BC325" i="3" a="1"/>
  <c r="BC325" i="3" s="1"/>
  <c r="BB325" i="3"/>
  <c r="AZ325" i="3" a="1"/>
  <c r="AZ325" i="3" s="1"/>
  <c r="AQ451" i="4" s="1"/>
  <c r="AX325" i="3" a="1"/>
  <c r="AX325" i="3" s="1"/>
  <c r="AO451" i="4" s="1"/>
  <c r="AS323" i="3" a="1"/>
  <c r="AS323" i="3" s="1"/>
  <c r="AK443" i="4" s="1"/>
  <c r="AR323" i="3" a="1"/>
  <c r="AR323" i="3" s="1"/>
  <c r="AJ443" i="4" s="1"/>
  <c r="AU323" i="3" a="1"/>
  <c r="AU323" i="3" s="1"/>
  <c r="AQ323" i="3" a="1"/>
  <c r="AQ323" i="3" s="1"/>
  <c r="AI443" i="4" s="1"/>
  <c r="AO323" i="3" a="1"/>
  <c r="AO323" i="3" s="1"/>
  <c r="AG443" i="4" s="1"/>
  <c r="AT323" i="3"/>
  <c r="AP323" i="3" a="1"/>
  <c r="AP323" i="3" s="1"/>
  <c r="AH443" i="4" s="1"/>
  <c r="AT326" i="3"/>
  <c r="AR326" i="3" a="1"/>
  <c r="AR326" i="3" s="1"/>
  <c r="AP326" i="3" a="1"/>
  <c r="AP326" i="3" s="1"/>
  <c r="AS326" i="3" a="1"/>
  <c r="AS326" i="3" s="1"/>
  <c r="AQ326" i="3" a="1"/>
  <c r="AQ326" i="3" s="1"/>
  <c r="AO326" i="3" a="1"/>
  <c r="AO326" i="3" s="1"/>
  <c r="AU326" i="3" a="1"/>
  <c r="AU326" i="3" s="1"/>
  <c r="BQ326" i="3" a="1"/>
  <c r="BQ326" i="3" s="1"/>
  <c r="BO326" i="3" a="1"/>
  <c r="BO326" i="3" s="1"/>
  <c r="BM326" i="3" a="1"/>
  <c r="BM326" i="3" s="1"/>
  <c r="BS326" i="3" a="1"/>
  <c r="BS326" i="3" s="1"/>
  <c r="BR326" i="3"/>
  <c r="BP326" i="3" a="1"/>
  <c r="BP326" i="3" s="1"/>
  <c r="BN326" i="3" a="1"/>
  <c r="BN326" i="3" s="1"/>
  <c r="BA326" i="3" a="1"/>
  <c r="BA326" i="3" s="1"/>
  <c r="AY326" i="3" a="1"/>
  <c r="AY326" i="3" s="1"/>
  <c r="AW326" i="3" a="1"/>
  <c r="AW326" i="3" s="1"/>
  <c r="BC326" i="3" a="1"/>
  <c r="BC326" i="3" s="1"/>
  <c r="BB326" i="3"/>
  <c r="AZ326" i="3" a="1"/>
  <c r="AZ326" i="3" s="1"/>
  <c r="AX326" i="3" a="1"/>
  <c r="AX326" i="3" s="1"/>
  <c r="BI324" i="3" a="1"/>
  <c r="BI324" i="3" s="1"/>
  <c r="AY435" i="4" s="1"/>
  <c r="BG324" i="3" a="1"/>
  <c r="BG324" i="3" s="1"/>
  <c r="AW435" i="4" s="1"/>
  <c r="BE324" i="3" a="1"/>
  <c r="BE324" i="3" s="1"/>
  <c r="AU435" i="4" s="1"/>
  <c r="BJ324" i="3"/>
  <c r="BF324" i="3" a="1"/>
  <c r="BF324" i="3" s="1"/>
  <c r="AV435" i="4" s="1"/>
  <c r="BH324" i="3" a="1"/>
  <c r="BH324" i="3" s="1"/>
  <c r="AX435" i="4" s="1"/>
  <c r="BK324" i="3" a="1"/>
  <c r="BK324" i="3" s="1"/>
  <c r="BJ325" i="3"/>
  <c r="BH325" i="3" a="1"/>
  <c r="BH325" i="3" s="1"/>
  <c r="AX451" i="4" s="1"/>
  <c r="BF325" i="3" a="1"/>
  <c r="BF325" i="3" s="1"/>
  <c r="AV451" i="4" s="1"/>
  <c r="BI325" i="3" a="1"/>
  <c r="BI325" i="3" s="1"/>
  <c r="AY451" i="4" s="1"/>
  <c r="BG325" i="3" a="1"/>
  <c r="BG325" i="3" s="1"/>
  <c r="AW451" i="4" s="1"/>
  <c r="BE325" i="3" a="1"/>
  <c r="BE325" i="3" s="1"/>
  <c r="AU451" i="4" s="1"/>
  <c r="BK325" i="3" a="1"/>
  <c r="BK325" i="3" s="1"/>
  <c r="BQ325" i="3" a="1"/>
  <c r="BQ325" i="3" s="1"/>
  <c r="BF451" i="4" s="1"/>
  <c r="BO325" i="3" a="1"/>
  <c r="BO325" i="3" s="1"/>
  <c r="BD451" i="4" s="1"/>
  <c r="BM325" i="3" a="1"/>
  <c r="BM325" i="3" s="1"/>
  <c r="BB451" i="4" s="1"/>
  <c r="BS325" i="3" a="1"/>
  <c r="BS325" i="3" s="1"/>
  <c r="BR325" i="3"/>
  <c r="BP325" i="3" a="1"/>
  <c r="BP325" i="3" s="1"/>
  <c r="BE451" i="4" s="1"/>
  <c r="BN325" i="3" a="1"/>
  <c r="BN325" i="3" s="1"/>
  <c r="BC451" i="4" s="1"/>
  <c r="BJ326" i="3"/>
  <c r="BH326" i="3" a="1"/>
  <c r="BH326" i="3" s="1"/>
  <c r="BF326" i="3" a="1"/>
  <c r="BF326" i="3" s="1"/>
  <c r="BI326" i="3" a="1"/>
  <c r="BI326" i="3" s="1"/>
  <c r="BG326" i="3" a="1"/>
  <c r="BG326" i="3" s="1"/>
  <c r="BE326" i="3" a="1"/>
  <c r="BE326" i="3" s="1"/>
  <c r="BK326" i="3" a="1"/>
  <c r="BK326" i="3" s="1"/>
  <c r="BC322" i="3" a="1"/>
  <c r="BC322" i="3" s="1"/>
  <c r="BB322" i="3"/>
  <c r="AZ322" i="3" a="1"/>
  <c r="AZ322" i="3" s="1"/>
  <c r="AQ459" i="4" s="1"/>
  <c r="AX322" i="3" a="1"/>
  <c r="AX322" i="3" s="1"/>
  <c r="AO459" i="4" s="1"/>
  <c r="BA322" i="3" a="1"/>
  <c r="BA322" i="3" s="1"/>
  <c r="AR459" i="4" s="1"/>
  <c r="AW322" i="3" a="1"/>
  <c r="AW322" i="3" s="1"/>
  <c r="AN459" i="4" s="1"/>
  <c r="AY322" i="3" a="1"/>
  <c r="AY322" i="3" s="1"/>
  <c r="AP459" i="4" s="1"/>
  <c r="BC324" i="3" a="1"/>
  <c r="BC324" i="3" s="1"/>
  <c r="BB324" i="3"/>
  <c r="AZ324" i="3" a="1"/>
  <c r="AZ324" i="3" s="1"/>
  <c r="AQ435" i="4" s="1"/>
  <c r="AX324" i="3" a="1"/>
  <c r="AX324" i="3" s="1"/>
  <c r="AO435" i="4" s="1"/>
  <c r="BA324" i="3" a="1"/>
  <c r="BA324" i="3" s="1"/>
  <c r="AR435" i="4" s="1"/>
  <c r="AW324" i="3" a="1"/>
  <c r="AW324" i="3" s="1"/>
  <c r="AN435" i="4" s="1"/>
  <c r="AY324" i="3" a="1"/>
  <c r="AY324" i="3" s="1"/>
  <c r="AP435" i="4" s="1"/>
  <c r="BI323" i="3" a="1"/>
  <c r="BI323" i="3" s="1"/>
  <c r="AY443" i="4" s="1"/>
  <c r="BG323" i="3" a="1"/>
  <c r="BG323" i="3" s="1"/>
  <c r="AW443" i="4" s="1"/>
  <c r="BE323" i="3" a="1"/>
  <c r="BE323" i="3" s="1"/>
  <c r="AU443" i="4" s="1"/>
  <c r="BJ323" i="3"/>
  <c r="BF323" i="3" a="1"/>
  <c r="BF323" i="3" s="1"/>
  <c r="AV443" i="4" s="1"/>
  <c r="BH323" i="3" a="1"/>
  <c r="BH323" i="3" s="1"/>
  <c r="AX443" i="4" s="1"/>
  <c r="BK323" i="3" a="1"/>
  <c r="BK323" i="3" s="1"/>
  <c r="BS323" i="3" a="1"/>
  <c r="BS323" i="3" s="1"/>
  <c r="BR323" i="3"/>
  <c r="BP323" i="3" a="1"/>
  <c r="BP323" i="3" s="1"/>
  <c r="BE443" i="4" s="1"/>
  <c r="BN323" i="3" a="1"/>
  <c r="BN323" i="3" s="1"/>
  <c r="BC443" i="4" s="1"/>
  <c r="BO323" i="3" a="1"/>
  <c r="BO323" i="3" s="1"/>
  <c r="BD443" i="4" s="1"/>
  <c r="BQ323" i="3" a="1"/>
  <c r="BQ323" i="3" s="1"/>
  <c r="BF443" i="4" s="1"/>
  <c r="BM323" i="3" a="1"/>
  <c r="BM323" i="3" s="1"/>
  <c r="BB443" i="4" s="1"/>
  <c r="AT322" i="3"/>
  <c r="AS325" i="3" a="1"/>
  <c r="AS325" i="3" s="1"/>
  <c r="AK451" i="4" s="1"/>
  <c r="AQ325" i="3" a="1"/>
  <c r="AQ325" i="3" s="1"/>
  <c r="AI451" i="4" s="1"/>
  <c r="AO325" i="3" a="1"/>
  <c r="AO325" i="3" s="1"/>
  <c r="AG451" i="4" s="1"/>
  <c r="AR325" i="3" a="1"/>
  <c r="AR325" i="3" s="1"/>
  <c r="AJ451" i="4" s="1"/>
  <c r="AT325" i="3"/>
  <c r="AP325" i="3" a="1"/>
  <c r="AP325" i="3" s="1"/>
  <c r="AH451" i="4" s="1"/>
  <c r="AU325" i="3" a="1"/>
  <c r="AU325" i="3" s="1"/>
  <c r="BC323" i="3" a="1"/>
  <c r="BC323" i="3" s="1"/>
  <c r="BB323" i="3"/>
  <c r="AZ323" i="3" a="1"/>
  <c r="AZ323" i="3" s="1"/>
  <c r="AQ443" i="4" s="1"/>
  <c r="AX323" i="3" a="1"/>
  <c r="AX323" i="3" s="1"/>
  <c r="AO443" i="4" s="1"/>
  <c r="BA323" i="3" a="1"/>
  <c r="BA323" i="3" s="1"/>
  <c r="AR443" i="4" s="1"/>
  <c r="AW323" i="3" a="1"/>
  <c r="AW323" i="3" s="1"/>
  <c r="AN443" i="4" s="1"/>
  <c r="AY323" i="3" a="1"/>
  <c r="AY323" i="3" s="1"/>
  <c r="AP443" i="4" s="1"/>
  <c r="BI322" i="3" a="1"/>
  <c r="BI322" i="3" s="1"/>
  <c r="AY459" i="4" s="1"/>
  <c r="BG322" i="3" a="1"/>
  <c r="BG322" i="3" s="1"/>
  <c r="AW459" i="4" s="1"/>
  <c r="BE322" i="3" a="1"/>
  <c r="BE322" i="3" s="1"/>
  <c r="AU459" i="4" s="1"/>
  <c r="BK322" i="3" a="1"/>
  <c r="BK322" i="3" s="1"/>
  <c r="BH322" i="3" a="1"/>
  <c r="BH322" i="3" s="1"/>
  <c r="AX459" i="4" s="1"/>
  <c r="BJ322" i="3"/>
  <c r="BF322" i="3" a="1"/>
  <c r="BF322" i="3" s="1"/>
  <c r="AV459" i="4" s="1"/>
  <c r="BS322" i="3" a="1"/>
  <c r="BS322" i="3" s="1"/>
  <c r="BR322" i="3"/>
  <c r="BP322" i="3" a="1"/>
  <c r="BP322" i="3" s="1"/>
  <c r="BE459" i="4" s="1"/>
  <c r="BN322" i="3" a="1"/>
  <c r="BN322" i="3" s="1"/>
  <c r="BC459" i="4" s="1"/>
  <c r="BQ322" i="3" a="1"/>
  <c r="BQ322" i="3" s="1"/>
  <c r="BF459" i="4" s="1"/>
  <c r="BO322" i="3" a="1"/>
  <c r="BO322" i="3" s="1"/>
  <c r="BD459" i="4" s="1"/>
  <c r="BM322" i="3" a="1"/>
  <c r="BM322" i="3" s="1"/>
  <c r="BB459" i="4" s="1"/>
  <c r="BC16" i="3" a="1"/>
  <c r="BC16" i="3" s="1"/>
  <c r="AT220" i="4" s="1"/>
  <c r="AY16" i="3" a="1"/>
  <c r="AY16" i="3" s="1"/>
  <c r="AP220" i="4" s="1"/>
  <c r="BB16" i="3"/>
  <c r="AS220" i="4" s="1"/>
  <c r="AX16" i="3" a="1"/>
  <c r="AX16" i="3" s="1"/>
  <c r="AO220" i="4" s="1"/>
  <c r="AZ16" i="3" a="1"/>
  <c r="AZ16" i="3" s="1"/>
  <c r="AQ220" i="4" s="1"/>
  <c r="AW16" i="3" a="1"/>
  <c r="AW16" i="3" s="1"/>
  <c r="AN220" i="4" s="1"/>
  <c r="BA16" i="3" a="1"/>
  <c r="BA16" i="3" s="1"/>
  <c r="AR220" i="4" s="1"/>
  <c r="AX101" i="3" a="1"/>
  <c r="AX101" i="3" s="1"/>
  <c r="AO215" i="4" s="1"/>
  <c r="BB101" i="3"/>
  <c r="AS215" i="4" s="1"/>
  <c r="AY101" i="3" a="1"/>
  <c r="AY101" i="3" s="1"/>
  <c r="AP215" i="4" s="1"/>
  <c r="BC101" i="3" a="1"/>
  <c r="BC101" i="3" s="1"/>
  <c r="AT215" i="4" s="1"/>
  <c r="AZ101" i="3" a="1"/>
  <c r="AZ101" i="3" s="1"/>
  <c r="AQ215" i="4" s="1"/>
  <c r="AW101" i="3" a="1"/>
  <c r="AW101" i="3" s="1"/>
  <c r="AN215" i="4" s="1"/>
  <c r="BA101" i="3" a="1"/>
  <c r="BA101" i="3" s="1"/>
  <c r="AR215" i="4" s="1"/>
  <c r="BC149" i="3" a="1"/>
  <c r="BC149" i="3" s="1"/>
  <c r="AT205" i="4" s="1"/>
  <c r="AY149" i="3" a="1"/>
  <c r="AY149" i="3" s="1"/>
  <c r="AP205" i="4" s="1"/>
  <c r="BB149" i="3"/>
  <c r="AS205" i="4" s="1"/>
  <c r="BA149" i="3" a="1"/>
  <c r="BA149" i="3" s="1"/>
  <c r="AR205" i="4" s="1"/>
  <c r="AX149" i="3" a="1"/>
  <c r="AX149" i="3" s="1"/>
  <c r="AO205" i="4" s="1"/>
  <c r="AW149" i="3" a="1"/>
  <c r="AW149" i="3" s="1"/>
  <c r="AN205" i="4" s="1"/>
  <c r="AZ149" i="3" a="1"/>
  <c r="AZ149" i="3" s="1"/>
  <c r="AQ205" i="4" s="1"/>
  <c r="BE195" i="3" a="1"/>
  <c r="BE195" i="3" s="1"/>
  <c r="BI195" i="3" a="1"/>
  <c r="BI195" i="3" s="1"/>
  <c r="BF195" i="3" a="1"/>
  <c r="BF195" i="3" s="1"/>
  <c r="BJ195" i="3"/>
  <c r="BG195" i="3" a="1"/>
  <c r="BG195" i="3" s="1"/>
  <c r="BK195" i="3" a="1"/>
  <c r="BK195" i="3" s="1"/>
  <c r="BH195" i="3" a="1"/>
  <c r="BH195" i="3" s="1"/>
  <c r="BG219" i="3" a="1"/>
  <c r="BG219" i="3" s="1"/>
  <c r="AW284" i="4" s="1"/>
  <c r="BK219" i="3" a="1"/>
  <c r="BK219" i="3" s="1"/>
  <c r="BA284" i="4" s="1"/>
  <c r="BH219" i="3" a="1"/>
  <c r="BH219" i="3" s="1"/>
  <c r="AX284" i="4" s="1"/>
  <c r="BE219" i="3" a="1"/>
  <c r="BE219" i="3" s="1"/>
  <c r="AU284" i="4" s="1"/>
  <c r="BI219" i="3" a="1"/>
  <c r="BI219" i="3" s="1"/>
  <c r="AY284" i="4" s="1"/>
  <c r="BF219" i="3" a="1"/>
  <c r="BF219" i="3" s="1"/>
  <c r="AV284" i="4" s="1"/>
  <c r="BJ219" i="3"/>
  <c r="AZ284" i="4" s="1"/>
  <c r="AZ281" i="3" a="1"/>
  <c r="AZ281" i="3" s="1"/>
  <c r="AQ385" i="4" s="1"/>
  <c r="BC281" i="3" a="1"/>
  <c r="BC281" i="3" s="1"/>
  <c r="BB281" i="3"/>
  <c r="AY281" i="3" a="1"/>
  <c r="AY281" i="3" s="1"/>
  <c r="AP385" i="4" s="1"/>
  <c r="AW281" i="3" a="1"/>
  <c r="AW281" i="3" s="1"/>
  <c r="AN385" i="4" s="1"/>
  <c r="AX281" i="3" a="1"/>
  <c r="AX281" i="3" s="1"/>
  <c r="AO385" i="4" s="1"/>
  <c r="BA281" i="3" a="1"/>
  <c r="BA281" i="3" s="1"/>
  <c r="AR385" i="4" s="1"/>
  <c r="AT313" i="3"/>
  <c r="AU392" i="3" a="1"/>
  <c r="AU392" i="3" s="1"/>
  <c r="AO392" i="3" a="1"/>
  <c r="AO392" i="3" s="1"/>
  <c r="AQ392" i="3" a="1"/>
  <c r="AQ392" i="3" s="1"/>
  <c r="AS392" i="3" a="1"/>
  <c r="AS392" i="3" s="1"/>
  <c r="AT392" i="3"/>
  <c r="AP392" i="3" a="1"/>
  <c r="AP392" i="3" s="1"/>
  <c r="AR392" i="3" a="1"/>
  <c r="AR392" i="3" s="1"/>
  <c r="AX408" i="3" a="1"/>
  <c r="AX408" i="3" s="1"/>
  <c r="BA408" i="3" a="1"/>
  <c r="BA408" i="3" s="1"/>
  <c r="AY408" i="3" a="1"/>
  <c r="AY408" i="3" s="1"/>
  <c r="AW408" i="3" a="1"/>
  <c r="AW408" i="3" s="1"/>
  <c r="BB408" i="3"/>
  <c r="BC408" i="3" a="1"/>
  <c r="BC408" i="3" s="1"/>
  <c r="AZ408" i="3" a="1"/>
  <c r="AZ408" i="3" s="1"/>
  <c r="BM102" i="3" a="1"/>
  <c r="BM102" i="3" s="1"/>
  <c r="BB233" i="4" s="1"/>
  <c r="BP102" i="3" a="1"/>
  <c r="BP102" i="3" s="1"/>
  <c r="BE233" i="4" s="1"/>
  <c r="BS102" i="3" a="1"/>
  <c r="BS102" i="3" s="1"/>
  <c r="BH233" i="4" s="1"/>
  <c r="BO102" i="3" a="1"/>
  <c r="BO102" i="3" s="1"/>
  <c r="BD233" i="4" s="1"/>
  <c r="BQ102" i="3" a="1"/>
  <c r="BQ102" i="3" s="1"/>
  <c r="BF233" i="4" s="1"/>
  <c r="BR102" i="3"/>
  <c r="BG233" i="4" s="1"/>
  <c r="BN102" i="3" a="1"/>
  <c r="BN102" i="3" s="1"/>
  <c r="BC233" i="4" s="1"/>
  <c r="AW150" i="3" a="1"/>
  <c r="AW150" i="3" s="1"/>
  <c r="AN206" i="4" s="1"/>
  <c r="AX150" i="3" a="1"/>
  <c r="AX150" i="3" s="1"/>
  <c r="AO206" i="4" s="1"/>
  <c r="AY150" i="3" a="1"/>
  <c r="AY150" i="3" s="1"/>
  <c r="AP206" i="4" s="1"/>
  <c r="AZ150" i="3" a="1"/>
  <c r="AZ150" i="3" s="1"/>
  <c r="AQ206" i="4" s="1"/>
  <c r="BA150" i="3" a="1"/>
  <c r="BA150" i="3" s="1"/>
  <c r="AR206" i="4" s="1"/>
  <c r="BC150" i="3" a="1"/>
  <c r="BC150" i="3" s="1"/>
  <c r="AT206" i="4" s="1"/>
  <c r="BB150" i="3"/>
  <c r="AS206" i="4" s="1"/>
  <c r="AX166" i="3" a="1"/>
  <c r="AX166" i="3" s="1"/>
  <c r="AO250" i="4" s="1"/>
  <c r="BC166" i="3" a="1"/>
  <c r="BC166" i="3" s="1"/>
  <c r="AT250" i="4" s="1"/>
  <c r="AZ166" i="3" a="1"/>
  <c r="AZ166" i="3" s="1"/>
  <c r="AQ250" i="4" s="1"/>
  <c r="BB166" i="3"/>
  <c r="AS250" i="4" s="1"/>
  <c r="AY166" i="3" a="1"/>
  <c r="AY166" i="3" s="1"/>
  <c r="AP250" i="4" s="1"/>
  <c r="BA166" i="3" a="1"/>
  <c r="BA166" i="3" s="1"/>
  <c r="AR250" i="4" s="1"/>
  <c r="AW166" i="3" a="1"/>
  <c r="AW166" i="3" s="1"/>
  <c r="AN250" i="4" s="1"/>
  <c r="BF220" i="3" a="1"/>
  <c r="BF220" i="3" s="1"/>
  <c r="AV291" i="4" s="1"/>
  <c r="BJ220" i="3"/>
  <c r="AZ291" i="4" s="1"/>
  <c r="BG220" i="3" a="1"/>
  <c r="BG220" i="3" s="1"/>
  <c r="AW291" i="4" s="1"/>
  <c r="BK220" i="3" a="1"/>
  <c r="BK220" i="3" s="1"/>
  <c r="BA291" i="4" s="1"/>
  <c r="BH220" i="3" a="1"/>
  <c r="BH220" i="3" s="1"/>
  <c r="AX291" i="4" s="1"/>
  <c r="BE220" i="3" a="1"/>
  <c r="BE220" i="3" s="1"/>
  <c r="AU291" i="4" s="1"/>
  <c r="BI220" i="3" a="1"/>
  <c r="BI220" i="3" s="1"/>
  <c r="AY291" i="4" s="1"/>
  <c r="BG265" i="3" a="1"/>
  <c r="BG265" i="3" s="1"/>
  <c r="BI265" i="3" a="1"/>
  <c r="BI265" i="3" s="1"/>
  <c r="BK265" i="3" a="1"/>
  <c r="BK265" i="3" s="1"/>
  <c r="BE265" i="3" a="1"/>
  <c r="BE265" i="3" s="1"/>
  <c r="BH265" i="3" a="1"/>
  <c r="BH265" i="3" s="1"/>
  <c r="BJ265" i="3"/>
  <c r="BF265" i="3" a="1"/>
  <c r="BF265" i="3" s="1"/>
  <c r="BI314" i="3" a="1"/>
  <c r="BI314" i="3" s="1"/>
  <c r="BE314" i="3" a="1"/>
  <c r="BE314" i="3" s="1"/>
  <c r="BK314" i="3" a="1"/>
  <c r="BK314" i="3" s="1"/>
  <c r="BG314" i="3" a="1"/>
  <c r="BG314" i="3" s="1"/>
  <c r="BJ314" i="3"/>
  <c r="BF314" i="3" a="1"/>
  <c r="BF314" i="3" s="1"/>
  <c r="BH314" i="3" a="1"/>
  <c r="BH314" i="3" s="1"/>
  <c r="BN358" i="3" a="1"/>
  <c r="BN358" i="3" s="1"/>
  <c r="BR358" i="3"/>
  <c r="BO358" i="3" a="1"/>
  <c r="BO358" i="3" s="1"/>
  <c r="BS358" i="3" a="1"/>
  <c r="BS358" i="3" s="1"/>
  <c r="BP358" i="3" a="1"/>
  <c r="BP358" i="3" s="1"/>
  <c r="BM358" i="3" a="1"/>
  <c r="BM358" i="3" s="1"/>
  <c r="BQ358" i="3" a="1"/>
  <c r="BQ358" i="3" s="1"/>
  <c r="BC393" i="3" a="1"/>
  <c r="BC393" i="3" s="1"/>
  <c r="AW393" i="3" a="1"/>
  <c r="AW393" i="3" s="1"/>
  <c r="AY393" i="3" a="1"/>
  <c r="AY393" i="3" s="1"/>
  <c r="BA393" i="3" a="1"/>
  <c r="BA393" i="3" s="1"/>
  <c r="AX393" i="3" a="1"/>
  <c r="AX393" i="3" s="1"/>
  <c r="AZ393" i="3" a="1"/>
  <c r="AZ393" i="3" s="1"/>
  <c r="BB393" i="3"/>
  <c r="BI144" i="3" a="1"/>
  <c r="BI144" i="3" s="1"/>
  <c r="AY212" i="4" s="1"/>
  <c r="BE144" i="3" a="1"/>
  <c r="BE144" i="3" s="1"/>
  <c r="AU212" i="4" s="1"/>
  <c r="BK144" i="3" a="1"/>
  <c r="BK144" i="3" s="1"/>
  <c r="BA212" i="4" s="1"/>
  <c r="BG144" i="3" a="1"/>
  <c r="BG144" i="3" s="1"/>
  <c r="AW212" i="4" s="1"/>
  <c r="BJ144" i="3"/>
  <c r="AZ212" i="4" s="1"/>
  <c r="BF144" i="3" a="1"/>
  <c r="BF144" i="3" s="1"/>
  <c r="AV212" i="4" s="1"/>
  <c r="BH144" i="3" a="1"/>
  <c r="BH144" i="3" s="1"/>
  <c r="AX212" i="4" s="1"/>
  <c r="AY180" i="3" a="1"/>
  <c r="AY180" i="3" s="1"/>
  <c r="BC180" i="3" a="1"/>
  <c r="BC180" i="3" s="1"/>
  <c r="AZ180" i="3" a="1"/>
  <c r="AZ180" i="3" s="1"/>
  <c r="AW180" i="3" a="1"/>
  <c r="AW180" i="3" s="1"/>
  <c r="BA180" i="3" a="1"/>
  <c r="BA180" i="3" s="1"/>
  <c r="AX180" i="3" a="1"/>
  <c r="AX180" i="3" s="1"/>
  <c r="BB180" i="3"/>
  <c r="BE375" i="3" a="1"/>
  <c r="BE375" i="3" s="1"/>
  <c r="BI375" i="3" a="1"/>
  <c r="BI375" i="3" s="1"/>
  <c r="BF375" i="3" a="1"/>
  <c r="BF375" i="3" s="1"/>
  <c r="BJ375" i="3"/>
  <c r="BG375" i="3" a="1"/>
  <c r="BG375" i="3" s="1"/>
  <c r="BK375" i="3" a="1"/>
  <c r="BK375" i="3" s="1"/>
  <c r="BH375" i="3" a="1"/>
  <c r="BH375" i="3" s="1"/>
  <c r="AK375" i="3" a="1"/>
  <c r="AK375" i="3" s="1"/>
  <c r="AL375" i="3"/>
  <c r="AM375" i="3" a="1"/>
  <c r="AM375" i="3" s="1"/>
  <c r="BF131" i="3" a="1"/>
  <c r="BF131" i="3" s="1"/>
  <c r="AV107" i="4" s="1"/>
  <c r="BH131" i="3" a="1"/>
  <c r="BH131" i="3" s="1"/>
  <c r="AX107" i="4" s="1"/>
  <c r="BJ131" i="3"/>
  <c r="AZ107" i="4" s="1"/>
  <c r="BK131" i="3" a="1"/>
  <c r="BK131" i="3" s="1"/>
  <c r="BA107" i="4" s="1"/>
  <c r="BG131" i="3" a="1"/>
  <c r="BG131" i="3" s="1"/>
  <c r="AW107" i="4" s="1"/>
  <c r="BI131" i="3" a="1"/>
  <c r="BI131" i="3" s="1"/>
  <c r="AY107" i="4" s="1"/>
  <c r="BE131" i="3" a="1"/>
  <c r="BE131" i="3" s="1"/>
  <c r="AU107" i="4" s="1"/>
  <c r="AX217" i="3" a="1"/>
  <c r="AX217" i="3" s="1"/>
  <c r="AO282" i="4" s="1"/>
  <c r="BB217" i="3"/>
  <c r="AS282" i="4" s="1"/>
  <c r="AY217" i="3" a="1"/>
  <c r="AY217" i="3" s="1"/>
  <c r="AP282" i="4" s="1"/>
  <c r="BC217" i="3" a="1"/>
  <c r="BC217" i="3" s="1"/>
  <c r="AT282" i="4" s="1"/>
  <c r="AZ217" i="3" a="1"/>
  <c r="AZ217" i="3" s="1"/>
  <c r="AQ282" i="4" s="1"/>
  <c r="AW217" i="3" a="1"/>
  <c r="AW217" i="3" s="1"/>
  <c r="AN282" i="4" s="1"/>
  <c r="BA217" i="3" a="1"/>
  <c r="BA217" i="3" s="1"/>
  <c r="AR282" i="4" s="1"/>
  <c r="AZ279" i="3" a="1"/>
  <c r="AZ279" i="3" s="1"/>
  <c r="BC279" i="3" a="1"/>
  <c r="BC279" i="3" s="1"/>
  <c r="BB279" i="3"/>
  <c r="AY279" i="3" a="1"/>
  <c r="AY279" i="3" s="1"/>
  <c r="AW279" i="3" a="1"/>
  <c r="AW279" i="3" s="1"/>
  <c r="BA279" i="3" a="1"/>
  <c r="BA279" i="3" s="1"/>
  <c r="AX279" i="3" a="1"/>
  <c r="AX279" i="3" s="1"/>
  <c r="AZ295" i="3" a="1"/>
  <c r="AZ295" i="3" s="1"/>
  <c r="BC295" i="3" a="1"/>
  <c r="BC295" i="3" s="1"/>
  <c r="BB295" i="3"/>
  <c r="AY295" i="3" a="1"/>
  <c r="AY295" i="3" s="1"/>
  <c r="AW295" i="3" a="1"/>
  <c r="AW295" i="3" s="1"/>
  <c r="BA295" i="3" a="1"/>
  <c r="BA295" i="3" s="1"/>
  <c r="AX295" i="3" a="1"/>
  <c r="AX295" i="3" s="1"/>
  <c r="BH341" i="3" a="1"/>
  <c r="BH341" i="3" s="1"/>
  <c r="BF341" i="3" a="1"/>
  <c r="BF341" i="3" s="1"/>
  <c r="BJ341" i="3"/>
  <c r="BG341" i="3" a="1"/>
  <c r="BG341" i="3" s="1"/>
  <c r="BI341" i="3" a="1"/>
  <c r="BI341" i="3" s="1"/>
  <c r="BK341" i="3" a="1"/>
  <c r="BK341" i="3" s="1"/>
  <c r="BE341" i="3" a="1"/>
  <c r="BE341" i="3" s="1"/>
  <c r="AY374" i="3" a="1"/>
  <c r="AY374" i="3" s="1"/>
  <c r="BC374" i="3" a="1"/>
  <c r="BC374" i="3" s="1"/>
  <c r="AZ374" i="3" a="1"/>
  <c r="AZ374" i="3" s="1"/>
  <c r="AW374" i="3" a="1"/>
  <c r="AW374" i="3" s="1"/>
  <c r="BA374" i="3" a="1"/>
  <c r="BA374" i="3" s="1"/>
  <c r="BB374" i="3"/>
  <c r="AX374" i="3" a="1"/>
  <c r="AX374" i="3" s="1"/>
  <c r="AZ116" i="3" a="1"/>
  <c r="AZ116" i="3" s="1"/>
  <c r="AQ46" i="4" s="1"/>
  <c r="AW116" i="3" a="1"/>
  <c r="AW116" i="3" s="1"/>
  <c r="AN46" i="4" s="1"/>
  <c r="BA116" i="3" a="1"/>
  <c r="BA116" i="3" s="1"/>
  <c r="AR46" i="4" s="1"/>
  <c r="AX116" i="3" a="1"/>
  <c r="AX116" i="3" s="1"/>
  <c r="AO46" i="4" s="1"/>
  <c r="BB116" i="3"/>
  <c r="AS46" i="4" s="1"/>
  <c r="AY116" i="3" a="1"/>
  <c r="AY116" i="3" s="1"/>
  <c r="AP46" i="4" s="1"/>
  <c r="BC116" i="3" a="1"/>
  <c r="BC116" i="3" s="1"/>
  <c r="AT46" i="4" s="1"/>
  <c r="BB263" i="3"/>
  <c r="AW263" i="3" a="1"/>
  <c r="AW263" i="3" s="1"/>
  <c r="BC263" i="3" a="1"/>
  <c r="BC263" i="3" s="1"/>
  <c r="AY263" i="3" a="1"/>
  <c r="AY263" i="3" s="1"/>
  <c r="AX263" i="3" a="1"/>
  <c r="AX263" i="3" s="1"/>
  <c r="BA263" i="3" a="1"/>
  <c r="BA263" i="3" s="1"/>
  <c r="AZ263" i="3" a="1"/>
  <c r="AZ263" i="3" s="1"/>
  <c r="BF300" i="3" a="1"/>
  <c r="BF300" i="3" s="1"/>
  <c r="BI300" i="3" a="1"/>
  <c r="BI300" i="3" s="1"/>
  <c r="BH300" i="3" a="1"/>
  <c r="BH300" i="3" s="1"/>
  <c r="BK300" i="3" a="1"/>
  <c r="BK300" i="3" s="1"/>
  <c r="BJ300" i="3"/>
  <c r="BG300" i="3" a="1"/>
  <c r="BG300" i="3" s="1"/>
  <c r="BE300" i="3" a="1"/>
  <c r="BE300" i="3" s="1"/>
  <c r="BS395" i="3" a="1"/>
  <c r="BS395" i="3" s="1"/>
  <c r="BM395" i="3" a="1"/>
  <c r="BM395" i="3" s="1"/>
  <c r="BO395" i="3" a="1"/>
  <c r="BO395" i="3" s="1"/>
  <c r="BQ395" i="3" a="1"/>
  <c r="BQ395" i="3" s="1"/>
  <c r="BP395" i="3" a="1"/>
  <c r="BP395" i="3" s="1"/>
  <c r="BR395" i="3"/>
  <c r="BN395" i="3" a="1"/>
  <c r="BN395" i="3" s="1"/>
  <c r="AZ17" i="3" a="1"/>
  <c r="AZ17" i="3" s="1"/>
  <c r="AQ239" i="4" s="1"/>
  <c r="AY17" i="3" a="1"/>
  <c r="AY17" i="3" s="1"/>
  <c r="AP239" i="4" s="1"/>
  <c r="BB17" i="3"/>
  <c r="AS239" i="4" s="1"/>
  <c r="AW17" i="3" a="1"/>
  <c r="AW17" i="3" s="1"/>
  <c r="AN239" i="4" s="1"/>
  <c r="BA17" i="3" a="1"/>
  <c r="BA17" i="3" s="1"/>
  <c r="AR239" i="4" s="1"/>
  <c r="AX17" i="3" a="1"/>
  <c r="AX17" i="3" s="1"/>
  <c r="AO239" i="4" s="1"/>
  <c r="BC17" i="3" a="1"/>
  <c r="BC17" i="3" s="1"/>
  <c r="AT239" i="4" s="1"/>
  <c r="AX121" i="3" a="1"/>
  <c r="AX121" i="3" s="1"/>
  <c r="AO89" i="4" s="1"/>
  <c r="BC121" i="3" a="1"/>
  <c r="BC121" i="3" s="1"/>
  <c r="AT89" i="4" s="1"/>
  <c r="AW121" i="3" a="1"/>
  <c r="AW121" i="3" s="1"/>
  <c r="AN89" i="4" s="1"/>
  <c r="AY121" i="3" a="1"/>
  <c r="AY121" i="3" s="1"/>
  <c r="AP89" i="4" s="1"/>
  <c r="BA121" i="3" a="1"/>
  <c r="BA121" i="3" s="1"/>
  <c r="AR89" i="4" s="1"/>
  <c r="AZ121" i="3" a="1"/>
  <c r="AZ121" i="3" s="1"/>
  <c r="AQ89" i="4" s="1"/>
  <c r="BB121" i="3"/>
  <c r="AS89" i="4" s="1"/>
  <c r="AY137" i="3" a="1"/>
  <c r="AY137" i="3" s="1"/>
  <c r="AP101" i="4" s="1"/>
  <c r="BA137" i="3" a="1"/>
  <c r="BA137" i="3" s="1"/>
  <c r="AR101" i="4" s="1"/>
  <c r="AW137" i="3" a="1"/>
  <c r="AW137" i="3" s="1"/>
  <c r="AN101" i="4" s="1"/>
  <c r="BC137" i="3" a="1"/>
  <c r="BC137" i="3" s="1"/>
  <c r="AT101" i="4" s="1"/>
  <c r="AZ137" i="3" a="1"/>
  <c r="AZ137" i="3" s="1"/>
  <c r="AQ101" i="4" s="1"/>
  <c r="BB137" i="3"/>
  <c r="AS101" i="4" s="1"/>
  <c r="AX137" i="3" a="1"/>
  <c r="AX137" i="3" s="1"/>
  <c r="AO101" i="4" s="1"/>
  <c r="BH169" i="3" a="1"/>
  <c r="BH169" i="3" s="1"/>
  <c r="AX247" i="4" s="1"/>
  <c r="BK169" i="3" a="1"/>
  <c r="BK169" i="3" s="1"/>
  <c r="BA247" i="4" s="1"/>
  <c r="BF169" i="3" a="1"/>
  <c r="BF169" i="3" s="1"/>
  <c r="AV247" i="4" s="1"/>
  <c r="BJ169" i="3"/>
  <c r="AZ247" i="4" s="1"/>
  <c r="BG169" i="3" a="1"/>
  <c r="BG169" i="3" s="1"/>
  <c r="AW247" i="4" s="1"/>
  <c r="BI169" i="3" a="1"/>
  <c r="BI169" i="3" s="1"/>
  <c r="AY247" i="4" s="1"/>
  <c r="BE169" i="3" a="1"/>
  <c r="BE169" i="3" s="1"/>
  <c r="AU247" i="4" s="1"/>
  <c r="BP197" i="3" a="1"/>
  <c r="BP197" i="3" s="1"/>
  <c r="BE294" i="4" s="1"/>
  <c r="BM197" i="3" a="1"/>
  <c r="BM197" i="3" s="1"/>
  <c r="BB294" i="4" s="1"/>
  <c r="BR197" i="3"/>
  <c r="BG294" i="4" s="1"/>
  <c r="BN197" i="3" a="1"/>
  <c r="BN197" i="3" s="1"/>
  <c r="BC294" i="4" s="1"/>
  <c r="BS197" i="3" a="1"/>
  <c r="BS197" i="3" s="1"/>
  <c r="BH294" i="4" s="1"/>
  <c r="BO197" i="3" a="1"/>
  <c r="BO197" i="3" s="1"/>
  <c r="BD294" i="4" s="1"/>
  <c r="BQ197" i="3" a="1"/>
  <c r="BQ197" i="3" s="1"/>
  <c r="BF294" i="4" s="1"/>
  <c r="AL233" i="3"/>
  <c r="AE304" i="4" s="1"/>
  <c r="AM233" i="3" a="1"/>
  <c r="AM233" i="3" s="1"/>
  <c r="AF304" i="4" s="1"/>
  <c r="AK233" i="3" a="1"/>
  <c r="AK233" i="3" s="1"/>
  <c r="AD304" i="4" s="1"/>
  <c r="AT317" i="3"/>
  <c r="AK380" i="3" a="1"/>
  <c r="AK380" i="3" s="1"/>
  <c r="AL380" i="3"/>
  <c r="AM380" i="3" a="1"/>
  <c r="AM380" i="3" s="1"/>
  <c r="BK396" i="3" a="1"/>
  <c r="BK396" i="3" s="1"/>
  <c r="BE396" i="3" a="1"/>
  <c r="BE396" i="3" s="1"/>
  <c r="BG396" i="3" a="1"/>
  <c r="BG396" i="3" s="1"/>
  <c r="BI396" i="3" a="1"/>
  <c r="BI396" i="3" s="1"/>
  <c r="BF396" i="3" a="1"/>
  <c r="BF396" i="3" s="1"/>
  <c r="BH396" i="3" a="1"/>
  <c r="BH396" i="3" s="1"/>
  <c r="BJ396" i="3"/>
  <c r="BJ18" i="3"/>
  <c r="AZ55" i="4" s="1"/>
  <c r="BF18" i="3" a="1"/>
  <c r="BF18" i="3" s="1"/>
  <c r="AV55" i="4" s="1"/>
  <c r="BK18" i="3" a="1"/>
  <c r="BK18" i="3" s="1"/>
  <c r="BA55" i="4" s="1"/>
  <c r="BH18" i="3" a="1"/>
  <c r="BH18" i="3" s="1"/>
  <c r="AX55" i="4" s="1"/>
  <c r="BE18" i="3" a="1"/>
  <c r="BE18" i="3" s="1"/>
  <c r="AU55" i="4" s="1"/>
  <c r="BI18" i="3" a="1"/>
  <c r="BI18" i="3" s="1"/>
  <c r="AY55" i="4" s="1"/>
  <c r="BG18" i="3" a="1"/>
  <c r="BG18" i="3" s="1"/>
  <c r="AW55" i="4" s="1"/>
  <c r="BS154" i="3" a="1"/>
  <c r="BS154" i="3" s="1"/>
  <c r="BH230" i="4" s="1"/>
  <c r="BR154" i="3"/>
  <c r="BG230" i="4" s="1"/>
  <c r="BM154" i="3" a="1"/>
  <c r="BM154" i="3" s="1"/>
  <c r="BB230" i="4" s="1"/>
  <c r="BN154" i="3" a="1"/>
  <c r="BN154" i="3" s="1"/>
  <c r="BC230" i="4" s="1"/>
  <c r="BO154" i="3" a="1"/>
  <c r="BO154" i="3" s="1"/>
  <c r="BD230" i="4" s="1"/>
  <c r="BP154" i="3" a="1"/>
  <c r="BP154" i="3" s="1"/>
  <c r="BE230" i="4" s="1"/>
  <c r="BQ154" i="3" a="1"/>
  <c r="BQ154" i="3" s="1"/>
  <c r="BF230" i="4" s="1"/>
  <c r="AW269" i="3" a="1"/>
  <c r="AW269" i="3" s="1"/>
  <c r="BA269" i="3" a="1"/>
  <c r="BA269" i="3" s="1"/>
  <c r="AX269" i="3" a="1"/>
  <c r="AX269" i="3" s="1"/>
  <c r="BB269" i="3"/>
  <c r="AY269" i="3" a="1"/>
  <c r="AY269" i="3" s="1"/>
  <c r="BC269" i="3" a="1"/>
  <c r="BC269" i="3" s="1"/>
  <c r="AZ269" i="3" a="1"/>
  <c r="AZ269" i="3" s="1"/>
  <c r="AX318" i="3" a="1"/>
  <c r="AX318" i="3" s="1"/>
  <c r="BC318" i="3" a="1"/>
  <c r="BC318" i="3" s="1"/>
  <c r="AZ318" i="3" a="1"/>
  <c r="AZ318" i="3" s="1"/>
  <c r="BB318" i="3"/>
  <c r="BA318" i="3" a="1"/>
  <c r="BA318" i="3" s="1"/>
  <c r="AW318" i="3" a="1"/>
  <c r="AW318" i="3" s="1"/>
  <c r="AY318" i="3" a="1"/>
  <c r="AY318" i="3" s="1"/>
  <c r="AT362" i="3"/>
  <c r="AZ362" i="3" a="1"/>
  <c r="AZ362" i="3" s="1"/>
  <c r="AQ458" i="4" s="1"/>
  <c r="AW362" i="3" a="1"/>
  <c r="AW362" i="3" s="1"/>
  <c r="AN458" i="4" s="1"/>
  <c r="BA362" i="3" a="1"/>
  <c r="BA362" i="3" s="1"/>
  <c r="AR458" i="4" s="1"/>
  <c r="AX362" i="3" a="1"/>
  <c r="AX362" i="3" s="1"/>
  <c r="AO458" i="4" s="1"/>
  <c r="BB362" i="3"/>
  <c r="AY362" i="3" a="1"/>
  <c r="AY362" i="3" s="1"/>
  <c r="AP458" i="4" s="1"/>
  <c r="AT458" i="4" s="1"/>
  <c r="BC362" i="3" a="1"/>
  <c r="BC362" i="3" s="1"/>
  <c r="BS397" i="3" a="1"/>
  <c r="BS397" i="3" s="1"/>
  <c r="BM397" i="3" a="1"/>
  <c r="BM397" i="3" s="1"/>
  <c r="BO397" i="3" a="1"/>
  <c r="BO397" i="3" s="1"/>
  <c r="BQ397" i="3" a="1"/>
  <c r="BQ397" i="3" s="1"/>
  <c r="BN397" i="3" a="1"/>
  <c r="BN397" i="3" s="1"/>
  <c r="BP397" i="3" a="1"/>
  <c r="BP397" i="3" s="1"/>
  <c r="BR397" i="3"/>
  <c r="BE120" i="3" a="1"/>
  <c r="BE120" i="3" s="1"/>
  <c r="AU88" i="4" s="1"/>
  <c r="BH120" i="3" a="1"/>
  <c r="BH120" i="3" s="1"/>
  <c r="AX88" i="4" s="1"/>
  <c r="BK120" i="3" a="1"/>
  <c r="BK120" i="3" s="1"/>
  <c r="BA88" i="4" s="1"/>
  <c r="BI120" i="3" a="1"/>
  <c r="BI120" i="3" s="1"/>
  <c r="AY88" i="4" s="1"/>
  <c r="BF120" i="3" a="1"/>
  <c r="BF120" i="3" s="1"/>
  <c r="AV88" i="4" s="1"/>
  <c r="BG120" i="3" a="1"/>
  <c r="BG120" i="3" s="1"/>
  <c r="AW88" i="4" s="1"/>
  <c r="BJ120" i="3"/>
  <c r="AZ88" i="4" s="1"/>
  <c r="AQ267" i="3" a="1"/>
  <c r="AQ267" i="3" s="1"/>
  <c r="AS267" i="3" a="1"/>
  <c r="AS267" i="3" s="1"/>
  <c r="AU267" i="3" a="1"/>
  <c r="AU267" i="3" s="1"/>
  <c r="AO267" i="3" a="1"/>
  <c r="AO267" i="3" s="1"/>
  <c r="AR267" i="3" a="1"/>
  <c r="AR267" i="3" s="1"/>
  <c r="AT267" i="3"/>
  <c r="AP267" i="3" a="1"/>
  <c r="AP267" i="3" s="1"/>
  <c r="BI103" i="3" a="1"/>
  <c r="BI103" i="3" s="1"/>
  <c r="AY235" i="4" s="1"/>
  <c r="BG103" i="3" a="1"/>
  <c r="BG103" i="3" s="1"/>
  <c r="AW235" i="4" s="1"/>
  <c r="BH103" i="3" a="1"/>
  <c r="BH103" i="3" s="1"/>
  <c r="AX235" i="4" s="1"/>
  <c r="BE103" i="3" a="1"/>
  <c r="BE103" i="3" s="1"/>
  <c r="AU235" i="4" s="1"/>
  <c r="BJ103" i="3"/>
  <c r="AZ235" i="4" s="1"/>
  <c r="BK103" i="3" a="1"/>
  <c r="BK103" i="3" s="1"/>
  <c r="BA235" i="4" s="1"/>
  <c r="BF103" i="3" a="1"/>
  <c r="BF103" i="3" s="1"/>
  <c r="AV235" i="4" s="1"/>
  <c r="AY135" i="3" a="1"/>
  <c r="AY135" i="3" s="1"/>
  <c r="AP105" i="4" s="1"/>
  <c r="AW135" i="3" a="1"/>
  <c r="AW135" i="3" s="1"/>
  <c r="AN105" i="4" s="1"/>
  <c r="AX135" i="3" a="1"/>
  <c r="AX135" i="3" s="1"/>
  <c r="AO105" i="4" s="1"/>
  <c r="BC135" i="3" a="1"/>
  <c r="BC135" i="3" s="1"/>
  <c r="AT105" i="4" s="1"/>
  <c r="AZ135" i="3" a="1"/>
  <c r="AZ135" i="3" s="1"/>
  <c r="AQ105" i="4" s="1"/>
  <c r="BA135" i="3" a="1"/>
  <c r="BA135" i="3" s="1"/>
  <c r="AR105" i="4" s="1"/>
  <c r="BB135" i="3"/>
  <c r="AS105" i="4" s="1"/>
  <c r="AX299" i="3" a="1"/>
  <c r="AX299" i="3" s="1"/>
  <c r="BA299" i="3" a="1"/>
  <c r="BA299" i="3" s="1"/>
  <c r="AZ299" i="3" a="1"/>
  <c r="AZ299" i="3" s="1"/>
  <c r="BC299" i="3" a="1"/>
  <c r="BC299" i="3" s="1"/>
  <c r="BB299" i="3"/>
  <c r="AY299" i="3" a="1"/>
  <c r="AY299" i="3" s="1"/>
  <c r="AW299" i="3" a="1"/>
  <c r="AW299" i="3" s="1"/>
  <c r="AW394" i="3" a="1"/>
  <c r="AW394" i="3" s="1"/>
  <c r="BB394" i="3"/>
  <c r="AZ394" i="3" a="1"/>
  <c r="AZ394" i="3" s="1"/>
  <c r="BC394" i="3" a="1"/>
  <c r="BC394" i="3" s="1"/>
  <c r="AX394" i="3" a="1"/>
  <c r="AX394" i="3" s="1"/>
  <c r="BA394" i="3" a="1"/>
  <c r="BA394" i="3" s="1"/>
  <c r="AY394" i="3" a="1"/>
  <c r="AY394" i="3" s="1"/>
  <c r="BF312" i="3" a="1"/>
  <c r="BF312" i="3" s="1"/>
  <c r="BK312" i="3" a="1"/>
  <c r="BK312" i="3" s="1"/>
  <c r="BG312" i="3" a="1"/>
  <c r="BG312" i="3" s="1"/>
  <c r="BH312" i="3" a="1"/>
  <c r="BH312" i="3" s="1"/>
  <c r="BI312" i="3" a="1"/>
  <c r="BI312" i="3" s="1"/>
  <c r="BJ312" i="3"/>
  <c r="BE312" i="3" a="1"/>
  <c r="BE312" i="3" s="1"/>
  <c r="BO21" i="3" a="1"/>
  <c r="BO21" i="3" s="1"/>
  <c r="BD92" i="4" s="1"/>
  <c r="BN21" i="3" a="1"/>
  <c r="BN21" i="3" s="1"/>
  <c r="BC92" i="4" s="1"/>
  <c r="BM21" i="3" a="1"/>
  <c r="BM21" i="3" s="1"/>
  <c r="BB92" i="4" s="1"/>
  <c r="BS21" i="3" a="1"/>
  <c r="BS21" i="3" s="1"/>
  <c r="BH92" i="4" s="1"/>
  <c r="BQ21" i="3" a="1"/>
  <c r="BQ21" i="3" s="1"/>
  <c r="BF92" i="4" s="1"/>
  <c r="BP21" i="3" a="1"/>
  <c r="BP21" i="3" s="1"/>
  <c r="BE92" i="4" s="1"/>
  <c r="BR21" i="3"/>
  <c r="BG92" i="4" s="1"/>
  <c r="BC157" i="3" a="1"/>
  <c r="BC157" i="3" s="1"/>
  <c r="AT227" i="4" s="1"/>
  <c r="AY157" i="3" a="1"/>
  <c r="AY157" i="3" s="1"/>
  <c r="AP227" i="4" s="1"/>
  <c r="BB157" i="3"/>
  <c r="AS227" i="4" s="1"/>
  <c r="BA157" i="3" a="1"/>
  <c r="BA157" i="3" s="1"/>
  <c r="AR227" i="4" s="1"/>
  <c r="AX157" i="3" a="1"/>
  <c r="AX157" i="3" s="1"/>
  <c r="AO227" i="4" s="1"/>
  <c r="AW157" i="3" a="1"/>
  <c r="AW157" i="3" s="1"/>
  <c r="AN227" i="4" s="1"/>
  <c r="AZ157" i="3" a="1"/>
  <c r="AZ157" i="3" s="1"/>
  <c r="AQ227" i="4" s="1"/>
  <c r="BA242" i="3" a="1"/>
  <c r="BA242" i="3" s="1"/>
  <c r="AY242" i="3" a="1"/>
  <c r="AY242" i="3" s="1"/>
  <c r="BC242" i="3" a="1"/>
  <c r="BC242" i="3" s="1"/>
  <c r="BB242" i="3"/>
  <c r="AW242" i="3" a="1"/>
  <c r="AW242" i="3" s="1"/>
  <c r="AX242" i="3" a="1"/>
  <c r="AX242" i="3" s="1"/>
  <c r="AZ242" i="3" a="1"/>
  <c r="AZ242" i="3" s="1"/>
  <c r="BQ305" i="3" a="1"/>
  <c r="BQ305" i="3" s="1"/>
  <c r="BM305" i="3" a="1"/>
  <c r="BM305" i="3" s="1"/>
  <c r="BS305" i="3" a="1"/>
  <c r="BS305" i="3" s="1"/>
  <c r="BO305" i="3" a="1"/>
  <c r="BO305" i="3" s="1"/>
  <c r="BR305" i="3"/>
  <c r="BN305" i="3" a="1"/>
  <c r="BN305" i="3" s="1"/>
  <c r="BP305" i="3" a="1"/>
  <c r="BP305" i="3" s="1"/>
  <c r="BK384" i="3" a="1"/>
  <c r="BK384" i="3" s="1"/>
  <c r="BE384" i="3" a="1"/>
  <c r="BE384" i="3" s="1"/>
  <c r="BG384" i="3" a="1"/>
  <c r="BG384" i="3" s="1"/>
  <c r="BI384" i="3" a="1"/>
  <c r="BI384" i="3" s="1"/>
  <c r="BH384" i="3" a="1"/>
  <c r="BH384" i="3" s="1"/>
  <c r="BJ384" i="3"/>
  <c r="BF384" i="3" a="1"/>
  <c r="BF384" i="3" s="1"/>
  <c r="AK379" i="3" a="1"/>
  <c r="AK379" i="3" s="1"/>
  <c r="AL379" i="3"/>
  <c r="AM379" i="3" a="1"/>
  <c r="AM379" i="3" s="1"/>
  <c r="BM243" i="3" a="1"/>
  <c r="BM243" i="3" s="1"/>
  <c r="BO243" i="3" a="1"/>
  <c r="BO243" i="3" s="1"/>
  <c r="BR243" i="3"/>
  <c r="BN243" i="3" a="1"/>
  <c r="BN243" i="3" s="1"/>
  <c r="BP243" i="3" a="1"/>
  <c r="BP243" i="3" s="1"/>
  <c r="BQ243" i="3" a="1"/>
  <c r="BQ243" i="3" s="1"/>
  <c r="BS243" i="3" a="1"/>
  <c r="BS243" i="3" s="1"/>
  <c r="BG369" i="3" a="1"/>
  <c r="BG369" i="3" s="1"/>
  <c r="BK369" i="3" a="1"/>
  <c r="BK369" i="3" s="1"/>
  <c r="BH369" i="3" a="1"/>
  <c r="BH369" i="3" s="1"/>
  <c r="BE369" i="3" a="1"/>
  <c r="BE369" i="3" s="1"/>
  <c r="BI369" i="3" a="1"/>
  <c r="BI369" i="3" s="1"/>
  <c r="BF369" i="3" a="1"/>
  <c r="BF369" i="3" s="1"/>
  <c r="BJ369" i="3"/>
  <c r="AW24" i="3" a="1"/>
  <c r="AW24" i="3" s="1"/>
  <c r="AN111" i="4" s="1"/>
  <c r="BA24" i="3" a="1"/>
  <c r="BA24" i="3" s="1"/>
  <c r="AR111" i="4" s="1"/>
  <c r="AX24" i="3" a="1"/>
  <c r="AX24" i="3" s="1"/>
  <c r="AO111" i="4" s="1"/>
  <c r="BB24" i="3"/>
  <c r="AS111" i="4" s="1"/>
  <c r="AY24" i="3" a="1"/>
  <c r="AY24" i="3" s="1"/>
  <c r="AP111" i="4" s="1"/>
  <c r="BC24" i="3" a="1"/>
  <c r="BC24" i="3" s="1"/>
  <c r="AT111" i="4" s="1"/>
  <c r="AZ24" i="3" a="1"/>
  <c r="AZ24" i="3" s="1"/>
  <c r="AQ111" i="4" s="1"/>
  <c r="BF107" i="3" a="1"/>
  <c r="BF107" i="3" s="1"/>
  <c r="AV253" i="4" s="1"/>
  <c r="BK107" i="3" a="1"/>
  <c r="BK107" i="3" s="1"/>
  <c r="BA253" i="4" s="1"/>
  <c r="BH107" i="3" a="1"/>
  <c r="BH107" i="3" s="1"/>
  <c r="AX253" i="4" s="1"/>
  <c r="BI107" i="3" a="1"/>
  <c r="BI107" i="3" s="1"/>
  <c r="AY253" i="4" s="1"/>
  <c r="BJ107" i="3"/>
  <c r="AZ253" i="4" s="1"/>
  <c r="BG107" i="3" a="1"/>
  <c r="BG107" i="3" s="1"/>
  <c r="AW253" i="4" s="1"/>
  <c r="BE107" i="3" a="1"/>
  <c r="BE107" i="3" s="1"/>
  <c r="AU253" i="4" s="1"/>
  <c r="BQ139" i="3" a="1"/>
  <c r="BQ139" i="3" s="1"/>
  <c r="BF103" i="4" s="1"/>
  <c r="BM139" i="3" a="1"/>
  <c r="BM139" i="3" s="1"/>
  <c r="BB103" i="4" s="1"/>
  <c r="BS139" i="3" a="1"/>
  <c r="BS139" i="3" s="1"/>
  <c r="BH103" i="4" s="1"/>
  <c r="BO139" i="3" a="1"/>
  <c r="BO139" i="3" s="1"/>
  <c r="BD103" i="4" s="1"/>
  <c r="BN139" i="3" a="1"/>
  <c r="BN139" i="3" s="1"/>
  <c r="BC103" i="4" s="1"/>
  <c r="BP139" i="3" a="1"/>
  <c r="BP139" i="3" s="1"/>
  <c r="BE103" i="4" s="1"/>
  <c r="BR139" i="3"/>
  <c r="BG103" i="4" s="1"/>
  <c r="AT303" i="3"/>
  <c r="BM398" i="3" a="1"/>
  <c r="BM398" i="3" s="1"/>
  <c r="BR398" i="3"/>
  <c r="BP398" i="3" a="1"/>
  <c r="BP398" i="3" s="1"/>
  <c r="BS398" i="3" a="1"/>
  <c r="BS398" i="3" s="1"/>
  <c r="BN398" i="3" a="1"/>
  <c r="BN398" i="3" s="1"/>
  <c r="BQ398" i="3" a="1"/>
  <c r="BQ398" i="3" s="1"/>
  <c r="BO398" i="3" a="1"/>
  <c r="BO398" i="3" s="1"/>
  <c r="AY113" i="3" a="1"/>
  <c r="AY113" i="3" s="1"/>
  <c r="AP49" i="4" s="1"/>
  <c r="BC113" i="3" a="1"/>
  <c r="BC113" i="3" s="1"/>
  <c r="AT49" i="4" s="1"/>
  <c r="AZ113" i="3" a="1"/>
  <c r="AZ113" i="3" s="1"/>
  <c r="AQ49" i="4" s="1"/>
  <c r="AW113" i="3" a="1"/>
  <c r="AW113" i="3" s="1"/>
  <c r="AN49" i="4" s="1"/>
  <c r="BA113" i="3" a="1"/>
  <c r="BA113" i="3" s="1"/>
  <c r="AR49" i="4" s="1"/>
  <c r="BB113" i="3"/>
  <c r="AS49" i="4" s="1"/>
  <c r="AX113" i="3" a="1"/>
  <c r="AX113" i="3" s="1"/>
  <c r="AO49" i="4" s="1"/>
  <c r="BP191" i="3" a="1"/>
  <c r="BP191" i="3" s="1"/>
  <c r="BE202" i="4" s="1"/>
  <c r="BM191" i="3" a="1"/>
  <c r="BM191" i="3" s="1"/>
  <c r="BB202" i="4" s="1"/>
  <c r="BQ191" i="3" a="1"/>
  <c r="BQ191" i="3" s="1"/>
  <c r="BF202" i="4" s="1"/>
  <c r="BN191" i="3" a="1"/>
  <c r="BN191" i="3" s="1"/>
  <c r="BC202" i="4" s="1"/>
  <c r="BR191" i="3"/>
  <c r="BG202" i="4" s="1"/>
  <c r="BO191" i="3" a="1"/>
  <c r="BO191" i="3" s="1"/>
  <c r="BD202" i="4" s="1"/>
  <c r="BS191" i="3" a="1"/>
  <c r="BS191" i="3" s="1"/>
  <c r="BH202" i="4" s="1"/>
  <c r="AT277" i="3"/>
  <c r="BN320" i="3" a="1"/>
  <c r="BN320" i="3" s="1"/>
  <c r="BR320" i="3"/>
  <c r="BO320" i="3" a="1"/>
  <c r="BO320" i="3" s="1"/>
  <c r="BS320" i="3" a="1"/>
  <c r="BS320" i="3" s="1"/>
  <c r="BP320" i="3" a="1"/>
  <c r="BP320" i="3" s="1"/>
  <c r="BM320" i="3" a="1"/>
  <c r="BM320" i="3" s="1"/>
  <c r="BQ320" i="3" a="1"/>
  <c r="BQ320" i="3" s="1"/>
  <c r="AT337" i="3"/>
  <c r="BC405" i="3" a="1"/>
  <c r="BC405" i="3" s="1"/>
  <c r="AW405" i="3" a="1"/>
  <c r="AW405" i="3" s="1"/>
  <c r="BA405" i="3" a="1"/>
  <c r="BA405" i="3" s="1"/>
  <c r="AX405" i="3" a="1"/>
  <c r="AX405" i="3" s="1"/>
  <c r="AY405" i="3" a="1"/>
  <c r="AY405" i="3" s="1"/>
  <c r="AZ405" i="3" a="1"/>
  <c r="AZ405" i="3" s="1"/>
  <c r="BB405" i="3"/>
  <c r="AX136" i="3" a="1"/>
  <c r="AX136" i="3" s="1"/>
  <c r="AO106" i="4" s="1"/>
  <c r="AZ136" i="3" a="1"/>
  <c r="AZ136" i="3" s="1"/>
  <c r="AQ106" i="4" s="1"/>
  <c r="BB136" i="3"/>
  <c r="AS106" i="4" s="1"/>
  <c r="BC136" i="3" a="1"/>
  <c r="BC136" i="3" s="1"/>
  <c r="AT106" i="4" s="1"/>
  <c r="AW136" i="3" a="1"/>
  <c r="AW136" i="3" s="1"/>
  <c r="AN106" i="4" s="1"/>
  <c r="AY136" i="3" a="1"/>
  <c r="AY136" i="3" s="1"/>
  <c r="AP106" i="4" s="1"/>
  <c r="BA136" i="3" a="1"/>
  <c r="BA136" i="3" s="1"/>
  <c r="AR106" i="4" s="1"/>
  <c r="BP360" i="3" a="1"/>
  <c r="BP360" i="3" s="1"/>
  <c r="BM360" i="3" a="1"/>
  <c r="BM360" i="3" s="1"/>
  <c r="BQ360" i="3" a="1"/>
  <c r="BQ360" i="3" s="1"/>
  <c r="BN360" i="3" a="1"/>
  <c r="BN360" i="3" s="1"/>
  <c r="BR360" i="3"/>
  <c r="BO360" i="3" a="1"/>
  <c r="BO360" i="3" s="1"/>
  <c r="BS360" i="3" a="1"/>
  <c r="BS360" i="3" s="1"/>
  <c r="BF127" i="3" a="1"/>
  <c r="BF127" i="3" s="1"/>
  <c r="AV83" i="4" s="1"/>
  <c r="BK127" i="3" a="1"/>
  <c r="BK127" i="3" s="1"/>
  <c r="BA83" i="4" s="1"/>
  <c r="BH127" i="3" a="1"/>
  <c r="BH127" i="3" s="1"/>
  <c r="AX83" i="4" s="1"/>
  <c r="BJ127" i="3"/>
  <c r="AZ83" i="4" s="1"/>
  <c r="BE127" i="3" a="1"/>
  <c r="BE127" i="3" s="1"/>
  <c r="AU83" i="4" s="1"/>
  <c r="BG127" i="3" a="1"/>
  <c r="BG127" i="3" s="1"/>
  <c r="AW83" i="4" s="1"/>
  <c r="BI127" i="3" a="1"/>
  <c r="BI127" i="3" s="1"/>
  <c r="AY83" i="4" s="1"/>
  <c r="BE213" i="3" a="1"/>
  <c r="BE213" i="3" s="1"/>
  <c r="AU290" i="4" s="1"/>
  <c r="BI213" i="3" a="1"/>
  <c r="BI213" i="3" s="1"/>
  <c r="AY290" i="4" s="1"/>
  <c r="BF213" i="3" a="1"/>
  <c r="BF213" i="3" s="1"/>
  <c r="AV290" i="4" s="1"/>
  <c r="BJ213" i="3"/>
  <c r="AZ290" i="4" s="1"/>
  <c r="BG213" i="3" a="1"/>
  <c r="BG213" i="3" s="1"/>
  <c r="AW290" i="4" s="1"/>
  <c r="BK213" i="3" a="1"/>
  <c r="BK213" i="3" s="1"/>
  <c r="BA290" i="4" s="1"/>
  <c r="BH213" i="3" a="1"/>
  <c r="BH213" i="3" s="1"/>
  <c r="AX290" i="4" s="1"/>
  <c r="AZ275" i="3" a="1"/>
  <c r="AZ275" i="3" s="1"/>
  <c r="AQ373" i="4" s="1"/>
  <c r="BC275" i="3" a="1"/>
  <c r="BC275" i="3" s="1"/>
  <c r="BB275" i="3"/>
  <c r="AY275" i="3" a="1"/>
  <c r="AY275" i="3" s="1"/>
  <c r="AP373" i="4" s="1"/>
  <c r="BA275" i="3" a="1"/>
  <c r="BA275" i="3" s="1"/>
  <c r="AR373" i="4" s="1"/>
  <c r="AW275" i="3" a="1"/>
  <c r="AW275" i="3" s="1"/>
  <c r="AN373" i="4" s="1"/>
  <c r="AX275" i="3" a="1"/>
  <c r="AX275" i="3" s="1"/>
  <c r="AO373" i="4" s="1"/>
  <c r="BF370" i="3" a="1"/>
  <c r="BF370" i="3" s="1"/>
  <c r="BJ370" i="3"/>
  <c r="BG370" i="3" a="1"/>
  <c r="BG370" i="3" s="1"/>
  <c r="BK370" i="3" a="1"/>
  <c r="BK370" i="3" s="1"/>
  <c r="BH370" i="3" a="1"/>
  <c r="BH370" i="3" s="1"/>
  <c r="BE370" i="3" a="1"/>
  <c r="BE370" i="3" s="1"/>
  <c r="BI370" i="3" a="1"/>
  <c r="BI370" i="3" s="1"/>
  <c r="AY108" i="3" a="1"/>
  <c r="AY108" i="3" s="1"/>
  <c r="AP44" i="4" s="1"/>
  <c r="AZ108" i="3" a="1"/>
  <c r="AZ108" i="3" s="1"/>
  <c r="AQ44" i="4" s="1"/>
  <c r="BC108" i="3" a="1"/>
  <c r="BC108" i="3" s="1"/>
  <c r="AT44" i="4" s="1"/>
  <c r="BA108" i="3" a="1"/>
  <c r="BA108" i="3" s="1"/>
  <c r="AR44" i="4" s="1"/>
  <c r="BB108" i="3"/>
  <c r="AS44" i="4" s="1"/>
  <c r="AW108" i="3" a="1"/>
  <c r="AW108" i="3" s="1"/>
  <c r="AN44" i="4" s="1"/>
  <c r="AX108" i="3" a="1"/>
  <c r="AX108" i="3" s="1"/>
  <c r="AO44" i="4" s="1"/>
  <c r="AQ371" i="3" a="1"/>
  <c r="AQ371" i="3" s="1"/>
  <c r="AU371" i="3" a="1"/>
  <c r="AU371" i="3" s="1"/>
  <c r="AR371" i="3" a="1"/>
  <c r="AR371" i="3" s="1"/>
  <c r="AO371" i="3" a="1"/>
  <c r="AO371" i="3" s="1"/>
  <c r="AS371" i="3" a="1"/>
  <c r="AS371" i="3" s="1"/>
  <c r="AT371" i="3"/>
  <c r="AP371" i="3" a="1"/>
  <c r="AP371" i="3" s="1"/>
  <c r="BM117" i="3" a="1"/>
  <c r="BM117" i="3" s="1"/>
  <c r="BB47" i="4" s="1"/>
  <c r="BQ117" i="3" a="1"/>
  <c r="BQ117" i="3" s="1"/>
  <c r="BF47" i="4" s="1"/>
  <c r="BN117" i="3" a="1"/>
  <c r="BN117" i="3" s="1"/>
  <c r="BC47" i="4" s="1"/>
  <c r="BR117" i="3"/>
  <c r="BG47" i="4" s="1"/>
  <c r="BO117" i="3" a="1"/>
  <c r="BO117" i="3" s="1"/>
  <c r="BD47" i="4" s="1"/>
  <c r="BS117" i="3" a="1"/>
  <c r="BS117" i="3" s="1"/>
  <c r="BH47" i="4" s="1"/>
  <c r="BP117" i="3" a="1"/>
  <c r="BP117" i="3" s="1"/>
  <c r="BE47" i="4" s="1"/>
  <c r="BK149" i="3" a="1"/>
  <c r="BK149" i="3" s="1"/>
  <c r="BA205" i="4" s="1"/>
  <c r="BF149" i="3" a="1"/>
  <c r="BF149" i="3" s="1"/>
  <c r="AV205" i="4" s="1"/>
  <c r="BG149" i="3" a="1"/>
  <c r="BG149" i="3" s="1"/>
  <c r="AW205" i="4" s="1"/>
  <c r="BH149" i="3" a="1"/>
  <c r="BH149" i="3" s="1"/>
  <c r="AX205" i="4" s="1"/>
  <c r="BI149" i="3" a="1"/>
  <c r="BI149" i="3" s="1"/>
  <c r="AY205" i="4" s="1"/>
  <c r="BJ149" i="3"/>
  <c r="AZ205" i="4" s="1"/>
  <c r="BE149" i="3" a="1"/>
  <c r="BE149" i="3" s="1"/>
  <c r="AU205" i="4" s="1"/>
  <c r="AZ219" i="3" a="1"/>
  <c r="AZ219" i="3" s="1"/>
  <c r="AQ284" i="4" s="1"/>
  <c r="AW219" i="3" a="1"/>
  <c r="AW219" i="3" s="1"/>
  <c r="AN284" i="4" s="1"/>
  <c r="BA219" i="3" a="1"/>
  <c r="BA219" i="3" s="1"/>
  <c r="AR284" i="4" s="1"/>
  <c r="AX219" i="3" a="1"/>
  <c r="AX219" i="3" s="1"/>
  <c r="AO284" i="4" s="1"/>
  <c r="BB219" i="3"/>
  <c r="AS284" i="4" s="1"/>
  <c r="BC219" i="3" a="1"/>
  <c r="BC219" i="3" s="1"/>
  <c r="AT284" i="4" s="1"/>
  <c r="AY219" i="3" a="1"/>
  <c r="AY219" i="3" s="1"/>
  <c r="AP284" i="4" s="1"/>
  <c r="BJ313" i="3"/>
  <c r="BF313" i="3" a="1"/>
  <c r="BF313" i="3" s="1"/>
  <c r="BK313" i="3" a="1"/>
  <c r="BK313" i="3" s="1"/>
  <c r="BH313" i="3" a="1"/>
  <c r="BH313" i="3" s="1"/>
  <c r="BI313" i="3" a="1"/>
  <c r="BI313" i="3" s="1"/>
  <c r="BE313" i="3" a="1"/>
  <c r="BE313" i="3" s="1"/>
  <c r="BG313" i="3" a="1"/>
  <c r="BG313" i="3" s="1"/>
  <c r="BE408" i="3" a="1"/>
  <c r="BE408" i="3" s="1"/>
  <c r="BI408" i="3" a="1"/>
  <c r="BI408" i="3" s="1"/>
  <c r="BF408" i="3" a="1"/>
  <c r="BF408" i="3" s="1"/>
  <c r="BG408" i="3" a="1"/>
  <c r="BG408" i="3" s="1"/>
  <c r="BH408" i="3" a="1"/>
  <c r="BH408" i="3" s="1"/>
  <c r="BK408" i="3" a="1"/>
  <c r="BK408" i="3" s="1"/>
  <c r="BJ408" i="3"/>
  <c r="BF102" i="3" a="1"/>
  <c r="BF102" i="3" s="1"/>
  <c r="AV233" i="4" s="1"/>
  <c r="BE102" i="3" a="1"/>
  <c r="BE102" i="3" s="1"/>
  <c r="AU233" i="4" s="1"/>
  <c r="BI102" i="3" a="1"/>
  <c r="BI102" i="3" s="1"/>
  <c r="AY233" i="4" s="1"/>
  <c r="BJ102" i="3"/>
  <c r="AZ233" i="4" s="1"/>
  <c r="BG102" i="3" a="1"/>
  <c r="BG102" i="3" s="1"/>
  <c r="AW233" i="4" s="1"/>
  <c r="BK102" i="3" a="1"/>
  <c r="BK102" i="3" s="1"/>
  <c r="BA233" i="4" s="1"/>
  <c r="BH102" i="3" a="1"/>
  <c r="BH102" i="3" s="1"/>
  <c r="AX233" i="4" s="1"/>
  <c r="BR150" i="3"/>
  <c r="BG206" i="4" s="1"/>
  <c r="BS150" i="3" a="1"/>
  <c r="BS150" i="3" s="1"/>
  <c r="BH206" i="4" s="1"/>
  <c r="BM150" i="3" a="1"/>
  <c r="BM150" i="3" s="1"/>
  <c r="BB206" i="4" s="1"/>
  <c r="BN150" i="3" a="1"/>
  <c r="BN150" i="3" s="1"/>
  <c r="BC206" i="4" s="1"/>
  <c r="BO150" i="3" a="1"/>
  <c r="BO150" i="3" s="1"/>
  <c r="BD206" i="4" s="1"/>
  <c r="BP150" i="3" a="1"/>
  <c r="BP150" i="3" s="1"/>
  <c r="BE206" i="4" s="1"/>
  <c r="BQ150" i="3" a="1"/>
  <c r="BQ150" i="3" s="1"/>
  <c r="BF206" i="4" s="1"/>
  <c r="AY220" i="3" a="1"/>
  <c r="AY220" i="3" s="1"/>
  <c r="AP291" i="4" s="1"/>
  <c r="BC220" i="3" a="1"/>
  <c r="BC220" i="3" s="1"/>
  <c r="AT291" i="4" s="1"/>
  <c r="AZ220" i="3" a="1"/>
  <c r="AZ220" i="3" s="1"/>
  <c r="AQ291" i="4" s="1"/>
  <c r="AW220" i="3" a="1"/>
  <c r="AW220" i="3" s="1"/>
  <c r="AN291" i="4" s="1"/>
  <c r="BA220" i="3" a="1"/>
  <c r="BA220" i="3" s="1"/>
  <c r="AR291" i="4" s="1"/>
  <c r="AX220" i="3" a="1"/>
  <c r="AX220" i="3" s="1"/>
  <c r="AO291" i="4" s="1"/>
  <c r="BB220" i="3"/>
  <c r="AS291" i="4" s="1"/>
  <c r="AZ314" i="3" a="1"/>
  <c r="AZ314" i="3" s="1"/>
  <c r="BB314" i="3"/>
  <c r="BC314" i="3" a="1"/>
  <c r="BC314" i="3" s="1"/>
  <c r="BA314" i="3" a="1"/>
  <c r="BA314" i="3" s="1"/>
  <c r="AX314" i="3" a="1"/>
  <c r="AX314" i="3" s="1"/>
  <c r="AW314" i="3" a="1"/>
  <c r="AW314" i="3" s="1"/>
  <c r="AY314" i="3" a="1"/>
  <c r="AY314" i="3" s="1"/>
  <c r="BE393" i="3" a="1"/>
  <c r="BE393" i="3" s="1"/>
  <c r="BJ393" i="3"/>
  <c r="BH393" i="3" a="1"/>
  <c r="BH393" i="3" s="1"/>
  <c r="BK393" i="3" a="1"/>
  <c r="BK393" i="3" s="1"/>
  <c r="BF393" i="3" a="1"/>
  <c r="BF393" i="3" s="1"/>
  <c r="BI393" i="3" a="1"/>
  <c r="BI393" i="3" s="1"/>
  <c r="BG393" i="3" a="1"/>
  <c r="BG393" i="3" s="1"/>
  <c r="BM180" i="3" a="1"/>
  <c r="BM180" i="3" s="1"/>
  <c r="BQ180" i="3" a="1"/>
  <c r="BQ180" i="3" s="1"/>
  <c r="BN180" i="3" a="1"/>
  <c r="BN180" i="3" s="1"/>
  <c r="BR180" i="3"/>
  <c r="BO180" i="3" a="1"/>
  <c r="BO180" i="3" s="1"/>
  <c r="BS180" i="3" a="1"/>
  <c r="BS180" i="3" s="1"/>
  <c r="BP180" i="3" a="1"/>
  <c r="BP180" i="3" s="1"/>
  <c r="BN296" i="3" a="1"/>
  <c r="BN296" i="3" s="1"/>
  <c r="BQ296" i="3" a="1"/>
  <c r="BQ296" i="3" s="1"/>
  <c r="BO296" i="3" a="1"/>
  <c r="BO296" i="3" s="1"/>
  <c r="BM296" i="3" a="1"/>
  <c r="BM296" i="3" s="1"/>
  <c r="BR296" i="3"/>
  <c r="BP296" i="3" a="1"/>
  <c r="BP296" i="3" s="1"/>
  <c r="BS296" i="3" a="1"/>
  <c r="BS296" i="3" s="1"/>
  <c r="BG193" i="3" a="1"/>
  <c r="BG193" i="3" s="1"/>
  <c r="AW240" i="4" s="1"/>
  <c r="BK193" i="3" a="1"/>
  <c r="BK193" i="3" s="1"/>
  <c r="BA240" i="4" s="1"/>
  <c r="BH193" i="3" a="1"/>
  <c r="BH193" i="3" s="1"/>
  <c r="AX240" i="4" s="1"/>
  <c r="BE193" i="3" a="1"/>
  <c r="BE193" i="3" s="1"/>
  <c r="AU240" i="4" s="1"/>
  <c r="BI193" i="3" a="1"/>
  <c r="BI193" i="3" s="1"/>
  <c r="AY240" i="4" s="1"/>
  <c r="BF193" i="3" a="1"/>
  <c r="BF193" i="3" s="1"/>
  <c r="AV240" i="4" s="1"/>
  <c r="BJ193" i="3"/>
  <c r="AZ240" i="4" s="1"/>
  <c r="AT279" i="3"/>
  <c r="AR374" i="3" a="1"/>
  <c r="AR374" i="3" s="1"/>
  <c r="AO374" i="3" a="1"/>
  <c r="AO374" i="3" s="1"/>
  <c r="AS374" i="3" a="1"/>
  <c r="AS374" i="3" s="1"/>
  <c r="AP374" i="3" a="1"/>
  <c r="AP374" i="3" s="1"/>
  <c r="AT374" i="3"/>
  <c r="AQ374" i="3" a="1"/>
  <c r="AQ374" i="3" s="1"/>
  <c r="AU374" i="3" a="1"/>
  <c r="AU374" i="3" s="1"/>
  <c r="AW300" i="3" a="1"/>
  <c r="AW300" i="3" s="1"/>
  <c r="AZ300" i="3" a="1"/>
  <c r="AZ300" i="3" s="1"/>
  <c r="BB300" i="3"/>
  <c r="BC300" i="3" a="1"/>
  <c r="BC300" i="3" s="1"/>
  <c r="AX300" i="3" a="1"/>
  <c r="AX300" i="3" s="1"/>
  <c r="AY300" i="3" a="1"/>
  <c r="AY300" i="3" s="1"/>
  <c r="BA300" i="3" a="1"/>
  <c r="BA300" i="3" s="1"/>
  <c r="AX105" i="3" a="1"/>
  <c r="AX105" i="3" s="1"/>
  <c r="AO252" i="4" s="1"/>
  <c r="AZ105" i="3" a="1"/>
  <c r="AZ105" i="3" s="1"/>
  <c r="AQ252" i="4" s="1"/>
  <c r="BB105" i="3"/>
  <c r="AS252" i="4" s="1"/>
  <c r="BC105" i="3" a="1"/>
  <c r="BC105" i="3" s="1"/>
  <c r="AT252" i="4" s="1"/>
  <c r="BA105" i="3" a="1"/>
  <c r="BA105" i="3" s="1"/>
  <c r="AR252" i="4" s="1"/>
  <c r="AW105" i="3" a="1"/>
  <c r="AW105" i="3" s="1"/>
  <c r="AN252" i="4" s="1"/>
  <c r="AY105" i="3" a="1"/>
  <c r="AY105" i="3" s="1"/>
  <c r="AP252" i="4" s="1"/>
  <c r="BG233" i="3" a="1"/>
  <c r="BG233" i="3" s="1"/>
  <c r="AW304" i="4" s="1"/>
  <c r="BK233" i="3" a="1"/>
  <c r="BK233" i="3" s="1"/>
  <c r="BA304" i="4" s="1"/>
  <c r="BH233" i="3" a="1"/>
  <c r="BH233" i="3" s="1"/>
  <c r="AX304" i="4" s="1"/>
  <c r="BE233" i="3" a="1"/>
  <c r="BE233" i="3" s="1"/>
  <c r="AU304" i="4" s="1"/>
  <c r="BI233" i="3" a="1"/>
  <c r="BI233" i="3" s="1"/>
  <c r="AY304" i="4" s="1"/>
  <c r="BF233" i="3" a="1"/>
  <c r="BF233" i="3" s="1"/>
  <c r="AV304" i="4" s="1"/>
  <c r="BJ233" i="3"/>
  <c r="AZ304" i="4" s="1"/>
  <c r="AZ301" i="3" a="1"/>
  <c r="AZ301" i="3" s="1"/>
  <c r="BC301" i="3" a="1"/>
  <c r="BC301" i="3" s="1"/>
  <c r="BB301" i="3"/>
  <c r="AY301" i="3" a="1"/>
  <c r="AY301" i="3" s="1"/>
  <c r="AW301" i="3" a="1"/>
  <c r="AW301" i="3" s="1"/>
  <c r="AX301" i="3" a="1"/>
  <c r="AX301" i="3" s="1"/>
  <c r="BA301" i="3" a="1"/>
  <c r="BA301" i="3" s="1"/>
  <c r="BO361" i="3" a="1"/>
  <c r="BO361" i="3" s="1"/>
  <c r="BS361" i="3" a="1"/>
  <c r="BS361" i="3" s="1"/>
  <c r="BP361" i="3" a="1"/>
  <c r="BP361" i="3" s="1"/>
  <c r="BM361" i="3" a="1"/>
  <c r="BM361" i="3" s="1"/>
  <c r="BQ361" i="3" a="1"/>
  <c r="BQ361" i="3" s="1"/>
  <c r="BR361" i="3"/>
  <c r="BN361" i="3" a="1"/>
  <c r="BN361" i="3" s="1"/>
  <c r="BF380" i="3" a="1"/>
  <c r="BF380" i="3" s="1"/>
  <c r="BE380" i="3" a="1"/>
  <c r="BE380" i="3" s="1"/>
  <c r="BG380" i="3" a="1"/>
  <c r="BG380" i="3" s="1"/>
  <c r="BI380" i="3" a="1"/>
  <c r="BI380" i="3" s="1"/>
  <c r="BK380" i="3" a="1"/>
  <c r="BK380" i="3" s="1"/>
  <c r="BH380" i="3" a="1"/>
  <c r="BH380" i="3" s="1"/>
  <c r="BJ380" i="3"/>
  <c r="AW396" i="3" a="1"/>
  <c r="AW396" i="3" s="1"/>
  <c r="BB396" i="3"/>
  <c r="AZ396" i="3" a="1"/>
  <c r="AZ396" i="3" s="1"/>
  <c r="BC396" i="3" a="1"/>
  <c r="BC396" i="3" s="1"/>
  <c r="AX396" i="3" a="1"/>
  <c r="AX396" i="3" s="1"/>
  <c r="BA396" i="3" a="1"/>
  <c r="BA396" i="3" s="1"/>
  <c r="AY396" i="3" a="1"/>
  <c r="AY396" i="3" s="1"/>
  <c r="AU396" i="3" a="1"/>
  <c r="AU396" i="3" s="1"/>
  <c r="AO396" i="3" a="1"/>
  <c r="AO396" i="3" s="1"/>
  <c r="AQ396" i="3" a="1"/>
  <c r="AQ396" i="3" s="1"/>
  <c r="AS396" i="3" a="1"/>
  <c r="AS396" i="3" s="1"/>
  <c r="AP396" i="3" a="1"/>
  <c r="AP396" i="3" s="1"/>
  <c r="AR396" i="3" a="1"/>
  <c r="AR396" i="3" s="1"/>
  <c r="AT396" i="3"/>
  <c r="AT288" i="3"/>
  <c r="AQ367" i="3" a="1"/>
  <c r="AQ367" i="3" s="1"/>
  <c r="AU367" i="3" a="1"/>
  <c r="AU367" i="3" s="1"/>
  <c r="AR367" i="3" a="1"/>
  <c r="AR367" i="3" s="1"/>
  <c r="AO367" i="3" a="1"/>
  <c r="AO367" i="3" s="1"/>
  <c r="AS367" i="3" a="1"/>
  <c r="AS367" i="3" s="1"/>
  <c r="AP367" i="3" a="1"/>
  <c r="AP367" i="3" s="1"/>
  <c r="AT367" i="3"/>
  <c r="BQ18" i="3" a="1"/>
  <c r="BQ18" i="3" s="1"/>
  <c r="BF55" i="4" s="1"/>
  <c r="BN18" i="3" a="1"/>
  <c r="BN18" i="3" s="1"/>
  <c r="BC55" i="4" s="1"/>
  <c r="BR18" i="3"/>
  <c r="BG55" i="4" s="1"/>
  <c r="BO18" i="3" a="1"/>
  <c r="BO18" i="3" s="1"/>
  <c r="BD55" i="4" s="1"/>
  <c r="BS18" i="3" a="1"/>
  <c r="BS18" i="3" s="1"/>
  <c r="BH55" i="4" s="1"/>
  <c r="BM18" i="3" a="1"/>
  <c r="BM18" i="3" s="1"/>
  <c r="BB55" i="4" s="1"/>
  <c r="BP18" i="3" a="1"/>
  <c r="BP18" i="3" s="1"/>
  <c r="BE55" i="4" s="1"/>
  <c r="BP106" i="3" a="1"/>
  <c r="BP106" i="3" s="1"/>
  <c r="BE254" i="4" s="1"/>
  <c r="BS106" i="3" a="1"/>
  <c r="BS106" i="3" s="1"/>
  <c r="BH254" i="4" s="1"/>
  <c r="BR106" i="3"/>
  <c r="BG254" i="4" s="1"/>
  <c r="BO106" i="3" a="1"/>
  <c r="BO106" i="3" s="1"/>
  <c r="BD254" i="4" s="1"/>
  <c r="BQ106" i="3" a="1"/>
  <c r="BQ106" i="3" s="1"/>
  <c r="BF254" i="4" s="1"/>
  <c r="BN106" i="3" a="1"/>
  <c r="BN106" i="3" s="1"/>
  <c r="BC254" i="4" s="1"/>
  <c r="BM106" i="3" a="1"/>
  <c r="BM106" i="3" s="1"/>
  <c r="BB254" i="4" s="1"/>
  <c r="BF122" i="3" a="1"/>
  <c r="BF122" i="3" s="1"/>
  <c r="AV90" i="4" s="1"/>
  <c r="BK122" i="3" a="1"/>
  <c r="BK122" i="3" s="1"/>
  <c r="BA90" i="4" s="1"/>
  <c r="BE122" i="3" a="1"/>
  <c r="BE122" i="3" s="1"/>
  <c r="AU90" i="4" s="1"/>
  <c r="BG122" i="3" a="1"/>
  <c r="BG122" i="3" s="1"/>
  <c r="AW90" i="4" s="1"/>
  <c r="BI122" i="3" a="1"/>
  <c r="BI122" i="3" s="1"/>
  <c r="AY90" i="4" s="1"/>
  <c r="BJ122" i="3"/>
  <c r="AZ90" i="4" s="1"/>
  <c r="BH122" i="3" a="1"/>
  <c r="BH122" i="3" s="1"/>
  <c r="AX90" i="4" s="1"/>
  <c r="BN138" i="3" a="1"/>
  <c r="BN138" i="3" s="1"/>
  <c r="BC102" i="4" s="1"/>
  <c r="BS138" i="3" a="1"/>
  <c r="BS138" i="3" s="1"/>
  <c r="BH102" i="4" s="1"/>
  <c r="BP138" i="3" a="1"/>
  <c r="BP138" i="3" s="1"/>
  <c r="BE102" i="4" s="1"/>
  <c r="BR138" i="3"/>
  <c r="BG102" i="4" s="1"/>
  <c r="BO138" i="3" a="1"/>
  <c r="BO138" i="3" s="1"/>
  <c r="BD102" i="4" s="1"/>
  <c r="BQ138" i="3" a="1"/>
  <c r="BQ138" i="3" s="1"/>
  <c r="BF102" i="4" s="1"/>
  <c r="BM138" i="3" a="1"/>
  <c r="BM138" i="3" s="1"/>
  <c r="BB102" i="4" s="1"/>
  <c r="AX170" i="3" a="1"/>
  <c r="AX170" i="3" s="1"/>
  <c r="AO242" i="4" s="1"/>
  <c r="BC170" i="3" a="1"/>
  <c r="BC170" i="3" s="1"/>
  <c r="AT242" i="4" s="1"/>
  <c r="AZ170" i="3" a="1"/>
  <c r="AZ170" i="3" s="1"/>
  <c r="AQ242" i="4" s="1"/>
  <c r="BB170" i="3"/>
  <c r="AS242" i="4" s="1"/>
  <c r="AW170" i="3" a="1"/>
  <c r="AW170" i="3" s="1"/>
  <c r="AN242" i="4" s="1"/>
  <c r="AY170" i="3" a="1"/>
  <c r="AY170" i="3" s="1"/>
  <c r="AP242" i="4" s="1"/>
  <c r="BA170" i="3" a="1"/>
  <c r="BA170" i="3" s="1"/>
  <c r="AR242" i="4" s="1"/>
  <c r="AW198" i="3" a="1"/>
  <c r="AW198" i="3" s="1"/>
  <c r="AN293" i="4" s="1"/>
  <c r="BA198" i="3" a="1"/>
  <c r="BA198" i="3" s="1"/>
  <c r="AR293" i="4" s="1"/>
  <c r="BB198" i="3"/>
  <c r="AS293" i="4" s="1"/>
  <c r="AX198" i="3" a="1"/>
  <c r="AX198" i="3" s="1"/>
  <c r="AO293" i="4" s="1"/>
  <c r="BC198" i="3" a="1"/>
  <c r="BC198" i="3" s="1"/>
  <c r="AT293" i="4" s="1"/>
  <c r="AY198" i="3" a="1"/>
  <c r="AY198" i="3" s="1"/>
  <c r="AP293" i="4" s="1"/>
  <c r="AZ198" i="3" a="1"/>
  <c r="AZ198" i="3" s="1"/>
  <c r="AQ293" i="4" s="1"/>
  <c r="AP269" i="3" a="1"/>
  <c r="AP269" i="3" s="1"/>
  <c r="AT269" i="3"/>
  <c r="AQ269" i="3" a="1"/>
  <c r="AQ269" i="3" s="1"/>
  <c r="AU269" i="3" a="1"/>
  <c r="AU269" i="3" s="1"/>
  <c r="AR269" i="3" a="1"/>
  <c r="AR269" i="3" s="1"/>
  <c r="AO269" i="3" a="1"/>
  <c r="AO269" i="3" s="1"/>
  <c r="AS269" i="3" a="1"/>
  <c r="AS269" i="3" s="1"/>
  <c r="AT286" i="3"/>
  <c r="AY286" i="3" a="1"/>
  <c r="AY286" i="3" s="1"/>
  <c r="BA286" i="3" a="1"/>
  <c r="BA286" i="3" s="1"/>
  <c r="AX286" i="3" a="1"/>
  <c r="AX286" i="3" s="1"/>
  <c r="BB286" i="3"/>
  <c r="BC286" i="3" a="1"/>
  <c r="BC286" i="3" s="1"/>
  <c r="AW286" i="3" a="1"/>
  <c r="AW286" i="3" s="1"/>
  <c r="AZ286" i="3" a="1"/>
  <c r="AZ286" i="3" s="1"/>
  <c r="BF302" i="3" a="1"/>
  <c r="BF302" i="3" s="1"/>
  <c r="AV378" i="4" s="1"/>
  <c r="BI302" i="3" a="1"/>
  <c r="BI302" i="3" s="1"/>
  <c r="AY378" i="4" s="1"/>
  <c r="BH302" i="3" a="1"/>
  <c r="BH302" i="3" s="1"/>
  <c r="AX378" i="4" s="1"/>
  <c r="BK302" i="3" a="1"/>
  <c r="BK302" i="3" s="1"/>
  <c r="BJ302" i="3"/>
  <c r="BG302" i="3" a="1"/>
  <c r="BG302" i="3" s="1"/>
  <c r="AW378" i="4" s="1"/>
  <c r="BE302" i="3" a="1"/>
  <c r="BE302" i="3" s="1"/>
  <c r="AU378" i="4" s="1"/>
  <c r="BI318" i="3" a="1"/>
  <c r="BI318" i="3" s="1"/>
  <c r="BE318" i="3" a="1"/>
  <c r="BE318" i="3" s="1"/>
  <c r="BK318" i="3" a="1"/>
  <c r="BK318" i="3" s="1"/>
  <c r="BG318" i="3" a="1"/>
  <c r="BG318" i="3" s="1"/>
  <c r="BJ318" i="3"/>
  <c r="BF318" i="3" a="1"/>
  <c r="BF318" i="3" s="1"/>
  <c r="BH318" i="3" a="1"/>
  <c r="BH318" i="3" s="1"/>
  <c r="BN362" i="3" a="1"/>
  <c r="BN362" i="3" s="1"/>
  <c r="BC458" i="4" s="1"/>
  <c r="BR362" i="3"/>
  <c r="BO362" i="3" a="1"/>
  <c r="BO362" i="3" s="1"/>
  <c r="BD458" i="4" s="1"/>
  <c r="BS362" i="3" a="1"/>
  <c r="BS362" i="3" s="1"/>
  <c r="BP362" i="3" a="1"/>
  <c r="BP362" i="3" s="1"/>
  <c r="BE458" i="4" s="1"/>
  <c r="BM362" i="3" a="1"/>
  <c r="BM362" i="3" s="1"/>
  <c r="BB458" i="4" s="1"/>
  <c r="BQ362" i="3" a="1"/>
  <c r="BQ362" i="3" s="1"/>
  <c r="BF458" i="4" s="1"/>
  <c r="AO381" i="3" a="1"/>
  <c r="AO381" i="3" s="1"/>
  <c r="AT381" i="3"/>
  <c r="AR381" i="3" a="1"/>
  <c r="AR381" i="3" s="1"/>
  <c r="AU381" i="3" a="1"/>
  <c r="AU381" i="3" s="1"/>
  <c r="AP381" i="3" a="1"/>
  <c r="AP381" i="3" s="1"/>
  <c r="AS381" i="3" a="1"/>
  <c r="AS381" i="3" s="1"/>
  <c r="AQ381" i="3" a="1"/>
  <c r="AQ381" i="3" s="1"/>
  <c r="AK381" i="3" a="1"/>
  <c r="AK381" i="3" s="1"/>
  <c r="AM381" i="3" a="1"/>
  <c r="AM381" i="3" s="1"/>
  <c r="AL381" i="3"/>
  <c r="BC397" i="3" a="1"/>
  <c r="BC397" i="3" s="1"/>
  <c r="AW397" i="3" a="1"/>
  <c r="AW397" i="3" s="1"/>
  <c r="AY397" i="3" a="1"/>
  <c r="AY397" i="3" s="1"/>
  <c r="BA397" i="3" a="1"/>
  <c r="BA397" i="3" s="1"/>
  <c r="AZ397" i="3" a="1"/>
  <c r="AZ397" i="3" s="1"/>
  <c r="BB397" i="3"/>
  <c r="AX397" i="3" a="1"/>
  <c r="AX397" i="3" s="1"/>
  <c r="BS120" i="3" a="1"/>
  <c r="BS120" i="3" s="1"/>
  <c r="BH88" i="4" s="1"/>
  <c r="BP120" i="3" a="1"/>
  <c r="BP120" i="3" s="1"/>
  <c r="BE88" i="4" s="1"/>
  <c r="BM120" i="3" a="1"/>
  <c r="BM120" i="3" s="1"/>
  <c r="BB88" i="4" s="1"/>
  <c r="BN120" i="3" a="1"/>
  <c r="BN120" i="3" s="1"/>
  <c r="BC88" i="4" s="1"/>
  <c r="BO120" i="3" a="1"/>
  <c r="BO120" i="3" s="1"/>
  <c r="BD88" i="4" s="1"/>
  <c r="BR120" i="3"/>
  <c r="BG88" i="4" s="1"/>
  <c r="BQ120" i="3" a="1"/>
  <c r="BQ120" i="3" s="1"/>
  <c r="BF88" i="4" s="1"/>
  <c r="BC152" i="3" a="1"/>
  <c r="BC152" i="3" s="1"/>
  <c r="AT222" i="4" s="1"/>
  <c r="AX152" i="3" a="1"/>
  <c r="AX152" i="3" s="1"/>
  <c r="AO222" i="4" s="1"/>
  <c r="AY152" i="3" a="1"/>
  <c r="AY152" i="3" s="1"/>
  <c r="AP222" i="4" s="1"/>
  <c r="AZ152" i="3" a="1"/>
  <c r="AZ152" i="3" s="1"/>
  <c r="AQ222" i="4" s="1"/>
  <c r="BA152" i="3" a="1"/>
  <c r="BA152" i="3" s="1"/>
  <c r="AR222" i="4" s="1"/>
  <c r="BB152" i="3"/>
  <c r="AS222" i="4" s="1"/>
  <c r="AW152" i="3" a="1"/>
  <c r="AW152" i="3" s="1"/>
  <c r="AN222" i="4" s="1"/>
  <c r="AY196" i="3" a="1"/>
  <c r="AY196" i="3" s="1"/>
  <c r="AP292" i="4" s="1"/>
  <c r="BC196" i="3" a="1"/>
  <c r="BC196" i="3" s="1"/>
  <c r="AT292" i="4" s="1"/>
  <c r="AZ196" i="3" a="1"/>
  <c r="AZ196" i="3" s="1"/>
  <c r="AQ292" i="4" s="1"/>
  <c r="AW196" i="3" a="1"/>
  <c r="AW196" i="3" s="1"/>
  <c r="AN292" i="4" s="1"/>
  <c r="BA196" i="3" a="1"/>
  <c r="BA196" i="3" s="1"/>
  <c r="AR292" i="4" s="1"/>
  <c r="BB196" i="3"/>
  <c r="AS292" i="4" s="1"/>
  <c r="AX196" i="3" a="1"/>
  <c r="AX196" i="3" s="1"/>
  <c r="AO292" i="4" s="1"/>
  <c r="BG267" i="3" a="1"/>
  <c r="BG267" i="3" s="1"/>
  <c r="BF267" i="3" a="1"/>
  <c r="BF267" i="3" s="1"/>
  <c r="BK267" i="3" a="1"/>
  <c r="BK267" i="3" s="1"/>
  <c r="BH267" i="3" a="1"/>
  <c r="BH267" i="3" s="1"/>
  <c r="BI267" i="3" a="1"/>
  <c r="BI267" i="3" s="1"/>
  <c r="BJ267" i="3"/>
  <c r="BE267" i="3" a="1"/>
  <c r="BE267" i="3" s="1"/>
  <c r="AZ304" i="3" a="1"/>
  <c r="AZ304" i="3" s="1"/>
  <c r="BB304" i="3"/>
  <c r="AX304" i="3" a="1"/>
  <c r="AX304" i="3" s="1"/>
  <c r="BA304" i="3" a="1"/>
  <c r="BA304" i="3" s="1"/>
  <c r="BC304" i="3" a="1"/>
  <c r="BC304" i="3" s="1"/>
  <c r="AW304" i="3" a="1"/>
  <c r="AW304" i="3" s="1"/>
  <c r="AY304" i="3" a="1"/>
  <c r="AY304" i="3" s="1"/>
  <c r="BE15" i="3" a="1"/>
  <c r="BE15" i="3" s="1"/>
  <c r="AU201" i="4" s="1"/>
  <c r="BG15" i="3" a="1"/>
  <c r="BG15" i="3" s="1"/>
  <c r="AW201" i="4" s="1"/>
  <c r="BI15" i="3" a="1"/>
  <c r="BI15" i="3" s="1"/>
  <c r="AY201" i="4" s="1"/>
  <c r="BF15" i="3" a="1"/>
  <c r="BF15" i="3" s="1"/>
  <c r="AV201" i="4" s="1"/>
  <c r="BJ15" i="3"/>
  <c r="AZ201" i="4" s="1"/>
  <c r="BK15" i="3" a="1"/>
  <c r="BK15" i="3" s="1"/>
  <c r="BA201" i="4" s="1"/>
  <c r="BH15" i="3" a="1"/>
  <c r="BH15" i="3" s="1"/>
  <c r="AX201" i="4" s="1"/>
  <c r="BG119" i="3" a="1"/>
  <c r="BG119" i="3" s="1"/>
  <c r="AW81" i="4" s="1"/>
  <c r="BJ119" i="3"/>
  <c r="AZ81" i="4" s="1"/>
  <c r="BK119" i="3" a="1"/>
  <c r="BK119" i="3" s="1"/>
  <c r="BA81" i="4" s="1"/>
  <c r="BE119" i="3" a="1"/>
  <c r="BE119" i="3" s="1"/>
  <c r="AU81" i="4" s="1"/>
  <c r="BH119" i="3" a="1"/>
  <c r="BH119" i="3" s="1"/>
  <c r="AX81" i="4" s="1"/>
  <c r="BI119" i="3" a="1"/>
  <c r="BI119" i="3" s="1"/>
  <c r="AY81" i="4" s="1"/>
  <c r="BF119" i="3" a="1"/>
  <c r="BF119" i="3" s="1"/>
  <c r="AV81" i="4" s="1"/>
  <c r="BO135" i="3" a="1"/>
  <c r="BO135" i="3" s="1"/>
  <c r="BD105" i="4" s="1"/>
  <c r="BQ135" i="3" a="1"/>
  <c r="BQ135" i="3" s="1"/>
  <c r="BF105" i="4" s="1"/>
  <c r="BM135" i="3" a="1"/>
  <c r="BM135" i="3" s="1"/>
  <c r="BB105" i="4" s="1"/>
  <c r="BS135" i="3" a="1"/>
  <c r="BS135" i="3" s="1"/>
  <c r="BH105" i="4" s="1"/>
  <c r="BN135" i="3" a="1"/>
  <c r="BN135" i="3" s="1"/>
  <c r="BC105" i="4" s="1"/>
  <c r="BP135" i="3" a="1"/>
  <c r="BP135" i="3" s="1"/>
  <c r="BE105" i="4" s="1"/>
  <c r="BR135" i="3"/>
  <c r="BG105" i="4" s="1"/>
  <c r="BS151" i="3" a="1"/>
  <c r="BS151" i="3" s="1"/>
  <c r="BH213" i="4" s="1"/>
  <c r="BN151" i="3" a="1"/>
  <c r="BN151" i="3" s="1"/>
  <c r="BC213" i="4" s="1"/>
  <c r="BM151" i="3" a="1"/>
  <c r="BM151" i="3" s="1"/>
  <c r="BB213" i="4" s="1"/>
  <c r="BP151" i="3" a="1"/>
  <c r="BP151" i="3" s="1"/>
  <c r="BE213" i="4" s="1"/>
  <c r="BO151" i="3" a="1"/>
  <c r="BO151" i="3" s="1"/>
  <c r="BD213" i="4" s="1"/>
  <c r="BR151" i="3"/>
  <c r="BG213" i="4" s="1"/>
  <c r="BQ151" i="3" a="1"/>
  <c r="BQ151" i="3" s="1"/>
  <c r="BF213" i="4" s="1"/>
  <c r="AX231" i="3" a="1"/>
  <c r="AX231" i="3" s="1"/>
  <c r="AO315" i="4" s="1"/>
  <c r="BB231" i="3"/>
  <c r="AS315" i="4" s="1"/>
  <c r="AY231" i="3" a="1"/>
  <c r="AY231" i="3" s="1"/>
  <c r="AP315" i="4" s="1"/>
  <c r="BC231" i="3" a="1"/>
  <c r="BC231" i="3" s="1"/>
  <c r="AT315" i="4" s="1"/>
  <c r="AZ231" i="3" a="1"/>
  <c r="AZ231" i="3" s="1"/>
  <c r="AQ315" i="4" s="1"/>
  <c r="AW231" i="3" a="1"/>
  <c r="AW231" i="3" s="1"/>
  <c r="AN315" i="4" s="1"/>
  <c r="BA231" i="3" a="1"/>
  <c r="BA231" i="3" s="1"/>
  <c r="AR315" i="4" s="1"/>
  <c r="BM266" i="3" a="1"/>
  <c r="BM266" i="3" s="1"/>
  <c r="BO266" i="3" a="1"/>
  <c r="BO266" i="3" s="1"/>
  <c r="BP266" i="3" a="1"/>
  <c r="BP266" i="3" s="1"/>
  <c r="BR266" i="3"/>
  <c r="BS266" i="3" a="1"/>
  <c r="BS266" i="3" s="1"/>
  <c r="BQ266" i="3" a="1"/>
  <c r="BQ266" i="3" s="1"/>
  <c r="BN266" i="3" a="1"/>
  <c r="BN266" i="3" s="1"/>
  <c r="AL266" i="3"/>
  <c r="AM266" i="3" a="1"/>
  <c r="AM266" i="3" s="1"/>
  <c r="AK266" i="3" a="1"/>
  <c r="AK266" i="3" s="1"/>
  <c r="AX283" i="3" a="1"/>
  <c r="AX283" i="3" s="1"/>
  <c r="AO387" i="4" s="1"/>
  <c r="BA283" i="3" a="1"/>
  <c r="BA283" i="3" s="1"/>
  <c r="AR387" i="4" s="1"/>
  <c r="AZ283" i="3" a="1"/>
  <c r="AZ283" i="3" s="1"/>
  <c r="AQ387" i="4" s="1"/>
  <c r="BC283" i="3" a="1"/>
  <c r="BC283" i="3" s="1"/>
  <c r="BB283" i="3"/>
  <c r="AY283" i="3" a="1"/>
  <c r="AY283" i="3" s="1"/>
  <c r="AP387" i="4" s="1"/>
  <c r="AW283" i="3" a="1"/>
  <c r="AW283" i="3" s="1"/>
  <c r="AN387" i="4" s="1"/>
  <c r="AT359" i="3"/>
  <c r="AY378" i="3" a="1"/>
  <c r="AY378" i="3" s="1"/>
  <c r="BC378" i="3" a="1"/>
  <c r="BC378" i="3" s="1"/>
  <c r="AZ378" i="3" a="1"/>
  <c r="AZ378" i="3" s="1"/>
  <c r="AW378" i="3" a="1"/>
  <c r="AW378" i="3" s="1"/>
  <c r="BA378" i="3" a="1"/>
  <c r="BA378" i="3" s="1"/>
  <c r="AX378" i="3" a="1"/>
  <c r="AX378" i="3" s="1"/>
  <c r="BB378" i="3"/>
  <c r="AL394" i="3"/>
  <c r="AM394" i="3" a="1"/>
  <c r="AM394" i="3" s="1"/>
  <c r="AK394" i="3" a="1"/>
  <c r="AK394" i="3" s="1"/>
  <c r="BR20" i="3"/>
  <c r="BN20" i="3" a="1"/>
  <c r="BN20" i="3" s="1"/>
  <c r="BQ20" i="3" a="1"/>
  <c r="BQ20" i="3" s="1"/>
  <c r="BS20" i="3" a="1"/>
  <c r="BS20" i="3" s="1"/>
  <c r="BM20" i="3" a="1"/>
  <c r="BM20" i="3" s="1"/>
  <c r="BO20" i="3" a="1"/>
  <c r="BO20" i="3" s="1"/>
  <c r="BP20" i="3" a="1"/>
  <c r="BP20" i="3" s="1"/>
  <c r="BN124" i="3" a="1"/>
  <c r="BN124" i="3" s="1"/>
  <c r="BC86" i="4" s="1"/>
  <c r="BR124" i="3"/>
  <c r="BG86" i="4" s="1"/>
  <c r="BM124" i="3" a="1"/>
  <c r="BM124" i="3" s="1"/>
  <c r="BB86" i="4" s="1"/>
  <c r="BS124" i="3" a="1"/>
  <c r="BS124" i="3" s="1"/>
  <c r="BH86" i="4" s="1"/>
  <c r="BO124" i="3" a="1"/>
  <c r="BO124" i="3" s="1"/>
  <c r="BD86" i="4" s="1"/>
  <c r="BQ124" i="3" a="1"/>
  <c r="BQ124" i="3" s="1"/>
  <c r="BF86" i="4" s="1"/>
  <c r="BP124" i="3" a="1"/>
  <c r="BP124" i="3" s="1"/>
  <c r="BE86" i="4" s="1"/>
  <c r="BK156" i="3" a="1"/>
  <c r="BK156" i="3" s="1"/>
  <c r="BA226" i="4" s="1"/>
  <c r="BF156" i="3" a="1"/>
  <c r="BF156" i="3" s="1"/>
  <c r="AV226" i="4" s="1"/>
  <c r="BE156" i="3" a="1"/>
  <c r="BE156" i="3" s="1"/>
  <c r="AU226" i="4" s="1"/>
  <c r="BH156" i="3" a="1"/>
  <c r="BH156" i="3" s="1"/>
  <c r="AX226" i="4" s="1"/>
  <c r="BG156" i="3" a="1"/>
  <c r="BG156" i="3" s="1"/>
  <c r="AW226" i="4" s="1"/>
  <c r="BJ156" i="3"/>
  <c r="AZ226" i="4" s="1"/>
  <c r="BI156" i="3" a="1"/>
  <c r="BI156" i="3" s="1"/>
  <c r="AY226" i="4" s="1"/>
  <c r="BO210" i="3" a="1"/>
  <c r="BO210" i="3" s="1"/>
  <c r="BD281" i="4" s="1"/>
  <c r="BS210" i="3" a="1"/>
  <c r="BS210" i="3" s="1"/>
  <c r="BH281" i="4" s="1"/>
  <c r="BP210" i="3" a="1"/>
  <c r="BP210" i="3" s="1"/>
  <c r="BE281" i="4" s="1"/>
  <c r="BM210" i="3" a="1"/>
  <c r="BM210" i="3" s="1"/>
  <c r="BB281" i="4" s="1"/>
  <c r="BQ210" i="3" a="1"/>
  <c r="BQ210" i="3" s="1"/>
  <c r="BF281" i="4" s="1"/>
  <c r="BN210" i="3" a="1"/>
  <c r="BN210" i="3" s="1"/>
  <c r="BC281" i="4" s="1"/>
  <c r="BR210" i="3"/>
  <c r="BG281" i="4" s="1"/>
  <c r="BP312" i="3" a="1"/>
  <c r="BP312" i="3" s="1"/>
  <c r="BR312" i="3"/>
  <c r="BS312" i="3" a="1"/>
  <c r="BS312" i="3" s="1"/>
  <c r="BQ312" i="3" a="1"/>
  <c r="BQ312" i="3" s="1"/>
  <c r="BN312" i="3" a="1"/>
  <c r="BN312" i="3" s="1"/>
  <c r="BM312" i="3" a="1"/>
  <c r="BM312" i="3" s="1"/>
  <c r="BO312" i="3" a="1"/>
  <c r="BO312" i="3" s="1"/>
  <c r="AT312" i="3"/>
  <c r="BM403" i="3" a="1"/>
  <c r="BM403" i="3" s="1"/>
  <c r="BQ403" i="3" a="1"/>
  <c r="BQ403" i="3" s="1"/>
  <c r="BR403" i="3"/>
  <c r="BO403" i="3" a="1"/>
  <c r="BO403" i="3" s="1"/>
  <c r="BS403" i="3" a="1"/>
  <c r="BS403" i="3" s="1"/>
  <c r="BN403" i="3" a="1"/>
  <c r="BN403" i="3" s="1"/>
  <c r="BP403" i="3" a="1"/>
  <c r="BP403" i="3" s="1"/>
  <c r="BS399" i="3" a="1"/>
  <c r="BS399" i="3" s="1"/>
  <c r="BM399" i="3" a="1"/>
  <c r="BM399" i="3" s="1"/>
  <c r="BO399" i="3" a="1"/>
  <c r="BO399" i="3" s="1"/>
  <c r="BQ399" i="3" a="1"/>
  <c r="BQ399" i="3" s="1"/>
  <c r="BN399" i="3" a="1"/>
  <c r="BN399" i="3" s="1"/>
  <c r="BP399" i="3" a="1"/>
  <c r="BP399" i="3" s="1"/>
  <c r="BR399" i="3"/>
  <c r="BJ21" i="3"/>
  <c r="AZ92" i="4" s="1"/>
  <c r="BG21" i="3" a="1"/>
  <c r="BG21" i="3" s="1"/>
  <c r="AW92" i="4" s="1"/>
  <c r="BF21" i="3" a="1"/>
  <c r="BF21" i="3" s="1"/>
  <c r="AV92" i="4" s="1"/>
  <c r="BI21" i="3" a="1"/>
  <c r="BI21" i="3" s="1"/>
  <c r="AY92" i="4" s="1"/>
  <c r="BH21" i="3" a="1"/>
  <c r="BH21" i="3" s="1"/>
  <c r="AX92" i="4" s="1"/>
  <c r="BK21" i="3" a="1"/>
  <c r="BK21" i="3" s="1"/>
  <c r="BA92" i="4" s="1"/>
  <c r="BE21" i="3" a="1"/>
  <c r="BE21" i="3" s="1"/>
  <c r="AU92" i="4" s="1"/>
  <c r="BE109" i="3" a="1"/>
  <c r="BE109" i="3" s="1"/>
  <c r="BK109" i="3" a="1"/>
  <c r="BK109" i="3" s="1"/>
  <c r="BG109" i="3" a="1"/>
  <c r="BG109" i="3" s="1"/>
  <c r="BI109" i="3" a="1"/>
  <c r="BI109" i="3" s="1"/>
  <c r="BH109" i="3" a="1"/>
  <c r="BH109" i="3" s="1"/>
  <c r="BF109" i="3" a="1"/>
  <c r="BF109" i="3" s="1"/>
  <c r="BJ109" i="3"/>
  <c r="BA125" i="3" a="1"/>
  <c r="BA125" i="3" s="1"/>
  <c r="AR87" i="4" s="1"/>
  <c r="AW125" i="3" a="1"/>
  <c r="AW125" i="3" s="1"/>
  <c r="AN87" i="4" s="1"/>
  <c r="BC125" i="3" a="1"/>
  <c r="BC125" i="3" s="1"/>
  <c r="AT87" i="4" s="1"/>
  <c r="AY125" i="3" a="1"/>
  <c r="AY125" i="3" s="1"/>
  <c r="AP87" i="4" s="1"/>
  <c r="BB125" i="3"/>
  <c r="AS87" i="4" s="1"/>
  <c r="AX125" i="3" a="1"/>
  <c r="AX125" i="3" s="1"/>
  <c r="AO87" i="4" s="1"/>
  <c r="AZ125" i="3" a="1"/>
  <c r="AZ125" i="3" s="1"/>
  <c r="AQ87" i="4" s="1"/>
  <c r="AY141" i="3" a="1"/>
  <c r="AY141" i="3" s="1"/>
  <c r="AP203" i="4" s="1"/>
  <c r="BA141" i="3" a="1"/>
  <c r="BA141" i="3" s="1"/>
  <c r="AR203" i="4" s="1"/>
  <c r="AW141" i="3" a="1"/>
  <c r="AW141" i="3" s="1"/>
  <c r="AN203" i="4" s="1"/>
  <c r="BC141" i="3" a="1"/>
  <c r="BC141" i="3" s="1"/>
  <c r="AT203" i="4" s="1"/>
  <c r="BB141" i="3"/>
  <c r="AS203" i="4" s="1"/>
  <c r="AX141" i="3" a="1"/>
  <c r="AX141" i="3" s="1"/>
  <c r="AO203" i="4" s="1"/>
  <c r="AZ141" i="3" a="1"/>
  <c r="AZ141" i="3" s="1"/>
  <c r="AQ203" i="4" s="1"/>
  <c r="BS157" i="3" a="1"/>
  <c r="BS157" i="3" s="1"/>
  <c r="BH227" i="4" s="1"/>
  <c r="BO157" i="3" a="1"/>
  <c r="BO157" i="3" s="1"/>
  <c r="BD227" i="4" s="1"/>
  <c r="BR157" i="3"/>
  <c r="BG227" i="4" s="1"/>
  <c r="BQ157" i="3" a="1"/>
  <c r="BQ157" i="3" s="1"/>
  <c r="BF227" i="4" s="1"/>
  <c r="BN157" i="3" a="1"/>
  <c r="BN157" i="3" s="1"/>
  <c r="BC227" i="4" s="1"/>
  <c r="BM157" i="3" a="1"/>
  <c r="BM157" i="3" s="1"/>
  <c r="BB227" i="4" s="1"/>
  <c r="BP157" i="3" a="1"/>
  <c r="BP157" i="3" s="1"/>
  <c r="BE227" i="4" s="1"/>
  <c r="BO173" i="3" a="1"/>
  <c r="BO173" i="3" s="1"/>
  <c r="BD251" i="4" s="1"/>
  <c r="BQ173" i="3" a="1"/>
  <c r="BQ173" i="3" s="1"/>
  <c r="BF251" i="4" s="1"/>
  <c r="BM173" i="3" a="1"/>
  <c r="BM173" i="3" s="1"/>
  <c r="BB251" i="4" s="1"/>
  <c r="BS173" i="3" a="1"/>
  <c r="BS173" i="3" s="1"/>
  <c r="BH251" i="4" s="1"/>
  <c r="BN173" i="3" a="1"/>
  <c r="BN173" i="3" s="1"/>
  <c r="BC251" i="4" s="1"/>
  <c r="BP173" i="3" a="1"/>
  <c r="BP173" i="3" s="1"/>
  <c r="BE251" i="4" s="1"/>
  <c r="BR173" i="3"/>
  <c r="BG251" i="4" s="1"/>
  <c r="BG211" i="3" a="1"/>
  <c r="BG211" i="3" s="1"/>
  <c r="AW288" i="4" s="1"/>
  <c r="BK211" i="3" a="1"/>
  <c r="BK211" i="3" s="1"/>
  <c r="BA288" i="4" s="1"/>
  <c r="BH211" i="3" a="1"/>
  <c r="BH211" i="3" s="1"/>
  <c r="AX288" i="4" s="1"/>
  <c r="BE211" i="3" a="1"/>
  <c r="BE211" i="3" s="1"/>
  <c r="AU288" i="4" s="1"/>
  <c r="BI211" i="3" a="1"/>
  <c r="BI211" i="3" s="1"/>
  <c r="AY288" i="4" s="1"/>
  <c r="BJ211" i="3"/>
  <c r="AZ288" i="4" s="1"/>
  <c r="BF211" i="3" a="1"/>
  <c r="BF211" i="3" s="1"/>
  <c r="AV288" i="4" s="1"/>
  <c r="AL242" i="3"/>
  <c r="AK242" i="3" a="1"/>
  <c r="AK242" i="3" s="1"/>
  <c r="AM242" i="3" a="1"/>
  <c r="AM242" i="3" s="1"/>
  <c r="BH273" i="3" a="1"/>
  <c r="BH273" i="3" s="1"/>
  <c r="AX398" i="4" s="1"/>
  <c r="BK273" i="3" a="1"/>
  <c r="BK273" i="3" s="1"/>
  <c r="BF273" i="3" a="1"/>
  <c r="BF273" i="3" s="1"/>
  <c r="AV398" i="4" s="1"/>
  <c r="BI273" i="3" a="1"/>
  <c r="BI273" i="3" s="1"/>
  <c r="AY398" i="4" s="1"/>
  <c r="BG273" i="3" a="1"/>
  <c r="BG273" i="3" s="1"/>
  <c r="AW398" i="4" s="1"/>
  <c r="BE273" i="3" a="1"/>
  <c r="BE273" i="3" s="1"/>
  <c r="AU398" i="4" s="1"/>
  <c r="BJ273" i="3"/>
  <c r="AT289" i="3"/>
  <c r="BG289" i="3" a="1"/>
  <c r="BG289" i="3" s="1"/>
  <c r="BK289" i="3" a="1"/>
  <c r="BK289" i="3" s="1"/>
  <c r="BE289" i="3" a="1"/>
  <c r="BE289" i="3" s="1"/>
  <c r="BH289" i="3" a="1"/>
  <c r="BH289" i="3" s="1"/>
  <c r="BI289" i="3" a="1"/>
  <c r="BI289" i="3" s="1"/>
  <c r="BF289" i="3" a="1"/>
  <c r="BF289" i="3" s="1"/>
  <c r="BJ289" i="3"/>
  <c r="AW305" i="3" a="1"/>
  <c r="AW305" i="3" s="1"/>
  <c r="AY305" i="3" a="1"/>
  <c r="AY305" i="3" s="1"/>
  <c r="AZ305" i="3" a="1"/>
  <c r="AZ305" i="3" s="1"/>
  <c r="BC305" i="3" a="1"/>
  <c r="BC305" i="3" s="1"/>
  <c r="BB305" i="3"/>
  <c r="BA305" i="3" a="1"/>
  <c r="BA305" i="3" s="1"/>
  <c r="AX305" i="3" a="1"/>
  <c r="AX305" i="3" s="1"/>
  <c r="BF321" i="3" a="1"/>
  <c r="BF321" i="3" s="1"/>
  <c r="AV389" i="4" s="1"/>
  <c r="BJ321" i="3"/>
  <c r="BG321" i="3" a="1"/>
  <c r="BG321" i="3" s="1"/>
  <c r="AW389" i="4" s="1"/>
  <c r="BK321" i="3" a="1"/>
  <c r="BK321" i="3" s="1"/>
  <c r="BH321" i="3" a="1"/>
  <c r="BH321" i="3" s="1"/>
  <c r="AX389" i="4" s="1"/>
  <c r="BE321" i="3" a="1"/>
  <c r="BE321" i="3" s="1"/>
  <c r="AU389" i="4" s="1"/>
  <c r="BI321" i="3" a="1"/>
  <c r="BI321" i="3" s="1"/>
  <c r="AY389" i="4" s="1"/>
  <c r="AP368" i="3" a="1"/>
  <c r="AP368" i="3" s="1"/>
  <c r="AT368" i="3"/>
  <c r="AQ368" i="3" a="1"/>
  <c r="AQ368" i="3" s="1"/>
  <c r="AU368" i="3" a="1"/>
  <c r="AU368" i="3" s="1"/>
  <c r="AR368" i="3" a="1"/>
  <c r="AR368" i="3" s="1"/>
  <c r="AO368" i="3" a="1"/>
  <c r="AO368" i="3" s="1"/>
  <c r="AS368" i="3" a="1"/>
  <c r="AS368" i="3" s="1"/>
  <c r="BM384" i="3" a="1"/>
  <c r="BM384" i="3" s="1"/>
  <c r="BR384" i="3"/>
  <c r="BP384" i="3" a="1"/>
  <c r="BP384" i="3" s="1"/>
  <c r="BS384" i="3" a="1"/>
  <c r="BS384" i="3" s="1"/>
  <c r="BN384" i="3" a="1"/>
  <c r="BN384" i="3" s="1"/>
  <c r="BQ384" i="3" a="1"/>
  <c r="BQ384" i="3" s="1"/>
  <c r="BO384" i="3" a="1"/>
  <c r="BO384" i="3" s="1"/>
  <c r="AU384" i="3" a="1"/>
  <c r="AU384" i="3" s="1"/>
  <c r="AO384" i="3" a="1"/>
  <c r="AO384" i="3" s="1"/>
  <c r="AQ384" i="3" a="1"/>
  <c r="AQ384" i="3" s="1"/>
  <c r="AS384" i="3" a="1"/>
  <c r="AS384" i="3" s="1"/>
  <c r="AT384" i="3"/>
  <c r="AP384" i="3" a="1"/>
  <c r="AP384" i="3" s="1"/>
  <c r="AR384" i="3" a="1"/>
  <c r="AR384" i="3" s="1"/>
  <c r="BK400" i="3" a="1"/>
  <c r="BK400" i="3" s="1"/>
  <c r="BE400" i="3" a="1"/>
  <c r="BE400" i="3" s="1"/>
  <c r="BG400" i="3" a="1"/>
  <c r="BG400" i="3" s="1"/>
  <c r="BI400" i="3" a="1"/>
  <c r="BI400" i="3" s="1"/>
  <c r="BH400" i="3" a="1"/>
  <c r="BH400" i="3" s="1"/>
  <c r="BJ400" i="3"/>
  <c r="BF400" i="3" a="1"/>
  <c r="BF400" i="3" s="1"/>
  <c r="BP308" i="3" a="1"/>
  <c r="BP308" i="3" s="1"/>
  <c r="BR308" i="3"/>
  <c r="BN308" i="3" a="1"/>
  <c r="BN308" i="3" s="1"/>
  <c r="BS308" i="3" a="1"/>
  <c r="BS308" i="3" s="1"/>
  <c r="BQ308" i="3" a="1"/>
  <c r="BQ308" i="3" s="1"/>
  <c r="BM308" i="3" a="1"/>
  <c r="BM308" i="3" s="1"/>
  <c r="BO308" i="3" a="1"/>
  <c r="BO308" i="3" s="1"/>
  <c r="BN379" i="3" a="1"/>
  <c r="BN379" i="3" s="1"/>
  <c r="BM379" i="3" a="1"/>
  <c r="BM379" i="3" s="1"/>
  <c r="BO379" i="3" a="1"/>
  <c r="BO379" i="3" s="1"/>
  <c r="BQ379" i="3" a="1"/>
  <c r="BQ379" i="3" s="1"/>
  <c r="BS379" i="3" a="1"/>
  <c r="BS379" i="3" s="1"/>
  <c r="BP379" i="3" a="1"/>
  <c r="BP379" i="3" s="1"/>
  <c r="BR379" i="3"/>
  <c r="BM22" i="3" a="1"/>
  <c r="BM22" i="3" s="1"/>
  <c r="BB94" i="4" s="1"/>
  <c r="BQ22" i="3" a="1"/>
  <c r="BQ22" i="3" s="1"/>
  <c r="BF94" i="4" s="1"/>
  <c r="BN22" i="3" a="1"/>
  <c r="BN22" i="3" s="1"/>
  <c r="BC94" i="4" s="1"/>
  <c r="BR22" i="3"/>
  <c r="BG94" i="4" s="1"/>
  <c r="BO22" i="3" a="1"/>
  <c r="BO22" i="3" s="1"/>
  <c r="BD94" i="4" s="1"/>
  <c r="BS22" i="3" a="1"/>
  <c r="BS22" i="3" s="1"/>
  <c r="BH94" i="4" s="1"/>
  <c r="BP22" i="3" a="1"/>
  <c r="BP22" i="3" s="1"/>
  <c r="BE94" i="4" s="1"/>
  <c r="BA110" i="3" a="1"/>
  <c r="BA110" i="3" s="1"/>
  <c r="AR52" i="4" s="1"/>
  <c r="AW110" i="3" a="1"/>
  <c r="AW110" i="3" s="1"/>
  <c r="AN52" i="4" s="1"/>
  <c r="BC110" i="3" a="1"/>
  <c r="BC110" i="3" s="1"/>
  <c r="AT52" i="4" s="1"/>
  <c r="AY110" i="3" a="1"/>
  <c r="AY110" i="3" s="1"/>
  <c r="AP52" i="4" s="1"/>
  <c r="BB110" i="3"/>
  <c r="AS52" i="4" s="1"/>
  <c r="AX110" i="3" a="1"/>
  <c r="AX110" i="3" s="1"/>
  <c r="AO52" i="4" s="1"/>
  <c r="AZ110" i="3" a="1"/>
  <c r="AZ110" i="3" s="1"/>
  <c r="AQ52" i="4" s="1"/>
  <c r="BB126" i="3"/>
  <c r="AS82" i="4" s="1"/>
  <c r="BA126" i="3" a="1"/>
  <c r="BA126" i="3" s="1"/>
  <c r="AR82" i="4" s="1"/>
  <c r="AZ126" i="3" a="1"/>
  <c r="AZ126" i="3" s="1"/>
  <c r="AQ82" i="4" s="1"/>
  <c r="AW126" i="3" a="1"/>
  <c r="AW126" i="3" s="1"/>
  <c r="AN82" i="4" s="1"/>
  <c r="BC126" i="3" a="1"/>
  <c r="BC126" i="3" s="1"/>
  <c r="AT82" i="4" s="1"/>
  <c r="AX126" i="3" a="1"/>
  <c r="AX126" i="3" s="1"/>
  <c r="AO82" i="4" s="1"/>
  <c r="AY126" i="3" a="1"/>
  <c r="AY126" i="3" s="1"/>
  <c r="AP82" i="4" s="1"/>
  <c r="AY142" i="3" a="1"/>
  <c r="AY142" i="3" s="1"/>
  <c r="AP210" i="4" s="1"/>
  <c r="AX142" i="3" a="1"/>
  <c r="AX142" i="3" s="1"/>
  <c r="AO210" i="4" s="1"/>
  <c r="BA142" i="3" a="1"/>
  <c r="BA142" i="3" s="1"/>
  <c r="AR210" i="4" s="1"/>
  <c r="BB142" i="3"/>
  <c r="AS210" i="4" s="1"/>
  <c r="AZ142" i="3" a="1"/>
  <c r="AZ142" i="3" s="1"/>
  <c r="AQ210" i="4" s="1"/>
  <c r="BC142" i="3" a="1"/>
  <c r="BC142" i="3" s="1"/>
  <c r="AT210" i="4" s="1"/>
  <c r="AW142" i="3" a="1"/>
  <c r="AW142" i="3" s="1"/>
  <c r="AN210" i="4" s="1"/>
  <c r="BK158" i="3" a="1"/>
  <c r="BK158" i="3" s="1"/>
  <c r="BA228" i="4" s="1"/>
  <c r="BF158" i="3" a="1"/>
  <c r="BF158" i="3" s="1"/>
  <c r="AV228" i="4" s="1"/>
  <c r="BE158" i="3" a="1"/>
  <c r="BE158" i="3" s="1"/>
  <c r="AU228" i="4" s="1"/>
  <c r="BH158" i="3" a="1"/>
  <c r="BH158" i="3" s="1"/>
  <c r="AX228" i="4" s="1"/>
  <c r="BG158" i="3" a="1"/>
  <c r="BG158" i="3" s="1"/>
  <c r="AW228" i="4" s="1"/>
  <c r="BJ158" i="3"/>
  <c r="AZ228" i="4" s="1"/>
  <c r="BI158" i="3" a="1"/>
  <c r="BI158" i="3" s="1"/>
  <c r="AY228" i="4" s="1"/>
  <c r="BS158" i="3" a="1"/>
  <c r="BS158" i="3" s="1"/>
  <c r="BH228" i="4" s="1"/>
  <c r="BN158" i="3" a="1"/>
  <c r="BN158" i="3" s="1"/>
  <c r="BC228" i="4" s="1"/>
  <c r="BO158" i="3" a="1"/>
  <c r="BO158" i="3" s="1"/>
  <c r="BD228" i="4" s="1"/>
  <c r="BP158" i="3" a="1"/>
  <c r="BP158" i="3" s="1"/>
  <c r="BE228" i="4" s="1"/>
  <c r="BQ158" i="3" a="1"/>
  <c r="BQ158" i="3" s="1"/>
  <c r="BF228" i="4" s="1"/>
  <c r="BR158" i="3"/>
  <c r="BG228" i="4" s="1"/>
  <c r="BM158" i="3" a="1"/>
  <c r="BM158" i="3" s="1"/>
  <c r="BB228" i="4" s="1"/>
  <c r="BB174" i="3"/>
  <c r="AX174" i="3" a="1"/>
  <c r="AX174" i="3" s="1"/>
  <c r="BC174" i="3" a="1"/>
  <c r="BC174" i="3" s="1"/>
  <c r="AZ174" i="3" a="1"/>
  <c r="AZ174" i="3" s="1"/>
  <c r="AW174" i="3" a="1"/>
  <c r="AW174" i="3" s="1"/>
  <c r="AY174" i="3" a="1"/>
  <c r="AY174" i="3" s="1"/>
  <c r="BA174" i="3" a="1"/>
  <c r="BA174" i="3" s="1"/>
  <c r="BF212" i="3" a="1"/>
  <c r="BF212" i="3" s="1"/>
  <c r="AV289" i="4" s="1"/>
  <c r="BJ212" i="3"/>
  <c r="AZ289" i="4" s="1"/>
  <c r="BG212" i="3" a="1"/>
  <c r="BG212" i="3" s="1"/>
  <c r="AW289" i="4" s="1"/>
  <c r="BK212" i="3" a="1"/>
  <c r="BK212" i="3" s="1"/>
  <c r="BA289" i="4" s="1"/>
  <c r="BH212" i="3" a="1"/>
  <c r="BH212" i="3" s="1"/>
  <c r="AX289" i="4" s="1"/>
  <c r="BE212" i="3" a="1"/>
  <c r="BE212" i="3" s="1"/>
  <c r="AU289" i="4" s="1"/>
  <c r="BI212" i="3" a="1"/>
  <c r="BI212" i="3" s="1"/>
  <c r="AY289" i="4" s="1"/>
  <c r="BG243" i="3" a="1"/>
  <c r="BG243" i="3" s="1"/>
  <c r="BJ243" i="3"/>
  <c r="BE243" i="3" a="1"/>
  <c r="BE243" i="3" s="1"/>
  <c r="BH243" i="3" a="1"/>
  <c r="BH243" i="3" s="1"/>
  <c r="BI243" i="3" a="1"/>
  <c r="BI243" i="3" s="1"/>
  <c r="BK243" i="3" a="1"/>
  <c r="BK243" i="3" s="1"/>
  <c r="BF243" i="3" a="1"/>
  <c r="BF243" i="3" s="1"/>
  <c r="AT274" i="3"/>
  <c r="AY274" i="3" a="1"/>
  <c r="AY274" i="3" s="1"/>
  <c r="AP377" i="4" s="1"/>
  <c r="AW274" i="3" a="1"/>
  <c r="AW274" i="3" s="1"/>
  <c r="AN377" i="4" s="1"/>
  <c r="BB274" i="3"/>
  <c r="AZ274" i="3" a="1"/>
  <c r="AZ274" i="3" s="1"/>
  <c r="AQ377" i="4" s="1"/>
  <c r="BC274" i="3" a="1"/>
  <c r="BC274" i="3" s="1"/>
  <c r="AX274" i="3" a="1"/>
  <c r="AX274" i="3" s="1"/>
  <c r="AO377" i="4" s="1"/>
  <c r="BA274" i="3" a="1"/>
  <c r="BA274" i="3" s="1"/>
  <c r="AR377" i="4" s="1"/>
  <c r="BE290" i="3" a="1"/>
  <c r="BE290" i="3" s="1"/>
  <c r="AU383" i="4" s="1"/>
  <c r="BF290" i="3" a="1"/>
  <c r="BF290" i="3" s="1"/>
  <c r="AV383" i="4" s="1"/>
  <c r="BI290" i="3" a="1"/>
  <c r="BI290" i="3" s="1"/>
  <c r="AY383" i="4" s="1"/>
  <c r="BH290" i="3" a="1"/>
  <c r="BH290" i="3" s="1"/>
  <c r="AX383" i="4" s="1"/>
  <c r="BK290" i="3" a="1"/>
  <c r="BK290" i="3" s="1"/>
  <c r="BG290" i="3" a="1"/>
  <c r="BG290" i="3" s="1"/>
  <c r="AW383" i="4" s="1"/>
  <c r="BJ290" i="3"/>
  <c r="AX327" i="3" a="1"/>
  <c r="AX327" i="3" s="1"/>
  <c r="AO455" i="4" s="1"/>
  <c r="BB327" i="3"/>
  <c r="AY327" i="3" a="1"/>
  <c r="AY327" i="3" s="1"/>
  <c r="AP455" i="4" s="1"/>
  <c r="BC327" i="3" a="1"/>
  <c r="BC327" i="3" s="1"/>
  <c r="AZ327" i="3" a="1"/>
  <c r="AZ327" i="3" s="1"/>
  <c r="AQ455" i="4" s="1"/>
  <c r="BA327" i="3" a="1"/>
  <c r="BA327" i="3" s="1"/>
  <c r="AR455" i="4" s="1"/>
  <c r="AW327" i="3" a="1"/>
  <c r="AW327" i="3" s="1"/>
  <c r="AN455" i="4" s="1"/>
  <c r="AO369" i="3" a="1"/>
  <c r="AO369" i="3" s="1"/>
  <c r="AS369" i="3" a="1"/>
  <c r="AS369" i="3" s="1"/>
  <c r="AP369" i="3" a="1"/>
  <c r="AP369" i="3" s="1"/>
  <c r="AT369" i="3"/>
  <c r="AQ369" i="3" a="1"/>
  <c r="AQ369" i="3" s="1"/>
  <c r="AU369" i="3" a="1"/>
  <c r="AU369" i="3" s="1"/>
  <c r="AR369" i="3" a="1"/>
  <c r="AR369" i="3" s="1"/>
  <c r="AZ369" i="3" a="1"/>
  <c r="AZ369" i="3" s="1"/>
  <c r="AW369" i="3" a="1"/>
  <c r="AW369" i="3" s="1"/>
  <c r="BA369" i="3" a="1"/>
  <c r="BA369" i="3" s="1"/>
  <c r="AX369" i="3" a="1"/>
  <c r="AX369" i="3" s="1"/>
  <c r="BB369" i="3"/>
  <c r="BC369" i="3" a="1"/>
  <c r="BC369" i="3" s="1"/>
  <c r="AY369" i="3" a="1"/>
  <c r="AY369" i="3" s="1"/>
  <c r="BC385" i="3" a="1"/>
  <c r="BC385" i="3" s="1"/>
  <c r="AW385" i="3" a="1"/>
  <c r="AW385" i="3" s="1"/>
  <c r="AY385" i="3" a="1"/>
  <c r="AY385" i="3" s="1"/>
  <c r="BA385" i="3" a="1"/>
  <c r="BA385" i="3" s="1"/>
  <c r="AX385" i="3" a="1"/>
  <c r="AX385" i="3" s="1"/>
  <c r="AZ385" i="3" a="1"/>
  <c r="AZ385" i="3" s="1"/>
  <c r="BB385" i="3"/>
  <c r="BS401" i="3" a="1"/>
  <c r="BS401" i="3" s="1"/>
  <c r="BM401" i="3" a="1"/>
  <c r="BM401" i="3" s="1"/>
  <c r="BO401" i="3" a="1"/>
  <c r="BO401" i="3" s="1"/>
  <c r="BQ401" i="3" a="1"/>
  <c r="BQ401" i="3" s="1"/>
  <c r="BR401" i="3"/>
  <c r="BN401" i="3" a="1"/>
  <c r="BN401" i="3" s="1"/>
  <c r="BP401" i="3" a="1"/>
  <c r="BP401" i="3" s="1"/>
  <c r="AX128" i="3" a="1"/>
  <c r="AX128" i="3" s="1"/>
  <c r="AO84" i="4" s="1"/>
  <c r="AZ128" i="3" a="1"/>
  <c r="AZ128" i="3" s="1"/>
  <c r="AQ84" i="4" s="1"/>
  <c r="BB128" i="3"/>
  <c r="AS84" i="4" s="1"/>
  <c r="BC128" i="3" a="1"/>
  <c r="BC128" i="3" s="1"/>
  <c r="AT84" i="4" s="1"/>
  <c r="AW128" i="3" a="1"/>
  <c r="AW128" i="3" s="1"/>
  <c r="AN84" i="4" s="1"/>
  <c r="AY128" i="3" a="1"/>
  <c r="AY128" i="3" s="1"/>
  <c r="AP84" i="4" s="1"/>
  <c r="BA128" i="3" a="1"/>
  <c r="BA128" i="3" s="1"/>
  <c r="AR84" i="4" s="1"/>
  <c r="BI128" i="3" a="1"/>
  <c r="BI128" i="3" s="1"/>
  <c r="AY84" i="4" s="1"/>
  <c r="BE128" i="3" a="1"/>
  <c r="BE128" i="3" s="1"/>
  <c r="AU84" i="4" s="1"/>
  <c r="BK128" i="3" a="1"/>
  <c r="BK128" i="3" s="1"/>
  <c r="BA84" i="4" s="1"/>
  <c r="BG128" i="3" a="1"/>
  <c r="BG128" i="3" s="1"/>
  <c r="AW84" i="4" s="1"/>
  <c r="BJ128" i="3"/>
  <c r="AZ84" i="4" s="1"/>
  <c r="BF128" i="3" a="1"/>
  <c r="BF128" i="3" s="1"/>
  <c r="AV84" i="4" s="1"/>
  <c r="BH128" i="3" a="1"/>
  <c r="BH128" i="3" s="1"/>
  <c r="AX84" i="4" s="1"/>
  <c r="AX160" i="3" a="1"/>
  <c r="AX160" i="3" s="1"/>
  <c r="AO224" i="4" s="1"/>
  <c r="BB160" i="3"/>
  <c r="AS224" i="4" s="1"/>
  <c r="AY160" i="3" a="1"/>
  <c r="AY160" i="3" s="1"/>
  <c r="AP224" i="4" s="1"/>
  <c r="BA160" i="3" a="1"/>
  <c r="BA160" i="3" s="1"/>
  <c r="AR224" i="4" s="1"/>
  <c r="AZ160" i="3" a="1"/>
  <c r="AZ160" i="3" s="1"/>
  <c r="AQ224" i="4" s="1"/>
  <c r="AW160" i="3" a="1"/>
  <c r="AW160" i="3" s="1"/>
  <c r="AN224" i="4" s="1"/>
  <c r="BC160" i="3" a="1"/>
  <c r="BC160" i="3" s="1"/>
  <c r="AT224" i="4" s="1"/>
  <c r="BO214" i="3" a="1"/>
  <c r="BO214" i="3" s="1"/>
  <c r="BD285" i="4" s="1"/>
  <c r="BS214" i="3" a="1"/>
  <c r="BS214" i="3" s="1"/>
  <c r="BH285" i="4" s="1"/>
  <c r="BP214" i="3" a="1"/>
  <c r="BP214" i="3" s="1"/>
  <c r="BE285" i="4" s="1"/>
  <c r="BM214" i="3" a="1"/>
  <c r="BM214" i="3" s="1"/>
  <c r="BB285" i="4" s="1"/>
  <c r="BQ214" i="3" a="1"/>
  <c r="BQ214" i="3" s="1"/>
  <c r="BF285" i="4" s="1"/>
  <c r="BR214" i="3"/>
  <c r="BG285" i="4" s="1"/>
  <c r="BN214" i="3" a="1"/>
  <c r="BN214" i="3" s="1"/>
  <c r="BC285" i="4" s="1"/>
  <c r="BE276" i="3" a="1"/>
  <c r="BE276" i="3" s="1"/>
  <c r="BF276" i="3" a="1"/>
  <c r="BF276" i="3" s="1"/>
  <c r="BI276" i="3" a="1"/>
  <c r="BI276" i="3" s="1"/>
  <c r="BH276" i="3" a="1"/>
  <c r="BH276" i="3" s="1"/>
  <c r="BK276" i="3" a="1"/>
  <c r="BK276" i="3" s="1"/>
  <c r="BG276" i="3" a="1"/>
  <c r="BG276" i="3" s="1"/>
  <c r="BJ276" i="3"/>
  <c r="BB316" i="3"/>
  <c r="AW316" i="3" a="1"/>
  <c r="AW316" i="3" s="1"/>
  <c r="BC316" i="3" a="1"/>
  <c r="BC316" i="3" s="1"/>
  <c r="AY316" i="3" a="1"/>
  <c r="AY316" i="3" s="1"/>
  <c r="AX316" i="3" a="1"/>
  <c r="AX316" i="3" s="1"/>
  <c r="BA316" i="3" a="1"/>
  <c r="BA316" i="3" s="1"/>
  <c r="AZ316" i="3" a="1"/>
  <c r="AZ316" i="3" s="1"/>
  <c r="BE316" i="3" a="1"/>
  <c r="BE316" i="3" s="1"/>
  <c r="BG316" i="3" a="1"/>
  <c r="BG316" i="3" s="1"/>
  <c r="BK316" i="3" a="1"/>
  <c r="BK316" i="3" s="1"/>
  <c r="BF316" i="3" a="1"/>
  <c r="BF316" i="3" s="1"/>
  <c r="BI316" i="3" a="1"/>
  <c r="BI316" i="3" s="1"/>
  <c r="BH316" i="3" a="1"/>
  <c r="BH316" i="3" s="1"/>
  <c r="BJ316" i="3"/>
  <c r="BA19" i="3" a="1"/>
  <c r="BA19" i="3" s="1"/>
  <c r="AX19" i="3" a="1"/>
  <c r="AX19" i="3" s="1"/>
  <c r="BC19" i="3" a="1"/>
  <c r="BC19" i="3" s="1"/>
  <c r="AW19" i="3" a="1"/>
  <c r="AW19" i="3" s="1"/>
  <c r="AZ19" i="3" a="1"/>
  <c r="AZ19" i="3" s="1"/>
  <c r="BB19" i="3"/>
  <c r="AY19" i="3" a="1"/>
  <c r="AY19" i="3" s="1"/>
  <c r="AY139" i="3" a="1"/>
  <c r="AY139" i="3" s="1"/>
  <c r="AP103" i="4" s="1"/>
  <c r="AZ139" i="3" a="1"/>
  <c r="AZ139" i="3" s="1"/>
  <c r="AQ103" i="4" s="1"/>
  <c r="BA139" i="3" a="1"/>
  <c r="BA139" i="3" s="1"/>
  <c r="AR103" i="4" s="1"/>
  <c r="BB139" i="3"/>
  <c r="AS103" i="4" s="1"/>
  <c r="AW139" i="3" a="1"/>
  <c r="AW139" i="3" s="1"/>
  <c r="AN103" i="4" s="1"/>
  <c r="AX139" i="3" a="1"/>
  <c r="AX139" i="3" s="1"/>
  <c r="AO103" i="4" s="1"/>
  <c r="BC139" i="3" a="1"/>
  <c r="BC139" i="3" s="1"/>
  <c r="AT103" i="4" s="1"/>
  <c r="BR171" i="3"/>
  <c r="BG243" i="4" s="1"/>
  <c r="BO171" i="3" a="1"/>
  <c r="BO171" i="3" s="1"/>
  <c r="BD243" i="4" s="1"/>
  <c r="BQ171" i="3" a="1"/>
  <c r="BQ171" i="3" s="1"/>
  <c r="BF243" i="4" s="1"/>
  <c r="BN171" i="3" a="1"/>
  <c r="BN171" i="3" s="1"/>
  <c r="BC243" i="4" s="1"/>
  <c r="BM171" i="3" a="1"/>
  <c r="BM171" i="3" s="1"/>
  <c r="BB243" i="4" s="1"/>
  <c r="BP171" i="3" a="1"/>
  <c r="BP171" i="3" s="1"/>
  <c r="BE243" i="4" s="1"/>
  <c r="BS171" i="3" a="1"/>
  <c r="BS171" i="3" s="1"/>
  <c r="BH243" i="4" s="1"/>
  <c r="AX201" i="3" a="1"/>
  <c r="AX201" i="3" s="1"/>
  <c r="AO317" i="4" s="1"/>
  <c r="BB201" i="3"/>
  <c r="AS317" i="4" s="1"/>
  <c r="AY201" i="3" a="1"/>
  <c r="AY201" i="3" s="1"/>
  <c r="AP317" i="4" s="1"/>
  <c r="BC201" i="3" a="1"/>
  <c r="BC201" i="3" s="1"/>
  <c r="AT317" i="4" s="1"/>
  <c r="AZ201" i="3" a="1"/>
  <c r="AZ201" i="3" s="1"/>
  <c r="AQ317" i="4" s="1"/>
  <c r="AW201" i="3" a="1"/>
  <c r="AW201" i="3" s="1"/>
  <c r="AN317" i="4" s="1"/>
  <c r="BA201" i="3" a="1"/>
  <c r="BA201" i="3" s="1"/>
  <c r="AR317" i="4" s="1"/>
  <c r="BG270" i="3" a="1"/>
  <c r="BG270" i="3" s="1"/>
  <c r="BK270" i="3" a="1"/>
  <c r="BK270" i="3" s="1"/>
  <c r="BH270" i="3" a="1"/>
  <c r="BH270" i="3" s="1"/>
  <c r="BE270" i="3" a="1"/>
  <c r="BE270" i="3" s="1"/>
  <c r="BI270" i="3" a="1"/>
  <c r="BI270" i="3" s="1"/>
  <c r="BF270" i="3" a="1"/>
  <c r="BF270" i="3" s="1"/>
  <c r="BJ270" i="3"/>
  <c r="BP287" i="3" a="1"/>
  <c r="BP287" i="3" s="1"/>
  <c r="BS287" i="3" a="1"/>
  <c r="BS287" i="3" s="1"/>
  <c r="BR287" i="3"/>
  <c r="BO287" i="3" a="1"/>
  <c r="BO287" i="3" s="1"/>
  <c r="BM287" i="3" a="1"/>
  <c r="BM287" i="3" s="1"/>
  <c r="BQ287" i="3" a="1"/>
  <c r="BQ287" i="3" s="1"/>
  <c r="BN287" i="3" a="1"/>
  <c r="BN287" i="3" s="1"/>
  <c r="BE303" i="3" a="1"/>
  <c r="BE303" i="3" s="1"/>
  <c r="BH303" i="3" a="1"/>
  <c r="BH303" i="3" s="1"/>
  <c r="BJ303" i="3"/>
  <c r="BF303" i="3" a="1"/>
  <c r="BF303" i="3" s="1"/>
  <c r="BK303" i="3" a="1"/>
  <c r="BK303" i="3" s="1"/>
  <c r="BG303" i="3" a="1"/>
  <c r="BG303" i="3" s="1"/>
  <c r="BI303" i="3" a="1"/>
  <c r="BI303" i="3" s="1"/>
  <c r="AW319" i="3" a="1"/>
  <c r="AW319" i="3" s="1"/>
  <c r="BA319" i="3" a="1"/>
  <c r="BA319" i="3" s="1"/>
  <c r="AX319" i="3" a="1"/>
  <c r="AX319" i="3" s="1"/>
  <c r="BB319" i="3"/>
  <c r="AY319" i="3" a="1"/>
  <c r="AY319" i="3" s="1"/>
  <c r="BC319" i="3" a="1"/>
  <c r="BC319" i="3" s="1"/>
  <c r="AZ319" i="3" a="1"/>
  <c r="AZ319" i="3" s="1"/>
  <c r="BH319" i="3" a="1"/>
  <c r="BH319" i="3" s="1"/>
  <c r="BE319" i="3" a="1"/>
  <c r="BE319" i="3" s="1"/>
  <c r="BI319" i="3" a="1"/>
  <c r="BI319" i="3" s="1"/>
  <c r="BF319" i="3" a="1"/>
  <c r="BF319" i="3" s="1"/>
  <c r="BJ319" i="3"/>
  <c r="BG319" i="3" a="1"/>
  <c r="BG319" i="3" s="1"/>
  <c r="BK319" i="3" a="1"/>
  <c r="BK319" i="3" s="1"/>
  <c r="AY366" i="3" a="1"/>
  <c r="AY366" i="3" s="1"/>
  <c r="BC366" i="3" a="1"/>
  <c r="BC366" i="3" s="1"/>
  <c r="AZ366" i="3" a="1"/>
  <c r="AZ366" i="3" s="1"/>
  <c r="AW366" i="3" a="1"/>
  <c r="AW366" i="3" s="1"/>
  <c r="BA366" i="3" a="1"/>
  <c r="BA366" i="3" s="1"/>
  <c r="AX366" i="3" a="1"/>
  <c r="AX366" i="3" s="1"/>
  <c r="BB366" i="3"/>
  <c r="AL382" i="3"/>
  <c r="AM382" i="3" a="1"/>
  <c r="AM382" i="3" s="1"/>
  <c r="AK382" i="3" a="1"/>
  <c r="AK382" i="3" s="1"/>
  <c r="AL398" i="3"/>
  <c r="AM398" i="3" a="1"/>
  <c r="AM398" i="3" s="1"/>
  <c r="AK398" i="3" a="1"/>
  <c r="AK398" i="3" s="1"/>
  <c r="BM100" i="3" a="1"/>
  <c r="BM100" i="3" s="1"/>
  <c r="BB216" i="4" s="1"/>
  <c r="BQ100" i="3" a="1"/>
  <c r="BQ100" i="3" s="1"/>
  <c r="BF216" i="4" s="1"/>
  <c r="BN100" i="3" a="1"/>
  <c r="BN100" i="3" s="1"/>
  <c r="BC216" i="4" s="1"/>
  <c r="BR100" i="3"/>
  <c r="BG216" i="4" s="1"/>
  <c r="BO100" i="3" a="1"/>
  <c r="BO100" i="3" s="1"/>
  <c r="BD216" i="4" s="1"/>
  <c r="BS100" i="3" a="1"/>
  <c r="BS100" i="3" s="1"/>
  <c r="BH216" i="4" s="1"/>
  <c r="BP100" i="3" a="1"/>
  <c r="BP100" i="3" s="1"/>
  <c r="BE216" i="4" s="1"/>
  <c r="BR132" i="3"/>
  <c r="BG108" i="4" s="1"/>
  <c r="BO132" i="3" a="1"/>
  <c r="BO132" i="3" s="1"/>
  <c r="BD108" i="4" s="1"/>
  <c r="BN132" i="3" a="1"/>
  <c r="BN132" i="3" s="1"/>
  <c r="BC108" i="4" s="1"/>
  <c r="BQ132" i="3" a="1"/>
  <c r="BQ132" i="3" s="1"/>
  <c r="BF108" i="4" s="1"/>
  <c r="BP132" i="3" a="1"/>
  <c r="BP132" i="3" s="1"/>
  <c r="BE108" i="4" s="1"/>
  <c r="BS132" i="3" a="1"/>
  <c r="BS132" i="3" s="1"/>
  <c r="BH108" i="4" s="1"/>
  <c r="BM132" i="3" a="1"/>
  <c r="BM132" i="3" s="1"/>
  <c r="BB108" i="4" s="1"/>
  <c r="BP280" i="3" a="1"/>
  <c r="BP280" i="3" s="1"/>
  <c r="BS280" i="3" a="1"/>
  <c r="BS280" i="3" s="1"/>
  <c r="BN280" i="3" a="1"/>
  <c r="BN280" i="3" s="1"/>
  <c r="BO280" i="3" a="1"/>
  <c r="BO280" i="3" s="1"/>
  <c r="BR280" i="3"/>
  <c r="BM280" i="3" a="1"/>
  <c r="BM280" i="3" s="1"/>
  <c r="BQ280" i="3" a="1"/>
  <c r="BQ280" i="3" s="1"/>
  <c r="BG332" i="3" a="1"/>
  <c r="BG332" i="3" s="1"/>
  <c r="AW456" i="4" s="1"/>
  <c r="BK332" i="3" a="1"/>
  <c r="BK332" i="3" s="1"/>
  <c r="BH332" i="3" a="1"/>
  <c r="BH332" i="3" s="1"/>
  <c r="AX456" i="4" s="1"/>
  <c r="BE332" i="3" a="1"/>
  <c r="BE332" i="3" s="1"/>
  <c r="AU456" i="4" s="1"/>
  <c r="BI332" i="3" a="1"/>
  <c r="BI332" i="3" s="1"/>
  <c r="AY456" i="4" s="1"/>
  <c r="BF332" i="3" a="1"/>
  <c r="BF332" i="3" s="1"/>
  <c r="AV456" i="4" s="1"/>
  <c r="BJ332" i="3"/>
  <c r="BS391" i="3" a="1"/>
  <c r="BS391" i="3" s="1"/>
  <c r="BM391" i="3" a="1"/>
  <c r="BM391" i="3" s="1"/>
  <c r="BO391" i="3" a="1"/>
  <c r="BO391" i="3" s="1"/>
  <c r="BQ391" i="3" a="1"/>
  <c r="BQ391" i="3" s="1"/>
  <c r="BN391" i="3" a="1"/>
  <c r="BN391" i="3" s="1"/>
  <c r="BP391" i="3" a="1"/>
  <c r="BP391" i="3" s="1"/>
  <c r="BR391" i="3"/>
  <c r="BP25" i="3" a="1"/>
  <c r="BP25" i="3" s="1"/>
  <c r="BE113" i="4" s="1"/>
  <c r="BM25" i="3" a="1"/>
  <c r="BM25" i="3" s="1"/>
  <c r="BB113" i="4" s="1"/>
  <c r="BQ25" i="3" a="1"/>
  <c r="BQ25" i="3" s="1"/>
  <c r="BF113" i="4" s="1"/>
  <c r="BN25" i="3" a="1"/>
  <c r="BN25" i="3" s="1"/>
  <c r="BC113" i="4" s="1"/>
  <c r="BR25" i="3"/>
  <c r="BG113" i="4" s="1"/>
  <c r="BO25" i="3" a="1"/>
  <c r="BO25" i="3" s="1"/>
  <c r="BD113" i="4" s="1"/>
  <c r="BS25" i="3" a="1"/>
  <c r="BS25" i="3" s="1"/>
  <c r="BH113" i="4" s="1"/>
  <c r="BM113" i="3" a="1"/>
  <c r="BM113" i="3" s="1"/>
  <c r="BB49" i="4" s="1"/>
  <c r="BQ113" i="3" a="1"/>
  <c r="BQ113" i="3" s="1"/>
  <c r="BF49" i="4" s="1"/>
  <c r="BN113" i="3" a="1"/>
  <c r="BN113" i="3" s="1"/>
  <c r="BC49" i="4" s="1"/>
  <c r="BO113" i="3" a="1"/>
  <c r="BO113" i="3" s="1"/>
  <c r="BD49" i="4" s="1"/>
  <c r="BS113" i="3" a="1"/>
  <c r="BS113" i="3" s="1"/>
  <c r="BH49" i="4" s="1"/>
  <c r="BP113" i="3" a="1"/>
  <c r="BP113" i="3" s="1"/>
  <c r="BE49" i="4" s="1"/>
  <c r="BR113" i="3"/>
  <c r="BG49" i="4" s="1"/>
  <c r="BJ129" i="3"/>
  <c r="AZ91" i="4" s="1"/>
  <c r="BH129" i="3" a="1"/>
  <c r="BH129" i="3" s="1"/>
  <c r="AX91" i="4" s="1"/>
  <c r="BE129" i="3" a="1"/>
  <c r="BE129" i="3" s="1"/>
  <c r="AU91" i="4" s="1"/>
  <c r="BK129" i="3" a="1"/>
  <c r="BK129" i="3" s="1"/>
  <c r="BA91" i="4" s="1"/>
  <c r="BG129" i="3" a="1"/>
  <c r="BG129" i="3" s="1"/>
  <c r="AW91" i="4" s="1"/>
  <c r="BF129" i="3" a="1"/>
  <c r="BF129" i="3" s="1"/>
  <c r="AV91" i="4" s="1"/>
  <c r="BI129" i="3" a="1"/>
  <c r="BI129" i="3" s="1"/>
  <c r="AY91" i="4" s="1"/>
  <c r="BF161" i="3" a="1"/>
  <c r="BF161" i="3" s="1"/>
  <c r="AV225" i="4" s="1"/>
  <c r="BK161" i="3" a="1"/>
  <c r="BK161" i="3" s="1"/>
  <c r="BA225" i="4" s="1"/>
  <c r="BH161" i="3" a="1"/>
  <c r="BH161" i="3" s="1"/>
  <c r="AX225" i="4" s="1"/>
  <c r="BJ161" i="3"/>
  <c r="AZ225" i="4" s="1"/>
  <c r="BE161" i="3" a="1"/>
  <c r="BE161" i="3" s="1"/>
  <c r="AU225" i="4" s="1"/>
  <c r="BG161" i="3" a="1"/>
  <c r="BG161" i="3" s="1"/>
  <c r="AW225" i="4" s="1"/>
  <c r="BI161" i="3" a="1"/>
  <c r="BI161" i="3" s="1"/>
  <c r="AY225" i="4" s="1"/>
  <c r="BE191" i="3" a="1"/>
  <c r="BE191" i="3" s="1"/>
  <c r="AU202" i="4" s="1"/>
  <c r="BI191" i="3" a="1"/>
  <c r="BI191" i="3" s="1"/>
  <c r="AY202" i="4" s="1"/>
  <c r="BF191" i="3" a="1"/>
  <c r="BF191" i="3" s="1"/>
  <c r="AV202" i="4" s="1"/>
  <c r="BJ191" i="3"/>
  <c r="AZ202" i="4" s="1"/>
  <c r="BG191" i="3" a="1"/>
  <c r="BG191" i="3" s="1"/>
  <c r="AW202" i="4" s="1"/>
  <c r="BK191" i="3" a="1"/>
  <c r="BK191" i="3" s="1"/>
  <c r="BA202" i="4" s="1"/>
  <c r="BH191" i="3" a="1"/>
  <c r="BH191" i="3" s="1"/>
  <c r="AX202" i="4" s="1"/>
  <c r="BG215" i="3" a="1"/>
  <c r="BG215" i="3" s="1"/>
  <c r="AW286" i="4" s="1"/>
  <c r="BK215" i="3" a="1"/>
  <c r="BK215" i="3" s="1"/>
  <c r="BA286" i="4" s="1"/>
  <c r="BH215" i="3" a="1"/>
  <c r="BH215" i="3" s="1"/>
  <c r="AX286" i="4" s="1"/>
  <c r="BE215" i="3" a="1"/>
  <c r="BE215" i="3" s="1"/>
  <c r="AU286" i="4" s="1"/>
  <c r="BI215" i="3" a="1"/>
  <c r="BI215" i="3" s="1"/>
  <c r="AY286" i="4" s="1"/>
  <c r="BF215" i="3" a="1"/>
  <c r="BF215" i="3" s="1"/>
  <c r="AV286" i="4" s="1"/>
  <c r="BJ215" i="3"/>
  <c r="AZ286" i="4" s="1"/>
  <c r="BB277" i="3"/>
  <c r="AY277" i="3" a="1"/>
  <c r="AY277" i="3" s="1"/>
  <c r="AP395" i="4" s="1"/>
  <c r="AW277" i="3" a="1"/>
  <c r="AW277" i="3" s="1"/>
  <c r="AN395" i="4" s="1"/>
  <c r="AX277" i="3" a="1"/>
  <c r="AX277" i="3" s="1"/>
  <c r="AO395" i="4" s="1"/>
  <c r="BA277" i="3" a="1"/>
  <c r="BA277" i="3" s="1"/>
  <c r="AR395" i="4" s="1"/>
  <c r="AZ277" i="3" a="1"/>
  <c r="AZ277" i="3" s="1"/>
  <c r="AQ395" i="4" s="1"/>
  <c r="BC277" i="3" a="1"/>
  <c r="BC277" i="3" s="1"/>
  <c r="BM293" i="3" a="1"/>
  <c r="BM293" i="3" s="1"/>
  <c r="BN293" i="3" a="1"/>
  <c r="BN293" i="3" s="1"/>
  <c r="BQ293" i="3" a="1"/>
  <c r="BQ293" i="3" s="1"/>
  <c r="BP293" i="3" a="1"/>
  <c r="BP293" i="3" s="1"/>
  <c r="BS293" i="3" a="1"/>
  <c r="BS293" i="3" s="1"/>
  <c r="BO293" i="3" a="1"/>
  <c r="BO293" i="3" s="1"/>
  <c r="BR293" i="3"/>
  <c r="AT309" i="3"/>
  <c r="BF336" i="3" a="1"/>
  <c r="BF336" i="3" s="1"/>
  <c r="BJ336" i="3"/>
  <c r="BG336" i="3" a="1"/>
  <c r="BG336" i="3" s="1"/>
  <c r="BH336" i="3" a="1"/>
  <c r="BH336" i="3" s="1"/>
  <c r="BI336" i="3" a="1"/>
  <c r="BI336" i="3" s="1"/>
  <c r="BK336" i="3" a="1"/>
  <c r="BK336" i="3" s="1"/>
  <c r="BE336" i="3" a="1"/>
  <c r="BE336" i="3" s="1"/>
  <c r="AP372" i="3" a="1"/>
  <c r="AP372" i="3" s="1"/>
  <c r="AT372" i="3"/>
  <c r="AQ372" i="3" a="1"/>
  <c r="AQ372" i="3" s="1"/>
  <c r="AU372" i="3" a="1"/>
  <c r="AU372" i="3" s="1"/>
  <c r="AR372" i="3" a="1"/>
  <c r="AR372" i="3" s="1"/>
  <c r="AO372" i="3" a="1"/>
  <c r="AO372" i="3" s="1"/>
  <c r="AS372" i="3" a="1"/>
  <c r="AS372" i="3" s="1"/>
  <c r="BM388" i="3" a="1"/>
  <c r="BM388" i="3" s="1"/>
  <c r="BR388" i="3"/>
  <c r="BP388" i="3" a="1"/>
  <c r="BP388" i="3" s="1"/>
  <c r="BS388" i="3" a="1"/>
  <c r="BS388" i="3" s="1"/>
  <c r="BN388" i="3" a="1"/>
  <c r="BN388" i="3" s="1"/>
  <c r="BQ388" i="3" a="1"/>
  <c r="BQ388" i="3" s="1"/>
  <c r="BO388" i="3" a="1"/>
  <c r="BO388" i="3" s="1"/>
  <c r="AU388" i="3" a="1"/>
  <c r="AU388" i="3" s="1"/>
  <c r="AO388" i="3" a="1"/>
  <c r="AO388" i="3" s="1"/>
  <c r="AQ388" i="3" a="1"/>
  <c r="AQ388" i="3" s="1"/>
  <c r="AS388" i="3" a="1"/>
  <c r="AS388" i="3" s="1"/>
  <c r="AP388" i="3" a="1"/>
  <c r="AP388" i="3" s="1"/>
  <c r="AR388" i="3" a="1"/>
  <c r="AR388" i="3" s="1"/>
  <c r="AT388" i="3"/>
  <c r="AU404" i="3" a="1"/>
  <c r="AU404" i="3" s="1"/>
  <c r="AO404" i="3" a="1"/>
  <c r="AO404" i="3" s="1"/>
  <c r="AS404" i="3" a="1"/>
  <c r="AS404" i="3" s="1"/>
  <c r="AQ404" i="3" a="1"/>
  <c r="AQ404" i="3" s="1"/>
  <c r="AR404" i="3" a="1"/>
  <c r="AR404" i="3" s="1"/>
  <c r="AT404" i="3"/>
  <c r="AP404" i="3" a="1"/>
  <c r="AP404" i="3" s="1"/>
  <c r="AO387" i="3" a="1"/>
  <c r="AO387" i="3" s="1"/>
  <c r="AT387" i="3"/>
  <c r="AR387" i="3" a="1"/>
  <c r="AR387" i="3" s="1"/>
  <c r="AU387" i="3" a="1"/>
  <c r="AU387" i="3" s="1"/>
  <c r="AP387" i="3" a="1"/>
  <c r="AP387" i="3" s="1"/>
  <c r="AS387" i="3" a="1"/>
  <c r="AS387" i="3" s="1"/>
  <c r="AQ387" i="3" a="1"/>
  <c r="AQ387" i="3" s="1"/>
  <c r="AW26" i="3" a="1"/>
  <c r="AW26" i="3" s="1"/>
  <c r="AN112" i="4" s="1"/>
  <c r="BA26" i="3" a="1"/>
  <c r="BA26" i="3" s="1"/>
  <c r="AR112" i="4" s="1"/>
  <c r="AX26" i="3" a="1"/>
  <c r="AX26" i="3" s="1"/>
  <c r="AO112" i="4" s="1"/>
  <c r="BB26" i="3"/>
  <c r="AS112" i="4" s="1"/>
  <c r="AY26" i="3" a="1"/>
  <c r="AY26" i="3" s="1"/>
  <c r="AP112" i="4" s="1"/>
  <c r="BC26" i="3" a="1"/>
  <c r="BC26" i="3" s="1"/>
  <c r="AT112" i="4" s="1"/>
  <c r="AZ26" i="3" a="1"/>
  <c r="AZ26" i="3" s="1"/>
  <c r="AQ112" i="4" s="1"/>
  <c r="BH26" i="3" a="1"/>
  <c r="BH26" i="3" s="1"/>
  <c r="AX112" i="4" s="1"/>
  <c r="BE26" i="3" a="1"/>
  <c r="BE26" i="3" s="1"/>
  <c r="AU112" i="4" s="1"/>
  <c r="BI26" i="3" a="1"/>
  <c r="BI26" i="3" s="1"/>
  <c r="AY112" i="4" s="1"/>
  <c r="BF26" i="3" a="1"/>
  <c r="BF26" i="3" s="1"/>
  <c r="AV112" i="4" s="1"/>
  <c r="BJ26" i="3"/>
  <c r="AZ112" i="4" s="1"/>
  <c r="BK26" i="3" a="1"/>
  <c r="BK26" i="3" s="1"/>
  <c r="BA112" i="4" s="1"/>
  <c r="BG26" i="3" a="1"/>
  <c r="BG26" i="3" s="1"/>
  <c r="AW112" i="4" s="1"/>
  <c r="BP114" i="3" a="1"/>
  <c r="BP114" i="3" s="1"/>
  <c r="BE50" i="4" s="1"/>
  <c r="BM114" i="3" a="1"/>
  <c r="BM114" i="3" s="1"/>
  <c r="BB50" i="4" s="1"/>
  <c r="BQ114" i="3" a="1"/>
  <c r="BQ114" i="3" s="1"/>
  <c r="BF50" i="4" s="1"/>
  <c r="BN114" i="3" a="1"/>
  <c r="BN114" i="3" s="1"/>
  <c r="BC50" i="4" s="1"/>
  <c r="BR114" i="3"/>
  <c r="BG50" i="4" s="1"/>
  <c r="BS114" i="3" a="1"/>
  <c r="BS114" i="3" s="1"/>
  <c r="BH50" i="4" s="1"/>
  <c r="BO114" i="3" a="1"/>
  <c r="BO114" i="3" s="1"/>
  <c r="BD50" i="4" s="1"/>
  <c r="BF130" i="3" a="1"/>
  <c r="BF130" i="3" s="1"/>
  <c r="AV100" i="4" s="1"/>
  <c r="BK130" i="3" a="1"/>
  <c r="BK130" i="3" s="1"/>
  <c r="BA100" i="4" s="1"/>
  <c r="BH130" i="3" a="1"/>
  <c r="BH130" i="3" s="1"/>
  <c r="AX100" i="4" s="1"/>
  <c r="BI130" i="3" a="1"/>
  <c r="BI130" i="3" s="1"/>
  <c r="AY100" i="4" s="1"/>
  <c r="BJ130" i="3"/>
  <c r="AZ100" i="4" s="1"/>
  <c r="BG130" i="3" a="1"/>
  <c r="BG130" i="3" s="1"/>
  <c r="AW100" i="4" s="1"/>
  <c r="BE130" i="3" a="1"/>
  <c r="BE130" i="3" s="1"/>
  <c r="AU100" i="4" s="1"/>
  <c r="BK146" i="3" a="1"/>
  <c r="BK146" i="3" s="1"/>
  <c r="BA208" i="4" s="1"/>
  <c r="BG146" i="3" a="1"/>
  <c r="BG146" i="3" s="1"/>
  <c r="AW208" i="4" s="1"/>
  <c r="BJ146" i="3"/>
  <c r="AZ208" i="4" s="1"/>
  <c r="BI146" i="3" a="1"/>
  <c r="BI146" i="3" s="1"/>
  <c r="AY208" i="4" s="1"/>
  <c r="BF146" i="3" a="1"/>
  <c r="BF146" i="3" s="1"/>
  <c r="AV208" i="4" s="1"/>
  <c r="BE146" i="3" a="1"/>
  <c r="BE146" i="3" s="1"/>
  <c r="AU208" i="4" s="1"/>
  <c r="BH146" i="3" a="1"/>
  <c r="BH146" i="3" s="1"/>
  <c r="AX208" i="4" s="1"/>
  <c r="BF216" i="3" a="1"/>
  <c r="BF216" i="3" s="1"/>
  <c r="AV287" i="4" s="1"/>
  <c r="BJ216" i="3"/>
  <c r="AZ287" i="4" s="1"/>
  <c r="BG216" i="3" a="1"/>
  <c r="BG216" i="3" s="1"/>
  <c r="AW287" i="4" s="1"/>
  <c r="BK216" i="3" a="1"/>
  <c r="BK216" i="3" s="1"/>
  <c r="BA287" i="4" s="1"/>
  <c r="BH216" i="3" a="1"/>
  <c r="BH216" i="3" s="1"/>
  <c r="AX287" i="4" s="1"/>
  <c r="BI216" i="3" a="1"/>
  <c r="BI216" i="3" s="1"/>
  <c r="AY287" i="4" s="1"/>
  <c r="BE216" i="3" a="1"/>
  <c r="BE216" i="3" s="1"/>
  <c r="AU287" i="4" s="1"/>
  <c r="BM278" i="3" a="1"/>
  <c r="BM278" i="3" s="1"/>
  <c r="BR278" i="3"/>
  <c r="BP278" i="3" a="1"/>
  <c r="BP278" i="3" s="1"/>
  <c r="BS278" i="3" a="1"/>
  <c r="BS278" i="3" s="1"/>
  <c r="BN278" i="3" a="1"/>
  <c r="BN278" i="3" s="1"/>
  <c r="BQ278" i="3" a="1"/>
  <c r="BQ278" i="3" s="1"/>
  <c r="BO278" i="3" a="1"/>
  <c r="BO278" i="3" s="1"/>
  <c r="BJ294" i="3"/>
  <c r="BG294" i="3" a="1"/>
  <c r="BG294" i="3" s="1"/>
  <c r="BE294" i="3" a="1"/>
  <c r="BE294" i="3" s="1"/>
  <c r="BF294" i="3" a="1"/>
  <c r="BF294" i="3" s="1"/>
  <c r="BI294" i="3" a="1"/>
  <c r="BI294" i="3" s="1"/>
  <c r="BH294" i="3" a="1"/>
  <c r="BH294" i="3" s="1"/>
  <c r="BK294" i="3" a="1"/>
  <c r="BK294" i="3" s="1"/>
  <c r="AZ310" i="3" a="1"/>
  <c r="AZ310" i="3" s="1"/>
  <c r="BB310" i="3"/>
  <c r="AX310" i="3" a="1"/>
  <c r="AX310" i="3" s="1"/>
  <c r="BC310" i="3" a="1"/>
  <c r="BC310" i="3" s="1"/>
  <c r="BA310" i="3" a="1"/>
  <c r="BA310" i="3" s="1"/>
  <c r="AW310" i="3" a="1"/>
  <c r="AW310" i="3" s="1"/>
  <c r="AY310" i="3" a="1"/>
  <c r="AY310" i="3" s="1"/>
  <c r="BE337" i="3" a="1"/>
  <c r="BE337" i="3" s="1"/>
  <c r="AU457" i="4" s="1"/>
  <c r="BI337" i="3" a="1"/>
  <c r="BI337" i="3" s="1"/>
  <c r="AY457" i="4" s="1"/>
  <c r="BG337" i="3" a="1"/>
  <c r="BG337" i="3" s="1"/>
  <c r="AW457" i="4" s="1"/>
  <c r="BK337" i="3" a="1"/>
  <c r="BK337" i="3" s="1"/>
  <c r="BF337" i="3" a="1"/>
  <c r="BF337" i="3" s="1"/>
  <c r="AV457" i="4" s="1"/>
  <c r="BH337" i="3" a="1"/>
  <c r="BH337" i="3" s="1"/>
  <c r="AX457" i="4" s="1"/>
  <c r="BJ337" i="3"/>
  <c r="AO373" i="3" a="1"/>
  <c r="AO373" i="3" s="1"/>
  <c r="AS373" i="3" a="1"/>
  <c r="AS373" i="3" s="1"/>
  <c r="AP373" i="3" a="1"/>
  <c r="AP373" i="3" s="1"/>
  <c r="AT373" i="3"/>
  <c r="AQ373" i="3" a="1"/>
  <c r="AQ373" i="3" s="1"/>
  <c r="AU373" i="3" a="1"/>
  <c r="AU373" i="3" s="1"/>
  <c r="AR373" i="3" a="1"/>
  <c r="AR373" i="3" s="1"/>
  <c r="AZ373" i="3" a="1"/>
  <c r="AZ373" i="3" s="1"/>
  <c r="AW373" i="3" a="1"/>
  <c r="AW373" i="3" s="1"/>
  <c r="BA373" i="3" a="1"/>
  <c r="BA373" i="3" s="1"/>
  <c r="AX373" i="3" a="1"/>
  <c r="AX373" i="3" s="1"/>
  <c r="BB373" i="3"/>
  <c r="AY373" i="3" a="1"/>
  <c r="AY373" i="3" s="1"/>
  <c r="BC373" i="3" a="1"/>
  <c r="BC373" i="3" s="1"/>
  <c r="BC389" i="3" a="1"/>
  <c r="BC389" i="3" s="1"/>
  <c r="AW389" i="3" a="1"/>
  <c r="AW389" i="3" s="1"/>
  <c r="AY389" i="3" a="1"/>
  <c r="AY389" i="3" s="1"/>
  <c r="BA389" i="3" a="1"/>
  <c r="BA389" i="3" s="1"/>
  <c r="AZ389" i="3" a="1"/>
  <c r="AZ389" i="3" s="1"/>
  <c r="BB389" i="3"/>
  <c r="AX389" i="3" a="1"/>
  <c r="AX389" i="3" s="1"/>
  <c r="AP405" i="3" a="1"/>
  <c r="AP405" i="3" s="1"/>
  <c r="AS405" i="3" a="1"/>
  <c r="AS405" i="3" s="1"/>
  <c r="AQ405" i="3" a="1"/>
  <c r="AQ405" i="3" s="1"/>
  <c r="AO405" i="3" a="1"/>
  <c r="AO405" i="3" s="1"/>
  <c r="AT405" i="3"/>
  <c r="AR405" i="3" a="1"/>
  <c r="AR405" i="3" s="1"/>
  <c r="AU405" i="3" a="1"/>
  <c r="AU405" i="3" s="1"/>
  <c r="BE104" i="3" a="1"/>
  <c r="BE104" i="3" s="1"/>
  <c r="AU234" i="4" s="1"/>
  <c r="BF104" i="3" a="1"/>
  <c r="BF104" i="3" s="1"/>
  <c r="AV234" i="4" s="1"/>
  <c r="BG104" i="3" a="1"/>
  <c r="BG104" i="3" s="1"/>
  <c r="AW234" i="4" s="1"/>
  <c r="BK104" i="3" a="1"/>
  <c r="BK104" i="3" s="1"/>
  <c r="BA234" i="4" s="1"/>
  <c r="BJ104" i="3"/>
  <c r="AZ234" i="4" s="1"/>
  <c r="BI104" i="3" a="1"/>
  <c r="BI104" i="3" s="1"/>
  <c r="AY234" i="4" s="1"/>
  <c r="BH104" i="3" a="1"/>
  <c r="BH104" i="3" s="1"/>
  <c r="AX234" i="4" s="1"/>
  <c r="BN136" i="3" a="1"/>
  <c r="BN136" i="3" s="1"/>
  <c r="BC106" i="4" s="1"/>
  <c r="BR136" i="3"/>
  <c r="BG106" i="4" s="1"/>
  <c r="BQ136" i="3" a="1"/>
  <c r="BQ136" i="3" s="1"/>
  <c r="BF106" i="4" s="1"/>
  <c r="BP136" i="3" a="1"/>
  <c r="BP136" i="3" s="1"/>
  <c r="BE106" i="4" s="1"/>
  <c r="BM136" i="3" a="1"/>
  <c r="BM136" i="3" s="1"/>
  <c r="BB106" i="4" s="1"/>
  <c r="BS136" i="3" a="1"/>
  <c r="BS136" i="3" s="1"/>
  <c r="BH106" i="4" s="1"/>
  <c r="BO136" i="3" a="1"/>
  <c r="BO136" i="3" s="1"/>
  <c r="BD106" i="4" s="1"/>
  <c r="BB168" i="3"/>
  <c r="AS246" i="4" s="1"/>
  <c r="AY168" i="3" a="1"/>
  <c r="AY168" i="3" s="1"/>
  <c r="AP246" i="4" s="1"/>
  <c r="AX168" i="3" a="1"/>
  <c r="AX168" i="3" s="1"/>
  <c r="AO246" i="4" s="1"/>
  <c r="BA168" i="3" a="1"/>
  <c r="BA168" i="3" s="1"/>
  <c r="AR246" i="4" s="1"/>
  <c r="AZ168" i="3" a="1"/>
  <c r="AZ168" i="3" s="1"/>
  <c r="AQ246" i="4" s="1"/>
  <c r="AW168" i="3" a="1"/>
  <c r="AW168" i="3" s="1"/>
  <c r="AN246" i="4" s="1"/>
  <c r="BC168" i="3" a="1"/>
  <c r="BC168" i="3" s="1"/>
  <c r="AT246" i="4" s="1"/>
  <c r="BO232" i="3" a="1"/>
  <c r="BO232" i="3" s="1"/>
  <c r="BD280" i="4" s="1"/>
  <c r="BS232" i="3" a="1"/>
  <c r="BS232" i="3" s="1"/>
  <c r="BH280" i="4" s="1"/>
  <c r="BP232" i="3" a="1"/>
  <c r="BP232" i="3" s="1"/>
  <c r="BE280" i="4" s="1"/>
  <c r="BM232" i="3" a="1"/>
  <c r="BM232" i="3" s="1"/>
  <c r="BB280" i="4" s="1"/>
  <c r="BQ232" i="3" a="1"/>
  <c r="BQ232" i="3" s="1"/>
  <c r="BF280" i="4" s="1"/>
  <c r="BN232" i="3" a="1"/>
  <c r="BN232" i="3" s="1"/>
  <c r="BC280" i="4" s="1"/>
  <c r="BR232" i="3"/>
  <c r="BG280" i="4" s="1"/>
  <c r="AW284" i="3" a="1"/>
  <c r="AW284" i="3" s="1"/>
  <c r="AN384" i="4" s="1"/>
  <c r="BB284" i="3"/>
  <c r="AX284" i="3" a="1"/>
  <c r="AX284" i="3" s="1"/>
  <c r="AO384" i="4" s="1"/>
  <c r="AY284" i="3" a="1"/>
  <c r="AY284" i="3" s="1"/>
  <c r="AP384" i="4" s="1"/>
  <c r="BC284" i="3" a="1"/>
  <c r="BC284" i="3" s="1"/>
  <c r="AZ284" i="3" a="1"/>
  <c r="AZ284" i="3" s="1"/>
  <c r="AQ384" i="4" s="1"/>
  <c r="BA284" i="3" a="1"/>
  <c r="BA284" i="3" s="1"/>
  <c r="AR384" i="4" s="1"/>
  <c r="BE360" i="3" a="1"/>
  <c r="BE360" i="3" s="1"/>
  <c r="BI360" i="3" a="1"/>
  <c r="BI360" i="3" s="1"/>
  <c r="BF360" i="3" a="1"/>
  <c r="BF360" i="3" s="1"/>
  <c r="BJ360" i="3"/>
  <c r="BG360" i="3" a="1"/>
  <c r="BG360" i="3" s="1"/>
  <c r="BK360" i="3" a="1"/>
  <c r="BK360" i="3" s="1"/>
  <c r="BH360" i="3" a="1"/>
  <c r="BH360" i="3" s="1"/>
  <c r="BP23" i="3" a="1"/>
  <c r="BP23" i="3" s="1"/>
  <c r="BE93" i="4" s="1"/>
  <c r="BM23" i="3" a="1"/>
  <c r="BM23" i="3" s="1"/>
  <c r="BB93" i="4" s="1"/>
  <c r="BQ23" i="3" a="1"/>
  <c r="BQ23" i="3" s="1"/>
  <c r="BF93" i="4" s="1"/>
  <c r="BN23" i="3" a="1"/>
  <c r="BN23" i="3" s="1"/>
  <c r="BC93" i="4" s="1"/>
  <c r="BR23" i="3"/>
  <c r="BG93" i="4" s="1"/>
  <c r="BS23" i="3" a="1"/>
  <c r="BS23" i="3" s="1"/>
  <c r="BH93" i="4" s="1"/>
  <c r="BO23" i="3" a="1"/>
  <c r="BO23" i="3" s="1"/>
  <c r="BD93" i="4" s="1"/>
  <c r="BN111" i="3" a="1"/>
  <c r="BN111" i="3" s="1"/>
  <c r="BC53" i="4" s="1"/>
  <c r="BR111" i="3"/>
  <c r="BG53" i="4" s="1"/>
  <c r="BS111" i="3" a="1"/>
  <c r="BS111" i="3" s="1"/>
  <c r="BH53" i="4" s="1"/>
  <c r="BP111" i="3" a="1"/>
  <c r="BP111" i="3" s="1"/>
  <c r="BE53" i="4" s="1"/>
  <c r="BQ111" i="3" a="1"/>
  <c r="BQ111" i="3" s="1"/>
  <c r="BF53" i="4" s="1"/>
  <c r="BO111" i="3" a="1"/>
  <c r="BO111" i="3" s="1"/>
  <c r="BD53" i="4" s="1"/>
  <c r="BM111" i="3" a="1"/>
  <c r="BM111" i="3" s="1"/>
  <c r="BB53" i="4" s="1"/>
  <c r="AY143" i="3" a="1"/>
  <c r="AY143" i="3" s="1"/>
  <c r="AP211" i="4" s="1"/>
  <c r="AX143" i="3" a="1"/>
  <c r="AX143" i="3" s="1"/>
  <c r="AO211" i="4" s="1"/>
  <c r="AW143" i="3" a="1"/>
  <c r="AW143" i="3" s="1"/>
  <c r="AN211" i="4" s="1"/>
  <c r="AZ143" i="3" a="1"/>
  <c r="AZ143" i="3" s="1"/>
  <c r="AQ211" i="4" s="1"/>
  <c r="BC143" i="3" a="1"/>
  <c r="BC143" i="3" s="1"/>
  <c r="AT211" i="4" s="1"/>
  <c r="BB143" i="3"/>
  <c r="AS211" i="4" s="1"/>
  <c r="BA143" i="3" a="1"/>
  <c r="BA143" i="3" s="1"/>
  <c r="AR211" i="4" s="1"/>
  <c r="BM159" i="3" a="1"/>
  <c r="BM159" i="3" s="1"/>
  <c r="BB223" i="4" s="1"/>
  <c r="BN159" i="3" a="1"/>
  <c r="BN159" i="3" s="1"/>
  <c r="BC223" i="4" s="1"/>
  <c r="BS159" i="3" a="1"/>
  <c r="BS159" i="3" s="1"/>
  <c r="BH223" i="4" s="1"/>
  <c r="BP159" i="3" a="1"/>
  <c r="BP159" i="3" s="1"/>
  <c r="BE223" i="4" s="1"/>
  <c r="BQ159" i="3" a="1"/>
  <c r="BQ159" i="3" s="1"/>
  <c r="BF223" i="4" s="1"/>
  <c r="BR159" i="3"/>
  <c r="BG223" i="4" s="1"/>
  <c r="BO159" i="3" a="1"/>
  <c r="BO159" i="3" s="1"/>
  <c r="BD223" i="4" s="1"/>
  <c r="BG179" i="3" a="1"/>
  <c r="BG179" i="3" s="1"/>
  <c r="BK179" i="3" a="1"/>
  <c r="BK179" i="3" s="1"/>
  <c r="BH179" i="3" a="1"/>
  <c r="BH179" i="3" s="1"/>
  <c r="BE179" i="3" a="1"/>
  <c r="BE179" i="3" s="1"/>
  <c r="BI179" i="3" a="1"/>
  <c r="BI179" i="3" s="1"/>
  <c r="BF179" i="3" a="1"/>
  <c r="BF179" i="3" s="1"/>
  <c r="BJ179" i="3"/>
  <c r="AX213" i="3" a="1"/>
  <c r="AX213" i="3" s="1"/>
  <c r="AO290" i="4" s="1"/>
  <c r="BB213" i="3"/>
  <c r="AS290" i="4" s="1"/>
  <c r="AY213" i="3" a="1"/>
  <c r="AY213" i="3" s="1"/>
  <c r="AP290" i="4" s="1"/>
  <c r="BC213" i="3" a="1"/>
  <c r="BC213" i="3" s="1"/>
  <c r="AT290" i="4" s="1"/>
  <c r="AZ213" i="3" a="1"/>
  <c r="AZ213" i="3" s="1"/>
  <c r="AQ290" i="4" s="1"/>
  <c r="BA213" i="3" a="1"/>
  <c r="BA213" i="3" s="1"/>
  <c r="AR290" i="4" s="1"/>
  <c r="AW213" i="3" a="1"/>
  <c r="AW213" i="3" s="1"/>
  <c r="AN290" i="4" s="1"/>
  <c r="BF244" i="3" a="1"/>
  <c r="BF244" i="3" s="1"/>
  <c r="BE244" i="3" a="1"/>
  <c r="BE244" i="3" s="1"/>
  <c r="BK244" i="3" a="1"/>
  <c r="BK244" i="3" s="1"/>
  <c r="BH244" i="3" a="1"/>
  <c r="BH244" i="3" s="1"/>
  <c r="BG244" i="3" a="1"/>
  <c r="BG244" i="3" s="1"/>
  <c r="BI244" i="3" a="1"/>
  <c r="BI244" i="3" s="1"/>
  <c r="BJ244" i="3"/>
  <c r="AU244" i="3" a="1"/>
  <c r="AU244" i="3" s="1"/>
  <c r="AQ244" i="3" a="1"/>
  <c r="AQ244" i="3" s="1"/>
  <c r="AP244" i="3" a="1"/>
  <c r="AP244" i="3" s="1"/>
  <c r="AO244" i="3" a="1"/>
  <c r="AO244" i="3" s="1"/>
  <c r="AS244" i="3" a="1"/>
  <c r="AS244" i="3" s="1"/>
  <c r="AT244" i="3"/>
  <c r="AR244" i="3" a="1"/>
  <c r="AR244" i="3" s="1"/>
  <c r="AT275" i="3"/>
  <c r="BF291" i="3" a="1"/>
  <c r="BF291" i="3" s="1"/>
  <c r="AV382" i="4" s="1"/>
  <c r="BI291" i="3" a="1"/>
  <c r="BI291" i="3" s="1"/>
  <c r="AY382" i="4" s="1"/>
  <c r="BG291" i="3" a="1"/>
  <c r="BG291" i="3" s="1"/>
  <c r="AW382" i="4" s="1"/>
  <c r="BJ291" i="3"/>
  <c r="BK291" i="3" a="1"/>
  <c r="BK291" i="3" s="1"/>
  <c r="BE291" i="3" a="1"/>
  <c r="BE291" i="3" s="1"/>
  <c r="AU382" i="4" s="1"/>
  <c r="BH291" i="3" a="1"/>
  <c r="BH291" i="3" s="1"/>
  <c r="AX382" i="4" s="1"/>
  <c r="AY307" i="3" a="1"/>
  <c r="AY307" i="3" s="1"/>
  <c r="BA307" i="3" a="1"/>
  <c r="BA307" i="3" s="1"/>
  <c r="BC307" i="3" a="1"/>
  <c r="BC307" i="3" s="1"/>
  <c r="AW307" i="3" a="1"/>
  <c r="AW307" i="3" s="1"/>
  <c r="BB307" i="3"/>
  <c r="AX307" i="3" a="1"/>
  <c r="AX307" i="3" s="1"/>
  <c r="AZ307" i="3" a="1"/>
  <c r="AZ307" i="3" s="1"/>
  <c r="AW331" i="3" a="1"/>
  <c r="AW331" i="3" s="1"/>
  <c r="BA331" i="3" a="1"/>
  <c r="BA331" i="3" s="1"/>
  <c r="AX331" i="3" a="1"/>
  <c r="AX331" i="3" s="1"/>
  <c r="BB331" i="3"/>
  <c r="AY331" i="3" a="1"/>
  <c r="AY331" i="3" s="1"/>
  <c r="BC331" i="3" a="1"/>
  <c r="BC331" i="3" s="1"/>
  <c r="AZ331" i="3" a="1"/>
  <c r="AZ331" i="3" s="1"/>
  <c r="BH331" i="3" a="1"/>
  <c r="BH331" i="3" s="1"/>
  <c r="BE331" i="3" a="1"/>
  <c r="BE331" i="3" s="1"/>
  <c r="BI331" i="3" a="1"/>
  <c r="BI331" i="3" s="1"/>
  <c r="BF331" i="3" a="1"/>
  <c r="BF331" i="3" s="1"/>
  <c r="BJ331" i="3"/>
  <c r="BG331" i="3" a="1"/>
  <c r="BG331" i="3" s="1"/>
  <c r="BK331" i="3" a="1"/>
  <c r="BK331" i="3" s="1"/>
  <c r="AY370" i="3" a="1"/>
  <c r="AY370" i="3" s="1"/>
  <c r="BC370" i="3" a="1"/>
  <c r="BC370" i="3" s="1"/>
  <c r="AZ370" i="3" a="1"/>
  <c r="AZ370" i="3" s="1"/>
  <c r="AW370" i="3" a="1"/>
  <c r="AW370" i="3" s="1"/>
  <c r="BA370" i="3" a="1"/>
  <c r="BA370" i="3" s="1"/>
  <c r="AX370" i="3" a="1"/>
  <c r="AX370" i="3" s="1"/>
  <c r="BB370" i="3"/>
  <c r="AL386" i="3"/>
  <c r="AM386" i="3" a="1"/>
  <c r="AM386" i="3" s="1"/>
  <c r="AK386" i="3" a="1"/>
  <c r="AK386" i="3" s="1"/>
  <c r="BM402" i="3" a="1"/>
  <c r="BM402" i="3" s="1"/>
  <c r="BR402" i="3"/>
  <c r="BP402" i="3" a="1"/>
  <c r="BP402" i="3" s="1"/>
  <c r="BS402" i="3" a="1"/>
  <c r="BS402" i="3" s="1"/>
  <c r="BN402" i="3" a="1"/>
  <c r="BN402" i="3" s="1"/>
  <c r="BQ402" i="3" a="1"/>
  <c r="BQ402" i="3" s="1"/>
  <c r="BO402" i="3" a="1"/>
  <c r="BO402" i="3" s="1"/>
  <c r="BF108" i="3" a="1"/>
  <c r="BF108" i="3" s="1"/>
  <c r="AV44" i="4" s="1"/>
  <c r="BH108" i="3" a="1"/>
  <c r="BH108" i="3" s="1"/>
  <c r="AX44" i="4" s="1"/>
  <c r="BJ108" i="3"/>
  <c r="AZ44" i="4" s="1"/>
  <c r="BK108" i="3" a="1"/>
  <c r="BK108" i="3" s="1"/>
  <c r="BA44" i="4" s="1"/>
  <c r="BI108" i="3" a="1"/>
  <c r="BI108" i="3" s="1"/>
  <c r="AY44" i="4" s="1"/>
  <c r="BG108" i="3" a="1"/>
  <c r="BG108" i="3" s="1"/>
  <c r="AW44" i="4" s="1"/>
  <c r="BE108" i="3" a="1"/>
  <c r="BE108" i="3" s="1"/>
  <c r="AU44" i="4" s="1"/>
  <c r="BN140" i="3" a="1"/>
  <c r="BN140" i="3" s="1"/>
  <c r="BC110" i="4" s="1"/>
  <c r="BR140" i="3"/>
  <c r="BG110" i="4" s="1"/>
  <c r="BQ140" i="3" a="1"/>
  <c r="BQ140" i="3" s="1"/>
  <c r="BF110" i="4" s="1"/>
  <c r="BP140" i="3" a="1"/>
  <c r="BP140" i="3" s="1"/>
  <c r="BE110" i="4" s="1"/>
  <c r="BM140" i="3" a="1"/>
  <c r="BM140" i="3" s="1"/>
  <c r="BB110" i="4" s="1"/>
  <c r="BS140" i="3" a="1"/>
  <c r="BS140" i="3" s="1"/>
  <c r="BH110" i="4" s="1"/>
  <c r="BO140" i="3" a="1"/>
  <c r="BO140" i="3" s="1"/>
  <c r="BD110" i="4" s="1"/>
  <c r="AW241" i="3" a="1"/>
  <c r="AW241" i="3" s="1"/>
  <c r="BA241" i="3" a="1"/>
  <c r="BA241" i="3" s="1"/>
  <c r="AX241" i="3" a="1"/>
  <c r="AX241" i="3" s="1"/>
  <c r="BB241" i="3"/>
  <c r="AY241" i="3" a="1"/>
  <c r="AY241" i="3" s="1"/>
  <c r="BC241" i="3" a="1"/>
  <c r="BC241" i="3" s="1"/>
  <c r="AZ241" i="3" a="1"/>
  <c r="AZ241" i="3" s="1"/>
  <c r="BO292" i="3" a="1"/>
  <c r="BO292" i="3" s="1"/>
  <c r="BD369" i="4" s="1"/>
  <c r="BQ292" i="3" a="1"/>
  <c r="BQ292" i="3" s="1"/>
  <c r="BF369" i="4" s="1"/>
  <c r="BN292" i="3" a="1"/>
  <c r="BN292" i="3" s="1"/>
  <c r="BC369" i="4" s="1"/>
  <c r="BR292" i="3"/>
  <c r="BS292" i="3" a="1"/>
  <c r="BS292" i="3" s="1"/>
  <c r="BM292" i="3" a="1"/>
  <c r="BM292" i="3" s="1"/>
  <c r="BB369" i="4" s="1"/>
  <c r="BP292" i="3" a="1"/>
  <c r="BP292" i="3" s="1"/>
  <c r="BE369" i="4" s="1"/>
  <c r="BP371" i="3" a="1"/>
  <c r="BP371" i="3" s="1"/>
  <c r="BM371" i="3" a="1"/>
  <c r="BM371" i="3" s="1"/>
  <c r="BQ371" i="3" a="1"/>
  <c r="BQ371" i="3" s="1"/>
  <c r="BN371" i="3" a="1"/>
  <c r="BN371" i="3" s="1"/>
  <c r="BR371" i="3"/>
  <c r="BO371" i="3" a="1"/>
  <c r="BO371" i="3" s="1"/>
  <c r="BS371" i="3" a="1"/>
  <c r="BS371" i="3" s="1"/>
  <c r="AM407" i="3" a="1"/>
  <c r="AM407" i="3" s="1"/>
  <c r="AK407" i="3" a="1"/>
  <c r="AK407" i="3" s="1"/>
  <c r="AL407" i="3"/>
  <c r="BO133" i="3" a="1"/>
  <c r="BO133" i="3" s="1"/>
  <c r="BD109" i="4" s="1"/>
  <c r="BM133" i="3" a="1"/>
  <c r="BM133" i="3" s="1"/>
  <c r="BB109" i="4" s="1"/>
  <c r="BN133" i="3" a="1"/>
  <c r="BN133" i="3" s="1"/>
  <c r="BC109" i="4" s="1"/>
  <c r="BS133" i="3" a="1"/>
  <c r="BS133" i="3" s="1"/>
  <c r="BH109" i="4" s="1"/>
  <c r="BP133" i="3" a="1"/>
  <c r="BP133" i="3" s="1"/>
  <c r="BE109" i="4" s="1"/>
  <c r="BQ133" i="3" a="1"/>
  <c r="BQ133" i="3" s="1"/>
  <c r="BF109" i="4" s="1"/>
  <c r="BR133" i="3"/>
  <c r="BG109" i="4" s="1"/>
  <c r="BE297" i="3" a="1"/>
  <c r="BE297" i="3" s="1"/>
  <c r="BJ297" i="3"/>
  <c r="BH297" i="3" a="1"/>
  <c r="BH297" i="3" s="1"/>
  <c r="BK297" i="3" a="1"/>
  <c r="BK297" i="3" s="1"/>
  <c r="BF297" i="3" a="1"/>
  <c r="BF297" i="3" s="1"/>
  <c r="BI297" i="3" a="1"/>
  <c r="BI297" i="3" s="1"/>
  <c r="BG297" i="3" a="1"/>
  <c r="BG297" i="3" s="1"/>
  <c r="BM392" i="3" a="1"/>
  <c r="BM392" i="3" s="1"/>
  <c r="BR392" i="3"/>
  <c r="BP392" i="3" a="1"/>
  <c r="BP392" i="3" s="1"/>
  <c r="BS392" i="3" a="1"/>
  <c r="BS392" i="3" s="1"/>
  <c r="BN392" i="3" a="1"/>
  <c r="BN392" i="3" s="1"/>
  <c r="BQ392" i="3" a="1"/>
  <c r="BQ392" i="3" s="1"/>
  <c r="BO392" i="3" a="1"/>
  <c r="BO392" i="3" s="1"/>
  <c r="BR13" i="3"/>
  <c r="BG98" i="4" s="1"/>
  <c r="BO13" i="3" a="1"/>
  <c r="BO13" i="3" s="1"/>
  <c r="BD98" i="4" s="1"/>
  <c r="BM13" i="3" a="1"/>
  <c r="BM13" i="3" s="1"/>
  <c r="BB98" i="4" s="1"/>
  <c r="BN13" i="3" a="1"/>
  <c r="BN13" i="3" s="1"/>
  <c r="BC98" i="4" s="1"/>
  <c r="BS13" i="3" a="1"/>
  <c r="BS13" i="3" s="1"/>
  <c r="BH98" i="4" s="1"/>
  <c r="BQ13" i="3" a="1"/>
  <c r="BQ13" i="3" s="1"/>
  <c r="BF98" i="4" s="1"/>
  <c r="BP13" i="3" a="1"/>
  <c r="BP13" i="3" s="1"/>
  <c r="BE98" i="4" s="1"/>
  <c r="AY118" i="3" a="1"/>
  <c r="AY118" i="3" s="1"/>
  <c r="AP54" i="4" s="1"/>
  <c r="BC118" i="3" a="1"/>
  <c r="BC118" i="3" s="1"/>
  <c r="AT54" i="4" s="1"/>
  <c r="AW118" i="3" a="1"/>
  <c r="AW118" i="3" s="1"/>
  <c r="AN54" i="4" s="1"/>
  <c r="AZ118" i="3" a="1"/>
  <c r="AZ118" i="3" s="1"/>
  <c r="AQ54" i="4" s="1"/>
  <c r="BA118" i="3" a="1"/>
  <c r="BA118" i="3" s="1"/>
  <c r="AR54" i="4" s="1"/>
  <c r="AX118" i="3" a="1"/>
  <c r="AX118" i="3" s="1"/>
  <c r="AO54" i="4" s="1"/>
  <c r="BB118" i="3"/>
  <c r="AS54" i="4" s="1"/>
  <c r="AT298" i="3"/>
  <c r="AO377" i="3" a="1"/>
  <c r="AO377" i="3" s="1"/>
  <c r="AS377" i="3" a="1"/>
  <c r="AS377" i="3" s="1"/>
  <c r="AP377" i="3" a="1"/>
  <c r="AP377" i="3" s="1"/>
  <c r="AT377" i="3"/>
  <c r="AQ377" i="3" a="1"/>
  <c r="AQ377" i="3" s="1"/>
  <c r="AU377" i="3" a="1"/>
  <c r="AU377" i="3" s="1"/>
  <c r="AR377" i="3" a="1"/>
  <c r="AR377" i="3" s="1"/>
  <c r="BR144" i="3"/>
  <c r="BG212" i="4" s="1"/>
  <c r="BN144" i="3" a="1"/>
  <c r="BN144" i="3" s="1"/>
  <c r="BC212" i="4" s="1"/>
  <c r="BO144" i="3" a="1"/>
  <c r="BO144" i="3" s="1"/>
  <c r="BD212" i="4" s="1"/>
  <c r="BQ144" i="3" a="1"/>
  <c r="BQ144" i="3" s="1"/>
  <c r="BF212" i="4" s="1"/>
  <c r="BP144" i="3" a="1"/>
  <c r="BP144" i="3" s="1"/>
  <c r="BE212" i="4" s="1"/>
  <c r="BM144" i="3" a="1"/>
  <c r="BM144" i="3" s="1"/>
  <c r="BB212" i="4" s="1"/>
  <c r="BS144" i="3" a="1"/>
  <c r="BS144" i="3" s="1"/>
  <c r="BH212" i="4" s="1"/>
  <c r="AT296" i="3"/>
  <c r="BG99" i="3" a="1"/>
  <c r="BG99" i="3" s="1"/>
  <c r="AW214" i="4" s="1"/>
  <c r="BK99" i="3" a="1"/>
  <c r="BK99" i="3" s="1"/>
  <c r="BA214" i="4" s="1"/>
  <c r="BH99" i="3" a="1"/>
  <c r="BH99" i="3" s="1"/>
  <c r="AX214" i="4" s="1"/>
  <c r="BE99" i="3" a="1"/>
  <c r="BE99" i="3" s="1"/>
  <c r="AU214" i="4" s="1"/>
  <c r="BI99" i="3" a="1"/>
  <c r="BI99" i="3" s="1"/>
  <c r="AY214" i="4" s="1"/>
  <c r="BF99" i="3" a="1"/>
  <c r="BF99" i="3" s="1"/>
  <c r="AV214" i="4" s="1"/>
  <c r="BJ99" i="3"/>
  <c r="AZ214" i="4" s="1"/>
  <c r="BH163" i="3" a="1"/>
  <c r="BH163" i="3" s="1"/>
  <c r="AX241" i="4" s="1"/>
  <c r="BE163" i="3" a="1"/>
  <c r="BE163" i="3" s="1"/>
  <c r="AU241" i="4" s="1"/>
  <c r="BK163" i="3" a="1"/>
  <c r="BK163" i="3" s="1"/>
  <c r="BA241" i="4" s="1"/>
  <c r="BG163" i="3" a="1"/>
  <c r="BG163" i="3" s="1"/>
  <c r="AW241" i="4" s="1"/>
  <c r="BF163" i="3" a="1"/>
  <c r="BF163" i="3" s="1"/>
  <c r="AV241" i="4" s="1"/>
  <c r="BJ163" i="3"/>
  <c r="AZ241" i="4" s="1"/>
  <c r="BI163" i="3" a="1"/>
  <c r="BI163" i="3" s="1"/>
  <c r="AY241" i="4" s="1"/>
  <c r="AT262" i="3"/>
  <c r="AU262" i="3" a="1"/>
  <c r="AU262" i="3" s="1"/>
  <c r="AP262" i="3" a="1"/>
  <c r="AP262" i="3" s="1"/>
  <c r="AR262" i="3" a="1"/>
  <c r="AR262" i="3" s="1"/>
  <c r="AQ262" i="3" a="1"/>
  <c r="AQ262" i="3" s="1"/>
  <c r="AS262" i="3" a="1"/>
  <c r="AS262" i="3" s="1"/>
  <c r="AO262" i="3" a="1"/>
  <c r="AO262" i="3" s="1"/>
  <c r="BO341" i="3" a="1"/>
  <c r="BO341" i="3" s="1"/>
  <c r="BS341" i="3" a="1"/>
  <c r="BS341" i="3" s="1"/>
  <c r="BM341" i="3" a="1"/>
  <c r="BM341" i="3" s="1"/>
  <c r="BQ341" i="3" a="1"/>
  <c r="BQ341" i="3" s="1"/>
  <c r="BN341" i="3" a="1"/>
  <c r="BN341" i="3" s="1"/>
  <c r="BP341" i="3" a="1"/>
  <c r="BP341" i="3" s="1"/>
  <c r="BR341" i="3"/>
  <c r="AL390" i="3"/>
  <c r="AM390" i="3" a="1"/>
  <c r="AM390" i="3" s="1"/>
  <c r="AK390" i="3" a="1"/>
  <c r="AK390" i="3" s="1"/>
  <c r="BF194" i="3" a="1"/>
  <c r="BF194" i="3" s="1"/>
  <c r="AV279" i="4" s="1"/>
  <c r="BJ194" i="3"/>
  <c r="AZ279" i="4" s="1"/>
  <c r="BG194" i="3" a="1"/>
  <c r="BG194" i="3" s="1"/>
  <c r="AW279" i="4" s="1"/>
  <c r="BK194" i="3" a="1"/>
  <c r="BK194" i="3" s="1"/>
  <c r="BA279" i="4" s="1"/>
  <c r="BH194" i="3" a="1"/>
  <c r="BH194" i="3" s="1"/>
  <c r="AX279" i="4" s="1"/>
  <c r="BE194" i="3" a="1"/>
  <c r="BE194" i="3" s="1"/>
  <c r="AU279" i="4" s="1"/>
  <c r="BI194" i="3" a="1"/>
  <c r="BI194" i="3" s="1"/>
  <c r="AY279" i="4" s="1"/>
  <c r="BC383" i="3" a="1"/>
  <c r="BC383" i="3" s="1"/>
  <c r="AW383" i="3" a="1"/>
  <c r="AW383" i="3" s="1"/>
  <c r="AY383" i="3" a="1"/>
  <c r="AY383" i="3" s="1"/>
  <c r="BA383" i="3" a="1"/>
  <c r="BA383" i="3" s="1"/>
  <c r="AX383" i="3" a="1"/>
  <c r="AX383" i="3" s="1"/>
  <c r="AZ383" i="3" a="1"/>
  <c r="AZ383" i="3" s="1"/>
  <c r="BB383" i="3"/>
  <c r="AT268" i="3"/>
  <c r="AS268" i="3" a="1"/>
  <c r="AS268" i="3" s="1"/>
  <c r="AR268" i="3" a="1"/>
  <c r="AR268" i="3" s="1"/>
  <c r="AO268" i="3" a="1"/>
  <c r="AO268" i="3" s="1"/>
  <c r="AU268" i="3" a="1"/>
  <c r="AU268" i="3" s="1"/>
  <c r="AP268" i="3" a="1"/>
  <c r="AP268" i="3" s="1"/>
  <c r="AQ268" i="3" a="1"/>
  <c r="AQ268" i="3" s="1"/>
  <c r="AP361" i="3" a="1"/>
  <c r="AP361" i="3" s="1"/>
  <c r="AT361" i="3"/>
  <c r="AQ361" i="3" a="1"/>
  <c r="AQ361" i="3" s="1"/>
  <c r="AU361" i="3" a="1"/>
  <c r="AU361" i="3" s="1"/>
  <c r="AR361" i="3" a="1"/>
  <c r="AR361" i="3" s="1"/>
  <c r="AO361" i="3" a="1"/>
  <c r="AO361" i="3" s="1"/>
  <c r="AS361" i="3" a="1"/>
  <c r="AS361" i="3" s="1"/>
  <c r="AX367" i="3" a="1"/>
  <c r="AX367" i="3" s="1"/>
  <c r="BB367" i="3"/>
  <c r="AY367" i="3" a="1"/>
  <c r="AY367" i="3" s="1"/>
  <c r="BC367" i="3" a="1"/>
  <c r="BC367" i="3" s="1"/>
  <c r="AZ367" i="3" a="1"/>
  <c r="AZ367" i="3" s="1"/>
  <c r="AW367" i="3" a="1"/>
  <c r="AW367" i="3" s="1"/>
  <c r="BA367" i="3" a="1"/>
  <c r="BA367" i="3" s="1"/>
  <c r="BR170" i="3"/>
  <c r="BG242" i="4" s="1"/>
  <c r="BP170" i="3" a="1"/>
  <c r="BP170" i="3" s="1"/>
  <c r="BE242" i="4" s="1"/>
  <c r="BM170" i="3" a="1"/>
  <c r="BM170" i="3" s="1"/>
  <c r="BB242" i="4" s="1"/>
  <c r="BS170" i="3" a="1"/>
  <c r="BS170" i="3" s="1"/>
  <c r="BH242" i="4" s="1"/>
  <c r="BO170" i="3" a="1"/>
  <c r="BO170" i="3" s="1"/>
  <c r="BD242" i="4" s="1"/>
  <c r="BN170" i="3" a="1"/>
  <c r="BN170" i="3" s="1"/>
  <c r="BC242" i="4" s="1"/>
  <c r="BQ170" i="3" a="1"/>
  <c r="BQ170" i="3" s="1"/>
  <c r="BF242" i="4" s="1"/>
  <c r="BF286" i="3" a="1"/>
  <c r="BF286" i="3" s="1"/>
  <c r="BI286" i="3" a="1"/>
  <c r="BI286" i="3" s="1"/>
  <c r="BH286" i="3" a="1"/>
  <c r="BH286" i="3" s="1"/>
  <c r="BK286" i="3" a="1"/>
  <c r="BK286" i="3" s="1"/>
  <c r="BJ286" i="3"/>
  <c r="BG286" i="3" a="1"/>
  <c r="BG286" i="3" s="1"/>
  <c r="BE286" i="3" a="1"/>
  <c r="BE286" i="3" s="1"/>
  <c r="BF196" i="3" a="1"/>
  <c r="BF196" i="3" s="1"/>
  <c r="AV292" i="4" s="1"/>
  <c r="BJ196" i="3"/>
  <c r="AZ292" i="4" s="1"/>
  <c r="BH196" i="3" a="1"/>
  <c r="BH196" i="3" s="1"/>
  <c r="AX292" i="4" s="1"/>
  <c r="BK196" i="3" a="1"/>
  <c r="BK196" i="3" s="1"/>
  <c r="BA292" i="4" s="1"/>
  <c r="BE196" i="3" a="1"/>
  <c r="BE196" i="3" s="1"/>
  <c r="AU292" i="4" s="1"/>
  <c r="BG196" i="3" a="1"/>
  <c r="BG196" i="3" s="1"/>
  <c r="AW292" i="4" s="1"/>
  <c r="BI196" i="3" a="1"/>
  <c r="BI196" i="3" s="1"/>
  <c r="AY292" i="4" s="1"/>
  <c r="BB15" i="3"/>
  <c r="AS201" i="4" s="1"/>
  <c r="AY15" i="3" a="1"/>
  <c r="AY15" i="3" s="1"/>
  <c r="AP201" i="4" s="1"/>
  <c r="AZ15" i="3" a="1"/>
  <c r="AZ15" i="3" s="1"/>
  <c r="AQ201" i="4" s="1"/>
  <c r="AW15" i="3" a="1"/>
  <c r="AW15" i="3" s="1"/>
  <c r="AN201" i="4" s="1"/>
  <c r="BC15" i="3" a="1"/>
  <c r="BC15" i="3" s="1"/>
  <c r="AT201" i="4" s="1"/>
  <c r="BA15" i="3" a="1"/>
  <c r="BA15" i="3" s="1"/>
  <c r="AR201" i="4" s="1"/>
  <c r="AX15" i="3" a="1"/>
  <c r="AX15" i="3" s="1"/>
  <c r="AO201" i="4" s="1"/>
  <c r="BE231" i="3" a="1"/>
  <c r="BE231" i="3" s="1"/>
  <c r="AU315" i="4" s="1"/>
  <c r="BI231" i="3" a="1"/>
  <c r="BI231" i="3" s="1"/>
  <c r="AY315" i="4" s="1"/>
  <c r="BF231" i="3" a="1"/>
  <c r="BF231" i="3" s="1"/>
  <c r="AV315" i="4" s="1"/>
  <c r="BJ231" i="3"/>
  <c r="AZ315" i="4" s="1"/>
  <c r="BG231" i="3" a="1"/>
  <c r="BG231" i="3" s="1"/>
  <c r="AW315" i="4" s="1"/>
  <c r="BK231" i="3" a="1"/>
  <c r="BK231" i="3" s="1"/>
  <c r="BA315" i="4" s="1"/>
  <c r="BH231" i="3" a="1"/>
  <c r="BH231" i="3" s="1"/>
  <c r="AX315" i="4" s="1"/>
  <c r="AW315" i="3" a="1"/>
  <c r="AW315" i="3" s="1"/>
  <c r="BC315" i="3" a="1"/>
  <c r="BC315" i="3" s="1"/>
  <c r="AY315" i="3" a="1"/>
  <c r="AY315" i="3" s="1"/>
  <c r="BA315" i="3" a="1"/>
  <c r="BA315" i="3" s="1"/>
  <c r="BB315" i="3"/>
  <c r="AX315" i="3" a="1"/>
  <c r="AX315" i="3" s="1"/>
  <c r="AZ315" i="3" a="1"/>
  <c r="AZ315" i="3" s="1"/>
  <c r="BF378" i="3" a="1"/>
  <c r="BF378" i="3" s="1"/>
  <c r="BJ378" i="3"/>
  <c r="BG378" i="3" a="1"/>
  <c r="BG378" i="3" s="1"/>
  <c r="BK378" i="3" a="1"/>
  <c r="BK378" i="3" s="1"/>
  <c r="BH378" i="3" a="1"/>
  <c r="BH378" i="3" s="1"/>
  <c r="BE378" i="3" a="1"/>
  <c r="BE378" i="3" s="1"/>
  <c r="BI378" i="3" a="1"/>
  <c r="BI378" i="3" s="1"/>
  <c r="BI124" i="3" a="1"/>
  <c r="BI124" i="3" s="1"/>
  <c r="AY86" i="4" s="1"/>
  <c r="BE124" i="3" a="1"/>
  <c r="BE124" i="3" s="1"/>
  <c r="AU86" i="4" s="1"/>
  <c r="BK124" i="3" a="1"/>
  <c r="BK124" i="3" s="1"/>
  <c r="BA86" i="4" s="1"/>
  <c r="BG124" i="3" a="1"/>
  <c r="BG124" i="3" s="1"/>
  <c r="AW86" i="4" s="1"/>
  <c r="BF124" i="3" a="1"/>
  <c r="BF124" i="3" s="1"/>
  <c r="AV86" i="4" s="1"/>
  <c r="BH124" i="3" a="1"/>
  <c r="BH124" i="3" s="1"/>
  <c r="AX86" i="4" s="1"/>
  <c r="BJ124" i="3"/>
  <c r="AZ86" i="4" s="1"/>
  <c r="AT272" i="3"/>
  <c r="BA21" i="3" a="1"/>
  <c r="BA21" i="3" s="1"/>
  <c r="AR92" i="4" s="1"/>
  <c r="AW21" i="3" a="1"/>
  <c r="AW21" i="3" s="1"/>
  <c r="AN92" i="4" s="1"/>
  <c r="BC21" i="3" a="1"/>
  <c r="BC21" i="3" s="1"/>
  <c r="AT92" i="4" s="1"/>
  <c r="AY21" i="3" a="1"/>
  <c r="AY21" i="3" s="1"/>
  <c r="AP92" i="4" s="1"/>
  <c r="AX21" i="3" a="1"/>
  <c r="AX21" i="3" s="1"/>
  <c r="AO92" i="4" s="1"/>
  <c r="BB21" i="3"/>
  <c r="AS92" i="4" s="1"/>
  <c r="AZ21" i="3" a="1"/>
  <c r="AZ21" i="3" s="1"/>
  <c r="AQ92" i="4" s="1"/>
  <c r="BO141" i="3" a="1"/>
  <c r="BO141" i="3" s="1"/>
  <c r="BD203" i="4" s="1"/>
  <c r="BR141" i="3"/>
  <c r="BG203" i="4" s="1"/>
  <c r="BQ141" i="3" a="1"/>
  <c r="BQ141" i="3" s="1"/>
  <c r="BF203" i="4" s="1"/>
  <c r="BN141" i="3" a="1"/>
  <c r="BN141" i="3" s="1"/>
  <c r="BC203" i="4" s="1"/>
  <c r="BM141" i="3" a="1"/>
  <c r="BM141" i="3" s="1"/>
  <c r="BB203" i="4" s="1"/>
  <c r="BS141" i="3" a="1"/>
  <c r="BS141" i="3" s="1"/>
  <c r="BH203" i="4" s="1"/>
  <c r="BP141" i="3" a="1"/>
  <c r="BP141" i="3" s="1"/>
  <c r="BE203" i="4" s="1"/>
  <c r="BN289" i="3" a="1"/>
  <c r="BN289" i="3" s="1"/>
  <c r="BQ289" i="3" a="1"/>
  <c r="BQ289" i="3" s="1"/>
  <c r="BP289" i="3" a="1"/>
  <c r="BP289" i="3" s="1"/>
  <c r="BS289" i="3" a="1"/>
  <c r="BS289" i="3" s="1"/>
  <c r="BR289" i="3"/>
  <c r="BO289" i="3" a="1"/>
  <c r="BO289" i="3" s="1"/>
  <c r="BM289" i="3" a="1"/>
  <c r="BM289" i="3" s="1"/>
  <c r="BH368" i="3" a="1"/>
  <c r="BH368" i="3" s="1"/>
  <c r="BE368" i="3" a="1"/>
  <c r="BE368" i="3" s="1"/>
  <c r="BI368" i="3" a="1"/>
  <c r="BI368" i="3" s="1"/>
  <c r="BF368" i="3" a="1"/>
  <c r="BF368" i="3" s="1"/>
  <c r="BJ368" i="3"/>
  <c r="BG368" i="3" a="1"/>
  <c r="BG368" i="3" s="1"/>
  <c r="BK368" i="3" a="1"/>
  <c r="BK368" i="3" s="1"/>
  <c r="BE379" i="3" a="1"/>
  <c r="BE379" i="3" s="1"/>
  <c r="BJ379" i="3"/>
  <c r="BH379" i="3" a="1"/>
  <c r="BH379" i="3" s="1"/>
  <c r="BK379" i="3" a="1"/>
  <c r="BK379" i="3" s="1"/>
  <c r="BF379" i="3" a="1"/>
  <c r="BF379" i="3" s="1"/>
  <c r="BI379" i="3" a="1"/>
  <c r="BI379" i="3" s="1"/>
  <c r="BG379" i="3" a="1"/>
  <c r="BG379" i="3" s="1"/>
  <c r="BR174" i="3"/>
  <c r="BM174" i="3" a="1"/>
  <c r="BM174" i="3" s="1"/>
  <c r="BS174" i="3" a="1"/>
  <c r="BS174" i="3" s="1"/>
  <c r="BO174" i="3" a="1"/>
  <c r="BO174" i="3" s="1"/>
  <c r="BN174" i="3" a="1"/>
  <c r="BN174" i="3" s="1"/>
  <c r="BQ174" i="3" a="1"/>
  <c r="BQ174" i="3" s="1"/>
  <c r="BP174" i="3" a="1"/>
  <c r="BP174" i="3" s="1"/>
  <c r="BG274" i="3" a="1"/>
  <c r="BG274" i="3" s="1"/>
  <c r="AW377" i="4" s="1"/>
  <c r="BF274" i="3" a="1"/>
  <c r="BF274" i="3" s="1"/>
  <c r="AV377" i="4" s="1"/>
  <c r="BH274" i="3" a="1"/>
  <c r="BH274" i="3" s="1"/>
  <c r="AX377" i="4" s="1"/>
  <c r="BK274" i="3" a="1"/>
  <c r="BK274" i="3" s="1"/>
  <c r="BI274" i="3" a="1"/>
  <c r="BI274" i="3" s="1"/>
  <c r="AY377" i="4" s="1"/>
  <c r="BJ274" i="3"/>
  <c r="BE274" i="3" a="1"/>
  <c r="BE274" i="3" s="1"/>
  <c r="AU377" i="4" s="1"/>
  <c r="BH24" i="3" a="1"/>
  <c r="BH24" i="3" s="1"/>
  <c r="AX111" i="4" s="1"/>
  <c r="BE24" i="3" a="1"/>
  <c r="BE24" i="3" s="1"/>
  <c r="AU111" i="4" s="1"/>
  <c r="BI24" i="3" a="1"/>
  <c r="BI24" i="3" s="1"/>
  <c r="AY111" i="4" s="1"/>
  <c r="BF24" i="3" a="1"/>
  <c r="BF24" i="3" s="1"/>
  <c r="AV111" i="4" s="1"/>
  <c r="BJ24" i="3"/>
  <c r="AZ111" i="4" s="1"/>
  <c r="BG24" i="3" a="1"/>
  <c r="BG24" i="3" s="1"/>
  <c r="AW111" i="4" s="1"/>
  <c r="BK24" i="3" a="1"/>
  <c r="BK24" i="3" s="1"/>
  <c r="BA111" i="4" s="1"/>
  <c r="BP276" i="3" a="1"/>
  <c r="BP276" i="3" s="1"/>
  <c r="BS276" i="3" a="1"/>
  <c r="BS276" i="3" s="1"/>
  <c r="BN276" i="3" a="1"/>
  <c r="BN276" i="3" s="1"/>
  <c r="BQ276" i="3" a="1"/>
  <c r="BQ276" i="3" s="1"/>
  <c r="BO276" i="3" a="1"/>
  <c r="BO276" i="3" s="1"/>
  <c r="BR276" i="3"/>
  <c r="BM276" i="3" a="1"/>
  <c r="BM276" i="3" s="1"/>
  <c r="BS155" i="3" a="1"/>
  <c r="BS155" i="3" s="1"/>
  <c r="BH231" i="4" s="1"/>
  <c r="BO155" i="3" a="1"/>
  <c r="BO155" i="3" s="1"/>
  <c r="BD231" i="4" s="1"/>
  <c r="BR155" i="3"/>
  <c r="BG231" i="4" s="1"/>
  <c r="BQ155" i="3" a="1"/>
  <c r="BQ155" i="3" s="1"/>
  <c r="BF231" i="4" s="1"/>
  <c r="BN155" i="3" a="1"/>
  <c r="BN155" i="3" s="1"/>
  <c r="BC231" i="4" s="1"/>
  <c r="BM155" i="3" a="1"/>
  <c r="BM155" i="3" s="1"/>
  <c r="BB231" i="4" s="1"/>
  <c r="BP155" i="3" a="1"/>
  <c r="BP155" i="3" s="1"/>
  <c r="BE231" i="4" s="1"/>
  <c r="BO319" i="3" a="1"/>
  <c r="BO319" i="3" s="1"/>
  <c r="BS319" i="3" a="1"/>
  <c r="BS319" i="3" s="1"/>
  <c r="BP319" i="3" a="1"/>
  <c r="BP319" i="3" s="1"/>
  <c r="BM319" i="3" a="1"/>
  <c r="BM319" i="3" s="1"/>
  <c r="BQ319" i="3" a="1"/>
  <c r="BQ319" i="3" s="1"/>
  <c r="BN319" i="3" a="1"/>
  <c r="BN319" i="3" s="1"/>
  <c r="BR319" i="3"/>
  <c r="AU398" i="3" a="1"/>
  <c r="AU398" i="3" s="1"/>
  <c r="AO398" i="3" a="1"/>
  <c r="AO398" i="3" s="1"/>
  <c r="AQ398" i="3" a="1"/>
  <c r="AQ398" i="3" s="1"/>
  <c r="AS398" i="3" a="1"/>
  <c r="AS398" i="3" s="1"/>
  <c r="AP398" i="3" a="1"/>
  <c r="AP398" i="3" s="1"/>
  <c r="AR398" i="3" a="1"/>
  <c r="AR398" i="3" s="1"/>
  <c r="AT398" i="3"/>
  <c r="AW218" i="3" a="1"/>
  <c r="AW218" i="3" s="1"/>
  <c r="AN283" i="4" s="1"/>
  <c r="BA218" i="3" a="1"/>
  <c r="BA218" i="3" s="1"/>
  <c r="AR283" i="4" s="1"/>
  <c r="AX218" i="3" a="1"/>
  <c r="AX218" i="3" s="1"/>
  <c r="AO283" i="4" s="1"/>
  <c r="BB218" i="3"/>
  <c r="AS283" i="4" s="1"/>
  <c r="AY218" i="3" a="1"/>
  <c r="AY218" i="3" s="1"/>
  <c r="AP283" i="4" s="1"/>
  <c r="BC218" i="3" a="1"/>
  <c r="BC218" i="3" s="1"/>
  <c r="AT283" i="4" s="1"/>
  <c r="AZ218" i="3" a="1"/>
  <c r="AZ218" i="3" s="1"/>
  <c r="AQ283" i="4" s="1"/>
  <c r="AO391" i="3" a="1"/>
  <c r="AO391" i="3" s="1"/>
  <c r="AT391" i="3"/>
  <c r="AR391" i="3" a="1"/>
  <c r="AR391" i="3" s="1"/>
  <c r="AU391" i="3" a="1"/>
  <c r="AU391" i="3" s="1"/>
  <c r="AP391" i="3" a="1"/>
  <c r="AP391" i="3" s="1"/>
  <c r="AS391" i="3" a="1"/>
  <c r="AS391" i="3" s="1"/>
  <c r="AQ391" i="3" a="1"/>
  <c r="AQ391" i="3" s="1"/>
  <c r="AY129" i="3" a="1"/>
  <c r="AY129" i="3" s="1"/>
  <c r="AP91" i="4" s="1"/>
  <c r="BA129" i="3" a="1"/>
  <c r="BA129" i="3" s="1"/>
  <c r="AR91" i="4" s="1"/>
  <c r="AW129" i="3" a="1"/>
  <c r="AW129" i="3" s="1"/>
  <c r="AN91" i="4" s="1"/>
  <c r="BC129" i="3" a="1"/>
  <c r="BC129" i="3" s="1"/>
  <c r="AT91" i="4" s="1"/>
  <c r="AX129" i="3" a="1"/>
  <c r="AX129" i="3" s="1"/>
  <c r="AO91" i="4" s="1"/>
  <c r="AZ129" i="3" a="1"/>
  <c r="AZ129" i="3" s="1"/>
  <c r="AQ91" i="4" s="1"/>
  <c r="BB129" i="3"/>
  <c r="AS91" i="4" s="1"/>
  <c r="BG277" i="3" a="1"/>
  <c r="BG277" i="3" s="1"/>
  <c r="AW395" i="4" s="1"/>
  <c r="BE277" i="3" a="1"/>
  <c r="BE277" i="3" s="1"/>
  <c r="AU395" i="4" s="1"/>
  <c r="BJ277" i="3"/>
  <c r="BH277" i="3" a="1"/>
  <c r="BH277" i="3" s="1"/>
  <c r="AX395" i="4" s="1"/>
  <c r="BK277" i="3" a="1"/>
  <c r="BK277" i="3" s="1"/>
  <c r="BF277" i="3" a="1"/>
  <c r="BF277" i="3" s="1"/>
  <c r="AV395" i="4" s="1"/>
  <c r="BI277" i="3" a="1"/>
  <c r="BI277" i="3" s="1"/>
  <c r="AY395" i="4" s="1"/>
  <c r="AW372" i="3" a="1"/>
  <c r="AW372" i="3" s="1"/>
  <c r="BA372" i="3" a="1"/>
  <c r="BA372" i="3" s="1"/>
  <c r="AX372" i="3" a="1"/>
  <c r="AX372" i="3" s="1"/>
  <c r="BB372" i="3"/>
  <c r="AY372" i="3" a="1"/>
  <c r="AY372" i="3" s="1"/>
  <c r="BC372" i="3" a="1"/>
  <c r="BC372" i="3" s="1"/>
  <c r="AZ372" i="3" a="1"/>
  <c r="AZ372" i="3" s="1"/>
  <c r="BP404" i="3" a="1"/>
  <c r="BP404" i="3" s="1"/>
  <c r="BS404" i="3" a="1"/>
  <c r="BS404" i="3" s="1"/>
  <c r="BN404" i="3" a="1"/>
  <c r="BN404" i="3" s="1"/>
  <c r="BQ404" i="3" a="1"/>
  <c r="BQ404" i="3" s="1"/>
  <c r="BO404" i="3" a="1"/>
  <c r="BO404" i="3" s="1"/>
  <c r="BM404" i="3" a="1"/>
  <c r="BM404" i="3" s="1"/>
  <c r="BR404" i="3"/>
  <c r="AX114" i="3" a="1"/>
  <c r="AX114" i="3" s="1"/>
  <c r="AO50" i="4" s="1"/>
  <c r="BB114" i="3"/>
  <c r="AS50" i="4" s="1"/>
  <c r="AW114" i="3" a="1"/>
  <c r="AW114" i="3" s="1"/>
  <c r="AN50" i="4" s="1"/>
  <c r="BC114" i="3" a="1"/>
  <c r="BC114" i="3" s="1"/>
  <c r="AT50" i="4" s="1"/>
  <c r="AY114" i="3" a="1"/>
  <c r="AY114" i="3" s="1"/>
  <c r="AP50" i="4" s="1"/>
  <c r="AZ114" i="3" a="1"/>
  <c r="AZ114" i="3" s="1"/>
  <c r="AQ50" i="4" s="1"/>
  <c r="BA114" i="3" a="1"/>
  <c r="BA114" i="3" s="1"/>
  <c r="AR50" i="4" s="1"/>
  <c r="BS146" i="3" a="1"/>
  <c r="BS146" i="3" s="1"/>
  <c r="BH208" i="4" s="1"/>
  <c r="BR146" i="3"/>
  <c r="BG208" i="4" s="1"/>
  <c r="BM146" i="3" a="1"/>
  <c r="BM146" i="3" s="1"/>
  <c r="BB208" i="4" s="1"/>
  <c r="BN146" i="3" a="1"/>
  <c r="BN146" i="3" s="1"/>
  <c r="BC208" i="4" s="1"/>
  <c r="BO146" i="3" a="1"/>
  <c r="BO146" i="3" s="1"/>
  <c r="BD208" i="4" s="1"/>
  <c r="BQ146" i="3" a="1"/>
  <c r="BQ146" i="3" s="1"/>
  <c r="BF208" i="4" s="1"/>
  <c r="BP146" i="3" a="1"/>
  <c r="BP146" i="3" s="1"/>
  <c r="BE208" i="4" s="1"/>
  <c r="BP310" i="3" a="1"/>
  <c r="BP310" i="3" s="1"/>
  <c r="BR310" i="3"/>
  <c r="BN310" i="3" a="1"/>
  <c r="BN310" i="3" s="1"/>
  <c r="BQ310" i="3" a="1"/>
  <c r="BQ310" i="3" s="1"/>
  <c r="BS310" i="3" a="1"/>
  <c r="BS310" i="3" s="1"/>
  <c r="BM310" i="3" a="1"/>
  <c r="BM310" i="3" s="1"/>
  <c r="BO310" i="3" a="1"/>
  <c r="BO310" i="3" s="1"/>
  <c r="BS389" i="3" a="1"/>
  <c r="BS389" i="3" s="1"/>
  <c r="BM389" i="3" a="1"/>
  <c r="BM389" i="3" s="1"/>
  <c r="BO389" i="3" a="1"/>
  <c r="BO389" i="3" s="1"/>
  <c r="BQ389" i="3" a="1"/>
  <c r="BQ389" i="3" s="1"/>
  <c r="BN389" i="3" a="1"/>
  <c r="BN389" i="3" s="1"/>
  <c r="BP389" i="3" a="1"/>
  <c r="BP389" i="3" s="1"/>
  <c r="BR389" i="3"/>
  <c r="BG168" i="3" a="1"/>
  <c r="BG168" i="3" s="1"/>
  <c r="AW246" i="4" s="1"/>
  <c r="BH168" i="3" a="1"/>
  <c r="BH168" i="3" s="1"/>
  <c r="AX246" i="4" s="1"/>
  <c r="BK168" i="3" a="1"/>
  <c r="BK168" i="3" s="1"/>
  <c r="BA246" i="4" s="1"/>
  <c r="BJ168" i="3"/>
  <c r="AZ246" i="4" s="1"/>
  <c r="BI168" i="3" a="1"/>
  <c r="BI168" i="3" s="1"/>
  <c r="AY246" i="4" s="1"/>
  <c r="BF168" i="3" a="1"/>
  <c r="BF168" i="3" s="1"/>
  <c r="AV246" i="4" s="1"/>
  <c r="BE168" i="3" a="1"/>
  <c r="BE168" i="3" s="1"/>
  <c r="AU246" i="4" s="1"/>
  <c r="BO284" i="3" a="1"/>
  <c r="BO284" i="3" s="1"/>
  <c r="BD384" i="4" s="1"/>
  <c r="BM284" i="3" a="1"/>
  <c r="BM284" i="3" s="1"/>
  <c r="BB384" i="4" s="1"/>
  <c r="BP284" i="3" a="1"/>
  <c r="BP284" i="3" s="1"/>
  <c r="BE384" i="4" s="1"/>
  <c r="BQ284" i="3" a="1"/>
  <c r="BQ284" i="3" s="1"/>
  <c r="BF384" i="4" s="1"/>
  <c r="BN284" i="3" a="1"/>
  <c r="BN284" i="3" s="1"/>
  <c r="BC384" i="4" s="1"/>
  <c r="BR284" i="3"/>
  <c r="BS284" i="3" a="1"/>
  <c r="BS284" i="3" s="1"/>
  <c r="BN179" i="3" a="1"/>
  <c r="BN179" i="3" s="1"/>
  <c r="BR179" i="3"/>
  <c r="BO179" i="3" a="1"/>
  <c r="BO179" i="3" s="1"/>
  <c r="BS179" i="3" a="1"/>
  <c r="BS179" i="3" s="1"/>
  <c r="BP179" i="3" a="1"/>
  <c r="BP179" i="3" s="1"/>
  <c r="BM179" i="3" a="1"/>
  <c r="BM179" i="3" s="1"/>
  <c r="BQ179" i="3" a="1"/>
  <c r="BQ179" i="3" s="1"/>
  <c r="BN291" i="3" a="1"/>
  <c r="BN291" i="3" s="1"/>
  <c r="BC382" i="4" s="1"/>
  <c r="BQ291" i="3" a="1"/>
  <c r="BQ291" i="3" s="1"/>
  <c r="BF382" i="4" s="1"/>
  <c r="BP291" i="3" a="1"/>
  <c r="BP291" i="3" s="1"/>
  <c r="BE382" i="4" s="1"/>
  <c r="BS291" i="3" a="1"/>
  <c r="BS291" i="3" s="1"/>
  <c r="BR291" i="3"/>
  <c r="BO291" i="3" a="1"/>
  <c r="BO291" i="3" s="1"/>
  <c r="BD382" i="4" s="1"/>
  <c r="BM291" i="3" a="1"/>
  <c r="BM291" i="3" s="1"/>
  <c r="BB382" i="4" s="1"/>
  <c r="AU402" i="3" a="1"/>
  <c r="AU402" i="3" s="1"/>
  <c r="AO402" i="3" a="1"/>
  <c r="AO402" i="3" s="1"/>
  <c r="AQ402" i="3" a="1"/>
  <c r="AQ402" i="3" s="1"/>
  <c r="AS402" i="3" a="1"/>
  <c r="AS402" i="3" s="1"/>
  <c r="AR402" i="3" a="1"/>
  <c r="AR402" i="3" s="1"/>
  <c r="AT402" i="3"/>
  <c r="AP402" i="3" a="1"/>
  <c r="AP402" i="3" s="1"/>
  <c r="BE241" i="3" a="1"/>
  <c r="BE241" i="3" s="1"/>
  <c r="BH241" i="3" a="1"/>
  <c r="BH241" i="3" s="1"/>
  <c r="BK241" i="3" a="1"/>
  <c r="BK241" i="3" s="1"/>
  <c r="BF241" i="3" a="1"/>
  <c r="BF241" i="3" s="1"/>
  <c r="BI241" i="3" a="1"/>
  <c r="BI241" i="3" s="1"/>
  <c r="BG241" i="3" a="1"/>
  <c r="BG241" i="3" s="1"/>
  <c r="BJ241" i="3"/>
  <c r="BM407" i="3" a="1"/>
  <c r="BM407" i="3" s="1"/>
  <c r="BQ407" i="3" a="1"/>
  <c r="BQ407" i="3" s="1"/>
  <c r="BN407" i="3" a="1"/>
  <c r="BN407" i="3" s="1"/>
  <c r="BP407" i="3" a="1"/>
  <c r="BP407" i="3" s="1"/>
  <c r="BR407" i="3"/>
  <c r="BO407" i="3" a="1"/>
  <c r="BO407" i="3" s="1"/>
  <c r="BS407" i="3" a="1"/>
  <c r="BS407" i="3" s="1"/>
  <c r="AX195" i="3" a="1"/>
  <c r="AX195" i="3" s="1"/>
  <c r="BB195" i="3"/>
  <c r="AY195" i="3" a="1"/>
  <c r="AY195" i="3" s="1"/>
  <c r="BC195" i="3" a="1"/>
  <c r="BC195" i="3" s="1"/>
  <c r="AZ195" i="3" a="1"/>
  <c r="AZ195" i="3" s="1"/>
  <c r="AW195" i="3" a="1"/>
  <c r="AW195" i="3" s="1"/>
  <c r="BA195" i="3" a="1"/>
  <c r="BA195" i="3" s="1"/>
  <c r="AT281" i="3"/>
  <c r="BO376" i="3" a="1"/>
  <c r="BO376" i="3" s="1"/>
  <c r="BS376" i="3" a="1"/>
  <c r="BS376" i="3" s="1"/>
  <c r="BP376" i="3" a="1"/>
  <c r="BP376" i="3" s="1"/>
  <c r="BM376" i="3" a="1"/>
  <c r="BM376" i="3" s="1"/>
  <c r="BQ376" i="3" a="1"/>
  <c r="BQ376" i="3" s="1"/>
  <c r="BN376" i="3" a="1"/>
  <c r="BN376" i="3" s="1"/>
  <c r="BR376" i="3"/>
  <c r="BM282" i="3" a="1"/>
  <c r="BM282" i="3" s="1"/>
  <c r="BB386" i="4" s="1"/>
  <c r="BR282" i="3"/>
  <c r="BQ282" i="3" a="1"/>
  <c r="BQ282" i="3" s="1"/>
  <c r="BF386" i="4" s="1"/>
  <c r="BN282" i="3" a="1"/>
  <c r="BN282" i="3" s="1"/>
  <c r="BC386" i="4" s="1"/>
  <c r="BO282" i="3" a="1"/>
  <c r="BO282" i="3" s="1"/>
  <c r="BD386" i="4" s="1"/>
  <c r="BH386" i="4" s="1"/>
  <c r="BS282" i="3" a="1"/>
  <c r="BS282" i="3" s="1"/>
  <c r="BP282" i="3" a="1"/>
  <c r="BP282" i="3" s="1"/>
  <c r="BE386" i="4" s="1"/>
  <c r="AM393" i="3" a="1"/>
  <c r="AM393" i="3" s="1"/>
  <c r="AK393" i="3" a="1"/>
  <c r="AK393" i="3" s="1"/>
  <c r="AL393" i="3"/>
  <c r="AZ144" i="3" a="1"/>
  <c r="AZ144" i="3" s="1"/>
  <c r="AQ212" i="4" s="1"/>
  <c r="BB144" i="3"/>
  <c r="AS212" i="4" s="1"/>
  <c r="AX144" i="3" a="1"/>
  <c r="AX144" i="3" s="1"/>
  <c r="AO212" i="4" s="1"/>
  <c r="BC144" i="3" a="1"/>
  <c r="BC144" i="3" s="1"/>
  <c r="AT212" i="4" s="1"/>
  <c r="AW144" i="3" a="1"/>
  <c r="AW144" i="3" s="1"/>
  <c r="AN212" i="4" s="1"/>
  <c r="AY144" i="3" a="1"/>
  <c r="AY144" i="3" s="1"/>
  <c r="AP212" i="4" s="1"/>
  <c r="BA144" i="3" a="1"/>
  <c r="BA144" i="3" s="1"/>
  <c r="AR212" i="4" s="1"/>
  <c r="AX375" i="3" a="1"/>
  <c r="AX375" i="3" s="1"/>
  <c r="BB375" i="3"/>
  <c r="AY375" i="3" a="1"/>
  <c r="AY375" i="3" s="1"/>
  <c r="BC375" i="3" a="1"/>
  <c r="BC375" i="3" s="1"/>
  <c r="AZ375" i="3" a="1"/>
  <c r="AZ375" i="3" s="1"/>
  <c r="AW375" i="3" a="1"/>
  <c r="AW375" i="3" s="1"/>
  <c r="BA375" i="3" a="1"/>
  <c r="BA375" i="3" s="1"/>
  <c r="BK390" i="3" a="1"/>
  <c r="BK390" i="3" s="1"/>
  <c r="BE390" i="3" a="1"/>
  <c r="BE390" i="3" s="1"/>
  <c r="BG390" i="3" a="1"/>
  <c r="BG390" i="3" s="1"/>
  <c r="BI390" i="3" a="1"/>
  <c r="BI390" i="3" s="1"/>
  <c r="BJ390" i="3"/>
  <c r="BF390" i="3" a="1"/>
  <c r="BF390" i="3" s="1"/>
  <c r="BH390" i="3" a="1"/>
  <c r="BH390" i="3" s="1"/>
  <c r="BK148" i="3" a="1"/>
  <c r="BK148" i="3" s="1"/>
  <c r="BA204" i="4" s="1"/>
  <c r="BF148" i="3" a="1"/>
  <c r="BF148" i="3" s="1"/>
  <c r="AV204" i="4" s="1"/>
  <c r="BE148" i="3" a="1"/>
  <c r="BE148" i="3" s="1"/>
  <c r="AU204" i="4" s="1"/>
  <c r="BH148" i="3" a="1"/>
  <c r="BH148" i="3" s="1"/>
  <c r="AX204" i="4" s="1"/>
  <c r="BG148" i="3" a="1"/>
  <c r="BG148" i="3" s="1"/>
  <c r="AW204" i="4" s="1"/>
  <c r="BJ148" i="3"/>
  <c r="AZ204" i="4" s="1"/>
  <c r="BI148" i="3" a="1"/>
  <c r="BI148" i="3" s="1"/>
  <c r="AY204" i="4" s="1"/>
  <c r="BE383" i="3" a="1"/>
  <c r="BE383" i="3" s="1"/>
  <c r="BJ383" i="3"/>
  <c r="BH383" i="3" a="1"/>
  <c r="BH383" i="3" s="1"/>
  <c r="BK383" i="3" a="1"/>
  <c r="BK383" i="3" s="1"/>
  <c r="BF383" i="3" a="1"/>
  <c r="BF383" i="3" s="1"/>
  <c r="BI383" i="3" a="1"/>
  <c r="BI383" i="3" s="1"/>
  <c r="BG383" i="3" a="1"/>
  <c r="BG383" i="3" s="1"/>
  <c r="BM17" i="3" a="1"/>
  <c r="BM17" i="3" s="1"/>
  <c r="BB239" i="4" s="1"/>
  <c r="BQ17" i="3" a="1"/>
  <c r="BQ17" i="3" s="1"/>
  <c r="BF239" i="4" s="1"/>
  <c r="BO17" i="3" a="1"/>
  <c r="BO17" i="3" s="1"/>
  <c r="BD239" i="4" s="1"/>
  <c r="BR17" i="3"/>
  <c r="BG239" i="4" s="1"/>
  <c r="BP17" i="3" a="1"/>
  <c r="BP17" i="3" s="1"/>
  <c r="BE239" i="4" s="1"/>
  <c r="BS17" i="3" a="1"/>
  <c r="BS17" i="3" s="1"/>
  <c r="BH239" i="4" s="1"/>
  <c r="BN17" i="3" a="1"/>
  <c r="BN17" i="3" s="1"/>
  <c r="BC239" i="4" s="1"/>
  <c r="BE301" i="3" a="1"/>
  <c r="BE301" i="3" s="1"/>
  <c r="BK301" i="3" a="1"/>
  <c r="BK301" i="3" s="1"/>
  <c r="BF301" i="3" a="1"/>
  <c r="BF301" i="3" s="1"/>
  <c r="BH301" i="3" a="1"/>
  <c r="BH301" i="3" s="1"/>
  <c r="BJ301" i="3"/>
  <c r="BI301" i="3" a="1"/>
  <c r="BI301" i="3" s="1"/>
  <c r="BG301" i="3" a="1"/>
  <c r="BG301" i="3" s="1"/>
  <c r="BP101" i="3" a="1"/>
  <c r="BP101" i="3" s="1"/>
  <c r="BE215" i="4" s="1"/>
  <c r="BM101" i="3" a="1"/>
  <c r="BM101" i="3" s="1"/>
  <c r="BB215" i="4" s="1"/>
  <c r="BQ101" i="3" a="1"/>
  <c r="BQ101" i="3" s="1"/>
  <c r="BF215" i="4" s="1"/>
  <c r="BN101" i="3" a="1"/>
  <c r="BN101" i="3" s="1"/>
  <c r="BC215" i="4" s="1"/>
  <c r="BR101" i="3"/>
  <c r="BG215" i="4" s="1"/>
  <c r="BS101" i="3" a="1"/>
  <c r="BS101" i="3" s="1"/>
  <c r="BH215" i="4" s="1"/>
  <c r="BO101" i="3" a="1"/>
  <c r="BO101" i="3" s="1"/>
  <c r="BD215" i="4" s="1"/>
  <c r="AR264" i="3" a="1"/>
  <c r="AR264" i="3" s="1"/>
  <c r="AP264" i="3" a="1"/>
  <c r="AP264" i="3" s="1"/>
  <c r="AT264" i="3"/>
  <c r="AO264" i="3" a="1"/>
  <c r="AO264" i="3" s="1"/>
  <c r="AQ264" i="3" a="1"/>
  <c r="AQ264" i="3" s="1"/>
  <c r="AU264" i="3" a="1"/>
  <c r="AU264" i="3" s="1"/>
  <c r="AS264" i="3" a="1"/>
  <c r="AS264" i="3" s="1"/>
  <c r="BO313" i="3" a="1"/>
  <c r="BO313" i="3" s="1"/>
  <c r="BQ313" i="3" a="1"/>
  <c r="BQ313" i="3" s="1"/>
  <c r="BM313" i="3" a="1"/>
  <c r="BM313" i="3" s="1"/>
  <c r="BS313" i="3" a="1"/>
  <c r="BS313" i="3" s="1"/>
  <c r="BR313" i="3"/>
  <c r="BN313" i="3" a="1"/>
  <c r="BN313" i="3" s="1"/>
  <c r="BP313" i="3" a="1"/>
  <c r="BP313" i="3" s="1"/>
  <c r="AM376" i="3" a="1"/>
  <c r="AM376" i="3" s="1"/>
  <c r="AK376" i="3" a="1"/>
  <c r="AK376" i="3" s="1"/>
  <c r="AL376" i="3"/>
  <c r="BG342" i="3" a="1"/>
  <c r="BG342" i="3" s="1"/>
  <c r="BK342" i="3" a="1"/>
  <c r="BK342" i="3" s="1"/>
  <c r="BE342" i="3" a="1"/>
  <c r="BE342" i="3" s="1"/>
  <c r="BJ342" i="3"/>
  <c r="BF342" i="3" a="1"/>
  <c r="BF342" i="3" s="1"/>
  <c r="BH342" i="3" a="1"/>
  <c r="BH342" i="3" s="1"/>
  <c r="BI342" i="3" a="1"/>
  <c r="BI342" i="3" s="1"/>
  <c r="BN134" i="3" a="1"/>
  <c r="BN134" i="3" s="1"/>
  <c r="BC104" i="4" s="1"/>
  <c r="BP134" i="3" a="1"/>
  <c r="BP134" i="3" s="1"/>
  <c r="BE104" i="4" s="1"/>
  <c r="BR134" i="3"/>
  <c r="BG104" i="4" s="1"/>
  <c r="BS134" i="3" a="1"/>
  <c r="BS134" i="3" s="1"/>
  <c r="BH104" i="4" s="1"/>
  <c r="BO134" i="3" a="1"/>
  <c r="BO134" i="3" s="1"/>
  <c r="BD104" i="4" s="1"/>
  <c r="BQ134" i="3" a="1"/>
  <c r="BQ134" i="3" s="1"/>
  <c r="BF104" i="4" s="1"/>
  <c r="BM134" i="3" a="1"/>
  <c r="BM134" i="3" s="1"/>
  <c r="BB104" i="4" s="1"/>
  <c r="BP265" i="3" a="1"/>
  <c r="BP265" i="3" s="1"/>
  <c r="BN265" i="3" a="1"/>
  <c r="BN265" i="3" s="1"/>
  <c r="BR265" i="3"/>
  <c r="BQ265" i="3" a="1"/>
  <c r="BQ265" i="3" s="1"/>
  <c r="BS265" i="3" a="1"/>
  <c r="BS265" i="3" s="1"/>
  <c r="BM265" i="3" a="1"/>
  <c r="BM265" i="3" s="1"/>
  <c r="BO265" i="3" a="1"/>
  <c r="BO265" i="3" s="1"/>
  <c r="AT314" i="3"/>
  <c r="AL377" i="3"/>
  <c r="AM377" i="3" a="1"/>
  <c r="AM377" i="3" s="1"/>
  <c r="AK377" i="3" a="1"/>
  <c r="AK377" i="3" s="1"/>
  <c r="BJ296" i="3"/>
  <c r="BG296" i="3" a="1"/>
  <c r="BG296" i="3" s="1"/>
  <c r="BE296" i="3" a="1"/>
  <c r="BE296" i="3" s="1"/>
  <c r="BF296" i="3" a="1"/>
  <c r="BF296" i="3" s="1"/>
  <c r="BI296" i="3" a="1"/>
  <c r="BI296" i="3" s="1"/>
  <c r="BK296" i="3" a="1"/>
  <c r="BK296" i="3" s="1"/>
  <c r="BH296" i="3" a="1"/>
  <c r="BH296" i="3" s="1"/>
  <c r="AW115" i="3" a="1"/>
  <c r="AW115" i="3" s="1"/>
  <c r="BA115" i="3" a="1"/>
  <c r="BA115" i="3" s="1"/>
  <c r="AX115" i="3" a="1"/>
  <c r="AX115" i="3" s="1"/>
  <c r="BB115" i="3"/>
  <c r="AY115" i="3" a="1"/>
  <c r="AY115" i="3" s="1"/>
  <c r="BC115" i="3" a="1"/>
  <c r="BC115" i="3" s="1"/>
  <c r="AZ115" i="3" a="1"/>
  <c r="AZ115" i="3" s="1"/>
  <c r="BE147" i="3" a="1"/>
  <c r="BE147" i="3" s="1"/>
  <c r="AU209" i="4" s="1"/>
  <c r="BF147" i="3" a="1"/>
  <c r="BF147" i="3" s="1"/>
  <c r="AV209" i="4" s="1"/>
  <c r="BG147" i="3" a="1"/>
  <c r="BG147" i="3" s="1"/>
  <c r="AW209" i="4" s="1"/>
  <c r="BH147" i="3" a="1"/>
  <c r="BH147" i="3" s="1"/>
  <c r="AX209" i="4" s="1"/>
  <c r="BI147" i="3" a="1"/>
  <c r="BI147" i="3" s="1"/>
  <c r="AY209" i="4" s="1"/>
  <c r="BJ147" i="3"/>
  <c r="AZ209" i="4" s="1"/>
  <c r="BK147" i="3" a="1"/>
  <c r="BK147" i="3" s="1"/>
  <c r="BA209" i="4" s="1"/>
  <c r="AZ193" i="3" a="1"/>
  <c r="AZ193" i="3" s="1"/>
  <c r="AQ240" i="4" s="1"/>
  <c r="AW193" i="3" a="1"/>
  <c r="AW193" i="3" s="1"/>
  <c r="AN240" i="4" s="1"/>
  <c r="BA193" i="3" a="1"/>
  <c r="BA193" i="3" s="1"/>
  <c r="AR240" i="4" s="1"/>
  <c r="AX193" i="3" a="1"/>
  <c r="AX193" i="3" s="1"/>
  <c r="AO240" i="4" s="1"/>
  <c r="BB193" i="3"/>
  <c r="AS240" i="4" s="1"/>
  <c r="BC193" i="3" a="1"/>
  <c r="BC193" i="3" s="1"/>
  <c r="AT240" i="4" s="1"/>
  <c r="AY193" i="3" a="1"/>
  <c r="AY193" i="3" s="1"/>
  <c r="AP240" i="4" s="1"/>
  <c r="BM279" i="3" a="1"/>
  <c r="BM279" i="3" s="1"/>
  <c r="BN279" i="3" a="1"/>
  <c r="BN279" i="3" s="1"/>
  <c r="BQ279" i="3" a="1"/>
  <c r="BQ279" i="3" s="1"/>
  <c r="BP279" i="3" a="1"/>
  <c r="BP279" i="3" s="1"/>
  <c r="BS279" i="3" a="1"/>
  <c r="BS279" i="3" s="1"/>
  <c r="BR279" i="3"/>
  <c r="BO279" i="3" a="1"/>
  <c r="BO279" i="3" s="1"/>
  <c r="AK374" i="3" a="1"/>
  <c r="AK374" i="3" s="1"/>
  <c r="AL374" i="3"/>
  <c r="AM374" i="3" a="1"/>
  <c r="AM374" i="3" s="1"/>
  <c r="AZ406" i="3" a="1"/>
  <c r="AZ406" i="3" s="1"/>
  <c r="BC406" i="3" a="1"/>
  <c r="BC406" i="3" s="1"/>
  <c r="AX406" i="3" a="1"/>
  <c r="AX406" i="3" s="1"/>
  <c r="BA406" i="3" a="1"/>
  <c r="BA406" i="3" s="1"/>
  <c r="AY406" i="3" a="1"/>
  <c r="AY406" i="3" s="1"/>
  <c r="BB406" i="3"/>
  <c r="AW406" i="3" a="1"/>
  <c r="AW406" i="3" s="1"/>
  <c r="BM194" i="3" a="1"/>
  <c r="BM194" i="3" s="1"/>
  <c r="BB279" i="4" s="1"/>
  <c r="BQ194" i="3" a="1"/>
  <c r="BQ194" i="3" s="1"/>
  <c r="BF279" i="4" s="1"/>
  <c r="BN194" i="3" a="1"/>
  <c r="BN194" i="3" s="1"/>
  <c r="BC279" i="4" s="1"/>
  <c r="BR194" i="3"/>
  <c r="BG279" i="4" s="1"/>
  <c r="BO194" i="3" a="1"/>
  <c r="BO194" i="3" s="1"/>
  <c r="BD279" i="4" s="1"/>
  <c r="BS194" i="3" a="1"/>
  <c r="BS194" i="3" s="1"/>
  <c r="BH279" i="4" s="1"/>
  <c r="BP194" i="3" a="1"/>
  <c r="BP194" i="3" s="1"/>
  <c r="BE279" i="4" s="1"/>
  <c r="AT300" i="3"/>
  <c r="AM395" i="3" a="1"/>
  <c r="AM395" i="3" s="1"/>
  <c r="AK395" i="3" a="1"/>
  <c r="AK395" i="3" s="1"/>
  <c r="AL395" i="3"/>
  <c r="BC153" i="3" a="1"/>
  <c r="BC153" i="3" s="1"/>
  <c r="AT229" i="4" s="1"/>
  <c r="AX153" i="3" a="1"/>
  <c r="AX153" i="3" s="1"/>
  <c r="AO229" i="4" s="1"/>
  <c r="AW153" i="3" a="1"/>
  <c r="AW153" i="3" s="1"/>
  <c r="AN229" i="4" s="1"/>
  <c r="AZ153" i="3" a="1"/>
  <c r="AZ153" i="3" s="1"/>
  <c r="AQ229" i="4" s="1"/>
  <c r="AY153" i="3" a="1"/>
  <c r="AY153" i="3" s="1"/>
  <c r="AP229" i="4" s="1"/>
  <c r="BB153" i="3"/>
  <c r="AS229" i="4" s="1"/>
  <c r="BA153" i="3" a="1"/>
  <c r="BA153" i="3" s="1"/>
  <c r="AR229" i="4" s="1"/>
  <c r="AO233" i="3" a="1"/>
  <c r="AO233" i="3" s="1"/>
  <c r="AG304" i="4" s="1"/>
  <c r="AS233" i="3" a="1"/>
  <c r="AS233" i="3" s="1"/>
  <c r="AK304" i="4" s="1"/>
  <c r="AP233" i="3" a="1"/>
  <c r="AP233" i="3" s="1"/>
  <c r="AH304" i="4" s="1"/>
  <c r="AT233" i="3"/>
  <c r="AL304" i="4" s="1"/>
  <c r="AQ233" i="3" a="1"/>
  <c r="AQ233" i="3" s="1"/>
  <c r="AI304" i="4" s="1"/>
  <c r="AU233" i="3" a="1"/>
  <c r="AU233" i="3" s="1"/>
  <c r="AM304" i="4" s="1"/>
  <c r="AR233" i="3" a="1"/>
  <c r="AR233" i="3" s="1"/>
  <c r="AJ304" i="4" s="1"/>
  <c r="AT285" i="3"/>
  <c r="AX288" i="3" a="1"/>
  <c r="AX288" i="3" s="1"/>
  <c r="BA288" i="3" a="1"/>
  <c r="BA288" i="3" s="1"/>
  <c r="AW288" i="3" a="1"/>
  <c r="AW288" i="3" s="1"/>
  <c r="AZ288" i="3" a="1"/>
  <c r="AZ288" i="3" s="1"/>
  <c r="AY288" i="3" a="1"/>
  <c r="AY288" i="3" s="1"/>
  <c r="BB288" i="3"/>
  <c r="BC288" i="3" a="1"/>
  <c r="BC288" i="3" s="1"/>
  <c r="AX18" i="3" a="1"/>
  <c r="AX18" i="3" s="1"/>
  <c r="AO55" i="4" s="1"/>
  <c r="BA18" i="3" a="1"/>
  <c r="BA18" i="3" s="1"/>
  <c r="AR55" i="4" s="1"/>
  <c r="AY18" i="3" a="1"/>
  <c r="AY18" i="3" s="1"/>
  <c r="AP55" i="4" s="1"/>
  <c r="BB18" i="3"/>
  <c r="AS55" i="4" s="1"/>
  <c r="BC18" i="3" a="1"/>
  <c r="BC18" i="3" s="1"/>
  <c r="AT55" i="4" s="1"/>
  <c r="AW18" i="3" a="1"/>
  <c r="AW18" i="3" s="1"/>
  <c r="AN55" i="4" s="1"/>
  <c r="AZ18" i="3" a="1"/>
  <c r="AZ18" i="3" s="1"/>
  <c r="AQ55" i="4" s="1"/>
  <c r="BE170" i="3" a="1"/>
  <c r="BE170" i="3" s="1"/>
  <c r="AU242" i="4" s="1"/>
  <c r="BG170" i="3" a="1"/>
  <c r="BG170" i="3" s="1"/>
  <c r="AW242" i="4" s="1"/>
  <c r="BI170" i="3" a="1"/>
  <c r="BI170" i="3" s="1"/>
  <c r="AY242" i="4" s="1"/>
  <c r="BK170" i="3" a="1"/>
  <c r="BK170" i="3" s="1"/>
  <c r="BA242" i="4" s="1"/>
  <c r="BF170" i="3" a="1"/>
  <c r="BF170" i="3" s="1"/>
  <c r="AV242" i="4" s="1"/>
  <c r="BH170" i="3" a="1"/>
  <c r="BH170" i="3" s="1"/>
  <c r="AX242" i="4" s="1"/>
  <c r="BJ170" i="3"/>
  <c r="AZ242" i="4" s="1"/>
  <c r="AT318" i="3"/>
  <c r="AO397" i="3" a="1"/>
  <c r="AO397" i="3" s="1"/>
  <c r="AT397" i="3"/>
  <c r="AR397" i="3" a="1"/>
  <c r="AR397" i="3" s="1"/>
  <c r="AU397" i="3" a="1"/>
  <c r="AU397" i="3" s="1"/>
  <c r="AP397" i="3" a="1"/>
  <c r="AP397" i="3" s="1"/>
  <c r="AS397" i="3" a="1"/>
  <c r="AS397" i="3" s="1"/>
  <c r="AQ397" i="3" a="1"/>
  <c r="AQ397" i="3" s="1"/>
  <c r="AZ120" i="3" a="1"/>
  <c r="AZ120" i="3" s="1"/>
  <c r="AQ88" i="4" s="1"/>
  <c r="BB120" i="3"/>
  <c r="AS88" i="4" s="1"/>
  <c r="BC120" i="3" a="1"/>
  <c r="BC120" i="3" s="1"/>
  <c r="AT88" i="4" s="1"/>
  <c r="AX120" i="3" a="1"/>
  <c r="AX120" i="3" s="1"/>
  <c r="AO88" i="4" s="1"/>
  <c r="AW120" i="3" a="1"/>
  <c r="AW120" i="3" s="1"/>
  <c r="AN88" i="4" s="1"/>
  <c r="AY120" i="3" a="1"/>
  <c r="AY120" i="3" s="1"/>
  <c r="AP88" i="4" s="1"/>
  <c r="BA120" i="3" a="1"/>
  <c r="BA120" i="3" s="1"/>
  <c r="AR88" i="4" s="1"/>
  <c r="BR15" i="3"/>
  <c r="BG201" i="4" s="1"/>
  <c r="BO15" i="3" a="1"/>
  <c r="BO15" i="3" s="1"/>
  <c r="BD201" i="4" s="1"/>
  <c r="BN15" i="3" a="1"/>
  <c r="BN15" i="3" s="1"/>
  <c r="BC201" i="4" s="1"/>
  <c r="BQ15" i="3" a="1"/>
  <c r="BQ15" i="3" s="1"/>
  <c r="BF201" i="4" s="1"/>
  <c r="BP15" i="3" a="1"/>
  <c r="BP15" i="3" s="1"/>
  <c r="BE201" i="4" s="1"/>
  <c r="BM15" i="3" a="1"/>
  <c r="BM15" i="3" s="1"/>
  <c r="BB201" i="4" s="1"/>
  <c r="BS15" i="3" a="1"/>
  <c r="BS15" i="3" s="1"/>
  <c r="BH201" i="4" s="1"/>
  <c r="AW167" i="3" a="1"/>
  <c r="AW167" i="3" s="1"/>
  <c r="AN245" i="4" s="1"/>
  <c r="BC167" i="3" a="1"/>
  <c r="BC167" i="3" s="1"/>
  <c r="AT245" i="4" s="1"/>
  <c r="AY167" i="3" a="1"/>
  <c r="AY167" i="3" s="1"/>
  <c r="AP245" i="4" s="1"/>
  <c r="BA167" i="3" a="1"/>
  <c r="BA167" i="3" s="1"/>
  <c r="AR245" i="4" s="1"/>
  <c r="AX167" i="3" a="1"/>
  <c r="AX167" i="3" s="1"/>
  <c r="AO245" i="4" s="1"/>
  <c r="AZ167" i="3" a="1"/>
  <c r="AZ167" i="3" s="1"/>
  <c r="AQ245" i="4" s="1"/>
  <c r="BB167" i="3"/>
  <c r="AS245" i="4" s="1"/>
  <c r="AQ283" i="3" a="1"/>
  <c r="AQ283" i="3" s="1"/>
  <c r="AI387" i="4" s="1"/>
  <c r="AU283" i="3" a="1"/>
  <c r="AU283" i="3" s="1"/>
  <c r="AO283" i="3" a="1"/>
  <c r="AO283" i="3" s="1"/>
  <c r="AG387" i="4" s="1"/>
  <c r="AR283" i="3" a="1"/>
  <c r="AR283" i="3" s="1"/>
  <c r="AJ387" i="4" s="1"/>
  <c r="AS283" i="3" a="1"/>
  <c r="AS283" i="3" s="1"/>
  <c r="AK387" i="4" s="1"/>
  <c r="AT283" i="3"/>
  <c r="AP283" i="3" a="1"/>
  <c r="AP283" i="3" s="1"/>
  <c r="AH387" i="4" s="1"/>
  <c r="BM359" i="3" a="1"/>
  <c r="BM359" i="3" s="1"/>
  <c r="BQ359" i="3" a="1"/>
  <c r="BQ359" i="3" s="1"/>
  <c r="BN359" i="3" a="1"/>
  <c r="BN359" i="3" s="1"/>
  <c r="BR359" i="3"/>
  <c r="BO359" i="3" a="1"/>
  <c r="BO359" i="3" s="1"/>
  <c r="BS359" i="3" a="1"/>
  <c r="BS359" i="3" s="1"/>
  <c r="BP359" i="3" a="1"/>
  <c r="BP359" i="3" s="1"/>
  <c r="AR378" i="3" a="1"/>
  <c r="AR378" i="3" s="1"/>
  <c r="AO378" i="3" a="1"/>
  <c r="AO378" i="3" s="1"/>
  <c r="AS378" i="3" a="1"/>
  <c r="AS378" i="3" s="1"/>
  <c r="AP378" i="3" a="1"/>
  <c r="AP378" i="3" s="1"/>
  <c r="AT378" i="3"/>
  <c r="AQ378" i="3" a="1"/>
  <c r="AQ378" i="3" s="1"/>
  <c r="AU378" i="3" a="1"/>
  <c r="AU378" i="3" s="1"/>
  <c r="BK394" i="3" a="1"/>
  <c r="BK394" i="3" s="1"/>
  <c r="BE394" i="3" a="1"/>
  <c r="BE394" i="3" s="1"/>
  <c r="BG394" i="3" a="1"/>
  <c r="BG394" i="3" s="1"/>
  <c r="BI394" i="3" a="1"/>
  <c r="BI394" i="3" s="1"/>
  <c r="BF394" i="3" a="1"/>
  <c r="BF394" i="3" s="1"/>
  <c r="BH394" i="3" a="1"/>
  <c r="BH394" i="3" s="1"/>
  <c r="BJ394" i="3"/>
  <c r="BI20" i="3" a="1"/>
  <c r="BI20" i="3" s="1"/>
  <c r="BE20" i="3" a="1"/>
  <c r="BE20" i="3" s="1"/>
  <c r="BK20" i="3" a="1"/>
  <c r="BK20" i="3" s="1"/>
  <c r="BG20" i="3" a="1"/>
  <c r="BG20" i="3" s="1"/>
  <c r="BH20" i="3" a="1"/>
  <c r="BH20" i="3" s="1"/>
  <c r="BJ20" i="3"/>
  <c r="BF20" i="3" a="1"/>
  <c r="BF20" i="3" s="1"/>
  <c r="AX124" i="3" a="1"/>
  <c r="AX124" i="3" s="1"/>
  <c r="AO86" i="4" s="1"/>
  <c r="BC124" i="3" a="1"/>
  <c r="BC124" i="3" s="1"/>
  <c r="AT86" i="4" s="1"/>
  <c r="AZ124" i="3" a="1"/>
  <c r="AZ124" i="3" s="1"/>
  <c r="AQ86" i="4" s="1"/>
  <c r="BB124" i="3"/>
  <c r="AS86" i="4" s="1"/>
  <c r="AW124" i="3" a="1"/>
  <c r="AW124" i="3" s="1"/>
  <c r="AN86" i="4" s="1"/>
  <c r="AY124" i="3" a="1"/>
  <c r="AY124" i="3" s="1"/>
  <c r="AP86" i="4" s="1"/>
  <c r="BA124" i="3" a="1"/>
  <c r="BA124" i="3" s="1"/>
  <c r="AR86" i="4" s="1"/>
  <c r="BC156" i="3" a="1"/>
  <c r="BC156" i="3" s="1"/>
  <c r="AT226" i="4" s="1"/>
  <c r="BB156" i="3"/>
  <c r="AS226" i="4" s="1"/>
  <c r="AW156" i="3" a="1"/>
  <c r="AW156" i="3" s="1"/>
  <c r="AN226" i="4" s="1"/>
  <c r="AX156" i="3" a="1"/>
  <c r="AX156" i="3" s="1"/>
  <c r="AO226" i="4" s="1"/>
  <c r="AY156" i="3" a="1"/>
  <c r="AY156" i="3" s="1"/>
  <c r="AP226" i="4" s="1"/>
  <c r="BA156" i="3" a="1"/>
  <c r="BA156" i="3" s="1"/>
  <c r="AR226" i="4" s="1"/>
  <c r="AZ156" i="3" a="1"/>
  <c r="AZ156" i="3" s="1"/>
  <c r="AQ226" i="4" s="1"/>
  <c r="BF272" i="3" a="1"/>
  <c r="BF272" i="3" s="1"/>
  <c r="BJ272" i="3"/>
  <c r="BG272" i="3" a="1"/>
  <c r="BG272" i="3" s="1"/>
  <c r="BK272" i="3" a="1"/>
  <c r="BK272" i="3" s="1"/>
  <c r="BH272" i="3" a="1"/>
  <c r="BH272" i="3" s="1"/>
  <c r="BI272" i="3" a="1"/>
  <c r="BI272" i="3" s="1"/>
  <c r="BE272" i="3" a="1"/>
  <c r="BE272" i="3" s="1"/>
  <c r="AM403" i="3" a="1"/>
  <c r="AM403" i="3" s="1"/>
  <c r="AK403" i="3" a="1"/>
  <c r="AK403" i="3" s="1"/>
  <c r="AL403" i="3"/>
  <c r="BF403" i="3" a="1"/>
  <c r="BF403" i="3" s="1"/>
  <c r="BI403" i="3" a="1"/>
  <c r="BI403" i="3" s="1"/>
  <c r="BG403" i="3" a="1"/>
  <c r="BG403" i="3" s="1"/>
  <c r="BE403" i="3" a="1"/>
  <c r="BE403" i="3" s="1"/>
  <c r="BJ403" i="3"/>
  <c r="BK403" i="3" a="1"/>
  <c r="BK403" i="3" s="1"/>
  <c r="BH403" i="3" a="1"/>
  <c r="BH403" i="3" s="1"/>
  <c r="BC399" i="3" a="1"/>
  <c r="BC399" i="3" s="1"/>
  <c r="AW399" i="3" a="1"/>
  <c r="AW399" i="3" s="1"/>
  <c r="AY399" i="3" a="1"/>
  <c r="AY399" i="3" s="1"/>
  <c r="BA399" i="3" a="1"/>
  <c r="BA399" i="3" s="1"/>
  <c r="AX399" i="3" a="1"/>
  <c r="AX399" i="3" s="1"/>
  <c r="AZ399" i="3" a="1"/>
  <c r="AZ399" i="3" s="1"/>
  <c r="BB399" i="3"/>
  <c r="BQ109" i="3" a="1"/>
  <c r="BQ109" i="3" s="1"/>
  <c r="BR109" i="3"/>
  <c r="BP109" i="3" a="1"/>
  <c r="BP109" i="3" s="1"/>
  <c r="BM109" i="3" a="1"/>
  <c r="BM109" i="3" s="1"/>
  <c r="BS109" i="3" a="1"/>
  <c r="BS109" i="3" s="1"/>
  <c r="BO109" i="3" a="1"/>
  <c r="BO109" i="3" s="1"/>
  <c r="BN109" i="3" a="1"/>
  <c r="BN109" i="3" s="1"/>
  <c r="BO125" i="3" a="1"/>
  <c r="BO125" i="3" s="1"/>
  <c r="BD87" i="4" s="1"/>
  <c r="BN125" i="3" a="1"/>
  <c r="BN125" i="3" s="1"/>
  <c r="BC87" i="4" s="1"/>
  <c r="BS125" i="3" a="1"/>
  <c r="BS125" i="3" s="1"/>
  <c r="BH87" i="4" s="1"/>
  <c r="BP125" i="3" a="1"/>
  <c r="BP125" i="3" s="1"/>
  <c r="BE87" i="4" s="1"/>
  <c r="BQ125" i="3" a="1"/>
  <c r="BQ125" i="3" s="1"/>
  <c r="BF87" i="4" s="1"/>
  <c r="BR125" i="3"/>
  <c r="BG87" i="4" s="1"/>
  <c r="BM125" i="3" a="1"/>
  <c r="BM125" i="3" s="1"/>
  <c r="BB87" i="4" s="1"/>
  <c r="BF141" i="3" a="1"/>
  <c r="BF141" i="3" s="1"/>
  <c r="AV203" i="4" s="1"/>
  <c r="BJ141" i="3"/>
  <c r="AZ203" i="4" s="1"/>
  <c r="BI141" i="3" a="1"/>
  <c r="BI141" i="3" s="1"/>
  <c r="AY203" i="4" s="1"/>
  <c r="BH141" i="3" a="1"/>
  <c r="BH141" i="3" s="1"/>
  <c r="AX203" i="4" s="1"/>
  <c r="BE141" i="3" a="1"/>
  <c r="BE141" i="3" s="1"/>
  <c r="AU203" i="4" s="1"/>
  <c r="BK141" i="3" a="1"/>
  <c r="BK141" i="3" s="1"/>
  <c r="BA203" i="4" s="1"/>
  <c r="BG141" i="3" a="1"/>
  <c r="BG141" i="3" s="1"/>
  <c r="AW203" i="4" s="1"/>
  <c r="BF173" i="3" a="1"/>
  <c r="BF173" i="3" s="1"/>
  <c r="AV251" i="4" s="1"/>
  <c r="BJ173" i="3"/>
  <c r="AZ251" i="4" s="1"/>
  <c r="BK173" i="3" a="1"/>
  <c r="BK173" i="3" s="1"/>
  <c r="BA251" i="4" s="1"/>
  <c r="BH173" i="3" a="1"/>
  <c r="BH173" i="3" s="1"/>
  <c r="AX251" i="4" s="1"/>
  <c r="BE173" i="3" a="1"/>
  <c r="BE173" i="3" s="1"/>
  <c r="AU251" i="4" s="1"/>
  <c r="BG173" i="3" a="1"/>
  <c r="BG173" i="3" s="1"/>
  <c r="AW251" i="4" s="1"/>
  <c r="BI173" i="3" a="1"/>
  <c r="BI173" i="3" s="1"/>
  <c r="AY251" i="4" s="1"/>
  <c r="AZ211" i="3" a="1"/>
  <c r="AZ211" i="3" s="1"/>
  <c r="AQ288" i="4" s="1"/>
  <c r="AW211" i="3" a="1"/>
  <c r="AW211" i="3" s="1"/>
  <c r="AN288" i="4" s="1"/>
  <c r="BA211" i="3" a="1"/>
  <c r="BA211" i="3" s="1"/>
  <c r="AR288" i="4" s="1"/>
  <c r="AX211" i="3" a="1"/>
  <c r="AX211" i="3" s="1"/>
  <c r="AO288" i="4" s="1"/>
  <c r="BB211" i="3"/>
  <c r="AS288" i="4" s="1"/>
  <c r="AY211" i="3" a="1"/>
  <c r="AY211" i="3" s="1"/>
  <c r="AP288" i="4" s="1"/>
  <c r="BC211" i="3" a="1"/>
  <c r="BC211" i="3" s="1"/>
  <c r="AT288" i="4" s="1"/>
  <c r="BP242" i="3" a="1"/>
  <c r="BP242" i="3" s="1"/>
  <c r="BS242" i="3" a="1"/>
  <c r="BS242" i="3" s="1"/>
  <c r="BN242" i="3" a="1"/>
  <c r="BN242" i="3" s="1"/>
  <c r="BM242" i="3" a="1"/>
  <c r="BM242" i="3" s="1"/>
  <c r="BO242" i="3" a="1"/>
  <c r="BO242" i="3" s="1"/>
  <c r="BQ242" i="3" a="1"/>
  <c r="BQ242" i="3" s="1"/>
  <c r="BR242" i="3"/>
  <c r="BB273" i="3"/>
  <c r="BA273" i="3" a="1"/>
  <c r="BA273" i="3" s="1"/>
  <c r="AR398" i="4" s="1"/>
  <c r="BC273" i="3" a="1"/>
  <c r="BC273" i="3" s="1"/>
  <c r="AW273" i="3" a="1"/>
  <c r="AW273" i="3" s="1"/>
  <c r="AN398" i="4" s="1"/>
  <c r="AX273" i="3" a="1"/>
  <c r="AX273" i="3" s="1"/>
  <c r="AO398" i="4" s="1"/>
  <c r="AY273" i="3" a="1"/>
  <c r="AY273" i="3" s="1"/>
  <c r="AP398" i="4" s="1"/>
  <c r="AZ273" i="3" a="1"/>
  <c r="AZ273" i="3" s="1"/>
  <c r="AQ398" i="4" s="1"/>
  <c r="BF305" i="3" a="1"/>
  <c r="BF305" i="3" s="1"/>
  <c r="BK305" i="3" a="1"/>
  <c r="BK305" i="3" s="1"/>
  <c r="BH305" i="3" a="1"/>
  <c r="BH305" i="3" s="1"/>
  <c r="BJ305" i="3"/>
  <c r="BI305" i="3" a="1"/>
  <c r="BI305" i="3" s="1"/>
  <c r="BE305" i="3" a="1"/>
  <c r="BE305" i="3" s="1"/>
  <c r="BG305" i="3" a="1"/>
  <c r="BG305" i="3" s="1"/>
  <c r="AT305" i="3"/>
  <c r="AY321" i="3" a="1"/>
  <c r="AY321" i="3" s="1"/>
  <c r="AP389" i="4" s="1"/>
  <c r="BC321" i="3" a="1"/>
  <c r="BC321" i="3" s="1"/>
  <c r="AZ321" i="3" a="1"/>
  <c r="AZ321" i="3" s="1"/>
  <c r="AQ389" i="4" s="1"/>
  <c r="AW321" i="3" a="1"/>
  <c r="AW321" i="3" s="1"/>
  <c r="AN389" i="4" s="1"/>
  <c r="BA321" i="3" a="1"/>
  <c r="BA321" i="3" s="1"/>
  <c r="AR389" i="4" s="1"/>
  <c r="AX321" i="3" a="1"/>
  <c r="AX321" i="3" s="1"/>
  <c r="AO389" i="4" s="1"/>
  <c r="BB321" i="3"/>
  <c r="BO368" i="3" a="1"/>
  <c r="BO368" i="3" s="1"/>
  <c r="BS368" i="3" a="1"/>
  <c r="BS368" i="3" s="1"/>
  <c r="BP368" i="3" a="1"/>
  <c r="BP368" i="3" s="1"/>
  <c r="BM368" i="3" a="1"/>
  <c r="BM368" i="3" s="1"/>
  <c r="BQ368" i="3" a="1"/>
  <c r="BQ368" i="3" s="1"/>
  <c r="BN368" i="3" a="1"/>
  <c r="BN368" i="3" s="1"/>
  <c r="BR368" i="3"/>
  <c r="AW384" i="3" a="1"/>
  <c r="AW384" i="3" s="1"/>
  <c r="BB384" i="3"/>
  <c r="AZ384" i="3" a="1"/>
  <c r="AZ384" i="3" s="1"/>
  <c r="BC384" i="3" a="1"/>
  <c r="BC384" i="3" s="1"/>
  <c r="AX384" i="3" a="1"/>
  <c r="AX384" i="3" s="1"/>
  <c r="BA384" i="3" a="1"/>
  <c r="BA384" i="3" s="1"/>
  <c r="AY384" i="3" a="1"/>
  <c r="AY384" i="3" s="1"/>
  <c r="AL400" i="3"/>
  <c r="AM400" i="3" a="1"/>
  <c r="AM400" i="3" s="1"/>
  <c r="AK400" i="3" a="1"/>
  <c r="AK400" i="3" s="1"/>
  <c r="AU400" i="3" a="1"/>
  <c r="AU400" i="3" s="1"/>
  <c r="AO400" i="3" a="1"/>
  <c r="AO400" i="3" s="1"/>
  <c r="AQ400" i="3" a="1"/>
  <c r="AQ400" i="3" s="1"/>
  <c r="AS400" i="3" a="1"/>
  <c r="AS400" i="3" s="1"/>
  <c r="AT400" i="3"/>
  <c r="AP400" i="3" a="1"/>
  <c r="AP400" i="3" s="1"/>
  <c r="AR400" i="3" a="1"/>
  <c r="AR400" i="3" s="1"/>
  <c r="AT308" i="3"/>
  <c r="AX379" i="3" a="1"/>
  <c r="AX379" i="3" s="1"/>
  <c r="BB379" i="3"/>
  <c r="AY379" i="3" a="1"/>
  <c r="AY379" i="3" s="1"/>
  <c r="BC379" i="3" a="1"/>
  <c r="BC379" i="3" s="1"/>
  <c r="AZ379" i="3" a="1"/>
  <c r="AZ379" i="3" s="1"/>
  <c r="BA379" i="3" a="1"/>
  <c r="BA379" i="3" s="1"/>
  <c r="AW379" i="3" a="1"/>
  <c r="AW379" i="3" s="1"/>
  <c r="AX22" i="3" a="1"/>
  <c r="AX22" i="3" s="1"/>
  <c r="AO94" i="4" s="1"/>
  <c r="BB22" i="3"/>
  <c r="AS94" i="4" s="1"/>
  <c r="AY22" i="3" a="1"/>
  <c r="AY22" i="3" s="1"/>
  <c r="AP94" i="4" s="1"/>
  <c r="BC22" i="3" a="1"/>
  <c r="BC22" i="3" s="1"/>
  <c r="AT94" i="4" s="1"/>
  <c r="AW22" i="3" a="1"/>
  <c r="AW22" i="3" s="1"/>
  <c r="AN94" i="4" s="1"/>
  <c r="AZ22" i="3" a="1"/>
  <c r="AZ22" i="3" s="1"/>
  <c r="AQ94" i="4" s="1"/>
  <c r="BA22" i="3" a="1"/>
  <c r="BA22" i="3" s="1"/>
  <c r="AR94" i="4" s="1"/>
  <c r="BF110" i="3" a="1"/>
  <c r="BF110" i="3" s="1"/>
  <c r="AV52" i="4" s="1"/>
  <c r="BJ110" i="3"/>
  <c r="AZ52" i="4" s="1"/>
  <c r="BH110" i="3" a="1"/>
  <c r="BH110" i="3" s="1"/>
  <c r="AX52" i="4" s="1"/>
  <c r="BE110" i="3" a="1"/>
  <c r="BE110" i="3" s="1"/>
  <c r="AU52" i="4" s="1"/>
  <c r="BK110" i="3" a="1"/>
  <c r="BK110" i="3" s="1"/>
  <c r="BA52" i="4" s="1"/>
  <c r="BG110" i="3" a="1"/>
  <c r="BG110" i="3" s="1"/>
  <c r="AW52" i="4" s="1"/>
  <c r="BI110" i="3" a="1"/>
  <c r="BI110" i="3" s="1"/>
  <c r="AY52" i="4" s="1"/>
  <c r="BR142" i="3"/>
  <c r="BG210" i="4" s="1"/>
  <c r="BN142" i="3" a="1"/>
  <c r="BN142" i="3" s="1"/>
  <c r="BC210" i="4" s="1"/>
  <c r="BS142" i="3" a="1"/>
  <c r="BS142" i="3" s="1"/>
  <c r="BH210" i="4" s="1"/>
  <c r="BP142" i="3" a="1"/>
  <c r="BP142" i="3" s="1"/>
  <c r="BE210" i="4" s="1"/>
  <c r="BQ142" i="3" a="1"/>
  <c r="BQ142" i="3" s="1"/>
  <c r="BF210" i="4" s="1"/>
  <c r="BM142" i="3" a="1"/>
  <c r="BM142" i="3" s="1"/>
  <c r="BB210" i="4" s="1"/>
  <c r="BO142" i="3" a="1"/>
  <c r="BO142" i="3" s="1"/>
  <c r="BD210" i="4" s="1"/>
  <c r="AY212" i="3" a="1"/>
  <c r="AY212" i="3" s="1"/>
  <c r="AP289" i="4" s="1"/>
  <c r="BC212" i="3" a="1"/>
  <c r="BC212" i="3" s="1"/>
  <c r="AT289" i="4" s="1"/>
  <c r="AZ212" i="3" a="1"/>
  <c r="AZ212" i="3" s="1"/>
  <c r="AQ289" i="4" s="1"/>
  <c r="AW212" i="3" a="1"/>
  <c r="AW212" i="3" s="1"/>
  <c r="AN289" i="4" s="1"/>
  <c r="BA212" i="3" a="1"/>
  <c r="BA212" i="3" s="1"/>
  <c r="AR289" i="4" s="1"/>
  <c r="AX212" i="3" a="1"/>
  <c r="AX212" i="3" s="1"/>
  <c r="AO289" i="4" s="1"/>
  <c r="BB212" i="3"/>
  <c r="AS289" i="4" s="1"/>
  <c r="BA243" i="3" a="1"/>
  <c r="BA243" i="3" s="1"/>
  <c r="BB243" i="3"/>
  <c r="AX243" i="3" a="1"/>
  <c r="AX243" i="3" s="1"/>
  <c r="AZ243" i="3" a="1"/>
  <c r="AZ243" i="3" s="1"/>
  <c r="AY243" i="3" a="1"/>
  <c r="AY243" i="3" s="1"/>
  <c r="AW243" i="3" a="1"/>
  <c r="AW243" i="3" s="1"/>
  <c r="BC243" i="3" a="1"/>
  <c r="BC243" i="3" s="1"/>
  <c r="AT290" i="3"/>
  <c r="AZ290" i="3" a="1"/>
  <c r="AZ290" i="3" s="1"/>
  <c r="AQ383" i="4" s="1"/>
  <c r="BC290" i="3" a="1"/>
  <c r="BC290" i="3" s="1"/>
  <c r="AW290" i="3" a="1"/>
  <c r="AW290" i="3" s="1"/>
  <c r="AN383" i="4" s="1"/>
  <c r="BA290" i="3" a="1"/>
  <c r="BA290" i="3" s="1"/>
  <c r="AR383" i="4" s="1"/>
  <c r="AX290" i="3" a="1"/>
  <c r="AX290" i="3" s="1"/>
  <c r="AO383" i="4" s="1"/>
  <c r="BB290" i="3"/>
  <c r="AY290" i="3" a="1"/>
  <c r="AY290" i="3" s="1"/>
  <c r="AP383" i="4" s="1"/>
  <c r="AT306" i="3"/>
  <c r="AT327" i="3"/>
  <c r="BN369" i="3" a="1"/>
  <c r="BN369" i="3" s="1"/>
  <c r="BR369" i="3"/>
  <c r="BO369" i="3" a="1"/>
  <c r="BO369" i="3" s="1"/>
  <c r="BS369" i="3" a="1"/>
  <c r="BS369" i="3" s="1"/>
  <c r="BP369" i="3" a="1"/>
  <c r="BP369" i="3" s="1"/>
  <c r="BQ369" i="3" a="1"/>
  <c r="BQ369" i="3" s="1"/>
  <c r="BM369" i="3" a="1"/>
  <c r="BM369" i="3" s="1"/>
  <c r="BE385" i="3" a="1"/>
  <c r="BE385" i="3" s="1"/>
  <c r="BJ385" i="3"/>
  <c r="BH385" i="3" a="1"/>
  <c r="BH385" i="3" s="1"/>
  <c r="BK385" i="3" a="1"/>
  <c r="BK385" i="3" s="1"/>
  <c r="BF385" i="3" a="1"/>
  <c r="BF385" i="3" s="1"/>
  <c r="BI385" i="3" a="1"/>
  <c r="BI385" i="3" s="1"/>
  <c r="BG385" i="3" a="1"/>
  <c r="BG385" i="3" s="1"/>
  <c r="AM385" i="3" a="1"/>
  <c r="AM385" i="3" s="1"/>
  <c r="AK385" i="3" a="1"/>
  <c r="AK385" i="3" s="1"/>
  <c r="AL385" i="3"/>
  <c r="BC401" i="3" a="1"/>
  <c r="BC401" i="3" s="1"/>
  <c r="AW401" i="3" a="1"/>
  <c r="AW401" i="3" s="1"/>
  <c r="AY401" i="3" a="1"/>
  <c r="AY401" i="3" s="1"/>
  <c r="BA401" i="3" a="1"/>
  <c r="BA401" i="3" s="1"/>
  <c r="AX401" i="3" a="1"/>
  <c r="AX401" i="3" s="1"/>
  <c r="AZ401" i="3" a="1"/>
  <c r="AZ401" i="3" s="1"/>
  <c r="BB401" i="3"/>
  <c r="BO24" i="3" a="1"/>
  <c r="BO24" i="3" s="1"/>
  <c r="BD111" i="4" s="1"/>
  <c r="BS24" i="3" a="1"/>
  <c r="BS24" i="3" s="1"/>
  <c r="BH111" i="4" s="1"/>
  <c r="BM24" i="3" a="1"/>
  <c r="BM24" i="3" s="1"/>
  <c r="BB111" i="4" s="1"/>
  <c r="BQ24" i="3" a="1"/>
  <c r="BQ24" i="3" s="1"/>
  <c r="BF111" i="4" s="1"/>
  <c r="BR24" i="3"/>
  <c r="BG111" i="4" s="1"/>
  <c r="BN24" i="3" a="1"/>
  <c r="BN24" i="3" s="1"/>
  <c r="BC111" i="4" s="1"/>
  <c r="BP24" i="3" a="1"/>
  <c r="BP24" i="3" s="1"/>
  <c r="BE111" i="4" s="1"/>
  <c r="AX276" i="3" a="1"/>
  <c r="AX276" i="3" s="1"/>
  <c r="BA276" i="3" a="1"/>
  <c r="BA276" i="3" s="1"/>
  <c r="AY276" i="3" a="1"/>
  <c r="AY276" i="3" s="1"/>
  <c r="AW276" i="3" a="1"/>
  <c r="AW276" i="3" s="1"/>
  <c r="BB276" i="3"/>
  <c r="AZ276" i="3" a="1"/>
  <c r="AZ276" i="3" s="1"/>
  <c r="BC276" i="3" a="1"/>
  <c r="BC276" i="3" s="1"/>
  <c r="BP316" i="3" a="1"/>
  <c r="BP316" i="3" s="1"/>
  <c r="BR316" i="3"/>
  <c r="BN316" i="3" a="1"/>
  <c r="BN316" i="3" s="1"/>
  <c r="BS316" i="3" a="1"/>
  <c r="BS316" i="3" s="1"/>
  <c r="BQ316" i="3" a="1"/>
  <c r="BQ316" i="3" s="1"/>
  <c r="BM316" i="3" a="1"/>
  <c r="BM316" i="3" s="1"/>
  <c r="BO316" i="3" a="1"/>
  <c r="BO316" i="3" s="1"/>
  <c r="BN19" i="3" a="1"/>
  <c r="BN19" i="3" s="1"/>
  <c r="BO19" i="3" a="1"/>
  <c r="BO19" i="3" s="1"/>
  <c r="BR19" i="3"/>
  <c r="BM19" i="3" a="1"/>
  <c r="BM19" i="3" s="1"/>
  <c r="BQ19" i="3" a="1"/>
  <c r="BQ19" i="3" s="1"/>
  <c r="BS19" i="3" a="1"/>
  <c r="BS19" i="3" s="1"/>
  <c r="BP19" i="3" a="1"/>
  <c r="BP19" i="3" s="1"/>
  <c r="BN123" i="3" a="1"/>
  <c r="BN123" i="3" s="1"/>
  <c r="BC85" i="4" s="1"/>
  <c r="BS123" i="3" a="1"/>
  <c r="BS123" i="3" s="1"/>
  <c r="BH85" i="4" s="1"/>
  <c r="BM123" i="3" a="1"/>
  <c r="BM123" i="3" s="1"/>
  <c r="BB85" i="4" s="1"/>
  <c r="BO123" i="3" a="1"/>
  <c r="BO123" i="3" s="1"/>
  <c r="BD85" i="4" s="1"/>
  <c r="BQ123" i="3" a="1"/>
  <c r="BQ123" i="3" s="1"/>
  <c r="BF85" i="4" s="1"/>
  <c r="BR123" i="3"/>
  <c r="BG85" i="4" s="1"/>
  <c r="BP123" i="3" a="1"/>
  <c r="BP123" i="3" s="1"/>
  <c r="BE85" i="4" s="1"/>
  <c r="BH139" i="3" a="1"/>
  <c r="BH139" i="3" s="1"/>
  <c r="AX103" i="4" s="1"/>
  <c r="BJ139" i="3"/>
  <c r="AZ103" i="4" s="1"/>
  <c r="BF139" i="3" a="1"/>
  <c r="BF139" i="3" s="1"/>
  <c r="AV103" i="4" s="1"/>
  <c r="BK139" i="3" a="1"/>
  <c r="BK139" i="3" s="1"/>
  <c r="BA103" i="4" s="1"/>
  <c r="BI139" i="3" a="1"/>
  <c r="BI139" i="3" s="1"/>
  <c r="AY103" i="4" s="1"/>
  <c r="BE139" i="3" a="1"/>
  <c r="BE139" i="3" s="1"/>
  <c r="AU103" i="4" s="1"/>
  <c r="BG139" i="3" a="1"/>
  <c r="BG139" i="3" s="1"/>
  <c r="AW103" i="4" s="1"/>
  <c r="BC155" i="3" a="1"/>
  <c r="BC155" i="3" s="1"/>
  <c r="AT231" i="4" s="1"/>
  <c r="AX155" i="3" a="1"/>
  <c r="AX155" i="3" s="1"/>
  <c r="AO231" i="4" s="1"/>
  <c r="AW155" i="3" a="1"/>
  <c r="AW155" i="3" s="1"/>
  <c r="AN231" i="4" s="1"/>
  <c r="AZ155" i="3" a="1"/>
  <c r="AZ155" i="3" s="1"/>
  <c r="AQ231" i="4" s="1"/>
  <c r="AY155" i="3" a="1"/>
  <c r="AY155" i="3" s="1"/>
  <c r="AP231" i="4" s="1"/>
  <c r="BB155" i="3"/>
  <c r="AS231" i="4" s="1"/>
  <c r="BA155" i="3" a="1"/>
  <c r="BA155" i="3" s="1"/>
  <c r="AR231" i="4" s="1"/>
  <c r="BK155" i="3" a="1"/>
  <c r="BK155" i="3" s="1"/>
  <c r="BA231" i="4" s="1"/>
  <c r="BF155" i="3" a="1"/>
  <c r="BF155" i="3" s="1"/>
  <c r="AV231" i="4" s="1"/>
  <c r="BG155" i="3" a="1"/>
  <c r="BG155" i="3" s="1"/>
  <c r="AW231" i="4" s="1"/>
  <c r="BH155" i="3" a="1"/>
  <c r="BH155" i="3" s="1"/>
  <c r="AX231" i="4" s="1"/>
  <c r="BI155" i="3" a="1"/>
  <c r="BI155" i="3" s="1"/>
  <c r="AY231" i="4" s="1"/>
  <c r="BJ155" i="3"/>
  <c r="AZ231" i="4" s="1"/>
  <c r="BE155" i="3" a="1"/>
  <c r="BE155" i="3" s="1"/>
  <c r="AU231" i="4" s="1"/>
  <c r="BA171" i="3" a="1"/>
  <c r="BA171" i="3" s="1"/>
  <c r="AR243" i="4" s="1"/>
  <c r="AY171" i="3" a="1"/>
  <c r="AY171" i="3" s="1"/>
  <c r="AP243" i="4" s="1"/>
  <c r="BC171" i="3" a="1"/>
  <c r="BC171" i="3" s="1"/>
  <c r="AT243" i="4" s="1"/>
  <c r="AW171" i="3" a="1"/>
  <c r="AW171" i="3" s="1"/>
  <c r="AN243" i="4" s="1"/>
  <c r="AX171" i="3" a="1"/>
  <c r="AX171" i="3" s="1"/>
  <c r="AO243" i="4" s="1"/>
  <c r="AZ171" i="3" a="1"/>
  <c r="AZ171" i="3" s="1"/>
  <c r="AQ243" i="4" s="1"/>
  <c r="BB171" i="3"/>
  <c r="AS243" i="4" s="1"/>
  <c r="AO270" i="3" a="1"/>
  <c r="AO270" i="3" s="1"/>
  <c r="AS270" i="3" a="1"/>
  <c r="AS270" i="3" s="1"/>
  <c r="AP270" i="3" a="1"/>
  <c r="AP270" i="3" s="1"/>
  <c r="AT270" i="3"/>
  <c r="AQ270" i="3" a="1"/>
  <c r="AQ270" i="3" s="1"/>
  <c r="AU270" i="3" a="1"/>
  <c r="AU270" i="3" s="1"/>
  <c r="AR270" i="3" a="1"/>
  <c r="AR270" i="3" s="1"/>
  <c r="AZ270" i="3" a="1"/>
  <c r="AZ270" i="3" s="1"/>
  <c r="AW270" i="3" a="1"/>
  <c r="AW270" i="3" s="1"/>
  <c r="BA270" i="3" a="1"/>
  <c r="BA270" i="3" s="1"/>
  <c r="AX270" i="3" a="1"/>
  <c r="AX270" i="3" s="1"/>
  <c r="BB270" i="3"/>
  <c r="AY270" i="3" a="1"/>
  <c r="AY270" i="3" s="1"/>
  <c r="BC270" i="3" a="1"/>
  <c r="BC270" i="3" s="1"/>
  <c r="AZ303" i="3" a="1"/>
  <c r="AZ303" i="3" s="1"/>
  <c r="BC303" i="3" a="1"/>
  <c r="BC303" i="3" s="1"/>
  <c r="BB303" i="3"/>
  <c r="AY303" i="3" a="1"/>
  <c r="AY303" i="3" s="1"/>
  <c r="AW303" i="3" a="1"/>
  <c r="AW303" i="3" s="1"/>
  <c r="AX303" i="3" a="1"/>
  <c r="AX303" i="3" s="1"/>
  <c r="BA303" i="3" a="1"/>
  <c r="BA303" i="3" s="1"/>
  <c r="AT319" i="3"/>
  <c r="BM366" i="3" a="1"/>
  <c r="BM366" i="3" s="1"/>
  <c r="BQ366" i="3" a="1"/>
  <c r="BQ366" i="3" s="1"/>
  <c r="BN366" i="3" a="1"/>
  <c r="BN366" i="3" s="1"/>
  <c r="BR366" i="3"/>
  <c r="BO366" i="3" a="1"/>
  <c r="BO366" i="3" s="1"/>
  <c r="BS366" i="3" a="1"/>
  <c r="BS366" i="3" s="1"/>
  <c r="BP366" i="3" a="1"/>
  <c r="BP366" i="3" s="1"/>
  <c r="AR366" i="3" a="1"/>
  <c r="AR366" i="3" s="1"/>
  <c r="AO366" i="3" a="1"/>
  <c r="AO366" i="3" s="1"/>
  <c r="AS366" i="3" a="1"/>
  <c r="AS366" i="3" s="1"/>
  <c r="AP366" i="3" a="1"/>
  <c r="AP366" i="3" s="1"/>
  <c r="AT366" i="3"/>
  <c r="AU366" i="3" a="1"/>
  <c r="AU366" i="3" s="1"/>
  <c r="AQ366" i="3" a="1"/>
  <c r="AQ366" i="3" s="1"/>
  <c r="BF382" i="3" a="1"/>
  <c r="BF382" i="3" s="1"/>
  <c r="BI382" i="3" a="1"/>
  <c r="BI382" i="3" s="1"/>
  <c r="BK382" i="3" a="1"/>
  <c r="BK382" i="3" s="1"/>
  <c r="BE382" i="3" a="1"/>
  <c r="BE382" i="3" s="1"/>
  <c r="BG382" i="3" a="1"/>
  <c r="BG382" i="3" s="1"/>
  <c r="BJ382" i="3"/>
  <c r="BH382" i="3" a="1"/>
  <c r="BH382" i="3" s="1"/>
  <c r="AW398" i="3" a="1"/>
  <c r="AW398" i="3" s="1"/>
  <c r="BB398" i="3"/>
  <c r="AZ398" i="3" a="1"/>
  <c r="AZ398" i="3" s="1"/>
  <c r="BC398" i="3" a="1"/>
  <c r="BC398" i="3" s="1"/>
  <c r="AX398" i="3" a="1"/>
  <c r="AX398" i="3" s="1"/>
  <c r="BA398" i="3" a="1"/>
  <c r="BA398" i="3" s="1"/>
  <c r="AY398" i="3" a="1"/>
  <c r="AY398" i="3" s="1"/>
  <c r="BG132" i="3" a="1"/>
  <c r="BG132" i="3" s="1"/>
  <c r="AW108" i="4" s="1"/>
  <c r="BI132" i="3" a="1"/>
  <c r="BI132" i="3" s="1"/>
  <c r="AY108" i="4" s="1"/>
  <c r="BK132" i="3" a="1"/>
  <c r="BK132" i="3" s="1"/>
  <c r="BA108" i="4" s="1"/>
  <c r="BE132" i="3" a="1"/>
  <c r="BE132" i="3" s="1"/>
  <c r="AU108" i="4" s="1"/>
  <c r="BF132" i="3" a="1"/>
  <c r="BF132" i="3" s="1"/>
  <c r="AV108" i="4" s="1"/>
  <c r="BH132" i="3" a="1"/>
  <c r="BH132" i="3" s="1"/>
  <c r="AX108" i="4" s="1"/>
  <c r="BJ132" i="3"/>
  <c r="AZ108" i="4" s="1"/>
  <c r="BB132" i="3"/>
  <c r="AS108" i="4" s="1"/>
  <c r="AX132" i="3" a="1"/>
  <c r="AX132" i="3" s="1"/>
  <c r="AO108" i="4" s="1"/>
  <c r="BC132" i="3" a="1"/>
  <c r="BC132" i="3" s="1"/>
  <c r="AT108" i="4" s="1"/>
  <c r="AZ132" i="3" a="1"/>
  <c r="AZ132" i="3" s="1"/>
  <c r="AQ108" i="4" s="1"/>
  <c r="AY132" i="3" a="1"/>
  <c r="AY132" i="3" s="1"/>
  <c r="AP108" i="4" s="1"/>
  <c r="BA132" i="3" a="1"/>
  <c r="BA132" i="3" s="1"/>
  <c r="AR108" i="4" s="1"/>
  <c r="AW132" i="3" a="1"/>
  <c r="AW132" i="3" s="1"/>
  <c r="AN108" i="4" s="1"/>
  <c r="BP164" i="3" a="1"/>
  <c r="BP164" i="3" s="1"/>
  <c r="BE248" i="4" s="1"/>
  <c r="BR164" i="3"/>
  <c r="BG248" i="4" s="1"/>
  <c r="BN164" i="3" a="1"/>
  <c r="BN164" i="3" s="1"/>
  <c r="BC248" i="4" s="1"/>
  <c r="BS164" i="3" a="1"/>
  <c r="BS164" i="3" s="1"/>
  <c r="BH248" i="4" s="1"/>
  <c r="BM164" i="3" a="1"/>
  <c r="BM164" i="3" s="1"/>
  <c r="BB248" i="4" s="1"/>
  <c r="BO164" i="3" a="1"/>
  <c r="BO164" i="3" s="1"/>
  <c r="BD248" i="4" s="1"/>
  <c r="BQ164" i="3" a="1"/>
  <c r="BQ164" i="3" s="1"/>
  <c r="BF248" i="4" s="1"/>
  <c r="BO218" i="3" a="1"/>
  <c r="BO218" i="3" s="1"/>
  <c r="BD283" i="4" s="1"/>
  <c r="BS218" i="3" a="1"/>
  <c r="BS218" i="3" s="1"/>
  <c r="BH283" i="4" s="1"/>
  <c r="BP218" i="3" a="1"/>
  <c r="BP218" i="3" s="1"/>
  <c r="BE283" i="4" s="1"/>
  <c r="BM218" i="3" a="1"/>
  <c r="BM218" i="3" s="1"/>
  <c r="BB283" i="4" s="1"/>
  <c r="BQ218" i="3" a="1"/>
  <c r="BQ218" i="3" s="1"/>
  <c r="BF283" i="4" s="1"/>
  <c r="BN218" i="3" a="1"/>
  <c r="BN218" i="3" s="1"/>
  <c r="BC283" i="4" s="1"/>
  <c r="BR218" i="3"/>
  <c r="BG283" i="4" s="1"/>
  <c r="BJ280" i="3"/>
  <c r="BG280" i="3" a="1"/>
  <c r="BG280" i="3" s="1"/>
  <c r="BE280" i="3" a="1"/>
  <c r="BE280" i="3" s="1"/>
  <c r="BF280" i="3" a="1"/>
  <c r="BF280" i="3" s="1"/>
  <c r="BI280" i="3" a="1"/>
  <c r="BI280" i="3" s="1"/>
  <c r="BK280" i="3" a="1"/>
  <c r="BK280" i="3" s="1"/>
  <c r="BH280" i="3" a="1"/>
  <c r="BH280" i="3" s="1"/>
  <c r="AT332" i="3"/>
  <c r="AZ332" i="3" a="1"/>
  <c r="AZ332" i="3" s="1"/>
  <c r="AQ456" i="4" s="1"/>
  <c r="AW332" i="3" a="1"/>
  <c r="AW332" i="3" s="1"/>
  <c r="AN456" i="4" s="1"/>
  <c r="BA332" i="3" a="1"/>
  <c r="BA332" i="3" s="1"/>
  <c r="AR456" i="4" s="1"/>
  <c r="AX332" i="3" a="1"/>
  <c r="AX332" i="3" s="1"/>
  <c r="AO456" i="4" s="1"/>
  <c r="BB332" i="3"/>
  <c r="AY332" i="3" a="1"/>
  <c r="AY332" i="3" s="1"/>
  <c r="AP456" i="4" s="1"/>
  <c r="AT456" i="4" s="1"/>
  <c r="BC332" i="3" a="1"/>
  <c r="BC332" i="3" s="1"/>
  <c r="BC391" i="3" a="1"/>
  <c r="BC391" i="3" s="1"/>
  <c r="AW391" i="3" a="1"/>
  <c r="AW391" i="3" s="1"/>
  <c r="AY391" i="3" a="1"/>
  <c r="AY391" i="3" s="1"/>
  <c r="BA391" i="3" a="1"/>
  <c r="BA391" i="3" s="1"/>
  <c r="AX391" i="3" a="1"/>
  <c r="AX391" i="3" s="1"/>
  <c r="AZ391" i="3" a="1"/>
  <c r="AZ391" i="3" s="1"/>
  <c r="BB391" i="3"/>
  <c r="BG25" i="3" a="1"/>
  <c r="BG25" i="3" s="1"/>
  <c r="AW113" i="4" s="1"/>
  <c r="BI25" i="3" a="1"/>
  <c r="BI25" i="3" s="1"/>
  <c r="AY113" i="4" s="1"/>
  <c r="BE25" i="3" a="1"/>
  <c r="BE25" i="3" s="1"/>
  <c r="AU113" i="4" s="1"/>
  <c r="BJ25" i="3"/>
  <c r="AZ113" i="4" s="1"/>
  <c r="BF25" i="3" a="1"/>
  <c r="BF25" i="3" s="1"/>
  <c r="AV113" i="4" s="1"/>
  <c r="BK25" i="3" a="1"/>
  <c r="BK25" i="3" s="1"/>
  <c r="BA113" i="4" s="1"/>
  <c r="BH25" i="3" a="1"/>
  <c r="BH25" i="3" s="1"/>
  <c r="AX113" i="4" s="1"/>
  <c r="BK145" i="3" a="1"/>
  <c r="BK145" i="3" s="1"/>
  <c r="BA207" i="4" s="1"/>
  <c r="BJ145" i="3"/>
  <c r="AZ207" i="4" s="1"/>
  <c r="BE145" i="3" a="1"/>
  <c r="BE145" i="3" s="1"/>
  <c r="AU207" i="4" s="1"/>
  <c r="BF145" i="3" a="1"/>
  <c r="BF145" i="3" s="1"/>
  <c r="AV207" i="4" s="1"/>
  <c r="BG145" i="3" a="1"/>
  <c r="BG145" i="3" s="1"/>
  <c r="AW207" i="4" s="1"/>
  <c r="BH145" i="3" a="1"/>
  <c r="BH145" i="3" s="1"/>
  <c r="AX207" i="4" s="1"/>
  <c r="BI145" i="3" a="1"/>
  <c r="BI145" i="3" s="1"/>
  <c r="AY207" i="4" s="1"/>
  <c r="AX161" i="3" a="1"/>
  <c r="AX161" i="3" s="1"/>
  <c r="AO225" i="4" s="1"/>
  <c r="BC161" i="3" a="1"/>
  <c r="BC161" i="3" s="1"/>
  <c r="AT225" i="4" s="1"/>
  <c r="AZ161" i="3" a="1"/>
  <c r="AZ161" i="3" s="1"/>
  <c r="AQ225" i="4" s="1"/>
  <c r="BA161" i="3" a="1"/>
  <c r="BA161" i="3" s="1"/>
  <c r="AR225" i="4" s="1"/>
  <c r="BB161" i="3"/>
  <c r="AS225" i="4" s="1"/>
  <c r="AY161" i="3" a="1"/>
  <c r="AY161" i="3" s="1"/>
  <c r="AP225" i="4" s="1"/>
  <c r="AW161" i="3" a="1"/>
  <c r="AW161" i="3" s="1"/>
  <c r="AN225" i="4" s="1"/>
  <c r="AX191" i="3" a="1"/>
  <c r="AX191" i="3" s="1"/>
  <c r="AO202" i="4" s="1"/>
  <c r="BB191" i="3"/>
  <c r="AS202" i="4" s="1"/>
  <c r="AY191" i="3" a="1"/>
  <c r="AY191" i="3" s="1"/>
  <c r="AP202" i="4" s="1"/>
  <c r="BC191" i="3" a="1"/>
  <c r="BC191" i="3" s="1"/>
  <c r="AT202" i="4" s="1"/>
  <c r="AZ191" i="3" a="1"/>
  <c r="AZ191" i="3" s="1"/>
  <c r="AQ202" i="4" s="1"/>
  <c r="AW191" i="3" a="1"/>
  <c r="AW191" i="3" s="1"/>
  <c r="AN202" i="4" s="1"/>
  <c r="BA191" i="3" a="1"/>
  <c r="BA191" i="3" s="1"/>
  <c r="AR202" i="4" s="1"/>
  <c r="AZ215" i="3" a="1"/>
  <c r="AZ215" i="3" s="1"/>
  <c r="AQ286" i="4" s="1"/>
  <c r="AW215" i="3" a="1"/>
  <c r="AW215" i="3" s="1"/>
  <c r="AN286" i="4" s="1"/>
  <c r="BA215" i="3" a="1"/>
  <c r="BA215" i="3" s="1"/>
  <c r="AR286" i="4" s="1"/>
  <c r="AX215" i="3" a="1"/>
  <c r="AX215" i="3" s="1"/>
  <c r="AO286" i="4" s="1"/>
  <c r="BB215" i="3"/>
  <c r="AS286" i="4" s="1"/>
  <c r="AY215" i="3" a="1"/>
  <c r="AY215" i="3" s="1"/>
  <c r="AP286" i="4" s="1"/>
  <c r="BC215" i="3" a="1"/>
  <c r="BC215" i="3" s="1"/>
  <c r="AT286" i="4" s="1"/>
  <c r="BH293" i="3" a="1"/>
  <c r="BH293" i="3" s="1"/>
  <c r="BK293" i="3" a="1"/>
  <c r="BK293" i="3" s="1"/>
  <c r="BF293" i="3" a="1"/>
  <c r="BF293" i="3" s="1"/>
  <c r="BG293" i="3" a="1"/>
  <c r="BG293" i="3" s="1"/>
  <c r="BJ293" i="3"/>
  <c r="BE293" i="3" a="1"/>
  <c r="BE293" i="3" s="1"/>
  <c r="BI293" i="3" a="1"/>
  <c r="BI293" i="3" s="1"/>
  <c r="AY309" i="3" a="1"/>
  <c r="AY309" i="3" s="1"/>
  <c r="AX309" i="3" a="1"/>
  <c r="AX309" i="3" s="1"/>
  <c r="BC309" i="3" a="1"/>
  <c r="BC309" i="3" s="1"/>
  <c r="AZ309" i="3" a="1"/>
  <c r="AZ309" i="3" s="1"/>
  <c r="BA309" i="3" a="1"/>
  <c r="BA309" i="3" s="1"/>
  <c r="BB309" i="3"/>
  <c r="AW309" i="3" a="1"/>
  <c r="AW309" i="3" s="1"/>
  <c r="AY336" i="3" a="1"/>
  <c r="AY336" i="3" s="1"/>
  <c r="BC336" i="3" a="1"/>
  <c r="BC336" i="3" s="1"/>
  <c r="AZ336" i="3" a="1"/>
  <c r="AZ336" i="3" s="1"/>
  <c r="AW336" i="3" a="1"/>
  <c r="AW336" i="3" s="1"/>
  <c r="BA336" i="3" a="1"/>
  <c r="BA336" i="3" s="1"/>
  <c r="AX336" i="3" a="1"/>
  <c r="AX336" i="3" s="1"/>
  <c r="BB336" i="3"/>
  <c r="BO372" i="3" a="1"/>
  <c r="BO372" i="3" s="1"/>
  <c r="BS372" i="3" a="1"/>
  <c r="BS372" i="3" s="1"/>
  <c r="BP372" i="3" a="1"/>
  <c r="BP372" i="3" s="1"/>
  <c r="BM372" i="3" a="1"/>
  <c r="BM372" i="3" s="1"/>
  <c r="BQ372" i="3" a="1"/>
  <c r="BQ372" i="3" s="1"/>
  <c r="BN372" i="3" a="1"/>
  <c r="BN372" i="3" s="1"/>
  <c r="BR372" i="3"/>
  <c r="AW388" i="3" a="1"/>
  <c r="AW388" i="3" s="1"/>
  <c r="BB388" i="3"/>
  <c r="AZ388" i="3" a="1"/>
  <c r="AZ388" i="3" s="1"/>
  <c r="BC388" i="3" a="1"/>
  <c r="BC388" i="3" s="1"/>
  <c r="AX388" i="3" a="1"/>
  <c r="AX388" i="3" s="1"/>
  <c r="BA388" i="3" a="1"/>
  <c r="BA388" i="3" s="1"/>
  <c r="AY388" i="3" a="1"/>
  <c r="AY388" i="3" s="1"/>
  <c r="BE404" i="3" a="1"/>
  <c r="BE404" i="3" s="1"/>
  <c r="BI404" i="3" a="1"/>
  <c r="BI404" i="3" s="1"/>
  <c r="BH404" i="3" a="1"/>
  <c r="BH404" i="3" s="1"/>
  <c r="BK404" i="3" a="1"/>
  <c r="BK404" i="3" s="1"/>
  <c r="BJ404" i="3"/>
  <c r="BF404" i="3" a="1"/>
  <c r="BF404" i="3" s="1"/>
  <c r="BG404" i="3" a="1"/>
  <c r="BG404" i="3" s="1"/>
  <c r="AL404" i="3"/>
  <c r="AM404" i="3" a="1"/>
  <c r="AM404" i="3" s="1"/>
  <c r="AK404" i="3" a="1"/>
  <c r="AK404" i="3" s="1"/>
  <c r="BG320" i="3" a="1"/>
  <c r="BG320" i="3" s="1"/>
  <c r="BK320" i="3" a="1"/>
  <c r="BK320" i="3" s="1"/>
  <c r="BH320" i="3" a="1"/>
  <c r="BH320" i="3" s="1"/>
  <c r="BE320" i="3" a="1"/>
  <c r="BE320" i="3" s="1"/>
  <c r="BI320" i="3" a="1"/>
  <c r="BI320" i="3" s="1"/>
  <c r="BJ320" i="3"/>
  <c r="BF320" i="3" a="1"/>
  <c r="BF320" i="3" s="1"/>
  <c r="BS387" i="3" a="1"/>
  <c r="BS387" i="3" s="1"/>
  <c r="BM387" i="3" a="1"/>
  <c r="BM387" i="3" s="1"/>
  <c r="BO387" i="3" a="1"/>
  <c r="BO387" i="3" s="1"/>
  <c r="BQ387" i="3" a="1"/>
  <c r="BQ387" i="3" s="1"/>
  <c r="BP387" i="3" a="1"/>
  <c r="BP387" i="3" s="1"/>
  <c r="BR387" i="3"/>
  <c r="BN387" i="3" a="1"/>
  <c r="BN387" i="3" s="1"/>
  <c r="BG162" i="3" a="1"/>
  <c r="BG162" i="3" s="1"/>
  <c r="AW232" i="4" s="1"/>
  <c r="BI162" i="3" a="1"/>
  <c r="BI162" i="3" s="1"/>
  <c r="AY232" i="4" s="1"/>
  <c r="BE162" i="3" a="1"/>
  <c r="BE162" i="3" s="1"/>
  <c r="AU232" i="4" s="1"/>
  <c r="BK162" i="3" a="1"/>
  <c r="BK162" i="3" s="1"/>
  <c r="BA232" i="4" s="1"/>
  <c r="BJ162" i="3"/>
  <c r="AZ232" i="4" s="1"/>
  <c r="BF162" i="3" a="1"/>
  <c r="BF162" i="3" s="1"/>
  <c r="AV232" i="4" s="1"/>
  <c r="BH162" i="3" a="1"/>
  <c r="BH162" i="3" s="1"/>
  <c r="AX232" i="4" s="1"/>
  <c r="AW192" i="3" a="1"/>
  <c r="AW192" i="3" s="1"/>
  <c r="AN221" i="4" s="1"/>
  <c r="BA192" i="3" a="1"/>
  <c r="BA192" i="3" s="1"/>
  <c r="AR221" i="4" s="1"/>
  <c r="AX192" i="3" a="1"/>
  <c r="AX192" i="3" s="1"/>
  <c r="AO221" i="4" s="1"/>
  <c r="BB192" i="3"/>
  <c r="AS221" i="4" s="1"/>
  <c r="AY192" i="3" a="1"/>
  <c r="AY192" i="3" s="1"/>
  <c r="AP221" i="4" s="1"/>
  <c r="BC192" i="3" a="1"/>
  <c r="BC192" i="3" s="1"/>
  <c r="AT221" i="4" s="1"/>
  <c r="AZ192" i="3" a="1"/>
  <c r="AZ192" i="3" s="1"/>
  <c r="AQ221" i="4" s="1"/>
  <c r="BH192" i="3" a="1"/>
  <c r="BH192" i="3" s="1"/>
  <c r="AX221" i="4" s="1"/>
  <c r="BE192" i="3" a="1"/>
  <c r="BE192" i="3" s="1"/>
  <c r="AU221" i="4" s="1"/>
  <c r="BI192" i="3" a="1"/>
  <c r="BI192" i="3" s="1"/>
  <c r="AY221" i="4" s="1"/>
  <c r="BF192" i="3" a="1"/>
  <c r="BF192" i="3" s="1"/>
  <c r="AV221" i="4" s="1"/>
  <c r="BJ192" i="3"/>
  <c r="AZ221" i="4" s="1"/>
  <c r="BG192" i="3" a="1"/>
  <c r="BG192" i="3" s="1"/>
  <c r="AW221" i="4" s="1"/>
  <c r="BK192" i="3" a="1"/>
  <c r="BK192" i="3" s="1"/>
  <c r="BA221" i="4" s="1"/>
  <c r="AY216" i="3" a="1"/>
  <c r="AY216" i="3" s="1"/>
  <c r="AP287" i="4" s="1"/>
  <c r="BC216" i="3" a="1"/>
  <c r="BC216" i="3" s="1"/>
  <c r="AT287" i="4" s="1"/>
  <c r="AZ216" i="3" a="1"/>
  <c r="AZ216" i="3" s="1"/>
  <c r="AQ287" i="4" s="1"/>
  <c r="AW216" i="3" a="1"/>
  <c r="AW216" i="3" s="1"/>
  <c r="AN287" i="4" s="1"/>
  <c r="BA216" i="3" a="1"/>
  <c r="BA216" i="3" s="1"/>
  <c r="AR287" i="4" s="1"/>
  <c r="AX216" i="3" a="1"/>
  <c r="AX216" i="3" s="1"/>
  <c r="AO287" i="4" s="1"/>
  <c r="BB216" i="3"/>
  <c r="AS287" i="4" s="1"/>
  <c r="BJ278" i="3"/>
  <c r="BG278" i="3" a="1"/>
  <c r="BG278" i="3" s="1"/>
  <c r="BE278" i="3" a="1"/>
  <c r="BE278" i="3" s="1"/>
  <c r="BF278" i="3" a="1"/>
  <c r="BF278" i="3" s="1"/>
  <c r="BI278" i="3" a="1"/>
  <c r="BI278" i="3" s="1"/>
  <c r="BH278" i="3" a="1"/>
  <c r="BH278" i="3" s="1"/>
  <c r="BK278" i="3" a="1"/>
  <c r="BK278" i="3" s="1"/>
  <c r="BN294" i="3" a="1"/>
  <c r="BN294" i="3" s="1"/>
  <c r="BQ294" i="3" a="1"/>
  <c r="BQ294" i="3" s="1"/>
  <c r="BM294" i="3" a="1"/>
  <c r="BM294" i="3" s="1"/>
  <c r="BP294" i="3" a="1"/>
  <c r="BP294" i="3" s="1"/>
  <c r="BO294" i="3" a="1"/>
  <c r="BO294" i="3" s="1"/>
  <c r="BR294" i="3"/>
  <c r="BS294" i="3" a="1"/>
  <c r="BS294" i="3" s="1"/>
  <c r="AY294" i="3" a="1"/>
  <c r="AY294" i="3" s="1"/>
  <c r="AX294" i="3" a="1"/>
  <c r="AX294" i="3" s="1"/>
  <c r="BB294" i="3"/>
  <c r="BC294" i="3" a="1"/>
  <c r="BC294" i="3" s="1"/>
  <c r="AW294" i="3" a="1"/>
  <c r="AW294" i="3" s="1"/>
  <c r="AZ294" i="3" a="1"/>
  <c r="AZ294" i="3" s="1"/>
  <c r="BA294" i="3" a="1"/>
  <c r="BA294" i="3" s="1"/>
  <c r="BI310" i="3" a="1"/>
  <c r="BI310" i="3" s="1"/>
  <c r="BE310" i="3" a="1"/>
  <c r="BE310" i="3" s="1"/>
  <c r="BK310" i="3" a="1"/>
  <c r="BK310" i="3" s="1"/>
  <c r="BG310" i="3" a="1"/>
  <c r="BG310" i="3" s="1"/>
  <c r="BJ310" i="3"/>
  <c r="BF310" i="3" a="1"/>
  <c r="BF310" i="3" s="1"/>
  <c r="BH310" i="3" a="1"/>
  <c r="BH310" i="3" s="1"/>
  <c r="AX337" i="3" a="1"/>
  <c r="AX337" i="3" s="1"/>
  <c r="AO457" i="4" s="1"/>
  <c r="BB337" i="3"/>
  <c r="AZ337" i="3" a="1"/>
  <c r="AZ337" i="3" s="1"/>
  <c r="AQ457" i="4" s="1"/>
  <c r="AW337" i="3" a="1"/>
  <c r="AW337" i="3" s="1"/>
  <c r="AN457" i="4" s="1"/>
  <c r="AY337" i="3" a="1"/>
  <c r="AY337" i="3" s="1"/>
  <c r="AP457" i="4" s="1"/>
  <c r="BA337" i="3" a="1"/>
  <c r="BA337" i="3" s="1"/>
  <c r="AR457" i="4" s="1"/>
  <c r="BC337" i="3" a="1"/>
  <c r="BC337" i="3" s="1"/>
  <c r="BN373" i="3" a="1"/>
  <c r="BN373" i="3" s="1"/>
  <c r="BR373" i="3"/>
  <c r="BO373" i="3" a="1"/>
  <c r="BO373" i="3" s="1"/>
  <c r="BS373" i="3" a="1"/>
  <c r="BS373" i="3" s="1"/>
  <c r="BP373" i="3" a="1"/>
  <c r="BP373" i="3" s="1"/>
  <c r="BM373" i="3" a="1"/>
  <c r="BM373" i="3" s="1"/>
  <c r="BQ373" i="3" a="1"/>
  <c r="BQ373" i="3" s="1"/>
  <c r="BE389" i="3" a="1"/>
  <c r="BE389" i="3" s="1"/>
  <c r="BJ389" i="3"/>
  <c r="BH389" i="3" a="1"/>
  <c r="BH389" i="3" s="1"/>
  <c r="BK389" i="3" a="1"/>
  <c r="BK389" i="3" s="1"/>
  <c r="BF389" i="3" a="1"/>
  <c r="BF389" i="3" s="1"/>
  <c r="BI389" i="3" a="1"/>
  <c r="BI389" i="3" s="1"/>
  <c r="BG389" i="3" a="1"/>
  <c r="BG389" i="3" s="1"/>
  <c r="AM389" i="3" a="1"/>
  <c r="AM389" i="3" s="1"/>
  <c r="AK389" i="3" a="1"/>
  <c r="AK389" i="3" s="1"/>
  <c r="AL389" i="3"/>
  <c r="BM405" i="3" a="1"/>
  <c r="BM405" i="3" s="1"/>
  <c r="BQ405" i="3" a="1"/>
  <c r="BQ405" i="3" s="1"/>
  <c r="BO405" i="3" a="1"/>
  <c r="BO405" i="3" s="1"/>
  <c r="BN405" i="3" a="1"/>
  <c r="BN405" i="3" s="1"/>
  <c r="BP405" i="3" a="1"/>
  <c r="BP405" i="3" s="1"/>
  <c r="BS405" i="3" a="1"/>
  <c r="BS405" i="3" s="1"/>
  <c r="BR405" i="3"/>
  <c r="BQ104" i="3" a="1"/>
  <c r="BQ104" i="3" s="1"/>
  <c r="BF234" i="4" s="1"/>
  <c r="BS104" i="3" a="1"/>
  <c r="BS104" i="3" s="1"/>
  <c r="BH234" i="4" s="1"/>
  <c r="BM104" i="3" a="1"/>
  <c r="BM104" i="3" s="1"/>
  <c r="BB234" i="4" s="1"/>
  <c r="BO104" i="3" a="1"/>
  <c r="BO104" i="3" s="1"/>
  <c r="BD234" i="4" s="1"/>
  <c r="BR104" i="3"/>
  <c r="BG234" i="4" s="1"/>
  <c r="BP104" i="3" a="1"/>
  <c r="BP104" i="3" s="1"/>
  <c r="BE234" i="4" s="1"/>
  <c r="BN104" i="3" a="1"/>
  <c r="BN104" i="3" s="1"/>
  <c r="BC234" i="4" s="1"/>
  <c r="AT284" i="3"/>
  <c r="AX360" i="3" a="1"/>
  <c r="AX360" i="3" s="1"/>
  <c r="BB360" i="3"/>
  <c r="AY360" i="3" a="1"/>
  <c r="AY360" i="3" s="1"/>
  <c r="BC360" i="3" a="1"/>
  <c r="BC360" i="3" s="1"/>
  <c r="AZ360" i="3" a="1"/>
  <c r="AZ360" i="3" s="1"/>
  <c r="BA360" i="3" a="1"/>
  <c r="BA360" i="3" s="1"/>
  <c r="AW360" i="3" a="1"/>
  <c r="AW360" i="3" s="1"/>
  <c r="BE23" i="3" a="1"/>
  <c r="BE23" i="3" s="1"/>
  <c r="AU93" i="4" s="1"/>
  <c r="BI23" i="3" a="1"/>
  <c r="BI23" i="3" s="1"/>
  <c r="AY93" i="4" s="1"/>
  <c r="BF23" i="3" a="1"/>
  <c r="BF23" i="3" s="1"/>
  <c r="AV93" i="4" s="1"/>
  <c r="BJ23" i="3"/>
  <c r="AZ93" i="4" s="1"/>
  <c r="BG23" i="3" a="1"/>
  <c r="BG23" i="3" s="1"/>
  <c r="AW93" i="4" s="1"/>
  <c r="BK23" i="3" a="1"/>
  <c r="BK23" i="3" s="1"/>
  <c r="BA93" i="4" s="1"/>
  <c r="BH23" i="3" a="1"/>
  <c r="BH23" i="3" s="1"/>
  <c r="AX93" i="4" s="1"/>
  <c r="BI111" i="3" a="1"/>
  <c r="BI111" i="3" s="1"/>
  <c r="AY53" i="4" s="1"/>
  <c r="BF111" i="3" a="1"/>
  <c r="BF111" i="3" s="1"/>
  <c r="AV53" i="4" s="1"/>
  <c r="BE111" i="3" a="1"/>
  <c r="BE111" i="3" s="1"/>
  <c r="AU53" i="4" s="1"/>
  <c r="BH111" i="3" a="1"/>
  <c r="BH111" i="3" s="1"/>
  <c r="AX53" i="4" s="1"/>
  <c r="BK111" i="3" a="1"/>
  <c r="BK111" i="3" s="1"/>
  <c r="BA53" i="4" s="1"/>
  <c r="BG111" i="3" a="1"/>
  <c r="BG111" i="3" s="1"/>
  <c r="AW53" i="4" s="1"/>
  <c r="BJ111" i="3"/>
  <c r="AZ53" i="4" s="1"/>
  <c r="AZ127" i="3" a="1"/>
  <c r="AZ127" i="3" s="1"/>
  <c r="AQ83" i="4" s="1"/>
  <c r="BA127" i="3" a="1"/>
  <c r="BA127" i="3" s="1"/>
  <c r="AR83" i="4" s="1"/>
  <c r="BB127" i="3"/>
  <c r="AS83" i="4" s="1"/>
  <c r="AY127" i="3" a="1"/>
  <c r="AY127" i="3" s="1"/>
  <c r="AP83" i="4" s="1"/>
  <c r="AW127" i="3" a="1"/>
  <c r="AW127" i="3" s="1"/>
  <c r="AN83" i="4" s="1"/>
  <c r="BC127" i="3" a="1"/>
  <c r="BC127" i="3" s="1"/>
  <c r="AT83" i="4" s="1"/>
  <c r="AX127" i="3" a="1"/>
  <c r="AX127" i="3" s="1"/>
  <c r="AO83" i="4" s="1"/>
  <c r="BI159" i="3" a="1"/>
  <c r="BI159" i="3" s="1"/>
  <c r="AY223" i="4" s="1"/>
  <c r="BJ159" i="3"/>
  <c r="AZ223" i="4" s="1"/>
  <c r="BH159" i="3" a="1"/>
  <c r="BH159" i="3" s="1"/>
  <c r="AX223" i="4" s="1"/>
  <c r="BE159" i="3" a="1"/>
  <c r="BE159" i="3" s="1"/>
  <c r="AU223" i="4" s="1"/>
  <c r="BK159" i="3" a="1"/>
  <c r="BK159" i="3" s="1"/>
  <c r="BA223" i="4" s="1"/>
  <c r="BF159" i="3" a="1"/>
  <c r="BF159" i="3" s="1"/>
  <c r="AV223" i="4" s="1"/>
  <c r="BG159" i="3" a="1"/>
  <c r="BG159" i="3" s="1"/>
  <c r="AW223" i="4" s="1"/>
  <c r="BQ244" i="3" a="1"/>
  <c r="BQ244" i="3" s="1"/>
  <c r="BM244" i="3" a="1"/>
  <c r="BM244" i="3" s="1"/>
  <c r="BP244" i="3" a="1"/>
  <c r="BP244" i="3" s="1"/>
  <c r="BO244" i="3" a="1"/>
  <c r="BO244" i="3" s="1"/>
  <c r="BR244" i="3"/>
  <c r="BS244" i="3" a="1"/>
  <c r="BS244" i="3" s="1"/>
  <c r="BN244" i="3" a="1"/>
  <c r="BN244" i="3" s="1"/>
  <c r="BE275" i="3" a="1"/>
  <c r="BE275" i="3" s="1"/>
  <c r="AU373" i="4" s="1"/>
  <c r="BJ275" i="3"/>
  <c r="BH275" i="3" a="1"/>
  <c r="BH275" i="3" s="1"/>
  <c r="AX373" i="4" s="1"/>
  <c r="BK275" i="3" a="1"/>
  <c r="BK275" i="3" s="1"/>
  <c r="BF275" i="3" a="1"/>
  <c r="BF275" i="3" s="1"/>
  <c r="AV373" i="4" s="1"/>
  <c r="BI275" i="3" a="1"/>
  <c r="BI275" i="3" s="1"/>
  <c r="AY373" i="4" s="1"/>
  <c r="BG275" i="3" a="1"/>
  <c r="BG275" i="3" s="1"/>
  <c r="AW373" i="4" s="1"/>
  <c r="BB291" i="3"/>
  <c r="AY291" i="3" a="1"/>
  <c r="AY291" i="3" s="1"/>
  <c r="AP382" i="4" s="1"/>
  <c r="AW291" i="3" a="1"/>
  <c r="AW291" i="3" s="1"/>
  <c r="AN382" i="4" s="1"/>
  <c r="AX291" i="3" a="1"/>
  <c r="AX291" i="3" s="1"/>
  <c r="AO382" i="4" s="1"/>
  <c r="BA291" i="3" a="1"/>
  <c r="BA291" i="3" s="1"/>
  <c r="AR382" i="4" s="1"/>
  <c r="AZ291" i="3" a="1"/>
  <c r="AZ291" i="3" s="1"/>
  <c r="AQ382" i="4" s="1"/>
  <c r="BC291" i="3" a="1"/>
  <c r="BC291" i="3" s="1"/>
  <c r="AP331" i="3" a="1"/>
  <c r="AP331" i="3" s="1"/>
  <c r="AT331" i="3"/>
  <c r="AQ331" i="3" a="1"/>
  <c r="AQ331" i="3" s="1"/>
  <c r="AU331" i="3" a="1"/>
  <c r="AU331" i="3" s="1"/>
  <c r="AR331" i="3" a="1"/>
  <c r="AR331" i="3" s="1"/>
  <c r="AO331" i="3" a="1"/>
  <c r="AO331" i="3" s="1"/>
  <c r="AS331" i="3" a="1"/>
  <c r="AS331" i="3" s="1"/>
  <c r="BM370" i="3" a="1"/>
  <c r="BM370" i="3" s="1"/>
  <c r="BQ370" i="3" a="1"/>
  <c r="BQ370" i="3" s="1"/>
  <c r="BN370" i="3" a="1"/>
  <c r="BN370" i="3" s="1"/>
  <c r="BR370" i="3"/>
  <c r="BO370" i="3" a="1"/>
  <c r="BO370" i="3" s="1"/>
  <c r="BS370" i="3" a="1"/>
  <c r="BS370" i="3" s="1"/>
  <c r="BP370" i="3" a="1"/>
  <c r="BP370" i="3" s="1"/>
  <c r="AR370" i="3" a="1"/>
  <c r="AR370" i="3" s="1"/>
  <c r="AO370" i="3" a="1"/>
  <c r="AO370" i="3" s="1"/>
  <c r="AS370" i="3" a="1"/>
  <c r="AS370" i="3" s="1"/>
  <c r="AP370" i="3" a="1"/>
  <c r="AP370" i="3" s="1"/>
  <c r="AT370" i="3"/>
  <c r="AQ370" i="3" a="1"/>
  <c r="AQ370" i="3" s="1"/>
  <c r="AU370" i="3" a="1"/>
  <c r="AU370" i="3" s="1"/>
  <c r="BK386" i="3" a="1"/>
  <c r="BK386" i="3" s="1"/>
  <c r="BE386" i="3" a="1"/>
  <c r="BE386" i="3" s="1"/>
  <c r="BG386" i="3" a="1"/>
  <c r="BG386" i="3" s="1"/>
  <c r="BI386" i="3" a="1"/>
  <c r="BI386" i="3" s="1"/>
  <c r="BF386" i="3" a="1"/>
  <c r="BF386" i="3" s="1"/>
  <c r="BH386" i="3" a="1"/>
  <c r="BH386" i="3" s="1"/>
  <c r="BJ386" i="3"/>
  <c r="AL402" i="3"/>
  <c r="AM402" i="3" a="1"/>
  <c r="AM402" i="3" s="1"/>
  <c r="AK402" i="3" a="1"/>
  <c r="AK402" i="3" s="1"/>
  <c r="BG140" i="3" a="1"/>
  <c r="BG140" i="3" s="1"/>
  <c r="AW110" i="4" s="1"/>
  <c r="BI140" i="3" a="1"/>
  <c r="BI140" i="3" s="1"/>
  <c r="AY110" i="4" s="1"/>
  <c r="BE140" i="3" a="1"/>
  <c r="BE140" i="3" s="1"/>
  <c r="AU110" i="4" s="1"/>
  <c r="BK140" i="3" a="1"/>
  <c r="BK140" i="3" s="1"/>
  <c r="BA110" i="4" s="1"/>
  <c r="BH140" i="3" a="1"/>
  <c r="BH140" i="3" s="1"/>
  <c r="AX110" i="4" s="1"/>
  <c r="BJ140" i="3"/>
  <c r="AZ110" i="4" s="1"/>
  <c r="BF140" i="3" a="1"/>
  <c r="BF140" i="3" s="1"/>
  <c r="AV110" i="4" s="1"/>
  <c r="BF172" i="3" a="1"/>
  <c r="BF172" i="3" s="1"/>
  <c r="AV244" i="4" s="1"/>
  <c r="BK172" i="3" a="1"/>
  <c r="BK172" i="3" s="1"/>
  <c r="BA244" i="4" s="1"/>
  <c r="BH172" i="3" a="1"/>
  <c r="BH172" i="3" s="1"/>
  <c r="AX244" i="4" s="1"/>
  <c r="BI172" i="3" a="1"/>
  <c r="BI172" i="3" s="1"/>
  <c r="AY244" i="4" s="1"/>
  <c r="BJ172" i="3"/>
  <c r="AZ244" i="4" s="1"/>
  <c r="BG172" i="3" a="1"/>
  <c r="BG172" i="3" s="1"/>
  <c r="AW244" i="4" s="1"/>
  <c r="BE172" i="3" a="1"/>
  <c r="BE172" i="3" s="1"/>
  <c r="AU244" i="4" s="1"/>
  <c r="BQ241" i="3" a="1"/>
  <c r="BQ241" i="3" s="1"/>
  <c r="BN241" i="3" a="1"/>
  <c r="BN241" i="3" s="1"/>
  <c r="BR241" i="3"/>
  <c r="BO241" i="3" a="1"/>
  <c r="BO241" i="3" s="1"/>
  <c r="BS241" i="3" a="1"/>
  <c r="BS241" i="3" s="1"/>
  <c r="BP241" i="3" a="1"/>
  <c r="BP241" i="3" s="1"/>
  <c r="BM241" i="3" a="1"/>
  <c r="BM241" i="3" s="1"/>
  <c r="BE292" i="3" a="1"/>
  <c r="BE292" i="3" s="1"/>
  <c r="AU369" i="4" s="1"/>
  <c r="BF292" i="3" a="1"/>
  <c r="BF292" i="3" s="1"/>
  <c r="AV369" i="4" s="1"/>
  <c r="BI292" i="3" a="1"/>
  <c r="BI292" i="3" s="1"/>
  <c r="AY369" i="4" s="1"/>
  <c r="BH292" i="3" a="1"/>
  <c r="BH292" i="3" s="1"/>
  <c r="AX369" i="4" s="1"/>
  <c r="BK292" i="3" a="1"/>
  <c r="BK292" i="3" s="1"/>
  <c r="BJ292" i="3"/>
  <c r="BG292" i="3" a="1"/>
  <c r="BG292" i="3" s="1"/>
  <c r="AW369" i="4" s="1"/>
  <c r="BE371" i="3" a="1"/>
  <c r="BE371" i="3" s="1"/>
  <c r="BI371" i="3" a="1"/>
  <c r="BI371" i="3" s="1"/>
  <c r="BF371" i="3" a="1"/>
  <c r="BF371" i="3" s="1"/>
  <c r="BJ371" i="3"/>
  <c r="BG371" i="3" a="1"/>
  <c r="BG371" i="3" s="1"/>
  <c r="BK371" i="3" a="1"/>
  <c r="BK371" i="3" s="1"/>
  <c r="BH371" i="3" a="1"/>
  <c r="BH371" i="3" s="1"/>
  <c r="AK371" i="3" a="1"/>
  <c r="AK371" i="3" s="1"/>
  <c r="AL371" i="3"/>
  <c r="AM371" i="3" a="1"/>
  <c r="AM371" i="3" s="1"/>
  <c r="AW407" i="3" a="1"/>
  <c r="AW407" i="3" s="1"/>
  <c r="BA407" i="3" a="1"/>
  <c r="BA407" i="3" s="1"/>
  <c r="AZ407" i="3" a="1"/>
  <c r="AZ407" i="3" s="1"/>
  <c r="AY407" i="3" a="1"/>
  <c r="AY407" i="3" s="1"/>
  <c r="BC407" i="3" a="1"/>
  <c r="BC407" i="3" s="1"/>
  <c r="BB407" i="3"/>
  <c r="AX407" i="3" a="1"/>
  <c r="AX407" i="3" s="1"/>
  <c r="BO165" i="3" a="1"/>
  <c r="BO165" i="3" s="1"/>
  <c r="BD249" i="4" s="1"/>
  <c r="BQ165" i="3" a="1"/>
  <c r="BQ165" i="3" s="1"/>
  <c r="BF249" i="4" s="1"/>
  <c r="BM165" i="3" a="1"/>
  <c r="BM165" i="3" s="1"/>
  <c r="BB249" i="4" s="1"/>
  <c r="BS165" i="3" a="1"/>
  <c r="BS165" i="3" s="1"/>
  <c r="BH249" i="4" s="1"/>
  <c r="BR165" i="3"/>
  <c r="BG249" i="4" s="1"/>
  <c r="BN165" i="3" a="1"/>
  <c r="BN165" i="3" s="1"/>
  <c r="BC249" i="4" s="1"/>
  <c r="BP165" i="3" a="1"/>
  <c r="BP165" i="3" s="1"/>
  <c r="BE249" i="4" s="1"/>
  <c r="BS264" i="3" a="1"/>
  <c r="BS264" i="3" s="1"/>
  <c r="BM264" i="3" a="1"/>
  <c r="BM264" i="3" s="1"/>
  <c r="BO264" i="3" a="1"/>
  <c r="BO264" i="3" s="1"/>
  <c r="BQ264" i="3" a="1"/>
  <c r="BQ264" i="3" s="1"/>
  <c r="BP264" i="3" a="1"/>
  <c r="BP264" i="3" s="1"/>
  <c r="BR264" i="3"/>
  <c r="BN264" i="3" a="1"/>
  <c r="BN264" i="3" s="1"/>
  <c r="AP376" i="3" a="1"/>
  <c r="AP376" i="3" s="1"/>
  <c r="AT376" i="3"/>
  <c r="AQ376" i="3" a="1"/>
  <c r="AQ376" i="3" s="1"/>
  <c r="AU376" i="3" a="1"/>
  <c r="AU376" i="3" s="1"/>
  <c r="AR376" i="3" a="1"/>
  <c r="AR376" i="3" s="1"/>
  <c r="AS376" i="3" a="1"/>
  <c r="AS376" i="3" s="1"/>
  <c r="AO376" i="3" a="1"/>
  <c r="AO376" i="3" s="1"/>
  <c r="AT342" i="3"/>
  <c r="BG134" i="3" a="1"/>
  <c r="BG134" i="3" s="1"/>
  <c r="AW104" i="4" s="1"/>
  <c r="BH134" i="3" a="1"/>
  <c r="BH134" i="3" s="1"/>
  <c r="AX104" i="4" s="1"/>
  <c r="BK134" i="3" a="1"/>
  <c r="BK134" i="3" s="1"/>
  <c r="BA104" i="4" s="1"/>
  <c r="BJ134" i="3"/>
  <c r="AZ104" i="4" s="1"/>
  <c r="BI134" i="3" a="1"/>
  <c r="BI134" i="3" s="1"/>
  <c r="AY104" i="4" s="1"/>
  <c r="BE134" i="3" a="1"/>
  <c r="BE134" i="3" s="1"/>
  <c r="AU104" i="4" s="1"/>
  <c r="BF134" i="3" a="1"/>
  <c r="BF134" i="3" s="1"/>
  <c r="AV104" i="4" s="1"/>
  <c r="AT282" i="3"/>
  <c r="AZ377" i="3" a="1"/>
  <c r="AZ377" i="3" s="1"/>
  <c r="AW377" i="3" a="1"/>
  <c r="AW377" i="3" s="1"/>
  <c r="BA377" i="3" a="1"/>
  <c r="BA377" i="3" s="1"/>
  <c r="AX377" i="3" a="1"/>
  <c r="AX377" i="3" s="1"/>
  <c r="BB377" i="3"/>
  <c r="AY377" i="3" a="1"/>
  <c r="AY377" i="3" s="1"/>
  <c r="BC377" i="3" a="1"/>
  <c r="BC377" i="3" s="1"/>
  <c r="BO115" i="3" a="1"/>
  <c r="BO115" i="3" s="1"/>
  <c r="BS115" i="3" a="1"/>
  <c r="BS115" i="3" s="1"/>
  <c r="BP115" i="3" a="1"/>
  <c r="BP115" i="3" s="1"/>
  <c r="BM115" i="3" a="1"/>
  <c r="BM115" i="3" s="1"/>
  <c r="BQ115" i="3" a="1"/>
  <c r="BQ115" i="3" s="1"/>
  <c r="BN115" i="3" a="1"/>
  <c r="BN115" i="3" s="1"/>
  <c r="BR115" i="3"/>
  <c r="BC147" i="3" a="1"/>
  <c r="BC147" i="3" s="1"/>
  <c r="AT209" i="4" s="1"/>
  <c r="AX147" i="3" a="1"/>
  <c r="AX147" i="3" s="1"/>
  <c r="AO209" i="4" s="1"/>
  <c r="AW147" i="3" a="1"/>
  <c r="AW147" i="3" s="1"/>
  <c r="AN209" i="4" s="1"/>
  <c r="AZ147" i="3" a="1"/>
  <c r="AZ147" i="3" s="1"/>
  <c r="AQ209" i="4" s="1"/>
  <c r="AY147" i="3" a="1"/>
  <c r="AY147" i="3" s="1"/>
  <c r="AP209" i="4" s="1"/>
  <c r="BB147" i="3"/>
  <c r="AS209" i="4" s="1"/>
  <c r="BA147" i="3" a="1"/>
  <c r="BA147" i="3" s="1"/>
  <c r="AR209" i="4" s="1"/>
  <c r="AM262" i="3" a="1"/>
  <c r="AM262" i="3" s="1"/>
  <c r="AK262" i="3" a="1"/>
  <c r="AK262" i="3" s="1"/>
  <c r="AL262" i="3"/>
  <c r="AT311" i="3"/>
  <c r="AL406" i="3"/>
  <c r="AM406" i="3" a="1"/>
  <c r="AM406" i="3" s="1"/>
  <c r="AK406" i="3" a="1"/>
  <c r="AK406" i="3" s="1"/>
  <c r="BM300" i="3" a="1"/>
  <c r="BM300" i="3" s="1"/>
  <c r="BS300" i="3" a="1"/>
  <c r="BS300" i="3" s="1"/>
  <c r="BN300" i="3" a="1"/>
  <c r="BN300" i="3" s="1"/>
  <c r="BP300" i="3" a="1"/>
  <c r="BP300" i="3" s="1"/>
  <c r="BR300" i="3"/>
  <c r="BQ300" i="3" a="1"/>
  <c r="BQ300" i="3" s="1"/>
  <c r="BO300" i="3" a="1"/>
  <c r="BO300" i="3" s="1"/>
  <c r="BE105" i="3" a="1"/>
  <c r="BE105" i="3" s="1"/>
  <c r="AU252" i="4" s="1"/>
  <c r="BK105" i="3" a="1"/>
  <c r="BK105" i="3" s="1"/>
  <c r="BA252" i="4" s="1"/>
  <c r="BG105" i="3" a="1"/>
  <c r="BG105" i="3" s="1"/>
  <c r="AW252" i="4" s="1"/>
  <c r="BI105" i="3" a="1"/>
  <c r="BI105" i="3" s="1"/>
  <c r="AY252" i="4" s="1"/>
  <c r="BF105" i="3" a="1"/>
  <c r="BF105" i="3" s="1"/>
  <c r="AV252" i="4" s="1"/>
  <c r="BJ105" i="3"/>
  <c r="AZ252" i="4" s="1"/>
  <c r="BH105" i="3" a="1"/>
  <c r="BH105" i="3" s="1"/>
  <c r="AX252" i="4" s="1"/>
  <c r="AY169" i="3" a="1"/>
  <c r="AY169" i="3" s="1"/>
  <c r="AP247" i="4" s="1"/>
  <c r="AZ169" i="3" a="1"/>
  <c r="AZ169" i="3" s="1"/>
  <c r="AQ247" i="4" s="1"/>
  <c r="BA169" i="3" a="1"/>
  <c r="BA169" i="3" s="1"/>
  <c r="AR247" i="4" s="1"/>
  <c r="BB169" i="3"/>
  <c r="AS247" i="4" s="1"/>
  <c r="AW169" i="3" a="1"/>
  <c r="AW169" i="3" s="1"/>
  <c r="AN247" i="4" s="1"/>
  <c r="AX169" i="3" a="1"/>
  <c r="AX169" i="3" s="1"/>
  <c r="AO247" i="4" s="1"/>
  <c r="BC169" i="3" a="1"/>
  <c r="BC169" i="3" s="1"/>
  <c r="AT247" i="4" s="1"/>
  <c r="BH285" i="3" a="1"/>
  <c r="BH285" i="3" s="1"/>
  <c r="BK285" i="3" a="1"/>
  <c r="BK285" i="3" s="1"/>
  <c r="BE285" i="3" a="1"/>
  <c r="BE285" i="3" s="1"/>
  <c r="BI285" i="3" a="1"/>
  <c r="BI285" i="3" s="1"/>
  <c r="BF285" i="3" a="1"/>
  <c r="BF285" i="3" s="1"/>
  <c r="BG285" i="3" a="1"/>
  <c r="BG285" i="3" s="1"/>
  <c r="BJ285" i="3"/>
  <c r="AW380" i="3" a="1"/>
  <c r="AW380" i="3" s="1"/>
  <c r="BB380" i="3"/>
  <c r="AZ380" i="3" a="1"/>
  <c r="AZ380" i="3" s="1"/>
  <c r="BC380" i="3" a="1"/>
  <c r="BC380" i="3" s="1"/>
  <c r="AX380" i="3" a="1"/>
  <c r="AX380" i="3" s="1"/>
  <c r="BA380" i="3" a="1"/>
  <c r="BA380" i="3" s="1"/>
  <c r="AY380" i="3" a="1"/>
  <c r="AY380" i="3" s="1"/>
  <c r="BF288" i="3" a="1"/>
  <c r="BF288" i="3" s="1"/>
  <c r="BI288" i="3" a="1"/>
  <c r="BI288" i="3" s="1"/>
  <c r="BH288" i="3" a="1"/>
  <c r="BH288" i="3" s="1"/>
  <c r="BK288" i="3" a="1"/>
  <c r="BK288" i="3" s="1"/>
  <c r="BJ288" i="3"/>
  <c r="BG288" i="3" a="1"/>
  <c r="BG288" i="3" s="1"/>
  <c r="BE288" i="3" a="1"/>
  <c r="BE288" i="3" s="1"/>
  <c r="BC154" i="3" a="1"/>
  <c r="BC154" i="3" s="1"/>
  <c r="AT230" i="4" s="1"/>
  <c r="AX154" i="3" a="1"/>
  <c r="AX154" i="3" s="1"/>
  <c r="AO230" i="4" s="1"/>
  <c r="AY154" i="3" a="1"/>
  <c r="AY154" i="3" s="1"/>
  <c r="AP230" i="4" s="1"/>
  <c r="AZ154" i="3" a="1"/>
  <c r="AZ154" i="3" s="1"/>
  <c r="AQ230" i="4" s="1"/>
  <c r="BA154" i="3" a="1"/>
  <c r="BA154" i="3" s="1"/>
  <c r="AR230" i="4" s="1"/>
  <c r="BB154" i="3"/>
  <c r="AS230" i="4" s="1"/>
  <c r="AW154" i="3" a="1"/>
  <c r="AW154" i="3" s="1"/>
  <c r="AN230" i="4" s="1"/>
  <c r="BH269" i="3" a="1"/>
  <c r="BH269" i="3" s="1"/>
  <c r="BE269" i="3" a="1"/>
  <c r="BE269" i="3" s="1"/>
  <c r="BI269" i="3" a="1"/>
  <c r="BI269" i="3" s="1"/>
  <c r="BF269" i="3" a="1"/>
  <c r="BF269" i="3" s="1"/>
  <c r="BJ269" i="3"/>
  <c r="BG269" i="3" a="1"/>
  <c r="BG269" i="3" s="1"/>
  <c r="BK269" i="3" a="1"/>
  <c r="BK269" i="3" s="1"/>
  <c r="BF381" i="3" a="1"/>
  <c r="BF381" i="3" s="1"/>
  <c r="BI381" i="3" a="1"/>
  <c r="BI381" i="3" s="1"/>
  <c r="BG381" i="3" a="1"/>
  <c r="BG381" i="3" s="1"/>
  <c r="BE381" i="3" a="1"/>
  <c r="BE381" i="3" s="1"/>
  <c r="BJ381" i="3"/>
  <c r="BH381" i="3" a="1"/>
  <c r="BH381" i="3" s="1"/>
  <c r="BK381" i="3" a="1"/>
  <c r="BK381" i="3" s="1"/>
  <c r="BS152" i="3" a="1"/>
  <c r="BS152" i="3" s="1"/>
  <c r="BH222" i="4" s="1"/>
  <c r="BN152" i="3" a="1"/>
  <c r="BN152" i="3" s="1"/>
  <c r="BC222" i="4" s="1"/>
  <c r="BO152" i="3" a="1"/>
  <c r="BO152" i="3" s="1"/>
  <c r="BD222" i="4" s="1"/>
  <c r="BP152" i="3" a="1"/>
  <c r="BP152" i="3" s="1"/>
  <c r="BE222" i="4" s="1"/>
  <c r="BQ152" i="3" a="1"/>
  <c r="BQ152" i="3" s="1"/>
  <c r="BF222" i="4" s="1"/>
  <c r="BR152" i="3"/>
  <c r="BG222" i="4" s="1"/>
  <c r="BM152" i="3" a="1"/>
  <c r="BM152" i="3" s="1"/>
  <c r="BB222" i="4" s="1"/>
  <c r="BR304" i="3"/>
  <c r="BS304" i="3" a="1"/>
  <c r="BS304" i="3" s="1"/>
  <c r="BP304" i="3" a="1"/>
  <c r="BP304" i="3" s="1"/>
  <c r="BQ304" i="3" a="1"/>
  <c r="BQ304" i="3" s="1"/>
  <c r="BN304" i="3" a="1"/>
  <c r="BN304" i="3" s="1"/>
  <c r="BM304" i="3" a="1"/>
  <c r="BM304" i="3" s="1"/>
  <c r="BO304" i="3" a="1"/>
  <c r="BO304" i="3" s="1"/>
  <c r="AT304" i="3"/>
  <c r="AW119" i="3" a="1"/>
  <c r="AW119" i="3" s="1"/>
  <c r="AN81" i="4" s="1"/>
  <c r="BC119" i="3" a="1"/>
  <c r="BC119" i="3" s="1"/>
  <c r="AT81" i="4" s="1"/>
  <c r="AY119" i="3" a="1"/>
  <c r="AY119" i="3" s="1"/>
  <c r="AP81" i="4" s="1"/>
  <c r="AZ119" i="3" a="1"/>
  <c r="AZ119" i="3" s="1"/>
  <c r="AQ81" i="4" s="1"/>
  <c r="BB119" i="3"/>
  <c r="AS81" i="4" s="1"/>
  <c r="BA119" i="3" a="1"/>
  <c r="BA119" i="3" s="1"/>
  <c r="AR81" i="4" s="1"/>
  <c r="AX119" i="3" a="1"/>
  <c r="AX119" i="3" s="1"/>
  <c r="AO81" i="4" s="1"/>
  <c r="BC151" i="3" a="1"/>
  <c r="BC151" i="3" s="1"/>
  <c r="AT213" i="4" s="1"/>
  <c r="AY151" i="3" a="1"/>
  <c r="AY151" i="3" s="1"/>
  <c r="AP213" i="4" s="1"/>
  <c r="BB151" i="3"/>
  <c r="AS213" i="4" s="1"/>
  <c r="BA151" i="3" a="1"/>
  <c r="BA151" i="3" s="1"/>
  <c r="AR213" i="4" s="1"/>
  <c r="AX151" i="3" a="1"/>
  <c r="AX151" i="3" s="1"/>
  <c r="AO213" i="4" s="1"/>
  <c r="AW151" i="3" a="1"/>
  <c r="AW151" i="3" s="1"/>
  <c r="AN213" i="4" s="1"/>
  <c r="AZ151" i="3" a="1"/>
  <c r="AZ151" i="3" s="1"/>
  <c r="AQ213" i="4" s="1"/>
  <c r="BF167" i="3" a="1"/>
  <c r="BF167" i="3" s="1"/>
  <c r="AV245" i="4" s="1"/>
  <c r="BJ167" i="3"/>
  <c r="AZ245" i="4" s="1"/>
  <c r="BH167" i="3" a="1"/>
  <c r="BH167" i="3" s="1"/>
  <c r="AX245" i="4" s="1"/>
  <c r="BE167" i="3" a="1"/>
  <c r="BE167" i="3" s="1"/>
  <c r="AU245" i="4" s="1"/>
  <c r="BK167" i="3" a="1"/>
  <c r="BK167" i="3" s="1"/>
  <c r="BA245" i="4" s="1"/>
  <c r="BG167" i="3" a="1"/>
  <c r="BG167" i="3" s="1"/>
  <c r="AW245" i="4" s="1"/>
  <c r="BI167" i="3" a="1"/>
  <c r="BI167" i="3" s="1"/>
  <c r="AY245" i="4" s="1"/>
  <c r="BC266" i="3" a="1"/>
  <c r="BC266" i="3" s="1"/>
  <c r="AW266" i="3" a="1"/>
  <c r="AW266" i="3" s="1"/>
  <c r="AY266" i="3" a="1"/>
  <c r="AY266" i="3" s="1"/>
  <c r="BA266" i="3" a="1"/>
  <c r="BA266" i="3" s="1"/>
  <c r="AZ266" i="3" a="1"/>
  <c r="AZ266" i="3" s="1"/>
  <c r="BB266" i="3"/>
  <c r="AX266" i="3" a="1"/>
  <c r="AX266" i="3" s="1"/>
  <c r="BR315" i="3"/>
  <c r="BM315" i="3" a="1"/>
  <c r="BM315" i="3" s="1"/>
  <c r="BN315" i="3" a="1"/>
  <c r="BN315" i="3" s="1"/>
  <c r="BS315" i="3" a="1"/>
  <c r="BS315" i="3" s="1"/>
  <c r="BO315" i="3" a="1"/>
  <c r="BO315" i="3" s="1"/>
  <c r="BP315" i="3" a="1"/>
  <c r="BP315" i="3" s="1"/>
  <c r="BQ315" i="3" a="1"/>
  <c r="BQ315" i="3" s="1"/>
  <c r="AY359" i="3" a="1"/>
  <c r="AY359" i="3" s="1"/>
  <c r="BC359" i="3" a="1"/>
  <c r="BC359" i="3" s="1"/>
  <c r="AZ359" i="3" a="1"/>
  <c r="AZ359" i="3" s="1"/>
  <c r="AW359" i="3" a="1"/>
  <c r="AW359" i="3" s="1"/>
  <c r="BA359" i="3" a="1"/>
  <c r="BA359" i="3" s="1"/>
  <c r="AX359" i="3" a="1"/>
  <c r="AX359" i="3" s="1"/>
  <c r="BB359" i="3"/>
  <c r="BM272" i="3" a="1"/>
  <c r="BM272" i="3" s="1"/>
  <c r="BQ272" i="3" a="1"/>
  <c r="BQ272" i="3" s="1"/>
  <c r="BN272" i="3" a="1"/>
  <c r="BN272" i="3" s="1"/>
  <c r="BR272" i="3"/>
  <c r="BO272" i="3" a="1"/>
  <c r="BO272" i="3" s="1"/>
  <c r="BS272" i="3" a="1"/>
  <c r="BS272" i="3" s="1"/>
  <c r="BP272" i="3" a="1"/>
  <c r="BP272" i="3" s="1"/>
  <c r="AR403" i="3" a="1"/>
  <c r="AR403" i="3" s="1"/>
  <c r="AU403" i="3" a="1"/>
  <c r="AU403" i="3" s="1"/>
  <c r="AP403" i="3" a="1"/>
  <c r="AP403" i="3" s="1"/>
  <c r="AS403" i="3" a="1"/>
  <c r="AS403" i="3" s="1"/>
  <c r="AQ403" i="3" a="1"/>
  <c r="AQ403" i="3" s="1"/>
  <c r="AO403" i="3" a="1"/>
  <c r="AO403" i="3" s="1"/>
  <c r="AT403" i="3"/>
  <c r="AO399" i="3" a="1"/>
  <c r="AO399" i="3" s="1"/>
  <c r="AT399" i="3"/>
  <c r="AR399" i="3" a="1"/>
  <c r="AR399" i="3" s="1"/>
  <c r="AU399" i="3" a="1"/>
  <c r="AU399" i="3" s="1"/>
  <c r="AP399" i="3" a="1"/>
  <c r="AP399" i="3" s="1"/>
  <c r="AS399" i="3" a="1"/>
  <c r="AS399" i="3" s="1"/>
  <c r="AQ399" i="3" a="1"/>
  <c r="AQ399" i="3" s="1"/>
  <c r="AY173" i="3" a="1"/>
  <c r="AY173" i="3" s="1"/>
  <c r="AP251" i="4" s="1"/>
  <c r="AX173" i="3" a="1"/>
  <c r="AX173" i="3" s="1"/>
  <c r="AO251" i="4" s="1"/>
  <c r="AW173" i="3" a="1"/>
  <c r="AW173" i="3" s="1"/>
  <c r="AN251" i="4" s="1"/>
  <c r="AZ173" i="3" a="1"/>
  <c r="AZ173" i="3" s="1"/>
  <c r="AQ251" i="4" s="1"/>
  <c r="BC173" i="3" a="1"/>
  <c r="BC173" i="3" s="1"/>
  <c r="AT251" i="4" s="1"/>
  <c r="BB173" i="3"/>
  <c r="AS251" i="4" s="1"/>
  <c r="BA173" i="3" a="1"/>
  <c r="BA173" i="3" s="1"/>
  <c r="AR251" i="4" s="1"/>
  <c r="BP273" i="3" a="1"/>
  <c r="BP273" i="3" s="1"/>
  <c r="BE398" i="4" s="1"/>
  <c r="BS273" i="3" a="1"/>
  <c r="BS273" i="3" s="1"/>
  <c r="BR273" i="3"/>
  <c r="BO273" i="3" a="1"/>
  <c r="BO273" i="3" s="1"/>
  <c r="BD398" i="4" s="1"/>
  <c r="BQ273" i="3" a="1"/>
  <c r="BQ273" i="3" s="1"/>
  <c r="BF398" i="4" s="1"/>
  <c r="BN273" i="3" a="1"/>
  <c r="BN273" i="3" s="1"/>
  <c r="BC398" i="4" s="1"/>
  <c r="BM273" i="3" a="1"/>
  <c r="BM273" i="3" s="1"/>
  <c r="BB398" i="4" s="1"/>
  <c r="BM321" i="3" a="1"/>
  <c r="BM321" i="3" s="1"/>
  <c r="BB389" i="4" s="1"/>
  <c r="BQ321" i="3" a="1"/>
  <c r="BQ321" i="3" s="1"/>
  <c r="BF389" i="4" s="1"/>
  <c r="BN321" i="3" a="1"/>
  <c r="BN321" i="3" s="1"/>
  <c r="BC389" i="4" s="1"/>
  <c r="BR321" i="3"/>
  <c r="BO321" i="3" a="1"/>
  <c r="BO321" i="3" s="1"/>
  <c r="BD389" i="4" s="1"/>
  <c r="BH389" i="4" s="1"/>
  <c r="BS321" i="3" a="1"/>
  <c r="BS321" i="3" s="1"/>
  <c r="BP321" i="3" a="1"/>
  <c r="BP321" i="3" s="1"/>
  <c r="BE389" i="4" s="1"/>
  <c r="AW368" i="3" a="1"/>
  <c r="AW368" i="3" s="1"/>
  <c r="BA368" i="3" a="1"/>
  <c r="BA368" i="3" s="1"/>
  <c r="AX368" i="3" a="1"/>
  <c r="AX368" i="3" s="1"/>
  <c r="BB368" i="3"/>
  <c r="AY368" i="3" a="1"/>
  <c r="AY368" i="3" s="1"/>
  <c r="BC368" i="3" a="1"/>
  <c r="BC368" i="3" s="1"/>
  <c r="AZ368" i="3" a="1"/>
  <c r="AZ368" i="3" s="1"/>
  <c r="AW400" i="3" a="1"/>
  <c r="AW400" i="3" s="1"/>
  <c r="BB400" i="3"/>
  <c r="AZ400" i="3" a="1"/>
  <c r="AZ400" i="3" s="1"/>
  <c r="BC400" i="3" a="1"/>
  <c r="BC400" i="3" s="1"/>
  <c r="AX400" i="3" a="1"/>
  <c r="AX400" i="3" s="1"/>
  <c r="BA400" i="3" a="1"/>
  <c r="BA400" i="3" s="1"/>
  <c r="AY400" i="3" a="1"/>
  <c r="AY400" i="3" s="1"/>
  <c r="BB308" i="3"/>
  <c r="BA308" i="3" a="1"/>
  <c r="BA308" i="3" s="1"/>
  <c r="AZ308" i="3" a="1"/>
  <c r="AZ308" i="3" s="1"/>
  <c r="AW308" i="3" a="1"/>
  <c r="AW308" i="3" s="1"/>
  <c r="BC308" i="3" a="1"/>
  <c r="BC308" i="3" s="1"/>
  <c r="AY308" i="3" a="1"/>
  <c r="AY308" i="3" s="1"/>
  <c r="AX308" i="3" a="1"/>
  <c r="AX308" i="3" s="1"/>
  <c r="BO110" i="3" a="1"/>
  <c r="BO110" i="3" s="1"/>
  <c r="BD52" i="4" s="1"/>
  <c r="BN110" i="3" a="1"/>
  <c r="BN110" i="3" s="1"/>
  <c r="BC52" i="4" s="1"/>
  <c r="BS110" i="3" a="1"/>
  <c r="BS110" i="3" s="1"/>
  <c r="BH52" i="4" s="1"/>
  <c r="BM110" i="3" a="1"/>
  <c r="BM110" i="3" s="1"/>
  <c r="BB52" i="4" s="1"/>
  <c r="BQ110" i="3" a="1"/>
  <c r="BQ110" i="3" s="1"/>
  <c r="BF52" i="4" s="1"/>
  <c r="BP110" i="3" a="1"/>
  <c r="BP110" i="3" s="1"/>
  <c r="BE52" i="4" s="1"/>
  <c r="BR110" i="3"/>
  <c r="BG52" i="4" s="1"/>
  <c r="BG142" i="3" a="1"/>
  <c r="BG142" i="3" s="1"/>
  <c r="AW210" i="4" s="1"/>
  <c r="BF142" i="3" a="1"/>
  <c r="BF142" i="3" s="1"/>
  <c r="AV210" i="4" s="1"/>
  <c r="BK142" i="3" a="1"/>
  <c r="BK142" i="3" s="1"/>
  <c r="BA210" i="4" s="1"/>
  <c r="BH142" i="3" a="1"/>
  <c r="BH142" i="3" s="1"/>
  <c r="AX210" i="4" s="1"/>
  <c r="BI142" i="3" a="1"/>
  <c r="BI142" i="3" s="1"/>
  <c r="AY210" i="4" s="1"/>
  <c r="BJ142" i="3"/>
  <c r="AZ210" i="4" s="1"/>
  <c r="BE142" i="3" a="1"/>
  <c r="BE142" i="3" s="1"/>
  <c r="AU210" i="4" s="1"/>
  <c r="BC158" i="3" a="1"/>
  <c r="BC158" i="3" s="1"/>
  <c r="AT228" i="4" s="1"/>
  <c r="BB158" i="3"/>
  <c r="AS228" i="4" s="1"/>
  <c r="AW158" i="3" a="1"/>
  <c r="AW158" i="3" s="1"/>
  <c r="AN228" i="4" s="1"/>
  <c r="AX158" i="3" a="1"/>
  <c r="AX158" i="3" s="1"/>
  <c r="AO228" i="4" s="1"/>
  <c r="AY158" i="3" a="1"/>
  <c r="AY158" i="3" s="1"/>
  <c r="AP228" i="4" s="1"/>
  <c r="AZ158" i="3" a="1"/>
  <c r="AZ158" i="3" s="1"/>
  <c r="AQ228" i="4" s="1"/>
  <c r="BA158" i="3" a="1"/>
  <c r="BA158" i="3" s="1"/>
  <c r="AR228" i="4" s="1"/>
  <c r="BM212" i="3" a="1"/>
  <c r="BM212" i="3" s="1"/>
  <c r="BB289" i="4" s="1"/>
  <c r="BQ212" i="3" a="1"/>
  <c r="BQ212" i="3" s="1"/>
  <c r="BF289" i="4" s="1"/>
  <c r="BN212" i="3" a="1"/>
  <c r="BN212" i="3" s="1"/>
  <c r="BC289" i="4" s="1"/>
  <c r="BR212" i="3"/>
  <c r="BG289" i="4" s="1"/>
  <c r="BO212" i="3" a="1"/>
  <c r="BO212" i="3" s="1"/>
  <c r="BD289" i="4" s="1"/>
  <c r="BS212" i="3" a="1"/>
  <c r="BS212" i="3" s="1"/>
  <c r="BH289" i="4" s="1"/>
  <c r="BP212" i="3" a="1"/>
  <c r="BP212" i="3" s="1"/>
  <c r="BE289" i="4" s="1"/>
  <c r="AL243" i="3"/>
  <c r="AM243" i="3" a="1"/>
  <c r="AM243" i="3" s="1"/>
  <c r="AK243" i="3" a="1"/>
  <c r="AK243" i="3" s="1"/>
  <c r="AZ306" i="3" a="1"/>
  <c r="AZ306" i="3" s="1"/>
  <c r="BB306" i="3"/>
  <c r="BC306" i="3" a="1"/>
  <c r="BC306" i="3" s="1"/>
  <c r="BA306" i="3" a="1"/>
  <c r="BA306" i="3" s="1"/>
  <c r="AX306" i="3" a="1"/>
  <c r="AX306" i="3" s="1"/>
  <c r="AW306" i="3" a="1"/>
  <c r="AW306" i="3" s="1"/>
  <c r="AY306" i="3" a="1"/>
  <c r="AY306" i="3" s="1"/>
  <c r="BE327" i="3" a="1"/>
  <c r="BE327" i="3" s="1"/>
  <c r="AU455" i="4" s="1"/>
  <c r="BI327" i="3" a="1"/>
  <c r="BI327" i="3" s="1"/>
  <c r="AY455" i="4" s="1"/>
  <c r="BF327" i="3" a="1"/>
  <c r="BF327" i="3" s="1"/>
  <c r="AV455" i="4" s="1"/>
  <c r="BJ327" i="3"/>
  <c r="BG327" i="3" a="1"/>
  <c r="BG327" i="3" s="1"/>
  <c r="AW455" i="4" s="1"/>
  <c r="BK327" i="3" a="1"/>
  <c r="BK327" i="3" s="1"/>
  <c r="BH327" i="3" a="1"/>
  <c r="BH327" i="3" s="1"/>
  <c r="AX455" i="4" s="1"/>
  <c r="BS385" i="3" a="1"/>
  <c r="BS385" i="3" s="1"/>
  <c r="BM385" i="3" a="1"/>
  <c r="BM385" i="3" s="1"/>
  <c r="BO385" i="3" a="1"/>
  <c r="BO385" i="3" s="1"/>
  <c r="BQ385" i="3" a="1"/>
  <c r="BQ385" i="3" s="1"/>
  <c r="BR385" i="3"/>
  <c r="BN385" i="3" a="1"/>
  <c r="BN385" i="3" s="1"/>
  <c r="BP385" i="3" a="1"/>
  <c r="BP385" i="3" s="1"/>
  <c r="BE401" i="3" a="1"/>
  <c r="BE401" i="3" s="1"/>
  <c r="BJ401" i="3"/>
  <c r="BH401" i="3" a="1"/>
  <c r="BH401" i="3" s="1"/>
  <c r="BK401" i="3" a="1"/>
  <c r="BK401" i="3" s="1"/>
  <c r="BF401" i="3" a="1"/>
  <c r="BF401" i="3" s="1"/>
  <c r="BI401" i="3" a="1"/>
  <c r="BI401" i="3" s="1"/>
  <c r="BG401" i="3" a="1"/>
  <c r="BG401" i="3" s="1"/>
  <c r="BN160" i="3" a="1"/>
  <c r="BN160" i="3" s="1"/>
  <c r="BC224" i="4" s="1"/>
  <c r="BS160" i="3" a="1"/>
  <c r="BS160" i="3" s="1"/>
  <c r="BH224" i="4" s="1"/>
  <c r="BP160" i="3" a="1"/>
  <c r="BP160" i="3" s="1"/>
  <c r="BE224" i="4" s="1"/>
  <c r="BR160" i="3"/>
  <c r="BG224" i="4" s="1"/>
  <c r="BM160" i="3" a="1"/>
  <c r="BM160" i="3" s="1"/>
  <c r="BB224" i="4" s="1"/>
  <c r="BO160" i="3" a="1"/>
  <c r="BO160" i="3" s="1"/>
  <c r="BD224" i="4" s="1"/>
  <c r="BQ160" i="3" a="1"/>
  <c r="BQ160" i="3" s="1"/>
  <c r="BF224" i="4" s="1"/>
  <c r="BK123" i="3" a="1"/>
  <c r="BK123" i="3" s="1"/>
  <c r="BA85" i="4" s="1"/>
  <c r="BH123" i="3" a="1"/>
  <c r="BH123" i="3" s="1"/>
  <c r="AX85" i="4" s="1"/>
  <c r="BE123" i="3" a="1"/>
  <c r="BE123" i="3" s="1"/>
  <c r="AU85" i="4" s="1"/>
  <c r="BF123" i="3" a="1"/>
  <c r="BF123" i="3" s="1"/>
  <c r="AV85" i="4" s="1"/>
  <c r="BG123" i="3" a="1"/>
  <c r="BG123" i="3" s="1"/>
  <c r="AW85" i="4" s="1"/>
  <c r="BJ123" i="3"/>
  <c r="AZ85" i="4" s="1"/>
  <c r="BI123" i="3" a="1"/>
  <c r="BI123" i="3" s="1"/>
  <c r="AY85" i="4" s="1"/>
  <c r="BE201" i="3" a="1"/>
  <c r="BE201" i="3" s="1"/>
  <c r="AU317" i="4" s="1"/>
  <c r="BI201" i="3" a="1"/>
  <c r="BI201" i="3" s="1"/>
  <c r="AY317" i="4" s="1"/>
  <c r="BF201" i="3" a="1"/>
  <c r="BF201" i="3" s="1"/>
  <c r="AV317" i="4" s="1"/>
  <c r="BJ201" i="3"/>
  <c r="AZ317" i="4" s="1"/>
  <c r="BG201" i="3" a="1"/>
  <c r="BG201" i="3" s="1"/>
  <c r="AW317" i="4" s="1"/>
  <c r="BK201" i="3" a="1"/>
  <c r="BK201" i="3" s="1"/>
  <c r="BA317" i="4" s="1"/>
  <c r="BH201" i="3" a="1"/>
  <c r="BH201" i="3" s="1"/>
  <c r="AX317" i="4" s="1"/>
  <c r="AL270" i="3"/>
  <c r="AM270" i="3" a="1"/>
  <c r="AM270" i="3" s="1"/>
  <c r="AK270" i="3" a="1"/>
  <c r="AK270" i="3" s="1"/>
  <c r="AT287" i="3"/>
  <c r="BF366" i="3" a="1"/>
  <c r="BF366" i="3" s="1"/>
  <c r="BJ366" i="3"/>
  <c r="BG366" i="3" a="1"/>
  <c r="BG366" i="3" s="1"/>
  <c r="BK366" i="3" a="1"/>
  <c r="BK366" i="3" s="1"/>
  <c r="BH366" i="3" a="1"/>
  <c r="BH366" i="3" s="1"/>
  <c r="BI366" i="3" a="1"/>
  <c r="BI366" i="3" s="1"/>
  <c r="BE366" i="3" a="1"/>
  <c r="BE366" i="3" s="1"/>
  <c r="BM382" i="3" a="1"/>
  <c r="BM382" i="3" s="1"/>
  <c r="BR382" i="3"/>
  <c r="BP382" i="3" a="1"/>
  <c r="BP382" i="3" s="1"/>
  <c r="BS382" i="3" a="1"/>
  <c r="BS382" i="3" s="1"/>
  <c r="BN382" i="3" a="1"/>
  <c r="BN382" i="3" s="1"/>
  <c r="BQ382" i="3" a="1"/>
  <c r="BQ382" i="3" s="1"/>
  <c r="BO382" i="3" a="1"/>
  <c r="BO382" i="3" s="1"/>
  <c r="AY100" i="3" a="1"/>
  <c r="AY100" i="3" s="1"/>
  <c r="AP216" i="4" s="1"/>
  <c r="BC100" i="3" a="1"/>
  <c r="BC100" i="3" s="1"/>
  <c r="AT216" i="4" s="1"/>
  <c r="AZ100" i="3" a="1"/>
  <c r="AZ100" i="3" s="1"/>
  <c r="AQ216" i="4" s="1"/>
  <c r="AW100" i="3" a="1"/>
  <c r="AW100" i="3" s="1"/>
  <c r="AN216" i="4" s="1"/>
  <c r="BA100" i="3" a="1"/>
  <c r="BA100" i="3" s="1"/>
  <c r="AR216" i="4" s="1"/>
  <c r="BB100" i="3"/>
  <c r="AS216" i="4" s="1"/>
  <c r="AX100" i="3" a="1"/>
  <c r="AX100" i="3" s="1"/>
  <c r="AO216" i="4" s="1"/>
  <c r="BH218" i="3" a="1"/>
  <c r="BH218" i="3" s="1"/>
  <c r="AX283" i="4" s="1"/>
  <c r="BE218" i="3" a="1"/>
  <c r="BE218" i="3" s="1"/>
  <c r="AU283" i="4" s="1"/>
  <c r="BI218" i="3" a="1"/>
  <c r="BI218" i="3" s="1"/>
  <c r="AY283" i="4" s="1"/>
  <c r="BF218" i="3" a="1"/>
  <c r="BF218" i="3" s="1"/>
  <c r="AV283" i="4" s="1"/>
  <c r="BJ218" i="3"/>
  <c r="AZ283" i="4" s="1"/>
  <c r="BG218" i="3" a="1"/>
  <c r="BG218" i="3" s="1"/>
  <c r="AW283" i="4" s="1"/>
  <c r="BK218" i="3" a="1"/>
  <c r="BK218" i="3" s="1"/>
  <c r="BA283" i="4" s="1"/>
  <c r="AT280" i="3"/>
  <c r="AZ25" i="3" a="1"/>
  <c r="AZ25" i="3" s="1"/>
  <c r="AQ113" i="4" s="1"/>
  <c r="AY25" i="3" a="1"/>
  <c r="AY25" i="3" s="1"/>
  <c r="AP113" i="4" s="1"/>
  <c r="BA25" i="3" a="1"/>
  <c r="BA25" i="3" s="1"/>
  <c r="AR113" i="4" s="1"/>
  <c r="AW25" i="3" a="1"/>
  <c r="AW25" i="3" s="1"/>
  <c r="AN113" i="4" s="1"/>
  <c r="BB25" i="3"/>
  <c r="AS113" i="4" s="1"/>
  <c r="AX25" i="3" a="1"/>
  <c r="AX25" i="3" s="1"/>
  <c r="AO113" i="4" s="1"/>
  <c r="BC25" i="3" a="1"/>
  <c r="BC25" i="3" s="1"/>
  <c r="AT113" i="4" s="1"/>
  <c r="BC145" i="3" a="1"/>
  <c r="BC145" i="3" s="1"/>
  <c r="AT207" i="4" s="1"/>
  <c r="AX145" i="3" a="1"/>
  <c r="AX145" i="3" s="1"/>
  <c r="AO207" i="4" s="1"/>
  <c r="AW145" i="3" a="1"/>
  <c r="AW145" i="3" s="1"/>
  <c r="AN207" i="4" s="1"/>
  <c r="AZ145" i="3" a="1"/>
  <c r="AZ145" i="3" s="1"/>
  <c r="AQ207" i="4" s="1"/>
  <c r="AY145" i="3" a="1"/>
  <c r="AY145" i="3" s="1"/>
  <c r="AP207" i="4" s="1"/>
  <c r="BB145" i="3"/>
  <c r="AS207" i="4" s="1"/>
  <c r="BA145" i="3" a="1"/>
  <c r="BA145" i="3" s="1"/>
  <c r="AR207" i="4" s="1"/>
  <c r="BO246" i="3" a="1"/>
  <c r="BO246" i="3" s="1"/>
  <c r="BQ246" i="3" a="1"/>
  <c r="BQ246" i="3" s="1"/>
  <c r="BS246" i="3" a="1"/>
  <c r="BS246" i="3" s="1"/>
  <c r="BM246" i="3" a="1"/>
  <c r="BM246" i="3" s="1"/>
  <c r="BP246" i="3" a="1"/>
  <c r="BP246" i="3" s="1"/>
  <c r="BR246" i="3"/>
  <c r="BN246" i="3" a="1"/>
  <c r="BN246" i="3" s="1"/>
  <c r="AT293" i="3"/>
  <c r="BK309" i="3" a="1"/>
  <c r="BK309" i="3" s="1"/>
  <c r="BH309" i="3" a="1"/>
  <c r="BH309" i="3" s="1"/>
  <c r="BJ309" i="3"/>
  <c r="BI309" i="3" a="1"/>
  <c r="BI309" i="3" s="1"/>
  <c r="BF309" i="3" a="1"/>
  <c r="BF309" i="3" s="1"/>
  <c r="BE309" i="3" a="1"/>
  <c r="BE309" i="3" s="1"/>
  <c r="BG309" i="3" a="1"/>
  <c r="BG309" i="3" s="1"/>
  <c r="BH372" i="3" a="1"/>
  <c r="BH372" i="3" s="1"/>
  <c r="BE372" i="3" a="1"/>
  <c r="BE372" i="3" s="1"/>
  <c r="BI372" i="3" a="1"/>
  <c r="BI372" i="3" s="1"/>
  <c r="BF372" i="3" a="1"/>
  <c r="BF372" i="3" s="1"/>
  <c r="BJ372" i="3"/>
  <c r="BK372" i="3" a="1"/>
  <c r="BK372" i="3" s="1"/>
  <c r="BG372" i="3" a="1"/>
  <c r="BG372" i="3" s="1"/>
  <c r="BK388" i="3" a="1"/>
  <c r="BK388" i="3" s="1"/>
  <c r="BE388" i="3" a="1"/>
  <c r="BE388" i="3" s="1"/>
  <c r="BG388" i="3" a="1"/>
  <c r="BG388" i="3" s="1"/>
  <c r="BI388" i="3" a="1"/>
  <c r="BI388" i="3" s="1"/>
  <c r="BF388" i="3" a="1"/>
  <c r="BF388" i="3" s="1"/>
  <c r="BH388" i="3" a="1"/>
  <c r="BH388" i="3" s="1"/>
  <c r="BJ388" i="3"/>
  <c r="BE387" i="3" a="1"/>
  <c r="BE387" i="3" s="1"/>
  <c r="BJ387" i="3"/>
  <c r="BH387" i="3" a="1"/>
  <c r="BH387" i="3" s="1"/>
  <c r="BK387" i="3" a="1"/>
  <c r="BK387" i="3" s="1"/>
  <c r="BF387" i="3" a="1"/>
  <c r="BF387" i="3" s="1"/>
  <c r="BI387" i="3" a="1"/>
  <c r="BI387" i="3" s="1"/>
  <c r="BG387" i="3" a="1"/>
  <c r="BG387" i="3" s="1"/>
  <c r="AM387" i="3" a="1"/>
  <c r="AM387" i="3" s="1"/>
  <c r="AK387" i="3" a="1"/>
  <c r="AK387" i="3" s="1"/>
  <c r="AL387" i="3"/>
  <c r="BB130" i="3"/>
  <c r="AS100" i="4" s="1"/>
  <c r="AX130" i="3" a="1"/>
  <c r="AX130" i="3" s="1"/>
  <c r="AO100" i="4" s="1"/>
  <c r="AW130" i="3" a="1"/>
  <c r="AW130" i="3" s="1"/>
  <c r="AN100" i="4" s="1"/>
  <c r="BC130" i="3" a="1"/>
  <c r="BC130" i="3" s="1"/>
  <c r="AT100" i="4" s="1"/>
  <c r="AY130" i="3" a="1"/>
  <c r="AY130" i="3" s="1"/>
  <c r="AP100" i="4" s="1"/>
  <c r="BA130" i="3" a="1"/>
  <c r="BA130" i="3" s="1"/>
  <c r="AR100" i="4" s="1"/>
  <c r="AZ130" i="3" a="1"/>
  <c r="AZ130" i="3" s="1"/>
  <c r="AQ100" i="4" s="1"/>
  <c r="BN162" i="3" a="1"/>
  <c r="BN162" i="3" s="1"/>
  <c r="BC232" i="4" s="1"/>
  <c r="BR162" i="3"/>
  <c r="BG232" i="4" s="1"/>
  <c r="BM162" i="3" a="1"/>
  <c r="BM162" i="3" s="1"/>
  <c r="BB232" i="4" s="1"/>
  <c r="BS162" i="3" a="1"/>
  <c r="BS162" i="3" s="1"/>
  <c r="BH232" i="4" s="1"/>
  <c r="BO162" i="3" a="1"/>
  <c r="BO162" i="3" s="1"/>
  <c r="BD232" i="4" s="1"/>
  <c r="BQ162" i="3" a="1"/>
  <c r="BQ162" i="3" s="1"/>
  <c r="BF232" i="4" s="1"/>
  <c r="BP162" i="3" a="1"/>
  <c r="BP162" i="3" s="1"/>
  <c r="BE232" i="4" s="1"/>
  <c r="BO192" i="3" a="1"/>
  <c r="BO192" i="3" s="1"/>
  <c r="BD221" i="4" s="1"/>
  <c r="BS192" i="3" a="1"/>
  <c r="BS192" i="3" s="1"/>
  <c r="BH221" i="4" s="1"/>
  <c r="BP192" i="3" a="1"/>
  <c r="BP192" i="3" s="1"/>
  <c r="BE221" i="4" s="1"/>
  <c r="BM192" i="3" a="1"/>
  <c r="BM192" i="3" s="1"/>
  <c r="BB221" i="4" s="1"/>
  <c r="BQ192" i="3" a="1"/>
  <c r="BQ192" i="3" s="1"/>
  <c r="BF221" i="4" s="1"/>
  <c r="BN192" i="3" a="1"/>
  <c r="BN192" i="3" s="1"/>
  <c r="BC221" i="4" s="1"/>
  <c r="BR192" i="3"/>
  <c r="BG221" i="4" s="1"/>
  <c r="AT278" i="3"/>
  <c r="BG373" i="3" a="1"/>
  <c r="BG373" i="3" s="1"/>
  <c r="BK373" i="3" a="1"/>
  <c r="BK373" i="3" s="1"/>
  <c r="BH373" i="3" a="1"/>
  <c r="BH373" i="3" s="1"/>
  <c r="BE373" i="3" a="1"/>
  <c r="BE373" i="3" s="1"/>
  <c r="BI373" i="3" a="1"/>
  <c r="BI373" i="3" s="1"/>
  <c r="BF373" i="3" a="1"/>
  <c r="BF373" i="3" s="1"/>
  <c r="BJ373" i="3"/>
  <c r="BH284" i="3" a="1"/>
  <c r="BH284" i="3" s="1"/>
  <c r="AX384" i="4" s="1"/>
  <c r="BK284" i="3" a="1"/>
  <c r="BK284" i="3" s="1"/>
  <c r="BJ284" i="3"/>
  <c r="BG284" i="3" a="1"/>
  <c r="BG284" i="3" s="1"/>
  <c r="AW384" i="4" s="1"/>
  <c r="BE284" i="3" a="1"/>
  <c r="BE284" i="3" s="1"/>
  <c r="AU384" i="4" s="1"/>
  <c r="BF284" i="3" a="1"/>
  <c r="BF284" i="3" s="1"/>
  <c r="AV384" i="4" s="1"/>
  <c r="BI284" i="3" a="1"/>
  <c r="BI284" i="3" s="1"/>
  <c r="AY384" i="4" s="1"/>
  <c r="BF143" i="3" a="1"/>
  <c r="BF143" i="3" s="1"/>
  <c r="AV211" i="4" s="1"/>
  <c r="BH143" i="3" a="1"/>
  <c r="BH143" i="3" s="1"/>
  <c r="AX211" i="4" s="1"/>
  <c r="BJ143" i="3"/>
  <c r="AZ211" i="4" s="1"/>
  <c r="BK143" i="3" a="1"/>
  <c r="BK143" i="3" s="1"/>
  <c r="BA211" i="4" s="1"/>
  <c r="BE143" i="3" a="1"/>
  <c r="BE143" i="3" s="1"/>
  <c r="AU211" i="4" s="1"/>
  <c r="BG143" i="3" a="1"/>
  <c r="BG143" i="3" s="1"/>
  <c r="AW211" i="4" s="1"/>
  <c r="BI143" i="3" a="1"/>
  <c r="BI143" i="3" s="1"/>
  <c r="AY211" i="4" s="1"/>
  <c r="BA159" i="3" a="1"/>
  <c r="BA159" i="3" s="1"/>
  <c r="AR223" i="4" s="1"/>
  <c r="AW159" i="3" a="1"/>
  <c r="AW159" i="3" s="1"/>
  <c r="AN223" i="4" s="1"/>
  <c r="BC159" i="3" a="1"/>
  <c r="BC159" i="3" s="1"/>
  <c r="AT223" i="4" s="1"/>
  <c r="AY159" i="3" a="1"/>
  <c r="AY159" i="3" s="1"/>
  <c r="AP223" i="4" s="1"/>
  <c r="BB159" i="3"/>
  <c r="AS223" i="4" s="1"/>
  <c r="AX159" i="3" a="1"/>
  <c r="AX159" i="3" s="1"/>
  <c r="AO223" i="4" s="1"/>
  <c r="AZ159" i="3" a="1"/>
  <c r="AZ159" i="3" s="1"/>
  <c r="AQ223" i="4" s="1"/>
  <c r="AM244" i="3" a="1"/>
  <c r="AM244" i="3" s="1"/>
  <c r="AL244" i="3"/>
  <c r="AK244" i="3" a="1"/>
  <c r="AK244" i="3" s="1"/>
  <c r="BR307" i="3"/>
  <c r="BM307" i="3" a="1"/>
  <c r="BM307" i="3" s="1"/>
  <c r="BO307" i="3" a="1"/>
  <c r="BO307" i="3" s="1"/>
  <c r="BN307" i="3" a="1"/>
  <c r="BN307" i="3" s="1"/>
  <c r="BS307" i="3" a="1"/>
  <c r="BS307" i="3" s="1"/>
  <c r="BP307" i="3" a="1"/>
  <c r="BP307" i="3" s="1"/>
  <c r="BQ307" i="3" a="1"/>
  <c r="BQ307" i="3" s="1"/>
  <c r="AT307" i="3"/>
  <c r="AW386" i="3" a="1"/>
  <c r="AW386" i="3" s="1"/>
  <c r="BB386" i="3"/>
  <c r="AZ386" i="3" a="1"/>
  <c r="AZ386" i="3" s="1"/>
  <c r="BC386" i="3" a="1"/>
  <c r="BC386" i="3" s="1"/>
  <c r="AX386" i="3" a="1"/>
  <c r="AX386" i="3" s="1"/>
  <c r="BA386" i="3" a="1"/>
  <c r="BA386" i="3" s="1"/>
  <c r="AY386" i="3" a="1"/>
  <c r="AY386" i="3" s="1"/>
  <c r="AW402" i="3" a="1"/>
  <c r="AW402" i="3" s="1"/>
  <c r="BB402" i="3"/>
  <c r="AZ402" i="3" a="1"/>
  <c r="AZ402" i="3" s="1"/>
  <c r="BC402" i="3" a="1"/>
  <c r="BC402" i="3" s="1"/>
  <c r="AX402" i="3" a="1"/>
  <c r="AX402" i="3" s="1"/>
  <c r="BA402" i="3" a="1"/>
  <c r="BA402" i="3" s="1"/>
  <c r="AY402" i="3" a="1"/>
  <c r="AY402" i="3" s="1"/>
  <c r="AX140" i="3" a="1"/>
  <c r="AX140" i="3" s="1"/>
  <c r="AO110" i="4" s="1"/>
  <c r="BB140" i="3"/>
  <c r="AS110" i="4" s="1"/>
  <c r="BC140" i="3" a="1"/>
  <c r="BC140" i="3" s="1"/>
  <c r="AT110" i="4" s="1"/>
  <c r="AZ140" i="3" a="1"/>
  <c r="AZ140" i="3" s="1"/>
  <c r="AQ110" i="4" s="1"/>
  <c r="AW140" i="3" a="1"/>
  <c r="AW140" i="3" s="1"/>
  <c r="AN110" i="4" s="1"/>
  <c r="AY140" i="3" a="1"/>
  <c r="AY140" i="3" s="1"/>
  <c r="AP110" i="4" s="1"/>
  <c r="BA140" i="3" a="1"/>
  <c r="BA140" i="3" s="1"/>
  <c r="AR110" i="4" s="1"/>
  <c r="AM241" i="3" a="1"/>
  <c r="AM241" i="3" s="1"/>
  <c r="AK241" i="3" a="1"/>
  <c r="AK241" i="3" s="1"/>
  <c r="AL241" i="3"/>
  <c r="AT292" i="3"/>
  <c r="BB12" i="3"/>
  <c r="AS79" i="4" s="1"/>
  <c r="BC12" i="3" a="1"/>
  <c r="BC12" i="3" s="1"/>
  <c r="AT79" i="4" s="1"/>
  <c r="AX12" i="3" a="1"/>
  <c r="AX12" i="3" s="1"/>
  <c r="AO79" i="4" s="1"/>
  <c r="AZ12" i="3" a="1"/>
  <c r="AZ12" i="3" s="1"/>
  <c r="AQ79" i="4" s="1"/>
  <c r="AY12" i="3" a="1"/>
  <c r="AY12" i="3" s="1"/>
  <c r="AP79" i="4" s="1"/>
  <c r="AW12" i="3" a="1"/>
  <c r="AW12" i="3" s="1"/>
  <c r="AN79" i="4" s="1"/>
  <c r="BA12" i="3" a="1"/>
  <c r="BA12" i="3" s="1"/>
  <c r="AR79" i="4" s="1"/>
  <c r="BA133" i="3" a="1"/>
  <c r="BA133" i="3" s="1"/>
  <c r="AR109" i="4" s="1"/>
  <c r="AW133" i="3" a="1"/>
  <c r="AW133" i="3" s="1"/>
  <c r="AN109" i="4" s="1"/>
  <c r="BC133" i="3" a="1"/>
  <c r="BC133" i="3" s="1"/>
  <c r="AT109" i="4" s="1"/>
  <c r="AY133" i="3" a="1"/>
  <c r="AY133" i="3" s="1"/>
  <c r="AP109" i="4" s="1"/>
  <c r="AX133" i="3" a="1"/>
  <c r="AX133" i="3" s="1"/>
  <c r="AO109" i="4" s="1"/>
  <c r="AZ133" i="3" a="1"/>
  <c r="AZ133" i="3" s="1"/>
  <c r="AQ109" i="4" s="1"/>
  <c r="BB133" i="3"/>
  <c r="AS109" i="4" s="1"/>
  <c r="BF165" i="3" a="1"/>
  <c r="BF165" i="3" s="1"/>
  <c r="AV249" i="4" s="1"/>
  <c r="BJ165" i="3"/>
  <c r="AZ249" i="4" s="1"/>
  <c r="BK165" i="3" a="1"/>
  <c r="BK165" i="3" s="1"/>
  <c r="BA249" i="4" s="1"/>
  <c r="BH165" i="3" a="1"/>
  <c r="BH165" i="3" s="1"/>
  <c r="AX249" i="4" s="1"/>
  <c r="BI165" i="3" a="1"/>
  <c r="BI165" i="3" s="1"/>
  <c r="AY249" i="4" s="1"/>
  <c r="BE165" i="3" a="1"/>
  <c r="BE165" i="3" s="1"/>
  <c r="AU249" i="4" s="1"/>
  <c r="BG165" i="3" a="1"/>
  <c r="BG165" i="3" s="1"/>
  <c r="AW249" i="4" s="1"/>
  <c r="AY264" i="3" a="1"/>
  <c r="AY264" i="3" s="1"/>
  <c r="AX264" i="3" a="1"/>
  <c r="AX264" i="3" s="1"/>
  <c r="BC264" i="3" a="1"/>
  <c r="BC264" i="3" s="1"/>
  <c r="AZ264" i="3" a="1"/>
  <c r="AZ264" i="3" s="1"/>
  <c r="BA264" i="3" a="1"/>
  <c r="BA264" i="3" s="1"/>
  <c r="BB264" i="3"/>
  <c r="AW264" i="3" a="1"/>
  <c r="AW264" i="3" s="1"/>
  <c r="BR297" i="3"/>
  <c r="BO297" i="3" a="1"/>
  <c r="BO297" i="3" s="1"/>
  <c r="BM297" i="3" a="1"/>
  <c r="BM297" i="3" s="1"/>
  <c r="BN297" i="3" a="1"/>
  <c r="BN297" i="3" s="1"/>
  <c r="BQ297" i="3" a="1"/>
  <c r="BQ297" i="3" s="1"/>
  <c r="BP297" i="3" a="1"/>
  <c r="BP297" i="3" s="1"/>
  <c r="BS297" i="3" a="1"/>
  <c r="BS297" i="3" s="1"/>
  <c r="BM357" i="3" a="1"/>
  <c r="BM357" i="3" s="1"/>
  <c r="BQ357" i="3" a="1"/>
  <c r="BQ357" i="3" s="1"/>
  <c r="BR357" i="3"/>
  <c r="BN357" i="3" a="1"/>
  <c r="BN357" i="3" s="1"/>
  <c r="BS357" i="3" a="1"/>
  <c r="BS357" i="3" s="1"/>
  <c r="BO357" i="3" a="1"/>
  <c r="BO357" i="3" s="1"/>
  <c r="BP357" i="3" a="1"/>
  <c r="BP357" i="3" s="1"/>
  <c r="AW392" i="3" a="1"/>
  <c r="AW392" i="3" s="1"/>
  <c r="BB392" i="3"/>
  <c r="AZ392" i="3" a="1"/>
  <c r="AZ392" i="3" s="1"/>
  <c r="BC392" i="3" a="1"/>
  <c r="BC392" i="3" s="1"/>
  <c r="AX392" i="3" a="1"/>
  <c r="AX392" i="3" s="1"/>
  <c r="BA392" i="3" a="1"/>
  <c r="BA392" i="3" s="1"/>
  <c r="AY392" i="3" a="1"/>
  <c r="AY392" i="3" s="1"/>
  <c r="BO408" i="3" a="1"/>
  <c r="BO408" i="3" s="1"/>
  <c r="BP408" i="3" a="1"/>
  <c r="BP408" i="3" s="1"/>
  <c r="BS408" i="3" a="1"/>
  <c r="BS408" i="3" s="1"/>
  <c r="BN408" i="3" a="1"/>
  <c r="BN408" i="3" s="1"/>
  <c r="BR408" i="3"/>
  <c r="BQ408" i="3" a="1"/>
  <c r="BQ408" i="3" s="1"/>
  <c r="BM408" i="3" a="1"/>
  <c r="BM408" i="3" s="1"/>
  <c r="BH13" i="3" a="1"/>
  <c r="BH13" i="3" s="1"/>
  <c r="AX98" i="4" s="1"/>
  <c r="BF13" i="3" a="1"/>
  <c r="BF13" i="3" s="1"/>
  <c r="AV98" i="4" s="1"/>
  <c r="BJ13" i="3"/>
  <c r="AZ98" i="4" s="1"/>
  <c r="BG13" i="3" a="1"/>
  <c r="BG13" i="3" s="1"/>
  <c r="AW98" i="4" s="1"/>
  <c r="BE13" i="3" a="1"/>
  <c r="BE13" i="3" s="1"/>
  <c r="AU98" i="4" s="1"/>
  <c r="BK13" i="3" a="1"/>
  <c r="BK13" i="3" s="1"/>
  <c r="BA98" i="4" s="1"/>
  <c r="BI13" i="3" a="1"/>
  <c r="BI13" i="3" s="1"/>
  <c r="AY98" i="4" s="1"/>
  <c r="BM118" i="3" a="1"/>
  <c r="BM118" i="3" s="1"/>
  <c r="BB54" i="4" s="1"/>
  <c r="BQ118" i="3" a="1"/>
  <c r="BQ118" i="3" s="1"/>
  <c r="BF54" i="4" s="1"/>
  <c r="BN118" i="3" a="1"/>
  <c r="BN118" i="3" s="1"/>
  <c r="BC54" i="4" s="1"/>
  <c r="BR118" i="3"/>
  <c r="BG54" i="4" s="1"/>
  <c r="BO118" i="3" a="1"/>
  <c r="BO118" i="3" s="1"/>
  <c r="BD54" i="4" s="1"/>
  <c r="BS118" i="3" a="1"/>
  <c r="BS118" i="3" s="1"/>
  <c r="BH54" i="4" s="1"/>
  <c r="BP118" i="3" a="1"/>
  <c r="BP118" i="3" s="1"/>
  <c r="BE54" i="4" s="1"/>
  <c r="BN166" i="3" a="1"/>
  <c r="BN166" i="3" s="1"/>
  <c r="BC250" i="4" s="1"/>
  <c r="BR166" i="3"/>
  <c r="BG250" i="4" s="1"/>
  <c r="BP166" i="3" a="1"/>
  <c r="BP166" i="3" s="1"/>
  <c r="BE250" i="4" s="1"/>
  <c r="BM166" i="3" a="1"/>
  <c r="BM166" i="3" s="1"/>
  <c r="BB250" i="4" s="1"/>
  <c r="BS166" i="3" a="1"/>
  <c r="BS166" i="3" s="1"/>
  <c r="BH250" i="4" s="1"/>
  <c r="BO166" i="3" a="1"/>
  <c r="BO166" i="3" s="1"/>
  <c r="BD250" i="4" s="1"/>
  <c r="BQ166" i="3" a="1"/>
  <c r="BQ166" i="3" s="1"/>
  <c r="BF250" i="4" s="1"/>
  <c r="AL265" i="3"/>
  <c r="AK265" i="3" a="1"/>
  <c r="AK265" i="3" s="1"/>
  <c r="AM265" i="3" a="1"/>
  <c r="AM265" i="3" s="1"/>
  <c r="BP298" i="3" a="1"/>
  <c r="BP298" i="3" s="1"/>
  <c r="BE370" i="4" s="1"/>
  <c r="BS298" i="3" a="1"/>
  <c r="BS298" i="3" s="1"/>
  <c r="BN298" i="3" a="1"/>
  <c r="BN298" i="3" s="1"/>
  <c r="BC370" i="4" s="1"/>
  <c r="BQ298" i="3" a="1"/>
  <c r="BQ298" i="3" s="1"/>
  <c r="BF370" i="4" s="1"/>
  <c r="BO298" i="3" a="1"/>
  <c r="BO298" i="3" s="1"/>
  <c r="BD370" i="4" s="1"/>
  <c r="BM298" i="3" a="1"/>
  <c r="BM298" i="3" s="1"/>
  <c r="BB370" i="4" s="1"/>
  <c r="BR298" i="3"/>
  <c r="BG358" i="3" a="1"/>
  <c r="BG358" i="3" s="1"/>
  <c r="BK358" i="3" a="1"/>
  <c r="BK358" i="3" s="1"/>
  <c r="BH358" i="3" a="1"/>
  <c r="BH358" i="3" s="1"/>
  <c r="BE358" i="3" a="1"/>
  <c r="BE358" i="3" s="1"/>
  <c r="BI358" i="3" a="1"/>
  <c r="BI358" i="3" s="1"/>
  <c r="BJ358" i="3"/>
  <c r="BF358" i="3" a="1"/>
  <c r="BF358" i="3" s="1"/>
  <c r="BN377" i="3" a="1"/>
  <c r="BN377" i="3" s="1"/>
  <c r="BR377" i="3"/>
  <c r="BO377" i="3" a="1"/>
  <c r="BO377" i="3" s="1"/>
  <c r="BS377" i="3" a="1"/>
  <c r="BS377" i="3" s="1"/>
  <c r="BP377" i="3" a="1"/>
  <c r="BP377" i="3" s="1"/>
  <c r="BM377" i="3" a="1"/>
  <c r="BM377" i="3" s="1"/>
  <c r="BQ377" i="3" a="1"/>
  <c r="BQ377" i="3" s="1"/>
  <c r="BR11" i="3"/>
  <c r="BS11" i="3" a="1"/>
  <c r="BS11" i="3" s="1"/>
  <c r="BN11" i="3" a="1"/>
  <c r="BN11" i="3" s="1"/>
  <c r="BO11" i="3" a="1"/>
  <c r="BO11" i="3" s="1"/>
  <c r="BQ11" i="3" a="1"/>
  <c r="BQ11" i="3" s="1"/>
  <c r="BM11" i="3" a="1"/>
  <c r="BM11" i="3" s="1"/>
  <c r="BP11" i="3" a="1"/>
  <c r="BP11" i="3" s="1"/>
  <c r="BG112" i="3" a="1"/>
  <c r="BG112" i="3" s="1"/>
  <c r="BK112" i="3" a="1"/>
  <c r="BK112" i="3" s="1"/>
  <c r="BH112" i="3" a="1"/>
  <c r="BH112" i="3" s="1"/>
  <c r="BE112" i="3" a="1"/>
  <c r="BE112" i="3" s="1"/>
  <c r="BI112" i="3" a="1"/>
  <c r="BI112" i="3" s="1"/>
  <c r="BF112" i="3" a="1"/>
  <c r="BF112" i="3" s="1"/>
  <c r="BJ112" i="3"/>
  <c r="AZ99" i="3" a="1"/>
  <c r="AZ99" i="3" s="1"/>
  <c r="AQ214" i="4" s="1"/>
  <c r="AW99" i="3" a="1"/>
  <c r="AW99" i="3" s="1"/>
  <c r="AN214" i="4" s="1"/>
  <c r="BA99" i="3" a="1"/>
  <c r="BA99" i="3" s="1"/>
  <c r="AR214" i="4" s="1"/>
  <c r="AX99" i="3" a="1"/>
  <c r="AX99" i="3" s="1"/>
  <c r="AO214" i="4" s="1"/>
  <c r="BB99" i="3"/>
  <c r="AS214" i="4" s="1"/>
  <c r="AY99" i="3" a="1"/>
  <c r="AY99" i="3" s="1"/>
  <c r="AP214" i="4" s="1"/>
  <c r="BC99" i="3" a="1"/>
  <c r="BC99" i="3" s="1"/>
  <c r="AT214" i="4" s="1"/>
  <c r="BS147" i="3" a="1"/>
  <c r="BS147" i="3" s="1"/>
  <c r="BH209" i="4" s="1"/>
  <c r="BO147" i="3" a="1"/>
  <c r="BO147" i="3" s="1"/>
  <c r="BD209" i="4" s="1"/>
  <c r="BR147" i="3"/>
  <c r="BG209" i="4" s="1"/>
  <c r="BQ147" i="3" a="1"/>
  <c r="BQ147" i="3" s="1"/>
  <c r="BF209" i="4" s="1"/>
  <c r="BN147" i="3" a="1"/>
  <c r="BN147" i="3" s="1"/>
  <c r="BC209" i="4" s="1"/>
  <c r="BP147" i="3" a="1"/>
  <c r="BP147" i="3" s="1"/>
  <c r="BE209" i="4" s="1"/>
  <c r="BM147" i="3" a="1"/>
  <c r="BM147" i="3" s="1"/>
  <c r="BB209" i="4" s="1"/>
  <c r="AY163" i="3" a="1"/>
  <c r="AY163" i="3" s="1"/>
  <c r="AP241" i="4" s="1"/>
  <c r="BA163" i="3" a="1"/>
  <c r="BA163" i="3" s="1"/>
  <c r="AR241" i="4" s="1"/>
  <c r="AW163" i="3" a="1"/>
  <c r="AW163" i="3" s="1"/>
  <c r="AN241" i="4" s="1"/>
  <c r="BC163" i="3" a="1"/>
  <c r="BC163" i="3" s="1"/>
  <c r="AT241" i="4" s="1"/>
  <c r="AZ163" i="3" a="1"/>
  <c r="AZ163" i="3" s="1"/>
  <c r="AQ241" i="4" s="1"/>
  <c r="BB163" i="3"/>
  <c r="AS241" i="4" s="1"/>
  <c r="AX163" i="3" a="1"/>
  <c r="AX163" i="3" s="1"/>
  <c r="AO241" i="4" s="1"/>
  <c r="AY262" i="3" a="1"/>
  <c r="AY262" i="3" s="1"/>
  <c r="BA262" i="3" a="1"/>
  <c r="BA262" i="3" s="1"/>
  <c r="BC262" i="3" a="1"/>
  <c r="BC262" i="3" s="1"/>
  <c r="AW262" i="3" a="1"/>
  <c r="AW262" i="3" s="1"/>
  <c r="AZ262" i="3" a="1"/>
  <c r="AZ262" i="3" s="1"/>
  <c r="BB262" i="3"/>
  <c r="AX262" i="3" a="1"/>
  <c r="AX262" i="3" s="1"/>
  <c r="BM311" i="3" a="1"/>
  <c r="BM311" i="3" s="1"/>
  <c r="BO311" i="3" a="1"/>
  <c r="BO311" i="3" s="1"/>
  <c r="BP311" i="3" a="1"/>
  <c r="BP311" i="3" s="1"/>
  <c r="BS311" i="3" a="1"/>
  <c r="BS311" i="3" s="1"/>
  <c r="BR311" i="3"/>
  <c r="BQ311" i="3" a="1"/>
  <c r="BQ311" i="3" s="1"/>
  <c r="BN311" i="3" a="1"/>
  <c r="BN311" i="3" s="1"/>
  <c r="AW341" i="3" a="1"/>
  <c r="AW341" i="3" s="1"/>
  <c r="BA341" i="3" a="1"/>
  <c r="BA341" i="3" s="1"/>
  <c r="AY341" i="3" a="1"/>
  <c r="AY341" i="3" s="1"/>
  <c r="BC341" i="3" a="1"/>
  <c r="BC341" i="3" s="1"/>
  <c r="AZ341" i="3" a="1"/>
  <c r="AZ341" i="3" s="1"/>
  <c r="BB341" i="3"/>
  <c r="AX341" i="3" a="1"/>
  <c r="AX341" i="3" s="1"/>
  <c r="BM374" i="3" a="1"/>
  <c r="BM374" i="3" s="1"/>
  <c r="BQ374" i="3" a="1"/>
  <c r="BQ374" i="3" s="1"/>
  <c r="BN374" i="3" a="1"/>
  <c r="BN374" i="3" s="1"/>
  <c r="BR374" i="3"/>
  <c r="BO374" i="3" a="1"/>
  <c r="BO374" i="3" s="1"/>
  <c r="BS374" i="3" a="1"/>
  <c r="BS374" i="3" s="1"/>
  <c r="BP374" i="3" a="1"/>
  <c r="BP374" i="3" s="1"/>
  <c r="BI406" i="3" a="1"/>
  <c r="BI406" i="3" s="1"/>
  <c r="BE406" i="3" a="1"/>
  <c r="BE406" i="3" s="1"/>
  <c r="BJ406" i="3"/>
  <c r="BK406" i="3" a="1"/>
  <c r="BK406" i="3" s="1"/>
  <c r="BF406" i="3" a="1"/>
  <c r="BF406" i="3" s="1"/>
  <c r="BG406" i="3" a="1"/>
  <c r="BG406" i="3" s="1"/>
  <c r="BH406" i="3" a="1"/>
  <c r="BH406" i="3" s="1"/>
  <c r="BN116" i="3" a="1"/>
  <c r="BN116" i="3" s="1"/>
  <c r="BC46" i="4" s="1"/>
  <c r="BR116" i="3"/>
  <c r="BG46" i="4" s="1"/>
  <c r="BO116" i="3" a="1"/>
  <c r="BO116" i="3" s="1"/>
  <c r="BD46" i="4" s="1"/>
  <c r="BS116" i="3" a="1"/>
  <c r="BS116" i="3" s="1"/>
  <c r="BH46" i="4" s="1"/>
  <c r="BP116" i="3" a="1"/>
  <c r="BP116" i="3" s="1"/>
  <c r="BE46" i="4" s="1"/>
  <c r="BM116" i="3" a="1"/>
  <c r="BM116" i="3" s="1"/>
  <c r="BB46" i="4" s="1"/>
  <c r="BQ116" i="3" a="1"/>
  <c r="BQ116" i="3" s="1"/>
  <c r="BF46" i="4" s="1"/>
  <c r="AY194" i="3" a="1"/>
  <c r="AY194" i="3" s="1"/>
  <c r="AP279" i="4" s="1"/>
  <c r="BC194" i="3" a="1"/>
  <c r="BC194" i="3" s="1"/>
  <c r="AT279" i="4" s="1"/>
  <c r="AZ194" i="3" a="1"/>
  <c r="AZ194" i="3" s="1"/>
  <c r="AQ279" i="4" s="1"/>
  <c r="AW194" i="3" a="1"/>
  <c r="AW194" i="3" s="1"/>
  <c r="AN279" i="4" s="1"/>
  <c r="BA194" i="3" a="1"/>
  <c r="BA194" i="3" s="1"/>
  <c r="AR279" i="4" s="1"/>
  <c r="AX194" i="3" a="1"/>
  <c r="AX194" i="3" s="1"/>
  <c r="AO279" i="4" s="1"/>
  <c r="BB194" i="3"/>
  <c r="AS279" i="4" s="1"/>
  <c r="AM263" i="3" a="1"/>
  <c r="AM263" i="3" s="1"/>
  <c r="AL263" i="3"/>
  <c r="AK263" i="3" a="1"/>
  <c r="AK263" i="3" s="1"/>
  <c r="AM383" i="3" a="1"/>
  <c r="AM383" i="3" s="1"/>
  <c r="AK383" i="3" a="1"/>
  <c r="AK383" i="3" s="1"/>
  <c r="AL383" i="3"/>
  <c r="BC395" i="3" a="1"/>
  <c r="BC395" i="3" s="1"/>
  <c r="AW395" i="3" a="1"/>
  <c r="AW395" i="3" s="1"/>
  <c r="AY395" i="3" a="1"/>
  <c r="AY395" i="3" s="1"/>
  <c r="BA395" i="3" a="1"/>
  <c r="BA395" i="3" s="1"/>
  <c r="BB395" i="3"/>
  <c r="AX395" i="3" a="1"/>
  <c r="AX395" i="3" s="1"/>
  <c r="AZ395" i="3" a="1"/>
  <c r="AZ395" i="3" s="1"/>
  <c r="BK121" i="3" a="1"/>
  <c r="BK121" i="3" s="1"/>
  <c r="BA89" i="4" s="1"/>
  <c r="BG121" i="3" a="1"/>
  <c r="BG121" i="3" s="1"/>
  <c r="AW89" i="4" s="1"/>
  <c r="BJ121" i="3"/>
  <c r="AZ89" i="4" s="1"/>
  <c r="BI121" i="3" a="1"/>
  <c r="BI121" i="3" s="1"/>
  <c r="AY89" i="4" s="1"/>
  <c r="BH121" i="3" a="1"/>
  <c r="BH121" i="3" s="1"/>
  <c r="AX89" i="4" s="1"/>
  <c r="BF121" i="3" a="1"/>
  <c r="BF121" i="3" s="1"/>
  <c r="AV89" i="4" s="1"/>
  <c r="BE121" i="3" a="1"/>
  <c r="BE121" i="3" s="1"/>
  <c r="AU89" i="4" s="1"/>
  <c r="BM169" i="3" a="1"/>
  <c r="BM169" i="3" s="1"/>
  <c r="BB247" i="4" s="1"/>
  <c r="BS169" i="3" a="1"/>
  <c r="BS169" i="3" s="1"/>
  <c r="BH247" i="4" s="1"/>
  <c r="BQ169" i="3" a="1"/>
  <c r="BQ169" i="3" s="1"/>
  <c r="BF247" i="4" s="1"/>
  <c r="BO169" i="3" a="1"/>
  <c r="BO169" i="3" s="1"/>
  <c r="BD247" i="4" s="1"/>
  <c r="BP169" i="3" a="1"/>
  <c r="BP169" i="3" s="1"/>
  <c r="BE247" i="4" s="1"/>
  <c r="BR169" i="3"/>
  <c r="BG247" i="4" s="1"/>
  <c r="BN169" i="3" a="1"/>
  <c r="BN169" i="3" s="1"/>
  <c r="BC247" i="4" s="1"/>
  <c r="BP268" i="3" a="1"/>
  <c r="BP268" i="3" s="1"/>
  <c r="BM268" i="3" a="1"/>
  <c r="BM268" i="3" s="1"/>
  <c r="BQ268" i="3" a="1"/>
  <c r="BQ268" i="3" s="1"/>
  <c r="BN268" i="3" a="1"/>
  <c r="BN268" i="3" s="1"/>
  <c r="BR268" i="3"/>
  <c r="BO268" i="3" a="1"/>
  <c r="BO268" i="3" s="1"/>
  <c r="BS268" i="3" a="1"/>
  <c r="BS268" i="3" s="1"/>
  <c r="AX285" i="3" a="1"/>
  <c r="AX285" i="3" s="1"/>
  <c r="BA285" i="3" a="1"/>
  <c r="BA285" i="3" s="1"/>
  <c r="AZ285" i="3" a="1"/>
  <c r="AZ285" i="3" s="1"/>
  <c r="BC285" i="3" a="1"/>
  <c r="BC285" i="3" s="1"/>
  <c r="BB285" i="3"/>
  <c r="AY285" i="3" a="1"/>
  <c r="AY285" i="3" s="1"/>
  <c r="AW285" i="3" a="1"/>
  <c r="AW285" i="3" s="1"/>
  <c r="AX317" i="3" a="1"/>
  <c r="AX317" i="3" s="1"/>
  <c r="BC317" i="3" a="1"/>
  <c r="BC317" i="3" s="1"/>
  <c r="AZ317" i="3" a="1"/>
  <c r="AZ317" i="3" s="1"/>
  <c r="BA317" i="3" a="1"/>
  <c r="BA317" i="3" s="1"/>
  <c r="BB317" i="3"/>
  <c r="AY317" i="3" a="1"/>
  <c r="AY317" i="3" s="1"/>
  <c r="AW317" i="3" a="1"/>
  <c r="AW317" i="3" s="1"/>
  <c r="BP12" i="3" a="1"/>
  <c r="BP12" i="3" s="1"/>
  <c r="BE79" i="4" s="1"/>
  <c r="BR12" i="3"/>
  <c r="BG79" i="4" s="1"/>
  <c r="BS12" i="3" a="1"/>
  <c r="BS12" i="3" s="1"/>
  <c r="BH79" i="4" s="1"/>
  <c r="BO12" i="3" a="1"/>
  <c r="BO12" i="3" s="1"/>
  <c r="BD79" i="4" s="1"/>
  <c r="BM12" i="3" a="1"/>
  <c r="BM12" i="3" s="1"/>
  <c r="BB79" i="4" s="1"/>
  <c r="BQ12" i="3" a="1"/>
  <c r="BQ12" i="3" s="1"/>
  <c r="BF79" i="4" s="1"/>
  <c r="BN12" i="3" a="1"/>
  <c r="BN12" i="3" s="1"/>
  <c r="BC79" i="4" s="1"/>
  <c r="BF117" i="3" a="1"/>
  <c r="BF117" i="3" s="1"/>
  <c r="AV47" i="4" s="1"/>
  <c r="BJ117" i="3"/>
  <c r="AZ47" i="4" s="1"/>
  <c r="BG117" i="3" a="1"/>
  <c r="BG117" i="3" s="1"/>
  <c r="AW47" i="4" s="1"/>
  <c r="BK117" i="3" a="1"/>
  <c r="BK117" i="3" s="1"/>
  <c r="BA47" i="4" s="1"/>
  <c r="BH117" i="3" a="1"/>
  <c r="BH117" i="3" s="1"/>
  <c r="AX47" i="4" s="1"/>
  <c r="BE117" i="3" a="1"/>
  <c r="BE117" i="3" s="1"/>
  <c r="AU47" i="4" s="1"/>
  <c r="BI117" i="3" a="1"/>
  <c r="BI117" i="3" s="1"/>
  <c r="AY47" i="4" s="1"/>
  <c r="BJ133" i="3"/>
  <c r="AZ109" i="4" s="1"/>
  <c r="BF133" i="3" a="1"/>
  <c r="BF133" i="3" s="1"/>
  <c r="AV109" i="4" s="1"/>
  <c r="BG133" i="3" a="1"/>
  <c r="BG133" i="3" s="1"/>
  <c r="AW109" i="4" s="1"/>
  <c r="BI133" i="3" a="1"/>
  <c r="BI133" i="3" s="1"/>
  <c r="AY109" i="4" s="1"/>
  <c r="BH133" i="3" a="1"/>
  <c r="BH133" i="3" s="1"/>
  <c r="AX109" i="4" s="1"/>
  <c r="BE133" i="3" a="1"/>
  <c r="BE133" i="3" s="1"/>
  <c r="AU109" i="4" s="1"/>
  <c r="BK133" i="3" a="1"/>
  <c r="BK133" i="3" s="1"/>
  <c r="BA109" i="4" s="1"/>
  <c r="BN219" i="3" a="1"/>
  <c r="BN219" i="3" s="1"/>
  <c r="BC284" i="4" s="1"/>
  <c r="BR219" i="3"/>
  <c r="BG284" i="4" s="1"/>
  <c r="BO219" i="3" a="1"/>
  <c r="BO219" i="3" s="1"/>
  <c r="BD284" i="4" s="1"/>
  <c r="BS219" i="3" a="1"/>
  <c r="BS219" i="3" s="1"/>
  <c r="BH284" i="4" s="1"/>
  <c r="BP219" i="3" a="1"/>
  <c r="BP219" i="3" s="1"/>
  <c r="BE284" i="4" s="1"/>
  <c r="BQ219" i="3" a="1"/>
  <c r="BQ219" i="3" s="1"/>
  <c r="BF284" i="4" s="1"/>
  <c r="BM219" i="3" a="1"/>
  <c r="BM219" i="3" s="1"/>
  <c r="BB284" i="4" s="1"/>
  <c r="BK264" i="3" a="1"/>
  <c r="BK264" i="3" s="1"/>
  <c r="BH264" i="3" a="1"/>
  <c r="BH264" i="3" s="1"/>
  <c r="BJ264" i="3"/>
  <c r="BG264" i="3" a="1"/>
  <c r="BG264" i="3" s="1"/>
  <c r="BI264" i="3" a="1"/>
  <c r="BI264" i="3" s="1"/>
  <c r="BF264" i="3" a="1"/>
  <c r="BF264" i="3" s="1"/>
  <c r="BE264" i="3" a="1"/>
  <c r="BE264" i="3" s="1"/>
  <c r="BR281" i="3"/>
  <c r="BO281" i="3" a="1"/>
  <c r="BO281" i="3" s="1"/>
  <c r="BD385" i="4" s="1"/>
  <c r="BM281" i="3" a="1"/>
  <c r="BM281" i="3" s="1"/>
  <c r="BB385" i="4" s="1"/>
  <c r="BN281" i="3" a="1"/>
  <c r="BN281" i="3" s="1"/>
  <c r="BC385" i="4" s="1"/>
  <c r="BQ281" i="3" a="1"/>
  <c r="BQ281" i="3" s="1"/>
  <c r="BF385" i="4" s="1"/>
  <c r="BP281" i="3" a="1"/>
  <c r="BP281" i="3" s="1"/>
  <c r="BE385" i="4" s="1"/>
  <c r="BS281" i="3" a="1"/>
  <c r="BS281" i="3" s="1"/>
  <c r="AZ297" i="3" a="1"/>
  <c r="AZ297" i="3" s="1"/>
  <c r="BC297" i="3" a="1"/>
  <c r="BC297" i="3" s="1"/>
  <c r="BB297" i="3"/>
  <c r="AY297" i="3" a="1"/>
  <c r="AY297" i="3" s="1"/>
  <c r="AW297" i="3" a="1"/>
  <c r="AW297" i="3" s="1"/>
  <c r="AX297" i="3" a="1"/>
  <c r="AX297" i="3" s="1"/>
  <c r="BA297" i="3" a="1"/>
  <c r="BA297" i="3" s="1"/>
  <c r="AY357" i="3" a="1"/>
  <c r="AY357" i="3" s="1"/>
  <c r="BC357" i="3" a="1"/>
  <c r="BC357" i="3" s="1"/>
  <c r="AX357" i="3" a="1"/>
  <c r="AX357" i="3" s="1"/>
  <c r="AZ357" i="3" a="1"/>
  <c r="AZ357" i="3" s="1"/>
  <c r="BA357" i="3" a="1"/>
  <c r="BA357" i="3" s="1"/>
  <c r="BB357" i="3"/>
  <c r="AW357" i="3" a="1"/>
  <c r="AW357" i="3" s="1"/>
  <c r="AT357" i="3"/>
  <c r="AL392" i="3"/>
  <c r="AM392" i="3" a="1"/>
  <c r="AM392" i="3" s="1"/>
  <c r="AK392" i="3" a="1"/>
  <c r="AK392" i="3" s="1"/>
  <c r="AU408" i="3" a="1"/>
  <c r="AU408" i="3" s="1"/>
  <c r="AS408" i="3" a="1"/>
  <c r="AS408" i="3" s="1"/>
  <c r="AO408" i="3" a="1"/>
  <c r="AO408" i="3" s="1"/>
  <c r="AR408" i="3" a="1"/>
  <c r="AR408" i="3" s="1"/>
  <c r="AT408" i="3"/>
  <c r="AQ408" i="3" a="1"/>
  <c r="AQ408" i="3" s="1"/>
  <c r="AP408" i="3" a="1"/>
  <c r="AP408" i="3" s="1"/>
  <c r="AZ342" i="3" a="1"/>
  <c r="AZ342" i="3" s="1"/>
  <c r="BA342" i="3" a="1"/>
  <c r="BA342" i="3" s="1"/>
  <c r="AW342" i="3" a="1"/>
  <c r="AW342" i="3" s="1"/>
  <c r="BB342" i="3"/>
  <c r="AX342" i="3" a="1"/>
  <c r="AX342" i="3" s="1"/>
  <c r="BC342" i="3" a="1"/>
  <c r="BC342" i="3" s="1"/>
  <c r="AY342" i="3" a="1"/>
  <c r="AY342" i="3" s="1"/>
  <c r="BE118" i="3" a="1"/>
  <c r="BE118" i="3" s="1"/>
  <c r="AU54" i="4" s="1"/>
  <c r="BG118" i="3" a="1"/>
  <c r="BG118" i="3" s="1"/>
  <c r="AW54" i="4" s="1"/>
  <c r="BI118" i="3" a="1"/>
  <c r="BI118" i="3" s="1"/>
  <c r="AY54" i="4" s="1"/>
  <c r="BJ118" i="3"/>
  <c r="AZ54" i="4" s="1"/>
  <c r="BF118" i="3" a="1"/>
  <c r="BF118" i="3" s="1"/>
  <c r="AV54" i="4" s="1"/>
  <c r="BK118" i="3" a="1"/>
  <c r="BK118" i="3" s="1"/>
  <c r="BA54" i="4" s="1"/>
  <c r="BH118" i="3" a="1"/>
  <c r="BH118" i="3" s="1"/>
  <c r="AX54" i="4" s="1"/>
  <c r="BM220" i="3" a="1"/>
  <c r="BM220" i="3" s="1"/>
  <c r="BB291" i="4" s="1"/>
  <c r="BQ220" i="3" a="1"/>
  <c r="BQ220" i="3" s="1"/>
  <c r="BF291" i="4" s="1"/>
  <c r="BN220" i="3" a="1"/>
  <c r="BN220" i="3" s="1"/>
  <c r="BC291" i="4" s="1"/>
  <c r="BR220" i="3"/>
  <c r="BG291" i="4" s="1"/>
  <c r="BO220" i="3" a="1"/>
  <c r="BO220" i="3" s="1"/>
  <c r="BD291" i="4" s="1"/>
  <c r="BS220" i="3" a="1"/>
  <c r="BS220" i="3" s="1"/>
  <c r="BH291" i="4" s="1"/>
  <c r="BP220" i="3" a="1"/>
  <c r="BP220" i="3" s="1"/>
  <c r="BE291" i="4" s="1"/>
  <c r="BH282" i="3" a="1"/>
  <c r="BH282" i="3" s="1"/>
  <c r="AX386" i="4" s="1"/>
  <c r="BK282" i="3" a="1"/>
  <c r="BK282" i="3" s="1"/>
  <c r="BJ282" i="3"/>
  <c r="BG282" i="3" a="1"/>
  <c r="BG282" i="3" s="1"/>
  <c r="AW386" i="4" s="1"/>
  <c r="BE282" i="3" a="1"/>
  <c r="BE282" i="3" s="1"/>
  <c r="AU386" i="4" s="1"/>
  <c r="BI282" i="3" a="1"/>
  <c r="BI282" i="3" s="1"/>
  <c r="AY386" i="4" s="1"/>
  <c r="BF282" i="3" a="1"/>
  <c r="BF282" i="3" s="1"/>
  <c r="AV386" i="4" s="1"/>
  <c r="BH298" i="3" a="1"/>
  <c r="BH298" i="3" s="1"/>
  <c r="AX370" i="4" s="1"/>
  <c r="BK298" i="3" a="1"/>
  <c r="BK298" i="3" s="1"/>
  <c r="BJ298" i="3"/>
  <c r="BG298" i="3" a="1"/>
  <c r="BG298" i="3" s="1"/>
  <c r="AW370" i="4" s="1"/>
  <c r="BE298" i="3" a="1"/>
  <c r="BE298" i="3" s="1"/>
  <c r="AU370" i="4" s="1"/>
  <c r="BF298" i="3" a="1"/>
  <c r="BF298" i="3" s="1"/>
  <c r="AV370" i="4" s="1"/>
  <c r="BI298" i="3" a="1"/>
  <c r="BI298" i="3" s="1"/>
  <c r="AY370" i="4" s="1"/>
  <c r="AZ358" i="3" a="1"/>
  <c r="AZ358" i="3" s="1"/>
  <c r="AW358" i="3" a="1"/>
  <c r="AW358" i="3" s="1"/>
  <c r="BA358" i="3" a="1"/>
  <c r="BA358" i="3" s="1"/>
  <c r="AX358" i="3" a="1"/>
  <c r="AX358" i="3" s="1"/>
  <c r="BB358" i="3"/>
  <c r="AY358" i="3" a="1"/>
  <c r="AY358" i="3" s="1"/>
  <c r="BC358" i="3" a="1"/>
  <c r="BC358" i="3" s="1"/>
  <c r="AO393" i="3" a="1"/>
  <c r="AO393" i="3" s="1"/>
  <c r="AT393" i="3"/>
  <c r="AR393" i="3" a="1"/>
  <c r="AR393" i="3" s="1"/>
  <c r="AU393" i="3" a="1"/>
  <c r="AU393" i="3" s="1"/>
  <c r="AP393" i="3" a="1"/>
  <c r="AP393" i="3" s="1"/>
  <c r="AS393" i="3" a="1"/>
  <c r="AS393" i="3" s="1"/>
  <c r="AQ393" i="3" a="1"/>
  <c r="AQ393" i="3" s="1"/>
  <c r="BI11" i="3" a="1"/>
  <c r="BI11" i="3" s="1"/>
  <c r="BE11" i="3" a="1"/>
  <c r="BE11" i="3" s="1"/>
  <c r="BK11" i="3" a="1"/>
  <c r="BK11" i="3" s="1"/>
  <c r="BG11" i="3" a="1"/>
  <c r="BG11" i="3" s="1"/>
  <c r="BF11" i="3" a="1"/>
  <c r="BF11" i="3" s="1"/>
  <c r="BH11" i="3" a="1"/>
  <c r="BH11" i="3" s="1"/>
  <c r="BJ11" i="3"/>
  <c r="BB112" i="3"/>
  <c r="BA112" i="3" a="1"/>
  <c r="BA112" i="3" s="1"/>
  <c r="AY112" i="3" a="1"/>
  <c r="AY112" i="3" s="1"/>
  <c r="AZ112" i="3" a="1"/>
  <c r="AZ112" i="3" s="1"/>
  <c r="BC112" i="3" a="1"/>
  <c r="BC112" i="3" s="1"/>
  <c r="AX112" i="3" a="1"/>
  <c r="AX112" i="3" s="1"/>
  <c r="AW112" i="3" a="1"/>
  <c r="AW112" i="3" s="1"/>
  <c r="AQ375" i="3" a="1"/>
  <c r="AQ375" i="3" s="1"/>
  <c r="AU375" i="3" a="1"/>
  <c r="AU375" i="3" s="1"/>
  <c r="AR375" i="3" a="1"/>
  <c r="AR375" i="3" s="1"/>
  <c r="AO375" i="3" a="1"/>
  <c r="AO375" i="3" s="1"/>
  <c r="AS375" i="3" a="1"/>
  <c r="AS375" i="3" s="1"/>
  <c r="AP375" i="3" a="1"/>
  <c r="AP375" i="3" s="1"/>
  <c r="AT375" i="3"/>
  <c r="BN99" i="3" a="1"/>
  <c r="BN99" i="3" s="1"/>
  <c r="BC214" i="4" s="1"/>
  <c r="BR99" i="3"/>
  <c r="BG214" i="4" s="1"/>
  <c r="BO99" i="3" a="1"/>
  <c r="BO99" i="3" s="1"/>
  <c r="BD214" i="4" s="1"/>
  <c r="BS99" i="3" a="1"/>
  <c r="BS99" i="3" s="1"/>
  <c r="BH214" i="4" s="1"/>
  <c r="BP99" i="3" a="1"/>
  <c r="BP99" i="3" s="1"/>
  <c r="BE214" i="4" s="1"/>
  <c r="BM99" i="3" a="1"/>
  <c r="BM99" i="3" s="1"/>
  <c r="BB214" i="4" s="1"/>
  <c r="BQ99" i="3" a="1"/>
  <c r="BQ99" i="3" s="1"/>
  <c r="BF214" i="4" s="1"/>
  <c r="BH115" i="3" a="1"/>
  <c r="BH115" i="3" s="1"/>
  <c r="BE115" i="3" a="1"/>
  <c r="BE115" i="3" s="1"/>
  <c r="BI115" i="3" a="1"/>
  <c r="BI115" i="3" s="1"/>
  <c r="BF115" i="3" a="1"/>
  <c r="BF115" i="3" s="1"/>
  <c r="BJ115" i="3"/>
  <c r="BG115" i="3" a="1"/>
  <c r="BG115" i="3" s="1"/>
  <c r="BK115" i="3" a="1"/>
  <c r="BK115" i="3" s="1"/>
  <c r="AX131" i="3" a="1"/>
  <c r="AX131" i="3" s="1"/>
  <c r="AO107" i="4" s="1"/>
  <c r="AW131" i="3" a="1"/>
  <c r="AW131" i="3" s="1"/>
  <c r="AN107" i="4" s="1"/>
  <c r="AZ131" i="3" a="1"/>
  <c r="AZ131" i="3" s="1"/>
  <c r="AQ107" i="4" s="1"/>
  <c r="BC131" i="3" a="1"/>
  <c r="BC131" i="3" s="1"/>
  <c r="AT107" i="4" s="1"/>
  <c r="BB131" i="3"/>
  <c r="AS107" i="4" s="1"/>
  <c r="AY131" i="3" a="1"/>
  <c r="AY131" i="3" s="1"/>
  <c r="AP107" i="4" s="1"/>
  <c r="BA131" i="3" a="1"/>
  <c r="BA131" i="3" s="1"/>
  <c r="AR107" i="4" s="1"/>
  <c r="BP217" i="3" a="1"/>
  <c r="BP217" i="3" s="1"/>
  <c r="BE282" i="4" s="1"/>
  <c r="BM217" i="3" a="1"/>
  <c r="BM217" i="3" s="1"/>
  <c r="BB282" i="4" s="1"/>
  <c r="BQ217" i="3" a="1"/>
  <c r="BQ217" i="3" s="1"/>
  <c r="BF282" i="4" s="1"/>
  <c r="BN217" i="3" a="1"/>
  <c r="BN217" i="3" s="1"/>
  <c r="BC282" i="4" s="1"/>
  <c r="BR217" i="3"/>
  <c r="BG282" i="4" s="1"/>
  <c r="BO217" i="3" a="1"/>
  <c r="BO217" i="3" s="1"/>
  <c r="BD282" i="4" s="1"/>
  <c r="BS217" i="3" a="1"/>
  <c r="BS217" i="3" s="1"/>
  <c r="BH282" i="4" s="1"/>
  <c r="BO262" i="3" a="1"/>
  <c r="BO262" i="3" s="1"/>
  <c r="BR262" i="3"/>
  <c r="BM262" i="3" a="1"/>
  <c r="BM262" i="3" s="1"/>
  <c r="BN262" i="3" a="1"/>
  <c r="BN262" i="3" s="1"/>
  <c r="BS262" i="3" a="1"/>
  <c r="BS262" i="3" s="1"/>
  <c r="BQ262" i="3" a="1"/>
  <c r="BQ262" i="3" s="1"/>
  <c r="BP262" i="3" a="1"/>
  <c r="BP262" i="3" s="1"/>
  <c r="BE295" i="3" a="1"/>
  <c r="BE295" i="3" s="1"/>
  <c r="BH295" i="3" a="1"/>
  <c r="BH295" i="3" s="1"/>
  <c r="BK295" i="3" a="1"/>
  <c r="BK295" i="3" s="1"/>
  <c r="BF295" i="3" a="1"/>
  <c r="BF295" i="3" s="1"/>
  <c r="BI295" i="3" a="1"/>
  <c r="BI295" i="3" s="1"/>
  <c r="BG295" i="3" a="1"/>
  <c r="BG295" i="3" s="1"/>
  <c r="BJ295" i="3"/>
  <c r="BM390" i="3" a="1"/>
  <c r="BM390" i="3" s="1"/>
  <c r="BR390" i="3"/>
  <c r="BP390" i="3" a="1"/>
  <c r="BP390" i="3" s="1"/>
  <c r="BS390" i="3" a="1"/>
  <c r="BS390" i="3" s="1"/>
  <c r="BN390" i="3" a="1"/>
  <c r="BN390" i="3" s="1"/>
  <c r="BQ390" i="3" a="1"/>
  <c r="BQ390" i="3" s="1"/>
  <c r="BO390" i="3" a="1"/>
  <c r="BO390" i="3" s="1"/>
  <c r="AU390" i="3" a="1"/>
  <c r="AU390" i="3" s="1"/>
  <c r="AO390" i="3" a="1"/>
  <c r="AO390" i="3" s="1"/>
  <c r="AQ390" i="3" a="1"/>
  <c r="AQ390" i="3" s="1"/>
  <c r="AS390" i="3" a="1"/>
  <c r="AS390" i="3" s="1"/>
  <c r="AP390" i="3" a="1"/>
  <c r="AP390" i="3" s="1"/>
  <c r="AR390" i="3" a="1"/>
  <c r="AR390" i="3" s="1"/>
  <c r="AT390" i="3"/>
  <c r="BC148" i="3" a="1"/>
  <c r="BC148" i="3" s="1"/>
  <c r="AT204" i="4" s="1"/>
  <c r="BB148" i="3"/>
  <c r="AS204" i="4" s="1"/>
  <c r="AW148" i="3" a="1"/>
  <c r="AW148" i="3" s="1"/>
  <c r="AN204" i="4" s="1"/>
  <c r="AX148" i="3" a="1"/>
  <c r="AX148" i="3" s="1"/>
  <c r="AO204" i="4" s="1"/>
  <c r="AY148" i="3" a="1"/>
  <c r="AY148" i="3" s="1"/>
  <c r="AP204" i="4" s="1"/>
  <c r="BA148" i="3" a="1"/>
  <c r="BA148" i="3" s="1"/>
  <c r="AR204" i="4" s="1"/>
  <c r="AZ148" i="3" a="1"/>
  <c r="AZ148" i="3" s="1"/>
  <c r="AQ204" i="4" s="1"/>
  <c r="AU263" i="3" a="1"/>
  <c r="AU263" i="3" s="1"/>
  <c r="AO263" i="3" a="1"/>
  <c r="AO263" i="3" s="1"/>
  <c r="AQ263" i="3" a="1"/>
  <c r="AQ263" i="3" s="1"/>
  <c r="AS263" i="3" a="1"/>
  <c r="AS263" i="3" s="1"/>
  <c r="AR263" i="3" a="1"/>
  <c r="AR263" i="3" s="1"/>
  <c r="AT263" i="3"/>
  <c r="AP263" i="3" a="1"/>
  <c r="AP263" i="3" s="1"/>
  <c r="AO383" i="3" a="1"/>
  <c r="AO383" i="3" s="1"/>
  <c r="AT383" i="3"/>
  <c r="AR383" i="3" a="1"/>
  <c r="AR383" i="3" s="1"/>
  <c r="AU383" i="3" a="1"/>
  <c r="AU383" i="3" s="1"/>
  <c r="AP383" i="3" a="1"/>
  <c r="AP383" i="3" s="1"/>
  <c r="AS383" i="3" a="1"/>
  <c r="AS383" i="3" s="1"/>
  <c r="AQ383" i="3" a="1"/>
  <c r="AQ383" i="3" s="1"/>
  <c r="BE395" i="3" a="1"/>
  <c r="BE395" i="3" s="1"/>
  <c r="BJ395" i="3"/>
  <c r="BH395" i="3" a="1"/>
  <c r="BH395" i="3" s="1"/>
  <c r="BK395" i="3" a="1"/>
  <c r="BK395" i="3" s="1"/>
  <c r="BF395" i="3" a="1"/>
  <c r="BF395" i="3" s="1"/>
  <c r="BI395" i="3" a="1"/>
  <c r="BI395" i="3" s="1"/>
  <c r="BG395" i="3" a="1"/>
  <c r="BG395" i="3" s="1"/>
  <c r="BF137" i="3" a="1"/>
  <c r="BF137" i="3" s="1"/>
  <c r="AV101" i="4" s="1"/>
  <c r="BJ137" i="3"/>
  <c r="AZ101" i="4" s="1"/>
  <c r="BH137" i="3" a="1"/>
  <c r="BH137" i="3" s="1"/>
  <c r="AX101" i="4" s="1"/>
  <c r="BE137" i="3" a="1"/>
  <c r="BE137" i="3" s="1"/>
  <c r="AU101" i="4" s="1"/>
  <c r="BK137" i="3" a="1"/>
  <c r="BK137" i="3" s="1"/>
  <c r="BA101" i="4" s="1"/>
  <c r="BG137" i="3" a="1"/>
  <c r="BG137" i="3" s="1"/>
  <c r="AW101" i="4" s="1"/>
  <c r="BI137" i="3" a="1"/>
  <c r="BI137" i="3" s="1"/>
  <c r="AY101" i="4" s="1"/>
  <c r="AX197" i="3" a="1"/>
  <c r="AX197" i="3" s="1"/>
  <c r="AO294" i="4" s="1"/>
  <c r="BB197" i="3"/>
  <c r="AS294" i="4" s="1"/>
  <c r="AY197" i="3" a="1"/>
  <c r="AY197" i="3" s="1"/>
  <c r="AP294" i="4" s="1"/>
  <c r="AZ197" i="3" a="1"/>
  <c r="AZ197" i="3" s="1"/>
  <c r="AQ294" i="4" s="1"/>
  <c r="BA197" i="3" a="1"/>
  <c r="BA197" i="3" s="1"/>
  <c r="AR294" i="4" s="1"/>
  <c r="BC197" i="3" a="1"/>
  <c r="BC197" i="3" s="1"/>
  <c r="AT294" i="4" s="1"/>
  <c r="AW197" i="3" a="1"/>
  <c r="AW197" i="3" s="1"/>
  <c r="AN294" i="4" s="1"/>
  <c r="AZ233" i="3" a="1"/>
  <c r="AZ233" i="3" s="1"/>
  <c r="AQ304" i="4" s="1"/>
  <c r="AW233" i="3" a="1"/>
  <c r="AW233" i="3" s="1"/>
  <c r="AN304" i="4" s="1"/>
  <c r="BA233" i="3" a="1"/>
  <c r="BA233" i="3" s="1"/>
  <c r="AR304" i="4" s="1"/>
  <c r="AX233" i="3" a="1"/>
  <c r="AX233" i="3" s="1"/>
  <c r="AO304" i="4" s="1"/>
  <c r="BB233" i="3"/>
  <c r="AS304" i="4" s="1"/>
  <c r="AY233" i="3" a="1"/>
  <c r="AY233" i="3" s="1"/>
  <c r="AP304" i="4" s="1"/>
  <c r="BC233" i="3" a="1"/>
  <c r="BC233" i="3" s="1"/>
  <c r="AT304" i="4" s="1"/>
  <c r="AW268" i="3" a="1"/>
  <c r="AW268" i="3" s="1"/>
  <c r="AY268" i="3" a="1"/>
  <c r="AY268" i="3" s="1"/>
  <c r="AX268" i="3" a="1"/>
  <c r="AX268" i="3" s="1"/>
  <c r="BC268" i="3" a="1"/>
  <c r="BC268" i="3" s="1"/>
  <c r="AZ268" i="3" a="1"/>
  <c r="AZ268" i="3" s="1"/>
  <c r="BA268" i="3" a="1"/>
  <c r="BA268" i="3" s="1"/>
  <c r="BB268" i="3"/>
  <c r="AT301" i="3"/>
  <c r="BO317" i="3" a="1"/>
  <c r="BO317" i="3" s="1"/>
  <c r="BQ317" i="3" a="1"/>
  <c r="BQ317" i="3" s="1"/>
  <c r="BM317" i="3" a="1"/>
  <c r="BM317" i="3" s="1"/>
  <c r="BS317" i="3" a="1"/>
  <c r="BS317" i="3" s="1"/>
  <c r="BR317" i="3"/>
  <c r="BN317" i="3" a="1"/>
  <c r="BN317" i="3" s="1"/>
  <c r="BP317" i="3" a="1"/>
  <c r="BP317" i="3" s="1"/>
  <c r="BN380" i="3" a="1"/>
  <c r="BN380" i="3" s="1"/>
  <c r="BQ380" i="3" a="1"/>
  <c r="BQ380" i="3" s="1"/>
  <c r="BO380" i="3" a="1"/>
  <c r="BO380" i="3" s="1"/>
  <c r="BM380" i="3" a="1"/>
  <c r="BM380" i="3" s="1"/>
  <c r="BR380" i="3"/>
  <c r="BP380" i="3" a="1"/>
  <c r="BP380" i="3" s="1"/>
  <c r="BS380" i="3" a="1"/>
  <c r="BS380" i="3" s="1"/>
  <c r="AL396" i="3"/>
  <c r="AM396" i="3" a="1"/>
  <c r="AM396" i="3" s="1"/>
  <c r="AK396" i="3" a="1"/>
  <c r="AK396" i="3" s="1"/>
  <c r="BP367" i="3" a="1"/>
  <c r="BP367" i="3" s="1"/>
  <c r="BM367" i="3" a="1"/>
  <c r="BM367" i="3" s="1"/>
  <c r="BQ367" i="3" a="1"/>
  <c r="BQ367" i="3" s="1"/>
  <c r="BN367" i="3" a="1"/>
  <c r="BN367" i="3" s="1"/>
  <c r="BR367" i="3"/>
  <c r="BO367" i="3" a="1"/>
  <c r="BO367" i="3" s="1"/>
  <c r="BS367" i="3" a="1"/>
  <c r="BS367" i="3" s="1"/>
  <c r="AW106" i="3" a="1"/>
  <c r="AW106" i="3" s="1"/>
  <c r="AN254" i="4" s="1"/>
  <c r="BC106" i="3" a="1"/>
  <c r="BC106" i="3" s="1"/>
  <c r="AT254" i="4" s="1"/>
  <c r="AY106" i="3" a="1"/>
  <c r="AY106" i="3" s="1"/>
  <c r="AP254" i="4" s="1"/>
  <c r="BA106" i="3" a="1"/>
  <c r="BA106" i="3" s="1"/>
  <c r="AR254" i="4" s="1"/>
  <c r="AZ106" i="3" a="1"/>
  <c r="AZ106" i="3" s="1"/>
  <c r="AQ254" i="4" s="1"/>
  <c r="BB106" i="3"/>
  <c r="AS254" i="4" s="1"/>
  <c r="AX106" i="3" a="1"/>
  <c r="AX106" i="3" s="1"/>
  <c r="AO254" i="4" s="1"/>
  <c r="BS122" i="3" a="1"/>
  <c r="BS122" i="3" s="1"/>
  <c r="BH90" i="4" s="1"/>
  <c r="BO122" i="3" a="1"/>
  <c r="BO122" i="3" s="1"/>
  <c r="BD90" i="4" s="1"/>
  <c r="BR122" i="3"/>
  <c r="BG90" i="4" s="1"/>
  <c r="BQ122" i="3" a="1"/>
  <c r="BQ122" i="3" s="1"/>
  <c r="BF90" i="4" s="1"/>
  <c r="BP122" i="3" a="1"/>
  <c r="BP122" i="3" s="1"/>
  <c r="BE90" i="4" s="1"/>
  <c r="BN122" i="3" a="1"/>
  <c r="BN122" i="3" s="1"/>
  <c r="BC90" i="4" s="1"/>
  <c r="BM122" i="3" a="1"/>
  <c r="BM122" i="3" s="1"/>
  <c r="BB90" i="4" s="1"/>
  <c r="AX138" i="3" a="1"/>
  <c r="AX138" i="3" s="1"/>
  <c r="AO102" i="4" s="1"/>
  <c r="BB138" i="3"/>
  <c r="AS102" i="4" s="1"/>
  <c r="AZ138" i="3" a="1"/>
  <c r="AZ138" i="3" s="1"/>
  <c r="AQ102" i="4" s="1"/>
  <c r="AW138" i="3" a="1"/>
  <c r="AW138" i="3" s="1"/>
  <c r="AN102" i="4" s="1"/>
  <c r="BC138" i="3" a="1"/>
  <c r="BC138" i="3" s="1"/>
  <c r="AT102" i="4" s="1"/>
  <c r="AY138" i="3" a="1"/>
  <c r="AY138" i="3" s="1"/>
  <c r="AP102" i="4" s="1"/>
  <c r="BA138" i="3" a="1"/>
  <c r="BA138" i="3" s="1"/>
  <c r="AR102" i="4" s="1"/>
  <c r="BK154" i="3" a="1"/>
  <c r="BK154" i="3" s="1"/>
  <c r="BA230" i="4" s="1"/>
  <c r="BG154" i="3" a="1"/>
  <c r="BG154" i="3" s="1"/>
  <c r="AW230" i="4" s="1"/>
  <c r="BJ154" i="3"/>
  <c r="AZ230" i="4" s="1"/>
  <c r="BI154" i="3" a="1"/>
  <c r="BI154" i="3" s="1"/>
  <c r="AY230" i="4" s="1"/>
  <c r="BF154" i="3" a="1"/>
  <c r="BF154" i="3" s="1"/>
  <c r="AV230" i="4" s="1"/>
  <c r="BE154" i="3" a="1"/>
  <c r="BE154" i="3" s="1"/>
  <c r="AU230" i="4" s="1"/>
  <c r="BH154" i="3" a="1"/>
  <c r="BH154" i="3" s="1"/>
  <c r="AX230" i="4" s="1"/>
  <c r="BM198" i="3" a="1"/>
  <c r="BM198" i="3" s="1"/>
  <c r="BB293" i="4" s="1"/>
  <c r="BQ198" i="3" a="1"/>
  <c r="BQ198" i="3" s="1"/>
  <c r="BF293" i="4" s="1"/>
  <c r="BN198" i="3" a="1"/>
  <c r="BN198" i="3" s="1"/>
  <c r="BC293" i="4" s="1"/>
  <c r="BR198" i="3"/>
  <c r="BG293" i="4" s="1"/>
  <c r="BO198" i="3" a="1"/>
  <c r="BO198" i="3" s="1"/>
  <c r="BD293" i="4" s="1"/>
  <c r="BS198" i="3" a="1"/>
  <c r="BS198" i="3" s="1"/>
  <c r="BH293" i="4" s="1"/>
  <c r="BP198" i="3" a="1"/>
  <c r="BP198" i="3" s="1"/>
  <c r="BE293" i="4" s="1"/>
  <c r="BF198" i="3" a="1"/>
  <c r="BF198" i="3" s="1"/>
  <c r="AV293" i="4" s="1"/>
  <c r="BJ198" i="3"/>
  <c r="AZ293" i="4" s="1"/>
  <c r="BG198" i="3" a="1"/>
  <c r="BG198" i="3" s="1"/>
  <c r="AW293" i="4" s="1"/>
  <c r="BK198" i="3" a="1"/>
  <c r="BK198" i="3" s="1"/>
  <c r="BA293" i="4" s="1"/>
  <c r="BH198" i="3" a="1"/>
  <c r="BH198" i="3" s="1"/>
  <c r="AX293" i="4" s="1"/>
  <c r="BE198" i="3" a="1"/>
  <c r="BE198" i="3" s="1"/>
  <c r="AU293" i="4" s="1"/>
  <c r="BI198" i="3" a="1"/>
  <c r="BI198" i="3" s="1"/>
  <c r="AY293" i="4" s="1"/>
  <c r="BO269" i="3" a="1"/>
  <c r="BO269" i="3" s="1"/>
  <c r="BS269" i="3" a="1"/>
  <c r="BS269" i="3" s="1"/>
  <c r="BP269" i="3" a="1"/>
  <c r="BP269" i="3" s="1"/>
  <c r="BM269" i="3" a="1"/>
  <c r="BM269" i="3" s="1"/>
  <c r="BQ269" i="3" a="1"/>
  <c r="BQ269" i="3" s="1"/>
  <c r="BR269" i="3"/>
  <c r="BN269" i="3" a="1"/>
  <c r="BN269" i="3" s="1"/>
  <c r="AT302" i="3"/>
  <c r="AW302" i="3" a="1"/>
  <c r="AW302" i="3" s="1"/>
  <c r="AN378" i="4" s="1"/>
  <c r="BC302" i="3" a="1"/>
  <c r="BC302" i="3" s="1"/>
  <c r="AX302" i="3" a="1"/>
  <c r="AX302" i="3" s="1"/>
  <c r="AO378" i="4" s="1"/>
  <c r="AZ302" i="3" a="1"/>
  <c r="AZ302" i="3" s="1"/>
  <c r="AQ378" i="4" s="1"/>
  <c r="BB302" i="3"/>
  <c r="BA302" i="3" a="1"/>
  <c r="BA302" i="3" s="1"/>
  <c r="AR378" i="4" s="1"/>
  <c r="AY302" i="3" a="1"/>
  <c r="AY302" i="3" s="1"/>
  <c r="AP378" i="4" s="1"/>
  <c r="AX381" i="3" a="1"/>
  <c r="AX381" i="3" s="1"/>
  <c r="AW381" i="3" a="1"/>
  <c r="AW381" i="3" s="1"/>
  <c r="AY381" i="3" a="1"/>
  <c r="AY381" i="3" s="1"/>
  <c r="BA381" i="3" a="1"/>
  <c r="BA381" i="3" s="1"/>
  <c r="BC381" i="3" a="1"/>
  <c r="BC381" i="3" s="1"/>
  <c r="AZ381" i="3" a="1"/>
  <c r="AZ381" i="3" s="1"/>
  <c r="BB381" i="3"/>
  <c r="AM397" i="3" a="1"/>
  <c r="AM397" i="3" s="1"/>
  <c r="AK397" i="3" a="1"/>
  <c r="AK397" i="3" s="1"/>
  <c r="AL397" i="3"/>
  <c r="BJ16" i="3"/>
  <c r="AZ220" i="4" s="1"/>
  <c r="BF16" i="3" a="1"/>
  <c r="BF16" i="3" s="1"/>
  <c r="AV220" i="4" s="1"/>
  <c r="BK16" i="3" a="1"/>
  <c r="BK16" i="3" s="1"/>
  <c r="BA220" i="4" s="1"/>
  <c r="BH16" i="3" a="1"/>
  <c r="BH16" i="3" s="1"/>
  <c r="AX220" i="4" s="1"/>
  <c r="BE16" i="3" a="1"/>
  <c r="BE16" i="3" s="1"/>
  <c r="AU220" i="4" s="1"/>
  <c r="BG16" i="3" a="1"/>
  <c r="BG16" i="3" s="1"/>
  <c r="AW220" i="4" s="1"/>
  <c r="BI16" i="3" a="1"/>
  <c r="BI16" i="3" s="1"/>
  <c r="AY220" i="4" s="1"/>
  <c r="BK152" i="3" a="1"/>
  <c r="BK152" i="3" s="1"/>
  <c r="BA222" i="4" s="1"/>
  <c r="BG152" i="3" a="1"/>
  <c r="BG152" i="3" s="1"/>
  <c r="AW222" i="4" s="1"/>
  <c r="BJ152" i="3"/>
  <c r="AZ222" i="4" s="1"/>
  <c r="BI152" i="3" a="1"/>
  <c r="BI152" i="3" s="1"/>
  <c r="AY222" i="4" s="1"/>
  <c r="BF152" i="3" a="1"/>
  <c r="BF152" i="3" s="1"/>
  <c r="AV222" i="4" s="1"/>
  <c r="BE152" i="3" a="1"/>
  <c r="BE152" i="3" s="1"/>
  <c r="AU222" i="4" s="1"/>
  <c r="BH152" i="3" a="1"/>
  <c r="BH152" i="3" s="1"/>
  <c r="AX222" i="4" s="1"/>
  <c r="AZ267" i="3" a="1"/>
  <c r="AZ267" i="3" s="1"/>
  <c r="AX267" i="3" a="1"/>
  <c r="AX267" i="3" s="1"/>
  <c r="BB267" i="3"/>
  <c r="AW267" i="3" a="1"/>
  <c r="AW267" i="3" s="1"/>
  <c r="AY267" i="3" a="1"/>
  <c r="AY267" i="3" s="1"/>
  <c r="BC267" i="3" a="1"/>
  <c r="BC267" i="3" s="1"/>
  <c r="BA267" i="3" a="1"/>
  <c r="BA267" i="3" s="1"/>
  <c r="BB103" i="3"/>
  <c r="AS235" i="4" s="1"/>
  <c r="AX103" i="3" a="1"/>
  <c r="AX103" i="3" s="1"/>
  <c r="AO235" i="4" s="1"/>
  <c r="BC103" i="3" a="1"/>
  <c r="BC103" i="3" s="1"/>
  <c r="AT235" i="4" s="1"/>
  <c r="AY103" i="3" a="1"/>
  <c r="AY103" i="3" s="1"/>
  <c r="AP235" i="4" s="1"/>
  <c r="AZ103" i="3" a="1"/>
  <c r="AZ103" i="3" s="1"/>
  <c r="AQ235" i="4" s="1"/>
  <c r="AW103" i="3" a="1"/>
  <c r="AW103" i="3" s="1"/>
  <c r="AN235" i="4" s="1"/>
  <c r="BA103" i="3" a="1"/>
  <c r="BA103" i="3" s="1"/>
  <c r="AR235" i="4" s="1"/>
  <c r="BR103" i="3"/>
  <c r="BG235" i="4" s="1"/>
  <c r="BN103" i="3" a="1"/>
  <c r="BN103" i="3" s="1"/>
  <c r="BC235" i="4" s="1"/>
  <c r="BO103" i="3" a="1"/>
  <c r="BO103" i="3" s="1"/>
  <c r="BD235" i="4" s="1"/>
  <c r="BQ103" i="3" a="1"/>
  <c r="BQ103" i="3" s="1"/>
  <c r="BF235" i="4" s="1"/>
  <c r="BM103" i="3" a="1"/>
  <c r="BM103" i="3" s="1"/>
  <c r="BB235" i="4" s="1"/>
  <c r="BP103" i="3" a="1"/>
  <c r="BP103" i="3" s="1"/>
  <c r="BE235" i="4" s="1"/>
  <c r="BS103" i="3" a="1"/>
  <c r="BS103" i="3" s="1"/>
  <c r="BH235" i="4" s="1"/>
  <c r="BJ151" i="3"/>
  <c r="AZ213" i="4" s="1"/>
  <c r="BK151" i="3" a="1"/>
  <c r="BK151" i="3" s="1"/>
  <c r="BA213" i="4" s="1"/>
  <c r="BE151" i="3" a="1"/>
  <c r="BE151" i="3" s="1"/>
  <c r="AU213" i="4" s="1"/>
  <c r="BF151" i="3" a="1"/>
  <c r="BF151" i="3" s="1"/>
  <c r="AV213" i="4" s="1"/>
  <c r="BG151" i="3" a="1"/>
  <c r="BG151" i="3" s="1"/>
  <c r="AW213" i="4" s="1"/>
  <c r="BI151" i="3" a="1"/>
  <c r="BI151" i="3" s="1"/>
  <c r="AY213" i="4" s="1"/>
  <c r="BH151" i="3" a="1"/>
  <c r="BH151" i="3" s="1"/>
  <c r="AX213" i="4" s="1"/>
  <c r="BR167" i="3"/>
  <c r="BG245" i="4" s="1"/>
  <c r="BO167" i="3" a="1"/>
  <c r="BO167" i="3" s="1"/>
  <c r="BD245" i="4" s="1"/>
  <c r="BM167" i="3" a="1"/>
  <c r="BM167" i="3" s="1"/>
  <c r="BB245" i="4" s="1"/>
  <c r="BN167" i="3" a="1"/>
  <c r="BN167" i="3" s="1"/>
  <c r="BC245" i="4" s="1"/>
  <c r="BS167" i="3" a="1"/>
  <c r="BS167" i="3" s="1"/>
  <c r="BH245" i="4" s="1"/>
  <c r="BP167" i="3" a="1"/>
  <c r="BP167" i="3" s="1"/>
  <c r="BE245" i="4" s="1"/>
  <c r="BQ167" i="3" a="1"/>
  <c r="BQ167" i="3" s="1"/>
  <c r="BF245" i="4" s="1"/>
  <c r="BJ266" i="3"/>
  <c r="BE266" i="3" a="1"/>
  <c r="BE266" i="3" s="1"/>
  <c r="BK266" i="3" a="1"/>
  <c r="BK266" i="3" s="1"/>
  <c r="BG266" i="3" a="1"/>
  <c r="BG266" i="3" s="1"/>
  <c r="BF266" i="3" a="1"/>
  <c r="BF266" i="3" s="1"/>
  <c r="BI266" i="3" a="1"/>
  <c r="BI266" i="3" s="1"/>
  <c r="BH266" i="3" a="1"/>
  <c r="BH266" i="3" s="1"/>
  <c r="BR283" i="3"/>
  <c r="BO283" i="3" a="1"/>
  <c r="BO283" i="3" s="1"/>
  <c r="BD387" i="4" s="1"/>
  <c r="BM283" i="3" a="1"/>
  <c r="BM283" i="3" s="1"/>
  <c r="BB387" i="4" s="1"/>
  <c r="BN283" i="3" a="1"/>
  <c r="BN283" i="3" s="1"/>
  <c r="BC387" i="4" s="1"/>
  <c r="BQ283" i="3" a="1"/>
  <c r="BQ283" i="3" s="1"/>
  <c r="BF387" i="4" s="1"/>
  <c r="BS283" i="3" a="1"/>
  <c r="BS283" i="3" s="1"/>
  <c r="BP283" i="3" a="1"/>
  <c r="BP283" i="3" s="1"/>
  <c r="BE387" i="4" s="1"/>
  <c r="BR299" i="3"/>
  <c r="BO299" i="3" a="1"/>
  <c r="BO299" i="3" s="1"/>
  <c r="BM299" i="3" a="1"/>
  <c r="BM299" i="3" s="1"/>
  <c r="BN299" i="3" a="1"/>
  <c r="BN299" i="3" s="1"/>
  <c r="BQ299" i="3" a="1"/>
  <c r="BQ299" i="3" s="1"/>
  <c r="BP299" i="3" a="1"/>
  <c r="BP299" i="3" s="1"/>
  <c r="BS299" i="3" a="1"/>
  <c r="BS299" i="3" s="1"/>
  <c r="BH315" i="3" a="1"/>
  <c r="BH315" i="3" s="1"/>
  <c r="BF315" i="3" a="1"/>
  <c r="BF315" i="3" s="1"/>
  <c r="BJ315" i="3"/>
  <c r="BE315" i="3" a="1"/>
  <c r="BE315" i="3" s="1"/>
  <c r="BK315" i="3" a="1"/>
  <c r="BK315" i="3" s="1"/>
  <c r="BG315" i="3" a="1"/>
  <c r="BG315" i="3" s="1"/>
  <c r="BI315" i="3" a="1"/>
  <c r="BI315" i="3" s="1"/>
  <c r="AK378" i="3" a="1"/>
  <c r="AK378" i="3" s="1"/>
  <c r="AL378" i="3"/>
  <c r="AM378" i="3" a="1"/>
  <c r="AM378" i="3" s="1"/>
  <c r="BH12" i="3" a="1"/>
  <c r="BH12" i="3" s="1"/>
  <c r="AX79" i="4" s="1"/>
  <c r="BI12" i="3" a="1"/>
  <c r="BI12" i="3" s="1"/>
  <c r="AY79" i="4" s="1"/>
  <c r="BK12" i="3" a="1"/>
  <c r="BK12" i="3" s="1"/>
  <c r="BA79" i="4" s="1"/>
  <c r="BF12" i="3" a="1"/>
  <c r="BF12" i="3" s="1"/>
  <c r="AV79" i="4" s="1"/>
  <c r="BG12" i="3" a="1"/>
  <c r="BG12" i="3" s="1"/>
  <c r="AW79" i="4" s="1"/>
  <c r="BJ12" i="3"/>
  <c r="AZ79" i="4" s="1"/>
  <c r="BE12" i="3" a="1"/>
  <c r="BE12" i="3" s="1"/>
  <c r="AU79" i="4" s="1"/>
  <c r="BE101" i="3" a="1"/>
  <c r="BE101" i="3" s="1"/>
  <c r="AU215" i="4" s="1"/>
  <c r="BI101" i="3" a="1"/>
  <c r="BI101" i="3" s="1"/>
  <c r="AY215" i="4" s="1"/>
  <c r="BF101" i="3" a="1"/>
  <c r="BF101" i="3" s="1"/>
  <c r="AV215" i="4" s="1"/>
  <c r="BJ101" i="3"/>
  <c r="AZ215" i="4" s="1"/>
  <c r="BG101" i="3" a="1"/>
  <c r="BG101" i="3" s="1"/>
  <c r="AW215" i="4" s="1"/>
  <c r="BK101" i="3" a="1"/>
  <c r="BK101" i="3" s="1"/>
  <c r="BA215" i="4" s="1"/>
  <c r="BH101" i="3" a="1"/>
  <c r="BH101" i="3" s="1"/>
  <c r="AX215" i="4" s="1"/>
  <c r="AY117" i="3" a="1"/>
  <c r="AY117" i="3" s="1"/>
  <c r="AP47" i="4" s="1"/>
  <c r="BC117" i="3" a="1"/>
  <c r="BC117" i="3" s="1"/>
  <c r="AT47" i="4" s="1"/>
  <c r="AZ117" i="3" a="1"/>
  <c r="AZ117" i="3" s="1"/>
  <c r="AQ47" i="4" s="1"/>
  <c r="AW117" i="3" a="1"/>
  <c r="AW117" i="3" s="1"/>
  <c r="AN47" i="4" s="1"/>
  <c r="BA117" i="3" a="1"/>
  <c r="BA117" i="3" s="1"/>
  <c r="AR47" i="4" s="1"/>
  <c r="AX117" i="3" a="1"/>
  <c r="AX117" i="3" s="1"/>
  <c r="AO47" i="4" s="1"/>
  <c r="BB117" i="3"/>
  <c r="AS47" i="4" s="1"/>
  <c r="BS149" i="3" a="1"/>
  <c r="BS149" i="3" s="1"/>
  <c r="BH205" i="4" s="1"/>
  <c r="BO149" i="3" a="1"/>
  <c r="BO149" i="3" s="1"/>
  <c r="BD205" i="4" s="1"/>
  <c r="BR149" i="3"/>
  <c r="BG205" i="4" s="1"/>
  <c r="BQ149" i="3" a="1"/>
  <c r="BQ149" i="3" s="1"/>
  <c r="BF205" i="4" s="1"/>
  <c r="BN149" i="3" a="1"/>
  <c r="BN149" i="3" s="1"/>
  <c r="BC205" i="4" s="1"/>
  <c r="BP149" i="3" a="1"/>
  <c r="BP149" i="3" s="1"/>
  <c r="BE205" i="4" s="1"/>
  <c r="BM149" i="3" a="1"/>
  <c r="BM149" i="3" s="1"/>
  <c r="BB205" i="4" s="1"/>
  <c r="BA165" i="3" a="1"/>
  <c r="BA165" i="3" s="1"/>
  <c r="AR249" i="4" s="1"/>
  <c r="AX165" i="3" a="1"/>
  <c r="AX165" i="3" s="1"/>
  <c r="AO249" i="4" s="1"/>
  <c r="AW165" i="3" a="1"/>
  <c r="AW165" i="3" s="1"/>
  <c r="AN249" i="4" s="1"/>
  <c r="AZ165" i="3" a="1"/>
  <c r="AZ165" i="3" s="1"/>
  <c r="AQ249" i="4" s="1"/>
  <c r="BC165" i="3" a="1"/>
  <c r="BC165" i="3" s="1"/>
  <c r="AT249" i="4" s="1"/>
  <c r="AY165" i="3" a="1"/>
  <c r="AY165" i="3" s="1"/>
  <c r="AP249" i="4" s="1"/>
  <c r="BB165" i="3"/>
  <c r="AS249" i="4" s="1"/>
  <c r="BP195" i="3" a="1"/>
  <c r="BP195" i="3" s="1"/>
  <c r="BM195" i="3" a="1"/>
  <c r="BM195" i="3" s="1"/>
  <c r="BQ195" i="3" a="1"/>
  <c r="BQ195" i="3" s="1"/>
  <c r="BN195" i="3" a="1"/>
  <c r="BN195" i="3" s="1"/>
  <c r="BR195" i="3"/>
  <c r="BO195" i="3" a="1"/>
  <c r="BO195" i="3" s="1"/>
  <c r="BS195" i="3" a="1"/>
  <c r="BS195" i="3" s="1"/>
  <c r="AK264" i="3" a="1"/>
  <c r="AK264" i="3" s="1"/>
  <c r="AM264" i="3" a="1"/>
  <c r="AM264" i="3" s="1"/>
  <c r="AL264" i="3"/>
  <c r="BG281" i="3" a="1"/>
  <c r="BG281" i="3" s="1"/>
  <c r="AW385" i="4" s="1"/>
  <c r="BF281" i="3" a="1"/>
  <c r="BF281" i="3" s="1"/>
  <c r="AV385" i="4" s="1"/>
  <c r="BJ281" i="3"/>
  <c r="BK281" i="3" a="1"/>
  <c r="BK281" i="3" s="1"/>
  <c r="BE281" i="3" a="1"/>
  <c r="BE281" i="3" s="1"/>
  <c r="AU385" i="4" s="1"/>
  <c r="BH281" i="3" a="1"/>
  <c r="BH281" i="3" s="1"/>
  <c r="AX385" i="4" s="1"/>
  <c r="BI281" i="3" a="1"/>
  <c r="BI281" i="3" s="1"/>
  <c r="AY385" i="4" s="1"/>
  <c r="AT297" i="3"/>
  <c r="AW313" i="3" a="1"/>
  <c r="AW313" i="3" s="1"/>
  <c r="AY313" i="3" a="1"/>
  <c r="AY313" i="3" s="1"/>
  <c r="BC313" i="3" a="1"/>
  <c r="BC313" i="3" s="1"/>
  <c r="AX313" i="3" a="1"/>
  <c r="AX313" i="3" s="1"/>
  <c r="BA313" i="3" a="1"/>
  <c r="BA313" i="3" s="1"/>
  <c r="AZ313" i="3" a="1"/>
  <c r="AZ313" i="3" s="1"/>
  <c r="BB313" i="3"/>
  <c r="BF357" i="3" a="1"/>
  <c r="BF357" i="3" s="1"/>
  <c r="BJ357" i="3"/>
  <c r="BH357" i="3" a="1"/>
  <c r="BH357" i="3" s="1"/>
  <c r="BI357" i="3" a="1"/>
  <c r="BI357" i="3" s="1"/>
  <c r="BE357" i="3" a="1"/>
  <c r="BE357" i="3" s="1"/>
  <c r="BK357" i="3" a="1"/>
  <c r="BK357" i="3" s="1"/>
  <c r="BG357" i="3" a="1"/>
  <c r="BG357" i="3" s="1"/>
  <c r="AW376" i="3" a="1"/>
  <c r="AW376" i="3" s="1"/>
  <c r="BA376" i="3" a="1"/>
  <c r="BA376" i="3" s="1"/>
  <c r="AX376" i="3" a="1"/>
  <c r="AX376" i="3" s="1"/>
  <c r="BB376" i="3"/>
  <c r="AY376" i="3" a="1"/>
  <c r="AY376" i="3" s="1"/>
  <c r="BC376" i="3" a="1"/>
  <c r="BC376" i="3" s="1"/>
  <c r="AZ376" i="3" a="1"/>
  <c r="AZ376" i="3" s="1"/>
  <c r="BH376" i="3" a="1"/>
  <c r="BH376" i="3" s="1"/>
  <c r="BE376" i="3" a="1"/>
  <c r="BE376" i="3" s="1"/>
  <c r="BI376" i="3" a="1"/>
  <c r="BI376" i="3" s="1"/>
  <c r="BF376" i="3" a="1"/>
  <c r="BF376" i="3" s="1"/>
  <c r="BJ376" i="3"/>
  <c r="BG376" i="3" a="1"/>
  <c r="BG376" i="3" s="1"/>
  <c r="BK376" i="3" a="1"/>
  <c r="BK376" i="3" s="1"/>
  <c r="BK392" i="3" a="1"/>
  <c r="BK392" i="3" s="1"/>
  <c r="BE392" i="3" a="1"/>
  <c r="BE392" i="3" s="1"/>
  <c r="BG392" i="3" a="1"/>
  <c r="BG392" i="3" s="1"/>
  <c r="BI392" i="3" a="1"/>
  <c r="BI392" i="3" s="1"/>
  <c r="BH392" i="3" a="1"/>
  <c r="BH392" i="3" s="1"/>
  <c r="BJ392" i="3"/>
  <c r="BF392" i="3" a="1"/>
  <c r="BF392" i="3" s="1"/>
  <c r="AM408" i="3" a="1"/>
  <c r="AM408" i="3" s="1"/>
  <c r="AK408" i="3" a="1"/>
  <c r="AK408" i="3" s="1"/>
  <c r="AL408" i="3"/>
  <c r="BN342" i="3" a="1"/>
  <c r="BN342" i="3" s="1"/>
  <c r="BR342" i="3"/>
  <c r="BO342" i="3" a="1"/>
  <c r="BO342" i="3" s="1"/>
  <c r="BP342" i="3" a="1"/>
  <c r="BP342" i="3" s="1"/>
  <c r="BQ342" i="3" a="1"/>
  <c r="BQ342" i="3" s="1"/>
  <c r="BM342" i="3" a="1"/>
  <c r="BM342" i="3" s="1"/>
  <c r="BS342" i="3" a="1"/>
  <c r="BS342" i="3" s="1"/>
  <c r="AY13" i="3" a="1"/>
  <c r="AY13" i="3" s="1"/>
  <c r="AP98" i="4" s="1"/>
  <c r="AW13" i="3" a="1"/>
  <c r="AW13" i="3" s="1"/>
  <c r="AN98" i="4" s="1"/>
  <c r="BC13" i="3" a="1"/>
  <c r="BC13" i="3" s="1"/>
  <c r="AT98" i="4" s="1"/>
  <c r="AX13" i="3" a="1"/>
  <c r="AX13" i="3" s="1"/>
  <c r="AO98" i="4" s="1"/>
  <c r="AZ13" i="3" a="1"/>
  <c r="AZ13" i="3" s="1"/>
  <c r="AQ98" i="4" s="1"/>
  <c r="BA13" i="3" a="1"/>
  <c r="BA13" i="3" s="1"/>
  <c r="AR98" i="4" s="1"/>
  <c r="BB13" i="3"/>
  <c r="AS98" i="4" s="1"/>
  <c r="AY102" i="3" a="1"/>
  <c r="AY102" i="3" s="1"/>
  <c r="AP233" i="4" s="1"/>
  <c r="BB102" i="3"/>
  <c r="AS233" i="4" s="1"/>
  <c r="BC102" i="3" a="1"/>
  <c r="BC102" i="3" s="1"/>
  <c r="AT233" i="4" s="1"/>
  <c r="AW102" i="3" a="1"/>
  <c r="AW102" i="3" s="1"/>
  <c r="AN233" i="4" s="1"/>
  <c r="AZ102" i="3" a="1"/>
  <c r="AZ102" i="3" s="1"/>
  <c r="AQ233" i="4" s="1"/>
  <c r="AX102" i="3" a="1"/>
  <c r="AX102" i="3" s="1"/>
  <c r="AO233" i="4" s="1"/>
  <c r="BA102" i="3" a="1"/>
  <c r="BA102" i="3" s="1"/>
  <c r="AR233" i="4" s="1"/>
  <c r="AX134" i="3" a="1"/>
  <c r="AX134" i="3" s="1"/>
  <c r="AO104" i="4" s="1"/>
  <c r="BB134" i="3"/>
  <c r="AS104" i="4" s="1"/>
  <c r="AZ134" i="3" a="1"/>
  <c r="AZ134" i="3" s="1"/>
  <c r="AQ104" i="4" s="1"/>
  <c r="AW134" i="3" a="1"/>
  <c r="AW134" i="3" s="1"/>
  <c r="AN104" i="4" s="1"/>
  <c r="BC134" i="3" a="1"/>
  <c r="BC134" i="3" s="1"/>
  <c r="AT104" i="4" s="1"/>
  <c r="AY134" i="3" a="1"/>
  <c r="AY134" i="3" s="1"/>
  <c r="AP104" i="4" s="1"/>
  <c r="BA134" i="3" a="1"/>
  <c r="BA134" i="3" s="1"/>
  <c r="AR104" i="4" s="1"/>
  <c r="BK150" i="3" a="1"/>
  <c r="BK150" i="3" s="1"/>
  <c r="BA206" i="4" s="1"/>
  <c r="BF150" i="3" a="1"/>
  <c r="BF150" i="3" s="1"/>
  <c r="AV206" i="4" s="1"/>
  <c r="BE150" i="3" a="1"/>
  <c r="BE150" i="3" s="1"/>
  <c r="AU206" i="4" s="1"/>
  <c r="BH150" i="3" a="1"/>
  <c r="BH150" i="3" s="1"/>
  <c r="AX206" i="4" s="1"/>
  <c r="BG150" i="3" a="1"/>
  <c r="BG150" i="3" s="1"/>
  <c r="AW206" i="4" s="1"/>
  <c r="BJ150" i="3"/>
  <c r="AZ206" i="4" s="1"/>
  <c r="BI150" i="3" a="1"/>
  <c r="BI150" i="3" s="1"/>
  <c r="AY206" i="4" s="1"/>
  <c r="BI166" i="3" a="1"/>
  <c r="BI166" i="3" s="1"/>
  <c r="AY250" i="4" s="1"/>
  <c r="BE166" i="3" a="1"/>
  <c r="BE166" i="3" s="1"/>
  <c r="AU250" i="4" s="1"/>
  <c r="BK166" i="3" a="1"/>
  <c r="BK166" i="3" s="1"/>
  <c r="BA250" i="4" s="1"/>
  <c r="BG166" i="3" a="1"/>
  <c r="BG166" i="3" s="1"/>
  <c r="AW250" i="4" s="1"/>
  <c r="BH166" i="3" a="1"/>
  <c r="BH166" i="3" s="1"/>
  <c r="AX250" i="4" s="1"/>
  <c r="BJ166" i="3"/>
  <c r="AZ250" i="4" s="1"/>
  <c r="BF166" i="3" a="1"/>
  <c r="BF166" i="3" s="1"/>
  <c r="AV250" i="4" s="1"/>
  <c r="AO265" i="3" a="1"/>
  <c r="AO265" i="3" s="1"/>
  <c r="AQ265" i="3" a="1"/>
  <c r="AQ265" i="3" s="1"/>
  <c r="AP265" i="3" a="1"/>
  <c r="AP265" i="3" s="1"/>
  <c r="AU265" i="3" a="1"/>
  <c r="AU265" i="3" s="1"/>
  <c r="AR265" i="3" a="1"/>
  <c r="AR265" i="3" s="1"/>
  <c r="AS265" i="3" a="1"/>
  <c r="AS265" i="3" s="1"/>
  <c r="AT265" i="3"/>
  <c r="BB265" i="3"/>
  <c r="BC265" i="3" a="1"/>
  <c r="BC265" i="3" s="1"/>
  <c r="AX265" i="3" a="1"/>
  <c r="AX265" i="3" s="1"/>
  <c r="AZ265" i="3" a="1"/>
  <c r="AZ265" i="3" s="1"/>
  <c r="AY265" i="3" a="1"/>
  <c r="AY265" i="3" s="1"/>
  <c r="BA265" i="3" a="1"/>
  <c r="BA265" i="3" s="1"/>
  <c r="AW265" i="3" a="1"/>
  <c r="AW265" i="3" s="1"/>
  <c r="AZ282" i="3" a="1"/>
  <c r="AZ282" i="3" s="1"/>
  <c r="AQ386" i="4" s="1"/>
  <c r="BC282" i="3" a="1"/>
  <c r="BC282" i="3" s="1"/>
  <c r="AY282" i="3" a="1"/>
  <c r="AY282" i="3" s="1"/>
  <c r="AP386" i="4" s="1"/>
  <c r="BB282" i="3"/>
  <c r="AW282" i="3" a="1"/>
  <c r="AW282" i="3" s="1"/>
  <c r="AN386" i="4" s="1"/>
  <c r="BA282" i="3" a="1"/>
  <c r="BA282" i="3" s="1"/>
  <c r="AR386" i="4" s="1"/>
  <c r="AX282" i="3" a="1"/>
  <c r="AX282" i="3" s="1"/>
  <c r="AO386" i="4" s="1"/>
  <c r="AX298" i="3" a="1"/>
  <c r="AX298" i="3" s="1"/>
  <c r="AO370" i="4" s="1"/>
  <c r="BA298" i="3" a="1"/>
  <c r="BA298" i="3" s="1"/>
  <c r="AR370" i="4" s="1"/>
  <c r="AY298" i="3" a="1"/>
  <c r="AY298" i="3" s="1"/>
  <c r="AP370" i="4" s="1"/>
  <c r="AW298" i="3" a="1"/>
  <c r="AW298" i="3" s="1"/>
  <c r="AN370" i="4" s="1"/>
  <c r="BB298" i="3"/>
  <c r="AZ298" i="3" a="1"/>
  <c r="AZ298" i="3" s="1"/>
  <c r="AQ370" i="4" s="1"/>
  <c r="BC298" i="3" a="1"/>
  <c r="BC298" i="3" s="1"/>
  <c r="BR314" i="3"/>
  <c r="BQ314" i="3" a="1"/>
  <c r="BQ314" i="3" s="1"/>
  <c r="BP314" i="3" a="1"/>
  <c r="BP314" i="3" s="1"/>
  <c r="BM314" i="3" a="1"/>
  <c r="BM314" i="3" s="1"/>
  <c r="BS314" i="3" a="1"/>
  <c r="BS314" i="3" s="1"/>
  <c r="BN314" i="3" a="1"/>
  <c r="BN314" i="3" s="1"/>
  <c r="BO314" i="3" a="1"/>
  <c r="BO314" i="3" s="1"/>
  <c r="AT358" i="3"/>
  <c r="BG377" i="3" a="1"/>
  <c r="BG377" i="3" s="1"/>
  <c r="BK377" i="3" a="1"/>
  <c r="BK377" i="3" s="1"/>
  <c r="BH377" i="3" a="1"/>
  <c r="BH377" i="3" s="1"/>
  <c r="BE377" i="3" a="1"/>
  <c r="BE377" i="3" s="1"/>
  <c r="BI377" i="3" a="1"/>
  <c r="BI377" i="3" s="1"/>
  <c r="BJ377" i="3"/>
  <c r="BF377" i="3" a="1"/>
  <c r="BF377" i="3" s="1"/>
  <c r="BS393" i="3" a="1"/>
  <c r="BS393" i="3" s="1"/>
  <c r="BM393" i="3" a="1"/>
  <c r="BM393" i="3" s="1"/>
  <c r="BO393" i="3" a="1"/>
  <c r="BO393" i="3" s="1"/>
  <c r="BQ393" i="3" a="1"/>
  <c r="BQ393" i="3" s="1"/>
  <c r="BR393" i="3"/>
  <c r="BN393" i="3" a="1"/>
  <c r="BN393" i="3" s="1"/>
  <c r="BP393" i="3" a="1"/>
  <c r="BP393" i="3" s="1"/>
  <c r="BB11" i="3"/>
  <c r="AY11" i="3" a="1"/>
  <c r="AY11" i="3" s="1"/>
  <c r="AW11" i="3" a="1"/>
  <c r="AW11" i="3" s="1"/>
  <c r="BC11" i="3" a="1"/>
  <c r="BC11" i="3" s="1"/>
  <c r="BA11" i="3" a="1"/>
  <c r="BA11" i="3" s="1"/>
  <c r="AX11" i="3" a="1"/>
  <c r="AX11" i="3" s="1"/>
  <c r="AZ11" i="3" a="1"/>
  <c r="AZ11" i="3" s="1"/>
  <c r="BN112" i="3" a="1"/>
  <c r="BN112" i="3" s="1"/>
  <c r="BR112" i="3"/>
  <c r="BO112" i="3" a="1"/>
  <c r="BO112" i="3" s="1"/>
  <c r="BS112" i="3" a="1"/>
  <c r="BS112" i="3" s="1"/>
  <c r="BP112" i="3" a="1"/>
  <c r="BP112" i="3" s="1"/>
  <c r="BM112" i="3" a="1"/>
  <c r="BM112" i="3" s="1"/>
  <c r="BQ112" i="3" a="1"/>
  <c r="BQ112" i="3" s="1"/>
  <c r="BF180" i="3" a="1"/>
  <c r="BF180" i="3" s="1"/>
  <c r="BJ180" i="3"/>
  <c r="BG180" i="3" a="1"/>
  <c r="BG180" i="3" s="1"/>
  <c r="BK180" i="3" a="1"/>
  <c r="BK180" i="3" s="1"/>
  <c r="BH180" i="3" a="1"/>
  <c r="BH180" i="3" s="1"/>
  <c r="BI180" i="3" a="1"/>
  <c r="BI180" i="3" s="1"/>
  <c r="BE180" i="3" a="1"/>
  <c r="BE180" i="3" s="1"/>
  <c r="AY296" i="3" a="1"/>
  <c r="AY296" i="3" s="1"/>
  <c r="AW296" i="3" a="1"/>
  <c r="AW296" i="3" s="1"/>
  <c r="BB296" i="3"/>
  <c r="AZ296" i="3" a="1"/>
  <c r="AZ296" i="3" s="1"/>
  <c r="BC296" i="3" a="1"/>
  <c r="BC296" i="3" s="1"/>
  <c r="AX296" i="3" a="1"/>
  <c r="AX296" i="3" s="1"/>
  <c r="BA296" i="3" a="1"/>
  <c r="BA296" i="3" s="1"/>
  <c r="BP375" i="3" a="1"/>
  <c r="BP375" i="3" s="1"/>
  <c r="BM375" i="3" a="1"/>
  <c r="BM375" i="3" s="1"/>
  <c r="BQ375" i="3" a="1"/>
  <c r="BQ375" i="3" s="1"/>
  <c r="BN375" i="3" a="1"/>
  <c r="BN375" i="3" s="1"/>
  <c r="BR375" i="3"/>
  <c r="BS375" i="3" a="1"/>
  <c r="BS375" i="3" s="1"/>
  <c r="BO375" i="3" a="1"/>
  <c r="BO375" i="3" s="1"/>
  <c r="BM131" i="3" a="1"/>
  <c r="BM131" i="3" s="1"/>
  <c r="BB107" i="4" s="1"/>
  <c r="BS131" i="3" a="1"/>
  <c r="BS131" i="3" s="1"/>
  <c r="BH107" i="4" s="1"/>
  <c r="BO131" i="3" a="1"/>
  <c r="BO131" i="3" s="1"/>
  <c r="BD107" i="4" s="1"/>
  <c r="BQ131" i="3" a="1"/>
  <c r="BQ131" i="3" s="1"/>
  <c r="BF107" i="4" s="1"/>
  <c r="BR131" i="3"/>
  <c r="BG107" i="4" s="1"/>
  <c r="BN131" i="3" a="1"/>
  <c r="BN131" i="3" s="1"/>
  <c r="BC107" i="4" s="1"/>
  <c r="BP131" i="3" a="1"/>
  <c r="BP131" i="3" s="1"/>
  <c r="BE107" i="4" s="1"/>
  <c r="BR163" i="3"/>
  <c r="BG241" i="4" s="1"/>
  <c r="BO163" i="3" a="1"/>
  <c r="BO163" i="3" s="1"/>
  <c r="BD241" i="4" s="1"/>
  <c r="BQ163" i="3" a="1"/>
  <c r="BQ163" i="3" s="1"/>
  <c r="BF241" i="4" s="1"/>
  <c r="BN163" i="3" a="1"/>
  <c r="BN163" i="3" s="1"/>
  <c r="BC241" i="4" s="1"/>
  <c r="BM163" i="3" a="1"/>
  <c r="BM163" i="3" s="1"/>
  <c r="BB241" i="4" s="1"/>
  <c r="BP163" i="3" a="1"/>
  <c r="BP163" i="3" s="1"/>
  <c r="BE241" i="4" s="1"/>
  <c r="BS163" i="3" a="1"/>
  <c r="BS163" i="3" s="1"/>
  <c r="BH241" i="4" s="1"/>
  <c r="BN193" i="3" a="1"/>
  <c r="BN193" i="3" s="1"/>
  <c r="BC240" i="4" s="1"/>
  <c r="BR193" i="3"/>
  <c r="BG240" i="4" s="1"/>
  <c r="BO193" i="3" a="1"/>
  <c r="BO193" i="3" s="1"/>
  <c r="BD240" i="4" s="1"/>
  <c r="BS193" i="3" a="1"/>
  <c r="BS193" i="3" s="1"/>
  <c r="BH240" i="4" s="1"/>
  <c r="BP193" i="3" a="1"/>
  <c r="BP193" i="3" s="1"/>
  <c r="BE240" i="4" s="1"/>
  <c r="BQ193" i="3" a="1"/>
  <c r="BQ193" i="3" s="1"/>
  <c r="BF240" i="4" s="1"/>
  <c r="BM193" i="3" a="1"/>
  <c r="BM193" i="3" s="1"/>
  <c r="BB240" i="4" s="1"/>
  <c r="BE217" i="3" a="1"/>
  <c r="BE217" i="3" s="1"/>
  <c r="AU282" i="4" s="1"/>
  <c r="BI217" i="3" a="1"/>
  <c r="BI217" i="3" s="1"/>
  <c r="AY282" i="4" s="1"/>
  <c r="BF217" i="3" a="1"/>
  <c r="BF217" i="3" s="1"/>
  <c r="AV282" i="4" s="1"/>
  <c r="BJ217" i="3"/>
  <c r="AZ282" i="4" s="1"/>
  <c r="BG217" i="3" a="1"/>
  <c r="BG217" i="3" s="1"/>
  <c r="AW282" i="4" s="1"/>
  <c r="BK217" i="3" a="1"/>
  <c r="BK217" i="3" s="1"/>
  <c r="BA282" i="4" s="1"/>
  <c r="BH217" i="3" a="1"/>
  <c r="BH217" i="3" s="1"/>
  <c r="AX282" i="4" s="1"/>
  <c r="BH262" i="3" a="1"/>
  <c r="BH262" i="3" s="1"/>
  <c r="BF262" i="3" a="1"/>
  <c r="BF262" i="3" s="1"/>
  <c r="BJ262" i="3"/>
  <c r="BI262" i="3" a="1"/>
  <c r="BI262" i="3" s="1"/>
  <c r="BK262" i="3" a="1"/>
  <c r="BK262" i="3" s="1"/>
  <c r="BE262" i="3" a="1"/>
  <c r="BE262" i="3" s="1"/>
  <c r="BG262" i="3" a="1"/>
  <c r="BG262" i="3" s="1"/>
  <c r="BF279" i="3" a="1"/>
  <c r="BF279" i="3" s="1"/>
  <c r="BI279" i="3" a="1"/>
  <c r="BI279" i="3" s="1"/>
  <c r="BG279" i="3" a="1"/>
  <c r="BG279" i="3" s="1"/>
  <c r="BE279" i="3" a="1"/>
  <c r="BE279" i="3" s="1"/>
  <c r="BJ279" i="3"/>
  <c r="BK279" i="3" a="1"/>
  <c r="BK279" i="3" s="1"/>
  <c r="BH279" i="3" a="1"/>
  <c r="BH279" i="3" s="1"/>
  <c r="BM295" i="3" a="1"/>
  <c r="BM295" i="3" s="1"/>
  <c r="BN295" i="3" a="1"/>
  <c r="BN295" i="3" s="1"/>
  <c r="BQ295" i="3" a="1"/>
  <c r="BQ295" i="3" s="1"/>
  <c r="BP295" i="3" a="1"/>
  <c r="BP295" i="3" s="1"/>
  <c r="BS295" i="3" a="1"/>
  <c r="BS295" i="3" s="1"/>
  <c r="BR295" i="3"/>
  <c r="BO295" i="3" a="1"/>
  <c r="BO295" i="3" s="1"/>
  <c r="AY311" i="3" a="1"/>
  <c r="AY311" i="3" s="1"/>
  <c r="BA311" i="3" a="1"/>
  <c r="BA311" i="3" s="1"/>
  <c r="AW311" i="3" a="1"/>
  <c r="AW311" i="3" s="1"/>
  <c r="BC311" i="3" a="1"/>
  <c r="BC311" i="3" s="1"/>
  <c r="BB311" i="3"/>
  <c r="AX311" i="3" a="1"/>
  <c r="AX311" i="3" s="1"/>
  <c r="AZ311" i="3" a="1"/>
  <c r="AZ311" i="3" s="1"/>
  <c r="BJ311" i="3"/>
  <c r="BI311" i="3" a="1"/>
  <c r="BI311" i="3" s="1"/>
  <c r="BH311" i="3" a="1"/>
  <c r="BH311" i="3" s="1"/>
  <c r="BE311" i="3" a="1"/>
  <c r="BE311" i="3" s="1"/>
  <c r="BK311" i="3" a="1"/>
  <c r="BK311" i="3" s="1"/>
  <c r="BG311" i="3" a="1"/>
  <c r="BG311" i="3" s="1"/>
  <c r="BF311" i="3" a="1"/>
  <c r="BF311" i="3" s="1"/>
  <c r="AT341" i="3"/>
  <c r="BF374" i="3" a="1"/>
  <c r="BF374" i="3" s="1"/>
  <c r="BJ374" i="3"/>
  <c r="BG374" i="3" a="1"/>
  <c r="BG374" i="3" s="1"/>
  <c r="BK374" i="3" a="1"/>
  <c r="BK374" i="3" s="1"/>
  <c r="BH374" i="3" a="1"/>
  <c r="BH374" i="3" s="1"/>
  <c r="BE374" i="3" a="1"/>
  <c r="BE374" i="3" s="1"/>
  <c r="BI374" i="3" a="1"/>
  <c r="BI374" i="3" s="1"/>
  <c r="AW390" i="3" a="1"/>
  <c r="AW390" i="3" s="1"/>
  <c r="BB390" i="3"/>
  <c r="AZ390" i="3" a="1"/>
  <c r="AZ390" i="3" s="1"/>
  <c r="BC390" i="3" a="1"/>
  <c r="BC390" i="3" s="1"/>
  <c r="AX390" i="3" a="1"/>
  <c r="AX390" i="3" s="1"/>
  <c r="BA390" i="3" a="1"/>
  <c r="BA390" i="3" s="1"/>
  <c r="AY390" i="3" a="1"/>
  <c r="AY390" i="3" s="1"/>
  <c r="AU406" i="3" a="1"/>
  <c r="AU406" i="3" s="1"/>
  <c r="AO406" i="3" a="1"/>
  <c r="AO406" i="3" s="1"/>
  <c r="AS406" i="3" a="1"/>
  <c r="AS406" i="3" s="1"/>
  <c r="AP406" i="3" a="1"/>
  <c r="AP406" i="3" s="1"/>
  <c r="AR406" i="3" a="1"/>
  <c r="AR406" i="3" s="1"/>
  <c r="AQ406" i="3" a="1"/>
  <c r="AQ406" i="3" s="1"/>
  <c r="AT406" i="3"/>
  <c r="BN406" i="3" a="1"/>
  <c r="BN406" i="3" s="1"/>
  <c r="BQ406" i="3" a="1"/>
  <c r="BQ406" i="3" s="1"/>
  <c r="BO406" i="3" a="1"/>
  <c r="BO406" i="3" s="1"/>
  <c r="BM406" i="3" a="1"/>
  <c r="BM406" i="3" s="1"/>
  <c r="BR406" i="3"/>
  <c r="BP406" i="3" a="1"/>
  <c r="BP406" i="3" s="1"/>
  <c r="BS406" i="3" a="1"/>
  <c r="BS406" i="3" s="1"/>
  <c r="BG116" i="3" a="1"/>
  <c r="BG116" i="3" s="1"/>
  <c r="AW46" i="4" s="1"/>
  <c r="BK116" i="3" a="1"/>
  <c r="BK116" i="3" s="1"/>
  <c r="BA46" i="4" s="1"/>
  <c r="BH116" i="3" a="1"/>
  <c r="BH116" i="3" s="1"/>
  <c r="AX46" i="4" s="1"/>
  <c r="BE116" i="3" a="1"/>
  <c r="BE116" i="3" s="1"/>
  <c r="AU46" i="4" s="1"/>
  <c r="BI116" i="3" a="1"/>
  <c r="BI116" i="3" s="1"/>
  <c r="AY46" i="4" s="1"/>
  <c r="BJ116" i="3"/>
  <c r="AZ46" i="4" s="1"/>
  <c r="BF116" i="3" a="1"/>
  <c r="BF116" i="3" s="1"/>
  <c r="AV46" i="4" s="1"/>
  <c r="BS148" i="3" a="1"/>
  <c r="BS148" i="3" s="1"/>
  <c r="BH204" i="4" s="1"/>
  <c r="BR148" i="3"/>
  <c r="BG204" i="4" s="1"/>
  <c r="BM148" i="3" a="1"/>
  <c r="BM148" i="3" s="1"/>
  <c r="BB204" i="4" s="1"/>
  <c r="BN148" i="3" a="1"/>
  <c r="BN148" i="3" s="1"/>
  <c r="BC204" i="4" s="1"/>
  <c r="BO148" i="3" a="1"/>
  <c r="BO148" i="3" s="1"/>
  <c r="BD204" i="4" s="1"/>
  <c r="BP148" i="3" a="1"/>
  <c r="BP148" i="3" s="1"/>
  <c r="BE204" i="4" s="1"/>
  <c r="BQ148" i="3" a="1"/>
  <c r="BQ148" i="3" s="1"/>
  <c r="BF204" i="4" s="1"/>
  <c r="BE263" i="3" a="1"/>
  <c r="BE263" i="3" s="1"/>
  <c r="BG263" i="3" a="1"/>
  <c r="BG263" i="3" s="1"/>
  <c r="BH263" i="3" a="1"/>
  <c r="BH263" i="3" s="1"/>
  <c r="BJ263" i="3"/>
  <c r="BK263" i="3" a="1"/>
  <c r="BK263" i="3" s="1"/>
  <c r="BI263" i="3" a="1"/>
  <c r="BI263" i="3" s="1"/>
  <c r="BF263" i="3" a="1"/>
  <c r="BF263" i="3" s="1"/>
  <c r="BR263" i="3"/>
  <c r="BS263" i="3" a="1"/>
  <c r="BS263" i="3" s="1"/>
  <c r="BN263" i="3" a="1"/>
  <c r="BN263" i="3" s="1"/>
  <c r="BP263" i="3" a="1"/>
  <c r="BP263" i="3" s="1"/>
  <c r="BO263" i="3" a="1"/>
  <c r="BO263" i="3" s="1"/>
  <c r="BQ263" i="3" a="1"/>
  <c r="BQ263" i="3" s="1"/>
  <c r="BM263" i="3" a="1"/>
  <c r="BM263" i="3" s="1"/>
  <c r="BS383" i="3" a="1"/>
  <c r="BS383" i="3" s="1"/>
  <c r="BM383" i="3" a="1"/>
  <c r="BM383" i="3" s="1"/>
  <c r="BO383" i="3" a="1"/>
  <c r="BO383" i="3" s="1"/>
  <c r="BQ383" i="3" a="1"/>
  <c r="BQ383" i="3" s="1"/>
  <c r="BN383" i="3" a="1"/>
  <c r="BN383" i="3" s="1"/>
  <c r="BP383" i="3" a="1"/>
  <c r="BP383" i="3" s="1"/>
  <c r="BR383" i="3"/>
  <c r="AO395" i="3" a="1"/>
  <c r="AO395" i="3" s="1"/>
  <c r="AT395" i="3"/>
  <c r="AR395" i="3" a="1"/>
  <c r="AR395" i="3" s="1"/>
  <c r="AU395" i="3" a="1"/>
  <c r="AU395" i="3" s="1"/>
  <c r="AP395" i="3" a="1"/>
  <c r="AP395" i="3" s="1"/>
  <c r="AS395" i="3" a="1"/>
  <c r="AS395" i="3" s="1"/>
  <c r="AQ395" i="3" a="1"/>
  <c r="AQ395" i="3" s="1"/>
  <c r="BE17" i="3" a="1"/>
  <c r="BE17" i="3" s="1"/>
  <c r="AU239" i="4" s="1"/>
  <c r="BK17" i="3" a="1"/>
  <c r="BK17" i="3" s="1"/>
  <c r="BA239" i="4" s="1"/>
  <c r="BG17" i="3" a="1"/>
  <c r="BG17" i="3" s="1"/>
  <c r="AW239" i="4" s="1"/>
  <c r="BI17" i="3" a="1"/>
  <c r="BI17" i="3" s="1"/>
  <c r="AY239" i="4" s="1"/>
  <c r="BJ17" i="3"/>
  <c r="AZ239" i="4" s="1"/>
  <c r="BF17" i="3" a="1"/>
  <c r="BF17" i="3" s="1"/>
  <c r="AV239" i="4" s="1"/>
  <c r="BH17" i="3" a="1"/>
  <c r="BH17" i="3" s="1"/>
  <c r="AX239" i="4" s="1"/>
  <c r="BR105" i="3"/>
  <c r="BG252" i="4" s="1"/>
  <c r="BQ105" i="3" a="1"/>
  <c r="BQ105" i="3" s="1"/>
  <c r="BF252" i="4" s="1"/>
  <c r="BP105" i="3" a="1"/>
  <c r="BP105" i="3" s="1"/>
  <c r="BE252" i="4" s="1"/>
  <c r="BM105" i="3" a="1"/>
  <c r="BM105" i="3" s="1"/>
  <c r="BB252" i="4" s="1"/>
  <c r="BS105" i="3" a="1"/>
  <c r="BS105" i="3" s="1"/>
  <c r="BH252" i="4" s="1"/>
  <c r="BN105" i="3" a="1"/>
  <c r="BN105" i="3" s="1"/>
  <c r="BC252" i="4" s="1"/>
  <c r="BO105" i="3" a="1"/>
  <c r="BO105" i="3" s="1"/>
  <c r="BD252" i="4" s="1"/>
  <c r="BN121" i="3" a="1"/>
  <c r="BN121" i="3" s="1"/>
  <c r="BC89" i="4" s="1"/>
  <c r="BS121" i="3" a="1"/>
  <c r="BS121" i="3" s="1"/>
  <c r="BH89" i="4" s="1"/>
  <c r="BM121" i="3" a="1"/>
  <c r="BM121" i="3" s="1"/>
  <c r="BB89" i="4" s="1"/>
  <c r="BO121" i="3" a="1"/>
  <c r="BO121" i="3" s="1"/>
  <c r="BD89" i="4" s="1"/>
  <c r="BQ121" i="3" a="1"/>
  <c r="BQ121" i="3" s="1"/>
  <c r="BF89" i="4" s="1"/>
  <c r="BR121" i="3"/>
  <c r="BG89" i="4" s="1"/>
  <c r="BP121" i="3" a="1"/>
  <c r="BP121" i="3" s="1"/>
  <c r="BE89" i="4" s="1"/>
  <c r="BR137" i="3"/>
  <c r="BG101" i="4" s="1"/>
  <c r="BO137" i="3" a="1"/>
  <c r="BO137" i="3" s="1"/>
  <c r="BD101" i="4" s="1"/>
  <c r="BM137" i="3" a="1"/>
  <c r="BM137" i="3" s="1"/>
  <c r="BB101" i="4" s="1"/>
  <c r="BN137" i="3" a="1"/>
  <c r="BN137" i="3" s="1"/>
  <c r="BC101" i="4" s="1"/>
  <c r="BS137" i="3" a="1"/>
  <c r="BS137" i="3" s="1"/>
  <c r="BH101" i="4" s="1"/>
  <c r="BP137" i="3" a="1"/>
  <c r="BP137" i="3" s="1"/>
  <c r="BE101" i="4" s="1"/>
  <c r="BQ137" i="3" a="1"/>
  <c r="BQ137" i="3" s="1"/>
  <c r="BF101" i="4" s="1"/>
  <c r="BJ153" i="3"/>
  <c r="AZ229" i="4" s="1"/>
  <c r="BK153" i="3" a="1"/>
  <c r="BK153" i="3" s="1"/>
  <c r="BA229" i="4" s="1"/>
  <c r="BE153" i="3" a="1"/>
  <c r="BE153" i="3" s="1"/>
  <c r="AU229" i="4" s="1"/>
  <c r="BF153" i="3" a="1"/>
  <c r="BF153" i="3" s="1"/>
  <c r="AV229" i="4" s="1"/>
  <c r="BG153" i="3" a="1"/>
  <c r="BG153" i="3" s="1"/>
  <c r="AW229" i="4" s="1"/>
  <c r="BI153" i="3" a="1"/>
  <c r="BI153" i="3" s="1"/>
  <c r="AY229" i="4" s="1"/>
  <c r="BH153" i="3" a="1"/>
  <c r="BH153" i="3" s="1"/>
  <c r="AX229" i="4" s="1"/>
  <c r="BS153" i="3" a="1"/>
  <c r="BS153" i="3" s="1"/>
  <c r="BH229" i="4" s="1"/>
  <c r="BN153" i="3" a="1"/>
  <c r="BN153" i="3" s="1"/>
  <c r="BC229" i="4" s="1"/>
  <c r="BM153" i="3" a="1"/>
  <c r="BM153" i="3" s="1"/>
  <c r="BB229" i="4" s="1"/>
  <c r="BP153" i="3" a="1"/>
  <c r="BP153" i="3" s="1"/>
  <c r="BE229" i="4" s="1"/>
  <c r="BO153" i="3" a="1"/>
  <c r="BO153" i="3" s="1"/>
  <c r="BD229" i="4" s="1"/>
  <c r="BR153" i="3"/>
  <c r="BG229" i="4" s="1"/>
  <c r="BQ153" i="3" a="1"/>
  <c r="BQ153" i="3" s="1"/>
  <c r="BF229" i="4" s="1"/>
  <c r="BE197" i="3" a="1"/>
  <c r="BE197" i="3" s="1"/>
  <c r="AU294" i="4" s="1"/>
  <c r="BI197" i="3" a="1"/>
  <c r="BI197" i="3" s="1"/>
  <c r="AY294" i="4" s="1"/>
  <c r="BH197" i="3" a="1"/>
  <c r="BH197" i="3" s="1"/>
  <c r="AX294" i="4" s="1"/>
  <c r="BJ197" i="3"/>
  <c r="AZ294" i="4" s="1"/>
  <c r="BF197" i="3" a="1"/>
  <c r="BF197" i="3" s="1"/>
  <c r="AV294" i="4" s="1"/>
  <c r="BK197" i="3" a="1"/>
  <c r="BK197" i="3" s="1"/>
  <c r="BA294" i="4" s="1"/>
  <c r="BG197" i="3" a="1"/>
  <c r="BG197" i="3" s="1"/>
  <c r="AW294" i="4" s="1"/>
  <c r="BN233" i="3" a="1"/>
  <c r="BN233" i="3" s="1"/>
  <c r="BC304" i="4" s="1"/>
  <c r="BR233" i="3"/>
  <c r="BG304" i="4" s="1"/>
  <c r="BO233" i="3" a="1"/>
  <c r="BO233" i="3" s="1"/>
  <c r="BD304" i="4" s="1"/>
  <c r="BS233" i="3" a="1"/>
  <c r="BS233" i="3" s="1"/>
  <c r="BH304" i="4" s="1"/>
  <c r="BP233" i="3" a="1"/>
  <c r="BP233" i="3" s="1"/>
  <c r="BE304" i="4" s="1"/>
  <c r="BM233" i="3" a="1"/>
  <c r="BM233" i="3" s="1"/>
  <c r="BB304" i="4" s="1"/>
  <c r="BQ233" i="3" a="1"/>
  <c r="BQ233" i="3" s="1"/>
  <c r="BF304" i="4" s="1"/>
  <c r="BE268" i="3" a="1"/>
  <c r="BE268" i="3" s="1"/>
  <c r="BI268" i="3" a="1"/>
  <c r="BI268" i="3" s="1"/>
  <c r="BF268" i="3" a="1"/>
  <c r="BF268" i="3" s="1"/>
  <c r="BJ268" i="3"/>
  <c r="BG268" i="3" a="1"/>
  <c r="BG268" i="3" s="1"/>
  <c r="BK268" i="3" a="1"/>
  <c r="BK268" i="3" s="1"/>
  <c r="BH268" i="3" a="1"/>
  <c r="BH268" i="3" s="1"/>
  <c r="AK268" i="3" a="1"/>
  <c r="AK268" i="3" s="1"/>
  <c r="AM268" i="3" a="1"/>
  <c r="AM268" i="3" s="1"/>
  <c r="AL268" i="3"/>
  <c r="BP285" i="3" a="1"/>
  <c r="BP285" i="3" s="1"/>
  <c r="BS285" i="3" a="1"/>
  <c r="BS285" i="3" s="1"/>
  <c r="BR285" i="3"/>
  <c r="BO285" i="3" a="1"/>
  <c r="BO285" i="3" s="1"/>
  <c r="BM285" i="3" a="1"/>
  <c r="BM285" i="3" s="1"/>
  <c r="BN285" i="3" a="1"/>
  <c r="BN285" i="3" s="1"/>
  <c r="BQ285" i="3" a="1"/>
  <c r="BQ285" i="3" s="1"/>
  <c r="BR301" i="3"/>
  <c r="BO301" i="3" a="1"/>
  <c r="BO301" i="3" s="1"/>
  <c r="BM301" i="3" a="1"/>
  <c r="BM301" i="3" s="1"/>
  <c r="BN301" i="3" a="1"/>
  <c r="BN301" i="3" s="1"/>
  <c r="BQ301" i="3" a="1"/>
  <c r="BQ301" i="3" s="1"/>
  <c r="BS301" i="3" a="1"/>
  <c r="BS301" i="3" s="1"/>
  <c r="BP301" i="3" a="1"/>
  <c r="BP301" i="3" s="1"/>
  <c r="BJ317" i="3"/>
  <c r="BK317" i="3" a="1"/>
  <c r="BK317" i="3" s="1"/>
  <c r="BH317" i="3" a="1"/>
  <c r="BH317" i="3" s="1"/>
  <c r="BI317" i="3" a="1"/>
  <c r="BI317" i="3" s="1"/>
  <c r="BF317" i="3" a="1"/>
  <c r="BF317" i="3" s="1"/>
  <c r="BE317" i="3" a="1"/>
  <c r="BE317" i="3" s="1"/>
  <c r="BG317" i="3" a="1"/>
  <c r="BG317" i="3" s="1"/>
  <c r="AW361" i="3" a="1"/>
  <c r="AW361" i="3" s="1"/>
  <c r="BA361" i="3" a="1"/>
  <c r="BA361" i="3" s="1"/>
  <c r="AX361" i="3" a="1"/>
  <c r="AX361" i="3" s="1"/>
  <c r="BB361" i="3"/>
  <c r="AY361" i="3" a="1"/>
  <c r="AY361" i="3" s="1"/>
  <c r="BC361" i="3" a="1"/>
  <c r="BC361" i="3" s="1"/>
  <c r="AZ361" i="3" a="1"/>
  <c r="AZ361" i="3" s="1"/>
  <c r="BH361" i="3" a="1"/>
  <c r="BH361" i="3" s="1"/>
  <c r="BE361" i="3" a="1"/>
  <c r="BE361" i="3" s="1"/>
  <c r="BI361" i="3" a="1"/>
  <c r="BI361" i="3" s="1"/>
  <c r="BF361" i="3" a="1"/>
  <c r="BF361" i="3" s="1"/>
  <c r="BJ361" i="3"/>
  <c r="BG361" i="3" a="1"/>
  <c r="BG361" i="3" s="1"/>
  <c r="BK361" i="3" a="1"/>
  <c r="BK361" i="3" s="1"/>
  <c r="AP380" i="3" a="1"/>
  <c r="AP380" i="3" s="1"/>
  <c r="AS380" i="3" a="1"/>
  <c r="AS380" i="3" s="1"/>
  <c r="AU380" i="3" a="1"/>
  <c r="AU380" i="3" s="1"/>
  <c r="AO380" i="3" a="1"/>
  <c r="AO380" i="3" s="1"/>
  <c r="AQ380" i="3" a="1"/>
  <c r="AQ380" i="3" s="1"/>
  <c r="AT380" i="3"/>
  <c r="AR380" i="3" a="1"/>
  <c r="AR380" i="3" s="1"/>
  <c r="BM396" i="3" a="1"/>
  <c r="BM396" i="3" s="1"/>
  <c r="BR396" i="3"/>
  <c r="BP396" i="3" a="1"/>
  <c r="BP396" i="3" s="1"/>
  <c r="BS396" i="3" a="1"/>
  <c r="BS396" i="3" s="1"/>
  <c r="BN396" i="3" a="1"/>
  <c r="BN396" i="3" s="1"/>
  <c r="BQ396" i="3" a="1"/>
  <c r="BQ396" i="3" s="1"/>
  <c r="BO396" i="3" a="1"/>
  <c r="BO396" i="3" s="1"/>
  <c r="BP288" i="3" a="1"/>
  <c r="BP288" i="3" s="1"/>
  <c r="BS288" i="3" a="1"/>
  <c r="BS288" i="3" s="1"/>
  <c r="BO288" i="3" a="1"/>
  <c r="BO288" i="3" s="1"/>
  <c r="BR288" i="3"/>
  <c r="BM288" i="3" a="1"/>
  <c r="BM288" i="3" s="1"/>
  <c r="BQ288" i="3" a="1"/>
  <c r="BQ288" i="3" s="1"/>
  <c r="BN288" i="3" a="1"/>
  <c r="BN288" i="3" s="1"/>
  <c r="BE367" i="3" a="1"/>
  <c r="BE367" i="3" s="1"/>
  <c r="BI367" i="3" a="1"/>
  <c r="BI367" i="3" s="1"/>
  <c r="BF367" i="3" a="1"/>
  <c r="BF367" i="3" s="1"/>
  <c r="BJ367" i="3"/>
  <c r="BG367" i="3" a="1"/>
  <c r="BG367" i="3" s="1"/>
  <c r="BK367" i="3" a="1"/>
  <c r="BK367" i="3" s="1"/>
  <c r="BH367" i="3" a="1"/>
  <c r="BH367" i="3" s="1"/>
  <c r="AK367" i="3" a="1"/>
  <c r="AK367" i="3" s="1"/>
  <c r="AL367" i="3"/>
  <c r="AM367" i="3" a="1"/>
  <c r="AM367" i="3" s="1"/>
  <c r="BF106" i="3" a="1"/>
  <c r="BF106" i="3" s="1"/>
  <c r="AV254" i="4" s="1"/>
  <c r="BJ106" i="3"/>
  <c r="AZ254" i="4" s="1"/>
  <c r="BH106" i="3" a="1"/>
  <c r="BH106" i="3" s="1"/>
  <c r="AX254" i="4" s="1"/>
  <c r="BI106" i="3" a="1"/>
  <c r="BI106" i="3" s="1"/>
  <c r="AY254" i="4" s="1"/>
  <c r="BK106" i="3" a="1"/>
  <c r="BK106" i="3" s="1"/>
  <c r="BA254" i="4" s="1"/>
  <c r="BG106" i="3" a="1"/>
  <c r="BG106" i="3" s="1"/>
  <c r="AW254" i="4" s="1"/>
  <c r="BE106" i="3" a="1"/>
  <c r="BE106" i="3" s="1"/>
  <c r="AU254" i="4" s="1"/>
  <c r="BC122" i="3" a="1"/>
  <c r="BC122" i="3" s="1"/>
  <c r="AT90" i="4" s="1"/>
  <c r="AZ122" i="3" a="1"/>
  <c r="AZ122" i="3" s="1"/>
  <c r="AQ90" i="4" s="1"/>
  <c r="AW122" i="3" a="1"/>
  <c r="AW122" i="3" s="1"/>
  <c r="AN90" i="4" s="1"/>
  <c r="AX122" i="3" a="1"/>
  <c r="AX122" i="3" s="1"/>
  <c r="AO90" i="4" s="1"/>
  <c r="AY122" i="3" a="1"/>
  <c r="AY122" i="3" s="1"/>
  <c r="AP90" i="4" s="1"/>
  <c r="BB122" i="3"/>
  <c r="AS90" i="4" s="1"/>
  <c r="BA122" i="3" a="1"/>
  <c r="BA122" i="3" s="1"/>
  <c r="AR90" i="4" s="1"/>
  <c r="BI138" i="3" a="1"/>
  <c r="BI138" i="3" s="1"/>
  <c r="AY102" i="4" s="1"/>
  <c r="BF138" i="3" a="1"/>
  <c r="BF138" i="3" s="1"/>
  <c r="AV102" i="4" s="1"/>
  <c r="BE138" i="3" a="1"/>
  <c r="BE138" i="3" s="1"/>
  <c r="AU102" i="4" s="1"/>
  <c r="BH138" i="3" a="1"/>
  <c r="BH138" i="3" s="1"/>
  <c r="AX102" i="4" s="1"/>
  <c r="BK138" i="3" a="1"/>
  <c r="BK138" i="3" s="1"/>
  <c r="BA102" i="4" s="1"/>
  <c r="BJ138" i="3"/>
  <c r="AZ102" i="4" s="1"/>
  <c r="BG138" i="3" a="1"/>
  <c r="BG138" i="3" s="1"/>
  <c r="AW102" i="4" s="1"/>
  <c r="AM269" i="3" a="1"/>
  <c r="AM269" i="3" s="1"/>
  <c r="AK269" i="3" a="1"/>
  <c r="AK269" i="3" s="1"/>
  <c r="AL269" i="3"/>
  <c r="BN286" i="3" a="1"/>
  <c r="BN286" i="3" s="1"/>
  <c r="BQ286" i="3" a="1"/>
  <c r="BQ286" i="3" s="1"/>
  <c r="BS286" i="3" a="1"/>
  <c r="BS286" i="3" s="1"/>
  <c r="BM286" i="3" a="1"/>
  <c r="BM286" i="3" s="1"/>
  <c r="BP286" i="3" a="1"/>
  <c r="BP286" i="3" s="1"/>
  <c r="BO286" i="3" a="1"/>
  <c r="BO286" i="3" s="1"/>
  <c r="BR286" i="3"/>
  <c r="BM302" i="3" a="1"/>
  <c r="BM302" i="3" s="1"/>
  <c r="BB378" i="4" s="1"/>
  <c r="BP302" i="3" a="1"/>
  <c r="BP302" i="3" s="1"/>
  <c r="BE378" i="4" s="1"/>
  <c r="BR302" i="3"/>
  <c r="BS302" i="3" a="1"/>
  <c r="BS302" i="3" s="1"/>
  <c r="BN302" i="3" a="1"/>
  <c r="BN302" i="3" s="1"/>
  <c r="BC378" i="4" s="1"/>
  <c r="BO302" i="3" a="1"/>
  <c r="BO302" i="3" s="1"/>
  <c r="BD378" i="4" s="1"/>
  <c r="BQ302" i="3" a="1"/>
  <c r="BQ302" i="3" s="1"/>
  <c r="BF378" i="4" s="1"/>
  <c r="BP318" i="3" a="1"/>
  <c r="BP318" i="3" s="1"/>
  <c r="BN318" i="3" a="1"/>
  <c r="BN318" i="3" s="1"/>
  <c r="BR318" i="3"/>
  <c r="BM318" i="3" a="1"/>
  <c r="BM318" i="3" s="1"/>
  <c r="BS318" i="3" a="1"/>
  <c r="BS318" i="3" s="1"/>
  <c r="BO318" i="3" a="1"/>
  <c r="BO318" i="3" s="1"/>
  <c r="BQ318" i="3" a="1"/>
  <c r="BQ318" i="3" s="1"/>
  <c r="BG362" i="3" a="1"/>
  <c r="BG362" i="3" s="1"/>
  <c r="AW458" i="4" s="1"/>
  <c r="BK362" i="3" a="1"/>
  <c r="BK362" i="3" s="1"/>
  <c r="BH362" i="3" a="1"/>
  <c r="BH362" i="3" s="1"/>
  <c r="AX458" i="4" s="1"/>
  <c r="BE362" i="3" a="1"/>
  <c r="BE362" i="3" s="1"/>
  <c r="AU458" i="4" s="1"/>
  <c r="BI362" i="3" a="1"/>
  <c r="BI362" i="3" s="1"/>
  <c r="AY458" i="4" s="1"/>
  <c r="BF362" i="3" a="1"/>
  <c r="BF362" i="3" s="1"/>
  <c r="AV458" i="4" s="1"/>
  <c r="BJ362" i="3"/>
  <c r="BN381" i="3" a="1"/>
  <c r="BN381" i="3" s="1"/>
  <c r="BQ381" i="3" a="1"/>
  <c r="BQ381" i="3" s="1"/>
  <c r="BS381" i="3" a="1"/>
  <c r="BS381" i="3" s="1"/>
  <c r="BM381" i="3" a="1"/>
  <c r="BM381" i="3" s="1"/>
  <c r="BO381" i="3" a="1"/>
  <c r="BO381" i="3" s="1"/>
  <c r="BR381" i="3"/>
  <c r="BP381" i="3" a="1"/>
  <c r="BP381" i="3" s="1"/>
  <c r="BE397" i="3" a="1"/>
  <c r="BE397" i="3" s="1"/>
  <c r="BJ397" i="3"/>
  <c r="BH397" i="3" a="1"/>
  <c r="BH397" i="3" s="1"/>
  <c r="BK397" i="3" a="1"/>
  <c r="BK397" i="3" s="1"/>
  <c r="BF397" i="3" a="1"/>
  <c r="BF397" i="3" s="1"/>
  <c r="BI397" i="3" a="1"/>
  <c r="BI397" i="3" s="1"/>
  <c r="BG397" i="3" a="1"/>
  <c r="BG397" i="3" s="1"/>
  <c r="BQ16" i="3" a="1"/>
  <c r="BQ16" i="3" s="1"/>
  <c r="BF220" i="4" s="1"/>
  <c r="BN16" i="3" a="1"/>
  <c r="BN16" i="3" s="1"/>
  <c r="BC220" i="4" s="1"/>
  <c r="BS16" i="3" a="1"/>
  <c r="BS16" i="3" s="1"/>
  <c r="BH220" i="4" s="1"/>
  <c r="BR16" i="3"/>
  <c r="BG220" i="4" s="1"/>
  <c r="BM16" i="3" a="1"/>
  <c r="BM16" i="3" s="1"/>
  <c r="BB220" i="4" s="1"/>
  <c r="BO16" i="3" a="1"/>
  <c r="BO16" i="3" s="1"/>
  <c r="BD220" i="4" s="1"/>
  <c r="BP16" i="3" a="1"/>
  <c r="BP16" i="3" s="1"/>
  <c r="BE220" i="4" s="1"/>
  <c r="BM196" i="3" a="1"/>
  <c r="BM196" i="3" s="1"/>
  <c r="BB292" i="4" s="1"/>
  <c r="BQ196" i="3" a="1"/>
  <c r="BQ196" i="3" s="1"/>
  <c r="BF292" i="4" s="1"/>
  <c r="BO196" i="3" a="1"/>
  <c r="BO196" i="3" s="1"/>
  <c r="BD292" i="4" s="1"/>
  <c r="BS196" i="3" a="1"/>
  <c r="BS196" i="3" s="1"/>
  <c r="BH292" i="4" s="1"/>
  <c r="BR196" i="3"/>
  <c r="BG292" i="4" s="1"/>
  <c r="BN196" i="3" a="1"/>
  <c r="BN196" i="3" s="1"/>
  <c r="BC292" i="4" s="1"/>
  <c r="BP196" i="3" a="1"/>
  <c r="BP196" i="3" s="1"/>
  <c r="BE292" i="4" s="1"/>
  <c r="BS267" i="3" a="1"/>
  <c r="BS267" i="3" s="1"/>
  <c r="BP267" i="3" a="1"/>
  <c r="BP267" i="3" s="1"/>
  <c r="BR267" i="3"/>
  <c r="BO267" i="3" a="1"/>
  <c r="BO267" i="3" s="1"/>
  <c r="BQ267" i="3" a="1"/>
  <c r="BQ267" i="3" s="1"/>
  <c r="BN267" i="3" a="1"/>
  <c r="BN267" i="3" s="1"/>
  <c r="BM267" i="3" a="1"/>
  <c r="BM267" i="3" s="1"/>
  <c r="AL267" i="3"/>
  <c r="AM267" i="3" a="1"/>
  <c r="AM267" i="3" s="1"/>
  <c r="AK267" i="3" a="1"/>
  <c r="AK267" i="3" s="1"/>
  <c r="BG304" i="3" a="1"/>
  <c r="BG304" i="3" s="1"/>
  <c r="BJ304" i="3"/>
  <c r="BE304" i="3" a="1"/>
  <c r="BE304" i="3" s="1"/>
  <c r="BF304" i="3" a="1"/>
  <c r="BF304" i="3" s="1"/>
  <c r="BK304" i="3" a="1"/>
  <c r="BK304" i="3" s="1"/>
  <c r="BH304" i="3" a="1"/>
  <c r="BH304" i="3" s="1"/>
  <c r="BI304" i="3" a="1"/>
  <c r="BI304" i="3" s="1"/>
  <c r="BM119" i="3" a="1"/>
  <c r="BM119" i="3" s="1"/>
  <c r="BB81" i="4" s="1"/>
  <c r="BP119" i="3" a="1"/>
  <c r="BP119" i="3" s="1"/>
  <c r="BE81" i="4" s="1"/>
  <c r="BS119" i="3" a="1"/>
  <c r="BS119" i="3" s="1"/>
  <c r="BH81" i="4" s="1"/>
  <c r="BQ119" i="3" a="1"/>
  <c r="BQ119" i="3" s="1"/>
  <c r="BF81" i="4" s="1"/>
  <c r="BN119" i="3" a="1"/>
  <c r="BN119" i="3" s="1"/>
  <c r="BC81" i="4" s="1"/>
  <c r="BO119" i="3" a="1"/>
  <c r="BO119" i="3" s="1"/>
  <c r="BD81" i="4" s="1"/>
  <c r="BR119" i="3"/>
  <c r="BG81" i="4" s="1"/>
  <c r="BJ135" i="3"/>
  <c r="AZ105" i="4" s="1"/>
  <c r="BF135" i="3" a="1"/>
  <c r="BF135" i="3" s="1"/>
  <c r="AV105" i="4" s="1"/>
  <c r="BK135" i="3" a="1"/>
  <c r="BK135" i="3" s="1"/>
  <c r="BA105" i="4" s="1"/>
  <c r="BH135" i="3" a="1"/>
  <c r="BH135" i="3" s="1"/>
  <c r="AX105" i="4" s="1"/>
  <c r="BG135" i="3" a="1"/>
  <c r="BG135" i="3" s="1"/>
  <c r="AW105" i="4" s="1"/>
  <c r="BI135" i="3" a="1"/>
  <c r="BI135" i="3" s="1"/>
  <c r="AY105" i="4" s="1"/>
  <c r="BE135" i="3" a="1"/>
  <c r="BE135" i="3" s="1"/>
  <c r="AU105" i="4" s="1"/>
  <c r="BP231" i="3" a="1"/>
  <c r="BP231" i="3" s="1"/>
  <c r="BE315" i="4" s="1"/>
  <c r="BM231" i="3" a="1"/>
  <c r="BM231" i="3" s="1"/>
  <c r="BB315" i="4" s="1"/>
  <c r="BQ231" i="3" a="1"/>
  <c r="BQ231" i="3" s="1"/>
  <c r="BF315" i="4" s="1"/>
  <c r="BN231" i="3" a="1"/>
  <c r="BN231" i="3" s="1"/>
  <c r="BC315" i="4" s="1"/>
  <c r="BR231" i="3"/>
  <c r="BG315" i="4" s="1"/>
  <c r="BO231" i="3" a="1"/>
  <c r="BO231" i="3" s="1"/>
  <c r="BD315" i="4" s="1"/>
  <c r="BS231" i="3" a="1"/>
  <c r="BS231" i="3" s="1"/>
  <c r="BH315" i="4" s="1"/>
  <c r="AU266" i="3" a="1"/>
  <c r="AU266" i="3" s="1"/>
  <c r="AR266" i="3" a="1"/>
  <c r="AR266" i="3" s="1"/>
  <c r="AT266" i="3"/>
  <c r="AQ266" i="3" a="1"/>
  <c r="AQ266" i="3" s="1"/>
  <c r="AS266" i="3" a="1"/>
  <c r="AS266" i="3" s="1"/>
  <c r="AP266" i="3" a="1"/>
  <c r="AP266" i="3" s="1"/>
  <c r="AO266" i="3" a="1"/>
  <c r="AO266" i="3" s="1"/>
  <c r="BF283" i="3" a="1"/>
  <c r="BF283" i="3" s="1"/>
  <c r="AV387" i="4" s="1"/>
  <c r="BI283" i="3" a="1"/>
  <c r="BI283" i="3" s="1"/>
  <c r="AY387" i="4" s="1"/>
  <c r="BG283" i="3" a="1"/>
  <c r="BG283" i="3" s="1"/>
  <c r="AW387" i="4" s="1"/>
  <c r="BJ283" i="3"/>
  <c r="BK283" i="3" a="1"/>
  <c r="BK283" i="3" s="1"/>
  <c r="BE283" i="3" a="1"/>
  <c r="BE283" i="3" s="1"/>
  <c r="AU387" i="4" s="1"/>
  <c r="BH283" i="3" a="1"/>
  <c r="BH283" i="3" s="1"/>
  <c r="AX387" i="4" s="1"/>
  <c r="AT299" i="3"/>
  <c r="BG299" i="3" a="1"/>
  <c r="BG299" i="3" s="1"/>
  <c r="BE299" i="3" a="1"/>
  <c r="BE299" i="3" s="1"/>
  <c r="BJ299" i="3"/>
  <c r="BH299" i="3" a="1"/>
  <c r="BH299" i="3" s="1"/>
  <c r="BK299" i="3" a="1"/>
  <c r="BK299" i="3" s="1"/>
  <c r="BI299" i="3" a="1"/>
  <c r="BI299" i="3" s="1"/>
  <c r="BF299" i="3" a="1"/>
  <c r="BF299" i="3" s="1"/>
  <c r="AT315" i="3"/>
  <c r="BF359" i="3" a="1"/>
  <c r="BF359" i="3" s="1"/>
  <c r="BJ359" i="3"/>
  <c r="BG359" i="3" a="1"/>
  <c r="BG359" i="3" s="1"/>
  <c r="BK359" i="3" a="1"/>
  <c r="BK359" i="3" s="1"/>
  <c r="BH359" i="3" a="1"/>
  <c r="BH359" i="3" s="1"/>
  <c r="BE359" i="3" a="1"/>
  <c r="BE359" i="3" s="1"/>
  <c r="BI359" i="3" a="1"/>
  <c r="BI359" i="3" s="1"/>
  <c r="BM378" i="3" a="1"/>
  <c r="BM378" i="3" s="1"/>
  <c r="BQ378" i="3" a="1"/>
  <c r="BQ378" i="3" s="1"/>
  <c r="BN378" i="3" a="1"/>
  <c r="BN378" i="3" s="1"/>
  <c r="BR378" i="3"/>
  <c r="BO378" i="3" a="1"/>
  <c r="BO378" i="3" s="1"/>
  <c r="BS378" i="3" a="1"/>
  <c r="BS378" i="3" s="1"/>
  <c r="BP378" i="3" a="1"/>
  <c r="BP378" i="3" s="1"/>
  <c r="BM394" i="3" a="1"/>
  <c r="BM394" i="3" s="1"/>
  <c r="BR394" i="3"/>
  <c r="BP394" i="3" a="1"/>
  <c r="BP394" i="3" s="1"/>
  <c r="BS394" i="3" a="1"/>
  <c r="BS394" i="3" s="1"/>
  <c r="BN394" i="3" a="1"/>
  <c r="BN394" i="3" s="1"/>
  <c r="BQ394" i="3" a="1"/>
  <c r="BQ394" i="3" s="1"/>
  <c r="BO394" i="3" a="1"/>
  <c r="BO394" i="3" s="1"/>
  <c r="AU394" i="3" a="1"/>
  <c r="AU394" i="3" s="1"/>
  <c r="AO394" i="3" a="1"/>
  <c r="AO394" i="3" s="1"/>
  <c r="AQ394" i="3" a="1"/>
  <c r="AQ394" i="3" s="1"/>
  <c r="AS394" i="3" a="1"/>
  <c r="AS394" i="3" s="1"/>
  <c r="AR394" i="3" a="1"/>
  <c r="AR394" i="3" s="1"/>
  <c r="AT394" i="3"/>
  <c r="AP394" i="3" a="1"/>
  <c r="AP394" i="3" s="1"/>
  <c r="AX20" i="3" a="1"/>
  <c r="AX20" i="3" s="1"/>
  <c r="AZ20" i="3" a="1"/>
  <c r="AZ20" i="3" s="1"/>
  <c r="BB20" i="3"/>
  <c r="BC20" i="3" a="1"/>
  <c r="BC20" i="3" s="1"/>
  <c r="AY20" i="3" a="1"/>
  <c r="AY20" i="3" s="1"/>
  <c r="AW20" i="3" a="1"/>
  <c r="AW20" i="3" s="1"/>
  <c r="BA20" i="3" a="1"/>
  <c r="BA20" i="3" s="1"/>
  <c r="BP156" i="3" a="1"/>
  <c r="BP156" i="3" s="1"/>
  <c r="BE226" i="4" s="1"/>
  <c r="BQ156" i="3" a="1"/>
  <c r="BQ156" i="3" s="1"/>
  <c r="BF226" i="4" s="1"/>
  <c r="BR156" i="3"/>
  <c r="BG226" i="4" s="1"/>
  <c r="BS156" i="3" a="1"/>
  <c r="BS156" i="3" s="1"/>
  <c r="BH226" i="4" s="1"/>
  <c r="BM156" i="3" a="1"/>
  <c r="BM156" i="3" s="1"/>
  <c r="BB226" i="4" s="1"/>
  <c r="BO156" i="3" a="1"/>
  <c r="BO156" i="3" s="1"/>
  <c r="BD226" i="4" s="1"/>
  <c r="BN156" i="3" a="1"/>
  <c r="BN156" i="3" s="1"/>
  <c r="BC226" i="4" s="1"/>
  <c r="AW210" i="3" a="1"/>
  <c r="AW210" i="3" s="1"/>
  <c r="AN281" i="4" s="1"/>
  <c r="BA210" i="3" a="1"/>
  <c r="BA210" i="3" s="1"/>
  <c r="AR281" i="4" s="1"/>
  <c r="AX210" i="3" a="1"/>
  <c r="AX210" i="3" s="1"/>
  <c r="AO281" i="4" s="1"/>
  <c r="BB210" i="3"/>
  <c r="AS281" i="4" s="1"/>
  <c r="AY210" i="3" a="1"/>
  <c r="AY210" i="3" s="1"/>
  <c r="AP281" i="4" s="1"/>
  <c r="BC210" i="3" a="1"/>
  <c r="BC210" i="3" s="1"/>
  <c r="AT281" i="4" s="1"/>
  <c r="AZ210" i="3" a="1"/>
  <c r="AZ210" i="3" s="1"/>
  <c r="AQ281" i="4" s="1"/>
  <c r="BH210" i="3" a="1"/>
  <c r="BH210" i="3" s="1"/>
  <c r="AX281" i="4" s="1"/>
  <c r="BE210" i="3" a="1"/>
  <c r="BE210" i="3" s="1"/>
  <c r="AU281" i="4" s="1"/>
  <c r="BI210" i="3" a="1"/>
  <c r="BI210" i="3" s="1"/>
  <c r="AY281" i="4" s="1"/>
  <c r="BF210" i="3" a="1"/>
  <c r="BF210" i="3" s="1"/>
  <c r="AV281" i="4" s="1"/>
  <c r="BJ210" i="3"/>
  <c r="AZ281" i="4" s="1"/>
  <c r="BG210" i="3" a="1"/>
  <c r="BG210" i="3" s="1"/>
  <c r="AW281" i="4" s="1"/>
  <c r="BK210" i="3" a="1"/>
  <c r="BK210" i="3" s="1"/>
  <c r="BA281" i="4" s="1"/>
  <c r="AY272" i="3" a="1"/>
  <c r="AY272" i="3" s="1"/>
  <c r="BC272" i="3" a="1"/>
  <c r="BC272" i="3" s="1"/>
  <c r="AZ272" i="3" a="1"/>
  <c r="AZ272" i="3" s="1"/>
  <c r="AW272" i="3" a="1"/>
  <c r="AW272" i="3" s="1"/>
  <c r="BA272" i="3" a="1"/>
  <c r="BA272" i="3" s="1"/>
  <c r="AX272" i="3" a="1"/>
  <c r="AX272" i="3" s="1"/>
  <c r="BB272" i="3"/>
  <c r="AZ312" i="3" a="1"/>
  <c r="AZ312" i="3" s="1"/>
  <c r="AX312" i="3" a="1"/>
  <c r="AX312" i="3" s="1"/>
  <c r="BB312" i="3"/>
  <c r="AW312" i="3" a="1"/>
  <c r="AW312" i="3" s="1"/>
  <c r="BC312" i="3" a="1"/>
  <c r="BC312" i="3" s="1"/>
  <c r="AY312" i="3" a="1"/>
  <c r="AY312" i="3" s="1"/>
  <c r="BA312" i="3" a="1"/>
  <c r="BA312" i="3" s="1"/>
  <c r="BC403" i="3" a="1"/>
  <c r="BC403" i="3" s="1"/>
  <c r="BA403" i="3" a="1"/>
  <c r="BA403" i="3" s="1"/>
  <c r="AW403" i="3" a="1"/>
  <c r="AW403" i="3" s="1"/>
  <c r="BB403" i="3"/>
  <c r="AY403" i="3" a="1"/>
  <c r="AY403" i="3" s="1"/>
  <c r="AX403" i="3" a="1"/>
  <c r="AX403" i="3" s="1"/>
  <c r="AZ403" i="3" a="1"/>
  <c r="AZ403" i="3" s="1"/>
  <c r="BE399" i="3" a="1"/>
  <c r="BE399" i="3" s="1"/>
  <c r="BJ399" i="3"/>
  <c r="BH399" i="3" a="1"/>
  <c r="BH399" i="3" s="1"/>
  <c r="BK399" i="3" a="1"/>
  <c r="BK399" i="3" s="1"/>
  <c r="BF399" i="3" a="1"/>
  <c r="BF399" i="3" s="1"/>
  <c r="BI399" i="3" a="1"/>
  <c r="BI399" i="3" s="1"/>
  <c r="BG399" i="3" a="1"/>
  <c r="BG399" i="3" s="1"/>
  <c r="AM399" i="3" a="1"/>
  <c r="AM399" i="3" s="1"/>
  <c r="AK399" i="3" a="1"/>
  <c r="AK399" i="3" s="1"/>
  <c r="AL399" i="3"/>
  <c r="AZ109" i="3" a="1"/>
  <c r="AZ109" i="3" s="1"/>
  <c r="BB109" i="3"/>
  <c r="AX109" i="3" a="1"/>
  <c r="AX109" i="3" s="1"/>
  <c r="BC109" i="3" a="1"/>
  <c r="BC109" i="3" s="1"/>
  <c r="AY109" i="3" a="1"/>
  <c r="AY109" i="3" s="1"/>
  <c r="BA109" i="3" a="1"/>
  <c r="BA109" i="3" s="1"/>
  <c r="AW109" i="3" a="1"/>
  <c r="AW109" i="3" s="1"/>
  <c r="BG125" i="3" a="1"/>
  <c r="BG125" i="3" s="1"/>
  <c r="AW87" i="4" s="1"/>
  <c r="BF125" i="3" a="1"/>
  <c r="BF125" i="3" s="1"/>
  <c r="AV87" i="4" s="1"/>
  <c r="BI125" i="3" a="1"/>
  <c r="BI125" i="3" s="1"/>
  <c r="AY87" i="4" s="1"/>
  <c r="BJ125" i="3"/>
  <c r="AZ87" i="4" s="1"/>
  <c r="BH125" i="3" a="1"/>
  <c r="BH125" i="3" s="1"/>
  <c r="AX87" i="4" s="1"/>
  <c r="BK125" i="3" a="1"/>
  <c r="BK125" i="3" s="1"/>
  <c r="BA87" i="4" s="1"/>
  <c r="BE125" i="3" a="1"/>
  <c r="BE125" i="3" s="1"/>
  <c r="AU87" i="4" s="1"/>
  <c r="BF157" i="3" a="1"/>
  <c r="BF157" i="3" s="1"/>
  <c r="AV227" i="4" s="1"/>
  <c r="BG157" i="3" a="1"/>
  <c r="BG157" i="3" s="1"/>
  <c r="AW227" i="4" s="1"/>
  <c r="BH157" i="3" a="1"/>
  <c r="BH157" i="3" s="1"/>
  <c r="AX227" i="4" s="1"/>
  <c r="BI157" i="3" a="1"/>
  <c r="BI157" i="3" s="1"/>
  <c r="AY227" i="4" s="1"/>
  <c r="BJ157" i="3"/>
  <c r="AZ227" i="4" s="1"/>
  <c r="BK157" i="3" a="1"/>
  <c r="BK157" i="3" s="1"/>
  <c r="BA227" i="4" s="1"/>
  <c r="BE157" i="3" a="1"/>
  <c r="BE157" i="3" s="1"/>
  <c r="AU227" i="4" s="1"/>
  <c r="BN211" i="3" a="1"/>
  <c r="BN211" i="3" s="1"/>
  <c r="BC288" i="4" s="1"/>
  <c r="BR211" i="3"/>
  <c r="BG288" i="4" s="1"/>
  <c r="BO211" i="3" a="1"/>
  <c r="BO211" i="3" s="1"/>
  <c r="BD288" i="4" s="1"/>
  <c r="BS211" i="3" a="1"/>
  <c r="BS211" i="3" s="1"/>
  <c r="BH288" i="4" s="1"/>
  <c r="BP211" i="3" a="1"/>
  <c r="BP211" i="3" s="1"/>
  <c r="BE288" i="4" s="1"/>
  <c r="BM211" i="3" a="1"/>
  <c r="BM211" i="3" s="1"/>
  <c r="BB288" i="4" s="1"/>
  <c r="BQ211" i="3" a="1"/>
  <c r="BQ211" i="3" s="1"/>
  <c r="BF288" i="4" s="1"/>
  <c r="AT242" i="3"/>
  <c r="AO242" i="3" a="1"/>
  <c r="AO242" i="3" s="1"/>
  <c r="AR242" i="3" a="1"/>
  <c r="AR242" i="3" s="1"/>
  <c r="AU242" i="3" a="1"/>
  <c r="AU242" i="3" s="1"/>
  <c r="AP242" i="3" a="1"/>
  <c r="AP242" i="3" s="1"/>
  <c r="AQ242" i="3" a="1"/>
  <c r="AQ242" i="3" s="1"/>
  <c r="AS242" i="3" a="1"/>
  <c r="AS242" i="3" s="1"/>
  <c r="BG242" i="3" a="1"/>
  <c r="BG242" i="3" s="1"/>
  <c r="BF242" i="3" a="1"/>
  <c r="BF242" i="3" s="1"/>
  <c r="BI242" i="3" a="1"/>
  <c r="BI242" i="3" s="1"/>
  <c r="BE242" i="3" a="1"/>
  <c r="BE242" i="3" s="1"/>
  <c r="BH242" i="3" a="1"/>
  <c r="BH242" i="3" s="1"/>
  <c r="BK242" i="3" a="1"/>
  <c r="BK242" i="3" s="1"/>
  <c r="BJ242" i="3"/>
  <c r="AT273" i="3"/>
  <c r="AW289" i="3" a="1"/>
  <c r="AW289" i="3" s="1"/>
  <c r="AX289" i="3" a="1"/>
  <c r="AX289" i="3" s="1"/>
  <c r="BA289" i="3" a="1"/>
  <c r="BA289" i="3" s="1"/>
  <c r="AZ289" i="3" a="1"/>
  <c r="AZ289" i="3" s="1"/>
  <c r="BC289" i="3" a="1"/>
  <c r="BC289" i="3" s="1"/>
  <c r="AY289" i="3" a="1"/>
  <c r="AY289" i="3" s="1"/>
  <c r="BB289" i="3"/>
  <c r="AT321" i="3"/>
  <c r="AM368" i="3" a="1"/>
  <c r="AM368" i="3" s="1"/>
  <c r="AK368" i="3" a="1"/>
  <c r="AK368" i="3" s="1"/>
  <c r="AL368" i="3"/>
  <c r="AL384" i="3"/>
  <c r="AM384" i="3" a="1"/>
  <c r="AM384" i="3" s="1"/>
  <c r="AK384" i="3" a="1"/>
  <c r="AK384" i="3" s="1"/>
  <c r="BM400" i="3" a="1"/>
  <c r="BM400" i="3" s="1"/>
  <c r="BR400" i="3"/>
  <c r="BP400" i="3" a="1"/>
  <c r="BP400" i="3" s="1"/>
  <c r="BS400" i="3" a="1"/>
  <c r="BS400" i="3" s="1"/>
  <c r="BN400" i="3" a="1"/>
  <c r="BN400" i="3" s="1"/>
  <c r="BQ400" i="3" a="1"/>
  <c r="BQ400" i="3" s="1"/>
  <c r="BO400" i="3" a="1"/>
  <c r="BO400" i="3" s="1"/>
  <c r="BE308" i="3" a="1"/>
  <c r="BE308" i="3" s="1"/>
  <c r="BG308" i="3" a="1"/>
  <c r="BG308" i="3" s="1"/>
  <c r="BH308" i="3" a="1"/>
  <c r="BH308" i="3" s="1"/>
  <c r="BK308" i="3" a="1"/>
  <c r="BK308" i="3" s="1"/>
  <c r="BJ308" i="3"/>
  <c r="BI308" i="3" a="1"/>
  <c r="BI308" i="3" s="1"/>
  <c r="BF308" i="3" a="1"/>
  <c r="BF308" i="3" s="1"/>
  <c r="AQ379" i="3" a="1"/>
  <c r="AQ379" i="3" s="1"/>
  <c r="AU379" i="3" a="1"/>
  <c r="AU379" i="3" s="1"/>
  <c r="AR379" i="3" a="1"/>
  <c r="AR379" i="3" s="1"/>
  <c r="AO379" i="3" a="1"/>
  <c r="AO379" i="3" s="1"/>
  <c r="AS379" i="3" a="1"/>
  <c r="AS379" i="3" s="1"/>
  <c r="AP379" i="3" a="1"/>
  <c r="AP379" i="3" s="1"/>
  <c r="AT379" i="3"/>
  <c r="BG22" i="3" a="1"/>
  <c r="BG22" i="3" s="1"/>
  <c r="AW94" i="4" s="1"/>
  <c r="BF22" i="3" a="1"/>
  <c r="BF22" i="3" s="1"/>
  <c r="AV94" i="4" s="1"/>
  <c r="BK22" i="3" a="1"/>
  <c r="BK22" i="3" s="1"/>
  <c r="BA94" i="4" s="1"/>
  <c r="BI22" i="3" a="1"/>
  <c r="BI22" i="3" s="1"/>
  <c r="AY94" i="4" s="1"/>
  <c r="BE22" i="3" a="1"/>
  <c r="BE22" i="3" s="1"/>
  <c r="AU94" i="4" s="1"/>
  <c r="BH22" i="3" a="1"/>
  <c r="BH22" i="3" s="1"/>
  <c r="AX94" i="4" s="1"/>
  <c r="BJ22" i="3"/>
  <c r="AZ94" i="4" s="1"/>
  <c r="BG126" i="3" a="1"/>
  <c r="BG126" i="3" s="1"/>
  <c r="AW82" i="4" s="1"/>
  <c r="BJ126" i="3"/>
  <c r="AZ82" i="4" s="1"/>
  <c r="BI126" i="3" a="1"/>
  <c r="BI126" i="3" s="1"/>
  <c r="AY82" i="4" s="1"/>
  <c r="BF126" i="3" a="1"/>
  <c r="BF126" i="3" s="1"/>
  <c r="AV82" i="4" s="1"/>
  <c r="BE126" i="3" a="1"/>
  <c r="BE126" i="3" s="1"/>
  <c r="AU82" i="4" s="1"/>
  <c r="BK126" i="3" a="1"/>
  <c r="BK126" i="3" s="1"/>
  <c r="BA82" i="4" s="1"/>
  <c r="BH126" i="3" a="1"/>
  <c r="BH126" i="3" s="1"/>
  <c r="AX82" i="4" s="1"/>
  <c r="BN126" i="3" a="1"/>
  <c r="BN126" i="3" s="1"/>
  <c r="BC82" i="4" s="1"/>
  <c r="BS126" i="3" a="1"/>
  <c r="BS126" i="3" s="1"/>
  <c r="BH82" i="4" s="1"/>
  <c r="BP126" i="3" a="1"/>
  <c r="BP126" i="3" s="1"/>
  <c r="BE82" i="4" s="1"/>
  <c r="BR126" i="3"/>
  <c r="BG82" i="4" s="1"/>
  <c r="BO126" i="3" a="1"/>
  <c r="BO126" i="3" s="1"/>
  <c r="BD82" i="4" s="1"/>
  <c r="BQ126" i="3" a="1"/>
  <c r="BQ126" i="3" s="1"/>
  <c r="BF82" i="4" s="1"/>
  <c r="BM126" i="3" a="1"/>
  <c r="BM126" i="3" s="1"/>
  <c r="BB82" i="4" s="1"/>
  <c r="BG174" i="3" a="1"/>
  <c r="BG174" i="3" s="1"/>
  <c r="BI174" i="3" a="1"/>
  <c r="BI174" i="3" s="1"/>
  <c r="BE174" i="3" a="1"/>
  <c r="BE174" i="3" s="1"/>
  <c r="BK174" i="3" a="1"/>
  <c r="BK174" i="3" s="1"/>
  <c r="BF174" i="3" a="1"/>
  <c r="BF174" i="3" s="1"/>
  <c r="BH174" i="3" a="1"/>
  <c r="BH174" i="3" s="1"/>
  <c r="BJ174" i="3"/>
  <c r="AS243" i="3" a="1"/>
  <c r="AS243" i="3" s="1"/>
  <c r="AQ243" i="3" a="1"/>
  <c r="AQ243" i="3" s="1"/>
  <c r="AT243" i="3"/>
  <c r="AP243" i="3" a="1"/>
  <c r="AP243" i="3" s="1"/>
  <c r="AR243" i="3" a="1"/>
  <c r="AR243" i="3" s="1"/>
  <c r="AU243" i="3" a="1"/>
  <c r="AU243" i="3" s="1"/>
  <c r="AO243" i="3" a="1"/>
  <c r="AO243" i="3" s="1"/>
  <c r="BN274" i="3" a="1"/>
  <c r="BN274" i="3" s="1"/>
  <c r="BC377" i="4" s="1"/>
  <c r="BQ274" i="3" a="1"/>
  <c r="BQ274" i="3" s="1"/>
  <c r="BF377" i="4" s="1"/>
  <c r="BO274" i="3" a="1"/>
  <c r="BO274" i="3" s="1"/>
  <c r="BD377" i="4" s="1"/>
  <c r="BM274" i="3" a="1"/>
  <c r="BM274" i="3" s="1"/>
  <c r="BB377" i="4" s="1"/>
  <c r="BR274" i="3"/>
  <c r="BP274" i="3" a="1"/>
  <c r="BP274" i="3" s="1"/>
  <c r="BE377" i="4" s="1"/>
  <c r="BS274" i="3" a="1"/>
  <c r="BS274" i="3" s="1"/>
  <c r="BM290" i="3" a="1"/>
  <c r="BM290" i="3" s="1"/>
  <c r="BB383" i="4" s="1"/>
  <c r="BR290" i="3"/>
  <c r="BN290" i="3" a="1"/>
  <c r="BN290" i="3" s="1"/>
  <c r="BC383" i="4" s="1"/>
  <c r="BO290" i="3" a="1"/>
  <c r="BO290" i="3" s="1"/>
  <c r="BD383" i="4" s="1"/>
  <c r="BS290" i="3" a="1"/>
  <c r="BS290" i="3" s="1"/>
  <c r="BP290" i="3" a="1"/>
  <c r="BP290" i="3" s="1"/>
  <c r="BE383" i="4" s="1"/>
  <c r="BQ290" i="3" a="1"/>
  <c r="BQ290" i="3" s="1"/>
  <c r="BF383" i="4" s="1"/>
  <c r="BE306" i="3" a="1"/>
  <c r="BE306" i="3" s="1"/>
  <c r="BK306" i="3" a="1"/>
  <c r="BK306" i="3" s="1"/>
  <c r="BG306" i="3" a="1"/>
  <c r="BG306" i="3" s="1"/>
  <c r="BI306" i="3" a="1"/>
  <c r="BI306" i="3" s="1"/>
  <c r="BJ306" i="3"/>
  <c r="BF306" i="3" a="1"/>
  <c r="BF306" i="3" s="1"/>
  <c r="BH306" i="3" a="1"/>
  <c r="BH306" i="3" s="1"/>
  <c r="BR306" i="3"/>
  <c r="BM306" i="3" a="1"/>
  <c r="BM306" i="3" s="1"/>
  <c r="BS306" i="3" a="1"/>
  <c r="BS306" i="3" s="1"/>
  <c r="BO306" i="3" a="1"/>
  <c r="BO306" i="3" s="1"/>
  <c r="BN306" i="3" a="1"/>
  <c r="BN306" i="3" s="1"/>
  <c r="BQ306" i="3" a="1"/>
  <c r="BQ306" i="3" s="1"/>
  <c r="BP306" i="3" a="1"/>
  <c r="BP306" i="3" s="1"/>
  <c r="BP327" i="3" a="1"/>
  <c r="BP327" i="3" s="1"/>
  <c r="BE455" i="4" s="1"/>
  <c r="BM327" i="3" a="1"/>
  <c r="BM327" i="3" s="1"/>
  <c r="BB455" i="4" s="1"/>
  <c r="BQ327" i="3" a="1"/>
  <c r="BQ327" i="3" s="1"/>
  <c r="BF455" i="4" s="1"/>
  <c r="BN327" i="3" a="1"/>
  <c r="BN327" i="3" s="1"/>
  <c r="BC455" i="4" s="1"/>
  <c r="BR327" i="3"/>
  <c r="BO327" i="3" a="1"/>
  <c r="BO327" i="3" s="1"/>
  <c r="BD455" i="4" s="1"/>
  <c r="BS327" i="3" a="1"/>
  <c r="BS327" i="3" s="1"/>
  <c r="AL369" i="3"/>
  <c r="AM369" i="3" a="1"/>
  <c r="AM369" i="3" s="1"/>
  <c r="AK369" i="3" a="1"/>
  <c r="AK369" i="3" s="1"/>
  <c r="AO385" i="3" a="1"/>
  <c r="AO385" i="3" s="1"/>
  <c r="AT385" i="3"/>
  <c r="AR385" i="3" a="1"/>
  <c r="AR385" i="3" s="1"/>
  <c r="AU385" i="3" a="1"/>
  <c r="AU385" i="3" s="1"/>
  <c r="AP385" i="3" a="1"/>
  <c r="AP385" i="3" s="1"/>
  <c r="AS385" i="3" a="1"/>
  <c r="AS385" i="3" s="1"/>
  <c r="AQ385" i="3" a="1"/>
  <c r="AQ385" i="3" s="1"/>
  <c r="AO401" i="3" a="1"/>
  <c r="AO401" i="3" s="1"/>
  <c r="AT401" i="3"/>
  <c r="AR401" i="3" a="1"/>
  <c r="AR401" i="3" s="1"/>
  <c r="AU401" i="3" a="1"/>
  <c r="AU401" i="3" s="1"/>
  <c r="AP401" i="3" a="1"/>
  <c r="AP401" i="3" s="1"/>
  <c r="AS401" i="3" a="1"/>
  <c r="AS401" i="3" s="1"/>
  <c r="AQ401" i="3" a="1"/>
  <c r="AQ401" i="3" s="1"/>
  <c r="AM401" i="3" a="1"/>
  <c r="AM401" i="3" s="1"/>
  <c r="AK401" i="3" a="1"/>
  <c r="AK401" i="3" s="1"/>
  <c r="AL401" i="3"/>
  <c r="BR128" i="3"/>
  <c r="BG84" i="4" s="1"/>
  <c r="BM128" i="3" a="1"/>
  <c r="BM128" i="3" s="1"/>
  <c r="BB84" i="4" s="1"/>
  <c r="BS128" i="3" a="1"/>
  <c r="BS128" i="3" s="1"/>
  <c r="BH84" i="4" s="1"/>
  <c r="BO128" i="3" a="1"/>
  <c r="BO128" i="3" s="1"/>
  <c r="BD84" i="4" s="1"/>
  <c r="BN128" i="3" a="1"/>
  <c r="BN128" i="3" s="1"/>
  <c r="BC84" i="4" s="1"/>
  <c r="BQ128" i="3" a="1"/>
  <c r="BQ128" i="3" s="1"/>
  <c r="BF84" i="4" s="1"/>
  <c r="BP128" i="3" a="1"/>
  <c r="BP128" i="3" s="1"/>
  <c r="BE84" i="4" s="1"/>
  <c r="BG160" i="3" a="1"/>
  <c r="BG160" i="3" s="1"/>
  <c r="AW224" i="4" s="1"/>
  <c r="BF160" i="3" a="1"/>
  <c r="BF160" i="3" s="1"/>
  <c r="AV224" i="4" s="1"/>
  <c r="BE160" i="3" a="1"/>
  <c r="BE160" i="3" s="1"/>
  <c r="AU224" i="4" s="1"/>
  <c r="BH160" i="3" a="1"/>
  <c r="BH160" i="3" s="1"/>
  <c r="AX224" i="4" s="1"/>
  <c r="BK160" i="3" a="1"/>
  <c r="BK160" i="3" s="1"/>
  <c r="BA224" i="4" s="1"/>
  <c r="BJ160" i="3"/>
  <c r="AZ224" i="4" s="1"/>
  <c r="BI160" i="3" a="1"/>
  <c r="BI160" i="3" s="1"/>
  <c r="AY224" i="4" s="1"/>
  <c r="AW214" i="3" a="1"/>
  <c r="AW214" i="3" s="1"/>
  <c r="AN285" i="4" s="1"/>
  <c r="BA214" i="3" a="1"/>
  <c r="BA214" i="3" s="1"/>
  <c r="AR285" i="4" s="1"/>
  <c r="AX214" i="3" a="1"/>
  <c r="AX214" i="3" s="1"/>
  <c r="AO285" i="4" s="1"/>
  <c r="BB214" i="3"/>
  <c r="AS285" i="4" s="1"/>
  <c r="AY214" i="3" a="1"/>
  <c r="AY214" i="3" s="1"/>
  <c r="AP285" i="4" s="1"/>
  <c r="BC214" i="3" a="1"/>
  <c r="BC214" i="3" s="1"/>
  <c r="AT285" i="4" s="1"/>
  <c r="AZ214" i="3" a="1"/>
  <c r="AZ214" i="3" s="1"/>
  <c r="AQ285" i="4" s="1"/>
  <c r="BH214" i="3" a="1"/>
  <c r="BH214" i="3" s="1"/>
  <c r="AX285" i="4" s="1"/>
  <c r="BE214" i="3" a="1"/>
  <c r="BE214" i="3" s="1"/>
  <c r="AU285" i="4" s="1"/>
  <c r="BI214" i="3" a="1"/>
  <c r="BI214" i="3" s="1"/>
  <c r="AY285" i="4" s="1"/>
  <c r="BF214" i="3" a="1"/>
  <c r="BF214" i="3" s="1"/>
  <c r="AV285" i="4" s="1"/>
  <c r="BJ214" i="3"/>
  <c r="AZ285" i="4" s="1"/>
  <c r="BG214" i="3" a="1"/>
  <c r="BG214" i="3" s="1"/>
  <c r="AW285" i="4" s="1"/>
  <c r="BK214" i="3" a="1"/>
  <c r="BK214" i="3" s="1"/>
  <c r="BA285" i="4" s="1"/>
  <c r="AT276" i="3"/>
  <c r="AT316" i="3"/>
  <c r="BJ19" i="3"/>
  <c r="BI19" i="3" a="1"/>
  <c r="BI19" i="3" s="1"/>
  <c r="BE19" i="3" a="1"/>
  <c r="BE19" i="3" s="1"/>
  <c r="BF19" i="3" a="1"/>
  <c r="BF19" i="3" s="1"/>
  <c r="BK19" i="3" a="1"/>
  <c r="BK19" i="3" s="1"/>
  <c r="BH19" i="3" a="1"/>
  <c r="BH19" i="3" s="1"/>
  <c r="BG19" i="3" a="1"/>
  <c r="BG19" i="3" s="1"/>
  <c r="BN107" i="3" a="1"/>
  <c r="BN107" i="3" s="1"/>
  <c r="BC253" i="4" s="1"/>
  <c r="BS107" i="3" a="1"/>
  <c r="BS107" i="3" s="1"/>
  <c r="BH253" i="4" s="1"/>
  <c r="BP107" i="3" a="1"/>
  <c r="BP107" i="3" s="1"/>
  <c r="BE253" i="4" s="1"/>
  <c r="BR107" i="3"/>
  <c r="BG253" i="4" s="1"/>
  <c r="BO107" i="3" a="1"/>
  <c r="BO107" i="3" s="1"/>
  <c r="BD253" i="4" s="1"/>
  <c r="BM107" i="3" a="1"/>
  <c r="BM107" i="3" s="1"/>
  <c r="BB253" i="4" s="1"/>
  <c r="BQ107" i="3" a="1"/>
  <c r="BQ107" i="3" s="1"/>
  <c r="BF253" i="4" s="1"/>
  <c r="BB107" i="3"/>
  <c r="AS253" i="4" s="1"/>
  <c r="AX107" i="3" a="1"/>
  <c r="AX107" i="3" s="1"/>
  <c r="AO253" i="4" s="1"/>
  <c r="AY107" i="3" a="1"/>
  <c r="AY107" i="3" s="1"/>
  <c r="AP253" i="4" s="1"/>
  <c r="AW107" i="3" a="1"/>
  <c r="AW107" i="3" s="1"/>
  <c r="AN253" i="4" s="1"/>
  <c r="BA107" i="3" a="1"/>
  <c r="BA107" i="3" s="1"/>
  <c r="AR253" i="4" s="1"/>
  <c r="BC107" i="3" a="1"/>
  <c r="BC107" i="3" s="1"/>
  <c r="AT253" i="4" s="1"/>
  <c r="AZ107" i="3" a="1"/>
  <c r="AZ107" i="3" s="1"/>
  <c r="AQ253" i="4" s="1"/>
  <c r="AX123" i="3" a="1"/>
  <c r="AX123" i="3" s="1"/>
  <c r="AO85" i="4" s="1"/>
  <c r="BC123" i="3" a="1"/>
  <c r="BC123" i="3" s="1"/>
  <c r="AT85" i="4" s="1"/>
  <c r="AW123" i="3" a="1"/>
  <c r="AW123" i="3" s="1"/>
  <c r="AN85" i="4" s="1"/>
  <c r="AY123" i="3" a="1"/>
  <c r="AY123" i="3" s="1"/>
  <c r="AP85" i="4" s="1"/>
  <c r="BA123" i="3" a="1"/>
  <c r="BA123" i="3" s="1"/>
  <c r="AR85" i="4" s="1"/>
  <c r="BB123" i="3"/>
  <c r="AS85" i="4" s="1"/>
  <c r="AZ123" i="3" a="1"/>
  <c r="AZ123" i="3" s="1"/>
  <c r="AQ85" i="4" s="1"/>
  <c r="BJ171" i="3"/>
  <c r="AZ243" i="4" s="1"/>
  <c r="BF171" i="3" a="1"/>
  <c r="BF171" i="3" s="1"/>
  <c r="AV243" i="4" s="1"/>
  <c r="BI171" i="3" a="1"/>
  <c r="BI171" i="3" s="1"/>
  <c r="AY243" i="4" s="1"/>
  <c r="BH171" i="3" a="1"/>
  <c r="BH171" i="3" s="1"/>
  <c r="AX243" i="4" s="1"/>
  <c r="BE171" i="3" a="1"/>
  <c r="BE171" i="3" s="1"/>
  <c r="AU243" i="4" s="1"/>
  <c r="BK171" i="3" a="1"/>
  <c r="BK171" i="3" s="1"/>
  <c r="BA243" i="4" s="1"/>
  <c r="BG171" i="3" a="1"/>
  <c r="BG171" i="3" s="1"/>
  <c r="AW243" i="4" s="1"/>
  <c r="BP201" i="3" a="1"/>
  <c r="BP201" i="3" s="1"/>
  <c r="BE317" i="4" s="1"/>
  <c r="BM201" i="3" a="1"/>
  <c r="BM201" i="3" s="1"/>
  <c r="BB317" i="4" s="1"/>
  <c r="BQ201" i="3" a="1"/>
  <c r="BQ201" i="3" s="1"/>
  <c r="BF317" i="4" s="1"/>
  <c r="BN201" i="3" a="1"/>
  <c r="BN201" i="3" s="1"/>
  <c r="BC317" i="4" s="1"/>
  <c r="BR201" i="3"/>
  <c r="BG317" i="4" s="1"/>
  <c r="BS201" i="3" a="1"/>
  <c r="BS201" i="3" s="1"/>
  <c r="BH317" i="4" s="1"/>
  <c r="BO201" i="3" a="1"/>
  <c r="BO201" i="3" s="1"/>
  <c r="BD317" i="4" s="1"/>
  <c r="BN270" i="3" a="1"/>
  <c r="BN270" i="3" s="1"/>
  <c r="BR270" i="3"/>
  <c r="BO270" i="3" a="1"/>
  <c r="BO270" i="3" s="1"/>
  <c r="BS270" i="3" a="1"/>
  <c r="BS270" i="3" s="1"/>
  <c r="BP270" i="3" a="1"/>
  <c r="BP270" i="3" s="1"/>
  <c r="BM270" i="3" a="1"/>
  <c r="BM270" i="3" s="1"/>
  <c r="BQ270" i="3" a="1"/>
  <c r="BQ270" i="3" s="1"/>
  <c r="AW287" i="3" a="1"/>
  <c r="AW287" i="3" s="1"/>
  <c r="AX287" i="3" a="1"/>
  <c r="AX287" i="3" s="1"/>
  <c r="BA287" i="3" a="1"/>
  <c r="BA287" i="3" s="1"/>
  <c r="AZ287" i="3" a="1"/>
  <c r="AZ287" i="3" s="1"/>
  <c r="BC287" i="3" a="1"/>
  <c r="BC287" i="3" s="1"/>
  <c r="BB287" i="3"/>
  <c r="AY287" i="3" a="1"/>
  <c r="AY287" i="3" s="1"/>
  <c r="BE287" i="3" a="1"/>
  <c r="BE287" i="3" s="1"/>
  <c r="BJ287" i="3"/>
  <c r="BH287" i="3" a="1"/>
  <c r="BH287" i="3" s="1"/>
  <c r="BI287" i="3" a="1"/>
  <c r="BI287" i="3" s="1"/>
  <c r="BF287" i="3" a="1"/>
  <c r="BF287" i="3" s="1"/>
  <c r="BG287" i="3" a="1"/>
  <c r="BG287" i="3" s="1"/>
  <c r="BK287" i="3" a="1"/>
  <c r="BK287" i="3" s="1"/>
  <c r="BM303" i="3" a="1"/>
  <c r="BM303" i="3" s="1"/>
  <c r="BO303" i="3" a="1"/>
  <c r="BO303" i="3" s="1"/>
  <c r="BS303" i="3" a="1"/>
  <c r="BS303" i="3" s="1"/>
  <c r="BN303" i="3" a="1"/>
  <c r="BN303" i="3" s="1"/>
  <c r="BQ303" i="3" a="1"/>
  <c r="BQ303" i="3" s="1"/>
  <c r="BP303" i="3" a="1"/>
  <c r="BP303" i="3" s="1"/>
  <c r="BR303" i="3"/>
  <c r="AP382" i="3" a="1"/>
  <c r="AP382" i="3" s="1"/>
  <c r="AO382" i="3" a="1"/>
  <c r="AO382" i="3" s="1"/>
  <c r="AQ382" i="3" a="1"/>
  <c r="AQ382" i="3" s="1"/>
  <c r="AS382" i="3" a="1"/>
  <c r="AS382" i="3" s="1"/>
  <c r="AU382" i="3" a="1"/>
  <c r="AU382" i="3" s="1"/>
  <c r="AR382" i="3" a="1"/>
  <c r="AR382" i="3" s="1"/>
  <c r="AT382" i="3"/>
  <c r="AX382" i="3" a="1"/>
  <c r="AX382" i="3" s="1"/>
  <c r="BA382" i="3" a="1"/>
  <c r="BA382" i="3" s="1"/>
  <c r="AY382" i="3" a="1"/>
  <c r="AY382" i="3" s="1"/>
  <c r="AW382" i="3" a="1"/>
  <c r="AW382" i="3" s="1"/>
  <c r="BB382" i="3"/>
  <c r="BC382" i="3" a="1"/>
  <c r="BC382" i="3" s="1"/>
  <c r="AZ382" i="3" a="1"/>
  <c r="AZ382" i="3" s="1"/>
  <c r="BK398" i="3" a="1"/>
  <c r="BK398" i="3" s="1"/>
  <c r="BE398" i="3" a="1"/>
  <c r="BE398" i="3" s="1"/>
  <c r="BG398" i="3" a="1"/>
  <c r="BG398" i="3" s="1"/>
  <c r="BI398" i="3" a="1"/>
  <c r="BI398" i="3" s="1"/>
  <c r="BJ398" i="3"/>
  <c r="BF398" i="3" a="1"/>
  <c r="BF398" i="3" s="1"/>
  <c r="BH398" i="3" a="1"/>
  <c r="BH398" i="3" s="1"/>
  <c r="BF100" i="3" a="1"/>
  <c r="BF100" i="3" s="1"/>
  <c r="AV216" i="4" s="1"/>
  <c r="BJ100" i="3"/>
  <c r="AZ216" i="4" s="1"/>
  <c r="BG100" i="3" a="1"/>
  <c r="BG100" i="3" s="1"/>
  <c r="AW216" i="4" s="1"/>
  <c r="BK100" i="3" a="1"/>
  <c r="BK100" i="3" s="1"/>
  <c r="BA216" i="4" s="1"/>
  <c r="BH100" i="3" a="1"/>
  <c r="BH100" i="3" s="1"/>
  <c r="AX216" i="4" s="1"/>
  <c r="BE100" i="3" a="1"/>
  <c r="BE100" i="3" s="1"/>
  <c r="AU216" i="4" s="1"/>
  <c r="BI100" i="3" a="1"/>
  <c r="BI100" i="3" s="1"/>
  <c r="AY216" i="4" s="1"/>
  <c r="BG164" i="3" a="1"/>
  <c r="BG164" i="3" s="1"/>
  <c r="AW248" i="4" s="1"/>
  <c r="BJ164" i="3"/>
  <c r="AZ248" i="4" s="1"/>
  <c r="BE164" i="3" a="1"/>
  <c r="BE164" i="3" s="1"/>
  <c r="AU248" i="4" s="1"/>
  <c r="BF164" i="3" a="1"/>
  <c r="BF164" i="3" s="1"/>
  <c r="AV248" i="4" s="1"/>
  <c r="BK164" i="3" a="1"/>
  <c r="BK164" i="3" s="1"/>
  <c r="BA248" i="4" s="1"/>
  <c r="BH164" i="3" a="1"/>
  <c r="BH164" i="3" s="1"/>
  <c r="AX248" i="4" s="1"/>
  <c r="BI164" i="3" a="1"/>
  <c r="BI164" i="3" s="1"/>
  <c r="AY248" i="4" s="1"/>
  <c r="BB164" i="3"/>
  <c r="AS248" i="4" s="1"/>
  <c r="AW164" i="3" a="1"/>
  <c r="AW164" i="3" s="1"/>
  <c r="AN248" i="4" s="1"/>
  <c r="BC164" i="3" a="1"/>
  <c r="BC164" i="3" s="1"/>
  <c r="AT248" i="4" s="1"/>
  <c r="AY164" i="3" a="1"/>
  <c r="AY164" i="3" s="1"/>
  <c r="AP248" i="4" s="1"/>
  <c r="AX164" i="3" a="1"/>
  <c r="AX164" i="3" s="1"/>
  <c r="AO248" i="4" s="1"/>
  <c r="BA164" i="3" a="1"/>
  <c r="BA164" i="3" s="1"/>
  <c r="AR248" i="4" s="1"/>
  <c r="AZ164" i="3" a="1"/>
  <c r="AZ164" i="3" s="1"/>
  <c r="AQ248" i="4" s="1"/>
  <c r="AX280" i="3" a="1"/>
  <c r="AX280" i="3" s="1"/>
  <c r="BA280" i="3" a="1"/>
  <c r="BA280" i="3" s="1"/>
  <c r="BC280" i="3" a="1"/>
  <c r="BC280" i="3" s="1"/>
  <c r="AW280" i="3" a="1"/>
  <c r="AW280" i="3" s="1"/>
  <c r="AZ280" i="3" a="1"/>
  <c r="AZ280" i="3" s="1"/>
  <c r="AY280" i="3" a="1"/>
  <c r="AY280" i="3" s="1"/>
  <c r="BB280" i="3"/>
  <c r="BN332" i="3" a="1"/>
  <c r="BN332" i="3" s="1"/>
  <c r="BC456" i="4" s="1"/>
  <c r="BR332" i="3"/>
  <c r="BO332" i="3" a="1"/>
  <c r="BO332" i="3" s="1"/>
  <c r="BD456" i="4" s="1"/>
  <c r="BS332" i="3" a="1"/>
  <c r="BS332" i="3" s="1"/>
  <c r="BP332" i="3" a="1"/>
  <c r="BP332" i="3" s="1"/>
  <c r="BE456" i="4" s="1"/>
  <c r="BM332" i="3" a="1"/>
  <c r="BM332" i="3" s="1"/>
  <c r="BB456" i="4" s="1"/>
  <c r="BQ332" i="3" a="1"/>
  <c r="BQ332" i="3" s="1"/>
  <c r="BF456" i="4" s="1"/>
  <c r="BE391" i="3" a="1"/>
  <c r="BE391" i="3" s="1"/>
  <c r="BJ391" i="3"/>
  <c r="BH391" i="3" a="1"/>
  <c r="BH391" i="3" s="1"/>
  <c r="BK391" i="3" a="1"/>
  <c r="BK391" i="3" s="1"/>
  <c r="BF391" i="3" a="1"/>
  <c r="BF391" i="3" s="1"/>
  <c r="BI391" i="3" a="1"/>
  <c r="BI391" i="3" s="1"/>
  <c r="BG391" i="3" a="1"/>
  <c r="BG391" i="3" s="1"/>
  <c r="AM391" i="3" a="1"/>
  <c r="AM391" i="3" s="1"/>
  <c r="AK391" i="3" a="1"/>
  <c r="AK391" i="3" s="1"/>
  <c r="AL391" i="3"/>
  <c r="BF113" i="3" a="1"/>
  <c r="BF113" i="3" s="1"/>
  <c r="AV49" i="4" s="1"/>
  <c r="BJ113" i="3"/>
  <c r="AZ49" i="4" s="1"/>
  <c r="BG113" i="3" a="1"/>
  <c r="BG113" i="3" s="1"/>
  <c r="AW49" i="4" s="1"/>
  <c r="BK113" i="3" a="1"/>
  <c r="BK113" i="3" s="1"/>
  <c r="BA49" i="4" s="1"/>
  <c r="BH113" i="3" a="1"/>
  <c r="BH113" i="3" s="1"/>
  <c r="AX49" i="4" s="1"/>
  <c r="BE113" i="3" a="1"/>
  <c r="BE113" i="3" s="1"/>
  <c r="AU49" i="4" s="1"/>
  <c r="BI113" i="3" a="1"/>
  <c r="BI113" i="3" s="1"/>
  <c r="AY49" i="4" s="1"/>
  <c r="BO129" i="3" a="1"/>
  <c r="BO129" i="3" s="1"/>
  <c r="BD91" i="4" s="1"/>
  <c r="BQ129" i="3" a="1"/>
  <c r="BQ129" i="3" s="1"/>
  <c r="BF91" i="4" s="1"/>
  <c r="BN129" i="3" a="1"/>
  <c r="BN129" i="3" s="1"/>
  <c r="BC91" i="4" s="1"/>
  <c r="BM129" i="3" a="1"/>
  <c r="BM129" i="3" s="1"/>
  <c r="BB91" i="4" s="1"/>
  <c r="BP129" i="3" a="1"/>
  <c r="BP129" i="3" s="1"/>
  <c r="BE91" i="4" s="1"/>
  <c r="BS129" i="3" a="1"/>
  <c r="BS129" i="3" s="1"/>
  <c r="BH91" i="4" s="1"/>
  <c r="BR129" i="3"/>
  <c r="BG91" i="4" s="1"/>
  <c r="BS145" i="3" a="1"/>
  <c r="BS145" i="3" s="1"/>
  <c r="BH207" i="4" s="1"/>
  <c r="BN145" i="3" a="1"/>
  <c r="BN145" i="3" s="1"/>
  <c r="BC207" i="4" s="1"/>
  <c r="BM145" i="3" a="1"/>
  <c r="BM145" i="3" s="1"/>
  <c r="BB207" i="4" s="1"/>
  <c r="BP145" i="3" a="1"/>
  <c r="BP145" i="3" s="1"/>
  <c r="BE207" i="4" s="1"/>
  <c r="BO145" i="3" a="1"/>
  <c r="BO145" i="3" s="1"/>
  <c r="BD207" i="4" s="1"/>
  <c r="BR145" i="3"/>
  <c r="BG207" i="4" s="1"/>
  <c r="BQ145" i="3" a="1"/>
  <c r="BQ145" i="3" s="1"/>
  <c r="BF207" i="4" s="1"/>
  <c r="BQ161" i="3" a="1"/>
  <c r="BQ161" i="3" s="1"/>
  <c r="BF225" i="4" s="1"/>
  <c r="BM161" i="3" a="1"/>
  <c r="BM161" i="3" s="1"/>
  <c r="BB225" i="4" s="1"/>
  <c r="BS161" i="3" a="1"/>
  <c r="BS161" i="3" s="1"/>
  <c r="BH225" i="4" s="1"/>
  <c r="BO161" i="3" a="1"/>
  <c r="BO161" i="3" s="1"/>
  <c r="BD225" i="4" s="1"/>
  <c r="BN161" i="3" a="1"/>
  <c r="BN161" i="3" s="1"/>
  <c r="BC225" i="4" s="1"/>
  <c r="BP161" i="3" a="1"/>
  <c r="BP161" i="3" s="1"/>
  <c r="BE225" i="4" s="1"/>
  <c r="BR161" i="3"/>
  <c r="BG225" i="4" s="1"/>
  <c r="BN215" i="3" a="1"/>
  <c r="BN215" i="3" s="1"/>
  <c r="BC286" i="4" s="1"/>
  <c r="BR215" i="3"/>
  <c r="BG286" i="4" s="1"/>
  <c r="BO215" i="3" a="1"/>
  <c r="BO215" i="3" s="1"/>
  <c r="BD286" i="4" s="1"/>
  <c r="BS215" i="3" a="1"/>
  <c r="BS215" i="3" s="1"/>
  <c r="BH286" i="4" s="1"/>
  <c r="BP215" i="3" a="1"/>
  <c r="BP215" i="3" s="1"/>
  <c r="BE286" i="4" s="1"/>
  <c r="BM215" i="3" a="1"/>
  <c r="BM215" i="3" s="1"/>
  <c r="BB286" i="4" s="1"/>
  <c r="BQ215" i="3" a="1"/>
  <c r="BQ215" i="3" s="1"/>
  <c r="BF286" i="4" s="1"/>
  <c r="AW246" i="3" a="1"/>
  <c r="AW246" i="3" s="1"/>
  <c r="AY246" i="3" a="1"/>
  <c r="AY246" i="3" s="1"/>
  <c r="AZ246" i="3" a="1"/>
  <c r="AZ246" i="3" s="1"/>
  <c r="BB246" i="3"/>
  <c r="BC246" i="3" a="1"/>
  <c r="BC246" i="3" s="1"/>
  <c r="BA246" i="3" a="1"/>
  <c r="BA246" i="3" s="1"/>
  <c r="AX246" i="3" a="1"/>
  <c r="AX246" i="3" s="1"/>
  <c r="BJ246" i="3"/>
  <c r="BK246" i="3" a="1"/>
  <c r="BK246" i="3" s="1"/>
  <c r="BF246" i="3" a="1"/>
  <c r="BF246" i="3" s="1"/>
  <c r="BH246" i="3" a="1"/>
  <c r="BH246" i="3" s="1"/>
  <c r="BG246" i="3" a="1"/>
  <c r="BG246" i="3" s="1"/>
  <c r="BI246" i="3" a="1"/>
  <c r="BI246" i="3" s="1"/>
  <c r="BE246" i="3" a="1"/>
  <c r="BE246" i="3" s="1"/>
  <c r="BM277" i="3" a="1"/>
  <c r="BM277" i="3" s="1"/>
  <c r="BB395" i="4" s="1"/>
  <c r="BN277" i="3" a="1"/>
  <c r="BN277" i="3" s="1"/>
  <c r="BC395" i="4" s="1"/>
  <c r="BQ277" i="3" a="1"/>
  <c r="BQ277" i="3" s="1"/>
  <c r="BF395" i="4" s="1"/>
  <c r="BP277" i="3" a="1"/>
  <c r="BP277" i="3" s="1"/>
  <c r="BE395" i="4" s="1"/>
  <c r="BS277" i="3" a="1"/>
  <c r="BS277" i="3" s="1"/>
  <c r="BO277" i="3" a="1"/>
  <c r="BO277" i="3" s="1"/>
  <c r="BD395" i="4" s="1"/>
  <c r="BR277" i="3"/>
  <c r="BB293" i="3"/>
  <c r="AY293" i="3" a="1"/>
  <c r="AY293" i="3" s="1"/>
  <c r="AW293" i="3" a="1"/>
  <c r="AW293" i="3" s="1"/>
  <c r="AX293" i="3" a="1"/>
  <c r="AX293" i="3" s="1"/>
  <c r="BA293" i="3" a="1"/>
  <c r="BA293" i="3" s="1"/>
  <c r="BC293" i="3" a="1"/>
  <c r="BC293" i="3" s="1"/>
  <c r="AZ293" i="3" a="1"/>
  <c r="AZ293" i="3" s="1"/>
  <c r="BQ309" i="3" a="1"/>
  <c r="BQ309" i="3" s="1"/>
  <c r="BM309" i="3" a="1"/>
  <c r="BM309" i="3" s="1"/>
  <c r="BS309" i="3" a="1"/>
  <c r="BS309" i="3" s="1"/>
  <c r="BO309" i="3" a="1"/>
  <c r="BO309" i="3" s="1"/>
  <c r="BR309" i="3"/>
  <c r="BN309" i="3" a="1"/>
  <c r="BN309" i="3" s="1"/>
  <c r="BP309" i="3" a="1"/>
  <c r="BP309" i="3" s="1"/>
  <c r="BM336" i="3" a="1"/>
  <c r="BM336" i="3" s="1"/>
  <c r="BQ336" i="3" a="1"/>
  <c r="BQ336" i="3" s="1"/>
  <c r="BO336" i="3" a="1"/>
  <c r="BO336" i="3" s="1"/>
  <c r="BS336" i="3" a="1"/>
  <c r="BS336" i="3" s="1"/>
  <c r="BP336" i="3" a="1"/>
  <c r="BP336" i="3" s="1"/>
  <c r="BR336" i="3"/>
  <c r="BN336" i="3" a="1"/>
  <c r="BN336" i="3" s="1"/>
  <c r="AR336" i="3" a="1"/>
  <c r="AR336" i="3" s="1"/>
  <c r="AO336" i="3" a="1"/>
  <c r="AO336" i="3" s="1"/>
  <c r="AS336" i="3" a="1"/>
  <c r="AS336" i="3" s="1"/>
  <c r="AP336" i="3" a="1"/>
  <c r="AP336" i="3" s="1"/>
  <c r="AT336" i="3"/>
  <c r="AU336" i="3" a="1"/>
  <c r="AU336" i="3" s="1"/>
  <c r="AQ336" i="3" a="1"/>
  <c r="AQ336" i="3" s="1"/>
  <c r="AM372" i="3" a="1"/>
  <c r="AM372" i="3" s="1"/>
  <c r="AK372" i="3" a="1"/>
  <c r="AK372" i="3" s="1"/>
  <c r="AL372" i="3"/>
  <c r="AL388" i="3"/>
  <c r="AM388" i="3" a="1"/>
  <c r="AM388" i="3" s="1"/>
  <c r="AK388" i="3" a="1"/>
  <c r="AK388" i="3" s="1"/>
  <c r="AW404" i="3" a="1"/>
  <c r="AW404" i="3" s="1"/>
  <c r="BB404" i="3"/>
  <c r="AZ404" i="3" a="1"/>
  <c r="AZ404" i="3" s="1"/>
  <c r="BC404" i="3" a="1"/>
  <c r="BC404" i="3" s="1"/>
  <c r="AX404" i="3" a="1"/>
  <c r="AX404" i="3" s="1"/>
  <c r="BA404" i="3" a="1"/>
  <c r="BA404" i="3" s="1"/>
  <c r="AY404" i="3" a="1"/>
  <c r="AY404" i="3" s="1"/>
  <c r="AT320" i="3"/>
  <c r="AZ320" i="3" a="1"/>
  <c r="AZ320" i="3" s="1"/>
  <c r="AW320" i="3" a="1"/>
  <c r="AW320" i="3" s="1"/>
  <c r="BA320" i="3" a="1"/>
  <c r="BA320" i="3" s="1"/>
  <c r="AX320" i="3" a="1"/>
  <c r="AX320" i="3" s="1"/>
  <c r="BB320" i="3"/>
  <c r="AY320" i="3" a="1"/>
  <c r="AY320" i="3" s="1"/>
  <c r="BC320" i="3" a="1"/>
  <c r="BC320" i="3" s="1"/>
  <c r="BC387" i="3" a="1"/>
  <c r="BC387" i="3" s="1"/>
  <c r="AW387" i="3" a="1"/>
  <c r="AW387" i="3" s="1"/>
  <c r="AY387" i="3" a="1"/>
  <c r="AY387" i="3" s="1"/>
  <c r="BA387" i="3" a="1"/>
  <c r="BA387" i="3" s="1"/>
  <c r="BB387" i="3"/>
  <c r="AX387" i="3" a="1"/>
  <c r="AX387" i="3" s="1"/>
  <c r="AZ387" i="3" a="1"/>
  <c r="AZ387" i="3" s="1"/>
  <c r="BO26" i="3" a="1"/>
  <c r="BO26" i="3" s="1"/>
  <c r="BD112" i="4" s="1"/>
  <c r="BS26" i="3" a="1"/>
  <c r="BS26" i="3" s="1"/>
  <c r="BH112" i="4" s="1"/>
  <c r="BP26" i="3" a="1"/>
  <c r="BP26" i="3" s="1"/>
  <c r="BE112" i="4" s="1"/>
  <c r="BM26" i="3" a="1"/>
  <c r="BM26" i="3" s="1"/>
  <c r="BB112" i="4" s="1"/>
  <c r="BQ26" i="3" a="1"/>
  <c r="BQ26" i="3" s="1"/>
  <c r="BF112" i="4" s="1"/>
  <c r="BN26" i="3" a="1"/>
  <c r="BN26" i="3" s="1"/>
  <c r="BC112" i="4" s="1"/>
  <c r="BR26" i="3"/>
  <c r="BG112" i="4" s="1"/>
  <c r="BE114" i="3" a="1"/>
  <c r="BE114" i="3" s="1"/>
  <c r="AU50" i="4" s="1"/>
  <c r="BI114" i="3" a="1"/>
  <c r="BI114" i="3" s="1"/>
  <c r="AY50" i="4" s="1"/>
  <c r="BG114" i="3" a="1"/>
  <c r="BG114" i="3" s="1"/>
  <c r="AW50" i="4" s="1"/>
  <c r="BH114" i="3" a="1"/>
  <c r="BH114" i="3" s="1"/>
  <c r="AX50" i="4" s="1"/>
  <c r="BJ114" i="3"/>
  <c r="AZ50" i="4" s="1"/>
  <c r="BF114" i="3" a="1"/>
  <c r="BF114" i="3" s="1"/>
  <c r="AV50" i="4" s="1"/>
  <c r="BK114" i="3" a="1"/>
  <c r="BK114" i="3" s="1"/>
  <c r="BA50" i="4" s="1"/>
  <c r="BP130" i="3" a="1"/>
  <c r="BP130" i="3" s="1"/>
  <c r="BE100" i="4" s="1"/>
  <c r="BR130" i="3"/>
  <c r="BG100" i="4" s="1"/>
  <c r="BN130" i="3" a="1"/>
  <c r="BN130" i="3" s="1"/>
  <c r="BC100" i="4" s="1"/>
  <c r="BS130" i="3" a="1"/>
  <c r="BS130" i="3" s="1"/>
  <c r="BH100" i="4" s="1"/>
  <c r="BM130" i="3" a="1"/>
  <c r="BM130" i="3" s="1"/>
  <c r="BB100" i="4" s="1"/>
  <c r="BO130" i="3" a="1"/>
  <c r="BO130" i="3" s="1"/>
  <c r="BD100" i="4" s="1"/>
  <c r="BQ130" i="3" a="1"/>
  <c r="BQ130" i="3" s="1"/>
  <c r="BF100" i="4" s="1"/>
  <c r="BC146" i="3" a="1"/>
  <c r="BC146" i="3" s="1"/>
  <c r="AT208" i="4" s="1"/>
  <c r="AX146" i="3" a="1"/>
  <c r="AX146" i="3" s="1"/>
  <c r="AO208" i="4" s="1"/>
  <c r="AY146" i="3" a="1"/>
  <c r="AY146" i="3" s="1"/>
  <c r="AP208" i="4" s="1"/>
  <c r="AZ146" i="3" a="1"/>
  <c r="AZ146" i="3" s="1"/>
  <c r="AQ208" i="4" s="1"/>
  <c r="BA146" i="3" a="1"/>
  <c r="BA146" i="3" s="1"/>
  <c r="AR208" i="4" s="1"/>
  <c r="BB146" i="3"/>
  <c r="AS208" i="4" s="1"/>
  <c r="AW146" i="3" a="1"/>
  <c r="AW146" i="3" s="1"/>
  <c r="AN208" i="4" s="1"/>
  <c r="AX162" i="3" a="1"/>
  <c r="AX162" i="3" s="1"/>
  <c r="AO232" i="4" s="1"/>
  <c r="BB162" i="3"/>
  <c r="AS232" i="4" s="1"/>
  <c r="BC162" i="3" a="1"/>
  <c r="BC162" i="3" s="1"/>
  <c r="AT232" i="4" s="1"/>
  <c r="AZ162" i="3" a="1"/>
  <c r="AZ162" i="3" s="1"/>
  <c r="AQ232" i="4" s="1"/>
  <c r="BA162" i="3" a="1"/>
  <c r="BA162" i="3" s="1"/>
  <c r="AR232" i="4" s="1"/>
  <c r="AW162" i="3" a="1"/>
  <c r="AW162" i="3" s="1"/>
  <c r="AN232" i="4" s="1"/>
  <c r="AY162" i="3" a="1"/>
  <c r="AY162" i="3" s="1"/>
  <c r="AP232" i="4" s="1"/>
  <c r="BM216" i="3" a="1"/>
  <c r="BM216" i="3" s="1"/>
  <c r="BB287" i="4" s="1"/>
  <c r="BQ216" i="3" a="1"/>
  <c r="BQ216" i="3" s="1"/>
  <c r="BF287" i="4" s="1"/>
  <c r="BN216" i="3" a="1"/>
  <c r="BN216" i="3" s="1"/>
  <c r="BC287" i="4" s="1"/>
  <c r="BR216" i="3"/>
  <c r="BG287" i="4" s="1"/>
  <c r="BO216" i="3" a="1"/>
  <c r="BO216" i="3" s="1"/>
  <c r="BD287" i="4" s="1"/>
  <c r="BS216" i="3" a="1"/>
  <c r="BS216" i="3" s="1"/>
  <c r="BH287" i="4" s="1"/>
  <c r="BP216" i="3" a="1"/>
  <c r="BP216" i="3" s="1"/>
  <c r="BE287" i="4" s="1"/>
  <c r="AZ278" i="3" a="1"/>
  <c r="AZ278" i="3" s="1"/>
  <c r="BC278" i="3" a="1"/>
  <c r="BC278" i="3" s="1"/>
  <c r="AX278" i="3" a="1"/>
  <c r="AX278" i="3" s="1"/>
  <c r="BA278" i="3" a="1"/>
  <c r="BA278" i="3" s="1"/>
  <c r="AY278" i="3" a="1"/>
  <c r="AY278" i="3" s="1"/>
  <c r="AW278" i="3" a="1"/>
  <c r="AW278" i="3" s="1"/>
  <c r="BB278" i="3"/>
  <c r="AT294" i="3"/>
  <c r="AT310" i="3"/>
  <c r="BP337" i="3" a="1"/>
  <c r="BP337" i="3" s="1"/>
  <c r="BE457" i="4" s="1"/>
  <c r="BN337" i="3" a="1"/>
  <c r="BN337" i="3" s="1"/>
  <c r="BC457" i="4" s="1"/>
  <c r="BR337" i="3"/>
  <c r="BS337" i="3" a="1"/>
  <c r="BS337" i="3" s="1"/>
  <c r="BM337" i="3" a="1"/>
  <c r="BM337" i="3" s="1"/>
  <c r="BB457" i="4" s="1"/>
  <c r="BO337" i="3" a="1"/>
  <c r="BO337" i="3" s="1"/>
  <c r="BD457" i="4" s="1"/>
  <c r="BQ337" i="3" a="1"/>
  <c r="BQ337" i="3" s="1"/>
  <c r="BF457" i="4" s="1"/>
  <c r="AL373" i="3"/>
  <c r="AM373" i="3" a="1"/>
  <c r="AM373" i="3" s="1"/>
  <c r="AK373" i="3" a="1"/>
  <c r="AK373" i="3" s="1"/>
  <c r="AO389" i="3" a="1"/>
  <c r="AO389" i="3" s="1"/>
  <c r="AT389" i="3"/>
  <c r="AR389" i="3" a="1"/>
  <c r="AR389" i="3" s="1"/>
  <c r="AU389" i="3" a="1"/>
  <c r="AU389" i="3" s="1"/>
  <c r="AP389" i="3" a="1"/>
  <c r="AP389" i="3" s="1"/>
  <c r="AS389" i="3" a="1"/>
  <c r="AS389" i="3" s="1"/>
  <c r="AQ389" i="3" a="1"/>
  <c r="AQ389" i="3" s="1"/>
  <c r="AK405" i="3" a="1"/>
  <c r="AK405" i="3" s="1"/>
  <c r="AL405" i="3"/>
  <c r="AM405" i="3" a="1"/>
  <c r="AM405" i="3" s="1"/>
  <c r="BG405" i="3" a="1"/>
  <c r="BG405" i="3" s="1"/>
  <c r="BE405" i="3" a="1"/>
  <c r="BE405" i="3" s="1"/>
  <c r="BJ405" i="3"/>
  <c r="BH405" i="3" a="1"/>
  <c r="BH405" i="3" s="1"/>
  <c r="BK405" i="3" a="1"/>
  <c r="BK405" i="3" s="1"/>
  <c r="BF405" i="3" a="1"/>
  <c r="BF405" i="3" s="1"/>
  <c r="BI405" i="3" a="1"/>
  <c r="BI405" i="3" s="1"/>
  <c r="AY104" i="3" a="1"/>
  <c r="AY104" i="3" s="1"/>
  <c r="AP234" i="4" s="1"/>
  <c r="BB104" i="3"/>
  <c r="AS234" i="4" s="1"/>
  <c r="AZ104" i="3" a="1"/>
  <c r="AZ104" i="3" s="1"/>
  <c r="AQ234" i="4" s="1"/>
  <c r="AW104" i="3" a="1"/>
  <c r="AW104" i="3" s="1"/>
  <c r="AN234" i="4" s="1"/>
  <c r="BA104" i="3" a="1"/>
  <c r="BA104" i="3" s="1"/>
  <c r="AR234" i="4" s="1"/>
  <c r="AX104" i="3" a="1"/>
  <c r="AX104" i="3" s="1"/>
  <c r="AO234" i="4" s="1"/>
  <c r="BC104" i="3" a="1"/>
  <c r="BC104" i="3" s="1"/>
  <c r="AT234" i="4" s="1"/>
  <c r="BI136" i="3" a="1"/>
  <c r="BI136" i="3" s="1"/>
  <c r="AY106" i="4" s="1"/>
  <c r="BE136" i="3" a="1"/>
  <c r="BE136" i="3" s="1"/>
  <c r="AU106" i="4" s="1"/>
  <c r="BG136" i="3" a="1"/>
  <c r="BG136" i="3" s="1"/>
  <c r="AW106" i="4" s="1"/>
  <c r="BK136" i="3" a="1"/>
  <c r="BK136" i="3" s="1"/>
  <c r="BA106" i="4" s="1"/>
  <c r="BF136" i="3" a="1"/>
  <c r="BF136" i="3" s="1"/>
  <c r="AV106" i="4" s="1"/>
  <c r="BH136" i="3" a="1"/>
  <c r="BH136" i="3" s="1"/>
  <c r="AX106" i="4" s="1"/>
  <c r="BJ136" i="3"/>
  <c r="AZ106" i="4" s="1"/>
  <c r="BN168" i="3" a="1"/>
  <c r="BN168" i="3" s="1"/>
  <c r="BC246" i="4" s="1"/>
  <c r="BP168" i="3" a="1"/>
  <c r="BP168" i="3" s="1"/>
  <c r="BE246" i="4" s="1"/>
  <c r="BS168" i="3" a="1"/>
  <c r="BS168" i="3" s="1"/>
  <c r="BH246" i="4" s="1"/>
  <c r="BR168" i="3"/>
  <c r="BG246" i="4" s="1"/>
  <c r="BQ168" i="3" a="1"/>
  <c r="BQ168" i="3" s="1"/>
  <c r="BF246" i="4" s="1"/>
  <c r="BM168" i="3" a="1"/>
  <c r="BM168" i="3" s="1"/>
  <c r="BB246" i="4" s="1"/>
  <c r="BO168" i="3" a="1"/>
  <c r="BO168" i="3" s="1"/>
  <c r="BD246" i="4" s="1"/>
  <c r="AW232" i="3" a="1"/>
  <c r="AW232" i="3" s="1"/>
  <c r="AN280" i="4" s="1"/>
  <c r="BA232" i="3" a="1"/>
  <c r="BA232" i="3" s="1"/>
  <c r="AR280" i="4" s="1"/>
  <c r="AX232" i="3" a="1"/>
  <c r="AX232" i="3" s="1"/>
  <c r="AO280" i="4" s="1"/>
  <c r="BB232" i="3"/>
  <c r="AS280" i="4" s="1"/>
  <c r="AY232" i="3" a="1"/>
  <c r="AY232" i="3" s="1"/>
  <c r="AP280" i="4" s="1"/>
  <c r="BC232" i="3" a="1"/>
  <c r="BC232" i="3" s="1"/>
  <c r="AT280" i="4" s="1"/>
  <c r="AZ232" i="3" a="1"/>
  <c r="AZ232" i="3" s="1"/>
  <c r="AQ280" i="4" s="1"/>
  <c r="BH232" i="3" a="1"/>
  <c r="BH232" i="3" s="1"/>
  <c r="AX280" i="4" s="1"/>
  <c r="BE232" i="3" a="1"/>
  <c r="BE232" i="3" s="1"/>
  <c r="AU280" i="4" s="1"/>
  <c r="BI232" i="3" a="1"/>
  <c r="BI232" i="3" s="1"/>
  <c r="AY280" i="4" s="1"/>
  <c r="BF232" i="3" a="1"/>
  <c r="BF232" i="3" s="1"/>
  <c r="AV280" i="4" s="1"/>
  <c r="BJ232" i="3"/>
  <c r="AZ280" i="4" s="1"/>
  <c r="BK232" i="3" a="1"/>
  <c r="BK232" i="3" s="1"/>
  <c r="BA280" i="4" s="1"/>
  <c r="BG232" i="3" a="1"/>
  <c r="BG232" i="3" s="1"/>
  <c r="AW280" i="4" s="1"/>
  <c r="AT360" i="3"/>
  <c r="AX23" i="3" a="1"/>
  <c r="AX23" i="3" s="1"/>
  <c r="AO93" i="4" s="1"/>
  <c r="BB23" i="3"/>
  <c r="AS93" i="4" s="1"/>
  <c r="AY23" i="3" a="1"/>
  <c r="AY23" i="3" s="1"/>
  <c r="AP93" i="4" s="1"/>
  <c r="BC23" i="3" a="1"/>
  <c r="BC23" i="3" s="1"/>
  <c r="AT93" i="4" s="1"/>
  <c r="AZ23" i="3" a="1"/>
  <c r="AZ23" i="3" s="1"/>
  <c r="AQ93" i="4" s="1"/>
  <c r="AW23" i="3" a="1"/>
  <c r="AW23" i="3" s="1"/>
  <c r="AN93" i="4" s="1"/>
  <c r="BA23" i="3" a="1"/>
  <c r="BA23" i="3" s="1"/>
  <c r="AR93" i="4" s="1"/>
  <c r="BB111" i="3"/>
  <c r="AS53" i="4" s="1"/>
  <c r="AX111" i="3" a="1"/>
  <c r="AX111" i="3" s="1"/>
  <c r="AO53" i="4" s="1"/>
  <c r="AY111" i="3" a="1"/>
  <c r="AY111" i="3" s="1"/>
  <c r="AP53" i="4" s="1"/>
  <c r="BA111" i="3" a="1"/>
  <c r="BA111" i="3" s="1"/>
  <c r="AR53" i="4" s="1"/>
  <c r="AZ111" i="3" a="1"/>
  <c r="AZ111" i="3" s="1"/>
  <c r="AQ53" i="4" s="1"/>
  <c r="BC111" i="3" a="1"/>
  <c r="BC111" i="3" s="1"/>
  <c r="AT53" i="4" s="1"/>
  <c r="AW111" i="3" a="1"/>
  <c r="AW111" i="3" s="1"/>
  <c r="AN53" i="4" s="1"/>
  <c r="BQ127" i="3" a="1"/>
  <c r="BQ127" i="3" s="1"/>
  <c r="BF83" i="4" s="1"/>
  <c r="BM127" i="3" a="1"/>
  <c r="BM127" i="3" s="1"/>
  <c r="BB83" i="4" s="1"/>
  <c r="BS127" i="3" a="1"/>
  <c r="BS127" i="3" s="1"/>
  <c r="BH83" i="4" s="1"/>
  <c r="BO127" i="3" a="1"/>
  <c r="BO127" i="3" s="1"/>
  <c r="BD83" i="4" s="1"/>
  <c r="BN127" i="3" a="1"/>
  <c r="BN127" i="3" s="1"/>
  <c r="BC83" i="4" s="1"/>
  <c r="BP127" i="3" a="1"/>
  <c r="BP127" i="3" s="1"/>
  <c r="BE83" i="4" s="1"/>
  <c r="BR127" i="3"/>
  <c r="BG83" i="4" s="1"/>
  <c r="BQ143" i="3" a="1"/>
  <c r="BQ143" i="3" s="1"/>
  <c r="BF211" i="4" s="1"/>
  <c r="BM143" i="3" a="1"/>
  <c r="BM143" i="3" s="1"/>
  <c r="BB211" i="4" s="1"/>
  <c r="BS143" i="3" a="1"/>
  <c r="BS143" i="3" s="1"/>
  <c r="BH211" i="4" s="1"/>
  <c r="BO143" i="3" a="1"/>
  <c r="BO143" i="3" s="1"/>
  <c r="BD211" i="4" s="1"/>
  <c r="BP143" i="3" a="1"/>
  <c r="BP143" i="3" s="1"/>
  <c r="BE211" i="4" s="1"/>
  <c r="BR143" i="3"/>
  <c r="BG211" i="4" s="1"/>
  <c r="BN143" i="3" a="1"/>
  <c r="BN143" i="3" s="1"/>
  <c r="BC211" i="4" s="1"/>
  <c r="AZ179" i="3" a="1"/>
  <c r="AZ179" i="3" s="1"/>
  <c r="AW179" i="3" a="1"/>
  <c r="AW179" i="3" s="1"/>
  <c r="BA179" i="3" a="1"/>
  <c r="BA179" i="3" s="1"/>
  <c r="AX179" i="3" a="1"/>
  <c r="AX179" i="3" s="1"/>
  <c r="BB179" i="3"/>
  <c r="AY179" i="3" a="1"/>
  <c r="AY179" i="3" s="1"/>
  <c r="BC179" i="3" a="1"/>
  <c r="BC179" i="3" s="1"/>
  <c r="BP213" i="3" a="1"/>
  <c r="BP213" i="3" s="1"/>
  <c r="BE290" i="4" s="1"/>
  <c r="BM213" i="3" a="1"/>
  <c r="BM213" i="3" s="1"/>
  <c r="BB290" i="4" s="1"/>
  <c r="BQ213" i="3" a="1"/>
  <c r="BQ213" i="3" s="1"/>
  <c r="BF290" i="4" s="1"/>
  <c r="BN213" i="3" a="1"/>
  <c r="BN213" i="3" s="1"/>
  <c r="BC290" i="4" s="1"/>
  <c r="BR213" i="3"/>
  <c r="BG290" i="4" s="1"/>
  <c r="BO213" i="3" a="1"/>
  <c r="BO213" i="3" s="1"/>
  <c r="BD290" i="4" s="1"/>
  <c r="BS213" i="3" a="1"/>
  <c r="BS213" i="3" s="1"/>
  <c r="BH290" i="4" s="1"/>
  <c r="AY244" i="3" a="1"/>
  <c r="AY244" i="3" s="1"/>
  <c r="BB244" i="3"/>
  <c r="AW244" i="3" a="1"/>
  <c r="AW244" i="3" s="1"/>
  <c r="AZ244" i="3" a="1"/>
  <c r="AZ244" i="3" s="1"/>
  <c r="BA244" i="3" a="1"/>
  <c r="BA244" i="3" s="1"/>
  <c r="BC244" i="3" a="1"/>
  <c r="BC244" i="3" s="1"/>
  <c r="AX244" i="3" a="1"/>
  <c r="AX244" i="3" s="1"/>
  <c r="BN275" i="3" a="1"/>
  <c r="BN275" i="3" s="1"/>
  <c r="BC373" i="4" s="1"/>
  <c r="BQ275" i="3" a="1"/>
  <c r="BQ275" i="3" s="1"/>
  <c r="BF373" i="4" s="1"/>
  <c r="BP275" i="3" a="1"/>
  <c r="BP275" i="3" s="1"/>
  <c r="BE373" i="4" s="1"/>
  <c r="BS275" i="3" a="1"/>
  <c r="BS275" i="3" s="1"/>
  <c r="BR275" i="3"/>
  <c r="BO275" i="3" a="1"/>
  <c r="BO275" i="3" s="1"/>
  <c r="BD373" i="4" s="1"/>
  <c r="BM275" i="3" a="1"/>
  <c r="BM275" i="3" s="1"/>
  <c r="BB373" i="4" s="1"/>
  <c r="AT291" i="3"/>
  <c r="BH307" i="3" a="1"/>
  <c r="BH307" i="3" s="1"/>
  <c r="BF307" i="3" a="1"/>
  <c r="BF307" i="3" s="1"/>
  <c r="BJ307" i="3"/>
  <c r="BI307" i="3" a="1"/>
  <c r="BI307" i="3" s="1"/>
  <c r="BK307" i="3" a="1"/>
  <c r="BK307" i="3" s="1"/>
  <c r="BE307" i="3" a="1"/>
  <c r="BE307" i="3" s="1"/>
  <c r="BG307" i="3" a="1"/>
  <c r="BG307" i="3" s="1"/>
  <c r="BO331" i="3" a="1"/>
  <c r="BO331" i="3" s="1"/>
  <c r="BS331" i="3" a="1"/>
  <c r="BS331" i="3" s="1"/>
  <c r="BP331" i="3" a="1"/>
  <c r="BP331" i="3" s="1"/>
  <c r="BM331" i="3" a="1"/>
  <c r="BM331" i="3" s="1"/>
  <c r="BQ331" i="3" a="1"/>
  <c r="BQ331" i="3" s="1"/>
  <c r="BR331" i="3"/>
  <c r="BN331" i="3" a="1"/>
  <c r="BN331" i="3" s="1"/>
  <c r="AK370" i="3" a="1"/>
  <c r="AK370" i="3" s="1"/>
  <c r="AL370" i="3"/>
  <c r="AM370" i="3" a="1"/>
  <c r="AM370" i="3" s="1"/>
  <c r="BM386" i="3" a="1"/>
  <c r="BM386" i="3" s="1"/>
  <c r="BR386" i="3"/>
  <c r="BP386" i="3" a="1"/>
  <c r="BP386" i="3" s="1"/>
  <c r="BS386" i="3" a="1"/>
  <c r="BS386" i="3" s="1"/>
  <c r="BN386" i="3" a="1"/>
  <c r="BN386" i="3" s="1"/>
  <c r="BQ386" i="3" a="1"/>
  <c r="BQ386" i="3" s="1"/>
  <c r="BO386" i="3" a="1"/>
  <c r="BO386" i="3" s="1"/>
  <c r="AU386" i="3" a="1"/>
  <c r="AU386" i="3" s="1"/>
  <c r="AO386" i="3" a="1"/>
  <c r="AO386" i="3" s="1"/>
  <c r="AQ386" i="3" a="1"/>
  <c r="AQ386" i="3" s="1"/>
  <c r="AS386" i="3" a="1"/>
  <c r="AS386" i="3" s="1"/>
  <c r="AR386" i="3" a="1"/>
  <c r="AR386" i="3" s="1"/>
  <c r="AT386" i="3"/>
  <c r="AP386" i="3" a="1"/>
  <c r="AP386" i="3" s="1"/>
  <c r="BK402" i="3" a="1"/>
  <c r="BK402" i="3" s="1"/>
  <c r="BE402" i="3" a="1"/>
  <c r="BE402" i="3" s="1"/>
  <c r="BG402" i="3" a="1"/>
  <c r="BG402" i="3" s="1"/>
  <c r="BI402" i="3" a="1"/>
  <c r="BI402" i="3" s="1"/>
  <c r="BF402" i="3" a="1"/>
  <c r="BF402" i="3" s="1"/>
  <c r="BH402" i="3" a="1"/>
  <c r="BH402" i="3" s="1"/>
  <c r="BJ402" i="3"/>
  <c r="BM108" i="3" a="1"/>
  <c r="BM108" i="3" s="1"/>
  <c r="BB44" i="4" s="1"/>
  <c r="BS108" i="3" a="1"/>
  <c r="BS108" i="3" s="1"/>
  <c r="BH44" i="4" s="1"/>
  <c r="BO108" i="3" a="1"/>
  <c r="BO108" i="3" s="1"/>
  <c r="BD44" i="4" s="1"/>
  <c r="BQ108" i="3" a="1"/>
  <c r="BQ108" i="3" s="1"/>
  <c r="BF44" i="4" s="1"/>
  <c r="BN108" i="3" a="1"/>
  <c r="BN108" i="3" s="1"/>
  <c r="BC44" i="4" s="1"/>
  <c r="BP108" i="3" a="1"/>
  <c r="BP108" i="3" s="1"/>
  <c r="BE44" i="4" s="1"/>
  <c r="BR108" i="3"/>
  <c r="BG44" i="4" s="1"/>
  <c r="BP172" i="3" a="1"/>
  <c r="BP172" i="3" s="1"/>
  <c r="BE244" i="4" s="1"/>
  <c r="BR172" i="3"/>
  <c r="BG244" i="4" s="1"/>
  <c r="BN172" i="3" a="1"/>
  <c r="BN172" i="3" s="1"/>
  <c r="BC244" i="4" s="1"/>
  <c r="BS172" i="3" a="1"/>
  <c r="BS172" i="3" s="1"/>
  <c r="BH244" i="4" s="1"/>
  <c r="BO172" i="3" a="1"/>
  <c r="BO172" i="3" s="1"/>
  <c r="BD244" i="4" s="1"/>
  <c r="BQ172" i="3" a="1"/>
  <c r="BQ172" i="3" s="1"/>
  <c r="BF244" i="4" s="1"/>
  <c r="BM172" i="3" a="1"/>
  <c r="BM172" i="3" s="1"/>
  <c r="BB244" i="4" s="1"/>
  <c r="AW172" i="3" a="1"/>
  <c r="AW172" i="3" s="1"/>
  <c r="AN244" i="4" s="1"/>
  <c r="BC172" i="3" a="1"/>
  <c r="BC172" i="3" s="1"/>
  <c r="AT244" i="4" s="1"/>
  <c r="AY172" i="3" a="1"/>
  <c r="AY172" i="3" s="1"/>
  <c r="AP244" i="4" s="1"/>
  <c r="AX172" i="3" a="1"/>
  <c r="AX172" i="3" s="1"/>
  <c r="AO244" i="4" s="1"/>
  <c r="BA172" i="3" a="1"/>
  <c r="BA172" i="3" s="1"/>
  <c r="AR244" i="4" s="1"/>
  <c r="BB172" i="3"/>
  <c r="AS244" i="4" s="1"/>
  <c r="AZ172" i="3" a="1"/>
  <c r="AZ172" i="3" s="1"/>
  <c r="AQ244" i="4" s="1"/>
  <c r="AP241" i="3" a="1"/>
  <c r="AP241" i="3" s="1"/>
  <c r="AT241" i="3"/>
  <c r="AQ241" i="3" a="1"/>
  <c r="AQ241" i="3" s="1"/>
  <c r="AU241" i="3" a="1"/>
  <c r="AU241" i="3" s="1"/>
  <c r="AR241" i="3" a="1"/>
  <c r="AR241" i="3" s="1"/>
  <c r="AS241" i="3" a="1"/>
  <c r="AS241" i="3" s="1"/>
  <c r="AO241" i="3" a="1"/>
  <c r="AO241" i="3" s="1"/>
  <c r="AW292" i="3" a="1"/>
  <c r="AW292" i="3" s="1"/>
  <c r="AN369" i="4" s="1"/>
  <c r="BB292" i="3"/>
  <c r="AY292" i="3" a="1"/>
  <c r="AY292" i="3" s="1"/>
  <c r="AP369" i="4" s="1"/>
  <c r="BC292" i="3" a="1"/>
  <c r="BC292" i="3" s="1"/>
  <c r="AZ292" i="3" a="1"/>
  <c r="AZ292" i="3" s="1"/>
  <c r="AQ369" i="4" s="1"/>
  <c r="BA292" i="3" a="1"/>
  <c r="BA292" i="3" s="1"/>
  <c r="AR369" i="4" s="1"/>
  <c r="AX292" i="3" a="1"/>
  <c r="AX292" i="3" s="1"/>
  <c r="AO369" i="4" s="1"/>
  <c r="AX371" i="3" a="1"/>
  <c r="AX371" i="3" s="1"/>
  <c r="BB371" i="3"/>
  <c r="AY371" i="3" a="1"/>
  <c r="AY371" i="3" s="1"/>
  <c r="BC371" i="3" a="1"/>
  <c r="BC371" i="3" s="1"/>
  <c r="AZ371" i="3" a="1"/>
  <c r="AZ371" i="3" s="1"/>
  <c r="AW371" i="3" a="1"/>
  <c r="AW371" i="3" s="1"/>
  <c r="BA371" i="3" a="1"/>
  <c r="BA371" i="3" s="1"/>
  <c r="BE407" i="3" a="1"/>
  <c r="BE407" i="3" s="1"/>
  <c r="BJ407" i="3"/>
  <c r="BH407" i="3" a="1"/>
  <c r="BH407" i="3" s="1"/>
  <c r="BK407" i="3" a="1"/>
  <c r="BK407" i="3" s="1"/>
  <c r="BF407" i="3" a="1"/>
  <c r="BF407" i="3" s="1"/>
  <c r="BI407" i="3" a="1"/>
  <c r="BI407" i="3" s="1"/>
  <c r="BG407" i="3" a="1"/>
  <c r="BG407" i="3" s="1"/>
  <c r="AQ407" i="3" a="1"/>
  <c r="AQ407" i="3" s="1"/>
  <c r="AO407" i="3" a="1"/>
  <c r="AO407" i="3" s="1"/>
  <c r="AT407" i="3"/>
  <c r="AR407" i="3" a="1"/>
  <c r="AR407" i="3" s="1"/>
  <c r="AU407" i="3" a="1"/>
  <c r="AU407" i="3" s="1"/>
  <c r="AS407" i="3" a="1"/>
  <c r="AS407" i="3" s="1"/>
  <c r="AP407" i="3" a="1"/>
  <c r="AP407" i="3" s="1"/>
  <c r="A1" i="2"/>
  <c r="D2" i="8"/>
  <c r="F2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M15" i="1" s="1"/>
  <c r="O17" i="8"/>
  <c r="N15" i="1" s="1"/>
  <c r="V28" i="8"/>
  <c r="T28" i="8"/>
  <c r="U28" i="8"/>
  <c r="S28" i="8"/>
  <c r="BA43" i="4" l="1"/>
  <c r="BA75" i="4"/>
  <c r="AO51" i="4"/>
  <c r="AO72" i="4"/>
  <c r="K250" i="3"/>
  <c r="I257" i="3"/>
  <c r="K261" i="3"/>
  <c r="I259" i="3"/>
  <c r="K254" i="3"/>
  <c r="I253" i="3"/>
  <c r="K248" i="3"/>
  <c r="I249" i="3"/>
  <c r="D425" i="4"/>
  <c r="D423" i="4"/>
  <c r="D421" i="4"/>
  <c r="I250" i="3"/>
  <c r="K260" i="3"/>
  <c r="I261" i="3"/>
  <c r="K255" i="3"/>
  <c r="I254" i="3"/>
  <c r="K251" i="3"/>
  <c r="I248" i="3"/>
  <c r="D424" i="4"/>
  <c r="K257" i="3"/>
  <c r="K253" i="3"/>
  <c r="I252" i="3"/>
  <c r="K249" i="3"/>
  <c r="I247" i="3"/>
  <c r="K256" i="3"/>
  <c r="I260" i="3"/>
  <c r="K258" i="3"/>
  <c r="I255" i="3"/>
  <c r="K252" i="3"/>
  <c r="I251" i="3"/>
  <c r="D420" i="4"/>
  <c r="K247" i="3"/>
  <c r="I256" i="3"/>
  <c r="K259" i="3"/>
  <c r="I258" i="3"/>
  <c r="D336" i="4"/>
  <c r="D275" i="4"/>
  <c r="D271" i="4"/>
  <c r="D267" i="4"/>
  <c r="D263" i="4"/>
  <c r="D197" i="4"/>
  <c r="D193" i="4"/>
  <c r="D189" i="4"/>
  <c r="D185" i="4"/>
  <c r="D24" i="4"/>
  <c r="D28" i="4"/>
  <c r="D32" i="4"/>
  <c r="D36" i="4"/>
  <c r="D17" i="4"/>
  <c r="D13" i="4"/>
  <c r="D410" i="4"/>
  <c r="D415" i="4"/>
  <c r="D331" i="4"/>
  <c r="D264" i="4"/>
  <c r="D190" i="4"/>
  <c r="D31" i="4"/>
  <c r="D14" i="4"/>
  <c r="D335" i="4"/>
  <c r="D274" i="4"/>
  <c r="D270" i="4"/>
  <c r="D266" i="4"/>
  <c r="D262" i="4"/>
  <c r="D196" i="4"/>
  <c r="D192" i="4"/>
  <c r="D188" i="4"/>
  <c r="D184" i="4"/>
  <c r="D25" i="4"/>
  <c r="D29" i="4"/>
  <c r="D33" i="4"/>
  <c r="D37" i="4"/>
  <c r="D16" i="4"/>
  <c r="D407" i="4"/>
  <c r="D412" i="4"/>
  <c r="D272" i="4"/>
  <c r="D260" i="4"/>
  <c r="D186" i="4"/>
  <c r="D35" i="4"/>
  <c r="D409" i="4"/>
  <c r="I14" i="3"/>
  <c r="D334" i="4"/>
  <c r="D273" i="4"/>
  <c r="D269" i="4"/>
  <c r="D265" i="4"/>
  <c r="D261" i="4"/>
  <c r="D195" i="4"/>
  <c r="D191" i="4"/>
  <c r="D187" i="4"/>
  <c r="D183" i="4"/>
  <c r="D26" i="4"/>
  <c r="D30" i="4"/>
  <c r="D34" i="4"/>
  <c r="D38" i="4"/>
  <c r="D15" i="4"/>
  <c r="D408" i="4"/>
  <c r="D413" i="4"/>
  <c r="K14" i="3"/>
  <c r="D268" i="4"/>
  <c r="D194" i="4"/>
  <c r="D182" i="4"/>
  <c r="D27" i="4"/>
  <c r="D23" i="4"/>
  <c r="D414" i="4"/>
  <c r="K49" i="3"/>
  <c r="I48" i="3"/>
  <c r="K246" i="3"/>
  <c r="I49" i="3"/>
  <c r="K245" i="3"/>
  <c r="I245" i="3"/>
  <c r="K73" i="3"/>
  <c r="I246" i="3"/>
  <c r="K48" i="3"/>
  <c r="I73" i="3"/>
  <c r="AV57" i="4"/>
  <c r="AV70" i="4"/>
  <c r="AZ43" i="4"/>
  <c r="AZ75" i="4"/>
  <c r="AU43" i="4"/>
  <c r="AU75" i="4"/>
  <c r="AR51" i="4"/>
  <c r="AR72" i="4"/>
  <c r="AS51" i="4"/>
  <c r="AS72" i="4"/>
  <c r="AP56" i="4"/>
  <c r="AP71" i="4"/>
  <c r="AO56" i="4"/>
  <c r="AO71" i="4"/>
  <c r="BH48" i="4"/>
  <c r="BH73" i="4"/>
  <c r="AQ42" i="4"/>
  <c r="AQ69" i="4"/>
  <c r="AN42" i="4"/>
  <c r="AN69" i="4"/>
  <c r="BA45" i="4"/>
  <c r="BA74" i="4"/>
  <c r="AY45" i="4"/>
  <c r="AY74" i="4"/>
  <c r="AQ48" i="4"/>
  <c r="AQ73" i="4"/>
  <c r="AZ42" i="4"/>
  <c r="AZ69" i="4"/>
  <c r="BA42" i="4"/>
  <c r="BA69" i="4"/>
  <c r="AU48" i="4"/>
  <c r="AU73" i="4"/>
  <c r="BE42" i="4"/>
  <c r="BE69" i="4"/>
  <c r="BC42" i="4"/>
  <c r="BC69" i="4"/>
  <c r="BB45" i="4"/>
  <c r="BB74" i="4"/>
  <c r="BE57" i="4"/>
  <c r="BE70" i="4"/>
  <c r="BG57" i="4"/>
  <c r="BG70" i="4"/>
  <c r="BH51" i="4"/>
  <c r="BH72" i="4"/>
  <c r="BF51" i="4"/>
  <c r="BF72" i="4"/>
  <c r="AZ56" i="4"/>
  <c r="AZ71" i="4"/>
  <c r="AU56" i="4"/>
  <c r="AU71" i="4"/>
  <c r="AS45" i="4"/>
  <c r="AS74" i="4"/>
  <c r="BF43" i="4"/>
  <c r="BF75" i="4"/>
  <c r="BB43" i="4"/>
  <c r="BB75" i="4"/>
  <c r="AN57" i="4"/>
  <c r="AN70" i="4"/>
  <c r="AQ43" i="4"/>
  <c r="AQ75" i="4"/>
  <c r="AV51" i="4"/>
  <c r="AV72" i="4"/>
  <c r="BA51" i="4"/>
  <c r="BA72" i="4"/>
  <c r="BE56" i="4"/>
  <c r="BE71" i="4"/>
  <c r="BF56" i="4"/>
  <c r="BF71" i="4"/>
  <c r="BA57" i="4"/>
  <c r="BA70" i="4"/>
  <c r="AZ57" i="4"/>
  <c r="AZ70" i="4"/>
  <c r="AN56" i="4"/>
  <c r="AN71" i="4"/>
  <c r="BC48" i="4"/>
  <c r="BC73" i="4"/>
  <c r="AW57" i="4"/>
  <c r="AW70" i="4"/>
  <c r="AU57" i="4"/>
  <c r="AU70" i="4"/>
  <c r="AX43" i="4"/>
  <c r="AX75" i="4"/>
  <c r="AY43" i="4"/>
  <c r="AY75" i="4"/>
  <c r="AP51" i="4"/>
  <c r="AP72" i="4"/>
  <c r="AQ51" i="4"/>
  <c r="AQ72" i="4"/>
  <c r="AT56" i="4"/>
  <c r="AT71" i="4"/>
  <c r="BF48" i="4"/>
  <c r="BF73" i="4"/>
  <c r="BD48" i="4"/>
  <c r="BD73" i="4"/>
  <c r="AO42" i="4"/>
  <c r="AO69" i="4"/>
  <c r="AP42" i="4"/>
  <c r="AP69" i="4"/>
  <c r="AW45" i="4"/>
  <c r="AW74" i="4"/>
  <c r="AU45" i="4"/>
  <c r="AU74" i="4"/>
  <c r="AN48" i="4"/>
  <c r="AN73" i="4"/>
  <c r="AP48" i="4"/>
  <c r="AP73" i="4"/>
  <c r="AX42" i="4"/>
  <c r="AX69" i="4"/>
  <c r="AU42" i="4"/>
  <c r="AU69" i="4"/>
  <c r="AZ48" i="4"/>
  <c r="AZ73" i="4"/>
  <c r="AX48" i="4"/>
  <c r="AX73" i="4"/>
  <c r="BB42" i="4"/>
  <c r="BB69" i="4"/>
  <c r="BH42" i="4"/>
  <c r="BH69" i="4"/>
  <c r="BG45" i="4"/>
  <c r="BG74" i="4"/>
  <c r="BE45" i="4"/>
  <c r="BE74" i="4"/>
  <c r="BH57" i="4"/>
  <c r="BH70" i="4"/>
  <c r="BD57" i="4"/>
  <c r="BD70" i="4"/>
  <c r="BB51" i="4"/>
  <c r="BB72" i="4"/>
  <c r="AX56" i="4"/>
  <c r="AX71" i="4"/>
  <c r="AY56" i="4"/>
  <c r="AY71" i="4"/>
  <c r="AQ45" i="4"/>
  <c r="AQ74" i="4"/>
  <c r="AO45" i="4"/>
  <c r="AO74" i="4"/>
  <c r="BC43" i="4"/>
  <c r="BC75" i="4"/>
  <c r="BG43" i="4"/>
  <c r="BG75" i="4"/>
  <c r="AP57" i="4"/>
  <c r="AP70" i="4"/>
  <c r="AT57" i="4"/>
  <c r="AT70" i="4"/>
  <c r="AR43" i="4"/>
  <c r="AR75" i="4"/>
  <c r="AT43" i="4"/>
  <c r="AT75" i="4"/>
  <c r="AX51" i="4"/>
  <c r="AX72" i="4"/>
  <c r="AU51" i="4"/>
  <c r="AU72" i="4"/>
  <c r="BD56" i="4"/>
  <c r="BD71" i="4"/>
  <c r="BC56" i="4"/>
  <c r="BC71" i="4"/>
  <c r="AN51" i="4"/>
  <c r="AN72" i="4"/>
  <c r="BE48" i="4"/>
  <c r="BE73" i="4"/>
  <c r="AX57" i="4"/>
  <c r="AX70" i="4"/>
  <c r="AY57" i="4"/>
  <c r="AY70" i="4"/>
  <c r="AV43" i="4"/>
  <c r="AV75" i="4"/>
  <c r="AW43" i="4"/>
  <c r="AW75" i="4"/>
  <c r="AT51" i="4"/>
  <c r="AT72" i="4"/>
  <c r="AR56" i="4"/>
  <c r="AR71" i="4"/>
  <c r="AS56" i="4"/>
  <c r="AS71" i="4"/>
  <c r="BB48" i="4"/>
  <c r="BB73" i="4"/>
  <c r="BG48" i="4"/>
  <c r="BG73" i="4"/>
  <c r="AR42" i="4"/>
  <c r="AR69" i="4"/>
  <c r="AS42" i="4"/>
  <c r="AS69" i="4"/>
  <c r="AZ45" i="4"/>
  <c r="AZ74" i="4"/>
  <c r="AX45" i="4"/>
  <c r="AX74" i="4"/>
  <c r="AO48" i="4"/>
  <c r="AO73" i="4"/>
  <c r="AR48" i="4"/>
  <c r="AR73" i="4"/>
  <c r="AV42" i="4"/>
  <c r="AV69" i="4"/>
  <c r="AY42" i="4"/>
  <c r="AY69" i="4"/>
  <c r="AV48" i="4"/>
  <c r="AV73" i="4"/>
  <c r="BA48" i="4"/>
  <c r="BA73" i="4"/>
  <c r="BF42" i="4"/>
  <c r="BF69" i="4"/>
  <c r="BG42" i="4"/>
  <c r="BG69" i="4"/>
  <c r="BC45" i="4"/>
  <c r="BC74" i="4"/>
  <c r="BH45" i="4"/>
  <c r="BH74" i="4"/>
  <c r="BF57" i="4"/>
  <c r="BF70" i="4"/>
  <c r="BC57" i="4"/>
  <c r="BC70" i="4"/>
  <c r="BC51" i="4"/>
  <c r="BC72" i="4"/>
  <c r="BE51" i="4"/>
  <c r="BE72" i="4"/>
  <c r="AW56" i="4"/>
  <c r="AW71" i="4"/>
  <c r="AT45" i="4"/>
  <c r="AT74" i="4"/>
  <c r="AR45" i="4"/>
  <c r="AR74" i="4"/>
  <c r="BD43" i="4"/>
  <c r="BD75" i="4"/>
  <c r="AS57" i="4"/>
  <c r="AS70" i="4"/>
  <c r="AO57" i="4"/>
  <c r="AO70" i="4"/>
  <c r="AP43" i="4"/>
  <c r="AP75" i="4"/>
  <c r="AO43" i="4"/>
  <c r="AO75" i="4"/>
  <c r="AY51" i="4"/>
  <c r="AY72" i="4"/>
  <c r="BB56" i="4"/>
  <c r="BB71" i="4"/>
  <c r="BG56" i="4"/>
  <c r="BG71" i="4"/>
  <c r="AQ56" i="4"/>
  <c r="AQ71" i="4"/>
  <c r="AT42" i="4"/>
  <c r="AT69" i="4"/>
  <c r="AV45" i="4"/>
  <c r="AV74" i="4"/>
  <c r="AT48" i="4"/>
  <c r="AT73" i="4"/>
  <c r="AS48" i="4"/>
  <c r="AS73" i="4"/>
  <c r="AW42" i="4"/>
  <c r="AW69" i="4"/>
  <c r="AY48" i="4"/>
  <c r="AY73" i="4"/>
  <c r="AW48" i="4"/>
  <c r="AW73" i="4"/>
  <c r="BD42" i="4"/>
  <c r="BD69" i="4"/>
  <c r="BF45" i="4"/>
  <c r="BF74" i="4"/>
  <c r="BD45" i="4"/>
  <c r="BD74" i="4"/>
  <c r="BB57" i="4"/>
  <c r="BB70" i="4"/>
  <c r="BD51" i="4"/>
  <c r="BD72" i="4"/>
  <c r="BG51" i="4"/>
  <c r="BG72" i="4"/>
  <c r="AV56" i="4"/>
  <c r="AV71" i="4"/>
  <c r="BA56" i="4"/>
  <c r="BA71" i="4"/>
  <c r="AP45" i="4"/>
  <c r="AP74" i="4"/>
  <c r="AN45" i="4"/>
  <c r="AN74" i="4"/>
  <c r="BE43" i="4"/>
  <c r="BE75" i="4"/>
  <c r="BH43" i="4"/>
  <c r="BH75" i="4"/>
  <c r="AQ57" i="4"/>
  <c r="AQ70" i="4"/>
  <c r="AR57" i="4"/>
  <c r="AR70" i="4"/>
  <c r="AN43" i="4"/>
  <c r="AN75" i="4"/>
  <c r="AS43" i="4"/>
  <c r="AS75" i="4"/>
  <c r="AZ51" i="4"/>
  <c r="AZ72" i="4"/>
  <c r="AW51" i="4"/>
  <c r="AW72" i="4"/>
  <c r="BH56" i="4"/>
  <c r="BH71" i="4"/>
  <c r="AT383" i="4"/>
  <c r="AU353" i="4"/>
  <c r="AU362" i="4"/>
  <c r="AU346" i="4"/>
  <c r="AR353" i="4"/>
  <c r="AR346" i="4"/>
  <c r="AR362" i="4"/>
  <c r="BH455" i="4"/>
  <c r="BG346" i="4"/>
  <c r="BG362" i="4"/>
  <c r="BG353" i="4"/>
  <c r="BF346" i="4"/>
  <c r="BF353" i="4"/>
  <c r="BF362" i="4"/>
  <c r="AX353" i="4"/>
  <c r="AX362" i="4"/>
  <c r="AX346" i="4"/>
  <c r="AO346" i="4"/>
  <c r="AO353" i="4"/>
  <c r="AO362" i="4"/>
  <c r="AQ353" i="4"/>
  <c r="AQ346" i="4"/>
  <c r="AQ362" i="4"/>
  <c r="BC362" i="4"/>
  <c r="BC346" i="4"/>
  <c r="BC353" i="4"/>
  <c r="BH353" i="4"/>
  <c r="BH346" i="4"/>
  <c r="BH362" i="4"/>
  <c r="AY332" i="4"/>
  <c r="AY345" i="4"/>
  <c r="AY352" i="4"/>
  <c r="AY361" i="4"/>
  <c r="AT332" i="4"/>
  <c r="AT361" i="4"/>
  <c r="AT345" i="4"/>
  <c r="AT352" i="4"/>
  <c r="AS332" i="4"/>
  <c r="AS361" i="4"/>
  <c r="AS345" i="4"/>
  <c r="AS352" i="4"/>
  <c r="BA332" i="4"/>
  <c r="BA345" i="4"/>
  <c r="BA352" i="4"/>
  <c r="BA361" i="4"/>
  <c r="AZ332" i="4"/>
  <c r="AZ345" i="4"/>
  <c r="AZ361" i="4"/>
  <c r="AZ352" i="4"/>
  <c r="AP332" i="4"/>
  <c r="AP345" i="4"/>
  <c r="AP352" i="4"/>
  <c r="AP361" i="4"/>
  <c r="AR332" i="4"/>
  <c r="AR361" i="4"/>
  <c r="AR352" i="4"/>
  <c r="AR345" i="4"/>
  <c r="AY346" i="4"/>
  <c r="AY353" i="4"/>
  <c r="AY362" i="4"/>
  <c r="AT346" i="4"/>
  <c r="AT362" i="4"/>
  <c r="AT353" i="4"/>
  <c r="BE346" i="4"/>
  <c r="BE353" i="4"/>
  <c r="BE362" i="4"/>
  <c r="BD346" i="4"/>
  <c r="BD353" i="4"/>
  <c r="BD362" i="4"/>
  <c r="AV332" i="4"/>
  <c r="AV361" i="4"/>
  <c r="AV345" i="4"/>
  <c r="AV352" i="4"/>
  <c r="AQ332" i="4"/>
  <c r="AQ345" i="4"/>
  <c r="AQ352" i="4"/>
  <c r="AQ361" i="4"/>
  <c r="AV353" i="4"/>
  <c r="AV346" i="4"/>
  <c r="AV362" i="4"/>
  <c r="AP346" i="4"/>
  <c r="AP362" i="4"/>
  <c r="AP353" i="4"/>
  <c r="BA346" i="4"/>
  <c r="BA353" i="4"/>
  <c r="BA362" i="4"/>
  <c r="AN346" i="4"/>
  <c r="AN362" i="4"/>
  <c r="AN353" i="4"/>
  <c r="AW353" i="4"/>
  <c r="AW362" i="4"/>
  <c r="AW346" i="4"/>
  <c r="AZ353" i="4"/>
  <c r="AZ346" i="4"/>
  <c r="AZ362" i="4"/>
  <c r="AS346" i="4"/>
  <c r="AS353" i="4"/>
  <c r="AS362" i="4"/>
  <c r="BB346" i="4"/>
  <c r="BB353" i="4"/>
  <c r="BB362" i="4"/>
  <c r="AN332" i="4"/>
  <c r="AN345" i="4"/>
  <c r="AN352" i="4"/>
  <c r="AN361" i="4"/>
  <c r="AW332" i="4"/>
  <c r="AW352" i="4"/>
  <c r="AW345" i="4"/>
  <c r="AW361" i="4"/>
  <c r="AO332" i="4"/>
  <c r="AO345" i="4"/>
  <c r="AO352" i="4"/>
  <c r="AO361" i="4"/>
  <c r="AX332" i="4"/>
  <c r="AX345" i="4"/>
  <c r="AX361" i="4"/>
  <c r="AX352" i="4"/>
  <c r="Q37" i="4"/>
  <c r="Q30" i="4"/>
  <c r="Q24" i="4"/>
  <c r="I34" i="4"/>
  <c r="I31" i="4"/>
  <c r="I29" i="4"/>
  <c r="U30" i="4"/>
  <c r="U25" i="4"/>
  <c r="U34" i="4"/>
  <c r="U36" i="4"/>
  <c r="R37" i="4"/>
  <c r="R23" i="4"/>
  <c r="R25" i="4"/>
  <c r="Y26" i="4"/>
  <c r="Y37" i="4"/>
  <c r="Y24" i="4"/>
  <c r="T23" i="4"/>
  <c r="T29" i="4"/>
  <c r="T35" i="4"/>
  <c r="T24" i="4"/>
  <c r="X26" i="4"/>
  <c r="X24" i="4"/>
  <c r="W30" i="4"/>
  <c r="W38" i="4"/>
  <c r="W33" i="4"/>
  <c r="W32" i="4"/>
  <c r="W34" i="4"/>
  <c r="P23" i="4"/>
  <c r="P37" i="4"/>
  <c r="P32" i="4"/>
  <c r="P35" i="4"/>
  <c r="O31" i="4"/>
  <c r="O25" i="4"/>
  <c r="O33" i="4"/>
  <c r="S36" i="4"/>
  <c r="S26" i="4"/>
  <c r="S29" i="4"/>
  <c r="S24" i="4"/>
  <c r="V34" i="4"/>
  <c r="V25" i="4"/>
  <c r="V24" i="4"/>
  <c r="V36" i="4"/>
  <c r="Q35" i="4"/>
  <c r="Q27" i="4"/>
  <c r="Q26" i="4"/>
  <c r="Q33" i="4"/>
  <c r="Q36" i="4"/>
  <c r="I23" i="4"/>
  <c r="I32" i="4"/>
  <c r="I25" i="4"/>
  <c r="U37" i="4"/>
  <c r="U32" i="4"/>
  <c r="R35" i="4"/>
  <c r="R32" i="4"/>
  <c r="R36" i="4"/>
  <c r="Y35" i="4"/>
  <c r="Y38" i="4"/>
  <c r="Y31" i="4"/>
  <c r="Y33" i="4"/>
  <c r="Y23" i="4"/>
  <c r="Y36" i="4"/>
  <c r="T31" i="4"/>
  <c r="T25" i="4"/>
  <c r="T38" i="4"/>
  <c r="T36" i="4"/>
  <c r="X35" i="4"/>
  <c r="X38" i="4"/>
  <c r="X23" i="4"/>
  <c r="X37" i="4"/>
  <c r="X36" i="4"/>
  <c r="W27" i="4"/>
  <c r="W26" i="4"/>
  <c r="W29" i="4"/>
  <c r="W23" i="4"/>
  <c r="W28" i="4"/>
  <c r="P34" i="4"/>
  <c r="P38" i="4"/>
  <c r="P31" i="4"/>
  <c r="P29" i="4"/>
  <c r="P28" i="4"/>
  <c r="O23" i="4"/>
  <c r="O32" i="4"/>
  <c r="O37" i="4"/>
  <c r="S38" i="4"/>
  <c r="S23" i="4"/>
  <c r="S31" i="4"/>
  <c r="S25" i="4"/>
  <c r="V30" i="4"/>
  <c r="Q38" i="4"/>
  <c r="Q31" i="4"/>
  <c r="Q29" i="4"/>
  <c r="Q23" i="4"/>
  <c r="Q32" i="4"/>
  <c r="I38" i="4"/>
  <c r="I28" i="4"/>
  <c r="I30" i="4"/>
  <c r="U23" i="4"/>
  <c r="U33" i="4"/>
  <c r="U35" i="4"/>
  <c r="R38" i="4"/>
  <c r="R30" i="4"/>
  <c r="R33" i="4"/>
  <c r="Y34" i="4"/>
  <c r="Y29" i="4"/>
  <c r="Y32" i="4"/>
  <c r="T33" i="4"/>
  <c r="T30" i="4"/>
  <c r="T37" i="4"/>
  <c r="T32" i="4"/>
  <c r="X27" i="4"/>
  <c r="X34" i="4"/>
  <c r="X31" i="4"/>
  <c r="X29" i="4"/>
  <c r="X33" i="4"/>
  <c r="X32" i="4"/>
  <c r="W31" i="4"/>
  <c r="W25" i="4"/>
  <c r="W37" i="4"/>
  <c r="W24" i="4"/>
  <c r="P27" i="4"/>
  <c r="P30" i="4"/>
  <c r="P25" i="4"/>
  <c r="P24" i="4"/>
  <c r="O30" i="4"/>
  <c r="O36" i="4"/>
  <c r="S37" i="4"/>
  <c r="S35" i="4"/>
  <c r="S32" i="4"/>
  <c r="V26" i="4"/>
  <c r="V33" i="4"/>
  <c r="V23" i="4"/>
  <c r="V32" i="4"/>
  <c r="V38" i="4"/>
  <c r="Q34" i="4"/>
  <c r="Q25" i="4"/>
  <c r="Q28" i="4"/>
  <c r="I37" i="4"/>
  <c r="I24" i="4"/>
  <c r="I27" i="4"/>
  <c r="I26" i="4"/>
  <c r="I33" i="4"/>
  <c r="I36" i="4"/>
  <c r="U29" i="4"/>
  <c r="U38" i="4"/>
  <c r="U24" i="4"/>
  <c r="R26" i="4"/>
  <c r="R29" i="4"/>
  <c r="R24" i="4"/>
  <c r="Y30" i="4"/>
  <c r="Y25" i="4"/>
  <c r="T27" i="4"/>
  <c r="T26" i="4"/>
  <c r="T28" i="4"/>
  <c r="X30" i="4"/>
  <c r="X25" i="4"/>
  <c r="X28" i="4"/>
  <c r="W36" i="4"/>
  <c r="W35" i="4"/>
  <c r="P26" i="4"/>
  <c r="P36" i="4"/>
  <c r="P33" i="4"/>
  <c r="O26" i="4"/>
  <c r="O29" i="4"/>
  <c r="O24" i="4"/>
  <c r="O34" i="4"/>
  <c r="S33" i="4"/>
  <c r="S27" i="4"/>
  <c r="S30" i="4"/>
  <c r="S28" i="4"/>
  <c r="V31" i="4"/>
  <c r="V29" i="4"/>
  <c r="V37" i="4"/>
  <c r="BA455" i="4"/>
  <c r="AZ303" i="4"/>
  <c r="AU303" i="4"/>
  <c r="AN303" i="4"/>
  <c r="AS303" i="4"/>
  <c r="BF303" i="4"/>
  <c r="BH303" i="4"/>
  <c r="BA303" i="4"/>
  <c r="AW303" i="4"/>
  <c r="AP303" i="4"/>
  <c r="AT303" i="4"/>
  <c r="BC303" i="4"/>
  <c r="AV303" i="4"/>
  <c r="AY303" i="4"/>
  <c r="AO303" i="4"/>
  <c r="BD303" i="4"/>
  <c r="BE303" i="4"/>
  <c r="AX303" i="4"/>
  <c r="AR303" i="4"/>
  <c r="AQ303" i="4"/>
  <c r="BB303" i="4"/>
  <c r="BG303" i="4"/>
  <c r="BD126" i="4"/>
  <c r="BD120" i="4"/>
  <c r="BC126" i="4"/>
  <c r="BC120" i="4"/>
  <c r="BA125" i="4"/>
  <c r="BA119" i="4"/>
  <c r="AZ125" i="4"/>
  <c r="AZ119" i="4"/>
  <c r="AX126" i="4"/>
  <c r="AX120" i="4"/>
  <c r="AY126" i="4"/>
  <c r="AY120" i="4"/>
  <c r="AN126" i="4"/>
  <c r="AN120" i="4"/>
  <c r="AO126" i="4"/>
  <c r="AO120" i="4"/>
  <c r="BB125" i="4"/>
  <c r="BB119" i="4"/>
  <c r="BH125" i="4"/>
  <c r="BH119" i="4"/>
  <c r="AQ125" i="4"/>
  <c r="AQ119" i="4"/>
  <c r="AS125" i="4"/>
  <c r="AS119" i="4"/>
  <c r="BB126" i="4"/>
  <c r="BB120" i="4"/>
  <c r="BE126" i="4"/>
  <c r="BE120" i="4"/>
  <c r="AX125" i="4"/>
  <c r="AX119" i="4"/>
  <c r="AV125" i="4"/>
  <c r="AV119" i="4"/>
  <c r="BA126" i="4"/>
  <c r="BA120" i="4"/>
  <c r="AT126" i="4"/>
  <c r="AT120" i="4"/>
  <c r="AQ126" i="4"/>
  <c r="AQ120" i="4"/>
  <c r="BG125" i="4"/>
  <c r="BG119" i="4"/>
  <c r="AO125" i="4"/>
  <c r="AO119" i="4"/>
  <c r="AT125" i="4"/>
  <c r="AT119" i="4"/>
  <c r="BH126" i="4"/>
  <c r="BH120" i="4"/>
  <c r="BG126" i="4"/>
  <c r="BG120" i="4"/>
  <c r="AY125" i="4"/>
  <c r="AY119" i="4"/>
  <c r="AV126" i="4"/>
  <c r="AV120" i="4"/>
  <c r="AU126" i="4"/>
  <c r="AU120" i="4"/>
  <c r="AR126" i="4"/>
  <c r="AR120" i="4"/>
  <c r="AS126" i="4"/>
  <c r="AS120" i="4"/>
  <c r="BF125" i="4"/>
  <c r="BF119" i="4"/>
  <c r="BE125" i="4"/>
  <c r="BE119" i="4"/>
  <c r="AR125" i="4"/>
  <c r="AR119" i="4"/>
  <c r="BF126" i="4"/>
  <c r="BF120" i="4"/>
  <c r="AU125" i="4"/>
  <c r="AU119" i="4"/>
  <c r="AW125" i="4"/>
  <c r="AW119" i="4"/>
  <c r="AZ126" i="4"/>
  <c r="AZ120" i="4"/>
  <c r="AW126" i="4"/>
  <c r="AW120" i="4"/>
  <c r="AP126" i="4"/>
  <c r="AP120" i="4"/>
  <c r="BC125" i="4"/>
  <c r="BC119" i="4"/>
  <c r="BD125" i="4"/>
  <c r="BD119" i="4"/>
  <c r="AP125" i="4"/>
  <c r="AP119" i="4"/>
  <c r="AN125" i="4"/>
  <c r="AN119" i="4"/>
  <c r="BA378" i="4"/>
  <c r="AS373" i="4"/>
  <c r="AS385" i="4"/>
  <c r="BG459" i="4"/>
  <c r="BA459" i="4"/>
  <c r="AZ451" i="4"/>
  <c r="BG435" i="4"/>
  <c r="AS439" i="4"/>
  <c r="BH456" i="4"/>
  <c r="BA387" i="4"/>
  <c r="BH398" i="4"/>
  <c r="AT457" i="4"/>
  <c r="AZ377" i="4"/>
  <c r="AZ382" i="4"/>
  <c r="BA383" i="4"/>
  <c r="AZ389" i="4"/>
  <c r="BG431" i="4"/>
  <c r="BG432" i="4"/>
  <c r="AS432" i="4"/>
  <c r="AZ449" i="4"/>
  <c r="BH439" i="4"/>
  <c r="BH373" i="4"/>
  <c r="BH457" i="4"/>
  <c r="BA458" i="4"/>
  <c r="AS370" i="4"/>
  <c r="AT386" i="4"/>
  <c r="AZ385" i="4"/>
  <c r="BH387" i="4"/>
  <c r="AT378" i="4"/>
  <c r="BA370" i="4"/>
  <c r="AZ384" i="4"/>
  <c r="AZ455" i="4"/>
  <c r="AS382" i="4"/>
  <c r="AS383" i="4"/>
  <c r="BG386" i="4"/>
  <c r="BG384" i="4"/>
  <c r="BA377" i="4"/>
  <c r="BG369" i="4"/>
  <c r="AZ456" i="4"/>
  <c r="AZ398" i="4"/>
  <c r="AT387" i="4"/>
  <c r="BG458" i="4"/>
  <c r="AT373" i="4"/>
  <c r="AT443" i="4"/>
  <c r="AL451" i="4"/>
  <c r="AM451" i="4"/>
  <c r="AT459" i="4"/>
  <c r="AZ435" i="4"/>
  <c r="AT451" i="4"/>
  <c r="BH435" i="4"/>
  <c r="AZ431" i="4"/>
  <c r="AT431" i="4"/>
  <c r="AZ432" i="4"/>
  <c r="AT448" i="4"/>
  <c r="AT440" i="4"/>
  <c r="AS434" i="4"/>
  <c r="BH450" i="4"/>
  <c r="AL450" i="4"/>
  <c r="BH442" i="4"/>
  <c r="BA449" i="4"/>
  <c r="BG449" i="4"/>
  <c r="AZ441" i="4"/>
  <c r="AT369" i="4"/>
  <c r="BH395" i="4"/>
  <c r="BG383" i="4"/>
  <c r="AZ458" i="4"/>
  <c r="BH378" i="4"/>
  <c r="BA369" i="4"/>
  <c r="AT389" i="4"/>
  <c r="BG382" i="4"/>
  <c r="BA382" i="4"/>
  <c r="AZ378" i="4"/>
  <c r="AS443" i="4"/>
  <c r="BH443" i="4"/>
  <c r="AS459" i="4"/>
  <c r="BG448" i="4"/>
  <c r="BA448" i="4"/>
  <c r="BG434" i="4"/>
  <c r="BA450" i="4"/>
  <c r="BA442" i="4"/>
  <c r="BA439" i="4"/>
  <c r="AY340" i="4"/>
  <c r="AY333" i="4"/>
  <c r="AT340" i="4"/>
  <c r="AT333" i="4"/>
  <c r="AN340" i="4"/>
  <c r="AN333" i="4"/>
  <c r="AR376" i="4"/>
  <c r="AR400" i="4"/>
  <c r="AP400" i="4"/>
  <c r="AP376" i="4"/>
  <c r="BF371" i="4"/>
  <c r="BF397" i="4"/>
  <c r="BC397" i="4"/>
  <c r="BC371" i="4"/>
  <c r="AV388" i="4"/>
  <c r="AV401" i="4"/>
  <c r="AQ388" i="4"/>
  <c r="AQ401" i="4"/>
  <c r="AW374" i="4"/>
  <c r="AW394" i="4"/>
  <c r="AV374" i="4"/>
  <c r="AV394" i="4"/>
  <c r="BF390" i="4"/>
  <c r="BF402" i="4"/>
  <c r="AY402" i="4"/>
  <c r="AY390" i="4"/>
  <c r="AV402" i="4"/>
  <c r="AV390" i="4"/>
  <c r="AO372" i="4"/>
  <c r="AO399" i="4"/>
  <c r="AO396" i="4"/>
  <c r="AO375" i="4"/>
  <c r="AO390" i="4"/>
  <c r="AO402" i="4"/>
  <c r="AV372" i="4"/>
  <c r="AV399" i="4"/>
  <c r="BA385" i="4"/>
  <c r="BB340" i="4"/>
  <c r="BB333" i="4"/>
  <c r="AU372" i="4"/>
  <c r="AU399" i="4"/>
  <c r="AT370" i="4"/>
  <c r="BG385" i="4"/>
  <c r="BA384" i="4"/>
  <c r="BC340" i="4"/>
  <c r="BC333" i="4"/>
  <c r="BH340" i="4"/>
  <c r="BH333" i="4"/>
  <c r="BD400" i="4"/>
  <c r="BD376" i="4"/>
  <c r="BB376" i="4"/>
  <c r="BB400" i="4"/>
  <c r="AT382" i="4"/>
  <c r="AZ373" i="4"/>
  <c r="AX396" i="4"/>
  <c r="AX375" i="4"/>
  <c r="AW396" i="4"/>
  <c r="AW375" i="4"/>
  <c r="AV397" i="4"/>
  <c r="AV371" i="4"/>
  <c r="BD388" i="4"/>
  <c r="BD401" i="4"/>
  <c r="BC388" i="4"/>
  <c r="BC401" i="4"/>
  <c r="AQ394" i="4"/>
  <c r="AQ374" i="4"/>
  <c r="AR374" i="4"/>
  <c r="AR394" i="4"/>
  <c r="AS398" i="4"/>
  <c r="AY376" i="4"/>
  <c r="AY400" i="4"/>
  <c r="AL387" i="4"/>
  <c r="BE372" i="4"/>
  <c r="BE399" i="4"/>
  <c r="BH384" i="4"/>
  <c r="BA395" i="4"/>
  <c r="BH369" i="4"/>
  <c r="AZ457" i="4"/>
  <c r="BF375" i="4"/>
  <c r="BF396" i="4"/>
  <c r="BB397" i="4"/>
  <c r="BB371" i="4"/>
  <c r="AR388" i="4"/>
  <c r="AR401" i="4"/>
  <c r="AN388" i="4"/>
  <c r="AN401" i="4"/>
  <c r="AU374" i="4"/>
  <c r="AU394" i="4"/>
  <c r="AS377" i="4"/>
  <c r="BA389" i="4"/>
  <c r="BA398" i="4"/>
  <c r="BD402" i="4"/>
  <c r="BD390" i="4"/>
  <c r="AX390" i="4"/>
  <c r="AX402" i="4"/>
  <c r="AR372" i="4"/>
  <c r="AR399" i="4"/>
  <c r="AZ459" i="4"/>
  <c r="AT435" i="4"/>
  <c r="BA435" i="4"/>
  <c r="BA431" i="4"/>
  <c r="BA432" i="4"/>
  <c r="BG440" i="4"/>
  <c r="AZ440" i="4"/>
  <c r="AT434" i="4"/>
  <c r="AS450" i="4"/>
  <c r="AS442" i="4"/>
  <c r="AZ434" i="4"/>
  <c r="BG441" i="4"/>
  <c r="BG433" i="4"/>
  <c r="AZ433" i="4"/>
  <c r="AS433" i="4"/>
  <c r="BH449" i="4"/>
  <c r="BA447" i="4"/>
  <c r="BF376" i="4"/>
  <c r="BF400" i="4"/>
  <c r="AY371" i="4"/>
  <c r="AY397" i="4"/>
  <c r="AP374" i="4"/>
  <c r="AP394" i="4"/>
  <c r="AW400" i="4"/>
  <c r="AW376" i="4"/>
  <c r="BE396" i="4"/>
  <c r="BE375" i="4"/>
  <c r="BG457" i="4"/>
  <c r="AN396" i="4"/>
  <c r="AN375" i="4"/>
  <c r="AZ340" i="4"/>
  <c r="AZ333" i="4"/>
  <c r="AQ390" i="4"/>
  <c r="AQ402" i="4"/>
  <c r="AN376" i="4"/>
  <c r="AN400" i="4"/>
  <c r="AX372" i="4"/>
  <c r="AX399" i="4"/>
  <c r="AW372" i="4"/>
  <c r="AW399" i="4"/>
  <c r="AS386" i="4"/>
  <c r="AS378" i="4"/>
  <c r="AZ386" i="4"/>
  <c r="BH385" i="4"/>
  <c r="BG370" i="4"/>
  <c r="BG340" i="4"/>
  <c r="BG333" i="4"/>
  <c r="BF340" i="4"/>
  <c r="BF333" i="4"/>
  <c r="BG389" i="4"/>
  <c r="AY396" i="4"/>
  <c r="AY375" i="4"/>
  <c r="AX371" i="4"/>
  <c r="AX397" i="4"/>
  <c r="AU371" i="4"/>
  <c r="AU397" i="4"/>
  <c r="BB388" i="4"/>
  <c r="BB401" i="4"/>
  <c r="AO374" i="4"/>
  <c r="AO394" i="4"/>
  <c r="AS389" i="4"/>
  <c r="AX376" i="4"/>
  <c r="AX400" i="4"/>
  <c r="AV376" i="4"/>
  <c r="AV400" i="4"/>
  <c r="BD372" i="4"/>
  <c r="BD399" i="4"/>
  <c r="BF372" i="4"/>
  <c r="BF399" i="4"/>
  <c r="BH382" i="4"/>
  <c r="BD374" i="4"/>
  <c r="BD394" i="4"/>
  <c r="BE374" i="4"/>
  <c r="BE394" i="4"/>
  <c r="AS384" i="4"/>
  <c r="BC396" i="4"/>
  <c r="BC375" i="4"/>
  <c r="BB396" i="4"/>
  <c r="BB375" i="4"/>
  <c r="AS395" i="4"/>
  <c r="BE371" i="4"/>
  <c r="BE397" i="4"/>
  <c r="AX388" i="4"/>
  <c r="AX401" i="4"/>
  <c r="AW388" i="4"/>
  <c r="AW401" i="4"/>
  <c r="AO388" i="4"/>
  <c r="AO401" i="4"/>
  <c r="AX374" i="4"/>
  <c r="AX394" i="4"/>
  <c r="AS455" i="4"/>
  <c r="AT455" i="4"/>
  <c r="AT377" i="4"/>
  <c r="BB402" i="4"/>
  <c r="BB390" i="4"/>
  <c r="AU402" i="4"/>
  <c r="AU390" i="4"/>
  <c r="AW390" i="4"/>
  <c r="AW402" i="4"/>
  <c r="AN372" i="4"/>
  <c r="AS372" i="4" s="1"/>
  <c r="AN399" i="4"/>
  <c r="AS399" i="4" s="1"/>
  <c r="AQ372" i="4"/>
  <c r="AQ399" i="4"/>
  <c r="AZ443" i="4"/>
  <c r="AS435" i="4"/>
  <c r="BG451" i="4"/>
  <c r="AL443" i="4"/>
  <c r="AM435" i="4"/>
  <c r="BH448" i="4"/>
  <c r="AZ448" i="4"/>
  <c r="BH440" i="4"/>
  <c r="BH434" i="4"/>
  <c r="AZ450" i="4"/>
  <c r="AT450" i="4"/>
  <c r="AT442" i="4"/>
  <c r="BA434" i="4"/>
  <c r="BH441" i="4"/>
  <c r="AS441" i="4"/>
  <c r="BH433" i="4"/>
  <c r="BA433" i="4"/>
  <c r="AS449" i="4"/>
  <c r="AT433" i="4"/>
  <c r="AZ447" i="4"/>
  <c r="AT439" i="4"/>
  <c r="BA340" i="4"/>
  <c r="BA333" i="4"/>
  <c r="AN397" i="4"/>
  <c r="AN371" i="4"/>
  <c r="AP390" i="4"/>
  <c r="AP402" i="4"/>
  <c r="AU396" i="4"/>
  <c r="AU375" i="4"/>
  <c r="AU400" i="4"/>
  <c r="AU376" i="4"/>
  <c r="BB372" i="4"/>
  <c r="BB399" i="4"/>
  <c r="AZ395" i="4"/>
  <c r="BB374" i="4"/>
  <c r="BB394" i="4"/>
  <c r="BC394" i="4"/>
  <c r="BC374" i="4"/>
  <c r="BD396" i="4"/>
  <c r="BD375" i="4"/>
  <c r="AW340" i="4"/>
  <c r="AW333" i="4"/>
  <c r="AS340" i="4"/>
  <c r="AS333" i="4"/>
  <c r="BG377" i="4"/>
  <c r="AP375" i="4"/>
  <c r="AP396" i="4"/>
  <c r="AQ396" i="4"/>
  <c r="AQ375" i="4"/>
  <c r="BG395" i="4"/>
  <c r="AX340" i="4"/>
  <c r="AX333" i="4"/>
  <c r="AO340" i="4"/>
  <c r="AO333" i="4"/>
  <c r="AQ340" i="4"/>
  <c r="AQ333" i="4"/>
  <c r="AP397" i="4"/>
  <c r="AP371" i="4"/>
  <c r="AR397" i="4"/>
  <c r="AR371" i="4"/>
  <c r="BH383" i="4"/>
  <c r="BH377" i="4"/>
  <c r="AN402" i="4"/>
  <c r="AN390" i="4"/>
  <c r="AQ376" i="4"/>
  <c r="AQ400" i="4"/>
  <c r="BG378" i="4"/>
  <c r="AS369" i="4"/>
  <c r="BG373" i="4"/>
  <c r="AR396" i="4"/>
  <c r="AR375" i="4"/>
  <c r="AU340" i="4"/>
  <c r="AU333" i="4"/>
  <c r="AV340" i="4"/>
  <c r="AV333" i="4"/>
  <c r="AR340" i="4"/>
  <c r="AR333" i="4"/>
  <c r="AP340" i="4"/>
  <c r="AP333" i="4"/>
  <c r="BG456" i="4"/>
  <c r="AQ397" i="4"/>
  <c r="AQ371" i="4"/>
  <c r="AO397" i="4"/>
  <c r="AO371" i="4"/>
  <c r="BG455" i="4"/>
  <c r="AR390" i="4"/>
  <c r="AR402" i="4"/>
  <c r="AO376" i="4"/>
  <c r="AO400" i="4"/>
  <c r="AZ387" i="4"/>
  <c r="AY372" i="4"/>
  <c r="AY399" i="4"/>
  <c r="BG387" i="4"/>
  <c r="AZ370" i="4"/>
  <c r="BA386" i="4"/>
  <c r="BH370" i="4"/>
  <c r="BE333" i="4"/>
  <c r="BE340" i="4"/>
  <c r="BD340" i="4"/>
  <c r="BD333" i="4"/>
  <c r="BG398" i="4"/>
  <c r="BE376" i="4"/>
  <c r="BE400" i="4"/>
  <c r="BC376" i="4"/>
  <c r="BC400" i="4"/>
  <c r="AZ369" i="4"/>
  <c r="BA373" i="4"/>
  <c r="AS457" i="4"/>
  <c r="AV396" i="4"/>
  <c r="AV375" i="4"/>
  <c r="AS456" i="4"/>
  <c r="AW397" i="4"/>
  <c r="AW371" i="4"/>
  <c r="BF388" i="4"/>
  <c r="BF401" i="4"/>
  <c r="BE388" i="4"/>
  <c r="BE401" i="4"/>
  <c r="AN394" i="4"/>
  <c r="AN374" i="4"/>
  <c r="AT398" i="4"/>
  <c r="AM387" i="4"/>
  <c r="BC372" i="4"/>
  <c r="BC399" i="4"/>
  <c r="BF374" i="4"/>
  <c r="BF394" i="4"/>
  <c r="AT384" i="4"/>
  <c r="BA457" i="4"/>
  <c r="AT395" i="4"/>
  <c r="BA456" i="4"/>
  <c r="BD371" i="4"/>
  <c r="BD397" i="4"/>
  <c r="AY388" i="4"/>
  <c r="AY401" i="4"/>
  <c r="AU388" i="4"/>
  <c r="AU401" i="4"/>
  <c r="AP388" i="4"/>
  <c r="AP401" i="4"/>
  <c r="AY374" i="4"/>
  <c r="AY394" i="4"/>
  <c r="AZ383" i="4"/>
  <c r="BC402" i="4"/>
  <c r="BC390" i="4"/>
  <c r="BE402" i="4"/>
  <c r="BE390" i="4"/>
  <c r="AS387" i="4"/>
  <c r="BH458" i="4"/>
  <c r="AS458" i="4"/>
  <c r="AP372" i="4"/>
  <c r="AP399" i="4"/>
  <c r="AT385" i="4"/>
  <c r="BH459" i="4"/>
  <c r="BG443" i="4"/>
  <c r="BA443" i="4"/>
  <c r="BH451" i="4"/>
  <c r="BA451" i="4"/>
  <c r="AM443" i="4"/>
  <c r="AS451" i="4"/>
  <c r="BH431" i="4"/>
  <c r="AS431" i="4"/>
  <c r="AS448" i="4"/>
  <c r="BH432" i="4"/>
  <c r="AS440" i="4"/>
  <c r="AT432" i="4"/>
  <c r="BA440" i="4"/>
  <c r="BG450" i="4"/>
  <c r="AM450" i="4"/>
  <c r="BG442" i="4"/>
  <c r="AZ442" i="4"/>
  <c r="AZ439" i="4"/>
  <c r="AT441" i="4"/>
  <c r="AT449" i="4"/>
  <c r="BA441" i="4"/>
  <c r="BG439" i="4"/>
  <c r="AT447" i="4"/>
  <c r="I69" i="3"/>
  <c r="I68" i="3"/>
  <c r="I67" i="3"/>
  <c r="I65" i="3"/>
  <c r="K63" i="3"/>
  <c r="K62" i="3"/>
  <c r="K59" i="3"/>
  <c r="I58" i="3"/>
  <c r="K57" i="3"/>
  <c r="K56" i="3"/>
  <c r="K55" i="3"/>
  <c r="I54" i="3"/>
  <c r="K74" i="3"/>
  <c r="K72" i="3"/>
  <c r="K71" i="3"/>
  <c r="K70" i="3"/>
  <c r="K66" i="3"/>
  <c r="I63" i="3"/>
  <c r="I62" i="3"/>
  <c r="K60" i="3"/>
  <c r="I59" i="3"/>
  <c r="I57" i="3"/>
  <c r="I56" i="3"/>
  <c r="I55" i="3"/>
  <c r="I74" i="3"/>
  <c r="I72" i="3"/>
  <c r="I71" i="3"/>
  <c r="I70" i="3"/>
  <c r="I66" i="3"/>
  <c r="K64" i="3"/>
  <c r="K61" i="3"/>
  <c r="I60" i="3"/>
  <c r="K53" i="3"/>
  <c r="I52" i="3"/>
  <c r="K69" i="3"/>
  <c r="K68" i="3"/>
  <c r="K67" i="3"/>
  <c r="K65" i="3"/>
  <c r="I64" i="3"/>
  <c r="I61" i="3"/>
  <c r="K58" i="3"/>
  <c r="K54" i="3"/>
  <c r="I53" i="3"/>
  <c r="K52" i="3"/>
  <c r="E91" i="2"/>
  <c r="E90" i="2"/>
  <c r="K50" i="3"/>
  <c r="M94" i="3"/>
  <c r="K93" i="3"/>
  <c r="K51" i="3"/>
  <c r="I50" i="3"/>
  <c r="K94" i="3"/>
  <c r="I93" i="3"/>
  <c r="I51" i="3"/>
  <c r="I94" i="3"/>
  <c r="O94" i="3"/>
  <c r="E250" i="2"/>
  <c r="E249" i="2"/>
  <c r="K85" i="3"/>
  <c r="K88" i="3"/>
  <c r="I86" i="3"/>
  <c r="M88" i="3"/>
  <c r="K86" i="3"/>
  <c r="I85" i="3"/>
  <c r="I88" i="3"/>
  <c r="K230" i="3"/>
  <c r="K226" i="3"/>
  <c r="K222" i="3"/>
  <c r="K218" i="3"/>
  <c r="K214" i="3"/>
  <c r="K210" i="3"/>
  <c r="K206" i="3"/>
  <c r="K202" i="3"/>
  <c r="K198" i="3"/>
  <c r="K194" i="3"/>
  <c r="K190" i="3"/>
  <c r="K186" i="3"/>
  <c r="K182" i="3"/>
  <c r="K178" i="3"/>
  <c r="K174" i="3"/>
  <c r="K170" i="3"/>
  <c r="K166" i="3"/>
  <c r="K162" i="3"/>
  <c r="K158" i="3"/>
  <c r="K154" i="3"/>
  <c r="K150" i="3"/>
  <c r="K146" i="3"/>
  <c r="K142" i="3"/>
  <c r="K138" i="3"/>
  <c r="K134" i="3"/>
  <c r="K130" i="3"/>
  <c r="K126" i="3"/>
  <c r="K122" i="3"/>
  <c r="K118" i="3"/>
  <c r="K114" i="3"/>
  <c r="K110" i="3"/>
  <c r="K106" i="3"/>
  <c r="K102" i="3"/>
  <c r="K96" i="3"/>
  <c r="K91" i="3"/>
  <c r="K84" i="3"/>
  <c r="K80" i="3"/>
  <c r="K76" i="3"/>
  <c r="K45" i="3"/>
  <c r="K41" i="3"/>
  <c r="K37" i="3"/>
  <c r="K33" i="3"/>
  <c r="K29" i="3"/>
  <c r="K25" i="3"/>
  <c r="K21" i="3"/>
  <c r="K17" i="3"/>
  <c r="K12" i="3"/>
  <c r="K238" i="3"/>
  <c r="K234" i="3"/>
  <c r="K229" i="3"/>
  <c r="K225" i="3"/>
  <c r="K221" i="3"/>
  <c r="K217" i="3"/>
  <c r="K213" i="3"/>
  <c r="K209" i="3"/>
  <c r="K205" i="3"/>
  <c r="K201" i="3"/>
  <c r="K197" i="3"/>
  <c r="K193" i="3"/>
  <c r="K189" i="3"/>
  <c r="K185" i="3"/>
  <c r="K181" i="3"/>
  <c r="K177" i="3"/>
  <c r="K173" i="3"/>
  <c r="K169" i="3"/>
  <c r="K165" i="3"/>
  <c r="K161" i="3"/>
  <c r="K157" i="3"/>
  <c r="K153" i="3"/>
  <c r="K149" i="3"/>
  <c r="K145" i="3"/>
  <c r="K141" i="3"/>
  <c r="K137" i="3"/>
  <c r="K133" i="3"/>
  <c r="K129" i="3"/>
  <c r="K125" i="3"/>
  <c r="K121" i="3"/>
  <c r="K117" i="3"/>
  <c r="K113" i="3"/>
  <c r="K109" i="3"/>
  <c r="K105" i="3"/>
  <c r="K101" i="3"/>
  <c r="K95" i="3"/>
  <c r="K90" i="3"/>
  <c r="K83" i="3"/>
  <c r="K79" i="3"/>
  <c r="K75" i="3"/>
  <c r="K44" i="3"/>
  <c r="K40" i="3"/>
  <c r="K36" i="3"/>
  <c r="K32" i="3"/>
  <c r="K28" i="3"/>
  <c r="K24" i="3"/>
  <c r="K20" i="3"/>
  <c r="K16" i="3"/>
  <c r="K11" i="3"/>
  <c r="K237" i="3"/>
  <c r="K233" i="3"/>
  <c r="K19" i="3"/>
  <c r="K15" i="3"/>
  <c r="K240" i="3"/>
  <c r="K199" i="3"/>
  <c r="K195" i="3"/>
  <c r="K191" i="3"/>
  <c r="K187" i="3"/>
  <c r="K183" i="3"/>
  <c r="K171" i="3"/>
  <c r="K167" i="3"/>
  <c r="K163" i="3"/>
  <c r="K159" i="3"/>
  <c r="K151" i="3"/>
  <c r="K139" i="3"/>
  <c r="K131" i="3"/>
  <c r="K123" i="3"/>
  <c r="K111" i="3"/>
  <c r="K103" i="3"/>
  <c r="K87" i="3"/>
  <c r="K77" i="3"/>
  <c r="K42" i="3"/>
  <c r="K34" i="3"/>
  <c r="K22" i="3"/>
  <c r="K228" i="3"/>
  <c r="K224" i="3"/>
  <c r="K220" i="3"/>
  <c r="K216" i="3"/>
  <c r="K212" i="3"/>
  <c r="K208" i="3"/>
  <c r="K204" i="3"/>
  <c r="K200" i="3"/>
  <c r="K196" i="3"/>
  <c r="K192" i="3"/>
  <c r="K188" i="3"/>
  <c r="K184" i="3"/>
  <c r="K180" i="3"/>
  <c r="K176" i="3"/>
  <c r="K172" i="3"/>
  <c r="K168" i="3"/>
  <c r="K164" i="3"/>
  <c r="K160" i="3"/>
  <c r="K156" i="3"/>
  <c r="K152" i="3"/>
  <c r="K148" i="3"/>
  <c r="K144" i="3"/>
  <c r="K140" i="3"/>
  <c r="K136" i="3"/>
  <c r="K132" i="3"/>
  <c r="K128" i="3"/>
  <c r="K124" i="3"/>
  <c r="K120" i="3"/>
  <c r="K116" i="3"/>
  <c r="K112" i="3"/>
  <c r="K108" i="3"/>
  <c r="K104" i="3"/>
  <c r="K100" i="3"/>
  <c r="K98" i="3"/>
  <c r="K89" i="3"/>
  <c r="K82" i="3"/>
  <c r="K78" i="3"/>
  <c r="K47" i="3"/>
  <c r="K43" i="3"/>
  <c r="K39" i="3"/>
  <c r="K35" i="3"/>
  <c r="K31" i="3"/>
  <c r="K27" i="3"/>
  <c r="K23" i="3"/>
  <c r="K236" i="3"/>
  <c r="K232" i="3"/>
  <c r="K227" i="3"/>
  <c r="K223" i="3"/>
  <c r="K219" i="3"/>
  <c r="K215" i="3"/>
  <c r="K211" i="3"/>
  <c r="K207" i="3"/>
  <c r="K203" i="3"/>
  <c r="K179" i="3"/>
  <c r="K175" i="3"/>
  <c r="K155" i="3"/>
  <c r="K147" i="3"/>
  <c r="K143" i="3"/>
  <c r="K135" i="3"/>
  <c r="K127" i="3"/>
  <c r="K119" i="3"/>
  <c r="K115" i="3"/>
  <c r="K107" i="3"/>
  <c r="K99" i="3"/>
  <c r="K97" i="3"/>
  <c r="K92" i="3"/>
  <c r="K81" i="3"/>
  <c r="K46" i="3"/>
  <c r="K38" i="3"/>
  <c r="K30" i="3"/>
  <c r="K26" i="3"/>
  <c r="K18" i="3"/>
  <c r="K13" i="3"/>
  <c r="K235" i="3"/>
  <c r="K231" i="3"/>
  <c r="K239" i="3"/>
  <c r="E239" i="2"/>
  <c r="BG239" i="2" s="1"/>
  <c r="E299" i="2"/>
  <c r="E700" i="2"/>
  <c r="E698" i="2"/>
  <c r="E699" i="2"/>
  <c r="E701" i="2"/>
  <c r="E697" i="2"/>
  <c r="E695" i="2"/>
  <c r="E696" i="2"/>
  <c r="E694" i="2"/>
  <c r="I234" i="3"/>
  <c r="I189" i="3"/>
  <c r="I186" i="3"/>
  <c r="I182" i="3"/>
  <c r="I176" i="3"/>
  <c r="I175" i="3"/>
  <c r="I38" i="3"/>
  <c r="I37" i="3"/>
  <c r="I35" i="3"/>
  <c r="I28" i="3"/>
  <c r="O206" i="3"/>
  <c r="O207" i="3"/>
  <c r="M98" i="3"/>
  <c r="I92" i="3"/>
  <c r="I90" i="3"/>
  <c r="I236" i="3"/>
  <c r="I187" i="3"/>
  <c r="I184" i="3"/>
  <c r="I178" i="3"/>
  <c r="I31" i="3"/>
  <c r="I89" i="3"/>
  <c r="I235" i="3"/>
  <c r="I238" i="3"/>
  <c r="I190" i="3"/>
  <c r="I183" i="3"/>
  <c r="I177" i="3"/>
  <c r="I32" i="3"/>
  <c r="I30" i="3"/>
  <c r="I29" i="3"/>
  <c r="M205" i="3"/>
  <c r="M206" i="3"/>
  <c r="M207" i="3"/>
  <c r="I204" i="3"/>
  <c r="I202" i="3"/>
  <c r="I97" i="3"/>
  <c r="M91" i="3"/>
  <c r="I96" i="3"/>
  <c r="I87" i="3"/>
  <c r="I46" i="3"/>
  <c r="I44" i="3"/>
  <c r="I239" i="3"/>
  <c r="I208" i="3"/>
  <c r="I33" i="3"/>
  <c r="I98" i="3"/>
  <c r="M92" i="3"/>
  <c r="M39" i="3"/>
  <c r="M87" i="3"/>
  <c r="I206" i="3"/>
  <c r="I95" i="3"/>
  <c r="I45" i="3"/>
  <c r="I237" i="3"/>
  <c r="I188" i="3"/>
  <c r="I181" i="3"/>
  <c r="I207" i="3"/>
  <c r="I36" i="3"/>
  <c r="I27" i="3"/>
  <c r="I240" i="3"/>
  <c r="I185" i="3"/>
  <c r="M97" i="3"/>
  <c r="I209" i="3"/>
  <c r="I34" i="3"/>
  <c r="I205" i="3"/>
  <c r="I91" i="3"/>
  <c r="I203" i="3"/>
  <c r="I47" i="3"/>
  <c r="I223" i="3"/>
  <c r="I222" i="3"/>
  <c r="I221" i="3"/>
  <c r="I199" i="3"/>
  <c r="I233" i="3"/>
  <c r="I196" i="3"/>
  <c r="I201" i="3"/>
  <c r="I83" i="3"/>
  <c r="I81" i="3"/>
  <c r="I79" i="3"/>
  <c r="I77" i="3"/>
  <c r="I75" i="3"/>
  <c r="I231" i="3"/>
  <c r="I84" i="3"/>
  <c r="I82" i="3"/>
  <c r="I80" i="3"/>
  <c r="I76" i="3"/>
  <c r="I41" i="3"/>
  <c r="I228" i="3"/>
  <c r="I226" i="3"/>
  <c r="I224" i="3"/>
  <c r="I200" i="3"/>
  <c r="I42" i="3"/>
  <c r="I40" i="3"/>
  <c r="I195" i="3"/>
  <c r="I197" i="3"/>
  <c r="I230" i="3"/>
  <c r="I229" i="3"/>
  <c r="I198" i="3"/>
  <c r="I78" i="3"/>
  <c r="I43" i="3"/>
  <c r="I39" i="3"/>
  <c r="I227" i="3"/>
  <c r="I225" i="3"/>
  <c r="I232" i="3"/>
  <c r="AW1" i="2"/>
  <c r="AS1" i="2"/>
  <c r="AV1" i="2"/>
  <c r="AR1" i="2"/>
  <c r="AU1" i="2"/>
  <c r="AX1" i="2"/>
  <c r="AT1" i="2"/>
  <c r="AO1" i="2"/>
  <c r="AK1" i="2"/>
  <c r="AN1" i="2"/>
  <c r="AJ1" i="2"/>
  <c r="AM1" i="2"/>
  <c r="AP1" i="2"/>
  <c r="AL1" i="2"/>
  <c r="BN1" i="2"/>
  <c r="BM1" i="2"/>
  <c r="BI1" i="2"/>
  <c r="BL1" i="2"/>
  <c r="BH1" i="2"/>
  <c r="BK1" i="2"/>
  <c r="BJ1" i="2"/>
  <c r="BE1" i="2"/>
  <c r="BA1" i="2"/>
  <c r="BD1" i="2"/>
  <c r="AZ1" i="2"/>
  <c r="BC1" i="2"/>
  <c r="BF1" i="2"/>
  <c r="BB1" i="2"/>
  <c r="BE9" i="3"/>
  <c r="AW9" i="3"/>
  <c r="BM9" i="3"/>
  <c r="E260" i="2"/>
  <c r="E264" i="2"/>
  <c r="E268" i="2"/>
  <c r="E272" i="2"/>
  <c r="E276" i="2"/>
  <c r="E280" i="2"/>
  <c r="E284" i="2"/>
  <c r="E288" i="2"/>
  <c r="E292" i="2"/>
  <c r="E296" i="2"/>
  <c r="E301" i="2"/>
  <c r="E305" i="2"/>
  <c r="E309" i="2"/>
  <c r="E313" i="2"/>
  <c r="E317" i="2"/>
  <c r="E321" i="2"/>
  <c r="E325" i="2"/>
  <c r="E329" i="2"/>
  <c r="E333" i="2"/>
  <c r="E337" i="2"/>
  <c r="E341" i="2"/>
  <c r="E345" i="2"/>
  <c r="E349" i="2"/>
  <c r="E353" i="2"/>
  <c r="E357" i="2"/>
  <c r="E361" i="2"/>
  <c r="E365" i="2"/>
  <c r="E369" i="2"/>
  <c r="E373" i="2"/>
  <c r="E377" i="2"/>
  <c r="E381" i="2"/>
  <c r="E385" i="2"/>
  <c r="E389" i="2"/>
  <c r="E393" i="2"/>
  <c r="E397" i="2"/>
  <c r="E401" i="2"/>
  <c r="E405" i="2"/>
  <c r="E409" i="2"/>
  <c r="E413" i="2"/>
  <c r="E417" i="2"/>
  <c r="E421" i="2"/>
  <c r="E425" i="2"/>
  <c r="E429" i="2"/>
  <c r="E433" i="2"/>
  <c r="E437" i="2"/>
  <c r="E441" i="2"/>
  <c r="E445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705" i="2"/>
  <c r="E709" i="2"/>
  <c r="E713" i="2"/>
  <c r="E717" i="2"/>
  <c r="E721" i="2"/>
  <c r="E725" i="2"/>
  <c r="E729" i="2"/>
  <c r="E733" i="2"/>
  <c r="E737" i="2"/>
  <c r="E741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894" i="2"/>
  <c r="E898" i="2"/>
  <c r="E902" i="2"/>
  <c r="E906" i="2"/>
  <c r="E910" i="2"/>
  <c r="E914" i="2"/>
  <c r="E918" i="2"/>
  <c r="E922" i="2"/>
  <c r="E926" i="2"/>
  <c r="E930" i="2"/>
  <c r="E934" i="2"/>
  <c r="E938" i="2"/>
  <c r="E942" i="2"/>
  <c r="E946" i="2"/>
  <c r="E950" i="2"/>
  <c r="E954" i="2"/>
  <c r="E958" i="2"/>
  <c r="E962" i="2"/>
  <c r="E966" i="2"/>
  <c r="E970" i="2"/>
  <c r="E974" i="2"/>
  <c r="E978" i="2"/>
  <c r="E982" i="2"/>
  <c r="E986" i="2"/>
  <c r="E990" i="2"/>
  <c r="E994" i="2"/>
  <c r="E998" i="2"/>
  <c r="E1002" i="2"/>
  <c r="E1006" i="2"/>
  <c r="E1010" i="2"/>
  <c r="E1014" i="2"/>
  <c r="E1018" i="2"/>
  <c r="E1022" i="2"/>
  <c r="E1026" i="2"/>
  <c r="E1030" i="2"/>
  <c r="E1034" i="2"/>
  <c r="E1038" i="2"/>
  <c r="E1042" i="2"/>
  <c r="E1046" i="2"/>
  <c r="E1050" i="2"/>
  <c r="E1054" i="2"/>
  <c r="E1058" i="2"/>
  <c r="E1062" i="2"/>
  <c r="E1066" i="2"/>
  <c r="E1070" i="2"/>
  <c r="E1074" i="2"/>
  <c r="E1078" i="2"/>
  <c r="E1082" i="2"/>
  <c r="E1086" i="2"/>
  <c r="E1090" i="2"/>
  <c r="E1094" i="2"/>
  <c r="E1098" i="2"/>
  <c r="E1102" i="2"/>
  <c r="E1106" i="2"/>
  <c r="E1110" i="2"/>
  <c r="E1114" i="2"/>
  <c r="E1118" i="2"/>
  <c r="E1122" i="2"/>
  <c r="E1126" i="2"/>
  <c r="E1130" i="2"/>
  <c r="E1134" i="2"/>
  <c r="E1138" i="2"/>
  <c r="E1142" i="2"/>
  <c r="E1146" i="2"/>
  <c r="E1150" i="2"/>
  <c r="E1154" i="2"/>
  <c r="E1158" i="2"/>
  <c r="E1162" i="2"/>
  <c r="E1166" i="2"/>
  <c r="E1170" i="2"/>
  <c r="E1174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1349" i="2"/>
  <c r="E1353" i="2"/>
  <c r="E1357" i="2"/>
  <c r="E1361" i="2"/>
  <c r="E255" i="2"/>
  <c r="E251" i="2"/>
  <c r="E245" i="2"/>
  <c r="E241" i="2"/>
  <c r="E236" i="2"/>
  <c r="E232" i="2"/>
  <c r="E228" i="2"/>
  <c r="E224" i="2"/>
  <c r="E220" i="2"/>
  <c r="E216" i="2"/>
  <c r="E212" i="2"/>
  <c r="E208" i="2"/>
  <c r="E204" i="2"/>
  <c r="E200" i="2"/>
  <c r="E196" i="2"/>
  <c r="E192" i="2"/>
  <c r="E188" i="2"/>
  <c r="E184" i="2"/>
  <c r="E180" i="2"/>
  <c r="E176" i="2"/>
  <c r="E172" i="2"/>
  <c r="E168" i="2"/>
  <c r="E164" i="2"/>
  <c r="E160" i="2"/>
  <c r="E156" i="2"/>
  <c r="E152" i="2"/>
  <c r="E148" i="2"/>
  <c r="E144" i="2"/>
  <c r="E140" i="2"/>
  <c r="E136" i="2"/>
  <c r="E132" i="2"/>
  <c r="E128" i="2"/>
  <c r="E124" i="2"/>
  <c r="E120" i="2"/>
  <c r="E116" i="2"/>
  <c r="E112" i="2"/>
  <c r="E108" i="2"/>
  <c r="E104" i="2"/>
  <c r="E100" i="2"/>
  <c r="E96" i="2"/>
  <c r="E92" i="2"/>
  <c r="E86" i="2"/>
  <c r="E82" i="2"/>
  <c r="E78" i="2"/>
  <c r="E74" i="2"/>
  <c r="E70" i="2"/>
  <c r="E66" i="2"/>
  <c r="E62" i="2"/>
  <c r="E58" i="2"/>
  <c r="E54" i="2"/>
  <c r="E50" i="2"/>
  <c r="E46" i="2"/>
  <c r="E42" i="2"/>
  <c r="E38" i="2"/>
  <c r="E34" i="2"/>
  <c r="E30" i="2"/>
  <c r="E26" i="2"/>
  <c r="E22" i="2"/>
  <c r="E18" i="2"/>
  <c r="E14" i="2"/>
  <c r="E10" i="2"/>
  <c r="E261" i="2"/>
  <c r="E265" i="2"/>
  <c r="E269" i="2"/>
  <c r="E273" i="2"/>
  <c r="E277" i="2"/>
  <c r="E281" i="2"/>
  <c r="E285" i="2"/>
  <c r="E289" i="2"/>
  <c r="E293" i="2"/>
  <c r="E297" i="2"/>
  <c r="E302" i="2"/>
  <c r="E306" i="2"/>
  <c r="E310" i="2"/>
  <c r="E314" i="2"/>
  <c r="E318" i="2"/>
  <c r="E322" i="2"/>
  <c r="E326" i="2"/>
  <c r="E330" i="2"/>
  <c r="E334" i="2"/>
  <c r="E338" i="2"/>
  <c r="E342" i="2"/>
  <c r="E346" i="2"/>
  <c r="E350" i="2"/>
  <c r="E354" i="2"/>
  <c r="E358" i="2"/>
  <c r="E362" i="2"/>
  <c r="E366" i="2"/>
  <c r="E370" i="2"/>
  <c r="E374" i="2"/>
  <c r="E378" i="2"/>
  <c r="E382" i="2"/>
  <c r="E386" i="2"/>
  <c r="E390" i="2"/>
  <c r="E394" i="2"/>
  <c r="E398" i="2"/>
  <c r="E402" i="2"/>
  <c r="E406" i="2"/>
  <c r="E410" i="2"/>
  <c r="E414" i="2"/>
  <c r="E418" i="2"/>
  <c r="E422" i="2"/>
  <c r="E426" i="2"/>
  <c r="E430" i="2"/>
  <c r="E434" i="2"/>
  <c r="E438" i="2"/>
  <c r="E442" i="2"/>
  <c r="E446" i="2"/>
  <c r="E450" i="2"/>
  <c r="E454" i="2"/>
  <c r="E458" i="2"/>
  <c r="E462" i="2"/>
  <c r="E466" i="2"/>
  <c r="E470" i="2"/>
  <c r="E474" i="2"/>
  <c r="E478" i="2"/>
  <c r="E482" i="2"/>
  <c r="E486" i="2"/>
  <c r="E490" i="2"/>
  <c r="E494" i="2"/>
  <c r="E498" i="2"/>
  <c r="E502" i="2"/>
  <c r="E506" i="2"/>
  <c r="E510" i="2"/>
  <c r="E514" i="2"/>
  <c r="E518" i="2"/>
  <c r="E522" i="2"/>
  <c r="E526" i="2"/>
  <c r="E530" i="2"/>
  <c r="E534" i="2"/>
  <c r="E538" i="2"/>
  <c r="E542" i="2"/>
  <c r="E546" i="2"/>
  <c r="E550" i="2"/>
  <c r="E554" i="2"/>
  <c r="E558" i="2"/>
  <c r="E562" i="2"/>
  <c r="E566" i="2"/>
  <c r="E570" i="2"/>
  <c r="E574" i="2"/>
  <c r="E578" i="2"/>
  <c r="E582" i="2"/>
  <c r="E586" i="2"/>
  <c r="E590" i="2"/>
  <c r="E594" i="2"/>
  <c r="E598" i="2"/>
  <c r="E602" i="2"/>
  <c r="E606" i="2"/>
  <c r="E610" i="2"/>
  <c r="E614" i="2"/>
  <c r="E618" i="2"/>
  <c r="E622" i="2"/>
  <c r="E626" i="2"/>
  <c r="E630" i="2"/>
  <c r="E634" i="2"/>
  <c r="E638" i="2"/>
  <c r="E642" i="2"/>
  <c r="E646" i="2"/>
  <c r="E650" i="2"/>
  <c r="E654" i="2"/>
  <c r="E658" i="2"/>
  <c r="E662" i="2"/>
  <c r="E666" i="2"/>
  <c r="E670" i="2"/>
  <c r="E674" i="2"/>
  <c r="E678" i="2"/>
  <c r="E682" i="2"/>
  <c r="E686" i="2"/>
  <c r="E690" i="2"/>
  <c r="E702" i="2"/>
  <c r="E706" i="2"/>
  <c r="E710" i="2"/>
  <c r="E714" i="2"/>
  <c r="E718" i="2"/>
  <c r="E722" i="2"/>
  <c r="E726" i="2"/>
  <c r="E730" i="2"/>
  <c r="E734" i="2"/>
  <c r="E738" i="2"/>
  <c r="E743" i="2"/>
  <c r="E747" i="2"/>
  <c r="E751" i="2"/>
  <c r="E755" i="2"/>
  <c r="E759" i="2"/>
  <c r="E763" i="2"/>
  <c r="E767" i="2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E847" i="2"/>
  <c r="E851" i="2"/>
  <c r="E855" i="2"/>
  <c r="E859" i="2"/>
  <c r="E863" i="2"/>
  <c r="E867" i="2"/>
  <c r="E871" i="2"/>
  <c r="E875" i="2"/>
  <c r="E879" i="2"/>
  <c r="E883" i="2"/>
  <c r="E887" i="2"/>
  <c r="E891" i="2"/>
  <c r="E895" i="2"/>
  <c r="E899" i="2"/>
  <c r="E903" i="2"/>
  <c r="E907" i="2"/>
  <c r="E911" i="2"/>
  <c r="E915" i="2"/>
  <c r="E919" i="2"/>
  <c r="E923" i="2"/>
  <c r="E927" i="2"/>
  <c r="E931" i="2"/>
  <c r="E935" i="2"/>
  <c r="E939" i="2"/>
  <c r="E943" i="2"/>
  <c r="E947" i="2"/>
  <c r="E951" i="2"/>
  <c r="E955" i="2"/>
  <c r="E959" i="2"/>
  <c r="E963" i="2"/>
  <c r="E967" i="2"/>
  <c r="E971" i="2"/>
  <c r="E975" i="2"/>
  <c r="E979" i="2"/>
  <c r="E983" i="2"/>
  <c r="E987" i="2"/>
  <c r="E991" i="2"/>
  <c r="E995" i="2"/>
  <c r="E999" i="2"/>
  <c r="E1003" i="2"/>
  <c r="E1007" i="2"/>
  <c r="E1011" i="2"/>
  <c r="E1015" i="2"/>
  <c r="E1019" i="2"/>
  <c r="E1023" i="2"/>
  <c r="E1027" i="2"/>
  <c r="E1031" i="2"/>
  <c r="E1035" i="2"/>
  <c r="E1039" i="2"/>
  <c r="E1043" i="2"/>
  <c r="E1047" i="2"/>
  <c r="E1051" i="2"/>
  <c r="E1055" i="2"/>
  <c r="E1059" i="2"/>
  <c r="E1063" i="2"/>
  <c r="E1067" i="2"/>
  <c r="E1071" i="2"/>
  <c r="E1075" i="2"/>
  <c r="E1079" i="2"/>
  <c r="E1083" i="2"/>
  <c r="E1087" i="2"/>
  <c r="E1091" i="2"/>
  <c r="E1095" i="2"/>
  <c r="E1099" i="2"/>
  <c r="E1103" i="2"/>
  <c r="E1107" i="2"/>
  <c r="E1111" i="2"/>
  <c r="E1115" i="2"/>
  <c r="E1119" i="2"/>
  <c r="E1123" i="2"/>
  <c r="E1127" i="2"/>
  <c r="E1131" i="2"/>
  <c r="E1135" i="2"/>
  <c r="E1139" i="2"/>
  <c r="E1143" i="2"/>
  <c r="E1147" i="2"/>
  <c r="E1151" i="2"/>
  <c r="E1155" i="2"/>
  <c r="E1159" i="2"/>
  <c r="E1163" i="2"/>
  <c r="E1167" i="2"/>
  <c r="E1171" i="2"/>
  <c r="E1175" i="2"/>
  <c r="E1178" i="2"/>
  <c r="E1182" i="2"/>
  <c r="E1186" i="2"/>
  <c r="E1190" i="2"/>
  <c r="E1194" i="2"/>
  <c r="E1198" i="2"/>
  <c r="E1202" i="2"/>
  <c r="E1206" i="2"/>
  <c r="E1210" i="2"/>
  <c r="E1214" i="2"/>
  <c r="E1218" i="2"/>
  <c r="E1222" i="2"/>
  <c r="E1226" i="2"/>
  <c r="E1230" i="2"/>
  <c r="E1234" i="2"/>
  <c r="E1238" i="2"/>
  <c r="E1242" i="2"/>
  <c r="E1246" i="2"/>
  <c r="E1250" i="2"/>
  <c r="E1254" i="2"/>
  <c r="E1258" i="2"/>
  <c r="E1262" i="2"/>
  <c r="E1266" i="2"/>
  <c r="E1270" i="2"/>
  <c r="E1274" i="2"/>
  <c r="E1278" i="2"/>
  <c r="E1282" i="2"/>
  <c r="E1286" i="2"/>
  <c r="E1290" i="2"/>
  <c r="E1294" i="2"/>
  <c r="E1298" i="2"/>
  <c r="E1302" i="2"/>
  <c r="E1306" i="2"/>
  <c r="E1310" i="2"/>
  <c r="E1314" i="2"/>
  <c r="E1318" i="2"/>
  <c r="E1322" i="2"/>
  <c r="E1326" i="2"/>
  <c r="E1330" i="2"/>
  <c r="E1334" i="2"/>
  <c r="E1338" i="2"/>
  <c r="E1342" i="2"/>
  <c r="E1346" i="2"/>
  <c r="E1350" i="2"/>
  <c r="E1354" i="2"/>
  <c r="E1358" i="2"/>
  <c r="E1362" i="2"/>
  <c r="E254" i="2"/>
  <c r="E248" i="2"/>
  <c r="E244" i="2"/>
  <c r="E240" i="2"/>
  <c r="E235" i="2"/>
  <c r="E231" i="2"/>
  <c r="E227" i="2"/>
  <c r="E223" i="2"/>
  <c r="E219" i="2"/>
  <c r="E215" i="2"/>
  <c r="E211" i="2"/>
  <c r="E207" i="2"/>
  <c r="E203" i="2"/>
  <c r="E199" i="2"/>
  <c r="E195" i="2"/>
  <c r="E191" i="2"/>
  <c r="E187" i="2"/>
  <c r="E183" i="2"/>
  <c r="E179" i="2"/>
  <c r="E175" i="2"/>
  <c r="E171" i="2"/>
  <c r="E167" i="2"/>
  <c r="E163" i="2"/>
  <c r="E159" i="2"/>
  <c r="E155" i="2"/>
  <c r="E151" i="2"/>
  <c r="E147" i="2"/>
  <c r="E143" i="2"/>
  <c r="E139" i="2"/>
  <c r="E135" i="2"/>
  <c r="E131" i="2"/>
  <c r="E127" i="2"/>
  <c r="E123" i="2"/>
  <c r="E119" i="2"/>
  <c r="E115" i="2"/>
  <c r="E111" i="2"/>
  <c r="E107" i="2"/>
  <c r="E103" i="2"/>
  <c r="E99" i="2"/>
  <c r="E95" i="2"/>
  <c r="E89" i="2"/>
  <c r="E85" i="2"/>
  <c r="E81" i="2"/>
  <c r="E77" i="2"/>
  <c r="E73" i="2"/>
  <c r="E69" i="2"/>
  <c r="E65" i="2"/>
  <c r="E61" i="2"/>
  <c r="E57" i="2"/>
  <c r="E53" i="2"/>
  <c r="E49" i="2"/>
  <c r="E45" i="2"/>
  <c r="E41" i="2"/>
  <c r="E37" i="2"/>
  <c r="E33" i="2"/>
  <c r="E29" i="2"/>
  <c r="E25" i="2"/>
  <c r="E21" i="2"/>
  <c r="E17" i="2"/>
  <c r="E13" i="2"/>
  <c r="E262" i="2"/>
  <c r="E270" i="2"/>
  <c r="E278" i="2"/>
  <c r="E286" i="2"/>
  <c r="E294" i="2"/>
  <c r="E303" i="2"/>
  <c r="E311" i="2"/>
  <c r="E319" i="2"/>
  <c r="E327" i="2"/>
  <c r="E335" i="2"/>
  <c r="E343" i="2"/>
  <c r="E351" i="2"/>
  <c r="E359" i="2"/>
  <c r="E367" i="2"/>
  <c r="E375" i="2"/>
  <c r="E383" i="2"/>
  <c r="E391" i="2"/>
  <c r="E399" i="2"/>
  <c r="E407" i="2"/>
  <c r="E415" i="2"/>
  <c r="E423" i="2"/>
  <c r="E431" i="2"/>
  <c r="E439" i="2"/>
  <c r="E447" i="2"/>
  <c r="E455" i="2"/>
  <c r="E463" i="2"/>
  <c r="E471" i="2"/>
  <c r="E479" i="2"/>
  <c r="E487" i="2"/>
  <c r="E495" i="2"/>
  <c r="E503" i="2"/>
  <c r="E511" i="2"/>
  <c r="E519" i="2"/>
  <c r="E527" i="2"/>
  <c r="E535" i="2"/>
  <c r="E543" i="2"/>
  <c r="E551" i="2"/>
  <c r="E559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671" i="2"/>
  <c r="E679" i="2"/>
  <c r="E687" i="2"/>
  <c r="E703" i="2"/>
  <c r="E711" i="2"/>
  <c r="E719" i="2"/>
  <c r="E727" i="2"/>
  <c r="E735" i="2"/>
  <c r="E748" i="2"/>
  <c r="E756" i="2"/>
  <c r="E764" i="2"/>
  <c r="E772" i="2"/>
  <c r="E780" i="2"/>
  <c r="E788" i="2"/>
  <c r="E796" i="2"/>
  <c r="E804" i="2"/>
  <c r="E812" i="2"/>
  <c r="E820" i="2"/>
  <c r="E828" i="2"/>
  <c r="E836" i="2"/>
  <c r="E844" i="2"/>
  <c r="E852" i="2"/>
  <c r="E860" i="2"/>
  <c r="E868" i="2"/>
  <c r="E876" i="2"/>
  <c r="E884" i="2"/>
  <c r="E892" i="2"/>
  <c r="E900" i="2"/>
  <c r="E908" i="2"/>
  <c r="E916" i="2"/>
  <c r="E924" i="2"/>
  <c r="E932" i="2"/>
  <c r="E940" i="2"/>
  <c r="E948" i="2"/>
  <c r="E956" i="2"/>
  <c r="E964" i="2"/>
  <c r="E972" i="2"/>
  <c r="E980" i="2"/>
  <c r="E988" i="2"/>
  <c r="E996" i="2"/>
  <c r="E1004" i="2"/>
  <c r="E1012" i="2"/>
  <c r="E1020" i="2"/>
  <c r="E1028" i="2"/>
  <c r="E1036" i="2"/>
  <c r="E1044" i="2"/>
  <c r="E1052" i="2"/>
  <c r="E1060" i="2"/>
  <c r="E1068" i="2"/>
  <c r="E1076" i="2"/>
  <c r="E1084" i="2"/>
  <c r="E1092" i="2"/>
  <c r="E1100" i="2"/>
  <c r="E1108" i="2"/>
  <c r="E1116" i="2"/>
  <c r="E1124" i="2"/>
  <c r="E1132" i="2"/>
  <c r="E1140" i="2"/>
  <c r="E1148" i="2"/>
  <c r="E1156" i="2"/>
  <c r="E1164" i="2"/>
  <c r="E1172" i="2"/>
  <c r="E1183" i="2"/>
  <c r="E1191" i="2"/>
  <c r="E1199" i="2"/>
  <c r="E1207" i="2"/>
  <c r="E1215" i="2"/>
  <c r="E1223" i="2"/>
  <c r="E1231" i="2"/>
  <c r="E1239" i="2"/>
  <c r="E1247" i="2"/>
  <c r="E1255" i="2"/>
  <c r="E1263" i="2"/>
  <c r="E1271" i="2"/>
  <c r="E1279" i="2"/>
  <c r="E1287" i="2"/>
  <c r="E1295" i="2"/>
  <c r="E1303" i="2"/>
  <c r="E1311" i="2"/>
  <c r="E1319" i="2"/>
  <c r="E1327" i="2"/>
  <c r="E1335" i="2"/>
  <c r="E1343" i="2"/>
  <c r="E1351" i="2"/>
  <c r="E1359" i="2"/>
  <c r="E253" i="2"/>
  <c r="E243" i="2"/>
  <c r="E234" i="2"/>
  <c r="E226" i="2"/>
  <c r="E218" i="2"/>
  <c r="E210" i="2"/>
  <c r="E202" i="2"/>
  <c r="E194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88" i="2"/>
  <c r="E80" i="2"/>
  <c r="E72" i="2"/>
  <c r="E64" i="2"/>
  <c r="E56" i="2"/>
  <c r="E48" i="2"/>
  <c r="E40" i="2"/>
  <c r="E32" i="2"/>
  <c r="E24" i="2"/>
  <c r="E16" i="2"/>
  <c r="E263" i="2"/>
  <c r="E271" i="2"/>
  <c r="E287" i="2"/>
  <c r="E295" i="2"/>
  <c r="E304" i="2"/>
  <c r="E312" i="2"/>
  <c r="E320" i="2"/>
  <c r="E336" i="2"/>
  <c r="E344" i="2"/>
  <c r="E352" i="2"/>
  <c r="E360" i="2"/>
  <c r="E368" i="2"/>
  <c r="E376" i="2"/>
  <c r="E392" i="2"/>
  <c r="E400" i="2"/>
  <c r="E408" i="2"/>
  <c r="E416" i="2"/>
  <c r="E424" i="2"/>
  <c r="E432" i="2"/>
  <c r="E448" i="2"/>
  <c r="E456" i="2"/>
  <c r="E464" i="2"/>
  <c r="E472" i="2"/>
  <c r="E480" i="2"/>
  <c r="E496" i="2"/>
  <c r="E504" i="2"/>
  <c r="E512" i="2"/>
  <c r="E520" i="2"/>
  <c r="E536" i="2"/>
  <c r="E544" i="2"/>
  <c r="E552" i="2"/>
  <c r="E560" i="2"/>
  <c r="E576" i="2"/>
  <c r="E584" i="2"/>
  <c r="E592" i="2"/>
  <c r="E600" i="2"/>
  <c r="E616" i="2"/>
  <c r="E624" i="2"/>
  <c r="E632" i="2"/>
  <c r="E640" i="2"/>
  <c r="E656" i="2"/>
  <c r="E664" i="2"/>
  <c r="E672" i="2"/>
  <c r="E680" i="2"/>
  <c r="E688" i="2"/>
  <c r="E712" i="2"/>
  <c r="E720" i="2"/>
  <c r="E728" i="2"/>
  <c r="E736" i="2"/>
  <c r="E757" i="2"/>
  <c r="E765" i="2"/>
  <c r="E773" i="2"/>
  <c r="E781" i="2"/>
  <c r="E789" i="2"/>
  <c r="E805" i="2"/>
  <c r="E813" i="2"/>
  <c r="E821" i="2"/>
  <c r="E829" i="2"/>
  <c r="E837" i="2"/>
  <c r="E853" i="2"/>
  <c r="E861" i="2"/>
  <c r="E869" i="2"/>
  <c r="E877" i="2"/>
  <c r="E893" i="2"/>
  <c r="E901" i="2"/>
  <c r="E909" i="2"/>
  <c r="E925" i="2"/>
  <c r="E933" i="2"/>
  <c r="E941" i="2"/>
  <c r="E949" i="2"/>
  <c r="E965" i="2"/>
  <c r="E973" i="2"/>
  <c r="E981" i="2"/>
  <c r="E989" i="2"/>
  <c r="E1005" i="2"/>
  <c r="E1013" i="2"/>
  <c r="E1021" i="2"/>
  <c r="E1029" i="2"/>
  <c r="E1045" i="2"/>
  <c r="E1053" i="2"/>
  <c r="E1061" i="2"/>
  <c r="E1077" i="2"/>
  <c r="E1085" i="2"/>
  <c r="E1093" i="2"/>
  <c r="E1109" i="2"/>
  <c r="E1117" i="2"/>
  <c r="E1125" i="2"/>
  <c r="E1141" i="2"/>
  <c r="E1149" i="2"/>
  <c r="E1165" i="2"/>
  <c r="E1173" i="2"/>
  <c r="E1192" i="2"/>
  <c r="E1200" i="2"/>
  <c r="E1208" i="2"/>
  <c r="E1224" i="2"/>
  <c r="E1232" i="2"/>
  <c r="E1240" i="2"/>
  <c r="E1256" i="2"/>
  <c r="E1264" i="2"/>
  <c r="E1280" i="2"/>
  <c r="E1288" i="2"/>
  <c r="E1296" i="2"/>
  <c r="E1312" i="2"/>
  <c r="E1320" i="2"/>
  <c r="E1328" i="2"/>
  <c r="E1344" i="2"/>
  <c r="E1352" i="2"/>
  <c r="E1360" i="2"/>
  <c r="E242" i="2"/>
  <c r="E233" i="2"/>
  <c r="E225" i="2"/>
  <c r="E209" i="2"/>
  <c r="E201" i="2"/>
  <c r="E193" i="2"/>
  <c r="E177" i="2"/>
  <c r="E169" i="2"/>
  <c r="E161" i="2"/>
  <c r="E145" i="2"/>
  <c r="E137" i="2"/>
  <c r="E129" i="2"/>
  <c r="E121" i="2"/>
  <c r="E105" i="2"/>
  <c r="E97" i="2"/>
  <c r="E87" i="2"/>
  <c r="E79" i="2"/>
  <c r="E63" i="2"/>
  <c r="E55" i="2"/>
  <c r="E47" i="2"/>
  <c r="E31" i="2"/>
  <c r="E23" i="2"/>
  <c r="E15" i="2"/>
  <c r="E274" i="2"/>
  <c r="E298" i="2"/>
  <c r="E323" i="2"/>
  <c r="E347" i="2"/>
  <c r="E363" i="2"/>
  <c r="E379" i="2"/>
  <c r="E403" i="2"/>
  <c r="E427" i="2"/>
  <c r="E451" i="2"/>
  <c r="E467" i="2"/>
  <c r="E483" i="2"/>
  <c r="E499" i="2"/>
  <c r="E523" i="2"/>
  <c r="E547" i="2"/>
  <c r="E563" i="2"/>
  <c r="E579" i="2"/>
  <c r="E603" i="2"/>
  <c r="E627" i="2"/>
  <c r="E635" i="2"/>
  <c r="E659" i="2"/>
  <c r="E683" i="2"/>
  <c r="E707" i="2"/>
  <c r="E723" i="2"/>
  <c r="E739" i="2"/>
  <c r="E752" i="2"/>
  <c r="E776" i="2"/>
  <c r="E800" i="2"/>
  <c r="E816" i="2"/>
  <c r="E832" i="2"/>
  <c r="E856" i="2"/>
  <c r="E880" i="2"/>
  <c r="E888" i="2"/>
  <c r="E912" i="2"/>
  <c r="E928" i="2"/>
  <c r="E944" i="2"/>
  <c r="E968" i="2"/>
  <c r="E976" i="2"/>
  <c r="E1000" i="2"/>
  <c r="E1016" i="2"/>
  <c r="E1032" i="2"/>
  <c r="E1048" i="2"/>
  <c r="E1064" i="2"/>
  <c r="E1080" i="2"/>
  <c r="E1096" i="2"/>
  <c r="E1120" i="2"/>
  <c r="E1144" i="2"/>
  <c r="E1160" i="2"/>
  <c r="E1176" i="2"/>
  <c r="E1195" i="2"/>
  <c r="E1211" i="2"/>
  <c r="E1227" i="2"/>
  <c r="E1251" i="2"/>
  <c r="E1267" i="2"/>
  <c r="E1283" i="2"/>
  <c r="E1307" i="2"/>
  <c r="E1315" i="2"/>
  <c r="E1339" i="2"/>
  <c r="E1355" i="2"/>
  <c r="E247" i="2"/>
  <c r="E222" i="2"/>
  <c r="E198" i="2"/>
  <c r="E182" i="2"/>
  <c r="E166" i="2"/>
  <c r="E150" i="2"/>
  <c r="E126" i="2"/>
  <c r="E102" i="2"/>
  <c r="E84" i="2"/>
  <c r="E68" i="2"/>
  <c r="E52" i="2"/>
  <c r="E36" i="2"/>
  <c r="E12" i="2"/>
  <c r="E259" i="2"/>
  <c r="E283" i="2"/>
  <c r="E308" i="2"/>
  <c r="E332" i="2"/>
  <c r="E356" i="2"/>
  <c r="E380" i="2"/>
  <c r="E404" i="2"/>
  <c r="E428" i="2"/>
  <c r="E452" i="2"/>
  <c r="E468" i="2"/>
  <c r="E492" i="2"/>
  <c r="E508" i="2"/>
  <c r="E532" i="2"/>
  <c r="E556" i="2"/>
  <c r="E580" i="2"/>
  <c r="E596" i="2"/>
  <c r="E620" i="2"/>
  <c r="E644" i="2"/>
  <c r="E668" i="2"/>
  <c r="E676" i="2"/>
  <c r="E708" i="2"/>
  <c r="E724" i="2"/>
  <c r="E740" i="2"/>
  <c r="E761" i="2"/>
  <c r="E777" i="2"/>
  <c r="E793" i="2"/>
  <c r="E817" i="2"/>
  <c r="E841" i="2"/>
  <c r="E849" i="2"/>
  <c r="E873" i="2"/>
  <c r="E897" i="2"/>
  <c r="E905" i="2"/>
  <c r="E929" i="2"/>
  <c r="E945" i="2"/>
  <c r="E961" i="2"/>
  <c r="E977" i="2"/>
  <c r="E1001" i="2"/>
  <c r="E1025" i="2"/>
  <c r="E1041" i="2"/>
  <c r="E1057" i="2"/>
  <c r="E1081" i="2"/>
  <c r="E1097" i="2"/>
  <c r="E1113" i="2"/>
  <c r="E1137" i="2"/>
  <c r="E1153" i="2"/>
  <c r="E1196" i="2"/>
  <c r="E1212" i="2"/>
  <c r="E1228" i="2"/>
  <c r="E1252" i="2"/>
  <c r="E1268" i="2"/>
  <c r="E1284" i="2"/>
  <c r="E1308" i="2"/>
  <c r="E1316" i="2"/>
  <c r="E1340" i="2"/>
  <c r="E1348" i="2"/>
  <c r="E246" i="2"/>
  <c r="E237" i="2"/>
  <c r="E213" i="2"/>
  <c r="E197" i="2"/>
  <c r="E181" i="2"/>
  <c r="E157" i="2"/>
  <c r="E133" i="2"/>
  <c r="E109" i="2"/>
  <c r="E93" i="2"/>
  <c r="E75" i="2"/>
  <c r="E51" i="2"/>
  <c r="E27" i="2"/>
  <c r="E279" i="2"/>
  <c r="E328" i="2"/>
  <c r="E384" i="2"/>
  <c r="E440" i="2"/>
  <c r="E488" i="2"/>
  <c r="E528" i="2"/>
  <c r="E568" i="2"/>
  <c r="E608" i="2"/>
  <c r="E648" i="2"/>
  <c r="E704" i="2"/>
  <c r="E749" i="2"/>
  <c r="E797" i="2"/>
  <c r="E845" i="2"/>
  <c r="E885" i="2"/>
  <c r="E917" i="2"/>
  <c r="E957" i="2"/>
  <c r="E997" i="2"/>
  <c r="E1037" i="2"/>
  <c r="E1069" i="2"/>
  <c r="E1101" i="2"/>
  <c r="E1133" i="2"/>
  <c r="E1157" i="2"/>
  <c r="E1184" i="2"/>
  <c r="E1216" i="2"/>
  <c r="E1248" i="2"/>
  <c r="E1272" i="2"/>
  <c r="E1304" i="2"/>
  <c r="E1336" i="2"/>
  <c r="E252" i="2"/>
  <c r="E217" i="2"/>
  <c r="E185" i="2"/>
  <c r="E153" i="2"/>
  <c r="E113" i="2"/>
  <c r="E71" i="2"/>
  <c r="E39" i="2"/>
  <c r="E266" i="2"/>
  <c r="E282" i="2"/>
  <c r="E307" i="2"/>
  <c r="E331" i="2"/>
  <c r="E355" i="2"/>
  <c r="E387" i="2"/>
  <c r="E411" i="2"/>
  <c r="E435" i="2"/>
  <c r="E459" i="2"/>
  <c r="E491" i="2"/>
  <c r="E515" i="2"/>
  <c r="E539" i="2"/>
  <c r="E571" i="2"/>
  <c r="E595" i="2"/>
  <c r="E619" i="2"/>
  <c r="E651" i="2"/>
  <c r="E675" i="2"/>
  <c r="E715" i="2"/>
  <c r="E744" i="2"/>
  <c r="E768" i="2"/>
  <c r="E792" i="2"/>
  <c r="E824" i="2"/>
  <c r="E848" i="2"/>
  <c r="E872" i="2"/>
  <c r="E904" i="2"/>
  <c r="E936" i="2"/>
  <c r="E960" i="2"/>
  <c r="E992" i="2"/>
  <c r="E1024" i="2"/>
  <c r="E1056" i="2"/>
  <c r="E1088" i="2"/>
  <c r="E1112" i="2"/>
  <c r="E1136" i="2"/>
  <c r="E1168" i="2"/>
  <c r="E1187" i="2"/>
  <c r="E1219" i="2"/>
  <c r="E1243" i="2"/>
  <c r="E1275" i="2"/>
  <c r="E1299" i="2"/>
  <c r="E1331" i="2"/>
  <c r="E257" i="2"/>
  <c r="E230" i="2"/>
  <c r="E206" i="2"/>
  <c r="E174" i="2"/>
  <c r="E142" i="2"/>
  <c r="E118" i="2"/>
  <c r="E94" i="2"/>
  <c r="E60" i="2"/>
  <c r="E28" i="2"/>
  <c r="E267" i="2"/>
  <c r="E300" i="2"/>
  <c r="E324" i="2"/>
  <c r="E348" i="2"/>
  <c r="E372" i="2"/>
  <c r="E396" i="2"/>
  <c r="E420" i="2"/>
  <c r="E444" i="2"/>
  <c r="E476" i="2"/>
  <c r="E500" i="2"/>
  <c r="E524" i="2"/>
  <c r="E548" i="2"/>
  <c r="E572" i="2"/>
  <c r="E604" i="2"/>
  <c r="E628" i="2"/>
  <c r="E652" i="2"/>
  <c r="E684" i="2"/>
  <c r="E716" i="2"/>
  <c r="E745" i="2"/>
  <c r="E769" i="2"/>
  <c r="E801" i="2"/>
  <c r="E825" i="2"/>
  <c r="E857" i="2"/>
  <c r="E881" i="2"/>
  <c r="E921" i="2"/>
  <c r="E953" i="2"/>
  <c r="E985" i="2"/>
  <c r="E1009" i="2"/>
  <c r="E1033" i="2"/>
  <c r="E1065" i="2"/>
  <c r="E1105" i="2"/>
  <c r="E1129" i="2"/>
  <c r="E1161" i="2"/>
  <c r="E1180" i="2"/>
  <c r="E1204" i="2"/>
  <c r="E1236" i="2"/>
  <c r="E1260" i="2"/>
  <c r="E1292" i="2"/>
  <c r="E1324" i="2"/>
  <c r="E256" i="2"/>
  <c r="E221" i="2"/>
  <c r="E189" i="2"/>
  <c r="E165" i="2"/>
  <c r="E141" i="2"/>
  <c r="E117" i="2"/>
  <c r="E83" i="2"/>
  <c r="E59" i="2"/>
  <c r="E35" i="2"/>
  <c r="E11" i="2"/>
  <c r="E258" i="2"/>
  <c r="E290" i="2"/>
  <c r="E315" i="2"/>
  <c r="E339" i="2"/>
  <c r="E371" i="2"/>
  <c r="E395" i="2"/>
  <c r="E419" i="2"/>
  <c r="E443" i="2"/>
  <c r="E475" i="2"/>
  <c r="E507" i="2"/>
  <c r="E531" i="2"/>
  <c r="E555" i="2"/>
  <c r="E587" i="2"/>
  <c r="E611" i="2"/>
  <c r="E643" i="2"/>
  <c r="E667" i="2"/>
  <c r="E691" i="2"/>
  <c r="E731" i="2"/>
  <c r="E760" i="2"/>
  <c r="E784" i="2"/>
  <c r="E808" i="2"/>
  <c r="E840" i="2"/>
  <c r="E864" i="2"/>
  <c r="E896" i="2"/>
  <c r="E920" i="2"/>
  <c r="E952" i="2"/>
  <c r="E984" i="2"/>
  <c r="E1008" i="2"/>
  <c r="E1040" i="2"/>
  <c r="E1072" i="2"/>
  <c r="E1104" i="2"/>
  <c r="E1128" i="2"/>
  <c r="E1152" i="2"/>
  <c r="E1179" i="2"/>
  <c r="E1203" i="2"/>
  <c r="E1235" i="2"/>
  <c r="E1259" i="2"/>
  <c r="E1291" i="2"/>
  <c r="E1323" i="2"/>
  <c r="E1347" i="2"/>
  <c r="E238" i="2"/>
  <c r="E214" i="2"/>
  <c r="E190" i="2"/>
  <c r="E158" i="2"/>
  <c r="E134" i="2"/>
  <c r="E110" i="2"/>
  <c r="E76" i="2"/>
  <c r="E44" i="2"/>
  <c r="E20" i="2"/>
  <c r="E275" i="2"/>
  <c r="E291" i="2"/>
  <c r="E316" i="2"/>
  <c r="E340" i="2"/>
  <c r="E364" i="2"/>
  <c r="E388" i="2"/>
  <c r="E412" i="2"/>
  <c r="E436" i="2"/>
  <c r="E460" i="2"/>
  <c r="E484" i="2"/>
  <c r="E516" i="2"/>
  <c r="E540" i="2"/>
  <c r="E564" i="2"/>
  <c r="E588" i="2"/>
  <c r="E612" i="2"/>
  <c r="E636" i="2"/>
  <c r="E660" i="2"/>
  <c r="E692" i="2"/>
  <c r="E732" i="2"/>
  <c r="E753" i="2"/>
  <c r="E785" i="2"/>
  <c r="E809" i="2"/>
  <c r="E833" i="2"/>
  <c r="E865" i="2"/>
  <c r="E889" i="2"/>
  <c r="E913" i="2"/>
  <c r="E937" i="2"/>
  <c r="E969" i="2"/>
  <c r="E993" i="2"/>
  <c r="E1017" i="2"/>
  <c r="E1049" i="2"/>
  <c r="E1073" i="2"/>
  <c r="E1089" i="2"/>
  <c r="E1121" i="2"/>
  <c r="E1145" i="2"/>
  <c r="E1169" i="2"/>
  <c r="E1188" i="2"/>
  <c r="E1220" i="2"/>
  <c r="E1244" i="2"/>
  <c r="E1276" i="2"/>
  <c r="E1300" i="2"/>
  <c r="E1332" i="2"/>
  <c r="E1356" i="2"/>
  <c r="E229" i="2"/>
  <c r="E205" i="2"/>
  <c r="E173" i="2"/>
  <c r="E149" i="2"/>
  <c r="E125" i="2"/>
  <c r="E101" i="2"/>
  <c r="E67" i="2"/>
  <c r="E43" i="2"/>
  <c r="E19" i="2"/>
  <c r="AO1" i="3"/>
  <c r="AW1" i="3"/>
  <c r="BE1" i="3"/>
  <c r="BM1" i="3"/>
  <c r="I220" i="3"/>
  <c r="I117" i="3"/>
  <c r="I128" i="3"/>
  <c r="I139" i="3"/>
  <c r="I150" i="3"/>
  <c r="I161" i="3"/>
  <c r="I172" i="3"/>
  <c r="I217" i="3"/>
  <c r="I213" i="3"/>
  <c r="I171" i="3"/>
  <c r="I169" i="3"/>
  <c r="I167" i="3"/>
  <c r="I165" i="3"/>
  <c r="I163" i="3"/>
  <c r="I160" i="3"/>
  <c r="I158" i="3"/>
  <c r="I156" i="3"/>
  <c r="I154" i="3"/>
  <c r="I152" i="3"/>
  <c r="I149" i="3"/>
  <c r="I147" i="3"/>
  <c r="I145" i="3"/>
  <c r="I143" i="3"/>
  <c r="I141" i="3"/>
  <c r="I138" i="3"/>
  <c r="I136" i="3"/>
  <c r="I134" i="3"/>
  <c r="I132" i="3"/>
  <c r="I130" i="3"/>
  <c r="I127" i="3"/>
  <c r="I125" i="3"/>
  <c r="I123" i="3"/>
  <c r="I121" i="3"/>
  <c r="I119" i="3"/>
  <c r="I106" i="3"/>
  <c r="I104" i="3"/>
  <c r="I102" i="3"/>
  <c r="I100" i="3"/>
  <c r="I26" i="3"/>
  <c r="I24" i="3"/>
  <c r="I22" i="3"/>
  <c r="I12" i="3"/>
  <c r="I17" i="3"/>
  <c r="I13" i="3"/>
  <c r="I215" i="3"/>
  <c r="I211" i="3"/>
  <c r="I216" i="3"/>
  <c r="I212" i="3"/>
  <c r="I191" i="3"/>
  <c r="I180" i="3"/>
  <c r="I219" i="3"/>
  <c r="I218" i="3"/>
  <c r="I214" i="3"/>
  <c r="I210" i="3"/>
  <c r="I194" i="3"/>
  <c r="I193" i="3"/>
  <c r="I179" i="3"/>
  <c r="I192" i="3"/>
  <c r="I153" i="3"/>
  <c r="I126" i="3"/>
  <c r="I124" i="3"/>
  <c r="I157" i="3"/>
  <c r="I122" i="3"/>
  <c r="I168" i="3"/>
  <c r="I159" i="3"/>
  <c r="I151" i="3"/>
  <c r="I142" i="3"/>
  <c r="I105" i="3"/>
  <c r="I166" i="3"/>
  <c r="I131" i="3"/>
  <c r="I15" i="3"/>
  <c r="I173" i="3"/>
  <c r="I164" i="3"/>
  <c r="I155" i="3"/>
  <c r="I146" i="3"/>
  <c r="I137" i="3"/>
  <c r="I129" i="3"/>
  <c r="I120" i="3"/>
  <c r="I101" i="3"/>
  <c r="I21" i="3"/>
  <c r="I16" i="3"/>
  <c r="I170" i="3"/>
  <c r="I162" i="3"/>
  <c r="I144" i="3"/>
  <c r="I135" i="3"/>
  <c r="I107" i="3"/>
  <c r="I99" i="3"/>
  <c r="I133" i="3"/>
  <c r="I25" i="3"/>
  <c r="I148" i="3"/>
  <c r="I140" i="3"/>
  <c r="I103" i="3"/>
  <c r="I23" i="3"/>
  <c r="BP9" i="3"/>
  <c r="BK9" i="3"/>
  <c r="BG9" i="3"/>
  <c r="BB9" i="3"/>
  <c r="AX9" i="3"/>
  <c r="BS9" i="3"/>
  <c r="BO9" i="3"/>
  <c r="BJ9" i="3"/>
  <c r="BF9" i="3"/>
  <c r="BA9" i="3"/>
  <c r="BR9" i="3"/>
  <c r="BN9" i="3"/>
  <c r="BI9" i="3"/>
  <c r="AZ9" i="3"/>
  <c r="BQ9" i="3"/>
  <c r="BH9" i="3"/>
  <c r="BC9" i="3"/>
  <c r="AY9" i="3"/>
  <c r="I114" i="3"/>
  <c r="I110" i="3"/>
  <c r="I19" i="3"/>
  <c r="I11" i="3"/>
  <c r="I118" i="3"/>
  <c r="I113" i="3"/>
  <c r="I109" i="3"/>
  <c r="I18" i="3"/>
  <c r="I116" i="3"/>
  <c r="I112" i="3"/>
  <c r="I108" i="3"/>
  <c r="I174" i="3"/>
  <c r="I115" i="3"/>
  <c r="I111" i="3"/>
  <c r="I20" i="3"/>
  <c r="AU1" i="3"/>
  <c r="AQ1" i="3"/>
  <c r="AS1" i="3"/>
  <c r="AR1" i="3"/>
  <c r="AT1" i="3"/>
  <c r="AP1" i="3"/>
  <c r="A2" i="3"/>
  <c r="BI1" i="3"/>
  <c r="BG1" i="3"/>
  <c r="BJ1" i="3"/>
  <c r="BF1" i="3"/>
  <c r="BH1" i="3"/>
  <c r="A4" i="3"/>
  <c r="BK1" i="3"/>
  <c r="BR1" i="3"/>
  <c r="BN1" i="3"/>
  <c r="A5" i="3"/>
  <c r="BP1" i="3"/>
  <c r="BS1" i="3"/>
  <c r="BO1" i="3"/>
  <c r="BQ1" i="3"/>
  <c r="AZ1" i="3"/>
  <c r="BB1" i="3"/>
  <c r="AX1" i="3"/>
  <c r="BA1" i="3"/>
  <c r="BC1" i="3"/>
  <c r="AY1" i="3"/>
  <c r="A3" i="3"/>
  <c r="BG1" i="4"/>
  <c r="BF1" i="4"/>
  <c r="BB1" i="4"/>
  <c r="BE1" i="4"/>
  <c r="BH1" i="4"/>
  <c r="BD1" i="4"/>
  <c r="BC1" i="4"/>
  <c r="AX1" i="4"/>
  <c r="BA1" i="4"/>
  <c r="AW1" i="4"/>
  <c r="AZ1" i="4"/>
  <c r="AV1" i="4"/>
  <c r="AY1" i="4"/>
  <c r="AU1" i="4"/>
  <c r="AT1" i="4"/>
  <c r="AP1" i="4"/>
  <c r="AS1" i="4"/>
  <c r="AO1" i="4"/>
  <c r="AR1" i="4"/>
  <c r="AN1" i="4"/>
  <c r="AQ1" i="4"/>
  <c r="AL1" i="4"/>
  <c r="AH1" i="4"/>
  <c r="AK1" i="4"/>
  <c r="AG1" i="4"/>
  <c r="AJ1" i="4"/>
  <c r="AM1" i="4"/>
  <c r="AI1" i="4"/>
  <c r="A2" i="2"/>
  <c r="A3" i="2"/>
  <c r="A4" i="2"/>
  <c r="A5" i="2"/>
  <c r="BV73" i="3" l="1"/>
  <c r="CG73" i="3"/>
  <c r="BW73" i="3"/>
  <c r="V73" i="3" s="1"/>
  <c r="P147" i="4" s="1"/>
  <c r="BU73" i="3"/>
  <c r="P73" i="3" s="1"/>
  <c r="I147" i="4" s="1"/>
  <c r="CC73" i="3"/>
  <c r="AB73" i="3" s="1"/>
  <c r="V147" i="4" s="1"/>
  <c r="CD73" i="3"/>
  <c r="AC73" i="3" s="1"/>
  <c r="W147" i="4" s="1"/>
  <c r="CI73" i="3"/>
  <c r="CB73" i="3"/>
  <c r="AA73" i="3" s="1"/>
  <c r="U147" i="4" s="1"/>
  <c r="BZ73" i="3"/>
  <c r="Y73" i="3" s="1"/>
  <c r="S147" i="4" s="1"/>
  <c r="CE73" i="3"/>
  <c r="AD73" i="3" s="1"/>
  <c r="X147" i="4" s="1"/>
  <c r="BY73" i="3"/>
  <c r="X73" i="3" s="1"/>
  <c r="R147" i="4" s="1"/>
  <c r="CF73" i="3"/>
  <c r="AE73" i="3" s="1"/>
  <c r="Y147" i="4" s="1"/>
  <c r="BX73" i="3"/>
  <c r="W73" i="3" s="1"/>
  <c r="Q147" i="4" s="1"/>
  <c r="CA73" i="3"/>
  <c r="Z73" i="3" s="1"/>
  <c r="T147" i="4" s="1"/>
  <c r="CH73" i="3"/>
  <c r="CD245" i="3"/>
  <c r="AC245" i="3" s="1"/>
  <c r="W332" i="4" s="1"/>
  <c r="BX245" i="3"/>
  <c r="W245" i="3" s="1"/>
  <c r="Q332" i="4" s="1"/>
  <c r="CH245" i="3"/>
  <c r="BU245" i="3"/>
  <c r="P245" i="3" s="1"/>
  <c r="I332" i="4" s="1"/>
  <c r="BV245" i="3"/>
  <c r="CG245" i="3"/>
  <c r="BW245" i="3"/>
  <c r="V245" i="3" s="1"/>
  <c r="P332" i="4" s="1"/>
  <c r="CB245" i="3"/>
  <c r="AA245" i="3" s="1"/>
  <c r="U332" i="4" s="1"/>
  <c r="BZ245" i="3"/>
  <c r="Y245" i="3" s="1"/>
  <c r="S332" i="4" s="1"/>
  <c r="CE245" i="3"/>
  <c r="AD245" i="3" s="1"/>
  <c r="X332" i="4" s="1"/>
  <c r="CA245" i="3"/>
  <c r="Z245" i="3" s="1"/>
  <c r="T332" i="4" s="1"/>
  <c r="CF245" i="3"/>
  <c r="AE245" i="3" s="1"/>
  <c r="Y332" i="4" s="1"/>
  <c r="CC245" i="3"/>
  <c r="AB245" i="3" s="1"/>
  <c r="V332" i="4" s="1"/>
  <c r="BY245" i="3"/>
  <c r="X245" i="3" s="1"/>
  <c r="R332" i="4" s="1"/>
  <c r="CI245" i="3"/>
  <c r="BX48" i="3"/>
  <c r="W48" i="3" s="1"/>
  <c r="Q117" i="4" s="1"/>
  <c r="CH48" i="3"/>
  <c r="BZ48" i="3"/>
  <c r="Y48" i="3" s="1"/>
  <c r="S117" i="4" s="1"/>
  <c r="CE48" i="3"/>
  <c r="AD48" i="3" s="1"/>
  <c r="X117" i="4" s="1"/>
  <c r="CA48" i="3"/>
  <c r="Z48" i="3" s="1"/>
  <c r="T117" i="4" s="1"/>
  <c r="BV48" i="3"/>
  <c r="BW48" i="3"/>
  <c r="V48" i="3" s="1"/>
  <c r="P117" i="4" s="1"/>
  <c r="CB48" i="3"/>
  <c r="AA48" i="3" s="1"/>
  <c r="U117" i="4" s="1"/>
  <c r="BY48" i="3"/>
  <c r="X48" i="3" s="1"/>
  <c r="R117" i="4" s="1"/>
  <c r="CG48" i="3"/>
  <c r="CD48" i="3"/>
  <c r="AC48" i="3" s="1"/>
  <c r="W117" i="4" s="1"/>
  <c r="CF48" i="3"/>
  <c r="AE48" i="3" s="1"/>
  <c r="Y117" i="4" s="1"/>
  <c r="CC48" i="3"/>
  <c r="AB48" i="3" s="1"/>
  <c r="V117" i="4" s="1"/>
  <c r="CI48" i="3"/>
  <c r="BU48" i="3"/>
  <c r="P48" i="3" s="1"/>
  <c r="I117" i="4" s="1"/>
  <c r="U27" i="4"/>
  <c r="Y27" i="4"/>
  <c r="M27" i="4"/>
  <c r="O27" i="4"/>
  <c r="R27" i="4"/>
  <c r="V27" i="4"/>
  <c r="N27" i="4"/>
  <c r="L27" i="4"/>
  <c r="K27" i="4"/>
  <c r="N38" i="4"/>
  <c r="K38" i="4"/>
  <c r="O38" i="4"/>
  <c r="M38" i="4"/>
  <c r="L38" i="4"/>
  <c r="Q183" i="4"/>
  <c r="R183" i="4"/>
  <c r="I183" i="4"/>
  <c r="U183" i="4"/>
  <c r="M183" i="4"/>
  <c r="T183" i="4"/>
  <c r="O183" i="4"/>
  <c r="W183" i="4"/>
  <c r="N183" i="4"/>
  <c r="S183" i="4"/>
  <c r="X183" i="4"/>
  <c r="L183" i="4"/>
  <c r="K183" i="4"/>
  <c r="Y183" i="4"/>
  <c r="P183" i="4"/>
  <c r="V183" i="4"/>
  <c r="W261" i="4"/>
  <c r="U261" i="4"/>
  <c r="K261" i="4"/>
  <c r="T261" i="4"/>
  <c r="P261" i="4"/>
  <c r="X261" i="4"/>
  <c r="M261" i="4"/>
  <c r="R261" i="4"/>
  <c r="N261" i="4"/>
  <c r="Q261" i="4"/>
  <c r="S261" i="4"/>
  <c r="V261" i="4"/>
  <c r="L261" i="4"/>
  <c r="Y261" i="4"/>
  <c r="I261" i="4"/>
  <c r="O261" i="4"/>
  <c r="W334" i="4"/>
  <c r="I334" i="4"/>
  <c r="L334" i="4"/>
  <c r="U334" i="4"/>
  <c r="X334" i="4"/>
  <c r="Q334" i="4"/>
  <c r="P334" i="4"/>
  <c r="Y334" i="4"/>
  <c r="M334" i="4"/>
  <c r="K334" i="4"/>
  <c r="N334" i="4"/>
  <c r="V334" i="4"/>
  <c r="T334" i="4"/>
  <c r="O334" i="4"/>
  <c r="S334" i="4"/>
  <c r="R334" i="4"/>
  <c r="Q186" i="4"/>
  <c r="R186" i="4"/>
  <c r="I186" i="4"/>
  <c r="M186" i="4"/>
  <c r="Y186" i="4"/>
  <c r="W186" i="4"/>
  <c r="S186" i="4"/>
  <c r="U186" i="4"/>
  <c r="P186" i="4"/>
  <c r="N186" i="4"/>
  <c r="V186" i="4"/>
  <c r="T186" i="4"/>
  <c r="L186" i="4"/>
  <c r="O186" i="4"/>
  <c r="X186" i="4"/>
  <c r="K186" i="4"/>
  <c r="Q407" i="4"/>
  <c r="Y407" i="4"/>
  <c r="T407" i="4"/>
  <c r="W407" i="4"/>
  <c r="P407" i="4"/>
  <c r="L407" i="4"/>
  <c r="O407" i="4"/>
  <c r="X407" i="4"/>
  <c r="M407" i="4"/>
  <c r="I407" i="4"/>
  <c r="U407" i="4"/>
  <c r="K407" i="4"/>
  <c r="R407" i="4"/>
  <c r="N407" i="4"/>
  <c r="S407" i="4"/>
  <c r="V407" i="4"/>
  <c r="M29" i="4"/>
  <c r="K29" i="4"/>
  <c r="L29" i="4"/>
  <c r="N29" i="4"/>
  <c r="Q192" i="4"/>
  <c r="R192" i="4"/>
  <c r="M192" i="4"/>
  <c r="I192" i="4"/>
  <c r="U192" i="4"/>
  <c r="Y192" i="4"/>
  <c r="P192" i="4"/>
  <c r="V192" i="4"/>
  <c r="X192" i="4"/>
  <c r="W192" i="4"/>
  <c r="L192" i="4"/>
  <c r="K192" i="4"/>
  <c r="T192" i="4"/>
  <c r="N192" i="4"/>
  <c r="S192" i="4"/>
  <c r="O192" i="4"/>
  <c r="M270" i="4"/>
  <c r="Q270" i="4"/>
  <c r="U270" i="4"/>
  <c r="X270" i="4"/>
  <c r="V270" i="4"/>
  <c r="L270" i="4"/>
  <c r="K270" i="4"/>
  <c r="O270" i="4"/>
  <c r="W270" i="4"/>
  <c r="I270" i="4"/>
  <c r="N270" i="4"/>
  <c r="P270" i="4"/>
  <c r="Y270" i="4"/>
  <c r="T270" i="4"/>
  <c r="S270" i="4"/>
  <c r="R270" i="4"/>
  <c r="M31" i="4"/>
  <c r="R31" i="4"/>
  <c r="U31" i="4"/>
  <c r="N31" i="4"/>
  <c r="K31" i="4"/>
  <c r="L31" i="4"/>
  <c r="Q415" i="4"/>
  <c r="L415" i="4"/>
  <c r="U415" i="4"/>
  <c r="Y415" i="4"/>
  <c r="X415" i="4"/>
  <c r="K415" i="4"/>
  <c r="O415" i="4"/>
  <c r="I415" i="4"/>
  <c r="T415" i="4"/>
  <c r="S415" i="4"/>
  <c r="R415" i="4"/>
  <c r="W415" i="4"/>
  <c r="M415" i="4"/>
  <c r="V415" i="4"/>
  <c r="N415" i="4"/>
  <c r="P415" i="4"/>
  <c r="M36" i="4"/>
  <c r="N36" i="4"/>
  <c r="K36" i="4"/>
  <c r="L36" i="4"/>
  <c r="M185" i="4"/>
  <c r="Q185" i="4"/>
  <c r="U185" i="4"/>
  <c r="R185" i="4"/>
  <c r="Y185" i="4"/>
  <c r="N185" i="4"/>
  <c r="S185" i="4"/>
  <c r="V185" i="4"/>
  <c r="W185" i="4"/>
  <c r="L185" i="4"/>
  <c r="O185" i="4"/>
  <c r="T185" i="4"/>
  <c r="X185" i="4"/>
  <c r="P185" i="4"/>
  <c r="I185" i="4"/>
  <c r="K185" i="4"/>
  <c r="Q263" i="4"/>
  <c r="I263" i="4"/>
  <c r="P263" i="4"/>
  <c r="K263" i="4"/>
  <c r="T263" i="4"/>
  <c r="N263" i="4"/>
  <c r="W263" i="4"/>
  <c r="L263" i="4"/>
  <c r="O263" i="4"/>
  <c r="Y263" i="4"/>
  <c r="X263" i="4"/>
  <c r="R263" i="4"/>
  <c r="U263" i="4"/>
  <c r="S263" i="4"/>
  <c r="M263" i="4"/>
  <c r="V263" i="4"/>
  <c r="U336" i="4"/>
  <c r="M336" i="4"/>
  <c r="N336" i="4"/>
  <c r="P336" i="4"/>
  <c r="S336" i="4"/>
  <c r="Q336" i="4"/>
  <c r="I336" i="4"/>
  <c r="Y336" i="4"/>
  <c r="W336" i="4"/>
  <c r="O336" i="4"/>
  <c r="R336" i="4"/>
  <c r="K336" i="4"/>
  <c r="T336" i="4"/>
  <c r="X336" i="4"/>
  <c r="V336" i="4"/>
  <c r="L336" i="4"/>
  <c r="BU255" i="3"/>
  <c r="P255" i="3" s="1"/>
  <c r="I354" i="4" s="1"/>
  <c r="CA255" i="3"/>
  <c r="Z255" i="3" s="1"/>
  <c r="T354" i="4" s="1"/>
  <c r="CG255" i="3"/>
  <c r="BV255" i="3"/>
  <c r="BZ255" i="3"/>
  <c r="Y255" i="3" s="1"/>
  <c r="S354" i="4" s="1"/>
  <c r="CE255" i="3"/>
  <c r="AD255" i="3" s="1"/>
  <c r="X354" i="4" s="1"/>
  <c r="CF255" i="3"/>
  <c r="AE255" i="3" s="1"/>
  <c r="Y354" i="4" s="1"/>
  <c r="CI255" i="3"/>
  <c r="BX255" i="3"/>
  <c r="W255" i="3" s="1"/>
  <c r="Q354" i="4" s="1"/>
  <c r="CH255" i="3"/>
  <c r="BY255" i="3"/>
  <c r="X255" i="3" s="1"/>
  <c r="R354" i="4" s="1"/>
  <c r="CC255" i="3"/>
  <c r="AB255" i="3" s="1"/>
  <c r="V354" i="4" s="1"/>
  <c r="CB255" i="3"/>
  <c r="AA255" i="3" s="1"/>
  <c r="U354" i="4" s="1"/>
  <c r="BW255" i="3"/>
  <c r="V255" i="3" s="1"/>
  <c r="P354" i="4" s="1"/>
  <c r="CD255" i="3"/>
  <c r="AC255" i="3" s="1"/>
  <c r="W354" i="4" s="1"/>
  <c r="BX247" i="3"/>
  <c r="W247" i="3" s="1"/>
  <c r="Q340" i="4" s="1"/>
  <c r="BW247" i="3"/>
  <c r="V247" i="3" s="1"/>
  <c r="P340" i="4" s="1"/>
  <c r="BZ247" i="3"/>
  <c r="Y247" i="3" s="1"/>
  <c r="S340" i="4" s="1"/>
  <c r="CE247" i="3"/>
  <c r="AD247" i="3" s="1"/>
  <c r="X340" i="4" s="1"/>
  <c r="CC247" i="3"/>
  <c r="AB247" i="3" s="1"/>
  <c r="V340" i="4" s="1"/>
  <c r="CB247" i="3"/>
  <c r="AA247" i="3" s="1"/>
  <c r="U340" i="4" s="1"/>
  <c r="CA247" i="3"/>
  <c r="Z247" i="3" s="1"/>
  <c r="T340" i="4" s="1"/>
  <c r="BV247" i="3"/>
  <c r="CG247" i="3"/>
  <c r="BU247" i="3"/>
  <c r="P247" i="3" s="1"/>
  <c r="I340" i="4" s="1"/>
  <c r="CF247" i="3"/>
  <c r="AE247" i="3" s="1"/>
  <c r="Y340" i="4" s="1"/>
  <c r="CH247" i="3"/>
  <c r="CD247" i="3"/>
  <c r="AC247" i="3" s="1"/>
  <c r="W340" i="4" s="1"/>
  <c r="CI247" i="3"/>
  <c r="BY247" i="3"/>
  <c r="X247" i="3" s="1"/>
  <c r="R340" i="4" s="1"/>
  <c r="CA254" i="3"/>
  <c r="Z254" i="3" s="1"/>
  <c r="T353" i="4" s="1"/>
  <c r="CG254" i="3"/>
  <c r="BU254" i="3"/>
  <c r="P254" i="3" s="1"/>
  <c r="I353" i="4" s="1"/>
  <c r="CB254" i="3"/>
  <c r="AA254" i="3" s="1"/>
  <c r="U353" i="4" s="1"/>
  <c r="CE254" i="3"/>
  <c r="AD254" i="3" s="1"/>
  <c r="X353" i="4" s="1"/>
  <c r="BV254" i="3"/>
  <c r="CH254" i="3"/>
  <c r="BW254" i="3"/>
  <c r="V254" i="3" s="1"/>
  <c r="P353" i="4" s="1"/>
  <c r="BZ254" i="3"/>
  <c r="Y254" i="3" s="1"/>
  <c r="S353" i="4" s="1"/>
  <c r="CD254" i="3"/>
  <c r="AC254" i="3" s="1"/>
  <c r="W353" i="4" s="1"/>
  <c r="BY254" i="3"/>
  <c r="X254" i="3" s="1"/>
  <c r="R353" i="4" s="1"/>
  <c r="BX254" i="3"/>
  <c r="W254" i="3" s="1"/>
  <c r="Q353" i="4" s="1"/>
  <c r="CC254" i="3"/>
  <c r="AB254" i="3" s="1"/>
  <c r="V353" i="4" s="1"/>
  <c r="CI254" i="3"/>
  <c r="CF254" i="3"/>
  <c r="AE254" i="3" s="1"/>
  <c r="Y353" i="4" s="1"/>
  <c r="BV250" i="3"/>
  <c r="CA250" i="3"/>
  <c r="Z250" i="3" s="1"/>
  <c r="T346" i="4" s="1"/>
  <c r="BX250" i="3"/>
  <c r="W250" i="3" s="1"/>
  <c r="Q346" i="4" s="1"/>
  <c r="BU250" i="3"/>
  <c r="P250" i="3" s="1"/>
  <c r="I346" i="4" s="1"/>
  <c r="CH250" i="3"/>
  <c r="BW250" i="3"/>
  <c r="V250" i="3" s="1"/>
  <c r="P346" i="4" s="1"/>
  <c r="CC250" i="3"/>
  <c r="AB250" i="3" s="1"/>
  <c r="V346" i="4" s="1"/>
  <c r="CG250" i="3"/>
  <c r="CB250" i="3"/>
  <c r="AA250" i="3" s="1"/>
  <c r="U346" i="4" s="1"/>
  <c r="BZ250" i="3"/>
  <c r="Y250" i="3" s="1"/>
  <c r="S346" i="4" s="1"/>
  <c r="CF250" i="3"/>
  <c r="AE250" i="3" s="1"/>
  <c r="Y346" i="4" s="1"/>
  <c r="CI250" i="3"/>
  <c r="CD250" i="3"/>
  <c r="AC250" i="3" s="1"/>
  <c r="W346" i="4" s="1"/>
  <c r="CE250" i="3"/>
  <c r="AD250" i="3" s="1"/>
  <c r="X346" i="4" s="1"/>
  <c r="BY250" i="3"/>
  <c r="X250" i="3" s="1"/>
  <c r="R346" i="4" s="1"/>
  <c r="BX249" i="3"/>
  <c r="W249" i="3" s="1"/>
  <c r="Q345" i="4" s="1"/>
  <c r="BV249" i="3"/>
  <c r="BU249" i="3"/>
  <c r="P249" i="3" s="1"/>
  <c r="I345" i="4" s="1"/>
  <c r="CA249" i="3"/>
  <c r="Z249" i="3" s="1"/>
  <c r="T345" i="4" s="1"/>
  <c r="BW249" i="3"/>
  <c r="V249" i="3" s="1"/>
  <c r="P345" i="4" s="1"/>
  <c r="CB249" i="3"/>
  <c r="AA249" i="3" s="1"/>
  <c r="U345" i="4" s="1"/>
  <c r="BY249" i="3"/>
  <c r="X249" i="3" s="1"/>
  <c r="R345" i="4" s="1"/>
  <c r="CF249" i="3"/>
  <c r="AE249" i="3" s="1"/>
  <c r="Y345" i="4" s="1"/>
  <c r="CI249" i="3"/>
  <c r="CC249" i="3"/>
  <c r="AB249" i="3" s="1"/>
  <c r="V345" i="4" s="1"/>
  <c r="CH249" i="3"/>
  <c r="CG249" i="3"/>
  <c r="BZ249" i="3"/>
  <c r="Y249" i="3" s="1"/>
  <c r="S345" i="4" s="1"/>
  <c r="CD249" i="3"/>
  <c r="AC249" i="3" s="1"/>
  <c r="W345" i="4" s="1"/>
  <c r="CE249" i="3"/>
  <c r="AD249" i="3" s="1"/>
  <c r="X345" i="4" s="1"/>
  <c r="BX259" i="3"/>
  <c r="W259" i="3" s="1"/>
  <c r="Q361" i="4" s="1"/>
  <c r="CG259" i="3"/>
  <c r="BY259" i="3"/>
  <c r="X259" i="3" s="1"/>
  <c r="R361" i="4" s="1"/>
  <c r="CE259" i="3"/>
  <c r="AD259" i="3" s="1"/>
  <c r="X361" i="4" s="1"/>
  <c r="BW259" i="3"/>
  <c r="V259" i="3" s="1"/>
  <c r="P361" i="4" s="1"/>
  <c r="BZ259" i="3"/>
  <c r="Y259" i="3" s="1"/>
  <c r="S361" i="4" s="1"/>
  <c r="CF259" i="3"/>
  <c r="AE259" i="3" s="1"/>
  <c r="Y361" i="4" s="1"/>
  <c r="CD259" i="3"/>
  <c r="AC259" i="3" s="1"/>
  <c r="W361" i="4" s="1"/>
  <c r="BU259" i="3"/>
  <c r="P259" i="3" s="1"/>
  <c r="I361" i="4" s="1"/>
  <c r="CH259" i="3"/>
  <c r="CC259" i="3"/>
  <c r="AB259" i="3" s="1"/>
  <c r="V361" i="4" s="1"/>
  <c r="BV259" i="3"/>
  <c r="CB259" i="3"/>
  <c r="AA259" i="3" s="1"/>
  <c r="U361" i="4" s="1"/>
  <c r="CI259" i="3"/>
  <c r="CA259" i="3"/>
  <c r="Z259" i="3" s="1"/>
  <c r="T361" i="4" s="1"/>
  <c r="I182" i="4"/>
  <c r="M182" i="4"/>
  <c r="Q182" i="4"/>
  <c r="R182" i="4"/>
  <c r="K182" i="4"/>
  <c r="Y182" i="4"/>
  <c r="L182" i="4"/>
  <c r="X182" i="4"/>
  <c r="P182" i="4"/>
  <c r="V182" i="4"/>
  <c r="U182" i="4"/>
  <c r="W182" i="4"/>
  <c r="O182" i="4"/>
  <c r="S182" i="4"/>
  <c r="T182" i="4"/>
  <c r="N182" i="4"/>
  <c r="I413" i="4"/>
  <c r="S413" i="4"/>
  <c r="R413" i="4"/>
  <c r="N413" i="4"/>
  <c r="W413" i="4"/>
  <c r="U413" i="4"/>
  <c r="Q413" i="4"/>
  <c r="Y413" i="4"/>
  <c r="T413" i="4"/>
  <c r="O413" i="4"/>
  <c r="P413" i="4"/>
  <c r="K413" i="4"/>
  <c r="X413" i="4"/>
  <c r="L413" i="4"/>
  <c r="M413" i="4"/>
  <c r="V413" i="4"/>
  <c r="M34" i="4"/>
  <c r="R34" i="4"/>
  <c r="T34" i="4"/>
  <c r="N34" i="4"/>
  <c r="L34" i="4"/>
  <c r="K34" i="4"/>
  <c r="S34" i="4"/>
  <c r="Y187" i="4"/>
  <c r="Q187" i="4"/>
  <c r="R187" i="4"/>
  <c r="T187" i="4"/>
  <c r="X187" i="4"/>
  <c r="W187" i="4"/>
  <c r="O187" i="4"/>
  <c r="I187" i="4"/>
  <c r="U187" i="4"/>
  <c r="L187" i="4"/>
  <c r="M187" i="4"/>
  <c r="K187" i="4"/>
  <c r="P187" i="4"/>
  <c r="N187" i="4"/>
  <c r="V187" i="4"/>
  <c r="S187" i="4"/>
  <c r="Y265" i="4"/>
  <c r="W265" i="4"/>
  <c r="I265" i="4"/>
  <c r="P265" i="4"/>
  <c r="L265" i="4"/>
  <c r="T265" i="4"/>
  <c r="O265" i="4"/>
  <c r="X265" i="4"/>
  <c r="N265" i="4"/>
  <c r="Q265" i="4"/>
  <c r="U265" i="4"/>
  <c r="S265" i="4"/>
  <c r="M265" i="4"/>
  <c r="V265" i="4"/>
  <c r="K265" i="4"/>
  <c r="R265" i="4"/>
  <c r="BV14" i="3"/>
  <c r="CB14" i="3"/>
  <c r="AA14" i="3" s="1"/>
  <c r="CA14" i="3"/>
  <c r="Z14" i="3" s="1"/>
  <c r="CI14" i="3"/>
  <c r="CG14" i="3"/>
  <c r="BY14" i="3"/>
  <c r="X14" i="3" s="1"/>
  <c r="CH14" i="3"/>
  <c r="BZ14" i="3"/>
  <c r="Y14" i="3" s="1"/>
  <c r="CC14" i="3"/>
  <c r="AB14" i="3" s="1"/>
  <c r="BX14" i="3"/>
  <c r="W14" i="3" s="1"/>
  <c r="BW14" i="3"/>
  <c r="V14" i="3" s="1"/>
  <c r="BU14" i="3"/>
  <c r="P14" i="3" s="1"/>
  <c r="CD14" i="3"/>
  <c r="AC14" i="3" s="1"/>
  <c r="CE14" i="3"/>
  <c r="AD14" i="3" s="1"/>
  <c r="CF14" i="3"/>
  <c r="AE14" i="3" s="1"/>
  <c r="I260" i="4"/>
  <c r="P260" i="4"/>
  <c r="Y260" i="4"/>
  <c r="X260" i="4"/>
  <c r="M260" i="4"/>
  <c r="V260" i="4"/>
  <c r="O260" i="4"/>
  <c r="R260" i="4"/>
  <c r="N260" i="4"/>
  <c r="W260" i="4"/>
  <c r="Q260" i="4"/>
  <c r="L260" i="4"/>
  <c r="U260" i="4"/>
  <c r="T260" i="4"/>
  <c r="S260" i="4"/>
  <c r="K260" i="4"/>
  <c r="M16" i="4"/>
  <c r="I16" i="4"/>
  <c r="N16" i="4"/>
  <c r="L16" i="4"/>
  <c r="K16" i="4"/>
  <c r="K25" i="4"/>
  <c r="N25" i="4"/>
  <c r="M25" i="4"/>
  <c r="L25" i="4"/>
  <c r="I196" i="4"/>
  <c r="U196" i="4"/>
  <c r="Y196" i="4"/>
  <c r="Q196" i="4"/>
  <c r="R196" i="4"/>
  <c r="T196" i="4"/>
  <c r="X196" i="4"/>
  <c r="W196" i="4"/>
  <c r="O196" i="4"/>
  <c r="L196" i="4"/>
  <c r="S196" i="4"/>
  <c r="M196" i="4"/>
  <c r="P196" i="4"/>
  <c r="V196" i="4"/>
  <c r="K196" i="4"/>
  <c r="N196" i="4"/>
  <c r="L274" i="4"/>
  <c r="U274" i="4"/>
  <c r="K274" i="4"/>
  <c r="Y274" i="4"/>
  <c r="O274" i="4"/>
  <c r="V274" i="4"/>
  <c r="R274" i="4"/>
  <c r="Q274" i="4"/>
  <c r="P274" i="4"/>
  <c r="T274" i="4"/>
  <c r="S274" i="4"/>
  <c r="N274" i="4"/>
  <c r="W274" i="4"/>
  <c r="X274" i="4"/>
  <c r="M274" i="4"/>
  <c r="I274" i="4"/>
  <c r="U190" i="4"/>
  <c r="Y190" i="4"/>
  <c r="T190" i="4"/>
  <c r="X190" i="4"/>
  <c r="W190" i="4"/>
  <c r="N190" i="4"/>
  <c r="L190" i="4"/>
  <c r="O190" i="4"/>
  <c r="M190" i="4"/>
  <c r="Q190" i="4"/>
  <c r="I190" i="4"/>
  <c r="S190" i="4"/>
  <c r="K190" i="4"/>
  <c r="R190" i="4"/>
  <c r="P190" i="4"/>
  <c r="V190" i="4"/>
  <c r="W410" i="4"/>
  <c r="U410" i="4"/>
  <c r="O410" i="4"/>
  <c r="X410" i="4"/>
  <c r="V410" i="4"/>
  <c r="L410" i="4"/>
  <c r="I410" i="4"/>
  <c r="P410" i="4"/>
  <c r="Y410" i="4"/>
  <c r="S410" i="4"/>
  <c r="M410" i="4"/>
  <c r="R410" i="4"/>
  <c r="T410" i="4"/>
  <c r="Q410" i="4"/>
  <c r="K410" i="4"/>
  <c r="N410" i="4"/>
  <c r="M32" i="4"/>
  <c r="L32" i="4"/>
  <c r="K32" i="4"/>
  <c r="N32" i="4"/>
  <c r="I189" i="4"/>
  <c r="M189" i="4"/>
  <c r="P189" i="4"/>
  <c r="L189" i="4"/>
  <c r="Q189" i="4"/>
  <c r="R189" i="4"/>
  <c r="T189" i="4"/>
  <c r="W189" i="4"/>
  <c r="O189" i="4"/>
  <c r="S189" i="4"/>
  <c r="U189" i="4"/>
  <c r="K189" i="4"/>
  <c r="X189" i="4"/>
  <c r="N189" i="4"/>
  <c r="V189" i="4"/>
  <c r="Y189" i="4"/>
  <c r="L267" i="4"/>
  <c r="U267" i="4"/>
  <c r="P267" i="4"/>
  <c r="K267" i="4"/>
  <c r="Y267" i="4"/>
  <c r="X267" i="4"/>
  <c r="M267" i="4"/>
  <c r="W267" i="4"/>
  <c r="Q267" i="4"/>
  <c r="S267" i="4"/>
  <c r="N267" i="4"/>
  <c r="T267" i="4"/>
  <c r="I267" i="4"/>
  <c r="O267" i="4"/>
  <c r="R267" i="4"/>
  <c r="V267" i="4"/>
  <c r="BU258" i="3"/>
  <c r="P258" i="3" s="1"/>
  <c r="BV258" i="3"/>
  <c r="CA258" i="3"/>
  <c r="Z258" i="3" s="1"/>
  <c r="T360" i="4" s="1"/>
  <c r="CG258" i="3"/>
  <c r="CB258" i="3"/>
  <c r="AA258" i="3" s="1"/>
  <c r="U360" i="4" s="1"/>
  <c r="CC258" i="3"/>
  <c r="AB258" i="3" s="1"/>
  <c r="V360" i="4" s="1"/>
  <c r="BX258" i="3"/>
  <c r="W258" i="3" s="1"/>
  <c r="Q360" i="4" s="1"/>
  <c r="CH258" i="3"/>
  <c r="BY258" i="3"/>
  <c r="X258" i="3" s="1"/>
  <c r="R360" i="4" s="1"/>
  <c r="BZ258" i="3"/>
  <c r="Y258" i="3" s="1"/>
  <c r="S360" i="4" s="1"/>
  <c r="CD258" i="3"/>
  <c r="AC258" i="3" s="1"/>
  <c r="W360" i="4" s="1"/>
  <c r="CE258" i="3"/>
  <c r="AD258" i="3" s="1"/>
  <c r="X360" i="4" s="1"/>
  <c r="CI258" i="3"/>
  <c r="BW258" i="3"/>
  <c r="V258" i="3" s="1"/>
  <c r="P360" i="4" s="1"/>
  <c r="CF258" i="3"/>
  <c r="AE258" i="3" s="1"/>
  <c r="Y360" i="4" s="1"/>
  <c r="P420" i="4"/>
  <c r="K420" i="4"/>
  <c r="O420" i="4"/>
  <c r="I420" i="4"/>
  <c r="U420" i="4"/>
  <c r="Y420" i="4"/>
  <c r="W420" i="4"/>
  <c r="V420" i="4"/>
  <c r="M420" i="4"/>
  <c r="S420" i="4"/>
  <c r="Q420" i="4"/>
  <c r="R420" i="4"/>
  <c r="N420" i="4"/>
  <c r="T420" i="4"/>
  <c r="X420" i="4"/>
  <c r="L420" i="4"/>
  <c r="L424" i="4"/>
  <c r="U424" i="4"/>
  <c r="R424" i="4"/>
  <c r="N424" i="4"/>
  <c r="Y424" i="4"/>
  <c r="O424" i="4"/>
  <c r="V424" i="4"/>
  <c r="M424" i="4"/>
  <c r="P424" i="4"/>
  <c r="T424" i="4"/>
  <c r="X424" i="4"/>
  <c r="Q424" i="4"/>
  <c r="K424" i="4"/>
  <c r="W424" i="4"/>
  <c r="I424" i="4"/>
  <c r="S424" i="4"/>
  <c r="Q421" i="4"/>
  <c r="I421" i="4"/>
  <c r="M421" i="4"/>
  <c r="X421" i="4"/>
  <c r="R421" i="4"/>
  <c r="W421" i="4"/>
  <c r="P421" i="4"/>
  <c r="K421" i="4"/>
  <c r="T421" i="4"/>
  <c r="L421" i="4"/>
  <c r="U421" i="4"/>
  <c r="N421" i="4"/>
  <c r="Y421" i="4"/>
  <c r="O421" i="4"/>
  <c r="S421" i="4"/>
  <c r="V421" i="4"/>
  <c r="CE246" i="3"/>
  <c r="AD246" i="3" s="1"/>
  <c r="X333" i="4" s="1"/>
  <c r="BX246" i="3"/>
  <c r="W246" i="3" s="1"/>
  <c r="Q333" i="4" s="1"/>
  <c r="CH246" i="3"/>
  <c r="BY246" i="3"/>
  <c r="X246" i="3" s="1"/>
  <c r="R333" i="4" s="1"/>
  <c r="BU246" i="3"/>
  <c r="P246" i="3" s="1"/>
  <c r="I333" i="4" s="1"/>
  <c r="BV246" i="3"/>
  <c r="CG246" i="3"/>
  <c r="CB246" i="3"/>
  <c r="AA246" i="3" s="1"/>
  <c r="U333" i="4" s="1"/>
  <c r="CI246" i="3"/>
  <c r="BW246" i="3"/>
  <c r="V246" i="3" s="1"/>
  <c r="P333" i="4" s="1"/>
  <c r="CF246" i="3"/>
  <c r="AE246" i="3" s="1"/>
  <c r="Y333" i="4" s="1"/>
  <c r="CC246" i="3"/>
  <c r="AB246" i="3" s="1"/>
  <c r="V333" i="4" s="1"/>
  <c r="BZ246" i="3"/>
  <c r="Y246" i="3" s="1"/>
  <c r="S333" i="4" s="1"/>
  <c r="CA246" i="3"/>
  <c r="Z246" i="3" s="1"/>
  <c r="T333" i="4" s="1"/>
  <c r="CD246" i="3"/>
  <c r="AC246" i="3" s="1"/>
  <c r="W333" i="4" s="1"/>
  <c r="BX49" i="3"/>
  <c r="W49" i="3" s="1"/>
  <c r="Q118" i="4" s="1"/>
  <c r="BW49" i="3"/>
  <c r="V49" i="3" s="1"/>
  <c r="P118" i="4" s="1"/>
  <c r="CB49" i="3"/>
  <c r="AA49" i="3" s="1"/>
  <c r="U118" i="4" s="1"/>
  <c r="BY49" i="3"/>
  <c r="X49" i="3" s="1"/>
  <c r="R118" i="4" s="1"/>
  <c r="BU49" i="3"/>
  <c r="P49" i="3" s="1"/>
  <c r="I118" i="4" s="1"/>
  <c r="CF49" i="3"/>
  <c r="AE49" i="3" s="1"/>
  <c r="Y118" i="4" s="1"/>
  <c r="BV49" i="3"/>
  <c r="CG49" i="3"/>
  <c r="CH49" i="3"/>
  <c r="BZ49" i="3"/>
  <c r="Y49" i="3" s="1"/>
  <c r="S118" i="4" s="1"/>
  <c r="CE49" i="3"/>
  <c r="AD49" i="3" s="1"/>
  <c r="X118" i="4" s="1"/>
  <c r="CD49" i="3"/>
  <c r="AC49" i="3" s="1"/>
  <c r="W118" i="4" s="1"/>
  <c r="CA49" i="3"/>
  <c r="Z49" i="3" s="1"/>
  <c r="T118" i="4" s="1"/>
  <c r="CC49" i="3"/>
  <c r="AB49" i="3" s="1"/>
  <c r="V118" i="4" s="1"/>
  <c r="CI49" i="3"/>
  <c r="O414" i="4"/>
  <c r="V414" i="4"/>
  <c r="K414" i="4"/>
  <c r="W414" i="4"/>
  <c r="U414" i="4"/>
  <c r="R414" i="4"/>
  <c r="N414" i="4"/>
  <c r="I414" i="4"/>
  <c r="P414" i="4"/>
  <c r="S414" i="4"/>
  <c r="Y414" i="4"/>
  <c r="Q414" i="4"/>
  <c r="M414" i="4"/>
  <c r="T414" i="4"/>
  <c r="L414" i="4"/>
  <c r="X414" i="4"/>
  <c r="U194" i="4"/>
  <c r="Y194" i="4"/>
  <c r="I194" i="4"/>
  <c r="P194" i="4"/>
  <c r="S194" i="4"/>
  <c r="V194" i="4"/>
  <c r="W194" i="4"/>
  <c r="R194" i="4"/>
  <c r="L194" i="4"/>
  <c r="Q194" i="4"/>
  <c r="K194" i="4"/>
  <c r="T194" i="4"/>
  <c r="N194" i="4"/>
  <c r="O194" i="4"/>
  <c r="M194" i="4"/>
  <c r="X194" i="4"/>
  <c r="Q408" i="4"/>
  <c r="U408" i="4"/>
  <c r="P408" i="4"/>
  <c r="T408" i="4"/>
  <c r="S408" i="4"/>
  <c r="M408" i="4"/>
  <c r="Y408" i="4"/>
  <c r="O408" i="4"/>
  <c r="L408" i="4"/>
  <c r="K408" i="4"/>
  <c r="X408" i="4"/>
  <c r="V408" i="4"/>
  <c r="N408" i="4"/>
  <c r="W408" i="4"/>
  <c r="I408" i="4"/>
  <c r="R408" i="4"/>
  <c r="M30" i="4"/>
  <c r="N30" i="4"/>
  <c r="L30" i="4"/>
  <c r="K30" i="4"/>
  <c r="I191" i="4"/>
  <c r="U191" i="4"/>
  <c r="M191" i="4"/>
  <c r="Q191" i="4"/>
  <c r="R191" i="4"/>
  <c r="N191" i="4"/>
  <c r="L191" i="4"/>
  <c r="S191" i="4"/>
  <c r="K191" i="4"/>
  <c r="X191" i="4"/>
  <c r="P191" i="4"/>
  <c r="V191" i="4"/>
  <c r="T191" i="4"/>
  <c r="O191" i="4"/>
  <c r="Y191" i="4"/>
  <c r="W191" i="4"/>
  <c r="L269" i="4"/>
  <c r="I269" i="4"/>
  <c r="V269" i="4"/>
  <c r="S269" i="4"/>
  <c r="N269" i="4"/>
  <c r="U269" i="4"/>
  <c r="M269" i="4"/>
  <c r="W269" i="4"/>
  <c r="P269" i="4"/>
  <c r="Y269" i="4"/>
  <c r="T269" i="4"/>
  <c r="K269" i="4"/>
  <c r="R269" i="4"/>
  <c r="O269" i="4"/>
  <c r="Q269" i="4"/>
  <c r="X269" i="4"/>
  <c r="U409" i="4"/>
  <c r="Y409" i="4"/>
  <c r="S409" i="4"/>
  <c r="M409" i="4"/>
  <c r="Q409" i="4"/>
  <c r="T409" i="4"/>
  <c r="K409" i="4"/>
  <c r="X409" i="4"/>
  <c r="V409" i="4"/>
  <c r="W409" i="4"/>
  <c r="L409" i="4"/>
  <c r="I409" i="4"/>
  <c r="P409" i="4"/>
  <c r="R409" i="4"/>
  <c r="N409" i="4"/>
  <c r="O409" i="4"/>
  <c r="W272" i="4"/>
  <c r="I272" i="4"/>
  <c r="O272" i="4"/>
  <c r="S272" i="4"/>
  <c r="Q272" i="4"/>
  <c r="L272" i="4"/>
  <c r="T272" i="4"/>
  <c r="M272" i="4"/>
  <c r="N272" i="4"/>
  <c r="U272" i="4"/>
  <c r="V272" i="4"/>
  <c r="P272" i="4"/>
  <c r="K272" i="4"/>
  <c r="Y272" i="4"/>
  <c r="X272" i="4"/>
  <c r="R272" i="4"/>
  <c r="K37" i="4"/>
  <c r="M37" i="4"/>
  <c r="L37" i="4"/>
  <c r="N37" i="4"/>
  <c r="I184" i="4"/>
  <c r="M184" i="4"/>
  <c r="Q184" i="4"/>
  <c r="R184" i="4"/>
  <c r="U184" i="4"/>
  <c r="N184" i="4"/>
  <c r="S184" i="4"/>
  <c r="Y184" i="4"/>
  <c r="T184" i="4"/>
  <c r="O184" i="4"/>
  <c r="K184" i="4"/>
  <c r="W184" i="4"/>
  <c r="X184" i="4"/>
  <c r="P184" i="4"/>
  <c r="L184" i="4"/>
  <c r="V184" i="4"/>
  <c r="L262" i="4"/>
  <c r="P262" i="4"/>
  <c r="K262" i="4"/>
  <c r="T262" i="4"/>
  <c r="R262" i="4"/>
  <c r="Y262" i="4"/>
  <c r="Q262" i="4"/>
  <c r="S262" i="4"/>
  <c r="V262" i="4"/>
  <c r="I262" i="4"/>
  <c r="U262" i="4"/>
  <c r="O262" i="4"/>
  <c r="W262" i="4"/>
  <c r="M262" i="4"/>
  <c r="N262" i="4"/>
  <c r="X262" i="4"/>
  <c r="L335" i="4"/>
  <c r="I335" i="4"/>
  <c r="R335" i="4"/>
  <c r="M335" i="4"/>
  <c r="N335" i="4"/>
  <c r="W335" i="4"/>
  <c r="U335" i="4"/>
  <c r="K335" i="4"/>
  <c r="Y335" i="4"/>
  <c r="V335" i="4"/>
  <c r="P335" i="4"/>
  <c r="S335" i="4"/>
  <c r="T335" i="4"/>
  <c r="O335" i="4"/>
  <c r="Q335" i="4"/>
  <c r="X335" i="4"/>
  <c r="L264" i="4"/>
  <c r="T264" i="4"/>
  <c r="V264" i="4"/>
  <c r="I264" i="4"/>
  <c r="U264" i="4"/>
  <c r="K264" i="4"/>
  <c r="O264" i="4"/>
  <c r="S264" i="4"/>
  <c r="W264" i="4"/>
  <c r="Q264" i="4"/>
  <c r="P264" i="4"/>
  <c r="Y264" i="4"/>
  <c r="X264" i="4"/>
  <c r="M264" i="4"/>
  <c r="R264" i="4"/>
  <c r="N264" i="4"/>
  <c r="N13" i="4"/>
  <c r="I13" i="4"/>
  <c r="D68" i="4" s="1"/>
  <c r="M13" i="4"/>
  <c r="L13" i="4"/>
  <c r="K13" i="4"/>
  <c r="M28" i="4"/>
  <c r="K28" i="4"/>
  <c r="R28" i="4"/>
  <c r="Y28" i="4"/>
  <c r="N28" i="4"/>
  <c r="O28" i="4"/>
  <c r="U28" i="4"/>
  <c r="L28" i="4"/>
  <c r="V28" i="4"/>
  <c r="Q193" i="4"/>
  <c r="U193" i="4"/>
  <c r="R193" i="4"/>
  <c r="M193" i="4"/>
  <c r="K193" i="4"/>
  <c r="O193" i="4"/>
  <c r="X193" i="4"/>
  <c r="N193" i="4"/>
  <c r="V193" i="4"/>
  <c r="T193" i="4"/>
  <c r="L193" i="4"/>
  <c r="I193" i="4"/>
  <c r="Y193" i="4"/>
  <c r="P193" i="4"/>
  <c r="W193" i="4"/>
  <c r="S193" i="4"/>
  <c r="X271" i="4"/>
  <c r="S271" i="4"/>
  <c r="W271" i="4"/>
  <c r="L271" i="4"/>
  <c r="I271" i="4"/>
  <c r="U271" i="4"/>
  <c r="M271" i="4"/>
  <c r="V271" i="4"/>
  <c r="K271" i="4"/>
  <c r="Y271" i="4"/>
  <c r="Q271" i="4"/>
  <c r="T271" i="4"/>
  <c r="R271" i="4"/>
  <c r="P271" i="4"/>
  <c r="O271" i="4"/>
  <c r="N271" i="4"/>
  <c r="BX251" i="3"/>
  <c r="W251" i="3" s="1"/>
  <c r="Q347" i="4" s="1"/>
  <c r="BU251" i="3"/>
  <c r="P251" i="3" s="1"/>
  <c r="I347" i="4" s="1"/>
  <c r="BV251" i="3"/>
  <c r="CG251" i="3"/>
  <c r="CA251" i="3"/>
  <c r="Z251" i="3" s="1"/>
  <c r="T347" i="4" s="1"/>
  <c r="CH251" i="3"/>
  <c r="BY251" i="3"/>
  <c r="X251" i="3" s="1"/>
  <c r="R347" i="4" s="1"/>
  <c r="BZ251" i="3"/>
  <c r="Y251" i="3" s="1"/>
  <c r="S347" i="4" s="1"/>
  <c r="CD251" i="3"/>
  <c r="AC251" i="3" s="1"/>
  <c r="W347" i="4" s="1"/>
  <c r="CE251" i="3"/>
  <c r="AD251" i="3" s="1"/>
  <c r="X347" i="4" s="1"/>
  <c r="CI251" i="3"/>
  <c r="CC251" i="3"/>
  <c r="AB251" i="3" s="1"/>
  <c r="V347" i="4" s="1"/>
  <c r="BW251" i="3"/>
  <c r="V251" i="3" s="1"/>
  <c r="P347" i="4" s="1"/>
  <c r="CF251" i="3"/>
  <c r="AE251" i="3" s="1"/>
  <c r="Y347" i="4" s="1"/>
  <c r="CB251" i="3"/>
  <c r="AA251" i="3" s="1"/>
  <c r="U347" i="4" s="1"/>
  <c r="BV260" i="3"/>
  <c r="BX260" i="3"/>
  <c r="W260" i="3" s="1"/>
  <c r="Q362" i="4" s="1"/>
  <c r="CH260" i="3"/>
  <c r="CA260" i="3"/>
  <c r="Z260" i="3" s="1"/>
  <c r="T362" i="4" s="1"/>
  <c r="CB260" i="3"/>
  <c r="AA260" i="3" s="1"/>
  <c r="U362" i="4" s="1"/>
  <c r="BY260" i="3"/>
  <c r="X260" i="3" s="1"/>
  <c r="R362" i="4" s="1"/>
  <c r="CD260" i="3"/>
  <c r="AC260" i="3" s="1"/>
  <c r="W362" i="4" s="1"/>
  <c r="CI260" i="3"/>
  <c r="CC260" i="3"/>
  <c r="AB260" i="3" s="1"/>
  <c r="V362" i="4" s="1"/>
  <c r="BW260" i="3"/>
  <c r="V260" i="3" s="1"/>
  <c r="P362" i="4" s="1"/>
  <c r="BZ260" i="3"/>
  <c r="Y260" i="3" s="1"/>
  <c r="S362" i="4" s="1"/>
  <c r="CF260" i="3"/>
  <c r="AE260" i="3" s="1"/>
  <c r="Y362" i="4" s="1"/>
  <c r="CE260" i="3"/>
  <c r="AD260" i="3" s="1"/>
  <c r="X362" i="4" s="1"/>
  <c r="CG260" i="3"/>
  <c r="BU260" i="3"/>
  <c r="P260" i="3" s="1"/>
  <c r="I362" i="4" s="1"/>
  <c r="CG252" i="3"/>
  <c r="CA252" i="3"/>
  <c r="Z252" i="3" s="1"/>
  <c r="T351" i="4" s="1"/>
  <c r="CF252" i="3"/>
  <c r="AE252" i="3" s="1"/>
  <c r="Y351" i="4" s="1"/>
  <c r="BU252" i="3"/>
  <c r="P252" i="3" s="1"/>
  <c r="I351" i="4" s="1"/>
  <c r="CH252" i="3"/>
  <c r="CB252" i="3"/>
  <c r="AA252" i="3" s="1"/>
  <c r="U351" i="4" s="1"/>
  <c r="BY252" i="3"/>
  <c r="X252" i="3" s="1"/>
  <c r="R351" i="4" s="1"/>
  <c r="CC252" i="3"/>
  <c r="AB252" i="3" s="1"/>
  <c r="V351" i="4" s="1"/>
  <c r="CI252" i="3"/>
  <c r="BW252" i="3"/>
  <c r="V252" i="3" s="1"/>
  <c r="P351" i="4" s="1"/>
  <c r="CE252" i="3"/>
  <c r="AD252" i="3" s="1"/>
  <c r="X351" i="4" s="1"/>
  <c r="BZ252" i="3"/>
  <c r="Y252" i="3" s="1"/>
  <c r="S351" i="4" s="1"/>
  <c r="CD252" i="3"/>
  <c r="AC252" i="3" s="1"/>
  <c r="W351" i="4" s="1"/>
  <c r="BV252" i="3"/>
  <c r="BX252" i="3"/>
  <c r="W252" i="3" s="1"/>
  <c r="Q351" i="4" s="1"/>
  <c r="BX248" i="3"/>
  <c r="W248" i="3" s="1"/>
  <c r="Q344" i="4" s="1"/>
  <c r="CA248" i="3"/>
  <c r="Z248" i="3" s="1"/>
  <c r="T344" i="4" s="1"/>
  <c r="CG248" i="3"/>
  <c r="BW248" i="3"/>
  <c r="V248" i="3" s="1"/>
  <c r="P344" i="4" s="1"/>
  <c r="BZ248" i="3"/>
  <c r="Y248" i="3" s="1"/>
  <c r="S344" i="4" s="1"/>
  <c r="CD248" i="3"/>
  <c r="AC248" i="3" s="1"/>
  <c r="W344" i="4" s="1"/>
  <c r="BU248" i="3"/>
  <c r="P248" i="3" s="1"/>
  <c r="I344" i="4" s="1"/>
  <c r="CE248" i="3"/>
  <c r="AD248" i="3" s="1"/>
  <c r="X344" i="4" s="1"/>
  <c r="CF248" i="3"/>
  <c r="AE248" i="3" s="1"/>
  <c r="Y344" i="4" s="1"/>
  <c r="CI248" i="3"/>
  <c r="BV248" i="3"/>
  <c r="BY248" i="3"/>
  <c r="X248" i="3" s="1"/>
  <c r="R344" i="4" s="1"/>
  <c r="CB248" i="3"/>
  <c r="AA248" i="3" s="1"/>
  <c r="U344" i="4" s="1"/>
  <c r="CH248" i="3"/>
  <c r="CC248" i="3"/>
  <c r="AB248" i="3" s="1"/>
  <c r="V344" i="4" s="1"/>
  <c r="BX261" i="3"/>
  <c r="W261" i="3" s="1"/>
  <c r="Q363" i="4" s="1"/>
  <c r="BU261" i="3"/>
  <c r="P261" i="3" s="1"/>
  <c r="I363" i="4" s="1"/>
  <c r="CA261" i="3"/>
  <c r="Z261" i="3" s="1"/>
  <c r="T363" i="4" s="1"/>
  <c r="BW261" i="3"/>
  <c r="V261" i="3" s="1"/>
  <c r="P363" i="4" s="1"/>
  <c r="BY261" i="3"/>
  <c r="X261" i="3" s="1"/>
  <c r="R363" i="4" s="1"/>
  <c r="CD261" i="3"/>
  <c r="AC261" i="3" s="1"/>
  <c r="W363" i="4" s="1"/>
  <c r="CI261" i="3"/>
  <c r="CE261" i="3"/>
  <c r="AD261" i="3" s="1"/>
  <c r="X363" i="4" s="1"/>
  <c r="CF261" i="3"/>
  <c r="AE261" i="3" s="1"/>
  <c r="Y363" i="4" s="1"/>
  <c r="CC261" i="3"/>
  <c r="AB261" i="3" s="1"/>
  <c r="V363" i="4" s="1"/>
  <c r="CG261" i="3"/>
  <c r="BZ261" i="3"/>
  <c r="Y261" i="3" s="1"/>
  <c r="S363" i="4" s="1"/>
  <c r="CH261" i="3"/>
  <c r="BV261" i="3"/>
  <c r="CB261" i="3"/>
  <c r="AA261" i="3" s="1"/>
  <c r="U363" i="4" s="1"/>
  <c r="Q423" i="4"/>
  <c r="T423" i="4"/>
  <c r="S423" i="4"/>
  <c r="M423" i="4"/>
  <c r="X423" i="4"/>
  <c r="O423" i="4"/>
  <c r="V423" i="4"/>
  <c r="I423" i="4"/>
  <c r="K423" i="4"/>
  <c r="L423" i="4"/>
  <c r="R423" i="4"/>
  <c r="W423" i="4"/>
  <c r="P423" i="4"/>
  <c r="N423" i="4"/>
  <c r="Y423" i="4"/>
  <c r="U423" i="4"/>
  <c r="BV253" i="3"/>
  <c r="CC253" i="3"/>
  <c r="AB253" i="3" s="1"/>
  <c r="V352" i="4" s="1"/>
  <c r="BW253" i="3"/>
  <c r="V253" i="3" s="1"/>
  <c r="P352" i="4" s="1"/>
  <c r="CE253" i="3"/>
  <c r="AD253" i="3" s="1"/>
  <c r="X352" i="4" s="1"/>
  <c r="CG253" i="3"/>
  <c r="CB253" i="3"/>
  <c r="AA253" i="3" s="1"/>
  <c r="U352" i="4" s="1"/>
  <c r="BY253" i="3"/>
  <c r="X253" i="3" s="1"/>
  <c r="R352" i="4" s="1"/>
  <c r="CF253" i="3"/>
  <c r="AE253" i="3" s="1"/>
  <c r="Y352" i="4" s="1"/>
  <c r="CD253" i="3"/>
  <c r="AC253" i="3" s="1"/>
  <c r="W352" i="4" s="1"/>
  <c r="BX253" i="3"/>
  <c r="W253" i="3" s="1"/>
  <c r="Q352" i="4" s="1"/>
  <c r="BZ253" i="3"/>
  <c r="Y253" i="3" s="1"/>
  <c r="S352" i="4" s="1"/>
  <c r="BU253" i="3"/>
  <c r="P253" i="3" s="1"/>
  <c r="I352" i="4" s="1"/>
  <c r="CA253" i="3"/>
  <c r="Z253" i="3" s="1"/>
  <c r="T352" i="4" s="1"/>
  <c r="CI253" i="3"/>
  <c r="CH253" i="3"/>
  <c r="BX257" i="3"/>
  <c r="W257" i="3" s="1"/>
  <c r="Q356" i="4" s="1"/>
  <c r="BU257" i="3"/>
  <c r="P257" i="3" s="1"/>
  <c r="I356" i="4" s="1"/>
  <c r="BV257" i="3"/>
  <c r="CH257" i="3"/>
  <c r="CE257" i="3"/>
  <c r="AD257" i="3" s="1"/>
  <c r="X356" i="4" s="1"/>
  <c r="CC257" i="3"/>
  <c r="AB257" i="3" s="1"/>
  <c r="V356" i="4" s="1"/>
  <c r="CG257" i="3"/>
  <c r="CD257" i="3"/>
  <c r="AC257" i="3" s="1"/>
  <c r="W356" i="4" s="1"/>
  <c r="CB257" i="3"/>
  <c r="AA257" i="3" s="1"/>
  <c r="U356" i="4" s="1"/>
  <c r="BZ257" i="3"/>
  <c r="Y257" i="3" s="1"/>
  <c r="S356" i="4" s="1"/>
  <c r="CF257" i="3"/>
  <c r="AE257" i="3" s="1"/>
  <c r="Y356" i="4" s="1"/>
  <c r="CA257" i="3"/>
  <c r="Z257" i="3" s="1"/>
  <c r="T356" i="4" s="1"/>
  <c r="CI257" i="3"/>
  <c r="BW257" i="3"/>
  <c r="V257" i="3" s="1"/>
  <c r="P356" i="4" s="1"/>
  <c r="BY257" i="3"/>
  <c r="X257" i="3" s="1"/>
  <c r="R356" i="4" s="1"/>
  <c r="M23" i="4"/>
  <c r="K23" i="4"/>
  <c r="L23" i="4"/>
  <c r="N23" i="4"/>
  <c r="W268" i="4"/>
  <c r="L268" i="4"/>
  <c r="I268" i="4"/>
  <c r="S268" i="4"/>
  <c r="P268" i="4"/>
  <c r="X268" i="4"/>
  <c r="V268" i="4"/>
  <c r="R268" i="4"/>
  <c r="N268" i="4"/>
  <c r="K268" i="4"/>
  <c r="T268" i="4"/>
  <c r="O268" i="4"/>
  <c r="U268" i="4"/>
  <c r="M268" i="4"/>
  <c r="Q268" i="4"/>
  <c r="Y268" i="4"/>
  <c r="I15" i="4"/>
  <c r="K15" i="4"/>
  <c r="L15" i="4"/>
  <c r="M15" i="4"/>
  <c r="N15" i="4"/>
  <c r="U26" i="4"/>
  <c r="K26" i="4"/>
  <c r="M26" i="4"/>
  <c r="N26" i="4"/>
  <c r="L26" i="4"/>
  <c r="Y195" i="4"/>
  <c r="M195" i="4"/>
  <c r="K195" i="4"/>
  <c r="P195" i="4"/>
  <c r="V195" i="4"/>
  <c r="Q195" i="4"/>
  <c r="R195" i="4"/>
  <c r="I195" i="4"/>
  <c r="U195" i="4"/>
  <c r="X195" i="4"/>
  <c r="L195" i="4"/>
  <c r="W195" i="4"/>
  <c r="N195" i="4"/>
  <c r="T195" i="4"/>
  <c r="S195" i="4"/>
  <c r="O195" i="4"/>
  <c r="Q273" i="4"/>
  <c r="K273" i="4"/>
  <c r="T273" i="4"/>
  <c r="O273" i="4"/>
  <c r="S273" i="4"/>
  <c r="W273" i="4"/>
  <c r="L273" i="4"/>
  <c r="Y273" i="4"/>
  <c r="X273" i="4"/>
  <c r="V273" i="4"/>
  <c r="R273" i="4"/>
  <c r="I273" i="4"/>
  <c r="U273" i="4"/>
  <c r="P273" i="4"/>
  <c r="M273" i="4"/>
  <c r="N273" i="4"/>
  <c r="M35" i="4"/>
  <c r="I35" i="4"/>
  <c r="K35" i="4"/>
  <c r="V35" i="4"/>
  <c r="N35" i="4"/>
  <c r="O35" i="4"/>
  <c r="L35" i="4"/>
  <c r="P412" i="4"/>
  <c r="K412" i="4"/>
  <c r="S412" i="4"/>
  <c r="T412" i="4"/>
  <c r="V412" i="4"/>
  <c r="Y412" i="4"/>
  <c r="L412" i="4"/>
  <c r="I412" i="4"/>
  <c r="O412" i="4"/>
  <c r="Q412" i="4"/>
  <c r="X412" i="4"/>
  <c r="M412" i="4"/>
  <c r="R412" i="4"/>
  <c r="N412" i="4"/>
  <c r="W412" i="4"/>
  <c r="U412" i="4"/>
  <c r="M33" i="4"/>
  <c r="K33" i="4"/>
  <c r="L33" i="4"/>
  <c r="N33" i="4"/>
  <c r="Y188" i="4"/>
  <c r="I188" i="4"/>
  <c r="U188" i="4"/>
  <c r="K188" i="4"/>
  <c r="P188" i="4"/>
  <c r="L188" i="4"/>
  <c r="V188" i="4"/>
  <c r="M188" i="4"/>
  <c r="X188" i="4"/>
  <c r="Q188" i="4"/>
  <c r="T188" i="4"/>
  <c r="N188" i="4"/>
  <c r="O188" i="4"/>
  <c r="R188" i="4"/>
  <c r="W188" i="4"/>
  <c r="S188" i="4"/>
  <c r="W266" i="4"/>
  <c r="X266" i="4"/>
  <c r="L266" i="4"/>
  <c r="U266" i="4"/>
  <c r="Y266" i="4"/>
  <c r="K266" i="4"/>
  <c r="O266" i="4"/>
  <c r="R266" i="4"/>
  <c r="Q266" i="4"/>
  <c r="P266" i="4"/>
  <c r="T266" i="4"/>
  <c r="S266" i="4"/>
  <c r="V266" i="4"/>
  <c r="I266" i="4"/>
  <c r="N266" i="4"/>
  <c r="M266" i="4"/>
  <c r="L14" i="4"/>
  <c r="M14" i="4"/>
  <c r="I14" i="4"/>
  <c r="K14" i="4"/>
  <c r="N14" i="4"/>
  <c r="T331" i="4"/>
  <c r="Y331" i="4"/>
  <c r="V331" i="4"/>
  <c r="U331" i="4"/>
  <c r="X331" i="4"/>
  <c r="Q331" i="4"/>
  <c r="L331" i="4"/>
  <c r="O331" i="4"/>
  <c r="P331" i="4"/>
  <c r="I331" i="4"/>
  <c r="M331" i="4"/>
  <c r="N331" i="4"/>
  <c r="S331" i="4"/>
  <c r="R331" i="4"/>
  <c r="K331" i="4"/>
  <c r="W331" i="4"/>
  <c r="M17" i="4"/>
  <c r="I17" i="4"/>
  <c r="N17" i="4"/>
  <c r="L17" i="4"/>
  <c r="K17" i="4"/>
  <c r="M24" i="4"/>
  <c r="K24" i="4"/>
  <c r="L24" i="4"/>
  <c r="N24" i="4"/>
  <c r="I197" i="4"/>
  <c r="U197" i="4"/>
  <c r="T197" i="4"/>
  <c r="X197" i="4"/>
  <c r="W197" i="4"/>
  <c r="L197" i="4"/>
  <c r="M197" i="4"/>
  <c r="R197" i="4"/>
  <c r="Y197" i="4"/>
  <c r="P197" i="4"/>
  <c r="V197" i="4"/>
  <c r="N197" i="4"/>
  <c r="O197" i="4"/>
  <c r="S197" i="4"/>
  <c r="Q197" i="4"/>
  <c r="K197" i="4"/>
  <c r="Q275" i="4"/>
  <c r="O275" i="4"/>
  <c r="V275" i="4"/>
  <c r="K275" i="4"/>
  <c r="T275" i="4"/>
  <c r="N275" i="4"/>
  <c r="I275" i="4"/>
  <c r="U275" i="4"/>
  <c r="P275" i="4"/>
  <c r="Y275" i="4"/>
  <c r="X275" i="4"/>
  <c r="M275" i="4"/>
  <c r="R275" i="4"/>
  <c r="L275" i="4"/>
  <c r="W275" i="4"/>
  <c r="S275" i="4"/>
  <c r="CG256" i="3"/>
  <c r="CH256" i="3"/>
  <c r="BU256" i="3"/>
  <c r="P256" i="3" s="1"/>
  <c r="I355" i="4" s="1"/>
  <c r="BV256" i="3"/>
  <c r="CI256" i="3"/>
  <c r="BX256" i="3"/>
  <c r="W256" i="3" s="1"/>
  <c r="Q355" i="4" s="1"/>
  <c r="CA256" i="3"/>
  <c r="Z256" i="3" s="1"/>
  <c r="T355" i="4" s="1"/>
  <c r="CB256" i="3"/>
  <c r="AA256" i="3" s="1"/>
  <c r="U355" i="4" s="1"/>
  <c r="BW256" i="3"/>
  <c r="V256" i="3" s="1"/>
  <c r="P355" i="4" s="1"/>
  <c r="CD256" i="3"/>
  <c r="AC256" i="3" s="1"/>
  <c r="W355" i="4" s="1"/>
  <c r="CE256" i="3"/>
  <c r="AD256" i="3" s="1"/>
  <c r="X355" i="4" s="1"/>
  <c r="CF256" i="3"/>
  <c r="AE256" i="3" s="1"/>
  <c r="Y355" i="4" s="1"/>
  <c r="BY256" i="3"/>
  <c r="X256" i="3" s="1"/>
  <c r="R355" i="4" s="1"/>
  <c r="BZ256" i="3"/>
  <c r="Y256" i="3" s="1"/>
  <c r="S355" i="4" s="1"/>
  <c r="CC256" i="3"/>
  <c r="AB256" i="3" s="1"/>
  <c r="V355" i="4" s="1"/>
  <c r="W425" i="4"/>
  <c r="K425" i="4"/>
  <c r="X425" i="4"/>
  <c r="Q425" i="4"/>
  <c r="L425" i="4"/>
  <c r="N425" i="4"/>
  <c r="S425" i="4"/>
  <c r="R425" i="4"/>
  <c r="I425" i="4"/>
  <c r="U425" i="4"/>
  <c r="T425" i="4"/>
  <c r="O425" i="4"/>
  <c r="V425" i="4"/>
  <c r="Y425" i="4"/>
  <c r="P425" i="4"/>
  <c r="M425" i="4"/>
  <c r="AZ394" i="4"/>
  <c r="BH397" i="4"/>
  <c r="AZ374" i="4"/>
  <c r="AZ376" i="4"/>
  <c r="AZ397" i="4"/>
  <c r="AZ401" i="4"/>
  <c r="BH371" i="4"/>
  <c r="BH375" i="4"/>
  <c r="AZ390" i="4"/>
  <c r="BA372" i="4"/>
  <c r="AS374" i="4"/>
  <c r="AT401" i="4"/>
  <c r="BA371" i="4"/>
  <c r="AT396" i="4"/>
  <c r="AS375" i="4"/>
  <c r="AS394" i="4"/>
  <c r="AS390" i="4"/>
  <c r="BG388" i="4"/>
  <c r="AZ402" i="4"/>
  <c r="AT388" i="4"/>
  <c r="AS396" i="4"/>
  <c r="AZ372" i="4"/>
  <c r="AZ388" i="4"/>
  <c r="AS397" i="4"/>
  <c r="BH376" i="4"/>
  <c r="AS402" i="4"/>
  <c r="AT372" i="4"/>
  <c r="BA397" i="4"/>
  <c r="AT375" i="4"/>
  <c r="BA402" i="4"/>
  <c r="AT397" i="4"/>
  <c r="AZ375" i="4"/>
  <c r="AS371" i="4"/>
  <c r="BA390" i="4"/>
  <c r="BG402" i="4"/>
  <c r="BG396" i="4"/>
  <c r="BH372" i="4"/>
  <c r="BG401" i="4"/>
  <c r="BA399" i="4"/>
  <c r="BG397" i="4"/>
  <c r="BG394" i="4"/>
  <c r="BG372" i="4"/>
  <c r="AZ396" i="4"/>
  <c r="BA388" i="4"/>
  <c r="AS376" i="4"/>
  <c r="AT394" i="4"/>
  <c r="BH402" i="4"/>
  <c r="BA375" i="4"/>
  <c r="AT399" i="4"/>
  <c r="BH396" i="4"/>
  <c r="BG374" i="4"/>
  <c r="AT402" i="4"/>
  <c r="BH394" i="4"/>
  <c r="AT374" i="4"/>
  <c r="BA396" i="4"/>
  <c r="BH400" i="4"/>
  <c r="AZ399" i="4"/>
  <c r="AT371" i="4"/>
  <c r="AZ400" i="4"/>
  <c r="AT390" i="4"/>
  <c r="BG390" i="4"/>
  <c r="BG375" i="4"/>
  <c r="BH374" i="4"/>
  <c r="BH399" i="4"/>
  <c r="AZ371" i="4"/>
  <c r="BA376" i="4"/>
  <c r="AS401" i="4"/>
  <c r="BG371" i="4"/>
  <c r="BH401" i="4"/>
  <c r="BG400" i="4"/>
  <c r="BA394" i="4"/>
  <c r="AT376" i="4"/>
  <c r="BG399" i="4"/>
  <c r="BA401" i="4"/>
  <c r="AS400" i="4"/>
  <c r="BA400" i="4"/>
  <c r="BH390" i="4"/>
  <c r="AS388" i="4"/>
  <c r="BH388" i="4"/>
  <c r="BG376" i="4"/>
  <c r="BA374" i="4"/>
  <c r="AT400" i="4"/>
  <c r="CF111" i="3"/>
  <c r="AE111" i="3" s="1"/>
  <c r="Y53" i="4" s="1"/>
  <c r="CB111" i="3"/>
  <c r="AA111" i="3" s="1"/>
  <c r="U53" i="4" s="1"/>
  <c r="BX111" i="3"/>
  <c r="W111" i="3" s="1"/>
  <c r="Q53" i="4" s="1"/>
  <c r="CC111" i="3"/>
  <c r="AB111" i="3" s="1"/>
  <c r="V53" i="4" s="1"/>
  <c r="CE111" i="3"/>
  <c r="AD111" i="3" s="1"/>
  <c r="X53" i="4" s="1"/>
  <c r="BZ111" i="3"/>
  <c r="Y111" i="3" s="1"/>
  <c r="S53" i="4" s="1"/>
  <c r="BU111" i="3"/>
  <c r="P111" i="3" s="1"/>
  <c r="I53" i="4" s="1"/>
  <c r="CH111" i="3"/>
  <c r="BW111" i="3"/>
  <c r="V111" i="3" s="1"/>
  <c r="P53" i="4" s="1"/>
  <c r="CI111" i="3"/>
  <c r="CD111" i="3"/>
  <c r="AC111" i="3" s="1"/>
  <c r="W53" i="4" s="1"/>
  <c r="BY111" i="3"/>
  <c r="X111" i="3" s="1"/>
  <c r="R53" i="4" s="1"/>
  <c r="CG111" i="3"/>
  <c r="CA111" i="3"/>
  <c r="Z111" i="3" s="1"/>
  <c r="T53" i="4" s="1"/>
  <c r="BV111" i="3"/>
  <c r="U111" i="3" s="1"/>
  <c r="O53" i="4" s="1"/>
  <c r="CH113" i="3"/>
  <c r="CD113" i="3"/>
  <c r="AC113" i="3" s="1"/>
  <c r="W49" i="4" s="1"/>
  <c r="BZ113" i="3"/>
  <c r="Y113" i="3" s="1"/>
  <c r="S49" i="4" s="1"/>
  <c r="BV113" i="3"/>
  <c r="U113" i="3" s="1"/>
  <c r="O49" i="4" s="1"/>
  <c r="BY113" i="3"/>
  <c r="X113" i="3" s="1"/>
  <c r="R49" i="4" s="1"/>
  <c r="CG113" i="3"/>
  <c r="CB113" i="3"/>
  <c r="AA113" i="3" s="1"/>
  <c r="U49" i="4" s="1"/>
  <c r="BW113" i="3"/>
  <c r="V113" i="3" s="1"/>
  <c r="P49" i="4" s="1"/>
  <c r="CE113" i="3"/>
  <c r="AD113" i="3" s="1"/>
  <c r="X49" i="4" s="1"/>
  <c r="CF113" i="3"/>
  <c r="AE113" i="3" s="1"/>
  <c r="Y49" i="4" s="1"/>
  <c r="CA113" i="3"/>
  <c r="Z113" i="3" s="1"/>
  <c r="T49" i="4" s="1"/>
  <c r="BU113" i="3"/>
  <c r="P113" i="3" s="1"/>
  <c r="I49" i="4" s="1"/>
  <c r="CI113" i="3"/>
  <c r="CC113" i="3"/>
  <c r="AB113" i="3" s="1"/>
  <c r="V49" i="4" s="1"/>
  <c r="BX113" i="3"/>
  <c r="W113" i="3" s="1"/>
  <c r="Q49" i="4" s="1"/>
  <c r="CF23" i="3"/>
  <c r="AE23" i="3" s="1"/>
  <c r="Y93" i="4" s="1"/>
  <c r="CB23" i="3"/>
  <c r="AA23" i="3" s="1"/>
  <c r="U93" i="4" s="1"/>
  <c r="BX23" i="3"/>
  <c r="W23" i="3" s="1"/>
  <c r="Q93" i="4" s="1"/>
  <c r="BZ23" i="3"/>
  <c r="Y23" i="3" s="1"/>
  <c r="S93" i="4" s="1"/>
  <c r="BU23" i="3"/>
  <c r="P23" i="3" s="1"/>
  <c r="I93" i="4" s="1"/>
  <c r="CH23" i="3"/>
  <c r="CC23" i="3"/>
  <c r="AB23" i="3" s="1"/>
  <c r="V93" i="4" s="1"/>
  <c r="BW23" i="3"/>
  <c r="V23" i="3" s="1"/>
  <c r="P93" i="4" s="1"/>
  <c r="CA23" i="3"/>
  <c r="Z23" i="3" s="1"/>
  <c r="T93" i="4" s="1"/>
  <c r="CE23" i="3"/>
  <c r="AD23" i="3" s="1"/>
  <c r="X93" i="4" s="1"/>
  <c r="CG23" i="3"/>
  <c r="BV23" i="3"/>
  <c r="U23" i="3" s="1"/>
  <c r="O93" i="4" s="1"/>
  <c r="CD23" i="3"/>
  <c r="AC23" i="3" s="1"/>
  <c r="W93" i="4" s="1"/>
  <c r="BY23" i="3"/>
  <c r="X23" i="3" s="1"/>
  <c r="R93" i="4" s="1"/>
  <c r="CI23" i="3"/>
  <c r="CF107" i="3"/>
  <c r="AE107" i="3" s="1"/>
  <c r="Y253" i="4" s="1"/>
  <c r="CB107" i="3"/>
  <c r="AA107" i="3" s="1"/>
  <c r="U253" i="4" s="1"/>
  <c r="BX107" i="3"/>
  <c r="W107" i="3" s="1"/>
  <c r="Q253" i="4" s="1"/>
  <c r="CI107" i="3"/>
  <c r="CG107" i="3"/>
  <c r="CA107" i="3"/>
  <c r="Z107" i="3" s="1"/>
  <c r="T253" i="4" s="1"/>
  <c r="BV107" i="3"/>
  <c r="U107" i="3" s="1"/>
  <c r="O253" i="4" s="1"/>
  <c r="CD107" i="3"/>
  <c r="AC107" i="3" s="1"/>
  <c r="W253" i="4" s="1"/>
  <c r="BY107" i="3"/>
  <c r="X107" i="3" s="1"/>
  <c r="R253" i="4" s="1"/>
  <c r="CE107" i="3"/>
  <c r="AD107" i="3" s="1"/>
  <c r="X253" i="4" s="1"/>
  <c r="BZ107" i="3"/>
  <c r="Y107" i="3" s="1"/>
  <c r="S253" i="4" s="1"/>
  <c r="BU107" i="3"/>
  <c r="P107" i="3" s="1"/>
  <c r="I253" i="4" s="1"/>
  <c r="CC107" i="3"/>
  <c r="AB107" i="3" s="1"/>
  <c r="V253" i="4" s="1"/>
  <c r="CH107" i="3"/>
  <c r="BW107" i="3"/>
  <c r="V107" i="3" s="1"/>
  <c r="P253" i="4" s="1"/>
  <c r="CG120" i="3"/>
  <c r="CC120" i="3"/>
  <c r="AB120" i="3" s="1"/>
  <c r="V88" i="4" s="1"/>
  <c r="BY120" i="3"/>
  <c r="X120" i="3" s="1"/>
  <c r="R88" i="4" s="1"/>
  <c r="BU120" i="3"/>
  <c r="P120" i="3" s="1"/>
  <c r="I88" i="4" s="1"/>
  <c r="CA120" i="3"/>
  <c r="Z120" i="3" s="1"/>
  <c r="T88" i="4" s="1"/>
  <c r="CI120" i="3"/>
  <c r="CD120" i="3"/>
  <c r="AC120" i="3" s="1"/>
  <c r="W88" i="4" s="1"/>
  <c r="BX120" i="3"/>
  <c r="W120" i="3" s="1"/>
  <c r="Q88" i="4" s="1"/>
  <c r="CF120" i="3"/>
  <c r="AE120" i="3" s="1"/>
  <c r="Y88" i="4" s="1"/>
  <c r="BV120" i="3"/>
  <c r="U120" i="3" s="1"/>
  <c r="O88" i="4" s="1"/>
  <c r="CH120" i="3"/>
  <c r="CB120" i="3"/>
  <c r="AA120" i="3" s="1"/>
  <c r="U88" i="4" s="1"/>
  <c r="BW120" i="3"/>
  <c r="V120" i="3" s="1"/>
  <c r="P88" i="4" s="1"/>
  <c r="CE120" i="3"/>
  <c r="AD120" i="3" s="1"/>
  <c r="X88" i="4" s="1"/>
  <c r="BZ120" i="3"/>
  <c r="Y120" i="3" s="1"/>
  <c r="S88" i="4" s="1"/>
  <c r="CF142" i="3"/>
  <c r="AE142" i="3" s="1"/>
  <c r="Y210" i="4" s="1"/>
  <c r="CB142" i="3"/>
  <c r="AA142" i="3" s="1"/>
  <c r="U210" i="4" s="1"/>
  <c r="BX142" i="3"/>
  <c r="W142" i="3" s="1"/>
  <c r="Q210" i="4" s="1"/>
  <c r="CI142" i="3"/>
  <c r="CD142" i="3"/>
  <c r="AC142" i="3" s="1"/>
  <c r="W210" i="4" s="1"/>
  <c r="BY142" i="3"/>
  <c r="X142" i="3" s="1"/>
  <c r="R210" i="4" s="1"/>
  <c r="CG142" i="3"/>
  <c r="CC142" i="3"/>
  <c r="AB142" i="3" s="1"/>
  <c r="V210" i="4" s="1"/>
  <c r="BV142" i="3"/>
  <c r="U142" i="3" s="1"/>
  <c r="O210" i="4" s="1"/>
  <c r="BZ142" i="3"/>
  <c r="Y142" i="3" s="1"/>
  <c r="S210" i="4" s="1"/>
  <c r="CH142" i="3"/>
  <c r="CA142" i="3"/>
  <c r="Z142" i="3" s="1"/>
  <c r="T210" i="4" s="1"/>
  <c r="BU142" i="3"/>
  <c r="P142" i="3" s="1"/>
  <c r="I210" i="4" s="1"/>
  <c r="CE142" i="3"/>
  <c r="AD142" i="3" s="1"/>
  <c r="X210" i="4" s="1"/>
  <c r="BW142" i="3"/>
  <c r="V142" i="3" s="1"/>
  <c r="P210" i="4" s="1"/>
  <c r="CI214" i="3"/>
  <c r="CE214" i="3"/>
  <c r="AD214" i="3" s="1"/>
  <c r="X285" i="4" s="1"/>
  <c r="CA214" i="3"/>
  <c r="Z214" i="3" s="1"/>
  <c r="T285" i="4" s="1"/>
  <c r="BW214" i="3"/>
  <c r="V214" i="3" s="1"/>
  <c r="P285" i="4" s="1"/>
  <c r="CG214" i="3"/>
  <c r="CB214" i="3"/>
  <c r="AA214" i="3" s="1"/>
  <c r="U285" i="4" s="1"/>
  <c r="BV214" i="3"/>
  <c r="U214" i="3" s="1"/>
  <c r="O285" i="4" s="1"/>
  <c r="CC214" i="3"/>
  <c r="AB214" i="3" s="1"/>
  <c r="V285" i="4" s="1"/>
  <c r="BU214" i="3"/>
  <c r="P214" i="3" s="1"/>
  <c r="I285" i="4" s="1"/>
  <c r="CH214" i="3"/>
  <c r="BY214" i="3"/>
  <c r="X214" i="3" s="1"/>
  <c r="R285" i="4" s="1"/>
  <c r="CD214" i="3"/>
  <c r="AC214" i="3" s="1"/>
  <c r="W285" i="4" s="1"/>
  <c r="BX214" i="3"/>
  <c r="W214" i="3" s="1"/>
  <c r="Q285" i="4" s="1"/>
  <c r="CF214" i="3"/>
  <c r="AE214" i="3" s="1"/>
  <c r="Y285" i="4" s="1"/>
  <c r="BZ214" i="3"/>
  <c r="Y214" i="3" s="1"/>
  <c r="S285" i="4" s="1"/>
  <c r="CI191" i="3"/>
  <c r="CE191" i="3"/>
  <c r="AD191" i="3" s="1"/>
  <c r="X202" i="4" s="1"/>
  <c r="CA191" i="3"/>
  <c r="Z191" i="3" s="1"/>
  <c r="T202" i="4" s="1"/>
  <c r="BW191" i="3"/>
  <c r="V191" i="3" s="1"/>
  <c r="P202" i="4" s="1"/>
  <c r="CD191" i="3"/>
  <c r="AC191" i="3" s="1"/>
  <c r="W202" i="4" s="1"/>
  <c r="BY191" i="3"/>
  <c r="X191" i="3" s="1"/>
  <c r="R202" i="4" s="1"/>
  <c r="CG191" i="3"/>
  <c r="BZ191" i="3"/>
  <c r="Y191" i="3" s="1"/>
  <c r="S202" i="4" s="1"/>
  <c r="CB191" i="3"/>
  <c r="AA191" i="3" s="1"/>
  <c r="U202" i="4" s="1"/>
  <c r="CF191" i="3"/>
  <c r="AE191" i="3" s="1"/>
  <c r="Y202" i="4" s="1"/>
  <c r="BV191" i="3"/>
  <c r="U191" i="3" s="1"/>
  <c r="O202" i="4" s="1"/>
  <c r="CC191" i="3"/>
  <c r="AB191" i="3" s="1"/>
  <c r="V202" i="4" s="1"/>
  <c r="BU191" i="3"/>
  <c r="P191" i="3" s="1"/>
  <c r="I202" i="4" s="1"/>
  <c r="CH191" i="3"/>
  <c r="BX191" i="3"/>
  <c r="W191" i="3" s="1"/>
  <c r="Q202" i="4" s="1"/>
  <c r="CI22" i="3"/>
  <c r="CE22" i="3"/>
  <c r="AD22" i="3" s="1"/>
  <c r="X94" i="4" s="1"/>
  <c r="CA22" i="3"/>
  <c r="Z22" i="3" s="1"/>
  <c r="T94" i="4" s="1"/>
  <c r="BW22" i="3"/>
  <c r="V22" i="3" s="1"/>
  <c r="P94" i="4" s="1"/>
  <c r="BY22" i="3"/>
  <c r="X22" i="3" s="1"/>
  <c r="R94" i="4" s="1"/>
  <c r="CG22" i="3"/>
  <c r="CB22" i="3"/>
  <c r="AA22" i="3" s="1"/>
  <c r="U94" i="4" s="1"/>
  <c r="BV22" i="3"/>
  <c r="U22" i="3" s="1"/>
  <c r="O94" i="4" s="1"/>
  <c r="CF22" i="3"/>
  <c r="AE22" i="3" s="1"/>
  <c r="Y94" i="4" s="1"/>
  <c r="BU22" i="3"/>
  <c r="P22" i="3" s="1"/>
  <c r="I94" i="4" s="1"/>
  <c r="CD22" i="3"/>
  <c r="AC22" i="3" s="1"/>
  <c r="W94" i="4" s="1"/>
  <c r="BZ22" i="3"/>
  <c r="Y22" i="3" s="1"/>
  <c r="S94" i="4" s="1"/>
  <c r="BX22" i="3"/>
  <c r="W22" i="3" s="1"/>
  <c r="Q94" i="4" s="1"/>
  <c r="CH22" i="3"/>
  <c r="CC22" i="3"/>
  <c r="AB22" i="3" s="1"/>
  <c r="V94" i="4" s="1"/>
  <c r="CH121" i="3"/>
  <c r="CD121" i="3"/>
  <c r="AC121" i="3" s="1"/>
  <c r="W89" i="4" s="1"/>
  <c r="BZ121" i="3"/>
  <c r="Y121" i="3" s="1"/>
  <c r="S89" i="4" s="1"/>
  <c r="BV121" i="3"/>
  <c r="U121" i="3" s="1"/>
  <c r="O89" i="4" s="1"/>
  <c r="CG121" i="3"/>
  <c r="BW121" i="3"/>
  <c r="V121" i="3" s="1"/>
  <c r="P89" i="4" s="1"/>
  <c r="CE121" i="3"/>
  <c r="AD121" i="3" s="1"/>
  <c r="X89" i="4" s="1"/>
  <c r="BY121" i="3"/>
  <c r="X121" i="3" s="1"/>
  <c r="R89" i="4" s="1"/>
  <c r="CB121" i="3"/>
  <c r="AA121" i="3" s="1"/>
  <c r="U89" i="4" s="1"/>
  <c r="CI121" i="3"/>
  <c r="CC121" i="3"/>
  <c r="AB121" i="3" s="1"/>
  <c r="V89" i="4" s="1"/>
  <c r="BX121" i="3"/>
  <c r="W121" i="3" s="1"/>
  <c r="Q89" i="4" s="1"/>
  <c r="CF121" i="3"/>
  <c r="AE121" i="3" s="1"/>
  <c r="Y89" i="4" s="1"/>
  <c r="CA121" i="3"/>
  <c r="Z121" i="3" s="1"/>
  <c r="T89" i="4" s="1"/>
  <c r="BU121" i="3"/>
  <c r="P121" i="3" s="1"/>
  <c r="I89" i="4" s="1"/>
  <c r="CF138" i="3"/>
  <c r="AE138" i="3" s="1"/>
  <c r="Y102" i="4" s="1"/>
  <c r="CB138" i="3"/>
  <c r="AA138" i="3" s="1"/>
  <c r="U102" i="4" s="1"/>
  <c r="BX138" i="3"/>
  <c r="W138" i="3" s="1"/>
  <c r="Q102" i="4" s="1"/>
  <c r="CE138" i="3"/>
  <c r="AD138" i="3" s="1"/>
  <c r="X102" i="4" s="1"/>
  <c r="BZ138" i="3"/>
  <c r="Y138" i="3" s="1"/>
  <c r="S102" i="4" s="1"/>
  <c r="BU138" i="3"/>
  <c r="P138" i="3" s="1"/>
  <c r="I102" i="4" s="1"/>
  <c r="CI138" i="3"/>
  <c r="BV138" i="3"/>
  <c r="U138" i="3" s="1"/>
  <c r="O102" i="4" s="1"/>
  <c r="CG138" i="3"/>
  <c r="BY138" i="3"/>
  <c r="X138" i="3" s="1"/>
  <c r="R102" i="4" s="1"/>
  <c r="CC138" i="3"/>
  <c r="AB138" i="3" s="1"/>
  <c r="V102" i="4" s="1"/>
  <c r="CD138" i="3"/>
  <c r="AC138" i="3" s="1"/>
  <c r="W102" i="4" s="1"/>
  <c r="BW138" i="3"/>
  <c r="V138" i="3" s="1"/>
  <c r="P102" i="4" s="1"/>
  <c r="CH138" i="3"/>
  <c r="CA138" i="3"/>
  <c r="Z138" i="3" s="1"/>
  <c r="T102" i="4" s="1"/>
  <c r="CH156" i="3"/>
  <c r="CD156" i="3"/>
  <c r="AC156" i="3" s="1"/>
  <c r="W226" i="4" s="1"/>
  <c r="BZ156" i="3"/>
  <c r="Y156" i="3" s="1"/>
  <c r="S226" i="4" s="1"/>
  <c r="BV156" i="3"/>
  <c r="U156" i="3" s="1"/>
  <c r="O226" i="4" s="1"/>
  <c r="CG156" i="3"/>
  <c r="CB156" i="3"/>
  <c r="AA156" i="3" s="1"/>
  <c r="U226" i="4" s="1"/>
  <c r="BW156" i="3"/>
  <c r="V156" i="3" s="1"/>
  <c r="P226" i="4" s="1"/>
  <c r="BU156" i="3"/>
  <c r="P156" i="3" s="1"/>
  <c r="I226" i="4" s="1"/>
  <c r="CF156" i="3"/>
  <c r="AE156" i="3" s="1"/>
  <c r="Y226" i="4" s="1"/>
  <c r="BY156" i="3"/>
  <c r="X156" i="3" s="1"/>
  <c r="R226" i="4" s="1"/>
  <c r="CC156" i="3"/>
  <c r="AB156" i="3" s="1"/>
  <c r="V226" i="4" s="1"/>
  <c r="CE156" i="3"/>
  <c r="AD156" i="3" s="1"/>
  <c r="X226" i="4" s="1"/>
  <c r="BX156" i="3"/>
  <c r="W156" i="3" s="1"/>
  <c r="Q226" i="4" s="1"/>
  <c r="CI156" i="3"/>
  <c r="CA156" i="3"/>
  <c r="Z156" i="3" s="1"/>
  <c r="T226" i="4" s="1"/>
  <c r="CI165" i="3"/>
  <c r="CE165" i="3"/>
  <c r="AD165" i="3" s="1"/>
  <c r="X249" i="4" s="1"/>
  <c r="CA165" i="3"/>
  <c r="Z165" i="3" s="1"/>
  <c r="T249" i="4" s="1"/>
  <c r="BW165" i="3"/>
  <c r="V165" i="3" s="1"/>
  <c r="P249" i="4" s="1"/>
  <c r="CF165" i="3"/>
  <c r="AE165" i="3" s="1"/>
  <c r="Y249" i="4" s="1"/>
  <c r="BZ165" i="3"/>
  <c r="Y165" i="3" s="1"/>
  <c r="S249" i="4" s="1"/>
  <c r="BU165" i="3"/>
  <c r="P165" i="3" s="1"/>
  <c r="I249" i="4" s="1"/>
  <c r="BV165" i="3"/>
  <c r="U165" i="3" s="1"/>
  <c r="O249" i="4" s="1"/>
  <c r="CG165" i="3"/>
  <c r="BY165" i="3"/>
  <c r="X165" i="3" s="1"/>
  <c r="R249" i="4" s="1"/>
  <c r="CC165" i="3"/>
  <c r="AB165" i="3" s="1"/>
  <c r="V249" i="4" s="1"/>
  <c r="CD165" i="3"/>
  <c r="AC165" i="3" s="1"/>
  <c r="W249" i="4" s="1"/>
  <c r="BX165" i="3"/>
  <c r="W165" i="3" s="1"/>
  <c r="Q249" i="4" s="1"/>
  <c r="CH165" i="3"/>
  <c r="CB165" i="3"/>
  <c r="AA165" i="3" s="1"/>
  <c r="U249" i="4" s="1"/>
  <c r="CH128" i="3"/>
  <c r="CD128" i="3"/>
  <c r="AC128" i="3" s="1"/>
  <c r="W84" i="4" s="1"/>
  <c r="BZ128" i="3"/>
  <c r="Y128" i="3" s="1"/>
  <c r="S84" i="4" s="1"/>
  <c r="BV128" i="3"/>
  <c r="U128" i="3" s="1"/>
  <c r="O84" i="4" s="1"/>
  <c r="CF128" i="3"/>
  <c r="AE128" i="3" s="1"/>
  <c r="Y84" i="4" s="1"/>
  <c r="CA128" i="3"/>
  <c r="Z128" i="3" s="1"/>
  <c r="T84" i="4" s="1"/>
  <c r="BU128" i="3"/>
  <c r="P128" i="3" s="1"/>
  <c r="I84" i="4" s="1"/>
  <c r="CC128" i="3"/>
  <c r="AB128" i="3" s="1"/>
  <c r="V84" i="4" s="1"/>
  <c r="CG128" i="3"/>
  <c r="BY128" i="3"/>
  <c r="X128" i="3" s="1"/>
  <c r="R84" i="4" s="1"/>
  <c r="BW128" i="3"/>
  <c r="V128" i="3" s="1"/>
  <c r="P84" i="4" s="1"/>
  <c r="CE128" i="3"/>
  <c r="AD128" i="3" s="1"/>
  <c r="X84" i="4" s="1"/>
  <c r="BX128" i="3"/>
  <c r="W128" i="3" s="1"/>
  <c r="Q84" i="4" s="1"/>
  <c r="CI128" i="3"/>
  <c r="CB128" i="3"/>
  <c r="AA128" i="3" s="1"/>
  <c r="U84" i="4" s="1"/>
  <c r="CF39" i="3"/>
  <c r="AE39" i="3" s="1"/>
  <c r="Y122" i="4" s="1"/>
  <c r="CB39" i="3"/>
  <c r="AA39" i="3" s="1"/>
  <c r="U122" i="4" s="1"/>
  <c r="BX39" i="3"/>
  <c r="W39" i="3" s="1"/>
  <c r="Q122" i="4" s="1"/>
  <c r="BZ39" i="3"/>
  <c r="Y39" i="3" s="1"/>
  <c r="S122" i="4" s="1"/>
  <c r="CH39" i="3"/>
  <c r="CC39" i="3"/>
  <c r="AB39" i="3" s="1"/>
  <c r="V122" i="4" s="1"/>
  <c r="BW39" i="3"/>
  <c r="V39" i="3" s="1"/>
  <c r="P122" i="4" s="1"/>
  <c r="CG39" i="3"/>
  <c r="BV39" i="3"/>
  <c r="U39" i="3" s="1"/>
  <c r="O122" i="4" s="1"/>
  <c r="CE39" i="3"/>
  <c r="AD39" i="3" s="1"/>
  <c r="X122" i="4" s="1"/>
  <c r="BU39" i="3"/>
  <c r="P39" i="3" s="1"/>
  <c r="I122" i="4" s="1"/>
  <c r="CA39" i="3"/>
  <c r="Z39" i="3" s="1"/>
  <c r="T122" i="4" s="1"/>
  <c r="BY39" i="3"/>
  <c r="X39" i="3" s="1"/>
  <c r="R122" i="4" s="1"/>
  <c r="CD39" i="3"/>
  <c r="AC39" i="3" s="1"/>
  <c r="W122" i="4" s="1"/>
  <c r="CI39" i="3"/>
  <c r="CI226" i="3"/>
  <c r="CE226" i="3"/>
  <c r="AD226" i="3" s="1"/>
  <c r="X310" i="4" s="1"/>
  <c r="CA226" i="3"/>
  <c r="Z226" i="3" s="1"/>
  <c r="T310" i="4" s="1"/>
  <c r="BW226" i="3"/>
  <c r="V226" i="3" s="1"/>
  <c r="P310" i="4" s="1"/>
  <c r="CH226" i="3"/>
  <c r="CC226" i="3"/>
  <c r="AB226" i="3" s="1"/>
  <c r="V310" i="4" s="1"/>
  <c r="BX226" i="3"/>
  <c r="W226" i="3" s="1"/>
  <c r="Q310" i="4" s="1"/>
  <c r="CG226" i="3"/>
  <c r="BZ226" i="3"/>
  <c r="Y226" i="3" s="1"/>
  <c r="S310" i="4" s="1"/>
  <c r="BY226" i="3"/>
  <c r="X226" i="3" s="1"/>
  <c r="R310" i="4" s="1"/>
  <c r="CF226" i="3"/>
  <c r="AE226" i="3" s="1"/>
  <c r="Y310" i="4" s="1"/>
  <c r="BU226" i="3"/>
  <c r="P226" i="3" s="1"/>
  <c r="I310" i="4" s="1"/>
  <c r="CB226" i="3"/>
  <c r="AA226" i="3" s="1"/>
  <c r="U310" i="4" s="1"/>
  <c r="CD226" i="3"/>
  <c r="AC226" i="3" s="1"/>
  <c r="W310" i="4" s="1"/>
  <c r="BV226" i="3"/>
  <c r="U226" i="3" s="1"/>
  <c r="O310" i="4" s="1"/>
  <c r="CF83" i="3"/>
  <c r="AE83" i="3" s="1"/>
  <c r="Y175" i="4" s="1"/>
  <c r="CB83" i="3"/>
  <c r="AA83" i="3" s="1"/>
  <c r="U175" i="4" s="1"/>
  <c r="BX83" i="3"/>
  <c r="W83" i="3" s="1"/>
  <c r="Q175" i="4" s="1"/>
  <c r="CA83" i="3"/>
  <c r="Z83" i="3" s="1"/>
  <c r="T175" i="4" s="1"/>
  <c r="CI83" i="3"/>
  <c r="CD83" i="3"/>
  <c r="AC83" i="3" s="1"/>
  <c r="W175" i="4" s="1"/>
  <c r="BY83" i="3"/>
  <c r="X83" i="3" s="1"/>
  <c r="R175" i="4" s="1"/>
  <c r="CG83" i="3"/>
  <c r="BV83" i="3"/>
  <c r="U83" i="3" s="1"/>
  <c r="O175" i="4" s="1"/>
  <c r="CH83" i="3"/>
  <c r="CC83" i="3"/>
  <c r="AB83" i="3" s="1"/>
  <c r="V175" i="4" s="1"/>
  <c r="BW83" i="3"/>
  <c r="V83" i="3" s="1"/>
  <c r="P175" i="4" s="1"/>
  <c r="BZ83" i="3"/>
  <c r="Y83" i="3" s="1"/>
  <c r="S175" i="4" s="1"/>
  <c r="BU83" i="3"/>
  <c r="P83" i="3" s="1"/>
  <c r="I175" i="4" s="1"/>
  <c r="CE83" i="3"/>
  <c r="AD83" i="3" s="1"/>
  <c r="X175" i="4" s="1"/>
  <c r="CF199" i="3"/>
  <c r="AE199" i="3" s="1"/>
  <c r="Y316" i="4" s="1"/>
  <c r="CB199" i="3"/>
  <c r="AA199" i="3" s="1"/>
  <c r="U316" i="4" s="1"/>
  <c r="BX199" i="3"/>
  <c r="W199" i="3" s="1"/>
  <c r="Q316" i="4" s="1"/>
  <c r="CH199" i="3"/>
  <c r="CC199" i="3"/>
  <c r="AB199" i="3" s="1"/>
  <c r="V316" i="4" s="1"/>
  <c r="BW199" i="3"/>
  <c r="V199" i="3" s="1"/>
  <c r="P316" i="4" s="1"/>
  <c r="CG199" i="3"/>
  <c r="BZ199" i="3"/>
  <c r="Y199" i="3" s="1"/>
  <c r="S316" i="4" s="1"/>
  <c r="CE199" i="3"/>
  <c r="AD199" i="3" s="1"/>
  <c r="X316" i="4" s="1"/>
  <c r="BV199" i="3"/>
  <c r="U199" i="3" s="1"/>
  <c r="O316" i="4" s="1"/>
  <c r="CI199" i="3"/>
  <c r="BU199" i="3"/>
  <c r="P199" i="3" s="1"/>
  <c r="I316" i="4" s="1"/>
  <c r="CA199" i="3"/>
  <c r="Z199" i="3" s="1"/>
  <c r="T316" i="4" s="1"/>
  <c r="CD199" i="3"/>
  <c r="AC199" i="3" s="1"/>
  <c r="W316" i="4" s="1"/>
  <c r="BY199" i="3"/>
  <c r="X199" i="3" s="1"/>
  <c r="R316" i="4" s="1"/>
  <c r="CF203" i="3"/>
  <c r="AE203" i="3" s="1"/>
  <c r="Y322" i="4" s="1"/>
  <c r="CB203" i="3"/>
  <c r="AA203" i="3" s="1"/>
  <c r="U322" i="4" s="1"/>
  <c r="BX203" i="3"/>
  <c r="W203" i="3" s="1"/>
  <c r="Q322" i="4" s="1"/>
  <c r="CG203" i="3"/>
  <c r="CA203" i="3"/>
  <c r="Z203" i="3" s="1"/>
  <c r="T322" i="4" s="1"/>
  <c r="BV203" i="3"/>
  <c r="U203" i="3" s="1"/>
  <c r="O322" i="4" s="1"/>
  <c r="CD203" i="3"/>
  <c r="AC203" i="3" s="1"/>
  <c r="W322" i="4" s="1"/>
  <c r="BW203" i="3"/>
  <c r="V203" i="3" s="1"/>
  <c r="P322" i="4" s="1"/>
  <c r="CC203" i="3"/>
  <c r="AB203" i="3" s="1"/>
  <c r="V322" i="4" s="1"/>
  <c r="CE203" i="3"/>
  <c r="AD203" i="3" s="1"/>
  <c r="X322" i="4" s="1"/>
  <c r="CI203" i="3"/>
  <c r="BY203" i="3"/>
  <c r="X203" i="3" s="1"/>
  <c r="R322" i="4" s="1"/>
  <c r="CH203" i="3"/>
  <c r="BU203" i="3"/>
  <c r="P203" i="3" s="1"/>
  <c r="I322" i="4" s="1"/>
  <c r="BZ203" i="3"/>
  <c r="Y203" i="3" s="1"/>
  <c r="S322" i="4" s="1"/>
  <c r="CF27" i="3"/>
  <c r="AE27" i="3" s="1"/>
  <c r="CB27" i="3"/>
  <c r="AA27" i="3" s="1"/>
  <c r="BX27" i="3"/>
  <c r="W27" i="3" s="1"/>
  <c r="CD27" i="3"/>
  <c r="AC27" i="3" s="1"/>
  <c r="CG27" i="3"/>
  <c r="CA27" i="3"/>
  <c r="Z27" i="3" s="1"/>
  <c r="BV27" i="3"/>
  <c r="U27" i="3" s="1"/>
  <c r="CE27" i="3"/>
  <c r="AD27" i="3" s="1"/>
  <c r="BU27" i="3"/>
  <c r="P27" i="3" s="1"/>
  <c r="CI27" i="3"/>
  <c r="BY27" i="3"/>
  <c r="X27" i="3" s="1"/>
  <c r="BZ27" i="3"/>
  <c r="Y27" i="3" s="1"/>
  <c r="CH27" i="3"/>
  <c r="CC27" i="3"/>
  <c r="AB27" i="3" s="1"/>
  <c r="BW27" i="3"/>
  <c r="V27" i="3" s="1"/>
  <c r="CI30" i="3"/>
  <c r="CE30" i="3"/>
  <c r="AD30" i="3" s="1"/>
  <c r="CA30" i="3"/>
  <c r="Z30" i="3" s="1"/>
  <c r="BW30" i="3"/>
  <c r="V30" i="3" s="1"/>
  <c r="CB30" i="3"/>
  <c r="AA30" i="3" s="1"/>
  <c r="CD30" i="3"/>
  <c r="AC30" i="3" s="1"/>
  <c r="BY30" i="3"/>
  <c r="X30" i="3" s="1"/>
  <c r="CC30" i="3"/>
  <c r="AB30" i="3" s="1"/>
  <c r="CG30" i="3"/>
  <c r="BV30" i="3"/>
  <c r="U30" i="3" s="1"/>
  <c r="CH30" i="3"/>
  <c r="BX30" i="3"/>
  <c r="W30" i="3" s="1"/>
  <c r="CF30" i="3"/>
  <c r="AE30" i="3" s="1"/>
  <c r="BU30" i="3"/>
  <c r="P30" i="3" s="1"/>
  <c r="BZ30" i="3"/>
  <c r="Y30" i="3" s="1"/>
  <c r="CH190" i="3"/>
  <c r="CD190" i="3"/>
  <c r="AC190" i="3" s="1"/>
  <c r="BZ190" i="3"/>
  <c r="Y190" i="3" s="1"/>
  <c r="BV190" i="3"/>
  <c r="U190" i="3" s="1"/>
  <c r="CI190" i="3"/>
  <c r="CC190" i="3"/>
  <c r="AB190" i="3" s="1"/>
  <c r="BX190" i="3"/>
  <c r="W190" i="3" s="1"/>
  <c r="CG190" i="3"/>
  <c r="CA190" i="3"/>
  <c r="Z190" i="3" s="1"/>
  <c r="BW190" i="3"/>
  <c r="V190" i="3" s="1"/>
  <c r="CB190" i="3"/>
  <c r="AA190" i="3" s="1"/>
  <c r="CF190" i="3"/>
  <c r="AE190" i="3" s="1"/>
  <c r="BY190" i="3"/>
  <c r="X190" i="3" s="1"/>
  <c r="CE190" i="3"/>
  <c r="AD190" i="3" s="1"/>
  <c r="BU190" i="3"/>
  <c r="P190" i="3" s="1"/>
  <c r="CH37" i="3"/>
  <c r="CD37" i="3"/>
  <c r="AC37" i="3" s="1"/>
  <c r="BZ37" i="3"/>
  <c r="Y37" i="3" s="1"/>
  <c r="BV37" i="3"/>
  <c r="U37" i="3" s="1"/>
  <c r="CI37" i="3"/>
  <c r="BX37" i="3"/>
  <c r="W37" i="3" s="1"/>
  <c r="CF37" i="3"/>
  <c r="AE37" i="3" s="1"/>
  <c r="CA37" i="3"/>
  <c r="Z37" i="3" s="1"/>
  <c r="BU37" i="3"/>
  <c r="P37" i="3" s="1"/>
  <c r="CE37" i="3"/>
  <c r="AD37" i="3" s="1"/>
  <c r="CC37" i="3"/>
  <c r="AB37" i="3" s="1"/>
  <c r="BY37" i="3"/>
  <c r="X37" i="3" s="1"/>
  <c r="CG37" i="3"/>
  <c r="CB37" i="3"/>
  <c r="AA37" i="3" s="1"/>
  <c r="BW37" i="3"/>
  <c r="V37" i="3" s="1"/>
  <c r="CF51" i="3"/>
  <c r="AE51" i="3" s="1"/>
  <c r="CB51" i="3"/>
  <c r="AA51" i="3" s="1"/>
  <c r="BX51" i="3"/>
  <c r="W51" i="3" s="1"/>
  <c r="CG51" i="3"/>
  <c r="BV51" i="3"/>
  <c r="U51" i="3" s="1"/>
  <c r="CI51" i="3"/>
  <c r="CD51" i="3"/>
  <c r="AC51" i="3" s="1"/>
  <c r="BY51" i="3"/>
  <c r="X51" i="3" s="1"/>
  <c r="CH51" i="3"/>
  <c r="BW51" i="3"/>
  <c r="V51" i="3" s="1"/>
  <c r="CA51" i="3"/>
  <c r="Z51" i="3" s="1"/>
  <c r="CC51" i="3"/>
  <c r="AB51" i="3" s="1"/>
  <c r="CE51" i="3"/>
  <c r="AD51" i="3" s="1"/>
  <c r="BZ51" i="3"/>
  <c r="Y51" i="3" s="1"/>
  <c r="BU51" i="3"/>
  <c r="P51" i="3" s="1"/>
  <c r="CH53" i="3"/>
  <c r="CD53" i="3"/>
  <c r="AC53" i="3" s="1"/>
  <c r="W127" i="4" s="1"/>
  <c r="BZ53" i="3"/>
  <c r="Y53" i="3" s="1"/>
  <c r="S127" i="4" s="1"/>
  <c r="BV53" i="3"/>
  <c r="U53" i="3" s="1"/>
  <c r="O127" i="4" s="1"/>
  <c r="BX53" i="3"/>
  <c r="W53" i="3" s="1"/>
  <c r="Q127" i="4" s="1"/>
  <c r="CF53" i="3"/>
  <c r="AE53" i="3" s="1"/>
  <c r="Y127" i="4" s="1"/>
  <c r="CA53" i="3"/>
  <c r="Z53" i="3" s="1"/>
  <c r="T127" i="4" s="1"/>
  <c r="BU53" i="3"/>
  <c r="P53" i="3" s="1"/>
  <c r="I127" i="4" s="1"/>
  <c r="BY53" i="3"/>
  <c r="X53" i="3" s="1"/>
  <c r="R127" i="4" s="1"/>
  <c r="CI53" i="3"/>
  <c r="CC53" i="3"/>
  <c r="AB53" i="3" s="1"/>
  <c r="V127" i="4" s="1"/>
  <c r="CE53" i="3"/>
  <c r="AD53" i="3" s="1"/>
  <c r="X127" i="4" s="1"/>
  <c r="CB53" i="3"/>
  <c r="AA53" i="3" s="1"/>
  <c r="U127" i="4" s="1"/>
  <c r="CG53" i="3"/>
  <c r="BW53" i="3"/>
  <c r="V53" i="3" s="1"/>
  <c r="P127" i="4" s="1"/>
  <c r="CF71" i="3"/>
  <c r="AE71" i="3" s="1"/>
  <c r="Y145" i="4" s="1"/>
  <c r="CB71" i="3"/>
  <c r="AA71" i="3" s="1"/>
  <c r="U145" i="4" s="1"/>
  <c r="BX71" i="3"/>
  <c r="W71" i="3" s="1"/>
  <c r="Q145" i="4" s="1"/>
  <c r="CE71" i="3"/>
  <c r="AD71" i="3" s="1"/>
  <c r="X145" i="4" s="1"/>
  <c r="BU71" i="3"/>
  <c r="P71" i="3" s="1"/>
  <c r="I145" i="4" s="1"/>
  <c r="CH71" i="3"/>
  <c r="CC71" i="3"/>
  <c r="AB71" i="3" s="1"/>
  <c r="V145" i="4" s="1"/>
  <c r="BW71" i="3"/>
  <c r="V71" i="3" s="1"/>
  <c r="P145" i="4" s="1"/>
  <c r="BZ71" i="3"/>
  <c r="Y71" i="3" s="1"/>
  <c r="S145" i="4" s="1"/>
  <c r="CG71" i="3"/>
  <c r="CA71" i="3"/>
  <c r="Z71" i="3" s="1"/>
  <c r="T145" i="4" s="1"/>
  <c r="BV71" i="3"/>
  <c r="U71" i="3" s="1"/>
  <c r="O145" i="4" s="1"/>
  <c r="CI71" i="3"/>
  <c r="CD71" i="3"/>
  <c r="AC71" i="3" s="1"/>
  <c r="W145" i="4" s="1"/>
  <c r="BY71" i="3"/>
  <c r="X71" i="3" s="1"/>
  <c r="R145" i="4" s="1"/>
  <c r="CI62" i="3"/>
  <c r="CE62" i="3"/>
  <c r="AD62" i="3" s="1"/>
  <c r="X136" i="4" s="1"/>
  <c r="CA62" i="3"/>
  <c r="Z62" i="3" s="1"/>
  <c r="T136" i="4" s="1"/>
  <c r="BW62" i="3"/>
  <c r="V62" i="3" s="1"/>
  <c r="P136" i="4" s="1"/>
  <c r="CG62" i="3"/>
  <c r="BV62" i="3"/>
  <c r="U62" i="3" s="1"/>
  <c r="O136" i="4" s="1"/>
  <c r="CD62" i="3"/>
  <c r="AC62" i="3" s="1"/>
  <c r="W136" i="4" s="1"/>
  <c r="BY62" i="3"/>
  <c r="X62" i="3" s="1"/>
  <c r="R136" i="4" s="1"/>
  <c r="CB62" i="3"/>
  <c r="AA62" i="3" s="1"/>
  <c r="U136" i="4" s="1"/>
  <c r="CH62" i="3"/>
  <c r="CC62" i="3"/>
  <c r="AB62" i="3" s="1"/>
  <c r="V136" i="4" s="1"/>
  <c r="BX62" i="3"/>
  <c r="W62" i="3" s="1"/>
  <c r="Q136" i="4" s="1"/>
  <c r="BU62" i="3"/>
  <c r="P62" i="3" s="1"/>
  <c r="I136" i="4" s="1"/>
  <c r="CF62" i="3"/>
  <c r="AE62" i="3" s="1"/>
  <c r="Y136" i="4" s="1"/>
  <c r="BZ62" i="3"/>
  <c r="Y62" i="3" s="1"/>
  <c r="S136" i="4" s="1"/>
  <c r="CF67" i="3"/>
  <c r="AE67" i="3" s="1"/>
  <c r="Y141" i="4" s="1"/>
  <c r="CB67" i="3"/>
  <c r="AA67" i="3" s="1"/>
  <c r="U141" i="4" s="1"/>
  <c r="BX67" i="3"/>
  <c r="W67" i="3" s="1"/>
  <c r="Q141" i="4" s="1"/>
  <c r="CA67" i="3"/>
  <c r="Z67" i="3" s="1"/>
  <c r="T141" i="4" s="1"/>
  <c r="CI67" i="3"/>
  <c r="CD67" i="3"/>
  <c r="AC67" i="3" s="1"/>
  <c r="W141" i="4" s="1"/>
  <c r="BY67" i="3"/>
  <c r="X67" i="3" s="1"/>
  <c r="R141" i="4" s="1"/>
  <c r="CG67" i="3"/>
  <c r="BV67" i="3"/>
  <c r="U67" i="3" s="1"/>
  <c r="O141" i="4" s="1"/>
  <c r="CH67" i="3"/>
  <c r="CC67" i="3"/>
  <c r="AB67" i="3" s="1"/>
  <c r="V141" i="4" s="1"/>
  <c r="BW67" i="3"/>
  <c r="V67" i="3" s="1"/>
  <c r="P141" i="4" s="1"/>
  <c r="CE67" i="3"/>
  <c r="AD67" i="3" s="1"/>
  <c r="X141" i="4" s="1"/>
  <c r="BZ67" i="3"/>
  <c r="Y67" i="3" s="1"/>
  <c r="S141" i="4" s="1"/>
  <c r="BU67" i="3"/>
  <c r="P67" i="3" s="1"/>
  <c r="I141" i="4" s="1"/>
  <c r="CF115" i="3"/>
  <c r="AE115" i="3" s="1"/>
  <c r="CB115" i="3"/>
  <c r="AA115" i="3" s="1"/>
  <c r="BX115" i="3"/>
  <c r="W115" i="3" s="1"/>
  <c r="CG115" i="3"/>
  <c r="CI115" i="3"/>
  <c r="CD115" i="3"/>
  <c r="AC115" i="3" s="1"/>
  <c r="BY115" i="3"/>
  <c r="X115" i="3" s="1"/>
  <c r="CA115" i="3"/>
  <c r="Z115" i="3" s="1"/>
  <c r="BV115" i="3"/>
  <c r="U115" i="3" s="1"/>
  <c r="O45" i="4" s="1"/>
  <c r="CH115" i="3"/>
  <c r="CC115" i="3"/>
  <c r="AB115" i="3" s="1"/>
  <c r="BW115" i="3"/>
  <c r="V115" i="3" s="1"/>
  <c r="CE115" i="3"/>
  <c r="AD115" i="3" s="1"/>
  <c r="BZ115" i="3"/>
  <c r="Y115" i="3" s="1"/>
  <c r="BU115" i="3"/>
  <c r="P115" i="3" s="1"/>
  <c r="CI118" i="3"/>
  <c r="CE118" i="3"/>
  <c r="AD118" i="3" s="1"/>
  <c r="X54" i="4" s="1"/>
  <c r="CA118" i="3"/>
  <c r="Z118" i="3" s="1"/>
  <c r="T54" i="4" s="1"/>
  <c r="BW118" i="3"/>
  <c r="V118" i="3" s="1"/>
  <c r="P54" i="4" s="1"/>
  <c r="BY118" i="3"/>
  <c r="X118" i="3" s="1"/>
  <c r="R54" i="4" s="1"/>
  <c r="CG118" i="3"/>
  <c r="CB118" i="3"/>
  <c r="AA118" i="3" s="1"/>
  <c r="U54" i="4" s="1"/>
  <c r="BV118" i="3"/>
  <c r="U118" i="3" s="1"/>
  <c r="O54" i="4" s="1"/>
  <c r="CD118" i="3"/>
  <c r="AC118" i="3" s="1"/>
  <c r="W54" i="4" s="1"/>
  <c r="CF118" i="3"/>
  <c r="AE118" i="3" s="1"/>
  <c r="Y54" i="4" s="1"/>
  <c r="BZ118" i="3"/>
  <c r="Y118" i="3" s="1"/>
  <c r="S54" i="4" s="1"/>
  <c r="BU118" i="3"/>
  <c r="P118" i="3" s="1"/>
  <c r="I54" i="4" s="1"/>
  <c r="CH118" i="3"/>
  <c r="CC118" i="3"/>
  <c r="AB118" i="3" s="1"/>
  <c r="V54" i="4" s="1"/>
  <c r="BX118" i="3"/>
  <c r="W118" i="3" s="1"/>
  <c r="Q54" i="4" s="1"/>
  <c r="CF103" i="3"/>
  <c r="AE103" i="3" s="1"/>
  <c r="Y235" i="4" s="1"/>
  <c r="CB103" i="3"/>
  <c r="AA103" i="3" s="1"/>
  <c r="U235" i="4" s="1"/>
  <c r="BX103" i="3"/>
  <c r="W103" i="3" s="1"/>
  <c r="Q235" i="4" s="1"/>
  <c r="BZ103" i="3"/>
  <c r="Y103" i="3" s="1"/>
  <c r="S235" i="4" s="1"/>
  <c r="CH103" i="3"/>
  <c r="CC103" i="3"/>
  <c r="AB103" i="3" s="1"/>
  <c r="V235" i="4" s="1"/>
  <c r="BW103" i="3"/>
  <c r="V103" i="3" s="1"/>
  <c r="P235" i="4" s="1"/>
  <c r="CE103" i="3"/>
  <c r="AD103" i="3" s="1"/>
  <c r="X235" i="4" s="1"/>
  <c r="BU103" i="3"/>
  <c r="P103" i="3" s="1"/>
  <c r="I235" i="4" s="1"/>
  <c r="CG103" i="3"/>
  <c r="CA103" i="3"/>
  <c r="Z103" i="3" s="1"/>
  <c r="T235" i="4" s="1"/>
  <c r="BV103" i="3"/>
  <c r="U103" i="3" s="1"/>
  <c r="O235" i="4" s="1"/>
  <c r="BY103" i="3"/>
  <c r="X103" i="3" s="1"/>
  <c r="R235" i="4" s="1"/>
  <c r="CI103" i="3"/>
  <c r="CD103" i="3"/>
  <c r="AC103" i="3" s="1"/>
  <c r="W235" i="4" s="1"/>
  <c r="CH25" i="3"/>
  <c r="CD25" i="3"/>
  <c r="AC25" i="3" s="1"/>
  <c r="W113" i="4" s="1"/>
  <c r="BZ25" i="3"/>
  <c r="Y25" i="3" s="1"/>
  <c r="S113" i="4" s="1"/>
  <c r="BV25" i="3"/>
  <c r="U25" i="3" s="1"/>
  <c r="O113" i="4" s="1"/>
  <c r="CB25" i="3"/>
  <c r="AA25" i="3" s="1"/>
  <c r="U113" i="4" s="1"/>
  <c r="CE25" i="3"/>
  <c r="AD25" i="3" s="1"/>
  <c r="X113" i="4" s="1"/>
  <c r="BY25" i="3"/>
  <c r="X25" i="3" s="1"/>
  <c r="R113" i="4" s="1"/>
  <c r="CC25" i="3"/>
  <c r="AB25" i="3" s="1"/>
  <c r="V113" i="4" s="1"/>
  <c r="CG25" i="3"/>
  <c r="BW25" i="3"/>
  <c r="V25" i="3" s="1"/>
  <c r="P113" i="4" s="1"/>
  <c r="CI25" i="3"/>
  <c r="BX25" i="3"/>
  <c r="W25" i="3" s="1"/>
  <c r="Q113" i="4" s="1"/>
  <c r="BU25" i="3"/>
  <c r="P25" i="3" s="1"/>
  <c r="I113" i="4" s="1"/>
  <c r="CF25" i="3"/>
  <c r="AE25" i="3" s="1"/>
  <c r="Y113" i="4" s="1"/>
  <c r="CA25" i="3"/>
  <c r="Z25" i="3" s="1"/>
  <c r="T113" i="4" s="1"/>
  <c r="CI129" i="3"/>
  <c r="CE129" i="3"/>
  <c r="AD129" i="3" s="1"/>
  <c r="X91" i="4" s="1"/>
  <c r="CA129" i="3"/>
  <c r="Z129" i="3" s="1"/>
  <c r="T91" i="4" s="1"/>
  <c r="BW129" i="3"/>
  <c r="V129" i="3" s="1"/>
  <c r="P91" i="4" s="1"/>
  <c r="CG129" i="3"/>
  <c r="CB129" i="3"/>
  <c r="AA129" i="3" s="1"/>
  <c r="U91" i="4" s="1"/>
  <c r="BV129" i="3"/>
  <c r="U129" i="3" s="1"/>
  <c r="O91" i="4" s="1"/>
  <c r="CC129" i="3"/>
  <c r="AB129" i="3" s="1"/>
  <c r="V91" i="4" s="1"/>
  <c r="CF129" i="3"/>
  <c r="AE129" i="3" s="1"/>
  <c r="Y91" i="4" s="1"/>
  <c r="BY129" i="3"/>
  <c r="X129" i="3" s="1"/>
  <c r="R91" i="4" s="1"/>
  <c r="BU129" i="3"/>
  <c r="P129" i="3" s="1"/>
  <c r="I91" i="4" s="1"/>
  <c r="CD129" i="3"/>
  <c r="AC129" i="3" s="1"/>
  <c r="W91" i="4" s="1"/>
  <c r="BX129" i="3"/>
  <c r="W129" i="3" s="1"/>
  <c r="Q91" i="4" s="1"/>
  <c r="CH129" i="3"/>
  <c r="BZ129" i="3"/>
  <c r="Y129" i="3" s="1"/>
  <c r="S91" i="4" s="1"/>
  <c r="CG131" i="3"/>
  <c r="CC131" i="3"/>
  <c r="AB131" i="3" s="1"/>
  <c r="V107" i="4" s="1"/>
  <c r="BY131" i="3"/>
  <c r="X131" i="3" s="1"/>
  <c r="R107" i="4" s="1"/>
  <c r="BU131" i="3"/>
  <c r="P131" i="3" s="1"/>
  <c r="I107" i="4" s="1"/>
  <c r="CI131" i="3"/>
  <c r="CD131" i="3"/>
  <c r="AC131" i="3" s="1"/>
  <c r="W107" i="4" s="1"/>
  <c r="BX131" i="3"/>
  <c r="W131" i="3" s="1"/>
  <c r="Q107" i="4" s="1"/>
  <c r="CA131" i="3"/>
  <c r="Z131" i="3" s="1"/>
  <c r="T107" i="4" s="1"/>
  <c r="CE131" i="3"/>
  <c r="AD131" i="3" s="1"/>
  <c r="X107" i="4" s="1"/>
  <c r="BW131" i="3"/>
  <c r="V131" i="3" s="1"/>
  <c r="P107" i="4" s="1"/>
  <c r="CH131" i="3"/>
  <c r="CB131" i="3"/>
  <c r="AA131" i="3" s="1"/>
  <c r="U107" i="4" s="1"/>
  <c r="BV131" i="3"/>
  <c r="U131" i="3" s="1"/>
  <c r="O107" i="4" s="1"/>
  <c r="CF131" i="3"/>
  <c r="AE131" i="3" s="1"/>
  <c r="Y107" i="4" s="1"/>
  <c r="BZ131" i="3"/>
  <c r="Y131" i="3" s="1"/>
  <c r="S107" i="4" s="1"/>
  <c r="CG179" i="3"/>
  <c r="CC179" i="3"/>
  <c r="AB179" i="3" s="1"/>
  <c r="BY179" i="3"/>
  <c r="X179" i="3" s="1"/>
  <c r="BU179" i="3"/>
  <c r="P179" i="3" s="1"/>
  <c r="CI179" i="3"/>
  <c r="CD179" i="3"/>
  <c r="AC179" i="3" s="1"/>
  <c r="BX179" i="3"/>
  <c r="W179" i="3" s="1"/>
  <c r="BZ179" i="3"/>
  <c r="Y179" i="3" s="1"/>
  <c r="CB179" i="3"/>
  <c r="AA179" i="3" s="1"/>
  <c r="BV179" i="3"/>
  <c r="U179" i="3" s="1"/>
  <c r="CF179" i="3"/>
  <c r="AE179" i="3" s="1"/>
  <c r="CH179" i="3"/>
  <c r="CA179" i="3"/>
  <c r="Z179" i="3" s="1"/>
  <c r="CE179" i="3"/>
  <c r="AD179" i="3" s="1"/>
  <c r="BW179" i="3"/>
  <c r="V179" i="3" s="1"/>
  <c r="CG212" i="3"/>
  <c r="CC212" i="3"/>
  <c r="AB212" i="3" s="1"/>
  <c r="V289" i="4" s="1"/>
  <c r="BY212" i="3"/>
  <c r="X212" i="3" s="1"/>
  <c r="R289" i="4" s="1"/>
  <c r="BU212" i="3"/>
  <c r="P212" i="3" s="1"/>
  <c r="I289" i="4" s="1"/>
  <c r="CE212" i="3"/>
  <c r="AD212" i="3" s="1"/>
  <c r="X289" i="4" s="1"/>
  <c r="BZ212" i="3"/>
  <c r="Y212" i="3" s="1"/>
  <c r="S289" i="4" s="1"/>
  <c r="CD212" i="3"/>
  <c r="AC212" i="3" s="1"/>
  <c r="W289" i="4" s="1"/>
  <c r="BW212" i="3"/>
  <c r="V212" i="3" s="1"/>
  <c r="P289" i="4" s="1"/>
  <c r="CI212" i="3"/>
  <c r="CA212" i="3"/>
  <c r="Z212" i="3" s="1"/>
  <c r="T289" i="4" s="1"/>
  <c r="CH212" i="3"/>
  <c r="CB212" i="3"/>
  <c r="AA212" i="3" s="1"/>
  <c r="U289" i="4" s="1"/>
  <c r="BV212" i="3"/>
  <c r="U212" i="3" s="1"/>
  <c r="O289" i="4" s="1"/>
  <c r="BX212" i="3"/>
  <c r="W212" i="3" s="1"/>
  <c r="Q289" i="4" s="1"/>
  <c r="CF212" i="3"/>
  <c r="AE212" i="3" s="1"/>
  <c r="Y289" i="4" s="1"/>
  <c r="CF123" i="3"/>
  <c r="AE123" i="3" s="1"/>
  <c r="Y85" i="4" s="1"/>
  <c r="CB123" i="3"/>
  <c r="AA123" i="3" s="1"/>
  <c r="U85" i="4" s="1"/>
  <c r="BX123" i="3"/>
  <c r="W123" i="3" s="1"/>
  <c r="Q85" i="4" s="1"/>
  <c r="CD123" i="3"/>
  <c r="AC123" i="3" s="1"/>
  <c r="W85" i="4" s="1"/>
  <c r="CG123" i="3"/>
  <c r="CA123" i="3"/>
  <c r="Z123" i="3" s="1"/>
  <c r="T85" i="4" s="1"/>
  <c r="BV123" i="3"/>
  <c r="U123" i="3" s="1"/>
  <c r="O85" i="4" s="1"/>
  <c r="CI123" i="3"/>
  <c r="BY123" i="3"/>
  <c r="X123" i="3" s="1"/>
  <c r="R85" i="4" s="1"/>
  <c r="CE123" i="3"/>
  <c r="AD123" i="3" s="1"/>
  <c r="X85" i="4" s="1"/>
  <c r="BZ123" i="3"/>
  <c r="Y123" i="3" s="1"/>
  <c r="S85" i="4" s="1"/>
  <c r="BU123" i="3"/>
  <c r="P123" i="3" s="1"/>
  <c r="I85" i="4" s="1"/>
  <c r="CH123" i="3"/>
  <c r="CC123" i="3"/>
  <c r="AB123" i="3" s="1"/>
  <c r="V85" i="4" s="1"/>
  <c r="BW123" i="3"/>
  <c r="V123" i="3" s="1"/>
  <c r="P85" i="4" s="1"/>
  <c r="CI141" i="3"/>
  <c r="CE141" i="3"/>
  <c r="AD141" i="3" s="1"/>
  <c r="X203" i="4" s="1"/>
  <c r="CA141" i="3"/>
  <c r="Z141" i="3" s="1"/>
  <c r="T203" i="4" s="1"/>
  <c r="BW141" i="3"/>
  <c r="V141" i="3" s="1"/>
  <c r="P203" i="4" s="1"/>
  <c r="CH141" i="3"/>
  <c r="CC141" i="3"/>
  <c r="AB141" i="3" s="1"/>
  <c r="V203" i="4" s="1"/>
  <c r="BX141" i="3"/>
  <c r="W141" i="3" s="1"/>
  <c r="Q203" i="4" s="1"/>
  <c r="BZ141" i="3"/>
  <c r="Y141" i="3" s="1"/>
  <c r="S203" i="4" s="1"/>
  <c r="CD141" i="3"/>
  <c r="AC141" i="3" s="1"/>
  <c r="W203" i="4" s="1"/>
  <c r="BV141" i="3"/>
  <c r="U141" i="3" s="1"/>
  <c r="O203" i="4" s="1"/>
  <c r="CG141" i="3"/>
  <c r="CB141" i="3"/>
  <c r="AA141" i="3" s="1"/>
  <c r="U203" i="4" s="1"/>
  <c r="BU141" i="3"/>
  <c r="P141" i="3" s="1"/>
  <c r="I203" i="4" s="1"/>
  <c r="CF141" i="3"/>
  <c r="AE141" i="3" s="1"/>
  <c r="Y203" i="4" s="1"/>
  <c r="BY141" i="3"/>
  <c r="X141" i="3" s="1"/>
  <c r="R203" i="4" s="1"/>
  <c r="CF158" i="3"/>
  <c r="AE158" i="3" s="1"/>
  <c r="Y228" i="4" s="1"/>
  <c r="CB158" i="3"/>
  <c r="AA158" i="3" s="1"/>
  <c r="U228" i="4" s="1"/>
  <c r="BX158" i="3"/>
  <c r="W158" i="3" s="1"/>
  <c r="Q228" i="4" s="1"/>
  <c r="CI158" i="3"/>
  <c r="CD158" i="3"/>
  <c r="AC158" i="3" s="1"/>
  <c r="W228" i="4" s="1"/>
  <c r="BY158" i="3"/>
  <c r="X158" i="3" s="1"/>
  <c r="R228" i="4" s="1"/>
  <c r="CH158" i="3"/>
  <c r="BU158" i="3"/>
  <c r="P158" i="3" s="1"/>
  <c r="I228" i="4" s="1"/>
  <c r="CE158" i="3"/>
  <c r="AD158" i="3" s="1"/>
  <c r="X228" i="4" s="1"/>
  <c r="BW158" i="3"/>
  <c r="V158" i="3" s="1"/>
  <c r="P228" i="4" s="1"/>
  <c r="CA158" i="3"/>
  <c r="Z158" i="3" s="1"/>
  <c r="T228" i="4" s="1"/>
  <c r="CC158" i="3"/>
  <c r="AB158" i="3" s="1"/>
  <c r="V228" i="4" s="1"/>
  <c r="BV158" i="3"/>
  <c r="U158" i="3" s="1"/>
  <c r="O228" i="4" s="1"/>
  <c r="CG158" i="3"/>
  <c r="BZ158" i="3"/>
  <c r="Y158" i="3" s="1"/>
  <c r="S228" i="4" s="1"/>
  <c r="CH217" i="3"/>
  <c r="CD217" i="3"/>
  <c r="AC217" i="3" s="1"/>
  <c r="W282" i="4" s="1"/>
  <c r="BZ217" i="3"/>
  <c r="Y217" i="3" s="1"/>
  <c r="S282" i="4" s="1"/>
  <c r="BV217" i="3"/>
  <c r="U217" i="3" s="1"/>
  <c r="O282" i="4" s="1"/>
  <c r="CE217" i="3"/>
  <c r="AD217" i="3" s="1"/>
  <c r="X282" i="4" s="1"/>
  <c r="BY217" i="3"/>
  <c r="X217" i="3" s="1"/>
  <c r="R282" i="4" s="1"/>
  <c r="CG217" i="3"/>
  <c r="CA217" i="3"/>
  <c r="Z217" i="3" s="1"/>
  <c r="T282" i="4" s="1"/>
  <c r="CB217" i="3"/>
  <c r="AA217" i="3" s="1"/>
  <c r="U282" i="4" s="1"/>
  <c r="CC217" i="3"/>
  <c r="AB217" i="3" s="1"/>
  <c r="V282" i="4" s="1"/>
  <c r="CI217" i="3"/>
  <c r="BW217" i="3"/>
  <c r="V217" i="3" s="1"/>
  <c r="P282" i="4" s="1"/>
  <c r="BX217" i="3"/>
  <c r="W217" i="3" s="1"/>
  <c r="Q282" i="4" s="1"/>
  <c r="CF217" i="3"/>
  <c r="AE217" i="3" s="1"/>
  <c r="Y282" i="4" s="1"/>
  <c r="BU217" i="3"/>
  <c r="P217" i="3" s="1"/>
  <c r="I282" i="4" s="1"/>
  <c r="CH117" i="3"/>
  <c r="CD117" i="3"/>
  <c r="AC117" i="3" s="1"/>
  <c r="W47" i="4" s="1"/>
  <c r="BZ117" i="3"/>
  <c r="Y117" i="3" s="1"/>
  <c r="S47" i="4" s="1"/>
  <c r="BV117" i="3"/>
  <c r="U117" i="3" s="1"/>
  <c r="O47" i="4" s="1"/>
  <c r="CC117" i="3"/>
  <c r="AB117" i="3" s="1"/>
  <c r="V47" i="4" s="1"/>
  <c r="BX117" i="3"/>
  <c r="W117" i="3" s="1"/>
  <c r="Q47" i="4" s="1"/>
  <c r="CF117" i="3"/>
  <c r="AE117" i="3" s="1"/>
  <c r="Y47" i="4" s="1"/>
  <c r="CA117" i="3"/>
  <c r="Z117" i="3" s="1"/>
  <c r="T47" i="4" s="1"/>
  <c r="BU117" i="3"/>
  <c r="P117" i="3" s="1"/>
  <c r="I47" i="4" s="1"/>
  <c r="CI117" i="3"/>
  <c r="CE117" i="3"/>
  <c r="AD117" i="3" s="1"/>
  <c r="X47" i="4" s="1"/>
  <c r="BY117" i="3"/>
  <c r="X117" i="3" s="1"/>
  <c r="R47" i="4" s="1"/>
  <c r="CG117" i="3"/>
  <c r="CB117" i="3"/>
  <c r="AA117" i="3" s="1"/>
  <c r="U47" i="4" s="1"/>
  <c r="BW117" i="3"/>
  <c r="V117" i="3" s="1"/>
  <c r="P47" i="4" s="1"/>
  <c r="CI230" i="3"/>
  <c r="CE230" i="3"/>
  <c r="AD230" i="3" s="1"/>
  <c r="X308" i="4" s="1"/>
  <c r="CA230" i="3"/>
  <c r="Z230" i="3" s="1"/>
  <c r="T308" i="4" s="1"/>
  <c r="BW230" i="3"/>
  <c r="V230" i="3" s="1"/>
  <c r="P308" i="4" s="1"/>
  <c r="CG230" i="3"/>
  <c r="CB230" i="3"/>
  <c r="AA230" i="3" s="1"/>
  <c r="U308" i="4" s="1"/>
  <c r="BV230" i="3"/>
  <c r="U230" i="3" s="1"/>
  <c r="O308" i="4" s="1"/>
  <c r="CD230" i="3"/>
  <c r="AC230" i="3" s="1"/>
  <c r="W308" i="4" s="1"/>
  <c r="BX230" i="3"/>
  <c r="W230" i="3" s="1"/>
  <c r="Q308" i="4" s="1"/>
  <c r="CF230" i="3"/>
  <c r="AE230" i="3" s="1"/>
  <c r="Y308" i="4" s="1"/>
  <c r="BU230" i="3"/>
  <c r="P230" i="3" s="1"/>
  <c r="I308" i="4" s="1"/>
  <c r="CC230" i="3"/>
  <c r="AB230" i="3" s="1"/>
  <c r="V308" i="4" s="1"/>
  <c r="BY230" i="3"/>
  <c r="X230" i="3" s="1"/>
  <c r="R308" i="4" s="1"/>
  <c r="CH230" i="3"/>
  <c r="BZ230" i="3"/>
  <c r="Y230" i="3" s="1"/>
  <c r="S308" i="4" s="1"/>
  <c r="CI42" i="3"/>
  <c r="CE42" i="3"/>
  <c r="AD42" i="3" s="1"/>
  <c r="CA42" i="3"/>
  <c r="Z42" i="3" s="1"/>
  <c r="BW42" i="3"/>
  <c r="V42" i="3" s="1"/>
  <c r="CH42" i="3"/>
  <c r="CF42" i="3"/>
  <c r="AE42" i="3" s="1"/>
  <c r="BZ42" i="3"/>
  <c r="Y42" i="3" s="1"/>
  <c r="BU42" i="3"/>
  <c r="P42" i="3" s="1"/>
  <c r="CD42" i="3"/>
  <c r="AC42" i="3" s="1"/>
  <c r="CC42" i="3"/>
  <c r="AB42" i="3" s="1"/>
  <c r="BX42" i="3"/>
  <c r="W42" i="3" s="1"/>
  <c r="BY42" i="3"/>
  <c r="X42" i="3" s="1"/>
  <c r="BV42" i="3"/>
  <c r="U42" i="3" s="1"/>
  <c r="CB42" i="3"/>
  <c r="AA42" i="3" s="1"/>
  <c r="CG42" i="3"/>
  <c r="CI82" i="3"/>
  <c r="CE82" i="3"/>
  <c r="AD82" i="3" s="1"/>
  <c r="X174" i="4" s="1"/>
  <c r="CA82" i="3"/>
  <c r="Z82" i="3" s="1"/>
  <c r="T174" i="4" s="1"/>
  <c r="BW82" i="3"/>
  <c r="V82" i="3" s="1"/>
  <c r="P174" i="4" s="1"/>
  <c r="CF82" i="3"/>
  <c r="AE82" i="3" s="1"/>
  <c r="Y174" i="4" s="1"/>
  <c r="BU82" i="3"/>
  <c r="P82" i="3" s="1"/>
  <c r="I174" i="4" s="1"/>
  <c r="CH82" i="3"/>
  <c r="CC82" i="3"/>
  <c r="AB82" i="3" s="1"/>
  <c r="V174" i="4" s="1"/>
  <c r="BX82" i="3"/>
  <c r="W82" i="3" s="1"/>
  <c r="Q174" i="4" s="1"/>
  <c r="BZ82" i="3"/>
  <c r="Y82" i="3" s="1"/>
  <c r="S174" i="4" s="1"/>
  <c r="CG82" i="3"/>
  <c r="CB82" i="3"/>
  <c r="AA82" i="3" s="1"/>
  <c r="U174" i="4" s="1"/>
  <c r="BV82" i="3"/>
  <c r="U82" i="3" s="1"/>
  <c r="O174" i="4" s="1"/>
  <c r="CD82" i="3"/>
  <c r="AC82" i="3" s="1"/>
  <c r="W174" i="4" s="1"/>
  <c r="BY82" i="3"/>
  <c r="X82" i="3" s="1"/>
  <c r="R174" i="4" s="1"/>
  <c r="CH77" i="3"/>
  <c r="CD77" i="3"/>
  <c r="AC77" i="3" s="1"/>
  <c r="W166" i="4" s="1"/>
  <c r="BZ77" i="3"/>
  <c r="Y77" i="3" s="1"/>
  <c r="S166" i="4" s="1"/>
  <c r="BV77" i="3"/>
  <c r="U77" i="3" s="1"/>
  <c r="O166" i="4" s="1"/>
  <c r="CF77" i="3"/>
  <c r="AE77" i="3" s="1"/>
  <c r="Y166" i="4" s="1"/>
  <c r="BU77" i="3"/>
  <c r="P77" i="3" s="1"/>
  <c r="I166" i="4" s="1"/>
  <c r="CI77" i="3"/>
  <c r="CC77" i="3"/>
  <c r="AB77" i="3" s="1"/>
  <c r="V166" i="4" s="1"/>
  <c r="BX77" i="3"/>
  <c r="W77" i="3" s="1"/>
  <c r="Q166" i="4" s="1"/>
  <c r="CA77" i="3"/>
  <c r="Z77" i="3" s="1"/>
  <c r="T166" i="4" s="1"/>
  <c r="CG77" i="3"/>
  <c r="CB77" i="3"/>
  <c r="AA77" i="3" s="1"/>
  <c r="U166" i="4" s="1"/>
  <c r="BW77" i="3"/>
  <c r="V77" i="3" s="1"/>
  <c r="P166" i="4" s="1"/>
  <c r="CE77" i="3"/>
  <c r="AD77" i="3" s="1"/>
  <c r="X166" i="4" s="1"/>
  <c r="BY77" i="3"/>
  <c r="X77" i="3" s="1"/>
  <c r="R166" i="4" s="1"/>
  <c r="CH201" i="3"/>
  <c r="CD201" i="3"/>
  <c r="AC201" i="3" s="1"/>
  <c r="W317" i="4" s="1"/>
  <c r="BZ201" i="3"/>
  <c r="Y201" i="3" s="1"/>
  <c r="S317" i="4" s="1"/>
  <c r="BV201" i="3"/>
  <c r="U201" i="3" s="1"/>
  <c r="O317" i="4" s="1"/>
  <c r="CE201" i="3"/>
  <c r="AD201" i="3" s="1"/>
  <c r="X317" i="4" s="1"/>
  <c r="BY201" i="3"/>
  <c r="X201" i="3" s="1"/>
  <c r="R317" i="4" s="1"/>
  <c r="CF201" i="3"/>
  <c r="AE201" i="3" s="1"/>
  <c r="Y317" i="4" s="1"/>
  <c r="BX201" i="3"/>
  <c r="W201" i="3" s="1"/>
  <c r="Q317" i="4" s="1"/>
  <c r="CC201" i="3"/>
  <c r="AB201" i="3" s="1"/>
  <c r="V317" i="4" s="1"/>
  <c r="BU201" i="3"/>
  <c r="P201" i="3" s="1"/>
  <c r="I317" i="4" s="1"/>
  <c r="CI201" i="3"/>
  <c r="CB201" i="3"/>
  <c r="AA201" i="3" s="1"/>
  <c r="U317" i="4" s="1"/>
  <c r="BW201" i="3"/>
  <c r="V201" i="3" s="1"/>
  <c r="P317" i="4" s="1"/>
  <c r="CA201" i="3"/>
  <c r="Z201" i="3" s="1"/>
  <c r="T317" i="4" s="1"/>
  <c r="CG201" i="3"/>
  <c r="CH221" i="3"/>
  <c r="CD221" i="3"/>
  <c r="AC221" i="3" s="1"/>
  <c r="W305" i="4" s="1"/>
  <c r="BZ221" i="3"/>
  <c r="Y221" i="3" s="1"/>
  <c r="S305" i="4" s="1"/>
  <c r="BV221" i="3"/>
  <c r="U221" i="3" s="1"/>
  <c r="O305" i="4" s="1"/>
  <c r="CI221" i="3"/>
  <c r="CC221" i="3"/>
  <c r="AB221" i="3" s="1"/>
  <c r="V305" i="4" s="1"/>
  <c r="BX221" i="3"/>
  <c r="W221" i="3" s="1"/>
  <c r="Q305" i="4" s="1"/>
  <c r="CE221" i="3"/>
  <c r="AD221" i="3" s="1"/>
  <c r="X305" i="4" s="1"/>
  <c r="BW221" i="3"/>
  <c r="V221" i="3" s="1"/>
  <c r="P305" i="4" s="1"/>
  <c r="CG221" i="3"/>
  <c r="BY221" i="3"/>
  <c r="X221" i="3" s="1"/>
  <c r="R305" i="4" s="1"/>
  <c r="CF221" i="3"/>
  <c r="AE221" i="3" s="1"/>
  <c r="Y305" i="4" s="1"/>
  <c r="CA221" i="3"/>
  <c r="Z221" i="3" s="1"/>
  <c r="T305" i="4" s="1"/>
  <c r="CB221" i="3"/>
  <c r="AA221" i="3" s="1"/>
  <c r="U305" i="4" s="1"/>
  <c r="BU221" i="3"/>
  <c r="P221" i="3" s="1"/>
  <c r="I305" i="4" s="1"/>
  <c r="CF91" i="3"/>
  <c r="AE91" i="3" s="1"/>
  <c r="Y64" i="4" s="1"/>
  <c r="CB91" i="3"/>
  <c r="AA91" i="3" s="1"/>
  <c r="U64" i="4" s="1"/>
  <c r="BX91" i="3"/>
  <c r="W91" i="3" s="1"/>
  <c r="Q64" i="4" s="1"/>
  <c r="CI91" i="3"/>
  <c r="BY91" i="3"/>
  <c r="X91" i="3" s="1"/>
  <c r="R64" i="4" s="1"/>
  <c r="CG91" i="3"/>
  <c r="CA91" i="3"/>
  <c r="Z91" i="3" s="1"/>
  <c r="T64" i="4" s="1"/>
  <c r="BV91" i="3"/>
  <c r="U91" i="3" s="1"/>
  <c r="O64" i="4" s="1"/>
  <c r="CD91" i="3"/>
  <c r="AC91" i="3" s="1"/>
  <c r="W64" i="4" s="1"/>
  <c r="CE91" i="3"/>
  <c r="AD91" i="3" s="1"/>
  <c r="X64" i="4" s="1"/>
  <c r="BZ91" i="3"/>
  <c r="Y91" i="3" s="1"/>
  <c r="S64" i="4" s="1"/>
  <c r="BU91" i="3"/>
  <c r="P91" i="3" s="1"/>
  <c r="I64" i="4" s="1"/>
  <c r="CH91" i="3"/>
  <c r="CC91" i="3"/>
  <c r="AB91" i="3" s="1"/>
  <c r="V64" i="4" s="1"/>
  <c r="BW91" i="3"/>
  <c r="V91" i="3" s="1"/>
  <c r="P64" i="4" s="1"/>
  <c r="CG237" i="3"/>
  <c r="CC237" i="3"/>
  <c r="AB237" i="3" s="1"/>
  <c r="BY237" i="3"/>
  <c r="X237" i="3" s="1"/>
  <c r="BU237" i="3"/>
  <c r="P237" i="3" s="1"/>
  <c r="CH237" i="3"/>
  <c r="CB237" i="3"/>
  <c r="AA237" i="3" s="1"/>
  <c r="BW237" i="3"/>
  <c r="V237" i="3" s="1"/>
  <c r="CF237" i="3"/>
  <c r="AE237" i="3" s="1"/>
  <c r="BZ237" i="3"/>
  <c r="Y237" i="3" s="1"/>
  <c r="CA237" i="3"/>
  <c r="Z237" i="3" s="1"/>
  <c r="CI237" i="3"/>
  <c r="BV237" i="3"/>
  <c r="U237" i="3" s="1"/>
  <c r="CD237" i="3"/>
  <c r="AC237" i="3" s="1"/>
  <c r="CE237" i="3"/>
  <c r="AD237" i="3" s="1"/>
  <c r="BX237" i="3"/>
  <c r="W237" i="3" s="1"/>
  <c r="CH97" i="3"/>
  <c r="CD97" i="3"/>
  <c r="AC97" i="3" s="1"/>
  <c r="BZ97" i="3"/>
  <c r="Y97" i="3" s="1"/>
  <c r="BV97" i="3"/>
  <c r="U97" i="3" s="1"/>
  <c r="BY97" i="3"/>
  <c r="X97" i="3" s="1"/>
  <c r="CG97" i="3"/>
  <c r="CB97" i="3"/>
  <c r="AA97" i="3" s="1"/>
  <c r="BW97" i="3"/>
  <c r="V97" i="3" s="1"/>
  <c r="CE97" i="3"/>
  <c r="AD97" i="3" s="1"/>
  <c r="CF97" i="3"/>
  <c r="AE97" i="3" s="1"/>
  <c r="CA97" i="3"/>
  <c r="Z97" i="3" s="1"/>
  <c r="BU97" i="3"/>
  <c r="P97" i="3" s="1"/>
  <c r="CC97" i="3"/>
  <c r="AB97" i="3" s="1"/>
  <c r="CI97" i="3"/>
  <c r="BX97" i="3"/>
  <c r="W97" i="3" s="1"/>
  <c r="CG32" i="3"/>
  <c r="CC32" i="3"/>
  <c r="AB32" i="3" s="1"/>
  <c r="BY32" i="3"/>
  <c r="X32" i="3" s="1"/>
  <c r="BU32" i="3"/>
  <c r="P32" i="3" s="1"/>
  <c r="CI32" i="3"/>
  <c r="CF32" i="3"/>
  <c r="AE32" i="3" s="1"/>
  <c r="CA32" i="3"/>
  <c r="Z32" i="3" s="1"/>
  <c r="BV32" i="3"/>
  <c r="U32" i="3" s="1"/>
  <c r="CE32" i="3"/>
  <c r="AD32" i="3" s="1"/>
  <c r="CD32" i="3"/>
  <c r="AC32" i="3" s="1"/>
  <c r="BX32" i="3"/>
  <c r="W32" i="3" s="1"/>
  <c r="BZ32" i="3"/>
  <c r="Y32" i="3" s="1"/>
  <c r="BW32" i="3"/>
  <c r="V32" i="3" s="1"/>
  <c r="CB32" i="3"/>
  <c r="AA32" i="3" s="1"/>
  <c r="CH32" i="3"/>
  <c r="CF178" i="3"/>
  <c r="AE178" i="3" s="1"/>
  <c r="CB178" i="3"/>
  <c r="AA178" i="3" s="1"/>
  <c r="BX178" i="3"/>
  <c r="W178" i="3" s="1"/>
  <c r="CH178" i="3"/>
  <c r="CC178" i="3"/>
  <c r="AB178" i="3" s="1"/>
  <c r="BW178" i="3"/>
  <c r="V178" i="3" s="1"/>
  <c r="BZ178" i="3"/>
  <c r="Y178" i="3" s="1"/>
  <c r="CD178" i="3"/>
  <c r="AC178" i="3" s="1"/>
  <c r="BV178" i="3"/>
  <c r="U178" i="3" s="1"/>
  <c r="CG178" i="3"/>
  <c r="CI178" i="3"/>
  <c r="CA178" i="3"/>
  <c r="Z178" i="3" s="1"/>
  <c r="BU178" i="3"/>
  <c r="P178" i="3" s="1"/>
  <c r="CE178" i="3"/>
  <c r="AD178" i="3" s="1"/>
  <c r="BY178" i="3"/>
  <c r="X178" i="3" s="1"/>
  <c r="CI90" i="3"/>
  <c r="CE90" i="3"/>
  <c r="AD90" i="3" s="1"/>
  <c r="X63" i="4" s="1"/>
  <c r="CA90" i="3"/>
  <c r="Z90" i="3" s="1"/>
  <c r="T63" i="4" s="1"/>
  <c r="BW90" i="3"/>
  <c r="V90" i="3" s="1"/>
  <c r="P63" i="4" s="1"/>
  <c r="CC90" i="3"/>
  <c r="AB90" i="3" s="1"/>
  <c r="V63" i="4" s="1"/>
  <c r="CF90" i="3"/>
  <c r="AE90" i="3" s="1"/>
  <c r="Y63" i="4" s="1"/>
  <c r="BZ90" i="3"/>
  <c r="Y90" i="3" s="1"/>
  <c r="S63" i="4" s="1"/>
  <c r="BU90" i="3"/>
  <c r="P90" i="3" s="1"/>
  <c r="I63" i="4" s="1"/>
  <c r="CH90" i="3"/>
  <c r="BX90" i="3"/>
  <c r="W90" i="3" s="1"/>
  <c r="Q63" i="4" s="1"/>
  <c r="CD90" i="3"/>
  <c r="AC90" i="3" s="1"/>
  <c r="W63" i="4" s="1"/>
  <c r="BY90" i="3"/>
  <c r="X90" i="3" s="1"/>
  <c r="R63" i="4" s="1"/>
  <c r="CB90" i="3"/>
  <c r="AA90" i="3" s="1"/>
  <c r="U63" i="4" s="1"/>
  <c r="BV90" i="3"/>
  <c r="U90" i="3" s="1"/>
  <c r="O63" i="4" s="1"/>
  <c r="CG90" i="3"/>
  <c r="CH186" i="3"/>
  <c r="CD186" i="3"/>
  <c r="AC186" i="3" s="1"/>
  <c r="BZ186" i="3"/>
  <c r="Y186" i="3" s="1"/>
  <c r="BV186" i="3"/>
  <c r="U186" i="3" s="1"/>
  <c r="CE186" i="3"/>
  <c r="AD186" i="3" s="1"/>
  <c r="BY186" i="3"/>
  <c r="X186" i="3" s="1"/>
  <c r="CC186" i="3"/>
  <c r="AB186" i="3" s="1"/>
  <c r="BW186" i="3"/>
  <c r="V186" i="3" s="1"/>
  <c r="CA186" i="3"/>
  <c r="Z186" i="3" s="1"/>
  <c r="CF186" i="3"/>
  <c r="AE186" i="3" s="1"/>
  <c r="BU186" i="3"/>
  <c r="P186" i="3" s="1"/>
  <c r="CI186" i="3"/>
  <c r="CB186" i="3"/>
  <c r="AA186" i="3" s="1"/>
  <c r="CG186" i="3"/>
  <c r="BX186" i="3"/>
  <c r="W186" i="3" s="1"/>
  <c r="CI86" i="3"/>
  <c r="CE86" i="3"/>
  <c r="AD86" i="3" s="1"/>
  <c r="X61" i="4" s="1"/>
  <c r="CA86" i="3"/>
  <c r="Z86" i="3" s="1"/>
  <c r="T61" i="4" s="1"/>
  <c r="BW86" i="3"/>
  <c r="V86" i="3" s="1"/>
  <c r="P61" i="4" s="1"/>
  <c r="BY86" i="3"/>
  <c r="X86" i="3" s="1"/>
  <c r="R61" i="4" s="1"/>
  <c r="CG86" i="3"/>
  <c r="CB86" i="3"/>
  <c r="AA86" i="3" s="1"/>
  <c r="U61" i="4" s="1"/>
  <c r="BV86" i="3"/>
  <c r="U86" i="3" s="1"/>
  <c r="O61" i="4" s="1"/>
  <c r="CD86" i="3"/>
  <c r="AC86" i="3" s="1"/>
  <c r="W61" i="4" s="1"/>
  <c r="CF86" i="3"/>
  <c r="AE86" i="3" s="1"/>
  <c r="Y61" i="4" s="1"/>
  <c r="BZ86" i="3"/>
  <c r="Y86" i="3" s="1"/>
  <c r="S61" i="4" s="1"/>
  <c r="BU86" i="3"/>
  <c r="P86" i="3" s="1"/>
  <c r="I61" i="4" s="1"/>
  <c r="BX86" i="3"/>
  <c r="W86" i="3" s="1"/>
  <c r="Q61" i="4" s="1"/>
  <c r="CH86" i="3"/>
  <c r="CC86" i="3"/>
  <c r="AB86" i="3" s="1"/>
  <c r="V61" i="4" s="1"/>
  <c r="CG72" i="3"/>
  <c r="CC72" i="3"/>
  <c r="AB72" i="3" s="1"/>
  <c r="V146" i="4" s="1"/>
  <c r="BY72" i="3"/>
  <c r="X72" i="3" s="1"/>
  <c r="R146" i="4" s="1"/>
  <c r="BU72" i="3"/>
  <c r="P72" i="3" s="1"/>
  <c r="I146" i="4" s="1"/>
  <c r="CA72" i="3"/>
  <c r="Z72" i="3" s="1"/>
  <c r="T146" i="4" s="1"/>
  <c r="CI72" i="3"/>
  <c r="CD72" i="3"/>
  <c r="AC72" i="3" s="1"/>
  <c r="W146" i="4" s="1"/>
  <c r="BX72" i="3"/>
  <c r="W72" i="3" s="1"/>
  <c r="Q146" i="4" s="1"/>
  <c r="CF72" i="3"/>
  <c r="AE72" i="3" s="1"/>
  <c r="Y146" i="4" s="1"/>
  <c r="BV72" i="3"/>
  <c r="U72" i="3" s="1"/>
  <c r="O146" i="4" s="1"/>
  <c r="CH72" i="3"/>
  <c r="CB72" i="3"/>
  <c r="AA72" i="3" s="1"/>
  <c r="U146" i="4" s="1"/>
  <c r="BW72" i="3"/>
  <c r="V72" i="3" s="1"/>
  <c r="P146" i="4" s="1"/>
  <c r="CE72" i="3"/>
  <c r="AD72" i="3" s="1"/>
  <c r="X146" i="4" s="1"/>
  <c r="BZ72" i="3"/>
  <c r="Y72" i="3" s="1"/>
  <c r="S146" i="4" s="1"/>
  <c r="CF63" i="3"/>
  <c r="AE63" i="3" s="1"/>
  <c r="Y137" i="4" s="1"/>
  <c r="CB63" i="3"/>
  <c r="AA63" i="3" s="1"/>
  <c r="U137" i="4" s="1"/>
  <c r="BX63" i="3"/>
  <c r="W63" i="3" s="1"/>
  <c r="Q137" i="4" s="1"/>
  <c r="CC63" i="3"/>
  <c r="AB63" i="3" s="1"/>
  <c r="V137" i="4" s="1"/>
  <c r="CE63" i="3"/>
  <c r="AD63" i="3" s="1"/>
  <c r="X137" i="4" s="1"/>
  <c r="BZ63" i="3"/>
  <c r="Y63" i="3" s="1"/>
  <c r="S137" i="4" s="1"/>
  <c r="BU63" i="3"/>
  <c r="P63" i="3" s="1"/>
  <c r="I137" i="4" s="1"/>
  <c r="CH63" i="3"/>
  <c r="BW63" i="3"/>
  <c r="V63" i="3" s="1"/>
  <c r="P137" i="4" s="1"/>
  <c r="CI63" i="3"/>
  <c r="CD63" i="3"/>
  <c r="AC63" i="3" s="1"/>
  <c r="W137" i="4" s="1"/>
  <c r="BY63" i="3"/>
  <c r="X63" i="3" s="1"/>
  <c r="R137" i="4" s="1"/>
  <c r="CA63" i="3"/>
  <c r="Z63" i="3" s="1"/>
  <c r="T137" i="4" s="1"/>
  <c r="BV63" i="3"/>
  <c r="U63" i="3" s="1"/>
  <c r="O137" i="4" s="1"/>
  <c r="CG63" i="3"/>
  <c r="CG68" i="3"/>
  <c r="CC68" i="3"/>
  <c r="AB68" i="3" s="1"/>
  <c r="V142" i="4" s="1"/>
  <c r="BY68" i="3"/>
  <c r="X68" i="3" s="1"/>
  <c r="R142" i="4" s="1"/>
  <c r="BU68" i="3"/>
  <c r="P68" i="3" s="1"/>
  <c r="I142" i="4" s="1"/>
  <c r="CH68" i="3"/>
  <c r="BW68" i="3"/>
  <c r="V68" i="3" s="1"/>
  <c r="P142" i="4" s="1"/>
  <c r="CE68" i="3"/>
  <c r="AD68" i="3" s="1"/>
  <c r="X142" i="4" s="1"/>
  <c r="BZ68" i="3"/>
  <c r="Y68" i="3" s="1"/>
  <c r="S142" i="4" s="1"/>
  <c r="CB68" i="3"/>
  <c r="AA68" i="3" s="1"/>
  <c r="U142" i="4" s="1"/>
  <c r="CI68" i="3"/>
  <c r="CD68" i="3"/>
  <c r="AC68" i="3" s="1"/>
  <c r="W142" i="4" s="1"/>
  <c r="BX68" i="3"/>
  <c r="W68" i="3" s="1"/>
  <c r="Q142" i="4" s="1"/>
  <c r="CF68" i="3"/>
  <c r="AE68" i="3" s="1"/>
  <c r="Y142" i="4" s="1"/>
  <c r="BV68" i="3"/>
  <c r="U68" i="3" s="1"/>
  <c r="O142" i="4" s="1"/>
  <c r="CA68" i="3"/>
  <c r="Z68" i="3" s="1"/>
  <c r="T142" i="4" s="1"/>
  <c r="CF174" i="3"/>
  <c r="AE174" i="3" s="1"/>
  <c r="CB174" i="3"/>
  <c r="AA174" i="3" s="1"/>
  <c r="BX174" i="3"/>
  <c r="W174" i="3" s="1"/>
  <c r="CI174" i="3"/>
  <c r="CD174" i="3"/>
  <c r="AC174" i="3" s="1"/>
  <c r="BY174" i="3"/>
  <c r="X174" i="3" s="1"/>
  <c r="CC174" i="3"/>
  <c r="AB174" i="3" s="1"/>
  <c r="CG174" i="3"/>
  <c r="BZ174" i="3"/>
  <c r="Y174" i="3" s="1"/>
  <c r="BV174" i="3"/>
  <c r="U174" i="3" s="1"/>
  <c r="O43" i="4" s="1"/>
  <c r="CE174" i="3"/>
  <c r="AD174" i="3" s="1"/>
  <c r="BW174" i="3"/>
  <c r="V174" i="3" s="1"/>
  <c r="CH174" i="3"/>
  <c r="CA174" i="3"/>
  <c r="Z174" i="3" s="1"/>
  <c r="BU174" i="3"/>
  <c r="P174" i="3" s="1"/>
  <c r="CG11" i="3"/>
  <c r="CC11" i="3"/>
  <c r="AB11" i="3" s="1"/>
  <c r="BY11" i="3"/>
  <c r="X11" i="3" s="1"/>
  <c r="BZ11" i="3"/>
  <c r="Y11" i="3" s="1"/>
  <c r="CH11" i="3"/>
  <c r="CB11" i="3"/>
  <c r="AA11" i="3" s="1"/>
  <c r="BW11" i="3"/>
  <c r="V11" i="3" s="1"/>
  <c r="CA11" i="3"/>
  <c r="Z11" i="3" s="1"/>
  <c r="CE11" i="3"/>
  <c r="AD11" i="3" s="1"/>
  <c r="BU11" i="3"/>
  <c r="P11" i="3" s="1"/>
  <c r="CF11" i="3"/>
  <c r="AE11" i="3" s="1"/>
  <c r="BV11" i="3"/>
  <c r="U11" i="3" s="1"/>
  <c r="O42" i="4" s="1"/>
  <c r="BX11" i="3"/>
  <c r="W11" i="3" s="1"/>
  <c r="CD11" i="3"/>
  <c r="AC11" i="3" s="1"/>
  <c r="CI11" i="3"/>
  <c r="CI133" i="3"/>
  <c r="CE133" i="3"/>
  <c r="AD133" i="3" s="1"/>
  <c r="X109" i="4" s="1"/>
  <c r="CA133" i="3"/>
  <c r="Z133" i="3" s="1"/>
  <c r="T109" i="4" s="1"/>
  <c r="BW133" i="3"/>
  <c r="V133" i="3" s="1"/>
  <c r="P109" i="4" s="1"/>
  <c r="CF133" i="3"/>
  <c r="AE133" i="3" s="1"/>
  <c r="Y109" i="4" s="1"/>
  <c r="BZ133" i="3"/>
  <c r="Y133" i="3" s="1"/>
  <c r="S109" i="4" s="1"/>
  <c r="BU133" i="3"/>
  <c r="P133" i="3" s="1"/>
  <c r="I109" i="4" s="1"/>
  <c r="BY133" i="3"/>
  <c r="X133" i="3" s="1"/>
  <c r="R109" i="4" s="1"/>
  <c r="CC133" i="3"/>
  <c r="AB133" i="3" s="1"/>
  <c r="V109" i="4" s="1"/>
  <c r="BV133" i="3"/>
  <c r="U133" i="3" s="1"/>
  <c r="O109" i="4" s="1"/>
  <c r="CG133" i="3"/>
  <c r="CH133" i="3"/>
  <c r="CB133" i="3"/>
  <c r="AA133" i="3" s="1"/>
  <c r="U109" i="4" s="1"/>
  <c r="CD133" i="3"/>
  <c r="AC133" i="3" s="1"/>
  <c r="W109" i="4" s="1"/>
  <c r="BX133" i="3"/>
  <c r="W133" i="3" s="1"/>
  <c r="Q109" i="4" s="1"/>
  <c r="CH144" i="3"/>
  <c r="CD144" i="3"/>
  <c r="AC144" i="3" s="1"/>
  <c r="W212" i="4" s="1"/>
  <c r="BZ144" i="3"/>
  <c r="Y144" i="3" s="1"/>
  <c r="S212" i="4" s="1"/>
  <c r="BV144" i="3"/>
  <c r="U144" i="3" s="1"/>
  <c r="O212" i="4" s="1"/>
  <c r="CF144" i="3"/>
  <c r="AE144" i="3" s="1"/>
  <c r="Y212" i="4" s="1"/>
  <c r="CA144" i="3"/>
  <c r="Z144" i="3" s="1"/>
  <c r="T212" i="4" s="1"/>
  <c r="BU144" i="3"/>
  <c r="P144" i="3" s="1"/>
  <c r="I212" i="4" s="1"/>
  <c r="CE144" i="3"/>
  <c r="AD144" i="3" s="1"/>
  <c r="X212" i="4" s="1"/>
  <c r="CI144" i="3"/>
  <c r="CB144" i="3"/>
  <c r="AA144" i="3" s="1"/>
  <c r="U212" i="4" s="1"/>
  <c r="BX144" i="3"/>
  <c r="W144" i="3" s="1"/>
  <c r="Q212" i="4" s="1"/>
  <c r="CG144" i="3"/>
  <c r="BY144" i="3"/>
  <c r="X144" i="3" s="1"/>
  <c r="R212" i="4" s="1"/>
  <c r="CC144" i="3"/>
  <c r="AB144" i="3" s="1"/>
  <c r="V212" i="4" s="1"/>
  <c r="BW144" i="3"/>
  <c r="V144" i="3" s="1"/>
  <c r="P212" i="4" s="1"/>
  <c r="CH21" i="3"/>
  <c r="CD21" i="3"/>
  <c r="AC21" i="3" s="1"/>
  <c r="W92" i="4" s="1"/>
  <c r="BZ21" i="3"/>
  <c r="Y21" i="3" s="1"/>
  <c r="S92" i="4" s="1"/>
  <c r="BV21" i="3"/>
  <c r="U21" i="3" s="1"/>
  <c r="O92" i="4" s="1"/>
  <c r="CC21" i="3"/>
  <c r="AB21" i="3" s="1"/>
  <c r="V92" i="4" s="1"/>
  <c r="CF21" i="3"/>
  <c r="AE21" i="3" s="1"/>
  <c r="Y92" i="4" s="1"/>
  <c r="CA21" i="3"/>
  <c r="Z21" i="3" s="1"/>
  <c r="T92" i="4" s="1"/>
  <c r="BU21" i="3"/>
  <c r="P21" i="3" s="1"/>
  <c r="I92" i="4" s="1"/>
  <c r="BY21" i="3"/>
  <c r="X21" i="3" s="1"/>
  <c r="R92" i="4" s="1"/>
  <c r="CI21" i="3"/>
  <c r="BX21" i="3"/>
  <c r="W21" i="3" s="1"/>
  <c r="Q92" i="4" s="1"/>
  <c r="CE21" i="3"/>
  <c r="AD21" i="3" s="1"/>
  <c r="X92" i="4" s="1"/>
  <c r="CG21" i="3"/>
  <c r="BW21" i="3"/>
  <c r="V21" i="3" s="1"/>
  <c r="P92" i="4" s="1"/>
  <c r="CB21" i="3"/>
  <c r="AA21" i="3" s="1"/>
  <c r="U92" i="4" s="1"/>
  <c r="CI137" i="3"/>
  <c r="CE137" i="3"/>
  <c r="AD137" i="3" s="1"/>
  <c r="X101" i="4" s="1"/>
  <c r="CA137" i="3"/>
  <c r="Z137" i="3" s="1"/>
  <c r="T101" i="4" s="1"/>
  <c r="BW137" i="3"/>
  <c r="V137" i="3" s="1"/>
  <c r="P101" i="4" s="1"/>
  <c r="CD137" i="3"/>
  <c r="AC137" i="3" s="1"/>
  <c r="W101" i="4" s="1"/>
  <c r="BY137" i="3"/>
  <c r="X137" i="3" s="1"/>
  <c r="R101" i="4" s="1"/>
  <c r="BV137" i="3"/>
  <c r="U137" i="3" s="1"/>
  <c r="O101" i="4" s="1"/>
  <c r="CG137" i="3"/>
  <c r="BZ137" i="3"/>
  <c r="Y137" i="3" s="1"/>
  <c r="S101" i="4" s="1"/>
  <c r="CC137" i="3"/>
  <c r="AB137" i="3" s="1"/>
  <c r="V101" i="4" s="1"/>
  <c r="CF137" i="3"/>
  <c r="AE137" i="3" s="1"/>
  <c r="Y101" i="4" s="1"/>
  <c r="BX137" i="3"/>
  <c r="W137" i="3" s="1"/>
  <c r="Q101" i="4" s="1"/>
  <c r="CH137" i="3"/>
  <c r="CB137" i="3"/>
  <c r="AA137" i="3" s="1"/>
  <c r="U101" i="4" s="1"/>
  <c r="BU137" i="3"/>
  <c r="P137" i="3" s="1"/>
  <c r="I101" i="4" s="1"/>
  <c r="CI173" i="3"/>
  <c r="CE173" i="3"/>
  <c r="AD173" i="3" s="1"/>
  <c r="X251" i="4" s="1"/>
  <c r="CA173" i="3"/>
  <c r="Z173" i="3" s="1"/>
  <c r="T251" i="4" s="1"/>
  <c r="BW173" i="3"/>
  <c r="V173" i="3" s="1"/>
  <c r="P251" i="4" s="1"/>
  <c r="CH173" i="3"/>
  <c r="CC173" i="3"/>
  <c r="AB173" i="3" s="1"/>
  <c r="V251" i="4" s="1"/>
  <c r="BX173" i="3"/>
  <c r="W173" i="3" s="1"/>
  <c r="Q251" i="4" s="1"/>
  <c r="CD173" i="3"/>
  <c r="AC173" i="3" s="1"/>
  <c r="W251" i="4" s="1"/>
  <c r="CG173" i="3"/>
  <c r="BZ173" i="3"/>
  <c r="Y173" i="3" s="1"/>
  <c r="S251" i="4" s="1"/>
  <c r="BV173" i="3"/>
  <c r="U173" i="3" s="1"/>
  <c r="O251" i="4" s="1"/>
  <c r="CF173" i="3"/>
  <c r="AE173" i="3" s="1"/>
  <c r="Y251" i="4" s="1"/>
  <c r="BY173" i="3"/>
  <c r="X173" i="3" s="1"/>
  <c r="R251" i="4" s="1"/>
  <c r="CB173" i="3"/>
  <c r="AA173" i="3" s="1"/>
  <c r="U251" i="4" s="1"/>
  <c r="BU173" i="3"/>
  <c r="P173" i="3" s="1"/>
  <c r="I251" i="4" s="1"/>
  <c r="CF166" i="3"/>
  <c r="AE166" i="3" s="1"/>
  <c r="Y250" i="4" s="1"/>
  <c r="CB166" i="3"/>
  <c r="AA166" i="3" s="1"/>
  <c r="U250" i="4" s="1"/>
  <c r="BX166" i="3"/>
  <c r="W166" i="3" s="1"/>
  <c r="Q250" i="4" s="1"/>
  <c r="CG166" i="3"/>
  <c r="CA166" i="3"/>
  <c r="Z166" i="3" s="1"/>
  <c r="T250" i="4" s="1"/>
  <c r="BV166" i="3"/>
  <c r="U166" i="3" s="1"/>
  <c r="O250" i="4" s="1"/>
  <c r="CI166" i="3"/>
  <c r="BU166" i="3"/>
  <c r="P166" i="3" s="1"/>
  <c r="I250" i="4" s="1"/>
  <c r="CE166" i="3"/>
  <c r="AD166" i="3" s="1"/>
  <c r="X250" i="4" s="1"/>
  <c r="BY166" i="3"/>
  <c r="X166" i="3" s="1"/>
  <c r="R250" i="4" s="1"/>
  <c r="CC166" i="3"/>
  <c r="AB166" i="3" s="1"/>
  <c r="V250" i="4" s="1"/>
  <c r="CD166" i="3"/>
  <c r="AC166" i="3" s="1"/>
  <c r="W250" i="4" s="1"/>
  <c r="BW166" i="3"/>
  <c r="V166" i="3" s="1"/>
  <c r="P250" i="4" s="1"/>
  <c r="CH166" i="3"/>
  <c r="BZ166" i="3"/>
  <c r="Y166" i="3" s="1"/>
  <c r="S250" i="4" s="1"/>
  <c r="CG159" i="3"/>
  <c r="CC159" i="3"/>
  <c r="AB159" i="3" s="1"/>
  <c r="V223" i="4" s="1"/>
  <c r="BY159" i="3"/>
  <c r="X159" i="3" s="1"/>
  <c r="R223" i="4" s="1"/>
  <c r="BU159" i="3"/>
  <c r="P159" i="3" s="1"/>
  <c r="I223" i="4" s="1"/>
  <c r="CE159" i="3"/>
  <c r="AD159" i="3" s="1"/>
  <c r="X223" i="4" s="1"/>
  <c r="BZ159" i="3"/>
  <c r="Y159" i="3" s="1"/>
  <c r="S223" i="4" s="1"/>
  <c r="CH159" i="3"/>
  <c r="CD159" i="3"/>
  <c r="AC159" i="3" s="1"/>
  <c r="W223" i="4" s="1"/>
  <c r="BW159" i="3"/>
  <c r="V159" i="3" s="1"/>
  <c r="P223" i="4" s="1"/>
  <c r="CA159" i="3"/>
  <c r="Z159" i="3" s="1"/>
  <c r="T223" i="4" s="1"/>
  <c r="CI159" i="3"/>
  <c r="CB159" i="3"/>
  <c r="AA159" i="3" s="1"/>
  <c r="U223" i="4" s="1"/>
  <c r="BV159" i="3"/>
  <c r="U159" i="3" s="1"/>
  <c r="O223" i="4" s="1"/>
  <c r="CF159" i="3"/>
  <c r="AE159" i="3" s="1"/>
  <c r="Y223" i="4" s="1"/>
  <c r="BX159" i="3"/>
  <c r="W159" i="3" s="1"/>
  <c r="Q223" i="4" s="1"/>
  <c r="CG124" i="3"/>
  <c r="CC124" i="3"/>
  <c r="AB124" i="3" s="1"/>
  <c r="V86" i="4" s="1"/>
  <c r="BY124" i="3"/>
  <c r="X124" i="3" s="1"/>
  <c r="R86" i="4" s="1"/>
  <c r="BU124" i="3"/>
  <c r="P124" i="3" s="1"/>
  <c r="I86" i="4" s="1"/>
  <c r="BZ124" i="3"/>
  <c r="Y124" i="3" s="1"/>
  <c r="S86" i="4" s="1"/>
  <c r="CH124" i="3"/>
  <c r="CB124" i="3"/>
  <c r="AA124" i="3" s="1"/>
  <c r="U86" i="4" s="1"/>
  <c r="BW124" i="3"/>
  <c r="V124" i="3" s="1"/>
  <c r="P86" i="4" s="1"/>
  <c r="CE124" i="3"/>
  <c r="AD124" i="3" s="1"/>
  <c r="X86" i="4" s="1"/>
  <c r="CF124" i="3"/>
  <c r="AE124" i="3" s="1"/>
  <c r="Y86" i="4" s="1"/>
  <c r="CA124" i="3"/>
  <c r="Z124" i="3" s="1"/>
  <c r="T86" i="4" s="1"/>
  <c r="BV124" i="3"/>
  <c r="U124" i="3" s="1"/>
  <c r="O86" i="4" s="1"/>
  <c r="CI124" i="3"/>
  <c r="CD124" i="3"/>
  <c r="AC124" i="3" s="1"/>
  <c r="W86" i="4" s="1"/>
  <c r="BX124" i="3"/>
  <c r="W124" i="3" s="1"/>
  <c r="Q86" i="4" s="1"/>
  <c r="CG192" i="3"/>
  <c r="CF192" i="3"/>
  <c r="AE192" i="3" s="1"/>
  <c r="Y221" i="4" s="1"/>
  <c r="CB192" i="3"/>
  <c r="AA192" i="3" s="1"/>
  <c r="U221" i="4" s="1"/>
  <c r="BX192" i="3"/>
  <c r="W192" i="3" s="1"/>
  <c r="Q221" i="4" s="1"/>
  <c r="CE192" i="3"/>
  <c r="AD192" i="3" s="1"/>
  <c r="X221" i="4" s="1"/>
  <c r="BZ192" i="3"/>
  <c r="Y192" i="3" s="1"/>
  <c r="S221" i="4" s="1"/>
  <c r="BU192" i="3"/>
  <c r="P192" i="3" s="1"/>
  <c r="I221" i="4" s="1"/>
  <c r="CH192" i="3"/>
  <c r="BY192" i="3"/>
  <c r="X192" i="3" s="1"/>
  <c r="R221" i="4" s="1"/>
  <c r="CD192" i="3"/>
  <c r="AC192" i="3" s="1"/>
  <c r="W221" i="4" s="1"/>
  <c r="CA192" i="3"/>
  <c r="Z192" i="3" s="1"/>
  <c r="T221" i="4" s="1"/>
  <c r="BV192" i="3"/>
  <c r="U192" i="3" s="1"/>
  <c r="O221" i="4" s="1"/>
  <c r="CI192" i="3"/>
  <c r="BW192" i="3"/>
  <c r="V192" i="3" s="1"/>
  <c r="P221" i="4" s="1"/>
  <c r="CC192" i="3"/>
  <c r="AB192" i="3" s="1"/>
  <c r="V221" i="4" s="1"/>
  <c r="CH193" i="3"/>
  <c r="CD193" i="3"/>
  <c r="AC193" i="3" s="1"/>
  <c r="W240" i="4" s="1"/>
  <c r="BZ193" i="3"/>
  <c r="Y193" i="3" s="1"/>
  <c r="S240" i="4" s="1"/>
  <c r="BV193" i="3"/>
  <c r="U193" i="3" s="1"/>
  <c r="O240" i="4" s="1"/>
  <c r="CG193" i="3"/>
  <c r="CB193" i="3"/>
  <c r="AA193" i="3" s="1"/>
  <c r="U240" i="4" s="1"/>
  <c r="BW193" i="3"/>
  <c r="V193" i="3" s="1"/>
  <c r="P240" i="4" s="1"/>
  <c r="CE193" i="3"/>
  <c r="AD193" i="3" s="1"/>
  <c r="X240" i="4" s="1"/>
  <c r="BX193" i="3"/>
  <c r="W193" i="3" s="1"/>
  <c r="Q240" i="4" s="1"/>
  <c r="CA193" i="3"/>
  <c r="Z193" i="3" s="1"/>
  <c r="T240" i="4" s="1"/>
  <c r="CI193" i="3"/>
  <c r="BU193" i="3"/>
  <c r="P193" i="3" s="1"/>
  <c r="I240" i="4" s="1"/>
  <c r="CC193" i="3"/>
  <c r="AB193" i="3" s="1"/>
  <c r="V240" i="4" s="1"/>
  <c r="CF193" i="3"/>
  <c r="AE193" i="3" s="1"/>
  <c r="Y240" i="4" s="1"/>
  <c r="BY193" i="3"/>
  <c r="X193" i="3" s="1"/>
  <c r="R240" i="4" s="1"/>
  <c r="CI194" i="3"/>
  <c r="CE194" i="3"/>
  <c r="AD194" i="3" s="1"/>
  <c r="X279" i="4" s="1"/>
  <c r="CA194" i="3"/>
  <c r="Z194" i="3" s="1"/>
  <c r="T279" i="4" s="1"/>
  <c r="BW194" i="3"/>
  <c r="V194" i="3" s="1"/>
  <c r="P279" i="4" s="1"/>
  <c r="CH194" i="3"/>
  <c r="CC194" i="3"/>
  <c r="AB194" i="3" s="1"/>
  <c r="V279" i="4" s="1"/>
  <c r="BX194" i="3"/>
  <c r="W194" i="3" s="1"/>
  <c r="Q279" i="4" s="1"/>
  <c r="CD194" i="3"/>
  <c r="AC194" i="3" s="1"/>
  <c r="W279" i="4" s="1"/>
  <c r="BV194" i="3"/>
  <c r="U194" i="3" s="1"/>
  <c r="O279" i="4" s="1"/>
  <c r="CF194" i="3"/>
  <c r="AE194" i="3" s="1"/>
  <c r="Y279" i="4" s="1"/>
  <c r="BU194" i="3"/>
  <c r="P194" i="3" s="1"/>
  <c r="I279" i="4" s="1"/>
  <c r="BZ194" i="3"/>
  <c r="Y194" i="3" s="1"/>
  <c r="S279" i="4" s="1"/>
  <c r="CG194" i="3"/>
  <c r="CB194" i="3"/>
  <c r="AA194" i="3" s="1"/>
  <c r="U279" i="4" s="1"/>
  <c r="BY194" i="3"/>
  <c r="X194" i="3" s="1"/>
  <c r="R279" i="4" s="1"/>
  <c r="CG216" i="3"/>
  <c r="CC216" i="3"/>
  <c r="AB216" i="3" s="1"/>
  <c r="V287" i="4" s="1"/>
  <c r="BY216" i="3"/>
  <c r="X216" i="3" s="1"/>
  <c r="R287" i="4" s="1"/>
  <c r="BU216" i="3"/>
  <c r="P216" i="3" s="1"/>
  <c r="I287" i="4" s="1"/>
  <c r="CI216" i="3"/>
  <c r="CD216" i="3"/>
  <c r="AC216" i="3" s="1"/>
  <c r="W287" i="4" s="1"/>
  <c r="BX216" i="3"/>
  <c r="W216" i="3" s="1"/>
  <c r="Q287" i="4" s="1"/>
  <c r="CH216" i="3"/>
  <c r="CA216" i="3"/>
  <c r="Z216" i="3" s="1"/>
  <c r="T287" i="4" s="1"/>
  <c r="CF216" i="3"/>
  <c r="AE216" i="3" s="1"/>
  <c r="Y287" i="4" s="1"/>
  <c r="BW216" i="3"/>
  <c r="V216" i="3" s="1"/>
  <c r="P287" i="4" s="1"/>
  <c r="BZ216" i="3"/>
  <c r="Y216" i="3" s="1"/>
  <c r="S287" i="4" s="1"/>
  <c r="CE216" i="3"/>
  <c r="AD216" i="3" s="1"/>
  <c r="X287" i="4" s="1"/>
  <c r="CB216" i="3"/>
  <c r="AA216" i="3" s="1"/>
  <c r="U287" i="4" s="1"/>
  <c r="BV216" i="3"/>
  <c r="U216" i="3" s="1"/>
  <c r="O287" i="4" s="1"/>
  <c r="CH17" i="3"/>
  <c r="CD17" i="3"/>
  <c r="AC17" i="3" s="1"/>
  <c r="W239" i="4" s="1"/>
  <c r="BZ17" i="3"/>
  <c r="Y17" i="3" s="1"/>
  <c r="S239" i="4" s="1"/>
  <c r="BV17" i="3"/>
  <c r="U17" i="3" s="1"/>
  <c r="O239" i="4" s="1"/>
  <c r="BY17" i="3"/>
  <c r="X17" i="3" s="1"/>
  <c r="R239" i="4" s="1"/>
  <c r="CG17" i="3"/>
  <c r="CB17" i="3"/>
  <c r="AA17" i="3" s="1"/>
  <c r="U239" i="4" s="1"/>
  <c r="BW17" i="3"/>
  <c r="V17" i="3" s="1"/>
  <c r="P239" i="4" s="1"/>
  <c r="CA17" i="3"/>
  <c r="Z17" i="3" s="1"/>
  <c r="T239" i="4" s="1"/>
  <c r="CE17" i="3"/>
  <c r="AD17" i="3" s="1"/>
  <c r="X239" i="4" s="1"/>
  <c r="CF17" i="3"/>
  <c r="AE17" i="3" s="1"/>
  <c r="Y239" i="4" s="1"/>
  <c r="BU17" i="3"/>
  <c r="P17" i="3" s="1"/>
  <c r="I239" i="4" s="1"/>
  <c r="CI17" i="3"/>
  <c r="CC17" i="3"/>
  <c r="AB17" i="3" s="1"/>
  <c r="V239" i="4" s="1"/>
  <c r="BX17" i="3"/>
  <c r="W17" i="3" s="1"/>
  <c r="Q239" i="4" s="1"/>
  <c r="CI26" i="3"/>
  <c r="CE26" i="3"/>
  <c r="AD26" i="3" s="1"/>
  <c r="X112" i="4" s="1"/>
  <c r="CA26" i="3"/>
  <c r="Z26" i="3" s="1"/>
  <c r="T112" i="4" s="1"/>
  <c r="BW26" i="3"/>
  <c r="V26" i="3" s="1"/>
  <c r="P112" i="4" s="1"/>
  <c r="CH26" i="3"/>
  <c r="BX26" i="3"/>
  <c r="W26" i="3" s="1"/>
  <c r="Q112" i="4" s="1"/>
  <c r="CF26" i="3"/>
  <c r="AE26" i="3" s="1"/>
  <c r="Y112" i="4" s="1"/>
  <c r="BZ26" i="3"/>
  <c r="Y26" i="3" s="1"/>
  <c r="S112" i="4" s="1"/>
  <c r="BU26" i="3"/>
  <c r="P26" i="3" s="1"/>
  <c r="I112" i="4" s="1"/>
  <c r="BY26" i="3"/>
  <c r="X26" i="3" s="1"/>
  <c r="R112" i="4" s="1"/>
  <c r="CC26" i="3"/>
  <c r="AB26" i="3" s="1"/>
  <c r="V112" i="4" s="1"/>
  <c r="CD26" i="3"/>
  <c r="AC26" i="3" s="1"/>
  <c r="W112" i="4" s="1"/>
  <c r="CB26" i="3"/>
  <c r="AA26" i="3" s="1"/>
  <c r="U112" i="4" s="1"/>
  <c r="BV26" i="3"/>
  <c r="U26" i="3" s="1"/>
  <c r="O112" i="4" s="1"/>
  <c r="CG26" i="3"/>
  <c r="CI106" i="3"/>
  <c r="CE106" i="3"/>
  <c r="AD106" i="3" s="1"/>
  <c r="X254" i="4" s="1"/>
  <c r="CA106" i="3"/>
  <c r="Z106" i="3" s="1"/>
  <c r="T254" i="4" s="1"/>
  <c r="BW106" i="3"/>
  <c r="V106" i="3" s="1"/>
  <c r="P254" i="4" s="1"/>
  <c r="CH106" i="3"/>
  <c r="BX106" i="3"/>
  <c r="W106" i="3" s="1"/>
  <c r="Q254" i="4" s="1"/>
  <c r="CF106" i="3"/>
  <c r="AE106" i="3" s="1"/>
  <c r="Y254" i="4" s="1"/>
  <c r="BZ106" i="3"/>
  <c r="Y106" i="3" s="1"/>
  <c r="S254" i="4" s="1"/>
  <c r="BU106" i="3"/>
  <c r="P106" i="3" s="1"/>
  <c r="I254" i="4" s="1"/>
  <c r="CC106" i="3"/>
  <c r="AB106" i="3" s="1"/>
  <c r="V254" i="4" s="1"/>
  <c r="CD106" i="3"/>
  <c r="AC106" i="3" s="1"/>
  <c r="W254" i="4" s="1"/>
  <c r="BY106" i="3"/>
  <c r="X106" i="3" s="1"/>
  <c r="R254" i="4" s="1"/>
  <c r="BV106" i="3"/>
  <c r="U106" i="3" s="1"/>
  <c r="O254" i="4" s="1"/>
  <c r="CG106" i="3"/>
  <c r="CB106" i="3"/>
  <c r="AA106" i="3" s="1"/>
  <c r="U254" i="4" s="1"/>
  <c r="CI125" i="3"/>
  <c r="CH125" i="3"/>
  <c r="CD125" i="3"/>
  <c r="AC125" i="3" s="1"/>
  <c r="W87" i="4" s="1"/>
  <c r="BZ125" i="3"/>
  <c r="Y125" i="3" s="1"/>
  <c r="S87" i="4" s="1"/>
  <c r="BV125" i="3"/>
  <c r="U125" i="3" s="1"/>
  <c r="O87" i="4" s="1"/>
  <c r="CF125" i="3"/>
  <c r="AE125" i="3" s="1"/>
  <c r="Y87" i="4" s="1"/>
  <c r="BU125" i="3"/>
  <c r="P125" i="3" s="1"/>
  <c r="I87" i="4" s="1"/>
  <c r="CC125" i="3"/>
  <c r="AB125" i="3" s="1"/>
  <c r="V87" i="4" s="1"/>
  <c r="BX125" i="3"/>
  <c r="W125" i="3" s="1"/>
  <c r="Q87" i="4" s="1"/>
  <c r="CA125" i="3"/>
  <c r="Z125" i="3" s="1"/>
  <c r="T87" i="4" s="1"/>
  <c r="CG125" i="3"/>
  <c r="CB125" i="3"/>
  <c r="AA125" i="3" s="1"/>
  <c r="U87" i="4" s="1"/>
  <c r="BW125" i="3"/>
  <c r="V125" i="3" s="1"/>
  <c r="P87" i="4" s="1"/>
  <c r="CE125" i="3"/>
  <c r="AD125" i="3" s="1"/>
  <c r="X87" i="4" s="1"/>
  <c r="BY125" i="3"/>
  <c r="X125" i="3" s="1"/>
  <c r="R87" i="4" s="1"/>
  <c r="CF134" i="3"/>
  <c r="AE134" i="3" s="1"/>
  <c r="Y104" i="4" s="1"/>
  <c r="CB134" i="3"/>
  <c r="AA134" i="3" s="1"/>
  <c r="U104" i="4" s="1"/>
  <c r="BX134" i="3"/>
  <c r="W134" i="3" s="1"/>
  <c r="Q104" i="4" s="1"/>
  <c r="CG134" i="3"/>
  <c r="CA134" i="3"/>
  <c r="Z134" i="3" s="1"/>
  <c r="T104" i="4" s="1"/>
  <c r="BV134" i="3"/>
  <c r="U134" i="3" s="1"/>
  <c r="O104" i="4" s="1"/>
  <c r="BY134" i="3"/>
  <c r="X134" i="3" s="1"/>
  <c r="R104" i="4" s="1"/>
  <c r="CI134" i="3"/>
  <c r="CC134" i="3"/>
  <c r="AB134" i="3" s="1"/>
  <c r="V104" i="4" s="1"/>
  <c r="BU134" i="3"/>
  <c r="P134" i="3" s="1"/>
  <c r="I104" i="4" s="1"/>
  <c r="CE134" i="3"/>
  <c r="AD134" i="3" s="1"/>
  <c r="X104" i="4" s="1"/>
  <c r="CH134" i="3"/>
  <c r="BZ134" i="3"/>
  <c r="Y134" i="3" s="1"/>
  <c r="S104" i="4" s="1"/>
  <c r="CD134" i="3"/>
  <c r="AC134" i="3" s="1"/>
  <c r="W104" i="4" s="1"/>
  <c r="BW134" i="3"/>
  <c r="V134" i="3" s="1"/>
  <c r="P104" i="4" s="1"/>
  <c r="CG143" i="3"/>
  <c r="CC143" i="3"/>
  <c r="AB143" i="3" s="1"/>
  <c r="V211" i="4" s="1"/>
  <c r="BY143" i="3"/>
  <c r="X143" i="3" s="1"/>
  <c r="R211" i="4" s="1"/>
  <c r="BU143" i="3"/>
  <c r="P143" i="3" s="1"/>
  <c r="I211" i="4" s="1"/>
  <c r="CE143" i="3"/>
  <c r="AD143" i="3" s="1"/>
  <c r="X211" i="4" s="1"/>
  <c r="BZ143" i="3"/>
  <c r="Y143" i="3" s="1"/>
  <c r="S211" i="4" s="1"/>
  <c r="CF143" i="3"/>
  <c r="AE143" i="3" s="1"/>
  <c r="Y211" i="4" s="1"/>
  <c r="CI143" i="3"/>
  <c r="CB143" i="3"/>
  <c r="AA143" i="3" s="1"/>
  <c r="U211" i="4" s="1"/>
  <c r="BV143" i="3"/>
  <c r="U143" i="3" s="1"/>
  <c r="O211" i="4" s="1"/>
  <c r="BX143" i="3"/>
  <c r="W143" i="3" s="1"/>
  <c r="Q211" i="4" s="1"/>
  <c r="CH143" i="3"/>
  <c r="CA143" i="3"/>
  <c r="Z143" i="3" s="1"/>
  <c r="T211" i="4" s="1"/>
  <c r="CD143" i="3"/>
  <c r="AC143" i="3" s="1"/>
  <c r="W211" i="4" s="1"/>
  <c r="BW143" i="3"/>
  <c r="V143" i="3" s="1"/>
  <c r="P211" i="4" s="1"/>
  <c r="CH152" i="3"/>
  <c r="CD152" i="3"/>
  <c r="AC152" i="3" s="1"/>
  <c r="W222" i="4" s="1"/>
  <c r="BZ152" i="3"/>
  <c r="Y152" i="3" s="1"/>
  <c r="S222" i="4" s="1"/>
  <c r="BV152" i="3"/>
  <c r="U152" i="3" s="1"/>
  <c r="O222" i="4" s="1"/>
  <c r="CI152" i="3"/>
  <c r="CC152" i="3"/>
  <c r="AB152" i="3" s="1"/>
  <c r="V222" i="4" s="1"/>
  <c r="BX152" i="3"/>
  <c r="W152" i="3" s="1"/>
  <c r="Q222" i="4" s="1"/>
  <c r="BY152" i="3"/>
  <c r="X152" i="3" s="1"/>
  <c r="R222" i="4" s="1"/>
  <c r="CB152" i="3"/>
  <c r="AA152" i="3" s="1"/>
  <c r="U222" i="4" s="1"/>
  <c r="BU152" i="3"/>
  <c r="P152" i="3" s="1"/>
  <c r="I222" i="4" s="1"/>
  <c r="CF152" i="3"/>
  <c r="AE152" i="3" s="1"/>
  <c r="Y222" i="4" s="1"/>
  <c r="CG152" i="3"/>
  <c r="CA152" i="3"/>
  <c r="Z152" i="3" s="1"/>
  <c r="T222" i="4" s="1"/>
  <c r="CE152" i="3"/>
  <c r="AD152" i="3" s="1"/>
  <c r="X222" i="4" s="1"/>
  <c r="BW152" i="3"/>
  <c r="V152" i="3" s="1"/>
  <c r="P222" i="4" s="1"/>
  <c r="CH160" i="3"/>
  <c r="CD160" i="3"/>
  <c r="AC160" i="3" s="1"/>
  <c r="W224" i="4" s="1"/>
  <c r="BZ160" i="3"/>
  <c r="Y160" i="3" s="1"/>
  <c r="S224" i="4" s="1"/>
  <c r="BV160" i="3"/>
  <c r="U160" i="3" s="1"/>
  <c r="O224" i="4" s="1"/>
  <c r="CF160" i="3"/>
  <c r="AE160" i="3" s="1"/>
  <c r="Y224" i="4" s="1"/>
  <c r="CA160" i="3"/>
  <c r="Z160" i="3" s="1"/>
  <c r="T224" i="4" s="1"/>
  <c r="BU160" i="3"/>
  <c r="P160" i="3" s="1"/>
  <c r="I224" i="4" s="1"/>
  <c r="CG160" i="3"/>
  <c r="CC160" i="3"/>
  <c r="AB160" i="3" s="1"/>
  <c r="V224" i="4" s="1"/>
  <c r="BW160" i="3"/>
  <c r="V160" i="3" s="1"/>
  <c r="P224" i="4" s="1"/>
  <c r="BY160" i="3"/>
  <c r="X160" i="3" s="1"/>
  <c r="R224" i="4" s="1"/>
  <c r="CI160" i="3"/>
  <c r="CB160" i="3"/>
  <c r="AA160" i="3" s="1"/>
  <c r="U224" i="4" s="1"/>
  <c r="CE160" i="3"/>
  <c r="AD160" i="3" s="1"/>
  <c r="X224" i="4" s="1"/>
  <c r="BX160" i="3"/>
  <c r="W160" i="3" s="1"/>
  <c r="Q224" i="4" s="1"/>
  <c r="CI169" i="3"/>
  <c r="CE169" i="3"/>
  <c r="AD169" i="3" s="1"/>
  <c r="X247" i="4" s="1"/>
  <c r="CA169" i="3"/>
  <c r="Z169" i="3" s="1"/>
  <c r="T247" i="4" s="1"/>
  <c r="BW169" i="3"/>
  <c r="V169" i="3" s="1"/>
  <c r="P247" i="4" s="1"/>
  <c r="CD169" i="3"/>
  <c r="AC169" i="3" s="1"/>
  <c r="W247" i="4" s="1"/>
  <c r="BY169" i="3"/>
  <c r="X169" i="3" s="1"/>
  <c r="R247" i="4" s="1"/>
  <c r="CG169" i="3"/>
  <c r="CC169" i="3"/>
  <c r="AB169" i="3" s="1"/>
  <c r="V247" i="4" s="1"/>
  <c r="BV169" i="3"/>
  <c r="U169" i="3" s="1"/>
  <c r="O247" i="4" s="1"/>
  <c r="BZ169" i="3"/>
  <c r="Y169" i="3" s="1"/>
  <c r="S247" i="4" s="1"/>
  <c r="CH169" i="3"/>
  <c r="CB169" i="3"/>
  <c r="AA169" i="3" s="1"/>
  <c r="U247" i="4" s="1"/>
  <c r="BU169" i="3"/>
  <c r="P169" i="3" s="1"/>
  <c r="I247" i="4" s="1"/>
  <c r="CF169" i="3"/>
  <c r="AE169" i="3" s="1"/>
  <c r="Y247" i="4" s="1"/>
  <c r="BX169" i="3"/>
  <c r="W169" i="3" s="1"/>
  <c r="Q247" i="4" s="1"/>
  <c r="CF150" i="3"/>
  <c r="AE150" i="3" s="1"/>
  <c r="Y206" i="4" s="1"/>
  <c r="CB150" i="3"/>
  <c r="AA150" i="3" s="1"/>
  <c r="U206" i="4" s="1"/>
  <c r="BX150" i="3"/>
  <c r="W150" i="3" s="1"/>
  <c r="Q206" i="4" s="1"/>
  <c r="CG150" i="3"/>
  <c r="CA150" i="3"/>
  <c r="Z150" i="3" s="1"/>
  <c r="T206" i="4" s="1"/>
  <c r="BV150" i="3"/>
  <c r="U150" i="3" s="1"/>
  <c r="O206" i="4" s="1"/>
  <c r="BZ150" i="3"/>
  <c r="Y150" i="3" s="1"/>
  <c r="S206" i="4" s="1"/>
  <c r="CD150" i="3"/>
  <c r="AC150" i="3" s="1"/>
  <c r="W206" i="4" s="1"/>
  <c r="BW150" i="3"/>
  <c r="V150" i="3" s="1"/>
  <c r="P206" i="4" s="1"/>
  <c r="CH150" i="3"/>
  <c r="CI150" i="3"/>
  <c r="CC150" i="3"/>
  <c r="AB150" i="3" s="1"/>
  <c r="V206" i="4" s="1"/>
  <c r="BU150" i="3"/>
  <c r="P150" i="3" s="1"/>
  <c r="I206" i="4" s="1"/>
  <c r="CE150" i="3"/>
  <c r="AD150" i="3" s="1"/>
  <c r="X206" i="4" s="1"/>
  <c r="BY150" i="3"/>
  <c r="X150" i="3" s="1"/>
  <c r="R206" i="4" s="1"/>
  <c r="CG220" i="3"/>
  <c r="CC220" i="3"/>
  <c r="AB220" i="3" s="1"/>
  <c r="V291" i="4" s="1"/>
  <c r="BY220" i="3"/>
  <c r="X220" i="3" s="1"/>
  <c r="R291" i="4" s="1"/>
  <c r="BU220" i="3"/>
  <c r="P220" i="3" s="1"/>
  <c r="I291" i="4" s="1"/>
  <c r="CH220" i="3"/>
  <c r="CB220" i="3"/>
  <c r="AA220" i="3" s="1"/>
  <c r="U291" i="4" s="1"/>
  <c r="BW220" i="3"/>
  <c r="V220" i="3" s="1"/>
  <c r="P291" i="4" s="1"/>
  <c r="CE220" i="3"/>
  <c r="AD220" i="3" s="1"/>
  <c r="X291" i="4" s="1"/>
  <c r="BX220" i="3"/>
  <c r="W220" i="3" s="1"/>
  <c r="Q291" i="4" s="1"/>
  <c r="CD220" i="3"/>
  <c r="AC220" i="3" s="1"/>
  <c r="W291" i="4" s="1"/>
  <c r="CA220" i="3"/>
  <c r="Z220" i="3" s="1"/>
  <c r="T291" i="4" s="1"/>
  <c r="CI220" i="3"/>
  <c r="BV220" i="3"/>
  <c r="U220" i="3" s="1"/>
  <c r="O291" i="4" s="1"/>
  <c r="CF220" i="3"/>
  <c r="AE220" i="3" s="1"/>
  <c r="Y291" i="4" s="1"/>
  <c r="BZ220" i="3"/>
  <c r="Y220" i="3" s="1"/>
  <c r="S291" i="4" s="1"/>
  <c r="CH225" i="3"/>
  <c r="CD225" i="3"/>
  <c r="AC225" i="3" s="1"/>
  <c r="W309" i="4" s="1"/>
  <c r="BZ225" i="3"/>
  <c r="Y225" i="3" s="1"/>
  <c r="S309" i="4" s="1"/>
  <c r="BV225" i="3"/>
  <c r="U225" i="3" s="1"/>
  <c r="O309" i="4" s="1"/>
  <c r="CG225" i="3"/>
  <c r="CB225" i="3"/>
  <c r="AA225" i="3" s="1"/>
  <c r="U309" i="4" s="1"/>
  <c r="BW225" i="3"/>
  <c r="V225" i="3" s="1"/>
  <c r="P309" i="4" s="1"/>
  <c r="CI225" i="3"/>
  <c r="CA225" i="3"/>
  <c r="Z225" i="3" s="1"/>
  <c r="T309" i="4" s="1"/>
  <c r="CE225" i="3"/>
  <c r="AD225" i="3" s="1"/>
  <c r="X309" i="4" s="1"/>
  <c r="BU225" i="3"/>
  <c r="P225" i="3" s="1"/>
  <c r="I309" i="4" s="1"/>
  <c r="CC225" i="3"/>
  <c r="AB225" i="3" s="1"/>
  <c r="V309" i="4" s="1"/>
  <c r="BX225" i="3"/>
  <c r="W225" i="3" s="1"/>
  <c r="Q309" i="4" s="1"/>
  <c r="CF225" i="3"/>
  <c r="AE225" i="3" s="1"/>
  <c r="Y309" i="4" s="1"/>
  <c r="BY225" i="3"/>
  <c r="X225" i="3" s="1"/>
  <c r="R309" i="4" s="1"/>
  <c r="CI78" i="3"/>
  <c r="CE78" i="3"/>
  <c r="AD78" i="3" s="1"/>
  <c r="X167" i="4" s="1"/>
  <c r="CA78" i="3"/>
  <c r="Z78" i="3" s="1"/>
  <c r="T167" i="4" s="1"/>
  <c r="BW78" i="3"/>
  <c r="V78" i="3" s="1"/>
  <c r="P167" i="4" s="1"/>
  <c r="CB78" i="3"/>
  <c r="AA78" i="3" s="1"/>
  <c r="U167" i="4" s="1"/>
  <c r="CD78" i="3"/>
  <c r="AC78" i="3" s="1"/>
  <c r="W167" i="4" s="1"/>
  <c r="BY78" i="3"/>
  <c r="X78" i="3" s="1"/>
  <c r="R167" i="4" s="1"/>
  <c r="CG78" i="3"/>
  <c r="BV78" i="3"/>
  <c r="U78" i="3" s="1"/>
  <c r="O167" i="4" s="1"/>
  <c r="CH78" i="3"/>
  <c r="CC78" i="3"/>
  <c r="AB78" i="3" s="1"/>
  <c r="V167" i="4" s="1"/>
  <c r="BX78" i="3"/>
  <c r="W78" i="3" s="1"/>
  <c r="Q167" i="4" s="1"/>
  <c r="BZ78" i="3"/>
  <c r="Y78" i="3" s="1"/>
  <c r="S167" i="4" s="1"/>
  <c r="BU78" i="3"/>
  <c r="P78" i="3" s="1"/>
  <c r="I167" i="4" s="1"/>
  <c r="CF78" i="3"/>
  <c r="AE78" i="3" s="1"/>
  <c r="Y167" i="4" s="1"/>
  <c r="CH197" i="3"/>
  <c r="CD197" i="3"/>
  <c r="AC197" i="3" s="1"/>
  <c r="W294" i="4" s="1"/>
  <c r="BZ197" i="3"/>
  <c r="Y197" i="3" s="1"/>
  <c r="S294" i="4" s="1"/>
  <c r="BV197" i="3"/>
  <c r="U197" i="3" s="1"/>
  <c r="O294" i="4" s="1"/>
  <c r="CF197" i="3"/>
  <c r="AE197" i="3" s="1"/>
  <c r="Y294" i="4" s="1"/>
  <c r="CA197" i="3"/>
  <c r="Z197" i="3" s="1"/>
  <c r="T294" i="4" s="1"/>
  <c r="BU197" i="3"/>
  <c r="P197" i="3" s="1"/>
  <c r="I294" i="4" s="1"/>
  <c r="CI197" i="3"/>
  <c r="CB197" i="3"/>
  <c r="AA197" i="3" s="1"/>
  <c r="U294" i="4" s="1"/>
  <c r="CG197" i="3"/>
  <c r="BX197" i="3"/>
  <c r="W197" i="3" s="1"/>
  <c r="Q294" i="4" s="1"/>
  <c r="BY197" i="3"/>
  <c r="X197" i="3" s="1"/>
  <c r="R294" i="4" s="1"/>
  <c r="CE197" i="3"/>
  <c r="AD197" i="3" s="1"/>
  <c r="X294" i="4" s="1"/>
  <c r="BW197" i="3"/>
  <c r="V197" i="3" s="1"/>
  <c r="P294" i="4" s="1"/>
  <c r="CC197" i="3"/>
  <c r="AB197" i="3" s="1"/>
  <c r="V294" i="4" s="1"/>
  <c r="CG200" i="3"/>
  <c r="CC200" i="3"/>
  <c r="AB200" i="3" s="1"/>
  <c r="V318" i="4" s="1"/>
  <c r="BY200" i="3"/>
  <c r="X200" i="3" s="1"/>
  <c r="R318" i="4" s="1"/>
  <c r="BU200" i="3"/>
  <c r="P200" i="3" s="1"/>
  <c r="I318" i="4" s="1"/>
  <c r="CI200" i="3"/>
  <c r="CD200" i="3"/>
  <c r="AC200" i="3" s="1"/>
  <c r="W318" i="4" s="1"/>
  <c r="BX200" i="3"/>
  <c r="W200" i="3" s="1"/>
  <c r="Q318" i="4" s="1"/>
  <c r="CF200" i="3"/>
  <c r="AE200" i="3" s="1"/>
  <c r="Y318" i="4" s="1"/>
  <c r="BZ200" i="3"/>
  <c r="Y200" i="3" s="1"/>
  <c r="S318" i="4" s="1"/>
  <c r="CA200" i="3"/>
  <c r="Z200" i="3" s="1"/>
  <c r="T318" i="4" s="1"/>
  <c r="BW200" i="3"/>
  <c r="V200" i="3" s="1"/>
  <c r="P318" i="4" s="1"/>
  <c r="CE200" i="3"/>
  <c r="AD200" i="3" s="1"/>
  <c r="X318" i="4" s="1"/>
  <c r="CB200" i="3"/>
  <c r="AA200" i="3" s="1"/>
  <c r="U318" i="4" s="1"/>
  <c r="CH200" i="3"/>
  <c r="BV200" i="3"/>
  <c r="U200" i="3" s="1"/>
  <c r="O318" i="4" s="1"/>
  <c r="CH41" i="3"/>
  <c r="CD41" i="3"/>
  <c r="AC41" i="3" s="1"/>
  <c r="W124" i="4" s="1"/>
  <c r="BZ41" i="3"/>
  <c r="Y41" i="3" s="1"/>
  <c r="S124" i="4" s="1"/>
  <c r="BV41" i="3"/>
  <c r="U41" i="3" s="1"/>
  <c r="O124" i="4" s="1"/>
  <c r="CG41" i="3"/>
  <c r="BW41" i="3"/>
  <c r="V41" i="3" s="1"/>
  <c r="P124" i="4" s="1"/>
  <c r="CE41" i="3"/>
  <c r="AD41" i="3" s="1"/>
  <c r="X124" i="4" s="1"/>
  <c r="BY41" i="3"/>
  <c r="X41" i="3" s="1"/>
  <c r="R124" i="4" s="1"/>
  <c r="CI41" i="3"/>
  <c r="BX41" i="3"/>
  <c r="W41" i="3" s="1"/>
  <c r="Q124" i="4" s="1"/>
  <c r="CB41" i="3"/>
  <c r="AA41" i="3" s="1"/>
  <c r="U124" i="4" s="1"/>
  <c r="CC41" i="3"/>
  <c r="AB41" i="3" s="1"/>
  <c r="V124" i="4" s="1"/>
  <c r="CA41" i="3"/>
  <c r="Z41" i="3" s="1"/>
  <c r="T124" i="4" s="1"/>
  <c r="CF41" i="3"/>
  <c r="AE41" i="3" s="1"/>
  <c r="Y124" i="4" s="1"/>
  <c r="BU41" i="3"/>
  <c r="P41" i="3" s="1"/>
  <c r="I124" i="4" s="1"/>
  <c r="CG84" i="3"/>
  <c r="CC84" i="3"/>
  <c r="AB84" i="3" s="1"/>
  <c r="V176" i="4" s="1"/>
  <c r="BY84" i="3"/>
  <c r="X84" i="3" s="1"/>
  <c r="R176" i="4" s="1"/>
  <c r="BU84" i="3"/>
  <c r="P84" i="3" s="1"/>
  <c r="I176" i="4" s="1"/>
  <c r="CH84" i="3"/>
  <c r="BW84" i="3"/>
  <c r="V84" i="3" s="1"/>
  <c r="P176" i="4" s="1"/>
  <c r="CE84" i="3"/>
  <c r="AD84" i="3" s="1"/>
  <c r="X176" i="4" s="1"/>
  <c r="BZ84" i="3"/>
  <c r="Y84" i="3" s="1"/>
  <c r="S176" i="4" s="1"/>
  <c r="CB84" i="3"/>
  <c r="AA84" i="3" s="1"/>
  <c r="U176" i="4" s="1"/>
  <c r="CI84" i="3"/>
  <c r="CD84" i="3"/>
  <c r="AC84" i="3" s="1"/>
  <c r="W176" i="4" s="1"/>
  <c r="BX84" i="3"/>
  <c r="W84" i="3" s="1"/>
  <c r="Q176" i="4" s="1"/>
  <c r="CF84" i="3"/>
  <c r="AE84" i="3" s="1"/>
  <c r="Y176" i="4" s="1"/>
  <c r="CA84" i="3"/>
  <c r="Z84" i="3" s="1"/>
  <c r="T176" i="4" s="1"/>
  <c r="BV84" i="3"/>
  <c r="U84" i="3" s="1"/>
  <c r="O176" i="4" s="1"/>
  <c r="CF79" i="3"/>
  <c r="AE79" i="3" s="1"/>
  <c r="Y168" i="4" s="1"/>
  <c r="CB79" i="3"/>
  <c r="AA79" i="3" s="1"/>
  <c r="U168" i="4" s="1"/>
  <c r="BX79" i="3"/>
  <c r="W79" i="3" s="1"/>
  <c r="Q168" i="4" s="1"/>
  <c r="CH79" i="3"/>
  <c r="BW79" i="3"/>
  <c r="V79" i="3" s="1"/>
  <c r="P168" i="4" s="1"/>
  <c r="CE79" i="3"/>
  <c r="AD79" i="3" s="1"/>
  <c r="X168" i="4" s="1"/>
  <c r="BZ79" i="3"/>
  <c r="Y79" i="3" s="1"/>
  <c r="S168" i="4" s="1"/>
  <c r="BU79" i="3"/>
  <c r="P79" i="3" s="1"/>
  <c r="I168" i="4" s="1"/>
  <c r="CC79" i="3"/>
  <c r="AB79" i="3" s="1"/>
  <c r="V168" i="4" s="1"/>
  <c r="CI79" i="3"/>
  <c r="CD79" i="3"/>
  <c r="AC79" i="3" s="1"/>
  <c r="W168" i="4" s="1"/>
  <c r="BY79" i="3"/>
  <c r="X79" i="3" s="1"/>
  <c r="R168" i="4" s="1"/>
  <c r="BV79" i="3"/>
  <c r="U79" i="3" s="1"/>
  <c r="O168" i="4" s="1"/>
  <c r="CG79" i="3"/>
  <c r="CA79" i="3"/>
  <c r="Z79" i="3" s="1"/>
  <c r="T168" i="4" s="1"/>
  <c r="CG196" i="3"/>
  <c r="CC196" i="3"/>
  <c r="AB196" i="3" s="1"/>
  <c r="V292" i="4" s="1"/>
  <c r="BY196" i="3"/>
  <c r="X196" i="3" s="1"/>
  <c r="R292" i="4" s="1"/>
  <c r="BU196" i="3"/>
  <c r="P196" i="3" s="1"/>
  <c r="I292" i="4" s="1"/>
  <c r="CE196" i="3"/>
  <c r="AD196" i="3" s="1"/>
  <c r="X292" i="4" s="1"/>
  <c r="BZ196" i="3"/>
  <c r="Y196" i="3" s="1"/>
  <c r="S292" i="4" s="1"/>
  <c r="CI196" i="3"/>
  <c r="CB196" i="3"/>
  <c r="AA196" i="3" s="1"/>
  <c r="U292" i="4" s="1"/>
  <c r="BV196" i="3"/>
  <c r="U196" i="3" s="1"/>
  <c r="O292" i="4" s="1"/>
  <c r="CD196" i="3"/>
  <c r="AC196" i="3" s="1"/>
  <c r="W292" i="4" s="1"/>
  <c r="CH196" i="3"/>
  <c r="CA196" i="3"/>
  <c r="Z196" i="3" s="1"/>
  <c r="T292" i="4" s="1"/>
  <c r="BW196" i="3"/>
  <c r="V196" i="3" s="1"/>
  <c r="P292" i="4" s="1"/>
  <c r="BX196" i="3"/>
  <c r="W196" i="3" s="1"/>
  <c r="Q292" i="4" s="1"/>
  <c r="CF196" i="3"/>
  <c r="AE196" i="3" s="1"/>
  <c r="Y292" i="4" s="1"/>
  <c r="CI222" i="3"/>
  <c r="CE222" i="3"/>
  <c r="AD222" i="3" s="1"/>
  <c r="X312" i="4" s="1"/>
  <c r="CA222" i="3"/>
  <c r="Z222" i="3" s="1"/>
  <c r="T312" i="4" s="1"/>
  <c r="BW222" i="3"/>
  <c r="V222" i="3" s="1"/>
  <c r="P312" i="4" s="1"/>
  <c r="CD222" i="3"/>
  <c r="AC222" i="3" s="1"/>
  <c r="W312" i="4" s="1"/>
  <c r="BY222" i="3"/>
  <c r="X222" i="3" s="1"/>
  <c r="R312" i="4" s="1"/>
  <c r="CC222" i="3"/>
  <c r="AB222" i="3" s="1"/>
  <c r="V312" i="4" s="1"/>
  <c r="BV222" i="3"/>
  <c r="U222" i="3" s="1"/>
  <c r="O312" i="4" s="1"/>
  <c r="CB222" i="3"/>
  <c r="AA222" i="3" s="1"/>
  <c r="U312" i="4" s="1"/>
  <c r="BX222" i="3"/>
  <c r="W222" i="3" s="1"/>
  <c r="Q312" i="4" s="1"/>
  <c r="CF222" i="3"/>
  <c r="AE222" i="3" s="1"/>
  <c r="Y312" i="4" s="1"/>
  <c r="CH222" i="3"/>
  <c r="BZ222" i="3"/>
  <c r="Y222" i="3" s="1"/>
  <c r="S312" i="4" s="1"/>
  <c r="CG222" i="3"/>
  <c r="BU222" i="3"/>
  <c r="P222" i="3" s="1"/>
  <c r="I312" i="4" s="1"/>
  <c r="CH205" i="3"/>
  <c r="CD205" i="3"/>
  <c r="AC205" i="3" s="1"/>
  <c r="W299" i="4" s="1"/>
  <c r="BZ205" i="3"/>
  <c r="Y205" i="3" s="1"/>
  <c r="S299" i="4" s="1"/>
  <c r="BV205" i="3"/>
  <c r="U205" i="3" s="1"/>
  <c r="O299" i="4" s="1"/>
  <c r="CI205" i="3"/>
  <c r="CC205" i="3"/>
  <c r="AB205" i="3" s="1"/>
  <c r="V299" i="4" s="1"/>
  <c r="BX205" i="3"/>
  <c r="W205" i="3" s="1"/>
  <c r="Q299" i="4" s="1"/>
  <c r="CB205" i="3"/>
  <c r="AA205" i="3" s="1"/>
  <c r="U299" i="4" s="1"/>
  <c r="BU205" i="3"/>
  <c r="P205" i="3" s="1"/>
  <c r="I299" i="4" s="1"/>
  <c r="CA205" i="3"/>
  <c r="Z205" i="3" s="1"/>
  <c r="T299" i="4" s="1"/>
  <c r="BY205" i="3"/>
  <c r="X205" i="3" s="1"/>
  <c r="R299" i="4" s="1"/>
  <c r="CF205" i="3"/>
  <c r="AE205" i="3" s="1"/>
  <c r="Y299" i="4" s="1"/>
  <c r="CE205" i="3"/>
  <c r="AD205" i="3" s="1"/>
  <c r="X299" i="4" s="1"/>
  <c r="CG205" i="3"/>
  <c r="BW205" i="3"/>
  <c r="V205" i="3" s="1"/>
  <c r="P299" i="4" s="1"/>
  <c r="CG185" i="3"/>
  <c r="CC185" i="3"/>
  <c r="AB185" i="3" s="1"/>
  <c r="BY185" i="3"/>
  <c r="X185" i="3" s="1"/>
  <c r="BU185" i="3"/>
  <c r="P185" i="3" s="1"/>
  <c r="CI185" i="3"/>
  <c r="CD185" i="3"/>
  <c r="AC185" i="3" s="1"/>
  <c r="BX185" i="3"/>
  <c r="W185" i="3" s="1"/>
  <c r="CE185" i="3"/>
  <c r="AD185" i="3" s="1"/>
  <c r="BW185" i="3"/>
  <c r="V185" i="3" s="1"/>
  <c r="BV185" i="3"/>
  <c r="U185" i="3" s="1"/>
  <c r="CA185" i="3"/>
  <c r="Z185" i="3" s="1"/>
  <c r="CF185" i="3"/>
  <c r="AE185" i="3" s="1"/>
  <c r="CH185" i="3"/>
  <c r="BZ185" i="3"/>
  <c r="Y185" i="3" s="1"/>
  <c r="CB185" i="3"/>
  <c r="AA185" i="3" s="1"/>
  <c r="CF207" i="3"/>
  <c r="AE207" i="3" s="1"/>
  <c r="Y325" i="4" s="1"/>
  <c r="CB207" i="3"/>
  <c r="AA207" i="3" s="1"/>
  <c r="U325" i="4" s="1"/>
  <c r="BX207" i="3"/>
  <c r="W207" i="3" s="1"/>
  <c r="Q325" i="4" s="1"/>
  <c r="CE207" i="3"/>
  <c r="AD207" i="3" s="1"/>
  <c r="X325" i="4" s="1"/>
  <c r="BZ207" i="3"/>
  <c r="Y207" i="3" s="1"/>
  <c r="S325" i="4" s="1"/>
  <c r="BU207" i="3"/>
  <c r="P207" i="3" s="1"/>
  <c r="I325" i="4" s="1"/>
  <c r="CH207" i="3"/>
  <c r="CA207" i="3"/>
  <c r="Z207" i="3" s="1"/>
  <c r="T325" i="4" s="1"/>
  <c r="CI207" i="3"/>
  <c r="BY207" i="3"/>
  <c r="X207" i="3" s="1"/>
  <c r="R325" i="4" s="1"/>
  <c r="CG207" i="3"/>
  <c r="BV207" i="3"/>
  <c r="U207" i="3" s="1"/>
  <c r="O325" i="4" s="1"/>
  <c r="CC207" i="3"/>
  <c r="AB207" i="3" s="1"/>
  <c r="V325" i="4" s="1"/>
  <c r="BW207" i="3"/>
  <c r="V207" i="3" s="1"/>
  <c r="P325" i="4" s="1"/>
  <c r="CD207" i="3"/>
  <c r="AC207" i="3" s="1"/>
  <c r="W325" i="4" s="1"/>
  <c r="CH45" i="3"/>
  <c r="CD45" i="3"/>
  <c r="AC45" i="3" s="1"/>
  <c r="W153" i="4" s="1"/>
  <c r="BZ45" i="3"/>
  <c r="Y45" i="3" s="1"/>
  <c r="S153" i="4" s="1"/>
  <c r="BV45" i="3"/>
  <c r="U45" i="3" s="1"/>
  <c r="O153" i="4" s="1"/>
  <c r="CA45" i="3"/>
  <c r="Z45" i="3" s="1"/>
  <c r="T153" i="4" s="1"/>
  <c r="BU45" i="3"/>
  <c r="P45" i="3" s="1"/>
  <c r="I153" i="4" s="1"/>
  <c r="CI45" i="3"/>
  <c r="CC45" i="3"/>
  <c r="AB45" i="3" s="1"/>
  <c r="V153" i="4" s="1"/>
  <c r="BX45" i="3"/>
  <c r="W45" i="3" s="1"/>
  <c r="Q153" i="4" s="1"/>
  <c r="CB45" i="3"/>
  <c r="AA45" i="3" s="1"/>
  <c r="U153" i="4" s="1"/>
  <c r="CF45" i="3"/>
  <c r="AE45" i="3" s="1"/>
  <c r="Y153" i="4" s="1"/>
  <c r="CG45" i="3"/>
  <c r="BW45" i="3"/>
  <c r="V45" i="3" s="1"/>
  <c r="P153" i="4" s="1"/>
  <c r="CE45" i="3"/>
  <c r="AD45" i="3" s="1"/>
  <c r="X153" i="4" s="1"/>
  <c r="BY45" i="3"/>
  <c r="X45" i="3" s="1"/>
  <c r="R153" i="4" s="1"/>
  <c r="CG208" i="3"/>
  <c r="CC208" i="3"/>
  <c r="AB208" i="3" s="1"/>
  <c r="BY208" i="3"/>
  <c r="X208" i="3" s="1"/>
  <c r="BU208" i="3"/>
  <c r="P208" i="3" s="1"/>
  <c r="CF208" i="3"/>
  <c r="AE208" i="3" s="1"/>
  <c r="CA208" i="3"/>
  <c r="Z208" i="3" s="1"/>
  <c r="BV208" i="3"/>
  <c r="U208" i="3" s="1"/>
  <c r="CH208" i="3"/>
  <c r="BZ208" i="3"/>
  <c r="Y208" i="3" s="1"/>
  <c r="CD208" i="3"/>
  <c r="AC208" i="3" s="1"/>
  <c r="BX208" i="3"/>
  <c r="W208" i="3" s="1"/>
  <c r="CE208" i="3"/>
  <c r="AD208" i="3" s="1"/>
  <c r="CI208" i="3"/>
  <c r="BW208" i="3"/>
  <c r="V208" i="3" s="1"/>
  <c r="CB208" i="3"/>
  <c r="AA208" i="3" s="1"/>
  <c r="CF87" i="3"/>
  <c r="AE87" i="3" s="1"/>
  <c r="Y59" i="4" s="1"/>
  <c r="CB87" i="3"/>
  <c r="AA87" i="3" s="1"/>
  <c r="U59" i="4" s="1"/>
  <c r="BX87" i="3"/>
  <c r="W87" i="3" s="1"/>
  <c r="Q59" i="4" s="1"/>
  <c r="CE87" i="3"/>
  <c r="AD87" i="3" s="1"/>
  <c r="X59" i="4" s="1"/>
  <c r="BU87" i="3"/>
  <c r="P87" i="3" s="1"/>
  <c r="I59" i="4" s="1"/>
  <c r="CH87" i="3"/>
  <c r="CC87" i="3"/>
  <c r="AB87" i="3" s="1"/>
  <c r="V59" i="4" s="1"/>
  <c r="BW87" i="3"/>
  <c r="V87" i="3" s="1"/>
  <c r="P59" i="4" s="1"/>
  <c r="BZ87" i="3"/>
  <c r="Y87" i="3" s="1"/>
  <c r="S59" i="4" s="1"/>
  <c r="CG87" i="3"/>
  <c r="CA87" i="3"/>
  <c r="Z87" i="3" s="1"/>
  <c r="T59" i="4" s="1"/>
  <c r="BV87" i="3"/>
  <c r="U87" i="3" s="1"/>
  <c r="O59" i="4" s="1"/>
  <c r="CD87" i="3"/>
  <c r="AC87" i="3" s="1"/>
  <c r="W59" i="4" s="1"/>
  <c r="BY87" i="3"/>
  <c r="X87" i="3" s="1"/>
  <c r="R59" i="4" s="1"/>
  <c r="CI87" i="3"/>
  <c r="CI202" i="3"/>
  <c r="CE202" i="3"/>
  <c r="AD202" i="3" s="1"/>
  <c r="X298" i="4" s="1"/>
  <c r="CA202" i="3"/>
  <c r="Z202" i="3" s="1"/>
  <c r="T298" i="4" s="1"/>
  <c r="BW202" i="3"/>
  <c r="V202" i="3" s="1"/>
  <c r="P298" i="4" s="1"/>
  <c r="CF202" i="3"/>
  <c r="AE202" i="3" s="1"/>
  <c r="Y298" i="4" s="1"/>
  <c r="BZ202" i="3"/>
  <c r="Y202" i="3" s="1"/>
  <c r="S298" i="4" s="1"/>
  <c r="BU202" i="3"/>
  <c r="P202" i="3" s="1"/>
  <c r="I298" i="4" s="1"/>
  <c r="CD202" i="3"/>
  <c r="AC202" i="3" s="1"/>
  <c r="W298" i="4" s="1"/>
  <c r="BX202" i="3"/>
  <c r="W202" i="3" s="1"/>
  <c r="Q298" i="4" s="1"/>
  <c r="CH202" i="3"/>
  <c r="BY202" i="3"/>
  <c r="X202" i="3" s="1"/>
  <c r="R298" i="4" s="1"/>
  <c r="CB202" i="3"/>
  <c r="AA202" i="3" s="1"/>
  <c r="U298" i="4" s="1"/>
  <c r="CG202" i="3"/>
  <c r="BV202" i="3"/>
  <c r="U202" i="3" s="1"/>
  <c r="O298" i="4" s="1"/>
  <c r="CC202" i="3"/>
  <c r="AB202" i="3" s="1"/>
  <c r="V298" i="4" s="1"/>
  <c r="CI177" i="3"/>
  <c r="CE177" i="3"/>
  <c r="AD177" i="3" s="1"/>
  <c r="CA177" i="3"/>
  <c r="Z177" i="3" s="1"/>
  <c r="BW177" i="3"/>
  <c r="V177" i="3" s="1"/>
  <c r="CG177" i="3"/>
  <c r="CB177" i="3"/>
  <c r="AA177" i="3" s="1"/>
  <c r="BV177" i="3"/>
  <c r="U177" i="3" s="1"/>
  <c r="BZ177" i="3"/>
  <c r="Y177" i="3" s="1"/>
  <c r="CD177" i="3"/>
  <c r="AC177" i="3" s="1"/>
  <c r="BX177" i="3"/>
  <c r="W177" i="3" s="1"/>
  <c r="CH177" i="3"/>
  <c r="CC177" i="3"/>
  <c r="AB177" i="3" s="1"/>
  <c r="BU177" i="3"/>
  <c r="P177" i="3" s="1"/>
  <c r="CF177" i="3"/>
  <c r="AE177" i="3" s="1"/>
  <c r="BY177" i="3"/>
  <c r="X177" i="3" s="1"/>
  <c r="CI235" i="3"/>
  <c r="CE235" i="3"/>
  <c r="AD235" i="3" s="1"/>
  <c r="CA235" i="3"/>
  <c r="Z235" i="3" s="1"/>
  <c r="BW235" i="3"/>
  <c r="V235" i="3" s="1"/>
  <c r="CF235" i="3"/>
  <c r="AE235" i="3" s="1"/>
  <c r="BZ235" i="3"/>
  <c r="Y235" i="3" s="1"/>
  <c r="BU235" i="3"/>
  <c r="P235" i="3" s="1"/>
  <c r="CH235" i="3"/>
  <c r="CB235" i="3"/>
  <c r="AA235" i="3" s="1"/>
  <c r="CC235" i="3"/>
  <c r="AB235" i="3" s="1"/>
  <c r="BY235" i="3"/>
  <c r="X235" i="3" s="1"/>
  <c r="CG235" i="3"/>
  <c r="BV235" i="3"/>
  <c r="U235" i="3" s="1"/>
  <c r="BX235" i="3"/>
  <c r="W235" i="3" s="1"/>
  <c r="CD235" i="3"/>
  <c r="AC235" i="3" s="1"/>
  <c r="CF184" i="3"/>
  <c r="AE184" i="3" s="1"/>
  <c r="CB184" i="3"/>
  <c r="AA184" i="3" s="1"/>
  <c r="BX184" i="3"/>
  <c r="W184" i="3" s="1"/>
  <c r="CH184" i="3"/>
  <c r="CC184" i="3"/>
  <c r="AB184" i="3" s="1"/>
  <c r="BW184" i="3"/>
  <c r="V184" i="3" s="1"/>
  <c r="CE184" i="3"/>
  <c r="AD184" i="3" s="1"/>
  <c r="BY184" i="3"/>
  <c r="X184" i="3" s="1"/>
  <c r="CA184" i="3"/>
  <c r="Z184" i="3" s="1"/>
  <c r="CG184" i="3"/>
  <c r="BV184" i="3"/>
  <c r="U184" i="3" s="1"/>
  <c r="CD184" i="3"/>
  <c r="AC184" i="3" s="1"/>
  <c r="BU184" i="3"/>
  <c r="P184" i="3" s="1"/>
  <c r="CI184" i="3"/>
  <c r="BZ184" i="3"/>
  <c r="Y184" i="3" s="1"/>
  <c r="CG92" i="3"/>
  <c r="CC92" i="3"/>
  <c r="AB92" i="3" s="1"/>
  <c r="V65" i="4" s="1"/>
  <c r="BY92" i="3"/>
  <c r="X92" i="3" s="1"/>
  <c r="R65" i="4" s="1"/>
  <c r="BU92" i="3"/>
  <c r="P92" i="3" s="1"/>
  <c r="I65" i="4" s="1"/>
  <c r="CE92" i="3"/>
  <c r="AD92" i="3" s="1"/>
  <c r="X65" i="4" s="1"/>
  <c r="CH92" i="3"/>
  <c r="CB92" i="3"/>
  <c r="AA92" i="3" s="1"/>
  <c r="U65" i="4" s="1"/>
  <c r="BW92" i="3"/>
  <c r="V92" i="3" s="1"/>
  <c r="P65" i="4" s="1"/>
  <c r="BZ92" i="3"/>
  <c r="Y92" i="3" s="1"/>
  <c r="S65" i="4" s="1"/>
  <c r="CF92" i="3"/>
  <c r="AE92" i="3" s="1"/>
  <c r="Y65" i="4" s="1"/>
  <c r="CA92" i="3"/>
  <c r="Z92" i="3" s="1"/>
  <c r="T65" i="4" s="1"/>
  <c r="BV92" i="3"/>
  <c r="U92" i="3" s="1"/>
  <c r="O65" i="4" s="1"/>
  <c r="BX92" i="3"/>
  <c r="W92" i="3" s="1"/>
  <c r="Q65" i="4" s="1"/>
  <c r="CI92" i="3"/>
  <c r="CD92" i="3"/>
  <c r="AC92" i="3" s="1"/>
  <c r="W65" i="4" s="1"/>
  <c r="CG28" i="3"/>
  <c r="CC28" i="3"/>
  <c r="AB28" i="3" s="1"/>
  <c r="BY28" i="3"/>
  <c r="X28" i="3" s="1"/>
  <c r="BU28" i="3"/>
  <c r="P28" i="3" s="1"/>
  <c r="BZ28" i="3"/>
  <c r="Y28" i="3" s="1"/>
  <c r="CH28" i="3"/>
  <c r="CB28" i="3"/>
  <c r="AA28" i="3" s="1"/>
  <c r="BW28" i="3"/>
  <c r="V28" i="3" s="1"/>
  <c r="CA28" i="3"/>
  <c r="Z28" i="3" s="1"/>
  <c r="CE28" i="3"/>
  <c r="AD28" i="3" s="1"/>
  <c r="CF28" i="3"/>
  <c r="AE28" i="3" s="1"/>
  <c r="BV28" i="3"/>
  <c r="U28" i="3" s="1"/>
  <c r="CI28" i="3"/>
  <c r="BX28" i="3"/>
  <c r="W28" i="3" s="1"/>
  <c r="CD28" i="3"/>
  <c r="AC28" i="3" s="1"/>
  <c r="CG175" i="3"/>
  <c r="CC175" i="3"/>
  <c r="AB175" i="3" s="1"/>
  <c r="V80" i="4" s="1"/>
  <c r="BY175" i="3"/>
  <c r="X175" i="3" s="1"/>
  <c r="R80" i="4" s="1"/>
  <c r="BU175" i="3"/>
  <c r="P175" i="3" s="1"/>
  <c r="I80" i="4" s="1"/>
  <c r="CE175" i="3"/>
  <c r="AD175" i="3" s="1"/>
  <c r="X80" i="4" s="1"/>
  <c r="BZ175" i="3"/>
  <c r="Y175" i="3" s="1"/>
  <c r="S80" i="4" s="1"/>
  <c r="CB175" i="3"/>
  <c r="AA175" i="3" s="1"/>
  <c r="U80" i="4" s="1"/>
  <c r="CF175" i="3"/>
  <c r="AE175" i="3" s="1"/>
  <c r="Y80" i="4" s="1"/>
  <c r="BX175" i="3"/>
  <c r="W175" i="3" s="1"/>
  <c r="Q80" i="4" s="1"/>
  <c r="CI175" i="3"/>
  <c r="BV175" i="3"/>
  <c r="U175" i="3" s="1"/>
  <c r="O80" i="4" s="1"/>
  <c r="CD175" i="3"/>
  <c r="AC175" i="3" s="1"/>
  <c r="W80" i="4" s="1"/>
  <c r="BW175" i="3"/>
  <c r="V175" i="3" s="1"/>
  <c r="P80" i="4" s="1"/>
  <c r="CH175" i="3"/>
  <c r="CA175" i="3"/>
  <c r="Z175" i="3" s="1"/>
  <c r="T80" i="4" s="1"/>
  <c r="CG189" i="3"/>
  <c r="CC189" i="3"/>
  <c r="AB189" i="3" s="1"/>
  <c r="BY189" i="3"/>
  <c r="X189" i="3" s="1"/>
  <c r="BU189" i="3"/>
  <c r="P189" i="3" s="1"/>
  <c r="CH189" i="3"/>
  <c r="CB189" i="3"/>
  <c r="AA189" i="3" s="1"/>
  <c r="BW189" i="3"/>
  <c r="V189" i="3" s="1"/>
  <c r="CI189" i="3"/>
  <c r="CA189" i="3"/>
  <c r="Z189" i="3" s="1"/>
  <c r="CF189" i="3"/>
  <c r="AE189" i="3" s="1"/>
  <c r="BX189" i="3"/>
  <c r="W189" i="3" s="1"/>
  <c r="CD189" i="3"/>
  <c r="AC189" i="3" s="1"/>
  <c r="CE189" i="3"/>
  <c r="AD189" i="3" s="1"/>
  <c r="BV189" i="3"/>
  <c r="U189" i="3" s="1"/>
  <c r="BZ189" i="3"/>
  <c r="Y189" i="3" s="1"/>
  <c r="CH85" i="3"/>
  <c r="CD85" i="3"/>
  <c r="AC85" i="3" s="1"/>
  <c r="W58" i="4" s="1"/>
  <c r="BZ85" i="3"/>
  <c r="Y85" i="3" s="1"/>
  <c r="S58" i="4" s="1"/>
  <c r="BV85" i="3"/>
  <c r="U85" i="3" s="1"/>
  <c r="O58" i="4" s="1"/>
  <c r="CC85" i="3"/>
  <c r="AB85" i="3" s="1"/>
  <c r="V58" i="4" s="1"/>
  <c r="CF85" i="3"/>
  <c r="AE85" i="3" s="1"/>
  <c r="Y58" i="4" s="1"/>
  <c r="CA85" i="3"/>
  <c r="Z85" i="3" s="1"/>
  <c r="T58" i="4" s="1"/>
  <c r="BU85" i="3"/>
  <c r="P85" i="3" s="1"/>
  <c r="I58" i="4" s="1"/>
  <c r="CI85" i="3"/>
  <c r="BX85" i="3"/>
  <c r="W85" i="3" s="1"/>
  <c r="Q58" i="4" s="1"/>
  <c r="CE85" i="3"/>
  <c r="AD85" i="3" s="1"/>
  <c r="X58" i="4" s="1"/>
  <c r="BY85" i="3"/>
  <c r="X85" i="3" s="1"/>
  <c r="R58" i="4" s="1"/>
  <c r="CG85" i="3"/>
  <c r="BW85" i="3"/>
  <c r="V85" i="3" s="1"/>
  <c r="P58" i="4" s="1"/>
  <c r="CB85" i="3"/>
  <c r="AA85" i="3" s="1"/>
  <c r="U58" i="4" s="1"/>
  <c r="CI66" i="3"/>
  <c r="CE66" i="3"/>
  <c r="AD66" i="3" s="1"/>
  <c r="X140" i="4" s="1"/>
  <c r="CA66" i="3"/>
  <c r="Z66" i="3" s="1"/>
  <c r="T140" i="4" s="1"/>
  <c r="BW66" i="3"/>
  <c r="V66" i="3" s="1"/>
  <c r="P140" i="4" s="1"/>
  <c r="CF66" i="3"/>
  <c r="AE66" i="3" s="1"/>
  <c r="Y140" i="4" s="1"/>
  <c r="BU66" i="3"/>
  <c r="P66" i="3" s="1"/>
  <c r="I140" i="4" s="1"/>
  <c r="CH66" i="3"/>
  <c r="CC66" i="3"/>
  <c r="AB66" i="3" s="1"/>
  <c r="V140" i="4" s="1"/>
  <c r="BX66" i="3"/>
  <c r="W66" i="3" s="1"/>
  <c r="Q140" i="4" s="1"/>
  <c r="CB66" i="3"/>
  <c r="AA66" i="3" s="1"/>
  <c r="U140" i="4" s="1"/>
  <c r="BZ66" i="3"/>
  <c r="Y66" i="3" s="1"/>
  <c r="S140" i="4" s="1"/>
  <c r="CG66" i="3"/>
  <c r="BV66" i="3"/>
  <c r="U66" i="3" s="1"/>
  <c r="O140" i="4" s="1"/>
  <c r="BY66" i="3"/>
  <c r="X66" i="3" s="1"/>
  <c r="R140" i="4" s="1"/>
  <c r="CD66" i="3"/>
  <c r="AC66" i="3" s="1"/>
  <c r="W140" i="4" s="1"/>
  <c r="CI74" i="3"/>
  <c r="CE74" i="3"/>
  <c r="AD74" i="3" s="1"/>
  <c r="X148" i="4" s="1"/>
  <c r="CA74" i="3"/>
  <c r="Z74" i="3" s="1"/>
  <c r="T148" i="4" s="1"/>
  <c r="BW74" i="3"/>
  <c r="V74" i="3" s="1"/>
  <c r="P148" i="4" s="1"/>
  <c r="CH74" i="3"/>
  <c r="CF74" i="3"/>
  <c r="AE74" i="3" s="1"/>
  <c r="Y148" i="4" s="1"/>
  <c r="BZ74" i="3"/>
  <c r="Y74" i="3" s="1"/>
  <c r="S148" i="4" s="1"/>
  <c r="BU74" i="3"/>
  <c r="P74" i="3" s="1"/>
  <c r="I148" i="4" s="1"/>
  <c r="CC74" i="3"/>
  <c r="AB74" i="3" s="1"/>
  <c r="V148" i="4" s="1"/>
  <c r="BX74" i="3"/>
  <c r="W74" i="3" s="1"/>
  <c r="Q148" i="4" s="1"/>
  <c r="CD74" i="3"/>
  <c r="AC74" i="3" s="1"/>
  <c r="W148" i="4" s="1"/>
  <c r="BY74" i="3"/>
  <c r="X74" i="3" s="1"/>
  <c r="R148" i="4" s="1"/>
  <c r="CG74" i="3"/>
  <c r="BV74" i="3"/>
  <c r="U74" i="3" s="1"/>
  <c r="O148" i="4" s="1"/>
  <c r="CB74" i="3"/>
  <c r="AA74" i="3" s="1"/>
  <c r="U148" i="4" s="1"/>
  <c r="CF59" i="3"/>
  <c r="AE59" i="3" s="1"/>
  <c r="Y133" i="4" s="1"/>
  <c r="CB59" i="3"/>
  <c r="AA59" i="3" s="1"/>
  <c r="U133" i="4" s="1"/>
  <c r="BX59" i="3"/>
  <c r="W59" i="3" s="1"/>
  <c r="Q133" i="4" s="1"/>
  <c r="CI59" i="3"/>
  <c r="BY59" i="3"/>
  <c r="X59" i="3" s="1"/>
  <c r="R133" i="4" s="1"/>
  <c r="CG59" i="3"/>
  <c r="CA59" i="3"/>
  <c r="Z59" i="3" s="1"/>
  <c r="T133" i="4" s="1"/>
  <c r="BV59" i="3"/>
  <c r="U59" i="3" s="1"/>
  <c r="O133" i="4" s="1"/>
  <c r="CD59" i="3"/>
  <c r="AC59" i="3" s="1"/>
  <c r="W133" i="4" s="1"/>
  <c r="CE59" i="3"/>
  <c r="AD59" i="3" s="1"/>
  <c r="X133" i="4" s="1"/>
  <c r="BZ59" i="3"/>
  <c r="Y59" i="3" s="1"/>
  <c r="S133" i="4" s="1"/>
  <c r="BU59" i="3"/>
  <c r="P59" i="3" s="1"/>
  <c r="I133" i="4" s="1"/>
  <c r="BW59" i="3"/>
  <c r="V59" i="3" s="1"/>
  <c r="P133" i="4" s="1"/>
  <c r="CH59" i="3"/>
  <c r="CC59" i="3"/>
  <c r="AB59" i="3" s="1"/>
  <c r="V133" i="4" s="1"/>
  <c r="CH69" i="3"/>
  <c r="CD69" i="3"/>
  <c r="AC69" i="3" s="1"/>
  <c r="W143" i="4" s="1"/>
  <c r="BZ69" i="3"/>
  <c r="Y69" i="3" s="1"/>
  <c r="S143" i="4" s="1"/>
  <c r="BV69" i="3"/>
  <c r="U69" i="3" s="1"/>
  <c r="O143" i="4" s="1"/>
  <c r="CI69" i="3"/>
  <c r="CF69" i="3"/>
  <c r="AE69" i="3" s="1"/>
  <c r="Y143" i="4" s="1"/>
  <c r="CA69" i="3"/>
  <c r="Z69" i="3" s="1"/>
  <c r="T143" i="4" s="1"/>
  <c r="BU69" i="3"/>
  <c r="P69" i="3" s="1"/>
  <c r="I143" i="4" s="1"/>
  <c r="CC69" i="3"/>
  <c r="AB69" i="3" s="1"/>
  <c r="V143" i="4" s="1"/>
  <c r="BX69" i="3"/>
  <c r="W69" i="3" s="1"/>
  <c r="Q143" i="4" s="1"/>
  <c r="CE69" i="3"/>
  <c r="AD69" i="3" s="1"/>
  <c r="X143" i="4" s="1"/>
  <c r="BY69" i="3"/>
  <c r="X69" i="3" s="1"/>
  <c r="R143" i="4" s="1"/>
  <c r="BW69" i="3"/>
  <c r="V69" i="3" s="1"/>
  <c r="P143" i="4" s="1"/>
  <c r="CG69" i="3"/>
  <c r="CB69" i="3"/>
  <c r="AA69" i="3" s="1"/>
  <c r="U143" i="4" s="1"/>
  <c r="CG112" i="3"/>
  <c r="CC112" i="3"/>
  <c r="AB112" i="3" s="1"/>
  <c r="BY112" i="3"/>
  <c r="X112" i="3" s="1"/>
  <c r="BU112" i="3"/>
  <c r="P112" i="3" s="1"/>
  <c r="CD112" i="3"/>
  <c r="AC112" i="3" s="1"/>
  <c r="BX112" i="3"/>
  <c r="W112" i="3" s="1"/>
  <c r="CF112" i="3"/>
  <c r="AE112" i="3" s="1"/>
  <c r="CA112" i="3"/>
  <c r="Z112" i="3" s="1"/>
  <c r="BV112" i="3"/>
  <c r="U112" i="3" s="1"/>
  <c r="O48" i="4" s="1"/>
  <c r="CI112" i="3"/>
  <c r="CE112" i="3"/>
  <c r="AD112" i="3" s="1"/>
  <c r="BZ112" i="3"/>
  <c r="Y112" i="3" s="1"/>
  <c r="CH112" i="3"/>
  <c r="CB112" i="3"/>
  <c r="AA112" i="3" s="1"/>
  <c r="BW112" i="3"/>
  <c r="V112" i="3" s="1"/>
  <c r="CI110" i="3"/>
  <c r="CE110" i="3"/>
  <c r="AD110" i="3" s="1"/>
  <c r="X52" i="4" s="1"/>
  <c r="CA110" i="3"/>
  <c r="Z110" i="3" s="1"/>
  <c r="T52" i="4" s="1"/>
  <c r="BW110" i="3"/>
  <c r="V110" i="3" s="1"/>
  <c r="P52" i="4" s="1"/>
  <c r="CG110" i="3"/>
  <c r="BV110" i="3"/>
  <c r="U110" i="3" s="1"/>
  <c r="O52" i="4" s="1"/>
  <c r="CD110" i="3"/>
  <c r="AC110" i="3" s="1"/>
  <c r="W52" i="4" s="1"/>
  <c r="BY110" i="3"/>
  <c r="X110" i="3" s="1"/>
  <c r="R52" i="4" s="1"/>
  <c r="CB110" i="3"/>
  <c r="AA110" i="3" s="1"/>
  <c r="U52" i="4" s="1"/>
  <c r="CH110" i="3"/>
  <c r="CC110" i="3"/>
  <c r="AB110" i="3" s="1"/>
  <c r="V52" i="4" s="1"/>
  <c r="BX110" i="3"/>
  <c r="W110" i="3" s="1"/>
  <c r="Q52" i="4" s="1"/>
  <c r="BZ110" i="3"/>
  <c r="Y110" i="3" s="1"/>
  <c r="S52" i="4" s="1"/>
  <c r="BU110" i="3"/>
  <c r="P110" i="3" s="1"/>
  <c r="I52" i="4" s="1"/>
  <c r="CF110" i="3"/>
  <c r="AE110" i="3" s="1"/>
  <c r="Y52" i="4" s="1"/>
  <c r="CF170" i="3"/>
  <c r="AE170" i="3" s="1"/>
  <c r="Y242" i="4" s="1"/>
  <c r="CB170" i="3"/>
  <c r="AA170" i="3" s="1"/>
  <c r="U242" i="4" s="1"/>
  <c r="BX170" i="3"/>
  <c r="W170" i="3" s="1"/>
  <c r="Q242" i="4" s="1"/>
  <c r="CE170" i="3"/>
  <c r="AD170" i="3" s="1"/>
  <c r="X242" i="4" s="1"/>
  <c r="BZ170" i="3"/>
  <c r="Y170" i="3" s="1"/>
  <c r="S242" i="4" s="1"/>
  <c r="BU170" i="3"/>
  <c r="P170" i="3" s="1"/>
  <c r="I242" i="4" s="1"/>
  <c r="CG170" i="3"/>
  <c r="CI170" i="3"/>
  <c r="CC170" i="3"/>
  <c r="AB170" i="3" s="1"/>
  <c r="V242" i="4" s="1"/>
  <c r="BV170" i="3"/>
  <c r="U170" i="3" s="1"/>
  <c r="O242" i="4" s="1"/>
  <c r="BY170" i="3"/>
  <c r="X170" i="3" s="1"/>
  <c r="R242" i="4" s="1"/>
  <c r="CH170" i="3"/>
  <c r="CA170" i="3"/>
  <c r="Z170" i="3" s="1"/>
  <c r="T242" i="4" s="1"/>
  <c r="CD170" i="3"/>
  <c r="AC170" i="3" s="1"/>
  <c r="W242" i="4" s="1"/>
  <c r="BW170" i="3"/>
  <c r="V170" i="3" s="1"/>
  <c r="P242" i="4" s="1"/>
  <c r="CG155" i="3"/>
  <c r="CC155" i="3"/>
  <c r="AB155" i="3" s="1"/>
  <c r="V231" i="4" s="1"/>
  <c r="BY155" i="3"/>
  <c r="X155" i="3" s="1"/>
  <c r="R231" i="4" s="1"/>
  <c r="BU155" i="3"/>
  <c r="P155" i="3" s="1"/>
  <c r="I231" i="4" s="1"/>
  <c r="CF155" i="3"/>
  <c r="AE155" i="3" s="1"/>
  <c r="Y231" i="4" s="1"/>
  <c r="CA155" i="3"/>
  <c r="Z155" i="3" s="1"/>
  <c r="T231" i="4" s="1"/>
  <c r="BV155" i="3"/>
  <c r="U155" i="3" s="1"/>
  <c r="O231" i="4" s="1"/>
  <c r="BW155" i="3"/>
  <c r="V155" i="3" s="1"/>
  <c r="P231" i="4" s="1"/>
  <c r="CH155" i="3"/>
  <c r="BZ155" i="3"/>
  <c r="Y155" i="3" s="1"/>
  <c r="S231" i="4" s="1"/>
  <c r="CD155" i="3"/>
  <c r="AC155" i="3" s="1"/>
  <c r="W231" i="4" s="1"/>
  <c r="CE155" i="3"/>
  <c r="AD155" i="3" s="1"/>
  <c r="X231" i="4" s="1"/>
  <c r="BX155" i="3"/>
  <c r="W155" i="3" s="1"/>
  <c r="Q231" i="4" s="1"/>
  <c r="CI155" i="3"/>
  <c r="CB155" i="3"/>
  <c r="AA155" i="3" s="1"/>
  <c r="U231" i="4" s="1"/>
  <c r="CF15" i="3"/>
  <c r="AE15" i="3" s="1"/>
  <c r="Y201" i="4" s="1"/>
  <c r="CB15" i="3"/>
  <c r="AA15" i="3" s="1"/>
  <c r="U201" i="4" s="1"/>
  <c r="BX15" i="3"/>
  <c r="W15" i="3" s="1"/>
  <c r="Q201" i="4" s="1"/>
  <c r="CH15" i="3"/>
  <c r="BW15" i="3"/>
  <c r="V15" i="3" s="1"/>
  <c r="P201" i="4" s="1"/>
  <c r="CE15" i="3"/>
  <c r="AD15" i="3" s="1"/>
  <c r="X201" i="4" s="1"/>
  <c r="BZ15" i="3"/>
  <c r="Y15" i="3" s="1"/>
  <c r="S201" i="4" s="1"/>
  <c r="BU15" i="3"/>
  <c r="P15" i="3" s="1"/>
  <c r="I201" i="4" s="1"/>
  <c r="CI15" i="3"/>
  <c r="BY15" i="3"/>
  <c r="X15" i="3" s="1"/>
  <c r="R201" i="4" s="1"/>
  <c r="CC15" i="3"/>
  <c r="AB15" i="3" s="1"/>
  <c r="V201" i="4" s="1"/>
  <c r="CD15" i="3"/>
  <c r="AC15" i="3" s="1"/>
  <c r="W201" i="4" s="1"/>
  <c r="BV15" i="3"/>
  <c r="U15" i="3" s="1"/>
  <c r="O201" i="4" s="1"/>
  <c r="CG15" i="3"/>
  <c r="CA15" i="3"/>
  <c r="Z15" i="3" s="1"/>
  <c r="T201" i="4" s="1"/>
  <c r="CI157" i="3"/>
  <c r="CE157" i="3"/>
  <c r="AD157" i="3" s="1"/>
  <c r="X227" i="4" s="1"/>
  <c r="CA157" i="3"/>
  <c r="Z157" i="3" s="1"/>
  <c r="T227" i="4" s="1"/>
  <c r="BW157" i="3"/>
  <c r="V157" i="3" s="1"/>
  <c r="P227" i="4" s="1"/>
  <c r="CH157" i="3"/>
  <c r="CC157" i="3"/>
  <c r="AB157" i="3" s="1"/>
  <c r="V227" i="4" s="1"/>
  <c r="BX157" i="3"/>
  <c r="W157" i="3" s="1"/>
  <c r="Q227" i="4" s="1"/>
  <c r="BU157" i="3"/>
  <c r="P157" i="3" s="1"/>
  <c r="I227" i="4" s="1"/>
  <c r="CF157" i="3"/>
  <c r="AE157" i="3" s="1"/>
  <c r="Y227" i="4" s="1"/>
  <c r="BY157" i="3"/>
  <c r="X157" i="3" s="1"/>
  <c r="R227" i="4" s="1"/>
  <c r="CB157" i="3"/>
  <c r="AA157" i="3" s="1"/>
  <c r="U227" i="4" s="1"/>
  <c r="CD157" i="3"/>
  <c r="AC157" i="3" s="1"/>
  <c r="W227" i="4" s="1"/>
  <c r="BV157" i="3"/>
  <c r="U157" i="3" s="1"/>
  <c r="O227" i="4" s="1"/>
  <c r="CG157" i="3"/>
  <c r="BZ157" i="3"/>
  <c r="Y157" i="3" s="1"/>
  <c r="S227" i="4" s="1"/>
  <c r="CI153" i="3"/>
  <c r="CE153" i="3"/>
  <c r="AD153" i="3" s="1"/>
  <c r="X229" i="4" s="1"/>
  <c r="CA153" i="3"/>
  <c r="Z153" i="3" s="1"/>
  <c r="T229" i="4" s="1"/>
  <c r="BW153" i="3"/>
  <c r="V153" i="3" s="1"/>
  <c r="P229" i="4" s="1"/>
  <c r="CD153" i="3"/>
  <c r="AC153" i="3" s="1"/>
  <c r="W229" i="4" s="1"/>
  <c r="BY153" i="3"/>
  <c r="X153" i="3" s="1"/>
  <c r="R229" i="4" s="1"/>
  <c r="BX153" i="3"/>
  <c r="W153" i="3" s="1"/>
  <c r="Q229" i="4" s="1"/>
  <c r="CH153" i="3"/>
  <c r="CB153" i="3"/>
  <c r="AA153" i="3" s="1"/>
  <c r="U229" i="4" s="1"/>
  <c r="BU153" i="3"/>
  <c r="P153" i="3" s="1"/>
  <c r="I229" i="4" s="1"/>
  <c r="CF153" i="3"/>
  <c r="AE153" i="3" s="1"/>
  <c r="Y229" i="4" s="1"/>
  <c r="CG153" i="3"/>
  <c r="BZ153" i="3"/>
  <c r="Y153" i="3" s="1"/>
  <c r="S229" i="4" s="1"/>
  <c r="CC153" i="3"/>
  <c r="AB153" i="3" s="1"/>
  <c r="V229" i="4" s="1"/>
  <c r="BV153" i="3"/>
  <c r="U153" i="3" s="1"/>
  <c r="O229" i="4" s="1"/>
  <c r="CF215" i="3"/>
  <c r="AE215" i="3" s="1"/>
  <c r="Y286" i="4" s="1"/>
  <c r="CB215" i="3"/>
  <c r="AA215" i="3" s="1"/>
  <c r="U286" i="4" s="1"/>
  <c r="BX215" i="3"/>
  <c r="W215" i="3" s="1"/>
  <c r="Q286" i="4" s="1"/>
  <c r="CH215" i="3"/>
  <c r="CC215" i="3"/>
  <c r="AB215" i="3" s="1"/>
  <c r="V286" i="4" s="1"/>
  <c r="BW215" i="3"/>
  <c r="V215" i="3" s="1"/>
  <c r="P286" i="4" s="1"/>
  <c r="CI215" i="3"/>
  <c r="CA215" i="3"/>
  <c r="Z215" i="3" s="1"/>
  <c r="T286" i="4" s="1"/>
  <c r="BU215" i="3"/>
  <c r="P215" i="3" s="1"/>
  <c r="I286" i="4" s="1"/>
  <c r="CD215" i="3"/>
  <c r="AC215" i="3" s="1"/>
  <c r="W286" i="4" s="1"/>
  <c r="CG215" i="3"/>
  <c r="BV215" i="3"/>
  <c r="U215" i="3" s="1"/>
  <c r="O286" i="4" s="1"/>
  <c r="BZ215" i="3"/>
  <c r="Y215" i="3" s="1"/>
  <c r="S286" i="4" s="1"/>
  <c r="CE215" i="3"/>
  <c r="AD215" i="3" s="1"/>
  <c r="X286" i="4" s="1"/>
  <c r="BY215" i="3"/>
  <c r="X215" i="3" s="1"/>
  <c r="R286" i="4" s="1"/>
  <c r="CI102" i="3"/>
  <c r="CE102" i="3"/>
  <c r="AD102" i="3" s="1"/>
  <c r="X233" i="4" s="1"/>
  <c r="CA102" i="3"/>
  <c r="Z102" i="3" s="1"/>
  <c r="T233" i="4" s="1"/>
  <c r="BW102" i="3"/>
  <c r="V102" i="3" s="1"/>
  <c r="P233" i="4" s="1"/>
  <c r="CD102" i="3"/>
  <c r="AC102" i="3" s="1"/>
  <c r="W233" i="4" s="1"/>
  <c r="CG102" i="3"/>
  <c r="CB102" i="3"/>
  <c r="AA102" i="3" s="1"/>
  <c r="U233" i="4" s="1"/>
  <c r="BV102" i="3"/>
  <c r="U102" i="3" s="1"/>
  <c r="O233" i="4" s="1"/>
  <c r="BY102" i="3"/>
  <c r="X102" i="3" s="1"/>
  <c r="R233" i="4" s="1"/>
  <c r="CF102" i="3"/>
  <c r="AE102" i="3" s="1"/>
  <c r="Y233" i="4" s="1"/>
  <c r="BZ102" i="3"/>
  <c r="Y102" i="3" s="1"/>
  <c r="S233" i="4" s="1"/>
  <c r="BU102" i="3"/>
  <c r="P102" i="3" s="1"/>
  <c r="I233" i="4" s="1"/>
  <c r="CH102" i="3"/>
  <c r="CC102" i="3"/>
  <c r="AB102" i="3" s="1"/>
  <c r="V233" i="4" s="1"/>
  <c r="BX102" i="3"/>
  <c r="W102" i="3" s="1"/>
  <c r="Q233" i="4" s="1"/>
  <c r="CF130" i="3"/>
  <c r="AE130" i="3" s="1"/>
  <c r="Y100" i="4" s="1"/>
  <c r="CB130" i="3"/>
  <c r="AA130" i="3" s="1"/>
  <c r="U100" i="4" s="1"/>
  <c r="BX130" i="3"/>
  <c r="W130" i="3" s="1"/>
  <c r="Q100" i="4" s="1"/>
  <c r="CH130" i="3"/>
  <c r="CC130" i="3"/>
  <c r="AB130" i="3" s="1"/>
  <c r="V100" i="4" s="1"/>
  <c r="BW130" i="3"/>
  <c r="V130" i="3" s="1"/>
  <c r="P100" i="4" s="1"/>
  <c r="CA130" i="3"/>
  <c r="Z130" i="3" s="1"/>
  <c r="T100" i="4" s="1"/>
  <c r="CE130" i="3"/>
  <c r="AD130" i="3" s="1"/>
  <c r="X100" i="4" s="1"/>
  <c r="BY130" i="3"/>
  <c r="X130" i="3" s="1"/>
  <c r="R100" i="4" s="1"/>
  <c r="CI130" i="3"/>
  <c r="BU130" i="3"/>
  <c r="P130" i="3" s="1"/>
  <c r="I100" i="4" s="1"/>
  <c r="CD130" i="3"/>
  <c r="AC130" i="3" s="1"/>
  <c r="W100" i="4" s="1"/>
  <c r="BV130" i="3"/>
  <c r="U130" i="3" s="1"/>
  <c r="O100" i="4" s="1"/>
  <c r="CG130" i="3"/>
  <c r="BZ130" i="3"/>
  <c r="Y130" i="3" s="1"/>
  <c r="S100" i="4" s="1"/>
  <c r="CG147" i="3"/>
  <c r="CC147" i="3"/>
  <c r="AB147" i="3" s="1"/>
  <c r="V209" i="4" s="1"/>
  <c r="BY147" i="3"/>
  <c r="X147" i="3" s="1"/>
  <c r="R209" i="4" s="1"/>
  <c r="BU147" i="3"/>
  <c r="P147" i="3" s="1"/>
  <c r="I209" i="4" s="1"/>
  <c r="CI147" i="3"/>
  <c r="CD147" i="3"/>
  <c r="AC147" i="3" s="1"/>
  <c r="W209" i="4" s="1"/>
  <c r="BX147" i="3"/>
  <c r="W147" i="3" s="1"/>
  <c r="Q209" i="4" s="1"/>
  <c r="CB147" i="3"/>
  <c r="AA147" i="3" s="1"/>
  <c r="U209" i="4" s="1"/>
  <c r="CF147" i="3"/>
  <c r="AE147" i="3" s="1"/>
  <c r="Y209" i="4" s="1"/>
  <c r="BZ147" i="3"/>
  <c r="Y147" i="3" s="1"/>
  <c r="S209" i="4" s="1"/>
  <c r="BV147" i="3"/>
  <c r="U147" i="3" s="1"/>
  <c r="O209" i="4" s="1"/>
  <c r="CE147" i="3"/>
  <c r="AD147" i="3" s="1"/>
  <c r="X209" i="4" s="1"/>
  <c r="BW147" i="3"/>
  <c r="V147" i="3" s="1"/>
  <c r="P209" i="4" s="1"/>
  <c r="CH147" i="3"/>
  <c r="CA147" i="3"/>
  <c r="Z147" i="3" s="1"/>
  <c r="T209" i="4" s="1"/>
  <c r="CH213" i="3"/>
  <c r="CD213" i="3"/>
  <c r="AC213" i="3" s="1"/>
  <c r="W290" i="4" s="1"/>
  <c r="BZ213" i="3"/>
  <c r="Y213" i="3" s="1"/>
  <c r="S290" i="4" s="1"/>
  <c r="BV213" i="3"/>
  <c r="U213" i="3" s="1"/>
  <c r="O290" i="4" s="1"/>
  <c r="CF213" i="3"/>
  <c r="AE213" i="3" s="1"/>
  <c r="Y290" i="4" s="1"/>
  <c r="CA213" i="3"/>
  <c r="Z213" i="3" s="1"/>
  <c r="T290" i="4" s="1"/>
  <c r="BU213" i="3"/>
  <c r="P213" i="3" s="1"/>
  <c r="I290" i="4" s="1"/>
  <c r="CC213" i="3"/>
  <c r="AB213" i="3" s="1"/>
  <c r="V290" i="4" s="1"/>
  <c r="BW213" i="3"/>
  <c r="V213" i="3" s="1"/>
  <c r="P290" i="4" s="1"/>
  <c r="CE213" i="3"/>
  <c r="AD213" i="3" s="1"/>
  <c r="X290" i="4" s="1"/>
  <c r="BY213" i="3"/>
  <c r="X213" i="3" s="1"/>
  <c r="R290" i="4" s="1"/>
  <c r="CG213" i="3"/>
  <c r="CI213" i="3"/>
  <c r="BX213" i="3"/>
  <c r="W213" i="3" s="1"/>
  <c r="Q290" i="4" s="1"/>
  <c r="CB213" i="3"/>
  <c r="AA213" i="3" s="1"/>
  <c r="U290" i="4" s="1"/>
  <c r="CH172" i="3"/>
  <c r="CD172" i="3"/>
  <c r="AC172" i="3" s="1"/>
  <c r="W244" i="4" s="1"/>
  <c r="BZ172" i="3"/>
  <c r="Y172" i="3" s="1"/>
  <c r="S244" i="4" s="1"/>
  <c r="BV172" i="3"/>
  <c r="U172" i="3" s="1"/>
  <c r="O244" i="4" s="1"/>
  <c r="CG172" i="3"/>
  <c r="CB172" i="3"/>
  <c r="AA172" i="3" s="1"/>
  <c r="U244" i="4" s="1"/>
  <c r="BW172" i="3"/>
  <c r="V172" i="3" s="1"/>
  <c r="P244" i="4" s="1"/>
  <c r="BX172" i="3"/>
  <c r="W172" i="3" s="1"/>
  <c r="Q244" i="4" s="1"/>
  <c r="CI172" i="3"/>
  <c r="CA172" i="3"/>
  <c r="Z172" i="3" s="1"/>
  <c r="T244" i="4" s="1"/>
  <c r="CE172" i="3"/>
  <c r="AD172" i="3" s="1"/>
  <c r="X244" i="4" s="1"/>
  <c r="CF172" i="3"/>
  <c r="AE172" i="3" s="1"/>
  <c r="Y244" i="4" s="1"/>
  <c r="BY172" i="3"/>
  <c r="X172" i="3" s="1"/>
  <c r="R244" i="4" s="1"/>
  <c r="CC172" i="3"/>
  <c r="AB172" i="3" s="1"/>
  <c r="V244" i="4" s="1"/>
  <c r="BU172" i="3"/>
  <c r="P172" i="3" s="1"/>
  <c r="I244" i="4" s="1"/>
  <c r="CH229" i="3"/>
  <c r="CD229" i="3"/>
  <c r="AC229" i="3" s="1"/>
  <c r="W307" i="4" s="1"/>
  <c r="BZ229" i="3"/>
  <c r="Y229" i="3" s="1"/>
  <c r="S307" i="4" s="1"/>
  <c r="BV229" i="3"/>
  <c r="U229" i="3" s="1"/>
  <c r="O307" i="4" s="1"/>
  <c r="CF229" i="3"/>
  <c r="AE229" i="3" s="1"/>
  <c r="Y307" i="4" s="1"/>
  <c r="CA229" i="3"/>
  <c r="Z229" i="3" s="1"/>
  <c r="T307" i="4" s="1"/>
  <c r="BU229" i="3"/>
  <c r="P229" i="3" s="1"/>
  <c r="I307" i="4" s="1"/>
  <c r="CE229" i="3"/>
  <c r="AD229" i="3" s="1"/>
  <c r="X307" i="4" s="1"/>
  <c r="BX229" i="3"/>
  <c r="W229" i="3" s="1"/>
  <c r="Q307" i="4" s="1"/>
  <c r="CB229" i="3"/>
  <c r="AA229" i="3" s="1"/>
  <c r="U307" i="4" s="1"/>
  <c r="BY229" i="3"/>
  <c r="X229" i="3" s="1"/>
  <c r="R307" i="4" s="1"/>
  <c r="CG229" i="3"/>
  <c r="CI229" i="3"/>
  <c r="BW229" i="3"/>
  <c r="V229" i="3" s="1"/>
  <c r="P307" i="4" s="1"/>
  <c r="CC229" i="3"/>
  <c r="AB229" i="3" s="1"/>
  <c r="V307" i="4" s="1"/>
  <c r="CG40" i="3"/>
  <c r="CC40" i="3"/>
  <c r="AB40" i="3" s="1"/>
  <c r="V123" i="4" s="1"/>
  <c r="BY40" i="3"/>
  <c r="X40" i="3" s="1"/>
  <c r="R123" i="4" s="1"/>
  <c r="BU40" i="3"/>
  <c r="P40" i="3" s="1"/>
  <c r="I123" i="4" s="1"/>
  <c r="CA40" i="3"/>
  <c r="Z40" i="3" s="1"/>
  <c r="T123" i="4" s="1"/>
  <c r="BV40" i="3"/>
  <c r="U40" i="3" s="1"/>
  <c r="O123" i="4" s="1"/>
  <c r="CI40" i="3"/>
  <c r="CD40" i="3"/>
  <c r="AC40" i="3" s="1"/>
  <c r="W123" i="4" s="1"/>
  <c r="BX40" i="3"/>
  <c r="W40" i="3" s="1"/>
  <c r="Q123" i="4" s="1"/>
  <c r="CB40" i="3"/>
  <c r="AA40" i="3" s="1"/>
  <c r="U123" i="4" s="1"/>
  <c r="CF40" i="3"/>
  <c r="AE40" i="3" s="1"/>
  <c r="Y123" i="4" s="1"/>
  <c r="CH40" i="3"/>
  <c r="BW40" i="3"/>
  <c r="V40" i="3" s="1"/>
  <c r="P123" i="4" s="1"/>
  <c r="CE40" i="3"/>
  <c r="AD40" i="3" s="1"/>
  <c r="X123" i="4" s="1"/>
  <c r="BZ40" i="3"/>
  <c r="Y40" i="3" s="1"/>
  <c r="S123" i="4" s="1"/>
  <c r="CG80" i="3"/>
  <c r="CC80" i="3"/>
  <c r="AB80" i="3" s="1"/>
  <c r="V172" i="4" s="1"/>
  <c r="BY80" i="3"/>
  <c r="X80" i="3" s="1"/>
  <c r="R172" i="4" s="1"/>
  <c r="BU80" i="3"/>
  <c r="P80" i="3" s="1"/>
  <c r="I172" i="4" s="1"/>
  <c r="CD80" i="3"/>
  <c r="AC80" i="3" s="1"/>
  <c r="W172" i="4" s="1"/>
  <c r="CF80" i="3"/>
  <c r="AE80" i="3" s="1"/>
  <c r="Y172" i="4" s="1"/>
  <c r="CA80" i="3"/>
  <c r="Z80" i="3" s="1"/>
  <c r="T172" i="4" s="1"/>
  <c r="BV80" i="3"/>
  <c r="U80" i="3" s="1"/>
  <c r="O172" i="4" s="1"/>
  <c r="CI80" i="3"/>
  <c r="BX80" i="3"/>
  <c r="W80" i="3" s="1"/>
  <c r="Q172" i="4" s="1"/>
  <c r="CE80" i="3"/>
  <c r="AD80" i="3" s="1"/>
  <c r="X172" i="4" s="1"/>
  <c r="BZ80" i="3"/>
  <c r="Y80" i="3" s="1"/>
  <c r="S172" i="4" s="1"/>
  <c r="CB80" i="3"/>
  <c r="AA80" i="3" s="1"/>
  <c r="U172" i="4" s="1"/>
  <c r="BW80" i="3"/>
  <c r="V80" i="3" s="1"/>
  <c r="P172" i="4" s="1"/>
  <c r="CH80" i="3"/>
  <c r="CF75" i="3"/>
  <c r="AE75" i="3" s="1"/>
  <c r="Y164" i="4" s="1"/>
  <c r="CB75" i="3"/>
  <c r="AA75" i="3" s="1"/>
  <c r="U164" i="4" s="1"/>
  <c r="BX75" i="3"/>
  <c r="W75" i="3" s="1"/>
  <c r="Q164" i="4" s="1"/>
  <c r="CD75" i="3"/>
  <c r="AC75" i="3" s="1"/>
  <c r="W164" i="4" s="1"/>
  <c r="CG75" i="3"/>
  <c r="CA75" i="3"/>
  <c r="Z75" i="3" s="1"/>
  <c r="T164" i="4" s="1"/>
  <c r="BV75" i="3"/>
  <c r="U75" i="3" s="1"/>
  <c r="O164" i="4" s="1"/>
  <c r="CI75" i="3"/>
  <c r="BY75" i="3"/>
  <c r="X75" i="3" s="1"/>
  <c r="R164" i="4" s="1"/>
  <c r="CE75" i="3"/>
  <c r="AD75" i="3" s="1"/>
  <c r="X164" i="4" s="1"/>
  <c r="BZ75" i="3"/>
  <c r="Y75" i="3" s="1"/>
  <c r="S164" i="4" s="1"/>
  <c r="BU75" i="3"/>
  <c r="P75" i="3" s="1"/>
  <c r="I164" i="4" s="1"/>
  <c r="CH75" i="3"/>
  <c r="CC75" i="3"/>
  <c r="AB75" i="3" s="1"/>
  <c r="V164" i="4" s="1"/>
  <c r="BW75" i="3"/>
  <c r="V75" i="3" s="1"/>
  <c r="P164" i="4" s="1"/>
  <c r="CH209" i="3"/>
  <c r="CD209" i="3"/>
  <c r="AC209" i="3" s="1"/>
  <c r="BZ209" i="3"/>
  <c r="Y209" i="3" s="1"/>
  <c r="BV209" i="3"/>
  <c r="U209" i="3" s="1"/>
  <c r="CG209" i="3"/>
  <c r="CB209" i="3"/>
  <c r="AA209" i="3" s="1"/>
  <c r="BW209" i="3"/>
  <c r="V209" i="3" s="1"/>
  <c r="CF209" i="3"/>
  <c r="AE209" i="3" s="1"/>
  <c r="BY209" i="3"/>
  <c r="X209" i="3" s="1"/>
  <c r="CI209" i="3"/>
  <c r="BX209" i="3"/>
  <c r="W209" i="3" s="1"/>
  <c r="CC209" i="3"/>
  <c r="AB209" i="3" s="1"/>
  <c r="BU209" i="3"/>
  <c r="P209" i="3" s="1"/>
  <c r="CE209" i="3"/>
  <c r="AD209" i="3" s="1"/>
  <c r="CA209" i="3"/>
  <c r="Z209" i="3" s="1"/>
  <c r="CF188" i="3"/>
  <c r="AE188" i="3" s="1"/>
  <c r="CB188" i="3"/>
  <c r="AA188" i="3" s="1"/>
  <c r="BX188" i="3"/>
  <c r="W188" i="3" s="1"/>
  <c r="CG188" i="3"/>
  <c r="CA188" i="3"/>
  <c r="Z188" i="3" s="1"/>
  <c r="BV188" i="3"/>
  <c r="U188" i="3" s="1"/>
  <c r="CI188" i="3"/>
  <c r="CC188" i="3"/>
  <c r="AB188" i="3" s="1"/>
  <c r="BU188" i="3"/>
  <c r="P188" i="3" s="1"/>
  <c r="CH188" i="3"/>
  <c r="CD188" i="3"/>
  <c r="AC188" i="3" s="1"/>
  <c r="BY188" i="3"/>
  <c r="X188" i="3" s="1"/>
  <c r="BZ188" i="3"/>
  <c r="Y188" i="3" s="1"/>
  <c r="CE188" i="3"/>
  <c r="AD188" i="3" s="1"/>
  <c r="BW188" i="3"/>
  <c r="V188" i="3" s="1"/>
  <c r="CI206" i="3"/>
  <c r="CE206" i="3"/>
  <c r="AD206" i="3" s="1"/>
  <c r="X324" i="4" s="1"/>
  <c r="CA206" i="3"/>
  <c r="Z206" i="3" s="1"/>
  <c r="T324" i="4" s="1"/>
  <c r="BW206" i="3"/>
  <c r="V206" i="3" s="1"/>
  <c r="P324" i="4" s="1"/>
  <c r="CD206" i="3"/>
  <c r="AC206" i="3" s="1"/>
  <c r="W324" i="4" s="1"/>
  <c r="BY206" i="3"/>
  <c r="X206" i="3" s="1"/>
  <c r="R324" i="4" s="1"/>
  <c r="CH206" i="3"/>
  <c r="CB206" i="3"/>
  <c r="AA206" i="3" s="1"/>
  <c r="U324" i="4" s="1"/>
  <c r="BU206" i="3"/>
  <c r="P206" i="3" s="1"/>
  <c r="I324" i="4" s="1"/>
  <c r="CF206" i="3"/>
  <c r="AE206" i="3" s="1"/>
  <c r="Y324" i="4" s="1"/>
  <c r="BV206" i="3"/>
  <c r="U206" i="3" s="1"/>
  <c r="O324" i="4" s="1"/>
  <c r="CC206" i="3"/>
  <c r="AB206" i="3" s="1"/>
  <c r="V324" i="4" s="1"/>
  <c r="BX206" i="3"/>
  <c r="W206" i="3" s="1"/>
  <c r="Q324" i="4" s="1"/>
  <c r="BZ206" i="3"/>
  <c r="Y206" i="3" s="1"/>
  <c r="S324" i="4" s="1"/>
  <c r="CG206" i="3"/>
  <c r="CI98" i="3"/>
  <c r="CE98" i="3"/>
  <c r="AD98" i="3" s="1"/>
  <c r="CA98" i="3"/>
  <c r="Z98" i="3" s="1"/>
  <c r="BW98" i="3"/>
  <c r="V98" i="3" s="1"/>
  <c r="CF98" i="3"/>
  <c r="AE98" i="3" s="1"/>
  <c r="BU98" i="3"/>
  <c r="P98" i="3" s="1"/>
  <c r="CH98" i="3"/>
  <c r="CC98" i="3"/>
  <c r="AB98" i="3" s="1"/>
  <c r="BX98" i="3"/>
  <c r="W98" i="3" s="1"/>
  <c r="BZ98" i="3"/>
  <c r="Y98" i="3" s="1"/>
  <c r="CG98" i="3"/>
  <c r="CB98" i="3"/>
  <c r="AA98" i="3" s="1"/>
  <c r="BV98" i="3"/>
  <c r="U98" i="3" s="1"/>
  <c r="BY98" i="3"/>
  <c r="X98" i="3" s="1"/>
  <c r="CD98" i="3"/>
  <c r="AC98" i="3" s="1"/>
  <c r="CG44" i="3"/>
  <c r="CC44" i="3"/>
  <c r="AB44" i="3" s="1"/>
  <c r="V152" i="4" s="1"/>
  <c r="BY44" i="3"/>
  <c r="X44" i="3" s="1"/>
  <c r="R152" i="4" s="1"/>
  <c r="BU44" i="3"/>
  <c r="P44" i="3" s="1"/>
  <c r="I152" i="4" s="1"/>
  <c r="BZ44" i="3"/>
  <c r="Y44" i="3" s="1"/>
  <c r="S152" i="4" s="1"/>
  <c r="CH44" i="3"/>
  <c r="CB44" i="3"/>
  <c r="AA44" i="3" s="1"/>
  <c r="U152" i="4" s="1"/>
  <c r="BW44" i="3"/>
  <c r="V44" i="3" s="1"/>
  <c r="P152" i="4" s="1"/>
  <c r="CF44" i="3"/>
  <c r="AE44" i="3" s="1"/>
  <c r="Y152" i="4" s="1"/>
  <c r="BV44" i="3"/>
  <c r="U44" i="3" s="1"/>
  <c r="O152" i="4" s="1"/>
  <c r="CE44" i="3"/>
  <c r="AD44" i="3" s="1"/>
  <c r="X152" i="4" s="1"/>
  <c r="CA44" i="3"/>
  <c r="Z44" i="3" s="1"/>
  <c r="T152" i="4" s="1"/>
  <c r="CI44" i="3"/>
  <c r="CD44" i="3"/>
  <c r="AC44" i="3" s="1"/>
  <c r="W152" i="4" s="1"/>
  <c r="BX44" i="3"/>
  <c r="W44" i="3" s="1"/>
  <c r="Q152" i="4" s="1"/>
  <c r="CF31" i="3"/>
  <c r="AE31" i="3" s="1"/>
  <c r="CB31" i="3"/>
  <c r="AA31" i="3" s="1"/>
  <c r="BX31" i="3"/>
  <c r="W31" i="3" s="1"/>
  <c r="CH31" i="3"/>
  <c r="BW31" i="3"/>
  <c r="V31" i="3" s="1"/>
  <c r="CE31" i="3"/>
  <c r="AD31" i="3" s="1"/>
  <c r="BZ31" i="3"/>
  <c r="Y31" i="3" s="1"/>
  <c r="BU31" i="3"/>
  <c r="P31" i="3" s="1"/>
  <c r="CI31" i="3"/>
  <c r="BY31" i="3"/>
  <c r="X31" i="3" s="1"/>
  <c r="CC31" i="3"/>
  <c r="AB31" i="3" s="1"/>
  <c r="CD31" i="3"/>
  <c r="AC31" i="3" s="1"/>
  <c r="BV31" i="3"/>
  <c r="U31" i="3" s="1"/>
  <c r="CG31" i="3"/>
  <c r="CA31" i="3"/>
  <c r="Z31" i="3" s="1"/>
  <c r="CF236" i="3"/>
  <c r="AE236" i="3" s="1"/>
  <c r="CB236" i="3"/>
  <c r="AA236" i="3" s="1"/>
  <c r="BX236" i="3"/>
  <c r="W236" i="3" s="1"/>
  <c r="CG236" i="3"/>
  <c r="CA236" i="3"/>
  <c r="Z236" i="3" s="1"/>
  <c r="BV236" i="3"/>
  <c r="U236" i="3" s="1"/>
  <c r="CH236" i="3"/>
  <c r="BZ236" i="3"/>
  <c r="Y236" i="3" s="1"/>
  <c r="CE236" i="3"/>
  <c r="AD236" i="3" s="1"/>
  <c r="BW236" i="3"/>
  <c r="V236" i="3" s="1"/>
  <c r="BY236" i="3"/>
  <c r="X236" i="3" s="1"/>
  <c r="CD236" i="3"/>
  <c r="AC236" i="3" s="1"/>
  <c r="CI236" i="3"/>
  <c r="BU236" i="3"/>
  <c r="P236" i="3" s="1"/>
  <c r="CC236" i="3"/>
  <c r="AB236" i="3" s="1"/>
  <c r="CH182" i="3"/>
  <c r="CF182" i="3"/>
  <c r="AE182" i="3" s="1"/>
  <c r="CB182" i="3"/>
  <c r="AA182" i="3" s="1"/>
  <c r="BX182" i="3"/>
  <c r="W182" i="3" s="1"/>
  <c r="CG182" i="3"/>
  <c r="CA182" i="3"/>
  <c r="Z182" i="3" s="1"/>
  <c r="BV182" i="3"/>
  <c r="U182" i="3" s="1"/>
  <c r="BW182" i="3"/>
  <c r="V182" i="3" s="1"/>
  <c r="CI182" i="3"/>
  <c r="BZ182" i="3"/>
  <c r="Y182" i="3" s="1"/>
  <c r="CD182" i="3"/>
  <c r="AC182" i="3" s="1"/>
  <c r="CE182" i="3"/>
  <c r="AD182" i="3" s="1"/>
  <c r="BY182" i="3"/>
  <c r="X182" i="3" s="1"/>
  <c r="CC182" i="3"/>
  <c r="AB182" i="3" s="1"/>
  <c r="BU182" i="3"/>
  <c r="P182" i="3" s="1"/>
  <c r="CG64" i="3"/>
  <c r="CC64" i="3"/>
  <c r="AB64" i="3" s="1"/>
  <c r="V138" i="4" s="1"/>
  <c r="BY64" i="3"/>
  <c r="X64" i="3" s="1"/>
  <c r="R138" i="4" s="1"/>
  <c r="BU64" i="3"/>
  <c r="P64" i="3" s="1"/>
  <c r="I138" i="4" s="1"/>
  <c r="CD64" i="3"/>
  <c r="AC64" i="3" s="1"/>
  <c r="W138" i="4" s="1"/>
  <c r="BX64" i="3"/>
  <c r="W64" i="3" s="1"/>
  <c r="Q138" i="4" s="1"/>
  <c r="CF64" i="3"/>
  <c r="AE64" i="3" s="1"/>
  <c r="Y138" i="4" s="1"/>
  <c r="CA64" i="3"/>
  <c r="Z64" i="3" s="1"/>
  <c r="T138" i="4" s="1"/>
  <c r="BV64" i="3"/>
  <c r="U64" i="3" s="1"/>
  <c r="O138" i="4" s="1"/>
  <c r="CI64" i="3"/>
  <c r="CE64" i="3"/>
  <c r="AD64" i="3" s="1"/>
  <c r="X138" i="4" s="1"/>
  <c r="BZ64" i="3"/>
  <c r="Y64" i="3" s="1"/>
  <c r="S138" i="4" s="1"/>
  <c r="CH64" i="3"/>
  <c r="CB64" i="3"/>
  <c r="AA64" i="3" s="1"/>
  <c r="U138" i="4" s="1"/>
  <c r="BW64" i="3"/>
  <c r="V64" i="3" s="1"/>
  <c r="P138" i="4" s="1"/>
  <c r="CG56" i="3"/>
  <c r="CC56" i="3"/>
  <c r="AB56" i="3" s="1"/>
  <c r="V130" i="4" s="1"/>
  <c r="BY56" i="3"/>
  <c r="X56" i="3" s="1"/>
  <c r="R130" i="4" s="1"/>
  <c r="BU56" i="3"/>
  <c r="P56" i="3" s="1"/>
  <c r="I130" i="4" s="1"/>
  <c r="CA56" i="3"/>
  <c r="Z56" i="3" s="1"/>
  <c r="T130" i="4" s="1"/>
  <c r="CI56" i="3"/>
  <c r="CD56" i="3"/>
  <c r="AC56" i="3" s="1"/>
  <c r="W130" i="4" s="1"/>
  <c r="BX56" i="3"/>
  <c r="W56" i="3" s="1"/>
  <c r="Q130" i="4" s="1"/>
  <c r="BW56" i="3"/>
  <c r="V56" i="3" s="1"/>
  <c r="P130" i="4" s="1"/>
  <c r="CF56" i="3"/>
  <c r="AE56" i="3" s="1"/>
  <c r="Y130" i="4" s="1"/>
  <c r="BV56" i="3"/>
  <c r="U56" i="3" s="1"/>
  <c r="O130" i="4" s="1"/>
  <c r="CH56" i="3"/>
  <c r="CB56" i="3"/>
  <c r="AA56" i="3" s="1"/>
  <c r="U130" i="4" s="1"/>
  <c r="BZ56" i="3"/>
  <c r="Y56" i="3" s="1"/>
  <c r="S130" i="4" s="1"/>
  <c r="CE56" i="3"/>
  <c r="AD56" i="3" s="1"/>
  <c r="X130" i="4" s="1"/>
  <c r="CG116" i="3"/>
  <c r="CC116" i="3"/>
  <c r="AB116" i="3" s="1"/>
  <c r="V46" i="4" s="1"/>
  <c r="BY116" i="3"/>
  <c r="X116" i="3" s="1"/>
  <c r="R46" i="4" s="1"/>
  <c r="BU116" i="3"/>
  <c r="P116" i="3" s="1"/>
  <c r="I46" i="4" s="1"/>
  <c r="CB116" i="3"/>
  <c r="AA116" i="3" s="1"/>
  <c r="U46" i="4" s="1"/>
  <c r="CE116" i="3"/>
  <c r="AD116" i="3" s="1"/>
  <c r="X46" i="4" s="1"/>
  <c r="BZ116" i="3"/>
  <c r="Y116" i="3" s="1"/>
  <c r="S46" i="4" s="1"/>
  <c r="CH116" i="3"/>
  <c r="BW116" i="3"/>
  <c r="V116" i="3" s="1"/>
  <c r="P46" i="4" s="1"/>
  <c r="CI116" i="3"/>
  <c r="CD116" i="3"/>
  <c r="AC116" i="3" s="1"/>
  <c r="W46" i="4" s="1"/>
  <c r="BX116" i="3"/>
  <c r="W116" i="3" s="1"/>
  <c r="Q46" i="4" s="1"/>
  <c r="CF116" i="3"/>
  <c r="AE116" i="3" s="1"/>
  <c r="Y46" i="4" s="1"/>
  <c r="CA116" i="3"/>
  <c r="Z116" i="3" s="1"/>
  <c r="T46" i="4" s="1"/>
  <c r="BV116" i="3"/>
  <c r="U116" i="3" s="1"/>
  <c r="O46" i="4" s="1"/>
  <c r="CI114" i="3"/>
  <c r="CE114" i="3"/>
  <c r="AD114" i="3" s="1"/>
  <c r="X50" i="4" s="1"/>
  <c r="CA114" i="3"/>
  <c r="Z114" i="3" s="1"/>
  <c r="T50" i="4" s="1"/>
  <c r="BW114" i="3"/>
  <c r="V114" i="3" s="1"/>
  <c r="P50" i="4" s="1"/>
  <c r="CF114" i="3"/>
  <c r="AE114" i="3" s="1"/>
  <c r="Y50" i="4" s="1"/>
  <c r="BU114" i="3"/>
  <c r="P114" i="3" s="1"/>
  <c r="I50" i="4" s="1"/>
  <c r="CH114" i="3"/>
  <c r="CC114" i="3"/>
  <c r="AB114" i="3" s="1"/>
  <c r="V50" i="4" s="1"/>
  <c r="BX114" i="3"/>
  <c r="W114" i="3" s="1"/>
  <c r="Q50" i="4" s="1"/>
  <c r="BZ114" i="3"/>
  <c r="Y114" i="3" s="1"/>
  <c r="S50" i="4" s="1"/>
  <c r="CG114" i="3"/>
  <c r="CB114" i="3"/>
  <c r="AA114" i="3" s="1"/>
  <c r="U50" i="4" s="1"/>
  <c r="BV114" i="3"/>
  <c r="U114" i="3" s="1"/>
  <c r="O50" i="4" s="1"/>
  <c r="CD114" i="3"/>
  <c r="AC114" i="3" s="1"/>
  <c r="W50" i="4" s="1"/>
  <c r="BY114" i="3"/>
  <c r="X114" i="3" s="1"/>
  <c r="R50" i="4" s="1"/>
  <c r="CG135" i="3"/>
  <c r="CC135" i="3"/>
  <c r="AB135" i="3" s="1"/>
  <c r="V105" i="4" s="1"/>
  <c r="BY135" i="3"/>
  <c r="X135" i="3" s="1"/>
  <c r="R105" i="4" s="1"/>
  <c r="BU135" i="3"/>
  <c r="P135" i="3" s="1"/>
  <c r="I105" i="4" s="1"/>
  <c r="CH135" i="3"/>
  <c r="CB135" i="3"/>
  <c r="AA135" i="3" s="1"/>
  <c r="U105" i="4" s="1"/>
  <c r="BW135" i="3"/>
  <c r="V135" i="3" s="1"/>
  <c r="P105" i="4" s="1"/>
  <c r="BX135" i="3"/>
  <c r="W135" i="3" s="1"/>
  <c r="Q105" i="4" s="1"/>
  <c r="CI135" i="3"/>
  <c r="CA135" i="3"/>
  <c r="Z135" i="3" s="1"/>
  <c r="T105" i="4" s="1"/>
  <c r="CE135" i="3"/>
  <c r="AD135" i="3" s="1"/>
  <c r="X105" i="4" s="1"/>
  <c r="CF135" i="3"/>
  <c r="AE135" i="3" s="1"/>
  <c r="Y105" i="4" s="1"/>
  <c r="BZ135" i="3"/>
  <c r="Y135" i="3" s="1"/>
  <c r="S105" i="4" s="1"/>
  <c r="CD135" i="3"/>
  <c r="AC135" i="3" s="1"/>
  <c r="W105" i="4" s="1"/>
  <c r="BV135" i="3"/>
  <c r="U135" i="3" s="1"/>
  <c r="O105" i="4" s="1"/>
  <c r="CG16" i="3"/>
  <c r="CC16" i="3"/>
  <c r="AB16" i="3" s="1"/>
  <c r="V220" i="4" s="1"/>
  <c r="BY16" i="3"/>
  <c r="X16" i="3" s="1"/>
  <c r="R220" i="4" s="1"/>
  <c r="BU16" i="3"/>
  <c r="P16" i="3" s="1"/>
  <c r="I220" i="4" s="1"/>
  <c r="CD16" i="3"/>
  <c r="AC16" i="3" s="1"/>
  <c r="W220" i="4" s="1"/>
  <c r="CF16" i="3"/>
  <c r="AE16" i="3" s="1"/>
  <c r="Y220" i="4" s="1"/>
  <c r="CA16" i="3"/>
  <c r="Z16" i="3" s="1"/>
  <c r="T220" i="4" s="1"/>
  <c r="BV16" i="3"/>
  <c r="U16" i="3" s="1"/>
  <c r="O220" i="4" s="1"/>
  <c r="CE16" i="3"/>
  <c r="AD16" i="3" s="1"/>
  <c r="X220" i="4" s="1"/>
  <c r="CI16" i="3"/>
  <c r="BX16" i="3"/>
  <c r="W16" i="3" s="1"/>
  <c r="Q220" i="4" s="1"/>
  <c r="BZ16" i="3"/>
  <c r="Y16" i="3" s="1"/>
  <c r="S220" i="4" s="1"/>
  <c r="CB16" i="3"/>
  <c r="AA16" i="3" s="1"/>
  <c r="U220" i="4" s="1"/>
  <c r="BW16" i="3"/>
  <c r="V16" i="3" s="1"/>
  <c r="P220" i="4" s="1"/>
  <c r="CH16" i="3"/>
  <c r="CH164" i="3"/>
  <c r="CD164" i="3"/>
  <c r="AC164" i="3" s="1"/>
  <c r="W248" i="4" s="1"/>
  <c r="BZ164" i="3"/>
  <c r="Y164" i="3" s="1"/>
  <c r="S248" i="4" s="1"/>
  <c r="BV164" i="3"/>
  <c r="U164" i="3" s="1"/>
  <c r="O248" i="4" s="1"/>
  <c r="CE164" i="3"/>
  <c r="AD164" i="3" s="1"/>
  <c r="X248" i="4" s="1"/>
  <c r="BY164" i="3"/>
  <c r="X164" i="3" s="1"/>
  <c r="R248" i="4" s="1"/>
  <c r="BW164" i="3"/>
  <c r="V164" i="3" s="1"/>
  <c r="P248" i="4" s="1"/>
  <c r="CG164" i="3"/>
  <c r="CA164" i="3"/>
  <c r="Z164" i="3" s="1"/>
  <c r="T248" i="4" s="1"/>
  <c r="CC164" i="3"/>
  <c r="AB164" i="3" s="1"/>
  <c r="V248" i="4" s="1"/>
  <c r="CF164" i="3"/>
  <c r="AE164" i="3" s="1"/>
  <c r="Y248" i="4" s="1"/>
  <c r="BX164" i="3"/>
  <c r="W164" i="3" s="1"/>
  <c r="Q248" i="4" s="1"/>
  <c r="CI164" i="3"/>
  <c r="CB164" i="3"/>
  <c r="AA164" i="3" s="1"/>
  <c r="U248" i="4" s="1"/>
  <c r="BU164" i="3"/>
  <c r="P164" i="3" s="1"/>
  <c r="I248" i="4" s="1"/>
  <c r="CG151" i="3"/>
  <c r="CC151" i="3"/>
  <c r="AB151" i="3" s="1"/>
  <c r="V213" i="4" s="1"/>
  <c r="BY151" i="3"/>
  <c r="X151" i="3" s="1"/>
  <c r="R213" i="4" s="1"/>
  <c r="BU151" i="3"/>
  <c r="P151" i="3" s="1"/>
  <c r="I213" i="4" s="1"/>
  <c r="CH151" i="3"/>
  <c r="CB151" i="3"/>
  <c r="AA151" i="3" s="1"/>
  <c r="U213" i="4" s="1"/>
  <c r="BW151" i="3"/>
  <c r="V151" i="3" s="1"/>
  <c r="P213" i="4" s="1"/>
  <c r="BZ151" i="3"/>
  <c r="Y151" i="3" s="1"/>
  <c r="S213" i="4" s="1"/>
  <c r="CD151" i="3"/>
  <c r="AC151" i="3" s="1"/>
  <c r="W213" i="4" s="1"/>
  <c r="BV151" i="3"/>
  <c r="U151" i="3" s="1"/>
  <c r="O213" i="4" s="1"/>
  <c r="CF151" i="3"/>
  <c r="AE151" i="3" s="1"/>
  <c r="Y213" i="4" s="1"/>
  <c r="CI151" i="3"/>
  <c r="CA151" i="3"/>
  <c r="Z151" i="3" s="1"/>
  <c r="T213" i="4" s="1"/>
  <c r="CE151" i="3"/>
  <c r="AD151" i="3" s="1"/>
  <c r="X213" i="4" s="1"/>
  <c r="BX151" i="3"/>
  <c r="W151" i="3" s="1"/>
  <c r="Q213" i="4" s="1"/>
  <c r="CI218" i="3"/>
  <c r="CE218" i="3"/>
  <c r="AD218" i="3" s="1"/>
  <c r="X283" i="4" s="1"/>
  <c r="CA218" i="3"/>
  <c r="Z218" i="3" s="1"/>
  <c r="T283" i="4" s="1"/>
  <c r="BW218" i="3"/>
  <c r="V218" i="3" s="1"/>
  <c r="P283" i="4" s="1"/>
  <c r="CF218" i="3"/>
  <c r="AE218" i="3" s="1"/>
  <c r="Y283" i="4" s="1"/>
  <c r="BZ218" i="3"/>
  <c r="Y218" i="3" s="1"/>
  <c r="S283" i="4" s="1"/>
  <c r="BU218" i="3"/>
  <c r="P218" i="3" s="1"/>
  <c r="I283" i="4" s="1"/>
  <c r="CG218" i="3"/>
  <c r="BY218" i="3"/>
  <c r="X218" i="3" s="1"/>
  <c r="R283" i="4" s="1"/>
  <c r="CD218" i="3"/>
  <c r="AC218" i="3" s="1"/>
  <c r="W283" i="4" s="1"/>
  <c r="BV218" i="3"/>
  <c r="U218" i="3" s="1"/>
  <c r="O283" i="4" s="1"/>
  <c r="CH218" i="3"/>
  <c r="CB218" i="3"/>
  <c r="AA218" i="3" s="1"/>
  <c r="U283" i="4" s="1"/>
  <c r="BX218" i="3"/>
  <c r="W218" i="3" s="1"/>
  <c r="Q283" i="4" s="1"/>
  <c r="CC218" i="3"/>
  <c r="AB218" i="3" s="1"/>
  <c r="V283" i="4" s="1"/>
  <c r="CI13" i="3"/>
  <c r="CE13" i="3"/>
  <c r="AD13" i="3" s="1"/>
  <c r="X98" i="4" s="1"/>
  <c r="CA13" i="3"/>
  <c r="Z13" i="3" s="1"/>
  <c r="T98" i="4" s="1"/>
  <c r="BW13" i="3"/>
  <c r="V13" i="3" s="1"/>
  <c r="P98" i="4" s="1"/>
  <c r="CB13" i="3"/>
  <c r="AA13" i="3" s="1"/>
  <c r="U98" i="4" s="1"/>
  <c r="CD13" i="3"/>
  <c r="AC13" i="3" s="1"/>
  <c r="W98" i="4" s="1"/>
  <c r="BY13" i="3"/>
  <c r="X13" i="3" s="1"/>
  <c r="R98" i="4" s="1"/>
  <c r="CC13" i="3"/>
  <c r="AB13" i="3" s="1"/>
  <c r="V98" i="4" s="1"/>
  <c r="CG13" i="3"/>
  <c r="BV13" i="3"/>
  <c r="U13" i="3" s="1"/>
  <c r="O98" i="4" s="1"/>
  <c r="CH13" i="3"/>
  <c r="BX13" i="3"/>
  <c r="W13" i="3" s="1"/>
  <c r="Q98" i="4" s="1"/>
  <c r="CF13" i="3"/>
  <c r="AE13" i="3" s="1"/>
  <c r="Y98" i="4" s="1"/>
  <c r="BZ13" i="3"/>
  <c r="Y13" i="3" s="1"/>
  <c r="S98" i="4" s="1"/>
  <c r="BU13" i="3"/>
  <c r="P13" i="3" s="1"/>
  <c r="I98" i="4" s="1"/>
  <c r="CG24" i="3"/>
  <c r="CC24" i="3"/>
  <c r="AB24" i="3" s="1"/>
  <c r="V111" i="4" s="1"/>
  <c r="BY24" i="3"/>
  <c r="X24" i="3" s="1"/>
  <c r="R111" i="4" s="1"/>
  <c r="BU24" i="3"/>
  <c r="P24" i="3" s="1"/>
  <c r="I111" i="4" s="1"/>
  <c r="CF24" i="3"/>
  <c r="AE24" i="3" s="1"/>
  <c r="Y111" i="4" s="1"/>
  <c r="BV24" i="3"/>
  <c r="U24" i="3" s="1"/>
  <c r="O111" i="4" s="1"/>
  <c r="CI24" i="3"/>
  <c r="CD24" i="3"/>
  <c r="AC24" i="3" s="1"/>
  <c r="W111" i="4" s="1"/>
  <c r="BX24" i="3"/>
  <c r="W24" i="3" s="1"/>
  <c r="Q111" i="4" s="1"/>
  <c r="CH24" i="3"/>
  <c r="BW24" i="3"/>
  <c r="V24" i="3" s="1"/>
  <c r="P111" i="4" s="1"/>
  <c r="CA24" i="3"/>
  <c r="Z24" i="3" s="1"/>
  <c r="T111" i="4" s="1"/>
  <c r="CB24" i="3"/>
  <c r="AA24" i="3" s="1"/>
  <c r="U111" i="4" s="1"/>
  <c r="CE24" i="3"/>
  <c r="AD24" i="3" s="1"/>
  <c r="X111" i="4" s="1"/>
  <c r="BZ24" i="3"/>
  <c r="Y24" i="3" s="1"/>
  <c r="S111" i="4" s="1"/>
  <c r="CG104" i="3"/>
  <c r="CC104" i="3"/>
  <c r="AB104" i="3" s="1"/>
  <c r="V234" i="4" s="1"/>
  <c r="BY104" i="3"/>
  <c r="X104" i="3" s="1"/>
  <c r="R234" i="4" s="1"/>
  <c r="BU104" i="3"/>
  <c r="P104" i="3" s="1"/>
  <c r="I234" i="4" s="1"/>
  <c r="CF104" i="3"/>
  <c r="AE104" i="3" s="1"/>
  <c r="Y234" i="4" s="1"/>
  <c r="BV104" i="3"/>
  <c r="U104" i="3" s="1"/>
  <c r="O234" i="4" s="1"/>
  <c r="CI104" i="3"/>
  <c r="CD104" i="3"/>
  <c r="AC104" i="3" s="1"/>
  <c r="W234" i="4" s="1"/>
  <c r="BX104" i="3"/>
  <c r="W104" i="3" s="1"/>
  <c r="Q234" i="4" s="1"/>
  <c r="CA104" i="3"/>
  <c r="Z104" i="3" s="1"/>
  <c r="T234" i="4" s="1"/>
  <c r="CH104" i="3"/>
  <c r="CB104" i="3"/>
  <c r="AA104" i="3" s="1"/>
  <c r="U234" i="4" s="1"/>
  <c r="BW104" i="3"/>
  <c r="V104" i="3" s="1"/>
  <c r="P234" i="4" s="1"/>
  <c r="CE104" i="3"/>
  <c r="AD104" i="3" s="1"/>
  <c r="X234" i="4" s="1"/>
  <c r="BZ104" i="3"/>
  <c r="Y104" i="3" s="1"/>
  <c r="S234" i="4" s="1"/>
  <c r="CH132" i="3"/>
  <c r="CD132" i="3"/>
  <c r="AC132" i="3" s="1"/>
  <c r="W108" i="4" s="1"/>
  <c r="BZ132" i="3"/>
  <c r="Y132" i="3" s="1"/>
  <c r="S108" i="4" s="1"/>
  <c r="BV132" i="3"/>
  <c r="U132" i="3" s="1"/>
  <c r="O108" i="4" s="1"/>
  <c r="CE132" i="3"/>
  <c r="AD132" i="3" s="1"/>
  <c r="X108" i="4" s="1"/>
  <c r="BY132" i="3"/>
  <c r="X132" i="3" s="1"/>
  <c r="R108" i="4" s="1"/>
  <c r="CA132" i="3"/>
  <c r="Z132" i="3" s="1"/>
  <c r="T108" i="4" s="1"/>
  <c r="CC132" i="3"/>
  <c r="AB132" i="3" s="1"/>
  <c r="V108" i="4" s="1"/>
  <c r="BW132" i="3"/>
  <c r="V132" i="3" s="1"/>
  <c r="P108" i="4" s="1"/>
  <c r="CG132" i="3"/>
  <c r="CI132" i="3"/>
  <c r="CB132" i="3"/>
  <c r="AA132" i="3" s="1"/>
  <c r="U108" i="4" s="1"/>
  <c r="BU132" i="3"/>
  <c r="P132" i="3" s="1"/>
  <c r="I108" i="4" s="1"/>
  <c r="CF132" i="3"/>
  <c r="AE132" i="3" s="1"/>
  <c r="Y108" i="4" s="1"/>
  <c r="BX132" i="3"/>
  <c r="W132" i="3" s="1"/>
  <c r="Q108" i="4" s="1"/>
  <c r="CI149" i="3"/>
  <c r="CE149" i="3"/>
  <c r="AD149" i="3" s="1"/>
  <c r="X205" i="4" s="1"/>
  <c r="CA149" i="3"/>
  <c r="Z149" i="3" s="1"/>
  <c r="T205" i="4" s="1"/>
  <c r="BW149" i="3"/>
  <c r="V149" i="3" s="1"/>
  <c r="P205" i="4" s="1"/>
  <c r="CF149" i="3"/>
  <c r="AE149" i="3" s="1"/>
  <c r="Y205" i="4" s="1"/>
  <c r="BZ149" i="3"/>
  <c r="Y149" i="3" s="1"/>
  <c r="S205" i="4" s="1"/>
  <c r="BU149" i="3"/>
  <c r="P149" i="3" s="1"/>
  <c r="I205" i="4" s="1"/>
  <c r="CB149" i="3"/>
  <c r="AA149" i="3" s="1"/>
  <c r="U205" i="4" s="1"/>
  <c r="CD149" i="3"/>
  <c r="AC149" i="3" s="1"/>
  <c r="W205" i="4" s="1"/>
  <c r="BX149" i="3"/>
  <c r="W149" i="3" s="1"/>
  <c r="Q205" i="4" s="1"/>
  <c r="CH149" i="3"/>
  <c r="CC149" i="3"/>
  <c r="AB149" i="3" s="1"/>
  <c r="V205" i="4" s="1"/>
  <c r="BV149" i="3"/>
  <c r="U149" i="3" s="1"/>
  <c r="O205" i="4" s="1"/>
  <c r="CG149" i="3"/>
  <c r="BY149" i="3"/>
  <c r="X149" i="3" s="1"/>
  <c r="R205" i="4" s="1"/>
  <c r="CG167" i="3"/>
  <c r="CC167" i="3"/>
  <c r="AB167" i="3" s="1"/>
  <c r="V245" i="4" s="1"/>
  <c r="BY167" i="3"/>
  <c r="X167" i="3" s="1"/>
  <c r="R245" i="4" s="1"/>
  <c r="BU167" i="3"/>
  <c r="P167" i="3" s="1"/>
  <c r="I245" i="4" s="1"/>
  <c r="CH167" i="3"/>
  <c r="CB167" i="3"/>
  <c r="AA167" i="3" s="1"/>
  <c r="U245" i="4" s="1"/>
  <c r="BW167" i="3"/>
  <c r="V167" i="3" s="1"/>
  <c r="P245" i="4" s="1"/>
  <c r="CA167" i="3"/>
  <c r="Z167" i="3" s="1"/>
  <c r="T245" i="4" s="1"/>
  <c r="CE167" i="3"/>
  <c r="AD167" i="3" s="1"/>
  <c r="X245" i="4" s="1"/>
  <c r="BX167" i="3"/>
  <c r="W167" i="3" s="1"/>
  <c r="Q245" i="4" s="1"/>
  <c r="CI167" i="3"/>
  <c r="CD167" i="3"/>
  <c r="AC167" i="3" s="1"/>
  <c r="W245" i="4" s="1"/>
  <c r="BV167" i="3"/>
  <c r="U167" i="3" s="1"/>
  <c r="O245" i="4" s="1"/>
  <c r="CF167" i="3"/>
  <c r="AE167" i="3" s="1"/>
  <c r="Y245" i="4" s="1"/>
  <c r="BZ167" i="3"/>
  <c r="Y167" i="3" s="1"/>
  <c r="S245" i="4" s="1"/>
  <c r="CI161" i="3"/>
  <c r="CE161" i="3"/>
  <c r="AD161" i="3" s="1"/>
  <c r="X225" i="4" s="1"/>
  <c r="CA161" i="3"/>
  <c r="Z161" i="3" s="1"/>
  <c r="T225" i="4" s="1"/>
  <c r="BW161" i="3"/>
  <c r="V161" i="3" s="1"/>
  <c r="P225" i="4" s="1"/>
  <c r="CG161" i="3"/>
  <c r="CB161" i="3"/>
  <c r="AA161" i="3" s="1"/>
  <c r="U225" i="4" s="1"/>
  <c r="BV161" i="3"/>
  <c r="U161" i="3" s="1"/>
  <c r="O225" i="4" s="1"/>
  <c r="BY161" i="3"/>
  <c r="X161" i="3" s="1"/>
  <c r="R225" i="4" s="1"/>
  <c r="CC161" i="3"/>
  <c r="AB161" i="3" s="1"/>
  <c r="V225" i="4" s="1"/>
  <c r="BU161" i="3"/>
  <c r="P161" i="3" s="1"/>
  <c r="I225" i="4" s="1"/>
  <c r="CF161" i="3"/>
  <c r="AE161" i="3" s="1"/>
  <c r="Y225" i="4" s="1"/>
  <c r="CH161" i="3"/>
  <c r="BZ161" i="3"/>
  <c r="Y161" i="3" s="1"/>
  <c r="S225" i="4" s="1"/>
  <c r="CD161" i="3"/>
  <c r="AC161" i="3" s="1"/>
  <c r="W225" i="4" s="1"/>
  <c r="BX161" i="3"/>
  <c r="W161" i="3" s="1"/>
  <c r="Q225" i="4" s="1"/>
  <c r="CG232" i="3"/>
  <c r="CC232" i="3"/>
  <c r="AB232" i="3" s="1"/>
  <c r="V280" i="4" s="1"/>
  <c r="BY232" i="3"/>
  <c r="X232" i="3" s="1"/>
  <c r="R280" i="4" s="1"/>
  <c r="BU232" i="3"/>
  <c r="P232" i="3" s="1"/>
  <c r="I280" i="4" s="1"/>
  <c r="CI232" i="3"/>
  <c r="CD232" i="3"/>
  <c r="AC232" i="3" s="1"/>
  <c r="W280" i="4" s="1"/>
  <c r="BX232" i="3"/>
  <c r="W232" i="3" s="1"/>
  <c r="Q280" i="4" s="1"/>
  <c r="CB232" i="3"/>
  <c r="AA232" i="3" s="1"/>
  <c r="U280" i="4" s="1"/>
  <c r="BV232" i="3"/>
  <c r="U232" i="3" s="1"/>
  <c r="O280" i="4" s="1"/>
  <c r="CE232" i="3"/>
  <c r="AD232" i="3" s="1"/>
  <c r="X280" i="4" s="1"/>
  <c r="CF232" i="3"/>
  <c r="AE232" i="3" s="1"/>
  <c r="Y280" i="4" s="1"/>
  <c r="BZ232" i="3"/>
  <c r="Y232" i="3" s="1"/>
  <c r="S280" i="4" s="1"/>
  <c r="CA232" i="3"/>
  <c r="Z232" i="3" s="1"/>
  <c r="T280" i="4" s="1"/>
  <c r="CH232" i="3"/>
  <c r="BW232" i="3"/>
  <c r="V232" i="3" s="1"/>
  <c r="P280" i="4" s="1"/>
  <c r="CF43" i="3"/>
  <c r="AE43" i="3" s="1"/>
  <c r="CB43" i="3"/>
  <c r="AA43" i="3" s="1"/>
  <c r="BX43" i="3"/>
  <c r="W43" i="3" s="1"/>
  <c r="CD43" i="3"/>
  <c r="AC43" i="3" s="1"/>
  <c r="CG43" i="3"/>
  <c r="CA43" i="3"/>
  <c r="Z43" i="3" s="1"/>
  <c r="BV43" i="3"/>
  <c r="U43" i="3" s="1"/>
  <c r="BZ43" i="3"/>
  <c r="Y43" i="3" s="1"/>
  <c r="CI43" i="3"/>
  <c r="BY43" i="3"/>
  <c r="X43" i="3" s="1"/>
  <c r="CE43" i="3"/>
  <c r="AD43" i="3" s="1"/>
  <c r="BU43" i="3"/>
  <c r="P43" i="3" s="1"/>
  <c r="CC43" i="3"/>
  <c r="AB43" i="3" s="1"/>
  <c r="BW43" i="3"/>
  <c r="V43" i="3" s="1"/>
  <c r="CH43" i="3"/>
  <c r="CG228" i="3"/>
  <c r="CC228" i="3"/>
  <c r="AB228" i="3" s="1"/>
  <c r="V306" i="4" s="1"/>
  <c r="BY228" i="3"/>
  <c r="X228" i="3" s="1"/>
  <c r="R306" i="4" s="1"/>
  <c r="BU228" i="3"/>
  <c r="P228" i="3" s="1"/>
  <c r="I306" i="4" s="1"/>
  <c r="CE228" i="3"/>
  <c r="AD228" i="3" s="1"/>
  <c r="X306" i="4" s="1"/>
  <c r="BZ228" i="3"/>
  <c r="Y228" i="3" s="1"/>
  <c r="S306" i="4" s="1"/>
  <c r="CF228" i="3"/>
  <c r="AE228" i="3" s="1"/>
  <c r="Y306" i="4" s="1"/>
  <c r="BX228" i="3"/>
  <c r="W228" i="3" s="1"/>
  <c r="Q306" i="4" s="1"/>
  <c r="CH228" i="3"/>
  <c r="BW228" i="3"/>
  <c r="V228" i="3" s="1"/>
  <c r="P306" i="4" s="1"/>
  <c r="CI228" i="3"/>
  <c r="CB228" i="3"/>
  <c r="AA228" i="3" s="1"/>
  <c r="U306" i="4" s="1"/>
  <c r="BV228" i="3"/>
  <c r="U228" i="3" s="1"/>
  <c r="O306" i="4" s="1"/>
  <c r="CA228" i="3"/>
  <c r="Z228" i="3" s="1"/>
  <c r="T306" i="4" s="1"/>
  <c r="CD228" i="3"/>
  <c r="AC228" i="3" s="1"/>
  <c r="W306" i="4" s="1"/>
  <c r="CG36" i="3"/>
  <c r="CC36" i="3"/>
  <c r="AB36" i="3" s="1"/>
  <c r="BY36" i="3"/>
  <c r="X36" i="3" s="1"/>
  <c r="BU36" i="3"/>
  <c r="P36" i="3" s="1"/>
  <c r="CB36" i="3"/>
  <c r="AA36" i="3" s="1"/>
  <c r="CE36" i="3"/>
  <c r="AD36" i="3" s="1"/>
  <c r="BZ36" i="3"/>
  <c r="Y36" i="3" s="1"/>
  <c r="CI36" i="3"/>
  <c r="BX36" i="3"/>
  <c r="W36" i="3" s="1"/>
  <c r="CH36" i="3"/>
  <c r="BW36" i="3"/>
  <c r="V36" i="3" s="1"/>
  <c r="CD36" i="3"/>
  <c r="AC36" i="3" s="1"/>
  <c r="CA36" i="3"/>
  <c r="Z36" i="3" s="1"/>
  <c r="BV36" i="3"/>
  <c r="U36" i="3" s="1"/>
  <c r="CF36" i="3"/>
  <c r="AE36" i="3" s="1"/>
  <c r="CH33" i="3"/>
  <c r="CD33" i="3"/>
  <c r="AC33" i="3" s="1"/>
  <c r="BZ33" i="3"/>
  <c r="Y33" i="3" s="1"/>
  <c r="BV33" i="3"/>
  <c r="U33" i="3" s="1"/>
  <c r="CE33" i="3"/>
  <c r="AD33" i="3" s="1"/>
  <c r="CG33" i="3"/>
  <c r="CB33" i="3"/>
  <c r="AA33" i="3" s="1"/>
  <c r="BW33" i="3"/>
  <c r="V33" i="3" s="1"/>
  <c r="CA33" i="3"/>
  <c r="Z33" i="3" s="1"/>
  <c r="BY33" i="3"/>
  <c r="X33" i="3" s="1"/>
  <c r="CF33" i="3"/>
  <c r="AE33" i="3" s="1"/>
  <c r="BU33" i="3"/>
  <c r="P33" i="3" s="1"/>
  <c r="CC33" i="3"/>
  <c r="AB33" i="3" s="1"/>
  <c r="BX33" i="3"/>
  <c r="W33" i="3" s="1"/>
  <c r="CI33" i="3"/>
  <c r="CI46" i="3"/>
  <c r="CE46" i="3"/>
  <c r="AD46" i="3" s="1"/>
  <c r="X154" i="4" s="1"/>
  <c r="CA46" i="3"/>
  <c r="Z46" i="3" s="1"/>
  <c r="T154" i="4" s="1"/>
  <c r="BW46" i="3"/>
  <c r="V46" i="3" s="1"/>
  <c r="P154" i="4" s="1"/>
  <c r="CG46" i="3"/>
  <c r="BV46" i="3"/>
  <c r="U46" i="3" s="1"/>
  <c r="O154" i="4" s="1"/>
  <c r="CD46" i="3"/>
  <c r="AC46" i="3" s="1"/>
  <c r="W154" i="4" s="1"/>
  <c r="BY46" i="3"/>
  <c r="X46" i="3" s="1"/>
  <c r="R154" i="4" s="1"/>
  <c r="CH46" i="3"/>
  <c r="BX46" i="3"/>
  <c r="W46" i="3" s="1"/>
  <c r="Q154" i="4" s="1"/>
  <c r="CB46" i="3"/>
  <c r="AA46" i="3" s="1"/>
  <c r="U154" i="4" s="1"/>
  <c r="CC46" i="3"/>
  <c r="AB46" i="3" s="1"/>
  <c r="V154" i="4" s="1"/>
  <c r="BZ46" i="3"/>
  <c r="Y46" i="3" s="1"/>
  <c r="S154" i="4" s="1"/>
  <c r="BU46" i="3"/>
  <c r="P46" i="3" s="1"/>
  <c r="I154" i="4" s="1"/>
  <c r="CF46" i="3"/>
  <c r="AE46" i="3" s="1"/>
  <c r="Y154" i="4" s="1"/>
  <c r="CH238" i="3"/>
  <c r="CD238" i="3"/>
  <c r="AC238" i="3" s="1"/>
  <c r="BZ238" i="3"/>
  <c r="Y238" i="3" s="1"/>
  <c r="BV238" i="3"/>
  <c r="U238" i="3" s="1"/>
  <c r="CI238" i="3"/>
  <c r="CC238" i="3"/>
  <c r="AB238" i="3" s="1"/>
  <c r="BX238" i="3"/>
  <c r="W238" i="3" s="1"/>
  <c r="CF238" i="3"/>
  <c r="AE238" i="3" s="1"/>
  <c r="BY238" i="3"/>
  <c r="X238" i="3" s="1"/>
  <c r="CE238" i="3"/>
  <c r="AD238" i="3" s="1"/>
  <c r="BU238" i="3"/>
  <c r="P238" i="3" s="1"/>
  <c r="CG238" i="3"/>
  <c r="CA238" i="3"/>
  <c r="Z238" i="3" s="1"/>
  <c r="CB238" i="3"/>
  <c r="AA238" i="3" s="1"/>
  <c r="BW238" i="3"/>
  <c r="V238" i="3" s="1"/>
  <c r="CI38" i="3"/>
  <c r="CE38" i="3"/>
  <c r="AD38" i="3" s="1"/>
  <c r="CA38" i="3"/>
  <c r="Z38" i="3" s="1"/>
  <c r="BW38" i="3"/>
  <c r="V38" i="3" s="1"/>
  <c r="CD38" i="3"/>
  <c r="AC38" i="3" s="1"/>
  <c r="CG38" i="3"/>
  <c r="CB38" i="3"/>
  <c r="AA38" i="3" s="1"/>
  <c r="BV38" i="3"/>
  <c r="U38" i="3" s="1"/>
  <c r="BZ38" i="3"/>
  <c r="Y38" i="3" s="1"/>
  <c r="BY38" i="3"/>
  <c r="X38" i="3" s="1"/>
  <c r="CF38" i="3"/>
  <c r="AE38" i="3" s="1"/>
  <c r="BU38" i="3"/>
  <c r="P38" i="3" s="1"/>
  <c r="CH38" i="3"/>
  <c r="BX38" i="3"/>
  <c r="W38" i="3" s="1"/>
  <c r="CC38" i="3"/>
  <c r="AB38" i="3" s="1"/>
  <c r="CG88" i="3"/>
  <c r="CC88" i="3"/>
  <c r="AB88" i="3" s="1"/>
  <c r="V60" i="4" s="1"/>
  <c r="BY88" i="3"/>
  <c r="X88" i="3" s="1"/>
  <c r="R60" i="4" s="1"/>
  <c r="BU88" i="3"/>
  <c r="P88" i="3" s="1"/>
  <c r="I60" i="4" s="1"/>
  <c r="CF88" i="3"/>
  <c r="AE88" i="3" s="1"/>
  <c r="Y60" i="4" s="1"/>
  <c r="CI88" i="3"/>
  <c r="CD88" i="3"/>
  <c r="AC88" i="3" s="1"/>
  <c r="W60" i="4" s="1"/>
  <c r="BX88" i="3"/>
  <c r="W88" i="3" s="1"/>
  <c r="Q60" i="4" s="1"/>
  <c r="CA88" i="3"/>
  <c r="Z88" i="3" s="1"/>
  <c r="T60" i="4" s="1"/>
  <c r="BV88" i="3"/>
  <c r="U88" i="3" s="1"/>
  <c r="O60" i="4" s="1"/>
  <c r="CH88" i="3"/>
  <c r="CB88" i="3"/>
  <c r="AA88" i="3" s="1"/>
  <c r="U60" i="4" s="1"/>
  <c r="BW88" i="3"/>
  <c r="V88" i="3" s="1"/>
  <c r="P60" i="4" s="1"/>
  <c r="CE88" i="3"/>
  <c r="AD88" i="3" s="1"/>
  <c r="X60" i="4" s="1"/>
  <c r="BZ88" i="3"/>
  <c r="Y88" i="3" s="1"/>
  <c r="S60" i="4" s="1"/>
  <c r="CH93" i="3"/>
  <c r="CD93" i="3"/>
  <c r="AC93" i="3" s="1"/>
  <c r="W159" i="4" s="1"/>
  <c r="BZ93" i="3"/>
  <c r="Y93" i="3" s="1"/>
  <c r="S159" i="4" s="1"/>
  <c r="BV93" i="3"/>
  <c r="U93" i="3" s="1"/>
  <c r="O159" i="4" s="1"/>
  <c r="CA93" i="3"/>
  <c r="Z93" i="3" s="1"/>
  <c r="T159" i="4" s="1"/>
  <c r="CI93" i="3"/>
  <c r="CC93" i="3"/>
  <c r="AB93" i="3" s="1"/>
  <c r="V159" i="4" s="1"/>
  <c r="BX93" i="3"/>
  <c r="W93" i="3" s="1"/>
  <c r="Q159" i="4" s="1"/>
  <c r="CF93" i="3"/>
  <c r="AE93" i="3" s="1"/>
  <c r="Y159" i="4" s="1"/>
  <c r="BU93" i="3"/>
  <c r="P93" i="3" s="1"/>
  <c r="I159" i="4" s="1"/>
  <c r="CG93" i="3"/>
  <c r="CB93" i="3"/>
  <c r="AA93" i="3" s="1"/>
  <c r="U159" i="4" s="1"/>
  <c r="BW93" i="3"/>
  <c r="V93" i="3" s="1"/>
  <c r="P159" i="4" s="1"/>
  <c r="BY93" i="3"/>
  <c r="X93" i="3" s="1"/>
  <c r="R159" i="4" s="1"/>
  <c r="CE93" i="3"/>
  <c r="AD93" i="3" s="1"/>
  <c r="X159" i="4" s="1"/>
  <c r="CG52" i="3"/>
  <c r="CC52" i="3"/>
  <c r="AB52" i="3" s="1"/>
  <c r="V121" i="4" s="1"/>
  <c r="BY52" i="3"/>
  <c r="X52" i="3" s="1"/>
  <c r="R121" i="4" s="1"/>
  <c r="BU52" i="3"/>
  <c r="P52" i="3" s="1"/>
  <c r="I121" i="4" s="1"/>
  <c r="CB52" i="3"/>
  <c r="AA52" i="3" s="1"/>
  <c r="U121" i="4" s="1"/>
  <c r="CE52" i="3"/>
  <c r="AD52" i="3" s="1"/>
  <c r="X121" i="4" s="1"/>
  <c r="BZ52" i="3"/>
  <c r="Y52" i="3" s="1"/>
  <c r="S121" i="4" s="1"/>
  <c r="CD52" i="3"/>
  <c r="AC52" i="3" s="1"/>
  <c r="W121" i="4" s="1"/>
  <c r="CH52" i="3"/>
  <c r="BW52" i="3"/>
  <c r="V52" i="3" s="1"/>
  <c r="P121" i="4" s="1"/>
  <c r="CI52" i="3"/>
  <c r="BX52" i="3"/>
  <c r="W52" i="3" s="1"/>
  <c r="Q121" i="4" s="1"/>
  <c r="BV52" i="3"/>
  <c r="U52" i="3" s="1"/>
  <c r="O121" i="4" s="1"/>
  <c r="CF52" i="3"/>
  <c r="AE52" i="3" s="1"/>
  <c r="Y121" i="4" s="1"/>
  <c r="CA52" i="3"/>
  <c r="Z52" i="3" s="1"/>
  <c r="T121" i="4" s="1"/>
  <c r="CH57" i="3"/>
  <c r="CD57" i="3"/>
  <c r="AC57" i="3" s="1"/>
  <c r="W131" i="4" s="1"/>
  <c r="BZ57" i="3"/>
  <c r="Y57" i="3" s="1"/>
  <c r="S131" i="4" s="1"/>
  <c r="BV57" i="3"/>
  <c r="U57" i="3" s="1"/>
  <c r="O131" i="4" s="1"/>
  <c r="CB57" i="3"/>
  <c r="AA57" i="3" s="1"/>
  <c r="U131" i="4" s="1"/>
  <c r="BW57" i="3"/>
  <c r="V57" i="3" s="1"/>
  <c r="P131" i="4" s="1"/>
  <c r="CE57" i="3"/>
  <c r="AD57" i="3" s="1"/>
  <c r="X131" i="4" s="1"/>
  <c r="BY57" i="3"/>
  <c r="X57" i="3" s="1"/>
  <c r="R131" i="4" s="1"/>
  <c r="BX57" i="3"/>
  <c r="W57" i="3" s="1"/>
  <c r="Q131" i="4" s="1"/>
  <c r="CG57" i="3"/>
  <c r="CI57" i="3"/>
  <c r="CC57" i="3"/>
  <c r="AB57" i="3" s="1"/>
  <c r="V131" i="4" s="1"/>
  <c r="CF57" i="3"/>
  <c r="AE57" i="3" s="1"/>
  <c r="Y131" i="4" s="1"/>
  <c r="CA57" i="3"/>
  <c r="Z57" i="3" s="1"/>
  <c r="T131" i="4" s="1"/>
  <c r="BU57" i="3"/>
  <c r="P57" i="3" s="1"/>
  <c r="I131" i="4" s="1"/>
  <c r="CI18" i="3"/>
  <c r="CE18" i="3"/>
  <c r="AD18" i="3" s="1"/>
  <c r="X55" i="4" s="1"/>
  <c r="CA18" i="3"/>
  <c r="Z18" i="3" s="1"/>
  <c r="T55" i="4" s="1"/>
  <c r="BW18" i="3"/>
  <c r="V18" i="3" s="1"/>
  <c r="P55" i="4" s="1"/>
  <c r="CF18" i="3"/>
  <c r="AE18" i="3" s="1"/>
  <c r="Y55" i="4" s="1"/>
  <c r="BU18" i="3"/>
  <c r="P18" i="3" s="1"/>
  <c r="I55" i="4" s="1"/>
  <c r="CH18" i="3"/>
  <c r="CC18" i="3"/>
  <c r="AB18" i="3" s="1"/>
  <c r="V55" i="4" s="1"/>
  <c r="BX18" i="3"/>
  <c r="W18" i="3" s="1"/>
  <c r="Q55" i="4" s="1"/>
  <c r="CG18" i="3"/>
  <c r="BV18" i="3"/>
  <c r="U18" i="3" s="1"/>
  <c r="O55" i="4" s="1"/>
  <c r="BZ18" i="3"/>
  <c r="Y18" i="3" s="1"/>
  <c r="S55" i="4" s="1"/>
  <c r="CB18" i="3"/>
  <c r="AA18" i="3" s="1"/>
  <c r="U55" i="4" s="1"/>
  <c r="CD18" i="3"/>
  <c r="AC18" i="3" s="1"/>
  <c r="W55" i="4" s="1"/>
  <c r="BY18" i="3"/>
  <c r="X18" i="3" s="1"/>
  <c r="R55" i="4" s="1"/>
  <c r="CH140" i="3"/>
  <c r="CD140" i="3"/>
  <c r="AC140" i="3" s="1"/>
  <c r="W110" i="4" s="1"/>
  <c r="BZ140" i="3"/>
  <c r="Y140" i="3" s="1"/>
  <c r="S110" i="4" s="1"/>
  <c r="BV140" i="3"/>
  <c r="U140" i="3" s="1"/>
  <c r="O110" i="4" s="1"/>
  <c r="CG140" i="3"/>
  <c r="CB140" i="3"/>
  <c r="AA140" i="3" s="1"/>
  <c r="U110" i="4" s="1"/>
  <c r="BW140" i="3"/>
  <c r="V140" i="3" s="1"/>
  <c r="P110" i="4" s="1"/>
  <c r="CA140" i="3"/>
  <c r="Z140" i="3" s="1"/>
  <c r="T110" i="4" s="1"/>
  <c r="CE140" i="3"/>
  <c r="AD140" i="3" s="1"/>
  <c r="X110" i="4" s="1"/>
  <c r="BX140" i="3"/>
  <c r="W140" i="3" s="1"/>
  <c r="Q110" i="4" s="1"/>
  <c r="CI140" i="3"/>
  <c r="CC140" i="3"/>
  <c r="AB140" i="3" s="1"/>
  <c r="V110" i="4" s="1"/>
  <c r="BU140" i="3"/>
  <c r="P140" i="3" s="1"/>
  <c r="I110" i="4" s="1"/>
  <c r="CF140" i="3"/>
  <c r="AE140" i="3" s="1"/>
  <c r="Y110" i="4" s="1"/>
  <c r="BY140" i="3"/>
  <c r="X140" i="3" s="1"/>
  <c r="R110" i="4" s="1"/>
  <c r="CG20" i="3"/>
  <c r="CC20" i="3"/>
  <c r="AB20" i="3" s="1"/>
  <c r="BY20" i="3"/>
  <c r="X20" i="3" s="1"/>
  <c r="BU20" i="3"/>
  <c r="P20" i="3" s="1"/>
  <c r="CH20" i="3"/>
  <c r="BW20" i="3"/>
  <c r="V20" i="3" s="1"/>
  <c r="CE20" i="3"/>
  <c r="AD20" i="3" s="1"/>
  <c r="BZ20" i="3"/>
  <c r="Y20" i="3" s="1"/>
  <c r="CD20" i="3"/>
  <c r="AC20" i="3" s="1"/>
  <c r="BX20" i="3"/>
  <c r="W20" i="3" s="1"/>
  <c r="CB20" i="3"/>
  <c r="AA20" i="3" s="1"/>
  <c r="CI20" i="3"/>
  <c r="CF20" i="3"/>
  <c r="AE20" i="3" s="1"/>
  <c r="BV20" i="3"/>
  <c r="U20" i="3" s="1"/>
  <c r="O56" i="4" s="1"/>
  <c r="CA20" i="3"/>
  <c r="Z20" i="3" s="1"/>
  <c r="CG108" i="3"/>
  <c r="CC108" i="3"/>
  <c r="AB108" i="3" s="1"/>
  <c r="V44" i="4" s="1"/>
  <c r="BY108" i="3"/>
  <c r="X108" i="3" s="1"/>
  <c r="R44" i="4" s="1"/>
  <c r="BU108" i="3"/>
  <c r="P108" i="3" s="1"/>
  <c r="I44" i="4" s="1"/>
  <c r="CE108" i="3"/>
  <c r="AD108" i="3" s="1"/>
  <c r="X44" i="4" s="1"/>
  <c r="CH108" i="3"/>
  <c r="CB108" i="3"/>
  <c r="AA108" i="3" s="1"/>
  <c r="U44" i="4" s="1"/>
  <c r="BW108" i="3"/>
  <c r="V108" i="3" s="1"/>
  <c r="P44" i="4" s="1"/>
  <c r="BZ108" i="3"/>
  <c r="Y108" i="3" s="1"/>
  <c r="S44" i="4" s="1"/>
  <c r="CF108" i="3"/>
  <c r="AE108" i="3" s="1"/>
  <c r="Y44" i="4" s="1"/>
  <c r="CA108" i="3"/>
  <c r="Z108" i="3" s="1"/>
  <c r="T44" i="4" s="1"/>
  <c r="BV108" i="3"/>
  <c r="U108" i="3" s="1"/>
  <c r="O44" i="4" s="1"/>
  <c r="CI108" i="3"/>
  <c r="CD108" i="3"/>
  <c r="AC108" i="3" s="1"/>
  <c r="W44" i="4" s="1"/>
  <c r="BX108" i="3"/>
  <c r="W108" i="3" s="1"/>
  <c r="Q44" i="4" s="1"/>
  <c r="CH109" i="3"/>
  <c r="CD109" i="3"/>
  <c r="AC109" i="3" s="1"/>
  <c r="BZ109" i="3"/>
  <c r="Y109" i="3" s="1"/>
  <c r="BV109" i="3"/>
  <c r="U109" i="3" s="1"/>
  <c r="O51" i="4" s="1"/>
  <c r="CA109" i="3"/>
  <c r="Z109" i="3" s="1"/>
  <c r="CI109" i="3"/>
  <c r="CC109" i="3"/>
  <c r="AB109" i="3" s="1"/>
  <c r="BX109" i="3"/>
  <c r="W109" i="3" s="1"/>
  <c r="CF109" i="3"/>
  <c r="AE109" i="3" s="1"/>
  <c r="BU109" i="3"/>
  <c r="P109" i="3" s="1"/>
  <c r="CG109" i="3"/>
  <c r="CB109" i="3"/>
  <c r="AA109" i="3" s="1"/>
  <c r="BW109" i="3"/>
  <c r="V109" i="3" s="1"/>
  <c r="CE109" i="3"/>
  <c r="AD109" i="3" s="1"/>
  <c r="BY109" i="3"/>
  <c r="X109" i="3" s="1"/>
  <c r="CF19" i="3"/>
  <c r="AE19" i="3" s="1"/>
  <c r="CB19" i="3"/>
  <c r="AA19" i="3" s="1"/>
  <c r="BX19" i="3"/>
  <c r="W19" i="3" s="1"/>
  <c r="CA19" i="3"/>
  <c r="Z19" i="3" s="1"/>
  <c r="CI19" i="3"/>
  <c r="CD19" i="3"/>
  <c r="AC19" i="3" s="1"/>
  <c r="BY19" i="3"/>
  <c r="X19" i="3" s="1"/>
  <c r="CC19" i="3"/>
  <c r="AB19" i="3" s="1"/>
  <c r="CG19" i="3"/>
  <c r="BV19" i="3"/>
  <c r="U19" i="3" s="1"/>
  <c r="O57" i="4" s="1"/>
  <c r="CH19" i="3"/>
  <c r="BW19" i="3"/>
  <c r="V19" i="3" s="1"/>
  <c r="BZ19" i="3"/>
  <c r="Y19" i="3" s="1"/>
  <c r="CE19" i="3"/>
  <c r="AD19" i="3" s="1"/>
  <c r="BU19" i="3"/>
  <c r="P19" i="3" s="1"/>
  <c r="CH148" i="3"/>
  <c r="CD148" i="3"/>
  <c r="AC148" i="3" s="1"/>
  <c r="W204" i="4" s="1"/>
  <c r="BZ148" i="3"/>
  <c r="Y148" i="3" s="1"/>
  <c r="S204" i="4" s="1"/>
  <c r="BV148" i="3"/>
  <c r="U148" i="3" s="1"/>
  <c r="O204" i="4" s="1"/>
  <c r="CE148" i="3"/>
  <c r="AD148" i="3" s="1"/>
  <c r="X204" i="4" s="1"/>
  <c r="BY148" i="3"/>
  <c r="X148" i="3" s="1"/>
  <c r="R204" i="4" s="1"/>
  <c r="CB148" i="3"/>
  <c r="AA148" i="3" s="1"/>
  <c r="U204" i="4" s="1"/>
  <c r="CF148" i="3"/>
  <c r="AE148" i="3" s="1"/>
  <c r="Y204" i="4" s="1"/>
  <c r="BX148" i="3"/>
  <c r="W148" i="3" s="1"/>
  <c r="Q204" i="4" s="1"/>
  <c r="CI148" i="3"/>
  <c r="BU148" i="3"/>
  <c r="P148" i="3" s="1"/>
  <c r="I204" i="4" s="1"/>
  <c r="CC148" i="3"/>
  <c r="AB148" i="3" s="1"/>
  <c r="V204" i="4" s="1"/>
  <c r="BW148" i="3"/>
  <c r="V148" i="3" s="1"/>
  <c r="P204" i="4" s="1"/>
  <c r="CG148" i="3"/>
  <c r="CA148" i="3"/>
  <c r="Z148" i="3" s="1"/>
  <c r="T204" i="4" s="1"/>
  <c r="CF99" i="3"/>
  <c r="AE99" i="3" s="1"/>
  <c r="Y214" i="4" s="1"/>
  <c r="CB99" i="3"/>
  <c r="AA99" i="3" s="1"/>
  <c r="U214" i="4" s="1"/>
  <c r="BX99" i="3"/>
  <c r="W99" i="3" s="1"/>
  <c r="Q214" i="4" s="1"/>
  <c r="CG99" i="3"/>
  <c r="CI99" i="3"/>
  <c r="CD99" i="3"/>
  <c r="AC99" i="3" s="1"/>
  <c r="W214" i="4" s="1"/>
  <c r="BY99" i="3"/>
  <c r="X99" i="3" s="1"/>
  <c r="R214" i="4" s="1"/>
  <c r="CA99" i="3"/>
  <c r="Z99" i="3" s="1"/>
  <c r="T214" i="4" s="1"/>
  <c r="BV99" i="3"/>
  <c r="U99" i="3" s="1"/>
  <c r="O214" i="4" s="1"/>
  <c r="CH99" i="3"/>
  <c r="CC99" i="3"/>
  <c r="AB99" i="3" s="1"/>
  <c r="V214" i="4" s="1"/>
  <c r="BW99" i="3"/>
  <c r="V99" i="3" s="1"/>
  <c r="P214" i="4" s="1"/>
  <c r="BU99" i="3"/>
  <c r="P99" i="3" s="1"/>
  <c r="I214" i="4" s="1"/>
  <c r="CE99" i="3"/>
  <c r="AD99" i="3" s="1"/>
  <c r="X214" i="4" s="1"/>
  <c r="BZ99" i="3"/>
  <c r="Y99" i="3" s="1"/>
  <c r="S214" i="4" s="1"/>
  <c r="CF162" i="3"/>
  <c r="AE162" i="3" s="1"/>
  <c r="Y232" i="4" s="1"/>
  <c r="CB162" i="3"/>
  <c r="AA162" i="3" s="1"/>
  <c r="U232" i="4" s="1"/>
  <c r="BX162" i="3"/>
  <c r="W162" i="3" s="1"/>
  <c r="Q232" i="4" s="1"/>
  <c r="CH162" i="3"/>
  <c r="CC162" i="3"/>
  <c r="AB162" i="3" s="1"/>
  <c r="V232" i="4" s="1"/>
  <c r="BW162" i="3"/>
  <c r="V162" i="3" s="1"/>
  <c r="P232" i="4" s="1"/>
  <c r="BY162" i="3"/>
  <c r="X162" i="3" s="1"/>
  <c r="R232" i="4" s="1"/>
  <c r="CI162" i="3"/>
  <c r="CA162" i="3"/>
  <c r="Z162" i="3" s="1"/>
  <c r="T232" i="4" s="1"/>
  <c r="BU162" i="3"/>
  <c r="P162" i="3" s="1"/>
  <c r="I232" i="4" s="1"/>
  <c r="CE162" i="3"/>
  <c r="AD162" i="3" s="1"/>
  <c r="X232" i="4" s="1"/>
  <c r="CG162" i="3"/>
  <c r="BZ162" i="3"/>
  <c r="Y162" i="3" s="1"/>
  <c r="S232" i="4" s="1"/>
  <c r="CD162" i="3"/>
  <c r="AC162" i="3" s="1"/>
  <c r="W232" i="4" s="1"/>
  <c r="BV162" i="3"/>
  <c r="U162" i="3" s="1"/>
  <c r="O232" i="4" s="1"/>
  <c r="CH101" i="3"/>
  <c r="CD101" i="3"/>
  <c r="AC101" i="3" s="1"/>
  <c r="W215" i="4" s="1"/>
  <c r="BZ101" i="3"/>
  <c r="Y101" i="3" s="1"/>
  <c r="S215" i="4" s="1"/>
  <c r="BV101" i="3"/>
  <c r="U101" i="3" s="1"/>
  <c r="O215" i="4" s="1"/>
  <c r="CI101" i="3"/>
  <c r="BX101" i="3"/>
  <c r="W101" i="3" s="1"/>
  <c r="Q215" i="4" s="1"/>
  <c r="CF101" i="3"/>
  <c r="AE101" i="3" s="1"/>
  <c r="Y215" i="4" s="1"/>
  <c r="CA101" i="3"/>
  <c r="Z101" i="3" s="1"/>
  <c r="T215" i="4" s="1"/>
  <c r="BU101" i="3"/>
  <c r="P101" i="3" s="1"/>
  <c r="I215" i="4" s="1"/>
  <c r="CC101" i="3"/>
  <c r="AB101" i="3" s="1"/>
  <c r="V215" i="4" s="1"/>
  <c r="CE101" i="3"/>
  <c r="AD101" i="3" s="1"/>
  <c r="X215" i="4" s="1"/>
  <c r="BY101" i="3"/>
  <c r="X101" i="3" s="1"/>
  <c r="R215" i="4" s="1"/>
  <c r="CG101" i="3"/>
  <c r="CB101" i="3"/>
  <c r="AA101" i="3" s="1"/>
  <c r="U215" i="4" s="1"/>
  <c r="BW101" i="3"/>
  <c r="V101" i="3" s="1"/>
  <c r="P215" i="4" s="1"/>
  <c r="CF146" i="3"/>
  <c r="AE146" i="3" s="1"/>
  <c r="Y208" i="4" s="1"/>
  <c r="CB146" i="3"/>
  <c r="AA146" i="3" s="1"/>
  <c r="U208" i="4" s="1"/>
  <c r="BX146" i="3"/>
  <c r="W146" i="3" s="1"/>
  <c r="Q208" i="4" s="1"/>
  <c r="CH146" i="3"/>
  <c r="CC146" i="3"/>
  <c r="AB146" i="3" s="1"/>
  <c r="V208" i="4" s="1"/>
  <c r="BW146" i="3"/>
  <c r="V146" i="3" s="1"/>
  <c r="P208" i="4" s="1"/>
  <c r="CD146" i="3"/>
  <c r="AC146" i="3" s="1"/>
  <c r="W208" i="4" s="1"/>
  <c r="CG146" i="3"/>
  <c r="BZ146" i="3"/>
  <c r="Y146" i="3" s="1"/>
  <c r="S208" i="4" s="1"/>
  <c r="BV146" i="3"/>
  <c r="U146" i="3" s="1"/>
  <c r="O208" i="4" s="1"/>
  <c r="CE146" i="3"/>
  <c r="AD146" i="3" s="1"/>
  <c r="X208" i="4" s="1"/>
  <c r="BY146" i="3"/>
  <c r="X146" i="3" s="1"/>
  <c r="R208" i="4" s="1"/>
  <c r="CI146" i="3"/>
  <c r="CA146" i="3"/>
  <c r="Z146" i="3" s="1"/>
  <c r="T208" i="4" s="1"/>
  <c r="BU146" i="3"/>
  <c r="P146" i="3" s="1"/>
  <c r="I208" i="4" s="1"/>
  <c r="CH105" i="3"/>
  <c r="CD105" i="3"/>
  <c r="AC105" i="3" s="1"/>
  <c r="W252" i="4" s="1"/>
  <c r="BZ105" i="3"/>
  <c r="Y105" i="3" s="1"/>
  <c r="S252" i="4" s="1"/>
  <c r="BV105" i="3"/>
  <c r="U105" i="3" s="1"/>
  <c r="O252" i="4" s="1"/>
  <c r="CB105" i="3"/>
  <c r="AA105" i="3" s="1"/>
  <c r="U252" i="4" s="1"/>
  <c r="CE105" i="3"/>
  <c r="AD105" i="3" s="1"/>
  <c r="X252" i="4" s="1"/>
  <c r="BY105" i="3"/>
  <c r="X105" i="3" s="1"/>
  <c r="R252" i="4" s="1"/>
  <c r="CG105" i="3"/>
  <c r="BW105" i="3"/>
  <c r="V105" i="3" s="1"/>
  <c r="P252" i="4" s="1"/>
  <c r="CI105" i="3"/>
  <c r="CC105" i="3"/>
  <c r="AB105" i="3" s="1"/>
  <c r="V252" i="4" s="1"/>
  <c r="BX105" i="3"/>
  <c r="W105" i="3" s="1"/>
  <c r="Q252" i="4" s="1"/>
  <c r="CF105" i="3"/>
  <c r="AE105" i="3" s="1"/>
  <c r="Y252" i="4" s="1"/>
  <c r="CA105" i="3"/>
  <c r="Z105" i="3" s="1"/>
  <c r="T252" i="4" s="1"/>
  <c r="BU105" i="3"/>
  <c r="P105" i="3" s="1"/>
  <c r="I252" i="4" s="1"/>
  <c r="CH168" i="3"/>
  <c r="CD168" i="3"/>
  <c r="AC168" i="3" s="1"/>
  <c r="W246" i="4" s="1"/>
  <c r="BZ168" i="3"/>
  <c r="Y168" i="3" s="1"/>
  <c r="S246" i="4" s="1"/>
  <c r="BV168" i="3"/>
  <c r="U168" i="3" s="1"/>
  <c r="O246" i="4" s="1"/>
  <c r="CI168" i="3"/>
  <c r="CC168" i="3"/>
  <c r="AB168" i="3" s="1"/>
  <c r="V246" i="4" s="1"/>
  <c r="BX168" i="3"/>
  <c r="W168" i="3" s="1"/>
  <c r="Q246" i="4" s="1"/>
  <c r="CA168" i="3"/>
  <c r="Z168" i="3" s="1"/>
  <c r="T246" i="4" s="1"/>
  <c r="CE168" i="3"/>
  <c r="AD168" i="3" s="1"/>
  <c r="X246" i="4" s="1"/>
  <c r="BW168" i="3"/>
  <c r="V168" i="3" s="1"/>
  <c r="P246" i="4" s="1"/>
  <c r="CG168" i="3"/>
  <c r="CB168" i="3"/>
  <c r="AA168" i="3" s="1"/>
  <c r="U246" i="4" s="1"/>
  <c r="BU168" i="3"/>
  <c r="P168" i="3" s="1"/>
  <c r="I246" i="4" s="1"/>
  <c r="CF168" i="3"/>
  <c r="AE168" i="3" s="1"/>
  <c r="Y246" i="4" s="1"/>
  <c r="BY168" i="3"/>
  <c r="X168" i="3" s="1"/>
  <c r="R246" i="4" s="1"/>
  <c r="CI122" i="3"/>
  <c r="CE122" i="3"/>
  <c r="AD122" i="3" s="1"/>
  <c r="X90" i="4" s="1"/>
  <c r="CA122" i="3"/>
  <c r="Z122" i="3" s="1"/>
  <c r="T90" i="4" s="1"/>
  <c r="BW122" i="3"/>
  <c r="V122" i="3" s="1"/>
  <c r="P90" i="4" s="1"/>
  <c r="CH122" i="3"/>
  <c r="CF122" i="3"/>
  <c r="AE122" i="3" s="1"/>
  <c r="Y90" i="4" s="1"/>
  <c r="BZ122" i="3"/>
  <c r="Y122" i="3" s="1"/>
  <c r="S90" i="4" s="1"/>
  <c r="BU122" i="3"/>
  <c r="P122" i="3" s="1"/>
  <c r="I90" i="4" s="1"/>
  <c r="CC122" i="3"/>
  <c r="AB122" i="3" s="1"/>
  <c r="V90" i="4" s="1"/>
  <c r="BX122" i="3"/>
  <c r="W122" i="3" s="1"/>
  <c r="Q90" i="4" s="1"/>
  <c r="CD122" i="3"/>
  <c r="AC122" i="3" s="1"/>
  <c r="W90" i="4" s="1"/>
  <c r="BY122" i="3"/>
  <c r="X122" i="3" s="1"/>
  <c r="R90" i="4" s="1"/>
  <c r="CG122" i="3"/>
  <c r="CB122" i="3"/>
  <c r="AA122" i="3" s="1"/>
  <c r="U90" i="4" s="1"/>
  <c r="BV122" i="3"/>
  <c r="U122" i="3" s="1"/>
  <c r="O90" i="4" s="1"/>
  <c r="CF126" i="3"/>
  <c r="AE126" i="3" s="1"/>
  <c r="Y82" i="4" s="1"/>
  <c r="CB126" i="3"/>
  <c r="AA126" i="3" s="1"/>
  <c r="U82" i="4" s="1"/>
  <c r="BX126" i="3"/>
  <c r="W126" i="3" s="1"/>
  <c r="Q82" i="4" s="1"/>
  <c r="CI126" i="3"/>
  <c r="CD126" i="3"/>
  <c r="AC126" i="3" s="1"/>
  <c r="W82" i="4" s="1"/>
  <c r="BY126" i="3"/>
  <c r="X126" i="3" s="1"/>
  <c r="R82" i="4" s="1"/>
  <c r="CE126" i="3"/>
  <c r="AD126" i="3" s="1"/>
  <c r="X82" i="4" s="1"/>
  <c r="CH126" i="3"/>
  <c r="CA126" i="3"/>
  <c r="Z126" i="3" s="1"/>
  <c r="T82" i="4" s="1"/>
  <c r="BU126" i="3"/>
  <c r="P126" i="3" s="1"/>
  <c r="I82" i="4" s="1"/>
  <c r="BW126" i="3"/>
  <c r="V126" i="3" s="1"/>
  <c r="P82" i="4" s="1"/>
  <c r="CG126" i="3"/>
  <c r="BZ126" i="3"/>
  <c r="Y126" i="3" s="1"/>
  <c r="S82" i="4" s="1"/>
  <c r="CC126" i="3"/>
  <c r="AB126" i="3" s="1"/>
  <c r="V82" i="4" s="1"/>
  <c r="BV126" i="3"/>
  <c r="U126" i="3" s="1"/>
  <c r="O82" i="4" s="1"/>
  <c r="CI210" i="3"/>
  <c r="CE210" i="3"/>
  <c r="AD210" i="3" s="1"/>
  <c r="X281" i="4" s="1"/>
  <c r="CA210" i="3"/>
  <c r="Z210" i="3" s="1"/>
  <c r="T281" i="4" s="1"/>
  <c r="BW210" i="3"/>
  <c r="V210" i="3" s="1"/>
  <c r="P281" i="4" s="1"/>
  <c r="CH210" i="3"/>
  <c r="CC210" i="3"/>
  <c r="AB210" i="3" s="1"/>
  <c r="V281" i="4" s="1"/>
  <c r="BX210" i="3"/>
  <c r="W210" i="3" s="1"/>
  <c r="Q281" i="4" s="1"/>
  <c r="CF210" i="3"/>
  <c r="AE210" i="3" s="1"/>
  <c r="Y281" i="4" s="1"/>
  <c r="BY210" i="3"/>
  <c r="X210" i="3" s="1"/>
  <c r="R281" i="4" s="1"/>
  <c r="CB210" i="3"/>
  <c r="AA210" i="3" s="1"/>
  <c r="U281" i="4" s="1"/>
  <c r="CG210" i="3"/>
  <c r="BU210" i="3"/>
  <c r="P210" i="3" s="1"/>
  <c r="I281" i="4" s="1"/>
  <c r="BZ210" i="3"/>
  <c r="Y210" i="3" s="1"/>
  <c r="S281" i="4" s="1"/>
  <c r="CD210" i="3"/>
  <c r="AC210" i="3" s="1"/>
  <c r="W281" i="4" s="1"/>
  <c r="BV210" i="3"/>
  <c r="U210" i="3" s="1"/>
  <c r="O281" i="4" s="1"/>
  <c r="CF219" i="3"/>
  <c r="AE219" i="3" s="1"/>
  <c r="Y284" i="4" s="1"/>
  <c r="CB219" i="3"/>
  <c r="AA219" i="3" s="1"/>
  <c r="U284" i="4" s="1"/>
  <c r="BX219" i="3"/>
  <c r="W219" i="3" s="1"/>
  <c r="Q284" i="4" s="1"/>
  <c r="CG219" i="3"/>
  <c r="CA219" i="3"/>
  <c r="Z219" i="3" s="1"/>
  <c r="T284" i="4" s="1"/>
  <c r="BV219" i="3"/>
  <c r="U219" i="3" s="1"/>
  <c r="O284" i="4" s="1"/>
  <c r="CE219" i="3"/>
  <c r="AD219" i="3" s="1"/>
  <c r="X284" i="4" s="1"/>
  <c r="BY219" i="3"/>
  <c r="X219" i="3" s="1"/>
  <c r="R284" i="4" s="1"/>
  <c r="CI219" i="3"/>
  <c r="BZ219" i="3"/>
  <c r="Y219" i="3" s="1"/>
  <c r="S284" i="4" s="1"/>
  <c r="BW219" i="3"/>
  <c r="V219" i="3" s="1"/>
  <c r="P284" i="4" s="1"/>
  <c r="CD219" i="3"/>
  <c r="AC219" i="3" s="1"/>
  <c r="W284" i="4" s="1"/>
  <c r="CH219" i="3"/>
  <c r="BU219" i="3"/>
  <c r="P219" i="3" s="1"/>
  <c r="I284" i="4" s="1"/>
  <c r="CC219" i="3"/>
  <c r="AB219" i="3" s="1"/>
  <c r="V284" i="4" s="1"/>
  <c r="CH180" i="3"/>
  <c r="CD180" i="3"/>
  <c r="AC180" i="3" s="1"/>
  <c r="BZ180" i="3"/>
  <c r="Y180" i="3" s="1"/>
  <c r="BV180" i="3"/>
  <c r="U180" i="3" s="1"/>
  <c r="CE180" i="3"/>
  <c r="AD180" i="3" s="1"/>
  <c r="BY180" i="3"/>
  <c r="X180" i="3" s="1"/>
  <c r="BX180" i="3"/>
  <c r="W180" i="3" s="1"/>
  <c r="CI180" i="3"/>
  <c r="CB180" i="3"/>
  <c r="AA180" i="3" s="1"/>
  <c r="BU180" i="3"/>
  <c r="P180" i="3" s="1"/>
  <c r="CF180" i="3"/>
  <c r="AE180" i="3" s="1"/>
  <c r="CG180" i="3"/>
  <c r="CA180" i="3"/>
  <c r="Z180" i="3" s="1"/>
  <c r="CC180" i="3"/>
  <c r="AB180" i="3" s="1"/>
  <c r="BW180" i="3"/>
  <c r="V180" i="3" s="1"/>
  <c r="CF211" i="3"/>
  <c r="AE211" i="3" s="1"/>
  <c r="Y288" i="4" s="1"/>
  <c r="CB211" i="3"/>
  <c r="AA211" i="3" s="1"/>
  <c r="U288" i="4" s="1"/>
  <c r="BX211" i="3"/>
  <c r="W211" i="3" s="1"/>
  <c r="Q288" i="4" s="1"/>
  <c r="CI211" i="3"/>
  <c r="CD211" i="3"/>
  <c r="AC211" i="3" s="1"/>
  <c r="W288" i="4" s="1"/>
  <c r="BY211" i="3"/>
  <c r="X211" i="3" s="1"/>
  <c r="R288" i="4" s="1"/>
  <c r="CE211" i="3"/>
  <c r="AD211" i="3" s="1"/>
  <c r="X288" i="4" s="1"/>
  <c r="BW211" i="3"/>
  <c r="V211" i="3" s="1"/>
  <c r="P288" i="4" s="1"/>
  <c r="CG211" i="3"/>
  <c r="BV211" i="3"/>
  <c r="U211" i="3" s="1"/>
  <c r="O288" i="4" s="1"/>
  <c r="BZ211" i="3"/>
  <c r="Y211" i="3" s="1"/>
  <c r="S288" i="4" s="1"/>
  <c r="CC211" i="3"/>
  <c r="AB211" i="3" s="1"/>
  <c r="V288" i="4" s="1"/>
  <c r="CA211" i="3"/>
  <c r="Z211" i="3" s="1"/>
  <c r="T288" i="4" s="1"/>
  <c r="CH211" i="3"/>
  <c r="BU211" i="3"/>
  <c r="P211" i="3" s="1"/>
  <c r="I288" i="4" s="1"/>
  <c r="CH12" i="3"/>
  <c r="CD12" i="3"/>
  <c r="AC12" i="3" s="1"/>
  <c r="W79" i="4" s="1"/>
  <c r="BZ12" i="3"/>
  <c r="Y12" i="3" s="1"/>
  <c r="S79" i="4" s="1"/>
  <c r="BV12" i="3"/>
  <c r="U12" i="3" s="1"/>
  <c r="O79" i="4" s="1"/>
  <c r="CF12" i="3"/>
  <c r="AE12" i="3" s="1"/>
  <c r="Y79" i="4" s="1"/>
  <c r="BU12" i="3"/>
  <c r="P12" i="3" s="1"/>
  <c r="I79" i="4" s="1"/>
  <c r="CI12" i="3"/>
  <c r="CC12" i="3"/>
  <c r="AB12" i="3" s="1"/>
  <c r="V79" i="4" s="1"/>
  <c r="BX12" i="3"/>
  <c r="W12" i="3" s="1"/>
  <c r="Q79" i="4" s="1"/>
  <c r="CG12" i="3"/>
  <c r="BW12" i="3"/>
  <c r="V12" i="3" s="1"/>
  <c r="P79" i="4" s="1"/>
  <c r="CA12" i="3"/>
  <c r="Z12" i="3" s="1"/>
  <c r="T79" i="4" s="1"/>
  <c r="CB12" i="3"/>
  <c r="AA12" i="3" s="1"/>
  <c r="U79" i="4" s="1"/>
  <c r="CE12" i="3"/>
  <c r="AD12" i="3" s="1"/>
  <c r="X79" i="4" s="1"/>
  <c r="BY12" i="3"/>
  <c r="X12" i="3" s="1"/>
  <c r="R79" i="4" s="1"/>
  <c r="CG100" i="3"/>
  <c r="CC100" i="3"/>
  <c r="AB100" i="3" s="1"/>
  <c r="V216" i="4" s="1"/>
  <c r="BY100" i="3"/>
  <c r="X100" i="3" s="1"/>
  <c r="R216" i="4" s="1"/>
  <c r="BU100" i="3"/>
  <c r="P100" i="3" s="1"/>
  <c r="I216" i="4" s="1"/>
  <c r="CB100" i="3"/>
  <c r="AA100" i="3" s="1"/>
  <c r="U216" i="4" s="1"/>
  <c r="CE100" i="3"/>
  <c r="AD100" i="3" s="1"/>
  <c r="X216" i="4" s="1"/>
  <c r="BZ100" i="3"/>
  <c r="Y100" i="3" s="1"/>
  <c r="S216" i="4" s="1"/>
  <c r="CH100" i="3"/>
  <c r="BW100" i="3"/>
  <c r="V100" i="3" s="1"/>
  <c r="P216" i="4" s="1"/>
  <c r="CI100" i="3"/>
  <c r="CD100" i="3"/>
  <c r="AC100" i="3" s="1"/>
  <c r="W216" i="4" s="1"/>
  <c r="BX100" i="3"/>
  <c r="W100" i="3" s="1"/>
  <c r="Q216" i="4" s="1"/>
  <c r="CA100" i="3"/>
  <c r="Z100" i="3" s="1"/>
  <c r="T216" i="4" s="1"/>
  <c r="BV100" i="3"/>
  <c r="U100" i="3" s="1"/>
  <c r="O216" i="4" s="1"/>
  <c r="CF100" i="3"/>
  <c r="AE100" i="3" s="1"/>
  <c r="Y216" i="4" s="1"/>
  <c r="CF119" i="3"/>
  <c r="AE119" i="3" s="1"/>
  <c r="Y81" i="4" s="1"/>
  <c r="CB119" i="3"/>
  <c r="AA119" i="3" s="1"/>
  <c r="U81" i="4" s="1"/>
  <c r="BX119" i="3"/>
  <c r="W119" i="3" s="1"/>
  <c r="Q81" i="4" s="1"/>
  <c r="CE119" i="3"/>
  <c r="AD119" i="3" s="1"/>
  <c r="X81" i="4" s="1"/>
  <c r="BU119" i="3"/>
  <c r="P119" i="3" s="1"/>
  <c r="I81" i="4" s="1"/>
  <c r="CH119" i="3"/>
  <c r="CC119" i="3"/>
  <c r="AB119" i="3" s="1"/>
  <c r="V81" i="4" s="1"/>
  <c r="BW119" i="3"/>
  <c r="V119" i="3" s="1"/>
  <c r="P81" i="4" s="1"/>
  <c r="BZ119" i="3"/>
  <c r="Y119" i="3" s="1"/>
  <c r="S81" i="4" s="1"/>
  <c r="CG119" i="3"/>
  <c r="CA119" i="3"/>
  <c r="Z119" i="3" s="1"/>
  <c r="T81" i="4" s="1"/>
  <c r="BV119" i="3"/>
  <c r="U119" i="3" s="1"/>
  <c r="O81" i="4" s="1"/>
  <c r="CI119" i="3"/>
  <c r="CD119" i="3"/>
  <c r="AC119" i="3" s="1"/>
  <c r="W81" i="4" s="1"/>
  <c r="BY119" i="3"/>
  <c r="X119" i="3" s="1"/>
  <c r="R81" i="4" s="1"/>
  <c r="CG127" i="3"/>
  <c r="CC127" i="3"/>
  <c r="AB127" i="3" s="1"/>
  <c r="V83" i="4" s="1"/>
  <c r="BY127" i="3"/>
  <c r="X127" i="3" s="1"/>
  <c r="R83" i="4" s="1"/>
  <c r="BU127" i="3"/>
  <c r="P127" i="3" s="1"/>
  <c r="I83" i="4" s="1"/>
  <c r="CE127" i="3"/>
  <c r="AD127" i="3" s="1"/>
  <c r="X83" i="4" s="1"/>
  <c r="BZ127" i="3"/>
  <c r="Y127" i="3" s="1"/>
  <c r="S83" i="4" s="1"/>
  <c r="CD127" i="3"/>
  <c r="AC127" i="3" s="1"/>
  <c r="W83" i="4" s="1"/>
  <c r="CH127" i="3"/>
  <c r="CA127" i="3"/>
  <c r="Z127" i="3" s="1"/>
  <c r="T83" i="4" s="1"/>
  <c r="BW127" i="3"/>
  <c r="V127" i="3" s="1"/>
  <c r="P83" i="4" s="1"/>
  <c r="CF127" i="3"/>
  <c r="AE127" i="3" s="1"/>
  <c r="Y83" i="4" s="1"/>
  <c r="BX127" i="3"/>
  <c r="W127" i="3" s="1"/>
  <c r="Q83" i="4" s="1"/>
  <c r="CI127" i="3"/>
  <c r="CB127" i="3"/>
  <c r="AA127" i="3" s="1"/>
  <c r="U83" i="4" s="1"/>
  <c r="BV127" i="3"/>
  <c r="U127" i="3" s="1"/>
  <c r="O83" i="4" s="1"/>
  <c r="CH136" i="3"/>
  <c r="CD136" i="3"/>
  <c r="AC136" i="3" s="1"/>
  <c r="W106" i="4" s="1"/>
  <c r="BZ136" i="3"/>
  <c r="Y136" i="3" s="1"/>
  <c r="S106" i="4" s="1"/>
  <c r="BV136" i="3"/>
  <c r="U136" i="3" s="1"/>
  <c r="O106" i="4" s="1"/>
  <c r="CI136" i="3"/>
  <c r="CC136" i="3"/>
  <c r="AB136" i="3" s="1"/>
  <c r="V106" i="4" s="1"/>
  <c r="BX136" i="3"/>
  <c r="W136" i="3" s="1"/>
  <c r="Q106" i="4" s="1"/>
  <c r="BW136" i="3"/>
  <c r="V136" i="3" s="1"/>
  <c r="P106" i="4" s="1"/>
  <c r="CG136" i="3"/>
  <c r="CA136" i="3"/>
  <c r="Z136" i="3" s="1"/>
  <c r="T106" i="4" s="1"/>
  <c r="CE136" i="3"/>
  <c r="AD136" i="3" s="1"/>
  <c r="X106" i="4" s="1"/>
  <c r="CF136" i="3"/>
  <c r="AE136" i="3" s="1"/>
  <c r="Y106" i="4" s="1"/>
  <c r="BY136" i="3"/>
  <c r="X136" i="3" s="1"/>
  <c r="R106" i="4" s="1"/>
  <c r="CB136" i="3"/>
  <c r="AA136" i="3" s="1"/>
  <c r="U106" i="4" s="1"/>
  <c r="BU136" i="3"/>
  <c r="P136" i="3" s="1"/>
  <c r="I106" i="4" s="1"/>
  <c r="CI145" i="3"/>
  <c r="CE145" i="3"/>
  <c r="AD145" i="3" s="1"/>
  <c r="X207" i="4" s="1"/>
  <c r="CA145" i="3"/>
  <c r="Z145" i="3" s="1"/>
  <c r="T207" i="4" s="1"/>
  <c r="BW145" i="3"/>
  <c r="V145" i="3" s="1"/>
  <c r="P207" i="4" s="1"/>
  <c r="CG145" i="3"/>
  <c r="CB145" i="3"/>
  <c r="AA145" i="3" s="1"/>
  <c r="U207" i="4" s="1"/>
  <c r="BV145" i="3"/>
  <c r="U145" i="3" s="1"/>
  <c r="O207" i="4" s="1"/>
  <c r="CD145" i="3"/>
  <c r="AC145" i="3" s="1"/>
  <c r="W207" i="4" s="1"/>
  <c r="CH145" i="3"/>
  <c r="BZ145" i="3"/>
  <c r="Y145" i="3" s="1"/>
  <c r="S207" i="4" s="1"/>
  <c r="BX145" i="3"/>
  <c r="W145" i="3" s="1"/>
  <c r="Q207" i="4" s="1"/>
  <c r="CF145" i="3"/>
  <c r="AE145" i="3" s="1"/>
  <c r="Y207" i="4" s="1"/>
  <c r="BY145" i="3"/>
  <c r="X145" i="3" s="1"/>
  <c r="R207" i="4" s="1"/>
  <c r="CC145" i="3"/>
  <c r="AB145" i="3" s="1"/>
  <c r="V207" i="4" s="1"/>
  <c r="BU145" i="3"/>
  <c r="P145" i="3" s="1"/>
  <c r="I207" i="4" s="1"/>
  <c r="CF154" i="3"/>
  <c r="AE154" i="3" s="1"/>
  <c r="Y230" i="4" s="1"/>
  <c r="CB154" i="3"/>
  <c r="AA154" i="3" s="1"/>
  <c r="U230" i="4" s="1"/>
  <c r="BX154" i="3"/>
  <c r="W154" i="3" s="1"/>
  <c r="Q230" i="4" s="1"/>
  <c r="CE154" i="3"/>
  <c r="AD154" i="3" s="1"/>
  <c r="X230" i="4" s="1"/>
  <c r="BZ154" i="3"/>
  <c r="Y154" i="3" s="1"/>
  <c r="S230" i="4" s="1"/>
  <c r="BU154" i="3"/>
  <c r="P154" i="3" s="1"/>
  <c r="I230" i="4" s="1"/>
  <c r="BW154" i="3"/>
  <c r="V154" i="3" s="1"/>
  <c r="P230" i="4" s="1"/>
  <c r="CH154" i="3"/>
  <c r="CA154" i="3"/>
  <c r="Z154" i="3" s="1"/>
  <c r="T230" i="4" s="1"/>
  <c r="CD154" i="3"/>
  <c r="AC154" i="3" s="1"/>
  <c r="W230" i="4" s="1"/>
  <c r="CG154" i="3"/>
  <c r="BY154" i="3"/>
  <c r="X154" i="3" s="1"/>
  <c r="R230" i="4" s="1"/>
  <c r="CI154" i="3"/>
  <c r="CC154" i="3"/>
  <c r="AB154" i="3" s="1"/>
  <c r="V230" i="4" s="1"/>
  <c r="BV154" i="3"/>
  <c r="U154" i="3" s="1"/>
  <c r="O230" i="4" s="1"/>
  <c r="CG163" i="3"/>
  <c r="CC163" i="3"/>
  <c r="AB163" i="3" s="1"/>
  <c r="V241" i="4" s="1"/>
  <c r="BY163" i="3"/>
  <c r="X163" i="3" s="1"/>
  <c r="R241" i="4" s="1"/>
  <c r="BU163" i="3"/>
  <c r="P163" i="3" s="1"/>
  <c r="I241" i="4" s="1"/>
  <c r="CI163" i="3"/>
  <c r="CD163" i="3"/>
  <c r="AC163" i="3" s="1"/>
  <c r="W241" i="4" s="1"/>
  <c r="BX163" i="3"/>
  <c r="W163" i="3" s="1"/>
  <c r="Q241" i="4" s="1"/>
  <c r="BW163" i="3"/>
  <c r="V163" i="3" s="1"/>
  <c r="P241" i="4" s="1"/>
  <c r="CH163" i="3"/>
  <c r="CA163" i="3"/>
  <c r="Z163" i="3" s="1"/>
  <c r="T241" i="4" s="1"/>
  <c r="CE163" i="3"/>
  <c r="AD163" i="3" s="1"/>
  <c r="X241" i="4" s="1"/>
  <c r="CF163" i="3"/>
  <c r="AE163" i="3" s="1"/>
  <c r="Y241" i="4" s="1"/>
  <c r="BZ163" i="3"/>
  <c r="Y163" i="3" s="1"/>
  <c r="S241" i="4" s="1"/>
  <c r="CB163" i="3"/>
  <c r="AA163" i="3" s="1"/>
  <c r="U241" i="4" s="1"/>
  <c r="BV163" i="3"/>
  <c r="U163" i="3" s="1"/>
  <c r="O241" i="4" s="1"/>
  <c r="CG171" i="3"/>
  <c r="CC171" i="3"/>
  <c r="AB171" i="3" s="1"/>
  <c r="V243" i="4" s="1"/>
  <c r="BY171" i="3"/>
  <c r="X171" i="3" s="1"/>
  <c r="R243" i="4" s="1"/>
  <c r="BU171" i="3"/>
  <c r="P171" i="3" s="1"/>
  <c r="I243" i="4" s="1"/>
  <c r="CF171" i="3"/>
  <c r="AE171" i="3" s="1"/>
  <c r="Y243" i="4" s="1"/>
  <c r="CA171" i="3"/>
  <c r="Z171" i="3" s="1"/>
  <c r="T243" i="4" s="1"/>
  <c r="BV171" i="3"/>
  <c r="U171" i="3" s="1"/>
  <c r="O243" i="4" s="1"/>
  <c r="CE171" i="3"/>
  <c r="AD171" i="3" s="1"/>
  <c r="X243" i="4" s="1"/>
  <c r="CI171" i="3"/>
  <c r="CB171" i="3"/>
  <c r="AA171" i="3" s="1"/>
  <c r="U243" i="4" s="1"/>
  <c r="BX171" i="3"/>
  <c r="W171" i="3" s="1"/>
  <c r="Q243" i="4" s="1"/>
  <c r="CH171" i="3"/>
  <c r="BZ171" i="3"/>
  <c r="Y171" i="3" s="1"/>
  <c r="S243" i="4" s="1"/>
  <c r="CD171" i="3"/>
  <c r="AC171" i="3" s="1"/>
  <c r="W243" i="4" s="1"/>
  <c r="BW171" i="3"/>
  <c r="V171" i="3" s="1"/>
  <c r="P243" i="4" s="1"/>
  <c r="CG139" i="3"/>
  <c r="CC139" i="3"/>
  <c r="AB139" i="3" s="1"/>
  <c r="V103" i="4" s="1"/>
  <c r="BY139" i="3"/>
  <c r="X139" i="3" s="1"/>
  <c r="R103" i="4" s="1"/>
  <c r="BU139" i="3"/>
  <c r="P139" i="3" s="1"/>
  <c r="I103" i="4" s="1"/>
  <c r="CF139" i="3"/>
  <c r="AE139" i="3" s="1"/>
  <c r="Y103" i="4" s="1"/>
  <c r="CA139" i="3"/>
  <c r="Z139" i="3" s="1"/>
  <c r="T103" i="4" s="1"/>
  <c r="BV139" i="3"/>
  <c r="U139" i="3" s="1"/>
  <c r="O103" i="4" s="1"/>
  <c r="CB139" i="3"/>
  <c r="AA139" i="3" s="1"/>
  <c r="U103" i="4" s="1"/>
  <c r="CE139" i="3"/>
  <c r="AD139" i="3" s="1"/>
  <c r="X103" i="4" s="1"/>
  <c r="BX139" i="3"/>
  <c r="W139" i="3" s="1"/>
  <c r="Q103" i="4" s="1"/>
  <c r="CI139" i="3"/>
  <c r="CD139" i="3"/>
  <c r="AC139" i="3" s="1"/>
  <c r="W103" i="4" s="1"/>
  <c r="BW139" i="3"/>
  <c r="V139" i="3" s="1"/>
  <c r="P103" i="4" s="1"/>
  <c r="CH139" i="3"/>
  <c r="BZ139" i="3"/>
  <c r="Y139" i="3" s="1"/>
  <c r="S103" i="4" s="1"/>
  <c r="CF227" i="3"/>
  <c r="AE227" i="3" s="1"/>
  <c r="Y311" i="4" s="1"/>
  <c r="CB227" i="3"/>
  <c r="AA227" i="3" s="1"/>
  <c r="U311" i="4" s="1"/>
  <c r="BX227" i="3"/>
  <c r="W227" i="3" s="1"/>
  <c r="Q311" i="4" s="1"/>
  <c r="CI227" i="3"/>
  <c r="CD227" i="3"/>
  <c r="AC227" i="3" s="1"/>
  <c r="W311" i="4" s="1"/>
  <c r="BY227" i="3"/>
  <c r="X227" i="3" s="1"/>
  <c r="R311" i="4" s="1"/>
  <c r="CG227" i="3"/>
  <c r="BZ227" i="3"/>
  <c r="Y227" i="3" s="1"/>
  <c r="S311" i="4" s="1"/>
  <c r="CC227" i="3"/>
  <c r="AB227" i="3" s="1"/>
  <c r="V311" i="4" s="1"/>
  <c r="BU227" i="3"/>
  <c r="P227" i="3" s="1"/>
  <c r="I311" i="4" s="1"/>
  <c r="BW227" i="3"/>
  <c r="V227" i="3" s="1"/>
  <c r="P311" i="4" s="1"/>
  <c r="CE227" i="3"/>
  <c r="AD227" i="3" s="1"/>
  <c r="X311" i="4" s="1"/>
  <c r="CA227" i="3"/>
  <c r="Z227" i="3" s="1"/>
  <c r="T311" i="4" s="1"/>
  <c r="CH227" i="3"/>
  <c r="BV227" i="3"/>
  <c r="U227" i="3" s="1"/>
  <c r="O311" i="4" s="1"/>
  <c r="CI198" i="3"/>
  <c r="CE198" i="3"/>
  <c r="AD198" i="3" s="1"/>
  <c r="X293" i="4" s="1"/>
  <c r="CA198" i="3"/>
  <c r="Z198" i="3" s="1"/>
  <c r="T293" i="4" s="1"/>
  <c r="BW198" i="3"/>
  <c r="V198" i="3" s="1"/>
  <c r="P293" i="4" s="1"/>
  <c r="CG198" i="3"/>
  <c r="CB198" i="3"/>
  <c r="AA198" i="3" s="1"/>
  <c r="U293" i="4" s="1"/>
  <c r="BV198" i="3"/>
  <c r="U198" i="3" s="1"/>
  <c r="O293" i="4" s="1"/>
  <c r="CH198" i="3"/>
  <c r="BZ198" i="3"/>
  <c r="Y198" i="3" s="1"/>
  <c r="S293" i="4" s="1"/>
  <c r="CC198" i="3"/>
  <c r="AB198" i="3" s="1"/>
  <c r="V293" i="4" s="1"/>
  <c r="CD198" i="3"/>
  <c r="AC198" i="3" s="1"/>
  <c r="W293" i="4" s="1"/>
  <c r="BX198" i="3"/>
  <c r="W198" i="3" s="1"/>
  <c r="Q293" i="4" s="1"/>
  <c r="CF198" i="3"/>
  <c r="AE198" i="3" s="1"/>
  <c r="Y293" i="4" s="1"/>
  <c r="BU198" i="3"/>
  <c r="P198" i="3" s="1"/>
  <c r="I293" i="4" s="1"/>
  <c r="BY198" i="3"/>
  <c r="X198" i="3" s="1"/>
  <c r="R293" i="4" s="1"/>
  <c r="CF195" i="3"/>
  <c r="AE195" i="3" s="1"/>
  <c r="Y303" i="4" s="1"/>
  <c r="CB195" i="3"/>
  <c r="AA195" i="3" s="1"/>
  <c r="U303" i="4" s="1"/>
  <c r="BX195" i="3"/>
  <c r="W195" i="3" s="1"/>
  <c r="Q303" i="4" s="1"/>
  <c r="CI195" i="3"/>
  <c r="CD195" i="3"/>
  <c r="AC195" i="3" s="1"/>
  <c r="W303" i="4" s="1"/>
  <c r="BY195" i="3"/>
  <c r="X195" i="3" s="1"/>
  <c r="R303" i="4" s="1"/>
  <c r="CC195" i="3"/>
  <c r="AB195" i="3" s="1"/>
  <c r="V303" i="4" s="1"/>
  <c r="BV195" i="3"/>
  <c r="U195" i="3" s="1"/>
  <c r="O303" i="4" s="1"/>
  <c r="CH195" i="3"/>
  <c r="BZ195" i="3"/>
  <c r="Y195" i="3" s="1"/>
  <c r="S303" i="4" s="1"/>
  <c r="CE195" i="3"/>
  <c r="AD195" i="3" s="1"/>
  <c r="X303" i="4" s="1"/>
  <c r="BW195" i="3"/>
  <c r="V195" i="3" s="1"/>
  <c r="P303" i="4" s="1"/>
  <c r="CA195" i="3"/>
  <c r="Z195" i="3" s="1"/>
  <c r="T303" i="4" s="1"/>
  <c r="CG195" i="3"/>
  <c r="BU195" i="3"/>
  <c r="P195" i="3" s="1"/>
  <c r="I303" i="4" s="1"/>
  <c r="CG224" i="3"/>
  <c r="CC224" i="3"/>
  <c r="AB224" i="3" s="1"/>
  <c r="V314" i="4" s="1"/>
  <c r="BY224" i="3"/>
  <c r="X224" i="3" s="1"/>
  <c r="R314" i="4" s="1"/>
  <c r="BU224" i="3"/>
  <c r="P224" i="3" s="1"/>
  <c r="I314" i="4" s="1"/>
  <c r="CF224" i="3"/>
  <c r="AE224" i="3" s="1"/>
  <c r="Y314" i="4" s="1"/>
  <c r="CA224" i="3"/>
  <c r="Z224" i="3" s="1"/>
  <c r="T314" i="4" s="1"/>
  <c r="BV224" i="3"/>
  <c r="U224" i="3" s="1"/>
  <c r="O314" i="4" s="1"/>
  <c r="CI224" i="3"/>
  <c r="CB224" i="3"/>
  <c r="AA224" i="3" s="1"/>
  <c r="U314" i="4" s="1"/>
  <c r="BZ224" i="3"/>
  <c r="Y224" i="3" s="1"/>
  <c r="S314" i="4" s="1"/>
  <c r="BX224" i="3"/>
  <c r="W224" i="3" s="1"/>
  <c r="Q314" i="4" s="1"/>
  <c r="CE224" i="3"/>
  <c r="AD224" i="3" s="1"/>
  <c r="X314" i="4" s="1"/>
  <c r="CH224" i="3"/>
  <c r="BW224" i="3"/>
  <c r="V224" i="3" s="1"/>
  <c r="P314" i="4" s="1"/>
  <c r="CD224" i="3"/>
  <c r="AC224" i="3" s="1"/>
  <c r="W314" i="4" s="1"/>
  <c r="CG76" i="3"/>
  <c r="CC76" i="3"/>
  <c r="AB76" i="3" s="1"/>
  <c r="V165" i="4" s="1"/>
  <c r="BY76" i="3"/>
  <c r="X76" i="3" s="1"/>
  <c r="R165" i="4" s="1"/>
  <c r="BU76" i="3"/>
  <c r="P76" i="3" s="1"/>
  <c r="I165" i="4" s="1"/>
  <c r="BZ76" i="3"/>
  <c r="Y76" i="3" s="1"/>
  <c r="S165" i="4" s="1"/>
  <c r="CH76" i="3"/>
  <c r="CB76" i="3"/>
  <c r="AA76" i="3" s="1"/>
  <c r="U165" i="4" s="1"/>
  <c r="BW76" i="3"/>
  <c r="V76" i="3" s="1"/>
  <c r="P165" i="4" s="1"/>
  <c r="CE76" i="3"/>
  <c r="AD76" i="3" s="1"/>
  <c r="X165" i="4" s="1"/>
  <c r="CF76" i="3"/>
  <c r="AE76" i="3" s="1"/>
  <c r="Y165" i="4" s="1"/>
  <c r="CA76" i="3"/>
  <c r="Z76" i="3" s="1"/>
  <c r="T165" i="4" s="1"/>
  <c r="BV76" i="3"/>
  <c r="U76" i="3" s="1"/>
  <c r="O165" i="4" s="1"/>
  <c r="BX76" i="3"/>
  <c r="W76" i="3" s="1"/>
  <c r="Q165" i="4" s="1"/>
  <c r="CI76" i="3"/>
  <c r="CD76" i="3"/>
  <c r="AC76" i="3" s="1"/>
  <c r="W165" i="4" s="1"/>
  <c r="CF231" i="3"/>
  <c r="AE231" i="3" s="1"/>
  <c r="Y315" i="4" s="1"/>
  <c r="CB231" i="3"/>
  <c r="AA231" i="3" s="1"/>
  <c r="U315" i="4" s="1"/>
  <c r="BX231" i="3"/>
  <c r="W231" i="3" s="1"/>
  <c r="Q315" i="4" s="1"/>
  <c r="CH231" i="3"/>
  <c r="CC231" i="3"/>
  <c r="AB231" i="3" s="1"/>
  <c r="V315" i="4" s="1"/>
  <c r="BW231" i="3"/>
  <c r="V231" i="3" s="1"/>
  <c r="P315" i="4" s="1"/>
  <c r="CD231" i="3"/>
  <c r="AC231" i="3" s="1"/>
  <c r="W315" i="4" s="1"/>
  <c r="BV231" i="3"/>
  <c r="U231" i="3" s="1"/>
  <c r="O315" i="4" s="1"/>
  <c r="CI231" i="3"/>
  <c r="BZ231" i="3"/>
  <c r="Y231" i="3" s="1"/>
  <c r="S315" i="4" s="1"/>
  <c r="CG231" i="3"/>
  <c r="BU231" i="3"/>
  <c r="P231" i="3" s="1"/>
  <c r="I315" i="4" s="1"/>
  <c r="CA231" i="3"/>
  <c r="Z231" i="3" s="1"/>
  <c r="T315" i="4" s="1"/>
  <c r="CE231" i="3"/>
  <c r="AD231" i="3" s="1"/>
  <c r="X315" i="4" s="1"/>
  <c r="BY231" i="3"/>
  <c r="X231" i="3" s="1"/>
  <c r="R315" i="4" s="1"/>
  <c r="CH81" i="3"/>
  <c r="CD81" i="3"/>
  <c r="AC81" i="3" s="1"/>
  <c r="W173" i="4" s="1"/>
  <c r="BZ81" i="3"/>
  <c r="Y81" i="3" s="1"/>
  <c r="S173" i="4" s="1"/>
  <c r="BV81" i="3"/>
  <c r="U81" i="3" s="1"/>
  <c r="O173" i="4" s="1"/>
  <c r="BY81" i="3"/>
  <c r="X81" i="3" s="1"/>
  <c r="R173" i="4" s="1"/>
  <c r="CG81" i="3"/>
  <c r="CB81" i="3"/>
  <c r="AA81" i="3" s="1"/>
  <c r="U173" i="4" s="1"/>
  <c r="BW81" i="3"/>
  <c r="V81" i="3" s="1"/>
  <c r="P173" i="4" s="1"/>
  <c r="CE81" i="3"/>
  <c r="AD81" i="3" s="1"/>
  <c r="X173" i="4" s="1"/>
  <c r="CF81" i="3"/>
  <c r="AE81" i="3" s="1"/>
  <c r="Y173" i="4" s="1"/>
  <c r="CA81" i="3"/>
  <c r="Z81" i="3" s="1"/>
  <c r="T173" i="4" s="1"/>
  <c r="BU81" i="3"/>
  <c r="P81" i="3" s="1"/>
  <c r="I173" i="4" s="1"/>
  <c r="CI81" i="3"/>
  <c r="CC81" i="3"/>
  <c r="AB81" i="3" s="1"/>
  <c r="V173" i="4" s="1"/>
  <c r="BX81" i="3"/>
  <c r="W81" i="3" s="1"/>
  <c r="Q173" i="4" s="1"/>
  <c r="CF223" i="3"/>
  <c r="AE223" i="3" s="1"/>
  <c r="Y313" i="4" s="1"/>
  <c r="CB223" i="3"/>
  <c r="AA223" i="3" s="1"/>
  <c r="U313" i="4" s="1"/>
  <c r="BX223" i="3"/>
  <c r="W223" i="3" s="1"/>
  <c r="Q313" i="4" s="1"/>
  <c r="CE223" i="3"/>
  <c r="AD223" i="3" s="1"/>
  <c r="X313" i="4" s="1"/>
  <c r="BZ223" i="3"/>
  <c r="Y223" i="3" s="1"/>
  <c r="S313" i="4" s="1"/>
  <c r="BU223" i="3"/>
  <c r="P223" i="3" s="1"/>
  <c r="I313" i="4" s="1"/>
  <c r="CI223" i="3"/>
  <c r="CC223" i="3"/>
  <c r="AB223" i="3" s="1"/>
  <c r="V313" i="4" s="1"/>
  <c r="BV223" i="3"/>
  <c r="U223" i="3" s="1"/>
  <c r="O313" i="4" s="1"/>
  <c r="CG223" i="3"/>
  <c r="BW223" i="3"/>
  <c r="V223" i="3" s="1"/>
  <c r="P313" i="4" s="1"/>
  <c r="CH223" i="3"/>
  <c r="CA223" i="3"/>
  <c r="Z223" i="3" s="1"/>
  <c r="T313" i="4" s="1"/>
  <c r="BY223" i="3"/>
  <c r="X223" i="3" s="1"/>
  <c r="R313" i="4" s="1"/>
  <c r="CD223" i="3"/>
  <c r="AC223" i="3" s="1"/>
  <c r="W313" i="4" s="1"/>
  <c r="CF47" i="3"/>
  <c r="AE47" i="3" s="1"/>
  <c r="Y155" i="4" s="1"/>
  <c r="CB47" i="3"/>
  <c r="AA47" i="3" s="1"/>
  <c r="U155" i="4" s="1"/>
  <c r="BX47" i="3"/>
  <c r="W47" i="3" s="1"/>
  <c r="Q155" i="4" s="1"/>
  <c r="CC47" i="3"/>
  <c r="AB47" i="3" s="1"/>
  <c r="V155" i="4" s="1"/>
  <c r="CE47" i="3"/>
  <c r="AD47" i="3" s="1"/>
  <c r="X155" i="4" s="1"/>
  <c r="BZ47" i="3"/>
  <c r="Y47" i="3" s="1"/>
  <c r="S155" i="4" s="1"/>
  <c r="BU47" i="3"/>
  <c r="P47" i="3" s="1"/>
  <c r="I155" i="4" s="1"/>
  <c r="CD47" i="3"/>
  <c r="AC47" i="3" s="1"/>
  <c r="W155" i="4" s="1"/>
  <c r="CH47" i="3"/>
  <c r="BW47" i="3"/>
  <c r="V47" i="3" s="1"/>
  <c r="P155" i="4" s="1"/>
  <c r="CI47" i="3"/>
  <c r="BY47" i="3"/>
  <c r="X47" i="3" s="1"/>
  <c r="R155" i="4" s="1"/>
  <c r="CG47" i="3"/>
  <c r="CA47" i="3"/>
  <c r="Z47" i="3" s="1"/>
  <c r="T155" i="4" s="1"/>
  <c r="BV47" i="3"/>
  <c r="U47" i="3" s="1"/>
  <c r="O155" i="4" s="1"/>
  <c r="CI34" i="3"/>
  <c r="CE34" i="3"/>
  <c r="AD34" i="3" s="1"/>
  <c r="CA34" i="3"/>
  <c r="Z34" i="3" s="1"/>
  <c r="BW34" i="3"/>
  <c r="V34" i="3" s="1"/>
  <c r="CF34" i="3"/>
  <c r="AE34" i="3" s="1"/>
  <c r="BZ34" i="3"/>
  <c r="Y34" i="3" s="1"/>
  <c r="CH34" i="3"/>
  <c r="CC34" i="3"/>
  <c r="AB34" i="3" s="1"/>
  <c r="BX34" i="3"/>
  <c r="W34" i="3" s="1"/>
  <c r="CG34" i="3"/>
  <c r="BV34" i="3"/>
  <c r="U34" i="3" s="1"/>
  <c r="BU34" i="3"/>
  <c r="P34" i="3" s="1"/>
  <c r="CB34" i="3"/>
  <c r="AA34" i="3" s="1"/>
  <c r="CD34" i="3"/>
  <c r="AC34" i="3" s="1"/>
  <c r="BY34" i="3"/>
  <c r="X34" i="3" s="1"/>
  <c r="CF240" i="3"/>
  <c r="AE240" i="3" s="1"/>
  <c r="CB240" i="3"/>
  <c r="AA240" i="3" s="1"/>
  <c r="BX240" i="3"/>
  <c r="W240" i="3" s="1"/>
  <c r="CE240" i="3"/>
  <c r="AD240" i="3" s="1"/>
  <c r="BZ240" i="3"/>
  <c r="Y240" i="3" s="1"/>
  <c r="BU240" i="3"/>
  <c r="P240" i="3" s="1"/>
  <c r="CD240" i="3"/>
  <c r="AC240" i="3" s="1"/>
  <c r="BW240" i="3"/>
  <c r="V240" i="3" s="1"/>
  <c r="CC240" i="3"/>
  <c r="AB240" i="3" s="1"/>
  <c r="CA240" i="3"/>
  <c r="Z240" i="3" s="1"/>
  <c r="CH240" i="3"/>
  <c r="BV240" i="3"/>
  <c r="U240" i="3" s="1"/>
  <c r="CI240" i="3"/>
  <c r="BY240" i="3"/>
  <c r="X240" i="3" s="1"/>
  <c r="CG240" i="3"/>
  <c r="CI181" i="3"/>
  <c r="CE181" i="3"/>
  <c r="AD181" i="3" s="1"/>
  <c r="CA181" i="3"/>
  <c r="Z181" i="3" s="1"/>
  <c r="BW181" i="3"/>
  <c r="V181" i="3" s="1"/>
  <c r="CF181" i="3"/>
  <c r="AE181" i="3" s="1"/>
  <c r="BZ181" i="3"/>
  <c r="Y181" i="3" s="1"/>
  <c r="BU181" i="3"/>
  <c r="P181" i="3" s="1"/>
  <c r="BX181" i="3"/>
  <c r="W181" i="3" s="1"/>
  <c r="CH181" i="3"/>
  <c r="CB181" i="3"/>
  <c r="AA181" i="3" s="1"/>
  <c r="CD181" i="3"/>
  <c r="AC181" i="3" s="1"/>
  <c r="CG181" i="3"/>
  <c r="BY181" i="3"/>
  <c r="X181" i="3" s="1"/>
  <c r="CC181" i="3"/>
  <c r="AB181" i="3" s="1"/>
  <c r="BV181" i="3"/>
  <c r="U181" i="3" s="1"/>
  <c r="CF95" i="3"/>
  <c r="AE95" i="3" s="1"/>
  <c r="CB95" i="3"/>
  <c r="AA95" i="3" s="1"/>
  <c r="BX95" i="3"/>
  <c r="W95" i="3" s="1"/>
  <c r="CC95" i="3"/>
  <c r="AB95" i="3" s="1"/>
  <c r="CE95" i="3"/>
  <c r="AD95" i="3" s="1"/>
  <c r="BZ95" i="3"/>
  <c r="Y95" i="3" s="1"/>
  <c r="BU95" i="3"/>
  <c r="P95" i="3" s="1"/>
  <c r="CH95" i="3"/>
  <c r="BW95" i="3"/>
  <c r="V95" i="3" s="1"/>
  <c r="CI95" i="3"/>
  <c r="CD95" i="3"/>
  <c r="AC95" i="3" s="1"/>
  <c r="BY95" i="3"/>
  <c r="X95" i="3" s="1"/>
  <c r="CG95" i="3"/>
  <c r="CA95" i="3"/>
  <c r="Z95" i="3" s="1"/>
  <c r="BV95" i="3"/>
  <c r="U95" i="3" s="1"/>
  <c r="CI239" i="3"/>
  <c r="CE239" i="3"/>
  <c r="AD239" i="3" s="1"/>
  <c r="CA239" i="3"/>
  <c r="Z239" i="3" s="1"/>
  <c r="BW239" i="3"/>
  <c r="V239" i="3" s="1"/>
  <c r="CD239" i="3"/>
  <c r="AC239" i="3" s="1"/>
  <c r="BY239" i="3"/>
  <c r="X239" i="3" s="1"/>
  <c r="CF239" i="3"/>
  <c r="AE239" i="3" s="1"/>
  <c r="BX239" i="3"/>
  <c r="W239" i="3" s="1"/>
  <c r="CH239" i="3"/>
  <c r="BZ239" i="3"/>
  <c r="Y239" i="3" s="1"/>
  <c r="CC239" i="3"/>
  <c r="AB239" i="3" s="1"/>
  <c r="BV239" i="3"/>
  <c r="U239" i="3" s="1"/>
  <c r="CB239" i="3"/>
  <c r="AA239" i="3" s="1"/>
  <c r="CG239" i="3"/>
  <c r="BU239" i="3"/>
  <c r="P239" i="3" s="1"/>
  <c r="CG96" i="3"/>
  <c r="CC96" i="3"/>
  <c r="AB96" i="3" s="1"/>
  <c r="BY96" i="3"/>
  <c r="X96" i="3" s="1"/>
  <c r="BU96" i="3"/>
  <c r="P96" i="3" s="1"/>
  <c r="CD96" i="3"/>
  <c r="AC96" i="3" s="1"/>
  <c r="BX96" i="3"/>
  <c r="W96" i="3" s="1"/>
  <c r="CF96" i="3"/>
  <c r="AE96" i="3" s="1"/>
  <c r="CA96" i="3"/>
  <c r="Z96" i="3" s="1"/>
  <c r="BV96" i="3"/>
  <c r="U96" i="3" s="1"/>
  <c r="CI96" i="3"/>
  <c r="CE96" i="3"/>
  <c r="AD96" i="3" s="1"/>
  <c r="BZ96" i="3"/>
  <c r="Y96" i="3" s="1"/>
  <c r="BW96" i="3"/>
  <c r="V96" i="3" s="1"/>
  <c r="CB96" i="3"/>
  <c r="AA96" i="3" s="1"/>
  <c r="CH96" i="3"/>
  <c r="CG204" i="3"/>
  <c r="CC204" i="3"/>
  <c r="AB204" i="3" s="1"/>
  <c r="V323" i="4" s="1"/>
  <c r="BY204" i="3"/>
  <c r="X204" i="3" s="1"/>
  <c r="R323" i="4" s="1"/>
  <c r="BU204" i="3"/>
  <c r="P204" i="3" s="1"/>
  <c r="I323" i="4" s="1"/>
  <c r="CH204" i="3"/>
  <c r="CB204" i="3"/>
  <c r="AA204" i="3" s="1"/>
  <c r="U323" i="4" s="1"/>
  <c r="BW204" i="3"/>
  <c r="V204" i="3" s="1"/>
  <c r="P323" i="4" s="1"/>
  <c r="CD204" i="3"/>
  <c r="AC204" i="3" s="1"/>
  <c r="W323" i="4" s="1"/>
  <c r="BV204" i="3"/>
  <c r="U204" i="3" s="1"/>
  <c r="O323" i="4" s="1"/>
  <c r="CF204" i="3"/>
  <c r="AE204" i="3" s="1"/>
  <c r="Y323" i="4" s="1"/>
  <c r="BX204" i="3"/>
  <c r="W204" i="3" s="1"/>
  <c r="Q323" i="4" s="1"/>
  <c r="CI204" i="3"/>
  <c r="CA204" i="3"/>
  <c r="Z204" i="3" s="1"/>
  <c r="T323" i="4" s="1"/>
  <c r="CE204" i="3"/>
  <c r="AD204" i="3" s="1"/>
  <c r="X323" i="4" s="1"/>
  <c r="BZ204" i="3"/>
  <c r="Y204" i="3" s="1"/>
  <c r="S323" i="4" s="1"/>
  <c r="CH29" i="3"/>
  <c r="CD29" i="3"/>
  <c r="AC29" i="3" s="1"/>
  <c r="BZ29" i="3"/>
  <c r="Y29" i="3" s="1"/>
  <c r="BV29" i="3"/>
  <c r="U29" i="3" s="1"/>
  <c r="CF29" i="3"/>
  <c r="AE29" i="3" s="1"/>
  <c r="BU29" i="3"/>
  <c r="P29" i="3" s="1"/>
  <c r="CI29" i="3"/>
  <c r="CC29" i="3"/>
  <c r="AB29" i="3" s="1"/>
  <c r="BX29" i="3"/>
  <c r="W29" i="3" s="1"/>
  <c r="CG29" i="3"/>
  <c r="BW29" i="3"/>
  <c r="V29" i="3" s="1"/>
  <c r="CA29" i="3"/>
  <c r="Z29" i="3" s="1"/>
  <c r="CB29" i="3"/>
  <c r="AA29" i="3" s="1"/>
  <c r="BY29" i="3"/>
  <c r="X29" i="3" s="1"/>
  <c r="CE29" i="3"/>
  <c r="AD29" i="3" s="1"/>
  <c r="CI183" i="3"/>
  <c r="CE183" i="3"/>
  <c r="AD183" i="3" s="1"/>
  <c r="CA183" i="3"/>
  <c r="Z183" i="3" s="1"/>
  <c r="BW183" i="3"/>
  <c r="V183" i="3" s="1"/>
  <c r="CG183" i="3"/>
  <c r="CB183" i="3"/>
  <c r="AA183" i="3" s="1"/>
  <c r="BV183" i="3"/>
  <c r="U183" i="3" s="1"/>
  <c r="CF183" i="3"/>
  <c r="AE183" i="3" s="1"/>
  <c r="BY183" i="3"/>
  <c r="X183" i="3" s="1"/>
  <c r="BX183" i="3"/>
  <c r="W183" i="3" s="1"/>
  <c r="CC183" i="3"/>
  <c r="AB183" i="3" s="1"/>
  <c r="CH183" i="3"/>
  <c r="BZ183" i="3"/>
  <c r="Y183" i="3" s="1"/>
  <c r="CD183" i="3"/>
  <c r="AC183" i="3" s="1"/>
  <c r="BU183" i="3"/>
  <c r="P183" i="3" s="1"/>
  <c r="CH89" i="3"/>
  <c r="CD89" i="3"/>
  <c r="AC89" i="3" s="1"/>
  <c r="W62" i="4" s="1"/>
  <c r="BZ89" i="3"/>
  <c r="Y89" i="3" s="1"/>
  <c r="S62" i="4" s="1"/>
  <c r="BV89" i="3"/>
  <c r="U89" i="3" s="1"/>
  <c r="O62" i="4" s="1"/>
  <c r="CG89" i="3"/>
  <c r="BW89" i="3"/>
  <c r="V89" i="3" s="1"/>
  <c r="P62" i="4" s="1"/>
  <c r="CE89" i="3"/>
  <c r="AD89" i="3" s="1"/>
  <c r="X62" i="4" s="1"/>
  <c r="BY89" i="3"/>
  <c r="X89" i="3" s="1"/>
  <c r="R62" i="4" s="1"/>
  <c r="CB89" i="3"/>
  <c r="AA89" i="3" s="1"/>
  <c r="U62" i="4" s="1"/>
  <c r="CI89" i="3"/>
  <c r="CC89" i="3"/>
  <c r="AB89" i="3" s="1"/>
  <c r="V62" i="4" s="1"/>
  <c r="BX89" i="3"/>
  <c r="W89" i="3" s="1"/>
  <c r="Q62" i="4" s="1"/>
  <c r="BU89" i="3"/>
  <c r="P89" i="3" s="1"/>
  <c r="I62" i="4" s="1"/>
  <c r="CA89" i="3"/>
  <c r="Z89" i="3" s="1"/>
  <c r="T62" i="4" s="1"/>
  <c r="CF89" i="3"/>
  <c r="AE89" i="3" s="1"/>
  <c r="Y62" i="4" s="1"/>
  <c r="CI187" i="3"/>
  <c r="CE187" i="3"/>
  <c r="AD187" i="3" s="1"/>
  <c r="CA187" i="3"/>
  <c r="Z187" i="3" s="1"/>
  <c r="BW187" i="3"/>
  <c r="V187" i="3" s="1"/>
  <c r="CF187" i="3"/>
  <c r="AE187" i="3" s="1"/>
  <c r="BZ187" i="3"/>
  <c r="Y187" i="3" s="1"/>
  <c r="BU187" i="3"/>
  <c r="P187" i="3" s="1"/>
  <c r="CC187" i="3"/>
  <c r="AB187" i="3" s="1"/>
  <c r="BV187" i="3"/>
  <c r="U187" i="3" s="1"/>
  <c r="CD187" i="3"/>
  <c r="AC187" i="3" s="1"/>
  <c r="CH187" i="3"/>
  <c r="BY187" i="3"/>
  <c r="X187" i="3" s="1"/>
  <c r="CG187" i="3"/>
  <c r="BX187" i="3"/>
  <c r="W187" i="3" s="1"/>
  <c r="CB187" i="3"/>
  <c r="AA187" i="3" s="1"/>
  <c r="CF35" i="3"/>
  <c r="AE35" i="3" s="1"/>
  <c r="CB35" i="3"/>
  <c r="AA35" i="3" s="1"/>
  <c r="BX35" i="3"/>
  <c r="W35" i="3" s="1"/>
  <c r="CA35" i="3"/>
  <c r="Z35" i="3" s="1"/>
  <c r="CI35" i="3"/>
  <c r="CD35" i="3"/>
  <c r="AC35" i="3" s="1"/>
  <c r="BY35" i="3"/>
  <c r="X35" i="3" s="1"/>
  <c r="CC35" i="3"/>
  <c r="AB35" i="3" s="1"/>
  <c r="CG35" i="3"/>
  <c r="BV35" i="3"/>
  <c r="U35" i="3" s="1"/>
  <c r="CH35" i="3"/>
  <c r="BW35" i="3"/>
  <c r="V35" i="3" s="1"/>
  <c r="BU35" i="3"/>
  <c r="P35" i="3" s="1"/>
  <c r="CE35" i="3"/>
  <c r="AD35" i="3" s="1"/>
  <c r="BZ35" i="3"/>
  <c r="Y35" i="3" s="1"/>
  <c r="CH176" i="3"/>
  <c r="CD176" i="3"/>
  <c r="AC176" i="3" s="1"/>
  <c r="W99" i="4" s="1"/>
  <c r="BZ176" i="3"/>
  <c r="Y176" i="3" s="1"/>
  <c r="S99" i="4" s="1"/>
  <c r="BV176" i="3"/>
  <c r="U176" i="3" s="1"/>
  <c r="O99" i="4" s="1"/>
  <c r="CF176" i="3"/>
  <c r="AE176" i="3" s="1"/>
  <c r="Y99" i="4" s="1"/>
  <c r="CA176" i="3"/>
  <c r="Z176" i="3" s="1"/>
  <c r="T99" i="4" s="1"/>
  <c r="BU176" i="3"/>
  <c r="P176" i="3" s="1"/>
  <c r="I99" i="4" s="1"/>
  <c r="CB176" i="3"/>
  <c r="AA176" i="3" s="1"/>
  <c r="U99" i="4" s="1"/>
  <c r="CE176" i="3"/>
  <c r="AD176" i="3" s="1"/>
  <c r="X99" i="4" s="1"/>
  <c r="BX176" i="3"/>
  <c r="W176" i="3" s="1"/>
  <c r="Q99" i="4" s="1"/>
  <c r="CI176" i="3"/>
  <c r="CC176" i="3"/>
  <c r="AB176" i="3" s="1"/>
  <c r="V99" i="4" s="1"/>
  <c r="BW176" i="3"/>
  <c r="V176" i="3" s="1"/>
  <c r="P99" i="4" s="1"/>
  <c r="CG176" i="3"/>
  <c r="BY176" i="3"/>
  <c r="X176" i="3" s="1"/>
  <c r="R99" i="4" s="1"/>
  <c r="CH234" i="3"/>
  <c r="CD234" i="3"/>
  <c r="AC234" i="3" s="1"/>
  <c r="BZ234" i="3"/>
  <c r="Y234" i="3" s="1"/>
  <c r="BV234" i="3"/>
  <c r="U234" i="3" s="1"/>
  <c r="CE234" i="3"/>
  <c r="AD234" i="3" s="1"/>
  <c r="BY234" i="3"/>
  <c r="X234" i="3" s="1"/>
  <c r="CI234" i="3"/>
  <c r="CB234" i="3"/>
  <c r="AA234" i="3" s="1"/>
  <c r="BU234" i="3"/>
  <c r="P234" i="3" s="1"/>
  <c r="CG234" i="3"/>
  <c r="BX234" i="3"/>
  <c r="W234" i="3" s="1"/>
  <c r="BW234" i="3"/>
  <c r="V234" i="3" s="1"/>
  <c r="CC234" i="3"/>
  <c r="AB234" i="3" s="1"/>
  <c r="CA234" i="3"/>
  <c r="Z234" i="3" s="1"/>
  <c r="CF234" i="3"/>
  <c r="AE234" i="3" s="1"/>
  <c r="CI94" i="3"/>
  <c r="CE94" i="3"/>
  <c r="AD94" i="3" s="1"/>
  <c r="X160" i="4" s="1"/>
  <c r="CA94" i="3"/>
  <c r="Z94" i="3" s="1"/>
  <c r="T160" i="4" s="1"/>
  <c r="BW94" i="3"/>
  <c r="V94" i="3" s="1"/>
  <c r="P160" i="4" s="1"/>
  <c r="CG94" i="3"/>
  <c r="BV94" i="3"/>
  <c r="U94" i="3" s="1"/>
  <c r="O160" i="4" s="1"/>
  <c r="CD94" i="3"/>
  <c r="AC94" i="3" s="1"/>
  <c r="W160" i="4" s="1"/>
  <c r="BY94" i="3"/>
  <c r="X94" i="3" s="1"/>
  <c r="R160" i="4" s="1"/>
  <c r="CB94" i="3"/>
  <c r="AA94" i="3" s="1"/>
  <c r="U160" i="4" s="1"/>
  <c r="CH94" i="3"/>
  <c r="CC94" i="3"/>
  <c r="AB94" i="3" s="1"/>
  <c r="V160" i="4" s="1"/>
  <c r="BX94" i="3"/>
  <c r="W94" i="3" s="1"/>
  <c r="Q160" i="4" s="1"/>
  <c r="CF94" i="3"/>
  <c r="AE94" i="3" s="1"/>
  <c r="Y160" i="4" s="1"/>
  <c r="BU94" i="3"/>
  <c r="P94" i="3" s="1"/>
  <c r="I160" i="4" s="1"/>
  <c r="BZ94" i="3"/>
  <c r="Y94" i="3" s="1"/>
  <c r="S160" i="4" s="1"/>
  <c r="CI50" i="3"/>
  <c r="CE50" i="3"/>
  <c r="AD50" i="3" s="1"/>
  <c r="CA50" i="3"/>
  <c r="Z50" i="3" s="1"/>
  <c r="BW50" i="3"/>
  <c r="V50" i="3" s="1"/>
  <c r="BZ50" i="3"/>
  <c r="Y50" i="3" s="1"/>
  <c r="CH50" i="3"/>
  <c r="CC50" i="3"/>
  <c r="AB50" i="3" s="1"/>
  <c r="BX50" i="3"/>
  <c r="W50" i="3" s="1"/>
  <c r="CB50" i="3"/>
  <c r="AA50" i="3" s="1"/>
  <c r="CF50" i="3"/>
  <c r="AE50" i="3" s="1"/>
  <c r="BU50" i="3"/>
  <c r="P50" i="3" s="1"/>
  <c r="CG50" i="3"/>
  <c r="BV50" i="3"/>
  <c r="U50" i="3" s="1"/>
  <c r="CD50" i="3"/>
  <c r="AC50" i="3" s="1"/>
  <c r="BY50" i="3"/>
  <c r="X50" i="3" s="1"/>
  <c r="CH61" i="3"/>
  <c r="CD61" i="3"/>
  <c r="AC61" i="3" s="1"/>
  <c r="W135" i="4" s="1"/>
  <c r="BZ61" i="3"/>
  <c r="Y61" i="3" s="1"/>
  <c r="S135" i="4" s="1"/>
  <c r="BV61" i="3"/>
  <c r="U61" i="3" s="1"/>
  <c r="O135" i="4" s="1"/>
  <c r="CA61" i="3"/>
  <c r="Z61" i="3" s="1"/>
  <c r="T135" i="4" s="1"/>
  <c r="CI61" i="3"/>
  <c r="CC61" i="3"/>
  <c r="AB61" i="3" s="1"/>
  <c r="V135" i="4" s="1"/>
  <c r="BX61" i="3"/>
  <c r="W61" i="3" s="1"/>
  <c r="Q135" i="4" s="1"/>
  <c r="CF61" i="3"/>
  <c r="AE61" i="3" s="1"/>
  <c r="Y135" i="4" s="1"/>
  <c r="BU61" i="3"/>
  <c r="P61" i="3" s="1"/>
  <c r="I135" i="4" s="1"/>
  <c r="CG61" i="3"/>
  <c r="CB61" i="3"/>
  <c r="AA61" i="3" s="1"/>
  <c r="U135" i="4" s="1"/>
  <c r="BW61" i="3"/>
  <c r="V61" i="3" s="1"/>
  <c r="P135" i="4" s="1"/>
  <c r="CE61" i="3"/>
  <c r="AD61" i="3" s="1"/>
  <c r="X135" i="4" s="1"/>
  <c r="BY61" i="3"/>
  <c r="X61" i="3" s="1"/>
  <c r="R135" i="4" s="1"/>
  <c r="CG60" i="3"/>
  <c r="CC60" i="3"/>
  <c r="AB60" i="3" s="1"/>
  <c r="V134" i="4" s="1"/>
  <c r="BY60" i="3"/>
  <c r="X60" i="3" s="1"/>
  <c r="R134" i="4" s="1"/>
  <c r="BU60" i="3"/>
  <c r="P60" i="3" s="1"/>
  <c r="I134" i="4" s="1"/>
  <c r="CE60" i="3"/>
  <c r="AD60" i="3" s="1"/>
  <c r="X134" i="4" s="1"/>
  <c r="CH60" i="3"/>
  <c r="CB60" i="3"/>
  <c r="AA60" i="3" s="1"/>
  <c r="U134" i="4" s="1"/>
  <c r="BW60" i="3"/>
  <c r="V60" i="3" s="1"/>
  <c r="P134" i="4" s="1"/>
  <c r="BZ60" i="3"/>
  <c r="Y60" i="3" s="1"/>
  <c r="S134" i="4" s="1"/>
  <c r="CF60" i="3"/>
  <c r="AE60" i="3" s="1"/>
  <c r="Y134" i="4" s="1"/>
  <c r="CA60" i="3"/>
  <c r="Z60" i="3" s="1"/>
  <c r="T134" i="4" s="1"/>
  <c r="BV60" i="3"/>
  <c r="U60" i="3" s="1"/>
  <c r="O134" i="4" s="1"/>
  <c r="CD60" i="3"/>
  <c r="AC60" i="3" s="1"/>
  <c r="W134" i="4" s="1"/>
  <c r="BX60" i="3"/>
  <c r="W60" i="3" s="1"/>
  <c r="Q134" i="4" s="1"/>
  <c r="CI60" i="3"/>
  <c r="CI70" i="3"/>
  <c r="CE70" i="3"/>
  <c r="AD70" i="3" s="1"/>
  <c r="X144" i="4" s="1"/>
  <c r="CA70" i="3"/>
  <c r="Z70" i="3" s="1"/>
  <c r="T144" i="4" s="1"/>
  <c r="BW70" i="3"/>
  <c r="V70" i="3" s="1"/>
  <c r="P144" i="4" s="1"/>
  <c r="BY70" i="3"/>
  <c r="X70" i="3" s="1"/>
  <c r="R144" i="4" s="1"/>
  <c r="CG70" i="3"/>
  <c r="CB70" i="3"/>
  <c r="AA70" i="3" s="1"/>
  <c r="U144" i="4" s="1"/>
  <c r="BV70" i="3"/>
  <c r="U70" i="3" s="1"/>
  <c r="O144" i="4" s="1"/>
  <c r="CD70" i="3"/>
  <c r="AC70" i="3" s="1"/>
  <c r="W144" i="4" s="1"/>
  <c r="CF70" i="3"/>
  <c r="AE70" i="3" s="1"/>
  <c r="Y144" i="4" s="1"/>
  <c r="BZ70" i="3"/>
  <c r="Y70" i="3" s="1"/>
  <c r="S144" i="4" s="1"/>
  <c r="BU70" i="3"/>
  <c r="P70" i="3" s="1"/>
  <c r="I144" i="4" s="1"/>
  <c r="CC70" i="3"/>
  <c r="AB70" i="3" s="1"/>
  <c r="V144" i="4" s="1"/>
  <c r="BX70" i="3"/>
  <c r="W70" i="3" s="1"/>
  <c r="Q144" i="4" s="1"/>
  <c r="CH70" i="3"/>
  <c r="CF55" i="3"/>
  <c r="AE55" i="3" s="1"/>
  <c r="Y129" i="4" s="1"/>
  <c r="CB55" i="3"/>
  <c r="AA55" i="3" s="1"/>
  <c r="U129" i="4" s="1"/>
  <c r="BX55" i="3"/>
  <c r="W55" i="3" s="1"/>
  <c r="Q129" i="4" s="1"/>
  <c r="CE55" i="3"/>
  <c r="AD55" i="3" s="1"/>
  <c r="X129" i="4" s="1"/>
  <c r="BU55" i="3"/>
  <c r="P55" i="3" s="1"/>
  <c r="I129" i="4" s="1"/>
  <c r="CH55" i="3"/>
  <c r="CC55" i="3"/>
  <c r="AB55" i="3" s="1"/>
  <c r="V129" i="4" s="1"/>
  <c r="BW55" i="3"/>
  <c r="V55" i="3" s="1"/>
  <c r="P129" i="4" s="1"/>
  <c r="CA55" i="3"/>
  <c r="Z55" i="3" s="1"/>
  <c r="T129" i="4" s="1"/>
  <c r="BZ55" i="3"/>
  <c r="Y55" i="3" s="1"/>
  <c r="S129" i="4" s="1"/>
  <c r="CG55" i="3"/>
  <c r="BV55" i="3"/>
  <c r="U55" i="3" s="1"/>
  <c r="O129" i="4" s="1"/>
  <c r="CI55" i="3"/>
  <c r="CD55" i="3"/>
  <c r="AC55" i="3" s="1"/>
  <c r="W129" i="4" s="1"/>
  <c r="BY55" i="3"/>
  <c r="X55" i="3" s="1"/>
  <c r="R129" i="4" s="1"/>
  <c r="CI54" i="3"/>
  <c r="CE54" i="3"/>
  <c r="AD54" i="3" s="1"/>
  <c r="X128" i="4" s="1"/>
  <c r="CA54" i="3"/>
  <c r="Z54" i="3" s="1"/>
  <c r="T128" i="4" s="1"/>
  <c r="BW54" i="3"/>
  <c r="V54" i="3" s="1"/>
  <c r="P128" i="4" s="1"/>
  <c r="BY54" i="3"/>
  <c r="X54" i="3" s="1"/>
  <c r="R128" i="4" s="1"/>
  <c r="CG54" i="3"/>
  <c r="CB54" i="3"/>
  <c r="AA54" i="3" s="1"/>
  <c r="U128" i="4" s="1"/>
  <c r="BV54" i="3"/>
  <c r="U54" i="3" s="1"/>
  <c r="O128" i="4" s="1"/>
  <c r="CF54" i="3"/>
  <c r="AE54" i="3" s="1"/>
  <c r="Y128" i="4" s="1"/>
  <c r="BU54" i="3"/>
  <c r="P54" i="3" s="1"/>
  <c r="I128" i="4" s="1"/>
  <c r="CD54" i="3"/>
  <c r="AC54" i="3" s="1"/>
  <c r="W128" i="4" s="1"/>
  <c r="BZ54" i="3"/>
  <c r="Y54" i="3" s="1"/>
  <c r="S128" i="4" s="1"/>
  <c r="CH54" i="3"/>
  <c r="BX54" i="3"/>
  <c r="W54" i="3" s="1"/>
  <c r="Q128" i="4" s="1"/>
  <c r="CC54" i="3"/>
  <c r="AB54" i="3" s="1"/>
  <c r="V128" i="4" s="1"/>
  <c r="CI58" i="3"/>
  <c r="CE58" i="3"/>
  <c r="AD58" i="3" s="1"/>
  <c r="X132" i="4" s="1"/>
  <c r="CA58" i="3"/>
  <c r="Z58" i="3" s="1"/>
  <c r="T132" i="4" s="1"/>
  <c r="BW58" i="3"/>
  <c r="V58" i="3" s="1"/>
  <c r="P132" i="4" s="1"/>
  <c r="CC58" i="3"/>
  <c r="AB58" i="3" s="1"/>
  <c r="V132" i="4" s="1"/>
  <c r="CF58" i="3"/>
  <c r="AE58" i="3" s="1"/>
  <c r="Y132" i="4" s="1"/>
  <c r="BZ58" i="3"/>
  <c r="Y58" i="3" s="1"/>
  <c r="S132" i="4" s="1"/>
  <c r="BU58" i="3"/>
  <c r="P58" i="3" s="1"/>
  <c r="I132" i="4" s="1"/>
  <c r="CH58" i="3"/>
  <c r="BX58" i="3"/>
  <c r="W58" i="3" s="1"/>
  <c r="Q132" i="4" s="1"/>
  <c r="CD58" i="3"/>
  <c r="AC58" i="3" s="1"/>
  <c r="W132" i="4" s="1"/>
  <c r="BY58" i="3"/>
  <c r="X58" i="3" s="1"/>
  <c r="R132" i="4" s="1"/>
  <c r="CG58" i="3"/>
  <c r="CB58" i="3"/>
  <c r="AA58" i="3" s="1"/>
  <c r="U132" i="4" s="1"/>
  <c r="BV58" i="3"/>
  <c r="U58" i="3" s="1"/>
  <c r="O132" i="4" s="1"/>
  <c r="CH65" i="3"/>
  <c r="CD65" i="3"/>
  <c r="AC65" i="3" s="1"/>
  <c r="W139" i="4" s="1"/>
  <c r="BZ65" i="3"/>
  <c r="Y65" i="3" s="1"/>
  <c r="S139" i="4" s="1"/>
  <c r="BV65" i="3"/>
  <c r="U65" i="3" s="1"/>
  <c r="O139" i="4" s="1"/>
  <c r="BY65" i="3"/>
  <c r="X65" i="3" s="1"/>
  <c r="R139" i="4" s="1"/>
  <c r="CG65" i="3"/>
  <c r="CB65" i="3"/>
  <c r="AA65" i="3" s="1"/>
  <c r="U139" i="4" s="1"/>
  <c r="BW65" i="3"/>
  <c r="V65" i="3" s="1"/>
  <c r="P139" i="4" s="1"/>
  <c r="CE65" i="3"/>
  <c r="AD65" i="3" s="1"/>
  <c r="X139" i="4" s="1"/>
  <c r="CF65" i="3"/>
  <c r="AE65" i="3" s="1"/>
  <c r="Y139" i="4" s="1"/>
  <c r="CA65" i="3"/>
  <c r="Z65" i="3" s="1"/>
  <c r="T139" i="4" s="1"/>
  <c r="BU65" i="3"/>
  <c r="P65" i="3" s="1"/>
  <c r="I139" i="4" s="1"/>
  <c r="CC65" i="3"/>
  <c r="AB65" i="3" s="1"/>
  <c r="V139" i="4" s="1"/>
  <c r="BX65" i="3"/>
  <c r="W65" i="3" s="1"/>
  <c r="Q139" i="4" s="1"/>
  <c r="CI65" i="3"/>
  <c r="BG90" i="2"/>
  <c r="AQ90" i="2"/>
  <c r="AA90" i="2"/>
  <c r="AI90" i="2"/>
  <c r="AY90" i="2"/>
  <c r="BG91" i="2"/>
  <c r="AQ91" i="2"/>
  <c r="AA91" i="2"/>
  <c r="AY91" i="2"/>
  <c r="AI91" i="2"/>
  <c r="BG249" i="2"/>
  <c r="AQ249" i="2"/>
  <c r="AA249" i="2"/>
  <c r="AY249" i="2"/>
  <c r="AI249" i="2"/>
  <c r="BG250" i="2"/>
  <c r="AQ250" i="2"/>
  <c r="AA250" i="2"/>
  <c r="AY250" i="2"/>
  <c r="AI250" i="2"/>
  <c r="AI239" i="2"/>
  <c r="AL239" i="2" s="1" a="1"/>
  <c r="AL239" i="2" s="1"/>
  <c r="AY239" i="2"/>
  <c r="AZ239" i="2" s="1" a="1"/>
  <c r="AZ239" i="2" s="1"/>
  <c r="AA239" i="2"/>
  <c r="AH239" i="2" s="1" a="1"/>
  <c r="AH239" i="2" s="1"/>
  <c r="AQ239" i="2"/>
  <c r="AU239" i="2" s="1" a="1"/>
  <c r="AU239" i="2" s="1"/>
  <c r="BG299" i="2"/>
  <c r="AQ299" i="2"/>
  <c r="AA299" i="2"/>
  <c r="AY299" i="2"/>
  <c r="AI299" i="2"/>
  <c r="BN239" i="2" a="1"/>
  <c r="BN239" i="2" s="1"/>
  <c r="BM239" i="2"/>
  <c r="BK239" i="2" a="1"/>
  <c r="BK239" i="2" s="1"/>
  <c r="BI239" i="2" a="1"/>
  <c r="BI239" i="2" s="1"/>
  <c r="BL239" i="2" a="1"/>
  <c r="BL239" i="2" s="1"/>
  <c r="BJ239" i="2" a="1"/>
  <c r="BJ239" i="2" s="1"/>
  <c r="BH239" i="2" a="1"/>
  <c r="BH239" i="2" s="1"/>
  <c r="AQ701" i="2"/>
  <c r="AY701" i="2"/>
  <c r="BG701" i="2"/>
  <c r="AA701" i="2"/>
  <c r="AI701" i="2"/>
  <c r="AY699" i="2"/>
  <c r="BG699" i="2"/>
  <c r="AA699" i="2"/>
  <c r="AI699" i="2"/>
  <c r="AQ699" i="2"/>
  <c r="AY698" i="2"/>
  <c r="BG698" i="2"/>
  <c r="AQ698" i="2"/>
  <c r="AA698" i="2"/>
  <c r="AI698" i="2"/>
  <c r="AY697" i="2"/>
  <c r="AI697" i="2"/>
  <c r="BG697" i="2"/>
  <c r="AQ697" i="2"/>
  <c r="AA697" i="2"/>
  <c r="BG700" i="2"/>
  <c r="AQ700" i="2"/>
  <c r="AA700" i="2"/>
  <c r="AY700" i="2"/>
  <c r="AI700" i="2"/>
  <c r="AY694" i="2"/>
  <c r="AI694" i="2"/>
  <c r="BG694" i="2"/>
  <c r="AQ694" i="2"/>
  <c r="AA694" i="2"/>
  <c r="BG696" i="2"/>
  <c r="AQ696" i="2"/>
  <c r="AA696" i="2"/>
  <c r="AI696" i="2"/>
  <c r="AY696" i="2"/>
  <c r="BG695" i="2"/>
  <c r="AQ695" i="2"/>
  <c r="AA695" i="2"/>
  <c r="AY695" i="2"/>
  <c r="AI695" i="2"/>
  <c r="AA43" i="2"/>
  <c r="AI43" i="2"/>
  <c r="AJ43" i="2" s="1" a="1"/>
  <c r="AJ43" i="2" s="1"/>
  <c r="AA149" i="2"/>
  <c r="AI149" i="2"/>
  <c r="AJ149" i="2" s="1" a="1"/>
  <c r="AJ149" i="2" s="1"/>
  <c r="AA1356" i="2"/>
  <c r="AI1356" i="2"/>
  <c r="AJ1356" i="2" s="1" a="1"/>
  <c r="AJ1356" i="2" s="1"/>
  <c r="AA1244" i="2"/>
  <c r="AI1244" i="2"/>
  <c r="AJ1244" i="2" s="1" a="1"/>
  <c r="AJ1244" i="2" s="1"/>
  <c r="AA1145" i="2"/>
  <c r="AI1145" i="2"/>
  <c r="AJ1145" i="2" s="1" a="1"/>
  <c r="AJ1145" i="2" s="1"/>
  <c r="AA1049" i="2"/>
  <c r="AI1049" i="2"/>
  <c r="AJ1049" i="2" s="1" a="1"/>
  <c r="AJ1049" i="2" s="1"/>
  <c r="AA937" i="2"/>
  <c r="AI937" i="2"/>
  <c r="AJ937" i="2" s="1" a="1"/>
  <c r="AJ937" i="2" s="1"/>
  <c r="AA833" i="2"/>
  <c r="AI833" i="2"/>
  <c r="AJ833" i="2" s="1" a="1"/>
  <c r="AJ833" i="2" s="1"/>
  <c r="AA732" i="2"/>
  <c r="AI732" i="2"/>
  <c r="AJ732" i="2" s="1" a="1"/>
  <c r="AJ732" i="2" s="1"/>
  <c r="AI612" i="2"/>
  <c r="AJ612" i="2" s="1" a="1"/>
  <c r="AJ612" i="2" s="1"/>
  <c r="AA612" i="2"/>
  <c r="AI516" i="2"/>
  <c r="AJ516" i="2" s="1" a="1"/>
  <c r="AJ516" i="2" s="1"/>
  <c r="AA516" i="2"/>
  <c r="AI412" i="2"/>
  <c r="AJ412" i="2" s="1" a="1"/>
  <c r="AJ412" i="2" s="1"/>
  <c r="AA412" i="2"/>
  <c r="AI316" i="2"/>
  <c r="AJ316" i="2" s="1" a="1"/>
  <c r="AJ316" i="2" s="1"/>
  <c r="AA316" i="2"/>
  <c r="AA44" i="2"/>
  <c r="AI44" i="2"/>
  <c r="AJ44" i="2" s="1" a="1"/>
  <c r="AJ44" i="2" s="1"/>
  <c r="AI158" i="2"/>
  <c r="AJ158" i="2" s="1" a="1"/>
  <c r="AJ158" i="2" s="1"/>
  <c r="AA158" i="2"/>
  <c r="AI1347" i="2"/>
  <c r="AJ1347" i="2" s="1" a="1"/>
  <c r="AJ1347" i="2" s="1"/>
  <c r="AA1347" i="2"/>
  <c r="AI1235" i="2"/>
  <c r="AJ1235" i="2" s="1" a="1"/>
  <c r="AJ1235" i="2" s="1"/>
  <c r="AA1235" i="2"/>
  <c r="AI1128" i="2"/>
  <c r="AJ1128" i="2" s="1" a="1"/>
  <c r="AJ1128" i="2" s="1"/>
  <c r="AA1128" i="2"/>
  <c r="AI1008" i="2"/>
  <c r="AJ1008" i="2" s="1" a="1"/>
  <c r="AJ1008" i="2" s="1"/>
  <c r="AA1008" i="2"/>
  <c r="AI896" i="2"/>
  <c r="AJ896" i="2" s="1" a="1"/>
  <c r="AJ896" i="2" s="1"/>
  <c r="AA896" i="2"/>
  <c r="AI784" i="2"/>
  <c r="AJ784" i="2" s="1" a="1"/>
  <c r="AJ784" i="2" s="1"/>
  <c r="AA784" i="2"/>
  <c r="AI667" i="2"/>
  <c r="AJ667" i="2" s="1" a="1"/>
  <c r="AJ667" i="2" s="1"/>
  <c r="AA667" i="2"/>
  <c r="AA555" i="2"/>
  <c r="AI555" i="2"/>
  <c r="AJ555" i="2" s="1" a="1"/>
  <c r="AJ555" i="2" s="1"/>
  <c r="AA443" i="2"/>
  <c r="AI443" i="2"/>
  <c r="AJ443" i="2" s="1" a="1"/>
  <c r="AJ443" i="2" s="1"/>
  <c r="AA339" i="2"/>
  <c r="AI339" i="2"/>
  <c r="AJ339" i="2" s="1" a="1"/>
  <c r="AJ339" i="2" s="1"/>
  <c r="AI11" i="2"/>
  <c r="AJ11" i="2" s="1" a="1"/>
  <c r="AJ11" i="2" s="1"/>
  <c r="AA11" i="2"/>
  <c r="AA117" i="2"/>
  <c r="AI117" i="2"/>
  <c r="AJ117" i="2" s="1" a="1"/>
  <c r="AJ117" i="2" s="1"/>
  <c r="AA221" i="2"/>
  <c r="AI221" i="2"/>
  <c r="AJ221" i="2" s="1" a="1"/>
  <c r="AJ221" i="2" s="1"/>
  <c r="AA1260" i="2"/>
  <c r="AI1260" i="2"/>
  <c r="AJ1260" i="2" s="1" a="1"/>
  <c r="AJ1260" i="2" s="1"/>
  <c r="AA1161" i="2"/>
  <c r="AI1161" i="2"/>
  <c r="AJ1161" i="2" s="1" a="1"/>
  <c r="AJ1161" i="2" s="1"/>
  <c r="AA1033" i="2"/>
  <c r="AI1033" i="2"/>
  <c r="AJ1033" i="2" s="1" a="1"/>
  <c r="AJ1033" i="2" s="1"/>
  <c r="AA921" i="2"/>
  <c r="AI921" i="2"/>
  <c r="AJ921" i="2" s="1" a="1"/>
  <c r="AJ921" i="2" s="1"/>
  <c r="AA801" i="2"/>
  <c r="AI801" i="2"/>
  <c r="AJ801" i="2" s="1" a="1"/>
  <c r="AJ801" i="2" s="1"/>
  <c r="AA684" i="2"/>
  <c r="AI684" i="2"/>
  <c r="AJ684" i="2" s="1" a="1"/>
  <c r="AJ684" i="2" s="1"/>
  <c r="AI572" i="2"/>
  <c r="AJ572" i="2" s="1" a="1"/>
  <c r="AJ572" i="2" s="1"/>
  <c r="AA572" i="2"/>
  <c r="AI476" i="2"/>
  <c r="AJ476" i="2" s="1" a="1"/>
  <c r="AJ476" i="2" s="1"/>
  <c r="AA476" i="2"/>
  <c r="AI372" i="2"/>
  <c r="AJ372" i="2" s="1" a="1"/>
  <c r="AJ372" i="2" s="1"/>
  <c r="AA372" i="2"/>
  <c r="AI267" i="2"/>
  <c r="AJ267" i="2" s="1" a="1"/>
  <c r="AJ267" i="2" s="1"/>
  <c r="AA267" i="2"/>
  <c r="AI118" i="2"/>
  <c r="AJ118" i="2" s="1" a="1"/>
  <c r="AJ118" i="2" s="1"/>
  <c r="AA118" i="2"/>
  <c r="AI230" i="2"/>
  <c r="AJ230" i="2" s="1" a="1"/>
  <c r="AJ230" i="2" s="1"/>
  <c r="AA230" i="2"/>
  <c r="AI1275" i="2"/>
  <c r="AJ1275" i="2" s="1" a="1"/>
  <c r="AJ1275" i="2" s="1"/>
  <c r="AA1275" i="2"/>
  <c r="AI1168" i="2"/>
  <c r="AJ1168" i="2" s="1" a="1"/>
  <c r="AJ1168" i="2" s="1"/>
  <c r="AA1168" i="2"/>
  <c r="AI1056" i="2"/>
  <c r="AJ1056" i="2" s="1" a="1"/>
  <c r="AJ1056" i="2" s="1"/>
  <c r="AA1056" i="2"/>
  <c r="AI936" i="2"/>
  <c r="AJ936" i="2" s="1" a="1"/>
  <c r="AJ936" i="2" s="1"/>
  <c r="AA936" i="2"/>
  <c r="AI824" i="2"/>
  <c r="AJ824" i="2" s="1" a="1"/>
  <c r="AJ824" i="2" s="1"/>
  <c r="AA824" i="2"/>
  <c r="AI715" i="2"/>
  <c r="AJ715" i="2" s="1" a="1"/>
  <c r="AJ715" i="2" s="1"/>
  <c r="AA715" i="2"/>
  <c r="AA595" i="2"/>
  <c r="AI595" i="2"/>
  <c r="AJ595" i="2" s="1" a="1"/>
  <c r="AJ595" i="2" s="1"/>
  <c r="AA491" i="2"/>
  <c r="AI491" i="2"/>
  <c r="AJ491" i="2" s="1" a="1"/>
  <c r="AJ491" i="2" s="1"/>
  <c r="AA387" i="2"/>
  <c r="AI387" i="2"/>
  <c r="AJ387" i="2" s="1" a="1"/>
  <c r="AJ387" i="2" s="1"/>
  <c r="AA282" i="2"/>
  <c r="AI282" i="2"/>
  <c r="AJ282" i="2" s="1" a="1"/>
  <c r="AJ282" i="2" s="1"/>
  <c r="AA113" i="2"/>
  <c r="AI113" i="2"/>
  <c r="AJ113" i="2" s="1" a="1"/>
  <c r="AJ113" i="2" s="1"/>
  <c r="AA252" i="2"/>
  <c r="AI252" i="2"/>
  <c r="AJ252" i="2" s="1" a="1"/>
  <c r="AJ252" i="2" s="1"/>
  <c r="AA1248" i="2"/>
  <c r="AI1248" i="2"/>
  <c r="AJ1248" i="2" s="1" a="1"/>
  <c r="AJ1248" i="2" s="1"/>
  <c r="AA1133" i="2"/>
  <c r="AI1133" i="2"/>
  <c r="AJ1133" i="2" s="1" a="1"/>
  <c r="AJ1133" i="2" s="1"/>
  <c r="AA997" i="2"/>
  <c r="AI997" i="2"/>
  <c r="AJ997" i="2" s="1" a="1"/>
  <c r="AJ997" i="2" s="1"/>
  <c r="AA845" i="2"/>
  <c r="AI845" i="2"/>
  <c r="AJ845" i="2" s="1" a="1"/>
  <c r="AJ845" i="2" s="1"/>
  <c r="AA648" i="2"/>
  <c r="AI648" i="2"/>
  <c r="AJ648" i="2" s="1" a="1"/>
  <c r="AJ648" i="2" s="1"/>
  <c r="AI488" i="2"/>
  <c r="AJ488" i="2" s="1" a="1"/>
  <c r="AJ488" i="2" s="1"/>
  <c r="AA488" i="2"/>
  <c r="AI279" i="2"/>
  <c r="AJ279" i="2" s="1" a="1"/>
  <c r="AJ279" i="2" s="1"/>
  <c r="AA279" i="2"/>
  <c r="AA93" i="2"/>
  <c r="AI93" i="2"/>
  <c r="AJ93" i="2" s="1" a="1"/>
  <c r="AJ93" i="2" s="1"/>
  <c r="AA181" i="2"/>
  <c r="AI181" i="2"/>
  <c r="AJ181" i="2" s="1" a="1"/>
  <c r="AJ181" i="2" s="1"/>
  <c r="AA246" i="2"/>
  <c r="AI246" i="2"/>
  <c r="AJ246" i="2" s="1" a="1"/>
  <c r="AJ246" i="2" s="1"/>
  <c r="AA1308" i="2"/>
  <c r="AI1308" i="2"/>
  <c r="AJ1308" i="2" s="1" a="1"/>
  <c r="AJ1308" i="2" s="1"/>
  <c r="AA1228" i="2"/>
  <c r="AI1228" i="2"/>
  <c r="AJ1228" i="2" s="1" a="1"/>
  <c r="AJ1228" i="2" s="1"/>
  <c r="AA1153" i="2"/>
  <c r="AI1153" i="2"/>
  <c r="AJ1153" i="2" s="1" a="1"/>
  <c r="AJ1153" i="2" s="1"/>
  <c r="AA1081" i="2"/>
  <c r="AI1081" i="2"/>
  <c r="AJ1081" i="2" s="1" a="1"/>
  <c r="AJ1081" i="2" s="1"/>
  <c r="AA1001" i="2"/>
  <c r="AI1001" i="2"/>
  <c r="AJ1001" i="2" s="1" a="1"/>
  <c r="AJ1001" i="2" s="1"/>
  <c r="AA929" i="2"/>
  <c r="AI929" i="2"/>
  <c r="AJ929" i="2" s="1" a="1"/>
  <c r="AJ929" i="2" s="1"/>
  <c r="AA849" i="2"/>
  <c r="AI849" i="2"/>
  <c r="AJ849" i="2" s="1" a="1"/>
  <c r="AJ849" i="2" s="1"/>
  <c r="AA777" i="2"/>
  <c r="AI777" i="2"/>
  <c r="AJ777" i="2" s="1" a="1"/>
  <c r="AJ777" i="2" s="1"/>
  <c r="AA708" i="2"/>
  <c r="AI708" i="2"/>
  <c r="AJ708" i="2" s="1" a="1"/>
  <c r="AJ708" i="2" s="1"/>
  <c r="AI620" i="2"/>
  <c r="AJ620" i="2" s="1" a="1"/>
  <c r="AJ620" i="2" s="1"/>
  <c r="AA620" i="2"/>
  <c r="AI532" i="2"/>
  <c r="AJ532" i="2" s="1" a="1"/>
  <c r="AJ532" i="2" s="1"/>
  <c r="AA532" i="2"/>
  <c r="AI452" i="2"/>
  <c r="AJ452" i="2" s="1" a="1"/>
  <c r="AJ452" i="2" s="1"/>
  <c r="AA452" i="2"/>
  <c r="AI356" i="2"/>
  <c r="AJ356" i="2" s="1" a="1"/>
  <c r="AJ356" i="2" s="1"/>
  <c r="AA356" i="2"/>
  <c r="AI259" i="2"/>
  <c r="AJ259" i="2" s="1" a="1"/>
  <c r="AJ259" i="2" s="1"/>
  <c r="AA259" i="2"/>
  <c r="AI68" i="2"/>
  <c r="AJ68" i="2" s="1" a="1"/>
  <c r="AJ68" i="2" s="1"/>
  <c r="AA68" i="2"/>
  <c r="AI150" i="2"/>
  <c r="AJ150" i="2" s="1" a="1"/>
  <c r="AJ150" i="2" s="1"/>
  <c r="AA150" i="2"/>
  <c r="AI222" i="2"/>
  <c r="AJ222" i="2" s="1" a="1"/>
  <c r="AJ222" i="2" s="1"/>
  <c r="AA222" i="2"/>
  <c r="AI1315" i="2"/>
  <c r="AJ1315" i="2" s="1" a="1"/>
  <c r="AJ1315" i="2" s="1"/>
  <c r="AA1315" i="2"/>
  <c r="AI1251" i="2"/>
  <c r="AJ1251" i="2" s="1" a="1"/>
  <c r="AJ1251" i="2" s="1"/>
  <c r="AA1251" i="2"/>
  <c r="AI1176" i="2"/>
  <c r="AJ1176" i="2" s="1" a="1"/>
  <c r="AJ1176" i="2" s="1"/>
  <c r="AA1176" i="2"/>
  <c r="AI1096" i="2"/>
  <c r="AJ1096" i="2" s="1" a="1"/>
  <c r="AJ1096" i="2" s="1"/>
  <c r="AA1096" i="2"/>
  <c r="AI1032" i="2"/>
  <c r="AJ1032" i="2" s="1" a="1"/>
  <c r="AJ1032" i="2" s="1"/>
  <c r="AA1032" i="2"/>
  <c r="AI968" i="2"/>
  <c r="AJ968" i="2" s="1" a="1"/>
  <c r="AJ968" i="2" s="1"/>
  <c r="AA968" i="2"/>
  <c r="AI888" i="2"/>
  <c r="AJ888" i="2" s="1" a="1"/>
  <c r="AJ888" i="2" s="1"/>
  <c r="AA888" i="2"/>
  <c r="AI816" i="2"/>
  <c r="AJ816" i="2" s="1" a="1"/>
  <c r="AJ816" i="2" s="1"/>
  <c r="AA816" i="2"/>
  <c r="AI739" i="2"/>
  <c r="AJ739" i="2" s="1" a="1"/>
  <c r="AJ739" i="2" s="1"/>
  <c r="AA739" i="2"/>
  <c r="AI659" i="2"/>
  <c r="AJ659" i="2" s="1" a="1"/>
  <c r="AJ659" i="2" s="1"/>
  <c r="AA659" i="2"/>
  <c r="AA579" i="2"/>
  <c r="AI579" i="2"/>
  <c r="AJ579" i="2" s="1" a="1"/>
  <c r="AJ579" i="2" s="1"/>
  <c r="AA499" i="2"/>
  <c r="AI499" i="2"/>
  <c r="AJ499" i="2" s="1" a="1"/>
  <c r="AJ499" i="2" s="1"/>
  <c r="AA427" i="2"/>
  <c r="AI427" i="2"/>
  <c r="AJ427" i="2" s="1" a="1"/>
  <c r="AJ427" i="2" s="1"/>
  <c r="AA347" i="2"/>
  <c r="AI347" i="2"/>
  <c r="AJ347" i="2" s="1" a="1"/>
  <c r="AJ347" i="2" s="1"/>
  <c r="AI15" i="2"/>
  <c r="AJ15" i="2" s="1" a="1"/>
  <c r="AJ15" i="2" s="1"/>
  <c r="AA15" i="2"/>
  <c r="AA55" i="2"/>
  <c r="AI55" i="2"/>
  <c r="AJ55" i="2" s="1" a="1"/>
  <c r="AJ55" i="2" s="1"/>
  <c r="AA97" i="2"/>
  <c r="AI97" i="2"/>
  <c r="AJ97" i="2" s="1" a="1"/>
  <c r="AJ97" i="2" s="1"/>
  <c r="AA137" i="2"/>
  <c r="AI137" i="2"/>
  <c r="AJ137" i="2" s="1" a="1"/>
  <c r="AJ137" i="2" s="1"/>
  <c r="AA177" i="2"/>
  <c r="AI177" i="2"/>
  <c r="AJ177" i="2" s="1" a="1"/>
  <c r="AJ177" i="2" s="1"/>
  <c r="AA225" i="2"/>
  <c r="AI225" i="2"/>
  <c r="AJ225" i="2" s="1" a="1"/>
  <c r="AJ225" i="2" s="1"/>
  <c r="AA1352" i="2"/>
  <c r="AI1352" i="2"/>
  <c r="AJ1352" i="2" s="1" a="1"/>
  <c r="AJ1352" i="2" s="1"/>
  <c r="AA1312" i="2"/>
  <c r="AI1312" i="2"/>
  <c r="AJ1312" i="2" s="1" a="1"/>
  <c r="AJ1312" i="2" s="1"/>
  <c r="AA1264" i="2"/>
  <c r="AI1264" i="2"/>
  <c r="AJ1264" i="2" s="1" a="1"/>
  <c r="AJ1264" i="2" s="1"/>
  <c r="AA1224" i="2"/>
  <c r="AI1224" i="2"/>
  <c r="AJ1224" i="2" s="1" a="1"/>
  <c r="AJ1224" i="2" s="1"/>
  <c r="AA1141" i="2"/>
  <c r="AI1141" i="2"/>
  <c r="AJ1141" i="2" s="1" a="1"/>
  <c r="AJ1141" i="2" s="1"/>
  <c r="AA1093" i="2"/>
  <c r="AI1093" i="2"/>
  <c r="AJ1093" i="2" s="1" a="1"/>
  <c r="AJ1093" i="2" s="1"/>
  <c r="AA1053" i="2"/>
  <c r="AI1053" i="2"/>
  <c r="AJ1053" i="2" s="1" a="1"/>
  <c r="AJ1053" i="2" s="1"/>
  <c r="AA1013" i="2"/>
  <c r="AI1013" i="2"/>
  <c r="AJ1013" i="2" s="1" a="1"/>
  <c r="AJ1013" i="2" s="1"/>
  <c r="AA973" i="2"/>
  <c r="AI973" i="2"/>
  <c r="AJ973" i="2" s="1" a="1"/>
  <c r="AJ973" i="2" s="1"/>
  <c r="AA933" i="2"/>
  <c r="AI933" i="2"/>
  <c r="AJ933" i="2" s="1" a="1"/>
  <c r="AJ933" i="2" s="1"/>
  <c r="AA893" i="2"/>
  <c r="AI893" i="2"/>
  <c r="AJ893" i="2" s="1" a="1"/>
  <c r="AJ893" i="2" s="1"/>
  <c r="AA853" i="2"/>
  <c r="AI853" i="2"/>
  <c r="AJ853" i="2" s="1" a="1"/>
  <c r="AJ853" i="2" s="1"/>
  <c r="AA813" i="2"/>
  <c r="AI813" i="2"/>
  <c r="AJ813" i="2" s="1" a="1"/>
  <c r="AJ813" i="2" s="1"/>
  <c r="AA773" i="2"/>
  <c r="AI773" i="2"/>
  <c r="AJ773" i="2" s="1" a="1"/>
  <c r="AJ773" i="2" s="1"/>
  <c r="AA736" i="2"/>
  <c r="AI736" i="2"/>
  <c r="AJ736" i="2" s="1" a="1"/>
  <c r="AJ736" i="2" s="1"/>
  <c r="AA688" i="2"/>
  <c r="AI688" i="2"/>
  <c r="AJ688" i="2" s="1" a="1"/>
  <c r="AJ688" i="2" s="1"/>
  <c r="AA656" i="2"/>
  <c r="AI656" i="2"/>
  <c r="AJ656" i="2" s="1" a="1"/>
  <c r="AJ656" i="2" s="1"/>
  <c r="AI616" i="2"/>
  <c r="AJ616" i="2" s="1" a="1"/>
  <c r="AJ616" i="2" s="1"/>
  <c r="AA616" i="2"/>
  <c r="AI576" i="2"/>
  <c r="AJ576" i="2" s="1" a="1"/>
  <c r="AJ576" i="2" s="1"/>
  <c r="AA576" i="2"/>
  <c r="AI536" i="2"/>
  <c r="AJ536" i="2" s="1" a="1"/>
  <c r="AJ536" i="2" s="1"/>
  <c r="AA536" i="2"/>
  <c r="AI496" i="2"/>
  <c r="AJ496" i="2" s="1" a="1"/>
  <c r="AJ496" i="2" s="1"/>
  <c r="AA496" i="2"/>
  <c r="AI456" i="2"/>
  <c r="AJ456" i="2" s="1" a="1"/>
  <c r="AJ456" i="2" s="1"/>
  <c r="AA456" i="2"/>
  <c r="AI416" i="2"/>
  <c r="AJ416" i="2" s="1" a="1"/>
  <c r="AJ416" i="2" s="1"/>
  <c r="AA416" i="2"/>
  <c r="AI376" i="2"/>
  <c r="AJ376" i="2" s="1" a="1"/>
  <c r="AJ376" i="2" s="1"/>
  <c r="AA376" i="2"/>
  <c r="AI344" i="2"/>
  <c r="AJ344" i="2" s="1" a="1"/>
  <c r="AJ344" i="2" s="1"/>
  <c r="AA344" i="2"/>
  <c r="AI304" i="2"/>
  <c r="AJ304" i="2" s="1" a="1"/>
  <c r="AJ304" i="2" s="1"/>
  <c r="AG336" i="4" s="1"/>
  <c r="AA304" i="2"/>
  <c r="AI263" i="2"/>
  <c r="AJ263" i="2" s="1" a="1"/>
  <c r="AJ263" i="2" s="1"/>
  <c r="AA263" i="2"/>
  <c r="AA40" i="2"/>
  <c r="AI40" i="2"/>
  <c r="AJ40" i="2" s="1" a="1"/>
  <c r="AJ40" i="2" s="1"/>
  <c r="AI72" i="2"/>
  <c r="AJ72" i="2" s="1" a="1"/>
  <c r="AJ72" i="2" s="1"/>
  <c r="AA72" i="2"/>
  <c r="AI106" i="2"/>
  <c r="AJ106" i="2" s="1" a="1"/>
  <c r="AJ106" i="2" s="1"/>
  <c r="AA106" i="2"/>
  <c r="AI138" i="2"/>
  <c r="AJ138" i="2" s="1" a="1"/>
  <c r="AJ138" i="2" s="1"/>
  <c r="AA138" i="2"/>
  <c r="AI170" i="2"/>
  <c r="AJ170" i="2" s="1" a="1"/>
  <c r="AJ170" i="2" s="1"/>
  <c r="AA170" i="2"/>
  <c r="AI202" i="2"/>
  <c r="AJ202" i="2" s="1" a="1"/>
  <c r="AJ202" i="2" s="1"/>
  <c r="AA202" i="2"/>
  <c r="AI234" i="2"/>
  <c r="AJ234" i="2" s="1" a="1"/>
  <c r="AJ234" i="2" s="1"/>
  <c r="AA234" i="2"/>
  <c r="AI1351" i="2"/>
  <c r="AJ1351" i="2" s="1" a="1"/>
  <c r="AJ1351" i="2" s="1"/>
  <c r="AA1351" i="2"/>
  <c r="AI1319" i="2"/>
  <c r="AJ1319" i="2" s="1" a="1"/>
  <c r="AJ1319" i="2" s="1"/>
  <c r="AA1319" i="2"/>
  <c r="AI1287" i="2"/>
  <c r="AJ1287" i="2" s="1" a="1"/>
  <c r="AJ1287" i="2" s="1"/>
  <c r="AA1287" i="2"/>
  <c r="AI1255" i="2"/>
  <c r="AJ1255" i="2" s="1" a="1"/>
  <c r="AJ1255" i="2" s="1"/>
  <c r="AA1255" i="2"/>
  <c r="AI1223" i="2"/>
  <c r="AJ1223" i="2" s="1" a="1"/>
  <c r="AJ1223" i="2" s="1"/>
  <c r="AA1223" i="2"/>
  <c r="AI1191" i="2"/>
  <c r="AJ1191" i="2" s="1" a="1"/>
  <c r="AJ1191" i="2" s="1"/>
  <c r="AA1191" i="2"/>
  <c r="AI1164" i="2"/>
  <c r="AJ1164" i="2" s="1" a="1"/>
  <c r="AJ1164" i="2" s="1"/>
  <c r="AA1164" i="2"/>
  <c r="AI1132" i="2"/>
  <c r="AJ1132" i="2" s="1" a="1"/>
  <c r="AJ1132" i="2" s="1"/>
  <c r="AA1132" i="2"/>
  <c r="AI1100" i="2"/>
  <c r="AJ1100" i="2" s="1" a="1"/>
  <c r="AJ1100" i="2" s="1"/>
  <c r="AA1100" i="2"/>
  <c r="AI1068" i="2"/>
  <c r="AJ1068" i="2" s="1" a="1"/>
  <c r="AJ1068" i="2" s="1"/>
  <c r="AA1068" i="2"/>
  <c r="AI1036" i="2"/>
  <c r="AJ1036" i="2" s="1" a="1"/>
  <c r="AJ1036" i="2" s="1"/>
  <c r="AA1036" i="2"/>
  <c r="AI1004" i="2"/>
  <c r="AJ1004" i="2" s="1" a="1"/>
  <c r="AJ1004" i="2" s="1"/>
  <c r="AA1004" i="2"/>
  <c r="AI972" i="2"/>
  <c r="AJ972" i="2" s="1" a="1"/>
  <c r="AJ972" i="2" s="1"/>
  <c r="AA972" i="2"/>
  <c r="AI940" i="2"/>
  <c r="AJ940" i="2" s="1" a="1"/>
  <c r="AJ940" i="2" s="1"/>
  <c r="AA940" i="2"/>
  <c r="AI908" i="2"/>
  <c r="AJ908" i="2" s="1" a="1"/>
  <c r="AJ908" i="2" s="1"/>
  <c r="AA908" i="2"/>
  <c r="AI876" i="2"/>
  <c r="AJ876" i="2" s="1" a="1"/>
  <c r="AJ876" i="2" s="1"/>
  <c r="AA876" i="2"/>
  <c r="AI844" i="2"/>
  <c r="AJ844" i="2" s="1" a="1"/>
  <c r="AJ844" i="2" s="1"/>
  <c r="AA844" i="2"/>
  <c r="AI812" i="2"/>
  <c r="AJ812" i="2" s="1" a="1"/>
  <c r="AJ812" i="2" s="1"/>
  <c r="AA812" i="2"/>
  <c r="AI780" i="2"/>
  <c r="AJ780" i="2" s="1" a="1"/>
  <c r="AJ780" i="2" s="1"/>
  <c r="AA780" i="2"/>
  <c r="AI748" i="2"/>
  <c r="AJ748" i="2" s="1" a="1"/>
  <c r="AJ748" i="2" s="1"/>
  <c r="AA748" i="2"/>
  <c r="AI719" i="2"/>
  <c r="AJ719" i="2" s="1" a="1"/>
  <c r="AJ719" i="2" s="1"/>
  <c r="AA719" i="2"/>
  <c r="AI679" i="2"/>
  <c r="AJ679" i="2" s="1" a="1"/>
  <c r="AJ679" i="2" s="1"/>
  <c r="AA679" i="2"/>
  <c r="AI647" i="2"/>
  <c r="AJ647" i="2" s="1" a="1"/>
  <c r="AJ647" i="2" s="1"/>
  <c r="AA647" i="2"/>
  <c r="AA615" i="2"/>
  <c r="AI615" i="2"/>
  <c r="AJ615" i="2" s="1" a="1"/>
  <c r="AJ615" i="2" s="1"/>
  <c r="AA583" i="2"/>
  <c r="AI583" i="2"/>
  <c r="AJ583" i="2" s="1" a="1"/>
  <c r="AJ583" i="2" s="1"/>
  <c r="AA551" i="2"/>
  <c r="AI551" i="2"/>
  <c r="AJ551" i="2" s="1" a="1"/>
  <c r="AJ551" i="2" s="1"/>
  <c r="AA519" i="2"/>
  <c r="AI519" i="2"/>
  <c r="AJ519" i="2" s="1" a="1"/>
  <c r="AJ519" i="2" s="1"/>
  <c r="AA487" i="2"/>
  <c r="AI487" i="2"/>
  <c r="AJ487" i="2" s="1" a="1"/>
  <c r="AJ487" i="2" s="1"/>
  <c r="AA455" i="2"/>
  <c r="AI455" i="2"/>
  <c r="AJ455" i="2" s="1" a="1"/>
  <c r="AJ455" i="2" s="1"/>
  <c r="AA423" i="2"/>
  <c r="AI423" i="2"/>
  <c r="AJ423" i="2" s="1" a="1"/>
  <c r="AJ423" i="2" s="1"/>
  <c r="AA391" i="2"/>
  <c r="AI391" i="2"/>
  <c r="AJ391" i="2" s="1" a="1"/>
  <c r="AJ391" i="2" s="1"/>
  <c r="AA359" i="2"/>
  <c r="AI359" i="2"/>
  <c r="AJ359" i="2" s="1" a="1"/>
  <c r="AJ359" i="2" s="1"/>
  <c r="AA327" i="2"/>
  <c r="AI327" i="2"/>
  <c r="AJ327" i="2" s="1" a="1"/>
  <c r="AJ327" i="2" s="1"/>
  <c r="AA294" i="2"/>
  <c r="AI294" i="2"/>
  <c r="AJ294" i="2" s="1" a="1"/>
  <c r="AJ294" i="2" s="1"/>
  <c r="AA262" i="2"/>
  <c r="AI262" i="2"/>
  <c r="AJ262" i="2" s="1" a="1"/>
  <c r="AJ262" i="2" s="1"/>
  <c r="AI25" i="2"/>
  <c r="AJ25" i="2" s="1" a="1"/>
  <c r="AJ25" i="2" s="1"/>
  <c r="AA25" i="2"/>
  <c r="AI41" i="2"/>
  <c r="AJ41" i="2" s="1" a="1"/>
  <c r="AJ41" i="2" s="1"/>
  <c r="AA41" i="2"/>
  <c r="AA57" i="2"/>
  <c r="AI57" i="2"/>
  <c r="AJ57" i="2" s="1" a="1"/>
  <c r="AJ57" i="2" s="1"/>
  <c r="AA73" i="2"/>
  <c r="AI73" i="2"/>
  <c r="AJ73" i="2" s="1" a="1"/>
  <c r="AJ73" i="2" s="1"/>
  <c r="AA89" i="2"/>
  <c r="AI89" i="2"/>
  <c r="AJ89" i="2" s="1" a="1"/>
  <c r="AJ89" i="2" s="1"/>
  <c r="AA107" i="2"/>
  <c r="AI107" i="2"/>
  <c r="AJ107" i="2" s="1" a="1"/>
  <c r="AJ107" i="2" s="1"/>
  <c r="AA123" i="2"/>
  <c r="AI123" i="2"/>
  <c r="AJ123" i="2" s="1" a="1"/>
  <c r="AJ123" i="2" s="1"/>
  <c r="AA139" i="2"/>
  <c r="AI139" i="2"/>
  <c r="AJ139" i="2" s="1" a="1"/>
  <c r="AJ139" i="2" s="1"/>
  <c r="AA155" i="2"/>
  <c r="AI155" i="2"/>
  <c r="AJ155" i="2" s="1" a="1"/>
  <c r="AJ155" i="2" s="1"/>
  <c r="AA171" i="2"/>
  <c r="AI171" i="2"/>
  <c r="AJ171" i="2" s="1" a="1"/>
  <c r="AJ171" i="2" s="1"/>
  <c r="AA187" i="2"/>
  <c r="AI187" i="2"/>
  <c r="AJ187" i="2" s="1" a="1"/>
  <c r="AJ187" i="2" s="1"/>
  <c r="AA203" i="2"/>
  <c r="AI203" i="2"/>
  <c r="AJ203" i="2" s="1" a="1"/>
  <c r="AJ203" i="2" s="1"/>
  <c r="AA219" i="2"/>
  <c r="AI219" i="2"/>
  <c r="AJ219" i="2" s="1" a="1"/>
  <c r="AJ219" i="2" s="1"/>
  <c r="AA235" i="2"/>
  <c r="AI235" i="2"/>
  <c r="AJ235" i="2" s="1" a="1"/>
  <c r="AJ235" i="2" s="1"/>
  <c r="AA254" i="2"/>
  <c r="AI254" i="2"/>
  <c r="AJ254" i="2" s="1" a="1"/>
  <c r="AJ254" i="2" s="1"/>
  <c r="AA1350" i="2"/>
  <c r="AI1350" i="2"/>
  <c r="AJ1350" i="2" s="1" a="1"/>
  <c r="AJ1350" i="2" s="1"/>
  <c r="AA1334" i="2"/>
  <c r="AI1334" i="2"/>
  <c r="AJ1334" i="2" s="1" a="1"/>
  <c r="AJ1334" i="2" s="1"/>
  <c r="AA1318" i="2"/>
  <c r="AI1318" i="2"/>
  <c r="AJ1318" i="2" s="1" a="1"/>
  <c r="AJ1318" i="2" s="1"/>
  <c r="AA1302" i="2"/>
  <c r="AI1302" i="2"/>
  <c r="AJ1302" i="2" s="1" a="1"/>
  <c r="AJ1302" i="2" s="1"/>
  <c r="AA1286" i="2"/>
  <c r="AI1286" i="2"/>
  <c r="AJ1286" i="2" s="1" a="1"/>
  <c r="AJ1286" i="2" s="1"/>
  <c r="AA1270" i="2"/>
  <c r="AI1270" i="2"/>
  <c r="AJ1270" i="2" s="1" a="1"/>
  <c r="AJ1270" i="2" s="1"/>
  <c r="AA1254" i="2"/>
  <c r="AI1254" i="2"/>
  <c r="AJ1254" i="2" s="1" a="1"/>
  <c r="AJ1254" i="2" s="1"/>
  <c r="AA1238" i="2"/>
  <c r="AI1238" i="2"/>
  <c r="AJ1238" i="2" s="1" a="1"/>
  <c r="AJ1238" i="2" s="1"/>
  <c r="AA1222" i="2"/>
  <c r="AI1222" i="2"/>
  <c r="AJ1222" i="2" s="1" a="1"/>
  <c r="AJ1222" i="2" s="1"/>
  <c r="AA1206" i="2"/>
  <c r="AI1206" i="2"/>
  <c r="AJ1206" i="2" s="1" a="1"/>
  <c r="AJ1206" i="2" s="1"/>
  <c r="AA1190" i="2"/>
  <c r="AI1190" i="2"/>
  <c r="AJ1190" i="2" s="1" a="1"/>
  <c r="AJ1190" i="2" s="1"/>
  <c r="AA1163" i="2"/>
  <c r="AI1163" i="2"/>
  <c r="AJ1163" i="2" s="1" a="1"/>
  <c r="AJ1163" i="2" s="1"/>
  <c r="AA1147" i="2"/>
  <c r="AI1147" i="2"/>
  <c r="AJ1147" i="2" s="1" a="1"/>
  <c r="AJ1147" i="2" s="1"/>
  <c r="AA1131" i="2"/>
  <c r="AI1131" i="2"/>
  <c r="AJ1131" i="2" s="1" a="1"/>
  <c r="AJ1131" i="2" s="1"/>
  <c r="AA1115" i="2"/>
  <c r="AI1115" i="2"/>
  <c r="AJ1115" i="2" s="1" a="1"/>
  <c r="AJ1115" i="2" s="1"/>
  <c r="AA1099" i="2"/>
  <c r="AI1099" i="2"/>
  <c r="AJ1099" i="2" s="1" a="1"/>
  <c r="AJ1099" i="2" s="1"/>
  <c r="AA1083" i="2"/>
  <c r="AI1083" i="2"/>
  <c r="AJ1083" i="2" s="1" a="1"/>
  <c r="AJ1083" i="2" s="1"/>
  <c r="AA1067" i="2"/>
  <c r="AI1067" i="2"/>
  <c r="AJ1067" i="2" s="1" a="1"/>
  <c r="AJ1067" i="2" s="1"/>
  <c r="AA1051" i="2"/>
  <c r="AI1051" i="2"/>
  <c r="AJ1051" i="2" s="1" a="1"/>
  <c r="AJ1051" i="2" s="1"/>
  <c r="AA1035" i="2"/>
  <c r="AI1035" i="2"/>
  <c r="AJ1035" i="2" s="1" a="1"/>
  <c r="AJ1035" i="2" s="1"/>
  <c r="AA1019" i="2"/>
  <c r="AI1019" i="2"/>
  <c r="AJ1019" i="2" s="1" a="1"/>
  <c r="AJ1019" i="2" s="1"/>
  <c r="AA1003" i="2"/>
  <c r="AI1003" i="2"/>
  <c r="AJ1003" i="2" s="1" a="1"/>
  <c r="AJ1003" i="2" s="1"/>
  <c r="AA987" i="2"/>
  <c r="AI987" i="2"/>
  <c r="AJ987" i="2" s="1" a="1"/>
  <c r="AJ987" i="2" s="1"/>
  <c r="AA971" i="2"/>
  <c r="AI971" i="2"/>
  <c r="AJ971" i="2" s="1" a="1"/>
  <c r="AJ971" i="2" s="1"/>
  <c r="AA955" i="2"/>
  <c r="AI955" i="2"/>
  <c r="AJ955" i="2" s="1" a="1"/>
  <c r="AJ955" i="2" s="1"/>
  <c r="AA939" i="2"/>
  <c r="AI939" i="2"/>
  <c r="AJ939" i="2" s="1" a="1"/>
  <c r="AJ939" i="2" s="1"/>
  <c r="AA923" i="2"/>
  <c r="AI923" i="2"/>
  <c r="AJ923" i="2" s="1" a="1"/>
  <c r="AJ923" i="2" s="1"/>
  <c r="AA907" i="2"/>
  <c r="AI907" i="2"/>
  <c r="AJ907" i="2" s="1" a="1"/>
  <c r="AJ907" i="2" s="1"/>
  <c r="AA891" i="2"/>
  <c r="AI891" i="2"/>
  <c r="AJ891" i="2" s="1" a="1"/>
  <c r="AJ891" i="2" s="1"/>
  <c r="AA875" i="2"/>
  <c r="AI875" i="2"/>
  <c r="AJ875" i="2" s="1" a="1"/>
  <c r="AJ875" i="2" s="1"/>
  <c r="AA859" i="2"/>
  <c r="AI859" i="2"/>
  <c r="AJ859" i="2" s="1" a="1"/>
  <c r="AJ859" i="2" s="1"/>
  <c r="AA843" i="2"/>
  <c r="AI843" i="2"/>
  <c r="AJ843" i="2" s="1" a="1"/>
  <c r="AJ843" i="2" s="1"/>
  <c r="AA827" i="2"/>
  <c r="AI827" i="2"/>
  <c r="AJ827" i="2" s="1" a="1"/>
  <c r="AJ827" i="2" s="1"/>
  <c r="AA811" i="2"/>
  <c r="AI811" i="2"/>
  <c r="AJ811" i="2" s="1" a="1"/>
  <c r="AJ811" i="2" s="1"/>
  <c r="AA795" i="2"/>
  <c r="AI795" i="2"/>
  <c r="AJ795" i="2" s="1" a="1"/>
  <c r="AJ795" i="2" s="1"/>
  <c r="AA779" i="2"/>
  <c r="AI779" i="2"/>
  <c r="AJ779" i="2" s="1" a="1"/>
  <c r="AJ779" i="2" s="1"/>
  <c r="AA763" i="2"/>
  <c r="AI763" i="2"/>
  <c r="AJ763" i="2" s="1" a="1"/>
  <c r="AJ763" i="2" s="1"/>
  <c r="AA747" i="2"/>
  <c r="AI747" i="2"/>
  <c r="AJ747" i="2" s="1" a="1"/>
  <c r="AJ747" i="2" s="1"/>
  <c r="AA734" i="2"/>
  <c r="AI734" i="2"/>
  <c r="AJ734" i="2" s="1" a="1"/>
  <c r="AJ734" i="2" s="1"/>
  <c r="AA718" i="2"/>
  <c r="AI718" i="2"/>
  <c r="AJ718" i="2" s="1" a="1"/>
  <c r="AJ718" i="2" s="1"/>
  <c r="AA702" i="2"/>
  <c r="AI702" i="2"/>
  <c r="AJ702" i="2" s="1" a="1"/>
  <c r="AJ702" i="2" s="1"/>
  <c r="AA678" i="2"/>
  <c r="AI678" i="2"/>
  <c r="AJ678" i="2" s="1" a="1"/>
  <c r="AJ678" i="2" s="1"/>
  <c r="AA662" i="2"/>
  <c r="AI662" i="2"/>
  <c r="AJ662" i="2" s="1" a="1"/>
  <c r="AJ662" i="2" s="1"/>
  <c r="AA646" i="2"/>
  <c r="AI646" i="2"/>
  <c r="AJ646" i="2" s="1" a="1"/>
  <c r="AJ646" i="2" s="1"/>
  <c r="AI630" i="2"/>
  <c r="AJ630" i="2" s="1" a="1"/>
  <c r="AJ630" i="2" s="1"/>
  <c r="AA630" i="2"/>
  <c r="AI614" i="2"/>
  <c r="AJ614" i="2" s="1" a="1"/>
  <c r="AJ614" i="2" s="1"/>
  <c r="AA614" i="2"/>
  <c r="AI598" i="2"/>
  <c r="AJ598" i="2" s="1" a="1"/>
  <c r="AJ598" i="2" s="1"/>
  <c r="AA598" i="2"/>
  <c r="AI582" i="2"/>
  <c r="AJ582" i="2" s="1" a="1"/>
  <c r="AJ582" i="2" s="1"/>
  <c r="AA582" i="2"/>
  <c r="AI566" i="2"/>
  <c r="AJ566" i="2" s="1" a="1"/>
  <c r="AJ566" i="2" s="1"/>
  <c r="AA566" i="2"/>
  <c r="AI550" i="2"/>
  <c r="AJ550" i="2" s="1" a="1"/>
  <c r="AJ550" i="2" s="1"/>
  <c r="AA550" i="2"/>
  <c r="AI534" i="2"/>
  <c r="AJ534" i="2" s="1" a="1"/>
  <c r="AJ534" i="2" s="1"/>
  <c r="AA534" i="2"/>
  <c r="AI518" i="2"/>
  <c r="AJ518" i="2" s="1" a="1"/>
  <c r="AJ518" i="2" s="1"/>
  <c r="AA518" i="2"/>
  <c r="AI502" i="2"/>
  <c r="AJ502" i="2" s="1" a="1"/>
  <c r="AJ502" i="2" s="1"/>
  <c r="AA502" i="2"/>
  <c r="AI486" i="2"/>
  <c r="AJ486" i="2" s="1" a="1"/>
  <c r="AJ486" i="2" s="1"/>
  <c r="AA486" i="2"/>
  <c r="AI470" i="2"/>
  <c r="AJ470" i="2" s="1" a="1"/>
  <c r="AJ470" i="2" s="1"/>
  <c r="AG408" i="4" s="1"/>
  <c r="AA470" i="2"/>
  <c r="AI454" i="2"/>
  <c r="AJ454" i="2" s="1" a="1"/>
  <c r="AJ454" i="2" s="1"/>
  <c r="AA454" i="2"/>
  <c r="AI438" i="2"/>
  <c r="AJ438" i="2" s="1" a="1"/>
  <c r="AJ438" i="2" s="1"/>
  <c r="AG425" i="4" s="1"/>
  <c r="AA438" i="2"/>
  <c r="AI422" i="2"/>
  <c r="AJ422" i="2" s="1" a="1"/>
  <c r="AJ422" i="2" s="1"/>
  <c r="AA422" i="2"/>
  <c r="AI406" i="2"/>
  <c r="AJ406" i="2" s="1" a="1"/>
  <c r="AJ406" i="2" s="1"/>
  <c r="AA406" i="2"/>
  <c r="AI390" i="2"/>
  <c r="AJ390" i="2" s="1" a="1"/>
  <c r="AJ390" i="2" s="1"/>
  <c r="AA390" i="2"/>
  <c r="AI374" i="2"/>
  <c r="AJ374" i="2" s="1" a="1"/>
  <c r="AJ374" i="2" s="1"/>
  <c r="AA374" i="2"/>
  <c r="AI358" i="2"/>
  <c r="AJ358" i="2" s="1" a="1"/>
  <c r="AJ358" i="2" s="1"/>
  <c r="AA358" i="2"/>
  <c r="AI342" i="2"/>
  <c r="AJ342" i="2" s="1" a="1"/>
  <c r="AJ342" i="2" s="1"/>
  <c r="AA342" i="2"/>
  <c r="AI326" i="2"/>
  <c r="AJ326" i="2" s="1" a="1"/>
  <c r="AJ326" i="2" s="1"/>
  <c r="AA326" i="2"/>
  <c r="AI310" i="2"/>
  <c r="AJ310" i="2" s="1" a="1"/>
  <c r="AJ310" i="2" s="1"/>
  <c r="AA310" i="2"/>
  <c r="AI293" i="2"/>
  <c r="AJ293" i="2" s="1" a="1"/>
  <c r="AJ293" i="2" s="1"/>
  <c r="AA293" i="2"/>
  <c r="AI277" i="2"/>
  <c r="AJ277" i="2" s="1" a="1"/>
  <c r="AJ277" i="2" s="1"/>
  <c r="AA277" i="2"/>
  <c r="AI261" i="2"/>
  <c r="AJ261" i="2" s="1" a="1"/>
  <c r="AJ261" i="2" s="1"/>
  <c r="AA261" i="2"/>
  <c r="AI22" i="2"/>
  <c r="AJ22" i="2" s="1" a="1"/>
  <c r="AJ22" i="2" s="1"/>
  <c r="AA22" i="2"/>
  <c r="AA38" i="2"/>
  <c r="AI38" i="2"/>
  <c r="AJ38" i="2" s="1" a="1"/>
  <c r="AJ38" i="2" s="1"/>
  <c r="AI54" i="2"/>
  <c r="AJ54" i="2" s="1" a="1"/>
  <c r="AJ54" i="2" s="1"/>
  <c r="AA54" i="2"/>
  <c r="AI70" i="2"/>
  <c r="AJ70" i="2" s="1" a="1"/>
  <c r="AJ70" i="2" s="1"/>
  <c r="AA70" i="2"/>
  <c r="AI86" i="2"/>
  <c r="AJ86" i="2" s="1" a="1"/>
  <c r="AJ86" i="2" s="1"/>
  <c r="AA86" i="2"/>
  <c r="AI104" i="2"/>
  <c r="AJ104" i="2" s="1" a="1"/>
  <c r="AJ104" i="2" s="1"/>
  <c r="AA104" i="2"/>
  <c r="AI120" i="2"/>
  <c r="AJ120" i="2" s="1" a="1"/>
  <c r="AJ120" i="2" s="1"/>
  <c r="AA120" i="2"/>
  <c r="AI136" i="2"/>
  <c r="AJ136" i="2" s="1" a="1"/>
  <c r="AJ136" i="2" s="1"/>
  <c r="AA136" i="2"/>
  <c r="AI152" i="2"/>
  <c r="AJ152" i="2" s="1" a="1"/>
  <c r="AJ152" i="2" s="1"/>
  <c r="AA152" i="2"/>
  <c r="AI168" i="2"/>
  <c r="AJ168" i="2" s="1" a="1"/>
  <c r="AJ168" i="2" s="1"/>
  <c r="AA168" i="2"/>
  <c r="AI184" i="2"/>
  <c r="AJ184" i="2" s="1" a="1"/>
  <c r="AJ184" i="2" s="1"/>
  <c r="AA184" i="2"/>
  <c r="AI200" i="2"/>
  <c r="AJ200" i="2" s="1" a="1"/>
  <c r="AJ200" i="2" s="1"/>
  <c r="AA200" i="2"/>
  <c r="AI216" i="2"/>
  <c r="AJ216" i="2" s="1" a="1"/>
  <c r="AJ216" i="2" s="1"/>
  <c r="AA216" i="2"/>
  <c r="AI232" i="2"/>
  <c r="AJ232" i="2" s="1" a="1"/>
  <c r="AJ232" i="2" s="1"/>
  <c r="AA232" i="2"/>
  <c r="AI251" i="2"/>
  <c r="AJ251" i="2" s="1" a="1"/>
  <c r="AJ251" i="2" s="1"/>
  <c r="AA251" i="2"/>
  <c r="AI1353" i="2"/>
  <c r="AJ1353" i="2" s="1" a="1"/>
  <c r="AJ1353" i="2" s="1"/>
  <c r="AA1353" i="2"/>
  <c r="AI1337" i="2"/>
  <c r="AJ1337" i="2" s="1" a="1"/>
  <c r="AJ1337" i="2" s="1"/>
  <c r="AA1337" i="2"/>
  <c r="AI1321" i="2"/>
  <c r="AJ1321" i="2" s="1" a="1"/>
  <c r="AJ1321" i="2" s="1"/>
  <c r="AA1321" i="2"/>
  <c r="AI1305" i="2"/>
  <c r="AJ1305" i="2" s="1" a="1"/>
  <c r="AJ1305" i="2" s="1"/>
  <c r="AA1305" i="2"/>
  <c r="AI1289" i="2"/>
  <c r="AJ1289" i="2" s="1" a="1"/>
  <c r="AJ1289" i="2" s="1"/>
  <c r="AA1289" i="2"/>
  <c r="AI1273" i="2"/>
  <c r="AJ1273" i="2" s="1" a="1"/>
  <c r="AJ1273" i="2" s="1"/>
  <c r="AA1273" i="2"/>
  <c r="AI1257" i="2"/>
  <c r="AJ1257" i="2" s="1" a="1"/>
  <c r="AJ1257" i="2" s="1"/>
  <c r="AA1257" i="2"/>
  <c r="AI1241" i="2"/>
  <c r="AJ1241" i="2" s="1" a="1"/>
  <c r="AJ1241" i="2" s="1"/>
  <c r="AA1241" i="2"/>
  <c r="AI1225" i="2"/>
  <c r="AJ1225" i="2" s="1" a="1"/>
  <c r="AJ1225" i="2" s="1"/>
  <c r="AA1225" i="2"/>
  <c r="AI1209" i="2"/>
  <c r="AJ1209" i="2" s="1" a="1"/>
  <c r="AJ1209" i="2" s="1"/>
  <c r="AA1209" i="2"/>
  <c r="AI1193" i="2"/>
  <c r="AJ1193" i="2" s="1" a="1"/>
  <c r="AJ1193" i="2" s="1"/>
  <c r="AA1193" i="2"/>
  <c r="AI1177" i="2"/>
  <c r="AJ1177" i="2" s="1" a="1"/>
  <c r="AJ1177" i="2" s="1"/>
  <c r="AA1177" i="2"/>
  <c r="AI1166" i="2"/>
  <c r="AJ1166" i="2" s="1" a="1"/>
  <c r="AJ1166" i="2" s="1"/>
  <c r="AA1166" i="2"/>
  <c r="AI1150" i="2"/>
  <c r="AJ1150" i="2" s="1" a="1"/>
  <c r="AJ1150" i="2" s="1"/>
  <c r="AA1150" i="2"/>
  <c r="AI1134" i="2"/>
  <c r="AJ1134" i="2" s="1" a="1"/>
  <c r="AJ1134" i="2" s="1"/>
  <c r="AA1134" i="2"/>
  <c r="AI1118" i="2"/>
  <c r="AJ1118" i="2" s="1" a="1"/>
  <c r="AJ1118" i="2" s="1"/>
  <c r="AA1118" i="2"/>
  <c r="AI1102" i="2"/>
  <c r="AJ1102" i="2" s="1" a="1"/>
  <c r="AJ1102" i="2" s="1"/>
  <c r="AA1102" i="2"/>
  <c r="AI1086" i="2"/>
  <c r="AJ1086" i="2" s="1" a="1"/>
  <c r="AJ1086" i="2" s="1"/>
  <c r="AA1086" i="2"/>
  <c r="AI1070" i="2"/>
  <c r="AJ1070" i="2" s="1" a="1"/>
  <c r="AJ1070" i="2" s="1"/>
  <c r="AA1070" i="2"/>
  <c r="AI1054" i="2"/>
  <c r="AJ1054" i="2" s="1" a="1"/>
  <c r="AJ1054" i="2" s="1"/>
  <c r="AA1054" i="2"/>
  <c r="AI1038" i="2"/>
  <c r="AJ1038" i="2" s="1" a="1"/>
  <c r="AJ1038" i="2" s="1"/>
  <c r="AA1038" i="2"/>
  <c r="AI1022" i="2"/>
  <c r="AJ1022" i="2" s="1" a="1"/>
  <c r="AJ1022" i="2" s="1"/>
  <c r="AA1022" i="2"/>
  <c r="AI1006" i="2"/>
  <c r="AJ1006" i="2" s="1" a="1"/>
  <c r="AJ1006" i="2" s="1"/>
  <c r="AA1006" i="2"/>
  <c r="AI990" i="2"/>
  <c r="AJ990" i="2" s="1" a="1"/>
  <c r="AJ990" i="2" s="1"/>
  <c r="AA990" i="2"/>
  <c r="AI974" i="2"/>
  <c r="AJ974" i="2" s="1" a="1"/>
  <c r="AJ974" i="2" s="1"/>
  <c r="AA974" i="2"/>
  <c r="AI958" i="2"/>
  <c r="AJ958" i="2" s="1" a="1"/>
  <c r="AJ958" i="2" s="1"/>
  <c r="AA958" i="2"/>
  <c r="AI942" i="2"/>
  <c r="AJ942" i="2" s="1" a="1"/>
  <c r="AJ942" i="2" s="1"/>
  <c r="AA942" i="2"/>
  <c r="AI926" i="2"/>
  <c r="AJ926" i="2" s="1" a="1"/>
  <c r="AJ926" i="2" s="1"/>
  <c r="AA926" i="2"/>
  <c r="AI910" i="2"/>
  <c r="AJ910" i="2" s="1" a="1"/>
  <c r="AJ910" i="2" s="1"/>
  <c r="AA910" i="2"/>
  <c r="AI894" i="2"/>
  <c r="AJ894" i="2" s="1" a="1"/>
  <c r="AJ894" i="2" s="1"/>
  <c r="AA894" i="2"/>
  <c r="AI878" i="2"/>
  <c r="AJ878" i="2" s="1" a="1"/>
  <c r="AJ878" i="2" s="1"/>
  <c r="AA878" i="2"/>
  <c r="AI862" i="2"/>
  <c r="AJ862" i="2" s="1" a="1"/>
  <c r="AJ862" i="2" s="1"/>
  <c r="AA862" i="2"/>
  <c r="AI846" i="2"/>
  <c r="AJ846" i="2" s="1" a="1"/>
  <c r="AJ846" i="2" s="1"/>
  <c r="AA846" i="2"/>
  <c r="AI830" i="2"/>
  <c r="AJ830" i="2" s="1" a="1"/>
  <c r="AJ830" i="2" s="1"/>
  <c r="AA830" i="2"/>
  <c r="AI814" i="2"/>
  <c r="AJ814" i="2" s="1" a="1"/>
  <c r="AJ814" i="2" s="1"/>
  <c r="AA814" i="2"/>
  <c r="AI798" i="2"/>
  <c r="AJ798" i="2" s="1" a="1"/>
  <c r="AJ798" i="2" s="1"/>
  <c r="AA798" i="2"/>
  <c r="AI782" i="2"/>
  <c r="AJ782" i="2" s="1" a="1"/>
  <c r="AJ782" i="2" s="1"/>
  <c r="AA782" i="2"/>
  <c r="AI766" i="2"/>
  <c r="AJ766" i="2" s="1" a="1"/>
  <c r="AJ766" i="2" s="1"/>
  <c r="AA766" i="2"/>
  <c r="AI750" i="2"/>
  <c r="AJ750" i="2" s="1" a="1"/>
  <c r="AJ750" i="2" s="1"/>
  <c r="AA750" i="2"/>
  <c r="AI737" i="2"/>
  <c r="AJ737" i="2" s="1" a="1"/>
  <c r="AJ737" i="2" s="1"/>
  <c r="AA737" i="2"/>
  <c r="AI721" i="2"/>
  <c r="AJ721" i="2" s="1" a="1"/>
  <c r="AJ721" i="2" s="1"/>
  <c r="AA721" i="2"/>
  <c r="AI705" i="2"/>
  <c r="AJ705" i="2" s="1" a="1"/>
  <c r="AJ705" i="2" s="1"/>
  <c r="AA705" i="2"/>
  <c r="AI681" i="2"/>
  <c r="AJ681" i="2" s="1" a="1"/>
  <c r="AJ681" i="2" s="1"/>
  <c r="AA681" i="2"/>
  <c r="AI665" i="2"/>
  <c r="AJ665" i="2" s="1" a="1"/>
  <c r="AJ665" i="2" s="1"/>
  <c r="AA665" i="2"/>
  <c r="AI649" i="2"/>
  <c r="AJ649" i="2" s="1" a="1"/>
  <c r="AJ649" i="2" s="1"/>
  <c r="AA649" i="2"/>
  <c r="AA633" i="2"/>
  <c r="AI633" i="2"/>
  <c r="AJ633" i="2" s="1" a="1"/>
  <c r="AJ633" i="2" s="1"/>
  <c r="AA617" i="2"/>
  <c r="AI617" i="2"/>
  <c r="AJ617" i="2" s="1" a="1"/>
  <c r="AJ617" i="2" s="1"/>
  <c r="AA601" i="2"/>
  <c r="AI601" i="2"/>
  <c r="AJ601" i="2" s="1" a="1"/>
  <c r="AJ601" i="2" s="1"/>
  <c r="AA585" i="2"/>
  <c r="AI585" i="2"/>
  <c r="AJ585" i="2" s="1" a="1"/>
  <c r="AJ585" i="2" s="1"/>
  <c r="AA569" i="2"/>
  <c r="AI569" i="2"/>
  <c r="AJ569" i="2" s="1" a="1"/>
  <c r="AJ569" i="2" s="1"/>
  <c r="AA553" i="2"/>
  <c r="AI553" i="2"/>
  <c r="AJ553" i="2" s="1" a="1"/>
  <c r="AJ553" i="2" s="1"/>
  <c r="AA537" i="2"/>
  <c r="AI537" i="2"/>
  <c r="AJ537" i="2" s="1" a="1"/>
  <c r="AJ537" i="2" s="1"/>
  <c r="AA521" i="2"/>
  <c r="AI521" i="2"/>
  <c r="AJ521" i="2" s="1" a="1"/>
  <c r="AJ521" i="2" s="1"/>
  <c r="AA505" i="2"/>
  <c r="AI505" i="2"/>
  <c r="AJ505" i="2" s="1" a="1"/>
  <c r="AJ505" i="2" s="1"/>
  <c r="AA489" i="2"/>
  <c r="AI489" i="2"/>
  <c r="AJ489" i="2" s="1" a="1"/>
  <c r="AJ489" i="2" s="1"/>
  <c r="AA473" i="2"/>
  <c r="AI473" i="2"/>
  <c r="AJ473" i="2" s="1" a="1"/>
  <c r="AJ473" i="2" s="1"/>
  <c r="AA457" i="2"/>
  <c r="AI457" i="2"/>
  <c r="AJ457" i="2" s="1" a="1"/>
  <c r="AJ457" i="2" s="1"/>
  <c r="AA441" i="2"/>
  <c r="AI441" i="2"/>
  <c r="AJ441" i="2" s="1" a="1"/>
  <c r="AJ441" i="2" s="1"/>
  <c r="AA425" i="2"/>
  <c r="AI425" i="2"/>
  <c r="AJ425" i="2" s="1" a="1"/>
  <c r="AJ425" i="2" s="1"/>
  <c r="AA409" i="2"/>
  <c r="AI409" i="2"/>
  <c r="AJ409" i="2" s="1" a="1"/>
  <c r="AJ409" i="2" s="1"/>
  <c r="AA393" i="2"/>
  <c r="AI393" i="2"/>
  <c r="AJ393" i="2" s="1" a="1"/>
  <c r="AJ393" i="2" s="1"/>
  <c r="AA377" i="2"/>
  <c r="AI377" i="2"/>
  <c r="AJ377" i="2" s="1" a="1"/>
  <c r="AJ377" i="2" s="1"/>
  <c r="AA361" i="2"/>
  <c r="AI361" i="2"/>
  <c r="AJ361" i="2" s="1" a="1"/>
  <c r="AJ361" i="2" s="1"/>
  <c r="AA345" i="2"/>
  <c r="AI345" i="2"/>
  <c r="AJ345" i="2" s="1" a="1"/>
  <c r="AJ345" i="2" s="1"/>
  <c r="AA329" i="2"/>
  <c r="AI329" i="2"/>
  <c r="AJ329" i="2" s="1" a="1"/>
  <c r="AJ329" i="2" s="1"/>
  <c r="AA313" i="2"/>
  <c r="AI313" i="2"/>
  <c r="AJ313" i="2" s="1" a="1"/>
  <c r="AJ313" i="2" s="1"/>
  <c r="AA296" i="2"/>
  <c r="AI296" i="2"/>
  <c r="AJ296" i="2" s="1" a="1"/>
  <c r="AJ296" i="2" s="1"/>
  <c r="AA280" i="2"/>
  <c r="AI280" i="2"/>
  <c r="AJ280" i="2" s="1" a="1"/>
  <c r="AJ280" i="2" s="1"/>
  <c r="AA264" i="2"/>
  <c r="AI264" i="2"/>
  <c r="AJ264" i="2" s="1" a="1"/>
  <c r="AJ264" i="2" s="1"/>
  <c r="AA67" i="2"/>
  <c r="AI67" i="2"/>
  <c r="AJ67" i="2" s="1" a="1"/>
  <c r="AJ67" i="2" s="1"/>
  <c r="AA173" i="2"/>
  <c r="AI173" i="2"/>
  <c r="AJ173" i="2" s="1" a="1"/>
  <c r="AJ173" i="2" s="1"/>
  <c r="AA1332" i="2"/>
  <c r="AI1332" i="2"/>
  <c r="AJ1332" i="2" s="1" a="1"/>
  <c r="AJ1332" i="2" s="1"/>
  <c r="AA1220" i="2"/>
  <c r="AI1220" i="2"/>
  <c r="AJ1220" i="2" s="1" a="1"/>
  <c r="AJ1220" i="2" s="1"/>
  <c r="AA1121" i="2"/>
  <c r="AI1121" i="2"/>
  <c r="AJ1121" i="2" s="1" a="1"/>
  <c r="AJ1121" i="2" s="1"/>
  <c r="AA1017" i="2"/>
  <c r="AI1017" i="2"/>
  <c r="AJ1017" i="2" s="1" a="1"/>
  <c r="AJ1017" i="2" s="1"/>
  <c r="AA913" i="2"/>
  <c r="AI913" i="2"/>
  <c r="AJ913" i="2" s="1" a="1"/>
  <c r="AJ913" i="2" s="1"/>
  <c r="AA809" i="2"/>
  <c r="AI809" i="2"/>
  <c r="AJ809" i="2" s="1" a="1"/>
  <c r="AJ809" i="2" s="1"/>
  <c r="AA692" i="2"/>
  <c r="AI692" i="2"/>
  <c r="AJ692" i="2" s="1" a="1"/>
  <c r="AJ692" i="2" s="1"/>
  <c r="AI588" i="2"/>
  <c r="AJ588" i="2" s="1" a="1"/>
  <c r="AJ588" i="2" s="1"/>
  <c r="AA588" i="2"/>
  <c r="AI484" i="2"/>
  <c r="AJ484" i="2" s="1" a="1"/>
  <c r="AJ484" i="2" s="1"/>
  <c r="AA484" i="2"/>
  <c r="AI388" i="2"/>
  <c r="AJ388" i="2" s="1" a="1"/>
  <c r="AJ388" i="2" s="1"/>
  <c r="AA388" i="2"/>
  <c r="AI291" i="2"/>
  <c r="AJ291" i="2" s="1" a="1"/>
  <c r="AJ291" i="2" s="1"/>
  <c r="AA291" i="2"/>
  <c r="AI76" i="2"/>
  <c r="AJ76" i="2" s="1" a="1"/>
  <c r="AJ76" i="2" s="1"/>
  <c r="AA76" i="2"/>
  <c r="AI190" i="2"/>
  <c r="AJ190" i="2" s="1" a="1"/>
  <c r="AJ190" i="2" s="1"/>
  <c r="AA190" i="2"/>
  <c r="AI1323" i="2"/>
  <c r="AJ1323" i="2" s="1" a="1"/>
  <c r="AJ1323" i="2" s="1"/>
  <c r="AA1323" i="2"/>
  <c r="AI1203" i="2"/>
  <c r="AJ1203" i="2" s="1" a="1"/>
  <c r="AJ1203" i="2" s="1"/>
  <c r="AA1203" i="2"/>
  <c r="AI1104" i="2"/>
  <c r="AJ1104" i="2" s="1" a="1"/>
  <c r="AJ1104" i="2" s="1"/>
  <c r="AA1104" i="2"/>
  <c r="AI984" i="2"/>
  <c r="AJ984" i="2" s="1" a="1"/>
  <c r="AJ984" i="2" s="1"/>
  <c r="AA984" i="2"/>
  <c r="AI864" i="2"/>
  <c r="AJ864" i="2" s="1" a="1"/>
  <c r="AJ864" i="2" s="1"/>
  <c r="AA864" i="2"/>
  <c r="AI760" i="2"/>
  <c r="AJ760" i="2" s="1" a="1"/>
  <c r="AJ760" i="2" s="1"/>
  <c r="AA760" i="2"/>
  <c r="AI643" i="2"/>
  <c r="AJ643" i="2" s="1" a="1"/>
  <c r="AJ643" i="2" s="1"/>
  <c r="AA643" i="2"/>
  <c r="AA531" i="2"/>
  <c r="AI531" i="2"/>
  <c r="AJ531" i="2" s="1" a="1"/>
  <c r="AJ531" i="2" s="1"/>
  <c r="AA419" i="2"/>
  <c r="AI419" i="2"/>
  <c r="AJ419" i="2" s="1" a="1"/>
  <c r="AJ419" i="2" s="1"/>
  <c r="AA315" i="2"/>
  <c r="AI315" i="2"/>
  <c r="AJ315" i="2" s="1" a="1"/>
  <c r="AJ315" i="2" s="1"/>
  <c r="AA35" i="2"/>
  <c r="AI35" i="2"/>
  <c r="AJ35" i="2" s="1" a="1"/>
  <c r="AJ35" i="2" s="1"/>
  <c r="AA141" i="2"/>
  <c r="AI141" i="2"/>
  <c r="AJ141" i="2" s="1" a="1"/>
  <c r="AJ141" i="2" s="1"/>
  <c r="AA256" i="2"/>
  <c r="AI256" i="2"/>
  <c r="AJ256" i="2" s="1" a="1"/>
  <c r="AJ256" i="2" s="1"/>
  <c r="AA1236" i="2"/>
  <c r="AI1236" i="2"/>
  <c r="AJ1236" i="2" s="1" a="1"/>
  <c r="AJ1236" i="2" s="1"/>
  <c r="AA1129" i="2"/>
  <c r="AI1129" i="2"/>
  <c r="AJ1129" i="2" s="1" a="1"/>
  <c r="AJ1129" i="2" s="1"/>
  <c r="AA1009" i="2"/>
  <c r="AI1009" i="2"/>
  <c r="AJ1009" i="2" s="1" a="1"/>
  <c r="AJ1009" i="2" s="1"/>
  <c r="AA881" i="2"/>
  <c r="AI881" i="2"/>
  <c r="AJ881" i="2" s="1" a="1"/>
  <c r="AJ881" i="2" s="1"/>
  <c r="AA769" i="2"/>
  <c r="AI769" i="2"/>
  <c r="AJ769" i="2" s="1" a="1"/>
  <c r="AJ769" i="2" s="1"/>
  <c r="AA652" i="2"/>
  <c r="AI652" i="2"/>
  <c r="AJ652" i="2" s="1" a="1"/>
  <c r="AJ652" i="2" s="1"/>
  <c r="AI548" i="2"/>
  <c r="AJ548" i="2" s="1" a="1"/>
  <c r="AJ548" i="2" s="1"/>
  <c r="AA548" i="2"/>
  <c r="AI444" i="2"/>
  <c r="AJ444" i="2" s="1" a="1"/>
  <c r="AJ444" i="2" s="1"/>
  <c r="AA444" i="2"/>
  <c r="AI348" i="2"/>
  <c r="AJ348" i="2" s="1" a="1"/>
  <c r="AJ348" i="2" s="1"/>
  <c r="AA348" i="2"/>
  <c r="AA28" i="2"/>
  <c r="AI28" i="2"/>
  <c r="AJ28" i="2" s="1" a="1"/>
  <c r="AJ28" i="2" s="1"/>
  <c r="AI142" i="2"/>
  <c r="AJ142" i="2" s="1" a="1"/>
  <c r="AJ142" i="2" s="1"/>
  <c r="AA142" i="2"/>
  <c r="AI257" i="2"/>
  <c r="AJ257" i="2" s="1" a="1"/>
  <c r="AJ257" i="2" s="1"/>
  <c r="AA257" i="2"/>
  <c r="AI1243" i="2"/>
  <c r="AJ1243" i="2" s="1" a="1"/>
  <c r="AJ1243" i="2" s="1"/>
  <c r="AA1243" i="2"/>
  <c r="AI1136" i="2"/>
  <c r="AJ1136" i="2" s="1" a="1"/>
  <c r="AJ1136" i="2" s="1"/>
  <c r="AA1136" i="2"/>
  <c r="AI1024" i="2"/>
  <c r="AJ1024" i="2" s="1" a="1"/>
  <c r="AJ1024" i="2" s="1"/>
  <c r="AA1024" i="2"/>
  <c r="AI904" i="2"/>
  <c r="AJ904" i="2" s="1" a="1"/>
  <c r="AJ904" i="2" s="1"/>
  <c r="AA904" i="2"/>
  <c r="AI792" i="2"/>
  <c r="AJ792" i="2" s="1" a="1"/>
  <c r="AJ792" i="2" s="1"/>
  <c r="AA792" i="2"/>
  <c r="AI675" i="2"/>
  <c r="AJ675" i="2" s="1" a="1"/>
  <c r="AJ675" i="2" s="1"/>
  <c r="AA675" i="2"/>
  <c r="AA571" i="2"/>
  <c r="AI571" i="2"/>
  <c r="AJ571" i="2" s="1" a="1"/>
  <c r="AJ571" i="2" s="1"/>
  <c r="AA459" i="2"/>
  <c r="AI459" i="2"/>
  <c r="AJ459" i="2" s="1" a="1"/>
  <c r="AJ459" i="2" s="1"/>
  <c r="AA355" i="2"/>
  <c r="AI355" i="2"/>
  <c r="AJ355" i="2" s="1" a="1"/>
  <c r="AJ355" i="2" s="1"/>
  <c r="AA266" i="2"/>
  <c r="AI266" i="2"/>
  <c r="AJ266" i="2" s="1" a="1"/>
  <c r="AJ266" i="2" s="1"/>
  <c r="AA153" i="2"/>
  <c r="AI153" i="2"/>
  <c r="AJ153" i="2" s="1" a="1"/>
  <c r="AJ153" i="2" s="1"/>
  <c r="AA1336" i="2"/>
  <c r="AI1336" i="2"/>
  <c r="AJ1336" i="2" s="1" a="1"/>
  <c r="AJ1336" i="2" s="1"/>
  <c r="AA1216" i="2"/>
  <c r="AI1216" i="2"/>
  <c r="AJ1216" i="2" s="1" a="1"/>
  <c r="AJ1216" i="2" s="1"/>
  <c r="AA1101" i="2"/>
  <c r="AI1101" i="2"/>
  <c r="AJ1101" i="2" s="1" a="1"/>
  <c r="AJ1101" i="2" s="1"/>
  <c r="AA957" i="2"/>
  <c r="AI957" i="2"/>
  <c r="AJ957" i="2" s="1" a="1"/>
  <c r="AJ957" i="2" s="1"/>
  <c r="AA797" i="2"/>
  <c r="AI797" i="2"/>
  <c r="AJ797" i="2" s="1" a="1"/>
  <c r="AJ797" i="2" s="1"/>
  <c r="AI608" i="2"/>
  <c r="AJ608" i="2" s="1" a="1"/>
  <c r="AJ608" i="2" s="1"/>
  <c r="AA608" i="2"/>
  <c r="AI440" i="2"/>
  <c r="AJ440" i="2" s="1" a="1"/>
  <c r="AJ440" i="2" s="1"/>
  <c r="AA440" i="2"/>
  <c r="AA27" i="2"/>
  <c r="AI27" i="2"/>
  <c r="AJ27" i="2" s="1" a="1"/>
  <c r="AJ27" i="2" s="1"/>
  <c r="AA109" i="2"/>
  <c r="AI109" i="2"/>
  <c r="AJ109" i="2" s="1" a="1"/>
  <c r="AJ109" i="2" s="1"/>
  <c r="AA197" i="2"/>
  <c r="AI197" i="2"/>
  <c r="AJ197" i="2" s="1" a="1"/>
  <c r="AJ197" i="2" s="1"/>
  <c r="AA1348" i="2"/>
  <c r="AI1348" i="2"/>
  <c r="AJ1348" i="2" s="1" a="1"/>
  <c r="AJ1348" i="2" s="1"/>
  <c r="AA1284" i="2"/>
  <c r="AI1284" i="2"/>
  <c r="AJ1284" i="2" s="1" a="1"/>
  <c r="AJ1284" i="2" s="1"/>
  <c r="AA1212" i="2"/>
  <c r="AI1212" i="2"/>
  <c r="AJ1212" i="2" s="1" a="1"/>
  <c r="AJ1212" i="2" s="1"/>
  <c r="AA1137" i="2"/>
  <c r="AI1137" i="2"/>
  <c r="AJ1137" i="2" s="1" a="1"/>
  <c r="AJ1137" i="2" s="1"/>
  <c r="AA1057" i="2"/>
  <c r="AI1057" i="2"/>
  <c r="AJ1057" i="2" s="1" a="1"/>
  <c r="AJ1057" i="2" s="1"/>
  <c r="AA977" i="2"/>
  <c r="AI977" i="2"/>
  <c r="AJ977" i="2" s="1" a="1"/>
  <c r="AJ977" i="2" s="1"/>
  <c r="AA905" i="2"/>
  <c r="AI905" i="2"/>
  <c r="AJ905" i="2" s="1" a="1"/>
  <c r="AJ905" i="2" s="1"/>
  <c r="AA841" i="2"/>
  <c r="AI841" i="2"/>
  <c r="AJ841" i="2" s="1" a="1"/>
  <c r="AJ841" i="2" s="1"/>
  <c r="AA761" i="2"/>
  <c r="AI761" i="2"/>
  <c r="AJ761" i="2" s="1" a="1"/>
  <c r="AJ761" i="2" s="1"/>
  <c r="AA676" i="2"/>
  <c r="AI676" i="2"/>
  <c r="AJ676" i="2" s="1" a="1"/>
  <c r="AJ676" i="2" s="1"/>
  <c r="AI596" i="2"/>
  <c r="AJ596" i="2" s="1" a="1"/>
  <c r="AJ596" i="2" s="1"/>
  <c r="AA596" i="2"/>
  <c r="AI508" i="2"/>
  <c r="AJ508" i="2" s="1" a="1"/>
  <c r="AJ508" i="2" s="1"/>
  <c r="AA508" i="2"/>
  <c r="AI428" i="2"/>
  <c r="AJ428" i="2" s="1" a="1"/>
  <c r="AJ428" i="2" s="1"/>
  <c r="AA428" i="2"/>
  <c r="AI332" i="2"/>
  <c r="AJ332" i="2" s="1" a="1"/>
  <c r="AJ332" i="2" s="1"/>
  <c r="AA332" i="2"/>
  <c r="AI12" i="2"/>
  <c r="AJ12" i="2" s="1" a="1"/>
  <c r="AJ12" i="2" s="1"/>
  <c r="AA12" i="2"/>
  <c r="AI84" i="2"/>
  <c r="AJ84" i="2" s="1" a="1"/>
  <c r="AJ84" i="2" s="1"/>
  <c r="AA84" i="2"/>
  <c r="AI166" i="2"/>
  <c r="AJ166" i="2" s="1" a="1"/>
  <c r="AJ166" i="2" s="1"/>
  <c r="AA166" i="2"/>
  <c r="AI247" i="2"/>
  <c r="AJ247" i="2" s="1" a="1"/>
  <c r="AJ247" i="2" s="1"/>
  <c r="AA247" i="2"/>
  <c r="AI1307" i="2"/>
  <c r="AJ1307" i="2" s="1" a="1"/>
  <c r="AJ1307" i="2" s="1"/>
  <c r="AA1307" i="2"/>
  <c r="AI1227" i="2"/>
  <c r="AJ1227" i="2" s="1" a="1"/>
  <c r="AJ1227" i="2" s="1"/>
  <c r="AA1227" i="2"/>
  <c r="AI1160" i="2"/>
  <c r="AJ1160" i="2" s="1" a="1"/>
  <c r="AJ1160" i="2" s="1"/>
  <c r="AA1160" i="2"/>
  <c r="AI1080" i="2"/>
  <c r="AJ1080" i="2" s="1" a="1"/>
  <c r="AJ1080" i="2" s="1"/>
  <c r="AA1080" i="2"/>
  <c r="AI1016" i="2"/>
  <c r="AJ1016" i="2" s="1" a="1"/>
  <c r="AJ1016" i="2" s="1"/>
  <c r="AA1016" i="2"/>
  <c r="AI944" i="2"/>
  <c r="AJ944" i="2" s="1" a="1"/>
  <c r="AJ944" i="2" s="1"/>
  <c r="AA944" i="2"/>
  <c r="AI880" i="2"/>
  <c r="AJ880" i="2" s="1" a="1"/>
  <c r="AJ880" i="2" s="1"/>
  <c r="AA880" i="2"/>
  <c r="AI800" i="2"/>
  <c r="AJ800" i="2" s="1" a="1"/>
  <c r="AJ800" i="2" s="1"/>
  <c r="AA800" i="2"/>
  <c r="AI723" i="2"/>
  <c r="AJ723" i="2" s="1" a="1"/>
  <c r="AJ723" i="2" s="1"/>
  <c r="AA723" i="2"/>
  <c r="AA635" i="2"/>
  <c r="AI635" i="2"/>
  <c r="AJ635" i="2" s="1" a="1"/>
  <c r="AJ635" i="2" s="1"/>
  <c r="AA563" i="2"/>
  <c r="AI563" i="2"/>
  <c r="AJ563" i="2" s="1" a="1"/>
  <c r="AJ563" i="2" s="1"/>
  <c r="AA483" i="2"/>
  <c r="AI483" i="2"/>
  <c r="AJ483" i="2" s="1" a="1"/>
  <c r="AJ483" i="2" s="1"/>
  <c r="AA403" i="2"/>
  <c r="AI403" i="2"/>
  <c r="AJ403" i="2" s="1" a="1"/>
  <c r="AJ403" i="2" s="1"/>
  <c r="AA323" i="2"/>
  <c r="AI323" i="2"/>
  <c r="AJ323" i="2" s="1" a="1"/>
  <c r="AJ323" i="2" s="1"/>
  <c r="AI23" i="2"/>
  <c r="AJ23" i="2" s="1" a="1"/>
  <c r="AJ23" i="2" s="1"/>
  <c r="AA23" i="2"/>
  <c r="AA63" i="2"/>
  <c r="AI63" i="2"/>
  <c r="AJ63" i="2" s="1" a="1"/>
  <c r="AJ63" i="2" s="1"/>
  <c r="AA105" i="2"/>
  <c r="AI105" i="2"/>
  <c r="AJ105" i="2" s="1" a="1"/>
  <c r="AJ105" i="2" s="1"/>
  <c r="AA145" i="2"/>
  <c r="AI145" i="2"/>
  <c r="AJ145" i="2" s="1" a="1"/>
  <c r="AJ145" i="2" s="1"/>
  <c r="AA193" i="2"/>
  <c r="AI193" i="2"/>
  <c r="AJ193" i="2" s="1" a="1"/>
  <c r="AJ193" i="2" s="1"/>
  <c r="AA233" i="2"/>
  <c r="AI233" i="2"/>
  <c r="AJ233" i="2" s="1" a="1"/>
  <c r="AJ233" i="2" s="1"/>
  <c r="AA1344" i="2"/>
  <c r="AI1344" i="2"/>
  <c r="AJ1344" i="2" s="1" a="1"/>
  <c r="AJ1344" i="2" s="1"/>
  <c r="AA1296" i="2"/>
  <c r="AI1296" i="2"/>
  <c r="AJ1296" i="2" s="1" a="1"/>
  <c r="AJ1296" i="2" s="1"/>
  <c r="AA1256" i="2"/>
  <c r="AI1256" i="2"/>
  <c r="AJ1256" i="2" s="1" a="1"/>
  <c r="AJ1256" i="2" s="1"/>
  <c r="AA1208" i="2"/>
  <c r="AI1208" i="2"/>
  <c r="AJ1208" i="2" s="1" a="1"/>
  <c r="AJ1208" i="2" s="1"/>
  <c r="AA1173" i="2"/>
  <c r="AI1173" i="2"/>
  <c r="AJ1173" i="2" s="1" a="1"/>
  <c r="AJ1173" i="2" s="1"/>
  <c r="AA1125" i="2"/>
  <c r="AI1125" i="2"/>
  <c r="AJ1125" i="2" s="1" a="1"/>
  <c r="AJ1125" i="2" s="1"/>
  <c r="AA1085" i="2"/>
  <c r="AI1085" i="2"/>
  <c r="AJ1085" i="2" s="1" a="1"/>
  <c r="AJ1085" i="2" s="1"/>
  <c r="AA1045" i="2"/>
  <c r="AI1045" i="2"/>
  <c r="AJ1045" i="2" s="1" a="1"/>
  <c r="AJ1045" i="2" s="1"/>
  <c r="AA1005" i="2"/>
  <c r="AI1005" i="2"/>
  <c r="AJ1005" i="2" s="1" a="1"/>
  <c r="AJ1005" i="2" s="1"/>
  <c r="AA965" i="2"/>
  <c r="AI965" i="2"/>
  <c r="AJ965" i="2" s="1" a="1"/>
  <c r="AJ965" i="2" s="1"/>
  <c r="AA925" i="2"/>
  <c r="AI925" i="2"/>
  <c r="AJ925" i="2" s="1" a="1"/>
  <c r="AJ925" i="2" s="1"/>
  <c r="AA877" i="2"/>
  <c r="AI877" i="2"/>
  <c r="AJ877" i="2" s="1" a="1"/>
  <c r="AJ877" i="2" s="1"/>
  <c r="AA837" i="2"/>
  <c r="AI837" i="2"/>
  <c r="AJ837" i="2" s="1" a="1"/>
  <c r="AJ837" i="2" s="1"/>
  <c r="AA805" i="2"/>
  <c r="AI805" i="2"/>
  <c r="AJ805" i="2" s="1" a="1"/>
  <c r="AJ805" i="2" s="1"/>
  <c r="AA765" i="2"/>
  <c r="AI765" i="2"/>
  <c r="AJ765" i="2" s="1" a="1"/>
  <c r="AJ765" i="2" s="1"/>
  <c r="AA728" i="2"/>
  <c r="AI728" i="2"/>
  <c r="AJ728" i="2" s="1" a="1"/>
  <c r="AJ728" i="2" s="1"/>
  <c r="AA680" i="2"/>
  <c r="AI680" i="2"/>
  <c r="AJ680" i="2" s="1" a="1"/>
  <c r="AJ680" i="2" s="1"/>
  <c r="AA640" i="2"/>
  <c r="AI640" i="2"/>
  <c r="AJ640" i="2" s="1" a="1"/>
  <c r="AJ640" i="2" s="1"/>
  <c r="AI600" i="2"/>
  <c r="AJ600" i="2" s="1" a="1"/>
  <c r="AJ600" i="2" s="1"/>
  <c r="AA600" i="2"/>
  <c r="AI560" i="2"/>
  <c r="AJ560" i="2" s="1" a="1"/>
  <c r="AJ560" i="2" s="1"/>
  <c r="AA560" i="2"/>
  <c r="AI520" i="2"/>
  <c r="AJ520" i="2" s="1" a="1"/>
  <c r="AJ520" i="2" s="1"/>
  <c r="AA520" i="2"/>
  <c r="AI480" i="2"/>
  <c r="AJ480" i="2" s="1" a="1"/>
  <c r="AJ480" i="2" s="1"/>
  <c r="AA480" i="2"/>
  <c r="AI448" i="2"/>
  <c r="AJ448" i="2" s="1" a="1"/>
  <c r="AJ448" i="2" s="1"/>
  <c r="AA448" i="2"/>
  <c r="AI408" i="2"/>
  <c r="AJ408" i="2" s="1" a="1"/>
  <c r="AJ408" i="2" s="1"/>
  <c r="AA408" i="2"/>
  <c r="AI368" i="2"/>
  <c r="AJ368" i="2" s="1" a="1"/>
  <c r="AJ368" i="2" s="1"/>
  <c r="AA368" i="2"/>
  <c r="AI336" i="2"/>
  <c r="AJ336" i="2" s="1" a="1"/>
  <c r="AJ336" i="2" s="1"/>
  <c r="AA336" i="2"/>
  <c r="AI295" i="2"/>
  <c r="AJ295" i="2" s="1" a="1"/>
  <c r="AJ295" i="2" s="1"/>
  <c r="AA295" i="2"/>
  <c r="AI16" i="2"/>
  <c r="AJ16" i="2" s="1" a="1"/>
  <c r="AJ16" i="2" s="1"/>
  <c r="AA16" i="2"/>
  <c r="AA48" i="2"/>
  <c r="AI48" i="2"/>
  <c r="AJ48" i="2" s="1" a="1"/>
  <c r="AJ48" i="2" s="1"/>
  <c r="AI80" i="2"/>
  <c r="AJ80" i="2" s="1" a="1"/>
  <c r="AJ80" i="2" s="1"/>
  <c r="AA80" i="2"/>
  <c r="AI114" i="2"/>
  <c r="AJ114" i="2" s="1" a="1"/>
  <c r="AJ114" i="2" s="1"/>
  <c r="AA114" i="2"/>
  <c r="AI146" i="2"/>
  <c r="AJ146" i="2" s="1" a="1"/>
  <c r="AJ146" i="2" s="1"/>
  <c r="AA146" i="2"/>
  <c r="AI178" i="2"/>
  <c r="AJ178" i="2" s="1" a="1"/>
  <c r="AJ178" i="2" s="1"/>
  <c r="AA178" i="2"/>
  <c r="AI210" i="2"/>
  <c r="AJ210" i="2" s="1" a="1"/>
  <c r="AJ210" i="2" s="1"/>
  <c r="AA210" i="2"/>
  <c r="AI243" i="2"/>
  <c r="AJ243" i="2" s="1" a="1"/>
  <c r="AJ243" i="2" s="1"/>
  <c r="AA243" i="2"/>
  <c r="AI1343" i="2"/>
  <c r="AJ1343" i="2" s="1" a="1"/>
  <c r="AJ1343" i="2" s="1"/>
  <c r="AA1343" i="2"/>
  <c r="AI1311" i="2"/>
  <c r="AJ1311" i="2" s="1" a="1"/>
  <c r="AJ1311" i="2" s="1"/>
  <c r="AA1311" i="2"/>
  <c r="AI1279" i="2"/>
  <c r="AJ1279" i="2" s="1" a="1"/>
  <c r="AJ1279" i="2" s="1"/>
  <c r="AA1279" i="2"/>
  <c r="AI1247" i="2"/>
  <c r="AJ1247" i="2" s="1" a="1"/>
  <c r="AJ1247" i="2" s="1"/>
  <c r="AA1247" i="2"/>
  <c r="AI1215" i="2"/>
  <c r="AJ1215" i="2" s="1" a="1"/>
  <c r="AJ1215" i="2" s="1"/>
  <c r="AA1215" i="2"/>
  <c r="AI1183" i="2"/>
  <c r="AJ1183" i="2" s="1" a="1"/>
  <c r="AJ1183" i="2" s="1"/>
  <c r="AA1183" i="2"/>
  <c r="AI1156" i="2"/>
  <c r="AJ1156" i="2" s="1" a="1"/>
  <c r="AJ1156" i="2" s="1"/>
  <c r="AA1156" i="2"/>
  <c r="AI1124" i="2"/>
  <c r="AJ1124" i="2" s="1" a="1"/>
  <c r="AJ1124" i="2" s="1"/>
  <c r="AA1124" i="2"/>
  <c r="AI1092" i="2"/>
  <c r="AJ1092" i="2" s="1" a="1"/>
  <c r="AJ1092" i="2" s="1"/>
  <c r="AA1092" i="2"/>
  <c r="AI1060" i="2"/>
  <c r="AJ1060" i="2" s="1" a="1"/>
  <c r="AJ1060" i="2" s="1"/>
  <c r="AA1060" i="2"/>
  <c r="AI1028" i="2"/>
  <c r="AJ1028" i="2" s="1" a="1"/>
  <c r="AJ1028" i="2" s="1"/>
  <c r="AA1028" i="2"/>
  <c r="AI996" i="2"/>
  <c r="AJ996" i="2" s="1" a="1"/>
  <c r="AJ996" i="2" s="1"/>
  <c r="AA996" i="2"/>
  <c r="AI964" i="2"/>
  <c r="AJ964" i="2" s="1" a="1"/>
  <c r="AJ964" i="2" s="1"/>
  <c r="AA964" i="2"/>
  <c r="AI932" i="2"/>
  <c r="AJ932" i="2" s="1" a="1"/>
  <c r="AJ932" i="2" s="1"/>
  <c r="AA932" i="2"/>
  <c r="AI900" i="2"/>
  <c r="AJ900" i="2" s="1" a="1"/>
  <c r="AJ900" i="2" s="1"/>
  <c r="AA900" i="2"/>
  <c r="AI868" i="2"/>
  <c r="AJ868" i="2" s="1" a="1"/>
  <c r="AJ868" i="2" s="1"/>
  <c r="AA868" i="2"/>
  <c r="AI836" i="2"/>
  <c r="AJ836" i="2" s="1" a="1"/>
  <c r="AJ836" i="2" s="1"/>
  <c r="AA836" i="2"/>
  <c r="AI804" i="2"/>
  <c r="AJ804" i="2" s="1" a="1"/>
  <c r="AJ804" i="2" s="1"/>
  <c r="AA804" i="2"/>
  <c r="AI772" i="2"/>
  <c r="AJ772" i="2" s="1" a="1"/>
  <c r="AJ772" i="2" s="1"/>
  <c r="AA772" i="2"/>
  <c r="AI711" i="2"/>
  <c r="AJ711" i="2" s="1" a="1"/>
  <c r="AJ711" i="2" s="1"/>
  <c r="AA711" i="2"/>
  <c r="AI671" i="2"/>
  <c r="AJ671" i="2" s="1" a="1"/>
  <c r="AJ671" i="2" s="1"/>
  <c r="AA671" i="2"/>
  <c r="AI639" i="2"/>
  <c r="AJ639" i="2" s="1" a="1"/>
  <c r="AJ639" i="2" s="1"/>
  <c r="AA639" i="2"/>
  <c r="AA607" i="2"/>
  <c r="AI607" i="2"/>
  <c r="AJ607" i="2" s="1" a="1"/>
  <c r="AJ607" i="2" s="1"/>
  <c r="AA575" i="2"/>
  <c r="AI575" i="2"/>
  <c r="AJ575" i="2" s="1" a="1"/>
  <c r="AJ575" i="2" s="1"/>
  <c r="AA543" i="2"/>
  <c r="AI543" i="2"/>
  <c r="AJ543" i="2" s="1" a="1"/>
  <c r="AJ543" i="2" s="1"/>
  <c r="AA511" i="2"/>
  <c r="AI511" i="2"/>
  <c r="AJ511" i="2" s="1" a="1"/>
  <c r="AJ511" i="2" s="1"/>
  <c r="AA479" i="2"/>
  <c r="AI479" i="2"/>
  <c r="AJ479" i="2" s="1" a="1"/>
  <c r="AJ479" i="2" s="1"/>
  <c r="AA447" i="2"/>
  <c r="AI447" i="2"/>
  <c r="AJ447" i="2" s="1" a="1"/>
  <c r="AJ447" i="2" s="1"/>
  <c r="AA415" i="2"/>
  <c r="AI415" i="2"/>
  <c r="AJ415" i="2" s="1" a="1"/>
  <c r="AJ415" i="2" s="1"/>
  <c r="AA383" i="2"/>
  <c r="AI383" i="2"/>
  <c r="AJ383" i="2" s="1" a="1"/>
  <c r="AJ383" i="2" s="1"/>
  <c r="AA351" i="2"/>
  <c r="AI351" i="2"/>
  <c r="AJ351" i="2" s="1" a="1"/>
  <c r="AJ351" i="2" s="1"/>
  <c r="AA319" i="2"/>
  <c r="AI319" i="2"/>
  <c r="AJ319" i="2" s="1" a="1"/>
  <c r="AJ319" i="2" s="1"/>
  <c r="AA286" i="2"/>
  <c r="AI286" i="2"/>
  <c r="AJ286" i="2" s="1" a="1"/>
  <c r="AJ286" i="2" s="1"/>
  <c r="AI13" i="2"/>
  <c r="AJ13" i="2" s="1" a="1"/>
  <c r="AJ13" i="2" s="1"/>
  <c r="AA13" i="2"/>
  <c r="AA29" i="2"/>
  <c r="AI29" i="2"/>
  <c r="AJ29" i="2" s="1" a="1"/>
  <c r="AJ29" i="2" s="1"/>
  <c r="AA45" i="2"/>
  <c r="AI45" i="2"/>
  <c r="AJ45" i="2" s="1" a="1"/>
  <c r="AJ45" i="2" s="1"/>
  <c r="AA61" i="2"/>
  <c r="AI61" i="2"/>
  <c r="AJ61" i="2" s="1" a="1"/>
  <c r="AJ61" i="2" s="1"/>
  <c r="AA77" i="2"/>
  <c r="AI77" i="2"/>
  <c r="AJ77" i="2" s="1" a="1"/>
  <c r="AJ77" i="2" s="1"/>
  <c r="AA95" i="2"/>
  <c r="AI95" i="2"/>
  <c r="AJ95" i="2" s="1" a="1"/>
  <c r="AJ95" i="2" s="1"/>
  <c r="AA111" i="2"/>
  <c r="AI111" i="2"/>
  <c r="AJ111" i="2" s="1" a="1"/>
  <c r="AJ111" i="2" s="1"/>
  <c r="AA127" i="2"/>
  <c r="AI127" i="2"/>
  <c r="AJ127" i="2" s="1" a="1"/>
  <c r="AJ127" i="2" s="1"/>
  <c r="AA143" i="2"/>
  <c r="AI143" i="2"/>
  <c r="AJ143" i="2" s="1" a="1"/>
  <c r="AJ143" i="2" s="1"/>
  <c r="AA159" i="2"/>
  <c r="AI159" i="2"/>
  <c r="AJ159" i="2" s="1" a="1"/>
  <c r="AJ159" i="2" s="1"/>
  <c r="AA175" i="2"/>
  <c r="AI175" i="2"/>
  <c r="AJ175" i="2" s="1" a="1"/>
  <c r="AJ175" i="2" s="1"/>
  <c r="AA191" i="2"/>
  <c r="AI191" i="2"/>
  <c r="AJ191" i="2" s="1" a="1"/>
  <c r="AJ191" i="2" s="1"/>
  <c r="AA207" i="2"/>
  <c r="AI207" i="2"/>
  <c r="AJ207" i="2" s="1" a="1"/>
  <c r="AJ207" i="2" s="1"/>
  <c r="AA223" i="2"/>
  <c r="AI223" i="2"/>
  <c r="AJ223" i="2" s="1" a="1"/>
  <c r="AJ223" i="2" s="1"/>
  <c r="AA240" i="2"/>
  <c r="AI240" i="2"/>
  <c r="AJ240" i="2" s="1" a="1"/>
  <c r="AJ240" i="2" s="1"/>
  <c r="AA1362" i="2"/>
  <c r="AI1362" i="2"/>
  <c r="AJ1362" i="2" s="1" a="1"/>
  <c r="AJ1362" i="2" s="1"/>
  <c r="AA1346" i="2"/>
  <c r="AI1346" i="2"/>
  <c r="AJ1346" i="2" s="1" a="1"/>
  <c r="AJ1346" i="2" s="1"/>
  <c r="AA1330" i="2"/>
  <c r="AI1330" i="2"/>
  <c r="AJ1330" i="2" s="1" a="1"/>
  <c r="AJ1330" i="2" s="1"/>
  <c r="AA1314" i="2"/>
  <c r="AI1314" i="2"/>
  <c r="AJ1314" i="2" s="1" a="1"/>
  <c r="AJ1314" i="2" s="1"/>
  <c r="AA1298" i="2"/>
  <c r="AI1298" i="2"/>
  <c r="AJ1298" i="2" s="1" a="1"/>
  <c r="AJ1298" i="2" s="1"/>
  <c r="AA1282" i="2"/>
  <c r="AI1282" i="2"/>
  <c r="AJ1282" i="2" s="1" a="1"/>
  <c r="AJ1282" i="2" s="1"/>
  <c r="AA1266" i="2"/>
  <c r="AI1266" i="2"/>
  <c r="AJ1266" i="2" s="1" a="1"/>
  <c r="AJ1266" i="2" s="1"/>
  <c r="AA1250" i="2"/>
  <c r="AI1250" i="2"/>
  <c r="AJ1250" i="2" s="1" a="1"/>
  <c r="AJ1250" i="2" s="1"/>
  <c r="AA1234" i="2"/>
  <c r="AI1234" i="2"/>
  <c r="AJ1234" i="2" s="1" a="1"/>
  <c r="AJ1234" i="2" s="1"/>
  <c r="AA1218" i="2"/>
  <c r="AI1218" i="2"/>
  <c r="AJ1218" i="2" s="1" a="1"/>
  <c r="AJ1218" i="2" s="1"/>
  <c r="AA1202" i="2"/>
  <c r="AI1202" i="2"/>
  <c r="AJ1202" i="2" s="1" a="1"/>
  <c r="AJ1202" i="2" s="1"/>
  <c r="AA1186" i="2"/>
  <c r="AI1186" i="2"/>
  <c r="AJ1186" i="2" s="1" a="1"/>
  <c r="AJ1186" i="2" s="1"/>
  <c r="AA1175" i="2"/>
  <c r="AI1175" i="2"/>
  <c r="AJ1175" i="2" s="1" a="1"/>
  <c r="AJ1175" i="2" s="1"/>
  <c r="AA1159" i="2"/>
  <c r="AI1159" i="2"/>
  <c r="AJ1159" i="2" s="1" a="1"/>
  <c r="AJ1159" i="2" s="1"/>
  <c r="AA1143" i="2"/>
  <c r="AI1143" i="2"/>
  <c r="AJ1143" i="2" s="1" a="1"/>
  <c r="AJ1143" i="2" s="1"/>
  <c r="AA1127" i="2"/>
  <c r="AI1127" i="2"/>
  <c r="AJ1127" i="2" s="1" a="1"/>
  <c r="AJ1127" i="2" s="1"/>
  <c r="AA1111" i="2"/>
  <c r="AI1111" i="2"/>
  <c r="AJ1111" i="2" s="1" a="1"/>
  <c r="AJ1111" i="2" s="1"/>
  <c r="AA1095" i="2"/>
  <c r="AI1095" i="2"/>
  <c r="AJ1095" i="2" s="1" a="1"/>
  <c r="AJ1095" i="2" s="1"/>
  <c r="AA1079" i="2"/>
  <c r="AI1079" i="2"/>
  <c r="AJ1079" i="2" s="1" a="1"/>
  <c r="AJ1079" i="2" s="1"/>
  <c r="AA1063" i="2"/>
  <c r="AI1063" i="2"/>
  <c r="AJ1063" i="2" s="1" a="1"/>
  <c r="AJ1063" i="2" s="1"/>
  <c r="AA1047" i="2"/>
  <c r="AI1047" i="2"/>
  <c r="AJ1047" i="2" s="1" a="1"/>
  <c r="AJ1047" i="2" s="1"/>
  <c r="AA1031" i="2"/>
  <c r="AI1031" i="2"/>
  <c r="AJ1031" i="2" s="1" a="1"/>
  <c r="AJ1031" i="2" s="1"/>
  <c r="AA1015" i="2"/>
  <c r="AI1015" i="2"/>
  <c r="AJ1015" i="2" s="1" a="1"/>
  <c r="AJ1015" i="2" s="1"/>
  <c r="AA999" i="2"/>
  <c r="AI999" i="2"/>
  <c r="AJ999" i="2" s="1" a="1"/>
  <c r="AJ999" i="2" s="1"/>
  <c r="AA983" i="2"/>
  <c r="AI983" i="2"/>
  <c r="AJ983" i="2" s="1" a="1"/>
  <c r="AJ983" i="2" s="1"/>
  <c r="AA967" i="2"/>
  <c r="AI967" i="2"/>
  <c r="AJ967" i="2" s="1" a="1"/>
  <c r="AJ967" i="2" s="1"/>
  <c r="AA951" i="2"/>
  <c r="AI951" i="2"/>
  <c r="AJ951" i="2" s="1" a="1"/>
  <c r="AJ951" i="2" s="1"/>
  <c r="AA935" i="2"/>
  <c r="AI935" i="2"/>
  <c r="AJ935" i="2" s="1" a="1"/>
  <c r="AJ935" i="2" s="1"/>
  <c r="AA919" i="2"/>
  <c r="AI919" i="2"/>
  <c r="AJ919" i="2" s="1" a="1"/>
  <c r="AJ919" i="2" s="1"/>
  <c r="AA903" i="2"/>
  <c r="AI903" i="2"/>
  <c r="AJ903" i="2" s="1" a="1"/>
  <c r="AJ903" i="2" s="1"/>
  <c r="AA887" i="2"/>
  <c r="AI887" i="2"/>
  <c r="AJ887" i="2" s="1" a="1"/>
  <c r="AJ887" i="2" s="1"/>
  <c r="AA871" i="2"/>
  <c r="AI871" i="2"/>
  <c r="AJ871" i="2" s="1" a="1"/>
  <c r="AJ871" i="2" s="1"/>
  <c r="AA855" i="2"/>
  <c r="AI855" i="2"/>
  <c r="AJ855" i="2" s="1" a="1"/>
  <c r="AJ855" i="2" s="1"/>
  <c r="AA839" i="2"/>
  <c r="AI839" i="2"/>
  <c r="AJ839" i="2" s="1" a="1"/>
  <c r="AJ839" i="2" s="1"/>
  <c r="AA823" i="2"/>
  <c r="AI823" i="2"/>
  <c r="AJ823" i="2" s="1" a="1"/>
  <c r="AJ823" i="2" s="1"/>
  <c r="AA807" i="2"/>
  <c r="AI807" i="2"/>
  <c r="AJ807" i="2" s="1" a="1"/>
  <c r="AJ807" i="2" s="1"/>
  <c r="AA791" i="2"/>
  <c r="AI791" i="2"/>
  <c r="AJ791" i="2" s="1" a="1"/>
  <c r="AJ791" i="2" s="1"/>
  <c r="AA775" i="2"/>
  <c r="AI775" i="2"/>
  <c r="AJ775" i="2" s="1" a="1"/>
  <c r="AJ775" i="2" s="1"/>
  <c r="AA759" i="2"/>
  <c r="AI759" i="2"/>
  <c r="AJ759" i="2" s="1" a="1"/>
  <c r="AJ759" i="2" s="1"/>
  <c r="AA743" i="2"/>
  <c r="AI743" i="2"/>
  <c r="AJ743" i="2" s="1" a="1"/>
  <c r="AJ743" i="2" s="1"/>
  <c r="AA730" i="2"/>
  <c r="AI730" i="2"/>
  <c r="AJ730" i="2" s="1" a="1"/>
  <c r="AJ730" i="2" s="1"/>
  <c r="AA714" i="2"/>
  <c r="AI714" i="2"/>
  <c r="AJ714" i="2" s="1" a="1"/>
  <c r="AJ714" i="2" s="1"/>
  <c r="AA690" i="2"/>
  <c r="AI690" i="2"/>
  <c r="AJ690" i="2" s="1" a="1"/>
  <c r="AJ690" i="2" s="1"/>
  <c r="AA674" i="2"/>
  <c r="AI674" i="2"/>
  <c r="AJ674" i="2" s="1" a="1"/>
  <c r="AJ674" i="2" s="1"/>
  <c r="AA658" i="2"/>
  <c r="AI658" i="2"/>
  <c r="AJ658" i="2" s="1" a="1"/>
  <c r="AJ658" i="2" s="1"/>
  <c r="AA642" i="2"/>
  <c r="AI642" i="2"/>
  <c r="AJ642" i="2" s="1" a="1"/>
  <c r="AJ642" i="2" s="1"/>
  <c r="AI626" i="2"/>
  <c r="AJ626" i="2" s="1" a="1"/>
  <c r="AJ626" i="2" s="1"/>
  <c r="AA626" i="2"/>
  <c r="AI610" i="2"/>
  <c r="AJ610" i="2" s="1" a="1"/>
  <c r="AJ610" i="2" s="1"/>
  <c r="AA610" i="2"/>
  <c r="AI594" i="2"/>
  <c r="AJ594" i="2" s="1" a="1"/>
  <c r="AJ594" i="2" s="1"/>
  <c r="AA594" i="2"/>
  <c r="AI578" i="2"/>
  <c r="AJ578" i="2" s="1" a="1"/>
  <c r="AJ578" i="2" s="1"/>
  <c r="AA578" i="2"/>
  <c r="AI562" i="2"/>
  <c r="AJ562" i="2" s="1" a="1"/>
  <c r="AJ562" i="2" s="1"/>
  <c r="AA562" i="2"/>
  <c r="AI546" i="2"/>
  <c r="AJ546" i="2" s="1" a="1"/>
  <c r="AJ546" i="2" s="1"/>
  <c r="AA546" i="2"/>
  <c r="AI530" i="2"/>
  <c r="AJ530" i="2" s="1" a="1"/>
  <c r="AJ530" i="2" s="1"/>
  <c r="AA530" i="2"/>
  <c r="AI514" i="2"/>
  <c r="AJ514" i="2" s="1" a="1"/>
  <c r="AJ514" i="2" s="1"/>
  <c r="AA514" i="2"/>
  <c r="AI498" i="2"/>
  <c r="AJ498" i="2" s="1" a="1"/>
  <c r="AJ498" i="2" s="1"/>
  <c r="AA498" i="2"/>
  <c r="AI482" i="2"/>
  <c r="AJ482" i="2" s="1" a="1"/>
  <c r="AJ482" i="2" s="1"/>
  <c r="AA482" i="2"/>
  <c r="AI466" i="2"/>
  <c r="AJ466" i="2" s="1" a="1"/>
  <c r="AJ466" i="2" s="1"/>
  <c r="AA466" i="2"/>
  <c r="AI450" i="2"/>
  <c r="AJ450" i="2" s="1" a="1"/>
  <c r="AJ450" i="2" s="1"/>
  <c r="AA450" i="2"/>
  <c r="AI434" i="2"/>
  <c r="AJ434" i="2" s="1" a="1"/>
  <c r="AJ434" i="2" s="1"/>
  <c r="AG421" i="4" s="1"/>
  <c r="AA434" i="2"/>
  <c r="AI418" i="2"/>
  <c r="AJ418" i="2" s="1" a="1"/>
  <c r="AJ418" i="2" s="1"/>
  <c r="AA418" i="2"/>
  <c r="AI402" i="2"/>
  <c r="AJ402" i="2" s="1" a="1"/>
  <c r="AJ402" i="2" s="1"/>
  <c r="AA402" i="2"/>
  <c r="AI386" i="2"/>
  <c r="AJ386" i="2" s="1" a="1"/>
  <c r="AJ386" i="2" s="1"/>
  <c r="AA386" i="2"/>
  <c r="AI370" i="2"/>
  <c r="AJ370" i="2" s="1" a="1"/>
  <c r="AJ370" i="2" s="1"/>
  <c r="AA370" i="2"/>
  <c r="AI354" i="2"/>
  <c r="AJ354" i="2" s="1" a="1"/>
  <c r="AJ354" i="2" s="1"/>
  <c r="AA354" i="2"/>
  <c r="AI338" i="2"/>
  <c r="AJ338" i="2" s="1" a="1"/>
  <c r="AJ338" i="2" s="1"/>
  <c r="AA338" i="2"/>
  <c r="AI322" i="2"/>
  <c r="AJ322" i="2" s="1" a="1"/>
  <c r="AJ322" i="2" s="1"/>
  <c r="AA322" i="2"/>
  <c r="AI306" i="2"/>
  <c r="AJ306" i="2" s="1" a="1"/>
  <c r="AJ306" i="2" s="1"/>
  <c r="AA306" i="2"/>
  <c r="AI289" i="2"/>
  <c r="AJ289" i="2" s="1" a="1"/>
  <c r="AJ289" i="2" s="1"/>
  <c r="AA289" i="2"/>
  <c r="AI273" i="2"/>
  <c r="AJ273" i="2" s="1" a="1"/>
  <c r="AJ273" i="2" s="1"/>
  <c r="AA273" i="2"/>
  <c r="AI26" i="2"/>
  <c r="AJ26" i="2" s="1" a="1"/>
  <c r="AJ26" i="2" s="1"/>
  <c r="AA26" i="2"/>
  <c r="AA42" i="2"/>
  <c r="AI42" i="2"/>
  <c r="AJ42" i="2" s="1" a="1"/>
  <c r="AJ42" i="2" s="1"/>
  <c r="AI58" i="2"/>
  <c r="AJ58" i="2" s="1" a="1"/>
  <c r="AJ58" i="2" s="1"/>
  <c r="AA58" i="2"/>
  <c r="AI74" i="2"/>
  <c r="AJ74" i="2" s="1" a="1"/>
  <c r="AJ74" i="2" s="1"/>
  <c r="AA74" i="2"/>
  <c r="AI92" i="2"/>
  <c r="AJ92" i="2" s="1" a="1"/>
  <c r="AJ92" i="2" s="1"/>
  <c r="AA92" i="2"/>
  <c r="AI108" i="2"/>
  <c r="AJ108" i="2" s="1" a="1"/>
  <c r="AJ108" i="2" s="1"/>
  <c r="AA108" i="2"/>
  <c r="AI124" i="2"/>
  <c r="AJ124" i="2" s="1" a="1"/>
  <c r="AJ124" i="2" s="1"/>
  <c r="AA124" i="2"/>
  <c r="AI140" i="2"/>
  <c r="AJ140" i="2" s="1" a="1"/>
  <c r="AJ140" i="2" s="1"/>
  <c r="AA140" i="2"/>
  <c r="AI156" i="2"/>
  <c r="AJ156" i="2" s="1" a="1"/>
  <c r="AJ156" i="2" s="1"/>
  <c r="AA156" i="2"/>
  <c r="AI172" i="2"/>
  <c r="AJ172" i="2" s="1" a="1"/>
  <c r="AJ172" i="2" s="1"/>
  <c r="AA172" i="2"/>
  <c r="AI188" i="2"/>
  <c r="AJ188" i="2" s="1" a="1"/>
  <c r="AJ188" i="2" s="1"/>
  <c r="AA188" i="2"/>
  <c r="AI204" i="2"/>
  <c r="AJ204" i="2" s="1" a="1"/>
  <c r="AJ204" i="2" s="1"/>
  <c r="AA204" i="2"/>
  <c r="AI220" i="2"/>
  <c r="AJ220" i="2" s="1" a="1"/>
  <c r="AJ220" i="2" s="1"/>
  <c r="AA220" i="2"/>
  <c r="AI236" i="2"/>
  <c r="AJ236" i="2" s="1" a="1"/>
  <c r="AJ236" i="2" s="1"/>
  <c r="AA236" i="2"/>
  <c r="AI255" i="2"/>
  <c r="AJ255" i="2" s="1" a="1"/>
  <c r="AJ255" i="2" s="1"/>
  <c r="AA255" i="2"/>
  <c r="AI1349" i="2"/>
  <c r="AJ1349" i="2" s="1" a="1"/>
  <c r="AJ1349" i="2" s="1"/>
  <c r="AA1349" i="2"/>
  <c r="AI1333" i="2"/>
  <c r="AJ1333" i="2" s="1" a="1"/>
  <c r="AJ1333" i="2" s="1"/>
  <c r="AA1333" i="2"/>
  <c r="AI1317" i="2"/>
  <c r="AJ1317" i="2" s="1" a="1"/>
  <c r="AJ1317" i="2" s="1"/>
  <c r="AA1317" i="2"/>
  <c r="AI1301" i="2"/>
  <c r="AJ1301" i="2" s="1" a="1"/>
  <c r="AJ1301" i="2" s="1"/>
  <c r="AA1301" i="2"/>
  <c r="AI1285" i="2"/>
  <c r="AJ1285" i="2" s="1" a="1"/>
  <c r="AJ1285" i="2" s="1"/>
  <c r="AA1285" i="2"/>
  <c r="AI1269" i="2"/>
  <c r="AJ1269" i="2" s="1" a="1"/>
  <c r="AJ1269" i="2" s="1"/>
  <c r="AA1269" i="2"/>
  <c r="AI1253" i="2"/>
  <c r="AJ1253" i="2" s="1" a="1"/>
  <c r="AJ1253" i="2" s="1"/>
  <c r="AA1253" i="2"/>
  <c r="AI1237" i="2"/>
  <c r="AJ1237" i="2" s="1" a="1"/>
  <c r="AJ1237" i="2" s="1"/>
  <c r="AA1237" i="2"/>
  <c r="AI1221" i="2"/>
  <c r="AJ1221" i="2" s="1" a="1"/>
  <c r="AJ1221" i="2" s="1"/>
  <c r="AA1221" i="2"/>
  <c r="AI1205" i="2"/>
  <c r="AJ1205" i="2" s="1" a="1"/>
  <c r="AJ1205" i="2" s="1"/>
  <c r="AA1205" i="2"/>
  <c r="AI1189" i="2"/>
  <c r="AJ1189" i="2" s="1" a="1"/>
  <c r="AJ1189" i="2" s="1"/>
  <c r="AA1189" i="2"/>
  <c r="AI1162" i="2"/>
  <c r="AJ1162" i="2" s="1" a="1"/>
  <c r="AJ1162" i="2" s="1"/>
  <c r="AA1162" i="2"/>
  <c r="AI1146" i="2"/>
  <c r="AJ1146" i="2" s="1" a="1"/>
  <c r="AJ1146" i="2" s="1"/>
  <c r="AA1146" i="2"/>
  <c r="AI1130" i="2"/>
  <c r="AJ1130" i="2" s="1" a="1"/>
  <c r="AJ1130" i="2" s="1"/>
  <c r="AA1130" i="2"/>
  <c r="AI1114" i="2"/>
  <c r="AJ1114" i="2" s="1" a="1"/>
  <c r="AJ1114" i="2" s="1"/>
  <c r="AA1114" i="2"/>
  <c r="AI1098" i="2"/>
  <c r="AJ1098" i="2" s="1" a="1"/>
  <c r="AJ1098" i="2" s="1"/>
  <c r="AA1098" i="2"/>
  <c r="AI1082" i="2"/>
  <c r="AJ1082" i="2" s="1" a="1"/>
  <c r="AJ1082" i="2" s="1"/>
  <c r="AA1082" i="2"/>
  <c r="AI1066" i="2"/>
  <c r="AJ1066" i="2" s="1" a="1"/>
  <c r="AJ1066" i="2" s="1"/>
  <c r="AA1066" i="2"/>
  <c r="AI1050" i="2"/>
  <c r="AJ1050" i="2" s="1" a="1"/>
  <c r="AJ1050" i="2" s="1"/>
  <c r="AA1050" i="2"/>
  <c r="AI1034" i="2"/>
  <c r="AJ1034" i="2" s="1" a="1"/>
  <c r="AJ1034" i="2" s="1"/>
  <c r="AA1034" i="2"/>
  <c r="AI1018" i="2"/>
  <c r="AJ1018" i="2" s="1" a="1"/>
  <c r="AJ1018" i="2" s="1"/>
  <c r="AA1018" i="2"/>
  <c r="AI1002" i="2"/>
  <c r="AJ1002" i="2" s="1" a="1"/>
  <c r="AJ1002" i="2" s="1"/>
  <c r="AA1002" i="2"/>
  <c r="AI986" i="2"/>
  <c r="AJ986" i="2" s="1" a="1"/>
  <c r="AJ986" i="2" s="1"/>
  <c r="AA986" i="2"/>
  <c r="AI970" i="2"/>
  <c r="AJ970" i="2" s="1" a="1"/>
  <c r="AJ970" i="2" s="1"/>
  <c r="AA970" i="2"/>
  <c r="AI954" i="2"/>
  <c r="AJ954" i="2" s="1" a="1"/>
  <c r="AJ954" i="2" s="1"/>
  <c r="AA954" i="2"/>
  <c r="AI938" i="2"/>
  <c r="AJ938" i="2" s="1" a="1"/>
  <c r="AJ938" i="2" s="1"/>
  <c r="AA938" i="2"/>
  <c r="AI922" i="2"/>
  <c r="AJ922" i="2" s="1" a="1"/>
  <c r="AJ922" i="2" s="1"/>
  <c r="AA922" i="2"/>
  <c r="AI906" i="2"/>
  <c r="AJ906" i="2" s="1" a="1"/>
  <c r="AJ906" i="2" s="1"/>
  <c r="AA906" i="2"/>
  <c r="AI890" i="2"/>
  <c r="AJ890" i="2" s="1" a="1"/>
  <c r="AJ890" i="2" s="1"/>
  <c r="AA890" i="2"/>
  <c r="AI874" i="2"/>
  <c r="AJ874" i="2" s="1" a="1"/>
  <c r="AJ874" i="2" s="1"/>
  <c r="AA874" i="2"/>
  <c r="AI858" i="2"/>
  <c r="AJ858" i="2" s="1" a="1"/>
  <c r="AJ858" i="2" s="1"/>
  <c r="AA858" i="2"/>
  <c r="AI842" i="2"/>
  <c r="AJ842" i="2" s="1" a="1"/>
  <c r="AJ842" i="2" s="1"/>
  <c r="AA842" i="2"/>
  <c r="AI826" i="2"/>
  <c r="AJ826" i="2" s="1" a="1"/>
  <c r="AJ826" i="2" s="1"/>
  <c r="AA826" i="2"/>
  <c r="AI810" i="2"/>
  <c r="AJ810" i="2" s="1" a="1"/>
  <c r="AJ810" i="2" s="1"/>
  <c r="AA810" i="2"/>
  <c r="AI794" i="2"/>
  <c r="AJ794" i="2" s="1" a="1"/>
  <c r="AJ794" i="2" s="1"/>
  <c r="AA794" i="2"/>
  <c r="AI778" i="2"/>
  <c r="AJ778" i="2" s="1" a="1"/>
  <c r="AJ778" i="2" s="1"/>
  <c r="AA778" i="2"/>
  <c r="AI762" i="2"/>
  <c r="AJ762" i="2" s="1" a="1"/>
  <c r="AJ762" i="2" s="1"/>
  <c r="AA762" i="2"/>
  <c r="AI746" i="2"/>
  <c r="AJ746" i="2" s="1" a="1"/>
  <c r="AJ746" i="2" s="1"/>
  <c r="AA746" i="2"/>
  <c r="AI733" i="2"/>
  <c r="AJ733" i="2" s="1" a="1"/>
  <c r="AJ733" i="2" s="1"/>
  <c r="AA733" i="2"/>
  <c r="AI717" i="2"/>
  <c r="AJ717" i="2" s="1" a="1"/>
  <c r="AJ717" i="2" s="1"/>
  <c r="AA717" i="2"/>
  <c r="AI693" i="2"/>
  <c r="AJ693" i="2" s="1" a="1"/>
  <c r="AJ693" i="2" s="1"/>
  <c r="AA693" i="2"/>
  <c r="AI677" i="2"/>
  <c r="AJ677" i="2" s="1" a="1"/>
  <c r="AJ677" i="2" s="1"/>
  <c r="AA677" i="2"/>
  <c r="AI661" i="2"/>
  <c r="AJ661" i="2" s="1" a="1"/>
  <c r="AJ661" i="2" s="1"/>
  <c r="AA661" i="2"/>
  <c r="AI645" i="2"/>
  <c r="AJ645" i="2" s="1" a="1"/>
  <c r="AJ645" i="2" s="1"/>
  <c r="AA645" i="2"/>
  <c r="AA629" i="2"/>
  <c r="AI629" i="2"/>
  <c r="AJ629" i="2" s="1" a="1"/>
  <c r="AJ629" i="2" s="1"/>
  <c r="AA613" i="2"/>
  <c r="AI613" i="2"/>
  <c r="AJ613" i="2" s="1" a="1"/>
  <c r="AJ613" i="2" s="1"/>
  <c r="AA597" i="2"/>
  <c r="AI597" i="2"/>
  <c r="AJ597" i="2" s="1" a="1"/>
  <c r="AJ597" i="2" s="1"/>
  <c r="AA581" i="2"/>
  <c r="AI581" i="2"/>
  <c r="AJ581" i="2" s="1" a="1"/>
  <c r="AJ581" i="2" s="1"/>
  <c r="AA565" i="2"/>
  <c r="AI565" i="2"/>
  <c r="AJ565" i="2" s="1" a="1"/>
  <c r="AJ565" i="2" s="1"/>
  <c r="AA549" i="2"/>
  <c r="AI549" i="2"/>
  <c r="AJ549" i="2" s="1" a="1"/>
  <c r="AJ549" i="2" s="1"/>
  <c r="AA533" i="2"/>
  <c r="AI533" i="2"/>
  <c r="AJ533" i="2" s="1" a="1"/>
  <c r="AJ533" i="2" s="1"/>
  <c r="AA517" i="2"/>
  <c r="AI517" i="2"/>
  <c r="AJ517" i="2" s="1" a="1"/>
  <c r="AJ517" i="2" s="1"/>
  <c r="AA501" i="2"/>
  <c r="AI501" i="2"/>
  <c r="AJ501" i="2" s="1" a="1"/>
  <c r="AJ501" i="2" s="1"/>
  <c r="AA485" i="2"/>
  <c r="AI485" i="2"/>
  <c r="AJ485" i="2" s="1" a="1"/>
  <c r="AJ485" i="2" s="1"/>
  <c r="AA469" i="2"/>
  <c r="AI469" i="2"/>
  <c r="AJ469" i="2" s="1" a="1"/>
  <c r="AJ469" i="2" s="1"/>
  <c r="AA453" i="2"/>
  <c r="AI453" i="2"/>
  <c r="AJ453" i="2" s="1" a="1"/>
  <c r="AJ453" i="2" s="1"/>
  <c r="AA437" i="2"/>
  <c r="AI437" i="2"/>
  <c r="AJ437" i="2" s="1" a="1"/>
  <c r="AJ437" i="2" s="1"/>
  <c r="AG424" i="4" s="1"/>
  <c r="AA421" i="2"/>
  <c r="AI421" i="2"/>
  <c r="AJ421" i="2" s="1" a="1"/>
  <c r="AJ421" i="2" s="1"/>
  <c r="AA405" i="2"/>
  <c r="AI405" i="2"/>
  <c r="AJ405" i="2" s="1" a="1"/>
  <c r="AJ405" i="2" s="1"/>
  <c r="AA389" i="2"/>
  <c r="AI389" i="2"/>
  <c r="AJ389" i="2" s="1" a="1"/>
  <c r="AJ389" i="2" s="1"/>
  <c r="AA373" i="2"/>
  <c r="AI373" i="2"/>
  <c r="AJ373" i="2" s="1" a="1"/>
  <c r="AJ373" i="2" s="1"/>
  <c r="AA357" i="2"/>
  <c r="AI357" i="2"/>
  <c r="AJ357" i="2" s="1" a="1"/>
  <c r="AJ357" i="2" s="1"/>
  <c r="AA341" i="2"/>
  <c r="AI341" i="2"/>
  <c r="AJ341" i="2" s="1" a="1"/>
  <c r="AJ341" i="2" s="1"/>
  <c r="AA325" i="2"/>
  <c r="AI325" i="2"/>
  <c r="AJ325" i="2" s="1" a="1"/>
  <c r="AJ325" i="2" s="1"/>
  <c r="AA309" i="2"/>
  <c r="AI309" i="2"/>
  <c r="AJ309" i="2" s="1" a="1"/>
  <c r="AJ309" i="2" s="1"/>
  <c r="AA292" i="2"/>
  <c r="AI292" i="2"/>
  <c r="AJ292" i="2" s="1" a="1"/>
  <c r="AJ292" i="2" s="1"/>
  <c r="AA276" i="2"/>
  <c r="AI276" i="2"/>
  <c r="AJ276" i="2" s="1" a="1"/>
  <c r="AJ276" i="2" s="1"/>
  <c r="AA260" i="2"/>
  <c r="AI260" i="2"/>
  <c r="AJ260" i="2" s="1" a="1"/>
  <c r="AJ260" i="2" s="1"/>
  <c r="AA101" i="2"/>
  <c r="AI101" i="2"/>
  <c r="AJ101" i="2" s="1" a="1"/>
  <c r="AJ101" i="2" s="1"/>
  <c r="AA205" i="2"/>
  <c r="AI205" i="2"/>
  <c r="AJ205" i="2" s="1" a="1"/>
  <c r="AJ205" i="2" s="1"/>
  <c r="AA1300" i="2"/>
  <c r="AI1300" i="2"/>
  <c r="AJ1300" i="2" s="1" a="1"/>
  <c r="AJ1300" i="2" s="1"/>
  <c r="AA1188" i="2"/>
  <c r="AI1188" i="2"/>
  <c r="AJ1188" i="2" s="1" a="1"/>
  <c r="AJ1188" i="2" s="1"/>
  <c r="AA1089" i="2"/>
  <c r="AI1089" i="2"/>
  <c r="AJ1089" i="2" s="1" a="1"/>
  <c r="AJ1089" i="2" s="1"/>
  <c r="AA993" i="2"/>
  <c r="AI993" i="2"/>
  <c r="AJ993" i="2" s="1" a="1"/>
  <c r="AJ993" i="2" s="1"/>
  <c r="AA889" i="2"/>
  <c r="AI889" i="2"/>
  <c r="AJ889" i="2" s="1" a="1"/>
  <c r="AJ889" i="2" s="1"/>
  <c r="AA785" i="2"/>
  <c r="AI785" i="2"/>
  <c r="AJ785" i="2" s="1" a="1"/>
  <c r="AJ785" i="2" s="1"/>
  <c r="AA660" i="2"/>
  <c r="AI660" i="2"/>
  <c r="AJ660" i="2" s="1" a="1"/>
  <c r="AJ660" i="2" s="1"/>
  <c r="AI564" i="2"/>
  <c r="AJ564" i="2" s="1" a="1"/>
  <c r="AJ564" i="2" s="1"/>
  <c r="AA564" i="2"/>
  <c r="AI460" i="2"/>
  <c r="AJ460" i="2" s="1" a="1"/>
  <c r="AJ460" i="2" s="1"/>
  <c r="AA460" i="2"/>
  <c r="AI364" i="2"/>
  <c r="AJ364" i="2" s="1" a="1"/>
  <c r="AJ364" i="2" s="1"/>
  <c r="AA364" i="2"/>
  <c r="AI275" i="2"/>
  <c r="AJ275" i="2" s="1" a="1"/>
  <c r="AJ275" i="2" s="1"/>
  <c r="AA275" i="2"/>
  <c r="AI110" i="2"/>
  <c r="AJ110" i="2" s="1" a="1"/>
  <c r="AJ110" i="2" s="1"/>
  <c r="AA110" i="2"/>
  <c r="AI214" i="2"/>
  <c r="AJ214" i="2" s="1" a="1"/>
  <c r="AJ214" i="2" s="1"/>
  <c r="AA214" i="2"/>
  <c r="AI1291" i="2"/>
  <c r="AJ1291" i="2" s="1" a="1"/>
  <c r="AJ1291" i="2" s="1"/>
  <c r="AA1291" i="2"/>
  <c r="AI1179" i="2"/>
  <c r="AJ1179" i="2" s="1" a="1"/>
  <c r="AJ1179" i="2" s="1"/>
  <c r="AA1179" i="2"/>
  <c r="AI1072" i="2"/>
  <c r="AJ1072" i="2" s="1" a="1"/>
  <c r="AJ1072" i="2" s="1"/>
  <c r="AA1072" i="2"/>
  <c r="AI952" i="2"/>
  <c r="AJ952" i="2" s="1" a="1"/>
  <c r="AJ952" i="2" s="1"/>
  <c r="AA952" i="2"/>
  <c r="AI840" i="2"/>
  <c r="AJ840" i="2" s="1" a="1"/>
  <c r="AJ840" i="2" s="1"/>
  <c r="AA840" i="2"/>
  <c r="AI731" i="2"/>
  <c r="AJ731" i="2" s="1" a="1"/>
  <c r="AJ731" i="2" s="1"/>
  <c r="AA731" i="2"/>
  <c r="AA611" i="2"/>
  <c r="AI611" i="2"/>
  <c r="AJ611" i="2" s="1" a="1"/>
  <c r="AJ611" i="2" s="1"/>
  <c r="AA507" i="2"/>
  <c r="AI507" i="2"/>
  <c r="AJ507" i="2" s="1" a="1"/>
  <c r="AJ507" i="2" s="1"/>
  <c r="AA395" i="2"/>
  <c r="AI395" i="2"/>
  <c r="AJ395" i="2" s="1" a="1"/>
  <c r="AJ395" i="2" s="1"/>
  <c r="AA290" i="2"/>
  <c r="AI290" i="2"/>
  <c r="AJ290" i="2" s="1" a="1"/>
  <c r="AJ290" i="2" s="1"/>
  <c r="AA59" i="2"/>
  <c r="AI59" i="2"/>
  <c r="AJ59" i="2" s="1" a="1"/>
  <c r="AJ59" i="2" s="1"/>
  <c r="AA165" i="2"/>
  <c r="AI165" i="2"/>
  <c r="AJ165" i="2" s="1" a="1"/>
  <c r="AJ165" i="2" s="1"/>
  <c r="AA1324" i="2"/>
  <c r="AI1324" i="2"/>
  <c r="AJ1324" i="2" s="1" a="1"/>
  <c r="AJ1324" i="2" s="1"/>
  <c r="AA1204" i="2"/>
  <c r="AI1204" i="2"/>
  <c r="AJ1204" i="2" s="1" a="1"/>
  <c r="AJ1204" i="2" s="1"/>
  <c r="AA1105" i="2"/>
  <c r="AI1105" i="2"/>
  <c r="AJ1105" i="2" s="1" a="1"/>
  <c r="AJ1105" i="2" s="1"/>
  <c r="AA985" i="2"/>
  <c r="AI985" i="2"/>
  <c r="AJ985" i="2" s="1" a="1"/>
  <c r="AJ985" i="2" s="1"/>
  <c r="AA857" i="2"/>
  <c r="AI857" i="2"/>
  <c r="AJ857" i="2" s="1" a="1"/>
  <c r="AJ857" i="2" s="1"/>
  <c r="AA745" i="2"/>
  <c r="AI745" i="2"/>
  <c r="AJ745" i="2" s="1" a="1"/>
  <c r="AJ745" i="2" s="1"/>
  <c r="AI628" i="2"/>
  <c r="AJ628" i="2" s="1" a="1"/>
  <c r="AJ628" i="2" s="1"/>
  <c r="AA628" i="2"/>
  <c r="AI524" i="2"/>
  <c r="AJ524" i="2" s="1" a="1"/>
  <c r="AJ524" i="2" s="1"/>
  <c r="AA524" i="2"/>
  <c r="AI420" i="2"/>
  <c r="AJ420" i="2" s="1" a="1"/>
  <c r="AJ420" i="2" s="1"/>
  <c r="AA420" i="2"/>
  <c r="AI324" i="2"/>
  <c r="AJ324" i="2" s="1" a="1"/>
  <c r="AJ324" i="2" s="1"/>
  <c r="AA324" i="2"/>
  <c r="AI60" i="2"/>
  <c r="AJ60" i="2" s="1" a="1"/>
  <c r="AJ60" i="2" s="1"/>
  <c r="AA60" i="2"/>
  <c r="AI174" i="2"/>
  <c r="AJ174" i="2" s="1" a="1"/>
  <c r="AJ174" i="2" s="1"/>
  <c r="AA174" i="2"/>
  <c r="AI1331" i="2"/>
  <c r="AJ1331" i="2" s="1" a="1"/>
  <c r="AJ1331" i="2" s="1"/>
  <c r="AA1331" i="2"/>
  <c r="AI1219" i="2"/>
  <c r="AJ1219" i="2" s="1" a="1"/>
  <c r="AJ1219" i="2" s="1"/>
  <c r="AA1219" i="2"/>
  <c r="AI1112" i="2"/>
  <c r="AJ1112" i="2" s="1" a="1"/>
  <c r="AJ1112" i="2" s="1"/>
  <c r="AA1112" i="2"/>
  <c r="AI992" i="2"/>
  <c r="AJ992" i="2" s="1" a="1"/>
  <c r="AJ992" i="2" s="1"/>
  <c r="AA992" i="2"/>
  <c r="AI872" i="2"/>
  <c r="AJ872" i="2" s="1" a="1"/>
  <c r="AJ872" i="2" s="1"/>
  <c r="AA872" i="2"/>
  <c r="AI768" i="2"/>
  <c r="AJ768" i="2" s="1" a="1"/>
  <c r="AJ768" i="2" s="1"/>
  <c r="AA768" i="2"/>
  <c r="AI651" i="2"/>
  <c r="AJ651" i="2" s="1" a="1"/>
  <c r="AJ651" i="2" s="1"/>
  <c r="AA651" i="2"/>
  <c r="AA539" i="2"/>
  <c r="AI539" i="2"/>
  <c r="AJ539" i="2" s="1" a="1"/>
  <c r="AJ539" i="2" s="1"/>
  <c r="AA435" i="2"/>
  <c r="AI435" i="2"/>
  <c r="AJ435" i="2" s="1" a="1"/>
  <c r="AJ435" i="2" s="1"/>
  <c r="AA331" i="2"/>
  <c r="AI331" i="2"/>
  <c r="AJ331" i="2" s="1" a="1"/>
  <c r="AJ331" i="2" s="1"/>
  <c r="AI39" i="2"/>
  <c r="AJ39" i="2" s="1" a="1"/>
  <c r="AJ39" i="2" s="1"/>
  <c r="AA39" i="2"/>
  <c r="AA185" i="2"/>
  <c r="AI185" i="2"/>
  <c r="AJ185" i="2" s="1" a="1"/>
  <c r="AJ185" i="2" s="1"/>
  <c r="AA1304" i="2"/>
  <c r="AI1304" i="2"/>
  <c r="AJ1304" i="2" s="1" a="1"/>
  <c r="AJ1304" i="2" s="1"/>
  <c r="AA1184" i="2"/>
  <c r="AI1184" i="2"/>
  <c r="AJ1184" i="2" s="1" a="1"/>
  <c r="AJ1184" i="2" s="1"/>
  <c r="AA1069" i="2"/>
  <c r="AI1069" i="2"/>
  <c r="AJ1069" i="2" s="1" a="1"/>
  <c r="AJ1069" i="2" s="1"/>
  <c r="AA917" i="2"/>
  <c r="AI917" i="2"/>
  <c r="AJ917" i="2" s="1" a="1"/>
  <c r="AJ917" i="2" s="1"/>
  <c r="AA749" i="2"/>
  <c r="AI749" i="2"/>
  <c r="AJ749" i="2" s="1" a="1"/>
  <c r="AJ749" i="2" s="1"/>
  <c r="AI568" i="2"/>
  <c r="AJ568" i="2" s="1" a="1"/>
  <c r="AJ568" i="2" s="1"/>
  <c r="AA568" i="2"/>
  <c r="AI384" i="2"/>
  <c r="AJ384" i="2" s="1" a="1"/>
  <c r="AJ384" i="2" s="1"/>
  <c r="AA384" i="2"/>
  <c r="AA51" i="2"/>
  <c r="AI51" i="2"/>
  <c r="AJ51" i="2" s="1" a="1"/>
  <c r="AJ51" i="2" s="1"/>
  <c r="AA133" i="2"/>
  <c r="AI133" i="2"/>
  <c r="AJ133" i="2" s="1" a="1"/>
  <c r="AJ133" i="2" s="1"/>
  <c r="AA213" i="2"/>
  <c r="AI213" i="2"/>
  <c r="AJ213" i="2" s="1" a="1"/>
  <c r="AJ213" i="2" s="1"/>
  <c r="AA1340" i="2"/>
  <c r="AI1340" i="2"/>
  <c r="AJ1340" i="2" s="1" a="1"/>
  <c r="AJ1340" i="2" s="1"/>
  <c r="AA1268" i="2"/>
  <c r="AI1268" i="2"/>
  <c r="AJ1268" i="2" s="1" a="1"/>
  <c r="AJ1268" i="2" s="1"/>
  <c r="AA1196" i="2"/>
  <c r="AI1196" i="2"/>
  <c r="AJ1196" i="2" s="1" a="1"/>
  <c r="AJ1196" i="2" s="1"/>
  <c r="AA1113" i="2"/>
  <c r="AI1113" i="2"/>
  <c r="AJ1113" i="2" s="1" a="1"/>
  <c r="AJ1113" i="2" s="1"/>
  <c r="AA1041" i="2"/>
  <c r="AI1041" i="2"/>
  <c r="AJ1041" i="2" s="1" a="1"/>
  <c r="AJ1041" i="2" s="1"/>
  <c r="AA961" i="2"/>
  <c r="AI961" i="2"/>
  <c r="AJ961" i="2" s="1" a="1"/>
  <c r="AJ961" i="2" s="1"/>
  <c r="AA897" i="2"/>
  <c r="AI897" i="2"/>
  <c r="AJ897" i="2" s="1" a="1"/>
  <c r="AJ897" i="2" s="1"/>
  <c r="AA817" i="2"/>
  <c r="AI817" i="2"/>
  <c r="AJ817" i="2" s="1" a="1"/>
  <c r="AJ817" i="2" s="1"/>
  <c r="AA740" i="2"/>
  <c r="AI740" i="2"/>
  <c r="AJ740" i="2" s="1" a="1"/>
  <c r="AJ740" i="2" s="1"/>
  <c r="AA668" i="2"/>
  <c r="AI668" i="2"/>
  <c r="AJ668" i="2" s="1" a="1"/>
  <c r="AJ668" i="2" s="1"/>
  <c r="AI580" i="2"/>
  <c r="AJ580" i="2" s="1" a="1"/>
  <c r="AJ580" i="2" s="1"/>
  <c r="AA580" i="2"/>
  <c r="AI492" i="2"/>
  <c r="AJ492" i="2" s="1" a="1"/>
  <c r="AJ492" i="2" s="1"/>
  <c r="AA492" i="2"/>
  <c r="AI404" i="2"/>
  <c r="AJ404" i="2" s="1" a="1"/>
  <c r="AJ404" i="2" s="1"/>
  <c r="AA404" i="2"/>
  <c r="AI308" i="2"/>
  <c r="AJ308" i="2" s="1" a="1"/>
  <c r="AJ308" i="2" s="1"/>
  <c r="AA308" i="2"/>
  <c r="AA36" i="2"/>
  <c r="AI36" i="2"/>
  <c r="AJ36" i="2" s="1" a="1"/>
  <c r="AJ36" i="2" s="1"/>
  <c r="AI102" i="2"/>
  <c r="AJ102" i="2" s="1" a="1"/>
  <c r="AJ102" i="2" s="1"/>
  <c r="AA102" i="2"/>
  <c r="AI182" i="2"/>
  <c r="AJ182" i="2" s="1" a="1"/>
  <c r="AJ182" i="2" s="1"/>
  <c r="AA182" i="2"/>
  <c r="AI1355" i="2"/>
  <c r="AJ1355" i="2" s="1" a="1"/>
  <c r="AJ1355" i="2" s="1"/>
  <c r="AA1355" i="2"/>
  <c r="AI1283" i="2"/>
  <c r="AJ1283" i="2" s="1" a="1"/>
  <c r="AJ1283" i="2" s="1"/>
  <c r="AA1283" i="2"/>
  <c r="AI1211" i="2"/>
  <c r="AJ1211" i="2" s="1" a="1"/>
  <c r="AJ1211" i="2" s="1"/>
  <c r="AA1211" i="2"/>
  <c r="AI1144" i="2"/>
  <c r="AJ1144" i="2" s="1" a="1"/>
  <c r="AJ1144" i="2" s="1"/>
  <c r="AA1144" i="2"/>
  <c r="AI1064" i="2"/>
  <c r="AJ1064" i="2" s="1" a="1"/>
  <c r="AJ1064" i="2" s="1"/>
  <c r="AA1064" i="2"/>
  <c r="AI1000" i="2"/>
  <c r="AJ1000" i="2" s="1" a="1"/>
  <c r="AJ1000" i="2" s="1"/>
  <c r="AA1000" i="2"/>
  <c r="AI928" i="2"/>
  <c r="AJ928" i="2" s="1" a="1"/>
  <c r="AJ928" i="2" s="1"/>
  <c r="AA928" i="2"/>
  <c r="AI856" i="2"/>
  <c r="AJ856" i="2" s="1" a="1"/>
  <c r="AJ856" i="2" s="1"/>
  <c r="AA856" i="2"/>
  <c r="AI776" i="2"/>
  <c r="AJ776" i="2" s="1" a="1"/>
  <c r="AJ776" i="2" s="1"/>
  <c r="AA776" i="2"/>
  <c r="AI707" i="2"/>
  <c r="AJ707" i="2" s="1" a="1"/>
  <c r="AJ707" i="2" s="1"/>
  <c r="AA707" i="2"/>
  <c r="AA627" i="2"/>
  <c r="AI627" i="2"/>
  <c r="AJ627" i="2" s="1" a="1"/>
  <c r="AJ627" i="2" s="1"/>
  <c r="AA547" i="2"/>
  <c r="AI547" i="2"/>
  <c r="AJ547" i="2" s="1" a="1"/>
  <c r="AJ547" i="2" s="1"/>
  <c r="AA467" i="2"/>
  <c r="AI467" i="2"/>
  <c r="AJ467" i="2" s="1" a="1"/>
  <c r="AJ467" i="2" s="1"/>
  <c r="AA379" i="2"/>
  <c r="AI379" i="2"/>
  <c r="AJ379" i="2" s="1" a="1"/>
  <c r="AJ379" i="2" s="1"/>
  <c r="AA298" i="2"/>
  <c r="AI298" i="2"/>
  <c r="AJ298" i="2" s="1" a="1"/>
  <c r="AJ298" i="2" s="1"/>
  <c r="AI31" i="2"/>
  <c r="AJ31" i="2" s="1" a="1"/>
  <c r="AJ31" i="2" s="1"/>
  <c r="AA31" i="2"/>
  <c r="AA79" i="2"/>
  <c r="AI79" i="2"/>
  <c r="AJ79" i="2" s="1" a="1"/>
  <c r="AJ79" i="2" s="1"/>
  <c r="AA121" i="2"/>
  <c r="AI121" i="2"/>
  <c r="AJ121" i="2" s="1" a="1"/>
  <c r="AJ121" i="2" s="1"/>
  <c r="AA161" i="2"/>
  <c r="AI161" i="2"/>
  <c r="AJ161" i="2" s="1" a="1"/>
  <c r="AJ161" i="2" s="1"/>
  <c r="AA201" i="2"/>
  <c r="AI201" i="2"/>
  <c r="AJ201" i="2" s="1" a="1"/>
  <c r="AJ201" i="2" s="1"/>
  <c r="AA242" i="2"/>
  <c r="AI242" i="2"/>
  <c r="AJ242" i="2" s="1" a="1"/>
  <c r="AJ242" i="2" s="1"/>
  <c r="AA1328" i="2"/>
  <c r="AI1328" i="2"/>
  <c r="AJ1328" i="2" s="1" a="1"/>
  <c r="AJ1328" i="2" s="1"/>
  <c r="AA1288" i="2"/>
  <c r="AI1288" i="2"/>
  <c r="AJ1288" i="2" s="1" a="1"/>
  <c r="AJ1288" i="2" s="1"/>
  <c r="AA1240" i="2"/>
  <c r="AI1240" i="2"/>
  <c r="AJ1240" i="2" s="1" a="1"/>
  <c r="AJ1240" i="2" s="1"/>
  <c r="AA1200" i="2"/>
  <c r="AI1200" i="2"/>
  <c r="AJ1200" i="2" s="1" a="1"/>
  <c r="AJ1200" i="2" s="1"/>
  <c r="AA1165" i="2"/>
  <c r="AI1165" i="2"/>
  <c r="AJ1165" i="2" s="1" a="1"/>
  <c r="AJ1165" i="2" s="1"/>
  <c r="AA1117" i="2"/>
  <c r="AI1117" i="2"/>
  <c r="AJ1117" i="2" s="1" a="1"/>
  <c r="AJ1117" i="2" s="1"/>
  <c r="AA1077" i="2"/>
  <c r="AI1077" i="2"/>
  <c r="AJ1077" i="2" s="1" a="1"/>
  <c r="AJ1077" i="2" s="1"/>
  <c r="AA1029" i="2"/>
  <c r="AI1029" i="2"/>
  <c r="AJ1029" i="2" s="1" a="1"/>
  <c r="AJ1029" i="2" s="1"/>
  <c r="AA989" i="2"/>
  <c r="AI989" i="2"/>
  <c r="AJ989" i="2" s="1" a="1"/>
  <c r="AJ989" i="2" s="1"/>
  <c r="AA949" i="2"/>
  <c r="AI949" i="2"/>
  <c r="AJ949" i="2" s="1" a="1"/>
  <c r="AJ949" i="2" s="1"/>
  <c r="AA909" i="2"/>
  <c r="AI909" i="2"/>
  <c r="AJ909" i="2" s="1" a="1"/>
  <c r="AJ909" i="2" s="1"/>
  <c r="AA869" i="2"/>
  <c r="AI869" i="2"/>
  <c r="AJ869" i="2" s="1" a="1"/>
  <c r="AJ869" i="2" s="1"/>
  <c r="AA829" i="2"/>
  <c r="AI829" i="2"/>
  <c r="AJ829" i="2" s="1" a="1"/>
  <c r="AJ829" i="2" s="1"/>
  <c r="AA789" i="2"/>
  <c r="AI789" i="2"/>
  <c r="AJ789" i="2" s="1" a="1"/>
  <c r="AJ789" i="2" s="1"/>
  <c r="AA757" i="2"/>
  <c r="AI757" i="2"/>
  <c r="AJ757" i="2" s="1" a="1"/>
  <c r="AJ757" i="2" s="1"/>
  <c r="AA720" i="2"/>
  <c r="AI720" i="2"/>
  <c r="AJ720" i="2" s="1" a="1"/>
  <c r="AJ720" i="2" s="1"/>
  <c r="AA672" i="2"/>
  <c r="AI672" i="2"/>
  <c r="AJ672" i="2" s="1" a="1"/>
  <c r="AJ672" i="2" s="1"/>
  <c r="AI632" i="2"/>
  <c r="AJ632" i="2" s="1" a="1"/>
  <c r="AJ632" i="2" s="1"/>
  <c r="AA632" i="2"/>
  <c r="AI592" i="2"/>
  <c r="AJ592" i="2" s="1" a="1"/>
  <c r="AJ592" i="2" s="1"/>
  <c r="AA592" i="2"/>
  <c r="AI552" i="2"/>
  <c r="AJ552" i="2" s="1" a="1"/>
  <c r="AJ552" i="2" s="1"/>
  <c r="AA552" i="2"/>
  <c r="AI512" i="2"/>
  <c r="AJ512" i="2" s="1" a="1"/>
  <c r="AJ512" i="2" s="1"/>
  <c r="AA512" i="2"/>
  <c r="AI472" i="2"/>
  <c r="AJ472" i="2" s="1" a="1"/>
  <c r="AJ472" i="2" s="1"/>
  <c r="AG407" i="4" s="1"/>
  <c r="AA472" i="2"/>
  <c r="AI432" i="2"/>
  <c r="AJ432" i="2" s="1" a="1"/>
  <c r="AJ432" i="2" s="1"/>
  <c r="AA432" i="2"/>
  <c r="AI400" i="2"/>
  <c r="AJ400" i="2" s="1" a="1"/>
  <c r="AJ400" i="2" s="1"/>
  <c r="AA400" i="2"/>
  <c r="AI360" i="2"/>
  <c r="AJ360" i="2" s="1" a="1"/>
  <c r="AJ360" i="2" s="1"/>
  <c r="AA360" i="2"/>
  <c r="AI320" i="2"/>
  <c r="AJ320" i="2" s="1" a="1"/>
  <c r="AJ320" i="2" s="1"/>
  <c r="AA320" i="2"/>
  <c r="AI287" i="2"/>
  <c r="AJ287" i="2" s="1" a="1"/>
  <c r="AJ287" i="2" s="1"/>
  <c r="AA287" i="2"/>
  <c r="AI24" i="2"/>
  <c r="AJ24" i="2" s="1" a="1"/>
  <c r="AJ24" i="2" s="1"/>
  <c r="AA24" i="2"/>
  <c r="AI56" i="2"/>
  <c r="AJ56" i="2" s="1" a="1"/>
  <c r="AJ56" i="2" s="1"/>
  <c r="AA56" i="2"/>
  <c r="AI88" i="2"/>
  <c r="AJ88" i="2" s="1" a="1"/>
  <c r="AJ88" i="2" s="1"/>
  <c r="AA88" i="2"/>
  <c r="AI122" i="2"/>
  <c r="AJ122" i="2" s="1" a="1"/>
  <c r="AJ122" i="2" s="1"/>
  <c r="AA122" i="2"/>
  <c r="AI154" i="2"/>
  <c r="AJ154" i="2" s="1" a="1"/>
  <c r="AJ154" i="2" s="1"/>
  <c r="AA154" i="2"/>
  <c r="AI186" i="2"/>
  <c r="AJ186" i="2" s="1" a="1"/>
  <c r="AJ186" i="2" s="1"/>
  <c r="AA186" i="2"/>
  <c r="AI218" i="2"/>
  <c r="AJ218" i="2" s="1" a="1"/>
  <c r="AJ218" i="2" s="1"/>
  <c r="AA218" i="2"/>
  <c r="AI253" i="2"/>
  <c r="AJ253" i="2" s="1" a="1"/>
  <c r="AJ253" i="2" s="1"/>
  <c r="AA253" i="2"/>
  <c r="AI1335" i="2"/>
  <c r="AJ1335" i="2" s="1" a="1"/>
  <c r="AJ1335" i="2" s="1"/>
  <c r="AA1335" i="2"/>
  <c r="AI1303" i="2"/>
  <c r="AJ1303" i="2" s="1" a="1"/>
  <c r="AJ1303" i="2" s="1"/>
  <c r="AA1303" i="2"/>
  <c r="AI1271" i="2"/>
  <c r="AJ1271" i="2" s="1" a="1"/>
  <c r="AJ1271" i="2" s="1"/>
  <c r="AA1271" i="2"/>
  <c r="AI1239" i="2"/>
  <c r="AJ1239" i="2" s="1" a="1"/>
  <c r="AJ1239" i="2" s="1"/>
  <c r="AA1239" i="2"/>
  <c r="AI1207" i="2"/>
  <c r="AJ1207" i="2" s="1" a="1"/>
  <c r="AJ1207" i="2" s="1"/>
  <c r="AA1207" i="2"/>
  <c r="AI1148" i="2"/>
  <c r="AJ1148" i="2" s="1" a="1"/>
  <c r="AJ1148" i="2" s="1"/>
  <c r="AA1148" i="2"/>
  <c r="AI1116" i="2"/>
  <c r="AJ1116" i="2" s="1" a="1"/>
  <c r="AJ1116" i="2" s="1"/>
  <c r="AA1116" i="2"/>
  <c r="AI1084" i="2"/>
  <c r="AJ1084" i="2" s="1" a="1"/>
  <c r="AJ1084" i="2" s="1"/>
  <c r="AA1084" i="2"/>
  <c r="AI1052" i="2"/>
  <c r="AJ1052" i="2" s="1" a="1"/>
  <c r="AJ1052" i="2" s="1"/>
  <c r="AA1052" i="2"/>
  <c r="AI1020" i="2"/>
  <c r="AJ1020" i="2" s="1" a="1"/>
  <c r="AJ1020" i="2" s="1"/>
  <c r="AA1020" i="2"/>
  <c r="AI988" i="2"/>
  <c r="AJ988" i="2" s="1" a="1"/>
  <c r="AJ988" i="2" s="1"/>
  <c r="AA988" i="2"/>
  <c r="AI956" i="2"/>
  <c r="AJ956" i="2" s="1" a="1"/>
  <c r="AJ956" i="2" s="1"/>
  <c r="AA956" i="2"/>
  <c r="AI924" i="2"/>
  <c r="AJ924" i="2" s="1" a="1"/>
  <c r="AJ924" i="2" s="1"/>
  <c r="AA924" i="2"/>
  <c r="AI892" i="2"/>
  <c r="AJ892" i="2" s="1" a="1"/>
  <c r="AJ892" i="2" s="1"/>
  <c r="AA892" i="2"/>
  <c r="AI860" i="2"/>
  <c r="AJ860" i="2" s="1" a="1"/>
  <c r="AJ860" i="2" s="1"/>
  <c r="AA860" i="2"/>
  <c r="AI828" i="2"/>
  <c r="AJ828" i="2" s="1" a="1"/>
  <c r="AJ828" i="2" s="1"/>
  <c r="AA828" i="2"/>
  <c r="AI796" i="2"/>
  <c r="AJ796" i="2" s="1" a="1"/>
  <c r="AJ796" i="2" s="1"/>
  <c r="AA796" i="2"/>
  <c r="AI764" i="2"/>
  <c r="AJ764" i="2" s="1" a="1"/>
  <c r="AJ764" i="2" s="1"/>
  <c r="AA764" i="2"/>
  <c r="AI735" i="2"/>
  <c r="AJ735" i="2" s="1" a="1"/>
  <c r="AJ735" i="2" s="1"/>
  <c r="AA735" i="2"/>
  <c r="AI703" i="2"/>
  <c r="AJ703" i="2" s="1" a="1"/>
  <c r="AJ703" i="2" s="1"/>
  <c r="AA703" i="2"/>
  <c r="AI663" i="2"/>
  <c r="AJ663" i="2" s="1" a="1"/>
  <c r="AJ663" i="2" s="1"/>
  <c r="AA663" i="2"/>
  <c r="AA631" i="2"/>
  <c r="AI631" i="2"/>
  <c r="AJ631" i="2" s="1" a="1"/>
  <c r="AJ631" i="2" s="1"/>
  <c r="AA599" i="2"/>
  <c r="AI599" i="2"/>
  <c r="AJ599" i="2" s="1" a="1"/>
  <c r="AJ599" i="2" s="1"/>
  <c r="AA567" i="2"/>
  <c r="AI567" i="2"/>
  <c r="AJ567" i="2" s="1" a="1"/>
  <c r="AJ567" i="2" s="1"/>
  <c r="AA535" i="2"/>
  <c r="AI535" i="2"/>
  <c r="AJ535" i="2" s="1" a="1"/>
  <c r="AJ535" i="2" s="1"/>
  <c r="AA503" i="2"/>
  <c r="AI503" i="2"/>
  <c r="AJ503" i="2" s="1" a="1"/>
  <c r="AJ503" i="2" s="1"/>
  <c r="AA471" i="2"/>
  <c r="AI471" i="2"/>
  <c r="AJ471" i="2" s="1" a="1"/>
  <c r="AJ471" i="2" s="1"/>
  <c r="AG412" i="4" s="1"/>
  <c r="AA439" i="2"/>
  <c r="AI439" i="2"/>
  <c r="AJ439" i="2" s="1" a="1"/>
  <c r="AJ439" i="2" s="1"/>
  <c r="AA407" i="2"/>
  <c r="AI407" i="2"/>
  <c r="AJ407" i="2" s="1" a="1"/>
  <c r="AJ407" i="2" s="1"/>
  <c r="AA375" i="2"/>
  <c r="AI375" i="2"/>
  <c r="AJ375" i="2" s="1" a="1"/>
  <c r="AJ375" i="2" s="1"/>
  <c r="AA343" i="2"/>
  <c r="AI343" i="2"/>
  <c r="AJ343" i="2" s="1" a="1"/>
  <c r="AJ343" i="2" s="1"/>
  <c r="AA311" i="2"/>
  <c r="AI311" i="2"/>
  <c r="AJ311" i="2" s="1" a="1"/>
  <c r="AJ311" i="2" s="1"/>
  <c r="AA278" i="2"/>
  <c r="AI278" i="2"/>
  <c r="AJ278" i="2" s="1" a="1"/>
  <c r="AJ278" i="2" s="1"/>
  <c r="AI17" i="2"/>
  <c r="AJ17" i="2" s="1" a="1"/>
  <c r="AJ17" i="2" s="1"/>
  <c r="AA17" i="2"/>
  <c r="AI33" i="2"/>
  <c r="AJ33" i="2" s="1" a="1"/>
  <c r="AJ33" i="2" s="1"/>
  <c r="AA33" i="2"/>
  <c r="AI49" i="2"/>
  <c r="AJ49" i="2" s="1" a="1"/>
  <c r="AJ49" i="2" s="1"/>
  <c r="AA49" i="2"/>
  <c r="AA65" i="2"/>
  <c r="AI65" i="2"/>
  <c r="AJ65" i="2" s="1" a="1"/>
  <c r="AJ65" i="2" s="1"/>
  <c r="AA81" i="2"/>
  <c r="AI81" i="2"/>
  <c r="AJ81" i="2" s="1" a="1"/>
  <c r="AJ81" i="2" s="1"/>
  <c r="AA99" i="2"/>
  <c r="AI99" i="2"/>
  <c r="AJ99" i="2" s="1" a="1"/>
  <c r="AJ99" i="2" s="1"/>
  <c r="AA115" i="2"/>
  <c r="AI115" i="2"/>
  <c r="AJ115" i="2" s="1" a="1"/>
  <c r="AJ115" i="2" s="1"/>
  <c r="AA131" i="2"/>
  <c r="AI131" i="2"/>
  <c r="AJ131" i="2" s="1" a="1"/>
  <c r="AJ131" i="2" s="1"/>
  <c r="AA147" i="2"/>
  <c r="AI147" i="2"/>
  <c r="AJ147" i="2" s="1" a="1"/>
  <c r="AJ147" i="2" s="1"/>
  <c r="AA163" i="2"/>
  <c r="AI163" i="2"/>
  <c r="AJ163" i="2" s="1" a="1"/>
  <c r="AJ163" i="2" s="1"/>
  <c r="AA179" i="2"/>
  <c r="AI179" i="2"/>
  <c r="AJ179" i="2" s="1" a="1"/>
  <c r="AJ179" i="2" s="1"/>
  <c r="AA195" i="2"/>
  <c r="AI195" i="2"/>
  <c r="AJ195" i="2" s="1" a="1"/>
  <c r="AJ195" i="2" s="1"/>
  <c r="AA211" i="2"/>
  <c r="AI211" i="2"/>
  <c r="AJ211" i="2" s="1" a="1"/>
  <c r="AJ211" i="2" s="1"/>
  <c r="AA227" i="2"/>
  <c r="AI227" i="2"/>
  <c r="AJ227" i="2" s="1" a="1"/>
  <c r="AJ227" i="2" s="1"/>
  <c r="AA244" i="2"/>
  <c r="AI244" i="2"/>
  <c r="AJ244" i="2" s="1" a="1"/>
  <c r="AJ244" i="2" s="1"/>
  <c r="AA1358" i="2"/>
  <c r="AI1358" i="2"/>
  <c r="AJ1358" i="2" s="1" a="1"/>
  <c r="AJ1358" i="2" s="1"/>
  <c r="AA1342" i="2"/>
  <c r="AI1342" i="2"/>
  <c r="AJ1342" i="2" s="1" a="1"/>
  <c r="AJ1342" i="2" s="1"/>
  <c r="AA1326" i="2"/>
  <c r="AI1326" i="2"/>
  <c r="AJ1326" i="2" s="1" a="1"/>
  <c r="AJ1326" i="2" s="1"/>
  <c r="AA1310" i="2"/>
  <c r="AI1310" i="2"/>
  <c r="AJ1310" i="2" s="1" a="1"/>
  <c r="AJ1310" i="2" s="1"/>
  <c r="AA1294" i="2"/>
  <c r="AI1294" i="2"/>
  <c r="AJ1294" i="2" s="1" a="1"/>
  <c r="AJ1294" i="2" s="1"/>
  <c r="AA1278" i="2"/>
  <c r="AI1278" i="2"/>
  <c r="AJ1278" i="2" s="1" a="1"/>
  <c r="AJ1278" i="2" s="1"/>
  <c r="AA1262" i="2"/>
  <c r="AI1262" i="2"/>
  <c r="AJ1262" i="2" s="1" a="1"/>
  <c r="AJ1262" i="2" s="1"/>
  <c r="AA1246" i="2"/>
  <c r="AI1246" i="2"/>
  <c r="AJ1246" i="2" s="1" a="1"/>
  <c r="AJ1246" i="2" s="1"/>
  <c r="AA1230" i="2"/>
  <c r="AI1230" i="2"/>
  <c r="AJ1230" i="2" s="1" a="1"/>
  <c r="AJ1230" i="2" s="1"/>
  <c r="AA1214" i="2"/>
  <c r="AI1214" i="2"/>
  <c r="AJ1214" i="2" s="1" a="1"/>
  <c r="AJ1214" i="2" s="1"/>
  <c r="AA1198" i="2"/>
  <c r="AI1198" i="2"/>
  <c r="AJ1198" i="2" s="1" a="1"/>
  <c r="AJ1198" i="2" s="1"/>
  <c r="AA1182" i="2"/>
  <c r="AI1182" i="2"/>
  <c r="AJ1182" i="2" s="1" a="1"/>
  <c r="AJ1182" i="2" s="1"/>
  <c r="AA1171" i="2"/>
  <c r="AI1171" i="2"/>
  <c r="AJ1171" i="2" s="1" a="1"/>
  <c r="AJ1171" i="2" s="1"/>
  <c r="AA1155" i="2"/>
  <c r="AI1155" i="2"/>
  <c r="AJ1155" i="2" s="1" a="1"/>
  <c r="AJ1155" i="2" s="1"/>
  <c r="AA1139" i="2"/>
  <c r="AI1139" i="2"/>
  <c r="AJ1139" i="2" s="1" a="1"/>
  <c r="AJ1139" i="2" s="1"/>
  <c r="AA1123" i="2"/>
  <c r="AI1123" i="2"/>
  <c r="AJ1123" i="2" s="1" a="1"/>
  <c r="AJ1123" i="2" s="1"/>
  <c r="AA1107" i="2"/>
  <c r="AI1107" i="2"/>
  <c r="AJ1107" i="2" s="1" a="1"/>
  <c r="AJ1107" i="2" s="1"/>
  <c r="AA1091" i="2"/>
  <c r="AI1091" i="2"/>
  <c r="AJ1091" i="2" s="1" a="1"/>
  <c r="AJ1091" i="2" s="1"/>
  <c r="AA1075" i="2"/>
  <c r="AI1075" i="2"/>
  <c r="AJ1075" i="2" s="1" a="1"/>
  <c r="AJ1075" i="2" s="1"/>
  <c r="AA1059" i="2"/>
  <c r="AI1059" i="2"/>
  <c r="AJ1059" i="2" s="1" a="1"/>
  <c r="AJ1059" i="2" s="1"/>
  <c r="AA1043" i="2"/>
  <c r="AI1043" i="2"/>
  <c r="AJ1043" i="2" s="1" a="1"/>
  <c r="AJ1043" i="2" s="1"/>
  <c r="AA1027" i="2"/>
  <c r="AI1027" i="2"/>
  <c r="AJ1027" i="2" s="1" a="1"/>
  <c r="AJ1027" i="2" s="1"/>
  <c r="AA1011" i="2"/>
  <c r="AI1011" i="2"/>
  <c r="AJ1011" i="2" s="1" a="1"/>
  <c r="AJ1011" i="2" s="1"/>
  <c r="AA995" i="2"/>
  <c r="AI995" i="2"/>
  <c r="AJ995" i="2" s="1" a="1"/>
  <c r="AJ995" i="2" s="1"/>
  <c r="AA979" i="2"/>
  <c r="AI979" i="2"/>
  <c r="AJ979" i="2" s="1" a="1"/>
  <c r="AJ979" i="2" s="1"/>
  <c r="AA963" i="2"/>
  <c r="AI963" i="2"/>
  <c r="AJ963" i="2" s="1" a="1"/>
  <c r="AJ963" i="2" s="1"/>
  <c r="AA947" i="2"/>
  <c r="AI947" i="2"/>
  <c r="AJ947" i="2" s="1" a="1"/>
  <c r="AJ947" i="2" s="1"/>
  <c r="AA931" i="2"/>
  <c r="AI931" i="2"/>
  <c r="AJ931" i="2" s="1" a="1"/>
  <c r="AJ931" i="2" s="1"/>
  <c r="AA915" i="2"/>
  <c r="AI915" i="2"/>
  <c r="AJ915" i="2" s="1" a="1"/>
  <c r="AJ915" i="2" s="1"/>
  <c r="AA899" i="2"/>
  <c r="AI899" i="2"/>
  <c r="AJ899" i="2" s="1" a="1"/>
  <c r="AJ899" i="2" s="1"/>
  <c r="AA883" i="2"/>
  <c r="AI883" i="2"/>
  <c r="AJ883" i="2" s="1" a="1"/>
  <c r="AJ883" i="2" s="1"/>
  <c r="AA867" i="2"/>
  <c r="AI867" i="2"/>
  <c r="AJ867" i="2" s="1" a="1"/>
  <c r="AJ867" i="2" s="1"/>
  <c r="AA851" i="2"/>
  <c r="AI851" i="2"/>
  <c r="AJ851" i="2" s="1" a="1"/>
  <c r="AJ851" i="2" s="1"/>
  <c r="AA835" i="2"/>
  <c r="AI835" i="2"/>
  <c r="AJ835" i="2" s="1" a="1"/>
  <c r="AJ835" i="2" s="1"/>
  <c r="AA819" i="2"/>
  <c r="AI819" i="2"/>
  <c r="AJ819" i="2" s="1" a="1"/>
  <c r="AJ819" i="2" s="1"/>
  <c r="AA803" i="2"/>
  <c r="AI803" i="2"/>
  <c r="AJ803" i="2" s="1" a="1"/>
  <c r="AJ803" i="2" s="1"/>
  <c r="AA787" i="2"/>
  <c r="AI787" i="2"/>
  <c r="AJ787" i="2" s="1" a="1"/>
  <c r="AJ787" i="2" s="1"/>
  <c r="AA771" i="2"/>
  <c r="AI771" i="2"/>
  <c r="AJ771" i="2" s="1" a="1"/>
  <c r="AJ771" i="2" s="1"/>
  <c r="AA755" i="2"/>
  <c r="AI755" i="2"/>
  <c r="AJ755" i="2" s="1" a="1"/>
  <c r="AJ755" i="2" s="1"/>
  <c r="AA726" i="2"/>
  <c r="AI726" i="2"/>
  <c r="AJ726" i="2" s="1" a="1"/>
  <c r="AJ726" i="2" s="1"/>
  <c r="AA710" i="2"/>
  <c r="AI710" i="2"/>
  <c r="AJ710" i="2" s="1" a="1"/>
  <c r="AJ710" i="2" s="1"/>
  <c r="AA686" i="2"/>
  <c r="AI686" i="2"/>
  <c r="AJ686" i="2" s="1" a="1"/>
  <c r="AJ686" i="2" s="1"/>
  <c r="AA670" i="2"/>
  <c r="AI670" i="2"/>
  <c r="AJ670" i="2" s="1" a="1"/>
  <c r="AJ670" i="2" s="1"/>
  <c r="AA654" i="2"/>
  <c r="AI654" i="2"/>
  <c r="AJ654" i="2" s="1" a="1"/>
  <c r="AJ654" i="2" s="1"/>
  <c r="AA638" i="2"/>
  <c r="AI638" i="2"/>
  <c r="AJ638" i="2" s="1" a="1"/>
  <c r="AJ638" i="2" s="1"/>
  <c r="AI622" i="2"/>
  <c r="AJ622" i="2" s="1" a="1"/>
  <c r="AJ622" i="2" s="1"/>
  <c r="AA622" i="2"/>
  <c r="AI606" i="2"/>
  <c r="AJ606" i="2" s="1" a="1"/>
  <c r="AJ606" i="2" s="1"/>
  <c r="AA606" i="2"/>
  <c r="AI590" i="2"/>
  <c r="AJ590" i="2" s="1" a="1"/>
  <c r="AJ590" i="2" s="1"/>
  <c r="AA590" i="2"/>
  <c r="AI574" i="2"/>
  <c r="AJ574" i="2" s="1" a="1"/>
  <c r="AJ574" i="2" s="1"/>
  <c r="AA574" i="2"/>
  <c r="AI558" i="2"/>
  <c r="AJ558" i="2" s="1" a="1"/>
  <c r="AJ558" i="2" s="1"/>
  <c r="AA558" i="2"/>
  <c r="AI542" i="2"/>
  <c r="AJ542" i="2" s="1" a="1"/>
  <c r="AJ542" i="2" s="1"/>
  <c r="AA542" i="2"/>
  <c r="AI526" i="2"/>
  <c r="AJ526" i="2" s="1" a="1"/>
  <c r="AJ526" i="2" s="1"/>
  <c r="AA526" i="2"/>
  <c r="AI510" i="2"/>
  <c r="AJ510" i="2" s="1" a="1"/>
  <c r="AJ510" i="2" s="1"/>
  <c r="AA510" i="2"/>
  <c r="AI494" i="2"/>
  <c r="AJ494" i="2" s="1" a="1"/>
  <c r="AJ494" i="2" s="1"/>
  <c r="AA494" i="2"/>
  <c r="AI478" i="2"/>
  <c r="AJ478" i="2" s="1" a="1"/>
  <c r="AJ478" i="2" s="1"/>
  <c r="AG409" i="4" s="1"/>
  <c r="AA478" i="2"/>
  <c r="AI462" i="2"/>
  <c r="AJ462" i="2" s="1" a="1"/>
  <c r="AJ462" i="2" s="1"/>
  <c r="AG413" i="4" s="1"/>
  <c r="AA462" i="2"/>
  <c r="AI446" i="2"/>
  <c r="AJ446" i="2" s="1" a="1"/>
  <c r="AJ446" i="2" s="1"/>
  <c r="AA446" i="2"/>
  <c r="AI430" i="2"/>
  <c r="AJ430" i="2" s="1" a="1"/>
  <c r="AJ430" i="2" s="1"/>
  <c r="AA430" i="2"/>
  <c r="AI414" i="2"/>
  <c r="AJ414" i="2" s="1" a="1"/>
  <c r="AJ414" i="2" s="1"/>
  <c r="AA414" i="2"/>
  <c r="AI398" i="2"/>
  <c r="AJ398" i="2" s="1" a="1"/>
  <c r="AJ398" i="2" s="1"/>
  <c r="AA398" i="2"/>
  <c r="AI382" i="2"/>
  <c r="AJ382" i="2" s="1" a="1"/>
  <c r="AJ382" i="2" s="1"/>
  <c r="AA382" i="2"/>
  <c r="AI366" i="2"/>
  <c r="AJ366" i="2" s="1" a="1"/>
  <c r="AJ366" i="2" s="1"/>
  <c r="AA366" i="2"/>
  <c r="AI350" i="2"/>
  <c r="AJ350" i="2" s="1" a="1"/>
  <c r="AJ350" i="2" s="1"/>
  <c r="AA350" i="2"/>
  <c r="AI334" i="2"/>
  <c r="AJ334" i="2" s="1" a="1"/>
  <c r="AJ334" i="2" s="1"/>
  <c r="AA334" i="2"/>
  <c r="AI318" i="2"/>
  <c r="AJ318" i="2" s="1" a="1"/>
  <c r="AJ318" i="2" s="1"/>
  <c r="AA318" i="2"/>
  <c r="AI302" i="2"/>
  <c r="AJ302" i="2" s="1" a="1"/>
  <c r="AJ302" i="2" s="1"/>
  <c r="AG331" i="4" s="1"/>
  <c r="AA302" i="2"/>
  <c r="AI285" i="2"/>
  <c r="AJ285" i="2" s="1" a="1"/>
  <c r="AJ285" i="2" s="1"/>
  <c r="AA285" i="2"/>
  <c r="AI269" i="2"/>
  <c r="AJ269" i="2" s="1" a="1"/>
  <c r="AJ269" i="2" s="1"/>
  <c r="AA269" i="2"/>
  <c r="AA14" i="2"/>
  <c r="AI14" i="2"/>
  <c r="AJ14" i="2" s="1" a="1"/>
  <c r="AJ14" i="2" s="1"/>
  <c r="AA30" i="2"/>
  <c r="AI30" i="2"/>
  <c r="AJ30" i="2" s="1" a="1"/>
  <c r="AJ30" i="2" s="1"/>
  <c r="AA46" i="2"/>
  <c r="AI46" i="2"/>
  <c r="AJ46" i="2" s="1" a="1"/>
  <c r="AJ46" i="2" s="1"/>
  <c r="AI62" i="2"/>
  <c r="AJ62" i="2" s="1" a="1"/>
  <c r="AJ62" i="2" s="1"/>
  <c r="AA62" i="2"/>
  <c r="AI78" i="2"/>
  <c r="AJ78" i="2" s="1" a="1"/>
  <c r="AJ78" i="2" s="1"/>
  <c r="AA78" i="2"/>
  <c r="AI96" i="2"/>
  <c r="AJ96" i="2" s="1" a="1"/>
  <c r="AJ96" i="2" s="1"/>
  <c r="AA96" i="2"/>
  <c r="AI112" i="2"/>
  <c r="AJ112" i="2" s="1" a="1"/>
  <c r="AJ112" i="2" s="1"/>
  <c r="AA112" i="2"/>
  <c r="AI128" i="2"/>
  <c r="AJ128" i="2" s="1" a="1"/>
  <c r="AJ128" i="2" s="1"/>
  <c r="AA128" i="2"/>
  <c r="AI144" i="2"/>
  <c r="AJ144" i="2" s="1" a="1"/>
  <c r="AJ144" i="2" s="1"/>
  <c r="AA144" i="2"/>
  <c r="AI160" i="2"/>
  <c r="AJ160" i="2" s="1" a="1"/>
  <c r="AJ160" i="2" s="1"/>
  <c r="AA160" i="2"/>
  <c r="AI176" i="2"/>
  <c r="AJ176" i="2" s="1" a="1"/>
  <c r="AJ176" i="2" s="1"/>
  <c r="AA176" i="2"/>
  <c r="AI192" i="2"/>
  <c r="AJ192" i="2" s="1" a="1"/>
  <c r="AJ192" i="2" s="1"/>
  <c r="AA192" i="2"/>
  <c r="AI208" i="2"/>
  <c r="AJ208" i="2" s="1" a="1"/>
  <c r="AJ208" i="2" s="1"/>
  <c r="AA208" i="2"/>
  <c r="AI224" i="2"/>
  <c r="AJ224" i="2" s="1" a="1"/>
  <c r="AJ224" i="2" s="1"/>
  <c r="AA224" i="2"/>
  <c r="AI241" i="2"/>
  <c r="AJ241" i="2" s="1" a="1"/>
  <c r="AJ241" i="2" s="1"/>
  <c r="AA241" i="2"/>
  <c r="AI1361" i="2"/>
  <c r="AJ1361" i="2" s="1" a="1"/>
  <c r="AJ1361" i="2" s="1"/>
  <c r="AA1361" i="2"/>
  <c r="AI1345" i="2"/>
  <c r="AJ1345" i="2" s="1" a="1"/>
  <c r="AJ1345" i="2" s="1"/>
  <c r="AA1345" i="2"/>
  <c r="AI1329" i="2"/>
  <c r="AJ1329" i="2" s="1" a="1"/>
  <c r="AJ1329" i="2" s="1"/>
  <c r="AA1329" i="2"/>
  <c r="AI1313" i="2"/>
  <c r="AJ1313" i="2" s="1" a="1"/>
  <c r="AJ1313" i="2" s="1"/>
  <c r="AA1313" i="2"/>
  <c r="AI1297" i="2"/>
  <c r="AJ1297" i="2" s="1" a="1"/>
  <c r="AJ1297" i="2" s="1"/>
  <c r="AA1297" i="2"/>
  <c r="AI1281" i="2"/>
  <c r="AJ1281" i="2" s="1" a="1"/>
  <c r="AJ1281" i="2" s="1"/>
  <c r="AA1281" i="2"/>
  <c r="AI1265" i="2"/>
  <c r="AJ1265" i="2" s="1" a="1"/>
  <c r="AJ1265" i="2" s="1"/>
  <c r="AA1265" i="2"/>
  <c r="AI1249" i="2"/>
  <c r="AJ1249" i="2" s="1" a="1"/>
  <c r="AJ1249" i="2" s="1"/>
  <c r="AA1249" i="2"/>
  <c r="AI1233" i="2"/>
  <c r="AJ1233" i="2" s="1" a="1"/>
  <c r="AJ1233" i="2" s="1"/>
  <c r="AA1233" i="2"/>
  <c r="AI1217" i="2"/>
  <c r="AJ1217" i="2" s="1" a="1"/>
  <c r="AJ1217" i="2" s="1"/>
  <c r="AA1217" i="2"/>
  <c r="AI1201" i="2"/>
  <c r="AJ1201" i="2" s="1" a="1"/>
  <c r="AJ1201" i="2" s="1"/>
  <c r="AA1201" i="2"/>
  <c r="AI1185" i="2"/>
  <c r="AJ1185" i="2" s="1" a="1"/>
  <c r="AJ1185" i="2" s="1"/>
  <c r="AA1185" i="2"/>
  <c r="AI1174" i="2"/>
  <c r="AJ1174" i="2" s="1" a="1"/>
  <c r="AJ1174" i="2" s="1"/>
  <c r="AA1174" i="2"/>
  <c r="AI1158" i="2"/>
  <c r="AJ1158" i="2" s="1" a="1"/>
  <c r="AJ1158" i="2" s="1"/>
  <c r="AA1158" i="2"/>
  <c r="AI1142" i="2"/>
  <c r="AJ1142" i="2" s="1" a="1"/>
  <c r="AJ1142" i="2" s="1"/>
  <c r="AA1142" i="2"/>
  <c r="AI1126" i="2"/>
  <c r="AJ1126" i="2" s="1" a="1"/>
  <c r="AJ1126" i="2" s="1"/>
  <c r="AA1126" i="2"/>
  <c r="AI1110" i="2"/>
  <c r="AJ1110" i="2" s="1" a="1"/>
  <c r="AJ1110" i="2" s="1"/>
  <c r="AA1110" i="2"/>
  <c r="AI1094" i="2"/>
  <c r="AJ1094" i="2" s="1" a="1"/>
  <c r="AJ1094" i="2" s="1"/>
  <c r="AA1094" i="2"/>
  <c r="AI1078" i="2"/>
  <c r="AJ1078" i="2" s="1" a="1"/>
  <c r="AJ1078" i="2" s="1"/>
  <c r="AA1078" i="2"/>
  <c r="AI1062" i="2"/>
  <c r="AJ1062" i="2" s="1" a="1"/>
  <c r="AJ1062" i="2" s="1"/>
  <c r="AA1062" i="2"/>
  <c r="AI1046" i="2"/>
  <c r="AJ1046" i="2" s="1" a="1"/>
  <c r="AJ1046" i="2" s="1"/>
  <c r="AA1046" i="2"/>
  <c r="AI1030" i="2"/>
  <c r="AJ1030" i="2" s="1" a="1"/>
  <c r="AJ1030" i="2" s="1"/>
  <c r="AA1030" i="2"/>
  <c r="AI1014" i="2"/>
  <c r="AJ1014" i="2" s="1" a="1"/>
  <c r="AJ1014" i="2" s="1"/>
  <c r="AA1014" i="2"/>
  <c r="AI998" i="2"/>
  <c r="AJ998" i="2" s="1" a="1"/>
  <c r="AJ998" i="2" s="1"/>
  <c r="AA998" i="2"/>
  <c r="AI982" i="2"/>
  <c r="AJ982" i="2" s="1" a="1"/>
  <c r="AJ982" i="2" s="1"/>
  <c r="AA982" i="2"/>
  <c r="AI966" i="2"/>
  <c r="AJ966" i="2" s="1" a="1"/>
  <c r="AJ966" i="2" s="1"/>
  <c r="AA966" i="2"/>
  <c r="AI950" i="2"/>
  <c r="AJ950" i="2" s="1" a="1"/>
  <c r="AJ950" i="2" s="1"/>
  <c r="AA950" i="2"/>
  <c r="AI934" i="2"/>
  <c r="AJ934" i="2" s="1" a="1"/>
  <c r="AJ934" i="2" s="1"/>
  <c r="AA934" i="2"/>
  <c r="AI918" i="2"/>
  <c r="AJ918" i="2" s="1" a="1"/>
  <c r="AJ918" i="2" s="1"/>
  <c r="AA918" i="2"/>
  <c r="AI902" i="2"/>
  <c r="AJ902" i="2" s="1" a="1"/>
  <c r="AJ902" i="2" s="1"/>
  <c r="AA902" i="2"/>
  <c r="AI886" i="2"/>
  <c r="AJ886" i="2" s="1" a="1"/>
  <c r="AJ886" i="2" s="1"/>
  <c r="AA886" i="2"/>
  <c r="AI870" i="2"/>
  <c r="AJ870" i="2" s="1" a="1"/>
  <c r="AJ870" i="2" s="1"/>
  <c r="AA870" i="2"/>
  <c r="AI854" i="2"/>
  <c r="AJ854" i="2" s="1" a="1"/>
  <c r="AJ854" i="2" s="1"/>
  <c r="AA854" i="2"/>
  <c r="AI838" i="2"/>
  <c r="AJ838" i="2" s="1" a="1"/>
  <c r="AJ838" i="2" s="1"/>
  <c r="AA838" i="2"/>
  <c r="AI822" i="2"/>
  <c r="AJ822" i="2" s="1" a="1"/>
  <c r="AJ822" i="2" s="1"/>
  <c r="AA822" i="2"/>
  <c r="AI806" i="2"/>
  <c r="AJ806" i="2" s="1" a="1"/>
  <c r="AJ806" i="2" s="1"/>
  <c r="AA806" i="2"/>
  <c r="AI790" i="2"/>
  <c r="AJ790" i="2" s="1" a="1"/>
  <c r="AJ790" i="2" s="1"/>
  <c r="AA790" i="2"/>
  <c r="AI774" i="2"/>
  <c r="AJ774" i="2" s="1" a="1"/>
  <c r="AJ774" i="2" s="1"/>
  <c r="AA774" i="2"/>
  <c r="AI758" i="2"/>
  <c r="AJ758" i="2" s="1" a="1"/>
  <c r="AJ758" i="2" s="1"/>
  <c r="AA758" i="2"/>
  <c r="AI742" i="2"/>
  <c r="AJ742" i="2" s="1" a="1"/>
  <c r="AJ742" i="2" s="1"/>
  <c r="AA742" i="2"/>
  <c r="AI729" i="2"/>
  <c r="AJ729" i="2" s="1" a="1"/>
  <c r="AJ729" i="2" s="1"/>
  <c r="AA729" i="2"/>
  <c r="AI713" i="2"/>
  <c r="AJ713" i="2" s="1" a="1"/>
  <c r="AJ713" i="2" s="1"/>
  <c r="AA713" i="2"/>
  <c r="AI689" i="2"/>
  <c r="AJ689" i="2" s="1" a="1"/>
  <c r="AJ689" i="2" s="1"/>
  <c r="AA689" i="2"/>
  <c r="AI673" i="2"/>
  <c r="AJ673" i="2" s="1" a="1"/>
  <c r="AJ673" i="2" s="1"/>
  <c r="AA673" i="2"/>
  <c r="AI657" i="2"/>
  <c r="AJ657" i="2" s="1" a="1"/>
  <c r="AJ657" i="2" s="1"/>
  <c r="AA657" i="2"/>
  <c r="AI641" i="2"/>
  <c r="AJ641" i="2" s="1" a="1"/>
  <c r="AJ641" i="2" s="1"/>
  <c r="AA641" i="2"/>
  <c r="AA625" i="2"/>
  <c r="AI625" i="2"/>
  <c r="AJ625" i="2" s="1" a="1"/>
  <c r="AJ625" i="2" s="1"/>
  <c r="AA609" i="2"/>
  <c r="AI609" i="2"/>
  <c r="AJ609" i="2" s="1" a="1"/>
  <c r="AJ609" i="2" s="1"/>
  <c r="AA593" i="2"/>
  <c r="AI593" i="2"/>
  <c r="AJ593" i="2" s="1" a="1"/>
  <c r="AJ593" i="2" s="1"/>
  <c r="AA577" i="2"/>
  <c r="AI577" i="2"/>
  <c r="AJ577" i="2" s="1" a="1"/>
  <c r="AJ577" i="2" s="1"/>
  <c r="AA561" i="2"/>
  <c r="AI561" i="2"/>
  <c r="AJ561" i="2" s="1" a="1"/>
  <c r="AJ561" i="2" s="1"/>
  <c r="AA545" i="2"/>
  <c r="AI545" i="2"/>
  <c r="AJ545" i="2" s="1" a="1"/>
  <c r="AJ545" i="2" s="1"/>
  <c r="AA529" i="2"/>
  <c r="AI529" i="2"/>
  <c r="AJ529" i="2" s="1" a="1"/>
  <c r="AJ529" i="2" s="1"/>
  <c r="AA513" i="2"/>
  <c r="AI513" i="2"/>
  <c r="AJ513" i="2" s="1" a="1"/>
  <c r="AJ513" i="2" s="1"/>
  <c r="AA497" i="2"/>
  <c r="AI497" i="2"/>
  <c r="AJ497" i="2" s="1" a="1"/>
  <c r="AJ497" i="2" s="1"/>
  <c r="AA481" i="2"/>
  <c r="AI481" i="2"/>
  <c r="AJ481" i="2" s="1" a="1"/>
  <c r="AJ481" i="2" s="1"/>
  <c r="AA465" i="2"/>
  <c r="AI465" i="2"/>
  <c r="AJ465" i="2" s="1" a="1"/>
  <c r="AJ465" i="2" s="1"/>
  <c r="AA449" i="2"/>
  <c r="AI449" i="2"/>
  <c r="AJ449" i="2" s="1" a="1"/>
  <c r="AJ449" i="2" s="1"/>
  <c r="AA433" i="2"/>
  <c r="AI433" i="2"/>
  <c r="AJ433" i="2" s="1" a="1"/>
  <c r="AJ433" i="2" s="1"/>
  <c r="AG420" i="4" s="1"/>
  <c r="AA417" i="2"/>
  <c r="AI417" i="2"/>
  <c r="AJ417" i="2" s="1" a="1"/>
  <c r="AJ417" i="2" s="1"/>
  <c r="AA401" i="2"/>
  <c r="AI401" i="2"/>
  <c r="AJ401" i="2" s="1" a="1"/>
  <c r="AJ401" i="2" s="1"/>
  <c r="AA385" i="2"/>
  <c r="AI385" i="2"/>
  <c r="AJ385" i="2" s="1" a="1"/>
  <c r="AJ385" i="2" s="1"/>
  <c r="AA369" i="2"/>
  <c r="AI369" i="2"/>
  <c r="AJ369" i="2" s="1" a="1"/>
  <c r="AJ369" i="2" s="1"/>
  <c r="AA353" i="2"/>
  <c r="AI353" i="2"/>
  <c r="AJ353" i="2" s="1" a="1"/>
  <c r="AJ353" i="2" s="1"/>
  <c r="AA337" i="2"/>
  <c r="AI337" i="2"/>
  <c r="AJ337" i="2" s="1" a="1"/>
  <c r="AJ337" i="2" s="1"/>
  <c r="AA321" i="2"/>
  <c r="AI321" i="2"/>
  <c r="AJ321" i="2" s="1" a="1"/>
  <c r="AJ321" i="2" s="1"/>
  <c r="AA305" i="2"/>
  <c r="AI305" i="2"/>
  <c r="AJ305" i="2" s="1" a="1"/>
  <c r="AJ305" i="2" s="1"/>
  <c r="AA288" i="2"/>
  <c r="AI288" i="2"/>
  <c r="AJ288" i="2" s="1" a="1"/>
  <c r="AJ288" i="2" s="1"/>
  <c r="AA272" i="2"/>
  <c r="AI272" i="2"/>
  <c r="AJ272" i="2" s="1" a="1"/>
  <c r="AJ272" i="2" s="1"/>
  <c r="AI19" i="2"/>
  <c r="AJ19" i="2" s="1" a="1"/>
  <c r="AJ19" i="2" s="1"/>
  <c r="AA19" i="2"/>
  <c r="AA125" i="2"/>
  <c r="AI125" i="2"/>
  <c r="AJ125" i="2" s="1" a="1"/>
  <c r="AJ125" i="2" s="1"/>
  <c r="AA229" i="2"/>
  <c r="AI229" i="2"/>
  <c r="AJ229" i="2" s="1" a="1"/>
  <c r="AJ229" i="2" s="1"/>
  <c r="AA1276" i="2"/>
  <c r="AI1276" i="2"/>
  <c r="AJ1276" i="2" s="1" a="1"/>
  <c r="AJ1276" i="2" s="1"/>
  <c r="AA1169" i="2"/>
  <c r="AI1169" i="2"/>
  <c r="AJ1169" i="2" s="1" a="1"/>
  <c r="AJ1169" i="2" s="1"/>
  <c r="AA1073" i="2"/>
  <c r="AI1073" i="2"/>
  <c r="AJ1073" i="2" s="1" a="1"/>
  <c r="AJ1073" i="2" s="1"/>
  <c r="AA969" i="2"/>
  <c r="AI969" i="2"/>
  <c r="AJ969" i="2" s="1" a="1"/>
  <c r="AJ969" i="2" s="1"/>
  <c r="AA865" i="2"/>
  <c r="AI865" i="2"/>
  <c r="AJ865" i="2" s="1" a="1"/>
  <c r="AJ865" i="2" s="1"/>
  <c r="AA753" i="2"/>
  <c r="AI753" i="2"/>
  <c r="AJ753" i="2" s="1" a="1"/>
  <c r="AJ753" i="2" s="1"/>
  <c r="AA636" i="2"/>
  <c r="AI636" i="2"/>
  <c r="AJ636" i="2" s="1" a="1"/>
  <c r="AJ636" i="2" s="1"/>
  <c r="AI540" i="2"/>
  <c r="AJ540" i="2" s="1" a="1"/>
  <c r="AJ540" i="2" s="1"/>
  <c r="AA540" i="2"/>
  <c r="AI436" i="2"/>
  <c r="AJ436" i="2" s="1" a="1"/>
  <c r="AJ436" i="2" s="1"/>
  <c r="AG423" i="4" s="1"/>
  <c r="AA436" i="2"/>
  <c r="AI340" i="2"/>
  <c r="AJ340" i="2" s="1" a="1"/>
  <c r="AJ340" i="2" s="1"/>
  <c r="AA340" i="2"/>
  <c r="AI20" i="2"/>
  <c r="AJ20" i="2" s="1" a="1"/>
  <c r="AJ20" i="2" s="1"/>
  <c r="AA20" i="2"/>
  <c r="AI134" i="2"/>
  <c r="AJ134" i="2" s="1" a="1"/>
  <c r="AJ134" i="2" s="1"/>
  <c r="AA134" i="2"/>
  <c r="AI238" i="2"/>
  <c r="AJ238" i="2" s="1" a="1"/>
  <c r="AJ238" i="2" s="1"/>
  <c r="AA238" i="2"/>
  <c r="AI1259" i="2"/>
  <c r="AJ1259" i="2" s="1" a="1"/>
  <c r="AJ1259" i="2" s="1"/>
  <c r="AA1259" i="2"/>
  <c r="AI1152" i="2"/>
  <c r="AJ1152" i="2" s="1" a="1"/>
  <c r="AJ1152" i="2" s="1"/>
  <c r="AA1152" i="2"/>
  <c r="AI1040" i="2"/>
  <c r="AJ1040" i="2" s="1" a="1"/>
  <c r="AJ1040" i="2" s="1"/>
  <c r="AA1040" i="2"/>
  <c r="AI920" i="2"/>
  <c r="AJ920" i="2" s="1" a="1"/>
  <c r="AJ920" i="2" s="1"/>
  <c r="AA920" i="2"/>
  <c r="AI808" i="2"/>
  <c r="AJ808" i="2" s="1" a="1"/>
  <c r="AJ808" i="2" s="1"/>
  <c r="AA808" i="2"/>
  <c r="AI691" i="2"/>
  <c r="AJ691" i="2" s="1" a="1"/>
  <c r="AJ691" i="2" s="1"/>
  <c r="AA691" i="2"/>
  <c r="AA587" i="2"/>
  <c r="AI587" i="2"/>
  <c r="AJ587" i="2" s="1" a="1"/>
  <c r="AJ587" i="2" s="1"/>
  <c r="AA475" i="2"/>
  <c r="AI475" i="2"/>
  <c r="AJ475" i="2" s="1" a="1"/>
  <c r="AJ475" i="2" s="1"/>
  <c r="AA371" i="2"/>
  <c r="AI371" i="2"/>
  <c r="AJ371" i="2" s="1" a="1"/>
  <c r="AJ371" i="2" s="1"/>
  <c r="AA258" i="2"/>
  <c r="AI258" i="2"/>
  <c r="AJ258" i="2" s="1" a="1"/>
  <c r="AJ258" i="2" s="1"/>
  <c r="AA83" i="2"/>
  <c r="AI83" i="2"/>
  <c r="AJ83" i="2" s="1" a="1"/>
  <c r="AJ83" i="2" s="1"/>
  <c r="AA189" i="2"/>
  <c r="AI189" i="2"/>
  <c r="AJ189" i="2" s="1" a="1"/>
  <c r="AJ189" i="2" s="1"/>
  <c r="AA1292" i="2"/>
  <c r="AI1292" i="2"/>
  <c r="AJ1292" i="2" s="1" a="1"/>
  <c r="AJ1292" i="2" s="1"/>
  <c r="AA1180" i="2"/>
  <c r="AI1180" i="2"/>
  <c r="AJ1180" i="2" s="1" a="1"/>
  <c r="AJ1180" i="2" s="1"/>
  <c r="AA1065" i="2"/>
  <c r="AI1065" i="2"/>
  <c r="AJ1065" i="2" s="1" a="1"/>
  <c r="AJ1065" i="2" s="1"/>
  <c r="AA953" i="2"/>
  <c r="AI953" i="2"/>
  <c r="AJ953" i="2" s="1" a="1"/>
  <c r="AJ953" i="2" s="1"/>
  <c r="AA825" i="2"/>
  <c r="AI825" i="2"/>
  <c r="AJ825" i="2" s="1" a="1"/>
  <c r="AJ825" i="2" s="1"/>
  <c r="AA716" i="2"/>
  <c r="AI716" i="2"/>
  <c r="AJ716" i="2" s="1" a="1"/>
  <c r="AJ716" i="2" s="1"/>
  <c r="AI604" i="2"/>
  <c r="AJ604" i="2" s="1" a="1"/>
  <c r="AJ604" i="2" s="1"/>
  <c r="AA604" i="2"/>
  <c r="AI500" i="2"/>
  <c r="AJ500" i="2" s="1" a="1"/>
  <c r="AJ500" i="2" s="1"/>
  <c r="AA500" i="2"/>
  <c r="AI396" i="2"/>
  <c r="AJ396" i="2" s="1" a="1"/>
  <c r="AJ396" i="2" s="1"/>
  <c r="AA396" i="2"/>
  <c r="AI300" i="2"/>
  <c r="AJ300" i="2" s="1" a="1"/>
  <c r="AJ300" i="2" s="1"/>
  <c r="AA300" i="2"/>
  <c r="AI94" i="2"/>
  <c r="AJ94" i="2" s="1" a="1"/>
  <c r="AJ94" i="2" s="1"/>
  <c r="AA94" i="2"/>
  <c r="AI206" i="2"/>
  <c r="AJ206" i="2" s="1" a="1"/>
  <c r="AJ206" i="2" s="1"/>
  <c r="AA206" i="2"/>
  <c r="AI1299" i="2"/>
  <c r="AJ1299" i="2" s="1" a="1"/>
  <c r="AJ1299" i="2" s="1"/>
  <c r="AA1299" i="2"/>
  <c r="AI1187" i="2"/>
  <c r="AJ1187" i="2" s="1" a="1"/>
  <c r="AJ1187" i="2" s="1"/>
  <c r="AA1187" i="2"/>
  <c r="AI1088" i="2"/>
  <c r="AJ1088" i="2" s="1" a="1"/>
  <c r="AJ1088" i="2" s="1"/>
  <c r="AA1088" i="2"/>
  <c r="AI960" i="2"/>
  <c r="AJ960" i="2" s="1" a="1"/>
  <c r="AJ960" i="2" s="1"/>
  <c r="AA960" i="2"/>
  <c r="AI848" i="2"/>
  <c r="AJ848" i="2" s="1" a="1"/>
  <c r="AJ848" i="2" s="1"/>
  <c r="AA848" i="2"/>
  <c r="AI744" i="2"/>
  <c r="AJ744" i="2" s="1" a="1"/>
  <c r="AJ744" i="2" s="1"/>
  <c r="AA744" i="2"/>
  <c r="AA619" i="2"/>
  <c r="AI619" i="2"/>
  <c r="AJ619" i="2" s="1" a="1"/>
  <c r="AJ619" i="2" s="1"/>
  <c r="AA515" i="2"/>
  <c r="AI515" i="2"/>
  <c r="AJ515" i="2" s="1" a="1"/>
  <c r="AJ515" i="2" s="1"/>
  <c r="AA411" i="2"/>
  <c r="AI411" i="2"/>
  <c r="AJ411" i="2" s="1" a="1"/>
  <c r="AJ411" i="2" s="1"/>
  <c r="AA307" i="2"/>
  <c r="AI307" i="2"/>
  <c r="AJ307" i="2" s="1" a="1"/>
  <c r="AJ307" i="2" s="1"/>
  <c r="AG334" i="4" s="1"/>
  <c r="AA71" i="2"/>
  <c r="AI71" i="2"/>
  <c r="AJ71" i="2" s="1" a="1"/>
  <c r="AJ71" i="2" s="1"/>
  <c r="AA217" i="2"/>
  <c r="AI217" i="2"/>
  <c r="AJ217" i="2" s="1" a="1"/>
  <c r="AJ217" i="2" s="1"/>
  <c r="AA1272" i="2"/>
  <c r="AI1272" i="2"/>
  <c r="AJ1272" i="2" s="1" a="1"/>
  <c r="AJ1272" i="2" s="1"/>
  <c r="AA1157" i="2"/>
  <c r="AI1157" i="2"/>
  <c r="AJ1157" i="2" s="1" a="1"/>
  <c r="AJ1157" i="2" s="1"/>
  <c r="AA1037" i="2"/>
  <c r="AI1037" i="2"/>
  <c r="AJ1037" i="2" s="1" a="1"/>
  <c r="AJ1037" i="2" s="1"/>
  <c r="AA885" i="2"/>
  <c r="AI885" i="2"/>
  <c r="AJ885" i="2" s="1" a="1"/>
  <c r="AJ885" i="2" s="1"/>
  <c r="AA704" i="2"/>
  <c r="AI704" i="2"/>
  <c r="AJ704" i="2" s="1" a="1"/>
  <c r="AJ704" i="2" s="1"/>
  <c r="AI528" i="2"/>
  <c r="AJ528" i="2" s="1" a="1"/>
  <c r="AJ528" i="2" s="1"/>
  <c r="AA528" i="2"/>
  <c r="AI328" i="2"/>
  <c r="AJ328" i="2" s="1" a="1"/>
  <c r="AJ328" i="2" s="1"/>
  <c r="AA328" i="2"/>
  <c r="AA75" i="2"/>
  <c r="AI75" i="2"/>
  <c r="AJ75" i="2" s="1" a="1"/>
  <c r="AJ75" i="2" s="1"/>
  <c r="AA157" i="2"/>
  <c r="AI157" i="2"/>
  <c r="AJ157" i="2" s="1" a="1"/>
  <c r="AJ157" i="2" s="1"/>
  <c r="AA237" i="2"/>
  <c r="AI237" i="2"/>
  <c r="AJ237" i="2" s="1" a="1"/>
  <c r="AJ237" i="2" s="1"/>
  <c r="AA1316" i="2"/>
  <c r="AI1316" i="2"/>
  <c r="AJ1316" i="2" s="1" a="1"/>
  <c r="AJ1316" i="2" s="1"/>
  <c r="AA1252" i="2"/>
  <c r="AI1252" i="2"/>
  <c r="AJ1252" i="2" s="1" a="1"/>
  <c r="AJ1252" i="2" s="1"/>
  <c r="AA1097" i="2"/>
  <c r="AI1097" i="2"/>
  <c r="AJ1097" i="2" s="1" a="1"/>
  <c r="AJ1097" i="2" s="1"/>
  <c r="AA1025" i="2"/>
  <c r="AI1025" i="2"/>
  <c r="AJ1025" i="2" s="1" a="1"/>
  <c r="AJ1025" i="2" s="1"/>
  <c r="AA945" i="2"/>
  <c r="AI945" i="2"/>
  <c r="AJ945" i="2" s="1" a="1"/>
  <c r="AJ945" i="2" s="1"/>
  <c r="AA873" i="2"/>
  <c r="AI873" i="2"/>
  <c r="AJ873" i="2" s="1" a="1"/>
  <c r="AJ873" i="2" s="1"/>
  <c r="AA793" i="2"/>
  <c r="AI793" i="2"/>
  <c r="AJ793" i="2" s="1" a="1"/>
  <c r="AJ793" i="2" s="1"/>
  <c r="AA724" i="2"/>
  <c r="AI724" i="2"/>
  <c r="AJ724" i="2" s="1" a="1"/>
  <c r="AJ724" i="2" s="1"/>
  <c r="AA644" i="2"/>
  <c r="AI644" i="2"/>
  <c r="AJ644" i="2" s="1" a="1"/>
  <c r="AJ644" i="2" s="1"/>
  <c r="AI556" i="2"/>
  <c r="AJ556" i="2" s="1" a="1"/>
  <c r="AJ556" i="2" s="1"/>
  <c r="AA556" i="2"/>
  <c r="AI468" i="2"/>
  <c r="AJ468" i="2" s="1" a="1"/>
  <c r="AJ468" i="2" s="1"/>
  <c r="AA468" i="2"/>
  <c r="AI380" i="2"/>
  <c r="AJ380" i="2" s="1" a="1"/>
  <c r="AJ380" i="2" s="1"/>
  <c r="AA380" i="2"/>
  <c r="AI283" i="2"/>
  <c r="AJ283" i="2" s="1" a="1"/>
  <c r="AJ283" i="2" s="1"/>
  <c r="AA283" i="2"/>
  <c r="AI52" i="2"/>
  <c r="AJ52" i="2" s="1" a="1"/>
  <c r="AJ52" i="2" s="1"/>
  <c r="AA52" i="2"/>
  <c r="AI126" i="2"/>
  <c r="AJ126" i="2" s="1" a="1"/>
  <c r="AJ126" i="2" s="1"/>
  <c r="AA126" i="2"/>
  <c r="AI198" i="2"/>
  <c r="AJ198" i="2" s="1" a="1"/>
  <c r="AJ198" i="2" s="1"/>
  <c r="AA198" i="2"/>
  <c r="AI1339" i="2"/>
  <c r="AJ1339" i="2" s="1" a="1"/>
  <c r="AJ1339" i="2" s="1"/>
  <c r="AA1339" i="2"/>
  <c r="AI1267" i="2"/>
  <c r="AJ1267" i="2" s="1" a="1"/>
  <c r="AJ1267" i="2" s="1"/>
  <c r="AA1267" i="2"/>
  <c r="AI1195" i="2"/>
  <c r="AJ1195" i="2" s="1" a="1"/>
  <c r="AJ1195" i="2" s="1"/>
  <c r="AA1195" i="2"/>
  <c r="AI1120" i="2"/>
  <c r="AJ1120" i="2" s="1" a="1"/>
  <c r="AJ1120" i="2" s="1"/>
  <c r="AA1120" i="2"/>
  <c r="AI1048" i="2"/>
  <c r="AJ1048" i="2" s="1" a="1"/>
  <c r="AJ1048" i="2" s="1"/>
  <c r="AA1048" i="2"/>
  <c r="AI976" i="2"/>
  <c r="AJ976" i="2" s="1" a="1"/>
  <c r="AJ976" i="2" s="1"/>
  <c r="AA976" i="2"/>
  <c r="AI912" i="2"/>
  <c r="AJ912" i="2" s="1" a="1"/>
  <c r="AJ912" i="2" s="1"/>
  <c r="AA912" i="2"/>
  <c r="AI832" i="2"/>
  <c r="AJ832" i="2" s="1" a="1"/>
  <c r="AJ832" i="2" s="1"/>
  <c r="AA832" i="2"/>
  <c r="AI752" i="2"/>
  <c r="AJ752" i="2" s="1" a="1"/>
  <c r="AJ752" i="2" s="1"/>
  <c r="AA752" i="2"/>
  <c r="AI683" i="2"/>
  <c r="AJ683" i="2" s="1" a="1"/>
  <c r="AJ683" i="2" s="1"/>
  <c r="AA683" i="2"/>
  <c r="AA603" i="2"/>
  <c r="AI603" i="2"/>
  <c r="AJ603" i="2" s="1" a="1"/>
  <c r="AJ603" i="2" s="1"/>
  <c r="AA523" i="2"/>
  <c r="AI523" i="2"/>
  <c r="AJ523" i="2" s="1" a="1"/>
  <c r="AJ523" i="2" s="1"/>
  <c r="AA451" i="2"/>
  <c r="AI451" i="2"/>
  <c r="AJ451" i="2" s="1" a="1"/>
  <c r="AJ451" i="2" s="1"/>
  <c r="AA363" i="2"/>
  <c r="AI363" i="2"/>
  <c r="AJ363" i="2" s="1" a="1"/>
  <c r="AJ363" i="2" s="1"/>
  <c r="AA274" i="2"/>
  <c r="AI274" i="2"/>
  <c r="AJ274" i="2" s="1" a="1"/>
  <c r="AJ274" i="2" s="1"/>
  <c r="AI47" i="2"/>
  <c r="AJ47" i="2" s="1" a="1"/>
  <c r="AJ47" i="2" s="1"/>
  <c r="AA47" i="2"/>
  <c r="AA87" i="2"/>
  <c r="AI87" i="2"/>
  <c r="AJ87" i="2" s="1" a="1"/>
  <c r="AJ87" i="2" s="1"/>
  <c r="AA129" i="2"/>
  <c r="AI129" i="2"/>
  <c r="AJ129" i="2" s="1" a="1"/>
  <c r="AJ129" i="2" s="1"/>
  <c r="AA169" i="2"/>
  <c r="AI169" i="2"/>
  <c r="AJ169" i="2" s="1" a="1"/>
  <c r="AJ169" i="2" s="1"/>
  <c r="AA209" i="2"/>
  <c r="AI209" i="2"/>
  <c r="AJ209" i="2" s="1" a="1"/>
  <c r="AJ209" i="2" s="1"/>
  <c r="AA1360" i="2"/>
  <c r="AI1360" i="2"/>
  <c r="AJ1360" i="2" s="1" a="1"/>
  <c r="AJ1360" i="2" s="1"/>
  <c r="AA1320" i="2"/>
  <c r="AI1320" i="2"/>
  <c r="AJ1320" i="2" s="1" a="1"/>
  <c r="AJ1320" i="2" s="1"/>
  <c r="AA1280" i="2"/>
  <c r="AI1280" i="2"/>
  <c r="AJ1280" i="2" s="1" a="1"/>
  <c r="AJ1280" i="2" s="1"/>
  <c r="AA1232" i="2"/>
  <c r="AI1232" i="2"/>
  <c r="AJ1232" i="2" s="1" a="1"/>
  <c r="AJ1232" i="2" s="1"/>
  <c r="AA1192" i="2"/>
  <c r="AI1192" i="2"/>
  <c r="AJ1192" i="2" s="1" a="1"/>
  <c r="AJ1192" i="2" s="1"/>
  <c r="AA1149" i="2"/>
  <c r="AI1149" i="2"/>
  <c r="AJ1149" i="2" s="1" a="1"/>
  <c r="AJ1149" i="2" s="1"/>
  <c r="AA1109" i="2"/>
  <c r="AI1109" i="2"/>
  <c r="AJ1109" i="2" s="1" a="1"/>
  <c r="AJ1109" i="2" s="1"/>
  <c r="AA1061" i="2"/>
  <c r="AI1061" i="2"/>
  <c r="AJ1061" i="2" s="1" a="1"/>
  <c r="AJ1061" i="2" s="1"/>
  <c r="AA1021" i="2"/>
  <c r="AI1021" i="2"/>
  <c r="AJ1021" i="2" s="1" a="1"/>
  <c r="AJ1021" i="2" s="1"/>
  <c r="AA981" i="2"/>
  <c r="AI981" i="2"/>
  <c r="AJ981" i="2" s="1" a="1"/>
  <c r="AJ981" i="2" s="1"/>
  <c r="AA941" i="2"/>
  <c r="AI941" i="2"/>
  <c r="AJ941" i="2" s="1" a="1"/>
  <c r="AJ941" i="2" s="1"/>
  <c r="AA901" i="2"/>
  <c r="AI901" i="2"/>
  <c r="AJ901" i="2" s="1" a="1"/>
  <c r="AJ901" i="2" s="1"/>
  <c r="AA861" i="2"/>
  <c r="AI861" i="2"/>
  <c r="AJ861" i="2" s="1" a="1"/>
  <c r="AJ861" i="2" s="1"/>
  <c r="AA821" i="2"/>
  <c r="AI821" i="2"/>
  <c r="AJ821" i="2" s="1" a="1"/>
  <c r="AJ821" i="2" s="1"/>
  <c r="AA781" i="2"/>
  <c r="AI781" i="2"/>
  <c r="AJ781" i="2" s="1" a="1"/>
  <c r="AJ781" i="2" s="1"/>
  <c r="AA712" i="2"/>
  <c r="AI712" i="2"/>
  <c r="AJ712" i="2" s="1" a="1"/>
  <c r="AJ712" i="2" s="1"/>
  <c r="AA664" i="2"/>
  <c r="AI664" i="2"/>
  <c r="AJ664" i="2" s="1" a="1"/>
  <c r="AJ664" i="2" s="1"/>
  <c r="AI624" i="2"/>
  <c r="AJ624" i="2" s="1" a="1"/>
  <c r="AJ624" i="2" s="1"/>
  <c r="AA624" i="2"/>
  <c r="AI584" i="2"/>
  <c r="AJ584" i="2" s="1" a="1"/>
  <c r="AJ584" i="2" s="1"/>
  <c r="AA584" i="2"/>
  <c r="AI544" i="2"/>
  <c r="AJ544" i="2" s="1" a="1"/>
  <c r="AJ544" i="2" s="1"/>
  <c r="AA544" i="2"/>
  <c r="AI504" i="2"/>
  <c r="AJ504" i="2" s="1" a="1"/>
  <c r="AJ504" i="2" s="1"/>
  <c r="AA504" i="2"/>
  <c r="AI464" i="2"/>
  <c r="AJ464" i="2" s="1" a="1"/>
  <c r="AJ464" i="2" s="1"/>
  <c r="AG415" i="4" s="1"/>
  <c r="AA464" i="2"/>
  <c r="AI424" i="2"/>
  <c r="AJ424" i="2" s="1" a="1"/>
  <c r="AJ424" i="2" s="1"/>
  <c r="AA424" i="2"/>
  <c r="AI392" i="2"/>
  <c r="AJ392" i="2" s="1" a="1"/>
  <c r="AJ392" i="2" s="1"/>
  <c r="AA392" i="2"/>
  <c r="AI352" i="2"/>
  <c r="AJ352" i="2" s="1" a="1"/>
  <c r="AJ352" i="2" s="1"/>
  <c r="AA352" i="2"/>
  <c r="AI312" i="2"/>
  <c r="AJ312" i="2" s="1" a="1"/>
  <c r="AJ312" i="2" s="1"/>
  <c r="AA312" i="2"/>
  <c r="AI271" i="2"/>
  <c r="AJ271" i="2" s="1" a="1"/>
  <c r="AJ271" i="2" s="1"/>
  <c r="AA271" i="2"/>
  <c r="AA32" i="2"/>
  <c r="AI32" i="2"/>
  <c r="AJ32" i="2" s="1" a="1"/>
  <c r="AJ32" i="2" s="1"/>
  <c r="AI64" i="2"/>
  <c r="AJ64" i="2" s="1" a="1"/>
  <c r="AJ64" i="2" s="1"/>
  <c r="AA64" i="2"/>
  <c r="AI98" i="2"/>
  <c r="AJ98" i="2" s="1" a="1"/>
  <c r="AJ98" i="2" s="1"/>
  <c r="AA98" i="2"/>
  <c r="AI130" i="2"/>
  <c r="AJ130" i="2" s="1" a="1"/>
  <c r="AJ130" i="2" s="1"/>
  <c r="AA130" i="2"/>
  <c r="AI162" i="2"/>
  <c r="AJ162" i="2" s="1" a="1"/>
  <c r="AJ162" i="2" s="1"/>
  <c r="AA162" i="2"/>
  <c r="AI194" i="2"/>
  <c r="AJ194" i="2" s="1" a="1"/>
  <c r="AJ194" i="2" s="1"/>
  <c r="AA194" i="2"/>
  <c r="AI226" i="2"/>
  <c r="AJ226" i="2" s="1" a="1"/>
  <c r="AJ226" i="2" s="1"/>
  <c r="AA226" i="2"/>
  <c r="AI1359" i="2"/>
  <c r="AJ1359" i="2" s="1" a="1"/>
  <c r="AJ1359" i="2" s="1"/>
  <c r="AA1359" i="2"/>
  <c r="AI1327" i="2"/>
  <c r="AJ1327" i="2" s="1" a="1"/>
  <c r="AJ1327" i="2" s="1"/>
  <c r="AA1327" i="2"/>
  <c r="AI1295" i="2"/>
  <c r="AJ1295" i="2" s="1" a="1"/>
  <c r="AJ1295" i="2" s="1"/>
  <c r="AA1295" i="2"/>
  <c r="AI1263" i="2"/>
  <c r="AJ1263" i="2" s="1" a="1"/>
  <c r="AJ1263" i="2" s="1"/>
  <c r="AA1263" i="2"/>
  <c r="AI1231" i="2"/>
  <c r="AJ1231" i="2" s="1" a="1"/>
  <c r="AJ1231" i="2" s="1"/>
  <c r="AA1231" i="2"/>
  <c r="AI1199" i="2"/>
  <c r="AJ1199" i="2" s="1" a="1"/>
  <c r="AJ1199" i="2" s="1"/>
  <c r="AA1199" i="2"/>
  <c r="AI1172" i="2"/>
  <c r="AJ1172" i="2" s="1" a="1"/>
  <c r="AJ1172" i="2" s="1"/>
  <c r="AA1172" i="2"/>
  <c r="AI1140" i="2"/>
  <c r="AJ1140" i="2" s="1" a="1"/>
  <c r="AJ1140" i="2" s="1"/>
  <c r="AA1140" i="2"/>
  <c r="AI1108" i="2"/>
  <c r="AJ1108" i="2" s="1" a="1"/>
  <c r="AJ1108" i="2" s="1"/>
  <c r="AA1108" i="2"/>
  <c r="AI1076" i="2"/>
  <c r="AJ1076" i="2" s="1" a="1"/>
  <c r="AJ1076" i="2" s="1"/>
  <c r="AA1076" i="2"/>
  <c r="AI1044" i="2"/>
  <c r="AJ1044" i="2" s="1" a="1"/>
  <c r="AJ1044" i="2" s="1"/>
  <c r="AA1044" i="2"/>
  <c r="AI1012" i="2"/>
  <c r="AJ1012" i="2" s="1" a="1"/>
  <c r="AJ1012" i="2" s="1"/>
  <c r="AA1012" i="2"/>
  <c r="AI980" i="2"/>
  <c r="AJ980" i="2" s="1" a="1"/>
  <c r="AJ980" i="2" s="1"/>
  <c r="AA980" i="2"/>
  <c r="AI948" i="2"/>
  <c r="AJ948" i="2" s="1" a="1"/>
  <c r="AJ948" i="2" s="1"/>
  <c r="AA948" i="2"/>
  <c r="AI916" i="2"/>
  <c r="AJ916" i="2" s="1" a="1"/>
  <c r="AJ916" i="2" s="1"/>
  <c r="AA916" i="2"/>
  <c r="AI884" i="2"/>
  <c r="AJ884" i="2" s="1" a="1"/>
  <c r="AJ884" i="2" s="1"/>
  <c r="AA884" i="2"/>
  <c r="AI852" i="2"/>
  <c r="AJ852" i="2" s="1" a="1"/>
  <c r="AJ852" i="2" s="1"/>
  <c r="AA852" i="2"/>
  <c r="AI820" i="2"/>
  <c r="AJ820" i="2" s="1" a="1"/>
  <c r="AJ820" i="2" s="1"/>
  <c r="AA820" i="2"/>
  <c r="AI788" i="2"/>
  <c r="AJ788" i="2" s="1" a="1"/>
  <c r="AJ788" i="2" s="1"/>
  <c r="AA788" i="2"/>
  <c r="AI756" i="2"/>
  <c r="AJ756" i="2" s="1" a="1"/>
  <c r="AJ756" i="2" s="1"/>
  <c r="AA756" i="2"/>
  <c r="AI727" i="2"/>
  <c r="AJ727" i="2" s="1" a="1"/>
  <c r="AJ727" i="2" s="1"/>
  <c r="AA727" i="2"/>
  <c r="AI687" i="2"/>
  <c r="AJ687" i="2" s="1" a="1"/>
  <c r="AJ687" i="2" s="1"/>
  <c r="AA687" i="2"/>
  <c r="AI655" i="2"/>
  <c r="AJ655" i="2" s="1" a="1"/>
  <c r="AJ655" i="2" s="1"/>
  <c r="AA655" i="2"/>
  <c r="AA623" i="2"/>
  <c r="AI623" i="2"/>
  <c r="AJ623" i="2" s="1" a="1"/>
  <c r="AJ623" i="2" s="1"/>
  <c r="AA591" i="2"/>
  <c r="AI591" i="2"/>
  <c r="AJ591" i="2" s="1" a="1"/>
  <c r="AJ591" i="2" s="1"/>
  <c r="AA559" i="2"/>
  <c r="AI559" i="2"/>
  <c r="AJ559" i="2" s="1" a="1"/>
  <c r="AJ559" i="2" s="1"/>
  <c r="AA527" i="2"/>
  <c r="AI527" i="2"/>
  <c r="AJ527" i="2" s="1" a="1"/>
  <c r="AJ527" i="2" s="1"/>
  <c r="AA495" i="2"/>
  <c r="AI495" i="2"/>
  <c r="AJ495" i="2" s="1" a="1"/>
  <c r="AJ495" i="2" s="1"/>
  <c r="AA463" i="2"/>
  <c r="AI463" i="2"/>
  <c r="AJ463" i="2" s="1" a="1"/>
  <c r="AJ463" i="2" s="1"/>
  <c r="AG414" i="4" s="1"/>
  <c r="AA431" i="2"/>
  <c r="AI431" i="2"/>
  <c r="AJ431" i="2" s="1" a="1"/>
  <c r="AJ431" i="2" s="1"/>
  <c r="AA399" i="2"/>
  <c r="AI399" i="2"/>
  <c r="AJ399" i="2" s="1" a="1"/>
  <c r="AJ399" i="2" s="1"/>
  <c r="AA367" i="2"/>
  <c r="AI367" i="2"/>
  <c r="AJ367" i="2" s="1" a="1"/>
  <c r="AJ367" i="2" s="1"/>
  <c r="AA335" i="2"/>
  <c r="AI335" i="2"/>
  <c r="AJ335" i="2" s="1" a="1"/>
  <c r="AJ335" i="2" s="1"/>
  <c r="AA303" i="2"/>
  <c r="AI303" i="2"/>
  <c r="AJ303" i="2" s="1" a="1"/>
  <c r="AJ303" i="2" s="1"/>
  <c r="AG335" i="4" s="1"/>
  <c r="AA270" i="2"/>
  <c r="AI270" i="2"/>
  <c r="AJ270" i="2" s="1" a="1"/>
  <c r="AJ270" i="2" s="1"/>
  <c r="AI21" i="2"/>
  <c r="AJ21" i="2" s="1" a="1"/>
  <c r="AJ21" i="2" s="1"/>
  <c r="AA21" i="2"/>
  <c r="AA37" i="2"/>
  <c r="AI37" i="2"/>
  <c r="AJ37" i="2" s="1" a="1"/>
  <c r="AJ37" i="2" s="1"/>
  <c r="AA53" i="2"/>
  <c r="AI53" i="2"/>
  <c r="AJ53" i="2" s="1" a="1"/>
  <c r="AJ53" i="2" s="1"/>
  <c r="AA69" i="2"/>
  <c r="AI69" i="2"/>
  <c r="AJ69" i="2" s="1" a="1"/>
  <c r="AJ69" i="2" s="1"/>
  <c r="AA85" i="2"/>
  <c r="AI85" i="2"/>
  <c r="AJ85" i="2" s="1" a="1"/>
  <c r="AJ85" i="2" s="1"/>
  <c r="AA103" i="2"/>
  <c r="AI103" i="2"/>
  <c r="AJ103" i="2" s="1" a="1"/>
  <c r="AJ103" i="2" s="1"/>
  <c r="AA119" i="2"/>
  <c r="AI119" i="2"/>
  <c r="AJ119" i="2" s="1" a="1"/>
  <c r="AJ119" i="2" s="1"/>
  <c r="AA135" i="2"/>
  <c r="AI135" i="2"/>
  <c r="AJ135" i="2" s="1" a="1"/>
  <c r="AJ135" i="2" s="1"/>
  <c r="AA151" i="2"/>
  <c r="AI151" i="2"/>
  <c r="AJ151" i="2" s="1" a="1"/>
  <c r="AJ151" i="2" s="1"/>
  <c r="AA167" i="2"/>
  <c r="AI167" i="2"/>
  <c r="AJ167" i="2" s="1" a="1"/>
  <c r="AJ167" i="2" s="1"/>
  <c r="AA183" i="2"/>
  <c r="AI183" i="2"/>
  <c r="AJ183" i="2" s="1" a="1"/>
  <c r="AJ183" i="2" s="1"/>
  <c r="AA199" i="2"/>
  <c r="AI199" i="2"/>
  <c r="AJ199" i="2" s="1" a="1"/>
  <c r="AJ199" i="2" s="1"/>
  <c r="AA215" i="2"/>
  <c r="AI215" i="2"/>
  <c r="AJ215" i="2" s="1" a="1"/>
  <c r="AJ215" i="2" s="1"/>
  <c r="AA231" i="2"/>
  <c r="AI231" i="2"/>
  <c r="AJ231" i="2" s="1" a="1"/>
  <c r="AJ231" i="2" s="1"/>
  <c r="AA248" i="2"/>
  <c r="AI248" i="2"/>
  <c r="AJ248" i="2" s="1" a="1"/>
  <c r="AJ248" i="2" s="1"/>
  <c r="AA1354" i="2"/>
  <c r="AI1354" i="2"/>
  <c r="AJ1354" i="2" s="1" a="1"/>
  <c r="AJ1354" i="2" s="1"/>
  <c r="AA1338" i="2"/>
  <c r="AI1338" i="2"/>
  <c r="AJ1338" i="2" s="1" a="1"/>
  <c r="AJ1338" i="2" s="1"/>
  <c r="AA1322" i="2"/>
  <c r="AI1322" i="2"/>
  <c r="AJ1322" i="2" s="1" a="1"/>
  <c r="AJ1322" i="2" s="1"/>
  <c r="AA1306" i="2"/>
  <c r="AI1306" i="2"/>
  <c r="AJ1306" i="2" s="1" a="1"/>
  <c r="AJ1306" i="2" s="1"/>
  <c r="AA1290" i="2"/>
  <c r="AI1290" i="2"/>
  <c r="AJ1290" i="2" s="1" a="1"/>
  <c r="AJ1290" i="2" s="1"/>
  <c r="AA1274" i="2"/>
  <c r="AI1274" i="2"/>
  <c r="AJ1274" i="2" s="1" a="1"/>
  <c r="AJ1274" i="2" s="1"/>
  <c r="AA1258" i="2"/>
  <c r="AI1258" i="2"/>
  <c r="AJ1258" i="2" s="1" a="1"/>
  <c r="AJ1258" i="2" s="1"/>
  <c r="AA1242" i="2"/>
  <c r="AI1242" i="2"/>
  <c r="AJ1242" i="2" s="1" a="1"/>
  <c r="AJ1242" i="2" s="1"/>
  <c r="AA1226" i="2"/>
  <c r="AI1226" i="2"/>
  <c r="AJ1226" i="2" s="1" a="1"/>
  <c r="AJ1226" i="2" s="1"/>
  <c r="AA1210" i="2"/>
  <c r="AI1210" i="2"/>
  <c r="AJ1210" i="2" s="1" a="1"/>
  <c r="AJ1210" i="2" s="1"/>
  <c r="AA1194" i="2"/>
  <c r="AI1194" i="2"/>
  <c r="AJ1194" i="2" s="1" a="1"/>
  <c r="AJ1194" i="2" s="1"/>
  <c r="AA1178" i="2"/>
  <c r="AI1178" i="2"/>
  <c r="AJ1178" i="2" s="1" a="1"/>
  <c r="AJ1178" i="2" s="1"/>
  <c r="AA1167" i="2"/>
  <c r="AI1167" i="2"/>
  <c r="AJ1167" i="2" s="1" a="1"/>
  <c r="AJ1167" i="2" s="1"/>
  <c r="AA1151" i="2"/>
  <c r="AI1151" i="2"/>
  <c r="AJ1151" i="2" s="1" a="1"/>
  <c r="AJ1151" i="2" s="1"/>
  <c r="AA1135" i="2"/>
  <c r="AI1135" i="2"/>
  <c r="AJ1135" i="2" s="1" a="1"/>
  <c r="AJ1135" i="2" s="1"/>
  <c r="AA1119" i="2"/>
  <c r="AI1119" i="2"/>
  <c r="AJ1119" i="2" s="1" a="1"/>
  <c r="AJ1119" i="2" s="1"/>
  <c r="AA1103" i="2"/>
  <c r="AI1103" i="2"/>
  <c r="AJ1103" i="2" s="1" a="1"/>
  <c r="AJ1103" i="2" s="1"/>
  <c r="AA1087" i="2"/>
  <c r="AI1087" i="2"/>
  <c r="AJ1087" i="2" s="1" a="1"/>
  <c r="AJ1087" i="2" s="1"/>
  <c r="AA1071" i="2"/>
  <c r="AI1071" i="2"/>
  <c r="AJ1071" i="2" s="1" a="1"/>
  <c r="AJ1071" i="2" s="1"/>
  <c r="AA1055" i="2"/>
  <c r="AI1055" i="2"/>
  <c r="AJ1055" i="2" s="1" a="1"/>
  <c r="AJ1055" i="2" s="1"/>
  <c r="AA1039" i="2"/>
  <c r="AI1039" i="2"/>
  <c r="AJ1039" i="2" s="1" a="1"/>
  <c r="AJ1039" i="2" s="1"/>
  <c r="AA1023" i="2"/>
  <c r="AI1023" i="2"/>
  <c r="AJ1023" i="2" s="1" a="1"/>
  <c r="AJ1023" i="2" s="1"/>
  <c r="AA1007" i="2"/>
  <c r="AI1007" i="2"/>
  <c r="AJ1007" i="2" s="1" a="1"/>
  <c r="AJ1007" i="2" s="1"/>
  <c r="AA991" i="2"/>
  <c r="AI991" i="2"/>
  <c r="AJ991" i="2" s="1" a="1"/>
  <c r="AJ991" i="2" s="1"/>
  <c r="AA975" i="2"/>
  <c r="AI975" i="2"/>
  <c r="AJ975" i="2" s="1" a="1"/>
  <c r="AJ975" i="2" s="1"/>
  <c r="AA959" i="2"/>
  <c r="AI959" i="2"/>
  <c r="AJ959" i="2" s="1" a="1"/>
  <c r="AJ959" i="2" s="1"/>
  <c r="AA943" i="2"/>
  <c r="AI943" i="2"/>
  <c r="AJ943" i="2" s="1" a="1"/>
  <c r="AJ943" i="2" s="1"/>
  <c r="AA927" i="2"/>
  <c r="AI927" i="2"/>
  <c r="AJ927" i="2" s="1" a="1"/>
  <c r="AJ927" i="2" s="1"/>
  <c r="AA911" i="2"/>
  <c r="AI911" i="2"/>
  <c r="AJ911" i="2" s="1" a="1"/>
  <c r="AJ911" i="2" s="1"/>
  <c r="AA895" i="2"/>
  <c r="AI895" i="2"/>
  <c r="AJ895" i="2" s="1" a="1"/>
  <c r="AJ895" i="2" s="1"/>
  <c r="AA879" i="2"/>
  <c r="AI879" i="2"/>
  <c r="AJ879" i="2" s="1" a="1"/>
  <c r="AJ879" i="2" s="1"/>
  <c r="AA863" i="2"/>
  <c r="AI863" i="2"/>
  <c r="AJ863" i="2" s="1" a="1"/>
  <c r="AJ863" i="2" s="1"/>
  <c r="AA847" i="2"/>
  <c r="AI847" i="2"/>
  <c r="AJ847" i="2" s="1" a="1"/>
  <c r="AJ847" i="2" s="1"/>
  <c r="AA831" i="2"/>
  <c r="AI831" i="2"/>
  <c r="AJ831" i="2" s="1" a="1"/>
  <c r="AJ831" i="2" s="1"/>
  <c r="AA815" i="2"/>
  <c r="AI815" i="2"/>
  <c r="AJ815" i="2" s="1" a="1"/>
  <c r="AJ815" i="2" s="1"/>
  <c r="AA799" i="2"/>
  <c r="AI799" i="2"/>
  <c r="AJ799" i="2" s="1" a="1"/>
  <c r="AJ799" i="2" s="1"/>
  <c r="AA783" i="2"/>
  <c r="AI783" i="2"/>
  <c r="AJ783" i="2" s="1" a="1"/>
  <c r="AJ783" i="2" s="1"/>
  <c r="AA767" i="2"/>
  <c r="AI767" i="2"/>
  <c r="AJ767" i="2" s="1" a="1"/>
  <c r="AJ767" i="2" s="1"/>
  <c r="AA751" i="2"/>
  <c r="AI751" i="2"/>
  <c r="AJ751" i="2" s="1" a="1"/>
  <c r="AJ751" i="2" s="1"/>
  <c r="AA738" i="2"/>
  <c r="AI738" i="2"/>
  <c r="AJ738" i="2" s="1" a="1"/>
  <c r="AJ738" i="2" s="1"/>
  <c r="AA722" i="2"/>
  <c r="AI722" i="2"/>
  <c r="AJ722" i="2" s="1" a="1"/>
  <c r="AJ722" i="2" s="1"/>
  <c r="AA706" i="2"/>
  <c r="AI706" i="2"/>
  <c r="AJ706" i="2" s="1" a="1"/>
  <c r="AJ706" i="2" s="1"/>
  <c r="AA682" i="2"/>
  <c r="AI682" i="2"/>
  <c r="AJ682" i="2" s="1" a="1"/>
  <c r="AJ682" i="2" s="1"/>
  <c r="AA666" i="2"/>
  <c r="AI666" i="2"/>
  <c r="AJ666" i="2" s="1" a="1"/>
  <c r="AJ666" i="2" s="1"/>
  <c r="AA650" i="2"/>
  <c r="AI650" i="2"/>
  <c r="AJ650" i="2" s="1" a="1"/>
  <c r="AJ650" i="2" s="1"/>
  <c r="AI634" i="2"/>
  <c r="AJ634" i="2" s="1" a="1"/>
  <c r="AJ634" i="2" s="1"/>
  <c r="AA634" i="2"/>
  <c r="AI618" i="2"/>
  <c r="AJ618" i="2" s="1" a="1"/>
  <c r="AJ618" i="2" s="1"/>
  <c r="AA618" i="2"/>
  <c r="AI602" i="2"/>
  <c r="AJ602" i="2" s="1" a="1"/>
  <c r="AJ602" i="2" s="1"/>
  <c r="AA602" i="2"/>
  <c r="AI586" i="2"/>
  <c r="AJ586" i="2" s="1" a="1"/>
  <c r="AJ586" i="2" s="1"/>
  <c r="AA586" i="2"/>
  <c r="AI570" i="2"/>
  <c r="AJ570" i="2" s="1" a="1"/>
  <c r="AJ570" i="2" s="1"/>
  <c r="AA570" i="2"/>
  <c r="AI554" i="2"/>
  <c r="AJ554" i="2" s="1" a="1"/>
  <c r="AJ554" i="2" s="1"/>
  <c r="AA554" i="2"/>
  <c r="AI538" i="2"/>
  <c r="AJ538" i="2" s="1" a="1"/>
  <c r="AJ538" i="2" s="1"/>
  <c r="AA538" i="2"/>
  <c r="AI522" i="2"/>
  <c r="AJ522" i="2" s="1" a="1"/>
  <c r="AJ522" i="2" s="1"/>
  <c r="AA522" i="2"/>
  <c r="AI506" i="2"/>
  <c r="AJ506" i="2" s="1" a="1"/>
  <c r="AJ506" i="2" s="1"/>
  <c r="AA506" i="2"/>
  <c r="AI490" i="2"/>
  <c r="AJ490" i="2" s="1" a="1"/>
  <c r="AJ490" i="2" s="1"/>
  <c r="AA490" i="2"/>
  <c r="AI474" i="2"/>
  <c r="AJ474" i="2" s="1" a="1"/>
  <c r="AJ474" i="2" s="1"/>
  <c r="AA474" i="2"/>
  <c r="AI458" i="2"/>
  <c r="AJ458" i="2" s="1" a="1"/>
  <c r="AJ458" i="2" s="1"/>
  <c r="AA458" i="2"/>
  <c r="AI442" i="2"/>
  <c r="AJ442" i="2" s="1" a="1"/>
  <c r="AJ442" i="2" s="1"/>
  <c r="AA442" i="2"/>
  <c r="AI426" i="2"/>
  <c r="AJ426" i="2" s="1" a="1"/>
  <c r="AJ426" i="2" s="1"/>
  <c r="AA426" i="2"/>
  <c r="AI410" i="2"/>
  <c r="AJ410" i="2" s="1" a="1"/>
  <c r="AJ410" i="2" s="1"/>
  <c r="AA410" i="2"/>
  <c r="AI394" i="2"/>
  <c r="AJ394" i="2" s="1" a="1"/>
  <c r="AJ394" i="2" s="1"/>
  <c r="AA394" i="2"/>
  <c r="AI378" i="2"/>
  <c r="AJ378" i="2" s="1" a="1"/>
  <c r="AJ378" i="2" s="1"/>
  <c r="AA378" i="2"/>
  <c r="AI362" i="2"/>
  <c r="AJ362" i="2" s="1" a="1"/>
  <c r="AJ362" i="2" s="1"/>
  <c r="AA362" i="2"/>
  <c r="AI346" i="2"/>
  <c r="AJ346" i="2" s="1" a="1"/>
  <c r="AJ346" i="2" s="1"/>
  <c r="AA346" i="2"/>
  <c r="AI330" i="2"/>
  <c r="AJ330" i="2" s="1" a="1"/>
  <c r="AJ330" i="2" s="1"/>
  <c r="AA330" i="2"/>
  <c r="AI314" i="2"/>
  <c r="AJ314" i="2" s="1" a="1"/>
  <c r="AJ314" i="2" s="1"/>
  <c r="AA314" i="2"/>
  <c r="AI297" i="2"/>
  <c r="AJ297" i="2" s="1" a="1"/>
  <c r="AJ297" i="2" s="1"/>
  <c r="AA297" i="2"/>
  <c r="AI281" i="2"/>
  <c r="AJ281" i="2" s="1" a="1"/>
  <c r="AJ281" i="2" s="1"/>
  <c r="AA281" i="2"/>
  <c r="AI265" i="2"/>
  <c r="AJ265" i="2" s="1" a="1"/>
  <c r="AJ265" i="2" s="1"/>
  <c r="AA265" i="2"/>
  <c r="AI18" i="2"/>
  <c r="AJ18" i="2" s="1" a="1"/>
  <c r="AJ18" i="2" s="1"/>
  <c r="AA18" i="2"/>
  <c r="AA34" i="2"/>
  <c r="AI34" i="2"/>
  <c r="AJ34" i="2" s="1" a="1"/>
  <c r="AJ34" i="2" s="1"/>
  <c r="AA50" i="2"/>
  <c r="AI50" i="2"/>
  <c r="AJ50" i="2" s="1" a="1"/>
  <c r="AJ50" i="2" s="1"/>
  <c r="AI66" i="2"/>
  <c r="AJ66" i="2" s="1" a="1"/>
  <c r="AJ66" i="2" s="1"/>
  <c r="AA66" i="2"/>
  <c r="AI82" i="2"/>
  <c r="AJ82" i="2" s="1" a="1"/>
  <c r="AJ82" i="2" s="1"/>
  <c r="AA82" i="2"/>
  <c r="AI100" i="2"/>
  <c r="AJ100" i="2" s="1" a="1"/>
  <c r="AJ100" i="2" s="1"/>
  <c r="AA100" i="2"/>
  <c r="AI116" i="2"/>
  <c r="AJ116" i="2" s="1" a="1"/>
  <c r="AJ116" i="2" s="1"/>
  <c r="AA116" i="2"/>
  <c r="AI132" i="2"/>
  <c r="AJ132" i="2" s="1" a="1"/>
  <c r="AJ132" i="2" s="1"/>
  <c r="AA132" i="2"/>
  <c r="AI148" i="2"/>
  <c r="AJ148" i="2" s="1" a="1"/>
  <c r="AJ148" i="2" s="1"/>
  <c r="AA148" i="2"/>
  <c r="AI164" i="2"/>
  <c r="AJ164" i="2" s="1" a="1"/>
  <c r="AJ164" i="2" s="1"/>
  <c r="AA164" i="2"/>
  <c r="AI180" i="2"/>
  <c r="AJ180" i="2" s="1" a="1"/>
  <c r="AJ180" i="2" s="1"/>
  <c r="AA180" i="2"/>
  <c r="AI196" i="2"/>
  <c r="AJ196" i="2" s="1" a="1"/>
  <c r="AJ196" i="2" s="1"/>
  <c r="AA196" i="2"/>
  <c r="AI212" i="2"/>
  <c r="AJ212" i="2" s="1" a="1"/>
  <c r="AJ212" i="2" s="1"/>
  <c r="AA212" i="2"/>
  <c r="AI228" i="2"/>
  <c r="AJ228" i="2" s="1" a="1"/>
  <c r="AJ228" i="2" s="1"/>
  <c r="AA228" i="2"/>
  <c r="AI245" i="2"/>
  <c r="AJ245" i="2" s="1" a="1"/>
  <c r="AJ245" i="2" s="1"/>
  <c r="AA245" i="2"/>
  <c r="AI1357" i="2"/>
  <c r="AJ1357" i="2" s="1" a="1"/>
  <c r="AJ1357" i="2" s="1"/>
  <c r="AA1357" i="2"/>
  <c r="AI1341" i="2"/>
  <c r="AJ1341" i="2" s="1" a="1"/>
  <c r="AJ1341" i="2" s="1"/>
  <c r="AA1341" i="2"/>
  <c r="AI1325" i="2"/>
  <c r="AJ1325" i="2" s="1" a="1"/>
  <c r="AJ1325" i="2" s="1"/>
  <c r="AA1325" i="2"/>
  <c r="AI1309" i="2"/>
  <c r="AJ1309" i="2" s="1" a="1"/>
  <c r="AJ1309" i="2" s="1"/>
  <c r="AA1309" i="2"/>
  <c r="AI1293" i="2"/>
  <c r="AJ1293" i="2" s="1" a="1"/>
  <c r="AJ1293" i="2" s="1"/>
  <c r="AA1293" i="2"/>
  <c r="AI1277" i="2"/>
  <c r="AJ1277" i="2" s="1" a="1"/>
  <c r="AJ1277" i="2" s="1"/>
  <c r="AA1277" i="2"/>
  <c r="AI1261" i="2"/>
  <c r="AJ1261" i="2" s="1" a="1"/>
  <c r="AJ1261" i="2" s="1"/>
  <c r="AA1261" i="2"/>
  <c r="AI1245" i="2"/>
  <c r="AJ1245" i="2" s="1" a="1"/>
  <c r="AJ1245" i="2" s="1"/>
  <c r="AA1245" i="2"/>
  <c r="AI1229" i="2"/>
  <c r="AJ1229" i="2" s="1" a="1"/>
  <c r="AJ1229" i="2" s="1"/>
  <c r="AA1229" i="2"/>
  <c r="AI1213" i="2"/>
  <c r="AJ1213" i="2" s="1" a="1"/>
  <c r="AJ1213" i="2" s="1"/>
  <c r="AA1213" i="2"/>
  <c r="AI1197" i="2"/>
  <c r="AJ1197" i="2" s="1" a="1"/>
  <c r="AJ1197" i="2" s="1"/>
  <c r="AA1197" i="2"/>
  <c r="AI1181" i="2"/>
  <c r="AJ1181" i="2" s="1" a="1"/>
  <c r="AJ1181" i="2" s="1"/>
  <c r="AA1181" i="2"/>
  <c r="AI1170" i="2"/>
  <c r="AJ1170" i="2" s="1" a="1"/>
  <c r="AJ1170" i="2" s="1"/>
  <c r="AA1170" i="2"/>
  <c r="AI1154" i="2"/>
  <c r="AJ1154" i="2" s="1" a="1"/>
  <c r="AJ1154" i="2" s="1"/>
  <c r="AA1154" i="2"/>
  <c r="AI1138" i="2"/>
  <c r="AJ1138" i="2" s="1" a="1"/>
  <c r="AJ1138" i="2" s="1"/>
  <c r="AA1138" i="2"/>
  <c r="AI1122" i="2"/>
  <c r="AJ1122" i="2" s="1" a="1"/>
  <c r="AJ1122" i="2" s="1"/>
  <c r="AA1122" i="2"/>
  <c r="AI1106" i="2"/>
  <c r="AJ1106" i="2" s="1" a="1"/>
  <c r="AJ1106" i="2" s="1"/>
  <c r="AA1106" i="2"/>
  <c r="AI1090" i="2"/>
  <c r="AJ1090" i="2" s="1" a="1"/>
  <c r="AJ1090" i="2" s="1"/>
  <c r="AA1090" i="2"/>
  <c r="AI1074" i="2"/>
  <c r="AJ1074" i="2" s="1" a="1"/>
  <c r="AJ1074" i="2" s="1"/>
  <c r="AA1074" i="2"/>
  <c r="AI1058" i="2"/>
  <c r="AJ1058" i="2" s="1" a="1"/>
  <c r="AJ1058" i="2" s="1"/>
  <c r="AA1058" i="2"/>
  <c r="AI1042" i="2"/>
  <c r="AJ1042" i="2" s="1" a="1"/>
  <c r="AJ1042" i="2" s="1"/>
  <c r="AA1042" i="2"/>
  <c r="AI1026" i="2"/>
  <c r="AJ1026" i="2" s="1" a="1"/>
  <c r="AJ1026" i="2" s="1"/>
  <c r="AA1026" i="2"/>
  <c r="AI1010" i="2"/>
  <c r="AJ1010" i="2" s="1" a="1"/>
  <c r="AJ1010" i="2" s="1"/>
  <c r="AA1010" i="2"/>
  <c r="AI994" i="2"/>
  <c r="AJ994" i="2" s="1" a="1"/>
  <c r="AJ994" i="2" s="1"/>
  <c r="AA994" i="2"/>
  <c r="AI978" i="2"/>
  <c r="AJ978" i="2" s="1" a="1"/>
  <c r="AJ978" i="2" s="1"/>
  <c r="AA978" i="2"/>
  <c r="AI962" i="2"/>
  <c r="AJ962" i="2" s="1" a="1"/>
  <c r="AJ962" i="2" s="1"/>
  <c r="AA962" i="2"/>
  <c r="AI946" i="2"/>
  <c r="AJ946" i="2" s="1" a="1"/>
  <c r="AJ946" i="2" s="1"/>
  <c r="AA946" i="2"/>
  <c r="AI930" i="2"/>
  <c r="AJ930" i="2" s="1" a="1"/>
  <c r="AJ930" i="2" s="1"/>
  <c r="AA930" i="2"/>
  <c r="AI914" i="2"/>
  <c r="AJ914" i="2" s="1" a="1"/>
  <c r="AJ914" i="2" s="1"/>
  <c r="AA914" i="2"/>
  <c r="AI898" i="2"/>
  <c r="AJ898" i="2" s="1" a="1"/>
  <c r="AJ898" i="2" s="1"/>
  <c r="AA898" i="2"/>
  <c r="AI882" i="2"/>
  <c r="AJ882" i="2" s="1" a="1"/>
  <c r="AJ882" i="2" s="1"/>
  <c r="AA882" i="2"/>
  <c r="AI866" i="2"/>
  <c r="AJ866" i="2" s="1" a="1"/>
  <c r="AJ866" i="2" s="1"/>
  <c r="AA866" i="2"/>
  <c r="AI850" i="2"/>
  <c r="AJ850" i="2" s="1" a="1"/>
  <c r="AJ850" i="2" s="1"/>
  <c r="AA850" i="2"/>
  <c r="AI834" i="2"/>
  <c r="AJ834" i="2" s="1" a="1"/>
  <c r="AJ834" i="2" s="1"/>
  <c r="AA834" i="2"/>
  <c r="AI818" i="2"/>
  <c r="AJ818" i="2" s="1" a="1"/>
  <c r="AJ818" i="2" s="1"/>
  <c r="AA818" i="2"/>
  <c r="AI802" i="2"/>
  <c r="AJ802" i="2" s="1" a="1"/>
  <c r="AJ802" i="2" s="1"/>
  <c r="AA802" i="2"/>
  <c r="AI786" i="2"/>
  <c r="AJ786" i="2" s="1" a="1"/>
  <c r="AJ786" i="2" s="1"/>
  <c r="AA786" i="2"/>
  <c r="AI770" i="2"/>
  <c r="AJ770" i="2" s="1" a="1"/>
  <c r="AJ770" i="2" s="1"/>
  <c r="AA770" i="2"/>
  <c r="AI754" i="2"/>
  <c r="AJ754" i="2" s="1" a="1"/>
  <c r="AJ754" i="2" s="1"/>
  <c r="AA754" i="2"/>
  <c r="AI741" i="2"/>
  <c r="AJ741" i="2" s="1" a="1"/>
  <c r="AJ741" i="2" s="1"/>
  <c r="AA741" i="2"/>
  <c r="AI725" i="2"/>
  <c r="AJ725" i="2" s="1" a="1"/>
  <c r="AJ725" i="2" s="1"/>
  <c r="AA725" i="2"/>
  <c r="AI709" i="2"/>
  <c r="AJ709" i="2" s="1" a="1"/>
  <c r="AJ709" i="2" s="1"/>
  <c r="AA709" i="2"/>
  <c r="AI685" i="2"/>
  <c r="AJ685" i="2" s="1" a="1"/>
  <c r="AJ685" i="2" s="1"/>
  <c r="AA685" i="2"/>
  <c r="AI669" i="2"/>
  <c r="AJ669" i="2" s="1" a="1"/>
  <c r="AJ669" i="2" s="1"/>
  <c r="AA669" i="2"/>
  <c r="AI653" i="2"/>
  <c r="AJ653" i="2" s="1" a="1"/>
  <c r="AJ653" i="2" s="1"/>
  <c r="AA653" i="2"/>
  <c r="AI637" i="2"/>
  <c r="AJ637" i="2" s="1" a="1"/>
  <c r="AJ637" i="2" s="1"/>
  <c r="AA637" i="2"/>
  <c r="AA621" i="2"/>
  <c r="AI621" i="2"/>
  <c r="AJ621" i="2" s="1" a="1"/>
  <c r="AJ621" i="2" s="1"/>
  <c r="AA605" i="2"/>
  <c r="AI605" i="2"/>
  <c r="AJ605" i="2" s="1" a="1"/>
  <c r="AJ605" i="2" s="1"/>
  <c r="AA589" i="2"/>
  <c r="AI589" i="2"/>
  <c r="AJ589" i="2" s="1" a="1"/>
  <c r="AJ589" i="2" s="1"/>
  <c r="AA573" i="2"/>
  <c r="AI573" i="2"/>
  <c r="AJ573" i="2" s="1" a="1"/>
  <c r="AJ573" i="2" s="1"/>
  <c r="AA557" i="2"/>
  <c r="AI557" i="2"/>
  <c r="AJ557" i="2" s="1" a="1"/>
  <c r="AJ557" i="2" s="1"/>
  <c r="AA541" i="2"/>
  <c r="AI541" i="2"/>
  <c r="AJ541" i="2" s="1" a="1"/>
  <c r="AJ541" i="2" s="1"/>
  <c r="AA525" i="2"/>
  <c r="AI525" i="2"/>
  <c r="AJ525" i="2" s="1" a="1"/>
  <c r="AJ525" i="2" s="1"/>
  <c r="AA509" i="2"/>
  <c r="AI509" i="2"/>
  <c r="AJ509" i="2" s="1" a="1"/>
  <c r="AJ509" i="2" s="1"/>
  <c r="AA493" i="2"/>
  <c r="AI493" i="2"/>
  <c r="AJ493" i="2" s="1" a="1"/>
  <c r="AJ493" i="2" s="1"/>
  <c r="AA477" i="2"/>
  <c r="AI477" i="2"/>
  <c r="AJ477" i="2" s="1" a="1"/>
  <c r="AJ477" i="2" s="1"/>
  <c r="AG410" i="4" s="1"/>
  <c r="AA461" i="2"/>
  <c r="AI461" i="2"/>
  <c r="AJ461" i="2" s="1" a="1"/>
  <c r="AJ461" i="2" s="1"/>
  <c r="AA445" i="2"/>
  <c r="AI445" i="2"/>
  <c r="AJ445" i="2" s="1" a="1"/>
  <c r="AJ445" i="2" s="1"/>
  <c r="AA429" i="2"/>
  <c r="AI429" i="2"/>
  <c r="AJ429" i="2" s="1" a="1"/>
  <c r="AJ429" i="2" s="1"/>
  <c r="AA413" i="2"/>
  <c r="AI413" i="2"/>
  <c r="AJ413" i="2" s="1" a="1"/>
  <c r="AJ413" i="2" s="1"/>
  <c r="AA397" i="2"/>
  <c r="AI397" i="2"/>
  <c r="AJ397" i="2" s="1" a="1"/>
  <c r="AJ397" i="2" s="1"/>
  <c r="AA381" i="2"/>
  <c r="AI381" i="2"/>
  <c r="AJ381" i="2" s="1" a="1"/>
  <c r="AJ381" i="2" s="1"/>
  <c r="AA365" i="2"/>
  <c r="AI365" i="2"/>
  <c r="AJ365" i="2" s="1" a="1"/>
  <c r="AJ365" i="2" s="1"/>
  <c r="AA349" i="2"/>
  <c r="AI349" i="2"/>
  <c r="AJ349" i="2" s="1" a="1"/>
  <c r="AJ349" i="2" s="1"/>
  <c r="AA333" i="2"/>
  <c r="AI333" i="2"/>
  <c r="AJ333" i="2" s="1" a="1"/>
  <c r="AJ333" i="2" s="1"/>
  <c r="AA317" i="2"/>
  <c r="AI317" i="2"/>
  <c r="AJ317" i="2" s="1" a="1"/>
  <c r="AJ317" i="2" s="1"/>
  <c r="AA301" i="2"/>
  <c r="AI301" i="2"/>
  <c r="AJ301" i="2" s="1" a="1"/>
  <c r="AJ301" i="2" s="1"/>
  <c r="AA284" i="2"/>
  <c r="AI284" i="2"/>
  <c r="AJ284" i="2" s="1" a="1"/>
  <c r="AJ284" i="2" s="1"/>
  <c r="AA268" i="2"/>
  <c r="AI268" i="2"/>
  <c r="AJ268" i="2" s="1" a="1"/>
  <c r="AJ268" i="2" s="1"/>
  <c r="BG67" i="2"/>
  <c r="AQ67" i="2"/>
  <c r="AY67" i="2"/>
  <c r="AQ173" i="2"/>
  <c r="AY173" i="2"/>
  <c r="BG173" i="2"/>
  <c r="BG1332" i="2"/>
  <c r="AY1332" i="2"/>
  <c r="AQ1332" i="2"/>
  <c r="AQ1220" i="2"/>
  <c r="BG1220" i="2"/>
  <c r="AY1220" i="2"/>
  <c r="AY1121" i="2"/>
  <c r="AQ1121" i="2"/>
  <c r="BG1121" i="2"/>
  <c r="AY1017" i="2"/>
  <c r="AQ1017" i="2"/>
  <c r="BG1017" i="2"/>
  <c r="AQ913" i="2"/>
  <c r="AY913" i="2"/>
  <c r="BG913" i="2"/>
  <c r="BG809" i="2"/>
  <c r="AQ809" i="2"/>
  <c r="AY809" i="2"/>
  <c r="AY692" i="2"/>
  <c r="AQ692" i="2"/>
  <c r="BG692" i="2"/>
  <c r="AQ588" i="2"/>
  <c r="AY588" i="2"/>
  <c r="BG588" i="2"/>
  <c r="AY484" i="2"/>
  <c r="BG484" i="2"/>
  <c r="AQ484" i="2"/>
  <c r="AQ388" i="2"/>
  <c r="AY388" i="2"/>
  <c r="BG388" i="2"/>
  <c r="AQ291" i="2"/>
  <c r="AY291" i="2"/>
  <c r="BG291" i="2"/>
  <c r="BG76" i="2"/>
  <c r="AQ76" i="2"/>
  <c r="AY76" i="2"/>
  <c r="AQ190" i="2"/>
  <c r="AY190" i="2"/>
  <c r="BG190" i="2"/>
  <c r="AY1323" i="2"/>
  <c r="BG1323" i="2"/>
  <c r="AQ1323" i="2"/>
  <c r="BG1203" i="2"/>
  <c r="AY1203" i="2"/>
  <c r="AQ1203" i="2"/>
  <c r="BG1104" i="2"/>
  <c r="AQ1104" i="2"/>
  <c r="AY1104" i="2"/>
  <c r="AY984" i="2"/>
  <c r="AQ984" i="2"/>
  <c r="BG984" i="2"/>
  <c r="AQ864" i="2"/>
  <c r="AY864" i="2"/>
  <c r="BG864" i="2"/>
  <c r="AQ760" i="2"/>
  <c r="AY760" i="2"/>
  <c r="BG760" i="2"/>
  <c r="AY643" i="2"/>
  <c r="BG643" i="2"/>
  <c r="AQ643" i="2"/>
  <c r="AQ531" i="2"/>
  <c r="BG531" i="2"/>
  <c r="AY531" i="2"/>
  <c r="BG419" i="2"/>
  <c r="AQ419" i="2"/>
  <c r="AY419" i="2"/>
  <c r="AY315" i="2"/>
  <c r="BG315" i="2"/>
  <c r="AQ315" i="2"/>
  <c r="BG35" i="2"/>
  <c r="AY35" i="2"/>
  <c r="AQ35" i="2"/>
  <c r="AQ141" i="2"/>
  <c r="AY141" i="2"/>
  <c r="BG141" i="2"/>
  <c r="AQ256" i="2"/>
  <c r="AY256" i="2"/>
  <c r="BG256" i="2"/>
  <c r="BG1236" i="2"/>
  <c r="AY1236" i="2"/>
  <c r="AQ1236" i="2"/>
  <c r="AQ1129" i="2"/>
  <c r="BG1129" i="2"/>
  <c r="AY1129" i="2"/>
  <c r="AQ1009" i="2"/>
  <c r="BG1009" i="2"/>
  <c r="AY1009" i="2"/>
  <c r="BG881" i="2"/>
  <c r="AQ881" i="2"/>
  <c r="AY881" i="2"/>
  <c r="AY769" i="2"/>
  <c r="AQ769" i="2"/>
  <c r="BG769" i="2"/>
  <c r="AQ652" i="2"/>
  <c r="AY652" i="2"/>
  <c r="BG652" i="2"/>
  <c r="AY548" i="2"/>
  <c r="BG548" i="2"/>
  <c r="AQ548" i="2"/>
  <c r="AY444" i="2"/>
  <c r="BG444" i="2"/>
  <c r="AQ444" i="2"/>
  <c r="BG348" i="2"/>
  <c r="AQ348" i="2"/>
  <c r="AY348" i="2"/>
  <c r="BG28" i="2"/>
  <c r="AQ28" i="2"/>
  <c r="AY28" i="2"/>
  <c r="BG142" i="2"/>
  <c r="AQ142" i="2"/>
  <c r="AY142" i="2"/>
  <c r="AY257" i="2"/>
  <c r="BG257" i="2"/>
  <c r="AQ257" i="2"/>
  <c r="BG1243" i="2"/>
  <c r="AQ1243" i="2"/>
  <c r="AY1243" i="2"/>
  <c r="BG1136" i="2"/>
  <c r="AQ1136" i="2"/>
  <c r="AY1136" i="2"/>
  <c r="BG1024" i="2"/>
  <c r="AY1024" i="2"/>
  <c r="AQ1024" i="2"/>
  <c r="AY904" i="2"/>
  <c r="BG904" i="2"/>
  <c r="AQ904" i="2"/>
  <c r="AQ792" i="2"/>
  <c r="AY792" i="2"/>
  <c r="BG792" i="2"/>
  <c r="BG675" i="2"/>
  <c r="AQ675" i="2"/>
  <c r="AY675" i="2"/>
  <c r="AY571" i="2"/>
  <c r="BG571" i="2"/>
  <c r="AQ571" i="2"/>
  <c r="AY459" i="2"/>
  <c r="BG459" i="2"/>
  <c r="AQ459" i="2"/>
  <c r="AY355" i="2"/>
  <c r="BG355" i="2"/>
  <c r="AQ355" i="2"/>
  <c r="AQ266" i="2"/>
  <c r="AY266" i="2"/>
  <c r="BG266" i="2"/>
  <c r="AY153" i="2"/>
  <c r="BG153" i="2"/>
  <c r="AQ153" i="2"/>
  <c r="BG1336" i="2"/>
  <c r="AY1336" i="2"/>
  <c r="AQ1336" i="2"/>
  <c r="AY1216" i="2"/>
  <c r="AQ1216" i="2"/>
  <c r="BG1216" i="2"/>
  <c r="AY1101" i="2"/>
  <c r="BG1101" i="2"/>
  <c r="AQ1101" i="2"/>
  <c r="AY957" i="2"/>
  <c r="AQ957" i="2"/>
  <c r="BG957" i="2"/>
  <c r="AQ797" i="2"/>
  <c r="AY797" i="2"/>
  <c r="BG797" i="2"/>
  <c r="AQ608" i="2"/>
  <c r="AY608" i="2"/>
  <c r="BG608" i="2"/>
  <c r="AQ440" i="2"/>
  <c r="AY440" i="2"/>
  <c r="BG440" i="2"/>
  <c r="AY27" i="2"/>
  <c r="BG27" i="2"/>
  <c r="AQ27" i="2"/>
  <c r="AY109" i="2"/>
  <c r="BG109" i="2"/>
  <c r="AQ109" i="2"/>
  <c r="BG197" i="2"/>
  <c r="AQ197" i="2"/>
  <c r="AY197" i="2"/>
  <c r="BG1348" i="2"/>
  <c r="AQ1348" i="2"/>
  <c r="AY1348" i="2"/>
  <c r="AQ1284" i="2"/>
  <c r="AY1284" i="2"/>
  <c r="BG1284" i="2"/>
  <c r="AY1212" i="2"/>
  <c r="BG1212" i="2"/>
  <c r="AQ1212" i="2"/>
  <c r="AY1137" i="2"/>
  <c r="AQ1137" i="2"/>
  <c r="BG1137" i="2"/>
  <c r="AQ1057" i="2"/>
  <c r="BG1057" i="2"/>
  <c r="AY1057" i="2"/>
  <c r="AQ977" i="2"/>
  <c r="BG977" i="2"/>
  <c r="AY977" i="2"/>
  <c r="AQ905" i="2"/>
  <c r="AY905" i="2"/>
  <c r="BG905" i="2"/>
  <c r="AQ841" i="2"/>
  <c r="AY841" i="2"/>
  <c r="BG841" i="2"/>
  <c r="AQ761" i="2"/>
  <c r="AY761" i="2"/>
  <c r="BG761" i="2"/>
  <c r="AY676" i="2"/>
  <c r="AQ676" i="2"/>
  <c r="BG676" i="2"/>
  <c r="BG596" i="2"/>
  <c r="AQ596" i="2"/>
  <c r="AY596" i="2"/>
  <c r="BG508" i="2"/>
  <c r="AQ508" i="2"/>
  <c r="AY508" i="2"/>
  <c r="AY428" i="2"/>
  <c r="BG428" i="2"/>
  <c r="AQ428" i="2"/>
  <c r="AQ332" i="2"/>
  <c r="AY332" i="2"/>
  <c r="BG332" i="2"/>
  <c r="AQ12" i="2"/>
  <c r="AY12" i="2"/>
  <c r="BG12" i="2"/>
  <c r="AY84" i="2"/>
  <c r="AQ84" i="2"/>
  <c r="BG84" i="2"/>
  <c r="BG166" i="2"/>
  <c r="AQ166" i="2"/>
  <c r="AY166" i="2"/>
  <c r="BG247" i="2"/>
  <c r="AQ247" i="2"/>
  <c r="AY247" i="2"/>
  <c r="AQ1307" i="2"/>
  <c r="AY1307" i="2"/>
  <c r="BG1307" i="2"/>
  <c r="AQ1227" i="2"/>
  <c r="AY1227" i="2"/>
  <c r="BG1227" i="2"/>
  <c r="AQ1160" i="2"/>
  <c r="AY1160" i="2"/>
  <c r="BG1160" i="2"/>
  <c r="BG1080" i="2"/>
  <c r="AQ1080" i="2"/>
  <c r="AY1080" i="2"/>
  <c r="AY1016" i="2"/>
  <c r="AQ1016" i="2"/>
  <c r="BG1016" i="2"/>
  <c r="BG944" i="2"/>
  <c r="AY944" i="2"/>
  <c r="AQ944" i="2"/>
  <c r="AY880" i="2"/>
  <c r="BG880" i="2"/>
  <c r="AQ880" i="2"/>
  <c r="BG800" i="2"/>
  <c r="AQ800" i="2"/>
  <c r="AY800" i="2"/>
  <c r="AQ723" i="2"/>
  <c r="AY723" i="2"/>
  <c r="BG723" i="2"/>
  <c r="AY635" i="2"/>
  <c r="BG635" i="2"/>
  <c r="AQ635" i="2"/>
  <c r="BG563" i="2"/>
  <c r="AQ563" i="2"/>
  <c r="AY563" i="2"/>
  <c r="AY483" i="2"/>
  <c r="AQ483" i="2"/>
  <c r="BG483" i="2"/>
  <c r="BG403" i="2"/>
  <c r="AQ403" i="2"/>
  <c r="AY403" i="2"/>
  <c r="AQ323" i="2"/>
  <c r="AY323" i="2"/>
  <c r="BG323" i="2"/>
  <c r="AQ23" i="2"/>
  <c r="AY23" i="2"/>
  <c r="BG23" i="2"/>
  <c r="AQ63" i="2"/>
  <c r="AY63" i="2"/>
  <c r="BG63" i="2"/>
  <c r="AQ105" i="2"/>
  <c r="AY105" i="2"/>
  <c r="BG105" i="2"/>
  <c r="AY145" i="2"/>
  <c r="BG145" i="2"/>
  <c r="AQ145" i="2"/>
  <c r="AQ193" i="2"/>
  <c r="AY193" i="2"/>
  <c r="BG193" i="2"/>
  <c r="AQ233" i="2"/>
  <c r="AY233" i="2"/>
  <c r="BG233" i="2"/>
  <c r="AQ1344" i="2"/>
  <c r="AY1344" i="2"/>
  <c r="BG1344" i="2"/>
  <c r="AQ1296" i="2"/>
  <c r="BG1296" i="2"/>
  <c r="AY1296" i="2"/>
  <c r="AQ1256" i="2"/>
  <c r="BG1256" i="2"/>
  <c r="AY1256" i="2"/>
  <c r="AQ1208" i="2"/>
  <c r="BG1208" i="2"/>
  <c r="AY1208" i="2"/>
  <c r="AY1173" i="2"/>
  <c r="BG1173" i="2"/>
  <c r="AQ1173" i="2"/>
  <c r="AQ1125" i="2"/>
  <c r="BG1125" i="2"/>
  <c r="AY1125" i="2"/>
  <c r="BG1085" i="2"/>
  <c r="AY1085" i="2"/>
  <c r="AQ1085" i="2"/>
  <c r="AQ1045" i="2"/>
  <c r="BG1045" i="2"/>
  <c r="AY1045" i="2"/>
  <c r="AY1005" i="2"/>
  <c r="AQ1005" i="2"/>
  <c r="BG1005" i="2"/>
  <c r="AQ965" i="2"/>
  <c r="BG965" i="2"/>
  <c r="AY965" i="2"/>
  <c r="AY925" i="2"/>
  <c r="AQ925" i="2"/>
  <c r="BG925" i="2"/>
  <c r="BG877" i="2"/>
  <c r="AQ877" i="2"/>
  <c r="AY877" i="2"/>
  <c r="AQ837" i="2"/>
  <c r="AY837" i="2"/>
  <c r="BG837" i="2"/>
  <c r="AY805" i="2"/>
  <c r="BG805" i="2"/>
  <c r="AQ805" i="2"/>
  <c r="AY765" i="2"/>
  <c r="AQ765" i="2"/>
  <c r="BG765" i="2"/>
  <c r="AQ728" i="2"/>
  <c r="BG728" i="2"/>
  <c r="AY728" i="2"/>
  <c r="AQ680" i="2"/>
  <c r="BG680" i="2"/>
  <c r="AY680" i="2"/>
  <c r="BG640" i="2"/>
  <c r="AQ640" i="2"/>
  <c r="AY640" i="2"/>
  <c r="BG600" i="2"/>
  <c r="AQ600" i="2"/>
  <c r="AY600" i="2"/>
  <c r="AQ560" i="2"/>
  <c r="AY560" i="2"/>
  <c r="BG560" i="2"/>
  <c r="AQ520" i="2"/>
  <c r="BG520" i="2"/>
  <c r="AY520" i="2"/>
  <c r="AY480" i="2"/>
  <c r="BG480" i="2"/>
  <c r="AQ480" i="2"/>
  <c r="AQ448" i="2"/>
  <c r="AY448" i="2"/>
  <c r="BG448" i="2"/>
  <c r="AY408" i="2"/>
  <c r="BG408" i="2"/>
  <c r="AQ408" i="2"/>
  <c r="AQ368" i="2"/>
  <c r="BG368" i="2"/>
  <c r="AY368" i="2"/>
  <c r="AQ336" i="2"/>
  <c r="AY336" i="2"/>
  <c r="BG336" i="2"/>
  <c r="AQ295" i="2"/>
  <c r="AY295" i="2"/>
  <c r="BG295" i="2"/>
  <c r="AQ16" i="2"/>
  <c r="AY16" i="2"/>
  <c r="BG16" i="2"/>
  <c r="AQ48" i="2"/>
  <c r="AY48" i="2"/>
  <c r="BG48" i="2"/>
  <c r="AY80" i="2"/>
  <c r="BG80" i="2"/>
  <c r="AQ80" i="2"/>
  <c r="BG114" i="2"/>
  <c r="AQ114" i="2"/>
  <c r="AY114" i="2"/>
  <c r="AQ146" i="2"/>
  <c r="AY146" i="2"/>
  <c r="BG146" i="2"/>
  <c r="BG178" i="2"/>
  <c r="AQ178" i="2"/>
  <c r="AY178" i="2"/>
  <c r="AY210" i="2"/>
  <c r="BG210" i="2"/>
  <c r="AQ210" i="2"/>
  <c r="AQ243" i="2"/>
  <c r="AY243" i="2"/>
  <c r="BG243" i="2"/>
  <c r="AQ1343" i="2"/>
  <c r="AY1343" i="2"/>
  <c r="BG1343" i="2"/>
  <c r="AY1311" i="2"/>
  <c r="BG1311" i="2"/>
  <c r="AQ1311" i="2"/>
  <c r="AQ1279" i="2"/>
  <c r="AY1279" i="2"/>
  <c r="BG1279" i="2"/>
  <c r="BG1247" i="2"/>
  <c r="AQ1247" i="2"/>
  <c r="AY1247" i="2"/>
  <c r="AQ1215" i="2"/>
  <c r="AY1215" i="2"/>
  <c r="BG1215" i="2"/>
  <c r="AQ1183" i="2"/>
  <c r="AY1183" i="2"/>
  <c r="BG1183" i="2"/>
  <c r="BG1156" i="2"/>
  <c r="AQ1156" i="2"/>
  <c r="AY1156" i="2"/>
  <c r="BG1124" i="2"/>
  <c r="AQ1124" i="2"/>
  <c r="AY1124" i="2"/>
  <c r="AQ1092" i="2"/>
  <c r="AY1092" i="2"/>
  <c r="BG1092" i="2"/>
  <c r="AY1060" i="2"/>
  <c r="BG1060" i="2"/>
  <c r="AQ1060" i="2"/>
  <c r="AY1028" i="2"/>
  <c r="AQ1028" i="2"/>
  <c r="BG1028" i="2"/>
  <c r="AY996" i="2"/>
  <c r="AQ996" i="2"/>
  <c r="BG996" i="2"/>
  <c r="AY964" i="2"/>
  <c r="AQ964" i="2"/>
  <c r="BG964" i="2"/>
  <c r="AY932" i="2"/>
  <c r="AQ932" i="2"/>
  <c r="BG932" i="2"/>
  <c r="AY900" i="2"/>
  <c r="BG900" i="2"/>
  <c r="AQ900" i="2"/>
  <c r="AQ868" i="2"/>
  <c r="AY868" i="2"/>
  <c r="BG868" i="2"/>
  <c r="AY836" i="2"/>
  <c r="BG836" i="2"/>
  <c r="AQ836" i="2"/>
  <c r="BG804" i="2"/>
  <c r="AQ804" i="2"/>
  <c r="AY804" i="2"/>
  <c r="BG772" i="2"/>
  <c r="AQ772" i="2"/>
  <c r="AY772" i="2"/>
  <c r="AQ711" i="2"/>
  <c r="AY711" i="2"/>
  <c r="BG711" i="2"/>
  <c r="AY671" i="2"/>
  <c r="BG671" i="2"/>
  <c r="AQ671" i="2"/>
  <c r="AY639" i="2"/>
  <c r="BG639" i="2"/>
  <c r="AQ639" i="2"/>
  <c r="AY607" i="2"/>
  <c r="BG607" i="2"/>
  <c r="AQ607" i="2"/>
  <c r="BG575" i="2"/>
  <c r="AY575" i="2"/>
  <c r="AQ575" i="2"/>
  <c r="AQ543" i="2"/>
  <c r="AY543" i="2"/>
  <c r="BG543" i="2"/>
  <c r="BG511" i="2"/>
  <c r="AQ511" i="2"/>
  <c r="AY511" i="2"/>
  <c r="AY479" i="2"/>
  <c r="AQ479" i="2"/>
  <c r="BG479" i="2"/>
  <c r="AY447" i="2"/>
  <c r="BG447" i="2"/>
  <c r="AQ447" i="2"/>
  <c r="BG415" i="2"/>
  <c r="AQ415" i="2"/>
  <c r="AY415" i="2"/>
  <c r="BG383" i="2"/>
  <c r="AQ383" i="2"/>
  <c r="AY383" i="2"/>
  <c r="AQ351" i="2"/>
  <c r="AY351" i="2"/>
  <c r="BG351" i="2"/>
  <c r="AQ319" i="2"/>
  <c r="AY319" i="2"/>
  <c r="BG319" i="2"/>
  <c r="AY286" i="2"/>
  <c r="BG286" i="2"/>
  <c r="AQ286" i="2"/>
  <c r="AQ13" i="2"/>
  <c r="AY13" i="2"/>
  <c r="BG13" i="2"/>
  <c r="AQ29" i="2"/>
  <c r="AY29" i="2"/>
  <c r="BG29" i="2"/>
  <c r="AQ45" i="2"/>
  <c r="AY45" i="2"/>
  <c r="BG45" i="2"/>
  <c r="AY61" i="2"/>
  <c r="BG61" i="2"/>
  <c r="AQ61" i="2"/>
  <c r="AQ77" i="2"/>
  <c r="AY77" i="2"/>
  <c r="BG77" i="2"/>
  <c r="BG95" i="2"/>
  <c r="AQ95" i="2"/>
  <c r="AY95" i="2"/>
  <c r="AY111" i="2"/>
  <c r="BG111" i="2"/>
  <c r="AQ111" i="2"/>
  <c r="AQ127" i="2"/>
  <c r="AY127" i="2"/>
  <c r="BG127" i="2"/>
  <c r="AQ143" i="2"/>
  <c r="AY143" i="2"/>
  <c r="BG143" i="2"/>
  <c r="BG159" i="2"/>
  <c r="AQ159" i="2"/>
  <c r="AY159" i="2"/>
  <c r="BG175" i="2"/>
  <c r="AQ175" i="2"/>
  <c r="AY175" i="2"/>
  <c r="AQ191" i="2"/>
  <c r="AY191" i="2"/>
  <c r="BG191" i="2"/>
  <c r="AQ207" i="2"/>
  <c r="AY207" i="2"/>
  <c r="BG207" i="2"/>
  <c r="AQ223" i="2"/>
  <c r="AY223" i="2"/>
  <c r="BG223" i="2"/>
  <c r="BG240" i="2"/>
  <c r="AQ240" i="2"/>
  <c r="AY240" i="2"/>
  <c r="BG1362" i="2"/>
  <c r="AQ1362" i="2"/>
  <c r="AY1362" i="2"/>
  <c r="AQ1346" i="2"/>
  <c r="AY1346" i="2"/>
  <c r="BG1346" i="2"/>
  <c r="AQ1330" i="2"/>
  <c r="AY1330" i="2"/>
  <c r="BG1330" i="2"/>
  <c r="AQ1314" i="2"/>
  <c r="AY1314" i="2"/>
  <c r="BG1314" i="2"/>
  <c r="BG1298" i="2"/>
  <c r="AY1298" i="2"/>
  <c r="AQ1298" i="2"/>
  <c r="AQ1282" i="2"/>
  <c r="BG1282" i="2"/>
  <c r="AY1282" i="2"/>
  <c r="AQ1266" i="2"/>
  <c r="BG1266" i="2"/>
  <c r="AY1266" i="2"/>
  <c r="AQ1250" i="2"/>
  <c r="AY1250" i="2"/>
  <c r="BG1250" i="2"/>
  <c r="AY1234" i="2"/>
  <c r="BG1234" i="2"/>
  <c r="AQ1234" i="2"/>
  <c r="AY1218" i="2"/>
  <c r="BG1218" i="2"/>
  <c r="AQ1218" i="2"/>
  <c r="AY1202" i="2"/>
  <c r="BG1202" i="2"/>
  <c r="AQ1202" i="2"/>
  <c r="AQ1186" i="2"/>
  <c r="AY1186" i="2"/>
  <c r="BG1186" i="2"/>
  <c r="AQ1175" i="2"/>
  <c r="AY1175" i="2"/>
  <c r="BG1175" i="2"/>
  <c r="AQ1159" i="2"/>
  <c r="BG1159" i="2"/>
  <c r="AY1159" i="2"/>
  <c r="AY1143" i="2"/>
  <c r="BG1143" i="2"/>
  <c r="AQ1143" i="2"/>
  <c r="AY1127" i="2"/>
  <c r="BG1127" i="2"/>
  <c r="AQ1127" i="2"/>
  <c r="AY1111" i="2"/>
  <c r="BG1111" i="2"/>
  <c r="AQ1111" i="2"/>
  <c r="BG1095" i="2"/>
  <c r="AY1095" i="2"/>
  <c r="AQ1095" i="2"/>
  <c r="AQ1079" i="2"/>
  <c r="AY1079" i="2"/>
  <c r="BG1079" i="2"/>
  <c r="BG1063" i="2"/>
  <c r="AY1063" i="2"/>
  <c r="AQ1063" i="2"/>
  <c r="BG1047" i="2"/>
  <c r="AY1047" i="2"/>
  <c r="AQ1047" i="2"/>
  <c r="BG1031" i="2"/>
  <c r="AQ1031" i="2"/>
  <c r="AY1031" i="2"/>
  <c r="BG1015" i="2"/>
  <c r="AQ1015" i="2"/>
  <c r="AY1015" i="2"/>
  <c r="BG999" i="2"/>
  <c r="AQ999" i="2"/>
  <c r="AY999" i="2"/>
  <c r="BG983" i="2"/>
  <c r="AQ983" i="2"/>
  <c r="AY983" i="2"/>
  <c r="BG967" i="2"/>
  <c r="AQ967" i="2"/>
  <c r="AY967" i="2"/>
  <c r="BG951" i="2"/>
  <c r="AQ951" i="2"/>
  <c r="AY951" i="2"/>
  <c r="BG935" i="2"/>
  <c r="AQ935" i="2"/>
  <c r="AY935" i="2"/>
  <c r="AY919" i="2"/>
  <c r="BG919" i="2"/>
  <c r="AQ919" i="2"/>
  <c r="AQ903" i="2"/>
  <c r="AY903" i="2"/>
  <c r="BG903" i="2"/>
  <c r="BG887" i="2"/>
  <c r="AQ887" i="2"/>
  <c r="AY887" i="2"/>
  <c r="AY871" i="2"/>
  <c r="BG871" i="2"/>
  <c r="AQ871" i="2"/>
  <c r="AY855" i="2"/>
  <c r="BG855" i="2"/>
  <c r="AQ855" i="2"/>
  <c r="AQ839" i="2"/>
  <c r="AY839" i="2"/>
  <c r="BG839" i="2"/>
  <c r="BG823" i="2"/>
  <c r="AQ823" i="2"/>
  <c r="AY823" i="2"/>
  <c r="BG807" i="2"/>
  <c r="AQ807" i="2"/>
  <c r="AY807" i="2"/>
  <c r="AY791" i="2"/>
  <c r="BG791" i="2"/>
  <c r="AQ791" i="2"/>
  <c r="BG775" i="2"/>
  <c r="AQ775" i="2"/>
  <c r="AY775" i="2"/>
  <c r="AY759" i="2"/>
  <c r="BG759" i="2"/>
  <c r="AQ759" i="2"/>
  <c r="AQ743" i="2"/>
  <c r="AY743" i="2"/>
  <c r="BG743" i="2"/>
  <c r="AY730" i="2"/>
  <c r="AQ730" i="2"/>
  <c r="BG730" i="2"/>
  <c r="AQ714" i="2"/>
  <c r="AY714" i="2"/>
  <c r="BG714" i="2"/>
  <c r="BG690" i="2"/>
  <c r="AY690" i="2"/>
  <c r="AQ690" i="2"/>
  <c r="AY674" i="2"/>
  <c r="BG674" i="2"/>
  <c r="AQ674" i="2"/>
  <c r="BG658" i="2"/>
  <c r="AY658" i="2"/>
  <c r="AQ658" i="2"/>
  <c r="AY642" i="2"/>
  <c r="AQ642" i="2"/>
  <c r="BG642" i="2"/>
  <c r="AY626" i="2"/>
  <c r="AQ626" i="2"/>
  <c r="BG626" i="2"/>
  <c r="AY610" i="2"/>
  <c r="AQ610" i="2"/>
  <c r="BG610" i="2"/>
  <c r="AY594" i="2"/>
  <c r="AQ594" i="2"/>
  <c r="BG594" i="2"/>
  <c r="BG578" i="2"/>
  <c r="AQ578" i="2"/>
  <c r="AY578" i="2"/>
  <c r="AY562" i="2"/>
  <c r="BG562" i="2"/>
  <c r="AQ562" i="2"/>
  <c r="AQ546" i="2"/>
  <c r="AY546" i="2"/>
  <c r="BG546" i="2"/>
  <c r="AQ530" i="2"/>
  <c r="AY530" i="2"/>
  <c r="BG530" i="2"/>
  <c r="AQ514" i="2"/>
  <c r="AY514" i="2"/>
  <c r="BG514" i="2"/>
  <c r="AQ498" i="2"/>
  <c r="AY498" i="2"/>
  <c r="BG498" i="2"/>
  <c r="AQ482" i="2"/>
  <c r="BG482" i="2"/>
  <c r="AY482" i="2"/>
  <c r="AQ466" i="2"/>
  <c r="BG466" i="2"/>
  <c r="AY466" i="2"/>
  <c r="AY450" i="2"/>
  <c r="BG450" i="2"/>
  <c r="AQ450" i="2"/>
  <c r="BG434" i="2"/>
  <c r="AQ434" i="2"/>
  <c r="AY434" i="2"/>
  <c r="AQ418" i="2"/>
  <c r="AY418" i="2"/>
  <c r="BG418" i="2"/>
  <c r="AQ402" i="2"/>
  <c r="AY402" i="2"/>
  <c r="BG402" i="2"/>
  <c r="AQ386" i="2"/>
  <c r="AY386" i="2"/>
  <c r="BG386" i="2"/>
  <c r="AQ370" i="2"/>
  <c r="BG370" i="2"/>
  <c r="AY370" i="2"/>
  <c r="AY354" i="2"/>
  <c r="BG354" i="2"/>
  <c r="AQ354" i="2"/>
  <c r="AY338" i="2"/>
  <c r="AQ338" i="2"/>
  <c r="BG338" i="2"/>
  <c r="AY322" i="2"/>
  <c r="AQ322" i="2"/>
  <c r="BG322" i="2"/>
  <c r="AY306" i="2"/>
  <c r="AQ306" i="2"/>
  <c r="BG306" i="2"/>
  <c r="BG289" i="2"/>
  <c r="AQ289" i="2"/>
  <c r="AY289" i="2"/>
  <c r="AY273" i="2"/>
  <c r="BG273" i="2"/>
  <c r="AQ273" i="2"/>
  <c r="AA10" i="2"/>
  <c r="AB10" i="2" s="1" a="1"/>
  <c r="AB10" i="2" s="1"/>
  <c r="AI10" i="2"/>
  <c r="BG10" i="2"/>
  <c r="AQ10" i="2"/>
  <c r="AY10" i="2"/>
  <c r="AQ26" i="2"/>
  <c r="AY26" i="2"/>
  <c r="BG26" i="2"/>
  <c r="BG42" i="2"/>
  <c r="AQ42" i="2"/>
  <c r="AY42" i="2"/>
  <c r="BG58" i="2"/>
  <c r="AQ58" i="2"/>
  <c r="AY58" i="2"/>
  <c r="BG74" i="2"/>
  <c r="AQ74" i="2"/>
  <c r="AY74" i="2"/>
  <c r="AQ92" i="2"/>
  <c r="AY92" i="2"/>
  <c r="BG92" i="2"/>
  <c r="AQ108" i="2"/>
  <c r="AY108" i="2"/>
  <c r="BG108" i="2"/>
  <c r="AQ124" i="2"/>
  <c r="AY124" i="2"/>
  <c r="BG124" i="2"/>
  <c r="BG140" i="2"/>
  <c r="AQ140" i="2"/>
  <c r="AY140" i="2"/>
  <c r="AQ156" i="2"/>
  <c r="AY156" i="2"/>
  <c r="BG156" i="2"/>
  <c r="AY172" i="2"/>
  <c r="BG172" i="2"/>
  <c r="AQ172" i="2"/>
  <c r="AY188" i="2"/>
  <c r="BG188" i="2"/>
  <c r="AQ188" i="2"/>
  <c r="AQ204" i="2"/>
  <c r="AY204" i="2"/>
  <c r="BG204" i="2"/>
  <c r="AQ220" i="2"/>
  <c r="AY220" i="2"/>
  <c r="BG220" i="2"/>
  <c r="AY236" i="2"/>
  <c r="BG236" i="2"/>
  <c r="AQ236" i="2"/>
  <c r="BG255" i="2"/>
  <c r="AQ255" i="2"/>
  <c r="AY255" i="2"/>
  <c r="AY1349" i="2"/>
  <c r="BG1349" i="2"/>
  <c r="AQ1349" i="2"/>
  <c r="BG1333" i="2"/>
  <c r="AY1333" i="2"/>
  <c r="AQ1333" i="2"/>
  <c r="AY1317" i="2"/>
  <c r="BG1317" i="2"/>
  <c r="AQ1317" i="2"/>
  <c r="AQ1301" i="2"/>
  <c r="AY1301" i="2"/>
  <c r="BG1301" i="2"/>
  <c r="AQ1285" i="2"/>
  <c r="AY1285" i="2"/>
  <c r="BG1285" i="2"/>
  <c r="AY1269" i="2"/>
  <c r="AQ1269" i="2"/>
  <c r="BG1269" i="2"/>
  <c r="AQ1253" i="2"/>
  <c r="BG1253" i="2"/>
  <c r="AY1253" i="2"/>
  <c r="AQ1237" i="2"/>
  <c r="AY1237" i="2"/>
  <c r="BG1237" i="2"/>
  <c r="AQ1221" i="2"/>
  <c r="BG1221" i="2"/>
  <c r="AY1221" i="2"/>
  <c r="AQ1205" i="2"/>
  <c r="BG1205" i="2"/>
  <c r="AY1205" i="2"/>
  <c r="AQ1189" i="2"/>
  <c r="BG1189" i="2"/>
  <c r="AY1189" i="2"/>
  <c r="BG1162" i="2"/>
  <c r="AY1162" i="2"/>
  <c r="AQ1162" i="2"/>
  <c r="BG1146" i="2"/>
  <c r="AY1146" i="2"/>
  <c r="AQ1146" i="2"/>
  <c r="AQ1130" i="2"/>
  <c r="BG1130" i="2"/>
  <c r="AY1130" i="2"/>
  <c r="AQ1114" i="2"/>
  <c r="BG1114" i="2"/>
  <c r="AY1114" i="2"/>
  <c r="AQ1098" i="2"/>
  <c r="BG1098" i="2"/>
  <c r="AY1098" i="2"/>
  <c r="AQ1082" i="2"/>
  <c r="AY1082" i="2"/>
  <c r="BG1082" i="2"/>
  <c r="AQ1066" i="2"/>
  <c r="AY1066" i="2"/>
  <c r="BG1066" i="2"/>
  <c r="AQ1050" i="2"/>
  <c r="AY1050" i="2"/>
  <c r="BG1050" i="2"/>
  <c r="AQ1034" i="2"/>
  <c r="BG1034" i="2"/>
  <c r="AY1034" i="2"/>
  <c r="AQ1018" i="2"/>
  <c r="AY1018" i="2"/>
  <c r="BG1018" i="2"/>
  <c r="AQ1002" i="2"/>
  <c r="AY1002" i="2"/>
  <c r="BG1002" i="2"/>
  <c r="AQ986" i="2"/>
  <c r="AY986" i="2"/>
  <c r="BG986" i="2"/>
  <c r="AQ970" i="2"/>
  <c r="AY970" i="2"/>
  <c r="BG970" i="2"/>
  <c r="AQ954" i="2"/>
  <c r="AY954" i="2"/>
  <c r="BG954" i="2"/>
  <c r="AQ938" i="2"/>
  <c r="AY938" i="2"/>
  <c r="BG938" i="2"/>
  <c r="AQ922" i="2"/>
  <c r="AY922" i="2"/>
  <c r="BG922" i="2"/>
  <c r="BG906" i="2"/>
  <c r="AQ906" i="2"/>
  <c r="AY906" i="2"/>
  <c r="AY890" i="2"/>
  <c r="BG890" i="2"/>
  <c r="AQ890" i="2"/>
  <c r="AQ874" i="2"/>
  <c r="AY874" i="2"/>
  <c r="BG874" i="2"/>
  <c r="BG858" i="2"/>
  <c r="AQ858" i="2"/>
  <c r="AY858" i="2"/>
  <c r="BG842" i="2"/>
  <c r="AQ842" i="2"/>
  <c r="AY842" i="2"/>
  <c r="AY826" i="2"/>
  <c r="BG826" i="2"/>
  <c r="AQ826" i="2"/>
  <c r="AQ810" i="2"/>
  <c r="AY810" i="2"/>
  <c r="BG810" i="2"/>
  <c r="AQ794" i="2"/>
  <c r="AY794" i="2"/>
  <c r="BG794" i="2"/>
  <c r="AQ778" i="2"/>
  <c r="AY778" i="2"/>
  <c r="BG778" i="2"/>
  <c r="AQ762" i="2"/>
  <c r="AY762" i="2"/>
  <c r="BG762" i="2"/>
  <c r="AQ746" i="2"/>
  <c r="AY746" i="2"/>
  <c r="BG746" i="2"/>
  <c r="BG733" i="2"/>
  <c r="AQ733" i="2"/>
  <c r="AY733" i="2"/>
  <c r="AY717" i="2"/>
  <c r="AQ717" i="2"/>
  <c r="BG717" i="2"/>
  <c r="BG693" i="2"/>
  <c r="AQ693" i="2"/>
  <c r="AY693" i="2"/>
  <c r="BG677" i="2"/>
  <c r="AY677" i="2"/>
  <c r="AQ677" i="2"/>
  <c r="AQ661" i="2"/>
  <c r="BG661" i="2"/>
  <c r="AY661" i="2"/>
  <c r="AQ645" i="2"/>
  <c r="BG645" i="2"/>
  <c r="AY645" i="2"/>
  <c r="BG629" i="2"/>
  <c r="AY629" i="2"/>
  <c r="AQ629" i="2"/>
  <c r="BG613" i="2"/>
  <c r="AY613" i="2"/>
  <c r="AQ613" i="2"/>
  <c r="AY597" i="2"/>
  <c r="AQ597" i="2"/>
  <c r="BG597" i="2"/>
  <c r="BG581" i="2"/>
  <c r="AY581" i="2"/>
  <c r="AQ581" i="2"/>
  <c r="AQ565" i="2"/>
  <c r="BG565" i="2"/>
  <c r="AY565" i="2"/>
  <c r="BG549" i="2"/>
  <c r="AQ549" i="2"/>
  <c r="AY549" i="2"/>
  <c r="BG533" i="2"/>
  <c r="AY533" i="2"/>
  <c r="AQ533" i="2"/>
  <c r="AY517" i="2"/>
  <c r="BG517" i="2"/>
  <c r="AQ517" i="2"/>
  <c r="AQ501" i="2"/>
  <c r="AY501" i="2"/>
  <c r="BG501" i="2"/>
  <c r="AQ485" i="2"/>
  <c r="AY485" i="2"/>
  <c r="BG485" i="2"/>
  <c r="AQ469" i="2"/>
  <c r="AY469" i="2"/>
  <c r="BG469" i="2"/>
  <c r="AQ453" i="2"/>
  <c r="AY453" i="2"/>
  <c r="BG453" i="2"/>
  <c r="BG437" i="2"/>
  <c r="AQ437" i="2"/>
  <c r="AY437" i="2"/>
  <c r="AQ421" i="2"/>
  <c r="AY421" i="2"/>
  <c r="BG421" i="2"/>
  <c r="AQ405" i="2"/>
  <c r="AY405" i="2"/>
  <c r="BG405" i="2"/>
  <c r="AQ389" i="2"/>
  <c r="AY389" i="2"/>
  <c r="BG389" i="2"/>
  <c r="AY373" i="2"/>
  <c r="BG373" i="2"/>
  <c r="AQ373" i="2"/>
  <c r="AY357" i="2"/>
  <c r="AQ357" i="2"/>
  <c r="BG357" i="2"/>
  <c r="BG341" i="2"/>
  <c r="AQ341" i="2"/>
  <c r="AY341" i="2"/>
  <c r="BG325" i="2"/>
  <c r="AQ325" i="2"/>
  <c r="AY325" i="2"/>
  <c r="BG309" i="2"/>
  <c r="AQ309" i="2"/>
  <c r="AY309" i="2"/>
  <c r="AQ292" i="2"/>
  <c r="AY292" i="2"/>
  <c r="BG292" i="2"/>
  <c r="AQ276" i="2"/>
  <c r="AY276" i="2"/>
  <c r="BG276" i="2"/>
  <c r="AY260" i="2"/>
  <c r="BG260" i="2"/>
  <c r="AQ260" i="2"/>
  <c r="AY101" i="2"/>
  <c r="BG101" i="2"/>
  <c r="AQ101" i="2"/>
  <c r="AQ205" i="2"/>
  <c r="AY205" i="2"/>
  <c r="BG205" i="2"/>
  <c r="AQ1300" i="2"/>
  <c r="BG1300" i="2"/>
  <c r="AY1300" i="2"/>
  <c r="AQ1188" i="2"/>
  <c r="BG1188" i="2"/>
  <c r="AY1188" i="2"/>
  <c r="AY1089" i="2"/>
  <c r="AQ1089" i="2"/>
  <c r="BG1089" i="2"/>
  <c r="AQ993" i="2"/>
  <c r="BG993" i="2"/>
  <c r="AY993" i="2"/>
  <c r="AQ889" i="2"/>
  <c r="AY889" i="2"/>
  <c r="BG889" i="2"/>
  <c r="AQ785" i="2"/>
  <c r="AY785" i="2"/>
  <c r="BG785" i="2"/>
  <c r="AQ660" i="2"/>
  <c r="AY660" i="2"/>
  <c r="BG660" i="2"/>
  <c r="AY564" i="2"/>
  <c r="BG564" i="2"/>
  <c r="AQ564" i="2"/>
  <c r="AQ460" i="2"/>
  <c r="AY460" i="2"/>
  <c r="BG460" i="2"/>
  <c r="AQ364" i="2"/>
  <c r="AY364" i="2"/>
  <c r="BG364" i="2"/>
  <c r="AQ275" i="2"/>
  <c r="AY275" i="2"/>
  <c r="BG275" i="2"/>
  <c r="AQ110" i="2"/>
  <c r="AY110" i="2"/>
  <c r="BG110" i="2"/>
  <c r="AY214" i="2"/>
  <c r="BG214" i="2"/>
  <c r="AQ214" i="2"/>
  <c r="AQ1291" i="2"/>
  <c r="AY1291" i="2"/>
  <c r="BG1291" i="2"/>
  <c r="BG1179" i="2"/>
  <c r="AQ1179" i="2"/>
  <c r="AY1179" i="2"/>
  <c r="BG1072" i="2"/>
  <c r="AQ1072" i="2"/>
  <c r="AY1072" i="2"/>
  <c r="AY952" i="2"/>
  <c r="AQ952" i="2"/>
  <c r="BG952" i="2"/>
  <c r="AY840" i="2"/>
  <c r="BG840" i="2"/>
  <c r="AQ840" i="2"/>
  <c r="AY731" i="2"/>
  <c r="AQ731" i="2"/>
  <c r="BG731" i="2"/>
  <c r="AY611" i="2"/>
  <c r="BG611" i="2"/>
  <c r="AQ611" i="2"/>
  <c r="AQ507" i="2"/>
  <c r="AY507" i="2"/>
  <c r="BG507" i="2"/>
  <c r="BG395" i="2"/>
  <c r="AQ395" i="2"/>
  <c r="AY395" i="2"/>
  <c r="AY290" i="2"/>
  <c r="BG290" i="2"/>
  <c r="AQ290" i="2"/>
  <c r="AQ59" i="2"/>
  <c r="AY59" i="2"/>
  <c r="BG59" i="2"/>
  <c r="AQ165" i="2"/>
  <c r="BG165" i="2"/>
  <c r="AY165" i="2"/>
  <c r="BG1324" i="2"/>
  <c r="AQ1324" i="2"/>
  <c r="AY1324" i="2"/>
  <c r="BG1204" i="2"/>
  <c r="AQ1204" i="2"/>
  <c r="AY1204" i="2"/>
  <c r="AY1105" i="2"/>
  <c r="AQ1105" i="2"/>
  <c r="BG1105" i="2"/>
  <c r="AY985" i="2"/>
  <c r="AQ985" i="2"/>
  <c r="BG985" i="2"/>
  <c r="AY857" i="2"/>
  <c r="BG857" i="2"/>
  <c r="AQ857" i="2"/>
  <c r="AY745" i="2"/>
  <c r="AQ745" i="2"/>
  <c r="BG745" i="2"/>
  <c r="BG628" i="2"/>
  <c r="AQ628" i="2"/>
  <c r="AY628" i="2"/>
  <c r="AY524" i="2"/>
  <c r="BG524" i="2"/>
  <c r="AQ524" i="2"/>
  <c r="AY420" i="2"/>
  <c r="BG420" i="2"/>
  <c r="AQ420" i="2"/>
  <c r="AQ324" i="2"/>
  <c r="AY324" i="2"/>
  <c r="BG324" i="2"/>
  <c r="AQ60" i="2"/>
  <c r="AY60" i="2"/>
  <c r="BG60" i="2"/>
  <c r="AQ174" i="2"/>
  <c r="BG174" i="2"/>
  <c r="AY174" i="2"/>
  <c r="AQ1331" i="2"/>
  <c r="BG1331" i="2"/>
  <c r="AY1331" i="2"/>
  <c r="BG1219" i="2"/>
  <c r="AY1219" i="2"/>
  <c r="AQ1219" i="2"/>
  <c r="AQ1112" i="2"/>
  <c r="AY1112" i="2"/>
  <c r="BG1112" i="2"/>
  <c r="BG992" i="2"/>
  <c r="AY992" i="2"/>
  <c r="AQ992" i="2"/>
  <c r="AQ872" i="2"/>
  <c r="AY872" i="2"/>
  <c r="BG872" i="2"/>
  <c r="AQ768" i="2"/>
  <c r="AY768" i="2"/>
  <c r="BG768" i="2"/>
  <c r="AY651" i="2"/>
  <c r="BG651" i="2"/>
  <c r="AQ651" i="2"/>
  <c r="AY539" i="2"/>
  <c r="BG539" i="2"/>
  <c r="AQ539" i="2"/>
  <c r="AQ435" i="2"/>
  <c r="AY435" i="2"/>
  <c r="BG435" i="2"/>
  <c r="AY331" i="2"/>
  <c r="BG331" i="2"/>
  <c r="AQ331" i="2"/>
  <c r="AY39" i="2"/>
  <c r="BG39" i="2"/>
  <c r="AQ39" i="2"/>
  <c r="AY185" i="2"/>
  <c r="BG185" i="2"/>
  <c r="AQ185" i="2"/>
  <c r="BG1304" i="2"/>
  <c r="AQ1304" i="2"/>
  <c r="AY1304" i="2"/>
  <c r="AY1184" i="2"/>
  <c r="BG1184" i="2"/>
  <c r="AQ1184" i="2"/>
  <c r="AY1069" i="2"/>
  <c r="AQ1069" i="2"/>
  <c r="BG1069" i="2"/>
  <c r="AQ917" i="2"/>
  <c r="AY917" i="2"/>
  <c r="BG917" i="2"/>
  <c r="AQ749" i="2"/>
  <c r="AY749" i="2"/>
  <c r="BG749" i="2"/>
  <c r="AY568" i="2"/>
  <c r="AQ568" i="2"/>
  <c r="BG568" i="2"/>
  <c r="AQ384" i="2"/>
  <c r="AY384" i="2"/>
  <c r="BG384" i="2"/>
  <c r="AY51" i="2"/>
  <c r="AQ51" i="2"/>
  <c r="BG51" i="2"/>
  <c r="AY133" i="2"/>
  <c r="BG133" i="2"/>
  <c r="AQ133" i="2"/>
  <c r="BG213" i="2"/>
  <c r="AQ213" i="2"/>
  <c r="AY213" i="2"/>
  <c r="AQ1340" i="2"/>
  <c r="BG1340" i="2"/>
  <c r="AY1340" i="2"/>
  <c r="AQ1268" i="2"/>
  <c r="BG1268" i="2"/>
  <c r="AY1268" i="2"/>
  <c r="AY1196" i="2"/>
  <c r="BG1196" i="2"/>
  <c r="AQ1196" i="2"/>
  <c r="AQ1113" i="2"/>
  <c r="BG1113" i="2"/>
  <c r="AY1113" i="2"/>
  <c r="AQ1041" i="2"/>
  <c r="BG1041" i="2"/>
  <c r="AY1041" i="2"/>
  <c r="AQ961" i="2"/>
  <c r="BG961" i="2"/>
  <c r="AY961" i="2"/>
  <c r="AQ897" i="2"/>
  <c r="AY897" i="2"/>
  <c r="BG897" i="2"/>
  <c r="AQ817" i="2"/>
  <c r="AY817" i="2"/>
  <c r="BG817" i="2"/>
  <c r="AY740" i="2"/>
  <c r="BG740" i="2"/>
  <c r="AQ740" i="2"/>
  <c r="AQ668" i="2"/>
  <c r="AY668" i="2"/>
  <c r="BG668" i="2"/>
  <c r="AQ580" i="2"/>
  <c r="BG580" i="2"/>
  <c r="AY580" i="2"/>
  <c r="AQ492" i="2"/>
  <c r="AY492" i="2"/>
  <c r="BG492" i="2"/>
  <c r="AY404" i="2"/>
  <c r="BG404" i="2"/>
  <c r="AQ404" i="2"/>
  <c r="AQ308" i="2"/>
  <c r="AY308" i="2"/>
  <c r="BG308" i="2"/>
  <c r="AQ36" i="2"/>
  <c r="AY36" i="2"/>
  <c r="BG36" i="2"/>
  <c r="BG102" i="2"/>
  <c r="AQ102" i="2"/>
  <c r="AY102" i="2"/>
  <c r="AQ182" i="2"/>
  <c r="AY182" i="2"/>
  <c r="BG182" i="2"/>
  <c r="AQ1355" i="2"/>
  <c r="AY1355" i="2"/>
  <c r="BG1355" i="2"/>
  <c r="AY1283" i="2"/>
  <c r="AQ1283" i="2"/>
  <c r="BG1283" i="2"/>
  <c r="BG1211" i="2"/>
  <c r="AQ1211" i="2"/>
  <c r="AY1211" i="2"/>
  <c r="AQ1144" i="2"/>
  <c r="AY1144" i="2"/>
  <c r="BG1144" i="2"/>
  <c r="AY1064" i="2"/>
  <c r="AQ1064" i="2"/>
  <c r="BG1064" i="2"/>
  <c r="AY1000" i="2"/>
  <c r="AQ1000" i="2"/>
  <c r="BG1000" i="2"/>
  <c r="BG928" i="2"/>
  <c r="AY928" i="2"/>
  <c r="AQ928" i="2"/>
  <c r="BG856" i="2"/>
  <c r="AQ856" i="2"/>
  <c r="AY856" i="2"/>
  <c r="AQ776" i="2"/>
  <c r="AY776" i="2"/>
  <c r="BG776" i="2"/>
  <c r="BG707" i="2"/>
  <c r="AQ707" i="2"/>
  <c r="AY707" i="2"/>
  <c r="AY627" i="2"/>
  <c r="BG627" i="2"/>
  <c r="AQ627" i="2"/>
  <c r="BG547" i="2"/>
  <c r="AY547" i="2"/>
  <c r="AQ547" i="2"/>
  <c r="AQ467" i="2"/>
  <c r="BG467" i="2"/>
  <c r="AY467" i="2"/>
  <c r="AQ379" i="2"/>
  <c r="BG379" i="2"/>
  <c r="AY379" i="2"/>
  <c r="AY298" i="2"/>
  <c r="BG298" i="2"/>
  <c r="AQ298" i="2"/>
  <c r="AY31" i="2"/>
  <c r="BG31" i="2"/>
  <c r="AQ31" i="2"/>
  <c r="AQ79" i="2"/>
  <c r="AY79" i="2"/>
  <c r="BG79" i="2"/>
  <c r="AQ121" i="2"/>
  <c r="AY121" i="2"/>
  <c r="BG121" i="2"/>
  <c r="AQ161" i="2"/>
  <c r="AY161" i="2"/>
  <c r="BG161" i="2"/>
  <c r="BG201" i="2"/>
  <c r="AQ201" i="2"/>
  <c r="AY201" i="2"/>
  <c r="AY242" i="2"/>
  <c r="BG242" i="2"/>
  <c r="AQ242" i="2"/>
  <c r="AQ1328" i="2"/>
  <c r="BG1328" i="2"/>
  <c r="AY1328" i="2"/>
  <c r="BG1288" i="2"/>
  <c r="AQ1288" i="2"/>
  <c r="AY1288" i="2"/>
  <c r="AQ1240" i="2"/>
  <c r="BG1240" i="2"/>
  <c r="AY1240" i="2"/>
  <c r="AQ1200" i="2"/>
  <c r="BG1200" i="2"/>
  <c r="AY1200" i="2"/>
  <c r="AY1165" i="2"/>
  <c r="BG1165" i="2"/>
  <c r="AQ1165" i="2"/>
  <c r="AY1117" i="2"/>
  <c r="AQ1117" i="2"/>
  <c r="BG1117" i="2"/>
  <c r="AQ1077" i="2"/>
  <c r="BG1077" i="2"/>
  <c r="AY1077" i="2"/>
  <c r="AQ1029" i="2"/>
  <c r="BG1029" i="2"/>
  <c r="AY1029" i="2"/>
  <c r="AY989" i="2"/>
  <c r="AQ989" i="2"/>
  <c r="BG989" i="2"/>
  <c r="AQ949" i="2"/>
  <c r="BG949" i="2"/>
  <c r="AY949" i="2"/>
  <c r="AQ909" i="2"/>
  <c r="AY909" i="2"/>
  <c r="BG909" i="2"/>
  <c r="AY869" i="2"/>
  <c r="BG869" i="2"/>
  <c r="AQ869" i="2"/>
  <c r="AQ829" i="2"/>
  <c r="AY829" i="2"/>
  <c r="BG829" i="2"/>
  <c r="AY789" i="2"/>
  <c r="BG789" i="2"/>
  <c r="AQ789" i="2"/>
  <c r="AQ757" i="2"/>
  <c r="AY757" i="2"/>
  <c r="BG757" i="2"/>
  <c r="AQ720" i="2"/>
  <c r="AY720" i="2"/>
  <c r="BG720" i="2"/>
  <c r="BG672" i="2"/>
  <c r="AQ672" i="2"/>
  <c r="AY672" i="2"/>
  <c r="BG632" i="2"/>
  <c r="AQ632" i="2"/>
  <c r="AY632" i="2"/>
  <c r="AQ592" i="2"/>
  <c r="AY592" i="2"/>
  <c r="BG592" i="2"/>
  <c r="BG552" i="2"/>
  <c r="AQ552" i="2"/>
  <c r="AY552" i="2"/>
  <c r="AQ512" i="2"/>
  <c r="BG512" i="2"/>
  <c r="AY512" i="2"/>
  <c r="AY472" i="2"/>
  <c r="BG472" i="2"/>
  <c r="AQ472" i="2"/>
  <c r="AY432" i="2"/>
  <c r="BG432" i="2"/>
  <c r="AQ432" i="2"/>
  <c r="AY400" i="2"/>
  <c r="BG400" i="2"/>
  <c r="AQ400" i="2"/>
  <c r="BG360" i="2"/>
  <c r="AQ360" i="2"/>
  <c r="AY360" i="2"/>
  <c r="AQ320" i="2"/>
  <c r="AY320" i="2"/>
  <c r="BG320" i="2"/>
  <c r="AQ287" i="2"/>
  <c r="AY287" i="2"/>
  <c r="BG287" i="2"/>
  <c r="AQ24" i="2"/>
  <c r="AY24" i="2"/>
  <c r="BG24" i="2"/>
  <c r="AY56" i="2"/>
  <c r="AQ56" i="2"/>
  <c r="BG56" i="2"/>
  <c r="BG88" i="2"/>
  <c r="AQ88" i="2"/>
  <c r="AY88" i="2"/>
  <c r="AQ122" i="2"/>
  <c r="AY122" i="2"/>
  <c r="BG122" i="2"/>
  <c r="BG154" i="2"/>
  <c r="AQ154" i="2"/>
  <c r="AY154" i="2"/>
  <c r="BG186" i="2"/>
  <c r="AQ186" i="2"/>
  <c r="AY186" i="2"/>
  <c r="AQ218" i="2"/>
  <c r="AY218" i="2"/>
  <c r="BG218" i="2"/>
  <c r="AY253" i="2"/>
  <c r="BG253" i="2"/>
  <c r="AQ253" i="2"/>
  <c r="AQ1335" i="2"/>
  <c r="AY1335" i="2"/>
  <c r="BG1335" i="2"/>
  <c r="AY1303" i="2"/>
  <c r="AQ1303" i="2"/>
  <c r="BG1303" i="2"/>
  <c r="BG1271" i="2"/>
  <c r="AQ1271" i="2"/>
  <c r="AY1271" i="2"/>
  <c r="BG1239" i="2"/>
  <c r="AQ1239" i="2"/>
  <c r="AY1239" i="2"/>
  <c r="AY1207" i="2"/>
  <c r="BG1207" i="2"/>
  <c r="AQ1207" i="2"/>
  <c r="AQ1148" i="2"/>
  <c r="AY1148" i="2"/>
  <c r="BG1148" i="2"/>
  <c r="AQ1116" i="2"/>
  <c r="AY1116" i="2"/>
  <c r="BG1116" i="2"/>
  <c r="AQ1084" i="2"/>
  <c r="BG1084" i="2"/>
  <c r="AY1084" i="2"/>
  <c r="AQ1052" i="2"/>
  <c r="BG1052" i="2"/>
  <c r="AY1052" i="2"/>
  <c r="AQ1020" i="2"/>
  <c r="BG1020" i="2"/>
  <c r="AY1020" i="2"/>
  <c r="AQ988" i="2"/>
  <c r="BG988" i="2"/>
  <c r="AY988" i="2"/>
  <c r="AQ956" i="2"/>
  <c r="BG956" i="2"/>
  <c r="AY956" i="2"/>
  <c r="AQ924" i="2"/>
  <c r="AY924" i="2"/>
  <c r="BG924" i="2"/>
  <c r="AY892" i="2"/>
  <c r="BG892" i="2"/>
  <c r="AQ892" i="2"/>
  <c r="AQ860" i="2"/>
  <c r="AY860" i="2"/>
  <c r="BG860" i="2"/>
  <c r="BG828" i="2"/>
  <c r="AQ828" i="2"/>
  <c r="AY828" i="2"/>
  <c r="AY796" i="2"/>
  <c r="BG796" i="2"/>
  <c r="AQ796" i="2"/>
  <c r="BG764" i="2"/>
  <c r="AY764" i="2"/>
  <c r="AQ764" i="2"/>
  <c r="BG735" i="2"/>
  <c r="AY735" i="2"/>
  <c r="AQ735" i="2"/>
  <c r="AY703" i="2"/>
  <c r="AQ703" i="2"/>
  <c r="BG703" i="2"/>
  <c r="AQ663" i="2"/>
  <c r="AY663" i="2"/>
  <c r="BG663" i="2"/>
  <c r="AQ631" i="2"/>
  <c r="AY631" i="2"/>
  <c r="BG631" i="2"/>
  <c r="AQ599" i="2"/>
  <c r="AY599" i="2"/>
  <c r="BG599" i="2"/>
  <c r="AQ567" i="2"/>
  <c r="AY567" i="2"/>
  <c r="BG567" i="2"/>
  <c r="AQ535" i="2"/>
  <c r="BG535" i="2"/>
  <c r="AY535" i="2"/>
  <c r="BG503" i="2"/>
  <c r="AQ503" i="2"/>
  <c r="AY503" i="2"/>
  <c r="BG471" i="2"/>
  <c r="AQ471" i="2"/>
  <c r="AY471" i="2"/>
  <c r="BG439" i="2"/>
  <c r="AQ439" i="2"/>
  <c r="AY439" i="2"/>
  <c r="BG407" i="2"/>
  <c r="AQ407" i="2"/>
  <c r="AY407" i="2"/>
  <c r="AQ375" i="2"/>
  <c r="AY375" i="2"/>
  <c r="BG375" i="2"/>
  <c r="AY343" i="2"/>
  <c r="BG343" i="2"/>
  <c r="AQ343" i="2"/>
  <c r="AY311" i="2"/>
  <c r="BG311" i="2"/>
  <c r="AQ311" i="2"/>
  <c r="AY278" i="2"/>
  <c r="BG278" i="2"/>
  <c r="AQ278" i="2"/>
  <c r="BG17" i="2"/>
  <c r="AQ17" i="2"/>
  <c r="AY17" i="2"/>
  <c r="AQ33" i="2"/>
  <c r="AY33" i="2"/>
  <c r="BG33" i="2"/>
  <c r="AY49" i="2"/>
  <c r="BG49" i="2"/>
  <c r="AQ49" i="2"/>
  <c r="BG65" i="2"/>
  <c r="AQ65" i="2"/>
  <c r="AY65" i="2"/>
  <c r="BG81" i="2"/>
  <c r="AQ81" i="2"/>
  <c r="AY81" i="2"/>
  <c r="AQ99" i="2"/>
  <c r="AY99" i="2"/>
  <c r="BG99" i="2"/>
  <c r="AY115" i="2"/>
  <c r="BG115" i="2"/>
  <c r="AQ115" i="2"/>
  <c r="AQ131" i="2"/>
  <c r="AY131" i="2"/>
  <c r="BG131" i="2"/>
  <c r="AY147" i="2"/>
  <c r="BG147" i="2"/>
  <c r="AQ147" i="2"/>
  <c r="AY163" i="2"/>
  <c r="BG163" i="2"/>
  <c r="AQ163" i="2"/>
  <c r="AQ179" i="2"/>
  <c r="AY179" i="2"/>
  <c r="BG179" i="2"/>
  <c r="AY195" i="2"/>
  <c r="BG195" i="2"/>
  <c r="AQ195" i="2"/>
  <c r="BG211" i="2"/>
  <c r="AQ211" i="2"/>
  <c r="AY211" i="2"/>
  <c r="AY227" i="2"/>
  <c r="BG227" i="2"/>
  <c r="AQ227" i="2"/>
  <c r="AQ244" i="2"/>
  <c r="AY244" i="2"/>
  <c r="BG244" i="2"/>
  <c r="AQ1358" i="2"/>
  <c r="AY1358" i="2"/>
  <c r="BG1358" i="2"/>
  <c r="AQ1342" i="2"/>
  <c r="BG1342" i="2"/>
  <c r="AY1342" i="2"/>
  <c r="AQ1326" i="2"/>
  <c r="AY1326" i="2"/>
  <c r="BG1326" i="2"/>
  <c r="AQ1310" i="2"/>
  <c r="AY1310" i="2"/>
  <c r="BG1310" i="2"/>
  <c r="AY1294" i="2"/>
  <c r="BG1294" i="2"/>
  <c r="AQ1294" i="2"/>
  <c r="AY1278" i="2"/>
  <c r="AQ1278" i="2"/>
  <c r="BG1278" i="2"/>
  <c r="AQ1262" i="2"/>
  <c r="BG1262" i="2"/>
  <c r="AY1262" i="2"/>
  <c r="AQ1246" i="2"/>
  <c r="AY1246" i="2"/>
  <c r="BG1246" i="2"/>
  <c r="AY1230" i="2"/>
  <c r="BG1230" i="2"/>
  <c r="AQ1230" i="2"/>
  <c r="AY1214" i="2"/>
  <c r="BG1214" i="2"/>
  <c r="AQ1214" i="2"/>
  <c r="AY1198" i="2"/>
  <c r="BG1198" i="2"/>
  <c r="AQ1198" i="2"/>
  <c r="AY1182" i="2"/>
  <c r="BG1182" i="2"/>
  <c r="AQ1182" i="2"/>
  <c r="AY1171" i="2"/>
  <c r="BG1171" i="2"/>
  <c r="AQ1171" i="2"/>
  <c r="AY1155" i="2"/>
  <c r="BG1155" i="2"/>
  <c r="AQ1155" i="2"/>
  <c r="AQ1139" i="2"/>
  <c r="AY1139" i="2"/>
  <c r="BG1139" i="2"/>
  <c r="AQ1123" i="2"/>
  <c r="BG1123" i="2"/>
  <c r="AY1123" i="2"/>
  <c r="AQ1107" i="2"/>
  <c r="BG1107" i="2"/>
  <c r="AY1107" i="2"/>
  <c r="AQ1091" i="2"/>
  <c r="AY1091" i="2"/>
  <c r="BG1091" i="2"/>
  <c r="AQ1075" i="2"/>
  <c r="AY1075" i="2"/>
  <c r="BG1075" i="2"/>
  <c r="AQ1059" i="2"/>
  <c r="AY1059" i="2"/>
  <c r="BG1059" i="2"/>
  <c r="AQ1043" i="2"/>
  <c r="AY1043" i="2"/>
  <c r="BG1043" i="2"/>
  <c r="BG1027" i="2"/>
  <c r="AQ1027" i="2"/>
  <c r="AY1027" i="2"/>
  <c r="BG1011" i="2"/>
  <c r="AQ1011" i="2"/>
  <c r="AY1011" i="2"/>
  <c r="BG995" i="2"/>
  <c r="AQ995" i="2"/>
  <c r="AY995" i="2"/>
  <c r="BG979" i="2"/>
  <c r="AQ979" i="2"/>
  <c r="AY979" i="2"/>
  <c r="BG963" i="2"/>
  <c r="AQ963" i="2"/>
  <c r="AY963" i="2"/>
  <c r="BG947" i="2"/>
  <c r="AQ947" i="2"/>
  <c r="AY947" i="2"/>
  <c r="BG931" i="2"/>
  <c r="AQ931" i="2"/>
  <c r="AY931" i="2"/>
  <c r="AY915" i="2"/>
  <c r="BG915" i="2"/>
  <c r="AQ915" i="2"/>
  <c r="AQ899" i="2"/>
  <c r="AY899" i="2"/>
  <c r="BG899" i="2"/>
  <c r="BG883" i="2"/>
  <c r="AQ883" i="2"/>
  <c r="AY883" i="2"/>
  <c r="BG867" i="2"/>
  <c r="AQ867" i="2"/>
  <c r="AY867" i="2"/>
  <c r="AY851" i="2"/>
  <c r="BG851" i="2"/>
  <c r="AQ851" i="2"/>
  <c r="AQ835" i="2"/>
  <c r="AY835" i="2"/>
  <c r="BG835" i="2"/>
  <c r="AY819" i="2"/>
  <c r="BG819" i="2"/>
  <c r="AQ819" i="2"/>
  <c r="AQ803" i="2"/>
  <c r="AY803" i="2"/>
  <c r="BG803" i="2"/>
  <c r="AY787" i="2"/>
  <c r="BG787" i="2"/>
  <c r="AQ787" i="2"/>
  <c r="AY771" i="2"/>
  <c r="BG771" i="2"/>
  <c r="AQ771" i="2"/>
  <c r="BG755" i="2"/>
  <c r="AQ755" i="2"/>
  <c r="AY755" i="2"/>
  <c r="AQ726" i="2"/>
  <c r="BG726" i="2"/>
  <c r="AY726" i="2"/>
  <c r="AQ710" i="2"/>
  <c r="AY710" i="2"/>
  <c r="BG710" i="2"/>
  <c r="AQ686" i="2"/>
  <c r="AY686" i="2"/>
  <c r="BG686" i="2"/>
  <c r="AQ670" i="2"/>
  <c r="BG670" i="2"/>
  <c r="AY670" i="2"/>
  <c r="AQ654" i="2"/>
  <c r="BG654" i="2"/>
  <c r="AY654" i="2"/>
  <c r="AQ638" i="2"/>
  <c r="BG638" i="2"/>
  <c r="AY638" i="2"/>
  <c r="AQ622" i="2"/>
  <c r="BG622" i="2"/>
  <c r="AY622" i="2"/>
  <c r="AQ606" i="2"/>
  <c r="BG606" i="2"/>
  <c r="AY606" i="2"/>
  <c r="BG590" i="2"/>
  <c r="AY590" i="2"/>
  <c r="AQ590" i="2"/>
  <c r="AY574" i="2"/>
  <c r="BG574" i="2"/>
  <c r="AQ574" i="2"/>
  <c r="AY558" i="2"/>
  <c r="AQ558" i="2"/>
  <c r="BG558" i="2"/>
  <c r="AQ542" i="2"/>
  <c r="BG542" i="2"/>
  <c r="AY542" i="2"/>
  <c r="AQ526" i="2"/>
  <c r="AY526" i="2"/>
  <c r="BG526" i="2"/>
  <c r="AQ510" i="2"/>
  <c r="AY510" i="2"/>
  <c r="BG510" i="2"/>
  <c r="AQ494" i="2"/>
  <c r="AY494" i="2"/>
  <c r="BG494" i="2"/>
  <c r="AQ478" i="2"/>
  <c r="BG478" i="2"/>
  <c r="AY478" i="2"/>
  <c r="AY462" i="2"/>
  <c r="BG462" i="2"/>
  <c r="AQ462" i="2"/>
  <c r="BG446" i="2"/>
  <c r="AQ446" i="2"/>
  <c r="AY446" i="2"/>
  <c r="AQ430" i="2"/>
  <c r="AY430" i="2"/>
  <c r="BG430" i="2"/>
  <c r="AQ414" i="2"/>
  <c r="AY414" i="2"/>
  <c r="BG414" i="2"/>
  <c r="AQ398" i="2"/>
  <c r="AY398" i="2"/>
  <c r="BG398" i="2"/>
  <c r="AY382" i="2"/>
  <c r="BG382" i="2"/>
  <c r="AQ382" i="2"/>
  <c r="AQ366" i="2"/>
  <c r="AY366" i="2"/>
  <c r="BG366" i="2"/>
  <c r="AQ350" i="2"/>
  <c r="BG350" i="2"/>
  <c r="AY350" i="2"/>
  <c r="AQ334" i="2"/>
  <c r="BG334" i="2"/>
  <c r="AY334" i="2"/>
  <c r="AQ318" i="2"/>
  <c r="BG318" i="2"/>
  <c r="AY318" i="2"/>
  <c r="AQ302" i="2"/>
  <c r="BG302" i="2"/>
  <c r="AY302" i="2"/>
  <c r="BG285" i="2"/>
  <c r="AQ285" i="2"/>
  <c r="AY285" i="2"/>
  <c r="AQ269" i="2"/>
  <c r="BG269" i="2"/>
  <c r="AY269" i="2"/>
  <c r="AQ14" i="2"/>
  <c r="AY14" i="2"/>
  <c r="BG14" i="2"/>
  <c r="BG30" i="2"/>
  <c r="AQ30" i="2"/>
  <c r="AY30" i="2"/>
  <c r="BG46" i="2"/>
  <c r="AQ46" i="2"/>
  <c r="AY46" i="2"/>
  <c r="BG62" i="2"/>
  <c r="AQ62" i="2"/>
  <c r="AY62" i="2"/>
  <c r="AY78" i="2"/>
  <c r="AQ78" i="2"/>
  <c r="BG78" i="2"/>
  <c r="AY96" i="2"/>
  <c r="BG96" i="2"/>
  <c r="AQ96" i="2"/>
  <c r="BG112" i="2"/>
  <c r="AQ112" i="2"/>
  <c r="AY112" i="2"/>
  <c r="AQ128" i="2"/>
  <c r="AY128" i="2"/>
  <c r="BG128" i="2"/>
  <c r="AY144" i="2"/>
  <c r="BG144" i="2"/>
  <c r="AQ144" i="2"/>
  <c r="AQ160" i="2"/>
  <c r="AY160" i="2"/>
  <c r="BG160" i="2"/>
  <c r="AQ176" i="2"/>
  <c r="AY176" i="2"/>
  <c r="BG176" i="2"/>
  <c r="AQ192" i="2"/>
  <c r="AY192" i="2"/>
  <c r="BG192" i="2"/>
  <c r="AY208" i="2"/>
  <c r="BG208" i="2"/>
  <c r="AQ208" i="2"/>
  <c r="AQ224" i="2"/>
  <c r="AY224" i="2"/>
  <c r="BG224" i="2"/>
  <c r="AQ241" i="2"/>
  <c r="AY241" i="2"/>
  <c r="BG241" i="2"/>
  <c r="AQ1361" i="2"/>
  <c r="BG1361" i="2"/>
  <c r="AY1361" i="2"/>
  <c r="AQ1345" i="2"/>
  <c r="AY1345" i="2"/>
  <c r="BG1345" i="2"/>
  <c r="AQ1329" i="2"/>
  <c r="AY1329" i="2"/>
  <c r="BG1329" i="2"/>
  <c r="AQ1313" i="2"/>
  <c r="BG1313" i="2"/>
  <c r="AY1313" i="2"/>
  <c r="AY1297" i="2"/>
  <c r="AQ1297" i="2"/>
  <c r="BG1297" i="2"/>
  <c r="AY1281" i="2"/>
  <c r="AQ1281" i="2"/>
  <c r="BG1281" i="2"/>
  <c r="AQ1265" i="2"/>
  <c r="BG1265" i="2"/>
  <c r="AY1265" i="2"/>
  <c r="AQ1249" i="2"/>
  <c r="BG1249" i="2"/>
  <c r="AY1249" i="2"/>
  <c r="AY1233" i="2"/>
  <c r="AQ1233" i="2"/>
  <c r="BG1233" i="2"/>
  <c r="AY1217" i="2"/>
  <c r="AQ1217" i="2"/>
  <c r="BG1217" i="2"/>
  <c r="AQ1201" i="2"/>
  <c r="BG1201" i="2"/>
  <c r="AY1201" i="2"/>
  <c r="AY1185" i="2"/>
  <c r="AQ1185" i="2"/>
  <c r="BG1185" i="2"/>
  <c r="AY1174" i="2"/>
  <c r="AQ1174" i="2"/>
  <c r="BG1174" i="2"/>
  <c r="AY1158" i="2"/>
  <c r="AQ1158" i="2"/>
  <c r="BG1158" i="2"/>
  <c r="AY1142" i="2"/>
  <c r="AQ1142" i="2"/>
  <c r="BG1142" i="2"/>
  <c r="AY1126" i="2"/>
  <c r="AQ1126" i="2"/>
  <c r="BG1126" i="2"/>
  <c r="AY1110" i="2"/>
  <c r="AQ1110" i="2"/>
  <c r="BG1110" i="2"/>
  <c r="AY1094" i="2"/>
  <c r="BG1094" i="2"/>
  <c r="AQ1094" i="2"/>
  <c r="AQ1078" i="2"/>
  <c r="AY1078" i="2"/>
  <c r="BG1078" i="2"/>
  <c r="AQ1062" i="2"/>
  <c r="AY1062" i="2"/>
  <c r="BG1062" i="2"/>
  <c r="AQ1046" i="2"/>
  <c r="AY1046" i="2"/>
  <c r="BG1046" i="2"/>
  <c r="AQ1030" i="2"/>
  <c r="AY1030" i="2"/>
  <c r="BG1030" i="2"/>
  <c r="AQ1014" i="2"/>
  <c r="AY1014" i="2"/>
  <c r="BG1014" i="2"/>
  <c r="AQ998" i="2"/>
  <c r="AY998" i="2"/>
  <c r="BG998" i="2"/>
  <c r="AQ982" i="2"/>
  <c r="AY982" i="2"/>
  <c r="BG982" i="2"/>
  <c r="AQ966" i="2"/>
  <c r="AY966" i="2"/>
  <c r="BG966" i="2"/>
  <c r="AQ950" i="2"/>
  <c r="AY950" i="2"/>
  <c r="BG950" i="2"/>
  <c r="AQ934" i="2"/>
  <c r="AY934" i="2"/>
  <c r="BG934" i="2"/>
  <c r="AQ918" i="2"/>
  <c r="AY918" i="2"/>
  <c r="BG918" i="2"/>
  <c r="BG902" i="2"/>
  <c r="AQ902" i="2"/>
  <c r="AY902" i="2"/>
  <c r="AY886" i="2"/>
  <c r="BG886" i="2"/>
  <c r="AQ886" i="2"/>
  <c r="AQ870" i="2"/>
  <c r="AY870" i="2"/>
  <c r="BG870" i="2"/>
  <c r="AQ854" i="2"/>
  <c r="AY854" i="2"/>
  <c r="BG854" i="2"/>
  <c r="BG838" i="2"/>
  <c r="AQ838" i="2"/>
  <c r="AY838" i="2"/>
  <c r="AY822" i="2"/>
  <c r="BG822" i="2"/>
  <c r="AQ822" i="2"/>
  <c r="AQ806" i="2"/>
  <c r="AY806" i="2"/>
  <c r="BG806" i="2"/>
  <c r="AQ790" i="2"/>
  <c r="AY790" i="2"/>
  <c r="BG790" i="2"/>
  <c r="AQ774" i="2"/>
  <c r="BG774" i="2"/>
  <c r="AY774" i="2"/>
  <c r="AQ758" i="2"/>
  <c r="AY758" i="2"/>
  <c r="BG758" i="2"/>
  <c r="AY742" i="2"/>
  <c r="BG742" i="2"/>
  <c r="AQ742" i="2"/>
  <c r="AQ729" i="2"/>
  <c r="AY729" i="2"/>
  <c r="BG729" i="2"/>
  <c r="AY713" i="2"/>
  <c r="AQ713" i="2"/>
  <c r="BG713" i="2"/>
  <c r="AY689" i="2"/>
  <c r="AQ689" i="2"/>
  <c r="BG689" i="2"/>
  <c r="AY673" i="2"/>
  <c r="AQ673" i="2"/>
  <c r="BG673" i="2"/>
  <c r="AY657" i="2"/>
  <c r="AQ657" i="2"/>
  <c r="BG657" i="2"/>
  <c r="AQ641" i="2"/>
  <c r="BG641" i="2"/>
  <c r="AY641" i="2"/>
  <c r="AQ625" i="2"/>
  <c r="BG625" i="2"/>
  <c r="AY625" i="2"/>
  <c r="AQ609" i="2"/>
  <c r="BG609" i="2"/>
  <c r="AY609" i="2"/>
  <c r="AQ593" i="2"/>
  <c r="BG593" i="2"/>
  <c r="AY593" i="2"/>
  <c r="AQ577" i="2"/>
  <c r="AY577" i="2"/>
  <c r="BG577" i="2"/>
  <c r="AQ561" i="2"/>
  <c r="BG561" i="2"/>
  <c r="AY561" i="2"/>
  <c r="AQ545" i="2"/>
  <c r="AY545" i="2"/>
  <c r="BG545" i="2"/>
  <c r="AQ529" i="2"/>
  <c r="AY529" i="2"/>
  <c r="BG529" i="2"/>
  <c r="AQ513" i="2"/>
  <c r="AY513" i="2"/>
  <c r="BG513" i="2"/>
  <c r="AY497" i="2"/>
  <c r="BG497" i="2"/>
  <c r="AQ497" i="2"/>
  <c r="BG481" i="2"/>
  <c r="AQ481" i="2"/>
  <c r="AY481" i="2"/>
  <c r="AQ465" i="2"/>
  <c r="AY465" i="2"/>
  <c r="BG465" i="2"/>
  <c r="BG449" i="2"/>
  <c r="AQ449" i="2"/>
  <c r="AY449" i="2"/>
  <c r="AQ433" i="2"/>
  <c r="AY433" i="2"/>
  <c r="BG433" i="2"/>
  <c r="AQ417" i="2"/>
  <c r="AY417" i="2"/>
  <c r="BG417" i="2"/>
  <c r="AQ401" i="2"/>
  <c r="AY401" i="2"/>
  <c r="BG401" i="2"/>
  <c r="BG385" i="2"/>
  <c r="AQ385" i="2"/>
  <c r="AY385" i="2"/>
  <c r="AQ369" i="2"/>
  <c r="BG369" i="2"/>
  <c r="AY369" i="2"/>
  <c r="AQ353" i="2"/>
  <c r="AY353" i="2"/>
  <c r="BG353" i="2"/>
  <c r="AQ337" i="2"/>
  <c r="AY337" i="2"/>
  <c r="BG337" i="2"/>
  <c r="AQ321" i="2"/>
  <c r="AY321" i="2"/>
  <c r="BG321" i="2"/>
  <c r="AQ305" i="2"/>
  <c r="AY305" i="2"/>
  <c r="BG305" i="2"/>
  <c r="AQ288" i="2"/>
  <c r="AY288" i="2"/>
  <c r="BG288" i="2"/>
  <c r="AQ272" i="2"/>
  <c r="AY272" i="2"/>
  <c r="BG272" i="2"/>
  <c r="AQ19" i="2"/>
  <c r="AY19" i="2"/>
  <c r="BG19" i="2"/>
  <c r="AY125" i="2"/>
  <c r="BG125" i="2"/>
  <c r="AQ125" i="2"/>
  <c r="AQ229" i="2"/>
  <c r="AY229" i="2"/>
  <c r="BG229" i="2"/>
  <c r="AY1276" i="2"/>
  <c r="AQ1276" i="2"/>
  <c r="BG1276" i="2"/>
  <c r="AQ1169" i="2"/>
  <c r="AY1169" i="2"/>
  <c r="BG1169" i="2"/>
  <c r="AQ1073" i="2"/>
  <c r="BG1073" i="2"/>
  <c r="AY1073" i="2"/>
  <c r="AY969" i="2"/>
  <c r="AQ969" i="2"/>
  <c r="BG969" i="2"/>
  <c r="AY865" i="2"/>
  <c r="BG865" i="2"/>
  <c r="AQ865" i="2"/>
  <c r="AQ753" i="2"/>
  <c r="BG753" i="2"/>
  <c r="AY753" i="2"/>
  <c r="AQ636" i="2"/>
  <c r="AY636" i="2"/>
  <c r="BG636" i="2"/>
  <c r="AY540" i="2"/>
  <c r="AQ540" i="2"/>
  <c r="BG540" i="2"/>
  <c r="AQ436" i="2"/>
  <c r="AY436" i="2"/>
  <c r="BG436" i="2"/>
  <c r="AQ340" i="2"/>
  <c r="AY340" i="2"/>
  <c r="BG340" i="2"/>
  <c r="AQ20" i="2"/>
  <c r="AY20" i="2"/>
  <c r="BG20" i="2"/>
  <c r="AQ134" i="2"/>
  <c r="BG134" i="2"/>
  <c r="AY134" i="2"/>
  <c r="AY238" i="2"/>
  <c r="BG238" i="2"/>
  <c r="AQ238" i="2"/>
  <c r="AY1259" i="2"/>
  <c r="BG1259" i="2"/>
  <c r="AQ1259" i="2"/>
  <c r="AQ1152" i="2"/>
  <c r="AY1152" i="2"/>
  <c r="BG1152" i="2"/>
  <c r="BG1040" i="2"/>
  <c r="AQ1040" i="2"/>
  <c r="AY1040" i="2"/>
  <c r="AQ920" i="2"/>
  <c r="AY920" i="2"/>
  <c r="BG920" i="2"/>
  <c r="AQ808" i="2"/>
  <c r="AY808" i="2"/>
  <c r="BG808" i="2"/>
  <c r="AQ691" i="2"/>
  <c r="AY691" i="2"/>
  <c r="BG691" i="2"/>
  <c r="AY587" i="2"/>
  <c r="BG587" i="2"/>
  <c r="AQ587" i="2"/>
  <c r="AY475" i="2"/>
  <c r="AQ475" i="2"/>
  <c r="BG475" i="2"/>
  <c r="AY371" i="2"/>
  <c r="AQ371" i="2"/>
  <c r="BG371" i="2"/>
  <c r="BG258" i="2"/>
  <c r="AQ258" i="2"/>
  <c r="AY258" i="2"/>
  <c r="AY83" i="2"/>
  <c r="AQ83" i="2"/>
  <c r="BG83" i="2"/>
  <c r="AY189" i="2"/>
  <c r="BG189" i="2"/>
  <c r="AQ189" i="2"/>
  <c r="BG1292" i="2"/>
  <c r="AQ1292" i="2"/>
  <c r="AY1292" i="2"/>
  <c r="AY1180" i="2"/>
  <c r="AQ1180" i="2"/>
  <c r="BG1180" i="2"/>
  <c r="AY1065" i="2"/>
  <c r="AQ1065" i="2"/>
  <c r="BG1065" i="2"/>
  <c r="AY953" i="2"/>
  <c r="AQ953" i="2"/>
  <c r="BG953" i="2"/>
  <c r="AQ825" i="2"/>
  <c r="AY825" i="2"/>
  <c r="BG825" i="2"/>
  <c r="AY716" i="2"/>
  <c r="BG716" i="2"/>
  <c r="AQ716" i="2"/>
  <c r="AQ604" i="2"/>
  <c r="AY604" i="2"/>
  <c r="BG604" i="2"/>
  <c r="AY500" i="2"/>
  <c r="AQ500" i="2"/>
  <c r="BG500" i="2"/>
  <c r="AY396" i="2"/>
  <c r="BG396" i="2"/>
  <c r="AQ396" i="2"/>
  <c r="AQ300" i="2"/>
  <c r="AY300" i="2"/>
  <c r="BG300" i="2"/>
  <c r="AQ94" i="2"/>
  <c r="BG94" i="2"/>
  <c r="AY94" i="2"/>
  <c r="BG206" i="2"/>
  <c r="AQ206" i="2"/>
  <c r="AY206" i="2"/>
  <c r="AQ1299" i="2"/>
  <c r="BG1299" i="2"/>
  <c r="AY1299" i="2"/>
  <c r="AQ1187" i="2"/>
  <c r="AY1187" i="2"/>
  <c r="BG1187" i="2"/>
  <c r="AY1088" i="2"/>
  <c r="AQ1088" i="2"/>
  <c r="BG1088" i="2"/>
  <c r="BG960" i="2"/>
  <c r="AY960" i="2"/>
  <c r="AQ960" i="2"/>
  <c r="BG848" i="2"/>
  <c r="AQ848" i="2"/>
  <c r="AY848" i="2"/>
  <c r="AQ744" i="2"/>
  <c r="BG744" i="2"/>
  <c r="AY744" i="2"/>
  <c r="AY619" i="2"/>
  <c r="BG619" i="2"/>
  <c r="AQ619" i="2"/>
  <c r="BG515" i="2"/>
  <c r="AQ515" i="2"/>
  <c r="AY515" i="2"/>
  <c r="BG411" i="2"/>
  <c r="AQ411" i="2"/>
  <c r="AY411" i="2"/>
  <c r="AQ307" i="2"/>
  <c r="AY307" i="2"/>
  <c r="BG307" i="2"/>
  <c r="AY71" i="2"/>
  <c r="BG71" i="2"/>
  <c r="AQ71" i="2"/>
  <c r="BG217" i="2"/>
  <c r="AQ217" i="2"/>
  <c r="AY217" i="2"/>
  <c r="BG1272" i="2"/>
  <c r="AY1272" i="2"/>
  <c r="AQ1272" i="2"/>
  <c r="AY1157" i="2"/>
  <c r="BG1157" i="2"/>
  <c r="AQ1157" i="2"/>
  <c r="AY1037" i="2"/>
  <c r="AQ1037" i="2"/>
  <c r="BG1037" i="2"/>
  <c r="BG885" i="2"/>
  <c r="AQ885" i="2"/>
  <c r="AY885" i="2"/>
  <c r="AQ704" i="2"/>
  <c r="AY704" i="2"/>
  <c r="BG704" i="2"/>
  <c r="AY528" i="2"/>
  <c r="AQ528" i="2"/>
  <c r="BG528" i="2"/>
  <c r="AQ328" i="2"/>
  <c r="AY328" i="2"/>
  <c r="BG328" i="2"/>
  <c r="AQ75" i="2"/>
  <c r="AY75" i="2"/>
  <c r="BG75" i="2"/>
  <c r="AY157" i="2"/>
  <c r="BG157" i="2"/>
  <c r="AQ157" i="2"/>
  <c r="BG237" i="2"/>
  <c r="AQ237" i="2"/>
  <c r="AY237" i="2"/>
  <c r="BG1316" i="2"/>
  <c r="AQ1316" i="2"/>
  <c r="AY1316" i="2"/>
  <c r="BG1252" i="2"/>
  <c r="AQ1252" i="2"/>
  <c r="AY1252" i="2"/>
  <c r="AQ1097" i="2"/>
  <c r="BG1097" i="2"/>
  <c r="AY1097" i="2"/>
  <c r="AQ1025" i="2"/>
  <c r="BG1025" i="2"/>
  <c r="AY1025" i="2"/>
  <c r="AQ945" i="2"/>
  <c r="BG945" i="2"/>
  <c r="AY945" i="2"/>
  <c r="BG873" i="2"/>
  <c r="AQ873" i="2"/>
  <c r="AY873" i="2"/>
  <c r="BG793" i="2"/>
  <c r="AQ793" i="2"/>
  <c r="AY793" i="2"/>
  <c r="AQ724" i="2"/>
  <c r="BG724" i="2"/>
  <c r="AY724" i="2"/>
  <c r="AQ644" i="2"/>
  <c r="AY644" i="2"/>
  <c r="BG644" i="2"/>
  <c r="AQ556" i="2"/>
  <c r="BG556" i="2"/>
  <c r="AY556" i="2"/>
  <c r="AQ468" i="2"/>
  <c r="AY468" i="2"/>
  <c r="BG468" i="2"/>
  <c r="AY380" i="2"/>
  <c r="BG380" i="2"/>
  <c r="AQ380" i="2"/>
  <c r="AQ283" i="2"/>
  <c r="AY283" i="2"/>
  <c r="BG283" i="2"/>
  <c r="AQ52" i="2"/>
  <c r="BG52" i="2"/>
  <c r="AY52" i="2"/>
  <c r="AQ126" i="2"/>
  <c r="AY126" i="2"/>
  <c r="BG126" i="2"/>
  <c r="AY198" i="2"/>
  <c r="BG198" i="2"/>
  <c r="AQ198" i="2"/>
  <c r="AY1339" i="2"/>
  <c r="BG1339" i="2"/>
  <c r="AQ1339" i="2"/>
  <c r="AQ1267" i="2"/>
  <c r="AY1267" i="2"/>
  <c r="BG1267" i="2"/>
  <c r="AQ1195" i="2"/>
  <c r="AY1195" i="2"/>
  <c r="BG1195" i="2"/>
  <c r="BG1120" i="2"/>
  <c r="AY1120" i="2"/>
  <c r="AQ1120" i="2"/>
  <c r="AY1048" i="2"/>
  <c r="AQ1048" i="2"/>
  <c r="BG1048" i="2"/>
  <c r="BG976" i="2"/>
  <c r="AY976" i="2"/>
  <c r="AQ976" i="2"/>
  <c r="BG912" i="2"/>
  <c r="AQ912" i="2"/>
  <c r="AY912" i="2"/>
  <c r="BG832" i="2"/>
  <c r="AQ832" i="2"/>
  <c r="AY832" i="2"/>
  <c r="AQ752" i="2"/>
  <c r="AY752" i="2"/>
  <c r="BG752" i="2"/>
  <c r="AQ683" i="2"/>
  <c r="AY683" i="2"/>
  <c r="BG683" i="2"/>
  <c r="AY603" i="2"/>
  <c r="BG603" i="2"/>
  <c r="AQ603" i="2"/>
  <c r="AQ523" i="2"/>
  <c r="AY523" i="2"/>
  <c r="BG523" i="2"/>
  <c r="BG451" i="2"/>
  <c r="AQ451" i="2"/>
  <c r="AY451" i="2"/>
  <c r="BG363" i="2"/>
  <c r="AQ363" i="2"/>
  <c r="AY363" i="2"/>
  <c r="AQ274" i="2"/>
  <c r="AY274" i="2"/>
  <c r="BG274" i="2"/>
  <c r="AQ47" i="2"/>
  <c r="AY47" i="2"/>
  <c r="BG47" i="2"/>
  <c r="AQ87" i="2"/>
  <c r="AY87" i="2"/>
  <c r="BG87" i="2"/>
  <c r="AY129" i="2"/>
  <c r="BG129" i="2"/>
  <c r="AQ129" i="2"/>
  <c r="BG169" i="2"/>
  <c r="AQ169" i="2"/>
  <c r="AY169" i="2"/>
  <c r="AQ209" i="2"/>
  <c r="AY209" i="2"/>
  <c r="BG209" i="2"/>
  <c r="BG1360" i="2"/>
  <c r="AY1360" i="2"/>
  <c r="AQ1360" i="2"/>
  <c r="BG1320" i="2"/>
  <c r="AQ1320" i="2"/>
  <c r="AY1320" i="2"/>
  <c r="BG1280" i="2"/>
  <c r="AQ1280" i="2"/>
  <c r="AY1280" i="2"/>
  <c r="AY1232" i="2"/>
  <c r="BG1232" i="2"/>
  <c r="AQ1232" i="2"/>
  <c r="AQ1192" i="2"/>
  <c r="BG1192" i="2"/>
  <c r="AY1192" i="2"/>
  <c r="AY1149" i="2"/>
  <c r="BG1149" i="2"/>
  <c r="AQ1149" i="2"/>
  <c r="AQ1109" i="2"/>
  <c r="BG1109" i="2"/>
  <c r="AY1109" i="2"/>
  <c r="AQ1061" i="2"/>
  <c r="BG1061" i="2"/>
  <c r="AY1061" i="2"/>
  <c r="AY1021" i="2"/>
  <c r="AQ1021" i="2"/>
  <c r="BG1021" i="2"/>
  <c r="AQ981" i="2"/>
  <c r="BG981" i="2"/>
  <c r="AY981" i="2"/>
  <c r="AY941" i="2"/>
  <c r="AQ941" i="2"/>
  <c r="BG941" i="2"/>
  <c r="AQ901" i="2"/>
  <c r="AY901" i="2"/>
  <c r="BG901" i="2"/>
  <c r="AY861" i="2"/>
  <c r="BG861" i="2"/>
  <c r="AQ861" i="2"/>
  <c r="AQ821" i="2"/>
  <c r="AY821" i="2"/>
  <c r="BG821" i="2"/>
  <c r="AQ781" i="2"/>
  <c r="BG781" i="2"/>
  <c r="AY781" i="2"/>
  <c r="AQ712" i="2"/>
  <c r="BG712" i="2"/>
  <c r="AY712" i="2"/>
  <c r="BG664" i="2"/>
  <c r="AQ664" i="2"/>
  <c r="AY664" i="2"/>
  <c r="AQ624" i="2"/>
  <c r="AY624" i="2"/>
  <c r="BG624" i="2"/>
  <c r="AQ584" i="2"/>
  <c r="AY584" i="2"/>
  <c r="BG584" i="2"/>
  <c r="AQ544" i="2"/>
  <c r="BG544" i="2"/>
  <c r="AY544" i="2"/>
  <c r="BG504" i="2"/>
  <c r="AY504" i="2"/>
  <c r="AQ504" i="2"/>
  <c r="AY464" i="2"/>
  <c r="BG464" i="2"/>
  <c r="AQ464" i="2"/>
  <c r="AY424" i="2"/>
  <c r="BG424" i="2"/>
  <c r="AQ424" i="2"/>
  <c r="AY392" i="2"/>
  <c r="BG392" i="2"/>
  <c r="AQ392" i="2"/>
  <c r="AQ352" i="2"/>
  <c r="AY352" i="2"/>
  <c r="BG352" i="2"/>
  <c r="AQ312" i="2"/>
  <c r="AY312" i="2"/>
  <c r="BG312" i="2"/>
  <c r="AQ271" i="2"/>
  <c r="AY271" i="2"/>
  <c r="BG271" i="2"/>
  <c r="AQ32" i="2"/>
  <c r="AY32" i="2"/>
  <c r="BG32" i="2"/>
  <c r="AY64" i="2"/>
  <c r="BG64" i="2"/>
  <c r="AQ64" i="2"/>
  <c r="BG98" i="2"/>
  <c r="AQ98" i="2"/>
  <c r="AY98" i="2"/>
  <c r="AQ130" i="2"/>
  <c r="AY130" i="2"/>
  <c r="BG130" i="2"/>
  <c r="AQ162" i="2"/>
  <c r="AY162" i="2"/>
  <c r="BG162" i="2"/>
  <c r="AQ194" i="2"/>
  <c r="AY194" i="2"/>
  <c r="BG194" i="2"/>
  <c r="AQ226" i="2"/>
  <c r="AY226" i="2"/>
  <c r="BG226" i="2"/>
  <c r="AQ1359" i="2"/>
  <c r="BG1359" i="2"/>
  <c r="AY1359" i="2"/>
  <c r="AQ1327" i="2"/>
  <c r="AY1327" i="2"/>
  <c r="BG1327" i="2"/>
  <c r="BG1295" i="2"/>
  <c r="AQ1295" i="2"/>
  <c r="AY1295" i="2"/>
  <c r="AQ1263" i="2"/>
  <c r="BG1263" i="2"/>
  <c r="AY1263" i="2"/>
  <c r="AQ1231" i="2"/>
  <c r="AY1231" i="2"/>
  <c r="BG1231" i="2"/>
  <c r="BG1199" i="2"/>
  <c r="AQ1199" i="2"/>
  <c r="AY1199" i="2"/>
  <c r="AQ1172" i="2"/>
  <c r="AY1172" i="2"/>
  <c r="BG1172" i="2"/>
  <c r="BG1140" i="2"/>
  <c r="AQ1140" i="2"/>
  <c r="AY1140" i="2"/>
  <c r="BG1108" i="2"/>
  <c r="AQ1108" i="2"/>
  <c r="AY1108" i="2"/>
  <c r="AY1076" i="2"/>
  <c r="BG1076" i="2"/>
  <c r="AQ1076" i="2"/>
  <c r="AY1044" i="2"/>
  <c r="BG1044" i="2"/>
  <c r="AQ1044" i="2"/>
  <c r="AY1012" i="2"/>
  <c r="AQ1012" i="2"/>
  <c r="BG1012" i="2"/>
  <c r="AY980" i="2"/>
  <c r="AQ980" i="2"/>
  <c r="BG980" i="2"/>
  <c r="AY948" i="2"/>
  <c r="AQ948" i="2"/>
  <c r="BG948" i="2"/>
  <c r="BG916" i="2"/>
  <c r="AQ916" i="2"/>
  <c r="AY916" i="2"/>
  <c r="AQ884" i="2"/>
  <c r="AY884" i="2"/>
  <c r="BG884" i="2"/>
  <c r="BG852" i="2"/>
  <c r="AQ852" i="2"/>
  <c r="AY852" i="2"/>
  <c r="AY820" i="2"/>
  <c r="BG820" i="2"/>
  <c r="AQ820" i="2"/>
  <c r="AQ788" i="2"/>
  <c r="AY788" i="2"/>
  <c r="BG788" i="2"/>
  <c r="AY756" i="2"/>
  <c r="BG756" i="2"/>
  <c r="AQ756" i="2"/>
  <c r="BG727" i="2"/>
  <c r="AQ727" i="2"/>
  <c r="AY727" i="2"/>
  <c r="AQ687" i="2"/>
  <c r="BG687" i="2"/>
  <c r="AY687" i="2"/>
  <c r="AY655" i="2"/>
  <c r="BG655" i="2"/>
  <c r="AQ655" i="2"/>
  <c r="AQ623" i="2"/>
  <c r="AY623" i="2"/>
  <c r="BG623" i="2"/>
  <c r="AQ591" i="2"/>
  <c r="AY591" i="2"/>
  <c r="BG591" i="2"/>
  <c r="BG559" i="2"/>
  <c r="AQ559" i="2"/>
  <c r="AY559" i="2"/>
  <c r="BG527" i="2"/>
  <c r="AQ527" i="2"/>
  <c r="AY527" i="2"/>
  <c r="AQ495" i="2"/>
  <c r="AY495" i="2"/>
  <c r="BG495" i="2"/>
  <c r="BG463" i="2"/>
  <c r="AQ463" i="2"/>
  <c r="AY463" i="2"/>
  <c r="BG431" i="2"/>
  <c r="AQ431" i="2"/>
  <c r="AY431" i="2"/>
  <c r="BG399" i="2"/>
  <c r="AQ399" i="2"/>
  <c r="AY399" i="2"/>
  <c r="AY367" i="2"/>
  <c r="AQ367" i="2"/>
  <c r="BG367" i="2"/>
  <c r="AQ335" i="2"/>
  <c r="AY335" i="2"/>
  <c r="BG335" i="2"/>
  <c r="AQ303" i="2"/>
  <c r="AY303" i="2"/>
  <c r="BG303" i="2"/>
  <c r="AY270" i="2"/>
  <c r="BG270" i="2"/>
  <c r="AQ270" i="2"/>
  <c r="AQ21" i="2"/>
  <c r="AY21" i="2"/>
  <c r="BG21" i="2"/>
  <c r="AQ37" i="2"/>
  <c r="BG37" i="2"/>
  <c r="AY37" i="2"/>
  <c r="AQ53" i="2"/>
  <c r="AY53" i="2"/>
  <c r="BG53" i="2"/>
  <c r="AY69" i="2"/>
  <c r="BG69" i="2"/>
  <c r="AQ69" i="2"/>
  <c r="AY85" i="2"/>
  <c r="AQ85" i="2"/>
  <c r="BG85" i="2"/>
  <c r="AQ103" i="2"/>
  <c r="AY103" i="2"/>
  <c r="BG103" i="2"/>
  <c r="AQ119" i="2"/>
  <c r="AY119" i="2"/>
  <c r="BG119" i="2"/>
  <c r="BG135" i="2"/>
  <c r="AQ135" i="2"/>
  <c r="AY135" i="2"/>
  <c r="AY151" i="2"/>
  <c r="BG151" i="2"/>
  <c r="AQ151" i="2"/>
  <c r="AY167" i="2"/>
  <c r="BG167" i="2"/>
  <c r="AQ167" i="2"/>
  <c r="AQ183" i="2"/>
  <c r="BG183" i="2"/>
  <c r="AY183" i="2"/>
  <c r="BG199" i="2"/>
  <c r="AQ199" i="2"/>
  <c r="AY199" i="2"/>
  <c r="BG215" i="2"/>
  <c r="AQ215" i="2"/>
  <c r="AY215" i="2"/>
  <c r="AQ231" i="2"/>
  <c r="AY231" i="2"/>
  <c r="BG231" i="2"/>
  <c r="AQ248" i="2"/>
  <c r="AY248" i="2"/>
  <c r="BG248" i="2"/>
  <c r="AY1354" i="2"/>
  <c r="BG1354" i="2"/>
  <c r="AQ1354" i="2"/>
  <c r="AY1338" i="2"/>
  <c r="AQ1338" i="2"/>
  <c r="BG1338" i="2"/>
  <c r="AY1322" i="2"/>
  <c r="BG1322" i="2"/>
  <c r="AQ1322" i="2"/>
  <c r="AQ1306" i="2"/>
  <c r="BG1306" i="2"/>
  <c r="AY1306" i="2"/>
  <c r="AY1290" i="2"/>
  <c r="BG1290" i="2"/>
  <c r="AQ1290" i="2"/>
  <c r="AY1274" i="2"/>
  <c r="BG1274" i="2"/>
  <c r="AQ1274" i="2"/>
  <c r="AQ1258" i="2"/>
  <c r="AY1258" i="2"/>
  <c r="BG1258" i="2"/>
  <c r="AY1242" i="2"/>
  <c r="BG1242" i="2"/>
  <c r="AQ1242" i="2"/>
  <c r="AQ1226" i="2"/>
  <c r="AY1226" i="2"/>
  <c r="BG1226" i="2"/>
  <c r="AY1210" i="2"/>
  <c r="BG1210" i="2"/>
  <c r="AQ1210" i="2"/>
  <c r="AQ1194" i="2"/>
  <c r="AY1194" i="2"/>
  <c r="BG1194" i="2"/>
  <c r="AY1178" i="2"/>
  <c r="BG1178" i="2"/>
  <c r="AQ1178" i="2"/>
  <c r="AY1167" i="2"/>
  <c r="BG1167" i="2"/>
  <c r="AQ1167" i="2"/>
  <c r="AQ1151" i="2"/>
  <c r="AY1151" i="2"/>
  <c r="BG1151" i="2"/>
  <c r="AQ1135" i="2"/>
  <c r="AY1135" i="2"/>
  <c r="BG1135" i="2"/>
  <c r="AQ1119" i="2"/>
  <c r="AY1119" i="2"/>
  <c r="BG1119" i="2"/>
  <c r="AQ1103" i="2"/>
  <c r="AY1103" i="2"/>
  <c r="BG1103" i="2"/>
  <c r="BG1087" i="2"/>
  <c r="AY1087" i="2"/>
  <c r="AQ1087" i="2"/>
  <c r="AQ1071" i="2"/>
  <c r="AY1071" i="2"/>
  <c r="BG1071" i="2"/>
  <c r="AQ1055" i="2"/>
  <c r="AY1055" i="2"/>
  <c r="BG1055" i="2"/>
  <c r="AQ1039" i="2"/>
  <c r="AY1039" i="2"/>
  <c r="BG1039" i="2"/>
  <c r="AQ1023" i="2"/>
  <c r="AY1023" i="2"/>
  <c r="BG1023" i="2"/>
  <c r="AQ1007" i="2"/>
  <c r="AY1007" i="2"/>
  <c r="BG1007" i="2"/>
  <c r="AQ991" i="2"/>
  <c r="AY991" i="2"/>
  <c r="BG991" i="2"/>
  <c r="AQ975" i="2"/>
  <c r="AY975" i="2"/>
  <c r="BG975" i="2"/>
  <c r="AQ959" i="2"/>
  <c r="AY959" i="2"/>
  <c r="BG959" i="2"/>
  <c r="AQ943" i="2"/>
  <c r="AY943" i="2"/>
  <c r="BG943" i="2"/>
  <c r="AQ927" i="2"/>
  <c r="AY927" i="2"/>
  <c r="BG927" i="2"/>
  <c r="AQ911" i="2"/>
  <c r="AY911" i="2"/>
  <c r="BG911" i="2"/>
  <c r="AQ895" i="2"/>
  <c r="AY895" i="2"/>
  <c r="BG895" i="2"/>
  <c r="BG879" i="2"/>
  <c r="AQ879" i="2"/>
  <c r="AY879" i="2"/>
  <c r="AY863" i="2"/>
  <c r="BG863" i="2"/>
  <c r="AQ863" i="2"/>
  <c r="AQ847" i="2"/>
  <c r="AY847" i="2"/>
  <c r="BG847" i="2"/>
  <c r="AQ831" i="2"/>
  <c r="AY831" i="2"/>
  <c r="BG831" i="2"/>
  <c r="AQ815" i="2"/>
  <c r="AY815" i="2"/>
  <c r="BG815" i="2"/>
  <c r="AQ799" i="2"/>
  <c r="AY799" i="2"/>
  <c r="BG799" i="2"/>
  <c r="AQ783" i="2"/>
  <c r="AY783" i="2"/>
  <c r="BG783" i="2"/>
  <c r="BG767" i="2"/>
  <c r="AY767" i="2"/>
  <c r="AQ767" i="2"/>
  <c r="BG751" i="2"/>
  <c r="AQ751" i="2"/>
  <c r="AY751" i="2"/>
  <c r="AQ738" i="2"/>
  <c r="AY738" i="2"/>
  <c r="BG738" i="2"/>
  <c r="BG722" i="2"/>
  <c r="AQ722" i="2"/>
  <c r="AY722" i="2"/>
  <c r="AY706" i="2"/>
  <c r="AQ706" i="2"/>
  <c r="BG706" i="2"/>
  <c r="AQ682" i="2"/>
  <c r="AY682" i="2"/>
  <c r="BG682" i="2"/>
  <c r="AY666" i="2"/>
  <c r="AQ666" i="2"/>
  <c r="BG666" i="2"/>
  <c r="AY650" i="2"/>
  <c r="AQ650" i="2"/>
  <c r="BG650" i="2"/>
  <c r="AY634" i="2"/>
  <c r="AQ634" i="2"/>
  <c r="BG634" i="2"/>
  <c r="AY618" i="2"/>
  <c r="AQ618" i="2"/>
  <c r="BG618" i="2"/>
  <c r="AY602" i="2"/>
  <c r="AQ602" i="2"/>
  <c r="BG602" i="2"/>
  <c r="AQ586" i="2"/>
  <c r="BG586" i="2"/>
  <c r="AY586" i="2"/>
  <c r="AQ570" i="2"/>
  <c r="AY570" i="2"/>
  <c r="BG570" i="2"/>
  <c r="AQ554" i="2"/>
  <c r="AY554" i="2"/>
  <c r="BG554" i="2"/>
  <c r="AY538" i="2"/>
  <c r="BG538" i="2"/>
  <c r="AQ538" i="2"/>
  <c r="AQ522" i="2"/>
  <c r="AY522" i="2"/>
  <c r="BG522" i="2"/>
  <c r="AQ506" i="2"/>
  <c r="AY506" i="2"/>
  <c r="BG506" i="2"/>
  <c r="AQ490" i="2"/>
  <c r="AY490" i="2"/>
  <c r="BG490" i="2"/>
  <c r="AQ474" i="2"/>
  <c r="BG474" i="2"/>
  <c r="AY474" i="2"/>
  <c r="AQ458" i="2"/>
  <c r="AY458" i="2"/>
  <c r="BG458" i="2"/>
  <c r="AY442" i="2"/>
  <c r="BG442" i="2"/>
  <c r="AQ442" i="2"/>
  <c r="AQ426" i="2"/>
  <c r="AY426" i="2"/>
  <c r="BG426" i="2"/>
  <c r="AQ410" i="2"/>
  <c r="AY410" i="2"/>
  <c r="BG410" i="2"/>
  <c r="AQ394" i="2"/>
  <c r="AY394" i="2"/>
  <c r="BG394" i="2"/>
  <c r="AQ378" i="2"/>
  <c r="AY378" i="2"/>
  <c r="BG378" i="2"/>
  <c r="AQ362" i="2"/>
  <c r="BG362" i="2"/>
  <c r="AY362" i="2"/>
  <c r="AY346" i="2"/>
  <c r="AQ346" i="2"/>
  <c r="BG346" i="2"/>
  <c r="BG330" i="2"/>
  <c r="AY330" i="2"/>
  <c r="AQ330" i="2"/>
  <c r="BG314" i="2"/>
  <c r="AY314" i="2"/>
  <c r="AQ314" i="2"/>
  <c r="BG297" i="2"/>
  <c r="AY297" i="2"/>
  <c r="AQ297" i="2"/>
  <c r="AY281" i="2"/>
  <c r="AQ281" i="2"/>
  <c r="BG281" i="2"/>
  <c r="AQ265" i="2"/>
  <c r="AY265" i="2"/>
  <c r="BG265" i="2"/>
  <c r="AY18" i="2"/>
  <c r="BG18" i="2"/>
  <c r="AQ18" i="2"/>
  <c r="AY34" i="2"/>
  <c r="AQ34" i="2"/>
  <c r="BG34" i="2"/>
  <c r="AQ50" i="2"/>
  <c r="AY50" i="2"/>
  <c r="BG50" i="2"/>
  <c r="AQ66" i="2"/>
  <c r="AY66" i="2"/>
  <c r="BG66" i="2"/>
  <c r="AQ82" i="2"/>
  <c r="AY82" i="2"/>
  <c r="BG82" i="2"/>
  <c r="AY100" i="2"/>
  <c r="AQ100" i="2"/>
  <c r="BG100" i="2"/>
  <c r="BG116" i="2"/>
  <c r="AQ116" i="2"/>
  <c r="AY116" i="2"/>
  <c r="BG132" i="2"/>
  <c r="AY132" i="2"/>
  <c r="AQ132" i="2"/>
  <c r="BG148" i="2"/>
  <c r="AQ148" i="2"/>
  <c r="AY148" i="2"/>
  <c r="AQ164" i="2"/>
  <c r="AY164" i="2"/>
  <c r="BG164" i="2"/>
  <c r="BG180" i="2"/>
  <c r="AQ180" i="2"/>
  <c r="AY180" i="2"/>
  <c r="AY196" i="2"/>
  <c r="BG196" i="2"/>
  <c r="AQ196" i="2"/>
  <c r="AY212" i="2"/>
  <c r="BG212" i="2"/>
  <c r="AQ212" i="2"/>
  <c r="AQ228" i="2"/>
  <c r="AY228" i="2"/>
  <c r="BG228" i="2"/>
  <c r="AQ245" i="2"/>
  <c r="BG245" i="2"/>
  <c r="AY245" i="2"/>
  <c r="AY1357" i="2"/>
  <c r="BG1357" i="2"/>
  <c r="AQ1357" i="2"/>
  <c r="AY1341" i="2"/>
  <c r="BG1341" i="2"/>
  <c r="AQ1341" i="2"/>
  <c r="AY1325" i="2"/>
  <c r="BG1325" i="2"/>
  <c r="AQ1325" i="2"/>
  <c r="AQ1309" i="2"/>
  <c r="BG1309" i="2"/>
  <c r="AY1309" i="2"/>
  <c r="BG1293" i="2"/>
  <c r="AQ1293" i="2"/>
  <c r="AY1293" i="2"/>
  <c r="AY1277" i="2"/>
  <c r="BG1277" i="2"/>
  <c r="AQ1277" i="2"/>
  <c r="AQ1261" i="2"/>
  <c r="AY1261" i="2"/>
  <c r="BG1261" i="2"/>
  <c r="AQ1245" i="2"/>
  <c r="BG1245" i="2"/>
  <c r="AY1245" i="2"/>
  <c r="BG1229" i="2"/>
  <c r="AY1229" i="2"/>
  <c r="AQ1229" i="2"/>
  <c r="AY1213" i="2"/>
  <c r="BG1213" i="2"/>
  <c r="AQ1213" i="2"/>
  <c r="AY1197" i="2"/>
  <c r="BG1197" i="2"/>
  <c r="AQ1197" i="2"/>
  <c r="AY1181" i="2"/>
  <c r="BG1181" i="2"/>
  <c r="AQ1181" i="2"/>
  <c r="AY1170" i="2"/>
  <c r="AQ1170" i="2"/>
  <c r="BG1170" i="2"/>
  <c r="AQ1154" i="2"/>
  <c r="AY1154" i="2"/>
  <c r="BG1154" i="2"/>
  <c r="AY1138" i="2"/>
  <c r="BG1138" i="2"/>
  <c r="AQ1138" i="2"/>
  <c r="AY1122" i="2"/>
  <c r="BG1122" i="2"/>
  <c r="AQ1122" i="2"/>
  <c r="AY1106" i="2"/>
  <c r="BG1106" i="2"/>
  <c r="AQ1106" i="2"/>
  <c r="AY1090" i="2"/>
  <c r="BG1090" i="2"/>
  <c r="AQ1090" i="2"/>
  <c r="AY1074" i="2"/>
  <c r="BG1074" i="2"/>
  <c r="AQ1074" i="2"/>
  <c r="AY1058" i="2"/>
  <c r="BG1058" i="2"/>
  <c r="AQ1058" i="2"/>
  <c r="AY1042" i="2"/>
  <c r="BG1042" i="2"/>
  <c r="AQ1042" i="2"/>
  <c r="AY1026" i="2"/>
  <c r="BG1026" i="2"/>
  <c r="AQ1026" i="2"/>
  <c r="AY1010" i="2"/>
  <c r="BG1010" i="2"/>
  <c r="AQ1010" i="2"/>
  <c r="AY994" i="2"/>
  <c r="BG994" i="2"/>
  <c r="AQ994" i="2"/>
  <c r="AY978" i="2"/>
  <c r="BG978" i="2"/>
  <c r="AQ978" i="2"/>
  <c r="AY962" i="2"/>
  <c r="BG962" i="2"/>
  <c r="AQ962" i="2"/>
  <c r="AY946" i="2"/>
  <c r="BG946" i="2"/>
  <c r="AQ946" i="2"/>
  <c r="AY930" i="2"/>
  <c r="BG930" i="2"/>
  <c r="AQ930" i="2"/>
  <c r="BG914" i="2"/>
  <c r="AQ914" i="2"/>
  <c r="AY914" i="2"/>
  <c r="AY898" i="2"/>
  <c r="BG898" i="2"/>
  <c r="AQ898" i="2"/>
  <c r="AQ882" i="2"/>
  <c r="AY882" i="2"/>
  <c r="BG882" i="2"/>
  <c r="AQ866" i="2"/>
  <c r="AY866" i="2"/>
  <c r="BG866" i="2"/>
  <c r="BG850" i="2"/>
  <c r="AQ850" i="2"/>
  <c r="AY850" i="2"/>
  <c r="AY834" i="2"/>
  <c r="BG834" i="2"/>
  <c r="AQ834" i="2"/>
  <c r="BG818" i="2"/>
  <c r="AQ818" i="2"/>
  <c r="AY818" i="2"/>
  <c r="BG802" i="2"/>
  <c r="AQ802" i="2"/>
  <c r="AY802" i="2"/>
  <c r="BG786" i="2"/>
  <c r="AQ786" i="2"/>
  <c r="AY786" i="2"/>
  <c r="AY770" i="2"/>
  <c r="AQ770" i="2"/>
  <c r="BG770" i="2"/>
  <c r="AY754" i="2"/>
  <c r="BG754" i="2"/>
  <c r="AQ754" i="2"/>
  <c r="BG741" i="2"/>
  <c r="AY741" i="2"/>
  <c r="AQ741" i="2"/>
  <c r="AY725" i="2"/>
  <c r="BG725" i="2"/>
  <c r="AQ725" i="2"/>
  <c r="AQ709" i="2"/>
  <c r="AY709" i="2"/>
  <c r="BG709" i="2"/>
  <c r="BG685" i="2"/>
  <c r="AQ685" i="2"/>
  <c r="AY685" i="2"/>
  <c r="AQ669" i="2"/>
  <c r="BG669" i="2"/>
  <c r="AY669" i="2"/>
  <c r="AQ653" i="2"/>
  <c r="BG653" i="2"/>
  <c r="AY653" i="2"/>
  <c r="AY637" i="2"/>
  <c r="AQ637" i="2"/>
  <c r="BG637" i="2"/>
  <c r="AY621" i="2"/>
  <c r="AQ621" i="2"/>
  <c r="BG621" i="2"/>
  <c r="AY605" i="2"/>
  <c r="AQ605" i="2"/>
  <c r="BG605" i="2"/>
  <c r="AY589" i="2"/>
  <c r="AQ589" i="2"/>
  <c r="BG589" i="2"/>
  <c r="AY573" i="2"/>
  <c r="BG573" i="2"/>
  <c r="AQ573" i="2"/>
  <c r="AQ557" i="2"/>
  <c r="AY557" i="2"/>
  <c r="BG557" i="2"/>
  <c r="BG541" i="2"/>
  <c r="AY541" i="2"/>
  <c r="AQ541" i="2"/>
  <c r="AY525" i="2"/>
  <c r="BG525" i="2"/>
  <c r="AQ525" i="2"/>
  <c r="AY509" i="2"/>
  <c r="BG509" i="2"/>
  <c r="AQ509" i="2"/>
  <c r="AY493" i="2"/>
  <c r="BG493" i="2"/>
  <c r="AQ493" i="2"/>
  <c r="BG477" i="2"/>
  <c r="AQ477" i="2"/>
  <c r="AY477" i="2"/>
  <c r="BG461" i="2"/>
  <c r="AQ461" i="2"/>
  <c r="AY461" i="2"/>
  <c r="AQ445" i="2"/>
  <c r="AY445" i="2"/>
  <c r="BG445" i="2"/>
  <c r="AQ429" i="2"/>
  <c r="AY429" i="2"/>
  <c r="BG429" i="2"/>
  <c r="AQ413" i="2"/>
  <c r="AY413" i="2"/>
  <c r="BG413" i="2"/>
  <c r="AQ397" i="2"/>
  <c r="AY397" i="2"/>
  <c r="BG397" i="2"/>
  <c r="BG381" i="2"/>
  <c r="AQ381" i="2"/>
  <c r="AY381" i="2"/>
  <c r="BG365" i="2"/>
  <c r="AY365" i="2"/>
  <c r="AQ365" i="2"/>
  <c r="AQ349" i="2"/>
  <c r="BG349" i="2"/>
  <c r="AY349" i="2"/>
  <c r="BG333" i="2"/>
  <c r="AQ333" i="2"/>
  <c r="AY333" i="2"/>
  <c r="BG317" i="2"/>
  <c r="AQ317" i="2"/>
  <c r="AY317" i="2"/>
  <c r="BG301" i="2"/>
  <c r="AQ301" i="2"/>
  <c r="AY301" i="2"/>
  <c r="BG284" i="2"/>
  <c r="AQ284" i="2"/>
  <c r="AY284" i="2"/>
  <c r="AQ268" i="2"/>
  <c r="AY268" i="2"/>
  <c r="BG268" i="2"/>
  <c r="AQ43" i="2"/>
  <c r="AY43" i="2"/>
  <c r="BG43" i="2"/>
  <c r="AQ149" i="2"/>
  <c r="AY149" i="2"/>
  <c r="BG149" i="2"/>
  <c r="AY1356" i="2"/>
  <c r="BG1356" i="2"/>
  <c r="AQ1356" i="2"/>
  <c r="AQ1244" i="2"/>
  <c r="BG1244" i="2"/>
  <c r="AY1244" i="2"/>
  <c r="AY1145" i="2"/>
  <c r="BG1145" i="2"/>
  <c r="AQ1145" i="2"/>
  <c r="AY1049" i="2"/>
  <c r="AQ1049" i="2"/>
  <c r="BG1049" i="2"/>
  <c r="AY937" i="2"/>
  <c r="AQ937" i="2"/>
  <c r="BG937" i="2"/>
  <c r="AQ833" i="2"/>
  <c r="AY833" i="2"/>
  <c r="BG833" i="2"/>
  <c r="AQ732" i="2"/>
  <c r="AY732" i="2"/>
  <c r="BG732" i="2"/>
  <c r="BG612" i="2"/>
  <c r="AQ612" i="2"/>
  <c r="AY612" i="2"/>
  <c r="AY516" i="2"/>
  <c r="AQ516" i="2"/>
  <c r="BG516" i="2"/>
  <c r="AY412" i="2"/>
  <c r="BG412" i="2"/>
  <c r="AQ412" i="2"/>
  <c r="AQ316" i="2"/>
  <c r="AY316" i="2"/>
  <c r="BG316" i="2"/>
  <c r="BG44" i="2"/>
  <c r="AQ44" i="2"/>
  <c r="AY44" i="2"/>
  <c r="AQ158" i="2"/>
  <c r="AY158" i="2"/>
  <c r="BG158" i="2"/>
  <c r="AY1347" i="2"/>
  <c r="AQ1347" i="2"/>
  <c r="BG1347" i="2"/>
  <c r="BG1235" i="2"/>
  <c r="AQ1235" i="2"/>
  <c r="AY1235" i="2"/>
  <c r="AQ1128" i="2"/>
  <c r="AY1128" i="2"/>
  <c r="BG1128" i="2"/>
  <c r="BG1008" i="2"/>
  <c r="AY1008" i="2"/>
  <c r="AQ1008" i="2"/>
  <c r="AY896" i="2"/>
  <c r="BG896" i="2"/>
  <c r="AQ896" i="2"/>
  <c r="BG784" i="2"/>
  <c r="AQ784" i="2"/>
  <c r="AY784" i="2"/>
  <c r="AY667" i="2"/>
  <c r="BG667" i="2"/>
  <c r="AQ667" i="2"/>
  <c r="AY555" i="2"/>
  <c r="AQ555" i="2"/>
  <c r="BG555" i="2"/>
  <c r="AQ443" i="2"/>
  <c r="AY443" i="2"/>
  <c r="BG443" i="2"/>
  <c r="AQ339" i="2"/>
  <c r="AY339" i="2"/>
  <c r="BG339" i="2"/>
  <c r="AQ11" i="2"/>
  <c r="AY11" i="2"/>
  <c r="BG11" i="2"/>
  <c r="AY117" i="2"/>
  <c r="BG117" i="2"/>
  <c r="AQ117" i="2"/>
  <c r="AQ221" i="2"/>
  <c r="AY221" i="2"/>
  <c r="BG221" i="2"/>
  <c r="AQ1260" i="2"/>
  <c r="BG1260" i="2"/>
  <c r="AY1260" i="2"/>
  <c r="AY1161" i="2"/>
  <c r="BG1161" i="2"/>
  <c r="AQ1161" i="2"/>
  <c r="AQ1033" i="2"/>
  <c r="AY1033" i="2"/>
  <c r="BG1033" i="2"/>
  <c r="AQ921" i="2"/>
  <c r="BG921" i="2"/>
  <c r="AY921" i="2"/>
  <c r="AQ801" i="2"/>
  <c r="AY801" i="2"/>
  <c r="BG801" i="2"/>
  <c r="BG684" i="2"/>
  <c r="AY684" i="2"/>
  <c r="AQ684" i="2"/>
  <c r="AQ572" i="2"/>
  <c r="AY572" i="2"/>
  <c r="BG572" i="2"/>
  <c r="AY476" i="2"/>
  <c r="BG476" i="2"/>
  <c r="AQ476" i="2"/>
  <c r="AQ372" i="2"/>
  <c r="BG372" i="2"/>
  <c r="AY372" i="2"/>
  <c r="AQ267" i="2"/>
  <c r="AY267" i="2"/>
  <c r="BG267" i="2"/>
  <c r="BG118" i="2"/>
  <c r="AQ118" i="2"/>
  <c r="AY118" i="2"/>
  <c r="BG230" i="2"/>
  <c r="AQ230" i="2"/>
  <c r="AY230" i="2"/>
  <c r="AQ1275" i="2"/>
  <c r="AY1275" i="2"/>
  <c r="BG1275" i="2"/>
  <c r="BG1168" i="2"/>
  <c r="AQ1168" i="2"/>
  <c r="AY1168" i="2"/>
  <c r="BG1056" i="2"/>
  <c r="AQ1056" i="2"/>
  <c r="AY1056" i="2"/>
  <c r="AY936" i="2"/>
  <c r="AQ936" i="2"/>
  <c r="BG936" i="2"/>
  <c r="AY824" i="2"/>
  <c r="BG824" i="2"/>
  <c r="AQ824" i="2"/>
  <c r="AQ715" i="2"/>
  <c r="AY715" i="2"/>
  <c r="BG715" i="2"/>
  <c r="AY595" i="2"/>
  <c r="BG595" i="2"/>
  <c r="AQ595" i="2"/>
  <c r="BG491" i="2"/>
  <c r="AQ491" i="2"/>
  <c r="AY491" i="2"/>
  <c r="AY387" i="2"/>
  <c r="BG387" i="2"/>
  <c r="AQ387" i="2"/>
  <c r="AQ282" i="2"/>
  <c r="AY282" i="2"/>
  <c r="BG282" i="2"/>
  <c r="AY113" i="2"/>
  <c r="BG113" i="2"/>
  <c r="AQ113" i="2"/>
  <c r="AY252" i="2"/>
  <c r="AQ252" i="2"/>
  <c r="BG252" i="2"/>
  <c r="AQ1248" i="2"/>
  <c r="BG1248" i="2"/>
  <c r="AY1248" i="2"/>
  <c r="AY1133" i="2"/>
  <c r="AQ1133" i="2"/>
  <c r="BG1133" i="2"/>
  <c r="AQ997" i="2"/>
  <c r="BG997" i="2"/>
  <c r="AY997" i="2"/>
  <c r="AQ845" i="2"/>
  <c r="AY845" i="2"/>
  <c r="BG845" i="2"/>
  <c r="BG648" i="2"/>
  <c r="AQ648" i="2"/>
  <c r="AY648" i="2"/>
  <c r="AQ488" i="2"/>
  <c r="AY488" i="2"/>
  <c r="BG488" i="2"/>
  <c r="AQ279" i="2"/>
  <c r="AY279" i="2"/>
  <c r="BG279" i="2"/>
  <c r="AQ93" i="2"/>
  <c r="AY93" i="2"/>
  <c r="BG93" i="2"/>
  <c r="AY181" i="2"/>
  <c r="BG181" i="2"/>
  <c r="AQ181" i="2"/>
  <c r="AY246" i="2"/>
  <c r="AQ246" i="2"/>
  <c r="BG246" i="2"/>
  <c r="AQ1308" i="2"/>
  <c r="AY1308" i="2"/>
  <c r="BG1308" i="2"/>
  <c r="AY1228" i="2"/>
  <c r="AQ1228" i="2"/>
  <c r="BG1228" i="2"/>
  <c r="AQ1153" i="2"/>
  <c r="BG1153" i="2"/>
  <c r="AY1153" i="2"/>
  <c r="AQ1081" i="2"/>
  <c r="BG1081" i="2"/>
  <c r="AY1081" i="2"/>
  <c r="AY1001" i="2"/>
  <c r="AQ1001" i="2"/>
  <c r="BG1001" i="2"/>
  <c r="AQ929" i="2"/>
  <c r="BG929" i="2"/>
  <c r="AY929" i="2"/>
  <c r="AQ849" i="2"/>
  <c r="AY849" i="2"/>
  <c r="BG849" i="2"/>
  <c r="AQ777" i="2"/>
  <c r="AY777" i="2"/>
  <c r="BG777" i="2"/>
  <c r="BG708" i="2"/>
  <c r="AY708" i="2"/>
  <c r="AQ708" i="2"/>
  <c r="AQ620" i="2"/>
  <c r="AY620" i="2"/>
  <c r="BG620" i="2"/>
  <c r="AY532" i="2"/>
  <c r="BG532" i="2"/>
  <c r="AQ532" i="2"/>
  <c r="AY452" i="2"/>
  <c r="BG452" i="2"/>
  <c r="AQ452" i="2"/>
  <c r="AQ356" i="2"/>
  <c r="AY356" i="2"/>
  <c r="BG356" i="2"/>
  <c r="AY259" i="2"/>
  <c r="AQ259" i="2"/>
  <c r="BG259" i="2"/>
  <c r="AQ68" i="2"/>
  <c r="AY68" i="2"/>
  <c r="BG68" i="2"/>
  <c r="AQ150" i="2"/>
  <c r="AY150" i="2"/>
  <c r="BG150" i="2"/>
  <c r="BG222" i="2"/>
  <c r="AQ222" i="2"/>
  <c r="AY222" i="2"/>
  <c r="AY1315" i="2"/>
  <c r="AQ1315" i="2"/>
  <c r="BG1315" i="2"/>
  <c r="BG1251" i="2"/>
  <c r="AY1251" i="2"/>
  <c r="AQ1251" i="2"/>
  <c r="AQ1176" i="2"/>
  <c r="AY1176" i="2"/>
  <c r="BG1176" i="2"/>
  <c r="AQ1096" i="2"/>
  <c r="AY1096" i="2"/>
  <c r="BG1096" i="2"/>
  <c r="AY1032" i="2"/>
  <c r="AQ1032" i="2"/>
  <c r="BG1032" i="2"/>
  <c r="AY968" i="2"/>
  <c r="AQ968" i="2"/>
  <c r="BG968" i="2"/>
  <c r="AQ888" i="2"/>
  <c r="AY888" i="2"/>
  <c r="BG888" i="2"/>
  <c r="AY816" i="2"/>
  <c r="BG816" i="2"/>
  <c r="AQ816" i="2"/>
  <c r="AQ739" i="2"/>
  <c r="BG739" i="2"/>
  <c r="AY739" i="2"/>
  <c r="AY659" i="2"/>
  <c r="BG659" i="2"/>
  <c r="AQ659" i="2"/>
  <c r="BG579" i="2"/>
  <c r="AQ579" i="2"/>
  <c r="AY579" i="2"/>
  <c r="AQ499" i="2"/>
  <c r="AY499" i="2"/>
  <c r="BG499" i="2"/>
  <c r="BG427" i="2"/>
  <c r="AQ427" i="2"/>
  <c r="AY427" i="2"/>
  <c r="AY347" i="2"/>
  <c r="BG347" i="2"/>
  <c r="AQ347" i="2"/>
  <c r="AY15" i="2"/>
  <c r="BG15" i="2"/>
  <c r="AQ15" i="2"/>
  <c r="BG55" i="2"/>
  <c r="AY55" i="2"/>
  <c r="AQ55" i="2"/>
  <c r="BG97" i="2"/>
  <c r="AQ97" i="2"/>
  <c r="AY97" i="2"/>
  <c r="BG137" i="2"/>
  <c r="AQ137" i="2"/>
  <c r="AY137" i="2"/>
  <c r="AQ177" i="2"/>
  <c r="AY177" i="2"/>
  <c r="BG177" i="2"/>
  <c r="BG225" i="2"/>
  <c r="AQ225" i="2"/>
  <c r="AY225" i="2"/>
  <c r="AY1352" i="2"/>
  <c r="BG1352" i="2"/>
  <c r="AQ1352" i="2"/>
  <c r="BG1312" i="2"/>
  <c r="AQ1312" i="2"/>
  <c r="AY1312" i="2"/>
  <c r="AQ1264" i="2"/>
  <c r="AY1264" i="2"/>
  <c r="BG1264" i="2"/>
  <c r="AY1224" i="2"/>
  <c r="BG1224" i="2"/>
  <c r="AQ1224" i="2"/>
  <c r="AQ1141" i="2"/>
  <c r="BG1141" i="2"/>
  <c r="AY1141" i="2"/>
  <c r="AY1093" i="2"/>
  <c r="AQ1093" i="2"/>
  <c r="BG1093" i="2"/>
  <c r="AY1053" i="2"/>
  <c r="BG1053" i="2"/>
  <c r="AQ1053" i="2"/>
  <c r="AQ1013" i="2"/>
  <c r="BG1013" i="2"/>
  <c r="AY1013" i="2"/>
  <c r="AY973" i="2"/>
  <c r="AQ973" i="2"/>
  <c r="BG973" i="2"/>
  <c r="AQ933" i="2"/>
  <c r="BG933" i="2"/>
  <c r="AY933" i="2"/>
  <c r="AQ893" i="2"/>
  <c r="AY893" i="2"/>
  <c r="BG893" i="2"/>
  <c r="AQ853" i="2"/>
  <c r="AY853" i="2"/>
  <c r="BG853" i="2"/>
  <c r="BG813" i="2"/>
  <c r="AQ813" i="2"/>
  <c r="AY813" i="2"/>
  <c r="AQ773" i="2"/>
  <c r="AY773" i="2"/>
  <c r="BG773" i="2"/>
  <c r="AY736" i="2"/>
  <c r="BG736" i="2"/>
  <c r="AQ736" i="2"/>
  <c r="AY688" i="2"/>
  <c r="BG688" i="2"/>
  <c r="AQ688" i="2"/>
  <c r="BG656" i="2"/>
  <c r="AQ656" i="2"/>
  <c r="AY656" i="2"/>
  <c r="BG616" i="2"/>
  <c r="AQ616" i="2"/>
  <c r="AY616" i="2"/>
  <c r="AQ576" i="2"/>
  <c r="AY576" i="2"/>
  <c r="BG576" i="2"/>
  <c r="AQ536" i="2"/>
  <c r="AY536" i="2"/>
  <c r="BG536" i="2"/>
  <c r="AQ496" i="2"/>
  <c r="BG496" i="2"/>
  <c r="AY496" i="2"/>
  <c r="AQ456" i="2"/>
  <c r="AY456" i="2"/>
  <c r="BG456" i="2"/>
  <c r="AY416" i="2"/>
  <c r="BG416" i="2"/>
  <c r="AQ416" i="2"/>
  <c r="BG376" i="2"/>
  <c r="AQ376" i="2"/>
  <c r="AY376" i="2"/>
  <c r="BG344" i="2"/>
  <c r="AQ344" i="2"/>
  <c r="AY344" i="2"/>
  <c r="AQ304" i="2"/>
  <c r="AY304" i="2"/>
  <c r="BG304" i="2"/>
  <c r="AQ263" i="2"/>
  <c r="BG263" i="2"/>
  <c r="AY263" i="2"/>
  <c r="BG40" i="2"/>
  <c r="AQ40" i="2"/>
  <c r="AY40" i="2"/>
  <c r="BG72" i="2"/>
  <c r="AQ72" i="2"/>
  <c r="AY72" i="2"/>
  <c r="AQ106" i="2"/>
  <c r="AY106" i="2"/>
  <c r="BG106" i="2"/>
  <c r="AQ138" i="2"/>
  <c r="AY138" i="2"/>
  <c r="BG138" i="2"/>
  <c r="AQ170" i="2"/>
  <c r="BG170" i="2"/>
  <c r="AY170" i="2"/>
  <c r="AQ202" i="2"/>
  <c r="AY202" i="2"/>
  <c r="BG202" i="2"/>
  <c r="AY234" i="2"/>
  <c r="BG234" i="2"/>
  <c r="AQ234" i="2"/>
  <c r="BG1351" i="2"/>
  <c r="AY1351" i="2"/>
  <c r="AQ1351" i="2"/>
  <c r="AQ1319" i="2"/>
  <c r="AY1319" i="2"/>
  <c r="BG1319" i="2"/>
  <c r="AQ1287" i="2"/>
  <c r="AY1287" i="2"/>
  <c r="BG1287" i="2"/>
  <c r="AY1255" i="2"/>
  <c r="BG1255" i="2"/>
  <c r="AQ1255" i="2"/>
  <c r="AQ1223" i="2"/>
  <c r="BG1223" i="2"/>
  <c r="AY1223" i="2"/>
  <c r="BG1191" i="2"/>
  <c r="AY1191" i="2"/>
  <c r="AQ1191" i="2"/>
  <c r="AQ1164" i="2"/>
  <c r="AY1164" i="2"/>
  <c r="BG1164" i="2"/>
  <c r="AQ1132" i="2"/>
  <c r="AY1132" i="2"/>
  <c r="BG1132" i="2"/>
  <c r="AQ1100" i="2"/>
  <c r="AY1100" i="2"/>
  <c r="BG1100" i="2"/>
  <c r="AQ1068" i="2"/>
  <c r="BG1068" i="2"/>
  <c r="AY1068" i="2"/>
  <c r="AQ1036" i="2"/>
  <c r="BG1036" i="2"/>
  <c r="AY1036" i="2"/>
  <c r="AQ1004" i="2"/>
  <c r="BG1004" i="2"/>
  <c r="AY1004" i="2"/>
  <c r="AQ972" i="2"/>
  <c r="BG972" i="2"/>
  <c r="AY972" i="2"/>
  <c r="AQ940" i="2"/>
  <c r="BG940" i="2"/>
  <c r="AY940" i="2"/>
  <c r="BG908" i="2"/>
  <c r="AQ908" i="2"/>
  <c r="AY908" i="2"/>
  <c r="AQ876" i="2"/>
  <c r="AY876" i="2"/>
  <c r="BG876" i="2"/>
  <c r="BG844" i="2"/>
  <c r="AQ844" i="2"/>
  <c r="AY844" i="2"/>
  <c r="AQ812" i="2"/>
  <c r="AY812" i="2"/>
  <c r="BG812" i="2"/>
  <c r="AQ780" i="2"/>
  <c r="AY780" i="2"/>
  <c r="BG780" i="2"/>
  <c r="AQ748" i="2"/>
  <c r="AY748" i="2"/>
  <c r="BG748" i="2"/>
  <c r="AQ719" i="2"/>
  <c r="AY719" i="2"/>
  <c r="BG719" i="2"/>
  <c r="BG679" i="2"/>
  <c r="AQ679" i="2"/>
  <c r="AY679" i="2"/>
  <c r="AQ647" i="2"/>
  <c r="AY647" i="2"/>
  <c r="BG647" i="2"/>
  <c r="AQ615" i="2"/>
  <c r="AY615" i="2"/>
  <c r="BG615" i="2"/>
  <c r="AQ583" i="2"/>
  <c r="AY583" i="2"/>
  <c r="BG583" i="2"/>
  <c r="BG551" i="2"/>
  <c r="AY551" i="2"/>
  <c r="AQ551" i="2"/>
  <c r="AQ519" i="2"/>
  <c r="AY519" i="2"/>
  <c r="BG519" i="2"/>
  <c r="AY487" i="2"/>
  <c r="AQ487" i="2"/>
  <c r="BG487" i="2"/>
  <c r="AQ455" i="2"/>
  <c r="AY455" i="2"/>
  <c r="BG455" i="2"/>
  <c r="BG423" i="2"/>
  <c r="AQ423" i="2"/>
  <c r="AY423" i="2"/>
  <c r="BG391" i="2"/>
  <c r="AQ391" i="2"/>
  <c r="AY391" i="2"/>
  <c r="AQ359" i="2"/>
  <c r="AY359" i="2"/>
  <c r="BG359" i="2"/>
  <c r="AY327" i="2"/>
  <c r="BG327" i="2"/>
  <c r="AQ327" i="2"/>
  <c r="AY294" i="2"/>
  <c r="BG294" i="2"/>
  <c r="AQ294" i="2"/>
  <c r="BG262" i="2"/>
  <c r="AQ262" i="2"/>
  <c r="AY262" i="2"/>
  <c r="AY25" i="2"/>
  <c r="BG25" i="2"/>
  <c r="AQ25" i="2"/>
  <c r="AY41" i="2"/>
  <c r="BG41" i="2"/>
  <c r="AQ41" i="2"/>
  <c r="BG57" i="2"/>
  <c r="AQ57" i="2"/>
  <c r="AY57" i="2"/>
  <c r="AQ73" i="2"/>
  <c r="AY73" i="2"/>
  <c r="BG73" i="2"/>
  <c r="BG89" i="2"/>
  <c r="AY89" i="2"/>
  <c r="AQ89" i="2"/>
  <c r="AQ107" i="2"/>
  <c r="AY107" i="2"/>
  <c r="BG107" i="2"/>
  <c r="AQ123" i="2"/>
  <c r="AY123" i="2"/>
  <c r="BG123" i="2"/>
  <c r="AQ139" i="2"/>
  <c r="AY139" i="2"/>
  <c r="BG139" i="2"/>
  <c r="AQ155" i="2"/>
  <c r="AY155" i="2"/>
  <c r="BG155" i="2"/>
  <c r="BG171" i="2"/>
  <c r="AQ171" i="2"/>
  <c r="AY171" i="2"/>
  <c r="BG187" i="2"/>
  <c r="AQ187" i="2"/>
  <c r="AY187" i="2"/>
  <c r="AY203" i="2"/>
  <c r="BG203" i="2"/>
  <c r="AQ203" i="2"/>
  <c r="AY219" i="2"/>
  <c r="BG219" i="2"/>
  <c r="AQ219" i="2"/>
  <c r="BG235" i="2"/>
  <c r="AQ235" i="2"/>
  <c r="AY235" i="2"/>
  <c r="AQ254" i="2"/>
  <c r="AY254" i="2"/>
  <c r="BG254" i="2"/>
  <c r="AY1350" i="2"/>
  <c r="BG1350" i="2"/>
  <c r="AQ1350" i="2"/>
  <c r="AQ1334" i="2"/>
  <c r="BG1334" i="2"/>
  <c r="AY1334" i="2"/>
  <c r="AY1318" i="2"/>
  <c r="AQ1318" i="2"/>
  <c r="BG1318" i="2"/>
  <c r="BG1302" i="2"/>
  <c r="AY1302" i="2"/>
  <c r="AQ1302" i="2"/>
  <c r="AY1286" i="2"/>
  <c r="AQ1286" i="2"/>
  <c r="BG1286" i="2"/>
  <c r="AQ1270" i="2"/>
  <c r="AY1270" i="2"/>
  <c r="BG1270" i="2"/>
  <c r="BG1254" i="2"/>
  <c r="AQ1254" i="2"/>
  <c r="AY1254" i="2"/>
  <c r="AY1238" i="2"/>
  <c r="BG1238" i="2"/>
  <c r="AQ1238" i="2"/>
  <c r="AY1222" i="2"/>
  <c r="BG1222" i="2"/>
  <c r="AQ1222" i="2"/>
  <c r="AQ1206" i="2"/>
  <c r="AY1206" i="2"/>
  <c r="BG1206" i="2"/>
  <c r="AY1190" i="2"/>
  <c r="BG1190" i="2"/>
  <c r="AQ1190" i="2"/>
  <c r="AQ1163" i="2"/>
  <c r="BG1163" i="2"/>
  <c r="AY1163" i="2"/>
  <c r="AQ1147" i="2"/>
  <c r="AY1147" i="2"/>
  <c r="BG1147" i="2"/>
  <c r="AY1131" i="2"/>
  <c r="BG1131" i="2"/>
  <c r="AQ1131" i="2"/>
  <c r="AY1115" i="2"/>
  <c r="BG1115" i="2"/>
  <c r="AQ1115" i="2"/>
  <c r="AY1099" i="2"/>
  <c r="BG1099" i="2"/>
  <c r="AQ1099" i="2"/>
  <c r="BG1083" i="2"/>
  <c r="AQ1083" i="2"/>
  <c r="AY1083" i="2"/>
  <c r="BG1067" i="2"/>
  <c r="AQ1067" i="2"/>
  <c r="AY1067" i="2"/>
  <c r="BG1051" i="2"/>
  <c r="AQ1051" i="2"/>
  <c r="AY1051" i="2"/>
  <c r="BG1035" i="2"/>
  <c r="AQ1035" i="2"/>
  <c r="AY1035" i="2"/>
  <c r="BG1019" i="2"/>
  <c r="AQ1019" i="2"/>
  <c r="AY1019" i="2"/>
  <c r="BG1003" i="2"/>
  <c r="AQ1003" i="2"/>
  <c r="AY1003" i="2"/>
  <c r="BG987" i="2"/>
  <c r="AQ987" i="2"/>
  <c r="AY987" i="2"/>
  <c r="BG971" i="2"/>
  <c r="AQ971" i="2"/>
  <c r="AY971" i="2"/>
  <c r="BG955" i="2"/>
  <c r="AQ955" i="2"/>
  <c r="AY955" i="2"/>
  <c r="BG939" i="2"/>
  <c r="AQ939" i="2"/>
  <c r="AY939" i="2"/>
  <c r="AY923" i="2"/>
  <c r="BG923" i="2"/>
  <c r="AQ923" i="2"/>
  <c r="AQ907" i="2"/>
  <c r="AY907" i="2"/>
  <c r="BG907" i="2"/>
  <c r="BG891" i="2"/>
  <c r="AQ891" i="2"/>
  <c r="AY891" i="2"/>
  <c r="AY875" i="2"/>
  <c r="BG875" i="2"/>
  <c r="AQ875" i="2"/>
  <c r="AY859" i="2"/>
  <c r="BG859" i="2"/>
  <c r="AQ859" i="2"/>
  <c r="AQ843" i="2"/>
  <c r="AY843" i="2"/>
  <c r="BG843" i="2"/>
  <c r="AQ827" i="2"/>
  <c r="AY827" i="2"/>
  <c r="BG827" i="2"/>
  <c r="BG811" i="2"/>
  <c r="AQ811" i="2"/>
  <c r="AY811" i="2"/>
  <c r="BG795" i="2"/>
  <c r="AQ795" i="2"/>
  <c r="AY795" i="2"/>
  <c r="AQ779" i="2"/>
  <c r="AY779" i="2"/>
  <c r="BG779" i="2"/>
  <c r="AY763" i="2"/>
  <c r="BG763" i="2"/>
  <c r="AQ763" i="2"/>
  <c r="AQ747" i="2"/>
  <c r="BG747" i="2"/>
  <c r="AY747" i="2"/>
  <c r="AQ734" i="2"/>
  <c r="AY734" i="2"/>
  <c r="BG734" i="2"/>
  <c r="BG718" i="2"/>
  <c r="AQ718" i="2"/>
  <c r="AY718" i="2"/>
  <c r="AY702" i="2"/>
  <c r="BG702" i="2"/>
  <c r="AQ702" i="2"/>
  <c r="AQ678" i="2"/>
  <c r="AY678" i="2"/>
  <c r="BG678" i="2"/>
  <c r="AQ662" i="2"/>
  <c r="BG662" i="2"/>
  <c r="AY662" i="2"/>
  <c r="AQ646" i="2"/>
  <c r="BG646" i="2"/>
  <c r="AY646" i="2"/>
  <c r="AQ630" i="2"/>
  <c r="BG630" i="2"/>
  <c r="AY630" i="2"/>
  <c r="AQ614" i="2"/>
  <c r="BG614" i="2"/>
  <c r="AY614" i="2"/>
  <c r="BG598" i="2"/>
  <c r="AY598" i="2"/>
  <c r="AQ598" i="2"/>
  <c r="AQ582" i="2"/>
  <c r="BG582" i="2"/>
  <c r="AY582" i="2"/>
  <c r="AY566" i="2"/>
  <c r="AQ566" i="2"/>
  <c r="BG566" i="2"/>
  <c r="AQ550" i="2"/>
  <c r="AY550" i="2"/>
  <c r="BG550" i="2"/>
  <c r="AQ534" i="2"/>
  <c r="BG534" i="2"/>
  <c r="AY534" i="2"/>
  <c r="AQ518" i="2"/>
  <c r="AY518" i="2"/>
  <c r="BG518" i="2"/>
  <c r="AQ502" i="2"/>
  <c r="AY502" i="2"/>
  <c r="BG502" i="2"/>
  <c r="AY486" i="2"/>
  <c r="BG486" i="2"/>
  <c r="AQ486" i="2"/>
  <c r="AQ470" i="2"/>
  <c r="BG470" i="2"/>
  <c r="AY470" i="2"/>
  <c r="AY454" i="2"/>
  <c r="BG454" i="2"/>
  <c r="AQ454" i="2"/>
  <c r="AQ438" i="2"/>
  <c r="AY438" i="2"/>
  <c r="BG438" i="2"/>
  <c r="AQ422" i="2"/>
  <c r="AY422" i="2"/>
  <c r="BG422" i="2"/>
  <c r="AQ406" i="2"/>
  <c r="AY406" i="2"/>
  <c r="BG406" i="2"/>
  <c r="AQ390" i="2"/>
  <c r="AY390" i="2"/>
  <c r="BG390" i="2"/>
  <c r="AQ374" i="2"/>
  <c r="AY374" i="2"/>
  <c r="BG374" i="2"/>
  <c r="AQ358" i="2"/>
  <c r="BG358" i="2"/>
  <c r="AY358" i="2"/>
  <c r="AY342" i="2"/>
  <c r="AQ342" i="2"/>
  <c r="BG342" i="2"/>
  <c r="AY326" i="2"/>
  <c r="AQ326" i="2"/>
  <c r="BG326" i="2"/>
  <c r="AY310" i="2"/>
  <c r="AQ310" i="2"/>
  <c r="BG310" i="2"/>
  <c r="AQ293" i="2"/>
  <c r="BG293" i="2"/>
  <c r="AY293" i="2"/>
  <c r="AQ277" i="2"/>
  <c r="BG277" i="2"/>
  <c r="AY277" i="2"/>
  <c r="AQ261" i="2"/>
  <c r="AY261" i="2"/>
  <c r="BG261" i="2"/>
  <c r="AQ22" i="2"/>
  <c r="AY22" i="2"/>
  <c r="BG22" i="2"/>
  <c r="AY38" i="2"/>
  <c r="BG38" i="2"/>
  <c r="AQ38" i="2"/>
  <c r="AQ54" i="2"/>
  <c r="AY54" i="2"/>
  <c r="BG54" i="2"/>
  <c r="AQ70" i="2"/>
  <c r="AY70" i="2"/>
  <c r="BG70" i="2"/>
  <c r="AY86" i="2"/>
  <c r="BG86" i="2"/>
  <c r="AQ86" i="2"/>
  <c r="BG104" i="2"/>
  <c r="AQ104" i="2"/>
  <c r="AY104" i="2"/>
  <c r="BG120" i="2"/>
  <c r="AQ120" i="2"/>
  <c r="AY120" i="2"/>
  <c r="AQ136" i="2"/>
  <c r="BG136" i="2"/>
  <c r="AY136" i="2"/>
  <c r="AQ152" i="2"/>
  <c r="BG152" i="2"/>
  <c r="AY152" i="2"/>
  <c r="BG168" i="2"/>
  <c r="AQ168" i="2"/>
  <c r="AY168" i="2"/>
  <c r="AY184" i="2"/>
  <c r="AQ184" i="2"/>
  <c r="BG184" i="2"/>
  <c r="AQ200" i="2"/>
  <c r="AY200" i="2"/>
  <c r="BG200" i="2"/>
  <c r="AQ216" i="2"/>
  <c r="AY216" i="2"/>
  <c r="BG216" i="2"/>
  <c r="AY232" i="2"/>
  <c r="BG232" i="2"/>
  <c r="AQ232" i="2"/>
  <c r="AY251" i="2"/>
  <c r="BG251" i="2"/>
  <c r="AQ251" i="2"/>
  <c r="AQ1353" i="2"/>
  <c r="BG1353" i="2"/>
  <c r="AY1353" i="2"/>
  <c r="BG1337" i="2"/>
  <c r="AY1337" i="2"/>
  <c r="AQ1337" i="2"/>
  <c r="AQ1321" i="2"/>
  <c r="AY1321" i="2"/>
  <c r="BG1321" i="2"/>
  <c r="BG1305" i="2"/>
  <c r="AY1305" i="2"/>
  <c r="AQ1305" i="2"/>
  <c r="BG1289" i="2"/>
  <c r="AY1289" i="2"/>
  <c r="AQ1289" i="2"/>
  <c r="BG1273" i="2"/>
  <c r="AY1273" i="2"/>
  <c r="AQ1273" i="2"/>
  <c r="AQ1257" i="2"/>
  <c r="BG1257" i="2"/>
  <c r="AY1257" i="2"/>
  <c r="AY1241" i="2"/>
  <c r="AQ1241" i="2"/>
  <c r="BG1241" i="2"/>
  <c r="AQ1225" i="2"/>
  <c r="BG1225" i="2"/>
  <c r="AY1225" i="2"/>
  <c r="AQ1209" i="2"/>
  <c r="BG1209" i="2"/>
  <c r="AY1209" i="2"/>
  <c r="AY1193" i="2"/>
  <c r="AQ1193" i="2"/>
  <c r="BG1193" i="2"/>
  <c r="AY1177" i="2"/>
  <c r="AQ1177" i="2"/>
  <c r="BG1177" i="2"/>
  <c r="AQ1166" i="2"/>
  <c r="BG1166" i="2"/>
  <c r="AY1166" i="2"/>
  <c r="BG1150" i="2"/>
  <c r="AQ1150" i="2"/>
  <c r="AY1150" i="2"/>
  <c r="BG1134" i="2"/>
  <c r="AQ1134" i="2"/>
  <c r="AY1134" i="2"/>
  <c r="BG1118" i="2"/>
  <c r="AQ1118" i="2"/>
  <c r="AY1118" i="2"/>
  <c r="BG1102" i="2"/>
  <c r="AQ1102" i="2"/>
  <c r="AY1102" i="2"/>
  <c r="AY1086" i="2"/>
  <c r="BG1086" i="2"/>
  <c r="AQ1086" i="2"/>
  <c r="AY1070" i="2"/>
  <c r="BG1070" i="2"/>
  <c r="AQ1070" i="2"/>
  <c r="AY1054" i="2"/>
  <c r="BG1054" i="2"/>
  <c r="AQ1054" i="2"/>
  <c r="AY1038" i="2"/>
  <c r="BG1038" i="2"/>
  <c r="AQ1038" i="2"/>
  <c r="AY1022" i="2"/>
  <c r="BG1022" i="2"/>
  <c r="AQ1022" i="2"/>
  <c r="AY1006" i="2"/>
  <c r="BG1006" i="2"/>
  <c r="AQ1006" i="2"/>
  <c r="AY990" i="2"/>
  <c r="BG990" i="2"/>
  <c r="AQ990" i="2"/>
  <c r="AY974" i="2"/>
  <c r="BG974" i="2"/>
  <c r="AQ974" i="2"/>
  <c r="AY958" i="2"/>
  <c r="BG958" i="2"/>
  <c r="AQ958" i="2"/>
  <c r="AY942" i="2"/>
  <c r="BG942" i="2"/>
  <c r="AQ942" i="2"/>
  <c r="AY926" i="2"/>
  <c r="BG926" i="2"/>
  <c r="AQ926" i="2"/>
  <c r="BG910" i="2"/>
  <c r="AQ910" i="2"/>
  <c r="AY910" i="2"/>
  <c r="AY894" i="2"/>
  <c r="BG894" i="2"/>
  <c r="AQ894" i="2"/>
  <c r="AQ878" i="2"/>
  <c r="AY878" i="2"/>
  <c r="BG878" i="2"/>
  <c r="BG862" i="2"/>
  <c r="AQ862" i="2"/>
  <c r="AY862" i="2"/>
  <c r="BG846" i="2"/>
  <c r="AQ846" i="2"/>
  <c r="AY846" i="2"/>
  <c r="AY830" i="2"/>
  <c r="BG830" i="2"/>
  <c r="AQ830" i="2"/>
  <c r="AQ814" i="2"/>
  <c r="AY814" i="2"/>
  <c r="BG814" i="2"/>
  <c r="AY798" i="2"/>
  <c r="BG798" i="2"/>
  <c r="AQ798" i="2"/>
  <c r="AY782" i="2"/>
  <c r="BG782" i="2"/>
  <c r="AQ782" i="2"/>
  <c r="AY766" i="2"/>
  <c r="AQ766" i="2"/>
  <c r="BG766" i="2"/>
  <c r="AY750" i="2"/>
  <c r="BG750" i="2"/>
  <c r="AQ750" i="2"/>
  <c r="BG737" i="2"/>
  <c r="AY737" i="2"/>
  <c r="AQ737" i="2"/>
  <c r="BG721" i="2"/>
  <c r="AY721" i="2"/>
  <c r="AQ721" i="2"/>
  <c r="AY705" i="2"/>
  <c r="AQ705" i="2"/>
  <c r="BG705" i="2"/>
  <c r="AY681" i="2"/>
  <c r="AQ681" i="2"/>
  <c r="BG681" i="2"/>
  <c r="AY665" i="2"/>
  <c r="AQ665" i="2"/>
  <c r="BG665" i="2"/>
  <c r="AQ649" i="2"/>
  <c r="BG649" i="2"/>
  <c r="AY649" i="2"/>
  <c r="AY633" i="2"/>
  <c r="BG633" i="2"/>
  <c r="AQ633" i="2"/>
  <c r="AQ617" i="2"/>
  <c r="BG617" i="2"/>
  <c r="AY617" i="2"/>
  <c r="AQ601" i="2"/>
  <c r="BG601" i="2"/>
  <c r="AY601" i="2"/>
  <c r="AQ585" i="2"/>
  <c r="BG585" i="2"/>
  <c r="AY585" i="2"/>
  <c r="AY569" i="2"/>
  <c r="BG569" i="2"/>
  <c r="AQ569" i="2"/>
  <c r="AY553" i="2"/>
  <c r="AQ553" i="2"/>
  <c r="BG553" i="2"/>
  <c r="AY537" i="2"/>
  <c r="BG537" i="2"/>
  <c r="AQ537" i="2"/>
  <c r="AY521" i="2"/>
  <c r="BG521" i="2"/>
  <c r="AQ521" i="2"/>
  <c r="AQ505" i="2"/>
  <c r="AY505" i="2"/>
  <c r="BG505" i="2"/>
  <c r="AQ489" i="2"/>
  <c r="AY489" i="2"/>
  <c r="BG489" i="2"/>
  <c r="BG473" i="2"/>
  <c r="AQ473" i="2"/>
  <c r="AY473" i="2"/>
  <c r="AQ457" i="2"/>
  <c r="AY457" i="2"/>
  <c r="BG457" i="2"/>
  <c r="BG441" i="2"/>
  <c r="AQ441" i="2"/>
  <c r="AY441" i="2"/>
  <c r="AQ425" i="2"/>
  <c r="AY425" i="2"/>
  <c r="BG425" i="2"/>
  <c r="AQ409" i="2"/>
  <c r="AY409" i="2"/>
  <c r="BG409" i="2"/>
  <c r="AQ393" i="2"/>
  <c r="AY393" i="2"/>
  <c r="BG393" i="2"/>
  <c r="AQ377" i="2"/>
  <c r="AY377" i="2"/>
  <c r="BG377" i="2"/>
  <c r="BG361" i="2"/>
  <c r="AY361" i="2"/>
  <c r="AQ361" i="2"/>
  <c r="AQ345" i="2"/>
  <c r="BG345" i="2"/>
  <c r="AY345" i="2"/>
  <c r="BG329" i="2"/>
  <c r="AQ329" i="2"/>
  <c r="AY329" i="2"/>
  <c r="BG313" i="2"/>
  <c r="AQ313" i="2"/>
  <c r="AY313" i="2"/>
  <c r="BG296" i="2"/>
  <c r="AQ296" i="2"/>
  <c r="AY296" i="2"/>
  <c r="BG280" i="2"/>
  <c r="AQ280" i="2"/>
  <c r="AY280" i="2"/>
  <c r="AY264" i="2"/>
  <c r="BG264" i="2"/>
  <c r="AQ264" i="2"/>
  <c r="I57" i="4" l="1"/>
  <c r="K70" i="4"/>
  <c r="R57" i="4"/>
  <c r="R70" i="4"/>
  <c r="Q57" i="4"/>
  <c r="Q70" i="4"/>
  <c r="X51" i="4"/>
  <c r="X72" i="4"/>
  <c r="I51" i="4"/>
  <c r="K72" i="4"/>
  <c r="W51" i="4"/>
  <c r="W72" i="4"/>
  <c r="S56" i="4"/>
  <c r="S71" i="4"/>
  <c r="I56" i="4"/>
  <c r="K71" i="4"/>
  <c r="X57" i="4"/>
  <c r="X70" i="4"/>
  <c r="W57" i="4"/>
  <c r="W70" i="4"/>
  <c r="U57" i="4"/>
  <c r="U70" i="4"/>
  <c r="P51" i="4"/>
  <c r="P72" i="4"/>
  <c r="S57" i="4"/>
  <c r="S70" i="4"/>
  <c r="Y57" i="4"/>
  <c r="Y70" i="4"/>
  <c r="P57" i="4"/>
  <c r="P70" i="4"/>
  <c r="V57" i="4"/>
  <c r="V70" i="4"/>
  <c r="Y51" i="4"/>
  <c r="Y72" i="4"/>
  <c r="T51" i="4"/>
  <c r="T72" i="4"/>
  <c r="T56" i="4"/>
  <c r="T71" i="4"/>
  <c r="U56" i="4"/>
  <c r="U71" i="4"/>
  <c r="X56" i="4"/>
  <c r="X71" i="4"/>
  <c r="R56" i="4"/>
  <c r="R71" i="4"/>
  <c r="S48" i="4"/>
  <c r="S73" i="4"/>
  <c r="T48" i="4"/>
  <c r="T73" i="4"/>
  <c r="I48" i="4"/>
  <c r="K73" i="4"/>
  <c r="T42" i="4"/>
  <c r="T69" i="4"/>
  <c r="S42" i="4"/>
  <c r="S69" i="4"/>
  <c r="I43" i="4"/>
  <c r="K75" i="4"/>
  <c r="X43" i="4"/>
  <c r="X75" i="4"/>
  <c r="V43" i="4"/>
  <c r="V75" i="4"/>
  <c r="Q43" i="4"/>
  <c r="Q75" i="4"/>
  <c r="X45" i="4"/>
  <c r="X74" i="4"/>
  <c r="Y45" i="4"/>
  <c r="Y74" i="4"/>
  <c r="U257" i="3"/>
  <c r="O356" i="4" s="1"/>
  <c r="AF257" i="3"/>
  <c r="AN257" i="3"/>
  <c r="U248" i="3"/>
  <c r="O344" i="4" s="1"/>
  <c r="AN248" i="3"/>
  <c r="AF248" i="3"/>
  <c r="U252" i="3"/>
  <c r="O351" i="4" s="1"/>
  <c r="AF252" i="3"/>
  <c r="AN252" i="3"/>
  <c r="U260" i="3"/>
  <c r="O362" i="4" s="1"/>
  <c r="AF260" i="3"/>
  <c r="AN260" i="3"/>
  <c r="U49" i="3"/>
  <c r="O118" i="4" s="1"/>
  <c r="AN49" i="3"/>
  <c r="AF49" i="3"/>
  <c r="U246" i="3"/>
  <c r="O333" i="4" s="1"/>
  <c r="AF246" i="3"/>
  <c r="AN246" i="3"/>
  <c r="U258" i="3"/>
  <c r="O360" i="4" s="1"/>
  <c r="AF258" i="3"/>
  <c r="AN258" i="3"/>
  <c r="U259" i="3"/>
  <c r="O361" i="4" s="1"/>
  <c r="AN259" i="3"/>
  <c r="AF259" i="3"/>
  <c r="U247" i="3"/>
  <c r="O340" i="4" s="1"/>
  <c r="AF247" i="3"/>
  <c r="AN247" i="3"/>
  <c r="U48" i="3"/>
  <c r="O117" i="4" s="1"/>
  <c r="AN48" i="3"/>
  <c r="AF48" i="3"/>
  <c r="U245" i="3"/>
  <c r="O332" i="4" s="1"/>
  <c r="AF245" i="3"/>
  <c r="AN245" i="3"/>
  <c r="U51" i="4"/>
  <c r="U72" i="4"/>
  <c r="Q51" i="4"/>
  <c r="Q72" i="4"/>
  <c r="Q56" i="4"/>
  <c r="Q71" i="4"/>
  <c r="P56" i="4"/>
  <c r="P71" i="4"/>
  <c r="V56" i="4"/>
  <c r="V71" i="4"/>
  <c r="P48" i="4"/>
  <c r="P73" i="4"/>
  <c r="X48" i="4"/>
  <c r="X73" i="4"/>
  <c r="Y48" i="4"/>
  <c r="Y73" i="4"/>
  <c r="R48" i="4"/>
  <c r="R73" i="4"/>
  <c r="Y42" i="4"/>
  <c r="Y69" i="4"/>
  <c r="P42" i="4"/>
  <c r="P69" i="4"/>
  <c r="R42" i="4"/>
  <c r="R69" i="4"/>
  <c r="T43" i="4"/>
  <c r="T75" i="4"/>
  <c r="R43" i="4"/>
  <c r="R75" i="4"/>
  <c r="U43" i="4"/>
  <c r="U75" i="4"/>
  <c r="P45" i="4"/>
  <c r="P74" i="4"/>
  <c r="T45" i="4"/>
  <c r="T74" i="4"/>
  <c r="U256" i="3"/>
  <c r="O355" i="4" s="1"/>
  <c r="AF256" i="3"/>
  <c r="AN256" i="3"/>
  <c r="U253" i="3"/>
  <c r="O352" i="4" s="1"/>
  <c r="AF253" i="3"/>
  <c r="AN253" i="3"/>
  <c r="U251" i="3"/>
  <c r="O347" i="4" s="1"/>
  <c r="AN251" i="3"/>
  <c r="AF251" i="3"/>
  <c r="U249" i="3"/>
  <c r="O345" i="4" s="1"/>
  <c r="AN249" i="3"/>
  <c r="AF249" i="3"/>
  <c r="U250" i="3"/>
  <c r="O346" i="4" s="1"/>
  <c r="AN250" i="3"/>
  <c r="AF250" i="3"/>
  <c r="T57" i="4"/>
  <c r="T70" i="4"/>
  <c r="R51" i="4"/>
  <c r="R72" i="4"/>
  <c r="V51" i="4"/>
  <c r="V72" i="4"/>
  <c r="S51" i="4"/>
  <c r="S72" i="4"/>
  <c r="Y56" i="4"/>
  <c r="Y71" i="4"/>
  <c r="W56" i="4"/>
  <c r="W71" i="4"/>
  <c r="U48" i="4"/>
  <c r="U73" i="4"/>
  <c r="Q48" i="4"/>
  <c r="Q73" i="4"/>
  <c r="V48" i="4"/>
  <c r="V73" i="4"/>
  <c r="W42" i="4"/>
  <c r="W69" i="4"/>
  <c r="I42" i="4"/>
  <c r="K69" i="4"/>
  <c r="U42" i="4"/>
  <c r="U69" i="4"/>
  <c r="V42" i="4"/>
  <c r="V69" i="4"/>
  <c r="S43" i="4"/>
  <c r="S75" i="4"/>
  <c r="W43" i="4"/>
  <c r="W75" i="4"/>
  <c r="Y43" i="4"/>
  <c r="Y75" i="4"/>
  <c r="I45" i="4"/>
  <c r="K74" i="4"/>
  <c r="V45" i="4"/>
  <c r="V74" i="4"/>
  <c r="R45" i="4"/>
  <c r="R74" i="4"/>
  <c r="Q45" i="4"/>
  <c r="Q74" i="4"/>
  <c r="U261" i="3"/>
  <c r="O363" i="4" s="1"/>
  <c r="AF261" i="3"/>
  <c r="AN261" i="3"/>
  <c r="U14" i="3"/>
  <c r="AF14" i="3"/>
  <c r="AN14" i="3"/>
  <c r="W48" i="4"/>
  <c r="W73" i="4"/>
  <c r="Q42" i="4"/>
  <c r="Q69" i="4"/>
  <c r="X42" i="4"/>
  <c r="X69" i="4"/>
  <c r="P43" i="4"/>
  <c r="P75" i="4"/>
  <c r="S45" i="4"/>
  <c r="S74" i="4"/>
  <c r="W45" i="4"/>
  <c r="W74" i="4"/>
  <c r="U45" i="4"/>
  <c r="U74" i="4"/>
  <c r="U254" i="3"/>
  <c r="O353" i="4" s="1"/>
  <c r="AN254" i="3"/>
  <c r="AF254" i="3"/>
  <c r="U255" i="3"/>
  <c r="O354" i="4" s="1"/>
  <c r="AF255" i="3"/>
  <c r="AN255" i="3"/>
  <c r="U73" i="3"/>
  <c r="O147" i="4" s="1"/>
  <c r="AN73" i="3"/>
  <c r="AF73" i="3"/>
  <c r="X126" i="4"/>
  <c r="X120" i="4"/>
  <c r="O126" i="4"/>
  <c r="O120" i="4"/>
  <c r="Q126" i="4"/>
  <c r="Q120" i="4"/>
  <c r="R125" i="4"/>
  <c r="R119" i="4"/>
  <c r="I125" i="4"/>
  <c r="I119" i="4"/>
  <c r="P125" i="4"/>
  <c r="P119" i="4"/>
  <c r="P126" i="4"/>
  <c r="P120" i="4"/>
  <c r="R126" i="4"/>
  <c r="R120" i="4"/>
  <c r="T126" i="4"/>
  <c r="T120" i="4"/>
  <c r="U126" i="4"/>
  <c r="U120" i="4"/>
  <c r="Q125" i="4"/>
  <c r="Q119" i="4"/>
  <c r="S125" i="4"/>
  <c r="S119" i="4"/>
  <c r="T125" i="4"/>
  <c r="T119" i="4"/>
  <c r="V126" i="4"/>
  <c r="V120" i="4"/>
  <c r="Y126" i="4"/>
  <c r="Y120" i="4"/>
  <c r="U125" i="4"/>
  <c r="U119" i="4"/>
  <c r="V125" i="4"/>
  <c r="V119" i="4"/>
  <c r="Y125" i="4"/>
  <c r="Y119" i="4"/>
  <c r="X125" i="4"/>
  <c r="X119" i="4"/>
  <c r="I126" i="4"/>
  <c r="I120" i="4"/>
  <c r="S126" i="4"/>
  <c r="S120" i="4"/>
  <c r="W126" i="4"/>
  <c r="W120" i="4"/>
  <c r="O125" i="4"/>
  <c r="O119" i="4"/>
  <c r="W125" i="4"/>
  <c r="W119" i="4"/>
  <c r="AN63" i="3"/>
  <c r="AF63" i="3"/>
  <c r="AN58" i="3"/>
  <c r="AF58" i="3"/>
  <c r="AF54" i="3"/>
  <c r="AN54" i="3"/>
  <c r="AN55" i="3"/>
  <c r="AF55" i="3"/>
  <c r="AN60" i="3"/>
  <c r="AF60" i="3"/>
  <c r="AN61" i="3"/>
  <c r="AF61" i="3"/>
  <c r="AF74" i="3"/>
  <c r="AN74" i="3"/>
  <c r="AN66" i="3"/>
  <c r="AF66" i="3"/>
  <c r="AF57" i="3"/>
  <c r="AN57" i="3"/>
  <c r="AN67" i="3"/>
  <c r="AF67" i="3"/>
  <c r="AN56" i="3"/>
  <c r="AF56" i="3"/>
  <c r="AF70" i="3"/>
  <c r="AN70" i="3"/>
  <c r="AN69" i="3"/>
  <c r="AF69" i="3"/>
  <c r="AN59" i="3"/>
  <c r="AF59" i="3"/>
  <c r="AF72" i="3"/>
  <c r="AN72" i="3"/>
  <c r="AN71" i="3"/>
  <c r="AF71" i="3"/>
  <c r="AF53" i="3"/>
  <c r="AN53" i="3"/>
  <c r="AN65" i="3"/>
  <c r="AF65" i="3"/>
  <c r="AF68" i="3"/>
  <c r="AN68" i="3"/>
  <c r="AN52" i="3"/>
  <c r="AF52" i="3"/>
  <c r="AF62" i="3"/>
  <c r="AN62" i="3"/>
  <c r="AF64" i="3"/>
  <c r="AN64" i="3"/>
  <c r="AF91" i="2" a="1"/>
  <c r="AF91" i="2" s="1"/>
  <c r="AD91" i="2" a="1"/>
  <c r="AD91" i="2" s="1"/>
  <c r="AB91" i="2" a="1"/>
  <c r="AB91" i="2" s="1"/>
  <c r="AH91" i="2" a="1"/>
  <c r="AH91" i="2" s="1"/>
  <c r="AG91" i="2"/>
  <c r="AE91" i="2" a="1"/>
  <c r="AE91" i="2" s="1"/>
  <c r="AC91" i="2" a="1"/>
  <c r="AC91" i="2" s="1"/>
  <c r="AF90" i="2" a="1"/>
  <c r="AF90" i="2" s="1"/>
  <c r="AD90" i="2" a="1"/>
  <c r="AD90" i="2" s="1"/>
  <c r="AB90" i="2" a="1"/>
  <c r="AB90" i="2" s="1"/>
  <c r="AH90" i="2" a="1"/>
  <c r="AH90" i="2" s="1"/>
  <c r="AG90" i="2"/>
  <c r="AE90" i="2" a="1"/>
  <c r="AE90" i="2" s="1"/>
  <c r="AC90" i="2" a="1"/>
  <c r="AC90" i="2" s="1"/>
  <c r="AV91" i="2" a="1"/>
  <c r="AV91" i="2" s="1"/>
  <c r="AT91" i="2" a="1"/>
  <c r="AT91" i="2" s="1"/>
  <c r="AR91" i="2" a="1"/>
  <c r="AR91" i="2" s="1"/>
  <c r="AX91" i="2" a="1"/>
  <c r="AX91" i="2" s="1"/>
  <c r="AW91" i="2"/>
  <c r="AU91" i="2" a="1"/>
  <c r="AU91" i="2" s="1"/>
  <c r="AS91" i="2" a="1"/>
  <c r="AS91" i="2" s="1"/>
  <c r="AV90" i="2" a="1"/>
  <c r="AV90" i="2" s="1"/>
  <c r="AT90" i="2" a="1"/>
  <c r="AT90" i="2" s="1"/>
  <c r="AR90" i="2" a="1"/>
  <c r="AR90" i="2" s="1"/>
  <c r="AX90" i="2" a="1"/>
  <c r="AX90" i="2" s="1"/>
  <c r="AW90" i="2"/>
  <c r="AU90" i="2" a="1"/>
  <c r="AU90" i="2" s="1"/>
  <c r="AS90" i="2" a="1"/>
  <c r="AS90" i="2" s="1"/>
  <c r="AN51" i="3"/>
  <c r="AF51" i="3"/>
  <c r="AO91" i="2"/>
  <c r="AM91" i="2" a="1"/>
  <c r="AM91" i="2" s="1"/>
  <c r="AK91" i="2" a="1"/>
  <c r="AK91" i="2" s="1"/>
  <c r="AN91" i="2" a="1"/>
  <c r="AN91" i="2" s="1"/>
  <c r="AL91" i="2" a="1"/>
  <c r="AL91" i="2" s="1"/>
  <c r="AJ91" i="2" a="1"/>
  <c r="AJ91" i="2" s="1"/>
  <c r="AP91" i="2" a="1"/>
  <c r="AP91" i="2" s="1"/>
  <c r="BL91" i="2" a="1"/>
  <c r="BL91" i="2" s="1"/>
  <c r="BJ91" i="2" a="1"/>
  <c r="BJ91" i="2" s="1"/>
  <c r="BH91" i="2" a="1"/>
  <c r="BH91" i="2" s="1"/>
  <c r="BN91" i="2" a="1"/>
  <c r="BN91" i="2" s="1"/>
  <c r="BM91" i="2"/>
  <c r="BK91" i="2" a="1"/>
  <c r="BK91" i="2" s="1"/>
  <c r="BI91" i="2" a="1"/>
  <c r="BI91" i="2" s="1"/>
  <c r="AF93" i="3"/>
  <c r="AN93" i="3"/>
  <c r="BE90" i="2"/>
  <c r="BC90" i="2" a="1"/>
  <c r="BC90" i="2" s="1"/>
  <c r="BA90" i="2" a="1"/>
  <c r="BA90" i="2" s="1"/>
  <c r="BD90" i="2" a="1"/>
  <c r="BD90" i="2" s="1"/>
  <c r="BB90" i="2" a="1"/>
  <c r="BB90" i="2" s="1"/>
  <c r="AZ90" i="2" a="1"/>
  <c r="AZ90" i="2" s="1"/>
  <c r="BF90" i="2" a="1"/>
  <c r="BF90" i="2" s="1"/>
  <c r="BL90" i="2" a="1"/>
  <c r="BL90" i="2" s="1"/>
  <c r="BJ90" i="2" a="1"/>
  <c r="BJ90" i="2" s="1"/>
  <c r="BH90" i="2" a="1"/>
  <c r="BH90" i="2" s="1"/>
  <c r="BN90" i="2" a="1"/>
  <c r="BN90" i="2" s="1"/>
  <c r="BM90" i="2"/>
  <c r="BK90" i="2" a="1"/>
  <c r="BK90" i="2" s="1"/>
  <c r="BI90" i="2" a="1"/>
  <c r="BI90" i="2" s="1"/>
  <c r="AF50" i="3"/>
  <c r="AN50" i="3"/>
  <c r="AF94" i="3"/>
  <c r="AN94" i="3"/>
  <c r="BE91" i="2"/>
  <c r="BC91" i="2" a="1"/>
  <c r="BC91" i="2" s="1"/>
  <c r="BA91" i="2" a="1"/>
  <c r="BA91" i="2" s="1"/>
  <c r="BD91" i="2" a="1"/>
  <c r="BD91" i="2" s="1"/>
  <c r="BB91" i="2" a="1"/>
  <c r="BB91" i="2" s="1"/>
  <c r="AZ91" i="2" a="1"/>
  <c r="AZ91" i="2" s="1"/>
  <c r="BF91" i="2" a="1"/>
  <c r="BF91" i="2" s="1"/>
  <c r="AO90" i="2"/>
  <c r="AM90" i="2" a="1"/>
  <c r="AM90" i="2" s="1"/>
  <c r="AK90" i="2" a="1"/>
  <c r="AK90" i="2" s="1"/>
  <c r="AN90" i="2" a="1"/>
  <c r="AN90" i="2" s="1"/>
  <c r="AL90" i="2" a="1"/>
  <c r="AL90" i="2" s="1"/>
  <c r="AJ90" i="2" a="1"/>
  <c r="AJ90" i="2" s="1"/>
  <c r="AP90" i="2" a="1"/>
  <c r="AP90" i="2" s="1"/>
  <c r="AF250" i="2" a="1"/>
  <c r="AF250" i="2" s="1"/>
  <c r="AD250" i="2" a="1"/>
  <c r="AD250" i="2" s="1"/>
  <c r="AB250" i="2" a="1"/>
  <c r="AB250" i="2" s="1"/>
  <c r="AH250" i="2" a="1"/>
  <c r="AH250" i="2" s="1"/>
  <c r="AG250" i="2"/>
  <c r="AE250" i="2" a="1"/>
  <c r="AE250" i="2" s="1"/>
  <c r="AC250" i="2" a="1"/>
  <c r="AC250" i="2" s="1"/>
  <c r="BE249" i="2"/>
  <c r="BC249" i="2" a="1"/>
  <c r="BC249" i="2" s="1"/>
  <c r="BA249" i="2" a="1"/>
  <c r="BA249" i="2" s="1"/>
  <c r="BD249" i="2" a="1"/>
  <c r="BD249" i="2" s="1"/>
  <c r="BB249" i="2" a="1"/>
  <c r="BB249" i="2" s="1"/>
  <c r="AZ249" i="2" a="1"/>
  <c r="AZ249" i="2" s="1"/>
  <c r="BF249" i="2" a="1"/>
  <c r="BF249" i="2" s="1"/>
  <c r="AV250" i="2" a="1"/>
  <c r="AV250" i="2" s="1"/>
  <c r="AT250" i="2" a="1"/>
  <c r="AT250" i="2" s="1"/>
  <c r="AR250" i="2" a="1"/>
  <c r="AR250" i="2" s="1"/>
  <c r="AX250" i="2" a="1"/>
  <c r="AX250" i="2" s="1"/>
  <c r="AW250" i="2"/>
  <c r="AU250" i="2" a="1"/>
  <c r="AU250" i="2" s="1"/>
  <c r="AS250" i="2" a="1"/>
  <c r="AS250" i="2" s="1"/>
  <c r="AF249" i="2" a="1"/>
  <c r="AF249" i="2" s="1"/>
  <c r="AD249" i="2" a="1"/>
  <c r="AD249" i="2" s="1"/>
  <c r="AB249" i="2" a="1"/>
  <c r="AB249" i="2" s="1"/>
  <c r="AH249" i="2" a="1"/>
  <c r="AH249" i="2" s="1"/>
  <c r="AG249" i="2"/>
  <c r="AE249" i="2" a="1"/>
  <c r="AE249" i="2" s="1"/>
  <c r="AC249" i="2" a="1"/>
  <c r="AC249" i="2" s="1"/>
  <c r="AO250" i="2"/>
  <c r="AM250" i="2" a="1"/>
  <c r="AM250" i="2" s="1"/>
  <c r="AK250" i="2" a="1"/>
  <c r="AK250" i="2" s="1"/>
  <c r="AN250" i="2" a="1"/>
  <c r="AN250" i="2" s="1"/>
  <c r="AL250" i="2" a="1"/>
  <c r="AL250" i="2" s="1"/>
  <c r="AJ250" i="2" a="1"/>
  <c r="AJ250" i="2" s="1"/>
  <c r="AP250" i="2" a="1"/>
  <c r="AP250" i="2" s="1"/>
  <c r="BL250" i="2" a="1"/>
  <c r="BL250" i="2" s="1"/>
  <c r="BJ250" i="2" a="1"/>
  <c r="BJ250" i="2" s="1"/>
  <c r="BH250" i="2" a="1"/>
  <c r="BH250" i="2" s="1"/>
  <c r="BN250" i="2" a="1"/>
  <c r="BN250" i="2" s="1"/>
  <c r="BM250" i="2"/>
  <c r="BK250" i="2" a="1"/>
  <c r="BK250" i="2" s="1"/>
  <c r="BI250" i="2" a="1"/>
  <c r="BI250" i="2" s="1"/>
  <c r="AV249" i="2" a="1"/>
  <c r="AV249" i="2" s="1"/>
  <c r="AT249" i="2" a="1"/>
  <c r="AT249" i="2" s="1"/>
  <c r="AR249" i="2" a="1"/>
  <c r="AR249" i="2" s="1"/>
  <c r="AX249" i="2" a="1"/>
  <c r="AX249" i="2" s="1"/>
  <c r="AW249" i="2"/>
  <c r="AU249" i="2" a="1"/>
  <c r="AU249" i="2" s="1"/>
  <c r="AS249" i="2" a="1"/>
  <c r="AS249" i="2" s="1"/>
  <c r="BE250" i="2"/>
  <c r="BC250" i="2" a="1"/>
  <c r="BC250" i="2" s="1"/>
  <c r="BA250" i="2" a="1"/>
  <c r="BA250" i="2" s="1"/>
  <c r="BD250" i="2" a="1"/>
  <c r="BD250" i="2" s="1"/>
  <c r="BB250" i="2" a="1"/>
  <c r="BB250" i="2" s="1"/>
  <c r="AZ250" i="2" a="1"/>
  <c r="AZ250" i="2" s="1"/>
  <c r="BF250" i="2" a="1"/>
  <c r="BF250" i="2" s="1"/>
  <c r="AO249" i="2"/>
  <c r="AM249" i="2" a="1"/>
  <c r="AM249" i="2" s="1"/>
  <c r="AK249" i="2" a="1"/>
  <c r="AK249" i="2" s="1"/>
  <c r="AN249" i="2" a="1"/>
  <c r="AN249" i="2" s="1"/>
  <c r="AL249" i="2" a="1"/>
  <c r="AL249" i="2" s="1"/>
  <c r="AJ249" i="2" a="1"/>
  <c r="AJ249" i="2" s="1"/>
  <c r="AP249" i="2" a="1"/>
  <c r="AP249" i="2" s="1"/>
  <c r="BL249" i="2" a="1"/>
  <c r="BL249" i="2" s="1"/>
  <c r="BJ249" i="2" a="1"/>
  <c r="BJ249" i="2" s="1"/>
  <c r="BH249" i="2" a="1"/>
  <c r="BH249" i="2" s="1"/>
  <c r="BN249" i="2" a="1"/>
  <c r="BN249" i="2" s="1"/>
  <c r="BM249" i="2"/>
  <c r="BK249" i="2" a="1"/>
  <c r="BK249" i="2" s="1"/>
  <c r="BI249" i="2" a="1"/>
  <c r="BI249" i="2" s="1"/>
  <c r="AN86" i="3"/>
  <c r="AF86" i="3"/>
  <c r="AN85" i="3"/>
  <c r="AF85" i="3"/>
  <c r="AN88" i="3"/>
  <c r="AF88" i="3"/>
  <c r="AS292" i="3" a="1"/>
  <c r="AS292" i="3" s="1"/>
  <c r="AK369" i="4" s="1"/>
  <c r="AQ292" i="3" a="1"/>
  <c r="AQ292" i="3" s="1"/>
  <c r="AI369" i="4" s="1"/>
  <c r="AR292" i="3" a="1"/>
  <c r="AR292" i="3" s="1"/>
  <c r="AJ369" i="4" s="1"/>
  <c r="AO292" i="3" a="1"/>
  <c r="AO292" i="3" s="1"/>
  <c r="AG369" i="4" s="1"/>
  <c r="AU292" i="3" a="1"/>
  <c r="AU292" i="3" s="1"/>
  <c r="AP292" i="3" a="1"/>
  <c r="AP292" i="3" s="1"/>
  <c r="AH369" i="4" s="1"/>
  <c r="AP285" i="3" a="1"/>
  <c r="AP285" i="3" s="1"/>
  <c r="AU285" i="3" a="1"/>
  <c r="AU285" i="3" s="1"/>
  <c r="AS285" i="3" a="1"/>
  <c r="AS285" i="3" s="1"/>
  <c r="AO285" i="3" a="1"/>
  <c r="AO285" i="3" s="1"/>
  <c r="AQ285" i="3" a="1"/>
  <c r="AQ285" i="3" s="1"/>
  <c r="AR285" i="3" a="1"/>
  <c r="AR285" i="3" s="1"/>
  <c r="AO317" i="3" a="1"/>
  <c r="AO317" i="3" s="1"/>
  <c r="AP317" i="3" a="1"/>
  <c r="AP317" i="3" s="1"/>
  <c r="AQ317" i="3" a="1"/>
  <c r="AQ317" i="3" s="1"/>
  <c r="AS317" i="3" a="1"/>
  <c r="AS317" i="3" s="1"/>
  <c r="AR317" i="3" a="1"/>
  <c r="AR317" i="3" s="1"/>
  <c r="AU317" i="3" a="1"/>
  <c r="AU317" i="3" s="1"/>
  <c r="AR278" i="3" a="1"/>
  <c r="AR278" i="3" s="1"/>
  <c r="AO278" i="3" a="1"/>
  <c r="AO278" i="3" s="1"/>
  <c r="AS278" i="3" a="1"/>
  <c r="AS278" i="3" s="1"/>
  <c r="AU278" i="3" a="1"/>
  <c r="AU278" i="3" s="1"/>
  <c r="AP278" i="3" a="1"/>
  <c r="AP278" i="3" s="1"/>
  <c r="AQ278" i="3" a="1"/>
  <c r="AQ278" i="3" s="1"/>
  <c r="AQ294" i="3" a="1"/>
  <c r="AQ294" i="3" s="1"/>
  <c r="AR294" i="3" a="1"/>
  <c r="AR294" i="3" s="1"/>
  <c r="AO294" i="3" a="1"/>
  <c r="AO294" i="3" s="1"/>
  <c r="AP294" i="3" a="1"/>
  <c r="AP294" i="3" s="1"/>
  <c r="AU294" i="3" a="1"/>
  <c r="AU294" i="3" s="1"/>
  <c r="AS294" i="3" a="1"/>
  <c r="AS294" i="3" s="1"/>
  <c r="AO310" i="3" a="1"/>
  <c r="AO310" i="3" s="1"/>
  <c r="AS310" i="3" a="1"/>
  <c r="AS310" i="3" s="1"/>
  <c r="AQ310" i="3" a="1"/>
  <c r="AQ310" i="3" s="1"/>
  <c r="AR310" i="3" a="1"/>
  <c r="AR310" i="3" s="1"/>
  <c r="AU310" i="3" a="1"/>
  <c r="AU310" i="3" s="1"/>
  <c r="AP310" i="3" a="1"/>
  <c r="AP310" i="3" s="1"/>
  <c r="AS333" i="3" a="1"/>
  <c r="AS333" i="3" s="1"/>
  <c r="AK440" i="4" s="1"/>
  <c r="AR333" i="3" a="1"/>
  <c r="AR333" i="3" s="1"/>
  <c r="AJ440" i="4" s="1"/>
  <c r="AO333" i="3" a="1"/>
  <c r="AO333" i="3" s="1"/>
  <c r="AG440" i="4" s="1"/>
  <c r="AP333" i="3" a="1"/>
  <c r="AP333" i="3" s="1"/>
  <c r="AH440" i="4" s="1"/>
  <c r="AU333" i="3" a="1"/>
  <c r="AU333" i="3" s="1"/>
  <c r="AQ333" i="3" a="1"/>
  <c r="AQ333" i="3" s="1"/>
  <c r="AI440" i="4" s="1"/>
  <c r="AR342" i="3" a="1"/>
  <c r="AR342" i="3" s="1"/>
  <c r="AO342" i="3" a="1"/>
  <c r="AO342" i="3" s="1"/>
  <c r="AP342" i="3" a="1"/>
  <c r="AP342" i="3" s="1"/>
  <c r="AS342" i="3" a="1"/>
  <c r="AS342" i="3" s="1"/>
  <c r="AU342" i="3" a="1"/>
  <c r="AU342" i="3" s="1"/>
  <c r="AQ342" i="3" a="1"/>
  <c r="AQ342" i="3" s="1"/>
  <c r="AP358" i="3" a="1"/>
  <c r="AP358" i="3" s="1"/>
  <c r="AR358" i="3" a="1"/>
  <c r="AR358" i="3" s="1"/>
  <c r="AU358" i="3" a="1"/>
  <c r="AU358" i="3" s="1"/>
  <c r="AO358" i="3" a="1"/>
  <c r="AO358" i="3" s="1"/>
  <c r="AQ358" i="3" a="1"/>
  <c r="AQ358" i="3" s="1"/>
  <c r="AS358" i="3" a="1"/>
  <c r="AS358" i="3" s="1"/>
  <c r="AP347" i="3" a="1"/>
  <c r="AP347" i="3" s="1"/>
  <c r="AS347" i="3" a="1"/>
  <c r="AS347" i="3" s="1"/>
  <c r="AU347" i="3" a="1"/>
  <c r="AU347" i="3" s="1"/>
  <c r="AR347" i="3" a="1"/>
  <c r="AR347" i="3" s="1"/>
  <c r="AO347" i="3" a="1"/>
  <c r="AO347" i="3" s="1"/>
  <c r="AQ347" i="3" a="1"/>
  <c r="AQ347" i="3" s="1"/>
  <c r="AS363" i="3" a="1"/>
  <c r="AS363" i="3" s="1"/>
  <c r="AK442" i="4" s="1"/>
  <c r="AR363" i="3" a="1"/>
  <c r="AR363" i="3" s="1"/>
  <c r="AJ442" i="4" s="1"/>
  <c r="AO363" i="3" a="1"/>
  <c r="AO363" i="3" s="1"/>
  <c r="AG442" i="4" s="1"/>
  <c r="AP363" i="3" a="1"/>
  <c r="AP363" i="3" s="1"/>
  <c r="AH442" i="4" s="1"/>
  <c r="AU363" i="3" a="1"/>
  <c r="AU363" i="3" s="1"/>
  <c r="AQ363" i="3" a="1"/>
  <c r="AQ363" i="3" s="1"/>
  <c r="AI442" i="4" s="1"/>
  <c r="AO340" i="3" a="1"/>
  <c r="AO340" i="3" s="1"/>
  <c r="AG449" i="4" s="1"/>
  <c r="AS340" i="3" a="1"/>
  <c r="AS340" i="3" s="1"/>
  <c r="AK449" i="4" s="1"/>
  <c r="AR340" i="3" a="1"/>
  <c r="AR340" i="3" s="1"/>
  <c r="AJ449" i="4" s="1"/>
  <c r="AQ340" i="3" a="1"/>
  <c r="AQ340" i="3" s="1"/>
  <c r="AI449" i="4" s="1"/>
  <c r="AP340" i="3" a="1"/>
  <c r="AP340" i="3" s="1"/>
  <c r="AH449" i="4" s="1"/>
  <c r="AL449" i="4" s="1"/>
  <c r="AU340" i="3" a="1"/>
  <c r="AU340" i="3" s="1"/>
  <c r="AS356" i="3" a="1"/>
  <c r="AS356" i="3" s="1"/>
  <c r="AQ356" i="3" a="1"/>
  <c r="AQ356" i="3" s="1"/>
  <c r="AR356" i="3" a="1"/>
  <c r="AR356" i="3" s="1"/>
  <c r="AO356" i="3" a="1"/>
  <c r="AO356" i="3" s="1"/>
  <c r="AP356" i="3" a="1"/>
  <c r="AP356" i="3" s="1"/>
  <c r="AU356" i="3" a="1"/>
  <c r="AU356" i="3" s="1"/>
  <c r="AU299" i="3" a="1"/>
  <c r="AU299" i="3" s="1"/>
  <c r="AP299" i="3" a="1"/>
  <c r="AP299" i="3" s="1"/>
  <c r="AO299" i="3" a="1"/>
  <c r="AO299" i="3" s="1"/>
  <c r="AQ299" i="3" a="1"/>
  <c r="AQ299" i="3" s="1"/>
  <c r="AS299" i="3" a="1"/>
  <c r="AS299" i="3" s="1"/>
  <c r="AR299" i="3" a="1"/>
  <c r="AR299" i="3" s="1"/>
  <c r="AO315" i="3" a="1"/>
  <c r="AO315" i="3" s="1"/>
  <c r="AQ315" i="3" a="1"/>
  <c r="AQ315" i="3" s="1"/>
  <c r="AS315" i="3" a="1"/>
  <c r="AS315" i="3" s="1"/>
  <c r="AP315" i="3" a="1"/>
  <c r="AP315" i="3" s="1"/>
  <c r="AU315" i="3" a="1"/>
  <c r="AU315" i="3" s="1"/>
  <c r="AR315" i="3" a="1"/>
  <c r="AR315" i="3" s="1"/>
  <c r="AO301" i="3" a="1"/>
  <c r="AO301" i="3" s="1"/>
  <c r="AP301" i="3" a="1"/>
  <c r="AP301" i="3" s="1"/>
  <c r="AR301" i="3" a="1"/>
  <c r="AR301" i="3" s="1"/>
  <c r="AQ301" i="3" a="1"/>
  <c r="AQ301" i="3" s="1"/>
  <c r="AS301" i="3" a="1"/>
  <c r="AS301" i="3" s="1"/>
  <c r="AU301" i="3" a="1"/>
  <c r="AU301" i="3" s="1"/>
  <c r="AU287" i="3" a="1"/>
  <c r="AU287" i="3" s="1"/>
  <c r="AS287" i="3" a="1"/>
  <c r="AS287" i="3" s="1"/>
  <c r="AR287" i="3" a="1"/>
  <c r="AR287" i="3" s="1"/>
  <c r="AO287" i="3" a="1"/>
  <c r="AO287" i="3" s="1"/>
  <c r="AP287" i="3" a="1"/>
  <c r="AP287" i="3" s="1"/>
  <c r="AQ287" i="3" a="1"/>
  <c r="AQ287" i="3" s="1"/>
  <c r="AU303" i="3" a="1"/>
  <c r="AU303" i="3" s="1"/>
  <c r="AS303" i="3" a="1"/>
  <c r="AS303" i="3" s="1"/>
  <c r="AP303" i="3" a="1"/>
  <c r="AP303" i="3" s="1"/>
  <c r="AQ303" i="3" a="1"/>
  <c r="AQ303" i="3" s="1"/>
  <c r="AR303" i="3" a="1"/>
  <c r="AR303" i="3" s="1"/>
  <c r="AO303" i="3" a="1"/>
  <c r="AO303" i="3" s="1"/>
  <c r="AR319" i="3" a="1"/>
  <c r="AR319" i="3" s="1"/>
  <c r="AP319" i="3" a="1"/>
  <c r="AP319" i="3" s="1"/>
  <c r="AO319" i="3" a="1"/>
  <c r="AO319" i="3" s="1"/>
  <c r="AU319" i="3" a="1"/>
  <c r="AU319" i="3" s="1"/>
  <c r="AQ319" i="3" a="1"/>
  <c r="AQ319" i="3" s="1"/>
  <c r="AS319" i="3" a="1"/>
  <c r="AS319" i="3" s="1"/>
  <c r="AR280" i="3" a="1"/>
  <c r="AR280" i="3" s="1"/>
  <c r="AO280" i="3" a="1"/>
  <c r="AO280" i="3" s="1"/>
  <c r="AU280" i="3" a="1"/>
  <c r="AU280" i="3" s="1"/>
  <c r="AP280" i="3" a="1"/>
  <c r="AP280" i="3" s="1"/>
  <c r="AQ280" i="3" a="1"/>
  <c r="AQ280" i="3" s="1"/>
  <c r="AS280" i="3" a="1"/>
  <c r="AS280" i="3" s="1"/>
  <c r="AS296" i="3" a="1"/>
  <c r="AS296" i="3" s="1"/>
  <c r="AQ296" i="3" a="1"/>
  <c r="AQ296" i="3" s="1"/>
  <c r="AR296" i="3" a="1"/>
  <c r="AR296" i="3" s="1"/>
  <c r="AO296" i="3" a="1"/>
  <c r="AO296" i="3" s="1"/>
  <c r="AU296" i="3" a="1"/>
  <c r="AU296" i="3" s="1"/>
  <c r="AP296" i="3" a="1"/>
  <c r="AP296" i="3" s="1"/>
  <c r="AQ312" i="3" a="1"/>
  <c r="AQ312" i="3" s="1"/>
  <c r="AS312" i="3" a="1"/>
  <c r="AS312" i="3" s="1"/>
  <c r="AO312" i="3" a="1"/>
  <c r="AO312" i="3" s="1"/>
  <c r="AP312" i="3" a="1"/>
  <c r="AP312" i="3" s="1"/>
  <c r="AU312" i="3" a="1"/>
  <c r="AU312" i="3" s="1"/>
  <c r="AR312" i="3" a="1"/>
  <c r="AR312" i="3" s="1"/>
  <c r="AS273" i="3" a="1"/>
  <c r="AS273" i="3" s="1"/>
  <c r="AK398" i="4" s="1"/>
  <c r="AU273" i="3" a="1"/>
  <c r="AU273" i="3" s="1"/>
  <c r="AR273" i="3" a="1"/>
  <c r="AR273" i="3" s="1"/>
  <c r="AJ398" i="4" s="1"/>
  <c r="AQ273" i="3" a="1"/>
  <c r="AQ273" i="3" s="1"/>
  <c r="AI398" i="4" s="1"/>
  <c r="AP273" i="3" a="1"/>
  <c r="AP273" i="3" s="1"/>
  <c r="AH398" i="4" s="1"/>
  <c r="AO273" i="3" a="1"/>
  <c r="AO273" i="3" s="1"/>
  <c r="AG398" i="4" s="1"/>
  <c r="AP289" i="3" a="1"/>
  <c r="AP289" i="3" s="1"/>
  <c r="AO289" i="3" a="1"/>
  <c r="AO289" i="3" s="1"/>
  <c r="AQ289" i="3" a="1"/>
  <c r="AQ289" i="3" s="1"/>
  <c r="AU289" i="3" a="1"/>
  <c r="AU289" i="3" s="1"/>
  <c r="AS289" i="3" a="1"/>
  <c r="AS289" i="3" s="1"/>
  <c r="AR289" i="3" a="1"/>
  <c r="AR289" i="3" s="1"/>
  <c r="AO305" i="3" a="1"/>
  <c r="AO305" i="3" s="1"/>
  <c r="AU305" i="3" a="1"/>
  <c r="AU305" i="3" s="1"/>
  <c r="AS305" i="3" a="1"/>
  <c r="AS305" i="3" s="1"/>
  <c r="AP305" i="3" a="1"/>
  <c r="AP305" i="3" s="1"/>
  <c r="AR305" i="3" a="1"/>
  <c r="AR305" i="3" s="1"/>
  <c r="AQ305" i="3" a="1"/>
  <c r="AQ305" i="3" s="1"/>
  <c r="AP321" i="3" a="1"/>
  <c r="AP321" i="3" s="1"/>
  <c r="AH389" i="4" s="1"/>
  <c r="AR321" i="3" a="1"/>
  <c r="AR321" i="3" s="1"/>
  <c r="AJ389" i="4" s="1"/>
  <c r="AO321" i="3" a="1"/>
  <c r="AO321" i="3" s="1"/>
  <c r="AG389" i="4" s="1"/>
  <c r="AQ321" i="3" a="1"/>
  <c r="AQ321" i="3" s="1"/>
  <c r="AI389" i="4" s="1"/>
  <c r="AU321" i="3" a="1"/>
  <c r="AU321" i="3" s="1"/>
  <c r="AS321" i="3" a="1"/>
  <c r="AS321" i="3" s="1"/>
  <c r="AK389" i="4" s="1"/>
  <c r="AS282" i="3" a="1"/>
  <c r="AS282" i="3" s="1"/>
  <c r="AK386" i="4" s="1"/>
  <c r="AQ282" i="3" a="1"/>
  <c r="AQ282" i="3" s="1"/>
  <c r="AI386" i="4" s="1"/>
  <c r="AP282" i="3" a="1"/>
  <c r="AP282" i="3" s="1"/>
  <c r="AH386" i="4" s="1"/>
  <c r="AO282" i="3" a="1"/>
  <c r="AO282" i="3" s="1"/>
  <c r="AG386" i="4" s="1"/>
  <c r="AR282" i="3" a="1"/>
  <c r="AR282" i="3" s="1"/>
  <c r="AJ386" i="4" s="1"/>
  <c r="AU282" i="3" a="1"/>
  <c r="AU282" i="3" s="1"/>
  <c r="AR298" i="3" a="1"/>
  <c r="AR298" i="3" s="1"/>
  <c r="AJ370" i="4" s="1"/>
  <c r="AO298" i="3" a="1"/>
  <c r="AO298" i="3" s="1"/>
  <c r="AG370" i="4" s="1"/>
  <c r="AU298" i="3" a="1"/>
  <c r="AU298" i="3" s="1"/>
  <c r="AP298" i="3" a="1"/>
  <c r="AP298" i="3" s="1"/>
  <c r="AH370" i="4" s="1"/>
  <c r="AQ298" i="3" a="1"/>
  <c r="AQ298" i="3" s="1"/>
  <c r="AI370" i="4" s="1"/>
  <c r="AS298" i="3" a="1"/>
  <c r="AS298" i="3" s="1"/>
  <c r="AK370" i="4" s="1"/>
  <c r="AP314" i="3" a="1"/>
  <c r="AP314" i="3" s="1"/>
  <c r="AU314" i="3" a="1"/>
  <c r="AU314" i="3" s="1"/>
  <c r="AO314" i="3" a="1"/>
  <c r="AO314" i="3" s="1"/>
  <c r="AR314" i="3" a="1"/>
  <c r="AR314" i="3" s="1"/>
  <c r="AQ314" i="3" a="1"/>
  <c r="AQ314" i="3" s="1"/>
  <c r="AS314" i="3" a="1"/>
  <c r="AS314" i="3" s="1"/>
  <c r="AQ337" i="3" a="1"/>
  <c r="AQ337" i="3" s="1"/>
  <c r="AI457" i="4" s="1"/>
  <c r="AP337" i="3" a="1"/>
  <c r="AP337" i="3" s="1"/>
  <c r="AH457" i="4" s="1"/>
  <c r="AU337" i="3" a="1"/>
  <c r="AU337" i="3" s="1"/>
  <c r="AR337" i="3" a="1"/>
  <c r="AR337" i="3" s="1"/>
  <c r="AJ457" i="4" s="1"/>
  <c r="AO337" i="3" a="1"/>
  <c r="AO337" i="3" s="1"/>
  <c r="AG457" i="4" s="1"/>
  <c r="AS337" i="3" a="1"/>
  <c r="AS337" i="3" s="1"/>
  <c r="AK457" i="4" s="1"/>
  <c r="AS353" i="3" a="1"/>
  <c r="AS353" i="3" s="1"/>
  <c r="AQ353" i="3" a="1"/>
  <c r="AQ353" i="3" s="1"/>
  <c r="AR353" i="3" a="1"/>
  <c r="AR353" i="3" s="1"/>
  <c r="AO353" i="3" a="1"/>
  <c r="AO353" i="3" s="1"/>
  <c r="AP353" i="3" a="1"/>
  <c r="AP353" i="3" s="1"/>
  <c r="AU353" i="3" a="1"/>
  <c r="AU353" i="3" s="1"/>
  <c r="AO330" i="3" a="1"/>
  <c r="AO330" i="3" s="1"/>
  <c r="AG447" i="4" s="1"/>
  <c r="AS330" i="3" a="1"/>
  <c r="AS330" i="3" s="1"/>
  <c r="AK447" i="4" s="1"/>
  <c r="AP330" i="3" a="1"/>
  <c r="AP330" i="3" s="1"/>
  <c r="AH447" i="4" s="1"/>
  <c r="AU330" i="3" a="1"/>
  <c r="AU330" i="3" s="1"/>
  <c r="AR330" i="3" a="1"/>
  <c r="AR330" i="3" s="1"/>
  <c r="AJ447" i="4" s="1"/>
  <c r="AQ330" i="3" a="1"/>
  <c r="AQ330" i="3" s="1"/>
  <c r="AI447" i="4" s="1"/>
  <c r="AO362" i="3" a="1"/>
  <c r="AO362" i="3" s="1"/>
  <c r="AG458" i="4" s="1"/>
  <c r="AQ362" i="3" a="1"/>
  <c r="AQ362" i="3" s="1"/>
  <c r="AI458" i="4" s="1"/>
  <c r="AS362" i="3" a="1"/>
  <c r="AS362" i="3" s="1"/>
  <c r="AK458" i="4" s="1"/>
  <c r="AU362" i="3" a="1"/>
  <c r="AU362" i="3" s="1"/>
  <c r="AP362" i="3" a="1"/>
  <c r="AP362" i="3" s="1"/>
  <c r="AH458" i="4" s="1"/>
  <c r="AR362" i="3" a="1"/>
  <c r="AR362" i="3" s="1"/>
  <c r="AJ458" i="4" s="1"/>
  <c r="AS335" i="3" a="1"/>
  <c r="AS335" i="3" s="1"/>
  <c r="AK448" i="4" s="1"/>
  <c r="AR335" i="3" a="1"/>
  <c r="AR335" i="3" s="1"/>
  <c r="AJ448" i="4" s="1"/>
  <c r="AO335" i="3" a="1"/>
  <c r="AO335" i="3" s="1"/>
  <c r="AG448" i="4" s="1"/>
  <c r="AP335" i="3" a="1"/>
  <c r="AP335" i="3" s="1"/>
  <c r="AH448" i="4" s="1"/>
  <c r="AU335" i="3" a="1"/>
  <c r="AU335" i="3" s="1"/>
  <c r="AQ335" i="3" a="1"/>
  <c r="AQ335" i="3" s="1"/>
  <c r="AI448" i="4" s="1"/>
  <c r="AQ351" i="3" a="1"/>
  <c r="AQ351" i="3" s="1"/>
  <c r="AU351" i="3" a="1"/>
  <c r="AU351" i="3" s="1"/>
  <c r="AR351" i="3" a="1"/>
  <c r="AR351" i="3" s="1"/>
  <c r="AS351" i="3" a="1"/>
  <c r="AS351" i="3" s="1"/>
  <c r="AP351" i="3" a="1"/>
  <c r="AP351" i="3" s="1"/>
  <c r="AO351" i="3" a="1"/>
  <c r="AO351" i="3" s="1"/>
  <c r="AP328" i="3" a="1"/>
  <c r="AP328" i="3" s="1"/>
  <c r="AH439" i="4" s="1"/>
  <c r="AO328" i="3" a="1"/>
  <c r="AO328" i="3" s="1"/>
  <c r="AG439" i="4" s="1"/>
  <c r="AS328" i="3" a="1"/>
  <c r="AS328" i="3" s="1"/>
  <c r="AK439" i="4" s="1"/>
  <c r="AR328" i="3" a="1"/>
  <c r="AR328" i="3" s="1"/>
  <c r="AJ439" i="4" s="1"/>
  <c r="AU328" i="3" a="1"/>
  <c r="AU328" i="3" s="1"/>
  <c r="AQ328" i="3" a="1"/>
  <c r="AQ328" i="3" s="1"/>
  <c r="AI439" i="4" s="1"/>
  <c r="AM439" i="4" s="1"/>
  <c r="AO360" i="3" a="1"/>
  <c r="AO360" i="3" s="1"/>
  <c r="AQ360" i="3" a="1"/>
  <c r="AQ360" i="3" s="1"/>
  <c r="AS360" i="3" a="1"/>
  <c r="AS360" i="3" s="1"/>
  <c r="AP360" i="3" a="1"/>
  <c r="AP360" i="3" s="1"/>
  <c r="AU360" i="3" a="1"/>
  <c r="AU360" i="3" s="1"/>
  <c r="AR360" i="3" a="1"/>
  <c r="AR360" i="3" s="1"/>
  <c r="AS275" i="3" a="1"/>
  <c r="AS275" i="3" s="1"/>
  <c r="AK373" i="4" s="1"/>
  <c r="AR275" i="3" a="1"/>
  <c r="AR275" i="3" s="1"/>
  <c r="AJ373" i="4" s="1"/>
  <c r="AQ275" i="3" a="1"/>
  <c r="AQ275" i="3" s="1"/>
  <c r="AI373" i="4" s="1"/>
  <c r="AU275" i="3" a="1"/>
  <c r="AU275" i="3" s="1"/>
  <c r="AO275" i="3" a="1"/>
  <c r="AO275" i="3" s="1"/>
  <c r="AG373" i="4" s="1"/>
  <c r="AP275" i="3" a="1"/>
  <c r="AP275" i="3" s="1"/>
  <c r="AH373" i="4" s="1"/>
  <c r="AR307" i="3" a="1"/>
  <c r="AR307" i="3" s="1"/>
  <c r="AO307" i="3" a="1"/>
  <c r="AO307" i="3" s="1"/>
  <c r="AP307" i="3" a="1"/>
  <c r="AP307" i="3" s="1"/>
  <c r="AQ307" i="3" a="1"/>
  <c r="AQ307" i="3" s="1"/>
  <c r="AU307" i="3" a="1"/>
  <c r="AU307" i="3" s="1"/>
  <c r="AS307" i="3" a="1"/>
  <c r="AS307" i="3" s="1"/>
  <c r="AR284" i="3" a="1"/>
  <c r="AR284" i="3" s="1"/>
  <c r="AJ384" i="4" s="1"/>
  <c r="AO284" i="3" a="1"/>
  <c r="AO284" i="3" s="1"/>
  <c r="AG384" i="4" s="1"/>
  <c r="AU284" i="3" a="1"/>
  <c r="AU284" i="3" s="1"/>
  <c r="AP284" i="3" a="1"/>
  <c r="AP284" i="3" s="1"/>
  <c r="AH384" i="4" s="1"/>
  <c r="AS284" i="3" a="1"/>
  <c r="AS284" i="3" s="1"/>
  <c r="AK384" i="4" s="1"/>
  <c r="AQ284" i="3" a="1"/>
  <c r="AQ284" i="3" s="1"/>
  <c r="AI384" i="4" s="1"/>
  <c r="AM384" i="4" s="1"/>
  <c r="AR300" i="3" a="1"/>
  <c r="AR300" i="3" s="1"/>
  <c r="AO300" i="3" a="1"/>
  <c r="AO300" i="3" s="1"/>
  <c r="AU300" i="3" a="1"/>
  <c r="AU300" i="3" s="1"/>
  <c r="AP300" i="3" a="1"/>
  <c r="AP300" i="3" s="1"/>
  <c r="AS300" i="3" a="1"/>
  <c r="AS300" i="3" s="1"/>
  <c r="AQ300" i="3" a="1"/>
  <c r="AQ300" i="3" s="1"/>
  <c r="AS316" i="3" a="1"/>
  <c r="AS316" i="3" s="1"/>
  <c r="AP316" i="3" a="1"/>
  <c r="AP316" i="3" s="1"/>
  <c r="AO316" i="3" a="1"/>
  <c r="AO316" i="3" s="1"/>
  <c r="AU316" i="3" a="1"/>
  <c r="AU316" i="3" s="1"/>
  <c r="AR316" i="3" a="1"/>
  <c r="AR316" i="3" s="1"/>
  <c r="AQ316" i="3" a="1"/>
  <c r="AQ316" i="3" s="1"/>
  <c r="AS277" i="3" a="1"/>
  <c r="AS277" i="3" s="1"/>
  <c r="AK395" i="4" s="1"/>
  <c r="AR277" i="3" a="1"/>
  <c r="AR277" i="3" s="1"/>
  <c r="AJ395" i="4" s="1"/>
  <c r="AQ277" i="3" a="1"/>
  <c r="AQ277" i="3" s="1"/>
  <c r="AI395" i="4" s="1"/>
  <c r="AU277" i="3" a="1"/>
  <c r="AU277" i="3" s="1"/>
  <c r="AP277" i="3" a="1"/>
  <c r="AP277" i="3" s="1"/>
  <c r="AH395" i="4" s="1"/>
  <c r="AO277" i="3" a="1"/>
  <c r="AO277" i="3" s="1"/>
  <c r="AG395" i="4" s="1"/>
  <c r="AU293" i="3" a="1"/>
  <c r="AU293" i="3" s="1"/>
  <c r="AP293" i="3" a="1"/>
  <c r="AP293" i="3" s="1"/>
  <c r="AQ293" i="3" a="1"/>
  <c r="AQ293" i="3" s="1"/>
  <c r="AS293" i="3" a="1"/>
  <c r="AS293" i="3" s="1"/>
  <c r="AO293" i="3" a="1"/>
  <c r="AO293" i="3" s="1"/>
  <c r="AR293" i="3" a="1"/>
  <c r="AR293" i="3" s="1"/>
  <c r="AO309" i="3" a="1"/>
  <c r="AO309" i="3" s="1"/>
  <c r="AR309" i="3" a="1"/>
  <c r="AR309" i="3" s="1"/>
  <c r="AU309" i="3" a="1"/>
  <c r="AU309" i="3" s="1"/>
  <c r="AP309" i="3" a="1"/>
  <c r="AP309" i="3" s="1"/>
  <c r="AQ309" i="3" a="1"/>
  <c r="AQ309" i="3" s="1"/>
  <c r="AS309" i="3" a="1"/>
  <c r="AS309" i="3" s="1"/>
  <c r="AS286" i="3" a="1"/>
  <c r="AS286" i="3" s="1"/>
  <c r="AQ286" i="3" a="1"/>
  <c r="AQ286" i="3" s="1"/>
  <c r="AR286" i="3" a="1"/>
  <c r="AR286" i="3" s="1"/>
  <c r="AO286" i="3" a="1"/>
  <c r="AO286" i="3" s="1"/>
  <c r="AU286" i="3" a="1"/>
  <c r="AU286" i="3" s="1"/>
  <c r="AP286" i="3" a="1"/>
  <c r="AP286" i="3" s="1"/>
  <c r="AS302" i="3" a="1"/>
  <c r="AS302" i="3" s="1"/>
  <c r="AK378" i="4" s="1"/>
  <c r="AQ302" i="3" a="1"/>
  <c r="AQ302" i="3" s="1"/>
  <c r="AI378" i="4" s="1"/>
  <c r="AU302" i="3" a="1"/>
  <c r="AU302" i="3" s="1"/>
  <c r="AO302" i="3" a="1"/>
  <c r="AO302" i="3" s="1"/>
  <c r="AG378" i="4" s="1"/>
  <c r="AR302" i="3" a="1"/>
  <c r="AR302" i="3" s="1"/>
  <c r="AJ378" i="4" s="1"/>
  <c r="AP302" i="3" a="1"/>
  <c r="AP302" i="3" s="1"/>
  <c r="AH378" i="4" s="1"/>
  <c r="AU318" i="3" a="1"/>
  <c r="AU318" i="3" s="1"/>
  <c r="AO318" i="3" a="1"/>
  <c r="AO318" i="3" s="1"/>
  <c r="AQ318" i="3" a="1"/>
  <c r="AQ318" i="3" s="1"/>
  <c r="AS318" i="3" a="1"/>
  <c r="AS318" i="3" s="1"/>
  <c r="AR318" i="3" a="1"/>
  <c r="AR318" i="3" s="1"/>
  <c r="AP318" i="3" a="1"/>
  <c r="AP318" i="3" s="1"/>
  <c r="AP341" i="3" a="1"/>
  <c r="AP341" i="3" s="1"/>
  <c r="AU341" i="3" a="1"/>
  <c r="AU341" i="3" s="1"/>
  <c r="AO341" i="3" a="1"/>
  <c r="AO341" i="3" s="1"/>
  <c r="AS341" i="3" a="1"/>
  <c r="AS341" i="3" s="1"/>
  <c r="AR341" i="3" a="1"/>
  <c r="AR341" i="3" s="1"/>
  <c r="AQ341" i="3" a="1"/>
  <c r="AQ341" i="3" s="1"/>
  <c r="AO357" i="3" a="1"/>
  <c r="AO357" i="3" s="1"/>
  <c r="AQ357" i="3" a="1"/>
  <c r="AQ357" i="3" s="1"/>
  <c r="AS357" i="3" a="1"/>
  <c r="AS357" i="3" s="1"/>
  <c r="AP357" i="3" a="1"/>
  <c r="AP357" i="3" s="1"/>
  <c r="AR357" i="3" a="1"/>
  <c r="AR357" i="3" s="1"/>
  <c r="AU357" i="3" a="1"/>
  <c r="AU357" i="3" s="1"/>
  <c r="AR334" i="3" a="1"/>
  <c r="AR334" i="3" s="1"/>
  <c r="AJ432" i="4" s="1"/>
  <c r="AO334" i="3" a="1"/>
  <c r="AO334" i="3" s="1"/>
  <c r="AG432" i="4" s="1"/>
  <c r="AP334" i="3" a="1"/>
  <c r="AP334" i="3" s="1"/>
  <c r="AH432" i="4" s="1"/>
  <c r="AU334" i="3" a="1"/>
  <c r="AU334" i="3" s="1"/>
  <c r="AS334" i="3" a="1"/>
  <c r="AS334" i="3" s="1"/>
  <c r="AK432" i="4" s="1"/>
  <c r="AQ334" i="3" a="1"/>
  <c r="AQ334" i="3" s="1"/>
  <c r="AI432" i="4" s="1"/>
  <c r="AR350" i="3" a="1"/>
  <c r="AR350" i="3" s="1"/>
  <c r="AS350" i="3" a="1"/>
  <c r="AS350" i="3" s="1"/>
  <c r="AP350" i="3" a="1"/>
  <c r="AP350" i="3" s="1"/>
  <c r="AO350" i="3" a="1"/>
  <c r="AO350" i="3" s="1"/>
  <c r="AQ350" i="3" a="1"/>
  <c r="AQ350" i="3" s="1"/>
  <c r="AU350" i="3" a="1"/>
  <c r="AU350" i="3" s="1"/>
  <c r="AR339" i="3" a="1"/>
  <c r="AR339" i="3" s="1"/>
  <c r="AJ433" i="4" s="1"/>
  <c r="AO339" i="3" a="1"/>
  <c r="AO339" i="3" s="1"/>
  <c r="AG433" i="4" s="1"/>
  <c r="AP339" i="3" a="1"/>
  <c r="AP339" i="3" s="1"/>
  <c r="AH433" i="4" s="1"/>
  <c r="AU339" i="3" a="1"/>
  <c r="AU339" i="3" s="1"/>
  <c r="AS339" i="3" a="1"/>
  <c r="AS339" i="3" s="1"/>
  <c r="AK433" i="4" s="1"/>
  <c r="AQ339" i="3" a="1"/>
  <c r="AQ339" i="3" s="1"/>
  <c r="AI433" i="4" s="1"/>
  <c r="AP355" i="3" a="1"/>
  <c r="AP355" i="3" s="1"/>
  <c r="AU355" i="3" a="1"/>
  <c r="AU355" i="3" s="1"/>
  <c r="AS355" i="3" a="1"/>
  <c r="AS355" i="3" s="1"/>
  <c r="AQ355" i="3" a="1"/>
  <c r="AQ355" i="3" s="1"/>
  <c r="AR355" i="3" a="1"/>
  <c r="AR355" i="3" s="1"/>
  <c r="AO355" i="3" a="1"/>
  <c r="AO355" i="3" s="1"/>
  <c r="AP332" i="3" a="1"/>
  <c r="AP332" i="3" s="1"/>
  <c r="AH456" i="4" s="1"/>
  <c r="AR332" i="3" a="1"/>
  <c r="AR332" i="3" s="1"/>
  <c r="AJ456" i="4" s="1"/>
  <c r="AO332" i="3" a="1"/>
  <c r="AO332" i="3" s="1"/>
  <c r="AG456" i="4" s="1"/>
  <c r="AQ332" i="3" a="1"/>
  <c r="AQ332" i="3" s="1"/>
  <c r="AI456" i="4" s="1"/>
  <c r="AS332" i="3" a="1"/>
  <c r="AS332" i="3" s="1"/>
  <c r="AK456" i="4" s="1"/>
  <c r="AU332" i="3" a="1"/>
  <c r="AU332" i="3" s="1"/>
  <c r="AO348" i="3" a="1"/>
  <c r="AO348" i="3" s="1"/>
  <c r="AP348" i="3" a="1"/>
  <c r="AP348" i="3" s="1"/>
  <c r="AU348" i="3" a="1"/>
  <c r="AU348" i="3" s="1"/>
  <c r="AQ348" i="3" a="1"/>
  <c r="AQ348" i="3" s="1"/>
  <c r="AR348" i="3" a="1"/>
  <c r="AR348" i="3" s="1"/>
  <c r="AS348" i="3" a="1"/>
  <c r="AS348" i="3" s="1"/>
  <c r="AS364" i="3" a="1"/>
  <c r="AS364" i="3" s="1"/>
  <c r="AK434" i="4" s="1"/>
  <c r="AO364" i="3" a="1"/>
  <c r="AO364" i="3" s="1"/>
  <c r="AG434" i="4" s="1"/>
  <c r="AR364" i="3" a="1"/>
  <c r="AR364" i="3" s="1"/>
  <c r="AJ434" i="4" s="1"/>
  <c r="AQ364" i="3" a="1"/>
  <c r="AQ364" i="3" s="1"/>
  <c r="AI434" i="4" s="1"/>
  <c r="AP364" i="3" a="1"/>
  <c r="AP364" i="3" s="1"/>
  <c r="AH434" i="4" s="1"/>
  <c r="AU364" i="3" a="1"/>
  <c r="AU364" i="3" s="1"/>
  <c r="AQ276" i="3" a="1"/>
  <c r="AQ276" i="3" s="1"/>
  <c r="AO276" i="3" a="1"/>
  <c r="AO276" i="3" s="1"/>
  <c r="AR276" i="3" a="1"/>
  <c r="AR276" i="3" s="1"/>
  <c r="AU276" i="3" a="1"/>
  <c r="AU276" i="3" s="1"/>
  <c r="AP276" i="3" a="1"/>
  <c r="AP276" i="3" s="1"/>
  <c r="AS276" i="3" a="1"/>
  <c r="AS276" i="3" s="1"/>
  <c r="AO308" i="3" a="1"/>
  <c r="AO308" i="3" s="1"/>
  <c r="AP308" i="3" a="1"/>
  <c r="AP308" i="3" s="1"/>
  <c r="AU308" i="3" a="1"/>
  <c r="AU308" i="3" s="1"/>
  <c r="AR308" i="3" a="1"/>
  <c r="AR308" i="3" s="1"/>
  <c r="AQ308" i="3" a="1"/>
  <c r="AQ308" i="3" s="1"/>
  <c r="AS308" i="3" a="1"/>
  <c r="AS308" i="3" s="1"/>
  <c r="AQ291" i="3" a="1"/>
  <c r="AQ291" i="3" s="1"/>
  <c r="AI382" i="4" s="1"/>
  <c r="AP291" i="3" a="1"/>
  <c r="AP291" i="3" s="1"/>
  <c r="AH382" i="4" s="1"/>
  <c r="AO291" i="3" a="1"/>
  <c r="AO291" i="3" s="1"/>
  <c r="AG382" i="4" s="1"/>
  <c r="AR291" i="3" a="1"/>
  <c r="AR291" i="3" s="1"/>
  <c r="AJ382" i="4" s="1"/>
  <c r="AU291" i="3" a="1"/>
  <c r="AU291" i="3" s="1"/>
  <c r="AS291" i="3" a="1"/>
  <c r="AS291" i="3" s="1"/>
  <c r="AK382" i="4" s="1"/>
  <c r="AR279" i="3" a="1"/>
  <c r="AR279" i="3" s="1"/>
  <c r="AQ279" i="3" a="1"/>
  <c r="AQ279" i="3" s="1"/>
  <c r="AU279" i="3" a="1"/>
  <c r="AU279" i="3" s="1"/>
  <c r="AO279" i="3" a="1"/>
  <c r="AO279" i="3" s="1"/>
  <c r="AS279" i="3" a="1"/>
  <c r="AS279" i="3" s="1"/>
  <c r="AP279" i="3" a="1"/>
  <c r="AP279" i="3" s="1"/>
  <c r="AU295" i="3" a="1"/>
  <c r="AU295" i="3" s="1"/>
  <c r="AP295" i="3" a="1"/>
  <c r="AP295" i="3" s="1"/>
  <c r="AQ295" i="3" a="1"/>
  <c r="AQ295" i="3" s="1"/>
  <c r="AO295" i="3" a="1"/>
  <c r="AO295" i="3" s="1"/>
  <c r="AR295" i="3" a="1"/>
  <c r="AR295" i="3" s="1"/>
  <c r="AS295" i="3" a="1"/>
  <c r="AS295" i="3" s="1"/>
  <c r="AS311" i="3" a="1"/>
  <c r="AS311" i="3" s="1"/>
  <c r="AP311" i="3" a="1"/>
  <c r="AP311" i="3" s="1"/>
  <c r="AO311" i="3" a="1"/>
  <c r="AO311" i="3" s="1"/>
  <c r="AU311" i="3" a="1"/>
  <c r="AU311" i="3" s="1"/>
  <c r="AQ311" i="3" a="1"/>
  <c r="AQ311" i="3" s="1"/>
  <c r="AR311" i="3" a="1"/>
  <c r="AR311" i="3" s="1"/>
  <c r="AR272" i="3" a="1"/>
  <c r="AR272" i="3" s="1"/>
  <c r="AO272" i="3" a="1"/>
  <c r="AO272" i="3" s="1"/>
  <c r="AU272" i="3" a="1"/>
  <c r="AU272" i="3" s="1"/>
  <c r="AS272" i="3" a="1"/>
  <c r="AS272" i="3" s="1"/>
  <c r="AQ272" i="3" a="1"/>
  <c r="AQ272" i="3" s="1"/>
  <c r="AP272" i="3" a="1"/>
  <c r="AP272" i="3" s="1"/>
  <c r="AQ288" i="3" a="1"/>
  <c r="AQ288" i="3" s="1"/>
  <c r="AU288" i="3" a="1"/>
  <c r="AU288" i="3" s="1"/>
  <c r="AO288" i="3" a="1"/>
  <c r="AO288" i="3" s="1"/>
  <c r="AR288" i="3" a="1"/>
  <c r="AR288" i="3" s="1"/>
  <c r="AP288" i="3" a="1"/>
  <c r="AP288" i="3" s="1"/>
  <c r="AS288" i="3" a="1"/>
  <c r="AS288" i="3" s="1"/>
  <c r="AS304" i="3" a="1"/>
  <c r="AS304" i="3" s="1"/>
  <c r="AU304" i="3" a="1"/>
  <c r="AU304" i="3" s="1"/>
  <c r="AR304" i="3" a="1"/>
  <c r="AR304" i="3" s="1"/>
  <c r="AQ304" i="3" a="1"/>
  <c r="AQ304" i="3" s="1"/>
  <c r="AO304" i="3" a="1"/>
  <c r="AO304" i="3" s="1"/>
  <c r="AP304" i="3" a="1"/>
  <c r="AP304" i="3" s="1"/>
  <c r="AO320" i="3" a="1"/>
  <c r="AO320" i="3" s="1"/>
  <c r="AQ320" i="3" a="1"/>
  <c r="AQ320" i="3" s="1"/>
  <c r="AS320" i="3" a="1"/>
  <c r="AS320" i="3" s="1"/>
  <c r="AU320" i="3" a="1"/>
  <c r="AU320" i="3" s="1"/>
  <c r="AP320" i="3" a="1"/>
  <c r="AP320" i="3" s="1"/>
  <c r="AR320" i="3" a="1"/>
  <c r="AR320" i="3" s="1"/>
  <c r="AS281" i="3" a="1"/>
  <c r="AS281" i="3" s="1"/>
  <c r="AK385" i="4" s="1"/>
  <c r="AO281" i="3" a="1"/>
  <c r="AO281" i="3" s="1"/>
  <c r="AG385" i="4" s="1"/>
  <c r="AP281" i="3" a="1"/>
  <c r="AP281" i="3" s="1"/>
  <c r="AH385" i="4" s="1"/>
  <c r="AU281" i="3" a="1"/>
  <c r="AU281" i="3" s="1"/>
  <c r="AR281" i="3" a="1"/>
  <c r="AR281" i="3" s="1"/>
  <c r="AJ385" i="4" s="1"/>
  <c r="AQ281" i="3" a="1"/>
  <c r="AQ281" i="3" s="1"/>
  <c r="AI385" i="4" s="1"/>
  <c r="AM385" i="4" s="1"/>
  <c r="AR297" i="3" a="1"/>
  <c r="AR297" i="3" s="1"/>
  <c r="AQ297" i="3" a="1"/>
  <c r="AQ297" i="3" s="1"/>
  <c r="AU297" i="3" a="1"/>
  <c r="AU297" i="3" s="1"/>
  <c r="AP297" i="3" a="1"/>
  <c r="AP297" i="3" s="1"/>
  <c r="AO297" i="3" a="1"/>
  <c r="AO297" i="3" s="1"/>
  <c r="AS297" i="3" a="1"/>
  <c r="AS297" i="3" s="1"/>
  <c r="AU313" i="3" a="1"/>
  <c r="AU313" i="3" s="1"/>
  <c r="AR313" i="3" a="1"/>
  <c r="AR313" i="3" s="1"/>
  <c r="AQ313" i="3" a="1"/>
  <c r="AQ313" i="3" s="1"/>
  <c r="AP313" i="3" a="1"/>
  <c r="AP313" i="3" s="1"/>
  <c r="AO313" i="3" a="1"/>
  <c r="AO313" i="3" s="1"/>
  <c r="AS313" i="3" a="1"/>
  <c r="AS313" i="3" s="1"/>
  <c r="AR274" i="3" a="1"/>
  <c r="AR274" i="3" s="1"/>
  <c r="AJ377" i="4" s="1"/>
  <c r="AU274" i="3" a="1"/>
  <c r="AU274" i="3" s="1"/>
  <c r="AQ274" i="3" a="1"/>
  <c r="AQ274" i="3" s="1"/>
  <c r="AI377" i="4" s="1"/>
  <c r="AP274" i="3" a="1"/>
  <c r="AP274" i="3" s="1"/>
  <c r="AH377" i="4" s="1"/>
  <c r="AO274" i="3" a="1"/>
  <c r="AO274" i="3" s="1"/>
  <c r="AG377" i="4" s="1"/>
  <c r="AS274" i="3" a="1"/>
  <c r="AS274" i="3" s="1"/>
  <c r="AK377" i="4" s="1"/>
  <c r="AS290" i="3" a="1"/>
  <c r="AS290" i="3" s="1"/>
  <c r="AK383" i="4" s="1"/>
  <c r="AQ290" i="3" a="1"/>
  <c r="AQ290" i="3" s="1"/>
  <c r="AI383" i="4" s="1"/>
  <c r="AR290" i="3" a="1"/>
  <c r="AR290" i="3" s="1"/>
  <c r="AJ383" i="4" s="1"/>
  <c r="AO290" i="3" a="1"/>
  <c r="AO290" i="3" s="1"/>
  <c r="AG383" i="4" s="1"/>
  <c r="AU290" i="3" a="1"/>
  <c r="AU290" i="3" s="1"/>
  <c r="AP290" i="3" a="1"/>
  <c r="AP290" i="3" s="1"/>
  <c r="AH383" i="4" s="1"/>
  <c r="AR306" i="3" a="1"/>
  <c r="AR306" i="3" s="1"/>
  <c r="AO306" i="3" a="1"/>
  <c r="AO306" i="3" s="1"/>
  <c r="AS306" i="3" a="1"/>
  <c r="AS306" i="3" s="1"/>
  <c r="AP306" i="3" a="1"/>
  <c r="AP306" i="3" s="1"/>
  <c r="AQ306" i="3" a="1"/>
  <c r="AQ306" i="3" s="1"/>
  <c r="AU306" i="3" a="1"/>
  <c r="AU306" i="3" s="1"/>
  <c r="AQ329" i="3" a="1"/>
  <c r="AQ329" i="3" s="1"/>
  <c r="AI431" i="4" s="1"/>
  <c r="AR329" i="3" a="1"/>
  <c r="AR329" i="3" s="1"/>
  <c r="AJ431" i="4" s="1"/>
  <c r="AO329" i="3" a="1"/>
  <c r="AO329" i="3" s="1"/>
  <c r="AG431" i="4" s="1"/>
  <c r="AP329" i="3" a="1"/>
  <c r="AP329" i="3" s="1"/>
  <c r="AH431" i="4" s="1"/>
  <c r="AU329" i="3" a="1"/>
  <c r="AU329" i="3" s="1"/>
  <c r="AS329" i="3" a="1"/>
  <c r="AS329" i="3" s="1"/>
  <c r="AK431" i="4" s="1"/>
  <c r="AQ345" i="3" a="1"/>
  <c r="AQ345" i="3" s="1"/>
  <c r="AR345" i="3" a="1"/>
  <c r="AR345" i="3" s="1"/>
  <c r="AO345" i="3" a="1"/>
  <c r="AO345" i="3" s="1"/>
  <c r="AP345" i="3" a="1"/>
  <c r="AP345" i="3" s="1"/>
  <c r="AU345" i="3" a="1"/>
  <c r="AU345" i="3" s="1"/>
  <c r="AS345" i="3" a="1"/>
  <c r="AS345" i="3" s="1"/>
  <c r="AP338" i="3" a="1"/>
  <c r="AP338" i="3" s="1"/>
  <c r="AH441" i="4" s="1"/>
  <c r="AO338" i="3" a="1"/>
  <c r="AO338" i="3" s="1"/>
  <c r="AG441" i="4" s="1"/>
  <c r="AQ338" i="3" a="1"/>
  <c r="AQ338" i="3" s="1"/>
  <c r="AI441" i="4" s="1"/>
  <c r="AU338" i="3" a="1"/>
  <c r="AU338" i="3" s="1"/>
  <c r="AR338" i="3" a="1"/>
  <c r="AR338" i="3" s="1"/>
  <c r="AJ441" i="4" s="1"/>
  <c r="AS338" i="3" a="1"/>
  <c r="AS338" i="3" s="1"/>
  <c r="AK441" i="4" s="1"/>
  <c r="AO327" i="3" a="1"/>
  <c r="AO327" i="3" s="1"/>
  <c r="AG455" i="4" s="1"/>
  <c r="AQ327" i="3" a="1"/>
  <c r="AQ327" i="3" s="1"/>
  <c r="AI455" i="4" s="1"/>
  <c r="AS327" i="3" a="1"/>
  <c r="AS327" i="3" s="1"/>
  <c r="AK455" i="4" s="1"/>
  <c r="AU327" i="3" a="1"/>
  <c r="AU327" i="3" s="1"/>
  <c r="AP327" i="3" a="1"/>
  <c r="AP327" i="3" s="1"/>
  <c r="AH455" i="4" s="1"/>
  <c r="AR327" i="3" a="1"/>
  <c r="AR327" i="3" s="1"/>
  <c r="AJ455" i="4" s="1"/>
  <c r="AP343" i="3" a="1"/>
  <c r="AP343" i="3" s="1"/>
  <c r="AU343" i="3" a="1"/>
  <c r="AU343" i="3" s="1"/>
  <c r="AS343" i="3" a="1"/>
  <c r="AS343" i="3" s="1"/>
  <c r="AQ343" i="3" a="1"/>
  <c r="AQ343" i="3" s="1"/>
  <c r="AR343" i="3" a="1"/>
  <c r="AR343" i="3" s="1"/>
  <c r="AO343" i="3" a="1"/>
  <c r="AO343" i="3" s="1"/>
  <c r="AP359" i="3" a="1"/>
  <c r="AP359" i="3" s="1"/>
  <c r="AR359" i="3" a="1"/>
  <c r="AR359" i="3" s="1"/>
  <c r="AO359" i="3" a="1"/>
  <c r="AO359" i="3" s="1"/>
  <c r="AQ359" i="3" a="1"/>
  <c r="AQ359" i="3" s="1"/>
  <c r="AS359" i="3" a="1"/>
  <c r="AS359" i="3" s="1"/>
  <c r="AU359" i="3" a="1"/>
  <c r="AU359" i="3" s="1"/>
  <c r="AQ352" i="3" a="1"/>
  <c r="AQ352" i="3" s="1"/>
  <c r="AO352" i="3" a="1"/>
  <c r="AO352" i="3" s="1"/>
  <c r="AR352" i="3" a="1"/>
  <c r="AR352" i="3" s="1"/>
  <c r="AU352" i="3" a="1"/>
  <c r="AU352" i="3" s="1"/>
  <c r="AS352" i="3" a="1"/>
  <c r="AS352" i="3" s="1"/>
  <c r="AP352" i="3" a="1"/>
  <c r="AP352" i="3" s="1"/>
  <c r="BD239" i="2" a="1"/>
  <c r="BD239" i="2" s="1"/>
  <c r="AP239" i="2" a="1"/>
  <c r="AP239" i="2" s="1"/>
  <c r="AE239" i="2" a="1"/>
  <c r="AE239" i="2" s="1"/>
  <c r="AO239" i="2"/>
  <c r="AJ239" i="2" a="1"/>
  <c r="AJ239" i="2" s="1"/>
  <c r="BE239" i="2"/>
  <c r="AB239" i="2" a="1"/>
  <c r="AB239" i="2" s="1"/>
  <c r="AK239" i="2" a="1"/>
  <c r="AK239" i="2" s="1"/>
  <c r="AN239" i="2" a="1"/>
  <c r="AN239" i="2" s="1"/>
  <c r="BC239" i="2" a="1"/>
  <c r="BC239" i="2" s="1"/>
  <c r="BB239" i="2" a="1"/>
  <c r="BB239" i="2" s="1"/>
  <c r="BF239" i="2" a="1"/>
  <c r="BF239" i="2" s="1"/>
  <c r="AM239" i="2" a="1"/>
  <c r="AM239" i="2" s="1"/>
  <c r="BA239" i="2" a="1"/>
  <c r="BA239" i="2" s="1"/>
  <c r="AF279" i="3"/>
  <c r="AH279" i="3" s="1" a="1"/>
  <c r="AH279" i="3" s="1"/>
  <c r="AF295" i="3"/>
  <c r="AJ295" i="3" s="1" a="1"/>
  <c r="AJ295" i="3" s="1"/>
  <c r="AF311" i="3"/>
  <c r="AG311" i="3" s="1" a="1"/>
  <c r="AG311" i="3" s="1"/>
  <c r="AF272" i="3"/>
  <c r="AH272" i="3" s="1" a="1"/>
  <c r="AH272" i="3" s="1"/>
  <c r="AF288" i="3"/>
  <c r="AJ288" i="3" s="1" a="1"/>
  <c r="AJ288" i="3" s="1"/>
  <c r="AF304" i="3"/>
  <c r="AG304" i="3" s="1" a="1"/>
  <c r="AG304" i="3" s="1"/>
  <c r="AF320" i="3"/>
  <c r="AG320" i="3" s="1" a="1"/>
  <c r="AG320" i="3" s="1"/>
  <c r="AF281" i="3"/>
  <c r="AH281" i="3" s="1" a="1"/>
  <c r="AH281" i="3" s="1"/>
  <c r="AA385" i="4" s="1"/>
  <c r="AF297" i="3"/>
  <c r="AI297" i="3" s="1" a="1"/>
  <c r="AI297" i="3" s="1"/>
  <c r="AF313" i="3"/>
  <c r="AG313" i="3" s="1" a="1"/>
  <c r="AG313" i="3" s="1"/>
  <c r="AF274" i="3"/>
  <c r="AG274" i="3" s="1" a="1"/>
  <c r="AG274" i="3" s="1"/>
  <c r="Z377" i="4" s="1"/>
  <c r="AF290" i="3"/>
  <c r="AH290" i="3" s="1" a="1"/>
  <c r="AH290" i="3" s="1"/>
  <c r="AA383" i="4" s="1"/>
  <c r="AF306" i="3"/>
  <c r="AI306" i="3" s="1" a="1"/>
  <c r="AI306" i="3" s="1"/>
  <c r="AF329" i="3"/>
  <c r="AG329" i="3" s="1" a="1"/>
  <c r="AG329" i="3" s="1"/>
  <c r="Z431" i="4" s="1"/>
  <c r="AF345" i="3"/>
  <c r="AI345" i="3" s="1" a="1"/>
  <c r="AI345" i="3" s="1"/>
  <c r="AF361" i="3"/>
  <c r="AI361" i="3" s="1" a="1"/>
  <c r="AI361" i="3" s="1"/>
  <c r="AF338" i="3"/>
  <c r="AJ338" i="3" s="1" a="1"/>
  <c r="AJ338" i="3" s="1"/>
  <c r="AC441" i="4" s="1"/>
  <c r="AF354" i="3"/>
  <c r="AH354" i="3" s="1" a="1"/>
  <c r="AH354" i="3" s="1"/>
  <c r="AF327" i="3"/>
  <c r="AG327" i="3" s="1" a="1"/>
  <c r="AG327" i="3" s="1"/>
  <c r="Z455" i="4" s="1"/>
  <c r="AF343" i="3"/>
  <c r="AH343" i="3" s="1" a="1"/>
  <c r="AH343" i="3" s="1"/>
  <c r="AF359" i="3"/>
  <c r="AJ359" i="3" s="1" a="1"/>
  <c r="AJ359" i="3" s="1"/>
  <c r="AF336" i="3"/>
  <c r="AJ336" i="3" s="1" a="1"/>
  <c r="AJ336" i="3" s="1"/>
  <c r="AF352" i="3"/>
  <c r="AG352" i="3" s="1" a="1"/>
  <c r="AG352" i="3" s="1"/>
  <c r="AF283" i="3"/>
  <c r="AG283" i="3" s="1" a="1"/>
  <c r="AG283" i="3" s="1"/>
  <c r="Z387" i="4" s="1"/>
  <c r="AF299" i="3"/>
  <c r="AI299" i="3" s="1" a="1"/>
  <c r="AI299" i="3" s="1"/>
  <c r="AF315" i="3"/>
  <c r="AJ315" i="3" s="1" a="1"/>
  <c r="AJ315" i="3" s="1"/>
  <c r="AF276" i="3"/>
  <c r="AG276" i="3" s="1" a="1"/>
  <c r="AG276" i="3" s="1"/>
  <c r="AF292" i="3"/>
  <c r="AG292" i="3" s="1" a="1"/>
  <c r="AG292" i="3" s="1"/>
  <c r="Z369" i="4" s="1"/>
  <c r="AF308" i="3"/>
  <c r="AI308" i="3" s="1" a="1"/>
  <c r="AI308" i="3" s="1"/>
  <c r="AF324" i="3"/>
  <c r="AG324" i="3" s="1" a="1"/>
  <c r="AG324" i="3" s="1"/>
  <c r="Z435" i="4" s="1"/>
  <c r="AF285" i="3"/>
  <c r="AG285" i="3" s="1" a="1"/>
  <c r="AG285" i="3" s="1"/>
  <c r="AF301" i="3"/>
  <c r="AG301" i="3" s="1" a="1"/>
  <c r="AG301" i="3" s="1"/>
  <c r="AF317" i="3"/>
  <c r="AH317" i="3" s="1" a="1"/>
  <c r="AH317" i="3" s="1"/>
  <c r="AF278" i="3"/>
  <c r="AG278" i="3" s="1" a="1"/>
  <c r="AG278" i="3" s="1"/>
  <c r="AF294" i="3"/>
  <c r="AG294" i="3" s="1" a="1"/>
  <c r="AG294" i="3" s="1"/>
  <c r="AF310" i="3"/>
  <c r="AH310" i="3" s="1" a="1"/>
  <c r="AH310" i="3" s="1"/>
  <c r="AF333" i="3"/>
  <c r="AI333" i="3" s="1" a="1"/>
  <c r="AI333" i="3" s="1"/>
  <c r="AB440" i="4" s="1"/>
  <c r="AF349" i="3"/>
  <c r="AH349" i="3" s="1" a="1"/>
  <c r="AH349" i="3" s="1"/>
  <c r="AF365" i="3"/>
  <c r="AJ365" i="3" s="1" a="1"/>
  <c r="AJ365" i="3" s="1"/>
  <c r="AC450" i="4" s="1"/>
  <c r="AF342" i="3"/>
  <c r="AH342" i="3" s="1" a="1"/>
  <c r="AH342" i="3" s="1"/>
  <c r="AF358" i="3"/>
  <c r="AH358" i="3" s="1" a="1"/>
  <c r="AH358" i="3" s="1"/>
  <c r="AF331" i="3"/>
  <c r="AG331" i="3" s="1" a="1"/>
  <c r="AG331" i="3" s="1"/>
  <c r="AF347" i="3"/>
  <c r="AI347" i="3" s="1" a="1"/>
  <c r="AI347" i="3" s="1"/>
  <c r="AF363" i="3"/>
  <c r="AJ363" i="3" s="1" a="1"/>
  <c r="AJ363" i="3" s="1"/>
  <c r="AC442" i="4" s="1"/>
  <c r="AF340" i="3"/>
  <c r="AI340" i="3" s="1" a="1"/>
  <c r="AI340" i="3" s="1"/>
  <c r="AB449" i="4" s="1"/>
  <c r="AF356" i="3"/>
  <c r="AI356" i="3" s="1" a="1"/>
  <c r="AI356" i="3" s="1"/>
  <c r="AF326" i="3"/>
  <c r="AJ326" i="3" s="1" a="1"/>
  <c r="AJ326" i="3" s="1"/>
  <c r="AF287" i="3"/>
  <c r="AJ287" i="3" s="1" a="1"/>
  <c r="AJ287" i="3" s="1"/>
  <c r="AF303" i="3"/>
  <c r="AI303" i="3" s="1" a="1"/>
  <c r="AI303" i="3" s="1"/>
  <c r="AF319" i="3"/>
  <c r="AG319" i="3" s="1" a="1"/>
  <c r="AG319" i="3" s="1"/>
  <c r="AF280" i="3"/>
  <c r="AI280" i="3" s="1" a="1"/>
  <c r="AI280" i="3" s="1"/>
  <c r="AF296" i="3"/>
  <c r="AJ296" i="3" s="1" a="1"/>
  <c r="AJ296" i="3" s="1"/>
  <c r="AF312" i="3"/>
  <c r="AH312" i="3" s="1" a="1"/>
  <c r="AH312" i="3" s="1"/>
  <c r="AF273" i="3"/>
  <c r="AI273" i="3" s="1" a="1"/>
  <c r="AI273" i="3" s="1"/>
  <c r="AB398" i="4" s="1"/>
  <c r="AF289" i="3"/>
  <c r="AH289" i="3" s="1" a="1"/>
  <c r="AH289" i="3" s="1"/>
  <c r="AF305" i="3"/>
  <c r="AH305" i="3" s="1" a="1"/>
  <c r="AH305" i="3" s="1"/>
  <c r="AF321" i="3"/>
  <c r="AI321" i="3" s="1" a="1"/>
  <c r="AI321" i="3" s="1"/>
  <c r="AB389" i="4" s="1"/>
  <c r="AF282" i="3"/>
  <c r="AJ282" i="3" s="1" a="1"/>
  <c r="AJ282" i="3" s="1"/>
  <c r="AC386" i="4" s="1"/>
  <c r="AF298" i="3"/>
  <c r="AI298" i="3" s="1" a="1"/>
  <c r="AI298" i="3" s="1"/>
  <c r="AB370" i="4" s="1"/>
  <c r="AF314" i="3"/>
  <c r="AI314" i="3" s="1" a="1"/>
  <c r="AI314" i="3" s="1"/>
  <c r="AF337" i="3"/>
  <c r="AG337" i="3" s="1" a="1"/>
  <c r="AG337" i="3" s="1"/>
  <c r="Z457" i="4" s="1"/>
  <c r="AF353" i="3"/>
  <c r="AH353" i="3" s="1" a="1"/>
  <c r="AH353" i="3" s="1"/>
  <c r="AF330" i="3"/>
  <c r="AG330" i="3" s="1" a="1"/>
  <c r="AG330" i="3" s="1"/>
  <c r="Z447" i="4" s="1"/>
  <c r="AF346" i="3"/>
  <c r="AI346" i="3" s="1" a="1"/>
  <c r="AI346" i="3" s="1"/>
  <c r="AF362" i="3"/>
  <c r="AG362" i="3" s="1" a="1"/>
  <c r="AG362" i="3" s="1"/>
  <c r="Z458" i="4" s="1"/>
  <c r="AF335" i="3"/>
  <c r="AJ335" i="3" s="1" a="1"/>
  <c r="AJ335" i="3" s="1"/>
  <c r="AC448" i="4" s="1"/>
  <c r="AF351" i="3"/>
  <c r="AH351" i="3" s="1" a="1"/>
  <c r="AH351" i="3" s="1"/>
  <c r="AF328" i="3"/>
  <c r="AJ328" i="3" s="1" a="1"/>
  <c r="AJ328" i="3" s="1"/>
  <c r="AC439" i="4" s="1"/>
  <c r="AF344" i="3"/>
  <c r="AH344" i="3" s="1" a="1"/>
  <c r="AH344" i="3" s="1"/>
  <c r="AF360" i="3"/>
  <c r="AJ360" i="3" s="1" a="1"/>
  <c r="AJ360" i="3" s="1"/>
  <c r="AF275" i="3"/>
  <c r="AI275" i="3" s="1" a="1"/>
  <c r="AI275" i="3" s="1"/>
  <c r="AB373" i="4" s="1"/>
  <c r="AF291" i="3"/>
  <c r="AI291" i="3" s="1" a="1"/>
  <c r="AI291" i="3" s="1"/>
  <c r="AB382" i="4" s="1"/>
  <c r="AF307" i="3"/>
  <c r="AG307" i="3" s="1" a="1"/>
  <c r="AG307" i="3" s="1"/>
  <c r="AF323" i="3"/>
  <c r="AJ323" i="3" s="1" a="1"/>
  <c r="AJ323" i="3" s="1"/>
  <c r="AC443" i="4" s="1"/>
  <c r="AF284" i="3"/>
  <c r="AH284" i="3" s="1" a="1"/>
  <c r="AH284" i="3" s="1"/>
  <c r="AA384" i="4" s="1"/>
  <c r="AF300" i="3"/>
  <c r="AI300" i="3" s="1" a="1"/>
  <c r="AI300" i="3" s="1"/>
  <c r="AF316" i="3"/>
  <c r="AG316" i="3" s="1" a="1"/>
  <c r="AG316" i="3" s="1"/>
  <c r="AF277" i="3"/>
  <c r="AJ277" i="3" s="1" a="1"/>
  <c r="AJ277" i="3" s="1"/>
  <c r="AC395" i="4" s="1"/>
  <c r="AF293" i="3"/>
  <c r="AH293" i="3" s="1" a="1"/>
  <c r="AH293" i="3" s="1"/>
  <c r="AF309" i="3"/>
  <c r="AH309" i="3" s="1" a="1"/>
  <c r="AH309" i="3" s="1"/>
  <c r="AF325" i="3"/>
  <c r="AI325" i="3" s="1" a="1"/>
  <c r="AI325" i="3" s="1"/>
  <c r="AB451" i="4" s="1"/>
  <c r="AF286" i="3"/>
  <c r="AH286" i="3" s="1" a="1"/>
  <c r="AH286" i="3" s="1"/>
  <c r="AF302" i="3"/>
  <c r="AJ302" i="3" s="1" a="1"/>
  <c r="AJ302" i="3" s="1"/>
  <c r="AC378" i="4" s="1"/>
  <c r="AF318" i="3"/>
  <c r="AG318" i="3" s="1" a="1"/>
  <c r="AG318" i="3" s="1"/>
  <c r="AF341" i="3"/>
  <c r="AJ341" i="3" s="1" a="1"/>
  <c r="AJ341" i="3" s="1"/>
  <c r="AF357" i="3"/>
  <c r="AH357" i="3" s="1" a="1"/>
  <c r="AH357" i="3" s="1"/>
  <c r="AF334" i="3"/>
  <c r="AG334" i="3" s="1" a="1"/>
  <c r="AG334" i="3" s="1"/>
  <c r="Z432" i="4" s="1"/>
  <c r="AF350" i="3"/>
  <c r="AH350" i="3" s="1" a="1"/>
  <c r="AH350" i="3" s="1"/>
  <c r="AF366" i="3"/>
  <c r="AH366" i="3" s="1" a="1"/>
  <c r="AH366" i="3" s="1"/>
  <c r="AF339" i="3"/>
  <c r="AG339" i="3" s="1" a="1"/>
  <c r="AG339" i="3" s="1"/>
  <c r="Z433" i="4" s="1"/>
  <c r="AF355" i="3"/>
  <c r="AH355" i="3" s="1" a="1"/>
  <c r="AH355" i="3" s="1"/>
  <c r="AF332" i="3"/>
  <c r="AH332" i="3" s="1" a="1"/>
  <c r="AH332" i="3" s="1"/>
  <c r="AA456" i="4" s="1"/>
  <c r="AF348" i="3"/>
  <c r="AI348" i="3" s="1" a="1"/>
  <c r="AI348" i="3" s="1"/>
  <c r="AF364" i="3"/>
  <c r="AI364" i="3" s="1" a="1"/>
  <c r="AI364" i="3" s="1"/>
  <c r="AB434" i="4" s="1"/>
  <c r="AX239" i="2" a="1"/>
  <c r="AX239" i="2" s="1"/>
  <c r="AC239" i="2" a="1"/>
  <c r="AC239" i="2" s="1"/>
  <c r="AD239" i="2" a="1"/>
  <c r="AD239" i="2" s="1"/>
  <c r="AG239" i="2"/>
  <c r="AF239" i="2" a="1"/>
  <c r="AF239" i="2" s="1"/>
  <c r="AV239" i="2" a="1"/>
  <c r="AV239" i="2" s="1"/>
  <c r="AT239" i="2" a="1"/>
  <c r="AT239" i="2" s="1"/>
  <c r="AW239" i="2"/>
  <c r="AS239" i="2" a="1"/>
  <c r="AS239" i="2" s="1"/>
  <c r="AR239" i="2" a="1"/>
  <c r="AR239" i="2" s="1"/>
  <c r="BE299" i="2"/>
  <c r="BC299" i="2" a="1"/>
  <c r="BC299" i="2" s="1"/>
  <c r="BA299" i="2" a="1"/>
  <c r="BA299" i="2" s="1"/>
  <c r="BF299" i="2" a="1"/>
  <c r="BF299" i="2" s="1"/>
  <c r="BD299" i="2" a="1"/>
  <c r="BD299" i="2" s="1"/>
  <c r="BB299" i="2" a="1"/>
  <c r="BB299" i="2" s="1"/>
  <c r="AZ299" i="2" a="1"/>
  <c r="AZ299" i="2" s="1"/>
  <c r="AF299" i="2" a="1"/>
  <c r="AF299" i="2" s="1"/>
  <c r="AD299" i="2" a="1"/>
  <c r="AD299" i="2" s="1"/>
  <c r="AB299" i="2" a="1"/>
  <c r="AB299" i="2" s="1"/>
  <c r="AH299" i="2" a="1"/>
  <c r="AH299" i="2" s="1"/>
  <c r="AG299" i="2"/>
  <c r="AE299" i="2" a="1"/>
  <c r="AE299" i="2" s="1"/>
  <c r="AC299" i="2" a="1"/>
  <c r="AC299" i="2" s="1"/>
  <c r="AV299" i="2" a="1"/>
  <c r="AV299" i="2" s="1"/>
  <c r="AT299" i="2" a="1"/>
  <c r="AT299" i="2" s="1"/>
  <c r="AR299" i="2" a="1"/>
  <c r="AR299" i="2" s="1"/>
  <c r="AX299" i="2" a="1"/>
  <c r="AX299" i="2" s="1"/>
  <c r="AW299" i="2"/>
  <c r="AU299" i="2" a="1"/>
  <c r="AU299" i="2" s="1"/>
  <c r="AS299" i="2" a="1"/>
  <c r="AS299" i="2" s="1"/>
  <c r="AO299" i="2"/>
  <c r="AM299" i="2" a="1"/>
  <c r="AM299" i="2" s="1"/>
  <c r="AK299" i="2" a="1"/>
  <c r="AK299" i="2" s="1"/>
  <c r="AP299" i="2" a="1"/>
  <c r="AP299" i="2" s="1"/>
  <c r="AN299" i="2" a="1"/>
  <c r="AN299" i="2" s="1"/>
  <c r="AL299" i="2" a="1"/>
  <c r="AL299" i="2" s="1"/>
  <c r="AJ299" i="2" a="1"/>
  <c r="AJ299" i="2" s="1"/>
  <c r="BL299" i="2" a="1"/>
  <c r="BL299" i="2" s="1"/>
  <c r="BJ299" i="2" a="1"/>
  <c r="BJ299" i="2" s="1"/>
  <c r="BH299" i="2" a="1"/>
  <c r="BH299" i="2" s="1"/>
  <c r="BN299" i="2" a="1"/>
  <c r="BN299" i="2" s="1"/>
  <c r="BM299" i="2"/>
  <c r="BK299" i="2" a="1"/>
  <c r="BK299" i="2" s="1"/>
  <c r="BI299" i="2" a="1"/>
  <c r="BI299" i="2" s="1"/>
  <c r="AF147" i="3"/>
  <c r="AG147" i="3" s="1" a="1"/>
  <c r="AG147" i="3" s="1"/>
  <c r="Z209" i="4" s="1"/>
  <c r="AF225" i="3"/>
  <c r="AJ225" i="3" s="1" a="1"/>
  <c r="AJ225" i="3" s="1"/>
  <c r="AC309" i="4" s="1"/>
  <c r="AF155" i="3"/>
  <c r="AI155" i="3" s="1" a="1"/>
  <c r="AI155" i="3" s="1"/>
  <c r="AB231" i="4" s="1"/>
  <c r="AF219" i="3"/>
  <c r="AG219" i="3" s="1" a="1"/>
  <c r="AG219" i="3" s="1"/>
  <c r="Z284" i="4" s="1"/>
  <c r="AF81" i="3"/>
  <c r="AJ81" i="3" s="1" a="1"/>
  <c r="AJ81" i="3" s="1"/>
  <c r="AC173" i="4" s="1"/>
  <c r="AF151" i="3"/>
  <c r="AI151" i="3" s="1" a="1"/>
  <c r="AI151" i="3" s="1"/>
  <c r="AB213" i="4" s="1"/>
  <c r="AF165" i="3"/>
  <c r="AJ165" i="3" s="1" a="1"/>
  <c r="AJ165" i="3" s="1"/>
  <c r="AC249" i="4" s="1"/>
  <c r="AF115" i="3"/>
  <c r="AG115" i="3" s="1" a="1"/>
  <c r="AG115" i="3" s="1"/>
  <c r="AF119" i="3"/>
  <c r="AH119" i="3" s="1" a="1"/>
  <c r="AH119" i="3" s="1"/>
  <c r="AA81" i="4" s="1"/>
  <c r="AF171" i="3"/>
  <c r="AJ171" i="3" s="1" a="1"/>
  <c r="AJ171" i="3" s="1"/>
  <c r="AC243" i="4" s="1"/>
  <c r="AF211" i="3"/>
  <c r="AG211" i="3" s="1" a="1"/>
  <c r="AG211" i="3" s="1"/>
  <c r="Z288" i="4" s="1"/>
  <c r="AF13" i="3"/>
  <c r="AG13" i="3" s="1" a="1"/>
  <c r="AG13" i="3" s="1"/>
  <c r="Z98" i="4" s="1"/>
  <c r="AF232" i="3"/>
  <c r="AH232" i="3" s="1" a="1"/>
  <c r="AH232" i="3" s="1"/>
  <c r="AA280" i="4" s="1"/>
  <c r="AF197" i="3"/>
  <c r="AG197" i="3" s="1" a="1"/>
  <c r="AG197" i="3" s="1"/>
  <c r="Z294" i="4" s="1"/>
  <c r="AF113" i="3"/>
  <c r="AG113" i="3" s="1" a="1"/>
  <c r="AG113" i="3" s="1"/>
  <c r="Z49" i="4" s="1"/>
  <c r="AF128" i="3"/>
  <c r="AH128" i="3" s="1" a="1"/>
  <c r="AH128" i="3" s="1"/>
  <c r="AA84" i="4" s="1"/>
  <c r="AF201" i="3"/>
  <c r="AJ201" i="3" s="1" a="1"/>
  <c r="AJ201" i="3" s="1"/>
  <c r="AC317" i="4" s="1"/>
  <c r="AF161" i="3"/>
  <c r="AH161" i="3" s="1" a="1"/>
  <c r="AH161" i="3" s="1"/>
  <c r="AA225" i="4" s="1"/>
  <c r="AF77" i="3"/>
  <c r="AJ77" i="3" s="1" a="1"/>
  <c r="AJ77" i="3" s="1"/>
  <c r="AC166" i="4" s="1"/>
  <c r="AF79" i="3"/>
  <c r="AH79" i="3" s="1" a="1"/>
  <c r="AH79" i="3" s="1"/>
  <c r="AA168" i="4" s="1"/>
  <c r="AF44" i="3"/>
  <c r="AJ44" i="3" s="1" a="1"/>
  <c r="AJ44" i="3" s="1"/>
  <c r="AC152" i="4" s="1"/>
  <c r="AF87" i="3"/>
  <c r="AH87" i="3" s="1" a="1"/>
  <c r="AH87" i="3" s="1"/>
  <c r="AA59" i="4" s="1"/>
  <c r="AF95" i="3"/>
  <c r="AI95" i="3" s="1" a="1"/>
  <c r="AI95" i="3" s="1"/>
  <c r="AF202" i="3"/>
  <c r="AI202" i="3" s="1" a="1"/>
  <c r="AI202" i="3" s="1"/>
  <c r="AB298" i="4" s="1"/>
  <c r="AF207" i="3"/>
  <c r="AG207" i="3" s="1" a="1"/>
  <c r="AG207" i="3" s="1"/>
  <c r="Z325" i="4" s="1"/>
  <c r="AF29" i="3"/>
  <c r="AG29" i="3" s="1" a="1"/>
  <c r="AG29" i="3" s="1"/>
  <c r="AF178" i="3"/>
  <c r="AH178" i="3" s="1" a="1"/>
  <c r="AH178" i="3" s="1"/>
  <c r="AF37" i="3"/>
  <c r="AF176" i="3"/>
  <c r="AG176" i="3" s="1" a="1"/>
  <c r="AG176" i="3" s="1"/>
  <c r="Z99" i="4" s="1"/>
  <c r="AF184" i="3"/>
  <c r="AJ184" i="3" s="1" a="1"/>
  <c r="AJ184" i="3" s="1"/>
  <c r="AF32" i="3"/>
  <c r="AI32" i="3" s="1" a="1"/>
  <c r="AI32" i="3" s="1"/>
  <c r="AF189" i="3"/>
  <c r="AH189" i="3" s="1" a="1"/>
  <c r="AH189" i="3" s="1"/>
  <c r="AF238" i="3"/>
  <c r="AH238" i="3" s="1" a="1"/>
  <c r="AH238" i="3" s="1"/>
  <c r="AF234" i="3"/>
  <c r="AJ234" i="3" s="1" a="1"/>
  <c r="AJ234" i="3" s="1"/>
  <c r="BF700" i="2" a="1"/>
  <c r="BF700" i="2" s="1"/>
  <c r="BE700" i="2"/>
  <c r="BA700" i="2" a="1"/>
  <c r="BA700" i="2" s="1"/>
  <c r="BD700" i="2" a="1"/>
  <c r="BD700" i="2" s="1"/>
  <c r="AZ700" i="2" a="1"/>
  <c r="AZ700" i="2" s="1"/>
  <c r="BC700" i="2" a="1"/>
  <c r="BC700" i="2" s="1"/>
  <c r="BB700" i="2" a="1"/>
  <c r="BB700" i="2" s="1"/>
  <c r="AG697" i="2"/>
  <c r="AE697" i="2" a="1"/>
  <c r="AE697" i="2" s="1"/>
  <c r="AC697" i="2" a="1"/>
  <c r="AC697" i="2" s="1"/>
  <c r="AF697" i="2" a="1"/>
  <c r="AF697" i="2" s="1"/>
  <c r="AD697" i="2" a="1"/>
  <c r="AD697" i="2" s="1"/>
  <c r="AB697" i="2" a="1"/>
  <c r="AB697" i="2" s="1"/>
  <c r="AH697" i="2" a="1"/>
  <c r="AH697" i="2" s="1"/>
  <c r="BD697" i="2" a="1"/>
  <c r="BD697" i="2" s="1"/>
  <c r="BB697" i="2" a="1"/>
  <c r="BB697" i="2" s="1"/>
  <c r="AZ697" i="2" a="1"/>
  <c r="AZ697" i="2" s="1"/>
  <c r="BE697" i="2"/>
  <c r="BA697" i="2" a="1"/>
  <c r="BA697" i="2" s="1"/>
  <c r="BF697" i="2" a="1"/>
  <c r="BF697" i="2" s="1"/>
  <c r="BC697" i="2" a="1"/>
  <c r="BC697" i="2" s="1"/>
  <c r="BN698" i="2" a="1"/>
  <c r="BN698" i="2" s="1"/>
  <c r="BM698" i="2"/>
  <c r="BI698" i="2" a="1"/>
  <c r="BI698" i="2" s="1"/>
  <c r="BL698" i="2" a="1"/>
  <c r="BL698" i="2" s="1"/>
  <c r="BH698" i="2" a="1"/>
  <c r="BH698" i="2" s="1"/>
  <c r="BK698" i="2" a="1"/>
  <c r="BK698" i="2" s="1"/>
  <c r="BJ698" i="2" a="1"/>
  <c r="BJ698" i="2" s="1"/>
  <c r="AG699" i="2"/>
  <c r="AE699" i="2" a="1"/>
  <c r="AE699" i="2" s="1"/>
  <c r="AC699" i="2" a="1"/>
  <c r="AC699" i="2" s="1"/>
  <c r="AF699" i="2" a="1"/>
  <c r="AF699" i="2" s="1"/>
  <c r="AD699" i="2" a="1"/>
  <c r="AD699" i="2" s="1"/>
  <c r="AB699" i="2" a="1"/>
  <c r="AB699" i="2" s="1"/>
  <c r="AH699" i="2" a="1"/>
  <c r="AH699" i="2" s="1"/>
  <c r="AF701" i="2" a="1"/>
  <c r="AF701" i="2" s="1"/>
  <c r="AD701" i="2" a="1"/>
  <c r="AD701" i="2" s="1"/>
  <c r="AB701" i="2" a="1"/>
  <c r="AB701" i="2" s="1"/>
  <c r="AG701" i="2"/>
  <c r="AE701" i="2" a="1"/>
  <c r="AE701" i="2" s="1"/>
  <c r="AC701" i="2" a="1"/>
  <c r="AC701" i="2" s="1"/>
  <c r="AH701" i="2" a="1"/>
  <c r="AH701" i="2" s="1"/>
  <c r="AH700" i="2" a="1"/>
  <c r="AH700" i="2" s="1"/>
  <c r="AD700" i="2" a="1"/>
  <c r="AD700" i="2" s="1"/>
  <c r="AG700" i="2"/>
  <c r="AC700" i="2" a="1"/>
  <c r="AC700" i="2" s="1"/>
  <c r="AF700" i="2" a="1"/>
  <c r="AF700" i="2" s="1"/>
  <c r="AB700" i="2" a="1"/>
  <c r="AB700" i="2" s="1"/>
  <c r="AE700" i="2" a="1"/>
  <c r="AE700" i="2" s="1"/>
  <c r="AW697" i="2"/>
  <c r="AU697" i="2" a="1"/>
  <c r="AU697" i="2" s="1"/>
  <c r="AS697" i="2" a="1"/>
  <c r="AS697" i="2" s="1"/>
  <c r="AV697" i="2" a="1"/>
  <c r="AV697" i="2" s="1"/>
  <c r="AX697" i="2" a="1"/>
  <c r="AX697" i="2" s="1"/>
  <c r="AR697" i="2" a="1"/>
  <c r="AR697" i="2" s="1"/>
  <c r="AT697" i="2" a="1"/>
  <c r="AT697" i="2" s="1"/>
  <c r="AP698" i="2" a="1"/>
  <c r="AP698" i="2" s="1"/>
  <c r="AM698" i="2" a="1"/>
  <c r="AM698" i="2" s="1"/>
  <c r="AJ698" i="2" a="1"/>
  <c r="AJ698" i="2" s="1"/>
  <c r="AO698" i="2"/>
  <c r="AL698" i="2" a="1"/>
  <c r="AL698" i="2" s="1"/>
  <c r="AN698" i="2" a="1"/>
  <c r="AN698" i="2" s="1"/>
  <c r="AK698" i="2" a="1"/>
  <c r="AK698" i="2" s="1"/>
  <c r="BF698" i="2" a="1"/>
  <c r="BF698" i="2" s="1"/>
  <c r="BD698" i="2" a="1"/>
  <c r="BD698" i="2" s="1"/>
  <c r="AZ698" i="2" a="1"/>
  <c r="AZ698" i="2" s="1"/>
  <c r="BC698" i="2" a="1"/>
  <c r="BC698" i="2" s="1"/>
  <c r="BB698" i="2" a="1"/>
  <c r="BB698" i="2" s="1"/>
  <c r="BE698" i="2"/>
  <c r="BA698" i="2" a="1"/>
  <c r="BA698" i="2" s="1"/>
  <c r="BM699" i="2"/>
  <c r="BK699" i="2" a="1"/>
  <c r="BK699" i="2" s="1"/>
  <c r="BI699" i="2" a="1"/>
  <c r="BI699" i="2" s="1"/>
  <c r="BL699" i="2" a="1"/>
  <c r="BL699" i="2" s="1"/>
  <c r="BJ699" i="2" a="1"/>
  <c r="BJ699" i="2" s="1"/>
  <c r="BH699" i="2" a="1"/>
  <c r="BH699" i="2" s="1"/>
  <c r="BN699" i="2" a="1"/>
  <c r="BN699" i="2" s="1"/>
  <c r="BL701" i="2" a="1"/>
  <c r="BL701" i="2" s="1"/>
  <c r="BJ701" i="2" a="1"/>
  <c r="BJ701" i="2" s="1"/>
  <c r="BH701" i="2" a="1"/>
  <c r="BH701" i="2" s="1"/>
  <c r="BM701" i="2"/>
  <c r="BK701" i="2" a="1"/>
  <c r="BK701" i="2" s="1"/>
  <c r="BI701" i="2" a="1"/>
  <c r="BI701" i="2" s="1"/>
  <c r="BN701" i="2" a="1"/>
  <c r="BN701" i="2" s="1"/>
  <c r="AF179" i="3"/>
  <c r="AJ179" i="3" s="1" a="1"/>
  <c r="AJ179" i="3" s="1"/>
  <c r="AF103" i="3"/>
  <c r="AH103" i="3" s="1" a="1"/>
  <c r="AH103" i="3" s="1"/>
  <c r="AA235" i="4" s="1"/>
  <c r="AF191" i="3"/>
  <c r="AJ191" i="3" s="1" a="1"/>
  <c r="AJ191" i="3" s="1"/>
  <c r="AC202" i="4" s="1"/>
  <c r="AF12" i="3"/>
  <c r="AJ12" i="3" s="1" a="1"/>
  <c r="AJ12" i="3" s="1"/>
  <c r="AC79" i="4" s="1"/>
  <c r="AF139" i="3"/>
  <c r="AH139" i="3" s="1" a="1"/>
  <c r="AH139" i="3" s="1"/>
  <c r="AA103" i="4" s="1"/>
  <c r="AF97" i="3"/>
  <c r="AJ97" i="3" s="1" a="1"/>
  <c r="AJ97" i="3" s="1"/>
  <c r="AF27" i="3"/>
  <c r="AJ27" i="3" s="1" a="1"/>
  <c r="AJ27" i="3" s="1"/>
  <c r="AF175" i="3"/>
  <c r="AI175" i="3" s="1" a="1"/>
  <c r="AI175" i="3" s="1"/>
  <c r="AB80" i="4" s="1"/>
  <c r="AX700" i="2" a="1"/>
  <c r="AX700" i="2" s="1"/>
  <c r="AV700" i="2" a="1"/>
  <c r="AV700" i="2" s="1"/>
  <c r="AR700" i="2" a="1"/>
  <c r="AR700" i="2" s="1"/>
  <c r="AU700" i="2" a="1"/>
  <c r="AU700" i="2" s="1"/>
  <c r="AT700" i="2" a="1"/>
  <c r="AT700" i="2" s="1"/>
  <c r="AW700" i="2"/>
  <c r="AS700" i="2" a="1"/>
  <c r="AS700" i="2" s="1"/>
  <c r="BM697" i="2"/>
  <c r="BK697" i="2" a="1"/>
  <c r="BK697" i="2" s="1"/>
  <c r="BI697" i="2" a="1"/>
  <c r="BI697" i="2" s="1"/>
  <c r="BN697" i="2" a="1"/>
  <c r="BN697" i="2" s="1"/>
  <c r="BH697" i="2" a="1"/>
  <c r="BH697" i="2" s="1"/>
  <c r="BJ697" i="2" a="1"/>
  <c r="BJ697" i="2" s="1"/>
  <c r="BL697" i="2" a="1"/>
  <c r="BL697" i="2" s="1"/>
  <c r="AH698" i="2" a="1"/>
  <c r="AH698" i="2" s="1"/>
  <c r="AD698" i="2" a="1"/>
  <c r="AD698" i="2" s="1"/>
  <c r="AF698" i="2" a="1"/>
  <c r="AF698" i="2" s="1"/>
  <c r="AC698" i="2" a="1"/>
  <c r="AC698" i="2" s="1"/>
  <c r="AE698" i="2" a="1"/>
  <c r="AE698" i="2" s="1"/>
  <c r="AG698" i="2"/>
  <c r="AB698" i="2" a="1"/>
  <c r="AB698" i="2" s="1"/>
  <c r="AW699" i="2"/>
  <c r="AU699" i="2" a="1"/>
  <c r="AU699" i="2" s="1"/>
  <c r="AS699" i="2" a="1"/>
  <c r="AS699" i="2" s="1"/>
  <c r="AV699" i="2" a="1"/>
  <c r="AV699" i="2" s="1"/>
  <c r="AT699" i="2" a="1"/>
  <c r="AT699" i="2" s="1"/>
  <c r="AR699" i="2" a="1"/>
  <c r="AR699" i="2" s="1"/>
  <c r="AX699" i="2" a="1"/>
  <c r="AX699" i="2" s="1"/>
  <c r="BD699" i="2" a="1"/>
  <c r="BD699" i="2" s="1"/>
  <c r="BB699" i="2" a="1"/>
  <c r="BB699" i="2" s="1"/>
  <c r="AZ699" i="2" a="1"/>
  <c r="AZ699" i="2" s="1"/>
  <c r="BE699" i="2"/>
  <c r="BC699" i="2" a="1"/>
  <c r="BC699" i="2" s="1"/>
  <c r="BA699" i="2" a="1"/>
  <c r="BA699" i="2" s="1"/>
  <c r="BF699" i="2" a="1"/>
  <c r="BF699" i="2" s="1"/>
  <c r="BE701" i="2"/>
  <c r="BC701" i="2" a="1"/>
  <c r="BC701" i="2" s="1"/>
  <c r="BA701" i="2" a="1"/>
  <c r="BA701" i="2" s="1"/>
  <c r="BD701" i="2" a="1"/>
  <c r="BD701" i="2" s="1"/>
  <c r="BB701" i="2" a="1"/>
  <c r="BB701" i="2" s="1"/>
  <c r="AZ701" i="2" a="1"/>
  <c r="AZ701" i="2" s="1"/>
  <c r="BF701" i="2" a="1"/>
  <c r="BF701" i="2" s="1"/>
  <c r="AF123" i="3"/>
  <c r="AG123" i="3" s="1" a="1"/>
  <c r="AG123" i="3" s="1"/>
  <c r="Z85" i="4" s="1"/>
  <c r="AF42" i="3"/>
  <c r="AH42" i="3" s="1" a="1"/>
  <c r="AH42" i="3" s="1"/>
  <c r="AF203" i="3"/>
  <c r="AI203" i="3" s="1" a="1"/>
  <c r="AI203" i="3" s="1"/>
  <c r="AB322" i="4" s="1"/>
  <c r="AF38" i="3"/>
  <c r="AJ38" i="3" s="1" a="1"/>
  <c r="AJ38" i="3" s="1"/>
  <c r="AF187" i="3"/>
  <c r="AJ187" i="3" s="1" a="1"/>
  <c r="AJ187" i="3" s="1"/>
  <c r="AP700" i="2" a="1"/>
  <c r="AP700" i="2" s="1"/>
  <c r="AM700" i="2" a="1"/>
  <c r="AM700" i="2" s="1"/>
  <c r="AL700" i="2" a="1"/>
  <c r="AL700" i="2" s="1"/>
  <c r="AO700" i="2"/>
  <c r="AK700" i="2" a="1"/>
  <c r="AK700" i="2" s="1"/>
  <c r="AN700" i="2" a="1"/>
  <c r="AN700" i="2" s="1"/>
  <c r="AJ700" i="2" a="1"/>
  <c r="AJ700" i="2" s="1"/>
  <c r="BN700" i="2" a="1"/>
  <c r="BN700" i="2" s="1"/>
  <c r="BJ700" i="2" a="1"/>
  <c r="BJ700" i="2" s="1"/>
  <c r="BM700" i="2"/>
  <c r="BI700" i="2" a="1"/>
  <c r="BI700" i="2" s="1"/>
  <c r="BL700" i="2" a="1"/>
  <c r="BL700" i="2" s="1"/>
  <c r="BH700" i="2" a="1"/>
  <c r="BH700" i="2" s="1"/>
  <c r="BK700" i="2" a="1"/>
  <c r="BK700" i="2" s="1"/>
  <c r="AN697" i="2" a="1"/>
  <c r="AN697" i="2" s="1"/>
  <c r="AL697" i="2" a="1"/>
  <c r="AL697" i="2" s="1"/>
  <c r="AJ697" i="2" a="1"/>
  <c r="AJ697" i="2" s="1"/>
  <c r="AP697" i="2" a="1"/>
  <c r="AP697" i="2" s="1"/>
  <c r="AM697" i="2" a="1"/>
  <c r="AM697" i="2" s="1"/>
  <c r="AO697" i="2"/>
  <c r="AK697" i="2" a="1"/>
  <c r="AK697" i="2" s="1"/>
  <c r="AX698" i="2" a="1"/>
  <c r="AX698" i="2" s="1"/>
  <c r="AV698" i="2" a="1"/>
  <c r="AV698" i="2" s="1"/>
  <c r="AS698" i="2" a="1"/>
  <c r="AS698" i="2" s="1"/>
  <c r="AU698" i="2" a="1"/>
  <c r="AU698" i="2" s="1"/>
  <c r="AW698" i="2"/>
  <c r="AR698" i="2" a="1"/>
  <c r="AR698" i="2" s="1"/>
  <c r="AT698" i="2" a="1"/>
  <c r="AT698" i="2" s="1"/>
  <c r="AN699" i="2" a="1"/>
  <c r="AN699" i="2" s="1"/>
  <c r="AL699" i="2" a="1"/>
  <c r="AL699" i="2" s="1"/>
  <c r="AJ699" i="2" a="1"/>
  <c r="AJ699" i="2" s="1"/>
  <c r="AO699" i="2"/>
  <c r="AM699" i="2" a="1"/>
  <c r="AM699" i="2" s="1"/>
  <c r="AK699" i="2" a="1"/>
  <c r="AK699" i="2" s="1"/>
  <c r="AP699" i="2" a="1"/>
  <c r="AP699" i="2" s="1"/>
  <c r="AO701" i="2"/>
  <c r="AM701" i="2" a="1"/>
  <c r="AM701" i="2" s="1"/>
  <c r="AK701" i="2" a="1"/>
  <c r="AK701" i="2" s="1"/>
  <c r="AN701" i="2" a="1"/>
  <c r="AN701" i="2" s="1"/>
  <c r="AL701" i="2" a="1"/>
  <c r="AL701" i="2" s="1"/>
  <c r="AJ701" i="2" a="1"/>
  <c r="AJ701" i="2" s="1"/>
  <c r="AP701" i="2" a="1"/>
  <c r="AP701" i="2" s="1"/>
  <c r="AV701" i="2" a="1"/>
  <c r="AV701" i="2" s="1"/>
  <c r="AT701" i="2" a="1"/>
  <c r="AT701" i="2" s="1"/>
  <c r="AR701" i="2" a="1"/>
  <c r="AR701" i="2" s="1"/>
  <c r="AW701" i="2"/>
  <c r="AU701" i="2" a="1"/>
  <c r="AU701" i="2" s="1"/>
  <c r="AS701" i="2" a="1"/>
  <c r="AS701" i="2" s="1"/>
  <c r="AX701" i="2" a="1"/>
  <c r="AX701" i="2" s="1"/>
  <c r="AX695" i="2" a="1"/>
  <c r="AX695" i="2" s="1"/>
  <c r="AR695" i="2" a="1"/>
  <c r="AR695" i="2" s="1"/>
  <c r="AW695" i="2"/>
  <c r="AU695" i="2" a="1"/>
  <c r="AU695" i="2" s="1"/>
  <c r="AS695" i="2" a="1"/>
  <c r="AS695" i="2" s="1"/>
  <c r="AV695" i="2" a="1"/>
  <c r="AV695" i="2" s="1"/>
  <c r="AT695" i="2" a="1"/>
  <c r="AT695" i="2" s="1"/>
  <c r="AF696" i="2" a="1"/>
  <c r="AF696" i="2" s="1"/>
  <c r="AD696" i="2" a="1"/>
  <c r="AD696" i="2" s="1"/>
  <c r="AB696" i="2" a="1"/>
  <c r="AB696" i="2" s="1"/>
  <c r="AH696" i="2" a="1"/>
  <c r="AH696" i="2" s="1"/>
  <c r="AG696" i="2"/>
  <c r="AE696" i="2" a="1"/>
  <c r="AE696" i="2" s="1"/>
  <c r="AC696" i="2" a="1"/>
  <c r="AC696" i="2" s="1"/>
  <c r="AW694" i="2"/>
  <c r="AU694" i="2" a="1"/>
  <c r="AU694" i="2" s="1"/>
  <c r="AS694" i="2" a="1"/>
  <c r="AS694" i="2" s="1"/>
  <c r="AX694" i="2" a="1"/>
  <c r="AX694" i="2" s="1"/>
  <c r="AV694" i="2" a="1"/>
  <c r="AV694" i="2" s="1"/>
  <c r="AT694" i="2" a="1"/>
  <c r="AT694" i="2" s="1"/>
  <c r="AR694" i="2" a="1"/>
  <c r="AR694" i="2" s="1"/>
  <c r="AN695" i="2" a="1"/>
  <c r="AN695" i="2" s="1"/>
  <c r="AL695" i="2" a="1"/>
  <c r="AL695" i="2" s="1"/>
  <c r="AJ695" i="2" a="1"/>
  <c r="AJ695" i="2" s="1"/>
  <c r="AM695" i="2" a="1"/>
  <c r="AM695" i="2" s="1"/>
  <c r="AP695" i="2" a="1"/>
  <c r="AP695" i="2" s="1"/>
  <c r="AO695" i="2"/>
  <c r="AK695" i="2" a="1"/>
  <c r="AK695" i="2" s="1"/>
  <c r="BN695" i="2" a="1"/>
  <c r="BN695" i="2" s="1"/>
  <c r="BM695" i="2"/>
  <c r="BK695" i="2" a="1"/>
  <c r="BK695" i="2" s="1"/>
  <c r="BI695" i="2" a="1"/>
  <c r="BI695" i="2" s="1"/>
  <c r="BL695" i="2" a="1"/>
  <c r="BL695" i="2" s="1"/>
  <c r="BJ695" i="2" a="1"/>
  <c r="BJ695" i="2" s="1"/>
  <c r="BH695" i="2" a="1"/>
  <c r="BH695" i="2" s="1"/>
  <c r="AV696" i="2" a="1"/>
  <c r="AV696" i="2" s="1"/>
  <c r="AT696" i="2" a="1"/>
  <c r="AT696" i="2" s="1"/>
  <c r="AR696" i="2" a="1"/>
  <c r="AR696" i="2" s="1"/>
  <c r="AX696" i="2" a="1"/>
  <c r="AX696" i="2" s="1"/>
  <c r="AW696" i="2"/>
  <c r="AU696" i="2" a="1"/>
  <c r="AU696" i="2" s="1"/>
  <c r="AS696" i="2" a="1"/>
  <c r="AS696" i="2" s="1"/>
  <c r="BM694" i="2"/>
  <c r="BK694" i="2" a="1"/>
  <c r="BK694" i="2" s="1"/>
  <c r="BI694" i="2" a="1"/>
  <c r="BI694" i="2" s="1"/>
  <c r="BL694" i="2" a="1"/>
  <c r="BL694" i="2" s="1"/>
  <c r="BJ694" i="2" a="1"/>
  <c r="BJ694" i="2" s="1"/>
  <c r="BH694" i="2" a="1"/>
  <c r="BH694" i="2" s="1"/>
  <c r="BN694" i="2" a="1"/>
  <c r="BN694" i="2" s="1"/>
  <c r="BE695" i="2"/>
  <c r="BD695" i="2" a="1"/>
  <c r="BD695" i="2" s="1"/>
  <c r="BB695" i="2" a="1"/>
  <c r="BB695" i="2" s="1"/>
  <c r="AZ695" i="2" a="1"/>
  <c r="AZ695" i="2" s="1"/>
  <c r="BC695" i="2" a="1"/>
  <c r="BC695" i="2" s="1"/>
  <c r="BF695" i="2" a="1"/>
  <c r="BF695" i="2" s="1"/>
  <c r="BA695" i="2" a="1"/>
  <c r="BA695" i="2" s="1"/>
  <c r="BE696" i="2"/>
  <c r="BC696" i="2" a="1"/>
  <c r="BC696" i="2" s="1"/>
  <c r="BA696" i="2" a="1"/>
  <c r="BA696" i="2" s="1"/>
  <c r="BF696" i="2" a="1"/>
  <c r="BF696" i="2" s="1"/>
  <c r="BD696" i="2" a="1"/>
  <c r="BD696" i="2" s="1"/>
  <c r="BB696" i="2" a="1"/>
  <c r="BB696" i="2" s="1"/>
  <c r="AZ696" i="2" a="1"/>
  <c r="AZ696" i="2" s="1"/>
  <c r="BL696" i="2" a="1"/>
  <c r="BL696" i="2" s="1"/>
  <c r="BJ696" i="2" a="1"/>
  <c r="BJ696" i="2" s="1"/>
  <c r="BH696" i="2" a="1"/>
  <c r="BH696" i="2" s="1"/>
  <c r="BN696" i="2" a="1"/>
  <c r="BN696" i="2" s="1"/>
  <c r="BM696" i="2"/>
  <c r="BK696" i="2" a="1"/>
  <c r="BK696" i="2" s="1"/>
  <c r="BI696" i="2" a="1"/>
  <c r="BI696" i="2" s="1"/>
  <c r="AN694" i="2" a="1"/>
  <c r="AN694" i="2" s="1"/>
  <c r="AL694" i="2" a="1"/>
  <c r="AL694" i="2" s="1"/>
  <c r="AJ694" i="2" a="1"/>
  <c r="AJ694" i="2" s="1"/>
  <c r="AP694" i="2" a="1"/>
  <c r="AP694" i="2" s="1"/>
  <c r="AO694" i="2"/>
  <c r="AM694" i="2" a="1"/>
  <c r="AM694" i="2" s="1"/>
  <c r="AK694" i="2" a="1"/>
  <c r="AK694" i="2" s="1"/>
  <c r="AF148" i="3"/>
  <c r="AJ148" i="3" s="1" a="1"/>
  <c r="AJ148" i="3" s="1"/>
  <c r="AC204" i="4" s="1"/>
  <c r="AF114" i="3"/>
  <c r="AG114" i="3" s="1" a="1"/>
  <c r="AG114" i="3" s="1"/>
  <c r="Z50" i="4" s="1"/>
  <c r="AF20" i="3"/>
  <c r="AJ20" i="3" s="1" a="1"/>
  <c r="AJ20" i="3" s="1"/>
  <c r="AH695" i="2" a="1"/>
  <c r="AH695" i="2" s="1"/>
  <c r="AB695" i="2" a="1"/>
  <c r="AB695" i="2" s="1"/>
  <c r="AG695" i="2"/>
  <c r="AE695" i="2" a="1"/>
  <c r="AE695" i="2" s="1"/>
  <c r="AC695" i="2" a="1"/>
  <c r="AC695" i="2" s="1"/>
  <c r="AD695" i="2" a="1"/>
  <c r="AD695" i="2" s="1"/>
  <c r="AF695" i="2" a="1"/>
  <c r="AF695" i="2" s="1"/>
  <c r="AO696" i="2"/>
  <c r="AM696" i="2" a="1"/>
  <c r="AM696" i="2" s="1"/>
  <c r="AK696" i="2" a="1"/>
  <c r="AK696" i="2" s="1"/>
  <c r="AN696" i="2" a="1"/>
  <c r="AN696" i="2" s="1"/>
  <c r="AL696" i="2" a="1"/>
  <c r="AL696" i="2" s="1"/>
  <c r="AJ696" i="2" a="1"/>
  <c r="AJ696" i="2" s="1"/>
  <c r="AP696" i="2" a="1"/>
  <c r="AP696" i="2" s="1"/>
  <c r="AG694" i="2"/>
  <c r="AE694" i="2" a="1"/>
  <c r="AE694" i="2" s="1"/>
  <c r="AC694" i="2" a="1"/>
  <c r="AC694" i="2" s="1"/>
  <c r="AH694" i="2" a="1"/>
  <c r="AH694" i="2" s="1"/>
  <c r="AF694" i="2" a="1"/>
  <c r="AF694" i="2" s="1"/>
  <c r="AD694" i="2" a="1"/>
  <c r="AD694" i="2" s="1"/>
  <c r="AB694" i="2" a="1"/>
  <c r="AB694" i="2" s="1"/>
  <c r="BD694" i="2" a="1"/>
  <c r="BD694" i="2" s="1"/>
  <c r="BB694" i="2" a="1"/>
  <c r="BB694" i="2" s="1"/>
  <c r="AZ694" i="2" a="1"/>
  <c r="AZ694" i="2" s="1"/>
  <c r="BF694" i="2" a="1"/>
  <c r="BF694" i="2" s="1"/>
  <c r="BE694" i="2"/>
  <c r="BC694" i="2" a="1"/>
  <c r="BC694" i="2" s="1"/>
  <c r="BA694" i="2" a="1"/>
  <c r="BA694" i="2" s="1"/>
  <c r="AF145" i="3"/>
  <c r="AG145" i="3" s="1" a="1"/>
  <c r="AG145" i="3" s="1"/>
  <c r="Z207" i="4" s="1"/>
  <c r="AF218" i="3"/>
  <c r="AJ218" i="3" s="1" a="1"/>
  <c r="AJ218" i="3" s="1"/>
  <c r="AC283" i="4" s="1"/>
  <c r="AF216" i="3"/>
  <c r="AH216" i="3" s="1" a="1"/>
  <c r="AH216" i="3" s="1"/>
  <c r="AA287" i="4" s="1"/>
  <c r="AF21" i="3"/>
  <c r="AJ21" i="3" s="1" a="1"/>
  <c r="AJ21" i="3" s="1"/>
  <c r="AC92" i="4" s="1"/>
  <c r="AF152" i="3"/>
  <c r="AH152" i="3" s="1" a="1"/>
  <c r="AH152" i="3" s="1"/>
  <c r="AA222" i="4" s="1"/>
  <c r="AF125" i="3"/>
  <c r="AI125" i="3" s="1" a="1"/>
  <c r="AI125" i="3" s="1"/>
  <c r="AB87" i="4" s="1"/>
  <c r="AF106" i="3"/>
  <c r="AJ106" i="3" s="1" a="1"/>
  <c r="AJ106" i="3" s="1"/>
  <c r="AC254" i="4" s="1"/>
  <c r="AF26" i="3"/>
  <c r="AJ26" i="3" s="1" a="1"/>
  <c r="AJ26" i="3" s="1"/>
  <c r="AC112" i="4" s="1"/>
  <c r="AF140" i="3"/>
  <c r="AJ140" i="3" s="1" a="1"/>
  <c r="AJ140" i="3" s="1"/>
  <c r="AC110" i="4" s="1"/>
  <c r="AF198" i="3"/>
  <c r="AJ198" i="3" s="1" a="1"/>
  <c r="AJ198" i="3" s="1"/>
  <c r="AC293" i="4" s="1"/>
  <c r="AF169" i="3"/>
  <c r="AJ169" i="3" s="1" a="1"/>
  <c r="AJ169" i="3" s="1"/>
  <c r="AC247" i="4" s="1"/>
  <c r="AF173" i="3"/>
  <c r="AJ173" i="3" s="1" a="1"/>
  <c r="AJ173" i="3" s="1"/>
  <c r="AC251" i="4" s="1"/>
  <c r="AN224" i="3"/>
  <c r="AF163" i="3"/>
  <c r="AG163" i="3" s="1" a="1"/>
  <c r="AG163" i="3" s="1"/>
  <c r="Z241" i="4" s="1"/>
  <c r="AF154" i="3"/>
  <c r="AH154" i="3" s="1" a="1"/>
  <c r="AH154" i="3" s="1"/>
  <c r="AA230" i="4" s="1"/>
  <c r="AF136" i="3"/>
  <c r="AH136" i="3" s="1" a="1"/>
  <c r="AH136" i="3" s="1"/>
  <c r="AA106" i="4" s="1"/>
  <c r="AF127" i="3"/>
  <c r="AG127" i="3" s="1" a="1"/>
  <c r="AG127" i="3" s="1"/>
  <c r="Z83" i="4" s="1"/>
  <c r="AF107" i="3"/>
  <c r="AF110" i="3"/>
  <c r="AI110" i="3" s="1" a="1"/>
  <c r="AI110" i="3" s="1"/>
  <c r="AB52" i="4" s="1"/>
  <c r="AF108" i="3"/>
  <c r="AG108" i="3" s="1" a="1"/>
  <c r="AG108" i="3" s="1"/>
  <c r="Z44" i="4" s="1"/>
  <c r="AF101" i="3"/>
  <c r="AI101" i="3" s="1" a="1"/>
  <c r="AI101" i="3" s="1"/>
  <c r="AB215" i="4" s="1"/>
  <c r="AF99" i="3"/>
  <c r="AF131" i="3"/>
  <c r="AI131" i="3" s="1" a="1"/>
  <c r="AI131" i="3" s="1"/>
  <c r="AB107" i="4" s="1"/>
  <c r="AF156" i="3"/>
  <c r="AG156" i="3" s="1" a="1"/>
  <c r="AG156" i="3" s="1"/>
  <c r="Z226" i="4" s="1"/>
  <c r="AF130" i="3"/>
  <c r="AI130" i="3" s="1" a="1"/>
  <c r="AI130" i="3" s="1"/>
  <c r="AB100" i="4" s="1"/>
  <c r="AF121" i="3"/>
  <c r="AH121" i="3" s="1" a="1"/>
  <c r="AH121" i="3" s="1"/>
  <c r="AA89" i="4" s="1"/>
  <c r="AF22" i="3"/>
  <c r="AH22" i="3" s="1" a="1"/>
  <c r="AH22" i="3" s="1"/>
  <c r="AA94" i="4" s="1"/>
  <c r="AF15" i="3"/>
  <c r="AI15" i="3" s="1" a="1"/>
  <c r="AI15" i="3" s="1"/>
  <c r="AB201" i="4" s="1"/>
  <c r="AF164" i="3"/>
  <c r="AF135" i="3"/>
  <c r="AF143" i="3"/>
  <c r="AH143" i="3" s="1" a="1"/>
  <c r="AH143" i="3" s="1"/>
  <c r="AA211" i="4" s="1"/>
  <c r="AF134" i="3"/>
  <c r="AG134" i="3" s="1" a="1"/>
  <c r="AG134" i="3" s="1"/>
  <c r="Z104" i="4" s="1"/>
  <c r="AF111" i="3"/>
  <c r="AI111" i="3" s="1" a="1"/>
  <c r="AI111" i="3" s="1"/>
  <c r="AB53" i="4" s="1"/>
  <c r="AF133" i="3"/>
  <c r="AG133" i="3" s="1" a="1"/>
  <c r="AG133" i="3" s="1"/>
  <c r="Z109" i="4" s="1"/>
  <c r="AF220" i="3"/>
  <c r="AI220" i="3" s="1" a="1"/>
  <c r="AI220" i="3" s="1"/>
  <c r="AB291" i="4" s="1"/>
  <c r="AF217" i="3"/>
  <c r="AH217" i="3" s="1" a="1"/>
  <c r="AH217" i="3" s="1"/>
  <c r="AA282" i="4" s="1"/>
  <c r="AF132" i="3"/>
  <c r="AI132" i="3" s="1" a="1"/>
  <c r="AI132" i="3" s="1"/>
  <c r="AB108" i="4" s="1"/>
  <c r="AF104" i="3"/>
  <c r="AH104" i="3" s="1" a="1"/>
  <c r="AH104" i="3" s="1"/>
  <c r="AA234" i="4" s="1"/>
  <c r="AF24" i="3"/>
  <c r="AJ24" i="3" s="1" a="1"/>
  <c r="AJ24" i="3" s="1"/>
  <c r="AC111" i="4" s="1"/>
  <c r="AF196" i="3"/>
  <c r="AI196" i="3" s="1" a="1"/>
  <c r="AI196" i="3" s="1"/>
  <c r="AB292" i="4" s="1"/>
  <c r="AF116" i="3"/>
  <c r="AJ116" i="3" s="1" a="1"/>
  <c r="AJ116" i="3" s="1"/>
  <c r="AC46" i="4" s="1"/>
  <c r="AF213" i="3"/>
  <c r="AH213" i="3" s="1" a="1"/>
  <c r="AH213" i="3" s="1"/>
  <c r="AA290" i="4" s="1"/>
  <c r="AF200" i="3"/>
  <c r="AI200" i="3" s="1" a="1"/>
  <c r="AI200" i="3" s="1"/>
  <c r="AB318" i="4" s="1"/>
  <c r="AF117" i="3"/>
  <c r="AH117" i="3" s="1" a="1"/>
  <c r="AH117" i="3" s="1"/>
  <c r="AA47" i="4" s="1"/>
  <c r="AF41" i="3"/>
  <c r="AG41" i="3" s="1" a="1"/>
  <c r="AG41" i="3" s="1"/>
  <c r="Z124" i="4" s="1"/>
  <c r="AF83" i="3"/>
  <c r="AF223" i="3"/>
  <c r="AI223" i="3" s="1" a="1"/>
  <c r="AI223" i="3" s="1"/>
  <c r="AB313" i="4" s="1"/>
  <c r="AF80" i="3"/>
  <c r="AG80" i="3" s="1" a="1"/>
  <c r="AG80" i="3" s="1"/>
  <c r="Z172" i="4" s="1"/>
  <c r="AF230" i="3"/>
  <c r="AH230" i="3" s="1" a="1"/>
  <c r="AH230" i="3" s="1"/>
  <c r="AA308" i="4" s="1"/>
  <c r="AF224" i="3"/>
  <c r="AI224" i="3" s="1" a="1"/>
  <c r="AI224" i="3" s="1"/>
  <c r="AB314" i="4" s="1"/>
  <c r="AF222" i="3"/>
  <c r="AJ222" i="3" s="1" a="1"/>
  <c r="AJ222" i="3" s="1"/>
  <c r="AC312" i="4" s="1"/>
  <c r="AF46" i="3"/>
  <c r="AI46" i="3" s="1" a="1"/>
  <c r="AI46" i="3" s="1"/>
  <c r="AB154" i="4" s="1"/>
  <c r="AF98" i="3"/>
  <c r="AH98" i="3" s="1" a="1"/>
  <c r="AH98" i="3" s="1"/>
  <c r="AF96" i="3"/>
  <c r="AI96" i="3" s="1" a="1"/>
  <c r="AI96" i="3" s="1"/>
  <c r="AF204" i="3"/>
  <c r="AJ204" i="3" s="1" a="1"/>
  <c r="AJ204" i="3" s="1"/>
  <c r="AC323" i="4" s="1"/>
  <c r="AF205" i="3"/>
  <c r="AH205" i="3" s="1" a="1"/>
  <c r="AH205" i="3" s="1"/>
  <c r="AA299" i="4" s="1"/>
  <c r="AF34" i="3"/>
  <c r="AJ34" i="3" s="1" a="1"/>
  <c r="AJ34" i="3" s="1"/>
  <c r="AF33" i="3"/>
  <c r="AH33" i="3" s="1" a="1"/>
  <c r="AH33" i="3" s="1"/>
  <c r="AF36" i="3"/>
  <c r="AG36" i="3" s="1" a="1"/>
  <c r="AG36" i="3" s="1"/>
  <c r="AF185" i="3"/>
  <c r="AH185" i="3" s="1" a="1"/>
  <c r="AH185" i="3" s="1"/>
  <c r="AF183" i="3"/>
  <c r="AH183" i="3" s="1" a="1"/>
  <c r="AH183" i="3" s="1"/>
  <c r="AF209" i="3"/>
  <c r="AG209" i="3" s="1" a="1"/>
  <c r="AG209" i="3" s="1"/>
  <c r="AF188" i="3"/>
  <c r="AJ188" i="3" s="1" a="1"/>
  <c r="AJ188" i="3" s="1"/>
  <c r="AF240" i="3"/>
  <c r="AJ240" i="3" s="1" a="1"/>
  <c r="AJ240" i="3" s="1"/>
  <c r="AF237" i="3"/>
  <c r="AI237" i="3" s="1" a="1"/>
  <c r="AI237" i="3" s="1"/>
  <c r="AN176" i="3"/>
  <c r="AN92" i="3"/>
  <c r="AN31" i="3"/>
  <c r="AN235" i="3"/>
  <c r="AN190" i="3"/>
  <c r="AN177" i="3"/>
  <c r="AN96" i="3"/>
  <c r="AN46" i="3"/>
  <c r="AN185" i="3"/>
  <c r="AN91" i="3"/>
  <c r="AN196" i="3"/>
  <c r="AN79" i="3"/>
  <c r="AN82" i="3"/>
  <c r="AN228" i="3"/>
  <c r="AN117" i="3"/>
  <c r="AN217" i="3"/>
  <c r="AN163" i="3"/>
  <c r="AN154" i="3"/>
  <c r="AN145" i="3"/>
  <c r="AN136" i="3"/>
  <c r="AN127" i="3"/>
  <c r="AN212" i="3"/>
  <c r="AN131" i="3"/>
  <c r="AN144" i="3"/>
  <c r="AN89" i="3"/>
  <c r="AN44" i="3"/>
  <c r="AN34" i="3"/>
  <c r="AN221" i="3"/>
  <c r="AN77" i="3"/>
  <c r="AN80" i="3"/>
  <c r="AN226" i="3"/>
  <c r="AN230" i="3"/>
  <c r="AN39" i="3"/>
  <c r="AN172" i="3"/>
  <c r="AN213" i="3"/>
  <c r="AN152" i="3"/>
  <c r="AN143" i="3"/>
  <c r="AN134" i="3"/>
  <c r="AN125" i="3"/>
  <c r="AN106" i="3"/>
  <c r="AN122" i="3"/>
  <c r="AN15" i="3"/>
  <c r="AN164" i="3"/>
  <c r="AN129" i="3"/>
  <c r="AN16" i="3"/>
  <c r="AN135" i="3"/>
  <c r="AN114" i="3"/>
  <c r="AN113" i="3"/>
  <c r="AN112" i="3"/>
  <c r="AN20" i="3"/>
  <c r="AN23" i="3"/>
  <c r="AN111" i="3"/>
  <c r="AN183" i="3"/>
  <c r="AN29" i="3"/>
  <c r="AN239" i="3"/>
  <c r="AN206" i="3"/>
  <c r="AN237" i="3"/>
  <c r="AN240" i="3"/>
  <c r="AN47" i="3"/>
  <c r="AN199" i="3"/>
  <c r="AN75" i="3"/>
  <c r="AN229" i="3"/>
  <c r="AN198" i="3"/>
  <c r="AN227" i="3"/>
  <c r="AN167" i="3"/>
  <c r="AN158" i="3"/>
  <c r="AN149" i="3"/>
  <c r="AN24" i="3"/>
  <c r="AN17" i="3"/>
  <c r="AN214" i="3"/>
  <c r="AN124" i="3"/>
  <c r="AN159" i="3"/>
  <c r="AN170" i="3"/>
  <c r="AN107" i="3"/>
  <c r="AN110" i="3"/>
  <c r="AN109" i="3"/>
  <c r="AN108" i="3"/>
  <c r="AN90" i="3"/>
  <c r="AN98" i="3"/>
  <c r="AN209" i="3"/>
  <c r="AN223" i="3"/>
  <c r="AN41" i="3"/>
  <c r="AN195" i="3"/>
  <c r="AN78" i="3"/>
  <c r="AN225" i="3"/>
  <c r="AN220" i="3"/>
  <c r="AN130" i="3"/>
  <c r="AN121" i="3"/>
  <c r="AN102" i="3"/>
  <c r="AN180" i="3"/>
  <c r="AN210" i="3"/>
  <c r="AN146" i="3"/>
  <c r="AN101" i="3"/>
  <c r="AN162" i="3"/>
  <c r="AN99" i="3"/>
  <c r="AN19" i="3"/>
  <c r="AN18" i="3"/>
  <c r="AN153" i="3"/>
  <c r="AN21" i="3"/>
  <c r="AN116" i="3"/>
  <c r="AF180" i="3"/>
  <c r="AI180" i="3" s="1" a="1"/>
  <c r="AI180" i="3" s="1"/>
  <c r="AF214" i="3"/>
  <c r="AG214" i="3" s="1" a="1"/>
  <c r="AG214" i="3" s="1"/>
  <c r="Z285" i="4" s="1"/>
  <c r="AF192" i="3"/>
  <c r="AG192" i="3" s="1" a="1"/>
  <c r="AG192" i="3" s="1"/>
  <c r="Z221" i="4" s="1"/>
  <c r="AF124" i="3"/>
  <c r="AI124" i="3" s="1" a="1"/>
  <c r="AI124" i="3" s="1"/>
  <c r="AB86" i="4" s="1"/>
  <c r="AF120" i="3"/>
  <c r="AI120" i="3" s="1" a="1"/>
  <c r="AI120" i="3" s="1"/>
  <c r="AB88" i="4" s="1"/>
  <c r="AF170" i="3"/>
  <c r="AG170" i="3" s="1" a="1"/>
  <c r="AG170" i="3" s="1"/>
  <c r="Z242" i="4" s="1"/>
  <c r="AF25" i="3"/>
  <c r="AJ25" i="3" s="1" a="1"/>
  <c r="AJ25" i="3" s="1"/>
  <c r="AC113" i="4" s="1"/>
  <c r="AF210" i="3"/>
  <c r="AJ210" i="3" s="1" a="1"/>
  <c r="AJ210" i="3" s="1"/>
  <c r="AC281" i="4" s="1"/>
  <c r="AF146" i="3"/>
  <c r="AG146" i="3" s="1" a="1"/>
  <c r="AG146" i="3" s="1"/>
  <c r="Z208" i="4" s="1"/>
  <c r="AF153" i="3"/>
  <c r="AH153" i="3" s="1" a="1"/>
  <c r="AH153" i="3" s="1"/>
  <c r="AA229" i="4" s="1"/>
  <c r="AF142" i="3"/>
  <c r="AH142" i="3" s="1" a="1"/>
  <c r="AH142" i="3" s="1"/>
  <c r="AA210" i="4" s="1"/>
  <c r="AF144" i="3"/>
  <c r="AH144" i="3" s="1" a="1"/>
  <c r="AH144" i="3" s="1"/>
  <c r="AA212" i="4" s="1"/>
  <c r="AF118" i="3"/>
  <c r="AG118" i="3" s="1" a="1"/>
  <c r="AG118" i="3" s="1"/>
  <c r="Z54" i="4" s="1"/>
  <c r="AF168" i="3"/>
  <c r="AJ168" i="3" s="1" a="1"/>
  <c r="AJ168" i="3" s="1"/>
  <c r="AC246" i="4" s="1"/>
  <c r="AF160" i="3"/>
  <c r="AJ160" i="3" s="1" a="1"/>
  <c r="AJ160" i="3" s="1"/>
  <c r="AC224" i="4" s="1"/>
  <c r="AF162" i="3"/>
  <c r="AJ162" i="3" s="1" a="1"/>
  <c r="AJ162" i="3" s="1"/>
  <c r="AC232" i="4" s="1"/>
  <c r="AF18" i="3"/>
  <c r="AH18" i="3" s="1" a="1"/>
  <c r="AH18" i="3" s="1"/>
  <c r="AA55" i="4" s="1"/>
  <c r="AF212" i="3"/>
  <c r="AH212" i="3" s="1" a="1"/>
  <c r="AH212" i="3" s="1"/>
  <c r="AA289" i="4" s="1"/>
  <c r="AF194" i="3"/>
  <c r="AJ194" i="3" s="1" a="1"/>
  <c r="AJ194" i="3" s="1"/>
  <c r="AC279" i="4" s="1"/>
  <c r="AF105" i="3"/>
  <c r="AI105" i="3" s="1" a="1"/>
  <c r="AI105" i="3" s="1"/>
  <c r="AB252" i="4" s="1"/>
  <c r="AF149" i="3"/>
  <c r="AI149" i="3" s="1" a="1"/>
  <c r="AI149" i="3" s="1"/>
  <c r="AB205" i="4" s="1"/>
  <c r="AF141" i="3"/>
  <c r="AI141" i="3" s="1" a="1"/>
  <c r="AI141" i="3" s="1"/>
  <c r="AB203" i="4" s="1"/>
  <c r="AF17" i="3"/>
  <c r="AI17" i="3" s="1" a="1"/>
  <c r="AI17" i="3" s="1"/>
  <c r="AB239" i="4" s="1"/>
  <c r="AF215" i="3"/>
  <c r="AJ215" i="3" s="1" a="1"/>
  <c r="AJ215" i="3" s="1"/>
  <c r="AC286" i="4" s="1"/>
  <c r="AF193" i="3"/>
  <c r="AI193" i="3" s="1" a="1"/>
  <c r="AI193" i="3" s="1"/>
  <c r="AB240" i="4" s="1"/>
  <c r="AF172" i="3"/>
  <c r="AJ172" i="3" s="1" a="1"/>
  <c r="AJ172" i="3" s="1"/>
  <c r="AC244" i="4" s="1"/>
  <c r="AF195" i="3"/>
  <c r="AI195" i="3" s="1" a="1"/>
  <c r="AI195" i="3" s="1"/>
  <c r="AB303" i="4" s="1"/>
  <c r="AF75" i="3"/>
  <c r="AH75" i="3" s="1" a="1"/>
  <c r="AH75" i="3" s="1"/>
  <c r="AA164" i="4" s="1"/>
  <c r="AF228" i="3"/>
  <c r="AJ228" i="3" s="1" a="1"/>
  <c r="AJ228" i="3" s="1"/>
  <c r="AC306" i="4" s="1"/>
  <c r="AF40" i="3"/>
  <c r="AI40" i="3" s="1" a="1"/>
  <c r="AI40" i="3" s="1"/>
  <c r="AB123" i="4" s="1"/>
  <c r="AF43" i="3"/>
  <c r="AH43" i="3" s="1" a="1"/>
  <c r="AH43" i="3" s="1"/>
  <c r="AF226" i="3"/>
  <c r="AI226" i="3" s="1" a="1"/>
  <c r="AI226" i="3" s="1"/>
  <c r="AB310" i="4" s="1"/>
  <c r="AF229" i="3"/>
  <c r="AG229" i="3" s="1" a="1"/>
  <c r="AG229" i="3" s="1"/>
  <c r="Z307" i="4" s="1"/>
  <c r="AF39" i="3"/>
  <c r="AH39" i="3" s="1" a="1"/>
  <c r="AH39" i="3" s="1"/>
  <c r="AA122" i="4" s="1"/>
  <c r="AF47" i="3"/>
  <c r="AH47" i="3" s="1" a="1"/>
  <c r="AH47" i="3" s="1"/>
  <c r="AA155" i="4" s="1"/>
  <c r="AF89" i="3"/>
  <c r="AJ89" i="3" s="1" a="1"/>
  <c r="AJ89" i="3" s="1"/>
  <c r="AC62" i="4" s="1"/>
  <c r="AF91" i="3"/>
  <c r="AH91" i="3" s="1" a="1"/>
  <c r="AH91" i="3" s="1"/>
  <c r="AA64" i="4" s="1"/>
  <c r="AF35" i="3"/>
  <c r="AG35" i="3" s="1" a="1"/>
  <c r="AG35" i="3" s="1"/>
  <c r="AF28" i="3"/>
  <c r="AG28" i="3" s="1" a="1"/>
  <c r="AG28" i="3" s="1"/>
  <c r="AF208" i="3"/>
  <c r="AJ208" i="3" s="1" a="1"/>
  <c r="AJ208" i="3" s="1"/>
  <c r="AF182" i="3"/>
  <c r="AG182" i="3" s="1" a="1"/>
  <c r="AG182" i="3" s="1"/>
  <c r="AF181" i="3"/>
  <c r="AH181" i="3" s="1" a="1"/>
  <c r="AH181" i="3" s="1"/>
  <c r="AF239" i="3"/>
  <c r="AJ239" i="3" s="1" a="1"/>
  <c r="AJ239" i="3" s="1"/>
  <c r="AF236" i="3"/>
  <c r="AG236" i="3" s="1" a="1"/>
  <c r="AG236" i="3" s="1"/>
  <c r="AN200" i="3"/>
  <c r="AF100" i="3"/>
  <c r="AG100" i="3" s="1" a="1"/>
  <c r="AG100" i="3" s="1"/>
  <c r="Z216" i="4" s="1"/>
  <c r="AF159" i="3"/>
  <c r="AJ159" i="3" s="1" a="1"/>
  <c r="AJ159" i="3" s="1"/>
  <c r="AC223" i="4" s="1"/>
  <c r="AF109" i="3"/>
  <c r="AJ109" i="3" s="1" a="1"/>
  <c r="AJ109" i="3" s="1"/>
  <c r="AF19" i="3"/>
  <c r="AG19" i="3" s="1" a="1"/>
  <c r="AG19" i="3" s="1"/>
  <c r="AF174" i="3"/>
  <c r="AG174" i="3" s="1" a="1"/>
  <c r="AG174" i="3" s="1"/>
  <c r="AF23" i="3"/>
  <c r="AJ23" i="3" s="1" a="1"/>
  <c r="AJ23" i="3" s="1"/>
  <c r="AC93" i="4" s="1"/>
  <c r="AF126" i="3"/>
  <c r="AH126" i="3" s="1" a="1"/>
  <c r="AH126" i="3" s="1"/>
  <c r="AA82" i="4" s="1"/>
  <c r="AF166" i="3"/>
  <c r="AG166" i="3" s="1" a="1"/>
  <c r="AG166" i="3" s="1"/>
  <c r="Z250" i="4" s="1"/>
  <c r="AF138" i="3"/>
  <c r="AJ138" i="3" s="1" a="1"/>
  <c r="AJ138" i="3" s="1"/>
  <c r="AC102" i="4" s="1"/>
  <c r="AF16" i="3"/>
  <c r="AH16" i="3" s="1" a="1"/>
  <c r="AH16" i="3" s="1"/>
  <c r="AA220" i="4" s="1"/>
  <c r="AF112" i="3"/>
  <c r="AI112" i="3" s="1" a="1"/>
  <c r="AI112" i="3" s="1"/>
  <c r="AF167" i="3"/>
  <c r="AF158" i="3"/>
  <c r="AJ158" i="3" s="1" a="1"/>
  <c r="AJ158" i="3" s="1"/>
  <c r="AC228" i="4" s="1"/>
  <c r="AF157" i="3"/>
  <c r="AH157" i="3" s="1" a="1"/>
  <c r="AH157" i="3" s="1"/>
  <c r="AA227" i="4" s="1"/>
  <c r="AF137" i="3"/>
  <c r="AJ137" i="3" s="1" a="1"/>
  <c r="AJ137" i="3" s="1"/>
  <c r="AC101" i="4" s="1"/>
  <c r="AF102" i="3"/>
  <c r="AI102" i="3" s="1" a="1"/>
  <c r="AI102" i="3" s="1"/>
  <c r="AB233" i="4" s="1"/>
  <c r="AF122" i="3"/>
  <c r="AI122" i="3" s="1" a="1"/>
  <c r="AI122" i="3" s="1"/>
  <c r="AB90" i="4" s="1"/>
  <c r="AF129" i="3"/>
  <c r="AJ129" i="3" s="1" a="1"/>
  <c r="AJ129" i="3" s="1"/>
  <c r="AC91" i="4" s="1"/>
  <c r="AF231" i="3"/>
  <c r="AH231" i="3" s="1" a="1"/>
  <c r="AH231" i="3" s="1"/>
  <c r="AA315" i="4" s="1"/>
  <c r="AF150" i="3"/>
  <c r="AH150" i="3" s="1" a="1"/>
  <c r="AH150" i="3" s="1"/>
  <c r="AA206" i="4" s="1"/>
  <c r="AF221" i="3"/>
  <c r="AH221" i="3" s="1" a="1"/>
  <c r="AH221" i="3" s="1"/>
  <c r="AA305" i="4" s="1"/>
  <c r="AF84" i="3"/>
  <c r="AH84" i="3" s="1" a="1"/>
  <c r="AH84" i="3" s="1"/>
  <c r="AA176" i="4" s="1"/>
  <c r="AF199" i="3"/>
  <c r="AG199" i="3" s="1" a="1"/>
  <c r="AG199" i="3" s="1"/>
  <c r="Z316" i="4" s="1"/>
  <c r="AF82" i="3"/>
  <c r="AH82" i="3" s="1" a="1"/>
  <c r="AH82" i="3" s="1"/>
  <c r="AA174" i="4" s="1"/>
  <c r="AF227" i="3"/>
  <c r="AJ227" i="3" s="1" a="1"/>
  <c r="AJ227" i="3" s="1"/>
  <c r="AC311" i="4" s="1"/>
  <c r="AF76" i="3"/>
  <c r="AJ76" i="3" s="1" a="1"/>
  <c r="AJ76" i="3" s="1"/>
  <c r="AC165" i="4" s="1"/>
  <c r="AF78" i="3"/>
  <c r="AG78" i="3" s="1" a="1"/>
  <c r="AG78" i="3" s="1"/>
  <c r="Z167" i="4" s="1"/>
  <c r="AF45" i="3"/>
  <c r="AI45" i="3" s="1" a="1"/>
  <c r="AI45" i="3" s="1"/>
  <c r="AB153" i="4" s="1"/>
  <c r="AF92" i="3"/>
  <c r="AI92" i="3" s="1" a="1"/>
  <c r="AI92" i="3" s="1"/>
  <c r="AB65" i="4" s="1"/>
  <c r="AF90" i="3"/>
  <c r="AH90" i="3" s="1" a="1"/>
  <c r="AH90" i="3" s="1"/>
  <c r="AA63" i="4" s="1"/>
  <c r="AF206" i="3"/>
  <c r="AG206" i="3" s="1" a="1"/>
  <c r="AG206" i="3" s="1"/>
  <c r="Z324" i="4" s="1"/>
  <c r="AF30" i="3"/>
  <c r="AI30" i="3" s="1" a="1"/>
  <c r="AI30" i="3" s="1"/>
  <c r="AF31" i="3"/>
  <c r="AH31" i="3" s="1" a="1"/>
  <c r="AH31" i="3" s="1"/>
  <c r="AF177" i="3"/>
  <c r="AI177" i="3" s="1" a="1"/>
  <c r="AI177" i="3" s="1"/>
  <c r="AF186" i="3"/>
  <c r="AJ186" i="3" s="1" a="1"/>
  <c r="AJ186" i="3" s="1"/>
  <c r="AF190" i="3"/>
  <c r="AH190" i="3" s="1" a="1"/>
  <c r="AH190" i="3" s="1"/>
  <c r="AF235" i="3"/>
  <c r="AI235" i="3" s="1" a="1"/>
  <c r="AI235" i="3" s="1"/>
  <c r="AN234" i="3"/>
  <c r="AN186" i="3"/>
  <c r="AN37" i="3"/>
  <c r="AN28" i="3"/>
  <c r="AN236" i="3"/>
  <c r="AN184" i="3"/>
  <c r="AN30" i="3"/>
  <c r="AN202" i="3"/>
  <c r="AN95" i="3"/>
  <c r="AN188" i="3"/>
  <c r="AN207" i="3"/>
  <c r="AN222" i="3"/>
  <c r="AN197" i="3"/>
  <c r="AN43" i="3"/>
  <c r="AN232" i="3"/>
  <c r="AN161" i="3"/>
  <c r="AN171" i="3"/>
  <c r="AN119" i="3"/>
  <c r="AN100" i="3"/>
  <c r="AN211" i="3"/>
  <c r="AN219" i="3"/>
  <c r="AN118" i="3"/>
  <c r="AN175" i="3"/>
  <c r="AN178" i="3"/>
  <c r="AN208" i="3"/>
  <c r="AN45" i="3"/>
  <c r="AN27" i="3"/>
  <c r="AN203" i="3"/>
  <c r="AN201" i="3"/>
  <c r="AN42" i="3"/>
  <c r="AN128" i="3"/>
  <c r="AN169" i="3"/>
  <c r="AN160" i="3"/>
  <c r="AN26" i="3"/>
  <c r="AN12" i="3"/>
  <c r="AN13" i="3"/>
  <c r="AN218" i="3"/>
  <c r="AN194" i="3"/>
  <c r="AN193" i="3"/>
  <c r="AN126" i="3"/>
  <c r="AN168" i="3"/>
  <c r="AN105" i="3"/>
  <c r="AN133" i="3"/>
  <c r="AN148" i="3"/>
  <c r="AN173" i="3"/>
  <c r="AN189" i="3"/>
  <c r="AN182" i="3"/>
  <c r="AN38" i="3"/>
  <c r="AN35" i="3"/>
  <c r="AN238" i="3"/>
  <c r="AN32" i="3"/>
  <c r="AN97" i="3"/>
  <c r="AN181" i="3"/>
  <c r="AN83" i="3"/>
  <c r="AN231" i="3"/>
  <c r="AN76" i="3"/>
  <c r="AN40" i="3"/>
  <c r="AN139" i="3"/>
  <c r="AN141" i="3"/>
  <c r="AN132" i="3"/>
  <c r="AN123" i="3"/>
  <c r="AN104" i="3"/>
  <c r="AN191" i="3"/>
  <c r="AN179" i="3"/>
  <c r="AN192" i="3"/>
  <c r="AN155" i="3"/>
  <c r="AN120" i="3"/>
  <c r="AN25" i="3"/>
  <c r="AN140" i="3"/>
  <c r="AN187" i="3"/>
  <c r="AN204" i="3"/>
  <c r="AN87" i="3"/>
  <c r="AN33" i="3"/>
  <c r="AN36" i="3"/>
  <c r="AN205" i="3"/>
  <c r="AN81" i="3"/>
  <c r="AN84" i="3"/>
  <c r="AN150" i="3"/>
  <c r="AN165" i="3"/>
  <c r="AN156" i="3"/>
  <c r="AN147" i="3"/>
  <c r="AN138" i="3"/>
  <c r="AN22" i="3"/>
  <c r="AN215" i="3"/>
  <c r="AN216" i="3"/>
  <c r="AN151" i="3"/>
  <c r="AN166" i="3"/>
  <c r="AN103" i="3"/>
  <c r="AN174" i="3"/>
  <c r="AN115" i="3"/>
  <c r="AN157" i="3"/>
  <c r="AN142" i="3"/>
  <c r="AN137" i="3"/>
  <c r="AH637" i="2" a="1"/>
  <c r="AH637" i="2" s="1"/>
  <c r="AD637" i="2" a="1"/>
  <c r="AD637" i="2" s="1"/>
  <c r="AE637" i="2" a="1"/>
  <c r="AE637" i="2" s="1"/>
  <c r="AB637" i="2" a="1"/>
  <c r="AB637" i="2" s="1"/>
  <c r="AF637" i="2" a="1"/>
  <c r="AF637" i="2" s="1"/>
  <c r="AG637" i="2"/>
  <c r="AC637" i="2" a="1"/>
  <c r="AC637" i="2" s="1"/>
  <c r="AH669" i="2" a="1"/>
  <c r="AH669" i="2" s="1"/>
  <c r="AD669" i="2" a="1"/>
  <c r="AD669" i="2" s="1"/>
  <c r="AE669" i="2" a="1"/>
  <c r="AE669" i="2" s="1"/>
  <c r="AB669" i="2" a="1"/>
  <c r="AB669" i="2" s="1"/>
  <c r="AF669" i="2" a="1"/>
  <c r="AF669" i="2" s="1"/>
  <c r="AG669" i="2"/>
  <c r="AC669" i="2" a="1"/>
  <c r="AC669" i="2" s="1"/>
  <c r="AH709" i="2" a="1"/>
  <c r="AH709" i="2" s="1"/>
  <c r="AD709" i="2" a="1"/>
  <c r="AD709" i="2" s="1"/>
  <c r="AE709" i="2" a="1"/>
  <c r="AE709" i="2" s="1"/>
  <c r="AF709" i="2" a="1"/>
  <c r="AF709" i="2" s="1"/>
  <c r="AB709" i="2" a="1"/>
  <c r="AB709" i="2" s="1"/>
  <c r="AG709" i="2"/>
  <c r="AC709" i="2" a="1"/>
  <c r="AC709" i="2" s="1"/>
  <c r="AH741" i="2" a="1"/>
  <c r="AH741" i="2" s="1"/>
  <c r="AD741" i="2" a="1"/>
  <c r="AD741" i="2" s="1"/>
  <c r="AE741" i="2" a="1"/>
  <c r="AE741" i="2" s="1"/>
  <c r="AF741" i="2" a="1"/>
  <c r="AF741" i="2" s="1"/>
  <c r="AB741" i="2" a="1"/>
  <c r="AB741" i="2" s="1"/>
  <c r="AG741" i="2"/>
  <c r="AC741" i="2" a="1"/>
  <c r="AC741" i="2" s="1"/>
  <c r="AH770" i="2" a="1"/>
  <c r="AH770" i="2" s="1"/>
  <c r="AD770" i="2" a="1"/>
  <c r="AD770" i="2" s="1"/>
  <c r="AE770" i="2" a="1"/>
  <c r="AE770" i="2" s="1"/>
  <c r="AF770" i="2" a="1"/>
  <c r="AF770" i="2" s="1"/>
  <c r="AB770" i="2" a="1"/>
  <c r="AB770" i="2" s="1"/>
  <c r="AG770" i="2"/>
  <c r="AC770" i="2" a="1"/>
  <c r="AC770" i="2" s="1"/>
  <c r="AH802" i="2" a="1"/>
  <c r="AH802" i="2" s="1"/>
  <c r="AD802" i="2" a="1"/>
  <c r="AD802" i="2" s="1"/>
  <c r="AE802" i="2" a="1"/>
  <c r="AE802" i="2" s="1"/>
  <c r="AF802" i="2" a="1"/>
  <c r="AF802" i="2" s="1"/>
  <c r="AB802" i="2" a="1"/>
  <c r="AB802" i="2" s="1"/>
  <c r="AG802" i="2"/>
  <c r="AC802" i="2" a="1"/>
  <c r="AC802" i="2" s="1"/>
  <c r="AF834" i="2" a="1"/>
  <c r="AF834" i="2" s="1"/>
  <c r="AD834" i="2" a="1"/>
  <c r="AD834" i="2" s="1"/>
  <c r="AG834" i="2"/>
  <c r="AB834" i="2" a="1"/>
  <c r="AB834" i="2" s="1"/>
  <c r="AE834" i="2" a="1"/>
  <c r="AE834" i="2" s="1"/>
  <c r="AH834" i="2" a="1"/>
  <c r="AH834" i="2" s="1"/>
  <c r="AC834" i="2" a="1"/>
  <c r="AC834" i="2" s="1"/>
  <c r="AF866" i="2" a="1"/>
  <c r="AF866" i="2" s="1"/>
  <c r="AD866" i="2" a="1"/>
  <c r="AD866" i="2" s="1"/>
  <c r="AG866" i="2"/>
  <c r="AB866" i="2" a="1"/>
  <c r="AB866" i="2" s="1"/>
  <c r="AE866" i="2" a="1"/>
  <c r="AE866" i="2" s="1"/>
  <c r="AH866" i="2" a="1"/>
  <c r="AH866" i="2" s="1"/>
  <c r="AC866" i="2" a="1"/>
  <c r="AC866" i="2" s="1"/>
  <c r="AF898" i="2" a="1"/>
  <c r="AF898" i="2" s="1"/>
  <c r="AD898" i="2" a="1"/>
  <c r="AD898" i="2" s="1"/>
  <c r="AG898" i="2"/>
  <c r="AB898" i="2" a="1"/>
  <c r="AB898" i="2" s="1"/>
  <c r="AE898" i="2" a="1"/>
  <c r="AE898" i="2" s="1"/>
  <c r="AH898" i="2" a="1"/>
  <c r="AH898" i="2" s="1"/>
  <c r="AC898" i="2" a="1"/>
  <c r="AC898" i="2" s="1"/>
  <c r="AF930" i="2" a="1"/>
  <c r="AF930" i="2" s="1"/>
  <c r="AD930" i="2" a="1"/>
  <c r="AD930" i="2" s="1"/>
  <c r="AG930" i="2"/>
  <c r="AB930" i="2" a="1"/>
  <c r="AB930" i="2" s="1"/>
  <c r="AE930" i="2" a="1"/>
  <c r="AE930" i="2" s="1"/>
  <c r="AH930" i="2" a="1"/>
  <c r="AH930" i="2" s="1"/>
  <c r="AC930" i="2" a="1"/>
  <c r="AC930" i="2" s="1"/>
  <c r="AF962" i="2" a="1"/>
  <c r="AF962" i="2" s="1"/>
  <c r="AD962" i="2" a="1"/>
  <c r="AD962" i="2" s="1"/>
  <c r="AG962" i="2"/>
  <c r="AB962" i="2" a="1"/>
  <c r="AB962" i="2" s="1"/>
  <c r="AE962" i="2" a="1"/>
  <c r="AE962" i="2" s="1"/>
  <c r="AH962" i="2" a="1"/>
  <c r="AH962" i="2" s="1"/>
  <c r="AC962" i="2" a="1"/>
  <c r="AC962" i="2" s="1"/>
  <c r="AF994" i="2" a="1"/>
  <c r="AF994" i="2" s="1"/>
  <c r="AD994" i="2" a="1"/>
  <c r="AD994" i="2" s="1"/>
  <c r="AG994" i="2"/>
  <c r="AB994" i="2" a="1"/>
  <c r="AB994" i="2" s="1"/>
  <c r="AE994" i="2" a="1"/>
  <c r="AE994" i="2" s="1"/>
  <c r="AH994" i="2" a="1"/>
  <c r="AH994" i="2" s="1"/>
  <c r="AC994" i="2" a="1"/>
  <c r="AC994" i="2" s="1"/>
  <c r="AF1026" i="2" a="1"/>
  <c r="AF1026" i="2" s="1"/>
  <c r="AD1026" i="2" a="1"/>
  <c r="AD1026" i="2" s="1"/>
  <c r="AG1026" i="2"/>
  <c r="AB1026" i="2" a="1"/>
  <c r="AB1026" i="2" s="1"/>
  <c r="AE1026" i="2" a="1"/>
  <c r="AE1026" i="2" s="1"/>
  <c r="AH1026" i="2" a="1"/>
  <c r="AH1026" i="2" s="1"/>
  <c r="AC1026" i="2" a="1"/>
  <c r="AC1026" i="2" s="1"/>
  <c r="AF1058" i="2" a="1"/>
  <c r="AF1058" i="2" s="1"/>
  <c r="AD1058" i="2" a="1"/>
  <c r="AD1058" i="2" s="1"/>
  <c r="AG1058" i="2"/>
  <c r="AB1058" i="2" a="1"/>
  <c r="AB1058" i="2" s="1"/>
  <c r="AE1058" i="2" a="1"/>
  <c r="AE1058" i="2" s="1"/>
  <c r="AH1058" i="2" a="1"/>
  <c r="AH1058" i="2" s="1"/>
  <c r="AC1058" i="2" a="1"/>
  <c r="AC1058" i="2" s="1"/>
  <c r="AF1090" i="2" a="1"/>
  <c r="AF1090" i="2" s="1"/>
  <c r="AD1090" i="2" a="1"/>
  <c r="AD1090" i="2" s="1"/>
  <c r="AG1090" i="2"/>
  <c r="AB1090" i="2" a="1"/>
  <c r="AB1090" i="2" s="1"/>
  <c r="AE1090" i="2" a="1"/>
  <c r="AE1090" i="2" s="1"/>
  <c r="AH1090" i="2" a="1"/>
  <c r="AH1090" i="2" s="1"/>
  <c r="AC1090" i="2" a="1"/>
  <c r="AC1090" i="2" s="1"/>
  <c r="AF1122" i="2" a="1"/>
  <c r="AF1122" i="2" s="1"/>
  <c r="AD1122" i="2" a="1"/>
  <c r="AD1122" i="2" s="1"/>
  <c r="AG1122" i="2"/>
  <c r="AB1122" i="2" a="1"/>
  <c r="AB1122" i="2" s="1"/>
  <c r="AE1122" i="2" a="1"/>
  <c r="AE1122" i="2" s="1"/>
  <c r="AH1122" i="2" a="1"/>
  <c r="AH1122" i="2" s="1"/>
  <c r="AC1122" i="2" a="1"/>
  <c r="AC1122" i="2" s="1"/>
  <c r="AF1154" i="2" a="1"/>
  <c r="AF1154" i="2" s="1"/>
  <c r="AD1154" i="2" a="1"/>
  <c r="AD1154" i="2" s="1"/>
  <c r="AG1154" i="2"/>
  <c r="AB1154" i="2" a="1"/>
  <c r="AB1154" i="2" s="1"/>
  <c r="AE1154" i="2" a="1"/>
  <c r="AE1154" i="2" s="1"/>
  <c r="AH1154" i="2" a="1"/>
  <c r="AH1154" i="2" s="1"/>
  <c r="AC1154" i="2" a="1"/>
  <c r="AC1154" i="2" s="1"/>
  <c r="AF1181" i="2" a="1"/>
  <c r="AF1181" i="2" s="1"/>
  <c r="AD1181" i="2" a="1"/>
  <c r="AD1181" i="2" s="1"/>
  <c r="AG1181" i="2"/>
  <c r="AB1181" i="2" a="1"/>
  <c r="AB1181" i="2" s="1"/>
  <c r="AE1181" i="2" a="1"/>
  <c r="AE1181" i="2" s="1"/>
  <c r="AH1181" i="2" a="1"/>
  <c r="AH1181" i="2" s="1"/>
  <c r="AC1181" i="2" a="1"/>
  <c r="AC1181" i="2" s="1"/>
  <c r="AF1213" i="2" a="1"/>
  <c r="AF1213" i="2" s="1"/>
  <c r="AD1213" i="2" a="1"/>
  <c r="AD1213" i="2" s="1"/>
  <c r="AG1213" i="2"/>
  <c r="AB1213" i="2" a="1"/>
  <c r="AB1213" i="2" s="1"/>
  <c r="AE1213" i="2" a="1"/>
  <c r="AE1213" i="2" s="1"/>
  <c r="AH1213" i="2" a="1"/>
  <c r="AH1213" i="2" s="1"/>
  <c r="AC1213" i="2" a="1"/>
  <c r="AC1213" i="2" s="1"/>
  <c r="AF1245" i="2" a="1"/>
  <c r="AF1245" i="2" s="1"/>
  <c r="AD1245" i="2" a="1"/>
  <c r="AD1245" i="2" s="1"/>
  <c r="AG1245" i="2"/>
  <c r="AB1245" i="2" a="1"/>
  <c r="AB1245" i="2" s="1"/>
  <c r="AE1245" i="2" a="1"/>
  <c r="AE1245" i="2" s="1"/>
  <c r="AH1245" i="2" a="1"/>
  <c r="AH1245" i="2" s="1"/>
  <c r="AC1245" i="2" a="1"/>
  <c r="AC1245" i="2" s="1"/>
  <c r="AF1277" i="2" a="1"/>
  <c r="AF1277" i="2" s="1"/>
  <c r="AD1277" i="2" a="1"/>
  <c r="AD1277" i="2" s="1"/>
  <c r="AG1277" i="2"/>
  <c r="AB1277" i="2" a="1"/>
  <c r="AB1277" i="2" s="1"/>
  <c r="AE1277" i="2" a="1"/>
  <c r="AE1277" i="2" s="1"/>
  <c r="AH1277" i="2" a="1"/>
  <c r="AH1277" i="2" s="1"/>
  <c r="AC1277" i="2" a="1"/>
  <c r="AC1277" i="2" s="1"/>
  <c r="AB1309" i="2" a="1"/>
  <c r="AB1309" i="2" s="1"/>
  <c r="AD1309" i="2" a="1"/>
  <c r="AD1309" i="2" s="1"/>
  <c r="AF1309" i="2" a="1"/>
  <c r="AF1309" i="2" s="1"/>
  <c r="AC1309" i="2" a="1"/>
  <c r="AC1309" i="2" s="1"/>
  <c r="AE1309" i="2" a="1"/>
  <c r="AE1309" i="2" s="1"/>
  <c r="AG1309" i="2"/>
  <c r="AH1309" i="2" a="1"/>
  <c r="AH1309" i="2" s="1"/>
  <c r="AB1341" i="2" a="1"/>
  <c r="AB1341" i="2" s="1"/>
  <c r="AD1341" i="2" a="1"/>
  <c r="AD1341" i="2" s="1"/>
  <c r="AF1341" i="2" a="1"/>
  <c r="AF1341" i="2" s="1"/>
  <c r="AC1341" i="2" a="1"/>
  <c r="AC1341" i="2" s="1"/>
  <c r="AE1341" i="2" a="1"/>
  <c r="AE1341" i="2" s="1"/>
  <c r="AG1341" i="2"/>
  <c r="AH1341" i="2" a="1"/>
  <c r="AH1341" i="2" s="1"/>
  <c r="AC245" i="2" a="1"/>
  <c r="AC245" i="2" s="1"/>
  <c r="AE245" i="2" a="1"/>
  <c r="AE245" i="2" s="1"/>
  <c r="AG245" i="2"/>
  <c r="AH245" i="2" a="1"/>
  <c r="AH245" i="2" s="1"/>
  <c r="AB245" i="2" a="1"/>
  <c r="AB245" i="2" s="1"/>
  <c r="AD245" i="2" a="1"/>
  <c r="AD245" i="2" s="1"/>
  <c r="AF245" i="2" a="1"/>
  <c r="AF245" i="2" s="1"/>
  <c r="AB212" i="2" a="1"/>
  <c r="AB212" i="2" s="1"/>
  <c r="AE212" i="2" a="1"/>
  <c r="AE212" i="2" s="1"/>
  <c r="AH212" i="2" a="1"/>
  <c r="AH212" i="2" s="1"/>
  <c r="AC212" i="2" a="1"/>
  <c r="AC212" i="2" s="1"/>
  <c r="AF212" i="2" a="1"/>
  <c r="AF212" i="2" s="1"/>
  <c r="AD212" i="2" a="1"/>
  <c r="AD212" i="2" s="1"/>
  <c r="AG212" i="2"/>
  <c r="AC180" i="2" a="1"/>
  <c r="AC180" i="2" s="1"/>
  <c r="AE180" i="2" a="1"/>
  <c r="AE180" i="2" s="1"/>
  <c r="AG180" i="2"/>
  <c r="AH180" i="2" a="1"/>
  <c r="AH180" i="2" s="1"/>
  <c r="AD180" i="2" a="1"/>
  <c r="AD180" i="2" s="1"/>
  <c r="AB180" i="2" a="1"/>
  <c r="AB180" i="2" s="1"/>
  <c r="AF180" i="2" a="1"/>
  <c r="AF180" i="2" s="1"/>
  <c r="AC148" i="2" a="1"/>
  <c r="AC148" i="2" s="1"/>
  <c r="AE148" i="2" a="1"/>
  <c r="AE148" i="2" s="1"/>
  <c r="AG148" i="2"/>
  <c r="AH148" i="2" a="1"/>
  <c r="AH148" i="2" s="1"/>
  <c r="AD148" i="2" a="1"/>
  <c r="AD148" i="2" s="1"/>
  <c r="AB148" i="2" a="1"/>
  <c r="AB148" i="2" s="1"/>
  <c r="AF148" i="2" a="1"/>
  <c r="AF148" i="2" s="1"/>
  <c r="AB116" i="2" a="1"/>
  <c r="AB116" i="2" s="1"/>
  <c r="AD116" i="2" a="1"/>
  <c r="AD116" i="2" s="1"/>
  <c r="AF116" i="2" a="1"/>
  <c r="AF116" i="2" s="1"/>
  <c r="AH116" i="2" a="1"/>
  <c r="AH116" i="2" s="1"/>
  <c r="AE116" i="2" a="1"/>
  <c r="AE116" i="2" s="1"/>
  <c r="AG116" i="2"/>
  <c r="AC116" i="2" a="1"/>
  <c r="AC116" i="2" s="1"/>
  <c r="AB82" i="2" a="1"/>
  <c r="AB82" i="2" s="1"/>
  <c r="AD82" i="2" a="1"/>
  <c r="AD82" i="2" s="1"/>
  <c r="AF82" i="2" a="1"/>
  <c r="AF82" i="2" s="1"/>
  <c r="AH82" i="2" a="1"/>
  <c r="AH82" i="2" s="1"/>
  <c r="AE82" i="2" a="1"/>
  <c r="AE82" i="2" s="1"/>
  <c r="AG82" i="2"/>
  <c r="AC82" i="2" a="1"/>
  <c r="AC82" i="2" s="1"/>
  <c r="AB18" i="2" a="1"/>
  <c r="AB18" i="2" s="1"/>
  <c r="AD18" i="2" a="1"/>
  <c r="AD18" i="2" s="1"/>
  <c r="AF18" i="2" a="1"/>
  <c r="AF18" i="2" s="1"/>
  <c r="AC18" i="2" a="1"/>
  <c r="AC18" i="2" s="1"/>
  <c r="AE18" i="2" a="1"/>
  <c r="AE18" i="2" s="1"/>
  <c r="AG18" i="2"/>
  <c r="AH18" i="2" a="1"/>
  <c r="AH18" i="2" s="1"/>
  <c r="AC281" i="2" a="1"/>
  <c r="AC281" i="2" s="1"/>
  <c r="AE281" i="2" a="1"/>
  <c r="AE281" i="2" s="1"/>
  <c r="AG281" i="2"/>
  <c r="AH281" i="2" a="1"/>
  <c r="AH281" i="2" s="1"/>
  <c r="AF281" i="2" a="1"/>
  <c r="AF281" i="2" s="1"/>
  <c r="AB281" i="2" a="1"/>
  <c r="AB281" i="2" s="1"/>
  <c r="AD281" i="2" a="1"/>
  <c r="AD281" i="2" s="1"/>
  <c r="AC314" i="2" a="1"/>
  <c r="AC314" i="2" s="1"/>
  <c r="AE314" i="2" a="1"/>
  <c r="AE314" i="2" s="1"/>
  <c r="AG314" i="2"/>
  <c r="AH314" i="2" a="1"/>
  <c r="AH314" i="2" s="1"/>
  <c r="AF314" i="2" a="1"/>
  <c r="AF314" i="2" s="1"/>
  <c r="AB314" i="2" a="1"/>
  <c r="AB314" i="2" s="1"/>
  <c r="AD314" i="2" a="1"/>
  <c r="AD314" i="2" s="1"/>
  <c r="AH346" i="2" a="1"/>
  <c r="AH346" i="2" s="1"/>
  <c r="AE346" i="2" a="1"/>
  <c r="AE346" i="2" s="1"/>
  <c r="AB346" i="2" a="1"/>
  <c r="AB346" i="2" s="1"/>
  <c r="AF346" i="2" a="1"/>
  <c r="AF346" i="2" s="1"/>
  <c r="AC346" i="2" a="1"/>
  <c r="AC346" i="2" s="1"/>
  <c r="AG346" i="2"/>
  <c r="AD346" i="2" a="1"/>
  <c r="AD346" i="2" s="1"/>
  <c r="AB378" i="2" a="1"/>
  <c r="AB378" i="2" s="1"/>
  <c r="AE378" i="2" a="1"/>
  <c r="AE378" i="2" s="1"/>
  <c r="AH378" i="2" a="1"/>
  <c r="AH378" i="2" s="1"/>
  <c r="AC378" i="2" a="1"/>
  <c r="AC378" i="2" s="1"/>
  <c r="AF378" i="2" a="1"/>
  <c r="AF378" i="2" s="1"/>
  <c r="AG378" i="2"/>
  <c r="AD378" i="2" a="1"/>
  <c r="AD378" i="2" s="1"/>
  <c r="AB410" i="2" a="1"/>
  <c r="AB410" i="2" s="1"/>
  <c r="AE410" i="2" a="1"/>
  <c r="AE410" i="2" s="1"/>
  <c r="AH410" i="2" a="1"/>
  <c r="AH410" i="2" s="1"/>
  <c r="AC410" i="2" a="1"/>
  <c r="AC410" i="2" s="1"/>
  <c r="AF410" i="2" a="1"/>
  <c r="AF410" i="2" s="1"/>
  <c r="AG410" i="2"/>
  <c r="AD410" i="2" a="1"/>
  <c r="AD410" i="2" s="1"/>
  <c r="AB442" i="2" a="1"/>
  <c r="AB442" i="2" s="1"/>
  <c r="AE442" i="2" a="1"/>
  <c r="AE442" i="2" s="1"/>
  <c r="AH442" i="2" a="1"/>
  <c r="AH442" i="2" s="1"/>
  <c r="AC442" i="2" a="1"/>
  <c r="AC442" i="2" s="1"/>
  <c r="AF442" i="2" a="1"/>
  <c r="AF442" i="2" s="1"/>
  <c r="AG442" i="2"/>
  <c r="AD442" i="2" a="1"/>
  <c r="AD442" i="2" s="1"/>
  <c r="AB474" i="2" a="1"/>
  <c r="AB474" i="2" s="1"/>
  <c r="AD474" i="2" a="1"/>
  <c r="AD474" i="2" s="1"/>
  <c r="AF474" i="2" a="1"/>
  <c r="AF474" i="2" s="1"/>
  <c r="AE474" i="2" a="1"/>
  <c r="AE474" i="2" s="1"/>
  <c r="AC474" i="2" a="1"/>
  <c r="AC474" i="2" s="1"/>
  <c r="AG474" i="2"/>
  <c r="AH474" i="2" a="1"/>
  <c r="AH474" i="2" s="1"/>
  <c r="AB506" i="2" a="1"/>
  <c r="AB506" i="2" s="1"/>
  <c r="AD506" i="2" a="1"/>
  <c r="AD506" i="2" s="1"/>
  <c r="AF506" i="2" a="1"/>
  <c r="AF506" i="2" s="1"/>
  <c r="AE506" i="2" a="1"/>
  <c r="AE506" i="2" s="1"/>
  <c r="AC506" i="2" a="1"/>
  <c r="AC506" i="2" s="1"/>
  <c r="AG506" i="2"/>
  <c r="AH506" i="2" a="1"/>
  <c r="AH506" i="2" s="1"/>
  <c r="AB538" i="2" a="1"/>
  <c r="AB538" i="2" s="1"/>
  <c r="AD538" i="2" a="1"/>
  <c r="AD538" i="2" s="1"/>
  <c r="AF538" i="2" a="1"/>
  <c r="AF538" i="2" s="1"/>
  <c r="AE538" i="2" a="1"/>
  <c r="AE538" i="2" s="1"/>
  <c r="AC538" i="2" a="1"/>
  <c r="AC538" i="2" s="1"/>
  <c r="AG538" i="2"/>
  <c r="AH538" i="2" a="1"/>
  <c r="AH538" i="2" s="1"/>
  <c r="AB570" i="2" a="1"/>
  <c r="AB570" i="2" s="1"/>
  <c r="AD570" i="2" a="1"/>
  <c r="AD570" i="2" s="1"/>
  <c r="AF570" i="2" a="1"/>
  <c r="AF570" i="2" s="1"/>
  <c r="AE570" i="2" a="1"/>
  <c r="AE570" i="2" s="1"/>
  <c r="AC570" i="2" a="1"/>
  <c r="AC570" i="2" s="1"/>
  <c r="AG570" i="2"/>
  <c r="AH570" i="2" a="1"/>
  <c r="AH570" i="2" s="1"/>
  <c r="AB602" i="2" a="1"/>
  <c r="AB602" i="2" s="1"/>
  <c r="AD602" i="2" a="1"/>
  <c r="AD602" i="2" s="1"/>
  <c r="AF602" i="2" a="1"/>
  <c r="AF602" i="2" s="1"/>
  <c r="AE602" i="2" a="1"/>
  <c r="AE602" i="2" s="1"/>
  <c r="AC602" i="2" a="1"/>
  <c r="AC602" i="2" s="1"/>
  <c r="AG602" i="2"/>
  <c r="AH602" i="2" a="1"/>
  <c r="AH602" i="2" s="1"/>
  <c r="AB634" i="2" a="1"/>
  <c r="AB634" i="2" s="1"/>
  <c r="AD634" i="2" a="1"/>
  <c r="AD634" i="2" s="1"/>
  <c r="AF634" i="2" a="1"/>
  <c r="AF634" i="2" s="1"/>
  <c r="AE634" i="2" a="1"/>
  <c r="AE634" i="2" s="1"/>
  <c r="AC634" i="2" a="1"/>
  <c r="AC634" i="2" s="1"/>
  <c r="AG634" i="2"/>
  <c r="AH634" i="2" a="1"/>
  <c r="AH634" i="2" s="1"/>
  <c r="AC21" i="2" a="1"/>
  <c r="AC21" i="2" s="1"/>
  <c r="AE21" i="2" a="1"/>
  <c r="AE21" i="2" s="1"/>
  <c r="AG21" i="2"/>
  <c r="AB21" i="2" a="1"/>
  <c r="AB21" i="2" s="1"/>
  <c r="AD21" i="2" a="1"/>
  <c r="AD21" i="2" s="1"/>
  <c r="AF21" i="2" a="1"/>
  <c r="AF21" i="2" s="1"/>
  <c r="AH21" i="2" a="1"/>
  <c r="AH21" i="2" s="1"/>
  <c r="AH687" i="2" a="1"/>
  <c r="AH687" i="2" s="1"/>
  <c r="AB687" i="2" a="1"/>
  <c r="AB687" i="2" s="1"/>
  <c r="AF687" i="2" a="1"/>
  <c r="AF687" i="2" s="1"/>
  <c r="AC687" i="2" a="1"/>
  <c r="AC687" i="2" s="1"/>
  <c r="AG687" i="2"/>
  <c r="AD687" i="2" a="1"/>
  <c r="AD687" i="2" s="1"/>
  <c r="AE687" i="2" a="1"/>
  <c r="AE687" i="2" s="1"/>
  <c r="AH756" i="2" a="1"/>
  <c r="AH756" i="2" s="1"/>
  <c r="AB756" i="2" a="1"/>
  <c r="AB756" i="2" s="1"/>
  <c r="AF756" i="2" a="1"/>
  <c r="AF756" i="2" s="1"/>
  <c r="AC756" i="2" a="1"/>
  <c r="AC756" i="2" s="1"/>
  <c r="AD756" i="2" a="1"/>
  <c r="AD756" i="2" s="1"/>
  <c r="AE756" i="2" a="1"/>
  <c r="AE756" i="2" s="1"/>
  <c r="AG756" i="2"/>
  <c r="AH820" i="2" a="1"/>
  <c r="AH820" i="2" s="1"/>
  <c r="AB820" i="2" a="1"/>
  <c r="AB820" i="2" s="1"/>
  <c r="AF820" i="2" a="1"/>
  <c r="AF820" i="2" s="1"/>
  <c r="AC820" i="2" a="1"/>
  <c r="AC820" i="2" s="1"/>
  <c r="AD820" i="2" a="1"/>
  <c r="AD820" i="2" s="1"/>
  <c r="AE820" i="2" a="1"/>
  <c r="AE820" i="2" s="1"/>
  <c r="AG820" i="2"/>
  <c r="AD884" i="2" a="1"/>
  <c r="AD884" i="2" s="1"/>
  <c r="AG884" i="2"/>
  <c r="AB884" i="2" a="1"/>
  <c r="AB884" i="2" s="1"/>
  <c r="AE884" i="2" a="1"/>
  <c r="AE884" i="2" s="1"/>
  <c r="AH884" i="2" a="1"/>
  <c r="AH884" i="2" s="1"/>
  <c r="AC884" i="2" a="1"/>
  <c r="AC884" i="2" s="1"/>
  <c r="AF884" i="2" a="1"/>
  <c r="AF884" i="2" s="1"/>
  <c r="AD948" i="2" a="1"/>
  <c r="AD948" i="2" s="1"/>
  <c r="AG948" i="2"/>
  <c r="AB948" i="2" a="1"/>
  <c r="AB948" i="2" s="1"/>
  <c r="AE948" i="2" a="1"/>
  <c r="AE948" i="2" s="1"/>
  <c r="AH948" i="2" a="1"/>
  <c r="AH948" i="2" s="1"/>
  <c r="AC948" i="2" a="1"/>
  <c r="AC948" i="2" s="1"/>
  <c r="AF948" i="2" a="1"/>
  <c r="AF948" i="2" s="1"/>
  <c r="AD1012" i="2" a="1"/>
  <c r="AD1012" i="2" s="1"/>
  <c r="AG1012" i="2"/>
  <c r="AB1012" i="2" a="1"/>
  <c r="AB1012" i="2" s="1"/>
  <c r="AE1012" i="2" a="1"/>
  <c r="AE1012" i="2" s="1"/>
  <c r="AH1012" i="2" a="1"/>
  <c r="AH1012" i="2" s="1"/>
  <c r="AC1012" i="2" a="1"/>
  <c r="AC1012" i="2" s="1"/>
  <c r="AF1012" i="2" a="1"/>
  <c r="AF1012" i="2" s="1"/>
  <c r="AD1076" i="2" a="1"/>
  <c r="AD1076" i="2" s="1"/>
  <c r="AG1076" i="2"/>
  <c r="AB1076" i="2" a="1"/>
  <c r="AB1076" i="2" s="1"/>
  <c r="AE1076" i="2" a="1"/>
  <c r="AE1076" i="2" s="1"/>
  <c r="AH1076" i="2" a="1"/>
  <c r="AH1076" i="2" s="1"/>
  <c r="AC1076" i="2" a="1"/>
  <c r="AC1076" i="2" s="1"/>
  <c r="AF1076" i="2" a="1"/>
  <c r="AF1076" i="2" s="1"/>
  <c r="AD1140" i="2" a="1"/>
  <c r="AD1140" i="2" s="1"/>
  <c r="AG1140" i="2"/>
  <c r="AB1140" i="2" a="1"/>
  <c r="AB1140" i="2" s="1"/>
  <c r="AE1140" i="2" a="1"/>
  <c r="AE1140" i="2" s="1"/>
  <c r="AH1140" i="2" a="1"/>
  <c r="AH1140" i="2" s="1"/>
  <c r="AC1140" i="2" a="1"/>
  <c r="AC1140" i="2" s="1"/>
  <c r="AF1140" i="2" a="1"/>
  <c r="AF1140" i="2" s="1"/>
  <c r="AD1199" i="2" a="1"/>
  <c r="AD1199" i="2" s="1"/>
  <c r="AG1199" i="2"/>
  <c r="AB1199" i="2" a="1"/>
  <c r="AB1199" i="2" s="1"/>
  <c r="AE1199" i="2" a="1"/>
  <c r="AE1199" i="2" s="1"/>
  <c r="AH1199" i="2" a="1"/>
  <c r="AH1199" i="2" s="1"/>
  <c r="AC1199" i="2" a="1"/>
  <c r="AC1199" i="2" s="1"/>
  <c r="AF1199" i="2" a="1"/>
  <c r="AF1199" i="2" s="1"/>
  <c r="AD1263" i="2" a="1"/>
  <c r="AD1263" i="2" s="1"/>
  <c r="AG1263" i="2"/>
  <c r="AB1263" i="2" a="1"/>
  <c r="AB1263" i="2" s="1"/>
  <c r="AE1263" i="2" a="1"/>
  <c r="AE1263" i="2" s="1"/>
  <c r="AH1263" i="2" a="1"/>
  <c r="AH1263" i="2" s="1"/>
  <c r="AC1263" i="2" a="1"/>
  <c r="AC1263" i="2" s="1"/>
  <c r="AF1263" i="2" a="1"/>
  <c r="AF1263" i="2" s="1"/>
  <c r="AB1327" i="2" a="1"/>
  <c r="AB1327" i="2" s="1"/>
  <c r="AD1327" i="2" a="1"/>
  <c r="AD1327" i="2" s="1"/>
  <c r="AF1327" i="2" a="1"/>
  <c r="AF1327" i="2" s="1"/>
  <c r="AC1327" i="2" a="1"/>
  <c r="AC1327" i="2" s="1"/>
  <c r="AE1327" i="2" a="1"/>
  <c r="AE1327" i="2" s="1"/>
  <c r="AG1327" i="2"/>
  <c r="AH1327" i="2" a="1"/>
  <c r="AH1327" i="2" s="1"/>
  <c r="AC226" i="2" a="1"/>
  <c r="AC226" i="2" s="1"/>
  <c r="AE226" i="2" a="1"/>
  <c r="AE226" i="2" s="1"/>
  <c r="AG226" i="2"/>
  <c r="AH226" i="2" a="1"/>
  <c r="AH226" i="2" s="1"/>
  <c r="AF226" i="2" a="1"/>
  <c r="AF226" i="2" s="1"/>
  <c r="AB226" i="2" a="1"/>
  <c r="AB226" i="2" s="1"/>
  <c r="AD226" i="2" a="1"/>
  <c r="AD226" i="2" s="1"/>
  <c r="AC162" i="2" a="1"/>
  <c r="AC162" i="2" s="1"/>
  <c r="AE162" i="2" a="1"/>
  <c r="AE162" i="2" s="1"/>
  <c r="AG162" i="2"/>
  <c r="AB162" i="2" a="1"/>
  <c r="AB162" i="2" s="1"/>
  <c r="AF162" i="2" a="1"/>
  <c r="AF162" i="2" s="1"/>
  <c r="AH162" i="2" a="1"/>
  <c r="AH162" i="2" s="1"/>
  <c r="AD162" i="2" a="1"/>
  <c r="AD162" i="2" s="1"/>
  <c r="AB98" i="2" a="1"/>
  <c r="AB98" i="2" s="1"/>
  <c r="AD98" i="2" a="1"/>
  <c r="AD98" i="2" s="1"/>
  <c r="AF98" i="2" a="1"/>
  <c r="AF98" i="2" s="1"/>
  <c r="AC98" i="2" a="1"/>
  <c r="AC98" i="2" s="1"/>
  <c r="AG98" i="2"/>
  <c r="AH98" i="2" a="1"/>
  <c r="AH98" i="2" s="1"/>
  <c r="AE98" i="2" a="1"/>
  <c r="AE98" i="2" s="1"/>
  <c r="AC312" i="2" a="1"/>
  <c r="AC312" i="2" s="1"/>
  <c r="AE312" i="2" a="1"/>
  <c r="AE312" i="2" s="1"/>
  <c r="AG312" i="2"/>
  <c r="AH312" i="2" a="1"/>
  <c r="AH312" i="2" s="1"/>
  <c r="AB312" i="2" a="1"/>
  <c r="AB312" i="2" s="1"/>
  <c r="AD312" i="2" a="1"/>
  <c r="AD312" i="2" s="1"/>
  <c r="AF312" i="2" a="1"/>
  <c r="AF312" i="2" s="1"/>
  <c r="AD392" i="2" a="1"/>
  <c r="AD392" i="2" s="1"/>
  <c r="AG392" i="2"/>
  <c r="AB392" i="2" a="1"/>
  <c r="AB392" i="2" s="1"/>
  <c r="AE392" i="2" a="1"/>
  <c r="AE392" i="2" s="1"/>
  <c r="AH392" i="2" a="1"/>
  <c r="AH392" i="2" s="1"/>
  <c r="AC392" i="2" a="1"/>
  <c r="AC392" i="2" s="1"/>
  <c r="AF392" i="2" a="1"/>
  <c r="AF392" i="2" s="1"/>
  <c r="AB464" i="2" a="1"/>
  <c r="AB464" i="2" s="1"/>
  <c r="Z415" i="4" s="1"/>
  <c r="AD464" i="2" a="1"/>
  <c r="AD464" i="2" s="1"/>
  <c r="AB415" i="4" s="1"/>
  <c r="AF464" i="2" a="1"/>
  <c r="AF464" i="2" s="1"/>
  <c r="AD415" i="4" s="1"/>
  <c r="AH464" i="2" a="1"/>
  <c r="AH464" i="2" s="1"/>
  <c r="AF415" i="4" s="1"/>
  <c r="AC464" i="2" a="1"/>
  <c r="AC464" i="2" s="1"/>
  <c r="AA415" i="4" s="1"/>
  <c r="AE464" i="2" a="1"/>
  <c r="AE464" i="2" s="1"/>
  <c r="AC415" i="4" s="1"/>
  <c r="AG464" i="2"/>
  <c r="AE415" i="4" s="1"/>
  <c r="AB544" i="2" a="1"/>
  <c r="AB544" i="2" s="1"/>
  <c r="AD544" i="2" a="1"/>
  <c r="AD544" i="2" s="1"/>
  <c r="AF544" i="2" a="1"/>
  <c r="AF544" i="2" s="1"/>
  <c r="AH544" i="2" a="1"/>
  <c r="AH544" i="2" s="1"/>
  <c r="AC544" i="2" a="1"/>
  <c r="AC544" i="2" s="1"/>
  <c r="AE544" i="2" a="1"/>
  <c r="AE544" i="2" s="1"/>
  <c r="AG544" i="2"/>
  <c r="AB624" i="2" a="1"/>
  <c r="AB624" i="2" s="1"/>
  <c r="AD624" i="2" a="1"/>
  <c r="AD624" i="2" s="1"/>
  <c r="AF624" i="2" a="1"/>
  <c r="AF624" i="2" s="1"/>
  <c r="AH624" i="2" a="1"/>
  <c r="AH624" i="2" s="1"/>
  <c r="AC624" i="2" a="1"/>
  <c r="AC624" i="2" s="1"/>
  <c r="AE624" i="2" a="1"/>
  <c r="AE624" i="2" s="1"/>
  <c r="AG624" i="2"/>
  <c r="AH752" i="2" a="1"/>
  <c r="AH752" i="2" s="1"/>
  <c r="AB752" i="2" a="1"/>
  <c r="AB752" i="2" s="1"/>
  <c r="AF752" i="2" a="1"/>
  <c r="AF752" i="2" s="1"/>
  <c r="AC752" i="2" a="1"/>
  <c r="AC752" i="2" s="1"/>
  <c r="AD752" i="2" a="1"/>
  <c r="AD752" i="2" s="1"/>
  <c r="AE752" i="2" a="1"/>
  <c r="AE752" i="2" s="1"/>
  <c r="AG752" i="2"/>
  <c r="AC912" i="2" a="1"/>
  <c r="AC912" i="2" s="1"/>
  <c r="AF912" i="2" a="1"/>
  <c r="AF912" i="2" s="1"/>
  <c r="AD912" i="2" a="1"/>
  <c r="AD912" i="2" s="1"/>
  <c r="AG912" i="2"/>
  <c r="AH912" i="2" a="1"/>
  <c r="AH912" i="2" s="1"/>
  <c r="AB912" i="2" a="1"/>
  <c r="AB912" i="2" s="1"/>
  <c r="AE912" i="2" a="1"/>
  <c r="AE912" i="2" s="1"/>
  <c r="AC1048" i="2" a="1"/>
  <c r="AC1048" i="2" s="1"/>
  <c r="AF1048" i="2" a="1"/>
  <c r="AF1048" i="2" s="1"/>
  <c r="AD1048" i="2" a="1"/>
  <c r="AD1048" i="2" s="1"/>
  <c r="AG1048" i="2"/>
  <c r="AE1048" i="2" a="1"/>
  <c r="AE1048" i="2" s="1"/>
  <c r="AH1048" i="2" a="1"/>
  <c r="AH1048" i="2" s="1"/>
  <c r="AB1048" i="2" a="1"/>
  <c r="AB1048" i="2" s="1"/>
  <c r="AC1195" i="2" a="1"/>
  <c r="AC1195" i="2" s="1"/>
  <c r="AF1195" i="2" a="1"/>
  <c r="AF1195" i="2" s="1"/>
  <c r="AD1195" i="2" a="1"/>
  <c r="AD1195" i="2" s="1"/>
  <c r="AG1195" i="2"/>
  <c r="AH1195" i="2" a="1"/>
  <c r="AH1195" i="2" s="1"/>
  <c r="AB1195" i="2" a="1"/>
  <c r="AB1195" i="2" s="1"/>
  <c r="AE1195" i="2" a="1"/>
  <c r="AE1195" i="2" s="1"/>
  <c r="AB1339" i="2" a="1"/>
  <c r="AB1339" i="2" s="1"/>
  <c r="AD1339" i="2" a="1"/>
  <c r="AD1339" i="2" s="1"/>
  <c r="AF1339" i="2" a="1"/>
  <c r="AF1339" i="2" s="1"/>
  <c r="AC1339" i="2" a="1"/>
  <c r="AC1339" i="2" s="1"/>
  <c r="AE1339" i="2" a="1"/>
  <c r="AE1339" i="2" s="1"/>
  <c r="AG1339" i="2"/>
  <c r="AH1339" i="2" a="1"/>
  <c r="AH1339" i="2" s="1"/>
  <c r="AB126" i="2" a="1"/>
  <c r="AB126" i="2" s="1"/>
  <c r="AD126" i="2" a="1"/>
  <c r="AD126" i="2" s="1"/>
  <c r="AF126" i="2" a="1"/>
  <c r="AF126" i="2" s="1"/>
  <c r="AE126" i="2" a="1"/>
  <c r="AE126" i="2" s="1"/>
  <c r="AG126" i="2"/>
  <c r="AH126" i="2" a="1"/>
  <c r="AH126" i="2" s="1"/>
  <c r="AC126" i="2" a="1"/>
  <c r="AC126" i="2" s="1"/>
  <c r="AC283" i="2" a="1"/>
  <c r="AC283" i="2" s="1"/>
  <c r="AE283" i="2" a="1"/>
  <c r="AE283" i="2" s="1"/>
  <c r="AG283" i="2"/>
  <c r="AH283" i="2" a="1"/>
  <c r="AH283" i="2" s="1"/>
  <c r="AB283" i="2" a="1"/>
  <c r="AB283" i="2" s="1"/>
  <c r="AD283" i="2" a="1"/>
  <c r="AD283" i="2" s="1"/>
  <c r="AF283" i="2" a="1"/>
  <c r="AF283" i="2" s="1"/>
  <c r="AB468" i="2" a="1"/>
  <c r="AB468" i="2" s="1"/>
  <c r="AD468" i="2" a="1"/>
  <c r="AD468" i="2" s="1"/>
  <c r="AF468" i="2" a="1"/>
  <c r="AF468" i="2" s="1"/>
  <c r="AH468" i="2" a="1"/>
  <c r="AH468" i="2" s="1"/>
  <c r="AC468" i="2" a="1"/>
  <c r="AC468" i="2" s="1"/>
  <c r="AE468" i="2" a="1"/>
  <c r="AE468" i="2" s="1"/>
  <c r="AG468" i="2"/>
  <c r="AB528" i="2" a="1"/>
  <c r="AB528" i="2" s="1"/>
  <c r="AD528" i="2" a="1"/>
  <c r="AD528" i="2" s="1"/>
  <c r="AF528" i="2" a="1"/>
  <c r="AF528" i="2" s="1"/>
  <c r="AH528" i="2" a="1"/>
  <c r="AH528" i="2" s="1"/>
  <c r="AC528" i="2" a="1"/>
  <c r="AC528" i="2" s="1"/>
  <c r="AE528" i="2" a="1"/>
  <c r="AE528" i="2" s="1"/>
  <c r="AG528" i="2"/>
  <c r="AH744" i="2" a="1"/>
  <c r="AH744" i="2" s="1"/>
  <c r="AB744" i="2" a="1"/>
  <c r="AB744" i="2" s="1"/>
  <c r="AF744" i="2" a="1"/>
  <c r="AF744" i="2" s="1"/>
  <c r="AC744" i="2" a="1"/>
  <c r="AC744" i="2" s="1"/>
  <c r="AD744" i="2" a="1"/>
  <c r="AD744" i="2" s="1"/>
  <c r="AE744" i="2" a="1"/>
  <c r="AE744" i="2" s="1"/>
  <c r="AG744" i="2"/>
  <c r="AC960" i="2" a="1"/>
  <c r="AC960" i="2" s="1"/>
  <c r="AF960" i="2" a="1"/>
  <c r="AF960" i="2" s="1"/>
  <c r="AD960" i="2" a="1"/>
  <c r="AD960" i="2" s="1"/>
  <c r="AG960" i="2"/>
  <c r="AB960" i="2" a="1"/>
  <c r="AB960" i="2" s="1"/>
  <c r="AE960" i="2" a="1"/>
  <c r="AE960" i="2" s="1"/>
  <c r="AH960" i="2" a="1"/>
  <c r="AH960" i="2" s="1"/>
  <c r="AC1187" i="2" a="1"/>
  <c r="AC1187" i="2" s="1"/>
  <c r="AF1187" i="2" a="1"/>
  <c r="AF1187" i="2" s="1"/>
  <c r="AD1187" i="2" a="1"/>
  <c r="AD1187" i="2" s="1"/>
  <c r="AG1187" i="2"/>
  <c r="AB1187" i="2" a="1"/>
  <c r="AB1187" i="2" s="1"/>
  <c r="AE1187" i="2" a="1"/>
  <c r="AE1187" i="2" s="1"/>
  <c r="AH1187" i="2" a="1"/>
  <c r="AH1187" i="2" s="1"/>
  <c r="AC206" i="2" a="1"/>
  <c r="AC206" i="2" s="1"/>
  <c r="AF206" i="2" a="1"/>
  <c r="AF206" i="2" s="1"/>
  <c r="AD206" i="2" a="1"/>
  <c r="AD206" i="2" s="1"/>
  <c r="AG206" i="2"/>
  <c r="AE206" i="2" a="1"/>
  <c r="AE206" i="2" s="1"/>
  <c r="AH206" i="2" a="1"/>
  <c r="AH206" i="2" s="1"/>
  <c r="AB206" i="2" a="1"/>
  <c r="AB206" i="2" s="1"/>
  <c r="AC300" i="2" a="1"/>
  <c r="AC300" i="2" s="1"/>
  <c r="AE300" i="2" a="1"/>
  <c r="AE300" i="2" s="1"/>
  <c r="AG300" i="2"/>
  <c r="AH300" i="2" a="1"/>
  <c r="AH300" i="2" s="1"/>
  <c r="AB300" i="2" a="1"/>
  <c r="AB300" i="2" s="1"/>
  <c r="AD300" i="2" a="1"/>
  <c r="AD300" i="2" s="1"/>
  <c r="AF300" i="2" a="1"/>
  <c r="AF300" i="2" s="1"/>
  <c r="AB500" i="2" a="1"/>
  <c r="AB500" i="2" s="1"/>
  <c r="AD500" i="2" a="1"/>
  <c r="AD500" i="2" s="1"/>
  <c r="AF500" i="2" a="1"/>
  <c r="AF500" i="2" s="1"/>
  <c r="AH500" i="2" a="1"/>
  <c r="AH500" i="2" s="1"/>
  <c r="AC500" i="2" a="1"/>
  <c r="AC500" i="2" s="1"/>
  <c r="AE500" i="2" a="1"/>
  <c r="AE500" i="2" s="1"/>
  <c r="AG500" i="2"/>
  <c r="AH691" i="2" a="1"/>
  <c r="AH691" i="2" s="1"/>
  <c r="AB691" i="2" a="1"/>
  <c r="AB691" i="2" s="1"/>
  <c r="AF691" i="2" a="1"/>
  <c r="AF691" i="2" s="1"/>
  <c r="AC691" i="2" a="1"/>
  <c r="AC691" i="2" s="1"/>
  <c r="AD691" i="2" a="1"/>
  <c r="AD691" i="2" s="1"/>
  <c r="AE691" i="2" a="1"/>
  <c r="AE691" i="2" s="1"/>
  <c r="AG691" i="2"/>
  <c r="AC920" i="2" a="1"/>
  <c r="AC920" i="2" s="1"/>
  <c r="AF920" i="2" a="1"/>
  <c r="AF920" i="2" s="1"/>
  <c r="AD920" i="2" a="1"/>
  <c r="AD920" i="2" s="1"/>
  <c r="AG920" i="2"/>
  <c r="AE920" i="2" a="1"/>
  <c r="AE920" i="2" s="1"/>
  <c r="AH920" i="2" a="1"/>
  <c r="AH920" i="2" s="1"/>
  <c r="AB920" i="2" a="1"/>
  <c r="AB920" i="2" s="1"/>
  <c r="AC1152" i="2" a="1"/>
  <c r="AC1152" i="2" s="1"/>
  <c r="AF1152" i="2" a="1"/>
  <c r="AF1152" i="2" s="1"/>
  <c r="AD1152" i="2" a="1"/>
  <c r="AD1152" i="2" s="1"/>
  <c r="AG1152" i="2"/>
  <c r="AB1152" i="2" a="1"/>
  <c r="AB1152" i="2" s="1"/>
  <c r="AE1152" i="2" a="1"/>
  <c r="AE1152" i="2" s="1"/>
  <c r="AH1152" i="2" a="1"/>
  <c r="AH1152" i="2" s="1"/>
  <c r="AC238" i="2" a="1"/>
  <c r="AC238" i="2" s="1"/>
  <c r="AE238" i="2" a="1"/>
  <c r="AE238" i="2" s="1"/>
  <c r="AG238" i="2"/>
  <c r="AH238" i="2" a="1"/>
  <c r="AH238" i="2" s="1"/>
  <c r="AF238" i="2" a="1"/>
  <c r="AF238" i="2" s="1"/>
  <c r="AB238" i="2" a="1"/>
  <c r="AB238" i="2" s="1"/>
  <c r="AD238" i="2" a="1"/>
  <c r="AD238" i="2" s="1"/>
  <c r="AB20" i="2" a="1"/>
  <c r="AB20" i="2" s="1"/>
  <c r="AD20" i="2" a="1"/>
  <c r="AD20" i="2" s="1"/>
  <c r="AF20" i="2" a="1"/>
  <c r="AF20" i="2" s="1"/>
  <c r="AC20" i="2" a="1"/>
  <c r="AC20" i="2" s="1"/>
  <c r="AE20" i="2" a="1"/>
  <c r="AE20" i="2" s="1"/>
  <c r="AG20" i="2"/>
  <c r="AH20" i="2" a="1"/>
  <c r="AH20" i="2" s="1"/>
  <c r="AC436" i="2" a="1"/>
  <c r="AC436" i="2" s="1"/>
  <c r="AA423" i="4" s="1"/>
  <c r="AF436" i="2" a="1"/>
  <c r="AF436" i="2" s="1"/>
  <c r="AD423" i="4" s="1"/>
  <c r="AD436" i="2" a="1"/>
  <c r="AD436" i="2" s="1"/>
  <c r="AB423" i="4" s="1"/>
  <c r="AG436" i="2"/>
  <c r="AE423" i="4" s="1"/>
  <c r="AH436" i="2" a="1"/>
  <c r="AH436" i="2" s="1"/>
  <c r="AF423" i="4" s="1"/>
  <c r="AB436" i="2" a="1"/>
  <c r="AB436" i="2" s="1"/>
  <c r="Z423" i="4" s="1"/>
  <c r="AE436" i="2" a="1"/>
  <c r="AE436" i="2" s="1"/>
  <c r="AC423" i="4" s="1"/>
  <c r="AH272" i="2" a="1"/>
  <c r="AH272" i="2" s="1"/>
  <c r="AB272" i="2" a="1"/>
  <c r="AB272" i="2" s="1"/>
  <c r="AD272" i="2" a="1"/>
  <c r="AD272" i="2" s="1"/>
  <c r="AF272" i="2" a="1"/>
  <c r="AF272" i="2" s="1"/>
  <c r="AC272" i="2" a="1"/>
  <c r="AC272" i="2" s="1"/>
  <c r="AE272" i="2" a="1"/>
  <c r="AE272" i="2" s="1"/>
  <c r="AG272" i="2"/>
  <c r="AH305" i="2" a="1"/>
  <c r="AH305" i="2" s="1"/>
  <c r="AB305" i="2" a="1"/>
  <c r="AB305" i="2" s="1"/>
  <c r="AD305" i="2" a="1"/>
  <c r="AD305" i="2" s="1"/>
  <c r="AF305" i="2" a="1"/>
  <c r="AF305" i="2" s="1"/>
  <c r="AC305" i="2" a="1"/>
  <c r="AC305" i="2" s="1"/>
  <c r="AE305" i="2" a="1"/>
  <c r="AE305" i="2" s="1"/>
  <c r="AG305" i="2"/>
  <c r="AH337" i="2" a="1"/>
  <c r="AH337" i="2" s="1"/>
  <c r="AB337" i="2" a="1"/>
  <c r="AB337" i="2" s="1"/>
  <c r="AD337" i="2" a="1"/>
  <c r="AD337" i="2" s="1"/>
  <c r="AF337" i="2" a="1"/>
  <c r="AF337" i="2" s="1"/>
  <c r="AC337" i="2" a="1"/>
  <c r="AC337" i="2" s="1"/>
  <c r="AE337" i="2" a="1"/>
  <c r="AE337" i="2" s="1"/>
  <c r="AG337" i="2"/>
  <c r="AH369" i="2" a="1"/>
  <c r="AH369" i="2" s="1"/>
  <c r="AC369" i="2" a="1"/>
  <c r="AC369" i="2" s="1"/>
  <c r="AF369" i="2" a="1"/>
  <c r="AF369" i="2" s="1"/>
  <c r="AD369" i="2" a="1"/>
  <c r="AD369" i="2" s="1"/>
  <c r="AB369" i="2" a="1"/>
  <c r="AB369" i="2" s="1"/>
  <c r="AG369" i="2"/>
  <c r="AE369" i="2" a="1"/>
  <c r="AE369" i="2" s="1"/>
  <c r="AH401" i="2" a="1"/>
  <c r="AH401" i="2" s="1"/>
  <c r="AC401" i="2" a="1"/>
  <c r="AC401" i="2" s="1"/>
  <c r="AF401" i="2" a="1"/>
  <c r="AF401" i="2" s="1"/>
  <c r="AD401" i="2" a="1"/>
  <c r="AD401" i="2" s="1"/>
  <c r="AB401" i="2" a="1"/>
  <c r="AB401" i="2" s="1"/>
  <c r="AG401" i="2"/>
  <c r="AE401" i="2" a="1"/>
  <c r="AE401" i="2" s="1"/>
  <c r="AH433" i="2" a="1"/>
  <c r="AH433" i="2" s="1"/>
  <c r="AF420" i="4" s="1"/>
  <c r="AC433" i="2" a="1"/>
  <c r="AC433" i="2" s="1"/>
  <c r="AA420" i="4" s="1"/>
  <c r="AF433" i="2" a="1"/>
  <c r="AF433" i="2" s="1"/>
  <c r="AD420" i="4" s="1"/>
  <c r="AD433" i="2" a="1"/>
  <c r="AD433" i="2" s="1"/>
  <c r="AB420" i="4" s="1"/>
  <c r="AB433" i="2" a="1"/>
  <c r="AB433" i="2" s="1"/>
  <c r="Z420" i="4" s="1"/>
  <c r="AG433" i="2"/>
  <c r="AE420" i="4" s="1"/>
  <c r="AE433" i="2" a="1"/>
  <c r="AE433" i="2" s="1"/>
  <c r="AC420" i="4" s="1"/>
  <c r="AC465" i="2" a="1"/>
  <c r="AC465" i="2" s="1"/>
  <c r="AE465" i="2" a="1"/>
  <c r="AE465" i="2" s="1"/>
  <c r="AG465" i="2"/>
  <c r="AH465" i="2" a="1"/>
  <c r="AH465" i="2" s="1"/>
  <c r="AB465" i="2" a="1"/>
  <c r="AB465" i="2" s="1"/>
  <c r="AF465" i="2" a="1"/>
  <c r="AF465" i="2" s="1"/>
  <c r="AD465" i="2" a="1"/>
  <c r="AD465" i="2" s="1"/>
  <c r="AC497" i="2" a="1"/>
  <c r="AC497" i="2" s="1"/>
  <c r="AE497" i="2" a="1"/>
  <c r="AE497" i="2" s="1"/>
  <c r="AG497" i="2"/>
  <c r="AH497" i="2" a="1"/>
  <c r="AH497" i="2" s="1"/>
  <c r="AB497" i="2" a="1"/>
  <c r="AB497" i="2" s="1"/>
  <c r="AF497" i="2" a="1"/>
  <c r="AF497" i="2" s="1"/>
  <c r="AD497" i="2" a="1"/>
  <c r="AD497" i="2" s="1"/>
  <c r="AC529" i="2" a="1"/>
  <c r="AC529" i="2" s="1"/>
  <c r="AE529" i="2" a="1"/>
  <c r="AE529" i="2" s="1"/>
  <c r="AG529" i="2"/>
  <c r="AH529" i="2" a="1"/>
  <c r="AH529" i="2" s="1"/>
  <c r="AB529" i="2" a="1"/>
  <c r="AB529" i="2" s="1"/>
  <c r="AF529" i="2" a="1"/>
  <c r="AF529" i="2" s="1"/>
  <c r="AD529" i="2" a="1"/>
  <c r="AD529" i="2" s="1"/>
  <c r="AC561" i="2" a="1"/>
  <c r="AC561" i="2" s="1"/>
  <c r="AE561" i="2" a="1"/>
  <c r="AE561" i="2" s="1"/>
  <c r="AG561" i="2"/>
  <c r="AH561" i="2" a="1"/>
  <c r="AH561" i="2" s="1"/>
  <c r="AB561" i="2" a="1"/>
  <c r="AB561" i="2" s="1"/>
  <c r="AF561" i="2" a="1"/>
  <c r="AF561" i="2" s="1"/>
  <c r="AD561" i="2" a="1"/>
  <c r="AD561" i="2" s="1"/>
  <c r="AC593" i="2" a="1"/>
  <c r="AC593" i="2" s="1"/>
  <c r="AE593" i="2" a="1"/>
  <c r="AE593" i="2" s="1"/>
  <c r="AG593" i="2"/>
  <c r="AH593" i="2" a="1"/>
  <c r="AH593" i="2" s="1"/>
  <c r="AB593" i="2" a="1"/>
  <c r="AB593" i="2" s="1"/>
  <c r="AF593" i="2" a="1"/>
  <c r="AF593" i="2" s="1"/>
  <c r="AD593" i="2" a="1"/>
  <c r="AD593" i="2" s="1"/>
  <c r="AC625" i="2" a="1"/>
  <c r="AC625" i="2" s="1"/>
  <c r="AE625" i="2" a="1"/>
  <c r="AE625" i="2" s="1"/>
  <c r="AG625" i="2"/>
  <c r="AH625" i="2" a="1"/>
  <c r="AH625" i="2" s="1"/>
  <c r="AB625" i="2" a="1"/>
  <c r="AB625" i="2" s="1"/>
  <c r="AF625" i="2" a="1"/>
  <c r="AF625" i="2" s="1"/>
  <c r="AD625" i="2" a="1"/>
  <c r="AD625" i="2" s="1"/>
  <c r="AB30" i="2" a="1"/>
  <c r="AB30" i="2" s="1"/>
  <c r="AD30" i="2" a="1"/>
  <c r="AD30" i="2" s="1"/>
  <c r="AF30" i="2" a="1"/>
  <c r="AF30" i="2" s="1"/>
  <c r="AG30" i="2"/>
  <c r="AH30" i="2" a="1"/>
  <c r="AH30" i="2" s="1"/>
  <c r="AC30" i="2" a="1"/>
  <c r="AC30" i="2" s="1"/>
  <c r="AE30" i="2" a="1"/>
  <c r="AE30" i="2" s="1"/>
  <c r="AH654" i="2" a="1"/>
  <c r="AH654" i="2" s="1"/>
  <c r="AC654" i="2" a="1"/>
  <c r="AC654" i="2" s="1"/>
  <c r="AG654" i="2"/>
  <c r="AD654" i="2" a="1"/>
  <c r="AD654" i="2" s="1"/>
  <c r="AE654" i="2" a="1"/>
  <c r="AE654" i="2" s="1"/>
  <c r="AB654" i="2" a="1"/>
  <c r="AB654" i="2" s="1"/>
  <c r="AF654" i="2" a="1"/>
  <c r="AF654" i="2" s="1"/>
  <c r="AH686" i="2" a="1"/>
  <c r="AH686" i="2" s="1"/>
  <c r="AC686" i="2" a="1"/>
  <c r="AC686" i="2" s="1"/>
  <c r="AG686" i="2"/>
  <c r="AD686" i="2" a="1"/>
  <c r="AD686" i="2" s="1"/>
  <c r="AE686" i="2" a="1"/>
  <c r="AE686" i="2" s="1"/>
  <c r="AB686" i="2" a="1"/>
  <c r="AB686" i="2" s="1"/>
  <c r="AF686" i="2" a="1"/>
  <c r="AF686" i="2" s="1"/>
  <c r="AH726" i="2" a="1"/>
  <c r="AH726" i="2" s="1"/>
  <c r="AC726" i="2" a="1"/>
  <c r="AC726" i="2" s="1"/>
  <c r="AG726" i="2"/>
  <c r="AF726" i="2" a="1"/>
  <c r="AF726" i="2" s="1"/>
  <c r="AB726" i="2" a="1"/>
  <c r="AB726" i="2" s="1"/>
  <c r="AD726" i="2" a="1"/>
  <c r="AD726" i="2" s="1"/>
  <c r="AE726" i="2" a="1"/>
  <c r="AE726" i="2" s="1"/>
  <c r="AH755" i="2" a="1"/>
  <c r="AH755" i="2" s="1"/>
  <c r="AC755" i="2" a="1"/>
  <c r="AC755" i="2" s="1"/>
  <c r="AG755" i="2"/>
  <c r="AF755" i="2" a="1"/>
  <c r="AF755" i="2" s="1"/>
  <c r="AB755" i="2" a="1"/>
  <c r="AB755" i="2" s="1"/>
  <c r="AD755" i="2" a="1"/>
  <c r="AD755" i="2" s="1"/>
  <c r="AE755" i="2" a="1"/>
  <c r="AE755" i="2" s="1"/>
  <c r="AH787" i="2" a="1"/>
  <c r="AH787" i="2" s="1"/>
  <c r="AC787" i="2" a="1"/>
  <c r="AC787" i="2" s="1"/>
  <c r="AG787" i="2"/>
  <c r="AF787" i="2" a="1"/>
  <c r="AF787" i="2" s="1"/>
  <c r="AB787" i="2" a="1"/>
  <c r="AB787" i="2" s="1"/>
  <c r="AD787" i="2" a="1"/>
  <c r="AD787" i="2" s="1"/>
  <c r="AE787" i="2" a="1"/>
  <c r="AE787" i="2" s="1"/>
  <c r="AH819" i="2" a="1"/>
  <c r="AH819" i="2" s="1"/>
  <c r="AC819" i="2" a="1"/>
  <c r="AC819" i="2" s="1"/>
  <c r="AG819" i="2"/>
  <c r="AF819" i="2" a="1"/>
  <c r="AF819" i="2" s="1"/>
  <c r="AB819" i="2" a="1"/>
  <c r="AB819" i="2" s="1"/>
  <c r="AD819" i="2" a="1"/>
  <c r="AD819" i="2" s="1"/>
  <c r="AE819" i="2" a="1"/>
  <c r="AE819" i="2" s="1"/>
  <c r="AH851" i="2" a="1"/>
  <c r="AH851" i="2" s="1"/>
  <c r="AE851" i="2" a="1"/>
  <c r="AE851" i="2" s="1"/>
  <c r="AC851" i="2" a="1"/>
  <c r="AC851" i="2" s="1"/>
  <c r="AF851" i="2" a="1"/>
  <c r="AF851" i="2" s="1"/>
  <c r="AD851" i="2" a="1"/>
  <c r="AD851" i="2" s="1"/>
  <c r="AG851" i="2"/>
  <c r="AB851" i="2" a="1"/>
  <c r="AB851" i="2" s="1"/>
  <c r="AH883" i="2" a="1"/>
  <c r="AH883" i="2" s="1"/>
  <c r="AE883" i="2" a="1"/>
  <c r="AE883" i="2" s="1"/>
  <c r="AC883" i="2" a="1"/>
  <c r="AC883" i="2" s="1"/>
  <c r="AF883" i="2" a="1"/>
  <c r="AF883" i="2" s="1"/>
  <c r="AD883" i="2" a="1"/>
  <c r="AD883" i="2" s="1"/>
  <c r="AG883" i="2"/>
  <c r="AB883" i="2" a="1"/>
  <c r="AB883" i="2" s="1"/>
  <c r="AH915" i="2" a="1"/>
  <c r="AH915" i="2" s="1"/>
  <c r="AE915" i="2" a="1"/>
  <c r="AE915" i="2" s="1"/>
  <c r="AC915" i="2" a="1"/>
  <c r="AC915" i="2" s="1"/>
  <c r="AF915" i="2" a="1"/>
  <c r="AF915" i="2" s="1"/>
  <c r="AD915" i="2" a="1"/>
  <c r="AD915" i="2" s="1"/>
  <c r="AG915" i="2"/>
  <c r="AB915" i="2" a="1"/>
  <c r="AB915" i="2" s="1"/>
  <c r="AH947" i="2" a="1"/>
  <c r="AH947" i="2" s="1"/>
  <c r="AE947" i="2" a="1"/>
  <c r="AE947" i="2" s="1"/>
  <c r="AC947" i="2" a="1"/>
  <c r="AC947" i="2" s="1"/>
  <c r="AF947" i="2" a="1"/>
  <c r="AF947" i="2" s="1"/>
  <c r="AD947" i="2" a="1"/>
  <c r="AD947" i="2" s="1"/>
  <c r="AG947" i="2"/>
  <c r="AB947" i="2" a="1"/>
  <c r="AB947" i="2" s="1"/>
  <c r="AH979" i="2" a="1"/>
  <c r="AH979" i="2" s="1"/>
  <c r="AE979" i="2" a="1"/>
  <c r="AE979" i="2" s="1"/>
  <c r="AC979" i="2" a="1"/>
  <c r="AC979" i="2" s="1"/>
  <c r="AF979" i="2" a="1"/>
  <c r="AF979" i="2" s="1"/>
  <c r="AD979" i="2" a="1"/>
  <c r="AD979" i="2" s="1"/>
  <c r="AG979" i="2"/>
  <c r="AB979" i="2" a="1"/>
  <c r="AB979" i="2" s="1"/>
  <c r="AH1011" i="2" a="1"/>
  <c r="AH1011" i="2" s="1"/>
  <c r="AE1011" i="2" a="1"/>
  <c r="AE1011" i="2" s="1"/>
  <c r="AC1011" i="2" a="1"/>
  <c r="AC1011" i="2" s="1"/>
  <c r="AF1011" i="2" a="1"/>
  <c r="AF1011" i="2" s="1"/>
  <c r="AD1011" i="2" a="1"/>
  <c r="AD1011" i="2" s="1"/>
  <c r="AG1011" i="2"/>
  <c r="AB1011" i="2" a="1"/>
  <c r="AB1011" i="2" s="1"/>
  <c r="AH1043" i="2" a="1"/>
  <c r="AH1043" i="2" s="1"/>
  <c r="AE1043" i="2" a="1"/>
  <c r="AE1043" i="2" s="1"/>
  <c r="AC1043" i="2" a="1"/>
  <c r="AC1043" i="2" s="1"/>
  <c r="AF1043" i="2" a="1"/>
  <c r="AF1043" i="2" s="1"/>
  <c r="AD1043" i="2" a="1"/>
  <c r="AD1043" i="2" s="1"/>
  <c r="AG1043" i="2"/>
  <c r="AB1043" i="2" a="1"/>
  <c r="AB1043" i="2" s="1"/>
  <c r="AH1075" i="2" a="1"/>
  <c r="AH1075" i="2" s="1"/>
  <c r="AE1075" i="2" a="1"/>
  <c r="AE1075" i="2" s="1"/>
  <c r="AC1075" i="2" a="1"/>
  <c r="AC1075" i="2" s="1"/>
  <c r="AF1075" i="2" a="1"/>
  <c r="AF1075" i="2" s="1"/>
  <c r="AD1075" i="2" a="1"/>
  <c r="AD1075" i="2" s="1"/>
  <c r="AG1075" i="2"/>
  <c r="AB1075" i="2" a="1"/>
  <c r="AB1075" i="2" s="1"/>
  <c r="AH1107" i="2" a="1"/>
  <c r="AH1107" i="2" s="1"/>
  <c r="AE1107" i="2" a="1"/>
  <c r="AE1107" i="2" s="1"/>
  <c r="AC1107" i="2" a="1"/>
  <c r="AC1107" i="2" s="1"/>
  <c r="AF1107" i="2" a="1"/>
  <c r="AF1107" i="2" s="1"/>
  <c r="AD1107" i="2" a="1"/>
  <c r="AD1107" i="2" s="1"/>
  <c r="AG1107" i="2"/>
  <c r="AB1107" i="2" a="1"/>
  <c r="AB1107" i="2" s="1"/>
  <c r="AH1139" i="2" a="1"/>
  <c r="AH1139" i="2" s="1"/>
  <c r="AE1139" i="2" a="1"/>
  <c r="AE1139" i="2" s="1"/>
  <c r="AC1139" i="2" a="1"/>
  <c r="AC1139" i="2" s="1"/>
  <c r="AF1139" i="2" a="1"/>
  <c r="AF1139" i="2" s="1"/>
  <c r="AD1139" i="2" a="1"/>
  <c r="AD1139" i="2" s="1"/>
  <c r="AG1139" i="2"/>
  <c r="AB1139" i="2" a="1"/>
  <c r="AB1139" i="2" s="1"/>
  <c r="AH1171" i="2" a="1"/>
  <c r="AH1171" i="2" s="1"/>
  <c r="AE1171" i="2" a="1"/>
  <c r="AE1171" i="2" s="1"/>
  <c r="AC1171" i="2" a="1"/>
  <c r="AC1171" i="2" s="1"/>
  <c r="AF1171" i="2" a="1"/>
  <c r="AF1171" i="2" s="1"/>
  <c r="AD1171" i="2" a="1"/>
  <c r="AD1171" i="2" s="1"/>
  <c r="AG1171" i="2"/>
  <c r="AB1171" i="2" a="1"/>
  <c r="AB1171" i="2" s="1"/>
  <c r="AH1198" i="2" a="1"/>
  <c r="AH1198" i="2" s="1"/>
  <c r="AE1198" i="2" a="1"/>
  <c r="AE1198" i="2" s="1"/>
  <c r="AC1198" i="2" a="1"/>
  <c r="AC1198" i="2" s="1"/>
  <c r="AF1198" i="2" a="1"/>
  <c r="AF1198" i="2" s="1"/>
  <c r="AD1198" i="2" a="1"/>
  <c r="AD1198" i="2" s="1"/>
  <c r="AG1198" i="2"/>
  <c r="AB1198" i="2" a="1"/>
  <c r="AB1198" i="2" s="1"/>
  <c r="AH1230" i="2" a="1"/>
  <c r="AH1230" i="2" s="1"/>
  <c r="AE1230" i="2" a="1"/>
  <c r="AE1230" i="2" s="1"/>
  <c r="AC1230" i="2" a="1"/>
  <c r="AC1230" i="2" s="1"/>
  <c r="AF1230" i="2" a="1"/>
  <c r="AF1230" i="2" s="1"/>
  <c r="AD1230" i="2" a="1"/>
  <c r="AD1230" i="2" s="1"/>
  <c r="AG1230" i="2"/>
  <c r="AB1230" i="2" a="1"/>
  <c r="AB1230" i="2" s="1"/>
  <c r="AH1262" i="2" a="1"/>
  <c r="AH1262" i="2" s="1"/>
  <c r="AE1262" i="2" a="1"/>
  <c r="AE1262" i="2" s="1"/>
  <c r="AC1262" i="2" a="1"/>
  <c r="AC1262" i="2" s="1"/>
  <c r="AF1262" i="2" a="1"/>
  <c r="AF1262" i="2" s="1"/>
  <c r="AD1262" i="2" a="1"/>
  <c r="AD1262" i="2" s="1"/>
  <c r="AG1262" i="2"/>
  <c r="AB1262" i="2" a="1"/>
  <c r="AB1262" i="2" s="1"/>
  <c r="AC1294" i="2" a="1"/>
  <c r="AC1294" i="2" s="1"/>
  <c r="AE1294" i="2" a="1"/>
  <c r="AE1294" i="2" s="1"/>
  <c r="AG1294" i="2"/>
  <c r="AH1294" i="2" a="1"/>
  <c r="AH1294" i="2" s="1"/>
  <c r="AB1294" i="2" a="1"/>
  <c r="AB1294" i="2" s="1"/>
  <c r="AD1294" i="2" a="1"/>
  <c r="AD1294" i="2" s="1"/>
  <c r="AF1294" i="2" a="1"/>
  <c r="AF1294" i="2" s="1"/>
  <c r="AC1326" i="2" a="1"/>
  <c r="AC1326" i="2" s="1"/>
  <c r="AE1326" i="2" a="1"/>
  <c r="AE1326" i="2" s="1"/>
  <c r="AG1326" i="2"/>
  <c r="AH1326" i="2" a="1"/>
  <c r="AH1326" i="2" s="1"/>
  <c r="AB1326" i="2" a="1"/>
  <c r="AB1326" i="2" s="1"/>
  <c r="AD1326" i="2" a="1"/>
  <c r="AD1326" i="2" s="1"/>
  <c r="AF1326" i="2" a="1"/>
  <c r="AF1326" i="2" s="1"/>
  <c r="AC1358" i="2" a="1"/>
  <c r="AC1358" i="2" s="1"/>
  <c r="AE1358" i="2" a="1"/>
  <c r="AE1358" i="2" s="1"/>
  <c r="AG1358" i="2"/>
  <c r="AH1358" i="2" a="1"/>
  <c r="AH1358" i="2" s="1"/>
  <c r="AB1358" i="2" a="1"/>
  <c r="AB1358" i="2" s="1"/>
  <c r="AD1358" i="2" a="1"/>
  <c r="AD1358" i="2" s="1"/>
  <c r="AF1358" i="2" a="1"/>
  <c r="AF1358" i="2" s="1"/>
  <c r="AH227" i="2" a="1"/>
  <c r="AH227" i="2" s="1"/>
  <c r="AB227" i="2" a="1"/>
  <c r="AB227" i="2" s="1"/>
  <c r="AD227" i="2" a="1"/>
  <c r="AD227" i="2" s="1"/>
  <c r="AF227" i="2" a="1"/>
  <c r="AF227" i="2" s="1"/>
  <c r="AE227" i="2" a="1"/>
  <c r="AE227" i="2" s="1"/>
  <c r="AG227" i="2"/>
  <c r="AC227" i="2" a="1"/>
  <c r="AC227" i="2" s="1"/>
  <c r="AH195" i="2" a="1"/>
  <c r="AH195" i="2" s="1"/>
  <c r="AC195" i="2" a="1"/>
  <c r="AC195" i="2" s="1"/>
  <c r="AF195" i="2" a="1"/>
  <c r="AF195" i="2" s="1"/>
  <c r="AD195" i="2" a="1"/>
  <c r="AD195" i="2" s="1"/>
  <c r="AB195" i="2" a="1"/>
  <c r="AB195" i="2" s="1"/>
  <c r="AG195" i="2"/>
  <c r="AE195" i="2" a="1"/>
  <c r="AE195" i="2" s="1"/>
  <c r="AH163" i="2" a="1"/>
  <c r="AH163" i="2" s="1"/>
  <c r="AB163" i="2" a="1"/>
  <c r="AB163" i="2" s="1"/>
  <c r="AD163" i="2" a="1"/>
  <c r="AD163" i="2" s="1"/>
  <c r="AF163" i="2" a="1"/>
  <c r="AF163" i="2" s="1"/>
  <c r="AE163" i="2" a="1"/>
  <c r="AE163" i="2" s="1"/>
  <c r="AC163" i="2" a="1"/>
  <c r="AC163" i="2" s="1"/>
  <c r="AG163" i="2"/>
  <c r="AC131" i="2" a="1"/>
  <c r="AC131" i="2" s="1"/>
  <c r="AE131" i="2" a="1"/>
  <c r="AE131" i="2" s="1"/>
  <c r="AG131" i="2"/>
  <c r="AH131" i="2" a="1"/>
  <c r="AH131" i="2" s="1"/>
  <c r="AB131" i="2" a="1"/>
  <c r="AB131" i="2" s="1"/>
  <c r="AF131" i="2" a="1"/>
  <c r="AF131" i="2" s="1"/>
  <c r="AD131" i="2" a="1"/>
  <c r="AD131" i="2" s="1"/>
  <c r="AC99" i="2" a="1"/>
  <c r="AC99" i="2" s="1"/>
  <c r="AE99" i="2" a="1"/>
  <c r="AE99" i="2" s="1"/>
  <c r="AG99" i="2"/>
  <c r="AH99" i="2" a="1"/>
  <c r="AH99" i="2" s="1"/>
  <c r="AB99" i="2" a="1"/>
  <c r="AB99" i="2" s="1"/>
  <c r="AF99" i="2" a="1"/>
  <c r="AF99" i="2" s="1"/>
  <c r="AD99" i="2" a="1"/>
  <c r="AD99" i="2" s="1"/>
  <c r="AC65" i="2" a="1"/>
  <c r="AC65" i="2" s="1"/>
  <c r="AE65" i="2" a="1"/>
  <c r="AE65" i="2" s="1"/>
  <c r="AG65" i="2"/>
  <c r="AH65" i="2" a="1"/>
  <c r="AH65" i="2" s="1"/>
  <c r="AB65" i="2" a="1"/>
  <c r="AB65" i="2" s="1"/>
  <c r="AF65" i="2" a="1"/>
  <c r="AF65" i="2" s="1"/>
  <c r="AD65" i="2" a="1"/>
  <c r="AD65" i="2" s="1"/>
  <c r="AH278" i="2" a="1"/>
  <c r="AH278" i="2" s="1"/>
  <c r="AB278" i="2" a="1"/>
  <c r="AB278" i="2" s="1"/>
  <c r="AD278" i="2" a="1"/>
  <c r="AD278" i="2" s="1"/>
  <c r="AF278" i="2" a="1"/>
  <c r="AF278" i="2" s="1"/>
  <c r="AE278" i="2" a="1"/>
  <c r="AE278" i="2" s="1"/>
  <c r="AG278" i="2"/>
  <c r="AC278" i="2" a="1"/>
  <c r="AC278" i="2" s="1"/>
  <c r="AH343" i="2" a="1"/>
  <c r="AH343" i="2" s="1"/>
  <c r="AD343" i="2" a="1"/>
  <c r="AD343" i="2" s="1"/>
  <c r="AE343" i="2" a="1"/>
  <c r="AE343" i="2" s="1"/>
  <c r="AB343" i="2" a="1"/>
  <c r="AB343" i="2" s="1"/>
  <c r="AF343" i="2" a="1"/>
  <c r="AF343" i="2" s="1"/>
  <c r="AC343" i="2" a="1"/>
  <c r="AC343" i="2" s="1"/>
  <c r="AG343" i="2"/>
  <c r="AH407" i="2" a="1"/>
  <c r="AH407" i="2" s="1"/>
  <c r="AE407" i="2" a="1"/>
  <c r="AE407" i="2" s="1"/>
  <c r="AC407" i="2" a="1"/>
  <c r="AC407" i="2" s="1"/>
  <c r="AF407" i="2" a="1"/>
  <c r="AF407" i="2" s="1"/>
  <c r="AD407" i="2" a="1"/>
  <c r="AD407" i="2" s="1"/>
  <c r="AG407" i="2"/>
  <c r="AB407" i="2" a="1"/>
  <c r="AB407" i="2" s="1"/>
  <c r="AC471" i="2" a="1"/>
  <c r="AC471" i="2" s="1"/>
  <c r="AA412" i="4" s="1"/>
  <c r="AE471" i="2" a="1"/>
  <c r="AE471" i="2" s="1"/>
  <c r="AC412" i="4" s="1"/>
  <c r="AG471" i="2"/>
  <c r="AE412" i="4" s="1"/>
  <c r="AH471" i="2" a="1"/>
  <c r="AH471" i="2" s="1"/>
  <c r="AF412" i="4" s="1"/>
  <c r="AB471" i="2" a="1"/>
  <c r="AB471" i="2" s="1"/>
  <c r="Z412" i="4" s="1"/>
  <c r="AD471" i="2" a="1"/>
  <c r="AD471" i="2" s="1"/>
  <c r="AB412" i="4" s="1"/>
  <c r="AF471" i="2" a="1"/>
  <c r="AF471" i="2" s="1"/>
  <c r="AD412" i="4" s="1"/>
  <c r="AC535" i="2" a="1"/>
  <c r="AC535" i="2" s="1"/>
  <c r="AE535" i="2" a="1"/>
  <c r="AE535" i="2" s="1"/>
  <c r="AG535" i="2"/>
  <c r="AH535" i="2" a="1"/>
  <c r="AH535" i="2" s="1"/>
  <c r="AB535" i="2" a="1"/>
  <c r="AB535" i="2" s="1"/>
  <c r="AD535" i="2" a="1"/>
  <c r="AD535" i="2" s="1"/>
  <c r="AF535" i="2" a="1"/>
  <c r="AF535" i="2" s="1"/>
  <c r="AC599" i="2" a="1"/>
  <c r="AC599" i="2" s="1"/>
  <c r="AE599" i="2" a="1"/>
  <c r="AE599" i="2" s="1"/>
  <c r="AG599" i="2"/>
  <c r="AH599" i="2" a="1"/>
  <c r="AH599" i="2" s="1"/>
  <c r="AB599" i="2" a="1"/>
  <c r="AB599" i="2" s="1"/>
  <c r="AD599" i="2" a="1"/>
  <c r="AD599" i="2" s="1"/>
  <c r="AF599" i="2" a="1"/>
  <c r="AF599" i="2" s="1"/>
  <c r="AH672" i="2" a="1"/>
  <c r="AH672" i="2" s="1"/>
  <c r="AE672" i="2" a="1"/>
  <c r="AE672" i="2" s="1"/>
  <c r="AB672" i="2" a="1"/>
  <c r="AB672" i="2" s="1"/>
  <c r="AF672" i="2" a="1"/>
  <c r="AF672" i="2" s="1"/>
  <c r="AC672" i="2" a="1"/>
  <c r="AC672" i="2" s="1"/>
  <c r="AG672" i="2"/>
  <c r="AD672" i="2" a="1"/>
  <c r="AD672" i="2" s="1"/>
  <c r="AH757" i="2" a="1"/>
  <c r="AH757" i="2" s="1"/>
  <c r="AE757" i="2" a="1"/>
  <c r="AE757" i="2" s="1"/>
  <c r="AC757" i="2" a="1"/>
  <c r="AC757" i="2" s="1"/>
  <c r="AD757" i="2" a="1"/>
  <c r="AD757" i="2" s="1"/>
  <c r="AF757" i="2" a="1"/>
  <c r="AF757" i="2" s="1"/>
  <c r="AB757" i="2" a="1"/>
  <c r="AB757" i="2" s="1"/>
  <c r="AG757" i="2"/>
  <c r="AH829" i="2" a="1"/>
  <c r="AH829" i="2" s="1"/>
  <c r="AE829" i="2" a="1"/>
  <c r="AE829" i="2" s="1"/>
  <c r="AC829" i="2" a="1"/>
  <c r="AC829" i="2" s="1"/>
  <c r="AD829" i="2" a="1"/>
  <c r="AD829" i="2" s="1"/>
  <c r="AF829" i="2" a="1"/>
  <c r="AF829" i="2" s="1"/>
  <c r="AB829" i="2" a="1"/>
  <c r="AB829" i="2" s="1"/>
  <c r="AG829" i="2"/>
  <c r="AH909" i="2" a="1"/>
  <c r="AH909" i="2" s="1"/>
  <c r="AC909" i="2" a="1"/>
  <c r="AC909" i="2" s="1"/>
  <c r="AF909" i="2" a="1"/>
  <c r="AF909" i="2" s="1"/>
  <c r="AD909" i="2" a="1"/>
  <c r="AD909" i="2" s="1"/>
  <c r="AB909" i="2" a="1"/>
  <c r="AB909" i="2" s="1"/>
  <c r="AG909" i="2"/>
  <c r="AE909" i="2" a="1"/>
  <c r="AE909" i="2" s="1"/>
  <c r="AH989" i="2" a="1"/>
  <c r="AH989" i="2" s="1"/>
  <c r="AC989" i="2" a="1"/>
  <c r="AC989" i="2" s="1"/>
  <c r="AF989" i="2" a="1"/>
  <c r="AF989" i="2" s="1"/>
  <c r="AD989" i="2" a="1"/>
  <c r="AD989" i="2" s="1"/>
  <c r="AB989" i="2" a="1"/>
  <c r="AB989" i="2" s="1"/>
  <c r="AG989" i="2"/>
  <c r="AE989" i="2" a="1"/>
  <c r="AE989" i="2" s="1"/>
  <c r="AH1077" i="2" a="1"/>
  <c r="AH1077" i="2" s="1"/>
  <c r="AC1077" i="2" a="1"/>
  <c r="AC1077" i="2" s="1"/>
  <c r="AF1077" i="2" a="1"/>
  <c r="AF1077" i="2" s="1"/>
  <c r="AD1077" i="2" a="1"/>
  <c r="AD1077" i="2" s="1"/>
  <c r="AB1077" i="2" a="1"/>
  <c r="AB1077" i="2" s="1"/>
  <c r="AG1077" i="2"/>
  <c r="AE1077" i="2" a="1"/>
  <c r="AE1077" i="2" s="1"/>
  <c r="AH1165" i="2" a="1"/>
  <c r="AH1165" i="2" s="1"/>
  <c r="AC1165" i="2" a="1"/>
  <c r="AC1165" i="2" s="1"/>
  <c r="AF1165" i="2" a="1"/>
  <c r="AF1165" i="2" s="1"/>
  <c r="AD1165" i="2" a="1"/>
  <c r="AD1165" i="2" s="1"/>
  <c r="AB1165" i="2" a="1"/>
  <c r="AB1165" i="2" s="1"/>
  <c r="AG1165" i="2"/>
  <c r="AE1165" i="2" a="1"/>
  <c r="AE1165" i="2" s="1"/>
  <c r="AH1240" i="2" a="1"/>
  <c r="AH1240" i="2" s="1"/>
  <c r="AC1240" i="2" a="1"/>
  <c r="AC1240" i="2" s="1"/>
  <c r="AF1240" i="2" a="1"/>
  <c r="AF1240" i="2" s="1"/>
  <c r="AD1240" i="2" a="1"/>
  <c r="AD1240" i="2" s="1"/>
  <c r="AB1240" i="2" a="1"/>
  <c r="AB1240" i="2" s="1"/>
  <c r="AG1240" i="2"/>
  <c r="AE1240" i="2" a="1"/>
  <c r="AE1240" i="2" s="1"/>
  <c r="AC1328" i="2" a="1"/>
  <c r="AC1328" i="2" s="1"/>
  <c r="AE1328" i="2" a="1"/>
  <c r="AE1328" i="2" s="1"/>
  <c r="AG1328" i="2"/>
  <c r="AH1328" i="2" a="1"/>
  <c r="AH1328" i="2" s="1"/>
  <c r="AB1328" i="2" a="1"/>
  <c r="AB1328" i="2" s="1"/>
  <c r="AD1328" i="2" a="1"/>
  <c r="AD1328" i="2" s="1"/>
  <c r="AF1328" i="2" a="1"/>
  <c r="AF1328" i="2" s="1"/>
  <c r="AH201" i="2" a="1"/>
  <c r="AH201" i="2" s="1"/>
  <c r="AE201" i="2" a="1"/>
  <c r="AE201" i="2" s="1"/>
  <c r="AC201" i="2" a="1"/>
  <c r="AC201" i="2" s="1"/>
  <c r="AF201" i="2" a="1"/>
  <c r="AF201" i="2" s="1"/>
  <c r="AD201" i="2" a="1"/>
  <c r="AD201" i="2" s="1"/>
  <c r="AG201" i="2"/>
  <c r="AB201" i="2" a="1"/>
  <c r="AB201" i="2" s="1"/>
  <c r="AC121" i="2" a="1"/>
  <c r="AC121" i="2" s="1"/>
  <c r="AE121" i="2" a="1"/>
  <c r="AE121" i="2" s="1"/>
  <c r="AG121" i="2"/>
  <c r="AH121" i="2" a="1"/>
  <c r="AH121" i="2" s="1"/>
  <c r="AD121" i="2" a="1"/>
  <c r="AD121" i="2" s="1"/>
  <c r="AF121" i="2" a="1"/>
  <c r="AF121" i="2" s="1"/>
  <c r="AB121" i="2" a="1"/>
  <c r="AB121" i="2" s="1"/>
  <c r="AH379" i="2" a="1"/>
  <c r="AH379" i="2" s="1"/>
  <c r="AD379" i="2" a="1"/>
  <c r="AD379" i="2" s="1"/>
  <c r="AB379" i="2" a="1"/>
  <c r="AB379" i="2" s="1"/>
  <c r="AG379" i="2"/>
  <c r="AE379" i="2" a="1"/>
  <c r="AE379" i="2" s="1"/>
  <c r="AF379" i="2" a="1"/>
  <c r="AF379" i="2" s="1"/>
  <c r="AC379" i="2" a="1"/>
  <c r="AC379" i="2" s="1"/>
  <c r="AC547" i="2" a="1"/>
  <c r="AC547" i="2" s="1"/>
  <c r="AE547" i="2" a="1"/>
  <c r="AE547" i="2" s="1"/>
  <c r="AG547" i="2"/>
  <c r="AH547" i="2" a="1"/>
  <c r="AH547" i="2" s="1"/>
  <c r="AB547" i="2" a="1"/>
  <c r="AB547" i="2" s="1"/>
  <c r="AD547" i="2" a="1"/>
  <c r="AD547" i="2" s="1"/>
  <c r="AF547" i="2" a="1"/>
  <c r="AF547" i="2" s="1"/>
  <c r="AB36" i="2" a="1"/>
  <c r="AB36" i="2" s="1"/>
  <c r="AD36" i="2" a="1"/>
  <c r="AD36" i="2" s="1"/>
  <c r="AF36" i="2" a="1"/>
  <c r="AF36" i="2" s="1"/>
  <c r="AG36" i="2"/>
  <c r="AH36" i="2" a="1"/>
  <c r="AH36" i="2" s="1"/>
  <c r="AC36" i="2" a="1"/>
  <c r="AC36" i="2" s="1"/>
  <c r="AE36" i="2" a="1"/>
  <c r="AE36" i="2" s="1"/>
  <c r="AH740" i="2" a="1"/>
  <c r="AH740" i="2" s="1"/>
  <c r="AE740" i="2" a="1"/>
  <c r="AE740" i="2" s="1"/>
  <c r="AC740" i="2" a="1"/>
  <c r="AC740" i="2" s="1"/>
  <c r="AD740" i="2" a="1"/>
  <c r="AD740" i="2" s="1"/>
  <c r="AF740" i="2" a="1"/>
  <c r="AF740" i="2" s="1"/>
  <c r="AB740" i="2" a="1"/>
  <c r="AB740" i="2" s="1"/>
  <c r="AG740" i="2"/>
  <c r="AH897" i="2" a="1"/>
  <c r="AH897" i="2" s="1"/>
  <c r="AB897" i="2" a="1"/>
  <c r="AB897" i="2" s="1"/>
  <c r="AG897" i="2"/>
  <c r="AE897" i="2" a="1"/>
  <c r="AE897" i="2" s="1"/>
  <c r="AC897" i="2" a="1"/>
  <c r="AC897" i="2" s="1"/>
  <c r="AF897" i="2" a="1"/>
  <c r="AF897" i="2" s="1"/>
  <c r="AD897" i="2" a="1"/>
  <c r="AD897" i="2" s="1"/>
  <c r="AH1041" i="2" a="1"/>
  <c r="AH1041" i="2" s="1"/>
  <c r="AB1041" i="2" a="1"/>
  <c r="AB1041" i="2" s="1"/>
  <c r="AG1041" i="2"/>
  <c r="AE1041" i="2" a="1"/>
  <c r="AE1041" i="2" s="1"/>
  <c r="AC1041" i="2" a="1"/>
  <c r="AC1041" i="2" s="1"/>
  <c r="AF1041" i="2" a="1"/>
  <c r="AF1041" i="2" s="1"/>
  <c r="AD1041" i="2" a="1"/>
  <c r="AD1041" i="2" s="1"/>
  <c r="AH1196" i="2" a="1"/>
  <c r="AH1196" i="2" s="1"/>
  <c r="AB1196" i="2" a="1"/>
  <c r="AB1196" i="2" s="1"/>
  <c r="AG1196" i="2"/>
  <c r="AE1196" i="2" a="1"/>
  <c r="AE1196" i="2" s="1"/>
  <c r="AC1196" i="2" a="1"/>
  <c r="AC1196" i="2" s="1"/>
  <c r="AF1196" i="2" a="1"/>
  <c r="AF1196" i="2" s="1"/>
  <c r="AD1196" i="2" a="1"/>
  <c r="AD1196" i="2" s="1"/>
  <c r="AC1340" i="2" a="1"/>
  <c r="AC1340" i="2" s="1"/>
  <c r="AE1340" i="2" a="1"/>
  <c r="AE1340" i="2" s="1"/>
  <c r="AG1340" i="2"/>
  <c r="AH1340" i="2" a="1"/>
  <c r="AH1340" i="2" s="1"/>
  <c r="AB1340" i="2" a="1"/>
  <c r="AB1340" i="2" s="1"/>
  <c r="AD1340" i="2" a="1"/>
  <c r="AD1340" i="2" s="1"/>
  <c r="AF1340" i="2" a="1"/>
  <c r="AF1340" i="2" s="1"/>
  <c r="AC133" i="2" a="1"/>
  <c r="AC133" i="2" s="1"/>
  <c r="AE133" i="2" a="1"/>
  <c r="AE133" i="2" s="1"/>
  <c r="AG133" i="2"/>
  <c r="AH133" i="2" a="1"/>
  <c r="AH133" i="2" s="1"/>
  <c r="AB133" i="2" a="1"/>
  <c r="AB133" i="2" s="1"/>
  <c r="AF133" i="2" a="1"/>
  <c r="AF133" i="2" s="1"/>
  <c r="AD133" i="2" a="1"/>
  <c r="AD133" i="2" s="1"/>
  <c r="AH749" i="2" a="1"/>
  <c r="AH749" i="2" s="1"/>
  <c r="AE749" i="2" a="1"/>
  <c r="AE749" i="2" s="1"/>
  <c r="AC749" i="2" a="1"/>
  <c r="AC749" i="2" s="1"/>
  <c r="AD749" i="2" a="1"/>
  <c r="AD749" i="2" s="1"/>
  <c r="AF749" i="2" a="1"/>
  <c r="AF749" i="2" s="1"/>
  <c r="AB749" i="2" a="1"/>
  <c r="AB749" i="2" s="1"/>
  <c r="AG749" i="2"/>
  <c r="AH1069" i="2" a="1"/>
  <c r="AH1069" i="2" s="1"/>
  <c r="AC1069" i="2" a="1"/>
  <c r="AC1069" i="2" s="1"/>
  <c r="AF1069" i="2" a="1"/>
  <c r="AF1069" i="2" s="1"/>
  <c r="AD1069" i="2" a="1"/>
  <c r="AD1069" i="2" s="1"/>
  <c r="AB1069" i="2" a="1"/>
  <c r="AB1069" i="2" s="1"/>
  <c r="AG1069" i="2"/>
  <c r="AE1069" i="2" a="1"/>
  <c r="AE1069" i="2" s="1"/>
  <c r="AC1304" i="2" a="1"/>
  <c r="AC1304" i="2" s="1"/>
  <c r="AE1304" i="2" a="1"/>
  <c r="AE1304" i="2" s="1"/>
  <c r="AG1304" i="2"/>
  <c r="AH1304" i="2" a="1"/>
  <c r="AH1304" i="2" s="1"/>
  <c r="AB1304" i="2" a="1"/>
  <c r="AB1304" i="2" s="1"/>
  <c r="AD1304" i="2" a="1"/>
  <c r="AD1304" i="2" s="1"/>
  <c r="AF1304" i="2" a="1"/>
  <c r="AF1304" i="2" s="1"/>
  <c r="AH435" i="2" a="1"/>
  <c r="AH435" i="2" s="1"/>
  <c r="AD435" i="2" a="1"/>
  <c r="AD435" i="2" s="1"/>
  <c r="AB435" i="2" a="1"/>
  <c r="AB435" i="2" s="1"/>
  <c r="AG435" i="2"/>
  <c r="AE435" i="2" a="1"/>
  <c r="AE435" i="2" s="1"/>
  <c r="AC435" i="2" a="1"/>
  <c r="AC435" i="2" s="1"/>
  <c r="AF435" i="2" a="1"/>
  <c r="AF435" i="2" s="1"/>
  <c r="AH857" i="2" a="1"/>
  <c r="AH857" i="2" s="1"/>
  <c r="AB857" i="2" a="1"/>
  <c r="AB857" i="2" s="1"/>
  <c r="AG857" i="2"/>
  <c r="AE857" i="2" a="1"/>
  <c r="AE857" i="2" s="1"/>
  <c r="AC857" i="2" a="1"/>
  <c r="AC857" i="2" s="1"/>
  <c r="AF857" i="2" a="1"/>
  <c r="AF857" i="2" s="1"/>
  <c r="AD857" i="2" a="1"/>
  <c r="AD857" i="2" s="1"/>
  <c r="AH1105" i="2" a="1"/>
  <c r="AH1105" i="2" s="1"/>
  <c r="AB1105" i="2" a="1"/>
  <c r="AB1105" i="2" s="1"/>
  <c r="AG1105" i="2"/>
  <c r="AE1105" i="2" a="1"/>
  <c r="AE1105" i="2" s="1"/>
  <c r="AC1105" i="2" a="1"/>
  <c r="AC1105" i="2" s="1"/>
  <c r="AF1105" i="2" a="1"/>
  <c r="AF1105" i="2" s="1"/>
  <c r="AD1105" i="2" a="1"/>
  <c r="AD1105" i="2" s="1"/>
  <c r="AC1324" i="2" a="1"/>
  <c r="AC1324" i="2" s="1"/>
  <c r="AE1324" i="2" a="1"/>
  <c r="AE1324" i="2" s="1"/>
  <c r="AG1324" i="2"/>
  <c r="AH1324" i="2" a="1"/>
  <c r="AH1324" i="2" s="1"/>
  <c r="AB1324" i="2" a="1"/>
  <c r="AB1324" i="2" s="1"/>
  <c r="AD1324" i="2" a="1"/>
  <c r="AD1324" i="2" s="1"/>
  <c r="AF1324" i="2" a="1"/>
  <c r="AF1324" i="2" s="1"/>
  <c r="AC59" i="2" a="1"/>
  <c r="AC59" i="2" s="1"/>
  <c r="AE59" i="2" a="1"/>
  <c r="AE59" i="2" s="1"/>
  <c r="AG59" i="2"/>
  <c r="AH59" i="2" a="1"/>
  <c r="AH59" i="2" s="1"/>
  <c r="AB59" i="2" a="1"/>
  <c r="AB59" i="2" s="1"/>
  <c r="AF59" i="2" a="1"/>
  <c r="AF59" i="2" s="1"/>
  <c r="AD59" i="2" a="1"/>
  <c r="AD59" i="2" s="1"/>
  <c r="AH395" i="2" a="1"/>
  <c r="AH395" i="2" s="1"/>
  <c r="AD395" i="2" a="1"/>
  <c r="AD395" i="2" s="1"/>
  <c r="AB395" i="2" a="1"/>
  <c r="AB395" i="2" s="1"/>
  <c r="AG395" i="2"/>
  <c r="AE395" i="2" a="1"/>
  <c r="AE395" i="2" s="1"/>
  <c r="AF395" i="2" a="1"/>
  <c r="AF395" i="2" s="1"/>
  <c r="AC395" i="2" a="1"/>
  <c r="AC395" i="2" s="1"/>
  <c r="AC611" i="2" a="1"/>
  <c r="AC611" i="2" s="1"/>
  <c r="AE611" i="2" a="1"/>
  <c r="AE611" i="2" s="1"/>
  <c r="AG611" i="2"/>
  <c r="AH611" i="2" a="1"/>
  <c r="AH611" i="2" s="1"/>
  <c r="AB611" i="2" a="1"/>
  <c r="AB611" i="2" s="1"/>
  <c r="AD611" i="2" a="1"/>
  <c r="AD611" i="2" s="1"/>
  <c r="AF611" i="2" a="1"/>
  <c r="AF611" i="2" s="1"/>
  <c r="AH785" i="2" a="1"/>
  <c r="AH785" i="2" s="1"/>
  <c r="AE785" i="2" a="1"/>
  <c r="AE785" i="2" s="1"/>
  <c r="AC785" i="2" a="1"/>
  <c r="AC785" i="2" s="1"/>
  <c r="AD785" i="2" a="1"/>
  <c r="AD785" i="2" s="1"/>
  <c r="AF785" i="2" a="1"/>
  <c r="AF785" i="2" s="1"/>
  <c r="AB785" i="2" a="1"/>
  <c r="AB785" i="2" s="1"/>
  <c r="AG785" i="2"/>
  <c r="AH993" i="2" a="1"/>
  <c r="AH993" i="2" s="1"/>
  <c r="AB993" i="2" a="1"/>
  <c r="AB993" i="2" s="1"/>
  <c r="AG993" i="2"/>
  <c r="AE993" i="2" a="1"/>
  <c r="AE993" i="2" s="1"/>
  <c r="AC993" i="2" a="1"/>
  <c r="AC993" i="2" s="1"/>
  <c r="AF993" i="2" a="1"/>
  <c r="AF993" i="2" s="1"/>
  <c r="AD993" i="2" a="1"/>
  <c r="AD993" i="2" s="1"/>
  <c r="AH1188" i="2" a="1"/>
  <c r="AH1188" i="2" s="1"/>
  <c r="AB1188" i="2" a="1"/>
  <c r="AB1188" i="2" s="1"/>
  <c r="AG1188" i="2"/>
  <c r="AE1188" i="2" a="1"/>
  <c r="AE1188" i="2" s="1"/>
  <c r="AC1188" i="2" a="1"/>
  <c r="AC1188" i="2" s="1"/>
  <c r="AF1188" i="2" a="1"/>
  <c r="AF1188" i="2" s="1"/>
  <c r="AD1188" i="2" a="1"/>
  <c r="AD1188" i="2" s="1"/>
  <c r="AH205" i="2" a="1"/>
  <c r="AH205" i="2" s="1"/>
  <c r="AD205" i="2" a="1"/>
  <c r="AD205" i="2" s="1"/>
  <c r="AB205" i="2" a="1"/>
  <c r="AB205" i="2" s="1"/>
  <c r="AG205" i="2"/>
  <c r="AE205" i="2" a="1"/>
  <c r="AE205" i="2" s="1"/>
  <c r="AF205" i="2" a="1"/>
  <c r="AF205" i="2" s="1"/>
  <c r="AC205" i="2" a="1"/>
  <c r="AC205" i="2" s="1"/>
  <c r="AH645" i="2" a="1"/>
  <c r="AH645" i="2" s="1"/>
  <c r="AD645" i="2" a="1"/>
  <c r="AD645" i="2" s="1"/>
  <c r="AE645" i="2" a="1"/>
  <c r="AE645" i="2" s="1"/>
  <c r="AB645" i="2" a="1"/>
  <c r="AB645" i="2" s="1"/>
  <c r="AF645" i="2" a="1"/>
  <c r="AF645" i="2" s="1"/>
  <c r="AG645" i="2"/>
  <c r="AC645" i="2" a="1"/>
  <c r="AC645" i="2" s="1"/>
  <c r="AH677" i="2" a="1"/>
  <c r="AH677" i="2" s="1"/>
  <c r="AD677" i="2" a="1"/>
  <c r="AD677" i="2" s="1"/>
  <c r="AE677" i="2" a="1"/>
  <c r="AE677" i="2" s="1"/>
  <c r="AB677" i="2" a="1"/>
  <c r="AB677" i="2" s="1"/>
  <c r="AF677" i="2" a="1"/>
  <c r="AF677" i="2" s="1"/>
  <c r="AG677" i="2"/>
  <c r="AC677" i="2" a="1"/>
  <c r="AC677" i="2" s="1"/>
  <c r="AH717" i="2" a="1"/>
  <c r="AH717" i="2" s="1"/>
  <c r="AD717" i="2" a="1"/>
  <c r="AD717" i="2" s="1"/>
  <c r="AE717" i="2" a="1"/>
  <c r="AE717" i="2" s="1"/>
  <c r="AF717" i="2" a="1"/>
  <c r="AF717" i="2" s="1"/>
  <c r="AB717" i="2" a="1"/>
  <c r="AB717" i="2" s="1"/>
  <c r="AG717" i="2"/>
  <c r="AC717" i="2" a="1"/>
  <c r="AC717" i="2" s="1"/>
  <c r="AH746" i="2" a="1"/>
  <c r="AH746" i="2" s="1"/>
  <c r="AD746" i="2" a="1"/>
  <c r="AD746" i="2" s="1"/>
  <c r="AE746" i="2" a="1"/>
  <c r="AE746" i="2" s="1"/>
  <c r="AF746" i="2" a="1"/>
  <c r="AF746" i="2" s="1"/>
  <c r="AB746" i="2" a="1"/>
  <c r="AB746" i="2" s="1"/>
  <c r="AG746" i="2"/>
  <c r="AC746" i="2" a="1"/>
  <c r="AC746" i="2" s="1"/>
  <c r="AH778" i="2" a="1"/>
  <c r="AH778" i="2" s="1"/>
  <c r="AD778" i="2" a="1"/>
  <c r="AD778" i="2" s="1"/>
  <c r="AE778" i="2" a="1"/>
  <c r="AE778" i="2" s="1"/>
  <c r="AF778" i="2" a="1"/>
  <c r="AF778" i="2" s="1"/>
  <c r="AB778" i="2" a="1"/>
  <c r="AB778" i="2" s="1"/>
  <c r="AG778" i="2"/>
  <c r="AC778" i="2" a="1"/>
  <c r="AC778" i="2" s="1"/>
  <c r="AH810" i="2" a="1"/>
  <c r="AH810" i="2" s="1"/>
  <c r="AD810" i="2" a="1"/>
  <c r="AD810" i="2" s="1"/>
  <c r="AE810" i="2" a="1"/>
  <c r="AE810" i="2" s="1"/>
  <c r="AF810" i="2" a="1"/>
  <c r="AF810" i="2" s="1"/>
  <c r="AB810" i="2" a="1"/>
  <c r="AB810" i="2" s="1"/>
  <c r="AG810" i="2"/>
  <c r="AC810" i="2" a="1"/>
  <c r="AC810" i="2" s="1"/>
  <c r="AF842" i="2" a="1"/>
  <c r="AF842" i="2" s="1"/>
  <c r="AD842" i="2" a="1"/>
  <c r="AD842" i="2" s="1"/>
  <c r="AG842" i="2"/>
  <c r="AB842" i="2" a="1"/>
  <c r="AB842" i="2" s="1"/>
  <c r="AE842" i="2" a="1"/>
  <c r="AE842" i="2" s="1"/>
  <c r="AH842" i="2" a="1"/>
  <c r="AH842" i="2" s="1"/>
  <c r="AC842" i="2" a="1"/>
  <c r="AC842" i="2" s="1"/>
  <c r="AF874" i="2" a="1"/>
  <c r="AF874" i="2" s="1"/>
  <c r="AD874" i="2" a="1"/>
  <c r="AD874" i="2" s="1"/>
  <c r="AG874" i="2"/>
  <c r="AB874" i="2" a="1"/>
  <c r="AB874" i="2" s="1"/>
  <c r="AE874" i="2" a="1"/>
  <c r="AE874" i="2" s="1"/>
  <c r="AH874" i="2" a="1"/>
  <c r="AH874" i="2" s="1"/>
  <c r="AC874" i="2" a="1"/>
  <c r="AC874" i="2" s="1"/>
  <c r="AF906" i="2" a="1"/>
  <c r="AF906" i="2" s="1"/>
  <c r="AD906" i="2" a="1"/>
  <c r="AD906" i="2" s="1"/>
  <c r="AG906" i="2"/>
  <c r="AB906" i="2" a="1"/>
  <c r="AB906" i="2" s="1"/>
  <c r="AE906" i="2" a="1"/>
  <c r="AE906" i="2" s="1"/>
  <c r="AH906" i="2" a="1"/>
  <c r="AH906" i="2" s="1"/>
  <c r="AC906" i="2" a="1"/>
  <c r="AC906" i="2" s="1"/>
  <c r="AF938" i="2" a="1"/>
  <c r="AF938" i="2" s="1"/>
  <c r="AD938" i="2" a="1"/>
  <c r="AD938" i="2" s="1"/>
  <c r="AG938" i="2"/>
  <c r="AB938" i="2" a="1"/>
  <c r="AB938" i="2" s="1"/>
  <c r="AE938" i="2" a="1"/>
  <c r="AE938" i="2" s="1"/>
  <c r="AH938" i="2" a="1"/>
  <c r="AH938" i="2" s="1"/>
  <c r="AC938" i="2" a="1"/>
  <c r="AC938" i="2" s="1"/>
  <c r="AF970" i="2" a="1"/>
  <c r="AF970" i="2" s="1"/>
  <c r="AD970" i="2" a="1"/>
  <c r="AD970" i="2" s="1"/>
  <c r="AG970" i="2"/>
  <c r="AB970" i="2" a="1"/>
  <c r="AB970" i="2" s="1"/>
  <c r="AE970" i="2" a="1"/>
  <c r="AE970" i="2" s="1"/>
  <c r="AH970" i="2" a="1"/>
  <c r="AH970" i="2" s="1"/>
  <c r="AC970" i="2" a="1"/>
  <c r="AC970" i="2" s="1"/>
  <c r="AF1002" i="2" a="1"/>
  <c r="AF1002" i="2" s="1"/>
  <c r="AD1002" i="2" a="1"/>
  <c r="AD1002" i="2" s="1"/>
  <c r="AG1002" i="2"/>
  <c r="AB1002" i="2" a="1"/>
  <c r="AB1002" i="2" s="1"/>
  <c r="AE1002" i="2" a="1"/>
  <c r="AE1002" i="2" s="1"/>
  <c r="AH1002" i="2" a="1"/>
  <c r="AH1002" i="2" s="1"/>
  <c r="AC1002" i="2" a="1"/>
  <c r="AC1002" i="2" s="1"/>
  <c r="AF1034" i="2" a="1"/>
  <c r="AF1034" i="2" s="1"/>
  <c r="AD1034" i="2" a="1"/>
  <c r="AD1034" i="2" s="1"/>
  <c r="AG1034" i="2"/>
  <c r="AB1034" i="2" a="1"/>
  <c r="AB1034" i="2" s="1"/>
  <c r="AE1034" i="2" a="1"/>
  <c r="AE1034" i="2" s="1"/>
  <c r="AH1034" i="2" a="1"/>
  <c r="AH1034" i="2" s="1"/>
  <c r="AC1034" i="2" a="1"/>
  <c r="AC1034" i="2" s="1"/>
  <c r="AF1066" i="2" a="1"/>
  <c r="AF1066" i="2" s="1"/>
  <c r="AD1066" i="2" a="1"/>
  <c r="AD1066" i="2" s="1"/>
  <c r="AG1066" i="2"/>
  <c r="AB1066" i="2" a="1"/>
  <c r="AB1066" i="2" s="1"/>
  <c r="AE1066" i="2" a="1"/>
  <c r="AE1066" i="2" s="1"/>
  <c r="AH1066" i="2" a="1"/>
  <c r="AH1066" i="2" s="1"/>
  <c r="AC1066" i="2" a="1"/>
  <c r="AC1066" i="2" s="1"/>
  <c r="AF1098" i="2" a="1"/>
  <c r="AF1098" i="2" s="1"/>
  <c r="AD1098" i="2" a="1"/>
  <c r="AD1098" i="2" s="1"/>
  <c r="AG1098" i="2"/>
  <c r="AB1098" i="2" a="1"/>
  <c r="AB1098" i="2" s="1"/>
  <c r="AE1098" i="2" a="1"/>
  <c r="AE1098" i="2" s="1"/>
  <c r="AH1098" i="2" a="1"/>
  <c r="AH1098" i="2" s="1"/>
  <c r="AC1098" i="2" a="1"/>
  <c r="AC1098" i="2" s="1"/>
  <c r="AF1130" i="2" a="1"/>
  <c r="AF1130" i="2" s="1"/>
  <c r="AD1130" i="2" a="1"/>
  <c r="AD1130" i="2" s="1"/>
  <c r="AG1130" i="2"/>
  <c r="AB1130" i="2" a="1"/>
  <c r="AB1130" i="2" s="1"/>
  <c r="AE1130" i="2" a="1"/>
  <c r="AE1130" i="2" s="1"/>
  <c r="AH1130" i="2" a="1"/>
  <c r="AH1130" i="2" s="1"/>
  <c r="AC1130" i="2" a="1"/>
  <c r="AC1130" i="2" s="1"/>
  <c r="AF1162" i="2" a="1"/>
  <c r="AF1162" i="2" s="1"/>
  <c r="AD1162" i="2" a="1"/>
  <c r="AD1162" i="2" s="1"/>
  <c r="AG1162" i="2"/>
  <c r="AB1162" i="2" a="1"/>
  <c r="AB1162" i="2" s="1"/>
  <c r="AE1162" i="2" a="1"/>
  <c r="AE1162" i="2" s="1"/>
  <c r="AH1162" i="2" a="1"/>
  <c r="AH1162" i="2" s="1"/>
  <c r="AC1162" i="2" a="1"/>
  <c r="AC1162" i="2" s="1"/>
  <c r="AF1189" i="2" a="1"/>
  <c r="AF1189" i="2" s="1"/>
  <c r="AD1189" i="2" a="1"/>
  <c r="AD1189" i="2" s="1"/>
  <c r="AG1189" i="2"/>
  <c r="AB1189" i="2" a="1"/>
  <c r="AB1189" i="2" s="1"/>
  <c r="AE1189" i="2" a="1"/>
  <c r="AE1189" i="2" s="1"/>
  <c r="AH1189" i="2" a="1"/>
  <c r="AH1189" i="2" s="1"/>
  <c r="AC1189" i="2" a="1"/>
  <c r="AC1189" i="2" s="1"/>
  <c r="AF1221" i="2" a="1"/>
  <c r="AF1221" i="2" s="1"/>
  <c r="AD1221" i="2" a="1"/>
  <c r="AD1221" i="2" s="1"/>
  <c r="AG1221" i="2"/>
  <c r="AB1221" i="2" a="1"/>
  <c r="AB1221" i="2" s="1"/>
  <c r="AE1221" i="2" a="1"/>
  <c r="AE1221" i="2" s="1"/>
  <c r="AH1221" i="2" a="1"/>
  <c r="AH1221" i="2" s="1"/>
  <c r="AC1221" i="2" a="1"/>
  <c r="AC1221" i="2" s="1"/>
  <c r="AF1253" i="2" a="1"/>
  <c r="AF1253" i="2" s="1"/>
  <c r="AD1253" i="2" a="1"/>
  <c r="AD1253" i="2" s="1"/>
  <c r="AG1253" i="2"/>
  <c r="AB1253" i="2" a="1"/>
  <c r="AB1253" i="2" s="1"/>
  <c r="AE1253" i="2" a="1"/>
  <c r="AE1253" i="2" s="1"/>
  <c r="AH1253" i="2" a="1"/>
  <c r="AH1253" i="2" s="1"/>
  <c r="AC1253" i="2" a="1"/>
  <c r="AC1253" i="2" s="1"/>
  <c r="AB1285" i="2" a="1"/>
  <c r="AB1285" i="2" s="1"/>
  <c r="AD1285" i="2" a="1"/>
  <c r="AD1285" i="2" s="1"/>
  <c r="AF1285" i="2" a="1"/>
  <c r="AF1285" i="2" s="1"/>
  <c r="AC1285" i="2" a="1"/>
  <c r="AC1285" i="2" s="1"/>
  <c r="AE1285" i="2" a="1"/>
  <c r="AE1285" i="2" s="1"/>
  <c r="AG1285" i="2"/>
  <c r="AH1285" i="2" a="1"/>
  <c r="AH1285" i="2" s="1"/>
  <c r="AB1317" i="2" a="1"/>
  <c r="AB1317" i="2" s="1"/>
  <c r="AD1317" i="2" a="1"/>
  <c r="AD1317" i="2" s="1"/>
  <c r="AF1317" i="2" a="1"/>
  <c r="AF1317" i="2" s="1"/>
  <c r="AC1317" i="2" a="1"/>
  <c r="AC1317" i="2" s="1"/>
  <c r="AE1317" i="2" a="1"/>
  <c r="AE1317" i="2" s="1"/>
  <c r="AG1317" i="2"/>
  <c r="AH1317" i="2" a="1"/>
  <c r="AH1317" i="2" s="1"/>
  <c r="AB1349" i="2" a="1"/>
  <c r="AB1349" i="2" s="1"/>
  <c r="AD1349" i="2" a="1"/>
  <c r="AD1349" i="2" s="1"/>
  <c r="AF1349" i="2" a="1"/>
  <c r="AF1349" i="2" s="1"/>
  <c r="AC1349" i="2" a="1"/>
  <c r="AC1349" i="2" s="1"/>
  <c r="AE1349" i="2" a="1"/>
  <c r="AE1349" i="2" s="1"/>
  <c r="AG1349" i="2"/>
  <c r="AH1349" i="2" a="1"/>
  <c r="AH1349" i="2" s="1"/>
  <c r="AC236" i="2" a="1"/>
  <c r="AC236" i="2" s="1"/>
  <c r="AE236" i="2" a="1"/>
  <c r="AE236" i="2" s="1"/>
  <c r="AG236" i="2"/>
  <c r="AH236" i="2" a="1"/>
  <c r="AH236" i="2" s="1"/>
  <c r="AB236" i="2" a="1"/>
  <c r="AB236" i="2" s="1"/>
  <c r="AD236" i="2" a="1"/>
  <c r="AD236" i="2" s="1"/>
  <c r="AF236" i="2" a="1"/>
  <c r="AF236" i="2" s="1"/>
  <c r="AB204" i="2" a="1"/>
  <c r="AB204" i="2" s="1"/>
  <c r="AE204" i="2" a="1"/>
  <c r="AE204" i="2" s="1"/>
  <c r="AH204" i="2" a="1"/>
  <c r="AH204" i="2" s="1"/>
  <c r="AC204" i="2" a="1"/>
  <c r="AC204" i="2" s="1"/>
  <c r="AF204" i="2" a="1"/>
  <c r="AF204" i="2" s="1"/>
  <c r="AG204" i="2"/>
  <c r="AD204" i="2" a="1"/>
  <c r="AD204" i="2" s="1"/>
  <c r="AC172" i="2" a="1"/>
  <c r="AC172" i="2" s="1"/>
  <c r="AE172" i="2" a="1"/>
  <c r="AE172" i="2" s="1"/>
  <c r="AG172" i="2"/>
  <c r="AH172" i="2" a="1"/>
  <c r="AH172" i="2" s="1"/>
  <c r="AD172" i="2" a="1"/>
  <c r="AD172" i="2" s="1"/>
  <c r="AB172" i="2" a="1"/>
  <c r="AB172" i="2" s="1"/>
  <c r="AF172" i="2" a="1"/>
  <c r="AF172" i="2" s="1"/>
  <c r="AB140" i="2" a="1"/>
  <c r="AB140" i="2" s="1"/>
  <c r="AD140" i="2" a="1"/>
  <c r="AD140" i="2" s="1"/>
  <c r="AF140" i="2" a="1"/>
  <c r="AF140" i="2" s="1"/>
  <c r="AH140" i="2" a="1"/>
  <c r="AH140" i="2" s="1"/>
  <c r="AE140" i="2" a="1"/>
  <c r="AE140" i="2" s="1"/>
  <c r="AC140" i="2" a="1"/>
  <c r="AC140" i="2" s="1"/>
  <c r="AG140" i="2"/>
  <c r="AB108" i="2" a="1"/>
  <c r="AB108" i="2" s="1"/>
  <c r="AD108" i="2" a="1"/>
  <c r="AD108" i="2" s="1"/>
  <c r="AF108" i="2" a="1"/>
  <c r="AF108" i="2" s="1"/>
  <c r="AH108" i="2" a="1"/>
  <c r="AH108" i="2" s="1"/>
  <c r="AE108" i="2" a="1"/>
  <c r="AE108" i="2" s="1"/>
  <c r="AC108" i="2" a="1"/>
  <c r="AC108" i="2" s="1"/>
  <c r="AG108" i="2"/>
  <c r="AB74" i="2" a="1"/>
  <c r="AB74" i="2" s="1"/>
  <c r="AD74" i="2" a="1"/>
  <c r="AD74" i="2" s="1"/>
  <c r="AF74" i="2" a="1"/>
  <c r="AF74" i="2" s="1"/>
  <c r="AH74" i="2" a="1"/>
  <c r="AH74" i="2" s="1"/>
  <c r="AE74" i="2" a="1"/>
  <c r="AE74" i="2" s="1"/>
  <c r="AC74" i="2" a="1"/>
  <c r="AC74" i="2" s="1"/>
  <c r="AG74" i="2"/>
  <c r="AC273" i="2" a="1"/>
  <c r="AC273" i="2" s="1"/>
  <c r="AE273" i="2" a="1"/>
  <c r="AE273" i="2" s="1"/>
  <c r="AG273" i="2"/>
  <c r="AH273" i="2" a="1"/>
  <c r="AH273" i="2" s="1"/>
  <c r="AF273" i="2" a="1"/>
  <c r="AF273" i="2" s="1"/>
  <c r="AB273" i="2" a="1"/>
  <c r="AB273" i="2" s="1"/>
  <c r="AD273" i="2" a="1"/>
  <c r="AD273" i="2" s="1"/>
  <c r="AC306" i="2" a="1"/>
  <c r="AC306" i="2" s="1"/>
  <c r="AE306" i="2" a="1"/>
  <c r="AE306" i="2" s="1"/>
  <c r="AG306" i="2"/>
  <c r="AH306" i="2" a="1"/>
  <c r="AH306" i="2" s="1"/>
  <c r="AF306" i="2" a="1"/>
  <c r="AF306" i="2" s="1"/>
  <c r="AB306" i="2" a="1"/>
  <c r="AB306" i="2" s="1"/>
  <c r="AD306" i="2" a="1"/>
  <c r="AD306" i="2" s="1"/>
  <c r="AC338" i="2" a="1"/>
  <c r="AC338" i="2" s="1"/>
  <c r="AE338" i="2" a="1"/>
  <c r="AE338" i="2" s="1"/>
  <c r="AG338" i="2"/>
  <c r="AH338" i="2" a="1"/>
  <c r="AH338" i="2" s="1"/>
  <c r="AF338" i="2" a="1"/>
  <c r="AF338" i="2" s="1"/>
  <c r="AB338" i="2" a="1"/>
  <c r="AB338" i="2" s="1"/>
  <c r="AD338" i="2" a="1"/>
  <c r="AD338" i="2" s="1"/>
  <c r="AB370" i="2" a="1"/>
  <c r="AB370" i="2" s="1"/>
  <c r="AE370" i="2" a="1"/>
  <c r="AE370" i="2" s="1"/>
  <c r="AH370" i="2" a="1"/>
  <c r="AH370" i="2" s="1"/>
  <c r="AC370" i="2" a="1"/>
  <c r="AC370" i="2" s="1"/>
  <c r="AF370" i="2" a="1"/>
  <c r="AF370" i="2" s="1"/>
  <c r="AD370" i="2" a="1"/>
  <c r="AD370" i="2" s="1"/>
  <c r="AG370" i="2"/>
  <c r="AB402" i="2" a="1"/>
  <c r="AB402" i="2" s="1"/>
  <c r="AE402" i="2" a="1"/>
  <c r="AE402" i="2" s="1"/>
  <c r="AH402" i="2" a="1"/>
  <c r="AH402" i="2" s="1"/>
  <c r="AC402" i="2" a="1"/>
  <c r="AC402" i="2" s="1"/>
  <c r="AF402" i="2" a="1"/>
  <c r="AF402" i="2" s="1"/>
  <c r="AD402" i="2" a="1"/>
  <c r="AD402" i="2" s="1"/>
  <c r="AG402" i="2"/>
  <c r="AB434" i="2" a="1"/>
  <c r="AB434" i="2" s="1"/>
  <c r="Z421" i="4" s="1"/>
  <c r="AE434" i="2" a="1"/>
  <c r="AE434" i="2" s="1"/>
  <c r="AC421" i="4" s="1"/>
  <c r="AH434" i="2" a="1"/>
  <c r="AH434" i="2" s="1"/>
  <c r="AF421" i="4" s="1"/>
  <c r="AC434" i="2" a="1"/>
  <c r="AC434" i="2" s="1"/>
  <c r="AA421" i="4" s="1"/>
  <c r="AF434" i="2" a="1"/>
  <c r="AF434" i="2" s="1"/>
  <c r="AD421" i="4" s="1"/>
  <c r="AD434" i="2" a="1"/>
  <c r="AD434" i="2" s="1"/>
  <c r="AB421" i="4" s="1"/>
  <c r="AG434" i="2"/>
  <c r="AE421" i="4" s="1"/>
  <c r="AB466" i="2" a="1"/>
  <c r="AB466" i="2" s="1"/>
  <c r="AD466" i="2" a="1"/>
  <c r="AD466" i="2" s="1"/>
  <c r="AF466" i="2" a="1"/>
  <c r="AF466" i="2" s="1"/>
  <c r="AE466" i="2" a="1"/>
  <c r="AE466" i="2" s="1"/>
  <c r="AC466" i="2" a="1"/>
  <c r="AC466" i="2" s="1"/>
  <c r="AG466" i="2"/>
  <c r="AH466" i="2" a="1"/>
  <c r="AH466" i="2" s="1"/>
  <c r="AB498" i="2" a="1"/>
  <c r="AB498" i="2" s="1"/>
  <c r="AD498" i="2" a="1"/>
  <c r="AD498" i="2" s="1"/>
  <c r="AF498" i="2" a="1"/>
  <c r="AF498" i="2" s="1"/>
  <c r="AE498" i="2" a="1"/>
  <c r="AE498" i="2" s="1"/>
  <c r="AC498" i="2" a="1"/>
  <c r="AC498" i="2" s="1"/>
  <c r="AG498" i="2"/>
  <c r="AH498" i="2" a="1"/>
  <c r="AH498" i="2" s="1"/>
  <c r="AB530" i="2" a="1"/>
  <c r="AB530" i="2" s="1"/>
  <c r="AD530" i="2" a="1"/>
  <c r="AD530" i="2" s="1"/>
  <c r="AF530" i="2" a="1"/>
  <c r="AF530" i="2" s="1"/>
  <c r="AE530" i="2" a="1"/>
  <c r="AE530" i="2" s="1"/>
  <c r="AC530" i="2" a="1"/>
  <c r="AC530" i="2" s="1"/>
  <c r="AG530" i="2"/>
  <c r="AH530" i="2" a="1"/>
  <c r="AH530" i="2" s="1"/>
  <c r="AB562" i="2" a="1"/>
  <c r="AB562" i="2" s="1"/>
  <c r="AD562" i="2" a="1"/>
  <c r="AD562" i="2" s="1"/>
  <c r="AF562" i="2" a="1"/>
  <c r="AF562" i="2" s="1"/>
  <c r="AE562" i="2" a="1"/>
  <c r="AE562" i="2" s="1"/>
  <c r="AC562" i="2" a="1"/>
  <c r="AC562" i="2" s="1"/>
  <c r="AG562" i="2"/>
  <c r="AH562" i="2" a="1"/>
  <c r="AH562" i="2" s="1"/>
  <c r="AB594" i="2" a="1"/>
  <c r="AB594" i="2" s="1"/>
  <c r="AD594" i="2" a="1"/>
  <c r="AD594" i="2" s="1"/>
  <c r="AF594" i="2" a="1"/>
  <c r="AF594" i="2" s="1"/>
  <c r="AE594" i="2" a="1"/>
  <c r="AE594" i="2" s="1"/>
  <c r="AC594" i="2" a="1"/>
  <c r="AC594" i="2" s="1"/>
  <c r="AG594" i="2"/>
  <c r="AH594" i="2" a="1"/>
  <c r="AH594" i="2" s="1"/>
  <c r="AB626" i="2" a="1"/>
  <c r="AB626" i="2" s="1"/>
  <c r="AD626" i="2" a="1"/>
  <c r="AD626" i="2" s="1"/>
  <c r="AF626" i="2" a="1"/>
  <c r="AF626" i="2" s="1"/>
  <c r="AE626" i="2" a="1"/>
  <c r="AE626" i="2" s="1"/>
  <c r="AC626" i="2" a="1"/>
  <c r="AC626" i="2" s="1"/>
  <c r="AG626" i="2"/>
  <c r="AH626" i="2" a="1"/>
  <c r="AH626" i="2" s="1"/>
  <c r="AH671" i="2" a="1"/>
  <c r="AH671" i="2" s="1"/>
  <c r="AB671" i="2" a="1"/>
  <c r="AB671" i="2" s="1"/>
  <c r="AF671" i="2" a="1"/>
  <c r="AF671" i="2" s="1"/>
  <c r="AC671" i="2" a="1"/>
  <c r="AC671" i="2" s="1"/>
  <c r="AG671" i="2"/>
  <c r="AD671" i="2" a="1"/>
  <c r="AD671" i="2" s="1"/>
  <c r="AE671" i="2" a="1"/>
  <c r="AE671" i="2" s="1"/>
  <c r="AH804" i="2" a="1"/>
  <c r="AH804" i="2" s="1"/>
  <c r="AB804" i="2" a="1"/>
  <c r="AB804" i="2" s="1"/>
  <c r="AF804" i="2" a="1"/>
  <c r="AF804" i="2" s="1"/>
  <c r="AC804" i="2" a="1"/>
  <c r="AC804" i="2" s="1"/>
  <c r="AD804" i="2" a="1"/>
  <c r="AD804" i="2" s="1"/>
  <c r="AE804" i="2" a="1"/>
  <c r="AE804" i="2" s="1"/>
  <c r="AG804" i="2"/>
  <c r="AD868" i="2" a="1"/>
  <c r="AD868" i="2" s="1"/>
  <c r="AG868" i="2"/>
  <c r="AB868" i="2" a="1"/>
  <c r="AB868" i="2" s="1"/>
  <c r="AE868" i="2" a="1"/>
  <c r="AE868" i="2" s="1"/>
  <c r="AH868" i="2" a="1"/>
  <c r="AH868" i="2" s="1"/>
  <c r="AC868" i="2" a="1"/>
  <c r="AC868" i="2" s="1"/>
  <c r="AF868" i="2" a="1"/>
  <c r="AF868" i="2" s="1"/>
  <c r="AD932" i="2" a="1"/>
  <c r="AD932" i="2" s="1"/>
  <c r="AG932" i="2"/>
  <c r="AB932" i="2" a="1"/>
  <c r="AB932" i="2" s="1"/>
  <c r="AE932" i="2" a="1"/>
  <c r="AE932" i="2" s="1"/>
  <c r="AH932" i="2" a="1"/>
  <c r="AH932" i="2" s="1"/>
  <c r="AC932" i="2" a="1"/>
  <c r="AC932" i="2" s="1"/>
  <c r="AF932" i="2" a="1"/>
  <c r="AF932" i="2" s="1"/>
  <c r="AD996" i="2" a="1"/>
  <c r="AD996" i="2" s="1"/>
  <c r="AG996" i="2"/>
  <c r="AB996" i="2" a="1"/>
  <c r="AB996" i="2" s="1"/>
  <c r="AE996" i="2" a="1"/>
  <c r="AE996" i="2" s="1"/>
  <c r="AH996" i="2" a="1"/>
  <c r="AH996" i="2" s="1"/>
  <c r="AC996" i="2" a="1"/>
  <c r="AC996" i="2" s="1"/>
  <c r="AF996" i="2" a="1"/>
  <c r="AF996" i="2" s="1"/>
  <c r="AD1060" i="2" a="1"/>
  <c r="AD1060" i="2" s="1"/>
  <c r="AG1060" i="2"/>
  <c r="AB1060" i="2" a="1"/>
  <c r="AB1060" i="2" s="1"/>
  <c r="AE1060" i="2" a="1"/>
  <c r="AE1060" i="2" s="1"/>
  <c r="AH1060" i="2" a="1"/>
  <c r="AH1060" i="2" s="1"/>
  <c r="AC1060" i="2" a="1"/>
  <c r="AC1060" i="2" s="1"/>
  <c r="AF1060" i="2" a="1"/>
  <c r="AF1060" i="2" s="1"/>
  <c r="AD1124" i="2" a="1"/>
  <c r="AD1124" i="2" s="1"/>
  <c r="AG1124" i="2"/>
  <c r="AB1124" i="2" a="1"/>
  <c r="AB1124" i="2" s="1"/>
  <c r="AE1124" i="2" a="1"/>
  <c r="AE1124" i="2" s="1"/>
  <c r="AH1124" i="2" a="1"/>
  <c r="AH1124" i="2" s="1"/>
  <c r="AC1124" i="2" a="1"/>
  <c r="AC1124" i="2" s="1"/>
  <c r="AF1124" i="2" a="1"/>
  <c r="AF1124" i="2" s="1"/>
  <c r="AD1183" i="2" a="1"/>
  <c r="AD1183" i="2" s="1"/>
  <c r="AG1183" i="2"/>
  <c r="AB1183" i="2" a="1"/>
  <c r="AB1183" i="2" s="1"/>
  <c r="AE1183" i="2" a="1"/>
  <c r="AE1183" i="2" s="1"/>
  <c r="AH1183" i="2" a="1"/>
  <c r="AH1183" i="2" s="1"/>
  <c r="AC1183" i="2" a="1"/>
  <c r="AC1183" i="2" s="1"/>
  <c r="AF1183" i="2" a="1"/>
  <c r="AF1183" i="2" s="1"/>
  <c r="AD1247" i="2" a="1"/>
  <c r="AD1247" i="2" s="1"/>
  <c r="AG1247" i="2"/>
  <c r="AB1247" i="2" a="1"/>
  <c r="AB1247" i="2" s="1"/>
  <c r="AE1247" i="2" a="1"/>
  <c r="AE1247" i="2" s="1"/>
  <c r="AH1247" i="2" a="1"/>
  <c r="AH1247" i="2" s="1"/>
  <c r="AC1247" i="2" a="1"/>
  <c r="AC1247" i="2" s="1"/>
  <c r="AF1247" i="2" a="1"/>
  <c r="AF1247" i="2" s="1"/>
  <c r="AB1311" i="2" a="1"/>
  <c r="AB1311" i="2" s="1"/>
  <c r="AD1311" i="2" a="1"/>
  <c r="AD1311" i="2" s="1"/>
  <c r="AF1311" i="2" a="1"/>
  <c r="AF1311" i="2" s="1"/>
  <c r="AC1311" i="2" a="1"/>
  <c r="AC1311" i="2" s="1"/>
  <c r="AE1311" i="2" a="1"/>
  <c r="AE1311" i="2" s="1"/>
  <c r="AG1311" i="2"/>
  <c r="AH1311" i="2" a="1"/>
  <c r="AH1311" i="2" s="1"/>
  <c r="AC243" i="2" a="1"/>
  <c r="AC243" i="2" s="1"/>
  <c r="AE243" i="2" a="1"/>
  <c r="AE243" i="2" s="1"/>
  <c r="AG243" i="2"/>
  <c r="AH243" i="2" a="1"/>
  <c r="AH243" i="2" s="1"/>
  <c r="AF243" i="2" a="1"/>
  <c r="AF243" i="2" s="1"/>
  <c r="AB243" i="2" a="1"/>
  <c r="AB243" i="2" s="1"/>
  <c r="AD243" i="2" a="1"/>
  <c r="AD243" i="2" s="1"/>
  <c r="AC178" i="2" a="1"/>
  <c r="AC178" i="2" s="1"/>
  <c r="AE178" i="2" a="1"/>
  <c r="AE178" i="2" s="1"/>
  <c r="AG178" i="2"/>
  <c r="AB178" i="2" a="1"/>
  <c r="AB178" i="2" s="1"/>
  <c r="AF178" i="2" a="1"/>
  <c r="AF178" i="2" s="1"/>
  <c r="AH178" i="2" a="1"/>
  <c r="AH178" i="2" s="1"/>
  <c r="AD178" i="2" a="1"/>
  <c r="AD178" i="2" s="1"/>
  <c r="AB114" i="2" a="1"/>
  <c r="AB114" i="2" s="1"/>
  <c r="AD114" i="2" a="1"/>
  <c r="AD114" i="2" s="1"/>
  <c r="AF114" i="2" a="1"/>
  <c r="AF114" i="2" s="1"/>
  <c r="AC114" i="2" a="1"/>
  <c r="AC114" i="2" s="1"/>
  <c r="AG114" i="2"/>
  <c r="AH114" i="2" a="1"/>
  <c r="AH114" i="2" s="1"/>
  <c r="AE114" i="2" a="1"/>
  <c r="AE114" i="2" s="1"/>
  <c r="AC295" i="2" a="1"/>
  <c r="AC295" i="2" s="1"/>
  <c r="AE295" i="2" a="1"/>
  <c r="AE295" i="2" s="1"/>
  <c r="AG295" i="2"/>
  <c r="AH295" i="2" a="1"/>
  <c r="AH295" i="2" s="1"/>
  <c r="AB295" i="2" a="1"/>
  <c r="AB295" i="2" s="1"/>
  <c r="AD295" i="2" a="1"/>
  <c r="AD295" i="2" s="1"/>
  <c r="AF295" i="2" a="1"/>
  <c r="AF295" i="2" s="1"/>
  <c r="AD368" i="2" a="1"/>
  <c r="AD368" i="2" s="1"/>
  <c r="AG368" i="2"/>
  <c r="AB368" i="2" a="1"/>
  <c r="AB368" i="2" s="1"/>
  <c r="AE368" i="2" a="1"/>
  <c r="AE368" i="2" s="1"/>
  <c r="AH368" i="2" a="1"/>
  <c r="AH368" i="2" s="1"/>
  <c r="AC368" i="2" a="1"/>
  <c r="AC368" i="2" s="1"/>
  <c r="AF368" i="2" a="1"/>
  <c r="AF368" i="2" s="1"/>
  <c r="AD448" i="2" a="1"/>
  <c r="AD448" i="2" s="1"/>
  <c r="AG448" i="2"/>
  <c r="AB448" i="2" a="1"/>
  <c r="AB448" i="2" s="1"/>
  <c r="AE448" i="2" a="1"/>
  <c r="AE448" i="2" s="1"/>
  <c r="AH448" i="2" a="1"/>
  <c r="AH448" i="2" s="1"/>
  <c r="AC448" i="2" a="1"/>
  <c r="AC448" i="2" s="1"/>
  <c r="AF448" i="2" a="1"/>
  <c r="AF448" i="2" s="1"/>
  <c r="AB520" i="2" a="1"/>
  <c r="AB520" i="2" s="1"/>
  <c r="AD520" i="2" a="1"/>
  <c r="AD520" i="2" s="1"/>
  <c r="AF520" i="2" a="1"/>
  <c r="AF520" i="2" s="1"/>
  <c r="AH520" i="2" a="1"/>
  <c r="AH520" i="2" s="1"/>
  <c r="AG520" i="2"/>
  <c r="AC520" i="2" a="1"/>
  <c r="AC520" i="2" s="1"/>
  <c r="AE520" i="2" a="1"/>
  <c r="AE520" i="2" s="1"/>
  <c r="AB600" i="2" a="1"/>
  <c r="AB600" i="2" s="1"/>
  <c r="AD600" i="2" a="1"/>
  <c r="AD600" i="2" s="1"/>
  <c r="AF600" i="2" a="1"/>
  <c r="AF600" i="2" s="1"/>
  <c r="AH600" i="2" a="1"/>
  <c r="AH600" i="2" s="1"/>
  <c r="AG600" i="2"/>
  <c r="AC600" i="2" a="1"/>
  <c r="AC600" i="2" s="1"/>
  <c r="AE600" i="2" a="1"/>
  <c r="AE600" i="2" s="1"/>
  <c r="AC23" i="2" a="1"/>
  <c r="AC23" i="2" s="1"/>
  <c r="AE23" i="2" a="1"/>
  <c r="AE23" i="2" s="1"/>
  <c r="AC15" i="4" s="1"/>
  <c r="AG23" i="2"/>
  <c r="AB23" i="2" a="1"/>
  <c r="AB23" i="2" s="1"/>
  <c r="AD23" i="2" a="1"/>
  <c r="AD23" i="2" s="1"/>
  <c r="AF23" i="2" a="1"/>
  <c r="AF23" i="2" s="1"/>
  <c r="AD15" i="4" s="1"/>
  <c r="AH23" i="2" a="1"/>
  <c r="AH23" i="2" s="1"/>
  <c r="AH723" i="2" a="1"/>
  <c r="AH723" i="2" s="1"/>
  <c r="AB723" i="2" a="1"/>
  <c r="AB723" i="2" s="1"/>
  <c r="AF723" i="2" a="1"/>
  <c r="AF723" i="2" s="1"/>
  <c r="AC723" i="2" a="1"/>
  <c r="AC723" i="2" s="1"/>
  <c r="AD723" i="2" a="1"/>
  <c r="AD723" i="2" s="1"/>
  <c r="AE723" i="2" a="1"/>
  <c r="AE723" i="2" s="1"/>
  <c r="AG723" i="2"/>
  <c r="AC880" i="2" a="1"/>
  <c r="AC880" i="2" s="1"/>
  <c r="AF880" i="2" a="1"/>
  <c r="AF880" i="2" s="1"/>
  <c r="AD880" i="2" a="1"/>
  <c r="AD880" i="2" s="1"/>
  <c r="AG880" i="2"/>
  <c r="AH880" i="2" a="1"/>
  <c r="AH880" i="2" s="1"/>
  <c r="AB880" i="2" a="1"/>
  <c r="AB880" i="2" s="1"/>
  <c r="AE880" i="2" a="1"/>
  <c r="AE880" i="2" s="1"/>
  <c r="AC1016" i="2" a="1"/>
  <c r="AC1016" i="2" s="1"/>
  <c r="AF1016" i="2" a="1"/>
  <c r="AF1016" i="2" s="1"/>
  <c r="AD1016" i="2" a="1"/>
  <c r="AD1016" i="2" s="1"/>
  <c r="AG1016" i="2"/>
  <c r="AE1016" i="2" a="1"/>
  <c r="AE1016" i="2" s="1"/>
  <c r="AH1016" i="2" a="1"/>
  <c r="AH1016" i="2" s="1"/>
  <c r="AB1016" i="2" a="1"/>
  <c r="AB1016" i="2" s="1"/>
  <c r="AC1160" i="2" a="1"/>
  <c r="AC1160" i="2" s="1"/>
  <c r="AF1160" i="2" a="1"/>
  <c r="AF1160" i="2" s="1"/>
  <c r="AD1160" i="2" a="1"/>
  <c r="AD1160" i="2" s="1"/>
  <c r="AG1160" i="2"/>
  <c r="AB1160" i="2" a="1"/>
  <c r="AB1160" i="2" s="1"/>
  <c r="AE1160" i="2" a="1"/>
  <c r="AE1160" i="2" s="1"/>
  <c r="AH1160" i="2" a="1"/>
  <c r="AH1160" i="2" s="1"/>
  <c r="AB1307" i="2" a="1"/>
  <c r="AB1307" i="2" s="1"/>
  <c r="AD1307" i="2" a="1"/>
  <c r="AD1307" i="2" s="1"/>
  <c r="AF1307" i="2" a="1"/>
  <c r="AF1307" i="2" s="1"/>
  <c r="AC1307" i="2" a="1"/>
  <c r="AC1307" i="2" s="1"/>
  <c r="AE1307" i="2" a="1"/>
  <c r="AE1307" i="2" s="1"/>
  <c r="AG1307" i="2"/>
  <c r="AH1307" i="2" a="1"/>
  <c r="AH1307" i="2" s="1"/>
  <c r="AC166" i="2" a="1"/>
  <c r="AC166" i="2" s="1"/>
  <c r="AE166" i="2" a="1"/>
  <c r="AE166" i="2" s="1"/>
  <c r="AG166" i="2"/>
  <c r="AD166" i="2" a="1"/>
  <c r="AD166" i="2" s="1"/>
  <c r="AB166" i="2" a="1"/>
  <c r="AB166" i="2" s="1"/>
  <c r="AF166" i="2" a="1"/>
  <c r="AF166" i="2" s="1"/>
  <c r="AH166" i="2" a="1"/>
  <c r="AH166" i="2" s="1"/>
  <c r="AB12" i="2" a="1"/>
  <c r="AB12" i="2" s="1"/>
  <c r="AD12" i="2" a="1"/>
  <c r="AD12" i="2" s="1"/>
  <c r="AF12" i="2" a="1"/>
  <c r="AF12" i="2" s="1"/>
  <c r="AC12" i="2" a="1"/>
  <c r="AC12" i="2" s="1"/>
  <c r="AE12" i="2" a="1"/>
  <c r="AE12" i="2" s="1"/>
  <c r="AG12" i="2"/>
  <c r="AH12" i="2" a="1"/>
  <c r="AH12" i="2" s="1"/>
  <c r="AC428" i="2" a="1"/>
  <c r="AC428" i="2" s="1"/>
  <c r="AF428" i="2" a="1"/>
  <c r="AF428" i="2" s="1"/>
  <c r="AD428" i="2" a="1"/>
  <c r="AD428" i="2" s="1"/>
  <c r="AG428" i="2"/>
  <c r="AE428" i="2" a="1"/>
  <c r="AE428" i="2" s="1"/>
  <c r="AB428" i="2" a="1"/>
  <c r="AB428" i="2" s="1"/>
  <c r="AH428" i="2" a="1"/>
  <c r="AH428" i="2" s="1"/>
  <c r="AB596" i="2" a="1"/>
  <c r="AB596" i="2" s="1"/>
  <c r="AD596" i="2" a="1"/>
  <c r="AD596" i="2" s="1"/>
  <c r="AF596" i="2" a="1"/>
  <c r="AF596" i="2" s="1"/>
  <c r="AH596" i="2" a="1"/>
  <c r="AH596" i="2" s="1"/>
  <c r="AC596" i="2" a="1"/>
  <c r="AC596" i="2" s="1"/>
  <c r="AE596" i="2" a="1"/>
  <c r="AE596" i="2" s="1"/>
  <c r="AG596" i="2"/>
  <c r="AD440" i="2" a="1"/>
  <c r="AD440" i="2" s="1"/>
  <c r="AG440" i="2"/>
  <c r="AB440" i="2" a="1"/>
  <c r="AB440" i="2" s="1"/>
  <c r="AE440" i="2" a="1"/>
  <c r="AE440" i="2" s="1"/>
  <c r="AH440" i="2" a="1"/>
  <c r="AH440" i="2" s="1"/>
  <c r="AC440" i="2" a="1"/>
  <c r="AC440" i="2" s="1"/>
  <c r="AF440" i="2" a="1"/>
  <c r="AF440" i="2" s="1"/>
  <c r="AH675" i="2" a="1"/>
  <c r="AH675" i="2" s="1"/>
  <c r="AB675" i="2" a="1"/>
  <c r="AB675" i="2" s="1"/>
  <c r="AF675" i="2" a="1"/>
  <c r="AF675" i="2" s="1"/>
  <c r="AC675" i="2" a="1"/>
  <c r="AC675" i="2" s="1"/>
  <c r="AG675" i="2"/>
  <c r="AD675" i="2" a="1"/>
  <c r="AD675" i="2" s="1"/>
  <c r="AE675" i="2" a="1"/>
  <c r="AE675" i="2" s="1"/>
  <c r="AC904" i="2" a="1"/>
  <c r="AC904" i="2" s="1"/>
  <c r="AF904" i="2" a="1"/>
  <c r="AF904" i="2" s="1"/>
  <c r="AD904" i="2" a="1"/>
  <c r="AD904" i="2" s="1"/>
  <c r="AG904" i="2"/>
  <c r="AB904" i="2" a="1"/>
  <c r="AB904" i="2" s="1"/>
  <c r="AE904" i="2" a="1"/>
  <c r="AE904" i="2" s="1"/>
  <c r="AH904" i="2" a="1"/>
  <c r="AH904" i="2" s="1"/>
  <c r="AC1136" i="2" a="1"/>
  <c r="AC1136" i="2" s="1"/>
  <c r="AF1136" i="2" a="1"/>
  <c r="AF1136" i="2" s="1"/>
  <c r="AD1136" i="2" a="1"/>
  <c r="AD1136" i="2" s="1"/>
  <c r="AG1136" i="2"/>
  <c r="AH1136" i="2" a="1"/>
  <c r="AH1136" i="2" s="1"/>
  <c r="AB1136" i="2" a="1"/>
  <c r="AB1136" i="2" s="1"/>
  <c r="AE1136" i="2" a="1"/>
  <c r="AE1136" i="2" s="1"/>
  <c r="AC257" i="2" a="1"/>
  <c r="AC257" i="2" s="1"/>
  <c r="AE257" i="2" a="1"/>
  <c r="AE257" i="2" s="1"/>
  <c r="AG257" i="2"/>
  <c r="AH257" i="2" a="1"/>
  <c r="AH257" i="2" s="1"/>
  <c r="AF257" i="2" a="1"/>
  <c r="AF257" i="2" s="1"/>
  <c r="AB257" i="2" a="1"/>
  <c r="AB257" i="2" s="1"/>
  <c r="AD257" i="2" a="1"/>
  <c r="AD257" i="2" s="1"/>
  <c r="AC444" i="2" a="1"/>
  <c r="AC444" i="2" s="1"/>
  <c r="AF444" i="2" a="1"/>
  <c r="AF444" i="2" s="1"/>
  <c r="AD444" i="2" a="1"/>
  <c r="AD444" i="2" s="1"/>
  <c r="AG444" i="2"/>
  <c r="AE444" i="2" a="1"/>
  <c r="AE444" i="2" s="1"/>
  <c r="AB444" i="2" a="1"/>
  <c r="AB444" i="2" s="1"/>
  <c r="AH444" i="2" a="1"/>
  <c r="AH444" i="2" s="1"/>
  <c r="AH643" i="2" a="1"/>
  <c r="AH643" i="2" s="1"/>
  <c r="AB643" i="2" a="1"/>
  <c r="AB643" i="2" s="1"/>
  <c r="AF643" i="2" a="1"/>
  <c r="AF643" i="2" s="1"/>
  <c r="AC643" i="2" a="1"/>
  <c r="AC643" i="2" s="1"/>
  <c r="AG643" i="2"/>
  <c r="AD643" i="2" a="1"/>
  <c r="AD643" i="2" s="1"/>
  <c r="AE643" i="2" a="1"/>
  <c r="AE643" i="2" s="1"/>
  <c r="AC864" i="2" a="1"/>
  <c r="AC864" i="2" s="1"/>
  <c r="AF864" i="2" a="1"/>
  <c r="AF864" i="2" s="1"/>
  <c r="AD864" i="2" a="1"/>
  <c r="AD864" i="2" s="1"/>
  <c r="AG864" i="2"/>
  <c r="AB864" i="2" a="1"/>
  <c r="AB864" i="2" s="1"/>
  <c r="AE864" i="2" a="1"/>
  <c r="AE864" i="2" s="1"/>
  <c r="AH864" i="2" a="1"/>
  <c r="AH864" i="2" s="1"/>
  <c r="AC1104" i="2" a="1"/>
  <c r="AC1104" i="2" s="1"/>
  <c r="AF1104" i="2" a="1"/>
  <c r="AF1104" i="2" s="1"/>
  <c r="AD1104" i="2" a="1"/>
  <c r="AD1104" i="2" s="1"/>
  <c r="AG1104" i="2"/>
  <c r="AH1104" i="2" a="1"/>
  <c r="AH1104" i="2" s="1"/>
  <c r="AB1104" i="2" a="1"/>
  <c r="AB1104" i="2" s="1"/>
  <c r="AE1104" i="2" a="1"/>
  <c r="AE1104" i="2" s="1"/>
  <c r="AB1323" i="2" a="1"/>
  <c r="AB1323" i="2" s="1"/>
  <c r="AD1323" i="2" a="1"/>
  <c r="AD1323" i="2" s="1"/>
  <c r="AF1323" i="2" a="1"/>
  <c r="AF1323" i="2" s="1"/>
  <c r="AC1323" i="2" a="1"/>
  <c r="AC1323" i="2" s="1"/>
  <c r="AE1323" i="2" a="1"/>
  <c r="AE1323" i="2" s="1"/>
  <c r="AG1323" i="2"/>
  <c r="AH1323" i="2" a="1"/>
  <c r="AH1323" i="2" s="1"/>
  <c r="AB76" i="2" a="1"/>
  <c r="AB76" i="2" s="1"/>
  <c r="AD76" i="2" a="1"/>
  <c r="AD76" i="2" s="1"/>
  <c r="AF76" i="2" a="1"/>
  <c r="AF76" i="2" s="1"/>
  <c r="AE76" i="2" a="1"/>
  <c r="AE76" i="2" s="1"/>
  <c r="AG76" i="2"/>
  <c r="AH76" i="2" a="1"/>
  <c r="AH76" i="2" s="1"/>
  <c r="AC76" i="2" a="1"/>
  <c r="AC76" i="2" s="1"/>
  <c r="AC388" i="2" a="1"/>
  <c r="AC388" i="2" s="1"/>
  <c r="AF388" i="2" a="1"/>
  <c r="AF388" i="2" s="1"/>
  <c r="AD388" i="2" a="1"/>
  <c r="AD388" i="2" s="1"/>
  <c r="AG388" i="2"/>
  <c r="AB388" i="2" a="1"/>
  <c r="AB388" i="2" s="1"/>
  <c r="AH388" i="2" a="1"/>
  <c r="AH388" i="2" s="1"/>
  <c r="AE388" i="2" a="1"/>
  <c r="AE388" i="2" s="1"/>
  <c r="AB588" i="2" a="1"/>
  <c r="AB588" i="2" s="1"/>
  <c r="AD588" i="2" a="1"/>
  <c r="AD588" i="2" s="1"/>
  <c r="AF588" i="2" a="1"/>
  <c r="AF588" i="2" s="1"/>
  <c r="AH588" i="2" a="1"/>
  <c r="AH588" i="2" s="1"/>
  <c r="AE588" i="2" a="1"/>
  <c r="AE588" i="2" s="1"/>
  <c r="AG588" i="2"/>
  <c r="AC588" i="2" a="1"/>
  <c r="AC588" i="2" s="1"/>
  <c r="AH649" i="2" a="1"/>
  <c r="AH649" i="2" s="1"/>
  <c r="AD649" i="2" a="1"/>
  <c r="AD649" i="2" s="1"/>
  <c r="AE649" i="2" a="1"/>
  <c r="AE649" i="2" s="1"/>
  <c r="AB649" i="2" a="1"/>
  <c r="AB649" i="2" s="1"/>
  <c r="AF649" i="2" a="1"/>
  <c r="AF649" i="2" s="1"/>
  <c r="AG649" i="2"/>
  <c r="AC649" i="2" a="1"/>
  <c r="AC649" i="2" s="1"/>
  <c r="AH681" i="2" a="1"/>
  <c r="AH681" i="2" s="1"/>
  <c r="AD681" i="2" a="1"/>
  <c r="AD681" i="2" s="1"/>
  <c r="AE681" i="2" a="1"/>
  <c r="AE681" i="2" s="1"/>
  <c r="AB681" i="2" a="1"/>
  <c r="AB681" i="2" s="1"/>
  <c r="AF681" i="2" a="1"/>
  <c r="AF681" i="2" s="1"/>
  <c r="AG681" i="2"/>
  <c r="AC681" i="2" a="1"/>
  <c r="AC681" i="2" s="1"/>
  <c r="AH721" i="2" a="1"/>
  <c r="AH721" i="2" s="1"/>
  <c r="AD721" i="2" a="1"/>
  <c r="AD721" i="2" s="1"/>
  <c r="AE721" i="2" a="1"/>
  <c r="AE721" i="2" s="1"/>
  <c r="AF721" i="2" a="1"/>
  <c r="AF721" i="2" s="1"/>
  <c r="AB721" i="2" a="1"/>
  <c r="AB721" i="2" s="1"/>
  <c r="AG721" i="2"/>
  <c r="AC721" i="2" a="1"/>
  <c r="AC721" i="2" s="1"/>
  <c r="AH750" i="2" a="1"/>
  <c r="AH750" i="2" s="1"/>
  <c r="AD750" i="2" a="1"/>
  <c r="AD750" i="2" s="1"/>
  <c r="AE750" i="2" a="1"/>
  <c r="AE750" i="2" s="1"/>
  <c r="AF750" i="2" a="1"/>
  <c r="AF750" i="2" s="1"/>
  <c r="AB750" i="2" a="1"/>
  <c r="AB750" i="2" s="1"/>
  <c r="AG750" i="2"/>
  <c r="AC750" i="2" a="1"/>
  <c r="AC750" i="2" s="1"/>
  <c r="AH782" i="2" a="1"/>
  <c r="AH782" i="2" s="1"/>
  <c r="AD782" i="2" a="1"/>
  <c r="AD782" i="2" s="1"/>
  <c r="AE782" i="2" a="1"/>
  <c r="AE782" i="2" s="1"/>
  <c r="AF782" i="2" a="1"/>
  <c r="AF782" i="2" s="1"/>
  <c r="AB782" i="2" a="1"/>
  <c r="AB782" i="2" s="1"/>
  <c r="AG782" i="2"/>
  <c r="AC782" i="2" a="1"/>
  <c r="AC782" i="2" s="1"/>
  <c r="AH814" i="2" a="1"/>
  <c r="AH814" i="2" s="1"/>
  <c r="AD814" i="2" a="1"/>
  <c r="AD814" i="2" s="1"/>
  <c r="AE814" i="2" a="1"/>
  <c r="AE814" i="2" s="1"/>
  <c r="AF814" i="2" a="1"/>
  <c r="AF814" i="2" s="1"/>
  <c r="AB814" i="2" a="1"/>
  <c r="AB814" i="2" s="1"/>
  <c r="AG814" i="2"/>
  <c r="AC814" i="2" a="1"/>
  <c r="AC814" i="2" s="1"/>
  <c r="AB846" i="2" a="1"/>
  <c r="AB846" i="2" s="1"/>
  <c r="AE846" i="2" a="1"/>
  <c r="AE846" i="2" s="1"/>
  <c r="AH846" i="2" a="1"/>
  <c r="AH846" i="2" s="1"/>
  <c r="AC846" i="2" a="1"/>
  <c r="AC846" i="2" s="1"/>
  <c r="AF846" i="2" a="1"/>
  <c r="AF846" i="2" s="1"/>
  <c r="AD846" i="2" a="1"/>
  <c r="AD846" i="2" s="1"/>
  <c r="AG846" i="2"/>
  <c r="AB878" i="2" a="1"/>
  <c r="AB878" i="2" s="1"/>
  <c r="AE878" i="2" a="1"/>
  <c r="AE878" i="2" s="1"/>
  <c r="AH878" i="2" a="1"/>
  <c r="AH878" i="2" s="1"/>
  <c r="AC878" i="2" a="1"/>
  <c r="AC878" i="2" s="1"/>
  <c r="AF878" i="2" a="1"/>
  <c r="AF878" i="2" s="1"/>
  <c r="AD878" i="2" a="1"/>
  <c r="AD878" i="2" s="1"/>
  <c r="AG878" i="2"/>
  <c r="AB910" i="2" a="1"/>
  <c r="AB910" i="2" s="1"/>
  <c r="AE910" i="2" a="1"/>
  <c r="AE910" i="2" s="1"/>
  <c r="AH910" i="2" a="1"/>
  <c r="AH910" i="2" s="1"/>
  <c r="AC910" i="2" a="1"/>
  <c r="AC910" i="2" s="1"/>
  <c r="AF910" i="2" a="1"/>
  <c r="AF910" i="2" s="1"/>
  <c r="AD910" i="2" a="1"/>
  <c r="AD910" i="2" s="1"/>
  <c r="AG910" i="2"/>
  <c r="AB942" i="2" a="1"/>
  <c r="AB942" i="2" s="1"/>
  <c r="AE942" i="2" a="1"/>
  <c r="AE942" i="2" s="1"/>
  <c r="AH942" i="2" a="1"/>
  <c r="AH942" i="2" s="1"/>
  <c r="AC942" i="2" a="1"/>
  <c r="AC942" i="2" s="1"/>
  <c r="AF942" i="2" a="1"/>
  <c r="AF942" i="2" s="1"/>
  <c r="AD942" i="2" a="1"/>
  <c r="AD942" i="2" s="1"/>
  <c r="AG942" i="2"/>
  <c r="AB974" i="2" a="1"/>
  <c r="AB974" i="2" s="1"/>
  <c r="AE974" i="2" a="1"/>
  <c r="AE974" i="2" s="1"/>
  <c r="AH974" i="2" a="1"/>
  <c r="AH974" i="2" s="1"/>
  <c r="AC974" i="2" a="1"/>
  <c r="AC974" i="2" s="1"/>
  <c r="AF974" i="2" a="1"/>
  <c r="AF974" i="2" s="1"/>
  <c r="AD974" i="2" a="1"/>
  <c r="AD974" i="2" s="1"/>
  <c r="AG974" i="2"/>
  <c r="AB1006" i="2" a="1"/>
  <c r="AB1006" i="2" s="1"/>
  <c r="AE1006" i="2" a="1"/>
  <c r="AE1006" i="2" s="1"/>
  <c r="AH1006" i="2" a="1"/>
  <c r="AH1006" i="2" s="1"/>
  <c r="AC1006" i="2" a="1"/>
  <c r="AC1006" i="2" s="1"/>
  <c r="AF1006" i="2" a="1"/>
  <c r="AF1006" i="2" s="1"/>
  <c r="AD1006" i="2" a="1"/>
  <c r="AD1006" i="2" s="1"/>
  <c r="AG1006" i="2"/>
  <c r="AB1038" i="2" a="1"/>
  <c r="AB1038" i="2" s="1"/>
  <c r="AE1038" i="2" a="1"/>
  <c r="AE1038" i="2" s="1"/>
  <c r="AH1038" i="2" a="1"/>
  <c r="AH1038" i="2" s="1"/>
  <c r="AC1038" i="2" a="1"/>
  <c r="AC1038" i="2" s="1"/>
  <c r="AF1038" i="2" a="1"/>
  <c r="AF1038" i="2" s="1"/>
  <c r="AD1038" i="2" a="1"/>
  <c r="AD1038" i="2" s="1"/>
  <c r="AG1038" i="2"/>
  <c r="AB1070" i="2" a="1"/>
  <c r="AB1070" i="2" s="1"/>
  <c r="AE1070" i="2" a="1"/>
  <c r="AE1070" i="2" s="1"/>
  <c r="AH1070" i="2" a="1"/>
  <c r="AH1070" i="2" s="1"/>
  <c r="AC1070" i="2" a="1"/>
  <c r="AC1070" i="2" s="1"/>
  <c r="AF1070" i="2" a="1"/>
  <c r="AF1070" i="2" s="1"/>
  <c r="AD1070" i="2" a="1"/>
  <c r="AD1070" i="2" s="1"/>
  <c r="AG1070" i="2"/>
  <c r="AB1102" i="2" a="1"/>
  <c r="AB1102" i="2" s="1"/>
  <c r="AE1102" i="2" a="1"/>
  <c r="AE1102" i="2" s="1"/>
  <c r="AH1102" i="2" a="1"/>
  <c r="AH1102" i="2" s="1"/>
  <c r="AC1102" i="2" a="1"/>
  <c r="AC1102" i="2" s="1"/>
  <c r="AF1102" i="2" a="1"/>
  <c r="AF1102" i="2" s="1"/>
  <c r="AD1102" i="2" a="1"/>
  <c r="AD1102" i="2" s="1"/>
  <c r="AG1102" i="2"/>
  <c r="AB1134" i="2" a="1"/>
  <c r="AB1134" i="2" s="1"/>
  <c r="AE1134" i="2" a="1"/>
  <c r="AE1134" i="2" s="1"/>
  <c r="AH1134" i="2" a="1"/>
  <c r="AH1134" i="2" s="1"/>
  <c r="AC1134" i="2" a="1"/>
  <c r="AC1134" i="2" s="1"/>
  <c r="AF1134" i="2" a="1"/>
  <c r="AF1134" i="2" s="1"/>
  <c r="AD1134" i="2" a="1"/>
  <c r="AD1134" i="2" s="1"/>
  <c r="AG1134" i="2"/>
  <c r="AB1166" i="2" a="1"/>
  <c r="AB1166" i="2" s="1"/>
  <c r="AE1166" i="2" a="1"/>
  <c r="AE1166" i="2" s="1"/>
  <c r="AH1166" i="2" a="1"/>
  <c r="AH1166" i="2" s="1"/>
  <c r="AC1166" i="2" a="1"/>
  <c r="AC1166" i="2" s="1"/>
  <c r="AF1166" i="2" a="1"/>
  <c r="AF1166" i="2" s="1"/>
  <c r="AD1166" i="2" a="1"/>
  <c r="AD1166" i="2" s="1"/>
  <c r="AG1166" i="2"/>
  <c r="AB1193" i="2" a="1"/>
  <c r="AB1193" i="2" s="1"/>
  <c r="AE1193" i="2" a="1"/>
  <c r="AE1193" i="2" s="1"/>
  <c r="AH1193" i="2" a="1"/>
  <c r="AH1193" i="2" s="1"/>
  <c r="AC1193" i="2" a="1"/>
  <c r="AC1193" i="2" s="1"/>
  <c r="AF1193" i="2" a="1"/>
  <c r="AF1193" i="2" s="1"/>
  <c r="AD1193" i="2" a="1"/>
  <c r="AD1193" i="2" s="1"/>
  <c r="AG1193" i="2"/>
  <c r="AB1225" i="2" a="1"/>
  <c r="AB1225" i="2" s="1"/>
  <c r="AE1225" i="2" a="1"/>
  <c r="AE1225" i="2" s="1"/>
  <c r="AH1225" i="2" a="1"/>
  <c r="AH1225" i="2" s="1"/>
  <c r="AC1225" i="2" a="1"/>
  <c r="AC1225" i="2" s="1"/>
  <c r="AF1225" i="2" a="1"/>
  <c r="AF1225" i="2" s="1"/>
  <c r="AD1225" i="2" a="1"/>
  <c r="AD1225" i="2" s="1"/>
  <c r="AG1225" i="2"/>
  <c r="AB1257" i="2" a="1"/>
  <c r="AB1257" i="2" s="1"/>
  <c r="AE1257" i="2" a="1"/>
  <c r="AE1257" i="2" s="1"/>
  <c r="AH1257" i="2" a="1"/>
  <c r="AH1257" i="2" s="1"/>
  <c r="AC1257" i="2" a="1"/>
  <c r="AC1257" i="2" s="1"/>
  <c r="AF1257" i="2" a="1"/>
  <c r="AF1257" i="2" s="1"/>
  <c r="AD1257" i="2" a="1"/>
  <c r="AD1257" i="2" s="1"/>
  <c r="AG1257" i="2"/>
  <c r="AB1289" i="2" a="1"/>
  <c r="AB1289" i="2" s="1"/>
  <c r="AD1289" i="2" a="1"/>
  <c r="AD1289" i="2" s="1"/>
  <c r="AF1289" i="2" a="1"/>
  <c r="AF1289" i="2" s="1"/>
  <c r="AC1289" i="2" a="1"/>
  <c r="AC1289" i="2" s="1"/>
  <c r="AE1289" i="2" a="1"/>
  <c r="AE1289" i="2" s="1"/>
  <c r="AG1289" i="2"/>
  <c r="AH1289" i="2" a="1"/>
  <c r="AH1289" i="2" s="1"/>
  <c r="AB1321" i="2" a="1"/>
  <c r="AB1321" i="2" s="1"/>
  <c r="AD1321" i="2" a="1"/>
  <c r="AD1321" i="2" s="1"/>
  <c r="AF1321" i="2" a="1"/>
  <c r="AF1321" i="2" s="1"/>
  <c r="AC1321" i="2" a="1"/>
  <c r="AC1321" i="2" s="1"/>
  <c r="AE1321" i="2" a="1"/>
  <c r="AE1321" i="2" s="1"/>
  <c r="AG1321" i="2"/>
  <c r="AH1321" i="2" a="1"/>
  <c r="AH1321" i="2" s="1"/>
  <c r="AB1353" i="2" a="1"/>
  <c r="AB1353" i="2" s="1"/>
  <c r="AD1353" i="2" a="1"/>
  <c r="AD1353" i="2" s="1"/>
  <c r="AF1353" i="2" a="1"/>
  <c r="AF1353" i="2" s="1"/>
  <c r="AC1353" i="2" a="1"/>
  <c r="AC1353" i="2" s="1"/>
  <c r="AE1353" i="2" a="1"/>
  <c r="AE1353" i="2" s="1"/>
  <c r="AG1353" i="2"/>
  <c r="AH1353" i="2" a="1"/>
  <c r="AH1353" i="2" s="1"/>
  <c r="AC232" i="2" a="1"/>
  <c r="AC232" i="2" s="1"/>
  <c r="AE232" i="2" a="1"/>
  <c r="AE232" i="2" s="1"/>
  <c r="AG232" i="2"/>
  <c r="AH232" i="2" a="1"/>
  <c r="AH232" i="2" s="1"/>
  <c r="AB232" i="2" a="1"/>
  <c r="AB232" i="2" s="1"/>
  <c r="AD232" i="2" a="1"/>
  <c r="AD232" i="2" s="1"/>
  <c r="AF232" i="2" a="1"/>
  <c r="AF232" i="2" s="1"/>
  <c r="AF200" i="2" a="1"/>
  <c r="AF200" i="2" s="1"/>
  <c r="AD200" i="2" a="1"/>
  <c r="AD200" i="2" s="1"/>
  <c r="AG200" i="2"/>
  <c r="AB200" i="2" a="1"/>
  <c r="AB200" i="2" s="1"/>
  <c r="AE200" i="2" a="1"/>
  <c r="AE200" i="2" s="1"/>
  <c r="AH200" i="2" a="1"/>
  <c r="AH200" i="2" s="1"/>
  <c r="AC200" i="2" a="1"/>
  <c r="AC200" i="2" s="1"/>
  <c r="AC168" i="2" a="1"/>
  <c r="AC168" i="2" s="1"/>
  <c r="AE168" i="2" a="1"/>
  <c r="AE168" i="2" s="1"/>
  <c r="AG168" i="2"/>
  <c r="AB168" i="2" a="1"/>
  <c r="AB168" i="2" s="1"/>
  <c r="AF168" i="2" a="1"/>
  <c r="AF168" i="2" s="1"/>
  <c r="AH168" i="2" a="1"/>
  <c r="AH168" i="2" s="1"/>
  <c r="AD168" i="2" a="1"/>
  <c r="AD168" i="2" s="1"/>
  <c r="AB136" i="2" a="1"/>
  <c r="AB136" i="2" s="1"/>
  <c r="AD136" i="2" a="1"/>
  <c r="AD136" i="2" s="1"/>
  <c r="AF136" i="2" a="1"/>
  <c r="AF136" i="2" s="1"/>
  <c r="AC136" i="2" a="1"/>
  <c r="AC136" i="2" s="1"/>
  <c r="AG136" i="2"/>
  <c r="AH136" i="2" a="1"/>
  <c r="AH136" i="2" s="1"/>
  <c r="AE136" i="2" a="1"/>
  <c r="AE136" i="2" s="1"/>
  <c r="AB104" i="2" a="1"/>
  <c r="AB104" i="2" s="1"/>
  <c r="AD104" i="2" a="1"/>
  <c r="AD104" i="2" s="1"/>
  <c r="AF104" i="2" a="1"/>
  <c r="AF104" i="2" s="1"/>
  <c r="AC104" i="2" a="1"/>
  <c r="AC104" i="2" s="1"/>
  <c r="AG104" i="2"/>
  <c r="AH104" i="2" a="1"/>
  <c r="AH104" i="2" s="1"/>
  <c r="AE104" i="2" a="1"/>
  <c r="AE104" i="2" s="1"/>
  <c r="AB70" i="2" a="1"/>
  <c r="AB70" i="2" s="1"/>
  <c r="AD70" i="2" a="1"/>
  <c r="AD70" i="2" s="1"/>
  <c r="AF70" i="2" a="1"/>
  <c r="AF70" i="2" s="1"/>
  <c r="AC70" i="2" a="1"/>
  <c r="AC70" i="2" s="1"/>
  <c r="AG70" i="2"/>
  <c r="AH70" i="2" a="1"/>
  <c r="AH70" i="2" s="1"/>
  <c r="AE70" i="2" a="1"/>
  <c r="AE70" i="2" s="1"/>
  <c r="AC261" i="2" a="1"/>
  <c r="AC261" i="2" s="1"/>
  <c r="AE261" i="2" a="1"/>
  <c r="AE261" i="2" s="1"/>
  <c r="AG261" i="2"/>
  <c r="AH261" i="2" a="1"/>
  <c r="AH261" i="2" s="1"/>
  <c r="AF261" i="2" a="1"/>
  <c r="AF261" i="2" s="1"/>
  <c r="AB261" i="2" a="1"/>
  <c r="AB261" i="2" s="1"/>
  <c r="AD261" i="2" a="1"/>
  <c r="AD261" i="2" s="1"/>
  <c r="AC293" i="2" a="1"/>
  <c r="AC293" i="2" s="1"/>
  <c r="AE293" i="2" a="1"/>
  <c r="AE293" i="2" s="1"/>
  <c r="AG293" i="2"/>
  <c r="AH293" i="2" a="1"/>
  <c r="AH293" i="2" s="1"/>
  <c r="AF293" i="2" a="1"/>
  <c r="AF293" i="2" s="1"/>
  <c r="AB293" i="2" a="1"/>
  <c r="AB293" i="2" s="1"/>
  <c r="AD293" i="2" a="1"/>
  <c r="AD293" i="2" s="1"/>
  <c r="AC326" i="2" a="1"/>
  <c r="AC326" i="2" s="1"/>
  <c r="AE326" i="2" a="1"/>
  <c r="AE326" i="2" s="1"/>
  <c r="AG326" i="2"/>
  <c r="AH326" i="2" a="1"/>
  <c r="AH326" i="2" s="1"/>
  <c r="AF326" i="2" a="1"/>
  <c r="AF326" i="2" s="1"/>
  <c r="AB326" i="2" a="1"/>
  <c r="AB326" i="2" s="1"/>
  <c r="AD326" i="2" a="1"/>
  <c r="AD326" i="2" s="1"/>
  <c r="AF358" i="2" a="1"/>
  <c r="AF358" i="2" s="1"/>
  <c r="AD358" i="2" a="1"/>
  <c r="AD358" i="2" s="1"/>
  <c r="AG358" i="2"/>
  <c r="AB358" i="2" a="1"/>
  <c r="AB358" i="2" s="1"/>
  <c r="AE358" i="2" a="1"/>
  <c r="AE358" i="2" s="1"/>
  <c r="AH358" i="2" a="1"/>
  <c r="AH358" i="2" s="1"/>
  <c r="AC358" i="2" a="1"/>
  <c r="AC358" i="2" s="1"/>
  <c r="AF390" i="2" a="1"/>
  <c r="AF390" i="2" s="1"/>
  <c r="AD390" i="2" a="1"/>
  <c r="AD390" i="2" s="1"/>
  <c r="AG390" i="2"/>
  <c r="AB390" i="2" a="1"/>
  <c r="AB390" i="2" s="1"/>
  <c r="AE390" i="2" a="1"/>
  <c r="AE390" i="2" s="1"/>
  <c r="AH390" i="2" a="1"/>
  <c r="AH390" i="2" s="1"/>
  <c r="AC390" i="2" a="1"/>
  <c r="AC390" i="2" s="1"/>
  <c r="AF422" i="2" a="1"/>
  <c r="AF422" i="2" s="1"/>
  <c r="AD422" i="2" a="1"/>
  <c r="AD422" i="2" s="1"/>
  <c r="AG422" i="2"/>
  <c r="AB422" i="2" a="1"/>
  <c r="AB422" i="2" s="1"/>
  <c r="AE422" i="2" a="1"/>
  <c r="AE422" i="2" s="1"/>
  <c r="AH422" i="2" a="1"/>
  <c r="AH422" i="2" s="1"/>
  <c r="AC422" i="2" a="1"/>
  <c r="AC422" i="2" s="1"/>
  <c r="AB454" i="2" a="1"/>
  <c r="AB454" i="2" s="1"/>
  <c r="AD454" i="2" a="1"/>
  <c r="AD454" i="2" s="1"/>
  <c r="AF454" i="2" a="1"/>
  <c r="AF454" i="2" s="1"/>
  <c r="AC454" i="2" a="1"/>
  <c r="AC454" i="2" s="1"/>
  <c r="AG454" i="2"/>
  <c r="AE454" i="2" a="1"/>
  <c r="AE454" i="2" s="1"/>
  <c r="AH454" i="2" a="1"/>
  <c r="AH454" i="2" s="1"/>
  <c r="AB486" i="2" a="1"/>
  <c r="AB486" i="2" s="1"/>
  <c r="AD486" i="2" a="1"/>
  <c r="AD486" i="2" s="1"/>
  <c r="AF486" i="2" a="1"/>
  <c r="AF486" i="2" s="1"/>
  <c r="AC486" i="2" a="1"/>
  <c r="AC486" i="2" s="1"/>
  <c r="AG486" i="2"/>
  <c r="AE486" i="2" a="1"/>
  <c r="AE486" i="2" s="1"/>
  <c r="AH486" i="2" a="1"/>
  <c r="AH486" i="2" s="1"/>
  <c r="AB518" i="2" a="1"/>
  <c r="AB518" i="2" s="1"/>
  <c r="AD518" i="2" a="1"/>
  <c r="AD518" i="2" s="1"/>
  <c r="AF518" i="2" a="1"/>
  <c r="AF518" i="2" s="1"/>
  <c r="AC518" i="2" a="1"/>
  <c r="AC518" i="2" s="1"/>
  <c r="AG518" i="2"/>
  <c r="AE518" i="2" a="1"/>
  <c r="AE518" i="2" s="1"/>
  <c r="AH518" i="2" a="1"/>
  <c r="AH518" i="2" s="1"/>
  <c r="AB550" i="2" a="1"/>
  <c r="AB550" i="2" s="1"/>
  <c r="AD550" i="2" a="1"/>
  <c r="AD550" i="2" s="1"/>
  <c r="AF550" i="2" a="1"/>
  <c r="AF550" i="2" s="1"/>
  <c r="AC550" i="2" a="1"/>
  <c r="AC550" i="2" s="1"/>
  <c r="AG550" i="2"/>
  <c r="AE550" i="2" a="1"/>
  <c r="AE550" i="2" s="1"/>
  <c r="AH550" i="2" a="1"/>
  <c r="AH550" i="2" s="1"/>
  <c r="AB582" i="2" a="1"/>
  <c r="AB582" i="2" s="1"/>
  <c r="AD582" i="2" a="1"/>
  <c r="AD582" i="2" s="1"/>
  <c r="AF582" i="2" a="1"/>
  <c r="AF582" i="2" s="1"/>
  <c r="AC582" i="2" a="1"/>
  <c r="AC582" i="2" s="1"/>
  <c r="AG582" i="2"/>
  <c r="AE582" i="2" a="1"/>
  <c r="AE582" i="2" s="1"/>
  <c r="AH582" i="2" a="1"/>
  <c r="AH582" i="2" s="1"/>
  <c r="AB614" i="2" a="1"/>
  <c r="AB614" i="2" s="1"/>
  <c r="AD614" i="2" a="1"/>
  <c r="AD614" i="2" s="1"/>
  <c r="AF614" i="2" a="1"/>
  <c r="AF614" i="2" s="1"/>
  <c r="AC614" i="2" a="1"/>
  <c r="AC614" i="2" s="1"/>
  <c r="AG614" i="2"/>
  <c r="AE614" i="2" a="1"/>
  <c r="AE614" i="2" s="1"/>
  <c r="AH614" i="2" a="1"/>
  <c r="AH614" i="2" s="1"/>
  <c r="AC41" i="2" a="1"/>
  <c r="AC41" i="2" s="1"/>
  <c r="AE41" i="2" a="1"/>
  <c r="AE41" i="2" s="1"/>
  <c r="AG41" i="2"/>
  <c r="AB41" i="2" a="1"/>
  <c r="AB41" i="2" s="1"/>
  <c r="AH41" i="2" a="1"/>
  <c r="AH41" i="2" s="1"/>
  <c r="AD41" i="2" a="1"/>
  <c r="AD41" i="2" s="1"/>
  <c r="AF41" i="2" a="1"/>
  <c r="AF41" i="2" s="1"/>
  <c r="AH647" i="2" a="1"/>
  <c r="AH647" i="2" s="1"/>
  <c r="AB647" i="2" a="1"/>
  <c r="AB647" i="2" s="1"/>
  <c r="AF647" i="2" a="1"/>
  <c r="AF647" i="2" s="1"/>
  <c r="AC647" i="2" a="1"/>
  <c r="AC647" i="2" s="1"/>
  <c r="AG647" i="2"/>
  <c r="AD647" i="2" a="1"/>
  <c r="AD647" i="2" s="1"/>
  <c r="AE647" i="2" a="1"/>
  <c r="AE647" i="2" s="1"/>
  <c r="AH719" i="2" a="1"/>
  <c r="AH719" i="2" s="1"/>
  <c r="AB719" i="2" a="1"/>
  <c r="AB719" i="2" s="1"/>
  <c r="AF719" i="2" a="1"/>
  <c r="AF719" i="2" s="1"/>
  <c r="AC719" i="2" a="1"/>
  <c r="AC719" i="2" s="1"/>
  <c r="AD719" i="2" a="1"/>
  <c r="AD719" i="2" s="1"/>
  <c r="AE719" i="2" a="1"/>
  <c r="AE719" i="2" s="1"/>
  <c r="AG719" i="2"/>
  <c r="AH780" i="2" a="1"/>
  <c r="AH780" i="2" s="1"/>
  <c r="AB780" i="2" a="1"/>
  <c r="AB780" i="2" s="1"/>
  <c r="AF780" i="2" a="1"/>
  <c r="AF780" i="2" s="1"/>
  <c r="AC780" i="2" a="1"/>
  <c r="AC780" i="2" s="1"/>
  <c r="AD780" i="2" a="1"/>
  <c r="AD780" i="2" s="1"/>
  <c r="AE780" i="2" a="1"/>
  <c r="AE780" i="2" s="1"/>
  <c r="AG780" i="2"/>
  <c r="AD844" i="2" a="1"/>
  <c r="AD844" i="2" s="1"/>
  <c r="AG844" i="2"/>
  <c r="AB844" i="2" a="1"/>
  <c r="AB844" i="2" s="1"/>
  <c r="AE844" i="2" a="1"/>
  <c r="AE844" i="2" s="1"/>
  <c r="AH844" i="2" a="1"/>
  <c r="AH844" i="2" s="1"/>
  <c r="AC844" i="2" a="1"/>
  <c r="AC844" i="2" s="1"/>
  <c r="AF844" i="2" a="1"/>
  <c r="AF844" i="2" s="1"/>
  <c r="AD908" i="2" a="1"/>
  <c r="AD908" i="2" s="1"/>
  <c r="AG908" i="2"/>
  <c r="AB908" i="2" a="1"/>
  <c r="AB908" i="2" s="1"/>
  <c r="AE908" i="2" a="1"/>
  <c r="AE908" i="2" s="1"/>
  <c r="AH908" i="2" a="1"/>
  <c r="AH908" i="2" s="1"/>
  <c r="AC908" i="2" a="1"/>
  <c r="AC908" i="2" s="1"/>
  <c r="AF908" i="2" a="1"/>
  <c r="AF908" i="2" s="1"/>
  <c r="AD972" i="2" a="1"/>
  <c r="AD972" i="2" s="1"/>
  <c r="AG972" i="2"/>
  <c r="AB972" i="2" a="1"/>
  <c r="AB972" i="2" s="1"/>
  <c r="AE972" i="2" a="1"/>
  <c r="AE972" i="2" s="1"/>
  <c r="AH972" i="2" a="1"/>
  <c r="AH972" i="2" s="1"/>
  <c r="AC972" i="2" a="1"/>
  <c r="AC972" i="2" s="1"/>
  <c r="AF972" i="2" a="1"/>
  <c r="AF972" i="2" s="1"/>
  <c r="AD1036" i="2" a="1"/>
  <c r="AD1036" i="2" s="1"/>
  <c r="AG1036" i="2"/>
  <c r="AB1036" i="2" a="1"/>
  <c r="AB1036" i="2" s="1"/>
  <c r="AE1036" i="2" a="1"/>
  <c r="AE1036" i="2" s="1"/>
  <c r="AH1036" i="2" a="1"/>
  <c r="AH1036" i="2" s="1"/>
  <c r="AC1036" i="2" a="1"/>
  <c r="AC1036" i="2" s="1"/>
  <c r="AF1036" i="2" a="1"/>
  <c r="AF1036" i="2" s="1"/>
  <c r="AD1100" i="2" a="1"/>
  <c r="AD1100" i="2" s="1"/>
  <c r="AG1100" i="2"/>
  <c r="AB1100" i="2" a="1"/>
  <c r="AB1100" i="2" s="1"/>
  <c r="AE1100" i="2" a="1"/>
  <c r="AE1100" i="2" s="1"/>
  <c r="AH1100" i="2" a="1"/>
  <c r="AH1100" i="2" s="1"/>
  <c r="AC1100" i="2" a="1"/>
  <c r="AC1100" i="2" s="1"/>
  <c r="AF1100" i="2" a="1"/>
  <c r="AF1100" i="2" s="1"/>
  <c r="AD1164" i="2" a="1"/>
  <c r="AD1164" i="2" s="1"/>
  <c r="AG1164" i="2"/>
  <c r="AB1164" i="2" a="1"/>
  <c r="AB1164" i="2" s="1"/>
  <c r="AE1164" i="2" a="1"/>
  <c r="AE1164" i="2" s="1"/>
  <c r="AH1164" i="2" a="1"/>
  <c r="AH1164" i="2" s="1"/>
  <c r="AC1164" i="2" a="1"/>
  <c r="AC1164" i="2" s="1"/>
  <c r="AF1164" i="2" a="1"/>
  <c r="AF1164" i="2" s="1"/>
  <c r="AD1223" i="2" a="1"/>
  <c r="AD1223" i="2" s="1"/>
  <c r="AG1223" i="2"/>
  <c r="AB1223" i="2" a="1"/>
  <c r="AB1223" i="2" s="1"/>
  <c r="AE1223" i="2" a="1"/>
  <c r="AE1223" i="2" s="1"/>
  <c r="AH1223" i="2" a="1"/>
  <c r="AH1223" i="2" s="1"/>
  <c r="AC1223" i="2" a="1"/>
  <c r="AC1223" i="2" s="1"/>
  <c r="AF1223" i="2" a="1"/>
  <c r="AF1223" i="2" s="1"/>
  <c r="AB1287" i="2" a="1"/>
  <c r="AB1287" i="2" s="1"/>
  <c r="AD1287" i="2" a="1"/>
  <c r="AD1287" i="2" s="1"/>
  <c r="AF1287" i="2" a="1"/>
  <c r="AF1287" i="2" s="1"/>
  <c r="AC1287" i="2" a="1"/>
  <c r="AC1287" i="2" s="1"/>
  <c r="AE1287" i="2" a="1"/>
  <c r="AE1287" i="2" s="1"/>
  <c r="AG1287" i="2"/>
  <c r="AH1287" i="2" a="1"/>
  <c r="AH1287" i="2" s="1"/>
  <c r="AB1351" i="2" a="1"/>
  <c r="AB1351" i="2" s="1"/>
  <c r="AD1351" i="2" a="1"/>
  <c r="AD1351" i="2" s="1"/>
  <c r="AF1351" i="2" a="1"/>
  <c r="AF1351" i="2" s="1"/>
  <c r="AC1351" i="2" a="1"/>
  <c r="AC1351" i="2" s="1"/>
  <c r="AE1351" i="2" a="1"/>
  <c r="AE1351" i="2" s="1"/>
  <c r="AG1351" i="2"/>
  <c r="AH1351" i="2" a="1"/>
  <c r="AH1351" i="2" s="1"/>
  <c r="AD202" i="2" a="1"/>
  <c r="AD202" i="2" s="1"/>
  <c r="AG202" i="2"/>
  <c r="AB202" i="2" a="1"/>
  <c r="AB202" i="2" s="1"/>
  <c r="AE202" i="2" a="1"/>
  <c r="AE202" i="2" s="1"/>
  <c r="AH202" i="2" a="1"/>
  <c r="AH202" i="2" s="1"/>
  <c r="AC202" i="2" a="1"/>
  <c r="AC202" i="2" s="1"/>
  <c r="AF202" i="2" a="1"/>
  <c r="AF202" i="2" s="1"/>
  <c r="AB138" i="2" a="1"/>
  <c r="AB138" i="2" s="1"/>
  <c r="AD138" i="2" a="1"/>
  <c r="AD138" i="2" s="1"/>
  <c r="AF138" i="2" a="1"/>
  <c r="AF138" i="2" s="1"/>
  <c r="AC138" i="2" a="1"/>
  <c r="AC138" i="2" s="1"/>
  <c r="AG138" i="2"/>
  <c r="AH138" i="2" a="1"/>
  <c r="AH138" i="2" s="1"/>
  <c r="AE138" i="2" a="1"/>
  <c r="AE138" i="2" s="1"/>
  <c r="AB72" i="2" a="1"/>
  <c r="AB72" i="2" s="1"/>
  <c r="AD72" i="2" a="1"/>
  <c r="AD72" i="2" s="1"/>
  <c r="AF72" i="2" a="1"/>
  <c r="AF72" i="2" s="1"/>
  <c r="AC72" i="2" a="1"/>
  <c r="AC72" i="2" s="1"/>
  <c r="AG72" i="2"/>
  <c r="AH72" i="2" a="1"/>
  <c r="AH72" i="2" s="1"/>
  <c r="AE72" i="2" a="1"/>
  <c r="AE72" i="2" s="1"/>
  <c r="AC263" i="2" a="1"/>
  <c r="AC263" i="2" s="1"/>
  <c r="AE263" i="2" a="1"/>
  <c r="AE263" i="2" s="1"/>
  <c r="AG263" i="2"/>
  <c r="AH263" i="2" a="1"/>
  <c r="AH263" i="2" s="1"/>
  <c r="AB263" i="2" a="1"/>
  <c r="AB263" i="2" s="1"/>
  <c r="AD263" i="2" a="1"/>
  <c r="AD263" i="2" s="1"/>
  <c r="AF263" i="2" a="1"/>
  <c r="AF263" i="2" s="1"/>
  <c r="AH344" i="2" a="1"/>
  <c r="AH344" i="2" s="1"/>
  <c r="AC344" i="2" a="1"/>
  <c r="AC344" i="2" s="1"/>
  <c r="AG344" i="2"/>
  <c r="AD344" i="2" a="1"/>
  <c r="AD344" i="2" s="1"/>
  <c r="AE344" i="2" a="1"/>
  <c r="AE344" i="2" s="1"/>
  <c r="AF344" i="2" a="1"/>
  <c r="AF344" i="2" s="1"/>
  <c r="AB344" i="2" a="1"/>
  <c r="AB344" i="2" s="1"/>
  <c r="AD416" i="2" a="1"/>
  <c r="AD416" i="2" s="1"/>
  <c r="AG416" i="2"/>
  <c r="AB416" i="2" a="1"/>
  <c r="AB416" i="2" s="1"/>
  <c r="AE416" i="2" a="1"/>
  <c r="AE416" i="2" s="1"/>
  <c r="AH416" i="2" a="1"/>
  <c r="AH416" i="2" s="1"/>
  <c r="AC416" i="2" a="1"/>
  <c r="AC416" i="2" s="1"/>
  <c r="AF416" i="2" a="1"/>
  <c r="AF416" i="2" s="1"/>
  <c r="AB496" i="2" a="1"/>
  <c r="AB496" i="2" s="1"/>
  <c r="AD496" i="2" a="1"/>
  <c r="AD496" i="2" s="1"/>
  <c r="AF496" i="2" a="1"/>
  <c r="AF496" i="2" s="1"/>
  <c r="AH496" i="2" a="1"/>
  <c r="AH496" i="2" s="1"/>
  <c r="AC496" i="2" a="1"/>
  <c r="AC496" i="2" s="1"/>
  <c r="AE496" i="2" a="1"/>
  <c r="AE496" i="2" s="1"/>
  <c r="AG496" i="2"/>
  <c r="AB576" i="2" a="1"/>
  <c r="AB576" i="2" s="1"/>
  <c r="AD576" i="2" a="1"/>
  <c r="AD576" i="2" s="1"/>
  <c r="AF576" i="2" a="1"/>
  <c r="AF576" i="2" s="1"/>
  <c r="AH576" i="2" a="1"/>
  <c r="AH576" i="2" s="1"/>
  <c r="AC576" i="2" a="1"/>
  <c r="AC576" i="2" s="1"/>
  <c r="AE576" i="2" a="1"/>
  <c r="AE576" i="2" s="1"/>
  <c r="AG576" i="2"/>
  <c r="AH659" i="2" a="1"/>
  <c r="AH659" i="2" s="1"/>
  <c r="AB659" i="2" a="1"/>
  <c r="AB659" i="2" s="1"/>
  <c r="AF659" i="2" a="1"/>
  <c r="AF659" i="2" s="1"/>
  <c r="AC659" i="2" a="1"/>
  <c r="AC659" i="2" s="1"/>
  <c r="AG659" i="2"/>
  <c r="AD659" i="2" a="1"/>
  <c r="AD659" i="2" s="1"/>
  <c r="AE659" i="2" a="1"/>
  <c r="AE659" i="2" s="1"/>
  <c r="AH816" i="2" a="1"/>
  <c r="AH816" i="2" s="1"/>
  <c r="AB816" i="2" a="1"/>
  <c r="AB816" i="2" s="1"/>
  <c r="AF816" i="2" a="1"/>
  <c r="AF816" i="2" s="1"/>
  <c r="AC816" i="2" a="1"/>
  <c r="AC816" i="2" s="1"/>
  <c r="AD816" i="2" a="1"/>
  <c r="AD816" i="2" s="1"/>
  <c r="AE816" i="2" a="1"/>
  <c r="AE816" i="2" s="1"/>
  <c r="AG816" i="2"/>
  <c r="AC968" i="2" a="1"/>
  <c r="AC968" i="2" s="1"/>
  <c r="AF968" i="2" a="1"/>
  <c r="AF968" i="2" s="1"/>
  <c r="AD968" i="2" a="1"/>
  <c r="AD968" i="2" s="1"/>
  <c r="AG968" i="2"/>
  <c r="AB968" i="2" a="1"/>
  <c r="AB968" i="2" s="1"/>
  <c r="AE968" i="2" a="1"/>
  <c r="AE968" i="2" s="1"/>
  <c r="AH968" i="2" a="1"/>
  <c r="AH968" i="2" s="1"/>
  <c r="AC1096" i="2" a="1"/>
  <c r="AC1096" i="2" s="1"/>
  <c r="AF1096" i="2" a="1"/>
  <c r="AF1096" i="2" s="1"/>
  <c r="AD1096" i="2" a="1"/>
  <c r="AD1096" i="2" s="1"/>
  <c r="AG1096" i="2"/>
  <c r="AB1096" i="2" a="1"/>
  <c r="AB1096" i="2" s="1"/>
  <c r="AE1096" i="2" a="1"/>
  <c r="AE1096" i="2" s="1"/>
  <c r="AH1096" i="2" a="1"/>
  <c r="AH1096" i="2" s="1"/>
  <c r="AC1251" i="2" a="1"/>
  <c r="AC1251" i="2" s="1"/>
  <c r="AF1251" i="2" a="1"/>
  <c r="AF1251" i="2" s="1"/>
  <c r="AD1251" i="2" a="1"/>
  <c r="AD1251" i="2" s="1"/>
  <c r="AG1251" i="2"/>
  <c r="AB1251" i="2" a="1"/>
  <c r="AB1251" i="2" s="1"/>
  <c r="AE1251" i="2" a="1"/>
  <c r="AE1251" i="2" s="1"/>
  <c r="AH1251" i="2" a="1"/>
  <c r="AH1251" i="2" s="1"/>
  <c r="AC222" i="2" a="1"/>
  <c r="AC222" i="2" s="1"/>
  <c r="AF222" i="2" a="1"/>
  <c r="AF222" i="2" s="1"/>
  <c r="AD222" i="2" a="1"/>
  <c r="AD222" i="2" s="1"/>
  <c r="AG222" i="2"/>
  <c r="AB222" i="2" a="1"/>
  <c r="AB222" i="2" s="1"/>
  <c r="AE222" i="2" a="1"/>
  <c r="AE222" i="2" s="1"/>
  <c r="AH222" i="2" a="1"/>
  <c r="AH222" i="2" s="1"/>
  <c r="AB68" i="2" a="1"/>
  <c r="AB68" i="2" s="1"/>
  <c r="AD68" i="2" a="1"/>
  <c r="AD68" i="2" s="1"/>
  <c r="AF68" i="2" a="1"/>
  <c r="AF68" i="2" s="1"/>
  <c r="AE68" i="2" a="1"/>
  <c r="AE68" i="2" s="1"/>
  <c r="AC68" i="2" a="1"/>
  <c r="AC68" i="2" s="1"/>
  <c r="AG68" i="2"/>
  <c r="AH68" i="2" a="1"/>
  <c r="AH68" i="2" s="1"/>
  <c r="AC356" i="2" a="1"/>
  <c r="AC356" i="2" s="1"/>
  <c r="AF356" i="2" a="1"/>
  <c r="AF356" i="2" s="1"/>
  <c r="AD356" i="2" a="1"/>
  <c r="AD356" i="2" s="1"/>
  <c r="AG356" i="2"/>
  <c r="AB356" i="2" a="1"/>
  <c r="AB356" i="2" s="1"/>
  <c r="AH356" i="2" a="1"/>
  <c r="AH356" i="2" s="1"/>
  <c r="AE356" i="2" a="1"/>
  <c r="AE356" i="2" s="1"/>
  <c r="AB532" i="2" a="1"/>
  <c r="AB532" i="2" s="1"/>
  <c r="AD532" i="2" a="1"/>
  <c r="AD532" i="2" s="1"/>
  <c r="AF532" i="2" a="1"/>
  <c r="AF532" i="2" s="1"/>
  <c r="AH532" i="2" a="1"/>
  <c r="AH532" i="2" s="1"/>
  <c r="AC532" i="2" a="1"/>
  <c r="AC532" i="2" s="1"/>
  <c r="AE532" i="2" a="1"/>
  <c r="AE532" i="2" s="1"/>
  <c r="AG532" i="2"/>
  <c r="AC279" i="2" a="1"/>
  <c r="AC279" i="2" s="1"/>
  <c r="AE279" i="2" a="1"/>
  <c r="AE279" i="2" s="1"/>
  <c r="AG279" i="2"/>
  <c r="AH279" i="2" a="1"/>
  <c r="AH279" i="2" s="1"/>
  <c r="AB279" i="2" a="1"/>
  <c r="AB279" i="2" s="1"/>
  <c r="AD279" i="2" a="1"/>
  <c r="AD279" i="2" s="1"/>
  <c r="AF279" i="2" a="1"/>
  <c r="AF279" i="2" s="1"/>
  <c r="AH824" i="2" a="1"/>
  <c r="AH824" i="2" s="1"/>
  <c r="AB824" i="2" a="1"/>
  <c r="AB824" i="2" s="1"/>
  <c r="AF824" i="2" a="1"/>
  <c r="AF824" i="2" s="1"/>
  <c r="AC824" i="2" a="1"/>
  <c r="AC824" i="2" s="1"/>
  <c r="AD824" i="2" a="1"/>
  <c r="AD824" i="2" s="1"/>
  <c r="AE824" i="2" a="1"/>
  <c r="AE824" i="2" s="1"/>
  <c r="AG824" i="2"/>
  <c r="AC1056" i="2" a="1"/>
  <c r="AC1056" i="2" s="1"/>
  <c r="AF1056" i="2" a="1"/>
  <c r="AF1056" i="2" s="1"/>
  <c r="AD1056" i="2" a="1"/>
  <c r="AD1056" i="2" s="1"/>
  <c r="AG1056" i="2"/>
  <c r="AB1056" i="2" a="1"/>
  <c r="AB1056" i="2" s="1"/>
  <c r="AE1056" i="2" a="1"/>
  <c r="AE1056" i="2" s="1"/>
  <c r="AH1056" i="2" a="1"/>
  <c r="AH1056" i="2" s="1"/>
  <c r="AC1275" i="2" a="1"/>
  <c r="AC1275" i="2" s="1"/>
  <c r="AF1275" i="2" a="1"/>
  <c r="AF1275" i="2" s="1"/>
  <c r="AD1275" i="2" a="1"/>
  <c r="AD1275" i="2" s="1"/>
  <c r="AG1275" i="2"/>
  <c r="AB1275" i="2" a="1"/>
  <c r="AB1275" i="2" s="1"/>
  <c r="AE1275" i="2" a="1"/>
  <c r="AE1275" i="2" s="1"/>
  <c r="AH1275" i="2" a="1"/>
  <c r="AH1275" i="2" s="1"/>
  <c r="AB118" i="2" a="1"/>
  <c r="AB118" i="2" s="1"/>
  <c r="AD118" i="2" a="1"/>
  <c r="AD118" i="2" s="1"/>
  <c r="AF118" i="2" a="1"/>
  <c r="AF118" i="2" s="1"/>
  <c r="AE118" i="2" a="1"/>
  <c r="AE118" i="2" s="1"/>
  <c r="AC118" i="2" a="1"/>
  <c r="AC118" i="2" s="1"/>
  <c r="AG118" i="2"/>
  <c r="AH118" i="2" a="1"/>
  <c r="AH118" i="2" s="1"/>
  <c r="AC372" i="2" a="1"/>
  <c r="AC372" i="2" s="1"/>
  <c r="AF372" i="2" a="1"/>
  <c r="AF372" i="2" s="1"/>
  <c r="AD372" i="2" a="1"/>
  <c r="AD372" i="2" s="1"/>
  <c r="AG372" i="2"/>
  <c r="AH372" i="2" a="1"/>
  <c r="AH372" i="2" s="1"/>
  <c r="AB372" i="2" a="1"/>
  <c r="AB372" i="2" s="1"/>
  <c r="AE372" i="2" a="1"/>
  <c r="AE372" i="2" s="1"/>
  <c r="AB572" i="2" a="1"/>
  <c r="AB572" i="2" s="1"/>
  <c r="AD572" i="2" a="1"/>
  <c r="AD572" i="2" s="1"/>
  <c r="AF572" i="2" a="1"/>
  <c r="AF572" i="2" s="1"/>
  <c r="AH572" i="2" a="1"/>
  <c r="AH572" i="2" s="1"/>
  <c r="AE572" i="2" a="1"/>
  <c r="AE572" i="2" s="1"/>
  <c r="AG572" i="2"/>
  <c r="AC572" i="2" a="1"/>
  <c r="AC572" i="2" s="1"/>
  <c r="AH784" i="2" a="1"/>
  <c r="AH784" i="2" s="1"/>
  <c r="AB784" i="2" a="1"/>
  <c r="AB784" i="2" s="1"/>
  <c r="AF784" i="2" a="1"/>
  <c r="AF784" i="2" s="1"/>
  <c r="AC784" i="2" a="1"/>
  <c r="AC784" i="2" s="1"/>
  <c r="AD784" i="2" a="1"/>
  <c r="AD784" i="2" s="1"/>
  <c r="AE784" i="2" a="1"/>
  <c r="AE784" i="2" s="1"/>
  <c r="AG784" i="2"/>
  <c r="AC1008" i="2" a="1"/>
  <c r="AC1008" i="2" s="1"/>
  <c r="AF1008" i="2" a="1"/>
  <c r="AF1008" i="2" s="1"/>
  <c r="AD1008" i="2" a="1"/>
  <c r="AD1008" i="2" s="1"/>
  <c r="AG1008" i="2"/>
  <c r="AH1008" i="2" a="1"/>
  <c r="AH1008" i="2" s="1"/>
  <c r="AB1008" i="2" a="1"/>
  <c r="AB1008" i="2" s="1"/>
  <c r="AE1008" i="2" a="1"/>
  <c r="AE1008" i="2" s="1"/>
  <c r="AC1235" i="2" a="1"/>
  <c r="AC1235" i="2" s="1"/>
  <c r="AF1235" i="2" a="1"/>
  <c r="AF1235" i="2" s="1"/>
  <c r="AD1235" i="2" a="1"/>
  <c r="AD1235" i="2" s="1"/>
  <c r="AG1235" i="2"/>
  <c r="AE1235" i="2" a="1"/>
  <c r="AE1235" i="2" s="1"/>
  <c r="AH1235" i="2" a="1"/>
  <c r="AH1235" i="2" s="1"/>
  <c r="AB1235" i="2" a="1"/>
  <c r="AB1235" i="2" s="1"/>
  <c r="AC158" i="2" a="1"/>
  <c r="AC158" i="2" s="1"/>
  <c r="AE158" i="2" a="1"/>
  <c r="AE158" i="2" s="1"/>
  <c r="AG158" i="2"/>
  <c r="AD158" i="2" a="1"/>
  <c r="AD158" i="2" s="1"/>
  <c r="AB158" i="2" a="1"/>
  <c r="AB158" i="2" s="1"/>
  <c r="AF158" i="2" a="1"/>
  <c r="AF158" i="2" s="1"/>
  <c r="AH158" i="2" a="1"/>
  <c r="AH158" i="2" s="1"/>
  <c r="AC316" i="2" a="1"/>
  <c r="AC316" i="2" s="1"/>
  <c r="AE316" i="2" a="1"/>
  <c r="AE316" i="2" s="1"/>
  <c r="AG316" i="2"/>
  <c r="AH316" i="2" a="1"/>
  <c r="AH316" i="2" s="1"/>
  <c r="AB316" i="2" a="1"/>
  <c r="AB316" i="2" s="1"/>
  <c r="AD316" i="2" a="1"/>
  <c r="AD316" i="2" s="1"/>
  <c r="AF316" i="2" a="1"/>
  <c r="AF316" i="2" s="1"/>
  <c r="AB516" i="2" a="1"/>
  <c r="AB516" i="2" s="1"/>
  <c r="AD516" i="2" a="1"/>
  <c r="AD516" i="2" s="1"/>
  <c r="AF516" i="2" a="1"/>
  <c r="AF516" i="2" s="1"/>
  <c r="AH516" i="2" a="1"/>
  <c r="AH516" i="2" s="1"/>
  <c r="AC516" i="2" a="1"/>
  <c r="AC516" i="2" s="1"/>
  <c r="AE516" i="2" a="1"/>
  <c r="AE516" i="2" s="1"/>
  <c r="AG516" i="2"/>
  <c r="AH284" i="2" a="1"/>
  <c r="AH284" i="2" s="1"/>
  <c r="AB284" i="2" a="1"/>
  <c r="AB284" i="2" s="1"/>
  <c r="AD284" i="2" a="1"/>
  <c r="AD284" i="2" s="1"/>
  <c r="AF284" i="2" a="1"/>
  <c r="AF284" i="2" s="1"/>
  <c r="AC284" i="2" a="1"/>
  <c r="AC284" i="2" s="1"/>
  <c r="AE284" i="2" a="1"/>
  <c r="AE284" i="2" s="1"/>
  <c r="AG284" i="2"/>
  <c r="AH317" i="2" a="1"/>
  <c r="AH317" i="2" s="1"/>
  <c r="AB317" i="2" a="1"/>
  <c r="AB317" i="2" s="1"/>
  <c r="AD317" i="2" a="1"/>
  <c r="AD317" i="2" s="1"/>
  <c r="AF317" i="2" a="1"/>
  <c r="AF317" i="2" s="1"/>
  <c r="AC317" i="2" a="1"/>
  <c r="AC317" i="2" s="1"/>
  <c r="AE317" i="2" a="1"/>
  <c r="AE317" i="2" s="1"/>
  <c r="AG317" i="2"/>
  <c r="AH349" i="2" a="1"/>
  <c r="AH349" i="2" s="1"/>
  <c r="AB349" i="2" a="1"/>
  <c r="AB349" i="2" s="1"/>
  <c r="AF349" i="2" a="1"/>
  <c r="AF349" i="2" s="1"/>
  <c r="AC349" i="2" a="1"/>
  <c r="AC349" i="2" s="1"/>
  <c r="AG349" i="2"/>
  <c r="AD349" i="2" a="1"/>
  <c r="AD349" i="2" s="1"/>
  <c r="AE349" i="2" a="1"/>
  <c r="AE349" i="2" s="1"/>
  <c r="AH381" i="2" a="1"/>
  <c r="AH381" i="2" s="1"/>
  <c r="AB381" i="2" a="1"/>
  <c r="AB381" i="2" s="1"/>
  <c r="AG381" i="2"/>
  <c r="AE381" i="2" a="1"/>
  <c r="AE381" i="2" s="1"/>
  <c r="AC381" i="2" a="1"/>
  <c r="AC381" i="2" s="1"/>
  <c r="AF381" i="2" a="1"/>
  <c r="AF381" i="2" s="1"/>
  <c r="AD381" i="2" a="1"/>
  <c r="AD381" i="2" s="1"/>
  <c r="AH413" i="2" a="1"/>
  <c r="AH413" i="2" s="1"/>
  <c r="AB413" i="2" a="1"/>
  <c r="AB413" i="2" s="1"/>
  <c r="AG413" i="2"/>
  <c r="AE413" i="2" a="1"/>
  <c r="AE413" i="2" s="1"/>
  <c r="AC413" i="2" a="1"/>
  <c r="AC413" i="2" s="1"/>
  <c r="AF413" i="2" a="1"/>
  <c r="AF413" i="2" s="1"/>
  <c r="AD413" i="2" a="1"/>
  <c r="AD413" i="2" s="1"/>
  <c r="AH445" i="2" a="1"/>
  <c r="AH445" i="2" s="1"/>
  <c r="AB445" i="2" a="1"/>
  <c r="AB445" i="2" s="1"/>
  <c r="AG445" i="2"/>
  <c r="AE445" i="2" a="1"/>
  <c r="AE445" i="2" s="1"/>
  <c r="AC445" i="2" a="1"/>
  <c r="AC445" i="2" s="1"/>
  <c r="AF445" i="2" a="1"/>
  <c r="AF445" i="2" s="1"/>
  <c r="AD445" i="2" a="1"/>
  <c r="AD445" i="2" s="1"/>
  <c r="AC477" i="2" a="1"/>
  <c r="AC477" i="2" s="1"/>
  <c r="AA410" i="4" s="1"/>
  <c r="AE477" i="2" a="1"/>
  <c r="AE477" i="2" s="1"/>
  <c r="AC410" i="4" s="1"/>
  <c r="AG477" i="2"/>
  <c r="AE410" i="4" s="1"/>
  <c r="AH477" i="2" a="1"/>
  <c r="AH477" i="2" s="1"/>
  <c r="AF410" i="4" s="1"/>
  <c r="AD477" i="2" a="1"/>
  <c r="AD477" i="2" s="1"/>
  <c r="AB410" i="4" s="1"/>
  <c r="AB477" i="2" a="1"/>
  <c r="AB477" i="2" s="1"/>
  <c r="Z410" i="4" s="1"/>
  <c r="AF477" i="2" a="1"/>
  <c r="AF477" i="2" s="1"/>
  <c r="AD410" i="4" s="1"/>
  <c r="AC509" i="2" a="1"/>
  <c r="AC509" i="2" s="1"/>
  <c r="AE509" i="2" a="1"/>
  <c r="AE509" i="2" s="1"/>
  <c r="AG509" i="2"/>
  <c r="AH509" i="2" a="1"/>
  <c r="AH509" i="2" s="1"/>
  <c r="AD509" i="2" a="1"/>
  <c r="AD509" i="2" s="1"/>
  <c r="AB509" i="2" a="1"/>
  <c r="AB509" i="2" s="1"/>
  <c r="AF509" i="2" a="1"/>
  <c r="AF509" i="2" s="1"/>
  <c r="AC541" i="2" a="1"/>
  <c r="AC541" i="2" s="1"/>
  <c r="AE541" i="2" a="1"/>
  <c r="AE541" i="2" s="1"/>
  <c r="AG541" i="2"/>
  <c r="AH541" i="2" a="1"/>
  <c r="AH541" i="2" s="1"/>
  <c r="AD541" i="2" a="1"/>
  <c r="AD541" i="2" s="1"/>
  <c r="AB541" i="2" a="1"/>
  <c r="AB541" i="2" s="1"/>
  <c r="AF541" i="2" a="1"/>
  <c r="AF541" i="2" s="1"/>
  <c r="AC573" i="2" a="1"/>
  <c r="AC573" i="2" s="1"/>
  <c r="AE573" i="2" a="1"/>
  <c r="AE573" i="2" s="1"/>
  <c r="AG573" i="2"/>
  <c r="AH573" i="2" a="1"/>
  <c r="AH573" i="2" s="1"/>
  <c r="AD573" i="2" a="1"/>
  <c r="AD573" i="2" s="1"/>
  <c r="AB573" i="2" a="1"/>
  <c r="AB573" i="2" s="1"/>
  <c r="AF573" i="2" a="1"/>
  <c r="AF573" i="2" s="1"/>
  <c r="AC605" i="2" a="1"/>
  <c r="AC605" i="2" s="1"/>
  <c r="AE605" i="2" a="1"/>
  <c r="AE605" i="2" s="1"/>
  <c r="AG605" i="2"/>
  <c r="AH605" i="2" a="1"/>
  <c r="AH605" i="2" s="1"/>
  <c r="AD605" i="2" a="1"/>
  <c r="AD605" i="2" s="1"/>
  <c r="AB605" i="2" a="1"/>
  <c r="AB605" i="2" s="1"/>
  <c r="AF605" i="2" a="1"/>
  <c r="AF605" i="2" s="1"/>
  <c r="AB50" i="2" a="1"/>
  <c r="AB50" i="2" s="1"/>
  <c r="AD50" i="2" a="1"/>
  <c r="AD50" i="2" s="1"/>
  <c r="AF50" i="2" a="1"/>
  <c r="AF50" i="2" s="1"/>
  <c r="AG50" i="2"/>
  <c r="AE50" i="2" a="1"/>
  <c r="AE50" i="2" s="1"/>
  <c r="AH50" i="2" a="1"/>
  <c r="AH50" i="2" s="1"/>
  <c r="AC50" i="2" a="1"/>
  <c r="AC50" i="2" s="1"/>
  <c r="AH666" i="2" a="1"/>
  <c r="AH666" i="2" s="1"/>
  <c r="AC666" i="2" a="1"/>
  <c r="AC666" i="2" s="1"/>
  <c r="AG666" i="2"/>
  <c r="AD666" i="2" a="1"/>
  <c r="AD666" i="2" s="1"/>
  <c r="AE666" i="2" a="1"/>
  <c r="AE666" i="2" s="1"/>
  <c r="AB666" i="2" a="1"/>
  <c r="AB666" i="2" s="1"/>
  <c r="AF666" i="2" a="1"/>
  <c r="AF666" i="2" s="1"/>
  <c r="AH706" i="2" a="1"/>
  <c r="AH706" i="2" s="1"/>
  <c r="AC706" i="2" a="1"/>
  <c r="AC706" i="2" s="1"/>
  <c r="AG706" i="2"/>
  <c r="AF706" i="2" a="1"/>
  <c r="AF706" i="2" s="1"/>
  <c r="AB706" i="2" a="1"/>
  <c r="AB706" i="2" s="1"/>
  <c r="AD706" i="2" a="1"/>
  <c r="AD706" i="2" s="1"/>
  <c r="AE706" i="2" a="1"/>
  <c r="AE706" i="2" s="1"/>
  <c r="AH738" i="2" a="1"/>
  <c r="AH738" i="2" s="1"/>
  <c r="AC738" i="2" a="1"/>
  <c r="AC738" i="2" s="1"/>
  <c r="AG738" i="2"/>
  <c r="AF738" i="2" a="1"/>
  <c r="AF738" i="2" s="1"/>
  <c r="AB738" i="2" a="1"/>
  <c r="AB738" i="2" s="1"/>
  <c r="AD738" i="2" a="1"/>
  <c r="AD738" i="2" s="1"/>
  <c r="AE738" i="2" a="1"/>
  <c r="AE738" i="2" s="1"/>
  <c r="AH767" i="2" a="1"/>
  <c r="AH767" i="2" s="1"/>
  <c r="AC767" i="2" a="1"/>
  <c r="AC767" i="2" s="1"/>
  <c r="AG767" i="2"/>
  <c r="AF767" i="2" a="1"/>
  <c r="AF767" i="2" s="1"/>
  <c r="AB767" i="2" a="1"/>
  <c r="AB767" i="2" s="1"/>
  <c r="AD767" i="2" a="1"/>
  <c r="AD767" i="2" s="1"/>
  <c r="AE767" i="2" a="1"/>
  <c r="AE767" i="2" s="1"/>
  <c r="AH799" i="2" a="1"/>
  <c r="AH799" i="2" s="1"/>
  <c r="AC799" i="2" a="1"/>
  <c r="AC799" i="2" s="1"/>
  <c r="AG799" i="2"/>
  <c r="AF799" i="2" a="1"/>
  <c r="AF799" i="2" s="1"/>
  <c r="AB799" i="2" a="1"/>
  <c r="AB799" i="2" s="1"/>
  <c r="AD799" i="2" a="1"/>
  <c r="AD799" i="2" s="1"/>
  <c r="AE799" i="2" a="1"/>
  <c r="AE799" i="2" s="1"/>
  <c r="AH831" i="2" a="1"/>
  <c r="AH831" i="2" s="1"/>
  <c r="AC831" i="2" a="1"/>
  <c r="AC831" i="2" s="1"/>
  <c r="AG831" i="2"/>
  <c r="AF831" i="2" a="1"/>
  <c r="AF831" i="2" s="1"/>
  <c r="AB831" i="2" a="1"/>
  <c r="AB831" i="2" s="1"/>
  <c r="AD831" i="2" a="1"/>
  <c r="AD831" i="2" s="1"/>
  <c r="AE831" i="2" a="1"/>
  <c r="AE831" i="2" s="1"/>
  <c r="AH863" i="2" a="1"/>
  <c r="AH863" i="2" s="1"/>
  <c r="AD863" i="2" a="1"/>
  <c r="AD863" i="2" s="1"/>
  <c r="AB863" i="2" a="1"/>
  <c r="AB863" i="2" s="1"/>
  <c r="AG863" i="2"/>
  <c r="AE863" i="2" a="1"/>
  <c r="AE863" i="2" s="1"/>
  <c r="AC863" i="2" a="1"/>
  <c r="AC863" i="2" s="1"/>
  <c r="AF863" i="2" a="1"/>
  <c r="AF863" i="2" s="1"/>
  <c r="AH895" i="2" a="1"/>
  <c r="AH895" i="2" s="1"/>
  <c r="AD895" i="2" a="1"/>
  <c r="AD895" i="2" s="1"/>
  <c r="AB895" i="2" a="1"/>
  <c r="AB895" i="2" s="1"/>
  <c r="AG895" i="2"/>
  <c r="AE895" i="2" a="1"/>
  <c r="AE895" i="2" s="1"/>
  <c r="AC895" i="2" a="1"/>
  <c r="AC895" i="2" s="1"/>
  <c r="AF895" i="2" a="1"/>
  <c r="AF895" i="2" s="1"/>
  <c r="AH927" i="2" a="1"/>
  <c r="AH927" i="2" s="1"/>
  <c r="AD927" i="2" a="1"/>
  <c r="AD927" i="2" s="1"/>
  <c r="AB927" i="2" a="1"/>
  <c r="AB927" i="2" s="1"/>
  <c r="AG927" i="2"/>
  <c r="AE927" i="2" a="1"/>
  <c r="AE927" i="2" s="1"/>
  <c r="AC927" i="2" a="1"/>
  <c r="AC927" i="2" s="1"/>
  <c r="AF927" i="2" a="1"/>
  <c r="AF927" i="2" s="1"/>
  <c r="AH959" i="2" a="1"/>
  <c r="AH959" i="2" s="1"/>
  <c r="AD959" i="2" a="1"/>
  <c r="AD959" i="2" s="1"/>
  <c r="AB959" i="2" a="1"/>
  <c r="AB959" i="2" s="1"/>
  <c r="AG959" i="2"/>
  <c r="AE959" i="2" a="1"/>
  <c r="AE959" i="2" s="1"/>
  <c r="AC959" i="2" a="1"/>
  <c r="AC959" i="2" s="1"/>
  <c r="AF959" i="2" a="1"/>
  <c r="AF959" i="2" s="1"/>
  <c r="AH991" i="2" a="1"/>
  <c r="AH991" i="2" s="1"/>
  <c r="AD991" i="2" a="1"/>
  <c r="AD991" i="2" s="1"/>
  <c r="AB991" i="2" a="1"/>
  <c r="AB991" i="2" s="1"/>
  <c r="AG991" i="2"/>
  <c r="AE991" i="2" a="1"/>
  <c r="AE991" i="2" s="1"/>
  <c r="AC991" i="2" a="1"/>
  <c r="AC991" i="2" s="1"/>
  <c r="AF991" i="2" a="1"/>
  <c r="AF991" i="2" s="1"/>
  <c r="AH1023" i="2" a="1"/>
  <c r="AH1023" i="2" s="1"/>
  <c r="AD1023" i="2" a="1"/>
  <c r="AD1023" i="2" s="1"/>
  <c r="AB1023" i="2" a="1"/>
  <c r="AB1023" i="2" s="1"/>
  <c r="AG1023" i="2"/>
  <c r="AE1023" i="2" a="1"/>
  <c r="AE1023" i="2" s="1"/>
  <c r="AC1023" i="2" a="1"/>
  <c r="AC1023" i="2" s="1"/>
  <c r="AF1023" i="2" a="1"/>
  <c r="AF1023" i="2" s="1"/>
  <c r="AH1055" i="2" a="1"/>
  <c r="AH1055" i="2" s="1"/>
  <c r="AD1055" i="2" a="1"/>
  <c r="AD1055" i="2" s="1"/>
  <c r="AB1055" i="2" a="1"/>
  <c r="AB1055" i="2" s="1"/>
  <c r="AG1055" i="2"/>
  <c r="AE1055" i="2" a="1"/>
  <c r="AE1055" i="2" s="1"/>
  <c r="AC1055" i="2" a="1"/>
  <c r="AC1055" i="2" s="1"/>
  <c r="AF1055" i="2" a="1"/>
  <c r="AF1055" i="2" s="1"/>
  <c r="AH1087" i="2" a="1"/>
  <c r="AH1087" i="2" s="1"/>
  <c r="AD1087" i="2" a="1"/>
  <c r="AD1087" i="2" s="1"/>
  <c r="AB1087" i="2" a="1"/>
  <c r="AB1087" i="2" s="1"/>
  <c r="AG1087" i="2"/>
  <c r="AE1087" i="2" a="1"/>
  <c r="AE1087" i="2" s="1"/>
  <c r="AC1087" i="2" a="1"/>
  <c r="AC1087" i="2" s="1"/>
  <c r="AF1087" i="2" a="1"/>
  <c r="AF1087" i="2" s="1"/>
  <c r="AH1119" i="2" a="1"/>
  <c r="AH1119" i="2" s="1"/>
  <c r="AD1119" i="2" a="1"/>
  <c r="AD1119" i="2" s="1"/>
  <c r="AB1119" i="2" a="1"/>
  <c r="AB1119" i="2" s="1"/>
  <c r="AG1119" i="2"/>
  <c r="AE1119" i="2" a="1"/>
  <c r="AE1119" i="2" s="1"/>
  <c r="AC1119" i="2" a="1"/>
  <c r="AC1119" i="2" s="1"/>
  <c r="AF1119" i="2" a="1"/>
  <c r="AF1119" i="2" s="1"/>
  <c r="AH1151" i="2" a="1"/>
  <c r="AH1151" i="2" s="1"/>
  <c r="AD1151" i="2" a="1"/>
  <c r="AD1151" i="2" s="1"/>
  <c r="AB1151" i="2" a="1"/>
  <c r="AB1151" i="2" s="1"/>
  <c r="AG1151" i="2"/>
  <c r="AE1151" i="2" a="1"/>
  <c r="AE1151" i="2" s="1"/>
  <c r="AC1151" i="2" a="1"/>
  <c r="AC1151" i="2" s="1"/>
  <c r="AF1151" i="2" a="1"/>
  <c r="AF1151" i="2" s="1"/>
  <c r="AH1178" i="2" a="1"/>
  <c r="AH1178" i="2" s="1"/>
  <c r="AD1178" i="2" a="1"/>
  <c r="AD1178" i="2" s="1"/>
  <c r="AB1178" i="2" a="1"/>
  <c r="AB1178" i="2" s="1"/>
  <c r="AG1178" i="2"/>
  <c r="AE1178" i="2" a="1"/>
  <c r="AE1178" i="2" s="1"/>
  <c r="AC1178" i="2" a="1"/>
  <c r="AC1178" i="2" s="1"/>
  <c r="AF1178" i="2" a="1"/>
  <c r="AF1178" i="2" s="1"/>
  <c r="AH1210" i="2" a="1"/>
  <c r="AH1210" i="2" s="1"/>
  <c r="AD1210" i="2" a="1"/>
  <c r="AD1210" i="2" s="1"/>
  <c r="AB1210" i="2" a="1"/>
  <c r="AB1210" i="2" s="1"/>
  <c r="AG1210" i="2"/>
  <c r="AE1210" i="2" a="1"/>
  <c r="AE1210" i="2" s="1"/>
  <c r="AC1210" i="2" a="1"/>
  <c r="AC1210" i="2" s="1"/>
  <c r="AF1210" i="2" a="1"/>
  <c r="AF1210" i="2" s="1"/>
  <c r="AH1242" i="2" a="1"/>
  <c r="AH1242" i="2" s="1"/>
  <c r="AD1242" i="2" a="1"/>
  <c r="AD1242" i="2" s="1"/>
  <c r="AB1242" i="2" a="1"/>
  <c r="AB1242" i="2" s="1"/>
  <c r="AG1242" i="2"/>
  <c r="AE1242" i="2" a="1"/>
  <c r="AE1242" i="2" s="1"/>
  <c r="AC1242" i="2" a="1"/>
  <c r="AC1242" i="2" s="1"/>
  <c r="AF1242" i="2" a="1"/>
  <c r="AF1242" i="2" s="1"/>
  <c r="AH1274" i="2" a="1"/>
  <c r="AH1274" i="2" s="1"/>
  <c r="AD1274" i="2" a="1"/>
  <c r="AD1274" i="2" s="1"/>
  <c r="AB1274" i="2" a="1"/>
  <c r="AB1274" i="2" s="1"/>
  <c r="AG1274" i="2"/>
  <c r="AE1274" i="2" a="1"/>
  <c r="AE1274" i="2" s="1"/>
  <c r="AC1274" i="2" a="1"/>
  <c r="AC1274" i="2" s="1"/>
  <c r="AF1274" i="2" a="1"/>
  <c r="AF1274" i="2" s="1"/>
  <c r="AC1306" i="2" a="1"/>
  <c r="AC1306" i="2" s="1"/>
  <c r="AE1306" i="2" a="1"/>
  <c r="AE1306" i="2" s="1"/>
  <c r="AG1306" i="2"/>
  <c r="AH1306" i="2" a="1"/>
  <c r="AH1306" i="2" s="1"/>
  <c r="AB1306" i="2" a="1"/>
  <c r="AB1306" i="2" s="1"/>
  <c r="AD1306" i="2" a="1"/>
  <c r="AD1306" i="2" s="1"/>
  <c r="AF1306" i="2" a="1"/>
  <c r="AF1306" i="2" s="1"/>
  <c r="AC1338" i="2" a="1"/>
  <c r="AC1338" i="2" s="1"/>
  <c r="AE1338" i="2" a="1"/>
  <c r="AE1338" i="2" s="1"/>
  <c r="AG1338" i="2"/>
  <c r="AH1338" i="2" a="1"/>
  <c r="AH1338" i="2" s="1"/>
  <c r="AB1338" i="2" a="1"/>
  <c r="AB1338" i="2" s="1"/>
  <c r="AD1338" i="2" a="1"/>
  <c r="AD1338" i="2" s="1"/>
  <c r="AF1338" i="2" a="1"/>
  <c r="AF1338" i="2" s="1"/>
  <c r="AH248" i="2" a="1"/>
  <c r="AH248" i="2" s="1"/>
  <c r="AB248" i="2" a="1"/>
  <c r="AB248" i="2" s="1"/>
  <c r="AD248" i="2" a="1"/>
  <c r="AD248" i="2" s="1"/>
  <c r="AF248" i="2" a="1"/>
  <c r="AF248" i="2" s="1"/>
  <c r="AE248" i="2" a="1"/>
  <c r="AE248" i="2" s="1"/>
  <c r="AG248" i="2"/>
  <c r="AC248" i="2" a="1"/>
  <c r="AC248" i="2" s="1"/>
  <c r="AH215" i="2" a="1"/>
  <c r="AH215" i="2" s="1"/>
  <c r="AB215" i="2" a="1"/>
  <c r="AB215" i="2" s="1"/>
  <c r="AG215" i="2"/>
  <c r="AE215" i="2" a="1"/>
  <c r="AE215" i="2" s="1"/>
  <c r="AC215" i="2" a="1"/>
  <c r="AC215" i="2" s="1"/>
  <c r="AF215" i="2" a="1"/>
  <c r="AF215" i="2" s="1"/>
  <c r="AD215" i="2" a="1"/>
  <c r="AD215" i="2" s="1"/>
  <c r="AH183" i="2" a="1"/>
  <c r="AH183" i="2" s="1"/>
  <c r="AB183" i="2" a="1"/>
  <c r="AB183" i="2" s="1"/>
  <c r="AD183" i="2" a="1"/>
  <c r="AD183" i="2" s="1"/>
  <c r="AF183" i="2" a="1"/>
  <c r="AF183" i="2" s="1"/>
  <c r="AC183" i="2" a="1"/>
  <c r="AC183" i="2" s="1"/>
  <c r="AG183" i="2"/>
  <c r="AE183" i="2" a="1"/>
  <c r="AE183" i="2" s="1"/>
  <c r="AH151" i="2" a="1"/>
  <c r="AH151" i="2" s="1"/>
  <c r="AB151" i="2" a="1"/>
  <c r="AB151" i="2" s="1"/>
  <c r="AD151" i="2" a="1"/>
  <c r="AD151" i="2" s="1"/>
  <c r="AF151" i="2" a="1"/>
  <c r="AF151" i="2" s="1"/>
  <c r="AC151" i="2" a="1"/>
  <c r="AC151" i="2" s="1"/>
  <c r="AG151" i="2"/>
  <c r="AE151" i="2" a="1"/>
  <c r="AE151" i="2" s="1"/>
  <c r="AC119" i="2" a="1"/>
  <c r="AC119" i="2" s="1"/>
  <c r="AE119" i="2" a="1"/>
  <c r="AE119" i="2" s="1"/>
  <c r="AG119" i="2"/>
  <c r="AH119" i="2" a="1"/>
  <c r="AH119" i="2" s="1"/>
  <c r="AD119" i="2" a="1"/>
  <c r="AD119" i="2" s="1"/>
  <c r="AB119" i="2" a="1"/>
  <c r="AB119" i="2" s="1"/>
  <c r="AF119" i="2" a="1"/>
  <c r="AF119" i="2" s="1"/>
  <c r="AC85" i="2" a="1"/>
  <c r="AC85" i="2" s="1"/>
  <c r="AE85" i="2" a="1"/>
  <c r="AE85" i="2" s="1"/>
  <c r="AG85" i="2"/>
  <c r="AH85" i="2" a="1"/>
  <c r="AH85" i="2" s="1"/>
  <c r="AD85" i="2" a="1"/>
  <c r="AD85" i="2" s="1"/>
  <c r="AB85" i="2" a="1"/>
  <c r="AB85" i="2" s="1"/>
  <c r="AF85" i="2" a="1"/>
  <c r="AF85" i="2" s="1"/>
  <c r="AC53" i="2" a="1"/>
  <c r="AC53" i="2" s="1"/>
  <c r="AE53" i="2" a="1"/>
  <c r="AE53" i="2" s="1"/>
  <c r="AG53" i="2"/>
  <c r="AH53" i="2" a="1"/>
  <c r="AH53" i="2" s="1"/>
  <c r="AD53" i="2" a="1"/>
  <c r="AD53" i="2" s="1"/>
  <c r="AB53" i="2" a="1"/>
  <c r="AB53" i="2" s="1"/>
  <c r="AF53" i="2" a="1"/>
  <c r="AF53" i="2" s="1"/>
  <c r="AH303" i="2" a="1"/>
  <c r="AH303" i="2" s="1"/>
  <c r="AF335" i="4" s="1"/>
  <c r="AB303" i="2" a="1"/>
  <c r="AB303" i="2" s="1"/>
  <c r="Z335" i="4" s="1"/>
  <c r="AD303" i="2" a="1"/>
  <c r="AD303" i="2" s="1"/>
  <c r="AB335" i="4" s="1"/>
  <c r="AF303" i="2" a="1"/>
  <c r="AF303" i="2" s="1"/>
  <c r="AD335" i="4" s="1"/>
  <c r="AE303" i="2" a="1"/>
  <c r="AE303" i="2" s="1"/>
  <c r="AC335" i="4" s="1"/>
  <c r="AG303" i="2"/>
  <c r="AE335" i="4" s="1"/>
  <c r="AC303" i="2" a="1"/>
  <c r="AC303" i="2" s="1"/>
  <c r="AA335" i="4" s="1"/>
  <c r="AH367" i="2" a="1"/>
  <c r="AH367" i="2" s="1"/>
  <c r="AE367" i="2" a="1"/>
  <c r="AE367" i="2" s="1"/>
  <c r="AC367" i="2" a="1"/>
  <c r="AC367" i="2" s="1"/>
  <c r="AF367" i="2" a="1"/>
  <c r="AF367" i="2" s="1"/>
  <c r="AD367" i="2" a="1"/>
  <c r="AD367" i="2" s="1"/>
  <c r="AB367" i="2" a="1"/>
  <c r="AB367" i="2" s="1"/>
  <c r="AG367" i="2"/>
  <c r="AH431" i="2" a="1"/>
  <c r="AH431" i="2" s="1"/>
  <c r="AE431" i="2" a="1"/>
  <c r="AE431" i="2" s="1"/>
  <c r="AC431" i="2" a="1"/>
  <c r="AC431" i="2" s="1"/>
  <c r="AF431" i="2" a="1"/>
  <c r="AF431" i="2" s="1"/>
  <c r="AD431" i="2" a="1"/>
  <c r="AD431" i="2" s="1"/>
  <c r="AB431" i="2" a="1"/>
  <c r="AB431" i="2" s="1"/>
  <c r="AG431" i="2"/>
  <c r="AC495" i="2" a="1"/>
  <c r="AC495" i="2" s="1"/>
  <c r="AE495" i="2" a="1"/>
  <c r="AE495" i="2" s="1"/>
  <c r="AG495" i="2"/>
  <c r="AH495" i="2" a="1"/>
  <c r="AH495" i="2" s="1"/>
  <c r="AD495" i="2" a="1"/>
  <c r="AD495" i="2" s="1"/>
  <c r="AF495" i="2" a="1"/>
  <c r="AF495" i="2" s="1"/>
  <c r="AB495" i="2" a="1"/>
  <c r="AB495" i="2" s="1"/>
  <c r="AC559" i="2" a="1"/>
  <c r="AC559" i="2" s="1"/>
  <c r="AE559" i="2" a="1"/>
  <c r="AE559" i="2" s="1"/>
  <c r="AG559" i="2"/>
  <c r="AH559" i="2" a="1"/>
  <c r="AH559" i="2" s="1"/>
  <c r="AD559" i="2" a="1"/>
  <c r="AD559" i="2" s="1"/>
  <c r="AF559" i="2" a="1"/>
  <c r="AF559" i="2" s="1"/>
  <c r="AB559" i="2" a="1"/>
  <c r="AB559" i="2" s="1"/>
  <c r="AC623" i="2" a="1"/>
  <c r="AC623" i="2" s="1"/>
  <c r="AE623" i="2" a="1"/>
  <c r="AE623" i="2" s="1"/>
  <c r="AG623" i="2"/>
  <c r="AH623" i="2" a="1"/>
  <c r="AH623" i="2" s="1"/>
  <c r="AD623" i="2" a="1"/>
  <c r="AD623" i="2" s="1"/>
  <c r="AF623" i="2" a="1"/>
  <c r="AF623" i="2" s="1"/>
  <c r="AB623" i="2" a="1"/>
  <c r="AB623" i="2" s="1"/>
  <c r="AB32" i="2" a="1"/>
  <c r="AB32" i="2" s="1"/>
  <c r="AD32" i="2" a="1"/>
  <c r="AD32" i="2" s="1"/>
  <c r="AF32" i="2" a="1"/>
  <c r="AF32" i="2" s="1"/>
  <c r="AG32" i="2"/>
  <c r="AC32" i="2" a="1"/>
  <c r="AC32" i="2" s="1"/>
  <c r="AE32" i="2" a="1"/>
  <c r="AE32" i="2" s="1"/>
  <c r="AH32" i="2" a="1"/>
  <c r="AH32" i="2" s="1"/>
  <c r="AH712" i="2" a="1"/>
  <c r="AH712" i="2" s="1"/>
  <c r="AE712" i="2" a="1"/>
  <c r="AE712" i="2" s="1"/>
  <c r="AC712" i="2" a="1"/>
  <c r="AC712" i="2" s="1"/>
  <c r="AD712" i="2" a="1"/>
  <c r="AD712" i="2" s="1"/>
  <c r="AF712" i="2" a="1"/>
  <c r="AF712" i="2" s="1"/>
  <c r="AB712" i="2" a="1"/>
  <c r="AB712" i="2" s="1"/>
  <c r="AG712" i="2"/>
  <c r="AH781" i="2" a="1"/>
  <c r="AH781" i="2" s="1"/>
  <c r="AE781" i="2" a="1"/>
  <c r="AE781" i="2" s="1"/>
  <c r="AC781" i="2" a="1"/>
  <c r="AC781" i="2" s="1"/>
  <c r="AD781" i="2" a="1"/>
  <c r="AD781" i="2" s="1"/>
  <c r="AF781" i="2" a="1"/>
  <c r="AF781" i="2" s="1"/>
  <c r="AB781" i="2" a="1"/>
  <c r="AB781" i="2" s="1"/>
  <c r="AG781" i="2"/>
  <c r="AH861" i="2" a="1"/>
  <c r="AH861" i="2" s="1"/>
  <c r="AC861" i="2" a="1"/>
  <c r="AC861" i="2" s="1"/>
  <c r="AF861" i="2" a="1"/>
  <c r="AF861" i="2" s="1"/>
  <c r="AD861" i="2" a="1"/>
  <c r="AD861" i="2" s="1"/>
  <c r="AB861" i="2" a="1"/>
  <c r="AB861" i="2" s="1"/>
  <c r="AG861" i="2"/>
  <c r="AE861" i="2" a="1"/>
  <c r="AE861" i="2" s="1"/>
  <c r="AH941" i="2" a="1"/>
  <c r="AH941" i="2" s="1"/>
  <c r="AC941" i="2" a="1"/>
  <c r="AC941" i="2" s="1"/>
  <c r="AF941" i="2" a="1"/>
  <c r="AF941" i="2" s="1"/>
  <c r="AD941" i="2" a="1"/>
  <c r="AD941" i="2" s="1"/>
  <c r="AB941" i="2" a="1"/>
  <c r="AB941" i="2" s="1"/>
  <c r="AG941" i="2"/>
  <c r="AE941" i="2" a="1"/>
  <c r="AE941" i="2" s="1"/>
  <c r="AH1021" i="2" a="1"/>
  <c r="AH1021" i="2" s="1"/>
  <c r="AC1021" i="2" a="1"/>
  <c r="AC1021" i="2" s="1"/>
  <c r="AF1021" i="2" a="1"/>
  <c r="AF1021" i="2" s="1"/>
  <c r="AD1021" i="2" a="1"/>
  <c r="AD1021" i="2" s="1"/>
  <c r="AB1021" i="2" a="1"/>
  <c r="AB1021" i="2" s="1"/>
  <c r="AG1021" i="2"/>
  <c r="AE1021" i="2" a="1"/>
  <c r="AE1021" i="2" s="1"/>
  <c r="AH1109" i="2" a="1"/>
  <c r="AH1109" i="2" s="1"/>
  <c r="AC1109" i="2" a="1"/>
  <c r="AC1109" i="2" s="1"/>
  <c r="AF1109" i="2" a="1"/>
  <c r="AF1109" i="2" s="1"/>
  <c r="AD1109" i="2" a="1"/>
  <c r="AD1109" i="2" s="1"/>
  <c r="AB1109" i="2" a="1"/>
  <c r="AB1109" i="2" s="1"/>
  <c r="AG1109" i="2"/>
  <c r="AE1109" i="2" a="1"/>
  <c r="AE1109" i="2" s="1"/>
  <c r="AH1192" i="2" a="1"/>
  <c r="AH1192" i="2" s="1"/>
  <c r="AC1192" i="2" a="1"/>
  <c r="AC1192" i="2" s="1"/>
  <c r="AF1192" i="2" a="1"/>
  <c r="AF1192" i="2" s="1"/>
  <c r="AD1192" i="2" a="1"/>
  <c r="AD1192" i="2" s="1"/>
  <c r="AB1192" i="2" a="1"/>
  <c r="AB1192" i="2" s="1"/>
  <c r="AG1192" i="2"/>
  <c r="AE1192" i="2" a="1"/>
  <c r="AE1192" i="2" s="1"/>
  <c r="AH1280" i="2" a="1"/>
  <c r="AH1280" i="2" s="1"/>
  <c r="AC1280" i="2" a="1"/>
  <c r="AC1280" i="2" s="1"/>
  <c r="AF1280" i="2" a="1"/>
  <c r="AF1280" i="2" s="1"/>
  <c r="AD1280" i="2" a="1"/>
  <c r="AD1280" i="2" s="1"/>
  <c r="AB1280" i="2" a="1"/>
  <c r="AB1280" i="2" s="1"/>
  <c r="AG1280" i="2"/>
  <c r="AE1280" i="2" a="1"/>
  <c r="AE1280" i="2" s="1"/>
  <c r="AC1360" i="2" a="1"/>
  <c r="AC1360" i="2" s="1"/>
  <c r="AE1360" i="2" a="1"/>
  <c r="AE1360" i="2" s="1"/>
  <c r="AG1360" i="2"/>
  <c r="AH1360" i="2" a="1"/>
  <c r="AH1360" i="2" s="1"/>
  <c r="AB1360" i="2" a="1"/>
  <c r="AB1360" i="2" s="1"/>
  <c r="AD1360" i="2" a="1"/>
  <c r="AD1360" i="2" s="1"/>
  <c r="AF1360" i="2" a="1"/>
  <c r="AF1360" i="2" s="1"/>
  <c r="AH169" i="2" a="1"/>
  <c r="AH169" i="2" s="1"/>
  <c r="AB169" i="2" a="1"/>
  <c r="AB169" i="2" s="1"/>
  <c r="AD169" i="2" a="1"/>
  <c r="AD169" i="2" s="1"/>
  <c r="AF169" i="2" a="1"/>
  <c r="AF169" i="2" s="1"/>
  <c r="AE169" i="2" a="1"/>
  <c r="AE169" i="2" s="1"/>
  <c r="AC169" i="2" a="1"/>
  <c r="AC169" i="2" s="1"/>
  <c r="AG169" i="2"/>
  <c r="AC87" i="2" a="1"/>
  <c r="AC87" i="2" s="1"/>
  <c r="AE87" i="2" a="1"/>
  <c r="AE87" i="2" s="1"/>
  <c r="AG87" i="2"/>
  <c r="AH87" i="2" a="1"/>
  <c r="AH87" i="2" s="1"/>
  <c r="AD87" i="2" a="1"/>
  <c r="AD87" i="2" s="1"/>
  <c r="AF87" i="2" a="1"/>
  <c r="AF87" i="2" s="1"/>
  <c r="AB87" i="2" a="1"/>
  <c r="AB87" i="2" s="1"/>
  <c r="AH274" i="2" a="1"/>
  <c r="AH274" i="2" s="1"/>
  <c r="AB274" i="2" a="1"/>
  <c r="AB274" i="2" s="1"/>
  <c r="AD274" i="2" a="1"/>
  <c r="AD274" i="2" s="1"/>
  <c r="AF274" i="2" a="1"/>
  <c r="AF274" i="2" s="1"/>
  <c r="AE274" i="2" a="1"/>
  <c r="AE274" i="2" s="1"/>
  <c r="AG274" i="2"/>
  <c r="AC274" i="2" a="1"/>
  <c r="AC274" i="2" s="1"/>
  <c r="AC451" i="2" a="1"/>
  <c r="AC451" i="2" s="1"/>
  <c r="AE451" i="2" a="1"/>
  <c r="AE451" i="2" s="1"/>
  <c r="AG451" i="2"/>
  <c r="AH451" i="2" a="1"/>
  <c r="AH451" i="2" s="1"/>
  <c r="AB451" i="2" a="1"/>
  <c r="AB451" i="2" s="1"/>
  <c r="AD451" i="2" a="1"/>
  <c r="AD451" i="2" s="1"/>
  <c r="AF451" i="2" a="1"/>
  <c r="AF451" i="2" s="1"/>
  <c r="AC603" i="2" a="1"/>
  <c r="AC603" i="2" s="1"/>
  <c r="AE603" i="2" a="1"/>
  <c r="AE603" i="2" s="1"/>
  <c r="AG603" i="2"/>
  <c r="AH603" i="2" a="1"/>
  <c r="AH603" i="2" s="1"/>
  <c r="AF603" i="2" a="1"/>
  <c r="AF603" i="2" s="1"/>
  <c r="AB603" i="2" a="1"/>
  <c r="AB603" i="2" s="1"/>
  <c r="AD603" i="2" a="1"/>
  <c r="AD603" i="2" s="1"/>
  <c r="AH644" i="2" a="1"/>
  <c r="AH644" i="2" s="1"/>
  <c r="AE644" i="2" a="1"/>
  <c r="AE644" i="2" s="1"/>
  <c r="AB644" i="2" a="1"/>
  <c r="AB644" i="2" s="1"/>
  <c r="AF644" i="2" a="1"/>
  <c r="AF644" i="2" s="1"/>
  <c r="AC644" i="2" a="1"/>
  <c r="AC644" i="2" s="1"/>
  <c r="AG644" i="2"/>
  <c r="AD644" i="2" a="1"/>
  <c r="AD644" i="2" s="1"/>
  <c r="AH793" i="2" a="1"/>
  <c r="AH793" i="2" s="1"/>
  <c r="AE793" i="2" a="1"/>
  <c r="AE793" i="2" s="1"/>
  <c r="AC793" i="2" a="1"/>
  <c r="AC793" i="2" s="1"/>
  <c r="AD793" i="2" a="1"/>
  <c r="AD793" i="2" s="1"/>
  <c r="AF793" i="2" a="1"/>
  <c r="AF793" i="2" s="1"/>
  <c r="AB793" i="2" a="1"/>
  <c r="AB793" i="2" s="1"/>
  <c r="AG793" i="2"/>
  <c r="AH945" i="2" a="1"/>
  <c r="AH945" i="2" s="1"/>
  <c r="AB945" i="2" a="1"/>
  <c r="AB945" i="2" s="1"/>
  <c r="AG945" i="2"/>
  <c r="AE945" i="2" a="1"/>
  <c r="AE945" i="2" s="1"/>
  <c r="AC945" i="2" a="1"/>
  <c r="AC945" i="2" s="1"/>
  <c r="AF945" i="2" a="1"/>
  <c r="AF945" i="2" s="1"/>
  <c r="AD945" i="2" a="1"/>
  <c r="AD945" i="2" s="1"/>
  <c r="AH1097" i="2" a="1"/>
  <c r="AH1097" i="2" s="1"/>
  <c r="AB1097" i="2" a="1"/>
  <c r="AB1097" i="2" s="1"/>
  <c r="AG1097" i="2"/>
  <c r="AE1097" i="2" a="1"/>
  <c r="AE1097" i="2" s="1"/>
  <c r="AC1097" i="2" a="1"/>
  <c r="AC1097" i="2" s="1"/>
  <c r="AF1097" i="2" a="1"/>
  <c r="AF1097" i="2" s="1"/>
  <c r="AD1097" i="2" a="1"/>
  <c r="AD1097" i="2" s="1"/>
  <c r="AH1252" i="2" a="1"/>
  <c r="AH1252" i="2" s="1"/>
  <c r="AB1252" i="2" a="1"/>
  <c r="AB1252" i="2" s="1"/>
  <c r="AG1252" i="2"/>
  <c r="AE1252" i="2" a="1"/>
  <c r="AE1252" i="2" s="1"/>
  <c r="AC1252" i="2" a="1"/>
  <c r="AC1252" i="2" s="1"/>
  <c r="AF1252" i="2" a="1"/>
  <c r="AF1252" i="2" s="1"/>
  <c r="AD1252" i="2" a="1"/>
  <c r="AD1252" i="2" s="1"/>
  <c r="AH237" i="2" a="1"/>
  <c r="AH237" i="2" s="1"/>
  <c r="AB237" i="2" a="1"/>
  <c r="AB237" i="2" s="1"/>
  <c r="AD237" i="2" a="1"/>
  <c r="AD237" i="2" s="1"/>
  <c r="AF237" i="2" a="1"/>
  <c r="AF237" i="2" s="1"/>
  <c r="AC237" i="2" a="1"/>
  <c r="AC237" i="2" s="1"/>
  <c r="AE237" i="2" a="1"/>
  <c r="AE237" i="2" s="1"/>
  <c r="AG237" i="2"/>
  <c r="AC75" i="2" a="1"/>
  <c r="AC75" i="2" s="1"/>
  <c r="AE75" i="2" a="1"/>
  <c r="AE75" i="2" s="1"/>
  <c r="AG75" i="2"/>
  <c r="AH75" i="2" a="1"/>
  <c r="AH75" i="2" s="1"/>
  <c r="AB75" i="2" a="1"/>
  <c r="AB75" i="2" s="1"/>
  <c r="AF75" i="2" a="1"/>
  <c r="AF75" i="2" s="1"/>
  <c r="AD75" i="2" a="1"/>
  <c r="AD75" i="2" s="1"/>
  <c r="AH885" i="2" a="1"/>
  <c r="AH885" i="2" s="1"/>
  <c r="AC885" i="2" a="1"/>
  <c r="AC885" i="2" s="1"/>
  <c r="AF885" i="2" a="1"/>
  <c r="AF885" i="2" s="1"/>
  <c r="AD885" i="2" a="1"/>
  <c r="AD885" i="2" s="1"/>
  <c r="AB885" i="2" a="1"/>
  <c r="AB885" i="2" s="1"/>
  <c r="AG885" i="2"/>
  <c r="AE885" i="2" a="1"/>
  <c r="AE885" i="2" s="1"/>
  <c r="AH1157" i="2" a="1"/>
  <c r="AH1157" i="2" s="1"/>
  <c r="AC1157" i="2" a="1"/>
  <c r="AC1157" i="2" s="1"/>
  <c r="AF1157" i="2" a="1"/>
  <c r="AF1157" i="2" s="1"/>
  <c r="AD1157" i="2" a="1"/>
  <c r="AD1157" i="2" s="1"/>
  <c r="AB1157" i="2" a="1"/>
  <c r="AB1157" i="2" s="1"/>
  <c r="AG1157" i="2"/>
  <c r="AE1157" i="2" a="1"/>
  <c r="AE1157" i="2" s="1"/>
  <c r="AH217" i="2" a="1"/>
  <c r="AH217" i="2" s="1"/>
  <c r="AE217" i="2" a="1"/>
  <c r="AE217" i="2" s="1"/>
  <c r="AC217" i="2" a="1"/>
  <c r="AC217" i="2" s="1"/>
  <c r="AF217" i="2" a="1"/>
  <c r="AF217" i="2" s="1"/>
  <c r="AD217" i="2" a="1"/>
  <c r="AD217" i="2" s="1"/>
  <c r="AB217" i="2" a="1"/>
  <c r="AB217" i="2" s="1"/>
  <c r="AG217" i="2"/>
  <c r="AH307" i="2" a="1"/>
  <c r="AH307" i="2" s="1"/>
  <c r="AF334" i="4" s="1"/>
  <c r="AB307" i="2" a="1"/>
  <c r="AB307" i="2" s="1"/>
  <c r="Z334" i="4" s="1"/>
  <c r="AD307" i="2" a="1"/>
  <c r="AD307" i="2" s="1"/>
  <c r="AB334" i="4" s="1"/>
  <c r="AF307" i="2" a="1"/>
  <c r="AF307" i="2" s="1"/>
  <c r="AD334" i="4" s="1"/>
  <c r="AE307" i="2" a="1"/>
  <c r="AE307" i="2" s="1"/>
  <c r="AC334" i="4" s="1"/>
  <c r="AG307" i="2"/>
  <c r="AE334" i="4" s="1"/>
  <c r="AC307" i="2" a="1"/>
  <c r="AC307" i="2" s="1"/>
  <c r="AA334" i="4" s="1"/>
  <c r="AC515" i="2" a="1"/>
  <c r="AC515" i="2" s="1"/>
  <c r="AE515" i="2" a="1"/>
  <c r="AE515" i="2" s="1"/>
  <c r="AG515" i="2"/>
  <c r="AH515" i="2" a="1"/>
  <c r="AH515" i="2" s="1"/>
  <c r="AB515" i="2" a="1"/>
  <c r="AB515" i="2" s="1"/>
  <c r="AD515" i="2" a="1"/>
  <c r="AD515" i="2" s="1"/>
  <c r="AF515" i="2" a="1"/>
  <c r="AF515" i="2" s="1"/>
  <c r="AH716" i="2" a="1"/>
  <c r="AH716" i="2" s="1"/>
  <c r="AE716" i="2" a="1"/>
  <c r="AE716" i="2" s="1"/>
  <c r="AC716" i="2" a="1"/>
  <c r="AC716" i="2" s="1"/>
  <c r="AD716" i="2" a="1"/>
  <c r="AD716" i="2" s="1"/>
  <c r="AF716" i="2" a="1"/>
  <c r="AF716" i="2" s="1"/>
  <c r="AB716" i="2" a="1"/>
  <c r="AB716" i="2" s="1"/>
  <c r="AG716" i="2"/>
  <c r="AH953" i="2" a="1"/>
  <c r="AH953" i="2" s="1"/>
  <c r="AB953" i="2" a="1"/>
  <c r="AB953" i="2" s="1"/>
  <c r="AG953" i="2"/>
  <c r="AE953" i="2" a="1"/>
  <c r="AE953" i="2" s="1"/>
  <c r="AC953" i="2" a="1"/>
  <c r="AC953" i="2" s="1"/>
  <c r="AF953" i="2" a="1"/>
  <c r="AF953" i="2" s="1"/>
  <c r="AD953" i="2" a="1"/>
  <c r="AD953" i="2" s="1"/>
  <c r="AH1180" i="2" a="1"/>
  <c r="AH1180" i="2" s="1"/>
  <c r="AB1180" i="2" a="1"/>
  <c r="AB1180" i="2" s="1"/>
  <c r="AG1180" i="2"/>
  <c r="AE1180" i="2" a="1"/>
  <c r="AE1180" i="2" s="1"/>
  <c r="AC1180" i="2" a="1"/>
  <c r="AC1180" i="2" s="1"/>
  <c r="AF1180" i="2" a="1"/>
  <c r="AF1180" i="2" s="1"/>
  <c r="AD1180" i="2" a="1"/>
  <c r="AD1180" i="2" s="1"/>
  <c r="AH189" i="2" a="1"/>
  <c r="AH189" i="2" s="1"/>
  <c r="AB189" i="2" a="1"/>
  <c r="AB189" i="2" s="1"/>
  <c r="AD189" i="2" a="1"/>
  <c r="AD189" i="2" s="1"/>
  <c r="AF189" i="2" a="1"/>
  <c r="AF189" i="2" s="1"/>
  <c r="AC189" i="2" a="1"/>
  <c r="AC189" i="2" s="1"/>
  <c r="AG189" i="2"/>
  <c r="AE189" i="2" a="1"/>
  <c r="AE189" i="2" s="1"/>
  <c r="AH258" i="2" a="1"/>
  <c r="AH258" i="2" s="1"/>
  <c r="AB258" i="2" a="1"/>
  <c r="AB258" i="2" s="1"/>
  <c r="AD258" i="2" a="1"/>
  <c r="AD258" i="2" s="1"/>
  <c r="AF258" i="2" a="1"/>
  <c r="AF258" i="2" s="1"/>
  <c r="AE258" i="2" a="1"/>
  <c r="AE258" i="2" s="1"/>
  <c r="AG258" i="2"/>
  <c r="AC258" i="2" a="1"/>
  <c r="AC258" i="2" s="1"/>
  <c r="AC475" i="2" a="1"/>
  <c r="AC475" i="2" s="1"/>
  <c r="AE475" i="2" a="1"/>
  <c r="AE475" i="2" s="1"/>
  <c r="AG475" i="2"/>
  <c r="AH475" i="2" a="1"/>
  <c r="AH475" i="2" s="1"/>
  <c r="AF475" i="2" a="1"/>
  <c r="AF475" i="2" s="1"/>
  <c r="AB475" i="2" a="1"/>
  <c r="AB475" i="2" s="1"/>
  <c r="AD475" i="2" a="1"/>
  <c r="AD475" i="2" s="1"/>
  <c r="AB636" i="2" a="1"/>
  <c r="AB636" i="2" s="1"/>
  <c r="AD636" i="2" a="1"/>
  <c r="AD636" i="2" s="1"/>
  <c r="AH636" i="2" a="1"/>
  <c r="AH636" i="2" s="1"/>
  <c r="AE636" i="2" a="1"/>
  <c r="AE636" i="2" s="1"/>
  <c r="AF636" i="2" a="1"/>
  <c r="AF636" i="2" s="1"/>
  <c r="AG636" i="2"/>
  <c r="AC636" i="2" a="1"/>
  <c r="AC636" i="2" s="1"/>
  <c r="AH865" i="2" a="1"/>
  <c r="AH865" i="2" s="1"/>
  <c r="AB865" i="2" a="1"/>
  <c r="AB865" i="2" s="1"/>
  <c r="AG865" i="2"/>
  <c r="AE865" i="2" a="1"/>
  <c r="AE865" i="2" s="1"/>
  <c r="AC865" i="2" a="1"/>
  <c r="AC865" i="2" s="1"/>
  <c r="AF865" i="2" a="1"/>
  <c r="AF865" i="2" s="1"/>
  <c r="AD865" i="2" a="1"/>
  <c r="AD865" i="2" s="1"/>
  <c r="AH1073" i="2" a="1"/>
  <c r="AH1073" i="2" s="1"/>
  <c r="AB1073" i="2" a="1"/>
  <c r="AB1073" i="2" s="1"/>
  <c r="AG1073" i="2"/>
  <c r="AE1073" i="2" a="1"/>
  <c r="AE1073" i="2" s="1"/>
  <c r="AC1073" i="2" a="1"/>
  <c r="AC1073" i="2" s="1"/>
  <c r="AF1073" i="2" a="1"/>
  <c r="AF1073" i="2" s="1"/>
  <c r="AD1073" i="2" a="1"/>
  <c r="AD1073" i="2" s="1"/>
  <c r="AH1276" i="2" a="1"/>
  <c r="AH1276" i="2" s="1"/>
  <c r="AB1276" i="2" a="1"/>
  <c r="AB1276" i="2" s="1"/>
  <c r="AG1276" i="2"/>
  <c r="AE1276" i="2" a="1"/>
  <c r="AE1276" i="2" s="1"/>
  <c r="AC1276" i="2" a="1"/>
  <c r="AC1276" i="2" s="1"/>
  <c r="AF1276" i="2" a="1"/>
  <c r="AF1276" i="2" s="1"/>
  <c r="AD1276" i="2" a="1"/>
  <c r="AD1276" i="2" s="1"/>
  <c r="AC125" i="2" a="1"/>
  <c r="AC125" i="2" s="1"/>
  <c r="AE125" i="2" a="1"/>
  <c r="AE125" i="2" s="1"/>
  <c r="AG125" i="2"/>
  <c r="AH125" i="2" a="1"/>
  <c r="AH125" i="2" s="1"/>
  <c r="AB125" i="2" a="1"/>
  <c r="AB125" i="2" s="1"/>
  <c r="AF125" i="2" a="1"/>
  <c r="AF125" i="2" s="1"/>
  <c r="AD125" i="2" a="1"/>
  <c r="AD125" i="2" s="1"/>
  <c r="AH641" i="2" a="1"/>
  <c r="AH641" i="2" s="1"/>
  <c r="AD641" i="2" a="1"/>
  <c r="AD641" i="2" s="1"/>
  <c r="AE641" i="2" a="1"/>
  <c r="AE641" i="2" s="1"/>
  <c r="AB641" i="2" a="1"/>
  <c r="AB641" i="2" s="1"/>
  <c r="AF641" i="2" a="1"/>
  <c r="AF641" i="2" s="1"/>
  <c r="AG641" i="2"/>
  <c r="AC641" i="2" a="1"/>
  <c r="AC641" i="2" s="1"/>
  <c r="AH673" i="2" a="1"/>
  <c r="AH673" i="2" s="1"/>
  <c r="AD673" i="2" a="1"/>
  <c r="AD673" i="2" s="1"/>
  <c r="AE673" i="2" a="1"/>
  <c r="AE673" i="2" s="1"/>
  <c r="AB673" i="2" a="1"/>
  <c r="AB673" i="2" s="1"/>
  <c r="AF673" i="2" a="1"/>
  <c r="AF673" i="2" s="1"/>
  <c r="AG673" i="2"/>
  <c r="AC673" i="2" a="1"/>
  <c r="AC673" i="2" s="1"/>
  <c r="AH713" i="2" a="1"/>
  <c r="AH713" i="2" s="1"/>
  <c r="AD713" i="2" a="1"/>
  <c r="AD713" i="2" s="1"/>
  <c r="AE713" i="2" a="1"/>
  <c r="AE713" i="2" s="1"/>
  <c r="AF713" i="2" a="1"/>
  <c r="AF713" i="2" s="1"/>
  <c r="AB713" i="2" a="1"/>
  <c r="AB713" i="2" s="1"/>
  <c r="AG713" i="2"/>
  <c r="AC713" i="2" a="1"/>
  <c r="AC713" i="2" s="1"/>
  <c r="AH742" i="2" a="1"/>
  <c r="AH742" i="2" s="1"/>
  <c r="AD742" i="2" a="1"/>
  <c r="AD742" i="2" s="1"/>
  <c r="AE742" i="2" a="1"/>
  <c r="AE742" i="2" s="1"/>
  <c r="AF742" i="2" a="1"/>
  <c r="AF742" i="2" s="1"/>
  <c r="AB742" i="2" a="1"/>
  <c r="AB742" i="2" s="1"/>
  <c r="AG742" i="2"/>
  <c r="AC742" i="2" a="1"/>
  <c r="AC742" i="2" s="1"/>
  <c r="AH774" i="2" a="1"/>
  <c r="AH774" i="2" s="1"/>
  <c r="AD774" i="2" a="1"/>
  <c r="AD774" i="2" s="1"/>
  <c r="AE774" i="2" a="1"/>
  <c r="AE774" i="2" s="1"/>
  <c r="AF774" i="2" a="1"/>
  <c r="AF774" i="2" s="1"/>
  <c r="AB774" i="2" a="1"/>
  <c r="AB774" i="2" s="1"/>
  <c r="AG774" i="2"/>
  <c r="AC774" i="2" a="1"/>
  <c r="AC774" i="2" s="1"/>
  <c r="AH806" i="2" a="1"/>
  <c r="AH806" i="2" s="1"/>
  <c r="AD806" i="2" a="1"/>
  <c r="AD806" i="2" s="1"/>
  <c r="AE806" i="2" a="1"/>
  <c r="AE806" i="2" s="1"/>
  <c r="AF806" i="2" a="1"/>
  <c r="AF806" i="2" s="1"/>
  <c r="AB806" i="2" a="1"/>
  <c r="AB806" i="2" s="1"/>
  <c r="AG806" i="2"/>
  <c r="AC806" i="2" a="1"/>
  <c r="AC806" i="2" s="1"/>
  <c r="AB838" i="2" a="1"/>
  <c r="AB838" i="2" s="1"/>
  <c r="AE838" i="2" a="1"/>
  <c r="AE838" i="2" s="1"/>
  <c r="AH838" i="2" a="1"/>
  <c r="AH838" i="2" s="1"/>
  <c r="AC838" i="2" a="1"/>
  <c r="AC838" i="2" s="1"/>
  <c r="AF838" i="2" a="1"/>
  <c r="AF838" i="2" s="1"/>
  <c r="AD838" i="2" a="1"/>
  <c r="AD838" i="2" s="1"/>
  <c r="AG838" i="2"/>
  <c r="AB870" i="2" a="1"/>
  <c r="AB870" i="2" s="1"/>
  <c r="AE870" i="2" a="1"/>
  <c r="AE870" i="2" s="1"/>
  <c r="AH870" i="2" a="1"/>
  <c r="AH870" i="2" s="1"/>
  <c r="AC870" i="2" a="1"/>
  <c r="AC870" i="2" s="1"/>
  <c r="AF870" i="2" a="1"/>
  <c r="AF870" i="2" s="1"/>
  <c r="AD870" i="2" a="1"/>
  <c r="AD870" i="2" s="1"/>
  <c r="AG870" i="2"/>
  <c r="AB902" i="2" a="1"/>
  <c r="AB902" i="2" s="1"/>
  <c r="AE902" i="2" a="1"/>
  <c r="AE902" i="2" s="1"/>
  <c r="AH902" i="2" a="1"/>
  <c r="AH902" i="2" s="1"/>
  <c r="AC902" i="2" a="1"/>
  <c r="AC902" i="2" s="1"/>
  <c r="AF902" i="2" a="1"/>
  <c r="AF902" i="2" s="1"/>
  <c r="AD902" i="2" a="1"/>
  <c r="AD902" i="2" s="1"/>
  <c r="AG902" i="2"/>
  <c r="AB934" i="2" a="1"/>
  <c r="AB934" i="2" s="1"/>
  <c r="AE934" i="2" a="1"/>
  <c r="AE934" i="2" s="1"/>
  <c r="AH934" i="2" a="1"/>
  <c r="AH934" i="2" s="1"/>
  <c r="AC934" i="2" a="1"/>
  <c r="AC934" i="2" s="1"/>
  <c r="AF934" i="2" a="1"/>
  <c r="AF934" i="2" s="1"/>
  <c r="AD934" i="2" a="1"/>
  <c r="AD934" i="2" s="1"/>
  <c r="AG934" i="2"/>
  <c r="AB966" i="2" a="1"/>
  <c r="AB966" i="2" s="1"/>
  <c r="AE966" i="2" a="1"/>
  <c r="AE966" i="2" s="1"/>
  <c r="AH966" i="2" a="1"/>
  <c r="AH966" i="2" s="1"/>
  <c r="AC966" i="2" a="1"/>
  <c r="AC966" i="2" s="1"/>
  <c r="AF966" i="2" a="1"/>
  <c r="AF966" i="2" s="1"/>
  <c r="AD966" i="2" a="1"/>
  <c r="AD966" i="2" s="1"/>
  <c r="AG966" i="2"/>
  <c r="AB998" i="2" a="1"/>
  <c r="AB998" i="2" s="1"/>
  <c r="AE998" i="2" a="1"/>
  <c r="AE998" i="2" s="1"/>
  <c r="AH998" i="2" a="1"/>
  <c r="AH998" i="2" s="1"/>
  <c r="AC998" i="2" a="1"/>
  <c r="AC998" i="2" s="1"/>
  <c r="AF998" i="2" a="1"/>
  <c r="AF998" i="2" s="1"/>
  <c r="AD998" i="2" a="1"/>
  <c r="AD998" i="2" s="1"/>
  <c r="AG998" i="2"/>
  <c r="AB1030" i="2" a="1"/>
  <c r="AB1030" i="2" s="1"/>
  <c r="AE1030" i="2" a="1"/>
  <c r="AE1030" i="2" s="1"/>
  <c r="AH1030" i="2" a="1"/>
  <c r="AH1030" i="2" s="1"/>
  <c r="AC1030" i="2" a="1"/>
  <c r="AC1030" i="2" s="1"/>
  <c r="AF1030" i="2" a="1"/>
  <c r="AF1030" i="2" s="1"/>
  <c r="AD1030" i="2" a="1"/>
  <c r="AD1030" i="2" s="1"/>
  <c r="AG1030" i="2"/>
  <c r="AB1062" i="2" a="1"/>
  <c r="AB1062" i="2" s="1"/>
  <c r="AE1062" i="2" a="1"/>
  <c r="AE1062" i="2" s="1"/>
  <c r="AH1062" i="2" a="1"/>
  <c r="AH1062" i="2" s="1"/>
  <c r="AC1062" i="2" a="1"/>
  <c r="AC1062" i="2" s="1"/>
  <c r="AF1062" i="2" a="1"/>
  <c r="AF1062" i="2" s="1"/>
  <c r="AD1062" i="2" a="1"/>
  <c r="AD1062" i="2" s="1"/>
  <c r="AG1062" i="2"/>
  <c r="AB1094" i="2" a="1"/>
  <c r="AB1094" i="2" s="1"/>
  <c r="AE1094" i="2" a="1"/>
  <c r="AE1094" i="2" s="1"/>
  <c r="AH1094" i="2" a="1"/>
  <c r="AH1094" i="2" s="1"/>
  <c r="AC1094" i="2" a="1"/>
  <c r="AC1094" i="2" s="1"/>
  <c r="AF1094" i="2" a="1"/>
  <c r="AF1094" i="2" s="1"/>
  <c r="AD1094" i="2" a="1"/>
  <c r="AD1094" i="2" s="1"/>
  <c r="AG1094" i="2"/>
  <c r="AB1126" i="2" a="1"/>
  <c r="AB1126" i="2" s="1"/>
  <c r="AE1126" i="2" a="1"/>
  <c r="AE1126" i="2" s="1"/>
  <c r="AH1126" i="2" a="1"/>
  <c r="AH1126" i="2" s="1"/>
  <c r="AC1126" i="2" a="1"/>
  <c r="AC1126" i="2" s="1"/>
  <c r="AF1126" i="2" a="1"/>
  <c r="AF1126" i="2" s="1"/>
  <c r="AD1126" i="2" a="1"/>
  <c r="AD1126" i="2" s="1"/>
  <c r="AG1126" i="2"/>
  <c r="AB1158" i="2" a="1"/>
  <c r="AB1158" i="2" s="1"/>
  <c r="AE1158" i="2" a="1"/>
  <c r="AE1158" i="2" s="1"/>
  <c r="AH1158" i="2" a="1"/>
  <c r="AH1158" i="2" s="1"/>
  <c r="AC1158" i="2" a="1"/>
  <c r="AC1158" i="2" s="1"/>
  <c r="AF1158" i="2" a="1"/>
  <c r="AF1158" i="2" s="1"/>
  <c r="AD1158" i="2" a="1"/>
  <c r="AD1158" i="2" s="1"/>
  <c r="AG1158" i="2"/>
  <c r="AB1185" i="2" a="1"/>
  <c r="AB1185" i="2" s="1"/>
  <c r="AE1185" i="2" a="1"/>
  <c r="AE1185" i="2" s="1"/>
  <c r="AH1185" i="2" a="1"/>
  <c r="AH1185" i="2" s="1"/>
  <c r="AC1185" i="2" a="1"/>
  <c r="AC1185" i="2" s="1"/>
  <c r="AF1185" i="2" a="1"/>
  <c r="AF1185" i="2" s="1"/>
  <c r="AD1185" i="2" a="1"/>
  <c r="AD1185" i="2" s="1"/>
  <c r="AG1185" i="2"/>
  <c r="AB1217" i="2" a="1"/>
  <c r="AB1217" i="2" s="1"/>
  <c r="AE1217" i="2" a="1"/>
  <c r="AE1217" i="2" s="1"/>
  <c r="AH1217" i="2" a="1"/>
  <c r="AH1217" i="2" s="1"/>
  <c r="AC1217" i="2" a="1"/>
  <c r="AC1217" i="2" s="1"/>
  <c r="AF1217" i="2" a="1"/>
  <c r="AF1217" i="2" s="1"/>
  <c r="AD1217" i="2" a="1"/>
  <c r="AD1217" i="2" s="1"/>
  <c r="AG1217" i="2"/>
  <c r="AB1249" i="2" a="1"/>
  <c r="AB1249" i="2" s="1"/>
  <c r="AE1249" i="2" a="1"/>
  <c r="AE1249" i="2" s="1"/>
  <c r="AH1249" i="2" a="1"/>
  <c r="AH1249" i="2" s="1"/>
  <c r="AC1249" i="2" a="1"/>
  <c r="AC1249" i="2" s="1"/>
  <c r="AF1249" i="2" a="1"/>
  <c r="AF1249" i="2" s="1"/>
  <c r="AD1249" i="2" a="1"/>
  <c r="AD1249" i="2" s="1"/>
  <c r="AG1249" i="2"/>
  <c r="AB1281" i="2" a="1"/>
  <c r="AB1281" i="2" s="1"/>
  <c r="AE1281" i="2" a="1"/>
  <c r="AE1281" i="2" s="1"/>
  <c r="AH1281" i="2" a="1"/>
  <c r="AH1281" i="2" s="1"/>
  <c r="AC1281" i="2" a="1"/>
  <c r="AC1281" i="2" s="1"/>
  <c r="AF1281" i="2" a="1"/>
  <c r="AF1281" i="2" s="1"/>
  <c r="AD1281" i="2" a="1"/>
  <c r="AD1281" i="2" s="1"/>
  <c r="AG1281" i="2"/>
  <c r="AB1313" i="2" a="1"/>
  <c r="AB1313" i="2" s="1"/>
  <c r="AD1313" i="2" a="1"/>
  <c r="AD1313" i="2" s="1"/>
  <c r="AF1313" i="2" a="1"/>
  <c r="AF1313" i="2" s="1"/>
  <c r="AC1313" i="2" a="1"/>
  <c r="AC1313" i="2" s="1"/>
  <c r="AE1313" i="2" a="1"/>
  <c r="AE1313" i="2" s="1"/>
  <c r="AG1313" i="2"/>
  <c r="AH1313" i="2" a="1"/>
  <c r="AH1313" i="2" s="1"/>
  <c r="AB1345" i="2" a="1"/>
  <c r="AB1345" i="2" s="1"/>
  <c r="AD1345" i="2" a="1"/>
  <c r="AD1345" i="2" s="1"/>
  <c r="AF1345" i="2" a="1"/>
  <c r="AF1345" i="2" s="1"/>
  <c r="AC1345" i="2" a="1"/>
  <c r="AC1345" i="2" s="1"/>
  <c r="AE1345" i="2" a="1"/>
  <c r="AE1345" i="2" s="1"/>
  <c r="AG1345" i="2"/>
  <c r="AH1345" i="2" a="1"/>
  <c r="AH1345" i="2" s="1"/>
  <c r="AC241" i="2" a="1"/>
  <c r="AC241" i="2" s="1"/>
  <c r="AE241" i="2" a="1"/>
  <c r="AE241" i="2" s="1"/>
  <c r="AC17" i="4" s="1"/>
  <c r="AG241" i="2"/>
  <c r="AH241" i="2" a="1"/>
  <c r="AH241" i="2" s="1"/>
  <c r="AB241" i="2" a="1"/>
  <c r="AB241" i="2" s="1"/>
  <c r="AD241" i="2" a="1"/>
  <c r="AD241" i="2" s="1"/>
  <c r="AF241" i="2" a="1"/>
  <c r="AF241" i="2" s="1"/>
  <c r="AD17" i="4" s="1"/>
  <c r="AF208" i="2" a="1"/>
  <c r="AF208" i="2" s="1"/>
  <c r="AD208" i="2" a="1"/>
  <c r="AD208" i="2" s="1"/>
  <c r="AG208" i="2"/>
  <c r="AB208" i="2" a="1"/>
  <c r="AB208" i="2" s="1"/>
  <c r="AE208" i="2" a="1"/>
  <c r="AE208" i="2" s="1"/>
  <c r="AH208" i="2" a="1"/>
  <c r="AH208" i="2" s="1"/>
  <c r="AC208" i="2" a="1"/>
  <c r="AC208" i="2" s="1"/>
  <c r="AC176" i="2" a="1"/>
  <c r="AC176" i="2" s="1"/>
  <c r="AE176" i="2" a="1"/>
  <c r="AE176" i="2" s="1"/>
  <c r="AG176" i="2"/>
  <c r="AB176" i="2" a="1"/>
  <c r="AB176" i="2" s="1"/>
  <c r="AF176" i="2" a="1"/>
  <c r="AF176" i="2" s="1"/>
  <c r="AH176" i="2" a="1"/>
  <c r="AH176" i="2" s="1"/>
  <c r="AD176" i="2" a="1"/>
  <c r="AD176" i="2" s="1"/>
  <c r="AB144" i="2" a="1"/>
  <c r="AB144" i="2" s="1"/>
  <c r="AD144" i="2" a="1"/>
  <c r="AD144" i="2" s="1"/>
  <c r="AC144" i="2" a="1"/>
  <c r="AC144" i="2" s="1"/>
  <c r="AF144" i="2" a="1"/>
  <c r="AF144" i="2" s="1"/>
  <c r="AE144" i="2" a="1"/>
  <c r="AE144" i="2" s="1"/>
  <c r="AG144" i="2"/>
  <c r="AH144" i="2" a="1"/>
  <c r="AH144" i="2" s="1"/>
  <c r="AB112" i="2" a="1"/>
  <c r="AB112" i="2" s="1"/>
  <c r="AD112" i="2" a="1"/>
  <c r="AD112" i="2" s="1"/>
  <c r="AF112" i="2" a="1"/>
  <c r="AF112" i="2" s="1"/>
  <c r="AC112" i="2" a="1"/>
  <c r="AC112" i="2" s="1"/>
  <c r="AG112" i="2"/>
  <c r="AE112" i="2" a="1"/>
  <c r="AE112" i="2" s="1"/>
  <c r="AH112" i="2" a="1"/>
  <c r="AH112" i="2" s="1"/>
  <c r="AB78" i="2" a="1"/>
  <c r="AB78" i="2" s="1"/>
  <c r="AD78" i="2" a="1"/>
  <c r="AD78" i="2" s="1"/>
  <c r="AF78" i="2" a="1"/>
  <c r="AF78" i="2" s="1"/>
  <c r="AC78" i="2" a="1"/>
  <c r="AC78" i="2" s="1"/>
  <c r="AG78" i="2"/>
  <c r="AE78" i="2" a="1"/>
  <c r="AE78" i="2" s="1"/>
  <c r="AH78" i="2" a="1"/>
  <c r="AH78" i="2" s="1"/>
  <c r="AC285" i="2" a="1"/>
  <c r="AC285" i="2" s="1"/>
  <c r="AE285" i="2" a="1"/>
  <c r="AE285" i="2" s="1"/>
  <c r="AG285" i="2"/>
  <c r="AH285" i="2" a="1"/>
  <c r="AH285" i="2" s="1"/>
  <c r="AF285" i="2" a="1"/>
  <c r="AF285" i="2" s="1"/>
  <c r="AB285" i="2" a="1"/>
  <c r="AB285" i="2" s="1"/>
  <c r="AD285" i="2" a="1"/>
  <c r="AD285" i="2" s="1"/>
  <c r="AC318" i="2" a="1"/>
  <c r="AC318" i="2" s="1"/>
  <c r="AE318" i="2" a="1"/>
  <c r="AE318" i="2" s="1"/>
  <c r="AG318" i="2"/>
  <c r="AH318" i="2" a="1"/>
  <c r="AH318" i="2" s="1"/>
  <c r="AF318" i="2" a="1"/>
  <c r="AF318" i="2" s="1"/>
  <c r="AB318" i="2" a="1"/>
  <c r="AB318" i="2" s="1"/>
  <c r="AD318" i="2" a="1"/>
  <c r="AD318" i="2" s="1"/>
  <c r="AH350" i="2" a="1"/>
  <c r="AH350" i="2" s="1"/>
  <c r="AE350" i="2" a="1"/>
  <c r="AE350" i="2" s="1"/>
  <c r="AB350" i="2" a="1"/>
  <c r="AB350" i="2" s="1"/>
  <c r="AF350" i="2" a="1"/>
  <c r="AF350" i="2" s="1"/>
  <c r="AC350" i="2" a="1"/>
  <c r="AC350" i="2" s="1"/>
  <c r="AG350" i="2"/>
  <c r="AD350" i="2" a="1"/>
  <c r="AD350" i="2" s="1"/>
  <c r="AF382" i="2" a="1"/>
  <c r="AF382" i="2" s="1"/>
  <c r="AD382" i="2" a="1"/>
  <c r="AD382" i="2" s="1"/>
  <c r="AG382" i="2"/>
  <c r="AB382" i="2" a="1"/>
  <c r="AB382" i="2" s="1"/>
  <c r="AE382" i="2" a="1"/>
  <c r="AE382" i="2" s="1"/>
  <c r="AH382" i="2" a="1"/>
  <c r="AH382" i="2" s="1"/>
  <c r="AC382" i="2" a="1"/>
  <c r="AC382" i="2" s="1"/>
  <c r="AF414" i="2" a="1"/>
  <c r="AF414" i="2" s="1"/>
  <c r="AD414" i="2" a="1"/>
  <c r="AD414" i="2" s="1"/>
  <c r="AG414" i="2"/>
  <c r="AB414" i="2" a="1"/>
  <c r="AB414" i="2" s="1"/>
  <c r="AE414" i="2" a="1"/>
  <c r="AE414" i="2" s="1"/>
  <c r="AH414" i="2" a="1"/>
  <c r="AH414" i="2" s="1"/>
  <c r="AC414" i="2" a="1"/>
  <c r="AC414" i="2" s="1"/>
  <c r="AF446" i="2" a="1"/>
  <c r="AF446" i="2" s="1"/>
  <c r="AD446" i="2" a="1"/>
  <c r="AD446" i="2" s="1"/>
  <c r="AG446" i="2"/>
  <c r="AB446" i="2" a="1"/>
  <c r="AB446" i="2" s="1"/>
  <c r="AE446" i="2" a="1"/>
  <c r="AE446" i="2" s="1"/>
  <c r="AH446" i="2" a="1"/>
  <c r="AH446" i="2" s="1"/>
  <c r="AC446" i="2" a="1"/>
  <c r="AC446" i="2" s="1"/>
  <c r="AB478" i="2" a="1"/>
  <c r="AB478" i="2" s="1"/>
  <c r="Z409" i="4" s="1"/>
  <c r="AD478" i="2" a="1"/>
  <c r="AD478" i="2" s="1"/>
  <c r="AB409" i="4" s="1"/>
  <c r="AF478" i="2" a="1"/>
  <c r="AF478" i="2" s="1"/>
  <c r="AD409" i="4" s="1"/>
  <c r="AC478" i="2" a="1"/>
  <c r="AC478" i="2" s="1"/>
  <c r="AA409" i="4" s="1"/>
  <c r="AG478" i="2"/>
  <c r="AE409" i="4" s="1"/>
  <c r="AE478" i="2" a="1"/>
  <c r="AE478" i="2" s="1"/>
  <c r="AC409" i="4" s="1"/>
  <c r="AH478" i="2" a="1"/>
  <c r="AH478" i="2" s="1"/>
  <c r="AF409" i="4" s="1"/>
  <c r="AB510" i="2" a="1"/>
  <c r="AB510" i="2" s="1"/>
  <c r="AD510" i="2" a="1"/>
  <c r="AD510" i="2" s="1"/>
  <c r="AF510" i="2" a="1"/>
  <c r="AF510" i="2" s="1"/>
  <c r="AC510" i="2" a="1"/>
  <c r="AC510" i="2" s="1"/>
  <c r="AG510" i="2"/>
  <c r="AE510" i="2" a="1"/>
  <c r="AE510" i="2" s="1"/>
  <c r="AH510" i="2" a="1"/>
  <c r="AH510" i="2" s="1"/>
  <c r="AB542" i="2" a="1"/>
  <c r="AB542" i="2" s="1"/>
  <c r="AD542" i="2" a="1"/>
  <c r="AD542" i="2" s="1"/>
  <c r="AF542" i="2" a="1"/>
  <c r="AF542" i="2" s="1"/>
  <c r="AC542" i="2" a="1"/>
  <c r="AC542" i="2" s="1"/>
  <c r="AG542" i="2"/>
  <c r="AE542" i="2" a="1"/>
  <c r="AE542" i="2" s="1"/>
  <c r="AH542" i="2" a="1"/>
  <c r="AH542" i="2" s="1"/>
  <c r="AB574" i="2" a="1"/>
  <c r="AB574" i="2" s="1"/>
  <c r="AD574" i="2" a="1"/>
  <c r="AD574" i="2" s="1"/>
  <c r="AF574" i="2" a="1"/>
  <c r="AF574" i="2" s="1"/>
  <c r="AC574" i="2" a="1"/>
  <c r="AC574" i="2" s="1"/>
  <c r="AG574" i="2"/>
  <c r="AE574" i="2" a="1"/>
  <c r="AE574" i="2" s="1"/>
  <c r="AH574" i="2" a="1"/>
  <c r="AH574" i="2" s="1"/>
  <c r="AB606" i="2" a="1"/>
  <c r="AB606" i="2" s="1"/>
  <c r="AD606" i="2" a="1"/>
  <c r="AD606" i="2" s="1"/>
  <c r="AF606" i="2" a="1"/>
  <c r="AF606" i="2" s="1"/>
  <c r="AC606" i="2" a="1"/>
  <c r="AC606" i="2" s="1"/>
  <c r="AG606" i="2"/>
  <c r="AE606" i="2" a="1"/>
  <c r="AE606" i="2" s="1"/>
  <c r="AH606" i="2" a="1"/>
  <c r="AH606" i="2" s="1"/>
  <c r="AC49" i="2" a="1"/>
  <c r="AC49" i="2" s="1"/>
  <c r="AE49" i="2" a="1"/>
  <c r="AE49" i="2" s="1"/>
  <c r="AG49" i="2"/>
  <c r="AB49" i="2" a="1"/>
  <c r="AB49" i="2" s="1"/>
  <c r="AH49" i="2" a="1"/>
  <c r="AH49" i="2" s="1"/>
  <c r="AD49" i="2" a="1"/>
  <c r="AD49" i="2" s="1"/>
  <c r="AF49" i="2" a="1"/>
  <c r="AF49" i="2" s="1"/>
  <c r="AC17" i="2" a="1"/>
  <c r="AC17" i="2" s="1"/>
  <c r="AE17" i="2" a="1"/>
  <c r="AE17" i="2" s="1"/>
  <c r="AG17" i="2"/>
  <c r="AB17" i="2" a="1"/>
  <c r="AB17" i="2" s="1"/>
  <c r="AD17" i="2" a="1"/>
  <c r="AD17" i="2" s="1"/>
  <c r="AF17" i="2" a="1"/>
  <c r="AF17" i="2" s="1"/>
  <c r="AH17" i="2" a="1"/>
  <c r="AH17" i="2" s="1"/>
  <c r="AH703" i="2" a="1"/>
  <c r="AH703" i="2" s="1"/>
  <c r="AB703" i="2" a="1"/>
  <c r="AB703" i="2" s="1"/>
  <c r="AF703" i="2" a="1"/>
  <c r="AF703" i="2" s="1"/>
  <c r="AC703" i="2" a="1"/>
  <c r="AC703" i="2" s="1"/>
  <c r="AD703" i="2" a="1"/>
  <c r="AD703" i="2" s="1"/>
  <c r="AE703" i="2" a="1"/>
  <c r="AE703" i="2" s="1"/>
  <c r="AG703" i="2"/>
  <c r="AH764" i="2" a="1"/>
  <c r="AH764" i="2" s="1"/>
  <c r="AB764" i="2" a="1"/>
  <c r="AB764" i="2" s="1"/>
  <c r="AF764" i="2" a="1"/>
  <c r="AF764" i="2" s="1"/>
  <c r="AC764" i="2" a="1"/>
  <c r="AC764" i="2" s="1"/>
  <c r="AD764" i="2" a="1"/>
  <c r="AD764" i="2" s="1"/>
  <c r="AE764" i="2" a="1"/>
  <c r="AE764" i="2" s="1"/>
  <c r="AG764" i="2"/>
  <c r="AH828" i="2" a="1"/>
  <c r="AH828" i="2" s="1"/>
  <c r="AB828" i="2" a="1"/>
  <c r="AB828" i="2" s="1"/>
  <c r="AF828" i="2" a="1"/>
  <c r="AF828" i="2" s="1"/>
  <c r="AC828" i="2" a="1"/>
  <c r="AC828" i="2" s="1"/>
  <c r="AD828" i="2" a="1"/>
  <c r="AD828" i="2" s="1"/>
  <c r="AE828" i="2" a="1"/>
  <c r="AE828" i="2" s="1"/>
  <c r="AG828" i="2"/>
  <c r="AD892" i="2" a="1"/>
  <c r="AD892" i="2" s="1"/>
  <c r="AG892" i="2"/>
  <c r="AB892" i="2" a="1"/>
  <c r="AB892" i="2" s="1"/>
  <c r="AE892" i="2" a="1"/>
  <c r="AE892" i="2" s="1"/>
  <c r="AH892" i="2" a="1"/>
  <c r="AH892" i="2" s="1"/>
  <c r="AC892" i="2" a="1"/>
  <c r="AC892" i="2" s="1"/>
  <c r="AF892" i="2" a="1"/>
  <c r="AF892" i="2" s="1"/>
  <c r="AD956" i="2" a="1"/>
  <c r="AD956" i="2" s="1"/>
  <c r="AG956" i="2"/>
  <c r="AB956" i="2" a="1"/>
  <c r="AB956" i="2" s="1"/>
  <c r="AE956" i="2" a="1"/>
  <c r="AE956" i="2" s="1"/>
  <c r="AH956" i="2" a="1"/>
  <c r="AH956" i="2" s="1"/>
  <c r="AC956" i="2" a="1"/>
  <c r="AC956" i="2" s="1"/>
  <c r="AF956" i="2" a="1"/>
  <c r="AF956" i="2" s="1"/>
  <c r="AD1020" i="2" a="1"/>
  <c r="AD1020" i="2" s="1"/>
  <c r="AG1020" i="2"/>
  <c r="AB1020" i="2" a="1"/>
  <c r="AB1020" i="2" s="1"/>
  <c r="AE1020" i="2" a="1"/>
  <c r="AE1020" i="2" s="1"/>
  <c r="AH1020" i="2" a="1"/>
  <c r="AH1020" i="2" s="1"/>
  <c r="AC1020" i="2" a="1"/>
  <c r="AC1020" i="2" s="1"/>
  <c r="AF1020" i="2" a="1"/>
  <c r="AF1020" i="2" s="1"/>
  <c r="AD1084" i="2" a="1"/>
  <c r="AD1084" i="2" s="1"/>
  <c r="AG1084" i="2"/>
  <c r="AB1084" i="2" a="1"/>
  <c r="AB1084" i="2" s="1"/>
  <c r="AE1084" i="2" a="1"/>
  <c r="AE1084" i="2" s="1"/>
  <c r="AH1084" i="2" a="1"/>
  <c r="AH1084" i="2" s="1"/>
  <c r="AC1084" i="2" a="1"/>
  <c r="AC1084" i="2" s="1"/>
  <c r="AF1084" i="2" a="1"/>
  <c r="AF1084" i="2" s="1"/>
  <c r="AD1148" i="2" a="1"/>
  <c r="AD1148" i="2" s="1"/>
  <c r="AG1148" i="2"/>
  <c r="AB1148" i="2" a="1"/>
  <c r="AB1148" i="2" s="1"/>
  <c r="AE1148" i="2" a="1"/>
  <c r="AE1148" i="2" s="1"/>
  <c r="AH1148" i="2" a="1"/>
  <c r="AH1148" i="2" s="1"/>
  <c r="AC1148" i="2" a="1"/>
  <c r="AC1148" i="2" s="1"/>
  <c r="AF1148" i="2" a="1"/>
  <c r="AF1148" i="2" s="1"/>
  <c r="AD1207" i="2" a="1"/>
  <c r="AD1207" i="2" s="1"/>
  <c r="AG1207" i="2"/>
  <c r="AB1207" i="2" a="1"/>
  <c r="AB1207" i="2" s="1"/>
  <c r="AE1207" i="2" a="1"/>
  <c r="AE1207" i="2" s="1"/>
  <c r="AH1207" i="2" a="1"/>
  <c r="AH1207" i="2" s="1"/>
  <c r="AC1207" i="2" a="1"/>
  <c r="AC1207" i="2" s="1"/>
  <c r="AF1207" i="2" a="1"/>
  <c r="AF1207" i="2" s="1"/>
  <c r="AD1271" i="2" a="1"/>
  <c r="AD1271" i="2" s="1"/>
  <c r="AG1271" i="2"/>
  <c r="AB1271" i="2" a="1"/>
  <c r="AB1271" i="2" s="1"/>
  <c r="AE1271" i="2" a="1"/>
  <c r="AE1271" i="2" s="1"/>
  <c r="AH1271" i="2" a="1"/>
  <c r="AH1271" i="2" s="1"/>
  <c r="AC1271" i="2" a="1"/>
  <c r="AC1271" i="2" s="1"/>
  <c r="AF1271" i="2" a="1"/>
  <c r="AF1271" i="2" s="1"/>
  <c r="AB1335" i="2" a="1"/>
  <c r="AB1335" i="2" s="1"/>
  <c r="AD1335" i="2" a="1"/>
  <c r="AD1335" i="2" s="1"/>
  <c r="AF1335" i="2" a="1"/>
  <c r="AF1335" i="2" s="1"/>
  <c r="AC1335" i="2" a="1"/>
  <c r="AC1335" i="2" s="1"/>
  <c r="AE1335" i="2" a="1"/>
  <c r="AE1335" i="2" s="1"/>
  <c r="AG1335" i="2"/>
  <c r="AH1335" i="2" a="1"/>
  <c r="AH1335" i="2" s="1"/>
  <c r="AD218" i="2" a="1"/>
  <c r="AD218" i="2" s="1"/>
  <c r="AG218" i="2"/>
  <c r="AB218" i="2" a="1"/>
  <c r="AB218" i="2" s="1"/>
  <c r="AE218" i="2" a="1"/>
  <c r="AE218" i="2" s="1"/>
  <c r="AH218" i="2" a="1"/>
  <c r="AH218" i="2" s="1"/>
  <c r="AC218" i="2" a="1"/>
  <c r="AC218" i="2" s="1"/>
  <c r="AF218" i="2" a="1"/>
  <c r="AF218" i="2" s="1"/>
  <c r="AC154" i="2" a="1"/>
  <c r="AC154" i="2" s="1"/>
  <c r="AE154" i="2" a="1"/>
  <c r="AE154" i="2" s="1"/>
  <c r="AG154" i="2"/>
  <c r="AB154" i="2" a="1"/>
  <c r="AB154" i="2" s="1"/>
  <c r="AF154" i="2" a="1"/>
  <c r="AF154" i="2" s="1"/>
  <c r="AH154" i="2" a="1"/>
  <c r="AH154" i="2" s="1"/>
  <c r="AD154" i="2" a="1"/>
  <c r="AD154" i="2" s="1"/>
  <c r="AB88" i="2" a="1"/>
  <c r="AB88" i="2" s="1"/>
  <c r="AD88" i="2" a="1"/>
  <c r="AD88" i="2" s="1"/>
  <c r="AF88" i="2" a="1"/>
  <c r="AF88" i="2" s="1"/>
  <c r="AC88" i="2" a="1"/>
  <c r="AC88" i="2" s="1"/>
  <c r="AG88" i="2"/>
  <c r="AH88" i="2" a="1"/>
  <c r="AH88" i="2" s="1"/>
  <c r="AE88" i="2" a="1"/>
  <c r="AE88" i="2" s="1"/>
  <c r="AB24" i="2" a="1"/>
  <c r="AB24" i="2" s="1"/>
  <c r="AD24" i="2" a="1"/>
  <c r="AD24" i="2" s="1"/>
  <c r="AF24" i="2" a="1"/>
  <c r="AF24" i="2" s="1"/>
  <c r="AC24" i="2" a="1"/>
  <c r="AC24" i="2" s="1"/>
  <c r="AE24" i="2" a="1"/>
  <c r="AE24" i="2" s="1"/>
  <c r="AG24" i="2"/>
  <c r="AH24" i="2" a="1"/>
  <c r="AH24" i="2" s="1"/>
  <c r="AC320" i="2" a="1"/>
  <c r="AC320" i="2" s="1"/>
  <c r="AE320" i="2" a="1"/>
  <c r="AE320" i="2" s="1"/>
  <c r="AG320" i="2"/>
  <c r="AH320" i="2" a="1"/>
  <c r="AH320" i="2" s="1"/>
  <c r="AB320" i="2" a="1"/>
  <c r="AB320" i="2" s="1"/>
  <c r="AD320" i="2" a="1"/>
  <c r="AD320" i="2" s="1"/>
  <c r="AF320" i="2" a="1"/>
  <c r="AF320" i="2" s="1"/>
  <c r="AD400" i="2" a="1"/>
  <c r="AD400" i="2" s="1"/>
  <c r="AG400" i="2"/>
  <c r="AB400" i="2" a="1"/>
  <c r="AB400" i="2" s="1"/>
  <c r="AE400" i="2" a="1"/>
  <c r="AE400" i="2" s="1"/>
  <c r="AH400" i="2" a="1"/>
  <c r="AH400" i="2" s="1"/>
  <c r="AC400" i="2" a="1"/>
  <c r="AC400" i="2" s="1"/>
  <c r="AF400" i="2" a="1"/>
  <c r="AF400" i="2" s="1"/>
  <c r="AB472" i="2" a="1"/>
  <c r="AB472" i="2" s="1"/>
  <c r="Z407" i="4" s="1"/>
  <c r="AD472" i="2" a="1"/>
  <c r="AD472" i="2" s="1"/>
  <c r="AB407" i="4" s="1"/>
  <c r="AF472" i="2" a="1"/>
  <c r="AF472" i="2" s="1"/>
  <c r="AD407" i="4" s="1"/>
  <c r="AH472" i="2" a="1"/>
  <c r="AH472" i="2" s="1"/>
  <c r="AF407" i="4" s="1"/>
  <c r="AG472" i="2"/>
  <c r="AE407" i="4" s="1"/>
  <c r="AC472" i="2" a="1"/>
  <c r="AC472" i="2" s="1"/>
  <c r="AA407" i="4" s="1"/>
  <c r="AE472" i="2" a="1"/>
  <c r="AE472" i="2" s="1"/>
  <c r="AC407" i="4" s="1"/>
  <c r="AB552" i="2" a="1"/>
  <c r="AB552" i="2" s="1"/>
  <c r="AD552" i="2" a="1"/>
  <c r="AD552" i="2" s="1"/>
  <c r="AF552" i="2" a="1"/>
  <c r="AF552" i="2" s="1"/>
  <c r="AH552" i="2" a="1"/>
  <c r="AH552" i="2" s="1"/>
  <c r="AG552" i="2"/>
  <c r="AC552" i="2" a="1"/>
  <c r="AC552" i="2" s="1"/>
  <c r="AE552" i="2" a="1"/>
  <c r="AE552" i="2" s="1"/>
  <c r="AB632" i="2" a="1"/>
  <c r="AB632" i="2" s="1"/>
  <c r="AD632" i="2" a="1"/>
  <c r="AD632" i="2" s="1"/>
  <c r="AF632" i="2" a="1"/>
  <c r="AF632" i="2" s="1"/>
  <c r="AH632" i="2" a="1"/>
  <c r="AH632" i="2" s="1"/>
  <c r="AG632" i="2"/>
  <c r="AC632" i="2" a="1"/>
  <c r="AC632" i="2" s="1"/>
  <c r="AE632" i="2" a="1"/>
  <c r="AE632" i="2" s="1"/>
  <c r="AH776" i="2" a="1"/>
  <c r="AH776" i="2" s="1"/>
  <c r="AB776" i="2" a="1"/>
  <c r="AB776" i="2" s="1"/>
  <c r="AF776" i="2" a="1"/>
  <c r="AF776" i="2" s="1"/>
  <c r="AC776" i="2" a="1"/>
  <c r="AC776" i="2" s="1"/>
  <c r="AD776" i="2" a="1"/>
  <c r="AD776" i="2" s="1"/>
  <c r="AE776" i="2" a="1"/>
  <c r="AE776" i="2" s="1"/>
  <c r="AG776" i="2"/>
  <c r="AC928" i="2" a="1"/>
  <c r="AC928" i="2" s="1"/>
  <c r="AF928" i="2" a="1"/>
  <c r="AF928" i="2" s="1"/>
  <c r="AD928" i="2" a="1"/>
  <c r="AD928" i="2" s="1"/>
  <c r="AG928" i="2"/>
  <c r="AB928" i="2" a="1"/>
  <c r="AB928" i="2" s="1"/>
  <c r="AE928" i="2" a="1"/>
  <c r="AE928" i="2" s="1"/>
  <c r="AH928" i="2" a="1"/>
  <c r="AH928" i="2" s="1"/>
  <c r="AC1064" i="2" a="1"/>
  <c r="AC1064" i="2" s="1"/>
  <c r="AF1064" i="2" a="1"/>
  <c r="AF1064" i="2" s="1"/>
  <c r="AD1064" i="2" a="1"/>
  <c r="AD1064" i="2" s="1"/>
  <c r="AG1064" i="2"/>
  <c r="AB1064" i="2" a="1"/>
  <c r="AB1064" i="2" s="1"/>
  <c r="AE1064" i="2" a="1"/>
  <c r="AE1064" i="2" s="1"/>
  <c r="AH1064" i="2" a="1"/>
  <c r="AH1064" i="2" s="1"/>
  <c r="AC1211" i="2" a="1"/>
  <c r="AC1211" i="2" s="1"/>
  <c r="AF1211" i="2" a="1"/>
  <c r="AF1211" i="2" s="1"/>
  <c r="AD1211" i="2" a="1"/>
  <c r="AD1211" i="2" s="1"/>
  <c r="AG1211" i="2"/>
  <c r="AB1211" i="2" a="1"/>
  <c r="AB1211" i="2" s="1"/>
  <c r="AE1211" i="2" a="1"/>
  <c r="AE1211" i="2" s="1"/>
  <c r="AH1211" i="2" a="1"/>
  <c r="AH1211" i="2" s="1"/>
  <c r="AB1355" i="2" a="1"/>
  <c r="AB1355" i="2" s="1"/>
  <c r="AD1355" i="2" a="1"/>
  <c r="AD1355" i="2" s="1"/>
  <c r="AF1355" i="2" a="1"/>
  <c r="AF1355" i="2" s="1"/>
  <c r="AC1355" i="2" a="1"/>
  <c r="AC1355" i="2" s="1"/>
  <c r="AE1355" i="2" a="1"/>
  <c r="AE1355" i="2" s="1"/>
  <c r="AG1355" i="2"/>
  <c r="AH1355" i="2" a="1"/>
  <c r="AH1355" i="2" s="1"/>
  <c r="AB102" i="2" a="1"/>
  <c r="AB102" i="2" s="1"/>
  <c r="AD102" i="2" a="1"/>
  <c r="AD102" i="2" s="1"/>
  <c r="AF102" i="2" a="1"/>
  <c r="AF102" i="2" s="1"/>
  <c r="AE102" i="2" a="1"/>
  <c r="AE102" i="2" s="1"/>
  <c r="AC102" i="2" a="1"/>
  <c r="AC102" i="2" s="1"/>
  <c r="AG102" i="2"/>
  <c r="AH102" i="2" a="1"/>
  <c r="AH102" i="2" s="1"/>
  <c r="AC308" i="2" a="1"/>
  <c r="AC308" i="2" s="1"/>
  <c r="AE308" i="2" a="1"/>
  <c r="AE308" i="2" s="1"/>
  <c r="AG308" i="2"/>
  <c r="AH308" i="2" a="1"/>
  <c r="AH308" i="2" s="1"/>
  <c r="AB308" i="2" a="1"/>
  <c r="AB308" i="2" s="1"/>
  <c r="AD308" i="2" a="1"/>
  <c r="AD308" i="2" s="1"/>
  <c r="AF308" i="2" a="1"/>
  <c r="AF308" i="2" s="1"/>
  <c r="AB492" i="2" a="1"/>
  <c r="AB492" i="2" s="1"/>
  <c r="AD492" i="2" a="1"/>
  <c r="AD492" i="2" s="1"/>
  <c r="AF492" i="2" a="1"/>
  <c r="AF492" i="2" s="1"/>
  <c r="AH492" i="2" a="1"/>
  <c r="AH492" i="2" s="1"/>
  <c r="AE492" i="2" a="1"/>
  <c r="AE492" i="2" s="1"/>
  <c r="AG492" i="2"/>
  <c r="AC492" i="2" a="1"/>
  <c r="AC492" i="2" s="1"/>
  <c r="AB568" i="2" a="1"/>
  <c r="AB568" i="2" s="1"/>
  <c r="AD568" i="2" a="1"/>
  <c r="AD568" i="2" s="1"/>
  <c r="AF568" i="2" a="1"/>
  <c r="AF568" i="2" s="1"/>
  <c r="AH568" i="2" a="1"/>
  <c r="AH568" i="2" s="1"/>
  <c r="AG568" i="2"/>
  <c r="AC568" i="2" a="1"/>
  <c r="AC568" i="2" s="1"/>
  <c r="AE568" i="2" a="1"/>
  <c r="AE568" i="2" s="1"/>
  <c r="AH768" i="2" a="1"/>
  <c r="AH768" i="2" s="1"/>
  <c r="AB768" i="2" a="1"/>
  <c r="AB768" i="2" s="1"/>
  <c r="AF768" i="2" a="1"/>
  <c r="AF768" i="2" s="1"/>
  <c r="AC768" i="2" a="1"/>
  <c r="AC768" i="2" s="1"/>
  <c r="AD768" i="2" a="1"/>
  <c r="AD768" i="2" s="1"/>
  <c r="AE768" i="2" a="1"/>
  <c r="AE768" i="2" s="1"/>
  <c r="AG768" i="2"/>
  <c r="AC992" i="2" a="1"/>
  <c r="AC992" i="2" s="1"/>
  <c r="AF992" i="2" a="1"/>
  <c r="AF992" i="2" s="1"/>
  <c r="AD992" i="2" a="1"/>
  <c r="AD992" i="2" s="1"/>
  <c r="AG992" i="2"/>
  <c r="AB992" i="2" a="1"/>
  <c r="AB992" i="2" s="1"/>
  <c r="AE992" i="2" a="1"/>
  <c r="AE992" i="2" s="1"/>
  <c r="AH992" i="2" a="1"/>
  <c r="AH992" i="2" s="1"/>
  <c r="AC1219" i="2" a="1"/>
  <c r="AC1219" i="2" s="1"/>
  <c r="AF1219" i="2" a="1"/>
  <c r="AF1219" i="2" s="1"/>
  <c r="AD1219" i="2" a="1"/>
  <c r="AD1219" i="2" s="1"/>
  <c r="AG1219" i="2"/>
  <c r="AB1219" i="2" a="1"/>
  <c r="AB1219" i="2" s="1"/>
  <c r="AE1219" i="2" a="1"/>
  <c r="AE1219" i="2" s="1"/>
  <c r="AH1219" i="2" a="1"/>
  <c r="AH1219" i="2" s="1"/>
  <c r="AC174" i="2" a="1"/>
  <c r="AC174" i="2" s="1"/>
  <c r="AE174" i="2" a="1"/>
  <c r="AE174" i="2" s="1"/>
  <c r="AG174" i="2"/>
  <c r="AD174" i="2" a="1"/>
  <c r="AD174" i="2" s="1"/>
  <c r="AB174" i="2" a="1"/>
  <c r="AB174" i="2" s="1"/>
  <c r="AF174" i="2" a="1"/>
  <c r="AF174" i="2" s="1"/>
  <c r="AH174" i="2" a="1"/>
  <c r="AH174" i="2" s="1"/>
  <c r="AC324" i="2" a="1"/>
  <c r="AC324" i="2" s="1"/>
  <c r="AE324" i="2" a="1"/>
  <c r="AE324" i="2" s="1"/>
  <c r="AG324" i="2"/>
  <c r="AH324" i="2" a="1"/>
  <c r="AH324" i="2" s="1"/>
  <c r="AB324" i="2" a="1"/>
  <c r="AB324" i="2" s="1"/>
  <c r="AD324" i="2" a="1"/>
  <c r="AD324" i="2" s="1"/>
  <c r="AF324" i="2" a="1"/>
  <c r="AF324" i="2" s="1"/>
  <c r="AB524" i="2" a="1"/>
  <c r="AB524" i="2" s="1"/>
  <c r="AD524" i="2" a="1"/>
  <c r="AD524" i="2" s="1"/>
  <c r="AF524" i="2" a="1"/>
  <c r="AF524" i="2" s="1"/>
  <c r="AH524" i="2" a="1"/>
  <c r="AH524" i="2" s="1"/>
  <c r="AE524" i="2" a="1"/>
  <c r="AE524" i="2" s="1"/>
  <c r="AG524" i="2"/>
  <c r="AC524" i="2" a="1"/>
  <c r="AC524" i="2" s="1"/>
  <c r="AH731" i="2" a="1"/>
  <c r="AH731" i="2" s="1"/>
  <c r="AB731" i="2" a="1"/>
  <c r="AB731" i="2" s="1"/>
  <c r="AF731" i="2" a="1"/>
  <c r="AF731" i="2" s="1"/>
  <c r="AC731" i="2" a="1"/>
  <c r="AC731" i="2" s="1"/>
  <c r="AD731" i="2" a="1"/>
  <c r="AD731" i="2" s="1"/>
  <c r="AE731" i="2" a="1"/>
  <c r="AE731" i="2" s="1"/>
  <c r="AG731" i="2"/>
  <c r="AC952" i="2" a="1"/>
  <c r="AC952" i="2" s="1"/>
  <c r="AF952" i="2" a="1"/>
  <c r="AF952" i="2" s="1"/>
  <c r="AD952" i="2" a="1"/>
  <c r="AD952" i="2" s="1"/>
  <c r="AG952" i="2"/>
  <c r="AE952" i="2" a="1"/>
  <c r="AE952" i="2" s="1"/>
  <c r="AH952" i="2" a="1"/>
  <c r="AH952" i="2" s="1"/>
  <c r="AB952" i="2" a="1"/>
  <c r="AB952" i="2" s="1"/>
  <c r="AC1179" i="2" a="1"/>
  <c r="AC1179" i="2" s="1"/>
  <c r="AF1179" i="2" a="1"/>
  <c r="AF1179" i="2" s="1"/>
  <c r="AD1179" i="2" a="1"/>
  <c r="AD1179" i="2" s="1"/>
  <c r="AG1179" i="2"/>
  <c r="AB1179" i="2" a="1"/>
  <c r="AB1179" i="2" s="1"/>
  <c r="AE1179" i="2" a="1"/>
  <c r="AE1179" i="2" s="1"/>
  <c r="AH1179" i="2" a="1"/>
  <c r="AH1179" i="2" s="1"/>
  <c r="AC214" i="2" a="1"/>
  <c r="AC214" i="2" s="1"/>
  <c r="AF214" i="2" a="1"/>
  <c r="AF214" i="2" s="1"/>
  <c r="AD214" i="2" a="1"/>
  <c r="AD214" i="2" s="1"/>
  <c r="AG214" i="2"/>
  <c r="AB214" i="2" a="1"/>
  <c r="AB214" i="2" s="1"/>
  <c r="AE214" i="2" a="1"/>
  <c r="AE214" i="2" s="1"/>
  <c r="AH214" i="2" a="1"/>
  <c r="AH214" i="2" s="1"/>
  <c r="AC275" i="2" a="1"/>
  <c r="AC275" i="2" s="1"/>
  <c r="AE275" i="2" a="1"/>
  <c r="AE275" i="2" s="1"/>
  <c r="AG275" i="2"/>
  <c r="AH275" i="2" a="1"/>
  <c r="AH275" i="2" s="1"/>
  <c r="AB275" i="2" a="1"/>
  <c r="AB275" i="2" s="1"/>
  <c r="AD275" i="2" a="1"/>
  <c r="AD275" i="2" s="1"/>
  <c r="AF275" i="2" a="1"/>
  <c r="AF275" i="2" s="1"/>
  <c r="AB460" i="2" a="1"/>
  <c r="AB460" i="2" s="1"/>
  <c r="AD460" i="2" a="1"/>
  <c r="AD460" i="2" s="1"/>
  <c r="AF460" i="2" a="1"/>
  <c r="AF460" i="2" s="1"/>
  <c r="AH460" i="2" a="1"/>
  <c r="AH460" i="2" s="1"/>
  <c r="AE460" i="2" a="1"/>
  <c r="AE460" i="2" s="1"/>
  <c r="AG460" i="2"/>
  <c r="AC460" i="2" a="1"/>
  <c r="AC460" i="2" s="1"/>
  <c r="AH260" i="2" a="1"/>
  <c r="AH260" i="2" s="1"/>
  <c r="AB260" i="2" a="1"/>
  <c r="AB260" i="2" s="1"/>
  <c r="AD260" i="2" a="1"/>
  <c r="AD260" i="2" s="1"/>
  <c r="AF260" i="2" a="1"/>
  <c r="AF260" i="2" s="1"/>
  <c r="AC260" i="2" a="1"/>
  <c r="AC260" i="2" s="1"/>
  <c r="AE260" i="2" a="1"/>
  <c r="AE260" i="2" s="1"/>
  <c r="AG260" i="2"/>
  <c r="AH292" i="2" a="1"/>
  <c r="AH292" i="2" s="1"/>
  <c r="AB292" i="2" a="1"/>
  <c r="AB292" i="2" s="1"/>
  <c r="AD292" i="2" a="1"/>
  <c r="AD292" i="2" s="1"/>
  <c r="AF292" i="2" a="1"/>
  <c r="AF292" i="2" s="1"/>
  <c r="AC292" i="2" a="1"/>
  <c r="AC292" i="2" s="1"/>
  <c r="AE292" i="2" a="1"/>
  <c r="AE292" i="2" s="1"/>
  <c r="AG292" i="2"/>
  <c r="AH325" i="2" a="1"/>
  <c r="AH325" i="2" s="1"/>
  <c r="AB325" i="2" a="1"/>
  <c r="AB325" i="2" s="1"/>
  <c r="AD325" i="2" a="1"/>
  <c r="AD325" i="2" s="1"/>
  <c r="AF325" i="2" a="1"/>
  <c r="AF325" i="2" s="1"/>
  <c r="AC325" i="2" a="1"/>
  <c r="AC325" i="2" s="1"/>
  <c r="AE325" i="2" a="1"/>
  <c r="AE325" i="2" s="1"/>
  <c r="AG325" i="2"/>
  <c r="AH357" i="2" a="1"/>
  <c r="AH357" i="2" s="1"/>
  <c r="AB357" i="2" a="1"/>
  <c r="AB357" i="2" s="1"/>
  <c r="AG357" i="2"/>
  <c r="AE357" i="2" a="1"/>
  <c r="AE357" i="2" s="1"/>
  <c r="AC357" i="2" a="1"/>
  <c r="AC357" i="2" s="1"/>
  <c r="AF357" i="2" a="1"/>
  <c r="AF357" i="2" s="1"/>
  <c r="AD357" i="2" a="1"/>
  <c r="AD357" i="2" s="1"/>
  <c r="AH389" i="2" a="1"/>
  <c r="AH389" i="2" s="1"/>
  <c r="AB389" i="2" a="1"/>
  <c r="AB389" i="2" s="1"/>
  <c r="AG389" i="2"/>
  <c r="AE389" i="2" a="1"/>
  <c r="AE389" i="2" s="1"/>
  <c r="AC389" i="2" a="1"/>
  <c r="AC389" i="2" s="1"/>
  <c r="AF389" i="2" a="1"/>
  <c r="AF389" i="2" s="1"/>
  <c r="AD389" i="2" a="1"/>
  <c r="AD389" i="2" s="1"/>
  <c r="AH421" i="2" a="1"/>
  <c r="AH421" i="2" s="1"/>
  <c r="AB421" i="2" a="1"/>
  <c r="AB421" i="2" s="1"/>
  <c r="AG421" i="2"/>
  <c r="AE421" i="2" a="1"/>
  <c r="AE421" i="2" s="1"/>
  <c r="AC421" i="2" a="1"/>
  <c r="AC421" i="2" s="1"/>
  <c r="AF421" i="2" a="1"/>
  <c r="AF421" i="2" s="1"/>
  <c r="AD421" i="2" a="1"/>
  <c r="AD421" i="2" s="1"/>
  <c r="AC453" i="2" a="1"/>
  <c r="AC453" i="2" s="1"/>
  <c r="AE453" i="2" a="1"/>
  <c r="AE453" i="2" s="1"/>
  <c r="AG453" i="2"/>
  <c r="AH453" i="2" a="1"/>
  <c r="AH453" i="2" s="1"/>
  <c r="AB453" i="2" a="1"/>
  <c r="AB453" i="2" s="1"/>
  <c r="AD453" i="2" a="1"/>
  <c r="AD453" i="2" s="1"/>
  <c r="AF453" i="2" a="1"/>
  <c r="AF453" i="2" s="1"/>
  <c r="AC485" i="2" a="1"/>
  <c r="AC485" i="2" s="1"/>
  <c r="AE485" i="2" a="1"/>
  <c r="AE485" i="2" s="1"/>
  <c r="AG485" i="2"/>
  <c r="AH485" i="2" a="1"/>
  <c r="AH485" i="2" s="1"/>
  <c r="AD485" i="2" a="1"/>
  <c r="AD485" i="2" s="1"/>
  <c r="AB485" i="2" a="1"/>
  <c r="AB485" i="2" s="1"/>
  <c r="AF485" i="2" a="1"/>
  <c r="AF485" i="2" s="1"/>
  <c r="AC517" i="2" a="1"/>
  <c r="AC517" i="2" s="1"/>
  <c r="AE517" i="2" a="1"/>
  <c r="AE517" i="2" s="1"/>
  <c r="AG517" i="2"/>
  <c r="AH517" i="2" a="1"/>
  <c r="AH517" i="2" s="1"/>
  <c r="AD517" i="2" a="1"/>
  <c r="AD517" i="2" s="1"/>
  <c r="AB517" i="2" a="1"/>
  <c r="AB517" i="2" s="1"/>
  <c r="AF517" i="2" a="1"/>
  <c r="AF517" i="2" s="1"/>
  <c r="AC549" i="2" a="1"/>
  <c r="AC549" i="2" s="1"/>
  <c r="AE549" i="2" a="1"/>
  <c r="AE549" i="2" s="1"/>
  <c r="AG549" i="2"/>
  <c r="AH549" i="2" a="1"/>
  <c r="AH549" i="2" s="1"/>
  <c r="AD549" i="2" a="1"/>
  <c r="AD549" i="2" s="1"/>
  <c r="AB549" i="2" a="1"/>
  <c r="AB549" i="2" s="1"/>
  <c r="AF549" i="2" a="1"/>
  <c r="AF549" i="2" s="1"/>
  <c r="AC581" i="2" a="1"/>
  <c r="AC581" i="2" s="1"/>
  <c r="AE581" i="2" a="1"/>
  <c r="AE581" i="2" s="1"/>
  <c r="AG581" i="2"/>
  <c r="AH581" i="2" a="1"/>
  <c r="AH581" i="2" s="1"/>
  <c r="AD581" i="2" a="1"/>
  <c r="AD581" i="2" s="1"/>
  <c r="AB581" i="2" a="1"/>
  <c r="AB581" i="2" s="1"/>
  <c r="AF581" i="2" a="1"/>
  <c r="AF581" i="2" s="1"/>
  <c r="AC613" i="2" a="1"/>
  <c r="AC613" i="2" s="1"/>
  <c r="AE613" i="2" a="1"/>
  <c r="AE613" i="2" s="1"/>
  <c r="AG613" i="2"/>
  <c r="AH613" i="2" a="1"/>
  <c r="AH613" i="2" s="1"/>
  <c r="AD613" i="2" a="1"/>
  <c r="AD613" i="2" s="1"/>
  <c r="AB613" i="2" a="1"/>
  <c r="AB613" i="2" s="1"/>
  <c r="AF613" i="2" a="1"/>
  <c r="AF613" i="2" s="1"/>
  <c r="AB42" i="2" a="1"/>
  <c r="AB42" i="2" s="1"/>
  <c r="AD42" i="2" a="1"/>
  <c r="AD42" i="2" s="1"/>
  <c r="AF42" i="2" a="1"/>
  <c r="AF42" i="2" s="1"/>
  <c r="AG42" i="2"/>
  <c r="AE42" i="2" a="1"/>
  <c r="AE42" i="2" s="1"/>
  <c r="AC42" i="2" a="1"/>
  <c r="AC42" i="2" s="1"/>
  <c r="AH42" i="2" a="1"/>
  <c r="AH42" i="2" s="1"/>
  <c r="AH658" i="2" a="1"/>
  <c r="AH658" i="2" s="1"/>
  <c r="AC658" i="2" a="1"/>
  <c r="AC658" i="2" s="1"/>
  <c r="AG658" i="2"/>
  <c r="AD658" i="2" a="1"/>
  <c r="AD658" i="2" s="1"/>
  <c r="AE658" i="2" a="1"/>
  <c r="AE658" i="2" s="1"/>
  <c r="AB658" i="2" a="1"/>
  <c r="AB658" i="2" s="1"/>
  <c r="AF658" i="2" a="1"/>
  <c r="AF658" i="2" s="1"/>
  <c r="AH690" i="2" a="1"/>
  <c r="AH690" i="2" s="1"/>
  <c r="AC690" i="2" a="1"/>
  <c r="AC690" i="2" s="1"/>
  <c r="AG690" i="2"/>
  <c r="AF690" i="2" a="1"/>
  <c r="AF690" i="2" s="1"/>
  <c r="AB690" i="2" a="1"/>
  <c r="AB690" i="2" s="1"/>
  <c r="AD690" i="2" a="1"/>
  <c r="AD690" i="2" s="1"/>
  <c r="AE690" i="2" a="1"/>
  <c r="AE690" i="2" s="1"/>
  <c r="AH730" i="2" a="1"/>
  <c r="AH730" i="2" s="1"/>
  <c r="AC730" i="2" a="1"/>
  <c r="AC730" i="2" s="1"/>
  <c r="AG730" i="2"/>
  <c r="AF730" i="2" a="1"/>
  <c r="AF730" i="2" s="1"/>
  <c r="AB730" i="2" a="1"/>
  <c r="AB730" i="2" s="1"/>
  <c r="AD730" i="2" a="1"/>
  <c r="AD730" i="2" s="1"/>
  <c r="AE730" i="2" a="1"/>
  <c r="AE730" i="2" s="1"/>
  <c r="AH759" i="2" a="1"/>
  <c r="AH759" i="2" s="1"/>
  <c r="AC759" i="2" a="1"/>
  <c r="AC759" i="2" s="1"/>
  <c r="AG759" i="2"/>
  <c r="AF759" i="2" a="1"/>
  <c r="AF759" i="2" s="1"/>
  <c r="AB759" i="2" a="1"/>
  <c r="AB759" i="2" s="1"/>
  <c r="AD759" i="2" a="1"/>
  <c r="AD759" i="2" s="1"/>
  <c r="AE759" i="2" a="1"/>
  <c r="AE759" i="2" s="1"/>
  <c r="AH791" i="2" a="1"/>
  <c r="AH791" i="2" s="1"/>
  <c r="AC791" i="2" a="1"/>
  <c r="AC791" i="2" s="1"/>
  <c r="AG791" i="2"/>
  <c r="AF791" i="2" a="1"/>
  <c r="AF791" i="2" s="1"/>
  <c r="AB791" i="2" a="1"/>
  <c r="AB791" i="2" s="1"/>
  <c r="AD791" i="2" a="1"/>
  <c r="AD791" i="2" s="1"/>
  <c r="AE791" i="2" a="1"/>
  <c r="AE791" i="2" s="1"/>
  <c r="AH823" i="2" a="1"/>
  <c r="AH823" i="2" s="1"/>
  <c r="AC823" i="2" a="1"/>
  <c r="AC823" i="2" s="1"/>
  <c r="AG823" i="2"/>
  <c r="AF823" i="2" a="1"/>
  <c r="AF823" i="2" s="1"/>
  <c r="AB823" i="2" a="1"/>
  <c r="AB823" i="2" s="1"/>
  <c r="AD823" i="2" a="1"/>
  <c r="AD823" i="2" s="1"/>
  <c r="AE823" i="2" a="1"/>
  <c r="AE823" i="2" s="1"/>
  <c r="AH855" i="2" a="1"/>
  <c r="AH855" i="2" s="1"/>
  <c r="AD855" i="2" a="1"/>
  <c r="AD855" i="2" s="1"/>
  <c r="AB855" i="2" a="1"/>
  <c r="AB855" i="2" s="1"/>
  <c r="AG855" i="2"/>
  <c r="AE855" i="2" a="1"/>
  <c r="AE855" i="2" s="1"/>
  <c r="AF855" i="2" a="1"/>
  <c r="AF855" i="2" s="1"/>
  <c r="AC855" i="2" a="1"/>
  <c r="AC855" i="2" s="1"/>
  <c r="AH887" i="2" a="1"/>
  <c r="AH887" i="2" s="1"/>
  <c r="AD887" i="2" a="1"/>
  <c r="AD887" i="2" s="1"/>
  <c r="AB887" i="2" a="1"/>
  <c r="AB887" i="2" s="1"/>
  <c r="AG887" i="2"/>
  <c r="AE887" i="2" a="1"/>
  <c r="AE887" i="2" s="1"/>
  <c r="AF887" i="2" a="1"/>
  <c r="AF887" i="2" s="1"/>
  <c r="AC887" i="2" a="1"/>
  <c r="AC887" i="2" s="1"/>
  <c r="AH919" i="2" a="1"/>
  <c r="AH919" i="2" s="1"/>
  <c r="AD919" i="2" a="1"/>
  <c r="AD919" i="2" s="1"/>
  <c r="AB919" i="2" a="1"/>
  <c r="AB919" i="2" s="1"/>
  <c r="AG919" i="2"/>
  <c r="AE919" i="2" a="1"/>
  <c r="AE919" i="2" s="1"/>
  <c r="AF919" i="2" a="1"/>
  <c r="AF919" i="2" s="1"/>
  <c r="AC919" i="2" a="1"/>
  <c r="AC919" i="2" s="1"/>
  <c r="AH951" i="2" a="1"/>
  <c r="AH951" i="2" s="1"/>
  <c r="AD951" i="2" a="1"/>
  <c r="AD951" i="2" s="1"/>
  <c r="AB951" i="2" a="1"/>
  <c r="AB951" i="2" s="1"/>
  <c r="AG951" i="2"/>
  <c r="AE951" i="2" a="1"/>
  <c r="AE951" i="2" s="1"/>
  <c r="AF951" i="2" a="1"/>
  <c r="AF951" i="2" s="1"/>
  <c r="AC951" i="2" a="1"/>
  <c r="AC951" i="2" s="1"/>
  <c r="AH983" i="2" a="1"/>
  <c r="AH983" i="2" s="1"/>
  <c r="AD983" i="2" a="1"/>
  <c r="AD983" i="2" s="1"/>
  <c r="AB983" i="2" a="1"/>
  <c r="AB983" i="2" s="1"/>
  <c r="AG983" i="2"/>
  <c r="AE983" i="2" a="1"/>
  <c r="AE983" i="2" s="1"/>
  <c r="AF983" i="2" a="1"/>
  <c r="AF983" i="2" s="1"/>
  <c r="AC983" i="2" a="1"/>
  <c r="AC983" i="2" s="1"/>
  <c r="AH1015" i="2" a="1"/>
  <c r="AH1015" i="2" s="1"/>
  <c r="AD1015" i="2" a="1"/>
  <c r="AD1015" i="2" s="1"/>
  <c r="AB1015" i="2" a="1"/>
  <c r="AB1015" i="2" s="1"/>
  <c r="AG1015" i="2"/>
  <c r="AE1015" i="2" a="1"/>
  <c r="AE1015" i="2" s="1"/>
  <c r="AF1015" i="2" a="1"/>
  <c r="AF1015" i="2" s="1"/>
  <c r="AC1015" i="2" a="1"/>
  <c r="AC1015" i="2" s="1"/>
  <c r="AH1047" i="2" a="1"/>
  <c r="AH1047" i="2" s="1"/>
  <c r="AD1047" i="2" a="1"/>
  <c r="AD1047" i="2" s="1"/>
  <c r="AB1047" i="2" a="1"/>
  <c r="AB1047" i="2" s="1"/>
  <c r="AG1047" i="2"/>
  <c r="AE1047" i="2" a="1"/>
  <c r="AE1047" i="2" s="1"/>
  <c r="AF1047" i="2" a="1"/>
  <c r="AF1047" i="2" s="1"/>
  <c r="AC1047" i="2" a="1"/>
  <c r="AC1047" i="2" s="1"/>
  <c r="AH1079" i="2" a="1"/>
  <c r="AH1079" i="2" s="1"/>
  <c r="AD1079" i="2" a="1"/>
  <c r="AD1079" i="2" s="1"/>
  <c r="AB1079" i="2" a="1"/>
  <c r="AB1079" i="2" s="1"/>
  <c r="AG1079" i="2"/>
  <c r="AE1079" i="2" a="1"/>
  <c r="AE1079" i="2" s="1"/>
  <c r="AF1079" i="2" a="1"/>
  <c r="AF1079" i="2" s="1"/>
  <c r="AC1079" i="2" a="1"/>
  <c r="AC1079" i="2" s="1"/>
  <c r="AH1111" i="2" a="1"/>
  <c r="AH1111" i="2" s="1"/>
  <c r="AD1111" i="2" a="1"/>
  <c r="AD1111" i="2" s="1"/>
  <c r="AB1111" i="2" a="1"/>
  <c r="AB1111" i="2" s="1"/>
  <c r="AG1111" i="2"/>
  <c r="AE1111" i="2" a="1"/>
  <c r="AE1111" i="2" s="1"/>
  <c r="AF1111" i="2" a="1"/>
  <c r="AF1111" i="2" s="1"/>
  <c r="AC1111" i="2" a="1"/>
  <c r="AC1111" i="2" s="1"/>
  <c r="AH1143" i="2" a="1"/>
  <c r="AH1143" i="2" s="1"/>
  <c r="AD1143" i="2" a="1"/>
  <c r="AD1143" i="2" s="1"/>
  <c r="AB1143" i="2" a="1"/>
  <c r="AB1143" i="2" s="1"/>
  <c r="AG1143" i="2"/>
  <c r="AE1143" i="2" a="1"/>
  <c r="AE1143" i="2" s="1"/>
  <c r="AF1143" i="2" a="1"/>
  <c r="AF1143" i="2" s="1"/>
  <c r="AC1143" i="2" a="1"/>
  <c r="AC1143" i="2" s="1"/>
  <c r="AH1175" i="2" a="1"/>
  <c r="AH1175" i="2" s="1"/>
  <c r="AD1175" i="2" a="1"/>
  <c r="AD1175" i="2" s="1"/>
  <c r="AB1175" i="2" a="1"/>
  <c r="AB1175" i="2" s="1"/>
  <c r="AG1175" i="2"/>
  <c r="AE1175" i="2" a="1"/>
  <c r="AE1175" i="2" s="1"/>
  <c r="AF1175" i="2" a="1"/>
  <c r="AF1175" i="2" s="1"/>
  <c r="AC1175" i="2" a="1"/>
  <c r="AC1175" i="2" s="1"/>
  <c r="AH1202" i="2" a="1"/>
  <c r="AH1202" i="2" s="1"/>
  <c r="AD1202" i="2" a="1"/>
  <c r="AD1202" i="2" s="1"/>
  <c r="AB1202" i="2" a="1"/>
  <c r="AB1202" i="2" s="1"/>
  <c r="AG1202" i="2"/>
  <c r="AE1202" i="2" a="1"/>
  <c r="AE1202" i="2" s="1"/>
  <c r="AF1202" i="2" a="1"/>
  <c r="AF1202" i="2" s="1"/>
  <c r="AC1202" i="2" a="1"/>
  <c r="AC1202" i="2" s="1"/>
  <c r="AH1234" i="2" a="1"/>
  <c r="AH1234" i="2" s="1"/>
  <c r="AD1234" i="2" a="1"/>
  <c r="AD1234" i="2" s="1"/>
  <c r="AB1234" i="2" a="1"/>
  <c r="AB1234" i="2" s="1"/>
  <c r="AG1234" i="2"/>
  <c r="AE1234" i="2" a="1"/>
  <c r="AE1234" i="2" s="1"/>
  <c r="AF1234" i="2" a="1"/>
  <c r="AF1234" i="2" s="1"/>
  <c r="AC1234" i="2" a="1"/>
  <c r="AC1234" i="2" s="1"/>
  <c r="AH1266" i="2" a="1"/>
  <c r="AH1266" i="2" s="1"/>
  <c r="AD1266" i="2" a="1"/>
  <c r="AD1266" i="2" s="1"/>
  <c r="AB1266" i="2" a="1"/>
  <c r="AB1266" i="2" s="1"/>
  <c r="AG1266" i="2"/>
  <c r="AE1266" i="2" a="1"/>
  <c r="AE1266" i="2" s="1"/>
  <c r="AF1266" i="2" a="1"/>
  <c r="AF1266" i="2" s="1"/>
  <c r="AC1266" i="2" a="1"/>
  <c r="AC1266" i="2" s="1"/>
  <c r="AC1298" i="2" a="1"/>
  <c r="AC1298" i="2" s="1"/>
  <c r="AE1298" i="2" a="1"/>
  <c r="AE1298" i="2" s="1"/>
  <c r="AG1298" i="2"/>
  <c r="AH1298" i="2" a="1"/>
  <c r="AH1298" i="2" s="1"/>
  <c r="AB1298" i="2" a="1"/>
  <c r="AB1298" i="2" s="1"/>
  <c r="AD1298" i="2" a="1"/>
  <c r="AD1298" i="2" s="1"/>
  <c r="AF1298" i="2" a="1"/>
  <c r="AF1298" i="2" s="1"/>
  <c r="AC1330" i="2" a="1"/>
  <c r="AC1330" i="2" s="1"/>
  <c r="AE1330" i="2" a="1"/>
  <c r="AE1330" i="2" s="1"/>
  <c r="AG1330" i="2"/>
  <c r="AH1330" i="2" a="1"/>
  <c r="AH1330" i="2" s="1"/>
  <c r="AB1330" i="2" a="1"/>
  <c r="AB1330" i="2" s="1"/>
  <c r="AD1330" i="2" a="1"/>
  <c r="AD1330" i="2" s="1"/>
  <c r="AF1330" i="2" a="1"/>
  <c r="AF1330" i="2" s="1"/>
  <c r="AC1362" i="2" a="1"/>
  <c r="AC1362" i="2" s="1"/>
  <c r="AE1362" i="2" a="1"/>
  <c r="AE1362" i="2" s="1"/>
  <c r="AG1362" i="2"/>
  <c r="AH1362" i="2" a="1"/>
  <c r="AH1362" i="2" s="1"/>
  <c r="AB1362" i="2" a="1"/>
  <c r="AB1362" i="2" s="1"/>
  <c r="AD1362" i="2" a="1"/>
  <c r="AD1362" i="2" s="1"/>
  <c r="AF1362" i="2" a="1"/>
  <c r="AF1362" i="2" s="1"/>
  <c r="AH223" i="2" a="1"/>
  <c r="AH223" i="2" s="1"/>
  <c r="AB223" i="2" a="1"/>
  <c r="AB223" i="2" s="1"/>
  <c r="AG223" i="2"/>
  <c r="AE223" i="2" a="1"/>
  <c r="AE223" i="2" s="1"/>
  <c r="AC223" i="2" a="1"/>
  <c r="AC223" i="2" s="1"/>
  <c r="AF223" i="2" a="1"/>
  <c r="AF223" i="2" s="1"/>
  <c r="AD223" i="2" a="1"/>
  <c r="AD223" i="2" s="1"/>
  <c r="AH191" i="2" a="1"/>
  <c r="AH191" i="2" s="1"/>
  <c r="AB191" i="2" a="1"/>
  <c r="AB191" i="2" s="1"/>
  <c r="AD191" i="2" a="1"/>
  <c r="AD191" i="2" s="1"/>
  <c r="AF191" i="2" a="1"/>
  <c r="AF191" i="2" s="1"/>
  <c r="AC191" i="2" a="1"/>
  <c r="AC191" i="2" s="1"/>
  <c r="AG191" i="2"/>
  <c r="AE191" i="2" a="1"/>
  <c r="AE191" i="2" s="1"/>
  <c r="AH159" i="2" a="1"/>
  <c r="AH159" i="2" s="1"/>
  <c r="AB159" i="2" a="1"/>
  <c r="AB159" i="2" s="1"/>
  <c r="AD159" i="2" a="1"/>
  <c r="AD159" i="2" s="1"/>
  <c r="AF159" i="2" a="1"/>
  <c r="AF159" i="2" s="1"/>
  <c r="AC159" i="2" a="1"/>
  <c r="AC159" i="2" s="1"/>
  <c r="AG159" i="2"/>
  <c r="AE159" i="2" a="1"/>
  <c r="AE159" i="2" s="1"/>
  <c r="AC127" i="2" a="1"/>
  <c r="AC127" i="2" s="1"/>
  <c r="AE127" i="2" a="1"/>
  <c r="AE127" i="2" s="1"/>
  <c r="AG127" i="2"/>
  <c r="AH127" i="2" a="1"/>
  <c r="AH127" i="2" s="1"/>
  <c r="AD127" i="2" a="1"/>
  <c r="AD127" i="2" s="1"/>
  <c r="AF127" i="2" a="1"/>
  <c r="AF127" i="2" s="1"/>
  <c r="AB127" i="2" a="1"/>
  <c r="AB127" i="2" s="1"/>
  <c r="AC95" i="2" a="1"/>
  <c r="AC95" i="2" s="1"/>
  <c r="AE95" i="2" a="1"/>
  <c r="AE95" i="2" s="1"/>
  <c r="AG95" i="2"/>
  <c r="AH95" i="2" a="1"/>
  <c r="AH95" i="2" s="1"/>
  <c r="AD95" i="2" a="1"/>
  <c r="AD95" i="2" s="1"/>
  <c r="AF95" i="2" a="1"/>
  <c r="AF95" i="2" s="1"/>
  <c r="AB95" i="2" a="1"/>
  <c r="AB95" i="2" s="1"/>
  <c r="AC61" i="2" a="1"/>
  <c r="AC61" i="2" s="1"/>
  <c r="AE61" i="2" a="1"/>
  <c r="AE61" i="2" s="1"/>
  <c r="AG61" i="2"/>
  <c r="AH61" i="2" a="1"/>
  <c r="AH61" i="2" s="1"/>
  <c r="AD61" i="2" a="1"/>
  <c r="AD61" i="2" s="1"/>
  <c r="AF61" i="2" a="1"/>
  <c r="AF61" i="2" s="1"/>
  <c r="AB61" i="2" a="1"/>
  <c r="AB61" i="2" s="1"/>
  <c r="AC29" i="2" a="1"/>
  <c r="AC29" i="2" s="1"/>
  <c r="AE29" i="2" a="1"/>
  <c r="AE29" i="2" s="1"/>
  <c r="AG29" i="2"/>
  <c r="AB29" i="2" a="1"/>
  <c r="AB29" i="2" s="1"/>
  <c r="AH29" i="2" a="1"/>
  <c r="AH29" i="2" s="1"/>
  <c r="AD29" i="2" a="1"/>
  <c r="AD29" i="2" s="1"/>
  <c r="AF29" i="2" a="1"/>
  <c r="AF29" i="2" s="1"/>
  <c r="AH286" i="2" a="1"/>
  <c r="AH286" i="2" s="1"/>
  <c r="AB286" i="2" a="1"/>
  <c r="AB286" i="2" s="1"/>
  <c r="AD286" i="2" a="1"/>
  <c r="AD286" i="2" s="1"/>
  <c r="AF286" i="2" a="1"/>
  <c r="AF286" i="2" s="1"/>
  <c r="AE286" i="2" a="1"/>
  <c r="AE286" i="2" s="1"/>
  <c r="AG286" i="2"/>
  <c r="AC286" i="2" a="1"/>
  <c r="AC286" i="2" s="1"/>
  <c r="AH351" i="2" a="1"/>
  <c r="AH351" i="2" s="1"/>
  <c r="AD351" i="2" a="1"/>
  <c r="AD351" i="2" s="1"/>
  <c r="AE351" i="2" a="1"/>
  <c r="AE351" i="2" s="1"/>
  <c r="AB351" i="2" a="1"/>
  <c r="AB351" i="2" s="1"/>
  <c r="AF351" i="2" a="1"/>
  <c r="AF351" i="2" s="1"/>
  <c r="AC351" i="2" a="1"/>
  <c r="AC351" i="2" s="1"/>
  <c r="AG351" i="2"/>
  <c r="AH415" i="2" a="1"/>
  <c r="AH415" i="2" s="1"/>
  <c r="AE415" i="2" a="1"/>
  <c r="AE415" i="2" s="1"/>
  <c r="AC415" i="2" a="1"/>
  <c r="AC415" i="2" s="1"/>
  <c r="AF415" i="2" a="1"/>
  <c r="AF415" i="2" s="1"/>
  <c r="AD415" i="2" a="1"/>
  <c r="AD415" i="2" s="1"/>
  <c r="AB415" i="2" a="1"/>
  <c r="AB415" i="2" s="1"/>
  <c r="AG415" i="2"/>
  <c r="AC479" i="2" a="1"/>
  <c r="AC479" i="2" s="1"/>
  <c r="AE479" i="2" a="1"/>
  <c r="AE479" i="2" s="1"/>
  <c r="AG479" i="2"/>
  <c r="AH479" i="2" a="1"/>
  <c r="AH479" i="2" s="1"/>
  <c r="AD479" i="2" a="1"/>
  <c r="AD479" i="2" s="1"/>
  <c r="AF479" i="2" a="1"/>
  <c r="AF479" i="2" s="1"/>
  <c r="AB479" i="2" a="1"/>
  <c r="AB479" i="2" s="1"/>
  <c r="AC543" i="2" a="1"/>
  <c r="AC543" i="2" s="1"/>
  <c r="AE543" i="2" a="1"/>
  <c r="AE543" i="2" s="1"/>
  <c r="AG543" i="2"/>
  <c r="AH543" i="2" a="1"/>
  <c r="AH543" i="2" s="1"/>
  <c r="AD543" i="2" a="1"/>
  <c r="AD543" i="2" s="1"/>
  <c r="AF543" i="2" a="1"/>
  <c r="AF543" i="2" s="1"/>
  <c r="AB543" i="2" a="1"/>
  <c r="AB543" i="2" s="1"/>
  <c r="AC607" i="2" a="1"/>
  <c r="AC607" i="2" s="1"/>
  <c r="AE607" i="2" a="1"/>
  <c r="AE607" i="2" s="1"/>
  <c r="AG607" i="2"/>
  <c r="AH607" i="2" a="1"/>
  <c r="AH607" i="2" s="1"/>
  <c r="AD607" i="2" a="1"/>
  <c r="AD607" i="2" s="1"/>
  <c r="AF607" i="2" a="1"/>
  <c r="AF607" i="2" s="1"/>
  <c r="AB607" i="2" a="1"/>
  <c r="AB607" i="2" s="1"/>
  <c r="AB48" i="2" a="1"/>
  <c r="AB48" i="2" s="1"/>
  <c r="AD48" i="2" a="1"/>
  <c r="AD48" i="2" s="1"/>
  <c r="AF48" i="2" a="1"/>
  <c r="AF48" i="2" s="1"/>
  <c r="AG48" i="2"/>
  <c r="AC48" i="2" a="1"/>
  <c r="AC48" i="2" s="1"/>
  <c r="AE48" i="2" a="1"/>
  <c r="AE48" i="2" s="1"/>
  <c r="AH48" i="2" a="1"/>
  <c r="AH48" i="2" s="1"/>
  <c r="AH680" i="2" a="1"/>
  <c r="AH680" i="2" s="1"/>
  <c r="AE680" i="2" a="1"/>
  <c r="AE680" i="2" s="1"/>
  <c r="AB680" i="2" a="1"/>
  <c r="AB680" i="2" s="1"/>
  <c r="AF680" i="2" a="1"/>
  <c r="AF680" i="2" s="1"/>
  <c r="AC680" i="2" a="1"/>
  <c r="AC680" i="2" s="1"/>
  <c r="AG680" i="2"/>
  <c r="AD680" i="2" a="1"/>
  <c r="AD680" i="2" s="1"/>
  <c r="AH765" i="2" a="1"/>
  <c r="AH765" i="2" s="1"/>
  <c r="AE765" i="2" a="1"/>
  <c r="AE765" i="2" s="1"/>
  <c r="AC765" i="2" a="1"/>
  <c r="AC765" i="2" s="1"/>
  <c r="AD765" i="2" a="1"/>
  <c r="AD765" i="2" s="1"/>
  <c r="AF765" i="2" a="1"/>
  <c r="AF765" i="2" s="1"/>
  <c r="AB765" i="2" a="1"/>
  <c r="AB765" i="2" s="1"/>
  <c r="AG765" i="2"/>
  <c r="AH837" i="2" a="1"/>
  <c r="AH837" i="2" s="1"/>
  <c r="AC837" i="2" a="1"/>
  <c r="AC837" i="2" s="1"/>
  <c r="AF837" i="2" a="1"/>
  <c r="AF837" i="2" s="1"/>
  <c r="AD837" i="2" a="1"/>
  <c r="AD837" i="2" s="1"/>
  <c r="AB837" i="2" a="1"/>
  <c r="AB837" i="2" s="1"/>
  <c r="AG837" i="2"/>
  <c r="AE837" i="2" a="1"/>
  <c r="AE837" i="2" s="1"/>
  <c r="AH925" i="2" a="1"/>
  <c r="AH925" i="2" s="1"/>
  <c r="AC925" i="2" a="1"/>
  <c r="AC925" i="2" s="1"/>
  <c r="AF925" i="2" a="1"/>
  <c r="AF925" i="2" s="1"/>
  <c r="AD925" i="2" a="1"/>
  <c r="AD925" i="2" s="1"/>
  <c r="AB925" i="2" a="1"/>
  <c r="AB925" i="2" s="1"/>
  <c r="AG925" i="2"/>
  <c r="AE925" i="2" a="1"/>
  <c r="AE925" i="2" s="1"/>
  <c r="AH1005" i="2" a="1"/>
  <c r="AH1005" i="2" s="1"/>
  <c r="AC1005" i="2" a="1"/>
  <c r="AC1005" i="2" s="1"/>
  <c r="AF1005" i="2" a="1"/>
  <c r="AF1005" i="2" s="1"/>
  <c r="AD1005" i="2" a="1"/>
  <c r="AD1005" i="2" s="1"/>
  <c r="AB1005" i="2" a="1"/>
  <c r="AB1005" i="2" s="1"/>
  <c r="AG1005" i="2"/>
  <c r="AE1005" i="2" a="1"/>
  <c r="AE1005" i="2" s="1"/>
  <c r="AH1085" i="2" a="1"/>
  <c r="AH1085" i="2" s="1"/>
  <c r="AC1085" i="2" a="1"/>
  <c r="AC1085" i="2" s="1"/>
  <c r="AF1085" i="2" a="1"/>
  <c r="AF1085" i="2" s="1"/>
  <c r="AD1085" i="2" a="1"/>
  <c r="AD1085" i="2" s="1"/>
  <c r="AB1085" i="2" a="1"/>
  <c r="AB1085" i="2" s="1"/>
  <c r="AG1085" i="2"/>
  <c r="AE1085" i="2" a="1"/>
  <c r="AE1085" i="2" s="1"/>
  <c r="AH1173" i="2" a="1"/>
  <c r="AH1173" i="2" s="1"/>
  <c r="AC1173" i="2" a="1"/>
  <c r="AC1173" i="2" s="1"/>
  <c r="AF1173" i="2" a="1"/>
  <c r="AF1173" i="2" s="1"/>
  <c r="AD1173" i="2" a="1"/>
  <c r="AD1173" i="2" s="1"/>
  <c r="AB1173" i="2" a="1"/>
  <c r="AB1173" i="2" s="1"/>
  <c r="AG1173" i="2"/>
  <c r="AE1173" i="2" a="1"/>
  <c r="AE1173" i="2" s="1"/>
  <c r="AH1256" i="2" a="1"/>
  <c r="AH1256" i="2" s="1"/>
  <c r="AC1256" i="2" a="1"/>
  <c r="AC1256" i="2" s="1"/>
  <c r="AF1256" i="2" a="1"/>
  <c r="AF1256" i="2" s="1"/>
  <c r="AD1256" i="2" a="1"/>
  <c r="AD1256" i="2" s="1"/>
  <c r="AB1256" i="2" a="1"/>
  <c r="AB1256" i="2" s="1"/>
  <c r="AG1256" i="2"/>
  <c r="AE1256" i="2" a="1"/>
  <c r="AE1256" i="2" s="1"/>
  <c r="AC1344" i="2" a="1"/>
  <c r="AC1344" i="2" s="1"/>
  <c r="AE1344" i="2" a="1"/>
  <c r="AE1344" i="2" s="1"/>
  <c r="AG1344" i="2"/>
  <c r="AH1344" i="2" a="1"/>
  <c r="AH1344" i="2" s="1"/>
  <c r="AB1344" i="2" a="1"/>
  <c r="AB1344" i="2" s="1"/>
  <c r="AD1344" i="2" a="1"/>
  <c r="AD1344" i="2" s="1"/>
  <c r="AF1344" i="2" a="1"/>
  <c r="AF1344" i="2" s="1"/>
  <c r="AH193" i="2" a="1"/>
  <c r="AH193" i="2" s="1"/>
  <c r="AE193" i="2" a="1"/>
  <c r="AE193" i="2" s="1"/>
  <c r="AC193" i="2" a="1"/>
  <c r="AC193" i="2" s="1"/>
  <c r="AF193" i="2" a="1"/>
  <c r="AF193" i="2" s="1"/>
  <c r="AD193" i="2" a="1"/>
  <c r="AD193" i="2" s="1"/>
  <c r="AB193" i="2" a="1"/>
  <c r="AB193" i="2" s="1"/>
  <c r="AG193" i="2"/>
  <c r="AC105" i="2" a="1"/>
  <c r="AC105" i="2" s="1"/>
  <c r="AE105" i="2" a="1"/>
  <c r="AE105" i="2" s="1"/>
  <c r="AG105" i="2"/>
  <c r="AH105" i="2" a="1"/>
  <c r="AH105" i="2" s="1"/>
  <c r="AD105" i="2" a="1"/>
  <c r="AD105" i="2" s="1"/>
  <c r="AF105" i="2" a="1"/>
  <c r="AF105" i="2" s="1"/>
  <c r="AB105" i="2" a="1"/>
  <c r="AB105" i="2" s="1"/>
  <c r="AH403" i="2" a="1"/>
  <c r="AH403" i="2" s="1"/>
  <c r="AD403" i="2" a="1"/>
  <c r="AD403" i="2" s="1"/>
  <c r="AB403" i="2" a="1"/>
  <c r="AB403" i="2" s="1"/>
  <c r="AG403" i="2"/>
  <c r="AE403" i="2" a="1"/>
  <c r="AE403" i="2" s="1"/>
  <c r="AC403" i="2" a="1"/>
  <c r="AC403" i="2" s="1"/>
  <c r="AF403" i="2" a="1"/>
  <c r="AF403" i="2" s="1"/>
  <c r="AC563" i="2" a="1"/>
  <c r="AC563" i="2" s="1"/>
  <c r="AE563" i="2" a="1"/>
  <c r="AE563" i="2" s="1"/>
  <c r="AG563" i="2"/>
  <c r="AH563" i="2" a="1"/>
  <c r="AH563" i="2" s="1"/>
  <c r="AB563" i="2" a="1"/>
  <c r="AB563" i="2" s="1"/>
  <c r="AD563" i="2" a="1"/>
  <c r="AD563" i="2" s="1"/>
  <c r="AF563" i="2" a="1"/>
  <c r="AF563" i="2" s="1"/>
  <c r="AH761" i="2" a="1"/>
  <c r="AH761" i="2" s="1"/>
  <c r="AE761" i="2" a="1"/>
  <c r="AE761" i="2" s="1"/>
  <c r="AC761" i="2" a="1"/>
  <c r="AC761" i="2" s="1"/>
  <c r="AD761" i="2" a="1"/>
  <c r="AD761" i="2" s="1"/>
  <c r="AF761" i="2" a="1"/>
  <c r="AF761" i="2" s="1"/>
  <c r="AB761" i="2" a="1"/>
  <c r="AB761" i="2" s="1"/>
  <c r="AG761" i="2"/>
  <c r="AH905" i="2" a="1"/>
  <c r="AH905" i="2" s="1"/>
  <c r="AB905" i="2" a="1"/>
  <c r="AB905" i="2" s="1"/>
  <c r="AG905" i="2"/>
  <c r="AE905" i="2" a="1"/>
  <c r="AE905" i="2" s="1"/>
  <c r="AC905" i="2" a="1"/>
  <c r="AC905" i="2" s="1"/>
  <c r="AF905" i="2" a="1"/>
  <c r="AF905" i="2" s="1"/>
  <c r="AD905" i="2" a="1"/>
  <c r="AD905" i="2" s="1"/>
  <c r="AH1057" i="2" a="1"/>
  <c r="AH1057" i="2" s="1"/>
  <c r="AB1057" i="2" a="1"/>
  <c r="AB1057" i="2" s="1"/>
  <c r="AG1057" i="2"/>
  <c r="AE1057" i="2" a="1"/>
  <c r="AE1057" i="2" s="1"/>
  <c r="AC1057" i="2" a="1"/>
  <c r="AC1057" i="2" s="1"/>
  <c r="AF1057" i="2" a="1"/>
  <c r="AF1057" i="2" s="1"/>
  <c r="AD1057" i="2" a="1"/>
  <c r="AD1057" i="2" s="1"/>
  <c r="AH1212" i="2" a="1"/>
  <c r="AH1212" i="2" s="1"/>
  <c r="AB1212" i="2" a="1"/>
  <c r="AB1212" i="2" s="1"/>
  <c r="AG1212" i="2"/>
  <c r="AE1212" i="2" a="1"/>
  <c r="AE1212" i="2" s="1"/>
  <c r="AC1212" i="2" a="1"/>
  <c r="AC1212" i="2" s="1"/>
  <c r="AF1212" i="2" a="1"/>
  <c r="AF1212" i="2" s="1"/>
  <c r="AD1212" i="2" a="1"/>
  <c r="AD1212" i="2" s="1"/>
  <c r="AC1348" i="2" a="1"/>
  <c r="AC1348" i="2" s="1"/>
  <c r="AE1348" i="2" a="1"/>
  <c r="AE1348" i="2" s="1"/>
  <c r="AG1348" i="2"/>
  <c r="AH1348" i="2" a="1"/>
  <c r="AH1348" i="2" s="1"/>
  <c r="AB1348" i="2" a="1"/>
  <c r="AB1348" i="2" s="1"/>
  <c r="AD1348" i="2" a="1"/>
  <c r="AD1348" i="2" s="1"/>
  <c r="AF1348" i="2" a="1"/>
  <c r="AF1348" i="2" s="1"/>
  <c r="AC109" i="2" a="1"/>
  <c r="AC109" i="2" s="1"/>
  <c r="AE109" i="2" a="1"/>
  <c r="AE109" i="2" s="1"/>
  <c r="AG109" i="2"/>
  <c r="AH109" i="2" a="1"/>
  <c r="AH109" i="2" s="1"/>
  <c r="AB109" i="2" a="1"/>
  <c r="AB109" i="2" s="1"/>
  <c r="AF109" i="2" a="1"/>
  <c r="AF109" i="2" s="1"/>
  <c r="AD109" i="2" a="1"/>
  <c r="AD109" i="2" s="1"/>
  <c r="AH797" i="2" a="1"/>
  <c r="AH797" i="2" s="1"/>
  <c r="AE797" i="2" a="1"/>
  <c r="AE797" i="2" s="1"/>
  <c r="AC797" i="2" a="1"/>
  <c r="AC797" i="2" s="1"/>
  <c r="AD797" i="2" a="1"/>
  <c r="AD797" i="2" s="1"/>
  <c r="AF797" i="2" a="1"/>
  <c r="AF797" i="2" s="1"/>
  <c r="AB797" i="2" a="1"/>
  <c r="AB797" i="2" s="1"/>
  <c r="AG797" i="2"/>
  <c r="AH1101" i="2" a="1"/>
  <c r="AH1101" i="2" s="1"/>
  <c r="AC1101" i="2" a="1"/>
  <c r="AC1101" i="2" s="1"/>
  <c r="AF1101" i="2" a="1"/>
  <c r="AF1101" i="2" s="1"/>
  <c r="AD1101" i="2" a="1"/>
  <c r="AD1101" i="2" s="1"/>
  <c r="AB1101" i="2" a="1"/>
  <c r="AB1101" i="2" s="1"/>
  <c r="AG1101" i="2"/>
  <c r="AE1101" i="2" a="1"/>
  <c r="AE1101" i="2" s="1"/>
  <c r="AC1336" i="2" a="1"/>
  <c r="AC1336" i="2" s="1"/>
  <c r="AE1336" i="2" a="1"/>
  <c r="AE1336" i="2" s="1"/>
  <c r="AG1336" i="2"/>
  <c r="AH1336" i="2" a="1"/>
  <c r="AH1336" i="2" s="1"/>
  <c r="AB1336" i="2" a="1"/>
  <c r="AB1336" i="2" s="1"/>
  <c r="AD1336" i="2" a="1"/>
  <c r="AD1336" i="2" s="1"/>
  <c r="AF1336" i="2" a="1"/>
  <c r="AF1336" i="2" s="1"/>
  <c r="AH266" i="2" a="1"/>
  <c r="AH266" i="2" s="1"/>
  <c r="AB266" i="2" a="1"/>
  <c r="AB266" i="2" s="1"/>
  <c r="AD266" i="2" a="1"/>
  <c r="AD266" i="2" s="1"/>
  <c r="AF266" i="2" a="1"/>
  <c r="AF266" i="2" s="1"/>
  <c r="AE266" i="2" a="1"/>
  <c r="AE266" i="2" s="1"/>
  <c r="AG266" i="2"/>
  <c r="AC266" i="2" a="1"/>
  <c r="AC266" i="2" s="1"/>
  <c r="AC459" i="2" a="1"/>
  <c r="AC459" i="2" s="1"/>
  <c r="AE459" i="2" a="1"/>
  <c r="AE459" i="2" s="1"/>
  <c r="AG459" i="2"/>
  <c r="AH459" i="2" a="1"/>
  <c r="AH459" i="2" s="1"/>
  <c r="AF459" i="2" a="1"/>
  <c r="AF459" i="2" s="1"/>
  <c r="AB459" i="2" a="1"/>
  <c r="AB459" i="2" s="1"/>
  <c r="AD459" i="2" a="1"/>
  <c r="AD459" i="2" s="1"/>
  <c r="AB28" i="2" a="1"/>
  <c r="AB28" i="2" s="1"/>
  <c r="AD28" i="2" a="1"/>
  <c r="AD28" i="2" s="1"/>
  <c r="AF28" i="2" a="1"/>
  <c r="AF28" i="2" s="1"/>
  <c r="AG28" i="2"/>
  <c r="AH28" i="2" a="1"/>
  <c r="AH28" i="2" s="1"/>
  <c r="AC28" i="2" a="1"/>
  <c r="AC28" i="2" s="1"/>
  <c r="AE28" i="2" a="1"/>
  <c r="AE28" i="2" s="1"/>
  <c r="AH652" i="2" a="1"/>
  <c r="AH652" i="2" s="1"/>
  <c r="AE652" i="2" a="1"/>
  <c r="AE652" i="2" s="1"/>
  <c r="AB652" i="2" a="1"/>
  <c r="AB652" i="2" s="1"/>
  <c r="AF652" i="2" a="1"/>
  <c r="AF652" i="2" s="1"/>
  <c r="AC652" i="2" a="1"/>
  <c r="AC652" i="2" s="1"/>
  <c r="AG652" i="2"/>
  <c r="AD652" i="2" a="1"/>
  <c r="AD652" i="2" s="1"/>
  <c r="AH881" i="2" a="1"/>
  <c r="AH881" i="2" s="1"/>
  <c r="AB881" i="2" a="1"/>
  <c r="AB881" i="2" s="1"/>
  <c r="AG881" i="2"/>
  <c r="AE881" i="2" a="1"/>
  <c r="AE881" i="2" s="1"/>
  <c r="AC881" i="2" a="1"/>
  <c r="AC881" i="2" s="1"/>
  <c r="AF881" i="2" a="1"/>
  <c r="AF881" i="2" s="1"/>
  <c r="AD881" i="2" a="1"/>
  <c r="AD881" i="2" s="1"/>
  <c r="AH1129" i="2" a="1"/>
  <c r="AH1129" i="2" s="1"/>
  <c r="AB1129" i="2" a="1"/>
  <c r="AB1129" i="2" s="1"/>
  <c r="AG1129" i="2"/>
  <c r="AE1129" i="2" a="1"/>
  <c r="AE1129" i="2" s="1"/>
  <c r="AC1129" i="2" a="1"/>
  <c r="AC1129" i="2" s="1"/>
  <c r="AF1129" i="2" a="1"/>
  <c r="AF1129" i="2" s="1"/>
  <c r="AD1129" i="2" a="1"/>
  <c r="AD1129" i="2" s="1"/>
  <c r="AH256" i="2" a="1"/>
  <c r="AH256" i="2" s="1"/>
  <c r="AB256" i="2" a="1"/>
  <c r="AB256" i="2" s="1"/>
  <c r="AD256" i="2" a="1"/>
  <c r="AD256" i="2" s="1"/>
  <c r="AF256" i="2" a="1"/>
  <c r="AF256" i="2" s="1"/>
  <c r="AC256" i="2" a="1"/>
  <c r="AC256" i="2" s="1"/>
  <c r="AE256" i="2" a="1"/>
  <c r="AE256" i="2" s="1"/>
  <c r="AG256" i="2"/>
  <c r="AC35" i="2" a="1"/>
  <c r="AC35" i="2" s="1"/>
  <c r="AE35" i="2" a="1"/>
  <c r="AE35" i="2" s="1"/>
  <c r="AG35" i="2"/>
  <c r="AB35" i="2" a="1"/>
  <c r="AB35" i="2" s="1"/>
  <c r="AH35" i="2" a="1"/>
  <c r="AH35" i="2" s="1"/>
  <c r="AF35" i="2" a="1"/>
  <c r="AF35" i="2" s="1"/>
  <c r="AD35" i="2" a="1"/>
  <c r="AD35" i="2" s="1"/>
  <c r="AH419" i="2" a="1"/>
  <c r="AH419" i="2" s="1"/>
  <c r="AD419" i="2" a="1"/>
  <c r="AD419" i="2" s="1"/>
  <c r="AB419" i="2" a="1"/>
  <c r="AB419" i="2" s="1"/>
  <c r="AG419" i="2"/>
  <c r="AE419" i="2" a="1"/>
  <c r="AE419" i="2" s="1"/>
  <c r="AC419" i="2" a="1"/>
  <c r="AC419" i="2" s="1"/>
  <c r="AF419" i="2" a="1"/>
  <c r="AF419" i="2" s="1"/>
  <c r="AH809" i="2" a="1"/>
  <c r="AH809" i="2" s="1"/>
  <c r="AE809" i="2" a="1"/>
  <c r="AE809" i="2" s="1"/>
  <c r="AC809" i="2" a="1"/>
  <c r="AC809" i="2" s="1"/>
  <c r="AD809" i="2" a="1"/>
  <c r="AD809" i="2" s="1"/>
  <c r="AF809" i="2" a="1"/>
  <c r="AF809" i="2" s="1"/>
  <c r="AB809" i="2" a="1"/>
  <c r="AB809" i="2" s="1"/>
  <c r="AG809" i="2"/>
  <c r="AH1017" i="2" a="1"/>
  <c r="AH1017" i="2" s="1"/>
  <c r="AB1017" i="2" a="1"/>
  <c r="AB1017" i="2" s="1"/>
  <c r="AG1017" i="2"/>
  <c r="AE1017" i="2" a="1"/>
  <c r="AE1017" i="2" s="1"/>
  <c r="AC1017" i="2" a="1"/>
  <c r="AC1017" i="2" s="1"/>
  <c r="AF1017" i="2" a="1"/>
  <c r="AF1017" i="2" s="1"/>
  <c r="AD1017" i="2" a="1"/>
  <c r="AD1017" i="2" s="1"/>
  <c r="AH1220" i="2" a="1"/>
  <c r="AH1220" i="2" s="1"/>
  <c r="AB1220" i="2" a="1"/>
  <c r="AB1220" i="2" s="1"/>
  <c r="AG1220" i="2"/>
  <c r="AE1220" i="2" a="1"/>
  <c r="AE1220" i="2" s="1"/>
  <c r="AC1220" i="2" a="1"/>
  <c r="AC1220" i="2" s="1"/>
  <c r="AF1220" i="2" a="1"/>
  <c r="AF1220" i="2" s="1"/>
  <c r="AD1220" i="2" a="1"/>
  <c r="AD1220" i="2" s="1"/>
  <c r="AH173" i="2" a="1"/>
  <c r="AH173" i="2" s="1"/>
  <c r="AB173" i="2" a="1"/>
  <c r="AB173" i="2" s="1"/>
  <c r="AD173" i="2" a="1"/>
  <c r="AD173" i="2" s="1"/>
  <c r="AF173" i="2" a="1"/>
  <c r="AF173" i="2" s="1"/>
  <c r="AC173" i="2" a="1"/>
  <c r="AC173" i="2" s="1"/>
  <c r="AG173" i="2"/>
  <c r="AE173" i="2" a="1"/>
  <c r="AE173" i="2" s="1"/>
  <c r="AH264" i="2" a="1"/>
  <c r="AH264" i="2" s="1"/>
  <c r="AB264" i="2" a="1"/>
  <c r="AB264" i="2" s="1"/>
  <c r="AD264" i="2" a="1"/>
  <c r="AD264" i="2" s="1"/>
  <c r="AF264" i="2" a="1"/>
  <c r="AF264" i="2" s="1"/>
  <c r="AC264" i="2" a="1"/>
  <c r="AC264" i="2" s="1"/>
  <c r="AE264" i="2" a="1"/>
  <c r="AE264" i="2" s="1"/>
  <c r="AG264" i="2"/>
  <c r="AH296" i="2" a="1"/>
  <c r="AH296" i="2" s="1"/>
  <c r="AB296" i="2" a="1"/>
  <c r="AB296" i="2" s="1"/>
  <c r="AD296" i="2" a="1"/>
  <c r="AD296" i="2" s="1"/>
  <c r="AF296" i="2" a="1"/>
  <c r="AF296" i="2" s="1"/>
  <c r="AC296" i="2" a="1"/>
  <c r="AC296" i="2" s="1"/>
  <c r="AE296" i="2" a="1"/>
  <c r="AE296" i="2" s="1"/>
  <c r="AG296" i="2"/>
  <c r="AH329" i="2" a="1"/>
  <c r="AH329" i="2" s="1"/>
  <c r="AB329" i="2" a="1"/>
  <c r="AB329" i="2" s="1"/>
  <c r="AD329" i="2" a="1"/>
  <c r="AD329" i="2" s="1"/>
  <c r="AF329" i="2" a="1"/>
  <c r="AF329" i="2" s="1"/>
  <c r="AC329" i="2" a="1"/>
  <c r="AC329" i="2" s="1"/>
  <c r="AE329" i="2" a="1"/>
  <c r="AE329" i="2" s="1"/>
  <c r="AG329" i="2"/>
  <c r="AH361" i="2" a="1"/>
  <c r="AH361" i="2" s="1"/>
  <c r="AC361" i="2" a="1"/>
  <c r="AC361" i="2" s="1"/>
  <c r="AF361" i="2" a="1"/>
  <c r="AF361" i="2" s="1"/>
  <c r="AD361" i="2" a="1"/>
  <c r="AD361" i="2" s="1"/>
  <c r="AB361" i="2" a="1"/>
  <c r="AB361" i="2" s="1"/>
  <c r="AG361" i="2"/>
  <c r="AE361" i="2" a="1"/>
  <c r="AE361" i="2" s="1"/>
  <c r="AH393" i="2" a="1"/>
  <c r="AH393" i="2" s="1"/>
  <c r="AC393" i="2" a="1"/>
  <c r="AC393" i="2" s="1"/>
  <c r="AF393" i="2" a="1"/>
  <c r="AF393" i="2" s="1"/>
  <c r="AD393" i="2" a="1"/>
  <c r="AD393" i="2" s="1"/>
  <c r="AB393" i="2" a="1"/>
  <c r="AB393" i="2" s="1"/>
  <c r="AG393" i="2"/>
  <c r="AE393" i="2" a="1"/>
  <c r="AE393" i="2" s="1"/>
  <c r="AH425" i="2" a="1"/>
  <c r="AH425" i="2" s="1"/>
  <c r="AC425" i="2" a="1"/>
  <c r="AC425" i="2" s="1"/>
  <c r="AF425" i="2" a="1"/>
  <c r="AF425" i="2" s="1"/>
  <c r="AD425" i="2" a="1"/>
  <c r="AD425" i="2" s="1"/>
  <c r="AB425" i="2" a="1"/>
  <c r="AB425" i="2" s="1"/>
  <c r="AG425" i="2"/>
  <c r="AE425" i="2" a="1"/>
  <c r="AE425" i="2" s="1"/>
  <c r="AC457" i="2" a="1"/>
  <c r="AC457" i="2" s="1"/>
  <c r="AE457" i="2" a="1"/>
  <c r="AE457" i="2" s="1"/>
  <c r="AG457" i="2"/>
  <c r="AH457" i="2" a="1"/>
  <c r="AH457" i="2" s="1"/>
  <c r="AB457" i="2" a="1"/>
  <c r="AB457" i="2" s="1"/>
  <c r="AF457" i="2" a="1"/>
  <c r="AF457" i="2" s="1"/>
  <c r="AD457" i="2" a="1"/>
  <c r="AD457" i="2" s="1"/>
  <c r="AC489" i="2" a="1"/>
  <c r="AC489" i="2" s="1"/>
  <c r="AE489" i="2" a="1"/>
  <c r="AE489" i="2" s="1"/>
  <c r="AG489" i="2"/>
  <c r="AH489" i="2" a="1"/>
  <c r="AH489" i="2" s="1"/>
  <c r="AB489" i="2" a="1"/>
  <c r="AB489" i="2" s="1"/>
  <c r="AF489" i="2" a="1"/>
  <c r="AF489" i="2" s="1"/>
  <c r="AD489" i="2" a="1"/>
  <c r="AD489" i="2" s="1"/>
  <c r="AC521" i="2" a="1"/>
  <c r="AC521" i="2" s="1"/>
  <c r="AE521" i="2" a="1"/>
  <c r="AE521" i="2" s="1"/>
  <c r="AG521" i="2"/>
  <c r="AH521" i="2" a="1"/>
  <c r="AH521" i="2" s="1"/>
  <c r="AB521" i="2" a="1"/>
  <c r="AB521" i="2" s="1"/>
  <c r="AF521" i="2" a="1"/>
  <c r="AF521" i="2" s="1"/>
  <c r="AD521" i="2" a="1"/>
  <c r="AD521" i="2" s="1"/>
  <c r="AC553" i="2" a="1"/>
  <c r="AC553" i="2" s="1"/>
  <c r="AE553" i="2" a="1"/>
  <c r="AE553" i="2" s="1"/>
  <c r="AG553" i="2"/>
  <c r="AH553" i="2" a="1"/>
  <c r="AH553" i="2" s="1"/>
  <c r="AB553" i="2" a="1"/>
  <c r="AB553" i="2" s="1"/>
  <c r="AF553" i="2" a="1"/>
  <c r="AF553" i="2" s="1"/>
  <c r="AD553" i="2" a="1"/>
  <c r="AD553" i="2" s="1"/>
  <c r="AC585" i="2" a="1"/>
  <c r="AC585" i="2" s="1"/>
  <c r="AE585" i="2" a="1"/>
  <c r="AE585" i="2" s="1"/>
  <c r="AG585" i="2"/>
  <c r="AH585" i="2" a="1"/>
  <c r="AH585" i="2" s="1"/>
  <c r="AB585" i="2" a="1"/>
  <c r="AB585" i="2" s="1"/>
  <c r="AF585" i="2" a="1"/>
  <c r="AF585" i="2" s="1"/>
  <c r="AD585" i="2" a="1"/>
  <c r="AD585" i="2" s="1"/>
  <c r="AC617" i="2" a="1"/>
  <c r="AC617" i="2" s="1"/>
  <c r="AE617" i="2" a="1"/>
  <c r="AE617" i="2" s="1"/>
  <c r="AG617" i="2"/>
  <c r="AH617" i="2" a="1"/>
  <c r="AH617" i="2" s="1"/>
  <c r="AB617" i="2" a="1"/>
  <c r="AB617" i="2" s="1"/>
  <c r="AF617" i="2" a="1"/>
  <c r="AF617" i="2" s="1"/>
  <c r="AD617" i="2" a="1"/>
  <c r="AD617" i="2" s="1"/>
  <c r="AB38" i="2" a="1"/>
  <c r="AB38" i="2" s="1"/>
  <c r="AD38" i="2" a="1"/>
  <c r="AD38" i="2" s="1"/>
  <c r="AF38" i="2" a="1"/>
  <c r="AF38" i="2" s="1"/>
  <c r="AG38" i="2"/>
  <c r="AH38" i="2" a="1"/>
  <c r="AH38" i="2" s="1"/>
  <c r="AC38" i="2" a="1"/>
  <c r="AC38" i="2" s="1"/>
  <c r="AE38" i="2" a="1"/>
  <c r="AE38" i="2" s="1"/>
  <c r="AH646" i="2" a="1"/>
  <c r="AH646" i="2" s="1"/>
  <c r="AC646" i="2" a="1"/>
  <c r="AC646" i="2" s="1"/>
  <c r="AG646" i="2"/>
  <c r="AD646" i="2" a="1"/>
  <c r="AD646" i="2" s="1"/>
  <c r="AE646" i="2" a="1"/>
  <c r="AE646" i="2" s="1"/>
  <c r="AB646" i="2" a="1"/>
  <c r="AB646" i="2" s="1"/>
  <c r="AF646" i="2" a="1"/>
  <c r="AF646" i="2" s="1"/>
  <c r="AH678" i="2" a="1"/>
  <c r="AH678" i="2" s="1"/>
  <c r="AC678" i="2" a="1"/>
  <c r="AC678" i="2" s="1"/>
  <c r="AG678" i="2"/>
  <c r="AD678" i="2" a="1"/>
  <c r="AD678" i="2" s="1"/>
  <c r="AE678" i="2" a="1"/>
  <c r="AE678" i="2" s="1"/>
  <c r="AB678" i="2" a="1"/>
  <c r="AB678" i="2" s="1"/>
  <c r="AF678" i="2" a="1"/>
  <c r="AF678" i="2" s="1"/>
  <c r="AH718" i="2" a="1"/>
  <c r="AH718" i="2" s="1"/>
  <c r="AC718" i="2" a="1"/>
  <c r="AC718" i="2" s="1"/>
  <c r="AG718" i="2"/>
  <c r="AF718" i="2" a="1"/>
  <c r="AF718" i="2" s="1"/>
  <c r="AB718" i="2" a="1"/>
  <c r="AB718" i="2" s="1"/>
  <c r="AD718" i="2" a="1"/>
  <c r="AD718" i="2" s="1"/>
  <c r="AE718" i="2" a="1"/>
  <c r="AE718" i="2" s="1"/>
  <c r="AH747" i="2" a="1"/>
  <c r="AH747" i="2" s="1"/>
  <c r="AC747" i="2" a="1"/>
  <c r="AC747" i="2" s="1"/>
  <c r="AG747" i="2"/>
  <c r="AF747" i="2" a="1"/>
  <c r="AF747" i="2" s="1"/>
  <c r="AB747" i="2" a="1"/>
  <c r="AB747" i="2" s="1"/>
  <c r="AD747" i="2" a="1"/>
  <c r="AD747" i="2" s="1"/>
  <c r="AE747" i="2" a="1"/>
  <c r="AE747" i="2" s="1"/>
  <c r="AH779" i="2" a="1"/>
  <c r="AH779" i="2" s="1"/>
  <c r="AC779" i="2" a="1"/>
  <c r="AC779" i="2" s="1"/>
  <c r="AG779" i="2"/>
  <c r="AF779" i="2" a="1"/>
  <c r="AF779" i="2" s="1"/>
  <c r="AB779" i="2" a="1"/>
  <c r="AB779" i="2" s="1"/>
  <c r="AD779" i="2" a="1"/>
  <c r="AD779" i="2" s="1"/>
  <c r="AE779" i="2" a="1"/>
  <c r="AE779" i="2" s="1"/>
  <c r="AH811" i="2" a="1"/>
  <c r="AH811" i="2" s="1"/>
  <c r="AC811" i="2" a="1"/>
  <c r="AC811" i="2" s="1"/>
  <c r="AG811" i="2"/>
  <c r="AF811" i="2" a="1"/>
  <c r="AF811" i="2" s="1"/>
  <c r="AB811" i="2" a="1"/>
  <c r="AB811" i="2" s="1"/>
  <c r="AD811" i="2" a="1"/>
  <c r="AD811" i="2" s="1"/>
  <c r="AE811" i="2" a="1"/>
  <c r="AE811" i="2" s="1"/>
  <c r="AH843" i="2" a="1"/>
  <c r="AH843" i="2" s="1"/>
  <c r="AE843" i="2" a="1"/>
  <c r="AE843" i="2" s="1"/>
  <c r="AC843" i="2" a="1"/>
  <c r="AC843" i="2" s="1"/>
  <c r="AF843" i="2" a="1"/>
  <c r="AF843" i="2" s="1"/>
  <c r="AD843" i="2" a="1"/>
  <c r="AD843" i="2" s="1"/>
  <c r="AB843" i="2" a="1"/>
  <c r="AB843" i="2" s="1"/>
  <c r="AG843" i="2"/>
  <c r="AH875" i="2" a="1"/>
  <c r="AH875" i="2" s="1"/>
  <c r="AE875" i="2" a="1"/>
  <c r="AE875" i="2" s="1"/>
  <c r="AC875" i="2" a="1"/>
  <c r="AC875" i="2" s="1"/>
  <c r="AF875" i="2" a="1"/>
  <c r="AF875" i="2" s="1"/>
  <c r="AD875" i="2" a="1"/>
  <c r="AD875" i="2" s="1"/>
  <c r="AB875" i="2" a="1"/>
  <c r="AB875" i="2" s="1"/>
  <c r="AG875" i="2"/>
  <c r="AH907" i="2" a="1"/>
  <c r="AH907" i="2" s="1"/>
  <c r="AE907" i="2" a="1"/>
  <c r="AE907" i="2" s="1"/>
  <c r="AC907" i="2" a="1"/>
  <c r="AC907" i="2" s="1"/>
  <c r="AF907" i="2" a="1"/>
  <c r="AF907" i="2" s="1"/>
  <c r="AD907" i="2" a="1"/>
  <c r="AD907" i="2" s="1"/>
  <c r="AB907" i="2" a="1"/>
  <c r="AB907" i="2" s="1"/>
  <c r="AG907" i="2"/>
  <c r="AH939" i="2" a="1"/>
  <c r="AH939" i="2" s="1"/>
  <c r="AE939" i="2" a="1"/>
  <c r="AE939" i="2" s="1"/>
  <c r="AC939" i="2" a="1"/>
  <c r="AC939" i="2" s="1"/>
  <c r="AF939" i="2" a="1"/>
  <c r="AF939" i="2" s="1"/>
  <c r="AD939" i="2" a="1"/>
  <c r="AD939" i="2" s="1"/>
  <c r="AB939" i="2" a="1"/>
  <c r="AB939" i="2" s="1"/>
  <c r="AG939" i="2"/>
  <c r="AH971" i="2" a="1"/>
  <c r="AH971" i="2" s="1"/>
  <c r="AE971" i="2" a="1"/>
  <c r="AE971" i="2" s="1"/>
  <c r="AC971" i="2" a="1"/>
  <c r="AC971" i="2" s="1"/>
  <c r="AF971" i="2" a="1"/>
  <c r="AF971" i="2" s="1"/>
  <c r="AD971" i="2" a="1"/>
  <c r="AD971" i="2" s="1"/>
  <c r="AB971" i="2" a="1"/>
  <c r="AB971" i="2" s="1"/>
  <c r="AG971" i="2"/>
  <c r="AH1003" i="2" a="1"/>
  <c r="AH1003" i="2" s="1"/>
  <c r="AE1003" i="2" a="1"/>
  <c r="AE1003" i="2" s="1"/>
  <c r="AC1003" i="2" a="1"/>
  <c r="AC1003" i="2" s="1"/>
  <c r="AF1003" i="2" a="1"/>
  <c r="AF1003" i="2" s="1"/>
  <c r="AD1003" i="2" a="1"/>
  <c r="AD1003" i="2" s="1"/>
  <c r="AB1003" i="2" a="1"/>
  <c r="AB1003" i="2" s="1"/>
  <c r="AG1003" i="2"/>
  <c r="AH1035" i="2" a="1"/>
  <c r="AH1035" i="2" s="1"/>
  <c r="AE1035" i="2" a="1"/>
  <c r="AE1035" i="2" s="1"/>
  <c r="AC1035" i="2" a="1"/>
  <c r="AC1035" i="2" s="1"/>
  <c r="AF1035" i="2" a="1"/>
  <c r="AF1035" i="2" s="1"/>
  <c r="AD1035" i="2" a="1"/>
  <c r="AD1035" i="2" s="1"/>
  <c r="AB1035" i="2" a="1"/>
  <c r="AB1035" i="2" s="1"/>
  <c r="AG1035" i="2"/>
  <c r="AH1067" i="2" a="1"/>
  <c r="AH1067" i="2" s="1"/>
  <c r="AE1067" i="2" a="1"/>
  <c r="AE1067" i="2" s="1"/>
  <c r="AC1067" i="2" a="1"/>
  <c r="AC1067" i="2" s="1"/>
  <c r="AF1067" i="2" a="1"/>
  <c r="AF1067" i="2" s="1"/>
  <c r="AD1067" i="2" a="1"/>
  <c r="AD1067" i="2" s="1"/>
  <c r="AB1067" i="2" a="1"/>
  <c r="AB1067" i="2" s="1"/>
  <c r="AG1067" i="2"/>
  <c r="AH1099" i="2" a="1"/>
  <c r="AH1099" i="2" s="1"/>
  <c r="AE1099" i="2" a="1"/>
  <c r="AE1099" i="2" s="1"/>
  <c r="AC1099" i="2" a="1"/>
  <c r="AC1099" i="2" s="1"/>
  <c r="AF1099" i="2" a="1"/>
  <c r="AF1099" i="2" s="1"/>
  <c r="AD1099" i="2" a="1"/>
  <c r="AD1099" i="2" s="1"/>
  <c r="AB1099" i="2" a="1"/>
  <c r="AB1099" i="2" s="1"/>
  <c r="AG1099" i="2"/>
  <c r="AH1131" i="2" a="1"/>
  <c r="AH1131" i="2" s="1"/>
  <c r="AE1131" i="2" a="1"/>
  <c r="AE1131" i="2" s="1"/>
  <c r="AC1131" i="2" a="1"/>
  <c r="AC1131" i="2" s="1"/>
  <c r="AF1131" i="2" a="1"/>
  <c r="AF1131" i="2" s="1"/>
  <c r="AD1131" i="2" a="1"/>
  <c r="AD1131" i="2" s="1"/>
  <c r="AB1131" i="2" a="1"/>
  <c r="AB1131" i="2" s="1"/>
  <c r="AG1131" i="2"/>
  <c r="AH1163" i="2" a="1"/>
  <c r="AH1163" i="2" s="1"/>
  <c r="AE1163" i="2" a="1"/>
  <c r="AE1163" i="2" s="1"/>
  <c r="AC1163" i="2" a="1"/>
  <c r="AC1163" i="2" s="1"/>
  <c r="AF1163" i="2" a="1"/>
  <c r="AF1163" i="2" s="1"/>
  <c r="AD1163" i="2" a="1"/>
  <c r="AD1163" i="2" s="1"/>
  <c r="AB1163" i="2" a="1"/>
  <c r="AB1163" i="2" s="1"/>
  <c r="AG1163" i="2"/>
  <c r="AH1190" i="2" a="1"/>
  <c r="AH1190" i="2" s="1"/>
  <c r="AE1190" i="2" a="1"/>
  <c r="AE1190" i="2" s="1"/>
  <c r="AC1190" i="2" a="1"/>
  <c r="AC1190" i="2" s="1"/>
  <c r="AF1190" i="2" a="1"/>
  <c r="AF1190" i="2" s="1"/>
  <c r="AD1190" i="2" a="1"/>
  <c r="AD1190" i="2" s="1"/>
  <c r="AB1190" i="2" a="1"/>
  <c r="AB1190" i="2" s="1"/>
  <c r="AG1190" i="2"/>
  <c r="AH1222" i="2" a="1"/>
  <c r="AH1222" i="2" s="1"/>
  <c r="AE1222" i="2" a="1"/>
  <c r="AE1222" i="2" s="1"/>
  <c r="AC1222" i="2" a="1"/>
  <c r="AC1222" i="2" s="1"/>
  <c r="AF1222" i="2" a="1"/>
  <c r="AF1222" i="2" s="1"/>
  <c r="AD1222" i="2" a="1"/>
  <c r="AD1222" i="2" s="1"/>
  <c r="AB1222" i="2" a="1"/>
  <c r="AB1222" i="2" s="1"/>
  <c r="AG1222" i="2"/>
  <c r="AH1254" i="2" a="1"/>
  <c r="AH1254" i="2" s="1"/>
  <c r="AE1254" i="2" a="1"/>
  <c r="AE1254" i="2" s="1"/>
  <c r="AC1254" i="2" a="1"/>
  <c r="AC1254" i="2" s="1"/>
  <c r="AF1254" i="2" a="1"/>
  <c r="AF1254" i="2" s="1"/>
  <c r="AD1254" i="2" a="1"/>
  <c r="AD1254" i="2" s="1"/>
  <c r="AB1254" i="2" a="1"/>
  <c r="AB1254" i="2" s="1"/>
  <c r="AG1254" i="2"/>
  <c r="AC1286" i="2" a="1"/>
  <c r="AC1286" i="2" s="1"/>
  <c r="AE1286" i="2" a="1"/>
  <c r="AE1286" i="2" s="1"/>
  <c r="AG1286" i="2"/>
  <c r="AH1286" i="2" a="1"/>
  <c r="AH1286" i="2" s="1"/>
  <c r="AB1286" i="2" a="1"/>
  <c r="AB1286" i="2" s="1"/>
  <c r="AD1286" i="2" a="1"/>
  <c r="AD1286" i="2" s="1"/>
  <c r="AF1286" i="2" a="1"/>
  <c r="AF1286" i="2" s="1"/>
  <c r="AC1318" i="2" a="1"/>
  <c r="AC1318" i="2" s="1"/>
  <c r="AE1318" i="2" a="1"/>
  <c r="AE1318" i="2" s="1"/>
  <c r="AG1318" i="2"/>
  <c r="AH1318" i="2" a="1"/>
  <c r="AH1318" i="2" s="1"/>
  <c r="AB1318" i="2" a="1"/>
  <c r="AB1318" i="2" s="1"/>
  <c r="AD1318" i="2" a="1"/>
  <c r="AD1318" i="2" s="1"/>
  <c r="AF1318" i="2" a="1"/>
  <c r="AF1318" i="2" s="1"/>
  <c r="AC1350" i="2" a="1"/>
  <c r="AC1350" i="2" s="1"/>
  <c r="AE1350" i="2" a="1"/>
  <c r="AE1350" i="2" s="1"/>
  <c r="AG1350" i="2"/>
  <c r="AH1350" i="2" a="1"/>
  <c r="AH1350" i="2" s="1"/>
  <c r="AB1350" i="2" a="1"/>
  <c r="AB1350" i="2" s="1"/>
  <c r="AD1350" i="2" a="1"/>
  <c r="AD1350" i="2" s="1"/>
  <c r="AF1350" i="2" a="1"/>
  <c r="AF1350" i="2" s="1"/>
  <c r="AH235" i="2" a="1"/>
  <c r="AH235" i="2" s="1"/>
  <c r="AB235" i="2" a="1"/>
  <c r="AB235" i="2" s="1"/>
  <c r="AD235" i="2" a="1"/>
  <c r="AD235" i="2" s="1"/>
  <c r="AF235" i="2" a="1"/>
  <c r="AF235" i="2" s="1"/>
  <c r="AE235" i="2" a="1"/>
  <c r="AE235" i="2" s="1"/>
  <c r="AG235" i="2"/>
  <c r="AC235" i="2" a="1"/>
  <c r="AC235" i="2" s="1"/>
  <c r="AH203" i="2" a="1"/>
  <c r="AH203" i="2" s="1"/>
  <c r="AC203" i="2" a="1"/>
  <c r="AC203" i="2" s="1"/>
  <c r="AF203" i="2" a="1"/>
  <c r="AF203" i="2" s="1"/>
  <c r="AD203" i="2" a="1"/>
  <c r="AD203" i="2" s="1"/>
  <c r="AB203" i="2" a="1"/>
  <c r="AB203" i="2" s="1"/>
  <c r="AG203" i="2"/>
  <c r="AE203" i="2" a="1"/>
  <c r="AE203" i="2" s="1"/>
  <c r="AH171" i="2" a="1"/>
  <c r="AH171" i="2" s="1"/>
  <c r="AB171" i="2" a="1"/>
  <c r="AB171" i="2" s="1"/>
  <c r="AD171" i="2" a="1"/>
  <c r="AD171" i="2" s="1"/>
  <c r="AF171" i="2" a="1"/>
  <c r="AF171" i="2" s="1"/>
  <c r="AE171" i="2" a="1"/>
  <c r="AE171" i="2" s="1"/>
  <c r="AC171" i="2" a="1"/>
  <c r="AC171" i="2" s="1"/>
  <c r="AG171" i="2"/>
  <c r="AC139" i="2" a="1"/>
  <c r="AC139" i="2" s="1"/>
  <c r="AE139" i="2" a="1"/>
  <c r="AE139" i="2" s="1"/>
  <c r="AG139" i="2"/>
  <c r="AH139" i="2" a="1"/>
  <c r="AH139" i="2" s="1"/>
  <c r="AB139" i="2" a="1"/>
  <c r="AB139" i="2" s="1"/>
  <c r="AF139" i="2" a="1"/>
  <c r="AF139" i="2" s="1"/>
  <c r="AD139" i="2" a="1"/>
  <c r="AD139" i="2" s="1"/>
  <c r="AC107" i="2" a="1"/>
  <c r="AC107" i="2" s="1"/>
  <c r="AE107" i="2" a="1"/>
  <c r="AE107" i="2" s="1"/>
  <c r="AG107" i="2"/>
  <c r="AH107" i="2" a="1"/>
  <c r="AH107" i="2" s="1"/>
  <c r="AB107" i="2" a="1"/>
  <c r="AB107" i="2" s="1"/>
  <c r="AF107" i="2" a="1"/>
  <c r="AF107" i="2" s="1"/>
  <c r="AD107" i="2" a="1"/>
  <c r="AD107" i="2" s="1"/>
  <c r="AC73" i="2" a="1"/>
  <c r="AC73" i="2" s="1"/>
  <c r="AE73" i="2" a="1"/>
  <c r="AE73" i="2" s="1"/>
  <c r="AC16" i="4" s="1"/>
  <c r="AG73" i="2"/>
  <c r="AH73" i="2" a="1"/>
  <c r="AH73" i="2" s="1"/>
  <c r="AB73" i="2" a="1"/>
  <c r="AB73" i="2" s="1"/>
  <c r="AF73" i="2" a="1"/>
  <c r="AF73" i="2" s="1"/>
  <c r="AD16" i="4" s="1"/>
  <c r="AD73" i="2" a="1"/>
  <c r="AD73" i="2" s="1"/>
  <c r="AH262" i="2" a="1"/>
  <c r="AH262" i="2" s="1"/>
  <c r="AB262" i="2" a="1"/>
  <c r="AB262" i="2" s="1"/>
  <c r="AD262" i="2" a="1"/>
  <c r="AD262" i="2" s="1"/>
  <c r="AF262" i="2" a="1"/>
  <c r="AF262" i="2" s="1"/>
  <c r="AE262" i="2" a="1"/>
  <c r="AE262" i="2" s="1"/>
  <c r="AG262" i="2"/>
  <c r="AC262" i="2" a="1"/>
  <c r="AC262" i="2" s="1"/>
  <c r="AH327" i="2" a="1"/>
  <c r="AH327" i="2" s="1"/>
  <c r="AB327" i="2" a="1"/>
  <c r="AB327" i="2" s="1"/>
  <c r="AD327" i="2" a="1"/>
  <c r="AD327" i="2" s="1"/>
  <c r="AF327" i="2" a="1"/>
  <c r="AF327" i="2" s="1"/>
  <c r="AE327" i="2" a="1"/>
  <c r="AE327" i="2" s="1"/>
  <c r="AG327" i="2"/>
  <c r="AC327" i="2" a="1"/>
  <c r="AC327" i="2" s="1"/>
  <c r="AH391" i="2" a="1"/>
  <c r="AH391" i="2" s="1"/>
  <c r="AE391" i="2" a="1"/>
  <c r="AE391" i="2" s="1"/>
  <c r="AC391" i="2" a="1"/>
  <c r="AC391" i="2" s="1"/>
  <c r="AF391" i="2" a="1"/>
  <c r="AF391" i="2" s="1"/>
  <c r="AD391" i="2" a="1"/>
  <c r="AD391" i="2" s="1"/>
  <c r="AB391" i="2" a="1"/>
  <c r="AB391" i="2" s="1"/>
  <c r="AG391" i="2"/>
  <c r="AC455" i="2" a="1"/>
  <c r="AC455" i="2" s="1"/>
  <c r="AE455" i="2" a="1"/>
  <c r="AE455" i="2" s="1"/>
  <c r="AG455" i="2"/>
  <c r="AH455" i="2" a="1"/>
  <c r="AH455" i="2" s="1"/>
  <c r="AB455" i="2" a="1"/>
  <c r="AB455" i="2" s="1"/>
  <c r="AD455" i="2" a="1"/>
  <c r="AD455" i="2" s="1"/>
  <c r="AF455" i="2" a="1"/>
  <c r="AF455" i="2" s="1"/>
  <c r="AC519" i="2" a="1"/>
  <c r="AC519" i="2" s="1"/>
  <c r="AE519" i="2" a="1"/>
  <c r="AE519" i="2" s="1"/>
  <c r="AG519" i="2"/>
  <c r="AH519" i="2" a="1"/>
  <c r="AH519" i="2" s="1"/>
  <c r="AB519" i="2" a="1"/>
  <c r="AB519" i="2" s="1"/>
  <c r="AD519" i="2" a="1"/>
  <c r="AD519" i="2" s="1"/>
  <c r="AF519" i="2" a="1"/>
  <c r="AF519" i="2" s="1"/>
  <c r="AC583" i="2" a="1"/>
  <c r="AC583" i="2" s="1"/>
  <c r="AE583" i="2" a="1"/>
  <c r="AE583" i="2" s="1"/>
  <c r="AG583" i="2"/>
  <c r="AH583" i="2" a="1"/>
  <c r="AH583" i="2" s="1"/>
  <c r="AB583" i="2" a="1"/>
  <c r="AB583" i="2" s="1"/>
  <c r="AD583" i="2" a="1"/>
  <c r="AD583" i="2" s="1"/>
  <c r="AF583" i="2" a="1"/>
  <c r="AF583" i="2" s="1"/>
  <c r="AH656" i="2" a="1"/>
  <c r="AH656" i="2" s="1"/>
  <c r="AE656" i="2" a="1"/>
  <c r="AE656" i="2" s="1"/>
  <c r="AB656" i="2" a="1"/>
  <c r="AB656" i="2" s="1"/>
  <c r="AF656" i="2" a="1"/>
  <c r="AF656" i="2" s="1"/>
  <c r="AC656" i="2" a="1"/>
  <c r="AC656" i="2" s="1"/>
  <c r="AG656" i="2"/>
  <c r="AD656" i="2" a="1"/>
  <c r="AD656" i="2" s="1"/>
  <c r="AH736" i="2" a="1"/>
  <c r="AH736" i="2" s="1"/>
  <c r="AE736" i="2" a="1"/>
  <c r="AE736" i="2" s="1"/>
  <c r="AC736" i="2" a="1"/>
  <c r="AC736" i="2" s="1"/>
  <c r="AD736" i="2" a="1"/>
  <c r="AD736" i="2" s="1"/>
  <c r="AF736" i="2" a="1"/>
  <c r="AF736" i="2" s="1"/>
  <c r="AB736" i="2" a="1"/>
  <c r="AB736" i="2" s="1"/>
  <c r="AG736" i="2"/>
  <c r="AH813" i="2" a="1"/>
  <c r="AH813" i="2" s="1"/>
  <c r="AE813" i="2" a="1"/>
  <c r="AE813" i="2" s="1"/>
  <c r="AC813" i="2" a="1"/>
  <c r="AC813" i="2" s="1"/>
  <c r="AD813" i="2" a="1"/>
  <c r="AD813" i="2" s="1"/>
  <c r="AF813" i="2" a="1"/>
  <c r="AF813" i="2" s="1"/>
  <c r="AB813" i="2" a="1"/>
  <c r="AB813" i="2" s="1"/>
  <c r="AG813" i="2"/>
  <c r="AH893" i="2" a="1"/>
  <c r="AH893" i="2" s="1"/>
  <c r="AC893" i="2" a="1"/>
  <c r="AC893" i="2" s="1"/>
  <c r="AF893" i="2" a="1"/>
  <c r="AF893" i="2" s="1"/>
  <c r="AD893" i="2" a="1"/>
  <c r="AD893" i="2" s="1"/>
  <c r="AB893" i="2" a="1"/>
  <c r="AB893" i="2" s="1"/>
  <c r="AG893" i="2"/>
  <c r="AE893" i="2" a="1"/>
  <c r="AE893" i="2" s="1"/>
  <c r="AH973" i="2" a="1"/>
  <c r="AH973" i="2" s="1"/>
  <c r="AC973" i="2" a="1"/>
  <c r="AC973" i="2" s="1"/>
  <c r="AF973" i="2" a="1"/>
  <c r="AF973" i="2" s="1"/>
  <c r="AD973" i="2" a="1"/>
  <c r="AD973" i="2" s="1"/>
  <c r="AB973" i="2" a="1"/>
  <c r="AB973" i="2" s="1"/>
  <c r="AG973" i="2"/>
  <c r="AE973" i="2" a="1"/>
  <c r="AE973" i="2" s="1"/>
  <c r="AH1053" i="2" a="1"/>
  <c r="AH1053" i="2" s="1"/>
  <c r="AC1053" i="2" a="1"/>
  <c r="AC1053" i="2" s="1"/>
  <c r="AF1053" i="2" a="1"/>
  <c r="AF1053" i="2" s="1"/>
  <c r="AD1053" i="2" a="1"/>
  <c r="AD1053" i="2" s="1"/>
  <c r="AB1053" i="2" a="1"/>
  <c r="AB1053" i="2" s="1"/>
  <c r="AG1053" i="2"/>
  <c r="AE1053" i="2" a="1"/>
  <c r="AE1053" i="2" s="1"/>
  <c r="AH1141" i="2" a="1"/>
  <c r="AH1141" i="2" s="1"/>
  <c r="AC1141" i="2" a="1"/>
  <c r="AC1141" i="2" s="1"/>
  <c r="AF1141" i="2" a="1"/>
  <c r="AF1141" i="2" s="1"/>
  <c r="AD1141" i="2" a="1"/>
  <c r="AD1141" i="2" s="1"/>
  <c r="AB1141" i="2" a="1"/>
  <c r="AB1141" i="2" s="1"/>
  <c r="AG1141" i="2"/>
  <c r="AE1141" i="2" a="1"/>
  <c r="AE1141" i="2" s="1"/>
  <c r="AH1224" i="2" a="1"/>
  <c r="AH1224" i="2" s="1"/>
  <c r="AC1224" i="2" a="1"/>
  <c r="AC1224" i="2" s="1"/>
  <c r="AF1224" i="2" a="1"/>
  <c r="AF1224" i="2" s="1"/>
  <c r="AD1224" i="2" a="1"/>
  <c r="AD1224" i="2" s="1"/>
  <c r="AB1224" i="2" a="1"/>
  <c r="AB1224" i="2" s="1"/>
  <c r="AG1224" i="2"/>
  <c r="AE1224" i="2" a="1"/>
  <c r="AE1224" i="2" s="1"/>
  <c r="AC1312" i="2" a="1"/>
  <c r="AC1312" i="2" s="1"/>
  <c r="AE1312" i="2" a="1"/>
  <c r="AE1312" i="2" s="1"/>
  <c r="AG1312" i="2"/>
  <c r="AH1312" i="2" a="1"/>
  <c r="AH1312" i="2" s="1"/>
  <c r="AB1312" i="2" a="1"/>
  <c r="AB1312" i="2" s="1"/>
  <c r="AD1312" i="2" a="1"/>
  <c r="AD1312" i="2" s="1"/>
  <c r="AF1312" i="2" a="1"/>
  <c r="AF1312" i="2" s="1"/>
  <c r="AE225" i="2" a="1"/>
  <c r="AE225" i="2" s="1"/>
  <c r="AH225" i="2" a="1"/>
  <c r="AH225" i="2" s="1"/>
  <c r="AC225" i="2" a="1"/>
  <c r="AC225" i="2" s="1"/>
  <c r="AF225" i="2" a="1"/>
  <c r="AF225" i="2" s="1"/>
  <c r="AD225" i="2" a="1"/>
  <c r="AD225" i="2" s="1"/>
  <c r="AB225" i="2" a="1"/>
  <c r="AB225" i="2" s="1"/>
  <c r="AG225" i="2"/>
  <c r="AC137" i="2" a="1"/>
  <c r="AC137" i="2" s="1"/>
  <c r="AE137" i="2" a="1"/>
  <c r="AE137" i="2" s="1"/>
  <c r="AG137" i="2"/>
  <c r="AH137" i="2" a="1"/>
  <c r="AH137" i="2" s="1"/>
  <c r="AD137" i="2" a="1"/>
  <c r="AD137" i="2" s="1"/>
  <c r="AF137" i="2" a="1"/>
  <c r="AF137" i="2" s="1"/>
  <c r="AB137" i="2" a="1"/>
  <c r="AB137" i="2" s="1"/>
  <c r="AC55" i="2" a="1"/>
  <c r="AC55" i="2" s="1"/>
  <c r="AE55" i="2" a="1"/>
  <c r="AE55" i="2" s="1"/>
  <c r="AG55" i="2"/>
  <c r="AH55" i="2" a="1"/>
  <c r="AH55" i="2" s="1"/>
  <c r="AD55" i="2" a="1"/>
  <c r="AD55" i="2" s="1"/>
  <c r="AF55" i="2" a="1"/>
  <c r="AF55" i="2" s="1"/>
  <c r="AB55" i="2" a="1"/>
  <c r="AB55" i="2" s="1"/>
  <c r="AH347" i="2" a="1"/>
  <c r="AH347" i="2" s="1"/>
  <c r="AD347" i="2" a="1"/>
  <c r="AD347" i="2" s="1"/>
  <c r="AE347" i="2" a="1"/>
  <c r="AE347" i="2" s="1"/>
  <c r="AB347" i="2" a="1"/>
  <c r="AB347" i="2" s="1"/>
  <c r="AF347" i="2" a="1"/>
  <c r="AF347" i="2" s="1"/>
  <c r="AC347" i="2" a="1"/>
  <c r="AC347" i="2" s="1"/>
  <c r="AG347" i="2"/>
  <c r="AC499" i="2" a="1"/>
  <c r="AC499" i="2" s="1"/>
  <c r="AE499" i="2" a="1"/>
  <c r="AE499" i="2" s="1"/>
  <c r="AG499" i="2"/>
  <c r="AH499" i="2" a="1"/>
  <c r="AH499" i="2" s="1"/>
  <c r="AB499" i="2" a="1"/>
  <c r="AB499" i="2" s="1"/>
  <c r="AD499" i="2" a="1"/>
  <c r="AD499" i="2" s="1"/>
  <c r="AF499" i="2" a="1"/>
  <c r="AF499" i="2" s="1"/>
  <c r="AH708" i="2" a="1"/>
  <c r="AH708" i="2" s="1"/>
  <c r="AE708" i="2" a="1"/>
  <c r="AE708" i="2" s="1"/>
  <c r="AC708" i="2" a="1"/>
  <c r="AC708" i="2" s="1"/>
  <c r="AD708" i="2" a="1"/>
  <c r="AD708" i="2" s="1"/>
  <c r="AF708" i="2" a="1"/>
  <c r="AF708" i="2" s="1"/>
  <c r="AB708" i="2" a="1"/>
  <c r="AB708" i="2" s="1"/>
  <c r="AG708" i="2"/>
  <c r="AH849" i="2" a="1"/>
  <c r="AH849" i="2" s="1"/>
  <c r="AB849" i="2" a="1"/>
  <c r="AB849" i="2" s="1"/>
  <c r="AG849" i="2"/>
  <c r="AE849" i="2" a="1"/>
  <c r="AE849" i="2" s="1"/>
  <c r="AC849" i="2" a="1"/>
  <c r="AC849" i="2" s="1"/>
  <c r="AF849" i="2" a="1"/>
  <c r="AF849" i="2" s="1"/>
  <c r="AD849" i="2" a="1"/>
  <c r="AD849" i="2" s="1"/>
  <c r="AH1001" i="2" a="1"/>
  <c r="AH1001" i="2" s="1"/>
  <c r="AB1001" i="2" a="1"/>
  <c r="AB1001" i="2" s="1"/>
  <c r="AG1001" i="2"/>
  <c r="AE1001" i="2" a="1"/>
  <c r="AE1001" i="2" s="1"/>
  <c r="AC1001" i="2" a="1"/>
  <c r="AC1001" i="2" s="1"/>
  <c r="AF1001" i="2" a="1"/>
  <c r="AF1001" i="2" s="1"/>
  <c r="AD1001" i="2" a="1"/>
  <c r="AD1001" i="2" s="1"/>
  <c r="AH1153" i="2" a="1"/>
  <c r="AH1153" i="2" s="1"/>
  <c r="AB1153" i="2" a="1"/>
  <c r="AB1153" i="2" s="1"/>
  <c r="AG1153" i="2"/>
  <c r="AE1153" i="2" a="1"/>
  <c r="AE1153" i="2" s="1"/>
  <c r="AC1153" i="2" a="1"/>
  <c r="AC1153" i="2" s="1"/>
  <c r="AF1153" i="2" a="1"/>
  <c r="AF1153" i="2" s="1"/>
  <c r="AD1153" i="2" a="1"/>
  <c r="AD1153" i="2" s="1"/>
  <c r="AC1308" i="2" a="1"/>
  <c r="AC1308" i="2" s="1"/>
  <c r="AE1308" i="2" a="1"/>
  <c r="AE1308" i="2" s="1"/>
  <c r="AG1308" i="2"/>
  <c r="AH1308" i="2" a="1"/>
  <c r="AH1308" i="2" s="1"/>
  <c r="AB1308" i="2" a="1"/>
  <c r="AB1308" i="2" s="1"/>
  <c r="AD1308" i="2" a="1"/>
  <c r="AD1308" i="2" s="1"/>
  <c r="AF1308" i="2" a="1"/>
  <c r="AF1308" i="2" s="1"/>
  <c r="AH181" i="2" a="1"/>
  <c r="AH181" i="2" s="1"/>
  <c r="AB181" i="2" a="1"/>
  <c r="AB181" i="2" s="1"/>
  <c r="AD181" i="2" a="1"/>
  <c r="AD181" i="2" s="1"/>
  <c r="AF181" i="2" a="1"/>
  <c r="AF181" i="2" s="1"/>
  <c r="AC181" i="2" a="1"/>
  <c r="AC181" i="2" s="1"/>
  <c r="AG181" i="2"/>
  <c r="AE181" i="2" a="1"/>
  <c r="AE181" i="2" s="1"/>
  <c r="AH648" i="2" a="1"/>
  <c r="AH648" i="2" s="1"/>
  <c r="AE648" i="2" a="1"/>
  <c r="AE648" i="2" s="1"/>
  <c r="AB648" i="2" a="1"/>
  <c r="AB648" i="2" s="1"/>
  <c r="AF648" i="2" a="1"/>
  <c r="AF648" i="2" s="1"/>
  <c r="AC648" i="2" a="1"/>
  <c r="AC648" i="2" s="1"/>
  <c r="AG648" i="2"/>
  <c r="AD648" i="2" a="1"/>
  <c r="AD648" i="2" s="1"/>
  <c r="AH997" i="2" a="1"/>
  <c r="AH997" i="2" s="1"/>
  <c r="AC997" i="2" a="1"/>
  <c r="AC997" i="2" s="1"/>
  <c r="AF997" i="2" a="1"/>
  <c r="AF997" i="2" s="1"/>
  <c r="AD997" i="2" a="1"/>
  <c r="AD997" i="2" s="1"/>
  <c r="AB997" i="2" a="1"/>
  <c r="AB997" i="2" s="1"/>
  <c r="AG997" i="2"/>
  <c r="AE997" i="2" a="1"/>
  <c r="AE997" i="2" s="1"/>
  <c r="AH1248" i="2" a="1"/>
  <c r="AH1248" i="2" s="1"/>
  <c r="AC1248" i="2" a="1"/>
  <c r="AC1248" i="2" s="1"/>
  <c r="AF1248" i="2" a="1"/>
  <c r="AF1248" i="2" s="1"/>
  <c r="AD1248" i="2" a="1"/>
  <c r="AD1248" i="2" s="1"/>
  <c r="AB1248" i="2" a="1"/>
  <c r="AB1248" i="2" s="1"/>
  <c r="AG1248" i="2"/>
  <c r="AE1248" i="2" a="1"/>
  <c r="AE1248" i="2" s="1"/>
  <c r="AC113" i="2" a="1"/>
  <c r="AC113" i="2" s="1"/>
  <c r="AE113" i="2" a="1"/>
  <c r="AE113" i="2" s="1"/>
  <c r="AG113" i="2"/>
  <c r="AH113" i="2" a="1"/>
  <c r="AH113" i="2" s="1"/>
  <c r="AD113" i="2" a="1"/>
  <c r="AD113" i="2" s="1"/>
  <c r="AB113" i="2" a="1"/>
  <c r="AB113" i="2" s="1"/>
  <c r="AF113" i="2" a="1"/>
  <c r="AF113" i="2" s="1"/>
  <c r="AH387" i="2" a="1"/>
  <c r="AH387" i="2" s="1"/>
  <c r="AD387" i="2" a="1"/>
  <c r="AD387" i="2" s="1"/>
  <c r="AB387" i="2" a="1"/>
  <c r="AB387" i="2" s="1"/>
  <c r="AG387" i="2"/>
  <c r="AE387" i="2" a="1"/>
  <c r="AE387" i="2" s="1"/>
  <c r="AC387" i="2" a="1"/>
  <c r="AC387" i="2" s="1"/>
  <c r="AF387" i="2" a="1"/>
  <c r="AF387" i="2" s="1"/>
  <c r="AC595" i="2" a="1"/>
  <c r="AC595" i="2" s="1"/>
  <c r="AE595" i="2" a="1"/>
  <c r="AE595" i="2" s="1"/>
  <c r="AG595" i="2"/>
  <c r="AH595" i="2" a="1"/>
  <c r="AH595" i="2" s="1"/>
  <c r="AB595" i="2" a="1"/>
  <c r="AB595" i="2" s="1"/>
  <c r="AD595" i="2" a="1"/>
  <c r="AD595" i="2" s="1"/>
  <c r="AF595" i="2" a="1"/>
  <c r="AF595" i="2" s="1"/>
  <c r="AH801" i="2" a="1"/>
  <c r="AH801" i="2" s="1"/>
  <c r="AE801" i="2" a="1"/>
  <c r="AE801" i="2" s="1"/>
  <c r="AC801" i="2" a="1"/>
  <c r="AC801" i="2" s="1"/>
  <c r="AD801" i="2" a="1"/>
  <c r="AD801" i="2" s="1"/>
  <c r="AF801" i="2" a="1"/>
  <c r="AF801" i="2" s="1"/>
  <c r="AB801" i="2" a="1"/>
  <c r="AB801" i="2" s="1"/>
  <c r="AG801" i="2"/>
  <c r="AH1033" i="2" a="1"/>
  <c r="AH1033" i="2" s="1"/>
  <c r="AB1033" i="2" a="1"/>
  <c r="AB1033" i="2" s="1"/>
  <c r="AG1033" i="2"/>
  <c r="AE1033" i="2" a="1"/>
  <c r="AE1033" i="2" s="1"/>
  <c r="AC1033" i="2" a="1"/>
  <c r="AC1033" i="2" s="1"/>
  <c r="AF1033" i="2" a="1"/>
  <c r="AF1033" i="2" s="1"/>
  <c r="AD1033" i="2" a="1"/>
  <c r="AD1033" i="2" s="1"/>
  <c r="AH1260" i="2" a="1"/>
  <c r="AH1260" i="2" s="1"/>
  <c r="AB1260" i="2" a="1"/>
  <c r="AB1260" i="2" s="1"/>
  <c r="AG1260" i="2"/>
  <c r="AE1260" i="2" a="1"/>
  <c r="AE1260" i="2" s="1"/>
  <c r="AC1260" i="2" a="1"/>
  <c r="AC1260" i="2" s="1"/>
  <c r="AF1260" i="2" a="1"/>
  <c r="AF1260" i="2" s="1"/>
  <c r="AD1260" i="2" a="1"/>
  <c r="AD1260" i="2" s="1"/>
  <c r="AC117" i="2" a="1"/>
  <c r="AC117" i="2" s="1"/>
  <c r="AE117" i="2" a="1"/>
  <c r="AE117" i="2" s="1"/>
  <c r="AG117" i="2"/>
  <c r="AH117" i="2" a="1"/>
  <c r="AH117" i="2" s="1"/>
  <c r="AB117" i="2" a="1"/>
  <c r="AB117" i="2" s="1"/>
  <c r="AF117" i="2" a="1"/>
  <c r="AF117" i="2" s="1"/>
  <c r="AD117" i="2" a="1"/>
  <c r="AD117" i="2" s="1"/>
  <c r="AH339" i="2" a="1"/>
  <c r="AH339" i="2" s="1"/>
  <c r="AB339" i="2" a="1"/>
  <c r="AB339" i="2" s="1"/>
  <c r="AD339" i="2" a="1"/>
  <c r="AD339" i="2" s="1"/>
  <c r="AF339" i="2" a="1"/>
  <c r="AF339" i="2" s="1"/>
  <c r="AE339" i="2" a="1"/>
  <c r="AE339" i="2" s="1"/>
  <c r="AG339" i="2"/>
  <c r="AC339" i="2" a="1"/>
  <c r="AC339" i="2" s="1"/>
  <c r="AC555" i="2" a="1"/>
  <c r="AC555" i="2" s="1"/>
  <c r="AE555" i="2" a="1"/>
  <c r="AE555" i="2" s="1"/>
  <c r="AG555" i="2"/>
  <c r="AH555" i="2" a="1"/>
  <c r="AH555" i="2" s="1"/>
  <c r="AF555" i="2" a="1"/>
  <c r="AF555" i="2" s="1"/>
  <c r="AB555" i="2" a="1"/>
  <c r="AB555" i="2" s="1"/>
  <c r="AD555" i="2" a="1"/>
  <c r="AD555" i="2" s="1"/>
  <c r="AH732" i="2" a="1"/>
  <c r="AH732" i="2" s="1"/>
  <c r="AE732" i="2" a="1"/>
  <c r="AE732" i="2" s="1"/>
  <c r="AC732" i="2" a="1"/>
  <c r="AC732" i="2" s="1"/>
  <c r="AD732" i="2" a="1"/>
  <c r="AD732" i="2" s="1"/>
  <c r="AF732" i="2" a="1"/>
  <c r="AF732" i="2" s="1"/>
  <c r="AB732" i="2" a="1"/>
  <c r="AB732" i="2" s="1"/>
  <c r="AG732" i="2"/>
  <c r="AH937" i="2" a="1"/>
  <c r="AH937" i="2" s="1"/>
  <c r="AB937" i="2" a="1"/>
  <c r="AB937" i="2" s="1"/>
  <c r="AG937" i="2"/>
  <c r="AE937" i="2" a="1"/>
  <c r="AE937" i="2" s="1"/>
  <c r="AC937" i="2" a="1"/>
  <c r="AC937" i="2" s="1"/>
  <c r="AF937" i="2" a="1"/>
  <c r="AF937" i="2" s="1"/>
  <c r="AD937" i="2" a="1"/>
  <c r="AD937" i="2" s="1"/>
  <c r="AH1145" i="2" a="1"/>
  <c r="AH1145" i="2" s="1"/>
  <c r="AB1145" i="2" a="1"/>
  <c r="AB1145" i="2" s="1"/>
  <c r="AG1145" i="2"/>
  <c r="AE1145" i="2" a="1"/>
  <c r="AE1145" i="2" s="1"/>
  <c r="AC1145" i="2" a="1"/>
  <c r="AC1145" i="2" s="1"/>
  <c r="AF1145" i="2" a="1"/>
  <c r="AF1145" i="2" s="1"/>
  <c r="AD1145" i="2" a="1"/>
  <c r="AD1145" i="2" s="1"/>
  <c r="AC1356" i="2" a="1"/>
  <c r="AC1356" i="2" s="1"/>
  <c r="AE1356" i="2" a="1"/>
  <c r="AE1356" i="2" s="1"/>
  <c r="AG1356" i="2"/>
  <c r="AH1356" i="2" a="1"/>
  <c r="AH1356" i="2" s="1"/>
  <c r="AB1356" i="2" a="1"/>
  <c r="AB1356" i="2" s="1"/>
  <c r="AD1356" i="2" a="1"/>
  <c r="AD1356" i="2" s="1"/>
  <c r="AF1356" i="2" a="1"/>
  <c r="AF1356" i="2" s="1"/>
  <c r="AC43" i="2" a="1"/>
  <c r="AC43" i="2" s="1"/>
  <c r="AE43" i="2" a="1"/>
  <c r="AE43" i="2" s="1"/>
  <c r="AG43" i="2"/>
  <c r="AB43" i="2" a="1"/>
  <c r="AB43" i="2" s="1"/>
  <c r="AH43" i="2" a="1"/>
  <c r="AH43" i="2" s="1"/>
  <c r="AF43" i="2" a="1"/>
  <c r="AF43" i="2" s="1"/>
  <c r="AD43" i="2" a="1"/>
  <c r="AD43" i="2" s="1"/>
  <c r="AH653" i="2" a="1"/>
  <c r="AH653" i="2" s="1"/>
  <c r="AD653" i="2" a="1"/>
  <c r="AD653" i="2" s="1"/>
  <c r="AE653" i="2" a="1"/>
  <c r="AE653" i="2" s="1"/>
  <c r="AB653" i="2" a="1"/>
  <c r="AB653" i="2" s="1"/>
  <c r="AF653" i="2" a="1"/>
  <c r="AF653" i="2" s="1"/>
  <c r="AG653" i="2"/>
  <c r="AC653" i="2" a="1"/>
  <c r="AC653" i="2" s="1"/>
  <c r="AH685" i="2" a="1"/>
  <c r="AH685" i="2" s="1"/>
  <c r="AD685" i="2" a="1"/>
  <c r="AD685" i="2" s="1"/>
  <c r="AE685" i="2" a="1"/>
  <c r="AE685" i="2" s="1"/>
  <c r="AB685" i="2" a="1"/>
  <c r="AB685" i="2" s="1"/>
  <c r="AF685" i="2" a="1"/>
  <c r="AF685" i="2" s="1"/>
  <c r="AG685" i="2"/>
  <c r="AC685" i="2" a="1"/>
  <c r="AC685" i="2" s="1"/>
  <c r="AH725" i="2" a="1"/>
  <c r="AH725" i="2" s="1"/>
  <c r="AD725" i="2" a="1"/>
  <c r="AD725" i="2" s="1"/>
  <c r="AE725" i="2" a="1"/>
  <c r="AE725" i="2" s="1"/>
  <c r="AF725" i="2" a="1"/>
  <c r="AF725" i="2" s="1"/>
  <c r="AB725" i="2" a="1"/>
  <c r="AB725" i="2" s="1"/>
  <c r="AG725" i="2"/>
  <c r="AC725" i="2" a="1"/>
  <c r="AC725" i="2" s="1"/>
  <c r="AH754" i="2" a="1"/>
  <c r="AH754" i="2" s="1"/>
  <c r="AD754" i="2" a="1"/>
  <c r="AD754" i="2" s="1"/>
  <c r="AE754" i="2" a="1"/>
  <c r="AE754" i="2" s="1"/>
  <c r="AF754" i="2" a="1"/>
  <c r="AF754" i="2" s="1"/>
  <c r="AB754" i="2" a="1"/>
  <c r="AB754" i="2" s="1"/>
  <c r="AG754" i="2"/>
  <c r="AC754" i="2" a="1"/>
  <c r="AC754" i="2" s="1"/>
  <c r="AH786" i="2" a="1"/>
  <c r="AH786" i="2" s="1"/>
  <c r="AD786" i="2" a="1"/>
  <c r="AD786" i="2" s="1"/>
  <c r="AE786" i="2" a="1"/>
  <c r="AE786" i="2" s="1"/>
  <c r="AF786" i="2" a="1"/>
  <c r="AF786" i="2" s="1"/>
  <c r="AB786" i="2" a="1"/>
  <c r="AB786" i="2" s="1"/>
  <c r="AG786" i="2"/>
  <c r="AC786" i="2" a="1"/>
  <c r="AC786" i="2" s="1"/>
  <c r="AH818" i="2" a="1"/>
  <c r="AH818" i="2" s="1"/>
  <c r="AD818" i="2" a="1"/>
  <c r="AD818" i="2" s="1"/>
  <c r="AE818" i="2" a="1"/>
  <c r="AE818" i="2" s="1"/>
  <c r="AF818" i="2" a="1"/>
  <c r="AF818" i="2" s="1"/>
  <c r="AB818" i="2" a="1"/>
  <c r="AB818" i="2" s="1"/>
  <c r="AG818" i="2"/>
  <c r="AC818" i="2" a="1"/>
  <c r="AC818" i="2" s="1"/>
  <c r="AF850" i="2" a="1"/>
  <c r="AF850" i="2" s="1"/>
  <c r="AD850" i="2" a="1"/>
  <c r="AD850" i="2" s="1"/>
  <c r="AG850" i="2"/>
  <c r="AB850" i="2" a="1"/>
  <c r="AB850" i="2" s="1"/>
  <c r="AE850" i="2" a="1"/>
  <c r="AE850" i="2" s="1"/>
  <c r="AH850" i="2" a="1"/>
  <c r="AH850" i="2" s="1"/>
  <c r="AC850" i="2" a="1"/>
  <c r="AC850" i="2" s="1"/>
  <c r="AF882" i="2" a="1"/>
  <c r="AF882" i="2" s="1"/>
  <c r="AD882" i="2" a="1"/>
  <c r="AD882" i="2" s="1"/>
  <c r="AG882" i="2"/>
  <c r="AB882" i="2" a="1"/>
  <c r="AB882" i="2" s="1"/>
  <c r="AE882" i="2" a="1"/>
  <c r="AE882" i="2" s="1"/>
  <c r="AH882" i="2" a="1"/>
  <c r="AH882" i="2" s="1"/>
  <c r="AC882" i="2" a="1"/>
  <c r="AC882" i="2" s="1"/>
  <c r="AF914" i="2" a="1"/>
  <c r="AF914" i="2" s="1"/>
  <c r="AD914" i="2" a="1"/>
  <c r="AD914" i="2" s="1"/>
  <c r="AG914" i="2"/>
  <c r="AB914" i="2" a="1"/>
  <c r="AB914" i="2" s="1"/>
  <c r="AE914" i="2" a="1"/>
  <c r="AE914" i="2" s="1"/>
  <c r="AH914" i="2" a="1"/>
  <c r="AH914" i="2" s="1"/>
  <c r="AC914" i="2" a="1"/>
  <c r="AC914" i="2" s="1"/>
  <c r="AF946" i="2" a="1"/>
  <c r="AF946" i="2" s="1"/>
  <c r="AD946" i="2" a="1"/>
  <c r="AD946" i="2" s="1"/>
  <c r="AG946" i="2"/>
  <c r="AB946" i="2" a="1"/>
  <c r="AB946" i="2" s="1"/>
  <c r="AE946" i="2" a="1"/>
  <c r="AE946" i="2" s="1"/>
  <c r="AH946" i="2" a="1"/>
  <c r="AH946" i="2" s="1"/>
  <c r="AC946" i="2" a="1"/>
  <c r="AC946" i="2" s="1"/>
  <c r="AF978" i="2" a="1"/>
  <c r="AF978" i="2" s="1"/>
  <c r="AD978" i="2" a="1"/>
  <c r="AD978" i="2" s="1"/>
  <c r="AG978" i="2"/>
  <c r="AB978" i="2" a="1"/>
  <c r="AB978" i="2" s="1"/>
  <c r="AE978" i="2" a="1"/>
  <c r="AE978" i="2" s="1"/>
  <c r="AH978" i="2" a="1"/>
  <c r="AH978" i="2" s="1"/>
  <c r="AC978" i="2" a="1"/>
  <c r="AC978" i="2" s="1"/>
  <c r="AF1010" i="2" a="1"/>
  <c r="AF1010" i="2" s="1"/>
  <c r="AD1010" i="2" a="1"/>
  <c r="AD1010" i="2" s="1"/>
  <c r="AG1010" i="2"/>
  <c r="AB1010" i="2" a="1"/>
  <c r="AB1010" i="2" s="1"/>
  <c r="AE1010" i="2" a="1"/>
  <c r="AE1010" i="2" s="1"/>
  <c r="AH1010" i="2" a="1"/>
  <c r="AH1010" i="2" s="1"/>
  <c r="AC1010" i="2" a="1"/>
  <c r="AC1010" i="2" s="1"/>
  <c r="AF1042" i="2" a="1"/>
  <c r="AF1042" i="2" s="1"/>
  <c r="AD1042" i="2" a="1"/>
  <c r="AD1042" i="2" s="1"/>
  <c r="AG1042" i="2"/>
  <c r="AB1042" i="2" a="1"/>
  <c r="AB1042" i="2" s="1"/>
  <c r="AE1042" i="2" a="1"/>
  <c r="AE1042" i="2" s="1"/>
  <c r="AH1042" i="2" a="1"/>
  <c r="AH1042" i="2" s="1"/>
  <c r="AC1042" i="2" a="1"/>
  <c r="AC1042" i="2" s="1"/>
  <c r="AF1074" i="2" a="1"/>
  <c r="AF1074" i="2" s="1"/>
  <c r="AD1074" i="2" a="1"/>
  <c r="AD1074" i="2" s="1"/>
  <c r="AG1074" i="2"/>
  <c r="AB1074" i="2" a="1"/>
  <c r="AB1074" i="2" s="1"/>
  <c r="AE1074" i="2" a="1"/>
  <c r="AE1074" i="2" s="1"/>
  <c r="AH1074" i="2" a="1"/>
  <c r="AH1074" i="2" s="1"/>
  <c r="AC1074" i="2" a="1"/>
  <c r="AC1074" i="2" s="1"/>
  <c r="AF1106" i="2" a="1"/>
  <c r="AF1106" i="2" s="1"/>
  <c r="AD1106" i="2" a="1"/>
  <c r="AD1106" i="2" s="1"/>
  <c r="AG1106" i="2"/>
  <c r="AB1106" i="2" a="1"/>
  <c r="AB1106" i="2" s="1"/>
  <c r="AE1106" i="2" a="1"/>
  <c r="AE1106" i="2" s="1"/>
  <c r="AH1106" i="2" a="1"/>
  <c r="AH1106" i="2" s="1"/>
  <c r="AC1106" i="2" a="1"/>
  <c r="AC1106" i="2" s="1"/>
  <c r="AF1138" i="2" a="1"/>
  <c r="AF1138" i="2" s="1"/>
  <c r="AD1138" i="2" a="1"/>
  <c r="AD1138" i="2" s="1"/>
  <c r="AG1138" i="2"/>
  <c r="AB1138" i="2" a="1"/>
  <c r="AB1138" i="2" s="1"/>
  <c r="AE1138" i="2" a="1"/>
  <c r="AE1138" i="2" s="1"/>
  <c r="AH1138" i="2" a="1"/>
  <c r="AH1138" i="2" s="1"/>
  <c r="AC1138" i="2" a="1"/>
  <c r="AC1138" i="2" s="1"/>
  <c r="AF1170" i="2" a="1"/>
  <c r="AF1170" i="2" s="1"/>
  <c r="AD1170" i="2" a="1"/>
  <c r="AD1170" i="2" s="1"/>
  <c r="AG1170" i="2"/>
  <c r="AB1170" i="2" a="1"/>
  <c r="AB1170" i="2" s="1"/>
  <c r="AE1170" i="2" a="1"/>
  <c r="AE1170" i="2" s="1"/>
  <c r="AH1170" i="2" a="1"/>
  <c r="AH1170" i="2" s="1"/>
  <c r="AC1170" i="2" a="1"/>
  <c r="AC1170" i="2" s="1"/>
  <c r="AF1197" i="2" a="1"/>
  <c r="AF1197" i="2" s="1"/>
  <c r="AD1197" i="2" a="1"/>
  <c r="AD1197" i="2" s="1"/>
  <c r="AG1197" i="2"/>
  <c r="AB1197" i="2" a="1"/>
  <c r="AB1197" i="2" s="1"/>
  <c r="AE1197" i="2" a="1"/>
  <c r="AE1197" i="2" s="1"/>
  <c r="AH1197" i="2" a="1"/>
  <c r="AH1197" i="2" s="1"/>
  <c r="AC1197" i="2" a="1"/>
  <c r="AC1197" i="2" s="1"/>
  <c r="AF1229" i="2" a="1"/>
  <c r="AF1229" i="2" s="1"/>
  <c r="AD1229" i="2" a="1"/>
  <c r="AD1229" i="2" s="1"/>
  <c r="AG1229" i="2"/>
  <c r="AB1229" i="2" a="1"/>
  <c r="AB1229" i="2" s="1"/>
  <c r="AE1229" i="2" a="1"/>
  <c r="AE1229" i="2" s="1"/>
  <c r="AH1229" i="2" a="1"/>
  <c r="AH1229" i="2" s="1"/>
  <c r="AC1229" i="2" a="1"/>
  <c r="AC1229" i="2" s="1"/>
  <c r="AF1261" i="2" a="1"/>
  <c r="AF1261" i="2" s="1"/>
  <c r="AD1261" i="2" a="1"/>
  <c r="AD1261" i="2" s="1"/>
  <c r="AG1261" i="2"/>
  <c r="AB1261" i="2" a="1"/>
  <c r="AB1261" i="2" s="1"/>
  <c r="AE1261" i="2" a="1"/>
  <c r="AE1261" i="2" s="1"/>
  <c r="AH1261" i="2" a="1"/>
  <c r="AH1261" i="2" s="1"/>
  <c r="AC1261" i="2" a="1"/>
  <c r="AC1261" i="2" s="1"/>
  <c r="AB1293" i="2" a="1"/>
  <c r="AB1293" i="2" s="1"/>
  <c r="AD1293" i="2" a="1"/>
  <c r="AD1293" i="2" s="1"/>
  <c r="AF1293" i="2" a="1"/>
  <c r="AF1293" i="2" s="1"/>
  <c r="AC1293" i="2" a="1"/>
  <c r="AC1293" i="2" s="1"/>
  <c r="AE1293" i="2" a="1"/>
  <c r="AE1293" i="2" s="1"/>
  <c r="AG1293" i="2"/>
  <c r="AH1293" i="2" a="1"/>
  <c r="AH1293" i="2" s="1"/>
  <c r="AB1325" i="2" a="1"/>
  <c r="AB1325" i="2" s="1"/>
  <c r="AD1325" i="2" a="1"/>
  <c r="AD1325" i="2" s="1"/>
  <c r="AF1325" i="2" a="1"/>
  <c r="AF1325" i="2" s="1"/>
  <c r="AC1325" i="2" a="1"/>
  <c r="AC1325" i="2" s="1"/>
  <c r="AE1325" i="2" a="1"/>
  <c r="AE1325" i="2" s="1"/>
  <c r="AG1325" i="2"/>
  <c r="AH1325" i="2" a="1"/>
  <c r="AH1325" i="2" s="1"/>
  <c r="AB1357" i="2" a="1"/>
  <c r="AB1357" i="2" s="1"/>
  <c r="AD1357" i="2" a="1"/>
  <c r="AD1357" i="2" s="1"/>
  <c r="AF1357" i="2" a="1"/>
  <c r="AF1357" i="2" s="1"/>
  <c r="AC1357" i="2" a="1"/>
  <c r="AC1357" i="2" s="1"/>
  <c r="AE1357" i="2" a="1"/>
  <c r="AE1357" i="2" s="1"/>
  <c r="AG1357" i="2"/>
  <c r="AH1357" i="2" a="1"/>
  <c r="AH1357" i="2" s="1"/>
  <c r="AC228" i="2" a="1"/>
  <c r="AC228" i="2" s="1"/>
  <c r="AE228" i="2" a="1"/>
  <c r="AE228" i="2" s="1"/>
  <c r="AG228" i="2"/>
  <c r="AH228" i="2" a="1"/>
  <c r="AH228" i="2" s="1"/>
  <c r="AB228" i="2" a="1"/>
  <c r="AB228" i="2" s="1"/>
  <c r="AD228" i="2" a="1"/>
  <c r="AD228" i="2" s="1"/>
  <c r="AF228" i="2" a="1"/>
  <c r="AF228" i="2" s="1"/>
  <c r="AB196" i="2" a="1"/>
  <c r="AB196" i="2" s="1"/>
  <c r="AE196" i="2" a="1"/>
  <c r="AE196" i="2" s="1"/>
  <c r="AH196" i="2" a="1"/>
  <c r="AH196" i="2" s="1"/>
  <c r="AC196" i="2" a="1"/>
  <c r="AC196" i="2" s="1"/>
  <c r="AF196" i="2" a="1"/>
  <c r="AF196" i="2" s="1"/>
  <c r="AD196" i="2" a="1"/>
  <c r="AD196" i="2" s="1"/>
  <c r="AG196" i="2"/>
  <c r="AC164" i="2" a="1"/>
  <c r="AC164" i="2" s="1"/>
  <c r="AE164" i="2" a="1"/>
  <c r="AE164" i="2" s="1"/>
  <c r="AG164" i="2"/>
  <c r="AH164" i="2" a="1"/>
  <c r="AH164" i="2" s="1"/>
  <c r="AD164" i="2" a="1"/>
  <c r="AD164" i="2" s="1"/>
  <c r="AF164" i="2" a="1"/>
  <c r="AF164" i="2" s="1"/>
  <c r="AB164" i="2" a="1"/>
  <c r="AB164" i="2" s="1"/>
  <c r="AB132" i="2" a="1"/>
  <c r="AB132" i="2" s="1"/>
  <c r="AD132" i="2" a="1"/>
  <c r="AD132" i="2" s="1"/>
  <c r="AF132" i="2" a="1"/>
  <c r="AF132" i="2" s="1"/>
  <c r="AH132" i="2" a="1"/>
  <c r="AH132" i="2" s="1"/>
  <c r="AE132" i="2" a="1"/>
  <c r="AE132" i="2" s="1"/>
  <c r="AG132" i="2"/>
  <c r="AC132" i="2" a="1"/>
  <c r="AC132" i="2" s="1"/>
  <c r="AB100" i="2" a="1"/>
  <c r="AB100" i="2" s="1"/>
  <c r="AD100" i="2" a="1"/>
  <c r="AD100" i="2" s="1"/>
  <c r="AF100" i="2" a="1"/>
  <c r="AF100" i="2" s="1"/>
  <c r="AH100" i="2" a="1"/>
  <c r="AH100" i="2" s="1"/>
  <c r="AE100" i="2" a="1"/>
  <c r="AE100" i="2" s="1"/>
  <c r="AG100" i="2"/>
  <c r="AC100" i="2" a="1"/>
  <c r="AC100" i="2" s="1"/>
  <c r="AB66" i="2" a="1"/>
  <c r="AB66" i="2" s="1"/>
  <c r="AD66" i="2" a="1"/>
  <c r="AD66" i="2" s="1"/>
  <c r="AF66" i="2" a="1"/>
  <c r="AF66" i="2" s="1"/>
  <c r="AH66" i="2" a="1"/>
  <c r="AH66" i="2" s="1"/>
  <c r="AE66" i="2" a="1"/>
  <c r="AE66" i="2" s="1"/>
  <c r="AG66" i="2"/>
  <c r="AC66" i="2" a="1"/>
  <c r="AC66" i="2" s="1"/>
  <c r="AC265" i="2" a="1"/>
  <c r="AC265" i="2" s="1"/>
  <c r="AE265" i="2" a="1"/>
  <c r="AE265" i="2" s="1"/>
  <c r="AG265" i="2"/>
  <c r="AH265" i="2" a="1"/>
  <c r="AH265" i="2" s="1"/>
  <c r="AF265" i="2" a="1"/>
  <c r="AF265" i="2" s="1"/>
  <c r="AB265" i="2" a="1"/>
  <c r="AB265" i="2" s="1"/>
  <c r="AD265" i="2" a="1"/>
  <c r="AD265" i="2" s="1"/>
  <c r="AC297" i="2" a="1"/>
  <c r="AC297" i="2" s="1"/>
  <c r="AE297" i="2" a="1"/>
  <c r="AE297" i="2" s="1"/>
  <c r="AG297" i="2"/>
  <c r="AH297" i="2" a="1"/>
  <c r="AH297" i="2" s="1"/>
  <c r="AF297" i="2" a="1"/>
  <c r="AF297" i="2" s="1"/>
  <c r="AB297" i="2" a="1"/>
  <c r="AB297" i="2" s="1"/>
  <c r="AD297" i="2" a="1"/>
  <c r="AD297" i="2" s="1"/>
  <c r="AC330" i="2" a="1"/>
  <c r="AC330" i="2" s="1"/>
  <c r="AE330" i="2" a="1"/>
  <c r="AE330" i="2" s="1"/>
  <c r="AG330" i="2"/>
  <c r="AH330" i="2" a="1"/>
  <c r="AH330" i="2" s="1"/>
  <c r="AF330" i="2" a="1"/>
  <c r="AF330" i="2" s="1"/>
  <c r="AB330" i="2" a="1"/>
  <c r="AB330" i="2" s="1"/>
  <c r="AD330" i="2" a="1"/>
  <c r="AD330" i="2" s="1"/>
  <c r="AB362" i="2" a="1"/>
  <c r="AB362" i="2" s="1"/>
  <c r="AE362" i="2" a="1"/>
  <c r="AE362" i="2" s="1"/>
  <c r="AH362" i="2" a="1"/>
  <c r="AH362" i="2" s="1"/>
  <c r="AC362" i="2" a="1"/>
  <c r="AC362" i="2" s="1"/>
  <c r="AF362" i="2" a="1"/>
  <c r="AF362" i="2" s="1"/>
  <c r="AG362" i="2"/>
  <c r="AD362" i="2" a="1"/>
  <c r="AD362" i="2" s="1"/>
  <c r="AB394" i="2" a="1"/>
  <c r="AB394" i="2" s="1"/>
  <c r="AE394" i="2" a="1"/>
  <c r="AE394" i="2" s="1"/>
  <c r="AH394" i="2" a="1"/>
  <c r="AH394" i="2" s="1"/>
  <c r="AC394" i="2" a="1"/>
  <c r="AC394" i="2" s="1"/>
  <c r="AF394" i="2" a="1"/>
  <c r="AF394" i="2" s="1"/>
  <c r="AG394" i="2"/>
  <c r="AD394" i="2" a="1"/>
  <c r="AD394" i="2" s="1"/>
  <c r="AB426" i="2" a="1"/>
  <c r="AB426" i="2" s="1"/>
  <c r="AE426" i="2" a="1"/>
  <c r="AE426" i="2" s="1"/>
  <c r="AH426" i="2" a="1"/>
  <c r="AH426" i="2" s="1"/>
  <c r="AC426" i="2" a="1"/>
  <c r="AC426" i="2" s="1"/>
  <c r="AF426" i="2" a="1"/>
  <c r="AF426" i="2" s="1"/>
  <c r="AG426" i="2"/>
  <c r="AD426" i="2" a="1"/>
  <c r="AD426" i="2" s="1"/>
  <c r="AB458" i="2" a="1"/>
  <c r="AB458" i="2" s="1"/>
  <c r="AD458" i="2" a="1"/>
  <c r="AD458" i="2" s="1"/>
  <c r="AF458" i="2" a="1"/>
  <c r="AF458" i="2" s="1"/>
  <c r="AE458" i="2" a="1"/>
  <c r="AE458" i="2" s="1"/>
  <c r="AC458" i="2" a="1"/>
  <c r="AC458" i="2" s="1"/>
  <c r="AG458" i="2"/>
  <c r="AH458" i="2" a="1"/>
  <c r="AH458" i="2" s="1"/>
  <c r="AB490" i="2" a="1"/>
  <c r="AB490" i="2" s="1"/>
  <c r="AD490" i="2" a="1"/>
  <c r="AD490" i="2" s="1"/>
  <c r="AF490" i="2" a="1"/>
  <c r="AF490" i="2" s="1"/>
  <c r="AE490" i="2" a="1"/>
  <c r="AE490" i="2" s="1"/>
  <c r="AC490" i="2" a="1"/>
  <c r="AC490" i="2" s="1"/>
  <c r="AG490" i="2"/>
  <c r="AH490" i="2" a="1"/>
  <c r="AH490" i="2" s="1"/>
  <c r="AB522" i="2" a="1"/>
  <c r="AB522" i="2" s="1"/>
  <c r="AD522" i="2" a="1"/>
  <c r="AD522" i="2" s="1"/>
  <c r="AF522" i="2" a="1"/>
  <c r="AF522" i="2" s="1"/>
  <c r="AE522" i="2" a="1"/>
  <c r="AE522" i="2" s="1"/>
  <c r="AC522" i="2" a="1"/>
  <c r="AC522" i="2" s="1"/>
  <c r="AG522" i="2"/>
  <c r="AH522" i="2" a="1"/>
  <c r="AH522" i="2" s="1"/>
  <c r="AB554" i="2" a="1"/>
  <c r="AB554" i="2" s="1"/>
  <c r="AD554" i="2" a="1"/>
  <c r="AD554" i="2" s="1"/>
  <c r="AF554" i="2" a="1"/>
  <c r="AF554" i="2" s="1"/>
  <c r="AE554" i="2" a="1"/>
  <c r="AE554" i="2" s="1"/>
  <c r="AC554" i="2" a="1"/>
  <c r="AC554" i="2" s="1"/>
  <c r="AG554" i="2"/>
  <c r="AH554" i="2" a="1"/>
  <c r="AH554" i="2" s="1"/>
  <c r="AB586" i="2" a="1"/>
  <c r="AB586" i="2" s="1"/>
  <c r="AD586" i="2" a="1"/>
  <c r="AD586" i="2" s="1"/>
  <c r="AF586" i="2" a="1"/>
  <c r="AF586" i="2" s="1"/>
  <c r="AE586" i="2" a="1"/>
  <c r="AE586" i="2" s="1"/>
  <c r="AC586" i="2" a="1"/>
  <c r="AC586" i="2" s="1"/>
  <c r="AG586" i="2"/>
  <c r="AH586" i="2" a="1"/>
  <c r="AH586" i="2" s="1"/>
  <c r="AB618" i="2" a="1"/>
  <c r="AB618" i="2" s="1"/>
  <c r="AD618" i="2" a="1"/>
  <c r="AD618" i="2" s="1"/>
  <c r="AF618" i="2" a="1"/>
  <c r="AF618" i="2" s="1"/>
  <c r="AE618" i="2" a="1"/>
  <c r="AE618" i="2" s="1"/>
  <c r="AC618" i="2" a="1"/>
  <c r="AC618" i="2" s="1"/>
  <c r="AG618" i="2"/>
  <c r="AH618" i="2" a="1"/>
  <c r="AH618" i="2" s="1"/>
  <c r="AH655" i="2" a="1"/>
  <c r="AH655" i="2" s="1"/>
  <c r="AB655" i="2" a="1"/>
  <c r="AB655" i="2" s="1"/>
  <c r="AF655" i="2" a="1"/>
  <c r="AF655" i="2" s="1"/>
  <c r="AC655" i="2" a="1"/>
  <c r="AC655" i="2" s="1"/>
  <c r="AG655" i="2"/>
  <c r="AD655" i="2" a="1"/>
  <c r="AD655" i="2" s="1"/>
  <c r="AE655" i="2" a="1"/>
  <c r="AE655" i="2" s="1"/>
  <c r="AH727" i="2" a="1"/>
  <c r="AH727" i="2" s="1"/>
  <c r="AB727" i="2" a="1"/>
  <c r="AB727" i="2" s="1"/>
  <c r="AF727" i="2" a="1"/>
  <c r="AF727" i="2" s="1"/>
  <c r="AC727" i="2" a="1"/>
  <c r="AC727" i="2" s="1"/>
  <c r="AD727" i="2" a="1"/>
  <c r="AD727" i="2" s="1"/>
  <c r="AE727" i="2" a="1"/>
  <c r="AE727" i="2" s="1"/>
  <c r="AG727" i="2"/>
  <c r="AH788" i="2" a="1"/>
  <c r="AH788" i="2" s="1"/>
  <c r="AB788" i="2" a="1"/>
  <c r="AB788" i="2" s="1"/>
  <c r="AF788" i="2" a="1"/>
  <c r="AF788" i="2" s="1"/>
  <c r="AC788" i="2" a="1"/>
  <c r="AC788" i="2" s="1"/>
  <c r="AD788" i="2" a="1"/>
  <c r="AD788" i="2" s="1"/>
  <c r="AE788" i="2" a="1"/>
  <c r="AE788" i="2" s="1"/>
  <c r="AG788" i="2"/>
  <c r="AD852" i="2" a="1"/>
  <c r="AD852" i="2" s="1"/>
  <c r="AG852" i="2"/>
  <c r="AB852" i="2" a="1"/>
  <c r="AB852" i="2" s="1"/>
  <c r="AE852" i="2" a="1"/>
  <c r="AE852" i="2" s="1"/>
  <c r="AH852" i="2" a="1"/>
  <c r="AH852" i="2" s="1"/>
  <c r="AC852" i="2" a="1"/>
  <c r="AC852" i="2" s="1"/>
  <c r="AF852" i="2" a="1"/>
  <c r="AF852" i="2" s="1"/>
  <c r="AD916" i="2" a="1"/>
  <c r="AD916" i="2" s="1"/>
  <c r="AG916" i="2"/>
  <c r="AB916" i="2" a="1"/>
  <c r="AB916" i="2" s="1"/>
  <c r="AE916" i="2" a="1"/>
  <c r="AE916" i="2" s="1"/>
  <c r="AH916" i="2" a="1"/>
  <c r="AH916" i="2" s="1"/>
  <c r="AC916" i="2" a="1"/>
  <c r="AC916" i="2" s="1"/>
  <c r="AF916" i="2" a="1"/>
  <c r="AF916" i="2" s="1"/>
  <c r="AD980" i="2" a="1"/>
  <c r="AD980" i="2" s="1"/>
  <c r="AG980" i="2"/>
  <c r="AB980" i="2" a="1"/>
  <c r="AB980" i="2" s="1"/>
  <c r="AE980" i="2" a="1"/>
  <c r="AE980" i="2" s="1"/>
  <c r="AH980" i="2" a="1"/>
  <c r="AH980" i="2" s="1"/>
  <c r="AC980" i="2" a="1"/>
  <c r="AC980" i="2" s="1"/>
  <c r="AF980" i="2" a="1"/>
  <c r="AF980" i="2" s="1"/>
  <c r="AD1044" i="2" a="1"/>
  <c r="AD1044" i="2" s="1"/>
  <c r="AG1044" i="2"/>
  <c r="AB1044" i="2" a="1"/>
  <c r="AB1044" i="2" s="1"/>
  <c r="AE1044" i="2" a="1"/>
  <c r="AE1044" i="2" s="1"/>
  <c r="AH1044" i="2" a="1"/>
  <c r="AH1044" i="2" s="1"/>
  <c r="AC1044" i="2" a="1"/>
  <c r="AC1044" i="2" s="1"/>
  <c r="AF1044" i="2" a="1"/>
  <c r="AF1044" i="2" s="1"/>
  <c r="AD1108" i="2" a="1"/>
  <c r="AD1108" i="2" s="1"/>
  <c r="AG1108" i="2"/>
  <c r="AB1108" i="2" a="1"/>
  <c r="AB1108" i="2" s="1"/>
  <c r="AE1108" i="2" a="1"/>
  <c r="AE1108" i="2" s="1"/>
  <c r="AH1108" i="2" a="1"/>
  <c r="AH1108" i="2" s="1"/>
  <c r="AC1108" i="2" a="1"/>
  <c r="AC1108" i="2" s="1"/>
  <c r="AF1108" i="2" a="1"/>
  <c r="AF1108" i="2" s="1"/>
  <c r="AD1172" i="2" a="1"/>
  <c r="AD1172" i="2" s="1"/>
  <c r="AG1172" i="2"/>
  <c r="AB1172" i="2" a="1"/>
  <c r="AB1172" i="2" s="1"/>
  <c r="AE1172" i="2" a="1"/>
  <c r="AE1172" i="2" s="1"/>
  <c r="AH1172" i="2" a="1"/>
  <c r="AH1172" i="2" s="1"/>
  <c r="AC1172" i="2" a="1"/>
  <c r="AC1172" i="2" s="1"/>
  <c r="AF1172" i="2" a="1"/>
  <c r="AF1172" i="2" s="1"/>
  <c r="AD1231" i="2" a="1"/>
  <c r="AD1231" i="2" s="1"/>
  <c r="AG1231" i="2"/>
  <c r="AB1231" i="2" a="1"/>
  <c r="AB1231" i="2" s="1"/>
  <c r="AE1231" i="2" a="1"/>
  <c r="AE1231" i="2" s="1"/>
  <c r="AH1231" i="2" a="1"/>
  <c r="AH1231" i="2" s="1"/>
  <c r="AC1231" i="2" a="1"/>
  <c r="AC1231" i="2" s="1"/>
  <c r="AF1231" i="2" a="1"/>
  <c r="AF1231" i="2" s="1"/>
  <c r="AB1295" i="2" a="1"/>
  <c r="AB1295" i="2" s="1"/>
  <c r="AD1295" i="2" a="1"/>
  <c r="AD1295" i="2" s="1"/>
  <c r="AF1295" i="2" a="1"/>
  <c r="AF1295" i="2" s="1"/>
  <c r="AC1295" i="2" a="1"/>
  <c r="AC1295" i="2" s="1"/>
  <c r="AE1295" i="2" a="1"/>
  <c r="AE1295" i="2" s="1"/>
  <c r="AG1295" i="2"/>
  <c r="AH1295" i="2" a="1"/>
  <c r="AH1295" i="2" s="1"/>
  <c r="AB1359" i="2" a="1"/>
  <c r="AB1359" i="2" s="1"/>
  <c r="AD1359" i="2" a="1"/>
  <c r="AD1359" i="2" s="1"/>
  <c r="AF1359" i="2" a="1"/>
  <c r="AF1359" i="2" s="1"/>
  <c r="AC1359" i="2" a="1"/>
  <c r="AC1359" i="2" s="1"/>
  <c r="AE1359" i="2" a="1"/>
  <c r="AE1359" i="2" s="1"/>
  <c r="AG1359" i="2"/>
  <c r="AH1359" i="2" a="1"/>
  <c r="AH1359" i="2" s="1"/>
  <c r="AD194" i="2" a="1"/>
  <c r="AD194" i="2" s="1"/>
  <c r="AG194" i="2"/>
  <c r="AB194" i="2" a="1"/>
  <c r="AB194" i="2" s="1"/>
  <c r="AE194" i="2" a="1"/>
  <c r="AE194" i="2" s="1"/>
  <c r="AH194" i="2" a="1"/>
  <c r="AH194" i="2" s="1"/>
  <c r="AC194" i="2" a="1"/>
  <c r="AC194" i="2" s="1"/>
  <c r="AF194" i="2" a="1"/>
  <c r="AF194" i="2" s="1"/>
  <c r="AB130" i="2" a="1"/>
  <c r="AB130" i="2" s="1"/>
  <c r="AD130" i="2" a="1"/>
  <c r="AD130" i="2" s="1"/>
  <c r="AF130" i="2" a="1"/>
  <c r="AF130" i="2" s="1"/>
  <c r="AC130" i="2" a="1"/>
  <c r="AC130" i="2" s="1"/>
  <c r="AG130" i="2"/>
  <c r="AH130" i="2" a="1"/>
  <c r="AH130" i="2" s="1"/>
  <c r="AE130" i="2" a="1"/>
  <c r="AE130" i="2" s="1"/>
  <c r="AB64" i="2" a="1"/>
  <c r="AB64" i="2" s="1"/>
  <c r="AD64" i="2" a="1"/>
  <c r="AD64" i="2" s="1"/>
  <c r="AF64" i="2" a="1"/>
  <c r="AF64" i="2" s="1"/>
  <c r="AC64" i="2" a="1"/>
  <c r="AC64" i="2" s="1"/>
  <c r="AG64" i="2"/>
  <c r="AH64" i="2" a="1"/>
  <c r="AH64" i="2" s="1"/>
  <c r="AE64" i="2" a="1"/>
  <c r="AE64" i="2" s="1"/>
  <c r="AC271" i="2" a="1"/>
  <c r="AC271" i="2" s="1"/>
  <c r="AE271" i="2" a="1"/>
  <c r="AE271" i="2" s="1"/>
  <c r="AG271" i="2"/>
  <c r="AH271" i="2" a="1"/>
  <c r="AH271" i="2" s="1"/>
  <c r="AB271" i="2" a="1"/>
  <c r="AB271" i="2" s="1"/>
  <c r="AD271" i="2" a="1"/>
  <c r="AD271" i="2" s="1"/>
  <c r="AF271" i="2" a="1"/>
  <c r="AF271" i="2" s="1"/>
  <c r="AD352" i="2" a="1"/>
  <c r="AD352" i="2" s="1"/>
  <c r="AG352" i="2"/>
  <c r="AB352" i="2" a="1"/>
  <c r="AB352" i="2" s="1"/>
  <c r="AE352" i="2" a="1"/>
  <c r="AE352" i="2" s="1"/>
  <c r="AH352" i="2" a="1"/>
  <c r="AH352" i="2" s="1"/>
  <c r="AC352" i="2" a="1"/>
  <c r="AC352" i="2" s="1"/>
  <c r="AF352" i="2" a="1"/>
  <c r="AF352" i="2" s="1"/>
  <c r="AD424" i="2" a="1"/>
  <c r="AD424" i="2" s="1"/>
  <c r="AG424" i="2"/>
  <c r="AB424" i="2" a="1"/>
  <c r="AB424" i="2" s="1"/>
  <c r="AE424" i="2" a="1"/>
  <c r="AE424" i="2" s="1"/>
  <c r="AH424" i="2" a="1"/>
  <c r="AH424" i="2" s="1"/>
  <c r="AC424" i="2" a="1"/>
  <c r="AC424" i="2" s="1"/>
  <c r="AF424" i="2" a="1"/>
  <c r="AF424" i="2" s="1"/>
  <c r="AB504" i="2" a="1"/>
  <c r="AB504" i="2" s="1"/>
  <c r="AD504" i="2" a="1"/>
  <c r="AD504" i="2" s="1"/>
  <c r="AF504" i="2" a="1"/>
  <c r="AF504" i="2" s="1"/>
  <c r="AH504" i="2" a="1"/>
  <c r="AH504" i="2" s="1"/>
  <c r="AG504" i="2"/>
  <c r="AC504" i="2" a="1"/>
  <c r="AC504" i="2" s="1"/>
  <c r="AE504" i="2" a="1"/>
  <c r="AE504" i="2" s="1"/>
  <c r="AB584" i="2" a="1"/>
  <c r="AB584" i="2" s="1"/>
  <c r="AD584" i="2" a="1"/>
  <c r="AD584" i="2" s="1"/>
  <c r="AF584" i="2" a="1"/>
  <c r="AF584" i="2" s="1"/>
  <c r="AH584" i="2" a="1"/>
  <c r="AH584" i="2" s="1"/>
  <c r="AG584" i="2"/>
  <c r="AC584" i="2" a="1"/>
  <c r="AC584" i="2" s="1"/>
  <c r="AE584" i="2" a="1"/>
  <c r="AE584" i="2" s="1"/>
  <c r="AC47" i="2" a="1"/>
  <c r="AC47" i="2" s="1"/>
  <c r="AE47" i="2" a="1"/>
  <c r="AE47" i="2" s="1"/>
  <c r="AG47" i="2"/>
  <c r="AB47" i="2" a="1"/>
  <c r="AB47" i="2" s="1"/>
  <c r="AH47" i="2" a="1"/>
  <c r="AH47" i="2" s="1"/>
  <c r="AD47" i="2" a="1"/>
  <c r="AD47" i="2" s="1"/>
  <c r="AF47" i="2" a="1"/>
  <c r="AF47" i="2" s="1"/>
  <c r="AH683" i="2" a="1"/>
  <c r="AH683" i="2" s="1"/>
  <c r="AB683" i="2" a="1"/>
  <c r="AB683" i="2" s="1"/>
  <c r="AF683" i="2" a="1"/>
  <c r="AF683" i="2" s="1"/>
  <c r="AC683" i="2" a="1"/>
  <c r="AC683" i="2" s="1"/>
  <c r="AG683" i="2"/>
  <c r="AD683" i="2" a="1"/>
  <c r="AD683" i="2" s="1"/>
  <c r="AE683" i="2" a="1"/>
  <c r="AE683" i="2" s="1"/>
  <c r="AH832" i="2" a="1"/>
  <c r="AH832" i="2" s="1"/>
  <c r="AB832" i="2" a="1"/>
  <c r="AB832" i="2" s="1"/>
  <c r="AF832" i="2" a="1"/>
  <c r="AF832" i="2" s="1"/>
  <c r="AC832" i="2" a="1"/>
  <c r="AC832" i="2" s="1"/>
  <c r="AD832" i="2" a="1"/>
  <c r="AD832" i="2" s="1"/>
  <c r="AE832" i="2" a="1"/>
  <c r="AE832" i="2" s="1"/>
  <c r="AG832" i="2"/>
  <c r="AC976" i="2" a="1"/>
  <c r="AC976" i="2" s="1"/>
  <c r="AF976" i="2" a="1"/>
  <c r="AF976" i="2" s="1"/>
  <c r="AD976" i="2" a="1"/>
  <c r="AD976" i="2" s="1"/>
  <c r="AG976" i="2"/>
  <c r="AH976" i="2" a="1"/>
  <c r="AH976" i="2" s="1"/>
  <c r="AB976" i="2" a="1"/>
  <c r="AB976" i="2" s="1"/>
  <c r="AE976" i="2" a="1"/>
  <c r="AE976" i="2" s="1"/>
  <c r="AC1120" i="2" a="1"/>
  <c r="AC1120" i="2" s="1"/>
  <c r="AF1120" i="2" a="1"/>
  <c r="AF1120" i="2" s="1"/>
  <c r="AD1120" i="2" a="1"/>
  <c r="AD1120" i="2" s="1"/>
  <c r="AG1120" i="2"/>
  <c r="AB1120" i="2" a="1"/>
  <c r="AB1120" i="2" s="1"/>
  <c r="AE1120" i="2" a="1"/>
  <c r="AE1120" i="2" s="1"/>
  <c r="AH1120" i="2" a="1"/>
  <c r="AH1120" i="2" s="1"/>
  <c r="AC1267" i="2" a="1"/>
  <c r="AC1267" i="2" s="1"/>
  <c r="AF1267" i="2" a="1"/>
  <c r="AF1267" i="2" s="1"/>
  <c r="AD1267" i="2" a="1"/>
  <c r="AD1267" i="2" s="1"/>
  <c r="AG1267" i="2"/>
  <c r="AE1267" i="2" a="1"/>
  <c r="AE1267" i="2" s="1"/>
  <c r="AH1267" i="2" a="1"/>
  <c r="AH1267" i="2" s="1"/>
  <c r="AB1267" i="2" a="1"/>
  <c r="AB1267" i="2" s="1"/>
  <c r="AC198" i="2" a="1"/>
  <c r="AC198" i="2" s="1"/>
  <c r="AF198" i="2" a="1"/>
  <c r="AF198" i="2" s="1"/>
  <c r="AD198" i="2" a="1"/>
  <c r="AD198" i="2" s="1"/>
  <c r="AG198" i="2"/>
  <c r="AH198" i="2" a="1"/>
  <c r="AH198" i="2" s="1"/>
  <c r="AB198" i="2" a="1"/>
  <c r="AB198" i="2" s="1"/>
  <c r="AE198" i="2" a="1"/>
  <c r="AE198" i="2" s="1"/>
  <c r="AB52" i="2" a="1"/>
  <c r="AB52" i="2" s="1"/>
  <c r="AD52" i="2" a="1"/>
  <c r="AD52" i="2" s="1"/>
  <c r="AF52" i="2" a="1"/>
  <c r="AF52" i="2" s="1"/>
  <c r="AE52" i="2" a="1"/>
  <c r="AE52" i="2" s="1"/>
  <c r="AC52" i="2" a="1"/>
  <c r="AC52" i="2" s="1"/>
  <c r="AG52" i="2"/>
  <c r="AH52" i="2" a="1"/>
  <c r="AH52" i="2" s="1"/>
  <c r="AC380" i="2" a="1"/>
  <c r="AC380" i="2" s="1"/>
  <c r="AF380" i="2" a="1"/>
  <c r="AF380" i="2" s="1"/>
  <c r="AD380" i="2" a="1"/>
  <c r="AD380" i="2" s="1"/>
  <c r="AG380" i="2"/>
  <c r="AE380" i="2" a="1"/>
  <c r="AE380" i="2" s="1"/>
  <c r="AB380" i="2" a="1"/>
  <c r="AB380" i="2" s="1"/>
  <c r="AH380" i="2" a="1"/>
  <c r="AH380" i="2" s="1"/>
  <c r="AB556" i="2" a="1"/>
  <c r="AB556" i="2" s="1"/>
  <c r="AD556" i="2" a="1"/>
  <c r="AD556" i="2" s="1"/>
  <c r="AF556" i="2" a="1"/>
  <c r="AF556" i="2" s="1"/>
  <c r="AH556" i="2" a="1"/>
  <c r="AH556" i="2" s="1"/>
  <c r="AE556" i="2" a="1"/>
  <c r="AE556" i="2" s="1"/>
  <c r="AG556" i="2"/>
  <c r="AC556" i="2" a="1"/>
  <c r="AC556" i="2" s="1"/>
  <c r="AC328" i="2" a="1"/>
  <c r="AC328" i="2" s="1"/>
  <c r="AE328" i="2" a="1"/>
  <c r="AE328" i="2" s="1"/>
  <c r="AG328" i="2"/>
  <c r="AH328" i="2" a="1"/>
  <c r="AH328" i="2" s="1"/>
  <c r="AB328" i="2" a="1"/>
  <c r="AB328" i="2" s="1"/>
  <c r="AD328" i="2" a="1"/>
  <c r="AD328" i="2" s="1"/>
  <c r="AF328" i="2" a="1"/>
  <c r="AF328" i="2" s="1"/>
  <c r="AC848" i="2" a="1"/>
  <c r="AC848" i="2" s="1"/>
  <c r="AF848" i="2" a="1"/>
  <c r="AF848" i="2" s="1"/>
  <c r="AD848" i="2" a="1"/>
  <c r="AD848" i="2" s="1"/>
  <c r="AG848" i="2"/>
  <c r="AH848" i="2" a="1"/>
  <c r="AH848" i="2" s="1"/>
  <c r="AB848" i="2" a="1"/>
  <c r="AB848" i="2" s="1"/>
  <c r="AE848" i="2" a="1"/>
  <c r="AE848" i="2" s="1"/>
  <c r="AC1088" i="2" a="1"/>
  <c r="AC1088" i="2" s="1"/>
  <c r="AF1088" i="2" a="1"/>
  <c r="AF1088" i="2" s="1"/>
  <c r="AD1088" i="2" a="1"/>
  <c r="AD1088" i="2" s="1"/>
  <c r="AG1088" i="2"/>
  <c r="AB1088" i="2" a="1"/>
  <c r="AB1088" i="2" s="1"/>
  <c r="AE1088" i="2" a="1"/>
  <c r="AE1088" i="2" s="1"/>
  <c r="AH1088" i="2" a="1"/>
  <c r="AH1088" i="2" s="1"/>
  <c r="AB1299" i="2" a="1"/>
  <c r="AB1299" i="2" s="1"/>
  <c r="AD1299" i="2" a="1"/>
  <c r="AD1299" i="2" s="1"/>
  <c r="AF1299" i="2" a="1"/>
  <c r="AF1299" i="2" s="1"/>
  <c r="AC1299" i="2" a="1"/>
  <c r="AC1299" i="2" s="1"/>
  <c r="AE1299" i="2" a="1"/>
  <c r="AE1299" i="2" s="1"/>
  <c r="AG1299" i="2"/>
  <c r="AH1299" i="2" a="1"/>
  <c r="AH1299" i="2" s="1"/>
  <c r="AB94" i="2" a="1"/>
  <c r="AB94" i="2" s="1"/>
  <c r="AD94" i="2" a="1"/>
  <c r="AD94" i="2" s="1"/>
  <c r="AF94" i="2" a="1"/>
  <c r="AF94" i="2" s="1"/>
  <c r="AE94" i="2" a="1"/>
  <c r="AE94" i="2" s="1"/>
  <c r="AG94" i="2"/>
  <c r="AH94" i="2" a="1"/>
  <c r="AH94" i="2" s="1"/>
  <c r="AC94" i="2" a="1"/>
  <c r="AC94" i="2" s="1"/>
  <c r="AC396" i="2" a="1"/>
  <c r="AC396" i="2" s="1"/>
  <c r="AF396" i="2" a="1"/>
  <c r="AF396" i="2" s="1"/>
  <c r="AD396" i="2" a="1"/>
  <c r="AD396" i="2" s="1"/>
  <c r="AG396" i="2"/>
  <c r="AE396" i="2" a="1"/>
  <c r="AE396" i="2" s="1"/>
  <c r="AH396" i="2" a="1"/>
  <c r="AH396" i="2" s="1"/>
  <c r="AB396" i="2" a="1"/>
  <c r="AB396" i="2" s="1"/>
  <c r="AB604" i="2" a="1"/>
  <c r="AB604" i="2" s="1"/>
  <c r="AD604" i="2" a="1"/>
  <c r="AD604" i="2" s="1"/>
  <c r="AF604" i="2" a="1"/>
  <c r="AF604" i="2" s="1"/>
  <c r="AH604" i="2" a="1"/>
  <c r="AH604" i="2" s="1"/>
  <c r="AE604" i="2" a="1"/>
  <c r="AE604" i="2" s="1"/>
  <c r="AG604" i="2"/>
  <c r="AC604" i="2" a="1"/>
  <c r="AC604" i="2" s="1"/>
  <c r="AH808" i="2" a="1"/>
  <c r="AH808" i="2" s="1"/>
  <c r="AB808" i="2" a="1"/>
  <c r="AB808" i="2" s="1"/>
  <c r="AF808" i="2" a="1"/>
  <c r="AF808" i="2" s="1"/>
  <c r="AC808" i="2" a="1"/>
  <c r="AC808" i="2" s="1"/>
  <c r="AD808" i="2" a="1"/>
  <c r="AD808" i="2" s="1"/>
  <c r="AE808" i="2" a="1"/>
  <c r="AE808" i="2" s="1"/>
  <c r="AG808" i="2"/>
  <c r="AC1040" i="2" a="1"/>
  <c r="AC1040" i="2" s="1"/>
  <c r="AF1040" i="2" a="1"/>
  <c r="AF1040" i="2" s="1"/>
  <c r="AD1040" i="2" a="1"/>
  <c r="AD1040" i="2" s="1"/>
  <c r="AG1040" i="2"/>
  <c r="AH1040" i="2" a="1"/>
  <c r="AH1040" i="2" s="1"/>
  <c r="AB1040" i="2" a="1"/>
  <c r="AB1040" i="2" s="1"/>
  <c r="AE1040" i="2" a="1"/>
  <c r="AE1040" i="2" s="1"/>
  <c r="AC1259" i="2" a="1"/>
  <c r="AC1259" i="2" s="1"/>
  <c r="AF1259" i="2" a="1"/>
  <c r="AF1259" i="2" s="1"/>
  <c r="AD1259" i="2" a="1"/>
  <c r="AD1259" i="2" s="1"/>
  <c r="AG1259" i="2"/>
  <c r="AH1259" i="2" a="1"/>
  <c r="AH1259" i="2" s="1"/>
  <c r="AB1259" i="2" a="1"/>
  <c r="AB1259" i="2" s="1"/>
  <c r="AE1259" i="2" a="1"/>
  <c r="AE1259" i="2" s="1"/>
  <c r="AB134" i="2" a="1"/>
  <c r="AB134" i="2" s="1"/>
  <c r="AD134" i="2" a="1"/>
  <c r="AD134" i="2" s="1"/>
  <c r="AF134" i="2" a="1"/>
  <c r="AF134" i="2" s="1"/>
  <c r="AE134" i="2" a="1"/>
  <c r="AE134" i="2" s="1"/>
  <c r="AC134" i="2" a="1"/>
  <c r="AC134" i="2" s="1"/>
  <c r="AG134" i="2"/>
  <c r="AH134" i="2" a="1"/>
  <c r="AH134" i="2" s="1"/>
  <c r="AC340" i="2" a="1"/>
  <c r="AC340" i="2" s="1"/>
  <c r="AE340" i="2" a="1"/>
  <c r="AE340" i="2" s="1"/>
  <c r="AG340" i="2"/>
  <c r="AH340" i="2" a="1"/>
  <c r="AH340" i="2" s="1"/>
  <c r="AB340" i="2" a="1"/>
  <c r="AB340" i="2" s="1"/>
  <c r="AD340" i="2" a="1"/>
  <c r="AD340" i="2" s="1"/>
  <c r="AF340" i="2" a="1"/>
  <c r="AF340" i="2" s="1"/>
  <c r="AB540" i="2" a="1"/>
  <c r="AB540" i="2" s="1"/>
  <c r="AD540" i="2" a="1"/>
  <c r="AD540" i="2" s="1"/>
  <c r="AF540" i="2" a="1"/>
  <c r="AF540" i="2" s="1"/>
  <c r="AH540" i="2" a="1"/>
  <c r="AH540" i="2" s="1"/>
  <c r="AE540" i="2" a="1"/>
  <c r="AE540" i="2" s="1"/>
  <c r="AG540" i="2"/>
  <c r="AC540" i="2" a="1"/>
  <c r="AC540" i="2" s="1"/>
  <c r="AC19" i="2" a="1"/>
  <c r="AC19" i="2" s="1"/>
  <c r="AE19" i="2" a="1"/>
  <c r="AE19" i="2" s="1"/>
  <c r="AC14" i="4" s="1"/>
  <c r="AG19" i="2"/>
  <c r="AB19" i="2" a="1"/>
  <c r="AB19" i="2" s="1"/>
  <c r="AD19" i="2" a="1"/>
  <c r="AD19" i="2" s="1"/>
  <c r="AF19" i="2" a="1"/>
  <c r="AF19" i="2" s="1"/>
  <c r="AD14" i="4" s="1"/>
  <c r="AH19" i="2" a="1"/>
  <c r="AH19" i="2" s="1"/>
  <c r="AH288" i="2" a="1"/>
  <c r="AH288" i="2" s="1"/>
  <c r="AB288" i="2" a="1"/>
  <c r="AB288" i="2" s="1"/>
  <c r="AD288" i="2" a="1"/>
  <c r="AD288" i="2" s="1"/>
  <c r="AF288" i="2" a="1"/>
  <c r="AF288" i="2" s="1"/>
  <c r="AC288" i="2" a="1"/>
  <c r="AC288" i="2" s="1"/>
  <c r="AE288" i="2" a="1"/>
  <c r="AE288" i="2" s="1"/>
  <c r="AG288" i="2"/>
  <c r="AH321" i="2" a="1"/>
  <c r="AH321" i="2" s="1"/>
  <c r="AB321" i="2" a="1"/>
  <c r="AB321" i="2" s="1"/>
  <c r="AD321" i="2" a="1"/>
  <c r="AD321" i="2" s="1"/>
  <c r="AF321" i="2" a="1"/>
  <c r="AF321" i="2" s="1"/>
  <c r="AC321" i="2" a="1"/>
  <c r="AC321" i="2" s="1"/>
  <c r="AE321" i="2" a="1"/>
  <c r="AE321" i="2" s="1"/>
  <c r="AG321" i="2"/>
  <c r="AH353" i="2" a="1"/>
  <c r="AH353" i="2" s="1"/>
  <c r="AC353" i="2" a="1"/>
  <c r="AC353" i="2" s="1"/>
  <c r="AF353" i="2" a="1"/>
  <c r="AF353" i="2" s="1"/>
  <c r="AD353" i="2" a="1"/>
  <c r="AD353" i="2" s="1"/>
  <c r="AB353" i="2" a="1"/>
  <c r="AB353" i="2" s="1"/>
  <c r="AG353" i="2"/>
  <c r="AE353" i="2" a="1"/>
  <c r="AE353" i="2" s="1"/>
  <c r="AH385" i="2" a="1"/>
  <c r="AH385" i="2" s="1"/>
  <c r="AC385" i="2" a="1"/>
  <c r="AC385" i="2" s="1"/>
  <c r="AF385" i="2" a="1"/>
  <c r="AF385" i="2" s="1"/>
  <c r="AD385" i="2" a="1"/>
  <c r="AD385" i="2" s="1"/>
  <c r="AB385" i="2" a="1"/>
  <c r="AB385" i="2" s="1"/>
  <c r="AG385" i="2"/>
  <c r="AE385" i="2" a="1"/>
  <c r="AE385" i="2" s="1"/>
  <c r="AH417" i="2" a="1"/>
  <c r="AH417" i="2" s="1"/>
  <c r="AC417" i="2" a="1"/>
  <c r="AC417" i="2" s="1"/>
  <c r="AF417" i="2" a="1"/>
  <c r="AF417" i="2" s="1"/>
  <c r="AD417" i="2" a="1"/>
  <c r="AD417" i="2" s="1"/>
  <c r="AB417" i="2" a="1"/>
  <c r="AB417" i="2" s="1"/>
  <c r="AG417" i="2"/>
  <c r="AE417" i="2" a="1"/>
  <c r="AE417" i="2" s="1"/>
  <c r="AH449" i="2" a="1"/>
  <c r="AH449" i="2" s="1"/>
  <c r="AC449" i="2" a="1"/>
  <c r="AC449" i="2" s="1"/>
  <c r="AF449" i="2" a="1"/>
  <c r="AF449" i="2" s="1"/>
  <c r="AD449" i="2" a="1"/>
  <c r="AD449" i="2" s="1"/>
  <c r="AB449" i="2" a="1"/>
  <c r="AB449" i="2" s="1"/>
  <c r="AG449" i="2"/>
  <c r="AE449" i="2" a="1"/>
  <c r="AE449" i="2" s="1"/>
  <c r="AC481" i="2" a="1"/>
  <c r="AC481" i="2" s="1"/>
  <c r="AE481" i="2" a="1"/>
  <c r="AE481" i="2" s="1"/>
  <c r="AG481" i="2"/>
  <c r="AH481" i="2" a="1"/>
  <c r="AH481" i="2" s="1"/>
  <c r="AB481" i="2" a="1"/>
  <c r="AB481" i="2" s="1"/>
  <c r="AF481" i="2" a="1"/>
  <c r="AF481" i="2" s="1"/>
  <c r="AD481" i="2" a="1"/>
  <c r="AD481" i="2" s="1"/>
  <c r="AC513" i="2" a="1"/>
  <c r="AC513" i="2" s="1"/>
  <c r="AE513" i="2" a="1"/>
  <c r="AE513" i="2" s="1"/>
  <c r="AG513" i="2"/>
  <c r="AH513" i="2" a="1"/>
  <c r="AH513" i="2" s="1"/>
  <c r="AB513" i="2" a="1"/>
  <c r="AB513" i="2" s="1"/>
  <c r="AF513" i="2" a="1"/>
  <c r="AF513" i="2" s="1"/>
  <c r="AD513" i="2" a="1"/>
  <c r="AD513" i="2" s="1"/>
  <c r="AC545" i="2" a="1"/>
  <c r="AC545" i="2" s="1"/>
  <c r="AE545" i="2" a="1"/>
  <c r="AE545" i="2" s="1"/>
  <c r="AG545" i="2"/>
  <c r="AH545" i="2" a="1"/>
  <c r="AH545" i="2" s="1"/>
  <c r="AB545" i="2" a="1"/>
  <c r="AB545" i="2" s="1"/>
  <c r="AF545" i="2" a="1"/>
  <c r="AF545" i="2" s="1"/>
  <c r="AD545" i="2" a="1"/>
  <c r="AD545" i="2" s="1"/>
  <c r="AC577" i="2" a="1"/>
  <c r="AC577" i="2" s="1"/>
  <c r="AE577" i="2" a="1"/>
  <c r="AE577" i="2" s="1"/>
  <c r="AG577" i="2"/>
  <c r="AH577" i="2" a="1"/>
  <c r="AH577" i="2" s="1"/>
  <c r="AB577" i="2" a="1"/>
  <c r="AB577" i="2" s="1"/>
  <c r="AF577" i="2" a="1"/>
  <c r="AF577" i="2" s="1"/>
  <c r="AD577" i="2" a="1"/>
  <c r="AD577" i="2" s="1"/>
  <c r="AC609" i="2" a="1"/>
  <c r="AC609" i="2" s="1"/>
  <c r="AE609" i="2" a="1"/>
  <c r="AE609" i="2" s="1"/>
  <c r="AG609" i="2"/>
  <c r="AH609" i="2" a="1"/>
  <c r="AH609" i="2" s="1"/>
  <c r="AB609" i="2" a="1"/>
  <c r="AB609" i="2" s="1"/>
  <c r="AF609" i="2" a="1"/>
  <c r="AF609" i="2" s="1"/>
  <c r="AD609" i="2" a="1"/>
  <c r="AD609" i="2" s="1"/>
  <c r="AB46" i="2" a="1"/>
  <c r="AB46" i="2" s="1"/>
  <c r="AD46" i="2" a="1"/>
  <c r="AD46" i="2" s="1"/>
  <c r="AF46" i="2" a="1"/>
  <c r="AF46" i="2" s="1"/>
  <c r="AG46" i="2"/>
  <c r="AH46" i="2" a="1"/>
  <c r="AH46" i="2" s="1"/>
  <c r="AC46" i="2" a="1"/>
  <c r="AC46" i="2" s="1"/>
  <c r="AE46" i="2" a="1"/>
  <c r="AE46" i="2" s="1"/>
  <c r="AB14" i="2" a="1"/>
  <c r="AB14" i="2" s="1"/>
  <c r="AD14" i="2" a="1"/>
  <c r="AD14" i="2" s="1"/>
  <c r="AF14" i="2" a="1"/>
  <c r="AF14" i="2" s="1"/>
  <c r="AC14" i="2" a="1"/>
  <c r="AC14" i="2" s="1"/>
  <c r="AE14" i="2" a="1"/>
  <c r="AE14" i="2" s="1"/>
  <c r="AG14" i="2"/>
  <c r="AH14" i="2" a="1"/>
  <c r="AH14" i="2" s="1"/>
  <c r="AH638" i="2" a="1"/>
  <c r="AH638" i="2" s="1"/>
  <c r="AC638" i="2" a="1"/>
  <c r="AC638" i="2" s="1"/>
  <c r="AG638" i="2"/>
  <c r="AD638" i="2" a="1"/>
  <c r="AD638" i="2" s="1"/>
  <c r="AE638" i="2" a="1"/>
  <c r="AE638" i="2" s="1"/>
  <c r="AB638" i="2" a="1"/>
  <c r="AB638" i="2" s="1"/>
  <c r="AF638" i="2" a="1"/>
  <c r="AF638" i="2" s="1"/>
  <c r="AH670" i="2" a="1"/>
  <c r="AH670" i="2" s="1"/>
  <c r="AC670" i="2" a="1"/>
  <c r="AC670" i="2" s="1"/>
  <c r="AG670" i="2"/>
  <c r="AD670" i="2" a="1"/>
  <c r="AD670" i="2" s="1"/>
  <c r="AE670" i="2" a="1"/>
  <c r="AE670" i="2" s="1"/>
  <c r="AB670" i="2" a="1"/>
  <c r="AB670" i="2" s="1"/>
  <c r="AF670" i="2" a="1"/>
  <c r="AF670" i="2" s="1"/>
  <c r="AH710" i="2" a="1"/>
  <c r="AH710" i="2" s="1"/>
  <c r="AC710" i="2" a="1"/>
  <c r="AC710" i="2" s="1"/>
  <c r="AG710" i="2"/>
  <c r="AF710" i="2" a="1"/>
  <c r="AF710" i="2" s="1"/>
  <c r="AB710" i="2" a="1"/>
  <c r="AB710" i="2" s="1"/>
  <c r="AD710" i="2" a="1"/>
  <c r="AD710" i="2" s="1"/>
  <c r="AE710" i="2" a="1"/>
  <c r="AE710" i="2" s="1"/>
  <c r="AH771" i="2" a="1"/>
  <c r="AH771" i="2" s="1"/>
  <c r="AC771" i="2" a="1"/>
  <c r="AC771" i="2" s="1"/>
  <c r="AG771" i="2"/>
  <c r="AF771" i="2" a="1"/>
  <c r="AF771" i="2" s="1"/>
  <c r="AB771" i="2" a="1"/>
  <c r="AB771" i="2" s="1"/>
  <c r="AD771" i="2" a="1"/>
  <c r="AD771" i="2" s="1"/>
  <c r="AE771" i="2" a="1"/>
  <c r="AE771" i="2" s="1"/>
  <c r="AH803" i="2" a="1"/>
  <c r="AH803" i="2" s="1"/>
  <c r="AC803" i="2" a="1"/>
  <c r="AC803" i="2" s="1"/>
  <c r="AG803" i="2"/>
  <c r="AF803" i="2" a="1"/>
  <c r="AF803" i="2" s="1"/>
  <c r="AB803" i="2" a="1"/>
  <c r="AB803" i="2" s="1"/>
  <c r="AD803" i="2" a="1"/>
  <c r="AD803" i="2" s="1"/>
  <c r="AE803" i="2" a="1"/>
  <c r="AE803" i="2" s="1"/>
  <c r="AH835" i="2" a="1"/>
  <c r="AH835" i="2" s="1"/>
  <c r="AE835" i="2" a="1"/>
  <c r="AE835" i="2" s="1"/>
  <c r="AC835" i="2" a="1"/>
  <c r="AC835" i="2" s="1"/>
  <c r="AF835" i="2" a="1"/>
  <c r="AF835" i="2" s="1"/>
  <c r="AD835" i="2" a="1"/>
  <c r="AD835" i="2" s="1"/>
  <c r="AB835" i="2" a="1"/>
  <c r="AB835" i="2" s="1"/>
  <c r="AG835" i="2"/>
  <c r="AH867" i="2" a="1"/>
  <c r="AH867" i="2" s="1"/>
  <c r="AE867" i="2" a="1"/>
  <c r="AE867" i="2" s="1"/>
  <c r="AC867" i="2" a="1"/>
  <c r="AC867" i="2" s="1"/>
  <c r="AF867" i="2" a="1"/>
  <c r="AF867" i="2" s="1"/>
  <c r="AD867" i="2" a="1"/>
  <c r="AD867" i="2" s="1"/>
  <c r="AB867" i="2" a="1"/>
  <c r="AB867" i="2" s="1"/>
  <c r="AG867" i="2"/>
  <c r="AH899" i="2" a="1"/>
  <c r="AH899" i="2" s="1"/>
  <c r="AE899" i="2" a="1"/>
  <c r="AE899" i="2" s="1"/>
  <c r="AC899" i="2" a="1"/>
  <c r="AC899" i="2" s="1"/>
  <c r="AF899" i="2" a="1"/>
  <c r="AF899" i="2" s="1"/>
  <c r="AD899" i="2" a="1"/>
  <c r="AD899" i="2" s="1"/>
  <c r="AB899" i="2" a="1"/>
  <c r="AB899" i="2" s="1"/>
  <c r="AG899" i="2"/>
  <c r="AH931" i="2" a="1"/>
  <c r="AH931" i="2" s="1"/>
  <c r="AE931" i="2" a="1"/>
  <c r="AE931" i="2" s="1"/>
  <c r="AC931" i="2" a="1"/>
  <c r="AC931" i="2" s="1"/>
  <c r="AF931" i="2" a="1"/>
  <c r="AF931" i="2" s="1"/>
  <c r="AD931" i="2" a="1"/>
  <c r="AD931" i="2" s="1"/>
  <c r="AB931" i="2" a="1"/>
  <c r="AB931" i="2" s="1"/>
  <c r="AG931" i="2"/>
  <c r="AH963" i="2" a="1"/>
  <c r="AH963" i="2" s="1"/>
  <c r="AE963" i="2" a="1"/>
  <c r="AE963" i="2" s="1"/>
  <c r="AC963" i="2" a="1"/>
  <c r="AC963" i="2" s="1"/>
  <c r="AF963" i="2" a="1"/>
  <c r="AF963" i="2" s="1"/>
  <c r="AD963" i="2" a="1"/>
  <c r="AD963" i="2" s="1"/>
  <c r="AB963" i="2" a="1"/>
  <c r="AB963" i="2" s="1"/>
  <c r="AG963" i="2"/>
  <c r="AH995" i="2" a="1"/>
  <c r="AH995" i="2" s="1"/>
  <c r="AE995" i="2" a="1"/>
  <c r="AE995" i="2" s="1"/>
  <c r="AC995" i="2" a="1"/>
  <c r="AC995" i="2" s="1"/>
  <c r="AF995" i="2" a="1"/>
  <c r="AF995" i="2" s="1"/>
  <c r="AD995" i="2" a="1"/>
  <c r="AD995" i="2" s="1"/>
  <c r="AB995" i="2" a="1"/>
  <c r="AB995" i="2" s="1"/>
  <c r="AG995" i="2"/>
  <c r="AH1027" i="2" a="1"/>
  <c r="AH1027" i="2" s="1"/>
  <c r="AE1027" i="2" a="1"/>
  <c r="AE1027" i="2" s="1"/>
  <c r="AC1027" i="2" a="1"/>
  <c r="AC1027" i="2" s="1"/>
  <c r="AF1027" i="2" a="1"/>
  <c r="AF1027" i="2" s="1"/>
  <c r="AD1027" i="2" a="1"/>
  <c r="AD1027" i="2" s="1"/>
  <c r="AB1027" i="2" a="1"/>
  <c r="AB1027" i="2" s="1"/>
  <c r="AG1027" i="2"/>
  <c r="AH1059" i="2" a="1"/>
  <c r="AH1059" i="2" s="1"/>
  <c r="AE1059" i="2" a="1"/>
  <c r="AE1059" i="2" s="1"/>
  <c r="AC1059" i="2" a="1"/>
  <c r="AC1059" i="2" s="1"/>
  <c r="AF1059" i="2" a="1"/>
  <c r="AF1059" i="2" s="1"/>
  <c r="AD1059" i="2" a="1"/>
  <c r="AD1059" i="2" s="1"/>
  <c r="AB1059" i="2" a="1"/>
  <c r="AB1059" i="2" s="1"/>
  <c r="AG1059" i="2"/>
  <c r="AH1091" i="2" a="1"/>
  <c r="AH1091" i="2" s="1"/>
  <c r="AE1091" i="2" a="1"/>
  <c r="AE1091" i="2" s="1"/>
  <c r="AC1091" i="2" a="1"/>
  <c r="AC1091" i="2" s="1"/>
  <c r="AF1091" i="2" a="1"/>
  <c r="AF1091" i="2" s="1"/>
  <c r="AD1091" i="2" a="1"/>
  <c r="AD1091" i="2" s="1"/>
  <c r="AB1091" i="2" a="1"/>
  <c r="AB1091" i="2" s="1"/>
  <c r="AG1091" i="2"/>
  <c r="AH1123" i="2" a="1"/>
  <c r="AH1123" i="2" s="1"/>
  <c r="AE1123" i="2" a="1"/>
  <c r="AE1123" i="2" s="1"/>
  <c r="AC1123" i="2" a="1"/>
  <c r="AC1123" i="2" s="1"/>
  <c r="AF1123" i="2" a="1"/>
  <c r="AF1123" i="2" s="1"/>
  <c r="AD1123" i="2" a="1"/>
  <c r="AD1123" i="2" s="1"/>
  <c r="AB1123" i="2" a="1"/>
  <c r="AB1123" i="2" s="1"/>
  <c r="AG1123" i="2"/>
  <c r="AH1155" i="2" a="1"/>
  <c r="AH1155" i="2" s="1"/>
  <c r="AE1155" i="2" a="1"/>
  <c r="AE1155" i="2" s="1"/>
  <c r="AC1155" i="2" a="1"/>
  <c r="AC1155" i="2" s="1"/>
  <c r="AF1155" i="2" a="1"/>
  <c r="AF1155" i="2" s="1"/>
  <c r="AD1155" i="2" a="1"/>
  <c r="AD1155" i="2" s="1"/>
  <c r="AB1155" i="2" a="1"/>
  <c r="AB1155" i="2" s="1"/>
  <c r="AG1155" i="2"/>
  <c r="AH1182" i="2" a="1"/>
  <c r="AH1182" i="2" s="1"/>
  <c r="AE1182" i="2" a="1"/>
  <c r="AE1182" i="2" s="1"/>
  <c r="AC1182" i="2" a="1"/>
  <c r="AC1182" i="2" s="1"/>
  <c r="AF1182" i="2" a="1"/>
  <c r="AF1182" i="2" s="1"/>
  <c r="AD1182" i="2" a="1"/>
  <c r="AD1182" i="2" s="1"/>
  <c r="AB1182" i="2" a="1"/>
  <c r="AB1182" i="2" s="1"/>
  <c r="AG1182" i="2"/>
  <c r="AH1214" i="2" a="1"/>
  <c r="AH1214" i="2" s="1"/>
  <c r="AE1214" i="2" a="1"/>
  <c r="AE1214" i="2" s="1"/>
  <c r="AC1214" i="2" a="1"/>
  <c r="AC1214" i="2" s="1"/>
  <c r="AF1214" i="2" a="1"/>
  <c r="AF1214" i="2" s="1"/>
  <c r="AD1214" i="2" a="1"/>
  <c r="AD1214" i="2" s="1"/>
  <c r="AB1214" i="2" a="1"/>
  <c r="AB1214" i="2" s="1"/>
  <c r="AG1214" i="2"/>
  <c r="AH1246" i="2" a="1"/>
  <c r="AH1246" i="2" s="1"/>
  <c r="AE1246" i="2" a="1"/>
  <c r="AE1246" i="2" s="1"/>
  <c r="AC1246" i="2" a="1"/>
  <c r="AC1246" i="2" s="1"/>
  <c r="AF1246" i="2" a="1"/>
  <c r="AF1246" i="2" s="1"/>
  <c r="AD1246" i="2" a="1"/>
  <c r="AD1246" i="2" s="1"/>
  <c r="AB1246" i="2" a="1"/>
  <c r="AB1246" i="2" s="1"/>
  <c r="AG1246" i="2"/>
  <c r="AH1278" i="2" a="1"/>
  <c r="AH1278" i="2" s="1"/>
  <c r="AE1278" i="2" a="1"/>
  <c r="AE1278" i="2" s="1"/>
  <c r="AC1278" i="2" a="1"/>
  <c r="AC1278" i="2" s="1"/>
  <c r="AF1278" i="2" a="1"/>
  <c r="AF1278" i="2" s="1"/>
  <c r="AD1278" i="2" a="1"/>
  <c r="AD1278" i="2" s="1"/>
  <c r="AB1278" i="2" a="1"/>
  <c r="AB1278" i="2" s="1"/>
  <c r="AG1278" i="2"/>
  <c r="AC1310" i="2" a="1"/>
  <c r="AC1310" i="2" s="1"/>
  <c r="AE1310" i="2" a="1"/>
  <c r="AE1310" i="2" s="1"/>
  <c r="AG1310" i="2"/>
  <c r="AH1310" i="2" a="1"/>
  <c r="AH1310" i="2" s="1"/>
  <c r="AB1310" i="2" a="1"/>
  <c r="AB1310" i="2" s="1"/>
  <c r="AD1310" i="2" a="1"/>
  <c r="AD1310" i="2" s="1"/>
  <c r="AF1310" i="2" a="1"/>
  <c r="AF1310" i="2" s="1"/>
  <c r="AC1342" i="2" a="1"/>
  <c r="AC1342" i="2" s="1"/>
  <c r="AE1342" i="2" a="1"/>
  <c r="AE1342" i="2" s="1"/>
  <c r="AG1342" i="2"/>
  <c r="AH1342" i="2" a="1"/>
  <c r="AH1342" i="2" s="1"/>
  <c r="AB1342" i="2" a="1"/>
  <c r="AB1342" i="2" s="1"/>
  <c r="AD1342" i="2" a="1"/>
  <c r="AD1342" i="2" s="1"/>
  <c r="AF1342" i="2" a="1"/>
  <c r="AF1342" i="2" s="1"/>
  <c r="AH244" i="2" a="1"/>
  <c r="AH244" i="2" s="1"/>
  <c r="AB244" i="2" a="1"/>
  <c r="AB244" i="2" s="1"/>
  <c r="AD244" i="2" a="1"/>
  <c r="AD244" i="2" s="1"/>
  <c r="AF244" i="2" a="1"/>
  <c r="AF244" i="2" s="1"/>
  <c r="AE244" i="2" a="1"/>
  <c r="AE244" i="2" s="1"/>
  <c r="AG244" i="2"/>
  <c r="AC244" i="2" a="1"/>
  <c r="AC244" i="2" s="1"/>
  <c r="AH211" i="2" a="1"/>
  <c r="AH211" i="2" s="1"/>
  <c r="AC211" i="2" a="1"/>
  <c r="AC211" i="2" s="1"/>
  <c r="AF211" i="2" a="1"/>
  <c r="AF211" i="2" s="1"/>
  <c r="AD211" i="2" a="1"/>
  <c r="AD211" i="2" s="1"/>
  <c r="AB211" i="2" a="1"/>
  <c r="AB211" i="2" s="1"/>
  <c r="AG211" i="2"/>
  <c r="AE211" i="2" a="1"/>
  <c r="AE211" i="2" s="1"/>
  <c r="AH179" i="2" a="1"/>
  <c r="AH179" i="2" s="1"/>
  <c r="AB179" i="2" a="1"/>
  <c r="AB179" i="2" s="1"/>
  <c r="AD179" i="2" a="1"/>
  <c r="AD179" i="2" s="1"/>
  <c r="AF179" i="2" a="1"/>
  <c r="AF179" i="2" s="1"/>
  <c r="AE179" i="2" a="1"/>
  <c r="AE179" i="2" s="1"/>
  <c r="AC179" i="2" a="1"/>
  <c r="AC179" i="2" s="1"/>
  <c r="AG179" i="2"/>
  <c r="AH147" i="2" a="1"/>
  <c r="AH147" i="2" s="1"/>
  <c r="AB147" i="2" a="1"/>
  <c r="AB147" i="2" s="1"/>
  <c r="AD147" i="2" a="1"/>
  <c r="AD147" i="2" s="1"/>
  <c r="AF147" i="2" a="1"/>
  <c r="AF147" i="2" s="1"/>
  <c r="AE147" i="2" a="1"/>
  <c r="AE147" i="2" s="1"/>
  <c r="AC147" i="2" a="1"/>
  <c r="AC147" i="2" s="1"/>
  <c r="AG147" i="2"/>
  <c r="AC115" i="2" a="1"/>
  <c r="AC115" i="2" s="1"/>
  <c r="AE115" i="2" a="1"/>
  <c r="AE115" i="2" s="1"/>
  <c r="AG115" i="2"/>
  <c r="AH115" i="2" a="1"/>
  <c r="AH115" i="2" s="1"/>
  <c r="AB115" i="2" a="1"/>
  <c r="AB115" i="2" s="1"/>
  <c r="AF115" i="2" a="1"/>
  <c r="AF115" i="2" s="1"/>
  <c r="AD115" i="2" a="1"/>
  <c r="AD115" i="2" s="1"/>
  <c r="AC81" i="2" a="1"/>
  <c r="AC81" i="2" s="1"/>
  <c r="AE81" i="2" a="1"/>
  <c r="AE81" i="2" s="1"/>
  <c r="AG81" i="2"/>
  <c r="AH81" i="2" a="1"/>
  <c r="AH81" i="2" s="1"/>
  <c r="AB81" i="2" a="1"/>
  <c r="AB81" i="2" s="1"/>
  <c r="AF81" i="2" a="1"/>
  <c r="AF81" i="2" s="1"/>
  <c r="AD81" i="2" a="1"/>
  <c r="AD81" i="2" s="1"/>
  <c r="AH311" i="2" a="1"/>
  <c r="AH311" i="2" s="1"/>
  <c r="AB311" i="2" a="1"/>
  <c r="AB311" i="2" s="1"/>
  <c r="AD311" i="2" a="1"/>
  <c r="AD311" i="2" s="1"/>
  <c r="AF311" i="2" a="1"/>
  <c r="AF311" i="2" s="1"/>
  <c r="AE311" i="2" a="1"/>
  <c r="AE311" i="2" s="1"/>
  <c r="AG311" i="2"/>
  <c r="AC311" i="2" a="1"/>
  <c r="AC311" i="2" s="1"/>
  <c r="AH375" i="2" a="1"/>
  <c r="AH375" i="2" s="1"/>
  <c r="AE375" i="2" a="1"/>
  <c r="AE375" i="2" s="1"/>
  <c r="AC375" i="2" a="1"/>
  <c r="AC375" i="2" s="1"/>
  <c r="AF375" i="2" a="1"/>
  <c r="AF375" i="2" s="1"/>
  <c r="AD375" i="2" a="1"/>
  <c r="AD375" i="2" s="1"/>
  <c r="AG375" i="2"/>
  <c r="AB375" i="2" a="1"/>
  <c r="AB375" i="2" s="1"/>
  <c r="AH439" i="2" a="1"/>
  <c r="AH439" i="2" s="1"/>
  <c r="AE439" i="2" a="1"/>
  <c r="AE439" i="2" s="1"/>
  <c r="AC439" i="2" a="1"/>
  <c r="AC439" i="2" s="1"/>
  <c r="AF439" i="2" a="1"/>
  <c r="AF439" i="2" s="1"/>
  <c r="AD439" i="2" a="1"/>
  <c r="AD439" i="2" s="1"/>
  <c r="AG439" i="2"/>
  <c r="AB439" i="2" a="1"/>
  <c r="AB439" i="2" s="1"/>
  <c r="AC503" i="2" a="1"/>
  <c r="AC503" i="2" s="1"/>
  <c r="AE503" i="2" a="1"/>
  <c r="AE503" i="2" s="1"/>
  <c r="AG503" i="2"/>
  <c r="AH503" i="2" a="1"/>
  <c r="AH503" i="2" s="1"/>
  <c r="AB503" i="2" a="1"/>
  <c r="AB503" i="2" s="1"/>
  <c r="AD503" i="2" a="1"/>
  <c r="AD503" i="2" s="1"/>
  <c r="AF503" i="2" a="1"/>
  <c r="AF503" i="2" s="1"/>
  <c r="AC567" i="2" a="1"/>
  <c r="AC567" i="2" s="1"/>
  <c r="AE567" i="2" a="1"/>
  <c r="AE567" i="2" s="1"/>
  <c r="AG567" i="2"/>
  <c r="AH567" i="2" a="1"/>
  <c r="AH567" i="2" s="1"/>
  <c r="AB567" i="2" a="1"/>
  <c r="AB567" i="2" s="1"/>
  <c r="AD567" i="2" a="1"/>
  <c r="AD567" i="2" s="1"/>
  <c r="AF567" i="2" a="1"/>
  <c r="AF567" i="2" s="1"/>
  <c r="AC631" i="2" a="1"/>
  <c r="AC631" i="2" s="1"/>
  <c r="AE631" i="2" a="1"/>
  <c r="AE631" i="2" s="1"/>
  <c r="AG631" i="2"/>
  <c r="AH631" i="2" a="1"/>
  <c r="AH631" i="2" s="1"/>
  <c r="AB631" i="2" a="1"/>
  <c r="AB631" i="2" s="1"/>
  <c r="AD631" i="2" a="1"/>
  <c r="AD631" i="2" s="1"/>
  <c r="AF631" i="2" a="1"/>
  <c r="AF631" i="2" s="1"/>
  <c r="AH720" i="2" a="1"/>
  <c r="AH720" i="2" s="1"/>
  <c r="AE720" i="2" a="1"/>
  <c r="AE720" i="2" s="1"/>
  <c r="AC720" i="2" a="1"/>
  <c r="AC720" i="2" s="1"/>
  <c r="AD720" i="2" a="1"/>
  <c r="AD720" i="2" s="1"/>
  <c r="AF720" i="2" a="1"/>
  <c r="AF720" i="2" s="1"/>
  <c r="AB720" i="2" a="1"/>
  <c r="AB720" i="2" s="1"/>
  <c r="AG720" i="2"/>
  <c r="AH789" i="2" a="1"/>
  <c r="AH789" i="2" s="1"/>
  <c r="AE789" i="2" a="1"/>
  <c r="AE789" i="2" s="1"/>
  <c r="AC789" i="2" a="1"/>
  <c r="AC789" i="2" s="1"/>
  <c r="AD789" i="2" a="1"/>
  <c r="AD789" i="2" s="1"/>
  <c r="AF789" i="2" a="1"/>
  <c r="AF789" i="2" s="1"/>
  <c r="AB789" i="2" a="1"/>
  <c r="AB789" i="2" s="1"/>
  <c r="AG789" i="2"/>
  <c r="AH869" i="2" a="1"/>
  <c r="AH869" i="2" s="1"/>
  <c r="AC869" i="2" a="1"/>
  <c r="AC869" i="2" s="1"/>
  <c r="AF869" i="2" a="1"/>
  <c r="AF869" i="2" s="1"/>
  <c r="AD869" i="2" a="1"/>
  <c r="AD869" i="2" s="1"/>
  <c r="AB869" i="2" a="1"/>
  <c r="AB869" i="2" s="1"/>
  <c r="AG869" i="2"/>
  <c r="AE869" i="2" a="1"/>
  <c r="AE869" i="2" s="1"/>
  <c r="AH949" i="2" a="1"/>
  <c r="AH949" i="2" s="1"/>
  <c r="AC949" i="2" a="1"/>
  <c r="AC949" i="2" s="1"/>
  <c r="AF949" i="2" a="1"/>
  <c r="AF949" i="2" s="1"/>
  <c r="AD949" i="2" a="1"/>
  <c r="AD949" i="2" s="1"/>
  <c r="AB949" i="2" a="1"/>
  <c r="AB949" i="2" s="1"/>
  <c r="AG949" i="2"/>
  <c r="AE949" i="2" a="1"/>
  <c r="AE949" i="2" s="1"/>
  <c r="AH1029" i="2" a="1"/>
  <c r="AH1029" i="2" s="1"/>
  <c r="AC1029" i="2" a="1"/>
  <c r="AC1029" i="2" s="1"/>
  <c r="AF1029" i="2" a="1"/>
  <c r="AF1029" i="2" s="1"/>
  <c r="AD1029" i="2" a="1"/>
  <c r="AD1029" i="2" s="1"/>
  <c r="AB1029" i="2" a="1"/>
  <c r="AB1029" i="2" s="1"/>
  <c r="AG1029" i="2"/>
  <c r="AE1029" i="2" a="1"/>
  <c r="AE1029" i="2" s="1"/>
  <c r="AH1117" i="2" a="1"/>
  <c r="AH1117" i="2" s="1"/>
  <c r="AC1117" i="2" a="1"/>
  <c r="AC1117" i="2" s="1"/>
  <c r="AF1117" i="2" a="1"/>
  <c r="AF1117" i="2" s="1"/>
  <c r="AD1117" i="2" a="1"/>
  <c r="AD1117" i="2" s="1"/>
  <c r="AB1117" i="2" a="1"/>
  <c r="AB1117" i="2" s="1"/>
  <c r="AG1117" i="2"/>
  <c r="AE1117" i="2" a="1"/>
  <c r="AE1117" i="2" s="1"/>
  <c r="AH1200" i="2" a="1"/>
  <c r="AH1200" i="2" s="1"/>
  <c r="AC1200" i="2" a="1"/>
  <c r="AC1200" i="2" s="1"/>
  <c r="AF1200" i="2" a="1"/>
  <c r="AF1200" i="2" s="1"/>
  <c r="AD1200" i="2" a="1"/>
  <c r="AD1200" i="2" s="1"/>
  <c r="AB1200" i="2" a="1"/>
  <c r="AB1200" i="2" s="1"/>
  <c r="AG1200" i="2"/>
  <c r="AE1200" i="2" a="1"/>
  <c r="AE1200" i="2" s="1"/>
  <c r="AC1288" i="2" a="1"/>
  <c r="AC1288" i="2" s="1"/>
  <c r="AE1288" i="2" a="1"/>
  <c r="AE1288" i="2" s="1"/>
  <c r="AG1288" i="2"/>
  <c r="AH1288" i="2" a="1"/>
  <c r="AH1288" i="2" s="1"/>
  <c r="AB1288" i="2" a="1"/>
  <c r="AB1288" i="2" s="1"/>
  <c r="AD1288" i="2" a="1"/>
  <c r="AD1288" i="2" s="1"/>
  <c r="AF1288" i="2" a="1"/>
  <c r="AF1288" i="2" s="1"/>
  <c r="AH242" i="2" a="1"/>
  <c r="AH242" i="2" s="1"/>
  <c r="AB242" i="2" a="1"/>
  <c r="AB242" i="2" s="1"/>
  <c r="AD242" i="2" a="1"/>
  <c r="AD242" i="2" s="1"/>
  <c r="AF242" i="2" a="1"/>
  <c r="AF242" i="2" s="1"/>
  <c r="AC242" i="2" a="1"/>
  <c r="AC242" i="2" s="1"/>
  <c r="AE242" i="2" a="1"/>
  <c r="AE242" i="2" s="1"/>
  <c r="AG242" i="2"/>
  <c r="AH161" i="2" a="1"/>
  <c r="AH161" i="2" s="1"/>
  <c r="AB161" i="2" a="1"/>
  <c r="AB161" i="2" s="1"/>
  <c r="AD161" i="2" a="1"/>
  <c r="AD161" i="2" s="1"/>
  <c r="AF161" i="2" a="1"/>
  <c r="AF161" i="2" s="1"/>
  <c r="AE161" i="2" a="1"/>
  <c r="AE161" i="2" s="1"/>
  <c r="AC161" i="2" a="1"/>
  <c r="AC161" i="2" s="1"/>
  <c r="AG161" i="2"/>
  <c r="AC79" i="2" a="1"/>
  <c r="AC79" i="2" s="1"/>
  <c r="AE79" i="2" a="1"/>
  <c r="AE79" i="2" s="1"/>
  <c r="AG79" i="2"/>
  <c r="AH79" i="2" a="1"/>
  <c r="AH79" i="2" s="1"/>
  <c r="AD79" i="2" a="1"/>
  <c r="AD79" i="2" s="1"/>
  <c r="AB79" i="2" a="1"/>
  <c r="AB79" i="2" s="1"/>
  <c r="AF79" i="2" a="1"/>
  <c r="AF79" i="2" s="1"/>
  <c r="AH298" i="2" a="1"/>
  <c r="AH298" i="2" s="1"/>
  <c r="AB298" i="2" a="1"/>
  <c r="AB298" i="2" s="1"/>
  <c r="AD298" i="2" a="1"/>
  <c r="AD298" i="2" s="1"/>
  <c r="AF298" i="2" a="1"/>
  <c r="AF298" i="2" s="1"/>
  <c r="AE298" i="2" a="1"/>
  <c r="AE298" i="2" s="1"/>
  <c r="AG298" i="2"/>
  <c r="AC298" i="2" a="1"/>
  <c r="AC298" i="2" s="1"/>
  <c r="AC467" i="2" a="1"/>
  <c r="AC467" i="2" s="1"/>
  <c r="AE467" i="2" a="1"/>
  <c r="AE467" i="2" s="1"/>
  <c r="AG467" i="2"/>
  <c r="AH467" i="2" a="1"/>
  <c r="AH467" i="2" s="1"/>
  <c r="AB467" i="2" a="1"/>
  <c r="AB467" i="2" s="1"/>
  <c r="AD467" i="2" a="1"/>
  <c r="AD467" i="2" s="1"/>
  <c r="AF467" i="2" a="1"/>
  <c r="AF467" i="2" s="1"/>
  <c r="AC627" i="2" a="1"/>
  <c r="AC627" i="2" s="1"/>
  <c r="AE627" i="2" a="1"/>
  <c r="AE627" i="2" s="1"/>
  <c r="AG627" i="2"/>
  <c r="AH627" i="2" a="1"/>
  <c r="AH627" i="2" s="1"/>
  <c r="AB627" i="2" a="1"/>
  <c r="AB627" i="2" s="1"/>
  <c r="AD627" i="2" a="1"/>
  <c r="AD627" i="2" s="1"/>
  <c r="AF627" i="2" a="1"/>
  <c r="AF627" i="2" s="1"/>
  <c r="AH668" i="2" a="1"/>
  <c r="AH668" i="2" s="1"/>
  <c r="AE668" i="2" a="1"/>
  <c r="AE668" i="2" s="1"/>
  <c r="AB668" i="2" a="1"/>
  <c r="AB668" i="2" s="1"/>
  <c r="AF668" i="2" a="1"/>
  <c r="AF668" i="2" s="1"/>
  <c r="AC668" i="2" a="1"/>
  <c r="AC668" i="2" s="1"/>
  <c r="AG668" i="2"/>
  <c r="AD668" i="2" a="1"/>
  <c r="AD668" i="2" s="1"/>
  <c r="AH817" i="2" a="1"/>
  <c r="AH817" i="2" s="1"/>
  <c r="AE817" i="2" a="1"/>
  <c r="AE817" i="2" s="1"/>
  <c r="AC817" i="2" a="1"/>
  <c r="AC817" i="2" s="1"/>
  <c r="AD817" i="2" a="1"/>
  <c r="AD817" i="2" s="1"/>
  <c r="AF817" i="2" a="1"/>
  <c r="AF817" i="2" s="1"/>
  <c r="AB817" i="2" a="1"/>
  <c r="AB817" i="2" s="1"/>
  <c r="AG817" i="2"/>
  <c r="AH961" i="2" a="1"/>
  <c r="AH961" i="2" s="1"/>
  <c r="AB961" i="2" a="1"/>
  <c r="AB961" i="2" s="1"/>
  <c r="AG961" i="2"/>
  <c r="AE961" i="2" a="1"/>
  <c r="AE961" i="2" s="1"/>
  <c r="AC961" i="2" a="1"/>
  <c r="AC961" i="2" s="1"/>
  <c r="AF961" i="2" a="1"/>
  <c r="AF961" i="2" s="1"/>
  <c r="AD961" i="2" a="1"/>
  <c r="AD961" i="2" s="1"/>
  <c r="AH1113" i="2" a="1"/>
  <c r="AH1113" i="2" s="1"/>
  <c r="AB1113" i="2" a="1"/>
  <c r="AB1113" i="2" s="1"/>
  <c r="AG1113" i="2"/>
  <c r="AE1113" i="2" a="1"/>
  <c r="AE1113" i="2" s="1"/>
  <c r="AC1113" i="2" a="1"/>
  <c r="AC1113" i="2" s="1"/>
  <c r="AF1113" i="2" a="1"/>
  <c r="AF1113" i="2" s="1"/>
  <c r="AD1113" i="2" a="1"/>
  <c r="AD1113" i="2" s="1"/>
  <c r="AH1268" i="2" a="1"/>
  <c r="AH1268" i="2" s="1"/>
  <c r="AB1268" i="2" a="1"/>
  <c r="AB1268" i="2" s="1"/>
  <c r="AG1268" i="2"/>
  <c r="AE1268" i="2" a="1"/>
  <c r="AE1268" i="2" s="1"/>
  <c r="AC1268" i="2" a="1"/>
  <c r="AC1268" i="2" s="1"/>
  <c r="AF1268" i="2" a="1"/>
  <c r="AF1268" i="2" s="1"/>
  <c r="AD1268" i="2" a="1"/>
  <c r="AD1268" i="2" s="1"/>
  <c r="AH213" i="2" a="1"/>
  <c r="AH213" i="2" s="1"/>
  <c r="AD213" i="2" a="1"/>
  <c r="AD213" i="2" s="1"/>
  <c r="AB213" i="2" a="1"/>
  <c r="AB213" i="2" s="1"/>
  <c r="AG213" i="2"/>
  <c r="AE213" i="2" a="1"/>
  <c r="AE213" i="2" s="1"/>
  <c r="AC213" i="2" a="1"/>
  <c r="AC213" i="2" s="1"/>
  <c r="AF213" i="2" a="1"/>
  <c r="AF213" i="2" s="1"/>
  <c r="AC51" i="2" a="1"/>
  <c r="AC51" i="2" s="1"/>
  <c r="AE51" i="2" a="1"/>
  <c r="AE51" i="2" s="1"/>
  <c r="AB51" i="2" a="1"/>
  <c r="AB51" i="2" s="1"/>
  <c r="AG51" i="2"/>
  <c r="AH51" i="2" a="1"/>
  <c r="AH51" i="2" s="1"/>
  <c r="AF51" i="2" a="1"/>
  <c r="AF51" i="2" s="1"/>
  <c r="AD51" i="2" a="1"/>
  <c r="AD51" i="2" s="1"/>
  <c r="AH917" i="2" a="1"/>
  <c r="AH917" i="2" s="1"/>
  <c r="AC917" i="2" a="1"/>
  <c r="AC917" i="2" s="1"/>
  <c r="AF917" i="2" a="1"/>
  <c r="AF917" i="2" s="1"/>
  <c r="AD917" i="2" a="1"/>
  <c r="AD917" i="2" s="1"/>
  <c r="AB917" i="2" a="1"/>
  <c r="AB917" i="2" s="1"/>
  <c r="AG917" i="2"/>
  <c r="AE917" i="2" a="1"/>
  <c r="AE917" i="2" s="1"/>
  <c r="AH1184" i="2" a="1"/>
  <c r="AH1184" i="2" s="1"/>
  <c r="AC1184" i="2" a="1"/>
  <c r="AC1184" i="2" s="1"/>
  <c r="AF1184" i="2" a="1"/>
  <c r="AF1184" i="2" s="1"/>
  <c r="AD1184" i="2" a="1"/>
  <c r="AD1184" i="2" s="1"/>
  <c r="AB1184" i="2" a="1"/>
  <c r="AB1184" i="2" s="1"/>
  <c r="AG1184" i="2"/>
  <c r="AE1184" i="2" a="1"/>
  <c r="AE1184" i="2" s="1"/>
  <c r="AH185" i="2" a="1"/>
  <c r="AH185" i="2" s="1"/>
  <c r="AB185" i="2" a="1"/>
  <c r="AB185" i="2" s="1"/>
  <c r="AD185" i="2" a="1"/>
  <c r="AD185" i="2" s="1"/>
  <c r="AF185" i="2" a="1"/>
  <c r="AF185" i="2" s="1"/>
  <c r="AE185" i="2" a="1"/>
  <c r="AE185" i="2" s="1"/>
  <c r="AC185" i="2" a="1"/>
  <c r="AC185" i="2" s="1"/>
  <c r="AG185" i="2"/>
  <c r="AH331" i="2" a="1"/>
  <c r="AH331" i="2" s="1"/>
  <c r="AB331" i="2" a="1"/>
  <c r="AB331" i="2" s="1"/>
  <c r="AD331" i="2" a="1"/>
  <c r="AD331" i="2" s="1"/>
  <c r="AF331" i="2" a="1"/>
  <c r="AF331" i="2" s="1"/>
  <c r="AE331" i="2" a="1"/>
  <c r="AE331" i="2" s="1"/>
  <c r="AG331" i="2"/>
  <c r="AC331" i="2" a="1"/>
  <c r="AC331" i="2" s="1"/>
  <c r="AC539" i="2" a="1"/>
  <c r="AC539" i="2" s="1"/>
  <c r="AE539" i="2" a="1"/>
  <c r="AE539" i="2" s="1"/>
  <c r="AG539" i="2"/>
  <c r="AH539" i="2" a="1"/>
  <c r="AH539" i="2" s="1"/>
  <c r="AF539" i="2" a="1"/>
  <c r="AF539" i="2" s="1"/>
  <c r="AB539" i="2" a="1"/>
  <c r="AB539" i="2" s="1"/>
  <c r="AD539" i="2" a="1"/>
  <c r="AD539" i="2" s="1"/>
  <c r="AH745" i="2" a="1"/>
  <c r="AH745" i="2" s="1"/>
  <c r="AE745" i="2" a="1"/>
  <c r="AE745" i="2" s="1"/>
  <c r="AC745" i="2" a="1"/>
  <c r="AC745" i="2" s="1"/>
  <c r="AD745" i="2" a="1"/>
  <c r="AD745" i="2" s="1"/>
  <c r="AF745" i="2" a="1"/>
  <c r="AF745" i="2" s="1"/>
  <c r="AB745" i="2" a="1"/>
  <c r="AB745" i="2" s="1"/>
  <c r="AG745" i="2"/>
  <c r="AH985" i="2" a="1"/>
  <c r="AH985" i="2" s="1"/>
  <c r="AB985" i="2" a="1"/>
  <c r="AB985" i="2" s="1"/>
  <c r="AG985" i="2"/>
  <c r="AE985" i="2" a="1"/>
  <c r="AE985" i="2" s="1"/>
  <c r="AC985" i="2" a="1"/>
  <c r="AC985" i="2" s="1"/>
  <c r="AF985" i="2" a="1"/>
  <c r="AF985" i="2" s="1"/>
  <c r="AD985" i="2" a="1"/>
  <c r="AD985" i="2" s="1"/>
  <c r="AH1204" i="2" a="1"/>
  <c r="AH1204" i="2" s="1"/>
  <c r="AB1204" i="2" a="1"/>
  <c r="AB1204" i="2" s="1"/>
  <c r="AG1204" i="2"/>
  <c r="AE1204" i="2" a="1"/>
  <c r="AE1204" i="2" s="1"/>
  <c r="AC1204" i="2" a="1"/>
  <c r="AC1204" i="2" s="1"/>
  <c r="AF1204" i="2" a="1"/>
  <c r="AF1204" i="2" s="1"/>
  <c r="AD1204" i="2" a="1"/>
  <c r="AD1204" i="2" s="1"/>
  <c r="AH165" i="2" a="1"/>
  <c r="AH165" i="2" s="1"/>
  <c r="AB165" i="2" a="1"/>
  <c r="AB165" i="2" s="1"/>
  <c r="AD165" i="2" a="1"/>
  <c r="AD165" i="2" s="1"/>
  <c r="AF165" i="2" a="1"/>
  <c r="AF165" i="2" s="1"/>
  <c r="AC165" i="2" a="1"/>
  <c r="AC165" i="2" s="1"/>
  <c r="AG165" i="2"/>
  <c r="AE165" i="2" a="1"/>
  <c r="AE165" i="2" s="1"/>
  <c r="AH290" i="2" a="1"/>
  <c r="AH290" i="2" s="1"/>
  <c r="AB290" i="2" a="1"/>
  <c r="AB290" i="2" s="1"/>
  <c r="AD290" i="2" a="1"/>
  <c r="AD290" i="2" s="1"/>
  <c r="AF290" i="2" a="1"/>
  <c r="AF290" i="2" s="1"/>
  <c r="AE290" i="2" a="1"/>
  <c r="AE290" i="2" s="1"/>
  <c r="AG290" i="2"/>
  <c r="AC290" i="2" a="1"/>
  <c r="AC290" i="2" s="1"/>
  <c r="AC507" i="2" a="1"/>
  <c r="AC507" i="2" s="1"/>
  <c r="AE507" i="2" a="1"/>
  <c r="AE507" i="2" s="1"/>
  <c r="AG507" i="2"/>
  <c r="AH507" i="2" a="1"/>
  <c r="AH507" i="2" s="1"/>
  <c r="AF507" i="2" a="1"/>
  <c r="AF507" i="2" s="1"/>
  <c r="AB507" i="2" a="1"/>
  <c r="AB507" i="2" s="1"/>
  <c r="AD507" i="2" a="1"/>
  <c r="AD507" i="2" s="1"/>
  <c r="AH660" i="2" a="1"/>
  <c r="AH660" i="2" s="1"/>
  <c r="AE660" i="2" a="1"/>
  <c r="AE660" i="2" s="1"/>
  <c r="AB660" i="2" a="1"/>
  <c r="AB660" i="2" s="1"/>
  <c r="AF660" i="2" a="1"/>
  <c r="AF660" i="2" s="1"/>
  <c r="AC660" i="2" a="1"/>
  <c r="AC660" i="2" s="1"/>
  <c r="AG660" i="2"/>
  <c r="AD660" i="2" a="1"/>
  <c r="AD660" i="2" s="1"/>
  <c r="AH889" i="2" a="1"/>
  <c r="AH889" i="2" s="1"/>
  <c r="AB889" i="2" a="1"/>
  <c r="AB889" i="2" s="1"/>
  <c r="AG889" i="2"/>
  <c r="AE889" i="2" a="1"/>
  <c r="AE889" i="2" s="1"/>
  <c r="AC889" i="2" a="1"/>
  <c r="AC889" i="2" s="1"/>
  <c r="AF889" i="2" a="1"/>
  <c r="AF889" i="2" s="1"/>
  <c r="AD889" i="2" a="1"/>
  <c r="AD889" i="2" s="1"/>
  <c r="AH1089" i="2" a="1"/>
  <c r="AH1089" i="2" s="1"/>
  <c r="AB1089" i="2" a="1"/>
  <c r="AB1089" i="2" s="1"/>
  <c r="AG1089" i="2"/>
  <c r="AE1089" i="2" a="1"/>
  <c r="AE1089" i="2" s="1"/>
  <c r="AC1089" i="2" a="1"/>
  <c r="AC1089" i="2" s="1"/>
  <c r="AF1089" i="2" a="1"/>
  <c r="AF1089" i="2" s="1"/>
  <c r="AD1089" i="2" a="1"/>
  <c r="AD1089" i="2" s="1"/>
  <c r="AC1300" i="2" a="1"/>
  <c r="AC1300" i="2" s="1"/>
  <c r="AE1300" i="2" a="1"/>
  <c r="AE1300" i="2" s="1"/>
  <c r="AG1300" i="2"/>
  <c r="AH1300" i="2" a="1"/>
  <c r="AH1300" i="2" s="1"/>
  <c r="AB1300" i="2" a="1"/>
  <c r="AB1300" i="2" s="1"/>
  <c r="AD1300" i="2" a="1"/>
  <c r="AD1300" i="2" s="1"/>
  <c r="AF1300" i="2" a="1"/>
  <c r="AF1300" i="2" s="1"/>
  <c r="AC101" i="2" a="1"/>
  <c r="AC101" i="2" s="1"/>
  <c r="AE101" i="2" a="1"/>
  <c r="AE101" i="2" s="1"/>
  <c r="AG101" i="2"/>
  <c r="AH101" i="2" a="1"/>
  <c r="AH101" i="2" s="1"/>
  <c r="AB101" i="2" a="1"/>
  <c r="AB101" i="2" s="1"/>
  <c r="AF101" i="2" a="1"/>
  <c r="AF101" i="2" s="1"/>
  <c r="AD101" i="2" a="1"/>
  <c r="AD101" i="2" s="1"/>
  <c r="AH661" i="2" a="1"/>
  <c r="AH661" i="2" s="1"/>
  <c r="AD661" i="2" a="1"/>
  <c r="AD661" i="2" s="1"/>
  <c r="AE661" i="2" a="1"/>
  <c r="AE661" i="2" s="1"/>
  <c r="AB661" i="2" a="1"/>
  <c r="AB661" i="2" s="1"/>
  <c r="AF661" i="2" a="1"/>
  <c r="AF661" i="2" s="1"/>
  <c r="AG661" i="2"/>
  <c r="AC661" i="2" a="1"/>
  <c r="AC661" i="2" s="1"/>
  <c r="AH693" i="2" a="1"/>
  <c r="AH693" i="2" s="1"/>
  <c r="AD693" i="2" a="1"/>
  <c r="AD693" i="2" s="1"/>
  <c r="AE693" i="2" a="1"/>
  <c r="AE693" i="2" s="1"/>
  <c r="AF693" i="2" a="1"/>
  <c r="AF693" i="2" s="1"/>
  <c r="AB693" i="2" a="1"/>
  <c r="AB693" i="2" s="1"/>
  <c r="AG693" i="2"/>
  <c r="AC693" i="2" a="1"/>
  <c r="AC693" i="2" s="1"/>
  <c r="AH733" i="2" a="1"/>
  <c r="AH733" i="2" s="1"/>
  <c r="AD733" i="2" a="1"/>
  <c r="AD733" i="2" s="1"/>
  <c r="AE733" i="2" a="1"/>
  <c r="AE733" i="2" s="1"/>
  <c r="AF733" i="2" a="1"/>
  <c r="AF733" i="2" s="1"/>
  <c r="AB733" i="2" a="1"/>
  <c r="AB733" i="2" s="1"/>
  <c r="AG733" i="2"/>
  <c r="AC733" i="2" a="1"/>
  <c r="AC733" i="2" s="1"/>
  <c r="AH762" i="2" a="1"/>
  <c r="AH762" i="2" s="1"/>
  <c r="AD762" i="2" a="1"/>
  <c r="AD762" i="2" s="1"/>
  <c r="AE762" i="2" a="1"/>
  <c r="AE762" i="2" s="1"/>
  <c r="AF762" i="2" a="1"/>
  <c r="AF762" i="2" s="1"/>
  <c r="AB762" i="2" a="1"/>
  <c r="AB762" i="2" s="1"/>
  <c r="AG762" i="2"/>
  <c r="AC762" i="2" a="1"/>
  <c r="AC762" i="2" s="1"/>
  <c r="AH794" i="2" a="1"/>
  <c r="AH794" i="2" s="1"/>
  <c r="AD794" i="2" a="1"/>
  <c r="AD794" i="2" s="1"/>
  <c r="AE794" i="2" a="1"/>
  <c r="AE794" i="2" s="1"/>
  <c r="AF794" i="2" a="1"/>
  <c r="AF794" i="2" s="1"/>
  <c r="AB794" i="2" a="1"/>
  <c r="AB794" i="2" s="1"/>
  <c r="AG794" i="2"/>
  <c r="AC794" i="2" a="1"/>
  <c r="AC794" i="2" s="1"/>
  <c r="AH826" i="2" a="1"/>
  <c r="AH826" i="2" s="1"/>
  <c r="AD826" i="2" a="1"/>
  <c r="AD826" i="2" s="1"/>
  <c r="AE826" i="2" a="1"/>
  <c r="AE826" i="2" s="1"/>
  <c r="AF826" i="2" a="1"/>
  <c r="AF826" i="2" s="1"/>
  <c r="AB826" i="2" a="1"/>
  <c r="AB826" i="2" s="1"/>
  <c r="AG826" i="2"/>
  <c r="AC826" i="2" a="1"/>
  <c r="AC826" i="2" s="1"/>
  <c r="AF858" i="2" a="1"/>
  <c r="AF858" i="2" s="1"/>
  <c r="AD858" i="2" a="1"/>
  <c r="AD858" i="2" s="1"/>
  <c r="AG858" i="2"/>
  <c r="AB858" i="2" a="1"/>
  <c r="AB858" i="2" s="1"/>
  <c r="AE858" i="2" a="1"/>
  <c r="AE858" i="2" s="1"/>
  <c r="AH858" i="2" a="1"/>
  <c r="AH858" i="2" s="1"/>
  <c r="AC858" i="2" a="1"/>
  <c r="AC858" i="2" s="1"/>
  <c r="AF890" i="2" a="1"/>
  <c r="AF890" i="2" s="1"/>
  <c r="AD890" i="2" a="1"/>
  <c r="AD890" i="2" s="1"/>
  <c r="AG890" i="2"/>
  <c r="AB890" i="2" a="1"/>
  <c r="AB890" i="2" s="1"/>
  <c r="AE890" i="2" a="1"/>
  <c r="AE890" i="2" s="1"/>
  <c r="AH890" i="2" a="1"/>
  <c r="AH890" i="2" s="1"/>
  <c r="AC890" i="2" a="1"/>
  <c r="AC890" i="2" s="1"/>
  <c r="AF922" i="2" a="1"/>
  <c r="AF922" i="2" s="1"/>
  <c r="AD922" i="2" a="1"/>
  <c r="AD922" i="2" s="1"/>
  <c r="AG922" i="2"/>
  <c r="AB922" i="2" a="1"/>
  <c r="AB922" i="2" s="1"/>
  <c r="AE922" i="2" a="1"/>
  <c r="AE922" i="2" s="1"/>
  <c r="AH922" i="2" a="1"/>
  <c r="AH922" i="2" s="1"/>
  <c r="AC922" i="2" a="1"/>
  <c r="AC922" i="2" s="1"/>
  <c r="AF954" i="2" a="1"/>
  <c r="AF954" i="2" s="1"/>
  <c r="AD954" i="2" a="1"/>
  <c r="AD954" i="2" s="1"/>
  <c r="AG954" i="2"/>
  <c r="AB954" i="2" a="1"/>
  <c r="AB954" i="2" s="1"/>
  <c r="AE954" i="2" a="1"/>
  <c r="AE954" i="2" s="1"/>
  <c r="AH954" i="2" a="1"/>
  <c r="AH954" i="2" s="1"/>
  <c r="AC954" i="2" a="1"/>
  <c r="AC954" i="2" s="1"/>
  <c r="AF986" i="2" a="1"/>
  <c r="AF986" i="2" s="1"/>
  <c r="AD986" i="2" a="1"/>
  <c r="AD986" i="2" s="1"/>
  <c r="AG986" i="2"/>
  <c r="AB986" i="2" a="1"/>
  <c r="AB986" i="2" s="1"/>
  <c r="AE986" i="2" a="1"/>
  <c r="AE986" i="2" s="1"/>
  <c r="AH986" i="2" a="1"/>
  <c r="AH986" i="2" s="1"/>
  <c r="AC986" i="2" a="1"/>
  <c r="AC986" i="2" s="1"/>
  <c r="AF1018" i="2" a="1"/>
  <c r="AF1018" i="2" s="1"/>
  <c r="AD1018" i="2" a="1"/>
  <c r="AD1018" i="2" s="1"/>
  <c r="AG1018" i="2"/>
  <c r="AB1018" i="2" a="1"/>
  <c r="AB1018" i="2" s="1"/>
  <c r="AE1018" i="2" a="1"/>
  <c r="AE1018" i="2" s="1"/>
  <c r="AH1018" i="2" a="1"/>
  <c r="AH1018" i="2" s="1"/>
  <c r="AC1018" i="2" a="1"/>
  <c r="AC1018" i="2" s="1"/>
  <c r="AF1050" i="2" a="1"/>
  <c r="AF1050" i="2" s="1"/>
  <c r="AD1050" i="2" a="1"/>
  <c r="AD1050" i="2" s="1"/>
  <c r="AG1050" i="2"/>
  <c r="AB1050" i="2" a="1"/>
  <c r="AB1050" i="2" s="1"/>
  <c r="AE1050" i="2" a="1"/>
  <c r="AE1050" i="2" s="1"/>
  <c r="AH1050" i="2" a="1"/>
  <c r="AH1050" i="2" s="1"/>
  <c r="AC1050" i="2" a="1"/>
  <c r="AC1050" i="2" s="1"/>
  <c r="AF1082" i="2" a="1"/>
  <c r="AF1082" i="2" s="1"/>
  <c r="AD1082" i="2" a="1"/>
  <c r="AD1082" i="2" s="1"/>
  <c r="AG1082" i="2"/>
  <c r="AB1082" i="2" a="1"/>
  <c r="AB1082" i="2" s="1"/>
  <c r="AE1082" i="2" a="1"/>
  <c r="AE1082" i="2" s="1"/>
  <c r="AH1082" i="2" a="1"/>
  <c r="AH1082" i="2" s="1"/>
  <c r="AC1082" i="2" a="1"/>
  <c r="AC1082" i="2" s="1"/>
  <c r="AF1114" i="2" a="1"/>
  <c r="AF1114" i="2" s="1"/>
  <c r="AD1114" i="2" a="1"/>
  <c r="AD1114" i="2" s="1"/>
  <c r="AG1114" i="2"/>
  <c r="AB1114" i="2" a="1"/>
  <c r="AB1114" i="2" s="1"/>
  <c r="AE1114" i="2" a="1"/>
  <c r="AE1114" i="2" s="1"/>
  <c r="AH1114" i="2" a="1"/>
  <c r="AH1114" i="2" s="1"/>
  <c r="AC1114" i="2" a="1"/>
  <c r="AC1114" i="2" s="1"/>
  <c r="AF1146" i="2" a="1"/>
  <c r="AF1146" i="2" s="1"/>
  <c r="AD1146" i="2" a="1"/>
  <c r="AD1146" i="2" s="1"/>
  <c r="AG1146" i="2"/>
  <c r="AB1146" i="2" a="1"/>
  <c r="AB1146" i="2" s="1"/>
  <c r="AE1146" i="2" a="1"/>
  <c r="AE1146" i="2" s="1"/>
  <c r="AH1146" i="2" a="1"/>
  <c r="AH1146" i="2" s="1"/>
  <c r="AC1146" i="2" a="1"/>
  <c r="AC1146" i="2" s="1"/>
  <c r="AF1205" i="2" a="1"/>
  <c r="AF1205" i="2" s="1"/>
  <c r="AD1205" i="2" a="1"/>
  <c r="AD1205" i="2" s="1"/>
  <c r="AG1205" i="2"/>
  <c r="AB1205" i="2" a="1"/>
  <c r="AB1205" i="2" s="1"/>
  <c r="AE1205" i="2" a="1"/>
  <c r="AE1205" i="2" s="1"/>
  <c r="AH1205" i="2" a="1"/>
  <c r="AH1205" i="2" s="1"/>
  <c r="AC1205" i="2" a="1"/>
  <c r="AC1205" i="2" s="1"/>
  <c r="AF1237" i="2" a="1"/>
  <c r="AF1237" i="2" s="1"/>
  <c r="AD1237" i="2" a="1"/>
  <c r="AD1237" i="2" s="1"/>
  <c r="AG1237" i="2"/>
  <c r="AB1237" i="2" a="1"/>
  <c r="AB1237" i="2" s="1"/>
  <c r="AE1237" i="2" a="1"/>
  <c r="AE1237" i="2" s="1"/>
  <c r="AH1237" i="2" a="1"/>
  <c r="AH1237" i="2" s="1"/>
  <c r="AC1237" i="2" a="1"/>
  <c r="AC1237" i="2" s="1"/>
  <c r="AF1269" i="2" a="1"/>
  <c r="AF1269" i="2" s="1"/>
  <c r="AD1269" i="2" a="1"/>
  <c r="AD1269" i="2" s="1"/>
  <c r="AG1269" i="2"/>
  <c r="AB1269" i="2" a="1"/>
  <c r="AB1269" i="2" s="1"/>
  <c r="AE1269" i="2" a="1"/>
  <c r="AE1269" i="2" s="1"/>
  <c r="AH1269" i="2" a="1"/>
  <c r="AH1269" i="2" s="1"/>
  <c r="AC1269" i="2" a="1"/>
  <c r="AC1269" i="2" s="1"/>
  <c r="AB1301" i="2" a="1"/>
  <c r="AB1301" i="2" s="1"/>
  <c r="AD1301" i="2" a="1"/>
  <c r="AD1301" i="2" s="1"/>
  <c r="AF1301" i="2" a="1"/>
  <c r="AF1301" i="2" s="1"/>
  <c r="AC1301" i="2" a="1"/>
  <c r="AC1301" i="2" s="1"/>
  <c r="AE1301" i="2" a="1"/>
  <c r="AE1301" i="2" s="1"/>
  <c r="AG1301" i="2"/>
  <c r="AH1301" i="2" a="1"/>
  <c r="AH1301" i="2" s="1"/>
  <c r="AB1333" i="2" a="1"/>
  <c r="AB1333" i="2" s="1"/>
  <c r="AD1333" i="2" a="1"/>
  <c r="AD1333" i="2" s="1"/>
  <c r="AF1333" i="2" a="1"/>
  <c r="AF1333" i="2" s="1"/>
  <c r="AC1333" i="2" a="1"/>
  <c r="AC1333" i="2" s="1"/>
  <c r="AE1333" i="2" a="1"/>
  <c r="AE1333" i="2" s="1"/>
  <c r="AG1333" i="2"/>
  <c r="AH1333" i="2" a="1"/>
  <c r="AH1333" i="2" s="1"/>
  <c r="AC255" i="2" a="1"/>
  <c r="AC255" i="2" s="1"/>
  <c r="AE255" i="2" a="1"/>
  <c r="AE255" i="2" s="1"/>
  <c r="AG255" i="2"/>
  <c r="AH255" i="2" a="1"/>
  <c r="AH255" i="2" s="1"/>
  <c r="AB255" i="2" a="1"/>
  <c r="AB255" i="2" s="1"/>
  <c r="AD255" i="2" a="1"/>
  <c r="AD255" i="2" s="1"/>
  <c r="AF255" i="2" a="1"/>
  <c r="AF255" i="2" s="1"/>
  <c r="AB220" i="2" a="1"/>
  <c r="AB220" i="2" s="1"/>
  <c r="AE220" i="2" a="1"/>
  <c r="AE220" i="2" s="1"/>
  <c r="AH220" i="2" a="1"/>
  <c r="AH220" i="2" s="1"/>
  <c r="AC220" i="2" a="1"/>
  <c r="AC220" i="2" s="1"/>
  <c r="AF220" i="2" a="1"/>
  <c r="AF220" i="2" s="1"/>
  <c r="AD220" i="2" a="1"/>
  <c r="AD220" i="2" s="1"/>
  <c r="AG220" i="2"/>
  <c r="AC188" i="2" a="1"/>
  <c r="AC188" i="2" s="1"/>
  <c r="AE188" i="2" a="1"/>
  <c r="AE188" i="2" s="1"/>
  <c r="AG188" i="2"/>
  <c r="AH188" i="2" a="1"/>
  <c r="AH188" i="2" s="1"/>
  <c r="AD188" i="2" a="1"/>
  <c r="AD188" i="2" s="1"/>
  <c r="AB188" i="2" a="1"/>
  <c r="AB188" i="2" s="1"/>
  <c r="AF188" i="2" a="1"/>
  <c r="AF188" i="2" s="1"/>
  <c r="AC156" i="2" a="1"/>
  <c r="AC156" i="2" s="1"/>
  <c r="AE156" i="2" a="1"/>
  <c r="AE156" i="2" s="1"/>
  <c r="AG156" i="2"/>
  <c r="AH156" i="2" a="1"/>
  <c r="AH156" i="2" s="1"/>
  <c r="AD156" i="2" a="1"/>
  <c r="AD156" i="2" s="1"/>
  <c r="AB156" i="2" a="1"/>
  <c r="AB156" i="2" s="1"/>
  <c r="AF156" i="2" a="1"/>
  <c r="AF156" i="2" s="1"/>
  <c r="AB124" i="2" a="1"/>
  <c r="AB124" i="2" s="1"/>
  <c r="AD124" i="2" a="1"/>
  <c r="AD124" i="2" s="1"/>
  <c r="AF124" i="2" a="1"/>
  <c r="AF124" i="2" s="1"/>
  <c r="AH124" i="2" a="1"/>
  <c r="AH124" i="2" s="1"/>
  <c r="AE124" i="2" a="1"/>
  <c r="AE124" i="2" s="1"/>
  <c r="AC124" i="2" a="1"/>
  <c r="AC124" i="2" s="1"/>
  <c r="AG124" i="2"/>
  <c r="AB92" i="2" a="1"/>
  <c r="AB92" i="2" s="1"/>
  <c r="AD92" i="2" a="1"/>
  <c r="AD92" i="2" s="1"/>
  <c r="AF92" i="2" a="1"/>
  <c r="AF92" i="2" s="1"/>
  <c r="AH92" i="2" a="1"/>
  <c r="AH92" i="2" s="1"/>
  <c r="AE92" i="2" a="1"/>
  <c r="AE92" i="2" s="1"/>
  <c r="AC92" i="2" a="1"/>
  <c r="AC92" i="2" s="1"/>
  <c r="AG92" i="2"/>
  <c r="AB58" i="2" a="1"/>
  <c r="AB58" i="2" s="1"/>
  <c r="AD58" i="2" a="1"/>
  <c r="AD58" i="2" s="1"/>
  <c r="AF58" i="2" a="1"/>
  <c r="AF58" i="2" s="1"/>
  <c r="AH58" i="2" a="1"/>
  <c r="AH58" i="2" s="1"/>
  <c r="AE58" i="2" a="1"/>
  <c r="AE58" i="2" s="1"/>
  <c r="AC58" i="2" a="1"/>
  <c r="AC58" i="2" s="1"/>
  <c r="AG58" i="2"/>
  <c r="AB26" i="2" a="1"/>
  <c r="AB26" i="2" s="1"/>
  <c r="AD26" i="2" a="1"/>
  <c r="AD26" i="2" s="1"/>
  <c r="AF26" i="2" a="1"/>
  <c r="AF26" i="2" s="1"/>
  <c r="AC26" i="2" a="1"/>
  <c r="AC26" i="2" s="1"/>
  <c r="AE26" i="2" a="1"/>
  <c r="AE26" i="2" s="1"/>
  <c r="AG26" i="2"/>
  <c r="AH26" i="2" a="1"/>
  <c r="AH26" i="2" s="1"/>
  <c r="AC289" i="2" a="1"/>
  <c r="AC289" i="2" s="1"/>
  <c r="AE289" i="2" a="1"/>
  <c r="AE289" i="2" s="1"/>
  <c r="AG289" i="2"/>
  <c r="AH289" i="2" a="1"/>
  <c r="AH289" i="2" s="1"/>
  <c r="AF289" i="2" a="1"/>
  <c r="AF289" i="2" s="1"/>
  <c r="AB289" i="2" a="1"/>
  <c r="AB289" i="2" s="1"/>
  <c r="AD289" i="2" a="1"/>
  <c r="AD289" i="2" s="1"/>
  <c r="AC322" i="2" a="1"/>
  <c r="AC322" i="2" s="1"/>
  <c r="AE322" i="2" a="1"/>
  <c r="AE322" i="2" s="1"/>
  <c r="AG322" i="2"/>
  <c r="AH322" i="2" a="1"/>
  <c r="AH322" i="2" s="1"/>
  <c r="AF322" i="2" a="1"/>
  <c r="AF322" i="2" s="1"/>
  <c r="AB322" i="2" a="1"/>
  <c r="AB322" i="2" s="1"/>
  <c r="AD322" i="2" a="1"/>
  <c r="AD322" i="2" s="1"/>
  <c r="AB354" i="2" a="1"/>
  <c r="AB354" i="2" s="1"/>
  <c r="AE354" i="2" a="1"/>
  <c r="AE354" i="2" s="1"/>
  <c r="AH354" i="2" a="1"/>
  <c r="AH354" i="2" s="1"/>
  <c r="AC354" i="2" a="1"/>
  <c r="AC354" i="2" s="1"/>
  <c r="AF354" i="2" a="1"/>
  <c r="AF354" i="2" s="1"/>
  <c r="AD354" i="2" a="1"/>
  <c r="AD354" i="2" s="1"/>
  <c r="AG354" i="2"/>
  <c r="AB386" i="2" a="1"/>
  <c r="AB386" i="2" s="1"/>
  <c r="AE386" i="2" a="1"/>
  <c r="AE386" i="2" s="1"/>
  <c r="AH386" i="2" a="1"/>
  <c r="AH386" i="2" s="1"/>
  <c r="AC386" i="2" a="1"/>
  <c r="AC386" i="2" s="1"/>
  <c r="AF386" i="2" a="1"/>
  <c r="AF386" i="2" s="1"/>
  <c r="AD386" i="2" a="1"/>
  <c r="AD386" i="2" s="1"/>
  <c r="AG386" i="2"/>
  <c r="AB418" i="2" a="1"/>
  <c r="AB418" i="2" s="1"/>
  <c r="AE418" i="2" a="1"/>
  <c r="AE418" i="2" s="1"/>
  <c r="AH418" i="2" a="1"/>
  <c r="AH418" i="2" s="1"/>
  <c r="AC418" i="2" a="1"/>
  <c r="AC418" i="2" s="1"/>
  <c r="AF418" i="2" a="1"/>
  <c r="AF418" i="2" s="1"/>
  <c r="AD418" i="2" a="1"/>
  <c r="AD418" i="2" s="1"/>
  <c r="AG418" i="2"/>
  <c r="AB450" i="2" a="1"/>
  <c r="AB450" i="2" s="1"/>
  <c r="AE450" i="2" a="1"/>
  <c r="AE450" i="2" s="1"/>
  <c r="AH450" i="2" a="1"/>
  <c r="AH450" i="2" s="1"/>
  <c r="AC450" i="2" a="1"/>
  <c r="AC450" i="2" s="1"/>
  <c r="AF450" i="2" a="1"/>
  <c r="AF450" i="2" s="1"/>
  <c r="AD450" i="2" a="1"/>
  <c r="AD450" i="2" s="1"/>
  <c r="AG450" i="2"/>
  <c r="AB482" i="2" a="1"/>
  <c r="AB482" i="2" s="1"/>
  <c r="AD482" i="2" a="1"/>
  <c r="AD482" i="2" s="1"/>
  <c r="AF482" i="2" a="1"/>
  <c r="AF482" i="2" s="1"/>
  <c r="AE482" i="2" a="1"/>
  <c r="AE482" i="2" s="1"/>
  <c r="AC482" i="2" a="1"/>
  <c r="AC482" i="2" s="1"/>
  <c r="AG482" i="2"/>
  <c r="AH482" i="2" a="1"/>
  <c r="AH482" i="2" s="1"/>
  <c r="AB514" i="2" a="1"/>
  <c r="AB514" i="2" s="1"/>
  <c r="AD514" i="2" a="1"/>
  <c r="AD514" i="2" s="1"/>
  <c r="AF514" i="2" a="1"/>
  <c r="AF514" i="2" s="1"/>
  <c r="AE514" i="2" a="1"/>
  <c r="AE514" i="2" s="1"/>
  <c r="AC514" i="2" a="1"/>
  <c r="AC514" i="2" s="1"/>
  <c r="AG514" i="2"/>
  <c r="AH514" i="2" a="1"/>
  <c r="AH514" i="2" s="1"/>
  <c r="AB546" i="2" a="1"/>
  <c r="AB546" i="2" s="1"/>
  <c r="AD546" i="2" a="1"/>
  <c r="AD546" i="2" s="1"/>
  <c r="AF546" i="2" a="1"/>
  <c r="AF546" i="2" s="1"/>
  <c r="AE546" i="2" a="1"/>
  <c r="AE546" i="2" s="1"/>
  <c r="AC546" i="2" a="1"/>
  <c r="AC546" i="2" s="1"/>
  <c r="AG546" i="2"/>
  <c r="AH546" i="2" a="1"/>
  <c r="AH546" i="2" s="1"/>
  <c r="AB578" i="2" a="1"/>
  <c r="AB578" i="2" s="1"/>
  <c r="AD578" i="2" a="1"/>
  <c r="AD578" i="2" s="1"/>
  <c r="AF578" i="2" a="1"/>
  <c r="AF578" i="2" s="1"/>
  <c r="AE578" i="2" a="1"/>
  <c r="AE578" i="2" s="1"/>
  <c r="AC578" i="2" a="1"/>
  <c r="AC578" i="2" s="1"/>
  <c r="AG578" i="2"/>
  <c r="AH578" i="2" a="1"/>
  <c r="AH578" i="2" s="1"/>
  <c r="AB610" i="2" a="1"/>
  <c r="AB610" i="2" s="1"/>
  <c r="AD610" i="2" a="1"/>
  <c r="AD610" i="2" s="1"/>
  <c r="AF610" i="2" a="1"/>
  <c r="AF610" i="2" s="1"/>
  <c r="AE610" i="2" a="1"/>
  <c r="AE610" i="2" s="1"/>
  <c r="AC610" i="2" a="1"/>
  <c r="AC610" i="2" s="1"/>
  <c r="AG610" i="2"/>
  <c r="AH610" i="2" a="1"/>
  <c r="AH610" i="2" s="1"/>
  <c r="AC13" i="2" a="1"/>
  <c r="AC13" i="2" s="1"/>
  <c r="AE13" i="2" a="1"/>
  <c r="AE13" i="2" s="1"/>
  <c r="AG13" i="2"/>
  <c r="AB13" i="2" a="1"/>
  <c r="AB13" i="2" s="1"/>
  <c r="AD13" i="2" a="1"/>
  <c r="AD13" i="2" s="1"/>
  <c r="AF13" i="2" a="1"/>
  <c r="AF13" i="2" s="1"/>
  <c r="AH13" i="2" a="1"/>
  <c r="AH13" i="2" s="1"/>
  <c r="AH639" i="2" a="1"/>
  <c r="AH639" i="2" s="1"/>
  <c r="AB639" i="2" a="1"/>
  <c r="AB639" i="2" s="1"/>
  <c r="AF639" i="2" a="1"/>
  <c r="AF639" i="2" s="1"/>
  <c r="AC639" i="2" a="1"/>
  <c r="AC639" i="2" s="1"/>
  <c r="AG639" i="2"/>
  <c r="AD639" i="2" a="1"/>
  <c r="AD639" i="2" s="1"/>
  <c r="AE639" i="2" a="1"/>
  <c r="AE639" i="2" s="1"/>
  <c r="AH711" i="2" a="1"/>
  <c r="AH711" i="2" s="1"/>
  <c r="AB711" i="2" a="1"/>
  <c r="AB711" i="2" s="1"/>
  <c r="AF711" i="2" a="1"/>
  <c r="AF711" i="2" s="1"/>
  <c r="AC711" i="2" a="1"/>
  <c r="AC711" i="2" s="1"/>
  <c r="AD711" i="2" a="1"/>
  <c r="AD711" i="2" s="1"/>
  <c r="AE711" i="2" a="1"/>
  <c r="AE711" i="2" s="1"/>
  <c r="AG711" i="2"/>
  <c r="AH772" i="2" a="1"/>
  <c r="AH772" i="2" s="1"/>
  <c r="AB772" i="2" a="1"/>
  <c r="AB772" i="2" s="1"/>
  <c r="AF772" i="2" a="1"/>
  <c r="AF772" i="2" s="1"/>
  <c r="AC772" i="2" a="1"/>
  <c r="AC772" i="2" s="1"/>
  <c r="AD772" i="2" a="1"/>
  <c r="AD772" i="2" s="1"/>
  <c r="AE772" i="2" a="1"/>
  <c r="AE772" i="2" s="1"/>
  <c r="AG772" i="2"/>
  <c r="AD836" i="2" a="1"/>
  <c r="AD836" i="2" s="1"/>
  <c r="AG836" i="2"/>
  <c r="AB836" i="2" a="1"/>
  <c r="AB836" i="2" s="1"/>
  <c r="AE836" i="2" a="1"/>
  <c r="AE836" i="2" s="1"/>
  <c r="AH836" i="2" a="1"/>
  <c r="AH836" i="2" s="1"/>
  <c r="AC836" i="2" a="1"/>
  <c r="AC836" i="2" s="1"/>
  <c r="AF836" i="2" a="1"/>
  <c r="AF836" i="2" s="1"/>
  <c r="AD900" i="2" a="1"/>
  <c r="AD900" i="2" s="1"/>
  <c r="AG900" i="2"/>
  <c r="AB900" i="2" a="1"/>
  <c r="AB900" i="2" s="1"/>
  <c r="AE900" i="2" a="1"/>
  <c r="AE900" i="2" s="1"/>
  <c r="AH900" i="2" a="1"/>
  <c r="AH900" i="2" s="1"/>
  <c r="AC900" i="2" a="1"/>
  <c r="AC900" i="2" s="1"/>
  <c r="AF900" i="2" a="1"/>
  <c r="AF900" i="2" s="1"/>
  <c r="AD964" i="2" a="1"/>
  <c r="AD964" i="2" s="1"/>
  <c r="AG964" i="2"/>
  <c r="AB964" i="2" a="1"/>
  <c r="AB964" i="2" s="1"/>
  <c r="AE964" i="2" a="1"/>
  <c r="AE964" i="2" s="1"/>
  <c r="AH964" i="2" a="1"/>
  <c r="AH964" i="2" s="1"/>
  <c r="AC964" i="2" a="1"/>
  <c r="AC964" i="2" s="1"/>
  <c r="AF964" i="2" a="1"/>
  <c r="AF964" i="2" s="1"/>
  <c r="AD1028" i="2" a="1"/>
  <c r="AD1028" i="2" s="1"/>
  <c r="AG1028" i="2"/>
  <c r="AB1028" i="2" a="1"/>
  <c r="AB1028" i="2" s="1"/>
  <c r="AE1028" i="2" a="1"/>
  <c r="AE1028" i="2" s="1"/>
  <c r="AH1028" i="2" a="1"/>
  <c r="AH1028" i="2" s="1"/>
  <c r="AC1028" i="2" a="1"/>
  <c r="AC1028" i="2" s="1"/>
  <c r="AF1028" i="2" a="1"/>
  <c r="AF1028" i="2" s="1"/>
  <c r="AD1092" i="2" a="1"/>
  <c r="AD1092" i="2" s="1"/>
  <c r="AG1092" i="2"/>
  <c r="AB1092" i="2" a="1"/>
  <c r="AB1092" i="2" s="1"/>
  <c r="AE1092" i="2" a="1"/>
  <c r="AE1092" i="2" s="1"/>
  <c r="AH1092" i="2" a="1"/>
  <c r="AH1092" i="2" s="1"/>
  <c r="AC1092" i="2" a="1"/>
  <c r="AC1092" i="2" s="1"/>
  <c r="AF1092" i="2" a="1"/>
  <c r="AF1092" i="2" s="1"/>
  <c r="AD1156" i="2" a="1"/>
  <c r="AD1156" i="2" s="1"/>
  <c r="AG1156" i="2"/>
  <c r="AB1156" i="2" a="1"/>
  <c r="AB1156" i="2" s="1"/>
  <c r="AE1156" i="2" a="1"/>
  <c r="AE1156" i="2" s="1"/>
  <c r="AH1156" i="2" a="1"/>
  <c r="AH1156" i="2" s="1"/>
  <c r="AC1156" i="2" a="1"/>
  <c r="AC1156" i="2" s="1"/>
  <c r="AF1156" i="2" a="1"/>
  <c r="AF1156" i="2" s="1"/>
  <c r="AD1215" i="2" a="1"/>
  <c r="AD1215" i="2" s="1"/>
  <c r="AG1215" i="2"/>
  <c r="AB1215" i="2" a="1"/>
  <c r="AB1215" i="2" s="1"/>
  <c r="AE1215" i="2" a="1"/>
  <c r="AE1215" i="2" s="1"/>
  <c r="AH1215" i="2" a="1"/>
  <c r="AH1215" i="2" s="1"/>
  <c r="AC1215" i="2" a="1"/>
  <c r="AC1215" i="2" s="1"/>
  <c r="AF1215" i="2" a="1"/>
  <c r="AF1215" i="2" s="1"/>
  <c r="AD1279" i="2" a="1"/>
  <c r="AD1279" i="2" s="1"/>
  <c r="AG1279" i="2"/>
  <c r="AB1279" i="2" a="1"/>
  <c r="AB1279" i="2" s="1"/>
  <c r="AE1279" i="2" a="1"/>
  <c r="AE1279" i="2" s="1"/>
  <c r="AH1279" i="2" a="1"/>
  <c r="AH1279" i="2" s="1"/>
  <c r="AC1279" i="2" a="1"/>
  <c r="AC1279" i="2" s="1"/>
  <c r="AF1279" i="2" a="1"/>
  <c r="AF1279" i="2" s="1"/>
  <c r="AB1343" i="2" a="1"/>
  <c r="AB1343" i="2" s="1"/>
  <c r="AD1343" i="2" a="1"/>
  <c r="AD1343" i="2" s="1"/>
  <c r="AF1343" i="2" a="1"/>
  <c r="AF1343" i="2" s="1"/>
  <c r="AC1343" i="2" a="1"/>
  <c r="AC1343" i="2" s="1"/>
  <c r="AE1343" i="2" a="1"/>
  <c r="AE1343" i="2" s="1"/>
  <c r="AG1343" i="2"/>
  <c r="AH1343" i="2" a="1"/>
  <c r="AH1343" i="2" s="1"/>
  <c r="AD210" i="2" a="1"/>
  <c r="AD210" i="2" s="1"/>
  <c r="AG210" i="2"/>
  <c r="AB210" i="2" a="1"/>
  <c r="AB210" i="2" s="1"/>
  <c r="AE210" i="2" a="1"/>
  <c r="AE210" i="2" s="1"/>
  <c r="AH210" i="2" a="1"/>
  <c r="AH210" i="2" s="1"/>
  <c r="AC210" i="2" a="1"/>
  <c r="AC210" i="2" s="1"/>
  <c r="AF210" i="2" a="1"/>
  <c r="AF210" i="2" s="1"/>
  <c r="AC146" i="2" a="1"/>
  <c r="AC146" i="2" s="1"/>
  <c r="AE146" i="2" a="1"/>
  <c r="AE146" i="2" s="1"/>
  <c r="AG146" i="2"/>
  <c r="AB146" i="2" a="1"/>
  <c r="AB146" i="2" s="1"/>
  <c r="AF146" i="2" a="1"/>
  <c r="AF146" i="2" s="1"/>
  <c r="AH146" i="2" a="1"/>
  <c r="AH146" i="2" s="1"/>
  <c r="AD146" i="2" a="1"/>
  <c r="AD146" i="2" s="1"/>
  <c r="AB80" i="2" a="1"/>
  <c r="AB80" i="2" s="1"/>
  <c r="AD80" i="2" a="1"/>
  <c r="AD80" i="2" s="1"/>
  <c r="AF80" i="2" a="1"/>
  <c r="AF80" i="2" s="1"/>
  <c r="AC80" i="2" a="1"/>
  <c r="AC80" i="2" s="1"/>
  <c r="AG80" i="2"/>
  <c r="AH80" i="2" a="1"/>
  <c r="AH80" i="2" s="1"/>
  <c r="AE80" i="2" a="1"/>
  <c r="AE80" i="2" s="1"/>
  <c r="AB16" i="2" a="1"/>
  <c r="AB16" i="2" s="1"/>
  <c r="AD16" i="2" a="1"/>
  <c r="AD16" i="2" s="1"/>
  <c r="AF16" i="2" a="1"/>
  <c r="AF16" i="2" s="1"/>
  <c r="AC16" i="2" a="1"/>
  <c r="AC16" i="2" s="1"/>
  <c r="AE16" i="2" a="1"/>
  <c r="AE16" i="2" s="1"/>
  <c r="AG16" i="2"/>
  <c r="AH16" i="2" a="1"/>
  <c r="AH16" i="2" s="1"/>
  <c r="AC336" i="2" a="1"/>
  <c r="AC336" i="2" s="1"/>
  <c r="AE336" i="2" a="1"/>
  <c r="AE336" i="2" s="1"/>
  <c r="AG336" i="2"/>
  <c r="AH336" i="2" a="1"/>
  <c r="AH336" i="2" s="1"/>
  <c r="AB336" i="2" a="1"/>
  <c r="AB336" i="2" s="1"/>
  <c r="AD336" i="2" a="1"/>
  <c r="AD336" i="2" s="1"/>
  <c r="AF336" i="2" a="1"/>
  <c r="AF336" i="2" s="1"/>
  <c r="AD408" i="2" a="1"/>
  <c r="AD408" i="2" s="1"/>
  <c r="AG408" i="2"/>
  <c r="AB408" i="2" a="1"/>
  <c r="AB408" i="2" s="1"/>
  <c r="AE408" i="2" a="1"/>
  <c r="AE408" i="2" s="1"/>
  <c r="AH408" i="2" a="1"/>
  <c r="AH408" i="2" s="1"/>
  <c r="AC408" i="2" a="1"/>
  <c r="AC408" i="2" s="1"/>
  <c r="AF408" i="2" a="1"/>
  <c r="AF408" i="2" s="1"/>
  <c r="AB480" i="2" a="1"/>
  <c r="AB480" i="2" s="1"/>
  <c r="AD480" i="2" a="1"/>
  <c r="AD480" i="2" s="1"/>
  <c r="AF480" i="2" a="1"/>
  <c r="AF480" i="2" s="1"/>
  <c r="AH480" i="2" a="1"/>
  <c r="AH480" i="2" s="1"/>
  <c r="AC480" i="2" a="1"/>
  <c r="AC480" i="2" s="1"/>
  <c r="AE480" i="2" a="1"/>
  <c r="AE480" i="2" s="1"/>
  <c r="AG480" i="2"/>
  <c r="AB560" i="2" a="1"/>
  <c r="AB560" i="2" s="1"/>
  <c r="AD560" i="2" a="1"/>
  <c r="AD560" i="2" s="1"/>
  <c r="AF560" i="2" a="1"/>
  <c r="AF560" i="2" s="1"/>
  <c r="AH560" i="2" a="1"/>
  <c r="AH560" i="2" s="1"/>
  <c r="AC560" i="2" a="1"/>
  <c r="AC560" i="2" s="1"/>
  <c r="AE560" i="2" a="1"/>
  <c r="AE560" i="2" s="1"/>
  <c r="AG560" i="2"/>
  <c r="AH800" i="2" a="1"/>
  <c r="AH800" i="2" s="1"/>
  <c r="AB800" i="2" a="1"/>
  <c r="AB800" i="2" s="1"/>
  <c r="AF800" i="2" a="1"/>
  <c r="AF800" i="2" s="1"/>
  <c r="AC800" i="2" a="1"/>
  <c r="AC800" i="2" s="1"/>
  <c r="AD800" i="2" a="1"/>
  <c r="AD800" i="2" s="1"/>
  <c r="AE800" i="2" a="1"/>
  <c r="AE800" i="2" s="1"/>
  <c r="AG800" i="2"/>
  <c r="AC944" i="2" a="1"/>
  <c r="AC944" i="2" s="1"/>
  <c r="AF944" i="2" a="1"/>
  <c r="AF944" i="2" s="1"/>
  <c r="AD944" i="2" a="1"/>
  <c r="AD944" i="2" s="1"/>
  <c r="AG944" i="2"/>
  <c r="AH944" i="2" a="1"/>
  <c r="AH944" i="2" s="1"/>
  <c r="AB944" i="2" a="1"/>
  <c r="AB944" i="2" s="1"/>
  <c r="AE944" i="2" a="1"/>
  <c r="AE944" i="2" s="1"/>
  <c r="AC1080" i="2" a="1"/>
  <c r="AC1080" i="2" s="1"/>
  <c r="AF1080" i="2" a="1"/>
  <c r="AF1080" i="2" s="1"/>
  <c r="AD1080" i="2" a="1"/>
  <c r="AD1080" i="2" s="1"/>
  <c r="AG1080" i="2"/>
  <c r="AE1080" i="2" a="1"/>
  <c r="AE1080" i="2" s="1"/>
  <c r="AH1080" i="2" a="1"/>
  <c r="AH1080" i="2" s="1"/>
  <c r="AB1080" i="2" a="1"/>
  <c r="AB1080" i="2" s="1"/>
  <c r="AC1227" i="2" a="1"/>
  <c r="AC1227" i="2" s="1"/>
  <c r="AF1227" i="2" a="1"/>
  <c r="AF1227" i="2" s="1"/>
  <c r="AD1227" i="2" a="1"/>
  <c r="AD1227" i="2" s="1"/>
  <c r="AG1227" i="2"/>
  <c r="AH1227" i="2" a="1"/>
  <c r="AH1227" i="2" s="1"/>
  <c r="AB1227" i="2" a="1"/>
  <c r="AB1227" i="2" s="1"/>
  <c r="AE1227" i="2" a="1"/>
  <c r="AE1227" i="2" s="1"/>
  <c r="AC247" i="2" a="1"/>
  <c r="AC247" i="2" s="1"/>
  <c r="AE247" i="2" a="1"/>
  <c r="AE247" i="2" s="1"/>
  <c r="AG247" i="2"/>
  <c r="AH247" i="2" a="1"/>
  <c r="AH247" i="2" s="1"/>
  <c r="AF247" i="2" a="1"/>
  <c r="AF247" i="2" s="1"/>
  <c r="AB247" i="2" a="1"/>
  <c r="AB247" i="2" s="1"/>
  <c r="AD247" i="2" a="1"/>
  <c r="AD247" i="2" s="1"/>
  <c r="AB84" i="2" a="1"/>
  <c r="AB84" i="2" s="1"/>
  <c r="AD84" i="2" a="1"/>
  <c r="AD84" i="2" s="1"/>
  <c r="AF84" i="2" a="1"/>
  <c r="AF84" i="2" s="1"/>
  <c r="AE84" i="2" a="1"/>
  <c r="AE84" i="2" s="1"/>
  <c r="AC84" i="2" a="1"/>
  <c r="AC84" i="2" s="1"/>
  <c r="AG84" i="2"/>
  <c r="AH84" i="2" a="1"/>
  <c r="AH84" i="2" s="1"/>
  <c r="AC332" i="2" a="1"/>
  <c r="AC332" i="2" s="1"/>
  <c r="AE332" i="2" a="1"/>
  <c r="AE332" i="2" s="1"/>
  <c r="AG332" i="2"/>
  <c r="AH332" i="2" a="1"/>
  <c r="AH332" i="2" s="1"/>
  <c r="AB332" i="2" a="1"/>
  <c r="AB332" i="2" s="1"/>
  <c r="AD332" i="2" a="1"/>
  <c r="AD332" i="2" s="1"/>
  <c r="AF332" i="2" a="1"/>
  <c r="AF332" i="2" s="1"/>
  <c r="AB508" i="2" a="1"/>
  <c r="AB508" i="2" s="1"/>
  <c r="AD508" i="2" a="1"/>
  <c r="AD508" i="2" s="1"/>
  <c r="AF508" i="2" a="1"/>
  <c r="AF508" i="2" s="1"/>
  <c r="AH508" i="2" a="1"/>
  <c r="AH508" i="2" s="1"/>
  <c r="AE508" i="2" a="1"/>
  <c r="AE508" i="2" s="1"/>
  <c r="AG508" i="2"/>
  <c r="AC508" i="2" a="1"/>
  <c r="AC508" i="2" s="1"/>
  <c r="AB608" i="2" a="1"/>
  <c r="AB608" i="2" s="1"/>
  <c r="AD608" i="2" a="1"/>
  <c r="AD608" i="2" s="1"/>
  <c r="AF608" i="2" a="1"/>
  <c r="AF608" i="2" s="1"/>
  <c r="AH608" i="2" a="1"/>
  <c r="AH608" i="2" s="1"/>
  <c r="AC608" i="2" a="1"/>
  <c r="AC608" i="2" s="1"/>
  <c r="AE608" i="2" a="1"/>
  <c r="AE608" i="2" s="1"/>
  <c r="AG608" i="2"/>
  <c r="AH792" i="2" a="1"/>
  <c r="AH792" i="2" s="1"/>
  <c r="AB792" i="2" a="1"/>
  <c r="AB792" i="2" s="1"/>
  <c r="AF792" i="2" a="1"/>
  <c r="AF792" i="2" s="1"/>
  <c r="AC792" i="2" a="1"/>
  <c r="AC792" i="2" s="1"/>
  <c r="AD792" i="2" a="1"/>
  <c r="AD792" i="2" s="1"/>
  <c r="AE792" i="2" a="1"/>
  <c r="AE792" i="2" s="1"/>
  <c r="AG792" i="2"/>
  <c r="AC1024" i="2" a="1"/>
  <c r="AC1024" i="2" s="1"/>
  <c r="AF1024" i="2" a="1"/>
  <c r="AF1024" i="2" s="1"/>
  <c r="AD1024" i="2" a="1"/>
  <c r="AD1024" i="2" s="1"/>
  <c r="AG1024" i="2"/>
  <c r="AB1024" i="2" a="1"/>
  <c r="AB1024" i="2" s="1"/>
  <c r="AE1024" i="2" a="1"/>
  <c r="AE1024" i="2" s="1"/>
  <c r="AH1024" i="2" a="1"/>
  <c r="AH1024" i="2" s="1"/>
  <c r="AC1243" i="2" a="1"/>
  <c r="AC1243" i="2" s="1"/>
  <c r="AF1243" i="2" a="1"/>
  <c r="AF1243" i="2" s="1"/>
  <c r="AD1243" i="2" a="1"/>
  <c r="AD1243" i="2" s="1"/>
  <c r="AG1243" i="2"/>
  <c r="AB1243" i="2" a="1"/>
  <c r="AB1243" i="2" s="1"/>
  <c r="AE1243" i="2" a="1"/>
  <c r="AE1243" i="2" s="1"/>
  <c r="AH1243" i="2" a="1"/>
  <c r="AH1243" i="2" s="1"/>
  <c r="AB142" i="2" a="1"/>
  <c r="AB142" i="2" s="1"/>
  <c r="AD142" i="2" a="1"/>
  <c r="AD142" i="2" s="1"/>
  <c r="AF142" i="2" a="1"/>
  <c r="AF142" i="2" s="1"/>
  <c r="AE142" i="2" a="1"/>
  <c r="AE142" i="2" s="1"/>
  <c r="AG142" i="2"/>
  <c r="AH142" i="2" a="1"/>
  <c r="AH142" i="2" s="1"/>
  <c r="AC142" i="2" a="1"/>
  <c r="AC142" i="2" s="1"/>
  <c r="AH348" i="2" a="1"/>
  <c r="AH348" i="2" s="1"/>
  <c r="AC348" i="2" a="1"/>
  <c r="AC348" i="2" s="1"/>
  <c r="AG348" i="2"/>
  <c r="AD348" i="2" a="1"/>
  <c r="AD348" i="2" s="1"/>
  <c r="AE348" i="2" a="1"/>
  <c r="AE348" i="2" s="1"/>
  <c r="AF348" i="2" a="1"/>
  <c r="AF348" i="2" s="1"/>
  <c r="AB348" i="2" a="1"/>
  <c r="AB348" i="2" s="1"/>
  <c r="AB548" i="2" a="1"/>
  <c r="AB548" i="2" s="1"/>
  <c r="AD548" i="2" a="1"/>
  <c r="AD548" i="2" s="1"/>
  <c r="AF548" i="2" a="1"/>
  <c r="AF548" i="2" s="1"/>
  <c r="AH548" i="2" a="1"/>
  <c r="AH548" i="2" s="1"/>
  <c r="AC548" i="2" a="1"/>
  <c r="AC548" i="2" s="1"/>
  <c r="AE548" i="2" a="1"/>
  <c r="AE548" i="2" s="1"/>
  <c r="AG548" i="2"/>
  <c r="AH760" i="2" a="1"/>
  <c r="AH760" i="2" s="1"/>
  <c r="AB760" i="2" a="1"/>
  <c r="AB760" i="2" s="1"/>
  <c r="AF760" i="2" a="1"/>
  <c r="AF760" i="2" s="1"/>
  <c r="AC760" i="2" a="1"/>
  <c r="AC760" i="2" s="1"/>
  <c r="AD760" i="2" a="1"/>
  <c r="AD760" i="2" s="1"/>
  <c r="AE760" i="2" a="1"/>
  <c r="AE760" i="2" s="1"/>
  <c r="AG760" i="2"/>
  <c r="AC984" i="2" a="1"/>
  <c r="AC984" i="2" s="1"/>
  <c r="AF984" i="2" a="1"/>
  <c r="AF984" i="2" s="1"/>
  <c r="AD984" i="2" a="1"/>
  <c r="AD984" i="2" s="1"/>
  <c r="AG984" i="2"/>
  <c r="AE984" i="2" a="1"/>
  <c r="AE984" i="2" s="1"/>
  <c r="AH984" i="2" a="1"/>
  <c r="AH984" i="2" s="1"/>
  <c r="AB984" i="2" a="1"/>
  <c r="AB984" i="2" s="1"/>
  <c r="AC1203" i="2" a="1"/>
  <c r="AC1203" i="2" s="1"/>
  <c r="AF1203" i="2" a="1"/>
  <c r="AF1203" i="2" s="1"/>
  <c r="AD1203" i="2" a="1"/>
  <c r="AD1203" i="2" s="1"/>
  <c r="AG1203" i="2"/>
  <c r="AE1203" i="2" a="1"/>
  <c r="AE1203" i="2" s="1"/>
  <c r="AH1203" i="2" a="1"/>
  <c r="AH1203" i="2" s="1"/>
  <c r="AB1203" i="2" a="1"/>
  <c r="AB1203" i="2" s="1"/>
  <c r="AC190" i="2" a="1"/>
  <c r="AC190" i="2" s="1"/>
  <c r="AE190" i="2" a="1"/>
  <c r="AE190" i="2" s="1"/>
  <c r="AG190" i="2"/>
  <c r="AD190" i="2" a="1"/>
  <c r="AD190" i="2" s="1"/>
  <c r="AB190" i="2" a="1"/>
  <c r="AB190" i="2" s="1"/>
  <c r="AF190" i="2" a="1"/>
  <c r="AF190" i="2" s="1"/>
  <c r="AH190" i="2" a="1"/>
  <c r="AH190" i="2" s="1"/>
  <c r="AC291" i="2" a="1"/>
  <c r="AC291" i="2" s="1"/>
  <c r="AE291" i="2" a="1"/>
  <c r="AE291" i="2" s="1"/>
  <c r="AG291" i="2"/>
  <c r="AH291" i="2" a="1"/>
  <c r="AH291" i="2" s="1"/>
  <c r="AB291" i="2" a="1"/>
  <c r="AB291" i="2" s="1"/>
  <c r="AD291" i="2" a="1"/>
  <c r="AD291" i="2" s="1"/>
  <c r="AF291" i="2" a="1"/>
  <c r="AF291" i="2" s="1"/>
  <c r="AB484" i="2" a="1"/>
  <c r="AB484" i="2" s="1"/>
  <c r="AD484" i="2" a="1"/>
  <c r="AD484" i="2" s="1"/>
  <c r="AF484" i="2" a="1"/>
  <c r="AF484" i="2" s="1"/>
  <c r="AH484" i="2" a="1"/>
  <c r="AH484" i="2" s="1"/>
  <c r="AC484" i="2" a="1"/>
  <c r="AC484" i="2" s="1"/>
  <c r="AE484" i="2" a="1"/>
  <c r="AE484" i="2" s="1"/>
  <c r="AG484" i="2"/>
  <c r="AH665" i="2" a="1"/>
  <c r="AH665" i="2" s="1"/>
  <c r="AD665" i="2" a="1"/>
  <c r="AD665" i="2" s="1"/>
  <c r="AE665" i="2" a="1"/>
  <c r="AE665" i="2" s="1"/>
  <c r="AB665" i="2" a="1"/>
  <c r="AB665" i="2" s="1"/>
  <c r="AF665" i="2" a="1"/>
  <c r="AF665" i="2" s="1"/>
  <c r="AG665" i="2"/>
  <c r="AC665" i="2" a="1"/>
  <c r="AC665" i="2" s="1"/>
  <c r="AH705" i="2" a="1"/>
  <c r="AH705" i="2" s="1"/>
  <c r="AD705" i="2" a="1"/>
  <c r="AD705" i="2" s="1"/>
  <c r="AE705" i="2" a="1"/>
  <c r="AE705" i="2" s="1"/>
  <c r="AF705" i="2" a="1"/>
  <c r="AF705" i="2" s="1"/>
  <c r="AB705" i="2" a="1"/>
  <c r="AB705" i="2" s="1"/>
  <c r="AG705" i="2"/>
  <c r="AC705" i="2" a="1"/>
  <c r="AC705" i="2" s="1"/>
  <c r="AH737" i="2" a="1"/>
  <c r="AH737" i="2" s="1"/>
  <c r="AD737" i="2" a="1"/>
  <c r="AD737" i="2" s="1"/>
  <c r="AE737" i="2" a="1"/>
  <c r="AE737" i="2" s="1"/>
  <c r="AF737" i="2" a="1"/>
  <c r="AF737" i="2" s="1"/>
  <c r="AB737" i="2" a="1"/>
  <c r="AB737" i="2" s="1"/>
  <c r="AG737" i="2"/>
  <c r="AC737" i="2" a="1"/>
  <c r="AC737" i="2" s="1"/>
  <c r="AH766" i="2" a="1"/>
  <c r="AH766" i="2" s="1"/>
  <c r="AD766" i="2" a="1"/>
  <c r="AD766" i="2" s="1"/>
  <c r="AE766" i="2" a="1"/>
  <c r="AE766" i="2" s="1"/>
  <c r="AF766" i="2" a="1"/>
  <c r="AF766" i="2" s="1"/>
  <c r="AB766" i="2" a="1"/>
  <c r="AB766" i="2" s="1"/>
  <c r="AG766" i="2"/>
  <c r="AC766" i="2" a="1"/>
  <c r="AC766" i="2" s="1"/>
  <c r="AH798" i="2" a="1"/>
  <c r="AH798" i="2" s="1"/>
  <c r="AD798" i="2" a="1"/>
  <c r="AD798" i="2" s="1"/>
  <c r="AE798" i="2" a="1"/>
  <c r="AE798" i="2" s="1"/>
  <c r="AF798" i="2" a="1"/>
  <c r="AF798" i="2" s="1"/>
  <c r="AB798" i="2" a="1"/>
  <c r="AB798" i="2" s="1"/>
  <c r="AG798" i="2"/>
  <c r="AC798" i="2" a="1"/>
  <c r="AC798" i="2" s="1"/>
  <c r="AH830" i="2" a="1"/>
  <c r="AH830" i="2" s="1"/>
  <c r="AD830" i="2" a="1"/>
  <c r="AD830" i="2" s="1"/>
  <c r="AE830" i="2" a="1"/>
  <c r="AE830" i="2" s="1"/>
  <c r="AF830" i="2" a="1"/>
  <c r="AF830" i="2" s="1"/>
  <c r="AB830" i="2" a="1"/>
  <c r="AB830" i="2" s="1"/>
  <c r="AG830" i="2"/>
  <c r="AC830" i="2" a="1"/>
  <c r="AC830" i="2" s="1"/>
  <c r="AB862" i="2" a="1"/>
  <c r="AB862" i="2" s="1"/>
  <c r="AE862" i="2" a="1"/>
  <c r="AE862" i="2" s="1"/>
  <c r="AH862" i="2" a="1"/>
  <c r="AH862" i="2" s="1"/>
  <c r="AC862" i="2" a="1"/>
  <c r="AC862" i="2" s="1"/>
  <c r="AF862" i="2" a="1"/>
  <c r="AF862" i="2" s="1"/>
  <c r="AD862" i="2" a="1"/>
  <c r="AD862" i="2" s="1"/>
  <c r="AG862" i="2"/>
  <c r="AB894" i="2" a="1"/>
  <c r="AB894" i="2" s="1"/>
  <c r="AE894" i="2" a="1"/>
  <c r="AE894" i="2" s="1"/>
  <c r="AH894" i="2" a="1"/>
  <c r="AH894" i="2" s="1"/>
  <c r="AC894" i="2" a="1"/>
  <c r="AC894" i="2" s="1"/>
  <c r="AF894" i="2" a="1"/>
  <c r="AF894" i="2" s="1"/>
  <c r="AD894" i="2" a="1"/>
  <c r="AD894" i="2" s="1"/>
  <c r="AG894" i="2"/>
  <c r="AB926" i="2" a="1"/>
  <c r="AB926" i="2" s="1"/>
  <c r="AE926" i="2" a="1"/>
  <c r="AE926" i="2" s="1"/>
  <c r="AH926" i="2" a="1"/>
  <c r="AH926" i="2" s="1"/>
  <c r="AC926" i="2" a="1"/>
  <c r="AC926" i="2" s="1"/>
  <c r="AF926" i="2" a="1"/>
  <c r="AF926" i="2" s="1"/>
  <c r="AD926" i="2" a="1"/>
  <c r="AD926" i="2" s="1"/>
  <c r="AG926" i="2"/>
  <c r="AB958" i="2" a="1"/>
  <c r="AB958" i="2" s="1"/>
  <c r="AE958" i="2" a="1"/>
  <c r="AE958" i="2" s="1"/>
  <c r="AH958" i="2" a="1"/>
  <c r="AH958" i="2" s="1"/>
  <c r="AC958" i="2" a="1"/>
  <c r="AC958" i="2" s="1"/>
  <c r="AF958" i="2" a="1"/>
  <c r="AF958" i="2" s="1"/>
  <c r="AD958" i="2" a="1"/>
  <c r="AD958" i="2" s="1"/>
  <c r="AG958" i="2"/>
  <c r="AB990" i="2" a="1"/>
  <c r="AB990" i="2" s="1"/>
  <c r="AE990" i="2" a="1"/>
  <c r="AE990" i="2" s="1"/>
  <c r="AH990" i="2" a="1"/>
  <c r="AH990" i="2" s="1"/>
  <c r="AC990" i="2" a="1"/>
  <c r="AC990" i="2" s="1"/>
  <c r="AF990" i="2" a="1"/>
  <c r="AF990" i="2" s="1"/>
  <c r="AD990" i="2" a="1"/>
  <c r="AD990" i="2" s="1"/>
  <c r="AG990" i="2"/>
  <c r="AB1022" i="2" a="1"/>
  <c r="AB1022" i="2" s="1"/>
  <c r="AE1022" i="2" a="1"/>
  <c r="AE1022" i="2" s="1"/>
  <c r="AH1022" i="2" a="1"/>
  <c r="AH1022" i="2" s="1"/>
  <c r="AC1022" i="2" a="1"/>
  <c r="AC1022" i="2" s="1"/>
  <c r="AF1022" i="2" a="1"/>
  <c r="AF1022" i="2" s="1"/>
  <c r="AD1022" i="2" a="1"/>
  <c r="AD1022" i="2" s="1"/>
  <c r="AG1022" i="2"/>
  <c r="AB1054" i="2" a="1"/>
  <c r="AB1054" i="2" s="1"/>
  <c r="AE1054" i="2" a="1"/>
  <c r="AE1054" i="2" s="1"/>
  <c r="AH1054" i="2" a="1"/>
  <c r="AH1054" i="2" s="1"/>
  <c r="AC1054" i="2" a="1"/>
  <c r="AC1054" i="2" s="1"/>
  <c r="AF1054" i="2" a="1"/>
  <c r="AF1054" i="2" s="1"/>
  <c r="AD1054" i="2" a="1"/>
  <c r="AD1054" i="2" s="1"/>
  <c r="AG1054" i="2"/>
  <c r="AB1086" i="2" a="1"/>
  <c r="AB1086" i="2" s="1"/>
  <c r="AE1086" i="2" a="1"/>
  <c r="AE1086" i="2" s="1"/>
  <c r="AH1086" i="2" a="1"/>
  <c r="AH1086" i="2" s="1"/>
  <c r="AC1086" i="2" a="1"/>
  <c r="AC1086" i="2" s="1"/>
  <c r="AF1086" i="2" a="1"/>
  <c r="AF1086" i="2" s="1"/>
  <c r="AD1086" i="2" a="1"/>
  <c r="AD1086" i="2" s="1"/>
  <c r="AG1086" i="2"/>
  <c r="AB1118" i="2" a="1"/>
  <c r="AB1118" i="2" s="1"/>
  <c r="AE1118" i="2" a="1"/>
  <c r="AE1118" i="2" s="1"/>
  <c r="AH1118" i="2" a="1"/>
  <c r="AH1118" i="2" s="1"/>
  <c r="AC1118" i="2" a="1"/>
  <c r="AC1118" i="2" s="1"/>
  <c r="AF1118" i="2" a="1"/>
  <c r="AF1118" i="2" s="1"/>
  <c r="AD1118" i="2" a="1"/>
  <c r="AD1118" i="2" s="1"/>
  <c r="AG1118" i="2"/>
  <c r="AB1150" i="2" a="1"/>
  <c r="AB1150" i="2" s="1"/>
  <c r="AE1150" i="2" a="1"/>
  <c r="AE1150" i="2" s="1"/>
  <c r="AH1150" i="2" a="1"/>
  <c r="AH1150" i="2" s="1"/>
  <c r="AC1150" i="2" a="1"/>
  <c r="AC1150" i="2" s="1"/>
  <c r="AF1150" i="2" a="1"/>
  <c r="AF1150" i="2" s="1"/>
  <c r="AD1150" i="2" a="1"/>
  <c r="AD1150" i="2" s="1"/>
  <c r="AG1150" i="2"/>
  <c r="AB1177" i="2" a="1"/>
  <c r="AB1177" i="2" s="1"/>
  <c r="AE1177" i="2" a="1"/>
  <c r="AE1177" i="2" s="1"/>
  <c r="AH1177" i="2" a="1"/>
  <c r="AH1177" i="2" s="1"/>
  <c r="AC1177" i="2" a="1"/>
  <c r="AC1177" i="2" s="1"/>
  <c r="AF1177" i="2" a="1"/>
  <c r="AF1177" i="2" s="1"/>
  <c r="AD1177" i="2" a="1"/>
  <c r="AD1177" i="2" s="1"/>
  <c r="AG1177" i="2"/>
  <c r="AB1209" i="2" a="1"/>
  <c r="AB1209" i="2" s="1"/>
  <c r="AE1209" i="2" a="1"/>
  <c r="AE1209" i="2" s="1"/>
  <c r="AH1209" i="2" a="1"/>
  <c r="AH1209" i="2" s="1"/>
  <c r="AC1209" i="2" a="1"/>
  <c r="AC1209" i="2" s="1"/>
  <c r="AF1209" i="2" a="1"/>
  <c r="AF1209" i="2" s="1"/>
  <c r="AD1209" i="2" a="1"/>
  <c r="AD1209" i="2" s="1"/>
  <c r="AG1209" i="2"/>
  <c r="AB1241" i="2" a="1"/>
  <c r="AB1241" i="2" s="1"/>
  <c r="AE1241" i="2" a="1"/>
  <c r="AE1241" i="2" s="1"/>
  <c r="AH1241" i="2" a="1"/>
  <c r="AH1241" i="2" s="1"/>
  <c r="AC1241" i="2" a="1"/>
  <c r="AC1241" i="2" s="1"/>
  <c r="AF1241" i="2" a="1"/>
  <c r="AF1241" i="2" s="1"/>
  <c r="AD1241" i="2" a="1"/>
  <c r="AD1241" i="2" s="1"/>
  <c r="AG1241" i="2"/>
  <c r="AB1273" i="2" a="1"/>
  <c r="AB1273" i="2" s="1"/>
  <c r="AE1273" i="2" a="1"/>
  <c r="AE1273" i="2" s="1"/>
  <c r="AH1273" i="2" a="1"/>
  <c r="AH1273" i="2" s="1"/>
  <c r="AC1273" i="2" a="1"/>
  <c r="AC1273" i="2" s="1"/>
  <c r="AF1273" i="2" a="1"/>
  <c r="AF1273" i="2" s="1"/>
  <c r="AD1273" i="2" a="1"/>
  <c r="AD1273" i="2" s="1"/>
  <c r="AG1273" i="2"/>
  <c r="AB1305" i="2" a="1"/>
  <c r="AB1305" i="2" s="1"/>
  <c r="AD1305" i="2" a="1"/>
  <c r="AD1305" i="2" s="1"/>
  <c r="AF1305" i="2" a="1"/>
  <c r="AF1305" i="2" s="1"/>
  <c r="AC1305" i="2" a="1"/>
  <c r="AC1305" i="2" s="1"/>
  <c r="AE1305" i="2" a="1"/>
  <c r="AE1305" i="2" s="1"/>
  <c r="AG1305" i="2"/>
  <c r="AH1305" i="2" a="1"/>
  <c r="AH1305" i="2" s="1"/>
  <c r="AB1337" i="2" a="1"/>
  <c r="AB1337" i="2" s="1"/>
  <c r="AD1337" i="2" a="1"/>
  <c r="AD1337" i="2" s="1"/>
  <c r="AF1337" i="2" a="1"/>
  <c r="AF1337" i="2" s="1"/>
  <c r="AC1337" i="2" a="1"/>
  <c r="AC1337" i="2" s="1"/>
  <c r="AE1337" i="2" a="1"/>
  <c r="AE1337" i="2" s="1"/>
  <c r="AG1337" i="2"/>
  <c r="AH1337" i="2" a="1"/>
  <c r="AH1337" i="2" s="1"/>
  <c r="AC251" i="2" a="1"/>
  <c r="AC251" i="2" s="1"/>
  <c r="AE251" i="2" a="1"/>
  <c r="AE251" i="2" s="1"/>
  <c r="AG251" i="2"/>
  <c r="AH251" i="2" a="1"/>
  <c r="AH251" i="2" s="1"/>
  <c r="AB251" i="2" a="1"/>
  <c r="AB251" i="2" s="1"/>
  <c r="AD251" i="2" a="1"/>
  <c r="AD251" i="2" s="1"/>
  <c r="AF251" i="2" a="1"/>
  <c r="AF251" i="2" s="1"/>
  <c r="AF216" i="2" a="1"/>
  <c r="AF216" i="2" s="1"/>
  <c r="AD216" i="2" a="1"/>
  <c r="AD216" i="2" s="1"/>
  <c r="AG216" i="2"/>
  <c r="AB216" i="2" a="1"/>
  <c r="AB216" i="2" s="1"/>
  <c r="AE216" i="2" a="1"/>
  <c r="AE216" i="2" s="1"/>
  <c r="AH216" i="2" a="1"/>
  <c r="AH216" i="2" s="1"/>
  <c r="AC216" i="2" a="1"/>
  <c r="AC216" i="2" s="1"/>
  <c r="AC184" i="2" a="1"/>
  <c r="AC184" i="2" s="1"/>
  <c r="AE184" i="2" a="1"/>
  <c r="AE184" i="2" s="1"/>
  <c r="AG184" i="2"/>
  <c r="AB184" i="2" a="1"/>
  <c r="AB184" i="2" s="1"/>
  <c r="AF184" i="2" a="1"/>
  <c r="AF184" i="2" s="1"/>
  <c r="AH184" i="2" a="1"/>
  <c r="AH184" i="2" s="1"/>
  <c r="AD184" i="2" a="1"/>
  <c r="AD184" i="2" s="1"/>
  <c r="AC152" i="2" a="1"/>
  <c r="AC152" i="2" s="1"/>
  <c r="AE152" i="2" a="1"/>
  <c r="AE152" i="2" s="1"/>
  <c r="AG152" i="2"/>
  <c r="AB152" i="2" a="1"/>
  <c r="AB152" i="2" s="1"/>
  <c r="AF152" i="2" a="1"/>
  <c r="AF152" i="2" s="1"/>
  <c r="AH152" i="2" a="1"/>
  <c r="AH152" i="2" s="1"/>
  <c r="AD152" i="2" a="1"/>
  <c r="AD152" i="2" s="1"/>
  <c r="AB120" i="2" a="1"/>
  <c r="AB120" i="2" s="1"/>
  <c r="AD120" i="2" a="1"/>
  <c r="AD120" i="2" s="1"/>
  <c r="AF120" i="2" a="1"/>
  <c r="AF120" i="2" s="1"/>
  <c r="AC120" i="2" a="1"/>
  <c r="AC120" i="2" s="1"/>
  <c r="AG120" i="2"/>
  <c r="AH120" i="2" a="1"/>
  <c r="AH120" i="2" s="1"/>
  <c r="AE120" i="2" a="1"/>
  <c r="AE120" i="2" s="1"/>
  <c r="AB86" i="2" a="1"/>
  <c r="AB86" i="2" s="1"/>
  <c r="AD86" i="2" a="1"/>
  <c r="AD86" i="2" s="1"/>
  <c r="AF86" i="2" a="1"/>
  <c r="AF86" i="2" s="1"/>
  <c r="AC86" i="2" a="1"/>
  <c r="AC86" i="2" s="1"/>
  <c r="AG86" i="2"/>
  <c r="AH86" i="2" a="1"/>
  <c r="AH86" i="2" s="1"/>
  <c r="AE86" i="2" a="1"/>
  <c r="AE86" i="2" s="1"/>
  <c r="AB54" i="2" a="1"/>
  <c r="AB54" i="2" s="1"/>
  <c r="AD54" i="2" a="1"/>
  <c r="AD54" i="2" s="1"/>
  <c r="AF54" i="2" a="1"/>
  <c r="AF54" i="2" s="1"/>
  <c r="AC54" i="2" a="1"/>
  <c r="AC54" i="2" s="1"/>
  <c r="AG54" i="2"/>
  <c r="AH54" i="2" a="1"/>
  <c r="AH54" i="2" s="1"/>
  <c r="AE54" i="2" a="1"/>
  <c r="AE54" i="2" s="1"/>
  <c r="AB22" i="2" a="1"/>
  <c r="AB22" i="2" s="1"/>
  <c r="AD22" i="2" a="1"/>
  <c r="AD22" i="2" s="1"/>
  <c r="AF22" i="2" a="1"/>
  <c r="AF22" i="2" s="1"/>
  <c r="AC22" i="2" a="1"/>
  <c r="AC22" i="2" s="1"/>
  <c r="AE22" i="2" a="1"/>
  <c r="AE22" i="2" s="1"/>
  <c r="AG22" i="2"/>
  <c r="AH22" i="2" a="1"/>
  <c r="AH22" i="2" s="1"/>
  <c r="AC277" i="2" a="1"/>
  <c r="AC277" i="2" s="1"/>
  <c r="AE277" i="2" a="1"/>
  <c r="AE277" i="2" s="1"/>
  <c r="AG277" i="2"/>
  <c r="AH277" i="2" a="1"/>
  <c r="AH277" i="2" s="1"/>
  <c r="AF277" i="2" a="1"/>
  <c r="AF277" i="2" s="1"/>
  <c r="AB277" i="2" a="1"/>
  <c r="AB277" i="2" s="1"/>
  <c r="AD277" i="2" a="1"/>
  <c r="AD277" i="2" s="1"/>
  <c r="AC310" i="2" a="1"/>
  <c r="AC310" i="2" s="1"/>
  <c r="AE310" i="2" a="1"/>
  <c r="AE310" i="2" s="1"/>
  <c r="AG310" i="2"/>
  <c r="AH310" i="2" a="1"/>
  <c r="AH310" i="2" s="1"/>
  <c r="AF310" i="2" a="1"/>
  <c r="AF310" i="2" s="1"/>
  <c r="AB310" i="2" a="1"/>
  <c r="AB310" i="2" s="1"/>
  <c r="AD310" i="2" a="1"/>
  <c r="AD310" i="2" s="1"/>
  <c r="AC342" i="2" a="1"/>
  <c r="AC342" i="2" s="1"/>
  <c r="AH342" i="2" a="1"/>
  <c r="AH342" i="2" s="1"/>
  <c r="AE342" i="2" a="1"/>
  <c r="AE342" i="2" s="1"/>
  <c r="AF342" i="2" a="1"/>
  <c r="AF342" i="2" s="1"/>
  <c r="AB342" i="2" a="1"/>
  <c r="AB342" i="2" s="1"/>
  <c r="AG342" i="2"/>
  <c r="AD342" i="2" a="1"/>
  <c r="AD342" i="2" s="1"/>
  <c r="AF374" i="2" a="1"/>
  <c r="AF374" i="2" s="1"/>
  <c r="AD374" i="2" a="1"/>
  <c r="AD374" i="2" s="1"/>
  <c r="AG374" i="2"/>
  <c r="AB374" i="2" a="1"/>
  <c r="AB374" i="2" s="1"/>
  <c r="AE374" i="2" a="1"/>
  <c r="AE374" i="2" s="1"/>
  <c r="AH374" i="2" a="1"/>
  <c r="AH374" i="2" s="1"/>
  <c r="AC374" i="2" a="1"/>
  <c r="AC374" i="2" s="1"/>
  <c r="AF406" i="2" a="1"/>
  <c r="AF406" i="2" s="1"/>
  <c r="AD406" i="2" a="1"/>
  <c r="AD406" i="2" s="1"/>
  <c r="AG406" i="2"/>
  <c r="AB406" i="2" a="1"/>
  <c r="AB406" i="2" s="1"/>
  <c r="AE406" i="2" a="1"/>
  <c r="AE406" i="2" s="1"/>
  <c r="AH406" i="2" a="1"/>
  <c r="AH406" i="2" s="1"/>
  <c r="AC406" i="2" a="1"/>
  <c r="AC406" i="2" s="1"/>
  <c r="AF438" i="2" a="1"/>
  <c r="AF438" i="2" s="1"/>
  <c r="AD425" i="4" s="1"/>
  <c r="AD438" i="2" a="1"/>
  <c r="AD438" i="2" s="1"/>
  <c r="AB425" i="4" s="1"/>
  <c r="AG438" i="2"/>
  <c r="AE425" i="4" s="1"/>
  <c r="AB438" i="2" a="1"/>
  <c r="AB438" i="2" s="1"/>
  <c r="Z425" i="4" s="1"/>
  <c r="AE438" i="2" a="1"/>
  <c r="AE438" i="2" s="1"/>
  <c r="AC425" i="4" s="1"/>
  <c r="AH438" i="2" a="1"/>
  <c r="AH438" i="2" s="1"/>
  <c r="AF425" i="4" s="1"/>
  <c r="AC438" i="2" a="1"/>
  <c r="AC438" i="2" s="1"/>
  <c r="AA425" i="4" s="1"/>
  <c r="AB470" i="2" a="1"/>
  <c r="AB470" i="2" s="1"/>
  <c r="Z408" i="4" s="1"/>
  <c r="AD470" i="2" a="1"/>
  <c r="AD470" i="2" s="1"/>
  <c r="AB408" i="4" s="1"/>
  <c r="AF470" i="2" a="1"/>
  <c r="AF470" i="2" s="1"/>
  <c r="AD408" i="4" s="1"/>
  <c r="AC470" i="2" a="1"/>
  <c r="AC470" i="2" s="1"/>
  <c r="AA408" i="4" s="1"/>
  <c r="AG470" i="2"/>
  <c r="AE408" i="4" s="1"/>
  <c r="AE470" i="2" a="1"/>
  <c r="AE470" i="2" s="1"/>
  <c r="AC408" i="4" s="1"/>
  <c r="AH470" i="2" a="1"/>
  <c r="AH470" i="2" s="1"/>
  <c r="AF408" i="4" s="1"/>
  <c r="AB502" i="2" a="1"/>
  <c r="AB502" i="2" s="1"/>
  <c r="AD502" i="2" a="1"/>
  <c r="AD502" i="2" s="1"/>
  <c r="AF502" i="2" a="1"/>
  <c r="AF502" i="2" s="1"/>
  <c r="AC502" i="2" a="1"/>
  <c r="AC502" i="2" s="1"/>
  <c r="AG502" i="2"/>
  <c r="AE502" i="2" a="1"/>
  <c r="AE502" i="2" s="1"/>
  <c r="AH502" i="2" a="1"/>
  <c r="AH502" i="2" s="1"/>
  <c r="AB534" i="2" a="1"/>
  <c r="AB534" i="2" s="1"/>
  <c r="AD534" i="2" a="1"/>
  <c r="AD534" i="2" s="1"/>
  <c r="AF534" i="2" a="1"/>
  <c r="AF534" i="2" s="1"/>
  <c r="AC534" i="2" a="1"/>
  <c r="AC534" i="2" s="1"/>
  <c r="AG534" i="2"/>
  <c r="AE534" i="2" a="1"/>
  <c r="AE534" i="2" s="1"/>
  <c r="AH534" i="2" a="1"/>
  <c r="AH534" i="2" s="1"/>
  <c r="AB566" i="2" a="1"/>
  <c r="AB566" i="2" s="1"/>
  <c r="AD566" i="2" a="1"/>
  <c r="AD566" i="2" s="1"/>
  <c r="AF566" i="2" a="1"/>
  <c r="AF566" i="2" s="1"/>
  <c r="AC566" i="2" a="1"/>
  <c r="AC566" i="2" s="1"/>
  <c r="AG566" i="2"/>
  <c r="AE566" i="2" a="1"/>
  <c r="AE566" i="2" s="1"/>
  <c r="AH566" i="2" a="1"/>
  <c r="AH566" i="2" s="1"/>
  <c r="AB598" i="2" a="1"/>
  <c r="AB598" i="2" s="1"/>
  <c r="AD598" i="2" a="1"/>
  <c r="AD598" i="2" s="1"/>
  <c r="AF598" i="2" a="1"/>
  <c r="AF598" i="2" s="1"/>
  <c r="AC598" i="2" a="1"/>
  <c r="AC598" i="2" s="1"/>
  <c r="AG598" i="2"/>
  <c r="AE598" i="2" a="1"/>
  <c r="AE598" i="2" s="1"/>
  <c r="AH598" i="2" a="1"/>
  <c r="AH598" i="2" s="1"/>
  <c r="AB630" i="2" a="1"/>
  <c r="AB630" i="2" s="1"/>
  <c r="AD630" i="2" a="1"/>
  <c r="AD630" i="2" s="1"/>
  <c r="AF630" i="2" a="1"/>
  <c r="AF630" i="2" s="1"/>
  <c r="AC630" i="2" a="1"/>
  <c r="AC630" i="2" s="1"/>
  <c r="AG630" i="2"/>
  <c r="AE630" i="2" a="1"/>
  <c r="AE630" i="2" s="1"/>
  <c r="AH630" i="2" a="1"/>
  <c r="AH630" i="2" s="1"/>
  <c r="AC25" i="2" a="1"/>
  <c r="AC25" i="2" s="1"/>
  <c r="AE25" i="2" a="1"/>
  <c r="AE25" i="2" s="1"/>
  <c r="AG25" i="2"/>
  <c r="AB25" i="2" a="1"/>
  <c r="AB25" i="2" s="1"/>
  <c r="AD25" i="2" a="1"/>
  <c r="AD25" i="2" s="1"/>
  <c r="AF25" i="2" a="1"/>
  <c r="AF25" i="2" s="1"/>
  <c r="AH25" i="2" a="1"/>
  <c r="AH25" i="2" s="1"/>
  <c r="AH679" i="2" a="1"/>
  <c r="AH679" i="2" s="1"/>
  <c r="AB679" i="2" a="1"/>
  <c r="AB679" i="2" s="1"/>
  <c r="AF679" i="2" a="1"/>
  <c r="AF679" i="2" s="1"/>
  <c r="AC679" i="2" a="1"/>
  <c r="AC679" i="2" s="1"/>
  <c r="AG679" i="2"/>
  <c r="AD679" i="2" a="1"/>
  <c r="AD679" i="2" s="1"/>
  <c r="AE679" i="2" a="1"/>
  <c r="AE679" i="2" s="1"/>
  <c r="AH748" i="2" a="1"/>
  <c r="AH748" i="2" s="1"/>
  <c r="AB748" i="2" a="1"/>
  <c r="AB748" i="2" s="1"/>
  <c r="AF748" i="2" a="1"/>
  <c r="AF748" i="2" s="1"/>
  <c r="AC748" i="2" a="1"/>
  <c r="AC748" i="2" s="1"/>
  <c r="AD748" i="2" a="1"/>
  <c r="AD748" i="2" s="1"/>
  <c r="AE748" i="2" a="1"/>
  <c r="AE748" i="2" s="1"/>
  <c r="AG748" i="2"/>
  <c r="AH812" i="2" a="1"/>
  <c r="AH812" i="2" s="1"/>
  <c r="AB812" i="2" a="1"/>
  <c r="AB812" i="2" s="1"/>
  <c r="AF812" i="2" a="1"/>
  <c r="AF812" i="2" s="1"/>
  <c r="AC812" i="2" a="1"/>
  <c r="AC812" i="2" s="1"/>
  <c r="AD812" i="2" a="1"/>
  <c r="AD812" i="2" s="1"/>
  <c r="AE812" i="2" a="1"/>
  <c r="AE812" i="2" s="1"/>
  <c r="AG812" i="2"/>
  <c r="AD876" i="2" a="1"/>
  <c r="AD876" i="2" s="1"/>
  <c r="AG876" i="2"/>
  <c r="AB876" i="2" a="1"/>
  <c r="AB876" i="2" s="1"/>
  <c r="AE876" i="2" a="1"/>
  <c r="AE876" i="2" s="1"/>
  <c r="AH876" i="2" a="1"/>
  <c r="AH876" i="2" s="1"/>
  <c r="AC876" i="2" a="1"/>
  <c r="AC876" i="2" s="1"/>
  <c r="AF876" i="2" a="1"/>
  <c r="AF876" i="2" s="1"/>
  <c r="AD940" i="2" a="1"/>
  <c r="AD940" i="2" s="1"/>
  <c r="AG940" i="2"/>
  <c r="AB940" i="2" a="1"/>
  <c r="AB940" i="2" s="1"/>
  <c r="AE940" i="2" a="1"/>
  <c r="AE940" i="2" s="1"/>
  <c r="AH940" i="2" a="1"/>
  <c r="AH940" i="2" s="1"/>
  <c r="AC940" i="2" a="1"/>
  <c r="AC940" i="2" s="1"/>
  <c r="AF940" i="2" a="1"/>
  <c r="AF940" i="2" s="1"/>
  <c r="AD1004" i="2" a="1"/>
  <c r="AD1004" i="2" s="1"/>
  <c r="AG1004" i="2"/>
  <c r="AB1004" i="2" a="1"/>
  <c r="AB1004" i="2" s="1"/>
  <c r="AE1004" i="2" a="1"/>
  <c r="AE1004" i="2" s="1"/>
  <c r="AH1004" i="2" a="1"/>
  <c r="AH1004" i="2" s="1"/>
  <c r="AC1004" i="2" a="1"/>
  <c r="AC1004" i="2" s="1"/>
  <c r="AF1004" i="2" a="1"/>
  <c r="AF1004" i="2" s="1"/>
  <c r="AD1068" i="2" a="1"/>
  <c r="AD1068" i="2" s="1"/>
  <c r="AG1068" i="2"/>
  <c r="AB1068" i="2" a="1"/>
  <c r="AB1068" i="2" s="1"/>
  <c r="AE1068" i="2" a="1"/>
  <c r="AE1068" i="2" s="1"/>
  <c r="AH1068" i="2" a="1"/>
  <c r="AH1068" i="2" s="1"/>
  <c r="AC1068" i="2" a="1"/>
  <c r="AC1068" i="2" s="1"/>
  <c r="AF1068" i="2" a="1"/>
  <c r="AF1068" i="2" s="1"/>
  <c r="AD1132" i="2" a="1"/>
  <c r="AD1132" i="2" s="1"/>
  <c r="AG1132" i="2"/>
  <c r="AB1132" i="2" a="1"/>
  <c r="AB1132" i="2" s="1"/>
  <c r="AE1132" i="2" a="1"/>
  <c r="AE1132" i="2" s="1"/>
  <c r="AH1132" i="2" a="1"/>
  <c r="AH1132" i="2" s="1"/>
  <c r="AC1132" i="2" a="1"/>
  <c r="AC1132" i="2" s="1"/>
  <c r="AF1132" i="2" a="1"/>
  <c r="AF1132" i="2" s="1"/>
  <c r="AD1191" i="2" a="1"/>
  <c r="AD1191" i="2" s="1"/>
  <c r="AG1191" i="2"/>
  <c r="AB1191" i="2" a="1"/>
  <c r="AB1191" i="2" s="1"/>
  <c r="AE1191" i="2" a="1"/>
  <c r="AE1191" i="2" s="1"/>
  <c r="AH1191" i="2" a="1"/>
  <c r="AH1191" i="2" s="1"/>
  <c r="AC1191" i="2" a="1"/>
  <c r="AC1191" i="2" s="1"/>
  <c r="AF1191" i="2" a="1"/>
  <c r="AF1191" i="2" s="1"/>
  <c r="AD1255" i="2" a="1"/>
  <c r="AD1255" i="2" s="1"/>
  <c r="AG1255" i="2"/>
  <c r="AB1255" i="2" a="1"/>
  <c r="AB1255" i="2" s="1"/>
  <c r="AE1255" i="2" a="1"/>
  <c r="AE1255" i="2" s="1"/>
  <c r="AH1255" i="2" a="1"/>
  <c r="AH1255" i="2" s="1"/>
  <c r="AC1255" i="2" a="1"/>
  <c r="AC1255" i="2" s="1"/>
  <c r="AF1255" i="2" a="1"/>
  <c r="AF1255" i="2" s="1"/>
  <c r="AB1319" i="2" a="1"/>
  <c r="AB1319" i="2" s="1"/>
  <c r="AD1319" i="2" a="1"/>
  <c r="AD1319" i="2" s="1"/>
  <c r="AF1319" i="2" a="1"/>
  <c r="AF1319" i="2" s="1"/>
  <c r="AC1319" i="2" a="1"/>
  <c r="AC1319" i="2" s="1"/>
  <c r="AE1319" i="2" a="1"/>
  <c r="AE1319" i="2" s="1"/>
  <c r="AG1319" i="2"/>
  <c r="AH1319" i="2" a="1"/>
  <c r="AH1319" i="2" s="1"/>
  <c r="AC234" i="2" a="1"/>
  <c r="AC234" i="2" s="1"/>
  <c r="AE234" i="2" a="1"/>
  <c r="AE234" i="2" s="1"/>
  <c r="AG234" i="2"/>
  <c r="AH234" i="2" a="1"/>
  <c r="AH234" i="2" s="1"/>
  <c r="AF234" i="2" a="1"/>
  <c r="AF234" i="2" s="1"/>
  <c r="AB234" i="2" a="1"/>
  <c r="AB234" i="2" s="1"/>
  <c r="AD234" i="2" a="1"/>
  <c r="AD234" i="2" s="1"/>
  <c r="AC170" i="2" a="1"/>
  <c r="AC170" i="2" s="1"/>
  <c r="AE170" i="2" a="1"/>
  <c r="AE170" i="2" s="1"/>
  <c r="AG170" i="2"/>
  <c r="AB170" i="2" a="1"/>
  <c r="AB170" i="2" s="1"/>
  <c r="AF170" i="2" a="1"/>
  <c r="AF170" i="2" s="1"/>
  <c r="AH170" i="2" a="1"/>
  <c r="AH170" i="2" s="1"/>
  <c r="AD170" i="2" a="1"/>
  <c r="AD170" i="2" s="1"/>
  <c r="AB106" i="2" a="1"/>
  <c r="AB106" i="2" s="1"/>
  <c r="AD106" i="2" a="1"/>
  <c r="AD106" i="2" s="1"/>
  <c r="AF106" i="2" a="1"/>
  <c r="AF106" i="2" s="1"/>
  <c r="AC106" i="2" a="1"/>
  <c r="AC106" i="2" s="1"/>
  <c r="AG106" i="2"/>
  <c r="AH106" i="2" a="1"/>
  <c r="AH106" i="2" s="1"/>
  <c r="AE106" i="2" a="1"/>
  <c r="AE106" i="2" s="1"/>
  <c r="AC304" i="2" a="1"/>
  <c r="AC304" i="2" s="1"/>
  <c r="AA336" i="4" s="1"/>
  <c r="AE304" i="2" a="1"/>
  <c r="AE304" i="2" s="1"/>
  <c r="AC336" i="4" s="1"/>
  <c r="AG304" i="2"/>
  <c r="AE336" i="4" s="1"/>
  <c r="AH304" i="2" a="1"/>
  <c r="AH304" i="2" s="1"/>
  <c r="AF336" i="4" s="1"/>
  <c r="AB304" i="2" a="1"/>
  <c r="AB304" i="2" s="1"/>
  <c r="Z336" i="4" s="1"/>
  <c r="AD304" i="2" a="1"/>
  <c r="AD304" i="2" s="1"/>
  <c r="AB336" i="4" s="1"/>
  <c r="AF304" i="2" a="1"/>
  <c r="AF304" i="2" s="1"/>
  <c r="AD336" i="4" s="1"/>
  <c r="AD376" i="2" a="1"/>
  <c r="AD376" i="2" s="1"/>
  <c r="AG376" i="2"/>
  <c r="AB376" i="2" a="1"/>
  <c r="AB376" i="2" s="1"/>
  <c r="AE376" i="2" a="1"/>
  <c r="AE376" i="2" s="1"/>
  <c r="AH376" i="2" a="1"/>
  <c r="AH376" i="2" s="1"/>
  <c r="AC376" i="2" a="1"/>
  <c r="AC376" i="2" s="1"/>
  <c r="AF376" i="2" a="1"/>
  <c r="AF376" i="2" s="1"/>
  <c r="AB456" i="2" a="1"/>
  <c r="AB456" i="2" s="1"/>
  <c r="AD456" i="2" a="1"/>
  <c r="AD456" i="2" s="1"/>
  <c r="AF456" i="2" a="1"/>
  <c r="AF456" i="2" s="1"/>
  <c r="AH456" i="2" a="1"/>
  <c r="AH456" i="2" s="1"/>
  <c r="AG456" i="2"/>
  <c r="AC456" i="2" a="1"/>
  <c r="AC456" i="2" s="1"/>
  <c r="AE456" i="2" a="1"/>
  <c r="AE456" i="2" s="1"/>
  <c r="AB536" i="2" a="1"/>
  <c r="AB536" i="2" s="1"/>
  <c r="AD536" i="2" a="1"/>
  <c r="AD536" i="2" s="1"/>
  <c r="AF536" i="2" a="1"/>
  <c r="AF536" i="2" s="1"/>
  <c r="AH536" i="2" a="1"/>
  <c r="AH536" i="2" s="1"/>
  <c r="AG536" i="2"/>
  <c r="AC536" i="2" a="1"/>
  <c r="AC536" i="2" s="1"/>
  <c r="AE536" i="2" a="1"/>
  <c r="AE536" i="2" s="1"/>
  <c r="AB616" i="2" a="1"/>
  <c r="AB616" i="2" s="1"/>
  <c r="AD616" i="2" a="1"/>
  <c r="AD616" i="2" s="1"/>
  <c r="AF616" i="2" a="1"/>
  <c r="AF616" i="2" s="1"/>
  <c r="AH616" i="2" a="1"/>
  <c r="AH616" i="2" s="1"/>
  <c r="AG616" i="2"/>
  <c r="AC616" i="2" a="1"/>
  <c r="AC616" i="2" s="1"/>
  <c r="AE616" i="2" a="1"/>
  <c r="AE616" i="2" s="1"/>
  <c r="AC15" i="2" a="1"/>
  <c r="AC15" i="2" s="1"/>
  <c r="AE15" i="2" a="1"/>
  <c r="AE15" i="2" s="1"/>
  <c r="AG15" i="2"/>
  <c r="AB15" i="2" a="1"/>
  <c r="AB15" i="2" s="1"/>
  <c r="AD15" i="2" a="1"/>
  <c r="AD15" i="2" s="1"/>
  <c r="AF15" i="2" a="1"/>
  <c r="AF15" i="2" s="1"/>
  <c r="AH15" i="2" a="1"/>
  <c r="AH15" i="2" s="1"/>
  <c r="AH739" i="2" a="1"/>
  <c r="AH739" i="2" s="1"/>
  <c r="AB739" i="2" a="1"/>
  <c r="AB739" i="2" s="1"/>
  <c r="AF739" i="2" a="1"/>
  <c r="AF739" i="2" s="1"/>
  <c r="AC739" i="2" a="1"/>
  <c r="AC739" i="2" s="1"/>
  <c r="AD739" i="2" a="1"/>
  <c r="AD739" i="2" s="1"/>
  <c r="AE739" i="2" a="1"/>
  <c r="AE739" i="2" s="1"/>
  <c r="AG739" i="2"/>
  <c r="AC888" i="2" a="1"/>
  <c r="AC888" i="2" s="1"/>
  <c r="AF888" i="2" a="1"/>
  <c r="AF888" i="2" s="1"/>
  <c r="AD888" i="2" a="1"/>
  <c r="AD888" i="2" s="1"/>
  <c r="AG888" i="2"/>
  <c r="AE888" i="2" a="1"/>
  <c r="AE888" i="2" s="1"/>
  <c r="AH888" i="2" a="1"/>
  <c r="AH888" i="2" s="1"/>
  <c r="AB888" i="2" a="1"/>
  <c r="AB888" i="2" s="1"/>
  <c r="AC1032" i="2" a="1"/>
  <c r="AC1032" i="2" s="1"/>
  <c r="AF1032" i="2" a="1"/>
  <c r="AF1032" i="2" s="1"/>
  <c r="AD1032" i="2" a="1"/>
  <c r="AD1032" i="2" s="1"/>
  <c r="AG1032" i="2"/>
  <c r="AB1032" i="2" a="1"/>
  <c r="AB1032" i="2" s="1"/>
  <c r="AE1032" i="2" a="1"/>
  <c r="AE1032" i="2" s="1"/>
  <c r="AH1032" i="2" a="1"/>
  <c r="AH1032" i="2" s="1"/>
  <c r="AC1176" i="2" a="1"/>
  <c r="AC1176" i="2" s="1"/>
  <c r="AF1176" i="2" a="1"/>
  <c r="AF1176" i="2" s="1"/>
  <c r="AD1176" i="2" a="1"/>
  <c r="AD1176" i="2" s="1"/>
  <c r="AG1176" i="2"/>
  <c r="AE1176" i="2" a="1"/>
  <c r="AE1176" i="2" s="1"/>
  <c r="AH1176" i="2" a="1"/>
  <c r="AH1176" i="2" s="1"/>
  <c r="AB1176" i="2" a="1"/>
  <c r="AB1176" i="2" s="1"/>
  <c r="AB1315" i="2" a="1"/>
  <c r="AB1315" i="2" s="1"/>
  <c r="AD1315" i="2" a="1"/>
  <c r="AD1315" i="2" s="1"/>
  <c r="AF1315" i="2" a="1"/>
  <c r="AF1315" i="2" s="1"/>
  <c r="AC1315" i="2" a="1"/>
  <c r="AC1315" i="2" s="1"/>
  <c r="AE1315" i="2" a="1"/>
  <c r="AE1315" i="2" s="1"/>
  <c r="AG1315" i="2"/>
  <c r="AH1315" i="2" a="1"/>
  <c r="AH1315" i="2" s="1"/>
  <c r="AC150" i="2" a="1"/>
  <c r="AC150" i="2" s="1"/>
  <c r="AE150" i="2" a="1"/>
  <c r="AE150" i="2" s="1"/>
  <c r="AG150" i="2"/>
  <c r="AD150" i="2" a="1"/>
  <c r="AD150" i="2" s="1"/>
  <c r="AB150" i="2" a="1"/>
  <c r="AB150" i="2" s="1"/>
  <c r="AF150" i="2" a="1"/>
  <c r="AF150" i="2" s="1"/>
  <c r="AH150" i="2" a="1"/>
  <c r="AH150" i="2" s="1"/>
  <c r="AC259" i="2" a="1"/>
  <c r="AC259" i="2" s="1"/>
  <c r="AE259" i="2" a="1"/>
  <c r="AE259" i="2" s="1"/>
  <c r="AG259" i="2"/>
  <c r="AH259" i="2" a="1"/>
  <c r="AH259" i="2" s="1"/>
  <c r="AB259" i="2" a="1"/>
  <c r="AB259" i="2" s="1"/>
  <c r="AD259" i="2" a="1"/>
  <c r="AD259" i="2" s="1"/>
  <c r="AF259" i="2" a="1"/>
  <c r="AF259" i="2" s="1"/>
  <c r="AB452" i="2" a="1"/>
  <c r="AB452" i="2" s="1"/>
  <c r="AD452" i="2" a="1"/>
  <c r="AD452" i="2" s="1"/>
  <c r="AF452" i="2" a="1"/>
  <c r="AF452" i="2" s="1"/>
  <c r="AC452" i="2" a="1"/>
  <c r="AC452" i="2" s="1"/>
  <c r="AE452" i="2" a="1"/>
  <c r="AE452" i="2" s="1"/>
  <c r="AG452" i="2"/>
  <c r="AH452" i="2" a="1"/>
  <c r="AH452" i="2" s="1"/>
  <c r="AB620" i="2" a="1"/>
  <c r="AB620" i="2" s="1"/>
  <c r="AD620" i="2" a="1"/>
  <c r="AD620" i="2" s="1"/>
  <c r="AF620" i="2" a="1"/>
  <c r="AF620" i="2" s="1"/>
  <c r="AH620" i="2" a="1"/>
  <c r="AH620" i="2" s="1"/>
  <c r="AE620" i="2" a="1"/>
  <c r="AE620" i="2" s="1"/>
  <c r="AG620" i="2"/>
  <c r="AC620" i="2" a="1"/>
  <c r="AC620" i="2" s="1"/>
  <c r="AB488" i="2" a="1"/>
  <c r="AB488" i="2" s="1"/>
  <c r="AD488" i="2" a="1"/>
  <c r="AD488" i="2" s="1"/>
  <c r="AF488" i="2" a="1"/>
  <c r="AF488" i="2" s="1"/>
  <c r="AH488" i="2" a="1"/>
  <c r="AH488" i="2" s="1"/>
  <c r="AG488" i="2"/>
  <c r="AC488" i="2" a="1"/>
  <c r="AC488" i="2" s="1"/>
  <c r="AE488" i="2" a="1"/>
  <c r="AE488" i="2" s="1"/>
  <c r="AH715" i="2" a="1"/>
  <c r="AH715" i="2" s="1"/>
  <c r="AB715" i="2" a="1"/>
  <c r="AB715" i="2" s="1"/>
  <c r="AF715" i="2" a="1"/>
  <c r="AF715" i="2" s="1"/>
  <c r="AC715" i="2" a="1"/>
  <c r="AC715" i="2" s="1"/>
  <c r="AD715" i="2" a="1"/>
  <c r="AD715" i="2" s="1"/>
  <c r="AE715" i="2" a="1"/>
  <c r="AE715" i="2" s="1"/>
  <c r="AG715" i="2"/>
  <c r="AC936" i="2" a="1"/>
  <c r="AC936" i="2" s="1"/>
  <c r="AF936" i="2" a="1"/>
  <c r="AF936" i="2" s="1"/>
  <c r="AD936" i="2" a="1"/>
  <c r="AD936" i="2" s="1"/>
  <c r="AG936" i="2"/>
  <c r="AB936" i="2" a="1"/>
  <c r="AB936" i="2" s="1"/>
  <c r="AE936" i="2" a="1"/>
  <c r="AE936" i="2" s="1"/>
  <c r="AH936" i="2" a="1"/>
  <c r="AH936" i="2" s="1"/>
  <c r="AC1168" i="2" a="1"/>
  <c r="AC1168" i="2" s="1"/>
  <c r="AF1168" i="2" a="1"/>
  <c r="AF1168" i="2" s="1"/>
  <c r="AD1168" i="2" a="1"/>
  <c r="AD1168" i="2" s="1"/>
  <c r="AG1168" i="2"/>
  <c r="AH1168" i="2" a="1"/>
  <c r="AH1168" i="2" s="1"/>
  <c r="AB1168" i="2" a="1"/>
  <c r="AB1168" i="2" s="1"/>
  <c r="AE1168" i="2" a="1"/>
  <c r="AE1168" i="2" s="1"/>
  <c r="AC230" i="2" a="1"/>
  <c r="AC230" i="2" s="1"/>
  <c r="AE230" i="2" a="1"/>
  <c r="AE230" i="2" s="1"/>
  <c r="AG230" i="2"/>
  <c r="AH230" i="2" a="1"/>
  <c r="AH230" i="2" s="1"/>
  <c r="AF230" i="2" a="1"/>
  <c r="AF230" i="2" s="1"/>
  <c r="AB230" i="2" a="1"/>
  <c r="AB230" i="2" s="1"/>
  <c r="AD230" i="2" a="1"/>
  <c r="AD230" i="2" s="1"/>
  <c r="AC267" i="2" a="1"/>
  <c r="AC267" i="2" s="1"/>
  <c r="AE267" i="2" a="1"/>
  <c r="AE267" i="2" s="1"/>
  <c r="AG267" i="2"/>
  <c r="AH267" i="2" a="1"/>
  <c r="AH267" i="2" s="1"/>
  <c r="AB267" i="2" a="1"/>
  <c r="AB267" i="2" s="1"/>
  <c r="AD267" i="2" a="1"/>
  <c r="AD267" i="2" s="1"/>
  <c r="AF267" i="2" a="1"/>
  <c r="AF267" i="2" s="1"/>
  <c r="AB476" i="2" a="1"/>
  <c r="AB476" i="2" s="1"/>
  <c r="AD476" i="2" a="1"/>
  <c r="AD476" i="2" s="1"/>
  <c r="AF476" i="2" a="1"/>
  <c r="AF476" i="2" s="1"/>
  <c r="AH476" i="2" a="1"/>
  <c r="AH476" i="2" s="1"/>
  <c r="AE476" i="2" a="1"/>
  <c r="AE476" i="2" s="1"/>
  <c r="AG476" i="2"/>
  <c r="AC476" i="2" a="1"/>
  <c r="AC476" i="2" s="1"/>
  <c r="AC11" i="2" a="1"/>
  <c r="AC11" i="2" s="1"/>
  <c r="AE11" i="2" a="1"/>
  <c r="AE11" i="2" s="1"/>
  <c r="AG11" i="2"/>
  <c r="AB11" i="2" a="1"/>
  <c r="AB11" i="2" s="1"/>
  <c r="AD11" i="2" a="1"/>
  <c r="AD11" i="2" s="1"/>
  <c r="AF11" i="2" a="1"/>
  <c r="AF11" i="2" s="1"/>
  <c r="AH11" i="2" a="1"/>
  <c r="AH11" i="2" s="1"/>
  <c r="AH667" i="2" a="1"/>
  <c r="AH667" i="2" s="1"/>
  <c r="AB667" i="2" a="1"/>
  <c r="AB667" i="2" s="1"/>
  <c r="AF667" i="2" a="1"/>
  <c r="AF667" i="2" s="1"/>
  <c r="AC667" i="2" a="1"/>
  <c r="AC667" i="2" s="1"/>
  <c r="AG667" i="2"/>
  <c r="AD667" i="2" a="1"/>
  <c r="AD667" i="2" s="1"/>
  <c r="AE667" i="2" a="1"/>
  <c r="AE667" i="2" s="1"/>
  <c r="AC896" i="2" a="1"/>
  <c r="AC896" i="2" s="1"/>
  <c r="AF896" i="2" a="1"/>
  <c r="AF896" i="2" s="1"/>
  <c r="AD896" i="2" a="1"/>
  <c r="AD896" i="2" s="1"/>
  <c r="AG896" i="2"/>
  <c r="AB896" i="2" a="1"/>
  <c r="AB896" i="2" s="1"/>
  <c r="AE896" i="2" a="1"/>
  <c r="AE896" i="2" s="1"/>
  <c r="AH896" i="2" a="1"/>
  <c r="AH896" i="2" s="1"/>
  <c r="AC1128" i="2" a="1"/>
  <c r="AC1128" i="2" s="1"/>
  <c r="AF1128" i="2" a="1"/>
  <c r="AF1128" i="2" s="1"/>
  <c r="AD1128" i="2" a="1"/>
  <c r="AD1128" i="2" s="1"/>
  <c r="AG1128" i="2"/>
  <c r="AB1128" i="2" a="1"/>
  <c r="AB1128" i="2" s="1"/>
  <c r="AE1128" i="2" a="1"/>
  <c r="AE1128" i="2" s="1"/>
  <c r="AH1128" i="2" a="1"/>
  <c r="AH1128" i="2" s="1"/>
  <c r="AB1347" i="2" a="1"/>
  <c r="AB1347" i="2" s="1"/>
  <c r="AD1347" i="2" a="1"/>
  <c r="AD1347" i="2" s="1"/>
  <c r="AF1347" i="2" a="1"/>
  <c r="AF1347" i="2" s="1"/>
  <c r="AC1347" i="2" a="1"/>
  <c r="AC1347" i="2" s="1"/>
  <c r="AE1347" i="2" a="1"/>
  <c r="AE1347" i="2" s="1"/>
  <c r="AG1347" i="2"/>
  <c r="AH1347" i="2" a="1"/>
  <c r="AH1347" i="2" s="1"/>
  <c r="AC412" i="2" a="1"/>
  <c r="AC412" i="2" s="1"/>
  <c r="AF412" i="2" a="1"/>
  <c r="AF412" i="2" s="1"/>
  <c r="AD412" i="2" a="1"/>
  <c r="AD412" i="2" s="1"/>
  <c r="AG412" i="2"/>
  <c r="AE412" i="2" a="1"/>
  <c r="AE412" i="2" s="1"/>
  <c r="AB412" i="2" a="1"/>
  <c r="AB412" i="2" s="1"/>
  <c r="AH412" i="2" a="1"/>
  <c r="AH412" i="2" s="1"/>
  <c r="AB612" i="2" a="1"/>
  <c r="AB612" i="2" s="1"/>
  <c r="AD612" i="2" a="1"/>
  <c r="AD612" i="2" s="1"/>
  <c r="AF612" i="2" a="1"/>
  <c r="AF612" i="2" s="1"/>
  <c r="AH612" i="2" a="1"/>
  <c r="AH612" i="2" s="1"/>
  <c r="AC612" i="2" a="1"/>
  <c r="AC612" i="2" s="1"/>
  <c r="AE612" i="2" a="1"/>
  <c r="AE612" i="2" s="1"/>
  <c r="AG612" i="2"/>
  <c r="AH268" i="2" a="1"/>
  <c r="AH268" i="2" s="1"/>
  <c r="AB268" i="2" a="1"/>
  <c r="AB268" i="2" s="1"/>
  <c r="AD268" i="2" a="1"/>
  <c r="AD268" i="2" s="1"/>
  <c r="AF268" i="2" a="1"/>
  <c r="AF268" i="2" s="1"/>
  <c r="AC268" i="2" a="1"/>
  <c r="AC268" i="2" s="1"/>
  <c r="AE268" i="2" a="1"/>
  <c r="AE268" i="2" s="1"/>
  <c r="AG268" i="2"/>
  <c r="AH301" i="2" a="1"/>
  <c r="AH301" i="2" s="1"/>
  <c r="AB301" i="2" a="1"/>
  <c r="AB301" i="2" s="1"/>
  <c r="AD301" i="2" a="1"/>
  <c r="AD301" i="2" s="1"/>
  <c r="AF301" i="2" a="1"/>
  <c r="AF301" i="2" s="1"/>
  <c r="AC301" i="2" a="1"/>
  <c r="AC301" i="2" s="1"/>
  <c r="AE301" i="2" a="1"/>
  <c r="AE301" i="2" s="1"/>
  <c r="AG301" i="2"/>
  <c r="AH333" i="2" a="1"/>
  <c r="AH333" i="2" s="1"/>
  <c r="AB333" i="2" a="1"/>
  <c r="AB333" i="2" s="1"/>
  <c r="AD333" i="2" a="1"/>
  <c r="AD333" i="2" s="1"/>
  <c r="AF333" i="2" a="1"/>
  <c r="AF333" i="2" s="1"/>
  <c r="AC333" i="2" a="1"/>
  <c r="AC333" i="2" s="1"/>
  <c r="AE333" i="2" a="1"/>
  <c r="AE333" i="2" s="1"/>
  <c r="AG333" i="2"/>
  <c r="AH365" i="2" a="1"/>
  <c r="AH365" i="2" s="1"/>
  <c r="AB365" i="2" a="1"/>
  <c r="AB365" i="2" s="1"/>
  <c r="AG365" i="2"/>
  <c r="AE365" i="2" a="1"/>
  <c r="AE365" i="2" s="1"/>
  <c r="AC365" i="2" a="1"/>
  <c r="AC365" i="2" s="1"/>
  <c r="AF365" i="2" a="1"/>
  <c r="AF365" i="2" s="1"/>
  <c r="AD365" i="2" a="1"/>
  <c r="AD365" i="2" s="1"/>
  <c r="AH397" i="2" a="1"/>
  <c r="AH397" i="2" s="1"/>
  <c r="AB397" i="2" a="1"/>
  <c r="AB397" i="2" s="1"/>
  <c r="AG397" i="2"/>
  <c r="AE397" i="2" a="1"/>
  <c r="AE397" i="2" s="1"/>
  <c r="AC397" i="2" a="1"/>
  <c r="AC397" i="2" s="1"/>
  <c r="AF397" i="2" a="1"/>
  <c r="AF397" i="2" s="1"/>
  <c r="AD397" i="2" a="1"/>
  <c r="AD397" i="2" s="1"/>
  <c r="AH429" i="2" a="1"/>
  <c r="AH429" i="2" s="1"/>
  <c r="AB429" i="2" a="1"/>
  <c r="AB429" i="2" s="1"/>
  <c r="AG429" i="2"/>
  <c r="AE429" i="2" a="1"/>
  <c r="AE429" i="2" s="1"/>
  <c r="AC429" i="2" a="1"/>
  <c r="AC429" i="2" s="1"/>
  <c r="AF429" i="2" a="1"/>
  <c r="AF429" i="2" s="1"/>
  <c r="AD429" i="2" a="1"/>
  <c r="AD429" i="2" s="1"/>
  <c r="AC461" i="2" a="1"/>
  <c r="AC461" i="2" s="1"/>
  <c r="AE461" i="2" a="1"/>
  <c r="AE461" i="2" s="1"/>
  <c r="AG461" i="2"/>
  <c r="AH461" i="2" a="1"/>
  <c r="AH461" i="2" s="1"/>
  <c r="AD461" i="2" a="1"/>
  <c r="AD461" i="2" s="1"/>
  <c r="AB461" i="2" a="1"/>
  <c r="AB461" i="2" s="1"/>
  <c r="AF461" i="2" a="1"/>
  <c r="AF461" i="2" s="1"/>
  <c r="AC493" i="2" a="1"/>
  <c r="AC493" i="2" s="1"/>
  <c r="AE493" i="2" a="1"/>
  <c r="AE493" i="2" s="1"/>
  <c r="AG493" i="2"/>
  <c r="AH493" i="2" a="1"/>
  <c r="AH493" i="2" s="1"/>
  <c r="AD493" i="2" a="1"/>
  <c r="AD493" i="2" s="1"/>
  <c r="AB493" i="2" a="1"/>
  <c r="AB493" i="2" s="1"/>
  <c r="AF493" i="2" a="1"/>
  <c r="AF493" i="2" s="1"/>
  <c r="AC525" i="2" a="1"/>
  <c r="AC525" i="2" s="1"/>
  <c r="AE525" i="2" a="1"/>
  <c r="AE525" i="2" s="1"/>
  <c r="AG525" i="2"/>
  <c r="AH525" i="2" a="1"/>
  <c r="AH525" i="2" s="1"/>
  <c r="AD525" i="2" a="1"/>
  <c r="AD525" i="2" s="1"/>
  <c r="AB525" i="2" a="1"/>
  <c r="AB525" i="2" s="1"/>
  <c r="AF525" i="2" a="1"/>
  <c r="AF525" i="2" s="1"/>
  <c r="AC557" i="2" a="1"/>
  <c r="AC557" i="2" s="1"/>
  <c r="AE557" i="2" a="1"/>
  <c r="AE557" i="2" s="1"/>
  <c r="AG557" i="2"/>
  <c r="AH557" i="2" a="1"/>
  <c r="AH557" i="2" s="1"/>
  <c r="AD557" i="2" a="1"/>
  <c r="AD557" i="2" s="1"/>
  <c r="AB557" i="2" a="1"/>
  <c r="AB557" i="2" s="1"/>
  <c r="AF557" i="2" a="1"/>
  <c r="AF557" i="2" s="1"/>
  <c r="AC589" i="2" a="1"/>
  <c r="AC589" i="2" s="1"/>
  <c r="AE589" i="2" a="1"/>
  <c r="AE589" i="2" s="1"/>
  <c r="AG589" i="2"/>
  <c r="AH589" i="2" a="1"/>
  <c r="AH589" i="2" s="1"/>
  <c r="AD589" i="2" a="1"/>
  <c r="AD589" i="2" s="1"/>
  <c r="AB589" i="2" a="1"/>
  <c r="AB589" i="2" s="1"/>
  <c r="AF589" i="2" a="1"/>
  <c r="AF589" i="2" s="1"/>
  <c r="AC621" i="2" a="1"/>
  <c r="AC621" i="2" s="1"/>
  <c r="AE621" i="2" a="1"/>
  <c r="AE621" i="2" s="1"/>
  <c r="AG621" i="2"/>
  <c r="AH621" i="2" a="1"/>
  <c r="AH621" i="2" s="1"/>
  <c r="AD621" i="2" a="1"/>
  <c r="AD621" i="2" s="1"/>
  <c r="AB621" i="2" a="1"/>
  <c r="AB621" i="2" s="1"/>
  <c r="AF621" i="2" a="1"/>
  <c r="AF621" i="2" s="1"/>
  <c r="AB34" i="2" a="1"/>
  <c r="AB34" i="2" s="1"/>
  <c r="AD34" i="2" a="1"/>
  <c r="AD34" i="2" s="1"/>
  <c r="AF34" i="2" a="1"/>
  <c r="AF34" i="2" s="1"/>
  <c r="AG34" i="2"/>
  <c r="AE34" i="2" a="1"/>
  <c r="AE34" i="2" s="1"/>
  <c r="AH34" i="2" a="1"/>
  <c r="AH34" i="2" s="1"/>
  <c r="AC34" i="2" a="1"/>
  <c r="AC34" i="2" s="1"/>
  <c r="AH650" i="2" a="1"/>
  <c r="AH650" i="2" s="1"/>
  <c r="AC650" i="2" a="1"/>
  <c r="AC650" i="2" s="1"/>
  <c r="AG650" i="2"/>
  <c r="AD650" i="2" a="1"/>
  <c r="AD650" i="2" s="1"/>
  <c r="AE650" i="2" a="1"/>
  <c r="AE650" i="2" s="1"/>
  <c r="AB650" i="2" a="1"/>
  <c r="AB650" i="2" s="1"/>
  <c r="AF650" i="2" a="1"/>
  <c r="AF650" i="2" s="1"/>
  <c r="AH682" i="2" a="1"/>
  <c r="AH682" i="2" s="1"/>
  <c r="AC682" i="2" a="1"/>
  <c r="AC682" i="2" s="1"/>
  <c r="AG682" i="2"/>
  <c r="AD682" i="2" a="1"/>
  <c r="AD682" i="2" s="1"/>
  <c r="AE682" i="2" a="1"/>
  <c r="AE682" i="2" s="1"/>
  <c r="AB682" i="2" a="1"/>
  <c r="AB682" i="2" s="1"/>
  <c r="AF682" i="2" a="1"/>
  <c r="AF682" i="2" s="1"/>
  <c r="AH722" i="2" a="1"/>
  <c r="AH722" i="2" s="1"/>
  <c r="AC722" i="2" a="1"/>
  <c r="AC722" i="2" s="1"/>
  <c r="AG722" i="2"/>
  <c r="AF722" i="2" a="1"/>
  <c r="AF722" i="2" s="1"/>
  <c r="AB722" i="2" a="1"/>
  <c r="AB722" i="2" s="1"/>
  <c r="AD722" i="2" a="1"/>
  <c r="AD722" i="2" s="1"/>
  <c r="AE722" i="2" a="1"/>
  <c r="AE722" i="2" s="1"/>
  <c r="AH751" i="2" a="1"/>
  <c r="AH751" i="2" s="1"/>
  <c r="AC751" i="2" a="1"/>
  <c r="AC751" i="2" s="1"/>
  <c r="AG751" i="2"/>
  <c r="AF751" i="2" a="1"/>
  <c r="AF751" i="2" s="1"/>
  <c r="AB751" i="2" a="1"/>
  <c r="AB751" i="2" s="1"/>
  <c r="AD751" i="2" a="1"/>
  <c r="AD751" i="2" s="1"/>
  <c r="AE751" i="2" a="1"/>
  <c r="AE751" i="2" s="1"/>
  <c r="AH783" i="2" a="1"/>
  <c r="AH783" i="2" s="1"/>
  <c r="AC783" i="2" a="1"/>
  <c r="AC783" i="2" s="1"/>
  <c r="AG783" i="2"/>
  <c r="AF783" i="2" a="1"/>
  <c r="AF783" i="2" s="1"/>
  <c r="AB783" i="2" a="1"/>
  <c r="AB783" i="2" s="1"/>
  <c r="AD783" i="2" a="1"/>
  <c r="AD783" i="2" s="1"/>
  <c r="AE783" i="2" a="1"/>
  <c r="AE783" i="2" s="1"/>
  <c r="AH815" i="2" a="1"/>
  <c r="AH815" i="2" s="1"/>
  <c r="AC815" i="2" a="1"/>
  <c r="AC815" i="2" s="1"/>
  <c r="AG815" i="2"/>
  <c r="AF815" i="2" a="1"/>
  <c r="AF815" i="2" s="1"/>
  <c r="AB815" i="2" a="1"/>
  <c r="AB815" i="2" s="1"/>
  <c r="AD815" i="2" a="1"/>
  <c r="AD815" i="2" s="1"/>
  <c r="AE815" i="2" a="1"/>
  <c r="AE815" i="2" s="1"/>
  <c r="AH847" i="2" a="1"/>
  <c r="AH847" i="2" s="1"/>
  <c r="AD847" i="2" a="1"/>
  <c r="AD847" i="2" s="1"/>
  <c r="AB847" i="2" a="1"/>
  <c r="AB847" i="2" s="1"/>
  <c r="AG847" i="2"/>
  <c r="AE847" i="2" a="1"/>
  <c r="AE847" i="2" s="1"/>
  <c r="AC847" i="2" a="1"/>
  <c r="AC847" i="2" s="1"/>
  <c r="AF847" i="2" a="1"/>
  <c r="AF847" i="2" s="1"/>
  <c r="AH879" i="2" a="1"/>
  <c r="AH879" i="2" s="1"/>
  <c r="AD879" i="2" a="1"/>
  <c r="AD879" i="2" s="1"/>
  <c r="AB879" i="2" a="1"/>
  <c r="AB879" i="2" s="1"/>
  <c r="AG879" i="2"/>
  <c r="AE879" i="2" a="1"/>
  <c r="AE879" i="2" s="1"/>
  <c r="AC879" i="2" a="1"/>
  <c r="AC879" i="2" s="1"/>
  <c r="AF879" i="2" a="1"/>
  <c r="AF879" i="2" s="1"/>
  <c r="AH911" i="2" a="1"/>
  <c r="AH911" i="2" s="1"/>
  <c r="AD911" i="2" a="1"/>
  <c r="AD911" i="2" s="1"/>
  <c r="AB911" i="2" a="1"/>
  <c r="AB911" i="2" s="1"/>
  <c r="AG911" i="2"/>
  <c r="AE911" i="2" a="1"/>
  <c r="AE911" i="2" s="1"/>
  <c r="AC911" i="2" a="1"/>
  <c r="AC911" i="2" s="1"/>
  <c r="AF911" i="2" a="1"/>
  <c r="AF911" i="2" s="1"/>
  <c r="AH943" i="2" a="1"/>
  <c r="AH943" i="2" s="1"/>
  <c r="AD943" i="2" a="1"/>
  <c r="AD943" i="2" s="1"/>
  <c r="AB943" i="2" a="1"/>
  <c r="AB943" i="2" s="1"/>
  <c r="AG943" i="2"/>
  <c r="AE943" i="2" a="1"/>
  <c r="AE943" i="2" s="1"/>
  <c r="AC943" i="2" a="1"/>
  <c r="AC943" i="2" s="1"/>
  <c r="AF943" i="2" a="1"/>
  <c r="AF943" i="2" s="1"/>
  <c r="AH975" i="2" a="1"/>
  <c r="AH975" i="2" s="1"/>
  <c r="AD975" i="2" a="1"/>
  <c r="AD975" i="2" s="1"/>
  <c r="AB975" i="2" a="1"/>
  <c r="AB975" i="2" s="1"/>
  <c r="AG975" i="2"/>
  <c r="AE975" i="2" a="1"/>
  <c r="AE975" i="2" s="1"/>
  <c r="AC975" i="2" a="1"/>
  <c r="AC975" i="2" s="1"/>
  <c r="AF975" i="2" a="1"/>
  <c r="AF975" i="2" s="1"/>
  <c r="AH1007" i="2" a="1"/>
  <c r="AH1007" i="2" s="1"/>
  <c r="AD1007" i="2" a="1"/>
  <c r="AD1007" i="2" s="1"/>
  <c r="AB1007" i="2" a="1"/>
  <c r="AB1007" i="2" s="1"/>
  <c r="AG1007" i="2"/>
  <c r="AE1007" i="2" a="1"/>
  <c r="AE1007" i="2" s="1"/>
  <c r="AC1007" i="2" a="1"/>
  <c r="AC1007" i="2" s="1"/>
  <c r="AF1007" i="2" a="1"/>
  <c r="AF1007" i="2" s="1"/>
  <c r="AH1039" i="2" a="1"/>
  <c r="AH1039" i="2" s="1"/>
  <c r="AD1039" i="2" a="1"/>
  <c r="AD1039" i="2" s="1"/>
  <c r="AB1039" i="2" a="1"/>
  <c r="AB1039" i="2" s="1"/>
  <c r="AG1039" i="2"/>
  <c r="AE1039" i="2" a="1"/>
  <c r="AE1039" i="2" s="1"/>
  <c r="AC1039" i="2" a="1"/>
  <c r="AC1039" i="2" s="1"/>
  <c r="AF1039" i="2" a="1"/>
  <c r="AF1039" i="2" s="1"/>
  <c r="AH1071" i="2" a="1"/>
  <c r="AH1071" i="2" s="1"/>
  <c r="AD1071" i="2" a="1"/>
  <c r="AD1071" i="2" s="1"/>
  <c r="AB1071" i="2" a="1"/>
  <c r="AB1071" i="2" s="1"/>
  <c r="AG1071" i="2"/>
  <c r="AE1071" i="2" a="1"/>
  <c r="AE1071" i="2" s="1"/>
  <c r="AC1071" i="2" a="1"/>
  <c r="AC1071" i="2" s="1"/>
  <c r="AF1071" i="2" a="1"/>
  <c r="AF1071" i="2" s="1"/>
  <c r="AH1103" i="2" a="1"/>
  <c r="AH1103" i="2" s="1"/>
  <c r="AD1103" i="2" a="1"/>
  <c r="AD1103" i="2" s="1"/>
  <c r="AB1103" i="2" a="1"/>
  <c r="AB1103" i="2" s="1"/>
  <c r="AG1103" i="2"/>
  <c r="AE1103" i="2" a="1"/>
  <c r="AE1103" i="2" s="1"/>
  <c r="AC1103" i="2" a="1"/>
  <c r="AC1103" i="2" s="1"/>
  <c r="AF1103" i="2" a="1"/>
  <c r="AF1103" i="2" s="1"/>
  <c r="AH1135" i="2" a="1"/>
  <c r="AH1135" i="2" s="1"/>
  <c r="AD1135" i="2" a="1"/>
  <c r="AD1135" i="2" s="1"/>
  <c r="AB1135" i="2" a="1"/>
  <c r="AB1135" i="2" s="1"/>
  <c r="AG1135" i="2"/>
  <c r="AE1135" i="2" a="1"/>
  <c r="AE1135" i="2" s="1"/>
  <c r="AC1135" i="2" a="1"/>
  <c r="AC1135" i="2" s="1"/>
  <c r="AF1135" i="2" a="1"/>
  <c r="AF1135" i="2" s="1"/>
  <c r="AH1167" i="2" a="1"/>
  <c r="AH1167" i="2" s="1"/>
  <c r="AD1167" i="2" a="1"/>
  <c r="AD1167" i="2" s="1"/>
  <c r="AB1167" i="2" a="1"/>
  <c r="AB1167" i="2" s="1"/>
  <c r="AG1167" i="2"/>
  <c r="AE1167" i="2" a="1"/>
  <c r="AE1167" i="2" s="1"/>
  <c r="AC1167" i="2" a="1"/>
  <c r="AC1167" i="2" s="1"/>
  <c r="AF1167" i="2" a="1"/>
  <c r="AF1167" i="2" s="1"/>
  <c r="AH1194" i="2" a="1"/>
  <c r="AH1194" i="2" s="1"/>
  <c r="AD1194" i="2" a="1"/>
  <c r="AD1194" i="2" s="1"/>
  <c r="AB1194" i="2" a="1"/>
  <c r="AB1194" i="2" s="1"/>
  <c r="AG1194" i="2"/>
  <c r="AE1194" i="2" a="1"/>
  <c r="AE1194" i="2" s="1"/>
  <c r="AC1194" i="2" a="1"/>
  <c r="AC1194" i="2" s="1"/>
  <c r="AF1194" i="2" a="1"/>
  <c r="AF1194" i="2" s="1"/>
  <c r="AH1226" i="2" a="1"/>
  <c r="AH1226" i="2" s="1"/>
  <c r="AD1226" i="2" a="1"/>
  <c r="AD1226" i="2" s="1"/>
  <c r="AB1226" i="2" a="1"/>
  <c r="AB1226" i="2" s="1"/>
  <c r="AG1226" i="2"/>
  <c r="AE1226" i="2" a="1"/>
  <c r="AE1226" i="2" s="1"/>
  <c r="AC1226" i="2" a="1"/>
  <c r="AC1226" i="2" s="1"/>
  <c r="AF1226" i="2" a="1"/>
  <c r="AF1226" i="2" s="1"/>
  <c r="AH1258" i="2" a="1"/>
  <c r="AH1258" i="2" s="1"/>
  <c r="AD1258" i="2" a="1"/>
  <c r="AD1258" i="2" s="1"/>
  <c r="AB1258" i="2" a="1"/>
  <c r="AB1258" i="2" s="1"/>
  <c r="AG1258" i="2"/>
  <c r="AE1258" i="2" a="1"/>
  <c r="AE1258" i="2" s="1"/>
  <c r="AC1258" i="2" a="1"/>
  <c r="AC1258" i="2" s="1"/>
  <c r="AF1258" i="2" a="1"/>
  <c r="AF1258" i="2" s="1"/>
  <c r="AC1290" i="2" a="1"/>
  <c r="AC1290" i="2" s="1"/>
  <c r="AE1290" i="2" a="1"/>
  <c r="AE1290" i="2" s="1"/>
  <c r="AG1290" i="2"/>
  <c r="AH1290" i="2" a="1"/>
  <c r="AH1290" i="2" s="1"/>
  <c r="AB1290" i="2" a="1"/>
  <c r="AB1290" i="2" s="1"/>
  <c r="AD1290" i="2" a="1"/>
  <c r="AD1290" i="2" s="1"/>
  <c r="AF1290" i="2" a="1"/>
  <c r="AF1290" i="2" s="1"/>
  <c r="AC1322" i="2" a="1"/>
  <c r="AC1322" i="2" s="1"/>
  <c r="AE1322" i="2" a="1"/>
  <c r="AE1322" i="2" s="1"/>
  <c r="AG1322" i="2"/>
  <c r="AH1322" i="2" a="1"/>
  <c r="AH1322" i="2" s="1"/>
  <c r="AB1322" i="2" a="1"/>
  <c r="AB1322" i="2" s="1"/>
  <c r="AD1322" i="2" a="1"/>
  <c r="AD1322" i="2" s="1"/>
  <c r="AF1322" i="2" a="1"/>
  <c r="AF1322" i="2" s="1"/>
  <c r="AC1354" i="2" a="1"/>
  <c r="AC1354" i="2" s="1"/>
  <c r="AE1354" i="2" a="1"/>
  <c r="AE1354" i="2" s="1"/>
  <c r="AG1354" i="2"/>
  <c r="AH1354" i="2" a="1"/>
  <c r="AH1354" i="2" s="1"/>
  <c r="AB1354" i="2" a="1"/>
  <c r="AB1354" i="2" s="1"/>
  <c r="AD1354" i="2" a="1"/>
  <c r="AD1354" i="2" s="1"/>
  <c r="AF1354" i="2" a="1"/>
  <c r="AF1354" i="2" s="1"/>
  <c r="AH231" i="2" a="1"/>
  <c r="AH231" i="2" s="1"/>
  <c r="AB231" i="2" a="1"/>
  <c r="AB231" i="2" s="1"/>
  <c r="AD231" i="2" a="1"/>
  <c r="AD231" i="2" s="1"/>
  <c r="AF231" i="2" a="1"/>
  <c r="AF231" i="2" s="1"/>
  <c r="AE231" i="2" a="1"/>
  <c r="AE231" i="2" s="1"/>
  <c r="AG231" i="2"/>
  <c r="AC231" i="2" a="1"/>
  <c r="AC231" i="2" s="1"/>
  <c r="AH199" i="2" a="1"/>
  <c r="AH199" i="2" s="1"/>
  <c r="AB199" i="2" a="1"/>
  <c r="AB199" i="2" s="1"/>
  <c r="AG199" i="2"/>
  <c r="AE199" i="2" a="1"/>
  <c r="AE199" i="2" s="1"/>
  <c r="AC199" i="2" a="1"/>
  <c r="AC199" i="2" s="1"/>
  <c r="AF199" i="2" a="1"/>
  <c r="AF199" i="2" s="1"/>
  <c r="AD199" i="2" a="1"/>
  <c r="AD199" i="2" s="1"/>
  <c r="AH167" i="2" a="1"/>
  <c r="AH167" i="2" s="1"/>
  <c r="AB167" i="2" a="1"/>
  <c r="AB167" i="2" s="1"/>
  <c r="AD167" i="2" a="1"/>
  <c r="AD167" i="2" s="1"/>
  <c r="AF167" i="2" a="1"/>
  <c r="AF167" i="2" s="1"/>
  <c r="AC167" i="2" a="1"/>
  <c r="AC167" i="2" s="1"/>
  <c r="AG167" i="2"/>
  <c r="AE167" i="2" a="1"/>
  <c r="AE167" i="2" s="1"/>
  <c r="AC135" i="2" a="1"/>
  <c r="AC135" i="2" s="1"/>
  <c r="AE135" i="2" a="1"/>
  <c r="AE135" i="2" s="1"/>
  <c r="AG135" i="2"/>
  <c r="AH135" i="2" a="1"/>
  <c r="AH135" i="2" s="1"/>
  <c r="AD135" i="2" a="1"/>
  <c r="AD135" i="2" s="1"/>
  <c r="AB135" i="2" a="1"/>
  <c r="AB135" i="2" s="1"/>
  <c r="AF135" i="2" a="1"/>
  <c r="AF135" i="2" s="1"/>
  <c r="AC103" i="2" a="1"/>
  <c r="AC103" i="2" s="1"/>
  <c r="AE103" i="2" a="1"/>
  <c r="AE103" i="2" s="1"/>
  <c r="AG103" i="2"/>
  <c r="AH103" i="2" a="1"/>
  <c r="AH103" i="2" s="1"/>
  <c r="AD103" i="2" a="1"/>
  <c r="AD103" i="2" s="1"/>
  <c r="AB103" i="2" a="1"/>
  <c r="AB103" i="2" s="1"/>
  <c r="AF103" i="2" a="1"/>
  <c r="AF103" i="2" s="1"/>
  <c r="AC69" i="2" a="1"/>
  <c r="AC69" i="2" s="1"/>
  <c r="AE69" i="2" a="1"/>
  <c r="AE69" i="2" s="1"/>
  <c r="AG69" i="2"/>
  <c r="AH69" i="2" a="1"/>
  <c r="AH69" i="2" s="1"/>
  <c r="AD69" i="2" a="1"/>
  <c r="AD69" i="2" s="1"/>
  <c r="AB69" i="2" a="1"/>
  <c r="AB69" i="2" s="1"/>
  <c r="AF69" i="2" a="1"/>
  <c r="AF69" i="2" s="1"/>
  <c r="AC37" i="2" a="1"/>
  <c r="AC37" i="2" s="1"/>
  <c r="AE37" i="2" a="1"/>
  <c r="AE37" i="2" s="1"/>
  <c r="AG37" i="2"/>
  <c r="AB37" i="2" a="1"/>
  <c r="AB37" i="2" s="1"/>
  <c r="AH37" i="2" a="1"/>
  <c r="AH37" i="2" s="1"/>
  <c r="AD37" i="2" a="1"/>
  <c r="AD37" i="2" s="1"/>
  <c r="AF37" i="2" a="1"/>
  <c r="AF37" i="2" s="1"/>
  <c r="AH270" i="2" a="1"/>
  <c r="AH270" i="2" s="1"/>
  <c r="AB270" i="2" a="1"/>
  <c r="AB270" i="2" s="1"/>
  <c r="AD270" i="2" a="1"/>
  <c r="AD270" i="2" s="1"/>
  <c r="AF270" i="2" a="1"/>
  <c r="AF270" i="2" s="1"/>
  <c r="AE270" i="2" a="1"/>
  <c r="AE270" i="2" s="1"/>
  <c r="AG270" i="2"/>
  <c r="AC270" i="2" a="1"/>
  <c r="AC270" i="2" s="1"/>
  <c r="AH335" i="2" a="1"/>
  <c r="AH335" i="2" s="1"/>
  <c r="AB335" i="2" a="1"/>
  <c r="AB335" i="2" s="1"/>
  <c r="AD335" i="2" a="1"/>
  <c r="AD335" i="2" s="1"/>
  <c r="AF335" i="2" a="1"/>
  <c r="AF335" i="2" s="1"/>
  <c r="AE335" i="2" a="1"/>
  <c r="AE335" i="2" s="1"/>
  <c r="AG335" i="2"/>
  <c r="AC335" i="2" a="1"/>
  <c r="AC335" i="2" s="1"/>
  <c r="AH399" i="2" a="1"/>
  <c r="AH399" i="2" s="1"/>
  <c r="AE399" i="2" a="1"/>
  <c r="AE399" i="2" s="1"/>
  <c r="AC399" i="2" a="1"/>
  <c r="AC399" i="2" s="1"/>
  <c r="AF399" i="2" a="1"/>
  <c r="AF399" i="2" s="1"/>
  <c r="AD399" i="2" a="1"/>
  <c r="AD399" i="2" s="1"/>
  <c r="AB399" i="2" a="1"/>
  <c r="AB399" i="2" s="1"/>
  <c r="AG399" i="2"/>
  <c r="AC463" i="2" a="1"/>
  <c r="AC463" i="2" s="1"/>
  <c r="AA414" i="4" s="1"/>
  <c r="AE463" i="2" a="1"/>
  <c r="AE463" i="2" s="1"/>
  <c r="AC414" i="4" s="1"/>
  <c r="AG463" i="2"/>
  <c r="AE414" i="4" s="1"/>
  <c r="AH463" i="2" a="1"/>
  <c r="AH463" i="2" s="1"/>
  <c r="AF414" i="4" s="1"/>
  <c r="AD463" i="2" a="1"/>
  <c r="AD463" i="2" s="1"/>
  <c r="AB414" i="4" s="1"/>
  <c r="AF463" i="2" a="1"/>
  <c r="AF463" i="2" s="1"/>
  <c r="AD414" i="4" s="1"/>
  <c r="AB463" i="2" a="1"/>
  <c r="AB463" i="2" s="1"/>
  <c r="Z414" i="4" s="1"/>
  <c r="AC527" i="2" a="1"/>
  <c r="AC527" i="2" s="1"/>
  <c r="AE527" i="2" a="1"/>
  <c r="AE527" i="2" s="1"/>
  <c r="AG527" i="2"/>
  <c r="AH527" i="2" a="1"/>
  <c r="AH527" i="2" s="1"/>
  <c r="AD527" i="2" a="1"/>
  <c r="AD527" i="2" s="1"/>
  <c r="AF527" i="2" a="1"/>
  <c r="AF527" i="2" s="1"/>
  <c r="AB527" i="2" a="1"/>
  <c r="AB527" i="2" s="1"/>
  <c r="AC591" i="2" a="1"/>
  <c r="AC591" i="2" s="1"/>
  <c r="AE591" i="2" a="1"/>
  <c r="AE591" i="2" s="1"/>
  <c r="AG591" i="2"/>
  <c r="AH591" i="2" a="1"/>
  <c r="AH591" i="2" s="1"/>
  <c r="AD591" i="2" a="1"/>
  <c r="AD591" i="2" s="1"/>
  <c r="AF591" i="2" a="1"/>
  <c r="AF591" i="2" s="1"/>
  <c r="AB591" i="2" a="1"/>
  <c r="AB591" i="2" s="1"/>
  <c r="AH664" i="2" a="1"/>
  <c r="AH664" i="2" s="1"/>
  <c r="AE664" i="2" a="1"/>
  <c r="AE664" i="2" s="1"/>
  <c r="AB664" i="2" a="1"/>
  <c r="AB664" i="2" s="1"/>
  <c r="AF664" i="2" a="1"/>
  <c r="AF664" i="2" s="1"/>
  <c r="AC664" i="2" a="1"/>
  <c r="AC664" i="2" s="1"/>
  <c r="AG664" i="2"/>
  <c r="AD664" i="2" a="1"/>
  <c r="AD664" i="2" s="1"/>
  <c r="AH821" i="2" a="1"/>
  <c r="AH821" i="2" s="1"/>
  <c r="AE821" i="2" a="1"/>
  <c r="AE821" i="2" s="1"/>
  <c r="AC821" i="2" a="1"/>
  <c r="AC821" i="2" s="1"/>
  <c r="AD821" i="2" a="1"/>
  <c r="AD821" i="2" s="1"/>
  <c r="AF821" i="2" a="1"/>
  <c r="AF821" i="2" s="1"/>
  <c r="AB821" i="2" a="1"/>
  <c r="AB821" i="2" s="1"/>
  <c r="AG821" i="2"/>
  <c r="AH901" i="2" a="1"/>
  <c r="AH901" i="2" s="1"/>
  <c r="AC901" i="2" a="1"/>
  <c r="AC901" i="2" s="1"/>
  <c r="AF901" i="2" a="1"/>
  <c r="AF901" i="2" s="1"/>
  <c r="AD901" i="2" a="1"/>
  <c r="AD901" i="2" s="1"/>
  <c r="AB901" i="2" a="1"/>
  <c r="AB901" i="2" s="1"/>
  <c r="AG901" i="2"/>
  <c r="AE901" i="2" a="1"/>
  <c r="AE901" i="2" s="1"/>
  <c r="AH981" i="2" a="1"/>
  <c r="AH981" i="2" s="1"/>
  <c r="AC981" i="2" a="1"/>
  <c r="AC981" i="2" s="1"/>
  <c r="AF981" i="2" a="1"/>
  <c r="AF981" i="2" s="1"/>
  <c r="AD981" i="2" a="1"/>
  <c r="AD981" i="2" s="1"/>
  <c r="AB981" i="2" a="1"/>
  <c r="AB981" i="2" s="1"/>
  <c r="AG981" i="2"/>
  <c r="AE981" i="2" a="1"/>
  <c r="AE981" i="2" s="1"/>
  <c r="AH1061" i="2" a="1"/>
  <c r="AH1061" i="2" s="1"/>
  <c r="AC1061" i="2" a="1"/>
  <c r="AC1061" i="2" s="1"/>
  <c r="AF1061" i="2" a="1"/>
  <c r="AF1061" i="2" s="1"/>
  <c r="AD1061" i="2" a="1"/>
  <c r="AD1061" i="2" s="1"/>
  <c r="AB1061" i="2" a="1"/>
  <c r="AB1061" i="2" s="1"/>
  <c r="AG1061" i="2"/>
  <c r="AE1061" i="2" a="1"/>
  <c r="AE1061" i="2" s="1"/>
  <c r="AH1149" i="2" a="1"/>
  <c r="AH1149" i="2" s="1"/>
  <c r="AC1149" i="2" a="1"/>
  <c r="AC1149" i="2" s="1"/>
  <c r="AF1149" i="2" a="1"/>
  <c r="AF1149" i="2" s="1"/>
  <c r="AD1149" i="2" a="1"/>
  <c r="AD1149" i="2" s="1"/>
  <c r="AB1149" i="2" a="1"/>
  <c r="AB1149" i="2" s="1"/>
  <c r="AG1149" i="2"/>
  <c r="AE1149" i="2" a="1"/>
  <c r="AE1149" i="2" s="1"/>
  <c r="AH1232" i="2" a="1"/>
  <c r="AH1232" i="2" s="1"/>
  <c r="AC1232" i="2" a="1"/>
  <c r="AC1232" i="2" s="1"/>
  <c r="AF1232" i="2" a="1"/>
  <c r="AF1232" i="2" s="1"/>
  <c r="AD1232" i="2" a="1"/>
  <c r="AD1232" i="2" s="1"/>
  <c r="AB1232" i="2" a="1"/>
  <c r="AB1232" i="2" s="1"/>
  <c r="AG1232" i="2"/>
  <c r="AE1232" i="2" a="1"/>
  <c r="AE1232" i="2" s="1"/>
  <c r="AC1320" i="2" a="1"/>
  <c r="AC1320" i="2" s="1"/>
  <c r="AE1320" i="2" a="1"/>
  <c r="AE1320" i="2" s="1"/>
  <c r="AG1320" i="2"/>
  <c r="AH1320" i="2" a="1"/>
  <c r="AH1320" i="2" s="1"/>
  <c r="AB1320" i="2" a="1"/>
  <c r="AB1320" i="2" s="1"/>
  <c r="AD1320" i="2" a="1"/>
  <c r="AD1320" i="2" s="1"/>
  <c r="AF1320" i="2" a="1"/>
  <c r="AF1320" i="2" s="1"/>
  <c r="AH209" i="2" a="1"/>
  <c r="AH209" i="2" s="1"/>
  <c r="AE209" i="2" a="1"/>
  <c r="AE209" i="2" s="1"/>
  <c r="AC209" i="2" a="1"/>
  <c r="AC209" i="2" s="1"/>
  <c r="AF209" i="2" a="1"/>
  <c r="AF209" i="2" s="1"/>
  <c r="AD209" i="2" a="1"/>
  <c r="AD209" i="2" s="1"/>
  <c r="AG209" i="2"/>
  <c r="AB209" i="2" a="1"/>
  <c r="AB209" i="2" s="1"/>
  <c r="AC129" i="2" a="1"/>
  <c r="AC129" i="2" s="1"/>
  <c r="AE129" i="2" a="1"/>
  <c r="AE129" i="2" s="1"/>
  <c r="AG129" i="2"/>
  <c r="AH129" i="2" a="1"/>
  <c r="AH129" i="2" s="1"/>
  <c r="AD129" i="2" a="1"/>
  <c r="AD129" i="2" s="1"/>
  <c r="AB129" i="2" a="1"/>
  <c r="AB129" i="2" s="1"/>
  <c r="AF129" i="2" a="1"/>
  <c r="AF129" i="2" s="1"/>
  <c r="AH363" i="2" a="1"/>
  <c r="AH363" i="2" s="1"/>
  <c r="AD363" i="2" a="1"/>
  <c r="AD363" i="2" s="1"/>
  <c r="AB363" i="2" a="1"/>
  <c r="AB363" i="2" s="1"/>
  <c r="AG363" i="2"/>
  <c r="AE363" i="2" a="1"/>
  <c r="AE363" i="2" s="1"/>
  <c r="AF363" i="2" a="1"/>
  <c r="AF363" i="2" s="1"/>
  <c r="AC363" i="2" a="1"/>
  <c r="AC363" i="2" s="1"/>
  <c r="AC523" i="2" a="1"/>
  <c r="AC523" i="2" s="1"/>
  <c r="AE523" i="2" a="1"/>
  <c r="AE523" i="2" s="1"/>
  <c r="AG523" i="2"/>
  <c r="AH523" i="2" a="1"/>
  <c r="AH523" i="2" s="1"/>
  <c r="AF523" i="2" a="1"/>
  <c r="AF523" i="2" s="1"/>
  <c r="AB523" i="2" a="1"/>
  <c r="AB523" i="2" s="1"/>
  <c r="AD523" i="2" a="1"/>
  <c r="AD523" i="2" s="1"/>
  <c r="AH724" i="2" a="1"/>
  <c r="AH724" i="2" s="1"/>
  <c r="AE724" i="2" a="1"/>
  <c r="AE724" i="2" s="1"/>
  <c r="AC724" i="2" a="1"/>
  <c r="AC724" i="2" s="1"/>
  <c r="AD724" i="2" a="1"/>
  <c r="AD724" i="2" s="1"/>
  <c r="AF724" i="2" a="1"/>
  <c r="AF724" i="2" s="1"/>
  <c r="AB724" i="2" a="1"/>
  <c r="AB724" i="2" s="1"/>
  <c r="AG724" i="2"/>
  <c r="AH873" i="2" a="1"/>
  <c r="AH873" i="2" s="1"/>
  <c r="AB873" i="2" a="1"/>
  <c r="AB873" i="2" s="1"/>
  <c r="AG873" i="2"/>
  <c r="AE873" i="2" a="1"/>
  <c r="AE873" i="2" s="1"/>
  <c r="AC873" i="2" a="1"/>
  <c r="AC873" i="2" s="1"/>
  <c r="AF873" i="2" a="1"/>
  <c r="AF873" i="2" s="1"/>
  <c r="AD873" i="2" a="1"/>
  <c r="AD873" i="2" s="1"/>
  <c r="AH1025" i="2" a="1"/>
  <c r="AH1025" i="2" s="1"/>
  <c r="AB1025" i="2" a="1"/>
  <c r="AB1025" i="2" s="1"/>
  <c r="AG1025" i="2"/>
  <c r="AE1025" i="2" a="1"/>
  <c r="AE1025" i="2" s="1"/>
  <c r="AC1025" i="2" a="1"/>
  <c r="AC1025" i="2" s="1"/>
  <c r="AF1025" i="2" a="1"/>
  <c r="AF1025" i="2" s="1"/>
  <c r="AD1025" i="2" a="1"/>
  <c r="AD1025" i="2" s="1"/>
  <c r="AC1316" i="2" a="1"/>
  <c r="AC1316" i="2" s="1"/>
  <c r="AE1316" i="2" a="1"/>
  <c r="AE1316" i="2" s="1"/>
  <c r="AG1316" i="2"/>
  <c r="AH1316" i="2" a="1"/>
  <c r="AH1316" i="2" s="1"/>
  <c r="AB1316" i="2" a="1"/>
  <c r="AB1316" i="2" s="1"/>
  <c r="AD1316" i="2" a="1"/>
  <c r="AD1316" i="2" s="1"/>
  <c r="AF1316" i="2" a="1"/>
  <c r="AF1316" i="2" s="1"/>
  <c r="AH157" i="2" a="1"/>
  <c r="AH157" i="2" s="1"/>
  <c r="AB157" i="2" a="1"/>
  <c r="AB157" i="2" s="1"/>
  <c r="AD157" i="2" a="1"/>
  <c r="AD157" i="2" s="1"/>
  <c r="AF157" i="2" a="1"/>
  <c r="AF157" i="2" s="1"/>
  <c r="AC157" i="2" a="1"/>
  <c r="AC157" i="2" s="1"/>
  <c r="AG157" i="2"/>
  <c r="AE157" i="2" a="1"/>
  <c r="AE157" i="2" s="1"/>
  <c r="AH704" i="2" a="1"/>
  <c r="AH704" i="2" s="1"/>
  <c r="AE704" i="2" a="1"/>
  <c r="AE704" i="2" s="1"/>
  <c r="AC704" i="2" a="1"/>
  <c r="AC704" i="2" s="1"/>
  <c r="AD704" i="2" a="1"/>
  <c r="AD704" i="2" s="1"/>
  <c r="AF704" i="2" a="1"/>
  <c r="AF704" i="2" s="1"/>
  <c r="AB704" i="2" a="1"/>
  <c r="AB704" i="2" s="1"/>
  <c r="AG704" i="2"/>
  <c r="AH1037" i="2" a="1"/>
  <c r="AH1037" i="2" s="1"/>
  <c r="AC1037" i="2" a="1"/>
  <c r="AC1037" i="2" s="1"/>
  <c r="AF1037" i="2" a="1"/>
  <c r="AF1037" i="2" s="1"/>
  <c r="AD1037" i="2" a="1"/>
  <c r="AD1037" i="2" s="1"/>
  <c r="AB1037" i="2" a="1"/>
  <c r="AB1037" i="2" s="1"/>
  <c r="AG1037" i="2"/>
  <c r="AE1037" i="2" a="1"/>
  <c r="AE1037" i="2" s="1"/>
  <c r="AH1272" i="2" a="1"/>
  <c r="AH1272" i="2" s="1"/>
  <c r="AC1272" i="2" a="1"/>
  <c r="AC1272" i="2" s="1"/>
  <c r="AF1272" i="2" a="1"/>
  <c r="AF1272" i="2" s="1"/>
  <c r="AD1272" i="2" a="1"/>
  <c r="AD1272" i="2" s="1"/>
  <c r="AB1272" i="2" a="1"/>
  <c r="AB1272" i="2" s="1"/>
  <c r="AG1272" i="2"/>
  <c r="AE1272" i="2" a="1"/>
  <c r="AE1272" i="2" s="1"/>
  <c r="AC71" i="2" a="1"/>
  <c r="AC71" i="2" s="1"/>
  <c r="AE71" i="2" a="1"/>
  <c r="AE71" i="2" s="1"/>
  <c r="AG71" i="2"/>
  <c r="AH71" i="2" a="1"/>
  <c r="AH71" i="2" s="1"/>
  <c r="AD71" i="2" a="1"/>
  <c r="AD71" i="2" s="1"/>
  <c r="AF71" i="2" a="1"/>
  <c r="AF71" i="2" s="1"/>
  <c r="AB71" i="2" a="1"/>
  <c r="AB71" i="2" s="1"/>
  <c r="AH411" i="2" a="1"/>
  <c r="AH411" i="2" s="1"/>
  <c r="AD411" i="2" a="1"/>
  <c r="AD411" i="2" s="1"/>
  <c r="AB411" i="2" a="1"/>
  <c r="AB411" i="2" s="1"/>
  <c r="AG411" i="2"/>
  <c r="AE411" i="2" a="1"/>
  <c r="AE411" i="2" s="1"/>
  <c r="AF411" i="2" a="1"/>
  <c r="AF411" i="2" s="1"/>
  <c r="AC411" i="2" a="1"/>
  <c r="AC411" i="2" s="1"/>
  <c r="AC619" i="2" a="1"/>
  <c r="AC619" i="2" s="1"/>
  <c r="AE619" i="2" a="1"/>
  <c r="AE619" i="2" s="1"/>
  <c r="AG619" i="2"/>
  <c r="AH619" i="2" a="1"/>
  <c r="AH619" i="2" s="1"/>
  <c r="AF619" i="2" a="1"/>
  <c r="AF619" i="2" s="1"/>
  <c r="AB619" i="2" a="1"/>
  <c r="AB619" i="2" s="1"/>
  <c r="AD619" i="2" a="1"/>
  <c r="AD619" i="2" s="1"/>
  <c r="AH825" i="2" a="1"/>
  <c r="AH825" i="2" s="1"/>
  <c r="AE825" i="2" a="1"/>
  <c r="AE825" i="2" s="1"/>
  <c r="AC825" i="2" a="1"/>
  <c r="AC825" i="2" s="1"/>
  <c r="AD825" i="2" a="1"/>
  <c r="AD825" i="2" s="1"/>
  <c r="AF825" i="2" a="1"/>
  <c r="AF825" i="2" s="1"/>
  <c r="AB825" i="2" a="1"/>
  <c r="AB825" i="2" s="1"/>
  <c r="AG825" i="2"/>
  <c r="AH1065" i="2" a="1"/>
  <c r="AH1065" i="2" s="1"/>
  <c r="AB1065" i="2" a="1"/>
  <c r="AB1065" i="2" s="1"/>
  <c r="AG1065" i="2"/>
  <c r="AE1065" i="2" a="1"/>
  <c r="AE1065" i="2" s="1"/>
  <c r="AC1065" i="2" a="1"/>
  <c r="AC1065" i="2" s="1"/>
  <c r="AF1065" i="2" a="1"/>
  <c r="AF1065" i="2" s="1"/>
  <c r="AD1065" i="2" a="1"/>
  <c r="AD1065" i="2" s="1"/>
  <c r="AC1292" i="2" a="1"/>
  <c r="AC1292" i="2" s="1"/>
  <c r="AE1292" i="2" a="1"/>
  <c r="AE1292" i="2" s="1"/>
  <c r="AG1292" i="2"/>
  <c r="AH1292" i="2" a="1"/>
  <c r="AH1292" i="2" s="1"/>
  <c r="AB1292" i="2" a="1"/>
  <c r="AB1292" i="2" s="1"/>
  <c r="AD1292" i="2" a="1"/>
  <c r="AD1292" i="2" s="1"/>
  <c r="AF1292" i="2" a="1"/>
  <c r="AF1292" i="2" s="1"/>
  <c r="AC83" i="2" a="1"/>
  <c r="AC83" i="2" s="1"/>
  <c r="AE83" i="2" a="1"/>
  <c r="AE83" i="2" s="1"/>
  <c r="AG83" i="2"/>
  <c r="AH83" i="2" a="1"/>
  <c r="AH83" i="2" s="1"/>
  <c r="AB83" i="2" a="1"/>
  <c r="AB83" i="2" s="1"/>
  <c r="AF83" i="2" a="1"/>
  <c r="AF83" i="2" s="1"/>
  <c r="AD83" i="2" a="1"/>
  <c r="AD83" i="2" s="1"/>
  <c r="AH371" i="2" a="1"/>
  <c r="AH371" i="2" s="1"/>
  <c r="AD371" i="2" a="1"/>
  <c r="AD371" i="2" s="1"/>
  <c r="AB371" i="2" a="1"/>
  <c r="AB371" i="2" s="1"/>
  <c r="AG371" i="2"/>
  <c r="AE371" i="2" a="1"/>
  <c r="AE371" i="2" s="1"/>
  <c r="AC371" i="2" a="1"/>
  <c r="AC371" i="2" s="1"/>
  <c r="AF371" i="2" a="1"/>
  <c r="AF371" i="2" s="1"/>
  <c r="AC587" i="2" a="1"/>
  <c r="AC587" i="2" s="1"/>
  <c r="AE587" i="2" a="1"/>
  <c r="AE587" i="2" s="1"/>
  <c r="AG587" i="2"/>
  <c r="AH587" i="2" a="1"/>
  <c r="AH587" i="2" s="1"/>
  <c r="AF587" i="2" a="1"/>
  <c r="AF587" i="2" s="1"/>
  <c r="AB587" i="2" a="1"/>
  <c r="AB587" i="2" s="1"/>
  <c r="AD587" i="2" a="1"/>
  <c r="AD587" i="2" s="1"/>
  <c r="AH753" i="2" a="1"/>
  <c r="AH753" i="2" s="1"/>
  <c r="AE753" i="2" a="1"/>
  <c r="AE753" i="2" s="1"/>
  <c r="AC753" i="2" a="1"/>
  <c r="AC753" i="2" s="1"/>
  <c r="AD753" i="2" a="1"/>
  <c r="AD753" i="2" s="1"/>
  <c r="AF753" i="2" a="1"/>
  <c r="AF753" i="2" s="1"/>
  <c r="AB753" i="2" a="1"/>
  <c r="AB753" i="2" s="1"/>
  <c r="AG753" i="2"/>
  <c r="AH969" i="2" a="1"/>
  <c r="AH969" i="2" s="1"/>
  <c r="AB969" i="2" a="1"/>
  <c r="AB969" i="2" s="1"/>
  <c r="AG969" i="2"/>
  <c r="AE969" i="2" a="1"/>
  <c r="AE969" i="2" s="1"/>
  <c r="AC969" i="2" a="1"/>
  <c r="AC969" i="2" s="1"/>
  <c r="AF969" i="2" a="1"/>
  <c r="AF969" i="2" s="1"/>
  <c r="AD969" i="2" a="1"/>
  <c r="AD969" i="2" s="1"/>
  <c r="AH1169" i="2" a="1"/>
  <c r="AH1169" i="2" s="1"/>
  <c r="AB1169" i="2" a="1"/>
  <c r="AB1169" i="2" s="1"/>
  <c r="AG1169" i="2"/>
  <c r="AE1169" i="2" a="1"/>
  <c r="AE1169" i="2" s="1"/>
  <c r="AC1169" i="2" a="1"/>
  <c r="AC1169" i="2" s="1"/>
  <c r="AF1169" i="2" a="1"/>
  <c r="AF1169" i="2" s="1"/>
  <c r="AD1169" i="2" a="1"/>
  <c r="AD1169" i="2" s="1"/>
  <c r="AH229" i="2" a="1"/>
  <c r="AH229" i="2" s="1"/>
  <c r="AB229" i="2" a="1"/>
  <c r="AB229" i="2" s="1"/>
  <c r="AD229" i="2" a="1"/>
  <c r="AD229" i="2" s="1"/>
  <c r="AF229" i="2" a="1"/>
  <c r="AF229" i="2" s="1"/>
  <c r="AC229" i="2" a="1"/>
  <c r="AC229" i="2" s="1"/>
  <c r="AE229" i="2" a="1"/>
  <c r="AE229" i="2" s="1"/>
  <c r="AG229" i="2"/>
  <c r="AH657" i="2" a="1"/>
  <c r="AH657" i="2" s="1"/>
  <c r="AD657" i="2" a="1"/>
  <c r="AD657" i="2" s="1"/>
  <c r="AE657" i="2" a="1"/>
  <c r="AE657" i="2" s="1"/>
  <c r="AB657" i="2" a="1"/>
  <c r="AB657" i="2" s="1"/>
  <c r="AF657" i="2" a="1"/>
  <c r="AF657" i="2" s="1"/>
  <c r="AG657" i="2"/>
  <c r="AC657" i="2" a="1"/>
  <c r="AC657" i="2" s="1"/>
  <c r="AH689" i="2" a="1"/>
  <c r="AH689" i="2" s="1"/>
  <c r="AD689" i="2" a="1"/>
  <c r="AD689" i="2" s="1"/>
  <c r="AE689" i="2" a="1"/>
  <c r="AE689" i="2" s="1"/>
  <c r="AF689" i="2" a="1"/>
  <c r="AF689" i="2" s="1"/>
  <c r="AB689" i="2" a="1"/>
  <c r="AB689" i="2" s="1"/>
  <c r="AG689" i="2"/>
  <c r="AC689" i="2" a="1"/>
  <c r="AC689" i="2" s="1"/>
  <c r="AH729" i="2" a="1"/>
  <c r="AH729" i="2" s="1"/>
  <c r="AD729" i="2" a="1"/>
  <c r="AD729" i="2" s="1"/>
  <c r="AE729" i="2" a="1"/>
  <c r="AE729" i="2" s="1"/>
  <c r="AF729" i="2" a="1"/>
  <c r="AF729" i="2" s="1"/>
  <c r="AB729" i="2" a="1"/>
  <c r="AB729" i="2" s="1"/>
  <c r="AG729" i="2"/>
  <c r="AC729" i="2" a="1"/>
  <c r="AC729" i="2" s="1"/>
  <c r="AH758" i="2" a="1"/>
  <c r="AH758" i="2" s="1"/>
  <c r="AD758" i="2" a="1"/>
  <c r="AD758" i="2" s="1"/>
  <c r="AE758" i="2" a="1"/>
  <c r="AE758" i="2" s="1"/>
  <c r="AF758" i="2" a="1"/>
  <c r="AF758" i="2" s="1"/>
  <c r="AB758" i="2" a="1"/>
  <c r="AB758" i="2" s="1"/>
  <c r="AG758" i="2"/>
  <c r="AC758" i="2" a="1"/>
  <c r="AC758" i="2" s="1"/>
  <c r="AH790" i="2" a="1"/>
  <c r="AH790" i="2" s="1"/>
  <c r="AD790" i="2" a="1"/>
  <c r="AD790" i="2" s="1"/>
  <c r="AE790" i="2" a="1"/>
  <c r="AE790" i="2" s="1"/>
  <c r="AF790" i="2" a="1"/>
  <c r="AF790" i="2" s="1"/>
  <c r="AB790" i="2" a="1"/>
  <c r="AB790" i="2" s="1"/>
  <c r="AG790" i="2"/>
  <c r="AC790" i="2" a="1"/>
  <c r="AC790" i="2" s="1"/>
  <c r="AH822" i="2" a="1"/>
  <c r="AH822" i="2" s="1"/>
  <c r="AD822" i="2" a="1"/>
  <c r="AD822" i="2" s="1"/>
  <c r="AE822" i="2" a="1"/>
  <c r="AE822" i="2" s="1"/>
  <c r="AF822" i="2" a="1"/>
  <c r="AF822" i="2" s="1"/>
  <c r="AB822" i="2" a="1"/>
  <c r="AB822" i="2" s="1"/>
  <c r="AG822" i="2"/>
  <c r="AC822" i="2" a="1"/>
  <c r="AC822" i="2" s="1"/>
  <c r="AB854" i="2" a="1"/>
  <c r="AB854" i="2" s="1"/>
  <c r="AE854" i="2" a="1"/>
  <c r="AE854" i="2" s="1"/>
  <c r="AH854" i="2" a="1"/>
  <c r="AH854" i="2" s="1"/>
  <c r="AC854" i="2" a="1"/>
  <c r="AC854" i="2" s="1"/>
  <c r="AF854" i="2" a="1"/>
  <c r="AF854" i="2" s="1"/>
  <c r="AG854" i="2"/>
  <c r="AD854" i="2" a="1"/>
  <c r="AD854" i="2" s="1"/>
  <c r="AB886" i="2" a="1"/>
  <c r="AB886" i="2" s="1"/>
  <c r="AE886" i="2" a="1"/>
  <c r="AE886" i="2" s="1"/>
  <c r="AH886" i="2" a="1"/>
  <c r="AH886" i="2" s="1"/>
  <c r="AC886" i="2" a="1"/>
  <c r="AC886" i="2" s="1"/>
  <c r="AF886" i="2" a="1"/>
  <c r="AF886" i="2" s="1"/>
  <c r="AG886" i="2"/>
  <c r="AD886" i="2" a="1"/>
  <c r="AD886" i="2" s="1"/>
  <c r="AB918" i="2" a="1"/>
  <c r="AB918" i="2" s="1"/>
  <c r="AE918" i="2" a="1"/>
  <c r="AE918" i="2" s="1"/>
  <c r="AH918" i="2" a="1"/>
  <c r="AH918" i="2" s="1"/>
  <c r="AC918" i="2" a="1"/>
  <c r="AC918" i="2" s="1"/>
  <c r="AF918" i="2" a="1"/>
  <c r="AF918" i="2" s="1"/>
  <c r="AG918" i="2"/>
  <c r="AD918" i="2" a="1"/>
  <c r="AD918" i="2" s="1"/>
  <c r="AB950" i="2" a="1"/>
  <c r="AB950" i="2" s="1"/>
  <c r="AE950" i="2" a="1"/>
  <c r="AE950" i="2" s="1"/>
  <c r="AH950" i="2" a="1"/>
  <c r="AH950" i="2" s="1"/>
  <c r="AC950" i="2" a="1"/>
  <c r="AC950" i="2" s="1"/>
  <c r="AF950" i="2" a="1"/>
  <c r="AF950" i="2" s="1"/>
  <c r="AG950" i="2"/>
  <c r="AD950" i="2" a="1"/>
  <c r="AD950" i="2" s="1"/>
  <c r="AB982" i="2" a="1"/>
  <c r="AB982" i="2" s="1"/>
  <c r="AE982" i="2" a="1"/>
  <c r="AE982" i="2" s="1"/>
  <c r="AH982" i="2" a="1"/>
  <c r="AH982" i="2" s="1"/>
  <c r="AC982" i="2" a="1"/>
  <c r="AC982" i="2" s="1"/>
  <c r="AF982" i="2" a="1"/>
  <c r="AF982" i="2" s="1"/>
  <c r="AG982" i="2"/>
  <c r="AD982" i="2" a="1"/>
  <c r="AD982" i="2" s="1"/>
  <c r="AB1014" i="2" a="1"/>
  <c r="AB1014" i="2" s="1"/>
  <c r="AE1014" i="2" a="1"/>
  <c r="AE1014" i="2" s="1"/>
  <c r="AH1014" i="2" a="1"/>
  <c r="AH1014" i="2" s="1"/>
  <c r="AC1014" i="2" a="1"/>
  <c r="AC1014" i="2" s="1"/>
  <c r="AF1014" i="2" a="1"/>
  <c r="AF1014" i="2" s="1"/>
  <c r="AG1014" i="2"/>
  <c r="AD1014" i="2" a="1"/>
  <c r="AD1014" i="2" s="1"/>
  <c r="AB1046" i="2" a="1"/>
  <c r="AB1046" i="2" s="1"/>
  <c r="AE1046" i="2" a="1"/>
  <c r="AE1046" i="2" s="1"/>
  <c r="AH1046" i="2" a="1"/>
  <c r="AH1046" i="2" s="1"/>
  <c r="AC1046" i="2" a="1"/>
  <c r="AC1046" i="2" s="1"/>
  <c r="AF1046" i="2" a="1"/>
  <c r="AF1046" i="2" s="1"/>
  <c r="AG1046" i="2"/>
  <c r="AD1046" i="2" a="1"/>
  <c r="AD1046" i="2" s="1"/>
  <c r="AB1078" i="2" a="1"/>
  <c r="AB1078" i="2" s="1"/>
  <c r="AE1078" i="2" a="1"/>
  <c r="AE1078" i="2" s="1"/>
  <c r="AH1078" i="2" a="1"/>
  <c r="AH1078" i="2" s="1"/>
  <c r="AC1078" i="2" a="1"/>
  <c r="AC1078" i="2" s="1"/>
  <c r="AF1078" i="2" a="1"/>
  <c r="AF1078" i="2" s="1"/>
  <c r="AG1078" i="2"/>
  <c r="AD1078" i="2" a="1"/>
  <c r="AD1078" i="2" s="1"/>
  <c r="AB1110" i="2" a="1"/>
  <c r="AB1110" i="2" s="1"/>
  <c r="AE1110" i="2" a="1"/>
  <c r="AE1110" i="2" s="1"/>
  <c r="AH1110" i="2" a="1"/>
  <c r="AH1110" i="2" s="1"/>
  <c r="AC1110" i="2" a="1"/>
  <c r="AC1110" i="2" s="1"/>
  <c r="AF1110" i="2" a="1"/>
  <c r="AF1110" i="2" s="1"/>
  <c r="AG1110" i="2"/>
  <c r="AD1110" i="2" a="1"/>
  <c r="AD1110" i="2" s="1"/>
  <c r="AB1142" i="2" a="1"/>
  <c r="AB1142" i="2" s="1"/>
  <c r="AE1142" i="2" a="1"/>
  <c r="AE1142" i="2" s="1"/>
  <c r="AH1142" i="2" a="1"/>
  <c r="AH1142" i="2" s="1"/>
  <c r="AC1142" i="2" a="1"/>
  <c r="AC1142" i="2" s="1"/>
  <c r="AF1142" i="2" a="1"/>
  <c r="AF1142" i="2" s="1"/>
  <c r="AG1142" i="2"/>
  <c r="AD1142" i="2" a="1"/>
  <c r="AD1142" i="2" s="1"/>
  <c r="AB1174" i="2" a="1"/>
  <c r="AB1174" i="2" s="1"/>
  <c r="AE1174" i="2" a="1"/>
  <c r="AE1174" i="2" s="1"/>
  <c r="AH1174" i="2" a="1"/>
  <c r="AH1174" i="2" s="1"/>
  <c r="AC1174" i="2" a="1"/>
  <c r="AC1174" i="2" s="1"/>
  <c r="AF1174" i="2" a="1"/>
  <c r="AF1174" i="2" s="1"/>
  <c r="AG1174" i="2"/>
  <c r="AD1174" i="2" a="1"/>
  <c r="AD1174" i="2" s="1"/>
  <c r="AB1201" i="2" a="1"/>
  <c r="AB1201" i="2" s="1"/>
  <c r="AE1201" i="2" a="1"/>
  <c r="AE1201" i="2" s="1"/>
  <c r="AH1201" i="2" a="1"/>
  <c r="AH1201" i="2" s="1"/>
  <c r="AC1201" i="2" a="1"/>
  <c r="AC1201" i="2" s="1"/>
  <c r="AF1201" i="2" a="1"/>
  <c r="AF1201" i="2" s="1"/>
  <c r="AG1201" i="2"/>
  <c r="AD1201" i="2" a="1"/>
  <c r="AD1201" i="2" s="1"/>
  <c r="AB1233" i="2" a="1"/>
  <c r="AB1233" i="2" s="1"/>
  <c r="AE1233" i="2" a="1"/>
  <c r="AE1233" i="2" s="1"/>
  <c r="AH1233" i="2" a="1"/>
  <c r="AH1233" i="2" s="1"/>
  <c r="AC1233" i="2" a="1"/>
  <c r="AC1233" i="2" s="1"/>
  <c r="AF1233" i="2" a="1"/>
  <c r="AF1233" i="2" s="1"/>
  <c r="AG1233" i="2"/>
  <c r="AD1233" i="2" a="1"/>
  <c r="AD1233" i="2" s="1"/>
  <c r="AB1265" i="2" a="1"/>
  <c r="AB1265" i="2" s="1"/>
  <c r="AE1265" i="2" a="1"/>
  <c r="AE1265" i="2" s="1"/>
  <c r="AH1265" i="2" a="1"/>
  <c r="AH1265" i="2" s="1"/>
  <c r="AC1265" i="2" a="1"/>
  <c r="AC1265" i="2" s="1"/>
  <c r="AF1265" i="2" a="1"/>
  <c r="AF1265" i="2" s="1"/>
  <c r="AG1265" i="2"/>
  <c r="AD1265" i="2" a="1"/>
  <c r="AD1265" i="2" s="1"/>
  <c r="AB1297" i="2" a="1"/>
  <c r="AB1297" i="2" s="1"/>
  <c r="AD1297" i="2" a="1"/>
  <c r="AD1297" i="2" s="1"/>
  <c r="AF1297" i="2" a="1"/>
  <c r="AF1297" i="2" s="1"/>
  <c r="AC1297" i="2" a="1"/>
  <c r="AC1297" i="2" s="1"/>
  <c r="AE1297" i="2" a="1"/>
  <c r="AE1297" i="2" s="1"/>
  <c r="AG1297" i="2"/>
  <c r="AH1297" i="2" a="1"/>
  <c r="AH1297" i="2" s="1"/>
  <c r="AB1329" i="2" a="1"/>
  <c r="AB1329" i="2" s="1"/>
  <c r="AD1329" i="2" a="1"/>
  <c r="AD1329" i="2" s="1"/>
  <c r="AF1329" i="2" a="1"/>
  <c r="AF1329" i="2" s="1"/>
  <c r="AC1329" i="2" a="1"/>
  <c r="AC1329" i="2" s="1"/>
  <c r="AE1329" i="2" a="1"/>
  <c r="AE1329" i="2" s="1"/>
  <c r="AG1329" i="2"/>
  <c r="AH1329" i="2" a="1"/>
  <c r="AH1329" i="2" s="1"/>
  <c r="AB1361" i="2" a="1"/>
  <c r="AB1361" i="2" s="1"/>
  <c r="AD1361" i="2" a="1"/>
  <c r="AD1361" i="2" s="1"/>
  <c r="AF1361" i="2" a="1"/>
  <c r="AF1361" i="2" s="1"/>
  <c r="AC1361" i="2" a="1"/>
  <c r="AC1361" i="2" s="1"/>
  <c r="AE1361" i="2" a="1"/>
  <c r="AE1361" i="2" s="1"/>
  <c r="AG1361" i="2"/>
  <c r="AH1361" i="2" a="1"/>
  <c r="AH1361" i="2" s="1"/>
  <c r="AF224" i="2" a="1"/>
  <c r="AF224" i="2" s="1"/>
  <c r="AD224" i="2" a="1"/>
  <c r="AD224" i="2" s="1"/>
  <c r="AG224" i="2"/>
  <c r="AB224" i="2" a="1"/>
  <c r="AB224" i="2" s="1"/>
  <c r="AE224" i="2" a="1"/>
  <c r="AE224" i="2" s="1"/>
  <c r="AH224" i="2" a="1"/>
  <c r="AH224" i="2" s="1"/>
  <c r="AC224" i="2" a="1"/>
  <c r="AC224" i="2" s="1"/>
  <c r="AC192" i="2" a="1"/>
  <c r="AC192" i="2" s="1"/>
  <c r="AE192" i="2" a="1"/>
  <c r="AE192" i="2" s="1"/>
  <c r="AG192" i="2"/>
  <c r="AB192" i="2" a="1"/>
  <c r="AB192" i="2" s="1"/>
  <c r="AF192" i="2" a="1"/>
  <c r="AF192" i="2" s="1"/>
  <c r="AH192" i="2" a="1"/>
  <c r="AH192" i="2" s="1"/>
  <c r="AD192" i="2" a="1"/>
  <c r="AD192" i="2" s="1"/>
  <c r="AC160" i="2" a="1"/>
  <c r="AC160" i="2" s="1"/>
  <c r="AE160" i="2" a="1"/>
  <c r="AE160" i="2" s="1"/>
  <c r="AG160" i="2"/>
  <c r="AB160" i="2" a="1"/>
  <c r="AB160" i="2" s="1"/>
  <c r="AF160" i="2" a="1"/>
  <c r="AF160" i="2" s="1"/>
  <c r="AH160" i="2" a="1"/>
  <c r="AH160" i="2" s="1"/>
  <c r="AD160" i="2" a="1"/>
  <c r="AD160" i="2" s="1"/>
  <c r="AB128" i="2" a="1"/>
  <c r="AB128" i="2" s="1"/>
  <c r="AD128" i="2" a="1"/>
  <c r="AD128" i="2" s="1"/>
  <c r="AF128" i="2" a="1"/>
  <c r="AF128" i="2" s="1"/>
  <c r="AC128" i="2" a="1"/>
  <c r="AC128" i="2" s="1"/>
  <c r="AG128" i="2"/>
  <c r="AE128" i="2" a="1"/>
  <c r="AE128" i="2" s="1"/>
  <c r="AH128" i="2" a="1"/>
  <c r="AH128" i="2" s="1"/>
  <c r="AB96" i="2" a="1"/>
  <c r="AB96" i="2" s="1"/>
  <c r="AD96" i="2" a="1"/>
  <c r="AD96" i="2" s="1"/>
  <c r="AF96" i="2" a="1"/>
  <c r="AF96" i="2" s="1"/>
  <c r="AC96" i="2" a="1"/>
  <c r="AC96" i="2" s="1"/>
  <c r="AG96" i="2"/>
  <c r="AE96" i="2" a="1"/>
  <c r="AE96" i="2" s="1"/>
  <c r="AH96" i="2" a="1"/>
  <c r="AH96" i="2" s="1"/>
  <c r="AB62" i="2" a="1"/>
  <c r="AB62" i="2" s="1"/>
  <c r="AD62" i="2" a="1"/>
  <c r="AD62" i="2" s="1"/>
  <c r="AF62" i="2" a="1"/>
  <c r="AF62" i="2" s="1"/>
  <c r="AC62" i="2" a="1"/>
  <c r="AC62" i="2" s="1"/>
  <c r="AG62" i="2"/>
  <c r="AE62" i="2" a="1"/>
  <c r="AE62" i="2" s="1"/>
  <c r="AH62" i="2" a="1"/>
  <c r="AH62" i="2" s="1"/>
  <c r="AC269" i="2" a="1"/>
  <c r="AC269" i="2" s="1"/>
  <c r="AE269" i="2" a="1"/>
  <c r="AE269" i="2" s="1"/>
  <c r="AG269" i="2"/>
  <c r="AH269" i="2" a="1"/>
  <c r="AH269" i="2" s="1"/>
  <c r="AF269" i="2" a="1"/>
  <c r="AF269" i="2" s="1"/>
  <c r="AB269" i="2" a="1"/>
  <c r="AB269" i="2" s="1"/>
  <c r="AD269" i="2" a="1"/>
  <c r="AD269" i="2" s="1"/>
  <c r="AC302" i="2" a="1"/>
  <c r="AC302" i="2" s="1"/>
  <c r="AA331" i="4" s="1"/>
  <c r="AE302" i="2" a="1"/>
  <c r="AE302" i="2" s="1"/>
  <c r="AC331" i="4" s="1"/>
  <c r="AG302" i="2"/>
  <c r="AE331" i="4" s="1"/>
  <c r="AH302" i="2" a="1"/>
  <c r="AH302" i="2" s="1"/>
  <c r="AF331" i="4" s="1"/>
  <c r="AF302" i="2" a="1"/>
  <c r="AF302" i="2" s="1"/>
  <c r="AD331" i="4" s="1"/>
  <c r="AB302" i="2" a="1"/>
  <c r="AB302" i="2" s="1"/>
  <c r="Z331" i="4" s="1"/>
  <c r="AD302" i="2" a="1"/>
  <c r="AD302" i="2" s="1"/>
  <c r="AB331" i="4" s="1"/>
  <c r="AC334" i="2" a="1"/>
  <c r="AC334" i="2" s="1"/>
  <c r="AE334" i="2" a="1"/>
  <c r="AE334" i="2" s="1"/>
  <c r="AG334" i="2"/>
  <c r="AH334" i="2" a="1"/>
  <c r="AH334" i="2" s="1"/>
  <c r="AF334" i="2" a="1"/>
  <c r="AF334" i="2" s="1"/>
  <c r="AB334" i="2" a="1"/>
  <c r="AB334" i="2" s="1"/>
  <c r="AD334" i="2" a="1"/>
  <c r="AD334" i="2" s="1"/>
  <c r="AF366" i="2" a="1"/>
  <c r="AF366" i="2" s="1"/>
  <c r="AD366" i="2" a="1"/>
  <c r="AD366" i="2" s="1"/>
  <c r="AG366" i="2"/>
  <c r="AB366" i="2" a="1"/>
  <c r="AB366" i="2" s="1"/>
  <c r="AE366" i="2" a="1"/>
  <c r="AE366" i="2" s="1"/>
  <c r="AH366" i="2" a="1"/>
  <c r="AH366" i="2" s="1"/>
  <c r="AC366" i="2" a="1"/>
  <c r="AC366" i="2" s="1"/>
  <c r="AF398" i="2" a="1"/>
  <c r="AF398" i="2" s="1"/>
  <c r="AD398" i="2" a="1"/>
  <c r="AD398" i="2" s="1"/>
  <c r="AG398" i="2"/>
  <c r="AB398" i="2" a="1"/>
  <c r="AB398" i="2" s="1"/>
  <c r="AE398" i="2" a="1"/>
  <c r="AE398" i="2" s="1"/>
  <c r="AH398" i="2" a="1"/>
  <c r="AH398" i="2" s="1"/>
  <c r="AC398" i="2" a="1"/>
  <c r="AC398" i="2" s="1"/>
  <c r="AF430" i="2" a="1"/>
  <c r="AF430" i="2" s="1"/>
  <c r="AD430" i="2" a="1"/>
  <c r="AD430" i="2" s="1"/>
  <c r="AG430" i="2"/>
  <c r="AB430" i="2" a="1"/>
  <c r="AB430" i="2" s="1"/>
  <c r="AE430" i="2" a="1"/>
  <c r="AE430" i="2" s="1"/>
  <c r="AH430" i="2" a="1"/>
  <c r="AH430" i="2" s="1"/>
  <c r="AC430" i="2" a="1"/>
  <c r="AC430" i="2" s="1"/>
  <c r="AB462" i="2" a="1"/>
  <c r="AB462" i="2" s="1"/>
  <c r="Z413" i="4" s="1"/>
  <c r="AD462" i="2" a="1"/>
  <c r="AD462" i="2" s="1"/>
  <c r="AB413" i="4" s="1"/>
  <c r="AF462" i="2" a="1"/>
  <c r="AF462" i="2" s="1"/>
  <c r="AD413" i="4" s="1"/>
  <c r="AC462" i="2" a="1"/>
  <c r="AC462" i="2" s="1"/>
  <c r="AA413" i="4" s="1"/>
  <c r="AG462" i="2"/>
  <c r="AE413" i="4" s="1"/>
  <c r="AE462" i="2" a="1"/>
  <c r="AE462" i="2" s="1"/>
  <c r="AC413" i="4" s="1"/>
  <c r="AH462" i="2" a="1"/>
  <c r="AH462" i="2" s="1"/>
  <c r="AF413" i="4" s="1"/>
  <c r="AB494" i="2" a="1"/>
  <c r="AB494" i="2" s="1"/>
  <c r="AD494" i="2" a="1"/>
  <c r="AD494" i="2" s="1"/>
  <c r="AF494" i="2" a="1"/>
  <c r="AF494" i="2" s="1"/>
  <c r="AC494" i="2" a="1"/>
  <c r="AC494" i="2" s="1"/>
  <c r="AG494" i="2"/>
  <c r="AE494" i="2" a="1"/>
  <c r="AE494" i="2" s="1"/>
  <c r="AH494" i="2" a="1"/>
  <c r="AH494" i="2" s="1"/>
  <c r="AB526" i="2" a="1"/>
  <c r="AB526" i="2" s="1"/>
  <c r="AD526" i="2" a="1"/>
  <c r="AD526" i="2" s="1"/>
  <c r="AF526" i="2" a="1"/>
  <c r="AF526" i="2" s="1"/>
  <c r="AC526" i="2" a="1"/>
  <c r="AC526" i="2" s="1"/>
  <c r="AG526" i="2"/>
  <c r="AE526" i="2" a="1"/>
  <c r="AE526" i="2" s="1"/>
  <c r="AH526" i="2" a="1"/>
  <c r="AH526" i="2" s="1"/>
  <c r="AB558" i="2" a="1"/>
  <c r="AB558" i="2" s="1"/>
  <c r="AD558" i="2" a="1"/>
  <c r="AD558" i="2" s="1"/>
  <c r="AF558" i="2" a="1"/>
  <c r="AF558" i="2" s="1"/>
  <c r="AC558" i="2" a="1"/>
  <c r="AC558" i="2" s="1"/>
  <c r="AG558" i="2"/>
  <c r="AE558" i="2" a="1"/>
  <c r="AE558" i="2" s="1"/>
  <c r="AH558" i="2" a="1"/>
  <c r="AH558" i="2" s="1"/>
  <c r="AB590" i="2" a="1"/>
  <c r="AB590" i="2" s="1"/>
  <c r="AD590" i="2" a="1"/>
  <c r="AD590" i="2" s="1"/>
  <c r="AF590" i="2" a="1"/>
  <c r="AF590" i="2" s="1"/>
  <c r="AC590" i="2" a="1"/>
  <c r="AC590" i="2" s="1"/>
  <c r="AG590" i="2"/>
  <c r="AE590" i="2" a="1"/>
  <c r="AE590" i="2" s="1"/>
  <c r="AH590" i="2" a="1"/>
  <c r="AH590" i="2" s="1"/>
  <c r="AB622" i="2" a="1"/>
  <c r="AB622" i="2" s="1"/>
  <c r="AD622" i="2" a="1"/>
  <c r="AD622" i="2" s="1"/>
  <c r="AF622" i="2" a="1"/>
  <c r="AF622" i="2" s="1"/>
  <c r="AC622" i="2" a="1"/>
  <c r="AC622" i="2" s="1"/>
  <c r="AG622" i="2"/>
  <c r="AE622" i="2" a="1"/>
  <c r="AE622" i="2" s="1"/>
  <c r="AH622" i="2" a="1"/>
  <c r="AH622" i="2" s="1"/>
  <c r="AC33" i="2" a="1"/>
  <c r="AC33" i="2" s="1"/>
  <c r="AE33" i="2" a="1"/>
  <c r="AE33" i="2" s="1"/>
  <c r="AG33" i="2"/>
  <c r="AB33" i="2" a="1"/>
  <c r="AB33" i="2" s="1"/>
  <c r="AH33" i="2" a="1"/>
  <c r="AH33" i="2" s="1"/>
  <c r="AD33" i="2" a="1"/>
  <c r="AD33" i="2" s="1"/>
  <c r="AF33" i="2" a="1"/>
  <c r="AF33" i="2" s="1"/>
  <c r="AH663" i="2" a="1"/>
  <c r="AH663" i="2" s="1"/>
  <c r="AB663" i="2" a="1"/>
  <c r="AB663" i="2" s="1"/>
  <c r="AF663" i="2" a="1"/>
  <c r="AF663" i="2" s="1"/>
  <c r="AC663" i="2" a="1"/>
  <c r="AC663" i="2" s="1"/>
  <c r="AG663" i="2"/>
  <c r="AD663" i="2" a="1"/>
  <c r="AD663" i="2" s="1"/>
  <c r="AE663" i="2" a="1"/>
  <c r="AE663" i="2" s="1"/>
  <c r="AH735" i="2" a="1"/>
  <c r="AH735" i="2" s="1"/>
  <c r="AB735" i="2" a="1"/>
  <c r="AB735" i="2" s="1"/>
  <c r="AF735" i="2" a="1"/>
  <c r="AF735" i="2" s="1"/>
  <c r="AC735" i="2" a="1"/>
  <c r="AC735" i="2" s="1"/>
  <c r="AD735" i="2" a="1"/>
  <c r="AD735" i="2" s="1"/>
  <c r="AE735" i="2" a="1"/>
  <c r="AE735" i="2" s="1"/>
  <c r="AG735" i="2"/>
  <c r="AH796" i="2" a="1"/>
  <c r="AH796" i="2" s="1"/>
  <c r="AB796" i="2" a="1"/>
  <c r="AB796" i="2" s="1"/>
  <c r="AF796" i="2" a="1"/>
  <c r="AF796" i="2" s="1"/>
  <c r="AC796" i="2" a="1"/>
  <c r="AC796" i="2" s="1"/>
  <c r="AD796" i="2" a="1"/>
  <c r="AD796" i="2" s="1"/>
  <c r="AE796" i="2" a="1"/>
  <c r="AE796" i="2" s="1"/>
  <c r="AG796" i="2"/>
  <c r="AD860" i="2" a="1"/>
  <c r="AD860" i="2" s="1"/>
  <c r="AG860" i="2"/>
  <c r="AB860" i="2" a="1"/>
  <c r="AB860" i="2" s="1"/>
  <c r="AE860" i="2" a="1"/>
  <c r="AE860" i="2" s="1"/>
  <c r="AH860" i="2" a="1"/>
  <c r="AH860" i="2" s="1"/>
  <c r="AC860" i="2" a="1"/>
  <c r="AC860" i="2" s="1"/>
  <c r="AF860" i="2" a="1"/>
  <c r="AF860" i="2" s="1"/>
  <c r="AD924" i="2" a="1"/>
  <c r="AD924" i="2" s="1"/>
  <c r="AG924" i="2"/>
  <c r="AB924" i="2" a="1"/>
  <c r="AB924" i="2" s="1"/>
  <c r="AE924" i="2" a="1"/>
  <c r="AE924" i="2" s="1"/>
  <c r="AH924" i="2" a="1"/>
  <c r="AH924" i="2" s="1"/>
  <c r="AC924" i="2" a="1"/>
  <c r="AC924" i="2" s="1"/>
  <c r="AF924" i="2" a="1"/>
  <c r="AF924" i="2" s="1"/>
  <c r="AD988" i="2" a="1"/>
  <c r="AD988" i="2" s="1"/>
  <c r="AG988" i="2"/>
  <c r="AB988" i="2" a="1"/>
  <c r="AB988" i="2" s="1"/>
  <c r="AE988" i="2" a="1"/>
  <c r="AE988" i="2" s="1"/>
  <c r="AH988" i="2" a="1"/>
  <c r="AH988" i="2" s="1"/>
  <c r="AC988" i="2" a="1"/>
  <c r="AC988" i="2" s="1"/>
  <c r="AF988" i="2" a="1"/>
  <c r="AF988" i="2" s="1"/>
  <c r="AD1052" i="2" a="1"/>
  <c r="AD1052" i="2" s="1"/>
  <c r="AG1052" i="2"/>
  <c r="AB1052" i="2" a="1"/>
  <c r="AB1052" i="2" s="1"/>
  <c r="AE1052" i="2" a="1"/>
  <c r="AE1052" i="2" s="1"/>
  <c r="AH1052" i="2" a="1"/>
  <c r="AH1052" i="2" s="1"/>
  <c r="AC1052" i="2" a="1"/>
  <c r="AC1052" i="2" s="1"/>
  <c r="AF1052" i="2" a="1"/>
  <c r="AF1052" i="2" s="1"/>
  <c r="AD1116" i="2" a="1"/>
  <c r="AD1116" i="2" s="1"/>
  <c r="AG1116" i="2"/>
  <c r="AB1116" i="2" a="1"/>
  <c r="AB1116" i="2" s="1"/>
  <c r="AE1116" i="2" a="1"/>
  <c r="AE1116" i="2" s="1"/>
  <c r="AH1116" i="2" a="1"/>
  <c r="AH1116" i="2" s="1"/>
  <c r="AC1116" i="2" a="1"/>
  <c r="AC1116" i="2" s="1"/>
  <c r="AF1116" i="2" a="1"/>
  <c r="AF1116" i="2" s="1"/>
  <c r="AD1239" i="2" a="1"/>
  <c r="AD1239" i="2" s="1"/>
  <c r="AG1239" i="2"/>
  <c r="AB1239" i="2" a="1"/>
  <c r="AB1239" i="2" s="1"/>
  <c r="AE1239" i="2" a="1"/>
  <c r="AE1239" i="2" s="1"/>
  <c r="AH1239" i="2" a="1"/>
  <c r="AH1239" i="2" s="1"/>
  <c r="AC1239" i="2" a="1"/>
  <c r="AC1239" i="2" s="1"/>
  <c r="AF1239" i="2" a="1"/>
  <c r="AF1239" i="2" s="1"/>
  <c r="AB1303" i="2" a="1"/>
  <c r="AB1303" i="2" s="1"/>
  <c r="AD1303" i="2" a="1"/>
  <c r="AD1303" i="2" s="1"/>
  <c r="AF1303" i="2" a="1"/>
  <c r="AF1303" i="2" s="1"/>
  <c r="AC1303" i="2" a="1"/>
  <c r="AC1303" i="2" s="1"/>
  <c r="AE1303" i="2" a="1"/>
  <c r="AE1303" i="2" s="1"/>
  <c r="AG1303" i="2"/>
  <c r="AH1303" i="2" a="1"/>
  <c r="AH1303" i="2" s="1"/>
  <c r="AC253" i="2" a="1"/>
  <c r="AC253" i="2" s="1"/>
  <c r="AE253" i="2" a="1"/>
  <c r="AE253" i="2" s="1"/>
  <c r="AG253" i="2"/>
  <c r="AH253" i="2" a="1"/>
  <c r="AH253" i="2" s="1"/>
  <c r="AF253" i="2" a="1"/>
  <c r="AF253" i="2" s="1"/>
  <c r="AB253" i="2" a="1"/>
  <c r="AB253" i="2" s="1"/>
  <c r="AD253" i="2" a="1"/>
  <c r="AD253" i="2" s="1"/>
  <c r="AC186" i="2" a="1"/>
  <c r="AC186" i="2" s="1"/>
  <c r="AE186" i="2" a="1"/>
  <c r="AE186" i="2" s="1"/>
  <c r="AG186" i="2"/>
  <c r="AB186" i="2" a="1"/>
  <c r="AB186" i="2" s="1"/>
  <c r="AF186" i="2" a="1"/>
  <c r="AF186" i="2" s="1"/>
  <c r="AH186" i="2" a="1"/>
  <c r="AH186" i="2" s="1"/>
  <c r="AD186" i="2" a="1"/>
  <c r="AD186" i="2" s="1"/>
  <c r="AB122" i="2" a="1"/>
  <c r="AB122" i="2" s="1"/>
  <c r="AD122" i="2" a="1"/>
  <c r="AD122" i="2" s="1"/>
  <c r="AF122" i="2" a="1"/>
  <c r="AF122" i="2" s="1"/>
  <c r="AC122" i="2" a="1"/>
  <c r="AC122" i="2" s="1"/>
  <c r="AG122" i="2"/>
  <c r="AH122" i="2" a="1"/>
  <c r="AH122" i="2" s="1"/>
  <c r="AE122" i="2" a="1"/>
  <c r="AE122" i="2" s="1"/>
  <c r="AB56" i="2" a="1"/>
  <c r="AB56" i="2" s="1"/>
  <c r="AD56" i="2" a="1"/>
  <c r="AD56" i="2" s="1"/>
  <c r="AF56" i="2" a="1"/>
  <c r="AF56" i="2" s="1"/>
  <c r="AC56" i="2" a="1"/>
  <c r="AC56" i="2" s="1"/>
  <c r="AG56" i="2"/>
  <c r="AH56" i="2" a="1"/>
  <c r="AH56" i="2" s="1"/>
  <c r="AE56" i="2" a="1"/>
  <c r="AE56" i="2" s="1"/>
  <c r="AC287" i="2" a="1"/>
  <c r="AC287" i="2" s="1"/>
  <c r="AE287" i="2" a="1"/>
  <c r="AE287" i="2" s="1"/>
  <c r="AG287" i="2"/>
  <c r="AH287" i="2" a="1"/>
  <c r="AH287" i="2" s="1"/>
  <c r="AB287" i="2" a="1"/>
  <c r="AB287" i="2" s="1"/>
  <c r="AD287" i="2" a="1"/>
  <c r="AD287" i="2" s="1"/>
  <c r="AF287" i="2" a="1"/>
  <c r="AF287" i="2" s="1"/>
  <c r="AD360" i="2" a="1"/>
  <c r="AD360" i="2" s="1"/>
  <c r="AG360" i="2"/>
  <c r="AB360" i="2" a="1"/>
  <c r="AB360" i="2" s="1"/>
  <c r="AE360" i="2" a="1"/>
  <c r="AE360" i="2" s="1"/>
  <c r="AH360" i="2" a="1"/>
  <c r="AH360" i="2" s="1"/>
  <c r="AC360" i="2" a="1"/>
  <c r="AC360" i="2" s="1"/>
  <c r="AF360" i="2" a="1"/>
  <c r="AF360" i="2" s="1"/>
  <c r="AD432" i="2" a="1"/>
  <c r="AD432" i="2" s="1"/>
  <c r="AG432" i="2"/>
  <c r="AB432" i="2" a="1"/>
  <c r="AB432" i="2" s="1"/>
  <c r="AE432" i="2" a="1"/>
  <c r="AE432" i="2" s="1"/>
  <c r="AH432" i="2" a="1"/>
  <c r="AH432" i="2" s="1"/>
  <c r="AC432" i="2" a="1"/>
  <c r="AC432" i="2" s="1"/>
  <c r="AF432" i="2" a="1"/>
  <c r="AF432" i="2" s="1"/>
  <c r="AB512" i="2" a="1"/>
  <c r="AB512" i="2" s="1"/>
  <c r="AD512" i="2" a="1"/>
  <c r="AD512" i="2" s="1"/>
  <c r="AF512" i="2" a="1"/>
  <c r="AF512" i="2" s="1"/>
  <c r="AH512" i="2" a="1"/>
  <c r="AH512" i="2" s="1"/>
  <c r="AC512" i="2" a="1"/>
  <c r="AC512" i="2" s="1"/>
  <c r="AE512" i="2" a="1"/>
  <c r="AE512" i="2" s="1"/>
  <c r="AG512" i="2"/>
  <c r="AB592" i="2" a="1"/>
  <c r="AB592" i="2" s="1"/>
  <c r="AD592" i="2" a="1"/>
  <c r="AD592" i="2" s="1"/>
  <c r="AF592" i="2" a="1"/>
  <c r="AF592" i="2" s="1"/>
  <c r="AH592" i="2" a="1"/>
  <c r="AH592" i="2" s="1"/>
  <c r="AC592" i="2" a="1"/>
  <c r="AC592" i="2" s="1"/>
  <c r="AE592" i="2" a="1"/>
  <c r="AE592" i="2" s="1"/>
  <c r="AG592" i="2"/>
  <c r="AC31" i="2" a="1"/>
  <c r="AC31" i="2" s="1"/>
  <c r="AE31" i="2" a="1"/>
  <c r="AE31" i="2" s="1"/>
  <c r="AG31" i="2"/>
  <c r="AB31" i="2" a="1"/>
  <c r="AB31" i="2" s="1"/>
  <c r="AH31" i="2" a="1"/>
  <c r="AH31" i="2" s="1"/>
  <c r="AD31" i="2" a="1"/>
  <c r="AD31" i="2" s="1"/>
  <c r="AF31" i="2" a="1"/>
  <c r="AF31" i="2" s="1"/>
  <c r="AH707" i="2" a="1"/>
  <c r="AH707" i="2" s="1"/>
  <c r="AB707" i="2" a="1"/>
  <c r="AB707" i="2" s="1"/>
  <c r="AF707" i="2" a="1"/>
  <c r="AF707" i="2" s="1"/>
  <c r="AC707" i="2" a="1"/>
  <c r="AC707" i="2" s="1"/>
  <c r="AD707" i="2" a="1"/>
  <c r="AD707" i="2" s="1"/>
  <c r="AE707" i="2" a="1"/>
  <c r="AE707" i="2" s="1"/>
  <c r="AG707" i="2"/>
  <c r="AC856" i="2" a="1"/>
  <c r="AC856" i="2" s="1"/>
  <c r="AF856" i="2" a="1"/>
  <c r="AF856" i="2" s="1"/>
  <c r="AD856" i="2" a="1"/>
  <c r="AD856" i="2" s="1"/>
  <c r="AG856" i="2"/>
  <c r="AE856" i="2" a="1"/>
  <c r="AE856" i="2" s="1"/>
  <c r="AH856" i="2" a="1"/>
  <c r="AH856" i="2" s="1"/>
  <c r="AB856" i="2" a="1"/>
  <c r="AB856" i="2" s="1"/>
  <c r="AC1000" i="2" a="1"/>
  <c r="AC1000" i="2" s="1"/>
  <c r="AF1000" i="2" a="1"/>
  <c r="AF1000" i="2" s="1"/>
  <c r="AD1000" i="2" a="1"/>
  <c r="AD1000" i="2" s="1"/>
  <c r="AG1000" i="2"/>
  <c r="AB1000" i="2" a="1"/>
  <c r="AB1000" i="2" s="1"/>
  <c r="AE1000" i="2" a="1"/>
  <c r="AE1000" i="2" s="1"/>
  <c r="AH1000" i="2" a="1"/>
  <c r="AH1000" i="2" s="1"/>
  <c r="AC1144" i="2" a="1"/>
  <c r="AC1144" i="2" s="1"/>
  <c r="AF1144" i="2" a="1"/>
  <c r="AF1144" i="2" s="1"/>
  <c r="AD1144" i="2" a="1"/>
  <c r="AD1144" i="2" s="1"/>
  <c r="AG1144" i="2"/>
  <c r="AE1144" i="2" a="1"/>
  <c r="AE1144" i="2" s="1"/>
  <c r="AH1144" i="2" a="1"/>
  <c r="AH1144" i="2" s="1"/>
  <c r="AB1144" i="2" a="1"/>
  <c r="AB1144" i="2" s="1"/>
  <c r="AB1283" i="2" a="1"/>
  <c r="AB1283" i="2" s="1"/>
  <c r="AD1283" i="2" a="1"/>
  <c r="AD1283" i="2" s="1"/>
  <c r="AF1283" i="2" a="1"/>
  <c r="AF1283" i="2" s="1"/>
  <c r="AC1283" i="2" a="1"/>
  <c r="AC1283" i="2" s="1"/>
  <c r="AE1283" i="2" a="1"/>
  <c r="AE1283" i="2" s="1"/>
  <c r="AG1283" i="2"/>
  <c r="AH1283" i="2" a="1"/>
  <c r="AH1283" i="2" s="1"/>
  <c r="AC182" i="2" a="1"/>
  <c r="AC182" i="2" s="1"/>
  <c r="AE182" i="2" a="1"/>
  <c r="AE182" i="2" s="1"/>
  <c r="AG182" i="2"/>
  <c r="AD182" i="2" a="1"/>
  <c r="AD182" i="2" s="1"/>
  <c r="AB182" i="2" a="1"/>
  <c r="AB182" i="2" s="1"/>
  <c r="AF182" i="2" a="1"/>
  <c r="AF182" i="2" s="1"/>
  <c r="AH182" i="2" a="1"/>
  <c r="AH182" i="2" s="1"/>
  <c r="AC404" i="2" a="1"/>
  <c r="AC404" i="2" s="1"/>
  <c r="AF404" i="2" a="1"/>
  <c r="AF404" i="2" s="1"/>
  <c r="AD404" i="2" a="1"/>
  <c r="AD404" i="2" s="1"/>
  <c r="AG404" i="2"/>
  <c r="AH404" i="2" a="1"/>
  <c r="AH404" i="2" s="1"/>
  <c r="AB404" i="2" a="1"/>
  <c r="AB404" i="2" s="1"/>
  <c r="AE404" i="2" a="1"/>
  <c r="AE404" i="2" s="1"/>
  <c r="AB580" i="2" a="1"/>
  <c r="AB580" i="2" s="1"/>
  <c r="AD580" i="2" a="1"/>
  <c r="AD580" i="2" s="1"/>
  <c r="AF580" i="2" a="1"/>
  <c r="AF580" i="2" s="1"/>
  <c r="AH580" i="2" a="1"/>
  <c r="AH580" i="2" s="1"/>
  <c r="AC580" i="2" a="1"/>
  <c r="AC580" i="2" s="1"/>
  <c r="AE580" i="2" a="1"/>
  <c r="AE580" i="2" s="1"/>
  <c r="AG580" i="2"/>
  <c r="AD384" i="2" a="1"/>
  <c r="AD384" i="2" s="1"/>
  <c r="AG384" i="2"/>
  <c r="AB384" i="2" a="1"/>
  <c r="AB384" i="2" s="1"/>
  <c r="AE384" i="2" a="1"/>
  <c r="AE384" i="2" s="1"/>
  <c r="AH384" i="2" a="1"/>
  <c r="AH384" i="2" s="1"/>
  <c r="AC384" i="2" a="1"/>
  <c r="AC384" i="2" s="1"/>
  <c r="AF384" i="2" a="1"/>
  <c r="AF384" i="2" s="1"/>
  <c r="AC39" i="2" a="1"/>
  <c r="AC39" i="2" s="1"/>
  <c r="AE39" i="2" a="1"/>
  <c r="AE39" i="2" s="1"/>
  <c r="AG39" i="2"/>
  <c r="AB39" i="2" a="1"/>
  <c r="AB39" i="2" s="1"/>
  <c r="AH39" i="2" a="1"/>
  <c r="AH39" i="2" s="1"/>
  <c r="AD39" i="2" a="1"/>
  <c r="AD39" i="2" s="1"/>
  <c r="AF39" i="2" a="1"/>
  <c r="AF39" i="2" s="1"/>
  <c r="AH651" i="2" a="1"/>
  <c r="AH651" i="2" s="1"/>
  <c r="AB651" i="2" a="1"/>
  <c r="AB651" i="2" s="1"/>
  <c r="AF651" i="2" a="1"/>
  <c r="AF651" i="2" s="1"/>
  <c r="AC651" i="2" a="1"/>
  <c r="AC651" i="2" s="1"/>
  <c r="AG651" i="2"/>
  <c r="AD651" i="2" a="1"/>
  <c r="AD651" i="2" s="1"/>
  <c r="AE651" i="2" a="1"/>
  <c r="AE651" i="2" s="1"/>
  <c r="AC872" i="2" a="1"/>
  <c r="AC872" i="2" s="1"/>
  <c r="AF872" i="2" a="1"/>
  <c r="AF872" i="2" s="1"/>
  <c r="AD872" i="2" a="1"/>
  <c r="AD872" i="2" s="1"/>
  <c r="AG872" i="2"/>
  <c r="AB872" i="2" a="1"/>
  <c r="AB872" i="2" s="1"/>
  <c r="AE872" i="2" a="1"/>
  <c r="AE872" i="2" s="1"/>
  <c r="AH872" i="2" a="1"/>
  <c r="AH872" i="2" s="1"/>
  <c r="AC1112" i="2" a="1"/>
  <c r="AC1112" i="2" s="1"/>
  <c r="AF1112" i="2" a="1"/>
  <c r="AF1112" i="2" s="1"/>
  <c r="AD1112" i="2" a="1"/>
  <c r="AD1112" i="2" s="1"/>
  <c r="AG1112" i="2"/>
  <c r="AE1112" i="2" a="1"/>
  <c r="AE1112" i="2" s="1"/>
  <c r="AH1112" i="2" a="1"/>
  <c r="AH1112" i="2" s="1"/>
  <c r="AB1112" i="2" a="1"/>
  <c r="AB1112" i="2" s="1"/>
  <c r="AB1331" i="2" a="1"/>
  <c r="AB1331" i="2" s="1"/>
  <c r="AD1331" i="2" a="1"/>
  <c r="AD1331" i="2" s="1"/>
  <c r="AF1331" i="2" a="1"/>
  <c r="AF1331" i="2" s="1"/>
  <c r="AC1331" i="2" a="1"/>
  <c r="AC1331" i="2" s="1"/>
  <c r="AE1331" i="2" a="1"/>
  <c r="AE1331" i="2" s="1"/>
  <c r="AG1331" i="2"/>
  <c r="AH1331" i="2" a="1"/>
  <c r="AH1331" i="2" s="1"/>
  <c r="AB60" i="2" a="1"/>
  <c r="AB60" i="2" s="1"/>
  <c r="AD60" i="2" a="1"/>
  <c r="AD60" i="2" s="1"/>
  <c r="AF60" i="2" a="1"/>
  <c r="AF60" i="2" s="1"/>
  <c r="AE60" i="2" a="1"/>
  <c r="AE60" i="2" s="1"/>
  <c r="AG60" i="2"/>
  <c r="AH60" i="2" a="1"/>
  <c r="AH60" i="2" s="1"/>
  <c r="AC60" i="2" a="1"/>
  <c r="AC60" i="2" s="1"/>
  <c r="AC420" i="2" a="1"/>
  <c r="AC420" i="2" s="1"/>
  <c r="AF420" i="2" a="1"/>
  <c r="AF420" i="2" s="1"/>
  <c r="AD420" i="2" a="1"/>
  <c r="AD420" i="2" s="1"/>
  <c r="AG420" i="2"/>
  <c r="AB420" i="2" a="1"/>
  <c r="AB420" i="2" s="1"/>
  <c r="AH420" i="2" a="1"/>
  <c r="AH420" i="2" s="1"/>
  <c r="AE420" i="2" a="1"/>
  <c r="AE420" i="2" s="1"/>
  <c r="AB628" i="2" a="1"/>
  <c r="AB628" i="2" s="1"/>
  <c r="AD628" i="2" a="1"/>
  <c r="AD628" i="2" s="1"/>
  <c r="AF628" i="2" a="1"/>
  <c r="AF628" i="2" s="1"/>
  <c r="AH628" i="2" a="1"/>
  <c r="AH628" i="2" s="1"/>
  <c r="AC628" i="2" a="1"/>
  <c r="AC628" i="2" s="1"/>
  <c r="AE628" i="2" a="1"/>
  <c r="AE628" i="2" s="1"/>
  <c r="AG628" i="2"/>
  <c r="AC840" i="2" a="1"/>
  <c r="AC840" i="2" s="1"/>
  <c r="AF840" i="2" a="1"/>
  <c r="AF840" i="2" s="1"/>
  <c r="AD840" i="2" a="1"/>
  <c r="AD840" i="2" s="1"/>
  <c r="AG840" i="2"/>
  <c r="AB840" i="2" a="1"/>
  <c r="AB840" i="2" s="1"/>
  <c r="AE840" i="2" a="1"/>
  <c r="AE840" i="2" s="1"/>
  <c r="AH840" i="2" a="1"/>
  <c r="AH840" i="2" s="1"/>
  <c r="AC1072" i="2" a="1"/>
  <c r="AC1072" i="2" s="1"/>
  <c r="AF1072" i="2" a="1"/>
  <c r="AF1072" i="2" s="1"/>
  <c r="AD1072" i="2" a="1"/>
  <c r="AD1072" i="2" s="1"/>
  <c r="AG1072" i="2"/>
  <c r="AH1072" i="2" a="1"/>
  <c r="AH1072" i="2" s="1"/>
  <c r="AB1072" i="2" a="1"/>
  <c r="AB1072" i="2" s="1"/>
  <c r="AE1072" i="2" a="1"/>
  <c r="AE1072" i="2" s="1"/>
  <c r="AB1291" i="2" a="1"/>
  <c r="AB1291" i="2" s="1"/>
  <c r="AD1291" i="2" a="1"/>
  <c r="AD1291" i="2" s="1"/>
  <c r="AF1291" i="2" a="1"/>
  <c r="AF1291" i="2" s="1"/>
  <c r="AC1291" i="2" a="1"/>
  <c r="AC1291" i="2" s="1"/>
  <c r="AE1291" i="2" a="1"/>
  <c r="AE1291" i="2" s="1"/>
  <c r="AG1291" i="2"/>
  <c r="AH1291" i="2" a="1"/>
  <c r="AH1291" i="2" s="1"/>
  <c r="AB110" i="2" a="1"/>
  <c r="AB110" i="2" s="1"/>
  <c r="AD110" i="2" a="1"/>
  <c r="AD110" i="2" s="1"/>
  <c r="AF110" i="2" a="1"/>
  <c r="AF110" i="2" s="1"/>
  <c r="AE110" i="2" a="1"/>
  <c r="AE110" i="2" s="1"/>
  <c r="AG110" i="2"/>
  <c r="AH110" i="2" a="1"/>
  <c r="AH110" i="2" s="1"/>
  <c r="AC110" i="2" a="1"/>
  <c r="AC110" i="2" s="1"/>
  <c r="AC364" i="2" a="1"/>
  <c r="AC364" i="2" s="1"/>
  <c r="AF364" i="2" a="1"/>
  <c r="AF364" i="2" s="1"/>
  <c r="AD364" i="2" a="1"/>
  <c r="AD364" i="2" s="1"/>
  <c r="AG364" i="2"/>
  <c r="AE364" i="2" a="1"/>
  <c r="AE364" i="2" s="1"/>
  <c r="AB364" i="2" a="1"/>
  <c r="AB364" i="2" s="1"/>
  <c r="AH364" i="2" a="1"/>
  <c r="AH364" i="2" s="1"/>
  <c r="AB564" i="2" a="1"/>
  <c r="AB564" i="2" s="1"/>
  <c r="AD564" i="2" a="1"/>
  <c r="AD564" i="2" s="1"/>
  <c r="AF564" i="2" a="1"/>
  <c r="AF564" i="2" s="1"/>
  <c r="AH564" i="2" a="1"/>
  <c r="AH564" i="2" s="1"/>
  <c r="AC564" i="2" a="1"/>
  <c r="AC564" i="2" s="1"/>
  <c r="AE564" i="2" a="1"/>
  <c r="AE564" i="2" s="1"/>
  <c r="AG564" i="2"/>
  <c r="AH276" i="2" a="1"/>
  <c r="AH276" i="2" s="1"/>
  <c r="AB276" i="2" a="1"/>
  <c r="AB276" i="2" s="1"/>
  <c r="AD276" i="2" a="1"/>
  <c r="AD276" i="2" s="1"/>
  <c r="AF276" i="2" a="1"/>
  <c r="AF276" i="2" s="1"/>
  <c r="AC276" i="2" a="1"/>
  <c r="AC276" i="2" s="1"/>
  <c r="AE276" i="2" a="1"/>
  <c r="AE276" i="2" s="1"/>
  <c r="AG276" i="2"/>
  <c r="AH309" i="2" a="1"/>
  <c r="AH309" i="2" s="1"/>
  <c r="AB309" i="2" a="1"/>
  <c r="AB309" i="2" s="1"/>
  <c r="AD309" i="2" a="1"/>
  <c r="AD309" i="2" s="1"/>
  <c r="AF309" i="2" a="1"/>
  <c r="AF309" i="2" s="1"/>
  <c r="AC309" i="2" a="1"/>
  <c r="AC309" i="2" s="1"/>
  <c r="AE309" i="2" a="1"/>
  <c r="AE309" i="2" s="1"/>
  <c r="AG309" i="2"/>
  <c r="AH341" i="2" a="1"/>
  <c r="AH341" i="2" s="1"/>
  <c r="AB341" i="2" a="1"/>
  <c r="AB341" i="2" s="1"/>
  <c r="AD341" i="2" a="1"/>
  <c r="AD341" i="2" s="1"/>
  <c r="AF341" i="2" a="1"/>
  <c r="AF341" i="2" s="1"/>
  <c r="AC341" i="2" a="1"/>
  <c r="AC341" i="2" s="1"/>
  <c r="AE341" i="2" a="1"/>
  <c r="AE341" i="2" s="1"/>
  <c r="AG341" i="2"/>
  <c r="AH373" i="2" a="1"/>
  <c r="AH373" i="2" s="1"/>
  <c r="AB373" i="2" a="1"/>
  <c r="AB373" i="2" s="1"/>
  <c r="AG373" i="2"/>
  <c r="AE373" i="2" a="1"/>
  <c r="AE373" i="2" s="1"/>
  <c r="AC373" i="2" a="1"/>
  <c r="AC373" i="2" s="1"/>
  <c r="AF373" i="2" a="1"/>
  <c r="AF373" i="2" s="1"/>
  <c r="AD373" i="2" a="1"/>
  <c r="AD373" i="2" s="1"/>
  <c r="AH405" i="2" a="1"/>
  <c r="AH405" i="2" s="1"/>
  <c r="AB405" i="2" a="1"/>
  <c r="AB405" i="2" s="1"/>
  <c r="AG405" i="2"/>
  <c r="AE405" i="2" a="1"/>
  <c r="AE405" i="2" s="1"/>
  <c r="AC405" i="2" a="1"/>
  <c r="AC405" i="2" s="1"/>
  <c r="AF405" i="2" a="1"/>
  <c r="AF405" i="2" s="1"/>
  <c r="AD405" i="2" a="1"/>
  <c r="AD405" i="2" s="1"/>
  <c r="AH437" i="2" a="1"/>
  <c r="AH437" i="2" s="1"/>
  <c r="AF424" i="4" s="1"/>
  <c r="AB437" i="2" a="1"/>
  <c r="AB437" i="2" s="1"/>
  <c r="Z424" i="4" s="1"/>
  <c r="AG437" i="2"/>
  <c r="AE424" i="4" s="1"/>
  <c r="AE437" i="2" a="1"/>
  <c r="AE437" i="2" s="1"/>
  <c r="AC424" i="4" s="1"/>
  <c r="AC437" i="2" a="1"/>
  <c r="AC437" i="2" s="1"/>
  <c r="AA424" i="4" s="1"/>
  <c r="AF437" i="2" a="1"/>
  <c r="AF437" i="2" s="1"/>
  <c r="AD424" i="4" s="1"/>
  <c r="AD437" i="2" a="1"/>
  <c r="AD437" i="2" s="1"/>
  <c r="AB424" i="4" s="1"/>
  <c r="AC469" i="2" a="1"/>
  <c r="AC469" i="2" s="1"/>
  <c r="AE469" i="2" a="1"/>
  <c r="AE469" i="2" s="1"/>
  <c r="AG469" i="2"/>
  <c r="AH469" i="2" a="1"/>
  <c r="AH469" i="2" s="1"/>
  <c r="AD469" i="2" a="1"/>
  <c r="AD469" i="2" s="1"/>
  <c r="AB469" i="2" a="1"/>
  <c r="AB469" i="2" s="1"/>
  <c r="AF469" i="2" a="1"/>
  <c r="AF469" i="2" s="1"/>
  <c r="AC501" i="2" a="1"/>
  <c r="AC501" i="2" s="1"/>
  <c r="AE501" i="2" a="1"/>
  <c r="AE501" i="2" s="1"/>
  <c r="AG501" i="2"/>
  <c r="AH501" i="2" a="1"/>
  <c r="AH501" i="2" s="1"/>
  <c r="AD501" i="2" a="1"/>
  <c r="AD501" i="2" s="1"/>
  <c r="AB501" i="2" a="1"/>
  <c r="AB501" i="2" s="1"/>
  <c r="AF501" i="2" a="1"/>
  <c r="AF501" i="2" s="1"/>
  <c r="AC533" i="2" a="1"/>
  <c r="AC533" i="2" s="1"/>
  <c r="AE533" i="2" a="1"/>
  <c r="AE533" i="2" s="1"/>
  <c r="AG533" i="2"/>
  <c r="AH533" i="2" a="1"/>
  <c r="AH533" i="2" s="1"/>
  <c r="AD533" i="2" a="1"/>
  <c r="AD533" i="2" s="1"/>
  <c r="AB533" i="2" a="1"/>
  <c r="AB533" i="2" s="1"/>
  <c r="AF533" i="2" a="1"/>
  <c r="AF533" i="2" s="1"/>
  <c r="AC565" i="2" a="1"/>
  <c r="AC565" i="2" s="1"/>
  <c r="AE565" i="2" a="1"/>
  <c r="AE565" i="2" s="1"/>
  <c r="AG565" i="2"/>
  <c r="AH565" i="2" a="1"/>
  <c r="AH565" i="2" s="1"/>
  <c r="AD565" i="2" a="1"/>
  <c r="AD565" i="2" s="1"/>
  <c r="AB565" i="2" a="1"/>
  <c r="AB565" i="2" s="1"/>
  <c r="AF565" i="2" a="1"/>
  <c r="AF565" i="2" s="1"/>
  <c r="AC597" i="2" a="1"/>
  <c r="AC597" i="2" s="1"/>
  <c r="AE597" i="2" a="1"/>
  <c r="AE597" i="2" s="1"/>
  <c r="AG597" i="2"/>
  <c r="AH597" i="2" a="1"/>
  <c r="AH597" i="2" s="1"/>
  <c r="AD597" i="2" a="1"/>
  <c r="AD597" i="2" s="1"/>
  <c r="AB597" i="2" a="1"/>
  <c r="AB597" i="2" s="1"/>
  <c r="AF597" i="2" a="1"/>
  <c r="AF597" i="2" s="1"/>
  <c r="AC629" i="2" a="1"/>
  <c r="AC629" i="2" s="1"/>
  <c r="AE629" i="2" a="1"/>
  <c r="AE629" i="2" s="1"/>
  <c r="AG629" i="2"/>
  <c r="AH629" i="2" a="1"/>
  <c r="AH629" i="2" s="1"/>
  <c r="AD629" i="2" a="1"/>
  <c r="AD629" i="2" s="1"/>
  <c r="AB629" i="2" a="1"/>
  <c r="AB629" i="2" s="1"/>
  <c r="AF629" i="2" a="1"/>
  <c r="AF629" i="2" s="1"/>
  <c r="AH642" i="2" a="1"/>
  <c r="AH642" i="2" s="1"/>
  <c r="AC642" i="2" a="1"/>
  <c r="AC642" i="2" s="1"/>
  <c r="AG642" i="2"/>
  <c r="AD642" i="2" a="1"/>
  <c r="AD642" i="2" s="1"/>
  <c r="AE642" i="2" a="1"/>
  <c r="AE642" i="2" s="1"/>
  <c r="AB642" i="2" a="1"/>
  <c r="AB642" i="2" s="1"/>
  <c r="AF642" i="2" a="1"/>
  <c r="AF642" i="2" s="1"/>
  <c r="AH674" i="2" a="1"/>
  <c r="AH674" i="2" s="1"/>
  <c r="AC674" i="2" a="1"/>
  <c r="AC674" i="2" s="1"/>
  <c r="AG674" i="2"/>
  <c r="AD674" i="2" a="1"/>
  <c r="AD674" i="2" s="1"/>
  <c r="AE674" i="2" a="1"/>
  <c r="AE674" i="2" s="1"/>
  <c r="AB674" i="2" a="1"/>
  <c r="AB674" i="2" s="1"/>
  <c r="AF674" i="2" a="1"/>
  <c r="AF674" i="2" s="1"/>
  <c r="AH714" i="2" a="1"/>
  <c r="AH714" i="2" s="1"/>
  <c r="AC714" i="2" a="1"/>
  <c r="AC714" i="2" s="1"/>
  <c r="AG714" i="2"/>
  <c r="AF714" i="2" a="1"/>
  <c r="AF714" i="2" s="1"/>
  <c r="AB714" i="2" a="1"/>
  <c r="AB714" i="2" s="1"/>
  <c r="AD714" i="2" a="1"/>
  <c r="AD714" i="2" s="1"/>
  <c r="AE714" i="2" a="1"/>
  <c r="AE714" i="2" s="1"/>
  <c r="AH743" i="2" a="1"/>
  <c r="AH743" i="2" s="1"/>
  <c r="AC743" i="2" a="1"/>
  <c r="AC743" i="2" s="1"/>
  <c r="AG743" i="2"/>
  <c r="AF743" i="2" a="1"/>
  <c r="AF743" i="2" s="1"/>
  <c r="AB743" i="2" a="1"/>
  <c r="AB743" i="2" s="1"/>
  <c r="AD743" i="2" a="1"/>
  <c r="AD743" i="2" s="1"/>
  <c r="AE743" i="2" a="1"/>
  <c r="AE743" i="2" s="1"/>
  <c r="AH775" i="2" a="1"/>
  <c r="AH775" i="2" s="1"/>
  <c r="AC775" i="2" a="1"/>
  <c r="AC775" i="2" s="1"/>
  <c r="AG775" i="2"/>
  <c r="AF775" i="2" a="1"/>
  <c r="AF775" i="2" s="1"/>
  <c r="AB775" i="2" a="1"/>
  <c r="AB775" i="2" s="1"/>
  <c r="AD775" i="2" a="1"/>
  <c r="AD775" i="2" s="1"/>
  <c r="AE775" i="2" a="1"/>
  <c r="AE775" i="2" s="1"/>
  <c r="AH807" i="2" a="1"/>
  <c r="AH807" i="2" s="1"/>
  <c r="AC807" i="2" a="1"/>
  <c r="AC807" i="2" s="1"/>
  <c r="AG807" i="2"/>
  <c r="AF807" i="2" a="1"/>
  <c r="AF807" i="2" s="1"/>
  <c r="AB807" i="2" a="1"/>
  <c r="AB807" i="2" s="1"/>
  <c r="AD807" i="2" a="1"/>
  <c r="AD807" i="2" s="1"/>
  <c r="AE807" i="2" a="1"/>
  <c r="AE807" i="2" s="1"/>
  <c r="AH839" i="2" a="1"/>
  <c r="AH839" i="2" s="1"/>
  <c r="AD839" i="2" a="1"/>
  <c r="AD839" i="2" s="1"/>
  <c r="AB839" i="2" a="1"/>
  <c r="AB839" i="2" s="1"/>
  <c r="AG839" i="2"/>
  <c r="AE839" i="2" a="1"/>
  <c r="AE839" i="2" s="1"/>
  <c r="AC839" i="2" a="1"/>
  <c r="AC839" i="2" s="1"/>
  <c r="AF839" i="2" a="1"/>
  <c r="AF839" i="2" s="1"/>
  <c r="AH871" i="2" a="1"/>
  <c r="AH871" i="2" s="1"/>
  <c r="AD871" i="2" a="1"/>
  <c r="AD871" i="2" s="1"/>
  <c r="AB871" i="2" a="1"/>
  <c r="AB871" i="2" s="1"/>
  <c r="AG871" i="2"/>
  <c r="AE871" i="2" a="1"/>
  <c r="AE871" i="2" s="1"/>
  <c r="AC871" i="2" a="1"/>
  <c r="AC871" i="2" s="1"/>
  <c r="AF871" i="2" a="1"/>
  <c r="AF871" i="2" s="1"/>
  <c r="AH903" i="2" a="1"/>
  <c r="AH903" i="2" s="1"/>
  <c r="AD903" i="2" a="1"/>
  <c r="AD903" i="2" s="1"/>
  <c r="AB903" i="2" a="1"/>
  <c r="AB903" i="2" s="1"/>
  <c r="AG903" i="2"/>
  <c r="AE903" i="2" a="1"/>
  <c r="AE903" i="2" s="1"/>
  <c r="AC903" i="2" a="1"/>
  <c r="AC903" i="2" s="1"/>
  <c r="AF903" i="2" a="1"/>
  <c r="AF903" i="2" s="1"/>
  <c r="AH935" i="2" a="1"/>
  <c r="AH935" i="2" s="1"/>
  <c r="AD935" i="2" a="1"/>
  <c r="AD935" i="2" s="1"/>
  <c r="AB935" i="2" a="1"/>
  <c r="AB935" i="2" s="1"/>
  <c r="AG935" i="2"/>
  <c r="AE935" i="2" a="1"/>
  <c r="AE935" i="2" s="1"/>
  <c r="AC935" i="2" a="1"/>
  <c r="AC935" i="2" s="1"/>
  <c r="AF935" i="2" a="1"/>
  <c r="AF935" i="2" s="1"/>
  <c r="AH967" i="2" a="1"/>
  <c r="AH967" i="2" s="1"/>
  <c r="AD967" i="2" a="1"/>
  <c r="AD967" i="2" s="1"/>
  <c r="AB967" i="2" a="1"/>
  <c r="AB967" i="2" s="1"/>
  <c r="AG967" i="2"/>
  <c r="AE967" i="2" a="1"/>
  <c r="AE967" i="2" s="1"/>
  <c r="AC967" i="2" a="1"/>
  <c r="AC967" i="2" s="1"/>
  <c r="AF967" i="2" a="1"/>
  <c r="AF967" i="2" s="1"/>
  <c r="AH999" i="2" a="1"/>
  <c r="AH999" i="2" s="1"/>
  <c r="AD999" i="2" a="1"/>
  <c r="AD999" i="2" s="1"/>
  <c r="AB999" i="2" a="1"/>
  <c r="AB999" i="2" s="1"/>
  <c r="AG999" i="2"/>
  <c r="AE999" i="2" a="1"/>
  <c r="AE999" i="2" s="1"/>
  <c r="AC999" i="2" a="1"/>
  <c r="AC999" i="2" s="1"/>
  <c r="AF999" i="2" a="1"/>
  <c r="AF999" i="2" s="1"/>
  <c r="AH1031" i="2" a="1"/>
  <c r="AH1031" i="2" s="1"/>
  <c r="AD1031" i="2" a="1"/>
  <c r="AD1031" i="2" s="1"/>
  <c r="AB1031" i="2" a="1"/>
  <c r="AB1031" i="2" s="1"/>
  <c r="AG1031" i="2"/>
  <c r="AE1031" i="2" a="1"/>
  <c r="AE1031" i="2" s="1"/>
  <c r="AC1031" i="2" a="1"/>
  <c r="AC1031" i="2" s="1"/>
  <c r="AF1031" i="2" a="1"/>
  <c r="AF1031" i="2" s="1"/>
  <c r="AH1063" i="2" a="1"/>
  <c r="AH1063" i="2" s="1"/>
  <c r="AD1063" i="2" a="1"/>
  <c r="AD1063" i="2" s="1"/>
  <c r="AB1063" i="2" a="1"/>
  <c r="AB1063" i="2" s="1"/>
  <c r="AG1063" i="2"/>
  <c r="AE1063" i="2" a="1"/>
  <c r="AE1063" i="2" s="1"/>
  <c r="AC1063" i="2" a="1"/>
  <c r="AC1063" i="2" s="1"/>
  <c r="AF1063" i="2" a="1"/>
  <c r="AF1063" i="2" s="1"/>
  <c r="AH1095" i="2" a="1"/>
  <c r="AH1095" i="2" s="1"/>
  <c r="AD1095" i="2" a="1"/>
  <c r="AD1095" i="2" s="1"/>
  <c r="AB1095" i="2" a="1"/>
  <c r="AB1095" i="2" s="1"/>
  <c r="AG1095" i="2"/>
  <c r="AE1095" i="2" a="1"/>
  <c r="AE1095" i="2" s="1"/>
  <c r="AC1095" i="2" a="1"/>
  <c r="AC1095" i="2" s="1"/>
  <c r="AF1095" i="2" a="1"/>
  <c r="AF1095" i="2" s="1"/>
  <c r="AH1127" i="2" a="1"/>
  <c r="AH1127" i="2" s="1"/>
  <c r="AD1127" i="2" a="1"/>
  <c r="AD1127" i="2" s="1"/>
  <c r="AB1127" i="2" a="1"/>
  <c r="AB1127" i="2" s="1"/>
  <c r="AG1127" i="2"/>
  <c r="AE1127" i="2" a="1"/>
  <c r="AE1127" i="2" s="1"/>
  <c r="AC1127" i="2" a="1"/>
  <c r="AC1127" i="2" s="1"/>
  <c r="AF1127" i="2" a="1"/>
  <c r="AF1127" i="2" s="1"/>
  <c r="AH1159" i="2" a="1"/>
  <c r="AH1159" i="2" s="1"/>
  <c r="AD1159" i="2" a="1"/>
  <c r="AD1159" i="2" s="1"/>
  <c r="AB1159" i="2" a="1"/>
  <c r="AB1159" i="2" s="1"/>
  <c r="AG1159" i="2"/>
  <c r="AE1159" i="2" a="1"/>
  <c r="AE1159" i="2" s="1"/>
  <c r="AC1159" i="2" a="1"/>
  <c r="AC1159" i="2" s="1"/>
  <c r="AF1159" i="2" a="1"/>
  <c r="AF1159" i="2" s="1"/>
  <c r="AH1186" i="2" a="1"/>
  <c r="AH1186" i="2" s="1"/>
  <c r="AD1186" i="2" a="1"/>
  <c r="AD1186" i="2" s="1"/>
  <c r="AB1186" i="2" a="1"/>
  <c r="AB1186" i="2" s="1"/>
  <c r="AG1186" i="2"/>
  <c r="AE1186" i="2" a="1"/>
  <c r="AE1186" i="2" s="1"/>
  <c r="AC1186" i="2" a="1"/>
  <c r="AC1186" i="2" s="1"/>
  <c r="AF1186" i="2" a="1"/>
  <c r="AF1186" i="2" s="1"/>
  <c r="AH1218" i="2" a="1"/>
  <c r="AH1218" i="2" s="1"/>
  <c r="AD1218" i="2" a="1"/>
  <c r="AD1218" i="2" s="1"/>
  <c r="AB1218" i="2" a="1"/>
  <c r="AB1218" i="2" s="1"/>
  <c r="AG1218" i="2"/>
  <c r="AE1218" i="2" a="1"/>
  <c r="AE1218" i="2" s="1"/>
  <c r="AC1218" i="2" a="1"/>
  <c r="AC1218" i="2" s="1"/>
  <c r="AF1218" i="2" a="1"/>
  <c r="AF1218" i="2" s="1"/>
  <c r="AH1250" i="2" a="1"/>
  <c r="AH1250" i="2" s="1"/>
  <c r="AD1250" i="2" a="1"/>
  <c r="AD1250" i="2" s="1"/>
  <c r="AB1250" i="2" a="1"/>
  <c r="AB1250" i="2" s="1"/>
  <c r="AG1250" i="2"/>
  <c r="AE1250" i="2" a="1"/>
  <c r="AE1250" i="2" s="1"/>
  <c r="AC1250" i="2" a="1"/>
  <c r="AC1250" i="2" s="1"/>
  <c r="AF1250" i="2" a="1"/>
  <c r="AF1250" i="2" s="1"/>
  <c r="AC1282" i="2" a="1"/>
  <c r="AC1282" i="2" s="1"/>
  <c r="AE1282" i="2" a="1"/>
  <c r="AE1282" i="2" s="1"/>
  <c r="AG1282" i="2"/>
  <c r="AH1282" i="2" a="1"/>
  <c r="AH1282" i="2" s="1"/>
  <c r="AB1282" i="2" a="1"/>
  <c r="AB1282" i="2" s="1"/>
  <c r="AD1282" i="2" a="1"/>
  <c r="AD1282" i="2" s="1"/>
  <c r="AF1282" i="2" a="1"/>
  <c r="AF1282" i="2" s="1"/>
  <c r="AC1314" i="2" a="1"/>
  <c r="AC1314" i="2" s="1"/>
  <c r="AE1314" i="2" a="1"/>
  <c r="AE1314" i="2" s="1"/>
  <c r="AG1314" i="2"/>
  <c r="AH1314" i="2" a="1"/>
  <c r="AH1314" i="2" s="1"/>
  <c r="AB1314" i="2" a="1"/>
  <c r="AB1314" i="2" s="1"/>
  <c r="AD1314" i="2" a="1"/>
  <c r="AD1314" i="2" s="1"/>
  <c r="AF1314" i="2" a="1"/>
  <c r="AF1314" i="2" s="1"/>
  <c r="AC1346" i="2" a="1"/>
  <c r="AC1346" i="2" s="1"/>
  <c r="AE1346" i="2" a="1"/>
  <c r="AE1346" i="2" s="1"/>
  <c r="AG1346" i="2"/>
  <c r="AH1346" i="2" a="1"/>
  <c r="AH1346" i="2" s="1"/>
  <c r="AB1346" i="2" a="1"/>
  <c r="AB1346" i="2" s="1"/>
  <c r="AD1346" i="2" a="1"/>
  <c r="AD1346" i="2" s="1"/>
  <c r="AF1346" i="2" a="1"/>
  <c r="AF1346" i="2" s="1"/>
  <c r="AH240" i="2" a="1"/>
  <c r="AH240" i="2" s="1"/>
  <c r="AB240" i="2" a="1"/>
  <c r="AB240" i="2" s="1"/>
  <c r="AD240" i="2" a="1"/>
  <c r="AD240" i="2" s="1"/>
  <c r="AF240" i="2" a="1"/>
  <c r="AF240" i="2" s="1"/>
  <c r="AE240" i="2" a="1"/>
  <c r="AE240" i="2" s="1"/>
  <c r="AG240" i="2"/>
  <c r="AC240" i="2" a="1"/>
  <c r="AC240" i="2" s="1"/>
  <c r="AH207" i="2" a="1"/>
  <c r="AH207" i="2" s="1"/>
  <c r="AB207" i="2" a="1"/>
  <c r="AB207" i="2" s="1"/>
  <c r="AG207" i="2"/>
  <c r="AE207" i="2" a="1"/>
  <c r="AE207" i="2" s="1"/>
  <c r="AC207" i="2" a="1"/>
  <c r="AC207" i="2" s="1"/>
  <c r="AF207" i="2" a="1"/>
  <c r="AF207" i="2" s="1"/>
  <c r="AD207" i="2" a="1"/>
  <c r="AD207" i="2" s="1"/>
  <c r="AH175" i="2" a="1"/>
  <c r="AH175" i="2" s="1"/>
  <c r="AB175" i="2" a="1"/>
  <c r="AB175" i="2" s="1"/>
  <c r="AD175" i="2" a="1"/>
  <c r="AD175" i="2" s="1"/>
  <c r="AF175" i="2" a="1"/>
  <c r="AF175" i="2" s="1"/>
  <c r="AC175" i="2" a="1"/>
  <c r="AC175" i="2" s="1"/>
  <c r="AG175" i="2"/>
  <c r="AE175" i="2" a="1"/>
  <c r="AE175" i="2" s="1"/>
  <c r="AC143" i="2" a="1"/>
  <c r="AC143" i="2" s="1"/>
  <c r="AE143" i="2" a="1"/>
  <c r="AE143" i="2" s="1"/>
  <c r="AG143" i="2"/>
  <c r="AH143" i="2" a="1"/>
  <c r="AH143" i="2" s="1"/>
  <c r="AD143" i="2" a="1"/>
  <c r="AD143" i="2" s="1"/>
  <c r="AF143" i="2" a="1"/>
  <c r="AF143" i="2" s="1"/>
  <c r="AB143" i="2" a="1"/>
  <c r="AB143" i="2" s="1"/>
  <c r="AC111" i="2" a="1"/>
  <c r="AC111" i="2" s="1"/>
  <c r="AE111" i="2" a="1"/>
  <c r="AE111" i="2" s="1"/>
  <c r="AG111" i="2"/>
  <c r="AH111" i="2" a="1"/>
  <c r="AH111" i="2" s="1"/>
  <c r="AD111" i="2" a="1"/>
  <c r="AD111" i="2" s="1"/>
  <c r="AF111" i="2" a="1"/>
  <c r="AF111" i="2" s="1"/>
  <c r="AB111" i="2" a="1"/>
  <c r="AB111" i="2" s="1"/>
  <c r="AC77" i="2" a="1"/>
  <c r="AC77" i="2" s="1"/>
  <c r="AE77" i="2" a="1"/>
  <c r="AE77" i="2" s="1"/>
  <c r="AG77" i="2"/>
  <c r="AH77" i="2" a="1"/>
  <c r="AH77" i="2" s="1"/>
  <c r="AD77" i="2" a="1"/>
  <c r="AD77" i="2" s="1"/>
  <c r="AF77" i="2" a="1"/>
  <c r="AF77" i="2" s="1"/>
  <c r="AB77" i="2" a="1"/>
  <c r="AB77" i="2" s="1"/>
  <c r="AC45" i="2" a="1"/>
  <c r="AC45" i="2" s="1"/>
  <c r="AE45" i="2" a="1"/>
  <c r="AE45" i="2" s="1"/>
  <c r="AG45" i="2"/>
  <c r="AB45" i="2" a="1"/>
  <c r="AB45" i="2" s="1"/>
  <c r="AH45" i="2" a="1"/>
  <c r="AH45" i="2" s="1"/>
  <c r="AD45" i="2" a="1"/>
  <c r="AD45" i="2" s="1"/>
  <c r="AF45" i="2" a="1"/>
  <c r="AF45" i="2" s="1"/>
  <c r="AH319" i="2" a="1"/>
  <c r="AH319" i="2" s="1"/>
  <c r="AB319" i="2" a="1"/>
  <c r="AB319" i="2" s="1"/>
  <c r="AD319" i="2" a="1"/>
  <c r="AD319" i="2" s="1"/>
  <c r="AF319" i="2" a="1"/>
  <c r="AF319" i="2" s="1"/>
  <c r="AE319" i="2" a="1"/>
  <c r="AE319" i="2" s="1"/>
  <c r="AG319" i="2"/>
  <c r="AC319" i="2" a="1"/>
  <c r="AC319" i="2" s="1"/>
  <c r="AH383" i="2" a="1"/>
  <c r="AH383" i="2" s="1"/>
  <c r="AE383" i="2" a="1"/>
  <c r="AE383" i="2" s="1"/>
  <c r="AC383" i="2" a="1"/>
  <c r="AC383" i="2" s="1"/>
  <c r="AF383" i="2" a="1"/>
  <c r="AF383" i="2" s="1"/>
  <c r="AD383" i="2" a="1"/>
  <c r="AD383" i="2" s="1"/>
  <c r="AG383" i="2"/>
  <c r="AB383" i="2" a="1"/>
  <c r="AB383" i="2" s="1"/>
  <c r="AH447" i="2" a="1"/>
  <c r="AH447" i="2" s="1"/>
  <c r="AE447" i="2" a="1"/>
  <c r="AE447" i="2" s="1"/>
  <c r="AC447" i="2" a="1"/>
  <c r="AC447" i="2" s="1"/>
  <c r="AF447" i="2" a="1"/>
  <c r="AF447" i="2" s="1"/>
  <c r="AD447" i="2" a="1"/>
  <c r="AD447" i="2" s="1"/>
  <c r="AG447" i="2"/>
  <c r="AB447" i="2" a="1"/>
  <c r="AB447" i="2" s="1"/>
  <c r="AC511" i="2" a="1"/>
  <c r="AC511" i="2" s="1"/>
  <c r="AE511" i="2" a="1"/>
  <c r="AE511" i="2" s="1"/>
  <c r="AG511" i="2"/>
  <c r="AH511" i="2" a="1"/>
  <c r="AH511" i="2" s="1"/>
  <c r="AD511" i="2" a="1"/>
  <c r="AD511" i="2" s="1"/>
  <c r="AF511" i="2" a="1"/>
  <c r="AF511" i="2" s="1"/>
  <c r="AB511" i="2" a="1"/>
  <c r="AB511" i="2" s="1"/>
  <c r="AC575" i="2" a="1"/>
  <c r="AC575" i="2" s="1"/>
  <c r="AE575" i="2" a="1"/>
  <c r="AE575" i="2" s="1"/>
  <c r="AG575" i="2"/>
  <c r="AH575" i="2" a="1"/>
  <c r="AH575" i="2" s="1"/>
  <c r="AD575" i="2" a="1"/>
  <c r="AD575" i="2" s="1"/>
  <c r="AF575" i="2" a="1"/>
  <c r="AF575" i="2" s="1"/>
  <c r="AB575" i="2" a="1"/>
  <c r="AB575" i="2" s="1"/>
  <c r="AH640" i="2" a="1"/>
  <c r="AH640" i="2" s="1"/>
  <c r="AE640" i="2" a="1"/>
  <c r="AE640" i="2" s="1"/>
  <c r="AB640" i="2" a="1"/>
  <c r="AB640" i="2" s="1"/>
  <c r="AF640" i="2" a="1"/>
  <c r="AF640" i="2" s="1"/>
  <c r="AC640" i="2" a="1"/>
  <c r="AC640" i="2" s="1"/>
  <c r="AG640" i="2"/>
  <c r="AD640" i="2" a="1"/>
  <c r="AD640" i="2" s="1"/>
  <c r="AH728" i="2" a="1"/>
  <c r="AH728" i="2" s="1"/>
  <c r="AE728" i="2" a="1"/>
  <c r="AE728" i="2" s="1"/>
  <c r="AC728" i="2" a="1"/>
  <c r="AC728" i="2" s="1"/>
  <c r="AD728" i="2" a="1"/>
  <c r="AD728" i="2" s="1"/>
  <c r="AF728" i="2" a="1"/>
  <c r="AF728" i="2" s="1"/>
  <c r="AB728" i="2" a="1"/>
  <c r="AB728" i="2" s="1"/>
  <c r="AG728" i="2"/>
  <c r="AH805" i="2" a="1"/>
  <c r="AH805" i="2" s="1"/>
  <c r="AE805" i="2" a="1"/>
  <c r="AE805" i="2" s="1"/>
  <c r="AC805" i="2" a="1"/>
  <c r="AC805" i="2" s="1"/>
  <c r="AD805" i="2" a="1"/>
  <c r="AD805" i="2" s="1"/>
  <c r="AF805" i="2" a="1"/>
  <c r="AF805" i="2" s="1"/>
  <c r="AB805" i="2" a="1"/>
  <c r="AB805" i="2" s="1"/>
  <c r="AG805" i="2"/>
  <c r="AH877" i="2" a="1"/>
  <c r="AH877" i="2" s="1"/>
  <c r="AC877" i="2" a="1"/>
  <c r="AC877" i="2" s="1"/>
  <c r="AF877" i="2" a="1"/>
  <c r="AF877" i="2" s="1"/>
  <c r="AD877" i="2" a="1"/>
  <c r="AD877" i="2" s="1"/>
  <c r="AB877" i="2" a="1"/>
  <c r="AB877" i="2" s="1"/>
  <c r="AG877" i="2"/>
  <c r="AE877" i="2" a="1"/>
  <c r="AE877" i="2" s="1"/>
  <c r="AH965" i="2" a="1"/>
  <c r="AH965" i="2" s="1"/>
  <c r="AC965" i="2" a="1"/>
  <c r="AC965" i="2" s="1"/>
  <c r="AF965" i="2" a="1"/>
  <c r="AF965" i="2" s="1"/>
  <c r="AD965" i="2" a="1"/>
  <c r="AD965" i="2" s="1"/>
  <c r="AB965" i="2" a="1"/>
  <c r="AB965" i="2" s="1"/>
  <c r="AG965" i="2"/>
  <c r="AE965" i="2" a="1"/>
  <c r="AE965" i="2" s="1"/>
  <c r="AH1045" i="2" a="1"/>
  <c r="AH1045" i="2" s="1"/>
  <c r="AC1045" i="2" a="1"/>
  <c r="AC1045" i="2" s="1"/>
  <c r="AF1045" i="2" a="1"/>
  <c r="AF1045" i="2" s="1"/>
  <c r="AD1045" i="2" a="1"/>
  <c r="AD1045" i="2" s="1"/>
  <c r="AB1045" i="2" a="1"/>
  <c r="AB1045" i="2" s="1"/>
  <c r="AG1045" i="2"/>
  <c r="AE1045" i="2" a="1"/>
  <c r="AE1045" i="2" s="1"/>
  <c r="AH1125" i="2" a="1"/>
  <c r="AH1125" i="2" s="1"/>
  <c r="AC1125" i="2" a="1"/>
  <c r="AC1125" i="2" s="1"/>
  <c r="AF1125" i="2" a="1"/>
  <c r="AF1125" i="2" s="1"/>
  <c r="AD1125" i="2" a="1"/>
  <c r="AD1125" i="2" s="1"/>
  <c r="AB1125" i="2" a="1"/>
  <c r="AB1125" i="2" s="1"/>
  <c r="AG1125" i="2"/>
  <c r="AE1125" i="2" a="1"/>
  <c r="AE1125" i="2" s="1"/>
  <c r="AH1208" i="2" a="1"/>
  <c r="AH1208" i="2" s="1"/>
  <c r="AC1208" i="2" a="1"/>
  <c r="AC1208" i="2" s="1"/>
  <c r="AF1208" i="2" a="1"/>
  <c r="AF1208" i="2" s="1"/>
  <c r="AD1208" i="2" a="1"/>
  <c r="AD1208" i="2" s="1"/>
  <c r="AB1208" i="2" a="1"/>
  <c r="AB1208" i="2" s="1"/>
  <c r="AG1208" i="2"/>
  <c r="AE1208" i="2" a="1"/>
  <c r="AE1208" i="2" s="1"/>
  <c r="AC1296" i="2" a="1"/>
  <c r="AC1296" i="2" s="1"/>
  <c r="AE1296" i="2" a="1"/>
  <c r="AE1296" i="2" s="1"/>
  <c r="AG1296" i="2"/>
  <c r="AH1296" i="2" a="1"/>
  <c r="AH1296" i="2" s="1"/>
  <c r="AB1296" i="2" a="1"/>
  <c r="AB1296" i="2" s="1"/>
  <c r="AD1296" i="2" a="1"/>
  <c r="AD1296" i="2" s="1"/>
  <c r="AF1296" i="2" a="1"/>
  <c r="AF1296" i="2" s="1"/>
  <c r="AH233" i="2" a="1"/>
  <c r="AH233" i="2" s="1"/>
  <c r="AB233" i="2" a="1"/>
  <c r="AB233" i="2" s="1"/>
  <c r="AD233" i="2" a="1"/>
  <c r="AD233" i="2" s="1"/>
  <c r="AF233" i="2" a="1"/>
  <c r="AF233" i="2" s="1"/>
  <c r="AC233" i="2" a="1"/>
  <c r="AC233" i="2" s="1"/>
  <c r="AE233" i="2" a="1"/>
  <c r="AE233" i="2" s="1"/>
  <c r="AG233" i="2"/>
  <c r="AH145" i="2" a="1"/>
  <c r="AH145" i="2" s="1"/>
  <c r="AB145" i="2" a="1"/>
  <c r="AB145" i="2" s="1"/>
  <c r="AD145" i="2" a="1"/>
  <c r="AD145" i="2" s="1"/>
  <c r="AF145" i="2" a="1"/>
  <c r="AF145" i="2" s="1"/>
  <c r="AE145" i="2" a="1"/>
  <c r="AE145" i="2" s="1"/>
  <c r="AG145" i="2"/>
  <c r="AC145" i="2" a="1"/>
  <c r="AC145" i="2" s="1"/>
  <c r="AC63" i="2" a="1"/>
  <c r="AC63" i="2" s="1"/>
  <c r="AE63" i="2" a="1"/>
  <c r="AE63" i="2" s="1"/>
  <c r="AG63" i="2"/>
  <c r="AH63" i="2" a="1"/>
  <c r="AH63" i="2" s="1"/>
  <c r="AD63" i="2" a="1"/>
  <c r="AD63" i="2" s="1"/>
  <c r="AB63" i="2" a="1"/>
  <c r="AB63" i="2" s="1"/>
  <c r="AF63" i="2" a="1"/>
  <c r="AF63" i="2" s="1"/>
  <c r="AH323" i="2" a="1"/>
  <c r="AH323" i="2" s="1"/>
  <c r="AB323" i="2" a="1"/>
  <c r="AB323" i="2" s="1"/>
  <c r="AD323" i="2" a="1"/>
  <c r="AD323" i="2" s="1"/>
  <c r="AF323" i="2" a="1"/>
  <c r="AF323" i="2" s="1"/>
  <c r="AE323" i="2" a="1"/>
  <c r="AE323" i="2" s="1"/>
  <c r="AG323" i="2"/>
  <c r="AC323" i="2" a="1"/>
  <c r="AC323" i="2" s="1"/>
  <c r="AC483" i="2" a="1"/>
  <c r="AC483" i="2" s="1"/>
  <c r="AE483" i="2" a="1"/>
  <c r="AE483" i="2" s="1"/>
  <c r="AG483" i="2"/>
  <c r="AH483" i="2" a="1"/>
  <c r="AH483" i="2" s="1"/>
  <c r="AB483" i="2" a="1"/>
  <c r="AB483" i="2" s="1"/>
  <c r="AD483" i="2" a="1"/>
  <c r="AD483" i="2" s="1"/>
  <c r="AF483" i="2" a="1"/>
  <c r="AF483" i="2" s="1"/>
  <c r="AC635" i="2" a="1"/>
  <c r="AC635" i="2" s="1"/>
  <c r="AE635" i="2" a="1"/>
  <c r="AE635" i="2" s="1"/>
  <c r="AG635" i="2"/>
  <c r="AH635" i="2" a="1"/>
  <c r="AH635" i="2" s="1"/>
  <c r="AF635" i="2" a="1"/>
  <c r="AF635" i="2" s="1"/>
  <c r="AB635" i="2" a="1"/>
  <c r="AB635" i="2" s="1"/>
  <c r="AD635" i="2" a="1"/>
  <c r="AD635" i="2" s="1"/>
  <c r="AH676" i="2" a="1"/>
  <c r="AH676" i="2" s="1"/>
  <c r="AE676" i="2" a="1"/>
  <c r="AE676" i="2" s="1"/>
  <c r="AB676" i="2" a="1"/>
  <c r="AB676" i="2" s="1"/>
  <c r="AF676" i="2" a="1"/>
  <c r="AF676" i="2" s="1"/>
  <c r="AC676" i="2" a="1"/>
  <c r="AC676" i="2" s="1"/>
  <c r="AG676" i="2"/>
  <c r="AD676" i="2" a="1"/>
  <c r="AD676" i="2" s="1"/>
  <c r="AH841" i="2" a="1"/>
  <c r="AH841" i="2" s="1"/>
  <c r="AB841" i="2" a="1"/>
  <c r="AB841" i="2" s="1"/>
  <c r="AG841" i="2"/>
  <c r="AE841" i="2" a="1"/>
  <c r="AE841" i="2" s="1"/>
  <c r="AC841" i="2" a="1"/>
  <c r="AC841" i="2" s="1"/>
  <c r="AF841" i="2" a="1"/>
  <c r="AF841" i="2" s="1"/>
  <c r="AD841" i="2" a="1"/>
  <c r="AD841" i="2" s="1"/>
  <c r="AH977" i="2" a="1"/>
  <c r="AH977" i="2" s="1"/>
  <c r="AB977" i="2" a="1"/>
  <c r="AB977" i="2" s="1"/>
  <c r="AG977" i="2"/>
  <c r="AE977" i="2" a="1"/>
  <c r="AE977" i="2" s="1"/>
  <c r="AC977" i="2" a="1"/>
  <c r="AC977" i="2" s="1"/>
  <c r="AF977" i="2" a="1"/>
  <c r="AF977" i="2" s="1"/>
  <c r="AD977" i="2" a="1"/>
  <c r="AD977" i="2" s="1"/>
  <c r="AH1137" i="2" a="1"/>
  <c r="AH1137" i="2" s="1"/>
  <c r="AB1137" i="2" a="1"/>
  <c r="AB1137" i="2" s="1"/>
  <c r="AG1137" i="2"/>
  <c r="AE1137" i="2" a="1"/>
  <c r="AE1137" i="2" s="1"/>
  <c r="AC1137" i="2" a="1"/>
  <c r="AC1137" i="2" s="1"/>
  <c r="AF1137" i="2" a="1"/>
  <c r="AF1137" i="2" s="1"/>
  <c r="AD1137" i="2" a="1"/>
  <c r="AD1137" i="2" s="1"/>
  <c r="AC1284" i="2" a="1"/>
  <c r="AC1284" i="2" s="1"/>
  <c r="AE1284" i="2" a="1"/>
  <c r="AE1284" i="2" s="1"/>
  <c r="AG1284" i="2"/>
  <c r="AH1284" i="2" a="1"/>
  <c r="AH1284" i="2" s="1"/>
  <c r="AB1284" i="2" a="1"/>
  <c r="AB1284" i="2" s="1"/>
  <c r="AD1284" i="2" a="1"/>
  <c r="AD1284" i="2" s="1"/>
  <c r="AF1284" i="2" a="1"/>
  <c r="AF1284" i="2" s="1"/>
  <c r="AH197" i="2" a="1"/>
  <c r="AH197" i="2" s="1"/>
  <c r="AD197" i="2" a="1"/>
  <c r="AD197" i="2" s="1"/>
  <c r="AB197" i="2" a="1"/>
  <c r="AB197" i="2" s="1"/>
  <c r="AG197" i="2"/>
  <c r="AE197" i="2" a="1"/>
  <c r="AE197" i="2" s="1"/>
  <c r="AC197" i="2" a="1"/>
  <c r="AC197" i="2" s="1"/>
  <c r="AF197" i="2" a="1"/>
  <c r="AF197" i="2" s="1"/>
  <c r="AC27" i="2" a="1"/>
  <c r="AC27" i="2" s="1"/>
  <c r="AE27" i="2" a="1"/>
  <c r="AE27" i="2" s="1"/>
  <c r="AG27" i="2"/>
  <c r="AB27" i="2" a="1"/>
  <c r="AB27" i="2" s="1"/>
  <c r="AH27" i="2" a="1"/>
  <c r="AH27" i="2" s="1"/>
  <c r="AF27" i="2" a="1"/>
  <c r="AF27" i="2" s="1"/>
  <c r="AD27" i="2" a="1"/>
  <c r="AD27" i="2" s="1"/>
  <c r="AH957" i="2" a="1"/>
  <c r="AH957" i="2" s="1"/>
  <c r="AC957" i="2" a="1"/>
  <c r="AC957" i="2" s="1"/>
  <c r="AF957" i="2" a="1"/>
  <c r="AF957" i="2" s="1"/>
  <c r="AD957" i="2" a="1"/>
  <c r="AD957" i="2" s="1"/>
  <c r="AB957" i="2" a="1"/>
  <c r="AB957" i="2" s="1"/>
  <c r="AG957" i="2"/>
  <c r="AE957" i="2" a="1"/>
  <c r="AE957" i="2" s="1"/>
  <c r="AH1216" i="2" a="1"/>
  <c r="AH1216" i="2" s="1"/>
  <c r="AC1216" i="2" a="1"/>
  <c r="AC1216" i="2" s="1"/>
  <c r="AF1216" i="2" a="1"/>
  <c r="AF1216" i="2" s="1"/>
  <c r="AD1216" i="2" a="1"/>
  <c r="AD1216" i="2" s="1"/>
  <c r="AB1216" i="2" a="1"/>
  <c r="AB1216" i="2" s="1"/>
  <c r="AG1216" i="2"/>
  <c r="AE1216" i="2" a="1"/>
  <c r="AE1216" i="2" s="1"/>
  <c r="AH153" i="2" a="1"/>
  <c r="AH153" i="2" s="1"/>
  <c r="AB153" i="2" a="1"/>
  <c r="AB153" i="2" s="1"/>
  <c r="AD153" i="2" a="1"/>
  <c r="AD153" i="2" s="1"/>
  <c r="AF153" i="2" a="1"/>
  <c r="AF153" i="2" s="1"/>
  <c r="AE153" i="2" a="1"/>
  <c r="AE153" i="2" s="1"/>
  <c r="AC153" i="2" a="1"/>
  <c r="AC153" i="2" s="1"/>
  <c r="AG153" i="2"/>
  <c r="AH355" i="2" a="1"/>
  <c r="AH355" i="2" s="1"/>
  <c r="AD355" i="2" a="1"/>
  <c r="AD355" i="2" s="1"/>
  <c r="AB355" i="2" a="1"/>
  <c r="AB355" i="2" s="1"/>
  <c r="AG355" i="2"/>
  <c r="AE355" i="2" a="1"/>
  <c r="AE355" i="2" s="1"/>
  <c r="AC355" i="2" a="1"/>
  <c r="AC355" i="2" s="1"/>
  <c r="AF355" i="2" a="1"/>
  <c r="AF355" i="2" s="1"/>
  <c r="AC571" i="2" a="1"/>
  <c r="AC571" i="2" s="1"/>
  <c r="AE571" i="2" a="1"/>
  <c r="AE571" i="2" s="1"/>
  <c r="AG571" i="2"/>
  <c r="AH571" i="2" a="1"/>
  <c r="AH571" i="2" s="1"/>
  <c r="AF571" i="2" a="1"/>
  <c r="AF571" i="2" s="1"/>
  <c r="AB571" i="2" a="1"/>
  <c r="AB571" i="2" s="1"/>
  <c r="AD571" i="2" a="1"/>
  <c r="AD571" i="2" s="1"/>
  <c r="AH769" i="2" a="1"/>
  <c r="AH769" i="2" s="1"/>
  <c r="AE769" i="2" a="1"/>
  <c r="AE769" i="2" s="1"/>
  <c r="AC769" i="2" a="1"/>
  <c r="AC769" i="2" s="1"/>
  <c r="AD769" i="2" a="1"/>
  <c r="AD769" i="2" s="1"/>
  <c r="AF769" i="2" a="1"/>
  <c r="AF769" i="2" s="1"/>
  <c r="AB769" i="2" a="1"/>
  <c r="AB769" i="2" s="1"/>
  <c r="AG769" i="2"/>
  <c r="AH1009" i="2" a="1"/>
  <c r="AH1009" i="2" s="1"/>
  <c r="AB1009" i="2" a="1"/>
  <c r="AB1009" i="2" s="1"/>
  <c r="AG1009" i="2"/>
  <c r="AE1009" i="2" a="1"/>
  <c r="AE1009" i="2" s="1"/>
  <c r="AC1009" i="2" a="1"/>
  <c r="AC1009" i="2" s="1"/>
  <c r="AF1009" i="2" a="1"/>
  <c r="AF1009" i="2" s="1"/>
  <c r="AD1009" i="2" a="1"/>
  <c r="AD1009" i="2" s="1"/>
  <c r="AH1236" i="2" a="1"/>
  <c r="AH1236" i="2" s="1"/>
  <c r="AB1236" i="2" a="1"/>
  <c r="AB1236" i="2" s="1"/>
  <c r="AG1236" i="2"/>
  <c r="AE1236" i="2" a="1"/>
  <c r="AE1236" i="2" s="1"/>
  <c r="AC1236" i="2" a="1"/>
  <c r="AC1236" i="2" s="1"/>
  <c r="AF1236" i="2" a="1"/>
  <c r="AF1236" i="2" s="1"/>
  <c r="AD1236" i="2" a="1"/>
  <c r="AD1236" i="2" s="1"/>
  <c r="AC141" i="2" a="1"/>
  <c r="AC141" i="2" s="1"/>
  <c r="AE141" i="2" a="1"/>
  <c r="AE141" i="2" s="1"/>
  <c r="AG141" i="2"/>
  <c r="AH141" i="2" a="1"/>
  <c r="AH141" i="2" s="1"/>
  <c r="AB141" i="2" a="1"/>
  <c r="AB141" i="2" s="1"/>
  <c r="AF141" i="2" a="1"/>
  <c r="AF141" i="2" s="1"/>
  <c r="AD141" i="2" a="1"/>
  <c r="AD141" i="2" s="1"/>
  <c r="AH315" i="2" a="1"/>
  <c r="AH315" i="2" s="1"/>
  <c r="AB315" i="2" a="1"/>
  <c r="AB315" i="2" s="1"/>
  <c r="AD315" i="2" a="1"/>
  <c r="AD315" i="2" s="1"/>
  <c r="AF315" i="2" a="1"/>
  <c r="AF315" i="2" s="1"/>
  <c r="AE315" i="2" a="1"/>
  <c r="AE315" i="2" s="1"/>
  <c r="AG315" i="2"/>
  <c r="AC315" i="2" a="1"/>
  <c r="AC315" i="2" s="1"/>
  <c r="AC531" i="2" a="1"/>
  <c r="AC531" i="2" s="1"/>
  <c r="AE531" i="2" a="1"/>
  <c r="AE531" i="2" s="1"/>
  <c r="AG531" i="2"/>
  <c r="AH531" i="2" a="1"/>
  <c r="AH531" i="2" s="1"/>
  <c r="AB531" i="2" a="1"/>
  <c r="AB531" i="2" s="1"/>
  <c r="AD531" i="2" a="1"/>
  <c r="AD531" i="2" s="1"/>
  <c r="AF531" i="2" a="1"/>
  <c r="AF531" i="2" s="1"/>
  <c r="AH692" i="2" a="1"/>
  <c r="AH692" i="2" s="1"/>
  <c r="AE692" i="2" a="1"/>
  <c r="AE692" i="2" s="1"/>
  <c r="AC692" i="2" a="1"/>
  <c r="AC692" i="2" s="1"/>
  <c r="AD692" i="2" a="1"/>
  <c r="AD692" i="2" s="1"/>
  <c r="AF692" i="2" a="1"/>
  <c r="AF692" i="2" s="1"/>
  <c r="AB692" i="2" a="1"/>
  <c r="AB692" i="2" s="1"/>
  <c r="AG692" i="2"/>
  <c r="AH913" i="2" a="1"/>
  <c r="AH913" i="2" s="1"/>
  <c r="AB913" i="2" a="1"/>
  <c r="AB913" i="2" s="1"/>
  <c r="AG913" i="2"/>
  <c r="AE913" i="2" a="1"/>
  <c r="AE913" i="2" s="1"/>
  <c r="AC913" i="2" a="1"/>
  <c r="AC913" i="2" s="1"/>
  <c r="AF913" i="2" a="1"/>
  <c r="AF913" i="2" s="1"/>
  <c r="AD913" i="2" a="1"/>
  <c r="AD913" i="2" s="1"/>
  <c r="AH1121" i="2" a="1"/>
  <c r="AH1121" i="2" s="1"/>
  <c r="AB1121" i="2" a="1"/>
  <c r="AB1121" i="2" s="1"/>
  <c r="AG1121" i="2"/>
  <c r="AE1121" i="2" a="1"/>
  <c r="AE1121" i="2" s="1"/>
  <c r="AC1121" i="2" a="1"/>
  <c r="AC1121" i="2" s="1"/>
  <c r="AF1121" i="2" a="1"/>
  <c r="AF1121" i="2" s="1"/>
  <c r="AD1121" i="2" a="1"/>
  <c r="AD1121" i="2" s="1"/>
  <c r="AC1332" i="2" a="1"/>
  <c r="AC1332" i="2" s="1"/>
  <c r="AE1332" i="2" a="1"/>
  <c r="AE1332" i="2" s="1"/>
  <c r="AG1332" i="2"/>
  <c r="AH1332" i="2" a="1"/>
  <c r="AH1332" i="2" s="1"/>
  <c r="AB1332" i="2" a="1"/>
  <c r="AB1332" i="2" s="1"/>
  <c r="AD1332" i="2" a="1"/>
  <c r="AD1332" i="2" s="1"/>
  <c r="AF1332" i="2" a="1"/>
  <c r="AF1332" i="2" s="1"/>
  <c r="AC67" i="2" a="1"/>
  <c r="AC67" i="2" s="1"/>
  <c r="AE67" i="2" a="1"/>
  <c r="AE67" i="2" s="1"/>
  <c r="AG67" i="2"/>
  <c r="AH67" i="2" a="1"/>
  <c r="AH67" i="2" s="1"/>
  <c r="AB67" i="2" a="1"/>
  <c r="AB67" i="2" s="1"/>
  <c r="AF67" i="2" a="1"/>
  <c r="AF67" i="2" s="1"/>
  <c r="AD67" i="2" a="1"/>
  <c r="AD67" i="2" s="1"/>
  <c r="AH280" i="2" a="1"/>
  <c r="AH280" i="2" s="1"/>
  <c r="AB280" i="2" a="1"/>
  <c r="AB280" i="2" s="1"/>
  <c r="AD280" i="2" a="1"/>
  <c r="AD280" i="2" s="1"/>
  <c r="AF280" i="2" a="1"/>
  <c r="AF280" i="2" s="1"/>
  <c r="AC280" i="2" a="1"/>
  <c r="AC280" i="2" s="1"/>
  <c r="AE280" i="2" a="1"/>
  <c r="AE280" i="2" s="1"/>
  <c r="AG280" i="2"/>
  <c r="AH313" i="2" a="1"/>
  <c r="AH313" i="2" s="1"/>
  <c r="AB313" i="2" a="1"/>
  <c r="AB313" i="2" s="1"/>
  <c r="AD313" i="2" a="1"/>
  <c r="AD313" i="2" s="1"/>
  <c r="AF313" i="2" a="1"/>
  <c r="AF313" i="2" s="1"/>
  <c r="AC313" i="2" a="1"/>
  <c r="AC313" i="2" s="1"/>
  <c r="AE313" i="2" a="1"/>
  <c r="AE313" i="2" s="1"/>
  <c r="AG313" i="2"/>
  <c r="AH345" i="2" a="1"/>
  <c r="AH345" i="2" s="1"/>
  <c r="AB345" i="2" a="1"/>
  <c r="AB345" i="2" s="1"/>
  <c r="AF345" i="2" a="1"/>
  <c r="AF345" i="2" s="1"/>
  <c r="AC345" i="2" a="1"/>
  <c r="AC345" i="2" s="1"/>
  <c r="AG345" i="2"/>
  <c r="AD345" i="2" a="1"/>
  <c r="AD345" i="2" s="1"/>
  <c r="AE345" i="2" a="1"/>
  <c r="AE345" i="2" s="1"/>
  <c r="AH377" i="2" a="1"/>
  <c r="AH377" i="2" s="1"/>
  <c r="AC377" i="2" a="1"/>
  <c r="AC377" i="2" s="1"/>
  <c r="AF377" i="2" a="1"/>
  <c r="AF377" i="2" s="1"/>
  <c r="AD377" i="2" a="1"/>
  <c r="AD377" i="2" s="1"/>
  <c r="AB377" i="2" a="1"/>
  <c r="AB377" i="2" s="1"/>
  <c r="AG377" i="2"/>
  <c r="AE377" i="2" a="1"/>
  <c r="AE377" i="2" s="1"/>
  <c r="AH409" i="2" a="1"/>
  <c r="AH409" i="2" s="1"/>
  <c r="AC409" i="2" a="1"/>
  <c r="AC409" i="2" s="1"/>
  <c r="AF409" i="2" a="1"/>
  <c r="AF409" i="2" s="1"/>
  <c r="AD409" i="2" a="1"/>
  <c r="AD409" i="2" s="1"/>
  <c r="AB409" i="2" a="1"/>
  <c r="AB409" i="2" s="1"/>
  <c r="AG409" i="2"/>
  <c r="AE409" i="2" a="1"/>
  <c r="AE409" i="2" s="1"/>
  <c r="AH441" i="2" a="1"/>
  <c r="AH441" i="2" s="1"/>
  <c r="AC441" i="2" a="1"/>
  <c r="AC441" i="2" s="1"/>
  <c r="AF441" i="2" a="1"/>
  <c r="AF441" i="2" s="1"/>
  <c r="AD441" i="2" a="1"/>
  <c r="AD441" i="2" s="1"/>
  <c r="AB441" i="2" a="1"/>
  <c r="AB441" i="2" s="1"/>
  <c r="AG441" i="2"/>
  <c r="AE441" i="2" a="1"/>
  <c r="AE441" i="2" s="1"/>
  <c r="AC473" i="2" a="1"/>
  <c r="AC473" i="2" s="1"/>
  <c r="AE473" i="2" a="1"/>
  <c r="AE473" i="2" s="1"/>
  <c r="AG473" i="2"/>
  <c r="AH473" i="2" a="1"/>
  <c r="AH473" i="2" s="1"/>
  <c r="AB473" i="2" a="1"/>
  <c r="AB473" i="2" s="1"/>
  <c r="AF473" i="2" a="1"/>
  <c r="AF473" i="2" s="1"/>
  <c r="AD473" i="2" a="1"/>
  <c r="AD473" i="2" s="1"/>
  <c r="AC505" i="2" a="1"/>
  <c r="AC505" i="2" s="1"/>
  <c r="AE505" i="2" a="1"/>
  <c r="AE505" i="2" s="1"/>
  <c r="AG505" i="2"/>
  <c r="AH505" i="2" a="1"/>
  <c r="AH505" i="2" s="1"/>
  <c r="AB505" i="2" a="1"/>
  <c r="AB505" i="2" s="1"/>
  <c r="AF505" i="2" a="1"/>
  <c r="AF505" i="2" s="1"/>
  <c r="AD505" i="2" a="1"/>
  <c r="AD505" i="2" s="1"/>
  <c r="AC537" i="2" a="1"/>
  <c r="AC537" i="2" s="1"/>
  <c r="AE537" i="2" a="1"/>
  <c r="AE537" i="2" s="1"/>
  <c r="AG537" i="2"/>
  <c r="AH537" i="2" a="1"/>
  <c r="AH537" i="2" s="1"/>
  <c r="AB537" i="2" a="1"/>
  <c r="AB537" i="2" s="1"/>
  <c r="AF537" i="2" a="1"/>
  <c r="AF537" i="2" s="1"/>
  <c r="AD537" i="2" a="1"/>
  <c r="AD537" i="2" s="1"/>
  <c r="AC569" i="2" a="1"/>
  <c r="AC569" i="2" s="1"/>
  <c r="AE569" i="2" a="1"/>
  <c r="AE569" i="2" s="1"/>
  <c r="AG569" i="2"/>
  <c r="AH569" i="2" a="1"/>
  <c r="AH569" i="2" s="1"/>
  <c r="AB569" i="2" a="1"/>
  <c r="AB569" i="2" s="1"/>
  <c r="AF569" i="2" a="1"/>
  <c r="AF569" i="2" s="1"/>
  <c r="AD569" i="2" a="1"/>
  <c r="AD569" i="2" s="1"/>
  <c r="AC601" i="2" a="1"/>
  <c r="AC601" i="2" s="1"/>
  <c r="AE601" i="2" a="1"/>
  <c r="AE601" i="2" s="1"/>
  <c r="AG601" i="2"/>
  <c r="AH601" i="2" a="1"/>
  <c r="AH601" i="2" s="1"/>
  <c r="AB601" i="2" a="1"/>
  <c r="AB601" i="2" s="1"/>
  <c r="AF601" i="2" a="1"/>
  <c r="AF601" i="2" s="1"/>
  <c r="AD601" i="2" a="1"/>
  <c r="AD601" i="2" s="1"/>
  <c r="AC633" i="2" a="1"/>
  <c r="AC633" i="2" s="1"/>
  <c r="AE633" i="2" a="1"/>
  <c r="AE633" i="2" s="1"/>
  <c r="AG633" i="2"/>
  <c r="AH633" i="2" a="1"/>
  <c r="AH633" i="2" s="1"/>
  <c r="AB633" i="2" a="1"/>
  <c r="AB633" i="2" s="1"/>
  <c r="AF633" i="2" a="1"/>
  <c r="AF633" i="2" s="1"/>
  <c r="AD633" i="2" a="1"/>
  <c r="AD633" i="2" s="1"/>
  <c r="AH662" i="2" a="1"/>
  <c r="AH662" i="2" s="1"/>
  <c r="AC662" i="2" a="1"/>
  <c r="AC662" i="2" s="1"/>
  <c r="AG662" i="2"/>
  <c r="AD662" i="2" a="1"/>
  <c r="AD662" i="2" s="1"/>
  <c r="AE662" i="2" a="1"/>
  <c r="AE662" i="2" s="1"/>
  <c r="AB662" i="2" a="1"/>
  <c r="AB662" i="2" s="1"/>
  <c r="AF662" i="2" a="1"/>
  <c r="AF662" i="2" s="1"/>
  <c r="AH702" i="2" a="1"/>
  <c r="AH702" i="2" s="1"/>
  <c r="AC702" i="2" a="1"/>
  <c r="AC702" i="2" s="1"/>
  <c r="AG702" i="2"/>
  <c r="AF702" i="2" a="1"/>
  <c r="AF702" i="2" s="1"/>
  <c r="AB702" i="2" a="1"/>
  <c r="AB702" i="2" s="1"/>
  <c r="AD702" i="2" a="1"/>
  <c r="AD702" i="2" s="1"/>
  <c r="AE702" i="2" a="1"/>
  <c r="AE702" i="2" s="1"/>
  <c r="AH734" i="2" a="1"/>
  <c r="AH734" i="2" s="1"/>
  <c r="AC734" i="2" a="1"/>
  <c r="AC734" i="2" s="1"/>
  <c r="AG734" i="2"/>
  <c r="AF734" i="2" a="1"/>
  <c r="AF734" i="2" s="1"/>
  <c r="AB734" i="2" a="1"/>
  <c r="AB734" i="2" s="1"/>
  <c r="AD734" i="2" a="1"/>
  <c r="AD734" i="2" s="1"/>
  <c r="AE734" i="2" a="1"/>
  <c r="AE734" i="2" s="1"/>
  <c r="AH763" i="2" a="1"/>
  <c r="AH763" i="2" s="1"/>
  <c r="AC763" i="2" a="1"/>
  <c r="AC763" i="2" s="1"/>
  <c r="AG763" i="2"/>
  <c r="AF763" i="2" a="1"/>
  <c r="AF763" i="2" s="1"/>
  <c r="AB763" i="2" a="1"/>
  <c r="AB763" i="2" s="1"/>
  <c r="AD763" i="2" a="1"/>
  <c r="AD763" i="2" s="1"/>
  <c r="AE763" i="2" a="1"/>
  <c r="AE763" i="2" s="1"/>
  <c r="AH795" i="2" a="1"/>
  <c r="AH795" i="2" s="1"/>
  <c r="AC795" i="2" a="1"/>
  <c r="AC795" i="2" s="1"/>
  <c r="AG795" i="2"/>
  <c r="AF795" i="2" a="1"/>
  <c r="AF795" i="2" s="1"/>
  <c r="AB795" i="2" a="1"/>
  <c r="AB795" i="2" s="1"/>
  <c r="AD795" i="2" a="1"/>
  <c r="AD795" i="2" s="1"/>
  <c r="AE795" i="2" a="1"/>
  <c r="AE795" i="2" s="1"/>
  <c r="AH827" i="2" a="1"/>
  <c r="AH827" i="2" s="1"/>
  <c r="AC827" i="2" a="1"/>
  <c r="AC827" i="2" s="1"/>
  <c r="AG827" i="2"/>
  <c r="AF827" i="2" a="1"/>
  <c r="AF827" i="2" s="1"/>
  <c r="AB827" i="2" a="1"/>
  <c r="AB827" i="2" s="1"/>
  <c r="AD827" i="2" a="1"/>
  <c r="AD827" i="2" s="1"/>
  <c r="AE827" i="2" a="1"/>
  <c r="AE827" i="2" s="1"/>
  <c r="AH859" i="2" a="1"/>
  <c r="AH859" i="2" s="1"/>
  <c r="AE859" i="2" a="1"/>
  <c r="AE859" i="2" s="1"/>
  <c r="AC859" i="2" a="1"/>
  <c r="AC859" i="2" s="1"/>
  <c r="AF859" i="2" a="1"/>
  <c r="AF859" i="2" s="1"/>
  <c r="AD859" i="2" a="1"/>
  <c r="AD859" i="2" s="1"/>
  <c r="AG859" i="2"/>
  <c r="AB859" i="2" a="1"/>
  <c r="AB859" i="2" s="1"/>
  <c r="AH891" i="2" a="1"/>
  <c r="AH891" i="2" s="1"/>
  <c r="AE891" i="2" a="1"/>
  <c r="AE891" i="2" s="1"/>
  <c r="AC891" i="2" a="1"/>
  <c r="AC891" i="2" s="1"/>
  <c r="AF891" i="2" a="1"/>
  <c r="AF891" i="2" s="1"/>
  <c r="AD891" i="2" a="1"/>
  <c r="AD891" i="2" s="1"/>
  <c r="AG891" i="2"/>
  <c r="AB891" i="2" a="1"/>
  <c r="AB891" i="2" s="1"/>
  <c r="AH923" i="2" a="1"/>
  <c r="AH923" i="2" s="1"/>
  <c r="AE923" i="2" a="1"/>
  <c r="AE923" i="2" s="1"/>
  <c r="AC923" i="2" a="1"/>
  <c r="AC923" i="2" s="1"/>
  <c r="AF923" i="2" a="1"/>
  <c r="AF923" i="2" s="1"/>
  <c r="AD923" i="2" a="1"/>
  <c r="AD923" i="2" s="1"/>
  <c r="AG923" i="2"/>
  <c r="AB923" i="2" a="1"/>
  <c r="AB923" i="2" s="1"/>
  <c r="AH955" i="2" a="1"/>
  <c r="AH955" i="2" s="1"/>
  <c r="AE955" i="2" a="1"/>
  <c r="AE955" i="2" s="1"/>
  <c r="AC955" i="2" a="1"/>
  <c r="AC955" i="2" s="1"/>
  <c r="AF955" i="2" a="1"/>
  <c r="AF955" i="2" s="1"/>
  <c r="AD955" i="2" a="1"/>
  <c r="AD955" i="2" s="1"/>
  <c r="AG955" i="2"/>
  <c r="AB955" i="2" a="1"/>
  <c r="AB955" i="2" s="1"/>
  <c r="AH987" i="2" a="1"/>
  <c r="AH987" i="2" s="1"/>
  <c r="AE987" i="2" a="1"/>
  <c r="AE987" i="2" s="1"/>
  <c r="AC987" i="2" a="1"/>
  <c r="AC987" i="2" s="1"/>
  <c r="AF987" i="2" a="1"/>
  <c r="AF987" i="2" s="1"/>
  <c r="AD987" i="2" a="1"/>
  <c r="AD987" i="2" s="1"/>
  <c r="AG987" i="2"/>
  <c r="AB987" i="2" a="1"/>
  <c r="AB987" i="2" s="1"/>
  <c r="AH1019" i="2" a="1"/>
  <c r="AH1019" i="2" s="1"/>
  <c r="AE1019" i="2" a="1"/>
  <c r="AE1019" i="2" s="1"/>
  <c r="AC1019" i="2" a="1"/>
  <c r="AC1019" i="2" s="1"/>
  <c r="AF1019" i="2" a="1"/>
  <c r="AF1019" i="2" s="1"/>
  <c r="AD1019" i="2" a="1"/>
  <c r="AD1019" i="2" s="1"/>
  <c r="AG1019" i="2"/>
  <c r="AB1019" i="2" a="1"/>
  <c r="AB1019" i="2" s="1"/>
  <c r="AH1051" i="2" a="1"/>
  <c r="AH1051" i="2" s="1"/>
  <c r="AE1051" i="2" a="1"/>
  <c r="AE1051" i="2" s="1"/>
  <c r="AC1051" i="2" a="1"/>
  <c r="AC1051" i="2" s="1"/>
  <c r="AF1051" i="2" a="1"/>
  <c r="AF1051" i="2" s="1"/>
  <c r="AD1051" i="2" a="1"/>
  <c r="AD1051" i="2" s="1"/>
  <c r="AG1051" i="2"/>
  <c r="AB1051" i="2" a="1"/>
  <c r="AB1051" i="2" s="1"/>
  <c r="AH1083" i="2" a="1"/>
  <c r="AH1083" i="2" s="1"/>
  <c r="AE1083" i="2" a="1"/>
  <c r="AE1083" i="2" s="1"/>
  <c r="AC1083" i="2" a="1"/>
  <c r="AC1083" i="2" s="1"/>
  <c r="AF1083" i="2" a="1"/>
  <c r="AF1083" i="2" s="1"/>
  <c r="AD1083" i="2" a="1"/>
  <c r="AD1083" i="2" s="1"/>
  <c r="AG1083" i="2"/>
  <c r="AB1083" i="2" a="1"/>
  <c r="AB1083" i="2" s="1"/>
  <c r="AH1115" i="2" a="1"/>
  <c r="AH1115" i="2" s="1"/>
  <c r="AE1115" i="2" a="1"/>
  <c r="AE1115" i="2" s="1"/>
  <c r="AC1115" i="2" a="1"/>
  <c r="AC1115" i="2" s="1"/>
  <c r="AF1115" i="2" a="1"/>
  <c r="AF1115" i="2" s="1"/>
  <c r="AD1115" i="2" a="1"/>
  <c r="AD1115" i="2" s="1"/>
  <c r="AG1115" i="2"/>
  <c r="AB1115" i="2" a="1"/>
  <c r="AB1115" i="2" s="1"/>
  <c r="AH1147" i="2" a="1"/>
  <c r="AH1147" i="2" s="1"/>
  <c r="AE1147" i="2" a="1"/>
  <c r="AE1147" i="2" s="1"/>
  <c r="AC1147" i="2" a="1"/>
  <c r="AC1147" i="2" s="1"/>
  <c r="AF1147" i="2" a="1"/>
  <c r="AF1147" i="2" s="1"/>
  <c r="AD1147" i="2" a="1"/>
  <c r="AD1147" i="2" s="1"/>
  <c r="AG1147" i="2"/>
  <c r="AB1147" i="2" a="1"/>
  <c r="AB1147" i="2" s="1"/>
  <c r="AH1206" i="2" a="1"/>
  <c r="AH1206" i="2" s="1"/>
  <c r="AE1206" i="2" a="1"/>
  <c r="AE1206" i="2" s="1"/>
  <c r="AC1206" i="2" a="1"/>
  <c r="AC1206" i="2" s="1"/>
  <c r="AF1206" i="2" a="1"/>
  <c r="AF1206" i="2" s="1"/>
  <c r="AD1206" i="2" a="1"/>
  <c r="AD1206" i="2" s="1"/>
  <c r="AG1206" i="2"/>
  <c r="AB1206" i="2" a="1"/>
  <c r="AB1206" i="2" s="1"/>
  <c r="AH1238" i="2" a="1"/>
  <c r="AH1238" i="2" s="1"/>
  <c r="AE1238" i="2" a="1"/>
  <c r="AE1238" i="2" s="1"/>
  <c r="AC1238" i="2" a="1"/>
  <c r="AC1238" i="2" s="1"/>
  <c r="AF1238" i="2" a="1"/>
  <c r="AF1238" i="2" s="1"/>
  <c r="AD1238" i="2" a="1"/>
  <c r="AD1238" i="2" s="1"/>
  <c r="AG1238" i="2"/>
  <c r="AB1238" i="2" a="1"/>
  <c r="AB1238" i="2" s="1"/>
  <c r="AH1270" i="2" a="1"/>
  <c r="AH1270" i="2" s="1"/>
  <c r="AE1270" i="2" a="1"/>
  <c r="AE1270" i="2" s="1"/>
  <c r="AC1270" i="2" a="1"/>
  <c r="AC1270" i="2" s="1"/>
  <c r="AF1270" i="2" a="1"/>
  <c r="AF1270" i="2" s="1"/>
  <c r="AD1270" i="2" a="1"/>
  <c r="AD1270" i="2" s="1"/>
  <c r="AG1270" i="2"/>
  <c r="AB1270" i="2" a="1"/>
  <c r="AB1270" i="2" s="1"/>
  <c r="AC1302" i="2" a="1"/>
  <c r="AC1302" i="2" s="1"/>
  <c r="AE1302" i="2" a="1"/>
  <c r="AE1302" i="2" s="1"/>
  <c r="AG1302" i="2"/>
  <c r="AH1302" i="2" a="1"/>
  <c r="AH1302" i="2" s="1"/>
  <c r="AB1302" i="2" a="1"/>
  <c r="AB1302" i="2" s="1"/>
  <c r="AD1302" i="2" a="1"/>
  <c r="AD1302" i="2" s="1"/>
  <c r="AF1302" i="2" a="1"/>
  <c r="AF1302" i="2" s="1"/>
  <c r="AC1334" i="2" a="1"/>
  <c r="AC1334" i="2" s="1"/>
  <c r="AE1334" i="2" a="1"/>
  <c r="AE1334" i="2" s="1"/>
  <c r="AG1334" i="2"/>
  <c r="AH1334" i="2" a="1"/>
  <c r="AH1334" i="2" s="1"/>
  <c r="AB1334" i="2" a="1"/>
  <c r="AB1334" i="2" s="1"/>
  <c r="AD1334" i="2" a="1"/>
  <c r="AD1334" i="2" s="1"/>
  <c r="AF1334" i="2" a="1"/>
  <c r="AF1334" i="2" s="1"/>
  <c r="AH254" i="2" a="1"/>
  <c r="AH254" i="2" s="1"/>
  <c r="AB254" i="2" a="1"/>
  <c r="AB254" i="2" s="1"/>
  <c r="AD254" i="2" a="1"/>
  <c r="AD254" i="2" s="1"/>
  <c r="AF254" i="2" a="1"/>
  <c r="AF254" i="2" s="1"/>
  <c r="AE254" i="2" a="1"/>
  <c r="AE254" i="2" s="1"/>
  <c r="AG254" i="2"/>
  <c r="AC254" i="2" a="1"/>
  <c r="AC254" i="2" s="1"/>
  <c r="AH219" i="2" a="1"/>
  <c r="AH219" i="2" s="1"/>
  <c r="AC219" i="2" a="1"/>
  <c r="AC219" i="2" s="1"/>
  <c r="AF219" i="2" a="1"/>
  <c r="AF219" i="2" s="1"/>
  <c r="AD219" i="2" a="1"/>
  <c r="AD219" i="2" s="1"/>
  <c r="AB219" i="2" a="1"/>
  <c r="AB219" i="2" s="1"/>
  <c r="AG219" i="2"/>
  <c r="AE219" i="2" a="1"/>
  <c r="AE219" i="2" s="1"/>
  <c r="AH187" i="2" a="1"/>
  <c r="AH187" i="2" s="1"/>
  <c r="AB187" i="2" a="1"/>
  <c r="AB187" i="2" s="1"/>
  <c r="AD187" i="2" a="1"/>
  <c r="AD187" i="2" s="1"/>
  <c r="AF187" i="2" a="1"/>
  <c r="AF187" i="2" s="1"/>
  <c r="AE187" i="2" a="1"/>
  <c r="AE187" i="2" s="1"/>
  <c r="AC187" i="2" a="1"/>
  <c r="AC187" i="2" s="1"/>
  <c r="AG187" i="2"/>
  <c r="AH155" i="2" a="1"/>
  <c r="AH155" i="2" s="1"/>
  <c r="AB155" i="2" a="1"/>
  <c r="AB155" i="2" s="1"/>
  <c r="AD155" i="2" a="1"/>
  <c r="AD155" i="2" s="1"/>
  <c r="AF155" i="2" a="1"/>
  <c r="AF155" i="2" s="1"/>
  <c r="AE155" i="2" a="1"/>
  <c r="AE155" i="2" s="1"/>
  <c r="AC155" i="2" a="1"/>
  <c r="AC155" i="2" s="1"/>
  <c r="AG155" i="2"/>
  <c r="AC123" i="2" a="1"/>
  <c r="AC123" i="2" s="1"/>
  <c r="AE123" i="2" a="1"/>
  <c r="AE123" i="2" s="1"/>
  <c r="AG123" i="2"/>
  <c r="AH123" i="2" a="1"/>
  <c r="AH123" i="2" s="1"/>
  <c r="AB123" i="2" a="1"/>
  <c r="AB123" i="2" s="1"/>
  <c r="AF123" i="2" a="1"/>
  <c r="AF123" i="2" s="1"/>
  <c r="AD123" i="2" a="1"/>
  <c r="AD123" i="2" s="1"/>
  <c r="AC89" i="2" a="1"/>
  <c r="AC89" i="2" s="1"/>
  <c r="AE89" i="2" a="1"/>
  <c r="AE89" i="2" s="1"/>
  <c r="AG89" i="2"/>
  <c r="AH89" i="2" a="1"/>
  <c r="AH89" i="2" s="1"/>
  <c r="AB89" i="2" a="1"/>
  <c r="AB89" i="2" s="1"/>
  <c r="AF89" i="2" a="1"/>
  <c r="AF89" i="2" s="1"/>
  <c r="AD89" i="2" a="1"/>
  <c r="AD89" i="2" s="1"/>
  <c r="AC57" i="2" a="1"/>
  <c r="AC57" i="2" s="1"/>
  <c r="AE57" i="2" a="1"/>
  <c r="AE57" i="2" s="1"/>
  <c r="AG57" i="2"/>
  <c r="AH57" i="2" a="1"/>
  <c r="AH57" i="2" s="1"/>
  <c r="AB57" i="2" a="1"/>
  <c r="AB57" i="2" s="1"/>
  <c r="AF57" i="2" a="1"/>
  <c r="AF57" i="2" s="1"/>
  <c r="AD57" i="2" a="1"/>
  <c r="AD57" i="2" s="1"/>
  <c r="AH294" i="2" a="1"/>
  <c r="AH294" i="2" s="1"/>
  <c r="AB294" i="2" a="1"/>
  <c r="AB294" i="2" s="1"/>
  <c r="AD294" i="2" a="1"/>
  <c r="AD294" i="2" s="1"/>
  <c r="AF294" i="2" a="1"/>
  <c r="AF294" i="2" s="1"/>
  <c r="AE294" i="2" a="1"/>
  <c r="AE294" i="2" s="1"/>
  <c r="AG294" i="2"/>
  <c r="AC294" i="2" a="1"/>
  <c r="AC294" i="2" s="1"/>
  <c r="AH359" i="2" a="1"/>
  <c r="AH359" i="2" s="1"/>
  <c r="AE359" i="2" a="1"/>
  <c r="AE359" i="2" s="1"/>
  <c r="AC359" i="2" a="1"/>
  <c r="AC359" i="2" s="1"/>
  <c r="AF359" i="2" a="1"/>
  <c r="AF359" i="2" s="1"/>
  <c r="AD359" i="2" a="1"/>
  <c r="AD359" i="2" s="1"/>
  <c r="AB359" i="2" a="1"/>
  <c r="AB359" i="2" s="1"/>
  <c r="AG359" i="2"/>
  <c r="AH423" i="2" a="1"/>
  <c r="AH423" i="2" s="1"/>
  <c r="AE423" i="2" a="1"/>
  <c r="AE423" i="2" s="1"/>
  <c r="AC423" i="2" a="1"/>
  <c r="AC423" i="2" s="1"/>
  <c r="AF423" i="2" a="1"/>
  <c r="AF423" i="2" s="1"/>
  <c r="AD423" i="2" a="1"/>
  <c r="AD423" i="2" s="1"/>
  <c r="AB423" i="2" a="1"/>
  <c r="AB423" i="2" s="1"/>
  <c r="AG423" i="2"/>
  <c r="AC487" i="2" a="1"/>
  <c r="AC487" i="2" s="1"/>
  <c r="AE487" i="2" a="1"/>
  <c r="AE487" i="2" s="1"/>
  <c r="AG487" i="2"/>
  <c r="AH487" i="2" a="1"/>
  <c r="AH487" i="2" s="1"/>
  <c r="AB487" i="2" a="1"/>
  <c r="AB487" i="2" s="1"/>
  <c r="AD487" i="2" a="1"/>
  <c r="AD487" i="2" s="1"/>
  <c r="AF487" i="2" a="1"/>
  <c r="AF487" i="2" s="1"/>
  <c r="AC551" i="2" a="1"/>
  <c r="AC551" i="2" s="1"/>
  <c r="AE551" i="2" a="1"/>
  <c r="AE551" i="2" s="1"/>
  <c r="AG551" i="2"/>
  <c r="AH551" i="2" a="1"/>
  <c r="AH551" i="2" s="1"/>
  <c r="AB551" i="2" a="1"/>
  <c r="AB551" i="2" s="1"/>
  <c r="AD551" i="2" a="1"/>
  <c r="AD551" i="2" s="1"/>
  <c r="AF551" i="2" a="1"/>
  <c r="AF551" i="2" s="1"/>
  <c r="AC615" i="2" a="1"/>
  <c r="AC615" i="2" s="1"/>
  <c r="AE615" i="2" a="1"/>
  <c r="AE615" i="2" s="1"/>
  <c r="AG615" i="2"/>
  <c r="AH615" i="2" a="1"/>
  <c r="AH615" i="2" s="1"/>
  <c r="AB615" i="2" a="1"/>
  <c r="AB615" i="2" s="1"/>
  <c r="AD615" i="2" a="1"/>
  <c r="AD615" i="2" s="1"/>
  <c r="AF615" i="2" a="1"/>
  <c r="AF615" i="2" s="1"/>
  <c r="AB40" i="2" a="1"/>
  <c r="AB40" i="2" s="1"/>
  <c r="AD40" i="2" a="1"/>
  <c r="AD40" i="2" s="1"/>
  <c r="AF40" i="2" a="1"/>
  <c r="AF40" i="2" s="1"/>
  <c r="AG40" i="2"/>
  <c r="AC40" i="2" a="1"/>
  <c r="AC40" i="2" s="1"/>
  <c r="AE40" i="2" a="1"/>
  <c r="AE40" i="2" s="1"/>
  <c r="AH40" i="2" a="1"/>
  <c r="AH40" i="2" s="1"/>
  <c r="AH688" i="2" a="1"/>
  <c r="AH688" i="2" s="1"/>
  <c r="AE688" i="2" a="1"/>
  <c r="AE688" i="2" s="1"/>
  <c r="AC688" i="2" a="1"/>
  <c r="AC688" i="2" s="1"/>
  <c r="AB688" i="2" a="1"/>
  <c r="AB688" i="2" s="1"/>
  <c r="AD688" i="2" a="1"/>
  <c r="AD688" i="2" s="1"/>
  <c r="AF688" i="2" a="1"/>
  <c r="AF688" i="2" s="1"/>
  <c r="AG688" i="2"/>
  <c r="AH773" i="2" a="1"/>
  <c r="AH773" i="2" s="1"/>
  <c r="AE773" i="2" a="1"/>
  <c r="AE773" i="2" s="1"/>
  <c r="AC773" i="2" a="1"/>
  <c r="AC773" i="2" s="1"/>
  <c r="AD773" i="2" a="1"/>
  <c r="AD773" i="2" s="1"/>
  <c r="AF773" i="2" a="1"/>
  <c r="AF773" i="2" s="1"/>
  <c r="AB773" i="2" a="1"/>
  <c r="AB773" i="2" s="1"/>
  <c r="AG773" i="2"/>
  <c r="AH853" i="2" a="1"/>
  <c r="AH853" i="2" s="1"/>
  <c r="AC853" i="2" a="1"/>
  <c r="AC853" i="2" s="1"/>
  <c r="AF853" i="2" a="1"/>
  <c r="AF853" i="2" s="1"/>
  <c r="AD853" i="2" a="1"/>
  <c r="AD853" i="2" s="1"/>
  <c r="AB853" i="2" a="1"/>
  <c r="AB853" i="2" s="1"/>
  <c r="AG853" i="2"/>
  <c r="AE853" i="2" a="1"/>
  <c r="AE853" i="2" s="1"/>
  <c r="AH933" i="2" a="1"/>
  <c r="AH933" i="2" s="1"/>
  <c r="AC933" i="2" a="1"/>
  <c r="AC933" i="2" s="1"/>
  <c r="AF933" i="2" a="1"/>
  <c r="AF933" i="2" s="1"/>
  <c r="AD933" i="2" a="1"/>
  <c r="AD933" i="2" s="1"/>
  <c r="AB933" i="2" a="1"/>
  <c r="AB933" i="2" s="1"/>
  <c r="AG933" i="2"/>
  <c r="AE933" i="2" a="1"/>
  <c r="AE933" i="2" s="1"/>
  <c r="AH1013" i="2" a="1"/>
  <c r="AH1013" i="2" s="1"/>
  <c r="AC1013" i="2" a="1"/>
  <c r="AC1013" i="2" s="1"/>
  <c r="AF1013" i="2" a="1"/>
  <c r="AF1013" i="2" s="1"/>
  <c r="AD1013" i="2" a="1"/>
  <c r="AD1013" i="2" s="1"/>
  <c r="AB1013" i="2" a="1"/>
  <c r="AB1013" i="2" s="1"/>
  <c r="AG1013" i="2"/>
  <c r="AE1013" i="2" a="1"/>
  <c r="AE1013" i="2" s="1"/>
  <c r="AH1093" i="2" a="1"/>
  <c r="AH1093" i="2" s="1"/>
  <c r="AC1093" i="2" a="1"/>
  <c r="AC1093" i="2" s="1"/>
  <c r="AF1093" i="2" a="1"/>
  <c r="AF1093" i="2" s="1"/>
  <c r="AD1093" i="2" a="1"/>
  <c r="AD1093" i="2" s="1"/>
  <c r="AB1093" i="2" a="1"/>
  <c r="AB1093" i="2" s="1"/>
  <c r="AG1093" i="2"/>
  <c r="AE1093" i="2" a="1"/>
  <c r="AE1093" i="2" s="1"/>
  <c r="AH1264" i="2" a="1"/>
  <c r="AH1264" i="2" s="1"/>
  <c r="AC1264" i="2" a="1"/>
  <c r="AC1264" i="2" s="1"/>
  <c r="AF1264" i="2" a="1"/>
  <c r="AF1264" i="2" s="1"/>
  <c r="AD1264" i="2" a="1"/>
  <c r="AD1264" i="2" s="1"/>
  <c r="AB1264" i="2" a="1"/>
  <c r="AB1264" i="2" s="1"/>
  <c r="AG1264" i="2"/>
  <c r="AE1264" i="2" a="1"/>
  <c r="AE1264" i="2" s="1"/>
  <c r="AC1352" i="2" a="1"/>
  <c r="AC1352" i="2" s="1"/>
  <c r="AE1352" i="2" a="1"/>
  <c r="AE1352" i="2" s="1"/>
  <c r="AG1352" i="2"/>
  <c r="AH1352" i="2" a="1"/>
  <c r="AH1352" i="2" s="1"/>
  <c r="AB1352" i="2" a="1"/>
  <c r="AB1352" i="2" s="1"/>
  <c r="AD1352" i="2" a="1"/>
  <c r="AD1352" i="2" s="1"/>
  <c r="AF1352" i="2" a="1"/>
  <c r="AF1352" i="2" s="1"/>
  <c r="AH177" i="2" a="1"/>
  <c r="AH177" i="2" s="1"/>
  <c r="AB177" i="2" a="1"/>
  <c r="AB177" i="2" s="1"/>
  <c r="AD177" i="2" a="1"/>
  <c r="AD177" i="2" s="1"/>
  <c r="AF177" i="2" a="1"/>
  <c r="AF177" i="2" s="1"/>
  <c r="AE177" i="2" a="1"/>
  <c r="AE177" i="2" s="1"/>
  <c r="AG177" i="2"/>
  <c r="AC177" i="2" a="1"/>
  <c r="AC177" i="2" s="1"/>
  <c r="AC97" i="2" a="1"/>
  <c r="AC97" i="2" s="1"/>
  <c r="AE97" i="2" a="1"/>
  <c r="AE97" i="2" s="1"/>
  <c r="AG97" i="2"/>
  <c r="AH97" i="2" a="1"/>
  <c r="AH97" i="2" s="1"/>
  <c r="AD97" i="2" a="1"/>
  <c r="AD97" i="2" s="1"/>
  <c r="AB97" i="2" a="1"/>
  <c r="AB97" i="2" s="1"/>
  <c r="AF97" i="2" a="1"/>
  <c r="AF97" i="2" s="1"/>
  <c r="AH427" i="2" a="1"/>
  <c r="AH427" i="2" s="1"/>
  <c r="AD427" i="2" a="1"/>
  <c r="AD427" i="2" s="1"/>
  <c r="AB427" i="2" a="1"/>
  <c r="AB427" i="2" s="1"/>
  <c r="AG427" i="2"/>
  <c r="AE427" i="2" a="1"/>
  <c r="AE427" i="2" s="1"/>
  <c r="AF427" i="2" a="1"/>
  <c r="AF427" i="2" s="1"/>
  <c r="AC427" i="2" a="1"/>
  <c r="AC427" i="2" s="1"/>
  <c r="AC579" i="2" a="1"/>
  <c r="AC579" i="2" s="1"/>
  <c r="AE579" i="2" a="1"/>
  <c r="AE579" i="2" s="1"/>
  <c r="AG579" i="2"/>
  <c r="AH579" i="2" a="1"/>
  <c r="AH579" i="2" s="1"/>
  <c r="AB579" i="2" a="1"/>
  <c r="AB579" i="2" s="1"/>
  <c r="AD579" i="2" a="1"/>
  <c r="AD579" i="2" s="1"/>
  <c r="AF579" i="2" a="1"/>
  <c r="AF579" i="2" s="1"/>
  <c r="AH777" i="2" a="1"/>
  <c r="AH777" i="2" s="1"/>
  <c r="AE777" i="2" a="1"/>
  <c r="AE777" i="2" s="1"/>
  <c r="AC777" i="2" a="1"/>
  <c r="AC777" i="2" s="1"/>
  <c r="AD777" i="2" a="1"/>
  <c r="AD777" i="2" s="1"/>
  <c r="AF777" i="2" a="1"/>
  <c r="AF777" i="2" s="1"/>
  <c r="AB777" i="2" a="1"/>
  <c r="AB777" i="2" s="1"/>
  <c r="AG777" i="2"/>
  <c r="AH929" i="2" a="1"/>
  <c r="AH929" i="2" s="1"/>
  <c r="AB929" i="2" a="1"/>
  <c r="AB929" i="2" s="1"/>
  <c r="AG929" i="2"/>
  <c r="AE929" i="2" a="1"/>
  <c r="AE929" i="2" s="1"/>
  <c r="AC929" i="2" a="1"/>
  <c r="AC929" i="2" s="1"/>
  <c r="AF929" i="2" a="1"/>
  <c r="AF929" i="2" s="1"/>
  <c r="AD929" i="2" a="1"/>
  <c r="AD929" i="2" s="1"/>
  <c r="AH1081" i="2" a="1"/>
  <c r="AH1081" i="2" s="1"/>
  <c r="AB1081" i="2" a="1"/>
  <c r="AB1081" i="2" s="1"/>
  <c r="AG1081" i="2"/>
  <c r="AE1081" i="2" a="1"/>
  <c r="AE1081" i="2" s="1"/>
  <c r="AC1081" i="2" a="1"/>
  <c r="AC1081" i="2" s="1"/>
  <c r="AF1081" i="2" a="1"/>
  <c r="AF1081" i="2" s="1"/>
  <c r="AD1081" i="2" a="1"/>
  <c r="AD1081" i="2" s="1"/>
  <c r="AH1228" i="2" a="1"/>
  <c r="AH1228" i="2" s="1"/>
  <c r="AB1228" i="2" a="1"/>
  <c r="AB1228" i="2" s="1"/>
  <c r="AG1228" i="2"/>
  <c r="AE1228" i="2" a="1"/>
  <c r="AE1228" i="2" s="1"/>
  <c r="AC1228" i="2" a="1"/>
  <c r="AC1228" i="2" s="1"/>
  <c r="AF1228" i="2" a="1"/>
  <c r="AF1228" i="2" s="1"/>
  <c r="AD1228" i="2" a="1"/>
  <c r="AD1228" i="2" s="1"/>
  <c r="AH246" i="2" a="1"/>
  <c r="AH246" i="2" s="1"/>
  <c r="AB246" i="2" a="1"/>
  <c r="AB246" i="2" s="1"/>
  <c r="AD246" i="2" a="1"/>
  <c r="AD246" i="2" s="1"/>
  <c r="AF246" i="2" a="1"/>
  <c r="AF246" i="2" s="1"/>
  <c r="AC246" i="2" a="1"/>
  <c r="AC246" i="2" s="1"/>
  <c r="AE246" i="2" a="1"/>
  <c r="AE246" i="2" s="1"/>
  <c r="AG246" i="2"/>
  <c r="AC93" i="2" a="1"/>
  <c r="AC93" i="2" s="1"/>
  <c r="AE93" i="2" a="1"/>
  <c r="AE93" i="2" s="1"/>
  <c r="AG93" i="2"/>
  <c r="AH93" i="2" a="1"/>
  <c r="AH93" i="2" s="1"/>
  <c r="AB93" i="2" a="1"/>
  <c r="AB93" i="2" s="1"/>
  <c r="AF93" i="2" a="1"/>
  <c r="AF93" i="2" s="1"/>
  <c r="AD93" i="2" a="1"/>
  <c r="AD93" i="2" s="1"/>
  <c r="AH845" i="2" a="1"/>
  <c r="AH845" i="2" s="1"/>
  <c r="AC845" i="2" a="1"/>
  <c r="AC845" i="2" s="1"/>
  <c r="AF845" i="2" a="1"/>
  <c r="AF845" i="2" s="1"/>
  <c r="AD845" i="2" a="1"/>
  <c r="AD845" i="2" s="1"/>
  <c r="AB845" i="2" a="1"/>
  <c r="AB845" i="2" s="1"/>
  <c r="AG845" i="2"/>
  <c r="AE845" i="2" a="1"/>
  <c r="AE845" i="2" s="1"/>
  <c r="AH1133" i="2" a="1"/>
  <c r="AH1133" i="2" s="1"/>
  <c r="AC1133" i="2" a="1"/>
  <c r="AC1133" i="2" s="1"/>
  <c r="AF1133" i="2" a="1"/>
  <c r="AF1133" i="2" s="1"/>
  <c r="AD1133" i="2" a="1"/>
  <c r="AD1133" i="2" s="1"/>
  <c r="AB1133" i="2" a="1"/>
  <c r="AB1133" i="2" s="1"/>
  <c r="AG1133" i="2"/>
  <c r="AE1133" i="2" a="1"/>
  <c r="AE1133" i="2" s="1"/>
  <c r="AH252" i="2" a="1"/>
  <c r="AH252" i="2" s="1"/>
  <c r="AB252" i="2" a="1"/>
  <c r="AB252" i="2" s="1"/>
  <c r="AD252" i="2" a="1"/>
  <c r="AD252" i="2" s="1"/>
  <c r="AF252" i="2" a="1"/>
  <c r="AF252" i="2" s="1"/>
  <c r="AC252" i="2" a="1"/>
  <c r="AC252" i="2" s="1"/>
  <c r="AE252" i="2" a="1"/>
  <c r="AE252" i="2" s="1"/>
  <c r="AG252" i="2"/>
  <c r="AH282" i="2" a="1"/>
  <c r="AH282" i="2" s="1"/>
  <c r="AB282" i="2" a="1"/>
  <c r="AB282" i="2" s="1"/>
  <c r="AD282" i="2" a="1"/>
  <c r="AD282" i="2" s="1"/>
  <c r="AF282" i="2" a="1"/>
  <c r="AF282" i="2" s="1"/>
  <c r="AE282" i="2" a="1"/>
  <c r="AE282" i="2" s="1"/>
  <c r="AG282" i="2"/>
  <c r="AC282" i="2" a="1"/>
  <c r="AC282" i="2" s="1"/>
  <c r="AC491" i="2" a="1"/>
  <c r="AC491" i="2" s="1"/>
  <c r="AE491" i="2" a="1"/>
  <c r="AE491" i="2" s="1"/>
  <c r="AG491" i="2"/>
  <c r="AH491" i="2" a="1"/>
  <c r="AH491" i="2" s="1"/>
  <c r="AF491" i="2" a="1"/>
  <c r="AF491" i="2" s="1"/>
  <c r="AB491" i="2" a="1"/>
  <c r="AB491" i="2" s="1"/>
  <c r="AD491" i="2" a="1"/>
  <c r="AD491" i="2" s="1"/>
  <c r="AH684" i="2" a="1"/>
  <c r="AH684" i="2" s="1"/>
  <c r="AE684" i="2" a="1"/>
  <c r="AE684" i="2" s="1"/>
  <c r="AB684" i="2" a="1"/>
  <c r="AB684" i="2" s="1"/>
  <c r="AF684" i="2" a="1"/>
  <c r="AF684" i="2" s="1"/>
  <c r="AC684" i="2" a="1"/>
  <c r="AC684" i="2" s="1"/>
  <c r="AG684" i="2"/>
  <c r="AD684" i="2" a="1"/>
  <c r="AD684" i="2" s="1"/>
  <c r="AH921" i="2" a="1"/>
  <c r="AH921" i="2" s="1"/>
  <c r="AB921" i="2" a="1"/>
  <c r="AB921" i="2" s="1"/>
  <c r="AG921" i="2"/>
  <c r="AE921" i="2" a="1"/>
  <c r="AE921" i="2" s="1"/>
  <c r="AC921" i="2" a="1"/>
  <c r="AC921" i="2" s="1"/>
  <c r="AF921" i="2" a="1"/>
  <c r="AF921" i="2" s="1"/>
  <c r="AD921" i="2" a="1"/>
  <c r="AD921" i="2" s="1"/>
  <c r="AH1161" i="2" a="1"/>
  <c r="AH1161" i="2" s="1"/>
  <c r="AB1161" i="2" a="1"/>
  <c r="AB1161" i="2" s="1"/>
  <c r="AG1161" i="2"/>
  <c r="AE1161" i="2" a="1"/>
  <c r="AE1161" i="2" s="1"/>
  <c r="AC1161" i="2" a="1"/>
  <c r="AC1161" i="2" s="1"/>
  <c r="AF1161" i="2" a="1"/>
  <c r="AF1161" i="2" s="1"/>
  <c r="AD1161" i="2" a="1"/>
  <c r="AD1161" i="2" s="1"/>
  <c r="AH221" i="2" a="1"/>
  <c r="AH221" i="2" s="1"/>
  <c r="AD221" i="2" a="1"/>
  <c r="AD221" i="2" s="1"/>
  <c r="AB221" i="2" a="1"/>
  <c r="AB221" i="2" s="1"/>
  <c r="AG221" i="2"/>
  <c r="AE221" i="2" a="1"/>
  <c r="AE221" i="2" s="1"/>
  <c r="AC221" i="2" a="1"/>
  <c r="AC221" i="2" s="1"/>
  <c r="AF221" i="2" a="1"/>
  <c r="AF221" i="2" s="1"/>
  <c r="AH443" i="2" a="1"/>
  <c r="AH443" i="2" s="1"/>
  <c r="AD443" i="2" a="1"/>
  <c r="AD443" i="2" s="1"/>
  <c r="AB443" i="2" a="1"/>
  <c r="AB443" i="2" s="1"/>
  <c r="AG443" i="2"/>
  <c r="AE443" i="2" a="1"/>
  <c r="AE443" i="2" s="1"/>
  <c r="AF443" i="2" a="1"/>
  <c r="AF443" i="2" s="1"/>
  <c r="AC443" i="2" a="1"/>
  <c r="AC443" i="2" s="1"/>
  <c r="AB44" i="2" a="1"/>
  <c r="AB44" i="2" s="1"/>
  <c r="AD44" i="2" a="1"/>
  <c r="AD44" i="2" s="1"/>
  <c r="AF44" i="2" a="1"/>
  <c r="AF44" i="2" s="1"/>
  <c r="AG44" i="2"/>
  <c r="AH44" i="2" a="1"/>
  <c r="AH44" i="2" s="1"/>
  <c r="AC44" i="2" a="1"/>
  <c r="AC44" i="2" s="1"/>
  <c r="AE44" i="2" a="1"/>
  <c r="AE44" i="2" s="1"/>
  <c r="AE833" i="2" a="1"/>
  <c r="AE833" i="2" s="1"/>
  <c r="AH833" i="2" a="1"/>
  <c r="AH833" i="2" s="1"/>
  <c r="AC833" i="2" a="1"/>
  <c r="AC833" i="2" s="1"/>
  <c r="AG833" i="2"/>
  <c r="AD833" i="2" a="1"/>
  <c r="AD833" i="2" s="1"/>
  <c r="AF833" i="2" a="1"/>
  <c r="AF833" i="2" s="1"/>
  <c r="AB833" i="2" a="1"/>
  <c r="AB833" i="2" s="1"/>
  <c r="AH1049" i="2" a="1"/>
  <c r="AH1049" i="2" s="1"/>
  <c r="AB1049" i="2" a="1"/>
  <c r="AB1049" i="2" s="1"/>
  <c r="AG1049" i="2"/>
  <c r="AE1049" i="2" a="1"/>
  <c r="AE1049" i="2" s="1"/>
  <c r="AC1049" i="2" a="1"/>
  <c r="AC1049" i="2" s="1"/>
  <c r="AF1049" i="2" a="1"/>
  <c r="AF1049" i="2" s="1"/>
  <c r="AD1049" i="2" a="1"/>
  <c r="AD1049" i="2" s="1"/>
  <c r="AH1244" i="2" a="1"/>
  <c r="AH1244" i="2" s="1"/>
  <c r="AB1244" i="2" a="1"/>
  <c r="AB1244" i="2" s="1"/>
  <c r="AG1244" i="2"/>
  <c r="AE1244" i="2" a="1"/>
  <c r="AE1244" i="2" s="1"/>
  <c r="AC1244" i="2" a="1"/>
  <c r="AC1244" i="2" s="1"/>
  <c r="AF1244" i="2" a="1"/>
  <c r="AF1244" i="2" s="1"/>
  <c r="AD1244" i="2" a="1"/>
  <c r="AD1244" i="2" s="1"/>
  <c r="AH149" i="2" a="1"/>
  <c r="AH149" i="2" s="1"/>
  <c r="AB149" i="2" a="1"/>
  <c r="AB149" i="2" s="1"/>
  <c r="AD149" i="2" a="1"/>
  <c r="AD149" i="2" s="1"/>
  <c r="AF149" i="2" a="1"/>
  <c r="AF149" i="2" s="1"/>
  <c r="AC149" i="2" a="1"/>
  <c r="AC149" i="2" s="1"/>
  <c r="AG149" i="2"/>
  <c r="AE149" i="2" a="1"/>
  <c r="AE149" i="2" s="1"/>
  <c r="BH280" i="2" a="1"/>
  <c r="BH280" i="2" s="1"/>
  <c r="BK280" i="2" a="1"/>
  <c r="BK280" i="2" s="1"/>
  <c r="BM280" i="2"/>
  <c r="BI280" i="2" a="1"/>
  <c r="BI280" i="2" s="1"/>
  <c r="BN280" i="2" a="1"/>
  <c r="BN280" i="2" s="1"/>
  <c r="BJ280" i="2" a="1"/>
  <c r="BJ280" i="2" s="1"/>
  <c r="BL280" i="2" a="1"/>
  <c r="BL280" i="2" s="1"/>
  <c r="BC329" i="2" a="1"/>
  <c r="BC329" i="2" s="1"/>
  <c r="BB329" i="2" a="1"/>
  <c r="BB329" i="2" s="1"/>
  <c r="AZ329" i="2" a="1"/>
  <c r="AZ329" i="2" s="1"/>
  <c r="BD329" i="2" a="1"/>
  <c r="BD329" i="2" s="1"/>
  <c r="BE329" i="2"/>
  <c r="BF329" i="2" a="1"/>
  <c r="BF329" i="2" s="1"/>
  <c r="BA329" i="2" a="1"/>
  <c r="BA329" i="2" s="1"/>
  <c r="AR345" i="2" a="1"/>
  <c r="AR345" i="2" s="1"/>
  <c r="AV345" i="2" a="1"/>
  <c r="AV345" i="2" s="1"/>
  <c r="AU345" i="2" a="1"/>
  <c r="AU345" i="2" s="1"/>
  <c r="AT345" i="2" a="1"/>
  <c r="AT345" i="2" s="1"/>
  <c r="AW345" i="2"/>
  <c r="AS345" i="2" a="1"/>
  <c r="AS345" i="2" s="1"/>
  <c r="AX345" i="2" a="1"/>
  <c r="AX345" i="2" s="1"/>
  <c r="AU393" i="2" a="1"/>
  <c r="AU393" i="2" s="1"/>
  <c r="AR393" i="2" a="1"/>
  <c r="AR393" i="2" s="1"/>
  <c r="AV393" i="2" a="1"/>
  <c r="AV393" i="2" s="1"/>
  <c r="AS393" i="2" a="1"/>
  <c r="AS393" i="2" s="1"/>
  <c r="AW393" i="2"/>
  <c r="AT393" i="2" a="1"/>
  <c r="AT393" i="2" s="1"/>
  <c r="AX393" i="2" a="1"/>
  <c r="AX393" i="2" s="1"/>
  <c r="BB441" i="2" a="1"/>
  <c r="BB441" i="2" s="1"/>
  <c r="BA441" i="2" a="1"/>
  <c r="BA441" i="2" s="1"/>
  <c r="BC441" i="2" a="1"/>
  <c r="BC441" i="2" s="1"/>
  <c r="BD441" i="2" a="1"/>
  <c r="BD441" i="2" s="1"/>
  <c r="AZ441" i="2" a="1"/>
  <c r="AZ441" i="2" s="1"/>
  <c r="BE441" i="2"/>
  <c r="BF441" i="2" a="1"/>
  <c r="BF441" i="2" s="1"/>
  <c r="BN473" i="2" a="1"/>
  <c r="BN473" i="2" s="1"/>
  <c r="BH473" i="2" a="1"/>
  <c r="BH473" i="2" s="1"/>
  <c r="BJ473" i="2" a="1"/>
  <c r="BJ473" i="2" s="1"/>
  <c r="BL473" i="2" a="1"/>
  <c r="BL473" i="2" s="1"/>
  <c r="BK473" i="2" a="1"/>
  <c r="BK473" i="2" s="1"/>
  <c r="BI473" i="2" a="1"/>
  <c r="BI473" i="2" s="1"/>
  <c r="BM473" i="2"/>
  <c r="AW521" i="2"/>
  <c r="AV521" i="2" a="1"/>
  <c r="AV521" i="2" s="1"/>
  <c r="AT521" i="2" a="1"/>
  <c r="AT521" i="2" s="1"/>
  <c r="AU521" i="2" a="1"/>
  <c r="AU521" i="2" s="1"/>
  <c r="AX521" i="2" a="1"/>
  <c r="AX521" i="2" s="1"/>
  <c r="AS521" i="2" a="1"/>
  <c r="AS521" i="2" s="1"/>
  <c r="AR521" i="2" a="1"/>
  <c r="AR521" i="2" s="1"/>
  <c r="AK553" i="2" a="1"/>
  <c r="AK553" i="2" s="1"/>
  <c r="AL553" i="2" a="1"/>
  <c r="AL553" i="2" s="1"/>
  <c r="AP553" i="2" a="1"/>
  <c r="AP553" i="2" s="1"/>
  <c r="AM553" i="2" a="1"/>
  <c r="AM553" i="2" s="1"/>
  <c r="AN553" i="2" a="1"/>
  <c r="AN553" i="2" s="1"/>
  <c r="AO553" i="2"/>
  <c r="BE782" i="2"/>
  <c r="BA782" i="2" a="1"/>
  <c r="BA782" i="2" s="1"/>
  <c r="BF782" i="2" a="1"/>
  <c r="BF782" i="2" s="1"/>
  <c r="BC782" i="2" a="1"/>
  <c r="BC782" i="2" s="1"/>
  <c r="BB782" i="2" a="1"/>
  <c r="BB782" i="2" s="1"/>
  <c r="BD782" i="2" a="1"/>
  <c r="BD782" i="2" s="1"/>
  <c r="AZ782" i="2" a="1"/>
  <c r="AZ782" i="2" s="1"/>
  <c r="BF846" i="2" a="1"/>
  <c r="BF846" i="2" s="1"/>
  <c r="BA846" i="2" a="1"/>
  <c r="BA846" i="2" s="1"/>
  <c r="BB846" i="2" a="1"/>
  <c r="BB846" i="2" s="1"/>
  <c r="BC846" i="2" a="1"/>
  <c r="BC846" i="2" s="1"/>
  <c r="BD846" i="2" a="1"/>
  <c r="BD846" i="2" s="1"/>
  <c r="AZ846" i="2" a="1"/>
  <c r="AZ846" i="2" s="1"/>
  <c r="BE846" i="2"/>
  <c r="BF910" i="2" a="1"/>
  <c r="BF910" i="2" s="1"/>
  <c r="BA910" i="2" a="1"/>
  <c r="BA910" i="2" s="1"/>
  <c r="BB910" i="2" a="1"/>
  <c r="BB910" i="2" s="1"/>
  <c r="BC910" i="2" a="1"/>
  <c r="BC910" i="2" s="1"/>
  <c r="BD910" i="2" a="1"/>
  <c r="BD910" i="2" s="1"/>
  <c r="AZ910" i="2" a="1"/>
  <c r="AZ910" i="2" s="1"/>
  <c r="BE910" i="2"/>
  <c r="BB926" i="2" a="1"/>
  <c r="BB926" i="2" s="1"/>
  <c r="BF926" i="2" a="1"/>
  <c r="BF926" i="2" s="1"/>
  <c r="BC926" i="2" a="1"/>
  <c r="BC926" i="2" s="1"/>
  <c r="AZ926" i="2" a="1"/>
  <c r="AZ926" i="2" s="1"/>
  <c r="BD926" i="2" a="1"/>
  <c r="BD926" i="2" s="1"/>
  <c r="BA926" i="2" a="1"/>
  <c r="BA926" i="2" s="1"/>
  <c r="BE926" i="2"/>
  <c r="AR974" i="2" a="1"/>
  <c r="AR974" i="2" s="1"/>
  <c r="AS974" i="2" a="1"/>
  <c r="AS974" i="2" s="1"/>
  <c r="AX974" i="2" a="1"/>
  <c r="AX974" i="2" s="1"/>
  <c r="AT974" i="2" a="1"/>
  <c r="AT974" i="2" s="1"/>
  <c r="AU974" i="2" a="1"/>
  <c r="AU974" i="2" s="1"/>
  <c r="AW974" i="2"/>
  <c r="AV974" i="2" a="1"/>
  <c r="AV974" i="2" s="1"/>
  <c r="BB1054" i="2" a="1"/>
  <c r="BB1054" i="2" s="1"/>
  <c r="BF1054" i="2" a="1"/>
  <c r="BF1054" i="2" s="1"/>
  <c r="BC1054" i="2" a="1"/>
  <c r="BC1054" i="2" s="1"/>
  <c r="BA1054" i="2" a="1"/>
  <c r="BA1054" i="2" s="1"/>
  <c r="BE1054" i="2"/>
  <c r="AZ1054" i="2" a="1"/>
  <c r="AZ1054" i="2" s="1"/>
  <c r="BD1054" i="2" a="1"/>
  <c r="BD1054" i="2" s="1"/>
  <c r="BI1305" i="2" a="1"/>
  <c r="BI1305" i="2" s="1"/>
  <c r="BH1305" i="2" a="1"/>
  <c r="BH1305" i="2" s="1"/>
  <c r="BK1305" i="2" a="1"/>
  <c r="BK1305" i="2" s="1"/>
  <c r="BN1305" i="2" a="1"/>
  <c r="BN1305" i="2" s="1"/>
  <c r="BL1305" i="2" a="1"/>
  <c r="BL1305" i="2" s="1"/>
  <c r="BJ1305" i="2" a="1"/>
  <c r="BJ1305" i="2" s="1"/>
  <c r="BM1305" i="2"/>
  <c r="AK1337" i="2" a="1"/>
  <c r="AK1337" i="2" s="1"/>
  <c r="AN1337" i="2" a="1"/>
  <c r="AN1337" i="2" s="1"/>
  <c r="AL1337" i="2" a="1"/>
  <c r="AL1337" i="2" s="1"/>
  <c r="AM1337" i="2" a="1"/>
  <c r="AM1337" i="2" s="1"/>
  <c r="AP1337" i="2" a="1"/>
  <c r="AP1337" i="2" s="1"/>
  <c r="AO1337" i="2"/>
  <c r="AN232" i="2" a="1"/>
  <c r="AN232" i="2" s="1"/>
  <c r="AM232" i="2" a="1"/>
  <c r="AM232" i="2" s="1"/>
  <c r="AK232" i="2" a="1"/>
  <c r="AK232" i="2" s="1"/>
  <c r="AP232" i="2" a="1"/>
  <c r="AP232" i="2" s="1"/>
  <c r="AO232" i="2"/>
  <c r="AL232" i="2" a="1"/>
  <c r="AL232" i="2" s="1"/>
  <c r="AN184" i="2" a="1"/>
  <c r="AN184" i="2" s="1"/>
  <c r="AL184" i="2" a="1"/>
  <c r="AL184" i="2" s="1"/>
  <c r="AP184" i="2" a="1"/>
  <c r="AP184" i="2" s="1"/>
  <c r="AO184" i="2"/>
  <c r="AM184" i="2" a="1"/>
  <c r="AM184" i="2" s="1"/>
  <c r="AK184" i="2" a="1"/>
  <c r="AK184" i="2" s="1"/>
  <c r="AM120" i="2" a="1"/>
  <c r="AM120" i="2" s="1"/>
  <c r="AO120" i="2"/>
  <c r="AK120" i="2" a="1"/>
  <c r="AK120" i="2" s="1"/>
  <c r="AP120" i="2" a="1"/>
  <c r="AP120" i="2" s="1"/>
  <c r="AL120" i="2" a="1"/>
  <c r="AL120" i="2" s="1"/>
  <c r="AN120" i="2" a="1"/>
  <c r="AN120" i="2" s="1"/>
  <c r="BN70" i="2" a="1"/>
  <c r="BN70" i="2" s="1"/>
  <c r="BI70" i="2" a="1"/>
  <c r="BI70" i="2" s="1"/>
  <c r="BH70" i="2" a="1"/>
  <c r="BH70" i="2" s="1"/>
  <c r="BK70" i="2" a="1"/>
  <c r="BK70" i="2" s="1"/>
  <c r="BJ70" i="2" a="1"/>
  <c r="BJ70" i="2" s="1"/>
  <c r="BM70" i="2"/>
  <c r="BL70" i="2" a="1"/>
  <c r="BL70" i="2" s="1"/>
  <c r="AK261" i="2" a="1"/>
  <c r="AK261" i="2" s="1"/>
  <c r="AP261" i="2" a="1"/>
  <c r="AP261" i="2" s="1"/>
  <c r="AL261" i="2" a="1"/>
  <c r="AL261" i="2" s="1"/>
  <c r="AM261" i="2" a="1"/>
  <c r="AM261" i="2" s="1"/>
  <c r="AO261" i="2"/>
  <c r="AN261" i="2" a="1"/>
  <c r="AN261" i="2" s="1"/>
  <c r="AK582" i="2" a="1"/>
  <c r="AK582" i="2" s="1"/>
  <c r="AM582" i="2" a="1"/>
  <c r="AM582" i="2" s="1"/>
  <c r="AN582" i="2" a="1"/>
  <c r="AN582" i="2" s="1"/>
  <c r="AO582" i="2"/>
  <c r="AL582" i="2" a="1"/>
  <c r="AL582" i="2" s="1"/>
  <c r="AP582" i="2" a="1"/>
  <c r="AP582" i="2" s="1"/>
  <c r="BN907" i="2" a="1"/>
  <c r="BN907" i="2" s="1"/>
  <c r="BH907" i="2" a="1"/>
  <c r="BH907" i="2" s="1"/>
  <c r="BI907" i="2" a="1"/>
  <c r="BI907" i="2" s="1"/>
  <c r="BJ907" i="2" a="1"/>
  <c r="BJ907" i="2" s="1"/>
  <c r="BK907" i="2" a="1"/>
  <c r="BK907" i="2" s="1"/>
  <c r="BL907" i="2" a="1"/>
  <c r="BL907" i="2" s="1"/>
  <c r="BM907" i="2"/>
  <c r="AK971" i="2" a="1"/>
  <c r="AK971" i="2" s="1"/>
  <c r="AP971" i="2" a="1"/>
  <c r="AP971" i="2" s="1"/>
  <c r="AL971" i="2" a="1"/>
  <c r="AL971" i="2" s="1"/>
  <c r="AM971" i="2" a="1"/>
  <c r="AM971" i="2" s="1"/>
  <c r="AO971" i="2"/>
  <c r="AN971" i="2" a="1"/>
  <c r="AN971" i="2" s="1"/>
  <c r="AT1003" i="2" a="1"/>
  <c r="AT1003" i="2" s="1"/>
  <c r="AX1003" i="2" a="1"/>
  <c r="AX1003" i="2" s="1"/>
  <c r="AU1003" i="2" a="1"/>
  <c r="AU1003" i="2" s="1"/>
  <c r="AR1003" i="2" a="1"/>
  <c r="AR1003" i="2" s="1"/>
  <c r="AV1003" i="2" a="1"/>
  <c r="AV1003" i="2" s="1"/>
  <c r="AS1003" i="2" a="1"/>
  <c r="AS1003" i="2" s="1"/>
  <c r="AW1003" i="2"/>
  <c r="BJ1035" i="2" a="1"/>
  <c r="BJ1035" i="2" s="1"/>
  <c r="BL1035" i="2" a="1"/>
  <c r="BL1035" i="2" s="1"/>
  <c r="BN1035" i="2" a="1"/>
  <c r="BN1035" i="2" s="1"/>
  <c r="BI1035" i="2" a="1"/>
  <c r="BI1035" i="2" s="1"/>
  <c r="BM1035" i="2"/>
  <c r="BH1035" i="2" a="1"/>
  <c r="BH1035" i="2" s="1"/>
  <c r="BK1035" i="2" a="1"/>
  <c r="BK1035" i="2" s="1"/>
  <c r="AT1067" i="2" a="1"/>
  <c r="AT1067" i="2" s="1"/>
  <c r="AX1067" i="2" a="1"/>
  <c r="AX1067" i="2" s="1"/>
  <c r="AU1067" i="2" a="1"/>
  <c r="AU1067" i="2" s="1"/>
  <c r="AS1067" i="2" a="1"/>
  <c r="AS1067" i="2" s="1"/>
  <c r="AW1067" i="2"/>
  <c r="AR1067" i="2" a="1"/>
  <c r="AR1067" i="2" s="1"/>
  <c r="AV1067" i="2" a="1"/>
  <c r="AV1067" i="2" s="1"/>
  <c r="BJ1115" i="2" a="1"/>
  <c r="BJ1115" i="2" s="1"/>
  <c r="BL1115" i="2" a="1"/>
  <c r="BL1115" i="2" s="1"/>
  <c r="BH1115" i="2" a="1"/>
  <c r="BH1115" i="2" s="1"/>
  <c r="BM1115" i="2"/>
  <c r="BK1115" i="2" a="1"/>
  <c r="BK1115" i="2" s="1"/>
  <c r="BI1115" i="2" a="1"/>
  <c r="BI1115" i="2" s="1"/>
  <c r="BN1115" i="2" a="1"/>
  <c r="BN1115" i="2" s="1"/>
  <c r="BA1163" i="2" a="1"/>
  <c r="BA1163" i="2" s="1"/>
  <c r="BE1163" i="2"/>
  <c r="BB1163" i="2" a="1"/>
  <c r="BB1163" i="2" s="1"/>
  <c r="BF1163" i="2" a="1"/>
  <c r="BF1163" i="2" s="1"/>
  <c r="AZ1163" i="2" a="1"/>
  <c r="AZ1163" i="2" s="1"/>
  <c r="BD1163" i="2" a="1"/>
  <c r="BD1163" i="2" s="1"/>
  <c r="BC1163" i="2" a="1"/>
  <c r="BC1163" i="2" s="1"/>
  <c r="BM1254" i="2"/>
  <c r="BJ1254" i="2" a="1"/>
  <c r="BJ1254" i="2" s="1"/>
  <c r="BN1254" i="2" a="1"/>
  <c r="BN1254" i="2" s="1"/>
  <c r="BI1254" i="2" a="1"/>
  <c r="BI1254" i="2" s="1"/>
  <c r="BK1254" i="2" a="1"/>
  <c r="BK1254" i="2" s="1"/>
  <c r="BL1254" i="2" a="1"/>
  <c r="BL1254" i="2" s="1"/>
  <c r="BH1254" i="2" a="1"/>
  <c r="BH1254" i="2" s="1"/>
  <c r="AP1334" i="2" a="1"/>
  <c r="AP1334" i="2" s="1"/>
  <c r="AM1334" i="2" a="1"/>
  <c r="AM1334" i="2" s="1"/>
  <c r="AL1334" i="2" a="1"/>
  <c r="AL1334" i="2" s="1"/>
  <c r="AO1334" i="2"/>
  <c r="AK1334" i="2" a="1"/>
  <c r="AK1334" i="2" s="1"/>
  <c r="AN1334" i="2" a="1"/>
  <c r="AN1334" i="2" s="1"/>
  <c r="AZ235" i="2" a="1"/>
  <c r="AZ235" i="2" s="1"/>
  <c r="BB235" i="2" a="1"/>
  <c r="BB235" i="2" s="1"/>
  <c r="BC235" i="2" a="1"/>
  <c r="BC235" i="2" s="1"/>
  <c r="BE235" i="2"/>
  <c r="BA235" i="2" a="1"/>
  <c r="BA235" i="2" s="1"/>
  <c r="BF235" i="2" a="1"/>
  <c r="BF235" i="2" s="1"/>
  <c r="BD235" i="2" a="1"/>
  <c r="BD235" i="2" s="1"/>
  <c r="AZ203" i="2" a="1"/>
  <c r="AZ203" i="2" s="1"/>
  <c r="BE203" i="2"/>
  <c r="BA203" i="2" a="1"/>
  <c r="BA203" i="2" s="1"/>
  <c r="BF203" i="2" a="1"/>
  <c r="BF203" i="2" s="1"/>
  <c r="BB203" i="2" a="1"/>
  <c r="BB203" i="2" s="1"/>
  <c r="BC203" i="2" a="1"/>
  <c r="BC203" i="2" s="1"/>
  <c r="BD203" i="2" a="1"/>
  <c r="BD203" i="2" s="1"/>
  <c r="BI139" i="2" a="1"/>
  <c r="BI139" i="2" s="1"/>
  <c r="BH139" i="2" a="1"/>
  <c r="BH139" i="2" s="1"/>
  <c r="BM139" i="2"/>
  <c r="BJ139" i="2" a="1"/>
  <c r="BJ139" i="2" s="1"/>
  <c r="BN139" i="2" a="1"/>
  <c r="BN139" i="2" s="1"/>
  <c r="BK139" i="2" a="1"/>
  <c r="BK139" i="2" s="1"/>
  <c r="BL139" i="2" a="1"/>
  <c r="BL139" i="2" s="1"/>
  <c r="AW73" i="2"/>
  <c r="AX73" i="2" a="1"/>
  <c r="AX73" i="2" s="1"/>
  <c r="AR73" i="2" a="1"/>
  <c r="AR73" i="2" s="1"/>
  <c r="AS73" i="2" a="1"/>
  <c r="AS73" i="2" s="1"/>
  <c r="AT73" i="2" a="1"/>
  <c r="AT73" i="2" s="1"/>
  <c r="AU73" i="2" a="1"/>
  <c r="AU73" i="2" s="1"/>
  <c r="AQ16" i="4" s="1"/>
  <c r="AV73" i="2" a="1"/>
  <c r="AV73" i="2" s="1"/>
  <c r="AR16" i="4" s="1"/>
  <c r="BH41" i="2" a="1"/>
  <c r="BH41" i="2" s="1"/>
  <c r="BJ41" i="2" a="1"/>
  <c r="BJ41" i="2" s="1"/>
  <c r="BK41" i="2" a="1"/>
  <c r="BK41" i="2" s="1"/>
  <c r="BM41" i="2"/>
  <c r="BI41" i="2" a="1"/>
  <c r="BI41" i="2" s="1"/>
  <c r="BN41" i="2" a="1"/>
  <c r="BN41" i="2" s="1"/>
  <c r="BL41" i="2" a="1"/>
  <c r="BL41" i="2" s="1"/>
  <c r="AL423" i="2" a="1"/>
  <c r="AL423" i="2" s="1"/>
  <c r="AN423" i="2" a="1"/>
  <c r="AN423" i="2" s="1"/>
  <c r="AO423" i="2"/>
  <c r="AK423" i="2" a="1"/>
  <c r="AK423" i="2" s="1"/>
  <c r="AM423" i="2" a="1"/>
  <c r="AM423" i="2" s="1"/>
  <c r="AP423" i="2" a="1"/>
  <c r="AP423" i="2" s="1"/>
  <c r="AL519" i="2" a="1"/>
  <c r="AL519" i="2" s="1"/>
  <c r="AM519" i="2" a="1"/>
  <c r="AM519" i="2" s="1"/>
  <c r="AP519" i="2" a="1"/>
  <c r="AP519" i="2" s="1"/>
  <c r="AK519" i="2" a="1"/>
  <c r="AK519" i="2" s="1"/>
  <c r="AO519" i="2"/>
  <c r="AN519" i="2" a="1"/>
  <c r="AN519" i="2" s="1"/>
  <c r="BH647" i="2" a="1"/>
  <c r="BH647" i="2" s="1"/>
  <c r="BL647" i="2" a="1"/>
  <c r="BL647" i="2" s="1"/>
  <c r="BI647" i="2" a="1"/>
  <c r="BI647" i="2" s="1"/>
  <c r="BK647" i="2" a="1"/>
  <c r="BK647" i="2" s="1"/>
  <c r="BM647" i="2"/>
  <c r="BJ647" i="2" a="1"/>
  <c r="BJ647" i="2" s="1"/>
  <c r="BN647" i="2" a="1"/>
  <c r="BN647" i="2" s="1"/>
  <c r="BH679" i="2" a="1"/>
  <c r="BH679" i="2" s="1"/>
  <c r="BK679" i="2" a="1"/>
  <c r="BK679" i="2" s="1"/>
  <c r="BJ679" i="2" a="1"/>
  <c r="BJ679" i="2" s="1"/>
  <c r="BN679" i="2" a="1"/>
  <c r="BN679" i="2" s="1"/>
  <c r="BI679" i="2" a="1"/>
  <c r="BI679" i="2" s="1"/>
  <c r="BL679" i="2" a="1"/>
  <c r="BL679" i="2" s="1"/>
  <c r="BM679" i="2"/>
  <c r="BN876" i="2" a="1"/>
  <c r="BN876" i="2" s="1"/>
  <c r="BJ876" i="2" a="1"/>
  <c r="BJ876" i="2" s="1"/>
  <c r="BM876" i="2"/>
  <c r="BL876" i="2" a="1"/>
  <c r="BL876" i="2" s="1"/>
  <c r="BH876" i="2" a="1"/>
  <c r="BH876" i="2" s="1"/>
  <c r="BK876" i="2" a="1"/>
  <c r="BK876" i="2" s="1"/>
  <c r="BI876" i="2" a="1"/>
  <c r="BI876" i="2" s="1"/>
  <c r="AR940" i="2" a="1"/>
  <c r="AR940" i="2" s="1"/>
  <c r="AU940" i="2" a="1"/>
  <c r="AU940" i="2" s="1"/>
  <c r="AW940" i="2"/>
  <c r="AV940" i="2" a="1"/>
  <c r="AV940" i="2" s="1"/>
  <c r="AT940" i="2" a="1"/>
  <c r="AT940" i="2" s="1"/>
  <c r="AX940" i="2" a="1"/>
  <c r="AX940" i="2" s="1"/>
  <c r="AS940" i="2" a="1"/>
  <c r="AS940" i="2" s="1"/>
  <c r="BB1100" i="2" a="1"/>
  <c r="BB1100" i="2" s="1"/>
  <c r="BC1100" i="2" a="1"/>
  <c r="BC1100" i="2" s="1"/>
  <c r="BD1100" i="2" a="1"/>
  <c r="BD1100" i="2" s="1"/>
  <c r="BA1100" i="2" a="1"/>
  <c r="BA1100" i="2" s="1"/>
  <c r="AZ1100" i="2" a="1"/>
  <c r="AZ1100" i="2" s="1"/>
  <c r="BE1100" i="2"/>
  <c r="BF1100" i="2" a="1"/>
  <c r="BF1100" i="2" s="1"/>
  <c r="AP1164" i="2" a="1"/>
  <c r="AP1164" i="2" s="1"/>
  <c r="AK1164" i="2" a="1"/>
  <c r="AK1164" i="2" s="1"/>
  <c r="AO1164" i="2"/>
  <c r="AN1164" i="2" a="1"/>
  <c r="AN1164" i="2" s="1"/>
  <c r="AM1164" i="2" a="1"/>
  <c r="AM1164" i="2" s="1"/>
  <c r="AL1164" i="2" a="1"/>
  <c r="AL1164" i="2" s="1"/>
  <c r="AK1255" i="2" a="1"/>
  <c r="AK1255" i="2" s="1"/>
  <c r="AM1255" i="2" a="1"/>
  <c r="AM1255" i="2" s="1"/>
  <c r="AP1255" i="2" a="1"/>
  <c r="AP1255" i="2" s="1"/>
  <c r="AO1255" i="2"/>
  <c r="AN1255" i="2" a="1"/>
  <c r="AN1255" i="2" s="1"/>
  <c r="AL1255" i="2" a="1"/>
  <c r="AL1255" i="2" s="1"/>
  <c r="AX1319" i="2" a="1"/>
  <c r="AX1319" i="2" s="1"/>
  <c r="AV1319" i="2" a="1"/>
  <c r="AV1319" i="2" s="1"/>
  <c r="AU1319" i="2" a="1"/>
  <c r="AU1319" i="2" s="1"/>
  <c r="AT1319" i="2" a="1"/>
  <c r="AT1319" i="2" s="1"/>
  <c r="AW1319" i="2"/>
  <c r="AR1319" i="2" a="1"/>
  <c r="AR1319" i="2" s="1"/>
  <c r="AS1319" i="2" a="1"/>
  <c r="AS1319" i="2" s="1"/>
  <c r="BH202" i="2" a="1"/>
  <c r="BH202" i="2" s="1"/>
  <c r="BI202" i="2" a="1"/>
  <c r="BI202" i="2" s="1"/>
  <c r="BN202" i="2" a="1"/>
  <c r="BN202" i="2" s="1"/>
  <c r="BJ202" i="2" a="1"/>
  <c r="BJ202" i="2" s="1"/>
  <c r="BK202" i="2" a="1"/>
  <c r="BK202" i="2" s="1"/>
  <c r="BM202" i="2"/>
  <c r="BL202" i="2" a="1"/>
  <c r="BL202" i="2" s="1"/>
  <c r="BJ170" i="2" a="1"/>
  <c r="BJ170" i="2" s="1"/>
  <c r="BL170" i="2" a="1"/>
  <c r="BL170" i="2" s="1"/>
  <c r="BI170" i="2" a="1"/>
  <c r="BI170" i="2" s="1"/>
  <c r="BH170" i="2" a="1"/>
  <c r="BH170" i="2" s="1"/>
  <c r="BK170" i="2" a="1"/>
  <c r="BK170" i="2" s="1"/>
  <c r="BN170" i="2" a="1"/>
  <c r="BN170" i="2" s="1"/>
  <c r="BM170" i="2"/>
  <c r="AP72" i="2" a="1"/>
  <c r="AP72" i="2" s="1"/>
  <c r="AM72" i="2" a="1"/>
  <c r="AM72" i="2" s="1"/>
  <c r="AN72" i="2" a="1"/>
  <c r="AN72" i="2" s="1"/>
  <c r="AO72" i="2"/>
  <c r="AK72" i="2" a="1"/>
  <c r="AK72" i="2" s="1"/>
  <c r="AL72" i="2" a="1"/>
  <c r="AL72" i="2" s="1"/>
  <c r="AZ263" i="2" a="1"/>
  <c r="AZ263" i="2" s="1"/>
  <c r="BB263" i="2" a="1"/>
  <c r="BB263" i="2" s="1"/>
  <c r="BC263" i="2" a="1"/>
  <c r="BC263" i="2" s="1"/>
  <c r="BE263" i="2"/>
  <c r="BA263" i="2" a="1"/>
  <c r="BA263" i="2" s="1"/>
  <c r="BF263" i="2" a="1"/>
  <c r="BF263" i="2" s="1"/>
  <c r="BD263" i="2" a="1"/>
  <c r="BD263" i="2" s="1"/>
  <c r="AK344" i="2" a="1"/>
  <c r="AK344" i="2" s="1"/>
  <c r="AO344" i="2"/>
  <c r="AM344" i="2" a="1"/>
  <c r="AM344" i="2" s="1"/>
  <c r="AL344" i="2" a="1"/>
  <c r="AL344" i="2" s="1"/>
  <c r="AP344" i="2" a="1"/>
  <c r="AP344" i="2" s="1"/>
  <c r="AN344" i="2" a="1"/>
  <c r="AN344" i="2" s="1"/>
  <c r="AZ456" i="2" a="1"/>
  <c r="AZ456" i="2" s="1"/>
  <c r="BD456" i="2" a="1"/>
  <c r="BD456" i="2" s="1"/>
  <c r="BA456" i="2" a="1"/>
  <c r="BA456" i="2" s="1"/>
  <c r="BE456" i="2"/>
  <c r="BB456" i="2" a="1"/>
  <c r="BB456" i="2" s="1"/>
  <c r="BF456" i="2" a="1"/>
  <c r="BF456" i="2" s="1"/>
  <c r="BC456" i="2" a="1"/>
  <c r="BC456" i="2" s="1"/>
  <c r="BD536" i="2" a="1"/>
  <c r="BD536" i="2" s="1"/>
  <c r="BA536" i="2" a="1"/>
  <c r="BA536" i="2" s="1"/>
  <c r="BB536" i="2" a="1"/>
  <c r="BB536" i="2" s="1"/>
  <c r="BE536" i="2"/>
  <c r="BF536" i="2" a="1"/>
  <c r="BF536" i="2" s="1"/>
  <c r="BC536" i="2" a="1"/>
  <c r="BC536" i="2" s="1"/>
  <c r="AZ536" i="2" a="1"/>
  <c r="AZ536" i="2" s="1"/>
  <c r="AK656" i="2" a="1"/>
  <c r="AK656" i="2" s="1"/>
  <c r="AO656" i="2"/>
  <c r="AL656" i="2" a="1"/>
  <c r="AL656" i="2" s="1"/>
  <c r="AM656" i="2" a="1"/>
  <c r="AM656" i="2" s="1"/>
  <c r="AP656" i="2" a="1"/>
  <c r="AP656" i="2" s="1"/>
  <c r="AN656" i="2" a="1"/>
  <c r="AN656" i="2" s="1"/>
  <c r="BH736" i="2" a="1"/>
  <c r="BH736" i="2" s="1"/>
  <c r="BK736" i="2" a="1"/>
  <c r="BK736" i="2" s="1"/>
  <c r="BM736" i="2"/>
  <c r="BL736" i="2" a="1"/>
  <c r="BL736" i="2" s="1"/>
  <c r="BN736" i="2" a="1"/>
  <c r="BN736" i="2" s="1"/>
  <c r="BJ736" i="2" a="1"/>
  <c r="BJ736" i="2" s="1"/>
  <c r="BI736" i="2" a="1"/>
  <c r="BI736" i="2" s="1"/>
  <c r="AM973" i="2" a="1"/>
  <c r="AM973" i="2" s="1"/>
  <c r="AO973" i="2"/>
  <c r="AL973" i="2" a="1"/>
  <c r="AL973" i="2" s="1"/>
  <c r="AP973" i="2" a="1"/>
  <c r="AP973" i="2" s="1"/>
  <c r="AK973" i="2" a="1"/>
  <c r="AK973" i="2" s="1"/>
  <c r="AN973" i="2" a="1"/>
  <c r="AN973" i="2" s="1"/>
  <c r="BK1013" i="2" a="1"/>
  <c r="BK1013" i="2" s="1"/>
  <c r="BH1013" i="2" a="1"/>
  <c r="BH1013" i="2" s="1"/>
  <c r="BL1013" i="2" a="1"/>
  <c r="BL1013" i="2" s="1"/>
  <c r="BI1013" i="2" a="1"/>
  <c r="BI1013" i="2" s="1"/>
  <c r="BM1013" i="2"/>
  <c r="BJ1013" i="2" a="1"/>
  <c r="BJ1013" i="2" s="1"/>
  <c r="BN1013" i="2" a="1"/>
  <c r="BN1013" i="2" s="1"/>
  <c r="BD1141" i="2" a="1"/>
  <c r="BD1141" i="2" s="1"/>
  <c r="AZ1141" i="2" a="1"/>
  <c r="AZ1141" i="2" s="1"/>
  <c r="BF1141" i="2" a="1"/>
  <c r="BF1141" i="2" s="1"/>
  <c r="BA1141" i="2" a="1"/>
  <c r="BA1141" i="2" s="1"/>
  <c r="BE1141" i="2"/>
  <c r="BB1141" i="2" a="1"/>
  <c r="BB1141" i="2" s="1"/>
  <c r="BC1141" i="2" a="1"/>
  <c r="BC1141" i="2" s="1"/>
  <c r="AK1224" i="2" a="1"/>
  <c r="AK1224" i="2" s="1"/>
  <c r="AO1224" i="2"/>
  <c r="AL1224" i="2" a="1"/>
  <c r="AL1224" i="2" s="1"/>
  <c r="AP1224" i="2" a="1"/>
  <c r="AP1224" i="2" s="1"/>
  <c r="AN1224" i="2" a="1"/>
  <c r="AN1224" i="2" s="1"/>
  <c r="AM1224" i="2" a="1"/>
  <c r="AM1224" i="2" s="1"/>
  <c r="BI225" i="2" a="1"/>
  <c r="BI225" i="2" s="1"/>
  <c r="BN225" i="2" a="1"/>
  <c r="BN225" i="2" s="1"/>
  <c r="BM225" i="2"/>
  <c r="BH225" i="2" a="1"/>
  <c r="BH225" i="2" s="1"/>
  <c r="BJ225" i="2" a="1"/>
  <c r="BJ225" i="2" s="1"/>
  <c r="BL225" i="2" a="1"/>
  <c r="BL225" i="2" s="1"/>
  <c r="BK225" i="2" a="1"/>
  <c r="BK225" i="2" s="1"/>
  <c r="BL264" i="2" a="1"/>
  <c r="BL264" i="2" s="1"/>
  <c r="BK264" i="2" a="1"/>
  <c r="BK264" i="2" s="1"/>
  <c r="BJ264" i="2" a="1"/>
  <c r="BJ264" i="2" s="1"/>
  <c r="BI264" i="2" a="1"/>
  <c r="BI264" i="2" s="1"/>
  <c r="BN264" i="2" a="1"/>
  <c r="BN264" i="2" s="1"/>
  <c r="BM264" i="2"/>
  <c r="BH264" i="2" a="1"/>
  <c r="BH264" i="2" s="1"/>
  <c r="BC280" i="2" a="1"/>
  <c r="BC280" i="2" s="1"/>
  <c r="AZ280" i="2" a="1"/>
  <c r="AZ280" i="2" s="1"/>
  <c r="BB280" i="2" a="1"/>
  <c r="BB280" i="2" s="1"/>
  <c r="BD280" i="2" a="1"/>
  <c r="BD280" i="2" s="1"/>
  <c r="BF280" i="2" a="1"/>
  <c r="BF280" i="2" s="1"/>
  <c r="BE280" i="2"/>
  <c r="BA280" i="2" a="1"/>
  <c r="BA280" i="2" s="1"/>
  <c r="BH296" i="2" a="1"/>
  <c r="BH296" i="2" s="1"/>
  <c r="BK296" i="2" a="1"/>
  <c r="BK296" i="2" s="1"/>
  <c r="BM296" i="2"/>
  <c r="BI296" i="2" a="1"/>
  <c r="BI296" i="2" s="1"/>
  <c r="BN296" i="2" a="1"/>
  <c r="BN296" i="2" s="1"/>
  <c r="BJ296" i="2" a="1"/>
  <c r="BJ296" i="2" s="1"/>
  <c r="BL296" i="2" a="1"/>
  <c r="BL296" i="2" s="1"/>
  <c r="AK313" i="2" a="1"/>
  <c r="AK313" i="2" s="1"/>
  <c r="AO313" i="2"/>
  <c r="AL313" i="2" a="1"/>
  <c r="AL313" i="2" s="1"/>
  <c r="AP313" i="2" a="1"/>
  <c r="AP313" i="2" s="1"/>
  <c r="AM313" i="2" a="1"/>
  <c r="AM313" i="2" s="1"/>
  <c r="AN313" i="2" a="1"/>
  <c r="AN313" i="2" s="1"/>
  <c r="AU329" i="2" a="1"/>
  <c r="AU329" i="2" s="1"/>
  <c r="AV329" i="2" a="1"/>
  <c r="AV329" i="2" s="1"/>
  <c r="AR329" i="2" a="1"/>
  <c r="AR329" i="2" s="1"/>
  <c r="AS329" i="2" a="1"/>
  <c r="AS329" i="2" s="1"/>
  <c r="AW329" i="2"/>
  <c r="AX329" i="2" a="1"/>
  <c r="AX329" i="2" s="1"/>
  <c r="AT329" i="2" a="1"/>
  <c r="AT329" i="2" s="1"/>
  <c r="AZ345" i="2" a="1"/>
  <c r="AZ345" i="2" s="1"/>
  <c r="BB345" i="2" a="1"/>
  <c r="BB345" i="2" s="1"/>
  <c r="BD345" i="2" a="1"/>
  <c r="BD345" i="2" s="1"/>
  <c r="BF345" i="2" a="1"/>
  <c r="BF345" i="2" s="1"/>
  <c r="BA345" i="2" a="1"/>
  <c r="BA345" i="2" s="1"/>
  <c r="BE345" i="2"/>
  <c r="BC345" i="2" a="1"/>
  <c r="BC345" i="2" s="1"/>
  <c r="AM345" i="2" a="1"/>
  <c r="AM345" i="2" s="1"/>
  <c r="AN345" i="2" a="1"/>
  <c r="AN345" i="2" s="1"/>
  <c r="AK345" i="2" a="1"/>
  <c r="AK345" i="2" s="1"/>
  <c r="AO345" i="2"/>
  <c r="AL345" i="2" a="1"/>
  <c r="AL345" i="2" s="1"/>
  <c r="AP345" i="2" a="1"/>
  <c r="AP345" i="2" s="1"/>
  <c r="AN361" i="2" a="1"/>
  <c r="AN361" i="2" s="1"/>
  <c r="AO361" i="2"/>
  <c r="AK361" i="2" a="1"/>
  <c r="AK361" i="2" s="1"/>
  <c r="AP361" i="2" a="1"/>
  <c r="AP361" i="2" s="1"/>
  <c r="AL361" i="2" a="1"/>
  <c r="AL361" i="2" s="1"/>
  <c r="AM361" i="2" a="1"/>
  <c r="AM361" i="2" s="1"/>
  <c r="AT377" i="2" a="1"/>
  <c r="AT377" i="2" s="1"/>
  <c r="AX377" i="2" a="1"/>
  <c r="AX377" i="2" s="1"/>
  <c r="AR377" i="2" a="1"/>
  <c r="AR377" i="2" s="1"/>
  <c r="AS377" i="2" a="1"/>
  <c r="AS377" i="2" s="1"/>
  <c r="AV377" i="2" a="1"/>
  <c r="AV377" i="2" s="1"/>
  <c r="AU377" i="2" a="1"/>
  <c r="AU377" i="2" s="1"/>
  <c r="AW377" i="2"/>
  <c r="BH393" i="2" a="1"/>
  <c r="BH393" i="2" s="1"/>
  <c r="BJ393" i="2" a="1"/>
  <c r="BJ393" i="2" s="1"/>
  <c r="BN393" i="2" a="1"/>
  <c r="BN393" i="2" s="1"/>
  <c r="BM393" i="2"/>
  <c r="BL393" i="2" a="1"/>
  <c r="BL393" i="2" s="1"/>
  <c r="BI393" i="2" a="1"/>
  <c r="BI393" i="2" s="1"/>
  <c r="BK393" i="2" a="1"/>
  <c r="BK393" i="2" s="1"/>
  <c r="AO409" i="2"/>
  <c r="AL409" i="2" a="1"/>
  <c r="AL409" i="2" s="1"/>
  <c r="AN409" i="2" a="1"/>
  <c r="AN409" i="2" s="1"/>
  <c r="AM409" i="2" a="1"/>
  <c r="AM409" i="2" s="1"/>
  <c r="AK409" i="2" a="1"/>
  <c r="AK409" i="2" s="1"/>
  <c r="AP409" i="2" a="1"/>
  <c r="AP409" i="2" s="1"/>
  <c r="AU409" i="2" a="1"/>
  <c r="AU409" i="2" s="1"/>
  <c r="AR409" i="2" a="1"/>
  <c r="AR409" i="2" s="1"/>
  <c r="AV409" i="2" a="1"/>
  <c r="AV409" i="2" s="1"/>
  <c r="AS409" i="2" a="1"/>
  <c r="AS409" i="2" s="1"/>
  <c r="AW409" i="2"/>
  <c r="AT409" i="2" a="1"/>
  <c r="AT409" i="2" s="1"/>
  <c r="AX409" i="2" a="1"/>
  <c r="AX409" i="2" s="1"/>
  <c r="BB425" i="2" a="1"/>
  <c r="BB425" i="2" s="1"/>
  <c r="BD425" i="2" a="1"/>
  <c r="BD425" i="2" s="1"/>
  <c r="AZ425" i="2" a="1"/>
  <c r="AZ425" i="2" s="1"/>
  <c r="BE425" i="2"/>
  <c r="BA425" i="2" a="1"/>
  <c r="BA425" i="2" s="1"/>
  <c r="BC425" i="2" a="1"/>
  <c r="BC425" i="2" s="1"/>
  <c r="BF425" i="2" a="1"/>
  <c r="BF425" i="2" s="1"/>
  <c r="AS441" i="2" a="1"/>
  <c r="AS441" i="2" s="1"/>
  <c r="AW441" i="2"/>
  <c r="AT441" i="2" a="1"/>
  <c r="AT441" i="2" s="1"/>
  <c r="AX441" i="2" a="1"/>
  <c r="AX441" i="2" s="1"/>
  <c r="AU441" i="2" a="1"/>
  <c r="AU441" i="2" s="1"/>
  <c r="AR441" i="2" a="1"/>
  <c r="AR441" i="2" s="1"/>
  <c r="AV441" i="2" a="1"/>
  <c r="AV441" i="2" s="1"/>
  <c r="AP457" i="2" a="1"/>
  <c r="AP457" i="2" s="1"/>
  <c r="AO457" i="2"/>
  <c r="AL457" i="2" a="1"/>
  <c r="AL457" i="2" s="1"/>
  <c r="AN457" i="2" a="1"/>
  <c r="AN457" i="2" s="1"/>
  <c r="AM457" i="2" a="1"/>
  <c r="AM457" i="2" s="1"/>
  <c r="AK457" i="2" a="1"/>
  <c r="AK457" i="2" s="1"/>
  <c r="BB473" i="2" a="1"/>
  <c r="BB473" i="2" s="1"/>
  <c r="AZ473" i="2" a="1"/>
  <c r="AZ473" i="2" s="1"/>
  <c r="BF473" i="2" a="1"/>
  <c r="BF473" i="2" s="1"/>
  <c r="BD473" i="2" a="1"/>
  <c r="BD473" i="2" s="1"/>
  <c r="BA473" i="2" a="1"/>
  <c r="BA473" i="2" s="1"/>
  <c r="BE473" i="2"/>
  <c r="BC473" i="2" a="1"/>
  <c r="BC473" i="2" s="1"/>
  <c r="AM473" i="2" a="1"/>
  <c r="AM473" i="2" s="1"/>
  <c r="AO473" i="2"/>
  <c r="AP473" i="2" a="1"/>
  <c r="AP473" i="2" s="1"/>
  <c r="AL473" i="2" a="1"/>
  <c r="AL473" i="2" s="1"/>
  <c r="AN473" i="2" a="1"/>
  <c r="AN473" i="2" s="1"/>
  <c r="AK473" i="2" a="1"/>
  <c r="AK473" i="2" s="1"/>
  <c r="BD489" i="2" a="1"/>
  <c r="BD489" i="2" s="1"/>
  <c r="BE489" i="2"/>
  <c r="BC489" i="2" a="1"/>
  <c r="BC489" i="2" s="1"/>
  <c r="BB489" i="2" a="1"/>
  <c r="BB489" i="2" s="1"/>
  <c r="AZ489" i="2" a="1"/>
  <c r="AZ489" i="2" s="1"/>
  <c r="BF489" i="2" a="1"/>
  <c r="BF489" i="2" s="1"/>
  <c r="BA489" i="2" a="1"/>
  <c r="BA489" i="2" s="1"/>
  <c r="AT505" i="2" a="1"/>
  <c r="AT505" i="2" s="1"/>
  <c r="AU505" i="2" a="1"/>
  <c r="AU505" i="2" s="1"/>
  <c r="AX505" i="2" a="1"/>
  <c r="AX505" i="2" s="1"/>
  <c r="AS505" i="2" a="1"/>
  <c r="AS505" i="2" s="1"/>
  <c r="AR505" i="2" a="1"/>
  <c r="AR505" i="2" s="1"/>
  <c r="AW505" i="2"/>
  <c r="AV505" i="2" a="1"/>
  <c r="AV505" i="2" s="1"/>
  <c r="AL521" i="2" a="1"/>
  <c r="AL521" i="2" s="1"/>
  <c r="AM521" i="2" a="1"/>
  <c r="AM521" i="2" s="1"/>
  <c r="AN521" i="2" a="1"/>
  <c r="AN521" i="2" s="1"/>
  <c r="AO521" i="2"/>
  <c r="AK521" i="2" a="1"/>
  <c r="AK521" i="2" s="1"/>
  <c r="AP521" i="2" a="1"/>
  <c r="AP521" i="2" s="1"/>
  <c r="AW537" i="2"/>
  <c r="AT537" i="2" a="1"/>
  <c r="AT537" i="2" s="1"/>
  <c r="AU537" i="2" a="1"/>
  <c r="AU537" i="2" s="1"/>
  <c r="AX537" i="2" a="1"/>
  <c r="AX537" i="2" s="1"/>
  <c r="AS537" i="2" a="1"/>
  <c r="AS537" i="2" s="1"/>
  <c r="AR537" i="2" a="1"/>
  <c r="AR537" i="2" s="1"/>
  <c r="AV537" i="2" a="1"/>
  <c r="AV537" i="2" s="1"/>
  <c r="AL537" i="2" a="1"/>
  <c r="AL537" i="2" s="1"/>
  <c r="AO537" i="2"/>
  <c r="AM537" i="2" a="1"/>
  <c r="AM537" i="2" s="1"/>
  <c r="AP537" i="2" a="1"/>
  <c r="AP537" i="2" s="1"/>
  <c r="AN537" i="2" a="1"/>
  <c r="AN537" i="2" s="1"/>
  <c r="AK537" i="2" a="1"/>
  <c r="AK537" i="2" s="1"/>
  <c r="BC601" i="2" a="1"/>
  <c r="BC601" i="2" s="1"/>
  <c r="AZ601" i="2" a="1"/>
  <c r="AZ601" i="2" s="1"/>
  <c r="BF601" i="2" a="1"/>
  <c r="BF601" i="2" s="1"/>
  <c r="BA601" i="2" a="1"/>
  <c r="BA601" i="2" s="1"/>
  <c r="BB601" i="2" a="1"/>
  <c r="BB601" i="2" s="1"/>
  <c r="BE601" i="2"/>
  <c r="BD601" i="2" a="1"/>
  <c r="BD601" i="2" s="1"/>
  <c r="AL601" i="2" a="1"/>
  <c r="AL601" i="2" s="1"/>
  <c r="AP601" i="2" a="1"/>
  <c r="AP601" i="2" s="1"/>
  <c r="AM601" i="2" a="1"/>
  <c r="AM601" i="2" s="1"/>
  <c r="AN601" i="2" a="1"/>
  <c r="AN601" i="2" s="1"/>
  <c r="AK601" i="2" a="1"/>
  <c r="AK601" i="2" s="1"/>
  <c r="AO601" i="2"/>
  <c r="AU617" i="2" a="1"/>
  <c r="AU617" i="2" s="1"/>
  <c r="AV617" i="2" a="1"/>
  <c r="AV617" i="2" s="1"/>
  <c r="AR617" i="2" a="1"/>
  <c r="AR617" i="2" s="1"/>
  <c r="AW617" i="2"/>
  <c r="AS617" i="2" a="1"/>
  <c r="AS617" i="2" s="1"/>
  <c r="AT617" i="2" a="1"/>
  <c r="AT617" i="2" s="1"/>
  <c r="AX617" i="2" a="1"/>
  <c r="AX617" i="2" s="1"/>
  <c r="BI633" i="2" a="1"/>
  <c r="BI633" i="2" s="1"/>
  <c r="BM633" i="2"/>
  <c r="BJ633" i="2" a="1"/>
  <c r="BJ633" i="2" s="1"/>
  <c r="BK633" i="2" a="1"/>
  <c r="BK633" i="2" s="1"/>
  <c r="BH633" i="2" a="1"/>
  <c r="BH633" i="2" s="1"/>
  <c r="BN633" i="2" a="1"/>
  <c r="BN633" i="2" s="1"/>
  <c r="BL633" i="2" a="1"/>
  <c r="BL633" i="2" s="1"/>
  <c r="BM665" i="2"/>
  <c r="BI665" i="2" a="1"/>
  <c r="BI665" i="2" s="1"/>
  <c r="BJ665" i="2" a="1"/>
  <c r="BJ665" i="2" s="1"/>
  <c r="BN665" i="2" a="1"/>
  <c r="BN665" i="2" s="1"/>
  <c r="BK665" i="2" a="1"/>
  <c r="BK665" i="2" s="1"/>
  <c r="BH665" i="2" a="1"/>
  <c r="BH665" i="2" s="1"/>
  <c r="BL665" i="2" a="1"/>
  <c r="BL665" i="2" s="1"/>
  <c r="AL681" i="2" a="1"/>
  <c r="AL681" i="2" s="1"/>
  <c r="AN681" i="2" a="1"/>
  <c r="AN681" i="2" s="1"/>
  <c r="AO681" i="2"/>
  <c r="AK681" i="2" a="1"/>
  <c r="AK681" i="2" s="1"/>
  <c r="AM681" i="2" a="1"/>
  <c r="AM681" i="2" s="1"/>
  <c r="AP681" i="2" a="1"/>
  <c r="AP681" i="2" s="1"/>
  <c r="AT705" i="2" a="1"/>
  <c r="AT705" i="2" s="1"/>
  <c r="AS705" i="2" a="1"/>
  <c r="AS705" i="2" s="1"/>
  <c r="AU705" i="2" a="1"/>
  <c r="AU705" i="2" s="1"/>
  <c r="AV705" i="2" a="1"/>
  <c r="AV705" i="2" s="1"/>
  <c r="AX705" i="2" a="1"/>
  <c r="AX705" i="2" s="1"/>
  <c r="AR705" i="2" a="1"/>
  <c r="AR705" i="2" s="1"/>
  <c r="AW705" i="2"/>
  <c r="BE721" i="2"/>
  <c r="BA721" i="2" a="1"/>
  <c r="BA721" i="2" s="1"/>
  <c r="AZ721" i="2" a="1"/>
  <c r="AZ721" i="2" s="1"/>
  <c r="BB721" i="2" a="1"/>
  <c r="BB721" i="2" s="1"/>
  <c r="BD721" i="2" a="1"/>
  <c r="BD721" i="2" s="1"/>
  <c r="BF721" i="2" a="1"/>
  <c r="BF721" i="2" s="1"/>
  <c r="BC721" i="2" a="1"/>
  <c r="BC721" i="2" s="1"/>
  <c r="BH737" i="2" a="1"/>
  <c r="BH737" i="2" s="1"/>
  <c r="BK737" i="2" a="1"/>
  <c r="BK737" i="2" s="1"/>
  <c r="BN737" i="2" a="1"/>
  <c r="BN737" i="2" s="1"/>
  <c r="BI737" i="2" a="1"/>
  <c r="BI737" i="2" s="1"/>
  <c r="BJ737" i="2" a="1"/>
  <c r="BJ737" i="2" s="1"/>
  <c r="BL737" i="2" a="1"/>
  <c r="BL737" i="2" s="1"/>
  <c r="BM737" i="2"/>
  <c r="AZ750" i="2" a="1"/>
  <c r="AZ750" i="2" s="1"/>
  <c r="BA750" i="2" a="1"/>
  <c r="BA750" i="2" s="1"/>
  <c r="BB750" i="2" a="1"/>
  <c r="BB750" i="2" s="1"/>
  <c r="BD750" i="2" a="1"/>
  <c r="BD750" i="2" s="1"/>
  <c r="BE750" i="2"/>
  <c r="BF750" i="2" a="1"/>
  <c r="BF750" i="2" s="1"/>
  <c r="BC750" i="2" a="1"/>
  <c r="BC750" i="2" s="1"/>
  <c r="AR766" i="2" a="1"/>
  <c r="AR766" i="2" s="1"/>
  <c r="AX766" i="2" a="1"/>
  <c r="AX766" i="2" s="1"/>
  <c r="AS766" i="2" a="1"/>
  <c r="AS766" i="2" s="1"/>
  <c r="AW766" i="2"/>
  <c r="AT766" i="2" a="1"/>
  <c r="AT766" i="2" s="1"/>
  <c r="AV766" i="2" a="1"/>
  <c r="AV766" i="2" s="1"/>
  <c r="AU766" i="2" a="1"/>
  <c r="AU766" i="2" s="1"/>
  <c r="AR798" i="2" a="1"/>
  <c r="AR798" i="2" s="1"/>
  <c r="AU798" i="2" a="1"/>
  <c r="AU798" i="2" s="1"/>
  <c r="AX798" i="2" a="1"/>
  <c r="AX798" i="2" s="1"/>
  <c r="AT798" i="2" a="1"/>
  <c r="AT798" i="2" s="1"/>
  <c r="AW798" i="2"/>
  <c r="AS798" i="2" a="1"/>
  <c r="AS798" i="2" s="1"/>
  <c r="AV798" i="2" a="1"/>
  <c r="AV798" i="2" s="1"/>
  <c r="BF798" i="2" a="1"/>
  <c r="BF798" i="2" s="1"/>
  <c r="BA798" i="2" a="1"/>
  <c r="BA798" i="2" s="1"/>
  <c r="BB798" i="2" a="1"/>
  <c r="BB798" i="2" s="1"/>
  <c r="BC798" i="2" a="1"/>
  <c r="BC798" i="2" s="1"/>
  <c r="BD798" i="2" a="1"/>
  <c r="BD798" i="2" s="1"/>
  <c r="AZ798" i="2" a="1"/>
  <c r="AZ798" i="2" s="1"/>
  <c r="BE798" i="2"/>
  <c r="BF814" i="2" a="1"/>
  <c r="BF814" i="2" s="1"/>
  <c r="BA814" i="2" a="1"/>
  <c r="BA814" i="2" s="1"/>
  <c r="BB814" i="2" a="1"/>
  <c r="BB814" i="2" s="1"/>
  <c r="BC814" i="2" a="1"/>
  <c r="BC814" i="2" s="1"/>
  <c r="BD814" i="2" a="1"/>
  <c r="BD814" i="2" s="1"/>
  <c r="AZ814" i="2" a="1"/>
  <c r="AZ814" i="2" s="1"/>
  <c r="BE814" i="2"/>
  <c r="AP830" i="2" a="1"/>
  <c r="AP830" i="2" s="1"/>
  <c r="AM830" i="2" a="1"/>
  <c r="AM830" i="2" s="1"/>
  <c r="AN830" i="2" a="1"/>
  <c r="AN830" i="2" s="1"/>
  <c r="AO830" i="2"/>
  <c r="AK830" i="2" a="1"/>
  <c r="AK830" i="2" s="1"/>
  <c r="AL830" i="2" a="1"/>
  <c r="AL830" i="2" s="1"/>
  <c r="AX846" i="2" a="1"/>
  <c r="AX846" i="2" s="1"/>
  <c r="AV846" i="2" a="1"/>
  <c r="AV846" i="2" s="1"/>
  <c r="AS846" i="2" a="1"/>
  <c r="AS846" i="2" s="1"/>
  <c r="AT846" i="2" a="1"/>
  <c r="AT846" i="2" s="1"/>
  <c r="AW846" i="2"/>
  <c r="AR846" i="2" a="1"/>
  <c r="AR846" i="2" s="1"/>
  <c r="AU846" i="2" a="1"/>
  <c r="AU846" i="2" s="1"/>
  <c r="AP862" i="2" a="1"/>
  <c r="AP862" i="2" s="1"/>
  <c r="AM862" i="2" a="1"/>
  <c r="AM862" i="2" s="1"/>
  <c r="AN862" i="2" a="1"/>
  <c r="AN862" i="2" s="1"/>
  <c r="AO862" i="2"/>
  <c r="AK862" i="2" a="1"/>
  <c r="AK862" i="2" s="1"/>
  <c r="AL862" i="2" a="1"/>
  <c r="AL862" i="2" s="1"/>
  <c r="BF878" i="2" a="1"/>
  <c r="BF878" i="2" s="1"/>
  <c r="BA878" i="2" a="1"/>
  <c r="BA878" i="2" s="1"/>
  <c r="BB878" i="2" a="1"/>
  <c r="BB878" i="2" s="1"/>
  <c r="BC878" i="2" a="1"/>
  <c r="BC878" i="2" s="1"/>
  <c r="BD878" i="2" a="1"/>
  <c r="BD878" i="2" s="1"/>
  <c r="AZ878" i="2" a="1"/>
  <c r="AZ878" i="2" s="1"/>
  <c r="BE878" i="2"/>
  <c r="AP894" i="2" a="1"/>
  <c r="AP894" i="2" s="1"/>
  <c r="AM894" i="2" a="1"/>
  <c r="AM894" i="2" s="1"/>
  <c r="AN894" i="2" a="1"/>
  <c r="AN894" i="2" s="1"/>
  <c r="AO894" i="2"/>
  <c r="AK894" i="2" a="1"/>
  <c r="AK894" i="2" s="1"/>
  <c r="AL894" i="2" a="1"/>
  <c r="AL894" i="2" s="1"/>
  <c r="AX910" i="2" a="1"/>
  <c r="AX910" i="2" s="1"/>
  <c r="AV910" i="2" a="1"/>
  <c r="AV910" i="2" s="1"/>
  <c r="AS910" i="2" a="1"/>
  <c r="AS910" i="2" s="1"/>
  <c r="AT910" i="2" a="1"/>
  <c r="AT910" i="2" s="1"/>
  <c r="AW910" i="2"/>
  <c r="AR910" i="2" a="1"/>
  <c r="AR910" i="2" s="1"/>
  <c r="AU910" i="2" a="1"/>
  <c r="AU910" i="2" s="1"/>
  <c r="AR926" i="2" a="1"/>
  <c r="AR926" i="2" s="1"/>
  <c r="AS926" i="2" a="1"/>
  <c r="AS926" i="2" s="1"/>
  <c r="AX926" i="2" a="1"/>
  <c r="AX926" i="2" s="1"/>
  <c r="AT926" i="2" a="1"/>
  <c r="AT926" i="2" s="1"/>
  <c r="AU926" i="2" a="1"/>
  <c r="AU926" i="2" s="1"/>
  <c r="AW926" i="2"/>
  <c r="AV926" i="2" a="1"/>
  <c r="AV926" i="2" s="1"/>
  <c r="AL926" i="2" a="1"/>
  <c r="AL926" i="2" s="1"/>
  <c r="AO926" i="2"/>
  <c r="AM926" i="2" a="1"/>
  <c r="AM926" i="2" s="1"/>
  <c r="AN926" i="2" a="1"/>
  <c r="AN926" i="2" s="1"/>
  <c r="AP926" i="2" a="1"/>
  <c r="AP926" i="2" s="1"/>
  <c r="AK926" i="2" a="1"/>
  <c r="AK926" i="2" s="1"/>
  <c r="BB942" i="2" a="1"/>
  <c r="BB942" i="2" s="1"/>
  <c r="BF942" i="2" a="1"/>
  <c r="BF942" i="2" s="1"/>
  <c r="BC942" i="2" a="1"/>
  <c r="BC942" i="2" s="1"/>
  <c r="AZ942" i="2" a="1"/>
  <c r="AZ942" i="2" s="1"/>
  <c r="BD942" i="2" a="1"/>
  <c r="BD942" i="2" s="1"/>
  <c r="BA942" i="2" a="1"/>
  <c r="BA942" i="2" s="1"/>
  <c r="BE942" i="2"/>
  <c r="BH958" i="2" a="1"/>
  <c r="BH958" i="2" s="1"/>
  <c r="BK958" i="2" a="1"/>
  <c r="BK958" i="2" s="1"/>
  <c r="BM958" i="2"/>
  <c r="BJ958" i="2" a="1"/>
  <c r="BJ958" i="2" s="1"/>
  <c r="BL958" i="2" a="1"/>
  <c r="BL958" i="2" s="1"/>
  <c r="BN958" i="2" a="1"/>
  <c r="BN958" i="2" s="1"/>
  <c r="BI958" i="2" a="1"/>
  <c r="BI958" i="2" s="1"/>
  <c r="AR990" i="2" a="1"/>
  <c r="AR990" i="2" s="1"/>
  <c r="AS990" i="2" a="1"/>
  <c r="AS990" i="2" s="1"/>
  <c r="AX990" i="2" a="1"/>
  <c r="AX990" i="2" s="1"/>
  <c r="AT990" i="2" a="1"/>
  <c r="AT990" i="2" s="1"/>
  <c r="AU990" i="2" a="1"/>
  <c r="AU990" i="2" s="1"/>
  <c r="AW990" i="2"/>
  <c r="AV990" i="2" a="1"/>
  <c r="AV990" i="2" s="1"/>
  <c r="AL990" i="2" a="1"/>
  <c r="AL990" i="2" s="1"/>
  <c r="AO990" i="2"/>
  <c r="AM990" i="2" a="1"/>
  <c r="AM990" i="2" s="1"/>
  <c r="AN990" i="2" a="1"/>
  <c r="AN990" i="2" s="1"/>
  <c r="AP990" i="2" a="1"/>
  <c r="AP990" i="2" s="1"/>
  <c r="AK990" i="2" a="1"/>
  <c r="AK990" i="2" s="1"/>
  <c r="BB1006" i="2" a="1"/>
  <c r="BB1006" i="2" s="1"/>
  <c r="BF1006" i="2" a="1"/>
  <c r="BF1006" i="2" s="1"/>
  <c r="BC1006" i="2" a="1"/>
  <c r="BC1006" i="2" s="1"/>
  <c r="AZ1006" i="2" a="1"/>
  <c r="AZ1006" i="2" s="1"/>
  <c r="BD1006" i="2" a="1"/>
  <c r="BD1006" i="2" s="1"/>
  <c r="BA1006" i="2" a="1"/>
  <c r="BA1006" i="2" s="1"/>
  <c r="BE1006" i="2"/>
  <c r="BH1022" i="2" a="1"/>
  <c r="BH1022" i="2" s="1"/>
  <c r="BK1022" i="2" a="1"/>
  <c r="BK1022" i="2" s="1"/>
  <c r="BM1022" i="2"/>
  <c r="BJ1022" i="2" a="1"/>
  <c r="BJ1022" i="2" s="1"/>
  <c r="BL1022" i="2" a="1"/>
  <c r="BL1022" i="2" s="1"/>
  <c r="BN1022" i="2" a="1"/>
  <c r="BN1022" i="2" s="1"/>
  <c r="BI1022" i="2" a="1"/>
  <c r="BI1022" i="2" s="1"/>
  <c r="AR1038" i="2" a="1"/>
  <c r="AR1038" i="2" s="1"/>
  <c r="AS1038" i="2" a="1"/>
  <c r="AS1038" i="2" s="1"/>
  <c r="AX1038" i="2" a="1"/>
  <c r="AX1038" i="2" s="1"/>
  <c r="AT1038" i="2" a="1"/>
  <c r="AT1038" i="2" s="1"/>
  <c r="AW1038" i="2"/>
  <c r="AU1038" i="2" a="1"/>
  <c r="AU1038" i="2" s="1"/>
  <c r="AV1038" i="2" a="1"/>
  <c r="AV1038" i="2" s="1"/>
  <c r="AL1054" i="2" a="1"/>
  <c r="AL1054" i="2" s="1"/>
  <c r="AO1054" i="2"/>
  <c r="AM1054" i="2" a="1"/>
  <c r="AM1054" i="2" s="1"/>
  <c r="AN1054" i="2" a="1"/>
  <c r="AN1054" i="2" s="1"/>
  <c r="AP1054" i="2" a="1"/>
  <c r="AP1054" i="2" s="1"/>
  <c r="AK1054" i="2" a="1"/>
  <c r="AK1054" i="2" s="1"/>
  <c r="BB1070" i="2" a="1"/>
  <c r="BB1070" i="2" s="1"/>
  <c r="BF1070" i="2" a="1"/>
  <c r="BF1070" i="2" s="1"/>
  <c r="BC1070" i="2" a="1"/>
  <c r="BC1070" i="2" s="1"/>
  <c r="BA1070" i="2" a="1"/>
  <c r="BA1070" i="2" s="1"/>
  <c r="BE1070" i="2"/>
  <c r="AZ1070" i="2" a="1"/>
  <c r="AZ1070" i="2" s="1"/>
  <c r="BD1070" i="2" a="1"/>
  <c r="BD1070" i="2" s="1"/>
  <c r="BB1086" i="2" a="1"/>
  <c r="BB1086" i="2" s="1"/>
  <c r="BF1086" i="2" a="1"/>
  <c r="BF1086" i="2" s="1"/>
  <c r="BC1086" i="2" a="1"/>
  <c r="BC1086" i="2" s="1"/>
  <c r="BA1086" i="2" a="1"/>
  <c r="BA1086" i="2" s="1"/>
  <c r="BE1086" i="2"/>
  <c r="AZ1086" i="2" a="1"/>
  <c r="AZ1086" i="2" s="1"/>
  <c r="BD1086" i="2" a="1"/>
  <c r="BD1086" i="2" s="1"/>
  <c r="AL1102" i="2" a="1"/>
  <c r="AL1102" i="2" s="1"/>
  <c r="AO1102" i="2"/>
  <c r="AK1102" i="2" a="1"/>
  <c r="AK1102" i="2" s="1"/>
  <c r="AN1102" i="2" a="1"/>
  <c r="AN1102" i="2" s="1"/>
  <c r="AM1102" i="2" a="1"/>
  <c r="AM1102" i="2" s="1"/>
  <c r="AP1102" i="2" a="1"/>
  <c r="AP1102" i="2" s="1"/>
  <c r="BD1118" i="2" a="1"/>
  <c r="BD1118" i="2" s="1"/>
  <c r="BC1118" i="2" a="1"/>
  <c r="BC1118" i="2" s="1"/>
  <c r="BA1118" i="2" a="1"/>
  <c r="BA1118" i="2" s="1"/>
  <c r="BF1118" i="2" a="1"/>
  <c r="BF1118" i="2" s="1"/>
  <c r="BE1118" i="2"/>
  <c r="AZ1118" i="2" a="1"/>
  <c r="AZ1118" i="2" s="1"/>
  <c r="BB1118" i="2" a="1"/>
  <c r="BB1118" i="2" s="1"/>
  <c r="BK1118" i="2" a="1"/>
  <c r="BK1118" i="2" s="1"/>
  <c r="BH1118" i="2" a="1"/>
  <c r="BH1118" i="2" s="1"/>
  <c r="BL1118" i="2" a="1"/>
  <c r="BL1118" i="2" s="1"/>
  <c r="BJ1118" i="2" a="1"/>
  <c r="BJ1118" i="2" s="1"/>
  <c r="BN1118" i="2" a="1"/>
  <c r="BN1118" i="2" s="1"/>
  <c r="BM1118" i="2"/>
  <c r="BI1118" i="2" a="1"/>
  <c r="BI1118" i="2" s="1"/>
  <c r="AV1134" i="2" a="1"/>
  <c r="AV1134" i="2" s="1"/>
  <c r="AR1134" i="2" a="1"/>
  <c r="AR1134" i="2" s="1"/>
  <c r="AX1134" i="2" a="1"/>
  <c r="AX1134" i="2" s="1"/>
  <c r="AS1134" i="2" a="1"/>
  <c r="AS1134" i="2" s="1"/>
  <c r="AW1134" i="2"/>
  <c r="AT1134" i="2" a="1"/>
  <c r="AT1134" i="2" s="1"/>
  <c r="AU1134" i="2" a="1"/>
  <c r="AU1134" i="2" s="1"/>
  <c r="BI1177" i="2" a="1"/>
  <c r="BI1177" i="2" s="1"/>
  <c r="BM1177" i="2"/>
  <c r="BJ1177" i="2" a="1"/>
  <c r="BJ1177" i="2" s="1"/>
  <c r="BN1177" i="2" a="1"/>
  <c r="BN1177" i="2" s="1"/>
  <c r="BH1177" i="2" a="1"/>
  <c r="BH1177" i="2" s="1"/>
  <c r="BL1177" i="2" a="1"/>
  <c r="BL1177" i="2" s="1"/>
  <c r="BK1177" i="2" a="1"/>
  <c r="BK1177" i="2" s="1"/>
  <c r="BF1177" i="2" a="1"/>
  <c r="BF1177" i="2" s="1"/>
  <c r="BA1177" i="2" a="1"/>
  <c r="BA1177" i="2" s="1"/>
  <c r="BE1177" i="2"/>
  <c r="BB1177" i="2" a="1"/>
  <c r="BB1177" i="2" s="1"/>
  <c r="BD1177" i="2" a="1"/>
  <c r="BD1177" i="2" s="1"/>
  <c r="AZ1177" i="2" a="1"/>
  <c r="AZ1177" i="2" s="1"/>
  <c r="BC1177" i="2" a="1"/>
  <c r="BC1177" i="2" s="1"/>
  <c r="AO1193" i="2"/>
  <c r="AN1193" i="2" a="1"/>
  <c r="AN1193" i="2" s="1"/>
  <c r="AL1193" i="2" a="1"/>
  <c r="AL1193" i="2" s="1"/>
  <c r="AK1193" i="2" a="1"/>
  <c r="AK1193" i="2" s="1"/>
  <c r="AP1193" i="2" a="1"/>
  <c r="AP1193" i="2" s="1"/>
  <c r="AM1193" i="2" a="1"/>
  <c r="AM1193" i="2" s="1"/>
  <c r="AP1209" i="2" a="1"/>
  <c r="AP1209" i="2" s="1"/>
  <c r="AK1209" i="2" a="1"/>
  <c r="AK1209" i="2" s="1"/>
  <c r="AN1209" i="2" a="1"/>
  <c r="AN1209" i="2" s="1"/>
  <c r="AO1209" i="2"/>
  <c r="AL1209" i="2" a="1"/>
  <c r="AL1209" i="2" s="1"/>
  <c r="AM1209" i="2" a="1"/>
  <c r="AM1209" i="2" s="1"/>
  <c r="BH1225" i="2" a="1"/>
  <c r="BH1225" i="2" s="1"/>
  <c r="BL1225" i="2" a="1"/>
  <c r="BL1225" i="2" s="1"/>
  <c r="BI1225" i="2" a="1"/>
  <c r="BI1225" i="2" s="1"/>
  <c r="BM1225" i="2"/>
  <c r="BK1225" i="2" a="1"/>
  <c r="BK1225" i="2" s="1"/>
  <c r="BJ1225" i="2" a="1"/>
  <c r="BJ1225" i="2" s="1"/>
  <c r="BN1225" i="2" a="1"/>
  <c r="BN1225" i="2" s="1"/>
  <c r="AN1241" i="2" a="1"/>
  <c r="AN1241" i="2" s="1"/>
  <c r="AP1241" i="2" a="1"/>
  <c r="AP1241" i="2" s="1"/>
  <c r="AM1241" i="2" a="1"/>
  <c r="AM1241" i="2" s="1"/>
  <c r="AO1241" i="2"/>
  <c r="AL1241" i="2" a="1"/>
  <c r="AL1241" i="2" s="1"/>
  <c r="AK1241" i="2" a="1"/>
  <c r="AK1241" i="2" s="1"/>
  <c r="BE1241" i="2"/>
  <c r="BA1241" i="2" a="1"/>
  <c r="BA1241" i="2" s="1"/>
  <c r="BF1241" i="2" a="1"/>
  <c r="BF1241" i="2" s="1"/>
  <c r="BB1241" i="2" a="1"/>
  <c r="BB1241" i="2" s="1"/>
  <c r="AZ1241" i="2" a="1"/>
  <c r="AZ1241" i="2" s="1"/>
  <c r="BD1241" i="2" a="1"/>
  <c r="BD1241" i="2" s="1"/>
  <c r="BC1241" i="2" a="1"/>
  <c r="BC1241" i="2" s="1"/>
  <c r="AS1257" i="2" a="1"/>
  <c r="AS1257" i="2" s="1"/>
  <c r="AV1257" i="2" a="1"/>
  <c r="AV1257" i="2" s="1"/>
  <c r="AW1257" i="2"/>
  <c r="AR1257" i="2" a="1"/>
  <c r="AR1257" i="2" s="1"/>
  <c r="AX1257" i="2" a="1"/>
  <c r="AX1257" i="2" s="1"/>
  <c r="AT1257" i="2" a="1"/>
  <c r="AT1257" i="2" s="1"/>
  <c r="AU1257" i="2" a="1"/>
  <c r="AU1257" i="2" s="1"/>
  <c r="AK1273" i="2" a="1"/>
  <c r="AK1273" i="2" s="1"/>
  <c r="AP1273" i="2" a="1"/>
  <c r="AP1273" i="2" s="1"/>
  <c r="AL1273" i="2" a="1"/>
  <c r="AL1273" i="2" s="1"/>
  <c r="AN1273" i="2" a="1"/>
  <c r="AN1273" i="2" s="1"/>
  <c r="AM1273" i="2" a="1"/>
  <c r="AM1273" i="2" s="1"/>
  <c r="AO1273" i="2"/>
  <c r="AX1305" i="2" a="1"/>
  <c r="AX1305" i="2" s="1"/>
  <c r="AT1305" i="2" a="1"/>
  <c r="AT1305" i="2" s="1"/>
  <c r="AW1305" i="2"/>
  <c r="AV1305" i="2" a="1"/>
  <c r="AV1305" i="2" s="1"/>
  <c r="AR1305" i="2" a="1"/>
  <c r="AR1305" i="2" s="1"/>
  <c r="AU1305" i="2" a="1"/>
  <c r="AU1305" i="2" s="1"/>
  <c r="AS1305" i="2" a="1"/>
  <c r="AS1305" i="2" s="1"/>
  <c r="AK1305" i="2" a="1"/>
  <c r="AK1305" i="2" s="1"/>
  <c r="AN1305" i="2" a="1"/>
  <c r="AN1305" i="2" s="1"/>
  <c r="AL1305" i="2" a="1"/>
  <c r="AL1305" i="2" s="1"/>
  <c r="AM1305" i="2" a="1"/>
  <c r="AM1305" i="2" s="1"/>
  <c r="AP1305" i="2" a="1"/>
  <c r="AP1305" i="2" s="1"/>
  <c r="AO1305" i="2"/>
  <c r="AX1321" i="2" a="1"/>
  <c r="AX1321" i="2" s="1"/>
  <c r="AS1321" i="2" a="1"/>
  <c r="AS1321" i="2" s="1"/>
  <c r="AR1321" i="2" a="1"/>
  <c r="AR1321" i="2" s="1"/>
  <c r="AU1321" i="2" a="1"/>
  <c r="AU1321" i="2" s="1"/>
  <c r="AV1321" i="2" a="1"/>
  <c r="AV1321" i="2" s="1"/>
  <c r="AT1321" i="2" a="1"/>
  <c r="AT1321" i="2" s="1"/>
  <c r="AW1321" i="2"/>
  <c r="BA1337" i="2" a="1"/>
  <c r="BA1337" i="2" s="1"/>
  <c r="BD1337" i="2" a="1"/>
  <c r="BD1337" i="2" s="1"/>
  <c r="AZ1337" i="2" a="1"/>
  <c r="AZ1337" i="2" s="1"/>
  <c r="BB1337" i="2" a="1"/>
  <c r="BB1337" i="2" s="1"/>
  <c r="BE1337" i="2"/>
  <c r="BF1337" i="2" a="1"/>
  <c r="BF1337" i="2" s="1"/>
  <c r="BC1337" i="2" a="1"/>
  <c r="BC1337" i="2" s="1"/>
  <c r="AK1353" i="2" a="1"/>
  <c r="AK1353" i="2" s="1"/>
  <c r="AN1353" i="2" a="1"/>
  <c r="AN1353" i="2" s="1"/>
  <c r="AL1353" i="2" a="1"/>
  <c r="AL1353" i="2" s="1"/>
  <c r="AM1353" i="2" a="1"/>
  <c r="AM1353" i="2" s="1"/>
  <c r="AP1353" i="2" a="1"/>
  <c r="AP1353" i="2" s="1"/>
  <c r="AO1353" i="2"/>
  <c r="AR251" i="2" a="1"/>
  <c r="AR251" i="2" s="1"/>
  <c r="AS251" i="2" a="1"/>
  <c r="AS251" i="2" s="1"/>
  <c r="AT251" i="2" a="1"/>
  <c r="AT251" i="2" s="1"/>
  <c r="AV251" i="2" a="1"/>
  <c r="AV251" i="2" s="1"/>
  <c r="AW251" i="2"/>
  <c r="AX251" i="2" a="1"/>
  <c r="AX251" i="2" s="1"/>
  <c r="AU251" i="2" a="1"/>
  <c r="AU251" i="2" s="1"/>
  <c r="AK251" i="2" a="1"/>
  <c r="AK251" i="2" s="1"/>
  <c r="AN251" i="2" a="1"/>
  <c r="AN251" i="2" s="1"/>
  <c r="AO251" i="2"/>
  <c r="AL251" i="2" a="1"/>
  <c r="AL251" i="2" s="1"/>
  <c r="AP251" i="2" a="1"/>
  <c r="AP251" i="2" s="1"/>
  <c r="AM251" i="2" a="1"/>
  <c r="AM251" i="2" s="1"/>
  <c r="BH232" i="2" a="1"/>
  <c r="BH232" i="2" s="1"/>
  <c r="BM232" i="2"/>
  <c r="BL232" i="2" a="1"/>
  <c r="BL232" i="2" s="1"/>
  <c r="BJ232" i="2" a="1"/>
  <c r="BJ232" i="2" s="1"/>
  <c r="BI232" i="2" a="1"/>
  <c r="BI232" i="2" s="1"/>
  <c r="BK232" i="2" a="1"/>
  <c r="BK232" i="2" s="1"/>
  <c r="BN232" i="2" a="1"/>
  <c r="BN232" i="2" s="1"/>
  <c r="BA216" i="2" a="1"/>
  <c r="BA216" i="2" s="1"/>
  <c r="BE216" i="2"/>
  <c r="BB216" i="2" a="1"/>
  <c r="BB216" i="2" s="1"/>
  <c r="BF216" i="2" a="1"/>
  <c r="BF216" i="2" s="1"/>
  <c r="BC216" i="2" a="1"/>
  <c r="BC216" i="2" s="1"/>
  <c r="AZ216" i="2" a="1"/>
  <c r="AZ216" i="2" s="1"/>
  <c r="BD216" i="2" a="1"/>
  <c r="BD216" i="2" s="1"/>
  <c r="BH200" i="2" a="1"/>
  <c r="BH200" i="2" s="1"/>
  <c r="BM200" i="2"/>
  <c r="BL200" i="2" a="1"/>
  <c r="BL200" i="2" s="1"/>
  <c r="BJ200" i="2" a="1"/>
  <c r="BJ200" i="2" s="1"/>
  <c r="BI200" i="2" a="1"/>
  <c r="BI200" i="2" s="1"/>
  <c r="BK200" i="2" a="1"/>
  <c r="BK200" i="2" s="1"/>
  <c r="BN200" i="2" a="1"/>
  <c r="BN200" i="2" s="1"/>
  <c r="BI184" i="2" a="1"/>
  <c r="BI184" i="2" s="1"/>
  <c r="BM184" i="2"/>
  <c r="BJ184" i="2" a="1"/>
  <c r="BJ184" i="2" s="1"/>
  <c r="BN184" i="2" a="1"/>
  <c r="BN184" i="2" s="1"/>
  <c r="BK184" i="2" a="1"/>
  <c r="BK184" i="2" s="1"/>
  <c r="BH184" i="2" a="1"/>
  <c r="BH184" i="2" s="1"/>
  <c r="BL184" i="2" a="1"/>
  <c r="BL184" i="2" s="1"/>
  <c r="AK168" i="2" a="1"/>
  <c r="AK168" i="2" s="1"/>
  <c r="AO168" i="2"/>
  <c r="AP168" i="2" a="1"/>
  <c r="AP168" i="2" s="1"/>
  <c r="AL168" i="2" a="1"/>
  <c r="AL168" i="2" s="1"/>
  <c r="AN168" i="2" a="1"/>
  <c r="AN168" i="2" s="1"/>
  <c r="AM168" i="2" a="1"/>
  <c r="AM168" i="2" s="1"/>
  <c r="BL152" i="2" a="1"/>
  <c r="BL152" i="2" s="1"/>
  <c r="BH152" i="2" a="1"/>
  <c r="BH152" i="2" s="1"/>
  <c r="BN152" i="2" a="1"/>
  <c r="BN152" i="2" s="1"/>
  <c r="BJ152" i="2" a="1"/>
  <c r="BJ152" i="2" s="1"/>
  <c r="BI152" i="2" a="1"/>
  <c r="BI152" i="2" s="1"/>
  <c r="BK152" i="2" a="1"/>
  <c r="BK152" i="2" s="1"/>
  <c r="BM152" i="2"/>
  <c r="BA136" i="2" a="1"/>
  <c r="BA136" i="2" s="1"/>
  <c r="BC136" i="2" a="1"/>
  <c r="BC136" i="2" s="1"/>
  <c r="AZ136" i="2" a="1"/>
  <c r="AZ136" i="2" s="1"/>
  <c r="BE136" i="2"/>
  <c r="BB136" i="2" a="1"/>
  <c r="BB136" i="2" s="1"/>
  <c r="BF136" i="2" a="1"/>
  <c r="BF136" i="2" s="1"/>
  <c r="BD136" i="2" a="1"/>
  <c r="BD136" i="2" s="1"/>
  <c r="AZ120" i="2" a="1"/>
  <c r="AZ120" i="2" s="1"/>
  <c r="BC120" i="2" a="1"/>
  <c r="BC120" i="2" s="1"/>
  <c r="BD120" i="2" a="1"/>
  <c r="BD120" i="2" s="1"/>
  <c r="BB120" i="2" a="1"/>
  <c r="BB120" i="2" s="1"/>
  <c r="BF120" i="2" a="1"/>
  <c r="BF120" i="2" s="1"/>
  <c r="BE120" i="2"/>
  <c r="BA120" i="2" a="1"/>
  <c r="BA120" i="2" s="1"/>
  <c r="AM104" i="2" a="1"/>
  <c r="AM104" i="2" s="1"/>
  <c r="AO104" i="2"/>
  <c r="AK104" i="2" a="1"/>
  <c r="AK104" i="2" s="1"/>
  <c r="AP104" i="2" a="1"/>
  <c r="AP104" i="2" s="1"/>
  <c r="AL104" i="2" a="1"/>
  <c r="AL104" i="2" s="1"/>
  <c r="AN104" i="2" a="1"/>
  <c r="AN104" i="2" s="1"/>
  <c r="AS86" i="2" a="1"/>
  <c r="AS86" i="2" s="1"/>
  <c r="AU86" i="2" a="1"/>
  <c r="AU86" i="2" s="1"/>
  <c r="AW86" i="2"/>
  <c r="AT86" i="2" a="1"/>
  <c r="AT86" i="2" s="1"/>
  <c r="AX86" i="2" a="1"/>
  <c r="AX86" i="2" s="1"/>
  <c r="AV86" i="2" a="1"/>
  <c r="AV86" i="2" s="1"/>
  <c r="AR86" i="2" a="1"/>
  <c r="AR86" i="2" s="1"/>
  <c r="BI54" i="2" a="1"/>
  <c r="BI54" i="2" s="1"/>
  <c r="BJ54" i="2" a="1"/>
  <c r="BJ54" i="2" s="1"/>
  <c r="BM54" i="2"/>
  <c r="BL54" i="2" a="1"/>
  <c r="BL54" i="2" s="1"/>
  <c r="BH54" i="2" a="1"/>
  <c r="BH54" i="2" s="1"/>
  <c r="BK54" i="2" a="1"/>
  <c r="BK54" i="2" s="1"/>
  <c r="BN54" i="2" a="1"/>
  <c r="BN54" i="2" s="1"/>
  <c r="AO54" i="2"/>
  <c r="AK54" i="2" a="1"/>
  <c r="AK54" i="2" s="1"/>
  <c r="AP54" i="2" a="1"/>
  <c r="AP54" i="2" s="1"/>
  <c r="AL54" i="2" a="1"/>
  <c r="AL54" i="2" s="1"/>
  <c r="AM54" i="2" a="1"/>
  <c r="AM54" i="2" s="1"/>
  <c r="AN54" i="2" a="1"/>
  <c r="AN54" i="2" s="1"/>
  <c r="BN261" i="2" a="1"/>
  <c r="BN261" i="2" s="1"/>
  <c r="BM261" i="2"/>
  <c r="BH261" i="2" a="1"/>
  <c r="BH261" i="2" s="1"/>
  <c r="BJ261" i="2" a="1"/>
  <c r="BJ261" i="2" s="1"/>
  <c r="BI261" i="2" a="1"/>
  <c r="BI261" i="2" s="1"/>
  <c r="BL261" i="2" a="1"/>
  <c r="BL261" i="2" s="1"/>
  <c r="BK261" i="2" a="1"/>
  <c r="BK261" i="2" s="1"/>
  <c r="AZ277" i="2" a="1"/>
  <c r="AZ277" i="2" s="1"/>
  <c r="BB277" i="2" a="1"/>
  <c r="BB277" i="2" s="1"/>
  <c r="BC277" i="2" a="1"/>
  <c r="BC277" i="2" s="1"/>
  <c r="BE277" i="2"/>
  <c r="BA277" i="2" a="1"/>
  <c r="BA277" i="2" s="1"/>
  <c r="BF277" i="2" a="1"/>
  <c r="BF277" i="2" s="1"/>
  <c r="BD277" i="2" a="1"/>
  <c r="BD277" i="2" s="1"/>
  <c r="AM293" i="2" a="1"/>
  <c r="AM293" i="2" s="1"/>
  <c r="AN293" i="2" a="1"/>
  <c r="AN293" i="2" s="1"/>
  <c r="AO293" i="2"/>
  <c r="AL293" i="2" a="1"/>
  <c r="AL293" i="2" s="1"/>
  <c r="AK293" i="2" a="1"/>
  <c r="AK293" i="2" s="1"/>
  <c r="AP293" i="2" a="1"/>
  <c r="AP293" i="2" s="1"/>
  <c r="AM310" i="2" a="1"/>
  <c r="AM310" i="2" s="1"/>
  <c r="AN310" i="2" a="1"/>
  <c r="AN310" i="2" s="1"/>
  <c r="AK310" i="2" a="1"/>
  <c r="AK310" i="2" s="1"/>
  <c r="AO310" i="2"/>
  <c r="AP310" i="2" a="1"/>
  <c r="AP310" i="2" s="1"/>
  <c r="AL310" i="2" a="1"/>
  <c r="AL310" i="2" s="1"/>
  <c r="AU326" i="2" a="1"/>
  <c r="AU326" i="2" s="1"/>
  <c r="AT326" i="2" a="1"/>
  <c r="AT326" i="2" s="1"/>
  <c r="AR326" i="2" a="1"/>
  <c r="AR326" i="2" s="1"/>
  <c r="AV326" i="2" a="1"/>
  <c r="AV326" i="2" s="1"/>
  <c r="AW326" i="2"/>
  <c r="AX326" i="2" a="1"/>
  <c r="AX326" i="2" s="1"/>
  <c r="AS326" i="2" a="1"/>
  <c r="AS326" i="2" s="1"/>
  <c r="BH342" i="2" a="1"/>
  <c r="BH342" i="2" s="1"/>
  <c r="BL342" i="2" a="1"/>
  <c r="BL342" i="2" s="1"/>
  <c r="BI342" i="2" a="1"/>
  <c r="BI342" i="2" s="1"/>
  <c r="BM342" i="2"/>
  <c r="BJ342" i="2" a="1"/>
  <c r="BJ342" i="2" s="1"/>
  <c r="BN342" i="2" a="1"/>
  <c r="BN342" i="2" s="1"/>
  <c r="BK342" i="2" a="1"/>
  <c r="BK342" i="2" s="1"/>
  <c r="BE342" i="2"/>
  <c r="BA342" i="2" a="1"/>
  <c r="BA342" i="2" s="1"/>
  <c r="BF342" i="2" a="1"/>
  <c r="BF342" i="2" s="1"/>
  <c r="BB342" i="2" a="1"/>
  <c r="BB342" i="2" s="1"/>
  <c r="BC342" i="2" a="1"/>
  <c r="BC342" i="2" s="1"/>
  <c r="AZ342" i="2" a="1"/>
  <c r="AZ342" i="2" s="1"/>
  <c r="BD342" i="2" a="1"/>
  <c r="BD342" i="2" s="1"/>
  <c r="AV358" i="2" a="1"/>
  <c r="AV358" i="2" s="1"/>
  <c r="AS358" i="2" a="1"/>
  <c r="AS358" i="2" s="1"/>
  <c r="AW358" i="2"/>
  <c r="AT358" i="2" a="1"/>
  <c r="AT358" i="2" s="1"/>
  <c r="AU358" i="2" a="1"/>
  <c r="AU358" i="2" s="1"/>
  <c r="AX358" i="2" a="1"/>
  <c r="AX358" i="2" s="1"/>
  <c r="AR358" i="2" a="1"/>
  <c r="AR358" i="2" s="1"/>
  <c r="BB374" i="2" a="1"/>
  <c r="BB374" i="2" s="1"/>
  <c r="AZ374" i="2" a="1"/>
  <c r="AZ374" i="2" s="1"/>
  <c r="BD374" i="2" a="1"/>
  <c r="BD374" i="2" s="1"/>
  <c r="BE374" i="2"/>
  <c r="BC374" i="2" a="1"/>
  <c r="BC374" i="2" s="1"/>
  <c r="BF374" i="2" a="1"/>
  <c r="BF374" i="2" s="1"/>
  <c r="BA374" i="2" a="1"/>
  <c r="BA374" i="2" s="1"/>
  <c r="BH406" i="2" a="1"/>
  <c r="BH406" i="2" s="1"/>
  <c r="BJ406" i="2" a="1"/>
  <c r="BJ406" i="2" s="1"/>
  <c r="BL406" i="2" a="1"/>
  <c r="BL406" i="2" s="1"/>
  <c r="BK406" i="2" a="1"/>
  <c r="BK406" i="2" s="1"/>
  <c r="BI406" i="2" a="1"/>
  <c r="BI406" i="2" s="1"/>
  <c r="BN406" i="2" a="1"/>
  <c r="BN406" i="2" s="1"/>
  <c r="BM406" i="2"/>
  <c r="AM406" i="2" a="1"/>
  <c r="AM406" i="2" s="1"/>
  <c r="AN406" i="2" a="1"/>
  <c r="AN406" i="2" s="1"/>
  <c r="AK406" i="2" a="1"/>
  <c r="AK406" i="2" s="1"/>
  <c r="AO406" i="2"/>
  <c r="AL406" i="2" a="1"/>
  <c r="AL406" i="2" s="1"/>
  <c r="AP406" i="2" a="1"/>
  <c r="AP406" i="2" s="1"/>
  <c r="AT422" i="2" a="1"/>
  <c r="AT422" i="2" s="1"/>
  <c r="AV422" i="2" a="1"/>
  <c r="AV422" i="2" s="1"/>
  <c r="AR422" i="2" a="1"/>
  <c r="AR422" i="2" s="1"/>
  <c r="AW422" i="2"/>
  <c r="AS422" i="2" a="1"/>
  <c r="AS422" i="2" s="1"/>
  <c r="AU422" i="2" a="1"/>
  <c r="AU422" i="2" s="1"/>
  <c r="AX422" i="2" a="1"/>
  <c r="AX422" i="2" s="1"/>
  <c r="AK454" i="2" a="1"/>
  <c r="AK454" i="2" s="1"/>
  <c r="AO454" i="2"/>
  <c r="AL454" i="2" a="1"/>
  <c r="AL454" i="2" s="1"/>
  <c r="AP454" i="2" a="1"/>
  <c r="AP454" i="2" s="1"/>
  <c r="AM454" i="2" a="1"/>
  <c r="AM454" i="2" s="1"/>
  <c r="AN454" i="2" a="1"/>
  <c r="AN454" i="2" s="1"/>
  <c r="AZ470" i="2" a="1"/>
  <c r="AZ470" i="2" s="1"/>
  <c r="AU408" i="4" s="1"/>
  <c r="BB470" i="2" a="1"/>
  <c r="BB470" i="2" s="1"/>
  <c r="AW408" i="4" s="1"/>
  <c r="BD470" i="2" a="1"/>
  <c r="BD470" i="2" s="1"/>
  <c r="AY408" i="4" s="1"/>
  <c r="BF470" i="2" a="1"/>
  <c r="BF470" i="2" s="1"/>
  <c r="BA408" i="4" s="1"/>
  <c r="BE470" i="2"/>
  <c r="AZ408" i="4" s="1"/>
  <c r="BC470" i="2" a="1"/>
  <c r="BC470" i="2" s="1"/>
  <c r="AX408" i="4" s="1"/>
  <c r="BA470" i="2" a="1"/>
  <c r="BA470" i="2" s="1"/>
  <c r="AV408" i="4" s="1"/>
  <c r="AM470" i="2" a="1"/>
  <c r="AM470" i="2" s="1"/>
  <c r="AJ408" i="4" s="1"/>
  <c r="AN470" i="2" a="1"/>
  <c r="AN470" i="2" s="1"/>
  <c r="AK408" i="4" s="1"/>
  <c r="AK470" i="2" a="1"/>
  <c r="AK470" i="2" s="1"/>
  <c r="AH408" i="4" s="1"/>
  <c r="AO470" i="2"/>
  <c r="AL408" i="4" s="1"/>
  <c r="AL470" i="2" a="1"/>
  <c r="AL470" i="2" s="1"/>
  <c r="AI408" i="4" s="1"/>
  <c r="AP470" i="2" a="1"/>
  <c r="AP470" i="2" s="1"/>
  <c r="AM408" i="4" s="1"/>
  <c r="BF486" i="2" a="1"/>
  <c r="BF486" i="2" s="1"/>
  <c r="AZ486" i="2" a="1"/>
  <c r="AZ486" i="2" s="1"/>
  <c r="BB486" i="2" a="1"/>
  <c r="BB486" i="2" s="1"/>
  <c r="BD486" i="2" a="1"/>
  <c r="BD486" i="2" s="1"/>
  <c r="BC486" i="2" a="1"/>
  <c r="BC486" i="2" s="1"/>
  <c r="BA486" i="2" a="1"/>
  <c r="BA486" i="2" s="1"/>
  <c r="BE486" i="2"/>
  <c r="BA502" i="2" a="1"/>
  <c r="BA502" i="2" s="1"/>
  <c r="BE502" i="2"/>
  <c r="BB502" i="2" a="1"/>
  <c r="BB502" i="2" s="1"/>
  <c r="BF502" i="2" a="1"/>
  <c r="BF502" i="2" s="1"/>
  <c r="BC502" i="2" a="1"/>
  <c r="BC502" i="2" s="1"/>
  <c r="AZ502" i="2" a="1"/>
  <c r="AZ502" i="2" s="1"/>
  <c r="BD502" i="2" a="1"/>
  <c r="BD502" i="2" s="1"/>
  <c r="AZ518" i="2" a="1"/>
  <c r="AZ518" i="2" s="1"/>
  <c r="BD518" i="2" a="1"/>
  <c r="BD518" i="2" s="1"/>
  <c r="BA518" i="2" a="1"/>
  <c r="BA518" i="2" s="1"/>
  <c r="BE518" i="2"/>
  <c r="BB518" i="2" a="1"/>
  <c r="BB518" i="2" s="1"/>
  <c r="BF518" i="2" a="1"/>
  <c r="BF518" i="2" s="1"/>
  <c r="BC518" i="2" a="1"/>
  <c r="BC518" i="2" s="1"/>
  <c r="BD534" i="2" a="1"/>
  <c r="BD534" i="2" s="1"/>
  <c r="BE534" i="2"/>
  <c r="BC534" i="2" a="1"/>
  <c r="BC534" i="2" s="1"/>
  <c r="BA534" i="2" a="1"/>
  <c r="BA534" i="2" s="1"/>
  <c r="AZ534" i="2" a="1"/>
  <c r="AZ534" i="2" s="1"/>
  <c r="BB534" i="2" a="1"/>
  <c r="BB534" i="2" s="1"/>
  <c r="BF534" i="2" a="1"/>
  <c r="BF534" i="2" s="1"/>
  <c r="AN534" i="2" a="1"/>
  <c r="AN534" i="2" s="1"/>
  <c r="AM534" i="2" a="1"/>
  <c r="AM534" i="2" s="1"/>
  <c r="AO534" i="2"/>
  <c r="AK534" i="2" a="1"/>
  <c r="AK534" i="2" s="1"/>
  <c r="AP534" i="2" a="1"/>
  <c r="AP534" i="2" s="1"/>
  <c r="AL534" i="2" a="1"/>
  <c r="AL534" i="2" s="1"/>
  <c r="BA550" i="2" a="1"/>
  <c r="BA550" i="2" s="1"/>
  <c r="BD550" i="2" a="1"/>
  <c r="BD550" i="2" s="1"/>
  <c r="BE550" i="2"/>
  <c r="AZ550" i="2" a="1"/>
  <c r="AZ550" i="2" s="1"/>
  <c r="BF550" i="2" a="1"/>
  <c r="BF550" i="2" s="1"/>
  <c r="BB550" i="2" a="1"/>
  <c r="BB550" i="2" s="1"/>
  <c r="BC550" i="2" a="1"/>
  <c r="BC550" i="2" s="1"/>
  <c r="AR566" i="2" a="1"/>
  <c r="AR566" i="2" s="1"/>
  <c r="AX566" i="2" a="1"/>
  <c r="AX566" i="2" s="1"/>
  <c r="AS566" i="2" a="1"/>
  <c r="AS566" i="2" s="1"/>
  <c r="AU566" i="2" a="1"/>
  <c r="AU566" i="2" s="1"/>
  <c r="AV566" i="2" a="1"/>
  <c r="AV566" i="2" s="1"/>
  <c r="AW566" i="2"/>
  <c r="AT566" i="2" a="1"/>
  <c r="AT566" i="2" s="1"/>
  <c r="AU598" i="2" a="1"/>
  <c r="AU598" i="2" s="1"/>
  <c r="AW598" i="2"/>
  <c r="AV598" i="2" a="1"/>
  <c r="AV598" i="2" s="1"/>
  <c r="AR598" i="2" a="1"/>
  <c r="AR598" i="2" s="1"/>
  <c r="AX598" i="2" a="1"/>
  <c r="AX598" i="2" s="1"/>
  <c r="AS598" i="2" a="1"/>
  <c r="AS598" i="2" s="1"/>
  <c r="AT598" i="2" a="1"/>
  <c r="AT598" i="2" s="1"/>
  <c r="BK598" i="2" a="1"/>
  <c r="BK598" i="2" s="1"/>
  <c r="BH598" i="2" a="1"/>
  <c r="BH598" i="2" s="1"/>
  <c r="BL598" i="2" a="1"/>
  <c r="BL598" i="2" s="1"/>
  <c r="BI598" i="2" a="1"/>
  <c r="BI598" i="2" s="1"/>
  <c r="BM598" i="2"/>
  <c r="BJ598" i="2" a="1"/>
  <c r="BJ598" i="2" s="1"/>
  <c r="BN598" i="2" a="1"/>
  <c r="BN598" i="2" s="1"/>
  <c r="BJ614" i="2" a="1"/>
  <c r="BJ614" i="2" s="1"/>
  <c r="BN614" i="2" a="1"/>
  <c r="BN614" i="2" s="1"/>
  <c r="BK614" i="2" a="1"/>
  <c r="BK614" i="2" s="1"/>
  <c r="BH614" i="2" a="1"/>
  <c r="BH614" i="2" s="1"/>
  <c r="BL614" i="2" a="1"/>
  <c r="BL614" i="2" s="1"/>
  <c r="BI614" i="2" a="1"/>
  <c r="BI614" i="2" s="1"/>
  <c r="BM614" i="2"/>
  <c r="BE662" i="2"/>
  <c r="BA662" i="2" a="1"/>
  <c r="BA662" i="2" s="1"/>
  <c r="BB662" i="2" a="1"/>
  <c r="BB662" i="2" s="1"/>
  <c r="BC662" i="2" a="1"/>
  <c r="BC662" i="2" s="1"/>
  <c r="AZ662" i="2" a="1"/>
  <c r="AZ662" i="2" s="1"/>
  <c r="BD662" i="2" a="1"/>
  <c r="BD662" i="2" s="1"/>
  <c r="BF662" i="2" a="1"/>
  <c r="BF662" i="2" s="1"/>
  <c r="AU662" i="2" a="1"/>
  <c r="AU662" i="2" s="1"/>
  <c r="AW662" i="2"/>
  <c r="AV662" i="2" a="1"/>
  <c r="AV662" i="2" s="1"/>
  <c r="AR662" i="2" a="1"/>
  <c r="AR662" i="2" s="1"/>
  <c r="AX662" i="2" a="1"/>
  <c r="AX662" i="2" s="1"/>
  <c r="AS662" i="2" a="1"/>
  <c r="AS662" i="2" s="1"/>
  <c r="AT662" i="2" a="1"/>
  <c r="AT662" i="2" s="1"/>
  <c r="AT678" i="2" a="1"/>
  <c r="AT678" i="2" s="1"/>
  <c r="AR678" i="2" a="1"/>
  <c r="AR678" i="2" s="1"/>
  <c r="AU678" i="2" a="1"/>
  <c r="AU678" i="2" s="1"/>
  <c r="AV678" i="2" a="1"/>
  <c r="AV678" i="2" s="1"/>
  <c r="AX678" i="2" a="1"/>
  <c r="AX678" i="2" s="1"/>
  <c r="AS678" i="2" a="1"/>
  <c r="AS678" i="2" s="1"/>
  <c r="AW678" i="2"/>
  <c r="BL702" i="2" a="1"/>
  <c r="BL702" i="2" s="1"/>
  <c r="BH702" i="2" a="1"/>
  <c r="BH702" i="2" s="1"/>
  <c r="BI702" i="2" a="1"/>
  <c r="BI702" i="2" s="1"/>
  <c r="BJ702" i="2" a="1"/>
  <c r="BJ702" i="2" s="1"/>
  <c r="BK702" i="2" a="1"/>
  <c r="BK702" i="2" s="1"/>
  <c r="BM702" i="2"/>
  <c r="BN702" i="2" a="1"/>
  <c r="BN702" i="2" s="1"/>
  <c r="AN718" i="2" a="1"/>
  <c r="AN718" i="2" s="1"/>
  <c r="AK718" i="2" a="1"/>
  <c r="AK718" i="2" s="1"/>
  <c r="AP718" i="2" a="1"/>
  <c r="AP718" i="2" s="1"/>
  <c r="AL718" i="2" a="1"/>
  <c r="AL718" i="2" s="1"/>
  <c r="AM718" i="2" a="1"/>
  <c r="AM718" i="2" s="1"/>
  <c r="AO718" i="2"/>
  <c r="BJ734" i="2" a="1"/>
  <c r="BJ734" i="2" s="1"/>
  <c r="BM734" i="2"/>
  <c r="BL734" i="2" a="1"/>
  <c r="BL734" i="2" s="1"/>
  <c r="BI734" i="2" a="1"/>
  <c r="BI734" i="2" s="1"/>
  <c r="BH734" i="2" a="1"/>
  <c r="BH734" i="2" s="1"/>
  <c r="BK734" i="2" a="1"/>
  <c r="BK734" i="2" s="1"/>
  <c r="BN734" i="2" a="1"/>
  <c r="BN734" i="2" s="1"/>
  <c r="AM734" i="2" a="1"/>
  <c r="AM734" i="2" s="1"/>
  <c r="AP734" i="2" a="1"/>
  <c r="AP734" i="2" s="1"/>
  <c r="AN734" i="2" a="1"/>
  <c r="AN734" i="2" s="1"/>
  <c r="AL734" i="2" a="1"/>
  <c r="AL734" i="2" s="1"/>
  <c r="AK734" i="2" a="1"/>
  <c r="AK734" i="2" s="1"/>
  <c r="AO734" i="2"/>
  <c r="AW747" i="2"/>
  <c r="AV747" i="2" a="1"/>
  <c r="AV747" i="2" s="1"/>
  <c r="AR747" i="2" a="1"/>
  <c r="AR747" i="2" s="1"/>
  <c r="AT747" i="2" a="1"/>
  <c r="AT747" i="2" s="1"/>
  <c r="AS747" i="2" a="1"/>
  <c r="AS747" i="2" s="1"/>
  <c r="AX747" i="2" a="1"/>
  <c r="AX747" i="2" s="1"/>
  <c r="AU747" i="2" a="1"/>
  <c r="AU747" i="2" s="1"/>
  <c r="AP779" i="2" a="1"/>
  <c r="AP779" i="2" s="1"/>
  <c r="AM779" i="2" a="1"/>
  <c r="AM779" i="2" s="1"/>
  <c r="AN779" i="2" a="1"/>
  <c r="AN779" i="2" s="1"/>
  <c r="AL779" i="2" a="1"/>
  <c r="AL779" i="2" s="1"/>
  <c r="AO779" i="2"/>
  <c r="AK779" i="2" a="1"/>
  <c r="AK779" i="2" s="1"/>
  <c r="AZ795" i="2" a="1"/>
  <c r="AZ795" i="2" s="1"/>
  <c r="BC795" i="2" a="1"/>
  <c r="BC795" i="2" s="1"/>
  <c r="BB795" i="2" a="1"/>
  <c r="BB795" i="2" s="1"/>
  <c r="BE795" i="2"/>
  <c r="BF795" i="2" a="1"/>
  <c r="BF795" i="2" s="1"/>
  <c r="BA795" i="2" a="1"/>
  <c r="BA795" i="2" s="1"/>
  <c r="BD795" i="2" a="1"/>
  <c r="BD795" i="2" s="1"/>
  <c r="AN795" i="2" a="1"/>
  <c r="AN795" i="2" s="1"/>
  <c r="AK795" i="2" a="1"/>
  <c r="AK795" i="2" s="1"/>
  <c r="AL795" i="2" a="1"/>
  <c r="AL795" i="2" s="1"/>
  <c r="AO795" i="2"/>
  <c r="AM795" i="2" a="1"/>
  <c r="AM795" i="2" s="1"/>
  <c r="AP795" i="2" a="1"/>
  <c r="AP795" i="2" s="1"/>
  <c r="BN811" i="2" a="1"/>
  <c r="BN811" i="2" s="1"/>
  <c r="BH811" i="2" a="1"/>
  <c r="BH811" i="2" s="1"/>
  <c r="BI811" i="2" a="1"/>
  <c r="BI811" i="2" s="1"/>
  <c r="BJ811" i="2" a="1"/>
  <c r="BJ811" i="2" s="1"/>
  <c r="BK811" i="2" a="1"/>
  <c r="BK811" i="2" s="1"/>
  <c r="BL811" i="2" a="1"/>
  <c r="BL811" i="2" s="1"/>
  <c r="BM811" i="2"/>
  <c r="AZ827" i="2" a="1"/>
  <c r="AZ827" i="2" s="1"/>
  <c r="BC827" i="2" a="1"/>
  <c r="BC827" i="2" s="1"/>
  <c r="BB827" i="2" a="1"/>
  <c r="BB827" i="2" s="1"/>
  <c r="BE827" i="2"/>
  <c r="BF827" i="2" a="1"/>
  <c r="BF827" i="2" s="1"/>
  <c r="BA827" i="2" a="1"/>
  <c r="BA827" i="2" s="1"/>
  <c r="BD827" i="2" a="1"/>
  <c r="BD827" i="2" s="1"/>
  <c r="AP843" i="2" a="1"/>
  <c r="AP843" i="2" s="1"/>
  <c r="AM843" i="2" a="1"/>
  <c r="AM843" i="2" s="1"/>
  <c r="AL843" i="2" a="1"/>
  <c r="AL843" i="2" s="1"/>
  <c r="AO843" i="2"/>
  <c r="AK843" i="2" a="1"/>
  <c r="AK843" i="2" s="1"/>
  <c r="AN843" i="2" a="1"/>
  <c r="AN843" i="2" s="1"/>
  <c r="AX859" i="2" a="1"/>
  <c r="AX859" i="2" s="1"/>
  <c r="AS859" i="2" a="1"/>
  <c r="AS859" i="2" s="1"/>
  <c r="AT859" i="2" a="1"/>
  <c r="AT859" i="2" s="1"/>
  <c r="AU859" i="2" a="1"/>
  <c r="AU859" i="2" s="1"/>
  <c r="AV859" i="2" a="1"/>
  <c r="AV859" i="2" s="1"/>
  <c r="AR859" i="2" a="1"/>
  <c r="AR859" i="2" s="1"/>
  <c r="AW859" i="2"/>
  <c r="AZ875" i="2" a="1"/>
  <c r="AZ875" i="2" s="1"/>
  <c r="BC875" i="2" a="1"/>
  <c r="BC875" i="2" s="1"/>
  <c r="BB875" i="2" a="1"/>
  <c r="BB875" i="2" s="1"/>
  <c r="BE875" i="2"/>
  <c r="BA875" i="2" a="1"/>
  <c r="BA875" i="2" s="1"/>
  <c r="BF875" i="2" a="1"/>
  <c r="BF875" i="2" s="1"/>
  <c r="BD875" i="2" a="1"/>
  <c r="BD875" i="2" s="1"/>
  <c r="AX891" i="2" a="1"/>
  <c r="AX891" i="2" s="1"/>
  <c r="AS891" i="2" a="1"/>
  <c r="AS891" i="2" s="1"/>
  <c r="AT891" i="2" a="1"/>
  <c r="AT891" i="2" s="1"/>
  <c r="AU891" i="2" a="1"/>
  <c r="AU891" i="2" s="1"/>
  <c r="AV891" i="2" a="1"/>
  <c r="AV891" i="2" s="1"/>
  <c r="AR891" i="2" a="1"/>
  <c r="AR891" i="2" s="1"/>
  <c r="AW891" i="2"/>
  <c r="AP907" i="2" a="1"/>
  <c r="AP907" i="2" s="1"/>
  <c r="AM907" i="2" a="1"/>
  <c r="AM907" i="2" s="1"/>
  <c r="AL907" i="2" a="1"/>
  <c r="AL907" i="2" s="1"/>
  <c r="AO907" i="2"/>
  <c r="AK907" i="2" a="1"/>
  <c r="AK907" i="2" s="1"/>
  <c r="AN907" i="2" a="1"/>
  <c r="AN907" i="2" s="1"/>
  <c r="AS923" i="2" a="1"/>
  <c r="AS923" i="2" s="1"/>
  <c r="AW923" i="2"/>
  <c r="AU923" i="2" a="1"/>
  <c r="AU923" i="2" s="1"/>
  <c r="AR923" i="2" a="1"/>
  <c r="AR923" i="2" s="1"/>
  <c r="AX923" i="2" a="1"/>
  <c r="AX923" i="2" s="1"/>
  <c r="AV923" i="2" a="1"/>
  <c r="AV923" i="2" s="1"/>
  <c r="AT923" i="2" a="1"/>
  <c r="AT923" i="2" s="1"/>
  <c r="AT955" i="2" a="1"/>
  <c r="AT955" i="2" s="1"/>
  <c r="AX955" i="2" a="1"/>
  <c r="AX955" i="2" s="1"/>
  <c r="AU955" i="2" a="1"/>
  <c r="AU955" i="2" s="1"/>
  <c r="AR955" i="2" a="1"/>
  <c r="AR955" i="2" s="1"/>
  <c r="AV955" i="2" a="1"/>
  <c r="AV955" i="2" s="1"/>
  <c r="AS955" i="2" a="1"/>
  <c r="AS955" i="2" s="1"/>
  <c r="AW955" i="2"/>
  <c r="AZ971" i="2" a="1"/>
  <c r="AZ971" i="2" s="1"/>
  <c r="BC971" i="2" a="1"/>
  <c r="BC971" i="2" s="1"/>
  <c r="BE971" i="2"/>
  <c r="BB971" i="2" a="1"/>
  <c r="BB971" i="2" s="1"/>
  <c r="BD971" i="2" a="1"/>
  <c r="BD971" i="2" s="1"/>
  <c r="BF971" i="2" a="1"/>
  <c r="BF971" i="2" s="1"/>
  <c r="BA971" i="2" a="1"/>
  <c r="BA971" i="2" s="1"/>
  <c r="AK987" i="2" a="1"/>
  <c r="AK987" i="2" s="1"/>
  <c r="AP987" i="2" a="1"/>
  <c r="AP987" i="2" s="1"/>
  <c r="AL987" i="2" a="1"/>
  <c r="AL987" i="2" s="1"/>
  <c r="AM987" i="2" a="1"/>
  <c r="AM987" i="2" s="1"/>
  <c r="AO987" i="2"/>
  <c r="AN987" i="2" a="1"/>
  <c r="AN987" i="2" s="1"/>
  <c r="BJ987" i="2" a="1"/>
  <c r="BJ987" i="2" s="1"/>
  <c r="BL987" i="2" a="1"/>
  <c r="BL987" i="2" s="1"/>
  <c r="BN987" i="2" a="1"/>
  <c r="BN987" i="2" s="1"/>
  <c r="BI987" i="2" a="1"/>
  <c r="BI987" i="2" s="1"/>
  <c r="BM987" i="2"/>
  <c r="BH987" i="2" a="1"/>
  <c r="BH987" i="2" s="1"/>
  <c r="BK987" i="2" a="1"/>
  <c r="BK987" i="2" s="1"/>
  <c r="AT1019" i="2" a="1"/>
  <c r="AT1019" i="2" s="1"/>
  <c r="AX1019" i="2" a="1"/>
  <c r="AX1019" i="2" s="1"/>
  <c r="AU1019" i="2" a="1"/>
  <c r="AU1019" i="2" s="1"/>
  <c r="AR1019" i="2" a="1"/>
  <c r="AR1019" i="2" s="1"/>
  <c r="AV1019" i="2" a="1"/>
  <c r="AV1019" i="2" s="1"/>
  <c r="AS1019" i="2" a="1"/>
  <c r="AS1019" i="2" s="1"/>
  <c r="AW1019" i="2"/>
  <c r="BC1035" i="2" a="1"/>
  <c r="BC1035" i="2" s="1"/>
  <c r="AZ1035" i="2" a="1"/>
  <c r="AZ1035" i="2" s="1"/>
  <c r="BE1035" i="2"/>
  <c r="BB1035" i="2" a="1"/>
  <c r="BB1035" i="2" s="1"/>
  <c r="BD1035" i="2" a="1"/>
  <c r="BD1035" i="2" s="1"/>
  <c r="BF1035" i="2" a="1"/>
  <c r="BF1035" i="2" s="1"/>
  <c r="BA1035" i="2" a="1"/>
  <c r="BA1035" i="2" s="1"/>
  <c r="AK1051" i="2" a="1"/>
  <c r="AK1051" i="2" s="1"/>
  <c r="AP1051" i="2" a="1"/>
  <c r="AP1051" i="2" s="1"/>
  <c r="AL1051" i="2" a="1"/>
  <c r="AL1051" i="2" s="1"/>
  <c r="AO1051" i="2"/>
  <c r="AM1051" i="2" a="1"/>
  <c r="AM1051" i="2" s="1"/>
  <c r="AN1051" i="2" a="1"/>
  <c r="AN1051" i="2" s="1"/>
  <c r="BJ1051" i="2" a="1"/>
  <c r="BJ1051" i="2" s="1"/>
  <c r="BL1051" i="2" a="1"/>
  <c r="BL1051" i="2" s="1"/>
  <c r="BN1051" i="2" a="1"/>
  <c r="BN1051" i="2" s="1"/>
  <c r="BI1051" i="2" a="1"/>
  <c r="BI1051" i="2" s="1"/>
  <c r="BM1051" i="2"/>
  <c r="BH1051" i="2" a="1"/>
  <c r="BH1051" i="2" s="1"/>
  <c r="BK1051" i="2" a="1"/>
  <c r="BK1051" i="2" s="1"/>
  <c r="AW1115" i="2"/>
  <c r="AR1115" i="2" a="1"/>
  <c r="AR1115" i="2" s="1"/>
  <c r="AT1115" i="2" a="1"/>
  <c r="AT1115" i="2" s="1"/>
  <c r="AV1115" i="2" a="1"/>
  <c r="AV1115" i="2" s="1"/>
  <c r="AU1115" i="2" a="1"/>
  <c r="AU1115" i="2" s="1"/>
  <c r="AS1115" i="2" a="1"/>
  <c r="AS1115" i="2" s="1"/>
  <c r="AX1115" i="2" a="1"/>
  <c r="AX1115" i="2" s="1"/>
  <c r="BC1115" i="2" a="1"/>
  <c r="BC1115" i="2" s="1"/>
  <c r="AZ1115" i="2" a="1"/>
  <c r="AZ1115" i="2" s="1"/>
  <c r="BD1115" i="2" a="1"/>
  <c r="BD1115" i="2" s="1"/>
  <c r="BB1115" i="2" a="1"/>
  <c r="BB1115" i="2" s="1"/>
  <c r="BF1115" i="2" a="1"/>
  <c r="BF1115" i="2" s="1"/>
  <c r="BA1115" i="2" a="1"/>
  <c r="BA1115" i="2" s="1"/>
  <c r="BE1115" i="2"/>
  <c r="BJ1131" i="2" a="1"/>
  <c r="BJ1131" i="2" s="1"/>
  <c r="BL1131" i="2" a="1"/>
  <c r="BL1131" i="2" s="1"/>
  <c r="BH1131" i="2" a="1"/>
  <c r="BH1131" i="2" s="1"/>
  <c r="BM1131" i="2"/>
  <c r="BK1131" i="2" a="1"/>
  <c r="BK1131" i="2" s="1"/>
  <c r="BI1131" i="2" a="1"/>
  <c r="BI1131" i="2" s="1"/>
  <c r="BN1131" i="2" a="1"/>
  <c r="BN1131" i="2" s="1"/>
  <c r="AM1147" i="2" a="1"/>
  <c r="AM1147" i="2" s="1"/>
  <c r="AP1147" i="2" a="1"/>
  <c r="AP1147" i="2" s="1"/>
  <c r="AO1147" i="2"/>
  <c r="AN1147" i="2" a="1"/>
  <c r="AN1147" i="2" s="1"/>
  <c r="AK1147" i="2" a="1"/>
  <c r="AK1147" i="2" s="1"/>
  <c r="AL1147" i="2" a="1"/>
  <c r="AL1147" i="2" s="1"/>
  <c r="BI1163" i="2" a="1"/>
  <c r="BI1163" i="2" s="1"/>
  <c r="BK1163" i="2" a="1"/>
  <c r="BK1163" i="2" s="1"/>
  <c r="BH1163" i="2" a="1"/>
  <c r="BH1163" i="2" s="1"/>
  <c r="BM1163" i="2"/>
  <c r="BL1163" i="2" a="1"/>
  <c r="BL1163" i="2" s="1"/>
  <c r="BN1163" i="2" a="1"/>
  <c r="BN1163" i="2" s="1"/>
  <c r="BJ1163" i="2" a="1"/>
  <c r="BJ1163" i="2" s="1"/>
  <c r="BL1190" i="2" a="1"/>
  <c r="BL1190" i="2" s="1"/>
  <c r="BH1190" i="2" a="1"/>
  <c r="BH1190" i="2" s="1"/>
  <c r="BM1190" i="2"/>
  <c r="BK1190" i="2" a="1"/>
  <c r="BK1190" i="2" s="1"/>
  <c r="BI1190" i="2" a="1"/>
  <c r="BI1190" i="2" s="1"/>
  <c r="BN1190" i="2" a="1"/>
  <c r="BN1190" i="2" s="1"/>
  <c r="BJ1190" i="2" a="1"/>
  <c r="BJ1190" i="2" s="1"/>
  <c r="AZ1206" i="2" a="1"/>
  <c r="AZ1206" i="2" s="1"/>
  <c r="BD1206" i="2" a="1"/>
  <c r="BD1206" i="2" s="1"/>
  <c r="BA1206" i="2" a="1"/>
  <c r="BA1206" i="2" s="1"/>
  <c r="BE1206" i="2"/>
  <c r="BC1206" i="2" a="1"/>
  <c r="BC1206" i="2" s="1"/>
  <c r="BF1206" i="2" a="1"/>
  <c r="BF1206" i="2" s="1"/>
  <c r="BB1206" i="2" a="1"/>
  <c r="BB1206" i="2" s="1"/>
  <c r="BH1222" i="2" a="1"/>
  <c r="BH1222" i="2" s="1"/>
  <c r="BM1222" i="2"/>
  <c r="BI1222" i="2" a="1"/>
  <c r="BI1222" i="2" s="1"/>
  <c r="BL1222" i="2" a="1"/>
  <c r="BL1222" i="2" s="1"/>
  <c r="BK1222" i="2" a="1"/>
  <c r="BK1222" i="2" s="1"/>
  <c r="BJ1222" i="2" a="1"/>
  <c r="BJ1222" i="2" s="1"/>
  <c r="BN1222" i="2" a="1"/>
  <c r="BN1222" i="2" s="1"/>
  <c r="AN1238" i="2" a="1"/>
  <c r="AN1238" i="2" s="1"/>
  <c r="AP1238" i="2" a="1"/>
  <c r="AP1238" i="2" s="1"/>
  <c r="AM1238" i="2" a="1"/>
  <c r="AM1238" i="2" s="1"/>
  <c r="AK1238" i="2" a="1"/>
  <c r="AK1238" i="2" s="1"/>
  <c r="AO1238" i="2"/>
  <c r="AL1238" i="2" a="1"/>
  <c r="AL1238" i="2" s="1"/>
  <c r="AM1254" i="2" a="1"/>
  <c r="AM1254" i="2" s="1"/>
  <c r="AN1254" i="2" a="1"/>
  <c r="AN1254" i="2" s="1"/>
  <c r="AP1254" i="2" a="1"/>
  <c r="AP1254" i="2" s="1"/>
  <c r="AL1254" i="2" a="1"/>
  <c r="AL1254" i="2" s="1"/>
  <c r="AK1254" i="2" a="1"/>
  <c r="AK1254" i="2" s="1"/>
  <c r="AO1254" i="2"/>
  <c r="AZ1270" i="2" a="1"/>
  <c r="AZ1270" i="2" s="1"/>
  <c r="BC1270" i="2" a="1"/>
  <c r="BC1270" i="2" s="1"/>
  <c r="BB1270" i="2" a="1"/>
  <c r="BB1270" i="2" s="1"/>
  <c r="BE1270" i="2"/>
  <c r="BA1270" i="2" a="1"/>
  <c r="BA1270" i="2" s="1"/>
  <c r="BF1270" i="2" a="1"/>
  <c r="BF1270" i="2" s="1"/>
  <c r="BD1270" i="2" a="1"/>
  <c r="BD1270" i="2" s="1"/>
  <c r="AS1286" i="2" a="1"/>
  <c r="AS1286" i="2" s="1"/>
  <c r="AX1286" i="2" a="1"/>
  <c r="AX1286" i="2" s="1"/>
  <c r="AT1286" i="2" a="1"/>
  <c r="AT1286" i="2" s="1"/>
  <c r="AR1286" i="2" a="1"/>
  <c r="AR1286" i="2" s="1"/>
  <c r="AV1286" i="2" a="1"/>
  <c r="AV1286" i="2" s="1"/>
  <c r="AW1286" i="2"/>
  <c r="AU1286" i="2" a="1"/>
  <c r="AU1286" i="2" s="1"/>
  <c r="AV1302" i="2" a="1"/>
  <c r="AV1302" i="2" s="1"/>
  <c r="AR1302" i="2" a="1"/>
  <c r="AR1302" i="2" s="1"/>
  <c r="AS1302" i="2" a="1"/>
  <c r="AS1302" i="2" s="1"/>
  <c r="AT1302" i="2" a="1"/>
  <c r="AT1302" i="2" s="1"/>
  <c r="AX1302" i="2" a="1"/>
  <c r="AX1302" i="2" s="1"/>
  <c r="AW1302" i="2"/>
  <c r="AU1302" i="2" a="1"/>
  <c r="AU1302" i="2" s="1"/>
  <c r="BI1302" i="2" a="1"/>
  <c r="BI1302" i="2" s="1"/>
  <c r="BH1302" i="2" a="1"/>
  <c r="BH1302" i="2" s="1"/>
  <c r="BJ1302" i="2" a="1"/>
  <c r="BJ1302" i="2" s="1"/>
  <c r="BL1302" i="2" a="1"/>
  <c r="BL1302" i="2" s="1"/>
  <c r="BN1302" i="2" a="1"/>
  <c r="BN1302" i="2" s="1"/>
  <c r="BK1302" i="2" a="1"/>
  <c r="BK1302" i="2" s="1"/>
  <c r="BM1302" i="2"/>
  <c r="BF1318" i="2" a="1"/>
  <c r="BF1318" i="2" s="1"/>
  <c r="AZ1318" i="2" a="1"/>
  <c r="AZ1318" i="2" s="1"/>
  <c r="BC1318" i="2" a="1"/>
  <c r="BC1318" i="2" s="1"/>
  <c r="BB1318" i="2" a="1"/>
  <c r="BB1318" i="2" s="1"/>
  <c r="BE1318" i="2"/>
  <c r="BA1318" i="2" a="1"/>
  <c r="BA1318" i="2" s="1"/>
  <c r="BD1318" i="2" a="1"/>
  <c r="BD1318" i="2" s="1"/>
  <c r="BI1334" i="2" a="1"/>
  <c r="BI1334" i="2" s="1"/>
  <c r="BH1334" i="2" a="1"/>
  <c r="BH1334" i="2" s="1"/>
  <c r="BL1334" i="2" a="1"/>
  <c r="BL1334" i="2" s="1"/>
  <c r="BJ1334" i="2" a="1"/>
  <c r="BJ1334" i="2" s="1"/>
  <c r="BK1334" i="2" a="1"/>
  <c r="BK1334" i="2" s="1"/>
  <c r="BM1334" i="2"/>
  <c r="BN1334" i="2" a="1"/>
  <c r="BN1334" i="2" s="1"/>
  <c r="BI1350" i="2" a="1"/>
  <c r="BI1350" i="2" s="1"/>
  <c r="BJ1350" i="2" a="1"/>
  <c r="BJ1350" i="2" s="1"/>
  <c r="BH1350" i="2" a="1"/>
  <c r="BH1350" i="2" s="1"/>
  <c r="BL1350" i="2" a="1"/>
  <c r="BL1350" i="2" s="1"/>
  <c r="BN1350" i="2" a="1"/>
  <c r="BN1350" i="2" s="1"/>
  <c r="BK1350" i="2" a="1"/>
  <c r="BK1350" i="2" s="1"/>
  <c r="BM1350" i="2"/>
  <c r="BI254" i="2" a="1"/>
  <c r="BI254" i="2" s="1"/>
  <c r="BM254" i="2"/>
  <c r="BJ254" i="2" a="1"/>
  <c r="BJ254" i="2" s="1"/>
  <c r="BL254" i="2" a="1"/>
  <c r="BL254" i="2" s="1"/>
  <c r="BH254" i="2" a="1"/>
  <c r="BH254" i="2" s="1"/>
  <c r="BK254" i="2" a="1"/>
  <c r="BK254" i="2" s="1"/>
  <c r="BN254" i="2" a="1"/>
  <c r="BN254" i="2" s="1"/>
  <c r="AW235" i="2"/>
  <c r="AR235" i="2" a="1"/>
  <c r="AR235" i="2" s="1"/>
  <c r="AT235" i="2" a="1"/>
  <c r="AT235" i="2" s="1"/>
  <c r="AS235" i="2" a="1"/>
  <c r="AS235" i="2" s="1"/>
  <c r="AX235" i="2" a="1"/>
  <c r="AX235" i="2" s="1"/>
  <c r="AU235" i="2" a="1"/>
  <c r="AU235" i="2" s="1"/>
  <c r="AV235" i="2" a="1"/>
  <c r="AV235" i="2" s="1"/>
  <c r="AP219" i="2" a="1"/>
  <c r="AP219" i="2" s="1"/>
  <c r="AK219" i="2" a="1"/>
  <c r="AK219" i="2" s="1"/>
  <c r="AM219" i="2" a="1"/>
  <c r="AM219" i="2" s="1"/>
  <c r="AL219" i="2" a="1"/>
  <c r="AL219" i="2" s="1"/>
  <c r="AO219" i="2"/>
  <c r="AN219" i="2" a="1"/>
  <c r="AN219" i="2" s="1"/>
  <c r="BI203" i="2" a="1"/>
  <c r="BI203" i="2" s="1"/>
  <c r="BM203" i="2"/>
  <c r="BJ203" i="2" a="1"/>
  <c r="BJ203" i="2" s="1"/>
  <c r="BN203" i="2" a="1"/>
  <c r="BN203" i="2" s="1"/>
  <c r="BK203" i="2" a="1"/>
  <c r="BK203" i="2" s="1"/>
  <c r="BH203" i="2" a="1"/>
  <c r="BH203" i="2" s="1"/>
  <c r="BL203" i="2" a="1"/>
  <c r="BL203" i="2" s="1"/>
  <c r="AZ187" i="2" a="1"/>
  <c r="AZ187" i="2" s="1"/>
  <c r="BE187" i="2"/>
  <c r="BF187" i="2" a="1"/>
  <c r="BF187" i="2" s="1"/>
  <c r="BB187" i="2" a="1"/>
  <c r="BB187" i="2" s="1"/>
  <c r="BA187" i="2" a="1"/>
  <c r="BA187" i="2" s="1"/>
  <c r="BD187" i="2" a="1"/>
  <c r="BD187" i="2" s="1"/>
  <c r="BC187" i="2" a="1"/>
  <c r="BC187" i="2" s="1"/>
  <c r="BK187" i="2" a="1"/>
  <c r="BK187" i="2" s="1"/>
  <c r="BM187" i="2"/>
  <c r="BI187" i="2" a="1"/>
  <c r="BI187" i="2" s="1"/>
  <c r="BN187" i="2" a="1"/>
  <c r="BN187" i="2" s="1"/>
  <c r="BJ187" i="2" a="1"/>
  <c r="BJ187" i="2" s="1"/>
  <c r="BL187" i="2" a="1"/>
  <c r="BL187" i="2" s="1"/>
  <c r="BH187" i="2" a="1"/>
  <c r="BH187" i="2" s="1"/>
  <c r="AN139" i="2" a="1"/>
  <c r="AN139" i="2" s="1"/>
  <c r="AP139" i="2" a="1"/>
  <c r="AP139" i="2" s="1"/>
  <c r="AO139" i="2"/>
  <c r="AK139" i="2" a="1"/>
  <c r="AK139" i="2" s="1"/>
  <c r="AL139" i="2" a="1"/>
  <c r="AL139" i="2" s="1"/>
  <c r="AM139" i="2" a="1"/>
  <c r="AM139" i="2" s="1"/>
  <c r="BH123" i="2" a="1"/>
  <c r="BH123" i="2" s="1"/>
  <c r="BK123" i="2" a="1"/>
  <c r="BK123" i="2" s="1"/>
  <c r="BL123" i="2" a="1"/>
  <c r="BL123" i="2" s="1"/>
  <c r="BJ123" i="2" a="1"/>
  <c r="BJ123" i="2" s="1"/>
  <c r="BN123" i="2" a="1"/>
  <c r="BN123" i="2" s="1"/>
  <c r="BM123" i="2"/>
  <c r="BI123" i="2" a="1"/>
  <c r="BI123" i="2" s="1"/>
  <c r="AP123" i="2" a="1"/>
  <c r="AP123" i="2" s="1"/>
  <c r="AL123" i="2" a="1"/>
  <c r="AL123" i="2" s="1"/>
  <c r="AM123" i="2" a="1"/>
  <c r="AM123" i="2" s="1"/>
  <c r="AN123" i="2" a="1"/>
  <c r="AN123" i="2" s="1"/>
  <c r="AK123" i="2" a="1"/>
  <c r="AK123" i="2" s="1"/>
  <c r="AO123" i="2"/>
  <c r="AR107" i="2" a="1"/>
  <c r="AR107" i="2" s="1"/>
  <c r="AU107" i="2" a="1"/>
  <c r="AU107" i="2" s="1"/>
  <c r="AW107" i="2"/>
  <c r="AS107" i="2" a="1"/>
  <c r="AS107" i="2" s="1"/>
  <c r="AX107" i="2" a="1"/>
  <c r="AX107" i="2" s="1"/>
  <c r="AT107" i="2" a="1"/>
  <c r="AT107" i="2" s="1"/>
  <c r="AV107" i="2" a="1"/>
  <c r="AV107" i="2" s="1"/>
  <c r="BM73" i="2"/>
  <c r="BK73" i="2" a="1"/>
  <c r="BK73" i="2" s="1"/>
  <c r="BE16" i="4" s="1"/>
  <c r="BN73" i="2" a="1"/>
  <c r="BN73" i="2" s="1"/>
  <c r="BI73" i="2" a="1"/>
  <c r="BI73" i="2" s="1"/>
  <c r="BL73" i="2" a="1"/>
  <c r="BL73" i="2" s="1"/>
  <c r="BF16" i="4" s="1"/>
  <c r="BH73" i="2" a="1"/>
  <c r="BH73" i="2" s="1"/>
  <c r="BJ73" i="2" a="1"/>
  <c r="BJ73" i="2" s="1"/>
  <c r="BF57" i="2" a="1"/>
  <c r="BF57" i="2" s="1"/>
  <c r="BD57" i="2" a="1"/>
  <c r="BD57" i="2" s="1"/>
  <c r="BA57" i="2" a="1"/>
  <c r="BA57" i="2" s="1"/>
  <c r="AZ57" i="2" a="1"/>
  <c r="AZ57" i="2" s="1"/>
  <c r="BC57" i="2" a="1"/>
  <c r="BC57" i="2" s="1"/>
  <c r="BB57" i="2" a="1"/>
  <c r="BB57" i="2" s="1"/>
  <c r="BE57" i="2"/>
  <c r="AK57" i="2" a="1"/>
  <c r="AK57" i="2" s="1"/>
  <c r="AL57" i="2" a="1"/>
  <c r="AL57" i="2" s="1"/>
  <c r="AP57" i="2" a="1"/>
  <c r="AP57" i="2" s="1"/>
  <c r="AM57" i="2" a="1"/>
  <c r="AM57" i="2" s="1"/>
  <c r="AO57" i="2"/>
  <c r="AN57" i="2" a="1"/>
  <c r="AN57" i="2" s="1"/>
  <c r="BC41" i="2" a="1"/>
  <c r="BC41" i="2" s="1"/>
  <c r="BF41" i="2" a="1"/>
  <c r="BF41" i="2" s="1"/>
  <c r="BB41" i="2" a="1"/>
  <c r="BB41" i="2" s="1"/>
  <c r="BA41" i="2" a="1"/>
  <c r="BA41" i="2" s="1"/>
  <c r="BE41" i="2"/>
  <c r="BD41" i="2" a="1"/>
  <c r="BD41" i="2" s="1"/>
  <c r="AZ41" i="2" a="1"/>
  <c r="AZ41" i="2" s="1"/>
  <c r="AK25" i="2" a="1"/>
  <c r="AK25" i="2" s="1"/>
  <c r="AL25" i="2" a="1"/>
  <c r="AL25" i="2" s="1"/>
  <c r="AM25" i="2" a="1"/>
  <c r="AM25" i="2" s="1"/>
  <c r="AN25" i="2" a="1"/>
  <c r="AN25" i="2" s="1"/>
  <c r="AO25" i="2"/>
  <c r="AP25" i="2" a="1"/>
  <c r="AP25" i="2" s="1"/>
  <c r="AT262" i="2" a="1"/>
  <c r="AT262" i="2" s="1"/>
  <c r="AR262" i="2" a="1"/>
  <c r="AR262" i="2" s="1"/>
  <c r="AX262" i="2" a="1"/>
  <c r="AX262" i="2" s="1"/>
  <c r="AU262" i="2" a="1"/>
  <c r="AU262" i="2" s="1"/>
  <c r="AV262" i="2" a="1"/>
  <c r="AV262" i="2" s="1"/>
  <c r="AW262" i="2"/>
  <c r="AS262" i="2" a="1"/>
  <c r="AS262" i="2" s="1"/>
  <c r="AR294" i="2" a="1"/>
  <c r="AR294" i="2" s="1"/>
  <c r="AT294" i="2" a="1"/>
  <c r="AT294" i="2" s="1"/>
  <c r="AU294" i="2" a="1"/>
  <c r="AU294" i="2" s="1"/>
  <c r="AW294" i="2"/>
  <c r="AS294" i="2" a="1"/>
  <c r="AS294" i="2" s="1"/>
  <c r="AX294" i="2" a="1"/>
  <c r="AX294" i="2" s="1"/>
  <c r="AV294" i="2" a="1"/>
  <c r="AV294" i="2" s="1"/>
  <c r="BC294" i="2" a="1"/>
  <c r="BC294" i="2" s="1"/>
  <c r="AZ294" i="2" a="1"/>
  <c r="AZ294" i="2" s="1"/>
  <c r="BD294" i="2" a="1"/>
  <c r="BD294" i="2" s="1"/>
  <c r="BA294" i="2" a="1"/>
  <c r="BA294" i="2" s="1"/>
  <c r="BE294" i="2"/>
  <c r="BB294" i="2" a="1"/>
  <c r="BB294" i="2" s="1"/>
  <c r="BF294" i="2" a="1"/>
  <c r="BF294" i="2" s="1"/>
  <c r="BH327" i="2" a="1"/>
  <c r="BH327" i="2" s="1"/>
  <c r="BK327" i="2" a="1"/>
  <c r="BK327" i="2" s="1"/>
  <c r="BL327" i="2" a="1"/>
  <c r="BL327" i="2" s="1"/>
  <c r="BJ327" i="2" a="1"/>
  <c r="BJ327" i="2" s="1"/>
  <c r="BN327" i="2" a="1"/>
  <c r="BN327" i="2" s="1"/>
  <c r="BM327" i="2"/>
  <c r="BI327" i="2" a="1"/>
  <c r="BI327" i="2" s="1"/>
  <c r="BB359" i="2" a="1"/>
  <c r="BB359" i="2" s="1"/>
  <c r="BF359" i="2" a="1"/>
  <c r="BF359" i="2" s="1"/>
  <c r="BC359" i="2" a="1"/>
  <c r="BC359" i="2" s="1"/>
  <c r="AZ359" i="2" a="1"/>
  <c r="AZ359" i="2" s="1"/>
  <c r="BD359" i="2" a="1"/>
  <c r="BD359" i="2" s="1"/>
  <c r="BA359" i="2" a="1"/>
  <c r="BA359" i="2" s="1"/>
  <c r="BE359" i="2"/>
  <c r="AR391" i="2" a="1"/>
  <c r="AR391" i="2" s="1"/>
  <c r="AS391" i="2" a="1"/>
  <c r="AS391" i="2" s="1"/>
  <c r="AU391" i="2" a="1"/>
  <c r="AU391" i="2" s="1"/>
  <c r="AW391" i="2"/>
  <c r="AV391" i="2" a="1"/>
  <c r="AV391" i="2" s="1"/>
  <c r="AX391" i="2" a="1"/>
  <c r="AX391" i="2" s="1"/>
  <c r="AT391" i="2" a="1"/>
  <c r="AT391" i="2" s="1"/>
  <c r="AZ423" i="2" a="1"/>
  <c r="AZ423" i="2" s="1"/>
  <c r="BB423" i="2" a="1"/>
  <c r="BB423" i="2" s="1"/>
  <c r="BD423" i="2" a="1"/>
  <c r="BD423" i="2" s="1"/>
  <c r="BC423" i="2" a="1"/>
  <c r="BC423" i="2" s="1"/>
  <c r="BA423" i="2" a="1"/>
  <c r="BA423" i="2" s="1"/>
  <c r="BF423" i="2" a="1"/>
  <c r="BF423" i="2" s="1"/>
  <c r="BE423" i="2"/>
  <c r="BF455" i="2" a="1"/>
  <c r="BF455" i="2" s="1"/>
  <c r="BA455" i="2" a="1"/>
  <c r="BA455" i="2" s="1"/>
  <c r="BE455" i="2"/>
  <c r="AZ455" i="2" a="1"/>
  <c r="AZ455" i="2" s="1"/>
  <c r="BB455" i="2" a="1"/>
  <c r="BB455" i="2" s="1"/>
  <c r="BC455" i="2" a="1"/>
  <c r="BC455" i="2" s="1"/>
  <c r="BD455" i="2" a="1"/>
  <c r="BD455" i="2" s="1"/>
  <c r="BB487" i="2" a="1"/>
  <c r="BB487" i="2" s="1"/>
  <c r="BE487" i="2"/>
  <c r="BF487" i="2" a="1"/>
  <c r="BF487" i="2" s="1"/>
  <c r="BA487" i="2" a="1"/>
  <c r="BA487" i="2" s="1"/>
  <c r="BD487" i="2" a="1"/>
  <c r="BD487" i="2" s="1"/>
  <c r="BC487" i="2" a="1"/>
  <c r="BC487" i="2" s="1"/>
  <c r="AZ487" i="2" a="1"/>
  <c r="AZ487" i="2" s="1"/>
  <c r="AW551" i="2"/>
  <c r="AR551" i="2" a="1"/>
  <c r="AR551" i="2" s="1"/>
  <c r="AV551" i="2" a="1"/>
  <c r="AV551" i="2" s="1"/>
  <c r="AS551" i="2" a="1"/>
  <c r="AS551" i="2" s="1"/>
  <c r="AX551" i="2" a="1"/>
  <c r="AX551" i="2" s="1"/>
  <c r="AT551" i="2" a="1"/>
  <c r="AT551" i="2" s="1"/>
  <c r="AU551" i="2" a="1"/>
  <c r="AU551" i="2" s="1"/>
  <c r="BN551" i="2" a="1"/>
  <c r="BN551" i="2" s="1"/>
  <c r="BM551" i="2"/>
  <c r="BI551" i="2" a="1"/>
  <c r="BI551" i="2" s="1"/>
  <c r="BH551" i="2" a="1"/>
  <c r="BH551" i="2" s="1"/>
  <c r="BL551" i="2" a="1"/>
  <c r="BL551" i="2" s="1"/>
  <c r="BK551" i="2" a="1"/>
  <c r="BK551" i="2" s="1"/>
  <c r="BJ551" i="2" a="1"/>
  <c r="BJ551" i="2" s="1"/>
  <c r="AU583" i="2" a="1"/>
  <c r="AU583" i="2" s="1"/>
  <c r="AS583" i="2" a="1"/>
  <c r="AS583" i="2" s="1"/>
  <c r="AX583" i="2" a="1"/>
  <c r="AX583" i="2" s="1"/>
  <c r="AR583" i="2" a="1"/>
  <c r="AR583" i="2" s="1"/>
  <c r="AT583" i="2" a="1"/>
  <c r="AT583" i="2" s="1"/>
  <c r="AV583" i="2" a="1"/>
  <c r="AV583" i="2" s="1"/>
  <c r="AW583" i="2"/>
  <c r="AL615" i="2" a="1"/>
  <c r="AL615" i="2" s="1"/>
  <c r="AM615" i="2" a="1"/>
  <c r="AM615" i="2" s="1"/>
  <c r="AN615" i="2" a="1"/>
  <c r="AN615" i="2" s="1"/>
  <c r="AP615" i="2" a="1"/>
  <c r="AP615" i="2" s="1"/>
  <c r="AK615" i="2" a="1"/>
  <c r="AK615" i="2" s="1"/>
  <c r="AO615" i="2"/>
  <c r="AZ647" i="2" a="1"/>
  <c r="AZ647" i="2" s="1"/>
  <c r="BD647" i="2" a="1"/>
  <c r="BD647" i="2" s="1"/>
  <c r="BA647" i="2" a="1"/>
  <c r="BA647" i="2" s="1"/>
  <c r="BE647" i="2"/>
  <c r="BB647" i="2" a="1"/>
  <c r="BB647" i="2" s="1"/>
  <c r="BF647" i="2" a="1"/>
  <c r="BF647" i="2" s="1"/>
  <c r="BC647" i="2" a="1"/>
  <c r="BC647" i="2" s="1"/>
  <c r="BB679" i="2" a="1"/>
  <c r="BB679" i="2" s="1"/>
  <c r="BA679" i="2" a="1"/>
  <c r="BA679" i="2" s="1"/>
  <c r="BC679" i="2" a="1"/>
  <c r="BC679" i="2" s="1"/>
  <c r="BD679" i="2" a="1"/>
  <c r="BD679" i="2" s="1"/>
  <c r="AZ679" i="2" a="1"/>
  <c r="AZ679" i="2" s="1"/>
  <c r="BE679" i="2"/>
  <c r="BF679" i="2" a="1"/>
  <c r="BF679" i="2" s="1"/>
  <c r="AL679" i="2" a="1"/>
  <c r="AL679" i="2" s="1"/>
  <c r="AK679" i="2" a="1"/>
  <c r="AK679" i="2" s="1"/>
  <c r="AO679" i="2"/>
  <c r="AM679" i="2" a="1"/>
  <c r="AM679" i="2" s="1"/>
  <c r="AN679" i="2" a="1"/>
  <c r="AN679" i="2" s="1"/>
  <c r="AP679" i="2" a="1"/>
  <c r="AP679" i="2" s="1"/>
  <c r="BI748" i="2" a="1"/>
  <c r="BI748" i="2" s="1"/>
  <c r="BM748" i="2"/>
  <c r="BJ748" i="2" a="1"/>
  <c r="BJ748" i="2" s="1"/>
  <c r="BN748" i="2" a="1"/>
  <c r="BN748" i="2" s="1"/>
  <c r="BH748" i="2" a="1"/>
  <c r="BH748" i="2" s="1"/>
  <c r="BK748" i="2" a="1"/>
  <c r="BK748" i="2" s="1"/>
  <c r="BL748" i="2" a="1"/>
  <c r="BL748" i="2" s="1"/>
  <c r="BF780" i="2" a="1"/>
  <c r="BF780" i="2" s="1"/>
  <c r="BA780" i="2" a="1"/>
  <c r="BA780" i="2" s="1"/>
  <c r="BC780" i="2" a="1"/>
  <c r="BC780" i="2" s="1"/>
  <c r="BE780" i="2"/>
  <c r="AZ780" i="2" a="1"/>
  <c r="AZ780" i="2" s="1"/>
  <c r="BB780" i="2" a="1"/>
  <c r="BB780" i="2" s="1"/>
  <c r="BD780" i="2" a="1"/>
  <c r="BD780" i="2" s="1"/>
  <c r="BN812" i="2" a="1"/>
  <c r="BN812" i="2" s="1"/>
  <c r="BJ812" i="2" a="1"/>
  <c r="BJ812" i="2" s="1"/>
  <c r="BM812" i="2"/>
  <c r="BL812" i="2" a="1"/>
  <c r="BL812" i="2" s="1"/>
  <c r="BH812" i="2" a="1"/>
  <c r="BH812" i="2" s="1"/>
  <c r="BK812" i="2" a="1"/>
  <c r="BK812" i="2" s="1"/>
  <c r="BI812" i="2" a="1"/>
  <c r="BI812" i="2" s="1"/>
  <c r="AX812" i="2" a="1"/>
  <c r="AX812" i="2" s="1"/>
  <c r="AS812" i="2" a="1"/>
  <c r="AS812" i="2" s="1"/>
  <c r="AR812" i="2" a="1"/>
  <c r="AR812" i="2" s="1"/>
  <c r="AU812" i="2" a="1"/>
  <c r="AU812" i="2" s="1"/>
  <c r="AV812" i="2" a="1"/>
  <c r="AV812" i="2" s="1"/>
  <c r="AT812" i="2" a="1"/>
  <c r="AT812" i="2" s="1"/>
  <c r="AW812" i="2"/>
  <c r="BN844" i="2" a="1"/>
  <c r="BN844" i="2" s="1"/>
  <c r="BJ844" i="2" a="1"/>
  <c r="BJ844" i="2" s="1"/>
  <c r="BM844" i="2"/>
  <c r="BL844" i="2" a="1"/>
  <c r="BL844" i="2" s="1"/>
  <c r="BH844" i="2" a="1"/>
  <c r="BH844" i="2" s="1"/>
  <c r="BK844" i="2" a="1"/>
  <c r="BK844" i="2" s="1"/>
  <c r="BI844" i="2" a="1"/>
  <c r="BI844" i="2" s="1"/>
  <c r="AX908" i="2" a="1"/>
  <c r="AX908" i="2" s="1"/>
  <c r="AS908" i="2" a="1"/>
  <c r="AS908" i="2" s="1"/>
  <c r="AR908" i="2" a="1"/>
  <c r="AR908" i="2" s="1"/>
  <c r="AU908" i="2" a="1"/>
  <c r="AU908" i="2" s="1"/>
  <c r="AV908" i="2" a="1"/>
  <c r="AV908" i="2" s="1"/>
  <c r="AT908" i="2" a="1"/>
  <c r="AT908" i="2" s="1"/>
  <c r="AW908" i="2"/>
  <c r="BB940" i="2" a="1"/>
  <c r="BB940" i="2" s="1"/>
  <c r="BE940" i="2"/>
  <c r="AZ940" i="2" a="1"/>
  <c r="AZ940" i="2" s="1"/>
  <c r="BC940" i="2" a="1"/>
  <c r="BC940" i="2" s="1"/>
  <c r="BD940" i="2" a="1"/>
  <c r="BD940" i="2" s="1"/>
  <c r="BF940" i="2" a="1"/>
  <c r="BF940" i="2" s="1"/>
  <c r="BA940" i="2" a="1"/>
  <c r="BA940" i="2" s="1"/>
  <c r="AM940" i="2" a="1"/>
  <c r="AM940" i="2" s="1"/>
  <c r="AN940" i="2" a="1"/>
  <c r="AN940" i="2" s="1"/>
  <c r="AK940" i="2" a="1"/>
  <c r="AK940" i="2" s="1"/>
  <c r="AO940" i="2"/>
  <c r="AL940" i="2" a="1"/>
  <c r="AL940" i="2" s="1"/>
  <c r="AP940" i="2" a="1"/>
  <c r="AP940" i="2" s="1"/>
  <c r="AR972" i="2" a="1"/>
  <c r="AR972" i="2" s="1"/>
  <c r="AU972" i="2" a="1"/>
  <c r="AU972" i="2" s="1"/>
  <c r="AW972" i="2"/>
  <c r="AV972" i="2" a="1"/>
  <c r="AV972" i="2" s="1"/>
  <c r="AT972" i="2" a="1"/>
  <c r="AT972" i="2" s="1"/>
  <c r="AX972" i="2" a="1"/>
  <c r="AX972" i="2" s="1"/>
  <c r="AS972" i="2" a="1"/>
  <c r="AS972" i="2" s="1"/>
  <c r="BH1004" i="2" a="1"/>
  <c r="BH1004" i="2" s="1"/>
  <c r="BK1004" i="2" a="1"/>
  <c r="BK1004" i="2" s="1"/>
  <c r="BM1004" i="2"/>
  <c r="BI1004" i="2" a="1"/>
  <c r="BI1004" i="2" s="1"/>
  <c r="BN1004" i="2" a="1"/>
  <c r="BN1004" i="2" s="1"/>
  <c r="BJ1004" i="2" a="1"/>
  <c r="BJ1004" i="2" s="1"/>
  <c r="BL1004" i="2" a="1"/>
  <c r="BL1004" i="2" s="1"/>
  <c r="BB1036" i="2" a="1"/>
  <c r="BB1036" i="2" s="1"/>
  <c r="BE1036" i="2"/>
  <c r="AZ1036" i="2" a="1"/>
  <c r="AZ1036" i="2" s="1"/>
  <c r="BC1036" i="2" a="1"/>
  <c r="BC1036" i="2" s="1"/>
  <c r="BD1036" i="2" a="1"/>
  <c r="BD1036" i="2" s="1"/>
  <c r="BF1036" i="2" a="1"/>
  <c r="BF1036" i="2" s="1"/>
  <c r="BA1036" i="2" a="1"/>
  <c r="BA1036" i="2" s="1"/>
  <c r="AM1068" i="2" a="1"/>
  <c r="AM1068" i="2" s="1"/>
  <c r="AN1068" i="2" a="1"/>
  <c r="AN1068" i="2" s="1"/>
  <c r="AL1068" i="2" a="1"/>
  <c r="AL1068" i="2" s="1"/>
  <c r="AP1068" i="2" a="1"/>
  <c r="AP1068" i="2" s="1"/>
  <c r="AO1068" i="2"/>
  <c r="AK1068" i="2" a="1"/>
  <c r="AK1068" i="2" s="1"/>
  <c r="AT1100" i="2" a="1"/>
  <c r="AT1100" i="2" s="1"/>
  <c r="AX1100" i="2" a="1"/>
  <c r="AX1100" i="2" s="1"/>
  <c r="AU1100" i="2" a="1"/>
  <c r="AU1100" i="2" s="1"/>
  <c r="AS1100" i="2" a="1"/>
  <c r="AS1100" i="2" s="1"/>
  <c r="AW1100" i="2"/>
  <c r="AR1100" i="2" a="1"/>
  <c r="AR1100" i="2" s="1"/>
  <c r="AV1100" i="2" a="1"/>
  <c r="AV1100" i="2" s="1"/>
  <c r="BB1132" i="2" a="1"/>
  <c r="BB1132" i="2" s="1"/>
  <c r="BC1132" i="2" a="1"/>
  <c r="BC1132" i="2" s="1"/>
  <c r="BD1132" i="2" a="1"/>
  <c r="BD1132" i="2" s="1"/>
  <c r="BA1132" i="2" a="1"/>
  <c r="BA1132" i="2" s="1"/>
  <c r="AZ1132" i="2" a="1"/>
  <c r="AZ1132" i="2" s="1"/>
  <c r="BE1132" i="2"/>
  <c r="BF1132" i="2" a="1"/>
  <c r="BF1132" i="2" s="1"/>
  <c r="BJ1164" i="2" a="1"/>
  <c r="BJ1164" i="2" s="1"/>
  <c r="BK1164" i="2" a="1"/>
  <c r="BK1164" i="2" s="1"/>
  <c r="BH1164" i="2" a="1"/>
  <c r="BH1164" i="2" s="1"/>
  <c r="BN1164" i="2" a="1"/>
  <c r="BN1164" i="2" s="1"/>
  <c r="BL1164" i="2" a="1"/>
  <c r="BL1164" i="2" s="1"/>
  <c r="BM1164" i="2"/>
  <c r="BI1164" i="2" a="1"/>
  <c r="BI1164" i="2" s="1"/>
  <c r="AS1191" i="2" a="1"/>
  <c r="AS1191" i="2" s="1"/>
  <c r="AW1191" i="2"/>
  <c r="AT1191" i="2" a="1"/>
  <c r="AT1191" i="2" s="1"/>
  <c r="AX1191" i="2" a="1"/>
  <c r="AX1191" i="2" s="1"/>
  <c r="AR1191" i="2" a="1"/>
  <c r="AR1191" i="2" s="1"/>
  <c r="AV1191" i="2" a="1"/>
  <c r="AV1191" i="2" s="1"/>
  <c r="AU1191" i="2" a="1"/>
  <c r="AU1191" i="2" s="1"/>
  <c r="AM1191" i="2" a="1"/>
  <c r="AM1191" i="2" s="1"/>
  <c r="AK1191" i="2" a="1"/>
  <c r="AK1191" i="2" s="1"/>
  <c r="AP1191" i="2" a="1"/>
  <c r="AP1191" i="2" s="1"/>
  <c r="AN1191" i="2" a="1"/>
  <c r="AN1191" i="2" s="1"/>
  <c r="AO1191" i="2"/>
  <c r="AL1191" i="2" a="1"/>
  <c r="AL1191" i="2" s="1"/>
  <c r="AM1223" i="2" a="1"/>
  <c r="AM1223" i="2" s="1"/>
  <c r="AK1223" i="2" a="1"/>
  <c r="AK1223" i="2" s="1"/>
  <c r="AP1223" i="2" a="1"/>
  <c r="AP1223" i="2" s="1"/>
  <c r="AN1223" i="2" a="1"/>
  <c r="AN1223" i="2" s="1"/>
  <c r="AO1223" i="2"/>
  <c r="AL1223" i="2" a="1"/>
  <c r="AL1223" i="2" s="1"/>
  <c r="AN1319" i="2" a="1"/>
  <c r="AN1319" i="2" s="1"/>
  <c r="AL1319" i="2" a="1"/>
  <c r="AL1319" i="2" s="1"/>
  <c r="AK1319" i="2" a="1"/>
  <c r="AK1319" i="2" s="1"/>
  <c r="AP1319" i="2" a="1"/>
  <c r="AP1319" i="2" s="1"/>
  <c r="AO1319" i="2"/>
  <c r="AM1319" i="2" a="1"/>
  <c r="AM1319" i="2" s="1"/>
  <c r="BJ1351" i="2" a="1"/>
  <c r="BJ1351" i="2" s="1"/>
  <c r="BK1351" i="2" a="1"/>
  <c r="BK1351" i="2" s="1"/>
  <c r="BL1351" i="2" a="1"/>
  <c r="BL1351" i="2" s="1"/>
  <c r="BN1351" i="2" a="1"/>
  <c r="BN1351" i="2" s="1"/>
  <c r="BH1351" i="2" a="1"/>
  <c r="BH1351" i="2" s="1"/>
  <c r="BI1351" i="2" a="1"/>
  <c r="BI1351" i="2" s="1"/>
  <c r="BM1351" i="2"/>
  <c r="BH234" i="2" a="1"/>
  <c r="BH234" i="2" s="1"/>
  <c r="BK234" i="2" a="1"/>
  <c r="BK234" i="2" s="1"/>
  <c r="BM234" i="2"/>
  <c r="BI234" i="2" a="1"/>
  <c r="BI234" i="2" s="1"/>
  <c r="BN234" i="2" a="1"/>
  <c r="BN234" i="2" s="1"/>
  <c r="BJ234" i="2" a="1"/>
  <c r="BJ234" i="2" s="1"/>
  <c r="BL234" i="2" a="1"/>
  <c r="BL234" i="2" s="1"/>
  <c r="AZ202" i="2" a="1"/>
  <c r="AZ202" i="2" s="1"/>
  <c r="BB202" i="2" a="1"/>
  <c r="BB202" i="2" s="1"/>
  <c r="BD202" i="2" a="1"/>
  <c r="BD202" i="2" s="1"/>
  <c r="BC202" i="2" a="1"/>
  <c r="BC202" i="2" s="1"/>
  <c r="BE202" i="2"/>
  <c r="BF202" i="2" a="1"/>
  <c r="BF202" i="2" s="1"/>
  <c r="BA202" i="2" a="1"/>
  <c r="BA202" i="2" s="1"/>
  <c r="AK170" i="2" a="1"/>
  <c r="AK170" i="2" s="1"/>
  <c r="AM170" i="2" a="1"/>
  <c r="AM170" i="2" s="1"/>
  <c r="AO170" i="2"/>
  <c r="AP170" i="2" a="1"/>
  <c r="AP170" i="2" s="1"/>
  <c r="AN170" i="2" a="1"/>
  <c r="AN170" i="2" s="1"/>
  <c r="AL170" i="2" a="1"/>
  <c r="AL170" i="2" s="1"/>
  <c r="AV170" i="2" a="1"/>
  <c r="AV170" i="2" s="1"/>
  <c r="AR170" i="2" a="1"/>
  <c r="AR170" i="2" s="1"/>
  <c r="AT170" i="2" a="1"/>
  <c r="AT170" i="2" s="1"/>
  <c r="AW170" i="2"/>
  <c r="AX170" i="2" a="1"/>
  <c r="AX170" i="2" s="1"/>
  <c r="AS170" i="2" a="1"/>
  <c r="AS170" i="2" s="1"/>
  <c r="AU170" i="2" a="1"/>
  <c r="AU170" i="2" s="1"/>
  <c r="AX138" i="2" a="1"/>
  <c r="AX138" i="2" s="1"/>
  <c r="AR138" i="2" a="1"/>
  <c r="AR138" i="2" s="1"/>
  <c r="AT138" i="2" a="1"/>
  <c r="AT138" i="2" s="1"/>
  <c r="AV138" i="2" a="1"/>
  <c r="AV138" i="2" s="1"/>
  <c r="AS138" i="2" a="1"/>
  <c r="AS138" i="2" s="1"/>
  <c r="AU138" i="2" a="1"/>
  <c r="AU138" i="2" s="1"/>
  <c r="AW138" i="2"/>
  <c r="AZ40" i="2" a="1"/>
  <c r="AZ40" i="2" s="1"/>
  <c r="BD40" i="2" a="1"/>
  <c r="BD40" i="2" s="1"/>
  <c r="BC40" i="2" a="1"/>
  <c r="BC40" i="2" s="1"/>
  <c r="BF40" i="2" a="1"/>
  <c r="BF40" i="2" s="1"/>
  <c r="BA40" i="2" a="1"/>
  <c r="BA40" i="2" s="1"/>
  <c r="BB40" i="2" a="1"/>
  <c r="BB40" i="2" s="1"/>
  <c r="BE40" i="2"/>
  <c r="BK263" i="2" a="1"/>
  <c r="BK263" i="2" s="1"/>
  <c r="BH263" i="2" a="1"/>
  <c r="BH263" i="2" s="1"/>
  <c r="BL263" i="2" a="1"/>
  <c r="BL263" i="2" s="1"/>
  <c r="BI263" i="2" a="1"/>
  <c r="BI263" i="2" s="1"/>
  <c r="BM263" i="2"/>
  <c r="BJ263" i="2" a="1"/>
  <c r="BJ263" i="2" s="1"/>
  <c r="BN263" i="2" a="1"/>
  <c r="BN263" i="2" s="1"/>
  <c r="AR304" i="2" a="1"/>
  <c r="AR304" i="2" s="1"/>
  <c r="AN336" i="4" s="1"/>
  <c r="AV304" i="2" a="1"/>
  <c r="AV304" i="2" s="1"/>
  <c r="AR336" i="4" s="1"/>
  <c r="AS304" i="2" a="1"/>
  <c r="AS304" i="2" s="1"/>
  <c r="AO336" i="4" s="1"/>
  <c r="AW304" i="2"/>
  <c r="AS336" i="4" s="1"/>
  <c r="AT304" i="2" a="1"/>
  <c r="AT304" i="2" s="1"/>
  <c r="AP336" i="4" s="1"/>
  <c r="AX304" i="2" a="1"/>
  <c r="AX304" i="2" s="1"/>
  <c r="AT336" i="4" s="1"/>
  <c r="AU304" i="2" a="1"/>
  <c r="AU304" i="2" s="1"/>
  <c r="AQ336" i="4" s="1"/>
  <c r="AR344" i="2" a="1"/>
  <c r="AR344" i="2" s="1"/>
  <c r="AV344" i="2" a="1"/>
  <c r="AV344" i="2" s="1"/>
  <c r="AS344" i="2" a="1"/>
  <c r="AS344" i="2" s="1"/>
  <c r="AW344" i="2"/>
  <c r="AT344" i="2" a="1"/>
  <c r="AT344" i="2" s="1"/>
  <c r="AX344" i="2" a="1"/>
  <c r="AX344" i="2" s="1"/>
  <c r="AU344" i="2" a="1"/>
  <c r="AU344" i="2" s="1"/>
  <c r="BE376" i="2"/>
  <c r="BB376" i="2" a="1"/>
  <c r="BB376" i="2" s="1"/>
  <c r="AZ376" i="2" a="1"/>
  <c r="AZ376" i="2" s="1"/>
  <c r="BF376" i="2" a="1"/>
  <c r="BF376" i="2" s="1"/>
  <c r="BA376" i="2" a="1"/>
  <c r="BA376" i="2" s="1"/>
  <c r="BD376" i="2" a="1"/>
  <c r="BD376" i="2" s="1"/>
  <c r="BC376" i="2" a="1"/>
  <c r="BC376" i="2" s="1"/>
  <c r="AL376" i="2" a="1"/>
  <c r="AL376" i="2" s="1"/>
  <c r="AO376" i="2"/>
  <c r="AN376" i="2" a="1"/>
  <c r="AN376" i="2" s="1"/>
  <c r="AM376" i="2" a="1"/>
  <c r="AM376" i="2" s="1"/>
  <c r="AP376" i="2" a="1"/>
  <c r="AP376" i="2" s="1"/>
  <c r="AK376" i="2" a="1"/>
  <c r="AK376" i="2" s="1"/>
  <c r="BC416" i="2" a="1"/>
  <c r="BC416" i="2" s="1"/>
  <c r="AZ416" i="2" a="1"/>
  <c r="AZ416" i="2" s="1"/>
  <c r="BD416" i="2" a="1"/>
  <c r="BD416" i="2" s="1"/>
  <c r="BA416" i="2" a="1"/>
  <c r="BA416" i="2" s="1"/>
  <c r="BE416" i="2"/>
  <c r="BB416" i="2" a="1"/>
  <c r="BB416" i="2" s="1"/>
  <c r="BF416" i="2" a="1"/>
  <c r="BF416" i="2" s="1"/>
  <c r="BN496" i="2" a="1"/>
  <c r="BN496" i="2" s="1"/>
  <c r="BJ496" i="2" a="1"/>
  <c r="BJ496" i="2" s="1"/>
  <c r="BK496" i="2" a="1"/>
  <c r="BK496" i="2" s="1"/>
  <c r="BI496" i="2" a="1"/>
  <c r="BI496" i="2" s="1"/>
  <c r="BM496" i="2"/>
  <c r="BH496" i="2" a="1"/>
  <c r="BH496" i="2" s="1"/>
  <c r="BL496" i="2" a="1"/>
  <c r="BL496" i="2" s="1"/>
  <c r="BJ536" i="2" a="1"/>
  <c r="BJ536" i="2" s="1"/>
  <c r="BH536" i="2" a="1"/>
  <c r="BH536" i="2" s="1"/>
  <c r="BN536" i="2" a="1"/>
  <c r="BN536" i="2" s="1"/>
  <c r="BI536" i="2" a="1"/>
  <c r="BI536" i="2" s="1"/>
  <c r="BK536" i="2" a="1"/>
  <c r="BK536" i="2" s="1"/>
  <c r="BL536" i="2" a="1"/>
  <c r="BL536" i="2" s="1"/>
  <c r="BM536" i="2"/>
  <c r="AT536" i="2" a="1"/>
  <c r="AT536" i="2" s="1"/>
  <c r="AU536" i="2" a="1"/>
  <c r="AU536" i="2" s="1"/>
  <c r="AW536" i="2"/>
  <c r="AS536" i="2" a="1"/>
  <c r="AS536" i="2" s="1"/>
  <c r="AR536" i="2" a="1"/>
  <c r="AR536" i="2" s="1"/>
  <c r="AX536" i="2" a="1"/>
  <c r="AX536" i="2" s="1"/>
  <c r="AV536" i="2" a="1"/>
  <c r="AV536" i="2" s="1"/>
  <c r="AS576" i="2" a="1"/>
  <c r="AS576" i="2" s="1"/>
  <c r="AU576" i="2" a="1"/>
  <c r="AU576" i="2" s="1"/>
  <c r="AR576" i="2" a="1"/>
  <c r="AR576" i="2" s="1"/>
  <c r="AV576" i="2" a="1"/>
  <c r="AV576" i="2" s="1"/>
  <c r="AW576" i="2"/>
  <c r="AT576" i="2" a="1"/>
  <c r="AT576" i="2" s="1"/>
  <c r="AX576" i="2" a="1"/>
  <c r="AX576" i="2" s="1"/>
  <c r="AS616" i="2" a="1"/>
  <c r="AS616" i="2" s="1"/>
  <c r="AW616" i="2"/>
  <c r="AT616" i="2" a="1"/>
  <c r="AT616" i="2" s="1"/>
  <c r="AX616" i="2" a="1"/>
  <c r="AX616" i="2" s="1"/>
  <c r="AU616" i="2" a="1"/>
  <c r="AU616" i="2" s="1"/>
  <c r="AR616" i="2" a="1"/>
  <c r="AR616" i="2" s="1"/>
  <c r="AV616" i="2" a="1"/>
  <c r="AV616" i="2" s="1"/>
  <c r="AR656" i="2" a="1"/>
  <c r="AR656" i="2" s="1"/>
  <c r="AV656" i="2" a="1"/>
  <c r="AV656" i="2" s="1"/>
  <c r="AS656" i="2" a="1"/>
  <c r="AS656" i="2" s="1"/>
  <c r="AW656" i="2"/>
  <c r="AT656" i="2" a="1"/>
  <c r="AT656" i="2" s="1"/>
  <c r="AX656" i="2" a="1"/>
  <c r="AX656" i="2" s="1"/>
  <c r="AU656" i="2" a="1"/>
  <c r="AU656" i="2" s="1"/>
  <c r="AV688" i="2" a="1"/>
  <c r="AV688" i="2" s="1"/>
  <c r="AR688" i="2" a="1"/>
  <c r="AR688" i="2" s="1"/>
  <c r="AS688" i="2" a="1"/>
  <c r="AS688" i="2" s="1"/>
  <c r="AT688" i="2" a="1"/>
  <c r="AT688" i="2" s="1"/>
  <c r="AU688" i="2" a="1"/>
  <c r="AU688" i="2" s="1"/>
  <c r="AW688" i="2"/>
  <c r="AX688" i="2" a="1"/>
  <c r="AX688" i="2" s="1"/>
  <c r="BA688" i="2" a="1"/>
  <c r="BA688" i="2" s="1"/>
  <c r="AZ688" i="2" a="1"/>
  <c r="AZ688" i="2" s="1"/>
  <c r="BC688" i="2" a="1"/>
  <c r="BC688" i="2" s="1"/>
  <c r="BE688" i="2"/>
  <c r="BB688" i="2" a="1"/>
  <c r="BB688" i="2" s="1"/>
  <c r="BF688" i="2" a="1"/>
  <c r="BF688" i="2" s="1"/>
  <c r="BD688" i="2" a="1"/>
  <c r="BD688" i="2" s="1"/>
  <c r="BB736" i="2" a="1"/>
  <c r="BB736" i="2" s="1"/>
  <c r="BC736" i="2" a="1"/>
  <c r="BC736" i="2" s="1"/>
  <c r="BF736" i="2" a="1"/>
  <c r="BF736" i="2" s="1"/>
  <c r="AZ736" i="2" a="1"/>
  <c r="AZ736" i="2" s="1"/>
  <c r="BD736" i="2" a="1"/>
  <c r="BD736" i="2" s="1"/>
  <c r="BA736" i="2" a="1"/>
  <c r="BA736" i="2" s="1"/>
  <c r="BE736" i="2"/>
  <c r="AM853" i="2" a="1"/>
  <c r="AM853" i="2" s="1"/>
  <c r="AL853" i="2" a="1"/>
  <c r="AL853" i="2" s="1"/>
  <c r="AO853" i="2"/>
  <c r="AP853" i="2" a="1"/>
  <c r="AP853" i="2" s="1"/>
  <c r="AK853" i="2" a="1"/>
  <c r="AK853" i="2" s="1"/>
  <c r="AN853" i="2" a="1"/>
  <c r="AN853" i="2" s="1"/>
  <c r="AX853" i="2" a="1"/>
  <c r="AX853" i="2" s="1"/>
  <c r="AR853" i="2" a="1"/>
  <c r="AR853" i="2" s="1"/>
  <c r="AS853" i="2" a="1"/>
  <c r="AS853" i="2" s="1"/>
  <c r="AT853" i="2" a="1"/>
  <c r="AT853" i="2" s="1"/>
  <c r="AU853" i="2" a="1"/>
  <c r="AU853" i="2" s="1"/>
  <c r="AV853" i="2" a="1"/>
  <c r="AV853" i="2" s="1"/>
  <c r="AW853" i="2"/>
  <c r="AZ1013" i="2" a="1"/>
  <c r="AZ1013" i="2" s="1"/>
  <c r="BB1013" i="2" a="1"/>
  <c r="BB1013" i="2" s="1"/>
  <c r="BC1013" i="2" a="1"/>
  <c r="BC1013" i="2" s="1"/>
  <c r="BE1013" i="2"/>
  <c r="BA1013" i="2" a="1"/>
  <c r="BA1013" i="2" s="1"/>
  <c r="BF1013" i="2" a="1"/>
  <c r="BF1013" i="2" s="1"/>
  <c r="BD1013" i="2" a="1"/>
  <c r="BD1013" i="2" s="1"/>
  <c r="AT1013" i="2" a="1"/>
  <c r="AT1013" i="2" s="1"/>
  <c r="AV1013" i="2" a="1"/>
  <c r="AV1013" i="2" s="1"/>
  <c r="AX1013" i="2" a="1"/>
  <c r="AX1013" i="2" s="1"/>
  <c r="AS1013" i="2" a="1"/>
  <c r="AS1013" i="2" s="1"/>
  <c r="AW1013" i="2"/>
  <c r="AR1013" i="2" a="1"/>
  <c r="AR1013" i="2" s="1"/>
  <c r="AU1013" i="2" a="1"/>
  <c r="AU1013" i="2" s="1"/>
  <c r="AM1093" i="2" a="1"/>
  <c r="AM1093" i="2" s="1"/>
  <c r="AN1093" i="2" a="1"/>
  <c r="AN1093" i="2" s="1"/>
  <c r="AK1093" i="2" a="1"/>
  <c r="AK1093" i="2" s="1"/>
  <c r="AO1093" i="2"/>
  <c r="AL1093" i="2" a="1"/>
  <c r="AL1093" i="2" s="1"/>
  <c r="AP1093" i="2" a="1"/>
  <c r="AP1093" i="2" s="1"/>
  <c r="BD1224" i="2" a="1"/>
  <c r="BD1224" i="2" s="1"/>
  <c r="BF1224" i="2" a="1"/>
  <c r="BF1224" i="2" s="1"/>
  <c r="BB1224" i="2" a="1"/>
  <c r="BB1224" i="2" s="1"/>
  <c r="AZ1224" i="2" a="1"/>
  <c r="AZ1224" i="2" s="1"/>
  <c r="BA1224" i="2" a="1"/>
  <c r="BA1224" i="2" s="1"/>
  <c r="BE1224" i="2"/>
  <c r="BC1224" i="2" a="1"/>
  <c r="BC1224" i="2" s="1"/>
  <c r="BB1264" i="2" a="1"/>
  <c r="BB1264" i="2" s="1"/>
  <c r="BE1264" i="2"/>
  <c r="AZ1264" i="2" a="1"/>
  <c r="AZ1264" i="2" s="1"/>
  <c r="BF1264" i="2" a="1"/>
  <c r="BF1264" i="2" s="1"/>
  <c r="BD1264" i="2" a="1"/>
  <c r="BD1264" i="2" s="1"/>
  <c r="BA1264" i="2" a="1"/>
  <c r="BA1264" i="2" s="1"/>
  <c r="BC1264" i="2" a="1"/>
  <c r="BC1264" i="2" s="1"/>
  <c r="AS1312" i="2" a="1"/>
  <c r="AS1312" i="2" s="1"/>
  <c r="AT1312" i="2" a="1"/>
  <c r="AT1312" i="2" s="1"/>
  <c r="AV1312" i="2" a="1"/>
  <c r="AV1312" i="2" s="1"/>
  <c r="AR1312" i="2" a="1"/>
  <c r="AR1312" i="2" s="1"/>
  <c r="AU1312" i="2" a="1"/>
  <c r="AU1312" i="2" s="1"/>
  <c r="AW1312" i="2"/>
  <c r="AX1312" i="2" a="1"/>
  <c r="AX1312" i="2" s="1"/>
  <c r="AS1352" i="2" a="1"/>
  <c r="AS1352" i="2" s="1"/>
  <c r="AR1352" i="2" a="1"/>
  <c r="AR1352" i="2" s="1"/>
  <c r="AV1352" i="2" a="1"/>
  <c r="AV1352" i="2" s="1"/>
  <c r="AT1352" i="2" a="1"/>
  <c r="AT1352" i="2" s="1"/>
  <c r="AU1352" i="2" a="1"/>
  <c r="AU1352" i="2" s="1"/>
  <c r="AW1352" i="2"/>
  <c r="AX1352" i="2" a="1"/>
  <c r="AX1352" i="2" s="1"/>
  <c r="BF1352" i="2" a="1"/>
  <c r="BF1352" i="2" s="1"/>
  <c r="BB1352" i="2" a="1"/>
  <c r="BB1352" i="2" s="1"/>
  <c r="BE1352" i="2"/>
  <c r="BD1352" i="2" a="1"/>
  <c r="BD1352" i="2" s="1"/>
  <c r="AZ1352" i="2" a="1"/>
  <c r="AZ1352" i="2" s="1"/>
  <c r="BC1352" i="2" a="1"/>
  <c r="BC1352" i="2" s="1"/>
  <c r="BA1352" i="2" a="1"/>
  <c r="BA1352" i="2" s="1"/>
  <c r="AM225" i="2" a="1"/>
  <c r="AM225" i="2" s="1"/>
  <c r="AO225" i="2"/>
  <c r="AK225" i="2" a="1"/>
  <c r="AK225" i="2" s="1"/>
  <c r="AP225" i="2" a="1"/>
  <c r="AP225" i="2" s="1"/>
  <c r="AL225" i="2" a="1"/>
  <c r="AL225" i="2" s="1"/>
  <c r="AN225" i="2" a="1"/>
  <c r="AN225" i="2" s="1"/>
  <c r="AR137" i="2" a="1"/>
  <c r="AR137" i="2" s="1"/>
  <c r="AT137" i="2" a="1"/>
  <c r="AT137" i="2" s="1"/>
  <c r="AW137" i="2"/>
  <c r="AV137" i="2" a="1"/>
  <c r="AV137" i="2" s="1"/>
  <c r="AX137" i="2" a="1"/>
  <c r="AX137" i="2" s="1"/>
  <c r="AS137" i="2" a="1"/>
  <c r="AS137" i="2" s="1"/>
  <c r="AU137" i="2" a="1"/>
  <c r="AU137" i="2" s="1"/>
  <c r="BE97" i="2"/>
  <c r="BB97" i="2" a="1"/>
  <c r="BB97" i="2" s="1"/>
  <c r="AZ97" i="2" a="1"/>
  <c r="AZ97" i="2" s="1"/>
  <c r="BF97" i="2" a="1"/>
  <c r="BF97" i="2" s="1"/>
  <c r="BD97" i="2" a="1"/>
  <c r="BD97" i="2" s="1"/>
  <c r="BC97" i="2" a="1"/>
  <c r="BC97" i="2" s="1"/>
  <c r="BA97" i="2" a="1"/>
  <c r="BA97" i="2" s="1"/>
  <c r="AM55" i="2" a="1"/>
  <c r="AM55" i="2" s="1"/>
  <c r="AL55" i="2" a="1"/>
  <c r="AL55" i="2" s="1"/>
  <c r="AK55" i="2" a="1"/>
  <c r="AK55" i="2" s="1"/>
  <c r="AP55" i="2" a="1"/>
  <c r="AP55" i="2" s="1"/>
  <c r="AO55" i="2"/>
  <c r="AN55" i="2" a="1"/>
  <c r="AN55" i="2" s="1"/>
  <c r="AL15" i="2" a="1"/>
  <c r="AL15" i="2" s="1"/>
  <c r="AP15" i="2" a="1"/>
  <c r="AP15" i="2" s="1"/>
  <c r="AM15" i="2" a="1"/>
  <c r="AM15" i="2" s="1"/>
  <c r="AN15" i="2" a="1"/>
  <c r="AN15" i="2" s="1"/>
  <c r="AK15" i="2" a="1"/>
  <c r="AK15" i="2" s="1"/>
  <c r="AO15" i="2"/>
  <c r="AS347" i="2" a="1"/>
  <c r="AS347" i="2" s="1"/>
  <c r="AW347" i="2"/>
  <c r="AU347" i="2" a="1"/>
  <c r="AU347" i="2" s="1"/>
  <c r="AR347" i="2" a="1"/>
  <c r="AR347" i="2" s="1"/>
  <c r="AT347" i="2" a="1"/>
  <c r="AT347" i="2" s="1"/>
  <c r="AX347" i="2" a="1"/>
  <c r="AX347" i="2" s="1"/>
  <c r="AV347" i="2" a="1"/>
  <c r="AV347" i="2" s="1"/>
  <c r="BE427" i="2"/>
  <c r="AZ427" i="2" a="1"/>
  <c r="AZ427" i="2" s="1"/>
  <c r="BB427" i="2" a="1"/>
  <c r="BB427" i="2" s="1"/>
  <c r="BD427" i="2" a="1"/>
  <c r="BD427" i="2" s="1"/>
  <c r="BC427" i="2" a="1"/>
  <c r="BC427" i="2" s="1"/>
  <c r="BF427" i="2" a="1"/>
  <c r="BF427" i="2" s="1"/>
  <c r="BA427" i="2" a="1"/>
  <c r="BA427" i="2" s="1"/>
  <c r="AP499" i="2" a="1"/>
  <c r="AP499" i="2" s="1"/>
  <c r="AL499" i="2" a="1"/>
  <c r="AL499" i="2" s="1"/>
  <c r="AM499" i="2" a="1"/>
  <c r="AM499" i="2" s="1"/>
  <c r="AK499" i="2" a="1"/>
  <c r="AK499" i="2" s="1"/>
  <c r="AO499" i="2"/>
  <c r="AN499" i="2" a="1"/>
  <c r="AN499" i="2" s="1"/>
  <c r="BL579" i="2" a="1"/>
  <c r="BL579" i="2" s="1"/>
  <c r="BJ579" i="2" a="1"/>
  <c r="BJ579" i="2" s="1"/>
  <c r="BM579" i="2"/>
  <c r="BI579" i="2" a="1"/>
  <c r="BI579" i="2" s="1"/>
  <c r="BK579" i="2" a="1"/>
  <c r="BK579" i="2" s="1"/>
  <c r="BH579" i="2" a="1"/>
  <c r="BH579" i="2" s="1"/>
  <c r="BN579" i="2" a="1"/>
  <c r="BN579" i="2" s="1"/>
  <c r="BI659" i="2" a="1"/>
  <c r="BI659" i="2" s="1"/>
  <c r="BL659" i="2" a="1"/>
  <c r="BL659" i="2" s="1"/>
  <c r="BM659" i="2"/>
  <c r="BH659" i="2" a="1"/>
  <c r="BH659" i="2" s="1"/>
  <c r="BN659" i="2" a="1"/>
  <c r="BN659" i="2" s="1"/>
  <c r="BK659" i="2" a="1"/>
  <c r="BK659" i="2" s="1"/>
  <c r="BJ659" i="2" a="1"/>
  <c r="BJ659" i="2" s="1"/>
  <c r="BE739" i="2"/>
  <c r="BB739" i="2" a="1"/>
  <c r="BB739" i="2" s="1"/>
  <c r="BD739" i="2" a="1"/>
  <c r="BD739" i="2" s="1"/>
  <c r="BC739" i="2" a="1"/>
  <c r="BC739" i="2" s="1"/>
  <c r="BF739" i="2" a="1"/>
  <c r="BF739" i="2" s="1"/>
  <c r="BA739" i="2" a="1"/>
  <c r="BA739" i="2" s="1"/>
  <c r="AZ739" i="2" a="1"/>
  <c r="AZ739" i="2" s="1"/>
  <c r="AR739" i="2" a="1"/>
  <c r="AR739" i="2" s="1"/>
  <c r="AU739" i="2" a="1"/>
  <c r="AU739" i="2" s="1"/>
  <c r="AX739" i="2" a="1"/>
  <c r="AX739" i="2" s="1"/>
  <c r="AS739" i="2" a="1"/>
  <c r="AS739" i="2" s="1"/>
  <c r="AV739" i="2" a="1"/>
  <c r="AV739" i="2" s="1"/>
  <c r="AW739" i="2"/>
  <c r="AT739" i="2" a="1"/>
  <c r="AT739" i="2" s="1"/>
  <c r="BF816" i="2" a="1"/>
  <c r="BF816" i="2" s="1"/>
  <c r="AZ816" i="2" a="1"/>
  <c r="AZ816" i="2" s="1"/>
  <c r="BA816" i="2" a="1"/>
  <c r="BA816" i="2" s="1"/>
  <c r="BB816" i="2" a="1"/>
  <c r="BB816" i="2" s="1"/>
  <c r="BC816" i="2" a="1"/>
  <c r="BC816" i="2" s="1"/>
  <c r="BD816" i="2" a="1"/>
  <c r="BD816" i="2" s="1"/>
  <c r="BE816" i="2"/>
  <c r="BF888" i="2" a="1"/>
  <c r="BF888" i="2" s="1"/>
  <c r="AZ888" i="2" a="1"/>
  <c r="AZ888" i="2" s="1"/>
  <c r="BA888" i="2" a="1"/>
  <c r="BA888" i="2" s="1"/>
  <c r="BB888" i="2" a="1"/>
  <c r="BB888" i="2" s="1"/>
  <c r="BC888" i="2" a="1"/>
  <c r="BC888" i="2" s="1"/>
  <c r="BD888" i="2" a="1"/>
  <c r="BD888" i="2" s="1"/>
  <c r="BE888" i="2"/>
  <c r="BH968" i="2" a="1"/>
  <c r="BH968" i="2" s="1"/>
  <c r="BJ968" i="2" a="1"/>
  <c r="BJ968" i="2" s="1"/>
  <c r="BK968" i="2" a="1"/>
  <c r="BK968" i="2" s="1"/>
  <c r="BM968" i="2"/>
  <c r="BI968" i="2" a="1"/>
  <c r="BI968" i="2" s="1"/>
  <c r="BN968" i="2" a="1"/>
  <c r="BN968" i="2" s="1"/>
  <c r="BL968" i="2" a="1"/>
  <c r="BL968" i="2" s="1"/>
  <c r="BB1032" i="2" a="1"/>
  <c r="BB1032" i="2" s="1"/>
  <c r="BD1032" i="2" a="1"/>
  <c r="BD1032" i="2" s="1"/>
  <c r="BF1032" i="2" a="1"/>
  <c r="BF1032" i="2" s="1"/>
  <c r="BA1032" i="2" a="1"/>
  <c r="BA1032" i="2" s="1"/>
  <c r="BE1032" i="2"/>
  <c r="AZ1032" i="2" a="1"/>
  <c r="AZ1032" i="2" s="1"/>
  <c r="BC1032" i="2" a="1"/>
  <c r="BC1032" i="2" s="1"/>
  <c r="BB1096" i="2" a="1"/>
  <c r="BB1096" i="2" s="1"/>
  <c r="BD1096" i="2" a="1"/>
  <c r="BD1096" i="2" s="1"/>
  <c r="AZ1096" i="2" a="1"/>
  <c r="AZ1096" i="2" s="1"/>
  <c r="BE1096" i="2"/>
  <c r="BC1096" i="2" a="1"/>
  <c r="BC1096" i="2" s="1"/>
  <c r="BA1096" i="2" a="1"/>
  <c r="BA1096" i="2" s="1"/>
  <c r="BF1096" i="2" a="1"/>
  <c r="BF1096" i="2" s="1"/>
  <c r="BA1251" i="2" a="1"/>
  <c r="BA1251" i="2" s="1"/>
  <c r="BC1251" i="2" a="1"/>
  <c r="BC1251" i="2" s="1"/>
  <c r="AZ1251" i="2" a="1"/>
  <c r="AZ1251" i="2" s="1"/>
  <c r="BE1251" i="2"/>
  <c r="BD1251" i="2" a="1"/>
  <c r="BD1251" i="2" s="1"/>
  <c r="BB1251" i="2" a="1"/>
  <c r="BB1251" i="2" s="1"/>
  <c r="BF1251" i="2" a="1"/>
  <c r="BF1251" i="2" s="1"/>
  <c r="BN1315" i="2" a="1"/>
  <c r="BN1315" i="2" s="1"/>
  <c r="BI1315" i="2" a="1"/>
  <c r="BI1315" i="2" s="1"/>
  <c r="BH1315" i="2" a="1"/>
  <c r="BH1315" i="2" s="1"/>
  <c r="BM1315" i="2"/>
  <c r="BL1315" i="2" a="1"/>
  <c r="BL1315" i="2" s="1"/>
  <c r="BJ1315" i="2" a="1"/>
  <c r="BJ1315" i="2" s="1"/>
  <c r="BK1315" i="2" a="1"/>
  <c r="BK1315" i="2" s="1"/>
  <c r="BA1315" i="2" a="1"/>
  <c r="BA1315" i="2" s="1"/>
  <c r="BD1315" i="2" a="1"/>
  <c r="BD1315" i="2" s="1"/>
  <c r="BB1315" i="2" a="1"/>
  <c r="BB1315" i="2" s="1"/>
  <c r="AZ1315" i="2" a="1"/>
  <c r="AZ1315" i="2" s="1"/>
  <c r="BC1315" i="2" a="1"/>
  <c r="BC1315" i="2" s="1"/>
  <c r="BE1315" i="2"/>
  <c r="BF1315" i="2" a="1"/>
  <c r="BF1315" i="2" s="1"/>
  <c r="AL222" i="2" a="1"/>
  <c r="AL222" i="2" s="1"/>
  <c r="AP222" i="2" a="1"/>
  <c r="AP222" i="2" s="1"/>
  <c r="AM222" i="2" a="1"/>
  <c r="AM222" i="2" s="1"/>
  <c r="AN222" i="2" a="1"/>
  <c r="AN222" i="2" s="1"/>
  <c r="AK222" i="2" a="1"/>
  <c r="AK222" i="2" s="1"/>
  <c r="AO222" i="2"/>
  <c r="BE150" i="2"/>
  <c r="BA150" i="2" a="1"/>
  <c r="BA150" i="2" s="1"/>
  <c r="BC150" i="2" a="1"/>
  <c r="BC150" i="2" s="1"/>
  <c r="AZ150" i="2" a="1"/>
  <c r="AZ150" i="2" s="1"/>
  <c r="BF150" i="2" a="1"/>
  <c r="BF150" i="2" s="1"/>
  <c r="BB150" i="2" a="1"/>
  <c r="BB150" i="2" s="1"/>
  <c r="BD150" i="2" a="1"/>
  <c r="BD150" i="2" s="1"/>
  <c r="AP68" i="2" a="1"/>
  <c r="AP68" i="2" s="1"/>
  <c r="AK68" i="2" a="1"/>
  <c r="AK68" i="2" s="1"/>
  <c r="AL68" i="2" a="1"/>
  <c r="AL68" i="2" s="1"/>
  <c r="AM68" i="2" a="1"/>
  <c r="AM68" i="2" s="1"/>
  <c r="AN68" i="2" a="1"/>
  <c r="AN68" i="2" s="1"/>
  <c r="AO68" i="2"/>
  <c r="BH259" i="2" a="1"/>
  <c r="BH259" i="2" s="1"/>
  <c r="BL259" i="2" a="1"/>
  <c r="BL259" i="2" s="1"/>
  <c r="BI259" i="2" a="1"/>
  <c r="BI259" i="2" s="1"/>
  <c r="BM259" i="2"/>
  <c r="BJ259" i="2" a="1"/>
  <c r="BJ259" i="2" s="1"/>
  <c r="BN259" i="2" a="1"/>
  <c r="BN259" i="2" s="1"/>
  <c r="BK259" i="2" a="1"/>
  <c r="BK259" i="2" s="1"/>
  <c r="AZ259" i="2" a="1"/>
  <c r="AZ259" i="2" s="1"/>
  <c r="BC259" i="2" a="1"/>
  <c r="BC259" i="2" s="1"/>
  <c r="BE259" i="2"/>
  <c r="BA259" i="2" a="1"/>
  <c r="BA259" i="2" s="1"/>
  <c r="BF259" i="2" a="1"/>
  <c r="BF259" i="2" s="1"/>
  <c r="BB259" i="2" a="1"/>
  <c r="BB259" i="2" s="1"/>
  <c r="BD259" i="2" a="1"/>
  <c r="BD259" i="2" s="1"/>
  <c r="AU356" i="2" a="1"/>
  <c r="AU356" i="2" s="1"/>
  <c r="AR356" i="2" a="1"/>
  <c r="AR356" i="2" s="1"/>
  <c r="AV356" i="2" a="1"/>
  <c r="AV356" i="2" s="1"/>
  <c r="AS356" i="2" a="1"/>
  <c r="AS356" i="2" s="1"/>
  <c r="AW356" i="2"/>
  <c r="AT356" i="2" a="1"/>
  <c r="AT356" i="2" s="1"/>
  <c r="AX356" i="2" a="1"/>
  <c r="AX356" i="2" s="1"/>
  <c r="BJ452" i="2" a="1"/>
  <c r="BJ452" i="2" s="1"/>
  <c r="BK452" i="2" a="1"/>
  <c r="BK452" i="2" s="1"/>
  <c r="BL452" i="2" a="1"/>
  <c r="BL452" i="2" s="1"/>
  <c r="BH452" i="2" a="1"/>
  <c r="BH452" i="2" s="1"/>
  <c r="BM452" i="2"/>
  <c r="BI452" i="2" a="1"/>
  <c r="BI452" i="2" s="1"/>
  <c r="BN452" i="2" a="1"/>
  <c r="BN452" i="2" s="1"/>
  <c r="BI620" i="2" a="1"/>
  <c r="BI620" i="2" s="1"/>
  <c r="BJ620" i="2" a="1"/>
  <c r="BJ620" i="2" s="1"/>
  <c r="BM620" i="2"/>
  <c r="BL620" i="2" a="1"/>
  <c r="BL620" i="2" s="1"/>
  <c r="BH620" i="2" a="1"/>
  <c r="BH620" i="2" s="1"/>
  <c r="BK620" i="2" a="1"/>
  <c r="BK620" i="2" s="1"/>
  <c r="BN620" i="2" a="1"/>
  <c r="BN620" i="2" s="1"/>
  <c r="AZ777" i="2" a="1"/>
  <c r="AZ777" i="2" s="1"/>
  <c r="BD777" i="2" a="1"/>
  <c r="BD777" i="2" s="1"/>
  <c r="BE777" i="2"/>
  <c r="BA777" i="2" a="1"/>
  <c r="BA777" i="2" s="1"/>
  <c r="BF777" i="2" a="1"/>
  <c r="BF777" i="2" s="1"/>
  <c r="BB777" i="2" a="1"/>
  <c r="BB777" i="2" s="1"/>
  <c r="BC777" i="2" a="1"/>
  <c r="BC777" i="2" s="1"/>
  <c r="BN849" i="2" a="1"/>
  <c r="BN849" i="2" s="1"/>
  <c r="BI849" i="2" a="1"/>
  <c r="BI849" i="2" s="1"/>
  <c r="BJ849" i="2" a="1"/>
  <c r="BJ849" i="2" s="1"/>
  <c r="BK849" i="2" a="1"/>
  <c r="BK849" i="2" s="1"/>
  <c r="BL849" i="2" a="1"/>
  <c r="BL849" i="2" s="1"/>
  <c r="BH849" i="2" a="1"/>
  <c r="BH849" i="2" s="1"/>
  <c r="BM849" i="2"/>
  <c r="AZ929" i="2" a="1"/>
  <c r="AZ929" i="2" s="1"/>
  <c r="BA929" i="2" a="1"/>
  <c r="BA929" i="2" s="1"/>
  <c r="BF929" i="2" a="1"/>
  <c r="BF929" i="2" s="1"/>
  <c r="BB929" i="2" a="1"/>
  <c r="BB929" i="2" s="1"/>
  <c r="BC929" i="2" a="1"/>
  <c r="BC929" i="2" s="1"/>
  <c r="BE929" i="2"/>
  <c r="BD929" i="2" a="1"/>
  <c r="BD929" i="2" s="1"/>
  <c r="AT929" i="2" a="1"/>
  <c r="AT929" i="2" s="1"/>
  <c r="AW929" i="2"/>
  <c r="AR929" i="2" a="1"/>
  <c r="AR929" i="2" s="1"/>
  <c r="AU929" i="2" a="1"/>
  <c r="AU929" i="2" s="1"/>
  <c r="AV929" i="2" a="1"/>
  <c r="AV929" i="2" s="1"/>
  <c r="AX929" i="2" a="1"/>
  <c r="AX929" i="2" s="1"/>
  <c r="AS929" i="2" a="1"/>
  <c r="AS929" i="2" s="1"/>
  <c r="AM1001" i="2" a="1"/>
  <c r="AM1001" i="2" s="1"/>
  <c r="AO1001" i="2"/>
  <c r="AN1001" i="2" a="1"/>
  <c r="AN1001" i="2" s="1"/>
  <c r="AL1001" i="2" a="1"/>
  <c r="AL1001" i="2" s="1"/>
  <c r="AP1001" i="2" a="1"/>
  <c r="AP1001" i="2" s="1"/>
  <c r="AK1001" i="2" a="1"/>
  <c r="AK1001" i="2" s="1"/>
  <c r="AK1081" i="2" a="1"/>
  <c r="AK1081" i="2" s="1"/>
  <c r="AN1081" i="2" a="1"/>
  <c r="AN1081" i="2" s="1"/>
  <c r="AO1081" i="2"/>
  <c r="AP1081" i="2" a="1"/>
  <c r="AP1081" i="2" s="1"/>
  <c r="AL1081" i="2" a="1"/>
  <c r="AL1081" i="2" s="1"/>
  <c r="AM1081" i="2" a="1"/>
  <c r="AM1081" i="2" s="1"/>
  <c r="BM1153" i="2"/>
  <c r="BN1153" i="2" a="1"/>
  <c r="BN1153" i="2" s="1"/>
  <c r="BJ1153" i="2" a="1"/>
  <c r="BJ1153" i="2" s="1"/>
  <c r="BI1153" i="2" a="1"/>
  <c r="BI1153" i="2" s="1"/>
  <c r="BH1153" i="2" a="1"/>
  <c r="BH1153" i="2" s="1"/>
  <c r="BL1153" i="2" a="1"/>
  <c r="BL1153" i="2" s="1"/>
  <c r="BK1153" i="2" a="1"/>
  <c r="BK1153" i="2" s="1"/>
  <c r="BI1228" i="2" a="1"/>
  <c r="BI1228" i="2" s="1"/>
  <c r="BJ1228" i="2" a="1"/>
  <c r="BJ1228" i="2" s="1"/>
  <c r="BN1228" i="2" a="1"/>
  <c r="BN1228" i="2" s="1"/>
  <c r="BM1228" i="2"/>
  <c r="BH1228" i="2" a="1"/>
  <c r="BH1228" i="2" s="1"/>
  <c r="BL1228" i="2" a="1"/>
  <c r="BL1228" i="2" s="1"/>
  <c r="BK1228" i="2" a="1"/>
  <c r="BK1228" i="2" s="1"/>
  <c r="AS1308" i="2" a="1"/>
  <c r="AS1308" i="2" s="1"/>
  <c r="AT1308" i="2" a="1"/>
  <c r="AT1308" i="2" s="1"/>
  <c r="AV1308" i="2" a="1"/>
  <c r="AV1308" i="2" s="1"/>
  <c r="AR1308" i="2" a="1"/>
  <c r="AR1308" i="2" s="1"/>
  <c r="AU1308" i="2" a="1"/>
  <c r="AU1308" i="2" s="1"/>
  <c r="AX1308" i="2" a="1"/>
  <c r="AX1308" i="2" s="1"/>
  <c r="AW1308" i="2"/>
  <c r="AT246" i="2" a="1"/>
  <c r="AT246" i="2" s="1"/>
  <c r="AW246" i="2"/>
  <c r="AS246" i="2" a="1"/>
  <c r="AS246" i="2" s="1"/>
  <c r="AV246" i="2" a="1"/>
  <c r="AV246" i="2" s="1"/>
  <c r="AR246" i="2" a="1"/>
  <c r="AR246" i="2" s="1"/>
  <c r="AU246" i="2" a="1"/>
  <c r="AU246" i="2" s="1"/>
  <c r="AX246" i="2" a="1"/>
  <c r="AX246" i="2" s="1"/>
  <c r="AL181" i="2" a="1"/>
  <c r="AL181" i="2" s="1"/>
  <c r="AM181" i="2" a="1"/>
  <c r="AM181" i="2" s="1"/>
  <c r="AP181" i="2" a="1"/>
  <c r="AP181" i="2" s="1"/>
  <c r="AO181" i="2"/>
  <c r="AK181" i="2" a="1"/>
  <c r="AK181" i="2" s="1"/>
  <c r="AN181" i="2" a="1"/>
  <c r="AN181" i="2" s="1"/>
  <c r="BH93" i="2" a="1"/>
  <c r="BH93" i="2" s="1"/>
  <c r="BJ93" i="2" a="1"/>
  <c r="BJ93" i="2" s="1"/>
  <c r="BK93" i="2" a="1"/>
  <c r="BK93" i="2" s="1"/>
  <c r="BL93" i="2" a="1"/>
  <c r="BL93" i="2" s="1"/>
  <c r="BM93" i="2"/>
  <c r="BI93" i="2" a="1"/>
  <c r="BI93" i="2" s="1"/>
  <c r="BN93" i="2" a="1"/>
  <c r="BN93" i="2" s="1"/>
  <c r="AP93" i="2" a="1"/>
  <c r="AP93" i="2" s="1"/>
  <c r="AM93" i="2" a="1"/>
  <c r="AM93" i="2" s="1"/>
  <c r="AK93" i="2" a="1"/>
  <c r="AK93" i="2" s="1"/>
  <c r="AL93" i="2" a="1"/>
  <c r="AL93" i="2" s="1"/>
  <c r="AN93" i="2" a="1"/>
  <c r="AN93" i="2" s="1"/>
  <c r="AO93" i="2"/>
  <c r="AU279" i="2" a="1"/>
  <c r="AU279" i="2" s="1"/>
  <c r="AR279" i="2" a="1"/>
  <c r="AR279" i="2" s="1"/>
  <c r="AV279" i="2" a="1"/>
  <c r="AV279" i="2" s="1"/>
  <c r="AS279" i="2" a="1"/>
  <c r="AS279" i="2" s="1"/>
  <c r="AW279" i="2"/>
  <c r="AT279" i="2" a="1"/>
  <c r="AT279" i="2" s="1"/>
  <c r="AX279" i="2" a="1"/>
  <c r="AX279" i="2" s="1"/>
  <c r="BB488" i="2" a="1"/>
  <c r="BB488" i="2" s="1"/>
  <c r="BF488" i="2" a="1"/>
  <c r="BF488" i="2" s="1"/>
  <c r="BC488" i="2" a="1"/>
  <c r="BC488" i="2" s="1"/>
  <c r="AZ488" i="2" a="1"/>
  <c r="AZ488" i="2" s="1"/>
  <c r="BD488" i="2" a="1"/>
  <c r="BD488" i="2" s="1"/>
  <c r="BA488" i="2" a="1"/>
  <c r="BA488" i="2" s="1"/>
  <c r="BE488" i="2"/>
  <c r="AR648" i="2" a="1"/>
  <c r="AR648" i="2" s="1"/>
  <c r="AV648" i="2" a="1"/>
  <c r="AV648" i="2" s="1"/>
  <c r="AS648" i="2" a="1"/>
  <c r="AS648" i="2" s="1"/>
  <c r="AW648" i="2"/>
  <c r="AT648" i="2" a="1"/>
  <c r="AT648" i="2" s="1"/>
  <c r="AX648" i="2" a="1"/>
  <c r="AX648" i="2" s="1"/>
  <c r="AU648" i="2" a="1"/>
  <c r="AU648" i="2" s="1"/>
  <c r="BN845" i="2" a="1"/>
  <c r="BN845" i="2" s="1"/>
  <c r="BM845" i="2"/>
  <c r="BH845" i="2" a="1"/>
  <c r="BH845" i="2" s="1"/>
  <c r="BK845" i="2" a="1"/>
  <c r="BK845" i="2" s="1"/>
  <c r="BL845" i="2" a="1"/>
  <c r="BL845" i="2" s="1"/>
  <c r="BJ845" i="2" a="1"/>
  <c r="BJ845" i="2" s="1"/>
  <c r="BI845" i="2" a="1"/>
  <c r="BI845" i="2" s="1"/>
  <c r="AX845" i="2" a="1"/>
  <c r="AX845" i="2" s="1"/>
  <c r="AR845" i="2" a="1"/>
  <c r="AR845" i="2" s="1"/>
  <c r="AS845" i="2" a="1"/>
  <c r="AS845" i="2" s="1"/>
  <c r="AT845" i="2" a="1"/>
  <c r="AT845" i="2" s="1"/>
  <c r="AU845" i="2" a="1"/>
  <c r="AU845" i="2" s="1"/>
  <c r="AV845" i="2" a="1"/>
  <c r="AV845" i="2" s="1"/>
  <c r="AW845" i="2"/>
  <c r="BK997" i="2" a="1"/>
  <c r="BK997" i="2" s="1"/>
  <c r="BH997" i="2" a="1"/>
  <c r="BH997" i="2" s="1"/>
  <c r="BL997" i="2" a="1"/>
  <c r="BL997" i="2" s="1"/>
  <c r="BI997" i="2" a="1"/>
  <c r="BI997" i="2" s="1"/>
  <c r="BM997" i="2"/>
  <c r="BJ997" i="2" a="1"/>
  <c r="BJ997" i="2" s="1"/>
  <c r="BN997" i="2" a="1"/>
  <c r="BN997" i="2" s="1"/>
  <c r="AT1133" i="2" a="1"/>
  <c r="AT1133" i="2" s="1"/>
  <c r="AS1133" i="2" a="1"/>
  <c r="AS1133" i="2" s="1"/>
  <c r="AU1133" i="2" a="1"/>
  <c r="AU1133" i="2" s="1"/>
  <c r="AR1133" i="2" a="1"/>
  <c r="AR1133" i="2" s="1"/>
  <c r="AW1133" i="2"/>
  <c r="AV1133" i="2" a="1"/>
  <c r="AV1133" i="2" s="1"/>
  <c r="AX1133" i="2" a="1"/>
  <c r="AX1133" i="2" s="1"/>
  <c r="BI252" i="2" a="1"/>
  <c r="BI252" i="2" s="1"/>
  <c r="BJ252" i="2" a="1"/>
  <c r="BJ252" i="2" s="1"/>
  <c r="BH252" i="2" a="1"/>
  <c r="BH252" i="2" s="1"/>
  <c r="BK252" i="2" a="1"/>
  <c r="BK252" i="2" s="1"/>
  <c r="BL252" i="2" a="1"/>
  <c r="BL252" i="2" s="1"/>
  <c r="BN252" i="2" a="1"/>
  <c r="BN252" i="2" s="1"/>
  <c r="BM252" i="2"/>
  <c r="BB252" i="2" a="1"/>
  <c r="BB252" i="2" s="1"/>
  <c r="BD252" i="2" a="1"/>
  <c r="BD252" i="2" s="1"/>
  <c r="AZ252" i="2" a="1"/>
  <c r="AZ252" i="2" s="1"/>
  <c r="BF252" i="2" a="1"/>
  <c r="BF252" i="2" s="1"/>
  <c r="BA252" i="2" a="1"/>
  <c r="BA252" i="2" s="1"/>
  <c r="BC252" i="2" a="1"/>
  <c r="BC252" i="2" s="1"/>
  <c r="BE252" i="2"/>
  <c r="BF113" i="2" a="1"/>
  <c r="BF113" i="2" s="1"/>
  <c r="BB113" i="2" a="1"/>
  <c r="BB113" i="2" s="1"/>
  <c r="BC113" i="2" a="1"/>
  <c r="BC113" i="2" s="1"/>
  <c r="BD113" i="2" a="1"/>
  <c r="BD113" i="2" s="1"/>
  <c r="BA113" i="2" a="1"/>
  <c r="BA113" i="2" s="1"/>
  <c r="AZ113" i="2" a="1"/>
  <c r="AZ113" i="2" s="1"/>
  <c r="BE113" i="2"/>
  <c r="AM282" i="2" a="1"/>
  <c r="AM282" i="2" s="1"/>
  <c r="AN282" i="2" a="1"/>
  <c r="AN282" i="2" s="1"/>
  <c r="AP282" i="2" a="1"/>
  <c r="AP282" i="2" s="1"/>
  <c r="AK282" i="2" a="1"/>
  <c r="AK282" i="2" s="1"/>
  <c r="AL282" i="2" a="1"/>
  <c r="AL282" i="2" s="1"/>
  <c r="AO282" i="2"/>
  <c r="BI387" i="2" a="1"/>
  <c r="BI387" i="2" s="1"/>
  <c r="BM387" i="2"/>
  <c r="BJ387" i="2" a="1"/>
  <c r="BJ387" i="2" s="1"/>
  <c r="BN387" i="2" a="1"/>
  <c r="BN387" i="2" s="1"/>
  <c r="BK387" i="2" a="1"/>
  <c r="BK387" i="2" s="1"/>
  <c r="BH387" i="2" a="1"/>
  <c r="BH387" i="2" s="1"/>
  <c r="BL387" i="2" a="1"/>
  <c r="BL387" i="2" s="1"/>
  <c r="BB491" i="2" a="1"/>
  <c r="BB491" i="2" s="1"/>
  <c r="AZ491" i="2" a="1"/>
  <c r="AZ491" i="2" s="1"/>
  <c r="BE491" i="2"/>
  <c r="BA491" i="2" a="1"/>
  <c r="BA491" i="2" s="1"/>
  <c r="BC491" i="2" a="1"/>
  <c r="BC491" i="2" s="1"/>
  <c r="BD491" i="2" a="1"/>
  <c r="BD491" i="2" s="1"/>
  <c r="BF491" i="2" a="1"/>
  <c r="BF491" i="2" s="1"/>
  <c r="BB595" i="2" a="1"/>
  <c r="BB595" i="2" s="1"/>
  <c r="BF595" i="2" a="1"/>
  <c r="BF595" i="2" s="1"/>
  <c r="BC595" i="2" a="1"/>
  <c r="BC595" i="2" s="1"/>
  <c r="AZ595" i="2" a="1"/>
  <c r="AZ595" i="2" s="1"/>
  <c r="BD595" i="2" a="1"/>
  <c r="BD595" i="2" s="1"/>
  <c r="BA595" i="2" a="1"/>
  <c r="BA595" i="2" s="1"/>
  <c r="BE595" i="2"/>
  <c r="AZ715" i="2" a="1"/>
  <c r="AZ715" i="2" s="1"/>
  <c r="BD715" i="2" a="1"/>
  <c r="BD715" i="2" s="1"/>
  <c r="BA715" i="2" a="1"/>
  <c r="BA715" i="2" s="1"/>
  <c r="BB715" i="2" a="1"/>
  <c r="BB715" i="2" s="1"/>
  <c r="BC715" i="2" a="1"/>
  <c r="BC715" i="2" s="1"/>
  <c r="BE715" i="2"/>
  <c r="BF715" i="2" a="1"/>
  <c r="BF715" i="2" s="1"/>
  <c r="AP824" i="2" a="1"/>
  <c r="AP824" i="2" s="1"/>
  <c r="AK824" i="2" a="1"/>
  <c r="AK824" i="2" s="1"/>
  <c r="AL824" i="2" a="1"/>
  <c r="AL824" i="2" s="1"/>
  <c r="AM824" i="2" a="1"/>
  <c r="AM824" i="2" s="1"/>
  <c r="AN824" i="2" a="1"/>
  <c r="AN824" i="2" s="1"/>
  <c r="AO824" i="2"/>
  <c r="BB936" i="2" a="1"/>
  <c r="BB936" i="2" s="1"/>
  <c r="BD936" i="2" a="1"/>
  <c r="BD936" i="2" s="1"/>
  <c r="BF936" i="2" a="1"/>
  <c r="BF936" i="2" s="1"/>
  <c r="BA936" i="2" a="1"/>
  <c r="BA936" i="2" s="1"/>
  <c r="BE936" i="2"/>
  <c r="AZ936" i="2" a="1"/>
  <c r="AZ936" i="2" s="1"/>
  <c r="BC936" i="2" a="1"/>
  <c r="BC936" i="2" s="1"/>
  <c r="AZ1275" i="2" a="1"/>
  <c r="AZ1275" i="2" s="1"/>
  <c r="BD1275" i="2" a="1"/>
  <c r="BD1275" i="2" s="1"/>
  <c r="BB1275" i="2" a="1"/>
  <c r="BB1275" i="2" s="1"/>
  <c r="BF1275" i="2" a="1"/>
  <c r="BF1275" i="2" s="1"/>
  <c r="BA1275" i="2" a="1"/>
  <c r="BA1275" i="2" s="1"/>
  <c r="BC1275" i="2" a="1"/>
  <c r="BC1275" i="2" s="1"/>
  <c r="BE1275" i="2"/>
  <c r="BD230" i="2" a="1"/>
  <c r="BD230" i="2" s="1"/>
  <c r="BC230" i="2" a="1"/>
  <c r="BC230" i="2" s="1"/>
  <c r="BA230" i="2" a="1"/>
  <c r="BA230" i="2" s="1"/>
  <c r="BF230" i="2" a="1"/>
  <c r="BF230" i="2" s="1"/>
  <c r="AZ230" i="2" a="1"/>
  <c r="AZ230" i="2" s="1"/>
  <c r="BB230" i="2" a="1"/>
  <c r="BB230" i="2" s="1"/>
  <c r="BE230" i="2"/>
  <c r="BH230" i="2" a="1"/>
  <c r="BH230" i="2" s="1"/>
  <c r="BM230" i="2"/>
  <c r="BI230" i="2" a="1"/>
  <c r="BI230" i="2" s="1"/>
  <c r="BN230" i="2" a="1"/>
  <c r="BN230" i="2" s="1"/>
  <c r="BJ230" i="2" a="1"/>
  <c r="BJ230" i="2" s="1"/>
  <c r="BK230" i="2" a="1"/>
  <c r="BK230" i="2" s="1"/>
  <c r="BL230" i="2" a="1"/>
  <c r="BL230" i="2" s="1"/>
  <c r="AM118" i="2" a="1"/>
  <c r="AM118" i="2" s="1"/>
  <c r="AN118" i="2" a="1"/>
  <c r="AN118" i="2" s="1"/>
  <c r="AL118" i="2" a="1"/>
  <c r="AL118" i="2" s="1"/>
  <c r="AP118" i="2" a="1"/>
  <c r="AP118" i="2" s="1"/>
  <c r="AO118" i="2"/>
  <c r="AK118" i="2" a="1"/>
  <c r="AK118" i="2" s="1"/>
  <c r="BK267" i="2" a="1"/>
  <c r="BK267" i="2" s="1"/>
  <c r="BH267" i="2" a="1"/>
  <c r="BH267" i="2" s="1"/>
  <c r="BJ267" i="2" a="1"/>
  <c r="BJ267" i="2" s="1"/>
  <c r="BL267" i="2" a="1"/>
  <c r="BL267" i="2" s="1"/>
  <c r="BN267" i="2" a="1"/>
  <c r="BN267" i="2" s="1"/>
  <c r="BM267" i="2"/>
  <c r="BI267" i="2" a="1"/>
  <c r="BI267" i="2" s="1"/>
  <c r="BL372" i="2" a="1"/>
  <c r="BL372" i="2" s="1"/>
  <c r="BI372" i="2" a="1"/>
  <c r="BI372" i="2" s="1"/>
  <c r="BM372" i="2"/>
  <c r="BJ372" i="2" a="1"/>
  <c r="BJ372" i="2" s="1"/>
  <c r="BN372" i="2" a="1"/>
  <c r="BN372" i="2" s="1"/>
  <c r="BH372" i="2" a="1"/>
  <c r="BH372" i="2" s="1"/>
  <c r="BK372" i="2" a="1"/>
  <c r="BK372" i="2" s="1"/>
  <c r="AL476" i="2" a="1"/>
  <c r="AL476" i="2" s="1"/>
  <c r="AM476" i="2" a="1"/>
  <c r="AM476" i="2" s="1"/>
  <c r="AN476" i="2" a="1"/>
  <c r="AN476" i="2" s="1"/>
  <c r="AP476" i="2" a="1"/>
  <c r="AP476" i="2" s="1"/>
  <c r="AK476" i="2" a="1"/>
  <c r="AK476" i="2" s="1"/>
  <c r="AO476" i="2"/>
  <c r="BC476" i="2" a="1"/>
  <c r="BC476" i="2" s="1"/>
  <c r="AZ476" i="2" a="1"/>
  <c r="AZ476" i="2" s="1"/>
  <c r="BD476" i="2" a="1"/>
  <c r="BD476" i="2" s="1"/>
  <c r="BA476" i="2" a="1"/>
  <c r="BA476" i="2" s="1"/>
  <c r="BE476" i="2"/>
  <c r="BB476" i="2" a="1"/>
  <c r="BB476" i="2" s="1"/>
  <c r="BF476" i="2" a="1"/>
  <c r="BF476" i="2" s="1"/>
  <c r="AU572" i="2" a="1"/>
  <c r="AU572" i="2" s="1"/>
  <c r="AS572" i="2" a="1"/>
  <c r="AS572" i="2" s="1"/>
  <c r="AT572" i="2" a="1"/>
  <c r="AT572" i="2" s="1"/>
  <c r="AW572" i="2"/>
  <c r="AR572" i="2" a="1"/>
  <c r="AR572" i="2" s="1"/>
  <c r="AV572" i="2" a="1"/>
  <c r="AV572" i="2" s="1"/>
  <c r="AX572" i="2" a="1"/>
  <c r="AX572" i="2" s="1"/>
  <c r="BN801" i="2" a="1"/>
  <c r="BN801" i="2" s="1"/>
  <c r="BI801" i="2" a="1"/>
  <c r="BI801" i="2" s="1"/>
  <c r="BJ801" i="2" a="1"/>
  <c r="BJ801" i="2" s="1"/>
  <c r="BK801" i="2" a="1"/>
  <c r="BK801" i="2" s="1"/>
  <c r="BL801" i="2" a="1"/>
  <c r="BL801" i="2" s="1"/>
  <c r="BH801" i="2" a="1"/>
  <c r="BH801" i="2" s="1"/>
  <c r="BM801" i="2"/>
  <c r="BB921" i="2" a="1"/>
  <c r="BB921" i="2" s="1"/>
  <c r="AZ921" i="2" a="1"/>
  <c r="AZ921" i="2" s="1"/>
  <c r="BD921" i="2" a="1"/>
  <c r="BD921" i="2" s="1"/>
  <c r="BF921" i="2" a="1"/>
  <c r="BF921" i="2" s="1"/>
  <c r="BA921" i="2" a="1"/>
  <c r="BA921" i="2" s="1"/>
  <c r="BC921" i="2" a="1"/>
  <c r="BC921" i="2" s="1"/>
  <c r="BE921" i="2"/>
  <c r="AL921" i="2" a="1"/>
  <c r="AL921" i="2" s="1"/>
  <c r="AM921" i="2" a="1"/>
  <c r="AM921" i="2" s="1"/>
  <c r="AP921" i="2" a="1"/>
  <c r="AP921" i="2" s="1"/>
  <c r="AO921" i="2"/>
  <c r="AK921" i="2" a="1"/>
  <c r="AK921" i="2" s="1"/>
  <c r="AN921" i="2" a="1"/>
  <c r="AN921" i="2" s="1"/>
  <c r="AM1033" i="2" a="1"/>
  <c r="AM1033" i="2" s="1"/>
  <c r="AO1033" i="2"/>
  <c r="AN1033" i="2" a="1"/>
  <c r="AN1033" i="2" s="1"/>
  <c r="AL1033" i="2" a="1"/>
  <c r="AL1033" i="2" s="1"/>
  <c r="AP1033" i="2" a="1"/>
  <c r="AP1033" i="2" s="1"/>
  <c r="AK1033" i="2" a="1"/>
  <c r="AK1033" i="2" s="1"/>
  <c r="BM1161" i="2"/>
  <c r="BL1161" i="2" a="1"/>
  <c r="BL1161" i="2" s="1"/>
  <c r="BJ1161" i="2" a="1"/>
  <c r="BJ1161" i="2" s="1"/>
  <c r="BI1161" i="2" a="1"/>
  <c r="BI1161" i="2" s="1"/>
  <c r="BN1161" i="2" a="1"/>
  <c r="BN1161" i="2" s="1"/>
  <c r="BH1161" i="2" a="1"/>
  <c r="BH1161" i="2" s="1"/>
  <c r="BK1161" i="2" a="1"/>
  <c r="BK1161" i="2" s="1"/>
  <c r="BC1260" i="2" a="1"/>
  <c r="BC1260" i="2" s="1"/>
  <c r="BF1260" i="2" a="1"/>
  <c r="BF1260" i="2" s="1"/>
  <c r="BB1260" i="2" a="1"/>
  <c r="BB1260" i="2" s="1"/>
  <c r="BD1260" i="2" a="1"/>
  <c r="BD1260" i="2" s="1"/>
  <c r="BA1260" i="2" a="1"/>
  <c r="BA1260" i="2" s="1"/>
  <c r="AZ1260" i="2" a="1"/>
  <c r="AZ1260" i="2" s="1"/>
  <c r="BE1260" i="2"/>
  <c r="BH221" i="2" a="1"/>
  <c r="BH221" i="2" s="1"/>
  <c r="BJ221" i="2" a="1"/>
  <c r="BJ221" i="2" s="1"/>
  <c r="BL221" i="2" a="1"/>
  <c r="BL221" i="2" s="1"/>
  <c r="BK221" i="2" a="1"/>
  <c r="BK221" i="2" s="1"/>
  <c r="BM221" i="2"/>
  <c r="BI221" i="2" a="1"/>
  <c r="BI221" i="2" s="1"/>
  <c r="BN221" i="2" a="1"/>
  <c r="BN221" i="2" s="1"/>
  <c r="AU221" i="2" a="1"/>
  <c r="AU221" i="2" s="1"/>
  <c r="AR221" i="2" a="1"/>
  <c r="AR221" i="2" s="1"/>
  <c r="AV221" i="2" a="1"/>
  <c r="AV221" i="2" s="1"/>
  <c r="AS221" i="2" a="1"/>
  <c r="AS221" i="2" s="1"/>
  <c r="AW221" i="2"/>
  <c r="AT221" i="2" a="1"/>
  <c r="AT221" i="2" s="1"/>
  <c r="AX221" i="2" a="1"/>
  <c r="AX221" i="2" s="1"/>
  <c r="BC117" i="2" a="1"/>
  <c r="BC117" i="2" s="1"/>
  <c r="BF117" i="2" a="1"/>
  <c r="BF117" i="2" s="1"/>
  <c r="BB117" i="2" a="1"/>
  <c r="BB117" i="2" s="1"/>
  <c r="BD117" i="2" a="1"/>
  <c r="BD117" i="2" s="1"/>
  <c r="BA117" i="2" a="1"/>
  <c r="BA117" i="2" s="1"/>
  <c r="AZ117" i="2" a="1"/>
  <c r="AZ117" i="2" s="1"/>
  <c r="BE117" i="2"/>
  <c r="AZ339" i="2" a="1"/>
  <c r="AZ339" i="2" s="1"/>
  <c r="BD339" i="2" a="1"/>
  <c r="BD339" i="2" s="1"/>
  <c r="BA339" i="2" a="1"/>
  <c r="BA339" i="2" s="1"/>
  <c r="BE339" i="2"/>
  <c r="BB339" i="2" a="1"/>
  <c r="BB339" i="2" s="1"/>
  <c r="BF339" i="2" a="1"/>
  <c r="BF339" i="2" s="1"/>
  <c r="BC339" i="2" a="1"/>
  <c r="BC339" i="2" s="1"/>
  <c r="BH443" i="2" a="1"/>
  <c r="BH443" i="2" s="1"/>
  <c r="BL443" i="2" a="1"/>
  <c r="BL443" i="2" s="1"/>
  <c r="BI443" i="2" a="1"/>
  <c r="BI443" i="2" s="1"/>
  <c r="BM443" i="2"/>
  <c r="BJ443" i="2" a="1"/>
  <c r="BJ443" i="2" s="1"/>
  <c r="BN443" i="2" a="1"/>
  <c r="BN443" i="2" s="1"/>
  <c r="BK443" i="2" a="1"/>
  <c r="BK443" i="2" s="1"/>
  <c r="AW443" i="2"/>
  <c r="AV443" i="2" a="1"/>
  <c r="AV443" i="2" s="1"/>
  <c r="AT443" i="2" a="1"/>
  <c r="AT443" i="2" s="1"/>
  <c r="AR443" i="2" a="1"/>
  <c r="AR443" i="2" s="1"/>
  <c r="AX443" i="2" a="1"/>
  <c r="AX443" i="2" s="1"/>
  <c r="AU443" i="2" a="1"/>
  <c r="AU443" i="2" s="1"/>
  <c r="AS443" i="2" a="1"/>
  <c r="AS443" i="2" s="1"/>
  <c r="AO555" i="2"/>
  <c r="AP555" i="2" a="1"/>
  <c r="AP555" i="2" s="1"/>
  <c r="AL555" i="2" a="1"/>
  <c r="AL555" i="2" s="1"/>
  <c r="AM555" i="2" a="1"/>
  <c r="AM555" i="2" s="1"/>
  <c r="AK555" i="2" a="1"/>
  <c r="AK555" i="2" s="1"/>
  <c r="AN555" i="2" a="1"/>
  <c r="AN555" i="2" s="1"/>
  <c r="BA667" i="2" a="1"/>
  <c r="BA667" i="2" s="1"/>
  <c r="BE667" i="2"/>
  <c r="BB667" i="2" a="1"/>
  <c r="BB667" i="2" s="1"/>
  <c r="BF667" i="2" a="1"/>
  <c r="BF667" i="2" s="1"/>
  <c r="BC667" i="2" a="1"/>
  <c r="BC667" i="2" s="1"/>
  <c r="AZ667" i="2" a="1"/>
  <c r="AZ667" i="2" s="1"/>
  <c r="BD667" i="2" a="1"/>
  <c r="BD667" i="2" s="1"/>
  <c r="AT784" i="2" a="1"/>
  <c r="AT784" i="2" s="1"/>
  <c r="AV784" i="2" a="1"/>
  <c r="AV784" i="2" s="1"/>
  <c r="AX784" i="2" a="1"/>
  <c r="AX784" i="2" s="1"/>
  <c r="AR784" i="2" a="1"/>
  <c r="AR784" i="2" s="1"/>
  <c r="AW784" i="2"/>
  <c r="AS784" i="2" a="1"/>
  <c r="AS784" i="2" s="1"/>
  <c r="AU784" i="2" a="1"/>
  <c r="AU784" i="2" s="1"/>
  <c r="AX896" i="2" a="1"/>
  <c r="AX896" i="2" s="1"/>
  <c r="AR896" i="2" a="1"/>
  <c r="AR896" i="2" s="1"/>
  <c r="AU896" i="2" a="1"/>
  <c r="AU896" i="2" s="1"/>
  <c r="AT896" i="2" a="1"/>
  <c r="AT896" i="2" s="1"/>
  <c r="AW896" i="2"/>
  <c r="AS896" i="2" a="1"/>
  <c r="AS896" i="2" s="1"/>
  <c r="AV896" i="2" a="1"/>
  <c r="AV896" i="2" s="1"/>
  <c r="AZ1235" i="2" a="1"/>
  <c r="AZ1235" i="2" s="1"/>
  <c r="BE1235" i="2"/>
  <c r="BA1235" i="2" a="1"/>
  <c r="BA1235" i="2" s="1"/>
  <c r="BD1235" i="2" a="1"/>
  <c r="BD1235" i="2" s="1"/>
  <c r="BC1235" i="2" a="1"/>
  <c r="BC1235" i="2" s="1"/>
  <c r="BB1235" i="2" a="1"/>
  <c r="BB1235" i="2" s="1"/>
  <c r="BF1235" i="2" a="1"/>
  <c r="BF1235" i="2" s="1"/>
  <c r="AK1347" i="2" a="1"/>
  <c r="AK1347" i="2" s="1"/>
  <c r="AN1347" i="2" a="1"/>
  <c r="AN1347" i="2" s="1"/>
  <c r="AL1347" i="2" a="1"/>
  <c r="AL1347" i="2" s="1"/>
  <c r="AP1347" i="2" a="1"/>
  <c r="AP1347" i="2" s="1"/>
  <c r="AO1347" i="2"/>
  <c r="AM1347" i="2" a="1"/>
  <c r="AM1347" i="2" s="1"/>
  <c r="BA1347" i="2" a="1"/>
  <c r="BA1347" i="2" s="1"/>
  <c r="AZ1347" i="2" a="1"/>
  <c r="AZ1347" i="2" s="1"/>
  <c r="BD1347" i="2" a="1"/>
  <c r="BD1347" i="2" s="1"/>
  <c r="BB1347" i="2" a="1"/>
  <c r="BB1347" i="2" s="1"/>
  <c r="BF1347" i="2" a="1"/>
  <c r="BF1347" i="2" s="1"/>
  <c r="BC1347" i="2" a="1"/>
  <c r="BC1347" i="2" s="1"/>
  <c r="BE1347" i="2"/>
  <c r="AR158" i="2" a="1"/>
  <c r="AR158" i="2" s="1"/>
  <c r="AV158" i="2" a="1"/>
  <c r="AV158" i="2" s="1"/>
  <c r="AT158" i="2" a="1"/>
  <c r="AT158" i="2" s="1"/>
  <c r="AU158" i="2" a="1"/>
  <c r="AU158" i="2" s="1"/>
  <c r="AW158" i="2"/>
  <c r="AX158" i="2" a="1"/>
  <c r="AX158" i="2" s="1"/>
  <c r="AS158" i="2" a="1"/>
  <c r="AS158" i="2" s="1"/>
  <c r="BK44" i="2" a="1"/>
  <c r="BK44" i="2" s="1"/>
  <c r="BN44" i="2" a="1"/>
  <c r="BN44" i="2" s="1"/>
  <c r="BJ44" i="2" a="1"/>
  <c r="BJ44" i="2" s="1"/>
  <c r="BI44" i="2" a="1"/>
  <c r="BI44" i="2" s="1"/>
  <c r="BM44" i="2"/>
  <c r="BL44" i="2" a="1"/>
  <c r="BL44" i="2" s="1"/>
  <c r="BH44" i="2" a="1"/>
  <c r="BH44" i="2" s="1"/>
  <c r="BC316" i="2" a="1"/>
  <c r="BC316" i="2" s="1"/>
  <c r="BD316" i="2" a="1"/>
  <c r="BD316" i="2" s="1"/>
  <c r="AZ316" i="2" a="1"/>
  <c r="AZ316" i="2" s="1"/>
  <c r="BA316" i="2" a="1"/>
  <c r="BA316" i="2" s="1"/>
  <c r="BE316" i="2"/>
  <c r="BF316" i="2" a="1"/>
  <c r="BF316" i="2" s="1"/>
  <c r="BB316" i="2" a="1"/>
  <c r="BB316" i="2" s="1"/>
  <c r="AV412" i="2" a="1"/>
  <c r="AV412" i="2" s="1"/>
  <c r="AU412" i="2" a="1"/>
  <c r="AU412" i="2" s="1"/>
  <c r="AS412" i="2" a="1"/>
  <c r="AS412" i="2" s="1"/>
  <c r="AX412" i="2" a="1"/>
  <c r="AX412" i="2" s="1"/>
  <c r="AW412" i="2"/>
  <c r="AR412" i="2" a="1"/>
  <c r="AR412" i="2" s="1"/>
  <c r="AT412" i="2" a="1"/>
  <c r="AT412" i="2" s="1"/>
  <c r="BJ612" i="2" a="1"/>
  <c r="BJ612" i="2" s="1"/>
  <c r="BL612" i="2" a="1"/>
  <c r="BL612" i="2" s="1"/>
  <c r="BN612" i="2" a="1"/>
  <c r="BN612" i="2" s="1"/>
  <c r="BH612" i="2" a="1"/>
  <c r="BH612" i="2" s="1"/>
  <c r="BM612" i="2"/>
  <c r="BK612" i="2" a="1"/>
  <c r="BK612" i="2" s="1"/>
  <c r="BI612" i="2" a="1"/>
  <c r="BI612" i="2" s="1"/>
  <c r="BA732" i="2" a="1"/>
  <c r="BA732" i="2" s="1"/>
  <c r="AZ732" i="2" a="1"/>
  <c r="AZ732" i="2" s="1"/>
  <c r="BB732" i="2" a="1"/>
  <c r="BB732" i="2" s="1"/>
  <c r="BC732" i="2" a="1"/>
  <c r="BC732" i="2" s="1"/>
  <c r="BE732" i="2"/>
  <c r="BD732" i="2" a="1"/>
  <c r="BD732" i="2" s="1"/>
  <c r="BF732" i="2" a="1"/>
  <c r="BF732" i="2" s="1"/>
  <c r="BN833" i="2" a="1"/>
  <c r="BN833" i="2" s="1"/>
  <c r="BI833" i="2" a="1"/>
  <c r="BI833" i="2" s="1"/>
  <c r="BJ833" i="2" a="1"/>
  <c r="BJ833" i="2" s="1"/>
  <c r="BK833" i="2" a="1"/>
  <c r="BK833" i="2" s="1"/>
  <c r="BL833" i="2" a="1"/>
  <c r="BL833" i="2" s="1"/>
  <c r="BH833" i="2" a="1"/>
  <c r="BH833" i="2" s="1"/>
  <c r="BM833" i="2"/>
  <c r="AX833" i="2" a="1"/>
  <c r="AX833" i="2" s="1"/>
  <c r="AU833" i="2" a="1"/>
  <c r="AU833" i="2" s="1"/>
  <c r="AV833" i="2" a="1"/>
  <c r="AV833" i="2" s="1"/>
  <c r="AW833" i="2"/>
  <c r="AR833" i="2" a="1"/>
  <c r="AR833" i="2" s="1"/>
  <c r="AS833" i="2" a="1"/>
  <c r="AS833" i="2" s="1"/>
  <c r="AT833" i="2" a="1"/>
  <c r="AT833" i="2" s="1"/>
  <c r="AM937" i="2" a="1"/>
  <c r="AM937" i="2" s="1"/>
  <c r="AO937" i="2"/>
  <c r="AN937" i="2" a="1"/>
  <c r="AN937" i="2" s="1"/>
  <c r="AL937" i="2" a="1"/>
  <c r="AL937" i="2" s="1"/>
  <c r="AP937" i="2" a="1"/>
  <c r="AP937" i="2" s="1"/>
  <c r="AK937" i="2" a="1"/>
  <c r="AK937" i="2" s="1"/>
  <c r="AZ1049" i="2" a="1"/>
  <c r="AZ1049" i="2" s="1"/>
  <c r="BC1049" i="2" a="1"/>
  <c r="BC1049" i="2" s="1"/>
  <c r="BE1049" i="2"/>
  <c r="BB1049" i="2" a="1"/>
  <c r="BB1049" i="2" s="1"/>
  <c r="BF1049" i="2" a="1"/>
  <c r="BF1049" i="2" s="1"/>
  <c r="BA1049" i="2" a="1"/>
  <c r="BA1049" i="2" s="1"/>
  <c r="BD1049" i="2" a="1"/>
  <c r="BD1049" i="2" s="1"/>
  <c r="BM1145" i="2"/>
  <c r="BI1145" i="2" a="1"/>
  <c r="BI1145" i="2" s="1"/>
  <c r="BN1145" i="2" a="1"/>
  <c r="BN1145" i="2" s="1"/>
  <c r="BH1145" i="2" a="1"/>
  <c r="BH1145" i="2" s="1"/>
  <c r="BK1145" i="2" a="1"/>
  <c r="BK1145" i="2" s="1"/>
  <c r="BL1145" i="2" a="1"/>
  <c r="BL1145" i="2" s="1"/>
  <c r="BJ1145" i="2" a="1"/>
  <c r="BJ1145" i="2" s="1"/>
  <c r="BD1244" i="2" a="1"/>
  <c r="BD1244" i="2" s="1"/>
  <c r="BF1244" i="2" a="1"/>
  <c r="BF1244" i="2" s="1"/>
  <c r="AZ1244" i="2" a="1"/>
  <c r="AZ1244" i="2" s="1"/>
  <c r="BA1244" i="2" a="1"/>
  <c r="BA1244" i="2" s="1"/>
  <c r="BC1244" i="2" a="1"/>
  <c r="BC1244" i="2" s="1"/>
  <c r="BE1244" i="2"/>
  <c r="BB1244" i="2" a="1"/>
  <c r="BB1244" i="2" s="1"/>
  <c r="AM1244" i="2" a="1"/>
  <c r="AM1244" i="2" s="1"/>
  <c r="AN1244" i="2" a="1"/>
  <c r="AN1244" i="2" s="1"/>
  <c r="AL1244" i="2" a="1"/>
  <c r="AL1244" i="2" s="1"/>
  <c r="AP1244" i="2" a="1"/>
  <c r="AP1244" i="2" s="1"/>
  <c r="AK1244" i="2" a="1"/>
  <c r="AK1244" i="2" s="1"/>
  <c r="AO1244" i="2"/>
  <c r="BD1356" i="2" a="1"/>
  <c r="BD1356" i="2" s="1"/>
  <c r="BF1356" i="2" a="1"/>
  <c r="BF1356" i="2" s="1"/>
  <c r="BE1356" i="2"/>
  <c r="BB1356" i="2" a="1"/>
  <c r="BB1356" i="2" s="1"/>
  <c r="BC1356" i="2" a="1"/>
  <c r="BC1356" i="2" s="1"/>
  <c r="AZ1356" i="2" a="1"/>
  <c r="AZ1356" i="2" s="1"/>
  <c r="BA1356" i="2" a="1"/>
  <c r="BA1356" i="2" s="1"/>
  <c r="BF149" i="2" a="1"/>
  <c r="BF149" i="2" s="1"/>
  <c r="AZ149" i="2" a="1"/>
  <c r="AZ149" i="2" s="1"/>
  <c r="BB149" i="2" a="1"/>
  <c r="BB149" i="2" s="1"/>
  <c r="BA149" i="2" a="1"/>
  <c r="BA149" i="2" s="1"/>
  <c r="BD149" i="2" a="1"/>
  <c r="BD149" i="2" s="1"/>
  <c r="BC149" i="2" a="1"/>
  <c r="BC149" i="2" s="1"/>
  <c r="BE149" i="2"/>
  <c r="BA43" i="2" a="1"/>
  <c r="BA43" i="2" s="1"/>
  <c r="BE43" i="2"/>
  <c r="BB43" i="2" a="1"/>
  <c r="BB43" i="2" s="1"/>
  <c r="BF43" i="2" a="1"/>
  <c r="BF43" i="2" s="1"/>
  <c r="BC43" i="2" a="1"/>
  <c r="BC43" i="2" s="1"/>
  <c r="AZ43" i="2" a="1"/>
  <c r="AZ43" i="2" s="1"/>
  <c r="BD43" i="2" a="1"/>
  <c r="BD43" i="2" s="1"/>
  <c r="AV268" i="2" a="1"/>
  <c r="AV268" i="2" s="1"/>
  <c r="AR268" i="2" a="1"/>
  <c r="AR268" i="2" s="1"/>
  <c r="AU268" i="2" a="1"/>
  <c r="AU268" i="2" s="1"/>
  <c r="AW268" i="2"/>
  <c r="AT268" i="2" a="1"/>
  <c r="AT268" i="2" s="1"/>
  <c r="AS268" i="2" a="1"/>
  <c r="AS268" i="2" s="1"/>
  <c r="AX268" i="2" a="1"/>
  <c r="AX268" i="2" s="1"/>
  <c r="AK284" i="2" a="1"/>
  <c r="AK284" i="2" s="1"/>
  <c r="AO284" i="2"/>
  <c r="AL284" i="2" a="1"/>
  <c r="AL284" i="2" s="1"/>
  <c r="AP284" i="2" a="1"/>
  <c r="AP284" i="2" s="1"/>
  <c r="AM284" i="2" a="1"/>
  <c r="AM284" i="2" s="1"/>
  <c r="AN284" i="2" a="1"/>
  <c r="AN284" i="2" s="1"/>
  <c r="AR301" i="2" a="1"/>
  <c r="AR301" i="2" s="1"/>
  <c r="AU301" i="2" a="1"/>
  <c r="AU301" i="2" s="1"/>
  <c r="AV301" i="2" a="1"/>
  <c r="AV301" i="2" s="1"/>
  <c r="AW301" i="2"/>
  <c r="AT301" i="2" a="1"/>
  <c r="AT301" i="2" s="1"/>
  <c r="AS301" i="2" a="1"/>
  <c r="AS301" i="2" s="1"/>
  <c r="AX301" i="2" a="1"/>
  <c r="AX301" i="2" s="1"/>
  <c r="BB317" i="2" a="1"/>
  <c r="BB317" i="2" s="1"/>
  <c r="BC317" i="2" a="1"/>
  <c r="BC317" i="2" s="1"/>
  <c r="AZ317" i="2" a="1"/>
  <c r="AZ317" i="2" s="1"/>
  <c r="BD317" i="2" a="1"/>
  <c r="BD317" i="2" s="1"/>
  <c r="BE317" i="2"/>
  <c r="BF317" i="2" a="1"/>
  <c r="BF317" i="2" s="1"/>
  <c r="BA317" i="2" a="1"/>
  <c r="BA317" i="2" s="1"/>
  <c r="BH333" i="2" a="1"/>
  <c r="BH333" i="2" s="1"/>
  <c r="BJ333" i="2" a="1"/>
  <c r="BJ333" i="2" s="1"/>
  <c r="BK333" i="2" a="1"/>
  <c r="BK333" i="2" s="1"/>
  <c r="BM333" i="2"/>
  <c r="BI333" i="2" a="1"/>
  <c r="BI333" i="2" s="1"/>
  <c r="BN333" i="2" a="1"/>
  <c r="BN333" i="2" s="1"/>
  <c r="BL333" i="2" a="1"/>
  <c r="BL333" i="2" s="1"/>
  <c r="BM349" i="2"/>
  <c r="BN349" i="2" a="1"/>
  <c r="BN349" i="2" s="1"/>
  <c r="BI349" i="2" a="1"/>
  <c r="BI349" i="2" s="1"/>
  <c r="BJ349" i="2" a="1"/>
  <c r="BJ349" i="2" s="1"/>
  <c r="BH349" i="2" a="1"/>
  <c r="BH349" i="2" s="1"/>
  <c r="BL349" i="2" a="1"/>
  <c r="BL349" i="2" s="1"/>
  <c r="BK349" i="2" a="1"/>
  <c r="BK349" i="2" s="1"/>
  <c r="BD365" i="2" a="1"/>
  <c r="BD365" i="2" s="1"/>
  <c r="BA365" i="2" a="1"/>
  <c r="BA365" i="2" s="1"/>
  <c r="BE365" i="2"/>
  <c r="BB365" i="2" a="1"/>
  <c r="BB365" i="2" s="1"/>
  <c r="BF365" i="2" a="1"/>
  <c r="BF365" i="2" s="1"/>
  <c r="AZ365" i="2" a="1"/>
  <c r="AZ365" i="2" s="1"/>
  <c r="BC365" i="2" a="1"/>
  <c r="BC365" i="2" s="1"/>
  <c r="AP381" i="2" a="1"/>
  <c r="AP381" i="2" s="1"/>
  <c r="AN381" i="2" a="1"/>
  <c r="AN381" i="2" s="1"/>
  <c r="AL381" i="2" a="1"/>
  <c r="AL381" i="2" s="1"/>
  <c r="AK381" i="2" a="1"/>
  <c r="AK381" i="2" s="1"/>
  <c r="AM381" i="2" a="1"/>
  <c r="AM381" i="2" s="1"/>
  <c r="AO381" i="2"/>
  <c r="BB397" i="2" a="1"/>
  <c r="BB397" i="2" s="1"/>
  <c r="BD397" i="2" a="1"/>
  <c r="BD397" i="2" s="1"/>
  <c r="AZ397" i="2" a="1"/>
  <c r="AZ397" i="2" s="1"/>
  <c r="BE397" i="2"/>
  <c r="BA397" i="2" a="1"/>
  <c r="BA397" i="2" s="1"/>
  <c r="BC397" i="2" a="1"/>
  <c r="BC397" i="2" s="1"/>
  <c r="BF397" i="2" a="1"/>
  <c r="BF397" i="2" s="1"/>
  <c r="BH429" i="2" a="1"/>
  <c r="BH429" i="2" s="1"/>
  <c r="BI429" i="2" a="1"/>
  <c r="BI429" i="2" s="1"/>
  <c r="BK429" i="2" a="1"/>
  <c r="BK429" i="2" s="1"/>
  <c r="BM429" i="2"/>
  <c r="BL429" i="2" a="1"/>
  <c r="BL429" i="2" s="1"/>
  <c r="BN429" i="2" a="1"/>
  <c r="BN429" i="2" s="1"/>
  <c r="BJ429" i="2" a="1"/>
  <c r="BJ429" i="2" s="1"/>
  <c r="AL445" i="2" a="1"/>
  <c r="AL445" i="2" s="1"/>
  <c r="AN445" i="2" a="1"/>
  <c r="AN445" i="2" s="1"/>
  <c r="AM445" i="2" a="1"/>
  <c r="AM445" i="2" s="1"/>
  <c r="AK445" i="2" a="1"/>
  <c r="AK445" i="2" s="1"/>
  <c r="AP445" i="2" a="1"/>
  <c r="AP445" i="2" s="1"/>
  <c r="AO445" i="2"/>
  <c r="AU445" i="2" a="1"/>
  <c r="AU445" i="2" s="1"/>
  <c r="AR445" i="2" a="1"/>
  <c r="AR445" i="2" s="1"/>
  <c r="AV445" i="2" a="1"/>
  <c r="AV445" i="2" s="1"/>
  <c r="AS445" i="2" a="1"/>
  <c r="AS445" i="2" s="1"/>
  <c r="AW445" i="2"/>
  <c r="AT445" i="2" a="1"/>
  <c r="AT445" i="2" s="1"/>
  <c r="AX445" i="2" a="1"/>
  <c r="AX445" i="2" s="1"/>
  <c r="BI461" i="2" a="1"/>
  <c r="BI461" i="2" s="1"/>
  <c r="BK461" i="2" a="1"/>
  <c r="BK461" i="2" s="1"/>
  <c r="BM461" i="2"/>
  <c r="BL461" i="2" a="1"/>
  <c r="BL461" i="2" s="1"/>
  <c r="BJ461" i="2" a="1"/>
  <c r="BJ461" i="2" s="1"/>
  <c r="BH461" i="2" a="1"/>
  <c r="BH461" i="2" s="1"/>
  <c r="BN461" i="2" a="1"/>
  <c r="BN461" i="2" s="1"/>
  <c r="AV509" i="2" a="1"/>
  <c r="AV509" i="2" s="1"/>
  <c r="AU509" i="2" a="1"/>
  <c r="AU509" i="2" s="1"/>
  <c r="AT509" i="2" a="1"/>
  <c r="AT509" i="2" s="1"/>
  <c r="AX509" i="2" a="1"/>
  <c r="AX509" i="2" s="1"/>
  <c r="AS509" i="2" a="1"/>
  <c r="AS509" i="2" s="1"/>
  <c r="AR509" i="2" a="1"/>
  <c r="AR509" i="2" s="1"/>
  <c r="AW509" i="2"/>
  <c r="AL525" i="2" a="1"/>
  <c r="AL525" i="2" s="1"/>
  <c r="AM525" i="2" a="1"/>
  <c r="AM525" i="2" s="1"/>
  <c r="AN525" i="2" a="1"/>
  <c r="AN525" i="2" s="1"/>
  <c r="AO525" i="2"/>
  <c r="AK525" i="2" a="1"/>
  <c r="AK525" i="2" s="1"/>
  <c r="AP525" i="2" a="1"/>
  <c r="AP525" i="2" s="1"/>
  <c r="BB541" i="2" a="1"/>
  <c r="BB541" i="2" s="1"/>
  <c r="BC541" i="2" a="1"/>
  <c r="BC541" i="2" s="1"/>
  <c r="BD541" i="2" a="1"/>
  <c r="BD541" i="2" s="1"/>
  <c r="AZ541" i="2" a="1"/>
  <c r="AZ541" i="2" s="1"/>
  <c r="BF541" i="2" a="1"/>
  <c r="BF541" i="2" s="1"/>
  <c r="BA541" i="2" a="1"/>
  <c r="BA541" i="2" s="1"/>
  <c r="BE541" i="2"/>
  <c r="AS573" i="2" a="1"/>
  <c r="AS573" i="2" s="1"/>
  <c r="AW573" i="2"/>
  <c r="AV573" i="2" a="1"/>
  <c r="AV573" i="2" s="1"/>
  <c r="AT573" i="2" a="1"/>
  <c r="AT573" i="2" s="1"/>
  <c r="AU573" i="2" a="1"/>
  <c r="AU573" i="2" s="1"/>
  <c r="AR573" i="2" a="1"/>
  <c r="AR573" i="2" s="1"/>
  <c r="AX573" i="2" a="1"/>
  <c r="AX573" i="2" s="1"/>
  <c r="AN573" i="2" a="1"/>
  <c r="AN573" i="2" s="1"/>
  <c r="AM573" i="2" a="1"/>
  <c r="AM573" i="2" s="1"/>
  <c r="AL573" i="2" a="1"/>
  <c r="AL573" i="2" s="1"/>
  <c r="AP573" i="2" a="1"/>
  <c r="AP573" i="2" s="1"/>
  <c r="AK573" i="2" a="1"/>
  <c r="AK573" i="2" s="1"/>
  <c r="AO573" i="2"/>
  <c r="BD589" i="2" a="1"/>
  <c r="BD589" i="2" s="1"/>
  <c r="AZ589" i="2" a="1"/>
  <c r="AZ589" i="2" s="1"/>
  <c r="BF589" i="2" a="1"/>
  <c r="BF589" i="2" s="1"/>
  <c r="BB589" i="2" a="1"/>
  <c r="BB589" i="2" s="1"/>
  <c r="BC589" i="2" a="1"/>
  <c r="BC589" i="2" s="1"/>
  <c r="BA589" i="2" a="1"/>
  <c r="BA589" i="2" s="1"/>
  <c r="BE589" i="2"/>
  <c r="AN605" i="2" a="1"/>
  <c r="AN605" i="2" s="1"/>
  <c r="AK605" i="2" a="1"/>
  <c r="AK605" i="2" s="1"/>
  <c r="AO605" i="2"/>
  <c r="AL605" i="2" a="1"/>
  <c r="AL605" i="2" s="1"/>
  <c r="AP605" i="2" a="1"/>
  <c r="AP605" i="2" s="1"/>
  <c r="AM605" i="2" a="1"/>
  <c r="AM605" i="2" s="1"/>
  <c r="AR621" i="2" a="1"/>
  <c r="AR621" i="2" s="1"/>
  <c r="AS621" i="2" a="1"/>
  <c r="AS621" i="2" s="1"/>
  <c r="AV621" i="2" a="1"/>
  <c r="AV621" i="2" s="1"/>
  <c r="AW621" i="2"/>
  <c r="AX621" i="2" a="1"/>
  <c r="AX621" i="2" s="1"/>
  <c r="AU621" i="2" a="1"/>
  <c r="AU621" i="2" s="1"/>
  <c r="AT621" i="2" a="1"/>
  <c r="AT621" i="2" s="1"/>
  <c r="BK637" i="2" a="1"/>
  <c r="BK637" i="2" s="1"/>
  <c r="BN637" i="2" a="1"/>
  <c r="BN637" i="2" s="1"/>
  <c r="BH637" i="2" a="1"/>
  <c r="BH637" i="2" s="1"/>
  <c r="BJ637" i="2" a="1"/>
  <c r="BJ637" i="2" s="1"/>
  <c r="BL637" i="2" a="1"/>
  <c r="BL637" i="2" s="1"/>
  <c r="BM637" i="2"/>
  <c r="BI637" i="2" a="1"/>
  <c r="BI637" i="2" s="1"/>
  <c r="AW653" i="2"/>
  <c r="AR653" i="2" a="1"/>
  <c r="AR653" i="2" s="1"/>
  <c r="AS653" i="2" a="1"/>
  <c r="AS653" i="2" s="1"/>
  <c r="AV653" i="2" a="1"/>
  <c r="AV653" i="2" s="1"/>
  <c r="AX653" i="2" a="1"/>
  <c r="AX653" i="2" s="1"/>
  <c r="AT653" i="2" a="1"/>
  <c r="AT653" i="2" s="1"/>
  <c r="AU653" i="2" a="1"/>
  <c r="AU653" i="2" s="1"/>
  <c r="BK669" i="2" a="1"/>
  <c r="BK669" i="2" s="1"/>
  <c r="BL669" i="2" a="1"/>
  <c r="BL669" i="2" s="1"/>
  <c r="BM669" i="2"/>
  <c r="BI669" i="2" a="1"/>
  <c r="BI669" i="2" s="1"/>
  <c r="BN669" i="2" a="1"/>
  <c r="BN669" i="2" s="1"/>
  <c r="BH669" i="2" a="1"/>
  <c r="BH669" i="2" s="1"/>
  <c r="BJ669" i="2" a="1"/>
  <c r="BJ669" i="2" s="1"/>
  <c r="BH709" i="2" a="1"/>
  <c r="BH709" i="2" s="1"/>
  <c r="BN709" i="2" a="1"/>
  <c r="BN709" i="2" s="1"/>
  <c r="BK709" i="2" a="1"/>
  <c r="BK709" i="2" s="1"/>
  <c r="BI709" i="2" a="1"/>
  <c r="BI709" i="2" s="1"/>
  <c r="BL709" i="2" a="1"/>
  <c r="BL709" i="2" s="1"/>
  <c r="BJ709" i="2" a="1"/>
  <c r="BJ709" i="2" s="1"/>
  <c r="BM709" i="2"/>
  <c r="AS709" i="2" a="1"/>
  <c r="AS709" i="2" s="1"/>
  <c r="AR709" i="2" a="1"/>
  <c r="AR709" i="2" s="1"/>
  <c r="AU709" i="2" a="1"/>
  <c r="AU709" i="2" s="1"/>
  <c r="AW709" i="2"/>
  <c r="AT709" i="2" a="1"/>
  <c r="AT709" i="2" s="1"/>
  <c r="AX709" i="2" a="1"/>
  <c r="AX709" i="2" s="1"/>
  <c r="AV709" i="2" a="1"/>
  <c r="AV709" i="2" s="1"/>
  <c r="AP725" i="2" a="1"/>
  <c r="AP725" i="2" s="1"/>
  <c r="AO725" i="2"/>
  <c r="AK725" i="2" a="1"/>
  <c r="AK725" i="2" s="1"/>
  <c r="AM725" i="2" a="1"/>
  <c r="AM725" i="2" s="1"/>
  <c r="AN725" i="2" a="1"/>
  <c r="AN725" i="2" s="1"/>
  <c r="AL725" i="2" a="1"/>
  <c r="AL725" i="2" s="1"/>
  <c r="BH741" i="2" a="1"/>
  <c r="BH741" i="2" s="1"/>
  <c r="BL741" i="2" a="1"/>
  <c r="BL741" i="2" s="1"/>
  <c r="BM741" i="2"/>
  <c r="BI741" i="2" a="1"/>
  <c r="BI741" i="2" s="1"/>
  <c r="BN741" i="2" a="1"/>
  <c r="BN741" i="2" s="1"/>
  <c r="BJ741" i="2" a="1"/>
  <c r="BJ741" i="2" s="1"/>
  <c r="BK741" i="2" a="1"/>
  <c r="BK741" i="2" s="1"/>
  <c r="BM754" i="2"/>
  <c r="BL754" i="2" a="1"/>
  <c r="BL754" i="2" s="1"/>
  <c r="BH754" i="2" a="1"/>
  <c r="BH754" i="2" s="1"/>
  <c r="BK754" i="2" a="1"/>
  <c r="BK754" i="2" s="1"/>
  <c r="BN754" i="2" a="1"/>
  <c r="BN754" i="2" s="1"/>
  <c r="BI754" i="2" a="1"/>
  <c r="BI754" i="2" s="1"/>
  <c r="BJ754" i="2" a="1"/>
  <c r="BJ754" i="2" s="1"/>
  <c r="BH770" i="2" a="1"/>
  <c r="BH770" i="2" s="1"/>
  <c r="BI770" i="2" a="1"/>
  <c r="BI770" i="2" s="1"/>
  <c r="BJ770" i="2" a="1"/>
  <c r="BJ770" i="2" s="1"/>
  <c r="BL770" i="2" a="1"/>
  <c r="BL770" i="2" s="1"/>
  <c r="BM770" i="2"/>
  <c r="BN770" i="2" a="1"/>
  <c r="BN770" i="2" s="1"/>
  <c r="BK770" i="2" a="1"/>
  <c r="BK770" i="2" s="1"/>
  <c r="AL770" i="2" a="1"/>
  <c r="AL770" i="2" s="1"/>
  <c r="AO770" i="2"/>
  <c r="AM770" i="2" a="1"/>
  <c r="AM770" i="2" s="1"/>
  <c r="AP770" i="2" a="1"/>
  <c r="AP770" i="2" s="1"/>
  <c r="AN770" i="2" a="1"/>
  <c r="AN770" i="2" s="1"/>
  <c r="AK770" i="2" a="1"/>
  <c r="AK770" i="2" s="1"/>
  <c r="AO786" i="2"/>
  <c r="AP786" i="2" a="1"/>
  <c r="AP786" i="2" s="1"/>
  <c r="AL786" i="2" a="1"/>
  <c r="AL786" i="2" s="1"/>
  <c r="AK786" i="2" a="1"/>
  <c r="AK786" i="2" s="1"/>
  <c r="AM786" i="2" a="1"/>
  <c r="AM786" i="2" s="1"/>
  <c r="AN786" i="2" a="1"/>
  <c r="AN786" i="2" s="1"/>
  <c r="BN802" i="2" a="1"/>
  <c r="BN802" i="2" s="1"/>
  <c r="BI802" i="2" a="1"/>
  <c r="BI802" i="2" s="1"/>
  <c r="BH802" i="2" a="1"/>
  <c r="BH802" i="2" s="1"/>
  <c r="BK802" i="2" a="1"/>
  <c r="BK802" i="2" s="1"/>
  <c r="BL802" i="2" a="1"/>
  <c r="BL802" i="2" s="1"/>
  <c r="BJ802" i="2" a="1"/>
  <c r="BJ802" i="2" s="1"/>
  <c r="BM802" i="2"/>
  <c r="AV818" i="2" a="1"/>
  <c r="AV818" i="2" s="1"/>
  <c r="AS818" i="2" a="1"/>
  <c r="AS818" i="2" s="1"/>
  <c r="AT818" i="2" a="1"/>
  <c r="AT818" i="2" s="1"/>
  <c r="AW818" i="2"/>
  <c r="AX818" i="2" a="1"/>
  <c r="AX818" i="2" s="1"/>
  <c r="AR818" i="2" a="1"/>
  <c r="AR818" i="2" s="1"/>
  <c r="AU818" i="2" a="1"/>
  <c r="AU818" i="2" s="1"/>
  <c r="AV834" i="2" a="1"/>
  <c r="AV834" i="2" s="1"/>
  <c r="AX834" i="2" a="1"/>
  <c r="AX834" i="2" s="1"/>
  <c r="AS834" i="2" a="1"/>
  <c r="AS834" i="2" s="1"/>
  <c r="AT834" i="2" a="1"/>
  <c r="AT834" i="2" s="1"/>
  <c r="AW834" i="2"/>
  <c r="AU834" i="2" a="1"/>
  <c r="AU834" i="2" s="1"/>
  <c r="AR834" i="2" a="1"/>
  <c r="AR834" i="2" s="1"/>
  <c r="BF834" i="2" a="1"/>
  <c r="BF834" i="2" s="1"/>
  <c r="BE834" i="2"/>
  <c r="AZ834" i="2" a="1"/>
  <c r="AZ834" i="2" s="1"/>
  <c r="BC834" i="2" a="1"/>
  <c r="BC834" i="2" s="1"/>
  <c r="BD834" i="2" a="1"/>
  <c r="BD834" i="2" s="1"/>
  <c r="BA834" i="2" a="1"/>
  <c r="BA834" i="2" s="1"/>
  <c r="BB834" i="2" a="1"/>
  <c r="BB834" i="2" s="1"/>
  <c r="BN850" i="2" a="1"/>
  <c r="BN850" i="2" s="1"/>
  <c r="BI850" i="2" a="1"/>
  <c r="BI850" i="2" s="1"/>
  <c r="BH850" i="2" a="1"/>
  <c r="BH850" i="2" s="1"/>
  <c r="BK850" i="2" a="1"/>
  <c r="BK850" i="2" s="1"/>
  <c r="BL850" i="2" a="1"/>
  <c r="BL850" i="2" s="1"/>
  <c r="BM850" i="2"/>
  <c r="BJ850" i="2" a="1"/>
  <c r="BJ850" i="2" s="1"/>
  <c r="BF866" i="2" a="1"/>
  <c r="BF866" i="2" s="1"/>
  <c r="BE866" i="2"/>
  <c r="AZ866" i="2" a="1"/>
  <c r="AZ866" i="2" s="1"/>
  <c r="BC866" i="2" a="1"/>
  <c r="BC866" i="2" s="1"/>
  <c r="BD866" i="2" a="1"/>
  <c r="BD866" i="2" s="1"/>
  <c r="BA866" i="2" a="1"/>
  <c r="BA866" i="2" s="1"/>
  <c r="BB866" i="2" a="1"/>
  <c r="BB866" i="2" s="1"/>
  <c r="BN882" i="2" a="1"/>
  <c r="BN882" i="2" s="1"/>
  <c r="BI882" i="2" a="1"/>
  <c r="BI882" i="2" s="1"/>
  <c r="BH882" i="2" a="1"/>
  <c r="BH882" i="2" s="1"/>
  <c r="BK882" i="2" a="1"/>
  <c r="BK882" i="2" s="1"/>
  <c r="BL882" i="2" a="1"/>
  <c r="BL882" i="2" s="1"/>
  <c r="BM882" i="2"/>
  <c r="BJ882" i="2" a="1"/>
  <c r="BJ882" i="2" s="1"/>
  <c r="AV898" i="2" a="1"/>
  <c r="AV898" i="2" s="1"/>
  <c r="AX898" i="2" a="1"/>
  <c r="AX898" i="2" s="1"/>
  <c r="AS898" i="2" a="1"/>
  <c r="AS898" i="2" s="1"/>
  <c r="AT898" i="2" a="1"/>
  <c r="AT898" i="2" s="1"/>
  <c r="AW898" i="2"/>
  <c r="AU898" i="2" a="1"/>
  <c r="AU898" i="2" s="1"/>
  <c r="AR898" i="2" a="1"/>
  <c r="AR898" i="2" s="1"/>
  <c r="BF898" i="2" a="1"/>
  <c r="BF898" i="2" s="1"/>
  <c r="BE898" i="2"/>
  <c r="AZ898" i="2" a="1"/>
  <c r="AZ898" i="2" s="1"/>
  <c r="BC898" i="2" a="1"/>
  <c r="BC898" i="2" s="1"/>
  <c r="BD898" i="2" a="1"/>
  <c r="BD898" i="2" s="1"/>
  <c r="BA898" i="2" a="1"/>
  <c r="BA898" i="2" s="1"/>
  <c r="BB898" i="2" a="1"/>
  <c r="BB898" i="2" s="1"/>
  <c r="BN914" i="2" a="1"/>
  <c r="BN914" i="2" s="1"/>
  <c r="BI914" i="2" a="1"/>
  <c r="BI914" i="2" s="1"/>
  <c r="BH914" i="2" a="1"/>
  <c r="BH914" i="2" s="1"/>
  <c r="BK914" i="2" a="1"/>
  <c r="BK914" i="2" s="1"/>
  <c r="BL914" i="2" a="1"/>
  <c r="BL914" i="2" s="1"/>
  <c r="BJ914" i="2" a="1"/>
  <c r="BJ914" i="2" s="1"/>
  <c r="BM914" i="2"/>
  <c r="BH930" i="2" a="1"/>
  <c r="BH930" i="2" s="1"/>
  <c r="BK930" i="2" a="1"/>
  <c r="BK930" i="2" s="1"/>
  <c r="BM930" i="2"/>
  <c r="BL930" i="2" a="1"/>
  <c r="BL930" i="2" s="1"/>
  <c r="BJ930" i="2" a="1"/>
  <c r="BJ930" i="2" s="1"/>
  <c r="BN930" i="2" a="1"/>
  <c r="BN930" i="2" s="1"/>
  <c r="BI930" i="2" a="1"/>
  <c r="BI930" i="2" s="1"/>
  <c r="AR962" i="2" a="1"/>
  <c r="AR962" i="2" s="1"/>
  <c r="AT962" i="2" a="1"/>
  <c r="AT962" i="2" s="1"/>
  <c r="AU962" i="2" a="1"/>
  <c r="AU962" i="2" s="1"/>
  <c r="AW962" i="2"/>
  <c r="AS962" i="2" a="1"/>
  <c r="AS962" i="2" s="1"/>
  <c r="AX962" i="2" a="1"/>
  <c r="AX962" i="2" s="1"/>
  <c r="AV962" i="2" a="1"/>
  <c r="AV962" i="2" s="1"/>
  <c r="AL962" i="2" a="1"/>
  <c r="AL962" i="2" s="1"/>
  <c r="AN962" i="2" a="1"/>
  <c r="AN962" i="2" s="1"/>
  <c r="AP962" i="2" a="1"/>
  <c r="AP962" i="2" s="1"/>
  <c r="AK962" i="2" a="1"/>
  <c r="AK962" i="2" s="1"/>
  <c r="AO962" i="2"/>
  <c r="AM962" i="2" a="1"/>
  <c r="AM962" i="2" s="1"/>
  <c r="BC978" i="2" a="1"/>
  <c r="BC978" i="2" s="1"/>
  <c r="AZ978" i="2" a="1"/>
  <c r="AZ978" i="2" s="1"/>
  <c r="BD978" i="2" a="1"/>
  <c r="BD978" i="2" s="1"/>
  <c r="BA978" i="2" a="1"/>
  <c r="BA978" i="2" s="1"/>
  <c r="BE978" i="2"/>
  <c r="BB978" i="2" a="1"/>
  <c r="BB978" i="2" s="1"/>
  <c r="BF978" i="2" a="1"/>
  <c r="BF978" i="2" s="1"/>
  <c r="BH994" i="2" a="1"/>
  <c r="BH994" i="2" s="1"/>
  <c r="BK994" i="2" a="1"/>
  <c r="BK994" i="2" s="1"/>
  <c r="BM994" i="2"/>
  <c r="BL994" i="2" a="1"/>
  <c r="BL994" i="2" s="1"/>
  <c r="BJ994" i="2" a="1"/>
  <c r="BJ994" i="2" s="1"/>
  <c r="BN994" i="2" a="1"/>
  <c r="BN994" i="2" s="1"/>
  <c r="BI994" i="2" a="1"/>
  <c r="BI994" i="2" s="1"/>
  <c r="AR1026" i="2" a="1"/>
  <c r="AR1026" i="2" s="1"/>
  <c r="AT1026" i="2" a="1"/>
  <c r="AT1026" i="2" s="1"/>
  <c r="AU1026" i="2" a="1"/>
  <c r="AU1026" i="2" s="1"/>
  <c r="AW1026" i="2"/>
  <c r="AS1026" i="2" a="1"/>
  <c r="AS1026" i="2" s="1"/>
  <c r="AX1026" i="2" a="1"/>
  <c r="AX1026" i="2" s="1"/>
  <c r="AV1026" i="2" a="1"/>
  <c r="AV1026" i="2" s="1"/>
  <c r="AL1026" i="2" a="1"/>
  <c r="AL1026" i="2" s="1"/>
  <c r="AN1026" i="2" a="1"/>
  <c r="AN1026" i="2" s="1"/>
  <c r="AP1026" i="2" a="1"/>
  <c r="AP1026" i="2" s="1"/>
  <c r="AK1026" i="2" a="1"/>
  <c r="AK1026" i="2" s="1"/>
  <c r="AO1026" i="2"/>
  <c r="AM1026" i="2" a="1"/>
  <c r="AM1026" i="2" s="1"/>
  <c r="BC1042" i="2" a="1"/>
  <c r="BC1042" i="2" s="1"/>
  <c r="AZ1042" i="2" a="1"/>
  <c r="AZ1042" i="2" s="1"/>
  <c r="BD1042" i="2" a="1"/>
  <c r="BD1042" i="2" s="1"/>
  <c r="BB1042" i="2" a="1"/>
  <c r="BB1042" i="2" s="1"/>
  <c r="BF1042" i="2" a="1"/>
  <c r="BF1042" i="2" s="1"/>
  <c r="BE1042" i="2"/>
  <c r="BA1042" i="2" a="1"/>
  <c r="BA1042" i="2" s="1"/>
  <c r="BH1058" i="2" a="1"/>
  <c r="BH1058" i="2" s="1"/>
  <c r="BK1058" i="2" a="1"/>
  <c r="BK1058" i="2" s="1"/>
  <c r="BM1058" i="2"/>
  <c r="BL1058" i="2" a="1"/>
  <c r="BL1058" i="2" s="1"/>
  <c r="BJ1058" i="2" a="1"/>
  <c r="BJ1058" i="2" s="1"/>
  <c r="BN1058" i="2" a="1"/>
  <c r="BN1058" i="2" s="1"/>
  <c r="BI1058" i="2" a="1"/>
  <c r="BI1058" i="2" s="1"/>
  <c r="AS1090" i="2" a="1"/>
  <c r="AS1090" i="2" s="1"/>
  <c r="AR1090" i="2" a="1"/>
  <c r="AR1090" i="2" s="1"/>
  <c r="AV1090" i="2" a="1"/>
  <c r="AV1090" i="2" s="1"/>
  <c r="AT1090" i="2" a="1"/>
  <c r="AT1090" i="2" s="1"/>
  <c r="AU1090" i="2" a="1"/>
  <c r="AU1090" i="2" s="1"/>
  <c r="AX1090" i="2" a="1"/>
  <c r="AX1090" i="2" s="1"/>
  <c r="AW1090" i="2"/>
  <c r="BC1090" i="2" a="1"/>
  <c r="BC1090" i="2" s="1"/>
  <c r="AZ1090" i="2" a="1"/>
  <c r="AZ1090" i="2" s="1"/>
  <c r="BD1090" i="2" a="1"/>
  <c r="BD1090" i="2" s="1"/>
  <c r="BB1090" i="2" a="1"/>
  <c r="BB1090" i="2" s="1"/>
  <c r="BF1090" i="2" a="1"/>
  <c r="BF1090" i="2" s="1"/>
  <c r="BA1090" i="2" a="1"/>
  <c r="BA1090" i="2" s="1"/>
  <c r="BE1090" i="2"/>
  <c r="AL1106" i="2" a="1"/>
  <c r="AL1106" i="2" s="1"/>
  <c r="AN1106" i="2" a="1"/>
  <c r="AN1106" i="2" s="1"/>
  <c r="AO1106" i="2"/>
  <c r="AM1106" i="2" a="1"/>
  <c r="AM1106" i="2" s="1"/>
  <c r="AK1106" i="2" a="1"/>
  <c r="AK1106" i="2" s="1"/>
  <c r="AP1106" i="2" a="1"/>
  <c r="AP1106" i="2" s="1"/>
  <c r="BE1122" i="2"/>
  <c r="AZ1122" i="2" a="1"/>
  <c r="AZ1122" i="2" s="1"/>
  <c r="BB1122" i="2" a="1"/>
  <c r="BB1122" i="2" s="1"/>
  <c r="BD1122" i="2" a="1"/>
  <c r="BD1122" i="2" s="1"/>
  <c r="BC1122" i="2" a="1"/>
  <c r="BC1122" i="2" s="1"/>
  <c r="BA1122" i="2" a="1"/>
  <c r="BA1122" i="2" s="1"/>
  <c r="BF1122" i="2" a="1"/>
  <c r="BF1122" i="2" s="1"/>
  <c r="BJ1138" i="2" a="1"/>
  <c r="BJ1138" i="2" s="1"/>
  <c r="BN1138" i="2" a="1"/>
  <c r="BN1138" i="2" s="1"/>
  <c r="BK1138" i="2" a="1"/>
  <c r="BK1138" i="2" s="1"/>
  <c r="BI1138" i="2" a="1"/>
  <c r="BI1138" i="2" s="1"/>
  <c r="BM1138" i="2"/>
  <c r="BH1138" i="2" a="1"/>
  <c r="BH1138" i="2" s="1"/>
  <c r="BL1138" i="2" a="1"/>
  <c r="BL1138" i="2" s="1"/>
  <c r="BI1154" i="2" a="1"/>
  <c r="BI1154" i="2" s="1"/>
  <c r="BM1154" i="2"/>
  <c r="BJ1154" i="2" a="1"/>
  <c r="BJ1154" i="2" s="1"/>
  <c r="BN1154" i="2" a="1"/>
  <c r="BN1154" i="2" s="1"/>
  <c r="BH1154" i="2" a="1"/>
  <c r="BH1154" i="2" s="1"/>
  <c r="BL1154" i="2" a="1"/>
  <c r="BL1154" i="2" s="1"/>
  <c r="BK1154" i="2" a="1"/>
  <c r="BK1154" i="2" s="1"/>
  <c r="AV1154" i="2" a="1"/>
  <c r="AV1154" i="2" s="1"/>
  <c r="AW1154" i="2"/>
  <c r="AT1154" i="2" a="1"/>
  <c r="AT1154" i="2" s="1"/>
  <c r="AR1154" i="2" a="1"/>
  <c r="AR1154" i="2" s="1"/>
  <c r="AX1154" i="2" a="1"/>
  <c r="AX1154" i="2" s="1"/>
  <c r="AS1154" i="2" a="1"/>
  <c r="AS1154" i="2" s="1"/>
  <c r="AU1154" i="2" a="1"/>
  <c r="AU1154" i="2" s="1"/>
  <c r="AN1170" i="2" a="1"/>
  <c r="AN1170" i="2" s="1"/>
  <c r="AO1170" i="2"/>
  <c r="AM1170" i="2" a="1"/>
  <c r="AM1170" i="2" s="1"/>
  <c r="AK1170" i="2" a="1"/>
  <c r="AK1170" i="2" s="1"/>
  <c r="AP1170" i="2" a="1"/>
  <c r="AP1170" i="2" s="1"/>
  <c r="AL1170" i="2" a="1"/>
  <c r="AL1170" i="2" s="1"/>
  <c r="BA1181" i="2" a="1"/>
  <c r="BA1181" i="2" s="1"/>
  <c r="BF1181" i="2" a="1"/>
  <c r="BF1181" i="2" s="1"/>
  <c r="BD1181" i="2" a="1"/>
  <c r="BD1181" i="2" s="1"/>
  <c r="BE1181" i="2"/>
  <c r="BC1181" i="2" a="1"/>
  <c r="BC1181" i="2" s="1"/>
  <c r="AZ1181" i="2" a="1"/>
  <c r="AZ1181" i="2" s="1"/>
  <c r="BB1181" i="2" a="1"/>
  <c r="BB1181" i="2" s="1"/>
  <c r="BH1197" i="2" a="1"/>
  <c r="BH1197" i="2" s="1"/>
  <c r="BL1197" i="2" a="1"/>
  <c r="BL1197" i="2" s="1"/>
  <c r="BI1197" i="2" a="1"/>
  <c r="BI1197" i="2" s="1"/>
  <c r="BM1197" i="2"/>
  <c r="BK1197" i="2" a="1"/>
  <c r="BK1197" i="2" s="1"/>
  <c r="BN1197" i="2" a="1"/>
  <c r="BN1197" i="2" s="1"/>
  <c r="BJ1197" i="2" a="1"/>
  <c r="BJ1197" i="2" s="1"/>
  <c r="AV1213" i="2" a="1"/>
  <c r="AV1213" i="2" s="1"/>
  <c r="AX1213" i="2" a="1"/>
  <c r="AX1213" i="2" s="1"/>
  <c r="AS1213" i="2" a="1"/>
  <c r="AS1213" i="2" s="1"/>
  <c r="AT1213" i="2" a="1"/>
  <c r="AT1213" i="2" s="1"/>
  <c r="AW1213" i="2"/>
  <c r="AU1213" i="2" a="1"/>
  <c r="AU1213" i="2" s="1"/>
  <c r="AR1213" i="2" a="1"/>
  <c r="AR1213" i="2" s="1"/>
  <c r="BA1261" i="2" a="1"/>
  <c r="BA1261" i="2" s="1"/>
  <c r="BC1261" i="2" a="1"/>
  <c r="BC1261" i="2" s="1"/>
  <c r="BF1261" i="2" a="1"/>
  <c r="BF1261" i="2" s="1"/>
  <c r="AZ1261" i="2" a="1"/>
  <c r="AZ1261" i="2" s="1"/>
  <c r="BE1261" i="2"/>
  <c r="BD1261" i="2" a="1"/>
  <c r="BD1261" i="2" s="1"/>
  <c r="BB1261" i="2" a="1"/>
  <c r="BB1261" i="2" s="1"/>
  <c r="AX1277" i="2" a="1"/>
  <c r="AX1277" i="2" s="1"/>
  <c r="AR1277" i="2" a="1"/>
  <c r="AR1277" i="2" s="1"/>
  <c r="AU1277" i="2" a="1"/>
  <c r="AU1277" i="2" s="1"/>
  <c r="AT1277" i="2" a="1"/>
  <c r="AT1277" i="2" s="1"/>
  <c r="AW1277" i="2"/>
  <c r="AS1277" i="2" a="1"/>
  <c r="AS1277" i="2" s="1"/>
  <c r="AV1277" i="2" a="1"/>
  <c r="AV1277" i="2" s="1"/>
  <c r="BI1293" i="2" a="1"/>
  <c r="BI1293" i="2" s="1"/>
  <c r="BH1293" i="2" a="1"/>
  <c r="BH1293" i="2" s="1"/>
  <c r="BK1293" i="2" a="1"/>
  <c r="BK1293" i="2" s="1"/>
  <c r="BN1293" i="2" a="1"/>
  <c r="BN1293" i="2" s="1"/>
  <c r="BL1293" i="2" a="1"/>
  <c r="BL1293" i="2" s="1"/>
  <c r="BM1293" i="2"/>
  <c r="BJ1293" i="2" a="1"/>
  <c r="BJ1293" i="2" s="1"/>
  <c r="BN1309" i="2" a="1"/>
  <c r="BN1309" i="2" s="1"/>
  <c r="BH1309" i="2" a="1"/>
  <c r="BH1309" i="2" s="1"/>
  <c r="BI1309" i="2" a="1"/>
  <c r="BI1309" i="2" s="1"/>
  <c r="BJ1309" i="2" a="1"/>
  <c r="BJ1309" i="2" s="1"/>
  <c r="BK1309" i="2" a="1"/>
  <c r="BK1309" i="2" s="1"/>
  <c r="BM1309" i="2"/>
  <c r="BL1309" i="2" a="1"/>
  <c r="BL1309" i="2" s="1"/>
  <c r="AK1325" i="2" a="1"/>
  <c r="AK1325" i="2" s="1"/>
  <c r="AN1325" i="2" a="1"/>
  <c r="AN1325" i="2" s="1"/>
  <c r="AL1325" i="2" a="1"/>
  <c r="AL1325" i="2" s="1"/>
  <c r="AM1325" i="2" a="1"/>
  <c r="AM1325" i="2" s="1"/>
  <c r="AO1325" i="2"/>
  <c r="AP1325" i="2" a="1"/>
  <c r="AP1325" i="2" s="1"/>
  <c r="AS1341" i="2" a="1"/>
  <c r="AS1341" i="2" s="1"/>
  <c r="AR1341" i="2" a="1"/>
  <c r="AR1341" i="2" s="1"/>
  <c r="AU1341" i="2" a="1"/>
  <c r="AU1341" i="2" s="1"/>
  <c r="AX1341" i="2" a="1"/>
  <c r="AX1341" i="2" s="1"/>
  <c r="AV1341" i="2" a="1"/>
  <c r="AV1341" i="2" s="1"/>
  <c r="AT1341" i="2" a="1"/>
  <c r="AT1341" i="2" s="1"/>
  <c r="AW1341" i="2"/>
  <c r="BA1341" i="2" a="1"/>
  <c r="BA1341" i="2" s="1"/>
  <c r="AZ1341" i="2" a="1"/>
  <c r="AZ1341" i="2" s="1"/>
  <c r="BB1341" i="2" a="1"/>
  <c r="BB1341" i="2" s="1"/>
  <c r="BD1341" i="2" a="1"/>
  <c r="BD1341" i="2" s="1"/>
  <c r="BE1341" i="2"/>
  <c r="BF1341" i="2" a="1"/>
  <c r="BF1341" i="2" s="1"/>
  <c r="BC1341" i="2" a="1"/>
  <c r="BC1341" i="2" s="1"/>
  <c r="BA1357" i="2" a="1"/>
  <c r="BA1357" i="2" s="1"/>
  <c r="AZ1357" i="2" a="1"/>
  <c r="AZ1357" i="2" s="1"/>
  <c r="BD1357" i="2" a="1"/>
  <c r="BD1357" i="2" s="1"/>
  <c r="BB1357" i="2" a="1"/>
  <c r="BB1357" i="2" s="1"/>
  <c r="BE1357" i="2"/>
  <c r="BF1357" i="2" a="1"/>
  <c r="BF1357" i="2" s="1"/>
  <c r="BC1357" i="2" a="1"/>
  <c r="BC1357" i="2" s="1"/>
  <c r="AW245" i="2"/>
  <c r="AR245" i="2" a="1"/>
  <c r="AR245" i="2" s="1"/>
  <c r="AX245" i="2" a="1"/>
  <c r="AX245" i="2" s="1"/>
  <c r="AT245" i="2" a="1"/>
  <c r="AT245" i="2" s="1"/>
  <c r="AU245" i="2" a="1"/>
  <c r="AU245" i="2" s="1"/>
  <c r="AV245" i="2" a="1"/>
  <c r="AV245" i="2" s="1"/>
  <c r="AS245" i="2" a="1"/>
  <c r="AS245" i="2" s="1"/>
  <c r="AZ228" i="2" a="1"/>
  <c r="AZ228" i="2" s="1"/>
  <c r="BD228" i="2" a="1"/>
  <c r="BD228" i="2" s="1"/>
  <c r="BA228" i="2" a="1"/>
  <c r="BA228" i="2" s="1"/>
  <c r="BE228" i="2"/>
  <c r="BB228" i="2" a="1"/>
  <c r="BB228" i="2" s="1"/>
  <c r="BF228" i="2" a="1"/>
  <c r="BF228" i="2" s="1"/>
  <c r="BC228" i="2" a="1"/>
  <c r="BC228" i="2" s="1"/>
  <c r="AR212" i="2" a="1"/>
  <c r="AR212" i="2" s="1"/>
  <c r="AS212" i="2" a="1"/>
  <c r="AS212" i="2" s="1"/>
  <c r="AX212" i="2" a="1"/>
  <c r="AX212" i="2" s="1"/>
  <c r="AT212" i="2" a="1"/>
  <c r="AT212" i="2" s="1"/>
  <c r="AU212" i="2" a="1"/>
  <c r="AU212" i="2" s="1"/>
  <c r="AW212" i="2"/>
  <c r="AV212" i="2" a="1"/>
  <c r="AV212" i="2" s="1"/>
  <c r="BB196" i="2" a="1"/>
  <c r="BB196" i="2" s="1"/>
  <c r="BF196" i="2" a="1"/>
  <c r="BF196" i="2" s="1"/>
  <c r="BC196" i="2" a="1"/>
  <c r="BC196" i="2" s="1"/>
  <c r="AZ196" i="2" a="1"/>
  <c r="AZ196" i="2" s="1"/>
  <c r="BD196" i="2" a="1"/>
  <c r="BD196" i="2" s="1"/>
  <c r="BA196" i="2" a="1"/>
  <c r="BA196" i="2" s="1"/>
  <c r="BE196" i="2"/>
  <c r="BJ180" i="2" a="1"/>
  <c r="BJ180" i="2" s="1"/>
  <c r="BN180" i="2" a="1"/>
  <c r="BN180" i="2" s="1"/>
  <c r="BK180" i="2" a="1"/>
  <c r="BK180" i="2" s="1"/>
  <c r="BH180" i="2" a="1"/>
  <c r="BH180" i="2" s="1"/>
  <c r="BL180" i="2" a="1"/>
  <c r="BL180" i="2" s="1"/>
  <c r="BI180" i="2" a="1"/>
  <c r="BI180" i="2" s="1"/>
  <c r="BM180" i="2"/>
  <c r="BJ164" i="2" a="1"/>
  <c r="BJ164" i="2" s="1"/>
  <c r="BL164" i="2" a="1"/>
  <c r="BL164" i="2" s="1"/>
  <c r="BN164" i="2" a="1"/>
  <c r="BN164" i="2" s="1"/>
  <c r="BH164" i="2" a="1"/>
  <c r="BH164" i="2" s="1"/>
  <c r="BK164" i="2" a="1"/>
  <c r="BK164" i="2" s="1"/>
  <c r="BM164" i="2"/>
  <c r="BI164" i="2" a="1"/>
  <c r="BI164" i="2" s="1"/>
  <c r="AZ148" i="2" a="1"/>
  <c r="AZ148" i="2" s="1"/>
  <c r="BA148" i="2" a="1"/>
  <c r="BA148" i="2" s="1"/>
  <c r="BE148" i="2"/>
  <c r="BF148" i="2" a="1"/>
  <c r="BF148" i="2" s="1"/>
  <c r="BC148" i="2" a="1"/>
  <c r="BC148" i="2" s="1"/>
  <c r="BD148" i="2" a="1"/>
  <c r="BD148" i="2" s="1"/>
  <c r="BB148" i="2" a="1"/>
  <c r="BB148" i="2" s="1"/>
  <c r="AL132" i="2" a="1"/>
  <c r="AL132" i="2" s="1"/>
  <c r="AN132" i="2" a="1"/>
  <c r="AN132" i="2" s="1"/>
  <c r="AP132" i="2" a="1"/>
  <c r="AP132" i="2" s="1"/>
  <c r="AO132" i="2"/>
  <c r="AK132" i="2" a="1"/>
  <c r="AK132" i="2" s="1"/>
  <c r="AM132" i="2" a="1"/>
  <c r="AM132" i="2" s="1"/>
  <c r="BN116" i="2" a="1"/>
  <c r="BN116" i="2" s="1"/>
  <c r="BJ116" i="2" a="1"/>
  <c r="BJ116" i="2" s="1"/>
  <c r="BK116" i="2" a="1"/>
  <c r="BK116" i="2" s="1"/>
  <c r="BL116" i="2" a="1"/>
  <c r="BL116" i="2" s="1"/>
  <c r="BI116" i="2" a="1"/>
  <c r="BI116" i="2" s="1"/>
  <c r="BH116" i="2" a="1"/>
  <c r="BH116" i="2" s="1"/>
  <c r="BM116" i="2"/>
  <c r="BN100" i="2" a="1"/>
  <c r="BN100" i="2" s="1"/>
  <c r="BJ100" i="2" a="1"/>
  <c r="BJ100" i="2" s="1"/>
  <c r="BK100" i="2" a="1"/>
  <c r="BK100" i="2" s="1"/>
  <c r="BL100" i="2" a="1"/>
  <c r="BL100" i="2" s="1"/>
  <c r="BI100" i="2" a="1"/>
  <c r="BI100" i="2" s="1"/>
  <c r="BH100" i="2" a="1"/>
  <c r="BH100" i="2" s="1"/>
  <c r="BM100" i="2"/>
  <c r="BK82" i="2" a="1"/>
  <c r="BK82" i="2" s="1"/>
  <c r="BM82" i="2"/>
  <c r="BN82" i="2" a="1"/>
  <c r="BN82" i="2" s="1"/>
  <c r="BL82" i="2" a="1"/>
  <c r="BL82" i="2" s="1"/>
  <c r="BI82" i="2" a="1"/>
  <c r="BI82" i="2" s="1"/>
  <c r="BH82" i="2" a="1"/>
  <c r="BH82" i="2" s="1"/>
  <c r="BJ82" i="2" a="1"/>
  <c r="BJ82" i="2" s="1"/>
  <c r="AM82" i="2" a="1"/>
  <c r="AM82" i="2" s="1"/>
  <c r="AN82" i="2" a="1"/>
  <c r="AN82" i="2" s="1"/>
  <c r="AO82" i="2"/>
  <c r="AL82" i="2" a="1"/>
  <c r="AL82" i="2" s="1"/>
  <c r="AK82" i="2" a="1"/>
  <c r="AK82" i="2" s="1"/>
  <c r="AP82" i="2" a="1"/>
  <c r="AP82" i="2" s="1"/>
  <c r="AZ50" i="2" a="1"/>
  <c r="AZ50" i="2" s="1"/>
  <c r="BD50" i="2" a="1"/>
  <c r="BD50" i="2" s="1"/>
  <c r="BB50" i="2" a="1"/>
  <c r="BB50" i="2" s="1"/>
  <c r="BC50" i="2" a="1"/>
  <c r="BC50" i="2" s="1"/>
  <c r="BF50" i="2" a="1"/>
  <c r="BF50" i="2" s="1"/>
  <c r="BE50" i="2"/>
  <c r="BA50" i="2" a="1"/>
  <c r="BA50" i="2" s="1"/>
  <c r="AS34" i="2" a="1"/>
  <c r="AS34" i="2" s="1"/>
  <c r="AW34" i="2"/>
  <c r="AU34" i="2" a="1"/>
  <c r="AU34" i="2" s="1"/>
  <c r="AX34" i="2" a="1"/>
  <c r="AX34" i="2" s="1"/>
  <c r="AT34" i="2" a="1"/>
  <c r="AT34" i="2" s="1"/>
  <c r="AV34" i="2" a="1"/>
  <c r="AV34" i="2" s="1"/>
  <c r="AR34" i="2" a="1"/>
  <c r="AR34" i="2" s="1"/>
  <c r="AV18" i="2" a="1"/>
  <c r="AV18" i="2" s="1"/>
  <c r="AU18" i="2" a="1"/>
  <c r="AU18" i="2" s="1"/>
  <c r="AS18" i="2" a="1"/>
  <c r="AS18" i="2" s="1"/>
  <c r="AX18" i="2" a="1"/>
  <c r="AX18" i="2" s="1"/>
  <c r="AR18" i="2" a="1"/>
  <c r="AR18" i="2" s="1"/>
  <c r="AT18" i="2" a="1"/>
  <c r="AT18" i="2" s="1"/>
  <c r="AW18" i="2"/>
  <c r="AZ18" i="2" a="1"/>
  <c r="AZ18" i="2" s="1"/>
  <c r="BE18" i="2"/>
  <c r="BA18" i="2" a="1"/>
  <c r="BA18" i="2" s="1"/>
  <c r="BF18" i="2" a="1"/>
  <c r="BF18" i="2" s="1"/>
  <c r="BB18" i="2" a="1"/>
  <c r="BB18" i="2" s="1"/>
  <c r="BC18" i="2" a="1"/>
  <c r="BC18" i="2" s="1"/>
  <c r="BD18" i="2" a="1"/>
  <c r="BD18" i="2" s="1"/>
  <c r="AU265" i="2" a="1"/>
  <c r="AU265" i="2" s="1"/>
  <c r="AR265" i="2" a="1"/>
  <c r="AR265" i="2" s="1"/>
  <c r="AV265" i="2" a="1"/>
  <c r="AV265" i="2" s="1"/>
  <c r="AS265" i="2" a="1"/>
  <c r="AS265" i="2" s="1"/>
  <c r="AW265" i="2"/>
  <c r="AT265" i="2" a="1"/>
  <c r="AT265" i="2" s="1"/>
  <c r="AX265" i="2" a="1"/>
  <c r="AX265" i="2" s="1"/>
  <c r="AM281" i="2" a="1"/>
  <c r="AM281" i="2" s="1"/>
  <c r="AN281" i="2" a="1"/>
  <c r="AN281" i="2" s="1"/>
  <c r="AO281" i="2"/>
  <c r="AL281" i="2" a="1"/>
  <c r="AL281" i="2" s="1"/>
  <c r="AK281" i="2" a="1"/>
  <c r="AK281" i="2" s="1"/>
  <c r="AP281" i="2" a="1"/>
  <c r="AP281" i="2" s="1"/>
  <c r="AM297" i="2" a="1"/>
  <c r="AM297" i="2" s="1"/>
  <c r="AN297" i="2" a="1"/>
  <c r="AN297" i="2" s="1"/>
  <c r="AO297" i="2"/>
  <c r="AL297" i="2" a="1"/>
  <c r="AL297" i="2" s="1"/>
  <c r="AK297" i="2" a="1"/>
  <c r="AK297" i="2" s="1"/>
  <c r="AP297" i="2" a="1"/>
  <c r="AP297" i="2" s="1"/>
  <c r="AT314" i="2" a="1"/>
  <c r="AT314" i="2" s="1"/>
  <c r="AU314" i="2" a="1"/>
  <c r="AU314" i="2" s="1"/>
  <c r="AR314" i="2" a="1"/>
  <c r="AR314" i="2" s="1"/>
  <c r="AV314" i="2" a="1"/>
  <c r="AV314" i="2" s="1"/>
  <c r="AW314" i="2"/>
  <c r="AS314" i="2" a="1"/>
  <c r="AS314" i="2" s="1"/>
  <c r="AX314" i="2" a="1"/>
  <c r="AX314" i="2" s="1"/>
  <c r="BK314" i="2" a="1"/>
  <c r="BK314" i="2" s="1"/>
  <c r="BH314" i="2" a="1"/>
  <c r="BH314" i="2" s="1"/>
  <c r="BL314" i="2" a="1"/>
  <c r="BL314" i="2" s="1"/>
  <c r="BI314" i="2" a="1"/>
  <c r="BI314" i="2" s="1"/>
  <c r="BM314" i="2"/>
  <c r="BJ314" i="2" a="1"/>
  <c r="BJ314" i="2" s="1"/>
  <c r="BN314" i="2" a="1"/>
  <c r="BN314" i="2" s="1"/>
  <c r="AZ330" i="2" a="1"/>
  <c r="AZ330" i="2" s="1"/>
  <c r="BB330" i="2" a="1"/>
  <c r="BB330" i="2" s="1"/>
  <c r="BC330" i="2" a="1"/>
  <c r="BC330" i="2" s="1"/>
  <c r="BE330" i="2"/>
  <c r="BA330" i="2" a="1"/>
  <c r="BA330" i="2" s="1"/>
  <c r="BF330" i="2" a="1"/>
  <c r="BF330" i="2" s="1"/>
  <c r="BD330" i="2" a="1"/>
  <c r="BD330" i="2" s="1"/>
  <c r="BF346" i="2" a="1"/>
  <c r="BF346" i="2" s="1"/>
  <c r="BA346" i="2" a="1"/>
  <c r="BA346" i="2" s="1"/>
  <c r="BB346" i="2" a="1"/>
  <c r="BB346" i="2" s="1"/>
  <c r="BE346" i="2"/>
  <c r="BD346" i="2" a="1"/>
  <c r="BD346" i="2" s="1"/>
  <c r="BC346" i="2" a="1"/>
  <c r="BC346" i="2" s="1"/>
  <c r="AZ346" i="2" a="1"/>
  <c r="AZ346" i="2" s="1"/>
  <c r="BE362" i="2"/>
  <c r="BB362" i="2" a="1"/>
  <c r="BB362" i="2" s="1"/>
  <c r="BA362" i="2" a="1"/>
  <c r="BA362" i="2" s="1"/>
  <c r="BF362" i="2" a="1"/>
  <c r="BF362" i="2" s="1"/>
  <c r="BC362" i="2" a="1"/>
  <c r="BC362" i="2" s="1"/>
  <c r="BD362" i="2" a="1"/>
  <c r="BD362" i="2" s="1"/>
  <c r="AZ362" i="2" a="1"/>
  <c r="AZ362" i="2" s="1"/>
  <c r="BI378" i="2" a="1"/>
  <c r="BI378" i="2" s="1"/>
  <c r="BM378" i="2"/>
  <c r="BJ378" i="2" a="1"/>
  <c r="BJ378" i="2" s="1"/>
  <c r="BN378" i="2" a="1"/>
  <c r="BN378" i="2" s="1"/>
  <c r="BK378" i="2" a="1"/>
  <c r="BK378" i="2" s="1"/>
  <c r="BH378" i="2" a="1"/>
  <c r="BH378" i="2" s="1"/>
  <c r="BL378" i="2" a="1"/>
  <c r="BL378" i="2" s="1"/>
  <c r="AT394" i="2" a="1"/>
  <c r="AT394" i="2" s="1"/>
  <c r="AV394" i="2" a="1"/>
  <c r="AV394" i="2" s="1"/>
  <c r="AR394" i="2" a="1"/>
  <c r="AR394" i="2" s="1"/>
  <c r="AW394" i="2"/>
  <c r="AS394" i="2" a="1"/>
  <c r="AS394" i="2" s="1"/>
  <c r="AU394" i="2" a="1"/>
  <c r="AU394" i="2" s="1"/>
  <c r="AX394" i="2" a="1"/>
  <c r="AX394" i="2" s="1"/>
  <c r="AZ410" i="2" a="1"/>
  <c r="AZ410" i="2" s="1"/>
  <c r="BA410" i="2" a="1"/>
  <c r="BA410" i="2" s="1"/>
  <c r="BC410" i="2" a="1"/>
  <c r="BC410" i="2" s="1"/>
  <c r="BE410" i="2"/>
  <c r="BD410" i="2" a="1"/>
  <c r="BD410" i="2" s="1"/>
  <c r="BF410" i="2" a="1"/>
  <c r="BF410" i="2" s="1"/>
  <c r="BB410" i="2" a="1"/>
  <c r="BB410" i="2" s="1"/>
  <c r="AT442" i="2" a="1"/>
  <c r="AT442" i="2" s="1"/>
  <c r="AS442" i="2" a="1"/>
  <c r="AS442" i="2" s="1"/>
  <c r="AU442" i="2" a="1"/>
  <c r="AU442" i="2" s="1"/>
  <c r="AV442" i="2" a="1"/>
  <c r="AV442" i="2" s="1"/>
  <c r="AR442" i="2" a="1"/>
  <c r="AR442" i="2" s="1"/>
  <c r="AW442" i="2"/>
  <c r="AX442" i="2" a="1"/>
  <c r="AX442" i="2" s="1"/>
  <c r="BB442" i="2" a="1"/>
  <c r="BB442" i="2" s="1"/>
  <c r="AZ442" i="2" a="1"/>
  <c r="AZ442" i="2" s="1"/>
  <c r="BF442" i="2" a="1"/>
  <c r="BF442" i="2" s="1"/>
  <c r="BA442" i="2" a="1"/>
  <c r="BA442" i="2" s="1"/>
  <c r="BC442" i="2" a="1"/>
  <c r="BC442" i="2" s="1"/>
  <c r="BE442" i="2"/>
  <c r="BD442" i="2" a="1"/>
  <c r="BD442" i="2" s="1"/>
  <c r="AT458" i="2" a="1"/>
  <c r="AT458" i="2" s="1"/>
  <c r="AV458" i="2" a="1"/>
  <c r="AV458" i="2" s="1"/>
  <c r="AR458" i="2" a="1"/>
  <c r="AR458" i="2" s="1"/>
  <c r="AW458" i="2"/>
  <c r="AS458" i="2" a="1"/>
  <c r="AS458" i="2" s="1"/>
  <c r="AU458" i="2" a="1"/>
  <c r="AU458" i="2" s="1"/>
  <c r="AX458" i="2" a="1"/>
  <c r="AX458" i="2" s="1"/>
  <c r="AZ490" i="2" a="1"/>
  <c r="AZ490" i="2" s="1"/>
  <c r="BD490" i="2" a="1"/>
  <c r="BD490" i="2" s="1"/>
  <c r="BA490" i="2" a="1"/>
  <c r="BA490" i="2" s="1"/>
  <c r="BE490" i="2"/>
  <c r="BB490" i="2" a="1"/>
  <c r="BB490" i="2" s="1"/>
  <c r="BF490" i="2" a="1"/>
  <c r="BF490" i="2" s="1"/>
  <c r="BC490" i="2" a="1"/>
  <c r="BC490" i="2" s="1"/>
  <c r="AT506" i="2" a="1"/>
  <c r="AT506" i="2" s="1"/>
  <c r="AU506" i="2" a="1"/>
  <c r="AU506" i="2" s="1"/>
  <c r="AX506" i="2" a="1"/>
  <c r="AX506" i="2" s="1"/>
  <c r="AS506" i="2" a="1"/>
  <c r="AS506" i="2" s="1"/>
  <c r="AW506" i="2"/>
  <c r="AR506" i="2" a="1"/>
  <c r="AR506" i="2" s="1"/>
  <c r="AV506" i="2" a="1"/>
  <c r="AV506" i="2" s="1"/>
  <c r="AX522" i="2" a="1"/>
  <c r="AX522" i="2" s="1"/>
  <c r="AT522" i="2" a="1"/>
  <c r="AT522" i="2" s="1"/>
  <c r="AU522" i="2" a="1"/>
  <c r="AU522" i="2" s="1"/>
  <c r="AS522" i="2" a="1"/>
  <c r="AS522" i="2" s="1"/>
  <c r="AW522" i="2"/>
  <c r="AR522" i="2" a="1"/>
  <c r="AR522" i="2" s="1"/>
  <c r="AV522" i="2" a="1"/>
  <c r="AV522" i="2" s="1"/>
  <c r="BI538" i="2" a="1"/>
  <c r="BI538" i="2" s="1"/>
  <c r="BJ538" i="2" a="1"/>
  <c r="BJ538" i="2" s="1"/>
  <c r="BN538" i="2" a="1"/>
  <c r="BN538" i="2" s="1"/>
  <c r="BK538" i="2" a="1"/>
  <c r="BK538" i="2" s="1"/>
  <c r="BH538" i="2" a="1"/>
  <c r="BH538" i="2" s="1"/>
  <c r="BL538" i="2" a="1"/>
  <c r="BL538" i="2" s="1"/>
  <c r="BM538" i="2"/>
  <c r="BI554" i="2" a="1"/>
  <c r="BI554" i="2" s="1"/>
  <c r="BM554" i="2"/>
  <c r="BJ554" i="2" a="1"/>
  <c r="BJ554" i="2" s="1"/>
  <c r="BN554" i="2" a="1"/>
  <c r="BN554" i="2" s="1"/>
  <c r="BK554" i="2" a="1"/>
  <c r="BK554" i="2" s="1"/>
  <c r="BH554" i="2" a="1"/>
  <c r="BH554" i="2" s="1"/>
  <c r="BL554" i="2" a="1"/>
  <c r="BL554" i="2" s="1"/>
  <c r="BJ570" i="2" a="1"/>
  <c r="BJ570" i="2" s="1"/>
  <c r="BL570" i="2" a="1"/>
  <c r="BL570" i="2" s="1"/>
  <c r="BI570" i="2" a="1"/>
  <c r="BI570" i="2" s="1"/>
  <c r="BM570" i="2"/>
  <c r="BH570" i="2" a="1"/>
  <c r="BH570" i="2" s="1"/>
  <c r="BK570" i="2" a="1"/>
  <c r="BK570" i="2" s="1"/>
  <c r="BN570" i="2" a="1"/>
  <c r="BN570" i="2" s="1"/>
  <c r="AN570" i="2" a="1"/>
  <c r="AN570" i="2" s="1"/>
  <c r="AK570" i="2" a="1"/>
  <c r="AK570" i="2" s="1"/>
  <c r="AL570" i="2" a="1"/>
  <c r="AL570" i="2" s="1"/>
  <c r="AO570" i="2"/>
  <c r="AP570" i="2" a="1"/>
  <c r="AP570" i="2" s="1"/>
  <c r="AM570" i="2" a="1"/>
  <c r="AM570" i="2" s="1"/>
  <c r="BJ586" i="2" a="1"/>
  <c r="BJ586" i="2" s="1"/>
  <c r="BN586" i="2" a="1"/>
  <c r="BN586" i="2" s="1"/>
  <c r="BK586" i="2" a="1"/>
  <c r="BK586" i="2" s="1"/>
  <c r="BH586" i="2" a="1"/>
  <c r="BH586" i="2" s="1"/>
  <c r="BL586" i="2" a="1"/>
  <c r="BL586" i="2" s="1"/>
  <c r="BI586" i="2" a="1"/>
  <c r="BI586" i="2" s="1"/>
  <c r="BM586" i="2"/>
  <c r="BA602" i="2" a="1"/>
  <c r="BA602" i="2" s="1"/>
  <c r="BF602" i="2" a="1"/>
  <c r="BF602" i="2" s="1"/>
  <c r="AZ602" i="2" a="1"/>
  <c r="AZ602" i="2" s="1"/>
  <c r="BB602" i="2" a="1"/>
  <c r="BB602" i="2" s="1"/>
  <c r="BD602" i="2" a="1"/>
  <c r="BD602" i="2" s="1"/>
  <c r="BE602" i="2"/>
  <c r="BC602" i="2" a="1"/>
  <c r="BC602" i="2" s="1"/>
  <c r="AU618" i="2" a="1"/>
  <c r="AU618" i="2" s="1"/>
  <c r="AV618" i="2" a="1"/>
  <c r="AV618" i="2" s="1"/>
  <c r="AR618" i="2" a="1"/>
  <c r="AR618" i="2" s="1"/>
  <c r="AX618" i="2" a="1"/>
  <c r="AX618" i="2" s="1"/>
  <c r="AT618" i="2" a="1"/>
  <c r="AT618" i="2" s="1"/>
  <c r="AW618" i="2"/>
  <c r="AS618" i="2" a="1"/>
  <c r="AS618" i="2" s="1"/>
  <c r="BI634" i="2" a="1"/>
  <c r="BI634" i="2" s="1"/>
  <c r="BM634" i="2"/>
  <c r="BJ634" i="2" a="1"/>
  <c r="BJ634" i="2" s="1"/>
  <c r="BN634" i="2" a="1"/>
  <c r="BN634" i="2" s="1"/>
  <c r="BK634" i="2" a="1"/>
  <c r="BK634" i="2" s="1"/>
  <c r="BH634" i="2" a="1"/>
  <c r="BH634" i="2" s="1"/>
  <c r="BL634" i="2" a="1"/>
  <c r="BL634" i="2" s="1"/>
  <c r="AO650" i="2"/>
  <c r="AK650" i="2" a="1"/>
  <c r="AK650" i="2" s="1"/>
  <c r="AN650" i="2" a="1"/>
  <c r="AN650" i="2" s="1"/>
  <c r="AL650" i="2" a="1"/>
  <c r="AL650" i="2" s="1"/>
  <c r="AP650" i="2" a="1"/>
  <c r="AP650" i="2" s="1"/>
  <c r="AM650" i="2" a="1"/>
  <c r="AM650" i="2" s="1"/>
  <c r="AZ666" i="2" a="1"/>
  <c r="AZ666" i="2" s="1"/>
  <c r="BB666" i="2" a="1"/>
  <c r="BB666" i="2" s="1"/>
  <c r="BD666" i="2" a="1"/>
  <c r="BD666" i="2" s="1"/>
  <c r="BE666" i="2"/>
  <c r="BA666" i="2" a="1"/>
  <c r="BA666" i="2" s="1"/>
  <c r="BC666" i="2" a="1"/>
  <c r="BC666" i="2" s="1"/>
  <c r="BF666" i="2" a="1"/>
  <c r="BF666" i="2" s="1"/>
  <c r="BJ682" i="2" a="1"/>
  <c r="BJ682" i="2" s="1"/>
  <c r="BI682" i="2" a="1"/>
  <c r="BI682" i="2" s="1"/>
  <c r="BK682" i="2" a="1"/>
  <c r="BK682" i="2" s="1"/>
  <c r="BL682" i="2" a="1"/>
  <c r="BL682" i="2" s="1"/>
  <c r="BH682" i="2" a="1"/>
  <c r="BH682" i="2" s="1"/>
  <c r="BM682" i="2"/>
  <c r="BN682" i="2" a="1"/>
  <c r="BN682" i="2" s="1"/>
  <c r="BH706" i="2" a="1"/>
  <c r="BH706" i="2" s="1"/>
  <c r="BL706" i="2" a="1"/>
  <c r="BL706" i="2" s="1"/>
  <c r="BM706" i="2"/>
  <c r="BN706" i="2" a="1"/>
  <c r="BN706" i="2" s="1"/>
  <c r="BI706" i="2" a="1"/>
  <c r="BI706" i="2" s="1"/>
  <c r="BJ706" i="2" a="1"/>
  <c r="BJ706" i="2" s="1"/>
  <c r="BK706" i="2" a="1"/>
  <c r="BK706" i="2" s="1"/>
  <c r="BB706" i="2" a="1"/>
  <c r="BB706" i="2" s="1"/>
  <c r="BE706" i="2"/>
  <c r="AZ706" i="2" a="1"/>
  <c r="AZ706" i="2" s="1"/>
  <c r="BF706" i="2" a="1"/>
  <c r="BF706" i="2" s="1"/>
  <c r="BC706" i="2" a="1"/>
  <c r="BC706" i="2" s="1"/>
  <c r="BA706" i="2" a="1"/>
  <c r="BA706" i="2" s="1"/>
  <c r="BD706" i="2" a="1"/>
  <c r="BD706" i="2" s="1"/>
  <c r="BH722" i="2" a="1"/>
  <c r="BH722" i="2" s="1"/>
  <c r="BL722" i="2" a="1"/>
  <c r="BL722" i="2" s="1"/>
  <c r="BI722" i="2" a="1"/>
  <c r="BI722" i="2" s="1"/>
  <c r="BM722" i="2"/>
  <c r="BJ722" i="2" a="1"/>
  <c r="BJ722" i="2" s="1"/>
  <c r="BN722" i="2" a="1"/>
  <c r="BN722" i="2" s="1"/>
  <c r="BK722" i="2" a="1"/>
  <c r="BK722" i="2" s="1"/>
  <c r="AZ738" i="2" a="1"/>
  <c r="AZ738" i="2" s="1"/>
  <c r="BC738" i="2" a="1"/>
  <c r="BC738" i="2" s="1"/>
  <c r="BD738" i="2" a="1"/>
  <c r="BD738" i="2" s="1"/>
  <c r="BA738" i="2" a="1"/>
  <c r="BA738" i="2" s="1"/>
  <c r="BE738" i="2"/>
  <c r="BB738" i="2" a="1"/>
  <c r="BB738" i="2" s="1"/>
  <c r="BF738" i="2" a="1"/>
  <c r="BF738" i="2" s="1"/>
  <c r="AK751" i="2" a="1"/>
  <c r="AK751" i="2" s="1"/>
  <c r="AP751" i="2" a="1"/>
  <c r="AP751" i="2" s="1"/>
  <c r="AL751" i="2" a="1"/>
  <c r="AL751" i="2" s="1"/>
  <c r="AM751" i="2" a="1"/>
  <c r="AM751" i="2" s="1"/>
  <c r="AO751" i="2"/>
  <c r="AN751" i="2" a="1"/>
  <c r="AN751" i="2" s="1"/>
  <c r="AT767" i="2" a="1"/>
  <c r="AT767" i="2" s="1"/>
  <c r="AW767" i="2"/>
  <c r="AS767" i="2" a="1"/>
  <c r="AS767" i="2" s="1"/>
  <c r="AU767" i="2" a="1"/>
  <c r="AU767" i="2" s="1"/>
  <c r="AV767" i="2" a="1"/>
  <c r="AV767" i="2" s="1"/>
  <c r="AX767" i="2" a="1"/>
  <c r="AX767" i="2" s="1"/>
  <c r="AR767" i="2" a="1"/>
  <c r="AR767" i="2" s="1"/>
  <c r="BN767" i="2" a="1"/>
  <c r="BN767" i="2" s="1"/>
  <c r="BH767" i="2" a="1"/>
  <c r="BH767" i="2" s="1"/>
  <c r="BK767" i="2" a="1"/>
  <c r="BK767" i="2" s="1"/>
  <c r="BI767" i="2" a="1"/>
  <c r="BI767" i="2" s="1"/>
  <c r="BL767" i="2" a="1"/>
  <c r="BL767" i="2" s="1"/>
  <c r="BJ767" i="2" a="1"/>
  <c r="BJ767" i="2" s="1"/>
  <c r="BM767" i="2"/>
  <c r="AS783" i="2" a="1"/>
  <c r="AS783" i="2" s="1"/>
  <c r="AW783" i="2"/>
  <c r="AX783" i="2" a="1"/>
  <c r="AX783" i="2" s="1"/>
  <c r="AU783" i="2" a="1"/>
  <c r="AU783" i="2" s="1"/>
  <c r="AR783" i="2" a="1"/>
  <c r="AR783" i="2" s="1"/>
  <c r="AT783" i="2" a="1"/>
  <c r="AT783" i="2" s="1"/>
  <c r="AV783" i="2" a="1"/>
  <c r="AV783" i="2" s="1"/>
  <c r="BN831" i="2" a="1"/>
  <c r="BN831" i="2" s="1"/>
  <c r="BK831" i="2" a="1"/>
  <c r="BK831" i="2" s="1"/>
  <c r="BL831" i="2" a="1"/>
  <c r="BL831" i="2" s="1"/>
  <c r="BM831" i="2"/>
  <c r="BH831" i="2" a="1"/>
  <c r="BH831" i="2" s="1"/>
  <c r="BI831" i="2" a="1"/>
  <c r="BI831" i="2" s="1"/>
  <c r="BJ831" i="2" a="1"/>
  <c r="BJ831" i="2" s="1"/>
  <c r="AN831" i="2" a="1"/>
  <c r="AN831" i="2" s="1"/>
  <c r="AK831" i="2" a="1"/>
  <c r="AK831" i="2" s="1"/>
  <c r="AL831" i="2" a="1"/>
  <c r="AL831" i="2" s="1"/>
  <c r="AO831" i="2"/>
  <c r="AM831" i="2" a="1"/>
  <c r="AM831" i="2" s="1"/>
  <c r="AP831" i="2" a="1"/>
  <c r="AP831" i="2" s="1"/>
  <c r="BF847" i="2" a="1"/>
  <c r="BF847" i="2" s="1"/>
  <c r="BB847" i="2" a="1"/>
  <c r="BB847" i="2" s="1"/>
  <c r="BE847" i="2"/>
  <c r="BD847" i="2" a="1"/>
  <c r="BD847" i="2" s="1"/>
  <c r="AZ847" i="2" a="1"/>
  <c r="AZ847" i="2" s="1"/>
  <c r="BC847" i="2" a="1"/>
  <c r="BC847" i="2" s="1"/>
  <c r="BA847" i="2" a="1"/>
  <c r="BA847" i="2" s="1"/>
  <c r="BN863" i="2" a="1"/>
  <c r="BN863" i="2" s="1"/>
  <c r="BK863" i="2" a="1"/>
  <c r="BK863" i="2" s="1"/>
  <c r="BL863" i="2" a="1"/>
  <c r="BL863" i="2" s="1"/>
  <c r="BM863" i="2"/>
  <c r="BH863" i="2" a="1"/>
  <c r="BH863" i="2" s="1"/>
  <c r="BI863" i="2" a="1"/>
  <c r="BI863" i="2" s="1"/>
  <c r="BJ863" i="2" a="1"/>
  <c r="BJ863" i="2" s="1"/>
  <c r="AX879" i="2" a="1"/>
  <c r="AX879" i="2" s="1"/>
  <c r="AW879" i="2"/>
  <c r="AR879" i="2" a="1"/>
  <c r="AR879" i="2" s="1"/>
  <c r="AU879" i="2" a="1"/>
  <c r="AU879" i="2" s="1"/>
  <c r="AV879" i="2" a="1"/>
  <c r="AV879" i="2" s="1"/>
  <c r="AS879" i="2" a="1"/>
  <c r="AS879" i="2" s="1"/>
  <c r="AT879" i="2" a="1"/>
  <c r="AT879" i="2" s="1"/>
  <c r="BN895" i="2" a="1"/>
  <c r="BN895" i="2" s="1"/>
  <c r="BK895" i="2" a="1"/>
  <c r="BK895" i="2" s="1"/>
  <c r="BL895" i="2" a="1"/>
  <c r="BL895" i="2" s="1"/>
  <c r="BM895" i="2"/>
  <c r="BH895" i="2" a="1"/>
  <c r="BH895" i="2" s="1"/>
  <c r="BI895" i="2" a="1"/>
  <c r="BI895" i="2" s="1"/>
  <c r="BJ895" i="2" a="1"/>
  <c r="BJ895" i="2" s="1"/>
  <c r="AN895" i="2" a="1"/>
  <c r="AN895" i="2" s="1"/>
  <c r="AK895" i="2" a="1"/>
  <c r="AK895" i="2" s="1"/>
  <c r="AL895" i="2" a="1"/>
  <c r="AL895" i="2" s="1"/>
  <c r="AO895" i="2"/>
  <c r="AP895" i="2" a="1"/>
  <c r="AP895" i="2" s="1"/>
  <c r="AM895" i="2" a="1"/>
  <c r="AM895" i="2" s="1"/>
  <c r="BF911" i="2" a="1"/>
  <c r="BF911" i="2" s="1"/>
  <c r="BA911" i="2" a="1"/>
  <c r="BA911" i="2" s="1"/>
  <c r="AZ911" i="2" a="1"/>
  <c r="AZ911" i="2" s="1"/>
  <c r="BC911" i="2" a="1"/>
  <c r="BC911" i="2" s="1"/>
  <c r="BD911" i="2" a="1"/>
  <c r="BD911" i="2" s="1"/>
  <c r="BB911" i="2" a="1"/>
  <c r="BB911" i="2" s="1"/>
  <c r="BE911" i="2"/>
  <c r="AZ927" i="2" a="1"/>
  <c r="AZ927" i="2" s="1"/>
  <c r="BC927" i="2" a="1"/>
  <c r="BC927" i="2" s="1"/>
  <c r="BE927" i="2"/>
  <c r="BD927" i="2" a="1"/>
  <c r="BD927" i="2" s="1"/>
  <c r="BB927" i="2" a="1"/>
  <c r="BB927" i="2" s="1"/>
  <c r="BF927" i="2" a="1"/>
  <c r="BF927" i="2" s="1"/>
  <c r="BA927" i="2" a="1"/>
  <c r="BA927" i="2" s="1"/>
  <c r="AL943" i="2" a="1"/>
  <c r="AL943" i="2" s="1"/>
  <c r="AM943" i="2" a="1"/>
  <c r="AM943" i="2" s="1"/>
  <c r="AO943" i="2"/>
  <c r="AK943" i="2" a="1"/>
  <c r="AK943" i="2" s="1"/>
  <c r="AP943" i="2" a="1"/>
  <c r="AP943" i="2" s="1"/>
  <c r="AN943" i="2" a="1"/>
  <c r="AN943" i="2" s="1"/>
  <c r="BJ959" i="2" a="1"/>
  <c r="BJ959" i="2" s="1"/>
  <c r="BM959" i="2"/>
  <c r="BH959" i="2" a="1"/>
  <c r="BH959" i="2" s="1"/>
  <c r="BK959" i="2" a="1"/>
  <c r="BK959" i="2" s="1"/>
  <c r="BL959" i="2" a="1"/>
  <c r="BL959" i="2" s="1"/>
  <c r="BN959" i="2" a="1"/>
  <c r="BN959" i="2" s="1"/>
  <c r="BI959" i="2" a="1"/>
  <c r="BI959" i="2" s="1"/>
  <c r="AU975" i="2" a="1"/>
  <c r="AU975" i="2" s="1"/>
  <c r="AR975" i="2" a="1"/>
  <c r="AR975" i="2" s="1"/>
  <c r="AV975" i="2" a="1"/>
  <c r="AV975" i="2" s="1"/>
  <c r="AS975" i="2" a="1"/>
  <c r="AS975" i="2" s="1"/>
  <c r="AW975" i="2"/>
  <c r="AT975" i="2" a="1"/>
  <c r="AT975" i="2" s="1"/>
  <c r="AX975" i="2" a="1"/>
  <c r="AX975" i="2" s="1"/>
  <c r="AZ991" i="2" a="1"/>
  <c r="AZ991" i="2" s="1"/>
  <c r="BC991" i="2" a="1"/>
  <c r="BC991" i="2" s="1"/>
  <c r="BE991" i="2"/>
  <c r="BD991" i="2" a="1"/>
  <c r="BD991" i="2" s="1"/>
  <c r="BB991" i="2" a="1"/>
  <c r="BB991" i="2" s="1"/>
  <c r="BF991" i="2" a="1"/>
  <c r="BF991" i="2" s="1"/>
  <c r="BA991" i="2" a="1"/>
  <c r="BA991" i="2" s="1"/>
  <c r="AL1007" i="2" a="1"/>
  <c r="AL1007" i="2" s="1"/>
  <c r="AM1007" i="2" a="1"/>
  <c r="AM1007" i="2" s="1"/>
  <c r="AO1007" i="2"/>
  <c r="AK1007" i="2" a="1"/>
  <c r="AK1007" i="2" s="1"/>
  <c r="AP1007" i="2" a="1"/>
  <c r="AP1007" i="2" s="1"/>
  <c r="AN1007" i="2" a="1"/>
  <c r="AN1007" i="2" s="1"/>
  <c r="BJ1023" i="2" a="1"/>
  <c r="BJ1023" i="2" s="1"/>
  <c r="BM1023" i="2"/>
  <c r="BH1023" i="2" a="1"/>
  <c r="BH1023" i="2" s="1"/>
  <c r="BK1023" i="2" a="1"/>
  <c r="BK1023" i="2" s="1"/>
  <c r="BL1023" i="2" a="1"/>
  <c r="BL1023" i="2" s="1"/>
  <c r="BN1023" i="2" a="1"/>
  <c r="BN1023" i="2" s="1"/>
  <c r="BI1023" i="2" a="1"/>
  <c r="BI1023" i="2" s="1"/>
  <c r="AU1039" i="2" a="1"/>
  <c r="AU1039" i="2" s="1"/>
  <c r="AR1039" i="2" a="1"/>
  <c r="AR1039" i="2" s="1"/>
  <c r="AV1039" i="2" a="1"/>
  <c r="AV1039" i="2" s="1"/>
  <c r="AT1039" i="2" a="1"/>
  <c r="AT1039" i="2" s="1"/>
  <c r="AX1039" i="2" a="1"/>
  <c r="AX1039" i="2" s="1"/>
  <c r="AW1039" i="2"/>
  <c r="AS1039" i="2" a="1"/>
  <c r="AS1039" i="2" s="1"/>
  <c r="AZ1055" i="2" a="1"/>
  <c r="AZ1055" i="2" s="1"/>
  <c r="BC1055" i="2" a="1"/>
  <c r="BC1055" i="2" s="1"/>
  <c r="BE1055" i="2"/>
  <c r="BD1055" i="2" a="1"/>
  <c r="BD1055" i="2" s="1"/>
  <c r="BB1055" i="2" a="1"/>
  <c r="BB1055" i="2" s="1"/>
  <c r="BF1055" i="2" a="1"/>
  <c r="BF1055" i="2" s="1"/>
  <c r="BA1055" i="2" a="1"/>
  <c r="BA1055" i="2" s="1"/>
  <c r="BJ1071" i="2" a="1"/>
  <c r="BJ1071" i="2" s="1"/>
  <c r="BM1071" i="2"/>
  <c r="BH1071" i="2" a="1"/>
  <c r="BH1071" i="2" s="1"/>
  <c r="BK1071" i="2" a="1"/>
  <c r="BK1071" i="2" s="1"/>
  <c r="BL1071" i="2" a="1"/>
  <c r="BL1071" i="2" s="1"/>
  <c r="BN1071" i="2" a="1"/>
  <c r="BN1071" i="2" s="1"/>
  <c r="BI1071" i="2" a="1"/>
  <c r="BI1071" i="2" s="1"/>
  <c r="AS1087" i="2" a="1"/>
  <c r="AS1087" i="2" s="1"/>
  <c r="AW1087" i="2"/>
  <c r="AT1087" i="2" a="1"/>
  <c r="AT1087" i="2" s="1"/>
  <c r="AX1087" i="2" a="1"/>
  <c r="AX1087" i="2" s="1"/>
  <c r="AR1087" i="2" a="1"/>
  <c r="AR1087" i="2" s="1"/>
  <c r="AV1087" i="2" a="1"/>
  <c r="AV1087" i="2" s="1"/>
  <c r="AU1087" i="2" a="1"/>
  <c r="AU1087" i="2" s="1"/>
  <c r="AK1087" i="2" a="1"/>
  <c r="AK1087" i="2" s="1"/>
  <c r="AN1087" i="2" a="1"/>
  <c r="AN1087" i="2" s="1"/>
  <c r="AL1087" i="2" a="1"/>
  <c r="AL1087" i="2" s="1"/>
  <c r="AP1087" i="2" a="1"/>
  <c r="AP1087" i="2" s="1"/>
  <c r="AM1087" i="2" a="1"/>
  <c r="AM1087" i="2" s="1"/>
  <c r="AO1087" i="2"/>
  <c r="AW1103" i="2"/>
  <c r="AR1103" i="2" a="1"/>
  <c r="AR1103" i="2" s="1"/>
  <c r="AT1103" i="2" a="1"/>
  <c r="AT1103" i="2" s="1"/>
  <c r="AV1103" i="2" a="1"/>
  <c r="AV1103" i="2" s="1"/>
  <c r="AU1103" i="2" a="1"/>
  <c r="AU1103" i="2" s="1"/>
  <c r="AS1103" i="2" a="1"/>
  <c r="AS1103" i="2" s="1"/>
  <c r="AX1103" i="2" a="1"/>
  <c r="AX1103" i="2" s="1"/>
  <c r="BB1119" i="2" a="1"/>
  <c r="BB1119" i="2" s="1"/>
  <c r="BF1119" i="2" a="1"/>
  <c r="BF1119" i="2" s="1"/>
  <c r="BC1119" i="2" a="1"/>
  <c r="BC1119" i="2" s="1"/>
  <c r="BA1119" i="2" a="1"/>
  <c r="BA1119" i="2" s="1"/>
  <c r="BE1119" i="2"/>
  <c r="AZ1119" i="2" a="1"/>
  <c r="AZ1119" i="2" s="1"/>
  <c r="BD1119" i="2" a="1"/>
  <c r="BD1119" i="2" s="1"/>
  <c r="BJ1135" i="2" a="1"/>
  <c r="BJ1135" i="2" s="1"/>
  <c r="BK1135" i="2" a="1"/>
  <c r="BK1135" i="2" s="1"/>
  <c r="BL1135" i="2" a="1"/>
  <c r="BL1135" i="2" s="1"/>
  <c r="BI1135" i="2" a="1"/>
  <c r="BI1135" i="2" s="1"/>
  <c r="BH1135" i="2" a="1"/>
  <c r="BH1135" i="2" s="1"/>
  <c r="BM1135" i="2"/>
  <c r="BN1135" i="2" a="1"/>
  <c r="BN1135" i="2" s="1"/>
  <c r="AN1151" i="2" a="1"/>
  <c r="AN1151" i="2" s="1"/>
  <c r="AK1151" i="2" a="1"/>
  <c r="AK1151" i="2" s="1"/>
  <c r="AM1151" i="2" a="1"/>
  <c r="AM1151" i="2" s="1"/>
  <c r="AO1151" i="2"/>
  <c r="AL1151" i="2" a="1"/>
  <c r="AL1151" i="2" s="1"/>
  <c r="AP1151" i="2" a="1"/>
  <c r="AP1151" i="2" s="1"/>
  <c r="BM1167" i="2"/>
  <c r="BH1167" i="2" a="1"/>
  <c r="BH1167" i="2" s="1"/>
  <c r="BL1167" i="2" a="1"/>
  <c r="BL1167" i="2" s="1"/>
  <c r="BI1167" i="2" a="1"/>
  <c r="BI1167" i="2" s="1"/>
  <c r="BJ1167" i="2" a="1"/>
  <c r="BJ1167" i="2" s="1"/>
  <c r="BN1167" i="2" a="1"/>
  <c r="BN1167" i="2" s="1"/>
  <c r="BK1167" i="2" a="1"/>
  <c r="BK1167" i="2" s="1"/>
  <c r="BM1178" i="2"/>
  <c r="BH1178" i="2" a="1"/>
  <c r="BH1178" i="2" s="1"/>
  <c r="BL1178" i="2" a="1"/>
  <c r="BL1178" i="2" s="1"/>
  <c r="BI1178" i="2" a="1"/>
  <c r="BI1178" i="2" s="1"/>
  <c r="BJ1178" i="2" a="1"/>
  <c r="BJ1178" i="2" s="1"/>
  <c r="BN1178" i="2" a="1"/>
  <c r="BN1178" i="2" s="1"/>
  <c r="BK1178" i="2" a="1"/>
  <c r="BK1178" i="2" s="1"/>
  <c r="AZ1194" i="2" a="1"/>
  <c r="AZ1194" i="2" s="1"/>
  <c r="BD1194" i="2" a="1"/>
  <c r="BD1194" i="2" s="1"/>
  <c r="BA1194" i="2" a="1"/>
  <c r="BA1194" i="2" s="1"/>
  <c r="BE1194" i="2"/>
  <c r="BC1194" i="2" a="1"/>
  <c r="BC1194" i="2" s="1"/>
  <c r="BF1194" i="2" a="1"/>
  <c r="BF1194" i="2" s="1"/>
  <c r="BB1194" i="2" a="1"/>
  <c r="BB1194" i="2" s="1"/>
  <c r="AW1210" i="2"/>
  <c r="AX1210" i="2" a="1"/>
  <c r="AX1210" i="2" s="1"/>
  <c r="AS1210" i="2" a="1"/>
  <c r="AS1210" i="2" s="1"/>
  <c r="AR1210" i="2" a="1"/>
  <c r="AR1210" i="2" s="1"/>
  <c r="AV1210" i="2" a="1"/>
  <c r="AV1210" i="2" s="1"/>
  <c r="AU1210" i="2" a="1"/>
  <c r="AU1210" i="2" s="1"/>
  <c r="AT1210" i="2" a="1"/>
  <c r="AT1210" i="2" s="1"/>
  <c r="AP1210" i="2" a="1"/>
  <c r="AP1210" i="2" s="1"/>
  <c r="AK1210" i="2" a="1"/>
  <c r="AK1210" i="2" s="1"/>
  <c r="AL1210" i="2" a="1"/>
  <c r="AL1210" i="2" s="1"/>
  <c r="AO1210" i="2"/>
  <c r="AM1210" i="2" a="1"/>
  <c r="AM1210" i="2" s="1"/>
  <c r="AN1210" i="2" a="1"/>
  <c r="AN1210" i="2" s="1"/>
  <c r="AR1274" i="2" a="1"/>
  <c r="AR1274" i="2" s="1"/>
  <c r="AV1274" i="2" a="1"/>
  <c r="AV1274" i="2" s="1"/>
  <c r="AS1274" i="2" a="1"/>
  <c r="AS1274" i="2" s="1"/>
  <c r="AT1274" i="2" a="1"/>
  <c r="AT1274" i="2" s="1"/>
  <c r="AX1274" i="2" a="1"/>
  <c r="AX1274" i="2" s="1"/>
  <c r="AW1274" i="2"/>
  <c r="AU1274" i="2" a="1"/>
  <c r="AU1274" i="2" s="1"/>
  <c r="BA1274" i="2" a="1"/>
  <c r="BA1274" i="2" s="1"/>
  <c r="AZ1274" i="2" a="1"/>
  <c r="AZ1274" i="2" s="1"/>
  <c r="BC1274" i="2" a="1"/>
  <c r="BC1274" i="2" s="1"/>
  <c r="BF1274" i="2" a="1"/>
  <c r="BF1274" i="2" s="1"/>
  <c r="BD1274" i="2" a="1"/>
  <c r="BD1274" i="2" s="1"/>
  <c r="BB1274" i="2" a="1"/>
  <c r="BB1274" i="2" s="1"/>
  <c r="BE1274" i="2"/>
  <c r="BB1290" i="2" a="1"/>
  <c r="BB1290" i="2" s="1"/>
  <c r="BE1290" i="2"/>
  <c r="BD1290" i="2" a="1"/>
  <c r="BD1290" i="2" s="1"/>
  <c r="AZ1290" i="2" a="1"/>
  <c r="AZ1290" i="2" s="1"/>
  <c r="BC1290" i="2" a="1"/>
  <c r="BC1290" i="2" s="1"/>
  <c r="BF1290" i="2" a="1"/>
  <c r="BF1290" i="2" s="1"/>
  <c r="BA1290" i="2" a="1"/>
  <c r="BA1290" i="2" s="1"/>
  <c r="BI1306" i="2" a="1"/>
  <c r="BI1306" i="2" s="1"/>
  <c r="BJ1306" i="2" a="1"/>
  <c r="BJ1306" i="2" s="1"/>
  <c r="BH1306" i="2" a="1"/>
  <c r="BH1306" i="2" s="1"/>
  <c r="BL1306" i="2" a="1"/>
  <c r="BL1306" i="2" s="1"/>
  <c r="BK1306" i="2" a="1"/>
  <c r="BK1306" i="2" s="1"/>
  <c r="BN1306" i="2" a="1"/>
  <c r="BN1306" i="2" s="1"/>
  <c r="BM1306" i="2"/>
  <c r="BI1322" i="2" a="1"/>
  <c r="BI1322" i="2" s="1"/>
  <c r="BH1322" i="2" a="1"/>
  <c r="BH1322" i="2" s="1"/>
  <c r="BL1322" i="2" a="1"/>
  <c r="BL1322" i="2" s="1"/>
  <c r="BJ1322" i="2" a="1"/>
  <c r="BJ1322" i="2" s="1"/>
  <c r="BK1322" i="2" a="1"/>
  <c r="BK1322" i="2" s="1"/>
  <c r="BN1322" i="2" a="1"/>
  <c r="BN1322" i="2" s="1"/>
  <c r="BM1322" i="2"/>
  <c r="BI1338" i="2" a="1"/>
  <c r="BI1338" i="2" s="1"/>
  <c r="BH1338" i="2" a="1"/>
  <c r="BH1338" i="2" s="1"/>
  <c r="BL1338" i="2" a="1"/>
  <c r="BL1338" i="2" s="1"/>
  <c r="BJ1338" i="2" a="1"/>
  <c r="BJ1338" i="2" s="1"/>
  <c r="BK1338" i="2" a="1"/>
  <c r="BK1338" i="2" s="1"/>
  <c r="BN1338" i="2" a="1"/>
  <c r="BN1338" i="2" s="1"/>
  <c r="BM1338" i="2"/>
  <c r="AN1338" i="2" a="1"/>
  <c r="AN1338" i="2" s="1"/>
  <c r="AO1338" i="2"/>
  <c r="AP1338" i="2" a="1"/>
  <c r="AP1338" i="2" s="1"/>
  <c r="AL1338" i="2" a="1"/>
  <c r="AL1338" i="2" s="1"/>
  <c r="AM1338" i="2" a="1"/>
  <c r="AM1338" i="2" s="1"/>
  <c r="AK1338" i="2" a="1"/>
  <c r="AK1338" i="2" s="1"/>
  <c r="AP1354" i="2" a="1"/>
  <c r="AP1354" i="2" s="1"/>
  <c r="AM1354" i="2" a="1"/>
  <c r="AM1354" i="2" s="1"/>
  <c r="AL1354" i="2" a="1"/>
  <c r="AL1354" i="2" s="1"/>
  <c r="AO1354" i="2"/>
  <c r="AK1354" i="2" a="1"/>
  <c r="AK1354" i="2" s="1"/>
  <c r="AN1354" i="2" a="1"/>
  <c r="AN1354" i="2" s="1"/>
  <c r="AR248" i="2" a="1"/>
  <c r="AR248" i="2" s="1"/>
  <c r="AV248" i="2" a="1"/>
  <c r="AV248" i="2" s="1"/>
  <c r="AS248" i="2" a="1"/>
  <c r="AS248" i="2" s="1"/>
  <c r="AW248" i="2"/>
  <c r="AT248" i="2" a="1"/>
  <c r="AT248" i="2" s="1"/>
  <c r="AX248" i="2" a="1"/>
  <c r="AX248" i="2" s="1"/>
  <c r="AU248" i="2" a="1"/>
  <c r="AU248" i="2" s="1"/>
  <c r="AO231" i="2"/>
  <c r="AN231" i="2" a="1"/>
  <c r="AN231" i="2" s="1"/>
  <c r="AL231" i="2" a="1"/>
  <c r="AL231" i="2" s="1"/>
  <c r="AK231" i="2" a="1"/>
  <c r="AK231" i="2" s="1"/>
  <c r="AM231" i="2" a="1"/>
  <c r="AM231" i="2" s="1"/>
  <c r="AP231" i="2" a="1"/>
  <c r="AP231" i="2" s="1"/>
  <c r="AZ215" i="2" a="1"/>
  <c r="AZ215" i="2" s="1"/>
  <c r="BA215" i="2" a="1"/>
  <c r="BA215" i="2" s="1"/>
  <c r="BF215" i="2" a="1"/>
  <c r="BF215" i="2" s="1"/>
  <c r="BB215" i="2" a="1"/>
  <c r="BB215" i="2" s="1"/>
  <c r="BC215" i="2" a="1"/>
  <c r="BC215" i="2" s="1"/>
  <c r="BE215" i="2"/>
  <c r="BD215" i="2" a="1"/>
  <c r="BD215" i="2" s="1"/>
  <c r="AO199" i="2"/>
  <c r="AN199" i="2" a="1"/>
  <c r="AN199" i="2" s="1"/>
  <c r="AL199" i="2" a="1"/>
  <c r="AL199" i="2" s="1"/>
  <c r="AK199" i="2" a="1"/>
  <c r="AK199" i="2" s="1"/>
  <c r="AM199" i="2" a="1"/>
  <c r="AM199" i="2" s="1"/>
  <c r="AP199" i="2" a="1"/>
  <c r="AP199" i="2" s="1"/>
  <c r="AV183" i="2" a="1"/>
  <c r="AV183" i="2" s="1"/>
  <c r="AS183" i="2" a="1"/>
  <c r="AS183" i="2" s="1"/>
  <c r="AR183" i="2" a="1"/>
  <c r="AR183" i="2" s="1"/>
  <c r="AW183" i="2"/>
  <c r="AU183" i="2" a="1"/>
  <c r="AU183" i="2" s="1"/>
  <c r="AX183" i="2" a="1"/>
  <c r="AX183" i="2" s="1"/>
  <c r="AT183" i="2" a="1"/>
  <c r="AT183" i="2" s="1"/>
  <c r="BI167" i="2" a="1"/>
  <c r="BI167" i="2" s="1"/>
  <c r="BM167" i="2"/>
  <c r="BN167" i="2" a="1"/>
  <c r="BN167" i="2" s="1"/>
  <c r="BK167" i="2" a="1"/>
  <c r="BK167" i="2" s="1"/>
  <c r="BJ167" i="2" a="1"/>
  <c r="BJ167" i="2" s="1"/>
  <c r="BL167" i="2" a="1"/>
  <c r="BL167" i="2" s="1"/>
  <c r="BH167" i="2" a="1"/>
  <c r="BH167" i="2" s="1"/>
  <c r="AS151" i="2" a="1"/>
  <c r="AS151" i="2" s="1"/>
  <c r="AW151" i="2"/>
  <c r="AR151" i="2" a="1"/>
  <c r="AR151" i="2" s="1"/>
  <c r="AX151" i="2" a="1"/>
  <c r="AX151" i="2" s="1"/>
  <c r="AT151" i="2" a="1"/>
  <c r="AT151" i="2" s="1"/>
  <c r="AV151" i="2" a="1"/>
  <c r="AV151" i="2" s="1"/>
  <c r="AU151" i="2" a="1"/>
  <c r="AU151" i="2" s="1"/>
  <c r="BE151" i="2"/>
  <c r="BB151" i="2" a="1"/>
  <c r="BB151" i="2" s="1"/>
  <c r="BD151" i="2" a="1"/>
  <c r="BD151" i="2" s="1"/>
  <c r="BA151" i="2" a="1"/>
  <c r="BA151" i="2" s="1"/>
  <c r="AZ151" i="2" a="1"/>
  <c r="AZ151" i="2" s="1"/>
  <c r="BC151" i="2" a="1"/>
  <c r="BC151" i="2" s="1"/>
  <c r="BF151" i="2" a="1"/>
  <c r="BF151" i="2" s="1"/>
  <c r="BA103" i="2" a="1"/>
  <c r="BA103" i="2" s="1"/>
  <c r="BE103" i="2"/>
  <c r="BB103" i="2" a="1"/>
  <c r="BB103" i="2" s="1"/>
  <c r="BF103" i="2" a="1"/>
  <c r="BF103" i="2" s="1"/>
  <c r="BC103" i="2" a="1"/>
  <c r="BC103" i="2" s="1"/>
  <c r="AZ103" i="2" a="1"/>
  <c r="AZ103" i="2" s="1"/>
  <c r="BD103" i="2" a="1"/>
  <c r="BD103" i="2" s="1"/>
  <c r="BH85" i="2" a="1"/>
  <c r="BH85" i="2" s="1"/>
  <c r="BL85" i="2" a="1"/>
  <c r="BL85" i="2" s="1"/>
  <c r="BI85" i="2" a="1"/>
  <c r="BI85" i="2" s="1"/>
  <c r="BM85" i="2"/>
  <c r="BJ85" i="2" a="1"/>
  <c r="BJ85" i="2" s="1"/>
  <c r="BN85" i="2" a="1"/>
  <c r="BN85" i="2" s="1"/>
  <c r="BK85" i="2" a="1"/>
  <c r="BK85" i="2" s="1"/>
  <c r="BA85" i="2" a="1"/>
  <c r="BA85" i="2" s="1"/>
  <c r="BC85" i="2" a="1"/>
  <c r="BC85" i="2" s="1"/>
  <c r="BE85" i="2"/>
  <c r="BB85" i="2" a="1"/>
  <c r="BB85" i="2" s="1"/>
  <c r="BF85" i="2" a="1"/>
  <c r="BF85" i="2" s="1"/>
  <c r="BD85" i="2" a="1"/>
  <c r="BD85" i="2" s="1"/>
  <c r="AZ85" i="2" a="1"/>
  <c r="AZ85" i="2" s="1"/>
  <c r="BD69" i="2" a="1"/>
  <c r="BD69" i="2" s="1"/>
  <c r="BF69" i="2" a="1"/>
  <c r="BF69" i="2" s="1"/>
  <c r="BA69" i="2" a="1"/>
  <c r="BA69" i="2" s="1"/>
  <c r="AZ69" i="2" a="1"/>
  <c r="AZ69" i="2" s="1"/>
  <c r="BC69" i="2" a="1"/>
  <c r="BC69" i="2" s="1"/>
  <c r="BB69" i="2" a="1"/>
  <c r="BB69" i="2" s="1"/>
  <c r="BE69" i="2"/>
  <c r="AM53" i="2" a="1"/>
  <c r="AM53" i="2" s="1"/>
  <c r="AK53" i="2" a="1"/>
  <c r="AK53" i="2" s="1"/>
  <c r="AO53" i="2"/>
  <c r="AN53" i="2" a="1"/>
  <c r="AN53" i="2" s="1"/>
  <c r="AP53" i="2" a="1"/>
  <c r="AP53" i="2" s="1"/>
  <c r="AL53" i="2" a="1"/>
  <c r="AL53" i="2" s="1"/>
  <c r="BH21" i="2" a="1"/>
  <c r="BH21" i="2" s="1"/>
  <c r="BK21" i="2" a="1"/>
  <c r="BK21" i="2" s="1"/>
  <c r="BL21" i="2" a="1"/>
  <c r="BL21" i="2" s="1"/>
  <c r="BM21" i="2"/>
  <c r="BJ21" i="2" a="1"/>
  <c r="BJ21" i="2" s="1"/>
  <c r="BI21" i="2" a="1"/>
  <c r="BI21" i="2" s="1"/>
  <c r="BN21" i="2" a="1"/>
  <c r="BN21" i="2" s="1"/>
  <c r="AP21" i="2" a="1"/>
  <c r="AP21" i="2" s="1"/>
  <c r="AL21" i="2" a="1"/>
  <c r="AL21" i="2" s="1"/>
  <c r="AM21" i="2" a="1"/>
  <c r="AM21" i="2" s="1"/>
  <c r="AO21" i="2"/>
  <c r="AK21" i="2" a="1"/>
  <c r="AK21" i="2" s="1"/>
  <c r="AN21" i="2" a="1"/>
  <c r="AN21" i="2" s="1"/>
  <c r="BH270" i="2" a="1"/>
  <c r="BH270" i="2" s="1"/>
  <c r="BK270" i="2" a="1"/>
  <c r="BK270" i="2" s="1"/>
  <c r="BL270" i="2" a="1"/>
  <c r="BL270" i="2" s="1"/>
  <c r="BM270" i="2"/>
  <c r="BJ270" i="2" a="1"/>
  <c r="BJ270" i="2" s="1"/>
  <c r="BI270" i="2" a="1"/>
  <c r="BI270" i="2" s="1"/>
  <c r="BN270" i="2" a="1"/>
  <c r="BN270" i="2" s="1"/>
  <c r="AL303" i="2" a="1"/>
  <c r="AL303" i="2" s="1"/>
  <c r="AI335" i="4" s="1"/>
  <c r="AM303" i="2" a="1"/>
  <c r="AM303" i="2" s="1"/>
  <c r="AJ335" i="4" s="1"/>
  <c r="AP303" i="2" a="1"/>
  <c r="AP303" i="2" s="1"/>
  <c r="AM335" i="4" s="1"/>
  <c r="AN303" i="2" a="1"/>
  <c r="AN303" i="2" s="1"/>
  <c r="AK335" i="4" s="1"/>
  <c r="AO303" i="2"/>
  <c r="AL335" i="4" s="1"/>
  <c r="AK303" i="2" a="1"/>
  <c r="AK303" i="2" s="1"/>
  <c r="AH335" i="4" s="1"/>
  <c r="BA335" i="2" a="1"/>
  <c r="BA335" i="2" s="1"/>
  <c r="BE335" i="2"/>
  <c r="BB335" i="2" a="1"/>
  <c r="BB335" i="2" s="1"/>
  <c r="BF335" i="2" a="1"/>
  <c r="BF335" i="2" s="1"/>
  <c r="BC335" i="2" a="1"/>
  <c r="BC335" i="2" s="1"/>
  <c r="AZ335" i="2" a="1"/>
  <c r="AZ335" i="2" s="1"/>
  <c r="BD335" i="2" a="1"/>
  <c r="BD335" i="2" s="1"/>
  <c r="BI367" i="2" a="1"/>
  <c r="BI367" i="2" s="1"/>
  <c r="BL367" i="2" a="1"/>
  <c r="BL367" i="2" s="1"/>
  <c r="BM367" i="2"/>
  <c r="BJ367" i="2" a="1"/>
  <c r="BJ367" i="2" s="1"/>
  <c r="BN367" i="2" a="1"/>
  <c r="BN367" i="2" s="1"/>
  <c r="BH367" i="2" a="1"/>
  <c r="BH367" i="2" s="1"/>
  <c r="BK367" i="2" a="1"/>
  <c r="BK367" i="2" s="1"/>
  <c r="AK367" i="2" a="1"/>
  <c r="AK367" i="2" s="1"/>
  <c r="AO367" i="2"/>
  <c r="AL367" i="2" a="1"/>
  <c r="AL367" i="2" s="1"/>
  <c r="AN367" i="2" a="1"/>
  <c r="AN367" i="2" s="1"/>
  <c r="AM367" i="2" a="1"/>
  <c r="AM367" i="2" s="1"/>
  <c r="AP367" i="2" a="1"/>
  <c r="AP367" i="2" s="1"/>
  <c r="AL399" i="2" a="1"/>
  <c r="AL399" i="2" s="1"/>
  <c r="AN399" i="2" a="1"/>
  <c r="AN399" i="2" s="1"/>
  <c r="AO399" i="2"/>
  <c r="AK399" i="2" a="1"/>
  <c r="AK399" i="2" s="1"/>
  <c r="AM399" i="2" a="1"/>
  <c r="AM399" i="2" s="1"/>
  <c r="AP399" i="2" a="1"/>
  <c r="AP399" i="2" s="1"/>
  <c r="BK431" i="2" a="1"/>
  <c r="BK431" i="2" s="1"/>
  <c r="BH431" i="2" a="1"/>
  <c r="BH431" i="2" s="1"/>
  <c r="BL431" i="2" a="1"/>
  <c r="BL431" i="2" s="1"/>
  <c r="BI431" i="2" a="1"/>
  <c r="BI431" i="2" s="1"/>
  <c r="BM431" i="2"/>
  <c r="BJ431" i="2" a="1"/>
  <c r="BJ431" i="2" s="1"/>
  <c r="BN431" i="2" a="1"/>
  <c r="BN431" i="2" s="1"/>
  <c r="BJ495" i="2" a="1"/>
  <c r="BJ495" i="2" s="1"/>
  <c r="BK495" i="2" a="1"/>
  <c r="BK495" i="2" s="1"/>
  <c r="BN495" i="2" a="1"/>
  <c r="BN495" i="2" s="1"/>
  <c r="BI495" i="2" a="1"/>
  <c r="BI495" i="2" s="1"/>
  <c r="BH495" i="2" a="1"/>
  <c r="BH495" i="2" s="1"/>
  <c r="BM495" i="2"/>
  <c r="BL495" i="2" a="1"/>
  <c r="BL495" i="2" s="1"/>
  <c r="AP495" i="2" a="1"/>
  <c r="AP495" i="2" s="1"/>
  <c r="AL495" i="2" a="1"/>
  <c r="AL495" i="2" s="1"/>
  <c r="AM495" i="2" a="1"/>
  <c r="AM495" i="2" s="1"/>
  <c r="AK495" i="2" a="1"/>
  <c r="AK495" i="2" s="1"/>
  <c r="AO495" i="2"/>
  <c r="AN495" i="2" a="1"/>
  <c r="AN495" i="2" s="1"/>
  <c r="BN527" i="2" a="1"/>
  <c r="BN527" i="2" s="1"/>
  <c r="BI527" i="2" a="1"/>
  <c r="BI527" i="2" s="1"/>
  <c r="BH527" i="2" a="1"/>
  <c r="BH527" i="2" s="1"/>
  <c r="BM527" i="2"/>
  <c r="BL527" i="2" a="1"/>
  <c r="BL527" i="2" s="1"/>
  <c r="BJ527" i="2" a="1"/>
  <c r="BJ527" i="2" s="1"/>
  <c r="BK527" i="2" a="1"/>
  <c r="BK527" i="2" s="1"/>
  <c r="AW559" i="2"/>
  <c r="AT559" i="2" a="1"/>
  <c r="AT559" i="2" s="1"/>
  <c r="AX559" i="2" a="1"/>
  <c r="AX559" i="2" s="1"/>
  <c r="AR559" i="2" a="1"/>
  <c r="AR559" i="2" s="1"/>
  <c r="AU559" i="2" a="1"/>
  <c r="AU559" i="2" s="1"/>
  <c r="AS559" i="2" a="1"/>
  <c r="AS559" i="2" s="1"/>
  <c r="AV559" i="2" a="1"/>
  <c r="AV559" i="2" s="1"/>
  <c r="AZ591" i="2" a="1"/>
  <c r="AZ591" i="2" s="1"/>
  <c r="BD591" i="2" a="1"/>
  <c r="BD591" i="2" s="1"/>
  <c r="BA591" i="2" a="1"/>
  <c r="BA591" i="2" s="1"/>
  <c r="BE591" i="2"/>
  <c r="BB591" i="2" a="1"/>
  <c r="BB591" i="2" s="1"/>
  <c r="BF591" i="2" a="1"/>
  <c r="BF591" i="2" s="1"/>
  <c r="BC591" i="2" a="1"/>
  <c r="BC591" i="2" s="1"/>
  <c r="BH623" i="2" a="1"/>
  <c r="BH623" i="2" s="1"/>
  <c r="BM623" i="2"/>
  <c r="BI623" i="2" a="1"/>
  <c r="BI623" i="2" s="1"/>
  <c r="BK623" i="2" a="1"/>
  <c r="BK623" i="2" s="1"/>
  <c r="BL623" i="2" a="1"/>
  <c r="BL623" i="2" s="1"/>
  <c r="BJ623" i="2" a="1"/>
  <c r="BJ623" i="2" s="1"/>
  <c r="BN623" i="2" a="1"/>
  <c r="BN623" i="2" s="1"/>
  <c r="BL655" i="2" a="1"/>
  <c r="BL655" i="2" s="1"/>
  <c r="BH655" i="2" a="1"/>
  <c r="BH655" i="2" s="1"/>
  <c r="BM655" i="2"/>
  <c r="BI655" i="2" a="1"/>
  <c r="BI655" i="2" s="1"/>
  <c r="BK655" i="2" a="1"/>
  <c r="BK655" i="2" s="1"/>
  <c r="BJ655" i="2" a="1"/>
  <c r="BJ655" i="2" s="1"/>
  <c r="BN655" i="2" a="1"/>
  <c r="BN655" i="2" s="1"/>
  <c r="AN687" i="2" a="1"/>
  <c r="AN687" i="2" s="1"/>
  <c r="AM687" i="2" a="1"/>
  <c r="AM687" i="2" s="1"/>
  <c r="AO687" i="2"/>
  <c r="AP687" i="2" a="1"/>
  <c r="AP687" i="2" s="1"/>
  <c r="AK687" i="2" a="1"/>
  <c r="AK687" i="2" s="1"/>
  <c r="AL687" i="2" a="1"/>
  <c r="AL687" i="2" s="1"/>
  <c r="AS727" i="2" a="1"/>
  <c r="AS727" i="2" s="1"/>
  <c r="AR727" i="2" a="1"/>
  <c r="AR727" i="2" s="1"/>
  <c r="AV727" i="2" a="1"/>
  <c r="AV727" i="2" s="1"/>
  <c r="AU727" i="2" a="1"/>
  <c r="AU727" i="2" s="1"/>
  <c r="AT727" i="2" a="1"/>
  <c r="AT727" i="2" s="1"/>
  <c r="AX727" i="2" a="1"/>
  <c r="AX727" i="2" s="1"/>
  <c r="AW727" i="2"/>
  <c r="AT756" i="2" a="1"/>
  <c r="AT756" i="2" s="1"/>
  <c r="AW756" i="2"/>
  <c r="AR756" i="2" a="1"/>
  <c r="AR756" i="2" s="1"/>
  <c r="AX756" i="2" a="1"/>
  <c r="AX756" i="2" s="1"/>
  <c r="AS756" i="2" a="1"/>
  <c r="AS756" i="2" s="1"/>
  <c r="AV756" i="2" a="1"/>
  <c r="AV756" i="2" s="1"/>
  <c r="AU756" i="2" a="1"/>
  <c r="AU756" i="2" s="1"/>
  <c r="BC756" i="2" a="1"/>
  <c r="BC756" i="2" s="1"/>
  <c r="AZ756" i="2" a="1"/>
  <c r="AZ756" i="2" s="1"/>
  <c r="BD756" i="2" a="1"/>
  <c r="BD756" i="2" s="1"/>
  <c r="BA756" i="2" a="1"/>
  <c r="BA756" i="2" s="1"/>
  <c r="BE756" i="2"/>
  <c r="BB756" i="2" a="1"/>
  <c r="BB756" i="2" s="1"/>
  <c r="BF756" i="2" a="1"/>
  <c r="BF756" i="2" s="1"/>
  <c r="AX788" i="2" a="1"/>
  <c r="AX788" i="2" s="1"/>
  <c r="AR788" i="2" a="1"/>
  <c r="AR788" i="2" s="1"/>
  <c r="AT788" i="2" a="1"/>
  <c r="AT788" i="2" s="1"/>
  <c r="AV788" i="2" a="1"/>
  <c r="AV788" i="2" s="1"/>
  <c r="AW788" i="2"/>
  <c r="AS788" i="2" a="1"/>
  <c r="AS788" i="2" s="1"/>
  <c r="AU788" i="2" a="1"/>
  <c r="AU788" i="2" s="1"/>
  <c r="BL820" i="2" a="1"/>
  <c r="BL820" i="2" s="1"/>
  <c r="BI820" i="2" a="1"/>
  <c r="BI820" i="2" s="1"/>
  <c r="BJ820" i="2" a="1"/>
  <c r="BJ820" i="2" s="1"/>
  <c r="BM820" i="2"/>
  <c r="BN820" i="2" a="1"/>
  <c r="BN820" i="2" s="1"/>
  <c r="BH820" i="2" a="1"/>
  <c r="BH820" i="2" s="1"/>
  <c r="BK820" i="2" a="1"/>
  <c r="BK820" i="2" s="1"/>
  <c r="BN884" i="2" a="1"/>
  <c r="BN884" i="2" s="1"/>
  <c r="BL884" i="2" a="1"/>
  <c r="BL884" i="2" s="1"/>
  <c r="BI884" i="2" a="1"/>
  <c r="BI884" i="2" s="1"/>
  <c r="BJ884" i="2" a="1"/>
  <c r="BJ884" i="2" s="1"/>
  <c r="BM884" i="2"/>
  <c r="BH884" i="2" a="1"/>
  <c r="BH884" i="2" s="1"/>
  <c r="BK884" i="2" a="1"/>
  <c r="BK884" i="2" s="1"/>
  <c r="AX884" i="2" a="1"/>
  <c r="AX884" i="2" s="1"/>
  <c r="AR884" i="2" a="1"/>
  <c r="AR884" i="2" s="1"/>
  <c r="AU884" i="2" a="1"/>
  <c r="AU884" i="2" s="1"/>
  <c r="AT884" i="2" a="1"/>
  <c r="AT884" i="2" s="1"/>
  <c r="AW884" i="2"/>
  <c r="AS884" i="2" a="1"/>
  <c r="AS884" i="2" s="1"/>
  <c r="AV884" i="2" a="1"/>
  <c r="AV884" i="2" s="1"/>
  <c r="BN916" i="2" a="1"/>
  <c r="BN916" i="2" s="1"/>
  <c r="BL916" i="2" a="1"/>
  <c r="BL916" i="2" s="1"/>
  <c r="BI916" i="2" a="1"/>
  <c r="BI916" i="2" s="1"/>
  <c r="BJ916" i="2" a="1"/>
  <c r="BJ916" i="2" s="1"/>
  <c r="BM916" i="2"/>
  <c r="BH916" i="2" a="1"/>
  <c r="BH916" i="2" s="1"/>
  <c r="BK916" i="2" a="1"/>
  <c r="BK916" i="2" s="1"/>
  <c r="AK948" i="2" a="1"/>
  <c r="AK948" i="2" s="1"/>
  <c r="AO948" i="2"/>
  <c r="AL948" i="2" a="1"/>
  <c r="AL948" i="2" s="1"/>
  <c r="AP948" i="2" a="1"/>
  <c r="AP948" i="2" s="1"/>
  <c r="AM948" i="2" a="1"/>
  <c r="AM948" i="2" s="1"/>
  <c r="AN948" i="2" a="1"/>
  <c r="AN948" i="2" s="1"/>
  <c r="AU980" i="2" a="1"/>
  <c r="AU980" i="2" s="1"/>
  <c r="AR980" i="2" a="1"/>
  <c r="AR980" i="2" s="1"/>
  <c r="AW980" i="2"/>
  <c r="AT980" i="2" a="1"/>
  <c r="AT980" i="2" s="1"/>
  <c r="AX980" i="2" a="1"/>
  <c r="AX980" i="2" s="1"/>
  <c r="AV980" i="2" a="1"/>
  <c r="AV980" i="2" s="1"/>
  <c r="AS980" i="2" a="1"/>
  <c r="AS980" i="2" s="1"/>
  <c r="BH1012" i="2" a="1"/>
  <c r="BH1012" i="2" s="1"/>
  <c r="BI1012" i="2" a="1"/>
  <c r="BI1012" i="2" s="1"/>
  <c r="BN1012" i="2" a="1"/>
  <c r="BN1012" i="2" s="1"/>
  <c r="BJ1012" i="2" a="1"/>
  <c r="BJ1012" i="2" s="1"/>
  <c r="BK1012" i="2" a="1"/>
  <c r="BK1012" i="2" s="1"/>
  <c r="BM1012" i="2"/>
  <c r="BL1012" i="2" a="1"/>
  <c r="BL1012" i="2" s="1"/>
  <c r="BB1044" i="2" a="1"/>
  <c r="BB1044" i="2" s="1"/>
  <c r="BE1044" i="2"/>
  <c r="AZ1044" i="2" a="1"/>
  <c r="AZ1044" i="2" s="1"/>
  <c r="BC1044" i="2" a="1"/>
  <c r="BC1044" i="2" s="1"/>
  <c r="BD1044" i="2" a="1"/>
  <c r="BD1044" i="2" s="1"/>
  <c r="BF1044" i="2" a="1"/>
  <c r="BF1044" i="2" s="1"/>
  <c r="BA1044" i="2" a="1"/>
  <c r="BA1044" i="2" s="1"/>
  <c r="BH1076" i="2" a="1"/>
  <c r="BH1076" i="2" s="1"/>
  <c r="BI1076" i="2" a="1"/>
  <c r="BI1076" i="2" s="1"/>
  <c r="BN1076" i="2" a="1"/>
  <c r="BN1076" i="2" s="1"/>
  <c r="BJ1076" i="2" a="1"/>
  <c r="BJ1076" i="2" s="1"/>
  <c r="BM1076" i="2"/>
  <c r="BK1076" i="2" a="1"/>
  <c r="BK1076" i="2" s="1"/>
  <c r="BL1076" i="2" a="1"/>
  <c r="BL1076" i="2" s="1"/>
  <c r="BB1108" i="2" a="1"/>
  <c r="BB1108" i="2" s="1"/>
  <c r="AZ1108" i="2" a="1"/>
  <c r="AZ1108" i="2" s="1"/>
  <c r="BE1108" i="2"/>
  <c r="BA1108" i="2" a="1"/>
  <c r="BA1108" i="2" s="1"/>
  <c r="BD1108" i="2" a="1"/>
  <c r="BD1108" i="2" s="1"/>
  <c r="BC1108" i="2" a="1"/>
  <c r="BC1108" i="2" s="1"/>
  <c r="BF1108" i="2" a="1"/>
  <c r="BF1108" i="2" s="1"/>
  <c r="AL1140" i="2" a="1"/>
  <c r="AL1140" i="2" s="1"/>
  <c r="AN1140" i="2" a="1"/>
  <c r="AN1140" i="2" s="1"/>
  <c r="AM1140" i="2" a="1"/>
  <c r="AM1140" i="2" s="1"/>
  <c r="AK1140" i="2" a="1"/>
  <c r="AK1140" i="2" s="1"/>
  <c r="AP1140" i="2" a="1"/>
  <c r="AP1140" i="2" s="1"/>
  <c r="AO1140" i="2"/>
  <c r="BF1172" i="2" a="1"/>
  <c r="BF1172" i="2" s="1"/>
  <c r="BC1172" i="2" a="1"/>
  <c r="BC1172" i="2" s="1"/>
  <c r="AZ1172" i="2" a="1"/>
  <c r="AZ1172" i="2" s="1"/>
  <c r="BE1172" i="2"/>
  <c r="BD1172" i="2" a="1"/>
  <c r="BD1172" i="2" s="1"/>
  <c r="BB1172" i="2" a="1"/>
  <c r="BB1172" i="2" s="1"/>
  <c r="BA1172" i="2" a="1"/>
  <c r="BA1172" i="2" s="1"/>
  <c r="AL1231" i="2" a="1"/>
  <c r="AL1231" i="2" s="1"/>
  <c r="AM1231" i="2" a="1"/>
  <c r="AM1231" i="2" s="1"/>
  <c r="AK1231" i="2" a="1"/>
  <c r="AK1231" i="2" s="1"/>
  <c r="AP1231" i="2" a="1"/>
  <c r="AP1231" i="2" s="1"/>
  <c r="AO1231" i="2"/>
  <c r="AN1231" i="2" a="1"/>
  <c r="AN1231" i="2" s="1"/>
  <c r="AM1263" i="2" a="1"/>
  <c r="AM1263" i="2" s="1"/>
  <c r="AK1263" i="2" a="1"/>
  <c r="AK1263" i="2" s="1"/>
  <c r="AP1263" i="2" a="1"/>
  <c r="AP1263" i="2" s="1"/>
  <c r="AO1263" i="2"/>
  <c r="AN1263" i="2" a="1"/>
  <c r="AN1263" i="2" s="1"/>
  <c r="AL1263" i="2" a="1"/>
  <c r="AL1263" i="2" s="1"/>
  <c r="BN1295" i="2" a="1"/>
  <c r="BN1295" i="2" s="1"/>
  <c r="BI1295" i="2" a="1"/>
  <c r="BI1295" i="2" s="1"/>
  <c r="BH1295" i="2" a="1"/>
  <c r="BH1295" i="2" s="1"/>
  <c r="BK1295" i="2" a="1"/>
  <c r="BK1295" i="2" s="1"/>
  <c r="BL1295" i="2" a="1"/>
  <c r="BL1295" i="2" s="1"/>
  <c r="BM1295" i="2"/>
  <c r="BJ1295" i="2" a="1"/>
  <c r="BJ1295" i="2" s="1"/>
  <c r="AZ1327" i="2" a="1"/>
  <c r="AZ1327" i="2" s="1"/>
  <c r="BD1327" i="2" a="1"/>
  <c r="BD1327" i="2" s="1"/>
  <c r="BB1327" i="2" a="1"/>
  <c r="BB1327" i="2" s="1"/>
  <c r="BA1327" i="2" a="1"/>
  <c r="BA1327" i="2" s="1"/>
  <c r="BC1327" i="2" a="1"/>
  <c r="BC1327" i="2" s="1"/>
  <c r="BF1327" i="2" a="1"/>
  <c r="BF1327" i="2" s="1"/>
  <c r="BE1327" i="2"/>
  <c r="BA1359" i="2" a="1"/>
  <c r="BA1359" i="2" s="1"/>
  <c r="BD1359" i="2" a="1"/>
  <c r="BD1359" i="2" s="1"/>
  <c r="AZ1359" i="2" a="1"/>
  <c r="AZ1359" i="2" s="1"/>
  <c r="BB1359" i="2" a="1"/>
  <c r="BB1359" i="2" s="1"/>
  <c r="BF1359" i="2" a="1"/>
  <c r="BF1359" i="2" s="1"/>
  <c r="BC1359" i="2" a="1"/>
  <c r="BC1359" i="2" s="1"/>
  <c r="BE1359" i="2"/>
  <c r="BH226" i="2" a="1"/>
  <c r="BH226" i="2" s="1"/>
  <c r="BI226" i="2" a="1"/>
  <c r="BI226" i="2" s="1"/>
  <c r="BN226" i="2" a="1"/>
  <c r="BN226" i="2" s="1"/>
  <c r="BJ226" i="2" a="1"/>
  <c r="BJ226" i="2" s="1"/>
  <c r="BK226" i="2" a="1"/>
  <c r="BK226" i="2" s="1"/>
  <c r="BM226" i="2"/>
  <c r="BL226" i="2" a="1"/>
  <c r="BL226" i="2" s="1"/>
  <c r="AM226" i="2" a="1"/>
  <c r="AM226" i="2" s="1"/>
  <c r="AN226" i="2" a="1"/>
  <c r="AN226" i="2" s="1"/>
  <c r="AK226" i="2" a="1"/>
  <c r="AK226" i="2" s="1"/>
  <c r="AO226" i="2"/>
  <c r="AL226" i="2" a="1"/>
  <c r="AL226" i="2" s="1"/>
  <c r="AP226" i="2" a="1"/>
  <c r="AP226" i="2" s="1"/>
  <c r="AS194" i="2" a="1"/>
  <c r="AS194" i="2" s="1"/>
  <c r="AW194" i="2"/>
  <c r="AT194" i="2" a="1"/>
  <c r="AT194" i="2" s="1"/>
  <c r="AX194" i="2" a="1"/>
  <c r="AX194" i="2" s="1"/>
  <c r="AU194" i="2" a="1"/>
  <c r="AU194" i="2" s="1"/>
  <c r="AR194" i="2" a="1"/>
  <c r="AR194" i="2" s="1"/>
  <c r="AV194" i="2" a="1"/>
  <c r="AV194" i="2" s="1"/>
  <c r="BE162" i="2"/>
  <c r="BB162" i="2" a="1"/>
  <c r="BB162" i="2" s="1"/>
  <c r="BA162" i="2" a="1"/>
  <c r="BA162" i="2" s="1"/>
  <c r="BD162" i="2" a="1"/>
  <c r="BD162" i="2" s="1"/>
  <c r="BC162" i="2" a="1"/>
  <c r="BC162" i="2" s="1"/>
  <c r="AZ162" i="2" a="1"/>
  <c r="AZ162" i="2" s="1"/>
  <c r="BF162" i="2" a="1"/>
  <c r="BF162" i="2" s="1"/>
  <c r="BA130" i="2" a="1"/>
  <c r="BA130" i="2" s="1"/>
  <c r="BB130" i="2" a="1"/>
  <c r="BB130" i="2" s="1"/>
  <c r="BC130" i="2" a="1"/>
  <c r="BC130" i="2" s="1"/>
  <c r="BE130" i="2"/>
  <c r="BF130" i="2" a="1"/>
  <c r="BF130" i="2" s="1"/>
  <c r="AZ130" i="2" a="1"/>
  <c r="AZ130" i="2" s="1"/>
  <c r="BD130" i="2" a="1"/>
  <c r="BD130" i="2" s="1"/>
  <c r="BB98" i="2" a="1"/>
  <c r="BB98" i="2" s="1"/>
  <c r="AZ98" i="2" a="1"/>
  <c r="AZ98" i="2" s="1"/>
  <c r="BC98" i="2" a="1"/>
  <c r="BC98" i="2" s="1"/>
  <c r="BE98" i="2"/>
  <c r="BF98" i="2" a="1"/>
  <c r="BF98" i="2" s="1"/>
  <c r="BA98" i="2" a="1"/>
  <c r="BA98" i="2" s="1"/>
  <c r="BD98" i="2" a="1"/>
  <c r="BD98" i="2" s="1"/>
  <c r="BM98" i="2"/>
  <c r="BI98" i="2" a="1"/>
  <c r="BI98" i="2" s="1"/>
  <c r="BN98" i="2" a="1"/>
  <c r="BN98" i="2" s="1"/>
  <c r="BJ98" i="2" a="1"/>
  <c r="BJ98" i="2" s="1"/>
  <c r="BK98" i="2" a="1"/>
  <c r="BK98" i="2" s="1"/>
  <c r="BH98" i="2" a="1"/>
  <c r="BH98" i="2" s="1"/>
  <c r="BL98" i="2" a="1"/>
  <c r="BL98" i="2" s="1"/>
  <c r="BF64" i="2" a="1"/>
  <c r="BF64" i="2" s="1"/>
  <c r="BC64" i="2" a="1"/>
  <c r="BC64" i="2" s="1"/>
  <c r="BD64" i="2" a="1"/>
  <c r="BD64" i="2" s="1"/>
  <c r="BE64" i="2"/>
  <c r="AZ64" i="2" a="1"/>
  <c r="AZ64" i="2" s="1"/>
  <c r="BA64" i="2" a="1"/>
  <c r="BA64" i="2" s="1"/>
  <c r="BB64" i="2" a="1"/>
  <c r="BB64" i="2" s="1"/>
  <c r="BD32" i="2" a="1"/>
  <c r="BD32" i="2" s="1"/>
  <c r="AZ32" i="2" a="1"/>
  <c r="AZ32" i="2" s="1"/>
  <c r="BE32" i="2"/>
  <c r="BB32" i="2" a="1"/>
  <c r="BB32" i="2" s="1"/>
  <c r="BF32" i="2" a="1"/>
  <c r="BF32" i="2" s="1"/>
  <c r="BA32" i="2" a="1"/>
  <c r="BA32" i="2" s="1"/>
  <c r="BC32" i="2" a="1"/>
  <c r="BC32" i="2" s="1"/>
  <c r="BK271" i="2" a="1"/>
  <c r="BK271" i="2" s="1"/>
  <c r="BM271" i="2"/>
  <c r="BH271" i="2" a="1"/>
  <c r="BH271" i="2" s="1"/>
  <c r="BJ271" i="2" a="1"/>
  <c r="BJ271" i="2" s="1"/>
  <c r="BI271" i="2" a="1"/>
  <c r="BI271" i="2" s="1"/>
  <c r="BN271" i="2" a="1"/>
  <c r="BN271" i="2" s="1"/>
  <c r="BL271" i="2" a="1"/>
  <c r="BL271" i="2" s="1"/>
  <c r="AK312" i="2" a="1"/>
  <c r="AK312" i="2" s="1"/>
  <c r="AP312" i="2" a="1"/>
  <c r="AP312" i="2" s="1"/>
  <c r="AL312" i="2" a="1"/>
  <c r="AL312" i="2" s="1"/>
  <c r="AM312" i="2" a="1"/>
  <c r="AM312" i="2" s="1"/>
  <c r="AO312" i="2"/>
  <c r="AN312" i="2" a="1"/>
  <c r="AN312" i="2" s="1"/>
  <c r="AS352" i="2" a="1"/>
  <c r="AS352" i="2" s="1"/>
  <c r="AW352" i="2"/>
  <c r="AT352" i="2" a="1"/>
  <c r="AT352" i="2" s="1"/>
  <c r="AX352" i="2" a="1"/>
  <c r="AX352" i="2" s="1"/>
  <c r="AU352" i="2" a="1"/>
  <c r="AU352" i="2" s="1"/>
  <c r="AR352" i="2" a="1"/>
  <c r="AR352" i="2" s="1"/>
  <c r="AV352" i="2" a="1"/>
  <c r="AV352" i="2" s="1"/>
  <c r="BJ392" i="2" a="1"/>
  <c r="BJ392" i="2" s="1"/>
  <c r="BL392" i="2" a="1"/>
  <c r="BL392" i="2" s="1"/>
  <c r="BH392" i="2" a="1"/>
  <c r="BH392" i="2" s="1"/>
  <c r="BM392" i="2"/>
  <c r="BI392" i="2" a="1"/>
  <c r="BI392" i="2" s="1"/>
  <c r="BK392" i="2" a="1"/>
  <c r="BK392" i="2" s="1"/>
  <c r="BN392" i="2" a="1"/>
  <c r="BN392" i="2" s="1"/>
  <c r="AL424" i="2" a="1"/>
  <c r="AL424" i="2" s="1"/>
  <c r="AP424" i="2" a="1"/>
  <c r="AP424" i="2" s="1"/>
  <c r="AO424" i="2"/>
  <c r="AN424" i="2" a="1"/>
  <c r="AN424" i="2" s="1"/>
  <c r="AM424" i="2" a="1"/>
  <c r="AM424" i="2" s="1"/>
  <c r="AK424" i="2" a="1"/>
  <c r="AK424" i="2" s="1"/>
  <c r="AW464" i="2"/>
  <c r="AS415" i="4" s="1"/>
  <c r="AR464" i="2" a="1"/>
  <c r="AR464" i="2" s="1"/>
  <c r="AN415" i="4" s="1"/>
  <c r="AT464" i="2" a="1"/>
  <c r="AT464" i="2" s="1"/>
  <c r="AP415" i="4" s="1"/>
  <c r="AV464" i="2" a="1"/>
  <c r="AV464" i="2" s="1"/>
  <c r="AR415" i="4" s="1"/>
  <c r="AU464" i="2" a="1"/>
  <c r="AU464" i="2" s="1"/>
  <c r="AQ415" i="4" s="1"/>
  <c r="AS464" i="2" a="1"/>
  <c r="AS464" i="2" s="1"/>
  <c r="AO415" i="4" s="1"/>
  <c r="AX464" i="2" a="1"/>
  <c r="AX464" i="2" s="1"/>
  <c r="AT415" i="4" s="1"/>
  <c r="BC504" i="2" a="1"/>
  <c r="BC504" i="2" s="1"/>
  <c r="BD504" i="2" a="1"/>
  <c r="BD504" i="2" s="1"/>
  <c r="BF504" i="2" a="1"/>
  <c r="BF504" i="2" s="1"/>
  <c r="BA504" i="2" a="1"/>
  <c r="BA504" i="2" s="1"/>
  <c r="AZ504" i="2" a="1"/>
  <c r="AZ504" i="2" s="1"/>
  <c r="BE504" i="2"/>
  <c r="BB504" i="2" a="1"/>
  <c r="BB504" i="2" s="1"/>
  <c r="BJ544" i="2" a="1"/>
  <c r="BJ544" i="2" s="1"/>
  <c r="BM544" i="2"/>
  <c r="BK544" i="2" a="1"/>
  <c r="BK544" i="2" s="1"/>
  <c r="BI544" i="2" a="1"/>
  <c r="BI544" i="2" s="1"/>
  <c r="BL544" i="2" a="1"/>
  <c r="BL544" i="2" s="1"/>
  <c r="BN544" i="2" a="1"/>
  <c r="BN544" i="2" s="1"/>
  <c r="BH544" i="2" a="1"/>
  <c r="BH544" i="2" s="1"/>
  <c r="AK584" i="2" a="1"/>
  <c r="AK584" i="2" s="1"/>
  <c r="AP584" i="2" a="1"/>
  <c r="AP584" i="2" s="1"/>
  <c r="AL584" i="2" a="1"/>
  <c r="AL584" i="2" s="1"/>
  <c r="AM584" i="2" a="1"/>
  <c r="AM584" i="2" s="1"/>
  <c r="AO584" i="2"/>
  <c r="AN584" i="2" a="1"/>
  <c r="AN584" i="2" s="1"/>
  <c r="BH624" i="2" a="1"/>
  <c r="BH624" i="2" s="1"/>
  <c r="BN624" i="2" a="1"/>
  <c r="BN624" i="2" s="1"/>
  <c r="BJ624" i="2" a="1"/>
  <c r="BJ624" i="2" s="1"/>
  <c r="BK624" i="2" a="1"/>
  <c r="BK624" i="2" s="1"/>
  <c r="BL624" i="2" a="1"/>
  <c r="BL624" i="2" s="1"/>
  <c r="BI624" i="2" a="1"/>
  <c r="BI624" i="2" s="1"/>
  <c r="BM624" i="2"/>
  <c r="BH664" i="2" a="1"/>
  <c r="BH664" i="2" s="1"/>
  <c r="BL664" i="2" a="1"/>
  <c r="BL664" i="2" s="1"/>
  <c r="BJ664" i="2" a="1"/>
  <c r="BJ664" i="2" s="1"/>
  <c r="BK664" i="2" a="1"/>
  <c r="BK664" i="2" s="1"/>
  <c r="BN664" i="2" a="1"/>
  <c r="BN664" i="2" s="1"/>
  <c r="BI664" i="2" a="1"/>
  <c r="BI664" i="2" s="1"/>
  <c r="BM664" i="2"/>
  <c r="BH712" i="2" a="1"/>
  <c r="BH712" i="2" s="1"/>
  <c r="BL712" i="2" a="1"/>
  <c r="BL712" i="2" s="1"/>
  <c r="BK712" i="2" a="1"/>
  <c r="BK712" i="2" s="1"/>
  <c r="BM712" i="2"/>
  <c r="BN712" i="2" a="1"/>
  <c r="BN712" i="2" s="1"/>
  <c r="BI712" i="2" a="1"/>
  <c r="BI712" i="2" s="1"/>
  <c r="BJ712" i="2" a="1"/>
  <c r="BJ712" i="2" s="1"/>
  <c r="AK781" i="2" a="1"/>
  <c r="AK781" i="2" s="1"/>
  <c r="AN781" i="2" a="1"/>
  <c r="AN781" i="2" s="1"/>
  <c r="AL781" i="2" a="1"/>
  <c r="AL781" i="2" s="1"/>
  <c r="AP781" i="2" a="1"/>
  <c r="AP781" i="2" s="1"/>
  <c r="AM781" i="2" a="1"/>
  <c r="AM781" i="2" s="1"/>
  <c r="AO781" i="2"/>
  <c r="AW781" i="2"/>
  <c r="AX781" i="2" a="1"/>
  <c r="AX781" i="2" s="1"/>
  <c r="AS781" i="2" a="1"/>
  <c r="AS781" i="2" s="1"/>
  <c r="AU781" i="2" a="1"/>
  <c r="AU781" i="2" s="1"/>
  <c r="AV781" i="2" a="1"/>
  <c r="AV781" i="2" s="1"/>
  <c r="AR781" i="2" a="1"/>
  <c r="AR781" i="2" s="1"/>
  <c r="AT781" i="2" a="1"/>
  <c r="AT781" i="2" s="1"/>
  <c r="AX821" i="2" a="1"/>
  <c r="AX821" i="2" s="1"/>
  <c r="AR821" i="2" a="1"/>
  <c r="AR821" i="2" s="1"/>
  <c r="AS821" i="2" a="1"/>
  <c r="AS821" i="2" s="1"/>
  <c r="AT821" i="2" a="1"/>
  <c r="AT821" i="2" s="1"/>
  <c r="AU821" i="2" a="1"/>
  <c r="AU821" i="2" s="1"/>
  <c r="AV821" i="2" a="1"/>
  <c r="AV821" i="2" s="1"/>
  <c r="AW821" i="2"/>
  <c r="AP861" i="2" a="1"/>
  <c r="AP861" i="2" s="1"/>
  <c r="AM861" i="2" a="1"/>
  <c r="AM861" i="2" s="1"/>
  <c r="AL861" i="2" a="1"/>
  <c r="AL861" i="2" s="1"/>
  <c r="AO861" i="2"/>
  <c r="AK861" i="2" a="1"/>
  <c r="AK861" i="2" s="1"/>
  <c r="AN861" i="2" a="1"/>
  <c r="AN861" i="2" s="1"/>
  <c r="BD901" i="2" a="1"/>
  <c r="BD901" i="2" s="1"/>
  <c r="BA901" i="2" a="1"/>
  <c r="BA901" i="2" s="1"/>
  <c r="BB901" i="2" a="1"/>
  <c r="BB901" i="2" s="1"/>
  <c r="BE901" i="2"/>
  <c r="AZ901" i="2" a="1"/>
  <c r="AZ901" i="2" s="1"/>
  <c r="BC901" i="2" a="1"/>
  <c r="BC901" i="2" s="1"/>
  <c r="BF901" i="2" a="1"/>
  <c r="BF901" i="2" s="1"/>
  <c r="AM941" i="2" a="1"/>
  <c r="AM941" i="2" s="1"/>
  <c r="AO941" i="2"/>
  <c r="AL941" i="2" a="1"/>
  <c r="AL941" i="2" s="1"/>
  <c r="AP941" i="2" a="1"/>
  <c r="AP941" i="2" s="1"/>
  <c r="AK941" i="2" a="1"/>
  <c r="AK941" i="2" s="1"/>
  <c r="AN941" i="2" a="1"/>
  <c r="AN941" i="2" s="1"/>
  <c r="AZ941" i="2" a="1"/>
  <c r="AZ941" i="2" s="1"/>
  <c r="BE941" i="2"/>
  <c r="BA941" i="2" a="1"/>
  <c r="BA941" i="2" s="1"/>
  <c r="BF941" i="2" a="1"/>
  <c r="BF941" i="2" s="1"/>
  <c r="BB941" i="2" a="1"/>
  <c r="BB941" i="2" s="1"/>
  <c r="BC941" i="2" a="1"/>
  <c r="BC941" i="2" s="1"/>
  <c r="BD941" i="2" a="1"/>
  <c r="BD941" i="2" s="1"/>
  <c r="BK981" i="2" a="1"/>
  <c r="BK981" i="2" s="1"/>
  <c r="BH981" i="2" a="1"/>
  <c r="BH981" i="2" s="1"/>
  <c r="BL981" i="2" a="1"/>
  <c r="BL981" i="2" s="1"/>
  <c r="BI981" i="2" a="1"/>
  <c r="BI981" i="2" s="1"/>
  <c r="BM981" i="2"/>
  <c r="BJ981" i="2" a="1"/>
  <c r="BJ981" i="2" s="1"/>
  <c r="BN981" i="2" a="1"/>
  <c r="BN981" i="2" s="1"/>
  <c r="BI1021" i="2" a="1"/>
  <c r="BI1021" i="2" s="1"/>
  <c r="BM1021" i="2"/>
  <c r="BJ1021" i="2" a="1"/>
  <c r="BJ1021" i="2" s="1"/>
  <c r="BN1021" i="2" a="1"/>
  <c r="BN1021" i="2" s="1"/>
  <c r="BK1021" i="2" a="1"/>
  <c r="BK1021" i="2" s="1"/>
  <c r="BH1021" i="2" a="1"/>
  <c r="BH1021" i="2" s="1"/>
  <c r="BL1021" i="2" a="1"/>
  <c r="BL1021" i="2" s="1"/>
  <c r="AM1061" i="2" a="1"/>
  <c r="AM1061" i="2" s="1"/>
  <c r="AO1061" i="2"/>
  <c r="AL1061" i="2" a="1"/>
  <c r="AL1061" i="2" s="1"/>
  <c r="AN1061" i="2" a="1"/>
  <c r="AN1061" i="2" s="1"/>
  <c r="AP1061" i="2" a="1"/>
  <c r="AP1061" i="2" s="1"/>
  <c r="AK1061" i="2" a="1"/>
  <c r="AK1061" i="2" s="1"/>
  <c r="AZ1109" i="2" a="1"/>
  <c r="AZ1109" i="2" s="1"/>
  <c r="BA1109" i="2" a="1"/>
  <c r="BA1109" i="2" s="1"/>
  <c r="BD1109" i="2" a="1"/>
  <c r="BD1109" i="2" s="1"/>
  <c r="BE1109" i="2"/>
  <c r="BB1109" i="2" a="1"/>
  <c r="BB1109" i="2" s="1"/>
  <c r="BF1109" i="2" a="1"/>
  <c r="BF1109" i="2" s="1"/>
  <c r="BC1109" i="2" a="1"/>
  <c r="BC1109" i="2" s="1"/>
  <c r="AM1109" i="2" a="1"/>
  <c r="AM1109" i="2" s="1"/>
  <c r="AN1109" i="2" a="1"/>
  <c r="AN1109" i="2" s="1"/>
  <c r="AL1109" i="2" a="1"/>
  <c r="AL1109" i="2" s="1"/>
  <c r="AP1109" i="2" a="1"/>
  <c r="AP1109" i="2" s="1"/>
  <c r="AO1109" i="2"/>
  <c r="AK1109" i="2" a="1"/>
  <c r="AK1109" i="2" s="1"/>
  <c r="BD1149" i="2" a="1"/>
  <c r="BD1149" i="2" s="1"/>
  <c r="BF1149" i="2" a="1"/>
  <c r="BF1149" i="2" s="1"/>
  <c r="BB1149" i="2" a="1"/>
  <c r="BB1149" i="2" s="1"/>
  <c r="AZ1149" i="2" a="1"/>
  <c r="AZ1149" i="2" s="1"/>
  <c r="BA1149" i="2" a="1"/>
  <c r="BA1149" i="2" s="1"/>
  <c r="BE1149" i="2"/>
  <c r="BC1149" i="2" a="1"/>
  <c r="BC1149" i="2" s="1"/>
  <c r="BK1192" i="2" a="1"/>
  <c r="BK1192" i="2" s="1"/>
  <c r="BM1192" i="2"/>
  <c r="BJ1192" i="2" a="1"/>
  <c r="BJ1192" i="2" s="1"/>
  <c r="BI1192" i="2" a="1"/>
  <c r="BI1192" i="2" s="1"/>
  <c r="BN1192" i="2" a="1"/>
  <c r="BN1192" i="2" s="1"/>
  <c r="BL1192" i="2" a="1"/>
  <c r="BL1192" i="2" s="1"/>
  <c r="BH1192" i="2" a="1"/>
  <c r="BH1192" i="2" s="1"/>
  <c r="AK1232" i="2" a="1"/>
  <c r="AK1232" i="2" s="1"/>
  <c r="AO1232" i="2"/>
  <c r="AL1232" i="2" a="1"/>
  <c r="AL1232" i="2" s="1"/>
  <c r="AP1232" i="2" a="1"/>
  <c r="AP1232" i="2" s="1"/>
  <c r="AN1232" i="2" a="1"/>
  <c r="AN1232" i="2" s="1"/>
  <c r="AM1232" i="2" a="1"/>
  <c r="AM1232" i="2" s="1"/>
  <c r="BF1280" i="2" a="1"/>
  <c r="BF1280" i="2" s="1"/>
  <c r="BD1280" i="2" a="1"/>
  <c r="BD1280" i="2" s="1"/>
  <c r="BA1280" i="2" a="1"/>
  <c r="BA1280" i="2" s="1"/>
  <c r="BB1280" i="2" a="1"/>
  <c r="BB1280" i="2" s="1"/>
  <c r="BE1280" i="2"/>
  <c r="AZ1280" i="2" a="1"/>
  <c r="AZ1280" i="2" s="1"/>
  <c r="BC1280" i="2" a="1"/>
  <c r="BC1280" i="2" s="1"/>
  <c r="BL1320" i="2" a="1"/>
  <c r="BL1320" i="2" s="1"/>
  <c r="BJ1320" i="2" a="1"/>
  <c r="BJ1320" i="2" s="1"/>
  <c r="BI1320" i="2" a="1"/>
  <c r="BI1320" i="2" s="1"/>
  <c r="BH1320" i="2" a="1"/>
  <c r="BH1320" i="2" s="1"/>
  <c r="BN1320" i="2" a="1"/>
  <c r="BN1320" i="2" s="1"/>
  <c r="BM1320" i="2"/>
  <c r="BK1320" i="2" a="1"/>
  <c r="BK1320" i="2" s="1"/>
  <c r="BA1360" i="2" a="1"/>
  <c r="BA1360" i="2" s="1"/>
  <c r="AZ1360" i="2" a="1"/>
  <c r="AZ1360" i="2" s="1"/>
  <c r="BE1360" i="2"/>
  <c r="BF1360" i="2" a="1"/>
  <c r="BF1360" i="2" s="1"/>
  <c r="BD1360" i="2" a="1"/>
  <c r="BD1360" i="2" s="1"/>
  <c r="BB1360" i="2" a="1"/>
  <c r="BB1360" i="2" s="1"/>
  <c r="BC1360" i="2" a="1"/>
  <c r="BC1360" i="2" s="1"/>
  <c r="AK209" i="2" a="1"/>
  <c r="AK209" i="2" s="1"/>
  <c r="AP209" i="2" a="1"/>
  <c r="AP209" i="2" s="1"/>
  <c r="AL209" i="2" a="1"/>
  <c r="AL209" i="2" s="1"/>
  <c r="AM209" i="2" a="1"/>
  <c r="AM209" i="2" s="1"/>
  <c r="AO209" i="2"/>
  <c r="AN209" i="2" a="1"/>
  <c r="AN209" i="2" s="1"/>
  <c r="BF169" i="2" a="1"/>
  <c r="BF169" i="2" s="1"/>
  <c r="BD169" i="2" a="1"/>
  <c r="BD169" i="2" s="1"/>
  <c r="AZ169" i="2" a="1"/>
  <c r="AZ169" i="2" s="1"/>
  <c r="BB169" i="2" a="1"/>
  <c r="BB169" i="2" s="1"/>
  <c r="BA169" i="2" a="1"/>
  <c r="BA169" i="2" s="1"/>
  <c r="BC169" i="2" a="1"/>
  <c r="BC169" i="2" s="1"/>
  <c r="BE169" i="2"/>
  <c r="BH129" i="2" a="1"/>
  <c r="BH129" i="2" s="1"/>
  <c r="BJ129" i="2" a="1"/>
  <c r="BJ129" i="2" s="1"/>
  <c r="BL129" i="2" a="1"/>
  <c r="BL129" i="2" s="1"/>
  <c r="BM129" i="2"/>
  <c r="BI129" i="2" a="1"/>
  <c r="BI129" i="2" s="1"/>
  <c r="BN129" i="2" a="1"/>
  <c r="BN129" i="2" s="1"/>
  <c r="BK129" i="2" a="1"/>
  <c r="BK129" i="2" s="1"/>
  <c r="BE87" i="2"/>
  <c r="BA87" i="2" a="1"/>
  <c r="BA87" i="2" s="1"/>
  <c r="BC87" i="2" a="1"/>
  <c r="BC87" i="2" s="1"/>
  <c r="BB87" i="2" a="1"/>
  <c r="BB87" i="2" s="1"/>
  <c r="BF87" i="2" a="1"/>
  <c r="BF87" i="2" s="1"/>
  <c r="BD87" i="2" a="1"/>
  <c r="BD87" i="2" s="1"/>
  <c r="AZ87" i="2" a="1"/>
  <c r="AZ87" i="2" s="1"/>
  <c r="BA47" i="2" a="1"/>
  <c r="BA47" i="2" s="1"/>
  <c r="BE47" i="2"/>
  <c r="BB47" i="2" a="1"/>
  <c r="BB47" i="2" s="1"/>
  <c r="BF47" i="2" a="1"/>
  <c r="BF47" i="2" s="1"/>
  <c r="BC47" i="2" a="1"/>
  <c r="BC47" i="2" s="1"/>
  <c r="AZ47" i="2" a="1"/>
  <c r="AZ47" i="2" s="1"/>
  <c r="BD47" i="2" a="1"/>
  <c r="BD47" i="2" s="1"/>
  <c r="BK274" i="2" a="1"/>
  <c r="BK274" i="2" s="1"/>
  <c r="BL274" i="2" a="1"/>
  <c r="BL274" i="2" s="1"/>
  <c r="BH274" i="2" a="1"/>
  <c r="BH274" i="2" s="1"/>
  <c r="BM274" i="2"/>
  <c r="BJ274" i="2" a="1"/>
  <c r="BJ274" i="2" s="1"/>
  <c r="BI274" i="2" a="1"/>
  <c r="BI274" i="2" s="1"/>
  <c r="BN274" i="2" a="1"/>
  <c r="BN274" i="2" s="1"/>
  <c r="AR274" i="2" a="1"/>
  <c r="AR274" i="2" s="1"/>
  <c r="AW274" i="2"/>
  <c r="AS274" i="2" a="1"/>
  <c r="AS274" i="2" s="1"/>
  <c r="AX274" i="2" a="1"/>
  <c r="AX274" i="2" s="1"/>
  <c r="AT274" i="2" a="1"/>
  <c r="AT274" i="2" s="1"/>
  <c r="AU274" i="2" a="1"/>
  <c r="AU274" i="2" s="1"/>
  <c r="AV274" i="2" a="1"/>
  <c r="AV274" i="2" s="1"/>
  <c r="BI363" i="2" a="1"/>
  <c r="BI363" i="2" s="1"/>
  <c r="BJ363" i="2" a="1"/>
  <c r="BJ363" i="2" s="1"/>
  <c r="BK363" i="2" a="1"/>
  <c r="BK363" i="2" s="1"/>
  <c r="BN363" i="2" a="1"/>
  <c r="BN363" i="2" s="1"/>
  <c r="BM363" i="2"/>
  <c r="BL363" i="2" a="1"/>
  <c r="BL363" i="2" s="1"/>
  <c r="BH363" i="2" a="1"/>
  <c r="BH363" i="2" s="1"/>
  <c r="BK451" i="2" a="1"/>
  <c r="BK451" i="2" s="1"/>
  <c r="BH451" i="2" a="1"/>
  <c r="BH451" i="2" s="1"/>
  <c r="BL451" i="2" a="1"/>
  <c r="BL451" i="2" s="1"/>
  <c r="BI451" i="2" a="1"/>
  <c r="BI451" i="2" s="1"/>
  <c r="BM451" i="2"/>
  <c r="BJ451" i="2" a="1"/>
  <c r="BJ451" i="2" s="1"/>
  <c r="BN451" i="2" a="1"/>
  <c r="BN451" i="2" s="1"/>
  <c r="AT603" i="2" a="1"/>
  <c r="AT603" i="2" s="1"/>
  <c r="AU603" i="2" a="1"/>
  <c r="AU603" i="2" s="1"/>
  <c r="AW603" i="2"/>
  <c r="AS603" i="2" a="1"/>
  <c r="AS603" i="2" s="1"/>
  <c r="AX603" i="2" a="1"/>
  <c r="AX603" i="2" s="1"/>
  <c r="AR603" i="2" a="1"/>
  <c r="AR603" i="2" s="1"/>
  <c r="AV603" i="2" a="1"/>
  <c r="AV603" i="2" s="1"/>
  <c r="AP603" i="2" a="1"/>
  <c r="AP603" i="2" s="1"/>
  <c r="AL603" i="2" a="1"/>
  <c r="AL603" i="2" s="1"/>
  <c r="AN603" i="2" a="1"/>
  <c r="AN603" i="2" s="1"/>
  <c r="AK603" i="2" a="1"/>
  <c r="AK603" i="2" s="1"/>
  <c r="AO603" i="2"/>
  <c r="AM603" i="2" a="1"/>
  <c r="AM603" i="2" s="1"/>
  <c r="AT683" i="2" a="1"/>
  <c r="AT683" i="2" s="1"/>
  <c r="AX683" i="2" a="1"/>
  <c r="AX683" i="2" s="1"/>
  <c r="AU683" i="2" a="1"/>
  <c r="AU683" i="2" s="1"/>
  <c r="AR683" i="2" a="1"/>
  <c r="AR683" i="2" s="1"/>
  <c r="AV683" i="2" a="1"/>
  <c r="AV683" i="2" s="1"/>
  <c r="AS683" i="2" a="1"/>
  <c r="AS683" i="2" s="1"/>
  <c r="AW683" i="2"/>
  <c r="BD752" i="2" a="1"/>
  <c r="BD752" i="2" s="1"/>
  <c r="BB752" i="2" a="1"/>
  <c r="BB752" i="2" s="1"/>
  <c r="BE752" i="2"/>
  <c r="BC752" i="2" a="1"/>
  <c r="BC752" i="2" s="1"/>
  <c r="BF752" i="2" a="1"/>
  <c r="BF752" i="2" s="1"/>
  <c r="BA752" i="2" a="1"/>
  <c r="BA752" i="2" s="1"/>
  <c r="AZ752" i="2" a="1"/>
  <c r="AZ752" i="2" s="1"/>
  <c r="AX832" i="2" a="1"/>
  <c r="AX832" i="2" s="1"/>
  <c r="AS832" i="2" a="1"/>
  <c r="AS832" i="2" s="1"/>
  <c r="AR832" i="2" a="1"/>
  <c r="AR832" i="2" s="1"/>
  <c r="AU832" i="2" a="1"/>
  <c r="AU832" i="2" s="1"/>
  <c r="AV832" i="2" a="1"/>
  <c r="AV832" i="2" s="1"/>
  <c r="AT832" i="2" a="1"/>
  <c r="AT832" i="2" s="1"/>
  <c r="AW832" i="2"/>
  <c r="BF912" i="2" a="1"/>
  <c r="BF912" i="2" s="1"/>
  <c r="AZ912" i="2" a="1"/>
  <c r="AZ912" i="2" s="1"/>
  <c r="BA912" i="2" a="1"/>
  <c r="BA912" i="2" s="1"/>
  <c r="BB912" i="2" a="1"/>
  <c r="BB912" i="2" s="1"/>
  <c r="BC912" i="2" a="1"/>
  <c r="BC912" i="2" s="1"/>
  <c r="BD912" i="2" a="1"/>
  <c r="BD912" i="2" s="1"/>
  <c r="BE912" i="2"/>
  <c r="AP912" i="2" a="1"/>
  <c r="AP912" i="2" s="1"/>
  <c r="AK912" i="2" a="1"/>
  <c r="AK912" i="2" s="1"/>
  <c r="AL912" i="2" a="1"/>
  <c r="AL912" i="2" s="1"/>
  <c r="AM912" i="2" a="1"/>
  <c r="AM912" i="2" s="1"/>
  <c r="AN912" i="2" a="1"/>
  <c r="AN912" i="2" s="1"/>
  <c r="AO912" i="2"/>
  <c r="AU1048" i="2" a="1"/>
  <c r="AU1048" i="2" s="1"/>
  <c r="AR1048" i="2" a="1"/>
  <c r="AR1048" i="2" s="1"/>
  <c r="AW1048" i="2"/>
  <c r="AT1048" i="2" a="1"/>
  <c r="AT1048" i="2" s="1"/>
  <c r="AV1048" i="2" a="1"/>
  <c r="AV1048" i="2" s="1"/>
  <c r="AX1048" i="2" a="1"/>
  <c r="AX1048" i="2" s="1"/>
  <c r="AS1048" i="2" a="1"/>
  <c r="AS1048" i="2" s="1"/>
  <c r="BB1120" i="2" a="1"/>
  <c r="BB1120" i="2" s="1"/>
  <c r="BA1120" i="2" a="1"/>
  <c r="BA1120" i="2" s="1"/>
  <c r="BC1120" i="2" a="1"/>
  <c r="BC1120" i="2" s="1"/>
  <c r="AZ1120" i="2" a="1"/>
  <c r="AZ1120" i="2" s="1"/>
  <c r="BE1120" i="2"/>
  <c r="BD1120" i="2" a="1"/>
  <c r="BD1120" i="2" s="1"/>
  <c r="BF1120" i="2" a="1"/>
  <c r="BF1120" i="2" s="1"/>
  <c r="BL1195" i="2" a="1"/>
  <c r="BL1195" i="2" s="1"/>
  <c r="BJ1195" i="2" a="1"/>
  <c r="BJ1195" i="2" s="1"/>
  <c r="BN1195" i="2" a="1"/>
  <c r="BN1195" i="2" s="1"/>
  <c r="BH1195" i="2" a="1"/>
  <c r="BH1195" i="2" s="1"/>
  <c r="BI1195" i="2" a="1"/>
  <c r="BI1195" i="2" s="1"/>
  <c r="BM1195" i="2"/>
  <c r="BK1195" i="2" a="1"/>
  <c r="BK1195" i="2" s="1"/>
  <c r="AR1267" i="2" a="1"/>
  <c r="AR1267" i="2" s="1"/>
  <c r="AW1267" i="2"/>
  <c r="AT1267" i="2" a="1"/>
  <c r="AT1267" i="2" s="1"/>
  <c r="AU1267" i="2" a="1"/>
  <c r="AU1267" i="2" s="1"/>
  <c r="AX1267" i="2" a="1"/>
  <c r="AX1267" i="2" s="1"/>
  <c r="AS1267" i="2" a="1"/>
  <c r="AS1267" i="2" s="1"/>
  <c r="AV1267" i="2" a="1"/>
  <c r="AV1267" i="2" s="1"/>
  <c r="BJ1339" i="2" a="1"/>
  <c r="BJ1339" i="2" s="1"/>
  <c r="BM1339" i="2"/>
  <c r="BL1339" i="2" a="1"/>
  <c r="BL1339" i="2" s="1"/>
  <c r="BH1339" i="2" a="1"/>
  <c r="BH1339" i="2" s="1"/>
  <c r="BK1339" i="2" a="1"/>
  <c r="BK1339" i="2" s="1"/>
  <c r="BN1339" i="2" a="1"/>
  <c r="BN1339" i="2" s="1"/>
  <c r="BI1339" i="2" a="1"/>
  <c r="BI1339" i="2" s="1"/>
  <c r="AN198" i="2" a="1"/>
  <c r="AN198" i="2" s="1"/>
  <c r="AK198" i="2" a="1"/>
  <c r="AK198" i="2" s="1"/>
  <c r="AO198" i="2"/>
  <c r="AL198" i="2" a="1"/>
  <c r="AL198" i="2" s="1"/>
  <c r="AP198" i="2" a="1"/>
  <c r="AP198" i="2" s="1"/>
  <c r="AM198" i="2" a="1"/>
  <c r="AM198" i="2" s="1"/>
  <c r="BH126" i="2" a="1"/>
  <c r="BH126" i="2" s="1"/>
  <c r="BL126" i="2" a="1"/>
  <c r="BL126" i="2" s="1"/>
  <c r="BI126" i="2" a="1"/>
  <c r="BI126" i="2" s="1"/>
  <c r="BM126" i="2"/>
  <c r="BJ126" i="2" a="1"/>
  <c r="BJ126" i="2" s="1"/>
  <c r="BN126" i="2" a="1"/>
  <c r="BN126" i="2" s="1"/>
  <c r="BK126" i="2" a="1"/>
  <c r="BK126" i="2" s="1"/>
  <c r="AR126" i="2" a="1"/>
  <c r="AR126" i="2" s="1"/>
  <c r="AT126" i="2" a="1"/>
  <c r="AT126" i="2" s="1"/>
  <c r="AU126" i="2" a="1"/>
  <c r="AU126" i="2" s="1"/>
  <c r="AV126" i="2" a="1"/>
  <c r="AV126" i="2" s="1"/>
  <c r="AX126" i="2" a="1"/>
  <c r="AX126" i="2" s="1"/>
  <c r="AS126" i="2" a="1"/>
  <c r="AS126" i="2" s="1"/>
  <c r="AW126" i="2"/>
  <c r="BK52" i="2" a="1"/>
  <c r="BK52" i="2" s="1"/>
  <c r="BH52" i="2" a="1"/>
  <c r="BH52" i="2" s="1"/>
  <c r="BL52" i="2" a="1"/>
  <c r="BL52" i="2" s="1"/>
  <c r="BI52" i="2" a="1"/>
  <c r="BI52" i="2" s="1"/>
  <c r="BM52" i="2"/>
  <c r="BJ52" i="2" a="1"/>
  <c r="BJ52" i="2" s="1"/>
  <c r="BN52" i="2" a="1"/>
  <c r="BN52" i="2" s="1"/>
  <c r="BC283" i="2" a="1"/>
  <c r="BC283" i="2" s="1"/>
  <c r="BD283" i="2" a="1"/>
  <c r="BD283" i="2" s="1"/>
  <c r="AZ283" i="2" a="1"/>
  <c r="AZ283" i="2" s="1"/>
  <c r="BE283" i="2"/>
  <c r="BB283" i="2" a="1"/>
  <c r="BB283" i="2" s="1"/>
  <c r="BA283" i="2" a="1"/>
  <c r="BA283" i="2" s="1"/>
  <c r="BF283" i="2" a="1"/>
  <c r="BF283" i="2" s="1"/>
  <c r="BH468" i="2" a="1"/>
  <c r="BH468" i="2" s="1"/>
  <c r="BM468" i="2"/>
  <c r="BI468" i="2" a="1"/>
  <c r="BI468" i="2" s="1"/>
  <c r="BK468" i="2" a="1"/>
  <c r="BK468" i="2" s="1"/>
  <c r="BL468" i="2" a="1"/>
  <c r="BL468" i="2" s="1"/>
  <c r="BJ468" i="2" a="1"/>
  <c r="BJ468" i="2" s="1"/>
  <c r="BN468" i="2" a="1"/>
  <c r="BN468" i="2" s="1"/>
  <c r="AU556" i="2" a="1"/>
  <c r="AU556" i="2" s="1"/>
  <c r="AW556" i="2"/>
  <c r="AR556" i="2" a="1"/>
  <c r="AR556" i="2" s="1"/>
  <c r="AX556" i="2" a="1"/>
  <c r="AX556" i="2" s="1"/>
  <c r="AT556" i="2" a="1"/>
  <c r="AT556" i="2" s="1"/>
  <c r="AV556" i="2" a="1"/>
  <c r="AV556" i="2" s="1"/>
  <c r="AS556" i="2" a="1"/>
  <c r="AS556" i="2" s="1"/>
  <c r="AM644" i="2" a="1"/>
  <c r="AM644" i="2" s="1"/>
  <c r="AN644" i="2" a="1"/>
  <c r="AN644" i="2" s="1"/>
  <c r="AO644" i="2"/>
  <c r="AK644" i="2" a="1"/>
  <c r="AK644" i="2" s="1"/>
  <c r="AP644" i="2" a="1"/>
  <c r="AP644" i="2" s="1"/>
  <c r="AL644" i="2" a="1"/>
  <c r="AL644" i="2" s="1"/>
  <c r="AZ724" i="2" a="1"/>
  <c r="AZ724" i="2" s="1"/>
  <c r="BA724" i="2" a="1"/>
  <c r="BA724" i="2" s="1"/>
  <c r="BF724" i="2" a="1"/>
  <c r="BF724" i="2" s="1"/>
  <c r="BB724" i="2" a="1"/>
  <c r="BB724" i="2" s="1"/>
  <c r="BD724" i="2" a="1"/>
  <c r="BD724" i="2" s="1"/>
  <c r="BE724" i="2"/>
  <c r="BC724" i="2" a="1"/>
  <c r="BC724" i="2" s="1"/>
  <c r="BF793" i="2" a="1"/>
  <c r="BF793" i="2" s="1"/>
  <c r="BB793" i="2" a="1"/>
  <c r="BB793" i="2" s="1"/>
  <c r="BE793" i="2"/>
  <c r="BD793" i="2" a="1"/>
  <c r="BD793" i="2" s="1"/>
  <c r="AZ793" i="2" a="1"/>
  <c r="AZ793" i="2" s="1"/>
  <c r="BC793" i="2" a="1"/>
  <c r="BC793" i="2" s="1"/>
  <c r="BA793" i="2" a="1"/>
  <c r="BA793" i="2" s="1"/>
  <c r="BN873" i="2" a="1"/>
  <c r="BN873" i="2" s="1"/>
  <c r="BI873" i="2" a="1"/>
  <c r="BI873" i="2" s="1"/>
  <c r="BJ873" i="2" a="1"/>
  <c r="BJ873" i="2" s="1"/>
  <c r="BK873" i="2" a="1"/>
  <c r="BK873" i="2" s="1"/>
  <c r="BL873" i="2" a="1"/>
  <c r="BL873" i="2" s="1"/>
  <c r="BH873" i="2" a="1"/>
  <c r="BH873" i="2" s="1"/>
  <c r="BM873" i="2"/>
  <c r="AM1025" i="2" a="1"/>
  <c r="AM1025" i="2" s="1"/>
  <c r="AO1025" i="2"/>
  <c r="AL1025" i="2" a="1"/>
  <c r="AL1025" i="2" s="1"/>
  <c r="AP1025" i="2" a="1"/>
  <c r="AP1025" i="2" s="1"/>
  <c r="AN1025" i="2" a="1"/>
  <c r="AN1025" i="2" s="1"/>
  <c r="AK1025" i="2" a="1"/>
  <c r="AK1025" i="2" s="1"/>
  <c r="AZ1097" i="2" a="1"/>
  <c r="AZ1097" i="2" s="1"/>
  <c r="BA1097" i="2" a="1"/>
  <c r="BA1097" i="2" s="1"/>
  <c r="BE1097" i="2"/>
  <c r="BB1097" i="2" a="1"/>
  <c r="BB1097" i="2" s="1"/>
  <c r="BF1097" i="2" a="1"/>
  <c r="BF1097" i="2" s="1"/>
  <c r="BD1097" i="2" a="1"/>
  <c r="BD1097" i="2" s="1"/>
  <c r="BC1097" i="2" a="1"/>
  <c r="BC1097" i="2" s="1"/>
  <c r="AV1252" i="2" a="1"/>
  <c r="AV1252" i="2" s="1"/>
  <c r="AW1252" i="2"/>
  <c r="AS1252" i="2" a="1"/>
  <c r="AS1252" i="2" s="1"/>
  <c r="AR1252" i="2" a="1"/>
  <c r="AR1252" i="2" s="1"/>
  <c r="AT1252" i="2" a="1"/>
  <c r="AT1252" i="2" s="1"/>
  <c r="AX1252" i="2" a="1"/>
  <c r="AX1252" i="2" s="1"/>
  <c r="AU1252" i="2" a="1"/>
  <c r="AU1252" i="2" s="1"/>
  <c r="BF1316" i="2" a="1"/>
  <c r="BF1316" i="2" s="1"/>
  <c r="BA1316" i="2" a="1"/>
  <c r="BA1316" i="2" s="1"/>
  <c r="AZ1316" i="2" a="1"/>
  <c r="AZ1316" i="2" s="1"/>
  <c r="BE1316" i="2"/>
  <c r="BD1316" i="2" a="1"/>
  <c r="BD1316" i="2" s="1"/>
  <c r="BC1316" i="2" a="1"/>
  <c r="BC1316" i="2" s="1"/>
  <c r="BB1316" i="2" a="1"/>
  <c r="BB1316" i="2" s="1"/>
  <c r="AO237" i="2"/>
  <c r="AK237" i="2" a="1"/>
  <c r="AK237" i="2" s="1"/>
  <c r="AP237" i="2" a="1"/>
  <c r="AP237" i="2" s="1"/>
  <c r="AL237" i="2" a="1"/>
  <c r="AL237" i="2" s="1"/>
  <c r="AM237" i="2" a="1"/>
  <c r="AM237" i="2" s="1"/>
  <c r="AN237" i="2" a="1"/>
  <c r="AN237" i="2" s="1"/>
  <c r="BF157" i="2" a="1"/>
  <c r="BF157" i="2" s="1"/>
  <c r="AZ157" i="2" a="1"/>
  <c r="AZ157" i="2" s="1"/>
  <c r="BB157" i="2" a="1"/>
  <c r="BB157" i="2" s="1"/>
  <c r="BD157" i="2" a="1"/>
  <c r="BD157" i="2" s="1"/>
  <c r="BE157" i="2"/>
  <c r="BA157" i="2" a="1"/>
  <c r="BA157" i="2" s="1"/>
  <c r="BC157" i="2" a="1"/>
  <c r="BC157" i="2" s="1"/>
  <c r="BB75" i="2" a="1"/>
  <c r="BB75" i="2" s="1"/>
  <c r="BE75" i="2"/>
  <c r="AZ75" i="2" a="1"/>
  <c r="AZ75" i="2" s="1"/>
  <c r="BA75" i="2" a="1"/>
  <c r="BA75" i="2" s="1"/>
  <c r="BF75" i="2" a="1"/>
  <c r="BF75" i="2" s="1"/>
  <c r="BC75" i="2" a="1"/>
  <c r="BC75" i="2" s="1"/>
  <c r="BD75" i="2" a="1"/>
  <c r="BD75" i="2" s="1"/>
  <c r="BJ328" i="2" a="1"/>
  <c r="BJ328" i="2" s="1"/>
  <c r="BK328" i="2" a="1"/>
  <c r="BK328" i="2" s="1"/>
  <c r="BH328" i="2" a="1"/>
  <c r="BH328" i="2" s="1"/>
  <c r="BN328" i="2" a="1"/>
  <c r="BN328" i="2" s="1"/>
  <c r="BL328" i="2" a="1"/>
  <c r="BL328" i="2" s="1"/>
  <c r="BM328" i="2"/>
  <c r="BI328" i="2" a="1"/>
  <c r="BI328" i="2" s="1"/>
  <c r="BJ528" i="2" a="1"/>
  <c r="BJ528" i="2" s="1"/>
  <c r="BK528" i="2" a="1"/>
  <c r="BK528" i="2" s="1"/>
  <c r="BN528" i="2" a="1"/>
  <c r="BN528" i="2" s="1"/>
  <c r="BI528" i="2" a="1"/>
  <c r="BI528" i="2" s="1"/>
  <c r="BM528" i="2"/>
  <c r="BH528" i="2" a="1"/>
  <c r="BH528" i="2" s="1"/>
  <c r="BL528" i="2" a="1"/>
  <c r="BL528" i="2" s="1"/>
  <c r="BC528" i="2" a="1"/>
  <c r="BC528" i="2" s="1"/>
  <c r="BD528" i="2" a="1"/>
  <c r="BD528" i="2" s="1"/>
  <c r="BB528" i="2" a="1"/>
  <c r="BB528" i="2" s="1"/>
  <c r="BF528" i="2" a="1"/>
  <c r="BF528" i="2" s="1"/>
  <c r="BA528" i="2" a="1"/>
  <c r="BA528" i="2" s="1"/>
  <c r="AZ528" i="2" a="1"/>
  <c r="AZ528" i="2" s="1"/>
  <c r="BE528" i="2"/>
  <c r="BA704" i="2" a="1"/>
  <c r="BA704" i="2" s="1"/>
  <c r="BB704" i="2" a="1"/>
  <c r="BB704" i="2" s="1"/>
  <c r="BF704" i="2" a="1"/>
  <c r="BF704" i="2" s="1"/>
  <c r="AZ704" i="2" a="1"/>
  <c r="AZ704" i="2" s="1"/>
  <c r="BC704" i="2" a="1"/>
  <c r="BC704" i="2" s="1"/>
  <c r="BE704" i="2"/>
  <c r="BD704" i="2" a="1"/>
  <c r="BD704" i="2" s="1"/>
  <c r="AX885" i="2" a="1"/>
  <c r="AX885" i="2" s="1"/>
  <c r="AR885" i="2" a="1"/>
  <c r="AR885" i="2" s="1"/>
  <c r="AS885" i="2" a="1"/>
  <c r="AS885" i="2" s="1"/>
  <c r="AT885" i="2" a="1"/>
  <c r="AT885" i="2" s="1"/>
  <c r="AU885" i="2" a="1"/>
  <c r="AU885" i="2" s="1"/>
  <c r="AV885" i="2" a="1"/>
  <c r="AV885" i="2" s="1"/>
  <c r="AW885" i="2"/>
  <c r="AT1037" i="2" a="1"/>
  <c r="AT1037" i="2" s="1"/>
  <c r="AV1037" i="2" a="1"/>
  <c r="AV1037" i="2" s="1"/>
  <c r="AX1037" i="2" a="1"/>
  <c r="AX1037" i="2" s="1"/>
  <c r="AS1037" i="2" a="1"/>
  <c r="AS1037" i="2" s="1"/>
  <c r="AW1037" i="2"/>
  <c r="AR1037" i="2" a="1"/>
  <c r="AR1037" i="2" s="1"/>
  <c r="AU1037" i="2" a="1"/>
  <c r="AU1037" i="2" s="1"/>
  <c r="AK1157" i="2" a="1"/>
  <c r="AK1157" i="2" s="1"/>
  <c r="AO1157" i="2"/>
  <c r="AL1157" i="2" a="1"/>
  <c r="AL1157" i="2" s="1"/>
  <c r="AP1157" i="2" a="1"/>
  <c r="AP1157" i="2" s="1"/>
  <c r="AN1157" i="2" a="1"/>
  <c r="AN1157" i="2" s="1"/>
  <c r="AM1157" i="2" a="1"/>
  <c r="AM1157" i="2" s="1"/>
  <c r="BI1272" i="2" a="1"/>
  <c r="BI1272" i="2" s="1"/>
  <c r="BH1272" i="2" a="1"/>
  <c r="BH1272" i="2" s="1"/>
  <c r="BN1272" i="2" a="1"/>
  <c r="BN1272" i="2" s="1"/>
  <c r="BJ1272" i="2" a="1"/>
  <c r="BJ1272" i="2" s="1"/>
  <c r="BL1272" i="2" a="1"/>
  <c r="BL1272" i="2" s="1"/>
  <c r="BM1272" i="2"/>
  <c r="BK1272" i="2" a="1"/>
  <c r="BK1272" i="2" s="1"/>
  <c r="BM217" i="2"/>
  <c r="BH217" i="2" a="1"/>
  <c r="BH217" i="2" s="1"/>
  <c r="BJ217" i="2" a="1"/>
  <c r="BJ217" i="2" s="1"/>
  <c r="BI217" i="2" a="1"/>
  <c r="BI217" i="2" s="1"/>
  <c r="BN217" i="2" a="1"/>
  <c r="BN217" i="2" s="1"/>
  <c r="BL217" i="2" a="1"/>
  <c r="BL217" i="2" s="1"/>
  <c r="BK217" i="2" a="1"/>
  <c r="BK217" i="2" s="1"/>
  <c r="BI71" i="2" a="1"/>
  <c r="BI71" i="2" s="1"/>
  <c r="BJ71" i="2" a="1"/>
  <c r="BJ71" i="2" s="1"/>
  <c r="BK71" i="2" a="1"/>
  <c r="BK71" i="2" s="1"/>
  <c r="BL71" i="2" a="1"/>
  <c r="BL71" i="2" s="1"/>
  <c r="BM71" i="2"/>
  <c r="BN71" i="2" a="1"/>
  <c r="BN71" i="2" s="1"/>
  <c r="BH71" i="2" a="1"/>
  <c r="BH71" i="2" s="1"/>
  <c r="BH307" i="2" a="1"/>
  <c r="BH307" i="2" s="1"/>
  <c r="BB334" i="4" s="1"/>
  <c r="BK307" i="2" a="1"/>
  <c r="BK307" i="2" s="1"/>
  <c r="BE334" i="4" s="1"/>
  <c r="BL307" i="2" a="1"/>
  <c r="BL307" i="2" s="1"/>
  <c r="BF334" i="4" s="1"/>
  <c r="BM307" i="2"/>
  <c r="BG334" i="4" s="1"/>
  <c r="BJ307" i="2" a="1"/>
  <c r="BJ307" i="2" s="1"/>
  <c r="BD334" i="4" s="1"/>
  <c r="BI307" i="2" a="1"/>
  <c r="BI307" i="2" s="1"/>
  <c r="BC334" i="4" s="1"/>
  <c r="BN307" i="2" a="1"/>
  <c r="BN307" i="2" s="1"/>
  <c r="BH334" i="4" s="1"/>
  <c r="AR307" i="2" a="1"/>
  <c r="AR307" i="2" s="1"/>
  <c r="AN334" i="4" s="1"/>
  <c r="AU307" i="2" a="1"/>
  <c r="AU307" i="2" s="1"/>
  <c r="AQ334" i="4" s="1"/>
  <c r="AW307" i="2"/>
  <c r="AS334" i="4" s="1"/>
  <c r="AS307" i="2" a="1"/>
  <c r="AS307" i="2" s="1"/>
  <c r="AO334" i="4" s="1"/>
  <c r="AX307" i="2" a="1"/>
  <c r="AX307" i="2" s="1"/>
  <c r="AT334" i="4" s="1"/>
  <c r="AT307" i="2" a="1"/>
  <c r="AT307" i="2" s="1"/>
  <c r="AP334" i="4" s="1"/>
  <c r="AV307" i="2" a="1"/>
  <c r="AV307" i="2" s="1"/>
  <c r="AR334" i="4" s="1"/>
  <c r="AL411" i="2" a="1"/>
  <c r="AL411" i="2" s="1"/>
  <c r="AN411" i="2" a="1"/>
  <c r="AN411" i="2" s="1"/>
  <c r="AO411" i="2"/>
  <c r="AK411" i="2" a="1"/>
  <c r="AK411" i="2" s="1"/>
  <c r="AM411" i="2" a="1"/>
  <c r="AM411" i="2" s="1"/>
  <c r="AP411" i="2" a="1"/>
  <c r="AP411" i="2" s="1"/>
  <c r="AM515" i="2" a="1"/>
  <c r="AM515" i="2" s="1"/>
  <c r="AP515" i="2" a="1"/>
  <c r="AP515" i="2" s="1"/>
  <c r="AL515" i="2" a="1"/>
  <c r="AL515" i="2" s="1"/>
  <c r="AK515" i="2" a="1"/>
  <c r="AK515" i="2" s="1"/>
  <c r="AO515" i="2"/>
  <c r="AN515" i="2" a="1"/>
  <c r="AN515" i="2" s="1"/>
  <c r="BK619" i="2" a="1"/>
  <c r="BK619" i="2" s="1"/>
  <c r="BM619" i="2"/>
  <c r="BJ619" i="2" a="1"/>
  <c r="BJ619" i="2" s="1"/>
  <c r="BI619" i="2" a="1"/>
  <c r="BI619" i="2" s="1"/>
  <c r="BN619" i="2" a="1"/>
  <c r="BN619" i="2" s="1"/>
  <c r="BL619" i="2" a="1"/>
  <c r="BL619" i="2" s="1"/>
  <c r="BH619" i="2" a="1"/>
  <c r="BH619" i="2" s="1"/>
  <c r="BB744" i="2" a="1"/>
  <c r="BB744" i="2" s="1"/>
  <c r="BD744" i="2" a="1"/>
  <c r="BD744" i="2" s="1"/>
  <c r="BE744" i="2"/>
  <c r="BC744" i="2" a="1"/>
  <c r="BC744" i="2" s="1"/>
  <c r="BF744" i="2" a="1"/>
  <c r="BF744" i="2" s="1"/>
  <c r="BA744" i="2" a="1"/>
  <c r="BA744" i="2" s="1"/>
  <c r="AZ744" i="2" a="1"/>
  <c r="AZ744" i="2" s="1"/>
  <c r="AX744" i="2" a="1"/>
  <c r="AX744" i="2" s="1"/>
  <c r="AR744" i="2" a="1"/>
  <c r="AR744" i="2" s="1"/>
  <c r="AT744" i="2" a="1"/>
  <c r="AT744" i="2" s="1"/>
  <c r="AV744" i="2" a="1"/>
  <c r="AV744" i="2" s="1"/>
  <c r="AU744" i="2" a="1"/>
  <c r="AU744" i="2" s="1"/>
  <c r="AS744" i="2" a="1"/>
  <c r="AS744" i="2" s="1"/>
  <c r="AW744" i="2"/>
  <c r="BN848" i="2" a="1"/>
  <c r="BN848" i="2" s="1"/>
  <c r="BL848" i="2" a="1"/>
  <c r="BL848" i="2" s="1"/>
  <c r="BI848" i="2" a="1"/>
  <c r="BI848" i="2" s="1"/>
  <c r="BJ848" i="2" a="1"/>
  <c r="BJ848" i="2" s="1"/>
  <c r="BM848" i="2"/>
  <c r="BH848" i="2" a="1"/>
  <c r="BH848" i="2" s="1"/>
  <c r="BK848" i="2" a="1"/>
  <c r="BK848" i="2" s="1"/>
  <c r="BB960" i="2" a="1"/>
  <c r="BB960" i="2" s="1"/>
  <c r="BD960" i="2" a="1"/>
  <c r="BD960" i="2" s="1"/>
  <c r="BF960" i="2" a="1"/>
  <c r="BF960" i="2" s="1"/>
  <c r="BA960" i="2" a="1"/>
  <c r="BA960" i="2" s="1"/>
  <c r="BE960" i="2"/>
  <c r="AZ960" i="2" a="1"/>
  <c r="AZ960" i="2" s="1"/>
  <c r="BC960" i="2" a="1"/>
  <c r="BC960" i="2" s="1"/>
  <c r="BI1088" i="2" a="1"/>
  <c r="BI1088" i="2" s="1"/>
  <c r="BN1088" i="2" a="1"/>
  <c r="BN1088" i="2" s="1"/>
  <c r="BJ1088" i="2" a="1"/>
  <c r="BJ1088" i="2" s="1"/>
  <c r="BM1088" i="2"/>
  <c r="BK1088" i="2" a="1"/>
  <c r="BK1088" i="2" s="1"/>
  <c r="BH1088" i="2" a="1"/>
  <c r="BH1088" i="2" s="1"/>
  <c r="BL1088" i="2" a="1"/>
  <c r="BL1088" i="2" s="1"/>
  <c r="BL1187" i="2" a="1"/>
  <c r="BL1187" i="2" s="1"/>
  <c r="BN1187" i="2" a="1"/>
  <c r="BN1187" i="2" s="1"/>
  <c r="BI1187" i="2" a="1"/>
  <c r="BI1187" i="2" s="1"/>
  <c r="BK1187" i="2" a="1"/>
  <c r="BK1187" i="2" s="1"/>
  <c r="BM1187" i="2"/>
  <c r="BJ1187" i="2" a="1"/>
  <c r="BJ1187" i="2" s="1"/>
  <c r="BH1187" i="2" a="1"/>
  <c r="BH1187" i="2" s="1"/>
  <c r="BN1299" i="2" a="1"/>
  <c r="BN1299" i="2" s="1"/>
  <c r="BJ1299" i="2" a="1"/>
  <c r="BJ1299" i="2" s="1"/>
  <c r="BM1299" i="2"/>
  <c r="BL1299" i="2" a="1"/>
  <c r="BL1299" i="2" s="1"/>
  <c r="BH1299" i="2" a="1"/>
  <c r="BH1299" i="2" s="1"/>
  <c r="BK1299" i="2" a="1"/>
  <c r="BK1299" i="2" s="1"/>
  <c r="BI1299" i="2" a="1"/>
  <c r="BI1299" i="2" s="1"/>
  <c r="AR206" i="2" a="1"/>
  <c r="AR206" i="2" s="1"/>
  <c r="AX206" i="2" a="1"/>
  <c r="AX206" i="2" s="1"/>
  <c r="AS206" i="2" a="1"/>
  <c r="AS206" i="2" s="1"/>
  <c r="AU206" i="2" a="1"/>
  <c r="AU206" i="2" s="1"/>
  <c r="AT206" i="2" a="1"/>
  <c r="AT206" i="2" s="1"/>
  <c r="AW206" i="2"/>
  <c r="AV206" i="2" a="1"/>
  <c r="AV206" i="2" s="1"/>
  <c r="BB94" i="2" a="1"/>
  <c r="BB94" i="2" s="1"/>
  <c r="BC94" i="2" a="1"/>
  <c r="BC94" i="2" s="1"/>
  <c r="BD94" i="2" a="1"/>
  <c r="BD94" i="2" s="1"/>
  <c r="AZ94" i="2" a="1"/>
  <c r="AZ94" i="2" s="1"/>
  <c r="BF94" i="2" a="1"/>
  <c r="BF94" i="2" s="1"/>
  <c r="BA94" i="2" a="1"/>
  <c r="BA94" i="2" s="1"/>
  <c r="BE94" i="2"/>
  <c r="BK300" i="2" a="1"/>
  <c r="BK300" i="2" s="1"/>
  <c r="BJ300" i="2" a="1"/>
  <c r="BJ300" i="2" s="1"/>
  <c r="BH300" i="2" a="1"/>
  <c r="BH300" i="2" s="1"/>
  <c r="BL300" i="2" a="1"/>
  <c r="BL300" i="2" s="1"/>
  <c r="BM300" i="2"/>
  <c r="BN300" i="2" a="1"/>
  <c r="BN300" i="2" s="1"/>
  <c r="BI300" i="2" a="1"/>
  <c r="BI300" i="2" s="1"/>
  <c r="AO300" i="2"/>
  <c r="AK300" i="2" a="1"/>
  <c r="AK300" i="2" s="1"/>
  <c r="AP300" i="2" a="1"/>
  <c r="AP300" i="2" s="1"/>
  <c r="AL300" i="2" a="1"/>
  <c r="AL300" i="2" s="1"/>
  <c r="AM300" i="2" a="1"/>
  <c r="AM300" i="2" s="1"/>
  <c r="AN300" i="2" a="1"/>
  <c r="AN300" i="2" s="1"/>
  <c r="BC396" i="2" a="1"/>
  <c r="BC396" i="2" s="1"/>
  <c r="AZ396" i="2" a="1"/>
  <c r="AZ396" i="2" s="1"/>
  <c r="BD396" i="2" a="1"/>
  <c r="BD396" i="2" s="1"/>
  <c r="BA396" i="2" a="1"/>
  <c r="BA396" i="2" s="1"/>
  <c r="BE396" i="2"/>
  <c r="BB396" i="2" a="1"/>
  <c r="BB396" i="2" s="1"/>
  <c r="BF396" i="2" a="1"/>
  <c r="BF396" i="2" s="1"/>
  <c r="AK500" i="2" a="1"/>
  <c r="AK500" i="2" s="1"/>
  <c r="AO500" i="2"/>
  <c r="AL500" i="2" a="1"/>
  <c r="AL500" i="2" s="1"/>
  <c r="AP500" i="2" a="1"/>
  <c r="AP500" i="2" s="1"/>
  <c r="AM500" i="2" a="1"/>
  <c r="AM500" i="2" s="1"/>
  <c r="AN500" i="2" a="1"/>
  <c r="AN500" i="2" s="1"/>
  <c r="BK604" i="2" a="1"/>
  <c r="BK604" i="2" s="1"/>
  <c r="BN604" i="2" a="1"/>
  <c r="BN604" i="2" s="1"/>
  <c r="BI604" i="2" a="1"/>
  <c r="BI604" i="2" s="1"/>
  <c r="BJ604" i="2" a="1"/>
  <c r="BJ604" i="2" s="1"/>
  <c r="BM604" i="2"/>
  <c r="BL604" i="2" a="1"/>
  <c r="BL604" i="2" s="1"/>
  <c r="BH604" i="2" a="1"/>
  <c r="BH604" i="2" s="1"/>
  <c r="AR716" i="2" a="1"/>
  <c r="AR716" i="2" s="1"/>
  <c r="AV716" i="2" a="1"/>
  <c r="AV716" i="2" s="1"/>
  <c r="AW716" i="2"/>
  <c r="AX716" i="2" a="1"/>
  <c r="AX716" i="2" s="1"/>
  <c r="AS716" i="2" a="1"/>
  <c r="AS716" i="2" s="1"/>
  <c r="AT716" i="2" a="1"/>
  <c r="AT716" i="2" s="1"/>
  <c r="AU716" i="2" a="1"/>
  <c r="AU716" i="2" s="1"/>
  <c r="AX825" i="2" a="1"/>
  <c r="AX825" i="2" s="1"/>
  <c r="AU825" i="2" a="1"/>
  <c r="AU825" i="2" s="1"/>
  <c r="AV825" i="2" a="1"/>
  <c r="AV825" i="2" s="1"/>
  <c r="AW825" i="2"/>
  <c r="AR825" i="2" a="1"/>
  <c r="AR825" i="2" s="1"/>
  <c r="AS825" i="2" a="1"/>
  <c r="AS825" i="2" s="1"/>
  <c r="AT825" i="2" a="1"/>
  <c r="AT825" i="2" s="1"/>
  <c r="AZ953" i="2" a="1"/>
  <c r="AZ953" i="2" s="1"/>
  <c r="BC953" i="2" a="1"/>
  <c r="BC953" i="2" s="1"/>
  <c r="BE953" i="2"/>
  <c r="BA953" i="2" a="1"/>
  <c r="BA953" i="2" s="1"/>
  <c r="BF953" i="2" a="1"/>
  <c r="BF953" i="2" s="1"/>
  <c r="BB953" i="2" a="1"/>
  <c r="BB953" i="2" s="1"/>
  <c r="BD953" i="2" a="1"/>
  <c r="BD953" i="2" s="1"/>
  <c r="AT1065" i="2" a="1"/>
  <c r="AT1065" i="2" s="1"/>
  <c r="AW1065" i="2"/>
  <c r="AR1065" i="2" a="1"/>
  <c r="AR1065" i="2" s="1"/>
  <c r="AU1065" i="2" a="1"/>
  <c r="AU1065" i="2" s="1"/>
  <c r="AV1065" i="2" a="1"/>
  <c r="AV1065" i="2" s="1"/>
  <c r="AX1065" i="2" a="1"/>
  <c r="AX1065" i="2" s="1"/>
  <c r="AS1065" i="2" a="1"/>
  <c r="AS1065" i="2" s="1"/>
  <c r="BJ1180" i="2" a="1"/>
  <c r="BJ1180" i="2" s="1"/>
  <c r="BM1180" i="2"/>
  <c r="BI1180" i="2" a="1"/>
  <c r="BI1180" i="2" s="1"/>
  <c r="BN1180" i="2" a="1"/>
  <c r="BN1180" i="2" s="1"/>
  <c r="BL1180" i="2" a="1"/>
  <c r="BL1180" i="2" s="1"/>
  <c r="BH1180" i="2" a="1"/>
  <c r="BH1180" i="2" s="1"/>
  <c r="BK1180" i="2" a="1"/>
  <c r="BK1180" i="2" s="1"/>
  <c r="BI1292" i="2" a="1"/>
  <c r="BI1292" i="2" s="1"/>
  <c r="BH1292" i="2" a="1"/>
  <c r="BH1292" i="2" s="1"/>
  <c r="BN1292" i="2" a="1"/>
  <c r="BN1292" i="2" s="1"/>
  <c r="BL1292" i="2" a="1"/>
  <c r="BL1292" i="2" s="1"/>
  <c r="BJ1292" i="2" a="1"/>
  <c r="BJ1292" i="2" s="1"/>
  <c r="BM1292" i="2"/>
  <c r="BK1292" i="2" a="1"/>
  <c r="BK1292" i="2" s="1"/>
  <c r="BH189" i="2" a="1"/>
  <c r="BH189" i="2" s="1"/>
  <c r="BM189" i="2"/>
  <c r="BL189" i="2" a="1"/>
  <c r="BL189" i="2" s="1"/>
  <c r="BK189" i="2" a="1"/>
  <c r="BK189" i="2" s="1"/>
  <c r="BJ189" i="2" a="1"/>
  <c r="BJ189" i="2" s="1"/>
  <c r="BI189" i="2" a="1"/>
  <c r="BI189" i="2" s="1"/>
  <c r="BN189" i="2" a="1"/>
  <c r="BN189" i="2" s="1"/>
  <c r="AU83" i="2" a="1"/>
  <c r="AU83" i="2" s="1"/>
  <c r="AW83" i="2"/>
  <c r="AV83" i="2" a="1"/>
  <c r="AV83" i="2" s="1"/>
  <c r="AT83" i="2" a="1"/>
  <c r="AT83" i="2" s="1"/>
  <c r="AR83" i="2" a="1"/>
  <c r="AR83" i="2" s="1"/>
  <c r="AS83" i="2" a="1"/>
  <c r="AS83" i="2" s="1"/>
  <c r="AX83" i="2" a="1"/>
  <c r="AX83" i="2" s="1"/>
  <c r="BH258" i="2" a="1"/>
  <c r="BH258" i="2" s="1"/>
  <c r="BM258" i="2"/>
  <c r="BI258" i="2" a="1"/>
  <c r="BI258" i="2" s="1"/>
  <c r="BN258" i="2" a="1"/>
  <c r="BN258" i="2" s="1"/>
  <c r="BJ258" i="2" a="1"/>
  <c r="BJ258" i="2" s="1"/>
  <c r="BK258" i="2" a="1"/>
  <c r="BK258" i="2" s="1"/>
  <c r="BL258" i="2" a="1"/>
  <c r="BL258" i="2" s="1"/>
  <c r="BJ475" i="2" a="1"/>
  <c r="BJ475" i="2" s="1"/>
  <c r="BN475" i="2" a="1"/>
  <c r="BN475" i="2" s="1"/>
  <c r="BK475" i="2" a="1"/>
  <c r="BK475" i="2" s="1"/>
  <c r="BH475" i="2" a="1"/>
  <c r="BH475" i="2" s="1"/>
  <c r="BL475" i="2" a="1"/>
  <c r="BL475" i="2" s="1"/>
  <c r="BI475" i="2" a="1"/>
  <c r="BI475" i="2" s="1"/>
  <c r="BM475" i="2"/>
  <c r="BK587" i="2" a="1"/>
  <c r="BK587" i="2" s="1"/>
  <c r="BH587" i="2" a="1"/>
  <c r="BH587" i="2" s="1"/>
  <c r="BM587" i="2"/>
  <c r="BJ587" i="2" a="1"/>
  <c r="BJ587" i="2" s="1"/>
  <c r="BI587" i="2" a="1"/>
  <c r="BI587" i="2" s="1"/>
  <c r="BN587" i="2" a="1"/>
  <c r="BN587" i="2" s="1"/>
  <c r="BL587" i="2" a="1"/>
  <c r="BL587" i="2" s="1"/>
  <c r="BI691" i="2" a="1"/>
  <c r="BI691" i="2" s="1"/>
  <c r="BH691" i="2" a="1"/>
  <c r="BH691" i="2" s="1"/>
  <c r="BK691" i="2" a="1"/>
  <c r="BK691" i="2" s="1"/>
  <c r="BM691" i="2"/>
  <c r="BJ691" i="2" a="1"/>
  <c r="BJ691" i="2" s="1"/>
  <c r="BN691" i="2" a="1"/>
  <c r="BN691" i="2" s="1"/>
  <c r="BL691" i="2" a="1"/>
  <c r="BL691" i="2" s="1"/>
  <c r="AR1040" i="2" a="1"/>
  <c r="AR1040" i="2" s="1"/>
  <c r="AU1040" i="2" a="1"/>
  <c r="AU1040" i="2" s="1"/>
  <c r="AW1040" i="2"/>
  <c r="AT1040" i="2" a="1"/>
  <c r="AT1040" i="2" s="1"/>
  <c r="AX1040" i="2" a="1"/>
  <c r="AX1040" i="2" s="1"/>
  <c r="AS1040" i="2" a="1"/>
  <c r="AS1040" i="2" s="1"/>
  <c r="AV1040" i="2" a="1"/>
  <c r="AV1040" i="2" s="1"/>
  <c r="BH1152" i="2" a="1"/>
  <c r="BH1152" i="2" s="1"/>
  <c r="BJ1152" i="2" a="1"/>
  <c r="BJ1152" i="2" s="1"/>
  <c r="BN1152" i="2" a="1"/>
  <c r="BN1152" i="2" s="1"/>
  <c r="BL1152" i="2" a="1"/>
  <c r="BL1152" i="2" s="1"/>
  <c r="BI1152" i="2" a="1"/>
  <c r="BI1152" i="2" s="1"/>
  <c r="BM1152" i="2"/>
  <c r="BK1152" i="2" a="1"/>
  <c r="BK1152" i="2" s="1"/>
  <c r="BA1259" i="2" a="1"/>
  <c r="BA1259" i="2" s="1"/>
  <c r="BE1259" i="2"/>
  <c r="BB1259" i="2" a="1"/>
  <c r="BB1259" i="2" s="1"/>
  <c r="AZ1259" i="2" a="1"/>
  <c r="AZ1259" i="2" s="1"/>
  <c r="BD1259" i="2" a="1"/>
  <c r="BD1259" i="2" s="1"/>
  <c r="BF1259" i="2" a="1"/>
  <c r="BF1259" i="2" s="1"/>
  <c r="BC1259" i="2" a="1"/>
  <c r="BC1259" i="2" s="1"/>
  <c r="BH238" i="2" a="1"/>
  <c r="BH238" i="2" s="1"/>
  <c r="BJ238" i="2" a="1"/>
  <c r="BJ238" i="2" s="1"/>
  <c r="BK238" i="2" a="1"/>
  <c r="BK238" i="2" s="1"/>
  <c r="BM238" i="2"/>
  <c r="BI238" i="2" a="1"/>
  <c r="BI238" i="2" s="1"/>
  <c r="BN238" i="2" a="1"/>
  <c r="BN238" i="2" s="1"/>
  <c r="BL238" i="2" a="1"/>
  <c r="BL238" i="2" s="1"/>
  <c r="BC134" i="2" a="1"/>
  <c r="BC134" i="2" s="1"/>
  <c r="BA134" i="2" a="1"/>
  <c r="BA134" i="2" s="1"/>
  <c r="BD134" i="2" a="1"/>
  <c r="BD134" i="2" s="1"/>
  <c r="BB134" i="2" a="1"/>
  <c r="BB134" i="2" s="1"/>
  <c r="BE134" i="2"/>
  <c r="AZ134" i="2" a="1"/>
  <c r="AZ134" i="2" s="1"/>
  <c r="BF134" i="2" a="1"/>
  <c r="BF134" i="2" s="1"/>
  <c r="BI20" i="2" a="1"/>
  <c r="BI20" i="2" s="1"/>
  <c r="BM20" i="2"/>
  <c r="BJ20" i="2" a="1"/>
  <c r="BJ20" i="2" s="1"/>
  <c r="BN20" i="2" a="1"/>
  <c r="BN20" i="2" s="1"/>
  <c r="BK20" i="2" a="1"/>
  <c r="BK20" i="2" s="1"/>
  <c r="BH20" i="2" a="1"/>
  <c r="BH20" i="2" s="1"/>
  <c r="BL20" i="2" a="1"/>
  <c r="BL20" i="2" s="1"/>
  <c r="AT20" i="2" a="1"/>
  <c r="AT20" i="2" s="1"/>
  <c r="AU20" i="2" a="1"/>
  <c r="AU20" i="2" s="1"/>
  <c r="AX20" i="2" a="1"/>
  <c r="AX20" i="2" s="1"/>
  <c r="AW20" i="2"/>
  <c r="AR20" i="2" a="1"/>
  <c r="AR20" i="2" s="1"/>
  <c r="AS20" i="2" a="1"/>
  <c r="AS20" i="2" s="1"/>
  <c r="AV20" i="2" a="1"/>
  <c r="AV20" i="2" s="1"/>
  <c r="AR540" i="2" a="1"/>
  <c r="AR540" i="2" s="1"/>
  <c r="AU540" i="2" a="1"/>
  <c r="AU540" i="2" s="1"/>
  <c r="AX540" i="2" a="1"/>
  <c r="AX540" i="2" s="1"/>
  <c r="AV540" i="2" a="1"/>
  <c r="AV540" i="2" s="1"/>
  <c r="AS540" i="2" a="1"/>
  <c r="AS540" i="2" s="1"/>
  <c r="AT540" i="2" a="1"/>
  <c r="AT540" i="2" s="1"/>
  <c r="AW540" i="2"/>
  <c r="AU636" i="2" a="1"/>
  <c r="AU636" i="2" s="1"/>
  <c r="AR636" i="2" a="1"/>
  <c r="AR636" i="2" s="1"/>
  <c r="AV636" i="2" a="1"/>
  <c r="AV636" i="2" s="1"/>
  <c r="AS636" i="2" a="1"/>
  <c r="AS636" i="2" s="1"/>
  <c r="AW636" i="2"/>
  <c r="AT636" i="2" a="1"/>
  <c r="AT636" i="2" s="1"/>
  <c r="AX636" i="2" a="1"/>
  <c r="AX636" i="2" s="1"/>
  <c r="BN865" i="2" a="1"/>
  <c r="BN865" i="2" s="1"/>
  <c r="BI865" i="2" a="1"/>
  <c r="BI865" i="2" s="1"/>
  <c r="BJ865" i="2" a="1"/>
  <c r="BJ865" i="2" s="1"/>
  <c r="BK865" i="2" a="1"/>
  <c r="BK865" i="2" s="1"/>
  <c r="BL865" i="2" a="1"/>
  <c r="BL865" i="2" s="1"/>
  <c r="BH865" i="2" a="1"/>
  <c r="BH865" i="2" s="1"/>
  <c r="BM865" i="2"/>
  <c r="AT969" i="2" a="1"/>
  <c r="AT969" i="2" s="1"/>
  <c r="AW969" i="2"/>
  <c r="AR969" i="2" a="1"/>
  <c r="AR969" i="2" s="1"/>
  <c r="AU969" i="2" a="1"/>
  <c r="AU969" i="2" s="1"/>
  <c r="AV969" i="2" a="1"/>
  <c r="AV969" i="2" s="1"/>
  <c r="AX969" i="2" a="1"/>
  <c r="AX969" i="2" s="1"/>
  <c r="AS969" i="2" a="1"/>
  <c r="AS969" i="2" s="1"/>
  <c r="AT1073" i="2" a="1"/>
  <c r="AT1073" i="2" s="1"/>
  <c r="AW1073" i="2"/>
  <c r="AR1073" i="2" a="1"/>
  <c r="AR1073" i="2" s="1"/>
  <c r="AU1073" i="2" a="1"/>
  <c r="AU1073" i="2" s="1"/>
  <c r="AV1073" i="2" a="1"/>
  <c r="AV1073" i="2" s="1"/>
  <c r="AX1073" i="2" a="1"/>
  <c r="AX1073" i="2" s="1"/>
  <c r="AS1073" i="2" a="1"/>
  <c r="AS1073" i="2" s="1"/>
  <c r="AV1169" i="2" a="1"/>
  <c r="AV1169" i="2" s="1"/>
  <c r="AX1169" i="2" a="1"/>
  <c r="AX1169" i="2" s="1"/>
  <c r="AU1169" i="2" a="1"/>
  <c r="AU1169" i="2" s="1"/>
  <c r="AR1169" i="2" a="1"/>
  <c r="AR1169" i="2" s="1"/>
  <c r="AW1169" i="2"/>
  <c r="AT1169" i="2" a="1"/>
  <c r="AT1169" i="2" s="1"/>
  <c r="AS1169" i="2" a="1"/>
  <c r="AS1169" i="2" s="1"/>
  <c r="BF1276" i="2" a="1"/>
  <c r="BF1276" i="2" s="1"/>
  <c r="BC1276" i="2" a="1"/>
  <c r="BC1276" i="2" s="1"/>
  <c r="AZ1276" i="2" a="1"/>
  <c r="AZ1276" i="2" s="1"/>
  <c r="BA1276" i="2" a="1"/>
  <c r="BA1276" i="2" s="1"/>
  <c r="BD1276" i="2" a="1"/>
  <c r="BD1276" i="2" s="1"/>
  <c r="BB1276" i="2" a="1"/>
  <c r="BB1276" i="2" s="1"/>
  <c r="BE1276" i="2"/>
  <c r="AL229" i="2" a="1"/>
  <c r="AL229" i="2" s="1"/>
  <c r="AM229" i="2" a="1"/>
  <c r="AM229" i="2" s="1"/>
  <c r="AO229" i="2"/>
  <c r="AK229" i="2" a="1"/>
  <c r="AK229" i="2" s="1"/>
  <c r="AP229" i="2" a="1"/>
  <c r="AP229" i="2" s="1"/>
  <c r="AN229" i="2" a="1"/>
  <c r="AN229" i="2" s="1"/>
  <c r="BB125" i="2" a="1"/>
  <c r="BB125" i="2" s="1"/>
  <c r="BC125" i="2" a="1"/>
  <c r="BC125" i="2" s="1"/>
  <c r="BF125" i="2" a="1"/>
  <c r="BF125" i="2" s="1"/>
  <c r="BD125" i="2" a="1"/>
  <c r="BD125" i="2" s="1"/>
  <c r="BA125" i="2" a="1"/>
  <c r="BA125" i="2" s="1"/>
  <c r="AZ125" i="2" a="1"/>
  <c r="AZ125" i="2" s="1"/>
  <c r="BE125" i="2"/>
  <c r="AM272" i="2" a="1"/>
  <c r="AM272" i="2" s="1"/>
  <c r="AN272" i="2" a="1"/>
  <c r="AN272" i="2" s="1"/>
  <c r="AK272" i="2" a="1"/>
  <c r="AK272" i="2" s="1"/>
  <c r="AO272" i="2"/>
  <c r="AL272" i="2" a="1"/>
  <c r="AL272" i="2" s="1"/>
  <c r="AP272" i="2" a="1"/>
  <c r="AP272" i="2" s="1"/>
  <c r="AR288" i="2" a="1"/>
  <c r="AR288" i="2" s="1"/>
  <c r="AU288" i="2" a="1"/>
  <c r="AU288" i="2" s="1"/>
  <c r="AV288" i="2" a="1"/>
  <c r="AV288" i="2" s="1"/>
  <c r="AW288" i="2"/>
  <c r="AT288" i="2" a="1"/>
  <c r="AT288" i="2" s="1"/>
  <c r="AS288" i="2" a="1"/>
  <c r="AS288" i="2" s="1"/>
  <c r="AX288" i="2" a="1"/>
  <c r="AX288" i="2" s="1"/>
  <c r="BB305" i="2" a="1"/>
  <c r="BB305" i="2" s="1"/>
  <c r="BC305" i="2" a="1"/>
  <c r="BC305" i="2" s="1"/>
  <c r="AZ305" i="2" a="1"/>
  <c r="AZ305" i="2" s="1"/>
  <c r="BD305" i="2" a="1"/>
  <c r="BD305" i="2" s="1"/>
  <c r="BF305" i="2" a="1"/>
  <c r="BF305" i="2" s="1"/>
  <c r="BE305" i="2"/>
  <c r="BA305" i="2" a="1"/>
  <c r="BA305" i="2" s="1"/>
  <c r="BH337" i="2" a="1"/>
  <c r="BH337" i="2" s="1"/>
  <c r="BI337" i="2" a="1"/>
  <c r="BI337" i="2" s="1"/>
  <c r="BN337" i="2" a="1"/>
  <c r="BN337" i="2" s="1"/>
  <c r="BJ337" i="2" a="1"/>
  <c r="BJ337" i="2" s="1"/>
  <c r="BK337" i="2" a="1"/>
  <c r="BK337" i="2" s="1"/>
  <c r="BM337" i="2"/>
  <c r="BL337" i="2" a="1"/>
  <c r="BL337" i="2" s="1"/>
  <c r="AM337" i="2" a="1"/>
  <c r="AM337" i="2" s="1"/>
  <c r="AN337" i="2" a="1"/>
  <c r="AN337" i="2" s="1"/>
  <c r="AK337" i="2" a="1"/>
  <c r="AK337" i="2" s="1"/>
  <c r="AO337" i="2"/>
  <c r="AL337" i="2" a="1"/>
  <c r="AL337" i="2" s="1"/>
  <c r="AP337" i="2" a="1"/>
  <c r="AP337" i="2" s="1"/>
  <c r="AV353" i="2" a="1"/>
  <c r="AV353" i="2" s="1"/>
  <c r="AR353" i="2" a="1"/>
  <c r="AR353" i="2" s="1"/>
  <c r="AW353" i="2"/>
  <c r="AS353" i="2" a="1"/>
  <c r="AS353" i="2" s="1"/>
  <c r="AU353" i="2" a="1"/>
  <c r="AU353" i="2" s="1"/>
  <c r="AX353" i="2" a="1"/>
  <c r="AX353" i="2" s="1"/>
  <c r="AT353" i="2" a="1"/>
  <c r="AT353" i="2" s="1"/>
  <c r="AR385" i="2" a="1"/>
  <c r="AR385" i="2" s="1"/>
  <c r="AV385" i="2" a="1"/>
  <c r="AV385" i="2" s="1"/>
  <c r="AS385" i="2" a="1"/>
  <c r="AS385" i="2" s="1"/>
  <c r="AW385" i="2"/>
  <c r="AT385" i="2" a="1"/>
  <c r="AT385" i="2" s="1"/>
  <c r="AX385" i="2" a="1"/>
  <c r="AX385" i="2" s="1"/>
  <c r="AU385" i="2" a="1"/>
  <c r="AU385" i="2" s="1"/>
  <c r="AO401" i="2"/>
  <c r="AL401" i="2" a="1"/>
  <c r="AL401" i="2" s="1"/>
  <c r="AN401" i="2" a="1"/>
  <c r="AN401" i="2" s="1"/>
  <c r="AM401" i="2" a="1"/>
  <c r="AM401" i="2" s="1"/>
  <c r="AK401" i="2" a="1"/>
  <c r="AK401" i="2" s="1"/>
  <c r="AP401" i="2" a="1"/>
  <c r="AP401" i="2" s="1"/>
  <c r="AU401" i="2" a="1"/>
  <c r="AU401" i="2" s="1"/>
  <c r="AR401" i="2" a="1"/>
  <c r="AR401" i="2" s="1"/>
  <c r="AV401" i="2" a="1"/>
  <c r="AV401" i="2" s="1"/>
  <c r="AS401" i="2" a="1"/>
  <c r="AS401" i="2" s="1"/>
  <c r="AW401" i="2"/>
  <c r="AT401" i="2" a="1"/>
  <c r="AT401" i="2" s="1"/>
  <c r="AX401" i="2" a="1"/>
  <c r="AX401" i="2" s="1"/>
  <c r="BB417" i="2" a="1"/>
  <c r="BB417" i="2" s="1"/>
  <c r="BD417" i="2" a="1"/>
  <c r="BD417" i="2" s="1"/>
  <c r="AZ417" i="2" a="1"/>
  <c r="AZ417" i="2" s="1"/>
  <c r="BE417" i="2"/>
  <c r="BA417" i="2" a="1"/>
  <c r="BA417" i="2" s="1"/>
  <c r="BC417" i="2" a="1"/>
  <c r="BC417" i="2" s="1"/>
  <c r="BF417" i="2" a="1"/>
  <c r="BF417" i="2" s="1"/>
  <c r="AR449" i="2" a="1"/>
  <c r="AR449" i="2" s="1"/>
  <c r="AV449" i="2" a="1"/>
  <c r="AV449" i="2" s="1"/>
  <c r="AS449" i="2" a="1"/>
  <c r="AS449" i="2" s="1"/>
  <c r="AW449" i="2"/>
  <c r="AT449" i="2" a="1"/>
  <c r="AT449" i="2" s="1"/>
  <c r="AX449" i="2" a="1"/>
  <c r="AX449" i="2" s="1"/>
  <c r="AU449" i="2" a="1"/>
  <c r="AU449" i="2" s="1"/>
  <c r="BK465" i="2" a="1"/>
  <c r="BK465" i="2" s="1"/>
  <c r="BL465" i="2" a="1"/>
  <c r="BL465" i="2" s="1"/>
  <c r="BI465" i="2" a="1"/>
  <c r="BI465" i="2" s="1"/>
  <c r="BJ465" i="2" a="1"/>
  <c r="BJ465" i="2" s="1"/>
  <c r="BM465" i="2"/>
  <c r="BN465" i="2" a="1"/>
  <c r="BN465" i="2" s="1"/>
  <c r="BH465" i="2" a="1"/>
  <c r="BH465" i="2" s="1"/>
  <c r="AT465" i="2" a="1"/>
  <c r="AT465" i="2" s="1"/>
  <c r="AX465" i="2" a="1"/>
  <c r="AX465" i="2" s="1"/>
  <c r="AU465" i="2" a="1"/>
  <c r="AU465" i="2" s="1"/>
  <c r="AR465" i="2" a="1"/>
  <c r="AR465" i="2" s="1"/>
  <c r="AV465" i="2" a="1"/>
  <c r="AV465" i="2" s="1"/>
  <c r="AS465" i="2" a="1"/>
  <c r="AS465" i="2" s="1"/>
  <c r="AW465" i="2"/>
  <c r="AL481" i="2" a="1"/>
  <c r="AL481" i="2" s="1"/>
  <c r="AO481" i="2"/>
  <c r="AP481" i="2" a="1"/>
  <c r="AP481" i="2" s="1"/>
  <c r="AK481" i="2" a="1"/>
  <c r="AK481" i="2" s="1"/>
  <c r="AN481" i="2" a="1"/>
  <c r="AN481" i="2" s="1"/>
  <c r="AM481" i="2" a="1"/>
  <c r="AM481" i="2" s="1"/>
  <c r="BF497" i="2" a="1"/>
  <c r="BF497" i="2" s="1"/>
  <c r="BB497" i="2" a="1"/>
  <c r="BB497" i="2" s="1"/>
  <c r="BC497" i="2" a="1"/>
  <c r="BC497" i="2" s="1"/>
  <c r="BA497" i="2" a="1"/>
  <c r="BA497" i="2" s="1"/>
  <c r="BE497" i="2"/>
  <c r="BD497" i="2" a="1"/>
  <c r="BD497" i="2" s="1"/>
  <c r="AZ497" i="2" a="1"/>
  <c r="AZ497" i="2" s="1"/>
  <c r="BC513" i="2" a="1"/>
  <c r="BC513" i="2" s="1"/>
  <c r="BF513" i="2" a="1"/>
  <c r="BF513" i="2" s="1"/>
  <c r="BB513" i="2" a="1"/>
  <c r="BB513" i="2" s="1"/>
  <c r="BA513" i="2" a="1"/>
  <c r="BA513" i="2" s="1"/>
  <c r="BE513" i="2"/>
  <c r="BD513" i="2" a="1"/>
  <c r="BD513" i="2" s="1"/>
  <c r="AZ513" i="2" a="1"/>
  <c r="AZ513" i="2" s="1"/>
  <c r="BH529" i="2" a="1"/>
  <c r="BH529" i="2" s="1"/>
  <c r="BL529" i="2" a="1"/>
  <c r="BL529" i="2" s="1"/>
  <c r="BI529" i="2" a="1"/>
  <c r="BI529" i="2" s="1"/>
  <c r="BM529" i="2"/>
  <c r="BJ529" i="2" a="1"/>
  <c r="BJ529" i="2" s="1"/>
  <c r="BN529" i="2" a="1"/>
  <c r="BN529" i="2" s="1"/>
  <c r="BK529" i="2" a="1"/>
  <c r="BK529" i="2" s="1"/>
  <c r="AU529" i="2" a="1"/>
  <c r="AU529" i="2" s="1"/>
  <c r="AT529" i="2" a="1"/>
  <c r="AT529" i="2" s="1"/>
  <c r="AX529" i="2" a="1"/>
  <c r="AX529" i="2" s="1"/>
  <c r="AS529" i="2" a="1"/>
  <c r="AS529" i="2" s="1"/>
  <c r="AR529" i="2" a="1"/>
  <c r="AR529" i="2" s="1"/>
  <c r="AW529" i="2"/>
  <c r="AV529" i="2" a="1"/>
  <c r="AV529" i="2" s="1"/>
  <c r="AX545" i="2" a="1"/>
  <c r="AX545" i="2" s="1"/>
  <c r="AW545" i="2"/>
  <c r="AS545" i="2" a="1"/>
  <c r="AS545" i="2" s="1"/>
  <c r="AR545" i="2" a="1"/>
  <c r="AR545" i="2" s="1"/>
  <c r="AV545" i="2" a="1"/>
  <c r="AV545" i="2" s="1"/>
  <c r="AU545" i="2" a="1"/>
  <c r="AU545" i="2" s="1"/>
  <c r="AT545" i="2" a="1"/>
  <c r="AT545" i="2" s="1"/>
  <c r="BI561" i="2" a="1"/>
  <c r="BI561" i="2" s="1"/>
  <c r="BJ561" i="2" a="1"/>
  <c r="BJ561" i="2" s="1"/>
  <c r="BN561" i="2" a="1"/>
  <c r="BN561" i="2" s="1"/>
  <c r="BK561" i="2" a="1"/>
  <c r="BK561" i="2" s="1"/>
  <c r="BL561" i="2" a="1"/>
  <c r="BL561" i="2" s="1"/>
  <c r="BH561" i="2" a="1"/>
  <c r="BH561" i="2" s="1"/>
  <c r="BM561" i="2"/>
  <c r="BA577" i="2" a="1"/>
  <c r="BA577" i="2" s="1"/>
  <c r="BE577" i="2"/>
  <c r="BB577" i="2" a="1"/>
  <c r="BB577" i="2" s="1"/>
  <c r="BF577" i="2" a="1"/>
  <c r="BF577" i="2" s="1"/>
  <c r="BC577" i="2" a="1"/>
  <c r="BC577" i="2" s="1"/>
  <c r="AZ577" i="2" a="1"/>
  <c r="AZ577" i="2" s="1"/>
  <c r="BD577" i="2" a="1"/>
  <c r="BD577" i="2" s="1"/>
  <c r="AZ593" i="2" a="1"/>
  <c r="AZ593" i="2" s="1"/>
  <c r="BB593" i="2" a="1"/>
  <c r="BB593" i="2" s="1"/>
  <c r="BD593" i="2" a="1"/>
  <c r="BD593" i="2" s="1"/>
  <c r="BF593" i="2" a="1"/>
  <c r="BF593" i="2" s="1"/>
  <c r="BE593" i="2"/>
  <c r="BA593" i="2" a="1"/>
  <c r="BA593" i="2" s="1"/>
  <c r="BC593" i="2" a="1"/>
  <c r="BC593" i="2" s="1"/>
  <c r="AM593" i="2" a="1"/>
  <c r="AM593" i="2" s="1"/>
  <c r="AN593" i="2" a="1"/>
  <c r="AN593" i="2" s="1"/>
  <c r="AK593" i="2" a="1"/>
  <c r="AK593" i="2" s="1"/>
  <c r="AO593" i="2"/>
  <c r="AL593" i="2" a="1"/>
  <c r="AL593" i="2" s="1"/>
  <c r="AP593" i="2" a="1"/>
  <c r="AP593" i="2" s="1"/>
  <c r="AR609" i="2" a="1"/>
  <c r="AR609" i="2" s="1"/>
  <c r="AV609" i="2" a="1"/>
  <c r="AV609" i="2" s="1"/>
  <c r="AS609" i="2" a="1"/>
  <c r="AS609" i="2" s="1"/>
  <c r="AU609" i="2" a="1"/>
  <c r="AU609" i="2" s="1"/>
  <c r="AW609" i="2"/>
  <c r="AT609" i="2" a="1"/>
  <c r="AT609" i="2" s="1"/>
  <c r="AX609" i="2" a="1"/>
  <c r="AX609" i="2" s="1"/>
  <c r="BK625" i="2" a="1"/>
  <c r="BK625" i="2" s="1"/>
  <c r="BM625" i="2"/>
  <c r="BI625" i="2" a="1"/>
  <c r="BI625" i="2" s="1"/>
  <c r="BN625" i="2" a="1"/>
  <c r="BN625" i="2" s="1"/>
  <c r="BJ625" i="2" a="1"/>
  <c r="BJ625" i="2" s="1"/>
  <c r="BH625" i="2" a="1"/>
  <c r="BH625" i="2" s="1"/>
  <c r="BL625" i="2" a="1"/>
  <c r="BL625" i="2" s="1"/>
  <c r="BF657" i="2" a="1"/>
  <c r="BF657" i="2" s="1"/>
  <c r="AZ657" i="2" a="1"/>
  <c r="AZ657" i="2" s="1"/>
  <c r="BB657" i="2" a="1"/>
  <c r="BB657" i="2" s="1"/>
  <c r="BD657" i="2" a="1"/>
  <c r="BD657" i="2" s="1"/>
  <c r="BE657" i="2"/>
  <c r="BA657" i="2" a="1"/>
  <c r="BA657" i="2" s="1"/>
  <c r="BC657" i="2" a="1"/>
  <c r="BC657" i="2" s="1"/>
  <c r="AL673" i="2" a="1"/>
  <c r="AL673" i="2" s="1"/>
  <c r="AP673" i="2" a="1"/>
  <c r="AP673" i="2" s="1"/>
  <c r="AM673" i="2" a="1"/>
  <c r="AM673" i="2" s="1"/>
  <c r="AN673" i="2" a="1"/>
  <c r="AN673" i="2" s="1"/>
  <c r="AK673" i="2" a="1"/>
  <c r="AK673" i="2" s="1"/>
  <c r="AO673" i="2"/>
  <c r="BM689" i="2"/>
  <c r="BH689" i="2" a="1"/>
  <c r="BH689" i="2" s="1"/>
  <c r="BJ689" i="2" a="1"/>
  <c r="BJ689" i="2" s="1"/>
  <c r="BL689" i="2" a="1"/>
  <c r="BL689" i="2" s="1"/>
  <c r="BK689" i="2" a="1"/>
  <c r="BK689" i="2" s="1"/>
  <c r="BN689" i="2" a="1"/>
  <c r="BN689" i="2" s="1"/>
  <c r="BI689" i="2" a="1"/>
  <c r="BI689" i="2" s="1"/>
  <c r="BH729" i="2" a="1"/>
  <c r="BH729" i="2" s="1"/>
  <c r="BL729" i="2" a="1"/>
  <c r="BL729" i="2" s="1"/>
  <c r="BI729" i="2" a="1"/>
  <c r="BI729" i="2" s="1"/>
  <c r="BM729" i="2"/>
  <c r="BJ729" i="2" a="1"/>
  <c r="BJ729" i="2" s="1"/>
  <c r="BN729" i="2" a="1"/>
  <c r="BN729" i="2" s="1"/>
  <c r="BK729" i="2" a="1"/>
  <c r="BK729" i="2" s="1"/>
  <c r="AU729" i="2" a="1"/>
  <c r="AU729" i="2" s="1"/>
  <c r="AX729" i="2" a="1"/>
  <c r="AX729" i="2" s="1"/>
  <c r="AS729" i="2" a="1"/>
  <c r="AS729" i="2" s="1"/>
  <c r="AW729" i="2"/>
  <c r="AR729" i="2" a="1"/>
  <c r="AR729" i="2" s="1"/>
  <c r="AV729" i="2" a="1"/>
  <c r="AV729" i="2" s="1"/>
  <c r="AT729" i="2" a="1"/>
  <c r="AT729" i="2" s="1"/>
  <c r="BB742" i="2" a="1"/>
  <c r="BB742" i="2" s="1"/>
  <c r="BD742" i="2" a="1"/>
  <c r="BD742" i="2" s="1"/>
  <c r="AZ742" i="2" a="1"/>
  <c r="AZ742" i="2" s="1"/>
  <c r="BE742" i="2"/>
  <c r="BA742" i="2" a="1"/>
  <c r="BA742" i="2" s="1"/>
  <c r="BC742" i="2" a="1"/>
  <c r="BC742" i="2" s="1"/>
  <c r="BF742" i="2" a="1"/>
  <c r="BF742" i="2" s="1"/>
  <c r="AK758" i="2" a="1"/>
  <c r="AK758" i="2" s="1"/>
  <c r="AO758" i="2"/>
  <c r="AL758" i="2" a="1"/>
  <c r="AL758" i="2" s="1"/>
  <c r="AP758" i="2" a="1"/>
  <c r="AP758" i="2" s="1"/>
  <c r="AM758" i="2" a="1"/>
  <c r="AM758" i="2" s="1"/>
  <c r="AN758" i="2" a="1"/>
  <c r="AN758" i="2" s="1"/>
  <c r="BL774" i="2" a="1"/>
  <c r="BL774" i="2" s="1"/>
  <c r="BH774" i="2" a="1"/>
  <c r="BH774" i="2" s="1"/>
  <c r="BI774" i="2" a="1"/>
  <c r="BI774" i="2" s="1"/>
  <c r="BK774" i="2" a="1"/>
  <c r="BK774" i="2" s="1"/>
  <c r="BJ774" i="2" a="1"/>
  <c r="BJ774" i="2" s="1"/>
  <c r="BN774" i="2" a="1"/>
  <c r="BN774" i="2" s="1"/>
  <c r="BM774" i="2"/>
  <c r="BN790" i="2" a="1"/>
  <c r="BN790" i="2" s="1"/>
  <c r="BH790" i="2" a="1"/>
  <c r="BH790" i="2" s="1"/>
  <c r="BK790" i="2" a="1"/>
  <c r="BK790" i="2" s="1"/>
  <c r="BJ790" i="2" a="1"/>
  <c r="BJ790" i="2" s="1"/>
  <c r="BM790" i="2"/>
  <c r="BI790" i="2" a="1"/>
  <c r="BI790" i="2" s="1"/>
  <c r="BL790" i="2" a="1"/>
  <c r="BL790" i="2" s="1"/>
  <c r="AT790" i="2" a="1"/>
  <c r="AT790" i="2" s="1"/>
  <c r="AS790" i="2" a="1"/>
  <c r="AS790" i="2" s="1"/>
  <c r="AX790" i="2" a="1"/>
  <c r="AX790" i="2" s="1"/>
  <c r="AU790" i="2" a="1"/>
  <c r="AU790" i="2" s="1"/>
  <c r="AV790" i="2" a="1"/>
  <c r="AV790" i="2" s="1"/>
  <c r="AR790" i="2" a="1"/>
  <c r="AR790" i="2" s="1"/>
  <c r="AW790" i="2"/>
  <c r="BF806" i="2" a="1"/>
  <c r="BF806" i="2" s="1"/>
  <c r="BA806" i="2" a="1"/>
  <c r="BA806" i="2" s="1"/>
  <c r="BB806" i="2" a="1"/>
  <c r="BB806" i="2" s="1"/>
  <c r="BC806" i="2" a="1"/>
  <c r="BC806" i="2" s="1"/>
  <c r="BD806" i="2" a="1"/>
  <c r="BD806" i="2" s="1"/>
  <c r="AZ806" i="2" a="1"/>
  <c r="AZ806" i="2" s="1"/>
  <c r="BE806" i="2"/>
  <c r="BN822" i="2" a="1"/>
  <c r="BN822" i="2" s="1"/>
  <c r="BH822" i="2" a="1"/>
  <c r="BH822" i="2" s="1"/>
  <c r="BK822" i="2" a="1"/>
  <c r="BK822" i="2" s="1"/>
  <c r="BJ822" i="2" a="1"/>
  <c r="BJ822" i="2" s="1"/>
  <c r="BM822" i="2"/>
  <c r="BI822" i="2" a="1"/>
  <c r="BI822" i="2" s="1"/>
  <c r="BL822" i="2" a="1"/>
  <c r="BL822" i="2" s="1"/>
  <c r="AX838" i="2" a="1"/>
  <c r="AX838" i="2" s="1"/>
  <c r="AS838" i="2" a="1"/>
  <c r="AS838" i="2" s="1"/>
  <c r="AR838" i="2" a="1"/>
  <c r="AR838" i="2" s="1"/>
  <c r="AU838" i="2" a="1"/>
  <c r="AU838" i="2" s="1"/>
  <c r="AV838" i="2" a="1"/>
  <c r="AV838" i="2" s="1"/>
  <c r="AT838" i="2" a="1"/>
  <c r="AT838" i="2" s="1"/>
  <c r="AW838" i="2"/>
  <c r="BN854" i="2" a="1"/>
  <c r="BN854" i="2" s="1"/>
  <c r="BH854" i="2" a="1"/>
  <c r="BH854" i="2" s="1"/>
  <c r="BK854" i="2" a="1"/>
  <c r="BK854" i="2" s="1"/>
  <c r="BJ854" i="2" a="1"/>
  <c r="BJ854" i="2" s="1"/>
  <c r="BM854" i="2"/>
  <c r="BI854" i="2" a="1"/>
  <c r="BI854" i="2" s="1"/>
  <c r="BL854" i="2" a="1"/>
  <c r="BL854" i="2" s="1"/>
  <c r="AP854" i="2" a="1"/>
  <c r="AP854" i="2" s="1"/>
  <c r="AM854" i="2" a="1"/>
  <c r="AM854" i="2" s="1"/>
  <c r="AN854" i="2" a="1"/>
  <c r="AN854" i="2" s="1"/>
  <c r="AO854" i="2"/>
  <c r="AK854" i="2" a="1"/>
  <c r="AK854" i="2" s="1"/>
  <c r="AL854" i="2" a="1"/>
  <c r="AL854" i="2" s="1"/>
  <c r="BF870" i="2" a="1"/>
  <c r="BF870" i="2" s="1"/>
  <c r="BA870" i="2" a="1"/>
  <c r="BA870" i="2" s="1"/>
  <c r="BB870" i="2" a="1"/>
  <c r="BB870" i="2" s="1"/>
  <c r="BC870" i="2" a="1"/>
  <c r="BC870" i="2" s="1"/>
  <c r="BD870" i="2" a="1"/>
  <c r="BD870" i="2" s="1"/>
  <c r="AZ870" i="2" a="1"/>
  <c r="AZ870" i="2" s="1"/>
  <c r="BE870" i="2"/>
  <c r="BN886" i="2" a="1"/>
  <c r="BN886" i="2" s="1"/>
  <c r="BH886" i="2" a="1"/>
  <c r="BH886" i="2" s="1"/>
  <c r="BK886" i="2" a="1"/>
  <c r="BK886" i="2" s="1"/>
  <c r="BJ886" i="2" a="1"/>
  <c r="BJ886" i="2" s="1"/>
  <c r="BM886" i="2"/>
  <c r="BI886" i="2" a="1"/>
  <c r="BI886" i="2" s="1"/>
  <c r="BL886" i="2" a="1"/>
  <c r="BL886" i="2" s="1"/>
  <c r="AX902" i="2" a="1"/>
  <c r="AX902" i="2" s="1"/>
  <c r="AT902" i="2" a="1"/>
  <c r="AT902" i="2" s="1"/>
  <c r="AW902" i="2"/>
  <c r="AV902" i="2" a="1"/>
  <c r="AV902" i="2" s="1"/>
  <c r="AR902" i="2" a="1"/>
  <c r="AR902" i="2" s="1"/>
  <c r="AU902" i="2" a="1"/>
  <c r="AU902" i="2" s="1"/>
  <c r="AS902" i="2" a="1"/>
  <c r="AS902" i="2" s="1"/>
  <c r="BN918" i="2" a="1"/>
  <c r="BN918" i="2" s="1"/>
  <c r="BH918" i="2" a="1"/>
  <c r="BH918" i="2" s="1"/>
  <c r="BK918" i="2" a="1"/>
  <c r="BK918" i="2" s="1"/>
  <c r="BJ918" i="2" a="1"/>
  <c r="BJ918" i="2" s="1"/>
  <c r="BM918" i="2"/>
  <c r="BI918" i="2" a="1"/>
  <c r="BI918" i="2" s="1"/>
  <c r="BL918" i="2" a="1"/>
  <c r="BL918" i="2" s="1"/>
  <c r="AP918" i="2" a="1"/>
  <c r="AP918" i="2" s="1"/>
  <c r="AM918" i="2" a="1"/>
  <c r="AM918" i="2" s="1"/>
  <c r="AN918" i="2" a="1"/>
  <c r="AN918" i="2" s="1"/>
  <c r="AO918" i="2"/>
  <c r="AK918" i="2" a="1"/>
  <c r="AK918" i="2" s="1"/>
  <c r="AL918" i="2" a="1"/>
  <c r="AL918" i="2" s="1"/>
  <c r="AR934" i="2" a="1"/>
  <c r="AR934" i="2" s="1"/>
  <c r="AU934" i="2" a="1"/>
  <c r="AU934" i="2" s="1"/>
  <c r="AW934" i="2"/>
  <c r="AS934" i="2" a="1"/>
  <c r="AS934" i="2" s="1"/>
  <c r="AX934" i="2" a="1"/>
  <c r="AX934" i="2" s="1"/>
  <c r="AT934" i="2" a="1"/>
  <c r="AT934" i="2" s="1"/>
  <c r="AV934" i="2" a="1"/>
  <c r="AV934" i="2" s="1"/>
  <c r="AL950" i="2" a="1"/>
  <c r="AL950" i="2" s="1"/>
  <c r="AO950" i="2"/>
  <c r="AM950" i="2" a="1"/>
  <c r="AM950" i="2" s="1"/>
  <c r="AN950" i="2" a="1"/>
  <c r="AN950" i="2" s="1"/>
  <c r="AP950" i="2" a="1"/>
  <c r="AP950" i="2" s="1"/>
  <c r="AK950" i="2" a="1"/>
  <c r="AK950" i="2" s="1"/>
  <c r="AZ966" i="2" a="1"/>
  <c r="AZ966" i="2" s="1"/>
  <c r="BD966" i="2" a="1"/>
  <c r="BD966" i="2" s="1"/>
  <c r="BA966" i="2" a="1"/>
  <c r="BA966" i="2" s="1"/>
  <c r="BE966" i="2"/>
  <c r="BB966" i="2" a="1"/>
  <c r="BB966" i="2" s="1"/>
  <c r="BF966" i="2" a="1"/>
  <c r="BF966" i="2" s="1"/>
  <c r="BC966" i="2" a="1"/>
  <c r="BC966" i="2" s="1"/>
  <c r="BH982" i="2" a="1"/>
  <c r="BH982" i="2" s="1"/>
  <c r="BK982" i="2" a="1"/>
  <c r="BK982" i="2" s="1"/>
  <c r="BM982" i="2"/>
  <c r="BJ982" i="2" a="1"/>
  <c r="BJ982" i="2" s="1"/>
  <c r="BN982" i="2" a="1"/>
  <c r="BN982" i="2" s="1"/>
  <c r="BI982" i="2" a="1"/>
  <c r="BI982" i="2" s="1"/>
  <c r="BL982" i="2" a="1"/>
  <c r="BL982" i="2" s="1"/>
  <c r="AR998" i="2" a="1"/>
  <c r="AR998" i="2" s="1"/>
  <c r="AU998" i="2" a="1"/>
  <c r="AU998" i="2" s="1"/>
  <c r="AW998" i="2"/>
  <c r="AS998" i="2" a="1"/>
  <c r="AS998" i="2" s="1"/>
  <c r="AX998" i="2" a="1"/>
  <c r="AX998" i="2" s="1"/>
  <c r="AT998" i="2" a="1"/>
  <c r="AT998" i="2" s="1"/>
  <c r="AV998" i="2" a="1"/>
  <c r="AV998" i="2" s="1"/>
  <c r="AL1014" i="2" a="1"/>
  <c r="AL1014" i="2" s="1"/>
  <c r="AO1014" i="2"/>
  <c r="AM1014" i="2" a="1"/>
  <c r="AM1014" i="2" s="1"/>
  <c r="AN1014" i="2" a="1"/>
  <c r="AN1014" i="2" s="1"/>
  <c r="AP1014" i="2" a="1"/>
  <c r="AP1014" i="2" s="1"/>
  <c r="AK1014" i="2" a="1"/>
  <c r="AK1014" i="2" s="1"/>
  <c r="AZ1030" i="2" a="1"/>
  <c r="AZ1030" i="2" s="1"/>
  <c r="BD1030" i="2" a="1"/>
  <c r="BD1030" i="2" s="1"/>
  <c r="BA1030" i="2" a="1"/>
  <c r="BA1030" i="2" s="1"/>
  <c r="BE1030" i="2"/>
  <c r="BB1030" i="2" a="1"/>
  <c r="BB1030" i="2" s="1"/>
  <c r="BF1030" i="2" a="1"/>
  <c r="BF1030" i="2" s="1"/>
  <c r="BC1030" i="2" a="1"/>
  <c r="BC1030" i="2" s="1"/>
  <c r="BH1046" i="2" a="1"/>
  <c r="BH1046" i="2" s="1"/>
  <c r="BK1046" i="2" a="1"/>
  <c r="BK1046" i="2" s="1"/>
  <c r="BM1046" i="2"/>
  <c r="BJ1046" i="2" a="1"/>
  <c r="BJ1046" i="2" s="1"/>
  <c r="BN1046" i="2" a="1"/>
  <c r="BN1046" i="2" s="1"/>
  <c r="BI1046" i="2" a="1"/>
  <c r="BI1046" i="2" s="1"/>
  <c r="BL1046" i="2" a="1"/>
  <c r="BL1046" i="2" s="1"/>
  <c r="AR1062" i="2" a="1"/>
  <c r="AR1062" i="2" s="1"/>
  <c r="AU1062" i="2" a="1"/>
  <c r="AU1062" i="2" s="1"/>
  <c r="AW1062" i="2"/>
  <c r="AT1062" i="2" a="1"/>
  <c r="AT1062" i="2" s="1"/>
  <c r="AX1062" i="2" a="1"/>
  <c r="AX1062" i="2" s="1"/>
  <c r="AS1062" i="2" a="1"/>
  <c r="AS1062" i="2" s="1"/>
  <c r="AV1062" i="2" a="1"/>
  <c r="AV1062" i="2" s="1"/>
  <c r="AM1078" i="2" a="1"/>
  <c r="AM1078" i="2" s="1"/>
  <c r="AN1078" i="2" a="1"/>
  <c r="AN1078" i="2" s="1"/>
  <c r="AL1078" i="2" a="1"/>
  <c r="AL1078" i="2" s="1"/>
  <c r="AP1078" i="2" a="1"/>
  <c r="AP1078" i="2" s="1"/>
  <c r="AK1078" i="2" a="1"/>
  <c r="AK1078" i="2" s="1"/>
  <c r="AO1078" i="2"/>
  <c r="AV1094" i="2" a="1"/>
  <c r="AV1094" i="2" s="1"/>
  <c r="AU1094" i="2" a="1"/>
  <c r="AU1094" i="2" s="1"/>
  <c r="AS1094" i="2" a="1"/>
  <c r="AS1094" i="2" s="1"/>
  <c r="AW1094" i="2"/>
  <c r="AX1094" i="2" a="1"/>
  <c r="AX1094" i="2" s="1"/>
  <c r="AR1094" i="2" a="1"/>
  <c r="AR1094" i="2" s="1"/>
  <c r="AT1094" i="2" a="1"/>
  <c r="AT1094" i="2" s="1"/>
  <c r="BI1110" i="2" a="1"/>
  <c r="BI1110" i="2" s="1"/>
  <c r="BM1110" i="2"/>
  <c r="BJ1110" i="2" a="1"/>
  <c r="BJ1110" i="2" s="1"/>
  <c r="BN1110" i="2" a="1"/>
  <c r="BN1110" i="2" s="1"/>
  <c r="BH1110" i="2" a="1"/>
  <c r="BH1110" i="2" s="1"/>
  <c r="BL1110" i="2" a="1"/>
  <c r="BL1110" i="2" s="1"/>
  <c r="BK1110" i="2" a="1"/>
  <c r="BK1110" i="2" s="1"/>
  <c r="AL1126" i="2" a="1"/>
  <c r="AL1126" i="2" s="1"/>
  <c r="AM1126" i="2" a="1"/>
  <c r="AM1126" i="2" s="1"/>
  <c r="AN1126" i="2" a="1"/>
  <c r="AN1126" i="2" s="1"/>
  <c r="AK1126" i="2" a="1"/>
  <c r="AK1126" i="2" s="1"/>
  <c r="AO1126" i="2"/>
  <c r="AP1126" i="2" a="1"/>
  <c r="AP1126" i="2" s="1"/>
  <c r="BA1142" i="2" a="1"/>
  <c r="BA1142" i="2" s="1"/>
  <c r="BF1142" i="2" a="1"/>
  <c r="BF1142" i="2" s="1"/>
  <c r="BE1142" i="2"/>
  <c r="AZ1142" i="2" a="1"/>
  <c r="AZ1142" i="2" s="1"/>
  <c r="BB1142" i="2" a="1"/>
  <c r="BB1142" i="2" s="1"/>
  <c r="BD1142" i="2" a="1"/>
  <c r="BD1142" i="2" s="1"/>
  <c r="BC1142" i="2" a="1"/>
  <c r="BC1142" i="2" s="1"/>
  <c r="AU1158" i="2" a="1"/>
  <c r="AU1158" i="2" s="1"/>
  <c r="AV1158" i="2" a="1"/>
  <c r="AV1158" i="2" s="1"/>
  <c r="AT1158" i="2" a="1"/>
  <c r="AT1158" i="2" s="1"/>
  <c r="AX1158" i="2" a="1"/>
  <c r="AX1158" i="2" s="1"/>
  <c r="AR1158" i="2" a="1"/>
  <c r="AR1158" i="2" s="1"/>
  <c r="AW1158" i="2"/>
  <c r="AS1158" i="2" a="1"/>
  <c r="AS1158" i="2" s="1"/>
  <c r="BI1174" i="2" a="1"/>
  <c r="BI1174" i="2" s="1"/>
  <c r="BM1174" i="2"/>
  <c r="BJ1174" i="2" a="1"/>
  <c r="BJ1174" i="2" s="1"/>
  <c r="BN1174" i="2" a="1"/>
  <c r="BN1174" i="2" s="1"/>
  <c r="BH1174" i="2" a="1"/>
  <c r="BH1174" i="2" s="1"/>
  <c r="BL1174" i="2" a="1"/>
  <c r="BL1174" i="2" s="1"/>
  <c r="BK1174" i="2" a="1"/>
  <c r="BK1174" i="2" s="1"/>
  <c r="AN1185" i="2" a="1"/>
  <c r="AN1185" i="2" s="1"/>
  <c r="AO1185" i="2"/>
  <c r="AK1185" i="2" a="1"/>
  <c r="AK1185" i="2" s="1"/>
  <c r="AL1185" i="2" a="1"/>
  <c r="AL1185" i="2" s="1"/>
  <c r="AP1185" i="2" a="1"/>
  <c r="AP1185" i="2" s="1"/>
  <c r="AM1185" i="2" a="1"/>
  <c r="AM1185" i="2" s="1"/>
  <c r="AV1201" i="2" a="1"/>
  <c r="AV1201" i="2" s="1"/>
  <c r="AR1201" i="2" a="1"/>
  <c r="AR1201" i="2" s="1"/>
  <c r="AX1201" i="2" a="1"/>
  <c r="AX1201" i="2" s="1"/>
  <c r="AU1201" i="2" a="1"/>
  <c r="AU1201" i="2" s="1"/>
  <c r="AT1201" i="2" a="1"/>
  <c r="AT1201" i="2" s="1"/>
  <c r="AW1201" i="2"/>
  <c r="AS1201" i="2" a="1"/>
  <c r="AS1201" i="2" s="1"/>
  <c r="AU1217" i="2" a="1"/>
  <c r="AU1217" i="2" s="1"/>
  <c r="AV1217" i="2" a="1"/>
  <c r="AV1217" i="2" s="1"/>
  <c r="AT1217" i="2" a="1"/>
  <c r="AT1217" i="2" s="1"/>
  <c r="AX1217" i="2" a="1"/>
  <c r="AX1217" i="2" s="1"/>
  <c r="AR1217" i="2" a="1"/>
  <c r="AR1217" i="2" s="1"/>
  <c r="AW1217" i="2"/>
  <c r="AS1217" i="2" a="1"/>
  <c r="AS1217" i="2" s="1"/>
  <c r="BI1233" i="2" a="1"/>
  <c r="BI1233" i="2" s="1"/>
  <c r="BM1233" i="2"/>
  <c r="BJ1233" i="2" a="1"/>
  <c r="BJ1233" i="2" s="1"/>
  <c r="BN1233" i="2" a="1"/>
  <c r="BN1233" i="2" s="1"/>
  <c r="BH1233" i="2" a="1"/>
  <c r="BH1233" i="2" s="1"/>
  <c r="BL1233" i="2" a="1"/>
  <c r="BL1233" i="2" s="1"/>
  <c r="BK1233" i="2" a="1"/>
  <c r="BK1233" i="2" s="1"/>
  <c r="AN1249" i="2" a="1"/>
  <c r="AN1249" i="2" s="1"/>
  <c r="AO1249" i="2"/>
  <c r="AK1249" i="2" a="1"/>
  <c r="AK1249" i="2" s="1"/>
  <c r="AP1249" i="2" a="1"/>
  <c r="AP1249" i="2" s="1"/>
  <c r="AM1249" i="2" a="1"/>
  <c r="AM1249" i="2" s="1"/>
  <c r="AL1249" i="2" a="1"/>
  <c r="AL1249" i="2" s="1"/>
  <c r="BI1265" i="2" a="1"/>
  <c r="BI1265" i="2" s="1"/>
  <c r="BH1265" i="2" a="1"/>
  <c r="BH1265" i="2" s="1"/>
  <c r="BM1265" i="2"/>
  <c r="BK1265" i="2" a="1"/>
  <c r="BK1265" i="2" s="1"/>
  <c r="BJ1265" i="2" a="1"/>
  <c r="BJ1265" i="2" s="1"/>
  <c r="BL1265" i="2" a="1"/>
  <c r="BL1265" i="2" s="1"/>
  <c r="BN1265" i="2" a="1"/>
  <c r="BN1265" i="2" s="1"/>
  <c r="AK1297" i="2" a="1"/>
  <c r="AK1297" i="2" s="1"/>
  <c r="AL1297" i="2" a="1"/>
  <c r="AL1297" i="2" s="1"/>
  <c r="AN1297" i="2" a="1"/>
  <c r="AN1297" i="2" s="1"/>
  <c r="AP1297" i="2" a="1"/>
  <c r="AP1297" i="2" s="1"/>
  <c r="AM1297" i="2" a="1"/>
  <c r="AM1297" i="2" s="1"/>
  <c r="AO1297" i="2"/>
  <c r="BB1297" i="2" a="1"/>
  <c r="BB1297" i="2" s="1"/>
  <c r="BD1297" i="2" a="1"/>
  <c r="BD1297" i="2" s="1"/>
  <c r="BA1297" i="2" a="1"/>
  <c r="BA1297" i="2" s="1"/>
  <c r="AZ1297" i="2" a="1"/>
  <c r="AZ1297" i="2" s="1"/>
  <c r="BE1297" i="2"/>
  <c r="BF1297" i="2" a="1"/>
  <c r="BF1297" i="2" s="1"/>
  <c r="BC1297" i="2" a="1"/>
  <c r="BC1297" i="2" s="1"/>
  <c r="AX1313" i="2" a="1"/>
  <c r="AX1313" i="2" s="1"/>
  <c r="AT1313" i="2" a="1"/>
  <c r="AT1313" i="2" s="1"/>
  <c r="AW1313" i="2"/>
  <c r="AV1313" i="2" a="1"/>
  <c r="AV1313" i="2" s="1"/>
  <c r="AR1313" i="2" a="1"/>
  <c r="AR1313" i="2" s="1"/>
  <c r="AS1313" i="2" a="1"/>
  <c r="AS1313" i="2" s="1"/>
  <c r="AU1313" i="2" a="1"/>
  <c r="AU1313" i="2" s="1"/>
  <c r="BA1329" i="2" a="1"/>
  <c r="BA1329" i="2" s="1"/>
  <c r="BD1329" i="2" a="1"/>
  <c r="BD1329" i="2" s="1"/>
  <c r="AZ1329" i="2" a="1"/>
  <c r="AZ1329" i="2" s="1"/>
  <c r="BB1329" i="2" a="1"/>
  <c r="BB1329" i="2" s="1"/>
  <c r="BF1329" i="2" a="1"/>
  <c r="BF1329" i="2" s="1"/>
  <c r="BE1329" i="2"/>
  <c r="BC1329" i="2" a="1"/>
  <c r="BC1329" i="2" s="1"/>
  <c r="AK1361" i="2" a="1"/>
  <c r="AK1361" i="2" s="1"/>
  <c r="AL1361" i="2" a="1"/>
  <c r="AL1361" i="2" s="1"/>
  <c r="AN1361" i="2" a="1"/>
  <c r="AN1361" i="2" s="1"/>
  <c r="AM1361" i="2" a="1"/>
  <c r="AM1361" i="2" s="1"/>
  <c r="AO1361" i="2"/>
  <c r="AP1361" i="2" a="1"/>
  <c r="AP1361" i="2" s="1"/>
  <c r="AX1361" i="2" a="1"/>
  <c r="AX1361" i="2" s="1"/>
  <c r="AR1361" i="2" a="1"/>
  <c r="AR1361" i="2" s="1"/>
  <c r="AS1361" i="2" a="1"/>
  <c r="AS1361" i="2" s="1"/>
  <c r="AT1361" i="2" a="1"/>
  <c r="AT1361" i="2" s="1"/>
  <c r="AW1361" i="2"/>
  <c r="AU1361" i="2" a="1"/>
  <c r="AU1361" i="2" s="1"/>
  <c r="AV1361" i="2" a="1"/>
  <c r="AV1361" i="2" s="1"/>
  <c r="BA224" i="2" a="1"/>
  <c r="BA224" i="2" s="1"/>
  <c r="BE224" i="2"/>
  <c r="BB224" i="2" a="1"/>
  <c r="BB224" i="2" s="1"/>
  <c r="BF224" i="2" a="1"/>
  <c r="BF224" i="2" s="1"/>
  <c r="BC224" i="2" a="1"/>
  <c r="BC224" i="2" s="1"/>
  <c r="AZ224" i="2" a="1"/>
  <c r="AZ224" i="2" s="1"/>
  <c r="BD224" i="2" a="1"/>
  <c r="BD224" i="2" s="1"/>
  <c r="AR208" i="2" a="1"/>
  <c r="AR208" i="2" s="1"/>
  <c r="AT208" i="2" a="1"/>
  <c r="AT208" i="2" s="1"/>
  <c r="AU208" i="2" a="1"/>
  <c r="AU208" i="2" s="1"/>
  <c r="AW208" i="2"/>
  <c r="AS208" i="2" a="1"/>
  <c r="AS208" i="2" s="1"/>
  <c r="AX208" i="2" a="1"/>
  <c r="AX208" i="2" s="1"/>
  <c r="AV208" i="2" a="1"/>
  <c r="AV208" i="2" s="1"/>
  <c r="AO192" i="2"/>
  <c r="AK192" i="2" a="1"/>
  <c r="AK192" i="2" s="1"/>
  <c r="AM192" i="2" a="1"/>
  <c r="AM192" i="2" s="1"/>
  <c r="AN192" i="2" a="1"/>
  <c r="AN192" i="2" s="1"/>
  <c r="AP192" i="2" a="1"/>
  <c r="AP192" i="2" s="1"/>
  <c r="AL192" i="2" a="1"/>
  <c r="AL192" i="2" s="1"/>
  <c r="AR192" i="2" a="1"/>
  <c r="AR192" i="2" s="1"/>
  <c r="AV192" i="2" a="1"/>
  <c r="AV192" i="2" s="1"/>
  <c r="AT192" i="2" a="1"/>
  <c r="AT192" i="2" s="1"/>
  <c r="AU192" i="2" a="1"/>
  <c r="AU192" i="2" s="1"/>
  <c r="AS192" i="2" a="1"/>
  <c r="AS192" i="2" s="1"/>
  <c r="AW192" i="2"/>
  <c r="AX192" i="2" a="1"/>
  <c r="AX192" i="2" s="1"/>
  <c r="AZ176" i="2" a="1"/>
  <c r="AZ176" i="2" s="1"/>
  <c r="BC176" i="2" a="1"/>
  <c r="BC176" i="2" s="1"/>
  <c r="BE176" i="2"/>
  <c r="BA176" i="2" a="1"/>
  <c r="BA176" i="2" s="1"/>
  <c r="BF176" i="2" a="1"/>
  <c r="BF176" i="2" s="1"/>
  <c r="BB176" i="2" a="1"/>
  <c r="BB176" i="2" s="1"/>
  <c r="BD176" i="2" a="1"/>
  <c r="BD176" i="2" s="1"/>
  <c r="AL128" i="2" a="1"/>
  <c r="AL128" i="2" s="1"/>
  <c r="AM128" i="2" a="1"/>
  <c r="AM128" i="2" s="1"/>
  <c r="AO128" i="2"/>
  <c r="AK128" i="2" a="1"/>
  <c r="AK128" i="2" s="1"/>
  <c r="AP128" i="2" a="1"/>
  <c r="AP128" i="2" s="1"/>
  <c r="AN128" i="2" a="1"/>
  <c r="AN128" i="2" s="1"/>
  <c r="AT112" i="2" a="1"/>
  <c r="AT112" i="2" s="1"/>
  <c r="AX112" i="2" a="1"/>
  <c r="AX112" i="2" s="1"/>
  <c r="AU112" i="2" a="1"/>
  <c r="AU112" i="2" s="1"/>
  <c r="AR112" i="2" a="1"/>
  <c r="AR112" i="2" s="1"/>
  <c r="AV112" i="2" a="1"/>
  <c r="AV112" i="2" s="1"/>
  <c r="AS112" i="2" a="1"/>
  <c r="AS112" i="2" s="1"/>
  <c r="AW112" i="2"/>
  <c r="BA96" i="2" a="1"/>
  <c r="BA96" i="2" s="1"/>
  <c r="BE96" i="2"/>
  <c r="BB96" i="2" a="1"/>
  <c r="BB96" i="2" s="1"/>
  <c r="BF96" i="2" a="1"/>
  <c r="BF96" i="2" s="1"/>
  <c r="BC96" i="2" a="1"/>
  <c r="BC96" i="2" s="1"/>
  <c r="AZ96" i="2" a="1"/>
  <c r="AZ96" i="2" s="1"/>
  <c r="BD96" i="2" a="1"/>
  <c r="BD96" i="2" s="1"/>
  <c r="BJ78" i="2" a="1"/>
  <c r="BJ78" i="2" s="1"/>
  <c r="BH78" i="2" a="1"/>
  <c r="BH78" i="2" s="1"/>
  <c r="BI78" i="2" a="1"/>
  <c r="BI78" i="2" s="1"/>
  <c r="BN78" i="2" a="1"/>
  <c r="BN78" i="2" s="1"/>
  <c r="BK78" i="2" a="1"/>
  <c r="BK78" i="2" s="1"/>
  <c r="BL78" i="2" a="1"/>
  <c r="BL78" i="2" s="1"/>
  <c r="BM78" i="2"/>
  <c r="AZ62" i="2" a="1"/>
  <c r="AZ62" i="2" s="1"/>
  <c r="BA62" i="2" a="1"/>
  <c r="BA62" i="2" s="1"/>
  <c r="BB62" i="2" a="1"/>
  <c r="BB62" i="2" s="1"/>
  <c r="BC62" i="2" a="1"/>
  <c r="BC62" i="2" s="1"/>
  <c r="BD62" i="2" a="1"/>
  <c r="BD62" i="2" s="1"/>
  <c r="BE62" i="2"/>
  <c r="BF62" i="2" a="1"/>
  <c r="BF62" i="2" s="1"/>
  <c r="AK62" i="2" a="1"/>
  <c r="AK62" i="2" s="1"/>
  <c r="AL62" i="2" a="1"/>
  <c r="AL62" i="2" s="1"/>
  <c r="AM62" i="2" a="1"/>
  <c r="AM62" i="2" s="1"/>
  <c r="AN62" i="2" a="1"/>
  <c r="AN62" i="2" s="1"/>
  <c r="AO62" i="2"/>
  <c r="AP62" i="2" a="1"/>
  <c r="AP62" i="2" s="1"/>
  <c r="AM46" i="2" a="1"/>
  <c r="AM46" i="2" s="1"/>
  <c r="AN46" i="2" a="1"/>
  <c r="AN46" i="2" s="1"/>
  <c r="AO46" i="2"/>
  <c r="AK46" i="2" a="1"/>
  <c r="AK46" i="2" s="1"/>
  <c r="AL46" i="2" a="1"/>
  <c r="AL46" i="2" s="1"/>
  <c r="AP46" i="2" a="1"/>
  <c r="AP46" i="2" s="1"/>
  <c r="AM30" i="2" a="1"/>
  <c r="AM30" i="2" s="1"/>
  <c r="AL30" i="2" a="1"/>
  <c r="AL30" i="2" s="1"/>
  <c r="AO30" i="2"/>
  <c r="AN30" i="2" a="1"/>
  <c r="AN30" i="2" s="1"/>
  <c r="AP30" i="2" a="1"/>
  <c r="AP30" i="2" s="1"/>
  <c r="AK30" i="2" a="1"/>
  <c r="AK30" i="2" s="1"/>
  <c r="AL14" i="2" a="1"/>
  <c r="AL14" i="2" s="1"/>
  <c r="AM14" i="2" a="1"/>
  <c r="AM14" i="2" s="1"/>
  <c r="AO14" i="2"/>
  <c r="AK14" i="2" a="1"/>
  <c r="AK14" i="2" s="1"/>
  <c r="AP14" i="2" a="1"/>
  <c r="AP14" i="2" s="1"/>
  <c r="AN14" i="2" a="1"/>
  <c r="AN14" i="2" s="1"/>
  <c r="AZ269" i="2" a="1"/>
  <c r="AZ269" i="2" s="1"/>
  <c r="BA269" i="2" a="1"/>
  <c r="BA269" i="2" s="1"/>
  <c r="BF269" i="2" a="1"/>
  <c r="BF269" i="2" s="1"/>
  <c r="BB269" i="2" a="1"/>
  <c r="BB269" i="2" s="1"/>
  <c r="BC269" i="2" a="1"/>
  <c r="BC269" i="2" s="1"/>
  <c r="BE269" i="2"/>
  <c r="BD269" i="2" a="1"/>
  <c r="BD269" i="2" s="1"/>
  <c r="AT302" i="2" a="1"/>
  <c r="AT302" i="2" s="1"/>
  <c r="AP331" i="4" s="1"/>
  <c r="AU302" i="2" a="1"/>
  <c r="AU302" i="2" s="1"/>
  <c r="AQ331" i="4" s="1"/>
  <c r="AR302" i="2" a="1"/>
  <c r="AR302" i="2" s="1"/>
  <c r="AN331" i="4" s="1"/>
  <c r="AV302" i="2" a="1"/>
  <c r="AV302" i="2" s="1"/>
  <c r="AR331" i="4" s="1"/>
  <c r="AX302" i="2" a="1"/>
  <c r="AX302" i="2" s="1"/>
  <c r="AT331" i="4" s="1"/>
  <c r="AW302" i="2"/>
  <c r="AS331" i="4" s="1"/>
  <c r="AS302" i="2" a="1"/>
  <c r="AS302" i="2" s="1"/>
  <c r="AO331" i="4" s="1"/>
  <c r="BJ318" i="2" a="1"/>
  <c r="BJ318" i="2" s="1"/>
  <c r="BN318" i="2" a="1"/>
  <c r="BN318" i="2" s="1"/>
  <c r="BK318" i="2" a="1"/>
  <c r="BK318" i="2" s="1"/>
  <c r="BH318" i="2" a="1"/>
  <c r="BH318" i="2" s="1"/>
  <c r="BL318" i="2" a="1"/>
  <c r="BL318" i="2" s="1"/>
  <c r="BI318" i="2" a="1"/>
  <c r="BI318" i="2" s="1"/>
  <c r="BM318" i="2"/>
  <c r="AZ334" i="2" a="1"/>
  <c r="AZ334" i="2" s="1"/>
  <c r="BA334" i="2" a="1"/>
  <c r="BA334" i="2" s="1"/>
  <c r="BF334" i="2" a="1"/>
  <c r="BF334" i="2" s="1"/>
  <c r="BB334" i="2" a="1"/>
  <c r="BB334" i="2" s="1"/>
  <c r="BC334" i="2" a="1"/>
  <c r="BC334" i="2" s="1"/>
  <c r="BE334" i="2"/>
  <c r="BD334" i="2" a="1"/>
  <c r="BD334" i="2" s="1"/>
  <c r="BJ350" i="2" a="1"/>
  <c r="BJ350" i="2" s="1"/>
  <c r="BN350" i="2" a="1"/>
  <c r="BN350" i="2" s="1"/>
  <c r="BK350" i="2" a="1"/>
  <c r="BK350" i="2" s="1"/>
  <c r="BH350" i="2" a="1"/>
  <c r="BH350" i="2" s="1"/>
  <c r="BL350" i="2" a="1"/>
  <c r="BL350" i="2" s="1"/>
  <c r="BI350" i="2" a="1"/>
  <c r="BI350" i="2" s="1"/>
  <c r="BM350" i="2"/>
  <c r="AV366" i="2" a="1"/>
  <c r="AV366" i="2" s="1"/>
  <c r="AS366" i="2" a="1"/>
  <c r="AS366" i="2" s="1"/>
  <c r="AW366" i="2"/>
  <c r="AT366" i="2" a="1"/>
  <c r="AT366" i="2" s="1"/>
  <c r="AX366" i="2" a="1"/>
  <c r="AX366" i="2" s="1"/>
  <c r="AU366" i="2" a="1"/>
  <c r="AU366" i="2" s="1"/>
  <c r="AR366" i="2" a="1"/>
  <c r="AR366" i="2" s="1"/>
  <c r="AN382" i="2" a="1"/>
  <c r="AN382" i="2" s="1"/>
  <c r="AK382" i="2" a="1"/>
  <c r="AK382" i="2" s="1"/>
  <c r="AO382" i="2"/>
  <c r="AL382" i="2" a="1"/>
  <c r="AL382" i="2" s="1"/>
  <c r="AP382" i="2" a="1"/>
  <c r="AP382" i="2" s="1"/>
  <c r="AM382" i="2" a="1"/>
  <c r="AM382" i="2" s="1"/>
  <c r="BH398" i="2" a="1"/>
  <c r="BH398" i="2" s="1"/>
  <c r="BJ398" i="2" a="1"/>
  <c r="BJ398" i="2" s="1"/>
  <c r="BL398" i="2" a="1"/>
  <c r="BL398" i="2" s="1"/>
  <c r="BK398" i="2" a="1"/>
  <c r="BK398" i="2" s="1"/>
  <c r="BI398" i="2" a="1"/>
  <c r="BI398" i="2" s="1"/>
  <c r="BN398" i="2" a="1"/>
  <c r="BN398" i="2" s="1"/>
  <c r="BM398" i="2"/>
  <c r="AM398" i="2" a="1"/>
  <c r="AM398" i="2" s="1"/>
  <c r="AN398" i="2" a="1"/>
  <c r="AN398" i="2" s="1"/>
  <c r="AK398" i="2" a="1"/>
  <c r="AK398" i="2" s="1"/>
  <c r="AO398" i="2"/>
  <c r="AL398" i="2" a="1"/>
  <c r="AL398" i="2" s="1"/>
  <c r="AP398" i="2" a="1"/>
  <c r="AP398" i="2" s="1"/>
  <c r="AT414" i="2" a="1"/>
  <c r="AT414" i="2" s="1"/>
  <c r="AV414" i="2" a="1"/>
  <c r="AV414" i="2" s="1"/>
  <c r="AR414" i="2" a="1"/>
  <c r="AR414" i="2" s="1"/>
  <c r="AW414" i="2"/>
  <c r="AS414" i="2" a="1"/>
  <c r="AS414" i="2" s="1"/>
  <c r="AU414" i="2" a="1"/>
  <c r="AU414" i="2" s="1"/>
  <c r="AX414" i="2" a="1"/>
  <c r="AX414" i="2" s="1"/>
  <c r="AZ430" i="2" a="1"/>
  <c r="AZ430" i="2" s="1"/>
  <c r="BB430" i="2" a="1"/>
  <c r="BB430" i="2" s="1"/>
  <c r="BF430" i="2" a="1"/>
  <c r="BF430" i="2" s="1"/>
  <c r="BE430" i="2"/>
  <c r="BD430" i="2" a="1"/>
  <c r="BD430" i="2" s="1"/>
  <c r="BC430" i="2" a="1"/>
  <c r="BC430" i="2" s="1"/>
  <c r="BA430" i="2" a="1"/>
  <c r="BA430" i="2" s="1"/>
  <c r="AT462" i="2" a="1"/>
  <c r="AT462" i="2" s="1"/>
  <c r="AP413" i="4" s="1"/>
  <c r="AR462" i="2" a="1"/>
  <c r="AR462" i="2" s="1"/>
  <c r="AN413" i="4" s="1"/>
  <c r="AW462" i="2"/>
  <c r="AS413" i="4" s="1"/>
  <c r="AS462" i="2" a="1"/>
  <c r="AS462" i="2" s="1"/>
  <c r="AO413" i="4" s="1"/>
  <c r="AU462" i="2" a="1"/>
  <c r="AU462" i="2" s="1"/>
  <c r="AQ413" i="4" s="1"/>
  <c r="AV462" i="2" a="1"/>
  <c r="AV462" i="2" s="1"/>
  <c r="AR413" i="4" s="1"/>
  <c r="AX462" i="2" a="1"/>
  <c r="AX462" i="2" s="1"/>
  <c r="AT413" i="4" s="1"/>
  <c r="AV478" i="2" a="1"/>
  <c r="AV478" i="2" s="1"/>
  <c r="AR409" i="4" s="1"/>
  <c r="AR478" i="2" a="1"/>
  <c r="AR478" i="2" s="1"/>
  <c r="AN409" i="4" s="1"/>
  <c r="AW478" i="2"/>
  <c r="AS409" i="4" s="1"/>
  <c r="AS478" i="2" a="1"/>
  <c r="AS478" i="2" s="1"/>
  <c r="AO409" i="4" s="1"/>
  <c r="AU478" i="2" a="1"/>
  <c r="AU478" i="2" s="1"/>
  <c r="AQ409" i="4" s="1"/>
  <c r="AX478" i="2" a="1"/>
  <c r="AX478" i="2" s="1"/>
  <c r="AT409" i="4" s="1"/>
  <c r="AT478" i="2" a="1"/>
  <c r="AT478" i="2" s="1"/>
  <c r="AP409" i="4" s="1"/>
  <c r="BC494" i="2" a="1"/>
  <c r="BC494" i="2" s="1"/>
  <c r="AZ494" i="2" a="1"/>
  <c r="AZ494" i="2" s="1"/>
  <c r="BD494" i="2" a="1"/>
  <c r="BD494" i="2" s="1"/>
  <c r="BA494" i="2" a="1"/>
  <c r="BA494" i="2" s="1"/>
  <c r="BE494" i="2"/>
  <c r="BB494" i="2" a="1"/>
  <c r="BB494" i="2" s="1"/>
  <c r="BF494" i="2" a="1"/>
  <c r="BF494" i="2" s="1"/>
  <c r="BJ510" i="2" a="1"/>
  <c r="BJ510" i="2" s="1"/>
  <c r="BK510" i="2" a="1"/>
  <c r="BK510" i="2" s="1"/>
  <c r="BL510" i="2" a="1"/>
  <c r="BL510" i="2" s="1"/>
  <c r="BH510" i="2" a="1"/>
  <c r="BH510" i="2" s="1"/>
  <c r="BM510" i="2"/>
  <c r="BI510" i="2" a="1"/>
  <c r="BI510" i="2" s="1"/>
  <c r="BN510" i="2" a="1"/>
  <c r="BN510" i="2" s="1"/>
  <c r="BJ526" i="2" a="1"/>
  <c r="BJ526" i="2" s="1"/>
  <c r="BI526" i="2" a="1"/>
  <c r="BI526" i="2" s="1"/>
  <c r="BK526" i="2" a="1"/>
  <c r="BK526" i="2" s="1"/>
  <c r="BL526" i="2" a="1"/>
  <c r="BL526" i="2" s="1"/>
  <c r="BH526" i="2" a="1"/>
  <c r="BH526" i="2" s="1"/>
  <c r="BM526" i="2"/>
  <c r="BN526" i="2" a="1"/>
  <c r="BN526" i="2" s="1"/>
  <c r="AM526" i="2" a="1"/>
  <c r="AM526" i="2" s="1"/>
  <c r="AK526" i="2" a="1"/>
  <c r="AK526" i="2" s="1"/>
  <c r="AO526" i="2"/>
  <c r="AN526" i="2" a="1"/>
  <c r="AN526" i="2" s="1"/>
  <c r="AL526" i="2" a="1"/>
  <c r="AL526" i="2" s="1"/>
  <c r="AP526" i="2" a="1"/>
  <c r="AP526" i="2" s="1"/>
  <c r="AK558" i="2" a="1"/>
  <c r="AK558" i="2" s="1"/>
  <c r="AN558" i="2" a="1"/>
  <c r="AN558" i="2" s="1"/>
  <c r="AM558" i="2" a="1"/>
  <c r="AM558" i="2" s="1"/>
  <c r="AL558" i="2" a="1"/>
  <c r="AL558" i="2" s="1"/>
  <c r="AP558" i="2" a="1"/>
  <c r="AP558" i="2" s="1"/>
  <c r="AO558" i="2"/>
  <c r="AV574" i="2" a="1"/>
  <c r="AV574" i="2" s="1"/>
  <c r="AX574" i="2" a="1"/>
  <c r="AX574" i="2" s="1"/>
  <c r="AR574" i="2" a="1"/>
  <c r="AR574" i="2" s="1"/>
  <c r="AS574" i="2" a="1"/>
  <c r="AS574" i="2" s="1"/>
  <c r="AU574" i="2" a="1"/>
  <c r="AU574" i="2" s="1"/>
  <c r="AW574" i="2"/>
  <c r="AT574" i="2" a="1"/>
  <c r="AT574" i="2" s="1"/>
  <c r="AR590" i="2" a="1"/>
  <c r="AR590" i="2" s="1"/>
  <c r="AT590" i="2" a="1"/>
  <c r="AT590" i="2" s="1"/>
  <c r="AV590" i="2" a="1"/>
  <c r="AV590" i="2" s="1"/>
  <c r="AX590" i="2" a="1"/>
  <c r="AX590" i="2" s="1"/>
  <c r="AS590" i="2" a="1"/>
  <c r="AS590" i="2" s="1"/>
  <c r="AW590" i="2"/>
  <c r="AU590" i="2" a="1"/>
  <c r="AU590" i="2" s="1"/>
  <c r="AN622" i="2" a="1"/>
  <c r="AN622" i="2" s="1"/>
  <c r="AK622" i="2" a="1"/>
  <c r="AK622" i="2" s="1"/>
  <c r="AM622" i="2" a="1"/>
  <c r="AM622" i="2" s="1"/>
  <c r="AO622" i="2"/>
  <c r="AL622" i="2" a="1"/>
  <c r="AL622" i="2" s="1"/>
  <c r="AP622" i="2" a="1"/>
  <c r="AP622" i="2" s="1"/>
  <c r="BJ638" i="2" a="1"/>
  <c r="BJ638" i="2" s="1"/>
  <c r="BN638" i="2" a="1"/>
  <c r="BN638" i="2" s="1"/>
  <c r="BK638" i="2" a="1"/>
  <c r="BK638" i="2" s="1"/>
  <c r="BH638" i="2" a="1"/>
  <c r="BH638" i="2" s="1"/>
  <c r="BL638" i="2" a="1"/>
  <c r="BL638" i="2" s="1"/>
  <c r="BI638" i="2" a="1"/>
  <c r="BI638" i="2" s="1"/>
  <c r="BM638" i="2"/>
  <c r="BB654" i="2" a="1"/>
  <c r="BB654" i="2" s="1"/>
  <c r="BC654" i="2" a="1"/>
  <c r="BC654" i="2" s="1"/>
  <c r="BE654" i="2"/>
  <c r="BA654" i="2" a="1"/>
  <c r="BA654" i="2" s="1"/>
  <c r="BF654" i="2" a="1"/>
  <c r="BF654" i="2" s="1"/>
  <c r="AZ654" i="2" a="1"/>
  <c r="AZ654" i="2" s="1"/>
  <c r="BD654" i="2" a="1"/>
  <c r="BD654" i="2" s="1"/>
  <c r="AX654" i="2" a="1"/>
  <c r="AX654" i="2" s="1"/>
  <c r="AR654" i="2" a="1"/>
  <c r="AR654" i="2" s="1"/>
  <c r="AT654" i="2" a="1"/>
  <c r="AT654" i="2" s="1"/>
  <c r="AV654" i="2" a="1"/>
  <c r="AV654" i="2" s="1"/>
  <c r="AS654" i="2" a="1"/>
  <c r="AS654" i="2" s="1"/>
  <c r="AW654" i="2"/>
  <c r="AU654" i="2" a="1"/>
  <c r="AU654" i="2" s="1"/>
  <c r="BB686" i="2" a="1"/>
  <c r="BB686" i="2" s="1"/>
  <c r="BE686" i="2"/>
  <c r="AZ686" i="2" a="1"/>
  <c r="AZ686" i="2" s="1"/>
  <c r="BF686" i="2" a="1"/>
  <c r="BF686" i="2" s="1"/>
  <c r="BA686" i="2" a="1"/>
  <c r="BA686" i="2" s="1"/>
  <c r="BD686" i="2" a="1"/>
  <c r="BD686" i="2" s="1"/>
  <c r="BC686" i="2" a="1"/>
  <c r="BC686" i="2" s="1"/>
  <c r="AZ726" i="2" a="1"/>
  <c r="AZ726" i="2" s="1"/>
  <c r="BA726" i="2" a="1"/>
  <c r="BA726" i="2" s="1"/>
  <c r="BF726" i="2" a="1"/>
  <c r="BF726" i="2" s="1"/>
  <c r="BB726" i="2" a="1"/>
  <c r="BB726" i="2" s="1"/>
  <c r="BC726" i="2" a="1"/>
  <c r="BC726" i="2" s="1"/>
  <c r="BE726" i="2"/>
  <c r="BD726" i="2" a="1"/>
  <c r="BD726" i="2" s="1"/>
  <c r="AV726" i="2" a="1"/>
  <c r="AV726" i="2" s="1"/>
  <c r="AW726" i="2"/>
  <c r="AT726" i="2" a="1"/>
  <c r="AT726" i="2" s="1"/>
  <c r="AR726" i="2" a="1"/>
  <c r="AR726" i="2" s="1"/>
  <c r="AS726" i="2" a="1"/>
  <c r="AS726" i="2" s="1"/>
  <c r="AU726" i="2" a="1"/>
  <c r="AU726" i="2" s="1"/>
  <c r="AX726" i="2" a="1"/>
  <c r="AX726" i="2" s="1"/>
  <c r="BM755" i="2"/>
  <c r="BJ755" i="2" a="1"/>
  <c r="BJ755" i="2" s="1"/>
  <c r="BK755" i="2" a="1"/>
  <c r="BK755" i="2" s="1"/>
  <c r="BL755" i="2" a="1"/>
  <c r="BL755" i="2" s="1"/>
  <c r="BN755" i="2" a="1"/>
  <c r="BN755" i="2" s="1"/>
  <c r="BI755" i="2" a="1"/>
  <c r="BI755" i="2" s="1"/>
  <c r="BH755" i="2" a="1"/>
  <c r="BH755" i="2" s="1"/>
  <c r="BJ771" i="2" a="1"/>
  <c r="BJ771" i="2" s="1"/>
  <c r="BM771" i="2"/>
  <c r="BL771" i="2" a="1"/>
  <c r="BL771" i="2" s="1"/>
  <c r="BN771" i="2" a="1"/>
  <c r="BN771" i="2" s="1"/>
  <c r="BH771" i="2" a="1"/>
  <c r="BH771" i="2" s="1"/>
  <c r="BI771" i="2" a="1"/>
  <c r="BI771" i="2" s="1"/>
  <c r="BK771" i="2" a="1"/>
  <c r="BK771" i="2" s="1"/>
  <c r="AU787" i="2" a="1"/>
  <c r="AU787" i="2" s="1"/>
  <c r="AW787" i="2"/>
  <c r="AS787" i="2" a="1"/>
  <c r="AS787" i="2" s="1"/>
  <c r="AX787" i="2" a="1"/>
  <c r="AX787" i="2" s="1"/>
  <c r="AR787" i="2" a="1"/>
  <c r="AR787" i="2" s="1"/>
  <c r="AT787" i="2" a="1"/>
  <c r="AT787" i="2" s="1"/>
  <c r="AV787" i="2" a="1"/>
  <c r="AV787" i="2" s="1"/>
  <c r="AL787" i="2" a="1"/>
  <c r="AL787" i="2" s="1"/>
  <c r="AO787" i="2"/>
  <c r="AM787" i="2" a="1"/>
  <c r="AM787" i="2" s="1"/>
  <c r="AN787" i="2" a="1"/>
  <c r="AN787" i="2" s="1"/>
  <c r="AK787" i="2" a="1"/>
  <c r="AK787" i="2" s="1"/>
  <c r="AP787" i="2" a="1"/>
  <c r="AP787" i="2" s="1"/>
  <c r="BF803" i="2" a="1"/>
  <c r="BF803" i="2" s="1"/>
  <c r="AZ803" i="2" a="1"/>
  <c r="AZ803" i="2" s="1"/>
  <c r="BC803" i="2" a="1"/>
  <c r="BC803" i="2" s="1"/>
  <c r="BB803" i="2" a="1"/>
  <c r="BB803" i="2" s="1"/>
  <c r="BE803" i="2"/>
  <c r="BA803" i="2" a="1"/>
  <c r="BA803" i="2" s="1"/>
  <c r="BD803" i="2" a="1"/>
  <c r="BD803" i="2" s="1"/>
  <c r="AP819" i="2" a="1"/>
  <c r="AP819" i="2" s="1"/>
  <c r="AL819" i="2" a="1"/>
  <c r="AL819" i="2" s="1"/>
  <c r="AO819" i="2"/>
  <c r="AN819" i="2" a="1"/>
  <c r="AN819" i="2" s="1"/>
  <c r="AM819" i="2" a="1"/>
  <c r="AM819" i="2" s="1"/>
  <c r="AK819" i="2" a="1"/>
  <c r="AK819" i="2" s="1"/>
  <c r="AP835" i="2" a="1"/>
  <c r="AP835" i="2" s="1"/>
  <c r="AK835" i="2" a="1"/>
  <c r="AK835" i="2" s="1"/>
  <c r="AM835" i="2" a="1"/>
  <c r="AM835" i="2" s="1"/>
  <c r="AN835" i="2" a="1"/>
  <c r="AN835" i="2" s="1"/>
  <c r="AL835" i="2" a="1"/>
  <c r="AL835" i="2" s="1"/>
  <c r="AO835" i="2"/>
  <c r="AX851" i="2" a="1"/>
  <c r="AX851" i="2" s="1"/>
  <c r="AS851" i="2" a="1"/>
  <c r="AS851" i="2" s="1"/>
  <c r="AT851" i="2" a="1"/>
  <c r="AT851" i="2" s="1"/>
  <c r="AU851" i="2" a="1"/>
  <c r="AU851" i="2" s="1"/>
  <c r="AV851" i="2" a="1"/>
  <c r="AV851" i="2" s="1"/>
  <c r="AR851" i="2" a="1"/>
  <c r="AR851" i="2" s="1"/>
  <c r="AW851" i="2"/>
  <c r="BF851" i="2" a="1"/>
  <c r="BF851" i="2" s="1"/>
  <c r="AZ851" i="2" a="1"/>
  <c r="AZ851" i="2" s="1"/>
  <c r="BC851" i="2" a="1"/>
  <c r="BC851" i="2" s="1"/>
  <c r="BB851" i="2" a="1"/>
  <c r="BB851" i="2" s="1"/>
  <c r="BE851" i="2"/>
  <c r="BA851" i="2" a="1"/>
  <c r="BA851" i="2" s="1"/>
  <c r="BD851" i="2" a="1"/>
  <c r="BD851" i="2" s="1"/>
  <c r="AP867" i="2" a="1"/>
  <c r="AP867" i="2" s="1"/>
  <c r="AL867" i="2" a="1"/>
  <c r="AL867" i="2" s="1"/>
  <c r="AO867" i="2"/>
  <c r="AN867" i="2" a="1"/>
  <c r="AN867" i="2" s="1"/>
  <c r="AM867" i="2" a="1"/>
  <c r="AM867" i="2" s="1"/>
  <c r="AK867" i="2" a="1"/>
  <c r="AK867" i="2" s="1"/>
  <c r="AX883" i="2" a="1"/>
  <c r="AX883" i="2" s="1"/>
  <c r="AS883" i="2" a="1"/>
  <c r="AS883" i="2" s="1"/>
  <c r="AT883" i="2" a="1"/>
  <c r="AT883" i="2" s="1"/>
  <c r="AU883" i="2" a="1"/>
  <c r="AU883" i="2" s="1"/>
  <c r="AV883" i="2" a="1"/>
  <c r="AV883" i="2" s="1"/>
  <c r="AR883" i="2" a="1"/>
  <c r="AR883" i="2" s="1"/>
  <c r="AW883" i="2"/>
  <c r="AP899" i="2" a="1"/>
  <c r="AP899" i="2" s="1"/>
  <c r="AL899" i="2" a="1"/>
  <c r="AL899" i="2" s="1"/>
  <c r="AO899" i="2"/>
  <c r="AN899" i="2" a="1"/>
  <c r="AN899" i="2" s="1"/>
  <c r="AM899" i="2" a="1"/>
  <c r="AM899" i="2" s="1"/>
  <c r="AK899" i="2" a="1"/>
  <c r="AK899" i="2" s="1"/>
  <c r="AX915" i="2" a="1"/>
  <c r="AX915" i="2" s="1"/>
  <c r="AS915" i="2" a="1"/>
  <c r="AS915" i="2" s="1"/>
  <c r="AT915" i="2" a="1"/>
  <c r="AT915" i="2" s="1"/>
  <c r="AU915" i="2" a="1"/>
  <c r="AU915" i="2" s="1"/>
  <c r="AV915" i="2" a="1"/>
  <c r="AV915" i="2" s="1"/>
  <c r="AR915" i="2" a="1"/>
  <c r="AR915" i="2" s="1"/>
  <c r="AW915" i="2"/>
  <c r="BF915" i="2" a="1"/>
  <c r="BF915" i="2" s="1"/>
  <c r="AZ915" i="2" a="1"/>
  <c r="AZ915" i="2" s="1"/>
  <c r="BC915" i="2" a="1"/>
  <c r="BC915" i="2" s="1"/>
  <c r="BB915" i="2" a="1"/>
  <c r="BB915" i="2" s="1"/>
  <c r="BE915" i="2"/>
  <c r="BA915" i="2" a="1"/>
  <c r="BA915" i="2" s="1"/>
  <c r="BD915" i="2" a="1"/>
  <c r="BD915" i="2" s="1"/>
  <c r="BJ931" i="2" a="1"/>
  <c r="BJ931" i="2" s="1"/>
  <c r="BL931" i="2" a="1"/>
  <c r="BL931" i="2" s="1"/>
  <c r="BN931" i="2" a="1"/>
  <c r="BN931" i="2" s="1"/>
  <c r="BI931" i="2" a="1"/>
  <c r="BI931" i="2" s="1"/>
  <c r="BM931" i="2"/>
  <c r="BH931" i="2" a="1"/>
  <c r="BH931" i="2" s="1"/>
  <c r="BK931" i="2" a="1"/>
  <c r="BK931" i="2" s="1"/>
  <c r="AR963" i="2" a="1"/>
  <c r="AR963" i="2" s="1"/>
  <c r="AV963" i="2" a="1"/>
  <c r="AV963" i="2" s="1"/>
  <c r="AS963" i="2" a="1"/>
  <c r="AS963" i="2" s="1"/>
  <c r="AW963" i="2"/>
  <c r="AT963" i="2" a="1"/>
  <c r="AT963" i="2" s="1"/>
  <c r="AX963" i="2" a="1"/>
  <c r="AX963" i="2" s="1"/>
  <c r="AU963" i="2" a="1"/>
  <c r="AU963" i="2" s="1"/>
  <c r="AZ979" i="2" a="1"/>
  <c r="AZ979" i="2" s="1"/>
  <c r="BC979" i="2" a="1"/>
  <c r="BC979" i="2" s="1"/>
  <c r="BE979" i="2"/>
  <c r="BB979" i="2" a="1"/>
  <c r="BB979" i="2" s="1"/>
  <c r="BF979" i="2" a="1"/>
  <c r="BF979" i="2" s="1"/>
  <c r="BA979" i="2" a="1"/>
  <c r="BA979" i="2" s="1"/>
  <c r="BD979" i="2" a="1"/>
  <c r="BD979" i="2" s="1"/>
  <c r="AM979" i="2" a="1"/>
  <c r="AM979" i="2" s="1"/>
  <c r="AO979" i="2"/>
  <c r="AK979" i="2" a="1"/>
  <c r="AK979" i="2" s="1"/>
  <c r="AP979" i="2" a="1"/>
  <c r="AP979" i="2" s="1"/>
  <c r="AL979" i="2" a="1"/>
  <c r="AL979" i="2" s="1"/>
  <c r="AN979" i="2" a="1"/>
  <c r="AN979" i="2" s="1"/>
  <c r="BJ995" i="2" a="1"/>
  <c r="BJ995" i="2" s="1"/>
  <c r="BL995" i="2" a="1"/>
  <c r="BL995" i="2" s="1"/>
  <c r="BN995" i="2" a="1"/>
  <c r="BN995" i="2" s="1"/>
  <c r="BI995" i="2" a="1"/>
  <c r="BI995" i="2" s="1"/>
  <c r="BM995" i="2"/>
  <c r="BH995" i="2" a="1"/>
  <c r="BH995" i="2" s="1"/>
  <c r="BK995" i="2" a="1"/>
  <c r="BK995" i="2" s="1"/>
  <c r="AR1027" i="2" a="1"/>
  <c r="AR1027" i="2" s="1"/>
  <c r="AV1027" i="2" a="1"/>
  <c r="AV1027" i="2" s="1"/>
  <c r="AS1027" i="2" a="1"/>
  <c r="AS1027" i="2" s="1"/>
  <c r="AW1027" i="2"/>
  <c r="AT1027" i="2" a="1"/>
  <c r="AT1027" i="2" s="1"/>
  <c r="AX1027" i="2" a="1"/>
  <c r="AX1027" i="2" s="1"/>
  <c r="AU1027" i="2" a="1"/>
  <c r="AU1027" i="2" s="1"/>
  <c r="BJ1043" i="2" a="1"/>
  <c r="BJ1043" i="2" s="1"/>
  <c r="BL1043" i="2" a="1"/>
  <c r="BL1043" i="2" s="1"/>
  <c r="BN1043" i="2" a="1"/>
  <c r="BN1043" i="2" s="1"/>
  <c r="BI1043" i="2" a="1"/>
  <c r="BI1043" i="2" s="1"/>
  <c r="BM1043" i="2"/>
  <c r="BH1043" i="2" a="1"/>
  <c r="BH1043" i="2" s="1"/>
  <c r="BK1043" i="2" a="1"/>
  <c r="BK1043" i="2" s="1"/>
  <c r="AM1043" i="2" a="1"/>
  <c r="AM1043" i="2" s="1"/>
  <c r="AO1043" i="2"/>
  <c r="AL1043" i="2" a="1"/>
  <c r="AL1043" i="2" s="1"/>
  <c r="AK1043" i="2" a="1"/>
  <c r="AK1043" i="2" s="1"/>
  <c r="AP1043" i="2" a="1"/>
  <c r="AP1043" i="2" s="1"/>
  <c r="AN1043" i="2" a="1"/>
  <c r="AN1043" i="2" s="1"/>
  <c r="AR1075" i="2" a="1"/>
  <c r="AR1075" i="2" s="1"/>
  <c r="AV1075" i="2" a="1"/>
  <c r="AV1075" i="2" s="1"/>
  <c r="AS1075" i="2" a="1"/>
  <c r="AS1075" i="2" s="1"/>
  <c r="AW1075" i="2"/>
  <c r="AU1075" i="2" a="1"/>
  <c r="AU1075" i="2" s="1"/>
  <c r="AT1075" i="2" a="1"/>
  <c r="AT1075" i="2" s="1"/>
  <c r="AX1075" i="2" a="1"/>
  <c r="AX1075" i="2" s="1"/>
  <c r="AZ1091" i="2" a="1"/>
  <c r="AZ1091" i="2" s="1"/>
  <c r="BB1091" i="2" a="1"/>
  <c r="BB1091" i="2" s="1"/>
  <c r="BF1091" i="2" a="1"/>
  <c r="BF1091" i="2" s="1"/>
  <c r="BA1091" i="2" a="1"/>
  <c r="BA1091" i="2" s="1"/>
  <c r="BE1091" i="2"/>
  <c r="BC1091" i="2" a="1"/>
  <c r="BC1091" i="2" s="1"/>
  <c r="BD1091" i="2" a="1"/>
  <c r="BD1091" i="2" s="1"/>
  <c r="BA1107" i="2" a="1"/>
  <c r="BA1107" i="2" s="1"/>
  <c r="BE1107" i="2"/>
  <c r="BB1107" i="2" a="1"/>
  <c r="BB1107" i="2" s="1"/>
  <c r="BF1107" i="2" a="1"/>
  <c r="BF1107" i="2" s="1"/>
  <c r="AZ1107" i="2" a="1"/>
  <c r="AZ1107" i="2" s="1"/>
  <c r="BD1107" i="2" a="1"/>
  <c r="BD1107" i="2" s="1"/>
  <c r="BC1107" i="2" a="1"/>
  <c r="BC1107" i="2" s="1"/>
  <c r="AS1123" i="2" a="1"/>
  <c r="AS1123" i="2" s="1"/>
  <c r="AX1123" i="2" a="1"/>
  <c r="AX1123" i="2" s="1"/>
  <c r="AW1123" i="2"/>
  <c r="AR1123" i="2" a="1"/>
  <c r="AR1123" i="2" s="1"/>
  <c r="AT1123" i="2" a="1"/>
  <c r="AT1123" i="2" s="1"/>
  <c r="AV1123" i="2" a="1"/>
  <c r="AV1123" i="2" s="1"/>
  <c r="AU1123" i="2" a="1"/>
  <c r="AU1123" i="2" s="1"/>
  <c r="AN1139" i="2" a="1"/>
  <c r="AN1139" i="2" s="1"/>
  <c r="AP1139" i="2" a="1"/>
  <c r="AP1139" i="2" s="1"/>
  <c r="AK1139" i="2" a="1"/>
  <c r="AK1139" i="2" s="1"/>
  <c r="AO1139" i="2"/>
  <c r="AL1139" i="2" a="1"/>
  <c r="AL1139" i="2" s="1"/>
  <c r="AM1139" i="2" a="1"/>
  <c r="AM1139" i="2" s="1"/>
  <c r="BC1171" i="2" a="1"/>
  <c r="BC1171" i="2" s="1"/>
  <c r="AZ1171" i="2" a="1"/>
  <c r="AZ1171" i="2" s="1"/>
  <c r="BD1171" i="2" a="1"/>
  <c r="BD1171" i="2" s="1"/>
  <c r="BB1171" i="2" a="1"/>
  <c r="BB1171" i="2" s="1"/>
  <c r="BF1171" i="2" a="1"/>
  <c r="BF1171" i="2" s="1"/>
  <c r="BE1171" i="2"/>
  <c r="BA1171" i="2" a="1"/>
  <c r="BA1171" i="2" s="1"/>
  <c r="BK1182" i="2" a="1"/>
  <c r="BK1182" i="2" s="1"/>
  <c r="BH1182" i="2" a="1"/>
  <c r="BH1182" i="2" s="1"/>
  <c r="BM1182" i="2"/>
  <c r="BN1182" i="2" a="1"/>
  <c r="BN1182" i="2" s="1"/>
  <c r="BL1182" i="2" a="1"/>
  <c r="BL1182" i="2" s="1"/>
  <c r="BJ1182" i="2" a="1"/>
  <c r="BJ1182" i="2" s="1"/>
  <c r="BI1182" i="2" a="1"/>
  <c r="BI1182" i="2" s="1"/>
  <c r="BH1198" i="2" a="1"/>
  <c r="BH1198" i="2" s="1"/>
  <c r="BM1198" i="2"/>
  <c r="BJ1198" i="2" a="1"/>
  <c r="BJ1198" i="2" s="1"/>
  <c r="BN1198" i="2" a="1"/>
  <c r="BN1198" i="2" s="1"/>
  <c r="BL1198" i="2" a="1"/>
  <c r="BL1198" i="2" s="1"/>
  <c r="BK1198" i="2" a="1"/>
  <c r="BK1198" i="2" s="1"/>
  <c r="BI1198" i="2" a="1"/>
  <c r="BI1198" i="2" s="1"/>
  <c r="AW1230" i="2"/>
  <c r="AS1230" i="2" a="1"/>
  <c r="AS1230" i="2" s="1"/>
  <c r="AX1230" i="2" a="1"/>
  <c r="AX1230" i="2" s="1"/>
  <c r="AR1230" i="2" a="1"/>
  <c r="AR1230" i="2" s="1"/>
  <c r="AT1230" i="2" a="1"/>
  <c r="AT1230" i="2" s="1"/>
  <c r="AV1230" i="2" a="1"/>
  <c r="AV1230" i="2" s="1"/>
  <c r="AU1230" i="2" a="1"/>
  <c r="AU1230" i="2" s="1"/>
  <c r="AW1246" i="2"/>
  <c r="AV1246" i="2" a="1"/>
  <c r="AV1246" i="2" s="1"/>
  <c r="AT1246" i="2" a="1"/>
  <c r="AT1246" i="2" s="1"/>
  <c r="AS1246" i="2" a="1"/>
  <c r="AS1246" i="2" s="1"/>
  <c r="AX1246" i="2" a="1"/>
  <c r="AX1246" i="2" s="1"/>
  <c r="AR1246" i="2" a="1"/>
  <c r="AR1246" i="2" s="1"/>
  <c r="AU1246" i="2" a="1"/>
  <c r="AU1246" i="2" s="1"/>
  <c r="BD1262" i="2" a="1"/>
  <c r="BD1262" i="2" s="1"/>
  <c r="BA1262" i="2" a="1"/>
  <c r="BA1262" i="2" s="1"/>
  <c r="BE1262" i="2"/>
  <c r="AZ1262" i="2" a="1"/>
  <c r="AZ1262" i="2" s="1"/>
  <c r="BC1262" i="2" a="1"/>
  <c r="BC1262" i="2" s="1"/>
  <c r="BB1262" i="2" a="1"/>
  <c r="BB1262" i="2" s="1"/>
  <c r="BF1262" i="2" a="1"/>
  <c r="BF1262" i="2" s="1"/>
  <c r="AS1278" i="2" a="1"/>
  <c r="AS1278" i="2" s="1"/>
  <c r="AT1278" i="2" a="1"/>
  <c r="AT1278" i="2" s="1"/>
  <c r="AR1278" i="2" a="1"/>
  <c r="AR1278" i="2" s="1"/>
  <c r="AX1278" i="2" a="1"/>
  <c r="AX1278" i="2" s="1"/>
  <c r="AV1278" i="2" a="1"/>
  <c r="AV1278" i="2" s="1"/>
  <c r="AW1278" i="2"/>
  <c r="AU1278" i="2" a="1"/>
  <c r="AU1278" i="2" s="1"/>
  <c r="AV1294" i="2" a="1"/>
  <c r="AV1294" i="2" s="1"/>
  <c r="AS1294" i="2" a="1"/>
  <c r="AS1294" i="2" s="1"/>
  <c r="AR1294" i="2" a="1"/>
  <c r="AR1294" i="2" s="1"/>
  <c r="AX1294" i="2" a="1"/>
  <c r="AX1294" i="2" s="1"/>
  <c r="AT1294" i="2" a="1"/>
  <c r="AT1294" i="2" s="1"/>
  <c r="AW1294" i="2"/>
  <c r="AU1294" i="2" a="1"/>
  <c r="AU1294" i="2" s="1"/>
  <c r="AP1294" i="2" a="1"/>
  <c r="AP1294" i="2" s="1"/>
  <c r="AL1294" i="2" a="1"/>
  <c r="AL1294" i="2" s="1"/>
  <c r="AM1294" i="2" a="1"/>
  <c r="AM1294" i="2" s="1"/>
  <c r="AN1294" i="2" a="1"/>
  <c r="AN1294" i="2" s="1"/>
  <c r="AK1294" i="2" a="1"/>
  <c r="AK1294" i="2" s="1"/>
  <c r="AO1294" i="2"/>
  <c r="BA1326" i="2" a="1"/>
  <c r="BA1326" i="2" s="1"/>
  <c r="AZ1326" i="2" a="1"/>
  <c r="AZ1326" i="2" s="1"/>
  <c r="BC1326" i="2" a="1"/>
  <c r="BC1326" i="2" s="1"/>
  <c r="BF1326" i="2" a="1"/>
  <c r="BF1326" i="2" s="1"/>
  <c r="BD1326" i="2" a="1"/>
  <c r="BD1326" i="2" s="1"/>
  <c r="BB1326" i="2" a="1"/>
  <c r="BB1326" i="2" s="1"/>
  <c r="BE1326" i="2"/>
  <c r="BI1358" i="2" a="1"/>
  <c r="BI1358" i="2" s="1"/>
  <c r="BL1358" i="2" a="1"/>
  <c r="BL1358" i="2" s="1"/>
  <c r="BH1358" i="2" a="1"/>
  <c r="BH1358" i="2" s="1"/>
  <c r="BJ1358" i="2" a="1"/>
  <c r="BJ1358" i="2" s="1"/>
  <c r="BK1358" i="2" a="1"/>
  <c r="BK1358" i="2" s="1"/>
  <c r="BM1358" i="2"/>
  <c r="BN1358" i="2" a="1"/>
  <c r="BN1358" i="2" s="1"/>
  <c r="AS1358" i="2" a="1"/>
  <c r="AS1358" i="2" s="1"/>
  <c r="AR1358" i="2" a="1"/>
  <c r="AR1358" i="2" s="1"/>
  <c r="AV1358" i="2" a="1"/>
  <c r="AV1358" i="2" s="1"/>
  <c r="AT1358" i="2" a="1"/>
  <c r="AT1358" i="2" s="1"/>
  <c r="AW1358" i="2"/>
  <c r="AU1358" i="2" a="1"/>
  <c r="AU1358" i="2" s="1"/>
  <c r="AX1358" i="2" a="1"/>
  <c r="AX1358" i="2" s="1"/>
  <c r="AS244" i="2" a="1"/>
  <c r="AS244" i="2" s="1"/>
  <c r="AT244" i="2" a="1"/>
  <c r="AT244" i="2" s="1"/>
  <c r="AX244" i="2" a="1"/>
  <c r="AX244" i="2" s="1"/>
  <c r="AU244" i="2" a="1"/>
  <c r="AU244" i="2" s="1"/>
  <c r="AR244" i="2" a="1"/>
  <c r="AR244" i="2" s="1"/>
  <c r="AV244" i="2" a="1"/>
  <c r="AV244" i="2" s="1"/>
  <c r="AW244" i="2"/>
  <c r="AP227" i="2" a="1"/>
  <c r="AP227" i="2" s="1"/>
  <c r="AK227" i="2" a="1"/>
  <c r="AK227" i="2" s="1"/>
  <c r="AM227" i="2" a="1"/>
  <c r="AM227" i="2" s="1"/>
  <c r="AL227" i="2" a="1"/>
  <c r="AL227" i="2" s="1"/>
  <c r="AO227" i="2"/>
  <c r="AN227" i="2" a="1"/>
  <c r="AN227" i="2" s="1"/>
  <c r="AS195" i="2" a="1"/>
  <c r="AS195" i="2" s="1"/>
  <c r="AU195" i="2" a="1"/>
  <c r="AU195" i="2" s="1"/>
  <c r="AV195" i="2" a="1"/>
  <c r="AV195" i="2" s="1"/>
  <c r="AR195" i="2" a="1"/>
  <c r="AR195" i="2" s="1"/>
  <c r="AW195" i="2"/>
  <c r="AX195" i="2" a="1"/>
  <c r="AX195" i="2" s="1"/>
  <c r="AT195" i="2" a="1"/>
  <c r="AT195" i="2" s="1"/>
  <c r="AK179" i="2" a="1"/>
  <c r="AK179" i="2" s="1"/>
  <c r="AO179" i="2"/>
  <c r="AL179" i="2" a="1"/>
  <c r="AL179" i="2" s="1"/>
  <c r="AP179" i="2" a="1"/>
  <c r="AP179" i="2" s="1"/>
  <c r="AM179" i="2" a="1"/>
  <c r="AM179" i="2" s="1"/>
  <c r="AN179" i="2" a="1"/>
  <c r="AN179" i="2" s="1"/>
  <c r="BK163" i="2" a="1"/>
  <c r="BK163" i="2" s="1"/>
  <c r="BM163" i="2"/>
  <c r="BN163" i="2" a="1"/>
  <c r="BN163" i="2" s="1"/>
  <c r="BI163" i="2" a="1"/>
  <c r="BI163" i="2" s="1"/>
  <c r="BL163" i="2" a="1"/>
  <c r="BL163" i="2" s="1"/>
  <c r="BH163" i="2" a="1"/>
  <c r="BH163" i="2" s="1"/>
  <c r="BJ163" i="2" a="1"/>
  <c r="BJ163" i="2" s="1"/>
  <c r="BK147" i="2" a="1"/>
  <c r="BK147" i="2" s="1"/>
  <c r="BM147" i="2"/>
  <c r="BH147" i="2" a="1"/>
  <c r="BH147" i="2" s="1"/>
  <c r="BI147" i="2" a="1"/>
  <c r="BI147" i="2" s="1"/>
  <c r="BL147" i="2" a="1"/>
  <c r="BL147" i="2" s="1"/>
  <c r="BJ147" i="2" a="1"/>
  <c r="BJ147" i="2" s="1"/>
  <c r="BN147" i="2" a="1"/>
  <c r="BN147" i="2" s="1"/>
  <c r="BH131" i="2" a="1"/>
  <c r="BH131" i="2" s="1"/>
  <c r="BK131" i="2" a="1"/>
  <c r="BK131" i="2" s="1"/>
  <c r="BL131" i="2" a="1"/>
  <c r="BL131" i="2" s="1"/>
  <c r="BM131" i="2"/>
  <c r="BJ131" i="2" a="1"/>
  <c r="BJ131" i="2" s="1"/>
  <c r="BI131" i="2" a="1"/>
  <c r="BI131" i="2" s="1"/>
  <c r="BN131" i="2" a="1"/>
  <c r="BN131" i="2" s="1"/>
  <c r="AR131" i="2" a="1"/>
  <c r="AR131" i="2" s="1"/>
  <c r="AU131" i="2" a="1"/>
  <c r="AU131" i="2" s="1"/>
  <c r="AW131" i="2"/>
  <c r="AS131" i="2" a="1"/>
  <c r="AS131" i="2" s="1"/>
  <c r="AX131" i="2" a="1"/>
  <c r="AX131" i="2" s="1"/>
  <c r="AT131" i="2" a="1"/>
  <c r="AT131" i="2" s="1"/>
  <c r="AV131" i="2" a="1"/>
  <c r="AV131" i="2" s="1"/>
  <c r="BB115" i="2" a="1"/>
  <c r="BB115" i="2" s="1"/>
  <c r="BF115" i="2" a="1"/>
  <c r="BF115" i="2" s="1"/>
  <c r="BC115" i="2" a="1"/>
  <c r="BC115" i="2" s="1"/>
  <c r="AZ115" i="2" a="1"/>
  <c r="AZ115" i="2" s="1"/>
  <c r="BD115" i="2" a="1"/>
  <c r="BD115" i="2" s="1"/>
  <c r="BA115" i="2" a="1"/>
  <c r="BA115" i="2" s="1"/>
  <c r="BE115" i="2"/>
  <c r="AS99" i="2" a="1"/>
  <c r="AS99" i="2" s="1"/>
  <c r="AT99" i="2" a="1"/>
  <c r="AT99" i="2" s="1"/>
  <c r="AW99" i="2"/>
  <c r="AV99" i="2" a="1"/>
  <c r="AV99" i="2" s="1"/>
  <c r="AX99" i="2" a="1"/>
  <c r="AX99" i="2" s="1"/>
  <c r="AR99" i="2" a="1"/>
  <c r="AR99" i="2" s="1"/>
  <c r="AU99" i="2" a="1"/>
  <c r="AU99" i="2" s="1"/>
  <c r="AT81" i="2" a="1"/>
  <c r="AT81" i="2" s="1"/>
  <c r="AV81" i="2" a="1"/>
  <c r="AV81" i="2" s="1"/>
  <c r="AX81" i="2" a="1"/>
  <c r="AX81" i="2" s="1"/>
  <c r="AU81" i="2" a="1"/>
  <c r="AU81" i="2" s="1"/>
  <c r="AS81" i="2" a="1"/>
  <c r="AS81" i="2" s="1"/>
  <c r="AR81" i="2" a="1"/>
  <c r="AR81" i="2" s="1"/>
  <c r="AW81" i="2"/>
  <c r="AZ65" i="2" a="1"/>
  <c r="AZ65" i="2" s="1"/>
  <c r="BC65" i="2" a="1"/>
  <c r="BC65" i="2" s="1"/>
  <c r="BB65" i="2" a="1"/>
  <c r="BB65" i="2" s="1"/>
  <c r="BE65" i="2"/>
  <c r="BD65" i="2" a="1"/>
  <c r="BD65" i="2" s="1"/>
  <c r="BF65" i="2" a="1"/>
  <c r="BF65" i="2" s="1"/>
  <c r="BA65" i="2" a="1"/>
  <c r="BA65" i="2" s="1"/>
  <c r="BN65" i="2" a="1"/>
  <c r="BN65" i="2" s="1"/>
  <c r="BK65" i="2" a="1"/>
  <c r="BK65" i="2" s="1"/>
  <c r="BL65" i="2" a="1"/>
  <c r="BL65" i="2" s="1"/>
  <c r="BM65" i="2"/>
  <c r="BH65" i="2" a="1"/>
  <c r="BH65" i="2" s="1"/>
  <c r="BI65" i="2" a="1"/>
  <c r="BI65" i="2" s="1"/>
  <c r="BJ65" i="2" a="1"/>
  <c r="BJ65" i="2" s="1"/>
  <c r="BB49" i="2" a="1"/>
  <c r="BB49" i="2" s="1"/>
  <c r="BF49" i="2" a="1"/>
  <c r="BF49" i="2" s="1"/>
  <c r="BC49" i="2" a="1"/>
  <c r="BC49" i="2" s="1"/>
  <c r="AZ49" i="2" a="1"/>
  <c r="AZ49" i="2" s="1"/>
  <c r="BD49" i="2" a="1"/>
  <c r="BD49" i="2" s="1"/>
  <c r="BA49" i="2" a="1"/>
  <c r="BA49" i="2" s="1"/>
  <c r="BE49" i="2"/>
  <c r="AZ33" i="2" a="1"/>
  <c r="AZ33" i="2" s="1"/>
  <c r="BB33" i="2" a="1"/>
  <c r="BB33" i="2" s="1"/>
  <c r="BF33" i="2" a="1"/>
  <c r="BF33" i="2" s="1"/>
  <c r="BC33" i="2" a="1"/>
  <c r="BC33" i="2" s="1"/>
  <c r="BA33" i="2" a="1"/>
  <c r="BA33" i="2" s="1"/>
  <c r="BD33" i="2" a="1"/>
  <c r="BD33" i="2" s="1"/>
  <c r="BE33" i="2"/>
  <c r="AR17" i="2" a="1"/>
  <c r="AR17" i="2" s="1"/>
  <c r="AW17" i="2"/>
  <c r="AV17" i="2" a="1"/>
  <c r="AV17" i="2" s="1"/>
  <c r="AT17" i="2" a="1"/>
  <c r="AT17" i="2" s="1"/>
  <c r="AS17" i="2" a="1"/>
  <c r="AS17" i="2" s="1"/>
  <c r="AU17" i="2" a="1"/>
  <c r="AU17" i="2" s="1"/>
  <c r="AX17" i="2" a="1"/>
  <c r="AX17" i="2" s="1"/>
  <c r="AR278" i="2" a="1"/>
  <c r="AR278" i="2" s="1"/>
  <c r="AT278" i="2" a="1"/>
  <c r="AT278" i="2" s="1"/>
  <c r="AU278" i="2" a="1"/>
  <c r="AU278" i="2" s="1"/>
  <c r="AW278" i="2"/>
  <c r="AS278" i="2" a="1"/>
  <c r="AS278" i="2" s="1"/>
  <c r="AX278" i="2" a="1"/>
  <c r="AX278" i="2" s="1"/>
  <c r="AV278" i="2" a="1"/>
  <c r="AV278" i="2" s="1"/>
  <c r="BH311" i="2" a="1"/>
  <c r="BH311" i="2" s="1"/>
  <c r="BK311" i="2" a="1"/>
  <c r="BK311" i="2" s="1"/>
  <c r="BL311" i="2" a="1"/>
  <c r="BL311" i="2" s="1"/>
  <c r="BJ311" i="2" a="1"/>
  <c r="BJ311" i="2" s="1"/>
  <c r="BN311" i="2" a="1"/>
  <c r="BN311" i="2" s="1"/>
  <c r="BM311" i="2"/>
  <c r="BI311" i="2" a="1"/>
  <c r="BI311" i="2" s="1"/>
  <c r="BK343" i="2" a="1"/>
  <c r="BK343" i="2" s="1"/>
  <c r="BL343" i="2" a="1"/>
  <c r="BL343" i="2" s="1"/>
  <c r="BH343" i="2" a="1"/>
  <c r="BH343" i="2" s="1"/>
  <c r="BM343" i="2"/>
  <c r="BI343" i="2" a="1"/>
  <c r="BI343" i="2" s="1"/>
  <c r="BN343" i="2" a="1"/>
  <c r="BN343" i="2" s="1"/>
  <c r="BJ343" i="2" a="1"/>
  <c r="BJ343" i="2" s="1"/>
  <c r="BC375" i="2" a="1"/>
  <c r="BC375" i="2" s="1"/>
  <c r="AZ375" i="2" a="1"/>
  <c r="AZ375" i="2" s="1"/>
  <c r="BD375" i="2" a="1"/>
  <c r="BD375" i="2" s="1"/>
  <c r="BA375" i="2" a="1"/>
  <c r="BA375" i="2" s="1"/>
  <c r="BE375" i="2"/>
  <c r="BB375" i="2" a="1"/>
  <c r="BB375" i="2" s="1"/>
  <c r="BF375" i="2" a="1"/>
  <c r="BF375" i="2" s="1"/>
  <c r="BD407" i="2" a="1"/>
  <c r="BD407" i="2" s="1"/>
  <c r="BC407" i="2" a="1"/>
  <c r="BC407" i="2" s="1"/>
  <c r="BA407" i="2" a="1"/>
  <c r="BA407" i="2" s="1"/>
  <c r="BF407" i="2" a="1"/>
  <c r="BF407" i="2" s="1"/>
  <c r="BE407" i="2"/>
  <c r="AZ407" i="2" a="1"/>
  <c r="AZ407" i="2" s="1"/>
  <c r="BB407" i="2" a="1"/>
  <c r="BB407" i="2" s="1"/>
  <c r="AL439" i="2" a="1"/>
  <c r="AL439" i="2" s="1"/>
  <c r="AN439" i="2" a="1"/>
  <c r="AN439" i="2" s="1"/>
  <c r="AO439" i="2"/>
  <c r="AK439" i="2" a="1"/>
  <c r="AK439" i="2" s="1"/>
  <c r="AM439" i="2" a="1"/>
  <c r="AM439" i="2" s="1"/>
  <c r="AP439" i="2" a="1"/>
  <c r="AP439" i="2" s="1"/>
  <c r="AR503" i="2" a="1"/>
  <c r="AR503" i="2" s="1"/>
  <c r="AV503" i="2" a="1"/>
  <c r="AV503" i="2" s="1"/>
  <c r="AS503" i="2" a="1"/>
  <c r="AS503" i="2" s="1"/>
  <c r="AW503" i="2"/>
  <c r="AT503" i="2" a="1"/>
  <c r="AT503" i="2" s="1"/>
  <c r="AX503" i="2" a="1"/>
  <c r="AX503" i="2" s="1"/>
  <c r="AU503" i="2" a="1"/>
  <c r="AU503" i="2" s="1"/>
  <c r="BA535" i="2" a="1"/>
  <c r="BA535" i="2" s="1"/>
  <c r="BC535" i="2" a="1"/>
  <c r="BC535" i="2" s="1"/>
  <c r="BF535" i="2" a="1"/>
  <c r="BF535" i="2" s="1"/>
  <c r="BD535" i="2" a="1"/>
  <c r="BD535" i="2" s="1"/>
  <c r="AZ535" i="2" a="1"/>
  <c r="AZ535" i="2" s="1"/>
  <c r="BB535" i="2" a="1"/>
  <c r="BB535" i="2" s="1"/>
  <c r="BE535" i="2"/>
  <c r="AR535" i="2" a="1"/>
  <c r="AR535" i="2" s="1"/>
  <c r="AT535" i="2" a="1"/>
  <c r="AT535" i="2" s="1"/>
  <c r="AS535" i="2" a="1"/>
  <c r="AS535" i="2" s="1"/>
  <c r="AV535" i="2" a="1"/>
  <c r="AV535" i="2" s="1"/>
  <c r="AX535" i="2" a="1"/>
  <c r="AX535" i="2" s="1"/>
  <c r="AW535" i="2"/>
  <c r="AU535" i="2" a="1"/>
  <c r="AU535" i="2" s="1"/>
  <c r="AW567" i="2"/>
  <c r="AT567" i="2" a="1"/>
  <c r="AT567" i="2" s="1"/>
  <c r="AX567" i="2" a="1"/>
  <c r="AX567" i="2" s="1"/>
  <c r="AR567" i="2" a="1"/>
  <c r="AR567" i="2" s="1"/>
  <c r="AU567" i="2" a="1"/>
  <c r="AU567" i="2" s="1"/>
  <c r="AS567" i="2" a="1"/>
  <c r="AS567" i="2" s="1"/>
  <c r="AV567" i="2" a="1"/>
  <c r="AV567" i="2" s="1"/>
  <c r="AM599" i="2" a="1"/>
  <c r="AM599" i="2" s="1"/>
  <c r="AN599" i="2" a="1"/>
  <c r="AN599" i="2" s="1"/>
  <c r="AP599" i="2" a="1"/>
  <c r="AP599" i="2" s="1"/>
  <c r="AL599" i="2" a="1"/>
  <c r="AL599" i="2" s="1"/>
  <c r="AK599" i="2" a="1"/>
  <c r="AK599" i="2" s="1"/>
  <c r="AO599" i="2"/>
  <c r="AZ631" i="2" a="1"/>
  <c r="AZ631" i="2" s="1"/>
  <c r="BD631" i="2" a="1"/>
  <c r="BD631" i="2" s="1"/>
  <c r="BA631" i="2" a="1"/>
  <c r="BA631" i="2" s="1"/>
  <c r="BE631" i="2"/>
  <c r="BB631" i="2" a="1"/>
  <c r="BB631" i="2" s="1"/>
  <c r="BF631" i="2" a="1"/>
  <c r="BF631" i="2" s="1"/>
  <c r="BC631" i="2" a="1"/>
  <c r="BC631" i="2" s="1"/>
  <c r="BH663" i="2" a="1"/>
  <c r="BH663" i="2" s="1"/>
  <c r="BL663" i="2" a="1"/>
  <c r="BL663" i="2" s="1"/>
  <c r="BI663" i="2" a="1"/>
  <c r="BI663" i="2" s="1"/>
  <c r="BK663" i="2" a="1"/>
  <c r="BK663" i="2" s="1"/>
  <c r="BJ663" i="2" a="1"/>
  <c r="BJ663" i="2" s="1"/>
  <c r="BM663" i="2"/>
  <c r="BN663" i="2" a="1"/>
  <c r="BN663" i="2" s="1"/>
  <c r="AS703" i="2" a="1"/>
  <c r="AS703" i="2" s="1"/>
  <c r="AV703" i="2" a="1"/>
  <c r="AV703" i="2" s="1"/>
  <c r="AT703" i="2" a="1"/>
  <c r="AT703" i="2" s="1"/>
  <c r="AW703" i="2"/>
  <c r="AR703" i="2" a="1"/>
  <c r="AR703" i="2" s="1"/>
  <c r="AX703" i="2" a="1"/>
  <c r="AX703" i="2" s="1"/>
  <c r="AU703" i="2" a="1"/>
  <c r="AU703" i="2" s="1"/>
  <c r="AK764" i="2" a="1"/>
  <c r="AK764" i="2" s="1"/>
  <c r="AP764" i="2" a="1"/>
  <c r="AP764" i="2" s="1"/>
  <c r="AM764" i="2" a="1"/>
  <c r="AM764" i="2" s="1"/>
  <c r="AO764" i="2"/>
  <c r="AN764" i="2" a="1"/>
  <c r="AN764" i="2" s="1"/>
  <c r="AL764" i="2" a="1"/>
  <c r="AL764" i="2" s="1"/>
  <c r="AX796" i="2" a="1"/>
  <c r="AX796" i="2" s="1"/>
  <c r="AS796" i="2" a="1"/>
  <c r="AS796" i="2" s="1"/>
  <c r="AR796" i="2" a="1"/>
  <c r="AR796" i="2" s="1"/>
  <c r="AU796" i="2" a="1"/>
  <c r="AU796" i="2" s="1"/>
  <c r="AV796" i="2" a="1"/>
  <c r="AV796" i="2" s="1"/>
  <c r="AT796" i="2" a="1"/>
  <c r="AT796" i="2" s="1"/>
  <c r="AW796" i="2"/>
  <c r="BF796" i="2" a="1"/>
  <c r="BF796" i="2" s="1"/>
  <c r="BC796" i="2" a="1"/>
  <c r="BC796" i="2" s="1"/>
  <c r="BD796" i="2" a="1"/>
  <c r="BD796" i="2" s="1"/>
  <c r="BE796" i="2"/>
  <c r="AZ796" i="2" a="1"/>
  <c r="AZ796" i="2" s="1"/>
  <c r="BA796" i="2" a="1"/>
  <c r="BA796" i="2" s="1"/>
  <c r="BB796" i="2" a="1"/>
  <c r="BB796" i="2" s="1"/>
  <c r="BN828" i="2" a="1"/>
  <c r="BN828" i="2" s="1"/>
  <c r="BJ828" i="2" a="1"/>
  <c r="BJ828" i="2" s="1"/>
  <c r="BM828" i="2"/>
  <c r="BL828" i="2" a="1"/>
  <c r="BL828" i="2" s="1"/>
  <c r="BH828" i="2" a="1"/>
  <c r="BH828" i="2" s="1"/>
  <c r="BK828" i="2" a="1"/>
  <c r="BK828" i="2" s="1"/>
  <c r="BI828" i="2" a="1"/>
  <c r="BI828" i="2" s="1"/>
  <c r="BF860" i="2" a="1"/>
  <c r="BF860" i="2" s="1"/>
  <c r="BC860" i="2" a="1"/>
  <c r="BC860" i="2" s="1"/>
  <c r="BD860" i="2" a="1"/>
  <c r="BD860" i="2" s="1"/>
  <c r="BE860" i="2"/>
  <c r="AZ860" i="2" a="1"/>
  <c r="AZ860" i="2" s="1"/>
  <c r="BA860" i="2" a="1"/>
  <c r="BA860" i="2" s="1"/>
  <c r="BB860" i="2" a="1"/>
  <c r="BB860" i="2" s="1"/>
  <c r="AP892" i="2" a="1"/>
  <c r="AP892" i="2" s="1"/>
  <c r="AO892" i="2"/>
  <c r="AM892" i="2" a="1"/>
  <c r="AM892" i="2" s="1"/>
  <c r="AN892" i="2" a="1"/>
  <c r="AN892" i="2" s="1"/>
  <c r="AK892" i="2" a="1"/>
  <c r="AK892" i="2" s="1"/>
  <c r="AL892" i="2" a="1"/>
  <c r="AL892" i="2" s="1"/>
  <c r="BJ924" i="2" a="1"/>
  <c r="BJ924" i="2" s="1"/>
  <c r="BH924" i="2" a="1"/>
  <c r="BH924" i="2" s="1"/>
  <c r="BL924" i="2" a="1"/>
  <c r="BL924" i="2" s="1"/>
  <c r="BN924" i="2" a="1"/>
  <c r="BN924" i="2" s="1"/>
  <c r="BI924" i="2" a="1"/>
  <c r="BI924" i="2" s="1"/>
  <c r="BK924" i="2" a="1"/>
  <c r="BK924" i="2" s="1"/>
  <c r="BM924" i="2"/>
  <c r="AR956" i="2" a="1"/>
  <c r="AR956" i="2" s="1"/>
  <c r="AU956" i="2" a="1"/>
  <c r="AU956" i="2" s="1"/>
  <c r="AW956" i="2"/>
  <c r="AV956" i="2" a="1"/>
  <c r="AV956" i="2" s="1"/>
  <c r="AT956" i="2" a="1"/>
  <c r="AT956" i="2" s="1"/>
  <c r="AX956" i="2" a="1"/>
  <c r="AX956" i="2" s="1"/>
  <c r="AS956" i="2" a="1"/>
  <c r="AS956" i="2" s="1"/>
  <c r="BH988" i="2" a="1"/>
  <c r="BH988" i="2" s="1"/>
  <c r="BK988" i="2" a="1"/>
  <c r="BK988" i="2" s="1"/>
  <c r="BM988" i="2"/>
  <c r="BI988" i="2" a="1"/>
  <c r="BI988" i="2" s="1"/>
  <c r="BN988" i="2" a="1"/>
  <c r="BN988" i="2" s="1"/>
  <c r="BJ988" i="2" a="1"/>
  <c r="BJ988" i="2" s="1"/>
  <c r="BL988" i="2" a="1"/>
  <c r="BL988" i="2" s="1"/>
  <c r="AM1052" i="2" a="1"/>
  <c r="AM1052" i="2" s="1"/>
  <c r="AN1052" i="2" a="1"/>
  <c r="AN1052" i="2" s="1"/>
  <c r="AL1052" i="2" a="1"/>
  <c r="AL1052" i="2" s="1"/>
  <c r="AP1052" i="2" a="1"/>
  <c r="AP1052" i="2" s="1"/>
  <c r="AO1052" i="2"/>
  <c r="AK1052" i="2" a="1"/>
  <c r="AK1052" i="2" s="1"/>
  <c r="AW1084" i="2"/>
  <c r="AR1084" i="2" a="1"/>
  <c r="AR1084" i="2" s="1"/>
  <c r="AV1084" i="2" a="1"/>
  <c r="AV1084" i="2" s="1"/>
  <c r="AS1084" i="2" a="1"/>
  <c r="AS1084" i="2" s="1"/>
  <c r="AT1084" i="2" a="1"/>
  <c r="AT1084" i="2" s="1"/>
  <c r="AX1084" i="2" a="1"/>
  <c r="AX1084" i="2" s="1"/>
  <c r="AU1084" i="2" a="1"/>
  <c r="AU1084" i="2" s="1"/>
  <c r="BB1116" i="2" a="1"/>
  <c r="BB1116" i="2" s="1"/>
  <c r="BC1116" i="2" a="1"/>
  <c r="BC1116" i="2" s="1"/>
  <c r="BD1116" i="2" a="1"/>
  <c r="BD1116" i="2" s="1"/>
  <c r="BA1116" i="2" a="1"/>
  <c r="BA1116" i="2" s="1"/>
  <c r="BE1116" i="2"/>
  <c r="AZ1116" i="2" a="1"/>
  <c r="AZ1116" i="2" s="1"/>
  <c r="BF1116" i="2" a="1"/>
  <c r="BF1116" i="2" s="1"/>
  <c r="AM1148" i="2" a="1"/>
  <c r="AM1148" i="2" s="1"/>
  <c r="AP1148" i="2" a="1"/>
  <c r="AP1148" i="2" s="1"/>
  <c r="AK1148" i="2" a="1"/>
  <c r="AK1148" i="2" s="1"/>
  <c r="AO1148" i="2"/>
  <c r="AN1148" i="2" a="1"/>
  <c r="AN1148" i="2" s="1"/>
  <c r="AL1148" i="2" a="1"/>
  <c r="AL1148" i="2" s="1"/>
  <c r="AO1207" i="2"/>
  <c r="AK1207" i="2" a="1"/>
  <c r="AK1207" i="2" s="1"/>
  <c r="AP1207" i="2" a="1"/>
  <c r="AP1207" i="2" s="1"/>
  <c r="AN1207" i="2" a="1"/>
  <c r="AN1207" i="2" s="1"/>
  <c r="AM1207" i="2" a="1"/>
  <c r="AM1207" i="2" s="1"/>
  <c r="AL1207" i="2" a="1"/>
  <c r="AL1207" i="2" s="1"/>
  <c r="AR1239" i="2" a="1"/>
  <c r="AR1239" i="2" s="1"/>
  <c r="AV1239" i="2" a="1"/>
  <c r="AV1239" i="2" s="1"/>
  <c r="AS1239" i="2" a="1"/>
  <c r="AS1239" i="2" s="1"/>
  <c r="AW1239" i="2"/>
  <c r="AU1239" i="2" a="1"/>
  <c r="AU1239" i="2" s="1"/>
  <c r="AT1239" i="2" a="1"/>
  <c r="AT1239" i="2" s="1"/>
  <c r="AX1239" i="2" a="1"/>
  <c r="AX1239" i="2" s="1"/>
  <c r="AW1271" i="2"/>
  <c r="AR1271" i="2" a="1"/>
  <c r="AR1271" i="2" s="1"/>
  <c r="AS1271" i="2" a="1"/>
  <c r="AS1271" i="2" s="1"/>
  <c r="AV1271" i="2" a="1"/>
  <c r="AV1271" i="2" s="1"/>
  <c r="AX1271" i="2" a="1"/>
  <c r="AX1271" i="2" s="1"/>
  <c r="AT1271" i="2" a="1"/>
  <c r="AT1271" i="2" s="1"/>
  <c r="AU1271" i="2" a="1"/>
  <c r="AU1271" i="2" s="1"/>
  <c r="BN1303" i="2" a="1"/>
  <c r="BN1303" i="2" s="1"/>
  <c r="BM1303" i="2"/>
  <c r="BH1303" i="2" a="1"/>
  <c r="BH1303" i="2" s="1"/>
  <c r="BI1303" i="2" a="1"/>
  <c r="BI1303" i="2" s="1"/>
  <c r="BL1303" i="2" a="1"/>
  <c r="BL1303" i="2" s="1"/>
  <c r="BJ1303" i="2" a="1"/>
  <c r="BJ1303" i="2" s="1"/>
  <c r="BK1303" i="2" a="1"/>
  <c r="BK1303" i="2" s="1"/>
  <c r="BA1303" i="2" a="1"/>
  <c r="BA1303" i="2" s="1"/>
  <c r="AZ1303" i="2" a="1"/>
  <c r="AZ1303" i="2" s="1"/>
  <c r="BD1303" i="2" a="1"/>
  <c r="BD1303" i="2" s="1"/>
  <c r="BB1303" i="2" a="1"/>
  <c r="BB1303" i="2" s="1"/>
  <c r="BC1303" i="2" a="1"/>
  <c r="BC1303" i="2" s="1"/>
  <c r="BF1303" i="2" a="1"/>
  <c r="BF1303" i="2" s="1"/>
  <c r="BE1303" i="2"/>
  <c r="BE253" i="2"/>
  <c r="BF253" i="2" a="1"/>
  <c r="BF253" i="2" s="1"/>
  <c r="BB253" i="2" a="1"/>
  <c r="BB253" i="2" s="1"/>
  <c r="BD253" i="2" a="1"/>
  <c r="BD253" i="2" s="1"/>
  <c r="AZ253" i="2" a="1"/>
  <c r="AZ253" i="2" s="1"/>
  <c r="BA253" i="2" a="1"/>
  <c r="BA253" i="2" s="1"/>
  <c r="BC253" i="2" a="1"/>
  <c r="BC253" i="2" s="1"/>
  <c r="BA218" i="2" a="1"/>
  <c r="BA218" i="2" s="1"/>
  <c r="BF218" i="2" a="1"/>
  <c r="BF218" i="2" s="1"/>
  <c r="BE218" i="2"/>
  <c r="BD218" i="2" a="1"/>
  <c r="BD218" i="2" s="1"/>
  <c r="BC218" i="2" a="1"/>
  <c r="BC218" i="2" s="1"/>
  <c r="AZ218" i="2" a="1"/>
  <c r="AZ218" i="2" s="1"/>
  <c r="BB218" i="2" a="1"/>
  <c r="BB218" i="2" s="1"/>
  <c r="BD186" i="2" a="1"/>
  <c r="BD186" i="2" s="1"/>
  <c r="BE186" i="2"/>
  <c r="AZ186" i="2" a="1"/>
  <c r="AZ186" i="2" s="1"/>
  <c r="BA186" i="2" a="1"/>
  <c r="BA186" i="2" s="1"/>
  <c r="BC186" i="2" a="1"/>
  <c r="BC186" i="2" s="1"/>
  <c r="BF186" i="2" a="1"/>
  <c r="BF186" i="2" s="1"/>
  <c r="BB186" i="2" a="1"/>
  <c r="BB186" i="2" s="1"/>
  <c r="AO186" i="2"/>
  <c r="AK186" i="2" a="1"/>
  <c r="AK186" i="2" s="1"/>
  <c r="AP186" i="2" a="1"/>
  <c r="AP186" i="2" s="1"/>
  <c r="AL186" i="2" a="1"/>
  <c r="AL186" i="2" s="1"/>
  <c r="AM186" i="2" a="1"/>
  <c r="AM186" i="2" s="1"/>
  <c r="AN186" i="2" a="1"/>
  <c r="AN186" i="2" s="1"/>
  <c r="BJ154" i="2" a="1"/>
  <c r="BJ154" i="2" s="1"/>
  <c r="BL154" i="2" a="1"/>
  <c r="BL154" i="2" s="1"/>
  <c r="BI154" i="2" a="1"/>
  <c r="BI154" i="2" s="1"/>
  <c r="BH154" i="2" a="1"/>
  <c r="BH154" i="2" s="1"/>
  <c r="BK154" i="2" a="1"/>
  <c r="BK154" i="2" s="1"/>
  <c r="BN154" i="2" a="1"/>
  <c r="BN154" i="2" s="1"/>
  <c r="BM154" i="2"/>
  <c r="BA88" i="2" a="1"/>
  <c r="BA88" i="2" s="1"/>
  <c r="BB88" i="2" a="1"/>
  <c r="BB88" i="2" s="1"/>
  <c r="BC88" i="2" a="1"/>
  <c r="BC88" i="2" s="1"/>
  <c r="BD88" i="2" a="1"/>
  <c r="BD88" i="2" s="1"/>
  <c r="AZ88" i="2" a="1"/>
  <c r="AZ88" i="2" s="1"/>
  <c r="BF88" i="2" a="1"/>
  <c r="BF88" i="2" s="1"/>
  <c r="BE88" i="2"/>
  <c r="BM56" i="2"/>
  <c r="BH56" i="2" a="1"/>
  <c r="BH56" i="2" s="1"/>
  <c r="BL56" i="2" a="1"/>
  <c r="BL56" i="2" s="1"/>
  <c r="BI56" i="2" a="1"/>
  <c r="BI56" i="2" s="1"/>
  <c r="BN56" i="2" a="1"/>
  <c r="BN56" i="2" s="1"/>
  <c r="BJ56" i="2" a="1"/>
  <c r="BJ56" i="2" s="1"/>
  <c r="BK56" i="2" a="1"/>
  <c r="BK56" i="2" s="1"/>
  <c r="BF24" i="2" a="1"/>
  <c r="BF24" i="2" s="1"/>
  <c r="AZ24" i="2" a="1"/>
  <c r="AZ24" i="2" s="1"/>
  <c r="BC24" i="2" a="1"/>
  <c r="BC24" i="2" s="1"/>
  <c r="BB24" i="2" a="1"/>
  <c r="BB24" i="2" s="1"/>
  <c r="BE24" i="2"/>
  <c r="BD24" i="2" a="1"/>
  <c r="BD24" i="2" s="1"/>
  <c r="BA24" i="2" a="1"/>
  <c r="BA24" i="2" s="1"/>
  <c r="BD287" i="2" a="1"/>
  <c r="BD287" i="2" s="1"/>
  <c r="AZ287" i="2" a="1"/>
  <c r="AZ287" i="2" s="1"/>
  <c r="BC287" i="2" a="1"/>
  <c r="BC287" i="2" s="1"/>
  <c r="BE287" i="2"/>
  <c r="BB287" i="2" a="1"/>
  <c r="BB287" i="2" s="1"/>
  <c r="BA287" i="2" a="1"/>
  <c r="BA287" i="2" s="1"/>
  <c r="BF287" i="2" a="1"/>
  <c r="BF287" i="2" s="1"/>
  <c r="AZ320" i="2" a="1"/>
  <c r="AZ320" i="2" s="1"/>
  <c r="BC320" i="2" a="1"/>
  <c r="BC320" i="2" s="1"/>
  <c r="BD320" i="2" a="1"/>
  <c r="BD320" i="2" s="1"/>
  <c r="BE320" i="2"/>
  <c r="BB320" i="2" a="1"/>
  <c r="BB320" i="2" s="1"/>
  <c r="BA320" i="2" a="1"/>
  <c r="BA320" i="2" s="1"/>
  <c r="BF320" i="2" a="1"/>
  <c r="BF320" i="2" s="1"/>
  <c r="AZ360" i="2" a="1"/>
  <c r="AZ360" i="2" s="1"/>
  <c r="BB360" i="2" a="1"/>
  <c r="BB360" i="2" s="1"/>
  <c r="BE360" i="2"/>
  <c r="BF360" i="2" a="1"/>
  <c r="BF360" i="2" s="1"/>
  <c r="BA360" i="2" a="1"/>
  <c r="BA360" i="2" s="1"/>
  <c r="BC360" i="2" a="1"/>
  <c r="BC360" i="2" s="1"/>
  <c r="BD360" i="2" a="1"/>
  <c r="BD360" i="2" s="1"/>
  <c r="BJ360" i="2" a="1"/>
  <c r="BJ360" i="2" s="1"/>
  <c r="BM360" i="2"/>
  <c r="BH360" i="2" a="1"/>
  <c r="BH360" i="2" s="1"/>
  <c r="BK360" i="2" a="1"/>
  <c r="BK360" i="2" s="1"/>
  <c r="BN360" i="2" a="1"/>
  <c r="BN360" i="2" s="1"/>
  <c r="BL360" i="2" a="1"/>
  <c r="BL360" i="2" s="1"/>
  <c r="BI360" i="2" a="1"/>
  <c r="BI360" i="2" s="1"/>
  <c r="BC400" i="2" a="1"/>
  <c r="BC400" i="2" s="1"/>
  <c r="AZ400" i="2" a="1"/>
  <c r="AZ400" i="2" s="1"/>
  <c r="BD400" i="2" a="1"/>
  <c r="BD400" i="2" s="1"/>
  <c r="BA400" i="2" a="1"/>
  <c r="BA400" i="2" s="1"/>
  <c r="BE400" i="2"/>
  <c r="BB400" i="2" a="1"/>
  <c r="BB400" i="2" s="1"/>
  <c r="BF400" i="2" a="1"/>
  <c r="BF400" i="2" s="1"/>
  <c r="BJ432" i="2" a="1"/>
  <c r="BJ432" i="2" s="1"/>
  <c r="BL432" i="2" a="1"/>
  <c r="BL432" i="2" s="1"/>
  <c r="BH432" i="2" a="1"/>
  <c r="BH432" i="2" s="1"/>
  <c r="BM432" i="2"/>
  <c r="BI432" i="2" a="1"/>
  <c r="BI432" i="2" s="1"/>
  <c r="BK432" i="2" a="1"/>
  <c r="BK432" i="2" s="1"/>
  <c r="BN432" i="2" a="1"/>
  <c r="BN432" i="2" s="1"/>
  <c r="AW472" i="2"/>
  <c r="AS407" i="4" s="1"/>
  <c r="AX472" i="2" a="1"/>
  <c r="AX472" i="2" s="1"/>
  <c r="AT407" i="4" s="1"/>
  <c r="AU472" i="2" a="1"/>
  <c r="AU472" i="2" s="1"/>
  <c r="AQ407" i="4" s="1"/>
  <c r="AR472" i="2" a="1"/>
  <c r="AR472" i="2" s="1"/>
  <c r="AN407" i="4" s="1"/>
  <c r="AS472" i="2" a="1"/>
  <c r="AS472" i="2" s="1"/>
  <c r="AO407" i="4" s="1"/>
  <c r="AV472" i="2" a="1"/>
  <c r="AV472" i="2" s="1"/>
  <c r="AR407" i="4" s="1"/>
  <c r="AT472" i="2" a="1"/>
  <c r="AT472" i="2" s="1"/>
  <c r="AP407" i="4" s="1"/>
  <c r="BC512" i="2" a="1"/>
  <c r="BC512" i="2" s="1"/>
  <c r="BD512" i="2" a="1"/>
  <c r="BD512" i="2" s="1"/>
  <c r="BA512" i="2" a="1"/>
  <c r="BA512" i="2" s="1"/>
  <c r="AZ512" i="2" a="1"/>
  <c r="AZ512" i="2" s="1"/>
  <c r="BE512" i="2"/>
  <c r="BB512" i="2" a="1"/>
  <c r="BB512" i="2" s="1"/>
  <c r="BF512" i="2" a="1"/>
  <c r="BF512" i="2" s="1"/>
  <c r="BA592" i="2" a="1"/>
  <c r="BA592" i="2" s="1"/>
  <c r="BD592" i="2" a="1"/>
  <c r="BD592" i="2" s="1"/>
  <c r="BE592" i="2"/>
  <c r="AZ592" i="2" a="1"/>
  <c r="AZ592" i="2" s="1"/>
  <c r="BB592" i="2" a="1"/>
  <c r="BB592" i="2" s="1"/>
  <c r="BF592" i="2" a="1"/>
  <c r="BF592" i="2" s="1"/>
  <c r="BC592" i="2" a="1"/>
  <c r="BC592" i="2" s="1"/>
  <c r="AR632" i="2" a="1"/>
  <c r="AR632" i="2" s="1"/>
  <c r="AV632" i="2" a="1"/>
  <c r="AV632" i="2" s="1"/>
  <c r="AS632" i="2" a="1"/>
  <c r="AS632" i="2" s="1"/>
  <c r="AW632" i="2"/>
  <c r="AT632" i="2" a="1"/>
  <c r="AT632" i="2" s="1"/>
  <c r="AX632" i="2" a="1"/>
  <c r="AX632" i="2" s="1"/>
  <c r="AU632" i="2" a="1"/>
  <c r="AU632" i="2" s="1"/>
  <c r="AZ672" i="2" a="1"/>
  <c r="AZ672" i="2" s="1"/>
  <c r="BA672" i="2" a="1"/>
  <c r="BA672" i="2" s="1"/>
  <c r="BD672" i="2" a="1"/>
  <c r="BD672" i="2" s="1"/>
  <c r="BE672" i="2"/>
  <c r="BF672" i="2" a="1"/>
  <c r="BF672" i="2" s="1"/>
  <c r="BC672" i="2" a="1"/>
  <c r="BC672" i="2" s="1"/>
  <c r="BB672" i="2" a="1"/>
  <c r="BB672" i="2" s="1"/>
  <c r="AK672" i="2" a="1"/>
  <c r="AK672" i="2" s="1"/>
  <c r="AO672" i="2"/>
  <c r="AL672" i="2" a="1"/>
  <c r="AL672" i="2" s="1"/>
  <c r="AM672" i="2" a="1"/>
  <c r="AM672" i="2" s="1"/>
  <c r="AP672" i="2" a="1"/>
  <c r="AP672" i="2" s="1"/>
  <c r="AN672" i="2" a="1"/>
  <c r="AN672" i="2" s="1"/>
  <c r="BB720" i="2" a="1"/>
  <c r="BB720" i="2" s="1"/>
  <c r="BF720" i="2" a="1"/>
  <c r="BF720" i="2" s="1"/>
  <c r="BC720" i="2" a="1"/>
  <c r="BC720" i="2" s="1"/>
  <c r="AZ720" i="2" a="1"/>
  <c r="AZ720" i="2" s="1"/>
  <c r="BD720" i="2" a="1"/>
  <c r="BD720" i="2" s="1"/>
  <c r="BA720" i="2" a="1"/>
  <c r="BA720" i="2" s="1"/>
  <c r="BE720" i="2"/>
  <c r="AV757" i="2" a="1"/>
  <c r="AV757" i="2" s="1"/>
  <c r="AW757" i="2"/>
  <c r="AT757" i="2" a="1"/>
  <c r="AT757" i="2" s="1"/>
  <c r="AU757" i="2" a="1"/>
  <c r="AU757" i="2" s="1"/>
  <c r="AX757" i="2" a="1"/>
  <c r="AX757" i="2" s="1"/>
  <c r="AS757" i="2" a="1"/>
  <c r="AS757" i="2" s="1"/>
  <c r="AR757" i="2" a="1"/>
  <c r="AR757" i="2" s="1"/>
  <c r="AL789" i="2" a="1"/>
  <c r="AL789" i="2" s="1"/>
  <c r="AN789" i="2" a="1"/>
  <c r="AN789" i="2" s="1"/>
  <c r="AP789" i="2" a="1"/>
  <c r="AP789" i="2" s="1"/>
  <c r="AK789" i="2" a="1"/>
  <c r="AK789" i="2" s="1"/>
  <c r="AM789" i="2" a="1"/>
  <c r="AM789" i="2" s="1"/>
  <c r="AO789" i="2"/>
  <c r="BN829" i="2" a="1"/>
  <c r="BN829" i="2" s="1"/>
  <c r="BM829" i="2"/>
  <c r="BH829" i="2" a="1"/>
  <c r="BH829" i="2" s="1"/>
  <c r="BK829" i="2" a="1"/>
  <c r="BK829" i="2" s="1"/>
  <c r="BL829" i="2" a="1"/>
  <c r="BL829" i="2" s="1"/>
  <c r="BI829" i="2" a="1"/>
  <c r="BI829" i="2" s="1"/>
  <c r="BJ829" i="2" a="1"/>
  <c r="BJ829" i="2" s="1"/>
  <c r="AX829" i="2" a="1"/>
  <c r="AX829" i="2" s="1"/>
  <c r="AR829" i="2" a="1"/>
  <c r="AR829" i="2" s="1"/>
  <c r="AS829" i="2" a="1"/>
  <c r="AS829" i="2" s="1"/>
  <c r="AT829" i="2" a="1"/>
  <c r="AT829" i="2" s="1"/>
  <c r="AU829" i="2" a="1"/>
  <c r="AU829" i="2" s="1"/>
  <c r="AV829" i="2" a="1"/>
  <c r="AV829" i="2" s="1"/>
  <c r="AW829" i="2"/>
  <c r="BD869" i="2" a="1"/>
  <c r="BD869" i="2" s="1"/>
  <c r="BA869" i="2" a="1"/>
  <c r="BA869" i="2" s="1"/>
  <c r="BB869" i="2" a="1"/>
  <c r="BB869" i="2" s="1"/>
  <c r="BE869" i="2"/>
  <c r="BF869" i="2" a="1"/>
  <c r="BF869" i="2" s="1"/>
  <c r="AZ869" i="2" a="1"/>
  <c r="AZ869" i="2" s="1"/>
  <c r="BC869" i="2" a="1"/>
  <c r="BC869" i="2" s="1"/>
  <c r="BF909" i="2" a="1"/>
  <c r="BF909" i="2" s="1"/>
  <c r="BD909" i="2" a="1"/>
  <c r="BD909" i="2" s="1"/>
  <c r="BA909" i="2" a="1"/>
  <c r="BA909" i="2" s="1"/>
  <c r="BB909" i="2" a="1"/>
  <c r="BB909" i="2" s="1"/>
  <c r="BE909" i="2"/>
  <c r="BC909" i="2" a="1"/>
  <c r="BC909" i="2" s="1"/>
  <c r="AZ909" i="2" a="1"/>
  <c r="AZ909" i="2" s="1"/>
  <c r="AM949" i="2" a="1"/>
  <c r="AM949" i="2" s="1"/>
  <c r="AO949" i="2"/>
  <c r="AL949" i="2" a="1"/>
  <c r="AL949" i="2" s="1"/>
  <c r="AN949" i="2" a="1"/>
  <c r="AN949" i="2" s="1"/>
  <c r="AP949" i="2" a="1"/>
  <c r="AP949" i="2" s="1"/>
  <c r="AK949" i="2" a="1"/>
  <c r="AK949" i="2" s="1"/>
  <c r="AM989" i="2" a="1"/>
  <c r="AM989" i="2" s="1"/>
  <c r="AO989" i="2"/>
  <c r="AL989" i="2" a="1"/>
  <c r="AL989" i="2" s="1"/>
  <c r="AP989" i="2" a="1"/>
  <c r="AP989" i="2" s="1"/>
  <c r="AK989" i="2" a="1"/>
  <c r="AK989" i="2" s="1"/>
  <c r="AN989" i="2" a="1"/>
  <c r="AN989" i="2" s="1"/>
  <c r="AZ989" i="2" a="1"/>
  <c r="AZ989" i="2" s="1"/>
  <c r="BE989" i="2"/>
  <c r="BA989" i="2" a="1"/>
  <c r="BA989" i="2" s="1"/>
  <c r="BF989" i="2" a="1"/>
  <c r="BF989" i="2" s="1"/>
  <c r="BB989" i="2" a="1"/>
  <c r="BB989" i="2" s="1"/>
  <c r="BC989" i="2" a="1"/>
  <c r="BC989" i="2" s="1"/>
  <c r="BD989" i="2" a="1"/>
  <c r="BD989" i="2" s="1"/>
  <c r="BK1029" i="2" a="1"/>
  <c r="BK1029" i="2" s="1"/>
  <c r="BH1029" i="2" a="1"/>
  <c r="BH1029" i="2" s="1"/>
  <c r="BL1029" i="2" a="1"/>
  <c r="BL1029" i="2" s="1"/>
  <c r="BI1029" i="2" a="1"/>
  <c r="BI1029" i="2" s="1"/>
  <c r="BM1029" i="2"/>
  <c r="BJ1029" i="2" a="1"/>
  <c r="BJ1029" i="2" s="1"/>
  <c r="BN1029" i="2" a="1"/>
  <c r="BN1029" i="2" s="1"/>
  <c r="AK1117" i="2" a="1"/>
  <c r="AK1117" i="2" s="1"/>
  <c r="AO1117" i="2"/>
  <c r="AL1117" i="2" a="1"/>
  <c r="AL1117" i="2" s="1"/>
  <c r="AP1117" i="2" a="1"/>
  <c r="AP1117" i="2" s="1"/>
  <c r="AN1117" i="2" a="1"/>
  <c r="AN1117" i="2" s="1"/>
  <c r="AM1117" i="2" a="1"/>
  <c r="AM1117" i="2" s="1"/>
  <c r="AU1165" i="2" a="1"/>
  <c r="AU1165" i="2" s="1"/>
  <c r="AW1165" i="2"/>
  <c r="AR1165" i="2" a="1"/>
  <c r="AR1165" i="2" s="1"/>
  <c r="AT1165" i="2" a="1"/>
  <c r="AT1165" i="2" s="1"/>
  <c r="AV1165" i="2" a="1"/>
  <c r="AV1165" i="2" s="1"/>
  <c r="AX1165" i="2" a="1"/>
  <c r="AX1165" i="2" s="1"/>
  <c r="AS1165" i="2" a="1"/>
  <c r="AS1165" i="2" s="1"/>
  <c r="AL1200" i="2" a="1"/>
  <c r="AL1200" i="2" s="1"/>
  <c r="AP1200" i="2" a="1"/>
  <c r="AP1200" i="2" s="1"/>
  <c r="AM1200" i="2" a="1"/>
  <c r="AM1200" i="2" s="1"/>
  <c r="AK1200" i="2" a="1"/>
  <c r="AK1200" i="2" s="1"/>
  <c r="AO1200" i="2"/>
  <c r="AN1200" i="2" a="1"/>
  <c r="AN1200" i="2" s="1"/>
  <c r="BM1240" i="2"/>
  <c r="BI1240" i="2" a="1"/>
  <c r="BI1240" i="2" s="1"/>
  <c r="BN1240" i="2" a="1"/>
  <c r="BN1240" i="2" s="1"/>
  <c r="BK1240" i="2" a="1"/>
  <c r="BK1240" i="2" s="1"/>
  <c r="BJ1240" i="2" a="1"/>
  <c r="BJ1240" i="2" s="1"/>
  <c r="BH1240" i="2" a="1"/>
  <c r="BH1240" i="2" s="1"/>
  <c r="BL1240" i="2" a="1"/>
  <c r="BL1240" i="2" s="1"/>
  <c r="AP1288" i="2" a="1"/>
  <c r="AP1288" i="2" s="1"/>
  <c r="AN1288" i="2" a="1"/>
  <c r="AN1288" i="2" s="1"/>
  <c r="AK1288" i="2" a="1"/>
  <c r="AK1288" i="2" s="1"/>
  <c r="AL1288" i="2" a="1"/>
  <c r="AL1288" i="2" s="1"/>
  <c r="AO1288" i="2"/>
  <c r="AM1288" i="2" a="1"/>
  <c r="AM1288" i="2" s="1"/>
  <c r="AZ1328" i="2" a="1"/>
  <c r="AZ1328" i="2" s="1"/>
  <c r="BC1328" i="2" a="1"/>
  <c r="BC1328" i="2" s="1"/>
  <c r="BB1328" i="2" a="1"/>
  <c r="BB1328" i="2" s="1"/>
  <c r="BE1328" i="2"/>
  <c r="BA1328" i="2" a="1"/>
  <c r="BA1328" i="2" s="1"/>
  <c r="BF1328" i="2" a="1"/>
  <c r="BF1328" i="2" s="1"/>
  <c r="BD1328" i="2" a="1"/>
  <c r="BD1328" i="2" s="1"/>
  <c r="AS1328" i="2" a="1"/>
  <c r="AS1328" i="2" s="1"/>
  <c r="AV1328" i="2" a="1"/>
  <c r="AV1328" i="2" s="1"/>
  <c r="AR1328" i="2" a="1"/>
  <c r="AR1328" i="2" s="1"/>
  <c r="AT1328" i="2" a="1"/>
  <c r="AT1328" i="2" s="1"/>
  <c r="AU1328" i="2" a="1"/>
  <c r="AU1328" i="2" s="1"/>
  <c r="AW1328" i="2"/>
  <c r="AX1328" i="2" a="1"/>
  <c r="AX1328" i="2" s="1"/>
  <c r="BC242" i="2" a="1"/>
  <c r="BC242" i="2" s="1"/>
  <c r="AZ242" i="2" a="1"/>
  <c r="AZ242" i="2" s="1"/>
  <c r="BD242" i="2" a="1"/>
  <c r="BD242" i="2" s="1"/>
  <c r="BA242" i="2" a="1"/>
  <c r="BA242" i="2" s="1"/>
  <c r="BE242" i="2"/>
  <c r="BB242" i="2" a="1"/>
  <c r="BB242" i="2" s="1"/>
  <c r="BF242" i="2" a="1"/>
  <c r="BF242" i="2" s="1"/>
  <c r="BL201" i="2" a="1"/>
  <c r="BL201" i="2" s="1"/>
  <c r="BK201" i="2" a="1"/>
  <c r="BK201" i="2" s="1"/>
  <c r="BI201" i="2" a="1"/>
  <c r="BI201" i="2" s="1"/>
  <c r="BN201" i="2" a="1"/>
  <c r="BN201" i="2" s="1"/>
  <c r="BH201" i="2" a="1"/>
  <c r="BH201" i="2" s="1"/>
  <c r="BJ201" i="2" a="1"/>
  <c r="BJ201" i="2" s="1"/>
  <c r="BM201" i="2"/>
  <c r="BI161" i="2" a="1"/>
  <c r="BI161" i="2" s="1"/>
  <c r="BM161" i="2"/>
  <c r="BL161" i="2" a="1"/>
  <c r="BL161" i="2" s="1"/>
  <c r="BK161" i="2" a="1"/>
  <c r="BK161" i="2" s="1"/>
  <c r="BH161" i="2" a="1"/>
  <c r="BH161" i="2" s="1"/>
  <c r="BN161" i="2" a="1"/>
  <c r="BN161" i="2" s="1"/>
  <c r="BJ161" i="2" a="1"/>
  <c r="BJ161" i="2" s="1"/>
  <c r="BH121" i="2" a="1"/>
  <c r="BH121" i="2" s="1"/>
  <c r="BI121" i="2" a="1"/>
  <c r="BI121" i="2" s="1"/>
  <c r="BN121" i="2" a="1"/>
  <c r="BN121" i="2" s="1"/>
  <c r="BJ121" i="2" a="1"/>
  <c r="BJ121" i="2" s="1"/>
  <c r="BK121" i="2" a="1"/>
  <c r="BK121" i="2" s="1"/>
  <c r="BM121" i="2"/>
  <c r="BL121" i="2" a="1"/>
  <c r="BL121" i="2" s="1"/>
  <c r="AM121" i="2" a="1"/>
  <c r="AM121" i="2" s="1"/>
  <c r="AN121" i="2" a="1"/>
  <c r="AN121" i="2" s="1"/>
  <c r="AK121" i="2" a="1"/>
  <c r="AK121" i="2" s="1"/>
  <c r="AO121" i="2"/>
  <c r="AL121" i="2" a="1"/>
  <c r="AL121" i="2" s="1"/>
  <c r="AP121" i="2" a="1"/>
  <c r="AP121" i="2" s="1"/>
  <c r="BB79" i="2" a="1"/>
  <c r="BB79" i="2" s="1"/>
  <c r="BF79" i="2" a="1"/>
  <c r="BF79" i="2" s="1"/>
  <c r="BA79" i="2" a="1"/>
  <c r="BA79" i="2" s="1"/>
  <c r="AZ79" i="2" a="1"/>
  <c r="AZ79" i="2" s="1"/>
  <c r="BC79" i="2" a="1"/>
  <c r="BC79" i="2" s="1"/>
  <c r="BD79" i="2" a="1"/>
  <c r="BD79" i="2" s="1"/>
  <c r="BE79" i="2"/>
  <c r="BL31" i="2" a="1"/>
  <c r="BL31" i="2" s="1"/>
  <c r="BN31" i="2" a="1"/>
  <c r="BN31" i="2" s="1"/>
  <c r="BI31" i="2" a="1"/>
  <c r="BI31" i="2" s="1"/>
  <c r="BH31" i="2" a="1"/>
  <c r="BH31" i="2" s="1"/>
  <c r="BK31" i="2" a="1"/>
  <c r="BK31" i="2" s="1"/>
  <c r="BJ31" i="2" a="1"/>
  <c r="BJ31" i="2" s="1"/>
  <c r="BM31" i="2"/>
  <c r="BL298" i="2" a="1"/>
  <c r="BL298" i="2" s="1"/>
  <c r="BH298" i="2" a="1"/>
  <c r="BH298" i="2" s="1"/>
  <c r="BK298" i="2" a="1"/>
  <c r="BK298" i="2" s="1"/>
  <c r="BN298" i="2" a="1"/>
  <c r="BN298" i="2" s="1"/>
  <c r="BI298" i="2" a="1"/>
  <c r="BI298" i="2" s="1"/>
  <c r="BJ298" i="2" a="1"/>
  <c r="BJ298" i="2" s="1"/>
  <c r="BM298" i="2"/>
  <c r="AK379" i="2" a="1"/>
  <c r="AK379" i="2" s="1"/>
  <c r="AL379" i="2" a="1"/>
  <c r="AL379" i="2" s="1"/>
  <c r="AO379" i="2"/>
  <c r="AM379" i="2" a="1"/>
  <c r="AM379" i="2" s="1"/>
  <c r="AN379" i="2" a="1"/>
  <c r="AN379" i="2" s="1"/>
  <c r="AP379" i="2" a="1"/>
  <c r="AP379" i="2" s="1"/>
  <c r="BK467" i="2" a="1"/>
  <c r="BK467" i="2" s="1"/>
  <c r="BH467" i="2" a="1"/>
  <c r="BH467" i="2" s="1"/>
  <c r="BL467" i="2" a="1"/>
  <c r="BL467" i="2" s="1"/>
  <c r="BI467" i="2" a="1"/>
  <c r="BI467" i="2" s="1"/>
  <c r="BM467" i="2"/>
  <c r="BJ467" i="2" a="1"/>
  <c r="BJ467" i="2" s="1"/>
  <c r="BN467" i="2" a="1"/>
  <c r="BN467" i="2" s="1"/>
  <c r="BB547" i="2" a="1"/>
  <c r="BB547" i="2" s="1"/>
  <c r="BC547" i="2" a="1"/>
  <c r="BC547" i="2" s="1"/>
  <c r="BE547" i="2"/>
  <c r="AZ547" i="2" a="1"/>
  <c r="AZ547" i="2" s="1"/>
  <c r="BF547" i="2" a="1"/>
  <c r="BF547" i="2" s="1"/>
  <c r="BD547" i="2" a="1"/>
  <c r="BD547" i="2" s="1"/>
  <c r="BA547" i="2" a="1"/>
  <c r="BA547" i="2" s="1"/>
  <c r="BD707" i="2" a="1"/>
  <c r="BD707" i="2" s="1"/>
  <c r="AZ707" i="2" a="1"/>
  <c r="AZ707" i="2" s="1"/>
  <c r="BA707" i="2" a="1"/>
  <c r="BA707" i="2" s="1"/>
  <c r="BB707" i="2" a="1"/>
  <c r="BB707" i="2" s="1"/>
  <c r="BC707" i="2" a="1"/>
  <c r="BC707" i="2" s="1"/>
  <c r="BE707" i="2"/>
  <c r="BF707" i="2" a="1"/>
  <c r="BF707" i="2" s="1"/>
  <c r="AN707" i="2" a="1"/>
  <c r="AN707" i="2" s="1"/>
  <c r="AP707" i="2" a="1"/>
  <c r="AP707" i="2" s="1"/>
  <c r="AK707" i="2" a="1"/>
  <c r="AK707" i="2" s="1"/>
  <c r="AL707" i="2" a="1"/>
  <c r="AL707" i="2" s="1"/>
  <c r="AM707" i="2" a="1"/>
  <c r="AM707" i="2" s="1"/>
  <c r="AO707" i="2"/>
  <c r="AK776" i="2" a="1"/>
  <c r="AK776" i="2" s="1"/>
  <c r="AP776" i="2" a="1"/>
  <c r="AP776" i="2" s="1"/>
  <c r="AM776" i="2" a="1"/>
  <c r="AM776" i="2" s="1"/>
  <c r="AO776" i="2"/>
  <c r="AL776" i="2" a="1"/>
  <c r="AL776" i="2" s="1"/>
  <c r="AN776" i="2" a="1"/>
  <c r="AN776" i="2" s="1"/>
  <c r="AR856" i="2" a="1"/>
  <c r="AR856" i="2" s="1"/>
  <c r="AU856" i="2" a="1"/>
  <c r="AU856" i="2" s="1"/>
  <c r="AT856" i="2" a="1"/>
  <c r="AT856" i="2" s="1"/>
  <c r="AW856" i="2"/>
  <c r="AS856" i="2" a="1"/>
  <c r="AS856" i="2" s="1"/>
  <c r="AX856" i="2" a="1"/>
  <c r="AX856" i="2" s="1"/>
  <c r="AV856" i="2" a="1"/>
  <c r="AV856" i="2" s="1"/>
  <c r="AN928" i="2" a="1"/>
  <c r="AN928" i="2" s="1"/>
  <c r="AK928" i="2" a="1"/>
  <c r="AK928" i="2" s="1"/>
  <c r="AO928" i="2"/>
  <c r="AL928" i="2" a="1"/>
  <c r="AL928" i="2" s="1"/>
  <c r="AP928" i="2" a="1"/>
  <c r="AP928" i="2" s="1"/>
  <c r="AM928" i="2" a="1"/>
  <c r="AM928" i="2" s="1"/>
  <c r="BB1000" i="2" a="1"/>
  <c r="BB1000" i="2" s="1"/>
  <c r="BD1000" i="2" a="1"/>
  <c r="BD1000" i="2" s="1"/>
  <c r="BF1000" i="2" a="1"/>
  <c r="BF1000" i="2" s="1"/>
  <c r="BA1000" i="2" a="1"/>
  <c r="BA1000" i="2" s="1"/>
  <c r="BE1000" i="2"/>
  <c r="AZ1000" i="2" a="1"/>
  <c r="AZ1000" i="2" s="1"/>
  <c r="BC1000" i="2" a="1"/>
  <c r="BC1000" i="2" s="1"/>
  <c r="AL1064" i="2" a="1"/>
  <c r="AL1064" i="2" s="1"/>
  <c r="AP1064" i="2" a="1"/>
  <c r="AP1064" i="2" s="1"/>
  <c r="AM1064" i="2" a="1"/>
  <c r="AM1064" i="2" s="1"/>
  <c r="AK1064" i="2" a="1"/>
  <c r="AK1064" i="2" s="1"/>
  <c r="AO1064" i="2"/>
  <c r="AN1064" i="2" a="1"/>
  <c r="AN1064" i="2" s="1"/>
  <c r="AS1211" i="2" a="1"/>
  <c r="AS1211" i="2" s="1"/>
  <c r="AW1211" i="2"/>
  <c r="AT1211" i="2" a="1"/>
  <c r="AT1211" i="2" s="1"/>
  <c r="AX1211" i="2" a="1"/>
  <c r="AX1211" i="2" s="1"/>
  <c r="AR1211" i="2" a="1"/>
  <c r="AR1211" i="2" s="1"/>
  <c r="AV1211" i="2" a="1"/>
  <c r="AV1211" i="2" s="1"/>
  <c r="AU1211" i="2" a="1"/>
  <c r="AU1211" i="2" s="1"/>
  <c r="BN1283" i="2" a="1"/>
  <c r="BN1283" i="2" s="1"/>
  <c r="BH1283" i="2" a="1"/>
  <c r="BH1283" i="2" s="1"/>
  <c r="BK1283" i="2" a="1"/>
  <c r="BK1283" i="2" s="1"/>
  <c r="BJ1283" i="2" a="1"/>
  <c r="BJ1283" i="2" s="1"/>
  <c r="BM1283" i="2"/>
  <c r="BI1283" i="2" a="1"/>
  <c r="BI1283" i="2" s="1"/>
  <c r="BL1283" i="2" a="1"/>
  <c r="BL1283" i="2" s="1"/>
  <c r="AZ1355" i="2" a="1"/>
  <c r="AZ1355" i="2" s="1"/>
  <c r="BD1355" i="2" a="1"/>
  <c r="BD1355" i="2" s="1"/>
  <c r="BB1355" i="2" a="1"/>
  <c r="BB1355" i="2" s="1"/>
  <c r="BA1355" i="2" a="1"/>
  <c r="BA1355" i="2" s="1"/>
  <c r="BC1355" i="2" a="1"/>
  <c r="BC1355" i="2" s="1"/>
  <c r="BE1355" i="2"/>
  <c r="BF1355" i="2" a="1"/>
  <c r="BF1355" i="2" s="1"/>
  <c r="BJ182" i="2" a="1"/>
  <c r="BJ182" i="2" s="1"/>
  <c r="BK182" i="2" a="1"/>
  <c r="BK182" i="2" s="1"/>
  <c r="BN182" i="2" a="1"/>
  <c r="BN182" i="2" s="1"/>
  <c r="BM182" i="2"/>
  <c r="BH182" i="2" a="1"/>
  <c r="BH182" i="2" s="1"/>
  <c r="BI182" i="2" a="1"/>
  <c r="BI182" i="2" s="1"/>
  <c r="BL182" i="2" a="1"/>
  <c r="BL182" i="2" s="1"/>
  <c r="AT102" i="2" a="1"/>
  <c r="AT102" i="2" s="1"/>
  <c r="AU102" i="2" a="1"/>
  <c r="AU102" i="2" s="1"/>
  <c r="AX102" i="2" a="1"/>
  <c r="AX102" i="2" s="1"/>
  <c r="AV102" i="2" a="1"/>
  <c r="AV102" i="2" s="1"/>
  <c r="AS102" i="2" a="1"/>
  <c r="AS102" i="2" s="1"/>
  <c r="AR102" i="2" a="1"/>
  <c r="AR102" i="2" s="1"/>
  <c r="AW102" i="2"/>
  <c r="BM36" i="2"/>
  <c r="BN36" i="2" a="1"/>
  <c r="BN36" i="2" s="1"/>
  <c r="BI36" i="2" a="1"/>
  <c r="BI36" i="2" s="1"/>
  <c r="BK36" i="2" a="1"/>
  <c r="BK36" i="2" s="1"/>
  <c r="BL36" i="2" a="1"/>
  <c r="BL36" i="2" s="1"/>
  <c r="BH36" i="2" a="1"/>
  <c r="BH36" i="2" s="1"/>
  <c r="BJ36" i="2" a="1"/>
  <c r="BJ36" i="2" s="1"/>
  <c r="AL36" i="2" a="1"/>
  <c r="AL36" i="2" s="1"/>
  <c r="AN36" i="2" a="1"/>
  <c r="AN36" i="2" s="1"/>
  <c r="AK36" i="2" a="1"/>
  <c r="AK36" i="2" s="1"/>
  <c r="AP36" i="2" a="1"/>
  <c r="AP36" i="2" s="1"/>
  <c r="AM36" i="2" a="1"/>
  <c r="AM36" i="2" s="1"/>
  <c r="AO36" i="2"/>
  <c r="AZ308" i="2" a="1"/>
  <c r="AZ308" i="2" s="1"/>
  <c r="BC308" i="2" a="1"/>
  <c r="BC308" i="2" s="1"/>
  <c r="BD308" i="2" a="1"/>
  <c r="BD308" i="2" s="1"/>
  <c r="BB308" i="2" a="1"/>
  <c r="BB308" i="2" s="1"/>
  <c r="BF308" i="2" a="1"/>
  <c r="BF308" i="2" s="1"/>
  <c r="BE308" i="2"/>
  <c r="BA308" i="2" a="1"/>
  <c r="BA308" i="2" s="1"/>
  <c r="BJ404" i="2" a="1"/>
  <c r="BJ404" i="2" s="1"/>
  <c r="BL404" i="2" a="1"/>
  <c r="BL404" i="2" s="1"/>
  <c r="BH404" i="2" a="1"/>
  <c r="BH404" i="2" s="1"/>
  <c r="BM404" i="2"/>
  <c r="BI404" i="2" a="1"/>
  <c r="BI404" i="2" s="1"/>
  <c r="BK404" i="2" a="1"/>
  <c r="BK404" i="2" s="1"/>
  <c r="BN404" i="2" a="1"/>
  <c r="BN404" i="2" s="1"/>
  <c r="BA492" i="2" a="1"/>
  <c r="BA492" i="2" s="1"/>
  <c r="AZ492" i="2" a="1"/>
  <c r="AZ492" i="2" s="1"/>
  <c r="BE492" i="2"/>
  <c r="BD492" i="2" a="1"/>
  <c r="BD492" i="2" s="1"/>
  <c r="BB492" i="2" a="1"/>
  <c r="BB492" i="2" s="1"/>
  <c r="BC492" i="2" a="1"/>
  <c r="BC492" i="2" s="1"/>
  <c r="BF492" i="2" a="1"/>
  <c r="BF492" i="2" s="1"/>
  <c r="AZ580" i="2" a="1"/>
  <c r="AZ580" i="2" s="1"/>
  <c r="BD580" i="2" a="1"/>
  <c r="BD580" i="2" s="1"/>
  <c r="BA580" i="2" a="1"/>
  <c r="BA580" i="2" s="1"/>
  <c r="BE580" i="2"/>
  <c r="BC580" i="2" a="1"/>
  <c r="BC580" i="2" s="1"/>
  <c r="BB580" i="2" a="1"/>
  <c r="BB580" i="2" s="1"/>
  <c r="BF580" i="2" a="1"/>
  <c r="BF580" i="2" s="1"/>
  <c r="AT580" i="2" a="1"/>
  <c r="AT580" i="2" s="1"/>
  <c r="AR580" i="2" a="1"/>
  <c r="AR580" i="2" s="1"/>
  <c r="AX580" i="2" a="1"/>
  <c r="AX580" i="2" s="1"/>
  <c r="AU580" i="2" a="1"/>
  <c r="AU580" i="2" s="1"/>
  <c r="AV580" i="2" a="1"/>
  <c r="AV580" i="2" s="1"/>
  <c r="AW580" i="2"/>
  <c r="AS580" i="2" a="1"/>
  <c r="AS580" i="2" s="1"/>
  <c r="AT668" i="2" a="1"/>
  <c r="AT668" i="2" s="1"/>
  <c r="AX668" i="2" a="1"/>
  <c r="AX668" i="2" s="1"/>
  <c r="AU668" i="2" a="1"/>
  <c r="AU668" i="2" s="1"/>
  <c r="AR668" i="2" a="1"/>
  <c r="AR668" i="2" s="1"/>
  <c r="AV668" i="2" a="1"/>
  <c r="AV668" i="2" s="1"/>
  <c r="AS668" i="2" a="1"/>
  <c r="AS668" i="2" s="1"/>
  <c r="AW668" i="2"/>
  <c r="BN897" i="2" a="1"/>
  <c r="BN897" i="2" s="1"/>
  <c r="BI897" i="2" a="1"/>
  <c r="BI897" i="2" s="1"/>
  <c r="BJ897" i="2" a="1"/>
  <c r="BJ897" i="2" s="1"/>
  <c r="BK897" i="2" a="1"/>
  <c r="BK897" i="2" s="1"/>
  <c r="BL897" i="2" a="1"/>
  <c r="BL897" i="2" s="1"/>
  <c r="BH897" i="2" a="1"/>
  <c r="BH897" i="2" s="1"/>
  <c r="BM897" i="2"/>
  <c r="AP897" i="2" a="1"/>
  <c r="AP897" i="2" s="1"/>
  <c r="AM897" i="2" a="1"/>
  <c r="AM897" i="2" s="1"/>
  <c r="AL897" i="2" a="1"/>
  <c r="AL897" i="2" s="1"/>
  <c r="AO897" i="2"/>
  <c r="AK897" i="2" a="1"/>
  <c r="AK897" i="2" s="1"/>
  <c r="AN897" i="2" a="1"/>
  <c r="AN897" i="2" s="1"/>
  <c r="BJ961" i="2" a="1"/>
  <c r="BJ961" i="2" s="1"/>
  <c r="BN961" i="2" a="1"/>
  <c r="BN961" i="2" s="1"/>
  <c r="BK961" i="2" a="1"/>
  <c r="BK961" i="2" s="1"/>
  <c r="BH961" i="2" a="1"/>
  <c r="BH961" i="2" s="1"/>
  <c r="BL961" i="2" a="1"/>
  <c r="BL961" i="2" s="1"/>
  <c r="BI961" i="2" a="1"/>
  <c r="BI961" i="2" s="1"/>
  <c r="BM961" i="2"/>
  <c r="AZ1041" i="2" a="1"/>
  <c r="AZ1041" i="2" s="1"/>
  <c r="BA1041" i="2" a="1"/>
  <c r="BA1041" i="2" s="1"/>
  <c r="BF1041" i="2" a="1"/>
  <c r="BF1041" i="2" s="1"/>
  <c r="BB1041" i="2" a="1"/>
  <c r="BB1041" i="2" s="1"/>
  <c r="BE1041" i="2"/>
  <c r="BC1041" i="2" a="1"/>
  <c r="BC1041" i="2" s="1"/>
  <c r="BD1041" i="2" a="1"/>
  <c r="BD1041" i="2" s="1"/>
  <c r="BH1113" i="2" a="1"/>
  <c r="BH1113" i="2" s="1"/>
  <c r="BJ1113" i="2" a="1"/>
  <c r="BJ1113" i="2" s="1"/>
  <c r="BL1113" i="2" a="1"/>
  <c r="BL1113" i="2" s="1"/>
  <c r="BK1113" i="2" a="1"/>
  <c r="BK1113" i="2" s="1"/>
  <c r="BI1113" i="2" a="1"/>
  <c r="BI1113" i="2" s="1"/>
  <c r="BN1113" i="2" a="1"/>
  <c r="BN1113" i="2" s="1"/>
  <c r="BM1113" i="2"/>
  <c r="AV1196" i="2" a="1"/>
  <c r="AV1196" i="2" s="1"/>
  <c r="AT1196" i="2" a="1"/>
  <c r="AT1196" i="2" s="1"/>
  <c r="AU1196" i="2" a="1"/>
  <c r="AU1196" i="2" s="1"/>
  <c r="AX1196" i="2" a="1"/>
  <c r="AX1196" i="2" s="1"/>
  <c r="AS1196" i="2" a="1"/>
  <c r="AS1196" i="2" s="1"/>
  <c r="AR1196" i="2" a="1"/>
  <c r="AR1196" i="2" s="1"/>
  <c r="AW1196" i="2"/>
  <c r="BC1196" i="2" a="1"/>
  <c r="BC1196" i="2" s="1"/>
  <c r="AZ1196" i="2" a="1"/>
  <c r="AZ1196" i="2" s="1"/>
  <c r="BF1196" i="2" a="1"/>
  <c r="BF1196" i="2" s="1"/>
  <c r="BA1196" i="2" a="1"/>
  <c r="BA1196" i="2" s="1"/>
  <c r="BD1196" i="2" a="1"/>
  <c r="BD1196" i="2" s="1"/>
  <c r="BE1196" i="2"/>
  <c r="BB1196" i="2" a="1"/>
  <c r="BB1196" i="2" s="1"/>
  <c r="BI1268" i="2" a="1"/>
  <c r="BI1268" i="2" s="1"/>
  <c r="BN1268" i="2" a="1"/>
  <c r="BN1268" i="2" s="1"/>
  <c r="BH1268" i="2" a="1"/>
  <c r="BH1268" i="2" s="1"/>
  <c r="BJ1268" i="2" a="1"/>
  <c r="BJ1268" i="2" s="1"/>
  <c r="BL1268" i="2" a="1"/>
  <c r="BL1268" i="2" s="1"/>
  <c r="BM1268" i="2"/>
  <c r="BK1268" i="2" a="1"/>
  <c r="BK1268" i="2" s="1"/>
  <c r="BF1340" i="2" a="1"/>
  <c r="BF1340" i="2" s="1"/>
  <c r="AZ1340" i="2" a="1"/>
  <c r="AZ1340" i="2" s="1"/>
  <c r="BC1340" i="2" a="1"/>
  <c r="BC1340" i="2" s="1"/>
  <c r="BB1340" i="2" a="1"/>
  <c r="BB1340" i="2" s="1"/>
  <c r="BE1340" i="2"/>
  <c r="BA1340" i="2" a="1"/>
  <c r="BA1340" i="2" s="1"/>
  <c r="BD1340" i="2" a="1"/>
  <c r="BD1340" i="2" s="1"/>
  <c r="AZ213" i="2" a="1"/>
  <c r="AZ213" i="2" s="1"/>
  <c r="BE213" i="2"/>
  <c r="BD213" i="2" a="1"/>
  <c r="BD213" i="2" s="1"/>
  <c r="BB213" i="2" a="1"/>
  <c r="BB213" i="2" s="1"/>
  <c r="BA213" i="2" a="1"/>
  <c r="BA213" i="2" s="1"/>
  <c r="BC213" i="2" a="1"/>
  <c r="BC213" i="2" s="1"/>
  <c r="BF213" i="2" a="1"/>
  <c r="BF213" i="2" s="1"/>
  <c r="AS133" i="2" a="1"/>
  <c r="AS133" i="2" s="1"/>
  <c r="AR133" i="2" a="1"/>
  <c r="AR133" i="2" s="1"/>
  <c r="AW133" i="2"/>
  <c r="AT133" i="2" a="1"/>
  <c r="AT133" i="2" s="1"/>
  <c r="AX133" i="2" a="1"/>
  <c r="AX133" i="2" s="1"/>
  <c r="AU133" i="2" a="1"/>
  <c r="AU133" i="2" s="1"/>
  <c r="AV133" i="2" a="1"/>
  <c r="AV133" i="2" s="1"/>
  <c r="BE51" i="2"/>
  <c r="AZ51" i="2" a="1"/>
  <c r="AZ51" i="2" s="1"/>
  <c r="BB51" i="2" a="1"/>
  <c r="BB51" i="2" s="1"/>
  <c r="BA51" i="2" a="1"/>
  <c r="BA51" i="2" s="1"/>
  <c r="BC51" i="2" a="1"/>
  <c r="BC51" i="2" s="1"/>
  <c r="BD51" i="2" a="1"/>
  <c r="BD51" i="2" s="1"/>
  <c r="BF51" i="2" a="1"/>
  <c r="BF51" i="2" s="1"/>
  <c r="BA384" i="2" a="1"/>
  <c r="BA384" i="2" s="1"/>
  <c r="BE384" i="2"/>
  <c r="BB384" i="2" a="1"/>
  <c r="BB384" i="2" s="1"/>
  <c r="BF384" i="2" a="1"/>
  <c r="BF384" i="2" s="1"/>
  <c r="BC384" i="2" a="1"/>
  <c r="BC384" i="2" s="1"/>
  <c r="AZ384" i="2" a="1"/>
  <c r="AZ384" i="2" s="1"/>
  <c r="BD384" i="2" a="1"/>
  <c r="BD384" i="2" s="1"/>
  <c r="AR568" i="2" a="1"/>
  <c r="AR568" i="2" s="1"/>
  <c r="AV568" i="2" a="1"/>
  <c r="AV568" i="2" s="1"/>
  <c r="AS568" i="2" a="1"/>
  <c r="AS568" i="2" s="1"/>
  <c r="AT568" i="2" a="1"/>
  <c r="AT568" i="2" s="1"/>
  <c r="AW568" i="2"/>
  <c r="AU568" i="2" a="1"/>
  <c r="AU568" i="2" s="1"/>
  <c r="AX568" i="2" a="1"/>
  <c r="AX568" i="2" s="1"/>
  <c r="AT749" i="2" a="1"/>
  <c r="AT749" i="2" s="1"/>
  <c r="AV749" i="2" a="1"/>
  <c r="AV749" i="2" s="1"/>
  <c r="AW749" i="2"/>
  <c r="AU749" i="2" a="1"/>
  <c r="AU749" i="2" s="1"/>
  <c r="AX749" i="2" a="1"/>
  <c r="AX749" i="2" s="1"/>
  <c r="AS749" i="2" a="1"/>
  <c r="AS749" i="2" s="1"/>
  <c r="AR749" i="2" a="1"/>
  <c r="AR749" i="2" s="1"/>
  <c r="AM1069" i="2" a="1"/>
  <c r="AM1069" i="2" s="1"/>
  <c r="AO1069" i="2"/>
  <c r="AL1069" i="2" a="1"/>
  <c r="AL1069" i="2" s="1"/>
  <c r="AP1069" i="2" a="1"/>
  <c r="AP1069" i="2" s="1"/>
  <c r="AK1069" i="2" a="1"/>
  <c r="AK1069" i="2" s="1"/>
  <c r="AN1069" i="2" a="1"/>
  <c r="AN1069" i="2" s="1"/>
  <c r="BN1184" i="2" a="1"/>
  <c r="BN1184" i="2" s="1"/>
  <c r="BI1184" i="2" a="1"/>
  <c r="BI1184" i="2" s="1"/>
  <c r="BH1184" i="2" a="1"/>
  <c r="BH1184" i="2" s="1"/>
  <c r="BM1184" i="2"/>
  <c r="BL1184" i="2" a="1"/>
  <c r="BL1184" i="2" s="1"/>
  <c r="BK1184" i="2" a="1"/>
  <c r="BK1184" i="2" s="1"/>
  <c r="BJ1184" i="2" a="1"/>
  <c r="BJ1184" i="2" s="1"/>
  <c r="BF1304" i="2" a="1"/>
  <c r="BF1304" i="2" s="1"/>
  <c r="BD1304" i="2" a="1"/>
  <c r="BD1304" i="2" s="1"/>
  <c r="BA1304" i="2" a="1"/>
  <c r="BA1304" i="2" s="1"/>
  <c r="BB1304" i="2" a="1"/>
  <c r="BB1304" i="2" s="1"/>
  <c r="BC1304" i="2" a="1"/>
  <c r="BC1304" i="2" s="1"/>
  <c r="BE1304" i="2"/>
  <c r="AZ1304" i="2" a="1"/>
  <c r="AZ1304" i="2" s="1"/>
  <c r="BJ1304" i="2" a="1"/>
  <c r="BJ1304" i="2" s="1"/>
  <c r="BH1304" i="2" a="1"/>
  <c r="BH1304" i="2" s="1"/>
  <c r="BL1304" i="2" a="1"/>
  <c r="BL1304" i="2" s="1"/>
  <c r="BI1304" i="2" a="1"/>
  <c r="BI1304" i="2" s="1"/>
  <c r="BM1304" i="2"/>
  <c r="BK1304" i="2" a="1"/>
  <c r="BK1304" i="2" s="1"/>
  <c r="BN1304" i="2" a="1"/>
  <c r="BN1304" i="2" s="1"/>
  <c r="BL185" i="2" a="1"/>
  <c r="BL185" i="2" s="1"/>
  <c r="BJ185" i="2" a="1"/>
  <c r="BJ185" i="2" s="1"/>
  <c r="BN185" i="2" a="1"/>
  <c r="BN185" i="2" s="1"/>
  <c r="BM185" i="2"/>
  <c r="BK185" i="2" a="1"/>
  <c r="BK185" i="2" s="1"/>
  <c r="BI185" i="2" a="1"/>
  <c r="BI185" i="2" s="1"/>
  <c r="BH185" i="2" a="1"/>
  <c r="BH185" i="2" s="1"/>
  <c r="BH39" i="2" a="1"/>
  <c r="BH39" i="2" s="1"/>
  <c r="BK39" i="2" a="1"/>
  <c r="BK39" i="2" s="1"/>
  <c r="BL39" i="2" a="1"/>
  <c r="BL39" i="2" s="1"/>
  <c r="BN39" i="2" a="1"/>
  <c r="BN39" i="2" s="1"/>
  <c r="BI39" i="2" a="1"/>
  <c r="BI39" i="2" s="1"/>
  <c r="BJ39" i="2" a="1"/>
  <c r="BJ39" i="2" s="1"/>
  <c r="BM39" i="2"/>
  <c r="BL331" i="2" a="1"/>
  <c r="BL331" i="2" s="1"/>
  <c r="BH331" i="2" a="1"/>
  <c r="BH331" i="2" s="1"/>
  <c r="BK331" i="2" a="1"/>
  <c r="BK331" i="2" s="1"/>
  <c r="BN331" i="2" a="1"/>
  <c r="BN331" i="2" s="1"/>
  <c r="BI331" i="2" a="1"/>
  <c r="BI331" i="2" s="1"/>
  <c r="BJ331" i="2" a="1"/>
  <c r="BJ331" i="2" s="1"/>
  <c r="BM331" i="2"/>
  <c r="BI435" i="2" a="1"/>
  <c r="BI435" i="2" s="1"/>
  <c r="BM435" i="2"/>
  <c r="BJ435" i="2" a="1"/>
  <c r="BJ435" i="2" s="1"/>
  <c r="BN435" i="2" a="1"/>
  <c r="BN435" i="2" s="1"/>
  <c r="BK435" i="2" a="1"/>
  <c r="BK435" i="2" s="1"/>
  <c r="BH435" i="2" a="1"/>
  <c r="BH435" i="2" s="1"/>
  <c r="BL435" i="2" a="1"/>
  <c r="BL435" i="2" s="1"/>
  <c r="AS435" i="2" a="1"/>
  <c r="AS435" i="2" s="1"/>
  <c r="AU435" i="2" a="1"/>
  <c r="AU435" i="2" s="1"/>
  <c r="AW435" i="2"/>
  <c r="AV435" i="2" a="1"/>
  <c r="AV435" i="2" s="1"/>
  <c r="AT435" i="2" a="1"/>
  <c r="AT435" i="2" s="1"/>
  <c r="AR435" i="2" a="1"/>
  <c r="AR435" i="2" s="1"/>
  <c r="AX435" i="2" a="1"/>
  <c r="AX435" i="2" s="1"/>
  <c r="BL539" i="2" a="1"/>
  <c r="BL539" i="2" s="1"/>
  <c r="BI539" i="2" a="1"/>
  <c r="BI539" i="2" s="1"/>
  <c r="BJ539" i="2" a="1"/>
  <c r="BJ539" i="2" s="1"/>
  <c r="BM539" i="2"/>
  <c r="BH539" i="2" a="1"/>
  <c r="BH539" i="2" s="1"/>
  <c r="BN539" i="2" a="1"/>
  <c r="BN539" i="2" s="1"/>
  <c r="BK539" i="2" a="1"/>
  <c r="BK539" i="2" s="1"/>
  <c r="BA651" i="2" a="1"/>
  <c r="BA651" i="2" s="1"/>
  <c r="BE651" i="2"/>
  <c r="BB651" i="2" a="1"/>
  <c r="BB651" i="2" s="1"/>
  <c r="BF651" i="2" a="1"/>
  <c r="BF651" i="2" s="1"/>
  <c r="BC651" i="2" a="1"/>
  <c r="BC651" i="2" s="1"/>
  <c r="AZ651" i="2" a="1"/>
  <c r="AZ651" i="2" s="1"/>
  <c r="BD651" i="2" a="1"/>
  <c r="BD651" i="2" s="1"/>
  <c r="BL872" i="2" a="1"/>
  <c r="BL872" i="2" s="1"/>
  <c r="BN872" i="2" a="1"/>
  <c r="BN872" i="2" s="1"/>
  <c r="BI872" i="2" a="1"/>
  <c r="BI872" i="2" s="1"/>
  <c r="BJ872" i="2" a="1"/>
  <c r="BJ872" i="2" s="1"/>
  <c r="BM872" i="2"/>
  <c r="BK872" i="2" a="1"/>
  <c r="BK872" i="2" s="1"/>
  <c r="BH872" i="2" a="1"/>
  <c r="BH872" i="2" s="1"/>
  <c r="AR872" i="2" a="1"/>
  <c r="AR872" i="2" s="1"/>
  <c r="AU872" i="2" a="1"/>
  <c r="AU872" i="2" s="1"/>
  <c r="AT872" i="2" a="1"/>
  <c r="AT872" i="2" s="1"/>
  <c r="AW872" i="2"/>
  <c r="AX872" i="2" a="1"/>
  <c r="AX872" i="2" s="1"/>
  <c r="AS872" i="2" a="1"/>
  <c r="AS872" i="2" s="1"/>
  <c r="AV872" i="2" a="1"/>
  <c r="AV872" i="2" s="1"/>
  <c r="BA1219" i="2" a="1"/>
  <c r="BA1219" i="2" s="1"/>
  <c r="BC1219" i="2" a="1"/>
  <c r="BC1219" i="2" s="1"/>
  <c r="AZ1219" i="2" a="1"/>
  <c r="AZ1219" i="2" s="1"/>
  <c r="BE1219" i="2"/>
  <c r="BD1219" i="2" a="1"/>
  <c r="BD1219" i="2" s="1"/>
  <c r="BF1219" i="2" a="1"/>
  <c r="BF1219" i="2" s="1"/>
  <c r="BB1219" i="2" a="1"/>
  <c r="BB1219" i="2" s="1"/>
  <c r="BA1331" i="2" a="1"/>
  <c r="BA1331" i="2" s="1"/>
  <c r="BD1331" i="2" a="1"/>
  <c r="BD1331" i="2" s="1"/>
  <c r="AZ1331" i="2" a="1"/>
  <c r="AZ1331" i="2" s="1"/>
  <c r="BB1331" i="2" a="1"/>
  <c r="BB1331" i="2" s="1"/>
  <c r="BC1331" i="2" a="1"/>
  <c r="BC1331" i="2" s="1"/>
  <c r="BE1331" i="2"/>
  <c r="BF1331" i="2" a="1"/>
  <c r="BF1331" i="2" s="1"/>
  <c r="AV174" i="2" a="1"/>
  <c r="AV174" i="2" s="1"/>
  <c r="AT174" i="2" a="1"/>
  <c r="AT174" i="2" s="1"/>
  <c r="AX174" i="2" a="1"/>
  <c r="AX174" i="2" s="1"/>
  <c r="AR174" i="2" a="1"/>
  <c r="AR174" i="2" s="1"/>
  <c r="AU174" i="2" a="1"/>
  <c r="AU174" i="2" s="1"/>
  <c r="AW174" i="2"/>
  <c r="AS174" i="2" a="1"/>
  <c r="AS174" i="2" s="1"/>
  <c r="BC60" i="2" a="1"/>
  <c r="BC60" i="2" s="1"/>
  <c r="BD60" i="2" a="1"/>
  <c r="BD60" i="2" s="1"/>
  <c r="BE60" i="2"/>
  <c r="BF60" i="2" a="1"/>
  <c r="BF60" i="2" s="1"/>
  <c r="AZ60" i="2" a="1"/>
  <c r="AZ60" i="2" s="1"/>
  <c r="BA60" i="2" a="1"/>
  <c r="BA60" i="2" s="1"/>
  <c r="BB60" i="2" a="1"/>
  <c r="BB60" i="2" s="1"/>
  <c r="AL324" i="2" a="1"/>
  <c r="AL324" i="2" s="1"/>
  <c r="AM324" i="2" a="1"/>
  <c r="AM324" i="2" s="1"/>
  <c r="AO324" i="2"/>
  <c r="AK324" i="2" a="1"/>
  <c r="AK324" i="2" s="1"/>
  <c r="AP324" i="2" a="1"/>
  <c r="AP324" i="2" s="1"/>
  <c r="AN324" i="2" a="1"/>
  <c r="AN324" i="2" s="1"/>
  <c r="AV420" i="2" a="1"/>
  <c r="AV420" i="2" s="1"/>
  <c r="AU420" i="2" a="1"/>
  <c r="AU420" i="2" s="1"/>
  <c r="AS420" i="2" a="1"/>
  <c r="AS420" i="2" s="1"/>
  <c r="AX420" i="2" a="1"/>
  <c r="AX420" i="2" s="1"/>
  <c r="AW420" i="2"/>
  <c r="AT420" i="2" a="1"/>
  <c r="AT420" i="2" s="1"/>
  <c r="AR420" i="2" a="1"/>
  <c r="AR420" i="2" s="1"/>
  <c r="BN524" i="2" a="1"/>
  <c r="BN524" i="2" s="1"/>
  <c r="BJ524" i="2" a="1"/>
  <c r="BJ524" i="2" s="1"/>
  <c r="BK524" i="2" a="1"/>
  <c r="BK524" i="2" s="1"/>
  <c r="BI524" i="2" a="1"/>
  <c r="BI524" i="2" s="1"/>
  <c r="BM524" i="2"/>
  <c r="BL524" i="2" a="1"/>
  <c r="BL524" i="2" s="1"/>
  <c r="BH524" i="2" a="1"/>
  <c r="BH524" i="2" s="1"/>
  <c r="AR745" i="2" a="1"/>
  <c r="AR745" i="2" s="1"/>
  <c r="AS745" i="2" a="1"/>
  <c r="AS745" i="2" s="1"/>
  <c r="AW745" i="2"/>
  <c r="AT745" i="2" a="1"/>
  <c r="AT745" i="2" s="1"/>
  <c r="AX745" i="2" a="1"/>
  <c r="AX745" i="2" s="1"/>
  <c r="AU745" i="2" a="1"/>
  <c r="AU745" i="2" s="1"/>
  <c r="AV745" i="2" a="1"/>
  <c r="AV745" i="2" s="1"/>
  <c r="AX857" i="2" a="1"/>
  <c r="AX857" i="2" s="1"/>
  <c r="AU857" i="2" a="1"/>
  <c r="AU857" i="2" s="1"/>
  <c r="AV857" i="2" a="1"/>
  <c r="AV857" i="2" s="1"/>
  <c r="AW857" i="2"/>
  <c r="AR857" i="2" a="1"/>
  <c r="AR857" i="2" s="1"/>
  <c r="AS857" i="2" a="1"/>
  <c r="AS857" i="2" s="1"/>
  <c r="AT857" i="2" a="1"/>
  <c r="AT857" i="2" s="1"/>
  <c r="BF857" i="2" a="1"/>
  <c r="BF857" i="2" s="1"/>
  <c r="BA857" i="2" a="1"/>
  <c r="BA857" i="2" s="1"/>
  <c r="AZ857" i="2" a="1"/>
  <c r="AZ857" i="2" s="1"/>
  <c r="BC857" i="2" a="1"/>
  <c r="BC857" i="2" s="1"/>
  <c r="BD857" i="2" a="1"/>
  <c r="BD857" i="2" s="1"/>
  <c r="BB857" i="2" a="1"/>
  <c r="BB857" i="2" s="1"/>
  <c r="BE857" i="2"/>
  <c r="AM985" i="2" a="1"/>
  <c r="AM985" i="2" s="1"/>
  <c r="AO985" i="2"/>
  <c r="AN985" i="2" a="1"/>
  <c r="AN985" i="2" s="1"/>
  <c r="AL985" i="2" a="1"/>
  <c r="AL985" i="2" s="1"/>
  <c r="AP985" i="2" a="1"/>
  <c r="AP985" i="2" s="1"/>
  <c r="AK985" i="2" a="1"/>
  <c r="AK985" i="2" s="1"/>
  <c r="AT1105" i="2" a="1"/>
  <c r="AT1105" i="2" s="1"/>
  <c r="AR1105" i="2" a="1"/>
  <c r="AR1105" i="2" s="1"/>
  <c r="AW1105" i="2"/>
  <c r="AS1105" i="2" a="1"/>
  <c r="AS1105" i="2" s="1"/>
  <c r="AV1105" i="2" a="1"/>
  <c r="AV1105" i="2" s="1"/>
  <c r="AU1105" i="2" a="1"/>
  <c r="AU1105" i="2" s="1"/>
  <c r="AX1105" i="2" a="1"/>
  <c r="AX1105" i="2" s="1"/>
  <c r="BC1204" i="2" a="1"/>
  <c r="BC1204" i="2" s="1"/>
  <c r="BD1204" i="2" a="1"/>
  <c r="BD1204" i="2" s="1"/>
  <c r="BB1204" i="2" a="1"/>
  <c r="BB1204" i="2" s="1"/>
  <c r="BF1204" i="2" a="1"/>
  <c r="BF1204" i="2" s="1"/>
  <c r="AZ1204" i="2" a="1"/>
  <c r="AZ1204" i="2" s="1"/>
  <c r="BE1204" i="2"/>
  <c r="BA1204" i="2" a="1"/>
  <c r="BA1204" i="2" s="1"/>
  <c r="BF1324" i="2" a="1"/>
  <c r="BF1324" i="2" s="1"/>
  <c r="BA1324" i="2" a="1"/>
  <c r="BA1324" i="2" s="1"/>
  <c r="AZ1324" i="2" a="1"/>
  <c r="AZ1324" i="2" s="1"/>
  <c r="BC1324" i="2" a="1"/>
  <c r="BC1324" i="2" s="1"/>
  <c r="BD1324" i="2" a="1"/>
  <c r="BD1324" i="2" s="1"/>
  <c r="BB1324" i="2" a="1"/>
  <c r="BB1324" i="2" s="1"/>
  <c r="BE1324" i="2"/>
  <c r="BI1324" i="2" a="1"/>
  <c r="BI1324" i="2" s="1"/>
  <c r="BL1324" i="2" a="1"/>
  <c r="BL1324" i="2" s="1"/>
  <c r="BH1324" i="2" a="1"/>
  <c r="BH1324" i="2" s="1"/>
  <c r="BJ1324" i="2" a="1"/>
  <c r="BJ1324" i="2" s="1"/>
  <c r="BM1324" i="2"/>
  <c r="BN1324" i="2" a="1"/>
  <c r="BN1324" i="2" s="1"/>
  <c r="BK1324" i="2" a="1"/>
  <c r="BK1324" i="2" s="1"/>
  <c r="BM165" i="2"/>
  <c r="BI165" i="2" a="1"/>
  <c r="BI165" i="2" s="1"/>
  <c r="BJ165" i="2" a="1"/>
  <c r="BJ165" i="2" s="1"/>
  <c r="BL165" i="2" a="1"/>
  <c r="BL165" i="2" s="1"/>
  <c r="BK165" i="2" a="1"/>
  <c r="BK165" i="2" s="1"/>
  <c r="BH165" i="2" a="1"/>
  <c r="BH165" i="2" s="1"/>
  <c r="BN165" i="2" a="1"/>
  <c r="BN165" i="2" s="1"/>
  <c r="BD59" i="2" a="1"/>
  <c r="BD59" i="2" s="1"/>
  <c r="BF59" i="2" a="1"/>
  <c r="BF59" i="2" s="1"/>
  <c r="BA59" i="2" a="1"/>
  <c r="BA59" i="2" s="1"/>
  <c r="AZ59" i="2" a="1"/>
  <c r="AZ59" i="2" s="1"/>
  <c r="BC59" i="2" a="1"/>
  <c r="BC59" i="2" s="1"/>
  <c r="BB59" i="2" a="1"/>
  <c r="BB59" i="2" s="1"/>
  <c r="BE59" i="2"/>
  <c r="BL290" i="2" a="1"/>
  <c r="BL290" i="2" s="1"/>
  <c r="BH290" i="2" a="1"/>
  <c r="BH290" i="2" s="1"/>
  <c r="BK290" i="2" a="1"/>
  <c r="BK290" i="2" s="1"/>
  <c r="BM290" i="2"/>
  <c r="BJ290" i="2" a="1"/>
  <c r="BJ290" i="2" s="1"/>
  <c r="BI290" i="2" a="1"/>
  <c r="BI290" i="2" s="1"/>
  <c r="BN290" i="2" a="1"/>
  <c r="BN290" i="2" s="1"/>
  <c r="BD395" i="2" a="1"/>
  <c r="BD395" i="2" s="1"/>
  <c r="BC395" i="2" a="1"/>
  <c r="BC395" i="2" s="1"/>
  <c r="BA395" i="2" a="1"/>
  <c r="BA395" i="2" s="1"/>
  <c r="BF395" i="2" a="1"/>
  <c r="BF395" i="2" s="1"/>
  <c r="BE395" i="2"/>
  <c r="AZ395" i="2" a="1"/>
  <c r="AZ395" i="2" s="1"/>
  <c r="BB395" i="2" a="1"/>
  <c r="BB395" i="2" s="1"/>
  <c r="AU507" i="2" a="1"/>
  <c r="AU507" i="2" s="1"/>
  <c r="AR507" i="2" a="1"/>
  <c r="AR507" i="2" s="1"/>
  <c r="AV507" i="2" a="1"/>
  <c r="AV507" i="2" s="1"/>
  <c r="AS507" i="2" a="1"/>
  <c r="AS507" i="2" s="1"/>
  <c r="AW507" i="2"/>
  <c r="AT507" i="2" a="1"/>
  <c r="AT507" i="2" s="1"/>
  <c r="AX507" i="2" a="1"/>
  <c r="AX507" i="2" s="1"/>
  <c r="BL611" i="2" a="1"/>
  <c r="BL611" i="2" s="1"/>
  <c r="BM611" i="2"/>
  <c r="BH611" i="2" a="1"/>
  <c r="BH611" i="2" s="1"/>
  <c r="BI611" i="2" a="1"/>
  <c r="BI611" i="2" s="1"/>
  <c r="BJ611" i="2" a="1"/>
  <c r="BJ611" i="2" s="1"/>
  <c r="BN611" i="2" a="1"/>
  <c r="BN611" i="2" s="1"/>
  <c r="BK611" i="2" a="1"/>
  <c r="BK611" i="2" s="1"/>
  <c r="BH731" i="2" a="1"/>
  <c r="BH731" i="2" s="1"/>
  <c r="BJ731" i="2" a="1"/>
  <c r="BJ731" i="2" s="1"/>
  <c r="BK731" i="2" a="1"/>
  <c r="BK731" i="2" s="1"/>
  <c r="BM731" i="2"/>
  <c r="BI731" i="2" a="1"/>
  <c r="BI731" i="2" s="1"/>
  <c r="BN731" i="2" a="1"/>
  <c r="BN731" i="2" s="1"/>
  <c r="BL731" i="2" a="1"/>
  <c r="BL731" i="2" s="1"/>
  <c r="AR840" i="2" a="1"/>
  <c r="AR840" i="2" s="1"/>
  <c r="AU840" i="2" a="1"/>
  <c r="AU840" i="2" s="1"/>
  <c r="AT840" i="2" a="1"/>
  <c r="AT840" i="2" s="1"/>
  <c r="AW840" i="2"/>
  <c r="AX840" i="2" a="1"/>
  <c r="AX840" i="2" s="1"/>
  <c r="AS840" i="2" a="1"/>
  <c r="AS840" i="2" s="1"/>
  <c r="AV840" i="2" a="1"/>
  <c r="AV840" i="2" s="1"/>
  <c r="AL952" i="2" a="1"/>
  <c r="AL952" i="2" s="1"/>
  <c r="AP952" i="2" a="1"/>
  <c r="AP952" i="2" s="1"/>
  <c r="AM952" i="2" a="1"/>
  <c r="AM952" i="2" s="1"/>
  <c r="AN952" i="2" a="1"/>
  <c r="AN952" i="2" s="1"/>
  <c r="AK952" i="2" a="1"/>
  <c r="AK952" i="2" s="1"/>
  <c r="AO952" i="2"/>
  <c r="AN1072" i="2" a="1"/>
  <c r="AN1072" i="2" s="1"/>
  <c r="AK1072" i="2" a="1"/>
  <c r="AK1072" i="2" s="1"/>
  <c r="AO1072" i="2"/>
  <c r="AM1072" i="2" a="1"/>
  <c r="AM1072" i="2" s="1"/>
  <c r="AP1072" i="2" a="1"/>
  <c r="AP1072" i="2" s="1"/>
  <c r="AL1072" i="2" a="1"/>
  <c r="AL1072" i="2" s="1"/>
  <c r="AS1179" i="2" a="1"/>
  <c r="AS1179" i="2" s="1"/>
  <c r="AW1179" i="2"/>
  <c r="AT1179" i="2" a="1"/>
  <c r="AT1179" i="2" s="1"/>
  <c r="AX1179" i="2" a="1"/>
  <c r="AX1179" i="2" s="1"/>
  <c r="AR1179" i="2" a="1"/>
  <c r="AR1179" i="2" s="1"/>
  <c r="AV1179" i="2" a="1"/>
  <c r="AV1179" i="2" s="1"/>
  <c r="AU1179" i="2" a="1"/>
  <c r="AU1179" i="2" s="1"/>
  <c r="AX1291" i="2" a="1"/>
  <c r="AX1291" i="2" s="1"/>
  <c r="AV1291" i="2" a="1"/>
  <c r="AV1291" i="2" s="1"/>
  <c r="AS1291" i="2" a="1"/>
  <c r="AS1291" i="2" s="1"/>
  <c r="AT1291" i="2" a="1"/>
  <c r="AT1291" i="2" s="1"/>
  <c r="AW1291" i="2"/>
  <c r="AR1291" i="2" a="1"/>
  <c r="AR1291" i="2" s="1"/>
  <c r="AU1291" i="2" a="1"/>
  <c r="AU1291" i="2" s="1"/>
  <c r="BE214" i="2"/>
  <c r="AZ214" i="2" a="1"/>
  <c r="AZ214" i="2" s="1"/>
  <c r="BB214" i="2" a="1"/>
  <c r="BB214" i="2" s="1"/>
  <c r="BA214" i="2" a="1"/>
  <c r="BA214" i="2" s="1"/>
  <c r="BF214" i="2" a="1"/>
  <c r="BF214" i="2" s="1"/>
  <c r="BD214" i="2" a="1"/>
  <c r="BD214" i="2" s="1"/>
  <c r="BC214" i="2" a="1"/>
  <c r="BC214" i="2" s="1"/>
  <c r="BC275" i="2" a="1"/>
  <c r="BC275" i="2" s="1"/>
  <c r="BD275" i="2" a="1"/>
  <c r="BD275" i="2" s="1"/>
  <c r="AZ275" i="2" a="1"/>
  <c r="AZ275" i="2" s="1"/>
  <c r="BE275" i="2"/>
  <c r="BB275" i="2" a="1"/>
  <c r="BB275" i="2" s="1"/>
  <c r="BA275" i="2" a="1"/>
  <c r="BA275" i="2" s="1"/>
  <c r="BF275" i="2" a="1"/>
  <c r="BF275" i="2" s="1"/>
  <c r="BL364" i="2" a="1"/>
  <c r="BL364" i="2" s="1"/>
  <c r="BI364" i="2" a="1"/>
  <c r="BI364" i="2" s="1"/>
  <c r="BK364" i="2" a="1"/>
  <c r="BK364" i="2" s="1"/>
  <c r="BH364" i="2" a="1"/>
  <c r="BH364" i="2" s="1"/>
  <c r="BM364" i="2"/>
  <c r="BJ364" i="2" a="1"/>
  <c r="BJ364" i="2" s="1"/>
  <c r="BN364" i="2" a="1"/>
  <c r="BN364" i="2" s="1"/>
  <c r="AS364" i="2" a="1"/>
  <c r="AS364" i="2" s="1"/>
  <c r="AW364" i="2"/>
  <c r="AU364" i="2" a="1"/>
  <c r="AU364" i="2" s="1"/>
  <c r="AX364" i="2" a="1"/>
  <c r="AX364" i="2" s="1"/>
  <c r="AV364" i="2" a="1"/>
  <c r="AV364" i="2" s="1"/>
  <c r="AR364" i="2" a="1"/>
  <c r="AR364" i="2" s="1"/>
  <c r="AT364" i="2" a="1"/>
  <c r="AT364" i="2" s="1"/>
  <c r="AN785" i="2" a="1"/>
  <c r="AN785" i="2" s="1"/>
  <c r="AP785" i="2" a="1"/>
  <c r="AP785" i="2" s="1"/>
  <c r="AL785" i="2" a="1"/>
  <c r="AL785" i="2" s="1"/>
  <c r="AO785" i="2"/>
  <c r="AK785" i="2" a="1"/>
  <c r="AK785" i="2" s="1"/>
  <c r="AM785" i="2" a="1"/>
  <c r="AM785" i="2" s="1"/>
  <c r="AT785" i="2" a="1"/>
  <c r="AT785" i="2" s="1"/>
  <c r="AS785" i="2" a="1"/>
  <c r="AS785" i="2" s="1"/>
  <c r="AV785" i="2" a="1"/>
  <c r="AV785" i="2" s="1"/>
  <c r="AR785" i="2" a="1"/>
  <c r="AR785" i="2" s="1"/>
  <c r="AX785" i="2" a="1"/>
  <c r="AX785" i="2" s="1"/>
  <c r="AW785" i="2"/>
  <c r="AU785" i="2" a="1"/>
  <c r="AU785" i="2" s="1"/>
  <c r="AX889" i="2" a="1"/>
  <c r="AX889" i="2" s="1"/>
  <c r="AU889" i="2" a="1"/>
  <c r="AU889" i="2" s="1"/>
  <c r="AV889" i="2" a="1"/>
  <c r="AV889" i="2" s="1"/>
  <c r="AW889" i="2"/>
  <c r="AR889" i="2" a="1"/>
  <c r="AR889" i="2" s="1"/>
  <c r="AS889" i="2" a="1"/>
  <c r="AS889" i="2" s="1"/>
  <c r="AT889" i="2" a="1"/>
  <c r="AT889" i="2" s="1"/>
  <c r="BC1188" i="2" a="1"/>
  <c r="BC1188" i="2" s="1"/>
  <c r="BD1188" i="2" a="1"/>
  <c r="BD1188" i="2" s="1"/>
  <c r="BB1188" i="2" a="1"/>
  <c r="BB1188" i="2" s="1"/>
  <c r="AZ1188" i="2" a="1"/>
  <c r="AZ1188" i="2" s="1"/>
  <c r="BF1188" i="2" a="1"/>
  <c r="BF1188" i="2" s="1"/>
  <c r="BE1188" i="2"/>
  <c r="BA1188" i="2" a="1"/>
  <c r="BA1188" i="2" s="1"/>
  <c r="AM1188" i="2" a="1"/>
  <c r="AM1188" i="2" s="1"/>
  <c r="AN1188" i="2" a="1"/>
  <c r="AN1188" i="2" s="1"/>
  <c r="AL1188" i="2" a="1"/>
  <c r="AL1188" i="2" s="1"/>
  <c r="AP1188" i="2" a="1"/>
  <c r="AP1188" i="2" s="1"/>
  <c r="AK1188" i="2" a="1"/>
  <c r="AK1188" i="2" s="1"/>
  <c r="AO1188" i="2"/>
  <c r="BI1300" i="2" a="1"/>
  <c r="BI1300" i="2" s="1"/>
  <c r="BH1300" i="2" a="1"/>
  <c r="BH1300" i="2" s="1"/>
  <c r="BL1300" i="2" a="1"/>
  <c r="BL1300" i="2" s="1"/>
  <c r="BJ1300" i="2" a="1"/>
  <c r="BJ1300" i="2" s="1"/>
  <c r="BM1300" i="2"/>
  <c r="BN1300" i="2" a="1"/>
  <c r="BN1300" i="2" s="1"/>
  <c r="BK1300" i="2" a="1"/>
  <c r="BK1300" i="2" s="1"/>
  <c r="AN101" i="2" a="1"/>
  <c r="AN101" i="2" s="1"/>
  <c r="AK101" i="2" a="1"/>
  <c r="AK101" i="2" s="1"/>
  <c r="AO101" i="2"/>
  <c r="AL101" i="2" a="1"/>
  <c r="AL101" i="2" s="1"/>
  <c r="AP101" i="2" a="1"/>
  <c r="AP101" i="2" s="1"/>
  <c r="AM101" i="2" a="1"/>
  <c r="AM101" i="2" s="1"/>
  <c r="BJ260" i="2" a="1"/>
  <c r="BJ260" i="2" s="1"/>
  <c r="BH260" i="2" a="1"/>
  <c r="BH260" i="2" s="1"/>
  <c r="BN260" i="2" a="1"/>
  <c r="BN260" i="2" s="1"/>
  <c r="BM260" i="2"/>
  <c r="BL260" i="2" a="1"/>
  <c r="BL260" i="2" s="1"/>
  <c r="BI260" i="2" a="1"/>
  <c r="BI260" i="2" s="1"/>
  <c r="BK260" i="2" a="1"/>
  <c r="BK260" i="2" s="1"/>
  <c r="BH276" i="2" a="1"/>
  <c r="BH276" i="2" s="1"/>
  <c r="BJ276" i="2" a="1"/>
  <c r="BJ276" i="2" s="1"/>
  <c r="BK276" i="2" a="1"/>
  <c r="BK276" i="2" s="1"/>
  <c r="BM276" i="2"/>
  <c r="BI276" i="2" a="1"/>
  <c r="BI276" i="2" s="1"/>
  <c r="BN276" i="2" a="1"/>
  <c r="BN276" i="2" s="1"/>
  <c r="BL276" i="2" a="1"/>
  <c r="BL276" i="2" s="1"/>
  <c r="AL292" i="2" a="1"/>
  <c r="AL292" i="2" s="1"/>
  <c r="AP292" i="2" a="1"/>
  <c r="AP292" i="2" s="1"/>
  <c r="AM292" i="2" a="1"/>
  <c r="AM292" i="2" s="1"/>
  <c r="AN292" i="2" a="1"/>
  <c r="AN292" i="2" s="1"/>
  <c r="AK292" i="2" a="1"/>
  <c r="AK292" i="2" s="1"/>
  <c r="AO292" i="2"/>
  <c r="AL309" i="2" a="1"/>
  <c r="AL309" i="2" s="1"/>
  <c r="AP309" i="2" a="1"/>
  <c r="AP309" i="2" s="1"/>
  <c r="AM309" i="2" a="1"/>
  <c r="AM309" i="2" s="1"/>
  <c r="AN309" i="2" a="1"/>
  <c r="AN309" i="2" s="1"/>
  <c r="AK309" i="2" a="1"/>
  <c r="AK309" i="2" s="1"/>
  <c r="AO309" i="2"/>
  <c r="AV325" i="2" a="1"/>
  <c r="AV325" i="2" s="1"/>
  <c r="AR325" i="2" a="1"/>
  <c r="AR325" i="2" s="1"/>
  <c r="AU325" i="2" a="1"/>
  <c r="AU325" i="2" s="1"/>
  <c r="AX325" i="2" a="1"/>
  <c r="AX325" i="2" s="1"/>
  <c r="AS325" i="2" a="1"/>
  <c r="AS325" i="2" s="1"/>
  <c r="AT325" i="2" a="1"/>
  <c r="AT325" i="2" s="1"/>
  <c r="AW325" i="2"/>
  <c r="BB341" i="2" a="1"/>
  <c r="BB341" i="2" s="1"/>
  <c r="BC341" i="2" a="1"/>
  <c r="BC341" i="2" s="1"/>
  <c r="AZ341" i="2" a="1"/>
  <c r="AZ341" i="2" s="1"/>
  <c r="BF341" i="2" a="1"/>
  <c r="BF341" i="2" s="1"/>
  <c r="BD341" i="2" a="1"/>
  <c r="BD341" i="2" s="1"/>
  <c r="BE341" i="2"/>
  <c r="BA341" i="2" a="1"/>
  <c r="BA341" i="2" s="1"/>
  <c r="BL357" i="2" a="1"/>
  <c r="BL357" i="2" s="1"/>
  <c r="BI357" i="2" a="1"/>
  <c r="BI357" i="2" s="1"/>
  <c r="BJ357" i="2" a="1"/>
  <c r="BJ357" i="2" s="1"/>
  <c r="BM357" i="2"/>
  <c r="BH357" i="2" a="1"/>
  <c r="BH357" i="2" s="1"/>
  <c r="BN357" i="2" a="1"/>
  <c r="BN357" i="2" s="1"/>
  <c r="BK357" i="2" a="1"/>
  <c r="BK357" i="2" s="1"/>
  <c r="AL373" i="2" a="1"/>
  <c r="AL373" i="2" s="1"/>
  <c r="AP373" i="2" a="1"/>
  <c r="AP373" i="2" s="1"/>
  <c r="AM373" i="2" a="1"/>
  <c r="AM373" i="2" s="1"/>
  <c r="AN373" i="2" a="1"/>
  <c r="AN373" i="2" s="1"/>
  <c r="AK373" i="2" a="1"/>
  <c r="AK373" i="2" s="1"/>
  <c r="AO373" i="2"/>
  <c r="BH405" i="2" a="1"/>
  <c r="BH405" i="2" s="1"/>
  <c r="BI405" i="2" a="1"/>
  <c r="BI405" i="2" s="1"/>
  <c r="BK405" i="2" a="1"/>
  <c r="BK405" i="2" s="1"/>
  <c r="BM405" i="2"/>
  <c r="BL405" i="2" a="1"/>
  <c r="BL405" i="2" s="1"/>
  <c r="BN405" i="2" a="1"/>
  <c r="BN405" i="2" s="1"/>
  <c r="BJ405" i="2" a="1"/>
  <c r="BJ405" i="2" s="1"/>
  <c r="AN421" i="2" a="1"/>
  <c r="AN421" i="2" s="1"/>
  <c r="AM421" i="2" a="1"/>
  <c r="AM421" i="2" s="1"/>
  <c r="AK421" i="2" a="1"/>
  <c r="AK421" i="2" s="1"/>
  <c r="AP421" i="2" a="1"/>
  <c r="AP421" i="2" s="1"/>
  <c r="AO421" i="2"/>
  <c r="AL421" i="2" a="1"/>
  <c r="AL421" i="2" s="1"/>
  <c r="AU421" i="2" a="1"/>
  <c r="AU421" i="2" s="1"/>
  <c r="AR421" i="2" a="1"/>
  <c r="AR421" i="2" s="1"/>
  <c r="AV421" i="2" a="1"/>
  <c r="AV421" i="2" s="1"/>
  <c r="AS421" i="2" a="1"/>
  <c r="AS421" i="2" s="1"/>
  <c r="AW421" i="2"/>
  <c r="AT421" i="2" a="1"/>
  <c r="AT421" i="2" s="1"/>
  <c r="AX421" i="2" a="1"/>
  <c r="AX421" i="2" s="1"/>
  <c r="BM437" i="2"/>
  <c r="BG424" i="4" s="1"/>
  <c r="BL437" i="2" a="1"/>
  <c r="BL437" i="2" s="1"/>
  <c r="BF424" i="4" s="1"/>
  <c r="BJ437" i="2" a="1"/>
  <c r="BJ437" i="2" s="1"/>
  <c r="BD424" i="4" s="1"/>
  <c r="BH437" i="2" a="1"/>
  <c r="BH437" i="2" s="1"/>
  <c r="BB424" i="4" s="1"/>
  <c r="BN437" i="2" a="1"/>
  <c r="BN437" i="2" s="1"/>
  <c r="BH424" i="4" s="1"/>
  <c r="BI437" i="2" a="1"/>
  <c r="BI437" i="2" s="1"/>
  <c r="BC424" i="4" s="1"/>
  <c r="BK437" i="2" a="1"/>
  <c r="BK437" i="2" s="1"/>
  <c r="BE424" i="4" s="1"/>
  <c r="BB453" i="2" a="1"/>
  <c r="BB453" i="2" s="1"/>
  <c r="BC453" i="2" a="1"/>
  <c r="BC453" i="2" s="1"/>
  <c r="BD453" i="2" a="1"/>
  <c r="BD453" i="2" s="1"/>
  <c r="AZ453" i="2" a="1"/>
  <c r="AZ453" i="2" s="1"/>
  <c r="BE453" i="2"/>
  <c r="BA453" i="2" a="1"/>
  <c r="BA453" i="2" s="1"/>
  <c r="BF453" i="2" a="1"/>
  <c r="BF453" i="2" s="1"/>
  <c r="BD469" i="2" a="1"/>
  <c r="BD469" i="2" s="1"/>
  <c r="BE469" i="2"/>
  <c r="AZ469" i="2" a="1"/>
  <c r="AZ469" i="2" s="1"/>
  <c r="BA469" i="2" a="1"/>
  <c r="BA469" i="2" s="1"/>
  <c r="BC469" i="2" a="1"/>
  <c r="BC469" i="2" s="1"/>
  <c r="BB469" i="2" a="1"/>
  <c r="BB469" i="2" s="1"/>
  <c r="BF469" i="2" a="1"/>
  <c r="BF469" i="2" s="1"/>
  <c r="AU485" i="2" a="1"/>
  <c r="AU485" i="2" s="1"/>
  <c r="AR485" i="2" a="1"/>
  <c r="AR485" i="2" s="1"/>
  <c r="AV485" i="2" a="1"/>
  <c r="AV485" i="2" s="1"/>
  <c r="AS485" i="2" a="1"/>
  <c r="AS485" i="2" s="1"/>
  <c r="AW485" i="2"/>
  <c r="AT485" i="2" a="1"/>
  <c r="AT485" i="2" s="1"/>
  <c r="AX485" i="2" a="1"/>
  <c r="AX485" i="2" s="1"/>
  <c r="AU517" i="2" a="1"/>
  <c r="AU517" i="2" s="1"/>
  <c r="AV517" i="2" a="1"/>
  <c r="AV517" i="2" s="1"/>
  <c r="AX517" i="2" a="1"/>
  <c r="AX517" i="2" s="1"/>
  <c r="AS517" i="2" a="1"/>
  <c r="AS517" i="2" s="1"/>
  <c r="AR517" i="2" a="1"/>
  <c r="AR517" i="2" s="1"/>
  <c r="AW517" i="2"/>
  <c r="AT517" i="2" a="1"/>
  <c r="AT517" i="2" s="1"/>
  <c r="BB533" i="2" a="1"/>
  <c r="BB533" i="2" s="1"/>
  <c r="BA533" i="2" a="1"/>
  <c r="BA533" i="2" s="1"/>
  <c r="BC533" i="2" a="1"/>
  <c r="BC533" i="2" s="1"/>
  <c r="BD533" i="2" a="1"/>
  <c r="BD533" i="2" s="1"/>
  <c r="AZ533" i="2" a="1"/>
  <c r="AZ533" i="2" s="1"/>
  <c r="BF533" i="2" a="1"/>
  <c r="BF533" i="2" s="1"/>
  <c r="BE533" i="2"/>
  <c r="AZ549" i="2" a="1"/>
  <c r="AZ549" i="2" s="1"/>
  <c r="BE549" i="2"/>
  <c r="BA549" i="2" a="1"/>
  <c r="BA549" i="2" s="1"/>
  <c r="BC549" i="2" a="1"/>
  <c r="BC549" i="2" s="1"/>
  <c r="BD549" i="2" a="1"/>
  <c r="BD549" i="2" s="1"/>
  <c r="BB549" i="2" a="1"/>
  <c r="BB549" i="2" s="1"/>
  <c r="BF549" i="2" a="1"/>
  <c r="BF549" i="2" s="1"/>
  <c r="AZ581" i="2" a="1"/>
  <c r="AZ581" i="2" s="1"/>
  <c r="BD581" i="2" a="1"/>
  <c r="BD581" i="2" s="1"/>
  <c r="BB581" i="2" a="1"/>
  <c r="BB581" i="2" s="1"/>
  <c r="BC581" i="2" a="1"/>
  <c r="BC581" i="2" s="1"/>
  <c r="BA581" i="2" a="1"/>
  <c r="BA581" i="2" s="1"/>
  <c r="BE581" i="2"/>
  <c r="BF581" i="2" a="1"/>
  <c r="BF581" i="2" s="1"/>
  <c r="AT597" i="2" a="1"/>
  <c r="AT597" i="2" s="1"/>
  <c r="AS597" i="2" a="1"/>
  <c r="AS597" i="2" s="1"/>
  <c r="AX597" i="2" a="1"/>
  <c r="AX597" i="2" s="1"/>
  <c r="AV597" i="2" a="1"/>
  <c r="AV597" i="2" s="1"/>
  <c r="AR597" i="2" a="1"/>
  <c r="AR597" i="2" s="1"/>
  <c r="AW597" i="2"/>
  <c r="AU597" i="2" a="1"/>
  <c r="AU597" i="2" s="1"/>
  <c r="AU613" i="2" a="1"/>
  <c r="AU613" i="2" s="1"/>
  <c r="AW613" i="2"/>
  <c r="AT613" i="2" a="1"/>
  <c r="AT613" i="2" s="1"/>
  <c r="AS613" i="2" a="1"/>
  <c r="AS613" i="2" s="1"/>
  <c r="AX613" i="2" a="1"/>
  <c r="AX613" i="2" s="1"/>
  <c r="AV613" i="2" a="1"/>
  <c r="AV613" i="2" s="1"/>
  <c r="AR613" i="2" a="1"/>
  <c r="AR613" i="2" s="1"/>
  <c r="BN629" i="2" a="1"/>
  <c r="BN629" i="2" s="1"/>
  <c r="BI629" i="2" a="1"/>
  <c r="BI629" i="2" s="1"/>
  <c r="BJ629" i="2" a="1"/>
  <c r="BJ629" i="2" s="1"/>
  <c r="BM629" i="2"/>
  <c r="BL629" i="2" a="1"/>
  <c r="BL629" i="2" s="1"/>
  <c r="BK629" i="2" a="1"/>
  <c r="BK629" i="2" s="1"/>
  <c r="BH629" i="2" a="1"/>
  <c r="BH629" i="2" s="1"/>
  <c r="AR677" i="2" a="1"/>
  <c r="AR677" i="2" s="1"/>
  <c r="AU677" i="2" a="1"/>
  <c r="AU677" i="2" s="1"/>
  <c r="AT677" i="2" a="1"/>
  <c r="AT677" i="2" s="1"/>
  <c r="AX677" i="2" a="1"/>
  <c r="AX677" i="2" s="1"/>
  <c r="AV677" i="2" a="1"/>
  <c r="AV677" i="2" s="1"/>
  <c r="AS677" i="2" a="1"/>
  <c r="AS677" i="2" s="1"/>
  <c r="AW677" i="2"/>
  <c r="BK677" i="2" a="1"/>
  <c r="BK677" i="2" s="1"/>
  <c r="BH677" i="2" a="1"/>
  <c r="BH677" i="2" s="1"/>
  <c r="BL677" i="2" a="1"/>
  <c r="BL677" i="2" s="1"/>
  <c r="BI677" i="2" a="1"/>
  <c r="BI677" i="2" s="1"/>
  <c r="BM677" i="2"/>
  <c r="BJ677" i="2" a="1"/>
  <c r="BJ677" i="2" s="1"/>
  <c r="BN677" i="2" a="1"/>
  <c r="BN677" i="2" s="1"/>
  <c r="AN693" i="2" a="1"/>
  <c r="AN693" i="2" s="1"/>
  <c r="AK693" i="2" a="1"/>
  <c r="AK693" i="2" s="1"/>
  <c r="AL693" i="2" a="1"/>
  <c r="AL693" i="2" s="1"/>
  <c r="AM693" i="2" a="1"/>
  <c r="AM693" i="2" s="1"/>
  <c r="AO693" i="2"/>
  <c r="AP693" i="2" a="1"/>
  <c r="AP693" i="2" s="1"/>
  <c r="BM717" i="2"/>
  <c r="BH717" i="2" a="1"/>
  <c r="BH717" i="2" s="1"/>
  <c r="BJ717" i="2" a="1"/>
  <c r="BJ717" i="2" s="1"/>
  <c r="BL717" i="2" a="1"/>
  <c r="BL717" i="2" s="1"/>
  <c r="BK717" i="2" a="1"/>
  <c r="BK717" i="2" s="1"/>
  <c r="BN717" i="2" a="1"/>
  <c r="BN717" i="2" s="1"/>
  <c r="BI717" i="2" a="1"/>
  <c r="BI717" i="2" s="1"/>
  <c r="AZ733" i="2" a="1"/>
  <c r="AZ733" i="2" s="1"/>
  <c r="BE733" i="2"/>
  <c r="BF733" i="2" a="1"/>
  <c r="BF733" i="2" s="1"/>
  <c r="BB733" i="2" a="1"/>
  <c r="BB733" i="2" s="1"/>
  <c r="BC733" i="2" a="1"/>
  <c r="BC733" i="2" s="1"/>
  <c r="BA733" i="2" a="1"/>
  <c r="BA733" i="2" s="1"/>
  <c r="BD733" i="2" a="1"/>
  <c r="BD733" i="2" s="1"/>
  <c r="BH746" i="2" a="1"/>
  <c r="BH746" i="2" s="1"/>
  <c r="BK746" i="2" a="1"/>
  <c r="BK746" i="2" s="1"/>
  <c r="BN746" i="2" a="1"/>
  <c r="BN746" i="2" s="1"/>
  <c r="BM746" i="2"/>
  <c r="BI746" i="2" a="1"/>
  <c r="BI746" i="2" s="1"/>
  <c r="BL746" i="2" a="1"/>
  <c r="BL746" i="2" s="1"/>
  <c r="BJ746" i="2" a="1"/>
  <c r="BJ746" i="2" s="1"/>
  <c r="AU746" i="2" a="1"/>
  <c r="AU746" i="2" s="1"/>
  <c r="AX746" i="2" a="1"/>
  <c r="AX746" i="2" s="1"/>
  <c r="AR746" i="2" a="1"/>
  <c r="AR746" i="2" s="1"/>
  <c r="AV746" i="2" a="1"/>
  <c r="AV746" i="2" s="1"/>
  <c r="AS746" i="2" a="1"/>
  <c r="AS746" i="2" s="1"/>
  <c r="AT746" i="2" a="1"/>
  <c r="AT746" i="2" s="1"/>
  <c r="AW746" i="2"/>
  <c r="AU762" i="2" a="1"/>
  <c r="AU762" i="2" s="1"/>
  <c r="AR762" i="2" a="1"/>
  <c r="AR762" i="2" s="1"/>
  <c r="AV762" i="2" a="1"/>
  <c r="AV762" i="2" s="1"/>
  <c r="AS762" i="2" a="1"/>
  <c r="AS762" i="2" s="1"/>
  <c r="AW762" i="2"/>
  <c r="AT762" i="2" a="1"/>
  <c r="AT762" i="2" s="1"/>
  <c r="AX762" i="2" a="1"/>
  <c r="AX762" i="2" s="1"/>
  <c r="AW778" i="2"/>
  <c r="AR778" i="2" a="1"/>
  <c r="AR778" i="2" s="1"/>
  <c r="AT778" i="2" a="1"/>
  <c r="AT778" i="2" s="1"/>
  <c r="AU778" i="2" a="1"/>
  <c r="AU778" i="2" s="1"/>
  <c r="AS778" i="2" a="1"/>
  <c r="AS778" i="2" s="1"/>
  <c r="AV778" i="2" a="1"/>
  <c r="AV778" i="2" s="1"/>
  <c r="AX778" i="2" a="1"/>
  <c r="AX778" i="2" s="1"/>
  <c r="BH794" i="2" a="1"/>
  <c r="BH794" i="2" s="1"/>
  <c r="BK794" i="2" a="1"/>
  <c r="BK794" i="2" s="1"/>
  <c r="BJ794" i="2" a="1"/>
  <c r="BJ794" i="2" s="1"/>
  <c r="BM794" i="2"/>
  <c r="BI794" i="2" a="1"/>
  <c r="BI794" i="2" s="1"/>
  <c r="BN794" i="2" a="1"/>
  <c r="BN794" i="2" s="1"/>
  <c r="BL794" i="2" a="1"/>
  <c r="BL794" i="2" s="1"/>
  <c r="BN810" i="2" a="1"/>
  <c r="BN810" i="2" s="1"/>
  <c r="BL810" i="2" a="1"/>
  <c r="BL810" i="2" s="1"/>
  <c r="BI810" i="2" a="1"/>
  <c r="BI810" i="2" s="1"/>
  <c r="BJ810" i="2" a="1"/>
  <c r="BJ810" i="2" s="1"/>
  <c r="BM810" i="2"/>
  <c r="BH810" i="2" a="1"/>
  <c r="BH810" i="2" s="1"/>
  <c r="BK810" i="2" a="1"/>
  <c r="BK810" i="2" s="1"/>
  <c r="AX810" i="2" a="1"/>
  <c r="AX810" i="2" s="1"/>
  <c r="AV810" i="2" a="1"/>
  <c r="AV810" i="2" s="1"/>
  <c r="AS810" i="2" a="1"/>
  <c r="AS810" i="2" s="1"/>
  <c r="AT810" i="2" a="1"/>
  <c r="AT810" i="2" s="1"/>
  <c r="AW810" i="2"/>
  <c r="AR810" i="2" a="1"/>
  <c r="AR810" i="2" s="1"/>
  <c r="AU810" i="2" a="1"/>
  <c r="AU810" i="2" s="1"/>
  <c r="AX842" i="2" a="1"/>
  <c r="AX842" i="2" s="1"/>
  <c r="AV842" i="2" a="1"/>
  <c r="AV842" i="2" s="1"/>
  <c r="AS842" i="2" a="1"/>
  <c r="AS842" i="2" s="1"/>
  <c r="AT842" i="2" a="1"/>
  <c r="AT842" i="2" s="1"/>
  <c r="AW842" i="2"/>
  <c r="AR842" i="2" a="1"/>
  <c r="AR842" i="2" s="1"/>
  <c r="AU842" i="2" a="1"/>
  <c r="AU842" i="2" s="1"/>
  <c r="BN874" i="2" a="1"/>
  <c r="BN874" i="2" s="1"/>
  <c r="BL874" i="2" a="1"/>
  <c r="BL874" i="2" s="1"/>
  <c r="BI874" i="2" a="1"/>
  <c r="BI874" i="2" s="1"/>
  <c r="BJ874" i="2" a="1"/>
  <c r="BJ874" i="2" s="1"/>
  <c r="BM874" i="2"/>
  <c r="BH874" i="2" a="1"/>
  <c r="BH874" i="2" s="1"/>
  <c r="BK874" i="2" a="1"/>
  <c r="BK874" i="2" s="1"/>
  <c r="AX874" i="2" a="1"/>
  <c r="AX874" i="2" s="1"/>
  <c r="AV874" i="2" a="1"/>
  <c r="AV874" i="2" s="1"/>
  <c r="AS874" i="2" a="1"/>
  <c r="AS874" i="2" s="1"/>
  <c r="AT874" i="2" a="1"/>
  <c r="AT874" i="2" s="1"/>
  <c r="AW874" i="2"/>
  <c r="AR874" i="2" a="1"/>
  <c r="AR874" i="2" s="1"/>
  <c r="AU874" i="2" a="1"/>
  <c r="AU874" i="2" s="1"/>
  <c r="BF890" i="2" a="1"/>
  <c r="BF890" i="2" s="1"/>
  <c r="BE890" i="2"/>
  <c r="AZ890" i="2" a="1"/>
  <c r="AZ890" i="2" s="1"/>
  <c r="BC890" i="2" a="1"/>
  <c r="BC890" i="2" s="1"/>
  <c r="BD890" i="2" a="1"/>
  <c r="BD890" i="2" s="1"/>
  <c r="BB890" i="2" a="1"/>
  <c r="BB890" i="2" s="1"/>
  <c r="BA890" i="2" a="1"/>
  <c r="BA890" i="2" s="1"/>
  <c r="AX906" i="2" a="1"/>
  <c r="AX906" i="2" s="1"/>
  <c r="AV906" i="2" a="1"/>
  <c r="AV906" i="2" s="1"/>
  <c r="AS906" i="2" a="1"/>
  <c r="AS906" i="2" s="1"/>
  <c r="AT906" i="2" a="1"/>
  <c r="AT906" i="2" s="1"/>
  <c r="AW906" i="2"/>
  <c r="AR906" i="2" a="1"/>
  <c r="AR906" i="2" s="1"/>
  <c r="AU906" i="2" a="1"/>
  <c r="AU906" i="2" s="1"/>
  <c r="BE922" i="2"/>
  <c r="BB922" i="2" a="1"/>
  <c r="BB922" i="2" s="1"/>
  <c r="BA922" i="2" a="1"/>
  <c r="BA922" i="2" s="1"/>
  <c r="BD922" i="2" a="1"/>
  <c r="BD922" i="2" s="1"/>
  <c r="AZ922" i="2" a="1"/>
  <c r="AZ922" i="2" s="1"/>
  <c r="BF922" i="2" a="1"/>
  <c r="BF922" i="2" s="1"/>
  <c r="BC922" i="2" a="1"/>
  <c r="BC922" i="2" s="1"/>
  <c r="AR938" i="2" a="1"/>
  <c r="AR938" i="2" s="1"/>
  <c r="AW938" i="2"/>
  <c r="AS938" i="2" a="1"/>
  <c r="AS938" i="2" s="1"/>
  <c r="AX938" i="2" a="1"/>
  <c r="AX938" i="2" s="1"/>
  <c r="AT938" i="2" a="1"/>
  <c r="AT938" i="2" s="1"/>
  <c r="AU938" i="2" a="1"/>
  <c r="AU938" i="2" s="1"/>
  <c r="AV938" i="2" a="1"/>
  <c r="AV938" i="2" s="1"/>
  <c r="AL954" i="2" a="1"/>
  <c r="AL954" i="2" s="1"/>
  <c r="AN954" i="2" a="1"/>
  <c r="AN954" i="2" s="1"/>
  <c r="AP954" i="2" a="1"/>
  <c r="AP954" i="2" s="1"/>
  <c r="AK954" i="2" a="1"/>
  <c r="AK954" i="2" s="1"/>
  <c r="AO954" i="2"/>
  <c r="AM954" i="2" a="1"/>
  <c r="AM954" i="2" s="1"/>
  <c r="BA970" i="2" a="1"/>
  <c r="BA970" i="2" s="1"/>
  <c r="BE970" i="2"/>
  <c r="BB970" i="2" a="1"/>
  <c r="BB970" i="2" s="1"/>
  <c r="BF970" i="2" a="1"/>
  <c r="BF970" i="2" s="1"/>
  <c r="BC970" i="2" a="1"/>
  <c r="BC970" i="2" s="1"/>
  <c r="AZ970" i="2" a="1"/>
  <c r="AZ970" i="2" s="1"/>
  <c r="BD970" i="2" a="1"/>
  <c r="BD970" i="2" s="1"/>
  <c r="BK986" i="2" a="1"/>
  <c r="BK986" i="2" s="1"/>
  <c r="BH986" i="2" a="1"/>
  <c r="BH986" i="2" s="1"/>
  <c r="BM986" i="2"/>
  <c r="BJ986" i="2" a="1"/>
  <c r="BJ986" i="2" s="1"/>
  <c r="BN986" i="2" a="1"/>
  <c r="BN986" i="2" s="1"/>
  <c r="BL986" i="2" a="1"/>
  <c r="BL986" i="2" s="1"/>
  <c r="BI986" i="2" a="1"/>
  <c r="BI986" i="2" s="1"/>
  <c r="AR1002" i="2" a="1"/>
  <c r="AR1002" i="2" s="1"/>
  <c r="AW1002" i="2"/>
  <c r="AS1002" i="2" a="1"/>
  <c r="AS1002" i="2" s="1"/>
  <c r="AX1002" i="2" a="1"/>
  <c r="AX1002" i="2" s="1"/>
  <c r="AT1002" i="2" a="1"/>
  <c r="AT1002" i="2" s="1"/>
  <c r="AU1002" i="2" a="1"/>
  <c r="AU1002" i="2" s="1"/>
  <c r="AV1002" i="2" a="1"/>
  <c r="AV1002" i="2" s="1"/>
  <c r="AL1018" i="2" a="1"/>
  <c r="AL1018" i="2" s="1"/>
  <c r="AN1018" i="2" a="1"/>
  <c r="AN1018" i="2" s="1"/>
  <c r="AP1018" i="2" a="1"/>
  <c r="AP1018" i="2" s="1"/>
  <c r="AK1018" i="2" a="1"/>
  <c r="AK1018" i="2" s="1"/>
  <c r="AO1018" i="2"/>
  <c r="AM1018" i="2" a="1"/>
  <c r="AM1018" i="2" s="1"/>
  <c r="AL1034" i="2" a="1"/>
  <c r="AL1034" i="2" s="1"/>
  <c r="AN1034" i="2" a="1"/>
  <c r="AN1034" i="2" s="1"/>
  <c r="AP1034" i="2" a="1"/>
  <c r="AP1034" i="2" s="1"/>
  <c r="AK1034" i="2" a="1"/>
  <c r="AK1034" i="2" s="1"/>
  <c r="AO1034" i="2"/>
  <c r="AM1034" i="2" a="1"/>
  <c r="AM1034" i="2" s="1"/>
  <c r="BA1050" i="2" a="1"/>
  <c r="BA1050" i="2" s="1"/>
  <c r="BE1050" i="2"/>
  <c r="BB1050" i="2" a="1"/>
  <c r="BB1050" i="2" s="1"/>
  <c r="BF1050" i="2" a="1"/>
  <c r="BF1050" i="2" s="1"/>
  <c r="AZ1050" i="2" a="1"/>
  <c r="AZ1050" i="2" s="1"/>
  <c r="BD1050" i="2" a="1"/>
  <c r="BD1050" i="2" s="1"/>
  <c r="BC1050" i="2" a="1"/>
  <c r="BC1050" i="2" s="1"/>
  <c r="BK1066" i="2" a="1"/>
  <c r="BK1066" i="2" s="1"/>
  <c r="BH1066" i="2" a="1"/>
  <c r="BH1066" i="2" s="1"/>
  <c r="BM1066" i="2"/>
  <c r="BJ1066" i="2" a="1"/>
  <c r="BJ1066" i="2" s="1"/>
  <c r="BN1066" i="2" a="1"/>
  <c r="BN1066" i="2" s="1"/>
  <c r="BL1066" i="2" a="1"/>
  <c r="BL1066" i="2" s="1"/>
  <c r="BI1066" i="2" a="1"/>
  <c r="BI1066" i="2" s="1"/>
  <c r="AR1066" i="2" a="1"/>
  <c r="AR1066" i="2" s="1"/>
  <c r="AW1066" i="2"/>
  <c r="AS1066" i="2" a="1"/>
  <c r="AS1066" i="2" s="1"/>
  <c r="AX1066" i="2" a="1"/>
  <c r="AX1066" i="2" s="1"/>
  <c r="AU1066" i="2" a="1"/>
  <c r="AU1066" i="2" s="1"/>
  <c r="AT1066" i="2" a="1"/>
  <c r="AT1066" i="2" s="1"/>
  <c r="AV1066" i="2" a="1"/>
  <c r="AV1066" i="2" s="1"/>
  <c r="AZ1114" i="2" a="1"/>
  <c r="AZ1114" i="2" s="1"/>
  <c r="BB1114" i="2" a="1"/>
  <c r="BB1114" i="2" s="1"/>
  <c r="BD1114" i="2" a="1"/>
  <c r="BD1114" i="2" s="1"/>
  <c r="BC1114" i="2" a="1"/>
  <c r="BC1114" i="2" s="1"/>
  <c r="BA1114" i="2" a="1"/>
  <c r="BA1114" i="2" s="1"/>
  <c r="BF1114" i="2" a="1"/>
  <c r="BF1114" i="2" s="1"/>
  <c r="BE1114" i="2"/>
  <c r="BA1130" i="2" a="1"/>
  <c r="BA1130" i="2" s="1"/>
  <c r="BF1130" i="2" a="1"/>
  <c r="BF1130" i="2" s="1"/>
  <c r="BE1130" i="2"/>
  <c r="AZ1130" i="2" a="1"/>
  <c r="AZ1130" i="2" s="1"/>
  <c r="BB1130" i="2" a="1"/>
  <c r="BB1130" i="2" s="1"/>
  <c r="BD1130" i="2" a="1"/>
  <c r="BD1130" i="2" s="1"/>
  <c r="BC1130" i="2" a="1"/>
  <c r="BC1130" i="2" s="1"/>
  <c r="AR1130" i="2" a="1"/>
  <c r="AR1130" i="2" s="1"/>
  <c r="AS1130" i="2" a="1"/>
  <c r="AS1130" i="2" s="1"/>
  <c r="AW1130" i="2"/>
  <c r="AT1130" i="2" a="1"/>
  <c r="AT1130" i="2" s="1"/>
  <c r="AV1130" i="2" a="1"/>
  <c r="AV1130" i="2" s="1"/>
  <c r="AX1130" i="2" a="1"/>
  <c r="AX1130" i="2" s="1"/>
  <c r="AU1130" i="2" a="1"/>
  <c r="AU1130" i="2" s="1"/>
  <c r="AO1146" i="2"/>
  <c r="AN1146" i="2" a="1"/>
  <c r="AN1146" i="2" s="1"/>
  <c r="AL1146" i="2" a="1"/>
  <c r="AL1146" i="2" s="1"/>
  <c r="AM1146" i="2" a="1"/>
  <c r="AM1146" i="2" s="1"/>
  <c r="AP1146" i="2" a="1"/>
  <c r="AP1146" i="2" s="1"/>
  <c r="AK1146" i="2" a="1"/>
  <c r="AK1146" i="2" s="1"/>
  <c r="BK1162" i="2" a="1"/>
  <c r="BK1162" i="2" s="1"/>
  <c r="BH1162" i="2" a="1"/>
  <c r="BH1162" i="2" s="1"/>
  <c r="BL1162" i="2" a="1"/>
  <c r="BL1162" i="2" s="1"/>
  <c r="BJ1162" i="2" a="1"/>
  <c r="BJ1162" i="2" s="1"/>
  <c r="BN1162" i="2" a="1"/>
  <c r="BN1162" i="2" s="1"/>
  <c r="BM1162" i="2"/>
  <c r="BI1162" i="2" a="1"/>
  <c r="BI1162" i="2" s="1"/>
  <c r="BB1189" i="2" a="1"/>
  <c r="BB1189" i="2" s="1"/>
  <c r="BC1189" i="2" a="1"/>
  <c r="BC1189" i="2" s="1"/>
  <c r="BA1189" i="2" a="1"/>
  <c r="BA1189" i="2" s="1"/>
  <c r="BF1189" i="2" a="1"/>
  <c r="BF1189" i="2" s="1"/>
  <c r="BE1189" i="2"/>
  <c r="BD1189" i="2" a="1"/>
  <c r="BD1189" i="2" s="1"/>
  <c r="AZ1189" i="2" a="1"/>
  <c r="AZ1189" i="2" s="1"/>
  <c r="AX1189" i="2" a="1"/>
  <c r="AX1189" i="2" s="1"/>
  <c r="AR1189" i="2" a="1"/>
  <c r="AR1189" i="2" s="1"/>
  <c r="AV1189" i="2" a="1"/>
  <c r="AV1189" i="2" s="1"/>
  <c r="AT1189" i="2" a="1"/>
  <c r="AT1189" i="2" s="1"/>
  <c r="AW1189" i="2"/>
  <c r="AS1189" i="2" a="1"/>
  <c r="AS1189" i="2" s="1"/>
  <c r="AU1189" i="2" a="1"/>
  <c r="AU1189" i="2" s="1"/>
  <c r="BK1205" i="2" a="1"/>
  <c r="BK1205" i="2" s="1"/>
  <c r="BH1205" i="2" a="1"/>
  <c r="BH1205" i="2" s="1"/>
  <c r="BL1205" i="2" a="1"/>
  <c r="BL1205" i="2" s="1"/>
  <c r="BJ1205" i="2" a="1"/>
  <c r="BJ1205" i="2" s="1"/>
  <c r="BN1205" i="2" a="1"/>
  <c r="BN1205" i="2" s="1"/>
  <c r="BM1205" i="2"/>
  <c r="BI1205" i="2" a="1"/>
  <c r="BI1205" i="2" s="1"/>
  <c r="BI1237" i="2" a="1"/>
  <c r="BI1237" i="2" s="1"/>
  <c r="BM1237" i="2"/>
  <c r="BJ1237" i="2" a="1"/>
  <c r="BJ1237" i="2" s="1"/>
  <c r="BN1237" i="2" a="1"/>
  <c r="BN1237" i="2" s="1"/>
  <c r="BH1237" i="2" a="1"/>
  <c r="BH1237" i="2" s="1"/>
  <c r="BL1237" i="2" a="1"/>
  <c r="BL1237" i="2" s="1"/>
  <c r="BK1237" i="2" a="1"/>
  <c r="BK1237" i="2" s="1"/>
  <c r="AN1253" i="2" a="1"/>
  <c r="AN1253" i="2" s="1"/>
  <c r="AO1253" i="2"/>
  <c r="AL1253" i="2" a="1"/>
  <c r="AL1253" i="2" s="1"/>
  <c r="AP1253" i="2" a="1"/>
  <c r="AP1253" i="2" s="1"/>
  <c r="AM1253" i="2" a="1"/>
  <c r="AM1253" i="2" s="1"/>
  <c r="AK1253" i="2" a="1"/>
  <c r="AK1253" i="2" s="1"/>
  <c r="AX1253" i="2" a="1"/>
  <c r="AX1253" i="2" s="1"/>
  <c r="AT1253" i="2" a="1"/>
  <c r="AT1253" i="2" s="1"/>
  <c r="AR1253" i="2" a="1"/>
  <c r="AR1253" i="2" s="1"/>
  <c r="AW1253" i="2"/>
  <c r="AV1253" i="2" a="1"/>
  <c r="AV1253" i="2" s="1"/>
  <c r="AU1253" i="2" a="1"/>
  <c r="AU1253" i="2" s="1"/>
  <c r="AS1253" i="2" a="1"/>
  <c r="AS1253" i="2" s="1"/>
  <c r="BA1269" i="2" a="1"/>
  <c r="BA1269" i="2" s="1"/>
  <c r="AZ1269" i="2" a="1"/>
  <c r="AZ1269" i="2" s="1"/>
  <c r="BF1269" i="2" a="1"/>
  <c r="BF1269" i="2" s="1"/>
  <c r="BB1269" i="2" a="1"/>
  <c r="BB1269" i="2" s="1"/>
  <c r="BD1269" i="2" a="1"/>
  <c r="BD1269" i="2" s="1"/>
  <c r="BE1269" i="2"/>
  <c r="BC1269" i="2" a="1"/>
  <c r="BC1269" i="2" s="1"/>
  <c r="BF1285" i="2" a="1"/>
  <c r="BF1285" i="2" s="1"/>
  <c r="BA1285" i="2" a="1"/>
  <c r="BA1285" i="2" s="1"/>
  <c r="BB1285" i="2" a="1"/>
  <c r="BB1285" i="2" s="1"/>
  <c r="AZ1285" i="2" a="1"/>
  <c r="AZ1285" i="2" s="1"/>
  <c r="BD1285" i="2" a="1"/>
  <c r="BD1285" i="2" s="1"/>
  <c r="BE1285" i="2"/>
  <c r="BC1285" i="2" a="1"/>
  <c r="BC1285" i="2" s="1"/>
  <c r="AK1301" i="2" a="1"/>
  <c r="AK1301" i="2" s="1"/>
  <c r="AL1301" i="2" a="1"/>
  <c r="AL1301" i="2" s="1"/>
  <c r="AN1301" i="2" a="1"/>
  <c r="AN1301" i="2" s="1"/>
  <c r="AM1301" i="2" a="1"/>
  <c r="AM1301" i="2" s="1"/>
  <c r="AP1301" i="2" a="1"/>
  <c r="AP1301" i="2" s="1"/>
  <c r="AO1301" i="2"/>
  <c r="BB1317" i="2" a="1"/>
  <c r="BB1317" i="2" s="1"/>
  <c r="AZ1317" i="2" a="1"/>
  <c r="AZ1317" i="2" s="1"/>
  <c r="BD1317" i="2" a="1"/>
  <c r="BD1317" i="2" s="1"/>
  <c r="BA1317" i="2" a="1"/>
  <c r="BA1317" i="2" s="1"/>
  <c r="BE1317" i="2"/>
  <c r="BF1317" i="2" a="1"/>
  <c r="BF1317" i="2" s="1"/>
  <c r="BC1317" i="2" a="1"/>
  <c r="BC1317" i="2" s="1"/>
  <c r="BH1333" i="2" a="1"/>
  <c r="BH1333" i="2" s="1"/>
  <c r="BM1333" i="2"/>
  <c r="BJ1333" i="2" a="1"/>
  <c r="BJ1333" i="2" s="1"/>
  <c r="BI1333" i="2" a="1"/>
  <c r="BI1333" i="2" s="1"/>
  <c r="BK1333" i="2" a="1"/>
  <c r="BK1333" i="2" s="1"/>
  <c r="BL1333" i="2" a="1"/>
  <c r="BL1333" i="2" s="1"/>
  <c r="BN1333" i="2" a="1"/>
  <c r="BN1333" i="2" s="1"/>
  <c r="BJ1349" i="2" a="1"/>
  <c r="BJ1349" i="2" s="1"/>
  <c r="BM1349" i="2"/>
  <c r="BN1349" i="2" a="1"/>
  <c r="BN1349" i="2" s="1"/>
  <c r="BL1349" i="2" a="1"/>
  <c r="BL1349" i="2" s="1"/>
  <c r="BH1349" i="2" a="1"/>
  <c r="BH1349" i="2" s="1"/>
  <c r="BK1349" i="2" a="1"/>
  <c r="BK1349" i="2" s="1"/>
  <c r="BI1349" i="2" a="1"/>
  <c r="BI1349" i="2" s="1"/>
  <c r="AR236" i="2" a="1"/>
  <c r="AR236" i="2" s="1"/>
  <c r="AS236" i="2" a="1"/>
  <c r="AS236" i="2" s="1"/>
  <c r="AX236" i="2" a="1"/>
  <c r="AX236" i="2" s="1"/>
  <c r="AT236" i="2" a="1"/>
  <c r="AT236" i="2" s="1"/>
  <c r="AU236" i="2" a="1"/>
  <c r="AU236" i="2" s="1"/>
  <c r="AW236" i="2"/>
  <c r="AV236" i="2" a="1"/>
  <c r="AV236" i="2" s="1"/>
  <c r="AR220" i="2" a="1"/>
  <c r="AR220" i="2" s="1"/>
  <c r="AU220" i="2" a="1"/>
  <c r="AU220" i="2" s="1"/>
  <c r="AW220" i="2"/>
  <c r="AS220" i="2" a="1"/>
  <c r="AS220" i="2" s="1"/>
  <c r="AX220" i="2" a="1"/>
  <c r="AX220" i="2" s="1"/>
  <c r="AT220" i="2" a="1"/>
  <c r="AT220" i="2" s="1"/>
  <c r="AV220" i="2" a="1"/>
  <c r="AV220" i="2" s="1"/>
  <c r="AK188" i="2" a="1"/>
  <c r="AK188" i="2" s="1"/>
  <c r="AM188" i="2" a="1"/>
  <c r="AM188" i="2" s="1"/>
  <c r="AN188" i="2" a="1"/>
  <c r="AN188" i="2" s="1"/>
  <c r="AL188" i="2" a="1"/>
  <c r="AL188" i="2" s="1"/>
  <c r="AO188" i="2"/>
  <c r="AP188" i="2" a="1"/>
  <c r="AP188" i="2" s="1"/>
  <c r="AT172" i="2" a="1"/>
  <c r="AT172" i="2" s="1"/>
  <c r="AS172" i="2" a="1"/>
  <c r="AS172" i="2" s="1"/>
  <c r="AR172" i="2" a="1"/>
  <c r="AR172" i="2" s="1"/>
  <c r="AU172" i="2" a="1"/>
  <c r="AU172" i="2" s="1"/>
  <c r="AX172" i="2" a="1"/>
  <c r="AX172" i="2" s="1"/>
  <c r="AW172" i="2"/>
  <c r="AV172" i="2" a="1"/>
  <c r="AV172" i="2" s="1"/>
  <c r="AL140" i="2" a="1"/>
  <c r="AL140" i="2" s="1"/>
  <c r="AO140" i="2"/>
  <c r="AP140" i="2" a="1"/>
  <c r="AP140" i="2" s="1"/>
  <c r="AK140" i="2" a="1"/>
  <c r="AK140" i="2" s="1"/>
  <c r="AM140" i="2" a="1"/>
  <c r="AM140" i="2" s="1"/>
  <c r="AN140" i="2" a="1"/>
  <c r="AN140" i="2" s="1"/>
  <c r="AL124" i="2" a="1"/>
  <c r="AL124" i="2" s="1"/>
  <c r="AM124" i="2" a="1"/>
  <c r="AM124" i="2" s="1"/>
  <c r="AO124" i="2"/>
  <c r="AK124" i="2" a="1"/>
  <c r="AK124" i="2" s="1"/>
  <c r="AP124" i="2" a="1"/>
  <c r="AP124" i="2" s="1"/>
  <c r="AN124" i="2" a="1"/>
  <c r="AN124" i="2" s="1"/>
  <c r="BJ108" i="2" a="1"/>
  <c r="BJ108" i="2" s="1"/>
  <c r="BK108" i="2" a="1"/>
  <c r="BK108" i="2" s="1"/>
  <c r="BN108" i="2" a="1"/>
  <c r="BN108" i="2" s="1"/>
  <c r="BL108" i="2" a="1"/>
  <c r="BL108" i="2" s="1"/>
  <c r="BI108" i="2" a="1"/>
  <c r="BI108" i="2" s="1"/>
  <c r="BH108" i="2" a="1"/>
  <c r="BH108" i="2" s="1"/>
  <c r="BM108" i="2"/>
  <c r="AU108" i="2" a="1"/>
  <c r="AU108" i="2" s="1"/>
  <c r="AR108" i="2" a="1"/>
  <c r="AR108" i="2" s="1"/>
  <c r="AV108" i="2" a="1"/>
  <c r="AV108" i="2" s="1"/>
  <c r="AS108" i="2" a="1"/>
  <c r="AS108" i="2" s="1"/>
  <c r="AW108" i="2"/>
  <c r="AT108" i="2" a="1"/>
  <c r="AT108" i="2" s="1"/>
  <c r="AX108" i="2" a="1"/>
  <c r="AX108" i="2" s="1"/>
  <c r="AN92" i="2" a="1"/>
  <c r="AN92" i="2" s="1"/>
  <c r="AP92" i="2" a="1"/>
  <c r="AP92" i="2" s="1"/>
  <c r="AK92" i="2" a="1"/>
  <c r="AK92" i="2" s="1"/>
  <c r="AO92" i="2"/>
  <c r="AM92" i="2" a="1"/>
  <c r="AM92" i="2" s="1"/>
  <c r="AL92" i="2" a="1"/>
  <c r="AL92" i="2" s="1"/>
  <c r="AT74" i="2" a="1"/>
  <c r="AT74" i="2" s="1"/>
  <c r="AV74" i="2" a="1"/>
  <c r="AV74" i="2" s="1"/>
  <c r="AX74" i="2" a="1"/>
  <c r="AX74" i="2" s="1"/>
  <c r="AR74" i="2" a="1"/>
  <c r="AR74" i="2" s="1"/>
  <c r="AS74" i="2" a="1"/>
  <c r="AS74" i="2" s="1"/>
  <c r="AU74" i="2" a="1"/>
  <c r="AU74" i="2" s="1"/>
  <c r="AW74" i="2"/>
  <c r="AZ42" i="2" a="1"/>
  <c r="AZ42" i="2" s="1"/>
  <c r="BA42" i="2" a="1"/>
  <c r="BA42" i="2" s="1"/>
  <c r="BF42" i="2" a="1"/>
  <c r="BF42" i="2" s="1"/>
  <c r="BB42" i="2" a="1"/>
  <c r="BB42" i="2" s="1"/>
  <c r="BC42" i="2" a="1"/>
  <c r="BC42" i="2" s="1"/>
  <c r="BE42" i="2"/>
  <c r="BD42" i="2" a="1"/>
  <c r="BD42" i="2" s="1"/>
  <c r="BK10" i="2" a="1"/>
  <c r="BK10" i="2" s="1"/>
  <c r="BE13" i="4" s="1"/>
  <c r="BN10" i="2" a="1"/>
  <c r="BN10" i="2" s="1"/>
  <c r="BJ10" i="2" a="1"/>
  <c r="BJ10" i="2" s="1"/>
  <c r="BI10" i="2" a="1"/>
  <c r="BI10" i="2" s="1"/>
  <c r="BM10" i="2"/>
  <c r="BL10" i="2" a="1"/>
  <c r="BL10" i="2" s="1"/>
  <c r="BF13" i="4" s="1"/>
  <c r="BH10" i="2" a="1"/>
  <c r="BH10" i="2" s="1"/>
  <c r="AM273" i="2" a="1"/>
  <c r="AM273" i="2" s="1"/>
  <c r="AN273" i="2" a="1"/>
  <c r="AN273" i="2" s="1"/>
  <c r="AO273" i="2"/>
  <c r="AL273" i="2" a="1"/>
  <c r="AL273" i="2" s="1"/>
  <c r="AK273" i="2" a="1"/>
  <c r="AK273" i="2" s="1"/>
  <c r="AP273" i="2" a="1"/>
  <c r="AP273" i="2" s="1"/>
  <c r="AZ289" i="2" a="1"/>
  <c r="AZ289" i="2" s="1"/>
  <c r="BB289" i="2" a="1"/>
  <c r="BB289" i="2" s="1"/>
  <c r="BC289" i="2" a="1"/>
  <c r="BC289" i="2" s="1"/>
  <c r="BE289" i="2"/>
  <c r="BA289" i="2" a="1"/>
  <c r="BA289" i="2" s="1"/>
  <c r="BF289" i="2" a="1"/>
  <c r="BF289" i="2" s="1"/>
  <c r="BD289" i="2" a="1"/>
  <c r="BD289" i="2" s="1"/>
  <c r="BK289" i="2" a="1"/>
  <c r="BK289" i="2" s="1"/>
  <c r="BH289" i="2" a="1"/>
  <c r="BH289" i="2" s="1"/>
  <c r="BL289" i="2" a="1"/>
  <c r="BL289" i="2" s="1"/>
  <c r="BI289" i="2" a="1"/>
  <c r="BI289" i="2" s="1"/>
  <c r="BM289" i="2"/>
  <c r="BJ289" i="2" a="1"/>
  <c r="BJ289" i="2" s="1"/>
  <c r="BN289" i="2" a="1"/>
  <c r="BN289" i="2" s="1"/>
  <c r="AN322" i="2" a="1"/>
  <c r="AN322" i="2" s="1"/>
  <c r="AM322" i="2" a="1"/>
  <c r="AM322" i="2" s="1"/>
  <c r="AP322" i="2" a="1"/>
  <c r="AP322" i="2" s="1"/>
  <c r="AK322" i="2" a="1"/>
  <c r="AK322" i="2" s="1"/>
  <c r="AL322" i="2" a="1"/>
  <c r="AL322" i="2" s="1"/>
  <c r="AO322" i="2"/>
  <c r="AT338" i="2" a="1"/>
  <c r="AT338" i="2" s="1"/>
  <c r="AU338" i="2" a="1"/>
  <c r="AU338" i="2" s="1"/>
  <c r="AR338" i="2" a="1"/>
  <c r="AR338" i="2" s="1"/>
  <c r="AX338" i="2" a="1"/>
  <c r="AX338" i="2" s="1"/>
  <c r="AV338" i="2" a="1"/>
  <c r="AV338" i="2" s="1"/>
  <c r="AW338" i="2"/>
  <c r="AS338" i="2" a="1"/>
  <c r="AS338" i="2" s="1"/>
  <c r="AS354" i="2" a="1"/>
  <c r="AS354" i="2" s="1"/>
  <c r="AU354" i="2" a="1"/>
  <c r="AU354" i="2" s="1"/>
  <c r="AV354" i="2" a="1"/>
  <c r="AV354" i="2" s="1"/>
  <c r="AR354" i="2" a="1"/>
  <c r="AR354" i="2" s="1"/>
  <c r="AW354" i="2"/>
  <c r="AT354" i="2" a="1"/>
  <c r="AT354" i="2" s="1"/>
  <c r="AX354" i="2" a="1"/>
  <c r="AX354" i="2" s="1"/>
  <c r="AN370" i="2" a="1"/>
  <c r="AN370" i="2" s="1"/>
  <c r="AM370" i="2" a="1"/>
  <c r="AM370" i="2" s="1"/>
  <c r="AK370" i="2" a="1"/>
  <c r="AK370" i="2" s="1"/>
  <c r="AP370" i="2" a="1"/>
  <c r="AP370" i="2" s="1"/>
  <c r="AL370" i="2" a="1"/>
  <c r="AL370" i="2" s="1"/>
  <c r="AO370" i="2"/>
  <c r="BH418" i="2" a="1"/>
  <c r="BH418" i="2" s="1"/>
  <c r="BJ418" i="2" a="1"/>
  <c r="BJ418" i="2" s="1"/>
  <c r="BL418" i="2" a="1"/>
  <c r="BL418" i="2" s="1"/>
  <c r="BK418" i="2" a="1"/>
  <c r="BK418" i="2" s="1"/>
  <c r="BI418" i="2" a="1"/>
  <c r="BI418" i="2" s="1"/>
  <c r="BN418" i="2" a="1"/>
  <c r="BN418" i="2" s="1"/>
  <c r="BM418" i="2"/>
  <c r="AM418" i="2" a="1"/>
  <c r="AM418" i="2" s="1"/>
  <c r="AN418" i="2" a="1"/>
  <c r="AN418" i="2" s="1"/>
  <c r="AK418" i="2" a="1"/>
  <c r="AK418" i="2" s="1"/>
  <c r="AO418" i="2"/>
  <c r="AL418" i="2" a="1"/>
  <c r="AL418" i="2" s="1"/>
  <c r="AP418" i="2" a="1"/>
  <c r="AP418" i="2" s="1"/>
  <c r="BN434" i="2" a="1"/>
  <c r="BN434" i="2" s="1"/>
  <c r="BH421" i="4" s="1"/>
  <c r="BL434" i="2" a="1"/>
  <c r="BL434" i="2" s="1"/>
  <c r="BF421" i="4" s="1"/>
  <c r="BK434" i="2" a="1"/>
  <c r="BK434" i="2" s="1"/>
  <c r="BE421" i="4" s="1"/>
  <c r="BI434" i="2" a="1"/>
  <c r="BI434" i="2" s="1"/>
  <c r="BC421" i="4" s="1"/>
  <c r="BM434" i="2"/>
  <c r="BG421" i="4" s="1"/>
  <c r="BH434" i="2" a="1"/>
  <c r="BH434" i="2" s="1"/>
  <c r="BB421" i="4" s="1"/>
  <c r="BJ434" i="2" a="1"/>
  <c r="BJ434" i="2" s="1"/>
  <c r="BD421" i="4" s="1"/>
  <c r="BN450" i="2" a="1"/>
  <c r="BN450" i="2" s="1"/>
  <c r="BM450" i="2"/>
  <c r="BH450" i="2" a="1"/>
  <c r="BH450" i="2" s="1"/>
  <c r="BJ450" i="2" a="1"/>
  <c r="BJ450" i="2" s="1"/>
  <c r="BL450" i="2" a="1"/>
  <c r="BL450" i="2" s="1"/>
  <c r="BK450" i="2" a="1"/>
  <c r="BK450" i="2" s="1"/>
  <c r="BI450" i="2" a="1"/>
  <c r="BI450" i="2" s="1"/>
  <c r="BK466" i="2" a="1"/>
  <c r="BK466" i="2" s="1"/>
  <c r="BM466" i="2"/>
  <c r="BL466" i="2" a="1"/>
  <c r="BL466" i="2" s="1"/>
  <c r="BI466" i="2" a="1"/>
  <c r="BI466" i="2" s="1"/>
  <c r="BN466" i="2" a="1"/>
  <c r="BN466" i="2" s="1"/>
  <c r="BJ466" i="2" a="1"/>
  <c r="BJ466" i="2" s="1"/>
  <c r="BH466" i="2" a="1"/>
  <c r="BH466" i="2" s="1"/>
  <c r="BB482" i="2" a="1"/>
  <c r="BB482" i="2" s="1"/>
  <c r="BC482" i="2" a="1"/>
  <c r="BC482" i="2" s="1"/>
  <c r="BD482" i="2" a="1"/>
  <c r="BD482" i="2" s="1"/>
  <c r="AZ482" i="2" a="1"/>
  <c r="AZ482" i="2" s="1"/>
  <c r="BF482" i="2" a="1"/>
  <c r="BF482" i="2" s="1"/>
  <c r="BE482" i="2"/>
  <c r="BA482" i="2" a="1"/>
  <c r="BA482" i="2" s="1"/>
  <c r="AU498" i="2" a="1"/>
  <c r="AU498" i="2" s="1"/>
  <c r="AX498" i="2" a="1"/>
  <c r="AX498" i="2" s="1"/>
  <c r="AT498" i="2" a="1"/>
  <c r="AT498" i="2" s="1"/>
  <c r="AS498" i="2" a="1"/>
  <c r="AS498" i="2" s="1"/>
  <c r="AW498" i="2"/>
  <c r="AR498" i="2" a="1"/>
  <c r="AR498" i="2" s="1"/>
  <c r="AV498" i="2" a="1"/>
  <c r="AV498" i="2" s="1"/>
  <c r="AT514" i="2" a="1"/>
  <c r="AT514" i="2" s="1"/>
  <c r="AU514" i="2" a="1"/>
  <c r="AU514" i="2" s="1"/>
  <c r="AX514" i="2" a="1"/>
  <c r="AX514" i="2" s="1"/>
  <c r="AS514" i="2" a="1"/>
  <c r="AS514" i="2" s="1"/>
  <c r="AW514" i="2"/>
  <c r="AR514" i="2" a="1"/>
  <c r="AR514" i="2" s="1"/>
  <c r="AV514" i="2" a="1"/>
  <c r="AV514" i="2" s="1"/>
  <c r="AM530" i="2" a="1"/>
  <c r="AM530" i="2" s="1"/>
  <c r="AN530" i="2" a="1"/>
  <c r="AN530" i="2" s="1"/>
  <c r="AP530" i="2" a="1"/>
  <c r="AP530" i="2" s="1"/>
  <c r="AK530" i="2" a="1"/>
  <c r="AK530" i="2" s="1"/>
  <c r="AO530" i="2"/>
  <c r="AL530" i="2" a="1"/>
  <c r="AL530" i="2" s="1"/>
  <c r="BI546" i="2" a="1"/>
  <c r="BI546" i="2" s="1"/>
  <c r="BH546" i="2" a="1"/>
  <c r="BH546" i="2" s="1"/>
  <c r="BL546" i="2" a="1"/>
  <c r="BL546" i="2" s="1"/>
  <c r="BM546" i="2"/>
  <c r="BJ546" i="2" a="1"/>
  <c r="BJ546" i="2" s="1"/>
  <c r="BN546" i="2" a="1"/>
  <c r="BN546" i="2" s="1"/>
  <c r="BK546" i="2" a="1"/>
  <c r="BK546" i="2" s="1"/>
  <c r="AO546" i="2"/>
  <c r="AK546" i="2" a="1"/>
  <c r="AK546" i="2" s="1"/>
  <c r="AN546" i="2" a="1"/>
  <c r="AN546" i="2" s="1"/>
  <c r="AL546" i="2" a="1"/>
  <c r="AL546" i="2" s="1"/>
  <c r="AP546" i="2" a="1"/>
  <c r="AP546" i="2" s="1"/>
  <c r="AM546" i="2" a="1"/>
  <c r="AM546" i="2" s="1"/>
  <c r="BC562" i="2" a="1"/>
  <c r="BC562" i="2" s="1"/>
  <c r="AZ562" i="2" a="1"/>
  <c r="AZ562" i="2" s="1"/>
  <c r="BD562" i="2" a="1"/>
  <c r="BD562" i="2" s="1"/>
  <c r="BA562" i="2" a="1"/>
  <c r="BA562" i="2" s="1"/>
  <c r="BE562" i="2"/>
  <c r="BB562" i="2" a="1"/>
  <c r="BB562" i="2" s="1"/>
  <c r="BF562" i="2" a="1"/>
  <c r="BF562" i="2" s="1"/>
  <c r="AN578" i="2" a="1"/>
  <c r="AN578" i="2" s="1"/>
  <c r="AL578" i="2" a="1"/>
  <c r="AL578" i="2" s="1"/>
  <c r="AO578" i="2"/>
  <c r="AK578" i="2" a="1"/>
  <c r="AK578" i="2" s="1"/>
  <c r="AP578" i="2" a="1"/>
  <c r="AP578" i="2" s="1"/>
  <c r="AM578" i="2" a="1"/>
  <c r="AM578" i="2" s="1"/>
  <c r="AV594" i="2" a="1"/>
  <c r="AV594" i="2" s="1"/>
  <c r="AR594" i="2" a="1"/>
  <c r="AR594" i="2" s="1"/>
  <c r="AT594" i="2" a="1"/>
  <c r="AT594" i="2" s="1"/>
  <c r="AU594" i="2" a="1"/>
  <c r="AU594" i="2" s="1"/>
  <c r="AS594" i="2" a="1"/>
  <c r="AS594" i="2" s="1"/>
  <c r="AW594" i="2"/>
  <c r="AX594" i="2" a="1"/>
  <c r="AX594" i="2" s="1"/>
  <c r="BI610" i="2" a="1"/>
  <c r="BI610" i="2" s="1"/>
  <c r="BM610" i="2"/>
  <c r="BJ610" i="2" a="1"/>
  <c r="BJ610" i="2" s="1"/>
  <c r="BN610" i="2" a="1"/>
  <c r="BN610" i="2" s="1"/>
  <c r="BK610" i="2" a="1"/>
  <c r="BK610" i="2" s="1"/>
  <c r="BH610" i="2" a="1"/>
  <c r="BH610" i="2" s="1"/>
  <c r="BL610" i="2" a="1"/>
  <c r="BL610" i="2" s="1"/>
  <c r="AM626" i="2" a="1"/>
  <c r="AM626" i="2" s="1"/>
  <c r="AP626" i="2" a="1"/>
  <c r="AP626" i="2" s="1"/>
  <c r="AN626" i="2" a="1"/>
  <c r="AN626" i="2" s="1"/>
  <c r="AO626" i="2"/>
  <c r="AL626" i="2" a="1"/>
  <c r="AL626" i="2" s="1"/>
  <c r="AK626" i="2" a="1"/>
  <c r="AK626" i="2" s="1"/>
  <c r="BE642" i="2"/>
  <c r="BF642" i="2" a="1"/>
  <c r="BF642" i="2" s="1"/>
  <c r="BA642" i="2" a="1"/>
  <c r="BA642" i="2" s="1"/>
  <c r="BB642" i="2" a="1"/>
  <c r="BB642" i="2" s="1"/>
  <c r="BD642" i="2" a="1"/>
  <c r="BD642" i="2" s="1"/>
  <c r="BC642" i="2" a="1"/>
  <c r="BC642" i="2" s="1"/>
  <c r="AZ642" i="2" a="1"/>
  <c r="AZ642" i="2" s="1"/>
  <c r="BB658" i="2" a="1"/>
  <c r="BB658" i="2" s="1"/>
  <c r="BE658" i="2"/>
  <c r="BF658" i="2" a="1"/>
  <c r="BF658" i="2" s="1"/>
  <c r="BA658" i="2" a="1"/>
  <c r="BA658" i="2" s="1"/>
  <c r="AZ658" i="2" a="1"/>
  <c r="AZ658" i="2" s="1"/>
  <c r="BD658" i="2" a="1"/>
  <c r="BD658" i="2" s="1"/>
  <c r="BC658" i="2" a="1"/>
  <c r="BC658" i="2" s="1"/>
  <c r="AT674" i="2" a="1"/>
  <c r="AT674" i="2" s="1"/>
  <c r="AS674" i="2" a="1"/>
  <c r="AS674" i="2" s="1"/>
  <c r="AW674" i="2"/>
  <c r="AR674" i="2" a="1"/>
  <c r="AR674" i="2" s="1"/>
  <c r="AU674" i="2" a="1"/>
  <c r="AU674" i="2" s="1"/>
  <c r="AV674" i="2" a="1"/>
  <c r="AV674" i="2" s="1"/>
  <c r="AX674" i="2" a="1"/>
  <c r="AX674" i="2" s="1"/>
  <c r="BC674" i="2" a="1"/>
  <c r="BC674" i="2" s="1"/>
  <c r="AZ674" i="2" a="1"/>
  <c r="AZ674" i="2" s="1"/>
  <c r="BD674" i="2" a="1"/>
  <c r="BD674" i="2" s="1"/>
  <c r="BA674" i="2" a="1"/>
  <c r="BA674" i="2" s="1"/>
  <c r="BE674" i="2"/>
  <c r="BB674" i="2" a="1"/>
  <c r="BB674" i="2" s="1"/>
  <c r="BF674" i="2" a="1"/>
  <c r="BF674" i="2" s="1"/>
  <c r="AM714" i="2" a="1"/>
  <c r="AM714" i="2" s="1"/>
  <c r="AK714" i="2" a="1"/>
  <c r="AK714" i="2" s="1"/>
  <c r="AN714" i="2" a="1"/>
  <c r="AN714" i="2" s="1"/>
  <c r="AL714" i="2" a="1"/>
  <c r="AL714" i="2" s="1"/>
  <c r="AO714" i="2"/>
  <c r="AP714" i="2" a="1"/>
  <c r="AP714" i="2" s="1"/>
  <c r="AR730" i="2" a="1"/>
  <c r="AR730" i="2" s="1"/>
  <c r="AU730" i="2" a="1"/>
  <c r="AU730" i="2" s="1"/>
  <c r="AW730" i="2"/>
  <c r="AX730" i="2" a="1"/>
  <c r="AX730" i="2" s="1"/>
  <c r="AS730" i="2" a="1"/>
  <c r="AS730" i="2" s="1"/>
  <c r="AV730" i="2" a="1"/>
  <c r="AV730" i="2" s="1"/>
  <c r="AT730" i="2" a="1"/>
  <c r="AT730" i="2" s="1"/>
  <c r="BH743" i="2" a="1"/>
  <c r="BH743" i="2" s="1"/>
  <c r="BM743" i="2"/>
  <c r="BI743" i="2" a="1"/>
  <c r="BI743" i="2" s="1"/>
  <c r="BN743" i="2" a="1"/>
  <c r="BN743" i="2" s="1"/>
  <c r="BJ743" i="2" a="1"/>
  <c r="BJ743" i="2" s="1"/>
  <c r="BK743" i="2" a="1"/>
  <c r="BK743" i="2" s="1"/>
  <c r="BL743" i="2" a="1"/>
  <c r="BL743" i="2" s="1"/>
  <c r="AL759" i="2" a="1"/>
  <c r="AL759" i="2" s="1"/>
  <c r="AO759" i="2"/>
  <c r="AM759" i="2" a="1"/>
  <c r="AM759" i="2" s="1"/>
  <c r="AP759" i="2" a="1"/>
  <c r="AP759" i="2" s="1"/>
  <c r="AN759" i="2" a="1"/>
  <c r="AN759" i="2" s="1"/>
  <c r="AK759" i="2" a="1"/>
  <c r="AK759" i="2" s="1"/>
  <c r="BN791" i="2" a="1"/>
  <c r="BN791" i="2" s="1"/>
  <c r="BK791" i="2" a="1"/>
  <c r="BK791" i="2" s="1"/>
  <c r="BL791" i="2" a="1"/>
  <c r="BL791" i="2" s="1"/>
  <c r="BM791" i="2"/>
  <c r="BH791" i="2" a="1"/>
  <c r="BH791" i="2" s="1"/>
  <c r="BI791" i="2" a="1"/>
  <c r="BI791" i="2" s="1"/>
  <c r="BJ791" i="2" a="1"/>
  <c r="BJ791" i="2" s="1"/>
  <c r="AZ807" i="2" a="1"/>
  <c r="AZ807" i="2" s="1"/>
  <c r="BC807" i="2" a="1"/>
  <c r="BC807" i="2" s="1"/>
  <c r="BB807" i="2" a="1"/>
  <c r="BB807" i="2" s="1"/>
  <c r="BE807" i="2"/>
  <c r="BA807" i="2" a="1"/>
  <c r="BA807" i="2" s="1"/>
  <c r="BF807" i="2" a="1"/>
  <c r="BF807" i="2" s="1"/>
  <c r="BD807" i="2" a="1"/>
  <c r="BD807" i="2" s="1"/>
  <c r="BN823" i="2" a="1"/>
  <c r="BN823" i="2" s="1"/>
  <c r="BK823" i="2" a="1"/>
  <c r="BK823" i="2" s="1"/>
  <c r="BL823" i="2" a="1"/>
  <c r="BL823" i="2" s="1"/>
  <c r="BM823" i="2"/>
  <c r="BH823" i="2" a="1"/>
  <c r="BH823" i="2" s="1"/>
  <c r="BI823" i="2" a="1"/>
  <c r="BI823" i="2" s="1"/>
  <c r="BJ823" i="2" a="1"/>
  <c r="BJ823" i="2" s="1"/>
  <c r="BF839" i="2" a="1"/>
  <c r="BF839" i="2" s="1"/>
  <c r="AZ839" i="2" a="1"/>
  <c r="AZ839" i="2" s="1"/>
  <c r="BC839" i="2" a="1"/>
  <c r="BC839" i="2" s="1"/>
  <c r="BB839" i="2" a="1"/>
  <c r="BB839" i="2" s="1"/>
  <c r="BE839" i="2"/>
  <c r="BA839" i="2" a="1"/>
  <c r="BA839" i="2" s="1"/>
  <c r="BD839" i="2" a="1"/>
  <c r="BD839" i="2" s="1"/>
  <c r="BN855" i="2" a="1"/>
  <c r="BN855" i="2" s="1"/>
  <c r="BK855" i="2" a="1"/>
  <c r="BK855" i="2" s="1"/>
  <c r="BL855" i="2" a="1"/>
  <c r="BL855" i="2" s="1"/>
  <c r="BM855" i="2"/>
  <c r="BH855" i="2" a="1"/>
  <c r="BH855" i="2" s="1"/>
  <c r="BI855" i="2" a="1"/>
  <c r="BI855" i="2" s="1"/>
  <c r="BJ855" i="2" a="1"/>
  <c r="BJ855" i="2" s="1"/>
  <c r="AX871" i="2" a="1"/>
  <c r="AX871" i="2" s="1"/>
  <c r="AW871" i="2"/>
  <c r="AR871" i="2" a="1"/>
  <c r="AR871" i="2" s="1"/>
  <c r="AU871" i="2" a="1"/>
  <c r="AU871" i="2" s="1"/>
  <c r="AV871" i="2" a="1"/>
  <c r="AV871" i="2" s="1"/>
  <c r="AT871" i="2" a="1"/>
  <c r="AT871" i="2" s="1"/>
  <c r="AS871" i="2" a="1"/>
  <c r="AS871" i="2" s="1"/>
  <c r="BN887" i="2" a="1"/>
  <c r="BN887" i="2" s="1"/>
  <c r="BK887" i="2" a="1"/>
  <c r="BK887" i="2" s="1"/>
  <c r="BL887" i="2" a="1"/>
  <c r="BL887" i="2" s="1"/>
  <c r="BM887" i="2"/>
  <c r="BH887" i="2" a="1"/>
  <c r="BH887" i="2" s="1"/>
  <c r="BI887" i="2" a="1"/>
  <c r="BI887" i="2" s="1"/>
  <c r="BJ887" i="2" a="1"/>
  <c r="BJ887" i="2" s="1"/>
  <c r="BF903" i="2" a="1"/>
  <c r="BF903" i="2" s="1"/>
  <c r="AZ903" i="2" a="1"/>
  <c r="AZ903" i="2" s="1"/>
  <c r="BC903" i="2" a="1"/>
  <c r="BC903" i="2" s="1"/>
  <c r="BB903" i="2" a="1"/>
  <c r="BB903" i="2" s="1"/>
  <c r="BE903" i="2"/>
  <c r="BA903" i="2" a="1"/>
  <c r="BA903" i="2" s="1"/>
  <c r="BD903" i="2" a="1"/>
  <c r="BD903" i="2" s="1"/>
  <c r="BN919" i="2" a="1"/>
  <c r="BN919" i="2" s="1"/>
  <c r="BH919" i="2" a="1"/>
  <c r="BH919" i="2" s="1"/>
  <c r="BI919" i="2" a="1"/>
  <c r="BI919" i="2" s="1"/>
  <c r="BJ919" i="2" a="1"/>
  <c r="BJ919" i="2" s="1"/>
  <c r="BM919" i="2"/>
  <c r="BL919" i="2" a="1"/>
  <c r="BL919" i="2" s="1"/>
  <c r="BK919" i="2" a="1"/>
  <c r="BK919" i="2" s="1"/>
  <c r="BC935" i="2" a="1"/>
  <c r="BC935" i="2" s="1"/>
  <c r="AZ935" i="2" a="1"/>
  <c r="AZ935" i="2" s="1"/>
  <c r="BE935" i="2"/>
  <c r="BB935" i="2" a="1"/>
  <c r="BB935" i="2" s="1"/>
  <c r="BF935" i="2" a="1"/>
  <c r="BF935" i="2" s="1"/>
  <c r="BD935" i="2" a="1"/>
  <c r="BD935" i="2" s="1"/>
  <c r="BA935" i="2" a="1"/>
  <c r="BA935" i="2" s="1"/>
  <c r="AO935" i="2"/>
  <c r="AK935" i="2" a="1"/>
  <c r="AK935" i="2" s="1"/>
  <c r="AP935" i="2" a="1"/>
  <c r="AP935" i="2" s="1"/>
  <c r="AL935" i="2" a="1"/>
  <c r="AL935" i="2" s="1"/>
  <c r="AM935" i="2" a="1"/>
  <c r="AM935" i="2" s="1"/>
  <c r="AN935" i="2" a="1"/>
  <c r="AN935" i="2" s="1"/>
  <c r="BJ951" i="2" a="1"/>
  <c r="BJ951" i="2" s="1"/>
  <c r="BM951" i="2"/>
  <c r="BH951" i="2" a="1"/>
  <c r="BH951" i="2" s="1"/>
  <c r="BK951" i="2" a="1"/>
  <c r="BK951" i="2" s="1"/>
  <c r="BL951" i="2" a="1"/>
  <c r="BL951" i="2" s="1"/>
  <c r="BN951" i="2" a="1"/>
  <c r="BN951" i="2" s="1"/>
  <c r="BI951" i="2" a="1"/>
  <c r="BI951" i="2" s="1"/>
  <c r="AS983" i="2" a="1"/>
  <c r="AS983" i="2" s="1"/>
  <c r="AW983" i="2"/>
  <c r="AT983" i="2" a="1"/>
  <c r="AT983" i="2" s="1"/>
  <c r="AX983" i="2" a="1"/>
  <c r="AX983" i="2" s="1"/>
  <c r="AU983" i="2" a="1"/>
  <c r="AU983" i="2" s="1"/>
  <c r="AR983" i="2" a="1"/>
  <c r="AR983" i="2" s="1"/>
  <c r="AV983" i="2" a="1"/>
  <c r="AV983" i="2" s="1"/>
  <c r="BC999" i="2" a="1"/>
  <c r="BC999" i="2" s="1"/>
  <c r="AZ999" i="2" a="1"/>
  <c r="AZ999" i="2" s="1"/>
  <c r="BE999" i="2"/>
  <c r="BB999" i="2" a="1"/>
  <c r="BB999" i="2" s="1"/>
  <c r="BF999" i="2" a="1"/>
  <c r="BF999" i="2" s="1"/>
  <c r="BD999" i="2" a="1"/>
  <c r="BD999" i="2" s="1"/>
  <c r="BA999" i="2" a="1"/>
  <c r="BA999" i="2" s="1"/>
  <c r="AO999" i="2"/>
  <c r="AK999" i="2" a="1"/>
  <c r="AK999" i="2" s="1"/>
  <c r="AP999" i="2" a="1"/>
  <c r="AP999" i="2" s="1"/>
  <c r="AL999" i="2" a="1"/>
  <c r="AL999" i="2" s="1"/>
  <c r="AM999" i="2" a="1"/>
  <c r="AM999" i="2" s="1"/>
  <c r="AN999" i="2" a="1"/>
  <c r="AN999" i="2" s="1"/>
  <c r="BJ1015" i="2" a="1"/>
  <c r="BJ1015" i="2" s="1"/>
  <c r="BM1015" i="2"/>
  <c r="BH1015" i="2" a="1"/>
  <c r="BH1015" i="2" s="1"/>
  <c r="BK1015" i="2" a="1"/>
  <c r="BK1015" i="2" s="1"/>
  <c r="BL1015" i="2" a="1"/>
  <c r="BL1015" i="2" s="1"/>
  <c r="BN1015" i="2" a="1"/>
  <c r="BN1015" i="2" s="1"/>
  <c r="BI1015" i="2" a="1"/>
  <c r="BI1015" i="2" s="1"/>
  <c r="BC1047" i="2" a="1"/>
  <c r="BC1047" i="2" s="1"/>
  <c r="AZ1047" i="2" a="1"/>
  <c r="AZ1047" i="2" s="1"/>
  <c r="BE1047" i="2"/>
  <c r="BB1047" i="2" a="1"/>
  <c r="BB1047" i="2" s="1"/>
  <c r="BF1047" i="2" a="1"/>
  <c r="BF1047" i="2" s="1"/>
  <c r="BD1047" i="2" a="1"/>
  <c r="BD1047" i="2" s="1"/>
  <c r="BA1047" i="2" a="1"/>
  <c r="BA1047" i="2" s="1"/>
  <c r="AO1063" i="2"/>
  <c r="AK1063" i="2" a="1"/>
  <c r="AK1063" i="2" s="1"/>
  <c r="AP1063" i="2" a="1"/>
  <c r="AP1063" i="2" s="1"/>
  <c r="AM1063" i="2" a="1"/>
  <c r="AM1063" i="2" s="1"/>
  <c r="AL1063" i="2" a="1"/>
  <c r="AL1063" i="2" s="1"/>
  <c r="AN1063" i="2" a="1"/>
  <c r="AN1063" i="2" s="1"/>
  <c r="BE1079" i="2"/>
  <c r="BB1079" i="2" a="1"/>
  <c r="BB1079" i="2" s="1"/>
  <c r="BA1079" i="2" a="1"/>
  <c r="BA1079" i="2" s="1"/>
  <c r="BF1079" i="2" a="1"/>
  <c r="BF1079" i="2" s="1"/>
  <c r="BC1079" i="2" a="1"/>
  <c r="BC1079" i="2" s="1"/>
  <c r="AZ1079" i="2" a="1"/>
  <c r="AZ1079" i="2" s="1"/>
  <c r="BD1079" i="2" a="1"/>
  <c r="BD1079" i="2" s="1"/>
  <c r="BH1095" i="2" a="1"/>
  <c r="BH1095" i="2" s="1"/>
  <c r="BI1095" i="2" a="1"/>
  <c r="BI1095" i="2" s="1"/>
  <c r="BJ1095" i="2" a="1"/>
  <c r="BJ1095" i="2" s="1"/>
  <c r="BN1095" i="2" a="1"/>
  <c r="BN1095" i="2" s="1"/>
  <c r="BM1095" i="2"/>
  <c r="BK1095" i="2" a="1"/>
  <c r="BK1095" i="2" s="1"/>
  <c r="BL1095" i="2" a="1"/>
  <c r="BL1095" i="2" s="1"/>
  <c r="AK1127" i="2" a="1"/>
  <c r="AK1127" i="2" s="1"/>
  <c r="AO1127" i="2"/>
  <c r="AL1127" i="2" a="1"/>
  <c r="AL1127" i="2" s="1"/>
  <c r="AN1127" i="2" a="1"/>
  <c r="AN1127" i="2" s="1"/>
  <c r="AP1127" i="2" a="1"/>
  <c r="AP1127" i="2" s="1"/>
  <c r="AM1127" i="2" a="1"/>
  <c r="AM1127" i="2" s="1"/>
  <c r="BB1143" i="2" a="1"/>
  <c r="BB1143" i="2" s="1"/>
  <c r="BF1143" i="2" a="1"/>
  <c r="BF1143" i="2" s="1"/>
  <c r="BC1143" i="2" a="1"/>
  <c r="BC1143" i="2" s="1"/>
  <c r="BA1143" i="2" a="1"/>
  <c r="BA1143" i="2" s="1"/>
  <c r="BE1143" i="2"/>
  <c r="BD1143" i="2" a="1"/>
  <c r="BD1143" i="2" s="1"/>
  <c r="AZ1143" i="2" a="1"/>
  <c r="AZ1143" i="2" s="1"/>
  <c r="BJ1159" i="2" a="1"/>
  <c r="BJ1159" i="2" s="1"/>
  <c r="BK1159" i="2" a="1"/>
  <c r="BK1159" i="2" s="1"/>
  <c r="BN1159" i="2" a="1"/>
  <c r="BN1159" i="2" s="1"/>
  <c r="BI1159" i="2" a="1"/>
  <c r="BI1159" i="2" s="1"/>
  <c r="BH1159" i="2" a="1"/>
  <c r="BH1159" i="2" s="1"/>
  <c r="BM1159" i="2"/>
  <c r="BL1159" i="2" a="1"/>
  <c r="BL1159" i="2" s="1"/>
  <c r="BA1175" i="2" a="1"/>
  <c r="BA1175" i="2" s="1"/>
  <c r="BE1175" i="2"/>
  <c r="BB1175" i="2" a="1"/>
  <c r="BB1175" i="2" s="1"/>
  <c r="BF1175" i="2" a="1"/>
  <c r="BF1175" i="2" s="1"/>
  <c r="AZ1175" i="2" a="1"/>
  <c r="AZ1175" i="2" s="1"/>
  <c r="BD1175" i="2" a="1"/>
  <c r="BD1175" i="2" s="1"/>
  <c r="BC1175" i="2" a="1"/>
  <c r="BC1175" i="2" s="1"/>
  <c r="BL1186" i="2" a="1"/>
  <c r="BL1186" i="2" s="1"/>
  <c r="BJ1186" i="2" a="1"/>
  <c r="BJ1186" i="2" s="1"/>
  <c r="BK1186" i="2" a="1"/>
  <c r="BK1186" i="2" s="1"/>
  <c r="BN1186" i="2" a="1"/>
  <c r="BN1186" i="2" s="1"/>
  <c r="BI1186" i="2" a="1"/>
  <c r="BI1186" i="2" s="1"/>
  <c r="BH1186" i="2" a="1"/>
  <c r="BH1186" i="2" s="1"/>
  <c r="BM1186" i="2"/>
  <c r="AN1186" i="2" a="1"/>
  <c r="AN1186" i="2" s="1"/>
  <c r="AP1186" i="2" a="1"/>
  <c r="AP1186" i="2" s="1"/>
  <c r="AL1186" i="2" a="1"/>
  <c r="AL1186" i="2" s="1"/>
  <c r="AO1186" i="2"/>
  <c r="AK1186" i="2" a="1"/>
  <c r="AK1186" i="2" s="1"/>
  <c r="AM1186" i="2" a="1"/>
  <c r="AM1186" i="2" s="1"/>
  <c r="BC1202" i="2" a="1"/>
  <c r="BC1202" i="2" s="1"/>
  <c r="AZ1202" i="2" a="1"/>
  <c r="AZ1202" i="2" s="1"/>
  <c r="BD1202" i="2" a="1"/>
  <c r="BD1202" i="2" s="1"/>
  <c r="BB1202" i="2" a="1"/>
  <c r="BB1202" i="2" s="1"/>
  <c r="BF1202" i="2" a="1"/>
  <c r="BF1202" i="2" s="1"/>
  <c r="BE1202" i="2"/>
  <c r="BA1202" i="2" a="1"/>
  <c r="BA1202" i="2" s="1"/>
  <c r="BN1218" i="2" a="1"/>
  <c r="BN1218" i="2" s="1"/>
  <c r="BK1218" i="2" a="1"/>
  <c r="BK1218" i="2" s="1"/>
  <c r="BH1218" i="2" a="1"/>
  <c r="BH1218" i="2" s="1"/>
  <c r="BM1218" i="2"/>
  <c r="BL1218" i="2" a="1"/>
  <c r="BL1218" i="2" s="1"/>
  <c r="BJ1218" i="2" a="1"/>
  <c r="BJ1218" i="2" s="1"/>
  <c r="BI1218" i="2" a="1"/>
  <c r="BI1218" i="2" s="1"/>
  <c r="BL1250" i="2" a="1"/>
  <c r="BL1250" i="2" s="1"/>
  <c r="BJ1250" i="2" a="1"/>
  <c r="BJ1250" i="2" s="1"/>
  <c r="BI1250" i="2" a="1"/>
  <c r="BI1250" i="2" s="1"/>
  <c r="BN1250" i="2" a="1"/>
  <c r="BN1250" i="2" s="1"/>
  <c r="BK1250" i="2" a="1"/>
  <c r="BK1250" i="2" s="1"/>
  <c r="BH1250" i="2" a="1"/>
  <c r="BH1250" i="2" s="1"/>
  <c r="BM1250" i="2"/>
  <c r="BI1266" i="2" a="1"/>
  <c r="BI1266" i="2" s="1"/>
  <c r="BN1266" i="2" a="1"/>
  <c r="BN1266" i="2" s="1"/>
  <c r="BH1266" i="2" a="1"/>
  <c r="BH1266" i="2" s="1"/>
  <c r="BJ1266" i="2" a="1"/>
  <c r="BJ1266" i="2" s="1"/>
  <c r="BL1266" i="2" a="1"/>
  <c r="BL1266" i="2" s="1"/>
  <c r="BK1266" i="2" a="1"/>
  <c r="BK1266" i="2" s="1"/>
  <c r="BM1266" i="2"/>
  <c r="BL1282" i="2" a="1"/>
  <c r="BL1282" i="2" s="1"/>
  <c r="BH1282" i="2" a="1"/>
  <c r="BH1282" i="2" s="1"/>
  <c r="BI1282" i="2" a="1"/>
  <c r="BI1282" i="2" s="1"/>
  <c r="BJ1282" i="2" a="1"/>
  <c r="BJ1282" i="2" s="1"/>
  <c r="BN1282" i="2" a="1"/>
  <c r="BN1282" i="2" s="1"/>
  <c r="BK1282" i="2" a="1"/>
  <c r="BK1282" i="2" s="1"/>
  <c r="BM1282" i="2"/>
  <c r="AP1298" i="2" a="1"/>
  <c r="AP1298" i="2" s="1"/>
  <c r="AN1298" i="2" a="1"/>
  <c r="AN1298" i="2" s="1"/>
  <c r="AK1298" i="2" a="1"/>
  <c r="AK1298" i="2" s="1"/>
  <c r="AL1298" i="2" a="1"/>
  <c r="AL1298" i="2" s="1"/>
  <c r="AO1298" i="2"/>
  <c r="AM1298" i="2" a="1"/>
  <c r="AM1298" i="2" s="1"/>
  <c r="BJ1314" i="2" a="1"/>
  <c r="BJ1314" i="2" s="1"/>
  <c r="BI1314" i="2" a="1"/>
  <c r="BI1314" i="2" s="1"/>
  <c r="BH1314" i="2" a="1"/>
  <c r="BH1314" i="2" s="1"/>
  <c r="BL1314" i="2" a="1"/>
  <c r="BL1314" i="2" s="1"/>
  <c r="BK1314" i="2" a="1"/>
  <c r="BK1314" i="2" s="1"/>
  <c r="BN1314" i="2" a="1"/>
  <c r="BN1314" i="2" s="1"/>
  <c r="BM1314" i="2"/>
  <c r="AR1314" i="2" a="1"/>
  <c r="AR1314" i="2" s="1"/>
  <c r="AV1314" i="2" a="1"/>
  <c r="AV1314" i="2" s="1"/>
  <c r="AS1314" i="2" a="1"/>
  <c r="AS1314" i="2" s="1"/>
  <c r="AT1314" i="2" a="1"/>
  <c r="AT1314" i="2" s="1"/>
  <c r="AW1314" i="2"/>
  <c r="AX1314" i="2" a="1"/>
  <c r="AX1314" i="2" s="1"/>
  <c r="AU1314" i="2" a="1"/>
  <c r="AU1314" i="2" s="1"/>
  <c r="AP1346" i="2" a="1"/>
  <c r="AP1346" i="2" s="1"/>
  <c r="AL1346" i="2" a="1"/>
  <c r="AL1346" i="2" s="1"/>
  <c r="AM1346" i="2" a="1"/>
  <c r="AM1346" i="2" s="1"/>
  <c r="AN1346" i="2" a="1"/>
  <c r="AN1346" i="2" s="1"/>
  <c r="AK1346" i="2" a="1"/>
  <c r="AK1346" i="2" s="1"/>
  <c r="AO1346" i="2"/>
  <c r="AV1362" i="2" a="1"/>
  <c r="AV1362" i="2" s="1"/>
  <c r="AU1362" i="2" a="1"/>
  <c r="AU1362" i="2" s="1"/>
  <c r="AS1362" i="2" a="1"/>
  <c r="AS1362" i="2" s="1"/>
  <c r="AW1362" i="2"/>
  <c r="AT1362" i="2" a="1"/>
  <c r="AT1362" i="2" s="1"/>
  <c r="AX1362" i="2" a="1"/>
  <c r="AX1362" i="2" s="1"/>
  <c r="AR1362" i="2" a="1"/>
  <c r="AR1362" i="2" s="1"/>
  <c r="AZ240" i="2" a="1"/>
  <c r="AZ240" i="2" s="1"/>
  <c r="BA240" i="2" a="1"/>
  <c r="BA240" i="2" s="1"/>
  <c r="BF240" i="2" a="1"/>
  <c r="BF240" i="2" s="1"/>
  <c r="BB240" i="2" a="1"/>
  <c r="BB240" i="2" s="1"/>
  <c r="BC240" i="2" a="1"/>
  <c r="BC240" i="2" s="1"/>
  <c r="BE240" i="2"/>
  <c r="BD240" i="2" a="1"/>
  <c r="BD240" i="2" s="1"/>
  <c r="AZ223" i="2" a="1"/>
  <c r="AZ223" i="2" s="1"/>
  <c r="BC223" i="2" a="1"/>
  <c r="BC223" i="2" s="1"/>
  <c r="BE223" i="2"/>
  <c r="BA223" i="2" a="1"/>
  <c r="BA223" i="2" s="1"/>
  <c r="BB223" i="2" a="1"/>
  <c r="BB223" i="2" s="1"/>
  <c r="BF223" i="2" a="1"/>
  <c r="BF223" i="2" s="1"/>
  <c r="BD223" i="2" a="1"/>
  <c r="BD223" i="2" s="1"/>
  <c r="BH191" i="2" a="1"/>
  <c r="BH191" i="2" s="1"/>
  <c r="BM191" i="2"/>
  <c r="BL191" i="2" a="1"/>
  <c r="BL191" i="2" s="1"/>
  <c r="BN191" i="2" a="1"/>
  <c r="BN191" i="2" s="1"/>
  <c r="BK191" i="2" a="1"/>
  <c r="BK191" i="2" s="1"/>
  <c r="BJ191" i="2" a="1"/>
  <c r="BJ191" i="2" s="1"/>
  <c r="BI191" i="2" a="1"/>
  <c r="BI191" i="2" s="1"/>
  <c r="BB175" i="2" a="1"/>
  <c r="BB175" i="2" s="1"/>
  <c r="BE175" i="2"/>
  <c r="BD175" i="2" a="1"/>
  <c r="BD175" i="2" s="1"/>
  <c r="BA175" i="2" a="1"/>
  <c r="BA175" i="2" s="1"/>
  <c r="AZ175" i="2" a="1"/>
  <c r="AZ175" i="2" s="1"/>
  <c r="BC175" i="2" a="1"/>
  <c r="BC175" i="2" s="1"/>
  <c r="BF175" i="2" a="1"/>
  <c r="BF175" i="2" s="1"/>
  <c r="AN175" i="2" a="1"/>
  <c r="AN175" i="2" s="1"/>
  <c r="AP175" i="2" a="1"/>
  <c r="AP175" i="2" s="1"/>
  <c r="AL175" i="2" a="1"/>
  <c r="AL175" i="2" s="1"/>
  <c r="AK175" i="2" a="1"/>
  <c r="AK175" i="2" s="1"/>
  <c r="AM175" i="2" a="1"/>
  <c r="AM175" i="2" s="1"/>
  <c r="AO175" i="2"/>
  <c r="AL159" i="2" a="1"/>
  <c r="AL159" i="2" s="1"/>
  <c r="AP159" i="2" a="1"/>
  <c r="AP159" i="2" s="1"/>
  <c r="AK159" i="2" a="1"/>
  <c r="AK159" i="2" s="1"/>
  <c r="AN159" i="2" a="1"/>
  <c r="AN159" i="2" s="1"/>
  <c r="AM159" i="2" a="1"/>
  <c r="AM159" i="2" s="1"/>
  <c r="AO159" i="2"/>
  <c r="AZ143" i="2" a="1"/>
  <c r="AZ143" i="2" s="1"/>
  <c r="BF143" i="2" a="1"/>
  <c r="BF143" i="2" s="1"/>
  <c r="BD143" i="2" a="1"/>
  <c r="BD143" i="2" s="1"/>
  <c r="BB143" i="2" a="1"/>
  <c r="BB143" i="2" s="1"/>
  <c r="BA143" i="2" a="1"/>
  <c r="BA143" i="2" s="1"/>
  <c r="BC143" i="2" a="1"/>
  <c r="BC143" i="2" s="1"/>
  <c r="BE143" i="2"/>
  <c r="BC111" i="2" a="1"/>
  <c r="BC111" i="2" s="1"/>
  <c r="AZ111" i="2" a="1"/>
  <c r="AZ111" i="2" s="1"/>
  <c r="BD111" i="2" a="1"/>
  <c r="BD111" i="2" s="1"/>
  <c r="BA111" i="2" a="1"/>
  <c r="BA111" i="2" s="1"/>
  <c r="BE111" i="2"/>
  <c r="BB111" i="2" a="1"/>
  <c r="BB111" i="2" s="1"/>
  <c r="BF111" i="2" a="1"/>
  <c r="BF111" i="2" s="1"/>
  <c r="AM95" i="2" a="1"/>
  <c r="AM95" i="2" s="1"/>
  <c r="AO95" i="2"/>
  <c r="AP95" i="2" a="1"/>
  <c r="AP95" i="2" s="1"/>
  <c r="AN95" i="2" a="1"/>
  <c r="AN95" i="2" s="1"/>
  <c r="AL95" i="2" a="1"/>
  <c r="AL95" i="2" s="1"/>
  <c r="AK95" i="2" a="1"/>
  <c r="AK95" i="2" s="1"/>
  <c r="AN77" i="2" a="1"/>
  <c r="AN77" i="2" s="1"/>
  <c r="AL77" i="2" a="1"/>
  <c r="AL77" i="2" s="1"/>
  <c r="AK77" i="2" a="1"/>
  <c r="AK77" i="2" s="1"/>
  <c r="AP77" i="2" a="1"/>
  <c r="AP77" i="2" s="1"/>
  <c r="AM77" i="2" a="1"/>
  <c r="AM77" i="2" s="1"/>
  <c r="AO77" i="2"/>
  <c r="BN61" i="2" a="1"/>
  <c r="BN61" i="2" s="1"/>
  <c r="BH61" i="2" a="1"/>
  <c r="BH61" i="2" s="1"/>
  <c r="BI61" i="2" a="1"/>
  <c r="BI61" i="2" s="1"/>
  <c r="BJ61" i="2" a="1"/>
  <c r="BJ61" i="2" s="1"/>
  <c r="BK61" i="2" a="1"/>
  <c r="BK61" i="2" s="1"/>
  <c r="BL61" i="2" a="1"/>
  <c r="BL61" i="2" s="1"/>
  <c r="BM61" i="2"/>
  <c r="BH45" i="2" a="1"/>
  <c r="BH45" i="2" s="1"/>
  <c r="BI45" i="2" a="1"/>
  <c r="BI45" i="2" s="1"/>
  <c r="BN45" i="2" a="1"/>
  <c r="BN45" i="2" s="1"/>
  <c r="BJ45" i="2" a="1"/>
  <c r="BJ45" i="2" s="1"/>
  <c r="BK45" i="2" a="1"/>
  <c r="BK45" i="2" s="1"/>
  <c r="BM45" i="2"/>
  <c r="BL45" i="2" a="1"/>
  <c r="BL45" i="2" s="1"/>
  <c r="AM45" i="2" a="1"/>
  <c r="AM45" i="2" s="1"/>
  <c r="AN45" i="2" a="1"/>
  <c r="AN45" i="2" s="1"/>
  <c r="AK45" i="2" a="1"/>
  <c r="AK45" i="2" s="1"/>
  <c r="AO45" i="2"/>
  <c r="AL45" i="2" a="1"/>
  <c r="AL45" i="2" s="1"/>
  <c r="AP45" i="2" a="1"/>
  <c r="AP45" i="2" s="1"/>
  <c r="AP286" i="2" a="1"/>
  <c r="AP286" i="2" s="1"/>
  <c r="AN286" i="2" a="1"/>
  <c r="AN286" i="2" s="1"/>
  <c r="AL286" i="2" a="1"/>
  <c r="AL286" i="2" s="1"/>
  <c r="AK286" i="2" a="1"/>
  <c r="AK286" i="2" s="1"/>
  <c r="AO286" i="2"/>
  <c r="AM286" i="2" a="1"/>
  <c r="AM286" i="2" s="1"/>
  <c r="BK319" i="2" a="1"/>
  <c r="BK319" i="2" s="1"/>
  <c r="BL319" i="2" a="1"/>
  <c r="BL319" i="2" s="1"/>
  <c r="BH319" i="2" a="1"/>
  <c r="BH319" i="2" s="1"/>
  <c r="BI319" i="2" a="1"/>
  <c r="BI319" i="2" s="1"/>
  <c r="BM319" i="2"/>
  <c r="BN319" i="2" a="1"/>
  <c r="BN319" i="2" s="1"/>
  <c r="BJ319" i="2" a="1"/>
  <c r="BJ319" i="2" s="1"/>
  <c r="AR319" i="2" a="1"/>
  <c r="AR319" i="2" s="1"/>
  <c r="AW319" i="2"/>
  <c r="AS319" i="2" a="1"/>
  <c r="AS319" i="2" s="1"/>
  <c r="AX319" i="2" a="1"/>
  <c r="AX319" i="2" s="1"/>
  <c r="AT319" i="2" a="1"/>
  <c r="AT319" i="2" s="1"/>
  <c r="AU319" i="2" a="1"/>
  <c r="AU319" i="2" s="1"/>
  <c r="AV319" i="2" a="1"/>
  <c r="AV319" i="2" s="1"/>
  <c r="AS351" i="2" a="1"/>
  <c r="AS351" i="2" s="1"/>
  <c r="AU351" i="2" a="1"/>
  <c r="AU351" i="2" s="1"/>
  <c r="AX351" i="2" a="1"/>
  <c r="AX351" i="2" s="1"/>
  <c r="AR351" i="2" a="1"/>
  <c r="AR351" i="2" s="1"/>
  <c r="AV351" i="2" a="1"/>
  <c r="AV351" i="2" s="1"/>
  <c r="AW351" i="2"/>
  <c r="AT351" i="2" a="1"/>
  <c r="AT351" i="2" s="1"/>
  <c r="BJ383" i="2" a="1"/>
  <c r="BJ383" i="2" s="1"/>
  <c r="BN383" i="2" a="1"/>
  <c r="BN383" i="2" s="1"/>
  <c r="BK383" i="2" a="1"/>
  <c r="BK383" i="2" s="1"/>
  <c r="BH383" i="2" a="1"/>
  <c r="BH383" i="2" s="1"/>
  <c r="BL383" i="2" a="1"/>
  <c r="BL383" i="2" s="1"/>
  <c r="BI383" i="2" a="1"/>
  <c r="BI383" i="2" s="1"/>
  <c r="BM383" i="2"/>
  <c r="AR415" i="2" a="1"/>
  <c r="AR415" i="2" s="1"/>
  <c r="AS415" i="2" a="1"/>
  <c r="AS415" i="2" s="1"/>
  <c r="AU415" i="2" a="1"/>
  <c r="AU415" i="2" s="1"/>
  <c r="AW415" i="2"/>
  <c r="AV415" i="2" a="1"/>
  <c r="AV415" i="2" s="1"/>
  <c r="AX415" i="2" a="1"/>
  <c r="AX415" i="2" s="1"/>
  <c r="AT415" i="2" a="1"/>
  <c r="AT415" i="2" s="1"/>
  <c r="AX447" i="2" a="1"/>
  <c r="AX447" i="2" s="1"/>
  <c r="AS447" i="2" a="1"/>
  <c r="AS447" i="2" s="1"/>
  <c r="AU447" i="2" a="1"/>
  <c r="AU447" i="2" s="1"/>
  <c r="AW447" i="2"/>
  <c r="AV447" i="2" a="1"/>
  <c r="AV447" i="2" s="1"/>
  <c r="AT447" i="2" a="1"/>
  <c r="AT447" i="2" s="1"/>
  <c r="AR447" i="2" a="1"/>
  <c r="AR447" i="2" s="1"/>
  <c r="BF447" i="2" a="1"/>
  <c r="BF447" i="2" s="1"/>
  <c r="BD447" i="2" a="1"/>
  <c r="BD447" i="2" s="1"/>
  <c r="BC447" i="2" a="1"/>
  <c r="BC447" i="2" s="1"/>
  <c r="BA447" i="2" a="1"/>
  <c r="BA447" i="2" s="1"/>
  <c r="BE447" i="2"/>
  <c r="BB447" i="2" a="1"/>
  <c r="BB447" i="2" s="1"/>
  <c r="AZ447" i="2" a="1"/>
  <c r="AZ447" i="2" s="1"/>
  <c r="AO479" i="2"/>
  <c r="AK479" i="2" a="1"/>
  <c r="AK479" i="2" s="1"/>
  <c r="AN479" i="2" a="1"/>
  <c r="AN479" i="2" s="1"/>
  <c r="AP479" i="2" a="1"/>
  <c r="AP479" i="2" s="1"/>
  <c r="AM479" i="2" a="1"/>
  <c r="AM479" i="2" s="1"/>
  <c r="AL479" i="2" a="1"/>
  <c r="AL479" i="2" s="1"/>
  <c r="AS511" i="2" a="1"/>
  <c r="AS511" i="2" s="1"/>
  <c r="AW511" i="2"/>
  <c r="AT511" i="2" a="1"/>
  <c r="AT511" i="2" s="1"/>
  <c r="AX511" i="2" a="1"/>
  <c r="AX511" i="2" s="1"/>
  <c r="AU511" i="2" a="1"/>
  <c r="AU511" i="2" s="1"/>
  <c r="AR511" i="2" a="1"/>
  <c r="AR511" i="2" s="1"/>
  <c r="AV511" i="2" a="1"/>
  <c r="AV511" i="2" s="1"/>
  <c r="BM543" i="2"/>
  <c r="BJ543" i="2" a="1"/>
  <c r="BJ543" i="2" s="1"/>
  <c r="BN543" i="2" a="1"/>
  <c r="BN543" i="2" s="1"/>
  <c r="BI543" i="2" a="1"/>
  <c r="BI543" i="2" s="1"/>
  <c r="BH543" i="2" a="1"/>
  <c r="BH543" i="2" s="1"/>
  <c r="BL543" i="2" a="1"/>
  <c r="BL543" i="2" s="1"/>
  <c r="BK543" i="2" a="1"/>
  <c r="BK543" i="2" s="1"/>
  <c r="AW575" i="2"/>
  <c r="AR575" i="2" a="1"/>
  <c r="AR575" i="2" s="1"/>
  <c r="AV575" i="2" a="1"/>
  <c r="AV575" i="2" s="1"/>
  <c r="AS575" i="2" a="1"/>
  <c r="AS575" i="2" s="1"/>
  <c r="AX575" i="2" a="1"/>
  <c r="AX575" i="2" s="1"/>
  <c r="AT575" i="2" a="1"/>
  <c r="AT575" i="2" s="1"/>
  <c r="AU575" i="2" a="1"/>
  <c r="AU575" i="2" s="1"/>
  <c r="AK575" i="2" a="1"/>
  <c r="AK575" i="2" s="1"/>
  <c r="AM575" i="2" a="1"/>
  <c r="AM575" i="2" s="1"/>
  <c r="AP575" i="2" a="1"/>
  <c r="AP575" i="2" s="1"/>
  <c r="AL575" i="2" a="1"/>
  <c r="AL575" i="2" s="1"/>
  <c r="AN575" i="2" a="1"/>
  <c r="AN575" i="2" s="1"/>
  <c r="AO575" i="2"/>
  <c r="BL607" i="2" a="1"/>
  <c r="BL607" i="2" s="1"/>
  <c r="BH607" i="2" a="1"/>
  <c r="BH607" i="2" s="1"/>
  <c r="BM607" i="2"/>
  <c r="BI607" i="2" a="1"/>
  <c r="BI607" i="2" s="1"/>
  <c r="BK607" i="2" a="1"/>
  <c r="BK607" i="2" s="1"/>
  <c r="BJ607" i="2" a="1"/>
  <c r="BJ607" i="2" s="1"/>
  <c r="BN607" i="2" a="1"/>
  <c r="BN607" i="2" s="1"/>
  <c r="AR711" i="2" a="1"/>
  <c r="AR711" i="2" s="1"/>
  <c r="AT711" i="2" a="1"/>
  <c r="AT711" i="2" s="1"/>
  <c r="AW711" i="2"/>
  <c r="AS711" i="2" a="1"/>
  <c r="AS711" i="2" s="1"/>
  <c r="AV711" i="2" a="1"/>
  <c r="AV711" i="2" s="1"/>
  <c r="AU711" i="2" a="1"/>
  <c r="AU711" i="2" s="1"/>
  <c r="AX711" i="2" a="1"/>
  <c r="AX711" i="2" s="1"/>
  <c r="AS772" i="2" a="1"/>
  <c r="AS772" i="2" s="1"/>
  <c r="AW772" i="2"/>
  <c r="AT772" i="2" a="1"/>
  <c r="AT772" i="2" s="1"/>
  <c r="AX772" i="2" a="1"/>
  <c r="AX772" i="2" s="1"/>
  <c r="AR772" i="2" a="1"/>
  <c r="AR772" i="2" s="1"/>
  <c r="AU772" i="2" a="1"/>
  <c r="AU772" i="2" s="1"/>
  <c r="AV772" i="2" a="1"/>
  <c r="AV772" i="2" s="1"/>
  <c r="AV804" i="2" a="1"/>
  <c r="AV804" i="2" s="1"/>
  <c r="AS804" i="2" a="1"/>
  <c r="AS804" i="2" s="1"/>
  <c r="AX804" i="2" a="1"/>
  <c r="AX804" i="2" s="1"/>
  <c r="AT804" i="2" a="1"/>
  <c r="AT804" i="2" s="1"/>
  <c r="AW804" i="2"/>
  <c r="AR804" i="2" a="1"/>
  <c r="AR804" i="2" s="1"/>
  <c r="AU804" i="2" a="1"/>
  <c r="AU804" i="2" s="1"/>
  <c r="AX836" i="2" a="1"/>
  <c r="AX836" i="2" s="1"/>
  <c r="AV836" i="2" a="1"/>
  <c r="AV836" i="2" s="1"/>
  <c r="AS836" i="2" a="1"/>
  <c r="AS836" i="2" s="1"/>
  <c r="AT836" i="2" a="1"/>
  <c r="AT836" i="2" s="1"/>
  <c r="AW836" i="2"/>
  <c r="AR836" i="2" a="1"/>
  <c r="AR836" i="2" s="1"/>
  <c r="AU836" i="2" a="1"/>
  <c r="AU836" i="2" s="1"/>
  <c r="AP900" i="2" a="1"/>
  <c r="AP900" i="2" s="1"/>
  <c r="AO900" i="2"/>
  <c r="AM900" i="2" a="1"/>
  <c r="AM900" i="2" s="1"/>
  <c r="AN900" i="2" a="1"/>
  <c r="AN900" i="2" s="1"/>
  <c r="AK900" i="2" a="1"/>
  <c r="AK900" i="2" s="1"/>
  <c r="AL900" i="2" a="1"/>
  <c r="AL900" i="2" s="1"/>
  <c r="AU932" i="2" a="1"/>
  <c r="AU932" i="2" s="1"/>
  <c r="AR932" i="2" a="1"/>
  <c r="AR932" i="2" s="1"/>
  <c r="AW932" i="2"/>
  <c r="AT932" i="2" a="1"/>
  <c r="AT932" i="2" s="1"/>
  <c r="AX932" i="2" a="1"/>
  <c r="AX932" i="2" s="1"/>
  <c r="AV932" i="2" a="1"/>
  <c r="AV932" i="2" s="1"/>
  <c r="AS932" i="2" a="1"/>
  <c r="AS932" i="2" s="1"/>
  <c r="BH964" i="2" a="1"/>
  <c r="BH964" i="2" s="1"/>
  <c r="BI964" i="2" a="1"/>
  <c r="BI964" i="2" s="1"/>
  <c r="BN964" i="2" a="1"/>
  <c r="BN964" i="2" s="1"/>
  <c r="BJ964" i="2" a="1"/>
  <c r="BJ964" i="2" s="1"/>
  <c r="BK964" i="2" a="1"/>
  <c r="BK964" i="2" s="1"/>
  <c r="BM964" i="2"/>
  <c r="BL964" i="2" a="1"/>
  <c r="BL964" i="2" s="1"/>
  <c r="BB996" i="2" a="1"/>
  <c r="BB996" i="2" s="1"/>
  <c r="BE996" i="2"/>
  <c r="AZ996" i="2" a="1"/>
  <c r="AZ996" i="2" s="1"/>
  <c r="BC996" i="2" a="1"/>
  <c r="BC996" i="2" s="1"/>
  <c r="BD996" i="2" a="1"/>
  <c r="BD996" i="2" s="1"/>
  <c r="BF996" i="2" a="1"/>
  <c r="BF996" i="2" s="1"/>
  <c r="BA996" i="2" a="1"/>
  <c r="BA996" i="2" s="1"/>
  <c r="AK1028" i="2" a="1"/>
  <c r="AK1028" i="2" s="1"/>
  <c r="AO1028" i="2"/>
  <c r="AL1028" i="2" a="1"/>
  <c r="AL1028" i="2" s="1"/>
  <c r="AP1028" i="2" a="1"/>
  <c r="AP1028" i="2" s="1"/>
  <c r="AM1028" i="2" a="1"/>
  <c r="AM1028" i="2" s="1"/>
  <c r="AN1028" i="2" a="1"/>
  <c r="AN1028" i="2" s="1"/>
  <c r="AU1060" i="2" a="1"/>
  <c r="AU1060" i="2" s="1"/>
  <c r="AR1060" i="2" a="1"/>
  <c r="AR1060" i="2" s="1"/>
  <c r="AW1060" i="2"/>
  <c r="AT1060" i="2" a="1"/>
  <c r="AT1060" i="2" s="1"/>
  <c r="AX1060" i="2" a="1"/>
  <c r="AX1060" i="2" s="1"/>
  <c r="AV1060" i="2" a="1"/>
  <c r="AV1060" i="2" s="1"/>
  <c r="AS1060" i="2" a="1"/>
  <c r="AS1060" i="2" s="1"/>
  <c r="BI1092" i="2" a="1"/>
  <c r="BI1092" i="2" s="1"/>
  <c r="BJ1092" i="2" a="1"/>
  <c r="BJ1092" i="2" s="1"/>
  <c r="BN1092" i="2" a="1"/>
  <c r="BN1092" i="2" s="1"/>
  <c r="BM1092" i="2"/>
  <c r="BH1092" i="2" a="1"/>
  <c r="BH1092" i="2" s="1"/>
  <c r="BL1092" i="2" a="1"/>
  <c r="BL1092" i="2" s="1"/>
  <c r="BK1092" i="2" a="1"/>
  <c r="BK1092" i="2" s="1"/>
  <c r="AM1092" i="2" a="1"/>
  <c r="AM1092" i="2" s="1"/>
  <c r="AN1092" i="2" a="1"/>
  <c r="AN1092" i="2" s="1"/>
  <c r="AL1092" i="2" a="1"/>
  <c r="AL1092" i="2" s="1"/>
  <c r="AP1092" i="2" a="1"/>
  <c r="AP1092" i="2" s="1"/>
  <c r="AK1092" i="2" a="1"/>
  <c r="AK1092" i="2" s="1"/>
  <c r="AO1092" i="2"/>
  <c r="BH1124" i="2" a="1"/>
  <c r="BH1124" i="2" s="1"/>
  <c r="BI1124" i="2" a="1"/>
  <c r="BI1124" i="2" s="1"/>
  <c r="BM1124" i="2"/>
  <c r="BL1124" i="2" a="1"/>
  <c r="BL1124" i="2" s="1"/>
  <c r="BJ1124" i="2" a="1"/>
  <c r="BJ1124" i="2" s="1"/>
  <c r="BN1124" i="2" a="1"/>
  <c r="BN1124" i="2" s="1"/>
  <c r="BK1124" i="2" a="1"/>
  <c r="BK1124" i="2" s="1"/>
  <c r="AR1156" i="2" a="1"/>
  <c r="AR1156" i="2" s="1"/>
  <c r="AV1156" i="2" a="1"/>
  <c r="AV1156" i="2" s="1"/>
  <c r="AS1156" i="2" a="1"/>
  <c r="AS1156" i="2" s="1"/>
  <c r="AW1156" i="2"/>
  <c r="AU1156" i="2" a="1"/>
  <c r="AU1156" i="2" s="1"/>
  <c r="AX1156" i="2" a="1"/>
  <c r="AX1156" i="2" s="1"/>
  <c r="AT1156" i="2" a="1"/>
  <c r="AT1156" i="2" s="1"/>
  <c r="BK1183" i="2" a="1"/>
  <c r="BK1183" i="2" s="1"/>
  <c r="BN1183" i="2" a="1"/>
  <c r="BN1183" i="2" s="1"/>
  <c r="BH1183" i="2" a="1"/>
  <c r="BH1183" i="2" s="1"/>
  <c r="BL1183" i="2" a="1"/>
  <c r="BL1183" i="2" s="1"/>
  <c r="BI1183" i="2" a="1"/>
  <c r="BI1183" i="2" s="1"/>
  <c r="BM1183" i="2"/>
  <c r="BJ1183" i="2" a="1"/>
  <c r="BJ1183" i="2" s="1"/>
  <c r="BL1215" i="2" a="1"/>
  <c r="BL1215" i="2" s="1"/>
  <c r="BN1215" i="2" a="1"/>
  <c r="BN1215" i="2" s="1"/>
  <c r="BH1215" i="2" a="1"/>
  <c r="BH1215" i="2" s="1"/>
  <c r="BI1215" i="2" a="1"/>
  <c r="BI1215" i="2" s="1"/>
  <c r="BM1215" i="2"/>
  <c r="BK1215" i="2" a="1"/>
  <c r="BK1215" i="2" s="1"/>
  <c r="BJ1215" i="2" a="1"/>
  <c r="BJ1215" i="2" s="1"/>
  <c r="AK1247" i="2" a="1"/>
  <c r="AK1247" i="2" s="1"/>
  <c r="AP1247" i="2" a="1"/>
  <c r="AP1247" i="2" s="1"/>
  <c r="AL1247" i="2" a="1"/>
  <c r="AL1247" i="2" s="1"/>
  <c r="AO1247" i="2"/>
  <c r="AM1247" i="2" a="1"/>
  <c r="AM1247" i="2" s="1"/>
  <c r="AN1247" i="2" a="1"/>
  <c r="AN1247" i="2" s="1"/>
  <c r="BD1279" i="2" a="1"/>
  <c r="BD1279" i="2" s="1"/>
  <c r="AZ1279" i="2" a="1"/>
  <c r="AZ1279" i="2" s="1"/>
  <c r="BA1279" i="2" a="1"/>
  <c r="BA1279" i="2" s="1"/>
  <c r="BB1279" i="2" a="1"/>
  <c r="BB1279" i="2" s="1"/>
  <c r="BF1279" i="2" a="1"/>
  <c r="BF1279" i="2" s="1"/>
  <c r="BC1279" i="2" a="1"/>
  <c r="BC1279" i="2" s="1"/>
  <c r="BE1279" i="2"/>
  <c r="BN1311" i="2" a="1"/>
  <c r="BN1311" i="2" s="1"/>
  <c r="BL1311" i="2" a="1"/>
  <c r="BL1311" i="2" s="1"/>
  <c r="BM1311" i="2"/>
  <c r="BJ1311" i="2" a="1"/>
  <c r="BJ1311" i="2" s="1"/>
  <c r="BK1311" i="2" a="1"/>
  <c r="BK1311" i="2" s="1"/>
  <c r="BH1311" i="2" a="1"/>
  <c r="BH1311" i="2" s="1"/>
  <c r="BI1311" i="2" a="1"/>
  <c r="BI1311" i="2" s="1"/>
  <c r="AK1343" i="2" a="1"/>
  <c r="AK1343" i="2" s="1"/>
  <c r="AL1343" i="2" a="1"/>
  <c r="AL1343" i="2" s="1"/>
  <c r="AN1343" i="2" a="1"/>
  <c r="AN1343" i="2" s="1"/>
  <c r="AP1343" i="2" a="1"/>
  <c r="AP1343" i="2" s="1"/>
  <c r="AO1343" i="2"/>
  <c r="AM1343" i="2" a="1"/>
  <c r="AM1343" i="2" s="1"/>
  <c r="AT243" i="2" a="1"/>
  <c r="AT243" i="2" s="1"/>
  <c r="AX243" i="2" a="1"/>
  <c r="AX243" i="2" s="1"/>
  <c r="AU243" i="2" a="1"/>
  <c r="AU243" i="2" s="1"/>
  <c r="AR243" i="2" a="1"/>
  <c r="AR243" i="2" s="1"/>
  <c r="AV243" i="2" a="1"/>
  <c r="AV243" i="2" s="1"/>
  <c r="AS243" i="2" a="1"/>
  <c r="AS243" i="2" s="1"/>
  <c r="AW243" i="2"/>
  <c r="BH210" i="2" a="1"/>
  <c r="BH210" i="2" s="1"/>
  <c r="BK210" i="2" a="1"/>
  <c r="BK210" i="2" s="1"/>
  <c r="BM210" i="2"/>
  <c r="BI210" i="2" a="1"/>
  <c r="BI210" i="2" s="1"/>
  <c r="BN210" i="2" a="1"/>
  <c r="BN210" i="2" s="1"/>
  <c r="BJ210" i="2" a="1"/>
  <c r="BJ210" i="2" s="1"/>
  <c r="BL210" i="2" a="1"/>
  <c r="BL210" i="2" s="1"/>
  <c r="AR178" i="2" a="1"/>
  <c r="AR178" i="2" s="1"/>
  <c r="AV178" i="2" a="1"/>
  <c r="AV178" i="2" s="1"/>
  <c r="AS178" i="2" a="1"/>
  <c r="AS178" i="2" s="1"/>
  <c r="AW178" i="2"/>
  <c r="AT178" i="2" a="1"/>
  <c r="AT178" i="2" s="1"/>
  <c r="AX178" i="2" a="1"/>
  <c r="AX178" i="2" s="1"/>
  <c r="AU178" i="2" a="1"/>
  <c r="AU178" i="2" s="1"/>
  <c r="BN146" i="2" a="1"/>
  <c r="BN146" i="2" s="1"/>
  <c r="BH146" i="2" a="1"/>
  <c r="BH146" i="2" s="1"/>
  <c r="BJ146" i="2" a="1"/>
  <c r="BJ146" i="2" s="1"/>
  <c r="BL146" i="2" a="1"/>
  <c r="BL146" i="2" s="1"/>
  <c r="BI146" i="2" a="1"/>
  <c r="BI146" i="2" s="1"/>
  <c r="BK146" i="2" a="1"/>
  <c r="BK146" i="2" s="1"/>
  <c r="BM146" i="2"/>
  <c r="AU114" i="2" a="1"/>
  <c r="AU114" i="2" s="1"/>
  <c r="AX114" i="2" a="1"/>
  <c r="AX114" i="2" s="1"/>
  <c r="AT114" i="2" a="1"/>
  <c r="AT114" i="2" s="1"/>
  <c r="AV114" i="2" a="1"/>
  <c r="AV114" i="2" s="1"/>
  <c r="AS114" i="2" a="1"/>
  <c r="AS114" i="2" s="1"/>
  <c r="AR114" i="2" a="1"/>
  <c r="AR114" i="2" s="1"/>
  <c r="AW114" i="2"/>
  <c r="BJ80" i="2" a="1"/>
  <c r="BJ80" i="2" s="1"/>
  <c r="BN80" i="2" a="1"/>
  <c r="BN80" i="2" s="1"/>
  <c r="BH80" i="2" a="1"/>
  <c r="BH80" i="2" s="1"/>
  <c r="BK80" i="2" a="1"/>
  <c r="BK80" i="2" s="1"/>
  <c r="BI80" i="2" a="1"/>
  <c r="BI80" i="2" s="1"/>
  <c r="BL80" i="2" a="1"/>
  <c r="BL80" i="2" s="1"/>
  <c r="BM80" i="2"/>
  <c r="AM48" i="2" a="1"/>
  <c r="AM48" i="2" s="1"/>
  <c r="AO48" i="2"/>
  <c r="AK48" i="2" a="1"/>
  <c r="AK48" i="2" s="1"/>
  <c r="AP48" i="2" a="1"/>
  <c r="AP48" i="2" s="1"/>
  <c r="AL48" i="2" a="1"/>
  <c r="AL48" i="2" s="1"/>
  <c r="AN48" i="2" a="1"/>
  <c r="AN48" i="2" s="1"/>
  <c r="BH16" i="2" a="1"/>
  <c r="BH16" i="2" s="1"/>
  <c r="BJ16" i="2" a="1"/>
  <c r="BJ16" i="2" s="1"/>
  <c r="BL16" i="2" a="1"/>
  <c r="BL16" i="2" s="1"/>
  <c r="BK16" i="2" a="1"/>
  <c r="BK16" i="2" s="1"/>
  <c r="BM16" i="2"/>
  <c r="BN16" i="2" a="1"/>
  <c r="BN16" i="2" s="1"/>
  <c r="BI16" i="2" a="1"/>
  <c r="BI16" i="2" s="1"/>
  <c r="AT295" i="2" a="1"/>
  <c r="AT295" i="2" s="1"/>
  <c r="AX295" i="2" a="1"/>
  <c r="AX295" i="2" s="1"/>
  <c r="AU295" i="2" a="1"/>
  <c r="AU295" i="2" s="1"/>
  <c r="AR295" i="2" a="1"/>
  <c r="AR295" i="2" s="1"/>
  <c r="AV295" i="2" a="1"/>
  <c r="AV295" i="2" s="1"/>
  <c r="AS295" i="2" a="1"/>
  <c r="AS295" i="2" s="1"/>
  <c r="AW295" i="2"/>
  <c r="AR336" i="2" a="1"/>
  <c r="AR336" i="2" s="1"/>
  <c r="AV336" i="2" a="1"/>
  <c r="AV336" i="2" s="1"/>
  <c r="AS336" i="2" a="1"/>
  <c r="AS336" i="2" s="1"/>
  <c r="AW336" i="2"/>
  <c r="AT336" i="2" a="1"/>
  <c r="AT336" i="2" s="1"/>
  <c r="AX336" i="2" a="1"/>
  <c r="AX336" i="2" s="1"/>
  <c r="AU336" i="2" a="1"/>
  <c r="AU336" i="2" s="1"/>
  <c r="AV408" i="2" a="1"/>
  <c r="AV408" i="2" s="1"/>
  <c r="AU408" i="2" a="1"/>
  <c r="AU408" i="2" s="1"/>
  <c r="AS408" i="2" a="1"/>
  <c r="AS408" i="2" s="1"/>
  <c r="AX408" i="2" a="1"/>
  <c r="AX408" i="2" s="1"/>
  <c r="AW408" i="2"/>
  <c r="AR408" i="2" a="1"/>
  <c r="AR408" i="2" s="1"/>
  <c r="AT408" i="2" a="1"/>
  <c r="AT408" i="2" s="1"/>
  <c r="AR448" i="2" a="1"/>
  <c r="AR448" i="2" s="1"/>
  <c r="AT448" i="2" a="1"/>
  <c r="AT448" i="2" s="1"/>
  <c r="AV448" i="2" a="1"/>
  <c r="AV448" i="2" s="1"/>
  <c r="AU448" i="2" a="1"/>
  <c r="AU448" i="2" s="1"/>
  <c r="AS448" i="2" a="1"/>
  <c r="AS448" i="2" s="1"/>
  <c r="AX448" i="2" a="1"/>
  <c r="AX448" i="2" s="1"/>
  <c r="AW448" i="2"/>
  <c r="BK480" i="2" a="1"/>
  <c r="BK480" i="2" s="1"/>
  <c r="BL480" i="2" a="1"/>
  <c r="BL480" i="2" s="1"/>
  <c r="BH480" i="2" a="1"/>
  <c r="BH480" i="2" s="1"/>
  <c r="BM480" i="2"/>
  <c r="BI480" i="2" a="1"/>
  <c r="BI480" i="2" s="1"/>
  <c r="BN480" i="2" a="1"/>
  <c r="BN480" i="2" s="1"/>
  <c r="BJ480" i="2" a="1"/>
  <c r="BJ480" i="2" s="1"/>
  <c r="BN520" i="2" a="1"/>
  <c r="BN520" i="2" s="1"/>
  <c r="BJ520" i="2" a="1"/>
  <c r="BJ520" i="2" s="1"/>
  <c r="BK520" i="2" a="1"/>
  <c r="BK520" i="2" s="1"/>
  <c r="BI520" i="2" a="1"/>
  <c r="BI520" i="2" s="1"/>
  <c r="BM520" i="2"/>
  <c r="BH520" i="2" a="1"/>
  <c r="BH520" i="2" s="1"/>
  <c r="BL520" i="2" a="1"/>
  <c r="BL520" i="2" s="1"/>
  <c r="BI560" i="2" a="1"/>
  <c r="BI560" i="2" s="1"/>
  <c r="BN560" i="2" a="1"/>
  <c r="BN560" i="2" s="1"/>
  <c r="BM560" i="2"/>
  <c r="BH560" i="2" a="1"/>
  <c r="BH560" i="2" s="1"/>
  <c r="BL560" i="2" a="1"/>
  <c r="BL560" i="2" s="1"/>
  <c r="BJ560" i="2" a="1"/>
  <c r="BJ560" i="2" s="1"/>
  <c r="BK560" i="2" a="1"/>
  <c r="BK560" i="2" s="1"/>
  <c r="AV560" i="2" a="1"/>
  <c r="AV560" i="2" s="1"/>
  <c r="AU560" i="2" a="1"/>
  <c r="AU560" i="2" s="1"/>
  <c r="AR560" i="2" a="1"/>
  <c r="AR560" i="2" s="1"/>
  <c r="AS560" i="2" a="1"/>
  <c r="AS560" i="2" s="1"/>
  <c r="AW560" i="2"/>
  <c r="AT560" i="2" a="1"/>
  <c r="AT560" i="2" s="1"/>
  <c r="AX560" i="2" a="1"/>
  <c r="AX560" i="2" s="1"/>
  <c r="AZ728" i="2" a="1"/>
  <c r="AZ728" i="2" s="1"/>
  <c r="BA728" i="2" a="1"/>
  <c r="BA728" i="2" s="1"/>
  <c r="BF728" i="2" a="1"/>
  <c r="BF728" i="2" s="1"/>
  <c r="BB728" i="2" a="1"/>
  <c r="BB728" i="2" s="1"/>
  <c r="BC728" i="2" a="1"/>
  <c r="BC728" i="2" s="1"/>
  <c r="BE728" i="2"/>
  <c r="BD728" i="2" a="1"/>
  <c r="BD728" i="2" s="1"/>
  <c r="AT728" i="2" a="1"/>
  <c r="AT728" i="2" s="1"/>
  <c r="AV728" i="2" a="1"/>
  <c r="AV728" i="2" s="1"/>
  <c r="AW728" i="2"/>
  <c r="AR728" i="2" a="1"/>
  <c r="AR728" i="2" s="1"/>
  <c r="AU728" i="2" a="1"/>
  <c r="AU728" i="2" s="1"/>
  <c r="AX728" i="2" a="1"/>
  <c r="AX728" i="2" s="1"/>
  <c r="AS728" i="2" a="1"/>
  <c r="AS728" i="2" s="1"/>
  <c r="AZ765" i="2" a="1"/>
  <c r="AZ765" i="2" s="1"/>
  <c r="BD765" i="2" a="1"/>
  <c r="BD765" i="2" s="1"/>
  <c r="BA765" i="2" a="1"/>
  <c r="BA765" i="2" s="1"/>
  <c r="BE765" i="2"/>
  <c r="BB765" i="2" a="1"/>
  <c r="BB765" i="2" s="1"/>
  <c r="BF765" i="2" a="1"/>
  <c r="BF765" i="2" s="1"/>
  <c r="BC765" i="2" a="1"/>
  <c r="BC765" i="2" s="1"/>
  <c r="BN805" i="2" a="1"/>
  <c r="BN805" i="2" s="1"/>
  <c r="BM805" i="2"/>
  <c r="BH805" i="2" a="1"/>
  <c r="BH805" i="2" s="1"/>
  <c r="BK805" i="2" a="1"/>
  <c r="BK805" i="2" s="1"/>
  <c r="BL805" i="2" a="1"/>
  <c r="BL805" i="2" s="1"/>
  <c r="BI805" i="2" a="1"/>
  <c r="BI805" i="2" s="1"/>
  <c r="BJ805" i="2" a="1"/>
  <c r="BJ805" i="2" s="1"/>
  <c r="BD837" i="2" a="1"/>
  <c r="BD837" i="2" s="1"/>
  <c r="BA837" i="2" a="1"/>
  <c r="BA837" i="2" s="1"/>
  <c r="BB837" i="2" a="1"/>
  <c r="BB837" i="2" s="1"/>
  <c r="BE837" i="2"/>
  <c r="AZ837" i="2" a="1"/>
  <c r="AZ837" i="2" s="1"/>
  <c r="BF837" i="2" a="1"/>
  <c r="BF837" i="2" s="1"/>
  <c r="BC837" i="2" a="1"/>
  <c r="BC837" i="2" s="1"/>
  <c r="BF877" i="2" a="1"/>
  <c r="BF877" i="2" s="1"/>
  <c r="BD877" i="2" a="1"/>
  <c r="BD877" i="2" s="1"/>
  <c r="BA877" i="2" a="1"/>
  <c r="BA877" i="2" s="1"/>
  <c r="BB877" i="2" a="1"/>
  <c r="BB877" i="2" s="1"/>
  <c r="BE877" i="2"/>
  <c r="AZ877" i="2" a="1"/>
  <c r="AZ877" i="2" s="1"/>
  <c r="BC877" i="2" a="1"/>
  <c r="BC877" i="2" s="1"/>
  <c r="AP877" i="2" a="1"/>
  <c r="AP877" i="2" s="1"/>
  <c r="AM877" i="2" a="1"/>
  <c r="AM877" i="2" s="1"/>
  <c r="AL877" i="2" a="1"/>
  <c r="AL877" i="2" s="1"/>
  <c r="AO877" i="2"/>
  <c r="AK877" i="2" a="1"/>
  <c r="AK877" i="2" s="1"/>
  <c r="AN877" i="2" a="1"/>
  <c r="AN877" i="2" s="1"/>
  <c r="AU925" i="2" a="1"/>
  <c r="AU925" i="2" s="1"/>
  <c r="AW925" i="2"/>
  <c r="AS925" i="2" a="1"/>
  <c r="AS925" i="2" s="1"/>
  <c r="AX925" i="2" a="1"/>
  <c r="AX925" i="2" s="1"/>
  <c r="AR925" i="2" a="1"/>
  <c r="AR925" i="2" s="1"/>
  <c r="AV925" i="2" a="1"/>
  <c r="AV925" i="2" s="1"/>
  <c r="AT925" i="2" a="1"/>
  <c r="AT925" i="2" s="1"/>
  <c r="AZ1045" i="2" a="1"/>
  <c r="AZ1045" i="2" s="1"/>
  <c r="BB1045" i="2" a="1"/>
  <c r="BB1045" i="2" s="1"/>
  <c r="BC1045" i="2" a="1"/>
  <c r="BC1045" i="2" s="1"/>
  <c r="BA1045" i="2" a="1"/>
  <c r="BA1045" i="2" s="1"/>
  <c r="BF1045" i="2" a="1"/>
  <c r="BF1045" i="2" s="1"/>
  <c r="BE1045" i="2"/>
  <c r="BD1045" i="2" a="1"/>
  <c r="BD1045" i="2" s="1"/>
  <c r="AT1045" i="2" a="1"/>
  <c r="AT1045" i="2" s="1"/>
  <c r="AV1045" i="2" a="1"/>
  <c r="AV1045" i="2" s="1"/>
  <c r="AX1045" i="2" a="1"/>
  <c r="AX1045" i="2" s="1"/>
  <c r="AS1045" i="2" a="1"/>
  <c r="AS1045" i="2" s="1"/>
  <c r="AW1045" i="2"/>
  <c r="AR1045" i="2" a="1"/>
  <c r="AR1045" i="2" s="1"/>
  <c r="AU1045" i="2" a="1"/>
  <c r="AU1045" i="2" s="1"/>
  <c r="BL1125" i="2" a="1"/>
  <c r="BL1125" i="2" s="1"/>
  <c r="BK1125" i="2" a="1"/>
  <c r="BK1125" i="2" s="1"/>
  <c r="BI1125" i="2" a="1"/>
  <c r="BI1125" i="2" s="1"/>
  <c r="BN1125" i="2" a="1"/>
  <c r="BN1125" i="2" s="1"/>
  <c r="BM1125" i="2"/>
  <c r="BH1125" i="2" a="1"/>
  <c r="BH1125" i="2" s="1"/>
  <c r="BJ1125" i="2" a="1"/>
  <c r="BJ1125" i="2" s="1"/>
  <c r="AS1173" i="2" a="1"/>
  <c r="AS1173" i="2" s="1"/>
  <c r="AU1173" i="2" a="1"/>
  <c r="AU1173" i="2" s="1"/>
  <c r="AR1173" i="2" a="1"/>
  <c r="AR1173" i="2" s="1"/>
  <c r="AW1173" i="2"/>
  <c r="AV1173" i="2" a="1"/>
  <c r="AV1173" i="2" s="1"/>
  <c r="AX1173" i="2" a="1"/>
  <c r="AX1173" i="2" s="1"/>
  <c r="AT1173" i="2" a="1"/>
  <c r="AT1173" i="2" s="1"/>
  <c r="BD1208" i="2" a="1"/>
  <c r="BD1208" i="2" s="1"/>
  <c r="BB1208" i="2" a="1"/>
  <c r="BB1208" i="2" s="1"/>
  <c r="BF1208" i="2" a="1"/>
  <c r="BF1208" i="2" s="1"/>
  <c r="AZ1208" i="2" a="1"/>
  <c r="AZ1208" i="2" s="1"/>
  <c r="BA1208" i="2" a="1"/>
  <c r="BA1208" i="2" s="1"/>
  <c r="BE1208" i="2"/>
  <c r="BC1208" i="2" a="1"/>
  <c r="BC1208" i="2" s="1"/>
  <c r="AW1256" i="2"/>
  <c r="AT1256" i="2" a="1"/>
  <c r="AT1256" i="2" s="1"/>
  <c r="AS1256" i="2" a="1"/>
  <c r="AS1256" i="2" s="1"/>
  <c r="AR1256" i="2" a="1"/>
  <c r="AR1256" i="2" s="1"/>
  <c r="AV1256" i="2" a="1"/>
  <c r="AV1256" i="2" s="1"/>
  <c r="AX1256" i="2" a="1"/>
  <c r="AX1256" i="2" s="1"/>
  <c r="AU1256" i="2" a="1"/>
  <c r="AU1256" i="2" s="1"/>
  <c r="AN1344" i="2" a="1"/>
  <c r="AN1344" i="2" s="1"/>
  <c r="AP1344" i="2" a="1"/>
  <c r="AP1344" i="2" s="1"/>
  <c r="AM1344" i="2" a="1"/>
  <c r="AM1344" i="2" s="1"/>
  <c r="AL1344" i="2" a="1"/>
  <c r="AL1344" i="2" s="1"/>
  <c r="AO1344" i="2"/>
  <c r="AK1344" i="2" a="1"/>
  <c r="AK1344" i="2" s="1"/>
  <c r="BH233" i="2" a="1"/>
  <c r="BH233" i="2" s="1"/>
  <c r="BJ233" i="2" a="1"/>
  <c r="BJ233" i="2" s="1"/>
  <c r="BL233" i="2" a="1"/>
  <c r="BL233" i="2" s="1"/>
  <c r="BK233" i="2" a="1"/>
  <c r="BK233" i="2" s="1"/>
  <c r="BM233" i="2"/>
  <c r="BI233" i="2" a="1"/>
  <c r="BI233" i="2" s="1"/>
  <c r="BN233" i="2" a="1"/>
  <c r="BN233" i="2" s="1"/>
  <c r="AT233" i="2" a="1"/>
  <c r="AT233" i="2" s="1"/>
  <c r="AX233" i="2" a="1"/>
  <c r="AX233" i="2" s="1"/>
  <c r="AU233" i="2" a="1"/>
  <c r="AU233" i="2" s="1"/>
  <c r="AR233" i="2" a="1"/>
  <c r="AR233" i="2" s="1"/>
  <c r="AV233" i="2" a="1"/>
  <c r="AV233" i="2" s="1"/>
  <c r="AS233" i="2" a="1"/>
  <c r="AS233" i="2" s="1"/>
  <c r="AW233" i="2"/>
  <c r="BB193" i="2" a="1"/>
  <c r="BB193" i="2" s="1"/>
  <c r="BF193" i="2" a="1"/>
  <c r="BF193" i="2" s="1"/>
  <c r="BC193" i="2" a="1"/>
  <c r="BC193" i="2" s="1"/>
  <c r="AZ193" i="2" a="1"/>
  <c r="AZ193" i="2" s="1"/>
  <c r="BD193" i="2" a="1"/>
  <c r="BD193" i="2" s="1"/>
  <c r="BA193" i="2" a="1"/>
  <c r="BA193" i="2" s="1"/>
  <c r="BE193" i="2"/>
  <c r="AP145" i="2" a="1"/>
  <c r="AP145" i="2" s="1"/>
  <c r="AL145" i="2" a="1"/>
  <c r="AL145" i="2" s="1"/>
  <c r="AN145" i="2" a="1"/>
  <c r="AN145" i="2" s="1"/>
  <c r="AK145" i="2" a="1"/>
  <c r="AK145" i="2" s="1"/>
  <c r="AM145" i="2" a="1"/>
  <c r="AM145" i="2" s="1"/>
  <c r="AO145" i="2"/>
  <c r="BB105" i="2" a="1"/>
  <c r="BB105" i="2" s="1"/>
  <c r="BC105" i="2" a="1"/>
  <c r="BC105" i="2" s="1"/>
  <c r="BF105" i="2" a="1"/>
  <c r="BF105" i="2" s="1"/>
  <c r="BD105" i="2" a="1"/>
  <c r="BD105" i="2" s="1"/>
  <c r="BA105" i="2" a="1"/>
  <c r="BA105" i="2" s="1"/>
  <c r="AZ105" i="2" a="1"/>
  <c r="AZ105" i="2" s="1"/>
  <c r="BE105" i="2"/>
  <c r="BH63" i="2" a="1"/>
  <c r="BH63" i="2" s="1"/>
  <c r="BI63" i="2" a="1"/>
  <c r="BI63" i="2" s="1"/>
  <c r="BJ63" i="2" a="1"/>
  <c r="BJ63" i="2" s="1"/>
  <c r="BK63" i="2" a="1"/>
  <c r="BK63" i="2" s="1"/>
  <c r="BL63" i="2" a="1"/>
  <c r="BL63" i="2" s="1"/>
  <c r="BM63" i="2"/>
  <c r="BN63" i="2" a="1"/>
  <c r="BN63" i="2" s="1"/>
  <c r="AX63" i="2" a="1"/>
  <c r="AX63" i="2" s="1"/>
  <c r="AR63" i="2" a="1"/>
  <c r="AR63" i="2" s="1"/>
  <c r="AS63" i="2" a="1"/>
  <c r="AS63" i="2" s="1"/>
  <c r="AT63" i="2" a="1"/>
  <c r="AT63" i="2" s="1"/>
  <c r="AU63" i="2" a="1"/>
  <c r="AU63" i="2" s="1"/>
  <c r="AV63" i="2" a="1"/>
  <c r="AV63" i="2" s="1"/>
  <c r="AW63" i="2"/>
  <c r="AK23" i="2" a="1"/>
  <c r="AK23" i="2" s="1"/>
  <c r="AM23" i="2" a="1"/>
  <c r="AM23" i="2" s="1"/>
  <c r="AJ15" i="4" s="1"/>
  <c r="AN23" i="2" a="1"/>
  <c r="AN23" i="2" s="1"/>
  <c r="AK15" i="4" s="1"/>
  <c r="AO23" i="2"/>
  <c r="AL23" i="2" a="1"/>
  <c r="AL23" i="2" s="1"/>
  <c r="AP23" i="2" a="1"/>
  <c r="AP23" i="2" s="1"/>
  <c r="AM323" i="2" a="1"/>
  <c r="AM323" i="2" s="1"/>
  <c r="AL323" i="2" a="1"/>
  <c r="AL323" i="2" s="1"/>
  <c r="AN323" i="2" a="1"/>
  <c r="AN323" i="2" s="1"/>
  <c r="AO323" i="2"/>
  <c r="AP323" i="2" a="1"/>
  <c r="AP323" i="2" s="1"/>
  <c r="AK323" i="2" a="1"/>
  <c r="AK323" i="2" s="1"/>
  <c r="AR403" i="2" a="1"/>
  <c r="AR403" i="2" s="1"/>
  <c r="AT403" i="2" a="1"/>
  <c r="AT403" i="2" s="1"/>
  <c r="AX403" i="2" a="1"/>
  <c r="AX403" i="2" s="1"/>
  <c r="AW403" i="2"/>
  <c r="AV403" i="2" a="1"/>
  <c r="AV403" i="2" s="1"/>
  <c r="AS403" i="2" a="1"/>
  <c r="AS403" i="2" s="1"/>
  <c r="AU403" i="2" a="1"/>
  <c r="AU403" i="2" s="1"/>
  <c r="BH483" i="2" a="1"/>
  <c r="BH483" i="2" s="1"/>
  <c r="BL483" i="2" a="1"/>
  <c r="BL483" i="2" s="1"/>
  <c r="BI483" i="2" a="1"/>
  <c r="BI483" i="2" s="1"/>
  <c r="BM483" i="2"/>
  <c r="BJ483" i="2" a="1"/>
  <c r="BJ483" i="2" s="1"/>
  <c r="BN483" i="2" a="1"/>
  <c r="BN483" i="2" s="1"/>
  <c r="BK483" i="2" a="1"/>
  <c r="BK483" i="2" s="1"/>
  <c r="AO563" i="2"/>
  <c r="AK563" i="2" a="1"/>
  <c r="AK563" i="2" s="1"/>
  <c r="AN563" i="2" a="1"/>
  <c r="AN563" i="2" s="1"/>
  <c r="AM563" i="2" a="1"/>
  <c r="AM563" i="2" s="1"/>
  <c r="AL563" i="2" a="1"/>
  <c r="AL563" i="2" s="1"/>
  <c r="AP563" i="2" a="1"/>
  <c r="AP563" i="2" s="1"/>
  <c r="BA635" i="2" a="1"/>
  <c r="BA635" i="2" s="1"/>
  <c r="BE635" i="2"/>
  <c r="BB635" i="2" a="1"/>
  <c r="BB635" i="2" s="1"/>
  <c r="BF635" i="2" a="1"/>
  <c r="BF635" i="2" s="1"/>
  <c r="BC635" i="2" a="1"/>
  <c r="BC635" i="2" s="1"/>
  <c r="AZ635" i="2" a="1"/>
  <c r="AZ635" i="2" s="1"/>
  <c r="BD635" i="2" a="1"/>
  <c r="BD635" i="2" s="1"/>
  <c r="BJ723" i="2" a="1"/>
  <c r="BJ723" i="2" s="1"/>
  <c r="BN723" i="2" a="1"/>
  <c r="BN723" i="2" s="1"/>
  <c r="BK723" i="2" a="1"/>
  <c r="BK723" i="2" s="1"/>
  <c r="BH723" i="2" a="1"/>
  <c r="BH723" i="2" s="1"/>
  <c r="BL723" i="2" a="1"/>
  <c r="BL723" i="2" s="1"/>
  <c r="BI723" i="2" a="1"/>
  <c r="BI723" i="2" s="1"/>
  <c r="BM723" i="2"/>
  <c r="BF800" i="2" a="1"/>
  <c r="BF800" i="2" s="1"/>
  <c r="AZ800" i="2" a="1"/>
  <c r="AZ800" i="2" s="1"/>
  <c r="BA800" i="2" a="1"/>
  <c r="BA800" i="2" s="1"/>
  <c r="BB800" i="2" a="1"/>
  <c r="BB800" i="2" s="1"/>
  <c r="BC800" i="2" a="1"/>
  <c r="BC800" i="2" s="1"/>
  <c r="BD800" i="2" a="1"/>
  <c r="BD800" i="2" s="1"/>
  <c r="BE800" i="2"/>
  <c r="AP800" i="2" a="1"/>
  <c r="AP800" i="2" s="1"/>
  <c r="AK800" i="2" a="1"/>
  <c r="AK800" i="2" s="1"/>
  <c r="AL800" i="2" a="1"/>
  <c r="AL800" i="2" s="1"/>
  <c r="AM800" i="2" a="1"/>
  <c r="AM800" i="2" s="1"/>
  <c r="AN800" i="2" a="1"/>
  <c r="AN800" i="2" s="1"/>
  <c r="AO800" i="2"/>
  <c r="BF880" i="2" a="1"/>
  <c r="BF880" i="2" s="1"/>
  <c r="AZ880" i="2" a="1"/>
  <c r="AZ880" i="2" s="1"/>
  <c r="BA880" i="2" a="1"/>
  <c r="BA880" i="2" s="1"/>
  <c r="BB880" i="2" a="1"/>
  <c r="BB880" i="2" s="1"/>
  <c r="BC880" i="2" a="1"/>
  <c r="BC880" i="2" s="1"/>
  <c r="BD880" i="2" a="1"/>
  <c r="BD880" i="2" s="1"/>
  <c r="BE880" i="2"/>
  <c r="BB944" i="2" a="1"/>
  <c r="BB944" i="2" s="1"/>
  <c r="BD944" i="2" a="1"/>
  <c r="BD944" i="2" s="1"/>
  <c r="BF944" i="2" a="1"/>
  <c r="BF944" i="2" s="1"/>
  <c r="BA944" i="2" a="1"/>
  <c r="BA944" i="2" s="1"/>
  <c r="BE944" i="2"/>
  <c r="AZ944" i="2" a="1"/>
  <c r="AZ944" i="2" s="1"/>
  <c r="BC944" i="2" a="1"/>
  <c r="BC944" i="2" s="1"/>
  <c r="BH1016" i="2" a="1"/>
  <c r="BH1016" i="2" s="1"/>
  <c r="BJ1016" i="2" a="1"/>
  <c r="BJ1016" i="2" s="1"/>
  <c r="BK1016" i="2" a="1"/>
  <c r="BK1016" i="2" s="1"/>
  <c r="BM1016" i="2"/>
  <c r="BI1016" i="2" a="1"/>
  <c r="BI1016" i="2" s="1"/>
  <c r="BN1016" i="2" a="1"/>
  <c r="BN1016" i="2" s="1"/>
  <c r="BL1016" i="2" a="1"/>
  <c r="BL1016" i="2" s="1"/>
  <c r="BF1080" i="2" a="1"/>
  <c r="BF1080" i="2" s="1"/>
  <c r="BA1080" i="2" a="1"/>
  <c r="BA1080" i="2" s="1"/>
  <c r="BB1080" i="2" a="1"/>
  <c r="BB1080" i="2" s="1"/>
  <c r="BE1080" i="2"/>
  <c r="BC1080" i="2" a="1"/>
  <c r="BC1080" i="2" s="1"/>
  <c r="AZ1080" i="2" a="1"/>
  <c r="AZ1080" i="2" s="1"/>
  <c r="BD1080" i="2" a="1"/>
  <c r="BD1080" i="2" s="1"/>
  <c r="BI1080" i="2" a="1"/>
  <c r="BI1080" i="2" s="1"/>
  <c r="BH1080" i="2" a="1"/>
  <c r="BH1080" i="2" s="1"/>
  <c r="BN1080" i="2" a="1"/>
  <c r="BN1080" i="2" s="1"/>
  <c r="BL1080" i="2" a="1"/>
  <c r="BL1080" i="2" s="1"/>
  <c r="BJ1080" i="2" a="1"/>
  <c r="BJ1080" i="2" s="1"/>
  <c r="BK1080" i="2" a="1"/>
  <c r="BK1080" i="2" s="1"/>
  <c r="BM1080" i="2"/>
  <c r="BD1160" i="2" a="1"/>
  <c r="BD1160" i="2" s="1"/>
  <c r="AZ1160" i="2" a="1"/>
  <c r="AZ1160" i="2" s="1"/>
  <c r="BE1160" i="2"/>
  <c r="BC1160" i="2" a="1"/>
  <c r="BC1160" i="2" s="1"/>
  <c r="BA1160" i="2" a="1"/>
  <c r="BA1160" i="2" s="1"/>
  <c r="BF1160" i="2" a="1"/>
  <c r="BF1160" i="2" s="1"/>
  <c r="BB1160" i="2" a="1"/>
  <c r="BB1160" i="2" s="1"/>
  <c r="BD1307" i="2" a="1"/>
  <c r="BD1307" i="2" s="1"/>
  <c r="BA1307" i="2" a="1"/>
  <c r="BA1307" i="2" s="1"/>
  <c r="AZ1307" i="2" a="1"/>
  <c r="AZ1307" i="2" s="1"/>
  <c r="BB1307" i="2" a="1"/>
  <c r="BB1307" i="2" s="1"/>
  <c r="BF1307" i="2" a="1"/>
  <c r="BF1307" i="2" s="1"/>
  <c r="BC1307" i="2" a="1"/>
  <c r="BC1307" i="2" s="1"/>
  <c r="BE1307" i="2"/>
  <c r="BC247" i="2" a="1"/>
  <c r="BC247" i="2" s="1"/>
  <c r="BD247" i="2" a="1"/>
  <c r="BD247" i="2" s="1"/>
  <c r="BA247" i="2" a="1"/>
  <c r="BA247" i="2" s="1"/>
  <c r="BF247" i="2" a="1"/>
  <c r="BF247" i="2" s="1"/>
  <c r="AZ247" i="2" a="1"/>
  <c r="AZ247" i="2" s="1"/>
  <c r="BB247" i="2" a="1"/>
  <c r="BB247" i="2" s="1"/>
  <c r="BE247" i="2"/>
  <c r="AK247" i="2" a="1"/>
  <c r="AK247" i="2" s="1"/>
  <c r="AO247" i="2"/>
  <c r="AP247" i="2" a="1"/>
  <c r="AP247" i="2" s="1"/>
  <c r="AN247" i="2" a="1"/>
  <c r="AN247" i="2" s="1"/>
  <c r="AL247" i="2" a="1"/>
  <c r="AL247" i="2" s="1"/>
  <c r="AM247" i="2" a="1"/>
  <c r="AM247" i="2" s="1"/>
  <c r="AX166" i="2" a="1"/>
  <c r="AX166" i="2" s="1"/>
  <c r="AT166" i="2" a="1"/>
  <c r="AT166" i="2" s="1"/>
  <c r="AV166" i="2" a="1"/>
  <c r="AV166" i="2" s="1"/>
  <c r="AR166" i="2" a="1"/>
  <c r="AR166" i="2" s="1"/>
  <c r="AS166" i="2" a="1"/>
  <c r="AS166" i="2" s="1"/>
  <c r="AU166" i="2" a="1"/>
  <c r="AU166" i="2" s="1"/>
  <c r="AW166" i="2"/>
  <c r="AW84" i="2"/>
  <c r="AS84" i="2" a="1"/>
  <c r="AS84" i="2" s="1"/>
  <c r="AX84" i="2" a="1"/>
  <c r="AX84" i="2" s="1"/>
  <c r="AV84" i="2" a="1"/>
  <c r="AV84" i="2" s="1"/>
  <c r="AR84" i="2" a="1"/>
  <c r="AR84" i="2" s="1"/>
  <c r="AT84" i="2" a="1"/>
  <c r="AT84" i="2" s="1"/>
  <c r="AU84" i="2" a="1"/>
  <c r="AU84" i="2" s="1"/>
  <c r="AM12" i="2" a="1"/>
  <c r="AM12" i="2" s="1"/>
  <c r="AN12" i="2" a="1"/>
  <c r="AN12" i="2" s="1"/>
  <c r="AK12" i="2" a="1"/>
  <c r="AK12" i="2" s="1"/>
  <c r="AO12" i="2"/>
  <c r="AP12" i="2" a="1"/>
  <c r="AP12" i="2" s="1"/>
  <c r="AL12" i="2" a="1"/>
  <c r="AL12" i="2" s="1"/>
  <c r="BK332" i="2" a="1"/>
  <c r="BK332" i="2" s="1"/>
  <c r="BJ332" i="2" a="1"/>
  <c r="BJ332" i="2" s="1"/>
  <c r="BH332" i="2" a="1"/>
  <c r="BH332" i="2" s="1"/>
  <c r="BL332" i="2" a="1"/>
  <c r="BL332" i="2" s="1"/>
  <c r="BM332" i="2"/>
  <c r="BN332" i="2" a="1"/>
  <c r="BN332" i="2" s="1"/>
  <c r="BI332" i="2" a="1"/>
  <c r="BI332" i="2" s="1"/>
  <c r="AO332" i="2"/>
  <c r="AK332" i="2" a="1"/>
  <c r="AK332" i="2" s="1"/>
  <c r="AP332" i="2" a="1"/>
  <c r="AP332" i="2" s="1"/>
  <c r="AL332" i="2" a="1"/>
  <c r="AL332" i="2" s="1"/>
  <c r="AM332" i="2" a="1"/>
  <c r="AM332" i="2" s="1"/>
  <c r="AN332" i="2" a="1"/>
  <c r="AN332" i="2" s="1"/>
  <c r="BC428" i="2" a="1"/>
  <c r="BC428" i="2" s="1"/>
  <c r="AZ428" i="2" a="1"/>
  <c r="AZ428" i="2" s="1"/>
  <c r="BD428" i="2" a="1"/>
  <c r="BD428" i="2" s="1"/>
  <c r="BA428" i="2" a="1"/>
  <c r="BA428" i="2" s="1"/>
  <c r="BE428" i="2"/>
  <c r="BB428" i="2" a="1"/>
  <c r="BB428" i="2" s="1"/>
  <c r="BF428" i="2" a="1"/>
  <c r="BF428" i="2" s="1"/>
  <c r="AL508" i="2" a="1"/>
  <c r="AL508" i="2" s="1"/>
  <c r="AP508" i="2" a="1"/>
  <c r="AP508" i="2" s="1"/>
  <c r="AM508" i="2" a="1"/>
  <c r="AM508" i="2" s="1"/>
  <c r="AN508" i="2" a="1"/>
  <c r="AN508" i="2" s="1"/>
  <c r="AK508" i="2" a="1"/>
  <c r="AK508" i="2" s="1"/>
  <c r="AO508" i="2"/>
  <c r="AR596" i="2" a="1"/>
  <c r="AR596" i="2" s="1"/>
  <c r="AV596" i="2" a="1"/>
  <c r="AV596" i="2" s="1"/>
  <c r="AS596" i="2" a="1"/>
  <c r="AS596" i="2" s="1"/>
  <c r="AW596" i="2"/>
  <c r="AT596" i="2" a="1"/>
  <c r="AT596" i="2" s="1"/>
  <c r="AX596" i="2" a="1"/>
  <c r="AX596" i="2" s="1"/>
  <c r="AU596" i="2" a="1"/>
  <c r="AU596" i="2" s="1"/>
  <c r="BJ676" i="2" a="1"/>
  <c r="BJ676" i="2" s="1"/>
  <c r="BH676" i="2" a="1"/>
  <c r="BH676" i="2" s="1"/>
  <c r="BK676" i="2" a="1"/>
  <c r="BK676" i="2" s="1"/>
  <c r="BL676" i="2" a="1"/>
  <c r="BL676" i="2" s="1"/>
  <c r="BN676" i="2" a="1"/>
  <c r="BN676" i="2" s="1"/>
  <c r="BI676" i="2" a="1"/>
  <c r="BI676" i="2" s="1"/>
  <c r="BM676" i="2"/>
  <c r="BN905" i="2" a="1"/>
  <c r="BN905" i="2" s="1"/>
  <c r="BI905" i="2" a="1"/>
  <c r="BI905" i="2" s="1"/>
  <c r="BJ905" i="2" a="1"/>
  <c r="BJ905" i="2" s="1"/>
  <c r="BK905" i="2" a="1"/>
  <c r="BK905" i="2" s="1"/>
  <c r="BL905" i="2" a="1"/>
  <c r="BL905" i="2" s="1"/>
  <c r="BH905" i="2" a="1"/>
  <c r="BH905" i="2" s="1"/>
  <c r="BM905" i="2"/>
  <c r="AZ977" i="2" a="1"/>
  <c r="AZ977" i="2" s="1"/>
  <c r="BA977" i="2" a="1"/>
  <c r="BA977" i="2" s="1"/>
  <c r="BF977" i="2" a="1"/>
  <c r="BF977" i="2" s="1"/>
  <c r="BB977" i="2" a="1"/>
  <c r="BB977" i="2" s="1"/>
  <c r="BC977" i="2" a="1"/>
  <c r="BC977" i="2" s="1"/>
  <c r="BE977" i="2"/>
  <c r="BD977" i="2" a="1"/>
  <c r="BD977" i="2" s="1"/>
  <c r="AT977" i="2" a="1"/>
  <c r="AT977" i="2" s="1"/>
  <c r="AW977" i="2"/>
  <c r="AR977" i="2" a="1"/>
  <c r="AR977" i="2" s="1"/>
  <c r="AU977" i="2" a="1"/>
  <c r="AU977" i="2" s="1"/>
  <c r="AV977" i="2" a="1"/>
  <c r="AV977" i="2" s="1"/>
  <c r="AX977" i="2" a="1"/>
  <c r="AX977" i="2" s="1"/>
  <c r="AS977" i="2" a="1"/>
  <c r="AS977" i="2" s="1"/>
  <c r="BJ1057" i="2" a="1"/>
  <c r="BJ1057" i="2" s="1"/>
  <c r="BN1057" i="2" a="1"/>
  <c r="BN1057" i="2" s="1"/>
  <c r="BK1057" i="2" a="1"/>
  <c r="BK1057" i="2" s="1"/>
  <c r="BI1057" i="2" a="1"/>
  <c r="BI1057" i="2" s="1"/>
  <c r="BM1057" i="2"/>
  <c r="BH1057" i="2" a="1"/>
  <c r="BH1057" i="2" s="1"/>
  <c r="BL1057" i="2" a="1"/>
  <c r="BL1057" i="2" s="1"/>
  <c r="AT1137" i="2" a="1"/>
  <c r="AT1137" i="2" s="1"/>
  <c r="AR1137" i="2" a="1"/>
  <c r="AR1137" i="2" s="1"/>
  <c r="AW1137" i="2"/>
  <c r="AS1137" i="2" a="1"/>
  <c r="AS1137" i="2" s="1"/>
  <c r="AV1137" i="2" a="1"/>
  <c r="AV1137" i="2" s="1"/>
  <c r="AU1137" i="2" a="1"/>
  <c r="AU1137" i="2" s="1"/>
  <c r="AX1137" i="2" a="1"/>
  <c r="AX1137" i="2" s="1"/>
  <c r="AV1212" i="2" a="1"/>
  <c r="AV1212" i="2" s="1"/>
  <c r="AX1212" i="2" a="1"/>
  <c r="AX1212" i="2" s="1"/>
  <c r="AU1212" i="2" a="1"/>
  <c r="AU1212" i="2" s="1"/>
  <c r="AR1212" i="2" a="1"/>
  <c r="AR1212" i="2" s="1"/>
  <c r="AW1212" i="2"/>
  <c r="AT1212" i="2" a="1"/>
  <c r="AT1212" i="2" s="1"/>
  <c r="AS1212" i="2" a="1"/>
  <c r="AS1212" i="2" s="1"/>
  <c r="AL1284" i="2" a="1"/>
  <c r="AL1284" i="2" s="1"/>
  <c r="AO1284" i="2"/>
  <c r="AN1284" i="2" a="1"/>
  <c r="AN1284" i="2" s="1"/>
  <c r="AM1284" i="2" a="1"/>
  <c r="AM1284" i="2" s="1"/>
  <c r="AP1284" i="2" a="1"/>
  <c r="AP1284" i="2" s="1"/>
  <c r="AK1284" i="2" a="1"/>
  <c r="AK1284" i="2" s="1"/>
  <c r="BI1348" i="2" a="1"/>
  <c r="BI1348" i="2" s="1"/>
  <c r="BH1348" i="2" a="1"/>
  <c r="BH1348" i="2" s="1"/>
  <c r="BL1348" i="2" a="1"/>
  <c r="BL1348" i="2" s="1"/>
  <c r="BJ1348" i="2" a="1"/>
  <c r="BJ1348" i="2" s="1"/>
  <c r="BM1348" i="2"/>
  <c r="BN1348" i="2" a="1"/>
  <c r="BN1348" i="2" s="1"/>
  <c r="BK1348" i="2" a="1"/>
  <c r="BK1348" i="2" s="1"/>
  <c r="AS197" i="2" a="1"/>
  <c r="AS197" i="2" s="1"/>
  <c r="AW197" i="2"/>
  <c r="AT197" i="2" a="1"/>
  <c r="AT197" i="2" s="1"/>
  <c r="AX197" i="2" a="1"/>
  <c r="AX197" i="2" s="1"/>
  <c r="AU197" i="2" a="1"/>
  <c r="AU197" i="2" s="1"/>
  <c r="AR197" i="2" a="1"/>
  <c r="AR197" i="2" s="1"/>
  <c r="AV197" i="2" a="1"/>
  <c r="AV197" i="2" s="1"/>
  <c r="AR109" i="2" a="1"/>
  <c r="AR109" i="2" s="1"/>
  <c r="AU109" i="2" a="1"/>
  <c r="AU109" i="2" s="1"/>
  <c r="AV109" i="2" a="1"/>
  <c r="AV109" i="2" s="1"/>
  <c r="AT109" i="2" a="1"/>
  <c r="AT109" i="2" s="1"/>
  <c r="AX109" i="2" a="1"/>
  <c r="AX109" i="2" s="1"/>
  <c r="AW109" i="2"/>
  <c r="AS109" i="2" a="1"/>
  <c r="AS109" i="2" s="1"/>
  <c r="AV27" i="2" a="1"/>
  <c r="AV27" i="2" s="1"/>
  <c r="AX27" i="2" a="1"/>
  <c r="AX27" i="2" s="1"/>
  <c r="AS27" i="2" a="1"/>
  <c r="AS27" i="2" s="1"/>
  <c r="AR27" i="2" a="1"/>
  <c r="AR27" i="2" s="1"/>
  <c r="AU27" i="2" a="1"/>
  <c r="AU27" i="2" s="1"/>
  <c r="AT27" i="2" a="1"/>
  <c r="AT27" i="2" s="1"/>
  <c r="AW27" i="2"/>
  <c r="BA608" i="2" a="1"/>
  <c r="BA608" i="2" s="1"/>
  <c r="BD608" i="2" a="1"/>
  <c r="BD608" i="2" s="1"/>
  <c r="BE608" i="2"/>
  <c r="AZ608" i="2" a="1"/>
  <c r="AZ608" i="2" s="1"/>
  <c r="BF608" i="2" a="1"/>
  <c r="BF608" i="2" s="1"/>
  <c r="BC608" i="2" a="1"/>
  <c r="BC608" i="2" s="1"/>
  <c r="BB608" i="2" a="1"/>
  <c r="BB608" i="2" s="1"/>
  <c r="AP797" i="2" a="1"/>
  <c r="AP797" i="2" s="1"/>
  <c r="AM797" i="2" a="1"/>
  <c r="AM797" i="2" s="1"/>
  <c r="AL797" i="2" a="1"/>
  <c r="AL797" i="2" s="1"/>
  <c r="AO797" i="2"/>
  <c r="AK797" i="2" a="1"/>
  <c r="AK797" i="2" s="1"/>
  <c r="AN797" i="2" a="1"/>
  <c r="AN797" i="2" s="1"/>
  <c r="AM957" i="2" a="1"/>
  <c r="AM957" i="2" s="1"/>
  <c r="AO957" i="2"/>
  <c r="AL957" i="2" a="1"/>
  <c r="AL957" i="2" s="1"/>
  <c r="AP957" i="2" a="1"/>
  <c r="AP957" i="2" s="1"/>
  <c r="AK957" i="2" a="1"/>
  <c r="AK957" i="2" s="1"/>
  <c r="AN957" i="2" a="1"/>
  <c r="AN957" i="2" s="1"/>
  <c r="AZ957" i="2" a="1"/>
  <c r="AZ957" i="2" s="1"/>
  <c r="BE957" i="2"/>
  <c r="BA957" i="2" a="1"/>
  <c r="BA957" i="2" s="1"/>
  <c r="BF957" i="2" a="1"/>
  <c r="BF957" i="2" s="1"/>
  <c r="BB957" i="2" a="1"/>
  <c r="BB957" i="2" s="1"/>
  <c r="BC957" i="2" a="1"/>
  <c r="BC957" i="2" s="1"/>
  <c r="BD957" i="2" a="1"/>
  <c r="BD957" i="2" s="1"/>
  <c r="AS1216" i="2" a="1"/>
  <c r="AS1216" i="2" s="1"/>
  <c r="AU1216" i="2" a="1"/>
  <c r="AU1216" i="2" s="1"/>
  <c r="AR1216" i="2" a="1"/>
  <c r="AR1216" i="2" s="1"/>
  <c r="AW1216" i="2"/>
  <c r="AV1216" i="2" a="1"/>
  <c r="AV1216" i="2" s="1"/>
  <c r="AX1216" i="2" a="1"/>
  <c r="AX1216" i="2" s="1"/>
  <c r="AT1216" i="2" a="1"/>
  <c r="AT1216" i="2" s="1"/>
  <c r="BA1336" i="2" a="1"/>
  <c r="BA1336" i="2" s="1"/>
  <c r="BF1336" i="2" a="1"/>
  <c r="BF1336" i="2" s="1"/>
  <c r="AZ1336" i="2" a="1"/>
  <c r="AZ1336" i="2" s="1"/>
  <c r="BC1336" i="2" a="1"/>
  <c r="BC1336" i="2" s="1"/>
  <c r="BD1336" i="2" a="1"/>
  <c r="BD1336" i="2" s="1"/>
  <c r="BB1336" i="2" a="1"/>
  <c r="BB1336" i="2" s="1"/>
  <c r="BE1336" i="2"/>
  <c r="AU153" i="2" a="1"/>
  <c r="AU153" i="2" s="1"/>
  <c r="AS153" i="2" a="1"/>
  <c r="AS153" i="2" s="1"/>
  <c r="AX153" i="2" a="1"/>
  <c r="AX153" i="2" s="1"/>
  <c r="AW153" i="2"/>
  <c r="AR153" i="2" a="1"/>
  <c r="AR153" i="2" s="1"/>
  <c r="AT153" i="2" a="1"/>
  <c r="AT153" i="2" s="1"/>
  <c r="AV153" i="2" a="1"/>
  <c r="AV153" i="2" s="1"/>
  <c r="AL153" i="2" a="1"/>
  <c r="AL153" i="2" s="1"/>
  <c r="AO153" i="2"/>
  <c r="AN153" i="2" a="1"/>
  <c r="AN153" i="2" s="1"/>
  <c r="AK153" i="2" a="1"/>
  <c r="AK153" i="2" s="1"/>
  <c r="AM153" i="2" a="1"/>
  <c r="AM153" i="2" s="1"/>
  <c r="AP153" i="2" a="1"/>
  <c r="AP153" i="2" s="1"/>
  <c r="BM355" i="2"/>
  <c r="BH355" i="2" a="1"/>
  <c r="BH355" i="2" s="1"/>
  <c r="BK355" i="2" a="1"/>
  <c r="BK355" i="2" s="1"/>
  <c r="BJ355" i="2" a="1"/>
  <c r="BJ355" i="2" s="1"/>
  <c r="BN355" i="2" a="1"/>
  <c r="BN355" i="2" s="1"/>
  <c r="BL355" i="2" a="1"/>
  <c r="BL355" i="2" s="1"/>
  <c r="BI355" i="2" a="1"/>
  <c r="BI355" i="2" s="1"/>
  <c r="BJ459" i="2" a="1"/>
  <c r="BJ459" i="2" s="1"/>
  <c r="BN459" i="2" a="1"/>
  <c r="BN459" i="2" s="1"/>
  <c r="BK459" i="2" a="1"/>
  <c r="BK459" i="2" s="1"/>
  <c r="BH459" i="2" a="1"/>
  <c r="BH459" i="2" s="1"/>
  <c r="BL459" i="2" a="1"/>
  <c r="BL459" i="2" s="1"/>
  <c r="BI459" i="2" a="1"/>
  <c r="BI459" i="2" s="1"/>
  <c r="BM459" i="2"/>
  <c r="AT571" i="2" a="1"/>
  <c r="AT571" i="2" s="1"/>
  <c r="AV571" i="2" a="1"/>
  <c r="AV571" i="2" s="1"/>
  <c r="AW571" i="2"/>
  <c r="AR571" i="2" a="1"/>
  <c r="AR571" i="2" s="1"/>
  <c r="AX571" i="2" a="1"/>
  <c r="AX571" i="2" s="1"/>
  <c r="AS571" i="2" a="1"/>
  <c r="AS571" i="2" s="1"/>
  <c r="AU571" i="2" a="1"/>
  <c r="AU571" i="2" s="1"/>
  <c r="BH675" i="2" a="1"/>
  <c r="BH675" i="2" s="1"/>
  <c r="BK675" i="2" a="1"/>
  <c r="BK675" i="2" s="1"/>
  <c r="BJ675" i="2" a="1"/>
  <c r="BJ675" i="2" s="1"/>
  <c r="BN675" i="2" a="1"/>
  <c r="BN675" i="2" s="1"/>
  <c r="BI675" i="2" a="1"/>
  <c r="BI675" i="2" s="1"/>
  <c r="BM675" i="2"/>
  <c r="BL675" i="2" a="1"/>
  <c r="BL675" i="2" s="1"/>
  <c r="BF792" i="2" a="1"/>
  <c r="BF792" i="2" s="1"/>
  <c r="AZ792" i="2" a="1"/>
  <c r="AZ792" i="2" s="1"/>
  <c r="BA792" i="2" a="1"/>
  <c r="BA792" i="2" s="1"/>
  <c r="BB792" i="2" a="1"/>
  <c r="BB792" i="2" s="1"/>
  <c r="BC792" i="2" a="1"/>
  <c r="BC792" i="2" s="1"/>
  <c r="BD792" i="2" a="1"/>
  <c r="BD792" i="2" s="1"/>
  <c r="BE792" i="2"/>
  <c r="BL904" i="2" a="1"/>
  <c r="BL904" i="2" s="1"/>
  <c r="BN904" i="2" a="1"/>
  <c r="BN904" i="2" s="1"/>
  <c r="BI904" i="2" a="1"/>
  <c r="BI904" i="2" s="1"/>
  <c r="BJ904" i="2" a="1"/>
  <c r="BJ904" i="2" s="1"/>
  <c r="BM904" i="2"/>
  <c r="BH904" i="2" a="1"/>
  <c r="BH904" i="2" s="1"/>
  <c r="BK904" i="2" a="1"/>
  <c r="BK904" i="2" s="1"/>
  <c r="AR1024" i="2" a="1"/>
  <c r="AR1024" i="2" s="1"/>
  <c r="AU1024" i="2" a="1"/>
  <c r="AU1024" i="2" s="1"/>
  <c r="AW1024" i="2"/>
  <c r="AT1024" i="2" a="1"/>
  <c r="AT1024" i="2" s="1"/>
  <c r="AX1024" i="2" a="1"/>
  <c r="AX1024" i="2" s="1"/>
  <c r="AS1024" i="2" a="1"/>
  <c r="AS1024" i="2" s="1"/>
  <c r="AV1024" i="2" a="1"/>
  <c r="AV1024" i="2" s="1"/>
  <c r="BH1024" i="2" a="1"/>
  <c r="BH1024" i="2" s="1"/>
  <c r="BM1024" i="2"/>
  <c r="BI1024" i="2" a="1"/>
  <c r="BI1024" i="2" s="1"/>
  <c r="BN1024" i="2" a="1"/>
  <c r="BN1024" i="2" s="1"/>
  <c r="BJ1024" i="2" a="1"/>
  <c r="BJ1024" i="2" s="1"/>
  <c r="BK1024" i="2" a="1"/>
  <c r="BK1024" i="2" s="1"/>
  <c r="BL1024" i="2" a="1"/>
  <c r="BL1024" i="2" s="1"/>
  <c r="AK1136" i="2" a="1"/>
  <c r="AK1136" i="2" s="1"/>
  <c r="AM1136" i="2" a="1"/>
  <c r="AM1136" i="2" s="1"/>
  <c r="AO1136" i="2"/>
  <c r="AL1136" i="2" a="1"/>
  <c r="AL1136" i="2" s="1"/>
  <c r="AN1136" i="2" a="1"/>
  <c r="AN1136" i="2" s="1"/>
  <c r="AP1136" i="2" a="1"/>
  <c r="AP1136" i="2" s="1"/>
  <c r="AT1243" i="2" a="1"/>
  <c r="AT1243" i="2" s="1"/>
  <c r="AX1243" i="2" a="1"/>
  <c r="AX1243" i="2" s="1"/>
  <c r="AU1243" i="2" a="1"/>
  <c r="AU1243" i="2" s="1"/>
  <c r="AS1243" i="2" a="1"/>
  <c r="AS1243" i="2" s="1"/>
  <c r="AW1243" i="2"/>
  <c r="AV1243" i="2" a="1"/>
  <c r="AV1243" i="2" s="1"/>
  <c r="AR1243" i="2" a="1"/>
  <c r="AR1243" i="2" s="1"/>
  <c r="BN142" i="2" a="1"/>
  <c r="BN142" i="2" s="1"/>
  <c r="BH142" i="2" a="1"/>
  <c r="BH142" i="2" s="1"/>
  <c r="BJ142" i="2" a="1"/>
  <c r="BJ142" i="2" s="1"/>
  <c r="BL142" i="2" a="1"/>
  <c r="BL142" i="2" s="1"/>
  <c r="BK142" i="2" a="1"/>
  <c r="BK142" i="2" s="1"/>
  <c r="BM142" i="2"/>
  <c r="BI142" i="2" a="1"/>
  <c r="BI142" i="2" s="1"/>
  <c r="BN28" i="2" a="1"/>
  <c r="BN28" i="2" s="1"/>
  <c r="BH28" i="2" a="1"/>
  <c r="BH28" i="2" s="1"/>
  <c r="BI28" i="2" a="1"/>
  <c r="BI28" i="2" s="1"/>
  <c r="BJ28" i="2" a="1"/>
  <c r="BJ28" i="2" s="1"/>
  <c r="BK28" i="2" a="1"/>
  <c r="BK28" i="2" s="1"/>
  <c r="BL28" i="2" a="1"/>
  <c r="BL28" i="2" s="1"/>
  <c r="BM28" i="2"/>
  <c r="AX444" i="2" a="1"/>
  <c r="AX444" i="2" s="1"/>
  <c r="AW444" i="2"/>
  <c r="AR444" i="2" a="1"/>
  <c r="AR444" i="2" s="1"/>
  <c r="AT444" i="2" a="1"/>
  <c r="AT444" i="2" s="1"/>
  <c r="AV444" i="2" a="1"/>
  <c r="AV444" i="2" s="1"/>
  <c r="AU444" i="2" a="1"/>
  <c r="AU444" i="2" s="1"/>
  <c r="AS444" i="2" a="1"/>
  <c r="AS444" i="2" s="1"/>
  <c r="BB548" i="2" a="1"/>
  <c r="BB548" i="2" s="1"/>
  <c r="BE548" i="2"/>
  <c r="BA548" i="2" a="1"/>
  <c r="BA548" i="2" s="1"/>
  <c r="AZ548" i="2" a="1"/>
  <c r="AZ548" i="2" s="1"/>
  <c r="BD548" i="2" a="1"/>
  <c r="BD548" i="2" s="1"/>
  <c r="BC548" i="2" a="1"/>
  <c r="BC548" i="2" s="1"/>
  <c r="BF548" i="2" a="1"/>
  <c r="BF548" i="2" s="1"/>
  <c r="AT652" i="2" a="1"/>
  <c r="AT652" i="2" s="1"/>
  <c r="AX652" i="2" a="1"/>
  <c r="AX652" i="2" s="1"/>
  <c r="AU652" i="2" a="1"/>
  <c r="AU652" i="2" s="1"/>
  <c r="AR652" i="2" a="1"/>
  <c r="AR652" i="2" s="1"/>
  <c r="AV652" i="2" a="1"/>
  <c r="AV652" i="2" s="1"/>
  <c r="AS652" i="2" a="1"/>
  <c r="AS652" i="2" s="1"/>
  <c r="AW652" i="2"/>
  <c r="AL769" i="2" a="1"/>
  <c r="AL769" i="2" s="1"/>
  <c r="AP769" i="2" a="1"/>
  <c r="AP769" i="2" s="1"/>
  <c r="AM769" i="2" a="1"/>
  <c r="AM769" i="2" s="1"/>
  <c r="AN769" i="2" a="1"/>
  <c r="AN769" i="2" s="1"/>
  <c r="AK769" i="2" a="1"/>
  <c r="AK769" i="2" s="1"/>
  <c r="AO769" i="2"/>
  <c r="AZ1009" i="2" a="1"/>
  <c r="AZ1009" i="2" s="1"/>
  <c r="BA1009" i="2" a="1"/>
  <c r="BA1009" i="2" s="1"/>
  <c r="BF1009" i="2" a="1"/>
  <c r="BF1009" i="2" s="1"/>
  <c r="BB1009" i="2" a="1"/>
  <c r="BB1009" i="2" s="1"/>
  <c r="BC1009" i="2" a="1"/>
  <c r="BC1009" i="2" s="1"/>
  <c r="BE1009" i="2"/>
  <c r="BD1009" i="2" a="1"/>
  <c r="BD1009" i="2" s="1"/>
  <c r="AT1009" i="2" a="1"/>
  <c r="AT1009" i="2" s="1"/>
  <c r="AW1009" i="2"/>
  <c r="AR1009" i="2" a="1"/>
  <c r="AR1009" i="2" s="1"/>
  <c r="AU1009" i="2" a="1"/>
  <c r="AU1009" i="2" s="1"/>
  <c r="AV1009" i="2" a="1"/>
  <c r="AV1009" i="2" s="1"/>
  <c r="AX1009" i="2" a="1"/>
  <c r="AX1009" i="2" s="1"/>
  <c r="AS1009" i="2" a="1"/>
  <c r="AS1009" i="2" s="1"/>
  <c r="AL1129" i="2" a="1"/>
  <c r="AL1129" i="2" s="1"/>
  <c r="AP1129" i="2" a="1"/>
  <c r="AP1129" i="2" s="1"/>
  <c r="AM1129" i="2" a="1"/>
  <c r="AM1129" i="2" s="1"/>
  <c r="AK1129" i="2" a="1"/>
  <c r="AK1129" i="2" s="1"/>
  <c r="AO1129" i="2"/>
  <c r="AN1129" i="2" a="1"/>
  <c r="AN1129" i="2" s="1"/>
  <c r="BB1236" i="2" a="1"/>
  <c r="BB1236" i="2" s="1"/>
  <c r="BC1236" i="2" a="1"/>
  <c r="BC1236" i="2" s="1"/>
  <c r="AZ1236" i="2" a="1"/>
  <c r="AZ1236" i="2" s="1"/>
  <c r="BF1236" i="2" a="1"/>
  <c r="BF1236" i="2" s="1"/>
  <c r="BD1236" i="2" a="1"/>
  <c r="BD1236" i="2" s="1"/>
  <c r="BA1236" i="2" a="1"/>
  <c r="BA1236" i="2" s="1"/>
  <c r="BE1236" i="2"/>
  <c r="BL141" i="2" a="1"/>
  <c r="BL141" i="2" s="1"/>
  <c r="BK141" i="2" a="1"/>
  <c r="BK141" i="2" s="1"/>
  <c r="BH141" i="2" a="1"/>
  <c r="BH141" i="2" s="1"/>
  <c r="BI141" i="2" a="1"/>
  <c r="BI141" i="2" s="1"/>
  <c r="BJ141" i="2" a="1"/>
  <c r="BJ141" i="2" s="1"/>
  <c r="BN141" i="2" a="1"/>
  <c r="BN141" i="2" s="1"/>
  <c r="BM141" i="2"/>
  <c r="AP141" i="2" a="1"/>
  <c r="AP141" i="2" s="1"/>
  <c r="AN141" i="2" a="1"/>
  <c r="AN141" i="2" s="1"/>
  <c r="AL141" i="2" a="1"/>
  <c r="AL141" i="2" s="1"/>
  <c r="AM141" i="2" a="1"/>
  <c r="AM141" i="2" s="1"/>
  <c r="AO141" i="2"/>
  <c r="AK141" i="2" a="1"/>
  <c r="AK141" i="2" s="1"/>
  <c r="BJ35" i="2" a="1"/>
  <c r="BJ35" i="2" s="1"/>
  <c r="BI35" i="2" a="1"/>
  <c r="BI35" i="2" s="1"/>
  <c r="BN35" i="2" a="1"/>
  <c r="BN35" i="2" s="1"/>
  <c r="BK35" i="2" a="1"/>
  <c r="BK35" i="2" s="1"/>
  <c r="BL35" i="2" a="1"/>
  <c r="BL35" i="2" s="1"/>
  <c r="BM35" i="2"/>
  <c r="BH35" i="2" a="1"/>
  <c r="BH35" i="2" s="1"/>
  <c r="BB315" i="2" a="1"/>
  <c r="BB315" i="2" s="1"/>
  <c r="BF315" i="2" a="1"/>
  <c r="BF315" i="2" s="1"/>
  <c r="BC315" i="2" a="1"/>
  <c r="BC315" i="2" s="1"/>
  <c r="AZ315" i="2" a="1"/>
  <c r="AZ315" i="2" s="1"/>
  <c r="BD315" i="2" a="1"/>
  <c r="BD315" i="2" s="1"/>
  <c r="BA315" i="2" a="1"/>
  <c r="BA315" i="2" s="1"/>
  <c r="BE315" i="2"/>
  <c r="AR419" i="2" a="1"/>
  <c r="AR419" i="2" s="1"/>
  <c r="AT419" i="2" a="1"/>
  <c r="AT419" i="2" s="1"/>
  <c r="AX419" i="2" a="1"/>
  <c r="AX419" i="2" s="1"/>
  <c r="AW419" i="2"/>
  <c r="AV419" i="2" a="1"/>
  <c r="AV419" i="2" s="1"/>
  <c r="AS419" i="2" a="1"/>
  <c r="AS419" i="2" s="1"/>
  <c r="AU419" i="2" a="1"/>
  <c r="AU419" i="2" s="1"/>
  <c r="BB531" i="2" a="1"/>
  <c r="BB531" i="2" s="1"/>
  <c r="AZ531" i="2" a="1"/>
  <c r="AZ531" i="2" s="1"/>
  <c r="BA531" i="2" a="1"/>
  <c r="BA531" i="2" s="1"/>
  <c r="BC531" i="2" a="1"/>
  <c r="BC531" i="2" s="1"/>
  <c r="BF531" i="2" a="1"/>
  <c r="BF531" i="2" s="1"/>
  <c r="BE531" i="2"/>
  <c r="BD531" i="2" a="1"/>
  <c r="BD531" i="2" s="1"/>
  <c r="BA643" i="2" a="1"/>
  <c r="BA643" i="2" s="1"/>
  <c r="BE643" i="2"/>
  <c r="BB643" i="2" a="1"/>
  <c r="BB643" i="2" s="1"/>
  <c r="BF643" i="2" a="1"/>
  <c r="BF643" i="2" s="1"/>
  <c r="BC643" i="2" a="1"/>
  <c r="BC643" i="2" s="1"/>
  <c r="AZ643" i="2" a="1"/>
  <c r="AZ643" i="2" s="1"/>
  <c r="BD643" i="2" a="1"/>
  <c r="BD643" i="2" s="1"/>
  <c r="AN760" i="2" a="1"/>
  <c r="AN760" i="2" s="1"/>
  <c r="AL760" i="2" a="1"/>
  <c r="AL760" i="2" s="1"/>
  <c r="AK760" i="2" a="1"/>
  <c r="AK760" i="2" s="1"/>
  <c r="AO760" i="2"/>
  <c r="AP760" i="2" a="1"/>
  <c r="AP760" i="2" s="1"/>
  <c r="AM760" i="2" a="1"/>
  <c r="AM760" i="2" s="1"/>
  <c r="AP864" i="2" a="1"/>
  <c r="AP864" i="2" s="1"/>
  <c r="AK864" i="2" a="1"/>
  <c r="AK864" i="2" s="1"/>
  <c r="AL864" i="2" a="1"/>
  <c r="AL864" i="2" s="1"/>
  <c r="AM864" i="2" a="1"/>
  <c r="AM864" i="2" s="1"/>
  <c r="AN864" i="2" a="1"/>
  <c r="AN864" i="2" s="1"/>
  <c r="AO864" i="2"/>
  <c r="BB984" i="2" a="1"/>
  <c r="BB984" i="2" s="1"/>
  <c r="BD984" i="2" a="1"/>
  <c r="BD984" i="2" s="1"/>
  <c r="BF984" i="2" a="1"/>
  <c r="BF984" i="2" s="1"/>
  <c r="BA984" i="2" a="1"/>
  <c r="BA984" i="2" s="1"/>
  <c r="BE984" i="2"/>
  <c r="AZ984" i="2" a="1"/>
  <c r="AZ984" i="2" s="1"/>
  <c r="BC984" i="2" a="1"/>
  <c r="BC984" i="2" s="1"/>
  <c r="AK1104" i="2" a="1"/>
  <c r="AK1104" i="2" s="1"/>
  <c r="AP1104" i="2" a="1"/>
  <c r="AP1104" i="2" s="1"/>
  <c r="AO1104" i="2"/>
  <c r="AL1104" i="2" a="1"/>
  <c r="AL1104" i="2" s="1"/>
  <c r="AN1104" i="2" a="1"/>
  <c r="AN1104" i="2" s="1"/>
  <c r="AM1104" i="2" a="1"/>
  <c r="AM1104" i="2" s="1"/>
  <c r="AL1323" i="2" a="1"/>
  <c r="AL1323" i="2" s="1"/>
  <c r="AK1323" i="2" a="1"/>
  <c r="AK1323" i="2" s="1"/>
  <c r="AN1323" i="2" a="1"/>
  <c r="AN1323" i="2" s="1"/>
  <c r="AP1323" i="2" a="1"/>
  <c r="AP1323" i="2" s="1"/>
  <c r="AO1323" i="2"/>
  <c r="AM1323" i="2" a="1"/>
  <c r="AM1323" i="2" s="1"/>
  <c r="BK190" i="2" a="1"/>
  <c r="BK190" i="2" s="1"/>
  <c r="BI190" i="2" a="1"/>
  <c r="BI190" i="2" s="1"/>
  <c r="BH190" i="2" a="1"/>
  <c r="BH190" i="2" s="1"/>
  <c r="BJ190" i="2" a="1"/>
  <c r="BJ190" i="2" s="1"/>
  <c r="BN190" i="2" a="1"/>
  <c r="BN190" i="2" s="1"/>
  <c r="BM190" i="2"/>
  <c r="BL190" i="2" a="1"/>
  <c r="BL190" i="2" s="1"/>
  <c r="AK190" i="2" a="1"/>
  <c r="AK190" i="2" s="1"/>
  <c r="AL190" i="2" a="1"/>
  <c r="AL190" i="2" s="1"/>
  <c r="AM190" i="2" a="1"/>
  <c r="AM190" i="2" s="1"/>
  <c r="AO190" i="2"/>
  <c r="AP190" i="2" a="1"/>
  <c r="AP190" i="2" s="1"/>
  <c r="AN190" i="2" a="1"/>
  <c r="AN190" i="2" s="1"/>
  <c r="AO76" i="2"/>
  <c r="AN76" i="2" a="1"/>
  <c r="AN76" i="2" s="1"/>
  <c r="AM76" i="2" a="1"/>
  <c r="AM76" i="2" s="1"/>
  <c r="AP76" i="2" a="1"/>
  <c r="AP76" i="2" s="1"/>
  <c r="AL76" i="2" a="1"/>
  <c r="AL76" i="2" s="1"/>
  <c r="AK76" i="2" a="1"/>
  <c r="AK76" i="2" s="1"/>
  <c r="BJ291" i="2" a="1"/>
  <c r="BJ291" i="2" s="1"/>
  <c r="BK291" i="2" a="1"/>
  <c r="BK291" i="2" s="1"/>
  <c r="BM291" i="2"/>
  <c r="BH291" i="2" a="1"/>
  <c r="BH291" i="2" s="1"/>
  <c r="BN291" i="2" a="1"/>
  <c r="BN291" i="2" s="1"/>
  <c r="BI291" i="2" a="1"/>
  <c r="BI291" i="2" s="1"/>
  <c r="BL291" i="2" a="1"/>
  <c r="BL291" i="2" s="1"/>
  <c r="AZ388" i="2" a="1"/>
  <c r="AZ388" i="2" s="1"/>
  <c r="BD388" i="2" a="1"/>
  <c r="BD388" i="2" s="1"/>
  <c r="BA388" i="2" a="1"/>
  <c r="BA388" i="2" s="1"/>
  <c r="BE388" i="2"/>
  <c r="BB388" i="2" a="1"/>
  <c r="BB388" i="2" s="1"/>
  <c r="BF388" i="2" a="1"/>
  <c r="BF388" i="2" s="1"/>
  <c r="BC388" i="2" a="1"/>
  <c r="BC388" i="2" s="1"/>
  <c r="AS484" i="2" a="1"/>
  <c r="AS484" i="2" s="1"/>
  <c r="AT484" i="2" a="1"/>
  <c r="AT484" i="2" s="1"/>
  <c r="AW484" i="2"/>
  <c r="AX484" i="2" a="1"/>
  <c r="AX484" i="2" s="1"/>
  <c r="AR484" i="2" a="1"/>
  <c r="AR484" i="2" s="1"/>
  <c r="AV484" i="2" a="1"/>
  <c r="AV484" i="2" s="1"/>
  <c r="AU484" i="2" a="1"/>
  <c r="AU484" i="2" s="1"/>
  <c r="BC484" i="2" a="1"/>
  <c r="BC484" i="2" s="1"/>
  <c r="AZ484" i="2" a="1"/>
  <c r="AZ484" i="2" s="1"/>
  <c r="BD484" i="2" a="1"/>
  <c r="BD484" i="2" s="1"/>
  <c r="BA484" i="2" a="1"/>
  <c r="BA484" i="2" s="1"/>
  <c r="BE484" i="2"/>
  <c r="BB484" i="2" a="1"/>
  <c r="BB484" i="2" s="1"/>
  <c r="BF484" i="2" a="1"/>
  <c r="BF484" i="2" s="1"/>
  <c r="BD588" i="2" a="1"/>
  <c r="BD588" i="2" s="1"/>
  <c r="AZ588" i="2" a="1"/>
  <c r="AZ588" i="2" s="1"/>
  <c r="BE588" i="2"/>
  <c r="BA588" i="2" a="1"/>
  <c r="BA588" i="2" s="1"/>
  <c r="BC588" i="2" a="1"/>
  <c r="BC588" i="2" s="1"/>
  <c r="BF588" i="2" a="1"/>
  <c r="BF588" i="2" s="1"/>
  <c r="BB588" i="2" a="1"/>
  <c r="BB588" i="2" s="1"/>
  <c r="AM692" i="2" a="1"/>
  <c r="AM692" i="2" s="1"/>
  <c r="AK692" i="2" a="1"/>
  <c r="AK692" i="2" s="1"/>
  <c r="AN692" i="2" a="1"/>
  <c r="AN692" i="2" s="1"/>
  <c r="AL692" i="2" a="1"/>
  <c r="AL692" i="2" s="1"/>
  <c r="AO692" i="2"/>
  <c r="AP692" i="2" a="1"/>
  <c r="AP692" i="2" s="1"/>
  <c r="AP913" i="2" a="1"/>
  <c r="AP913" i="2" s="1"/>
  <c r="AN913" i="2" a="1"/>
  <c r="AN913" i="2" s="1"/>
  <c r="AK913" i="2" a="1"/>
  <c r="AK913" i="2" s="1"/>
  <c r="AL913" i="2" a="1"/>
  <c r="AL913" i="2" s="1"/>
  <c r="AO913" i="2"/>
  <c r="AM913" i="2" a="1"/>
  <c r="AM913" i="2" s="1"/>
  <c r="AX913" i="2" a="1"/>
  <c r="AX913" i="2" s="1"/>
  <c r="AU913" i="2" a="1"/>
  <c r="AU913" i="2" s="1"/>
  <c r="AV913" i="2" a="1"/>
  <c r="AV913" i="2" s="1"/>
  <c r="AW913" i="2"/>
  <c r="AR913" i="2" a="1"/>
  <c r="AR913" i="2" s="1"/>
  <c r="AS913" i="2" a="1"/>
  <c r="AS913" i="2" s="1"/>
  <c r="AT913" i="2" a="1"/>
  <c r="AT913" i="2" s="1"/>
  <c r="AM1017" i="2" a="1"/>
  <c r="AM1017" i="2" s="1"/>
  <c r="AO1017" i="2"/>
  <c r="AN1017" i="2" a="1"/>
  <c r="AN1017" i="2" s="1"/>
  <c r="AL1017" i="2" a="1"/>
  <c r="AL1017" i="2" s="1"/>
  <c r="AP1017" i="2" a="1"/>
  <c r="AP1017" i="2" s="1"/>
  <c r="AK1017" i="2" a="1"/>
  <c r="AK1017" i="2" s="1"/>
  <c r="AT1121" i="2" a="1"/>
  <c r="AT1121" i="2" s="1"/>
  <c r="AR1121" i="2" a="1"/>
  <c r="AR1121" i="2" s="1"/>
  <c r="AW1121" i="2"/>
  <c r="AS1121" i="2" a="1"/>
  <c r="AS1121" i="2" s="1"/>
  <c r="AV1121" i="2" a="1"/>
  <c r="AV1121" i="2" s="1"/>
  <c r="AU1121" i="2" a="1"/>
  <c r="AU1121" i="2" s="1"/>
  <c r="AX1121" i="2" a="1"/>
  <c r="AX1121" i="2" s="1"/>
  <c r="AS1332" i="2" a="1"/>
  <c r="AS1332" i="2" s="1"/>
  <c r="AV1332" i="2" a="1"/>
  <c r="AV1332" i="2" s="1"/>
  <c r="AR1332" i="2" a="1"/>
  <c r="AR1332" i="2" s="1"/>
  <c r="AT1332" i="2" a="1"/>
  <c r="AT1332" i="2" s="1"/>
  <c r="AU1332" i="2" a="1"/>
  <c r="AU1332" i="2" s="1"/>
  <c r="AX1332" i="2" a="1"/>
  <c r="AX1332" i="2" s="1"/>
  <c r="AW1332" i="2"/>
  <c r="BI1332" i="2" a="1"/>
  <c r="BI1332" i="2" s="1"/>
  <c r="BH1332" i="2" a="1"/>
  <c r="BH1332" i="2" s="1"/>
  <c r="BL1332" i="2" a="1"/>
  <c r="BL1332" i="2" s="1"/>
  <c r="BJ1332" i="2" a="1"/>
  <c r="BJ1332" i="2" s="1"/>
  <c r="BN1332" i="2" a="1"/>
  <c r="BN1332" i="2" s="1"/>
  <c r="BM1332" i="2"/>
  <c r="BK1332" i="2" a="1"/>
  <c r="BK1332" i="2" s="1"/>
  <c r="AW173" i="2"/>
  <c r="AX173" i="2" a="1"/>
  <c r="AX173" i="2" s="1"/>
  <c r="AS173" i="2" a="1"/>
  <c r="AS173" i="2" s="1"/>
  <c r="AV173" i="2" a="1"/>
  <c r="AV173" i="2" s="1"/>
  <c r="AU173" i="2" a="1"/>
  <c r="AU173" i="2" s="1"/>
  <c r="AR173" i="2" a="1"/>
  <c r="AR173" i="2" s="1"/>
  <c r="AT173" i="2" a="1"/>
  <c r="AT173" i="2" s="1"/>
  <c r="BK67" i="2" a="1"/>
  <c r="BK67" i="2" s="1"/>
  <c r="BL67" i="2" a="1"/>
  <c r="BL67" i="2" s="1"/>
  <c r="BM67" i="2"/>
  <c r="BN67" i="2" a="1"/>
  <c r="BN67" i="2" s="1"/>
  <c r="BH67" i="2" a="1"/>
  <c r="BH67" i="2" s="1"/>
  <c r="BI67" i="2" a="1"/>
  <c r="BI67" i="2" s="1"/>
  <c r="BJ67" i="2" a="1"/>
  <c r="BJ67" i="2" s="1"/>
  <c r="AU313" i="2" a="1"/>
  <c r="AU313" i="2" s="1"/>
  <c r="AV313" i="2" a="1"/>
  <c r="AV313" i="2" s="1"/>
  <c r="AR313" i="2" a="1"/>
  <c r="AR313" i="2" s="1"/>
  <c r="AS313" i="2" a="1"/>
  <c r="AS313" i="2" s="1"/>
  <c r="AW313" i="2"/>
  <c r="AX313" i="2" a="1"/>
  <c r="AX313" i="2" s="1"/>
  <c r="AT313" i="2" a="1"/>
  <c r="AT313" i="2" s="1"/>
  <c r="BF361" i="2" a="1"/>
  <c r="BF361" i="2" s="1"/>
  <c r="BA361" i="2" a="1"/>
  <c r="BA361" i="2" s="1"/>
  <c r="BE361" i="2"/>
  <c r="BC361" i="2" a="1"/>
  <c r="BC361" i="2" s="1"/>
  <c r="BB361" i="2" a="1"/>
  <c r="BB361" i="2" s="1"/>
  <c r="AZ361" i="2" a="1"/>
  <c r="AZ361" i="2" s="1"/>
  <c r="BD361" i="2" a="1"/>
  <c r="BD361" i="2" s="1"/>
  <c r="AL393" i="2" a="1"/>
  <c r="AL393" i="2" s="1"/>
  <c r="AN393" i="2" a="1"/>
  <c r="AN393" i="2" s="1"/>
  <c r="AM393" i="2" a="1"/>
  <c r="AM393" i="2" s="1"/>
  <c r="AK393" i="2" a="1"/>
  <c r="AK393" i="2" s="1"/>
  <c r="AP393" i="2" a="1"/>
  <c r="AP393" i="2" s="1"/>
  <c r="AO393" i="2"/>
  <c r="AU457" i="2" a="1"/>
  <c r="AU457" i="2" s="1"/>
  <c r="AR457" i="2" a="1"/>
  <c r="AR457" i="2" s="1"/>
  <c r="AV457" i="2" a="1"/>
  <c r="AV457" i="2" s="1"/>
  <c r="AS457" i="2" a="1"/>
  <c r="AS457" i="2" s="1"/>
  <c r="AW457" i="2"/>
  <c r="AT457" i="2" a="1"/>
  <c r="AT457" i="2" s="1"/>
  <c r="AX457" i="2" a="1"/>
  <c r="AX457" i="2" s="1"/>
  <c r="BB505" i="2" a="1"/>
  <c r="BB505" i="2" s="1"/>
  <c r="BC505" i="2" a="1"/>
  <c r="BC505" i="2" s="1"/>
  <c r="BF505" i="2" a="1"/>
  <c r="BF505" i="2" s="1"/>
  <c r="BA505" i="2" a="1"/>
  <c r="BA505" i="2" s="1"/>
  <c r="BE505" i="2"/>
  <c r="BD505" i="2" a="1"/>
  <c r="BD505" i="2" s="1"/>
  <c r="AZ505" i="2" a="1"/>
  <c r="AZ505" i="2" s="1"/>
  <c r="AZ537" i="2" a="1"/>
  <c r="AZ537" i="2" s="1"/>
  <c r="BC537" i="2" a="1"/>
  <c r="BC537" i="2" s="1"/>
  <c r="BF537" i="2" a="1"/>
  <c r="BF537" i="2" s="1"/>
  <c r="BB537" i="2" a="1"/>
  <c r="BB537" i="2" s="1"/>
  <c r="BE537" i="2"/>
  <c r="BD537" i="2" a="1"/>
  <c r="BD537" i="2" s="1"/>
  <c r="BA537" i="2" a="1"/>
  <c r="BA537" i="2" s="1"/>
  <c r="BC585" i="2" a="1"/>
  <c r="BC585" i="2" s="1"/>
  <c r="BA585" i="2" a="1"/>
  <c r="BA585" i="2" s="1"/>
  <c r="BB585" i="2" a="1"/>
  <c r="BB585" i="2" s="1"/>
  <c r="BE585" i="2"/>
  <c r="BD585" i="2" a="1"/>
  <c r="BD585" i="2" s="1"/>
  <c r="AZ585" i="2" a="1"/>
  <c r="AZ585" i="2" s="1"/>
  <c r="BF585" i="2" a="1"/>
  <c r="BF585" i="2" s="1"/>
  <c r="AU601" i="2" a="1"/>
  <c r="AU601" i="2" s="1"/>
  <c r="AV601" i="2" a="1"/>
  <c r="AV601" i="2" s="1"/>
  <c r="AR601" i="2" a="1"/>
  <c r="AR601" i="2" s="1"/>
  <c r="AW601" i="2"/>
  <c r="AS601" i="2" a="1"/>
  <c r="AS601" i="2" s="1"/>
  <c r="AX601" i="2" a="1"/>
  <c r="AX601" i="2" s="1"/>
  <c r="AT601" i="2" a="1"/>
  <c r="AT601" i="2" s="1"/>
  <c r="AK633" i="2" a="1"/>
  <c r="AK633" i="2" s="1"/>
  <c r="AO633" i="2"/>
  <c r="AL633" i="2" a="1"/>
  <c r="AL633" i="2" s="1"/>
  <c r="AP633" i="2" a="1"/>
  <c r="AP633" i="2" s="1"/>
  <c r="AM633" i="2" a="1"/>
  <c r="AM633" i="2" s="1"/>
  <c r="AN633" i="2" a="1"/>
  <c r="AN633" i="2" s="1"/>
  <c r="AL649" i="2" a="1"/>
  <c r="AL649" i="2" s="1"/>
  <c r="AP649" i="2" a="1"/>
  <c r="AP649" i="2" s="1"/>
  <c r="AM649" i="2" a="1"/>
  <c r="AM649" i="2" s="1"/>
  <c r="AN649" i="2" a="1"/>
  <c r="AN649" i="2" s="1"/>
  <c r="AK649" i="2" a="1"/>
  <c r="AK649" i="2" s="1"/>
  <c r="AO649" i="2"/>
  <c r="BB681" i="2" a="1"/>
  <c r="BB681" i="2" s="1"/>
  <c r="AZ681" i="2" a="1"/>
  <c r="AZ681" i="2" s="1"/>
  <c r="BC681" i="2" a="1"/>
  <c r="BC681" i="2" s="1"/>
  <c r="BD681" i="2" a="1"/>
  <c r="BD681" i="2" s="1"/>
  <c r="BF681" i="2" a="1"/>
  <c r="BF681" i="2" s="1"/>
  <c r="BA681" i="2" a="1"/>
  <c r="BA681" i="2" s="1"/>
  <c r="BE681" i="2"/>
  <c r="AR721" i="2" a="1"/>
  <c r="AR721" i="2" s="1"/>
  <c r="AW721" i="2"/>
  <c r="AS721" i="2" a="1"/>
  <c r="AS721" i="2" s="1"/>
  <c r="AX721" i="2" a="1"/>
  <c r="AX721" i="2" s="1"/>
  <c r="AT721" i="2" a="1"/>
  <c r="AT721" i="2" s="1"/>
  <c r="AV721" i="2" a="1"/>
  <c r="AV721" i="2" s="1"/>
  <c r="AU721" i="2" a="1"/>
  <c r="AU721" i="2" s="1"/>
  <c r="AL737" i="2" a="1"/>
  <c r="AL737" i="2" s="1"/>
  <c r="AN737" i="2" a="1"/>
  <c r="AN737" i="2" s="1"/>
  <c r="AP737" i="2" a="1"/>
  <c r="AP737" i="2" s="1"/>
  <c r="AK737" i="2" a="1"/>
  <c r="AK737" i="2" s="1"/>
  <c r="AO737" i="2"/>
  <c r="AM737" i="2" a="1"/>
  <c r="AM737" i="2" s="1"/>
  <c r="BH862" i="2" a="1"/>
  <c r="BH862" i="2" s="1"/>
  <c r="BK862" i="2" a="1"/>
  <c r="BK862" i="2" s="1"/>
  <c r="BJ862" i="2" a="1"/>
  <c r="BJ862" i="2" s="1"/>
  <c r="BM862" i="2"/>
  <c r="BI862" i="2" a="1"/>
  <c r="BI862" i="2" s="1"/>
  <c r="BN862" i="2" a="1"/>
  <c r="BN862" i="2" s="1"/>
  <c r="BL862" i="2" a="1"/>
  <c r="BL862" i="2" s="1"/>
  <c r="BH894" i="2" a="1"/>
  <c r="BH894" i="2" s="1"/>
  <c r="BK894" i="2" a="1"/>
  <c r="BK894" i="2" s="1"/>
  <c r="BJ894" i="2" a="1"/>
  <c r="BJ894" i="2" s="1"/>
  <c r="BM894" i="2"/>
  <c r="BI894" i="2" a="1"/>
  <c r="BI894" i="2" s="1"/>
  <c r="BN894" i="2" a="1"/>
  <c r="BN894" i="2" s="1"/>
  <c r="BL894" i="2" a="1"/>
  <c r="BL894" i="2" s="1"/>
  <c r="BH942" i="2" a="1"/>
  <c r="BH942" i="2" s="1"/>
  <c r="BK942" i="2" a="1"/>
  <c r="BK942" i="2" s="1"/>
  <c r="BM942" i="2"/>
  <c r="BJ942" i="2" a="1"/>
  <c r="BJ942" i="2" s="1"/>
  <c r="BL942" i="2" a="1"/>
  <c r="BL942" i="2" s="1"/>
  <c r="BN942" i="2" a="1"/>
  <c r="BN942" i="2" s="1"/>
  <c r="BI942" i="2" a="1"/>
  <c r="BI942" i="2" s="1"/>
  <c r="AL974" i="2" a="1"/>
  <c r="AL974" i="2" s="1"/>
  <c r="AO974" i="2"/>
  <c r="AM974" i="2" a="1"/>
  <c r="AM974" i="2" s="1"/>
  <c r="AN974" i="2" a="1"/>
  <c r="AN974" i="2" s="1"/>
  <c r="AP974" i="2" a="1"/>
  <c r="AP974" i="2" s="1"/>
  <c r="AK974" i="2" a="1"/>
  <c r="AK974" i="2" s="1"/>
  <c r="BH1006" i="2" a="1"/>
  <c r="BH1006" i="2" s="1"/>
  <c r="BK1006" i="2" a="1"/>
  <c r="BK1006" i="2" s="1"/>
  <c r="BM1006" i="2"/>
  <c r="BJ1006" i="2" a="1"/>
  <c r="BJ1006" i="2" s="1"/>
  <c r="BL1006" i="2" a="1"/>
  <c r="BL1006" i="2" s="1"/>
  <c r="BN1006" i="2" a="1"/>
  <c r="BN1006" i="2" s="1"/>
  <c r="BI1006" i="2" a="1"/>
  <c r="BI1006" i="2" s="1"/>
  <c r="AL1038" i="2" a="1"/>
  <c r="AL1038" i="2" s="1"/>
  <c r="AO1038" i="2"/>
  <c r="AM1038" i="2" a="1"/>
  <c r="AM1038" i="2" s="1"/>
  <c r="AN1038" i="2" a="1"/>
  <c r="AN1038" i="2" s="1"/>
  <c r="AP1038" i="2" a="1"/>
  <c r="AP1038" i="2" s="1"/>
  <c r="AK1038" i="2" a="1"/>
  <c r="AK1038" i="2" s="1"/>
  <c r="BK1086" i="2" a="1"/>
  <c r="BK1086" i="2" s="1"/>
  <c r="BL1086" i="2" a="1"/>
  <c r="BL1086" i="2" s="1"/>
  <c r="BI1086" i="2" a="1"/>
  <c r="BI1086" i="2" s="1"/>
  <c r="BM1086" i="2"/>
  <c r="BH1086" i="2" a="1"/>
  <c r="BH1086" i="2" s="1"/>
  <c r="BJ1086" i="2" a="1"/>
  <c r="BJ1086" i="2" s="1"/>
  <c r="BN1086" i="2" a="1"/>
  <c r="BN1086" i="2" s="1"/>
  <c r="BK1102" i="2" a="1"/>
  <c r="BK1102" i="2" s="1"/>
  <c r="BH1102" i="2" a="1"/>
  <c r="BH1102" i="2" s="1"/>
  <c r="BL1102" i="2" a="1"/>
  <c r="BL1102" i="2" s="1"/>
  <c r="BJ1102" i="2" a="1"/>
  <c r="BJ1102" i="2" s="1"/>
  <c r="BN1102" i="2" a="1"/>
  <c r="BN1102" i="2" s="1"/>
  <c r="BI1102" i="2" a="1"/>
  <c r="BI1102" i="2" s="1"/>
  <c r="BM1102" i="2"/>
  <c r="AN1166" i="2" a="1"/>
  <c r="AN1166" i="2" s="1"/>
  <c r="AL1166" i="2" a="1"/>
  <c r="AL1166" i="2" s="1"/>
  <c r="AK1166" i="2" a="1"/>
  <c r="AK1166" i="2" s="1"/>
  <c r="AP1166" i="2" a="1"/>
  <c r="AP1166" i="2" s="1"/>
  <c r="AM1166" i="2" a="1"/>
  <c r="AM1166" i="2" s="1"/>
  <c r="AO1166" i="2"/>
  <c r="AU1177" i="2" a="1"/>
  <c r="AU1177" i="2" s="1"/>
  <c r="AX1177" i="2" a="1"/>
  <c r="AX1177" i="2" s="1"/>
  <c r="AR1177" i="2" a="1"/>
  <c r="AR1177" i="2" s="1"/>
  <c r="AS1177" i="2" a="1"/>
  <c r="AS1177" i="2" s="1"/>
  <c r="AV1177" i="2" a="1"/>
  <c r="AV1177" i="2" s="1"/>
  <c r="AW1177" i="2"/>
  <c r="AT1177" i="2" a="1"/>
  <c r="AT1177" i="2" s="1"/>
  <c r="BE1209" i="2"/>
  <c r="BB1209" i="2" a="1"/>
  <c r="BB1209" i="2" s="1"/>
  <c r="BF1209" i="2" a="1"/>
  <c r="BF1209" i="2" s="1"/>
  <c r="BA1209" i="2" a="1"/>
  <c r="BA1209" i="2" s="1"/>
  <c r="BD1209" i="2" a="1"/>
  <c r="BD1209" i="2" s="1"/>
  <c r="AZ1209" i="2" a="1"/>
  <c r="AZ1209" i="2" s="1"/>
  <c r="BC1209" i="2" a="1"/>
  <c r="BC1209" i="2" s="1"/>
  <c r="BI1257" i="2" a="1"/>
  <c r="BI1257" i="2" s="1"/>
  <c r="BL1257" i="2" a="1"/>
  <c r="BL1257" i="2" s="1"/>
  <c r="BM1257" i="2"/>
  <c r="BH1257" i="2" a="1"/>
  <c r="BH1257" i="2" s="1"/>
  <c r="BK1257" i="2" a="1"/>
  <c r="BK1257" i="2" s="1"/>
  <c r="BN1257" i="2" a="1"/>
  <c r="BN1257" i="2" s="1"/>
  <c r="BJ1257" i="2" a="1"/>
  <c r="BJ1257" i="2" s="1"/>
  <c r="AX1289" i="2" a="1"/>
  <c r="AX1289" i="2" s="1"/>
  <c r="AS1289" i="2" a="1"/>
  <c r="AS1289" i="2" s="1"/>
  <c r="AR1289" i="2" a="1"/>
  <c r="AR1289" i="2" s="1"/>
  <c r="AU1289" i="2" a="1"/>
  <c r="AU1289" i="2" s="1"/>
  <c r="AV1289" i="2" a="1"/>
  <c r="AV1289" i="2" s="1"/>
  <c r="AT1289" i="2" a="1"/>
  <c r="AT1289" i="2" s="1"/>
  <c r="AW1289" i="2"/>
  <c r="BH168" i="2" a="1"/>
  <c r="BH168" i="2" s="1"/>
  <c r="BJ168" i="2" a="1"/>
  <c r="BJ168" i="2" s="1"/>
  <c r="BL168" i="2" a="1"/>
  <c r="BL168" i="2" s="1"/>
  <c r="BN168" i="2" a="1"/>
  <c r="BN168" i="2" s="1"/>
  <c r="BI168" i="2" a="1"/>
  <c r="BI168" i="2" s="1"/>
  <c r="BK168" i="2" a="1"/>
  <c r="BK168" i="2" s="1"/>
  <c r="BM168" i="2"/>
  <c r="AM136" i="2" a="1"/>
  <c r="AM136" i="2" s="1"/>
  <c r="AK136" i="2" a="1"/>
  <c r="AK136" i="2" s="1"/>
  <c r="AN136" i="2" a="1"/>
  <c r="AN136" i="2" s="1"/>
  <c r="AL136" i="2" a="1"/>
  <c r="AL136" i="2" s="1"/>
  <c r="AO136" i="2"/>
  <c r="AP136" i="2" a="1"/>
  <c r="AP136" i="2" s="1"/>
  <c r="AL38" i="2" a="1"/>
  <c r="AL38" i="2" s="1"/>
  <c r="AM38" i="2" a="1"/>
  <c r="AM38" i="2" s="1"/>
  <c r="AP38" i="2" a="1"/>
  <c r="AP38" i="2" s="1"/>
  <c r="AO38" i="2"/>
  <c r="AN38" i="2" a="1"/>
  <c r="AN38" i="2" s="1"/>
  <c r="AK38" i="2" a="1"/>
  <c r="AK38" i="2" s="1"/>
  <c r="AT293" i="2" a="1"/>
  <c r="AT293" i="2" s="1"/>
  <c r="AU293" i="2" a="1"/>
  <c r="AU293" i="2" s="1"/>
  <c r="AR293" i="2" a="1"/>
  <c r="AR293" i="2" s="1"/>
  <c r="AX293" i="2" a="1"/>
  <c r="AX293" i="2" s="1"/>
  <c r="AV293" i="2" a="1"/>
  <c r="AV293" i="2" s="1"/>
  <c r="AW293" i="2"/>
  <c r="AS293" i="2" a="1"/>
  <c r="AS293" i="2" s="1"/>
  <c r="BH326" i="2" a="1"/>
  <c r="BH326" i="2" s="1"/>
  <c r="BL326" i="2" a="1"/>
  <c r="BL326" i="2" s="1"/>
  <c r="BI326" i="2" a="1"/>
  <c r="BI326" i="2" s="1"/>
  <c r="BM326" i="2"/>
  <c r="BJ326" i="2" a="1"/>
  <c r="BJ326" i="2" s="1"/>
  <c r="BN326" i="2" a="1"/>
  <c r="BN326" i="2" s="1"/>
  <c r="BK326" i="2" a="1"/>
  <c r="BK326" i="2" s="1"/>
  <c r="BJ358" i="2" a="1"/>
  <c r="BJ358" i="2" s="1"/>
  <c r="BN358" i="2" a="1"/>
  <c r="BN358" i="2" s="1"/>
  <c r="BK358" i="2" a="1"/>
  <c r="BK358" i="2" s="1"/>
  <c r="BH358" i="2" a="1"/>
  <c r="BH358" i="2" s="1"/>
  <c r="BL358" i="2" a="1"/>
  <c r="BL358" i="2" s="1"/>
  <c r="BI358" i="2" a="1"/>
  <c r="BI358" i="2" s="1"/>
  <c r="BM358" i="2"/>
  <c r="BB438" i="2" a="1"/>
  <c r="BB438" i="2" s="1"/>
  <c r="AW425" i="4" s="1"/>
  <c r="AZ438" i="2" a="1"/>
  <c r="AZ438" i="2" s="1"/>
  <c r="AU425" i="4" s="1"/>
  <c r="BF438" i="2" a="1"/>
  <c r="BF438" i="2" s="1"/>
  <c r="BA425" i="4" s="1"/>
  <c r="BA438" i="2" a="1"/>
  <c r="BA438" i="2" s="1"/>
  <c r="AV425" i="4" s="1"/>
  <c r="BC438" i="2" a="1"/>
  <c r="BC438" i="2" s="1"/>
  <c r="AX425" i="4" s="1"/>
  <c r="BE438" i="2"/>
  <c r="AZ425" i="4" s="1"/>
  <c r="BD438" i="2" a="1"/>
  <c r="BD438" i="2" s="1"/>
  <c r="AY425" i="4" s="1"/>
  <c r="AM678" i="2" a="1"/>
  <c r="AM678" i="2" s="1"/>
  <c r="AL678" i="2" a="1"/>
  <c r="AL678" i="2" s="1"/>
  <c r="AN678" i="2" a="1"/>
  <c r="AN678" i="2" s="1"/>
  <c r="AP678" i="2" a="1"/>
  <c r="AP678" i="2" s="1"/>
  <c r="AK678" i="2" a="1"/>
  <c r="AK678" i="2" s="1"/>
  <c r="AO678" i="2"/>
  <c r="AN923" i="2" a="1"/>
  <c r="AN923" i="2" s="1"/>
  <c r="AL923" i="2" a="1"/>
  <c r="AL923" i="2" s="1"/>
  <c r="AP923" i="2" a="1"/>
  <c r="AP923" i="2" s="1"/>
  <c r="AO923" i="2"/>
  <c r="AM923" i="2" a="1"/>
  <c r="AM923" i="2" s="1"/>
  <c r="AK923" i="2" a="1"/>
  <c r="AK923" i="2" s="1"/>
  <c r="AT939" i="2" a="1"/>
  <c r="AT939" i="2" s="1"/>
  <c r="AX939" i="2" a="1"/>
  <c r="AX939" i="2" s="1"/>
  <c r="AU939" i="2" a="1"/>
  <c r="AU939" i="2" s="1"/>
  <c r="AR939" i="2" a="1"/>
  <c r="AR939" i="2" s="1"/>
  <c r="AV939" i="2" a="1"/>
  <c r="AV939" i="2" s="1"/>
  <c r="AS939" i="2" a="1"/>
  <c r="AS939" i="2" s="1"/>
  <c r="AW939" i="2"/>
  <c r="AK1035" i="2" a="1"/>
  <c r="AK1035" i="2" s="1"/>
  <c r="AP1035" i="2" a="1"/>
  <c r="AP1035" i="2" s="1"/>
  <c r="AL1035" i="2" a="1"/>
  <c r="AL1035" i="2" s="1"/>
  <c r="AO1035" i="2"/>
  <c r="AM1035" i="2" a="1"/>
  <c r="AM1035" i="2" s="1"/>
  <c r="AN1035" i="2" a="1"/>
  <c r="AN1035" i="2" s="1"/>
  <c r="AR1083" i="2" a="1"/>
  <c r="AR1083" i="2" s="1"/>
  <c r="AV1083" i="2" a="1"/>
  <c r="AV1083" i="2" s="1"/>
  <c r="AS1083" i="2" a="1"/>
  <c r="AS1083" i="2" s="1"/>
  <c r="AW1083" i="2"/>
  <c r="AU1083" i="2" a="1"/>
  <c r="AU1083" i="2" s="1"/>
  <c r="AX1083" i="2" a="1"/>
  <c r="AX1083" i="2" s="1"/>
  <c r="AT1083" i="2" a="1"/>
  <c r="AT1083" i="2" s="1"/>
  <c r="BC1099" i="2" a="1"/>
  <c r="BC1099" i="2" s="1"/>
  <c r="AZ1099" i="2" a="1"/>
  <c r="AZ1099" i="2" s="1"/>
  <c r="BD1099" i="2" a="1"/>
  <c r="BD1099" i="2" s="1"/>
  <c r="BB1099" i="2" a="1"/>
  <c r="BB1099" i="2" s="1"/>
  <c r="BF1099" i="2" a="1"/>
  <c r="BF1099" i="2" s="1"/>
  <c r="BA1099" i="2" a="1"/>
  <c r="BA1099" i="2" s="1"/>
  <c r="BE1099" i="2"/>
  <c r="BA1147" i="2" a="1"/>
  <c r="BA1147" i="2" s="1"/>
  <c r="BE1147" i="2"/>
  <c r="BB1147" i="2" a="1"/>
  <c r="BB1147" i="2" s="1"/>
  <c r="BF1147" i="2" a="1"/>
  <c r="BF1147" i="2" s="1"/>
  <c r="AZ1147" i="2" a="1"/>
  <c r="AZ1147" i="2" s="1"/>
  <c r="BD1147" i="2" a="1"/>
  <c r="BD1147" i="2" s="1"/>
  <c r="BC1147" i="2" a="1"/>
  <c r="BC1147" i="2" s="1"/>
  <c r="AW1222" i="2"/>
  <c r="AT1222" i="2" a="1"/>
  <c r="AT1222" i="2" s="1"/>
  <c r="AX1222" i="2" a="1"/>
  <c r="AX1222" i="2" s="1"/>
  <c r="AS1222" i="2" a="1"/>
  <c r="AS1222" i="2" s="1"/>
  <c r="AR1222" i="2" a="1"/>
  <c r="AR1222" i="2" s="1"/>
  <c r="AV1222" i="2" a="1"/>
  <c r="AV1222" i="2" s="1"/>
  <c r="AU1222" i="2" a="1"/>
  <c r="AU1222" i="2" s="1"/>
  <c r="AP1270" i="2" a="1"/>
  <c r="AP1270" i="2" s="1"/>
  <c r="AM1270" i="2" a="1"/>
  <c r="AM1270" i="2" s="1"/>
  <c r="AL1270" i="2" a="1"/>
  <c r="AL1270" i="2" s="1"/>
  <c r="AO1270" i="2"/>
  <c r="AK1270" i="2" a="1"/>
  <c r="AK1270" i="2" s="1"/>
  <c r="AN1270" i="2" a="1"/>
  <c r="AN1270" i="2" s="1"/>
  <c r="AP1302" i="2" a="1"/>
  <c r="AP1302" i="2" s="1"/>
  <c r="AK1302" i="2" a="1"/>
  <c r="AK1302" i="2" s="1"/>
  <c r="AM1302" i="2" a="1"/>
  <c r="AM1302" i="2" s="1"/>
  <c r="AN1302" i="2" a="1"/>
  <c r="AN1302" i="2" s="1"/>
  <c r="AL1302" i="2" a="1"/>
  <c r="AL1302" i="2" s="1"/>
  <c r="AO1302" i="2"/>
  <c r="AS1350" i="2" a="1"/>
  <c r="AS1350" i="2" s="1"/>
  <c r="AR1350" i="2" a="1"/>
  <c r="AR1350" i="2" s="1"/>
  <c r="AV1350" i="2" a="1"/>
  <c r="AV1350" i="2" s="1"/>
  <c r="AT1350" i="2" a="1"/>
  <c r="AT1350" i="2" s="1"/>
  <c r="AX1350" i="2" a="1"/>
  <c r="AX1350" i="2" s="1"/>
  <c r="AW1350" i="2"/>
  <c r="AU1350" i="2" a="1"/>
  <c r="AU1350" i="2" s="1"/>
  <c r="AP254" i="2" a="1"/>
  <c r="AP254" i="2" s="1"/>
  <c r="AN254" i="2" a="1"/>
  <c r="AN254" i="2" s="1"/>
  <c r="AL254" i="2" a="1"/>
  <c r="AL254" i="2" s="1"/>
  <c r="AK254" i="2" a="1"/>
  <c r="AK254" i="2" s="1"/>
  <c r="AM254" i="2" a="1"/>
  <c r="AM254" i="2" s="1"/>
  <c r="AO254" i="2"/>
  <c r="BB155" i="2" a="1"/>
  <c r="BB155" i="2" s="1"/>
  <c r="BC155" i="2" a="1"/>
  <c r="BC155" i="2" s="1"/>
  <c r="BD155" i="2" a="1"/>
  <c r="BD155" i="2" s="1"/>
  <c r="BE155" i="2"/>
  <c r="AZ155" i="2" a="1"/>
  <c r="AZ155" i="2" s="1"/>
  <c r="BA155" i="2" a="1"/>
  <c r="BA155" i="2" s="1"/>
  <c r="BF155" i="2" a="1"/>
  <c r="BF155" i="2" s="1"/>
  <c r="AR123" i="2" a="1"/>
  <c r="AR123" i="2" s="1"/>
  <c r="AU123" i="2" a="1"/>
  <c r="AU123" i="2" s="1"/>
  <c r="AW123" i="2"/>
  <c r="AS123" i="2" a="1"/>
  <c r="AS123" i="2" s="1"/>
  <c r="AX123" i="2" a="1"/>
  <c r="AX123" i="2" s="1"/>
  <c r="AT123" i="2" a="1"/>
  <c r="AT123" i="2" s="1"/>
  <c r="AV123" i="2" a="1"/>
  <c r="AV123" i="2" s="1"/>
  <c r="AP73" i="2" a="1"/>
  <c r="AP73" i="2" s="1"/>
  <c r="AL73" i="2" a="1"/>
  <c r="AL73" i="2" s="1"/>
  <c r="AO73" i="2"/>
  <c r="AN73" i="2" a="1"/>
  <c r="AN73" i="2" s="1"/>
  <c r="AK16" i="4" s="1"/>
  <c r="AK73" i="2" a="1"/>
  <c r="AK73" i="2" s="1"/>
  <c r="AM73" i="2" a="1"/>
  <c r="AM73" i="2" s="1"/>
  <c r="AJ16" i="4" s="1"/>
  <c r="BH25" i="2" a="1"/>
  <c r="BH25" i="2" s="1"/>
  <c r="BK25" i="2" a="1"/>
  <c r="BK25" i="2" s="1"/>
  <c r="BJ25" i="2" a="1"/>
  <c r="BJ25" i="2" s="1"/>
  <c r="BM25" i="2"/>
  <c r="BL25" i="2" a="1"/>
  <c r="BL25" i="2" s="1"/>
  <c r="BN25" i="2" a="1"/>
  <c r="BN25" i="2" s="1"/>
  <c r="BI25" i="2" a="1"/>
  <c r="BI25" i="2" s="1"/>
  <c r="BH294" i="2" a="1"/>
  <c r="BH294" i="2" s="1"/>
  <c r="BK294" i="2" a="1"/>
  <c r="BK294" i="2" s="1"/>
  <c r="BL294" i="2" a="1"/>
  <c r="BL294" i="2" s="1"/>
  <c r="BM294" i="2"/>
  <c r="BJ294" i="2" a="1"/>
  <c r="BJ294" i="2" s="1"/>
  <c r="BI294" i="2" a="1"/>
  <c r="BI294" i="2" s="1"/>
  <c r="BN294" i="2" a="1"/>
  <c r="BN294" i="2" s="1"/>
  <c r="BA391" i="2" a="1"/>
  <c r="BA391" i="2" s="1"/>
  <c r="BF391" i="2" a="1"/>
  <c r="BF391" i="2" s="1"/>
  <c r="BE391" i="2"/>
  <c r="AZ391" i="2" a="1"/>
  <c r="AZ391" i="2" s="1"/>
  <c r="BB391" i="2" a="1"/>
  <c r="BB391" i="2" s="1"/>
  <c r="BC391" i="2" a="1"/>
  <c r="BC391" i="2" s="1"/>
  <c r="BD391" i="2" a="1"/>
  <c r="BD391" i="2" s="1"/>
  <c r="BK519" i="2" a="1"/>
  <c r="BK519" i="2" s="1"/>
  <c r="BI519" i="2" a="1"/>
  <c r="BI519" i="2" s="1"/>
  <c r="BH519" i="2" a="1"/>
  <c r="BH519" i="2" s="1"/>
  <c r="BM519" i="2"/>
  <c r="BL519" i="2" a="1"/>
  <c r="BL519" i="2" s="1"/>
  <c r="BJ519" i="2" a="1"/>
  <c r="BJ519" i="2" s="1"/>
  <c r="BN519" i="2" a="1"/>
  <c r="BN519" i="2" s="1"/>
  <c r="BA615" i="2" a="1"/>
  <c r="BA615" i="2" s="1"/>
  <c r="BE615" i="2"/>
  <c r="BB615" i="2" a="1"/>
  <c r="BB615" i="2" s="1"/>
  <c r="BF615" i="2" a="1"/>
  <c r="BF615" i="2" s="1"/>
  <c r="BC615" i="2" a="1"/>
  <c r="BC615" i="2" s="1"/>
  <c r="AZ615" i="2" a="1"/>
  <c r="AZ615" i="2" s="1"/>
  <c r="BD615" i="2" a="1"/>
  <c r="BD615" i="2" s="1"/>
  <c r="BB719" i="2" a="1"/>
  <c r="BB719" i="2" s="1"/>
  <c r="BF719" i="2" a="1"/>
  <c r="BF719" i="2" s="1"/>
  <c r="BC719" i="2" a="1"/>
  <c r="BC719" i="2" s="1"/>
  <c r="AZ719" i="2" a="1"/>
  <c r="AZ719" i="2" s="1"/>
  <c r="BD719" i="2" a="1"/>
  <c r="BD719" i="2" s="1"/>
  <c r="BA719" i="2" a="1"/>
  <c r="BA719" i="2" s="1"/>
  <c r="BE719" i="2"/>
  <c r="BI780" i="2" a="1"/>
  <c r="BI780" i="2" s="1"/>
  <c r="BH780" i="2" a="1"/>
  <c r="BH780" i="2" s="1"/>
  <c r="BN780" i="2" a="1"/>
  <c r="BN780" i="2" s="1"/>
  <c r="BJ780" i="2" a="1"/>
  <c r="BJ780" i="2" s="1"/>
  <c r="BL780" i="2" a="1"/>
  <c r="BL780" i="2" s="1"/>
  <c r="BM780" i="2"/>
  <c r="BK780" i="2" a="1"/>
  <c r="BK780" i="2" s="1"/>
  <c r="AP844" i="2" a="1"/>
  <c r="AP844" i="2" s="1"/>
  <c r="AO844" i="2"/>
  <c r="AM844" i="2" a="1"/>
  <c r="AM844" i="2" s="1"/>
  <c r="AN844" i="2" a="1"/>
  <c r="AN844" i="2" s="1"/>
  <c r="AK844" i="2" a="1"/>
  <c r="AK844" i="2" s="1"/>
  <c r="AL844" i="2" a="1"/>
  <c r="AL844" i="2" s="1"/>
  <c r="AR1068" i="2" a="1"/>
  <c r="AR1068" i="2" s="1"/>
  <c r="AU1068" i="2" a="1"/>
  <c r="AU1068" i="2" s="1"/>
  <c r="AW1068" i="2"/>
  <c r="AV1068" i="2" a="1"/>
  <c r="AV1068" i="2" s="1"/>
  <c r="AT1068" i="2" a="1"/>
  <c r="AT1068" i="2" s="1"/>
  <c r="AX1068" i="2" a="1"/>
  <c r="AX1068" i="2" s="1"/>
  <c r="AS1068" i="2" a="1"/>
  <c r="AS1068" i="2" s="1"/>
  <c r="AS1223" i="2" a="1"/>
  <c r="AS1223" i="2" s="1"/>
  <c r="AW1223" i="2"/>
  <c r="AT1223" i="2" a="1"/>
  <c r="AT1223" i="2" s="1"/>
  <c r="AX1223" i="2" a="1"/>
  <c r="AX1223" i="2" s="1"/>
  <c r="AR1223" i="2" a="1"/>
  <c r="AR1223" i="2" s="1"/>
  <c r="AV1223" i="2" a="1"/>
  <c r="AV1223" i="2" s="1"/>
  <c r="AU1223" i="2" a="1"/>
  <c r="AU1223" i="2" s="1"/>
  <c r="AN1287" i="2" a="1"/>
  <c r="AN1287" i="2" s="1"/>
  <c r="AP1287" i="2" a="1"/>
  <c r="AP1287" i="2" s="1"/>
  <c r="AK1287" i="2" a="1"/>
  <c r="AK1287" i="2" s="1"/>
  <c r="AL1287" i="2" a="1"/>
  <c r="AL1287" i="2" s="1"/>
  <c r="AO1287" i="2"/>
  <c r="AM1287" i="2" a="1"/>
  <c r="AM1287" i="2" s="1"/>
  <c r="AK234" i="2" a="1"/>
  <c r="AK234" i="2" s="1"/>
  <c r="AO234" i="2"/>
  <c r="AL234" i="2" a="1"/>
  <c r="AL234" i="2" s="1"/>
  <c r="AP234" i="2" a="1"/>
  <c r="AP234" i="2" s="1"/>
  <c r="AM234" i="2" a="1"/>
  <c r="AM234" i="2" s="1"/>
  <c r="AN234" i="2" a="1"/>
  <c r="AN234" i="2" s="1"/>
  <c r="BD138" i="2" a="1"/>
  <c r="BD138" i="2" s="1"/>
  <c r="BC138" i="2" a="1"/>
  <c r="BC138" i="2" s="1"/>
  <c r="AZ138" i="2" a="1"/>
  <c r="AZ138" i="2" s="1"/>
  <c r="BA138" i="2" a="1"/>
  <c r="BA138" i="2" s="1"/>
  <c r="BB138" i="2" a="1"/>
  <c r="BB138" i="2" s="1"/>
  <c r="BF138" i="2" a="1"/>
  <c r="BF138" i="2" s="1"/>
  <c r="BE138" i="2"/>
  <c r="AZ72" i="2" a="1"/>
  <c r="AZ72" i="2" s="1"/>
  <c r="BA72" i="2" a="1"/>
  <c r="BA72" i="2" s="1"/>
  <c r="BB72" i="2" a="1"/>
  <c r="BB72" i="2" s="1"/>
  <c r="BC72" i="2" a="1"/>
  <c r="BC72" i="2" s="1"/>
  <c r="BD72" i="2" a="1"/>
  <c r="BD72" i="2" s="1"/>
  <c r="BE72" i="2"/>
  <c r="BF72" i="2" a="1"/>
  <c r="BF72" i="2" s="1"/>
  <c r="AZ304" i="2" a="1"/>
  <c r="AZ304" i="2" s="1"/>
  <c r="AU336" i="4" s="1"/>
  <c r="BC304" i="2" a="1"/>
  <c r="BC304" i="2" s="1"/>
  <c r="AX336" i="4" s="1"/>
  <c r="BD304" i="2" a="1"/>
  <c r="BD304" i="2" s="1"/>
  <c r="AY336" i="4" s="1"/>
  <c r="BE304" i="2"/>
  <c r="AZ336" i="4" s="1"/>
  <c r="BB304" i="2" a="1"/>
  <c r="BB304" i="2" s="1"/>
  <c r="AW336" i="4" s="1"/>
  <c r="BA304" i="2" a="1"/>
  <c r="BA304" i="2" s="1"/>
  <c r="AV336" i="4" s="1"/>
  <c r="BF304" i="2" a="1"/>
  <c r="BF304" i="2" s="1"/>
  <c r="BA336" i="4" s="1"/>
  <c r="BI376" i="2" a="1"/>
  <c r="BI376" i="2" s="1"/>
  <c r="BJ376" i="2" a="1"/>
  <c r="BJ376" i="2" s="1"/>
  <c r="BN376" i="2" a="1"/>
  <c r="BN376" i="2" s="1"/>
  <c r="BK376" i="2" a="1"/>
  <c r="BK376" i="2" s="1"/>
  <c r="BH376" i="2" a="1"/>
  <c r="BH376" i="2" s="1"/>
  <c r="BL376" i="2" a="1"/>
  <c r="BL376" i="2" s="1"/>
  <c r="BM376" i="2"/>
  <c r="BD496" i="2" a="1"/>
  <c r="BD496" i="2" s="1"/>
  <c r="BC496" i="2" a="1"/>
  <c r="BC496" i="2" s="1"/>
  <c r="BB496" i="2" a="1"/>
  <c r="BB496" i="2" s="1"/>
  <c r="BF496" i="2" a="1"/>
  <c r="BF496" i="2" s="1"/>
  <c r="BA496" i="2" a="1"/>
  <c r="BA496" i="2" s="1"/>
  <c r="AZ496" i="2" a="1"/>
  <c r="AZ496" i="2" s="1"/>
  <c r="BE496" i="2"/>
  <c r="BD576" i="2" a="1"/>
  <c r="BD576" i="2" s="1"/>
  <c r="BA576" i="2" a="1"/>
  <c r="BA576" i="2" s="1"/>
  <c r="BB576" i="2" a="1"/>
  <c r="BB576" i="2" s="1"/>
  <c r="BE576" i="2"/>
  <c r="BF576" i="2" a="1"/>
  <c r="BF576" i="2" s="1"/>
  <c r="BC576" i="2" a="1"/>
  <c r="BC576" i="2" s="1"/>
  <c r="AZ576" i="2" a="1"/>
  <c r="AZ576" i="2" s="1"/>
  <c r="AZ656" i="2" a="1"/>
  <c r="AZ656" i="2" s="1"/>
  <c r="BA656" i="2" a="1"/>
  <c r="BA656" i="2" s="1"/>
  <c r="BD656" i="2" a="1"/>
  <c r="BD656" i="2" s="1"/>
  <c r="BE656" i="2"/>
  <c r="BB656" i="2" a="1"/>
  <c r="BB656" i="2" s="1"/>
  <c r="BF656" i="2" a="1"/>
  <c r="BF656" i="2" s="1"/>
  <c r="BC656" i="2" a="1"/>
  <c r="BC656" i="2" s="1"/>
  <c r="AN773" i="2" a="1"/>
  <c r="AN773" i="2" s="1"/>
  <c r="AK773" i="2" a="1"/>
  <c r="AK773" i="2" s="1"/>
  <c r="AO773" i="2"/>
  <c r="AL773" i="2" a="1"/>
  <c r="AL773" i="2" s="1"/>
  <c r="AP773" i="2" a="1"/>
  <c r="AP773" i="2" s="1"/>
  <c r="AM773" i="2" a="1"/>
  <c r="AM773" i="2" s="1"/>
  <c r="BN813" i="2" a="1"/>
  <c r="BN813" i="2" s="1"/>
  <c r="BM813" i="2"/>
  <c r="BH813" i="2" a="1"/>
  <c r="BH813" i="2" s="1"/>
  <c r="BK813" i="2" a="1"/>
  <c r="BK813" i="2" s="1"/>
  <c r="BL813" i="2" a="1"/>
  <c r="BL813" i="2" s="1"/>
  <c r="BJ813" i="2" a="1"/>
  <c r="BJ813" i="2" s="1"/>
  <c r="BI813" i="2" a="1"/>
  <c r="BI813" i="2" s="1"/>
  <c r="AM933" i="2" a="1"/>
  <c r="AM933" i="2" s="1"/>
  <c r="AO933" i="2"/>
  <c r="AL933" i="2" a="1"/>
  <c r="AL933" i="2" s="1"/>
  <c r="AN933" i="2" a="1"/>
  <c r="AN933" i="2" s="1"/>
  <c r="AP933" i="2" a="1"/>
  <c r="AP933" i="2" s="1"/>
  <c r="AK933" i="2" a="1"/>
  <c r="AK933" i="2" s="1"/>
  <c r="AM1053" i="2" a="1"/>
  <c r="AM1053" i="2" s="1"/>
  <c r="AO1053" i="2"/>
  <c r="AL1053" i="2" a="1"/>
  <c r="AL1053" i="2" s="1"/>
  <c r="AP1053" i="2" a="1"/>
  <c r="AP1053" i="2" s="1"/>
  <c r="AK1053" i="2" a="1"/>
  <c r="AK1053" i="2" s="1"/>
  <c r="AN1053" i="2" a="1"/>
  <c r="AN1053" i="2" s="1"/>
  <c r="BF1312" i="2" a="1"/>
  <c r="BF1312" i="2" s="1"/>
  <c r="BC1312" i="2" a="1"/>
  <c r="BC1312" i="2" s="1"/>
  <c r="AZ1312" i="2" a="1"/>
  <c r="AZ1312" i="2" s="1"/>
  <c r="BA1312" i="2" a="1"/>
  <c r="BA1312" i="2" s="1"/>
  <c r="BD1312" i="2" a="1"/>
  <c r="BD1312" i="2" s="1"/>
  <c r="BB1312" i="2" a="1"/>
  <c r="BB1312" i="2" s="1"/>
  <c r="BE1312" i="2"/>
  <c r="BD137" i="2" a="1"/>
  <c r="BD137" i="2" s="1"/>
  <c r="BF137" i="2" a="1"/>
  <c r="BF137" i="2" s="1"/>
  <c r="BB137" i="2" a="1"/>
  <c r="BB137" i="2" s="1"/>
  <c r="BE137" i="2"/>
  <c r="AZ137" i="2" a="1"/>
  <c r="AZ137" i="2" s="1"/>
  <c r="BA137" i="2" a="1"/>
  <c r="BA137" i="2" s="1"/>
  <c r="BC137" i="2" a="1"/>
  <c r="BC137" i="2" s="1"/>
  <c r="AM97" i="2" a="1"/>
  <c r="AM97" i="2" s="1"/>
  <c r="AO97" i="2"/>
  <c r="AK97" i="2" a="1"/>
  <c r="AK97" i="2" s="1"/>
  <c r="AP97" i="2" a="1"/>
  <c r="AP97" i="2" s="1"/>
  <c r="AN97" i="2" a="1"/>
  <c r="AN97" i="2" s="1"/>
  <c r="AL97" i="2" a="1"/>
  <c r="AL97" i="2" s="1"/>
  <c r="AR15" i="2" a="1"/>
  <c r="AR15" i="2" s="1"/>
  <c r="AU15" i="2" a="1"/>
  <c r="AU15" i="2" s="1"/>
  <c r="AV15" i="2" a="1"/>
  <c r="AV15" i="2" s="1"/>
  <c r="AS15" i="2" a="1"/>
  <c r="AS15" i="2" s="1"/>
  <c r="AW15" i="2"/>
  <c r="AX15" i="2" a="1"/>
  <c r="AX15" i="2" s="1"/>
  <c r="AT15" i="2" a="1"/>
  <c r="AT15" i="2" s="1"/>
  <c r="AM347" i="2" a="1"/>
  <c r="AM347" i="2" s="1"/>
  <c r="AP347" i="2" a="1"/>
  <c r="AP347" i="2" s="1"/>
  <c r="AK347" i="2" a="1"/>
  <c r="AK347" i="2" s="1"/>
  <c r="AL347" i="2" a="1"/>
  <c r="AL347" i="2" s="1"/>
  <c r="AO347" i="2"/>
  <c r="AN347" i="2" a="1"/>
  <c r="AN347" i="2" s="1"/>
  <c r="AT499" i="2" a="1"/>
  <c r="AT499" i="2" s="1"/>
  <c r="AX499" i="2" a="1"/>
  <c r="AX499" i="2" s="1"/>
  <c r="AU499" i="2" a="1"/>
  <c r="AU499" i="2" s="1"/>
  <c r="AR499" i="2" a="1"/>
  <c r="AR499" i="2" s="1"/>
  <c r="AV499" i="2" a="1"/>
  <c r="AV499" i="2" s="1"/>
  <c r="AS499" i="2" a="1"/>
  <c r="AS499" i="2" s="1"/>
  <c r="AW499" i="2"/>
  <c r="AP816" i="2" a="1"/>
  <c r="AP816" i="2" s="1"/>
  <c r="AK816" i="2" a="1"/>
  <c r="AK816" i="2" s="1"/>
  <c r="AL816" i="2" a="1"/>
  <c r="AL816" i="2" s="1"/>
  <c r="AM816" i="2" a="1"/>
  <c r="AM816" i="2" s="1"/>
  <c r="AN816" i="2" a="1"/>
  <c r="AN816" i="2" s="1"/>
  <c r="AO816" i="2"/>
  <c r="AL1032" i="2" a="1"/>
  <c r="AL1032" i="2" s="1"/>
  <c r="AP1032" i="2" a="1"/>
  <c r="AP1032" i="2" s="1"/>
  <c r="AM1032" i="2" a="1"/>
  <c r="AM1032" i="2" s="1"/>
  <c r="AN1032" i="2" a="1"/>
  <c r="AN1032" i="2" s="1"/>
  <c r="AK1032" i="2" a="1"/>
  <c r="AK1032" i="2" s="1"/>
  <c r="AO1032" i="2"/>
  <c r="AL1176" i="2" a="1"/>
  <c r="AL1176" i="2" s="1"/>
  <c r="AO1176" i="2"/>
  <c r="AK1176" i="2" a="1"/>
  <c r="AK1176" i="2" s="1"/>
  <c r="AP1176" i="2" a="1"/>
  <c r="AP1176" i="2" s="1"/>
  <c r="AN1176" i="2" a="1"/>
  <c r="AN1176" i="2" s="1"/>
  <c r="AM1176" i="2" a="1"/>
  <c r="AM1176" i="2" s="1"/>
  <c r="AP1251" i="2" a="1"/>
  <c r="AP1251" i="2" s="1"/>
  <c r="AK1251" i="2" a="1"/>
  <c r="AK1251" i="2" s="1"/>
  <c r="AO1251" i="2"/>
  <c r="AL1251" i="2" a="1"/>
  <c r="AL1251" i="2" s="1"/>
  <c r="AN1251" i="2" a="1"/>
  <c r="AN1251" i="2" s="1"/>
  <c r="AM1251" i="2" a="1"/>
  <c r="AM1251" i="2" s="1"/>
  <c r="AP150" i="2" a="1"/>
  <c r="AP150" i="2" s="1"/>
  <c r="AK150" i="2" a="1"/>
  <c r="AK150" i="2" s="1"/>
  <c r="AM150" i="2" a="1"/>
  <c r="AM150" i="2" s="1"/>
  <c r="AO150" i="2"/>
  <c r="AN150" i="2" a="1"/>
  <c r="AN150" i="2" s="1"/>
  <c r="AL150" i="2" a="1"/>
  <c r="AL150" i="2" s="1"/>
  <c r="AX68" i="2" a="1"/>
  <c r="AX68" i="2" s="1"/>
  <c r="AT68" i="2" a="1"/>
  <c r="AT68" i="2" s="1"/>
  <c r="AW68" i="2"/>
  <c r="AV68" i="2" a="1"/>
  <c r="AV68" i="2" s="1"/>
  <c r="AS68" i="2" a="1"/>
  <c r="AS68" i="2" s="1"/>
  <c r="AR68" i="2" a="1"/>
  <c r="AR68" i="2" s="1"/>
  <c r="AU68" i="2" a="1"/>
  <c r="AU68" i="2" s="1"/>
  <c r="AS532" i="2" a="1"/>
  <c r="AS532" i="2" s="1"/>
  <c r="AR532" i="2" a="1"/>
  <c r="AR532" i="2" s="1"/>
  <c r="AV532" i="2" a="1"/>
  <c r="AV532" i="2" s="1"/>
  <c r="AW532" i="2"/>
  <c r="AT532" i="2" a="1"/>
  <c r="AT532" i="2" s="1"/>
  <c r="AX532" i="2" a="1"/>
  <c r="AX532" i="2" s="1"/>
  <c r="AU532" i="2" a="1"/>
  <c r="AU532" i="2" s="1"/>
  <c r="BA264" i="2" a="1"/>
  <c r="BA264" i="2" s="1"/>
  <c r="BE264" i="2"/>
  <c r="BB264" i="2" a="1"/>
  <c r="BB264" i="2" s="1"/>
  <c r="BF264" i="2" a="1"/>
  <c r="BF264" i="2" s="1"/>
  <c r="BC264" i="2" a="1"/>
  <c r="BC264" i="2" s="1"/>
  <c r="AZ264" i="2" a="1"/>
  <c r="AZ264" i="2" s="1"/>
  <c r="BD264" i="2" a="1"/>
  <c r="BD264" i="2" s="1"/>
  <c r="AR280" i="2" a="1"/>
  <c r="AR280" i="2" s="1"/>
  <c r="AU280" i="2" a="1"/>
  <c r="AU280" i="2" s="1"/>
  <c r="AV280" i="2" a="1"/>
  <c r="AV280" i="2" s="1"/>
  <c r="AW280" i="2"/>
  <c r="AT280" i="2" a="1"/>
  <c r="AT280" i="2" s="1"/>
  <c r="AS280" i="2" a="1"/>
  <c r="AS280" i="2" s="1"/>
  <c r="AX280" i="2" a="1"/>
  <c r="AX280" i="2" s="1"/>
  <c r="BC296" i="2" a="1"/>
  <c r="BC296" i="2" s="1"/>
  <c r="BB296" i="2" a="1"/>
  <c r="BB296" i="2" s="1"/>
  <c r="AZ296" i="2" a="1"/>
  <c r="AZ296" i="2" s="1"/>
  <c r="BD296" i="2" a="1"/>
  <c r="BD296" i="2" s="1"/>
  <c r="BE296" i="2"/>
  <c r="BF296" i="2" a="1"/>
  <c r="BF296" i="2" s="1"/>
  <c r="BA296" i="2" a="1"/>
  <c r="BA296" i="2" s="1"/>
  <c r="BH313" i="2" a="1"/>
  <c r="BH313" i="2" s="1"/>
  <c r="BK313" i="2" a="1"/>
  <c r="BK313" i="2" s="1"/>
  <c r="BM313" i="2"/>
  <c r="BI313" i="2" a="1"/>
  <c r="BI313" i="2" s="1"/>
  <c r="BN313" i="2" a="1"/>
  <c r="BN313" i="2" s="1"/>
  <c r="BJ313" i="2" a="1"/>
  <c r="BJ313" i="2" s="1"/>
  <c r="BL313" i="2" a="1"/>
  <c r="BL313" i="2" s="1"/>
  <c r="AK329" i="2" a="1"/>
  <c r="AK329" i="2" s="1"/>
  <c r="AO329" i="2"/>
  <c r="AL329" i="2" a="1"/>
  <c r="AL329" i="2" s="1"/>
  <c r="AP329" i="2" a="1"/>
  <c r="AP329" i="2" s="1"/>
  <c r="AM329" i="2" a="1"/>
  <c r="AM329" i="2" s="1"/>
  <c r="AN329" i="2" a="1"/>
  <c r="AN329" i="2" s="1"/>
  <c r="AW361" i="2"/>
  <c r="AR361" i="2" a="1"/>
  <c r="AR361" i="2" s="1"/>
  <c r="AV361" i="2" a="1"/>
  <c r="AV361" i="2" s="1"/>
  <c r="AS361" i="2" a="1"/>
  <c r="AS361" i="2" s="1"/>
  <c r="AX361" i="2" a="1"/>
  <c r="AX361" i="2" s="1"/>
  <c r="AT361" i="2" a="1"/>
  <c r="AT361" i="2" s="1"/>
  <c r="AU361" i="2" a="1"/>
  <c r="AU361" i="2" s="1"/>
  <c r="BJ361" i="2" a="1"/>
  <c r="BJ361" i="2" s="1"/>
  <c r="BN361" i="2" a="1"/>
  <c r="BN361" i="2" s="1"/>
  <c r="BM361" i="2"/>
  <c r="BI361" i="2" a="1"/>
  <c r="BI361" i="2" s="1"/>
  <c r="BH361" i="2" a="1"/>
  <c r="BH361" i="2" s="1"/>
  <c r="BL361" i="2" a="1"/>
  <c r="BL361" i="2" s="1"/>
  <c r="BK361" i="2" a="1"/>
  <c r="BK361" i="2" s="1"/>
  <c r="AL377" i="2" a="1"/>
  <c r="AL377" i="2" s="1"/>
  <c r="AP377" i="2" a="1"/>
  <c r="AP377" i="2" s="1"/>
  <c r="AM377" i="2" a="1"/>
  <c r="AM377" i="2" s="1"/>
  <c r="AN377" i="2" a="1"/>
  <c r="AN377" i="2" s="1"/>
  <c r="AK377" i="2" a="1"/>
  <c r="AK377" i="2" s="1"/>
  <c r="AO377" i="2"/>
  <c r="BH409" i="2" a="1"/>
  <c r="BH409" i="2" s="1"/>
  <c r="BJ409" i="2" a="1"/>
  <c r="BJ409" i="2" s="1"/>
  <c r="BN409" i="2" a="1"/>
  <c r="BN409" i="2" s="1"/>
  <c r="BM409" i="2"/>
  <c r="BL409" i="2" a="1"/>
  <c r="BL409" i="2" s="1"/>
  <c r="BI409" i="2" a="1"/>
  <c r="BI409" i="2" s="1"/>
  <c r="BK409" i="2" a="1"/>
  <c r="BK409" i="2" s="1"/>
  <c r="AO425" i="2"/>
  <c r="AL425" i="2" a="1"/>
  <c r="AL425" i="2" s="1"/>
  <c r="AN425" i="2" a="1"/>
  <c r="AN425" i="2" s="1"/>
  <c r="AM425" i="2" a="1"/>
  <c r="AM425" i="2" s="1"/>
  <c r="AK425" i="2" a="1"/>
  <c r="AK425" i="2" s="1"/>
  <c r="AP425" i="2" a="1"/>
  <c r="AP425" i="2" s="1"/>
  <c r="AU425" i="2" a="1"/>
  <c r="AU425" i="2" s="1"/>
  <c r="AR425" i="2" a="1"/>
  <c r="AR425" i="2" s="1"/>
  <c r="AV425" i="2" a="1"/>
  <c r="AV425" i="2" s="1"/>
  <c r="AS425" i="2" a="1"/>
  <c r="AS425" i="2" s="1"/>
  <c r="AW425" i="2"/>
  <c r="AT425" i="2" a="1"/>
  <c r="AT425" i="2" s="1"/>
  <c r="AX425" i="2" a="1"/>
  <c r="AX425" i="2" s="1"/>
  <c r="BI441" i="2" a="1"/>
  <c r="BI441" i="2" s="1"/>
  <c r="BK441" i="2" a="1"/>
  <c r="BK441" i="2" s="1"/>
  <c r="BM441" i="2"/>
  <c r="BL441" i="2" a="1"/>
  <c r="BL441" i="2" s="1"/>
  <c r="BJ441" i="2" a="1"/>
  <c r="BJ441" i="2" s="1"/>
  <c r="BH441" i="2" a="1"/>
  <c r="BH441" i="2" s="1"/>
  <c r="BN441" i="2" a="1"/>
  <c r="BN441" i="2" s="1"/>
  <c r="AR473" i="2" a="1"/>
  <c r="AR473" i="2" s="1"/>
  <c r="AV473" i="2" a="1"/>
  <c r="AV473" i="2" s="1"/>
  <c r="AS473" i="2" a="1"/>
  <c r="AS473" i="2" s="1"/>
  <c r="AW473" i="2"/>
  <c r="AT473" i="2" a="1"/>
  <c r="AT473" i="2" s="1"/>
  <c r="AX473" i="2" a="1"/>
  <c r="AX473" i="2" s="1"/>
  <c r="AU473" i="2" a="1"/>
  <c r="AU473" i="2" s="1"/>
  <c r="BH489" i="2" a="1"/>
  <c r="BH489" i="2" s="1"/>
  <c r="BJ489" i="2" a="1"/>
  <c r="BJ489" i="2" s="1"/>
  <c r="BL489" i="2" a="1"/>
  <c r="BL489" i="2" s="1"/>
  <c r="BN489" i="2" a="1"/>
  <c r="BN489" i="2" s="1"/>
  <c r="BM489" i="2"/>
  <c r="BI489" i="2" a="1"/>
  <c r="BI489" i="2" s="1"/>
  <c r="BK489" i="2" a="1"/>
  <c r="BK489" i="2" s="1"/>
  <c r="AU489" i="2" a="1"/>
  <c r="AU489" i="2" s="1"/>
  <c r="AR489" i="2" a="1"/>
  <c r="AR489" i="2" s="1"/>
  <c r="AV489" i="2" a="1"/>
  <c r="AV489" i="2" s="1"/>
  <c r="AS489" i="2" a="1"/>
  <c r="AS489" i="2" s="1"/>
  <c r="AW489" i="2"/>
  <c r="AT489" i="2" a="1"/>
  <c r="AT489" i="2" s="1"/>
  <c r="AX489" i="2" a="1"/>
  <c r="AX489" i="2" s="1"/>
  <c r="AL505" i="2" a="1"/>
  <c r="AL505" i="2" s="1"/>
  <c r="AN505" i="2" a="1"/>
  <c r="AN505" i="2" s="1"/>
  <c r="AO505" i="2"/>
  <c r="AK505" i="2" a="1"/>
  <c r="AK505" i="2" s="1"/>
  <c r="AM505" i="2" a="1"/>
  <c r="AM505" i="2" s="1"/>
  <c r="AP505" i="2" a="1"/>
  <c r="AP505" i="2" s="1"/>
  <c r="BI553" i="2" a="1"/>
  <c r="BI553" i="2" s="1"/>
  <c r="BJ553" i="2" a="1"/>
  <c r="BJ553" i="2" s="1"/>
  <c r="BN553" i="2" a="1"/>
  <c r="BN553" i="2" s="1"/>
  <c r="BK553" i="2" a="1"/>
  <c r="BK553" i="2" s="1"/>
  <c r="BL553" i="2" a="1"/>
  <c r="BL553" i="2" s="1"/>
  <c r="BH553" i="2" a="1"/>
  <c r="BH553" i="2" s="1"/>
  <c r="BM553" i="2"/>
  <c r="AZ553" i="2" a="1"/>
  <c r="AZ553" i="2" s="1"/>
  <c r="BA553" i="2" a="1"/>
  <c r="BA553" i="2" s="1"/>
  <c r="BC553" i="2" a="1"/>
  <c r="BC553" i="2" s="1"/>
  <c r="BD553" i="2" a="1"/>
  <c r="BD553" i="2" s="1"/>
  <c r="BB553" i="2" a="1"/>
  <c r="BB553" i="2" s="1"/>
  <c r="BE553" i="2"/>
  <c r="BF553" i="2" a="1"/>
  <c r="BF553" i="2" s="1"/>
  <c r="BB569" i="2" a="1"/>
  <c r="BB569" i="2" s="1"/>
  <c r="BF569" i="2" a="1"/>
  <c r="BF569" i="2" s="1"/>
  <c r="BC569" i="2" a="1"/>
  <c r="BC569" i="2" s="1"/>
  <c r="AZ569" i="2" a="1"/>
  <c r="AZ569" i="2" s="1"/>
  <c r="BD569" i="2" a="1"/>
  <c r="BD569" i="2" s="1"/>
  <c r="BA569" i="2" a="1"/>
  <c r="BA569" i="2" s="1"/>
  <c r="BE569" i="2"/>
  <c r="BI585" i="2" a="1"/>
  <c r="BI585" i="2" s="1"/>
  <c r="BM585" i="2"/>
  <c r="BJ585" i="2" a="1"/>
  <c r="BJ585" i="2" s="1"/>
  <c r="BK585" i="2" a="1"/>
  <c r="BK585" i="2" s="1"/>
  <c r="BH585" i="2" a="1"/>
  <c r="BH585" i="2" s="1"/>
  <c r="BL585" i="2" a="1"/>
  <c r="BL585" i="2" s="1"/>
  <c r="BN585" i="2" a="1"/>
  <c r="BN585" i="2" s="1"/>
  <c r="BC617" i="2" a="1"/>
  <c r="BC617" i="2" s="1"/>
  <c r="BE617" i="2"/>
  <c r="BD617" i="2" a="1"/>
  <c r="BD617" i="2" s="1"/>
  <c r="AZ617" i="2" a="1"/>
  <c r="AZ617" i="2" s="1"/>
  <c r="BF617" i="2" a="1"/>
  <c r="BF617" i="2" s="1"/>
  <c r="BA617" i="2" a="1"/>
  <c r="BA617" i="2" s="1"/>
  <c r="BB617" i="2" a="1"/>
  <c r="BB617" i="2" s="1"/>
  <c r="AL617" i="2" a="1"/>
  <c r="AL617" i="2" s="1"/>
  <c r="AP617" i="2" a="1"/>
  <c r="AP617" i="2" s="1"/>
  <c r="AM617" i="2" a="1"/>
  <c r="AM617" i="2" s="1"/>
  <c r="AN617" i="2" a="1"/>
  <c r="AN617" i="2" s="1"/>
  <c r="AK617" i="2" a="1"/>
  <c r="AK617" i="2" s="1"/>
  <c r="AO617" i="2"/>
  <c r="BA633" i="2" a="1"/>
  <c r="BA633" i="2" s="1"/>
  <c r="BB633" i="2" a="1"/>
  <c r="BB633" i="2" s="1"/>
  <c r="BE633" i="2"/>
  <c r="BD633" i="2" a="1"/>
  <c r="BD633" i="2" s="1"/>
  <c r="AZ633" i="2" a="1"/>
  <c r="AZ633" i="2" s="1"/>
  <c r="BC633" i="2" a="1"/>
  <c r="BC633" i="2" s="1"/>
  <c r="BF633" i="2" a="1"/>
  <c r="BF633" i="2" s="1"/>
  <c r="BI649" i="2" a="1"/>
  <c r="BI649" i="2" s="1"/>
  <c r="BM649" i="2"/>
  <c r="BJ649" i="2" a="1"/>
  <c r="BJ649" i="2" s="1"/>
  <c r="BK649" i="2" a="1"/>
  <c r="BK649" i="2" s="1"/>
  <c r="BH649" i="2" a="1"/>
  <c r="BH649" i="2" s="1"/>
  <c r="BL649" i="2" a="1"/>
  <c r="BL649" i="2" s="1"/>
  <c r="BN649" i="2" a="1"/>
  <c r="BN649" i="2" s="1"/>
  <c r="AS665" i="2" a="1"/>
  <c r="AS665" i="2" s="1"/>
  <c r="AU665" i="2" a="1"/>
  <c r="AU665" i="2" s="1"/>
  <c r="AV665" i="2" a="1"/>
  <c r="AV665" i="2" s="1"/>
  <c r="AR665" i="2" a="1"/>
  <c r="AR665" i="2" s="1"/>
  <c r="AW665" i="2"/>
  <c r="AX665" i="2" a="1"/>
  <c r="AX665" i="2" s="1"/>
  <c r="AT665" i="2" a="1"/>
  <c r="AT665" i="2" s="1"/>
  <c r="BH681" i="2" a="1"/>
  <c r="BH681" i="2" s="1"/>
  <c r="BL681" i="2" a="1"/>
  <c r="BL681" i="2" s="1"/>
  <c r="BI681" i="2" a="1"/>
  <c r="BI681" i="2" s="1"/>
  <c r="BM681" i="2"/>
  <c r="BJ681" i="2" a="1"/>
  <c r="BJ681" i="2" s="1"/>
  <c r="BN681" i="2" a="1"/>
  <c r="BN681" i="2" s="1"/>
  <c r="BK681" i="2" a="1"/>
  <c r="BK681" i="2" s="1"/>
  <c r="BD705" i="2" a="1"/>
  <c r="BD705" i="2" s="1"/>
  <c r="AZ705" i="2" a="1"/>
  <c r="AZ705" i="2" s="1"/>
  <c r="BF705" i="2" a="1"/>
  <c r="BF705" i="2" s="1"/>
  <c r="BA705" i="2" a="1"/>
  <c r="BA705" i="2" s="1"/>
  <c r="BB705" i="2" a="1"/>
  <c r="BB705" i="2" s="1"/>
  <c r="BC705" i="2" a="1"/>
  <c r="BC705" i="2" s="1"/>
  <c r="BE705" i="2"/>
  <c r="BN721" i="2" a="1"/>
  <c r="BN721" i="2" s="1"/>
  <c r="BL721" i="2" a="1"/>
  <c r="BL721" i="2" s="1"/>
  <c r="BK721" i="2" a="1"/>
  <c r="BK721" i="2" s="1"/>
  <c r="BI721" i="2" a="1"/>
  <c r="BI721" i="2" s="1"/>
  <c r="BM721" i="2"/>
  <c r="BH721" i="2" a="1"/>
  <c r="BH721" i="2" s="1"/>
  <c r="BJ721" i="2" a="1"/>
  <c r="BJ721" i="2" s="1"/>
  <c r="AX737" i="2" a="1"/>
  <c r="AX737" i="2" s="1"/>
  <c r="AU737" i="2" a="1"/>
  <c r="AU737" i="2" s="1"/>
  <c r="AS737" i="2" a="1"/>
  <c r="AS737" i="2" s="1"/>
  <c r="AW737" i="2"/>
  <c r="AR737" i="2" a="1"/>
  <c r="AR737" i="2" s="1"/>
  <c r="AV737" i="2" a="1"/>
  <c r="AV737" i="2" s="1"/>
  <c r="AT737" i="2" a="1"/>
  <c r="AT737" i="2" s="1"/>
  <c r="AR750" i="2" a="1"/>
  <c r="AR750" i="2" s="1"/>
  <c r="AT750" i="2" a="1"/>
  <c r="AT750" i="2" s="1"/>
  <c r="AV750" i="2" a="1"/>
  <c r="AV750" i="2" s="1"/>
  <c r="AW750" i="2"/>
  <c r="AS750" i="2" a="1"/>
  <c r="AS750" i="2" s="1"/>
  <c r="AX750" i="2" a="1"/>
  <c r="AX750" i="2" s="1"/>
  <c r="AU750" i="2" a="1"/>
  <c r="AU750" i="2" s="1"/>
  <c r="AO750" i="2"/>
  <c r="AK750" i="2" a="1"/>
  <c r="AK750" i="2" s="1"/>
  <c r="AP750" i="2" a="1"/>
  <c r="AP750" i="2" s="1"/>
  <c r="AL750" i="2" a="1"/>
  <c r="AL750" i="2" s="1"/>
  <c r="AM750" i="2" a="1"/>
  <c r="AM750" i="2" s="1"/>
  <c r="AN750" i="2" a="1"/>
  <c r="AN750" i="2" s="1"/>
  <c r="AZ766" i="2" a="1"/>
  <c r="AZ766" i="2" s="1"/>
  <c r="BB766" i="2" a="1"/>
  <c r="BB766" i="2" s="1"/>
  <c r="BD766" i="2" a="1"/>
  <c r="BD766" i="2" s="1"/>
  <c r="BA766" i="2" a="1"/>
  <c r="BA766" i="2" s="1"/>
  <c r="BE766" i="2"/>
  <c r="BF766" i="2" a="1"/>
  <c r="BF766" i="2" s="1"/>
  <c r="BC766" i="2" a="1"/>
  <c r="BC766" i="2" s="1"/>
  <c r="BH782" i="2" a="1"/>
  <c r="BH782" i="2" s="1"/>
  <c r="BN782" i="2" a="1"/>
  <c r="BN782" i="2" s="1"/>
  <c r="BJ782" i="2" a="1"/>
  <c r="BJ782" i="2" s="1"/>
  <c r="BL782" i="2" a="1"/>
  <c r="BL782" i="2" s="1"/>
  <c r="BI782" i="2" a="1"/>
  <c r="BI782" i="2" s="1"/>
  <c r="BK782" i="2" a="1"/>
  <c r="BK782" i="2" s="1"/>
  <c r="BM782" i="2"/>
  <c r="AP798" i="2" a="1"/>
  <c r="AP798" i="2" s="1"/>
  <c r="AM798" i="2" a="1"/>
  <c r="AM798" i="2" s="1"/>
  <c r="AN798" i="2" a="1"/>
  <c r="AN798" i="2" s="1"/>
  <c r="AO798" i="2"/>
  <c r="AK798" i="2" a="1"/>
  <c r="AK798" i="2" s="1"/>
  <c r="AL798" i="2" a="1"/>
  <c r="AL798" i="2" s="1"/>
  <c r="AP814" i="2" a="1"/>
  <c r="AP814" i="2" s="1"/>
  <c r="AM814" i="2" a="1"/>
  <c r="AM814" i="2" s="1"/>
  <c r="AN814" i="2" a="1"/>
  <c r="AN814" i="2" s="1"/>
  <c r="AO814" i="2"/>
  <c r="AK814" i="2" a="1"/>
  <c r="AK814" i="2" s="1"/>
  <c r="AL814" i="2" a="1"/>
  <c r="AL814" i="2" s="1"/>
  <c r="AV814" i="2" a="1"/>
  <c r="AV814" i="2" s="1"/>
  <c r="AX814" i="2" a="1"/>
  <c r="AX814" i="2" s="1"/>
  <c r="AS814" i="2" a="1"/>
  <c r="AS814" i="2" s="1"/>
  <c r="AT814" i="2" a="1"/>
  <c r="AT814" i="2" s="1"/>
  <c r="AW814" i="2"/>
  <c r="AR814" i="2" a="1"/>
  <c r="AR814" i="2" s="1"/>
  <c r="AU814" i="2" a="1"/>
  <c r="AU814" i="2" s="1"/>
  <c r="BF830" i="2" a="1"/>
  <c r="BF830" i="2" s="1"/>
  <c r="BA830" i="2" a="1"/>
  <c r="BA830" i="2" s="1"/>
  <c r="BB830" i="2" a="1"/>
  <c r="BB830" i="2" s="1"/>
  <c r="BC830" i="2" a="1"/>
  <c r="BC830" i="2" s="1"/>
  <c r="BD830" i="2" a="1"/>
  <c r="BD830" i="2" s="1"/>
  <c r="AZ830" i="2" a="1"/>
  <c r="AZ830" i="2" s="1"/>
  <c r="BE830" i="2"/>
  <c r="BH846" i="2" a="1"/>
  <c r="BH846" i="2" s="1"/>
  <c r="BK846" i="2" a="1"/>
  <c r="BK846" i="2" s="1"/>
  <c r="BJ846" i="2" a="1"/>
  <c r="BJ846" i="2" s="1"/>
  <c r="BM846" i="2"/>
  <c r="BN846" i="2" a="1"/>
  <c r="BN846" i="2" s="1"/>
  <c r="BI846" i="2" a="1"/>
  <c r="BI846" i="2" s="1"/>
  <c r="BL846" i="2" a="1"/>
  <c r="BL846" i="2" s="1"/>
  <c r="BF862" i="2" a="1"/>
  <c r="BF862" i="2" s="1"/>
  <c r="BA862" i="2" a="1"/>
  <c r="BA862" i="2" s="1"/>
  <c r="BB862" i="2" a="1"/>
  <c r="BB862" i="2" s="1"/>
  <c r="BC862" i="2" a="1"/>
  <c r="BC862" i="2" s="1"/>
  <c r="BD862" i="2" a="1"/>
  <c r="BD862" i="2" s="1"/>
  <c r="AZ862" i="2" a="1"/>
  <c r="AZ862" i="2" s="1"/>
  <c r="BE862" i="2"/>
  <c r="BH878" i="2" a="1"/>
  <c r="BH878" i="2" s="1"/>
  <c r="BK878" i="2" a="1"/>
  <c r="BK878" i="2" s="1"/>
  <c r="BJ878" i="2" a="1"/>
  <c r="BJ878" i="2" s="1"/>
  <c r="BM878" i="2"/>
  <c r="BN878" i="2" a="1"/>
  <c r="BN878" i="2" s="1"/>
  <c r="BI878" i="2" a="1"/>
  <c r="BI878" i="2" s="1"/>
  <c r="BL878" i="2" a="1"/>
  <c r="BL878" i="2" s="1"/>
  <c r="AX878" i="2" a="1"/>
  <c r="AX878" i="2" s="1"/>
  <c r="AV878" i="2" a="1"/>
  <c r="AV878" i="2" s="1"/>
  <c r="AS878" i="2" a="1"/>
  <c r="AS878" i="2" s="1"/>
  <c r="AT878" i="2" a="1"/>
  <c r="AT878" i="2" s="1"/>
  <c r="AW878" i="2"/>
  <c r="AU878" i="2" a="1"/>
  <c r="AU878" i="2" s="1"/>
  <c r="AR878" i="2" a="1"/>
  <c r="AR878" i="2" s="1"/>
  <c r="BH910" i="2" a="1"/>
  <c r="BH910" i="2" s="1"/>
  <c r="BK910" i="2" a="1"/>
  <c r="BK910" i="2" s="1"/>
  <c r="BJ910" i="2" a="1"/>
  <c r="BJ910" i="2" s="1"/>
  <c r="BM910" i="2"/>
  <c r="BN910" i="2" a="1"/>
  <c r="BN910" i="2" s="1"/>
  <c r="BI910" i="2" a="1"/>
  <c r="BI910" i="2" s="1"/>
  <c r="BL910" i="2" a="1"/>
  <c r="BL910" i="2" s="1"/>
  <c r="AR942" i="2" a="1"/>
  <c r="AR942" i="2" s="1"/>
  <c r="AS942" i="2" a="1"/>
  <c r="AS942" i="2" s="1"/>
  <c r="AX942" i="2" a="1"/>
  <c r="AX942" i="2" s="1"/>
  <c r="AT942" i="2" a="1"/>
  <c r="AT942" i="2" s="1"/>
  <c r="AU942" i="2" a="1"/>
  <c r="AU942" i="2" s="1"/>
  <c r="AW942" i="2"/>
  <c r="AV942" i="2" a="1"/>
  <c r="AV942" i="2" s="1"/>
  <c r="AL942" i="2" a="1"/>
  <c r="AL942" i="2" s="1"/>
  <c r="AO942" i="2"/>
  <c r="AM942" i="2" a="1"/>
  <c r="AM942" i="2" s="1"/>
  <c r="AN942" i="2" a="1"/>
  <c r="AN942" i="2" s="1"/>
  <c r="AP942" i="2" a="1"/>
  <c r="AP942" i="2" s="1"/>
  <c r="AK942" i="2" a="1"/>
  <c r="AK942" i="2" s="1"/>
  <c r="BB958" i="2" a="1"/>
  <c r="BB958" i="2" s="1"/>
  <c r="BF958" i="2" a="1"/>
  <c r="BF958" i="2" s="1"/>
  <c r="BC958" i="2" a="1"/>
  <c r="BC958" i="2" s="1"/>
  <c r="AZ958" i="2" a="1"/>
  <c r="AZ958" i="2" s="1"/>
  <c r="BD958" i="2" a="1"/>
  <c r="BD958" i="2" s="1"/>
  <c r="BA958" i="2" a="1"/>
  <c r="BA958" i="2" s="1"/>
  <c r="BE958" i="2"/>
  <c r="BH974" i="2" a="1"/>
  <c r="BH974" i="2" s="1"/>
  <c r="BK974" i="2" a="1"/>
  <c r="BK974" i="2" s="1"/>
  <c r="BM974" i="2"/>
  <c r="BJ974" i="2" a="1"/>
  <c r="BJ974" i="2" s="1"/>
  <c r="BL974" i="2" a="1"/>
  <c r="BL974" i="2" s="1"/>
  <c r="BN974" i="2" a="1"/>
  <c r="BN974" i="2" s="1"/>
  <c r="BI974" i="2" a="1"/>
  <c r="BI974" i="2" s="1"/>
  <c r="AR1006" i="2" a="1"/>
  <c r="AR1006" i="2" s="1"/>
  <c r="AS1006" i="2" a="1"/>
  <c r="AS1006" i="2" s="1"/>
  <c r="AX1006" i="2" a="1"/>
  <c r="AX1006" i="2" s="1"/>
  <c r="AT1006" i="2" a="1"/>
  <c r="AT1006" i="2" s="1"/>
  <c r="AU1006" i="2" a="1"/>
  <c r="AU1006" i="2" s="1"/>
  <c r="AW1006" i="2"/>
  <c r="AV1006" i="2" a="1"/>
  <c r="AV1006" i="2" s="1"/>
  <c r="AL1006" i="2" a="1"/>
  <c r="AL1006" i="2" s="1"/>
  <c r="AO1006" i="2"/>
  <c r="AM1006" i="2" a="1"/>
  <c r="AM1006" i="2" s="1"/>
  <c r="AN1006" i="2" a="1"/>
  <c r="AN1006" i="2" s="1"/>
  <c r="AP1006" i="2" a="1"/>
  <c r="AP1006" i="2" s="1"/>
  <c r="AK1006" i="2" a="1"/>
  <c r="AK1006" i="2" s="1"/>
  <c r="BB1022" i="2" a="1"/>
  <c r="BB1022" i="2" s="1"/>
  <c r="BF1022" i="2" a="1"/>
  <c r="BF1022" i="2" s="1"/>
  <c r="BC1022" i="2" a="1"/>
  <c r="BC1022" i="2" s="1"/>
  <c r="AZ1022" i="2" a="1"/>
  <c r="AZ1022" i="2" s="1"/>
  <c r="BD1022" i="2" a="1"/>
  <c r="BD1022" i="2" s="1"/>
  <c r="BA1022" i="2" a="1"/>
  <c r="BA1022" i="2" s="1"/>
  <c r="BE1022" i="2"/>
  <c r="BK1038" i="2" a="1"/>
  <c r="BK1038" i="2" s="1"/>
  <c r="BH1038" i="2" a="1"/>
  <c r="BH1038" i="2" s="1"/>
  <c r="BM1038" i="2"/>
  <c r="BJ1038" i="2" a="1"/>
  <c r="BJ1038" i="2" s="1"/>
  <c r="BL1038" i="2" a="1"/>
  <c r="BL1038" i="2" s="1"/>
  <c r="BN1038" i="2" a="1"/>
  <c r="BN1038" i="2" s="1"/>
  <c r="BI1038" i="2" a="1"/>
  <c r="BI1038" i="2" s="1"/>
  <c r="AR1054" i="2" a="1"/>
  <c r="AR1054" i="2" s="1"/>
  <c r="AS1054" i="2" a="1"/>
  <c r="AS1054" i="2" s="1"/>
  <c r="AX1054" i="2" a="1"/>
  <c r="AX1054" i="2" s="1"/>
  <c r="AT1054" i="2" a="1"/>
  <c r="AT1054" i="2" s="1"/>
  <c r="AW1054" i="2"/>
  <c r="AU1054" i="2" a="1"/>
  <c r="AU1054" i="2" s="1"/>
  <c r="AV1054" i="2" a="1"/>
  <c r="AV1054" i="2" s="1"/>
  <c r="AL1070" i="2" a="1"/>
  <c r="AL1070" i="2" s="1"/>
  <c r="AO1070" i="2"/>
  <c r="AM1070" i="2" a="1"/>
  <c r="AM1070" i="2" s="1"/>
  <c r="AN1070" i="2" a="1"/>
  <c r="AN1070" i="2" s="1"/>
  <c r="AP1070" i="2" a="1"/>
  <c r="AP1070" i="2" s="1"/>
  <c r="AK1070" i="2" a="1"/>
  <c r="AK1070" i="2" s="1"/>
  <c r="AK1086" i="2" a="1"/>
  <c r="AK1086" i="2" s="1"/>
  <c r="AO1086" i="2"/>
  <c r="AL1086" i="2" a="1"/>
  <c r="AL1086" i="2" s="1"/>
  <c r="AM1086" i="2" a="1"/>
  <c r="AM1086" i="2" s="1"/>
  <c r="AP1086" i="2" a="1"/>
  <c r="AP1086" i="2" s="1"/>
  <c r="AN1086" i="2" a="1"/>
  <c r="AN1086" i="2" s="1"/>
  <c r="AL1118" i="2" a="1"/>
  <c r="AL1118" i="2" s="1"/>
  <c r="AO1118" i="2"/>
  <c r="AK1118" i="2" a="1"/>
  <c r="AK1118" i="2" s="1"/>
  <c r="AN1118" i="2" a="1"/>
  <c r="AN1118" i="2" s="1"/>
  <c r="AM1118" i="2" a="1"/>
  <c r="AM1118" i="2" s="1"/>
  <c r="AP1118" i="2" a="1"/>
  <c r="AP1118" i="2" s="1"/>
  <c r="BE1134" i="2"/>
  <c r="AZ1134" i="2" a="1"/>
  <c r="AZ1134" i="2" s="1"/>
  <c r="BB1134" i="2" a="1"/>
  <c r="BB1134" i="2" s="1"/>
  <c r="BD1134" i="2" a="1"/>
  <c r="BD1134" i="2" s="1"/>
  <c r="BC1134" i="2" a="1"/>
  <c r="BC1134" i="2" s="1"/>
  <c r="BA1134" i="2" a="1"/>
  <c r="BA1134" i="2" s="1"/>
  <c r="BF1134" i="2" a="1"/>
  <c r="BF1134" i="2" s="1"/>
  <c r="BK1134" i="2" a="1"/>
  <c r="BK1134" i="2" s="1"/>
  <c r="BH1134" i="2" a="1"/>
  <c r="BH1134" i="2" s="1"/>
  <c r="BL1134" i="2" a="1"/>
  <c r="BL1134" i="2" s="1"/>
  <c r="BJ1134" i="2" a="1"/>
  <c r="BJ1134" i="2" s="1"/>
  <c r="BN1134" i="2" a="1"/>
  <c r="BN1134" i="2" s="1"/>
  <c r="BM1134" i="2"/>
  <c r="BI1134" i="2" a="1"/>
  <c r="BI1134" i="2" s="1"/>
  <c r="AU1150" i="2" a="1"/>
  <c r="AU1150" i="2" s="1"/>
  <c r="AR1150" i="2" a="1"/>
  <c r="AR1150" i="2" s="1"/>
  <c r="AX1150" i="2" a="1"/>
  <c r="AX1150" i="2" s="1"/>
  <c r="AV1150" i="2" a="1"/>
  <c r="AV1150" i="2" s="1"/>
  <c r="AW1150" i="2"/>
  <c r="AS1150" i="2" a="1"/>
  <c r="AS1150" i="2" s="1"/>
  <c r="AT1150" i="2" a="1"/>
  <c r="AT1150" i="2" s="1"/>
  <c r="BA1166" i="2" a="1"/>
  <c r="BA1166" i="2" s="1"/>
  <c r="BB1166" i="2" a="1"/>
  <c r="BB1166" i="2" s="1"/>
  <c r="BF1166" i="2" a="1"/>
  <c r="BF1166" i="2" s="1"/>
  <c r="BE1166" i="2"/>
  <c r="BD1166" i="2" a="1"/>
  <c r="BD1166" i="2" s="1"/>
  <c r="AZ1166" i="2" a="1"/>
  <c r="AZ1166" i="2" s="1"/>
  <c r="BC1166" i="2" a="1"/>
  <c r="BC1166" i="2" s="1"/>
  <c r="AN1177" i="2" a="1"/>
  <c r="AN1177" i="2" s="1"/>
  <c r="AO1177" i="2"/>
  <c r="AL1177" i="2" a="1"/>
  <c r="AL1177" i="2" s="1"/>
  <c r="AK1177" i="2" a="1"/>
  <c r="AK1177" i="2" s="1"/>
  <c r="AP1177" i="2" a="1"/>
  <c r="AP1177" i="2" s="1"/>
  <c r="AM1177" i="2" a="1"/>
  <c r="AM1177" i="2" s="1"/>
  <c r="BJ1193" i="2" a="1"/>
  <c r="BJ1193" i="2" s="1"/>
  <c r="BN1193" i="2" a="1"/>
  <c r="BN1193" i="2" s="1"/>
  <c r="BK1193" i="2" a="1"/>
  <c r="BK1193" i="2" s="1"/>
  <c r="BI1193" i="2" a="1"/>
  <c r="BI1193" i="2" s="1"/>
  <c r="BM1193" i="2"/>
  <c r="BH1193" i="2" a="1"/>
  <c r="BH1193" i="2" s="1"/>
  <c r="BL1193" i="2" a="1"/>
  <c r="BL1193" i="2" s="1"/>
  <c r="BH1209" i="2" a="1"/>
  <c r="BH1209" i="2" s="1"/>
  <c r="BL1209" i="2" a="1"/>
  <c r="BL1209" i="2" s="1"/>
  <c r="BI1209" i="2" a="1"/>
  <c r="BI1209" i="2" s="1"/>
  <c r="BM1209" i="2"/>
  <c r="BK1209" i="2" a="1"/>
  <c r="BK1209" i="2" s="1"/>
  <c r="BN1209" i="2" a="1"/>
  <c r="BN1209" i="2" s="1"/>
  <c r="BJ1209" i="2" a="1"/>
  <c r="BJ1209" i="2" s="1"/>
  <c r="AV1225" i="2" a="1"/>
  <c r="AV1225" i="2" s="1"/>
  <c r="AR1225" i="2" a="1"/>
  <c r="AR1225" i="2" s="1"/>
  <c r="AX1225" i="2" a="1"/>
  <c r="AX1225" i="2" s="1"/>
  <c r="AU1225" i="2" a="1"/>
  <c r="AU1225" i="2" s="1"/>
  <c r="AS1225" i="2" a="1"/>
  <c r="AS1225" i="2" s="1"/>
  <c r="AW1225" i="2"/>
  <c r="AT1225" i="2" a="1"/>
  <c r="AT1225" i="2" s="1"/>
  <c r="AM1257" i="2" a="1"/>
  <c r="AM1257" i="2" s="1"/>
  <c r="AP1257" i="2" a="1"/>
  <c r="AP1257" i="2" s="1"/>
  <c r="AN1257" i="2" a="1"/>
  <c r="AN1257" i="2" s="1"/>
  <c r="AK1257" i="2" a="1"/>
  <c r="AK1257" i="2" s="1"/>
  <c r="AO1257" i="2"/>
  <c r="AL1257" i="2" a="1"/>
  <c r="AL1257" i="2" s="1"/>
  <c r="AZ1273" i="2" a="1"/>
  <c r="AZ1273" i="2" s="1"/>
  <c r="BD1273" i="2" a="1"/>
  <c r="BD1273" i="2" s="1"/>
  <c r="BF1273" i="2" a="1"/>
  <c r="BF1273" i="2" s="1"/>
  <c r="BA1273" i="2" a="1"/>
  <c r="BA1273" i="2" s="1"/>
  <c r="BB1273" i="2" a="1"/>
  <c r="BB1273" i="2" s="1"/>
  <c r="BE1273" i="2"/>
  <c r="BC1273" i="2" a="1"/>
  <c r="BC1273" i="2" s="1"/>
  <c r="BA1289" i="2" a="1"/>
  <c r="BA1289" i="2" s="1"/>
  <c r="BD1289" i="2" a="1"/>
  <c r="BD1289" i="2" s="1"/>
  <c r="BB1289" i="2" a="1"/>
  <c r="BB1289" i="2" s="1"/>
  <c r="AZ1289" i="2" a="1"/>
  <c r="AZ1289" i="2" s="1"/>
  <c r="BF1289" i="2" a="1"/>
  <c r="BF1289" i="2" s="1"/>
  <c r="BE1289" i="2"/>
  <c r="BC1289" i="2" a="1"/>
  <c r="BC1289" i="2" s="1"/>
  <c r="BM1321" i="2"/>
  <c r="BH1321" i="2" a="1"/>
  <c r="BH1321" i="2" s="1"/>
  <c r="BI1321" i="2" a="1"/>
  <c r="BI1321" i="2" s="1"/>
  <c r="BL1321" i="2" a="1"/>
  <c r="BL1321" i="2" s="1"/>
  <c r="BJ1321" i="2" a="1"/>
  <c r="BJ1321" i="2" s="1"/>
  <c r="BK1321" i="2" a="1"/>
  <c r="BK1321" i="2" s="1"/>
  <c r="BN1321" i="2" a="1"/>
  <c r="BN1321" i="2" s="1"/>
  <c r="BH1353" i="2" a="1"/>
  <c r="BH1353" i="2" s="1"/>
  <c r="BK1353" i="2" a="1"/>
  <c r="BK1353" i="2" s="1"/>
  <c r="BJ1353" i="2" a="1"/>
  <c r="BJ1353" i="2" s="1"/>
  <c r="BM1353" i="2"/>
  <c r="BI1353" i="2" a="1"/>
  <c r="BI1353" i="2" s="1"/>
  <c r="BL1353" i="2" a="1"/>
  <c r="BL1353" i="2" s="1"/>
  <c r="BN1353" i="2" a="1"/>
  <c r="BN1353" i="2" s="1"/>
  <c r="BN251" i="2" a="1"/>
  <c r="BN251" i="2" s="1"/>
  <c r="BL251" i="2" a="1"/>
  <c r="BL251" i="2" s="1"/>
  <c r="BH251" i="2" a="1"/>
  <c r="BH251" i="2" s="1"/>
  <c r="BM251" i="2"/>
  <c r="BI251" i="2" a="1"/>
  <c r="BI251" i="2" s="1"/>
  <c r="BK251" i="2" a="1"/>
  <c r="BK251" i="2" s="1"/>
  <c r="BJ251" i="2" a="1"/>
  <c r="BJ251" i="2" s="1"/>
  <c r="BC232" i="2" a="1"/>
  <c r="BC232" i="2" s="1"/>
  <c r="AZ232" i="2" a="1"/>
  <c r="AZ232" i="2" s="1"/>
  <c r="BD232" i="2" a="1"/>
  <c r="BD232" i="2" s="1"/>
  <c r="BA232" i="2" a="1"/>
  <c r="BA232" i="2" s="1"/>
  <c r="BE232" i="2"/>
  <c r="BB232" i="2" a="1"/>
  <c r="BB232" i="2" s="1"/>
  <c r="BF232" i="2" a="1"/>
  <c r="BF232" i="2" s="1"/>
  <c r="BA200" i="2" a="1"/>
  <c r="BA200" i="2" s="1"/>
  <c r="BE200" i="2"/>
  <c r="BB200" i="2" a="1"/>
  <c r="BB200" i="2" s="1"/>
  <c r="BF200" i="2" a="1"/>
  <c r="BF200" i="2" s="1"/>
  <c r="BC200" i="2" a="1"/>
  <c r="BC200" i="2" s="1"/>
  <c r="AZ200" i="2" a="1"/>
  <c r="AZ200" i="2" s="1"/>
  <c r="BD200" i="2" a="1"/>
  <c r="BD200" i="2" s="1"/>
  <c r="AT184" i="2" a="1"/>
  <c r="AT184" i="2" s="1"/>
  <c r="AU184" i="2" a="1"/>
  <c r="AU184" i="2" s="1"/>
  <c r="AX184" i="2" a="1"/>
  <c r="AX184" i="2" s="1"/>
  <c r="AW184" i="2"/>
  <c r="AR184" i="2" a="1"/>
  <c r="AR184" i="2" s="1"/>
  <c r="AS184" i="2" a="1"/>
  <c r="AS184" i="2" s="1"/>
  <c r="AV184" i="2" a="1"/>
  <c r="AV184" i="2" s="1"/>
  <c r="BA168" i="2" a="1"/>
  <c r="BA168" i="2" s="1"/>
  <c r="BE168" i="2"/>
  <c r="BC168" i="2" a="1"/>
  <c r="BC168" i="2" s="1"/>
  <c r="AZ168" i="2" a="1"/>
  <c r="AZ168" i="2" s="1"/>
  <c r="BB168" i="2" a="1"/>
  <c r="BB168" i="2" s="1"/>
  <c r="BD168" i="2" a="1"/>
  <c r="BD168" i="2" s="1"/>
  <c r="BF168" i="2" a="1"/>
  <c r="BF168" i="2" s="1"/>
  <c r="AT152" i="2" a="1"/>
  <c r="AT152" i="2" s="1"/>
  <c r="AU152" i="2" a="1"/>
  <c r="AU152" i="2" s="1"/>
  <c r="AV152" i="2" a="1"/>
  <c r="AV152" i="2" s="1"/>
  <c r="AW152" i="2"/>
  <c r="AR152" i="2" a="1"/>
  <c r="AR152" i="2" s="1"/>
  <c r="AS152" i="2" a="1"/>
  <c r="AS152" i="2" s="1"/>
  <c r="AX152" i="2" a="1"/>
  <c r="AX152" i="2" s="1"/>
  <c r="AR120" i="2" a="1"/>
  <c r="AR120" i="2" s="1"/>
  <c r="AV120" i="2" a="1"/>
  <c r="AV120" i="2" s="1"/>
  <c r="AS120" i="2" a="1"/>
  <c r="AS120" i="2" s="1"/>
  <c r="AW120" i="2"/>
  <c r="AT120" i="2" a="1"/>
  <c r="AT120" i="2" s="1"/>
  <c r="AX120" i="2" a="1"/>
  <c r="AX120" i="2" s="1"/>
  <c r="AU120" i="2" a="1"/>
  <c r="AU120" i="2" s="1"/>
  <c r="AZ104" i="2" a="1"/>
  <c r="AZ104" i="2" s="1"/>
  <c r="BC104" i="2" a="1"/>
  <c r="BC104" i="2" s="1"/>
  <c r="BD104" i="2" a="1"/>
  <c r="BD104" i="2" s="1"/>
  <c r="BB104" i="2" a="1"/>
  <c r="BB104" i="2" s="1"/>
  <c r="BF104" i="2" a="1"/>
  <c r="BF104" i="2" s="1"/>
  <c r="BE104" i="2"/>
  <c r="BA104" i="2" a="1"/>
  <c r="BA104" i="2" s="1"/>
  <c r="BI86" i="2" a="1"/>
  <c r="BI86" i="2" s="1"/>
  <c r="BK86" i="2" a="1"/>
  <c r="BK86" i="2" s="1"/>
  <c r="BM86" i="2"/>
  <c r="BJ86" i="2" a="1"/>
  <c r="BJ86" i="2" s="1"/>
  <c r="BN86" i="2" a="1"/>
  <c r="BN86" i="2" s="1"/>
  <c r="BL86" i="2" a="1"/>
  <c r="BL86" i="2" s="1"/>
  <c r="BH86" i="2" a="1"/>
  <c r="BH86" i="2" s="1"/>
  <c r="BF70" i="2" a="1"/>
  <c r="BF70" i="2" s="1"/>
  <c r="BC70" i="2" a="1"/>
  <c r="BC70" i="2" s="1"/>
  <c r="BD70" i="2" a="1"/>
  <c r="BD70" i="2" s="1"/>
  <c r="BE70" i="2"/>
  <c r="AZ70" i="2" a="1"/>
  <c r="AZ70" i="2" s="1"/>
  <c r="BA70" i="2" a="1"/>
  <c r="BA70" i="2" s="1"/>
  <c r="BB70" i="2" a="1"/>
  <c r="BB70" i="2" s="1"/>
  <c r="BC54" i="2" a="1"/>
  <c r="BC54" i="2" s="1"/>
  <c r="BE54" i="2"/>
  <c r="BF54" i="2" a="1"/>
  <c r="BF54" i="2" s="1"/>
  <c r="AZ54" i="2" a="1"/>
  <c r="AZ54" i="2" s="1"/>
  <c r="BD54" i="2" a="1"/>
  <c r="BD54" i="2" s="1"/>
  <c r="BA54" i="2" a="1"/>
  <c r="BA54" i="2" s="1"/>
  <c r="BB54" i="2" a="1"/>
  <c r="BB54" i="2" s="1"/>
  <c r="AW38" i="2"/>
  <c r="AX38" i="2" a="1"/>
  <c r="AX38" i="2" s="1"/>
  <c r="AU38" i="2" a="1"/>
  <c r="AU38" i="2" s="1"/>
  <c r="AR38" i="2" a="1"/>
  <c r="AR38" i="2" s="1"/>
  <c r="AS38" i="2" a="1"/>
  <c r="AS38" i="2" s="1"/>
  <c r="AT38" i="2" a="1"/>
  <c r="AT38" i="2" s="1"/>
  <c r="AV38" i="2" a="1"/>
  <c r="AV38" i="2" s="1"/>
  <c r="BD38" i="2" a="1"/>
  <c r="BD38" i="2" s="1"/>
  <c r="BB38" i="2" a="1"/>
  <c r="BB38" i="2" s="1"/>
  <c r="BF38" i="2" a="1"/>
  <c r="BF38" i="2" s="1"/>
  <c r="AZ38" i="2" a="1"/>
  <c r="AZ38" i="2" s="1"/>
  <c r="BA38" i="2" a="1"/>
  <c r="BA38" i="2" s="1"/>
  <c r="BC38" i="2" a="1"/>
  <c r="BC38" i="2" s="1"/>
  <c r="BE38" i="2"/>
  <c r="AZ22" i="2" a="1"/>
  <c r="AZ22" i="2" s="1"/>
  <c r="BC22" i="2" a="1"/>
  <c r="BC22" i="2" s="1"/>
  <c r="BD22" i="2" a="1"/>
  <c r="BD22" i="2" s="1"/>
  <c r="BE22" i="2"/>
  <c r="BB22" i="2" a="1"/>
  <c r="BB22" i="2" s="1"/>
  <c r="BA22" i="2" a="1"/>
  <c r="BA22" i="2" s="1"/>
  <c r="BF22" i="2" a="1"/>
  <c r="BF22" i="2" s="1"/>
  <c r="BE261" i="2"/>
  <c r="BD261" i="2" a="1"/>
  <c r="BD261" i="2" s="1"/>
  <c r="BB261" i="2" a="1"/>
  <c r="BB261" i="2" s="1"/>
  <c r="AZ261" i="2" a="1"/>
  <c r="AZ261" i="2" s="1"/>
  <c r="BA261" i="2" a="1"/>
  <c r="BA261" i="2" s="1"/>
  <c r="BC261" i="2" a="1"/>
  <c r="BC261" i="2" s="1"/>
  <c r="BF261" i="2" a="1"/>
  <c r="BF261" i="2" s="1"/>
  <c r="BK277" i="2" a="1"/>
  <c r="BK277" i="2" s="1"/>
  <c r="BH277" i="2" a="1"/>
  <c r="BH277" i="2" s="1"/>
  <c r="BL277" i="2" a="1"/>
  <c r="BL277" i="2" s="1"/>
  <c r="BI277" i="2" a="1"/>
  <c r="BI277" i="2" s="1"/>
  <c r="BM277" i="2"/>
  <c r="BJ277" i="2" a="1"/>
  <c r="BJ277" i="2" s="1"/>
  <c r="BN277" i="2" a="1"/>
  <c r="BN277" i="2" s="1"/>
  <c r="AZ293" i="2" a="1"/>
  <c r="AZ293" i="2" s="1"/>
  <c r="BA293" i="2" a="1"/>
  <c r="BA293" i="2" s="1"/>
  <c r="BF293" i="2" a="1"/>
  <c r="BF293" i="2" s="1"/>
  <c r="BB293" i="2" a="1"/>
  <c r="BB293" i="2" s="1"/>
  <c r="BC293" i="2" a="1"/>
  <c r="BC293" i="2" s="1"/>
  <c r="BE293" i="2"/>
  <c r="BD293" i="2" a="1"/>
  <c r="BD293" i="2" s="1"/>
  <c r="AM326" i="2" a="1"/>
  <c r="AM326" i="2" s="1"/>
  <c r="AN326" i="2" a="1"/>
  <c r="AN326" i="2" s="1"/>
  <c r="AK326" i="2" a="1"/>
  <c r="AK326" i="2" s="1"/>
  <c r="AO326" i="2"/>
  <c r="AP326" i="2" a="1"/>
  <c r="AP326" i="2" s="1"/>
  <c r="AL326" i="2" a="1"/>
  <c r="AL326" i="2" s="1"/>
  <c r="AT342" i="2" a="1"/>
  <c r="AT342" i="2" s="1"/>
  <c r="AV342" i="2" a="1"/>
  <c r="AV342" i="2" s="1"/>
  <c r="AX342" i="2" a="1"/>
  <c r="AX342" i="2" s="1"/>
  <c r="AR342" i="2" a="1"/>
  <c r="AR342" i="2" s="1"/>
  <c r="AW342" i="2"/>
  <c r="AU342" i="2" a="1"/>
  <c r="AU342" i="2" s="1"/>
  <c r="AS342" i="2" a="1"/>
  <c r="AS342" i="2" s="1"/>
  <c r="BE358" i="2"/>
  <c r="BB358" i="2" a="1"/>
  <c r="BB358" i="2" s="1"/>
  <c r="BA358" i="2" a="1"/>
  <c r="BA358" i="2" s="1"/>
  <c r="AZ358" i="2" a="1"/>
  <c r="AZ358" i="2" s="1"/>
  <c r="BD358" i="2" a="1"/>
  <c r="BD358" i="2" s="1"/>
  <c r="BC358" i="2" a="1"/>
  <c r="BC358" i="2" s="1"/>
  <c r="BF358" i="2" a="1"/>
  <c r="BF358" i="2" s="1"/>
  <c r="AP358" i="2" a="1"/>
  <c r="AP358" i="2" s="1"/>
  <c r="AM358" i="2" a="1"/>
  <c r="AM358" i="2" s="1"/>
  <c r="AO358" i="2"/>
  <c r="AK358" i="2" a="1"/>
  <c r="AK358" i="2" s="1"/>
  <c r="AL358" i="2" a="1"/>
  <c r="AL358" i="2" s="1"/>
  <c r="AN358" i="2" a="1"/>
  <c r="AN358" i="2" s="1"/>
  <c r="AW374" i="2"/>
  <c r="AS374" i="2" a="1"/>
  <c r="AS374" i="2" s="1"/>
  <c r="AT374" i="2" a="1"/>
  <c r="AT374" i="2" s="1"/>
  <c r="AX374" i="2" a="1"/>
  <c r="AX374" i="2" s="1"/>
  <c r="AV374" i="2" a="1"/>
  <c r="AV374" i="2" s="1"/>
  <c r="AU374" i="2" a="1"/>
  <c r="AU374" i="2" s="1"/>
  <c r="AR374" i="2" a="1"/>
  <c r="AR374" i="2" s="1"/>
  <c r="AZ390" i="2" a="1"/>
  <c r="AZ390" i="2" s="1"/>
  <c r="BB390" i="2" a="1"/>
  <c r="BB390" i="2" s="1"/>
  <c r="BF390" i="2" a="1"/>
  <c r="BF390" i="2" s="1"/>
  <c r="BE390" i="2"/>
  <c r="BD390" i="2" a="1"/>
  <c r="BD390" i="2" s="1"/>
  <c r="BA390" i="2" a="1"/>
  <c r="BA390" i="2" s="1"/>
  <c r="BC390" i="2" a="1"/>
  <c r="BC390" i="2" s="1"/>
  <c r="BH422" i="2" a="1"/>
  <c r="BH422" i="2" s="1"/>
  <c r="BJ422" i="2" a="1"/>
  <c r="BJ422" i="2" s="1"/>
  <c r="BL422" i="2" a="1"/>
  <c r="BL422" i="2" s="1"/>
  <c r="BK422" i="2" a="1"/>
  <c r="BK422" i="2" s="1"/>
  <c r="BI422" i="2" a="1"/>
  <c r="BI422" i="2" s="1"/>
  <c r="BN422" i="2" a="1"/>
  <c r="BN422" i="2" s="1"/>
  <c r="BM422" i="2"/>
  <c r="AM422" i="2" a="1"/>
  <c r="AM422" i="2" s="1"/>
  <c r="AN422" i="2" a="1"/>
  <c r="AN422" i="2" s="1"/>
  <c r="AK422" i="2" a="1"/>
  <c r="AK422" i="2" s="1"/>
  <c r="AO422" i="2"/>
  <c r="AL422" i="2" a="1"/>
  <c r="AL422" i="2" s="1"/>
  <c r="AP422" i="2" a="1"/>
  <c r="AP422" i="2" s="1"/>
  <c r="AT438" i="2" a="1"/>
  <c r="AT438" i="2" s="1"/>
  <c r="AP425" i="4" s="1"/>
  <c r="AV438" i="2" a="1"/>
  <c r="AV438" i="2" s="1"/>
  <c r="AR425" i="4" s="1"/>
  <c r="AR438" i="2" a="1"/>
  <c r="AR438" i="2" s="1"/>
  <c r="AN425" i="4" s="1"/>
  <c r="AW438" i="2"/>
  <c r="AS425" i="4" s="1"/>
  <c r="AS438" i="2" a="1"/>
  <c r="AS438" i="2" s="1"/>
  <c r="AO425" i="4" s="1"/>
  <c r="AU438" i="2" a="1"/>
  <c r="AU438" i="2" s="1"/>
  <c r="AQ425" i="4" s="1"/>
  <c r="AX438" i="2" a="1"/>
  <c r="AX438" i="2" s="1"/>
  <c r="AT425" i="4" s="1"/>
  <c r="BI454" i="2" a="1"/>
  <c r="BI454" i="2" s="1"/>
  <c r="BN454" i="2" a="1"/>
  <c r="BN454" i="2" s="1"/>
  <c r="BM454" i="2"/>
  <c r="BH454" i="2" a="1"/>
  <c r="BH454" i="2" s="1"/>
  <c r="BJ454" i="2" a="1"/>
  <c r="BJ454" i="2" s="1"/>
  <c r="BL454" i="2" a="1"/>
  <c r="BL454" i="2" s="1"/>
  <c r="BK454" i="2" a="1"/>
  <c r="BK454" i="2" s="1"/>
  <c r="AU486" i="2" a="1"/>
  <c r="AU486" i="2" s="1"/>
  <c r="AT486" i="2" a="1"/>
  <c r="AT486" i="2" s="1"/>
  <c r="AR486" i="2" a="1"/>
  <c r="AR486" i="2" s="1"/>
  <c r="AX486" i="2" a="1"/>
  <c r="AX486" i="2" s="1"/>
  <c r="AV486" i="2" a="1"/>
  <c r="AV486" i="2" s="1"/>
  <c r="AS486" i="2" a="1"/>
  <c r="AS486" i="2" s="1"/>
  <c r="AW486" i="2"/>
  <c r="AU502" i="2" a="1"/>
  <c r="AU502" i="2" s="1"/>
  <c r="AX502" i="2" a="1"/>
  <c r="AX502" i="2" s="1"/>
  <c r="AT502" i="2" a="1"/>
  <c r="AT502" i="2" s="1"/>
  <c r="AS502" i="2" a="1"/>
  <c r="AS502" i="2" s="1"/>
  <c r="AW502" i="2"/>
  <c r="AV502" i="2" a="1"/>
  <c r="AV502" i="2" s="1"/>
  <c r="AR502" i="2" a="1"/>
  <c r="AR502" i="2" s="1"/>
  <c r="AT518" i="2" a="1"/>
  <c r="AT518" i="2" s="1"/>
  <c r="AU518" i="2" a="1"/>
  <c r="AU518" i="2" s="1"/>
  <c r="AX518" i="2" a="1"/>
  <c r="AX518" i="2" s="1"/>
  <c r="AS518" i="2" a="1"/>
  <c r="AS518" i="2" s="1"/>
  <c r="AW518" i="2"/>
  <c r="AV518" i="2" a="1"/>
  <c r="AV518" i="2" s="1"/>
  <c r="AR518" i="2" a="1"/>
  <c r="AR518" i="2" s="1"/>
  <c r="BI534" i="2" a="1"/>
  <c r="BI534" i="2" s="1"/>
  <c r="BM534" i="2"/>
  <c r="BJ534" i="2" a="1"/>
  <c r="BJ534" i="2" s="1"/>
  <c r="BN534" i="2" a="1"/>
  <c r="BN534" i="2" s="1"/>
  <c r="BK534" i="2" a="1"/>
  <c r="BK534" i="2" s="1"/>
  <c r="BH534" i="2" a="1"/>
  <c r="BH534" i="2" s="1"/>
  <c r="BL534" i="2" a="1"/>
  <c r="BL534" i="2" s="1"/>
  <c r="BH550" i="2" a="1"/>
  <c r="BH550" i="2" s="1"/>
  <c r="BK550" i="2" a="1"/>
  <c r="BK550" i="2" s="1"/>
  <c r="BL550" i="2" a="1"/>
  <c r="BL550" i="2" s="1"/>
  <c r="BI550" i="2" a="1"/>
  <c r="BI550" i="2" s="1"/>
  <c r="BM550" i="2"/>
  <c r="BJ550" i="2" a="1"/>
  <c r="BJ550" i="2" s="1"/>
  <c r="BN550" i="2" a="1"/>
  <c r="BN550" i="2" s="1"/>
  <c r="AX550" i="2" a="1"/>
  <c r="AX550" i="2" s="1"/>
  <c r="AT550" i="2" a="1"/>
  <c r="AT550" i="2" s="1"/>
  <c r="AW550" i="2"/>
  <c r="AS550" i="2" a="1"/>
  <c r="AS550" i="2" s="1"/>
  <c r="AV550" i="2" a="1"/>
  <c r="AV550" i="2" s="1"/>
  <c r="AR550" i="2" a="1"/>
  <c r="AR550" i="2" s="1"/>
  <c r="AU550" i="2" a="1"/>
  <c r="AU550" i="2" s="1"/>
  <c r="BA566" i="2" a="1"/>
  <c r="BA566" i="2" s="1"/>
  <c r="BD566" i="2" a="1"/>
  <c r="BD566" i="2" s="1"/>
  <c r="AZ566" i="2" a="1"/>
  <c r="AZ566" i="2" s="1"/>
  <c r="BE566" i="2"/>
  <c r="BB566" i="2" a="1"/>
  <c r="BB566" i="2" s="1"/>
  <c r="BF566" i="2" a="1"/>
  <c r="BF566" i="2" s="1"/>
  <c r="BC566" i="2" a="1"/>
  <c r="BC566" i="2" s="1"/>
  <c r="BA582" i="2" a="1"/>
  <c r="BA582" i="2" s="1"/>
  <c r="BE582" i="2"/>
  <c r="BB582" i="2" a="1"/>
  <c r="BB582" i="2" s="1"/>
  <c r="BC582" i="2" a="1"/>
  <c r="BC582" i="2" s="1"/>
  <c r="AZ582" i="2" a="1"/>
  <c r="AZ582" i="2" s="1"/>
  <c r="BF582" i="2" a="1"/>
  <c r="BF582" i="2" s="1"/>
  <c r="BD582" i="2" a="1"/>
  <c r="BD582" i="2" s="1"/>
  <c r="BA598" i="2" a="1"/>
  <c r="BA598" i="2" s="1"/>
  <c r="BE598" i="2"/>
  <c r="BB598" i="2" a="1"/>
  <c r="BB598" i="2" s="1"/>
  <c r="BC598" i="2" a="1"/>
  <c r="BC598" i="2" s="1"/>
  <c r="AZ598" i="2" a="1"/>
  <c r="AZ598" i="2" s="1"/>
  <c r="BD598" i="2" a="1"/>
  <c r="BD598" i="2" s="1"/>
  <c r="BF598" i="2" a="1"/>
  <c r="BF598" i="2" s="1"/>
  <c r="BE614" i="2"/>
  <c r="BA614" i="2" a="1"/>
  <c r="BA614" i="2" s="1"/>
  <c r="BB614" i="2" a="1"/>
  <c r="BB614" i="2" s="1"/>
  <c r="BF614" i="2" a="1"/>
  <c r="BF614" i="2" s="1"/>
  <c r="BC614" i="2" a="1"/>
  <c r="BC614" i="2" s="1"/>
  <c r="AZ614" i="2" a="1"/>
  <c r="AZ614" i="2" s="1"/>
  <c r="BD614" i="2" a="1"/>
  <c r="BD614" i="2" s="1"/>
  <c r="AU614" i="2" a="1"/>
  <c r="AU614" i="2" s="1"/>
  <c r="AS614" i="2" a="1"/>
  <c r="AS614" i="2" s="1"/>
  <c r="AT614" i="2" a="1"/>
  <c r="AT614" i="2" s="1"/>
  <c r="AW614" i="2"/>
  <c r="AV614" i="2" a="1"/>
  <c r="AV614" i="2" s="1"/>
  <c r="AR614" i="2" a="1"/>
  <c r="AR614" i="2" s="1"/>
  <c r="AX614" i="2" a="1"/>
  <c r="AX614" i="2" s="1"/>
  <c r="BJ630" i="2" a="1"/>
  <c r="BJ630" i="2" s="1"/>
  <c r="BN630" i="2" a="1"/>
  <c r="BN630" i="2" s="1"/>
  <c r="BK630" i="2" a="1"/>
  <c r="BK630" i="2" s="1"/>
  <c r="BH630" i="2" a="1"/>
  <c r="BH630" i="2" s="1"/>
  <c r="BL630" i="2" a="1"/>
  <c r="BL630" i="2" s="1"/>
  <c r="BI630" i="2" a="1"/>
  <c r="BI630" i="2" s="1"/>
  <c r="BM630" i="2"/>
  <c r="BE646" i="2"/>
  <c r="BA646" i="2" a="1"/>
  <c r="BA646" i="2" s="1"/>
  <c r="BB646" i="2" a="1"/>
  <c r="BB646" i="2" s="1"/>
  <c r="BC646" i="2" a="1"/>
  <c r="BC646" i="2" s="1"/>
  <c r="AZ646" i="2" a="1"/>
  <c r="AZ646" i="2" s="1"/>
  <c r="BF646" i="2" a="1"/>
  <c r="BF646" i="2" s="1"/>
  <c r="BD646" i="2" a="1"/>
  <c r="BD646" i="2" s="1"/>
  <c r="AK662" i="2" a="1"/>
  <c r="AK662" i="2" s="1"/>
  <c r="AM662" i="2" a="1"/>
  <c r="AM662" i="2" s="1"/>
  <c r="AN662" i="2" a="1"/>
  <c r="AN662" i="2" s="1"/>
  <c r="AO662" i="2"/>
  <c r="AL662" i="2" a="1"/>
  <c r="AL662" i="2" s="1"/>
  <c r="AP662" i="2" a="1"/>
  <c r="AP662" i="2" s="1"/>
  <c r="BJ678" i="2" a="1"/>
  <c r="BJ678" i="2" s="1"/>
  <c r="BH678" i="2" a="1"/>
  <c r="BH678" i="2" s="1"/>
  <c r="BM678" i="2"/>
  <c r="BI678" i="2" a="1"/>
  <c r="BI678" i="2" s="1"/>
  <c r="BK678" i="2" a="1"/>
  <c r="BK678" i="2" s="1"/>
  <c r="BL678" i="2" a="1"/>
  <c r="BL678" i="2" s="1"/>
  <c r="BN678" i="2" a="1"/>
  <c r="BN678" i="2" s="1"/>
  <c r="AZ702" i="2" a="1"/>
  <c r="AZ702" i="2" s="1"/>
  <c r="BB702" i="2" a="1"/>
  <c r="BB702" i="2" s="1"/>
  <c r="BE702" i="2"/>
  <c r="BA702" i="2" a="1"/>
  <c r="BA702" i="2" s="1"/>
  <c r="BD702" i="2" a="1"/>
  <c r="BD702" i="2" s="1"/>
  <c r="BC702" i="2" a="1"/>
  <c r="BC702" i="2" s="1"/>
  <c r="BF702" i="2" a="1"/>
  <c r="BF702" i="2" s="1"/>
  <c r="AR718" i="2" a="1"/>
  <c r="AR718" i="2" s="1"/>
  <c r="AV718" i="2" a="1"/>
  <c r="AV718" i="2" s="1"/>
  <c r="AT718" i="2" a="1"/>
  <c r="AT718" i="2" s="1"/>
  <c r="AS718" i="2" a="1"/>
  <c r="AS718" i="2" s="1"/>
  <c r="AX718" i="2" a="1"/>
  <c r="AX718" i="2" s="1"/>
  <c r="AU718" i="2" a="1"/>
  <c r="AU718" i="2" s="1"/>
  <c r="AW718" i="2"/>
  <c r="AZ734" i="2" a="1"/>
  <c r="AZ734" i="2" s="1"/>
  <c r="BD734" i="2" a="1"/>
  <c r="BD734" i="2" s="1"/>
  <c r="BA734" i="2" a="1"/>
  <c r="BA734" i="2" s="1"/>
  <c r="BE734" i="2"/>
  <c r="BB734" i="2" a="1"/>
  <c r="BB734" i="2" s="1"/>
  <c r="BF734" i="2" a="1"/>
  <c r="BF734" i="2" s="1"/>
  <c r="BC734" i="2" a="1"/>
  <c r="BC734" i="2" s="1"/>
  <c r="AZ747" i="2" a="1"/>
  <c r="AZ747" i="2" s="1"/>
  <c r="BA747" i="2" a="1"/>
  <c r="BA747" i="2" s="1"/>
  <c r="BF747" i="2" a="1"/>
  <c r="BF747" i="2" s="1"/>
  <c r="BB747" i="2" a="1"/>
  <c r="BB747" i="2" s="1"/>
  <c r="BC747" i="2" a="1"/>
  <c r="BC747" i="2" s="1"/>
  <c r="BE747" i="2"/>
  <c r="BD747" i="2" a="1"/>
  <c r="BD747" i="2" s="1"/>
  <c r="AZ763" i="2" a="1"/>
  <c r="AZ763" i="2" s="1"/>
  <c r="BE763" i="2"/>
  <c r="BA763" i="2" a="1"/>
  <c r="BA763" i="2" s="1"/>
  <c r="BF763" i="2" a="1"/>
  <c r="BF763" i="2" s="1"/>
  <c r="BB763" i="2" a="1"/>
  <c r="BB763" i="2" s="1"/>
  <c r="BC763" i="2" a="1"/>
  <c r="BC763" i="2" s="1"/>
  <c r="BD763" i="2" a="1"/>
  <c r="BD763" i="2" s="1"/>
  <c r="BA779" i="2" a="1"/>
  <c r="BA779" i="2" s="1"/>
  <c r="BE779" i="2"/>
  <c r="BB779" i="2" a="1"/>
  <c r="BB779" i="2" s="1"/>
  <c r="BF779" i="2" a="1"/>
  <c r="BF779" i="2" s="1"/>
  <c r="AZ779" i="2" a="1"/>
  <c r="AZ779" i="2" s="1"/>
  <c r="BC779" i="2" a="1"/>
  <c r="BC779" i="2" s="1"/>
  <c r="BD779" i="2" a="1"/>
  <c r="BD779" i="2" s="1"/>
  <c r="AZ811" i="2" a="1"/>
  <c r="AZ811" i="2" s="1"/>
  <c r="BC811" i="2" a="1"/>
  <c r="BC811" i="2" s="1"/>
  <c r="BB811" i="2" a="1"/>
  <c r="BB811" i="2" s="1"/>
  <c r="BE811" i="2"/>
  <c r="BA811" i="2" a="1"/>
  <c r="BA811" i="2" s="1"/>
  <c r="BF811" i="2" a="1"/>
  <c r="BF811" i="2" s="1"/>
  <c r="BD811" i="2" a="1"/>
  <c r="BD811" i="2" s="1"/>
  <c r="AX827" i="2" a="1"/>
  <c r="AX827" i="2" s="1"/>
  <c r="AS827" i="2" a="1"/>
  <c r="AS827" i="2" s="1"/>
  <c r="AT827" i="2" a="1"/>
  <c r="AT827" i="2" s="1"/>
  <c r="AU827" i="2" a="1"/>
  <c r="AU827" i="2" s="1"/>
  <c r="AV827" i="2" a="1"/>
  <c r="AV827" i="2" s="1"/>
  <c r="AR827" i="2" a="1"/>
  <c r="AR827" i="2" s="1"/>
  <c r="AW827" i="2"/>
  <c r="AZ843" i="2" a="1"/>
  <c r="AZ843" i="2" s="1"/>
  <c r="BC843" i="2" a="1"/>
  <c r="BC843" i="2" s="1"/>
  <c r="BB843" i="2" a="1"/>
  <c r="BB843" i="2" s="1"/>
  <c r="BE843" i="2"/>
  <c r="BA843" i="2" a="1"/>
  <c r="BA843" i="2" s="1"/>
  <c r="BF843" i="2" a="1"/>
  <c r="BF843" i="2" s="1"/>
  <c r="BD843" i="2" a="1"/>
  <c r="BD843" i="2" s="1"/>
  <c r="BN859" i="2" a="1"/>
  <c r="BN859" i="2" s="1"/>
  <c r="BH859" i="2" a="1"/>
  <c r="BH859" i="2" s="1"/>
  <c r="BI859" i="2" a="1"/>
  <c r="BI859" i="2" s="1"/>
  <c r="BJ859" i="2" a="1"/>
  <c r="BJ859" i="2" s="1"/>
  <c r="BK859" i="2" a="1"/>
  <c r="BK859" i="2" s="1"/>
  <c r="BL859" i="2" a="1"/>
  <c r="BL859" i="2" s="1"/>
  <c r="BM859" i="2"/>
  <c r="AX875" i="2" a="1"/>
  <c r="AX875" i="2" s="1"/>
  <c r="AS875" i="2" a="1"/>
  <c r="AS875" i="2" s="1"/>
  <c r="AT875" i="2" a="1"/>
  <c r="AT875" i="2" s="1"/>
  <c r="AU875" i="2" a="1"/>
  <c r="AU875" i="2" s="1"/>
  <c r="AV875" i="2" a="1"/>
  <c r="AV875" i="2" s="1"/>
  <c r="AR875" i="2" a="1"/>
  <c r="AR875" i="2" s="1"/>
  <c r="AW875" i="2"/>
  <c r="BN891" i="2" a="1"/>
  <c r="BN891" i="2" s="1"/>
  <c r="BH891" i="2" a="1"/>
  <c r="BH891" i="2" s="1"/>
  <c r="BI891" i="2" a="1"/>
  <c r="BI891" i="2" s="1"/>
  <c r="BJ891" i="2" a="1"/>
  <c r="BJ891" i="2" s="1"/>
  <c r="BK891" i="2" a="1"/>
  <c r="BK891" i="2" s="1"/>
  <c r="BL891" i="2" a="1"/>
  <c r="BL891" i="2" s="1"/>
  <c r="BM891" i="2"/>
  <c r="AZ907" i="2" a="1"/>
  <c r="AZ907" i="2" s="1"/>
  <c r="BC907" i="2" a="1"/>
  <c r="BC907" i="2" s="1"/>
  <c r="BB907" i="2" a="1"/>
  <c r="BB907" i="2" s="1"/>
  <c r="BE907" i="2"/>
  <c r="BA907" i="2" a="1"/>
  <c r="BA907" i="2" s="1"/>
  <c r="BF907" i="2" a="1"/>
  <c r="BF907" i="2" s="1"/>
  <c r="BD907" i="2" a="1"/>
  <c r="BD907" i="2" s="1"/>
  <c r="BK923" i="2" a="1"/>
  <c r="BK923" i="2" s="1"/>
  <c r="BM923" i="2"/>
  <c r="BI923" i="2" a="1"/>
  <c r="BI923" i="2" s="1"/>
  <c r="BN923" i="2" a="1"/>
  <c r="BN923" i="2" s="1"/>
  <c r="BJ923" i="2" a="1"/>
  <c r="BJ923" i="2" s="1"/>
  <c r="BL923" i="2" a="1"/>
  <c r="BL923" i="2" s="1"/>
  <c r="BH923" i="2" a="1"/>
  <c r="BH923" i="2" s="1"/>
  <c r="AK939" i="2" a="1"/>
  <c r="AK939" i="2" s="1"/>
  <c r="AP939" i="2" a="1"/>
  <c r="AP939" i="2" s="1"/>
  <c r="AL939" i="2" a="1"/>
  <c r="AL939" i="2" s="1"/>
  <c r="AM939" i="2" a="1"/>
  <c r="AM939" i="2" s="1"/>
  <c r="AO939" i="2"/>
  <c r="AN939" i="2" a="1"/>
  <c r="AN939" i="2" s="1"/>
  <c r="BJ939" i="2" a="1"/>
  <c r="BJ939" i="2" s="1"/>
  <c r="BL939" i="2" a="1"/>
  <c r="BL939" i="2" s="1"/>
  <c r="BN939" i="2" a="1"/>
  <c r="BN939" i="2" s="1"/>
  <c r="BI939" i="2" a="1"/>
  <c r="BI939" i="2" s="1"/>
  <c r="BM939" i="2"/>
  <c r="BH939" i="2" a="1"/>
  <c r="BH939" i="2" s="1"/>
  <c r="BK939" i="2" a="1"/>
  <c r="BK939" i="2" s="1"/>
  <c r="AT971" i="2" a="1"/>
  <c r="AT971" i="2" s="1"/>
  <c r="AX971" i="2" a="1"/>
  <c r="AX971" i="2" s="1"/>
  <c r="AU971" i="2" a="1"/>
  <c r="AU971" i="2" s="1"/>
  <c r="AR971" i="2" a="1"/>
  <c r="AR971" i="2" s="1"/>
  <c r="AV971" i="2" a="1"/>
  <c r="AV971" i="2" s="1"/>
  <c r="AS971" i="2" a="1"/>
  <c r="AS971" i="2" s="1"/>
  <c r="AW971" i="2"/>
  <c r="AZ987" i="2" a="1"/>
  <c r="AZ987" i="2" s="1"/>
  <c r="BC987" i="2" a="1"/>
  <c r="BC987" i="2" s="1"/>
  <c r="BE987" i="2"/>
  <c r="BB987" i="2" a="1"/>
  <c r="BB987" i="2" s="1"/>
  <c r="BD987" i="2" a="1"/>
  <c r="BD987" i="2" s="1"/>
  <c r="BF987" i="2" a="1"/>
  <c r="BF987" i="2" s="1"/>
  <c r="BA987" i="2" a="1"/>
  <c r="BA987" i="2" s="1"/>
  <c r="AK1003" i="2" a="1"/>
  <c r="AK1003" i="2" s="1"/>
  <c r="AP1003" i="2" a="1"/>
  <c r="AP1003" i="2" s="1"/>
  <c r="AL1003" i="2" a="1"/>
  <c r="AL1003" i="2" s="1"/>
  <c r="AM1003" i="2" a="1"/>
  <c r="AM1003" i="2" s="1"/>
  <c r="AO1003" i="2"/>
  <c r="AN1003" i="2" a="1"/>
  <c r="AN1003" i="2" s="1"/>
  <c r="BJ1003" i="2" a="1"/>
  <c r="BJ1003" i="2" s="1"/>
  <c r="BL1003" i="2" a="1"/>
  <c r="BL1003" i="2" s="1"/>
  <c r="BN1003" i="2" a="1"/>
  <c r="BN1003" i="2" s="1"/>
  <c r="BI1003" i="2" a="1"/>
  <c r="BI1003" i="2" s="1"/>
  <c r="BM1003" i="2"/>
  <c r="BH1003" i="2" a="1"/>
  <c r="BH1003" i="2" s="1"/>
  <c r="BK1003" i="2" a="1"/>
  <c r="BK1003" i="2" s="1"/>
  <c r="AT1035" i="2" a="1"/>
  <c r="AT1035" i="2" s="1"/>
  <c r="AX1035" i="2" a="1"/>
  <c r="AX1035" i="2" s="1"/>
  <c r="AU1035" i="2" a="1"/>
  <c r="AU1035" i="2" s="1"/>
  <c r="AS1035" i="2" a="1"/>
  <c r="AS1035" i="2" s="1"/>
  <c r="AW1035" i="2"/>
  <c r="AV1035" i="2" a="1"/>
  <c r="AV1035" i="2" s="1"/>
  <c r="AR1035" i="2" a="1"/>
  <c r="AR1035" i="2" s="1"/>
  <c r="BC1051" i="2" a="1"/>
  <c r="BC1051" i="2" s="1"/>
  <c r="AZ1051" i="2" a="1"/>
  <c r="AZ1051" i="2" s="1"/>
  <c r="BE1051" i="2"/>
  <c r="BB1051" i="2" a="1"/>
  <c r="BB1051" i="2" s="1"/>
  <c r="BD1051" i="2" a="1"/>
  <c r="BD1051" i="2" s="1"/>
  <c r="BF1051" i="2" a="1"/>
  <c r="BF1051" i="2" s="1"/>
  <c r="BA1051" i="2" a="1"/>
  <c r="BA1051" i="2" s="1"/>
  <c r="AK1067" i="2" a="1"/>
  <c r="AK1067" i="2" s="1"/>
  <c r="AP1067" i="2" a="1"/>
  <c r="AP1067" i="2" s="1"/>
  <c r="AL1067" i="2" a="1"/>
  <c r="AL1067" i="2" s="1"/>
  <c r="AO1067" i="2"/>
  <c r="AM1067" i="2" a="1"/>
  <c r="AM1067" i="2" s="1"/>
  <c r="AN1067" i="2" a="1"/>
  <c r="AN1067" i="2" s="1"/>
  <c r="BJ1067" i="2" a="1"/>
  <c r="BJ1067" i="2" s="1"/>
  <c r="BL1067" i="2" a="1"/>
  <c r="BL1067" i="2" s="1"/>
  <c r="BN1067" i="2" a="1"/>
  <c r="BN1067" i="2" s="1"/>
  <c r="BI1067" i="2" a="1"/>
  <c r="BI1067" i="2" s="1"/>
  <c r="BM1067" i="2"/>
  <c r="BH1067" i="2" a="1"/>
  <c r="BH1067" i="2" s="1"/>
  <c r="BK1067" i="2" a="1"/>
  <c r="BK1067" i="2" s="1"/>
  <c r="BH1083" i="2" a="1"/>
  <c r="BH1083" i="2" s="1"/>
  <c r="BL1083" i="2" a="1"/>
  <c r="BL1083" i="2" s="1"/>
  <c r="BN1083" i="2" a="1"/>
  <c r="BN1083" i="2" s="1"/>
  <c r="BI1083" i="2" a="1"/>
  <c r="BI1083" i="2" s="1"/>
  <c r="BJ1083" i="2" a="1"/>
  <c r="BJ1083" i="2" s="1"/>
  <c r="BM1083" i="2"/>
  <c r="BK1083" i="2" a="1"/>
  <c r="BK1083" i="2" s="1"/>
  <c r="AK1099" i="2" a="1"/>
  <c r="AK1099" i="2" s="1"/>
  <c r="AO1099" i="2"/>
  <c r="AN1099" i="2" a="1"/>
  <c r="AN1099" i="2" s="1"/>
  <c r="AL1099" i="2" a="1"/>
  <c r="AL1099" i="2" s="1"/>
  <c r="AP1099" i="2" a="1"/>
  <c r="AP1099" i="2" s="1"/>
  <c r="AM1099" i="2" a="1"/>
  <c r="AM1099" i="2" s="1"/>
  <c r="AV1131" i="2" a="1"/>
  <c r="AV1131" i="2" s="1"/>
  <c r="AU1131" i="2" a="1"/>
  <c r="AU1131" i="2" s="1"/>
  <c r="AS1131" i="2" a="1"/>
  <c r="AS1131" i="2" s="1"/>
  <c r="AX1131" i="2" a="1"/>
  <c r="AX1131" i="2" s="1"/>
  <c r="AW1131" i="2"/>
  <c r="AR1131" i="2" a="1"/>
  <c r="AR1131" i="2" s="1"/>
  <c r="AT1131" i="2" a="1"/>
  <c r="AT1131" i="2" s="1"/>
  <c r="BC1131" i="2" a="1"/>
  <c r="BC1131" i="2" s="1"/>
  <c r="AZ1131" i="2" a="1"/>
  <c r="AZ1131" i="2" s="1"/>
  <c r="BD1131" i="2" a="1"/>
  <c r="BD1131" i="2" s="1"/>
  <c r="BB1131" i="2" a="1"/>
  <c r="BB1131" i="2" s="1"/>
  <c r="BF1131" i="2" a="1"/>
  <c r="BF1131" i="2" s="1"/>
  <c r="BA1131" i="2" a="1"/>
  <c r="BA1131" i="2" s="1"/>
  <c r="BE1131" i="2"/>
  <c r="AX1147" i="2" a="1"/>
  <c r="AX1147" i="2" s="1"/>
  <c r="AS1147" i="2" a="1"/>
  <c r="AS1147" i="2" s="1"/>
  <c r="AW1147" i="2"/>
  <c r="AT1147" i="2" a="1"/>
  <c r="AT1147" i="2" s="1"/>
  <c r="AR1147" i="2" a="1"/>
  <c r="AR1147" i="2" s="1"/>
  <c r="AV1147" i="2" a="1"/>
  <c r="AV1147" i="2" s="1"/>
  <c r="AU1147" i="2" a="1"/>
  <c r="AU1147" i="2" s="1"/>
  <c r="AP1163" i="2" a="1"/>
  <c r="AP1163" i="2" s="1"/>
  <c r="AK1163" i="2" a="1"/>
  <c r="AK1163" i="2" s="1"/>
  <c r="AM1163" i="2" a="1"/>
  <c r="AM1163" i="2" s="1"/>
  <c r="AO1163" i="2"/>
  <c r="AN1163" i="2" a="1"/>
  <c r="AN1163" i="2" s="1"/>
  <c r="AL1163" i="2" a="1"/>
  <c r="AL1163" i="2" s="1"/>
  <c r="AT1190" i="2" a="1"/>
  <c r="AT1190" i="2" s="1"/>
  <c r="AW1190" i="2"/>
  <c r="AS1190" i="2" a="1"/>
  <c r="AS1190" i="2" s="1"/>
  <c r="AX1190" i="2" a="1"/>
  <c r="AX1190" i="2" s="1"/>
  <c r="AR1190" i="2" a="1"/>
  <c r="AR1190" i="2" s="1"/>
  <c r="AV1190" i="2" a="1"/>
  <c r="AV1190" i="2" s="1"/>
  <c r="AU1190" i="2" a="1"/>
  <c r="AU1190" i="2" s="1"/>
  <c r="BC1190" i="2" a="1"/>
  <c r="BC1190" i="2" s="1"/>
  <c r="AZ1190" i="2" a="1"/>
  <c r="AZ1190" i="2" s="1"/>
  <c r="BD1190" i="2" a="1"/>
  <c r="BD1190" i="2" s="1"/>
  <c r="BB1190" i="2" a="1"/>
  <c r="BB1190" i="2" s="1"/>
  <c r="BF1190" i="2" a="1"/>
  <c r="BF1190" i="2" s="1"/>
  <c r="BA1190" i="2" a="1"/>
  <c r="BA1190" i="2" s="1"/>
  <c r="BE1190" i="2"/>
  <c r="AW1206" i="2"/>
  <c r="AX1206" i="2" a="1"/>
  <c r="AX1206" i="2" s="1"/>
  <c r="AT1206" i="2" a="1"/>
  <c r="AT1206" i="2" s="1"/>
  <c r="AS1206" i="2" a="1"/>
  <c r="AS1206" i="2" s="1"/>
  <c r="AR1206" i="2" a="1"/>
  <c r="AR1206" i="2" s="1"/>
  <c r="AV1206" i="2" a="1"/>
  <c r="AV1206" i="2" s="1"/>
  <c r="AU1206" i="2" a="1"/>
  <c r="AU1206" i="2" s="1"/>
  <c r="AZ1222" i="2" a="1"/>
  <c r="AZ1222" i="2" s="1"/>
  <c r="BD1222" i="2" a="1"/>
  <c r="BD1222" i="2" s="1"/>
  <c r="BA1222" i="2" a="1"/>
  <c r="BA1222" i="2" s="1"/>
  <c r="BE1222" i="2"/>
  <c r="BC1222" i="2" a="1"/>
  <c r="BC1222" i="2" s="1"/>
  <c r="BB1222" i="2" a="1"/>
  <c r="BB1222" i="2" s="1"/>
  <c r="BF1222" i="2" a="1"/>
  <c r="BF1222" i="2" s="1"/>
  <c r="AS1238" i="2" a="1"/>
  <c r="AS1238" i="2" s="1"/>
  <c r="AT1238" i="2" a="1"/>
  <c r="AT1238" i="2" s="1"/>
  <c r="AX1238" i="2" a="1"/>
  <c r="AX1238" i="2" s="1"/>
  <c r="AR1238" i="2" a="1"/>
  <c r="AR1238" i="2" s="1"/>
  <c r="AW1238" i="2"/>
  <c r="AV1238" i="2" a="1"/>
  <c r="AV1238" i="2" s="1"/>
  <c r="AU1238" i="2" a="1"/>
  <c r="AU1238" i="2" s="1"/>
  <c r="BD1254" i="2" a="1"/>
  <c r="BD1254" i="2" s="1"/>
  <c r="BF1254" i="2" a="1"/>
  <c r="BF1254" i="2" s="1"/>
  <c r="BE1254" i="2"/>
  <c r="AZ1254" i="2" a="1"/>
  <c r="AZ1254" i="2" s="1"/>
  <c r="BA1254" i="2" a="1"/>
  <c r="BA1254" i="2" s="1"/>
  <c r="BC1254" i="2" a="1"/>
  <c r="BC1254" i="2" s="1"/>
  <c r="BB1254" i="2" a="1"/>
  <c r="BB1254" i="2" s="1"/>
  <c r="AS1270" i="2" a="1"/>
  <c r="AS1270" i="2" s="1"/>
  <c r="AT1270" i="2" a="1"/>
  <c r="AT1270" i="2" s="1"/>
  <c r="AR1270" i="2" a="1"/>
  <c r="AR1270" i="2" s="1"/>
  <c r="AV1270" i="2" a="1"/>
  <c r="AV1270" i="2" s="1"/>
  <c r="AX1270" i="2" a="1"/>
  <c r="AX1270" i="2" s="1"/>
  <c r="AW1270" i="2"/>
  <c r="AU1270" i="2" a="1"/>
  <c r="AU1270" i="2" s="1"/>
  <c r="BF1286" i="2" a="1"/>
  <c r="BF1286" i="2" s="1"/>
  <c r="AZ1286" i="2" a="1"/>
  <c r="AZ1286" i="2" s="1"/>
  <c r="BA1286" i="2" a="1"/>
  <c r="BA1286" i="2" s="1"/>
  <c r="BB1286" i="2" a="1"/>
  <c r="BB1286" i="2" s="1"/>
  <c r="BE1286" i="2"/>
  <c r="BC1286" i="2" a="1"/>
  <c r="BC1286" i="2" s="1"/>
  <c r="BD1286" i="2" a="1"/>
  <c r="BD1286" i="2" s="1"/>
  <c r="AP1318" i="2" a="1"/>
  <c r="AP1318" i="2" s="1"/>
  <c r="AN1318" i="2" a="1"/>
  <c r="AN1318" i="2" s="1"/>
  <c r="AK1318" i="2" a="1"/>
  <c r="AK1318" i="2" s="1"/>
  <c r="AL1318" i="2" a="1"/>
  <c r="AL1318" i="2" s="1"/>
  <c r="AO1318" i="2"/>
  <c r="AM1318" i="2" a="1"/>
  <c r="AM1318" i="2" s="1"/>
  <c r="AN1350" i="2" a="1"/>
  <c r="AN1350" i="2" s="1"/>
  <c r="AP1350" i="2" a="1"/>
  <c r="AP1350" i="2" s="1"/>
  <c r="AK1350" i="2" a="1"/>
  <c r="AK1350" i="2" s="1"/>
  <c r="AL1350" i="2" a="1"/>
  <c r="AL1350" i="2" s="1"/>
  <c r="AO1350" i="2"/>
  <c r="AM1350" i="2" a="1"/>
  <c r="AM1350" i="2" s="1"/>
  <c r="AZ254" i="2" a="1"/>
  <c r="AZ254" i="2" s="1"/>
  <c r="BD254" i="2" a="1"/>
  <c r="BD254" i="2" s="1"/>
  <c r="BE254" i="2"/>
  <c r="BA254" i="2" a="1"/>
  <c r="BA254" i="2" s="1"/>
  <c r="BB254" i="2" a="1"/>
  <c r="BB254" i="2" s="1"/>
  <c r="BC254" i="2" a="1"/>
  <c r="BC254" i="2" s="1"/>
  <c r="BF254" i="2" a="1"/>
  <c r="BF254" i="2" s="1"/>
  <c r="AP235" i="2" a="1"/>
  <c r="AP235" i="2" s="1"/>
  <c r="AK235" i="2" a="1"/>
  <c r="AK235" i="2" s="1"/>
  <c r="AM235" i="2" a="1"/>
  <c r="AM235" i="2" s="1"/>
  <c r="AL235" i="2" a="1"/>
  <c r="AL235" i="2" s="1"/>
  <c r="AO235" i="2"/>
  <c r="AN235" i="2" a="1"/>
  <c r="AN235" i="2" s="1"/>
  <c r="BK235" i="2" a="1"/>
  <c r="BK235" i="2" s="1"/>
  <c r="BH235" i="2" a="1"/>
  <c r="BH235" i="2" s="1"/>
  <c r="BL235" i="2" a="1"/>
  <c r="BL235" i="2" s="1"/>
  <c r="BI235" i="2" a="1"/>
  <c r="BI235" i="2" s="1"/>
  <c r="BM235" i="2"/>
  <c r="BJ235" i="2" a="1"/>
  <c r="BJ235" i="2" s="1"/>
  <c r="BN235" i="2" a="1"/>
  <c r="BN235" i="2" s="1"/>
  <c r="AP203" i="2" a="1"/>
  <c r="AP203" i="2" s="1"/>
  <c r="AK203" i="2" a="1"/>
  <c r="AK203" i="2" s="1"/>
  <c r="AM203" i="2" a="1"/>
  <c r="AM203" i="2" s="1"/>
  <c r="AL203" i="2" a="1"/>
  <c r="AL203" i="2" s="1"/>
  <c r="AO203" i="2"/>
  <c r="AN203" i="2" a="1"/>
  <c r="AN203" i="2" s="1"/>
  <c r="AT187" i="2" a="1"/>
  <c r="AT187" i="2" s="1"/>
  <c r="AS187" i="2" a="1"/>
  <c r="AS187" i="2" s="1"/>
  <c r="AX187" i="2" a="1"/>
  <c r="AX187" i="2" s="1"/>
  <c r="AU187" i="2" a="1"/>
  <c r="AU187" i="2" s="1"/>
  <c r="AW187" i="2"/>
  <c r="AR187" i="2" a="1"/>
  <c r="AR187" i="2" s="1"/>
  <c r="AV187" i="2" a="1"/>
  <c r="AV187" i="2" s="1"/>
  <c r="BB171" i="2" a="1"/>
  <c r="BB171" i="2" s="1"/>
  <c r="AZ171" i="2" a="1"/>
  <c r="AZ171" i="2" s="1"/>
  <c r="BA171" i="2" a="1"/>
  <c r="BA171" i="2" s="1"/>
  <c r="BF171" i="2" a="1"/>
  <c r="BF171" i="2" s="1"/>
  <c r="BC171" i="2" a="1"/>
  <c r="BC171" i="2" s="1"/>
  <c r="BD171" i="2" a="1"/>
  <c r="BD171" i="2" s="1"/>
  <c r="BE171" i="2"/>
  <c r="BK171" i="2" a="1"/>
  <c r="BK171" i="2" s="1"/>
  <c r="BM171" i="2"/>
  <c r="BN171" i="2" a="1"/>
  <c r="BN171" i="2" s="1"/>
  <c r="BH171" i="2" a="1"/>
  <c r="BH171" i="2" s="1"/>
  <c r="BJ171" i="2" a="1"/>
  <c r="BJ171" i="2" s="1"/>
  <c r="BL171" i="2" a="1"/>
  <c r="BL171" i="2" s="1"/>
  <c r="BI171" i="2" a="1"/>
  <c r="BI171" i="2" s="1"/>
  <c r="AL155" i="2" a="1"/>
  <c r="AL155" i="2" s="1"/>
  <c r="AN155" i="2" a="1"/>
  <c r="AN155" i="2" s="1"/>
  <c r="AP155" i="2" a="1"/>
  <c r="AP155" i="2" s="1"/>
  <c r="AM155" i="2" a="1"/>
  <c r="AM155" i="2" s="1"/>
  <c r="AO155" i="2"/>
  <c r="AK155" i="2" a="1"/>
  <c r="AK155" i="2" s="1"/>
  <c r="AZ123" i="2" a="1"/>
  <c r="AZ123" i="2" s="1"/>
  <c r="BD123" i="2" a="1"/>
  <c r="BD123" i="2" s="1"/>
  <c r="BA123" i="2" a="1"/>
  <c r="BA123" i="2" s="1"/>
  <c r="BE123" i="2"/>
  <c r="BB123" i="2" a="1"/>
  <c r="BB123" i="2" s="1"/>
  <c r="BF123" i="2" a="1"/>
  <c r="BF123" i="2" s="1"/>
  <c r="BC123" i="2" a="1"/>
  <c r="BC123" i="2" s="1"/>
  <c r="BH107" i="2" a="1"/>
  <c r="BH107" i="2" s="1"/>
  <c r="BK107" i="2" a="1"/>
  <c r="BK107" i="2" s="1"/>
  <c r="BL107" i="2" a="1"/>
  <c r="BL107" i="2" s="1"/>
  <c r="BJ107" i="2" a="1"/>
  <c r="BJ107" i="2" s="1"/>
  <c r="BN107" i="2" a="1"/>
  <c r="BN107" i="2" s="1"/>
  <c r="BM107" i="2"/>
  <c r="BI107" i="2" a="1"/>
  <c r="BI107" i="2" s="1"/>
  <c r="AP107" i="2" a="1"/>
  <c r="AP107" i="2" s="1"/>
  <c r="AL107" i="2" a="1"/>
  <c r="AL107" i="2" s="1"/>
  <c r="AM107" i="2" a="1"/>
  <c r="AM107" i="2" s="1"/>
  <c r="AN107" i="2" a="1"/>
  <c r="AN107" i="2" s="1"/>
  <c r="AK107" i="2" a="1"/>
  <c r="AK107" i="2" s="1"/>
  <c r="AO107" i="2"/>
  <c r="BA89" i="2" a="1"/>
  <c r="BA89" i="2" s="1"/>
  <c r="BC89" i="2" a="1"/>
  <c r="BC89" i="2" s="1"/>
  <c r="BE89" i="2"/>
  <c r="BB89" i="2" a="1"/>
  <c r="BB89" i="2" s="1"/>
  <c r="BF89" i="2" a="1"/>
  <c r="BF89" i="2" s="1"/>
  <c r="BD89" i="2" a="1"/>
  <c r="BD89" i="2" s="1"/>
  <c r="AZ89" i="2" a="1"/>
  <c r="AZ89" i="2" s="1"/>
  <c r="BA73" i="2" a="1"/>
  <c r="BA73" i="2" s="1"/>
  <c r="AZ73" i="2" a="1"/>
  <c r="AZ73" i="2" s="1"/>
  <c r="BC73" i="2" a="1"/>
  <c r="BC73" i="2" s="1"/>
  <c r="AX16" i="4" s="1"/>
  <c r="BB73" i="2" a="1"/>
  <c r="BB73" i="2" s="1"/>
  <c r="BE73" i="2"/>
  <c r="BD73" i="2" a="1"/>
  <c r="BD73" i="2" s="1"/>
  <c r="AY16" i="4" s="1"/>
  <c r="BF73" i="2" a="1"/>
  <c r="BF73" i="2" s="1"/>
  <c r="AU57" i="2" a="1"/>
  <c r="AU57" i="2" s="1"/>
  <c r="AV57" i="2" a="1"/>
  <c r="AV57" i="2" s="1"/>
  <c r="AW57" i="2"/>
  <c r="AX57" i="2" a="1"/>
  <c r="AX57" i="2" s="1"/>
  <c r="AR57" i="2" a="1"/>
  <c r="AR57" i="2" s="1"/>
  <c r="AS57" i="2" a="1"/>
  <c r="AS57" i="2" s="1"/>
  <c r="AT57" i="2" a="1"/>
  <c r="AT57" i="2" s="1"/>
  <c r="AR41" i="2" a="1"/>
  <c r="AR41" i="2" s="1"/>
  <c r="AU41" i="2" a="1"/>
  <c r="AU41" i="2" s="1"/>
  <c r="AV41" i="2" a="1"/>
  <c r="AV41" i="2" s="1"/>
  <c r="AX41" i="2" a="1"/>
  <c r="AX41" i="2" s="1"/>
  <c r="AS41" i="2" a="1"/>
  <c r="AS41" i="2" s="1"/>
  <c r="AT41" i="2" a="1"/>
  <c r="AT41" i="2" s="1"/>
  <c r="AW41" i="2"/>
  <c r="BF25" i="2" a="1"/>
  <c r="BF25" i="2" s="1"/>
  <c r="AZ25" i="2" a="1"/>
  <c r="AZ25" i="2" s="1"/>
  <c r="BA25" i="2" a="1"/>
  <c r="BA25" i="2" s="1"/>
  <c r="BB25" i="2" a="1"/>
  <c r="BB25" i="2" s="1"/>
  <c r="BC25" i="2" a="1"/>
  <c r="BC25" i="2" s="1"/>
  <c r="BD25" i="2" a="1"/>
  <c r="BD25" i="2" s="1"/>
  <c r="BE25" i="2"/>
  <c r="AK262" i="2" a="1"/>
  <c r="AK262" i="2" s="1"/>
  <c r="AO262" i="2"/>
  <c r="AL262" i="2" a="1"/>
  <c r="AL262" i="2" s="1"/>
  <c r="AP262" i="2" a="1"/>
  <c r="AP262" i="2" s="1"/>
  <c r="AM262" i="2" a="1"/>
  <c r="AM262" i="2" s="1"/>
  <c r="AN262" i="2" a="1"/>
  <c r="AN262" i="2" s="1"/>
  <c r="AN294" i="2" a="1"/>
  <c r="AN294" i="2" s="1"/>
  <c r="AL294" i="2" a="1"/>
  <c r="AL294" i="2" s="1"/>
  <c r="AK294" i="2" a="1"/>
  <c r="AK294" i="2" s="1"/>
  <c r="AM294" i="2" a="1"/>
  <c r="AM294" i="2" s="1"/>
  <c r="AP294" i="2" a="1"/>
  <c r="AP294" i="2" s="1"/>
  <c r="AO294" i="2"/>
  <c r="AL327" i="2" a="1"/>
  <c r="AL327" i="2" s="1"/>
  <c r="AM327" i="2" a="1"/>
  <c r="AM327" i="2" s="1"/>
  <c r="AN327" i="2" a="1"/>
  <c r="AN327" i="2" s="1"/>
  <c r="AO327" i="2"/>
  <c r="AK327" i="2" a="1"/>
  <c r="AK327" i="2" s="1"/>
  <c r="AP327" i="2" a="1"/>
  <c r="AP327" i="2" s="1"/>
  <c r="BC327" i="2" a="1"/>
  <c r="BC327" i="2" s="1"/>
  <c r="AZ327" i="2" a="1"/>
  <c r="AZ327" i="2" s="1"/>
  <c r="BD327" i="2" a="1"/>
  <c r="BD327" i="2" s="1"/>
  <c r="BA327" i="2" a="1"/>
  <c r="BA327" i="2" s="1"/>
  <c r="BE327" i="2"/>
  <c r="BB327" i="2" a="1"/>
  <c r="BB327" i="2" s="1"/>
  <c r="BF327" i="2" a="1"/>
  <c r="BF327" i="2" s="1"/>
  <c r="AV359" i="2" a="1"/>
  <c r="AV359" i="2" s="1"/>
  <c r="AW359" i="2"/>
  <c r="AS359" i="2" a="1"/>
  <c r="AS359" i="2" s="1"/>
  <c r="AT359" i="2" a="1"/>
  <c r="AT359" i="2" s="1"/>
  <c r="AU359" i="2" a="1"/>
  <c r="AU359" i="2" s="1"/>
  <c r="AR359" i="2" a="1"/>
  <c r="AR359" i="2" s="1"/>
  <c r="AX359" i="2" a="1"/>
  <c r="AX359" i="2" s="1"/>
  <c r="BK391" i="2" a="1"/>
  <c r="BK391" i="2" s="1"/>
  <c r="BH391" i="2" a="1"/>
  <c r="BH391" i="2" s="1"/>
  <c r="BL391" i="2" a="1"/>
  <c r="BL391" i="2" s="1"/>
  <c r="BI391" i="2" a="1"/>
  <c r="BI391" i="2" s="1"/>
  <c r="BM391" i="2"/>
  <c r="BJ391" i="2" a="1"/>
  <c r="BJ391" i="2" s="1"/>
  <c r="BN391" i="2" a="1"/>
  <c r="BN391" i="2" s="1"/>
  <c r="AR423" i="2" a="1"/>
  <c r="AR423" i="2" s="1"/>
  <c r="AS423" i="2" a="1"/>
  <c r="AS423" i="2" s="1"/>
  <c r="AU423" i="2" a="1"/>
  <c r="AU423" i="2" s="1"/>
  <c r="AW423" i="2"/>
  <c r="AV423" i="2" a="1"/>
  <c r="AV423" i="2" s="1"/>
  <c r="AX423" i="2" a="1"/>
  <c r="AX423" i="2" s="1"/>
  <c r="AT423" i="2" a="1"/>
  <c r="AT423" i="2" s="1"/>
  <c r="BH455" i="2" a="1"/>
  <c r="BH455" i="2" s="1"/>
  <c r="BL455" i="2" a="1"/>
  <c r="BL455" i="2" s="1"/>
  <c r="BI455" i="2" a="1"/>
  <c r="BI455" i="2" s="1"/>
  <c r="BM455" i="2"/>
  <c r="BJ455" i="2" a="1"/>
  <c r="BJ455" i="2" s="1"/>
  <c r="BN455" i="2" a="1"/>
  <c r="BN455" i="2" s="1"/>
  <c r="BK455" i="2" a="1"/>
  <c r="BK455" i="2" s="1"/>
  <c r="AT455" i="2" a="1"/>
  <c r="AT455" i="2" s="1"/>
  <c r="AR455" i="2" a="1"/>
  <c r="AR455" i="2" s="1"/>
  <c r="AX455" i="2" a="1"/>
  <c r="AX455" i="2" s="1"/>
  <c r="AS455" i="2" a="1"/>
  <c r="AS455" i="2" s="1"/>
  <c r="AU455" i="2" a="1"/>
  <c r="AU455" i="2" s="1"/>
  <c r="AW455" i="2"/>
  <c r="AV455" i="2" a="1"/>
  <c r="AV455" i="2" s="1"/>
  <c r="AM487" i="2" a="1"/>
  <c r="AM487" i="2" s="1"/>
  <c r="AN487" i="2" a="1"/>
  <c r="AN487" i="2" s="1"/>
  <c r="AL487" i="2" a="1"/>
  <c r="AL487" i="2" s="1"/>
  <c r="AK487" i="2" a="1"/>
  <c r="AK487" i="2" s="1"/>
  <c r="AP487" i="2" a="1"/>
  <c r="AP487" i="2" s="1"/>
  <c r="AO487" i="2"/>
  <c r="BB519" i="2" a="1"/>
  <c r="BB519" i="2" s="1"/>
  <c r="BD519" i="2" a="1"/>
  <c r="BD519" i="2" s="1"/>
  <c r="AZ519" i="2" a="1"/>
  <c r="AZ519" i="2" s="1"/>
  <c r="BE519" i="2"/>
  <c r="BA519" i="2" a="1"/>
  <c r="BA519" i="2" s="1"/>
  <c r="BC519" i="2" a="1"/>
  <c r="BC519" i="2" s="1"/>
  <c r="BF519" i="2" a="1"/>
  <c r="BF519" i="2" s="1"/>
  <c r="AL551" i="2" a="1"/>
  <c r="AL551" i="2" s="1"/>
  <c r="AO551" i="2"/>
  <c r="AP551" i="2" a="1"/>
  <c r="AP551" i="2" s="1"/>
  <c r="AK551" i="2" a="1"/>
  <c r="AK551" i="2" s="1"/>
  <c r="AN551" i="2" a="1"/>
  <c r="AN551" i="2" s="1"/>
  <c r="AM551" i="2" a="1"/>
  <c r="AM551" i="2" s="1"/>
  <c r="BL583" i="2" a="1"/>
  <c r="BL583" i="2" s="1"/>
  <c r="BH583" i="2" a="1"/>
  <c r="BH583" i="2" s="1"/>
  <c r="BI583" i="2" a="1"/>
  <c r="BI583" i="2" s="1"/>
  <c r="BK583" i="2" a="1"/>
  <c r="BK583" i="2" s="1"/>
  <c r="BM583" i="2"/>
  <c r="BJ583" i="2" a="1"/>
  <c r="BJ583" i="2" s="1"/>
  <c r="BN583" i="2" a="1"/>
  <c r="BN583" i="2" s="1"/>
  <c r="AS615" i="2" a="1"/>
  <c r="AS615" i="2" s="1"/>
  <c r="AU615" i="2" a="1"/>
  <c r="AU615" i="2" s="1"/>
  <c r="AX615" i="2" a="1"/>
  <c r="AX615" i="2" s="1"/>
  <c r="AR615" i="2" a="1"/>
  <c r="AR615" i="2" s="1"/>
  <c r="AT615" i="2" a="1"/>
  <c r="AT615" i="2" s="1"/>
  <c r="AV615" i="2" a="1"/>
  <c r="AV615" i="2" s="1"/>
  <c r="AW615" i="2"/>
  <c r="AL647" i="2" a="1"/>
  <c r="AL647" i="2" s="1"/>
  <c r="AM647" i="2" a="1"/>
  <c r="AM647" i="2" s="1"/>
  <c r="AN647" i="2" a="1"/>
  <c r="AN647" i="2" s="1"/>
  <c r="AP647" i="2" a="1"/>
  <c r="AP647" i="2" s="1"/>
  <c r="AK647" i="2" a="1"/>
  <c r="AK647" i="2" s="1"/>
  <c r="AO647" i="2"/>
  <c r="AS679" i="2" a="1"/>
  <c r="AS679" i="2" s="1"/>
  <c r="AW679" i="2"/>
  <c r="AT679" i="2" a="1"/>
  <c r="AT679" i="2" s="1"/>
  <c r="AX679" i="2" a="1"/>
  <c r="AX679" i="2" s="1"/>
  <c r="AU679" i="2" a="1"/>
  <c r="AU679" i="2" s="1"/>
  <c r="AR679" i="2" a="1"/>
  <c r="AR679" i="2" s="1"/>
  <c r="AV679" i="2" a="1"/>
  <c r="AV679" i="2" s="1"/>
  <c r="AO719" i="2"/>
  <c r="AP719" i="2" a="1"/>
  <c r="AP719" i="2" s="1"/>
  <c r="AK719" i="2" a="1"/>
  <c r="AK719" i="2" s="1"/>
  <c r="AL719" i="2" a="1"/>
  <c r="AL719" i="2" s="1"/>
  <c r="AN719" i="2" a="1"/>
  <c r="AN719" i="2" s="1"/>
  <c r="AM719" i="2" a="1"/>
  <c r="AM719" i="2" s="1"/>
  <c r="AU719" i="2" a="1"/>
  <c r="AU719" i="2" s="1"/>
  <c r="AX719" i="2" a="1"/>
  <c r="AX719" i="2" s="1"/>
  <c r="AS719" i="2" a="1"/>
  <c r="AS719" i="2" s="1"/>
  <c r="AT719" i="2" a="1"/>
  <c r="AT719" i="2" s="1"/>
  <c r="AV719" i="2" a="1"/>
  <c r="AV719" i="2" s="1"/>
  <c r="AW719" i="2"/>
  <c r="AR719" i="2" a="1"/>
  <c r="AR719" i="2" s="1"/>
  <c r="BB748" i="2" a="1"/>
  <c r="BB748" i="2" s="1"/>
  <c r="BF748" i="2" a="1"/>
  <c r="BF748" i="2" s="1"/>
  <c r="BC748" i="2" a="1"/>
  <c r="BC748" i="2" s="1"/>
  <c r="AZ748" i="2" a="1"/>
  <c r="AZ748" i="2" s="1"/>
  <c r="BD748" i="2" a="1"/>
  <c r="BD748" i="2" s="1"/>
  <c r="BA748" i="2" a="1"/>
  <c r="BA748" i="2" s="1"/>
  <c r="BE748" i="2"/>
  <c r="AP780" i="2" a="1"/>
  <c r="AP780" i="2" s="1"/>
  <c r="AM780" i="2" a="1"/>
  <c r="AM780" i="2" s="1"/>
  <c r="AO780" i="2"/>
  <c r="AK780" i="2" a="1"/>
  <c r="AK780" i="2" s="1"/>
  <c r="AL780" i="2" a="1"/>
  <c r="AL780" i="2" s="1"/>
  <c r="AN780" i="2" a="1"/>
  <c r="AN780" i="2" s="1"/>
  <c r="AP812" i="2" a="1"/>
  <c r="AP812" i="2" s="1"/>
  <c r="AO812" i="2"/>
  <c r="AM812" i="2" a="1"/>
  <c r="AM812" i="2" s="1"/>
  <c r="AN812" i="2" a="1"/>
  <c r="AN812" i="2" s="1"/>
  <c r="AK812" i="2" a="1"/>
  <c r="AK812" i="2" s="1"/>
  <c r="AL812" i="2" a="1"/>
  <c r="AL812" i="2" s="1"/>
  <c r="BF844" i="2" a="1"/>
  <c r="BF844" i="2" s="1"/>
  <c r="BC844" i="2" a="1"/>
  <c r="BC844" i="2" s="1"/>
  <c r="BD844" i="2" a="1"/>
  <c r="BD844" i="2" s="1"/>
  <c r="BE844" i="2"/>
  <c r="AZ844" i="2" a="1"/>
  <c r="AZ844" i="2" s="1"/>
  <c r="BA844" i="2" a="1"/>
  <c r="BA844" i="2" s="1"/>
  <c r="BB844" i="2" a="1"/>
  <c r="BB844" i="2" s="1"/>
  <c r="BF876" i="2" a="1"/>
  <c r="BF876" i="2" s="1"/>
  <c r="BC876" i="2" a="1"/>
  <c r="BC876" i="2" s="1"/>
  <c r="BD876" i="2" a="1"/>
  <c r="BD876" i="2" s="1"/>
  <c r="BE876" i="2"/>
  <c r="AZ876" i="2" a="1"/>
  <c r="AZ876" i="2" s="1"/>
  <c r="BA876" i="2" a="1"/>
  <c r="BA876" i="2" s="1"/>
  <c r="BB876" i="2" a="1"/>
  <c r="BB876" i="2" s="1"/>
  <c r="AP908" i="2" a="1"/>
  <c r="AP908" i="2" s="1"/>
  <c r="AO908" i="2"/>
  <c r="AM908" i="2" a="1"/>
  <c r="AM908" i="2" s="1"/>
  <c r="AN908" i="2" a="1"/>
  <c r="AN908" i="2" s="1"/>
  <c r="AK908" i="2" a="1"/>
  <c r="AK908" i="2" s="1"/>
  <c r="AL908" i="2" a="1"/>
  <c r="AL908" i="2" s="1"/>
  <c r="BB972" i="2" a="1"/>
  <c r="BB972" i="2" s="1"/>
  <c r="BE972" i="2"/>
  <c r="AZ972" i="2" a="1"/>
  <c r="AZ972" i="2" s="1"/>
  <c r="BC972" i="2" a="1"/>
  <c r="BC972" i="2" s="1"/>
  <c r="BD972" i="2" a="1"/>
  <c r="BD972" i="2" s="1"/>
  <c r="BF972" i="2" a="1"/>
  <c r="BF972" i="2" s="1"/>
  <c r="BA972" i="2" a="1"/>
  <c r="BA972" i="2" s="1"/>
  <c r="AM972" i="2" a="1"/>
  <c r="AM972" i="2" s="1"/>
  <c r="AN972" i="2" a="1"/>
  <c r="AN972" i="2" s="1"/>
  <c r="AK972" i="2" a="1"/>
  <c r="AK972" i="2" s="1"/>
  <c r="AO972" i="2"/>
  <c r="AL972" i="2" a="1"/>
  <c r="AL972" i="2" s="1"/>
  <c r="AP972" i="2" a="1"/>
  <c r="AP972" i="2" s="1"/>
  <c r="AR1004" i="2" a="1"/>
  <c r="AR1004" i="2" s="1"/>
  <c r="AU1004" i="2" a="1"/>
  <c r="AU1004" i="2" s="1"/>
  <c r="AW1004" i="2"/>
  <c r="AV1004" i="2" a="1"/>
  <c r="AV1004" i="2" s="1"/>
  <c r="AT1004" i="2" a="1"/>
  <c r="AT1004" i="2" s="1"/>
  <c r="AX1004" i="2" a="1"/>
  <c r="AX1004" i="2" s="1"/>
  <c r="AS1004" i="2" a="1"/>
  <c r="AS1004" i="2" s="1"/>
  <c r="BH1036" i="2" a="1"/>
  <c r="BH1036" i="2" s="1"/>
  <c r="BK1036" i="2" a="1"/>
  <c r="BK1036" i="2" s="1"/>
  <c r="BM1036" i="2"/>
  <c r="BJ1036" i="2" a="1"/>
  <c r="BJ1036" i="2" s="1"/>
  <c r="BN1036" i="2" a="1"/>
  <c r="BN1036" i="2" s="1"/>
  <c r="BI1036" i="2" a="1"/>
  <c r="BI1036" i="2" s="1"/>
  <c r="BL1036" i="2" a="1"/>
  <c r="BL1036" i="2" s="1"/>
  <c r="BB1068" i="2" a="1"/>
  <c r="BB1068" i="2" s="1"/>
  <c r="BE1068" i="2"/>
  <c r="AZ1068" i="2" a="1"/>
  <c r="AZ1068" i="2" s="1"/>
  <c r="BC1068" i="2" a="1"/>
  <c r="BC1068" i="2" s="1"/>
  <c r="BD1068" i="2" a="1"/>
  <c r="BD1068" i="2" s="1"/>
  <c r="BF1068" i="2" a="1"/>
  <c r="BF1068" i="2" s="1"/>
  <c r="BA1068" i="2" a="1"/>
  <c r="BA1068" i="2" s="1"/>
  <c r="AN1100" i="2" a="1"/>
  <c r="AN1100" i="2" s="1"/>
  <c r="AM1100" i="2" a="1"/>
  <c r="AM1100" i="2" s="1"/>
  <c r="AK1100" i="2" a="1"/>
  <c r="AK1100" i="2" s="1"/>
  <c r="AP1100" i="2" a="1"/>
  <c r="AP1100" i="2" s="1"/>
  <c r="AO1100" i="2"/>
  <c r="AL1100" i="2" a="1"/>
  <c r="AL1100" i="2" s="1"/>
  <c r="AT1132" i="2" a="1"/>
  <c r="AT1132" i="2" s="1"/>
  <c r="AX1132" i="2" a="1"/>
  <c r="AX1132" i="2" s="1"/>
  <c r="AU1132" i="2" a="1"/>
  <c r="AU1132" i="2" s="1"/>
  <c r="AS1132" i="2" a="1"/>
  <c r="AS1132" i="2" s="1"/>
  <c r="AW1132" i="2"/>
  <c r="AV1132" i="2" a="1"/>
  <c r="AV1132" i="2" s="1"/>
  <c r="AR1132" i="2" a="1"/>
  <c r="AR1132" i="2" s="1"/>
  <c r="BD1164" i="2" a="1"/>
  <c r="BD1164" i="2" s="1"/>
  <c r="BE1164" i="2"/>
  <c r="BA1164" i="2" a="1"/>
  <c r="BA1164" i="2" s="1"/>
  <c r="AZ1164" i="2" a="1"/>
  <c r="AZ1164" i="2" s="1"/>
  <c r="BF1164" i="2" a="1"/>
  <c r="BF1164" i="2" s="1"/>
  <c r="BB1164" i="2" a="1"/>
  <c r="BB1164" i="2" s="1"/>
  <c r="BC1164" i="2" a="1"/>
  <c r="BC1164" i="2" s="1"/>
  <c r="BD1223" i="2" a="1"/>
  <c r="BD1223" i="2" s="1"/>
  <c r="BA1223" i="2" a="1"/>
  <c r="BA1223" i="2" s="1"/>
  <c r="BE1223" i="2"/>
  <c r="AZ1223" i="2" a="1"/>
  <c r="AZ1223" i="2" s="1"/>
  <c r="BB1223" i="2" a="1"/>
  <c r="BB1223" i="2" s="1"/>
  <c r="BF1223" i="2" a="1"/>
  <c r="BF1223" i="2" s="1"/>
  <c r="BC1223" i="2" a="1"/>
  <c r="BC1223" i="2" s="1"/>
  <c r="BJ1255" i="2" a="1"/>
  <c r="BJ1255" i="2" s="1"/>
  <c r="BK1255" i="2" a="1"/>
  <c r="BK1255" i="2" s="1"/>
  <c r="BH1255" i="2" a="1"/>
  <c r="BH1255" i="2" s="1"/>
  <c r="BM1255" i="2"/>
  <c r="BN1255" i="2" a="1"/>
  <c r="BN1255" i="2" s="1"/>
  <c r="BL1255" i="2" a="1"/>
  <c r="BL1255" i="2" s="1"/>
  <c r="BI1255" i="2" a="1"/>
  <c r="BI1255" i="2" s="1"/>
  <c r="BB1287" i="2" a="1"/>
  <c r="BB1287" i="2" s="1"/>
  <c r="BF1287" i="2" a="1"/>
  <c r="BF1287" i="2" s="1"/>
  <c r="AZ1287" i="2" a="1"/>
  <c r="AZ1287" i="2" s="1"/>
  <c r="BD1287" i="2" a="1"/>
  <c r="BD1287" i="2" s="1"/>
  <c r="BA1287" i="2" a="1"/>
  <c r="BA1287" i="2" s="1"/>
  <c r="BC1287" i="2" a="1"/>
  <c r="BC1287" i="2" s="1"/>
  <c r="BE1287" i="2"/>
  <c r="BN1319" i="2" a="1"/>
  <c r="BN1319" i="2" s="1"/>
  <c r="BJ1319" i="2" a="1"/>
  <c r="BJ1319" i="2" s="1"/>
  <c r="BM1319" i="2"/>
  <c r="BL1319" i="2" a="1"/>
  <c r="BL1319" i="2" s="1"/>
  <c r="BH1319" i="2" a="1"/>
  <c r="BH1319" i="2" s="1"/>
  <c r="BI1319" i="2" a="1"/>
  <c r="BI1319" i="2" s="1"/>
  <c r="BK1319" i="2" a="1"/>
  <c r="BK1319" i="2" s="1"/>
  <c r="AS1351" i="2" a="1"/>
  <c r="AS1351" i="2" s="1"/>
  <c r="AR1351" i="2" a="1"/>
  <c r="AR1351" i="2" s="1"/>
  <c r="AU1351" i="2" a="1"/>
  <c r="AU1351" i="2" s="1"/>
  <c r="AX1351" i="2" a="1"/>
  <c r="AX1351" i="2" s="1"/>
  <c r="AV1351" i="2" a="1"/>
  <c r="AV1351" i="2" s="1"/>
  <c r="AT1351" i="2" a="1"/>
  <c r="AT1351" i="2" s="1"/>
  <c r="AW1351" i="2"/>
  <c r="AZ234" i="2" a="1"/>
  <c r="AZ234" i="2" s="1"/>
  <c r="BB234" i="2" a="1"/>
  <c r="BB234" i="2" s="1"/>
  <c r="BD234" i="2" a="1"/>
  <c r="BD234" i="2" s="1"/>
  <c r="BC234" i="2" a="1"/>
  <c r="BC234" i="2" s="1"/>
  <c r="BE234" i="2"/>
  <c r="BA234" i="2" a="1"/>
  <c r="BA234" i="2" s="1"/>
  <c r="BF234" i="2" a="1"/>
  <c r="BF234" i="2" s="1"/>
  <c r="BE170" i="2"/>
  <c r="BA170" i="2" a="1"/>
  <c r="BA170" i="2" s="1"/>
  <c r="BD170" i="2" a="1"/>
  <c r="BD170" i="2" s="1"/>
  <c r="BC170" i="2" a="1"/>
  <c r="BC170" i="2" s="1"/>
  <c r="AZ170" i="2" a="1"/>
  <c r="AZ170" i="2" s="1"/>
  <c r="BF170" i="2" a="1"/>
  <c r="BF170" i="2" s="1"/>
  <c r="BB170" i="2" a="1"/>
  <c r="BB170" i="2" s="1"/>
  <c r="AK138" i="2" a="1"/>
  <c r="AK138" i="2" s="1"/>
  <c r="AM138" i="2" a="1"/>
  <c r="AM138" i="2" s="1"/>
  <c r="AO138" i="2"/>
  <c r="AL138" i="2" a="1"/>
  <c r="AL138" i="2" s="1"/>
  <c r="AP138" i="2" a="1"/>
  <c r="AP138" i="2" s="1"/>
  <c r="AN138" i="2" a="1"/>
  <c r="AN138" i="2" s="1"/>
  <c r="AZ106" i="2" a="1"/>
  <c r="AZ106" i="2" s="1"/>
  <c r="BE106" i="2"/>
  <c r="BA106" i="2" a="1"/>
  <c r="BA106" i="2" s="1"/>
  <c r="BF106" i="2" a="1"/>
  <c r="BF106" i="2" s="1"/>
  <c r="BB106" i="2" a="1"/>
  <c r="BB106" i="2" s="1"/>
  <c r="BC106" i="2" a="1"/>
  <c r="BC106" i="2" s="1"/>
  <c r="BD106" i="2" a="1"/>
  <c r="BD106" i="2" s="1"/>
  <c r="AX72" i="2" a="1"/>
  <c r="AX72" i="2" s="1"/>
  <c r="AS72" i="2" a="1"/>
  <c r="AS72" i="2" s="1"/>
  <c r="AR72" i="2" a="1"/>
  <c r="AR72" i="2" s="1"/>
  <c r="AU72" i="2" a="1"/>
  <c r="AU72" i="2" s="1"/>
  <c r="AT72" i="2" a="1"/>
  <c r="AT72" i="2" s="1"/>
  <c r="AW72" i="2"/>
  <c r="AV72" i="2" a="1"/>
  <c r="AV72" i="2" s="1"/>
  <c r="AS40" i="2" a="1"/>
  <c r="AS40" i="2" s="1"/>
  <c r="AW40" i="2"/>
  <c r="AT40" i="2" a="1"/>
  <c r="AT40" i="2" s="1"/>
  <c r="AX40" i="2" a="1"/>
  <c r="AX40" i="2" s="1"/>
  <c r="AU40" i="2" a="1"/>
  <c r="AU40" i="2" s="1"/>
  <c r="AR40" i="2" a="1"/>
  <c r="AR40" i="2" s="1"/>
  <c r="AV40" i="2" a="1"/>
  <c r="AV40" i="2" s="1"/>
  <c r="AK263" i="2" a="1"/>
  <c r="AK263" i="2" s="1"/>
  <c r="AM263" i="2" a="1"/>
  <c r="AM263" i="2" s="1"/>
  <c r="AO263" i="2"/>
  <c r="AN263" i="2" a="1"/>
  <c r="AN263" i="2" s="1"/>
  <c r="AP263" i="2" a="1"/>
  <c r="AP263" i="2" s="1"/>
  <c r="AL263" i="2" a="1"/>
  <c r="AL263" i="2" s="1"/>
  <c r="AX263" i="2" a="1"/>
  <c r="AX263" i="2" s="1"/>
  <c r="AW263" i="2"/>
  <c r="AR263" i="2" a="1"/>
  <c r="AR263" i="2" s="1"/>
  <c r="AT263" i="2" a="1"/>
  <c r="AT263" i="2" s="1"/>
  <c r="AS263" i="2" a="1"/>
  <c r="AS263" i="2" s="1"/>
  <c r="AV263" i="2" a="1"/>
  <c r="AV263" i="2" s="1"/>
  <c r="AU263" i="2" a="1"/>
  <c r="AU263" i="2" s="1"/>
  <c r="AS376" i="2" a="1"/>
  <c r="AS376" i="2" s="1"/>
  <c r="AW376" i="2"/>
  <c r="AT376" i="2" a="1"/>
  <c r="AT376" i="2" s="1"/>
  <c r="AX376" i="2" a="1"/>
  <c r="AX376" i="2" s="1"/>
  <c r="AU376" i="2" a="1"/>
  <c r="AU376" i="2" s="1"/>
  <c r="AR376" i="2" a="1"/>
  <c r="AR376" i="2" s="1"/>
  <c r="AV376" i="2" a="1"/>
  <c r="AV376" i="2" s="1"/>
  <c r="AV416" i="2" a="1"/>
  <c r="AV416" i="2" s="1"/>
  <c r="AU416" i="2" a="1"/>
  <c r="AU416" i="2" s="1"/>
  <c r="AS416" i="2" a="1"/>
  <c r="AS416" i="2" s="1"/>
  <c r="AX416" i="2" a="1"/>
  <c r="AX416" i="2" s="1"/>
  <c r="AW416" i="2"/>
  <c r="AR416" i="2" a="1"/>
  <c r="AR416" i="2" s="1"/>
  <c r="AT416" i="2" a="1"/>
  <c r="AT416" i="2" s="1"/>
  <c r="AW456" i="2"/>
  <c r="AR456" i="2" a="1"/>
  <c r="AR456" i="2" s="1"/>
  <c r="AT456" i="2" a="1"/>
  <c r="AT456" i="2" s="1"/>
  <c r="AV456" i="2" a="1"/>
  <c r="AV456" i="2" s="1"/>
  <c r="AU456" i="2" a="1"/>
  <c r="AU456" i="2" s="1"/>
  <c r="AS456" i="2" a="1"/>
  <c r="AS456" i="2" s="1"/>
  <c r="AX456" i="2" a="1"/>
  <c r="AX456" i="2" s="1"/>
  <c r="AT496" i="2" a="1"/>
  <c r="AT496" i="2" s="1"/>
  <c r="AV496" i="2" a="1"/>
  <c r="AV496" i="2" s="1"/>
  <c r="AR496" i="2" a="1"/>
  <c r="AR496" i="2" s="1"/>
  <c r="AW496" i="2"/>
  <c r="AS496" i="2" a="1"/>
  <c r="AS496" i="2" s="1"/>
  <c r="AU496" i="2" a="1"/>
  <c r="AU496" i="2" s="1"/>
  <c r="AX496" i="2" a="1"/>
  <c r="AX496" i="2" s="1"/>
  <c r="AM576" i="2" a="1"/>
  <c r="AM576" i="2" s="1"/>
  <c r="AN576" i="2" a="1"/>
  <c r="AN576" i="2" s="1"/>
  <c r="AO576" i="2"/>
  <c r="AL576" i="2" a="1"/>
  <c r="AL576" i="2" s="1"/>
  <c r="AP576" i="2" a="1"/>
  <c r="AP576" i="2" s="1"/>
  <c r="AK576" i="2" a="1"/>
  <c r="AK576" i="2" s="1"/>
  <c r="AL688" i="2" a="1"/>
  <c r="AL688" i="2" s="1"/>
  <c r="AO688" i="2"/>
  <c r="AK688" i="2" a="1"/>
  <c r="AK688" i="2" s="1"/>
  <c r="AN688" i="2" a="1"/>
  <c r="AN688" i="2" s="1"/>
  <c r="AM688" i="2" a="1"/>
  <c r="AM688" i="2" s="1"/>
  <c r="AP688" i="2" a="1"/>
  <c r="AP688" i="2" s="1"/>
  <c r="AL736" i="2" a="1"/>
  <c r="AL736" i="2" s="1"/>
  <c r="AM736" i="2" a="1"/>
  <c r="AM736" i="2" s="1"/>
  <c r="AN736" i="2" a="1"/>
  <c r="AN736" i="2" s="1"/>
  <c r="AP736" i="2" a="1"/>
  <c r="AP736" i="2" s="1"/>
  <c r="AK736" i="2" a="1"/>
  <c r="AK736" i="2" s="1"/>
  <c r="AO736" i="2"/>
  <c r="BF773" i="2" a="1"/>
  <c r="BF773" i="2" s="1"/>
  <c r="AZ773" i="2" a="1"/>
  <c r="AZ773" i="2" s="1"/>
  <c r="BC773" i="2" a="1"/>
  <c r="BC773" i="2" s="1"/>
  <c r="BA773" i="2" a="1"/>
  <c r="BA773" i="2" s="1"/>
  <c r="BD773" i="2" a="1"/>
  <c r="BD773" i="2" s="1"/>
  <c r="BB773" i="2" a="1"/>
  <c r="BB773" i="2" s="1"/>
  <c r="BE773" i="2"/>
  <c r="AX813" i="2" a="1"/>
  <c r="AX813" i="2" s="1"/>
  <c r="AR813" i="2" a="1"/>
  <c r="AR813" i="2" s="1"/>
  <c r="AS813" i="2" a="1"/>
  <c r="AS813" i="2" s="1"/>
  <c r="AT813" i="2" a="1"/>
  <c r="AT813" i="2" s="1"/>
  <c r="AU813" i="2" a="1"/>
  <c r="AU813" i="2" s="1"/>
  <c r="AV813" i="2" a="1"/>
  <c r="AV813" i="2" s="1"/>
  <c r="AW813" i="2"/>
  <c r="BN853" i="2" a="1"/>
  <c r="BN853" i="2" s="1"/>
  <c r="BM853" i="2"/>
  <c r="BH853" i="2" a="1"/>
  <c r="BH853" i="2" s="1"/>
  <c r="BK853" i="2" a="1"/>
  <c r="BK853" i="2" s="1"/>
  <c r="BL853" i="2" a="1"/>
  <c r="BL853" i="2" s="1"/>
  <c r="BI853" i="2" a="1"/>
  <c r="BI853" i="2" s="1"/>
  <c r="BJ853" i="2" a="1"/>
  <c r="BJ853" i="2" s="1"/>
  <c r="BN893" i="2" a="1"/>
  <c r="BN893" i="2" s="1"/>
  <c r="BM893" i="2"/>
  <c r="BH893" i="2" a="1"/>
  <c r="BH893" i="2" s="1"/>
  <c r="BK893" i="2" a="1"/>
  <c r="BK893" i="2" s="1"/>
  <c r="BL893" i="2" a="1"/>
  <c r="BL893" i="2" s="1"/>
  <c r="BI893" i="2" a="1"/>
  <c r="BI893" i="2" s="1"/>
  <c r="BJ893" i="2" a="1"/>
  <c r="BJ893" i="2" s="1"/>
  <c r="AX893" i="2" a="1"/>
  <c r="AX893" i="2" s="1"/>
  <c r="AR893" i="2" a="1"/>
  <c r="AR893" i="2" s="1"/>
  <c r="AS893" i="2" a="1"/>
  <c r="AS893" i="2" s="1"/>
  <c r="AT893" i="2" a="1"/>
  <c r="AT893" i="2" s="1"/>
  <c r="AU893" i="2" a="1"/>
  <c r="AU893" i="2" s="1"/>
  <c r="AV893" i="2" a="1"/>
  <c r="AV893" i="2" s="1"/>
  <c r="AW893" i="2"/>
  <c r="BK933" i="2" a="1"/>
  <c r="BK933" i="2" s="1"/>
  <c r="BH933" i="2" a="1"/>
  <c r="BH933" i="2" s="1"/>
  <c r="BL933" i="2" a="1"/>
  <c r="BL933" i="2" s="1"/>
  <c r="BI933" i="2" a="1"/>
  <c r="BI933" i="2" s="1"/>
  <c r="BM933" i="2"/>
  <c r="BJ933" i="2" a="1"/>
  <c r="BJ933" i="2" s="1"/>
  <c r="BN933" i="2" a="1"/>
  <c r="BN933" i="2" s="1"/>
  <c r="BI973" i="2" a="1"/>
  <c r="BI973" i="2" s="1"/>
  <c r="BM973" i="2"/>
  <c r="BJ973" i="2" a="1"/>
  <c r="BJ973" i="2" s="1"/>
  <c r="BN973" i="2" a="1"/>
  <c r="BN973" i="2" s="1"/>
  <c r="BK973" i="2" a="1"/>
  <c r="BK973" i="2" s="1"/>
  <c r="BH973" i="2" a="1"/>
  <c r="BH973" i="2" s="1"/>
  <c r="BL973" i="2" a="1"/>
  <c r="BL973" i="2" s="1"/>
  <c r="AM1013" i="2" a="1"/>
  <c r="AM1013" i="2" s="1"/>
  <c r="AO1013" i="2"/>
  <c r="AL1013" i="2" a="1"/>
  <c r="AL1013" i="2" s="1"/>
  <c r="AN1013" i="2" a="1"/>
  <c r="AN1013" i="2" s="1"/>
  <c r="AP1013" i="2" a="1"/>
  <c r="AP1013" i="2" s="1"/>
  <c r="AK1013" i="2" a="1"/>
  <c r="AK1013" i="2" s="1"/>
  <c r="AT1053" i="2" a="1"/>
  <c r="AT1053" i="2" s="1"/>
  <c r="AV1053" i="2" a="1"/>
  <c r="AV1053" i="2" s="1"/>
  <c r="AX1053" i="2" a="1"/>
  <c r="AX1053" i="2" s="1"/>
  <c r="AS1053" i="2" a="1"/>
  <c r="AS1053" i="2" s="1"/>
  <c r="AW1053" i="2"/>
  <c r="AR1053" i="2" a="1"/>
  <c r="AR1053" i="2" s="1"/>
  <c r="AU1053" i="2" a="1"/>
  <c r="AU1053" i="2" s="1"/>
  <c r="AZ1053" i="2" a="1"/>
  <c r="AZ1053" i="2" s="1"/>
  <c r="BE1053" i="2"/>
  <c r="BA1053" i="2" a="1"/>
  <c r="BA1053" i="2" s="1"/>
  <c r="BF1053" i="2" a="1"/>
  <c r="BF1053" i="2" s="1"/>
  <c r="BC1053" i="2" a="1"/>
  <c r="BC1053" i="2" s="1"/>
  <c r="BB1053" i="2" a="1"/>
  <c r="BB1053" i="2" s="1"/>
  <c r="BD1053" i="2" a="1"/>
  <c r="BD1053" i="2" s="1"/>
  <c r="BM1141" i="2"/>
  <c r="BH1141" i="2" a="1"/>
  <c r="BH1141" i="2" s="1"/>
  <c r="BJ1141" i="2" a="1"/>
  <c r="BJ1141" i="2" s="1"/>
  <c r="BL1141" i="2" a="1"/>
  <c r="BL1141" i="2" s="1"/>
  <c r="BK1141" i="2" a="1"/>
  <c r="BK1141" i="2" s="1"/>
  <c r="BI1141" i="2" a="1"/>
  <c r="BI1141" i="2" s="1"/>
  <c r="BN1141" i="2" a="1"/>
  <c r="BN1141" i="2" s="1"/>
  <c r="AW1224" i="2"/>
  <c r="AR1224" i="2" a="1"/>
  <c r="AR1224" i="2" s="1"/>
  <c r="AT1224" i="2" a="1"/>
  <c r="AT1224" i="2" s="1"/>
  <c r="AX1224" i="2" a="1"/>
  <c r="AX1224" i="2" s="1"/>
  <c r="AV1224" i="2" a="1"/>
  <c r="AV1224" i="2" s="1"/>
  <c r="AU1224" i="2" a="1"/>
  <c r="AU1224" i="2" s="1"/>
  <c r="AS1224" i="2" a="1"/>
  <c r="AS1224" i="2" s="1"/>
  <c r="BI1352" i="2" a="1"/>
  <c r="BI1352" i="2" s="1"/>
  <c r="BL1352" i="2" a="1"/>
  <c r="BL1352" i="2" s="1"/>
  <c r="BH1352" i="2" a="1"/>
  <c r="BH1352" i="2" s="1"/>
  <c r="BJ1352" i="2" a="1"/>
  <c r="BJ1352" i="2" s="1"/>
  <c r="BN1352" i="2" a="1"/>
  <c r="BN1352" i="2" s="1"/>
  <c r="BM1352" i="2"/>
  <c r="BK1352" i="2" a="1"/>
  <c r="BK1352" i="2" s="1"/>
  <c r="AZ225" i="2" a="1"/>
  <c r="AZ225" i="2" s="1"/>
  <c r="BF225" i="2" a="1"/>
  <c r="BF225" i="2" s="1"/>
  <c r="BA225" i="2" a="1"/>
  <c r="BA225" i="2" s="1"/>
  <c r="BC225" i="2" a="1"/>
  <c r="BC225" i="2" s="1"/>
  <c r="BB225" i="2" a="1"/>
  <c r="BB225" i="2" s="1"/>
  <c r="BE225" i="2"/>
  <c r="BD225" i="2" a="1"/>
  <c r="BD225" i="2" s="1"/>
  <c r="AR177" i="2" a="1"/>
  <c r="AR177" i="2" s="1"/>
  <c r="AU177" i="2" a="1"/>
  <c r="AU177" i="2" s="1"/>
  <c r="AW177" i="2"/>
  <c r="AS177" i="2" a="1"/>
  <c r="AS177" i="2" s="1"/>
  <c r="AX177" i="2" a="1"/>
  <c r="AX177" i="2" s="1"/>
  <c r="AT177" i="2" a="1"/>
  <c r="AT177" i="2" s="1"/>
  <c r="AV177" i="2" a="1"/>
  <c r="AV177" i="2" s="1"/>
  <c r="BJ137" i="2" a="1"/>
  <c r="BJ137" i="2" s="1"/>
  <c r="BM137" i="2"/>
  <c r="BH137" i="2" a="1"/>
  <c r="BH137" i="2" s="1"/>
  <c r="BN137" i="2" a="1"/>
  <c r="BN137" i="2" s="1"/>
  <c r="BK137" i="2" a="1"/>
  <c r="BK137" i="2" s="1"/>
  <c r="BI137" i="2" a="1"/>
  <c r="BI137" i="2" s="1"/>
  <c r="BL137" i="2" a="1"/>
  <c r="BL137" i="2" s="1"/>
  <c r="AS97" i="2" a="1"/>
  <c r="AS97" i="2" s="1"/>
  <c r="AW97" i="2"/>
  <c r="AT97" i="2" a="1"/>
  <c r="AT97" i="2" s="1"/>
  <c r="AX97" i="2" a="1"/>
  <c r="AX97" i="2" s="1"/>
  <c r="AU97" i="2" a="1"/>
  <c r="AU97" i="2" s="1"/>
  <c r="AR97" i="2" a="1"/>
  <c r="AR97" i="2" s="1"/>
  <c r="AV97" i="2" a="1"/>
  <c r="AV97" i="2" s="1"/>
  <c r="AR55" i="2" a="1"/>
  <c r="AR55" i="2" s="1"/>
  <c r="AS55" i="2" a="1"/>
  <c r="AS55" i="2" s="1"/>
  <c r="AW55" i="2"/>
  <c r="AT55" i="2" a="1"/>
  <c r="AT55" i="2" s="1"/>
  <c r="AV55" i="2" a="1"/>
  <c r="AV55" i="2" s="1"/>
  <c r="AX55" i="2" a="1"/>
  <c r="AX55" i="2" s="1"/>
  <c r="AU55" i="2" a="1"/>
  <c r="AU55" i="2" s="1"/>
  <c r="BJ55" i="2" a="1"/>
  <c r="BJ55" i="2" s="1"/>
  <c r="BM55" i="2"/>
  <c r="BN55" i="2" a="1"/>
  <c r="BN55" i="2" s="1"/>
  <c r="BH55" i="2" a="1"/>
  <c r="BH55" i="2" s="1"/>
  <c r="BK55" i="2" a="1"/>
  <c r="BK55" i="2" s="1"/>
  <c r="BL55" i="2" a="1"/>
  <c r="BL55" i="2" s="1"/>
  <c r="BI55" i="2" a="1"/>
  <c r="BI55" i="2" s="1"/>
  <c r="BH15" i="2" a="1"/>
  <c r="BH15" i="2" s="1"/>
  <c r="BM15" i="2"/>
  <c r="BI15" i="2" a="1"/>
  <c r="BI15" i="2" s="1"/>
  <c r="BN15" i="2" a="1"/>
  <c r="BN15" i="2" s="1"/>
  <c r="BJ15" i="2" a="1"/>
  <c r="BJ15" i="2" s="1"/>
  <c r="BK15" i="2" a="1"/>
  <c r="BK15" i="2" s="1"/>
  <c r="BL15" i="2" a="1"/>
  <c r="BL15" i="2" s="1"/>
  <c r="BM347" i="2"/>
  <c r="BH347" i="2" a="1"/>
  <c r="BH347" i="2" s="1"/>
  <c r="BI347" i="2" a="1"/>
  <c r="BI347" i="2" s="1"/>
  <c r="BL347" i="2" a="1"/>
  <c r="BL347" i="2" s="1"/>
  <c r="BJ347" i="2" a="1"/>
  <c r="BJ347" i="2" s="1"/>
  <c r="BK347" i="2" a="1"/>
  <c r="BK347" i="2" s="1"/>
  <c r="BN347" i="2" a="1"/>
  <c r="BN347" i="2" s="1"/>
  <c r="AR427" i="2" a="1"/>
  <c r="AR427" i="2" s="1"/>
  <c r="AT427" i="2" a="1"/>
  <c r="AT427" i="2" s="1"/>
  <c r="AX427" i="2" a="1"/>
  <c r="AX427" i="2" s="1"/>
  <c r="AW427" i="2"/>
  <c r="AV427" i="2" a="1"/>
  <c r="AV427" i="2" s="1"/>
  <c r="AS427" i="2" a="1"/>
  <c r="AS427" i="2" s="1"/>
  <c r="AU427" i="2" a="1"/>
  <c r="AU427" i="2" s="1"/>
  <c r="BK499" i="2" a="1"/>
  <c r="BK499" i="2" s="1"/>
  <c r="BL499" i="2" a="1"/>
  <c r="BL499" i="2" s="1"/>
  <c r="BI499" i="2" a="1"/>
  <c r="BI499" i="2" s="1"/>
  <c r="BH499" i="2" a="1"/>
  <c r="BH499" i="2" s="1"/>
  <c r="BM499" i="2"/>
  <c r="BJ499" i="2" a="1"/>
  <c r="BJ499" i="2" s="1"/>
  <c r="BN499" i="2" a="1"/>
  <c r="BN499" i="2" s="1"/>
  <c r="AK579" i="2" a="1"/>
  <c r="AK579" i="2" s="1"/>
  <c r="AO579" i="2"/>
  <c r="AL579" i="2" a="1"/>
  <c r="AL579" i="2" s="1"/>
  <c r="AP579" i="2" a="1"/>
  <c r="AP579" i="2" s="1"/>
  <c r="AM579" i="2" a="1"/>
  <c r="AM579" i="2" s="1"/>
  <c r="AN579" i="2" a="1"/>
  <c r="AN579" i="2" s="1"/>
  <c r="BA659" i="2" a="1"/>
  <c r="BA659" i="2" s="1"/>
  <c r="BE659" i="2"/>
  <c r="BB659" i="2" a="1"/>
  <c r="BB659" i="2" s="1"/>
  <c r="BF659" i="2" a="1"/>
  <c r="BF659" i="2" s="1"/>
  <c r="BC659" i="2" a="1"/>
  <c r="BC659" i="2" s="1"/>
  <c r="AZ659" i="2" a="1"/>
  <c r="AZ659" i="2" s="1"/>
  <c r="BD659" i="2" a="1"/>
  <c r="BD659" i="2" s="1"/>
  <c r="AK739" i="2" a="1"/>
  <c r="AK739" i="2" s="1"/>
  <c r="AL739" i="2" a="1"/>
  <c r="AL739" i="2" s="1"/>
  <c r="AN739" i="2" a="1"/>
  <c r="AN739" i="2" s="1"/>
  <c r="AO739" i="2"/>
  <c r="AM739" i="2" a="1"/>
  <c r="AM739" i="2" s="1"/>
  <c r="AP739" i="2" a="1"/>
  <c r="AP739" i="2" s="1"/>
  <c r="AX816" i="2" a="1"/>
  <c r="AX816" i="2" s="1"/>
  <c r="AV816" i="2" a="1"/>
  <c r="AV816" i="2" s="1"/>
  <c r="AS816" i="2" a="1"/>
  <c r="AS816" i="2" s="1"/>
  <c r="AT816" i="2" a="1"/>
  <c r="AT816" i="2" s="1"/>
  <c r="AW816" i="2"/>
  <c r="AR816" i="2" a="1"/>
  <c r="AR816" i="2" s="1"/>
  <c r="AU816" i="2" a="1"/>
  <c r="AU816" i="2" s="1"/>
  <c r="AR968" i="2" a="1"/>
  <c r="AR968" i="2" s="1"/>
  <c r="AU968" i="2" a="1"/>
  <c r="AU968" i="2" s="1"/>
  <c r="AW968" i="2"/>
  <c r="AT968" i="2" a="1"/>
  <c r="AT968" i="2" s="1"/>
  <c r="AV968" i="2" a="1"/>
  <c r="AV968" i="2" s="1"/>
  <c r="AX968" i="2" a="1"/>
  <c r="AX968" i="2" s="1"/>
  <c r="AS968" i="2" a="1"/>
  <c r="AS968" i="2" s="1"/>
  <c r="BH1032" i="2" a="1"/>
  <c r="BH1032" i="2" s="1"/>
  <c r="BJ1032" i="2" a="1"/>
  <c r="BJ1032" i="2" s="1"/>
  <c r="BK1032" i="2" a="1"/>
  <c r="BK1032" i="2" s="1"/>
  <c r="BM1032" i="2"/>
  <c r="BI1032" i="2" a="1"/>
  <c r="BI1032" i="2" s="1"/>
  <c r="BN1032" i="2" a="1"/>
  <c r="BN1032" i="2" s="1"/>
  <c r="BL1032" i="2" a="1"/>
  <c r="BL1032" i="2" s="1"/>
  <c r="BH1096" i="2" a="1"/>
  <c r="BH1096" i="2" s="1"/>
  <c r="BI1096" i="2" a="1"/>
  <c r="BI1096" i="2" s="1"/>
  <c r="BL1096" i="2" a="1"/>
  <c r="BL1096" i="2" s="1"/>
  <c r="BM1096" i="2"/>
  <c r="BJ1096" i="2" a="1"/>
  <c r="BJ1096" i="2" s="1"/>
  <c r="BN1096" i="2" a="1"/>
  <c r="BN1096" i="2" s="1"/>
  <c r="BK1096" i="2" a="1"/>
  <c r="BK1096" i="2" s="1"/>
  <c r="AU1096" i="2" a="1"/>
  <c r="AU1096" i="2" s="1"/>
  <c r="AR1096" i="2" a="1"/>
  <c r="AR1096" i="2" s="1"/>
  <c r="AV1096" i="2" a="1"/>
  <c r="AV1096" i="2" s="1"/>
  <c r="AT1096" i="2" a="1"/>
  <c r="AT1096" i="2" s="1"/>
  <c r="AX1096" i="2" a="1"/>
  <c r="AX1096" i="2" s="1"/>
  <c r="AW1096" i="2"/>
  <c r="AS1096" i="2" a="1"/>
  <c r="AS1096" i="2" s="1"/>
  <c r="BD1176" i="2" a="1"/>
  <c r="BD1176" i="2" s="1"/>
  <c r="AZ1176" i="2" a="1"/>
  <c r="AZ1176" i="2" s="1"/>
  <c r="BE1176" i="2"/>
  <c r="BC1176" i="2" a="1"/>
  <c r="BC1176" i="2" s="1"/>
  <c r="BA1176" i="2" a="1"/>
  <c r="BA1176" i="2" s="1"/>
  <c r="BF1176" i="2" a="1"/>
  <c r="BF1176" i="2" s="1"/>
  <c r="BB1176" i="2" a="1"/>
  <c r="BB1176" i="2" s="1"/>
  <c r="AN1315" i="2" a="1"/>
  <c r="AN1315" i="2" s="1"/>
  <c r="AK1315" i="2" a="1"/>
  <c r="AK1315" i="2" s="1"/>
  <c r="AL1315" i="2" a="1"/>
  <c r="AL1315" i="2" s="1"/>
  <c r="AO1315" i="2"/>
  <c r="AP1315" i="2" a="1"/>
  <c r="AP1315" i="2" s="1"/>
  <c r="AM1315" i="2" a="1"/>
  <c r="AM1315" i="2" s="1"/>
  <c r="BD222" i="2" a="1"/>
  <c r="BD222" i="2" s="1"/>
  <c r="BC222" i="2" a="1"/>
  <c r="BC222" i="2" s="1"/>
  <c r="BA222" i="2" a="1"/>
  <c r="BA222" i="2" s="1"/>
  <c r="BF222" i="2" a="1"/>
  <c r="BF222" i="2" s="1"/>
  <c r="AZ222" i="2" a="1"/>
  <c r="AZ222" i="2" s="1"/>
  <c r="BB222" i="2" a="1"/>
  <c r="BB222" i="2" s="1"/>
  <c r="BE222" i="2"/>
  <c r="BH222" i="2" a="1"/>
  <c r="BH222" i="2" s="1"/>
  <c r="BM222" i="2"/>
  <c r="BI222" i="2" a="1"/>
  <c r="BI222" i="2" s="1"/>
  <c r="BN222" i="2" a="1"/>
  <c r="BN222" i="2" s="1"/>
  <c r="BJ222" i="2" a="1"/>
  <c r="BJ222" i="2" s="1"/>
  <c r="BK222" i="2" a="1"/>
  <c r="BK222" i="2" s="1"/>
  <c r="BL222" i="2" a="1"/>
  <c r="BL222" i="2" s="1"/>
  <c r="BA68" i="2" a="1"/>
  <c r="BA68" i="2" s="1"/>
  <c r="BB68" i="2" a="1"/>
  <c r="BB68" i="2" s="1"/>
  <c r="BC68" i="2" a="1"/>
  <c r="BC68" i="2" s="1"/>
  <c r="BD68" i="2" a="1"/>
  <c r="BD68" i="2" s="1"/>
  <c r="BE68" i="2"/>
  <c r="BF68" i="2" a="1"/>
  <c r="BF68" i="2" s="1"/>
  <c r="AZ68" i="2" a="1"/>
  <c r="AZ68" i="2" s="1"/>
  <c r="AX259" i="2" a="1"/>
  <c r="AX259" i="2" s="1"/>
  <c r="AV259" i="2" a="1"/>
  <c r="AV259" i="2" s="1"/>
  <c r="AU259" i="2" a="1"/>
  <c r="AU259" i="2" s="1"/>
  <c r="AS259" i="2" a="1"/>
  <c r="AS259" i="2" s="1"/>
  <c r="AR259" i="2" a="1"/>
  <c r="AR259" i="2" s="1"/>
  <c r="AT259" i="2" a="1"/>
  <c r="AT259" i="2" s="1"/>
  <c r="AW259" i="2"/>
  <c r="BH356" i="2" a="1"/>
  <c r="BH356" i="2" s="1"/>
  <c r="BM356" i="2"/>
  <c r="BK356" i="2" a="1"/>
  <c r="BK356" i="2" s="1"/>
  <c r="BL356" i="2" a="1"/>
  <c r="BL356" i="2" s="1"/>
  <c r="BN356" i="2" a="1"/>
  <c r="BN356" i="2" s="1"/>
  <c r="BJ356" i="2" a="1"/>
  <c r="BJ356" i="2" s="1"/>
  <c r="BI356" i="2" a="1"/>
  <c r="BI356" i="2" s="1"/>
  <c r="AN356" i="2" a="1"/>
  <c r="AN356" i="2" s="1"/>
  <c r="AK356" i="2" a="1"/>
  <c r="AK356" i="2" s="1"/>
  <c r="AL356" i="2" a="1"/>
  <c r="AL356" i="2" s="1"/>
  <c r="AO356" i="2"/>
  <c r="AP356" i="2" a="1"/>
  <c r="AP356" i="2" s="1"/>
  <c r="AM356" i="2" a="1"/>
  <c r="AM356" i="2" s="1"/>
  <c r="BB452" i="2" a="1"/>
  <c r="BB452" i="2" s="1"/>
  <c r="BF452" i="2" a="1"/>
  <c r="BF452" i="2" s="1"/>
  <c r="BC452" i="2" a="1"/>
  <c r="BC452" i="2" s="1"/>
  <c r="AZ452" i="2" a="1"/>
  <c r="AZ452" i="2" s="1"/>
  <c r="BD452" i="2" a="1"/>
  <c r="BD452" i="2" s="1"/>
  <c r="BA452" i="2" a="1"/>
  <c r="BA452" i="2" s="1"/>
  <c r="BE452" i="2"/>
  <c r="AK532" i="2" a="1"/>
  <c r="AK532" i="2" s="1"/>
  <c r="AN532" i="2" a="1"/>
  <c r="AN532" i="2" s="1"/>
  <c r="AO532" i="2"/>
  <c r="AL532" i="2" a="1"/>
  <c r="AL532" i="2" s="1"/>
  <c r="AP532" i="2" a="1"/>
  <c r="AP532" i="2" s="1"/>
  <c r="AM532" i="2" a="1"/>
  <c r="AM532" i="2" s="1"/>
  <c r="AK620" i="2" a="1"/>
  <c r="AK620" i="2" s="1"/>
  <c r="AL620" i="2" a="1"/>
  <c r="AL620" i="2" s="1"/>
  <c r="AO620" i="2"/>
  <c r="AP620" i="2" a="1"/>
  <c r="AP620" i="2" s="1"/>
  <c r="AN620" i="2" a="1"/>
  <c r="AN620" i="2" s="1"/>
  <c r="AM620" i="2" a="1"/>
  <c r="AM620" i="2" s="1"/>
  <c r="AR708" i="2" a="1"/>
  <c r="AR708" i="2" s="1"/>
  <c r="AV708" i="2" a="1"/>
  <c r="AV708" i="2" s="1"/>
  <c r="AW708" i="2"/>
  <c r="AX708" i="2" a="1"/>
  <c r="AX708" i="2" s="1"/>
  <c r="AS708" i="2" a="1"/>
  <c r="AS708" i="2" s="1"/>
  <c r="AT708" i="2" a="1"/>
  <c r="AT708" i="2" s="1"/>
  <c r="AU708" i="2" a="1"/>
  <c r="AU708" i="2" s="1"/>
  <c r="AL708" i="2" a="1"/>
  <c r="AL708" i="2" s="1"/>
  <c r="AO708" i="2"/>
  <c r="AP708" i="2" a="1"/>
  <c r="AP708" i="2" s="1"/>
  <c r="AM708" i="2" a="1"/>
  <c r="AM708" i="2" s="1"/>
  <c r="AK708" i="2" a="1"/>
  <c r="AK708" i="2" s="1"/>
  <c r="AN708" i="2" a="1"/>
  <c r="AN708" i="2" s="1"/>
  <c r="AV777" i="2" a="1"/>
  <c r="AV777" i="2" s="1"/>
  <c r="AX777" i="2" a="1"/>
  <c r="AX777" i="2" s="1"/>
  <c r="AS777" i="2" a="1"/>
  <c r="AS777" i="2" s="1"/>
  <c r="AT777" i="2" a="1"/>
  <c r="AT777" i="2" s="1"/>
  <c r="AU777" i="2" a="1"/>
  <c r="AU777" i="2" s="1"/>
  <c r="AR777" i="2" a="1"/>
  <c r="AR777" i="2" s="1"/>
  <c r="AW777" i="2"/>
  <c r="BF849" i="2" a="1"/>
  <c r="BF849" i="2" s="1"/>
  <c r="AZ849" i="2" a="1"/>
  <c r="AZ849" i="2" s="1"/>
  <c r="BC849" i="2" a="1"/>
  <c r="BC849" i="2" s="1"/>
  <c r="BB849" i="2" a="1"/>
  <c r="BB849" i="2" s="1"/>
  <c r="BE849" i="2"/>
  <c r="BA849" i="2" a="1"/>
  <c r="BA849" i="2" s="1"/>
  <c r="BD849" i="2" a="1"/>
  <c r="BD849" i="2" s="1"/>
  <c r="AM929" i="2" a="1"/>
  <c r="AM929" i="2" s="1"/>
  <c r="AO929" i="2"/>
  <c r="AL929" i="2" a="1"/>
  <c r="AL929" i="2" s="1"/>
  <c r="AP929" i="2" a="1"/>
  <c r="AP929" i="2" s="1"/>
  <c r="AN929" i="2" a="1"/>
  <c r="AN929" i="2" s="1"/>
  <c r="AK929" i="2" a="1"/>
  <c r="AK929" i="2" s="1"/>
  <c r="BH1001" i="2" a="1"/>
  <c r="BH1001" i="2" s="1"/>
  <c r="BL1001" i="2" a="1"/>
  <c r="BL1001" i="2" s="1"/>
  <c r="BI1001" i="2" a="1"/>
  <c r="BI1001" i="2" s="1"/>
  <c r="BM1001" i="2"/>
  <c r="BJ1001" i="2" a="1"/>
  <c r="BJ1001" i="2" s="1"/>
  <c r="BN1001" i="2" a="1"/>
  <c r="BN1001" i="2" s="1"/>
  <c r="BK1001" i="2" a="1"/>
  <c r="BK1001" i="2" s="1"/>
  <c r="BH1081" i="2" a="1"/>
  <c r="BH1081" i="2" s="1"/>
  <c r="BL1081" i="2" a="1"/>
  <c r="BL1081" i="2" s="1"/>
  <c r="BI1081" i="2" a="1"/>
  <c r="BI1081" i="2" s="1"/>
  <c r="BM1081" i="2"/>
  <c r="BK1081" i="2" a="1"/>
  <c r="BK1081" i="2" s="1"/>
  <c r="BJ1081" i="2" a="1"/>
  <c r="BJ1081" i="2" s="1"/>
  <c r="BN1081" i="2" a="1"/>
  <c r="BN1081" i="2" s="1"/>
  <c r="AW1228" i="2"/>
  <c r="AT1228" i="2" a="1"/>
  <c r="AT1228" i="2" s="1"/>
  <c r="AS1228" i="2" a="1"/>
  <c r="AS1228" i="2" s="1"/>
  <c r="AX1228" i="2" a="1"/>
  <c r="AX1228" i="2" s="1"/>
  <c r="AU1228" i="2" a="1"/>
  <c r="AU1228" i="2" s="1"/>
  <c r="AR1228" i="2" a="1"/>
  <c r="AR1228" i="2" s="1"/>
  <c r="AV1228" i="2" a="1"/>
  <c r="AV1228" i="2" s="1"/>
  <c r="BL1308" i="2" a="1"/>
  <c r="BL1308" i="2" s="1"/>
  <c r="BH1308" i="2" a="1"/>
  <c r="BH1308" i="2" s="1"/>
  <c r="BJ1308" i="2" a="1"/>
  <c r="BJ1308" i="2" s="1"/>
  <c r="BI1308" i="2" a="1"/>
  <c r="BI1308" i="2" s="1"/>
  <c r="BN1308" i="2" a="1"/>
  <c r="BN1308" i="2" s="1"/>
  <c r="BM1308" i="2"/>
  <c r="BK1308" i="2" a="1"/>
  <c r="BK1308" i="2" s="1"/>
  <c r="AM246" i="2" a="1"/>
  <c r="AM246" i="2" s="1"/>
  <c r="AO246" i="2"/>
  <c r="AL246" i="2" a="1"/>
  <c r="AL246" i="2" s="1"/>
  <c r="AP246" i="2" a="1"/>
  <c r="AP246" i="2" s="1"/>
  <c r="AN246" i="2" a="1"/>
  <c r="AN246" i="2" s="1"/>
  <c r="AK246" i="2" a="1"/>
  <c r="AK246" i="2" s="1"/>
  <c r="BN181" i="2" a="1"/>
  <c r="BN181" i="2" s="1"/>
  <c r="BI181" i="2" a="1"/>
  <c r="BI181" i="2" s="1"/>
  <c r="BH181" i="2" a="1"/>
  <c r="BH181" i="2" s="1"/>
  <c r="BJ181" i="2" a="1"/>
  <c r="BJ181" i="2" s="1"/>
  <c r="BL181" i="2" a="1"/>
  <c r="BL181" i="2" s="1"/>
  <c r="BM181" i="2"/>
  <c r="BK181" i="2" a="1"/>
  <c r="BK181" i="2" s="1"/>
  <c r="AL279" i="2" a="1"/>
  <c r="AL279" i="2" s="1"/>
  <c r="AM279" i="2" a="1"/>
  <c r="AM279" i="2" s="1"/>
  <c r="AO279" i="2"/>
  <c r="AK279" i="2" a="1"/>
  <c r="AK279" i="2" s="1"/>
  <c r="AP279" i="2" a="1"/>
  <c r="AP279" i="2" s="1"/>
  <c r="AN279" i="2" a="1"/>
  <c r="AN279" i="2" s="1"/>
  <c r="AM488" i="2" a="1"/>
  <c r="AM488" i="2" s="1"/>
  <c r="AN488" i="2" a="1"/>
  <c r="AN488" i="2" s="1"/>
  <c r="AO488" i="2"/>
  <c r="AK488" i="2" a="1"/>
  <c r="AK488" i="2" s="1"/>
  <c r="AL488" i="2" a="1"/>
  <c r="AL488" i="2" s="1"/>
  <c r="AP488" i="2" a="1"/>
  <c r="AP488" i="2" s="1"/>
  <c r="AP845" i="2" a="1"/>
  <c r="AP845" i="2" s="1"/>
  <c r="AM845" i="2" a="1"/>
  <c r="AM845" i="2" s="1"/>
  <c r="AL845" i="2" a="1"/>
  <c r="AL845" i="2" s="1"/>
  <c r="AO845" i="2"/>
  <c r="AK845" i="2" a="1"/>
  <c r="AK845" i="2" s="1"/>
  <c r="AN845" i="2" a="1"/>
  <c r="AN845" i="2" s="1"/>
  <c r="AZ997" i="2" a="1"/>
  <c r="AZ997" i="2" s="1"/>
  <c r="BB997" i="2" a="1"/>
  <c r="BB997" i="2" s="1"/>
  <c r="BC997" i="2" a="1"/>
  <c r="BC997" i="2" s="1"/>
  <c r="BE997" i="2"/>
  <c r="BA997" i="2" a="1"/>
  <c r="BA997" i="2" s="1"/>
  <c r="BF997" i="2" a="1"/>
  <c r="BF997" i="2" s="1"/>
  <c r="BD997" i="2" a="1"/>
  <c r="BD997" i="2" s="1"/>
  <c r="AT997" i="2" a="1"/>
  <c r="AT997" i="2" s="1"/>
  <c r="AV997" i="2" a="1"/>
  <c r="AV997" i="2" s="1"/>
  <c r="AX997" i="2" a="1"/>
  <c r="AX997" i="2" s="1"/>
  <c r="AS997" i="2" a="1"/>
  <c r="AS997" i="2" s="1"/>
  <c r="AW997" i="2"/>
  <c r="AR997" i="2" a="1"/>
  <c r="AR997" i="2" s="1"/>
  <c r="AU997" i="2" a="1"/>
  <c r="AU997" i="2" s="1"/>
  <c r="BM1248" i="2"/>
  <c r="BN1248" i="2" a="1"/>
  <c r="BN1248" i="2" s="1"/>
  <c r="BI1248" i="2" a="1"/>
  <c r="BI1248" i="2" s="1"/>
  <c r="BL1248" i="2" a="1"/>
  <c r="BL1248" i="2" s="1"/>
  <c r="BK1248" i="2" a="1"/>
  <c r="BK1248" i="2" s="1"/>
  <c r="BH1248" i="2" a="1"/>
  <c r="BH1248" i="2" s="1"/>
  <c r="BJ1248" i="2" a="1"/>
  <c r="BJ1248" i="2" s="1"/>
  <c r="AO252" i="2"/>
  <c r="AM252" i="2" a="1"/>
  <c r="AM252" i="2" s="1"/>
  <c r="AP252" i="2" a="1"/>
  <c r="AP252" i="2" s="1"/>
  <c r="AN252" i="2" a="1"/>
  <c r="AN252" i="2" s="1"/>
  <c r="AL252" i="2" a="1"/>
  <c r="AL252" i="2" s="1"/>
  <c r="AK252" i="2" a="1"/>
  <c r="AK252" i="2" s="1"/>
  <c r="AR113" i="2" a="1"/>
  <c r="AR113" i="2" s="1"/>
  <c r="AV113" i="2" a="1"/>
  <c r="AV113" i="2" s="1"/>
  <c r="AU113" i="2" a="1"/>
  <c r="AU113" i="2" s="1"/>
  <c r="AT113" i="2" a="1"/>
  <c r="AT113" i="2" s="1"/>
  <c r="AX113" i="2" a="1"/>
  <c r="AX113" i="2" s="1"/>
  <c r="AW113" i="2"/>
  <c r="AS113" i="2" a="1"/>
  <c r="AS113" i="2" s="1"/>
  <c r="AL387" i="2" a="1"/>
  <c r="AL387" i="2" s="1"/>
  <c r="AM387" i="2" a="1"/>
  <c r="AM387" i="2" s="1"/>
  <c r="AN387" i="2" a="1"/>
  <c r="AN387" i="2" s="1"/>
  <c r="AO387" i="2"/>
  <c r="AK387" i="2" a="1"/>
  <c r="AK387" i="2" s="1"/>
  <c r="AP387" i="2" a="1"/>
  <c r="AP387" i="2" s="1"/>
  <c r="AR491" i="2" a="1"/>
  <c r="AR491" i="2" s="1"/>
  <c r="AV491" i="2" a="1"/>
  <c r="AV491" i="2" s="1"/>
  <c r="AS491" i="2" a="1"/>
  <c r="AS491" i="2" s="1"/>
  <c r="AW491" i="2"/>
  <c r="AT491" i="2" a="1"/>
  <c r="AT491" i="2" s="1"/>
  <c r="AX491" i="2" a="1"/>
  <c r="AX491" i="2" s="1"/>
  <c r="AU491" i="2" a="1"/>
  <c r="AU491" i="2" s="1"/>
  <c r="AP595" i="2" a="1"/>
  <c r="AP595" i="2" s="1"/>
  <c r="AK595" i="2" a="1"/>
  <c r="AK595" i="2" s="1"/>
  <c r="AL595" i="2" a="1"/>
  <c r="AL595" i="2" s="1"/>
  <c r="AO595" i="2"/>
  <c r="AN595" i="2" a="1"/>
  <c r="AN595" i="2" s="1"/>
  <c r="AM595" i="2" a="1"/>
  <c r="AM595" i="2" s="1"/>
  <c r="AR715" i="2" a="1"/>
  <c r="AR715" i="2" s="1"/>
  <c r="AT715" i="2" a="1"/>
  <c r="AT715" i="2" s="1"/>
  <c r="AW715" i="2"/>
  <c r="AS715" i="2" a="1"/>
  <c r="AS715" i="2" s="1"/>
  <c r="AV715" i="2" a="1"/>
  <c r="AV715" i="2" s="1"/>
  <c r="AU715" i="2" a="1"/>
  <c r="AU715" i="2" s="1"/>
  <c r="AX715" i="2" a="1"/>
  <c r="AX715" i="2" s="1"/>
  <c r="BL824" i="2" a="1"/>
  <c r="BL824" i="2" s="1"/>
  <c r="BI824" i="2" a="1"/>
  <c r="BI824" i="2" s="1"/>
  <c r="BJ824" i="2" a="1"/>
  <c r="BJ824" i="2" s="1"/>
  <c r="BM824" i="2"/>
  <c r="BH824" i="2" a="1"/>
  <c r="BH824" i="2" s="1"/>
  <c r="BK824" i="2" a="1"/>
  <c r="BK824" i="2" s="1"/>
  <c r="BN824" i="2" a="1"/>
  <c r="BN824" i="2" s="1"/>
  <c r="BH936" i="2" a="1"/>
  <c r="BH936" i="2" s="1"/>
  <c r="BJ936" i="2" a="1"/>
  <c r="BJ936" i="2" s="1"/>
  <c r="BK936" i="2" a="1"/>
  <c r="BK936" i="2" s="1"/>
  <c r="BM936" i="2"/>
  <c r="BI936" i="2" a="1"/>
  <c r="BI936" i="2" s="1"/>
  <c r="BN936" i="2" a="1"/>
  <c r="BN936" i="2" s="1"/>
  <c r="BL936" i="2" a="1"/>
  <c r="BL936" i="2" s="1"/>
  <c r="BB1056" i="2" a="1"/>
  <c r="BB1056" i="2" s="1"/>
  <c r="BD1056" i="2" a="1"/>
  <c r="BD1056" i="2" s="1"/>
  <c r="BF1056" i="2" a="1"/>
  <c r="BF1056" i="2" s="1"/>
  <c r="BA1056" i="2" a="1"/>
  <c r="BA1056" i="2" s="1"/>
  <c r="BE1056" i="2"/>
  <c r="AZ1056" i="2" a="1"/>
  <c r="AZ1056" i="2" s="1"/>
  <c r="BC1056" i="2" a="1"/>
  <c r="BC1056" i="2" s="1"/>
  <c r="BH1056" i="2" a="1"/>
  <c r="BH1056" i="2" s="1"/>
  <c r="BM1056" i="2"/>
  <c r="BI1056" i="2" a="1"/>
  <c r="BI1056" i="2" s="1"/>
  <c r="BN1056" i="2" a="1"/>
  <c r="BN1056" i="2" s="1"/>
  <c r="BK1056" i="2" a="1"/>
  <c r="BK1056" i="2" s="1"/>
  <c r="BJ1056" i="2" a="1"/>
  <c r="BJ1056" i="2" s="1"/>
  <c r="BL1056" i="2" a="1"/>
  <c r="BL1056" i="2" s="1"/>
  <c r="BN1168" i="2" a="1"/>
  <c r="BN1168" i="2" s="1"/>
  <c r="BH1168" i="2" a="1"/>
  <c r="BH1168" i="2" s="1"/>
  <c r="BL1168" i="2" a="1"/>
  <c r="BL1168" i="2" s="1"/>
  <c r="BJ1168" i="2" a="1"/>
  <c r="BJ1168" i="2" s="1"/>
  <c r="BI1168" i="2" a="1"/>
  <c r="BI1168" i="2" s="1"/>
  <c r="BM1168" i="2"/>
  <c r="BK1168" i="2" a="1"/>
  <c r="BK1168" i="2" s="1"/>
  <c r="AZ118" i="2" a="1"/>
  <c r="AZ118" i="2" s="1"/>
  <c r="BA118" i="2" a="1"/>
  <c r="BA118" i="2" s="1"/>
  <c r="BF118" i="2" a="1"/>
  <c r="BF118" i="2" s="1"/>
  <c r="BB118" i="2" a="1"/>
  <c r="BB118" i="2" s="1"/>
  <c r="BC118" i="2" a="1"/>
  <c r="BC118" i="2" s="1"/>
  <c r="BE118" i="2"/>
  <c r="BD118" i="2" a="1"/>
  <c r="BD118" i="2" s="1"/>
  <c r="BD267" i="2" a="1"/>
  <c r="BD267" i="2" s="1"/>
  <c r="AZ267" i="2" a="1"/>
  <c r="AZ267" i="2" s="1"/>
  <c r="BC267" i="2" a="1"/>
  <c r="BC267" i="2" s="1"/>
  <c r="BE267" i="2"/>
  <c r="BB267" i="2" a="1"/>
  <c r="BB267" i="2" s="1"/>
  <c r="BA267" i="2" a="1"/>
  <c r="BA267" i="2" s="1"/>
  <c r="BF267" i="2" a="1"/>
  <c r="BF267" i="2" s="1"/>
  <c r="AU476" i="2" a="1"/>
  <c r="AU476" i="2" s="1"/>
  <c r="AW476" i="2"/>
  <c r="AS476" i="2" a="1"/>
  <c r="AS476" i="2" s="1"/>
  <c r="AX476" i="2" a="1"/>
  <c r="AX476" i="2" s="1"/>
  <c r="AR476" i="2" a="1"/>
  <c r="AR476" i="2" s="1"/>
  <c r="AV476" i="2" a="1"/>
  <c r="AV476" i="2" s="1"/>
  <c r="AT476" i="2" a="1"/>
  <c r="AT476" i="2" s="1"/>
  <c r="BJ572" i="2" a="1"/>
  <c r="BJ572" i="2" s="1"/>
  <c r="BM572" i="2"/>
  <c r="BI572" i="2" a="1"/>
  <c r="BI572" i="2" s="1"/>
  <c r="BK572" i="2" a="1"/>
  <c r="BK572" i="2" s="1"/>
  <c r="BL572" i="2" a="1"/>
  <c r="BL572" i="2" s="1"/>
  <c r="BN572" i="2" a="1"/>
  <c r="BN572" i="2" s="1"/>
  <c r="BH572" i="2" a="1"/>
  <c r="BH572" i="2" s="1"/>
  <c r="BL684" i="2" a="1"/>
  <c r="BL684" i="2" s="1"/>
  <c r="BH684" i="2" a="1"/>
  <c r="BH684" i="2" s="1"/>
  <c r="BN684" i="2" a="1"/>
  <c r="BN684" i="2" s="1"/>
  <c r="BI684" i="2" a="1"/>
  <c r="BI684" i="2" s="1"/>
  <c r="BJ684" i="2" a="1"/>
  <c r="BJ684" i="2" s="1"/>
  <c r="BK684" i="2" a="1"/>
  <c r="BK684" i="2" s="1"/>
  <c r="BM684" i="2"/>
  <c r="BH1033" i="2" a="1"/>
  <c r="BH1033" i="2" s="1"/>
  <c r="BL1033" i="2" a="1"/>
  <c r="BL1033" i="2" s="1"/>
  <c r="BI1033" i="2" a="1"/>
  <c r="BI1033" i="2" s="1"/>
  <c r="BM1033" i="2"/>
  <c r="BK1033" i="2" a="1"/>
  <c r="BK1033" i="2" s="1"/>
  <c r="BJ1033" i="2" a="1"/>
  <c r="BJ1033" i="2" s="1"/>
  <c r="BN1033" i="2" a="1"/>
  <c r="BN1033" i="2" s="1"/>
  <c r="AZ1161" i="2" a="1"/>
  <c r="AZ1161" i="2" s="1"/>
  <c r="BF1161" i="2" a="1"/>
  <c r="BF1161" i="2" s="1"/>
  <c r="BB1161" i="2" a="1"/>
  <c r="BB1161" i="2" s="1"/>
  <c r="BD1161" i="2" a="1"/>
  <c r="BD1161" i="2" s="1"/>
  <c r="BC1161" i="2" a="1"/>
  <c r="BC1161" i="2" s="1"/>
  <c r="BE1161" i="2"/>
  <c r="BA1161" i="2" a="1"/>
  <c r="BA1161" i="2" s="1"/>
  <c r="BK1260" i="2" a="1"/>
  <c r="BK1260" i="2" s="1"/>
  <c r="BI1260" i="2" a="1"/>
  <c r="BI1260" i="2" s="1"/>
  <c r="BJ1260" i="2" a="1"/>
  <c r="BJ1260" i="2" s="1"/>
  <c r="BH1260" i="2" a="1"/>
  <c r="BH1260" i="2" s="1"/>
  <c r="BN1260" i="2" a="1"/>
  <c r="BN1260" i="2" s="1"/>
  <c r="BL1260" i="2" a="1"/>
  <c r="BL1260" i="2" s="1"/>
  <c r="BM1260" i="2"/>
  <c r="AL221" i="2" a="1"/>
  <c r="AL221" i="2" s="1"/>
  <c r="AM221" i="2" a="1"/>
  <c r="AM221" i="2" s="1"/>
  <c r="AO221" i="2"/>
  <c r="AK221" i="2" a="1"/>
  <c r="AK221" i="2" s="1"/>
  <c r="AP221" i="2" a="1"/>
  <c r="AP221" i="2" s="1"/>
  <c r="AN221" i="2" a="1"/>
  <c r="AN221" i="2" s="1"/>
  <c r="AR117" i="2" a="1"/>
  <c r="AR117" i="2" s="1"/>
  <c r="AU117" i="2" a="1"/>
  <c r="AU117" i="2" s="1"/>
  <c r="AV117" i="2" a="1"/>
  <c r="AV117" i="2" s="1"/>
  <c r="AT117" i="2" a="1"/>
  <c r="AT117" i="2" s="1"/>
  <c r="AX117" i="2" a="1"/>
  <c r="AX117" i="2" s="1"/>
  <c r="AW117" i="2"/>
  <c r="AS117" i="2" a="1"/>
  <c r="AS117" i="2" s="1"/>
  <c r="AR11" i="2" a="1"/>
  <c r="AR11" i="2" s="1"/>
  <c r="AU11" i="2" a="1"/>
  <c r="AU11" i="2" s="1"/>
  <c r="AV11" i="2" a="1"/>
  <c r="AV11" i="2" s="1"/>
  <c r="AS11" i="2" a="1"/>
  <c r="AS11" i="2" s="1"/>
  <c r="AW11" i="2"/>
  <c r="AX11" i="2" a="1"/>
  <c r="AX11" i="2" s="1"/>
  <c r="AT11" i="2" a="1"/>
  <c r="AT11" i="2" s="1"/>
  <c r="AM339" i="2" a="1"/>
  <c r="AM339" i="2" s="1"/>
  <c r="AL339" i="2" a="1"/>
  <c r="AL339" i="2" s="1"/>
  <c r="AN339" i="2" a="1"/>
  <c r="AN339" i="2" s="1"/>
  <c r="AO339" i="2"/>
  <c r="AP339" i="2" a="1"/>
  <c r="AP339" i="2" s="1"/>
  <c r="AK339" i="2" a="1"/>
  <c r="AK339" i="2" s="1"/>
  <c r="AL443" i="2" a="1"/>
  <c r="AL443" i="2" s="1"/>
  <c r="AO443" i="2"/>
  <c r="AK443" i="2" a="1"/>
  <c r="AK443" i="2" s="1"/>
  <c r="AM443" i="2" a="1"/>
  <c r="AM443" i="2" s="1"/>
  <c r="AN443" i="2" a="1"/>
  <c r="AN443" i="2" s="1"/>
  <c r="AP443" i="2" a="1"/>
  <c r="AP443" i="2" s="1"/>
  <c r="BM555" i="2"/>
  <c r="BL555" i="2" a="1"/>
  <c r="BL555" i="2" s="1"/>
  <c r="BI555" i="2" a="1"/>
  <c r="BI555" i="2" s="1"/>
  <c r="BJ555" i="2" a="1"/>
  <c r="BJ555" i="2" s="1"/>
  <c r="BN555" i="2" a="1"/>
  <c r="BN555" i="2" s="1"/>
  <c r="BK555" i="2" a="1"/>
  <c r="BK555" i="2" s="1"/>
  <c r="BH555" i="2" a="1"/>
  <c r="BH555" i="2" s="1"/>
  <c r="BB555" i="2" a="1"/>
  <c r="BB555" i="2" s="1"/>
  <c r="BE555" i="2"/>
  <c r="AZ555" i="2" a="1"/>
  <c r="AZ555" i="2" s="1"/>
  <c r="BC555" i="2" a="1"/>
  <c r="BC555" i="2" s="1"/>
  <c r="BF555" i="2" a="1"/>
  <c r="BF555" i="2" s="1"/>
  <c r="BD555" i="2" a="1"/>
  <c r="BD555" i="2" s="1"/>
  <c r="BA555" i="2" a="1"/>
  <c r="BA555" i="2" s="1"/>
  <c r="AK784" i="2" a="1"/>
  <c r="AK784" i="2" s="1"/>
  <c r="AP784" i="2" a="1"/>
  <c r="AP784" i="2" s="1"/>
  <c r="AM784" i="2" a="1"/>
  <c r="AM784" i="2" s="1"/>
  <c r="AO784" i="2"/>
  <c r="AL784" i="2" a="1"/>
  <c r="AL784" i="2" s="1"/>
  <c r="AN784" i="2" a="1"/>
  <c r="AN784" i="2" s="1"/>
  <c r="BN896" i="2" a="1"/>
  <c r="BN896" i="2" s="1"/>
  <c r="BL896" i="2" a="1"/>
  <c r="BL896" i="2" s="1"/>
  <c r="BI896" i="2" a="1"/>
  <c r="BI896" i="2" s="1"/>
  <c r="BJ896" i="2" a="1"/>
  <c r="BJ896" i="2" s="1"/>
  <c r="BM896" i="2"/>
  <c r="BK896" i="2" a="1"/>
  <c r="BK896" i="2" s="1"/>
  <c r="BH896" i="2" a="1"/>
  <c r="BH896" i="2" s="1"/>
  <c r="AR1008" i="2" a="1"/>
  <c r="AR1008" i="2" s="1"/>
  <c r="AU1008" i="2" a="1"/>
  <c r="AU1008" i="2" s="1"/>
  <c r="AW1008" i="2"/>
  <c r="AT1008" i="2" a="1"/>
  <c r="AT1008" i="2" s="1"/>
  <c r="AX1008" i="2" a="1"/>
  <c r="AX1008" i="2" s="1"/>
  <c r="AS1008" i="2" a="1"/>
  <c r="AS1008" i="2" s="1"/>
  <c r="AV1008" i="2" a="1"/>
  <c r="AV1008" i="2" s="1"/>
  <c r="BH1008" i="2" a="1"/>
  <c r="BH1008" i="2" s="1"/>
  <c r="BM1008" i="2"/>
  <c r="BI1008" i="2" a="1"/>
  <c r="BI1008" i="2" s="1"/>
  <c r="BN1008" i="2" a="1"/>
  <c r="BN1008" i="2" s="1"/>
  <c r="BJ1008" i="2" a="1"/>
  <c r="BJ1008" i="2" s="1"/>
  <c r="BK1008" i="2" a="1"/>
  <c r="BK1008" i="2" s="1"/>
  <c r="BL1008" i="2" a="1"/>
  <c r="BL1008" i="2" s="1"/>
  <c r="BB1128" i="2" a="1"/>
  <c r="BB1128" i="2" s="1"/>
  <c r="BD1128" i="2" a="1"/>
  <c r="BD1128" i="2" s="1"/>
  <c r="AZ1128" i="2" a="1"/>
  <c r="AZ1128" i="2" s="1"/>
  <c r="BE1128" i="2"/>
  <c r="BC1128" i="2" a="1"/>
  <c r="BC1128" i="2" s="1"/>
  <c r="BA1128" i="2" a="1"/>
  <c r="BA1128" i="2" s="1"/>
  <c r="BF1128" i="2" a="1"/>
  <c r="BF1128" i="2" s="1"/>
  <c r="AR1235" i="2" a="1"/>
  <c r="AR1235" i="2" s="1"/>
  <c r="AV1235" i="2" a="1"/>
  <c r="AV1235" i="2" s="1"/>
  <c r="AS1235" i="2" a="1"/>
  <c r="AS1235" i="2" s="1"/>
  <c r="AW1235" i="2"/>
  <c r="AU1235" i="2" a="1"/>
  <c r="AU1235" i="2" s="1"/>
  <c r="AT1235" i="2" a="1"/>
  <c r="AT1235" i="2" s="1"/>
  <c r="AX1235" i="2" a="1"/>
  <c r="AX1235" i="2" s="1"/>
  <c r="BN1347" i="2" a="1"/>
  <c r="BN1347" i="2" s="1"/>
  <c r="BH1347" i="2" a="1"/>
  <c r="BH1347" i="2" s="1"/>
  <c r="BM1347" i="2"/>
  <c r="BJ1347" i="2" a="1"/>
  <c r="BJ1347" i="2" s="1"/>
  <c r="BK1347" i="2" a="1"/>
  <c r="BK1347" i="2" s="1"/>
  <c r="BI1347" i="2" a="1"/>
  <c r="BI1347" i="2" s="1"/>
  <c r="BL1347" i="2" a="1"/>
  <c r="BL1347" i="2" s="1"/>
  <c r="BJ158" i="2" a="1"/>
  <c r="BJ158" i="2" s="1"/>
  <c r="BH158" i="2" a="1"/>
  <c r="BH158" i="2" s="1"/>
  <c r="BI158" i="2" a="1"/>
  <c r="BI158" i="2" s="1"/>
  <c r="BN158" i="2" a="1"/>
  <c r="BN158" i="2" s="1"/>
  <c r="BK158" i="2" a="1"/>
  <c r="BK158" i="2" s="1"/>
  <c r="BL158" i="2" a="1"/>
  <c r="BL158" i="2" s="1"/>
  <c r="BM158" i="2"/>
  <c r="AM44" i="2" a="1"/>
  <c r="AM44" i="2" s="1"/>
  <c r="AO44" i="2"/>
  <c r="AK44" i="2" a="1"/>
  <c r="AK44" i="2" s="1"/>
  <c r="AP44" i="2" a="1"/>
  <c r="AP44" i="2" s="1"/>
  <c r="AL44" i="2" a="1"/>
  <c r="AL44" i="2" s="1"/>
  <c r="AN44" i="2" a="1"/>
  <c r="AN44" i="2" s="1"/>
  <c r="AS316" i="2" a="1"/>
  <c r="AS316" i="2" s="1"/>
  <c r="AW316" i="2"/>
  <c r="AT316" i="2" a="1"/>
  <c r="AT316" i="2" s="1"/>
  <c r="AX316" i="2" a="1"/>
  <c r="AX316" i="2" s="1"/>
  <c r="AU316" i="2" a="1"/>
  <c r="AU316" i="2" s="1"/>
  <c r="AR316" i="2" a="1"/>
  <c r="AR316" i="2" s="1"/>
  <c r="AV316" i="2" a="1"/>
  <c r="AV316" i="2" s="1"/>
  <c r="AK412" i="2" a="1"/>
  <c r="AK412" i="2" s="1"/>
  <c r="AM412" i="2" a="1"/>
  <c r="AM412" i="2" s="1"/>
  <c r="AO412" i="2"/>
  <c r="AN412" i="2" a="1"/>
  <c r="AN412" i="2" s="1"/>
  <c r="AP412" i="2" a="1"/>
  <c r="AP412" i="2" s="1"/>
  <c r="AL412" i="2" a="1"/>
  <c r="AL412" i="2" s="1"/>
  <c r="BJ516" i="2" a="1"/>
  <c r="BJ516" i="2" s="1"/>
  <c r="BK516" i="2" a="1"/>
  <c r="BK516" i="2" s="1"/>
  <c r="BN516" i="2" a="1"/>
  <c r="BN516" i="2" s="1"/>
  <c r="BI516" i="2" a="1"/>
  <c r="BI516" i="2" s="1"/>
  <c r="BM516" i="2"/>
  <c r="BL516" i="2" a="1"/>
  <c r="BL516" i="2" s="1"/>
  <c r="BH516" i="2" a="1"/>
  <c r="BH516" i="2" s="1"/>
  <c r="BC516" i="2" a="1"/>
  <c r="BC516" i="2" s="1"/>
  <c r="BB516" i="2" a="1"/>
  <c r="BB516" i="2" s="1"/>
  <c r="BF516" i="2" a="1"/>
  <c r="BF516" i="2" s="1"/>
  <c r="BA516" i="2" a="1"/>
  <c r="BA516" i="2" s="1"/>
  <c r="AZ516" i="2" a="1"/>
  <c r="AZ516" i="2" s="1"/>
  <c r="BE516" i="2"/>
  <c r="BD516" i="2" a="1"/>
  <c r="BD516" i="2" s="1"/>
  <c r="AL732" i="2" a="1"/>
  <c r="AL732" i="2" s="1"/>
  <c r="AM732" i="2" a="1"/>
  <c r="AM732" i="2" s="1"/>
  <c r="AN732" i="2" a="1"/>
  <c r="AN732" i="2" s="1"/>
  <c r="AK732" i="2" a="1"/>
  <c r="AK732" i="2" s="1"/>
  <c r="AO732" i="2"/>
  <c r="AP732" i="2" a="1"/>
  <c r="AP732" i="2" s="1"/>
  <c r="AP833" i="2" a="1"/>
  <c r="AP833" i="2" s="1"/>
  <c r="AM833" i="2" a="1"/>
  <c r="AM833" i="2" s="1"/>
  <c r="AL833" i="2" a="1"/>
  <c r="AL833" i="2" s="1"/>
  <c r="AO833" i="2"/>
  <c r="AK833" i="2" a="1"/>
  <c r="AK833" i="2" s="1"/>
  <c r="AN833" i="2" a="1"/>
  <c r="AN833" i="2" s="1"/>
  <c r="BH937" i="2" a="1"/>
  <c r="BH937" i="2" s="1"/>
  <c r="BL937" i="2" a="1"/>
  <c r="BL937" i="2" s="1"/>
  <c r="BI937" i="2" a="1"/>
  <c r="BI937" i="2" s="1"/>
  <c r="BM937" i="2"/>
  <c r="BJ937" i="2" a="1"/>
  <c r="BJ937" i="2" s="1"/>
  <c r="BN937" i="2" a="1"/>
  <c r="BN937" i="2" s="1"/>
  <c r="BK937" i="2" a="1"/>
  <c r="BK937" i="2" s="1"/>
  <c r="AM1049" i="2" a="1"/>
  <c r="AM1049" i="2" s="1"/>
  <c r="AO1049" i="2"/>
  <c r="AN1049" i="2" a="1"/>
  <c r="AN1049" i="2" s="1"/>
  <c r="AL1049" i="2" a="1"/>
  <c r="AL1049" i="2" s="1"/>
  <c r="AP1049" i="2" a="1"/>
  <c r="AP1049" i="2" s="1"/>
  <c r="AK1049" i="2" a="1"/>
  <c r="AK1049" i="2" s="1"/>
  <c r="AK1145" i="2" a="1"/>
  <c r="AK1145" i="2" s="1"/>
  <c r="AO1145" i="2"/>
  <c r="AL1145" i="2" a="1"/>
  <c r="AL1145" i="2" s="1"/>
  <c r="AP1145" i="2" a="1"/>
  <c r="AP1145" i="2" s="1"/>
  <c r="AN1145" i="2" a="1"/>
  <c r="AN1145" i="2" s="1"/>
  <c r="AM1145" i="2" a="1"/>
  <c r="AM1145" i="2" s="1"/>
  <c r="BN1244" i="2" a="1"/>
  <c r="BN1244" i="2" s="1"/>
  <c r="BJ1244" i="2" a="1"/>
  <c r="BJ1244" i="2" s="1"/>
  <c r="BI1244" i="2" a="1"/>
  <c r="BI1244" i="2" s="1"/>
  <c r="BH1244" i="2" a="1"/>
  <c r="BH1244" i="2" s="1"/>
  <c r="BM1244" i="2"/>
  <c r="BL1244" i="2" a="1"/>
  <c r="BL1244" i="2" s="1"/>
  <c r="BK1244" i="2" a="1"/>
  <c r="BK1244" i="2" s="1"/>
  <c r="AS1356" i="2" a="1"/>
  <c r="AS1356" i="2" s="1"/>
  <c r="AR1356" i="2" a="1"/>
  <c r="AR1356" i="2" s="1"/>
  <c r="AV1356" i="2" a="1"/>
  <c r="AV1356" i="2" s="1"/>
  <c r="AT1356" i="2" a="1"/>
  <c r="AT1356" i="2" s="1"/>
  <c r="AU1356" i="2" a="1"/>
  <c r="AU1356" i="2" s="1"/>
  <c r="AX1356" i="2" a="1"/>
  <c r="AX1356" i="2" s="1"/>
  <c r="AW1356" i="2"/>
  <c r="AR149" i="2" a="1"/>
  <c r="AR149" i="2" s="1"/>
  <c r="AW149" i="2"/>
  <c r="AX149" i="2" a="1"/>
  <c r="AX149" i="2" s="1"/>
  <c r="AU149" i="2" a="1"/>
  <c r="AU149" i="2" s="1"/>
  <c r="AV149" i="2" a="1"/>
  <c r="AV149" i="2" s="1"/>
  <c r="AS149" i="2" a="1"/>
  <c r="AS149" i="2" s="1"/>
  <c r="AT149" i="2" a="1"/>
  <c r="AT149" i="2" s="1"/>
  <c r="BH268" i="2" a="1"/>
  <c r="BH268" i="2" s="1"/>
  <c r="BI268" i="2" a="1"/>
  <c r="BI268" i="2" s="1"/>
  <c r="BN268" i="2" a="1"/>
  <c r="BN268" i="2" s="1"/>
  <c r="BJ268" i="2" a="1"/>
  <c r="BJ268" i="2" s="1"/>
  <c r="BK268" i="2" a="1"/>
  <c r="BK268" i="2" s="1"/>
  <c r="BM268" i="2"/>
  <c r="BL268" i="2" a="1"/>
  <c r="BL268" i="2" s="1"/>
  <c r="AL268" i="2" a="1"/>
  <c r="AL268" i="2" s="1"/>
  <c r="AP268" i="2" a="1"/>
  <c r="AP268" i="2" s="1"/>
  <c r="AM268" i="2" a="1"/>
  <c r="AM268" i="2" s="1"/>
  <c r="AN268" i="2" a="1"/>
  <c r="AN268" i="2" s="1"/>
  <c r="AK268" i="2" a="1"/>
  <c r="AK268" i="2" s="1"/>
  <c r="AO268" i="2"/>
  <c r="BH284" i="2" a="1"/>
  <c r="BH284" i="2" s="1"/>
  <c r="BM284" i="2"/>
  <c r="BI284" i="2" a="1"/>
  <c r="BI284" i="2" s="1"/>
  <c r="BN284" i="2" a="1"/>
  <c r="BN284" i="2" s="1"/>
  <c r="BJ284" i="2" a="1"/>
  <c r="BJ284" i="2" s="1"/>
  <c r="BK284" i="2" a="1"/>
  <c r="BK284" i="2" s="1"/>
  <c r="BL284" i="2" a="1"/>
  <c r="BL284" i="2" s="1"/>
  <c r="AN301" i="2" a="1"/>
  <c r="AN301" i="2" s="1"/>
  <c r="AK301" i="2" a="1"/>
  <c r="AK301" i="2" s="1"/>
  <c r="AO301" i="2"/>
  <c r="AL301" i="2" a="1"/>
  <c r="AL301" i="2" s="1"/>
  <c r="AP301" i="2" a="1"/>
  <c r="AP301" i="2" s="1"/>
  <c r="AM301" i="2" a="1"/>
  <c r="AM301" i="2" s="1"/>
  <c r="AR317" i="2" a="1"/>
  <c r="AR317" i="2" s="1"/>
  <c r="AU317" i="2" a="1"/>
  <c r="AU317" i="2" s="1"/>
  <c r="AV317" i="2" a="1"/>
  <c r="AV317" i="2" s="1"/>
  <c r="AW317" i="2"/>
  <c r="AT317" i="2" a="1"/>
  <c r="AT317" i="2" s="1"/>
  <c r="AS317" i="2" a="1"/>
  <c r="AS317" i="2" s="1"/>
  <c r="AX317" i="2" a="1"/>
  <c r="AX317" i="2" s="1"/>
  <c r="BB333" i="2" a="1"/>
  <c r="BB333" i="2" s="1"/>
  <c r="BC333" i="2" a="1"/>
  <c r="BC333" i="2" s="1"/>
  <c r="AZ333" i="2" a="1"/>
  <c r="AZ333" i="2" s="1"/>
  <c r="BD333" i="2" a="1"/>
  <c r="BD333" i="2" s="1"/>
  <c r="BE333" i="2"/>
  <c r="BF333" i="2" a="1"/>
  <c r="BF333" i="2" s="1"/>
  <c r="BA333" i="2" a="1"/>
  <c r="BA333" i="2" s="1"/>
  <c r="AW349" i="2"/>
  <c r="AT349" i="2" a="1"/>
  <c r="AT349" i="2" s="1"/>
  <c r="AS349" i="2" a="1"/>
  <c r="AS349" i="2" s="1"/>
  <c r="AR349" i="2" a="1"/>
  <c r="AR349" i="2" s="1"/>
  <c r="AU349" i="2" a="1"/>
  <c r="AU349" i="2" s="1"/>
  <c r="AX349" i="2" a="1"/>
  <c r="AX349" i="2" s="1"/>
  <c r="AV349" i="2" a="1"/>
  <c r="AV349" i="2" s="1"/>
  <c r="AO365" i="2"/>
  <c r="AL365" i="2" a="1"/>
  <c r="AL365" i="2" s="1"/>
  <c r="AM365" i="2" a="1"/>
  <c r="AM365" i="2" s="1"/>
  <c r="AP365" i="2" a="1"/>
  <c r="AP365" i="2" s="1"/>
  <c r="AK365" i="2" a="1"/>
  <c r="AK365" i="2" s="1"/>
  <c r="AN365" i="2" a="1"/>
  <c r="AN365" i="2" s="1"/>
  <c r="BB381" i="2" a="1"/>
  <c r="BB381" i="2" s="1"/>
  <c r="BA381" i="2" a="1"/>
  <c r="BA381" i="2" s="1"/>
  <c r="BC381" i="2" a="1"/>
  <c r="BC381" i="2" s="1"/>
  <c r="BD381" i="2" a="1"/>
  <c r="BD381" i="2" s="1"/>
  <c r="AZ381" i="2" a="1"/>
  <c r="AZ381" i="2" s="1"/>
  <c r="BE381" i="2"/>
  <c r="BF381" i="2" a="1"/>
  <c r="BF381" i="2" s="1"/>
  <c r="AL397" i="2" a="1"/>
  <c r="AL397" i="2" s="1"/>
  <c r="AN397" i="2" a="1"/>
  <c r="AN397" i="2" s="1"/>
  <c r="AM397" i="2" a="1"/>
  <c r="AM397" i="2" s="1"/>
  <c r="AK397" i="2" a="1"/>
  <c r="AK397" i="2" s="1"/>
  <c r="AP397" i="2" a="1"/>
  <c r="AP397" i="2" s="1"/>
  <c r="AO397" i="2"/>
  <c r="AU397" i="2" a="1"/>
  <c r="AU397" i="2" s="1"/>
  <c r="AR397" i="2" a="1"/>
  <c r="AR397" i="2" s="1"/>
  <c r="AV397" i="2" a="1"/>
  <c r="AV397" i="2" s="1"/>
  <c r="AS397" i="2" a="1"/>
  <c r="AS397" i="2" s="1"/>
  <c r="AW397" i="2"/>
  <c r="AT397" i="2" a="1"/>
  <c r="AT397" i="2" s="1"/>
  <c r="AX397" i="2" a="1"/>
  <c r="AX397" i="2" s="1"/>
  <c r="BB413" i="2" a="1"/>
  <c r="BB413" i="2" s="1"/>
  <c r="BD413" i="2" a="1"/>
  <c r="BD413" i="2" s="1"/>
  <c r="AZ413" i="2" a="1"/>
  <c r="AZ413" i="2" s="1"/>
  <c r="BE413" i="2"/>
  <c r="BA413" i="2" a="1"/>
  <c r="BA413" i="2" s="1"/>
  <c r="BC413" i="2" a="1"/>
  <c r="BC413" i="2" s="1"/>
  <c r="BF413" i="2" a="1"/>
  <c r="BF413" i="2" s="1"/>
  <c r="BM445" i="2"/>
  <c r="BL445" i="2" a="1"/>
  <c r="BL445" i="2" s="1"/>
  <c r="BJ445" i="2" a="1"/>
  <c r="BJ445" i="2" s="1"/>
  <c r="BH445" i="2" a="1"/>
  <c r="BH445" i="2" s="1"/>
  <c r="BN445" i="2" a="1"/>
  <c r="BN445" i="2" s="1"/>
  <c r="BI445" i="2" a="1"/>
  <c r="BI445" i="2" s="1"/>
  <c r="BK445" i="2" a="1"/>
  <c r="BK445" i="2" s="1"/>
  <c r="BB461" i="2" a="1"/>
  <c r="BB461" i="2" s="1"/>
  <c r="BA461" i="2" a="1"/>
  <c r="BA461" i="2" s="1"/>
  <c r="BC461" i="2" a="1"/>
  <c r="BC461" i="2" s="1"/>
  <c r="BD461" i="2" a="1"/>
  <c r="BD461" i="2" s="1"/>
  <c r="AZ461" i="2" a="1"/>
  <c r="AZ461" i="2" s="1"/>
  <c r="BE461" i="2"/>
  <c r="BF461" i="2" a="1"/>
  <c r="BF461" i="2" s="1"/>
  <c r="BK477" i="2" a="1"/>
  <c r="BK477" i="2" s="1"/>
  <c r="BE410" i="4" s="1"/>
  <c r="BI477" i="2" a="1"/>
  <c r="BI477" i="2" s="1"/>
  <c r="BC410" i="4" s="1"/>
  <c r="BH477" i="2" a="1"/>
  <c r="BH477" i="2" s="1"/>
  <c r="BB410" i="4" s="1"/>
  <c r="BM477" i="2"/>
  <c r="BG410" i="4" s="1"/>
  <c r="BL477" i="2" a="1"/>
  <c r="BL477" i="2" s="1"/>
  <c r="BF410" i="4" s="1"/>
  <c r="BJ477" i="2" a="1"/>
  <c r="BJ477" i="2" s="1"/>
  <c r="BD410" i="4" s="1"/>
  <c r="BN477" i="2" a="1"/>
  <c r="BN477" i="2" s="1"/>
  <c r="BH410" i="4" s="1"/>
  <c r="AU493" i="2" a="1"/>
  <c r="AU493" i="2" s="1"/>
  <c r="AV493" i="2" a="1"/>
  <c r="AV493" i="2" s="1"/>
  <c r="AS493" i="2" a="1"/>
  <c r="AS493" i="2" s="1"/>
  <c r="AR493" i="2" a="1"/>
  <c r="AR493" i="2" s="1"/>
  <c r="AW493" i="2"/>
  <c r="AT493" i="2" a="1"/>
  <c r="AT493" i="2" s="1"/>
  <c r="AX493" i="2" a="1"/>
  <c r="AX493" i="2" s="1"/>
  <c r="BJ509" i="2" a="1"/>
  <c r="BJ509" i="2" s="1"/>
  <c r="BN509" i="2" a="1"/>
  <c r="BN509" i="2" s="1"/>
  <c r="BK509" i="2" a="1"/>
  <c r="BK509" i="2" s="1"/>
  <c r="BH509" i="2" a="1"/>
  <c r="BH509" i="2" s="1"/>
  <c r="BL509" i="2" a="1"/>
  <c r="BL509" i="2" s="1"/>
  <c r="BI509" i="2" a="1"/>
  <c r="BI509" i="2" s="1"/>
  <c r="BM509" i="2"/>
  <c r="AU525" i="2" a="1"/>
  <c r="AU525" i="2" s="1"/>
  <c r="AV525" i="2" a="1"/>
  <c r="AV525" i="2" s="1"/>
  <c r="AS525" i="2" a="1"/>
  <c r="AS525" i="2" s="1"/>
  <c r="AR525" i="2" a="1"/>
  <c r="AR525" i="2" s="1"/>
  <c r="AW525" i="2"/>
  <c r="AT525" i="2" a="1"/>
  <c r="AT525" i="2" s="1"/>
  <c r="AX525" i="2" a="1"/>
  <c r="AX525" i="2" s="1"/>
  <c r="BH541" i="2" a="1"/>
  <c r="BH541" i="2" s="1"/>
  <c r="BJ541" i="2" a="1"/>
  <c r="BJ541" i="2" s="1"/>
  <c r="BK541" i="2" a="1"/>
  <c r="BK541" i="2" s="1"/>
  <c r="BM541" i="2"/>
  <c r="BI541" i="2" a="1"/>
  <c r="BI541" i="2" s="1"/>
  <c r="BN541" i="2" a="1"/>
  <c r="BN541" i="2" s="1"/>
  <c r="BL541" i="2" a="1"/>
  <c r="BL541" i="2" s="1"/>
  <c r="BA557" i="2" a="1"/>
  <c r="BA557" i="2" s="1"/>
  <c r="BE557" i="2"/>
  <c r="BB557" i="2" a="1"/>
  <c r="BB557" i="2" s="1"/>
  <c r="BF557" i="2" a="1"/>
  <c r="BF557" i="2" s="1"/>
  <c r="BC557" i="2" a="1"/>
  <c r="BC557" i="2" s="1"/>
  <c r="AZ557" i="2" a="1"/>
  <c r="AZ557" i="2" s="1"/>
  <c r="BD557" i="2" a="1"/>
  <c r="BD557" i="2" s="1"/>
  <c r="BJ573" i="2" a="1"/>
  <c r="BJ573" i="2" s="1"/>
  <c r="BN573" i="2" a="1"/>
  <c r="BN573" i="2" s="1"/>
  <c r="BK573" i="2" a="1"/>
  <c r="BK573" i="2" s="1"/>
  <c r="BH573" i="2" a="1"/>
  <c r="BH573" i="2" s="1"/>
  <c r="BL573" i="2" a="1"/>
  <c r="BL573" i="2" s="1"/>
  <c r="BI573" i="2" a="1"/>
  <c r="BI573" i="2" s="1"/>
  <c r="BM573" i="2"/>
  <c r="BN589" i="2" a="1"/>
  <c r="BN589" i="2" s="1"/>
  <c r="BH589" i="2" a="1"/>
  <c r="BH589" i="2" s="1"/>
  <c r="BJ589" i="2" a="1"/>
  <c r="BJ589" i="2" s="1"/>
  <c r="BL589" i="2" a="1"/>
  <c r="BL589" i="2" s="1"/>
  <c r="BM589" i="2"/>
  <c r="BI589" i="2" a="1"/>
  <c r="BI589" i="2" s="1"/>
  <c r="BK589" i="2" a="1"/>
  <c r="BK589" i="2" s="1"/>
  <c r="BD605" i="2" a="1"/>
  <c r="BD605" i="2" s="1"/>
  <c r="AZ605" i="2" a="1"/>
  <c r="AZ605" i="2" s="1"/>
  <c r="BF605" i="2" a="1"/>
  <c r="BF605" i="2" s="1"/>
  <c r="BB605" i="2" a="1"/>
  <c r="BB605" i="2" s="1"/>
  <c r="BC605" i="2" a="1"/>
  <c r="BC605" i="2" s="1"/>
  <c r="BE605" i="2"/>
  <c r="BA605" i="2" a="1"/>
  <c r="BA605" i="2" s="1"/>
  <c r="AN621" i="2" a="1"/>
  <c r="AN621" i="2" s="1"/>
  <c r="AK621" i="2" a="1"/>
  <c r="AK621" i="2" s="1"/>
  <c r="AO621" i="2"/>
  <c r="AL621" i="2" a="1"/>
  <c r="AL621" i="2" s="1"/>
  <c r="AP621" i="2" a="1"/>
  <c r="AP621" i="2" s="1"/>
  <c r="AM621" i="2" a="1"/>
  <c r="AM621" i="2" s="1"/>
  <c r="AR637" i="2" a="1"/>
  <c r="AR637" i="2" s="1"/>
  <c r="AS637" i="2" a="1"/>
  <c r="AS637" i="2" s="1"/>
  <c r="AV637" i="2" a="1"/>
  <c r="AV637" i="2" s="1"/>
  <c r="AW637" i="2"/>
  <c r="AT637" i="2" a="1"/>
  <c r="AT637" i="2" s="1"/>
  <c r="AX637" i="2" a="1"/>
  <c r="AX637" i="2" s="1"/>
  <c r="AU637" i="2" a="1"/>
  <c r="AU637" i="2" s="1"/>
  <c r="BC653" i="2" a="1"/>
  <c r="BC653" i="2" s="1"/>
  <c r="BD653" i="2" a="1"/>
  <c r="BD653" i="2" s="1"/>
  <c r="AZ653" i="2" a="1"/>
  <c r="AZ653" i="2" s="1"/>
  <c r="BF653" i="2" a="1"/>
  <c r="BF653" i="2" s="1"/>
  <c r="BB653" i="2" a="1"/>
  <c r="BB653" i="2" s="1"/>
  <c r="BA653" i="2" a="1"/>
  <c r="BA653" i="2" s="1"/>
  <c r="BE653" i="2"/>
  <c r="AM653" i="2" a="1"/>
  <c r="AM653" i="2" s="1"/>
  <c r="AN653" i="2" a="1"/>
  <c r="AN653" i="2" s="1"/>
  <c r="AK653" i="2" a="1"/>
  <c r="AK653" i="2" s="1"/>
  <c r="AO653" i="2"/>
  <c r="AL653" i="2" a="1"/>
  <c r="AL653" i="2" s="1"/>
  <c r="AP653" i="2" a="1"/>
  <c r="AP653" i="2" s="1"/>
  <c r="AW669" i="2"/>
  <c r="AR669" i="2" a="1"/>
  <c r="AR669" i="2" s="1"/>
  <c r="AS669" i="2" a="1"/>
  <c r="AS669" i="2" s="1"/>
  <c r="AV669" i="2" a="1"/>
  <c r="AV669" i="2" s="1"/>
  <c r="AT669" i="2" a="1"/>
  <c r="AT669" i="2" s="1"/>
  <c r="AX669" i="2" a="1"/>
  <c r="AX669" i="2" s="1"/>
  <c r="AU669" i="2" a="1"/>
  <c r="AU669" i="2" s="1"/>
  <c r="AZ685" i="2" a="1"/>
  <c r="AZ685" i="2" s="1"/>
  <c r="BD685" i="2" a="1"/>
  <c r="BD685" i="2" s="1"/>
  <c r="BC685" i="2" a="1"/>
  <c r="BC685" i="2" s="1"/>
  <c r="BE685" i="2"/>
  <c r="BF685" i="2" a="1"/>
  <c r="BF685" i="2" s="1"/>
  <c r="BA685" i="2" a="1"/>
  <c r="BA685" i="2" s="1"/>
  <c r="BB685" i="2" a="1"/>
  <c r="BB685" i="2" s="1"/>
  <c r="AN709" i="2" a="1"/>
  <c r="AN709" i="2" s="1"/>
  <c r="AK709" i="2" a="1"/>
  <c r="AK709" i="2" s="1"/>
  <c r="AL709" i="2" a="1"/>
  <c r="AL709" i="2" s="1"/>
  <c r="AM709" i="2" a="1"/>
  <c r="AM709" i="2" s="1"/>
  <c r="AO709" i="2"/>
  <c r="AP709" i="2" a="1"/>
  <c r="AP709" i="2" s="1"/>
  <c r="BD725" i="2" a="1"/>
  <c r="BD725" i="2" s="1"/>
  <c r="BC725" i="2" a="1"/>
  <c r="BC725" i="2" s="1"/>
  <c r="AZ725" i="2" a="1"/>
  <c r="AZ725" i="2" s="1"/>
  <c r="BE725" i="2"/>
  <c r="BA725" i="2" a="1"/>
  <c r="BA725" i="2" s="1"/>
  <c r="BB725" i="2" a="1"/>
  <c r="BB725" i="2" s="1"/>
  <c r="BF725" i="2" a="1"/>
  <c r="BF725" i="2" s="1"/>
  <c r="AL741" i="2" a="1"/>
  <c r="AL741" i="2" s="1"/>
  <c r="AN741" i="2" a="1"/>
  <c r="AN741" i="2" s="1"/>
  <c r="AO741" i="2"/>
  <c r="AP741" i="2" a="1"/>
  <c r="AP741" i="2" s="1"/>
  <c r="AK741" i="2" a="1"/>
  <c r="AK741" i="2" s="1"/>
  <c r="AM741" i="2" a="1"/>
  <c r="AM741" i="2" s="1"/>
  <c r="AO754" i="2"/>
  <c r="AM754" i="2" a="1"/>
  <c r="AM754" i="2" s="1"/>
  <c r="AN754" i="2" a="1"/>
  <c r="AN754" i="2" s="1"/>
  <c r="AP754" i="2" a="1"/>
  <c r="AP754" i="2" s="1"/>
  <c r="AK754" i="2" a="1"/>
  <c r="AK754" i="2" s="1"/>
  <c r="AL754" i="2" a="1"/>
  <c r="AL754" i="2" s="1"/>
  <c r="AR770" i="2" a="1"/>
  <c r="AR770" i="2" s="1"/>
  <c r="AS770" i="2" a="1"/>
  <c r="AS770" i="2" s="1"/>
  <c r="AX770" i="2" a="1"/>
  <c r="AX770" i="2" s="1"/>
  <c r="AT770" i="2" a="1"/>
  <c r="AT770" i="2" s="1"/>
  <c r="AU770" i="2" a="1"/>
  <c r="AU770" i="2" s="1"/>
  <c r="AW770" i="2"/>
  <c r="AV770" i="2" a="1"/>
  <c r="AV770" i="2" s="1"/>
  <c r="BF786" i="2" a="1"/>
  <c r="BF786" i="2" s="1"/>
  <c r="BA786" i="2" a="1"/>
  <c r="BA786" i="2" s="1"/>
  <c r="BC786" i="2" a="1"/>
  <c r="BC786" i="2" s="1"/>
  <c r="BE786" i="2"/>
  <c r="AZ786" i="2" a="1"/>
  <c r="AZ786" i="2" s="1"/>
  <c r="BB786" i="2" a="1"/>
  <c r="BB786" i="2" s="1"/>
  <c r="BD786" i="2" a="1"/>
  <c r="BD786" i="2" s="1"/>
  <c r="BH786" i="2" a="1"/>
  <c r="BH786" i="2" s="1"/>
  <c r="BJ786" i="2" a="1"/>
  <c r="BJ786" i="2" s="1"/>
  <c r="BL786" i="2" a="1"/>
  <c r="BL786" i="2" s="1"/>
  <c r="BN786" i="2" a="1"/>
  <c r="BN786" i="2" s="1"/>
  <c r="BI786" i="2" a="1"/>
  <c r="BI786" i="2" s="1"/>
  <c r="BK786" i="2" a="1"/>
  <c r="BK786" i="2" s="1"/>
  <c r="BM786" i="2"/>
  <c r="AP802" i="2" a="1"/>
  <c r="AP802" i="2" s="1"/>
  <c r="AK802" i="2" a="1"/>
  <c r="AK802" i="2" s="1"/>
  <c r="AL802" i="2" a="1"/>
  <c r="AL802" i="2" s="1"/>
  <c r="AM802" i="2" a="1"/>
  <c r="AM802" i="2" s="1"/>
  <c r="AN802" i="2" a="1"/>
  <c r="AN802" i="2" s="1"/>
  <c r="AO802" i="2"/>
  <c r="AP818" i="2" a="1"/>
  <c r="AP818" i="2" s="1"/>
  <c r="AK818" i="2" a="1"/>
  <c r="AK818" i="2" s="1"/>
  <c r="AL818" i="2" a="1"/>
  <c r="AL818" i="2" s="1"/>
  <c r="AM818" i="2" a="1"/>
  <c r="AM818" i="2" s="1"/>
  <c r="AN818" i="2" a="1"/>
  <c r="AN818" i="2" s="1"/>
  <c r="AO818" i="2"/>
  <c r="AP834" i="2" a="1"/>
  <c r="AP834" i="2" s="1"/>
  <c r="AK834" i="2" a="1"/>
  <c r="AK834" i="2" s="1"/>
  <c r="AL834" i="2" a="1"/>
  <c r="AL834" i="2" s="1"/>
  <c r="AM834" i="2" a="1"/>
  <c r="AM834" i="2" s="1"/>
  <c r="AN834" i="2" a="1"/>
  <c r="AN834" i="2" s="1"/>
  <c r="AO834" i="2"/>
  <c r="BF850" i="2" a="1"/>
  <c r="BF850" i="2" s="1"/>
  <c r="BE850" i="2"/>
  <c r="AZ850" i="2" a="1"/>
  <c r="AZ850" i="2" s="1"/>
  <c r="BC850" i="2" a="1"/>
  <c r="BC850" i="2" s="1"/>
  <c r="BD850" i="2" a="1"/>
  <c r="BD850" i="2" s="1"/>
  <c r="BA850" i="2" a="1"/>
  <c r="BA850" i="2" s="1"/>
  <c r="BB850" i="2" a="1"/>
  <c r="BB850" i="2" s="1"/>
  <c r="AV866" i="2" a="1"/>
  <c r="AV866" i="2" s="1"/>
  <c r="AX866" i="2" a="1"/>
  <c r="AX866" i="2" s="1"/>
  <c r="AS866" i="2" a="1"/>
  <c r="AS866" i="2" s="1"/>
  <c r="AT866" i="2" a="1"/>
  <c r="AT866" i="2" s="1"/>
  <c r="AW866" i="2"/>
  <c r="AR866" i="2" a="1"/>
  <c r="AR866" i="2" s="1"/>
  <c r="AU866" i="2" a="1"/>
  <c r="AU866" i="2" s="1"/>
  <c r="AP898" i="2" a="1"/>
  <c r="AP898" i="2" s="1"/>
  <c r="AK898" i="2" a="1"/>
  <c r="AK898" i="2" s="1"/>
  <c r="AL898" i="2" a="1"/>
  <c r="AL898" i="2" s="1"/>
  <c r="AM898" i="2" a="1"/>
  <c r="AM898" i="2" s="1"/>
  <c r="AN898" i="2" a="1"/>
  <c r="AN898" i="2" s="1"/>
  <c r="AO898" i="2"/>
  <c r="BF914" i="2" a="1"/>
  <c r="BF914" i="2" s="1"/>
  <c r="BE914" i="2"/>
  <c r="AZ914" i="2" a="1"/>
  <c r="AZ914" i="2" s="1"/>
  <c r="BC914" i="2" a="1"/>
  <c r="BC914" i="2" s="1"/>
  <c r="BD914" i="2" a="1"/>
  <c r="BD914" i="2" s="1"/>
  <c r="BA914" i="2" a="1"/>
  <c r="BA914" i="2" s="1"/>
  <c r="BB914" i="2" a="1"/>
  <c r="BB914" i="2" s="1"/>
  <c r="BC930" i="2" a="1"/>
  <c r="BC930" i="2" s="1"/>
  <c r="AZ930" i="2" a="1"/>
  <c r="AZ930" i="2" s="1"/>
  <c r="BD930" i="2" a="1"/>
  <c r="BD930" i="2" s="1"/>
  <c r="BA930" i="2" a="1"/>
  <c r="BA930" i="2" s="1"/>
  <c r="BE930" i="2"/>
  <c r="BB930" i="2" a="1"/>
  <c r="BB930" i="2" s="1"/>
  <c r="BF930" i="2" a="1"/>
  <c r="BF930" i="2" s="1"/>
  <c r="BH946" i="2" a="1"/>
  <c r="BH946" i="2" s="1"/>
  <c r="BK946" i="2" a="1"/>
  <c r="BK946" i="2" s="1"/>
  <c r="BM946" i="2"/>
  <c r="BL946" i="2" a="1"/>
  <c r="BL946" i="2" s="1"/>
  <c r="BJ946" i="2" a="1"/>
  <c r="BJ946" i="2" s="1"/>
  <c r="BN946" i="2" a="1"/>
  <c r="BN946" i="2" s="1"/>
  <c r="BI946" i="2" a="1"/>
  <c r="BI946" i="2" s="1"/>
  <c r="AR978" i="2" a="1"/>
  <c r="AR978" i="2" s="1"/>
  <c r="AT978" i="2" a="1"/>
  <c r="AT978" i="2" s="1"/>
  <c r="AU978" i="2" a="1"/>
  <c r="AU978" i="2" s="1"/>
  <c r="AW978" i="2"/>
  <c r="AS978" i="2" a="1"/>
  <c r="AS978" i="2" s="1"/>
  <c r="AX978" i="2" a="1"/>
  <c r="AX978" i="2" s="1"/>
  <c r="AV978" i="2" a="1"/>
  <c r="AV978" i="2" s="1"/>
  <c r="AL978" i="2" a="1"/>
  <c r="AL978" i="2" s="1"/>
  <c r="AN978" i="2" a="1"/>
  <c r="AN978" i="2" s="1"/>
  <c r="AP978" i="2" a="1"/>
  <c r="AP978" i="2" s="1"/>
  <c r="AK978" i="2" a="1"/>
  <c r="AK978" i="2" s="1"/>
  <c r="AO978" i="2"/>
  <c r="AM978" i="2" a="1"/>
  <c r="AM978" i="2" s="1"/>
  <c r="BC994" i="2" a="1"/>
  <c r="BC994" i="2" s="1"/>
  <c r="AZ994" i="2" a="1"/>
  <c r="AZ994" i="2" s="1"/>
  <c r="BD994" i="2" a="1"/>
  <c r="BD994" i="2" s="1"/>
  <c r="BA994" i="2" a="1"/>
  <c r="BA994" i="2" s="1"/>
  <c r="BE994" i="2"/>
  <c r="BB994" i="2" a="1"/>
  <c r="BB994" i="2" s="1"/>
  <c r="BF994" i="2" a="1"/>
  <c r="BF994" i="2" s="1"/>
  <c r="BH1010" i="2" a="1"/>
  <c r="BH1010" i="2" s="1"/>
  <c r="BK1010" i="2" a="1"/>
  <c r="BK1010" i="2" s="1"/>
  <c r="BM1010" i="2"/>
  <c r="BL1010" i="2" a="1"/>
  <c r="BL1010" i="2" s="1"/>
  <c r="BJ1010" i="2" a="1"/>
  <c r="BJ1010" i="2" s="1"/>
  <c r="BN1010" i="2" a="1"/>
  <c r="BN1010" i="2" s="1"/>
  <c r="BI1010" i="2" a="1"/>
  <c r="BI1010" i="2" s="1"/>
  <c r="AR1042" i="2" a="1"/>
  <c r="AR1042" i="2" s="1"/>
  <c r="AT1042" i="2" a="1"/>
  <c r="AT1042" i="2" s="1"/>
  <c r="AU1042" i="2" a="1"/>
  <c r="AU1042" i="2" s="1"/>
  <c r="AS1042" i="2" a="1"/>
  <c r="AS1042" i="2" s="1"/>
  <c r="AX1042" i="2" a="1"/>
  <c r="AX1042" i="2" s="1"/>
  <c r="AW1042" i="2"/>
  <c r="AV1042" i="2" a="1"/>
  <c r="AV1042" i="2" s="1"/>
  <c r="AL1042" i="2" a="1"/>
  <c r="AL1042" i="2" s="1"/>
  <c r="AN1042" i="2" a="1"/>
  <c r="AN1042" i="2" s="1"/>
  <c r="AP1042" i="2" a="1"/>
  <c r="AP1042" i="2" s="1"/>
  <c r="AK1042" i="2" a="1"/>
  <c r="AK1042" i="2" s="1"/>
  <c r="AO1042" i="2"/>
  <c r="AM1042" i="2" a="1"/>
  <c r="AM1042" i="2" s="1"/>
  <c r="BC1058" i="2" a="1"/>
  <c r="BC1058" i="2" s="1"/>
  <c r="AZ1058" i="2" a="1"/>
  <c r="AZ1058" i="2" s="1"/>
  <c r="BD1058" i="2" a="1"/>
  <c r="BD1058" i="2" s="1"/>
  <c r="BB1058" i="2" a="1"/>
  <c r="BB1058" i="2" s="1"/>
  <c r="BF1058" i="2" a="1"/>
  <c r="BF1058" i="2" s="1"/>
  <c r="BA1058" i="2" a="1"/>
  <c r="BA1058" i="2" s="1"/>
  <c r="BE1058" i="2"/>
  <c r="BH1074" i="2" a="1"/>
  <c r="BH1074" i="2" s="1"/>
  <c r="BK1074" i="2" a="1"/>
  <c r="BK1074" i="2" s="1"/>
  <c r="BM1074" i="2"/>
  <c r="BL1074" i="2" a="1"/>
  <c r="BL1074" i="2" s="1"/>
  <c r="BJ1074" i="2" a="1"/>
  <c r="BJ1074" i="2" s="1"/>
  <c r="BN1074" i="2" a="1"/>
  <c r="BN1074" i="2" s="1"/>
  <c r="BI1074" i="2" a="1"/>
  <c r="BI1074" i="2" s="1"/>
  <c r="AR1106" i="2" a="1"/>
  <c r="AR1106" i="2" s="1"/>
  <c r="AS1106" i="2" a="1"/>
  <c r="AS1106" i="2" s="1"/>
  <c r="AV1106" i="2" a="1"/>
  <c r="AV1106" i="2" s="1"/>
  <c r="AW1106" i="2"/>
  <c r="AT1106" i="2" a="1"/>
  <c r="AT1106" i="2" s="1"/>
  <c r="AX1106" i="2" a="1"/>
  <c r="AX1106" i="2" s="1"/>
  <c r="AU1106" i="2" a="1"/>
  <c r="AU1106" i="2" s="1"/>
  <c r="AL1122" i="2" a="1"/>
  <c r="AL1122" i="2" s="1"/>
  <c r="AN1122" i="2" a="1"/>
  <c r="AN1122" i="2" s="1"/>
  <c r="AO1122" i="2"/>
  <c r="AM1122" i="2" a="1"/>
  <c r="AM1122" i="2" s="1"/>
  <c r="AK1122" i="2" a="1"/>
  <c r="AK1122" i="2" s="1"/>
  <c r="AP1122" i="2" a="1"/>
  <c r="AP1122" i="2" s="1"/>
  <c r="BD1138" i="2" a="1"/>
  <c r="BD1138" i="2" s="1"/>
  <c r="BF1138" i="2" a="1"/>
  <c r="BF1138" i="2" s="1"/>
  <c r="BA1138" i="2" a="1"/>
  <c r="BA1138" i="2" s="1"/>
  <c r="BC1138" i="2" a="1"/>
  <c r="BC1138" i="2" s="1"/>
  <c r="BE1138" i="2"/>
  <c r="AZ1138" i="2" a="1"/>
  <c r="AZ1138" i="2" s="1"/>
  <c r="BB1138" i="2" a="1"/>
  <c r="BB1138" i="2" s="1"/>
  <c r="BC1154" i="2" a="1"/>
  <c r="BC1154" i="2" s="1"/>
  <c r="BA1154" i="2" a="1"/>
  <c r="BA1154" i="2" s="1"/>
  <c r="BF1154" i="2" a="1"/>
  <c r="BF1154" i="2" s="1"/>
  <c r="AZ1154" i="2" a="1"/>
  <c r="AZ1154" i="2" s="1"/>
  <c r="BD1154" i="2" a="1"/>
  <c r="BD1154" i="2" s="1"/>
  <c r="BE1154" i="2"/>
  <c r="BB1154" i="2" a="1"/>
  <c r="BB1154" i="2" s="1"/>
  <c r="BI1170" i="2" a="1"/>
  <c r="BI1170" i="2" s="1"/>
  <c r="BM1170" i="2"/>
  <c r="BJ1170" i="2" a="1"/>
  <c r="BJ1170" i="2" s="1"/>
  <c r="BN1170" i="2" a="1"/>
  <c r="BN1170" i="2" s="1"/>
  <c r="BH1170" i="2" a="1"/>
  <c r="BH1170" i="2" s="1"/>
  <c r="BL1170" i="2" a="1"/>
  <c r="BL1170" i="2" s="1"/>
  <c r="BK1170" i="2" a="1"/>
  <c r="BK1170" i="2" s="1"/>
  <c r="AN1181" i="2" a="1"/>
  <c r="AN1181" i="2" s="1"/>
  <c r="AO1181" i="2"/>
  <c r="AM1181" i="2" a="1"/>
  <c r="AM1181" i="2" s="1"/>
  <c r="AK1181" i="2" a="1"/>
  <c r="AK1181" i="2" s="1"/>
  <c r="AP1181" i="2" a="1"/>
  <c r="AP1181" i="2" s="1"/>
  <c r="AL1181" i="2" a="1"/>
  <c r="AL1181" i="2" s="1"/>
  <c r="BE1197" i="2"/>
  <c r="BA1197" i="2" a="1"/>
  <c r="BA1197" i="2" s="1"/>
  <c r="BF1197" i="2" a="1"/>
  <c r="BF1197" i="2" s="1"/>
  <c r="BD1197" i="2" a="1"/>
  <c r="BD1197" i="2" s="1"/>
  <c r="BC1197" i="2" a="1"/>
  <c r="BC1197" i="2" s="1"/>
  <c r="AZ1197" i="2" a="1"/>
  <c r="AZ1197" i="2" s="1"/>
  <c r="BB1197" i="2" a="1"/>
  <c r="BB1197" i="2" s="1"/>
  <c r="BH1213" i="2" a="1"/>
  <c r="BH1213" i="2" s="1"/>
  <c r="BL1213" i="2" a="1"/>
  <c r="BL1213" i="2" s="1"/>
  <c r="BI1213" i="2" a="1"/>
  <c r="BI1213" i="2" s="1"/>
  <c r="BM1213" i="2"/>
  <c r="BK1213" i="2" a="1"/>
  <c r="BK1213" i="2" s="1"/>
  <c r="BJ1213" i="2" a="1"/>
  <c r="BJ1213" i="2" s="1"/>
  <c r="BN1213" i="2" a="1"/>
  <c r="BN1213" i="2" s="1"/>
  <c r="AV1229" i="2" a="1"/>
  <c r="AV1229" i="2" s="1"/>
  <c r="AX1229" i="2" a="1"/>
  <c r="AX1229" i="2" s="1"/>
  <c r="AS1229" i="2" a="1"/>
  <c r="AS1229" i="2" s="1"/>
  <c r="AT1229" i="2" a="1"/>
  <c r="AT1229" i="2" s="1"/>
  <c r="AW1229" i="2"/>
  <c r="AU1229" i="2" a="1"/>
  <c r="AU1229" i="2" s="1"/>
  <c r="AR1229" i="2" a="1"/>
  <c r="AR1229" i="2" s="1"/>
  <c r="BK1229" i="2" a="1"/>
  <c r="BK1229" i="2" s="1"/>
  <c r="BH1229" i="2" a="1"/>
  <c r="BH1229" i="2" s="1"/>
  <c r="BL1229" i="2" a="1"/>
  <c r="BL1229" i="2" s="1"/>
  <c r="BJ1229" i="2" a="1"/>
  <c r="BJ1229" i="2" s="1"/>
  <c r="BN1229" i="2" a="1"/>
  <c r="BN1229" i="2" s="1"/>
  <c r="BI1229" i="2" a="1"/>
  <c r="BI1229" i="2" s="1"/>
  <c r="BM1229" i="2"/>
  <c r="BJ1245" i="2" a="1"/>
  <c r="BJ1245" i="2" s="1"/>
  <c r="BN1245" i="2" a="1"/>
  <c r="BN1245" i="2" s="1"/>
  <c r="BK1245" i="2" a="1"/>
  <c r="BK1245" i="2" s="1"/>
  <c r="BI1245" i="2" a="1"/>
  <c r="BI1245" i="2" s="1"/>
  <c r="BM1245" i="2"/>
  <c r="BL1245" i="2" a="1"/>
  <c r="BL1245" i="2" s="1"/>
  <c r="BH1245" i="2" a="1"/>
  <c r="BH1245" i="2" s="1"/>
  <c r="BJ1277" i="2" a="1"/>
  <c r="BJ1277" i="2" s="1"/>
  <c r="BK1277" i="2" a="1"/>
  <c r="BK1277" i="2" s="1"/>
  <c r="BL1277" i="2" a="1"/>
  <c r="BL1277" i="2" s="1"/>
  <c r="BH1277" i="2" a="1"/>
  <c r="BH1277" i="2" s="1"/>
  <c r="BI1277" i="2" a="1"/>
  <c r="BI1277" i="2" s="1"/>
  <c r="BN1277" i="2" a="1"/>
  <c r="BN1277" i="2" s="1"/>
  <c r="BM1277" i="2"/>
  <c r="AZ1293" i="2" a="1"/>
  <c r="AZ1293" i="2" s="1"/>
  <c r="BA1293" i="2" a="1"/>
  <c r="BA1293" i="2" s="1"/>
  <c r="BB1293" i="2" a="1"/>
  <c r="BB1293" i="2" s="1"/>
  <c r="BF1293" i="2" a="1"/>
  <c r="BF1293" i="2" s="1"/>
  <c r="BD1293" i="2" a="1"/>
  <c r="BD1293" i="2" s="1"/>
  <c r="BE1293" i="2"/>
  <c r="BC1293" i="2" a="1"/>
  <c r="BC1293" i="2" s="1"/>
  <c r="AP1293" i="2" a="1"/>
  <c r="AP1293" i="2" s="1"/>
  <c r="AK1293" i="2" a="1"/>
  <c r="AK1293" i="2" s="1"/>
  <c r="AL1293" i="2" a="1"/>
  <c r="AL1293" i="2" s="1"/>
  <c r="AN1293" i="2" a="1"/>
  <c r="AN1293" i="2" s="1"/>
  <c r="AM1293" i="2" a="1"/>
  <c r="AM1293" i="2" s="1"/>
  <c r="AO1293" i="2"/>
  <c r="AX1309" i="2" a="1"/>
  <c r="AX1309" i="2" s="1"/>
  <c r="AS1309" i="2" a="1"/>
  <c r="AS1309" i="2" s="1"/>
  <c r="AR1309" i="2" a="1"/>
  <c r="AR1309" i="2" s="1"/>
  <c r="AU1309" i="2" a="1"/>
  <c r="AU1309" i="2" s="1"/>
  <c r="AV1309" i="2" a="1"/>
  <c r="AV1309" i="2" s="1"/>
  <c r="AT1309" i="2" a="1"/>
  <c r="AT1309" i="2" s="1"/>
  <c r="AW1309" i="2"/>
  <c r="BN1325" i="2" a="1"/>
  <c r="BN1325" i="2" s="1"/>
  <c r="BL1325" i="2" a="1"/>
  <c r="BL1325" i="2" s="1"/>
  <c r="BM1325" i="2"/>
  <c r="BJ1325" i="2" a="1"/>
  <c r="BJ1325" i="2" s="1"/>
  <c r="BK1325" i="2" a="1"/>
  <c r="BK1325" i="2" s="1"/>
  <c r="BH1325" i="2" a="1"/>
  <c r="BH1325" i="2" s="1"/>
  <c r="BI1325" i="2" a="1"/>
  <c r="BI1325" i="2" s="1"/>
  <c r="AX1357" i="2" a="1"/>
  <c r="AX1357" i="2" s="1"/>
  <c r="AV1357" i="2" a="1"/>
  <c r="AV1357" i="2" s="1"/>
  <c r="AS1357" i="2" a="1"/>
  <c r="AS1357" i="2" s="1"/>
  <c r="AT1357" i="2" a="1"/>
  <c r="AT1357" i="2" s="1"/>
  <c r="AU1357" i="2" a="1"/>
  <c r="AU1357" i="2" s="1"/>
  <c r="AR1357" i="2" a="1"/>
  <c r="AR1357" i="2" s="1"/>
  <c r="AW1357" i="2"/>
  <c r="AM245" i="2" a="1"/>
  <c r="AM245" i="2" s="1"/>
  <c r="AN245" i="2" a="1"/>
  <c r="AN245" i="2" s="1"/>
  <c r="AK245" i="2" a="1"/>
  <c r="AK245" i="2" s="1"/>
  <c r="AO245" i="2"/>
  <c r="AL245" i="2" a="1"/>
  <c r="AL245" i="2" s="1"/>
  <c r="AP245" i="2" a="1"/>
  <c r="AP245" i="2" s="1"/>
  <c r="AK212" i="2" a="1"/>
  <c r="AK212" i="2" s="1"/>
  <c r="AP212" i="2" a="1"/>
  <c r="AP212" i="2" s="1"/>
  <c r="AO212" i="2"/>
  <c r="AN212" i="2" a="1"/>
  <c r="AN212" i="2" s="1"/>
  <c r="AM212" i="2" a="1"/>
  <c r="AM212" i="2" s="1"/>
  <c r="AL212" i="2" a="1"/>
  <c r="AL212" i="2" s="1"/>
  <c r="AR196" i="2" a="1"/>
  <c r="AR196" i="2" s="1"/>
  <c r="AS196" i="2" a="1"/>
  <c r="AS196" i="2" s="1"/>
  <c r="AX196" i="2" a="1"/>
  <c r="AX196" i="2" s="1"/>
  <c r="AT196" i="2" a="1"/>
  <c r="AT196" i="2" s="1"/>
  <c r="AU196" i="2" a="1"/>
  <c r="AU196" i="2" s="1"/>
  <c r="AW196" i="2"/>
  <c r="AV196" i="2" a="1"/>
  <c r="AV196" i="2" s="1"/>
  <c r="AN180" i="2" a="1"/>
  <c r="AN180" i="2" s="1"/>
  <c r="AP180" i="2" a="1"/>
  <c r="AP180" i="2" s="1"/>
  <c r="AK180" i="2" a="1"/>
  <c r="AK180" i="2" s="1"/>
  <c r="AL180" i="2" a="1"/>
  <c r="AL180" i="2" s="1"/>
  <c r="AO180" i="2"/>
  <c r="AM180" i="2" a="1"/>
  <c r="AM180" i="2" s="1"/>
  <c r="BA164" i="2" a="1"/>
  <c r="BA164" i="2" s="1"/>
  <c r="BE164" i="2"/>
  <c r="BF164" i="2" a="1"/>
  <c r="BF164" i="2" s="1"/>
  <c r="BC164" i="2" a="1"/>
  <c r="BC164" i="2" s="1"/>
  <c r="BB164" i="2" a="1"/>
  <c r="BB164" i="2" s="1"/>
  <c r="BD164" i="2" a="1"/>
  <c r="BD164" i="2" s="1"/>
  <c r="AZ164" i="2" a="1"/>
  <c r="AZ164" i="2" s="1"/>
  <c r="AX148" i="2" a="1"/>
  <c r="AX148" i="2" s="1"/>
  <c r="AT148" i="2" a="1"/>
  <c r="AT148" i="2" s="1"/>
  <c r="AV148" i="2" a="1"/>
  <c r="AV148" i="2" s="1"/>
  <c r="AR148" i="2" a="1"/>
  <c r="AR148" i="2" s="1"/>
  <c r="AS148" i="2" a="1"/>
  <c r="AS148" i="2" s="1"/>
  <c r="AU148" i="2" a="1"/>
  <c r="AU148" i="2" s="1"/>
  <c r="AW148" i="2"/>
  <c r="AR132" i="2" a="1"/>
  <c r="AR132" i="2" s="1"/>
  <c r="AW132" i="2"/>
  <c r="AX132" i="2" a="1"/>
  <c r="AX132" i="2" s="1"/>
  <c r="AT132" i="2" a="1"/>
  <c r="AT132" i="2" s="1"/>
  <c r="AU132" i="2" a="1"/>
  <c r="AU132" i="2" s="1"/>
  <c r="AV132" i="2" a="1"/>
  <c r="AV132" i="2" s="1"/>
  <c r="AS132" i="2" a="1"/>
  <c r="AS132" i="2" s="1"/>
  <c r="BN132" i="2" a="1"/>
  <c r="BN132" i="2" s="1"/>
  <c r="BH132" i="2" a="1"/>
  <c r="BH132" i="2" s="1"/>
  <c r="BJ132" i="2" a="1"/>
  <c r="BJ132" i="2" s="1"/>
  <c r="BL132" i="2" a="1"/>
  <c r="BL132" i="2" s="1"/>
  <c r="BM132" i="2"/>
  <c r="BI132" i="2" a="1"/>
  <c r="BI132" i="2" s="1"/>
  <c r="BK132" i="2" a="1"/>
  <c r="BK132" i="2" s="1"/>
  <c r="AO116" i="2"/>
  <c r="AK116" i="2" a="1"/>
  <c r="AK116" i="2" s="1"/>
  <c r="AP116" i="2" a="1"/>
  <c r="AP116" i="2" s="1"/>
  <c r="AL116" i="2" a="1"/>
  <c r="AL116" i="2" s="1"/>
  <c r="AM116" i="2" a="1"/>
  <c r="AM116" i="2" s="1"/>
  <c r="AN116" i="2" a="1"/>
  <c r="AN116" i="2" s="1"/>
  <c r="AU100" i="2" a="1"/>
  <c r="AU100" i="2" s="1"/>
  <c r="AW100" i="2"/>
  <c r="AV100" i="2" a="1"/>
  <c r="AV100" i="2" s="1"/>
  <c r="AS100" i="2" a="1"/>
  <c r="AS100" i="2" s="1"/>
  <c r="AR100" i="2" a="1"/>
  <c r="AR100" i="2" s="1"/>
  <c r="AT100" i="2" a="1"/>
  <c r="AT100" i="2" s="1"/>
  <c r="AX100" i="2" a="1"/>
  <c r="AX100" i="2" s="1"/>
  <c r="BN66" i="2" a="1"/>
  <c r="BN66" i="2" s="1"/>
  <c r="BJ66" i="2" a="1"/>
  <c r="BJ66" i="2" s="1"/>
  <c r="BM66" i="2"/>
  <c r="BL66" i="2" a="1"/>
  <c r="BL66" i="2" s="1"/>
  <c r="BI66" i="2" a="1"/>
  <c r="BI66" i="2" s="1"/>
  <c r="BH66" i="2" a="1"/>
  <c r="BH66" i="2" s="1"/>
  <c r="BK66" i="2" a="1"/>
  <c r="BK66" i="2" s="1"/>
  <c r="AV66" i="2" a="1"/>
  <c r="AV66" i="2" s="1"/>
  <c r="AX66" i="2" a="1"/>
  <c r="AX66" i="2" s="1"/>
  <c r="AS66" i="2" a="1"/>
  <c r="AS66" i="2" s="1"/>
  <c r="AR66" i="2" a="1"/>
  <c r="AR66" i="2" s="1"/>
  <c r="AU66" i="2" a="1"/>
  <c r="AU66" i="2" s="1"/>
  <c r="AT66" i="2" a="1"/>
  <c r="AT66" i="2" s="1"/>
  <c r="AW66" i="2"/>
  <c r="AU50" i="2" a="1"/>
  <c r="AU50" i="2" s="1"/>
  <c r="AR50" i="2" a="1"/>
  <c r="AR50" i="2" s="1"/>
  <c r="AV50" i="2" a="1"/>
  <c r="AV50" i="2" s="1"/>
  <c r="AS50" i="2" a="1"/>
  <c r="AS50" i="2" s="1"/>
  <c r="AW50" i="2"/>
  <c r="AT50" i="2" a="1"/>
  <c r="AT50" i="2" s="1"/>
  <c r="AX50" i="2" a="1"/>
  <c r="AX50" i="2" s="1"/>
  <c r="BF34" i="2" a="1"/>
  <c r="BF34" i="2" s="1"/>
  <c r="BB34" i="2" a="1"/>
  <c r="BB34" i="2" s="1"/>
  <c r="BD34" i="2" a="1"/>
  <c r="BD34" i="2" s="1"/>
  <c r="BC34" i="2" a="1"/>
  <c r="BC34" i="2" s="1"/>
  <c r="BE34" i="2"/>
  <c r="AZ34" i="2" a="1"/>
  <c r="AZ34" i="2" s="1"/>
  <c r="BA34" i="2" a="1"/>
  <c r="BA34" i="2" s="1"/>
  <c r="BI18" i="2" a="1"/>
  <c r="BI18" i="2" s="1"/>
  <c r="BM18" i="2"/>
  <c r="BJ18" i="2" a="1"/>
  <c r="BJ18" i="2" s="1"/>
  <c r="BN18" i="2" a="1"/>
  <c r="BN18" i="2" s="1"/>
  <c r="BK18" i="2" a="1"/>
  <c r="BK18" i="2" s="1"/>
  <c r="BH18" i="2" a="1"/>
  <c r="BH18" i="2" s="1"/>
  <c r="BL18" i="2" a="1"/>
  <c r="BL18" i="2" s="1"/>
  <c r="AM265" i="2" a="1"/>
  <c r="AM265" i="2" s="1"/>
  <c r="AO265" i="2"/>
  <c r="AK265" i="2" a="1"/>
  <c r="AK265" i="2" s="1"/>
  <c r="AP265" i="2" a="1"/>
  <c r="AP265" i="2" s="1"/>
  <c r="AL265" i="2" a="1"/>
  <c r="AL265" i="2" s="1"/>
  <c r="AN265" i="2" a="1"/>
  <c r="AN265" i="2" s="1"/>
  <c r="AM314" i="2" a="1"/>
  <c r="AM314" i="2" s="1"/>
  <c r="AN314" i="2" a="1"/>
  <c r="AN314" i="2" s="1"/>
  <c r="AO314" i="2"/>
  <c r="AL314" i="2" a="1"/>
  <c r="AL314" i="2" s="1"/>
  <c r="AK314" i="2" a="1"/>
  <c r="AK314" i="2" s="1"/>
  <c r="AP314" i="2" a="1"/>
  <c r="AP314" i="2" s="1"/>
  <c r="AT330" i="2" a="1"/>
  <c r="AT330" i="2" s="1"/>
  <c r="AU330" i="2" a="1"/>
  <c r="AU330" i="2" s="1"/>
  <c r="AR330" i="2" a="1"/>
  <c r="AR330" i="2" s="1"/>
  <c r="AV330" i="2" a="1"/>
  <c r="AV330" i="2" s="1"/>
  <c r="AW330" i="2"/>
  <c r="AX330" i="2" a="1"/>
  <c r="AX330" i="2" s="1"/>
  <c r="AS330" i="2" a="1"/>
  <c r="AS330" i="2" s="1"/>
  <c r="BK330" i="2" a="1"/>
  <c r="BK330" i="2" s="1"/>
  <c r="BH330" i="2" a="1"/>
  <c r="BH330" i="2" s="1"/>
  <c r="BL330" i="2" a="1"/>
  <c r="BL330" i="2" s="1"/>
  <c r="BI330" i="2" a="1"/>
  <c r="BI330" i="2" s="1"/>
  <c r="BM330" i="2"/>
  <c r="BJ330" i="2" a="1"/>
  <c r="BJ330" i="2" s="1"/>
  <c r="BN330" i="2" a="1"/>
  <c r="BN330" i="2" s="1"/>
  <c r="AO346" i="2"/>
  <c r="AL346" i="2" a="1"/>
  <c r="AL346" i="2" s="1"/>
  <c r="AK346" i="2" a="1"/>
  <c r="AK346" i="2" s="1"/>
  <c r="AP346" i="2" a="1"/>
  <c r="AP346" i="2" s="1"/>
  <c r="AN346" i="2" a="1"/>
  <c r="AN346" i="2" s="1"/>
  <c r="AM346" i="2" a="1"/>
  <c r="AM346" i="2" s="1"/>
  <c r="BL362" i="2" a="1"/>
  <c r="BL362" i="2" s="1"/>
  <c r="BM362" i="2"/>
  <c r="BI362" i="2" a="1"/>
  <c r="BI362" i="2" s="1"/>
  <c r="BN362" i="2" a="1"/>
  <c r="BN362" i="2" s="1"/>
  <c r="BJ362" i="2" a="1"/>
  <c r="BJ362" i="2" s="1"/>
  <c r="BH362" i="2" a="1"/>
  <c r="BH362" i="2" s="1"/>
  <c r="BK362" i="2" a="1"/>
  <c r="BK362" i="2" s="1"/>
  <c r="BD378" i="2" a="1"/>
  <c r="BD378" i="2" s="1"/>
  <c r="BB378" i="2" a="1"/>
  <c r="BB378" i="2" s="1"/>
  <c r="BE378" i="2"/>
  <c r="BA378" i="2" a="1"/>
  <c r="BA378" i="2" s="1"/>
  <c r="BC378" i="2" a="1"/>
  <c r="BC378" i="2" s="1"/>
  <c r="AZ378" i="2" a="1"/>
  <c r="AZ378" i="2" s="1"/>
  <c r="BF378" i="2" a="1"/>
  <c r="BF378" i="2" s="1"/>
  <c r="BL394" i="2" a="1"/>
  <c r="BL394" i="2" s="1"/>
  <c r="BK394" i="2" a="1"/>
  <c r="BK394" i="2" s="1"/>
  <c r="BI394" i="2" a="1"/>
  <c r="BI394" i="2" s="1"/>
  <c r="BN394" i="2" a="1"/>
  <c r="BN394" i="2" s="1"/>
  <c r="BM394" i="2"/>
  <c r="BH394" i="2" a="1"/>
  <c r="BH394" i="2" s="1"/>
  <c r="BJ394" i="2" a="1"/>
  <c r="BJ394" i="2" s="1"/>
  <c r="AM394" i="2" a="1"/>
  <c r="AM394" i="2" s="1"/>
  <c r="AN394" i="2" a="1"/>
  <c r="AN394" i="2" s="1"/>
  <c r="AK394" i="2" a="1"/>
  <c r="AK394" i="2" s="1"/>
  <c r="AO394" i="2"/>
  <c r="AL394" i="2" a="1"/>
  <c r="AL394" i="2" s="1"/>
  <c r="AP394" i="2" a="1"/>
  <c r="AP394" i="2" s="1"/>
  <c r="AT410" i="2" a="1"/>
  <c r="AT410" i="2" s="1"/>
  <c r="AV410" i="2" a="1"/>
  <c r="AV410" i="2" s="1"/>
  <c r="AR410" i="2" a="1"/>
  <c r="AR410" i="2" s="1"/>
  <c r="AW410" i="2"/>
  <c r="AS410" i="2" a="1"/>
  <c r="AS410" i="2" s="1"/>
  <c r="AU410" i="2" a="1"/>
  <c r="AU410" i="2" s="1"/>
  <c r="AX410" i="2" a="1"/>
  <c r="AX410" i="2" s="1"/>
  <c r="AZ426" i="2" a="1"/>
  <c r="AZ426" i="2" s="1"/>
  <c r="BA426" i="2" a="1"/>
  <c r="BA426" i="2" s="1"/>
  <c r="BC426" i="2" a="1"/>
  <c r="BC426" i="2" s="1"/>
  <c r="BE426" i="2"/>
  <c r="BD426" i="2" a="1"/>
  <c r="BD426" i="2" s="1"/>
  <c r="BF426" i="2" a="1"/>
  <c r="BF426" i="2" s="1"/>
  <c r="BB426" i="2" a="1"/>
  <c r="BB426" i="2" s="1"/>
  <c r="AK442" i="2" a="1"/>
  <c r="AK442" i="2" s="1"/>
  <c r="AO442" i="2"/>
  <c r="AL442" i="2" a="1"/>
  <c r="AL442" i="2" s="1"/>
  <c r="AP442" i="2" a="1"/>
  <c r="AP442" i="2" s="1"/>
  <c r="AM442" i="2" a="1"/>
  <c r="AM442" i="2" s="1"/>
  <c r="AN442" i="2" a="1"/>
  <c r="AN442" i="2" s="1"/>
  <c r="BN458" i="2" a="1"/>
  <c r="BN458" i="2" s="1"/>
  <c r="BH458" i="2" a="1"/>
  <c r="BH458" i="2" s="1"/>
  <c r="BJ458" i="2" a="1"/>
  <c r="BJ458" i="2" s="1"/>
  <c r="BL458" i="2" a="1"/>
  <c r="BL458" i="2" s="1"/>
  <c r="BK458" i="2" a="1"/>
  <c r="BK458" i="2" s="1"/>
  <c r="BI458" i="2" a="1"/>
  <c r="BI458" i="2" s="1"/>
  <c r="BM458" i="2"/>
  <c r="AM458" i="2" a="1"/>
  <c r="AM458" i="2" s="1"/>
  <c r="AN458" i="2" a="1"/>
  <c r="AN458" i="2" s="1"/>
  <c r="AK458" i="2" a="1"/>
  <c r="AK458" i="2" s="1"/>
  <c r="AO458" i="2"/>
  <c r="AL458" i="2" a="1"/>
  <c r="AL458" i="2" s="1"/>
  <c r="AP458" i="2" a="1"/>
  <c r="AP458" i="2" s="1"/>
  <c r="AU474" i="2" a="1"/>
  <c r="AU474" i="2" s="1"/>
  <c r="AV474" i="2" a="1"/>
  <c r="AV474" i="2" s="1"/>
  <c r="AT474" i="2" a="1"/>
  <c r="AT474" i="2" s="1"/>
  <c r="AS474" i="2" a="1"/>
  <c r="AS474" i="2" s="1"/>
  <c r="AX474" i="2" a="1"/>
  <c r="AX474" i="2" s="1"/>
  <c r="AW474" i="2"/>
  <c r="AR474" i="2" a="1"/>
  <c r="AR474" i="2" s="1"/>
  <c r="AT490" i="2" a="1"/>
  <c r="AT490" i="2" s="1"/>
  <c r="AU490" i="2" a="1"/>
  <c r="AU490" i="2" s="1"/>
  <c r="AX490" i="2" a="1"/>
  <c r="AX490" i="2" s="1"/>
  <c r="AS490" i="2" a="1"/>
  <c r="AS490" i="2" s="1"/>
  <c r="AW490" i="2"/>
  <c r="AR490" i="2" a="1"/>
  <c r="AR490" i="2" s="1"/>
  <c r="AV490" i="2" a="1"/>
  <c r="AV490" i="2" s="1"/>
  <c r="AM506" i="2" a="1"/>
  <c r="AM506" i="2" s="1"/>
  <c r="AN506" i="2" a="1"/>
  <c r="AN506" i="2" s="1"/>
  <c r="AK506" i="2" a="1"/>
  <c r="AK506" i="2" s="1"/>
  <c r="AO506" i="2"/>
  <c r="AL506" i="2" a="1"/>
  <c r="AL506" i="2" s="1"/>
  <c r="AP506" i="2" a="1"/>
  <c r="AP506" i="2" s="1"/>
  <c r="AN522" i="2" a="1"/>
  <c r="AN522" i="2" s="1"/>
  <c r="AM522" i="2" a="1"/>
  <c r="AM522" i="2" s="1"/>
  <c r="AL522" i="2" a="1"/>
  <c r="AL522" i="2" s="1"/>
  <c r="AP522" i="2" a="1"/>
  <c r="AP522" i="2" s="1"/>
  <c r="AK522" i="2" a="1"/>
  <c r="AK522" i="2" s="1"/>
  <c r="AO522" i="2"/>
  <c r="BB538" i="2" a="1"/>
  <c r="BB538" i="2" s="1"/>
  <c r="BF538" i="2" a="1"/>
  <c r="BF538" i="2" s="1"/>
  <c r="AZ538" i="2" a="1"/>
  <c r="AZ538" i="2" s="1"/>
  <c r="BC538" i="2" a="1"/>
  <c r="BC538" i="2" s="1"/>
  <c r="BA538" i="2" a="1"/>
  <c r="BA538" i="2" s="1"/>
  <c r="BD538" i="2" a="1"/>
  <c r="BD538" i="2" s="1"/>
  <c r="BE538" i="2"/>
  <c r="BE554" i="2"/>
  <c r="BB554" i="2" a="1"/>
  <c r="BB554" i="2" s="1"/>
  <c r="BF554" i="2" a="1"/>
  <c r="BF554" i="2" s="1"/>
  <c r="AZ554" i="2" a="1"/>
  <c r="AZ554" i="2" s="1"/>
  <c r="BC554" i="2" a="1"/>
  <c r="BC554" i="2" s="1"/>
  <c r="BA554" i="2" a="1"/>
  <c r="BA554" i="2" s="1"/>
  <c r="BD554" i="2" a="1"/>
  <c r="BD554" i="2" s="1"/>
  <c r="BC586" i="2" a="1"/>
  <c r="BC586" i="2" s="1"/>
  <c r="BF586" i="2" a="1"/>
  <c r="BF586" i="2" s="1"/>
  <c r="AZ586" i="2" a="1"/>
  <c r="AZ586" i="2" s="1"/>
  <c r="BB586" i="2" a="1"/>
  <c r="BB586" i="2" s="1"/>
  <c r="BD586" i="2" a="1"/>
  <c r="BD586" i="2" s="1"/>
  <c r="BE586" i="2"/>
  <c r="BA586" i="2" a="1"/>
  <c r="BA586" i="2" s="1"/>
  <c r="AV586" i="2" a="1"/>
  <c r="AV586" i="2" s="1"/>
  <c r="AR586" i="2" a="1"/>
  <c r="AR586" i="2" s="1"/>
  <c r="AX586" i="2" a="1"/>
  <c r="AX586" i="2" s="1"/>
  <c r="AT586" i="2" a="1"/>
  <c r="AT586" i="2" s="1"/>
  <c r="AU586" i="2" a="1"/>
  <c r="AU586" i="2" s="1"/>
  <c r="AS586" i="2" a="1"/>
  <c r="AS586" i="2" s="1"/>
  <c r="AW586" i="2"/>
  <c r="AO602" i="2"/>
  <c r="AK602" i="2" a="1"/>
  <c r="AK602" i="2" s="1"/>
  <c r="AN602" i="2" a="1"/>
  <c r="AN602" i="2" s="1"/>
  <c r="AP602" i="2" a="1"/>
  <c r="AP602" i="2" s="1"/>
  <c r="AL602" i="2" a="1"/>
  <c r="AL602" i="2" s="1"/>
  <c r="AM602" i="2" a="1"/>
  <c r="AM602" i="2" s="1"/>
  <c r="BC618" i="2" a="1"/>
  <c r="BC618" i="2" s="1"/>
  <c r="BD618" i="2" a="1"/>
  <c r="BD618" i="2" s="1"/>
  <c r="BE618" i="2"/>
  <c r="BA618" i="2" a="1"/>
  <c r="BA618" i="2" s="1"/>
  <c r="BF618" i="2" a="1"/>
  <c r="BF618" i="2" s="1"/>
  <c r="AZ618" i="2" a="1"/>
  <c r="AZ618" i="2" s="1"/>
  <c r="BB618" i="2" a="1"/>
  <c r="BB618" i="2" s="1"/>
  <c r="AU634" i="2" a="1"/>
  <c r="AU634" i="2" s="1"/>
  <c r="AV634" i="2" a="1"/>
  <c r="AV634" i="2" s="1"/>
  <c r="AR634" i="2" a="1"/>
  <c r="AR634" i="2" s="1"/>
  <c r="AX634" i="2" a="1"/>
  <c r="AX634" i="2" s="1"/>
  <c r="AT634" i="2" a="1"/>
  <c r="AT634" i="2" s="1"/>
  <c r="AS634" i="2" a="1"/>
  <c r="AS634" i="2" s="1"/>
  <c r="AW634" i="2"/>
  <c r="BI650" i="2" a="1"/>
  <c r="BI650" i="2" s="1"/>
  <c r="BM650" i="2"/>
  <c r="BJ650" i="2" a="1"/>
  <c r="BJ650" i="2" s="1"/>
  <c r="BN650" i="2" a="1"/>
  <c r="BN650" i="2" s="1"/>
  <c r="BK650" i="2" a="1"/>
  <c r="BK650" i="2" s="1"/>
  <c r="BH650" i="2" a="1"/>
  <c r="BH650" i="2" s="1"/>
  <c r="BL650" i="2" a="1"/>
  <c r="BL650" i="2" s="1"/>
  <c r="AN666" i="2" a="1"/>
  <c r="AN666" i="2" s="1"/>
  <c r="AO666" i="2"/>
  <c r="AK666" i="2" a="1"/>
  <c r="AK666" i="2" s="1"/>
  <c r="AP666" i="2" a="1"/>
  <c r="AP666" i="2" s="1"/>
  <c r="AL666" i="2" a="1"/>
  <c r="AL666" i="2" s="1"/>
  <c r="AM666" i="2" a="1"/>
  <c r="AM666" i="2" s="1"/>
  <c r="BA682" i="2" a="1"/>
  <c r="BA682" i="2" s="1"/>
  <c r="BE682" i="2"/>
  <c r="BB682" i="2" a="1"/>
  <c r="BB682" i="2" s="1"/>
  <c r="BF682" i="2" a="1"/>
  <c r="BF682" i="2" s="1"/>
  <c r="BC682" i="2" a="1"/>
  <c r="BC682" i="2" s="1"/>
  <c r="AZ682" i="2" a="1"/>
  <c r="AZ682" i="2" s="1"/>
  <c r="BD682" i="2" a="1"/>
  <c r="BD682" i="2" s="1"/>
  <c r="AZ722" i="2" a="1"/>
  <c r="AZ722" i="2" s="1"/>
  <c r="BC722" i="2" a="1"/>
  <c r="BC722" i="2" s="1"/>
  <c r="BF722" i="2" a="1"/>
  <c r="BF722" i="2" s="1"/>
  <c r="BE722" i="2"/>
  <c r="BA722" i="2" a="1"/>
  <c r="BA722" i="2" s="1"/>
  <c r="BD722" i="2" a="1"/>
  <c r="BD722" i="2" s="1"/>
  <c r="BB722" i="2" a="1"/>
  <c r="BB722" i="2" s="1"/>
  <c r="AT751" i="2" a="1"/>
  <c r="AT751" i="2" s="1"/>
  <c r="AR751" i="2" a="1"/>
  <c r="AR751" i="2" s="1"/>
  <c r="AU751" i="2" a="1"/>
  <c r="AU751" i="2" s="1"/>
  <c r="AW751" i="2"/>
  <c r="AX751" i="2" a="1"/>
  <c r="AX751" i="2" s="1"/>
  <c r="AS751" i="2" a="1"/>
  <c r="AS751" i="2" s="1"/>
  <c r="AV751" i="2" a="1"/>
  <c r="AV751" i="2" s="1"/>
  <c r="AK767" i="2" a="1"/>
  <c r="AK767" i="2" s="1"/>
  <c r="AM767" i="2" a="1"/>
  <c r="AM767" i="2" s="1"/>
  <c r="AL767" i="2" a="1"/>
  <c r="AL767" i="2" s="1"/>
  <c r="AN767" i="2" a="1"/>
  <c r="AN767" i="2" s="1"/>
  <c r="AO767" i="2"/>
  <c r="AP767" i="2" a="1"/>
  <c r="AP767" i="2" s="1"/>
  <c r="BI783" i="2" a="1"/>
  <c r="BI783" i="2" s="1"/>
  <c r="BM783" i="2"/>
  <c r="BL783" i="2" a="1"/>
  <c r="BL783" i="2" s="1"/>
  <c r="BK783" i="2" a="1"/>
  <c r="BK783" i="2" s="1"/>
  <c r="BJ783" i="2" a="1"/>
  <c r="BJ783" i="2" s="1"/>
  <c r="BH783" i="2" a="1"/>
  <c r="BH783" i="2" s="1"/>
  <c r="BN783" i="2" a="1"/>
  <c r="BN783" i="2" s="1"/>
  <c r="AL783" i="2" a="1"/>
  <c r="AL783" i="2" s="1"/>
  <c r="AM783" i="2" a="1"/>
  <c r="AM783" i="2" s="1"/>
  <c r="AP783" i="2" a="1"/>
  <c r="AP783" i="2" s="1"/>
  <c r="AO783" i="2"/>
  <c r="AK783" i="2" a="1"/>
  <c r="AK783" i="2" s="1"/>
  <c r="AN783" i="2" a="1"/>
  <c r="AN783" i="2" s="1"/>
  <c r="BF799" i="2" a="1"/>
  <c r="BF799" i="2" s="1"/>
  <c r="BA799" i="2" a="1"/>
  <c r="BA799" i="2" s="1"/>
  <c r="AZ799" i="2" a="1"/>
  <c r="AZ799" i="2" s="1"/>
  <c r="BC799" i="2" a="1"/>
  <c r="BC799" i="2" s="1"/>
  <c r="BD799" i="2" a="1"/>
  <c r="BD799" i="2" s="1"/>
  <c r="BB799" i="2" a="1"/>
  <c r="BB799" i="2" s="1"/>
  <c r="BE799" i="2"/>
  <c r="BF815" i="2" a="1"/>
  <c r="BF815" i="2" s="1"/>
  <c r="BA815" i="2" a="1"/>
  <c r="BA815" i="2" s="1"/>
  <c r="AZ815" i="2" a="1"/>
  <c r="AZ815" i="2" s="1"/>
  <c r="BC815" i="2" a="1"/>
  <c r="BC815" i="2" s="1"/>
  <c r="BD815" i="2" a="1"/>
  <c r="BD815" i="2" s="1"/>
  <c r="BB815" i="2" a="1"/>
  <c r="BB815" i="2" s="1"/>
  <c r="BE815" i="2"/>
  <c r="AN847" i="2" a="1"/>
  <c r="AN847" i="2" s="1"/>
  <c r="AP847" i="2" a="1"/>
  <c r="AP847" i="2" s="1"/>
  <c r="AK847" i="2" a="1"/>
  <c r="AK847" i="2" s="1"/>
  <c r="AL847" i="2" a="1"/>
  <c r="AL847" i="2" s="1"/>
  <c r="AO847" i="2"/>
  <c r="AM847" i="2" a="1"/>
  <c r="AM847" i="2" s="1"/>
  <c r="AX847" i="2" a="1"/>
  <c r="AX847" i="2" s="1"/>
  <c r="AW847" i="2"/>
  <c r="AR847" i="2" a="1"/>
  <c r="AR847" i="2" s="1"/>
  <c r="AU847" i="2" a="1"/>
  <c r="AU847" i="2" s="1"/>
  <c r="AV847" i="2" a="1"/>
  <c r="AV847" i="2" s="1"/>
  <c r="AS847" i="2" a="1"/>
  <c r="AS847" i="2" s="1"/>
  <c r="AT847" i="2" a="1"/>
  <c r="AT847" i="2" s="1"/>
  <c r="AN879" i="2" a="1"/>
  <c r="AN879" i="2" s="1"/>
  <c r="AP879" i="2" a="1"/>
  <c r="AP879" i="2" s="1"/>
  <c r="AK879" i="2" a="1"/>
  <c r="AK879" i="2" s="1"/>
  <c r="AL879" i="2" a="1"/>
  <c r="AL879" i="2" s="1"/>
  <c r="AO879" i="2"/>
  <c r="AM879" i="2" a="1"/>
  <c r="AM879" i="2" s="1"/>
  <c r="AN911" i="2" a="1"/>
  <c r="AN911" i="2" s="1"/>
  <c r="AP911" i="2" a="1"/>
  <c r="AP911" i="2" s="1"/>
  <c r="AK911" i="2" a="1"/>
  <c r="AK911" i="2" s="1"/>
  <c r="AL911" i="2" a="1"/>
  <c r="AL911" i="2" s="1"/>
  <c r="AO911" i="2"/>
  <c r="AM911" i="2" a="1"/>
  <c r="AM911" i="2" s="1"/>
  <c r="AX911" i="2" a="1"/>
  <c r="AX911" i="2" s="1"/>
  <c r="AW911" i="2"/>
  <c r="AR911" i="2" a="1"/>
  <c r="AR911" i="2" s="1"/>
  <c r="AU911" i="2" a="1"/>
  <c r="AU911" i="2" s="1"/>
  <c r="AV911" i="2" a="1"/>
  <c r="AV911" i="2" s="1"/>
  <c r="AS911" i="2" a="1"/>
  <c r="AS911" i="2" s="1"/>
  <c r="AT911" i="2" a="1"/>
  <c r="AT911" i="2" s="1"/>
  <c r="AU927" i="2" a="1"/>
  <c r="AU927" i="2" s="1"/>
  <c r="AR927" i="2" a="1"/>
  <c r="AR927" i="2" s="1"/>
  <c r="AV927" i="2" a="1"/>
  <c r="AV927" i="2" s="1"/>
  <c r="AS927" i="2" a="1"/>
  <c r="AS927" i="2" s="1"/>
  <c r="AW927" i="2"/>
  <c r="AT927" i="2" a="1"/>
  <c r="AT927" i="2" s="1"/>
  <c r="AX927" i="2" a="1"/>
  <c r="AX927" i="2" s="1"/>
  <c r="AZ943" i="2" a="1"/>
  <c r="AZ943" i="2" s="1"/>
  <c r="BC943" i="2" a="1"/>
  <c r="BC943" i="2" s="1"/>
  <c r="BE943" i="2"/>
  <c r="BD943" i="2" a="1"/>
  <c r="BD943" i="2" s="1"/>
  <c r="BB943" i="2" a="1"/>
  <c r="BB943" i="2" s="1"/>
  <c r="BF943" i="2" a="1"/>
  <c r="BF943" i="2" s="1"/>
  <c r="BA943" i="2" a="1"/>
  <c r="BA943" i="2" s="1"/>
  <c r="AL959" i="2" a="1"/>
  <c r="AL959" i="2" s="1"/>
  <c r="AM959" i="2" a="1"/>
  <c r="AM959" i="2" s="1"/>
  <c r="AO959" i="2"/>
  <c r="AK959" i="2" a="1"/>
  <c r="AK959" i="2" s="1"/>
  <c r="AP959" i="2" a="1"/>
  <c r="AP959" i="2" s="1"/>
  <c r="AN959" i="2" a="1"/>
  <c r="AN959" i="2" s="1"/>
  <c r="BJ975" i="2" a="1"/>
  <c r="BJ975" i="2" s="1"/>
  <c r="BM975" i="2"/>
  <c r="BH975" i="2" a="1"/>
  <c r="BH975" i="2" s="1"/>
  <c r="BK975" i="2" a="1"/>
  <c r="BK975" i="2" s="1"/>
  <c r="BL975" i="2" a="1"/>
  <c r="BL975" i="2" s="1"/>
  <c r="BN975" i="2" a="1"/>
  <c r="BN975" i="2" s="1"/>
  <c r="BI975" i="2" a="1"/>
  <c r="BI975" i="2" s="1"/>
  <c r="AU991" i="2" a="1"/>
  <c r="AU991" i="2" s="1"/>
  <c r="AR991" i="2" a="1"/>
  <c r="AR991" i="2" s="1"/>
  <c r="AV991" i="2" a="1"/>
  <c r="AV991" i="2" s="1"/>
  <c r="AS991" i="2" a="1"/>
  <c r="AS991" i="2" s="1"/>
  <c r="AW991" i="2"/>
  <c r="AT991" i="2" a="1"/>
  <c r="AT991" i="2" s="1"/>
  <c r="AX991" i="2" a="1"/>
  <c r="AX991" i="2" s="1"/>
  <c r="AZ1007" i="2" a="1"/>
  <c r="AZ1007" i="2" s="1"/>
  <c r="BC1007" i="2" a="1"/>
  <c r="BC1007" i="2" s="1"/>
  <c r="BE1007" i="2"/>
  <c r="BD1007" i="2" a="1"/>
  <c r="BD1007" i="2" s="1"/>
  <c r="BB1007" i="2" a="1"/>
  <c r="BB1007" i="2" s="1"/>
  <c r="BF1007" i="2" a="1"/>
  <c r="BF1007" i="2" s="1"/>
  <c r="BA1007" i="2" a="1"/>
  <c r="BA1007" i="2" s="1"/>
  <c r="AL1023" i="2" a="1"/>
  <c r="AL1023" i="2" s="1"/>
  <c r="AM1023" i="2" a="1"/>
  <c r="AM1023" i="2" s="1"/>
  <c r="AO1023" i="2"/>
  <c r="AK1023" i="2" a="1"/>
  <c r="AK1023" i="2" s="1"/>
  <c r="AP1023" i="2" a="1"/>
  <c r="AP1023" i="2" s="1"/>
  <c r="AN1023" i="2" a="1"/>
  <c r="AN1023" i="2" s="1"/>
  <c r="AL1039" i="2" a="1"/>
  <c r="AL1039" i="2" s="1"/>
  <c r="AM1039" i="2" a="1"/>
  <c r="AM1039" i="2" s="1"/>
  <c r="AK1039" i="2" a="1"/>
  <c r="AK1039" i="2" s="1"/>
  <c r="AP1039" i="2" a="1"/>
  <c r="AP1039" i="2" s="1"/>
  <c r="AO1039" i="2"/>
  <c r="AN1039" i="2" a="1"/>
  <c r="AN1039" i="2" s="1"/>
  <c r="AU1055" i="2" a="1"/>
  <c r="AU1055" i="2" s="1"/>
  <c r="AR1055" i="2" a="1"/>
  <c r="AR1055" i="2" s="1"/>
  <c r="AV1055" i="2" a="1"/>
  <c r="AV1055" i="2" s="1"/>
  <c r="AT1055" i="2" a="1"/>
  <c r="AT1055" i="2" s="1"/>
  <c r="AX1055" i="2" a="1"/>
  <c r="AX1055" i="2" s="1"/>
  <c r="AW1055" i="2"/>
  <c r="AS1055" i="2" a="1"/>
  <c r="AS1055" i="2" s="1"/>
  <c r="AZ1071" i="2" a="1"/>
  <c r="AZ1071" i="2" s="1"/>
  <c r="BC1071" i="2" a="1"/>
  <c r="BC1071" i="2" s="1"/>
  <c r="BE1071" i="2"/>
  <c r="BD1071" i="2" a="1"/>
  <c r="BD1071" i="2" s="1"/>
  <c r="BB1071" i="2" a="1"/>
  <c r="BB1071" i="2" s="1"/>
  <c r="BF1071" i="2" a="1"/>
  <c r="BF1071" i="2" s="1"/>
  <c r="BA1071" i="2" a="1"/>
  <c r="BA1071" i="2" s="1"/>
  <c r="BA1087" i="2" a="1"/>
  <c r="BA1087" i="2" s="1"/>
  <c r="BD1087" i="2" a="1"/>
  <c r="BD1087" i="2" s="1"/>
  <c r="AZ1087" i="2" a="1"/>
  <c r="AZ1087" i="2" s="1"/>
  <c r="BE1087" i="2"/>
  <c r="BF1087" i="2" a="1"/>
  <c r="BF1087" i="2" s="1"/>
  <c r="BC1087" i="2" a="1"/>
  <c r="BC1087" i="2" s="1"/>
  <c r="BB1087" i="2" a="1"/>
  <c r="BB1087" i="2" s="1"/>
  <c r="AK1103" i="2" a="1"/>
  <c r="AK1103" i="2" s="1"/>
  <c r="AN1103" i="2" a="1"/>
  <c r="AN1103" i="2" s="1"/>
  <c r="AO1103" i="2"/>
  <c r="AL1103" i="2" a="1"/>
  <c r="AL1103" i="2" s="1"/>
  <c r="AP1103" i="2" a="1"/>
  <c r="AP1103" i="2" s="1"/>
  <c r="AM1103" i="2" a="1"/>
  <c r="AM1103" i="2" s="1"/>
  <c r="AV1119" i="2" a="1"/>
  <c r="AV1119" i="2" s="1"/>
  <c r="AU1119" i="2" a="1"/>
  <c r="AU1119" i="2" s="1"/>
  <c r="AS1119" i="2" a="1"/>
  <c r="AS1119" i="2" s="1"/>
  <c r="AX1119" i="2" a="1"/>
  <c r="AX1119" i="2" s="1"/>
  <c r="AW1119" i="2"/>
  <c r="AR1119" i="2" a="1"/>
  <c r="AR1119" i="2" s="1"/>
  <c r="AT1119" i="2" a="1"/>
  <c r="AT1119" i="2" s="1"/>
  <c r="BB1135" i="2" a="1"/>
  <c r="BB1135" i="2" s="1"/>
  <c r="BF1135" i="2" a="1"/>
  <c r="BF1135" i="2" s="1"/>
  <c r="BC1135" i="2" a="1"/>
  <c r="BC1135" i="2" s="1"/>
  <c r="BA1135" i="2" a="1"/>
  <c r="BA1135" i="2" s="1"/>
  <c r="BE1135" i="2"/>
  <c r="BD1135" i="2" a="1"/>
  <c r="BD1135" i="2" s="1"/>
  <c r="AZ1135" i="2" a="1"/>
  <c r="AZ1135" i="2" s="1"/>
  <c r="BH1151" i="2" a="1"/>
  <c r="BH1151" i="2" s="1"/>
  <c r="BI1151" i="2" a="1"/>
  <c r="BI1151" i="2" s="1"/>
  <c r="BM1151" i="2"/>
  <c r="BL1151" i="2" a="1"/>
  <c r="BL1151" i="2" s="1"/>
  <c r="BJ1151" i="2" a="1"/>
  <c r="BJ1151" i="2" s="1"/>
  <c r="BN1151" i="2" a="1"/>
  <c r="BN1151" i="2" s="1"/>
  <c r="BK1151" i="2" a="1"/>
  <c r="BK1151" i="2" s="1"/>
  <c r="AN1167" i="2" a="1"/>
  <c r="AN1167" i="2" s="1"/>
  <c r="AP1167" i="2" a="1"/>
  <c r="AP1167" i="2" s="1"/>
  <c r="AK1167" i="2" a="1"/>
  <c r="AK1167" i="2" s="1"/>
  <c r="AL1167" i="2" a="1"/>
  <c r="AL1167" i="2" s="1"/>
  <c r="AO1167" i="2"/>
  <c r="AM1167" i="2" a="1"/>
  <c r="AM1167" i="2" s="1"/>
  <c r="BC1167" i="2" a="1"/>
  <c r="BC1167" i="2" s="1"/>
  <c r="AZ1167" i="2" a="1"/>
  <c r="AZ1167" i="2" s="1"/>
  <c r="BD1167" i="2" a="1"/>
  <c r="BD1167" i="2" s="1"/>
  <c r="BB1167" i="2" a="1"/>
  <c r="BB1167" i="2" s="1"/>
  <c r="BF1167" i="2" a="1"/>
  <c r="BF1167" i="2" s="1"/>
  <c r="BA1167" i="2" a="1"/>
  <c r="BA1167" i="2" s="1"/>
  <c r="BE1167" i="2"/>
  <c r="BC1178" i="2" a="1"/>
  <c r="BC1178" i="2" s="1"/>
  <c r="AZ1178" i="2" a="1"/>
  <c r="AZ1178" i="2" s="1"/>
  <c r="BD1178" i="2" a="1"/>
  <c r="BD1178" i="2" s="1"/>
  <c r="BB1178" i="2" a="1"/>
  <c r="BB1178" i="2" s="1"/>
  <c r="BF1178" i="2" a="1"/>
  <c r="BF1178" i="2" s="1"/>
  <c r="BA1178" i="2" a="1"/>
  <c r="BA1178" i="2" s="1"/>
  <c r="BE1178" i="2"/>
  <c r="AP1194" i="2" a="1"/>
  <c r="AP1194" i="2" s="1"/>
  <c r="AK1194" i="2" a="1"/>
  <c r="AK1194" i="2" s="1"/>
  <c r="AL1194" i="2" a="1"/>
  <c r="AL1194" i="2" s="1"/>
  <c r="AO1194" i="2"/>
  <c r="AM1194" i="2" a="1"/>
  <c r="AM1194" i="2" s="1"/>
  <c r="AN1194" i="2" a="1"/>
  <c r="AN1194" i="2" s="1"/>
  <c r="BI1226" i="2" a="1"/>
  <c r="BI1226" i="2" s="1"/>
  <c r="BL1226" i="2" a="1"/>
  <c r="BL1226" i="2" s="1"/>
  <c r="BH1226" i="2" a="1"/>
  <c r="BH1226" i="2" s="1"/>
  <c r="BM1226" i="2"/>
  <c r="BJ1226" i="2" a="1"/>
  <c r="BJ1226" i="2" s="1"/>
  <c r="BN1226" i="2" a="1"/>
  <c r="BN1226" i="2" s="1"/>
  <c r="BK1226" i="2" a="1"/>
  <c r="BK1226" i="2" s="1"/>
  <c r="AN1226" i="2" a="1"/>
  <c r="AN1226" i="2" s="1"/>
  <c r="AK1226" i="2" a="1"/>
  <c r="AK1226" i="2" s="1"/>
  <c r="AL1226" i="2" a="1"/>
  <c r="AL1226" i="2" s="1"/>
  <c r="AO1226" i="2"/>
  <c r="AM1226" i="2" a="1"/>
  <c r="AM1226" i="2" s="1"/>
  <c r="AP1226" i="2" a="1"/>
  <c r="AP1226" i="2" s="1"/>
  <c r="BL1242" i="2" a="1"/>
  <c r="BL1242" i="2" s="1"/>
  <c r="BH1242" i="2" a="1"/>
  <c r="BH1242" i="2" s="1"/>
  <c r="BM1242" i="2"/>
  <c r="BI1242" i="2" a="1"/>
  <c r="BI1242" i="2" s="1"/>
  <c r="BJ1242" i="2" a="1"/>
  <c r="BJ1242" i="2" s="1"/>
  <c r="BK1242" i="2" a="1"/>
  <c r="BK1242" i="2" s="1"/>
  <c r="BN1242" i="2" a="1"/>
  <c r="BN1242" i="2" s="1"/>
  <c r="AN1258" i="2" a="1"/>
  <c r="AN1258" i="2" s="1"/>
  <c r="AP1258" i="2" a="1"/>
  <c r="AP1258" i="2" s="1"/>
  <c r="AL1258" i="2" a="1"/>
  <c r="AL1258" i="2" s="1"/>
  <c r="AK1258" i="2" a="1"/>
  <c r="AK1258" i="2" s="1"/>
  <c r="AO1258" i="2"/>
  <c r="AM1258" i="2" a="1"/>
  <c r="AM1258" i="2" s="1"/>
  <c r="AP1274" i="2" a="1"/>
  <c r="AP1274" i="2" s="1"/>
  <c r="AN1274" i="2" a="1"/>
  <c r="AN1274" i="2" s="1"/>
  <c r="AK1274" i="2" a="1"/>
  <c r="AK1274" i="2" s="1"/>
  <c r="AL1274" i="2" a="1"/>
  <c r="AL1274" i="2" s="1"/>
  <c r="AO1274" i="2"/>
  <c r="AM1274" i="2" a="1"/>
  <c r="AM1274" i="2" s="1"/>
  <c r="AV1290" i="2" a="1"/>
  <c r="AV1290" i="2" s="1"/>
  <c r="AS1290" i="2" a="1"/>
  <c r="AS1290" i="2" s="1"/>
  <c r="AT1290" i="2" a="1"/>
  <c r="AT1290" i="2" s="1"/>
  <c r="AX1290" i="2" a="1"/>
  <c r="AX1290" i="2" s="1"/>
  <c r="AR1290" i="2" a="1"/>
  <c r="AR1290" i="2" s="1"/>
  <c r="AW1290" i="2"/>
  <c r="AU1290" i="2" a="1"/>
  <c r="AU1290" i="2" s="1"/>
  <c r="AP1322" i="2" a="1"/>
  <c r="AP1322" i="2" s="1"/>
  <c r="AK1322" i="2" a="1"/>
  <c r="AK1322" i="2" s="1"/>
  <c r="AL1322" i="2" a="1"/>
  <c r="AL1322" i="2" s="1"/>
  <c r="AO1322" i="2"/>
  <c r="AM1322" i="2" a="1"/>
  <c r="AM1322" i="2" s="1"/>
  <c r="AN1322" i="2" a="1"/>
  <c r="AN1322" i="2" s="1"/>
  <c r="AS1338" i="2" a="1"/>
  <c r="AS1338" i="2" s="1"/>
  <c r="AV1338" i="2" a="1"/>
  <c r="AV1338" i="2" s="1"/>
  <c r="AR1338" i="2" a="1"/>
  <c r="AR1338" i="2" s="1"/>
  <c r="AT1338" i="2" a="1"/>
  <c r="AT1338" i="2" s="1"/>
  <c r="AW1338" i="2"/>
  <c r="AX1338" i="2" a="1"/>
  <c r="AX1338" i="2" s="1"/>
  <c r="AU1338" i="2" a="1"/>
  <c r="AU1338" i="2" s="1"/>
  <c r="AV1354" i="2" a="1"/>
  <c r="AV1354" i="2" s="1"/>
  <c r="AT1354" i="2" a="1"/>
  <c r="AT1354" i="2" s="1"/>
  <c r="AS1354" i="2" a="1"/>
  <c r="AS1354" i="2" s="1"/>
  <c r="AR1354" i="2" a="1"/>
  <c r="AR1354" i="2" s="1"/>
  <c r="AW1354" i="2"/>
  <c r="AX1354" i="2" a="1"/>
  <c r="AX1354" i="2" s="1"/>
  <c r="AU1354" i="2" a="1"/>
  <c r="AU1354" i="2" s="1"/>
  <c r="BB1354" i="2" a="1"/>
  <c r="BB1354" i="2" s="1"/>
  <c r="BE1354" i="2"/>
  <c r="BD1354" i="2" a="1"/>
  <c r="BD1354" i="2" s="1"/>
  <c r="AZ1354" i="2" a="1"/>
  <c r="AZ1354" i="2" s="1"/>
  <c r="BC1354" i="2" a="1"/>
  <c r="BC1354" i="2" s="1"/>
  <c r="BF1354" i="2" a="1"/>
  <c r="BF1354" i="2" s="1"/>
  <c r="BA1354" i="2" a="1"/>
  <c r="BA1354" i="2" s="1"/>
  <c r="AR215" i="2" a="1"/>
  <c r="AR215" i="2" s="1"/>
  <c r="AT215" i="2" a="1"/>
  <c r="AT215" i="2" s="1"/>
  <c r="AV215" i="2" a="1"/>
  <c r="AV215" i="2" s="1"/>
  <c r="AU215" i="2" a="1"/>
  <c r="AU215" i="2" s="1"/>
  <c r="AW215" i="2"/>
  <c r="AS215" i="2" a="1"/>
  <c r="AS215" i="2" s="1"/>
  <c r="AX215" i="2" a="1"/>
  <c r="AX215" i="2" s="1"/>
  <c r="AZ199" i="2" a="1"/>
  <c r="AZ199" i="2" s="1"/>
  <c r="BA199" i="2" a="1"/>
  <c r="BA199" i="2" s="1"/>
  <c r="BF199" i="2" a="1"/>
  <c r="BF199" i="2" s="1"/>
  <c r="BB199" i="2" a="1"/>
  <c r="BB199" i="2" s="1"/>
  <c r="BC199" i="2" a="1"/>
  <c r="BC199" i="2" s="1"/>
  <c r="BE199" i="2"/>
  <c r="BD199" i="2" a="1"/>
  <c r="BD199" i="2" s="1"/>
  <c r="AK183" i="2" a="1"/>
  <c r="AK183" i="2" s="1"/>
  <c r="AO183" i="2"/>
  <c r="AL183" i="2" a="1"/>
  <c r="AL183" i="2" s="1"/>
  <c r="AP183" i="2" a="1"/>
  <c r="AP183" i="2" s="1"/>
  <c r="AM183" i="2" a="1"/>
  <c r="AM183" i="2" s="1"/>
  <c r="AN183" i="2" a="1"/>
  <c r="AN183" i="2" s="1"/>
  <c r="AN167" i="2" a="1"/>
  <c r="AN167" i="2" s="1"/>
  <c r="AP167" i="2" a="1"/>
  <c r="AP167" i="2" s="1"/>
  <c r="AL167" i="2" a="1"/>
  <c r="AL167" i="2" s="1"/>
  <c r="AO167" i="2"/>
  <c r="AK167" i="2" a="1"/>
  <c r="AK167" i="2" s="1"/>
  <c r="AM167" i="2" a="1"/>
  <c r="AM167" i="2" s="1"/>
  <c r="AL151" i="2" a="1"/>
  <c r="AL151" i="2" s="1"/>
  <c r="AN151" i="2" a="1"/>
  <c r="AN151" i="2" s="1"/>
  <c r="AP151" i="2" a="1"/>
  <c r="AP151" i="2" s="1"/>
  <c r="AO151" i="2"/>
  <c r="AK151" i="2" a="1"/>
  <c r="AK151" i="2" s="1"/>
  <c r="AM151" i="2" a="1"/>
  <c r="AM151" i="2" s="1"/>
  <c r="AZ135" i="2" a="1"/>
  <c r="AZ135" i="2" s="1"/>
  <c r="BD135" i="2" a="1"/>
  <c r="BD135" i="2" s="1"/>
  <c r="BB135" i="2" a="1"/>
  <c r="BB135" i="2" s="1"/>
  <c r="BA135" i="2" a="1"/>
  <c r="BA135" i="2" s="1"/>
  <c r="BF135" i="2" a="1"/>
  <c r="BF135" i="2" s="1"/>
  <c r="BC135" i="2" a="1"/>
  <c r="BC135" i="2" s="1"/>
  <c r="BE135" i="2"/>
  <c r="BL135" i="2" a="1"/>
  <c r="BL135" i="2" s="1"/>
  <c r="BI135" i="2" a="1"/>
  <c r="BI135" i="2" s="1"/>
  <c r="BJ135" i="2" a="1"/>
  <c r="BJ135" i="2" s="1"/>
  <c r="BH135" i="2" a="1"/>
  <c r="BH135" i="2" s="1"/>
  <c r="BM135" i="2"/>
  <c r="BN135" i="2" a="1"/>
  <c r="BN135" i="2" s="1"/>
  <c r="BK135" i="2" a="1"/>
  <c r="BK135" i="2" s="1"/>
  <c r="AR119" i="2" a="1"/>
  <c r="AR119" i="2" s="1"/>
  <c r="AW119" i="2"/>
  <c r="AS119" i="2" a="1"/>
  <c r="AS119" i="2" s="1"/>
  <c r="AX119" i="2" a="1"/>
  <c r="AX119" i="2" s="1"/>
  <c r="AT119" i="2" a="1"/>
  <c r="AT119" i="2" s="1"/>
  <c r="AU119" i="2" a="1"/>
  <c r="AU119" i="2" s="1"/>
  <c r="AV119" i="2" a="1"/>
  <c r="AV119" i="2" s="1"/>
  <c r="AL85" i="2" a="1"/>
  <c r="AL85" i="2" s="1"/>
  <c r="AO85" i="2"/>
  <c r="AK85" i="2" a="1"/>
  <c r="AK85" i="2" s="1"/>
  <c r="AN85" i="2" a="1"/>
  <c r="AN85" i="2" s="1"/>
  <c r="AM85" i="2" a="1"/>
  <c r="AM85" i="2" s="1"/>
  <c r="AP85" i="2" a="1"/>
  <c r="AP85" i="2" s="1"/>
  <c r="AR69" i="2" a="1"/>
  <c r="AR69" i="2" s="1"/>
  <c r="AS69" i="2" a="1"/>
  <c r="AS69" i="2" s="1"/>
  <c r="AT69" i="2" a="1"/>
  <c r="AT69" i="2" s="1"/>
  <c r="AU69" i="2" a="1"/>
  <c r="AU69" i="2" s="1"/>
  <c r="AV69" i="2" a="1"/>
  <c r="AV69" i="2" s="1"/>
  <c r="AW69" i="2"/>
  <c r="AX69" i="2" a="1"/>
  <c r="AX69" i="2" s="1"/>
  <c r="AR53" i="2" a="1"/>
  <c r="AR53" i="2" s="1"/>
  <c r="AU53" i="2" a="1"/>
  <c r="AU53" i="2" s="1"/>
  <c r="AW53" i="2"/>
  <c r="AS53" i="2" a="1"/>
  <c r="AS53" i="2" s="1"/>
  <c r="AX53" i="2" a="1"/>
  <c r="AX53" i="2" s="1"/>
  <c r="AT53" i="2" a="1"/>
  <c r="AT53" i="2" s="1"/>
  <c r="AV53" i="2" a="1"/>
  <c r="AV53" i="2" s="1"/>
  <c r="BC37" i="2" a="1"/>
  <c r="BC37" i="2" s="1"/>
  <c r="BE37" i="2"/>
  <c r="BA37" i="2" a="1"/>
  <c r="BA37" i="2" s="1"/>
  <c r="BB37" i="2" a="1"/>
  <c r="BB37" i="2" s="1"/>
  <c r="BD37" i="2" a="1"/>
  <c r="BD37" i="2" s="1"/>
  <c r="BF37" i="2" a="1"/>
  <c r="BF37" i="2" s="1"/>
  <c r="AZ37" i="2" a="1"/>
  <c r="AZ37" i="2" s="1"/>
  <c r="AZ21" i="2" a="1"/>
  <c r="AZ21" i="2" s="1"/>
  <c r="BD21" i="2" a="1"/>
  <c r="BD21" i="2" s="1"/>
  <c r="BA21" i="2" a="1"/>
  <c r="BA21" i="2" s="1"/>
  <c r="BE21" i="2"/>
  <c r="BB21" i="2" a="1"/>
  <c r="BB21" i="2" s="1"/>
  <c r="BF21" i="2" a="1"/>
  <c r="BF21" i="2" s="1"/>
  <c r="BC21" i="2" a="1"/>
  <c r="BC21" i="2" s="1"/>
  <c r="AR270" i="2" a="1"/>
  <c r="AR270" i="2" s="1"/>
  <c r="AT270" i="2" a="1"/>
  <c r="AT270" i="2" s="1"/>
  <c r="AU270" i="2" a="1"/>
  <c r="AU270" i="2" s="1"/>
  <c r="AW270" i="2"/>
  <c r="AS270" i="2" a="1"/>
  <c r="AS270" i="2" s="1"/>
  <c r="AX270" i="2" a="1"/>
  <c r="AX270" i="2" s="1"/>
  <c r="AV270" i="2" a="1"/>
  <c r="AV270" i="2" s="1"/>
  <c r="BC270" i="2" a="1"/>
  <c r="BC270" i="2" s="1"/>
  <c r="AZ270" i="2" a="1"/>
  <c r="AZ270" i="2" s="1"/>
  <c r="BD270" i="2" a="1"/>
  <c r="BD270" i="2" s="1"/>
  <c r="BA270" i="2" a="1"/>
  <c r="BA270" i="2" s="1"/>
  <c r="BE270" i="2"/>
  <c r="BB270" i="2" a="1"/>
  <c r="BB270" i="2" s="1"/>
  <c r="BF270" i="2" a="1"/>
  <c r="BF270" i="2" s="1"/>
  <c r="AL335" i="2" a="1"/>
  <c r="AL335" i="2" s="1"/>
  <c r="AM335" i="2" a="1"/>
  <c r="AM335" i="2" s="1"/>
  <c r="AP335" i="2" a="1"/>
  <c r="AP335" i="2" s="1"/>
  <c r="AN335" i="2" a="1"/>
  <c r="AN335" i="2" s="1"/>
  <c r="AO335" i="2"/>
  <c r="AK335" i="2" a="1"/>
  <c r="AK335" i="2" s="1"/>
  <c r="AW367" i="2"/>
  <c r="AS367" i="2" a="1"/>
  <c r="AS367" i="2" s="1"/>
  <c r="AV367" i="2" a="1"/>
  <c r="AV367" i="2" s="1"/>
  <c r="AT367" i="2" a="1"/>
  <c r="AT367" i="2" s="1"/>
  <c r="AX367" i="2" a="1"/>
  <c r="AX367" i="2" s="1"/>
  <c r="AU367" i="2" a="1"/>
  <c r="AU367" i="2" s="1"/>
  <c r="AR367" i="2" a="1"/>
  <c r="AR367" i="2" s="1"/>
  <c r="BE399" i="2"/>
  <c r="AZ399" i="2" a="1"/>
  <c r="AZ399" i="2" s="1"/>
  <c r="BB399" i="2" a="1"/>
  <c r="BB399" i="2" s="1"/>
  <c r="BD399" i="2" a="1"/>
  <c r="BD399" i="2" s="1"/>
  <c r="BC399" i="2" a="1"/>
  <c r="BC399" i="2" s="1"/>
  <c r="BA399" i="2" a="1"/>
  <c r="BA399" i="2" s="1"/>
  <c r="BF399" i="2" a="1"/>
  <c r="BF399" i="2" s="1"/>
  <c r="AL431" i="2" a="1"/>
  <c r="AL431" i="2" s="1"/>
  <c r="AN431" i="2" a="1"/>
  <c r="AN431" i="2" s="1"/>
  <c r="AO431" i="2"/>
  <c r="AK431" i="2" a="1"/>
  <c r="AK431" i="2" s="1"/>
  <c r="AM431" i="2" a="1"/>
  <c r="AM431" i="2" s="1"/>
  <c r="AP431" i="2" a="1"/>
  <c r="AP431" i="2" s="1"/>
  <c r="BF463" i="2" a="1"/>
  <c r="BF463" i="2" s="1"/>
  <c r="BA414" i="4" s="1"/>
  <c r="BA463" i="2" a="1"/>
  <c r="BA463" i="2" s="1"/>
  <c r="AV414" i="4" s="1"/>
  <c r="BE463" i="2"/>
  <c r="AZ414" i="4" s="1"/>
  <c r="AZ463" i="2" a="1"/>
  <c r="AZ463" i="2" s="1"/>
  <c r="AU414" i="4" s="1"/>
  <c r="BB463" i="2" a="1"/>
  <c r="BB463" i="2" s="1"/>
  <c r="AW414" i="4" s="1"/>
  <c r="BD463" i="2" a="1"/>
  <c r="BD463" i="2" s="1"/>
  <c r="AY414" i="4" s="1"/>
  <c r="BC463" i="2" a="1"/>
  <c r="BC463" i="2" s="1"/>
  <c r="AX414" i="4" s="1"/>
  <c r="BB527" i="2" a="1"/>
  <c r="BB527" i="2" s="1"/>
  <c r="AZ527" i="2" a="1"/>
  <c r="AZ527" i="2" s="1"/>
  <c r="BE527" i="2"/>
  <c r="BA527" i="2" a="1"/>
  <c r="BA527" i="2" s="1"/>
  <c r="BC527" i="2" a="1"/>
  <c r="BC527" i="2" s="1"/>
  <c r="BD527" i="2" a="1"/>
  <c r="BD527" i="2" s="1"/>
  <c r="BF527" i="2" a="1"/>
  <c r="BF527" i="2" s="1"/>
  <c r="AM559" i="2" a="1"/>
  <c r="AM559" i="2" s="1"/>
  <c r="AO559" i="2"/>
  <c r="AL559" i="2" a="1"/>
  <c r="AL559" i="2" s="1"/>
  <c r="AP559" i="2" a="1"/>
  <c r="AP559" i="2" s="1"/>
  <c r="AK559" i="2" a="1"/>
  <c r="AK559" i="2" s="1"/>
  <c r="AN559" i="2" a="1"/>
  <c r="AN559" i="2" s="1"/>
  <c r="AN591" i="2" a="1"/>
  <c r="AN591" i="2" s="1"/>
  <c r="AL591" i="2" a="1"/>
  <c r="AL591" i="2" s="1"/>
  <c r="AM591" i="2" a="1"/>
  <c r="AM591" i="2" s="1"/>
  <c r="AK591" i="2" a="1"/>
  <c r="AK591" i="2" s="1"/>
  <c r="AP591" i="2" a="1"/>
  <c r="AP591" i="2" s="1"/>
  <c r="AO591" i="2"/>
  <c r="AZ623" i="2" a="1"/>
  <c r="AZ623" i="2" s="1"/>
  <c r="BD623" i="2" a="1"/>
  <c r="BD623" i="2" s="1"/>
  <c r="BA623" i="2" a="1"/>
  <c r="BA623" i="2" s="1"/>
  <c r="BE623" i="2"/>
  <c r="BB623" i="2" a="1"/>
  <c r="BB623" i="2" s="1"/>
  <c r="BF623" i="2" a="1"/>
  <c r="BF623" i="2" s="1"/>
  <c r="BC623" i="2" a="1"/>
  <c r="BC623" i="2" s="1"/>
  <c r="AN655" i="2" a="1"/>
  <c r="AN655" i="2" s="1"/>
  <c r="AL655" i="2" a="1"/>
  <c r="AL655" i="2" s="1"/>
  <c r="AM655" i="2" a="1"/>
  <c r="AM655" i="2" s="1"/>
  <c r="AK655" i="2" a="1"/>
  <c r="AK655" i="2" s="1"/>
  <c r="AP655" i="2" a="1"/>
  <c r="AP655" i="2" s="1"/>
  <c r="AO655" i="2"/>
  <c r="BC655" i="2" a="1"/>
  <c r="BC655" i="2" s="1"/>
  <c r="AZ655" i="2" a="1"/>
  <c r="AZ655" i="2" s="1"/>
  <c r="BD655" i="2" a="1"/>
  <c r="BD655" i="2" s="1"/>
  <c r="BA655" i="2" a="1"/>
  <c r="BA655" i="2" s="1"/>
  <c r="BE655" i="2"/>
  <c r="BB655" i="2" a="1"/>
  <c r="BB655" i="2" s="1"/>
  <c r="BF655" i="2" a="1"/>
  <c r="BF655" i="2" s="1"/>
  <c r="AM727" i="2" a="1"/>
  <c r="AM727" i="2" s="1"/>
  <c r="AO727" i="2"/>
  <c r="AL727" i="2" a="1"/>
  <c r="AL727" i="2" s="1"/>
  <c r="AP727" i="2" a="1"/>
  <c r="AP727" i="2" s="1"/>
  <c r="AK727" i="2" a="1"/>
  <c r="AK727" i="2" s="1"/>
  <c r="AN727" i="2" a="1"/>
  <c r="AN727" i="2" s="1"/>
  <c r="AO756" i="2"/>
  <c r="AP756" i="2" a="1"/>
  <c r="AP756" i="2" s="1"/>
  <c r="AL756" i="2" a="1"/>
  <c r="AL756" i="2" s="1"/>
  <c r="AK756" i="2" a="1"/>
  <c r="AK756" i="2" s="1"/>
  <c r="AN756" i="2" a="1"/>
  <c r="AN756" i="2" s="1"/>
  <c r="AM756" i="2" a="1"/>
  <c r="AM756" i="2" s="1"/>
  <c r="AK788" i="2" a="1"/>
  <c r="AK788" i="2" s="1"/>
  <c r="AM788" i="2" a="1"/>
  <c r="AM788" i="2" s="1"/>
  <c r="AO788" i="2"/>
  <c r="AP788" i="2" a="1"/>
  <c r="AP788" i="2" s="1"/>
  <c r="AL788" i="2" a="1"/>
  <c r="AL788" i="2" s="1"/>
  <c r="AN788" i="2" a="1"/>
  <c r="AN788" i="2" s="1"/>
  <c r="AP820" i="2" a="1"/>
  <c r="AP820" i="2" s="1"/>
  <c r="AO820" i="2"/>
  <c r="AM820" i="2" a="1"/>
  <c r="AM820" i="2" s="1"/>
  <c r="AN820" i="2" a="1"/>
  <c r="AN820" i="2" s="1"/>
  <c r="AL820" i="2" a="1"/>
  <c r="AL820" i="2" s="1"/>
  <c r="AK820" i="2" a="1"/>
  <c r="AK820" i="2" s="1"/>
  <c r="AX852" i="2" a="1"/>
  <c r="AX852" i="2" s="1"/>
  <c r="AR852" i="2" a="1"/>
  <c r="AR852" i="2" s="1"/>
  <c r="AU852" i="2" a="1"/>
  <c r="AU852" i="2" s="1"/>
  <c r="AT852" i="2" a="1"/>
  <c r="AT852" i="2" s="1"/>
  <c r="AW852" i="2"/>
  <c r="AS852" i="2" a="1"/>
  <c r="AS852" i="2" s="1"/>
  <c r="AV852" i="2" a="1"/>
  <c r="AV852" i="2" s="1"/>
  <c r="AP884" i="2" a="1"/>
  <c r="AP884" i="2" s="1"/>
  <c r="AO884" i="2"/>
  <c r="AM884" i="2" a="1"/>
  <c r="AM884" i="2" s="1"/>
  <c r="AN884" i="2" a="1"/>
  <c r="AN884" i="2" s="1"/>
  <c r="AL884" i="2" a="1"/>
  <c r="AL884" i="2" s="1"/>
  <c r="AK884" i="2" a="1"/>
  <c r="AK884" i="2" s="1"/>
  <c r="BF916" i="2" a="1"/>
  <c r="BF916" i="2" s="1"/>
  <c r="BC916" i="2" a="1"/>
  <c r="BC916" i="2" s="1"/>
  <c r="BD916" i="2" a="1"/>
  <c r="BD916" i="2" s="1"/>
  <c r="BE916" i="2"/>
  <c r="AZ916" i="2" a="1"/>
  <c r="AZ916" i="2" s="1"/>
  <c r="BA916" i="2" a="1"/>
  <c r="BA916" i="2" s="1"/>
  <c r="BB916" i="2" a="1"/>
  <c r="BB916" i="2" s="1"/>
  <c r="AP916" i="2" a="1"/>
  <c r="AP916" i="2" s="1"/>
  <c r="AO916" i="2"/>
  <c r="AM916" i="2" a="1"/>
  <c r="AM916" i="2" s="1"/>
  <c r="AN916" i="2" a="1"/>
  <c r="AN916" i="2" s="1"/>
  <c r="AL916" i="2" a="1"/>
  <c r="AL916" i="2" s="1"/>
  <c r="AK916" i="2" a="1"/>
  <c r="AK916" i="2" s="1"/>
  <c r="BB948" i="2" a="1"/>
  <c r="BB948" i="2" s="1"/>
  <c r="BE948" i="2"/>
  <c r="AZ948" i="2" a="1"/>
  <c r="AZ948" i="2" s="1"/>
  <c r="BC948" i="2" a="1"/>
  <c r="BC948" i="2" s="1"/>
  <c r="BD948" i="2" a="1"/>
  <c r="BD948" i="2" s="1"/>
  <c r="BF948" i="2" a="1"/>
  <c r="BF948" i="2" s="1"/>
  <c r="BA948" i="2" a="1"/>
  <c r="BA948" i="2" s="1"/>
  <c r="AK980" i="2" a="1"/>
  <c r="AK980" i="2" s="1"/>
  <c r="AO980" i="2"/>
  <c r="AL980" i="2" a="1"/>
  <c r="AL980" i="2" s="1"/>
  <c r="AP980" i="2" a="1"/>
  <c r="AP980" i="2" s="1"/>
  <c r="AM980" i="2" a="1"/>
  <c r="AM980" i="2" s="1"/>
  <c r="AN980" i="2" a="1"/>
  <c r="AN980" i="2" s="1"/>
  <c r="AU1012" i="2" a="1"/>
  <c r="AU1012" i="2" s="1"/>
  <c r="AR1012" i="2" a="1"/>
  <c r="AR1012" i="2" s="1"/>
  <c r="AW1012" i="2"/>
  <c r="AT1012" i="2" a="1"/>
  <c r="AT1012" i="2" s="1"/>
  <c r="AX1012" i="2" a="1"/>
  <c r="AX1012" i="2" s="1"/>
  <c r="AV1012" i="2" a="1"/>
  <c r="AV1012" i="2" s="1"/>
  <c r="AS1012" i="2" a="1"/>
  <c r="AS1012" i="2" s="1"/>
  <c r="AU1044" i="2" a="1"/>
  <c r="AU1044" i="2" s="1"/>
  <c r="AR1044" i="2" a="1"/>
  <c r="AR1044" i="2" s="1"/>
  <c r="AW1044" i="2"/>
  <c r="AT1044" i="2" a="1"/>
  <c r="AT1044" i="2" s="1"/>
  <c r="AX1044" i="2" a="1"/>
  <c r="AX1044" i="2" s="1"/>
  <c r="AV1044" i="2" a="1"/>
  <c r="AV1044" i="2" s="1"/>
  <c r="AS1044" i="2" a="1"/>
  <c r="AS1044" i="2" s="1"/>
  <c r="BB1076" i="2" a="1"/>
  <c r="BB1076" i="2" s="1"/>
  <c r="BE1076" i="2"/>
  <c r="AZ1076" i="2" a="1"/>
  <c r="AZ1076" i="2" s="1"/>
  <c r="BC1076" i="2" a="1"/>
  <c r="BC1076" i="2" s="1"/>
  <c r="BD1076" i="2" a="1"/>
  <c r="BD1076" i="2" s="1"/>
  <c r="BF1076" i="2" a="1"/>
  <c r="BF1076" i="2" s="1"/>
  <c r="BA1076" i="2" a="1"/>
  <c r="BA1076" i="2" s="1"/>
  <c r="AR1108" i="2" a="1"/>
  <c r="AR1108" i="2" s="1"/>
  <c r="AV1108" i="2" a="1"/>
  <c r="AV1108" i="2" s="1"/>
  <c r="AS1108" i="2" a="1"/>
  <c r="AS1108" i="2" s="1"/>
  <c r="AW1108" i="2"/>
  <c r="AU1108" i="2" a="1"/>
  <c r="AU1108" i="2" s="1"/>
  <c r="AX1108" i="2" a="1"/>
  <c r="AX1108" i="2" s="1"/>
  <c r="AT1108" i="2" a="1"/>
  <c r="AT1108" i="2" s="1"/>
  <c r="BB1140" i="2" a="1"/>
  <c r="BB1140" i="2" s="1"/>
  <c r="AZ1140" i="2" a="1"/>
  <c r="AZ1140" i="2" s="1"/>
  <c r="BE1140" i="2"/>
  <c r="BA1140" i="2" a="1"/>
  <c r="BA1140" i="2" s="1"/>
  <c r="BD1140" i="2" a="1"/>
  <c r="BD1140" i="2" s="1"/>
  <c r="BC1140" i="2" a="1"/>
  <c r="BC1140" i="2" s="1"/>
  <c r="BF1140" i="2" a="1"/>
  <c r="BF1140" i="2" s="1"/>
  <c r="AU1172" i="2" a="1"/>
  <c r="AU1172" i="2" s="1"/>
  <c r="AR1172" i="2" a="1"/>
  <c r="AR1172" i="2" s="1"/>
  <c r="AV1172" i="2" a="1"/>
  <c r="AV1172" i="2" s="1"/>
  <c r="AT1172" i="2" a="1"/>
  <c r="AT1172" i="2" s="1"/>
  <c r="AX1172" i="2" a="1"/>
  <c r="AX1172" i="2" s="1"/>
  <c r="AS1172" i="2" a="1"/>
  <c r="AS1172" i="2" s="1"/>
  <c r="AW1172" i="2"/>
  <c r="BK1199" i="2" a="1"/>
  <c r="BK1199" i="2" s="1"/>
  <c r="BN1199" i="2" a="1"/>
  <c r="BN1199" i="2" s="1"/>
  <c r="BH1199" i="2" a="1"/>
  <c r="BH1199" i="2" s="1"/>
  <c r="BL1199" i="2" a="1"/>
  <c r="BL1199" i="2" s="1"/>
  <c r="BI1199" i="2" a="1"/>
  <c r="BI1199" i="2" s="1"/>
  <c r="BM1199" i="2"/>
  <c r="BJ1199" i="2" a="1"/>
  <c r="BJ1199" i="2" s="1"/>
  <c r="BE1231" i="2"/>
  <c r="BD1231" i="2" a="1"/>
  <c r="BD1231" i="2" s="1"/>
  <c r="BB1231" i="2" a="1"/>
  <c r="BB1231" i="2" s="1"/>
  <c r="BA1231" i="2" a="1"/>
  <c r="BA1231" i="2" s="1"/>
  <c r="BF1231" i="2" a="1"/>
  <c r="BF1231" i="2" s="1"/>
  <c r="BC1231" i="2" a="1"/>
  <c r="BC1231" i="2" s="1"/>
  <c r="AZ1231" i="2" a="1"/>
  <c r="AZ1231" i="2" s="1"/>
  <c r="BF1263" i="2" a="1"/>
  <c r="BF1263" i="2" s="1"/>
  <c r="AZ1263" i="2" a="1"/>
  <c r="AZ1263" i="2" s="1"/>
  <c r="BD1263" i="2" a="1"/>
  <c r="BD1263" i="2" s="1"/>
  <c r="BB1263" i="2" a="1"/>
  <c r="BB1263" i="2" s="1"/>
  <c r="BA1263" i="2" a="1"/>
  <c r="BA1263" i="2" s="1"/>
  <c r="BE1263" i="2"/>
  <c r="BC1263" i="2" a="1"/>
  <c r="BC1263" i="2" s="1"/>
  <c r="AK1295" i="2" a="1"/>
  <c r="AK1295" i="2" s="1"/>
  <c r="AL1295" i="2" a="1"/>
  <c r="AL1295" i="2" s="1"/>
  <c r="AN1295" i="2" a="1"/>
  <c r="AN1295" i="2" s="1"/>
  <c r="AP1295" i="2" a="1"/>
  <c r="AP1295" i="2" s="1"/>
  <c r="AO1295" i="2"/>
  <c r="AM1295" i="2" a="1"/>
  <c r="AM1295" i="2" s="1"/>
  <c r="AR1327" i="2" a="1"/>
  <c r="AR1327" i="2" s="1"/>
  <c r="AS1327" i="2" a="1"/>
  <c r="AS1327" i="2" s="1"/>
  <c r="AT1327" i="2" a="1"/>
  <c r="AT1327" i="2" s="1"/>
  <c r="AU1327" i="2" a="1"/>
  <c r="AU1327" i="2" s="1"/>
  <c r="AW1327" i="2"/>
  <c r="AV1327" i="2" a="1"/>
  <c r="AV1327" i="2" s="1"/>
  <c r="AX1327" i="2" a="1"/>
  <c r="AX1327" i="2" s="1"/>
  <c r="AK1359" i="2" a="1"/>
  <c r="AK1359" i="2" s="1"/>
  <c r="AN1359" i="2" a="1"/>
  <c r="AN1359" i="2" s="1"/>
  <c r="AL1359" i="2" a="1"/>
  <c r="AL1359" i="2" s="1"/>
  <c r="AP1359" i="2" a="1"/>
  <c r="AP1359" i="2" s="1"/>
  <c r="AO1359" i="2"/>
  <c r="AM1359" i="2" a="1"/>
  <c r="AM1359" i="2" s="1"/>
  <c r="BD226" i="2" a="1"/>
  <c r="BD226" i="2" s="1"/>
  <c r="BC226" i="2" a="1"/>
  <c r="BC226" i="2" s="1"/>
  <c r="BA226" i="2" a="1"/>
  <c r="BA226" i="2" s="1"/>
  <c r="BF226" i="2" a="1"/>
  <c r="BF226" i="2" s="1"/>
  <c r="AZ226" i="2" a="1"/>
  <c r="AZ226" i="2" s="1"/>
  <c r="BB226" i="2" a="1"/>
  <c r="BB226" i="2" s="1"/>
  <c r="BE226" i="2"/>
  <c r="AK194" i="2" a="1"/>
  <c r="AK194" i="2" s="1"/>
  <c r="AP194" i="2" a="1"/>
  <c r="AP194" i="2" s="1"/>
  <c r="AL194" i="2" a="1"/>
  <c r="AL194" i="2" s="1"/>
  <c r="AM194" i="2" a="1"/>
  <c r="AM194" i="2" s="1"/>
  <c r="AO194" i="2"/>
  <c r="AN194" i="2" a="1"/>
  <c r="AN194" i="2" s="1"/>
  <c r="AK162" i="2" a="1"/>
  <c r="AK162" i="2" s="1"/>
  <c r="AM162" i="2" a="1"/>
  <c r="AM162" i="2" s="1"/>
  <c r="AO162" i="2"/>
  <c r="AP162" i="2" a="1"/>
  <c r="AP162" i="2" s="1"/>
  <c r="AL162" i="2" a="1"/>
  <c r="AL162" i="2" s="1"/>
  <c r="AN162" i="2" a="1"/>
  <c r="AN162" i="2" s="1"/>
  <c r="AN130" i="2" a="1"/>
  <c r="AN130" i="2" s="1"/>
  <c r="AP130" i="2" a="1"/>
  <c r="AP130" i="2" s="1"/>
  <c r="AO130" i="2"/>
  <c r="AK130" i="2" a="1"/>
  <c r="AK130" i="2" s="1"/>
  <c r="AL130" i="2" a="1"/>
  <c r="AL130" i="2" s="1"/>
  <c r="AM130" i="2" a="1"/>
  <c r="AM130" i="2" s="1"/>
  <c r="AX98" i="2" a="1"/>
  <c r="AX98" i="2" s="1"/>
  <c r="AU98" i="2" a="1"/>
  <c r="AU98" i="2" s="1"/>
  <c r="AR98" i="2" a="1"/>
  <c r="AR98" i="2" s="1"/>
  <c r="AV98" i="2" a="1"/>
  <c r="AV98" i="2" s="1"/>
  <c r="AT98" i="2" a="1"/>
  <c r="AT98" i="2" s="1"/>
  <c r="AS98" i="2" a="1"/>
  <c r="AS98" i="2" s="1"/>
  <c r="AW98" i="2"/>
  <c r="AS64" i="2" a="1"/>
  <c r="AS64" i="2" s="1"/>
  <c r="AR64" i="2" a="1"/>
  <c r="AR64" i="2" s="1"/>
  <c r="AU64" i="2" a="1"/>
  <c r="AU64" i="2" s="1"/>
  <c r="AT64" i="2" a="1"/>
  <c r="AT64" i="2" s="1"/>
  <c r="AW64" i="2"/>
  <c r="AV64" i="2" a="1"/>
  <c r="AV64" i="2" s="1"/>
  <c r="AX64" i="2" a="1"/>
  <c r="AX64" i="2" s="1"/>
  <c r="AZ271" i="2" a="1"/>
  <c r="AZ271" i="2" s="1"/>
  <c r="BC271" i="2" a="1"/>
  <c r="BC271" i="2" s="1"/>
  <c r="BD271" i="2" a="1"/>
  <c r="BD271" i="2" s="1"/>
  <c r="BE271" i="2"/>
  <c r="BB271" i="2" a="1"/>
  <c r="BB271" i="2" s="1"/>
  <c r="BA271" i="2" a="1"/>
  <c r="BA271" i="2" s="1"/>
  <c r="BF271" i="2" a="1"/>
  <c r="BF271" i="2" s="1"/>
  <c r="BJ312" i="2" a="1"/>
  <c r="BJ312" i="2" s="1"/>
  <c r="BK312" i="2" a="1"/>
  <c r="BK312" i="2" s="1"/>
  <c r="BH312" i="2" a="1"/>
  <c r="BH312" i="2" s="1"/>
  <c r="BN312" i="2" a="1"/>
  <c r="BN312" i="2" s="1"/>
  <c r="BL312" i="2" a="1"/>
  <c r="BL312" i="2" s="1"/>
  <c r="BM312" i="2"/>
  <c r="BI312" i="2" a="1"/>
  <c r="BI312" i="2" s="1"/>
  <c r="BH352" i="2" a="1"/>
  <c r="BH352" i="2" s="1"/>
  <c r="BL352" i="2" a="1"/>
  <c r="BL352" i="2" s="1"/>
  <c r="BK352" i="2" a="1"/>
  <c r="BK352" i="2" s="1"/>
  <c r="BI352" i="2" a="1"/>
  <c r="BI352" i="2" s="1"/>
  <c r="BJ352" i="2" a="1"/>
  <c r="BJ352" i="2" s="1"/>
  <c r="BM352" i="2"/>
  <c r="BN352" i="2" a="1"/>
  <c r="BN352" i="2" s="1"/>
  <c r="BC392" i="2" a="1"/>
  <c r="BC392" i="2" s="1"/>
  <c r="AZ392" i="2" a="1"/>
  <c r="AZ392" i="2" s="1"/>
  <c r="BD392" i="2" a="1"/>
  <c r="BD392" i="2" s="1"/>
  <c r="BA392" i="2" a="1"/>
  <c r="BA392" i="2" s="1"/>
  <c r="BE392" i="2"/>
  <c r="BB392" i="2" a="1"/>
  <c r="BB392" i="2" s="1"/>
  <c r="BF392" i="2" a="1"/>
  <c r="BF392" i="2" s="1"/>
  <c r="BJ424" i="2" a="1"/>
  <c r="BJ424" i="2" s="1"/>
  <c r="BL424" i="2" a="1"/>
  <c r="BL424" i="2" s="1"/>
  <c r="BH424" i="2" a="1"/>
  <c r="BH424" i="2" s="1"/>
  <c r="BM424" i="2"/>
  <c r="BI424" i="2" a="1"/>
  <c r="BI424" i="2" s="1"/>
  <c r="BK424" i="2" a="1"/>
  <c r="BK424" i="2" s="1"/>
  <c r="BN424" i="2" a="1"/>
  <c r="BN424" i="2" s="1"/>
  <c r="AO464" i="2"/>
  <c r="AL415" i="4" s="1"/>
  <c r="AN464" i="2" a="1"/>
  <c r="AN464" i="2" s="1"/>
  <c r="AK415" i="4" s="1"/>
  <c r="AL464" i="2" a="1"/>
  <c r="AL464" i="2" s="1"/>
  <c r="AI415" i="4" s="1"/>
  <c r="AP464" i="2" a="1"/>
  <c r="AP464" i="2" s="1"/>
  <c r="AM415" i="4" s="1"/>
  <c r="AK464" i="2" a="1"/>
  <c r="AK464" i="2" s="1"/>
  <c r="AH415" i="4" s="1"/>
  <c r="AM464" i="2" a="1"/>
  <c r="AM464" i="2" s="1"/>
  <c r="AJ415" i="4" s="1"/>
  <c r="AT504" i="2" a="1"/>
  <c r="AT504" i="2" s="1"/>
  <c r="AR504" i="2" a="1"/>
  <c r="AR504" i="2" s="1"/>
  <c r="AW504" i="2"/>
  <c r="AS504" i="2" a="1"/>
  <c r="AS504" i="2" s="1"/>
  <c r="AU504" i="2" a="1"/>
  <c r="AU504" i="2" s="1"/>
  <c r="AV504" i="2" a="1"/>
  <c r="AV504" i="2" s="1"/>
  <c r="AX504" i="2" a="1"/>
  <c r="AX504" i="2" s="1"/>
  <c r="BJ504" i="2" a="1"/>
  <c r="BJ504" i="2" s="1"/>
  <c r="BK504" i="2" a="1"/>
  <c r="BK504" i="2" s="1"/>
  <c r="BN504" i="2" a="1"/>
  <c r="BN504" i="2" s="1"/>
  <c r="BI504" i="2" a="1"/>
  <c r="BI504" i="2" s="1"/>
  <c r="BM504" i="2"/>
  <c r="BH504" i="2" a="1"/>
  <c r="BH504" i="2" s="1"/>
  <c r="BL504" i="2" a="1"/>
  <c r="BL504" i="2" s="1"/>
  <c r="AS544" i="2" a="1"/>
  <c r="AS544" i="2" s="1"/>
  <c r="AW544" i="2"/>
  <c r="AT544" i="2" a="1"/>
  <c r="AT544" i="2" s="1"/>
  <c r="AX544" i="2" a="1"/>
  <c r="AX544" i="2" s="1"/>
  <c r="AR544" i="2" a="1"/>
  <c r="AR544" i="2" s="1"/>
  <c r="AU544" i="2" a="1"/>
  <c r="AU544" i="2" s="1"/>
  <c r="AV544" i="2" a="1"/>
  <c r="AV544" i="2" s="1"/>
  <c r="BF584" i="2" a="1"/>
  <c r="BF584" i="2" s="1"/>
  <c r="BD584" i="2" a="1"/>
  <c r="BD584" i="2" s="1"/>
  <c r="AZ584" i="2" a="1"/>
  <c r="AZ584" i="2" s="1"/>
  <c r="BE584" i="2"/>
  <c r="BB584" i="2" a="1"/>
  <c r="BB584" i="2" s="1"/>
  <c r="BA584" i="2" a="1"/>
  <c r="BA584" i="2" s="1"/>
  <c r="BC584" i="2" a="1"/>
  <c r="BC584" i="2" s="1"/>
  <c r="AK624" i="2" a="1"/>
  <c r="AK624" i="2" s="1"/>
  <c r="AO624" i="2"/>
  <c r="AL624" i="2" a="1"/>
  <c r="AL624" i="2" s="1"/>
  <c r="AM624" i="2" a="1"/>
  <c r="AM624" i="2" s="1"/>
  <c r="AN624" i="2" a="1"/>
  <c r="AN624" i="2" s="1"/>
  <c r="AP624" i="2" a="1"/>
  <c r="AP624" i="2" s="1"/>
  <c r="BC664" i="2" a="1"/>
  <c r="BC664" i="2" s="1"/>
  <c r="BE664" i="2"/>
  <c r="BB664" i="2" a="1"/>
  <c r="BB664" i="2" s="1"/>
  <c r="BA664" i="2" a="1"/>
  <c r="BA664" i="2" s="1"/>
  <c r="BF664" i="2" a="1"/>
  <c r="BF664" i="2" s="1"/>
  <c r="BD664" i="2" a="1"/>
  <c r="BD664" i="2" s="1"/>
  <c r="AZ664" i="2" a="1"/>
  <c r="AZ664" i="2" s="1"/>
  <c r="AO664" i="2"/>
  <c r="AK664" i="2" a="1"/>
  <c r="AK664" i="2" s="1"/>
  <c r="AP664" i="2" a="1"/>
  <c r="AP664" i="2" s="1"/>
  <c r="AL664" i="2" a="1"/>
  <c r="AL664" i="2" s="1"/>
  <c r="AM664" i="2" a="1"/>
  <c r="AM664" i="2" s="1"/>
  <c r="AN664" i="2" a="1"/>
  <c r="AN664" i="2" s="1"/>
  <c r="AR712" i="2" a="1"/>
  <c r="AR712" i="2" s="1"/>
  <c r="AV712" i="2" a="1"/>
  <c r="AV712" i="2" s="1"/>
  <c r="AS712" i="2" a="1"/>
  <c r="AS712" i="2" s="1"/>
  <c r="AT712" i="2" a="1"/>
  <c r="AT712" i="2" s="1"/>
  <c r="AU712" i="2" a="1"/>
  <c r="AU712" i="2" s="1"/>
  <c r="AW712" i="2"/>
  <c r="AX712" i="2" a="1"/>
  <c r="AX712" i="2" s="1"/>
  <c r="BB781" i="2" a="1"/>
  <c r="BB781" i="2" s="1"/>
  <c r="AZ781" i="2" a="1"/>
  <c r="AZ781" i="2" s="1"/>
  <c r="BD781" i="2" a="1"/>
  <c r="BD781" i="2" s="1"/>
  <c r="BF781" i="2" a="1"/>
  <c r="BF781" i="2" s="1"/>
  <c r="BA781" i="2" a="1"/>
  <c r="BA781" i="2" s="1"/>
  <c r="BE781" i="2"/>
  <c r="BC781" i="2" a="1"/>
  <c r="BC781" i="2" s="1"/>
  <c r="BN821" i="2" a="1"/>
  <c r="BN821" i="2" s="1"/>
  <c r="BM821" i="2"/>
  <c r="BH821" i="2" a="1"/>
  <c r="BH821" i="2" s="1"/>
  <c r="BK821" i="2" a="1"/>
  <c r="BK821" i="2" s="1"/>
  <c r="BL821" i="2" a="1"/>
  <c r="BL821" i="2" s="1"/>
  <c r="BI821" i="2" a="1"/>
  <c r="BI821" i="2" s="1"/>
  <c r="BJ821" i="2" a="1"/>
  <c r="BJ821" i="2" s="1"/>
  <c r="AM821" i="2" a="1"/>
  <c r="AM821" i="2" s="1"/>
  <c r="AL821" i="2" a="1"/>
  <c r="AL821" i="2" s="1"/>
  <c r="AO821" i="2"/>
  <c r="AP821" i="2" a="1"/>
  <c r="AP821" i="2" s="1"/>
  <c r="AK821" i="2" a="1"/>
  <c r="AK821" i="2" s="1"/>
  <c r="AN821" i="2" a="1"/>
  <c r="AN821" i="2" s="1"/>
  <c r="BF861" i="2" a="1"/>
  <c r="BF861" i="2" s="1"/>
  <c r="BD861" i="2" a="1"/>
  <c r="BD861" i="2" s="1"/>
  <c r="BA861" i="2" a="1"/>
  <c r="BA861" i="2" s="1"/>
  <c r="BB861" i="2" a="1"/>
  <c r="BB861" i="2" s="1"/>
  <c r="BE861" i="2"/>
  <c r="AZ861" i="2" a="1"/>
  <c r="AZ861" i="2" s="1"/>
  <c r="BC861" i="2" a="1"/>
  <c r="BC861" i="2" s="1"/>
  <c r="AZ981" i="2" a="1"/>
  <c r="AZ981" i="2" s="1"/>
  <c r="BB981" i="2" a="1"/>
  <c r="BB981" i="2" s="1"/>
  <c r="BC981" i="2" a="1"/>
  <c r="BC981" i="2" s="1"/>
  <c r="BE981" i="2"/>
  <c r="BA981" i="2" a="1"/>
  <c r="BA981" i="2" s="1"/>
  <c r="BF981" i="2" a="1"/>
  <c r="BF981" i="2" s="1"/>
  <c r="BD981" i="2" a="1"/>
  <c r="BD981" i="2" s="1"/>
  <c r="AT981" i="2" a="1"/>
  <c r="AT981" i="2" s="1"/>
  <c r="AV981" i="2" a="1"/>
  <c r="AV981" i="2" s="1"/>
  <c r="AX981" i="2" a="1"/>
  <c r="AX981" i="2" s="1"/>
  <c r="AS981" i="2" a="1"/>
  <c r="AS981" i="2" s="1"/>
  <c r="AW981" i="2"/>
  <c r="AR981" i="2" a="1"/>
  <c r="AR981" i="2" s="1"/>
  <c r="AU981" i="2" a="1"/>
  <c r="AU981" i="2" s="1"/>
  <c r="AT1021" i="2" a="1"/>
  <c r="AT1021" i="2" s="1"/>
  <c r="AV1021" i="2" a="1"/>
  <c r="AV1021" i="2" s="1"/>
  <c r="AX1021" i="2" a="1"/>
  <c r="AX1021" i="2" s="1"/>
  <c r="AS1021" i="2" a="1"/>
  <c r="AS1021" i="2" s="1"/>
  <c r="AW1021" i="2"/>
  <c r="AR1021" i="2" a="1"/>
  <c r="AR1021" i="2" s="1"/>
  <c r="AU1021" i="2" a="1"/>
  <c r="AU1021" i="2" s="1"/>
  <c r="AK1149" i="2" a="1"/>
  <c r="AK1149" i="2" s="1"/>
  <c r="AO1149" i="2"/>
  <c r="AL1149" i="2" a="1"/>
  <c r="AL1149" i="2" s="1"/>
  <c r="AP1149" i="2" a="1"/>
  <c r="AP1149" i="2" s="1"/>
  <c r="AN1149" i="2" a="1"/>
  <c r="AN1149" i="2" s="1"/>
  <c r="AM1149" i="2" a="1"/>
  <c r="AM1149" i="2" s="1"/>
  <c r="AR1192" i="2" a="1"/>
  <c r="AR1192" i="2" s="1"/>
  <c r="AW1192" i="2"/>
  <c r="AT1192" i="2" a="1"/>
  <c r="AT1192" i="2" s="1"/>
  <c r="AX1192" i="2" a="1"/>
  <c r="AX1192" i="2" s="1"/>
  <c r="AU1192" i="2" a="1"/>
  <c r="AU1192" i="2" s="1"/>
  <c r="AV1192" i="2" a="1"/>
  <c r="AV1192" i="2" s="1"/>
  <c r="AS1192" i="2" a="1"/>
  <c r="AS1192" i="2" s="1"/>
  <c r="BM1232" i="2"/>
  <c r="BN1232" i="2" a="1"/>
  <c r="BN1232" i="2" s="1"/>
  <c r="BI1232" i="2" a="1"/>
  <c r="BI1232" i="2" s="1"/>
  <c r="BH1232" i="2" a="1"/>
  <c r="BH1232" i="2" s="1"/>
  <c r="BL1232" i="2" a="1"/>
  <c r="BL1232" i="2" s="1"/>
  <c r="BK1232" i="2" a="1"/>
  <c r="BK1232" i="2" s="1"/>
  <c r="BJ1232" i="2" a="1"/>
  <c r="BJ1232" i="2" s="1"/>
  <c r="AX1280" i="2" a="1"/>
  <c r="AX1280" i="2" s="1"/>
  <c r="AV1280" i="2" a="1"/>
  <c r="AV1280" i="2" s="1"/>
  <c r="AS1280" i="2" a="1"/>
  <c r="AS1280" i="2" s="1"/>
  <c r="AR1280" i="2" a="1"/>
  <c r="AR1280" i="2" s="1"/>
  <c r="AT1280" i="2" a="1"/>
  <c r="AT1280" i="2" s="1"/>
  <c r="AU1280" i="2" a="1"/>
  <c r="AU1280" i="2" s="1"/>
  <c r="AW1280" i="2"/>
  <c r="BF1320" i="2" a="1"/>
  <c r="BF1320" i="2" s="1"/>
  <c r="BB1320" i="2" a="1"/>
  <c r="BB1320" i="2" s="1"/>
  <c r="BE1320" i="2"/>
  <c r="BD1320" i="2" a="1"/>
  <c r="BD1320" i="2" s="1"/>
  <c r="AZ1320" i="2" a="1"/>
  <c r="AZ1320" i="2" s="1"/>
  <c r="BA1320" i="2" a="1"/>
  <c r="BA1320" i="2" s="1"/>
  <c r="BC1320" i="2" a="1"/>
  <c r="BC1320" i="2" s="1"/>
  <c r="BI1360" i="2" a="1"/>
  <c r="BI1360" i="2" s="1"/>
  <c r="BL1360" i="2" a="1"/>
  <c r="BL1360" i="2" s="1"/>
  <c r="BH1360" i="2" a="1"/>
  <c r="BH1360" i="2" s="1"/>
  <c r="BJ1360" i="2" a="1"/>
  <c r="BJ1360" i="2" s="1"/>
  <c r="BM1360" i="2"/>
  <c r="BN1360" i="2" a="1"/>
  <c r="BN1360" i="2" s="1"/>
  <c r="BK1360" i="2" a="1"/>
  <c r="BK1360" i="2" s="1"/>
  <c r="AS169" i="2" a="1"/>
  <c r="AS169" i="2" s="1"/>
  <c r="AU169" i="2" a="1"/>
  <c r="AU169" i="2" s="1"/>
  <c r="AW169" i="2"/>
  <c r="AX169" i="2" a="1"/>
  <c r="AX169" i="2" s="1"/>
  <c r="AR169" i="2" a="1"/>
  <c r="AR169" i="2" s="1"/>
  <c r="AT169" i="2" a="1"/>
  <c r="AT169" i="2" s="1"/>
  <c r="AV169" i="2" a="1"/>
  <c r="AV169" i="2" s="1"/>
  <c r="AR129" i="2" a="1"/>
  <c r="AR129" i="2" s="1"/>
  <c r="AW129" i="2"/>
  <c r="AS129" i="2" a="1"/>
  <c r="AS129" i="2" s="1"/>
  <c r="AU129" i="2" a="1"/>
  <c r="AU129" i="2" s="1"/>
  <c r="AV129" i="2" a="1"/>
  <c r="AV129" i="2" s="1"/>
  <c r="AT129" i="2" a="1"/>
  <c r="AT129" i="2" s="1"/>
  <c r="AX129" i="2" a="1"/>
  <c r="AX129" i="2" s="1"/>
  <c r="AZ129" i="2" a="1"/>
  <c r="AZ129" i="2" s="1"/>
  <c r="BD129" i="2" a="1"/>
  <c r="BD129" i="2" s="1"/>
  <c r="BB129" i="2" a="1"/>
  <c r="BB129" i="2" s="1"/>
  <c r="BC129" i="2" a="1"/>
  <c r="BC129" i="2" s="1"/>
  <c r="BF129" i="2" a="1"/>
  <c r="BF129" i="2" s="1"/>
  <c r="BE129" i="2"/>
  <c r="BA129" i="2" a="1"/>
  <c r="BA129" i="2" s="1"/>
  <c r="AT87" i="2" a="1"/>
  <c r="AT87" i="2" s="1"/>
  <c r="AX87" i="2" a="1"/>
  <c r="AX87" i="2" s="1"/>
  <c r="AU87" i="2" a="1"/>
  <c r="AU87" i="2" s="1"/>
  <c r="AR87" i="2" a="1"/>
  <c r="AR87" i="2" s="1"/>
  <c r="AV87" i="2" a="1"/>
  <c r="AV87" i="2" s="1"/>
  <c r="AS87" i="2" a="1"/>
  <c r="AS87" i="2" s="1"/>
  <c r="AW87" i="2"/>
  <c r="AS47" i="2" a="1"/>
  <c r="AS47" i="2" s="1"/>
  <c r="AU47" i="2" a="1"/>
  <c r="AU47" i="2" s="1"/>
  <c r="AW47" i="2"/>
  <c r="AT47" i="2" a="1"/>
  <c r="AT47" i="2" s="1"/>
  <c r="AX47" i="2" a="1"/>
  <c r="AX47" i="2" s="1"/>
  <c r="AR47" i="2" a="1"/>
  <c r="AR47" i="2" s="1"/>
  <c r="AV47" i="2" a="1"/>
  <c r="AV47" i="2" s="1"/>
  <c r="BA274" i="2" a="1"/>
  <c r="BA274" i="2" s="1"/>
  <c r="BE274" i="2"/>
  <c r="BB274" i="2" a="1"/>
  <c r="BB274" i="2" s="1"/>
  <c r="BF274" i="2" a="1"/>
  <c r="BF274" i="2" s="1"/>
  <c r="BC274" i="2" a="1"/>
  <c r="BC274" i="2" s="1"/>
  <c r="AZ274" i="2" a="1"/>
  <c r="AZ274" i="2" s="1"/>
  <c r="BD274" i="2" a="1"/>
  <c r="BD274" i="2" s="1"/>
  <c r="AK363" i="2" a="1"/>
  <c r="AK363" i="2" s="1"/>
  <c r="AM363" i="2" a="1"/>
  <c r="AM363" i="2" s="1"/>
  <c r="AO363" i="2"/>
  <c r="AN363" i="2" a="1"/>
  <c r="AN363" i="2" s="1"/>
  <c r="AP363" i="2" a="1"/>
  <c r="AP363" i="2" s="1"/>
  <c r="AL363" i="2" a="1"/>
  <c r="AL363" i="2" s="1"/>
  <c r="AL451" i="2" a="1"/>
  <c r="AL451" i="2" s="1"/>
  <c r="AN451" i="2" a="1"/>
  <c r="AN451" i="2" s="1"/>
  <c r="AO451" i="2"/>
  <c r="AK451" i="2" a="1"/>
  <c r="AK451" i="2" s="1"/>
  <c r="AM451" i="2" a="1"/>
  <c r="AM451" i="2" s="1"/>
  <c r="AP451" i="2" a="1"/>
  <c r="AP451" i="2" s="1"/>
  <c r="BB523" i="2" a="1"/>
  <c r="BB523" i="2" s="1"/>
  <c r="BC523" i="2" a="1"/>
  <c r="BC523" i="2" s="1"/>
  <c r="BD523" i="2" a="1"/>
  <c r="BD523" i="2" s="1"/>
  <c r="AZ523" i="2" a="1"/>
  <c r="AZ523" i="2" s="1"/>
  <c r="BE523" i="2"/>
  <c r="BA523" i="2" a="1"/>
  <c r="BA523" i="2" s="1"/>
  <c r="BF523" i="2" a="1"/>
  <c r="BF523" i="2" s="1"/>
  <c r="BK603" i="2" a="1"/>
  <c r="BK603" i="2" s="1"/>
  <c r="BJ603" i="2" a="1"/>
  <c r="BJ603" i="2" s="1"/>
  <c r="BI603" i="2" a="1"/>
  <c r="BI603" i="2" s="1"/>
  <c r="BN603" i="2" a="1"/>
  <c r="BN603" i="2" s="1"/>
  <c r="BL603" i="2" a="1"/>
  <c r="BL603" i="2" s="1"/>
  <c r="BH603" i="2" a="1"/>
  <c r="BH603" i="2" s="1"/>
  <c r="BM603" i="2"/>
  <c r="BH683" i="2" a="1"/>
  <c r="BH683" i="2" s="1"/>
  <c r="BK683" i="2" a="1"/>
  <c r="BK683" i="2" s="1"/>
  <c r="BJ683" i="2" a="1"/>
  <c r="BJ683" i="2" s="1"/>
  <c r="BN683" i="2" a="1"/>
  <c r="BN683" i="2" s="1"/>
  <c r="BL683" i="2" a="1"/>
  <c r="BL683" i="2" s="1"/>
  <c r="BI683" i="2" a="1"/>
  <c r="BI683" i="2" s="1"/>
  <c r="BM683" i="2"/>
  <c r="AT752" i="2" a="1"/>
  <c r="AT752" i="2" s="1"/>
  <c r="AX752" i="2" a="1"/>
  <c r="AX752" i="2" s="1"/>
  <c r="AU752" i="2" a="1"/>
  <c r="AU752" i="2" s="1"/>
  <c r="AR752" i="2" a="1"/>
  <c r="AR752" i="2" s="1"/>
  <c r="AV752" i="2" a="1"/>
  <c r="AV752" i="2" s="1"/>
  <c r="AS752" i="2" a="1"/>
  <c r="AS752" i="2" s="1"/>
  <c r="AW752" i="2"/>
  <c r="AP832" i="2" a="1"/>
  <c r="AP832" i="2" s="1"/>
  <c r="AK832" i="2" a="1"/>
  <c r="AK832" i="2" s="1"/>
  <c r="AL832" i="2" a="1"/>
  <c r="AL832" i="2" s="1"/>
  <c r="AM832" i="2" a="1"/>
  <c r="AM832" i="2" s="1"/>
  <c r="AN832" i="2" a="1"/>
  <c r="AN832" i="2" s="1"/>
  <c r="AO832" i="2"/>
  <c r="AR976" i="2" a="1"/>
  <c r="AR976" i="2" s="1"/>
  <c r="AU976" i="2" a="1"/>
  <c r="AU976" i="2" s="1"/>
  <c r="AW976" i="2"/>
  <c r="AT976" i="2" a="1"/>
  <c r="AT976" i="2" s="1"/>
  <c r="AX976" i="2" a="1"/>
  <c r="AX976" i="2" s="1"/>
  <c r="AS976" i="2" a="1"/>
  <c r="AS976" i="2" s="1"/>
  <c r="AV976" i="2" a="1"/>
  <c r="AV976" i="2" s="1"/>
  <c r="BH976" i="2" a="1"/>
  <c r="BH976" i="2" s="1"/>
  <c r="BM976" i="2"/>
  <c r="BI976" i="2" a="1"/>
  <c r="BI976" i="2" s="1"/>
  <c r="BN976" i="2" a="1"/>
  <c r="BN976" i="2" s="1"/>
  <c r="BJ976" i="2" a="1"/>
  <c r="BJ976" i="2" s="1"/>
  <c r="BK976" i="2" a="1"/>
  <c r="BK976" i="2" s="1"/>
  <c r="BL976" i="2" a="1"/>
  <c r="BL976" i="2" s="1"/>
  <c r="AL1048" i="2" a="1"/>
  <c r="AL1048" i="2" s="1"/>
  <c r="AP1048" i="2" a="1"/>
  <c r="AP1048" i="2" s="1"/>
  <c r="AM1048" i="2" a="1"/>
  <c r="AM1048" i="2" s="1"/>
  <c r="AK1048" i="2" a="1"/>
  <c r="AK1048" i="2" s="1"/>
  <c r="AO1048" i="2"/>
  <c r="AN1048" i="2" a="1"/>
  <c r="AN1048" i="2" s="1"/>
  <c r="AO1195" i="2"/>
  <c r="AP1195" i="2" a="1"/>
  <c r="AP1195" i="2" s="1"/>
  <c r="AL1195" i="2" a="1"/>
  <c r="AL1195" i="2" s="1"/>
  <c r="AN1195" i="2" a="1"/>
  <c r="AN1195" i="2" s="1"/>
  <c r="AM1195" i="2" a="1"/>
  <c r="AM1195" i="2" s="1"/>
  <c r="AK1195" i="2" a="1"/>
  <c r="AK1195" i="2" s="1"/>
  <c r="BN1267" i="2" a="1"/>
  <c r="BN1267" i="2" s="1"/>
  <c r="BL1267" i="2" a="1"/>
  <c r="BL1267" i="2" s="1"/>
  <c r="BI1267" i="2" a="1"/>
  <c r="BI1267" i="2" s="1"/>
  <c r="BJ1267" i="2" a="1"/>
  <c r="BJ1267" i="2" s="1"/>
  <c r="BM1267" i="2"/>
  <c r="BH1267" i="2" a="1"/>
  <c r="BH1267" i="2" s="1"/>
  <c r="BK1267" i="2" a="1"/>
  <c r="BK1267" i="2" s="1"/>
  <c r="BA1339" i="2" a="1"/>
  <c r="BA1339" i="2" s="1"/>
  <c r="AZ1339" i="2" a="1"/>
  <c r="AZ1339" i="2" s="1"/>
  <c r="BD1339" i="2" a="1"/>
  <c r="BD1339" i="2" s="1"/>
  <c r="BB1339" i="2" a="1"/>
  <c r="BB1339" i="2" s="1"/>
  <c r="BF1339" i="2" a="1"/>
  <c r="BF1339" i="2" s="1"/>
  <c r="BC1339" i="2" a="1"/>
  <c r="BC1339" i="2" s="1"/>
  <c r="BE1339" i="2"/>
  <c r="BH198" i="2" a="1"/>
  <c r="BH198" i="2" s="1"/>
  <c r="BJ198" i="2" a="1"/>
  <c r="BJ198" i="2" s="1"/>
  <c r="BK198" i="2" a="1"/>
  <c r="BK198" i="2" s="1"/>
  <c r="BM198" i="2"/>
  <c r="BI198" i="2" a="1"/>
  <c r="BI198" i="2" s="1"/>
  <c r="BN198" i="2" a="1"/>
  <c r="BN198" i="2" s="1"/>
  <c r="BL198" i="2" a="1"/>
  <c r="BL198" i="2" s="1"/>
  <c r="AK126" i="2" a="1"/>
  <c r="AK126" i="2" s="1"/>
  <c r="AM126" i="2" a="1"/>
  <c r="AM126" i="2" s="1"/>
  <c r="AN126" i="2" a="1"/>
  <c r="AN126" i="2" s="1"/>
  <c r="AO126" i="2"/>
  <c r="AL126" i="2" a="1"/>
  <c r="AL126" i="2" s="1"/>
  <c r="AP126" i="2" a="1"/>
  <c r="AP126" i="2" s="1"/>
  <c r="AZ52" i="2" a="1"/>
  <c r="AZ52" i="2" s="1"/>
  <c r="BB52" i="2" a="1"/>
  <c r="BB52" i="2" s="1"/>
  <c r="BC52" i="2" a="1"/>
  <c r="BC52" i="2" s="1"/>
  <c r="BE52" i="2"/>
  <c r="BA52" i="2" a="1"/>
  <c r="BA52" i="2" s="1"/>
  <c r="BF52" i="2" a="1"/>
  <c r="BF52" i="2" s="1"/>
  <c r="BD52" i="2" a="1"/>
  <c r="BD52" i="2" s="1"/>
  <c r="AU52" i="2" a="1"/>
  <c r="AU52" i="2" s="1"/>
  <c r="AV52" i="2" a="1"/>
  <c r="AV52" i="2" s="1"/>
  <c r="AX52" i="2" a="1"/>
  <c r="AX52" i="2" s="1"/>
  <c r="AS52" i="2" a="1"/>
  <c r="AS52" i="2" s="1"/>
  <c r="AR52" i="2" a="1"/>
  <c r="AR52" i="2" s="1"/>
  <c r="AT52" i="2" a="1"/>
  <c r="AT52" i="2" s="1"/>
  <c r="AW52" i="2"/>
  <c r="AS283" i="2" a="1"/>
  <c r="AS283" i="2" s="1"/>
  <c r="AW283" i="2"/>
  <c r="AT283" i="2" a="1"/>
  <c r="AT283" i="2" s="1"/>
  <c r="AX283" i="2" a="1"/>
  <c r="AX283" i="2" s="1"/>
  <c r="AU283" i="2" a="1"/>
  <c r="AU283" i="2" s="1"/>
  <c r="AR283" i="2" a="1"/>
  <c r="AR283" i="2" s="1"/>
  <c r="AV283" i="2" a="1"/>
  <c r="AV283" i="2" s="1"/>
  <c r="BJ380" i="2" a="1"/>
  <c r="BJ380" i="2" s="1"/>
  <c r="BK380" i="2" a="1"/>
  <c r="BK380" i="2" s="1"/>
  <c r="BL380" i="2" a="1"/>
  <c r="BL380" i="2" s="1"/>
  <c r="BH380" i="2" a="1"/>
  <c r="BH380" i="2" s="1"/>
  <c r="BM380" i="2"/>
  <c r="BI380" i="2" a="1"/>
  <c r="BI380" i="2" s="1"/>
  <c r="BN380" i="2" a="1"/>
  <c r="BN380" i="2" s="1"/>
  <c r="AZ468" i="2" a="1"/>
  <c r="AZ468" i="2" s="1"/>
  <c r="BD468" i="2" a="1"/>
  <c r="BD468" i="2" s="1"/>
  <c r="BA468" i="2" a="1"/>
  <c r="BA468" i="2" s="1"/>
  <c r="BE468" i="2"/>
  <c r="BB468" i="2" a="1"/>
  <c r="BB468" i="2" s="1"/>
  <c r="BF468" i="2" a="1"/>
  <c r="BF468" i="2" s="1"/>
  <c r="BC468" i="2" a="1"/>
  <c r="BC468" i="2" s="1"/>
  <c r="BB556" i="2" a="1"/>
  <c r="BB556" i="2" s="1"/>
  <c r="BE556" i="2"/>
  <c r="AZ556" i="2" a="1"/>
  <c r="AZ556" i="2" s="1"/>
  <c r="BD556" i="2" a="1"/>
  <c r="BD556" i="2" s="1"/>
  <c r="BC556" i="2" a="1"/>
  <c r="BC556" i="2" s="1"/>
  <c r="BF556" i="2" a="1"/>
  <c r="BF556" i="2" s="1"/>
  <c r="BA556" i="2" a="1"/>
  <c r="BA556" i="2" s="1"/>
  <c r="AZ644" i="2" a="1"/>
  <c r="AZ644" i="2" s="1"/>
  <c r="BD644" i="2" a="1"/>
  <c r="BD644" i="2" s="1"/>
  <c r="BA644" i="2" a="1"/>
  <c r="BA644" i="2" s="1"/>
  <c r="BE644" i="2"/>
  <c r="BC644" i="2" a="1"/>
  <c r="BC644" i="2" s="1"/>
  <c r="BB644" i="2" a="1"/>
  <c r="BB644" i="2" s="1"/>
  <c r="BF644" i="2" a="1"/>
  <c r="BF644" i="2" s="1"/>
  <c r="AX793" i="2" a="1"/>
  <c r="AX793" i="2" s="1"/>
  <c r="AU793" i="2" a="1"/>
  <c r="AU793" i="2" s="1"/>
  <c r="AV793" i="2" a="1"/>
  <c r="AV793" i="2" s="1"/>
  <c r="AW793" i="2"/>
  <c r="AR793" i="2" a="1"/>
  <c r="AR793" i="2" s="1"/>
  <c r="AS793" i="2" a="1"/>
  <c r="AS793" i="2" s="1"/>
  <c r="AT793" i="2" a="1"/>
  <c r="AT793" i="2" s="1"/>
  <c r="BF873" i="2" a="1"/>
  <c r="BF873" i="2" s="1"/>
  <c r="BA873" i="2" a="1"/>
  <c r="BA873" i="2" s="1"/>
  <c r="AZ873" i="2" a="1"/>
  <c r="AZ873" i="2" s="1"/>
  <c r="BC873" i="2" a="1"/>
  <c r="BC873" i="2" s="1"/>
  <c r="BD873" i="2" a="1"/>
  <c r="BD873" i="2" s="1"/>
  <c r="BB873" i="2" a="1"/>
  <c r="BB873" i="2" s="1"/>
  <c r="BE873" i="2"/>
  <c r="BJ945" i="2" a="1"/>
  <c r="BJ945" i="2" s="1"/>
  <c r="BN945" i="2" a="1"/>
  <c r="BN945" i="2" s="1"/>
  <c r="BK945" i="2" a="1"/>
  <c r="BK945" i="2" s="1"/>
  <c r="BH945" i="2" a="1"/>
  <c r="BH945" i="2" s="1"/>
  <c r="BL945" i="2" a="1"/>
  <c r="BL945" i="2" s="1"/>
  <c r="BI945" i="2" a="1"/>
  <c r="BI945" i="2" s="1"/>
  <c r="BM945" i="2"/>
  <c r="BI1097" i="2" a="1"/>
  <c r="BI1097" i="2" s="1"/>
  <c r="BN1097" i="2" a="1"/>
  <c r="BN1097" i="2" s="1"/>
  <c r="BM1097" i="2"/>
  <c r="BH1097" i="2" a="1"/>
  <c r="BH1097" i="2" s="1"/>
  <c r="BJ1097" i="2" a="1"/>
  <c r="BJ1097" i="2" s="1"/>
  <c r="BL1097" i="2" a="1"/>
  <c r="BL1097" i="2" s="1"/>
  <c r="BK1097" i="2" a="1"/>
  <c r="BK1097" i="2" s="1"/>
  <c r="AL1252" i="2" a="1"/>
  <c r="AL1252" i="2" s="1"/>
  <c r="AP1252" i="2" a="1"/>
  <c r="AP1252" i="2" s="1"/>
  <c r="AM1252" i="2" a="1"/>
  <c r="AM1252" i="2" s="1"/>
  <c r="AK1252" i="2" a="1"/>
  <c r="AK1252" i="2" s="1"/>
  <c r="AO1252" i="2"/>
  <c r="AN1252" i="2" a="1"/>
  <c r="AN1252" i="2" s="1"/>
  <c r="AS1316" i="2" a="1"/>
  <c r="AS1316" i="2" s="1"/>
  <c r="AT1316" i="2" a="1"/>
  <c r="AT1316" i="2" s="1"/>
  <c r="AR1316" i="2" a="1"/>
  <c r="AR1316" i="2" s="1"/>
  <c r="AV1316" i="2" a="1"/>
  <c r="AV1316" i="2" s="1"/>
  <c r="AU1316" i="2" a="1"/>
  <c r="AU1316" i="2" s="1"/>
  <c r="AX1316" i="2" a="1"/>
  <c r="AX1316" i="2" s="1"/>
  <c r="AW1316" i="2"/>
  <c r="AZ237" i="2" a="1"/>
  <c r="AZ237" i="2" s="1"/>
  <c r="BE237" i="2"/>
  <c r="BD237" i="2" a="1"/>
  <c r="BD237" i="2" s="1"/>
  <c r="BB237" i="2" a="1"/>
  <c r="BB237" i="2" s="1"/>
  <c r="BA237" i="2" a="1"/>
  <c r="BA237" i="2" s="1"/>
  <c r="BC237" i="2" a="1"/>
  <c r="BC237" i="2" s="1"/>
  <c r="BF237" i="2" a="1"/>
  <c r="BF237" i="2" s="1"/>
  <c r="AU157" i="2" a="1"/>
  <c r="AU157" i="2" s="1"/>
  <c r="AW157" i="2"/>
  <c r="AX157" i="2" a="1"/>
  <c r="AX157" i="2" s="1"/>
  <c r="AV157" i="2" a="1"/>
  <c r="AV157" i="2" s="1"/>
  <c r="AS157" i="2" a="1"/>
  <c r="AS157" i="2" s="1"/>
  <c r="AR157" i="2" a="1"/>
  <c r="AR157" i="2" s="1"/>
  <c r="AT157" i="2" a="1"/>
  <c r="AT157" i="2" s="1"/>
  <c r="AW75" i="2"/>
  <c r="AX75" i="2" a="1"/>
  <c r="AX75" i="2" s="1"/>
  <c r="AS75" i="2" a="1"/>
  <c r="AS75" i="2" s="1"/>
  <c r="AU75" i="2" a="1"/>
  <c r="AU75" i="2" s="1"/>
  <c r="AR75" i="2" a="1"/>
  <c r="AR75" i="2" s="1"/>
  <c r="AT75" i="2" a="1"/>
  <c r="AT75" i="2" s="1"/>
  <c r="AV75" i="2" a="1"/>
  <c r="AV75" i="2" s="1"/>
  <c r="BD328" i="2" a="1"/>
  <c r="BD328" i="2" s="1"/>
  <c r="AZ328" i="2" a="1"/>
  <c r="AZ328" i="2" s="1"/>
  <c r="BC328" i="2" a="1"/>
  <c r="BC328" i="2" s="1"/>
  <c r="BF328" i="2" a="1"/>
  <c r="BF328" i="2" s="1"/>
  <c r="BA328" i="2" a="1"/>
  <c r="BA328" i="2" s="1"/>
  <c r="BB328" i="2" a="1"/>
  <c r="BB328" i="2" s="1"/>
  <c r="BE328" i="2"/>
  <c r="AT528" i="2" a="1"/>
  <c r="AT528" i="2" s="1"/>
  <c r="AS528" i="2" a="1"/>
  <c r="AS528" i="2" s="1"/>
  <c r="AU528" i="2" a="1"/>
  <c r="AU528" i="2" s="1"/>
  <c r="AV528" i="2" a="1"/>
  <c r="AV528" i="2" s="1"/>
  <c r="AR528" i="2" a="1"/>
  <c r="AR528" i="2" s="1"/>
  <c r="AW528" i="2"/>
  <c r="AX528" i="2" a="1"/>
  <c r="AX528" i="2" s="1"/>
  <c r="AL704" i="2" a="1"/>
  <c r="AL704" i="2" s="1"/>
  <c r="AO704" i="2"/>
  <c r="AN704" i="2" a="1"/>
  <c r="AN704" i="2" s="1"/>
  <c r="AM704" i="2" a="1"/>
  <c r="AM704" i="2" s="1"/>
  <c r="AP704" i="2" a="1"/>
  <c r="AP704" i="2" s="1"/>
  <c r="AK704" i="2" a="1"/>
  <c r="AK704" i="2" s="1"/>
  <c r="AV704" i="2" a="1"/>
  <c r="AV704" i="2" s="1"/>
  <c r="AR704" i="2" a="1"/>
  <c r="AR704" i="2" s="1"/>
  <c r="AS704" i="2" a="1"/>
  <c r="AS704" i="2" s="1"/>
  <c r="AT704" i="2" a="1"/>
  <c r="AT704" i="2" s="1"/>
  <c r="AU704" i="2" a="1"/>
  <c r="AU704" i="2" s="1"/>
  <c r="AW704" i="2"/>
  <c r="AX704" i="2" a="1"/>
  <c r="AX704" i="2" s="1"/>
  <c r="AM885" i="2" a="1"/>
  <c r="AM885" i="2" s="1"/>
  <c r="AL885" i="2" a="1"/>
  <c r="AL885" i="2" s="1"/>
  <c r="AO885" i="2"/>
  <c r="AP885" i="2" a="1"/>
  <c r="AP885" i="2" s="1"/>
  <c r="AK885" i="2" a="1"/>
  <c r="AK885" i="2" s="1"/>
  <c r="AN885" i="2" a="1"/>
  <c r="AN885" i="2" s="1"/>
  <c r="AM1037" i="2" a="1"/>
  <c r="AM1037" i="2" s="1"/>
  <c r="AO1037" i="2"/>
  <c r="AL1037" i="2" a="1"/>
  <c r="AL1037" i="2" s="1"/>
  <c r="AP1037" i="2" a="1"/>
  <c r="AP1037" i="2" s="1"/>
  <c r="AK1037" i="2" a="1"/>
  <c r="AK1037" i="2" s="1"/>
  <c r="AN1037" i="2" a="1"/>
  <c r="AN1037" i="2" s="1"/>
  <c r="AS1157" i="2" a="1"/>
  <c r="AS1157" i="2" s="1"/>
  <c r="AU1157" i="2" a="1"/>
  <c r="AU1157" i="2" s="1"/>
  <c r="AR1157" i="2" a="1"/>
  <c r="AR1157" i="2" s="1"/>
  <c r="AW1157" i="2"/>
  <c r="AV1157" i="2" a="1"/>
  <c r="AV1157" i="2" s="1"/>
  <c r="AX1157" i="2" a="1"/>
  <c r="AX1157" i="2" s="1"/>
  <c r="AT1157" i="2" a="1"/>
  <c r="AT1157" i="2" s="1"/>
  <c r="AS1272" i="2" a="1"/>
  <c r="AS1272" i="2" s="1"/>
  <c r="AR1272" i="2" a="1"/>
  <c r="AR1272" i="2" s="1"/>
  <c r="AX1272" i="2" a="1"/>
  <c r="AX1272" i="2" s="1"/>
  <c r="AT1272" i="2" a="1"/>
  <c r="AT1272" i="2" s="1"/>
  <c r="AV1272" i="2" a="1"/>
  <c r="AV1272" i="2" s="1"/>
  <c r="AU1272" i="2" a="1"/>
  <c r="AU1272" i="2" s="1"/>
  <c r="AW1272" i="2"/>
  <c r="AM217" i="2" a="1"/>
  <c r="AM217" i="2" s="1"/>
  <c r="AO217" i="2"/>
  <c r="AK217" i="2" a="1"/>
  <c r="AK217" i="2" s="1"/>
  <c r="AP217" i="2" a="1"/>
  <c r="AP217" i="2" s="1"/>
  <c r="AL217" i="2" a="1"/>
  <c r="AL217" i="2" s="1"/>
  <c r="AN217" i="2" a="1"/>
  <c r="AN217" i="2" s="1"/>
  <c r="AK71" i="2" a="1"/>
  <c r="AK71" i="2" s="1"/>
  <c r="AM71" i="2" a="1"/>
  <c r="AM71" i="2" s="1"/>
  <c r="AL71" i="2" a="1"/>
  <c r="AL71" i="2" s="1"/>
  <c r="AO71" i="2"/>
  <c r="AN71" i="2" a="1"/>
  <c r="AN71" i="2" s="1"/>
  <c r="AP71" i="2" a="1"/>
  <c r="AP71" i="2" s="1"/>
  <c r="AZ307" i="2" a="1"/>
  <c r="AZ307" i="2" s="1"/>
  <c r="AU334" i="4" s="1"/>
  <c r="BD307" i="2" a="1"/>
  <c r="BD307" i="2" s="1"/>
  <c r="AY334" i="4" s="1"/>
  <c r="BA307" i="2" a="1"/>
  <c r="BA307" i="2" s="1"/>
  <c r="AV334" i="4" s="1"/>
  <c r="BE307" i="2"/>
  <c r="AZ334" i="4" s="1"/>
  <c r="BB307" i="2" a="1"/>
  <c r="BB307" i="2" s="1"/>
  <c r="AW334" i="4" s="1"/>
  <c r="BF307" i="2" a="1"/>
  <c r="BF307" i="2" s="1"/>
  <c r="BA334" i="4" s="1"/>
  <c r="BC307" i="2" a="1"/>
  <c r="BC307" i="2" s="1"/>
  <c r="AX334" i="4" s="1"/>
  <c r="AZ411" i="2" a="1"/>
  <c r="AZ411" i="2" s="1"/>
  <c r="BB411" i="2" a="1"/>
  <c r="BB411" i="2" s="1"/>
  <c r="BD411" i="2" a="1"/>
  <c r="BD411" i="2" s="1"/>
  <c r="BC411" i="2" a="1"/>
  <c r="BC411" i="2" s="1"/>
  <c r="BA411" i="2" a="1"/>
  <c r="BA411" i="2" s="1"/>
  <c r="BF411" i="2" a="1"/>
  <c r="BF411" i="2" s="1"/>
  <c r="BE411" i="2"/>
  <c r="BA619" i="2" a="1"/>
  <c r="BA619" i="2" s="1"/>
  <c r="BE619" i="2"/>
  <c r="BB619" i="2" a="1"/>
  <c r="BB619" i="2" s="1"/>
  <c r="BF619" i="2" a="1"/>
  <c r="BF619" i="2" s="1"/>
  <c r="BC619" i="2" a="1"/>
  <c r="BC619" i="2" s="1"/>
  <c r="AZ619" i="2" a="1"/>
  <c r="AZ619" i="2" s="1"/>
  <c r="BD619" i="2" a="1"/>
  <c r="BD619" i="2" s="1"/>
  <c r="BH744" i="2" a="1"/>
  <c r="BH744" i="2" s="1"/>
  <c r="BJ744" i="2" a="1"/>
  <c r="BJ744" i="2" s="1"/>
  <c r="BK744" i="2" a="1"/>
  <c r="BK744" i="2" s="1"/>
  <c r="BM744" i="2"/>
  <c r="BI744" i="2" a="1"/>
  <c r="BI744" i="2" s="1"/>
  <c r="BN744" i="2" a="1"/>
  <c r="BN744" i="2" s="1"/>
  <c r="BL744" i="2" a="1"/>
  <c r="BL744" i="2" s="1"/>
  <c r="BF848" i="2" a="1"/>
  <c r="BF848" i="2" s="1"/>
  <c r="AZ848" i="2" a="1"/>
  <c r="AZ848" i="2" s="1"/>
  <c r="BA848" i="2" a="1"/>
  <c r="BA848" i="2" s="1"/>
  <c r="BB848" i="2" a="1"/>
  <c r="BB848" i="2" s="1"/>
  <c r="BC848" i="2" a="1"/>
  <c r="BC848" i="2" s="1"/>
  <c r="BD848" i="2" a="1"/>
  <c r="BD848" i="2" s="1"/>
  <c r="BE848" i="2"/>
  <c r="AP848" i="2" a="1"/>
  <c r="AP848" i="2" s="1"/>
  <c r="AK848" i="2" a="1"/>
  <c r="AK848" i="2" s="1"/>
  <c r="AL848" i="2" a="1"/>
  <c r="AL848" i="2" s="1"/>
  <c r="AM848" i="2" a="1"/>
  <c r="AM848" i="2" s="1"/>
  <c r="AN848" i="2" a="1"/>
  <c r="AN848" i="2" s="1"/>
  <c r="AO848" i="2"/>
  <c r="AR1088" i="2" a="1"/>
  <c r="AR1088" i="2" s="1"/>
  <c r="AT1088" i="2" a="1"/>
  <c r="AT1088" i="2" s="1"/>
  <c r="AX1088" i="2" a="1"/>
  <c r="AX1088" i="2" s="1"/>
  <c r="AW1088" i="2"/>
  <c r="AS1088" i="2" a="1"/>
  <c r="AS1088" i="2" s="1"/>
  <c r="AU1088" i="2" a="1"/>
  <c r="AU1088" i="2" s="1"/>
  <c r="AV1088" i="2" a="1"/>
  <c r="AV1088" i="2" s="1"/>
  <c r="AK1187" i="2" a="1"/>
  <c r="AK1187" i="2" s="1"/>
  <c r="AL1187" i="2" a="1"/>
  <c r="AL1187" i="2" s="1"/>
  <c r="AP1187" i="2" a="1"/>
  <c r="AP1187" i="2" s="1"/>
  <c r="AO1187" i="2"/>
  <c r="AN1187" i="2" a="1"/>
  <c r="AN1187" i="2" s="1"/>
  <c r="AM1187" i="2" a="1"/>
  <c r="AM1187" i="2" s="1"/>
  <c r="BD1299" i="2" a="1"/>
  <c r="BD1299" i="2" s="1"/>
  <c r="BB1299" i="2" a="1"/>
  <c r="BB1299" i="2" s="1"/>
  <c r="BA1299" i="2" a="1"/>
  <c r="BA1299" i="2" s="1"/>
  <c r="AZ1299" i="2" a="1"/>
  <c r="AZ1299" i="2" s="1"/>
  <c r="BC1299" i="2" a="1"/>
  <c r="BC1299" i="2" s="1"/>
  <c r="BF1299" i="2" a="1"/>
  <c r="BF1299" i="2" s="1"/>
  <c r="BE1299" i="2"/>
  <c r="AX1299" i="2" a="1"/>
  <c r="AX1299" i="2" s="1"/>
  <c r="AV1299" i="2" a="1"/>
  <c r="AV1299" i="2" s="1"/>
  <c r="AS1299" i="2" a="1"/>
  <c r="AS1299" i="2" s="1"/>
  <c r="AT1299" i="2" a="1"/>
  <c r="AT1299" i="2" s="1"/>
  <c r="AW1299" i="2"/>
  <c r="AU1299" i="2" a="1"/>
  <c r="AU1299" i="2" s="1"/>
  <c r="AR1299" i="2" a="1"/>
  <c r="AR1299" i="2" s="1"/>
  <c r="AL206" i="2" a="1"/>
  <c r="AL206" i="2" s="1"/>
  <c r="AP206" i="2" a="1"/>
  <c r="AP206" i="2" s="1"/>
  <c r="AM206" i="2" a="1"/>
  <c r="AM206" i="2" s="1"/>
  <c r="AN206" i="2" a="1"/>
  <c r="AN206" i="2" s="1"/>
  <c r="AK206" i="2" a="1"/>
  <c r="AK206" i="2" s="1"/>
  <c r="AO206" i="2"/>
  <c r="BI94" i="2" a="1"/>
  <c r="BI94" i="2" s="1"/>
  <c r="BJ94" i="2" a="1"/>
  <c r="BJ94" i="2" s="1"/>
  <c r="BK94" i="2" a="1"/>
  <c r="BK94" i="2" s="1"/>
  <c r="BM94" i="2"/>
  <c r="BH94" i="2" a="1"/>
  <c r="BH94" i="2" s="1"/>
  <c r="BL94" i="2" a="1"/>
  <c r="BL94" i="2" s="1"/>
  <c r="BN94" i="2" a="1"/>
  <c r="BN94" i="2" s="1"/>
  <c r="BC300" i="2" a="1"/>
  <c r="BC300" i="2" s="1"/>
  <c r="BD300" i="2" a="1"/>
  <c r="BD300" i="2" s="1"/>
  <c r="AZ300" i="2" a="1"/>
  <c r="AZ300" i="2" s="1"/>
  <c r="BA300" i="2" a="1"/>
  <c r="BA300" i="2" s="1"/>
  <c r="BE300" i="2"/>
  <c r="BF300" i="2" a="1"/>
  <c r="BF300" i="2" s="1"/>
  <c r="BB300" i="2" a="1"/>
  <c r="BB300" i="2" s="1"/>
  <c r="AR396" i="2" a="1"/>
  <c r="AR396" i="2" s="1"/>
  <c r="AT396" i="2" a="1"/>
  <c r="AT396" i="2" s="1"/>
  <c r="AV396" i="2" a="1"/>
  <c r="AV396" i="2" s="1"/>
  <c r="AU396" i="2" a="1"/>
  <c r="AU396" i="2" s="1"/>
  <c r="AS396" i="2" a="1"/>
  <c r="AS396" i="2" s="1"/>
  <c r="AX396" i="2" a="1"/>
  <c r="AX396" i="2" s="1"/>
  <c r="AW396" i="2"/>
  <c r="AL604" i="2" a="1"/>
  <c r="AL604" i="2" s="1"/>
  <c r="AO604" i="2"/>
  <c r="AP604" i="2" a="1"/>
  <c r="AP604" i="2" s="1"/>
  <c r="AK604" i="2" a="1"/>
  <c r="AK604" i="2" s="1"/>
  <c r="AN604" i="2" a="1"/>
  <c r="AN604" i="2" s="1"/>
  <c r="AM604" i="2" a="1"/>
  <c r="AM604" i="2" s="1"/>
  <c r="BH716" i="2" a="1"/>
  <c r="BH716" i="2" s="1"/>
  <c r="BL716" i="2" a="1"/>
  <c r="BL716" i="2" s="1"/>
  <c r="BN716" i="2" a="1"/>
  <c r="BN716" i="2" s="1"/>
  <c r="BI716" i="2" a="1"/>
  <c r="BI716" i="2" s="1"/>
  <c r="BJ716" i="2" a="1"/>
  <c r="BJ716" i="2" s="1"/>
  <c r="BK716" i="2" a="1"/>
  <c r="BK716" i="2" s="1"/>
  <c r="BM716" i="2"/>
  <c r="BN825" i="2" a="1"/>
  <c r="BN825" i="2" s="1"/>
  <c r="BI825" i="2" a="1"/>
  <c r="BI825" i="2" s="1"/>
  <c r="BJ825" i="2" a="1"/>
  <c r="BJ825" i="2" s="1"/>
  <c r="BK825" i="2" a="1"/>
  <c r="BK825" i="2" s="1"/>
  <c r="BL825" i="2" a="1"/>
  <c r="BL825" i="2" s="1"/>
  <c r="BH825" i="2" a="1"/>
  <c r="BH825" i="2" s="1"/>
  <c r="BM825" i="2"/>
  <c r="AP825" i="2" a="1"/>
  <c r="AP825" i="2" s="1"/>
  <c r="AK825" i="2" a="1"/>
  <c r="AK825" i="2" s="1"/>
  <c r="AM825" i="2" a="1"/>
  <c r="AM825" i="2" s="1"/>
  <c r="AN825" i="2" a="1"/>
  <c r="AN825" i="2" s="1"/>
  <c r="AL825" i="2" a="1"/>
  <c r="AL825" i="2" s="1"/>
  <c r="AO825" i="2"/>
  <c r="AM953" i="2" a="1"/>
  <c r="AM953" i="2" s="1"/>
  <c r="AO953" i="2"/>
  <c r="AN953" i="2" a="1"/>
  <c r="AN953" i="2" s="1"/>
  <c r="AL953" i="2" a="1"/>
  <c r="AL953" i="2" s="1"/>
  <c r="AP953" i="2" a="1"/>
  <c r="AP953" i="2" s="1"/>
  <c r="AK953" i="2" a="1"/>
  <c r="AK953" i="2" s="1"/>
  <c r="AZ1065" i="2" a="1"/>
  <c r="AZ1065" i="2" s="1"/>
  <c r="BC1065" i="2" a="1"/>
  <c r="BC1065" i="2" s="1"/>
  <c r="BE1065" i="2"/>
  <c r="BB1065" i="2" a="1"/>
  <c r="BB1065" i="2" s="1"/>
  <c r="BF1065" i="2" a="1"/>
  <c r="BF1065" i="2" s="1"/>
  <c r="BA1065" i="2" a="1"/>
  <c r="BA1065" i="2" s="1"/>
  <c r="BD1065" i="2" a="1"/>
  <c r="BD1065" i="2" s="1"/>
  <c r="AW1180" i="2"/>
  <c r="AT1180" i="2" a="1"/>
  <c r="AT1180" i="2" s="1"/>
  <c r="AS1180" i="2" a="1"/>
  <c r="AS1180" i="2" s="1"/>
  <c r="AV1180" i="2" a="1"/>
  <c r="AV1180" i="2" s="1"/>
  <c r="AX1180" i="2" a="1"/>
  <c r="AX1180" i="2" s="1"/>
  <c r="AU1180" i="2" a="1"/>
  <c r="AU1180" i="2" s="1"/>
  <c r="AR1180" i="2" a="1"/>
  <c r="AR1180" i="2" s="1"/>
  <c r="AL1292" i="2" a="1"/>
  <c r="AL1292" i="2" s="1"/>
  <c r="AM1292" i="2" a="1"/>
  <c r="AM1292" i="2" s="1"/>
  <c r="AP1292" i="2" a="1"/>
  <c r="AP1292" i="2" s="1"/>
  <c r="AN1292" i="2" a="1"/>
  <c r="AN1292" i="2" s="1"/>
  <c r="AK1292" i="2" a="1"/>
  <c r="AK1292" i="2" s="1"/>
  <c r="AO1292" i="2"/>
  <c r="BA189" i="2" a="1"/>
  <c r="BA189" i="2" s="1"/>
  <c r="BE189" i="2"/>
  <c r="BB189" i="2" a="1"/>
  <c r="BB189" i="2" s="1"/>
  <c r="BF189" i="2" a="1"/>
  <c r="BF189" i="2" s="1"/>
  <c r="BC189" i="2" a="1"/>
  <c r="BC189" i="2" s="1"/>
  <c r="AZ189" i="2" a="1"/>
  <c r="AZ189" i="2" s="1"/>
  <c r="BD189" i="2" a="1"/>
  <c r="BD189" i="2" s="1"/>
  <c r="AO83" i="2"/>
  <c r="AN83" i="2" a="1"/>
  <c r="AN83" i="2" s="1"/>
  <c r="AP83" i="2" a="1"/>
  <c r="AP83" i="2" s="1"/>
  <c r="AM83" i="2" a="1"/>
  <c r="AM83" i="2" s="1"/>
  <c r="AL83" i="2" a="1"/>
  <c r="AL83" i="2" s="1"/>
  <c r="AK83" i="2" a="1"/>
  <c r="AK83" i="2" s="1"/>
  <c r="BF258" i="2" a="1"/>
  <c r="BF258" i="2" s="1"/>
  <c r="BE258" i="2"/>
  <c r="AZ258" i="2" a="1"/>
  <c r="AZ258" i="2" s="1"/>
  <c r="BB258" i="2" a="1"/>
  <c r="BB258" i="2" s="1"/>
  <c r="BA258" i="2" a="1"/>
  <c r="BA258" i="2" s="1"/>
  <c r="BC258" i="2" a="1"/>
  <c r="BC258" i="2" s="1"/>
  <c r="BD258" i="2" a="1"/>
  <c r="BD258" i="2" s="1"/>
  <c r="BK371" i="2" a="1"/>
  <c r="BK371" i="2" s="1"/>
  <c r="BL371" i="2" a="1"/>
  <c r="BL371" i="2" s="1"/>
  <c r="BM371" i="2"/>
  <c r="BJ371" i="2" a="1"/>
  <c r="BJ371" i="2" s="1"/>
  <c r="BH371" i="2" a="1"/>
  <c r="BH371" i="2" s="1"/>
  <c r="BI371" i="2" a="1"/>
  <c r="BI371" i="2" s="1"/>
  <c r="BN371" i="2" a="1"/>
  <c r="BN371" i="2" s="1"/>
  <c r="BB371" i="2" a="1"/>
  <c r="BB371" i="2" s="1"/>
  <c r="BD371" i="2" a="1"/>
  <c r="BD371" i="2" s="1"/>
  <c r="AZ371" i="2" a="1"/>
  <c r="AZ371" i="2" s="1"/>
  <c r="BF371" i="2" a="1"/>
  <c r="BF371" i="2" s="1"/>
  <c r="BA371" i="2" a="1"/>
  <c r="BA371" i="2" s="1"/>
  <c r="BC371" i="2" a="1"/>
  <c r="BC371" i="2" s="1"/>
  <c r="BE371" i="2"/>
  <c r="AU475" i="2" a="1"/>
  <c r="AU475" i="2" s="1"/>
  <c r="AV475" i="2" a="1"/>
  <c r="AV475" i="2" s="1"/>
  <c r="AW475" i="2"/>
  <c r="AR475" i="2" a="1"/>
  <c r="AR475" i="2" s="1"/>
  <c r="AX475" i="2" a="1"/>
  <c r="AX475" i="2" s="1"/>
  <c r="AT475" i="2" a="1"/>
  <c r="AT475" i="2" s="1"/>
  <c r="AS475" i="2" a="1"/>
  <c r="AS475" i="2" s="1"/>
  <c r="BB587" i="2" a="1"/>
  <c r="BB587" i="2" s="1"/>
  <c r="BF587" i="2" a="1"/>
  <c r="BF587" i="2" s="1"/>
  <c r="BC587" i="2" a="1"/>
  <c r="BC587" i="2" s="1"/>
  <c r="AZ587" i="2" a="1"/>
  <c r="AZ587" i="2" s="1"/>
  <c r="BD587" i="2" a="1"/>
  <c r="BD587" i="2" s="1"/>
  <c r="BA587" i="2" a="1"/>
  <c r="BA587" i="2" s="1"/>
  <c r="BE587" i="2"/>
  <c r="AN691" i="2" a="1"/>
  <c r="AN691" i="2" s="1"/>
  <c r="AP691" i="2" a="1"/>
  <c r="AP691" i="2" s="1"/>
  <c r="AK691" i="2" a="1"/>
  <c r="AK691" i="2" s="1"/>
  <c r="AL691" i="2" a="1"/>
  <c r="AL691" i="2" s="1"/>
  <c r="AM691" i="2" a="1"/>
  <c r="AM691" i="2" s="1"/>
  <c r="AO691" i="2"/>
  <c r="BL808" i="2" a="1"/>
  <c r="BL808" i="2" s="1"/>
  <c r="BN808" i="2" a="1"/>
  <c r="BN808" i="2" s="1"/>
  <c r="BI808" i="2" a="1"/>
  <c r="BI808" i="2" s="1"/>
  <c r="BJ808" i="2" a="1"/>
  <c r="BJ808" i="2" s="1"/>
  <c r="BM808" i="2"/>
  <c r="BK808" i="2" a="1"/>
  <c r="BK808" i="2" s="1"/>
  <c r="BH808" i="2" a="1"/>
  <c r="BH808" i="2" s="1"/>
  <c r="AR808" i="2" a="1"/>
  <c r="AR808" i="2" s="1"/>
  <c r="AU808" i="2" a="1"/>
  <c r="AU808" i="2" s="1"/>
  <c r="AT808" i="2" a="1"/>
  <c r="AT808" i="2" s="1"/>
  <c r="AW808" i="2"/>
  <c r="AX808" i="2" a="1"/>
  <c r="AX808" i="2" s="1"/>
  <c r="AS808" i="2" a="1"/>
  <c r="AS808" i="2" s="1"/>
  <c r="AV808" i="2" a="1"/>
  <c r="AV808" i="2" s="1"/>
  <c r="AS920" i="2" a="1"/>
  <c r="AS920" i="2" s="1"/>
  <c r="AX920" i="2" a="1"/>
  <c r="AX920" i="2" s="1"/>
  <c r="AU920" i="2" a="1"/>
  <c r="AU920" i="2" s="1"/>
  <c r="AV920" i="2" a="1"/>
  <c r="AV920" i="2" s="1"/>
  <c r="AR920" i="2" a="1"/>
  <c r="AR920" i="2" s="1"/>
  <c r="AW920" i="2"/>
  <c r="AT920" i="2" a="1"/>
  <c r="AT920" i="2" s="1"/>
  <c r="AN1040" i="2" a="1"/>
  <c r="AN1040" i="2" s="1"/>
  <c r="AK1040" i="2" a="1"/>
  <c r="AK1040" i="2" s="1"/>
  <c r="AO1040" i="2"/>
  <c r="AM1040" i="2" a="1"/>
  <c r="AM1040" i="2" s="1"/>
  <c r="AL1040" i="2" a="1"/>
  <c r="AL1040" i="2" s="1"/>
  <c r="AP1040" i="2" a="1"/>
  <c r="AP1040" i="2" s="1"/>
  <c r="AN1152" i="2" a="1"/>
  <c r="AN1152" i="2" s="1"/>
  <c r="AM1152" i="2" a="1"/>
  <c r="AM1152" i="2" s="1"/>
  <c r="AK1152" i="2" a="1"/>
  <c r="AK1152" i="2" s="1"/>
  <c r="AP1152" i="2" a="1"/>
  <c r="AP1152" i="2" s="1"/>
  <c r="AL1152" i="2" a="1"/>
  <c r="AL1152" i="2" s="1"/>
  <c r="AO1152" i="2"/>
  <c r="AU1259" i="2" a="1"/>
  <c r="AU1259" i="2" s="1"/>
  <c r="AS1259" i="2" a="1"/>
  <c r="AS1259" i="2" s="1"/>
  <c r="AX1259" i="2" a="1"/>
  <c r="AX1259" i="2" s="1"/>
  <c r="AW1259" i="2"/>
  <c r="AV1259" i="2" a="1"/>
  <c r="AV1259" i="2" s="1"/>
  <c r="AR1259" i="2" a="1"/>
  <c r="AR1259" i="2" s="1"/>
  <c r="AT1259" i="2" a="1"/>
  <c r="AT1259" i="2" s="1"/>
  <c r="AL1259" i="2" a="1"/>
  <c r="AL1259" i="2" s="1"/>
  <c r="AO1259" i="2"/>
  <c r="AM1259" i="2" a="1"/>
  <c r="AM1259" i="2" s="1"/>
  <c r="AP1259" i="2" a="1"/>
  <c r="AP1259" i="2" s="1"/>
  <c r="AK1259" i="2" a="1"/>
  <c r="AK1259" i="2" s="1"/>
  <c r="AN1259" i="2" a="1"/>
  <c r="AN1259" i="2" s="1"/>
  <c r="BE238" i="2"/>
  <c r="AZ238" i="2" a="1"/>
  <c r="AZ238" i="2" s="1"/>
  <c r="BB238" i="2" a="1"/>
  <c r="BB238" i="2" s="1"/>
  <c r="BA238" i="2" a="1"/>
  <c r="BA238" i="2" s="1"/>
  <c r="BF238" i="2" a="1"/>
  <c r="BF238" i="2" s="1"/>
  <c r="BD238" i="2" a="1"/>
  <c r="BD238" i="2" s="1"/>
  <c r="BC238" i="2" a="1"/>
  <c r="BC238" i="2" s="1"/>
  <c r="BJ340" i="2" a="1"/>
  <c r="BJ340" i="2" s="1"/>
  <c r="BK340" i="2" a="1"/>
  <c r="BK340" i="2" s="1"/>
  <c r="BH340" i="2" a="1"/>
  <c r="BH340" i="2" s="1"/>
  <c r="BL340" i="2" a="1"/>
  <c r="BL340" i="2" s="1"/>
  <c r="BN340" i="2" a="1"/>
  <c r="BN340" i="2" s="1"/>
  <c r="BM340" i="2"/>
  <c r="BI340" i="2" a="1"/>
  <c r="BI340" i="2" s="1"/>
  <c r="AL340" i="2" a="1"/>
  <c r="AL340" i="2" s="1"/>
  <c r="AM340" i="2" a="1"/>
  <c r="AM340" i="2" s="1"/>
  <c r="AO340" i="2"/>
  <c r="AK340" i="2" a="1"/>
  <c r="AK340" i="2" s="1"/>
  <c r="AP340" i="2" a="1"/>
  <c r="AP340" i="2" s="1"/>
  <c r="AN340" i="2" a="1"/>
  <c r="AN340" i="2" s="1"/>
  <c r="AX436" i="2" a="1"/>
  <c r="AX436" i="2" s="1"/>
  <c r="AT423" i="4" s="1"/>
  <c r="AS436" i="2" a="1"/>
  <c r="AS436" i="2" s="1"/>
  <c r="AO423" i="4" s="1"/>
  <c r="AW436" i="2"/>
  <c r="AS423" i="4" s="1"/>
  <c r="AR436" i="2" a="1"/>
  <c r="AR436" i="2" s="1"/>
  <c r="AN423" i="4" s="1"/>
  <c r="AT436" i="2" a="1"/>
  <c r="AT436" i="2" s="1"/>
  <c r="AP423" i="4" s="1"/>
  <c r="AV436" i="2" a="1"/>
  <c r="AV436" i="2" s="1"/>
  <c r="AR423" i="4" s="1"/>
  <c r="AU436" i="2" a="1"/>
  <c r="AU436" i="2" s="1"/>
  <c r="AQ423" i="4" s="1"/>
  <c r="BK636" i="2" a="1"/>
  <c r="BK636" i="2" s="1"/>
  <c r="BM636" i="2"/>
  <c r="BL636" i="2" a="1"/>
  <c r="BL636" i="2" s="1"/>
  <c r="BH636" i="2" a="1"/>
  <c r="BH636" i="2" s="1"/>
  <c r="BN636" i="2" a="1"/>
  <c r="BN636" i="2" s="1"/>
  <c r="BI636" i="2" a="1"/>
  <c r="BI636" i="2" s="1"/>
  <c r="BJ636" i="2" a="1"/>
  <c r="BJ636" i="2" s="1"/>
  <c r="BC753" i="2" a="1"/>
  <c r="BC753" i="2" s="1"/>
  <c r="BF753" i="2" a="1"/>
  <c r="BF753" i="2" s="1"/>
  <c r="BD753" i="2" a="1"/>
  <c r="BD753" i="2" s="1"/>
  <c r="BB753" i="2" a="1"/>
  <c r="BB753" i="2" s="1"/>
  <c r="BA753" i="2" a="1"/>
  <c r="BA753" i="2" s="1"/>
  <c r="BE753" i="2"/>
  <c r="AZ753" i="2" a="1"/>
  <c r="AZ753" i="2" s="1"/>
  <c r="AR753" i="2" a="1"/>
  <c r="AR753" i="2" s="1"/>
  <c r="AV753" i="2" a="1"/>
  <c r="AV753" i="2" s="1"/>
  <c r="AS753" i="2" a="1"/>
  <c r="AS753" i="2" s="1"/>
  <c r="AW753" i="2"/>
  <c r="AT753" i="2" a="1"/>
  <c r="AT753" i="2" s="1"/>
  <c r="AX753" i="2" a="1"/>
  <c r="AX753" i="2" s="1"/>
  <c r="AU753" i="2" a="1"/>
  <c r="AU753" i="2" s="1"/>
  <c r="BF865" i="2" a="1"/>
  <c r="BF865" i="2" s="1"/>
  <c r="BD865" i="2" a="1"/>
  <c r="BD865" i="2" s="1"/>
  <c r="BA865" i="2" a="1"/>
  <c r="BA865" i="2" s="1"/>
  <c r="BB865" i="2" a="1"/>
  <c r="BB865" i="2" s="1"/>
  <c r="BE865" i="2"/>
  <c r="AZ865" i="2" a="1"/>
  <c r="AZ865" i="2" s="1"/>
  <c r="BC865" i="2" a="1"/>
  <c r="BC865" i="2" s="1"/>
  <c r="AZ969" i="2" a="1"/>
  <c r="AZ969" i="2" s="1"/>
  <c r="BC969" i="2" a="1"/>
  <c r="BC969" i="2" s="1"/>
  <c r="BE969" i="2"/>
  <c r="BA969" i="2" a="1"/>
  <c r="BA969" i="2" s="1"/>
  <c r="BF969" i="2" a="1"/>
  <c r="BF969" i="2" s="1"/>
  <c r="BB969" i="2" a="1"/>
  <c r="BB969" i="2" s="1"/>
  <c r="BD969" i="2" a="1"/>
  <c r="BD969" i="2" s="1"/>
  <c r="AM1073" i="2" a="1"/>
  <c r="AM1073" i="2" s="1"/>
  <c r="AO1073" i="2"/>
  <c r="AL1073" i="2" a="1"/>
  <c r="AL1073" i="2" s="1"/>
  <c r="AP1073" i="2" a="1"/>
  <c r="AP1073" i="2" s="1"/>
  <c r="AN1073" i="2" a="1"/>
  <c r="AN1073" i="2" s="1"/>
  <c r="AK1073" i="2" a="1"/>
  <c r="AK1073" i="2" s="1"/>
  <c r="AL1169" i="2" a="1"/>
  <c r="AL1169" i="2" s="1"/>
  <c r="AP1169" i="2" a="1"/>
  <c r="AP1169" i="2" s="1"/>
  <c r="AM1169" i="2" a="1"/>
  <c r="AM1169" i="2" s="1"/>
  <c r="AK1169" i="2" a="1"/>
  <c r="AK1169" i="2" s="1"/>
  <c r="AO1169" i="2"/>
  <c r="AN1169" i="2" a="1"/>
  <c r="AN1169" i="2" s="1"/>
  <c r="AM1276" i="2" a="1"/>
  <c r="AM1276" i="2" s="1"/>
  <c r="AK1276" i="2" a="1"/>
  <c r="AK1276" i="2" s="1"/>
  <c r="AN1276" i="2" a="1"/>
  <c r="AN1276" i="2" s="1"/>
  <c r="AP1276" i="2" a="1"/>
  <c r="AP1276" i="2" s="1"/>
  <c r="AL1276" i="2" a="1"/>
  <c r="AL1276" i="2" s="1"/>
  <c r="AO1276" i="2"/>
  <c r="AR125" i="2" a="1"/>
  <c r="AR125" i="2" s="1"/>
  <c r="AU125" i="2" a="1"/>
  <c r="AU125" i="2" s="1"/>
  <c r="AV125" i="2" a="1"/>
  <c r="AV125" i="2" s="1"/>
  <c r="AT125" i="2" a="1"/>
  <c r="AT125" i="2" s="1"/>
  <c r="AX125" i="2" a="1"/>
  <c r="AX125" i="2" s="1"/>
  <c r="AW125" i="2"/>
  <c r="AS125" i="2" a="1"/>
  <c r="AS125" i="2" s="1"/>
  <c r="BK19" i="2" a="1"/>
  <c r="BK19" i="2" s="1"/>
  <c r="BE14" i="4" s="1"/>
  <c r="BL19" i="2" a="1"/>
  <c r="BL19" i="2" s="1"/>
  <c r="BF14" i="4" s="1"/>
  <c r="BM19" i="2"/>
  <c r="BJ19" i="2" a="1"/>
  <c r="BJ19" i="2" s="1"/>
  <c r="BI19" i="2" a="1"/>
  <c r="BI19" i="2" s="1"/>
  <c r="BH19" i="2" a="1"/>
  <c r="BH19" i="2" s="1"/>
  <c r="BN19" i="2" a="1"/>
  <c r="BN19" i="2" s="1"/>
  <c r="AR19" i="2" a="1"/>
  <c r="AR19" i="2" s="1"/>
  <c r="AW19" i="2"/>
  <c r="AS19" i="2" a="1"/>
  <c r="AS19" i="2" s="1"/>
  <c r="AX19" i="2" a="1"/>
  <c r="AX19" i="2" s="1"/>
  <c r="AT19" i="2" a="1"/>
  <c r="AT19" i="2" s="1"/>
  <c r="AU19" i="2" a="1"/>
  <c r="AU19" i="2" s="1"/>
  <c r="AQ14" i="4" s="1"/>
  <c r="AV19" i="2" a="1"/>
  <c r="AV19" i="2" s="1"/>
  <c r="AR14" i="4" s="1"/>
  <c r="BH272" i="2" a="1"/>
  <c r="BH272" i="2" s="1"/>
  <c r="BK272" i="2" a="1"/>
  <c r="BK272" i="2" s="1"/>
  <c r="BM272" i="2"/>
  <c r="BI272" i="2" a="1"/>
  <c r="BI272" i="2" s="1"/>
  <c r="BN272" i="2" a="1"/>
  <c r="BN272" i="2" s="1"/>
  <c r="BJ272" i="2" a="1"/>
  <c r="BJ272" i="2" s="1"/>
  <c r="BL272" i="2" a="1"/>
  <c r="BL272" i="2" s="1"/>
  <c r="BH288" i="2" a="1"/>
  <c r="BH288" i="2" s="1"/>
  <c r="BI288" i="2" a="1"/>
  <c r="BI288" i="2" s="1"/>
  <c r="BN288" i="2" a="1"/>
  <c r="BN288" i="2" s="1"/>
  <c r="BJ288" i="2" a="1"/>
  <c r="BJ288" i="2" s="1"/>
  <c r="BK288" i="2" a="1"/>
  <c r="BK288" i="2" s="1"/>
  <c r="BM288" i="2"/>
  <c r="BL288" i="2" a="1"/>
  <c r="BL288" i="2" s="1"/>
  <c r="AM288" i="2" a="1"/>
  <c r="AM288" i="2" s="1"/>
  <c r="AN288" i="2" a="1"/>
  <c r="AN288" i="2" s="1"/>
  <c r="AK288" i="2" a="1"/>
  <c r="AK288" i="2" s="1"/>
  <c r="AO288" i="2"/>
  <c r="AL288" i="2" a="1"/>
  <c r="AL288" i="2" s="1"/>
  <c r="AP288" i="2" a="1"/>
  <c r="AP288" i="2" s="1"/>
  <c r="AR305" i="2" a="1"/>
  <c r="AR305" i="2" s="1"/>
  <c r="AU305" i="2" a="1"/>
  <c r="AU305" i="2" s="1"/>
  <c r="AV305" i="2" a="1"/>
  <c r="AV305" i="2" s="1"/>
  <c r="AT305" i="2" a="1"/>
  <c r="AT305" i="2" s="1"/>
  <c r="AX305" i="2" a="1"/>
  <c r="AX305" i="2" s="1"/>
  <c r="AW305" i="2"/>
  <c r="AS305" i="2" a="1"/>
  <c r="AS305" i="2" s="1"/>
  <c r="BB321" i="2" a="1"/>
  <c r="BB321" i="2" s="1"/>
  <c r="BC321" i="2" a="1"/>
  <c r="BC321" i="2" s="1"/>
  <c r="AZ321" i="2" a="1"/>
  <c r="AZ321" i="2" s="1"/>
  <c r="BD321" i="2" a="1"/>
  <c r="BD321" i="2" s="1"/>
  <c r="BF321" i="2" a="1"/>
  <c r="BF321" i="2" s="1"/>
  <c r="BE321" i="2"/>
  <c r="BA321" i="2" a="1"/>
  <c r="BA321" i="2" s="1"/>
  <c r="BH353" i="2" a="1"/>
  <c r="BH353" i="2" s="1"/>
  <c r="BL353" i="2" a="1"/>
  <c r="BL353" i="2" s="1"/>
  <c r="BK353" i="2" a="1"/>
  <c r="BK353" i="2" s="1"/>
  <c r="BJ353" i="2" a="1"/>
  <c r="BJ353" i="2" s="1"/>
  <c r="BN353" i="2" a="1"/>
  <c r="BN353" i="2" s="1"/>
  <c r="BM353" i="2"/>
  <c r="BI353" i="2" a="1"/>
  <c r="BI353" i="2" s="1"/>
  <c r="AM353" i="2" a="1"/>
  <c r="AM353" i="2" s="1"/>
  <c r="AN353" i="2" a="1"/>
  <c r="AN353" i="2" s="1"/>
  <c r="AK353" i="2" a="1"/>
  <c r="AK353" i="2" s="1"/>
  <c r="AO353" i="2"/>
  <c r="AL353" i="2" a="1"/>
  <c r="AL353" i="2" s="1"/>
  <c r="AP353" i="2" a="1"/>
  <c r="AP353" i="2" s="1"/>
  <c r="AL369" i="2" a="1"/>
  <c r="AL369" i="2" s="1"/>
  <c r="AM369" i="2" a="1"/>
  <c r="AM369" i="2" s="1"/>
  <c r="AN369" i="2" a="1"/>
  <c r="AN369" i="2" s="1"/>
  <c r="AP369" i="2" a="1"/>
  <c r="AP369" i="2" s="1"/>
  <c r="AK369" i="2" a="1"/>
  <c r="AK369" i="2" s="1"/>
  <c r="AO369" i="2"/>
  <c r="BM385" i="2"/>
  <c r="BL385" i="2" a="1"/>
  <c r="BL385" i="2" s="1"/>
  <c r="BJ385" i="2" a="1"/>
  <c r="BJ385" i="2" s="1"/>
  <c r="BH385" i="2" a="1"/>
  <c r="BH385" i="2" s="1"/>
  <c r="BN385" i="2" a="1"/>
  <c r="BN385" i="2" s="1"/>
  <c r="BK385" i="2" a="1"/>
  <c r="BK385" i="2" s="1"/>
  <c r="BI385" i="2" a="1"/>
  <c r="BI385" i="2" s="1"/>
  <c r="BH401" i="2" a="1"/>
  <c r="BH401" i="2" s="1"/>
  <c r="BJ401" i="2" a="1"/>
  <c r="BJ401" i="2" s="1"/>
  <c r="BN401" i="2" a="1"/>
  <c r="BN401" i="2" s="1"/>
  <c r="BM401" i="2"/>
  <c r="BL401" i="2" a="1"/>
  <c r="BL401" i="2" s="1"/>
  <c r="BI401" i="2" a="1"/>
  <c r="BI401" i="2" s="1"/>
  <c r="BK401" i="2" a="1"/>
  <c r="BK401" i="2" s="1"/>
  <c r="AK417" i="2" a="1"/>
  <c r="AK417" i="2" s="1"/>
  <c r="AP417" i="2" a="1"/>
  <c r="AP417" i="2" s="1"/>
  <c r="AO417" i="2"/>
  <c r="AL417" i="2" a="1"/>
  <c r="AL417" i="2" s="1"/>
  <c r="AN417" i="2" a="1"/>
  <c r="AN417" i="2" s="1"/>
  <c r="AM417" i="2" a="1"/>
  <c r="AM417" i="2" s="1"/>
  <c r="AU417" i="2" a="1"/>
  <c r="AU417" i="2" s="1"/>
  <c r="AR417" i="2" a="1"/>
  <c r="AR417" i="2" s="1"/>
  <c r="AV417" i="2" a="1"/>
  <c r="AV417" i="2" s="1"/>
  <c r="AS417" i="2" a="1"/>
  <c r="AS417" i="2" s="1"/>
  <c r="AW417" i="2"/>
  <c r="AT417" i="2" a="1"/>
  <c r="AT417" i="2" s="1"/>
  <c r="AX417" i="2" a="1"/>
  <c r="AX417" i="2" s="1"/>
  <c r="BB433" i="2" a="1"/>
  <c r="BB433" i="2" s="1"/>
  <c r="AW420" i="4" s="1"/>
  <c r="BC433" i="2" a="1"/>
  <c r="BC433" i="2" s="1"/>
  <c r="AX420" i="4" s="1"/>
  <c r="BD433" i="2" a="1"/>
  <c r="BD433" i="2" s="1"/>
  <c r="AY420" i="4" s="1"/>
  <c r="AZ433" i="2" a="1"/>
  <c r="AZ433" i="2" s="1"/>
  <c r="AU420" i="4" s="1"/>
  <c r="BE433" i="2"/>
  <c r="AZ420" i="4" s="1"/>
  <c r="BA433" i="2" a="1"/>
  <c r="BA433" i="2" s="1"/>
  <c r="AV420" i="4" s="1"/>
  <c r="BF433" i="2" a="1"/>
  <c r="BF433" i="2" s="1"/>
  <c r="BA420" i="4" s="1"/>
  <c r="BM449" i="2"/>
  <c r="BL449" i="2" a="1"/>
  <c r="BL449" i="2" s="1"/>
  <c r="BJ449" i="2" a="1"/>
  <c r="BJ449" i="2" s="1"/>
  <c r="BH449" i="2" a="1"/>
  <c r="BH449" i="2" s="1"/>
  <c r="BN449" i="2" a="1"/>
  <c r="BN449" i="2" s="1"/>
  <c r="BI449" i="2" a="1"/>
  <c r="BI449" i="2" s="1"/>
  <c r="BK449" i="2" a="1"/>
  <c r="BK449" i="2" s="1"/>
  <c r="AP465" i="2" a="1"/>
  <c r="AP465" i="2" s="1"/>
  <c r="AO465" i="2"/>
  <c r="AL465" i="2" a="1"/>
  <c r="AL465" i="2" s="1"/>
  <c r="AN465" i="2" a="1"/>
  <c r="AN465" i="2" s="1"/>
  <c r="AM465" i="2" a="1"/>
  <c r="AM465" i="2" s="1"/>
  <c r="AK465" i="2" a="1"/>
  <c r="AK465" i="2" s="1"/>
  <c r="AZ481" i="2" a="1"/>
  <c r="AZ481" i="2" s="1"/>
  <c r="BE481" i="2"/>
  <c r="BA481" i="2" a="1"/>
  <c r="BA481" i="2" s="1"/>
  <c r="BC481" i="2" a="1"/>
  <c r="BC481" i="2" s="1"/>
  <c r="BD481" i="2" a="1"/>
  <c r="BD481" i="2" s="1"/>
  <c r="BB481" i="2" a="1"/>
  <c r="BB481" i="2" s="1"/>
  <c r="BF481" i="2" a="1"/>
  <c r="BF481" i="2" s="1"/>
  <c r="BK481" i="2" a="1"/>
  <c r="BK481" i="2" s="1"/>
  <c r="BL481" i="2" a="1"/>
  <c r="BL481" i="2" s="1"/>
  <c r="BN481" i="2" a="1"/>
  <c r="BN481" i="2" s="1"/>
  <c r="BI481" i="2" a="1"/>
  <c r="BI481" i="2" s="1"/>
  <c r="BJ481" i="2" a="1"/>
  <c r="BJ481" i="2" s="1"/>
  <c r="BM481" i="2"/>
  <c r="BH481" i="2" a="1"/>
  <c r="BH481" i="2" s="1"/>
  <c r="AL497" i="2" a="1"/>
  <c r="AL497" i="2" s="1"/>
  <c r="AM497" i="2" a="1"/>
  <c r="AM497" i="2" s="1"/>
  <c r="AN497" i="2" a="1"/>
  <c r="AN497" i="2" s="1"/>
  <c r="AO497" i="2"/>
  <c r="AK497" i="2" a="1"/>
  <c r="AK497" i="2" s="1"/>
  <c r="AP497" i="2" a="1"/>
  <c r="AP497" i="2" s="1"/>
  <c r="AL513" i="2" a="1"/>
  <c r="AL513" i="2" s="1"/>
  <c r="AK513" i="2" a="1"/>
  <c r="AK513" i="2" s="1"/>
  <c r="AM513" i="2" a="1"/>
  <c r="AM513" i="2" s="1"/>
  <c r="AN513" i="2" a="1"/>
  <c r="AN513" i="2" s="1"/>
  <c r="AO513" i="2"/>
  <c r="AP513" i="2" a="1"/>
  <c r="AP513" i="2" s="1"/>
  <c r="BB529" i="2" a="1"/>
  <c r="BB529" i="2" s="1"/>
  <c r="BC529" i="2" a="1"/>
  <c r="BC529" i="2" s="1"/>
  <c r="BF529" i="2" a="1"/>
  <c r="BF529" i="2" s="1"/>
  <c r="BA529" i="2" a="1"/>
  <c r="BA529" i="2" s="1"/>
  <c r="BE529" i="2"/>
  <c r="BD529" i="2" a="1"/>
  <c r="BD529" i="2" s="1"/>
  <c r="AZ529" i="2" a="1"/>
  <c r="AZ529" i="2" s="1"/>
  <c r="BI545" i="2" a="1"/>
  <c r="BI545" i="2" s="1"/>
  <c r="BH545" i="2" a="1"/>
  <c r="BH545" i="2" s="1"/>
  <c r="BM545" i="2"/>
  <c r="BJ545" i="2" a="1"/>
  <c r="BJ545" i="2" s="1"/>
  <c r="BN545" i="2" a="1"/>
  <c r="BN545" i="2" s="1"/>
  <c r="BK545" i="2" a="1"/>
  <c r="BK545" i="2" s="1"/>
  <c r="BL545" i="2" a="1"/>
  <c r="BL545" i="2" s="1"/>
  <c r="AT561" i="2" a="1"/>
  <c r="AT561" i="2" s="1"/>
  <c r="AW561" i="2"/>
  <c r="AU561" i="2" a="1"/>
  <c r="AU561" i="2" s="1"/>
  <c r="AX561" i="2" a="1"/>
  <c r="AX561" i="2" s="1"/>
  <c r="AS561" i="2" a="1"/>
  <c r="AS561" i="2" s="1"/>
  <c r="AR561" i="2" a="1"/>
  <c r="AR561" i="2" s="1"/>
  <c r="AV561" i="2" a="1"/>
  <c r="AV561" i="2" s="1"/>
  <c r="AS577" i="2" a="1"/>
  <c r="AS577" i="2" s="1"/>
  <c r="AR577" i="2" a="1"/>
  <c r="AR577" i="2" s="1"/>
  <c r="AV577" i="2" a="1"/>
  <c r="AV577" i="2" s="1"/>
  <c r="AU577" i="2" a="1"/>
  <c r="AU577" i="2" s="1"/>
  <c r="AT577" i="2" a="1"/>
  <c r="AT577" i="2" s="1"/>
  <c r="AX577" i="2" a="1"/>
  <c r="AX577" i="2" s="1"/>
  <c r="AW577" i="2"/>
  <c r="AZ609" i="2" a="1"/>
  <c r="AZ609" i="2" s="1"/>
  <c r="BB609" i="2" a="1"/>
  <c r="BB609" i="2" s="1"/>
  <c r="BD609" i="2" a="1"/>
  <c r="BD609" i="2" s="1"/>
  <c r="BF609" i="2" a="1"/>
  <c r="BF609" i="2" s="1"/>
  <c r="BA609" i="2" a="1"/>
  <c r="BA609" i="2" s="1"/>
  <c r="BE609" i="2"/>
  <c r="BC609" i="2" a="1"/>
  <c r="BC609" i="2" s="1"/>
  <c r="AM609" i="2" a="1"/>
  <c r="AM609" i="2" s="1"/>
  <c r="AN609" i="2" a="1"/>
  <c r="AN609" i="2" s="1"/>
  <c r="AK609" i="2" a="1"/>
  <c r="AK609" i="2" s="1"/>
  <c r="AO609" i="2"/>
  <c r="AL609" i="2" a="1"/>
  <c r="AL609" i="2" s="1"/>
  <c r="AP609" i="2" a="1"/>
  <c r="AP609" i="2" s="1"/>
  <c r="AR625" i="2" a="1"/>
  <c r="AR625" i="2" s="1"/>
  <c r="AV625" i="2" a="1"/>
  <c r="AV625" i="2" s="1"/>
  <c r="AS625" i="2" a="1"/>
  <c r="AS625" i="2" s="1"/>
  <c r="AU625" i="2" a="1"/>
  <c r="AU625" i="2" s="1"/>
  <c r="AT625" i="2" a="1"/>
  <c r="AT625" i="2" s="1"/>
  <c r="AW625" i="2"/>
  <c r="AX625" i="2" a="1"/>
  <c r="AX625" i="2" s="1"/>
  <c r="BK641" i="2" a="1"/>
  <c r="BK641" i="2" s="1"/>
  <c r="BM641" i="2"/>
  <c r="BI641" i="2" a="1"/>
  <c r="BI641" i="2" s="1"/>
  <c r="BN641" i="2" a="1"/>
  <c r="BN641" i="2" s="1"/>
  <c r="BJ641" i="2" a="1"/>
  <c r="BJ641" i="2" s="1"/>
  <c r="BH641" i="2" a="1"/>
  <c r="BH641" i="2" s="1"/>
  <c r="BL641" i="2" a="1"/>
  <c r="BL641" i="2" s="1"/>
  <c r="BJ657" i="2" a="1"/>
  <c r="BJ657" i="2" s="1"/>
  <c r="BK657" i="2" a="1"/>
  <c r="BK657" i="2" s="1"/>
  <c r="BM657" i="2"/>
  <c r="BI657" i="2" a="1"/>
  <c r="BI657" i="2" s="1"/>
  <c r="BN657" i="2" a="1"/>
  <c r="BN657" i="2" s="1"/>
  <c r="BH657" i="2" a="1"/>
  <c r="BH657" i="2" s="1"/>
  <c r="BL657" i="2" a="1"/>
  <c r="BL657" i="2" s="1"/>
  <c r="BF673" i="2" a="1"/>
  <c r="BF673" i="2" s="1"/>
  <c r="AZ673" i="2" a="1"/>
  <c r="AZ673" i="2" s="1"/>
  <c r="BB673" i="2" a="1"/>
  <c r="BB673" i="2" s="1"/>
  <c r="BD673" i="2" a="1"/>
  <c r="BD673" i="2" s="1"/>
  <c r="BA673" i="2" a="1"/>
  <c r="BA673" i="2" s="1"/>
  <c r="BE673" i="2"/>
  <c r="BC673" i="2" a="1"/>
  <c r="BC673" i="2" s="1"/>
  <c r="AS689" i="2" a="1"/>
  <c r="AS689" i="2" s="1"/>
  <c r="AT689" i="2" a="1"/>
  <c r="AT689" i="2" s="1"/>
  <c r="AU689" i="2" a="1"/>
  <c r="AU689" i="2" s="1"/>
  <c r="AX689" i="2" a="1"/>
  <c r="AX689" i="2" s="1"/>
  <c r="AV689" i="2" a="1"/>
  <c r="AV689" i="2" s="1"/>
  <c r="AR689" i="2" a="1"/>
  <c r="AR689" i="2" s="1"/>
  <c r="AW689" i="2"/>
  <c r="AU713" i="2" a="1"/>
  <c r="AU713" i="2" s="1"/>
  <c r="AS713" i="2" a="1"/>
  <c r="AS713" i="2" s="1"/>
  <c r="AV713" i="2" a="1"/>
  <c r="AV713" i="2" s="1"/>
  <c r="AT713" i="2" a="1"/>
  <c r="AT713" i="2" s="1"/>
  <c r="AW713" i="2"/>
  <c r="AR713" i="2" a="1"/>
  <c r="AR713" i="2" s="1"/>
  <c r="AX713" i="2" a="1"/>
  <c r="AX713" i="2" s="1"/>
  <c r="AZ729" i="2" a="1"/>
  <c r="AZ729" i="2" s="1"/>
  <c r="BB729" i="2" a="1"/>
  <c r="BB729" i="2" s="1"/>
  <c r="BD729" i="2" a="1"/>
  <c r="BD729" i="2" s="1"/>
  <c r="BE729" i="2"/>
  <c r="BA729" i="2" a="1"/>
  <c r="BA729" i="2" s="1"/>
  <c r="BC729" i="2" a="1"/>
  <c r="BC729" i="2" s="1"/>
  <c r="BF729" i="2" a="1"/>
  <c r="BF729" i="2" s="1"/>
  <c r="AR742" i="2" a="1"/>
  <c r="AR742" i="2" s="1"/>
  <c r="AU742" i="2" a="1"/>
  <c r="AU742" i="2" s="1"/>
  <c r="AV742" i="2" a="1"/>
  <c r="AV742" i="2" s="1"/>
  <c r="AS742" i="2" a="1"/>
  <c r="AS742" i="2" s="1"/>
  <c r="AW742" i="2"/>
  <c r="AT742" i="2" a="1"/>
  <c r="AT742" i="2" s="1"/>
  <c r="AX742" i="2" a="1"/>
  <c r="AX742" i="2" s="1"/>
  <c r="AR774" i="2" a="1"/>
  <c r="AR774" i="2" s="1"/>
  <c r="AV774" i="2" a="1"/>
  <c r="AV774" i="2" s="1"/>
  <c r="AW774" i="2"/>
  <c r="AS774" i="2" a="1"/>
  <c r="AS774" i="2" s="1"/>
  <c r="AX774" i="2" a="1"/>
  <c r="AX774" i="2" s="1"/>
  <c r="AT774" i="2" a="1"/>
  <c r="AT774" i="2" s="1"/>
  <c r="AU774" i="2" a="1"/>
  <c r="AU774" i="2" s="1"/>
  <c r="BN806" i="2" a="1"/>
  <c r="BN806" i="2" s="1"/>
  <c r="BL806" i="2" a="1"/>
  <c r="BL806" i="2" s="1"/>
  <c r="BI806" i="2" a="1"/>
  <c r="BI806" i="2" s="1"/>
  <c r="BJ806" i="2" a="1"/>
  <c r="BJ806" i="2" s="1"/>
  <c r="BM806" i="2"/>
  <c r="BK806" i="2" a="1"/>
  <c r="BK806" i="2" s="1"/>
  <c r="BH806" i="2" a="1"/>
  <c r="BH806" i="2" s="1"/>
  <c r="AX806" i="2" a="1"/>
  <c r="AX806" i="2" s="1"/>
  <c r="AT806" i="2" a="1"/>
  <c r="AT806" i="2" s="1"/>
  <c r="AW806" i="2"/>
  <c r="AV806" i="2" a="1"/>
  <c r="AV806" i="2" s="1"/>
  <c r="AR806" i="2" a="1"/>
  <c r="AR806" i="2" s="1"/>
  <c r="AU806" i="2" a="1"/>
  <c r="AU806" i="2" s="1"/>
  <c r="AS806" i="2" a="1"/>
  <c r="AS806" i="2" s="1"/>
  <c r="AP838" i="2" a="1"/>
  <c r="AP838" i="2" s="1"/>
  <c r="AM838" i="2" a="1"/>
  <c r="AM838" i="2" s="1"/>
  <c r="AN838" i="2" a="1"/>
  <c r="AN838" i="2" s="1"/>
  <c r="AO838" i="2"/>
  <c r="AK838" i="2" a="1"/>
  <c r="AK838" i="2" s="1"/>
  <c r="AL838" i="2" a="1"/>
  <c r="AL838" i="2" s="1"/>
  <c r="AP870" i="2" a="1"/>
  <c r="AP870" i="2" s="1"/>
  <c r="AM870" i="2" a="1"/>
  <c r="AM870" i="2" s="1"/>
  <c r="AN870" i="2" a="1"/>
  <c r="AN870" i="2" s="1"/>
  <c r="AO870" i="2"/>
  <c r="AK870" i="2" a="1"/>
  <c r="AK870" i="2" s="1"/>
  <c r="AL870" i="2" a="1"/>
  <c r="AL870" i="2" s="1"/>
  <c r="AX870" i="2" a="1"/>
  <c r="AX870" i="2" s="1"/>
  <c r="AS870" i="2" a="1"/>
  <c r="AS870" i="2" s="1"/>
  <c r="AR870" i="2" a="1"/>
  <c r="AR870" i="2" s="1"/>
  <c r="AU870" i="2" a="1"/>
  <c r="AU870" i="2" s="1"/>
  <c r="AV870" i="2" a="1"/>
  <c r="AV870" i="2" s="1"/>
  <c r="AT870" i="2" a="1"/>
  <c r="AT870" i="2" s="1"/>
  <c r="AW870" i="2"/>
  <c r="AP902" i="2" a="1"/>
  <c r="AP902" i="2" s="1"/>
  <c r="AM902" i="2" a="1"/>
  <c r="AM902" i="2" s="1"/>
  <c r="AN902" i="2" a="1"/>
  <c r="AN902" i="2" s="1"/>
  <c r="AO902" i="2"/>
  <c r="AK902" i="2" a="1"/>
  <c r="AK902" i="2" s="1"/>
  <c r="AL902" i="2" a="1"/>
  <c r="AL902" i="2" s="1"/>
  <c r="BH934" i="2" a="1"/>
  <c r="BH934" i="2" s="1"/>
  <c r="BK934" i="2" a="1"/>
  <c r="BK934" i="2" s="1"/>
  <c r="BM934" i="2"/>
  <c r="BJ934" i="2" a="1"/>
  <c r="BJ934" i="2" s="1"/>
  <c r="BN934" i="2" a="1"/>
  <c r="BN934" i="2" s="1"/>
  <c r="BI934" i="2" a="1"/>
  <c r="BI934" i="2" s="1"/>
  <c r="BL934" i="2" a="1"/>
  <c r="BL934" i="2" s="1"/>
  <c r="AR950" i="2" a="1"/>
  <c r="AR950" i="2" s="1"/>
  <c r="AU950" i="2" a="1"/>
  <c r="AU950" i="2" s="1"/>
  <c r="AW950" i="2"/>
  <c r="AS950" i="2" a="1"/>
  <c r="AS950" i="2" s="1"/>
  <c r="AX950" i="2" a="1"/>
  <c r="AX950" i="2" s="1"/>
  <c r="AT950" i="2" a="1"/>
  <c r="AT950" i="2" s="1"/>
  <c r="AV950" i="2" a="1"/>
  <c r="AV950" i="2" s="1"/>
  <c r="AL966" i="2" a="1"/>
  <c r="AL966" i="2" s="1"/>
  <c r="AO966" i="2"/>
  <c r="AM966" i="2" a="1"/>
  <c r="AM966" i="2" s="1"/>
  <c r="AN966" i="2" a="1"/>
  <c r="AN966" i="2" s="1"/>
  <c r="AP966" i="2" a="1"/>
  <c r="AP966" i="2" s="1"/>
  <c r="AK966" i="2" a="1"/>
  <c r="AK966" i="2" s="1"/>
  <c r="AZ982" i="2" a="1"/>
  <c r="AZ982" i="2" s="1"/>
  <c r="BD982" i="2" a="1"/>
  <c r="BD982" i="2" s="1"/>
  <c r="BA982" i="2" a="1"/>
  <c r="BA982" i="2" s="1"/>
  <c r="BE982" i="2"/>
  <c r="BB982" i="2" a="1"/>
  <c r="BB982" i="2" s="1"/>
  <c r="BF982" i="2" a="1"/>
  <c r="BF982" i="2" s="1"/>
  <c r="BC982" i="2" a="1"/>
  <c r="BC982" i="2" s="1"/>
  <c r="BH998" i="2" a="1"/>
  <c r="BH998" i="2" s="1"/>
  <c r="BK998" i="2" a="1"/>
  <c r="BK998" i="2" s="1"/>
  <c r="BM998" i="2"/>
  <c r="BJ998" i="2" a="1"/>
  <c r="BJ998" i="2" s="1"/>
  <c r="BN998" i="2" a="1"/>
  <c r="BN998" i="2" s="1"/>
  <c r="BI998" i="2" a="1"/>
  <c r="BI998" i="2" s="1"/>
  <c r="BL998" i="2" a="1"/>
  <c r="BL998" i="2" s="1"/>
  <c r="AR1014" i="2" a="1"/>
  <c r="AR1014" i="2" s="1"/>
  <c r="AU1014" i="2" a="1"/>
  <c r="AU1014" i="2" s="1"/>
  <c r="AW1014" i="2"/>
  <c r="AS1014" i="2" a="1"/>
  <c r="AS1014" i="2" s="1"/>
  <c r="AX1014" i="2" a="1"/>
  <c r="AX1014" i="2" s="1"/>
  <c r="AT1014" i="2" a="1"/>
  <c r="AT1014" i="2" s="1"/>
  <c r="AV1014" i="2" a="1"/>
  <c r="AV1014" i="2" s="1"/>
  <c r="AL1030" i="2" a="1"/>
  <c r="AL1030" i="2" s="1"/>
  <c r="AO1030" i="2"/>
  <c r="AM1030" i="2" a="1"/>
  <c r="AM1030" i="2" s="1"/>
  <c r="AN1030" i="2" a="1"/>
  <c r="AN1030" i="2" s="1"/>
  <c r="AP1030" i="2" a="1"/>
  <c r="AP1030" i="2" s="1"/>
  <c r="AK1030" i="2" a="1"/>
  <c r="AK1030" i="2" s="1"/>
  <c r="AZ1046" i="2" a="1"/>
  <c r="AZ1046" i="2" s="1"/>
  <c r="BD1046" i="2" a="1"/>
  <c r="BD1046" i="2" s="1"/>
  <c r="BA1046" i="2" a="1"/>
  <c r="BA1046" i="2" s="1"/>
  <c r="BE1046" i="2"/>
  <c r="BC1046" i="2" a="1"/>
  <c r="BC1046" i="2" s="1"/>
  <c r="BF1046" i="2" a="1"/>
  <c r="BF1046" i="2" s="1"/>
  <c r="BB1046" i="2" a="1"/>
  <c r="BB1046" i="2" s="1"/>
  <c r="BH1062" i="2" a="1"/>
  <c r="BH1062" i="2" s="1"/>
  <c r="BK1062" i="2" a="1"/>
  <c r="BK1062" i="2" s="1"/>
  <c r="BM1062" i="2"/>
  <c r="BJ1062" i="2" a="1"/>
  <c r="BJ1062" i="2" s="1"/>
  <c r="BN1062" i="2" a="1"/>
  <c r="BN1062" i="2" s="1"/>
  <c r="BI1062" i="2" a="1"/>
  <c r="BI1062" i="2" s="1"/>
  <c r="BL1062" i="2" a="1"/>
  <c r="BL1062" i="2" s="1"/>
  <c r="AR1078" i="2" a="1"/>
  <c r="AR1078" i="2" s="1"/>
  <c r="AT1078" i="2" a="1"/>
  <c r="AT1078" i="2" s="1"/>
  <c r="AV1078" i="2" a="1"/>
  <c r="AV1078" i="2" s="1"/>
  <c r="AU1078" i="2" a="1"/>
  <c r="AU1078" i="2" s="1"/>
  <c r="AS1078" i="2" a="1"/>
  <c r="AS1078" i="2" s="1"/>
  <c r="AW1078" i="2"/>
  <c r="AX1078" i="2" a="1"/>
  <c r="AX1078" i="2" s="1"/>
  <c r="BH1094" i="2" a="1"/>
  <c r="BH1094" i="2" s="1"/>
  <c r="BJ1094" i="2" a="1"/>
  <c r="BJ1094" i="2" s="1"/>
  <c r="BN1094" i="2" a="1"/>
  <c r="BN1094" i="2" s="1"/>
  <c r="BI1094" i="2" a="1"/>
  <c r="BI1094" i="2" s="1"/>
  <c r="BK1094" i="2" a="1"/>
  <c r="BK1094" i="2" s="1"/>
  <c r="BM1094" i="2"/>
  <c r="BL1094" i="2" a="1"/>
  <c r="BL1094" i="2" s="1"/>
  <c r="AR1110" i="2" a="1"/>
  <c r="AR1110" i="2" s="1"/>
  <c r="AS1110" i="2" a="1"/>
  <c r="AS1110" i="2" s="1"/>
  <c r="AW1110" i="2"/>
  <c r="AT1110" i="2" a="1"/>
  <c r="AT1110" i="2" s="1"/>
  <c r="AX1110" i="2" a="1"/>
  <c r="AX1110" i="2" s="1"/>
  <c r="AV1110" i="2" a="1"/>
  <c r="AV1110" i="2" s="1"/>
  <c r="AU1110" i="2" a="1"/>
  <c r="AU1110" i="2" s="1"/>
  <c r="BI1126" i="2" a="1"/>
  <c r="BI1126" i="2" s="1"/>
  <c r="BM1126" i="2"/>
  <c r="BJ1126" i="2" a="1"/>
  <c r="BJ1126" i="2" s="1"/>
  <c r="BN1126" i="2" a="1"/>
  <c r="BN1126" i="2" s="1"/>
  <c r="BH1126" i="2" a="1"/>
  <c r="BH1126" i="2" s="1"/>
  <c r="BL1126" i="2" a="1"/>
  <c r="BL1126" i="2" s="1"/>
  <c r="BK1126" i="2" a="1"/>
  <c r="BK1126" i="2" s="1"/>
  <c r="AL1142" i="2" a="1"/>
  <c r="AL1142" i="2" s="1"/>
  <c r="AM1142" i="2" a="1"/>
  <c r="AM1142" i="2" s="1"/>
  <c r="AN1142" i="2" a="1"/>
  <c r="AN1142" i="2" s="1"/>
  <c r="AK1142" i="2" a="1"/>
  <c r="AK1142" i="2" s="1"/>
  <c r="AO1142" i="2"/>
  <c r="AP1142" i="2" a="1"/>
  <c r="AP1142" i="2" s="1"/>
  <c r="BE1158" i="2"/>
  <c r="AZ1158" i="2" a="1"/>
  <c r="AZ1158" i="2" s="1"/>
  <c r="BC1158" i="2" a="1"/>
  <c r="BC1158" i="2" s="1"/>
  <c r="BD1158" i="2" a="1"/>
  <c r="BD1158" i="2" s="1"/>
  <c r="BB1158" i="2" a="1"/>
  <c r="BB1158" i="2" s="1"/>
  <c r="BA1158" i="2" a="1"/>
  <c r="BA1158" i="2" s="1"/>
  <c r="BF1158" i="2" a="1"/>
  <c r="BF1158" i="2" s="1"/>
  <c r="AU1174" i="2" a="1"/>
  <c r="AU1174" i="2" s="1"/>
  <c r="AV1174" i="2" a="1"/>
  <c r="AV1174" i="2" s="1"/>
  <c r="AT1174" i="2" a="1"/>
  <c r="AT1174" i="2" s="1"/>
  <c r="AR1174" i="2" a="1"/>
  <c r="AR1174" i="2" s="1"/>
  <c r="AX1174" i="2" a="1"/>
  <c r="AX1174" i="2" s="1"/>
  <c r="AW1174" i="2"/>
  <c r="AS1174" i="2" a="1"/>
  <c r="AS1174" i="2" s="1"/>
  <c r="BI1185" i="2" a="1"/>
  <c r="BI1185" i="2" s="1"/>
  <c r="BM1185" i="2"/>
  <c r="BJ1185" i="2" a="1"/>
  <c r="BJ1185" i="2" s="1"/>
  <c r="BN1185" i="2" a="1"/>
  <c r="BN1185" i="2" s="1"/>
  <c r="BH1185" i="2" a="1"/>
  <c r="BH1185" i="2" s="1"/>
  <c r="BL1185" i="2" a="1"/>
  <c r="BL1185" i="2" s="1"/>
  <c r="BK1185" i="2" a="1"/>
  <c r="BK1185" i="2" s="1"/>
  <c r="AN1201" i="2" a="1"/>
  <c r="AN1201" i="2" s="1"/>
  <c r="AO1201" i="2"/>
  <c r="AK1201" i="2" a="1"/>
  <c r="AK1201" i="2" s="1"/>
  <c r="AL1201" i="2" a="1"/>
  <c r="AL1201" i="2" s="1"/>
  <c r="AP1201" i="2" a="1"/>
  <c r="AP1201" i="2" s="1"/>
  <c r="AM1201" i="2" a="1"/>
  <c r="AM1201" i="2" s="1"/>
  <c r="AN1217" i="2" a="1"/>
  <c r="AN1217" i="2" s="1"/>
  <c r="AO1217" i="2"/>
  <c r="AK1217" i="2" a="1"/>
  <c r="AK1217" i="2" s="1"/>
  <c r="AP1217" i="2" a="1"/>
  <c r="AP1217" i="2" s="1"/>
  <c r="AL1217" i="2" a="1"/>
  <c r="AL1217" i="2" s="1"/>
  <c r="AM1217" i="2" a="1"/>
  <c r="AM1217" i="2" s="1"/>
  <c r="AU1233" i="2" a="1"/>
  <c r="AU1233" i="2" s="1"/>
  <c r="AV1233" i="2" a="1"/>
  <c r="AV1233" i="2" s="1"/>
  <c r="AT1233" i="2" a="1"/>
  <c r="AT1233" i="2" s="1"/>
  <c r="AR1233" i="2" a="1"/>
  <c r="AR1233" i="2" s="1"/>
  <c r="AX1233" i="2" a="1"/>
  <c r="AX1233" i="2" s="1"/>
  <c r="AS1233" i="2" a="1"/>
  <c r="AS1233" i="2" s="1"/>
  <c r="AW1233" i="2"/>
  <c r="AZ1249" i="2" a="1"/>
  <c r="AZ1249" i="2" s="1"/>
  <c r="BC1249" i="2" a="1"/>
  <c r="BC1249" i="2" s="1"/>
  <c r="BD1249" i="2" a="1"/>
  <c r="BD1249" i="2" s="1"/>
  <c r="BB1249" i="2" a="1"/>
  <c r="BB1249" i="2" s="1"/>
  <c r="BA1249" i="2" a="1"/>
  <c r="BA1249" i="2" s="1"/>
  <c r="BE1249" i="2"/>
  <c r="BF1249" i="2" a="1"/>
  <c r="BF1249" i="2" s="1"/>
  <c r="AU1265" i="2" a="1"/>
  <c r="AU1265" i="2" s="1"/>
  <c r="AS1265" i="2" a="1"/>
  <c r="AS1265" i="2" s="1"/>
  <c r="AW1265" i="2"/>
  <c r="AV1265" i="2" a="1"/>
  <c r="AV1265" i="2" s="1"/>
  <c r="AT1265" i="2" a="1"/>
  <c r="AT1265" i="2" s="1"/>
  <c r="AR1265" i="2" a="1"/>
  <c r="AR1265" i="2" s="1"/>
  <c r="AX1265" i="2" a="1"/>
  <c r="AX1265" i="2" s="1"/>
  <c r="BN1281" i="2" a="1"/>
  <c r="BN1281" i="2" s="1"/>
  <c r="BL1281" i="2" a="1"/>
  <c r="BL1281" i="2" s="1"/>
  <c r="BI1281" i="2" a="1"/>
  <c r="BI1281" i="2" s="1"/>
  <c r="BJ1281" i="2" a="1"/>
  <c r="BJ1281" i="2" s="1"/>
  <c r="BM1281" i="2"/>
  <c r="BH1281" i="2" a="1"/>
  <c r="BH1281" i="2" s="1"/>
  <c r="BK1281" i="2" a="1"/>
  <c r="BK1281" i="2" s="1"/>
  <c r="BJ1297" i="2" a="1"/>
  <c r="BJ1297" i="2" s="1"/>
  <c r="BM1297" i="2"/>
  <c r="BN1297" i="2" a="1"/>
  <c r="BN1297" i="2" s="1"/>
  <c r="BL1297" i="2" a="1"/>
  <c r="BL1297" i="2" s="1"/>
  <c r="BH1297" i="2" a="1"/>
  <c r="BH1297" i="2" s="1"/>
  <c r="BK1297" i="2" a="1"/>
  <c r="BK1297" i="2" s="1"/>
  <c r="BI1297" i="2" a="1"/>
  <c r="BI1297" i="2" s="1"/>
  <c r="AN1313" i="2" a="1"/>
  <c r="AN1313" i="2" s="1"/>
  <c r="AK1313" i="2" a="1"/>
  <c r="AK1313" i="2" s="1"/>
  <c r="AL1313" i="2" a="1"/>
  <c r="AL1313" i="2" s="1"/>
  <c r="AM1313" i="2" a="1"/>
  <c r="AM1313" i="2" s="1"/>
  <c r="AP1313" i="2" a="1"/>
  <c r="AP1313" i="2" s="1"/>
  <c r="AO1313" i="2"/>
  <c r="BA1345" i="2" a="1"/>
  <c r="BA1345" i="2" s="1"/>
  <c r="BD1345" i="2" a="1"/>
  <c r="BD1345" i="2" s="1"/>
  <c r="AZ1345" i="2" a="1"/>
  <c r="AZ1345" i="2" s="1"/>
  <c r="BB1345" i="2" a="1"/>
  <c r="BB1345" i="2" s="1"/>
  <c r="BE1345" i="2"/>
  <c r="BC1345" i="2" a="1"/>
  <c r="BC1345" i="2" s="1"/>
  <c r="BF1345" i="2" a="1"/>
  <c r="BF1345" i="2" s="1"/>
  <c r="BA1361" i="2" a="1"/>
  <c r="BA1361" i="2" s="1"/>
  <c r="AZ1361" i="2" a="1"/>
  <c r="AZ1361" i="2" s="1"/>
  <c r="BD1361" i="2" a="1"/>
  <c r="BD1361" i="2" s="1"/>
  <c r="BF1361" i="2" a="1"/>
  <c r="BF1361" i="2" s="1"/>
  <c r="BB1361" i="2" a="1"/>
  <c r="BB1361" i="2" s="1"/>
  <c r="BE1361" i="2"/>
  <c r="BC1361" i="2" a="1"/>
  <c r="BC1361" i="2" s="1"/>
  <c r="AO241" i="2"/>
  <c r="AL241" i="2" a="1"/>
  <c r="AL241" i="2" s="1"/>
  <c r="AK241" i="2" a="1"/>
  <c r="AK241" i="2" s="1"/>
  <c r="AP241" i="2" a="1"/>
  <c r="AP241" i="2" s="1"/>
  <c r="AN241" i="2" a="1"/>
  <c r="AN241" i="2" s="1"/>
  <c r="AK17" i="4" s="1"/>
  <c r="AM241" i="2" a="1"/>
  <c r="AM241" i="2" s="1"/>
  <c r="AJ17" i="4" s="1"/>
  <c r="AR241" i="2" a="1"/>
  <c r="AR241" i="2" s="1"/>
  <c r="AW241" i="2"/>
  <c r="AS241" i="2" a="1"/>
  <c r="AS241" i="2" s="1"/>
  <c r="AX241" i="2" a="1"/>
  <c r="AX241" i="2" s="1"/>
  <c r="AT241" i="2" a="1"/>
  <c r="AT241" i="2" s="1"/>
  <c r="AU241" i="2" a="1"/>
  <c r="AU241" i="2" s="1"/>
  <c r="AQ17" i="4" s="1"/>
  <c r="AV241" i="2" a="1"/>
  <c r="AV241" i="2" s="1"/>
  <c r="AR17" i="4" s="1"/>
  <c r="AL208" i="2" a="1"/>
  <c r="AL208" i="2" s="1"/>
  <c r="AN208" i="2" a="1"/>
  <c r="AN208" i="2" s="1"/>
  <c r="AM208" i="2" a="1"/>
  <c r="AM208" i="2" s="1"/>
  <c r="AO208" i="2"/>
  <c r="AP208" i="2" a="1"/>
  <c r="AP208" i="2" s="1"/>
  <c r="AK208" i="2" a="1"/>
  <c r="AK208" i="2" s="1"/>
  <c r="BH176" i="2" a="1"/>
  <c r="BH176" i="2" s="1"/>
  <c r="BL176" i="2" a="1"/>
  <c r="BL176" i="2" s="1"/>
  <c r="BI176" i="2" a="1"/>
  <c r="BI176" i="2" s="1"/>
  <c r="BM176" i="2"/>
  <c r="BJ176" i="2" a="1"/>
  <c r="BJ176" i="2" s="1"/>
  <c r="BN176" i="2" a="1"/>
  <c r="BN176" i="2" s="1"/>
  <c r="BK176" i="2" a="1"/>
  <c r="BK176" i="2" s="1"/>
  <c r="AX176" i="2" a="1"/>
  <c r="AX176" i="2" s="1"/>
  <c r="AT176" i="2" a="1"/>
  <c r="AT176" i="2" s="1"/>
  <c r="AU176" i="2" a="1"/>
  <c r="AU176" i="2" s="1"/>
  <c r="AW176" i="2"/>
  <c r="AR176" i="2" a="1"/>
  <c r="AR176" i="2" s="1"/>
  <c r="AS176" i="2" a="1"/>
  <c r="AS176" i="2" s="1"/>
  <c r="AV176" i="2" a="1"/>
  <c r="AV176" i="2" s="1"/>
  <c r="BF160" i="2" a="1"/>
  <c r="BF160" i="2" s="1"/>
  <c r="BE160" i="2"/>
  <c r="BA160" i="2" a="1"/>
  <c r="BA160" i="2" s="1"/>
  <c r="BD160" i="2" a="1"/>
  <c r="BD160" i="2" s="1"/>
  <c r="AZ160" i="2" a="1"/>
  <c r="AZ160" i="2" s="1"/>
  <c r="BC160" i="2" a="1"/>
  <c r="BC160" i="2" s="1"/>
  <c r="BB160" i="2" a="1"/>
  <c r="BB160" i="2" s="1"/>
  <c r="BN144" i="2" a="1"/>
  <c r="BN144" i="2" s="1"/>
  <c r="BH144" i="2" a="1"/>
  <c r="BH144" i="2" s="1"/>
  <c r="BJ144" i="2" a="1"/>
  <c r="BJ144" i="2" s="1"/>
  <c r="BL144" i="2" a="1"/>
  <c r="BL144" i="2" s="1"/>
  <c r="BI144" i="2" a="1"/>
  <c r="BI144" i="2" s="1"/>
  <c r="BK144" i="2" a="1"/>
  <c r="BK144" i="2" s="1"/>
  <c r="BM144" i="2"/>
  <c r="BN128" i="2" a="1"/>
  <c r="BN128" i="2" s="1"/>
  <c r="BI128" i="2" a="1"/>
  <c r="BI128" i="2" s="1"/>
  <c r="BJ128" i="2" a="1"/>
  <c r="BJ128" i="2" s="1"/>
  <c r="BH128" i="2" a="1"/>
  <c r="BH128" i="2" s="1"/>
  <c r="BL128" i="2" a="1"/>
  <c r="BL128" i="2" s="1"/>
  <c r="BM128" i="2"/>
  <c r="BK128" i="2" a="1"/>
  <c r="BK128" i="2" s="1"/>
  <c r="AK112" i="2" a="1"/>
  <c r="AK112" i="2" s="1"/>
  <c r="AP112" i="2" a="1"/>
  <c r="AP112" i="2" s="1"/>
  <c r="AL112" i="2" a="1"/>
  <c r="AL112" i="2" s="1"/>
  <c r="AM112" i="2" a="1"/>
  <c r="AM112" i="2" s="1"/>
  <c r="AO112" i="2"/>
  <c r="AN112" i="2" a="1"/>
  <c r="AN112" i="2" s="1"/>
  <c r="BJ112" i="2" a="1"/>
  <c r="BJ112" i="2" s="1"/>
  <c r="BK112" i="2" a="1"/>
  <c r="BK112" i="2" s="1"/>
  <c r="BN112" i="2" a="1"/>
  <c r="BN112" i="2" s="1"/>
  <c r="BL112" i="2" a="1"/>
  <c r="BL112" i="2" s="1"/>
  <c r="BI112" i="2" a="1"/>
  <c r="BI112" i="2" s="1"/>
  <c r="BH112" i="2" a="1"/>
  <c r="BH112" i="2" s="1"/>
  <c r="BM112" i="2"/>
  <c r="AM96" i="2" a="1"/>
  <c r="AM96" i="2" s="1"/>
  <c r="AN96" i="2" a="1"/>
  <c r="AN96" i="2" s="1"/>
  <c r="AK96" i="2" a="1"/>
  <c r="AK96" i="2" s="1"/>
  <c r="AL96" i="2" a="1"/>
  <c r="AL96" i="2" s="1"/>
  <c r="AO96" i="2"/>
  <c r="AP96" i="2" a="1"/>
  <c r="AP96" i="2" s="1"/>
  <c r="AT78" i="2" a="1"/>
  <c r="AT78" i="2" s="1"/>
  <c r="AX78" i="2" a="1"/>
  <c r="AX78" i="2" s="1"/>
  <c r="AR78" i="2" a="1"/>
  <c r="AR78" i="2" s="1"/>
  <c r="AW78" i="2"/>
  <c r="AV78" i="2" a="1"/>
  <c r="AV78" i="2" s="1"/>
  <c r="AS78" i="2" a="1"/>
  <c r="AS78" i="2" s="1"/>
  <c r="AU78" i="2" a="1"/>
  <c r="AU78" i="2" s="1"/>
  <c r="BE46" i="2"/>
  <c r="BA46" i="2" a="1"/>
  <c r="BA46" i="2" s="1"/>
  <c r="BF46" i="2" a="1"/>
  <c r="BF46" i="2" s="1"/>
  <c r="BD46" i="2" a="1"/>
  <c r="BD46" i="2" s="1"/>
  <c r="BC46" i="2" a="1"/>
  <c r="BC46" i="2" s="1"/>
  <c r="AZ46" i="2" a="1"/>
  <c r="AZ46" i="2" s="1"/>
  <c r="BB46" i="2" a="1"/>
  <c r="BB46" i="2" s="1"/>
  <c r="BH30" i="2" a="1"/>
  <c r="BH30" i="2" s="1"/>
  <c r="BI30" i="2" a="1"/>
  <c r="BI30" i="2" s="1"/>
  <c r="BJ30" i="2" a="1"/>
  <c r="BJ30" i="2" s="1"/>
  <c r="BK30" i="2" a="1"/>
  <c r="BK30" i="2" s="1"/>
  <c r="BL30" i="2" a="1"/>
  <c r="BL30" i="2" s="1"/>
  <c r="BM30" i="2"/>
  <c r="BN30" i="2" a="1"/>
  <c r="BN30" i="2" s="1"/>
  <c r="BJ269" i="2" a="1"/>
  <c r="BJ269" i="2" s="1"/>
  <c r="BN269" i="2" a="1"/>
  <c r="BN269" i="2" s="1"/>
  <c r="BK269" i="2" a="1"/>
  <c r="BK269" i="2" s="1"/>
  <c r="BH269" i="2" a="1"/>
  <c r="BH269" i="2" s="1"/>
  <c r="BL269" i="2" a="1"/>
  <c r="BL269" i="2" s="1"/>
  <c r="BI269" i="2" a="1"/>
  <c r="BI269" i="2" s="1"/>
  <c r="BM269" i="2"/>
  <c r="AZ285" i="2" a="1"/>
  <c r="AZ285" i="2" s="1"/>
  <c r="BA285" i="2" a="1"/>
  <c r="BA285" i="2" s="1"/>
  <c r="BF285" i="2" a="1"/>
  <c r="BF285" i="2" s="1"/>
  <c r="BB285" i="2" a="1"/>
  <c r="BB285" i="2" s="1"/>
  <c r="BC285" i="2" a="1"/>
  <c r="BC285" i="2" s="1"/>
  <c r="BE285" i="2"/>
  <c r="BD285" i="2" a="1"/>
  <c r="BD285" i="2" s="1"/>
  <c r="BJ285" i="2" a="1"/>
  <c r="BJ285" i="2" s="1"/>
  <c r="BN285" i="2" a="1"/>
  <c r="BN285" i="2" s="1"/>
  <c r="BK285" i="2" a="1"/>
  <c r="BK285" i="2" s="1"/>
  <c r="BH285" i="2" a="1"/>
  <c r="BH285" i="2" s="1"/>
  <c r="BL285" i="2" a="1"/>
  <c r="BL285" i="2" s="1"/>
  <c r="BI285" i="2" a="1"/>
  <c r="BI285" i="2" s="1"/>
  <c r="BM285" i="2"/>
  <c r="AM302" i="2" a="1"/>
  <c r="AM302" i="2" s="1"/>
  <c r="AJ331" i="4" s="1"/>
  <c r="AN302" i="2" a="1"/>
  <c r="AN302" i="2" s="1"/>
  <c r="AK331" i="4" s="1"/>
  <c r="AL302" i="2" a="1"/>
  <c r="AL302" i="2" s="1"/>
  <c r="AI331" i="4" s="1"/>
  <c r="AP302" i="2" a="1"/>
  <c r="AP302" i="2" s="1"/>
  <c r="AM331" i="4" s="1"/>
  <c r="AO302" i="2"/>
  <c r="AL331" i="4" s="1"/>
  <c r="AK302" i="2" a="1"/>
  <c r="AK302" i="2" s="1"/>
  <c r="AH331" i="4" s="1"/>
  <c r="AT318" i="2" a="1"/>
  <c r="AT318" i="2" s="1"/>
  <c r="AU318" i="2" a="1"/>
  <c r="AU318" i="2" s="1"/>
  <c r="AR318" i="2" a="1"/>
  <c r="AR318" i="2" s="1"/>
  <c r="AV318" i="2" a="1"/>
  <c r="AV318" i="2" s="1"/>
  <c r="AX318" i="2" a="1"/>
  <c r="AX318" i="2" s="1"/>
  <c r="AW318" i="2"/>
  <c r="AS318" i="2" a="1"/>
  <c r="AS318" i="2" s="1"/>
  <c r="BJ334" i="2" a="1"/>
  <c r="BJ334" i="2" s="1"/>
  <c r="BN334" i="2" a="1"/>
  <c r="BN334" i="2" s="1"/>
  <c r="BK334" i="2" a="1"/>
  <c r="BK334" i="2" s="1"/>
  <c r="BH334" i="2" a="1"/>
  <c r="BH334" i="2" s="1"/>
  <c r="BL334" i="2" a="1"/>
  <c r="BL334" i="2" s="1"/>
  <c r="BI334" i="2" a="1"/>
  <c r="BI334" i="2" s="1"/>
  <c r="BM334" i="2"/>
  <c r="AO350" i="2"/>
  <c r="AK350" i="2" a="1"/>
  <c r="AK350" i="2" s="1"/>
  <c r="AM350" i="2" a="1"/>
  <c r="AM350" i="2" s="1"/>
  <c r="AN350" i="2" a="1"/>
  <c r="AN350" i="2" s="1"/>
  <c r="AL350" i="2" a="1"/>
  <c r="AL350" i="2" s="1"/>
  <c r="AP350" i="2" a="1"/>
  <c r="AP350" i="2" s="1"/>
  <c r="AR350" i="2" a="1"/>
  <c r="AR350" i="2" s="1"/>
  <c r="AU350" i="2" a="1"/>
  <c r="AU350" i="2" s="1"/>
  <c r="AX350" i="2" a="1"/>
  <c r="AX350" i="2" s="1"/>
  <c r="AW350" i="2"/>
  <c r="AV350" i="2" a="1"/>
  <c r="AV350" i="2" s="1"/>
  <c r="AT350" i="2" a="1"/>
  <c r="AT350" i="2" s="1"/>
  <c r="AS350" i="2" a="1"/>
  <c r="AS350" i="2" s="1"/>
  <c r="BN382" i="2" a="1"/>
  <c r="BN382" i="2" s="1"/>
  <c r="BL382" i="2" a="1"/>
  <c r="BL382" i="2" s="1"/>
  <c r="BI382" i="2" a="1"/>
  <c r="BI382" i="2" s="1"/>
  <c r="BK382" i="2" a="1"/>
  <c r="BK382" i="2" s="1"/>
  <c r="BH382" i="2" a="1"/>
  <c r="BH382" i="2" s="1"/>
  <c r="BM382" i="2"/>
  <c r="BJ382" i="2" a="1"/>
  <c r="BJ382" i="2" s="1"/>
  <c r="BM414" i="2"/>
  <c r="BH414" i="2" a="1"/>
  <c r="BH414" i="2" s="1"/>
  <c r="BJ414" i="2" a="1"/>
  <c r="BJ414" i="2" s="1"/>
  <c r="BL414" i="2" a="1"/>
  <c r="BL414" i="2" s="1"/>
  <c r="BK414" i="2" a="1"/>
  <c r="BK414" i="2" s="1"/>
  <c r="BN414" i="2" a="1"/>
  <c r="BN414" i="2" s="1"/>
  <c r="BI414" i="2" a="1"/>
  <c r="BI414" i="2" s="1"/>
  <c r="AM414" i="2" a="1"/>
  <c r="AM414" i="2" s="1"/>
  <c r="AN414" i="2" a="1"/>
  <c r="AN414" i="2" s="1"/>
  <c r="AK414" i="2" a="1"/>
  <c r="AK414" i="2" s="1"/>
  <c r="AO414" i="2"/>
  <c r="AL414" i="2" a="1"/>
  <c r="AL414" i="2" s="1"/>
  <c r="AP414" i="2" a="1"/>
  <c r="AP414" i="2" s="1"/>
  <c r="AT430" i="2" a="1"/>
  <c r="AT430" i="2" s="1"/>
  <c r="AV430" i="2" a="1"/>
  <c r="AV430" i="2" s="1"/>
  <c r="AR430" i="2" a="1"/>
  <c r="AR430" i="2" s="1"/>
  <c r="AW430" i="2"/>
  <c r="AS430" i="2" a="1"/>
  <c r="AS430" i="2" s="1"/>
  <c r="AU430" i="2" a="1"/>
  <c r="AU430" i="2" s="1"/>
  <c r="AX430" i="2" a="1"/>
  <c r="AX430" i="2" s="1"/>
  <c r="AT446" i="2" a="1"/>
  <c r="AT446" i="2" s="1"/>
  <c r="AU446" i="2" a="1"/>
  <c r="AU446" i="2" s="1"/>
  <c r="AV446" i="2" a="1"/>
  <c r="AV446" i="2" s="1"/>
  <c r="AR446" i="2" a="1"/>
  <c r="AR446" i="2" s="1"/>
  <c r="AW446" i="2"/>
  <c r="AS446" i="2" a="1"/>
  <c r="AS446" i="2" s="1"/>
  <c r="AX446" i="2" a="1"/>
  <c r="AX446" i="2" s="1"/>
  <c r="AN462" i="2" a="1"/>
  <c r="AN462" i="2" s="1"/>
  <c r="AK413" i="4" s="1"/>
  <c r="AK462" i="2" a="1"/>
  <c r="AK462" i="2" s="1"/>
  <c r="AH413" i="4" s="1"/>
  <c r="AO462" i="2"/>
  <c r="AL413" i="4" s="1"/>
  <c r="AL462" i="2" a="1"/>
  <c r="AL462" i="2" s="1"/>
  <c r="AI413" i="4" s="1"/>
  <c r="AP462" i="2" a="1"/>
  <c r="AP462" i="2" s="1"/>
  <c r="AM413" i="4" s="1"/>
  <c r="AM462" i="2" a="1"/>
  <c r="AM462" i="2" s="1"/>
  <c r="AJ413" i="4" s="1"/>
  <c r="AM478" i="2" a="1"/>
  <c r="AM478" i="2" s="1"/>
  <c r="AJ409" i="4" s="1"/>
  <c r="AN478" i="2" a="1"/>
  <c r="AN478" i="2" s="1"/>
  <c r="AK409" i="4" s="1"/>
  <c r="AK478" i="2" a="1"/>
  <c r="AK478" i="2" s="1"/>
  <c r="AH409" i="4" s="1"/>
  <c r="AO478" i="2"/>
  <c r="AL409" i="4" s="1"/>
  <c r="AL478" i="2" a="1"/>
  <c r="AL478" i="2" s="1"/>
  <c r="AI409" i="4" s="1"/>
  <c r="AP478" i="2" a="1"/>
  <c r="AP478" i="2" s="1"/>
  <c r="AM409" i="4" s="1"/>
  <c r="AT494" i="2" a="1"/>
  <c r="AT494" i="2" s="1"/>
  <c r="AU494" i="2" a="1"/>
  <c r="AU494" i="2" s="1"/>
  <c r="AX494" i="2" a="1"/>
  <c r="AX494" i="2" s="1"/>
  <c r="AS494" i="2" a="1"/>
  <c r="AS494" i="2" s="1"/>
  <c r="AW494" i="2"/>
  <c r="AV494" i="2" a="1"/>
  <c r="AV494" i="2" s="1"/>
  <c r="AR494" i="2" a="1"/>
  <c r="AR494" i="2" s="1"/>
  <c r="BB510" i="2" a="1"/>
  <c r="BB510" i="2" s="1"/>
  <c r="BF510" i="2" a="1"/>
  <c r="BF510" i="2" s="1"/>
  <c r="BC510" i="2" a="1"/>
  <c r="BC510" i="2" s="1"/>
  <c r="AZ510" i="2" a="1"/>
  <c r="AZ510" i="2" s="1"/>
  <c r="BD510" i="2" a="1"/>
  <c r="BD510" i="2" s="1"/>
  <c r="BA510" i="2" a="1"/>
  <c r="BA510" i="2" s="1"/>
  <c r="BE510" i="2"/>
  <c r="BA526" i="2" a="1"/>
  <c r="BA526" i="2" s="1"/>
  <c r="BE526" i="2"/>
  <c r="BB526" i="2" a="1"/>
  <c r="BB526" i="2" s="1"/>
  <c r="BF526" i="2" a="1"/>
  <c r="BF526" i="2" s="1"/>
  <c r="BC526" i="2" a="1"/>
  <c r="BC526" i="2" s="1"/>
  <c r="AZ526" i="2" a="1"/>
  <c r="AZ526" i="2" s="1"/>
  <c r="BD526" i="2" a="1"/>
  <c r="BD526" i="2" s="1"/>
  <c r="BA542" i="2" a="1"/>
  <c r="BA542" i="2" s="1"/>
  <c r="BB542" i="2" a="1"/>
  <c r="BB542" i="2" s="1"/>
  <c r="BF542" i="2" a="1"/>
  <c r="BF542" i="2" s="1"/>
  <c r="BC542" i="2" a="1"/>
  <c r="BC542" i="2" s="1"/>
  <c r="BD542" i="2" a="1"/>
  <c r="BD542" i="2" s="1"/>
  <c r="AZ542" i="2" a="1"/>
  <c r="AZ542" i="2" s="1"/>
  <c r="BE542" i="2"/>
  <c r="AO542" i="2"/>
  <c r="AL542" i="2" a="1"/>
  <c r="AL542" i="2" s="1"/>
  <c r="AP542" i="2" a="1"/>
  <c r="AP542" i="2" s="1"/>
  <c r="AK542" i="2" a="1"/>
  <c r="AK542" i="2" s="1"/>
  <c r="AN542" i="2" a="1"/>
  <c r="AN542" i="2" s="1"/>
  <c r="AM542" i="2" a="1"/>
  <c r="AM542" i="2" s="1"/>
  <c r="BA558" i="2" a="1"/>
  <c r="BA558" i="2" s="1"/>
  <c r="BD558" i="2" a="1"/>
  <c r="BD558" i="2" s="1"/>
  <c r="BE558" i="2"/>
  <c r="AZ558" i="2" a="1"/>
  <c r="AZ558" i="2" s="1"/>
  <c r="BF558" i="2" a="1"/>
  <c r="BF558" i="2" s="1"/>
  <c r="BB558" i="2" a="1"/>
  <c r="BB558" i="2" s="1"/>
  <c r="BC558" i="2" a="1"/>
  <c r="BC558" i="2" s="1"/>
  <c r="BI574" i="2" a="1"/>
  <c r="BI574" i="2" s="1"/>
  <c r="BM574" i="2"/>
  <c r="BJ574" i="2" a="1"/>
  <c r="BJ574" i="2" s="1"/>
  <c r="BN574" i="2" a="1"/>
  <c r="BN574" i="2" s="1"/>
  <c r="BH574" i="2" a="1"/>
  <c r="BH574" i="2" s="1"/>
  <c r="BK574" i="2" a="1"/>
  <c r="BK574" i="2" s="1"/>
  <c r="BL574" i="2" a="1"/>
  <c r="BL574" i="2" s="1"/>
  <c r="BC590" i="2" a="1"/>
  <c r="BC590" i="2" s="1"/>
  <c r="BE590" i="2"/>
  <c r="BA590" i="2" a="1"/>
  <c r="BA590" i="2" s="1"/>
  <c r="BF590" i="2" a="1"/>
  <c r="BF590" i="2" s="1"/>
  <c r="BB590" i="2" a="1"/>
  <c r="BB590" i="2" s="1"/>
  <c r="AZ590" i="2" a="1"/>
  <c r="AZ590" i="2" s="1"/>
  <c r="BD590" i="2" a="1"/>
  <c r="BD590" i="2" s="1"/>
  <c r="BB606" i="2" a="1"/>
  <c r="BB606" i="2" s="1"/>
  <c r="BC606" i="2" a="1"/>
  <c r="BC606" i="2" s="1"/>
  <c r="BE606" i="2"/>
  <c r="BA606" i="2" a="1"/>
  <c r="BA606" i="2" s="1"/>
  <c r="BF606" i="2" a="1"/>
  <c r="BF606" i="2" s="1"/>
  <c r="AZ606" i="2" a="1"/>
  <c r="AZ606" i="2" s="1"/>
  <c r="BD606" i="2" a="1"/>
  <c r="BD606" i="2" s="1"/>
  <c r="AX606" i="2" a="1"/>
  <c r="AX606" i="2" s="1"/>
  <c r="AR606" i="2" a="1"/>
  <c r="AR606" i="2" s="1"/>
  <c r="AT606" i="2" a="1"/>
  <c r="AT606" i="2" s="1"/>
  <c r="AV606" i="2" a="1"/>
  <c r="AV606" i="2" s="1"/>
  <c r="AW606" i="2"/>
  <c r="AS606" i="2" a="1"/>
  <c r="AS606" i="2" s="1"/>
  <c r="AU606" i="2" a="1"/>
  <c r="AU606" i="2" s="1"/>
  <c r="AN638" i="2" a="1"/>
  <c r="AN638" i="2" s="1"/>
  <c r="AK638" i="2" a="1"/>
  <c r="AK638" i="2" s="1"/>
  <c r="AM638" i="2" a="1"/>
  <c r="AM638" i="2" s="1"/>
  <c r="AL638" i="2" a="1"/>
  <c r="AL638" i="2" s="1"/>
  <c r="AO638" i="2"/>
  <c r="AP638" i="2" a="1"/>
  <c r="AP638" i="2" s="1"/>
  <c r="BJ654" i="2" a="1"/>
  <c r="BJ654" i="2" s="1"/>
  <c r="BN654" i="2" a="1"/>
  <c r="BN654" i="2" s="1"/>
  <c r="BK654" i="2" a="1"/>
  <c r="BK654" i="2" s="1"/>
  <c r="BH654" i="2" a="1"/>
  <c r="BH654" i="2" s="1"/>
  <c r="BL654" i="2" a="1"/>
  <c r="BL654" i="2" s="1"/>
  <c r="BI654" i="2" a="1"/>
  <c r="BI654" i="2" s="1"/>
  <c r="BM654" i="2"/>
  <c r="BA670" i="2" a="1"/>
  <c r="BA670" i="2" s="1"/>
  <c r="BF670" i="2" a="1"/>
  <c r="BF670" i="2" s="1"/>
  <c r="BB670" i="2" a="1"/>
  <c r="BB670" i="2" s="1"/>
  <c r="BC670" i="2" a="1"/>
  <c r="BC670" i="2" s="1"/>
  <c r="BE670" i="2"/>
  <c r="AZ670" i="2" a="1"/>
  <c r="AZ670" i="2" s="1"/>
  <c r="BD670" i="2" a="1"/>
  <c r="BD670" i="2" s="1"/>
  <c r="AV670" i="2" a="1"/>
  <c r="AV670" i="2" s="1"/>
  <c r="AX670" i="2" a="1"/>
  <c r="AX670" i="2" s="1"/>
  <c r="AR670" i="2" a="1"/>
  <c r="AR670" i="2" s="1"/>
  <c r="AT670" i="2" a="1"/>
  <c r="AT670" i="2" s="1"/>
  <c r="AW670" i="2"/>
  <c r="AS670" i="2" a="1"/>
  <c r="AS670" i="2" s="1"/>
  <c r="AU670" i="2" a="1"/>
  <c r="AU670" i="2" s="1"/>
  <c r="AL686" i="2" a="1"/>
  <c r="AL686" i="2" s="1"/>
  <c r="AK686" i="2" a="1"/>
  <c r="AK686" i="2" s="1"/>
  <c r="AM686" i="2" a="1"/>
  <c r="AM686" i="2" s="1"/>
  <c r="AP686" i="2" a="1"/>
  <c r="AP686" i="2" s="1"/>
  <c r="AO686" i="2"/>
  <c r="AN686" i="2" a="1"/>
  <c r="AN686" i="2" s="1"/>
  <c r="BE710" i="2"/>
  <c r="AZ710" i="2" a="1"/>
  <c r="AZ710" i="2" s="1"/>
  <c r="BB710" i="2" a="1"/>
  <c r="BB710" i="2" s="1"/>
  <c r="BD710" i="2" a="1"/>
  <c r="BD710" i="2" s="1"/>
  <c r="BC710" i="2" a="1"/>
  <c r="BC710" i="2" s="1"/>
  <c r="BF710" i="2" a="1"/>
  <c r="BF710" i="2" s="1"/>
  <c r="BA710" i="2" a="1"/>
  <c r="BA710" i="2" s="1"/>
  <c r="AN726" i="2" a="1"/>
  <c r="AN726" i="2" s="1"/>
  <c r="AK726" i="2" a="1"/>
  <c r="AK726" i="2" s="1"/>
  <c r="AO726" i="2"/>
  <c r="AL726" i="2" a="1"/>
  <c r="AL726" i="2" s="1"/>
  <c r="AP726" i="2" a="1"/>
  <c r="AP726" i="2" s="1"/>
  <c r="AM726" i="2" a="1"/>
  <c r="AM726" i="2" s="1"/>
  <c r="AL755" i="2" a="1"/>
  <c r="AL755" i="2" s="1"/>
  <c r="AP755" i="2" a="1"/>
  <c r="AP755" i="2" s="1"/>
  <c r="AM755" i="2" a="1"/>
  <c r="AM755" i="2" s="1"/>
  <c r="AN755" i="2" a="1"/>
  <c r="AN755" i="2" s="1"/>
  <c r="AK755" i="2" a="1"/>
  <c r="AK755" i="2" s="1"/>
  <c r="AO755" i="2"/>
  <c r="BE771" i="2"/>
  <c r="BA771" i="2" a="1"/>
  <c r="BA771" i="2" s="1"/>
  <c r="BB771" i="2" a="1"/>
  <c r="BB771" i="2" s="1"/>
  <c r="BD771" i="2" a="1"/>
  <c r="BD771" i="2" s="1"/>
  <c r="AZ771" i="2" a="1"/>
  <c r="AZ771" i="2" s="1"/>
  <c r="BC771" i="2" a="1"/>
  <c r="BC771" i="2" s="1"/>
  <c r="BF771" i="2" a="1"/>
  <c r="BF771" i="2" s="1"/>
  <c r="BN803" i="2" a="1"/>
  <c r="BN803" i="2" s="1"/>
  <c r="BH803" i="2" a="1"/>
  <c r="BH803" i="2" s="1"/>
  <c r="BI803" i="2" a="1"/>
  <c r="BI803" i="2" s="1"/>
  <c r="BJ803" i="2" a="1"/>
  <c r="BJ803" i="2" s="1"/>
  <c r="BK803" i="2" a="1"/>
  <c r="BK803" i="2" s="1"/>
  <c r="BL803" i="2" a="1"/>
  <c r="BL803" i="2" s="1"/>
  <c r="BM803" i="2"/>
  <c r="AX803" i="2" a="1"/>
  <c r="AX803" i="2" s="1"/>
  <c r="AS803" i="2" a="1"/>
  <c r="AS803" i="2" s="1"/>
  <c r="AT803" i="2" a="1"/>
  <c r="AT803" i="2" s="1"/>
  <c r="AU803" i="2" a="1"/>
  <c r="AU803" i="2" s="1"/>
  <c r="AV803" i="2" a="1"/>
  <c r="AV803" i="2" s="1"/>
  <c r="AR803" i="2" a="1"/>
  <c r="AR803" i="2" s="1"/>
  <c r="AW803" i="2"/>
  <c r="BN851" i="2" a="1"/>
  <c r="BN851" i="2" s="1"/>
  <c r="BH851" i="2" a="1"/>
  <c r="BH851" i="2" s="1"/>
  <c r="BI851" i="2" a="1"/>
  <c r="BI851" i="2" s="1"/>
  <c r="BJ851" i="2" a="1"/>
  <c r="BJ851" i="2" s="1"/>
  <c r="BK851" i="2" a="1"/>
  <c r="BK851" i="2" s="1"/>
  <c r="BL851" i="2" a="1"/>
  <c r="BL851" i="2" s="1"/>
  <c r="BM851" i="2"/>
  <c r="BF867" i="2" a="1"/>
  <c r="BF867" i="2" s="1"/>
  <c r="AZ867" i="2" a="1"/>
  <c r="AZ867" i="2" s="1"/>
  <c r="BC867" i="2" a="1"/>
  <c r="BC867" i="2" s="1"/>
  <c r="BB867" i="2" a="1"/>
  <c r="BB867" i="2" s="1"/>
  <c r="BE867" i="2"/>
  <c r="BA867" i="2" a="1"/>
  <c r="BA867" i="2" s="1"/>
  <c r="BD867" i="2" a="1"/>
  <c r="BD867" i="2" s="1"/>
  <c r="BN883" i="2" a="1"/>
  <c r="BN883" i="2" s="1"/>
  <c r="BH883" i="2" a="1"/>
  <c r="BH883" i="2" s="1"/>
  <c r="BI883" i="2" a="1"/>
  <c r="BI883" i="2" s="1"/>
  <c r="BJ883" i="2" a="1"/>
  <c r="BJ883" i="2" s="1"/>
  <c r="BK883" i="2" a="1"/>
  <c r="BK883" i="2" s="1"/>
  <c r="BL883" i="2" a="1"/>
  <c r="BL883" i="2" s="1"/>
  <c r="BM883" i="2"/>
  <c r="BN915" i="2" a="1"/>
  <c r="BN915" i="2" s="1"/>
  <c r="BH915" i="2" a="1"/>
  <c r="BH915" i="2" s="1"/>
  <c r="BI915" i="2" a="1"/>
  <c r="BI915" i="2" s="1"/>
  <c r="BJ915" i="2" a="1"/>
  <c r="BJ915" i="2" s="1"/>
  <c r="BK915" i="2" a="1"/>
  <c r="BK915" i="2" s="1"/>
  <c r="BL915" i="2" a="1"/>
  <c r="BL915" i="2" s="1"/>
  <c r="BM915" i="2"/>
  <c r="AZ931" i="2" a="1"/>
  <c r="AZ931" i="2" s="1"/>
  <c r="BC931" i="2" a="1"/>
  <c r="BC931" i="2" s="1"/>
  <c r="BE931" i="2"/>
  <c r="BB931" i="2" a="1"/>
  <c r="BB931" i="2" s="1"/>
  <c r="BF931" i="2" a="1"/>
  <c r="BF931" i="2" s="1"/>
  <c r="BA931" i="2" a="1"/>
  <c r="BA931" i="2" s="1"/>
  <c r="BD931" i="2" a="1"/>
  <c r="BD931" i="2" s="1"/>
  <c r="AM931" i="2" a="1"/>
  <c r="AM931" i="2" s="1"/>
  <c r="AO931" i="2"/>
  <c r="AK931" i="2" a="1"/>
  <c r="AK931" i="2" s="1"/>
  <c r="AP931" i="2" a="1"/>
  <c r="AP931" i="2" s="1"/>
  <c r="AL931" i="2" a="1"/>
  <c r="AL931" i="2" s="1"/>
  <c r="AN931" i="2" a="1"/>
  <c r="AN931" i="2" s="1"/>
  <c r="BJ947" i="2" a="1"/>
  <c r="BJ947" i="2" s="1"/>
  <c r="BL947" i="2" a="1"/>
  <c r="BL947" i="2" s="1"/>
  <c r="BN947" i="2" a="1"/>
  <c r="BN947" i="2" s="1"/>
  <c r="BI947" i="2" a="1"/>
  <c r="BI947" i="2" s="1"/>
  <c r="BM947" i="2"/>
  <c r="BH947" i="2" a="1"/>
  <c r="BH947" i="2" s="1"/>
  <c r="BK947" i="2" a="1"/>
  <c r="BK947" i="2" s="1"/>
  <c r="AR979" i="2" a="1"/>
  <c r="AR979" i="2" s="1"/>
  <c r="AV979" i="2" a="1"/>
  <c r="AV979" i="2" s="1"/>
  <c r="AS979" i="2" a="1"/>
  <c r="AS979" i="2" s="1"/>
  <c r="AW979" i="2"/>
  <c r="AT979" i="2" a="1"/>
  <c r="AT979" i="2" s="1"/>
  <c r="AX979" i="2" a="1"/>
  <c r="AX979" i="2" s="1"/>
  <c r="AU979" i="2" a="1"/>
  <c r="AU979" i="2" s="1"/>
  <c r="AZ995" i="2" a="1"/>
  <c r="AZ995" i="2" s="1"/>
  <c r="BC995" i="2" a="1"/>
  <c r="BC995" i="2" s="1"/>
  <c r="BE995" i="2"/>
  <c r="BB995" i="2" a="1"/>
  <c r="BB995" i="2" s="1"/>
  <c r="BF995" i="2" a="1"/>
  <c r="BF995" i="2" s="1"/>
  <c r="BA995" i="2" a="1"/>
  <c r="BA995" i="2" s="1"/>
  <c r="BD995" i="2" a="1"/>
  <c r="BD995" i="2" s="1"/>
  <c r="AM995" i="2" a="1"/>
  <c r="AM995" i="2" s="1"/>
  <c r="AO995" i="2"/>
  <c r="AK995" i="2" a="1"/>
  <c r="AK995" i="2" s="1"/>
  <c r="AP995" i="2" a="1"/>
  <c r="AP995" i="2" s="1"/>
  <c r="AL995" i="2" a="1"/>
  <c r="AL995" i="2" s="1"/>
  <c r="AN995" i="2" a="1"/>
  <c r="AN995" i="2" s="1"/>
  <c r="BJ1011" i="2" a="1"/>
  <c r="BJ1011" i="2" s="1"/>
  <c r="BL1011" i="2" a="1"/>
  <c r="BL1011" i="2" s="1"/>
  <c r="BN1011" i="2" a="1"/>
  <c r="BN1011" i="2" s="1"/>
  <c r="BI1011" i="2" a="1"/>
  <c r="BI1011" i="2" s="1"/>
  <c r="BM1011" i="2"/>
  <c r="BH1011" i="2" a="1"/>
  <c r="BH1011" i="2" s="1"/>
  <c r="BK1011" i="2" a="1"/>
  <c r="BK1011" i="2" s="1"/>
  <c r="AZ1043" i="2" a="1"/>
  <c r="AZ1043" i="2" s="1"/>
  <c r="BC1043" i="2" a="1"/>
  <c r="BC1043" i="2" s="1"/>
  <c r="BE1043" i="2"/>
  <c r="BB1043" i="2" a="1"/>
  <c r="BB1043" i="2" s="1"/>
  <c r="BF1043" i="2" a="1"/>
  <c r="BF1043" i="2" s="1"/>
  <c r="BA1043" i="2" a="1"/>
  <c r="BA1043" i="2" s="1"/>
  <c r="BD1043" i="2" a="1"/>
  <c r="BD1043" i="2" s="1"/>
  <c r="BJ1059" i="2" a="1"/>
  <c r="BJ1059" i="2" s="1"/>
  <c r="BL1059" i="2" a="1"/>
  <c r="BL1059" i="2" s="1"/>
  <c r="BN1059" i="2" a="1"/>
  <c r="BN1059" i="2" s="1"/>
  <c r="BI1059" i="2" a="1"/>
  <c r="BI1059" i="2" s="1"/>
  <c r="BM1059" i="2"/>
  <c r="BH1059" i="2" a="1"/>
  <c r="BH1059" i="2" s="1"/>
  <c r="BK1059" i="2" a="1"/>
  <c r="BK1059" i="2" s="1"/>
  <c r="AM1059" i="2" a="1"/>
  <c r="AM1059" i="2" s="1"/>
  <c r="AO1059" i="2"/>
  <c r="AL1059" i="2" a="1"/>
  <c r="AL1059" i="2" s="1"/>
  <c r="AK1059" i="2" a="1"/>
  <c r="AK1059" i="2" s="1"/>
  <c r="AP1059" i="2" a="1"/>
  <c r="AP1059" i="2" s="1"/>
  <c r="AN1059" i="2" a="1"/>
  <c r="AN1059" i="2" s="1"/>
  <c r="AT1091" i="2" a="1"/>
  <c r="AT1091" i="2" s="1"/>
  <c r="AX1091" i="2" a="1"/>
  <c r="AX1091" i="2" s="1"/>
  <c r="AU1091" i="2" a="1"/>
  <c r="AU1091" i="2" s="1"/>
  <c r="AS1091" i="2" a="1"/>
  <c r="AS1091" i="2" s="1"/>
  <c r="AW1091" i="2"/>
  <c r="AR1091" i="2" a="1"/>
  <c r="AR1091" i="2" s="1"/>
  <c r="AV1091" i="2" a="1"/>
  <c r="AV1091" i="2" s="1"/>
  <c r="BJ1107" i="2" a="1"/>
  <c r="BJ1107" i="2" s="1"/>
  <c r="BI1107" i="2" a="1"/>
  <c r="BI1107" i="2" s="1"/>
  <c r="BK1107" i="2" a="1"/>
  <c r="BK1107" i="2" s="1"/>
  <c r="BH1107" i="2" a="1"/>
  <c r="BH1107" i="2" s="1"/>
  <c r="BM1107" i="2"/>
  <c r="BL1107" i="2" a="1"/>
  <c r="BL1107" i="2" s="1"/>
  <c r="BN1107" i="2" a="1"/>
  <c r="BN1107" i="2" s="1"/>
  <c r="BA1123" i="2" a="1"/>
  <c r="BA1123" i="2" s="1"/>
  <c r="BE1123" i="2"/>
  <c r="BB1123" i="2" a="1"/>
  <c r="BB1123" i="2" s="1"/>
  <c r="BF1123" i="2" a="1"/>
  <c r="BF1123" i="2" s="1"/>
  <c r="AZ1123" i="2" a="1"/>
  <c r="AZ1123" i="2" s="1"/>
  <c r="BD1123" i="2" a="1"/>
  <c r="BD1123" i="2" s="1"/>
  <c r="BC1123" i="2" a="1"/>
  <c r="BC1123" i="2" s="1"/>
  <c r="AR1139" i="2" a="1"/>
  <c r="AR1139" i="2" s="1"/>
  <c r="AT1139" i="2" a="1"/>
  <c r="AT1139" i="2" s="1"/>
  <c r="AV1139" i="2" a="1"/>
  <c r="AV1139" i="2" s="1"/>
  <c r="AU1139" i="2" a="1"/>
  <c r="AU1139" i="2" s="1"/>
  <c r="AS1139" i="2" a="1"/>
  <c r="AS1139" i="2" s="1"/>
  <c r="AX1139" i="2" a="1"/>
  <c r="AX1139" i="2" s="1"/>
  <c r="AW1139" i="2"/>
  <c r="BH1155" i="2" a="1"/>
  <c r="BH1155" i="2" s="1"/>
  <c r="BM1155" i="2"/>
  <c r="BJ1155" i="2" a="1"/>
  <c r="BJ1155" i="2" s="1"/>
  <c r="BL1155" i="2" a="1"/>
  <c r="BL1155" i="2" s="1"/>
  <c r="BK1155" i="2" a="1"/>
  <c r="BK1155" i="2" s="1"/>
  <c r="BN1155" i="2" a="1"/>
  <c r="BN1155" i="2" s="1"/>
  <c r="BI1155" i="2" a="1"/>
  <c r="BI1155" i="2" s="1"/>
  <c r="AW1171" i="2"/>
  <c r="AS1171" i="2" a="1"/>
  <c r="AS1171" i="2" s="1"/>
  <c r="AX1171" i="2" a="1"/>
  <c r="AX1171" i="2" s="1"/>
  <c r="AR1171" i="2" a="1"/>
  <c r="AR1171" i="2" s="1"/>
  <c r="AU1171" i="2" a="1"/>
  <c r="AU1171" i="2" s="1"/>
  <c r="AV1171" i="2" a="1"/>
  <c r="AV1171" i="2" s="1"/>
  <c r="AT1171" i="2" a="1"/>
  <c r="AT1171" i="2" s="1"/>
  <c r="BC1182" i="2" a="1"/>
  <c r="BC1182" i="2" s="1"/>
  <c r="AZ1182" i="2" a="1"/>
  <c r="AZ1182" i="2" s="1"/>
  <c r="BD1182" i="2" a="1"/>
  <c r="BD1182" i="2" s="1"/>
  <c r="BB1182" i="2" a="1"/>
  <c r="BB1182" i="2" s="1"/>
  <c r="BF1182" i="2" a="1"/>
  <c r="BF1182" i="2" s="1"/>
  <c r="BE1182" i="2"/>
  <c r="BA1182" i="2" a="1"/>
  <c r="BA1182" i="2" s="1"/>
  <c r="BC1198" i="2" a="1"/>
  <c r="BC1198" i="2" s="1"/>
  <c r="AZ1198" i="2" a="1"/>
  <c r="AZ1198" i="2" s="1"/>
  <c r="BD1198" i="2" a="1"/>
  <c r="BD1198" i="2" s="1"/>
  <c r="BB1198" i="2" a="1"/>
  <c r="BB1198" i="2" s="1"/>
  <c r="BF1198" i="2" a="1"/>
  <c r="BF1198" i="2" s="1"/>
  <c r="BA1198" i="2" a="1"/>
  <c r="BA1198" i="2" s="1"/>
  <c r="BE1198" i="2"/>
  <c r="BK1214" i="2" a="1"/>
  <c r="BK1214" i="2" s="1"/>
  <c r="BM1214" i="2"/>
  <c r="BH1214" i="2" a="1"/>
  <c r="BH1214" i="2" s="1"/>
  <c r="BL1214" i="2" a="1"/>
  <c r="BL1214" i="2" s="1"/>
  <c r="BJ1214" i="2" a="1"/>
  <c r="BJ1214" i="2" s="1"/>
  <c r="BN1214" i="2" a="1"/>
  <c r="BN1214" i="2" s="1"/>
  <c r="BI1214" i="2" a="1"/>
  <c r="BI1214" i="2" s="1"/>
  <c r="BL1230" i="2" a="1"/>
  <c r="BL1230" i="2" s="1"/>
  <c r="BM1230" i="2"/>
  <c r="BH1230" i="2" a="1"/>
  <c r="BH1230" i="2" s="1"/>
  <c r="BN1230" i="2" a="1"/>
  <c r="BN1230" i="2" s="1"/>
  <c r="BK1230" i="2" a="1"/>
  <c r="BK1230" i="2" s="1"/>
  <c r="BJ1230" i="2" a="1"/>
  <c r="BJ1230" i="2" s="1"/>
  <c r="BI1230" i="2" a="1"/>
  <c r="BI1230" i="2" s="1"/>
  <c r="AL1246" i="2" a="1"/>
  <c r="AL1246" i="2" s="1"/>
  <c r="AM1246" i="2" a="1"/>
  <c r="AM1246" i="2" s="1"/>
  <c r="AP1246" i="2" a="1"/>
  <c r="AP1246" i="2" s="1"/>
  <c r="AN1246" i="2" a="1"/>
  <c r="AN1246" i="2" s="1"/>
  <c r="AK1246" i="2" a="1"/>
  <c r="AK1246" i="2" s="1"/>
  <c r="AO1246" i="2"/>
  <c r="BM1262" i="2"/>
  <c r="BK1262" i="2" a="1"/>
  <c r="BK1262" i="2" s="1"/>
  <c r="BN1262" i="2" a="1"/>
  <c r="BN1262" i="2" s="1"/>
  <c r="BH1262" i="2" a="1"/>
  <c r="BH1262" i="2" s="1"/>
  <c r="BL1262" i="2" a="1"/>
  <c r="BL1262" i="2" s="1"/>
  <c r="BJ1262" i="2" a="1"/>
  <c r="BJ1262" i="2" s="1"/>
  <c r="BI1262" i="2" a="1"/>
  <c r="BI1262" i="2" s="1"/>
  <c r="AP1310" i="2" a="1"/>
  <c r="AP1310" i="2" s="1"/>
  <c r="AK1310" i="2" a="1"/>
  <c r="AK1310" i="2" s="1"/>
  <c r="AM1310" i="2" a="1"/>
  <c r="AM1310" i="2" s="1"/>
  <c r="AN1310" i="2" a="1"/>
  <c r="AN1310" i="2" s="1"/>
  <c r="AL1310" i="2" a="1"/>
  <c r="AL1310" i="2" s="1"/>
  <c r="AO1310" i="2"/>
  <c r="AR1310" i="2" a="1"/>
  <c r="AR1310" i="2" s="1"/>
  <c r="AV1310" i="2" a="1"/>
  <c r="AV1310" i="2" s="1"/>
  <c r="AX1310" i="2" a="1"/>
  <c r="AX1310" i="2" s="1"/>
  <c r="AS1310" i="2" a="1"/>
  <c r="AS1310" i="2" s="1"/>
  <c r="AT1310" i="2" a="1"/>
  <c r="AT1310" i="2" s="1"/>
  <c r="AW1310" i="2"/>
  <c r="AU1310" i="2" a="1"/>
  <c r="AU1310" i="2" s="1"/>
  <c r="BI1342" i="2" a="1"/>
  <c r="BI1342" i="2" s="1"/>
  <c r="BH1342" i="2" a="1"/>
  <c r="BH1342" i="2" s="1"/>
  <c r="BL1342" i="2" a="1"/>
  <c r="BL1342" i="2" s="1"/>
  <c r="BJ1342" i="2" a="1"/>
  <c r="BJ1342" i="2" s="1"/>
  <c r="BK1342" i="2" a="1"/>
  <c r="BK1342" i="2" s="1"/>
  <c r="BM1342" i="2"/>
  <c r="BN1342" i="2" a="1"/>
  <c r="BN1342" i="2" s="1"/>
  <c r="AP244" i="2" a="1"/>
  <c r="AP244" i="2" s="1"/>
  <c r="AO244" i="2"/>
  <c r="AK244" i="2" a="1"/>
  <c r="AK244" i="2" s="1"/>
  <c r="AN244" i="2" a="1"/>
  <c r="AN244" i="2" s="1"/>
  <c r="AM244" i="2" a="1"/>
  <c r="AM244" i="2" s="1"/>
  <c r="AL244" i="2" a="1"/>
  <c r="AL244" i="2" s="1"/>
  <c r="AZ211" i="2" a="1"/>
  <c r="AZ211" i="2" s="1"/>
  <c r="BB211" i="2" a="1"/>
  <c r="BB211" i="2" s="1"/>
  <c r="BC211" i="2" a="1"/>
  <c r="BC211" i="2" s="1"/>
  <c r="BE211" i="2"/>
  <c r="BA211" i="2" a="1"/>
  <c r="BA211" i="2" s="1"/>
  <c r="BF211" i="2" a="1"/>
  <c r="BF211" i="2" s="1"/>
  <c r="BD211" i="2" a="1"/>
  <c r="BD211" i="2" s="1"/>
  <c r="AK195" i="2" a="1"/>
  <c r="AK195" i="2" s="1"/>
  <c r="AO195" i="2"/>
  <c r="AL195" i="2" a="1"/>
  <c r="AL195" i="2" s="1"/>
  <c r="AP195" i="2" a="1"/>
  <c r="AP195" i="2" s="1"/>
  <c r="AM195" i="2" a="1"/>
  <c r="AM195" i="2" s="1"/>
  <c r="AN195" i="2" a="1"/>
  <c r="AN195" i="2" s="1"/>
  <c r="BH179" i="2" a="1"/>
  <c r="BH179" i="2" s="1"/>
  <c r="BI179" i="2" a="1"/>
  <c r="BI179" i="2" s="1"/>
  <c r="BN179" i="2" a="1"/>
  <c r="BN179" i="2" s="1"/>
  <c r="BJ179" i="2" a="1"/>
  <c r="BJ179" i="2" s="1"/>
  <c r="BK179" i="2" a="1"/>
  <c r="BK179" i="2" s="1"/>
  <c r="BM179" i="2"/>
  <c r="BL179" i="2" a="1"/>
  <c r="BL179" i="2" s="1"/>
  <c r="BB163" i="2" a="1"/>
  <c r="BB163" i="2" s="1"/>
  <c r="BA163" i="2" a="1"/>
  <c r="BA163" i="2" s="1"/>
  <c r="BF163" i="2" a="1"/>
  <c r="BF163" i="2" s="1"/>
  <c r="BC163" i="2" a="1"/>
  <c r="BC163" i="2" s="1"/>
  <c r="BD163" i="2" a="1"/>
  <c r="BD163" i="2" s="1"/>
  <c r="BE163" i="2"/>
  <c r="AZ163" i="2" a="1"/>
  <c r="AZ163" i="2" s="1"/>
  <c r="BD147" i="2" a="1"/>
  <c r="BD147" i="2" s="1"/>
  <c r="AZ147" i="2" a="1"/>
  <c r="AZ147" i="2" s="1"/>
  <c r="BB147" i="2" a="1"/>
  <c r="BB147" i="2" s="1"/>
  <c r="BF147" i="2" a="1"/>
  <c r="BF147" i="2" s="1"/>
  <c r="BC147" i="2" a="1"/>
  <c r="BC147" i="2" s="1"/>
  <c r="BE147" i="2"/>
  <c r="BA147" i="2" a="1"/>
  <c r="BA147" i="2" s="1"/>
  <c r="AZ131" i="2" a="1"/>
  <c r="AZ131" i="2" s="1"/>
  <c r="BD131" i="2" a="1"/>
  <c r="BD131" i="2" s="1"/>
  <c r="BA131" i="2" a="1"/>
  <c r="BA131" i="2" s="1"/>
  <c r="BE131" i="2"/>
  <c r="BB131" i="2" a="1"/>
  <c r="BB131" i="2" s="1"/>
  <c r="BF131" i="2" a="1"/>
  <c r="BF131" i="2" s="1"/>
  <c r="BC131" i="2" a="1"/>
  <c r="BC131" i="2" s="1"/>
  <c r="AR115" i="2" a="1"/>
  <c r="AR115" i="2" s="1"/>
  <c r="AS115" i="2" a="1"/>
  <c r="AS115" i="2" s="1"/>
  <c r="AX115" i="2" a="1"/>
  <c r="AX115" i="2" s="1"/>
  <c r="AT115" i="2" a="1"/>
  <c r="AT115" i="2" s="1"/>
  <c r="AU115" i="2" a="1"/>
  <c r="AU115" i="2" s="1"/>
  <c r="AW115" i="2"/>
  <c r="AV115" i="2" a="1"/>
  <c r="AV115" i="2" s="1"/>
  <c r="AM99" i="2" a="1"/>
  <c r="AM99" i="2" s="1"/>
  <c r="AN99" i="2" a="1"/>
  <c r="AN99" i="2" s="1"/>
  <c r="AK99" i="2" a="1"/>
  <c r="AK99" i="2" s="1"/>
  <c r="AL99" i="2" a="1"/>
  <c r="AL99" i="2" s="1"/>
  <c r="AP99" i="2" a="1"/>
  <c r="AP99" i="2" s="1"/>
  <c r="AO99" i="2"/>
  <c r="AR49" i="2" a="1"/>
  <c r="AR49" i="2" s="1"/>
  <c r="AS49" i="2" a="1"/>
  <c r="AS49" i="2" s="1"/>
  <c r="AX49" i="2" a="1"/>
  <c r="AX49" i="2" s="1"/>
  <c r="AT49" i="2" a="1"/>
  <c r="AT49" i="2" s="1"/>
  <c r="AU49" i="2" a="1"/>
  <c r="AU49" i="2" s="1"/>
  <c r="AW49" i="2"/>
  <c r="AV49" i="2" a="1"/>
  <c r="AV49" i="2" s="1"/>
  <c r="AM49" i="2" a="1"/>
  <c r="AM49" i="2" s="1"/>
  <c r="AN49" i="2" a="1"/>
  <c r="AN49" i="2" s="1"/>
  <c r="AP49" i="2" a="1"/>
  <c r="AP49" i="2" s="1"/>
  <c r="AK49" i="2" a="1"/>
  <c r="AK49" i="2" s="1"/>
  <c r="AL49" i="2" a="1"/>
  <c r="AL49" i="2" s="1"/>
  <c r="AO49" i="2"/>
  <c r="AK17" i="2" a="1"/>
  <c r="AK17" i="2" s="1"/>
  <c r="AO17" i="2"/>
  <c r="AL17" i="2" a="1"/>
  <c r="AL17" i="2" s="1"/>
  <c r="AP17" i="2" a="1"/>
  <c r="AP17" i="2" s="1"/>
  <c r="AM17" i="2" a="1"/>
  <c r="AM17" i="2" s="1"/>
  <c r="AN17" i="2" a="1"/>
  <c r="AN17" i="2" s="1"/>
  <c r="BH278" i="2" a="1"/>
  <c r="BH278" i="2" s="1"/>
  <c r="BK278" i="2" a="1"/>
  <c r="BK278" i="2" s="1"/>
  <c r="BL278" i="2" a="1"/>
  <c r="BL278" i="2" s="1"/>
  <c r="BM278" i="2"/>
  <c r="BJ278" i="2" a="1"/>
  <c r="BJ278" i="2" s="1"/>
  <c r="BI278" i="2" a="1"/>
  <c r="BI278" i="2" s="1"/>
  <c r="BN278" i="2" a="1"/>
  <c r="BN278" i="2" s="1"/>
  <c r="AL311" i="2" a="1"/>
  <c r="AL311" i="2" s="1"/>
  <c r="AM311" i="2" a="1"/>
  <c r="AM311" i="2" s="1"/>
  <c r="AN311" i="2" a="1"/>
  <c r="AN311" i="2" s="1"/>
  <c r="AO311" i="2"/>
  <c r="AP311" i="2" a="1"/>
  <c r="AP311" i="2" s="1"/>
  <c r="AK311" i="2" a="1"/>
  <c r="AK311" i="2" s="1"/>
  <c r="BC311" i="2" a="1"/>
  <c r="BC311" i="2" s="1"/>
  <c r="AZ311" i="2" a="1"/>
  <c r="AZ311" i="2" s="1"/>
  <c r="BD311" i="2" a="1"/>
  <c r="BD311" i="2" s="1"/>
  <c r="BA311" i="2" a="1"/>
  <c r="BA311" i="2" s="1"/>
  <c r="BE311" i="2"/>
  <c r="BB311" i="2" a="1"/>
  <c r="BB311" i="2" s="1"/>
  <c r="BF311" i="2" a="1"/>
  <c r="BF311" i="2" s="1"/>
  <c r="BB343" i="2" a="1"/>
  <c r="BB343" i="2" s="1"/>
  <c r="BF343" i="2" a="1"/>
  <c r="BF343" i="2" s="1"/>
  <c r="BC343" i="2" a="1"/>
  <c r="BC343" i="2" s="1"/>
  <c r="AZ343" i="2" a="1"/>
  <c r="AZ343" i="2" s="1"/>
  <c r="BD343" i="2" a="1"/>
  <c r="BD343" i="2" s="1"/>
  <c r="BA343" i="2" a="1"/>
  <c r="BA343" i="2" s="1"/>
  <c r="BE343" i="2"/>
  <c r="AV375" i="2" a="1"/>
  <c r="AV375" i="2" s="1"/>
  <c r="AS375" i="2" a="1"/>
  <c r="AS375" i="2" s="1"/>
  <c r="AT375" i="2" a="1"/>
  <c r="AT375" i="2" s="1"/>
  <c r="AW375" i="2"/>
  <c r="AX375" i="2" a="1"/>
  <c r="AX375" i="2" s="1"/>
  <c r="AU375" i="2" a="1"/>
  <c r="AU375" i="2" s="1"/>
  <c r="AR375" i="2" a="1"/>
  <c r="AR375" i="2" s="1"/>
  <c r="AR407" i="2" a="1"/>
  <c r="AR407" i="2" s="1"/>
  <c r="AS407" i="2" a="1"/>
  <c r="AS407" i="2" s="1"/>
  <c r="AU407" i="2" a="1"/>
  <c r="AU407" i="2" s="1"/>
  <c r="AW407" i="2"/>
  <c r="AV407" i="2" a="1"/>
  <c r="AV407" i="2" s="1"/>
  <c r="AX407" i="2" a="1"/>
  <c r="AX407" i="2" s="1"/>
  <c r="AT407" i="2" a="1"/>
  <c r="AT407" i="2" s="1"/>
  <c r="BF439" i="2" a="1"/>
  <c r="BF439" i="2" s="1"/>
  <c r="AZ439" i="2" a="1"/>
  <c r="AZ439" i="2" s="1"/>
  <c r="BB439" i="2" a="1"/>
  <c r="BB439" i="2" s="1"/>
  <c r="BD439" i="2" a="1"/>
  <c r="BD439" i="2" s="1"/>
  <c r="BC439" i="2" a="1"/>
  <c r="BC439" i="2" s="1"/>
  <c r="BA439" i="2" a="1"/>
  <c r="BA439" i="2" s="1"/>
  <c r="BE439" i="2"/>
  <c r="AW471" i="2"/>
  <c r="AS412" i="4" s="1"/>
  <c r="AV471" i="2" a="1"/>
  <c r="AV471" i="2" s="1"/>
  <c r="AR412" i="4" s="1"/>
  <c r="AT471" i="2" a="1"/>
  <c r="AT471" i="2" s="1"/>
  <c r="AP412" i="4" s="1"/>
  <c r="AX471" i="2" a="1"/>
  <c r="AX471" i="2" s="1"/>
  <c r="AT412" i="4" s="1"/>
  <c r="AU471" i="2" a="1"/>
  <c r="AU471" i="2" s="1"/>
  <c r="AQ412" i="4" s="1"/>
  <c r="AS471" i="2" a="1"/>
  <c r="AS471" i="2" s="1"/>
  <c r="AO412" i="4" s="1"/>
  <c r="AR471" i="2" a="1"/>
  <c r="AR471" i="2" s="1"/>
  <c r="AN412" i="4" s="1"/>
  <c r="AL503" i="2" a="1"/>
  <c r="AL503" i="2" s="1"/>
  <c r="AM503" i="2" a="1"/>
  <c r="AM503" i="2" s="1"/>
  <c r="AP503" i="2" a="1"/>
  <c r="AP503" i="2" s="1"/>
  <c r="AK503" i="2" a="1"/>
  <c r="AK503" i="2" s="1"/>
  <c r="AO503" i="2"/>
  <c r="AN503" i="2" a="1"/>
  <c r="AN503" i="2" s="1"/>
  <c r="AN535" i="2" a="1"/>
  <c r="AN535" i="2" s="1"/>
  <c r="AK535" i="2" a="1"/>
  <c r="AK535" i="2" s="1"/>
  <c r="AO535" i="2"/>
  <c r="AL535" i="2" a="1"/>
  <c r="AL535" i="2" s="1"/>
  <c r="AP535" i="2" a="1"/>
  <c r="AP535" i="2" s="1"/>
  <c r="AM535" i="2" a="1"/>
  <c r="AM535" i="2" s="1"/>
  <c r="BJ567" i="2" a="1"/>
  <c r="BJ567" i="2" s="1"/>
  <c r="BM567" i="2"/>
  <c r="BN567" i="2" a="1"/>
  <c r="BN567" i="2" s="1"/>
  <c r="BI567" i="2" a="1"/>
  <c r="BI567" i="2" s="1"/>
  <c r="BH567" i="2" a="1"/>
  <c r="BH567" i="2" s="1"/>
  <c r="BL567" i="2" a="1"/>
  <c r="BL567" i="2" s="1"/>
  <c r="BK567" i="2" a="1"/>
  <c r="BK567" i="2" s="1"/>
  <c r="AM567" i="2" a="1"/>
  <c r="AM567" i="2" s="1"/>
  <c r="AO567" i="2"/>
  <c r="AL567" i="2" a="1"/>
  <c r="AL567" i="2" s="1"/>
  <c r="AP567" i="2" a="1"/>
  <c r="AP567" i="2" s="1"/>
  <c r="AN567" i="2" a="1"/>
  <c r="AN567" i="2" s="1"/>
  <c r="AK567" i="2" a="1"/>
  <c r="AK567" i="2" s="1"/>
  <c r="AU599" i="2" a="1"/>
  <c r="AU599" i="2" s="1"/>
  <c r="AV599" i="2" a="1"/>
  <c r="AV599" i="2" s="1"/>
  <c r="AW599" i="2"/>
  <c r="AS599" i="2" a="1"/>
  <c r="AS599" i="2" s="1"/>
  <c r="AX599" i="2" a="1"/>
  <c r="AX599" i="2" s="1"/>
  <c r="AR599" i="2" a="1"/>
  <c r="AR599" i="2" s="1"/>
  <c r="AT599" i="2" a="1"/>
  <c r="AT599" i="2" s="1"/>
  <c r="AL631" i="2" a="1"/>
  <c r="AL631" i="2" s="1"/>
  <c r="AM631" i="2" a="1"/>
  <c r="AM631" i="2" s="1"/>
  <c r="AN631" i="2" a="1"/>
  <c r="AN631" i="2" s="1"/>
  <c r="AP631" i="2" a="1"/>
  <c r="AP631" i="2" s="1"/>
  <c r="AO631" i="2"/>
  <c r="AK631" i="2" a="1"/>
  <c r="AK631" i="2" s="1"/>
  <c r="AZ663" i="2" a="1"/>
  <c r="AZ663" i="2" s="1"/>
  <c r="BD663" i="2" a="1"/>
  <c r="BD663" i="2" s="1"/>
  <c r="BA663" i="2" a="1"/>
  <c r="BA663" i="2" s="1"/>
  <c r="BE663" i="2"/>
  <c r="BB663" i="2" a="1"/>
  <c r="BB663" i="2" s="1"/>
  <c r="BF663" i="2" a="1"/>
  <c r="BF663" i="2" s="1"/>
  <c r="BC663" i="2" a="1"/>
  <c r="BC663" i="2" s="1"/>
  <c r="BI703" i="2" a="1"/>
  <c r="BI703" i="2" s="1"/>
  <c r="BJ703" i="2" a="1"/>
  <c r="BJ703" i="2" s="1"/>
  <c r="BK703" i="2" a="1"/>
  <c r="BK703" i="2" s="1"/>
  <c r="BN703" i="2" a="1"/>
  <c r="BN703" i="2" s="1"/>
  <c r="BL703" i="2" a="1"/>
  <c r="BL703" i="2" s="1"/>
  <c r="BH703" i="2" a="1"/>
  <c r="BH703" i="2" s="1"/>
  <c r="BM703" i="2"/>
  <c r="AZ703" i="2" a="1"/>
  <c r="AZ703" i="2" s="1"/>
  <c r="BD703" i="2" a="1"/>
  <c r="BD703" i="2" s="1"/>
  <c r="BE703" i="2"/>
  <c r="BF703" i="2" a="1"/>
  <c r="BF703" i="2" s="1"/>
  <c r="BA703" i="2" a="1"/>
  <c r="BA703" i="2" s="1"/>
  <c r="BB703" i="2" a="1"/>
  <c r="BB703" i="2" s="1"/>
  <c r="BC703" i="2" a="1"/>
  <c r="BC703" i="2" s="1"/>
  <c r="BH735" i="2" a="1"/>
  <c r="BH735" i="2" s="1"/>
  <c r="BL735" i="2" a="1"/>
  <c r="BL735" i="2" s="1"/>
  <c r="BM735" i="2"/>
  <c r="BI735" i="2" a="1"/>
  <c r="BI735" i="2" s="1"/>
  <c r="BN735" i="2" a="1"/>
  <c r="BN735" i="2" s="1"/>
  <c r="BJ735" i="2" a="1"/>
  <c r="BJ735" i="2" s="1"/>
  <c r="BK735" i="2" a="1"/>
  <c r="BK735" i="2" s="1"/>
  <c r="BE764" i="2"/>
  <c r="BF764" i="2" a="1"/>
  <c r="BF764" i="2" s="1"/>
  <c r="BA764" i="2" a="1"/>
  <c r="BA764" i="2" s="1"/>
  <c r="BD764" i="2" a="1"/>
  <c r="BD764" i="2" s="1"/>
  <c r="BB764" i="2" a="1"/>
  <c r="BB764" i="2" s="1"/>
  <c r="AZ764" i="2" a="1"/>
  <c r="AZ764" i="2" s="1"/>
  <c r="BC764" i="2" a="1"/>
  <c r="BC764" i="2" s="1"/>
  <c r="AP796" i="2" a="1"/>
  <c r="AP796" i="2" s="1"/>
  <c r="AO796" i="2"/>
  <c r="AM796" i="2" a="1"/>
  <c r="AM796" i="2" s="1"/>
  <c r="AN796" i="2" a="1"/>
  <c r="AN796" i="2" s="1"/>
  <c r="AK796" i="2" a="1"/>
  <c r="AK796" i="2" s="1"/>
  <c r="AL796" i="2" a="1"/>
  <c r="AL796" i="2" s="1"/>
  <c r="BF828" i="2" a="1"/>
  <c r="BF828" i="2" s="1"/>
  <c r="BC828" i="2" a="1"/>
  <c r="BC828" i="2" s="1"/>
  <c r="BD828" i="2" a="1"/>
  <c r="BD828" i="2" s="1"/>
  <c r="BE828" i="2"/>
  <c r="AZ828" i="2" a="1"/>
  <c r="AZ828" i="2" s="1"/>
  <c r="BA828" i="2" a="1"/>
  <c r="BA828" i="2" s="1"/>
  <c r="BB828" i="2" a="1"/>
  <c r="BB828" i="2" s="1"/>
  <c r="AX860" i="2" a="1"/>
  <c r="AX860" i="2" s="1"/>
  <c r="AS860" i="2" a="1"/>
  <c r="AS860" i="2" s="1"/>
  <c r="AR860" i="2" a="1"/>
  <c r="AR860" i="2" s="1"/>
  <c r="AU860" i="2" a="1"/>
  <c r="AU860" i="2" s="1"/>
  <c r="AV860" i="2" a="1"/>
  <c r="AV860" i="2" s="1"/>
  <c r="AW860" i="2"/>
  <c r="AT860" i="2" a="1"/>
  <c r="AT860" i="2" s="1"/>
  <c r="BN892" i="2" a="1"/>
  <c r="BN892" i="2" s="1"/>
  <c r="BJ892" i="2" a="1"/>
  <c r="BJ892" i="2" s="1"/>
  <c r="BM892" i="2"/>
  <c r="BL892" i="2" a="1"/>
  <c r="BL892" i="2" s="1"/>
  <c r="BH892" i="2" a="1"/>
  <c r="BH892" i="2" s="1"/>
  <c r="BK892" i="2" a="1"/>
  <c r="BK892" i="2" s="1"/>
  <c r="BI892" i="2" a="1"/>
  <c r="BI892" i="2" s="1"/>
  <c r="BA924" i="2" a="1"/>
  <c r="BA924" i="2" s="1"/>
  <c r="BC924" i="2" a="1"/>
  <c r="BC924" i="2" s="1"/>
  <c r="BE924" i="2"/>
  <c r="BF924" i="2" a="1"/>
  <c r="BF924" i="2" s="1"/>
  <c r="BB924" i="2" a="1"/>
  <c r="BB924" i="2" s="1"/>
  <c r="BD924" i="2" a="1"/>
  <c r="BD924" i="2" s="1"/>
  <c r="AZ924" i="2" a="1"/>
  <c r="AZ924" i="2" s="1"/>
  <c r="BB956" i="2" a="1"/>
  <c r="BB956" i="2" s="1"/>
  <c r="BE956" i="2"/>
  <c r="AZ956" i="2" a="1"/>
  <c r="AZ956" i="2" s="1"/>
  <c r="BC956" i="2" a="1"/>
  <c r="BC956" i="2" s="1"/>
  <c r="BD956" i="2" a="1"/>
  <c r="BD956" i="2" s="1"/>
  <c r="BF956" i="2" a="1"/>
  <c r="BF956" i="2" s="1"/>
  <c r="BA956" i="2" a="1"/>
  <c r="BA956" i="2" s="1"/>
  <c r="AM956" i="2" a="1"/>
  <c r="AM956" i="2" s="1"/>
  <c r="AN956" i="2" a="1"/>
  <c r="AN956" i="2" s="1"/>
  <c r="AK956" i="2" a="1"/>
  <c r="AK956" i="2" s="1"/>
  <c r="AO956" i="2"/>
  <c r="AL956" i="2" a="1"/>
  <c r="AL956" i="2" s="1"/>
  <c r="AP956" i="2" a="1"/>
  <c r="AP956" i="2" s="1"/>
  <c r="AR988" i="2" a="1"/>
  <c r="AR988" i="2" s="1"/>
  <c r="AU988" i="2" a="1"/>
  <c r="AU988" i="2" s="1"/>
  <c r="AW988" i="2"/>
  <c r="AV988" i="2" a="1"/>
  <c r="AV988" i="2" s="1"/>
  <c r="AT988" i="2" a="1"/>
  <c r="AT988" i="2" s="1"/>
  <c r="AX988" i="2" a="1"/>
  <c r="AX988" i="2" s="1"/>
  <c r="AS988" i="2" a="1"/>
  <c r="AS988" i="2" s="1"/>
  <c r="BH1020" i="2" a="1"/>
  <c r="BH1020" i="2" s="1"/>
  <c r="BK1020" i="2" a="1"/>
  <c r="BK1020" i="2" s="1"/>
  <c r="BM1020" i="2"/>
  <c r="BI1020" i="2" a="1"/>
  <c r="BI1020" i="2" s="1"/>
  <c r="BN1020" i="2" a="1"/>
  <c r="BN1020" i="2" s="1"/>
  <c r="BJ1020" i="2" a="1"/>
  <c r="BJ1020" i="2" s="1"/>
  <c r="BL1020" i="2" a="1"/>
  <c r="BL1020" i="2" s="1"/>
  <c r="BB1052" i="2" a="1"/>
  <c r="BB1052" i="2" s="1"/>
  <c r="BE1052" i="2"/>
  <c r="AZ1052" i="2" a="1"/>
  <c r="AZ1052" i="2" s="1"/>
  <c r="BC1052" i="2" a="1"/>
  <c r="BC1052" i="2" s="1"/>
  <c r="BD1052" i="2" a="1"/>
  <c r="BD1052" i="2" s="1"/>
  <c r="BF1052" i="2" a="1"/>
  <c r="BF1052" i="2" s="1"/>
  <c r="BA1052" i="2" a="1"/>
  <c r="BA1052" i="2" s="1"/>
  <c r="AM1084" i="2" a="1"/>
  <c r="AM1084" i="2" s="1"/>
  <c r="AN1084" i="2" a="1"/>
  <c r="AN1084" i="2" s="1"/>
  <c r="AL1084" i="2" a="1"/>
  <c r="AL1084" i="2" s="1"/>
  <c r="AP1084" i="2" a="1"/>
  <c r="AP1084" i="2" s="1"/>
  <c r="AO1084" i="2"/>
  <c r="AK1084" i="2" a="1"/>
  <c r="AK1084" i="2" s="1"/>
  <c r="AT1116" i="2" a="1"/>
  <c r="AT1116" i="2" s="1"/>
  <c r="AX1116" i="2" a="1"/>
  <c r="AX1116" i="2" s="1"/>
  <c r="AU1116" i="2" a="1"/>
  <c r="AU1116" i="2" s="1"/>
  <c r="AS1116" i="2" a="1"/>
  <c r="AS1116" i="2" s="1"/>
  <c r="AW1116" i="2"/>
  <c r="AR1116" i="2" a="1"/>
  <c r="AR1116" i="2" s="1"/>
  <c r="AV1116" i="2" a="1"/>
  <c r="AV1116" i="2" s="1"/>
  <c r="BE1148" i="2"/>
  <c r="AZ1148" i="2" a="1"/>
  <c r="AZ1148" i="2" s="1"/>
  <c r="BD1148" i="2" a="1"/>
  <c r="BD1148" i="2" s="1"/>
  <c r="BA1148" i="2" a="1"/>
  <c r="BA1148" i="2" s="1"/>
  <c r="BB1148" i="2" a="1"/>
  <c r="BB1148" i="2" s="1"/>
  <c r="BF1148" i="2" a="1"/>
  <c r="BF1148" i="2" s="1"/>
  <c r="BC1148" i="2" a="1"/>
  <c r="BC1148" i="2" s="1"/>
  <c r="AS1207" i="2" a="1"/>
  <c r="AS1207" i="2" s="1"/>
  <c r="AW1207" i="2"/>
  <c r="AT1207" i="2" a="1"/>
  <c r="AT1207" i="2" s="1"/>
  <c r="AX1207" i="2" a="1"/>
  <c r="AX1207" i="2" s="1"/>
  <c r="AR1207" i="2" a="1"/>
  <c r="AR1207" i="2" s="1"/>
  <c r="AV1207" i="2" a="1"/>
  <c r="AV1207" i="2" s="1"/>
  <c r="AU1207" i="2" a="1"/>
  <c r="AU1207" i="2" s="1"/>
  <c r="BL1239" i="2" a="1"/>
  <c r="BL1239" i="2" s="1"/>
  <c r="BH1239" i="2" a="1"/>
  <c r="BH1239" i="2" s="1"/>
  <c r="BN1239" i="2" a="1"/>
  <c r="BN1239" i="2" s="1"/>
  <c r="BK1239" i="2" a="1"/>
  <c r="BK1239" i="2" s="1"/>
  <c r="BJ1239" i="2" a="1"/>
  <c r="BJ1239" i="2" s="1"/>
  <c r="BI1239" i="2" a="1"/>
  <c r="BI1239" i="2" s="1"/>
  <c r="BM1239" i="2"/>
  <c r="BN1271" i="2" a="1"/>
  <c r="BN1271" i="2" s="1"/>
  <c r="BI1271" i="2" a="1"/>
  <c r="BI1271" i="2" s="1"/>
  <c r="BH1271" i="2" a="1"/>
  <c r="BH1271" i="2" s="1"/>
  <c r="BK1271" i="2" a="1"/>
  <c r="BK1271" i="2" s="1"/>
  <c r="BL1271" i="2" a="1"/>
  <c r="BL1271" i="2" s="1"/>
  <c r="BJ1271" i="2" a="1"/>
  <c r="BJ1271" i="2" s="1"/>
  <c r="BM1271" i="2"/>
  <c r="AX1303" i="2" a="1"/>
  <c r="AX1303" i="2" s="1"/>
  <c r="AR1303" i="2" a="1"/>
  <c r="AR1303" i="2" s="1"/>
  <c r="AU1303" i="2" a="1"/>
  <c r="AU1303" i="2" s="1"/>
  <c r="AT1303" i="2" a="1"/>
  <c r="AT1303" i="2" s="1"/>
  <c r="AW1303" i="2"/>
  <c r="AS1303" i="2" a="1"/>
  <c r="AS1303" i="2" s="1"/>
  <c r="AV1303" i="2" a="1"/>
  <c r="AV1303" i="2" s="1"/>
  <c r="BN1335" i="2" a="1"/>
  <c r="BN1335" i="2" s="1"/>
  <c r="BI1335" i="2" a="1"/>
  <c r="BI1335" i="2" s="1"/>
  <c r="BH1335" i="2" a="1"/>
  <c r="BH1335" i="2" s="1"/>
  <c r="BK1335" i="2" a="1"/>
  <c r="BK1335" i="2" s="1"/>
  <c r="BL1335" i="2" a="1"/>
  <c r="BL1335" i="2" s="1"/>
  <c r="BJ1335" i="2" a="1"/>
  <c r="BJ1335" i="2" s="1"/>
  <c r="BM1335" i="2"/>
  <c r="AS1335" i="2" a="1"/>
  <c r="AS1335" i="2" s="1"/>
  <c r="AR1335" i="2" a="1"/>
  <c r="AR1335" i="2" s="1"/>
  <c r="AU1335" i="2" a="1"/>
  <c r="AU1335" i="2" s="1"/>
  <c r="AV1335" i="2" a="1"/>
  <c r="AV1335" i="2" s="1"/>
  <c r="AX1335" i="2" a="1"/>
  <c r="AX1335" i="2" s="1"/>
  <c r="AT1335" i="2" a="1"/>
  <c r="AT1335" i="2" s="1"/>
  <c r="AW1335" i="2"/>
  <c r="AL253" i="2" a="1"/>
  <c r="AL253" i="2" s="1"/>
  <c r="AO253" i="2"/>
  <c r="AM253" i="2" a="1"/>
  <c r="AM253" i="2" s="1"/>
  <c r="AP253" i="2" a="1"/>
  <c r="AP253" i="2" s="1"/>
  <c r="AK253" i="2" a="1"/>
  <c r="AK253" i="2" s="1"/>
  <c r="AN253" i="2" a="1"/>
  <c r="AN253" i="2" s="1"/>
  <c r="AS186" i="2" a="1"/>
  <c r="AS186" i="2" s="1"/>
  <c r="AW186" i="2"/>
  <c r="AT186" i="2" a="1"/>
  <c r="AT186" i="2" s="1"/>
  <c r="AX186" i="2" a="1"/>
  <c r="AX186" i="2" s="1"/>
  <c r="AU186" i="2" a="1"/>
  <c r="AU186" i="2" s="1"/>
  <c r="AR186" i="2" a="1"/>
  <c r="AR186" i="2" s="1"/>
  <c r="AV186" i="2" a="1"/>
  <c r="AV186" i="2" s="1"/>
  <c r="BA154" i="2" a="1"/>
  <c r="BA154" i="2" s="1"/>
  <c r="BE154" i="2"/>
  <c r="BD154" i="2" a="1"/>
  <c r="BD154" i="2" s="1"/>
  <c r="BC154" i="2" a="1"/>
  <c r="BC154" i="2" s="1"/>
  <c r="AZ154" i="2" a="1"/>
  <c r="AZ154" i="2" s="1"/>
  <c r="BF154" i="2" a="1"/>
  <c r="BF154" i="2" s="1"/>
  <c r="BB154" i="2" a="1"/>
  <c r="BB154" i="2" s="1"/>
  <c r="AZ122" i="2" a="1"/>
  <c r="AZ122" i="2" s="1"/>
  <c r="BE122" i="2"/>
  <c r="BA122" i="2" a="1"/>
  <c r="BA122" i="2" s="1"/>
  <c r="BF122" i="2" a="1"/>
  <c r="BF122" i="2" s="1"/>
  <c r="BB122" i="2" a="1"/>
  <c r="BB122" i="2" s="1"/>
  <c r="BC122" i="2" a="1"/>
  <c r="BC122" i="2" s="1"/>
  <c r="BD122" i="2" a="1"/>
  <c r="BD122" i="2" s="1"/>
  <c r="AU88" i="2" a="1"/>
  <c r="AU88" i="2" s="1"/>
  <c r="AW88" i="2"/>
  <c r="AS88" i="2" a="1"/>
  <c r="AS88" i="2" s="1"/>
  <c r="AT88" i="2" a="1"/>
  <c r="AT88" i="2" s="1"/>
  <c r="AX88" i="2" a="1"/>
  <c r="AX88" i="2" s="1"/>
  <c r="AV88" i="2" a="1"/>
  <c r="AV88" i="2" s="1"/>
  <c r="AR88" i="2" a="1"/>
  <c r="AR88" i="2" s="1"/>
  <c r="AS56" i="2" a="1"/>
  <c r="AS56" i="2" s="1"/>
  <c r="AT56" i="2" a="1"/>
  <c r="AT56" i="2" s="1"/>
  <c r="AW56" i="2"/>
  <c r="AX56" i="2" a="1"/>
  <c r="AX56" i="2" s="1"/>
  <c r="AV56" i="2" a="1"/>
  <c r="AV56" i="2" s="1"/>
  <c r="AR56" i="2" a="1"/>
  <c r="AR56" i="2" s="1"/>
  <c r="AU56" i="2" a="1"/>
  <c r="AU56" i="2" s="1"/>
  <c r="BN24" i="2" a="1"/>
  <c r="BN24" i="2" s="1"/>
  <c r="BK24" i="2" a="1"/>
  <c r="BK24" i="2" s="1"/>
  <c r="BL24" i="2" a="1"/>
  <c r="BL24" i="2" s="1"/>
  <c r="BM24" i="2"/>
  <c r="BH24" i="2" a="1"/>
  <c r="BH24" i="2" s="1"/>
  <c r="BI24" i="2" a="1"/>
  <c r="BI24" i="2" s="1"/>
  <c r="BJ24" i="2" a="1"/>
  <c r="BJ24" i="2" s="1"/>
  <c r="AU24" i="2" a="1"/>
  <c r="AU24" i="2" s="1"/>
  <c r="AV24" i="2" a="1"/>
  <c r="AV24" i="2" s="1"/>
  <c r="AW24" i="2"/>
  <c r="AX24" i="2" a="1"/>
  <c r="AX24" i="2" s="1"/>
  <c r="AR24" i="2" a="1"/>
  <c r="AR24" i="2" s="1"/>
  <c r="AS24" i="2" a="1"/>
  <c r="AS24" i="2" s="1"/>
  <c r="AT24" i="2" a="1"/>
  <c r="AT24" i="2" s="1"/>
  <c r="AT287" i="2" a="1"/>
  <c r="AT287" i="2" s="1"/>
  <c r="AX287" i="2" a="1"/>
  <c r="AX287" i="2" s="1"/>
  <c r="AU287" i="2" a="1"/>
  <c r="AU287" i="2" s="1"/>
  <c r="AR287" i="2" a="1"/>
  <c r="AR287" i="2" s="1"/>
  <c r="AV287" i="2" a="1"/>
  <c r="AV287" i="2" s="1"/>
  <c r="AS287" i="2" a="1"/>
  <c r="AS287" i="2" s="1"/>
  <c r="AW287" i="2"/>
  <c r="AR320" i="2" a="1"/>
  <c r="AR320" i="2" s="1"/>
  <c r="AV320" i="2" a="1"/>
  <c r="AV320" i="2" s="1"/>
  <c r="AS320" i="2" a="1"/>
  <c r="AS320" i="2" s="1"/>
  <c r="AW320" i="2"/>
  <c r="AT320" i="2" a="1"/>
  <c r="AT320" i="2" s="1"/>
  <c r="AX320" i="2" a="1"/>
  <c r="AX320" i="2" s="1"/>
  <c r="AU320" i="2" a="1"/>
  <c r="AU320" i="2" s="1"/>
  <c r="AS360" i="2" a="1"/>
  <c r="AS360" i="2" s="1"/>
  <c r="AV360" i="2" a="1"/>
  <c r="AV360" i="2" s="1"/>
  <c r="AW360" i="2"/>
  <c r="AX360" i="2" a="1"/>
  <c r="AX360" i="2" s="1"/>
  <c r="AR360" i="2" a="1"/>
  <c r="AR360" i="2" s="1"/>
  <c r="AT360" i="2" a="1"/>
  <c r="AT360" i="2" s="1"/>
  <c r="AU360" i="2" a="1"/>
  <c r="AU360" i="2" s="1"/>
  <c r="AV400" i="2" a="1"/>
  <c r="AV400" i="2" s="1"/>
  <c r="AU400" i="2" a="1"/>
  <c r="AU400" i="2" s="1"/>
  <c r="AS400" i="2" a="1"/>
  <c r="AS400" i="2" s="1"/>
  <c r="AX400" i="2" a="1"/>
  <c r="AX400" i="2" s="1"/>
  <c r="AW400" i="2"/>
  <c r="AR400" i="2" a="1"/>
  <c r="AR400" i="2" s="1"/>
  <c r="AT400" i="2" a="1"/>
  <c r="AT400" i="2" s="1"/>
  <c r="BC432" i="2" a="1"/>
  <c r="BC432" i="2" s="1"/>
  <c r="AZ432" i="2" a="1"/>
  <c r="AZ432" i="2" s="1"/>
  <c r="BD432" i="2" a="1"/>
  <c r="BD432" i="2" s="1"/>
  <c r="BA432" i="2" a="1"/>
  <c r="BA432" i="2" s="1"/>
  <c r="BE432" i="2"/>
  <c r="BB432" i="2" a="1"/>
  <c r="BB432" i="2" s="1"/>
  <c r="BF432" i="2" a="1"/>
  <c r="BF432" i="2" s="1"/>
  <c r="BM472" i="2"/>
  <c r="BG407" i="4" s="1"/>
  <c r="BH472" i="2" a="1"/>
  <c r="BH472" i="2" s="1"/>
  <c r="BB407" i="4" s="1"/>
  <c r="BI472" i="2" a="1"/>
  <c r="BI472" i="2" s="1"/>
  <c r="BC407" i="4" s="1"/>
  <c r="BL472" i="2" a="1"/>
  <c r="BL472" i="2" s="1"/>
  <c r="BF407" i="4" s="1"/>
  <c r="BN472" i="2" a="1"/>
  <c r="BN472" i="2" s="1"/>
  <c r="BH407" i="4" s="1"/>
  <c r="BJ472" i="2" a="1"/>
  <c r="BJ472" i="2" s="1"/>
  <c r="BD407" i="4" s="1"/>
  <c r="BK472" i="2" a="1"/>
  <c r="BK472" i="2" s="1"/>
  <c r="BE407" i="4" s="1"/>
  <c r="BK512" i="2" a="1"/>
  <c r="BK512" i="2" s="1"/>
  <c r="BN512" i="2" a="1"/>
  <c r="BN512" i="2" s="1"/>
  <c r="BJ512" i="2" a="1"/>
  <c r="BJ512" i="2" s="1"/>
  <c r="BI512" i="2" a="1"/>
  <c r="BI512" i="2" s="1"/>
  <c r="BM512" i="2"/>
  <c r="BH512" i="2" a="1"/>
  <c r="BH512" i="2" s="1"/>
  <c r="BL512" i="2" a="1"/>
  <c r="BL512" i="2" s="1"/>
  <c r="AK552" i="2" a="1"/>
  <c r="AK552" i="2" s="1"/>
  <c r="AO552" i="2"/>
  <c r="AL552" i="2" a="1"/>
  <c r="AL552" i="2" s="1"/>
  <c r="AP552" i="2" a="1"/>
  <c r="AP552" i="2" s="1"/>
  <c r="AM552" i="2" a="1"/>
  <c r="AM552" i="2" s="1"/>
  <c r="AN552" i="2" a="1"/>
  <c r="AN552" i="2" s="1"/>
  <c r="BN552" i="2" a="1"/>
  <c r="BN552" i="2" s="1"/>
  <c r="BL552" i="2" a="1"/>
  <c r="BL552" i="2" s="1"/>
  <c r="BK552" i="2" a="1"/>
  <c r="BK552" i="2" s="1"/>
  <c r="BJ552" i="2" a="1"/>
  <c r="BJ552" i="2" s="1"/>
  <c r="BM552" i="2"/>
  <c r="BI552" i="2" a="1"/>
  <c r="BI552" i="2" s="1"/>
  <c r="BH552" i="2" a="1"/>
  <c r="BH552" i="2" s="1"/>
  <c r="AS592" i="2" a="1"/>
  <c r="AS592" i="2" s="1"/>
  <c r="AW592" i="2"/>
  <c r="AT592" i="2" a="1"/>
  <c r="AT592" i="2" s="1"/>
  <c r="AX592" i="2" a="1"/>
  <c r="AX592" i="2" s="1"/>
  <c r="AU592" i="2" a="1"/>
  <c r="AU592" i="2" s="1"/>
  <c r="AR592" i="2" a="1"/>
  <c r="AR592" i="2" s="1"/>
  <c r="AV592" i="2" a="1"/>
  <c r="AV592" i="2" s="1"/>
  <c r="AR672" i="2" a="1"/>
  <c r="AR672" i="2" s="1"/>
  <c r="AV672" i="2" a="1"/>
  <c r="AV672" i="2" s="1"/>
  <c r="AS672" i="2" a="1"/>
  <c r="AS672" i="2" s="1"/>
  <c r="AW672" i="2"/>
  <c r="AT672" i="2" a="1"/>
  <c r="AT672" i="2" s="1"/>
  <c r="AX672" i="2" a="1"/>
  <c r="AX672" i="2" s="1"/>
  <c r="AU672" i="2" a="1"/>
  <c r="AU672" i="2" s="1"/>
  <c r="AK720" i="2" a="1"/>
  <c r="AK720" i="2" s="1"/>
  <c r="AP720" i="2" a="1"/>
  <c r="AP720" i="2" s="1"/>
  <c r="AL720" i="2" a="1"/>
  <c r="AL720" i="2" s="1"/>
  <c r="AM720" i="2" a="1"/>
  <c r="AM720" i="2" s="1"/>
  <c r="AO720" i="2"/>
  <c r="AN720" i="2" a="1"/>
  <c r="AN720" i="2" s="1"/>
  <c r="AW720" i="2"/>
  <c r="AT720" i="2" a="1"/>
  <c r="AT720" i="2" s="1"/>
  <c r="AV720" i="2" a="1"/>
  <c r="AV720" i="2" s="1"/>
  <c r="AU720" i="2" a="1"/>
  <c r="AU720" i="2" s="1"/>
  <c r="AX720" i="2" a="1"/>
  <c r="AX720" i="2" s="1"/>
  <c r="AS720" i="2" a="1"/>
  <c r="AS720" i="2" s="1"/>
  <c r="AR720" i="2" a="1"/>
  <c r="AR720" i="2" s="1"/>
  <c r="AP829" i="2" a="1"/>
  <c r="AP829" i="2" s="1"/>
  <c r="AN829" i="2" a="1"/>
  <c r="AN829" i="2" s="1"/>
  <c r="AK829" i="2" a="1"/>
  <c r="AK829" i="2" s="1"/>
  <c r="AL829" i="2" a="1"/>
  <c r="AL829" i="2" s="1"/>
  <c r="AO829" i="2"/>
  <c r="AM829" i="2" a="1"/>
  <c r="AM829" i="2" s="1"/>
  <c r="AX869" i="2" a="1"/>
  <c r="AX869" i="2" s="1"/>
  <c r="AR869" i="2" a="1"/>
  <c r="AR869" i="2" s="1"/>
  <c r="AS869" i="2" a="1"/>
  <c r="AS869" i="2" s="1"/>
  <c r="AT869" i="2" a="1"/>
  <c r="AT869" i="2" s="1"/>
  <c r="AU869" i="2" a="1"/>
  <c r="AU869" i="2" s="1"/>
  <c r="AV869" i="2" a="1"/>
  <c r="AV869" i="2" s="1"/>
  <c r="AW869" i="2"/>
  <c r="AZ1029" i="2" a="1"/>
  <c r="AZ1029" i="2" s="1"/>
  <c r="BB1029" i="2" a="1"/>
  <c r="BB1029" i="2" s="1"/>
  <c r="BC1029" i="2" a="1"/>
  <c r="BC1029" i="2" s="1"/>
  <c r="BE1029" i="2"/>
  <c r="BA1029" i="2" a="1"/>
  <c r="BA1029" i="2" s="1"/>
  <c r="BF1029" i="2" a="1"/>
  <c r="BF1029" i="2" s="1"/>
  <c r="BD1029" i="2" a="1"/>
  <c r="BD1029" i="2" s="1"/>
  <c r="AT1029" i="2" a="1"/>
  <c r="AT1029" i="2" s="1"/>
  <c r="AV1029" i="2" a="1"/>
  <c r="AV1029" i="2" s="1"/>
  <c r="AX1029" i="2" a="1"/>
  <c r="AX1029" i="2" s="1"/>
  <c r="AS1029" i="2" a="1"/>
  <c r="AS1029" i="2" s="1"/>
  <c r="AW1029" i="2"/>
  <c r="AR1029" i="2" a="1"/>
  <c r="AR1029" i="2" s="1"/>
  <c r="AU1029" i="2" a="1"/>
  <c r="AU1029" i="2" s="1"/>
  <c r="BK1077" i="2" a="1"/>
  <c r="BK1077" i="2" s="1"/>
  <c r="BH1077" i="2" a="1"/>
  <c r="BH1077" i="2" s="1"/>
  <c r="BL1077" i="2" a="1"/>
  <c r="BL1077" i="2" s="1"/>
  <c r="BJ1077" i="2" a="1"/>
  <c r="BJ1077" i="2" s="1"/>
  <c r="BN1077" i="2" a="1"/>
  <c r="BN1077" i="2" s="1"/>
  <c r="BM1077" i="2"/>
  <c r="BI1077" i="2" a="1"/>
  <c r="BI1077" i="2" s="1"/>
  <c r="AT1117" i="2" a="1"/>
  <c r="AT1117" i="2" s="1"/>
  <c r="AS1117" i="2" a="1"/>
  <c r="AS1117" i="2" s="1"/>
  <c r="AU1117" i="2" a="1"/>
  <c r="AU1117" i="2" s="1"/>
  <c r="AR1117" i="2" a="1"/>
  <c r="AR1117" i="2" s="1"/>
  <c r="AW1117" i="2"/>
  <c r="AV1117" i="2" a="1"/>
  <c r="AV1117" i="2" s="1"/>
  <c r="AX1117" i="2" a="1"/>
  <c r="AX1117" i="2" s="1"/>
  <c r="AK1165" i="2" a="1"/>
  <c r="AK1165" i="2" s="1"/>
  <c r="AO1165" i="2"/>
  <c r="AL1165" i="2" a="1"/>
  <c r="AL1165" i="2" s="1"/>
  <c r="AP1165" i="2" a="1"/>
  <c r="AP1165" i="2" s="1"/>
  <c r="AN1165" i="2" a="1"/>
  <c r="AN1165" i="2" s="1"/>
  <c r="AM1165" i="2" a="1"/>
  <c r="AM1165" i="2" s="1"/>
  <c r="BD1200" i="2" a="1"/>
  <c r="BD1200" i="2" s="1"/>
  <c r="BA1200" i="2" a="1"/>
  <c r="BA1200" i="2" s="1"/>
  <c r="BB1200" i="2" a="1"/>
  <c r="BB1200" i="2" s="1"/>
  <c r="BE1200" i="2"/>
  <c r="BC1200" i="2" a="1"/>
  <c r="BC1200" i="2" s="1"/>
  <c r="AZ1200" i="2" a="1"/>
  <c r="AZ1200" i="2" s="1"/>
  <c r="BF1200" i="2" a="1"/>
  <c r="BF1200" i="2" s="1"/>
  <c r="AR1240" i="2" a="1"/>
  <c r="AR1240" i="2" s="1"/>
  <c r="AW1240" i="2"/>
  <c r="AU1240" i="2" a="1"/>
  <c r="AU1240" i="2" s="1"/>
  <c r="AT1240" i="2" a="1"/>
  <c r="AT1240" i="2" s="1"/>
  <c r="AX1240" i="2" a="1"/>
  <c r="AX1240" i="2" s="1"/>
  <c r="AV1240" i="2" a="1"/>
  <c r="AV1240" i="2" s="1"/>
  <c r="AS1240" i="2" a="1"/>
  <c r="AS1240" i="2" s="1"/>
  <c r="AR1288" i="2" a="1"/>
  <c r="AR1288" i="2" s="1"/>
  <c r="AX1288" i="2" a="1"/>
  <c r="AX1288" i="2" s="1"/>
  <c r="AV1288" i="2" a="1"/>
  <c r="AV1288" i="2" s="1"/>
  <c r="AS1288" i="2" a="1"/>
  <c r="AS1288" i="2" s="1"/>
  <c r="AT1288" i="2" a="1"/>
  <c r="AT1288" i="2" s="1"/>
  <c r="AU1288" i="2" a="1"/>
  <c r="AU1288" i="2" s="1"/>
  <c r="AW1288" i="2"/>
  <c r="AO1328" i="2"/>
  <c r="AK1328" i="2" a="1"/>
  <c r="AK1328" i="2" s="1"/>
  <c r="AN1328" i="2" a="1"/>
  <c r="AN1328" i="2" s="1"/>
  <c r="AP1328" i="2" a="1"/>
  <c r="AP1328" i="2" s="1"/>
  <c r="AL1328" i="2" a="1"/>
  <c r="AL1328" i="2" s="1"/>
  <c r="AM1328" i="2" a="1"/>
  <c r="AM1328" i="2" s="1"/>
  <c r="AW242" i="2"/>
  <c r="AR242" i="2" a="1"/>
  <c r="AR242" i="2" s="1"/>
  <c r="AT242" i="2" a="1"/>
  <c r="AT242" i="2" s="1"/>
  <c r="AU242" i="2" a="1"/>
  <c r="AU242" i="2" s="1"/>
  <c r="AX242" i="2" a="1"/>
  <c r="AX242" i="2" s="1"/>
  <c r="AV242" i="2" a="1"/>
  <c r="AV242" i="2" s="1"/>
  <c r="AS242" i="2" a="1"/>
  <c r="AS242" i="2" s="1"/>
  <c r="AM201" i="2" a="1"/>
  <c r="AM201" i="2" s="1"/>
  <c r="AO201" i="2"/>
  <c r="AK201" i="2" a="1"/>
  <c r="AK201" i="2" s="1"/>
  <c r="AP201" i="2" a="1"/>
  <c r="AP201" i="2" s="1"/>
  <c r="AL201" i="2" a="1"/>
  <c r="AL201" i="2" s="1"/>
  <c r="AN201" i="2" a="1"/>
  <c r="AN201" i="2" s="1"/>
  <c r="BB161" i="2" a="1"/>
  <c r="BB161" i="2" s="1"/>
  <c r="BD161" i="2" a="1"/>
  <c r="BD161" i="2" s="1"/>
  <c r="BF161" i="2" a="1"/>
  <c r="BF161" i="2" s="1"/>
  <c r="AZ161" i="2" a="1"/>
  <c r="AZ161" i="2" s="1"/>
  <c r="BC161" i="2" a="1"/>
  <c r="BC161" i="2" s="1"/>
  <c r="BE161" i="2"/>
  <c r="BA161" i="2" a="1"/>
  <c r="BA161" i="2" s="1"/>
  <c r="BB121" i="2" a="1"/>
  <c r="BB121" i="2" s="1"/>
  <c r="BC121" i="2" a="1"/>
  <c r="BC121" i="2" s="1"/>
  <c r="BF121" i="2" a="1"/>
  <c r="BF121" i="2" s="1"/>
  <c r="BD121" i="2" a="1"/>
  <c r="BD121" i="2" s="1"/>
  <c r="BA121" i="2" a="1"/>
  <c r="BA121" i="2" s="1"/>
  <c r="AZ121" i="2" a="1"/>
  <c r="AZ121" i="2" s="1"/>
  <c r="BE121" i="2"/>
  <c r="AW79" i="2"/>
  <c r="AT79" i="2" a="1"/>
  <c r="AT79" i="2" s="1"/>
  <c r="AS79" i="2" a="1"/>
  <c r="AS79" i="2" s="1"/>
  <c r="AV79" i="2" a="1"/>
  <c r="AV79" i="2" s="1"/>
  <c r="AU79" i="2" a="1"/>
  <c r="AU79" i="2" s="1"/>
  <c r="AR79" i="2" a="1"/>
  <c r="AR79" i="2" s="1"/>
  <c r="AX79" i="2" a="1"/>
  <c r="AX79" i="2" s="1"/>
  <c r="BB298" i="2" a="1"/>
  <c r="BB298" i="2" s="1"/>
  <c r="BF298" i="2" a="1"/>
  <c r="BF298" i="2" s="1"/>
  <c r="BC298" i="2" a="1"/>
  <c r="BC298" i="2" s="1"/>
  <c r="AZ298" i="2" a="1"/>
  <c r="AZ298" i="2" s="1"/>
  <c r="BD298" i="2" a="1"/>
  <c r="BD298" i="2" s="1"/>
  <c r="BA298" i="2" a="1"/>
  <c r="BA298" i="2" s="1"/>
  <c r="BE298" i="2"/>
  <c r="BE379" i="2"/>
  <c r="BF379" i="2" a="1"/>
  <c r="BF379" i="2" s="1"/>
  <c r="BC379" i="2" a="1"/>
  <c r="BC379" i="2" s="1"/>
  <c r="BA379" i="2" a="1"/>
  <c r="BA379" i="2" s="1"/>
  <c r="AZ379" i="2" a="1"/>
  <c r="AZ379" i="2" s="1"/>
  <c r="BD379" i="2" a="1"/>
  <c r="BD379" i="2" s="1"/>
  <c r="BB379" i="2" a="1"/>
  <c r="BB379" i="2" s="1"/>
  <c r="AP467" i="2" a="1"/>
  <c r="AP467" i="2" s="1"/>
  <c r="AN467" i="2" a="1"/>
  <c r="AN467" i="2" s="1"/>
  <c r="AK467" i="2" a="1"/>
  <c r="AK467" i="2" s="1"/>
  <c r="AO467" i="2"/>
  <c r="AM467" i="2" a="1"/>
  <c r="AM467" i="2" s="1"/>
  <c r="AL467" i="2" a="1"/>
  <c r="AL467" i="2" s="1"/>
  <c r="AX467" i="2" a="1"/>
  <c r="AX467" i="2" s="1"/>
  <c r="AR467" i="2" a="1"/>
  <c r="AR467" i="2" s="1"/>
  <c r="AT467" i="2" a="1"/>
  <c r="AT467" i="2" s="1"/>
  <c r="AV467" i="2" a="1"/>
  <c r="AV467" i="2" s="1"/>
  <c r="AS467" i="2" a="1"/>
  <c r="AS467" i="2" s="1"/>
  <c r="AW467" i="2"/>
  <c r="AU467" i="2" a="1"/>
  <c r="AU467" i="2" s="1"/>
  <c r="BL547" i="2" a="1"/>
  <c r="BL547" i="2" s="1"/>
  <c r="BI547" i="2" a="1"/>
  <c r="BI547" i="2" s="1"/>
  <c r="BJ547" i="2" a="1"/>
  <c r="BJ547" i="2" s="1"/>
  <c r="BM547" i="2"/>
  <c r="BK547" i="2" a="1"/>
  <c r="BK547" i="2" s="1"/>
  <c r="BH547" i="2" a="1"/>
  <c r="BH547" i="2" s="1"/>
  <c r="BN547" i="2" a="1"/>
  <c r="BN547" i="2" s="1"/>
  <c r="BI627" i="2" a="1"/>
  <c r="BI627" i="2" s="1"/>
  <c r="BL627" i="2" a="1"/>
  <c r="BL627" i="2" s="1"/>
  <c r="BM627" i="2"/>
  <c r="BH627" i="2" a="1"/>
  <c r="BH627" i="2" s="1"/>
  <c r="BN627" i="2" a="1"/>
  <c r="BN627" i="2" s="1"/>
  <c r="BJ627" i="2" a="1"/>
  <c r="BJ627" i="2" s="1"/>
  <c r="BK627" i="2" a="1"/>
  <c r="BK627" i="2" s="1"/>
  <c r="AT707" i="2" a="1"/>
  <c r="AT707" i="2" s="1"/>
  <c r="AW707" i="2"/>
  <c r="AR707" i="2" a="1"/>
  <c r="AR707" i="2" s="1"/>
  <c r="AX707" i="2" a="1"/>
  <c r="AX707" i="2" s="1"/>
  <c r="AS707" i="2" a="1"/>
  <c r="AS707" i="2" s="1"/>
  <c r="AV707" i="2" a="1"/>
  <c r="AV707" i="2" s="1"/>
  <c r="AU707" i="2" a="1"/>
  <c r="AU707" i="2" s="1"/>
  <c r="BM776" i="2"/>
  <c r="BI776" i="2" a="1"/>
  <c r="BI776" i="2" s="1"/>
  <c r="BK776" i="2" a="1"/>
  <c r="BK776" i="2" s="1"/>
  <c r="BL776" i="2" a="1"/>
  <c r="BL776" i="2" s="1"/>
  <c r="BH776" i="2" a="1"/>
  <c r="BH776" i="2" s="1"/>
  <c r="BJ776" i="2" a="1"/>
  <c r="BJ776" i="2" s="1"/>
  <c r="BN776" i="2" a="1"/>
  <c r="BN776" i="2" s="1"/>
  <c r="BL856" i="2" a="1"/>
  <c r="BL856" i="2" s="1"/>
  <c r="BI856" i="2" a="1"/>
  <c r="BI856" i="2" s="1"/>
  <c r="BJ856" i="2" a="1"/>
  <c r="BJ856" i="2" s="1"/>
  <c r="BM856" i="2"/>
  <c r="BH856" i="2" a="1"/>
  <c r="BH856" i="2" s="1"/>
  <c r="BK856" i="2" a="1"/>
  <c r="BK856" i="2" s="1"/>
  <c r="BN856" i="2" a="1"/>
  <c r="BN856" i="2" s="1"/>
  <c r="BB928" i="2" a="1"/>
  <c r="BB928" i="2" s="1"/>
  <c r="BD928" i="2" a="1"/>
  <c r="BD928" i="2" s="1"/>
  <c r="BF928" i="2" a="1"/>
  <c r="BF928" i="2" s="1"/>
  <c r="BA928" i="2" a="1"/>
  <c r="BA928" i="2" s="1"/>
  <c r="BE928" i="2"/>
  <c r="AZ928" i="2" a="1"/>
  <c r="AZ928" i="2" s="1"/>
  <c r="BC928" i="2" a="1"/>
  <c r="BC928" i="2" s="1"/>
  <c r="BH1000" i="2" a="1"/>
  <c r="BH1000" i="2" s="1"/>
  <c r="BJ1000" i="2" a="1"/>
  <c r="BJ1000" i="2" s="1"/>
  <c r="BK1000" i="2" a="1"/>
  <c r="BK1000" i="2" s="1"/>
  <c r="BM1000" i="2"/>
  <c r="BI1000" i="2" a="1"/>
  <c r="BI1000" i="2" s="1"/>
  <c r="BN1000" i="2" a="1"/>
  <c r="BN1000" i="2" s="1"/>
  <c r="BL1000" i="2" a="1"/>
  <c r="BL1000" i="2" s="1"/>
  <c r="BH1064" i="2" a="1"/>
  <c r="BH1064" i="2" s="1"/>
  <c r="BJ1064" i="2" a="1"/>
  <c r="BJ1064" i="2" s="1"/>
  <c r="BK1064" i="2" a="1"/>
  <c r="BK1064" i="2" s="1"/>
  <c r="BI1064" i="2" a="1"/>
  <c r="BI1064" i="2" s="1"/>
  <c r="BN1064" i="2" a="1"/>
  <c r="BN1064" i="2" s="1"/>
  <c r="BM1064" i="2"/>
  <c r="BL1064" i="2" a="1"/>
  <c r="BL1064" i="2" s="1"/>
  <c r="BB1064" i="2" a="1"/>
  <c r="BB1064" i="2" s="1"/>
  <c r="BD1064" i="2" a="1"/>
  <c r="BD1064" i="2" s="1"/>
  <c r="BF1064" i="2" a="1"/>
  <c r="BF1064" i="2" s="1"/>
  <c r="BA1064" i="2" a="1"/>
  <c r="BA1064" i="2" s="1"/>
  <c r="BE1064" i="2"/>
  <c r="AZ1064" i="2" a="1"/>
  <c r="AZ1064" i="2" s="1"/>
  <c r="BC1064" i="2" a="1"/>
  <c r="BC1064" i="2" s="1"/>
  <c r="BD1144" i="2" a="1"/>
  <c r="BD1144" i="2" s="1"/>
  <c r="AZ1144" i="2" a="1"/>
  <c r="AZ1144" i="2" s="1"/>
  <c r="BE1144" i="2"/>
  <c r="BC1144" i="2" a="1"/>
  <c r="BC1144" i="2" s="1"/>
  <c r="BA1144" i="2" a="1"/>
  <c r="BA1144" i="2" s="1"/>
  <c r="BF1144" i="2" a="1"/>
  <c r="BF1144" i="2" s="1"/>
  <c r="BB1144" i="2" a="1"/>
  <c r="BB1144" i="2" s="1"/>
  <c r="BL1211" i="2" a="1"/>
  <c r="BL1211" i="2" s="1"/>
  <c r="BN1211" i="2" a="1"/>
  <c r="BN1211" i="2" s="1"/>
  <c r="BJ1211" i="2" a="1"/>
  <c r="BJ1211" i="2" s="1"/>
  <c r="BH1211" i="2" a="1"/>
  <c r="BH1211" i="2" s="1"/>
  <c r="BI1211" i="2" a="1"/>
  <c r="BI1211" i="2" s="1"/>
  <c r="BM1211" i="2"/>
  <c r="BK1211" i="2" a="1"/>
  <c r="BK1211" i="2" s="1"/>
  <c r="AK1283" i="2" a="1"/>
  <c r="AK1283" i="2" s="1"/>
  <c r="AN1283" i="2" a="1"/>
  <c r="AN1283" i="2" s="1"/>
  <c r="AP1283" i="2" a="1"/>
  <c r="AP1283" i="2" s="1"/>
  <c r="AL1283" i="2" a="1"/>
  <c r="AL1283" i="2" s="1"/>
  <c r="AO1283" i="2"/>
  <c r="AM1283" i="2" a="1"/>
  <c r="AM1283" i="2" s="1"/>
  <c r="BN1355" i="2" a="1"/>
  <c r="BN1355" i="2" s="1"/>
  <c r="BI1355" i="2" a="1"/>
  <c r="BI1355" i="2" s="1"/>
  <c r="BH1355" i="2" a="1"/>
  <c r="BH1355" i="2" s="1"/>
  <c r="BK1355" i="2" a="1"/>
  <c r="BK1355" i="2" s="1"/>
  <c r="BL1355" i="2" a="1"/>
  <c r="BL1355" i="2" s="1"/>
  <c r="BJ1355" i="2" a="1"/>
  <c r="BJ1355" i="2" s="1"/>
  <c r="BM1355" i="2"/>
  <c r="AS1355" i="2" a="1"/>
  <c r="AS1355" i="2" s="1"/>
  <c r="AR1355" i="2" a="1"/>
  <c r="AR1355" i="2" s="1"/>
  <c r="AU1355" i="2" a="1"/>
  <c r="AU1355" i="2" s="1"/>
  <c r="AV1355" i="2" a="1"/>
  <c r="AV1355" i="2" s="1"/>
  <c r="AX1355" i="2" a="1"/>
  <c r="AX1355" i="2" s="1"/>
  <c r="AT1355" i="2" a="1"/>
  <c r="AT1355" i="2" s="1"/>
  <c r="AW1355" i="2"/>
  <c r="BD182" i="2" a="1"/>
  <c r="BD182" i="2" s="1"/>
  <c r="BB182" i="2" a="1"/>
  <c r="BB182" i="2" s="1"/>
  <c r="BF182" i="2" a="1"/>
  <c r="BF182" i="2" s="1"/>
  <c r="BE182" i="2"/>
  <c r="BC182" i="2" a="1"/>
  <c r="BC182" i="2" s="1"/>
  <c r="AZ182" i="2" a="1"/>
  <c r="AZ182" i="2" s="1"/>
  <c r="BA182" i="2" a="1"/>
  <c r="BA182" i="2" s="1"/>
  <c r="BJ102" i="2" a="1"/>
  <c r="BJ102" i="2" s="1"/>
  <c r="BN102" i="2" a="1"/>
  <c r="BN102" i="2" s="1"/>
  <c r="BK102" i="2" a="1"/>
  <c r="BK102" i="2" s="1"/>
  <c r="BH102" i="2" a="1"/>
  <c r="BH102" i="2" s="1"/>
  <c r="BL102" i="2" a="1"/>
  <c r="BL102" i="2" s="1"/>
  <c r="BI102" i="2" a="1"/>
  <c r="BI102" i="2" s="1"/>
  <c r="BM102" i="2"/>
  <c r="BB36" i="2" a="1"/>
  <c r="BB36" i="2" s="1"/>
  <c r="BE36" i="2"/>
  <c r="BD36" i="2" a="1"/>
  <c r="BD36" i="2" s="1"/>
  <c r="BA36" i="2" a="1"/>
  <c r="BA36" i="2" s="1"/>
  <c r="AZ36" i="2" a="1"/>
  <c r="AZ36" i="2" s="1"/>
  <c r="BC36" i="2" a="1"/>
  <c r="BC36" i="2" s="1"/>
  <c r="BF36" i="2" a="1"/>
  <c r="BF36" i="2" s="1"/>
  <c r="AU308" i="2" a="1"/>
  <c r="AU308" i="2" s="1"/>
  <c r="AR308" i="2" a="1"/>
  <c r="AR308" i="2" s="1"/>
  <c r="AV308" i="2" a="1"/>
  <c r="AV308" i="2" s="1"/>
  <c r="AS308" i="2" a="1"/>
  <c r="AS308" i="2" s="1"/>
  <c r="AW308" i="2"/>
  <c r="AT308" i="2" a="1"/>
  <c r="AT308" i="2" s="1"/>
  <c r="AX308" i="2" a="1"/>
  <c r="AX308" i="2" s="1"/>
  <c r="BC404" i="2" a="1"/>
  <c r="BC404" i="2" s="1"/>
  <c r="AZ404" i="2" a="1"/>
  <c r="AZ404" i="2" s="1"/>
  <c r="BD404" i="2" a="1"/>
  <c r="BD404" i="2" s="1"/>
  <c r="BA404" i="2" a="1"/>
  <c r="BA404" i="2" s="1"/>
  <c r="BE404" i="2"/>
  <c r="BB404" i="2" a="1"/>
  <c r="BB404" i="2" s="1"/>
  <c r="BF404" i="2" a="1"/>
  <c r="BF404" i="2" s="1"/>
  <c r="AT492" i="2" a="1"/>
  <c r="AT492" i="2" s="1"/>
  <c r="AV492" i="2" a="1"/>
  <c r="AV492" i="2" s="1"/>
  <c r="AR492" i="2" a="1"/>
  <c r="AR492" i="2" s="1"/>
  <c r="AW492" i="2"/>
  <c r="AS492" i="2" a="1"/>
  <c r="AS492" i="2" s="1"/>
  <c r="AU492" i="2" a="1"/>
  <c r="AU492" i="2" s="1"/>
  <c r="AX492" i="2" a="1"/>
  <c r="AX492" i="2" s="1"/>
  <c r="AP580" i="2" a="1"/>
  <c r="AP580" i="2" s="1"/>
  <c r="AL580" i="2" a="1"/>
  <c r="AL580" i="2" s="1"/>
  <c r="AM580" i="2" a="1"/>
  <c r="AM580" i="2" s="1"/>
  <c r="AO580" i="2"/>
  <c r="AN580" i="2" a="1"/>
  <c r="AN580" i="2" s="1"/>
  <c r="AK580" i="2" a="1"/>
  <c r="AK580" i="2" s="1"/>
  <c r="BK668" i="2" a="1"/>
  <c r="BK668" i="2" s="1"/>
  <c r="BM668" i="2"/>
  <c r="BL668" i="2" a="1"/>
  <c r="BL668" i="2" s="1"/>
  <c r="BH668" i="2" a="1"/>
  <c r="BH668" i="2" s="1"/>
  <c r="BN668" i="2" a="1"/>
  <c r="BN668" i="2" s="1"/>
  <c r="BI668" i="2" a="1"/>
  <c r="BI668" i="2" s="1"/>
  <c r="BJ668" i="2" a="1"/>
  <c r="BJ668" i="2" s="1"/>
  <c r="BD740" i="2" a="1"/>
  <c r="BD740" i="2" s="1"/>
  <c r="BB740" i="2" a="1"/>
  <c r="BB740" i="2" s="1"/>
  <c r="BA740" i="2" a="1"/>
  <c r="BA740" i="2" s="1"/>
  <c r="BC740" i="2" a="1"/>
  <c r="BC740" i="2" s="1"/>
  <c r="BE740" i="2"/>
  <c r="BF740" i="2" a="1"/>
  <c r="BF740" i="2" s="1"/>
  <c r="AZ740" i="2" a="1"/>
  <c r="AZ740" i="2" s="1"/>
  <c r="AZ817" i="2" a="1"/>
  <c r="AZ817" i="2" s="1"/>
  <c r="BC817" i="2" a="1"/>
  <c r="BC817" i="2" s="1"/>
  <c r="BB817" i="2" a="1"/>
  <c r="BB817" i="2" s="1"/>
  <c r="BE817" i="2"/>
  <c r="BA817" i="2" a="1"/>
  <c r="BA817" i="2" s="1"/>
  <c r="BF817" i="2" a="1"/>
  <c r="BF817" i="2" s="1"/>
  <c r="BD817" i="2" a="1"/>
  <c r="BD817" i="2" s="1"/>
  <c r="BF897" i="2" a="1"/>
  <c r="BF897" i="2" s="1"/>
  <c r="BD897" i="2" a="1"/>
  <c r="BD897" i="2" s="1"/>
  <c r="BA897" i="2" a="1"/>
  <c r="BA897" i="2" s="1"/>
  <c r="BB897" i="2" a="1"/>
  <c r="BB897" i="2" s="1"/>
  <c r="BE897" i="2"/>
  <c r="AZ897" i="2" a="1"/>
  <c r="AZ897" i="2" s="1"/>
  <c r="BC897" i="2" a="1"/>
  <c r="BC897" i="2" s="1"/>
  <c r="AZ961" i="2" a="1"/>
  <c r="AZ961" i="2" s="1"/>
  <c r="BA961" i="2" a="1"/>
  <c r="BA961" i="2" s="1"/>
  <c r="BF961" i="2" a="1"/>
  <c r="BF961" i="2" s="1"/>
  <c r="BB961" i="2" a="1"/>
  <c r="BB961" i="2" s="1"/>
  <c r="BC961" i="2" a="1"/>
  <c r="BC961" i="2" s="1"/>
  <c r="BE961" i="2"/>
  <c r="BD961" i="2" a="1"/>
  <c r="BD961" i="2" s="1"/>
  <c r="AT961" i="2" a="1"/>
  <c r="AT961" i="2" s="1"/>
  <c r="AW961" i="2"/>
  <c r="AR961" i="2" a="1"/>
  <c r="AR961" i="2" s="1"/>
  <c r="AU961" i="2" a="1"/>
  <c r="AU961" i="2" s="1"/>
  <c r="AV961" i="2" a="1"/>
  <c r="AV961" i="2" s="1"/>
  <c r="AX961" i="2" a="1"/>
  <c r="AX961" i="2" s="1"/>
  <c r="AS961" i="2" a="1"/>
  <c r="AS961" i="2" s="1"/>
  <c r="BJ1041" i="2" a="1"/>
  <c r="BJ1041" i="2" s="1"/>
  <c r="BN1041" i="2" a="1"/>
  <c r="BN1041" i="2" s="1"/>
  <c r="BK1041" i="2" a="1"/>
  <c r="BK1041" i="2" s="1"/>
  <c r="BI1041" i="2" a="1"/>
  <c r="BI1041" i="2" s="1"/>
  <c r="BM1041" i="2"/>
  <c r="BH1041" i="2" a="1"/>
  <c r="BH1041" i="2" s="1"/>
  <c r="BL1041" i="2" a="1"/>
  <c r="BL1041" i="2" s="1"/>
  <c r="AT1113" i="2" a="1"/>
  <c r="AT1113" i="2" s="1"/>
  <c r="AU1113" i="2" a="1"/>
  <c r="AU1113" i="2" s="1"/>
  <c r="AV1113" i="2" a="1"/>
  <c r="AV1113" i="2" s="1"/>
  <c r="AS1113" i="2" a="1"/>
  <c r="AS1113" i="2" s="1"/>
  <c r="AR1113" i="2" a="1"/>
  <c r="AR1113" i="2" s="1"/>
  <c r="AW1113" i="2"/>
  <c r="AX1113" i="2" a="1"/>
  <c r="AX1113" i="2" s="1"/>
  <c r="AK1196" i="2" a="1"/>
  <c r="AK1196" i="2" s="1"/>
  <c r="AO1196" i="2"/>
  <c r="AL1196" i="2" a="1"/>
  <c r="AL1196" i="2" s="1"/>
  <c r="AP1196" i="2" a="1"/>
  <c r="AP1196" i="2" s="1"/>
  <c r="AN1196" i="2" a="1"/>
  <c r="AN1196" i="2" s="1"/>
  <c r="AM1196" i="2" a="1"/>
  <c r="AM1196" i="2" s="1"/>
  <c r="BF1268" i="2" a="1"/>
  <c r="BF1268" i="2" s="1"/>
  <c r="BB1268" i="2" a="1"/>
  <c r="BB1268" i="2" s="1"/>
  <c r="BA1268" i="2" a="1"/>
  <c r="BA1268" i="2" s="1"/>
  <c r="BD1268" i="2" a="1"/>
  <c r="BD1268" i="2" s="1"/>
  <c r="AZ1268" i="2" a="1"/>
  <c r="AZ1268" i="2" s="1"/>
  <c r="BE1268" i="2"/>
  <c r="BC1268" i="2" a="1"/>
  <c r="BC1268" i="2" s="1"/>
  <c r="AT1268" i="2" a="1"/>
  <c r="AT1268" i="2" s="1"/>
  <c r="AX1268" i="2" a="1"/>
  <c r="AX1268" i="2" s="1"/>
  <c r="AR1268" i="2" a="1"/>
  <c r="AR1268" i="2" s="1"/>
  <c r="AV1268" i="2" a="1"/>
  <c r="AV1268" i="2" s="1"/>
  <c r="AS1268" i="2" a="1"/>
  <c r="AS1268" i="2" s="1"/>
  <c r="AU1268" i="2" a="1"/>
  <c r="AU1268" i="2" s="1"/>
  <c r="AW1268" i="2"/>
  <c r="BI1340" i="2" a="1"/>
  <c r="BI1340" i="2" s="1"/>
  <c r="BH1340" i="2" a="1"/>
  <c r="BH1340" i="2" s="1"/>
  <c r="BN1340" i="2" a="1"/>
  <c r="BN1340" i="2" s="1"/>
  <c r="BJ1340" i="2" a="1"/>
  <c r="BJ1340" i="2" s="1"/>
  <c r="BL1340" i="2" a="1"/>
  <c r="BL1340" i="2" s="1"/>
  <c r="BM1340" i="2"/>
  <c r="BK1340" i="2" a="1"/>
  <c r="BK1340" i="2" s="1"/>
  <c r="AS213" i="2" a="1"/>
  <c r="AS213" i="2" s="1"/>
  <c r="AW213" i="2"/>
  <c r="AT213" i="2" a="1"/>
  <c r="AT213" i="2" s="1"/>
  <c r="AX213" i="2" a="1"/>
  <c r="AX213" i="2" s="1"/>
  <c r="AU213" i="2" a="1"/>
  <c r="AU213" i="2" s="1"/>
  <c r="AR213" i="2" a="1"/>
  <c r="AR213" i="2" s="1"/>
  <c r="AV213" i="2" a="1"/>
  <c r="AV213" i="2" s="1"/>
  <c r="BJ133" i="2" a="1"/>
  <c r="BJ133" i="2" s="1"/>
  <c r="BM133" i="2"/>
  <c r="BH133" i="2" a="1"/>
  <c r="BH133" i="2" s="1"/>
  <c r="BL133" i="2" a="1"/>
  <c r="BL133" i="2" s="1"/>
  <c r="BK133" i="2" a="1"/>
  <c r="BK133" i="2" s="1"/>
  <c r="BI133" i="2" a="1"/>
  <c r="BI133" i="2" s="1"/>
  <c r="BN133" i="2" a="1"/>
  <c r="BN133" i="2" s="1"/>
  <c r="BH51" i="2" a="1"/>
  <c r="BH51" i="2" s="1"/>
  <c r="BI51" i="2" a="1"/>
  <c r="BI51" i="2" s="1"/>
  <c r="BN51" i="2" a="1"/>
  <c r="BN51" i="2" s="1"/>
  <c r="BJ51" i="2" a="1"/>
  <c r="BJ51" i="2" s="1"/>
  <c r="BK51" i="2" a="1"/>
  <c r="BK51" i="2" s="1"/>
  <c r="BM51" i="2"/>
  <c r="BL51" i="2" a="1"/>
  <c r="BL51" i="2" s="1"/>
  <c r="AL749" i="2" a="1"/>
  <c r="AL749" i="2" s="1"/>
  <c r="AM749" i="2" a="1"/>
  <c r="AM749" i="2" s="1"/>
  <c r="AO749" i="2"/>
  <c r="AK749" i="2" a="1"/>
  <c r="AK749" i="2" s="1"/>
  <c r="AP749" i="2" a="1"/>
  <c r="AP749" i="2" s="1"/>
  <c r="AN749" i="2" a="1"/>
  <c r="AN749" i="2" s="1"/>
  <c r="AM917" i="2" a="1"/>
  <c r="AM917" i="2" s="1"/>
  <c r="AL917" i="2" a="1"/>
  <c r="AL917" i="2" s="1"/>
  <c r="AO917" i="2"/>
  <c r="AP917" i="2" a="1"/>
  <c r="AP917" i="2" s="1"/>
  <c r="AK917" i="2" a="1"/>
  <c r="AK917" i="2" s="1"/>
  <c r="AN917" i="2" a="1"/>
  <c r="AN917" i="2" s="1"/>
  <c r="AX917" i="2" a="1"/>
  <c r="AX917" i="2" s="1"/>
  <c r="AR917" i="2" a="1"/>
  <c r="AR917" i="2" s="1"/>
  <c r="AS917" i="2" a="1"/>
  <c r="AS917" i="2" s="1"/>
  <c r="AT917" i="2" a="1"/>
  <c r="AT917" i="2" s="1"/>
  <c r="AU917" i="2" a="1"/>
  <c r="AU917" i="2" s="1"/>
  <c r="AV917" i="2" a="1"/>
  <c r="AV917" i="2" s="1"/>
  <c r="AW917" i="2"/>
  <c r="AK1184" i="2" a="1"/>
  <c r="AK1184" i="2" s="1"/>
  <c r="AO1184" i="2"/>
  <c r="AL1184" i="2" a="1"/>
  <c r="AL1184" i="2" s="1"/>
  <c r="AP1184" i="2" a="1"/>
  <c r="AP1184" i="2" s="1"/>
  <c r="AN1184" i="2" a="1"/>
  <c r="AN1184" i="2" s="1"/>
  <c r="AM1184" i="2" a="1"/>
  <c r="AM1184" i="2" s="1"/>
  <c r="AS1304" i="2" a="1"/>
  <c r="AS1304" i="2" s="1"/>
  <c r="AR1304" i="2" a="1"/>
  <c r="AR1304" i="2" s="1"/>
  <c r="AV1304" i="2" a="1"/>
  <c r="AV1304" i="2" s="1"/>
  <c r="AT1304" i="2" a="1"/>
  <c r="AT1304" i="2" s="1"/>
  <c r="AX1304" i="2" a="1"/>
  <c r="AX1304" i="2" s="1"/>
  <c r="AU1304" i="2" a="1"/>
  <c r="AU1304" i="2" s="1"/>
  <c r="AW1304" i="2"/>
  <c r="AL185" i="2" a="1"/>
  <c r="AL185" i="2" s="1"/>
  <c r="AM185" i="2" a="1"/>
  <c r="AM185" i="2" s="1"/>
  <c r="AP185" i="2" a="1"/>
  <c r="AP185" i="2" s="1"/>
  <c r="AO185" i="2"/>
  <c r="AK185" i="2" a="1"/>
  <c r="AK185" i="2" s="1"/>
  <c r="AN185" i="2" a="1"/>
  <c r="AN185" i="2" s="1"/>
  <c r="BC185" i="2" a="1"/>
  <c r="BC185" i="2" s="1"/>
  <c r="AZ185" i="2" a="1"/>
  <c r="AZ185" i="2" s="1"/>
  <c r="BD185" i="2" a="1"/>
  <c r="BD185" i="2" s="1"/>
  <c r="BA185" i="2" a="1"/>
  <c r="BA185" i="2" s="1"/>
  <c r="BE185" i="2"/>
  <c r="BB185" i="2" a="1"/>
  <c r="BB185" i="2" s="1"/>
  <c r="BF185" i="2" a="1"/>
  <c r="BF185" i="2" s="1"/>
  <c r="BB39" i="2" a="1"/>
  <c r="BB39" i="2" s="1"/>
  <c r="BF39" i="2" a="1"/>
  <c r="BF39" i="2" s="1"/>
  <c r="BC39" i="2" a="1"/>
  <c r="BC39" i="2" s="1"/>
  <c r="AZ39" i="2" a="1"/>
  <c r="AZ39" i="2" s="1"/>
  <c r="BD39" i="2" a="1"/>
  <c r="BD39" i="2" s="1"/>
  <c r="BA39" i="2" a="1"/>
  <c r="BA39" i="2" s="1"/>
  <c r="BE39" i="2"/>
  <c r="BB331" i="2" a="1"/>
  <c r="BB331" i="2" s="1"/>
  <c r="BF331" i="2" a="1"/>
  <c r="BF331" i="2" s="1"/>
  <c r="BC331" i="2" a="1"/>
  <c r="BC331" i="2" s="1"/>
  <c r="AZ331" i="2" a="1"/>
  <c r="AZ331" i="2" s="1"/>
  <c r="BD331" i="2" a="1"/>
  <c r="BD331" i="2" s="1"/>
  <c r="BA331" i="2" a="1"/>
  <c r="BA331" i="2" s="1"/>
  <c r="BE331" i="2"/>
  <c r="AL435" i="2" a="1"/>
  <c r="AL435" i="2" s="1"/>
  <c r="AK435" i="2" a="1"/>
  <c r="AK435" i="2" s="1"/>
  <c r="AM435" i="2" a="1"/>
  <c r="AM435" i="2" s="1"/>
  <c r="AN435" i="2" a="1"/>
  <c r="AN435" i="2" s="1"/>
  <c r="AO435" i="2"/>
  <c r="AP435" i="2" a="1"/>
  <c r="AP435" i="2" s="1"/>
  <c r="AL539" i="2" a="1"/>
  <c r="AL539" i="2" s="1"/>
  <c r="AK539" i="2" a="1"/>
  <c r="AK539" i="2" s="1"/>
  <c r="AM539" i="2" a="1"/>
  <c r="AM539" i="2" s="1"/>
  <c r="AN539" i="2" a="1"/>
  <c r="AN539" i="2" s="1"/>
  <c r="AP539" i="2" a="1"/>
  <c r="AP539" i="2" s="1"/>
  <c r="AO539" i="2"/>
  <c r="BB539" i="2" a="1"/>
  <c r="BB539" i="2" s="1"/>
  <c r="BC539" i="2" a="1"/>
  <c r="BC539" i="2" s="1"/>
  <c r="BE539" i="2"/>
  <c r="BA539" i="2" a="1"/>
  <c r="BA539" i="2" s="1"/>
  <c r="AZ539" i="2" a="1"/>
  <c r="AZ539" i="2" s="1"/>
  <c r="BF539" i="2" a="1"/>
  <c r="BF539" i="2" s="1"/>
  <c r="BD539" i="2" a="1"/>
  <c r="BD539" i="2" s="1"/>
  <c r="AK768" i="2" a="1"/>
  <c r="AK768" i="2" s="1"/>
  <c r="AO768" i="2"/>
  <c r="AL768" i="2" a="1"/>
  <c r="AL768" i="2" s="1"/>
  <c r="AN768" i="2" a="1"/>
  <c r="AN768" i="2" s="1"/>
  <c r="AM768" i="2" a="1"/>
  <c r="AM768" i="2" s="1"/>
  <c r="AP768" i="2" a="1"/>
  <c r="AP768" i="2" s="1"/>
  <c r="AP872" i="2" a="1"/>
  <c r="AP872" i="2" s="1"/>
  <c r="AK872" i="2" a="1"/>
  <c r="AK872" i="2" s="1"/>
  <c r="AL872" i="2" a="1"/>
  <c r="AL872" i="2" s="1"/>
  <c r="AM872" i="2" a="1"/>
  <c r="AM872" i="2" s="1"/>
  <c r="AN872" i="2" a="1"/>
  <c r="AN872" i="2" s="1"/>
  <c r="AO872" i="2"/>
  <c r="AR992" i="2" a="1"/>
  <c r="AR992" i="2" s="1"/>
  <c r="AU992" i="2" a="1"/>
  <c r="AU992" i="2" s="1"/>
  <c r="AW992" i="2"/>
  <c r="AT992" i="2" a="1"/>
  <c r="AT992" i="2" s="1"/>
  <c r="AX992" i="2" a="1"/>
  <c r="AX992" i="2" s="1"/>
  <c r="AS992" i="2" a="1"/>
  <c r="AS992" i="2" s="1"/>
  <c r="AV992" i="2" a="1"/>
  <c r="AV992" i="2" s="1"/>
  <c r="BH992" i="2" a="1"/>
  <c r="BH992" i="2" s="1"/>
  <c r="BM992" i="2"/>
  <c r="BI992" i="2" a="1"/>
  <c r="BI992" i="2" s="1"/>
  <c r="BN992" i="2" a="1"/>
  <c r="BN992" i="2" s="1"/>
  <c r="BJ992" i="2" a="1"/>
  <c r="BJ992" i="2" s="1"/>
  <c r="BK992" i="2" a="1"/>
  <c r="BK992" i="2" s="1"/>
  <c r="BL992" i="2" a="1"/>
  <c r="BL992" i="2" s="1"/>
  <c r="BB1112" i="2" a="1"/>
  <c r="BB1112" i="2" s="1"/>
  <c r="BD1112" i="2" a="1"/>
  <c r="BD1112" i="2" s="1"/>
  <c r="AZ1112" i="2" a="1"/>
  <c r="AZ1112" i="2" s="1"/>
  <c r="BE1112" i="2"/>
  <c r="BC1112" i="2" a="1"/>
  <c r="BC1112" i="2" s="1"/>
  <c r="BA1112" i="2" a="1"/>
  <c r="BA1112" i="2" s="1"/>
  <c r="BF1112" i="2" a="1"/>
  <c r="BF1112" i="2" s="1"/>
  <c r="AK1331" i="2" a="1"/>
  <c r="AK1331" i="2" s="1"/>
  <c r="AN1331" i="2" a="1"/>
  <c r="AN1331" i="2" s="1"/>
  <c r="AL1331" i="2" a="1"/>
  <c r="AL1331" i="2" s="1"/>
  <c r="AO1331" i="2"/>
  <c r="AP1331" i="2" a="1"/>
  <c r="AP1331" i="2" s="1"/>
  <c r="AM1331" i="2" a="1"/>
  <c r="AM1331" i="2" s="1"/>
  <c r="BE174" i="2"/>
  <c r="AZ174" i="2" a="1"/>
  <c r="AZ174" i="2" s="1"/>
  <c r="BF174" i="2" a="1"/>
  <c r="BF174" i="2" s="1"/>
  <c r="BB174" i="2" a="1"/>
  <c r="BB174" i="2" s="1"/>
  <c r="BA174" i="2" a="1"/>
  <c r="BA174" i="2" s="1"/>
  <c r="BD174" i="2" a="1"/>
  <c r="BD174" i="2" s="1"/>
  <c r="BC174" i="2" a="1"/>
  <c r="BC174" i="2" s="1"/>
  <c r="AO174" i="2"/>
  <c r="AP174" i="2" a="1"/>
  <c r="AP174" i="2" s="1"/>
  <c r="AM174" i="2" a="1"/>
  <c r="AM174" i="2" s="1"/>
  <c r="AL174" i="2" a="1"/>
  <c r="AL174" i="2" s="1"/>
  <c r="AN174" i="2" a="1"/>
  <c r="AN174" i="2" s="1"/>
  <c r="AK174" i="2" a="1"/>
  <c r="AK174" i="2" s="1"/>
  <c r="BJ324" i="2" a="1"/>
  <c r="BJ324" i="2" s="1"/>
  <c r="BK324" i="2" a="1"/>
  <c r="BK324" i="2" s="1"/>
  <c r="BH324" i="2" a="1"/>
  <c r="BH324" i="2" s="1"/>
  <c r="BL324" i="2" a="1"/>
  <c r="BL324" i="2" s="1"/>
  <c r="BN324" i="2" a="1"/>
  <c r="BN324" i="2" s="1"/>
  <c r="BM324" i="2"/>
  <c r="BI324" i="2" a="1"/>
  <c r="BI324" i="2" s="1"/>
  <c r="AK420" i="2" a="1"/>
  <c r="AK420" i="2" s="1"/>
  <c r="AM420" i="2" a="1"/>
  <c r="AM420" i="2" s="1"/>
  <c r="AO420" i="2"/>
  <c r="AN420" i="2" a="1"/>
  <c r="AN420" i="2" s="1"/>
  <c r="AP420" i="2" a="1"/>
  <c r="AP420" i="2" s="1"/>
  <c r="AL420" i="2" a="1"/>
  <c r="AL420" i="2" s="1"/>
  <c r="AT524" i="2" a="1"/>
  <c r="AT524" i="2" s="1"/>
  <c r="AS524" i="2" a="1"/>
  <c r="AS524" i="2" s="1"/>
  <c r="AU524" i="2" a="1"/>
  <c r="AU524" i="2" s="1"/>
  <c r="AV524" i="2" a="1"/>
  <c r="AV524" i="2" s="1"/>
  <c r="AR524" i="2" a="1"/>
  <c r="AR524" i="2" s="1"/>
  <c r="AW524" i="2"/>
  <c r="AX524" i="2" a="1"/>
  <c r="AX524" i="2" s="1"/>
  <c r="BF524" i="2" a="1"/>
  <c r="BF524" i="2" s="1"/>
  <c r="BA524" i="2" a="1"/>
  <c r="BA524" i="2" s="1"/>
  <c r="AZ524" i="2" a="1"/>
  <c r="AZ524" i="2" s="1"/>
  <c r="BE524" i="2"/>
  <c r="BD524" i="2" a="1"/>
  <c r="BD524" i="2" s="1"/>
  <c r="BB524" i="2" a="1"/>
  <c r="BB524" i="2" s="1"/>
  <c r="BC524" i="2" a="1"/>
  <c r="BC524" i="2" s="1"/>
  <c r="BJ628" i="2" a="1"/>
  <c r="BJ628" i="2" s="1"/>
  <c r="BL628" i="2" a="1"/>
  <c r="BL628" i="2" s="1"/>
  <c r="BN628" i="2" a="1"/>
  <c r="BN628" i="2" s="1"/>
  <c r="BH628" i="2" a="1"/>
  <c r="BH628" i="2" s="1"/>
  <c r="BI628" i="2" a="1"/>
  <c r="BI628" i="2" s="1"/>
  <c r="BM628" i="2"/>
  <c r="BK628" i="2" a="1"/>
  <c r="BK628" i="2" s="1"/>
  <c r="BB745" i="2" a="1"/>
  <c r="BB745" i="2" s="1"/>
  <c r="BF745" i="2" a="1"/>
  <c r="BF745" i="2" s="1"/>
  <c r="AZ745" i="2" a="1"/>
  <c r="AZ745" i="2" s="1"/>
  <c r="BD745" i="2" a="1"/>
  <c r="BD745" i="2" s="1"/>
  <c r="BA745" i="2" a="1"/>
  <c r="BA745" i="2" s="1"/>
  <c r="BC745" i="2" a="1"/>
  <c r="BC745" i="2" s="1"/>
  <c r="BE745" i="2"/>
  <c r="AP857" i="2" a="1"/>
  <c r="AP857" i="2" s="1"/>
  <c r="AL857" i="2" a="1"/>
  <c r="AL857" i="2" s="1"/>
  <c r="AO857" i="2"/>
  <c r="AN857" i="2" a="1"/>
  <c r="AN857" i="2" s="1"/>
  <c r="AM857" i="2" a="1"/>
  <c r="AM857" i="2" s="1"/>
  <c r="AK857" i="2" a="1"/>
  <c r="AK857" i="2" s="1"/>
  <c r="BH985" i="2" a="1"/>
  <c r="BH985" i="2" s="1"/>
  <c r="BL985" i="2" a="1"/>
  <c r="BL985" i="2" s="1"/>
  <c r="BI985" i="2" a="1"/>
  <c r="BI985" i="2" s="1"/>
  <c r="BM985" i="2"/>
  <c r="BJ985" i="2" a="1"/>
  <c r="BJ985" i="2" s="1"/>
  <c r="BN985" i="2" a="1"/>
  <c r="BN985" i="2" s="1"/>
  <c r="BK985" i="2" a="1"/>
  <c r="BK985" i="2" s="1"/>
  <c r="AN1105" i="2" a="1"/>
  <c r="AN1105" i="2" s="1"/>
  <c r="AK1105" i="2" a="1"/>
  <c r="AK1105" i="2" s="1"/>
  <c r="AO1105" i="2"/>
  <c r="AM1105" i="2" a="1"/>
  <c r="AM1105" i="2" s="1"/>
  <c r="AP1105" i="2" a="1"/>
  <c r="AP1105" i="2" s="1"/>
  <c r="AL1105" i="2" a="1"/>
  <c r="AL1105" i="2" s="1"/>
  <c r="AV1204" i="2" a="1"/>
  <c r="AV1204" i="2" s="1"/>
  <c r="AW1204" i="2"/>
  <c r="AS1204" i="2" a="1"/>
  <c r="AS1204" i="2" s="1"/>
  <c r="AR1204" i="2" a="1"/>
  <c r="AR1204" i="2" s="1"/>
  <c r="AX1204" i="2" a="1"/>
  <c r="AX1204" i="2" s="1"/>
  <c r="AT1204" i="2" a="1"/>
  <c r="AT1204" i="2" s="1"/>
  <c r="AU1204" i="2" a="1"/>
  <c r="AU1204" i="2" s="1"/>
  <c r="AL165" i="2" a="1"/>
  <c r="AL165" i="2" s="1"/>
  <c r="AM165" i="2" a="1"/>
  <c r="AM165" i="2" s="1"/>
  <c r="AN165" i="2" a="1"/>
  <c r="AN165" i="2" s="1"/>
  <c r="AO165" i="2"/>
  <c r="AK165" i="2" a="1"/>
  <c r="AK165" i="2" s="1"/>
  <c r="AP165" i="2" a="1"/>
  <c r="AP165" i="2" s="1"/>
  <c r="AS165" i="2" a="1"/>
  <c r="AS165" i="2" s="1"/>
  <c r="AX165" i="2" a="1"/>
  <c r="AX165" i="2" s="1"/>
  <c r="AW165" i="2"/>
  <c r="AU165" i="2" a="1"/>
  <c r="AU165" i="2" s="1"/>
  <c r="AR165" i="2" a="1"/>
  <c r="AR165" i="2" s="1"/>
  <c r="AT165" i="2" a="1"/>
  <c r="AT165" i="2" s="1"/>
  <c r="AV165" i="2" a="1"/>
  <c r="AV165" i="2" s="1"/>
  <c r="BB290" i="2" a="1"/>
  <c r="BB290" i="2" s="1"/>
  <c r="BF290" i="2" a="1"/>
  <c r="BF290" i="2" s="1"/>
  <c r="BC290" i="2" a="1"/>
  <c r="BC290" i="2" s="1"/>
  <c r="AZ290" i="2" a="1"/>
  <c r="AZ290" i="2" s="1"/>
  <c r="BD290" i="2" a="1"/>
  <c r="BD290" i="2" s="1"/>
  <c r="BA290" i="2" a="1"/>
  <c r="BA290" i="2" s="1"/>
  <c r="BE290" i="2"/>
  <c r="AR395" i="2" a="1"/>
  <c r="AR395" i="2" s="1"/>
  <c r="AT395" i="2" a="1"/>
  <c r="AT395" i="2" s="1"/>
  <c r="AX395" i="2" a="1"/>
  <c r="AX395" i="2" s="1"/>
  <c r="AW395" i="2"/>
  <c r="AV395" i="2" a="1"/>
  <c r="AV395" i="2" s="1"/>
  <c r="AS395" i="2" a="1"/>
  <c r="AS395" i="2" s="1"/>
  <c r="AU395" i="2" a="1"/>
  <c r="AU395" i="2" s="1"/>
  <c r="BL507" i="2" a="1"/>
  <c r="BL507" i="2" s="1"/>
  <c r="BK507" i="2" a="1"/>
  <c r="BK507" i="2" s="1"/>
  <c r="BM507" i="2"/>
  <c r="BJ507" i="2" a="1"/>
  <c r="BJ507" i="2" s="1"/>
  <c r="BN507" i="2" a="1"/>
  <c r="BN507" i="2" s="1"/>
  <c r="BH507" i="2" a="1"/>
  <c r="BH507" i="2" s="1"/>
  <c r="BI507" i="2" a="1"/>
  <c r="BI507" i="2" s="1"/>
  <c r="AL507" i="2" a="1"/>
  <c r="AL507" i="2" s="1"/>
  <c r="AM507" i="2" a="1"/>
  <c r="AM507" i="2" s="1"/>
  <c r="AP507" i="2" a="1"/>
  <c r="AP507" i="2" s="1"/>
  <c r="AK507" i="2" a="1"/>
  <c r="AK507" i="2" s="1"/>
  <c r="AO507" i="2"/>
  <c r="AN507" i="2" a="1"/>
  <c r="AN507" i="2" s="1"/>
  <c r="BB611" i="2" a="1"/>
  <c r="BB611" i="2" s="1"/>
  <c r="BF611" i="2" a="1"/>
  <c r="BF611" i="2" s="1"/>
  <c r="BC611" i="2" a="1"/>
  <c r="BC611" i="2" s="1"/>
  <c r="AZ611" i="2" a="1"/>
  <c r="AZ611" i="2" s="1"/>
  <c r="BD611" i="2" a="1"/>
  <c r="BD611" i="2" s="1"/>
  <c r="BA611" i="2" a="1"/>
  <c r="BA611" i="2" s="1"/>
  <c r="BE611" i="2"/>
  <c r="AR731" i="2" a="1"/>
  <c r="AR731" i="2" s="1"/>
  <c r="AT731" i="2" a="1"/>
  <c r="AT731" i="2" s="1"/>
  <c r="AU731" i="2" a="1"/>
  <c r="AU731" i="2" s="1"/>
  <c r="AW731" i="2"/>
  <c r="AS731" i="2" a="1"/>
  <c r="AS731" i="2" s="1"/>
  <c r="AX731" i="2" a="1"/>
  <c r="AX731" i="2" s="1"/>
  <c r="AV731" i="2" a="1"/>
  <c r="AV731" i="2" s="1"/>
  <c r="BL840" i="2" a="1"/>
  <c r="BL840" i="2" s="1"/>
  <c r="BN840" i="2" a="1"/>
  <c r="BN840" i="2" s="1"/>
  <c r="BI840" i="2" a="1"/>
  <c r="BI840" i="2" s="1"/>
  <c r="BJ840" i="2" a="1"/>
  <c r="BJ840" i="2" s="1"/>
  <c r="BM840" i="2"/>
  <c r="BH840" i="2" a="1"/>
  <c r="BH840" i="2" s="1"/>
  <c r="BK840" i="2" a="1"/>
  <c r="BK840" i="2" s="1"/>
  <c r="BB952" i="2" a="1"/>
  <c r="BB952" i="2" s="1"/>
  <c r="BD952" i="2" a="1"/>
  <c r="BD952" i="2" s="1"/>
  <c r="BF952" i="2" a="1"/>
  <c r="BF952" i="2" s="1"/>
  <c r="BA952" i="2" a="1"/>
  <c r="BA952" i="2" s="1"/>
  <c r="BE952" i="2"/>
  <c r="AZ952" i="2" a="1"/>
  <c r="AZ952" i="2" s="1"/>
  <c r="BC952" i="2" a="1"/>
  <c r="BC952" i="2" s="1"/>
  <c r="BL1179" i="2" a="1"/>
  <c r="BL1179" i="2" s="1"/>
  <c r="BN1179" i="2" a="1"/>
  <c r="BN1179" i="2" s="1"/>
  <c r="BJ1179" i="2" a="1"/>
  <c r="BJ1179" i="2" s="1"/>
  <c r="BH1179" i="2" a="1"/>
  <c r="BH1179" i="2" s="1"/>
  <c r="BI1179" i="2" a="1"/>
  <c r="BI1179" i="2" s="1"/>
  <c r="BM1179" i="2"/>
  <c r="BK1179" i="2" a="1"/>
  <c r="BK1179" i="2" s="1"/>
  <c r="BN1291" i="2" a="1"/>
  <c r="BN1291" i="2" s="1"/>
  <c r="BK1291" i="2" a="1"/>
  <c r="BK1291" i="2" s="1"/>
  <c r="BH1291" i="2" a="1"/>
  <c r="BH1291" i="2" s="1"/>
  <c r="BI1291" i="2" a="1"/>
  <c r="BI1291" i="2" s="1"/>
  <c r="BL1291" i="2" a="1"/>
  <c r="BL1291" i="2" s="1"/>
  <c r="BJ1291" i="2" a="1"/>
  <c r="BJ1291" i="2" s="1"/>
  <c r="BM1291" i="2"/>
  <c r="AR214" i="2" a="1"/>
  <c r="AR214" i="2" s="1"/>
  <c r="AX214" i="2" a="1"/>
  <c r="AX214" i="2" s="1"/>
  <c r="AS214" i="2" a="1"/>
  <c r="AS214" i="2" s="1"/>
  <c r="AU214" i="2" a="1"/>
  <c r="AU214" i="2" s="1"/>
  <c r="AT214" i="2" a="1"/>
  <c r="AT214" i="2" s="1"/>
  <c r="AW214" i="2"/>
  <c r="AV214" i="2" a="1"/>
  <c r="AV214" i="2" s="1"/>
  <c r="AZ110" i="2" a="1"/>
  <c r="AZ110" i="2" s="1"/>
  <c r="BC110" i="2" a="1"/>
  <c r="BC110" i="2" s="1"/>
  <c r="BE110" i="2"/>
  <c r="BA110" i="2" a="1"/>
  <c r="BA110" i="2" s="1"/>
  <c r="BF110" i="2" a="1"/>
  <c r="BF110" i="2" s="1"/>
  <c r="BB110" i="2" a="1"/>
  <c r="BB110" i="2" s="1"/>
  <c r="BD110" i="2" a="1"/>
  <c r="BD110" i="2" s="1"/>
  <c r="AS275" i="2" a="1"/>
  <c r="AS275" i="2" s="1"/>
  <c r="AW275" i="2"/>
  <c r="AT275" i="2" a="1"/>
  <c r="AT275" i="2" s="1"/>
  <c r="AX275" i="2" a="1"/>
  <c r="AX275" i="2" s="1"/>
  <c r="AU275" i="2" a="1"/>
  <c r="AU275" i="2" s="1"/>
  <c r="AR275" i="2" a="1"/>
  <c r="AR275" i="2" s="1"/>
  <c r="AV275" i="2" a="1"/>
  <c r="AV275" i="2" s="1"/>
  <c r="BB364" i="2" a="1"/>
  <c r="BB364" i="2" s="1"/>
  <c r="BE364" i="2"/>
  <c r="BC364" i="2" a="1"/>
  <c r="BC364" i="2" s="1"/>
  <c r="BA364" i="2" a="1"/>
  <c r="BA364" i="2" s="1"/>
  <c r="BD364" i="2" a="1"/>
  <c r="BD364" i="2" s="1"/>
  <c r="BF364" i="2" a="1"/>
  <c r="BF364" i="2" s="1"/>
  <c r="AZ364" i="2" a="1"/>
  <c r="AZ364" i="2" s="1"/>
  <c r="AO460" i="2"/>
  <c r="AN460" i="2" a="1"/>
  <c r="AN460" i="2" s="1"/>
  <c r="AL460" i="2" a="1"/>
  <c r="AL460" i="2" s="1"/>
  <c r="AP460" i="2" a="1"/>
  <c r="AP460" i="2" s="1"/>
  <c r="AK460" i="2" a="1"/>
  <c r="AK460" i="2" s="1"/>
  <c r="AM460" i="2" a="1"/>
  <c r="AM460" i="2" s="1"/>
  <c r="AX460" i="2" a="1"/>
  <c r="AX460" i="2" s="1"/>
  <c r="AV460" i="2" a="1"/>
  <c r="AV460" i="2" s="1"/>
  <c r="AU460" i="2" a="1"/>
  <c r="AU460" i="2" s="1"/>
  <c r="AS460" i="2" a="1"/>
  <c r="AS460" i="2" s="1"/>
  <c r="AW460" i="2"/>
  <c r="AR460" i="2" a="1"/>
  <c r="AR460" i="2" s="1"/>
  <c r="AT460" i="2" a="1"/>
  <c r="AT460" i="2" s="1"/>
  <c r="BK564" i="2" a="1"/>
  <c r="BK564" i="2" s="1"/>
  <c r="BH564" i="2" a="1"/>
  <c r="BH564" i="2" s="1"/>
  <c r="BM564" i="2"/>
  <c r="BJ564" i="2" a="1"/>
  <c r="BJ564" i="2" s="1"/>
  <c r="BN564" i="2" a="1"/>
  <c r="BN564" i="2" s="1"/>
  <c r="BI564" i="2" a="1"/>
  <c r="BI564" i="2" s="1"/>
  <c r="BL564" i="2" a="1"/>
  <c r="BL564" i="2" s="1"/>
  <c r="AM660" i="2" a="1"/>
  <c r="AM660" i="2" s="1"/>
  <c r="AK660" i="2" a="1"/>
  <c r="AK660" i="2" s="1"/>
  <c r="AP660" i="2" a="1"/>
  <c r="AP660" i="2" s="1"/>
  <c r="AL660" i="2" a="1"/>
  <c r="AL660" i="2" s="1"/>
  <c r="AN660" i="2" a="1"/>
  <c r="AN660" i="2" s="1"/>
  <c r="AO660" i="2"/>
  <c r="BI785" i="2" a="1"/>
  <c r="BI785" i="2" s="1"/>
  <c r="BK785" i="2" a="1"/>
  <c r="BK785" i="2" s="1"/>
  <c r="BM785" i="2"/>
  <c r="BN785" i="2" a="1"/>
  <c r="BN785" i="2" s="1"/>
  <c r="BJ785" i="2" a="1"/>
  <c r="BJ785" i="2" s="1"/>
  <c r="BL785" i="2" a="1"/>
  <c r="BL785" i="2" s="1"/>
  <c r="BH785" i="2" a="1"/>
  <c r="BH785" i="2" s="1"/>
  <c r="BN889" i="2" a="1"/>
  <c r="BN889" i="2" s="1"/>
  <c r="BI889" i="2" a="1"/>
  <c r="BI889" i="2" s="1"/>
  <c r="BJ889" i="2" a="1"/>
  <c r="BJ889" i="2" s="1"/>
  <c r="BK889" i="2" a="1"/>
  <c r="BK889" i="2" s="1"/>
  <c r="BL889" i="2" a="1"/>
  <c r="BL889" i="2" s="1"/>
  <c r="BH889" i="2" a="1"/>
  <c r="BH889" i="2" s="1"/>
  <c r="BM889" i="2"/>
  <c r="AP889" i="2" a="1"/>
  <c r="AP889" i="2" s="1"/>
  <c r="AK889" i="2" a="1"/>
  <c r="AK889" i="2" s="1"/>
  <c r="AM889" i="2" a="1"/>
  <c r="AM889" i="2" s="1"/>
  <c r="AN889" i="2" a="1"/>
  <c r="AN889" i="2" s="1"/>
  <c r="AL889" i="2" a="1"/>
  <c r="AL889" i="2" s="1"/>
  <c r="AO889" i="2"/>
  <c r="BJ993" i="2" a="1"/>
  <c r="BJ993" i="2" s="1"/>
  <c r="BN993" i="2" a="1"/>
  <c r="BN993" i="2" s="1"/>
  <c r="BK993" i="2" a="1"/>
  <c r="BK993" i="2" s="1"/>
  <c r="BH993" i="2" a="1"/>
  <c r="BH993" i="2" s="1"/>
  <c r="BL993" i="2" a="1"/>
  <c r="BL993" i="2" s="1"/>
  <c r="BI993" i="2" a="1"/>
  <c r="BI993" i="2" s="1"/>
  <c r="BM993" i="2"/>
  <c r="BH1089" i="2" a="1"/>
  <c r="BH1089" i="2" s="1"/>
  <c r="BL1089" i="2" a="1"/>
  <c r="BL1089" i="2" s="1"/>
  <c r="BI1089" i="2" a="1"/>
  <c r="BI1089" i="2" s="1"/>
  <c r="BM1089" i="2"/>
  <c r="BK1089" i="2" a="1"/>
  <c r="BK1089" i="2" s="1"/>
  <c r="BJ1089" i="2" a="1"/>
  <c r="BJ1089" i="2" s="1"/>
  <c r="BN1089" i="2" a="1"/>
  <c r="BN1089" i="2" s="1"/>
  <c r="BF1300" i="2" a="1"/>
  <c r="BF1300" i="2" s="1"/>
  <c r="AZ1300" i="2" a="1"/>
  <c r="AZ1300" i="2" s="1"/>
  <c r="BA1300" i="2" a="1"/>
  <c r="BA1300" i="2" s="1"/>
  <c r="BB1300" i="2" a="1"/>
  <c r="BB1300" i="2" s="1"/>
  <c r="BC1300" i="2" a="1"/>
  <c r="BC1300" i="2" s="1"/>
  <c r="BE1300" i="2"/>
  <c r="BD1300" i="2" a="1"/>
  <c r="BD1300" i="2" s="1"/>
  <c r="AT1300" i="2" a="1"/>
  <c r="AT1300" i="2" s="1"/>
  <c r="AS1300" i="2" a="1"/>
  <c r="AS1300" i="2" s="1"/>
  <c r="AR1300" i="2" a="1"/>
  <c r="AR1300" i="2" s="1"/>
  <c r="AV1300" i="2" a="1"/>
  <c r="AV1300" i="2" s="1"/>
  <c r="AX1300" i="2" a="1"/>
  <c r="AX1300" i="2" s="1"/>
  <c r="AU1300" i="2" a="1"/>
  <c r="AU1300" i="2" s="1"/>
  <c r="AW1300" i="2"/>
  <c r="AZ205" i="2" a="1"/>
  <c r="AZ205" i="2" s="1"/>
  <c r="BE205" i="2"/>
  <c r="BD205" i="2" a="1"/>
  <c r="BD205" i="2" s="1"/>
  <c r="BB205" i="2" a="1"/>
  <c r="BB205" i="2" s="1"/>
  <c r="BA205" i="2" a="1"/>
  <c r="BA205" i="2" s="1"/>
  <c r="BC205" i="2" a="1"/>
  <c r="BC205" i="2" s="1"/>
  <c r="BF205" i="2" a="1"/>
  <c r="BF205" i="2" s="1"/>
  <c r="BH101" i="2" a="1"/>
  <c r="BH101" i="2" s="1"/>
  <c r="BJ101" i="2" a="1"/>
  <c r="BJ101" i="2" s="1"/>
  <c r="BK101" i="2" a="1"/>
  <c r="BK101" i="2" s="1"/>
  <c r="BM101" i="2"/>
  <c r="BI101" i="2" a="1"/>
  <c r="BI101" i="2" s="1"/>
  <c r="BN101" i="2" a="1"/>
  <c r="BN101" i="2" s="1"/>
  <c r="BL101" i="2" a="1"/>
  <c r="BL101" i="2" s="1"/>
  <c r="BC260" i="2" a="1"/>
  <c r="BC260" i="2" s="1"/>
  <c r="AZ260" i="2" a="1"/>
  <c r="AZ260" i="2" s="1"/>
  <c r="BD260" i="2" a="1"/>
  <c r="BD260" i="2" s="1"/>
  <c r="BA260" i="2" a="1"/>
  <c r="BA260" i="2" s="1"/>
  <c r="BE260" i="2"/>
  <c r="BB260" i="2" a="1"/>
  <c r="BB260" i="2" s="1"/>
  <c r="BF260" i="2" a="1"/>
  <c r="BF260" i="2" s="1"/>
  <c r="BE276" i="2"/>
  <c r="AZ276" i="2" a="1"/>
  <c r="AZ276" i="2" s="1"/>
  <c r="BB276" i="2" a="1"/>
  <c r="BB276" i="2" s="1"/>
  <c r="BA276" i="2" a="1"/>
  <c r="BA276" i="2" s="1"/>
  <c r="BC276" i="2" a="1"/>
  <c r="BC276" i="2" s="1"/>
  <c r="BD276" i="2" a="1"/>
  <c r="BD276" i="2" s="1"/>
  <c r="BF276" i="2" a="1"/>
  <c r="BF276" i="2" s="1"/>
  <c r="BH292" i="2" a="1"/>
  <c r="BH292" i="2" s="1"/>
  <c r="BJ292" i="2" a="1"/>
  <c r="BJ292" i="2" s="1"/>
  <c r="BK292" i="2" a="1"/>
  <c r="BK292" i="2" s="1"/>
  <c r="BM292" i="2"/>
  <c r="BI292" i="2" a="1"/>
  <c r="BI292" i="2" s="1"/>
  <c r="BN292" i="2" a="1"/>
  <c r="BN292" i="2" s="1"/>
  <c r="BL292" i="2" a="1"/>
  <c r="BL292" i="2" s="1"/>
  <c r="BH309" i="2" a="1"/>
  <c r="BH309" i="2" s="1"/>
  <c r="BM309" i="2"/>
  <c r="BI309" i="2" a="1"/>
  <c r="BI309" i="2" s="1"/>
  <c r="BN309" i="2" a="1"/>
  <c r="BN309" i="2" s="1"/>
  <c r="BJ309" i="2" a="1"/>
  <c r="BJ309" i="2" s="1"/>
  <c r="BK309" i="2" a="1"/>
  <c r="BK309" i="2" s="1"/>
  <c r="BL309" i="2" a="1"/>
  <c r="BL309" i="2" s="1"/>
  <c r="AL325" i="2" a="1"/>
  <c r="AL325" i="2" s="1"/>
  <c r="AP325" i="2" a="1"/>
  <c r="AP325" i="2" s="1"/>
  <c r="AM325" i="2" a="1"/>
  <c r="AM325" i="2" s="1"/>
  <c r="AN325" i="2" a="1"/>
  <c r="AN325" i="2" s="1"/>
  <c r="AK325" i="2" a="1"/>
  <c r="AK325" i="2" s="1"/>
  <c r="AO325" i="2"/>
  <c r="AV341" i="2" a="1"/>
  <c r="AV341" i="2" s="1"/>
  <c r="AR341" i="2" a="1"/>
  <c r="AR341" i="2" s="1"/>
  <c r="AU341" i="2" a="1"/>
  <c r="AU341" i="2" s="1"/>
  <c r="AX341" i="2" a="1"/>
  <c r="AX341" i="2" s="1"/>
  <c r="AS341" i="2" a="1"/>
  <c r="AS341" i="2" s="1"/>
  <c r="AT341" i="2" a="1"/>
  <c r="AT341" i="2" s="1"/>
  <c r="AW341" i="2"/>
  <c r="AW357" i="2"/>
  <c r="AR357" i="2" a="1"/>
  <c r="AR357" i="2" s="1"/>
  <c r="AT357" i="2" a="1"/>
  <c r="AT357" i="2" s="1"/>
  <c r="AX357" i="2" a="1"/>
  <c r="AX357" i="2" s="1"/>
  <c r="AS357" i="2" a="1"/>
  <c r="AS357" i="2" s="1"/>
  <c r="AV357" i="2" a="1"/>
  <c r="AV357" i="2" s="1"/>
  <c r="AU357" i="2" a="1"/>
  <c r="AU357" i="2" s="1"/>
  <c r="AV373" i="2" a="1"/>
  <c r="AV373" i="2" s="1"/>
  <c r="AR373" i="2" a="1"/>
  <c r="AR373" i="2" s="1"/>
  <c r="AX373" i="2" a="1"/>
  <c r="AX373" i="2" s="1"/>
  <c r="AU373" i="2" a="1"/>
  <c r="AU373" i="2" s="1"/>
  <c r="AT373" i="2" a="1"/>
  <c r="AT373" i="2" s="1"/>
  <c r="AW373" i="2"/>
  <c r="AS373" i="2" a="1"/>
  <c r="AS373" i="2" s="1"/>
  <c r="BB389" i="2" a="1"/>
  <c r="BB389" i="2" s="1"/>
  <c r="BD389" i="2" a="1"/>
  <c r="BD389" i="2" s="1"/>
  <c r="AZ389" i="2" a="1"/>
  <c r="AZ389" i="2" s="1"/>
  <c r="BE389" i="2"/>
  <c r="BA389" i="2" a="1"/>
  <c r="BA389" i="2" s="1"/>
  <c r="BC389" i="2" a="1"/>
  <c r="BC389" i="2" s="1"/>
  <c r="BF389" i="2" a="1"/>
  <c r="BF389" i="2" s="1"/>
  <c r="BH421" i="2" a="1"/>
  <c r="BH421" i="2" s="1"/>
  <c r="BI421" i="2" a="1"/>
  <c r="BI421" i="2" s="1"/>
  <c r="BK421" i="2" a="1"/>
  <c r="BK421" i="2" s="1"/>
  <c r="BM421" i="2"/>
  <c r="BL421" i="2" a="1"/>
  <c r="BL421" i="2" s="1"/>
  <c r="BN421" i="2" a="1"/>
  <c r="BN421" i="2" s="1"/>
  <c r="BJ421" i="2" a="1"/>
  <c r="BJ421" i="2" s="1"/>
  <c r="BB437" i="2" a="1"/>
  <c r="BB437" i="2" s="1"/>
  <c r="AW424" i="4" s="1"/>
  <c r="AZ437" i="2" a="1"/>
  <c r="AZ437" i="2" s="1"/>
  <c r="AU424" i="4" s="1"/>
  <c r="BE437" i="2"/>
  <c r="AZ424" i="4" s="1"/>
  <c r="BA437" i="2" a="1"/>
  <c r="BA437" i="2" s="1"/>
  <c r="AV424" i="4" s="1"/>
  <c r="BC437" i="2" a="1"/>
  <c r="BC437" i="2" s="1"/>
  <c r="AX424" i="4" s="1"/>
  <c r="BD437" i="2" a="1"/>
  <c r="BD437" i="2" s="1"/>
  <c r="AY424" i="4" s="1"/>
  <c r="BF437" i="2" a="1"/>
  <c r="BF437" i="2" s="1"/>
  <c r="BA424" i="4" s="1"/>
  <c r="AT453" i="2" a="1"/>
  <c r="AT453" i="2" s="1"/>
  <c r="AX453" i="2" a="1"/>
  <c r="AX453" i="2" s="1"/>
  <c r="AU453" i="2" a="1"/>
  <c r="AU453" i="2" s="1"/>
  <c r="AR453" i="2" a="1"/>
  <c r="AR453" i="2" s="1"/>
  <c r="AV453" i="2" a="1"/>
  <c r="AV453" i="2" s="1"/>
  <c r="AS453" i="2" a="1"/>
  <c r="AS453" i="2" s="1"/>
  <c r="AW453" i="2"/>
  <c r="AT469" i="2" a="1"/>
  <c r="AT469" i="2" s="1"/>
  <c r="AX469" i="2" a="1"/>
  <c r="AX469" i="2" s="1"/>
  <c r="AU469" i="2" a="1"/>
  <c r="AU469" i="2" s="1"/>
  <c r="AR469" i="2" a="1"/>
  <c r="AR469" i="2" s="1"/>
  <c r="AV469" i="2" a="1"/>
  <c r="AV469" i="2" s="1"/>
  <c r="AS469" i="2" a="1"/>
  <c r="AS469" i="2" s="1"/>
  <c r="AW469" i="2"/>
  <c r="BK485" i="2" a="1"/>
  <c r="BK485" i="2" s="1"/>
  <c r="BL485" i="2" a="1"/>
  <c r="BL485" i="2" s="1"/>
  <c r="BH485" i="2" a="1"/>
  <c r="BH485" i="2" s="1"/>
  <c r="BN485" i="2" a="1"/>
  <c r="BN485" i="2" s="1"/>
  <c r="BJ485" i="2" a="1"/>
  <c r="BJ485" i="2" s="1"/>
  <c r="BI485" i="2" a="1"/>
  <c r="BI485" i="2" s="1"/>
  <c r="BM485" i="2"/>
  <c r="BH501" i="2" a="1"/>
  <c r="BH501" i="2" s="1"/>
  <c r="BL501" i="2" a="1"/>
  <c r="BL501" i="2" s="1"/>
  <c r="BI501" i="2" a="1"/>
  <c r="BI501" i="2" s="1"/>
  <c r="BM501" i="2"/>
  <c r="BJ501" i="2" a="1"/>
  <c r="BJ501" i="2" s="1"/>
  <c r="BN501" i="2" a="1"/>
  <c r="BN501" i="2" s="1"/>
  <c r="BK501" i="2" a="1"/>
  <c r="BK501" i="2" s="1"/>
  <c r="AU501" i="2" a="1"/>
  <c r="AU501" i="2" s="1"/>
  <c r="AV501" i="2" a="1"/>
  <c r="AV501" i="2" s="1"/>
  <c r="AW501" i="2"/>
  <c r="AT501" i="2" a="1"/>
  <c r="AT501" i="2" s="1"/>
  <c r="AX501" i="2" a="1"/>
  <c r="AX501" i="2" s="1"/>
  <c r="AS501" i="2" a="1"/>
  <c r="AS501" i="2" s="1"/>
  <c r="AR501" i="2" a="1"/>
  <c r="AR501" i="2" s="1"/>
  <c r="BK517" i="2" a="1"/>
  <c r="BK517" i="2" s="1"/>
  <c r="BH517" i="2" a="1"/>
  <c r="BH517" i="2" s="1"/>
  <c r="BL517" i="2" a="1"/>
  <c r="BL517" i="2" s="1"/>
  <c r="BI517" i="2" a="1"/>
  <c r="BI517" i="2" s="1"/>
  <c r="BM517" i="2"/>
  <c r="BJ517" i="2" a="1"/>
  <c r="BJ517" i="2" s="1"/>
  <c r="BN517" i="2" a="1"/>
  <c r="BN517" i="2" s="1"/>
  <c r="AL533" i="2" a="1"/>
  <c r="AL533" i="2" s="1"/>
  <c r="AO533" i="2"/>
  <c r="AP533" i="2" a="1"/>
  <c r="AP533" i="2" s="1"/>
  <c r="AM533" i="2" a="1"/>
  <c r="AM533" i="2" s="1"/>
  <c r="AN533" i="2" a="1"/>
  <c r="AN533" i="2" s="1"/>
  <c r="AK533" i="2" a="1"/>
  <c r="AK533" i="2" s="1"/>
  <c r="AK549" i="2" a="1"/>
  <c r="AK549" i="2" s="1"/>
  <c r="AO549" i="2"/>
  <c r="AL549" i="2" a="1"/>
  <c r="AL549" i="2" s="1"/>
  <c r="AM549" i="2" a="1"/>
  <c r="AM549" i="2" s="1"/>
  <c r="AP549" i="2" a="1"/>
  <c r="AP549" i="2" s="1"/>
  <c r="AN549" i="2" a="1"/>
  <c r="AN549" i="2" s="1"/>
  <c r="AZ565" i="2" a="1"/>
  <c r="AZ565" i="2" s="1"/>
  <c r="BE565" i="2"/>
  <c r="BF565" i="2" a="1"/>
  <c r="BF565" i="2" s="1"/>
  <c r="BA565" i="2" a="1"/>
  <c r="BA565" i="2" s="1"/>
  <c r="BC565" i="2" a="1"/>
  <c r="BC565" i="2" s="1"/>
  <c r="BD565" i="2" a="1"/>
  <c r="BD565" i="2" s="1"/>
  <c r="BB565" i="2" a="1"/>
  <c r="BB565" i="2" s="1"/>
  <c r="AM565" i="2" a="1"/>
  <c r="AM565" i="2" s="1"/>
  <c r="AK565" i="2" a="1"/>
  <c r="AK565" i="2" s="1"/>
  <c r="AP565" i="2" a="1"/>
  <c r="AP565" i="2" s="1"/>
  <c r="AO565" i="2"/>
  <c r="AL565" i="2" a="1"/>
  <c r="AL565" i="2" s="1"/>
  <c r="AN565" i="2" a="1"/>
  <c r="AN565" i="2" s="1"/>
  <c r="BN581" i="2" a="1"/>
  <c r="BN581" i="2" s="1"/>
  <c r="BI581" i="2" a="1"/>
  <c r="BI581" i="2" s="1"/>
  <c r="BJ581" i="2" a="1"/>
  <c r="BJ581" i="2" s="1"/>
  <c r="BM581" i="2"/>
  <c r="BH581" i="2" a="1"/>
  <c r="BH581" i="2" s="1"/>
  <c r="BL581" i="2" a="1"/>
  <c r="BL581" i="2" s="1"/>
  <c r="BK581" i="2" a="1"/>
  <c r="BK581" i="2" s="1"/>
  <c r="AN597" i="2" a="1"/>
  <c r="AN597" i="2" s="1"/>
  <c r="AK597" i="2" a="1"/>
  <c r="AK597" i="2" s="1"/>
  <c r="AO597" i="2"/>
  <c r="AL597" i="2" a="1"/>
  <c r="AL597" i="2" s="1"/>
  <c r="AP597" i="2" a="1"/>
  <c r="AP597" i="2" s="1"/>
  <c r="AM597" i="2" a="1"/>
  <c r="AM597" i="2" s="1"/>
  <c r="AN613" i="2" a="1"/>
  <c r="AN613" i="2" s="1"/>
  <c r="AK613" i="2" a="1"/>
  <c r="AK613" i="2" s="1"/>
  <c r="AO613" i="2"/>
  <c r="AL613" i="2" a="1"/>
  <c r="AL613" i="2" s="1"/>
  <c r="AP613" i="2" a="1"/>
  <c r="AP613" i="2" s="1"/>
  <c r="AM613" i="2" a="1"/>
  <c r="AM613" i="2" s="1"/>
  <c r="AU629" i="2" a="1"/>
  <c r="AU629" i="2" s="1"/>
  <c r="AT629" i="2" a="1"/>
  <c r="AT629" i="2" s="1"/>
  <c r="AS629" i="2" a="1"/>
  <c r="AS629" i="2" s="1"/>
  <c r="AX629" i="2" a="1"/>
  <c r="AX629" i="2" s="1"/>
  <c r="AV629" i="2" a="1"/>
  <c r="AV629" i="2" s="1"/>
  <c r="AR629" i="2" a="1"/>
  <c r="AR629" i="2" s="1"/>
  <c r="AW629" i="2"/>
  <c r="AU645" i="2" a="1"/>
  <c r="AU645" i="2" s="1"/>
  <c r="AW645" i="2"/>
  <c r="AT645" i="2" a="1"/>
  <c r="AT645" i="2" s="1"/>
  <c r="AS645" i="2" a="1"/>
  <c r="AS645" i="2" s="1"/>
  <c r="AX645" i="2" a="1"/>
  <c r="AX645" i="2" s="1"/>
  <c r="AV645" i="2" a="1"/>
  <c r="AV645" i="2" s="1"/>
  <c r="AR645" i="2" a="1"/>
  <c r="AR645" i="2" s="1"/>
  <c r="BN661" i="2" a="1"/>
  <c r="BN661" i="2" s="1"/>
  <c r="BI661" i="2" a="1"/>
  <c r="BI661" i="2" s="1"/>
  <c r="BJ661" i="2" a="1"/>
  <c r="BJ661" i="2" s="1"/>
  <c r="BM661" i="2"/>
  <c r="BL661" i="2" a="1"/>
  <c r="BL661" i="2" s="1"/>
  <c r="BH661" i="2" a="1"/>
  <c r="BH661" i="2" s="1"/>
  <c r="BK661" i="2" a="1"/>
  <c r="BK661" i="2" s="1"/>
  <c r="BB677" i="2" a="1"/>
  <c r="BB677" i="2" s="1"/>
  <c r="BA677" i="2" a="1"/>
  <c r="BA677" i="2" s="1"/>
  <c r="BE677" i="2"/>
  <c r="AZ677" i="2" a="1"/>
  <c r="AZ677" i="2" s="1"/>
  <c r="BC677" i="2" a="1"/>
  <c r="BC677" i="2" s="1"/>
  <c r="BD677" i="2" a="1"/>
  <c r="BD677" i="2" s="1"/>
  <c r="BF677" i="2" a="1"/>
  <c r="BF677" i="2" s="1"/>
  <c r="AZ693" i="2" a="1"/>
  <c r="AZ693" i="2" s="1"/>
  <c r="BD693" i="2" a="1"/>
  <c r="BD693" i="2" s="1"/>
  <c r="BC693" i="2" a="1"/>
  <c r="BC693" i="2" s="1"/>
  <c r="BE693" i="2"/>
  <c r="BF693" i="2" a="1"/>
  <c r="BF693" i="2" s="1"/>
  <c r="BA693" i="2" a="1"/>
  <c r="BA693" i="2" s="1"/>
  <c r="BB693" i="2" a="1"/>
  <c r="BB693" i="2" s="1"/>
  <c r="AR717" i="2" a="1"/>
  <c r="AR717" i="2" s="1"/>
  <c r="AU717" i="2" a="1"/>
  <c r="AU717" i="2" s="1"/>
  <c r="AV717" i="2" a="1"/>
  <c r="AV717" i="2" s="1"/>
  <c r="AS717" i="2" a="1"/>
  <c r="AS717" i="2" s="1"/>
  <c r="AX717" i="2" a="1"/>
  <c r="AX717" i="2" s="1"/>
  <c r="AT717" i="2" a="1"/>
  <c r="AT717" i="2" s="1"/>
  <c r="AW717" i="2"/>
  <c r="AW733" i="2"/>
  <c r="AT733" i="2" a="1"/>
  <c r="AT733" i="2" s="1"/>
  <c r="AS733" i="2" a="1"/>
  <c r="AS733" i="2" s="1"/>
  <c r="AR733" i="2" a="1"/>
  <c r="AR733" i="2" s="1"/>
  <c r="AV733" i="2" a="1"/>
  <c r="AV733" i="2" s="1"/>
  <c r="AU733" i="2" a="1"/>
  <c r="AU733" i="2" s="1"/>
  <c r="AX733" i="2" a="1"/>
  <c r="AX733" i="2" s="1"/>
  <c r="AN746" i="2" a="1"/>
  <c r="AN746" i="2" s="1"/>
  <c r="AL746" i="2" a="1"/>
  <c r="AL746" i="2" s="1"/>
  <c r="AO746" i="2"/>
  <c r="AK746" i="2" a="1"/>
  <c r="AK746" i="2" s="1"/>
  <c r="AM746" i="2" a="1"/>
  <c r="AM746" i="2" s="1"/>
  <c r="AP746" i="2" a="1"/>
  <c r="AP746" i="2" s="1"/>
  <c r="BN762" i="2" a="1"/>
  <c r="BN762" i="2" s="1"/>
  <c r="BH762" i="2" a="1"/>
  <c r="BH762" i="2" s="1"/>
  <c r="BK762" i="2" a="1"/>
  <c r="BK762" i="2" s="1"/>
  <c r="BL762" i="2" a="1"/>
  <c r="BL762" i="2" s="1"/>
  <c r="BJ762" i="2" a="1"/>
  <c r="BJ762" i="2" s="1"/>
  <c r="BM762" i="2"/>
  <c r="BI762" i="2" a="1"/>
  <c r="BI762" i="2" s="1"/>
  <c r="AL762" i="2" a="1"/>
  <c r="AL762" i="2" s="1"/>
  <c r="AN762" i="2" a="1"/>
  <c r="AN762" i="2" s="1"/>
  <c r="AO762" i="2"/>
  <c r="AM762" i="2" a="1"/>
  <c r="AM762" i="2" s="1"/>
  <c r="AP762" i="2" a="1"/>
  <c r="AP762" i="2" s="1"/>
  <c r="AK762" i="2" a="1"/>
  <c r="AK762" i="2" s="1"/>
  <c r="AL778" i="2" a="1"/>
  <c r="AL778" i="2" s="1"/>
  <c r="AO778" i="2"/>
  <c r="AN778" i="2" a="1"/>
  <c r="AN778" i="2" s="1"/>
  <c r="AP778" i="2" a="1"/>
  <c r="AP778" i="2" s="1"/>
  <c r="AK778" i="2" a="1"/>
  <c r="AK778" i="2" s="1"/>
  <c r="AM778" i="2" a="1"/>
  <c r="AM778" i="2" s="1"/>
  <c r="AP810" i="2" a="1"/>
  <c r="AP810" i="2" s="1"/>
  <c r="AK810" i="2" a="1"/>
  <c r="AK810" i="2" s="1"/>
  <c r="AL810" i="2" a="1"/>
  <c r="AL810" i="2" s="1"/>
  <c r="AM810" i="2" a="1"/>
  <c r="AM810" i="2" s="1"/>
  <c r="AN810" i="2" a="1"/>
  <c r="AN810" i="2" s="1"/>
  <c r="AO810" i="2"/>
  <c r="AX826" i="2" a="1"/>
  <c r="AX826" i="2" s="1"/>
  <c r="AS826" i="2" a="1"/>
  <c r="AS826" i="2" s="1"/>
  <c r="AR826" i="2" a="1"/>
  <c r="AR826" i="2" s="1"/>
  <c r="AU826" i="2" a="1"/>
  <c r="AU826" i="2" s="1"/>
  <c r="AV826" i="2" a="1"/>
  <c r="AV826" i="2" s="1"/>
  <c r="AT826" i="2" a="1"/>
  <c r="AT826" i="2" s="1"/>
  <c r="AW826" i="2"/>
  <c r="BF826" i="2" a="1"/>
  <c r="BF826" i="2" s="1"/>
  <c r="BE826" i="2"/>
  <c r="AZ826" i="2" a="1"/>
  <c r="AZ826" i="2" s="1"/>
  <c r="BC826" i="2" a="1"/>
  <c r="BC826" i="2" s="1"/>
  <c r="BD826" i="2" a="1"/>
  <c r="BD826" i="2" s="1"/>
  <c r="BB826" i="2" a="1"/>
  <c r="BB826" i="2" s="1"/>
  <c r="BA826" i="2" a="1"/>
  <c r="BA826" i="2" s="1"/>
  <c r="BN842" i="2" a="1"/>
  <c r="BN842" i="2" s="1"/>
  <c r="BL842" i="2" a="1"/>
  <c r="BL842" i="2" s="1"/>
  <c r="BI842" i="2" a="1"/>
  <c r="BI842" i="2" s="1"/>
  <c r="BJ842" i="2" a="1"/>
  <c r="BJ842" i="2" s="1"/>
  <c r="BM842" i="2"/>
  <c r="BK842" i="2" a="1"/>
  <c r="BK842" i="2" s="1"/>
  <c r="BH842" i="2" a="1"/>
  <c r="BH842" i="2" s="1"/>
  <c r="AX858" i="2" a="1"/>
  <c r="AX858" i="2" s="1"/>
  <c r="AV858" i="2" a="1"/>
  <c r="AV858" i="2" s="1"/>
  <c r="AS858" i="2" a="1"/>
  <c r="AS858" i="2" s="1"/>
  <c r="AT858" i="2" a="1"/>
  <c r="AT858" i="2" s="1"/>
  <c r="AW858" i="2"/>
  <c r="AU858" i="2" a="1"/>
  <c r="AU858" i="2" s="1"/>
  <c r="AR858" i="2" a="1"/>
  <c r="AR858" i="2" s="1"/>
  <c r="AP874" i="2" a="1"/>
  <c r="AP874" i="2" s="1"/>
  <c r="AK874" i="2" a="1"/>
  <c r="AK874" i="2" s="1"/>
  <c r="AL874" i="2" a="1"/>
  <c r="AL874" i="2" s="1"/>
  <c r="AM874" i="2" a="1"/>
  <c r="AM874" i="2" s="1"/>
  <c r="AN874" i="2" a="1"/>
  <c r="AN874" i="2" s="1"/>
  <c r="AO874" i="2"/>
  <c r="AX890" i="2" a="1"/>
  <c r="AX890" i="2" s="1"/>
  <c r="AV890" i="2" a="1"/>
  <c r="AV890" i="2" s="1"/>
  <c r="AS890" i="2" a="1"/>
  <c r="AS890" i="2" s="1"/>
  <c r="AT890" i="2" a="1"/>
  <c r="AT890" i="2" s="1"/>
  <c r="AW890" i="2"/>
  <c r="AR890" i="2" a="1"/>
  <c r="AR890" i="2" s="1"/>
  <c r="AU890" i="2" a="1"/>
  <c r="AU890" i="2" s="1"/>
  <c r="BN906" i="2" a="1"/>
  <c r="BN906" i="2" s="1"/>
  <c r="BL906" i="2" a="1"/>
  <c r="BL906" i="2" s="1"/>
  <c r="BI906" i="2" a="1"/>
  <c r="BI906" i="2" s="1"/>
  <c r="BJ906" i="2" a="1"/>
  <c r="BJ906" i="2" s="1"/>
  <c r="BM906" i="2"/>
  <c r="BH906" i="2" a="1"/>
  <c r="BH906" i="2" s="1"/>
  <c r="BK906" i="2" a="1"/>
  <c r="BK906" i="2" s="1"/>
  <c r="AT922" i="2" a="1"/>
  <c r="AT922" i="2" s="1"/>
  <c r="AX922" i="2" a="1"/>
  <c r="AX922" i="2" s="1"/>
  <c r="AR922" i="2" a="1"/>
  <c r="AR922" i="2" s="1"/>
  <c r="AV922" i="2" a="1"/>
  <c r="AV922" i="2" s="1"/>
  <c r="AS922" i="2" a="1"/>
  <c r="AS922" i="2" s="1"/>
  <c r="AU922" i="2" a="1"/>
  <c r="AU922" i="2" s="1"/>
  <c r="AW922" i="2"/>
  <c r="BK938" i="2" a="1"/>
  <c r="BK938" i="2" s="1"/>
  <c r="BH938" i="2" a="1"/>
  <c r="BH938" i="2" s="1"/>
  <c r="BM938" i="2"/>
  <c r="BJ938" i="2" a="1"/>
  <c r="BJ938" i="2" s="1"/>
  <c r="BN938" i="2" a="1"/>
  <c r="BN938" i="2" s="1"/>
  <c r="BL938" i="2" a="1"/>
  <c r="BL938" i="2" s="1"/>
  <c r="BI938" i="2" a="1"/>
  <c r="BI938" i="2" s="1"/>
  <c r="AR954" i="2" a="1"/>
  <c r="AR954" i="2" s="1"/>
  <c r="AW954" i="2"/>
  <c r="AS954" i="2" a="1"/>
  <c r="AS954" i="2" s="1"/>
  <c r="AX954" i="2" a="1"/>
  <c r="AX954" i="2" s="1"/>
  <c r="AT954" i="2" a="1"/>
  <c r="AT954" i="2" s="1"/>
  <c r="AU954" i="2" a="1"/>
  <c r="AU954" i="2" s="1"/>
  <c r="AV954" i="2" a="1"/>
  <c r="AV954" i="2" s="1"/>
  <c r="AL970" i="2" a="1"/>
  <c r="AL970" i="2" s="1"/>
  <c r="AN970" i="2" a="1"/>
  <c r="AN970" i="2" s="1"/>
  <c r="AP970" i="2" a="1"/>
  <c r="AP970" i="2" s="1"/>
  <c r="AK970" i="2" a="1"/>
  <c r="AK970" i="2" s="1"/>
  <c r="AO970" i="2"/>
  <c r="AM970" i="2" a="1"/>
  <c r="AM970" i="2" s="1"/>
  <c r="BA986" i="2" a="1"/>
  <c r="BA986" i="2" s="1"/>
  <c r="BE986" i="2"/>
  <c r="BB986" i="2" a="1"/>
  <c r="BB986" i="2" s="1"/>
  <c r="BF986" i="2" a="1"/>
  <c r="BF986" i="2" s="1"/>
  <c r="BC986" i="2" a="1"/>
  <c r="BC986" i="2" s="1"/>
  <c r="AZ986" i="2" a="1"/>
  <c r="AZ986" i="2" s="1"/>
  <c r="BD986" i="2" a="1"/>
  <c r="BD986" i="2" s="1"/>
  <c r="BK1002" i="2" a="1"/>
  <c r="BK1002" i="2" s="1"/>
  <c r="BH1002" i="2" a="1"/>
  <c r="BH1002" i="2" s="1"/>
  <c r="BM1002" i="2"/>
  <c r="BJ1002" i="2" a="1"/>
  <c r="BJ1002" i="2" s="1"/>
  <c r="BN1002" i="2" a="1"/>
  <c r="BN1002" i="2" s="1"/>
  <c r="BL1002" i="2" a="1"/>
  <c r="BL1002" i="2" s="1"/>
  <c r="BI1002" i="2" a="1"/>
  <c r="BI1002" i="2" s="1"/>
  <c r="AR1018" i="2" a="1"/>
  <c r="AR1018" i="2" s="1"/>
  <c r="AW1018" i="2"/>
  <c r="AS1018" i="2" a="1"/>
  <c r="AS1018" i="2" s="1"/>
  <c r="AX1018" i="2" a="1"/>
  <c r="AX1018" i="2" s="1"/>
  <c r="AT1018" i="2" a="1"/>
  <c r="AT1018" i="2" s="1"/>
  <c r="AU1018" i="2" a="1"/>
  <c r="AU1018" i="2" s="1"/>
  <c r="AV1018" i="2" a="1"/>
  <c r="AV1018" i="2" s="1"/>
  <c r="AL1050" i="2" a="1"/>
  <c r="AL1050" i="2" s="1"/>
  <c r="AN1050" i="2" a="1"/>
  <c r="AN1050" i="2" s="1"/>
  <c r="AP1050" i="2" a="1"/>
  <c r="AP1050" i="2" s="1"/>
  <c r="AK1050" i="2" a="1"/>
  <c r="AK1050" i="2" s="1"/>
  <c r="AO1050" i="2"/>
  <c r="AM1050" i="2" a="1"/>
  <c r="AM1050" i="2" s="1"/>
  <c r="AL1066" i="2" a="1"/>
  <c r="AL1066" i="2" s="1"/>
  <c r="AN1066" i="2" a="1"/>
  <c r="AN1066" i="2" s="1"/>
  <c r="AP1066" i="2" a="1"/>
  <c r="AP1066" i="2" s="1"/>
  <c r="AK1066" i="2" a="1"/>
  <c r="AK1066" i="2" s="1"/>
  <c r="AO1066" i="2"/>
  <c r="AM1066" i="2" a="1"/>
  <c r="AM1066" i="2" s="1"/>
  <c r="BH1082" i="2" a="1"/>
  <c r="BH1082" i="2" s="1"/>
  <c r="BL1082" i="2" a="1"/>
  <c r="BL1082" i="2" s="1"/>
  <c r="BM1082" i="2"/>
  <c r="BJ1082" i="2" a="1"/>
  <c r="BJ1082" i="2" s="1"/>
  <c r="BI1082" i="2" a="1"/>
  <c r="BI1082" i="2" s="1"/>
  <c r="BN1082" i="2" a="1"/>
  <c r="BN1082" i="2" s="1"/>
  <c r="BK1082" i="2" a="1"/>
  <c r="BK1082" i="2" s="1"/>
  <c r="AN1082" i="2" a="1"/>
  <c r="AN1082" i="2" s="1"/>
  <c r="AP1082" i="2" a="1"/>
  <c r="AP1082" i="2" s="1"/>
  <c r="AL1082" i="2" a="1"/>
  <c r="AL1082" i="2" s="1"/>
  <c r="AM1082" i="2" a="1"/>
  <c r="AM1082" i="2" s="1"/>
  <c r="AK1082" i="2" a="1"/>
  <c r="AK1082" i="2" s="1"/>
  <c r="AO1082" i="2"/>
  <c r="BH1098" i="2" a="1"/>
  <c r="BH1098" i="2" s="1"/>
  <c r="BL1098" i="2" a="1"/>
  <c r="BL1098" i="2" s="1"/>
  <c r="BI1098" i="2" a="1"/>
  <c r="BI1098" i="2" s="1"/>
  <c r="BM1098" i="2"/>
  <c r="BK1098" i="2" a="1"/>
  <c r="BK1098" i="2" s="1"/>
  <c r="BJ1098" i="2" a="1"/>
  <c r="BJ1098" i="2" s="1"/>
  <c r="BN1098" i="2" a="1"/>
  <c r="BN1098" i="2" s="1"/>
  <c r="AR1146" i="2" a="1"/>
  <c r="AR1146" i="2" s="1"/>
  <c r="AT1146" i="2" a="1"/>
  <c r="AT1146" i="2" s="1"/>
  <c r="AX1146" i="2" a="1"/>
  <c r="AX1146" i="2" s="1"/>
  <c r="AV1146" i="2" a="1"/>
  <c r="AV1146" i="2" s="1"/>
  <c r="AS1146" i="2" a="1"/>
  <c r="AS1146" i="2" s="1"/>
  <c r="AW1146" i="2"/>
  <c r="AU1146" i="2" a="1"/>
  <c r="AU1146" i="2" s="1"/>
  <c r="AM1162" i="2" a="1"/>
  <c r="AM1162" i="2" s="1"/>
  <c r="AO1162" i="2"/>
  <c r="AL1162" i="2" a="1"/>
  <c r="AL1162" i="2" s="1"/>
  <c r="AP1162" i="2" a="1"/>
  <c r="AP1162" i="2" s="1"/>
  <c r="AN1162" i="2" a="1"/>
  <c r="AN1162" i="2" s="1"/>
  <c r="AK1162" i="2" a="1"/>
  <c r="AK1162" i="2" s="1"/>
  <c r="BJ1189" i="2" a="1"/>
  <c r="BJ1189" i="2" s="1"/>
  <c r="BN1189" i="2" a="1"/>
  <c r="BN1189" i="2" s="1"/>
  <c r="BK1189" i="2" a="1"/>
  <c r="BK1189" i="2" s="1"/>
  <c r="BI1189" i="2" a="1"/>
  <c r="BI1189" i="2" s="1"/>
  <c r="BM1189" i="2"/>
  <c r="BH1189" i="2" a="1"/>
  <c r="BH1189" i="2" s="1"/>
  <c r="BL1189" i="2" a="1"/>
  <c r="BL1189" i="2" s="1"/>
  <c r="BC1205" i="2" a="1"/>
  <c r="BC1205" i="2" s="1"/>
  <c r="BE1205" i="2"/>
  <c r="BB1205" i="2" a="1"/>
  <c r="BB1205" i="2" s="1"/>
  <c r="BA1205" i="2" a="1"/>
  <c r="BA1205" i="2" s="1"/>
  <c r="BF1205" i="2" a="1"/>
  <c r="BF1205" i="2" s="1"/>
  <c r="BD1205" i="2" a="1"/>
  <c r="BD1205" i="2" s="1"/>
  <c r="AZ1205" i="2" a="1"/>
  <c r="AZ1205" i="2" s="1"/>
  <c r="AR1205" i="2" a="1"/>
  <c r="AR1205" i="2" s="1"/>
  <c r="AX1205" i="2" a="1"/>
  <c r="AX1205" i="2" s="1"/>
  <c r="AT1205" i="2" a="1"/>
  <c r="AT1205" i="2" s="1"/>
  <c r="AV1205" i="2" a="1"/>
  <c r="AV1205" i="2" s="1"/>
  <c r="AS1205" i="2" a="1"/>
  <c r="AS1205" i="2" s="1"/>
  <c r="AW1205" i="2"/>
  <c r="AU1205" i="2" a="1"/>
  <c r="AU1205" i="2" s="1"/>
  <c r="BJ1221" i="2" a="1"/>
  <c r="BJ1221" i="2" s="1"/>
  <c r="BN1221" i="2" a="1"/>
  <c r="BN1221" i="2" s="1"/>
  <c r="BK1221" i="2" a="1"/>
  <c r="BK1221" i="2" s="1"/>
  <c r="BI1221" i="2" a="1"/>
  <c r="BI1221" i="2" s="1"/>
  <c r="BM1221" i="2"/>
  <c r="BL1221" i="2" a="1"/>
  <c r="BL1221" i="2" s="1"/>
  <c r="BH1221" i="2" a="1"/>
  <c r="BH1221" i="2" s="1"/>
  <c r="AO1237" i="2"/>
  <c r="AL1237" i="2" a="1"/>
  <c r="AL1237" i="2" s="1"/>
  <c r="AN1237" i="2" a="1"/>
  <c r="AN1237" i="2" s="1"/>
  <c r="AM1237" i="2" a="1"/>
  <c r="AM1237" i="2" s="1"/>
  <c r="AP1237" i="2" a="1"/>
  <c r="AP1237" i="2" s="1"/>
  <c r="AK1237" i="2" a="1"/>
  <c r="AK1237" i="2" s="1"/>
  <c r="BF1253" i="2" a="1"/>
  <c r="BF1253" i="2" s="1"/>
  <c r="BB1253" i="2" a="1"/>
  <c r="BB1253" i="2" s="1"/>
  <c r="BA1253" i="2" a="1"/>
  <c r="BA1253" i="2" s="1"/>
  <c r="BE1253" i="2"/>
  <c r="BD1253" i="2" a="1"/>
  <c r="BD1253" i="2" s="1"/>
  <c r="AZ1253" i="2" a="1"/>
  <c r="AZ1253" i="2" s="1"/>
  <c r="BC1253" i="2" a="1"/>
  <c r="BC1253" i="2" s="1"/>
  <c r="BJ1269" i="2" a="1"/>
  <c r="BJ1269" i="2" s="1"/>
  <c r="BK1269" i="2" a="1"/>
  <c r="BK1269" i="2" s="1"/>
  <c r="BL1269" i="2" a="1"/>
  <c r="BL1269" i="2" s="1"/>
  <c r="BH1269" i="2" a="1"/>
  <c r="BH1269" i="2" s="1"/>
  <c r="BI1269" i="2" a="1"/>
  <c r="BI1269" i="2" s="1"/>
  <c r="BN1269" i="2" a="1"/>
  <c r="BN1269" i="2" s="1"/>
  <c r="BM1269" i="2"/>
  <c r="BD1301" i="2" a="1"/>
  <c r="BD1301" i="2" s="1"/>
  <c r="AZ1301" i="2" a="1"/>
  <c r="AZ1301" i="2" s="1"/>
  <c r="BA1301" i="2" a="1"/>
  <c r="BA1301" i="2" s="1"/>
  <c r="BB1301" i="2" a="1"/>
  <c r="BB1301" i="2" s="1"/>
  <c r="BE1301" i="2"/>
  <c r="BC1301" i="2" a="1"/>
  <c r="BC1301" i="2" s="1"/>
  <c r="BF1301" i="2" a="1"/>
  <c r="BF1301" i="2" s="1"/>
  <c r="AX1317" i="2" a="1"/>
  <c r="AX1317" i="2" s="1"/>
  <c r="AT1317" i="2" a="1"/>
  <c r="AT1317" i="2" s="1"/>
  <c r="AW1317" i="2"/>
  <c r="AV1317" i="2" a="1"/>
  <c r="AV1317" i="2" s="1"/>
  <c r="AR1317" i="2" a="1"/>
  <c r="AR1317" i="2" s="1"/>
  <c r="AU1317" i="2" a="1"/>
  <c r="AU1317" i="2" s="1"/>
  <c r="AS1317" i="2" a="1"/>
  <c r="AS1317" i="2" s="1"/>
  <c r="AT1333" i="2" a="1"/>
  <c r="AT1333" i="2" s="1"/>
  <c r="AW1333" i="2"/>
  <c r="AV1333" i="2" a="1"/>
  <c r="AV1333" i="2" s="1"/>
  <c r="AR1333" i="2" a="1"/>
  <c r="AR1333" i="2" s="1"/>
  <c r="AU1333" i="2" a="1"/>
  <c r="AU1333" i="2" s="1"/>
  <c r="AX1333" i="2" a="1"/>
  <c r="AX1333" i="2" s="1"/>
  <c r="AS1333" i="2" a="1"/>
  <c r="AS1333" i="2" s="1"/>
  <c r="BA1349" i="2" a="1"/>
  <c r="BA1349" i="2" s="1"/>
  <c r="BB1349" i="2" a="1"/>
  <c r="BB1349" i="2" s="1"/>
  <c r="BD1349" i="2" a="1"/>
  <c r="BD1349" i="2" s="1"/>
  <c r="AZ1349" i="2" a="1"/>
  <c r="AZ1349" i="2" s="1"/>
  <c r="BF1349" i="2" a="1"/>
  <c r="BF1349" i="2" s="1"/>
  <c r="BE1349" i="2"/>
  <c r="BC1349" i="2" a="1"/>
  <c r="BC1349" i="2" s="1"/>
  <c r="AS255" i="2" a="1"/>
  <c r="AS255" i="2" s="1"/>
  <c r="AW255" i="2"/>
  <c r="AT255" i="2" a="1"/>
  <c r="AT255" i="2" s="1"/>
  <c r="AX255" i="2" a="1"/>
  <c r="AX255" i="2" s="1"/>
  <c r="AU255" i="2" a="1"/>
  <c r="AU255" i="2" s="1"/>
  <c r="AR255" i="2" a="1"/>
  <c r="AR255" i="2" s="1"/>
  <c r="AV255" i="2" a="1"/>
  <c r="AV255" i="2" s="1"/>
  <c r="AO236" i="2"/>
  <c r="AL236" i="2" a="1"/>
  <c r="AL236" i="2" s="1"/>
  <c r="AK236" i="2" a="1"/>
  <c r="AK236" i="2" s="1"/>
  <c r="AP236" i="2" a="1"/>
  <c r="AP236" i="2" s="1"/>
  <c r="AN236" i="2" a="1"/>
  <c r="AN236" i="2" s="1"/>
  <c r="AM236" i="2" a="1"/>
  <c r="AM236" i="2" s="1"/>
  <c r="BH220" i="2" a="1"/>
  <c r="BH220" i="2" s="1"/>
  <c r="BN220" i="2" a="1"/>
  <c r="BN220" i="2" s="1"/>
  <c r="BI220" i="2" a="1"/>
  <c r="BI220" i="2" s="1"/>
  <c r="BK220" i="2" a="1"/>
  <c r="BK220" i="2" s="1"/>
  <c r="BJ220" i="2" a="1"/>
  <c r="BJ220" i="2" s="1"/>
  <c r="BM220" i="2"/>
  <c r="BL220" i="2" a="1"/>
  <c r="BL220" i="2" s="1"/>
  <c r="AN220" i="2" a="1"/>
  <c r="AN220" i="2" s="1"/>
  <c r="AM220" i="2" a="1"/>
  <c r="AM220" i="2" s="1"/>
  <c r="AK220" i="2" a="1"/>
  <c r="AK220" i="2" s="1"/>
  <c r="AP220" i="2" a="1"/>
  <c r="AP220" i="2" s="1"/>
  <c r="AL220" i="2" a="1"/>
  <c r="AL220" i="2" s="1"/>
  <c r="AO220" i="2"/>
  <c r="AR204" i="2" a="1"/>
  <c r="AR204" i="2" s="1"/>
  <c r="AU204" i="2" a="1"/>
  <c r="AU204" i="2" s="1"/>
  <c r="AW204" i="2"/>
  <c r="AS204" i="2" a="1"/>
  <c r="AS204" i="2" s="1"/>
  <c r="AX204" i="2" a="1"/>
  <c r="AX204" i="2" s="1"/>
  <c r="AT204" i="2" a="1"/>
  <c r="AT204" i="2" s="1"/>
  <c r="AV204" i="2" a="1"/>
  <c r="AV204" i="2" s="1"/>
  <c r="BL172" i="2" a="1"/>
  <c r="BL172" i="2" s="1"/>
  <c r="BH172" i="2" a="1"/>
  <c r="BH172" i="2" s="1"/>
  <c r="BJ172" i="2" a="1"/>
  <c r="BJ172" i="2" s="1"/>
  <c r="BN172" i="2" a="1"/>
  <c r="BN172" i="2" s="1"/>
  <c r="BI172" i="2" a="1"/>
  <c r="BI172" i="2" s="1"/>
  <c r="BK172" i="2" a="1"/>
  <c r="BK172" i="2" s="1"/>
  <c r="BM172" i="2"/>
  <c r="BH156" i="2" a="1"/>
  <c r="BH156" i="2" s="1"/>
  <c r="BJ156" i="2" a="1"/>
  <c r="BJ156" i="2" s="1"/>
  <c r="BL156" i="2" a="1"/>
  <c r="BL156" i="2" s="1"/>
  <c r="BN156" i="2" a="1"/>
  <c r="BN156" i="2" s="1"/>
  <c r="BI156" i="2" a="1"/>
  <c r="BI156" i="2" s="1"/>
  <c r="BK156" i="2" a="1"/>
  <c r="BK156" i="2" s="1"/>
  <c r="BM156" i="2"/>
  <c r="AN156" i="2" a="1"/>
  <c r="AN156" i="2" s="1"/>
  <c r="AM156" i="2" a="1"/>
  <c r="AM156" i="2" s="1"/>
  <c r="AO156" i="2"/>
  <c r="AP156" i="2" a="1"/>
  <c r="AP156" i="2" s="1"/>
  <c r="AL156" i="2" a="1"/>
  <c r="AL156" i="2" s="1"/>
  <c r="AK156" i="2" a="1"/>
  <c r="AK156" i="2" s="1"/>
  <c r="AL108" i="2" a="1"/>
  <c r="AL108" i="2" s="1"/>
  <c r="AM108" i="2" a="1"/>
  <c r="AM108" i="2" s="1"/>
  <c r="AO108" i="2"/>
  <c r="AK108" i="2" a="1"/>
  <c r="AK108" i="2" s="1"/>
  <c r="AP108" i="2" a="1"/>
  <c r="AP108" i="2" s="1"/>
  <c r="AN108" i="2" a="1"/>
  <c r="AN108" i="2" s="1"/>
  <c r="BH92" i="2" a="1"/>
  <c r="BH92" i="2" s="1"/>
  <c r="BK92" i="2" a="1"/>
  <c r="BK92" i="2" s="1"/>
  <c r="BL92" i="2" a="1"/>
  <c r="BL92" i="2" s="1"/>
  <c r="BI92" i="2" a="1"/>
  <c r="BI92" i="2" s="1"/>
  <c r="BJ92" i="2" a="1"/>
  <c r="BJ92" i="2" s="1"/>
  <c r="BM92" i="2"/>
  <c r="BN92" i="2" a="1"/>
  <c r="BN92" i="2" s="1"/>
  <c r="BH74" i="2" a="1"/>
  <c r="BH74" i="2" s="1"/>
  <c r="BJ74" i="2" a="1"/>
  <c r="BJ74" i="2" s="1"/>
  <c r="BN74" i="2" a="1"/>
  <c r="BN74" i="2" s="1"/>
  <c r="BK74" i="2" a="1"/>
  <c r="BK74" i="2" s="1"/>
  <c r="BM74" i="2"/>
  <c r="BI74" i="2" a="1"/>
  <c r="BI74" i="2" s="1"/>
  <c r="BL74" i="2" a="1"/>
  <c r="BL74" i="2" s="1"/>
  <c r="AX58" i="2" a="1"/>
  <c r="AX58" i="2" s="1"/>
  <c r="AR58" i="2" a="1"/>
  <c r="AR58" i="2" s="1"/>
  <c r="AU58" i="2" a="1"/>
  <c r="AU58" i="2" s="1"/>
  <c r="AT58" i="2" a="1"/>
  <c r="AT58" i="2" s="1"/>
  <c r="AW58" i="2"/>
  <c r="AV58" i="2" a="1"/>
  <c r="AV58" i="2" s="1"/>
  <c r="AS58" i="2" a="1"/>
  <c r="AS58" i="2" s="1"/>
  <c r="AT42" i="2" a="1"/>
  <c r="AT42" i="2" s="1"/>
  <c r="AU42" i="2" a="1"/>
  <c r="AU42" i="2" s="1"/>
  <c r="AX42" i="2" a="1"/>
  <c r="AX42" i="2" s="1"/>
  <c r="AS42" i="2" a="1"/>
  <c r="AS42" i="2" s="1"/>
  <c r="AW42" i="2"/>
  <c r="AV42" i="2" a="1"/>
  <c r="AV42" i="2" s="1"/>
  <c r="AR42" i="2" a="1"/>
  <c r="AR42" i="2" s="1"/>
  <c r="BM26" i="2"/>
  <c r="BN26" i="2" a="1"/>
  <c r="BN26" i="2" s="1"/>
  <c r="BH26" i="2" a="1"/>
  <c r="BH26" i="2" s="1"/>
  <c r="BI26" i="2" a="1"/>
  <c r="BI26" i="2" s="1"/>
  <c r="BJ26" i="2" a="1"/>
  <c r="BJ26" i="2" s="1"/>
  <c r="BK26" i="2" a="1"/>
  <c r="BK26" i="2" s="1"/>
  <c r="BL26" i="2" a="1"/>
  <c r="BL26" i="2" s="1"/>
  <c r="AX26" i="2" a="1"/>
  <c r="AX26" i="2" s="1"/>
  <c r="AU26" i="2" a="1"/>
  <c r="AU26" i="2" s="1"/>
  <c r="AV26" i="2" a="1"/>
  <c r="AV26" i="2" s="1"/>
  <c r="AW26" i="2"/>
  <c r="AR26" i="2" a="1"/>
  <c r="AR26" i="2" s="1"/>
  <c r="AS26" i="2" a="1"/>
  <c r="AS26" i="2" s="1"/>
  <c r="AT26" i="2" a="1"/>
  <c r="AT26" i="2" s="1"/>
  <c r="AJ10" i="2" a="1"/>
  <c r="AJ10" i="2" s="1"/>
  <c r="AM10" i="2" a="1"/>
  <c r="AM10" i="2" s="1"/>
  <c r="AJ13" i="4" s="1"/>
  <c r="AO10" i="2"/>
  <c r="AK10" i="2" a="1"/>
  <c r="AK10" i="2" s="1"/>
  <c r="AP10" i="2" a="1"/>
  <c r="AP10" i="2" s="1"/>
  <c r="AL10" i="2" a="1"/>
  <c r="AL10" i="2" s="1"/>
  <c r="AN10" i="2" a="1"/>
  <c r="AN10" i="2" s="1"/>
  <c r="AK13" i="4" s="1"/>
  <c r="AR289" i="2" a="1"/>
  <c r="AR289" i="2" s="1"/>
  <c r="AX289" i="2" a="1"/>
  <c r="AX289" i="2" s="1"/>
  <c r="AV289" i="2" a="1"/>
  <c r="AV289" i="2" s="1"/>
  <c r="AT289" i="2" a="1"/>
  <c r="AT289" i="2" s="1"/>
  <c r="AW289" i="2"/>
  <c r="AS289" i="2" a="1"/>
  <c r="AS289" i="2" s="1"/>
  <c r="AU289" i="2" a="1"/>
  <c r="AU289" i="2" s="1"/>
  <c r="BI306" i="2" a="1"/>
  <c r="BI306" i="2" s="1"/>
  <c r="BM306" i="2"/>
  <c r="BJ306" i="2" a="1"/>
  <c r="BJ306" i="2" s="1"/>
  <c r="BN306" i="2" a="1"/>
  <c r="BN306" i="2" s="1"/>
  <c r="BK306" i="2" a="1"/>
  <c r="BK306" i="2" s="1"/>
  <c r="BH306" i="2" a="1"/>
  <c r="BH306" i="2" s="1"/>
  <c r="BL306" i="2" a="1"/>
  <c r="BL306" i="2" s="1"/>
  <c r="AZ306" i="2" a="1"/>
  <c r="AZ306" i="2" s="1"/>
  <c r="BE306" i="2"/>
  <c r="BA306" i="2" a="1"/>
  <c r="BA306" i="2" s="1"/>
  <c r="BF306" i="2" a="1"/>
  <c r="BF306" i="2" s="1"/>
  <c r="BB306" i="2" a="1"/>
  <c r="BB306" i="2" s="1"/>
  <c r="BC306" i="2" a="1"/>
  <c r="BC306" i="2" s="1"/>
  <c r="BD306" i="2" a="1"/>
  <c r="BD306" i="2" s="1"/>
  <c r="AN338" i="2" a="1"/>
  <c r="AN338" i="2" s="1"/>
  <c r="AM338" i="2" a="1"/>
  <c r="AM338" i="2" s="1"/>
  <c r="AP338" i="2" a="1"/>
  <c r="AP338" i="2" s="1"/>
  <c r="AK338" i="2" a="1"/>
  <c r="AK338" i="2" s="1"/>
  <c r="AL338" i="2" a="1"/>
  <c r="AL338" i="2" s="1"/>
  <c r="AO338" i="2"/>
  <c r="AN354" i="2" a="1"/>
  <c r="AN354" i="2" s="1"/>
  <c r="AO354" i="2"/>
  <c r="AM354" i="2" a="1"/>
  <c r="AM354" i="2" s="1"/>
  <c r="AK354" i="2" a="1"/>
  <c r="AK354" i="2" s="1"/>
  <c r="AL354" i="2" a="1"/>
  <c r="AL354" i="2" s="1"/>
  <c r="AP354" i="2" a="1"/>
  <c r="AP354" i="2" s="1"/>
  <c r="BD370" i="2" a="1"/>
  <c r="BD370" i="2" s="1"/>
  <c r="BA370" i="2" a="1"/>
  <c r="BA370" i="2" s="1"/>
  <c r="BB370" i="2" a="1"/>
  <c r="BB370" i="2" s="1"/>
  <c r="BE370" i="2"/>
  <c r="AZ370" i="2" a="1"/>
  <c r="AZ370" i="2" s="1"/>
  <c r="BF370" i="2" a="1"/>
  <c r="BF370" i="2" s="1"/>
  <c r="BC370" i="2" a="1"/>
  <c r="BC370" i="2" s="1"/>
  <c r="AU370" i="2" a="1"/>
  <c r="AU370" i="2" s="1"/>
  <c r="AW370" i="2"/>
  <c r="AR370" i="2" a="1"/>
  <c r="AR370" i="2" s="1"/>
  <c r="AX370" i="2" a="1"/>
  <c r="AX370" i="2" s="1"/>
  <c r="AT370" i="2" a="1"/>
  <c r="AT370" i="2" s="1"/>
  <c r="AV370" i="2" a="1"/>
  <c r="AV370" i="2" s="1"/>
  <c r="AS370" i="2" a="1"/>
  <c r="AS370" i="2" s="1"/>
  <c r="AT386" i="2" a="1"/>
  <c r="AT386" i="2" s="1"/>
  <c r="AV386" i="2" a="1"/>
  <c r="AV386" i="2" s="1"/>
  <c r="AR386" i="2" a="1"/>
  <c r="AR386" i="2" s="1"/>
  <c r="AW386" i="2"/>
  <c r="AS386" i="2" a="1"/>
  <c r="AS386" i="2" s="1"/>
  <c r="AU386" i="2" a="1"/>
  <c r="AU386" i="2" s="1"/>
  <c r="AX386" i="2" a="1"/>
  <c r="AX386" i="2" s="1"/>
  <c r="AZ402" i="2" a="1"/>
  <c r="AZ402" i="2" s="1"/>
  <c r="BA402" i="2" a="1"/>
  <c r="BA402" i="2" s="1"/>
  <c r="BC402" i="2" a="1"/>
  <c r="BC402" i="2" s="1"/>
  <c r="BE402" i="2"/>
  <c r="BD402" i="2" a="1"/>
  <c r="BD402" i="2" s="1"/>
  <c r="BF402" i="2" a="1"/>
  <c r="BF402" i="2" s="1"/>
  <c r="BB402" i="2" a="1"/>
  <c r="BB402" i="2" s="1"/>
  <c r="BE434" i="2"/>
  <c r="AZ421" i="4" s="1"/>
  <c r="BD434" i="2" a="1"/>
  <c r="BD434" i="2" s="1"/>
  <c r="AY421" i="4" s="1"/>
  <c r="BB434" i="2" a="1"/>
  <c r="BB434" i="2" s="1"/>
  <c r="AW421" i="4" s="1"/>
  <c r="AZ434" i="2" a="1"/>
  <c r="AZ434" i="2" s="1"/>
  <c r="AU421" i="4" s="1"/>
  <c r="BF434" i="2" a="1"/>
  <c r="BF434" i="2" s="1"/>
  <c r="BA421" i="4" s="1"/>
  <c r="BA434" i="2" a="1"/>
  <c r="BA434" i="2" s="1"/>
  <c r="AV421" i="4" s="1"/>
  <c r="BC434" i="2" a="1"/>
  <c r="BC434" i="2" s="1"/>
  <c r="AX421" i="4" s="1"/>
  <c r="AW466" i="2"/>
  <c r="AR466" i="2" a="1"/>
  <c r="AR466" i="2" s="1"/>
  <c r="AS466" i="2" a="1"/>
  <c r="AS466" i="2" s="1"/>
  <c r="AV466" i="2" a="1"/>
  <c r="AV466" i="2" s="1"/>
  <c r="AX466" i="2" a="1"/>
  <c r="AX466" i="2" s="1"/>
  <c r="AU466" i="2" a="1"/>
  <c r="AU466" i="2" s="1"/>
  <c r="AT466" i="2" a="1"/>
  <c r="AT466" i="2" s="1"/>
  <c r="BK482" i="2" a="1"/>
  <c r="BK482" i="2" s="1"/>
  <c r="BM482" i="2"/>
  <c r="BH482" i="2" a="1"/>
  <c r="BH482" i="2" s="1"/>
  <c r="BJ482" i="2" a="1"/>
  <c r="BJ482" i="2" s="1"/>
  <c r="BL482" i="2" a="1"/>
  <c r="BL482" i="2" s="1"/>
  <c r="BN482" i="2" a="1"/>
  <c r="BN482" i="2" s="1"/>
  <c r="BI482" i="2" a="1"/>
  <c r="BI482" i="2" s="1"/>
  <c r="AM498" i="2" a="1"/>
  <c r="AM498" i="2" s="1"/>
  <c r="AN498" i="2" a="1"/>
  <c r="AN498" i="2" s="1"/>
  <c r="AP498" i="2" a="1"/>
  <c r="AP498" i="2" s="1"/>
  <c r="AK498" i="2" a="1"/>
  <c r="AK498" i="2" s="1"/>
  <c r="AO498" i="2"/>
  <c r="AL498" i="2" a="1"/>
  <c r="AL498" i="2" s="1"/>
  <c r="BJ530" i="2" a="1"/>
  <c r="BJ530" i="2" s="1"/>
  <c r="BL530" i="2" a="1"/>
  <c r="BL530" i="2" s="1"/>
  <c r="BH530" i="2" a="1"/>
  <c r="BH530" i="2" s="1"/>
  <c r="BI530" i="2" a="1"/>
  <c r="BI530" i="2" s="1"/>
  <c r="BN530" i="2" a="1"/>
  <c r="BN530" i="2" s="1"/>
  <c r="BK530" i="2" a="1"/>
  <c r="BK530" i="2" s="1"/>
  <c r="BM530" i="2"/>
  <c r="BA546" i="2" a="1"/>
  <c r="BA546" i="2" s="1"/>
  <c r="BD546" i="2" a="1"/>
  <c r="BD546" i="2" s="1"/>
  <c r="BE546" i="2"/>
  <c r="BB546" i="2" a="1"/>
  <c r="BB546" i="2" s="1"/>
  <c r="BF546" i="2" a="1"/>
  <c r="BF546" i="2" s="1"/>
  <c r="AZ546" i="2" a="1"/>
  <c r="AZ546" i="2" s="1"/>
  <c r="BC546" i="2" a="1"/>
  <c r="BC546" i="2" s="1"/>
  <c r="AT562" i="2" a="1"/>
  <c r="AT562" i="2" s="1"/>
  <c r="AU562" i="2" a="1"/>
  <c r="AU562" i="2" s="1"/>
  <c r="AW562" i="2"/>
  <c r="AR562" i="2" a="1"/>
  <c r="AR562" i="2" s="1"/>
  <c r="AX562" i="2" a="1"/>
  <c r="AX562" i="2" s="1"/>
  <c r="AS562" i="2" a="1"/>
  <c r="AS562" i="2" s="1"/>
  <c r="AV562" i="2" a="1"/>
  <c r="AV562" i="2" s="1"/>
  <c r="AK562" i="2" a="1"/>
  <c r="AK562" i="2" s="1"/>
  <c r="AN562" i="2" a="1"/>
  <c r="AN562" i="2" s="1"/>
  <c r="AL562" i="2" a="1"/>
  <c r="AL562" i="2" s="1"/>
  <c r="AO562" i="2"/>
  <c r="AP562" i="2" a="1"/>
  <c r="AP562" i="2" s="1"/>
  <c r="AM562" i="2" a="1"/>
  <c r="AM562" i="2" s="1"/>
  <c r="BH578" i="2" a="1"/>
  <c r="BH578" i="2" s="1"/>
  <c r="BM578" i="2"/>
  <c r="BK578" i="2" a="1"/>
  <c r="BK578" i="2" s="1"/>
  <c r="BJ578" i="2" a="1"/>
  <c r="BJ578" i="2" s="1"/>
  <c r="BN578" i="2" a="1"/>
  <c r="BN578" i="2" s="1"/>
  <c r="BL578" i="2" a="1"/>
  <c r="BL578" i="2" s="1"/>
  <c r="BI578" i="2" a="1"/>
  <c r="BI578" i="2" s="1"/>
  <c r="BE594" i="2"/>
  <c r="BF594" i="2" a="1"/>
  <c r="BF594" i="2" s="1"/>
  <c r="BA594" i="2" a="1"/>
  <c r="BA594" i="2" s="1"/>
  <c r="BB594" i="2" a="1"/>
  <c r="BB594" i="2" s="1"/>
  <c r="AZ594" i="2" a="1"/>
  <c r="AZ594" i="2" s="1"/>
  <c r="BD594" i="2" a="1"/>
  <c r="BD594" i="2" s="1"/>
  <c r="BC594" i="2" a="1"/>
  <c r="BC594" i="2" s="1"/>
  <c r="AR610" i="2" a="1"/>
  <c r="AR610" i="2" s="1"/>
  <c r="AV610" i="2" a="1"/>
  <c r="AV610" i="2" s="1"/>
  <c r="AT610" i="2" a="1"/>
  <c r="AT610" i="2" s="1"/>
  <c r="AX610" i="2" a="1"/>
  <c r="AX610" i="2" s="1"/>
  <c r="AU610" i="2" a="1"/>
  <c r="AU610" i="2" s="1"/>
  <c r="AS610" i="2" a="1"/>
  <c r="AS610" i="2" s="1"/>
  <c r="AW610" i="2"/>
  <c r="BH626" i="2" a="1"/>
  <c r="BH626" i="2" s="1"/>
  <c r="BL626" i="2" a="1"/>
  <c r="BL626" i="2" s="1"/>
  <c r="BI626" i="2" a="1"/>
  <c r="BI626" i="2" s="1"/>
  <c r="BM626" i="2"/>
  <c r="BJ626" i="2" a="1"/>
  <c r="BJ626" i="2" s="1"/>
  <c r="BN626" i="2" a="1"/>
  <c r="BN626" i="2" s="1"/>
  <c r="BK626" i="2" a="1"/>
  <c r="BK626" i="2" s="1"/>
  <c r="AM642" i="2" a="1"/>
  <c r="AM642" i="2" s="1"/>
  <c r="AO642" i="2"/>
  <c r="AL642" i="2" a="1"/>
  <c r="AL642" i="2" s="1"/>
  <c r="AK642" i="2" a="1"/>
  <c r="AK642" i="2" s="1"/>
  <c r="AP642" i="2" a="1"/>
  <c r="AP642" i="2" s="1"/>
  <c r="AN642" i="2" a="1"/>
  <c r="AN642" i="2" s="1"/>
  <c r="AM658" i="2" a="1"/>
  <c r="AM658" i="2" s="1"/>
  <c r="AP658" i="2" a="1"/>
  <c r="AP658" i="2" s="1"/>
  <c r="AN658" i="2" a="1"/>
  <c r="AN658" i="2" s="1"/>
  <c r="AO658" i="2"/>
  <c r="AL658" i="2" a="1"/>
  <c r="AL658" i="2" s="1"/>
  <c r="AK658" i="2" a="1"/>
  <c r="AK658" i="2" s="1"/>
  <c r="AK674" i="2" a="1"/>
  <c r="AK674" i="2" s="1"/>
  <c r="AL674" i="2" a="1"/>
  <c r="AL674" i="2" s="1"/>
  <c r="AP674" i="2" a="1"/>
  <c r="AP674" i="2" s="1"/>
  <c r="AN674" i="2" a="1"/>
  <c r="AN674" i="2" s="1"/>
  <c r="AO674" i="2"/>
  <c r="AM674" i="2" a="1"/>
  <c r="AM674" i="2" s="1"/>
  <c r="AR690" i="2" a="1"/>
  <c r="AR690" i="2" s="1"/>
  <c r="AV690" i="2" a="1"/>
  <c r="AV690" i="2" s="1"/>
  <c r="AU690" i="2" a="1"/>
  <c r="AU690" i="2" s="1"/>
  <c r="AW690" i="2"/>
  <c r="AX690" i="2" a="1"/>
  <c r="AX690" i="2" s="1"/>
  <c r="AS690" i="2" a="1"/>
  <c r="AS690" i="2" s="1"/>
  <c r="AT690" i="2" a="1"/>
  <c r="AT690" i="2" s="1"/>
  <c r="BH690" i="2" a="1"/>
  <c r="BH690" i="2" s="1"/>
  <c r="BL690" i="2" a="1"/>
  <c r="BL690" i="2" s="1"/>
  <c r="BM690" i="2"/>
  <c r="BN690" i="2" a="1"/>
  <c r="BN690" i="2" s="1"/>
  <c r="BI690" i="2" a="1"/>
  <c r="BI690" i="2" s="1"/>
  <c r="BJ690" i="2" a="1"/>
  <c r="BJ690" i="2" s="1"/>
  <c r="BK690" i="2" a="1"/>
  <c r="BK690" i="2" s="1"/>
  <c r="AR714" i="2" a="1"/>
  <c r="AR714" i="2" s="1"/>
  <c r="AV714" i="2" a="1"/>
  <c r="AV714" i="2" s="1"/>
  <c r="AU714" i="2" a="1"/>
  <c r="AU714" i="2" s="1"/>
  <c r="AW714" i="2"/>
  <c r="AX714" i="2" a="1"/>
  <c r="AX714" i="2" s="1"/>
  <c r="AS714" i="2" a="1"/>
  <c r="AS714" i="2" s="1"/>
  <c r="AT714" i="2" a="1"/>
  <c r="AT714" i="2" s="1"/>
  <c r="AZ743" i="2" a="1"/>
  <c r="AZ743" i="2" s="1"/>
  <c r="BF743" i="2" a="1"/>
  <c r="BF743" i="2" s="1"/>
  <c r="BD743" i="2" a="1"/>
  <c r="BD743" i="2" s="1"/>
  <c r="BB743" i="2" a="1"/>
  <c r="BB743" i="2" s="1"/>
  <c r="BC743" i="2" a="1"/>
  <c r="BC743" i="2" s="1"/>
  <c r="BE743" i="2"/>
  <c r="BA743" i="2" a="1"/>
  <c r="BA743" i="2" s="1"/>
  <c r="AW759" i="2"/>
  <c r="AR759" i="2" a="1"/>
  <c r="AR759" i="2" s="1"/>
  <c r="AU759" i="2" a="1"/>
  <c r="AU759" i="2" s="1"/>
  <c r="AT759" i="2" a="1"/>
  <c r="AT759" i="2" s="1"/>
  <c r="AX759" i="2" a="1"/>
  <c r="AX759" i="2" s="1"/>
  <c r="AV759" i="2" a="1"/>
  <c r="AV759" i="2" s="1"/>
  <c r="AS759" i="2" a="1"/>
  <c r="AS759" i="2" s="1"/>
  <c r="BB759" i="2" a="1"/>
  <c r="BB759" i="2" s="1"/>
  <c r="BF759" i="2" a="1"/>
  <c r="BF759" i="2" s="1"/>
  <c r="BE759" i="2"/>
  <c r="BA759" i="2" a="1"/>
  <c r="BA759" i="2" s="1"/>
  <c r="BC759" i="2" a="1"/>
  <c r="BC759" i="2" s="1"/>
  <c r="BD759" i="2" a="1"/>
  <c r="BD759" i="2" s="1"/>
  <c r="AZ759" i="2" a="1"/>
  <c r="AZ759" i="2" s="1"/>
  <c r="BN775" i="2" a="1"/>
  <c r="BN775" i="2" s="1"/>
  <c r="BJ775" i="2" a="1"/>
  <c r="BJ775" i="2" s="1"/>
  <c r="BK775" i="2" a="1"/>
  <c r="BK775" i="2" s="1"/>
  <c r="BL775" i="2" a="1"/>
  <c r="BL775" i="2" s="1"/>
  <c r="BH775" i="2" a="1"/>
  <c r="BH775" i="2" s="1"/>
  <c r="BM775" i="2"/>
  <c r="BI775" i="2" a="1"/>
  <c r="BI775" i="2" s="1"/>
  <c r="AP791" i="2" a="1"/>
  <c r="AP791" i="2" s="1"/>
  <c r="AN791" i="2" a="1"/>
  <c r="AN791" i="2" s="1"/>
  <c r="AK791" i="2" a="1"/>
  <c r="AK791" i="2" s="1"/>
  <c r="AL791" i="2" a="1"/>
  <c r="AL791" i="2" s="1"/>
  <c r="AO791" i="2"/>
  <c r="AM791" i="2" a="1"/>
  <c r="AM791" i="2" s="1"/>
  <c r="AX807" i="2" a="1"/>
  <c r="AX807" i="2" s="1"/>
  <c r="AW807" i="2"/>
  <c r="AR807" i="2" a="1"/>
  <c r="AR807" i="2" s="1"/>
  <c r="AU807" i="2" a="1"/>
  <c r="AU807" i="2" s="1"/>
  <c r="AV807" i="2" a="1"/>
  <c r="AV807" i="2" s="1"/>
  <c r="AT807" i="2" a="1"/>
  <c r="AT807" i="2" s="1"/>
  <c r="AS807" i="2" a="1"/>
  <c r="AS807" i="2" s="1"/>
  <c r="BF823" i="2" a="1"/>
  <c r="BF823" i="2" s="1"/>
  <c r="BD823" i="2" a="1"/>
  <c r="BD823" i="2" s="1"/>
  <c r="BA823" i="2" a="1"/>
  <c r="BA823" i="2" s="1"/>
  <c r="BB823" i="2" a="1"/>
  <c r="BB823" i="2" s="1"/>
  <c r="BE823" i="2"/>
  <c r="AZ823" i="2" a="1"/>
  <c r="AZ823" i="2" s="1"/>
  <c r="BC823" i="2" a="1"/>
  <c r="BC823" i="2" s="1"/>
  <c r="AP823" i="2" a="1"/>
  <c r="AP823" i="2" s="1"/>
  <c r="AN823" i="2" a="1"/>
  <c r="AN823" i="2" s="1"/>
  <c r="AK823" i="2" a="1"/>
  <c r="AK823" i="2" s="1"/>
  <c r="AL823" i="2" a="1"/>
  <c r="AL823" i="2" s="1"/>
  <c r="AO823" i="2"/>
  <c r="AM823" i="2" a="1"/>
  <c r="AM823" i="2" s="1"/>
  <c r="AP855" i="2" a="1"/>
  <c r="AP855" i="2" s="1"/>
  <c r="AN855" i="2" a="1"/>
  <c r="AN855" i="2" s="1"/>
  <c r="AK855" i="2" a="1"/>
  <c r="AK855" i="2" s="1"/>
  <c r="AL855" i="2" a="1"/>
  <c r="AL855" i="2" s="1"/>
  <c r="AO855" i="2"/>
  <c r="AM855" i="2" a="1"/>
  <c r="AM855" i="2" s="1"/>
  <c r="BN871" i="2" a="1"/>
  <c r="BN871" i="2" s="1"/>
  <c r="BK871" i="2" a="1"/>
  <c r="BK871" i="2" s="1"/>
  <c r="BL871" i="2" a="1"/>
  <c r="BL871" i="2" s="1"/>
  <c r="BM871" i="2"/>
  <c r="BH871" i="2" a="1"/>
  <c r="BH871" i="2" s="1"/>
  <c r="BI871" i="2" a="1"/>
  <c r="BI871" i="2" s="1"/>
  <c r="BJ871" i="2" a="1"/>
  <c r="BJ871" i="2" s="1"/>
  <c r="BF887" i="2" a="1"/>
  <c r="BF887" i="2" s="1"/>
  <c r="BD887" i="2" a="1"/>
  <c r="BD887" i="2" s="1"/>
  <c r="BA887" i="2" a="1"/>
  <c r="BA887" i="2" s="1"/>
  <c r="BB887" i="2" a="1"/>
  <c r="BB887" i="2" s="1"/>
  <c r="BE887" i="2"/>
  <c r="AZ887" i="2" a="1"/>
  <c r="AZ887" i="2" s="1"/>
  <c r="BC887" i="2" a="1"/>
  <c r="BC887" i="2" s="1"/>
  <c r="AP887" i="2" a="1"/>
  <c r="AP887" i="2" s="1"/>
  <c r="AN887" i="2" a="1"/>
  <c r="AN887" i="2" s="1"/>
  <c r="AK887" i="2" a="1"/>
  <c r="AK887" i="2" s="1"/>
  <c r="AL887" i="2" a="1"/>
  <c r="AL887" i="2" s="1"/>
  <c r="AO887" i="2"/>
  <c r="AM887" i="2" a="1"/>
  <c r="AM887" i="2" s="1"/>
  <c r="AP919" i="2" a="1"/>
  <c r="AP919" i="2" s="1"/>
  <c r="AN919" i="2" a="1"/>
  <c r="AN919" i="2" s="1"/>
  <c r="AK919" i="2" a="1"/>
  <c r="AK919" i="2" s="1"/>
  <c r="AL919" i="2" a="1"/>
  <c r="AL919" i="2" s="1"/>
  <c r="AO919" i="2"/>
  <c r="AM919" i="2" a="1"/>
  <c r="AM919" i="2" s="1"/>
  <c r="AS935" i="2" a="1"/>
  <c r="AS935" i="2" s="1"/>
  <c r="AW935" i="2"/>
  <c r="AT935" i="2" a="1"/>
  <c r="AT935" i="2" s="1"/>
  <c r="AX935" i="2" a="1"/>
  <c r="AX935" i="2" s="1"/>
  <c r="AU935" i="2" a="1"/>
  <c r="AU935" i="2" s="1"/>
  <c r="AR935" i="2" a="1"/>
  <c r="AR935" i="2" s="1"/>
  <c r="AV935" i="2" a="1"/>
  <c r="AV935" i="2" s="1"/>
  <c r="BC951" i="2" a="1"/>
  <c r="BC951" i="2" s="1"/>
  <c r="AZ951" i="2" a="1"/>
  <c r="AZ951" i="2" s="1"/>
  <c r="BE951" i="2"/>
  <c r="BB951" i="2" a="1"/>
  <c r="BB951" i="2" s="1"/>
  <c r="BF951" i="2" a="1"/>
  <c r="BF951" i="2" s="1"/>
  <c r="BD951" i="2" a="1"/>
  <c r="BD951" i="2" s="1"/>
  <c r="BA951" i="2" a="1"/>
  <c r="BA951" i="2" s="1"/>
  <c r="AO951" i="2"/>
  <c r="AK951" i="2" a="1"/>
  <c r="AK951" i="2" s="1"/>
  <c r="AP951" i="2" a="1"/>
  <c r="AP951" i="2" s="1"/>
  <c r="AL951" i="2" a="1"/>
  <c r="AL951" i="2" s="1"/>
  <c r="AM951" i="2" a="1"/>
  <c r="AM951" i="2" s="1"/>
  <c r="AN951" i="2" a="1"/>
  <c r="AN951" i="2" s="1"/>
  <c r="BJ967" i="2" a="1"/>
  <c r="BJ967" i="2" s="1"/>
  <c r="BM967" i="2"/>
  <c r="BH967" i="2" a="1"/>
  <c r="BH967" i="2" s="1"/>
  <c r="BK967" i="2" a="1"/>
  <c r="BK967" i="2" s="1"/>
  <c r="BL967" i="2" a="1"/>
  <c r="BL967" i="2" s="1"/>
  <c r="BN967" i="2" a="1"/>
  <c r="BN967" i="2" s="1"/>
  <c r="BI967" i="2" a="1"/>
  <c r="BI967" i="2" s="1"/>
  <c r="AS999" i="2" a="1"/>
  <c r="AS999" i="2" s="1"/>
  <c r="AW999" i="2"/>
  <c r="AT999" i="2" a="1"/>
  <c r="AT999" i="2" s="1"/>
  <c r="AX999" i="2" a="1"/>
  <c r="AX999" i="2" s="1"/>
  <c r="AU999" i="2" a="1"/>
  <c r="AU999" i="2" s="1"/>
  <c r="AR999" i="2" a="1"/>
  <c r="AR999" i="2" s="1"/>
  <c r="AV999" i="2" a="1"/>
  <c r="AV999" i="2" s="1"/>
  <c r="BC1015" i="2" a="1"/>
  <c r="BC1015" i="2" s="1"/>
  <c r="AZ1015" i="2" a="1"/>
  <c r="AZ1015" i="2" s="1"/>
  <c r="BE1015" i="2"/>
  <c r="BB1015" i="2" a="1"/>
  <c r="BB1015" i="2" s="1"/>
  <c r="BF1015" i="2" a="1"/>
  <c r="BF1015" i="2" s="1"/>
  <c r="BD1015" i="2" a="1"/>
  <c r="BD1015" i="2" s="1"/>
  <c r="BA1015" i="2" a="1"/>
  <c r="BA1015" i="2" s="1"/>
  <c r="AO1015" i="2"/>
  <c r="AK1015" i="2" a="1"/>
  <c r="AK1015" i="2" s="1"/>
  <c r="AP1015" i="2" a="1"/>
  <c r="AP1015" i="2" s="1"/>
  <c r="AL1015" i="2" a="1"/>
  <c r="AL1015" i="2" s="1"/>
  <c r="AM1015" i="2" a="1"/>
  <c r="AM1015" i="2" s="1"/>
  <c r="AN1015" i="2" a="1"/>
  <c r="AN1015" i="2" s="1"/>
  <c r="BJ1031" i="2" a="1"/>
  <c r="BJ1031" i="2" s="1"/>
  <c r="BM1031" i="2"/>
  <c r="BH1031" i="2" a="1"/>
  <c r="BH1031" i="2" s="1"/>
  <c r="BK1031" i="2" a="1"/>
  <c r="BK1031" i="2" s="1"/>
  <c r="BL1031" i="2" a="1"/>
  <c r="BL1031" i="2" s="1"/>
  <c r="BN1031" i="2" a="1"/>
  <c r="BN1031" i="2" s="1"/>
  <c r="BI1031" i="2" a="1"/>
  <c r="BI1031" i="2" s="1"/>
  <c r="AS1063" i="2" a="1"/>
  <c r="AS1063" i="2" s="1"/>
  <c r="AW1063" i="2"/>
  <c r="AT1063" i="2" a="1"/>
  <c r="AT1063" i="2" s="1"/>
  <c r="AX1063" i="2" a="1"/>
  <c r="AX1063" i="2" s="1"/>
  <c r="AR1063" i="2" a="1"/>
  <c r="AR1063" i="2" s="1"/>
  <c r="AV1063" i="2" a="1"/>
  <c r="AV1063" i="2" s="1"/>
  <c r="AU1063" i="2" a="1"/>
  <c r="AU1063" i="2" s="1"/>
  <c r="AU1079" i="2" a="1"/>
  <c r="AU1079" i="2" s="1"/>
  <c r="AR1079" i="2" a="1"/>
  <c r="AR1079" i="2" s="1"/>
  <c r="AV1079" i="2" a="1"/>
  <c r="AV1079" i="2" s="1"/>
  <c r="AT1079" i="2" a="1"/>
  <c r="AT1079" i="2" s="1"/>
  <c r="AX1079" i="2" a="1"/>
  <c r="AX1079" i="2" s="1"/>
  <c r="AS1079" i="2" a="1"/>
  <c r="AS1079" i="2" s="1"/>
  <c r="AW1079" i="2"/>
  <c r="AK1095" i="2" a="1"/>
  <c r="AK1095" i="2" s="1"/>
  <c r="AP1095" i="2" a="1"/>
  <c r="AP1095" i="2" s="1"/>
  <c r="AL1095" i="2" a="1"/>
  <c r="AL1095" i="2" s="1"/>
  <c r="AO1095" i="2"/>
  <c r="AM1095" i="2" a="1"/>
  <c r="AM1095" i="2" s="1"/>
  <c r="AN1095" i="2" a="1"/>
  <c r="AN1095" i="2" s="1"/>
  <c r="BJ1111" i="2" a="1"/>
  <c r="BJ1111" i="2" s="1"/>
  <c r="BH1111" i="2" a="1"/>
  <c r="BH1111" i="2" s="1"/>
  <c r="BM1111" i="2"/>
  <c r="BI1111" i="2" a="1"/>
  <c r="BI1111" i="2" s="1"/>
  <c r="BL1111" i="2" a="1"/>
  <c r="BL1111" i="2" s="1"/>
  <c r="BK1111" i="2" a="1"/>
  <c r="BK1111" i="2" s="1"/>
  <c r="BN1111" i="2" a="1"/>
  <c r="BN1111" i="2" s="1"/>
  <c r="AR1127" i="2" a="1"/>
  <c r="AR1127" i="2" s="1"/>
  <c r="AT1127" i="2" a="1"/>
  <c r="AT1127" i="2" s="1"/>
  <c r="AV1127" i="2" a="1"/>
  <c r="AV1127" i="2" s="1"/>
  <c r="AU1127" i="2" a="1"/>
  <c r="AU1127" i="2" s="1"/>
  <c r="AS1127" i="2" a="1"/>
  <c r="AS1127" i="2" s="1"/>
  <c r="AX1127" i="2" a="1"/>
  <c r="AX1127" i="2" s="1"/>
  <c r="AW1127" i="2"/>
  <c r="AT1143" i="2" a="1"/>
  <c r="AT1143" i="2" s="1"/>
  <c r="AU1143" i="2" a="1"/>
  <c r="AU1143" i="2" s="1"/>
  <c r="AS1143" i="2" a="1"/>
  <c r="AS1143" i="2" s="1"/>
  <c r="AX1143" i="2" a="1"/>
  <c r="AX1143" i="2" s="1"/>
  <c r="AW1143" i="2"/>
  <c r="AV1143" i="2" a="1"/>
  <c r="AV1143" i="2" s="1"/>
  <c r="AR1143" i="2" a="1"/>
  <c r="AR1143" i="2" s="1"/>
  <c r="AP1143" i="2" a="1"/>
  <c r="AP1143" i="2" s="1"/>
  <c r="AN1143" i="2" a="1"/>
  <c r="AN1143" i="2" s="1"/>
  <c r="AK1143" i="2" a="1"/>
  <c r="AK1143" i="2" s="1"/>
  <c r="AO1143" i="2"/>
  <c r="AL1143" i="2" a="1"/>
  <c r="AL1143" i="2" s="1"/>
  <c r="AM1143" i="2" a="1"/>
  <c r="AM1143" i="2" s="1"/>
  <c r="AS1159" i="2" a="1"/>
  <c r="AS1159" i="2" s="1"/>
  <c r="AX1159" i="2" a="1"/>
  <c r="AX1159" i="2" s="1"/>
  <c r="AT1159" i="2" a="1"/>
  <c r="AT1159" i="2" s="1"/>
  <c r="AW1159" i="2"/>
  <c r="AU1159" i="2" a="1"/>
  <c r="AU1159" i="2" s="1"/>
  <c r="AV1159" i="2" a="1"/>
  <c r="AV1159" i="2" s="1"/>
  <c r="AR1159" i="2" a="1"/>
  <c r="AR1159" i="2" s="1"/>
  <c r="BA1186" i="2" a="1"/>
  <c r="BA1186" i="2" s="1"/>
  <c r="BE1186" i="2"/>
  <c r="BB1186" i="2" a="1"/>
  <c r="BB1186" i="2" s="1"/>
  <c r="BF1186" i="2" a="1"/>
  <c r="BF1186" i="2" s="1"/>
  <c r="AZ1186" i="2" a="1"/>
  <c r="AZ1186" i="2" s="1"/>
  <c r="BD1186" i="2" a="1"/>
  <c r="BD1186" i="2" s="1"/>
  <c r="BC1186" i="2" a="1"/>
  <c r="BC1186" i="2" s="1"/>
  <c r="AU1202" i="2" a="1"/>
  <c r="AU1202" i="2" s="1"/>
  <c r="AW1202" i="2"/>
  <c r="AT1202" i="2" a="1"/>
  <c r="AT1202" i="2" s="1"/>
  <c r="AS1202" i="2" a="1"/>
  <c r="AS1202" i="2" s="1"/>
  <c r="AX1202" i="2" a="1"/>
  <c r="AX1202" i="2" s="1"/>
  <c r="AV1202" i="2" a="1"/>
  <c r="AV1202" i="2" s="1"/>
  <c r="AR1202" i="2" a="1"/>
  <c r="AR1202" i="2" s="1"/>
  <c r="AN1202" i="2" a="1"/>
  <c r="AN1202" i="2" s="1"/>
  <c r="AP1202" i="2" a="1"/>
  <c r="AP1202" i="2" s="1"/>
  <c r="AL1202" i="2" a="1"/>
  <c r="AL1202" i="2" s="1"/>
  <c r="AO1202" i="2"/>
  <c r="AK1202" i="2" a="1"/>
  <c r="AK1202" i="2" s="1"/>
  <c r="AM1202" i="2" a="1"/>
  <c r="AM1202" i="2" s="1"/>
  <c r="BB1218" i="2" a="1"/>
  <c r="BB1218" i="2" s="1"/>
  <c r="BF1218" i="2" a="1"/>
  <c r="BF1218" i="2" s="1"/>
  <c r="BC1218" i="2" a="1"/>
  <c r="BC1218" i="2" s="1"/>
  <c r="BA1218" i="2" a="1"/>
  <c r="BA1218" i="2" s="1"/>
  <c r="BE1218" i="2"/>
  <c r="BD1218" i="2" a="1"/>
  <c r="BD1218" i="2" s="1"/>
  <c r="AZ1218" i="2" a="1"/>
  <c r="AZ1218" i="2" s="1"/>
  <c r="BL1234" i="2" a="1"/>
  <c r="BL1234" i="2" s="1"/>
  <c r="BN1234" i="2" a="1"/>
  <c r="BN1234" i="2" s="1"/>
  <c r="BI1234" i="2" a="1"/>
  <c r="BI1234" i="2" s="1"/>
  <c r="BH1234" i="2" a="1"/>
  <c r="BH1234" i="2" s="1"/>
  <c r="BM1234" i="2"/>
  <c r="BJ1234" i="2" a="1"/>
  <c r="BJ1234" i="2" s="1"/>
  <c r="BK1234" i="2" a="1"/>
  <c r="BK1234" i="2" s="1"/>
  <c r="AZ1250" i="2" a="1"/>
  <c r="AZ1250" i="2" s="1"/>
  <c r="BD1250" i="2" a="1"/>
  <c r="BD1250" i="2" s="1"/>
  <c r="BA1250" i="2" a="1"/>
  <c r="BA1250" i="2" s="1"/>
  <c r="BE1250" i="2"/>
  <c r="BC1250" i="2" a="1"/>
  <c r="BC1250" i="2" s="1"/>
  <c r="BF1250" i="2" a="1"/>
  <c r="BF1250" i="2" s="1"/>
  <c r="BB1250" i="2" a="1"/>
  <c r="BB1250" i="2" s="1"/>
  <c r="AP1266" i="2" a="1"/>
  <c r="AP1266" i="2" s="1"/>
  <c r="AK1266" i="2" a="1"/>
  <c r="AK1266" i="2" s="1"/>
  <c r="AM1266" i="2" a="1"/>
  <c r="AM1266" i="2" s="1"/>
  <c r="AN1266" i="2" a="1"/>
  <c r="AN1266" i="2" s="1"/>
  <c r="AL1266" i="2" a="1"/>
  <c r="AL1266" i="2" s="1"/>
  <c r="AO1266" i="2"/>
  <c r="AS1266" i="2" a="1"/>
  <c r="AS1266" i="2" s="1"/>
  <c r="AV1266" i="2" a="1"/>
  <c r="AV1266" i="2" s="1"/>
  <c r="AR1266" i="2" a="1"/>
  <c r="AR1266" i="2" s="1"/>
  <c r="AX1266" i="2" a="1"/>
  <c r="AX1266" i="2" s="1"/>
  <c r="AT1266" i="2" a="1"/>
  <c r="AT1266" i="2" s="1"/>
  <c r="AW1266" i="2"/>
  <c r="AU1266" i="2" a="1"/>
  <c r="AU1266" i="2" s="1"/>
  <c r="AS1282" i="2" a="1"/>
  <c r="AS1282" i="2" s="1"/>
  <c r="AT1282" i="2" a="1"/>
  <c r="AT1282" i="2" s="1"/>
  <c r="AR1282" i="2" a="1"/>
  <c r="AR1282" i="2" s="1"/>
  <c r="AV1282" i="2" a="1"/>
  <c r="AV1282" i="2" s="1"/>
  <c r="AX1282" i="2" a="1"/>
  <c r="AX1282" i="2" s="1"/>
  <c r="AW1282" i="2"/>
  <c r="AU1282" i="2" a="1"/>
  <c r="AU1282" i="2" s="1"/>
  <c r="BA1298" i="2" a="1"/>
  <c r="BA1298" i="2" s="1"/>
  <c r="AZ1298" i="2" a="1"/>
  <c r="AZ1298" i="2" s="1"/>
  <c r="BC1298" i="2" a="1"/>
  <c r="BC1298" i="2" s="1"/>
  <c r="BF1298" i="2" a="1"/>
  <c r="BF1298" i="2" s="1"/>
  <c r="BD1298" i="2" a="1"/>
  <c r="BD1298" i="2" s="1"/>
  <c r="BB1298" i="2" a="1"/>
  <c r="BB1298" i="2" s="1"/>
  <c r="BE1298" i="2"/>
  <c r="AP1314" i="2" a="1"/>
  <c r="AP1314" i="2" s="1"/>
  <c r="AL1314" i="2" a="1"/>
  <c r="AL1314" i="2" s="1"/>
  <c r="AO1314" i="2"/>
  <c r="AN1314" i="2" a="1"/>
  <c r="AN1314" i="2" s="1"/>
  <c r="AM1314" i="2" a="1"/>
  <c r="AM1314" i="2" s="1"/>
  <c r="AK1314" i="2" a="1"/>
  <c r="AK1314" i="2" s="1"/>
  <c r="BI1330" i="2" a="1"/>
  <c r="BI1330" i="2" s="1"/>
  <c r="BH1330" i="2" a="1"/>
  <c r="BH1330" i="2" s="1"/>
  <c r="BL1330" i="2" a="1"/>
  <c r="BL1330" i="2" s="1"/>
  <c r="BJ1330" i="2" a="1"/>
  <c r="BJ1330" i="2" s="1"/>
  <c r="BK1330" i="2" a="1"/>
  <c r="BK1330" i="2" s="1"/>
  <c r="BN1330" i="2" a="1"/>
  <c r="BN1330" i="2" s="1"/>
  <c r="BM1330" i="2"/>
  <c r="AK1330" i="2" a="1"/>
  <c r="AK1330" i="2" s="1"/>
  <c r="AP1330" i="2" a="1"/>
  <c r="AP1330" i="2" s="1"/>
  <c r="AM1330" i="2" a="1"/>
  <c r="AM1330" i="2" s="1"/>
  <c r="AN1330" i="2" a="1"/>
  <c r="AN1330" i="2" s="1"/>
  <c r="AL1330" i="2" a="1"/>
  <c r="AL1330" i="2" s="1"/>
  <c r="AO1330" i="2"/>
  <c r="AS1346" i="2" a="1"/>
  <c r="AS1346" i="2" s="1"/>
  <c r="AR1346" i="2" a="1"/>
  <c r="AR1346" i="2" s="1"/>
  <c r="AV1346" i="2" a="1"/>
  <c r="AV1346" i="2" s="1"/>
  <c r="AT1346" i="2" a="1"/>
  <c r="AT1346" i="2" s="1"/>
  <c r="AX1346" i="2" a="1"/>
  <c r="AX1346" i="2" s="1"/>
  <c r="AW1346" i="2"/>
  <c r="AU1346" i="2" a="1"/>
  <c r="AU1346" i="2" s="1"/>
  <c r="AV240" i="2" a="1"/>
  <c r="AV240" i="2" s="1"/>
  <c r="AU240" i="2" a="1"/>
  <c r="AU240" i="2" s="1"/>
  <c r="AS240" i="2" a="1"/>
  <c r="AS240" i="2" s="1"/>
  <c r="AX240" i="2" a="1"/>
  <c r="AX240" i="2" s="1"/>
  <c r="AR240" i="2" a="1"/>
  <c r="AR240" i="2" s="1"/>
  <c r="AT240" i="2" a="1"/>
  <c r="AT240" i="2" s="1"/>
  <c r="AW240" i="2"/>
  <c r="BJ223" i="2" a="1"/>
  <c r="BJ223" i="2" s="1"/>
  <c r="BN223" i="2" a="1"/>
  <c r="BN223" i="2" s="1"/>
  <c r="BK223" i="2" a="1"/>
  <c r="BK223" i="2" s="1"/>
  <c r="BH223" i="2" a="1"/>
  <c r="BH223" i="2" s="1"/>
  <c r="BL223" i="2" a="1"/>
  <c r="BL223" i="2" s="1"/>
  <c r="BI223" i="2" a="1"/>
  <c r="BI223" i="2" s="1"/>
  <c r="BM223" i="2"/>
  <c r="AW223" i="2"/>
  <c r="AR223" i="2" a="1"/>
  <c r="AR223" i="2" s="1"/>
  <c r="AT223" i="2" a="1"/>
  <c r="AT223" i="2" s="1"/>
  <c r="AS223" i="2" a="1"/>
  <c r="AS223" i="2" s="1"/>
  <c r="AX223" i="2" a="1"/>
  <c r="AX223" i="2" s="1"/>
  <c r="AV223" i="2" a="1"/>
  <c r="AV223" i="2" s="1"/>
  <c r="AU223" i="2" a="1"/>
  <c r="AU223" i="2" s="1"/>
  <c r="AZ207" i="2" a="1"/>
  <c r="AZ207" i="2" s="1"/>
  <c r="BC207" i="2" a="1"/>
  <c r="BC207" i="2" s="1"/>
  <c r="BE207" i="2"/>
  <c r="BA207" i="2" a="1"/>
  <c r="BA207" i="2" s="1"/>
  <c r="BF207" i="2" a="1"/>
  <c r="BF207" i="2" s="1"/>
  <c r="BB207" i="2" a="1"/>
  <c r="BB207" i="2" s="1"/>
  <c r="BD207" i="2" a="1"/>
  <c r="BD207" i="2" s="1"/>
  <c r="BE191" i="2"/>
  <c r="BC191" i="2" a="1"/>
  <c r="BC191" i="2" s="1"/>
  <c r="AZ191" i="2" a="1"/>
  <c r="AZ191" i="2" s="1"/>
  <c r="BD191" i="2" a="1"/>
  <c r="BD191" i="2" s="1"/>
  <c r="BA191" i="2" a="1"/>
  <c r="BA191" i="2" s="1"/>
  <c r="BB191" i="2" a="1"/>
  <c r="BB191" i="2" s="1"/>
  <c r="BF191" i="2" a="1"/>
  <c r="BF191" i="2" s="1"/>
  <c r="AR175" i="2" a="1"/>
  <c r="AR175" i="2" s="1"/>
  <c r="AX175" i="2" a="1"/>
  <c r="AX175" i="2" s="1"/>
  <c r="AT175" i="2" a="1"/>
  <c r="AT175" i="2" s="1"/>
  <c r="AS175" i="2" a="1"/>
  <c r="AS175" i="2" s="1"/>
  <c r="AV175" i="2" a="1"/>
  <c r="AV175" i="2" s="1"/>
  <c r="AW175" i="2"/>
  <c r="AU175" i="2" a="1"/>
  <c r="AU175" i="2" s="1"/>
  <c r="BB159" i="2" a="1"/>
  <c r="BB159" i="2" s="1"/>
  <c r="BA159" i="2" a="1"/>
  <c r="BA159" i="2" s="1"/>
  <c r="AZ159" i="2" a="1"/>
  <c r="AZ159" i="2" s="1"/>
  <c r="BC159" i="2" a="1"/>
  <c r="BC159" i="2" s="1"/>
  <c r="BF159" i="2" a="1"/>
  <c r="BF159" i="2" s="1"/>
  <c r="BE159" i="2"/>
  <c r="BD159" i="2" a="1"/>
  <c r="BD159" i="2" s="1"/>
  <c r="AR143" i="2" a="1"/>
  <c r="AR143" i="2" s="1"/>
  <c r="AT143" i="2" a="1"/>
  <c r="AT143" i="2" s="1"/>
  <c r="AW143" i="2"/>
  <c r="AU143" i="2" a="1"/>
  <c r="AU143" i="2" s="1"/>
  <c r="AX143" i="2" a="1"/>
  <c r="AX143" i="2" s="1"/>
  <c r="AV143" i="2" a="1"/>
  <c r="AV143" i="2" s="1"/>
  <c r="AS143" i="2" a="1"/>
  <c r="AS143" i="2" s="1"/>
  <c r="BL127" i="2" a="1"/>
  <c r="BL127" i="2" s="1"/>
  <c r="BK127" i="2" a="1"/>
  <c r="BK127" i="2" s="1"/>
  <c r="BM127" i="2"/>
  <c r="BJ127" i="2" a="1"/>
  <c r="BJ127" i="2" s="1"/>
  <c r="BI127" i="2" a="1"/>
  <c r="BI127" i="2" s="1"/>
  <c r="BH127" i="2" a="1"/>
  <c r="BH127" i="2" s="1"/>
  <c r="BN127" i="2" a="1"/>
  <c r="BN127" i="2" s="1"/>
  <c r="AR111" i="2" a="1"/>
  <c r="AR111" i="2" s="1"/>
  <c r="AT111" i="2" a="1"/>
  <c r="AT111" i="2" s="1"/>
  <c r="AU111" i="2" a="1"/>
  <c r="AU111" i="2" s="1"/>
  <c r="AW111" i="2"/>
  <c r="AS111" i="2" a="1"/>
  <c r="AS111" i="2" s="1"/>
  <c r="AX111" i="2" a="1"/>
  <c r="AX111" i="2" s="1"/>
  <c r="AV111" i="2" a="1"/>
  <c r="AV111" i="2" s="1"/>
  <c r="BB95" i="2" a="1"/>
  <c r="BB95" i="2" s="1"/>
  <c r="BC95" i="2" a="1"/>
  <c r="BC95" i="2" s="1"/>
  <c r="BE95" i="2"/>
  <c r="BA95" i="2" a="1"/>
  <c r="BA95" i="2" s="1"/>
  <c r="BF95" i="2" a="1"/>
  <c r="BF95" i="2" s="1"/>
  <c r="AZ95" i="2" a="1"/>
  <c r="AZ95" i="2" s="1"/>
  <c r="BD95" i="2" a="1"/>
  <c r="BD95" i="2" s="1"/>
  <c r="BB77" i="2" a="1"/>
  <c r="BB77" i="2" s="1"/>
  <c r="BD77" i="2" a="1"/>
  <c r="BD77" i="2" s="1"/>
  <c r="BF77" i="2" a="1"/>
  <c r="BF77" i="2" s="1"/>
  <c r="AZ77" i="2" a="1"/>
  <c r="AZ77" i="2" s="1"/>
  <c r="BE77" i="2"/>
  <c r="BA77" i="2" a="1"/>
  <c r="BA77" i="2" s="1"/>
  <c r="BC77" i="2" a="1"/>
  <c r="BC77" i="2" s="1"/>
  <c r="AL61" i="2" a="1"/>
  <c r="AL61" i="2" s="1"/>
  <c r="AO61" i="2"/>
  <c r="AN61" i="2" a="1"/>
  <c r="AN61" i="2" s="1"/>
  <c r="AP61" i="2" a="1"/>
  <c r="AP61" i="2" s="1"/>
  <c r="AK61" i="2" a="1"/>
  <c r="AK61" i="2" s="1"/>
  <c r="AM61" i="2" a="1"/>
  <c r="AM61" i="2" s="1"/>
  <c r="BB45" i="2" a="1"/>
  <c r="BB45" i="2" s="1"/>
  <c r="BC45" i="2" a="1"/>
  <c r="BC45" i="2" s="1"/>
  <c r="BF45" i="2" a="1"/>
  <c r="BF45" i="2" s="1"/>
  <c r="BA45" i="2" a="1"/>
  <c r="BA45" i="2" s="1"/>
  <c r="BE45" i="2"/>
  <c r="BD45" i="2" a="1"/>
  <c r="BD45" i="2" s="1"/>
  <c r="AZ45" i="2" a="1"/>
  <c r="AZ45" i="2" s="1"/>
  <c r="BN29" i="2" a="1"/>
  <c r="BN29" i="2" s="1"/>
  <c r="BJ29" i="2" a="1"/>
  <c r="BJ29" i="2" s="1"/>
  <c r="BM29" i="2"/>
  <c r="BL29" i="2" a="1"/>
  <c r="BL29" i="2" s="1"/>
  <c r="BI29" i="2" a="1"/>
  <c r="BI29" i="2" s="1"/>
  <c r="BH29" i="2" a="1"/>
  <c r="BH29" i="2" s="1"/>
  <c r="BK29" i="2" a="1"/>
  <c r="BK29" i="2" s="1"/>
  <c r="AR29" i="2" a="1"/>
  <c r="AR29" i="2" s="1"/>
  <c r="AU29" i="2" a="1"/>
  <c r="AU29" i="2" s="1"/>
  <c r="AT29" i="2" a="1"/>
  <c r="AT29" i="2" s="1"/>
  <c r="AW29" i="2"/>
  <c r="AV29" i="2" a="1"/>
  <c r="AV29" i="2" s="1"/>
  <c r="AX29" i="2" a="1"/>
  <c r="AX29" i="2" s="1"/>
  <c r="AS29" i="2" a="1"/>
  <c r="AS29" i="2" s="1"/>
  <c r="AR13" i="2" a="1"/>
  <c r="AR13" i="2" s="1"/>
  <c r="AU13" i="2" a="1"/>
  <c r="AU13" i="2" s="1"/>
  <c r="AW13" i="2"/>
  <c r="AS13" i="2" a="1"/>
  <c r="AS13" i="2" s="1"/>
  <c r="AX13" i="2" a="1"/>
  <c r="AX13" i="2" s="1"/>
  <c r="AT13" i="2" a="1"/>
  <c r="AT13" i="2" s="1"/>
  <c r="AV13" i="2" a="1"/>
  <c r="AV13" i="2" s="1"/>
  <c r="BA319" i="2" a="1"/>
  <c r="BA319" i="2" s="1"/>
  <c r="BE319" i="2"/>
  <c r="BB319" i="2" a="1"/>
  <c r="BB319" i="2" s="1"/>
  <c r="BF319" i="2" a="1"/>
  <c r="BF319" i="2" s="1"/>
  <c r="BC319" i="2" a="1"/>
  <c r="BC319" i="2" s="1"/>
  <c r="AZ319" i="2" a="1"/>
  <c r="AZ319" i="2" s="1"/>
  <c r="BD319" i="2" a="1"/>
  <c r="BD319" i="2" s="1"/>
  <c r="BL351" i="2" a="1"/>
  <c r="BL351" i="2" s="1"/>
  <c r="BH351" i="2" a="1"/>
  <c r="BH351" i="2" s="1"/>
  <c r="BK351" i="2" a="1"/>
  <c r="BK351" i="2" s="1"/>
  <c r="BJ351" i="2" a="1"/>
  <c r="BJ351" i="2" s="1"/>
  <c r="BI351" i="2" a="1"/>
  <c r="BI351" i="2" s="1"/>
  <c r="BM351" i="2"/>
  <c r="BN351" i="2" a="1"/>
  <c r="BN351" i="2" s="1"/>
  <c r="AL383" i="2" a="1"/>
  <c r="AL383" i="2" s="1"/>
  <c r="AN383" i="2" a="1"/>
  <c r="AN383" i="2" s="1"/>
  <c r="AO383" i="2"/>
  <c r="AK383" i="2" a="1"/>
  <c r="AK383" i="2" s="1"/>
  <c r="AM383" i="2" a="1"/>
  <c r="AM383" i="2" s="1"/>
  <c r="AP383" i="2" a="1"/>
  <c r="AP383" i="2" s="1"/>
  <c r="BK415" i="2" a="1"/>
  <c r="BK415" i="2" s="1"/>
  <c r="BH415" i="2" a="1"/>
  <c r="BH415" i="2" s="1"/>
  <c r="BL415" i="2" a="1"/>
  <c r="BL415" i="2" s="1"/>
  <c r="BI415" i="2" a="1"/>
  <c r="BI415" i="2" s="1"/>
  <c r="BM415" i="2"/>
  <c r="BJ415" i="2" a="1"/>
  <c r="BJ415" i="2" s="1"/>
  <c r="BN415" i="2" a="1"/>
  <c r="BN415" i="2" s="1"/>
  <c r="BI447" i="2" a="1"/>
  <c r="BI447" i="2" s="1"/>
  <c r="BM447" i="2"/>
  <c r="BJ447" i="2" a="1"/>
  <c r="BJ447" i="2" s="1"/>
  <c r="BN447" i="2" a="1"/>
  <c r="BN447" i="2" s="1"/>
  <c r="BK447" i="2" a="1"/>
  <c r="BK447" i="2" s="1"/>
  <c r="BH447" i="2" a="1"/>
  <c r="BH447" i="2" s="1"/>
  <c r="BL447" i="2" a="1"/>
  <c r="BL447" i="2" s="1"/>
  <c r="BH479" i="2" a="1"/>
  <c r="BH479" i="2" s="1"/>
  <c r="BL479" i="2" a="1"/>
  <c r="BL479" i="2" s="1"/>
  <c r="BI479" i="2" a="1"/>
  <c r="BI479" i="2" s="1"/>
  <c r="BM479" i="2"/>
  <c r="BJ479" i="2" a="1"/>
  <c r="BJ479" i="2" s="1"/>
  <c r="BN479" i="2" a="1"/>
  <c r="BN479" i="2" s="1"/>
  <c r="BK479" i="2" a="1"/>
  <c r="BK479" i="2" s="1"/>
  <c r="AM511" i="2" a="1"/>
  <c r="AM511" i="2" s="1"/>
  <c r="AP511" i="2" a="1"/>
  <c r="AP511" i="2" s="1"/>
  <c r="AL511" i="2" a="1"/>
  <c r="AL511" i="2" s="1"/>
  <c r="AK511" i="2" a="1"/>
  <c r="AK511" i="2" s="1"/>
  <c r="AO511" i="2"/>
  <c r="AN511" i="2" a="1"/>
  <c r="AN511" i="2" s="1"/>
  <c r="BA543" i="2" a="1"/>
  <c r="BA543" i="2" s="1"/>
  <c r="BB543" i="2" a="1"/>
  <c r="BB543" i="2" s="1"/>
  <c r="BF543" i="2" a="1"/>
  <c r="BF543" i="2" s="1"/>
  <c r="BC543" i="2" a="1"/>
  <c r="BC543" i="2" s="1"/>
  <c r="BD543" i="2" a="1"/>
  <c r="BD543" i="2" s="1"/>
  <c r="AZ543" i="2" a="1"/>
  <c r="AZ543" i="2" s="1"/>
  <c r="BE543" i="2"/>
  <c r="AN607" i="2" a="1"/>
  <c r="AN607" i="2" s="1"/>
  <c r="AL607" i="2" a="1"/>
  <c r="AL607" i="2" s="1"/>
  <c r="AM607" i="2" a="1"/>
  <c r="AM607" i="2" s="1"/>
  <c r="AK607" i="2" a="1"/>
  <c r="AK607" i="2" s="1"/>
  <c r="AO607" i="2"/>
  <c r="AP607" i="2" a="1"/>
  <c r="AP607" i="2" s="1"/>
  <c r="BC607" i="2" a="1"/>
  <c r="BC607" i="2" s="1"/>
  <c r="AZ607" i="2" a="1"/>
  <c r="AZ607" i="2" s="1"/>
  <c r="BD607" i="2" a="1"/>
  <c r="BD607" i="2" s="1"/>
  <c r="BA607" i="2" a="1"/>
  <c r="BA607" i="2" s="1"/>
  <c r="BE607" i="2"/>
  <c r="BB607" i="2" a="1"/>
  <c r="BB607" i="2" s="1"/>
  <c r="BF607" i="2" a="1"/>
  <c r="BF607" i="2" s="1"/>
  <c r="BL639" i="2" a="1"/>
  <c r="BL639" i="2" s="1"/>
  <c r="BH639" i="2" a="1"/>
  <c r="BH639" i="2" s="1"/>
  <c r="BM639" i="2"/>
  <c r="BI639" i="2" a="1"/>
  <c r="BI639" i="2" s="1"/>
  <c r="BK639" i="2" a="1"/>
  <c r="BK639" i="2" s="1"/>
  <c r="BN639" i="2" a="1"/>
  <c r="BN639" i="2" s="1"/>
  <c r="BJ639" i="2" a="1"/>
  <c r="BJ639" i="2" s="1"/>
  <c r="BK671" i="2" a="1"/>
  <c r="BK671" i="2" s="1"/>
  <c r="BL671" i="2" a="1"/>
  <c r="BL671" i="2" s="1"/>
  <c r="BH671" i="2" a="1"/>
  <c r="BH671" i="2" s="1"/>
  <c r="BM671" i="2"/>
  <c r="BI671" i="2" a="1"/>
  <c r="BI671" i="2" s="1"/>
  <c r="BJ671" i="2" a="1"/>
  <c r="BJ671" i="2" s="1"/>
  <c r="BN671" i="2" a="1"/>
  <c r="BN671" i="2" s="1"/>
  <c r="AN711" i="2" a="1"/>
  <c r="AN711" i="2" s="1"/>
  <c r="AM711" i="2" a="1"/>
  <c r="AM711" i="2" s="1"/>
  <c r="AO711" i="2"/>
  <c r="AP711" i="2" a="1"/>
  <c r="AP711" i="2" s="1"/>
  <c r="AK711" i="2" a="1"/>
  <c r="AK711" i="2" s="1"/>
  <c r="AL711" i="2" a="1"/>
  <c r="AL711" i="2" s="1"/>
  <c r="AP772" i="2" a="1"/>
  <c r="AP772" i="2" s="1"/>
  <c r="AO772" i="2"/>
  <c r="AK772" i="2" a="1"/>
  <c r="AK772" i="2" s="1"/>
  <c r="AM772" i="2" a="1"/>
  <c r="AM772" i="2" s="1"/>
  <c r="AN772" i="2" a="1"/>
  <c r="AN772" i="2" s="1"/>
  <c r="AL772" i="2" a="1"/>
  <c r="AL772" i="2" s="1"/>
  <c r="AP804" i="2" a="1"/>
  <c r="AP804" i="2" s="1"/>
  <c r="AO804" i="2"/>
  <c r="AM804" i="2" a="1"/>
  <c r="AM804" i="2" s="1"/>
  <c r="AN804" i="2" a="1"/>
  <c r="AN804" i="2" s="1"/>
  <c r="AK804" i="2" a="1"/>
  <c r="AK804" i="2" s="1"/>
  <c r="AL804" i="2" a="1"/>
  <c r="AL804" i="2" s="1"/>
  <c r="BN836" i="2" a="1"/>
  <c r="BN836" i="2" s="1"/>
  <c r="BH836" i="2" a="1"/>
  <c r="BH836" i="2" s="1"/>
  <c r="BK836" i="2" a="1"/>
  <c r="BK836" i="2" s="1"/>
  <c r="BJ836" i="2" a="1"/>
  <c r="BJ836" i="2" s="1"/>
  <c r="BM836" i="2"/>
  <c r="BI836" i="2" a="1"/>
  <c r="BI836" i="2" s="1"/>
  <c r="BL836" i="2" a="1"/>
  <c r="BL836" i="2" s="1"/>
  <c r="BN868" i="2" a="1"/>
  <c r="BN868" i="2" s="1"/>
  <c r="BH868" i="2" a="1"/>
  <c r="BH868" i="2" s="1"/>
  <c r="BK868" i="2" a="1"/>
  <c r="BK868" i="2" s="1"/>
  <c r="BJ868" i="2" a="1"/>
  <c r="BJ868" i="2" s="1"/>
  <c r="BM868" i="2"/>
  <c r="BI868" i="2" a="1"/>
  <c r="BI868" i="2" s="1"/>
  <c r="BL868" i="2" a="1"/>
  <c r="BL868" i="2" s="1"/>
  <c r="AX868" i="2" a="1"/>
  <c r="AX868" i="2" s="1"/>
  <c r="AV868" i="2" a="1"/>
  <c r="AV868" i="2" s="1"/>
  <c r="AS868" i="2" a="1"/>
  <c r="AS868" i="2" s="1"/>
  <c r="AT868" i="2" a="1"/>
  <c r="AT868" i="2" s="1"/>
  <c r="AW868" i="2"/>
  <c r="AU868" i="2" a="1"/>
  <c r="AU868" i="2" s="1"/>
  <c r="AR868" i="2" a="1"/>
  <c r="AR868" i="2" s="1"/>
  <c r="BF900" i="2" a="1"/>
  <c r="BF900" i="2" s="1"/>
  <c r="BC900" i="2" a="1"/>
  <c r="BC900" i="2" s="1"/>
  <c r="BD900" i="2" a="1"/>
  <c r="BD900" i="2" s="1"/>
  <c r="BE900" i="2"/>
  <c r="AZ900" i="2" a="1"/>
  <c r="AZ900" i="2" s="1"/>
  <c r="BA900" i="2" a="1"/>
  <c r="BA900" i="2" s="1"/>
  <c r="BB900" i="2" a="1"/>
  <c r="BB900" i="2" s="1"/>
  <c r="AK932" i="2" a="1"/>
  <c r="AK932" i="2" s="1"/>
  <c r="AO932" i="2"/>
  <c r="AL932" i="2" a="1"/>
  <c r="AL932" i="2" s="1"/>
  <c r="AP932" i="2" a="1"/>
  <c r="AP932" i="2" s="1"/>
  <c r="AM932" i="2" a="1"/>
  <c r="AM932" i="2" s="1"/>
  <c r="AN932" i="2" a="1"/>
  <c r="AN932" i="2" s="1"/>
  <c r="AU964" i="2" a="1"/>
  <c r="AU964" i="2" s="1"/>
  <c r="AR964" i="2" a="1"/>
  <c r="AR964" i="2" s="1"/>
  <c r="AW964" i="2"/>
  <c r="AT964" i="2" a="1"/>
  <c r="AT964" i="2" s="1"/>
  <c r="AX964" i="2" a="1"/>
  <c r="AX964" i="2" s="1"/>
  <c r="AV964" i="2" a="1"/>
  <c r="AV964" i="2" s="1"/>
  <c r="AS964" i="2" a="1"/>
  <c r="AS964" i="2" s="1"/>
  <c r="BH996" i="2" a="1"/>
  <c r="BH996" i="2" s="1"/>
  <c r="BI996" i="2" a="1"/>
  <c r="BI996" i="2" s="1"/>
  <c r="BN996" i="2" a="1"/>
  <c r="BN996" i="2" s="1"/>
  <c r="BJ996" i="2" a="1"/>
  <c r="BJ996" i="2" s="1"/>
  <c r="BK996" i="2" a="1"/>
  <c r="BK996" i="2" s="1"/>
  <c r="BM996" i="2"/>
  <c r="BL996" i="2" a="1"/>
  <c r="BL996" i="2" s="1"/>
  <c r="BB1028" i="2" a="1"/>
  <c r="BB1028" i="2" s="1"/>
  <c r="BE1028" i="2"/>
  <c r="AZ1028" i="2" a="1"/>
  <c r="AZ1028" i="2" s="1"/>
  <c r="BC1028" i="2" a="1"/>
  <c r="BC1028" i="2" s="1"/>
  <c r="BD1028" i="2" a="1"/>
  <c r="BD1028" i="2" s="1"/>
  <c r="BF1028" i="2" a="1"/>
  <c r="BF1028" i="2" s="1"/>
  <c r="BA1028" i="2" a="1"/>
  <c r="BA1028" i="2" s="1"/>
  <c r="BH1060" i="2" a="1"/>
  <c r="BH1060" i="2" s="1"/>
  <c r="BI1060" i="2" a="1"/>
  <c r="BI1060" i="2" s="1"/>
  <c r="BN1060" i="2" a="1"/>
  <c r="BN1060" i="2" s="1"/>
  <c r="BJ1060" i="2" a="1"/>
  <c r="BJ1060" i="2" s="1"/>
  <c r="BM1060" i="2"/>
  <c r="BK1060" i="2" a="1"/>
  <c r="BK1060" i="2" s="1"/>
  <c r="BL1060" i="2" a="1"/>
  <c r="BL1060" i="2" s="1"/>
  <c r="AZ1092" i="2" a="1"/>
  <c r="AZ1092" i="2" s="1"/>
  <c r="BA1092" i="2" a="1"/>
  <c r="BA1092" i="2" s="1"/>
  <c r="BE1092" i="2"/>
  <c r="BF1092" i="2" a="1"/>
  <c r="BF1092" i="2" s="1"/>
  <c r="BB1092" i="2" a="1"/>
  <c r="BB1092" i="2" s="1"/>
  <c r="BC1092" i="2" a="1"/>
  <c r="BC1092" i="2" s="1"/>
  <c r="BD1092" i="2" a="1"/>
  <c r="BD1092" i="2" s="1"/>
  <c r="AK1124" i="2" a="1"/>
  <c r="AK1124" i="2" s="1"/>
  <c r="AP1124" i="2" a="1"/>
  <c r="AP1124" i="2" s="1"/>
  <c r="AO1124" i="2"/>
  <c r="AL1124" i="2" a="1"/>
  <c r="AL1124" i="2" s="1"/>
  <c r="AN1124" i="2" a="1"/>
  <c r="AN1124" i="2" s="1"/>
  <c r="AM1124" i="2" a="1"/>
  <c r="AM1124" i="2" s="1"/>
  <c r="BK1156" i="2" a="1"/>
  <c r="BK1156" i="2" s="1"/>
  <c r="BN1156" i="2" a="1"/>
  <c r="BN1156" i="2" s="1"/>
  <c r="BH1156" i="2" a="1"/>
  <c r="BH1156" i="2" s="1"/>
  <c r="BL1156" i="2" a="1"/>
  <c r="BL1156" i="2" s="1"/>
  <c r="BM1156" i="2"/>
  <c r="BI1156" i="2" a="1"/>
  <c r="BI1156" i="2" s="1"/>
  <c r="BJ1156" i="2" a="1"/>
  <c r="BJ1156" i="2" s="1"/>
  <c r="AM1183" i="2" a="1"/>
  <c r="AM1183" i="2" s="1"/>
  <c r="AO1183" i="2"/>
  <c r="AL1183" i="2" a="1"/>
  <c r="AL1183" i="2" s="1"/>
  <c r="AP1183" i="2" a="1"/>
  <c r="AP1183" i="2" s="1"/>
  <c r="AK1183" i="2" a="1"/>
  <c r="AK1183" i="2" s="1"/>
  <c r="AN1183" i="2" a="1"/>
  <c r="AN1183" i="2" s="1"/>
  <c r="AM1215" i="2" a="1"/>
  <c r="AM1215" i="2" s="1"/>
  <c r="AO1215" i="2"/>
  <c r="AL1215" i="2" a="1"/>
  <c r="AL1215" i="2" s="1"/>
  <c r="AK1215" i="2" a="1"/>
  <c r="AK1215" i="2" s="1"/>
  <c r="AP1215" i="2" a="1"/>
  <c r="AP1215" i="2" s="1"/>
  <c r="AN1215" i="2" a="1"/>
  <c r="AN1215" i="2" s="1"/>
  <c r="BD1247" i="2" a="1"/>
  <c r="BD1247" i="2" s="1"/>
  <c r="BB1247" i="2" a="1"/>
  <c r="BB1247" i="2" s="1"/>
  <c r="BA1247" i="2" a="1"/>
  <c r="BA1247" i="2" s="1"/>
  <c r="BF1247" i="2" a="1"/>
  <c r="BF1247" i="2" s="1"/>
  <c r="BC1247" i="2" a="1"/>
  <c r="BC1247" i="2" s="1"/>
  <c r="AZ1247" i="2" a="1"/>
  <c r="AZ1247" i="2" s="1"/>
  <c r="BE1247" i="2"/>
  <c r="BL1247" i="2" a="1"/>
  <c r="BL1247" i="2" s="1"/>
  <c r="BH1247" i="2" a="1"/>
  <c r="BH1247" i="2" s="1"/>
  <c r="BN1247" i="2" a="1"/>
  <c r="BN1247" i="2" s="1"/>
  <c r="BM1247" i="2"/>
  <c r="BK1247" i="2" a="1"/>
  <c r="BK1247" i="2" s="1"/>
  <c r="BI1247" i="2" a="1"/>
  <c r="BI1247" i="2" s="1"/>
  <c r="BJ1247" i="2" a="1"/>
  <c r="BJ1247" i="2" s="1"/>
  <c r="AT1279" i="2" a="1"/>
  <c r="AT1279" i="2" s="1"/>
  <c r="AW1279" i="2"/>
  <c r="AX1279" i="2" a="1"/>
  <c r="AX1279" i="2" s="1"/>
  <c r="AV1279" i="2" a="1"/>
  <c r="AV1279" i="2" s="1"/>
  <c r="AR1279" i="2" a="1"/>
  <c r="AR1279" i="2" s="1"/>
  <c r="AS1279" i="2" a="1"/>
  <c r="AS1279" i="2" s="1"/>
  <c r="AU1279" i="2" a="1"/>
  <c r="AU1279" i="2" s="1"/>
  <c r="AN1311" i="2" a="1"/>
  <c r="AN1311" i="2" s="1"/>
  <c r="AL1311" i="2" a="1"/>
  <c r="AL1311" i="2" s="1"/>
  <c r="AK1311" i="2" a="1"/>
  <c r="AK1311" i="2" s="1"/>
  <c r="AO1311" i="2"/>
  <c r="AP1311" i="2" a="1"/>
  <c r="AP1311" i="2" s="1"/>
  <c r="AM1311" i="2" a="1"/>
  <c r="AM1311" i="2" s="1"/>
  <c r="BL1343" i="2" a="1"/>
  <c r="BL1343" i="2" s="1"/>
  <c r="BN1343" i="2" a="1"/>
  <c r="BN1343" i="2" s="1"/>
  <c r="BI1343" i="2" a="1"/>
  <c r="BI1343" i="2" s="1"/>
  <c r="BJ1343" i="2" a="1"/>
  <c r="BJ1343" i="2" s="1"/>
  <c r="BM1343" i="2"/>
  <c r="BK1343" i="2" a="1"/>
  <c r="BK1343" i="2" s="1"/>
  <c r="BH1343" i="2" a="1"/>
  <c r="BH1343" i="2" s="1"/>
  <c r="AO243" i="2"/>
  <c r="AK243" i="2" a="1"/>
  <c r="AK243" i="2" s="1"/>
  <c r="AL243" i="2" a="1"/>
  <c r="AL243" i="2" s="1"/>
  <c r="AM243" i="2" a="1"/>
  <c r="AM243" i="2" s="1"/>
  <c r="AP243" i="2" a="1"/>
  <c r="AP243" i="2" s="1"/>
  <c r="AN243" i="2" a="1"/>
  <c r="AN243" i="2" s="1"/>
  <c r="BE210" i="2"/>
  <c r="AZ210" i="2" a="1"/>
  <c r="AZ210" i="2" s="1"/>
  <c r="BB210" i="2" a="1"/>
  <c r="BB210" i="2" s="1"/>
  <c r="BA210" i="2" a="1"/>
  <c r="BA210" i="2" s="1"/>
  <c r="BF210" i="2" a="1"/>
  <c r="BF210" i="2" s="1"/>
  <c r="BD210" i="2" a="1"/>
  <c r="BD210" i="2" s="1"/>
  <c r="BC210" i="2" a="1"/>
  <c r="BC210" i="2" s="1"/>
  <c r="AM178" i="2" a="1"/>
  <c r="AM178" i="2" s="1"/>
  <c r="AO178" i="2"/>
  <c r="AK178" i="2" a="1"/>
  <c r="AK178" i="2" s="1"/>
  <c r="AP178" i="2" a="1"/>
  <c r="AP178" i="2" s="1"/>
  <c r="AL178" i="2" a="1"/>
  <c r="AL178" i="2" s="1"/>
  <c r="AN178" i="2" a="1"/>
  <c r="AN178" i="2" s="1"/>
  <c r="AM146" i="2" a="1"/>
  <c r="AM146" i="2" s="1"/>
  <c r="AO146" i="2"/>
  <c r="AK146" i="2" a="1"/>
  <c r="AK146" i="2" s="1"/>
  <c r="AP146" i="2" a="1"/>
  <c r="AP146" i="2" s="1"/>
  <c r="AN146" i="2" a="1"/>
  <c r="AN146" i="2" s="1"/>
  <c r="AL146" i="2" a="1"/>
  <c r="AL146" i="2" s="1"/>
  <c r="AM114" i="2" a="1"/>
  <c r="AM114" i="2" s="1"/>
  <c r="AN114" i="2" a="1"/>
  <c r="AN114" i="2" s="1"/>
  <c r="AL114" i="2" a="1"/>
  <c r="AL114" i="2" s="1"/>
  <c r="AP114" i="2" a="1"/>
  <c r="AP114" i="2" s="1"/>
  <c r="AO114" i="2"/>
  <c r="AK114" i="2" a="1"/>
  <c r="AK114" i="2" s="1"/>
  <c r="BK114" i="2" a="1"/>
  <c r="BK114" i="2" s="1"/>
  <c r="BH114" i="2" a="1"/>
  <c r="BH114" i="2" s="1"/>
  <c r="BL114" i="2" a="1"/>
  <c r="BL114" i="2" s="1"/>
  <c r="BI114" i="2" a="1"/>
  <c r="BI114" i="2" s="1"/>
  <c r="BM114" i="2"/>
  <c r="BJ114" i="2" a="1"/>
  <c r="BJ114" i="2" s="1"/>
  <c r="BN114" i="2" a="1"/>
  <c r="BN114" i="2" s="1"/>
  <c r="AZ80" i="2" a="1"/>
  <c r="AZ80" i="2" s="1"/>
  <c r="BC80" i="2" a="1"/>
  <c r="BC80" i="2" s="1"/>
  <c r="BE80" i="2"/>
  <c r="BA80" i="2" a="1"/>
  <c r="BA80" i="2" s="1"/>
  <c r="BF80" i="2" a="1"/>
  <c r="BF80" i="2" s="1"/>
  <c r="BD80" i="2" a="1"/>
  <c r="BD80" i="2" s="1"/>
  <c r="BB80" i="2" a="1"/>
  <c r="BB80" i="2" s="1"/>
  <c r="AZ48" i="2" a="1"/>
  <c r="AZ48" i="2" s="1"/>
  <c r="BE48" i="2"/>
  <c r="BA48" i="2" a="1"/>
  <c r="BA48" i="2" s="1"/>
  <c r="BF48" i="2" a="1"/>
  <c r="BF48" i="2" s="1"/>
  <c r="BB48" i="2" a="1"/>
  <c r="BB48" i="2" s="1"/>
  <c r="BC48" i="2" a="1"/>
  <c r="BC48" i="2" s="1"/>
  <c r="BD48" i="2" a="1"/>
  <c r="BD48" i="2" s="1"/>
  <c r="BA16" i="2" a="1"/>
  <c r="BA16" i="2" s="1"/>
  <c r="BE16" i="2"/>
  <c r="BB16" i="2" a="1"/>
  <c r="BB16" i="2" s="1"/>
  <c r="BF16" i="2" a="1"/>
  <c r="BF16" i="2" s="1"/>
  <c r="BC16" i="2" a="1"/>
  <c r="BC16" i="2" s="1"/>
  <c r="AZ16" i="2" a="1"/>
  <c r="AZ16" i="2" s="1"/>
  <c r="BD16" i="2" a="1"/>
  <c r="BD16" i="2" s="1"/>
  <c r="AK295" i="2" a="1"/>
  <c r="AK295" i="2" s="1"/>
  <c r="AP295" i="2" a="1"/>
  <c r="AP295" i="2" s="1"/>
  <c r="AL295" i="2" a="1"/>
  <c r="AL295" i="2" s="1"/>
  <c r="AM295" i="2" a="1"/>
  <c r="AM295" i="2" s="1"/>
  <c r="AO295" i="2"/>
  <c r="AN295" i="2" a="1"/>
  <c r="AN295" i="2" s="1"/>
  <c r="BA368" i="2" a="1"/>
  <c r="BA368" i="2" s="1"/>
  <c r="BB368" i="2" a="1"/>
  <c r="BB368" i="2" s="1"/>
  <c r="BF368" i="2" a="1"/>
  <c r="BF368" i="2" s="1"/>
  <c r="BC368" i="2" a="1"/>
  <c r="BC368" i="2" s="1"/>
  <c r="BD368" i="2" a="1"/>
  <c r="BD368" i="2" s="1"/>
  <c r="AZ368" i="2" a="1"/>
  <c r="AZ368" i="2" s="1"/>
  <c r="BE368" i="2"/>
  <c r="AL408" i="2" a="1"/>
  <c r="AL408" i="2" s="1"/>
  <c r="AP408" i="2" a="1"/>
  <c r="AP408" i="2" s="1"/>
  <c r="AO408" i="2"/>
  <c r="AN408" i="2" a="1"/>
  <c r="AN408" i="2" s="1"/>
  <c r="AK408" i="2" a="1"/>
  <c r="AK408" i="2" s="1"/>
  <c r="AM408" i="2" a="1"/>
  <c r="AM408" i="2" s="1"/>
  <c r="BJ448" i="2" a="1"/>
  <c r="BJ448" i="2" s="1"/>
  <c r="BI448" i="2" a="1"/>
  <c r="BI448" i="2" s="1"/>
  <c r="BK448" i="2" a="1"/>
  <c r="BK448" i="2" s="1"/>
  <c r="BL448" i="2" a="1"/>
  <c r="BL448" i="2" s="1"/>
  <c r="BH448" i="2" a="1"/>
  <c r="BH448" i="2" s="1"/>
  <c r="BM448" i="2"/>
  <c r="BN448" i="2" a="1"/>
  <c r="BN448" i="2" s="1"/>
  <c r="AK448" i="2" a="1"/>
  <c r="AK448" i="2" s="1"/>
  <c r="AM448" i="2" a="1"/>
  <c r="AM448" i="2" s="1"/>
  <c r="AO448" i="2"/>
  <c r="AN448" i="2" a="1"/>
  <c r="AN448" i="2" s="1"/>
  <c r="AL448" i="2" a="1"/>
  <c r="AL448" i="2" s="1"/>
  <c r="AP448" i="2" a="1"/>
  <c r="AP448" i="2" s="1"/>
  <c r="BC480" i="2" a="1"/>
  <c r="BC480" i="2" s="1"/>
  <c r="AZ480" i="2" a="1"/>
  <c r="AZ480" i="2" s="1"/>
  <c r="BD480" i="2" a="1"/>
  <c r="BD480" i="2" s="1"/>
  <c r="BA480" i="2" a="1"/>
  <c r="BA480" i="2" s="1"/>
  <c r="BE480" i="2"/>
  <c r="BB480" i="2" a="1"/>
  <c r="BB480" i="2" s="1"/>
  <c r="BF480" i="2" a="1"/>
  <c r="BF480" i="2" s="1"/>
  <c r="AT520" i="2" a="1"/>
  <c r="AT520" i="2" s="1"/>
  <c r="AV520" i="2" a="1"/>
  <c r="AV520" i="2" s="1"/>
  <c r="AR520" i="2" a="1"/>
  <c r="AR520" i="2" s="1"/>
  <c r="AW520" i="2"/>
  <c r="AS520" i="2" a="1"/>
  <c r="AS520" i="2" s="1"/>
  <c r="AU520" i="2" a="1"/>
  <c r="AU520" i="2" s="1"/>
  <c r="AX520" i="2" a="1"/>
  <c r="AX520" i="2" s="1"/>
  <c r="AM560" i="2" a="1"/>
  <c r="AM560" i="2" s="1"/>
  <c r="AP560" i="2" a="1"/>
  <c r="AP560" i="2" s="1"/>
  <c r="AO560" i="2"/>
  <c r="AL560" i="2" a="1"/>
  <c r="AL560" i="2" s="1"/>
  <c r="AK560" i="2" a="1"/>
  <c r="AK560" i="2" s="1"/>
  <c r="AN560" i="2" a="1"/>
  <c r="AN560" i="2" s="1"/>
  <c r="AK600" i="2" a="1"/>
  <c r="AK600" i="2" s="1"/>
  <c r="AP600" i="2" a="1"/>
  <c r="AP600" i="2" s="1"/>
  <c r="AL600" i="2" a="1"/>
  <c r="AL600" i="2" s="1"/>
  <c r="AM600" i="2" a="1"/>
  <c r="AM600" i="2" s="1"/>
  <c r="AO600" i="2"/>
  <c r="AN600" i="2" a="1"/>
  <c r="AN600" i="2" s="1"/>
  <c r="BH600" i="2" a="1"/>
  <c r="BH600" i="2" s="1"/>
  <c r="BL600" i="2" a="1"/>
  <c r="BL600" i="2" s="1"/>
  <c r="BJ600" i="2" a="1"/>
  <c r="BJ600" i="2" s="1"/>
  <c r="BK600" i="2" a="1"/>
  <c r="BK600" i="2" s="1"/>
  <c r="BN600" i="2" a="1"/>
  <c r="BN600" i="2" s="1"/>
  <c r="BI600" i="2" a="1"/>
  <c r="BI600" i="2" s="1"/>
  <c r="BM600" i="2"/>
  <c r="BL640" i="2" a="1"/>
  <c r="BL640" i="2" s="1"/>
  <c r="BH640" i="2" a="1"/>
  <c r="BH640" i="2" s="1"/>
  <c r="BN640" i="2" a="1"/>
  <c r="BN640" i="2" s="1"/>
  <c r="BJ640" i="2" a="1"/>
  <c r="BJ640" i="2" s="1"/>
  <c r="BK640" i="2" a="1"/>
  <c r="BK640" i="2" s="1"/>
  <c r="BI640" i="2" a="1"/>
  <c r="BI640" i="2" s="1"/>
  <c r="BM640" i="2"/>
  <c r="BJ680" i="2" a="1"/>
  <c r="BJ680" i="2" s="1"/>
  <c r="BI680" i="2" a="1"/>
  <c r="BI680" i="2" s="1"/>
  <c r="BM680" i="2"/>
  <c r="BH680" i="2" a="1"/>
  <c r="BH680" i="2" s="1"/>
  <c r="BK680" i="2" a="1"/>
  <c r="BK680" i="2" s="1"/>
  <c r="BL680" i="2" a="1"/>
  <c r="BL680" i="2" s="1"/>
  <c r="BN680" i="2" a="1"/>
  <c r="BN680" i="2" s="1"/>
  <c r="BM765" i="2"/>
  <c r="BN765" i="2" a="1"/>
  <c r="BN765" i="2" s="1"/>
  <c r="BJ765" i="2" a="1"/>
  <c r="BJ765" i="2" s="1"/>
  <c r="BH765" i="2" a="1"/>
  <c r="BH765" i="2" s="1"/>
  <c r="BK765" i="2" a="1"/>
  <c r="BK765" i="2" s="1"/>
  <c r="BI765" i="2" a="1"/>
  <c r="BI765" i="2" s="1"/>
  <c r="BL765" i="2" a="1"/>
  <c r="BL765" i="2" s="1"/>
  <c r="AO765" i="2"/>
  <c r="AK765" i="2" a="1"/>
  <c r="AK765" i="2" s="1"/>
  <c r="AP765" i="2" a="1"/>
  <c r="AP765" i="2" s="1"/>
  <c r="AL765" i="2" a="1"/>
  <c r="AL765" i="2" s="1"/>
  <c r="AM765" i="2" a="1"/>
  <c r="AM765" i="2" s="1"/>
  <c r="AN765" i="2" a="1"/>
  <c r="AN765" i="2" s="1"/>
  <c r="AL925" i="2" a="1"/>
  <c r="AL925" i="2" s="1"/>
  <c r="AM925" i="2" a="1"/>
  <c r="AM925" i="2" s="1"/>
  <c r="AN925" i="2" a="1"/>
  <c r="AN925" i="2" s="1"/>
  <c r="AO925" i="2"/>
  <c r="AK925" i="2" a="1"/>
  <c r="AK925" i="2" s="1"/>
  <c r="AP925" i="2" a="1"/>
  <c r="AP925" i="2" s="1"/>
  <c r="BF925" i="2" a="1"/>
  <c r="BF925" i="2" s="1"/>
  <c r="AZ925" i="2" a="1"/>
  <c r="AZ925" i="2" s="1"/>
  <c r="BB925" i="2" a="1"/>
  <c r="BB925" i="2" s="1"/>
  <c r="BD925" i="2" a="1"/>
  <c r="BD925" i="2" s="1"/>
  <c r="BA925" i="2" a="1"/>
  <c r="BA925" i="2" s="1"/>
  <c r="BC925" i="2" a="1"/>
  <c r="BC925" i="2" s="1"/>
  <c r="BE925" i="2"/>
  <c r="BK965" i="2" a="1"/>
  <c r="BK965" i="2" s="1"/>
  <c r="BH965" i="2" a="1"/>
  <c r="BH965" i="2" s="1"/>
  <c r="BL965" i="2" a="1"/>
  <c r="BL965" i="2" s="1"/>
  <c r="BI965" i="2" a="1"/>
  <c r="BI965" i="2" s="1"/>
  <c r="BM965" i="2"/>
  <c r="BJ965" i="2" a="1"/>
  <c r="BJ965" i="2" s="1"/>
  <c r="BN965" i="2" a="1"/>
  <c r="BN965" i="2" s="1"/>
  <c r="BI1005" i="2" a="1"/>
  <c r="BI1005" i="2" s="1"/>
  <c r="BM1005" i="2"/>
  <c r="BJ1005" i="2" a="1"/>
  <c r="BJ1005" i="2" s="1"/>
  <c r="BN1005" i="2" a="1"/>
  <c r="BN1005" i="2" s="1"/>
  <c r="BK1005" i="2" a="1"/>
  <c r="BK1005" i="2" s="1"/>
  <c r="BH1005" i="2" a="1"/>
  <c r="BH1005" i="2" s="1"/>
  <c r="BL1005" i="2" a="1"/>
  <c r="BL1005" i="2" s="1"/>
  <c r="AM1045" i="2" a="1"/>
  <c r="AM1045" i="2" s="1"/>
  <c r="AO1045" i="2"/>
  <c r="AL1045" i="2" a="1"/>
  <c r="AL1045" i="2" s="1"/>
  <c r="AN1045" i="2" a="1"/>
  <c r="AN1045" i="2" s="1"/>
  <c r="AP1045" i="2" a="1"/>
  <c r="AP1045" i="2" s="1"/>
  <c r="AK1045" i="2" a="1"/>
  <c r="AK1045" i="2" s="1"/>
  <c r="AR1085" i="2" a="1"/>
  <c r="AR1085" i="2" s="1"/>
  <c r="AT1085" i="2" a="1"/>
  <c r="AT1085" i="2" s="1"/>
  <c r="AX1085" i="2" a="1"/>
  <c r="AX1085" i="2" s="1"/>
  <c r="AV1085" i="2" a="1"/>
  <c r="AV1085" i="2" s="1"/>
  <c r="AW1085" i="2"/>
  <c r="AS1085" i="2" a="1"/>
  <c r="AS1085" i="2" s="1"/>
  <c r="AU1085" i="2" a="1"/>
  <c r="AU1085" i="2" s="1"/>
  <c r="BK1085" i="2" a="1"/>
  <c r="BK1085" i="2" s="1"/>
  <c r="BH1085" i="2" a="1"/>
  <c r="BH1085" i="2" s="1"/>
  <c r="BL1085" i="2" a="1"/>
  <c r="BL1085" i="2" s="1"/>
  <c r="BJ1085" i="2" a="1"/>
  <c r="BJ1085" i="2" s="1"/>
  <c r="BN1085" i="2" a="1"/>
  <c r="BN1085" i="2" s="1"/>
  <c r="BI1085" i="2" a="1"/>
  <c r="BI1085" i="2" s="1"/>
  <c r="BM1085" i="2"/>
  <c r="AT1125" i="2" a="1"/>
  <c r="AT1125" i="2" s="1"/>
  <c r="AV1125" i="2" a="1"/>
  <c r="AV1125" i="2" s="1"/>
  <c r="AR1125" i="2" a="1"/>
  <c r="AR1125" i="2" s="1"/>
  <c r="AW1125" i="2"/>
  <c r="AU1125" i="2" a="1"/>
  <c r="AU1125" i="2" s="1"/>
  <c r="AS1125" i="2" a="1"/>
  <c r="AS1125" i="2" s="1"/>
  <c r="AX1125" i="2" a="1"/>
  <c r="AX1125" i="2" s="1"/>
  <c r="BK1173" i="2" a="1"/>
  <c r="BK1173" i="2" s="1"/>
  <c r="BN1173" i="2" a="1"/>
  <c r="BN1173" i="2" s="1"/>
  <c r="BI1173" i="2" a="1"/>
  <c r="BI1173" i="2" s="1"/>
  <c r="BH1173" i="2" a="1"/>
  <c r="BH1173" i="2" s="1"/>
  <c r="BL1173" i="2" a="1"/>
  <c r="BL1173" i="2" s="1"/>
  <c r="BM1173" i="2"/>
  <c r="BJ1173" i="2" a="1"/>
  <c r="BJ1173" i="2" s="1"/>
  <c r="BI1208" i="2" a="1"/>
  <c r="BI1208" i="2" s="1"/>
  <c r="BN1208" i="2" a="1"/>
  <c r="BN1208" i="2" s="1"/>
  <c r="BJ1208" i="2" a="1"/>
  <c r="BJ1208" i="2" s="1"/>
  <c r="BM1208" i="2"/>
  <c r="BK1208" i="2" a="1"/>
  <c r="BK1208" i="2" s="1"/>
  <c r="BL1208" i="2" a="1"/>
  <c r="BL1208" i="2" s="1"/>
  <c r="BH1208" i="2" a="1"/>
  <c r="BH1208" i="2" s="1"/>
  <c r="BB1256" i="2" a="1"/>
  <c r="BB1256" i="2" s="1"/>
  <c r="BD1256" i="2" a="1"/>
  <c r="BD1256" i="2" s="1"/>
  <c r="AZ1256" i="2" a="1"/>
  <c r="AZ1256" i="2" s="1"/>
  <c r="BC1256" i="2" a="1"/>
  <c r="BC1256" i="2" s="1"/>
  <c r="BF1256" i="2" a="1"/>
  <c r="BF1256" i="2" s="1"/>
  <c r="BE1256" i="2"/>
  <c r="BA1256" i="2" a="1"/>
  <c r="BA1256" i="2" s="1"/>
  <c r="BJ1296" i="2" a="1"/>
  <c r="BJ1296" i="2" s="1"/>
  <c r="BN1296" i="2" a="1"/>
  <c r="BN1296" i="2" s="1"/>
  <c r="BI1296" i="2" a="1"/>
  <c r="BI1296" i="2" s="1"/>
  <c r="BH1296" i="2" a="1"/>
  <c r="BH1296" i="2" s="1"/>
  <c r="BL1296" i="2" a="1"/>
  <c r="BL1296" i="2" s="1"/>
  <c r="BM1296" i="2"/>
  <c r="BK1296" i="2" a="1"/>
  <c r="BK1296" i="2" s="1"/>
  <c r="BF1344" i="2" a="1"/>
  <c r="BF1344" i="2" s="1"/>
  <c r="BD1344" i="2" a="1"/>
  <c r="BD1344" i="2" s="1"/>
  <c r="BC1344" i="2" a="1"/>
  <c r="BC1344" i="2" s="1"/>
  <c r="BB1344" i="2" a="1"/>
  <c r="BB1344" i="2" s="1"/>
  <c r="BE1344" i="2"/>
  <c r="AZ1344" i="2" a="1"/>
  <c r="AZ1344" i="2" s="1"/>
  <c r="BA1344" i="2" a="1"/>
  <c r="BA1344" i="2" s="1"/>
  <c r="AK233" i="2" a="1"/>
  <c r="AK233" i="2" s="1"/>
  <c r="AP233" i="2" a="1"/>
  <c r="AP233" i="2" s="1"/>
  <c r="AL233" i="2" a="1"/>
  <c r="AL233" i="2" s="1"/>
  <c r="AM233" i="2" a="1"/>
  <c r="AM233" i="2" s="1"/>
  <c r="AO233" i="2"/>
  <c r="AN233" i="2" a="1"/>
  <c r="AN233" i="2" s="1"/>
  <c r="AL193" i="2" a="1"/>
  <c r="AL193" i="2" s="1"/>
  <c r="AM193" i="2" a="1"/>
  <c r="AM193" i="2" s="1"/>
  <c r="AN193" i="2" a="1"/>
  <c r="AN193" i="2" s="1"/>
  <c r="AP193" i="2" a="1"/>
  <c r="AP193" i="2" s="1"/>
  <c r="AK193" i="2" a="1"/>
  <c r="AK193" i="2" s="1"/>
  <c r="AO193" i="2"/>
  <c r="AS193" i="2" a="1"/>
  <c r="AS193" i="2" s="1"/>
  <c r="AW193" i="2"/>
  <c r="AT193" i="2" a="1"/>
  <c r="AT193" i="2" s="1"/>
  <c r="AU193" i="2" a="1"/>
  <c r="AU193" i="2" s="1"/>
  <c r="AV193" i="2" a="1"/>
  <c r="AV193" i="2" s="1"/>
  <c r="AX193" i="2" a="1"/>
  <c r="AX193" i="2" s="1"/>
  <c r="AR193" i="2" a="1"/>
  <c r="AR193" i="2" s="1"/>
  <c r="BD145" i="2" a="1"/>
  <c r="BD145" i="2" s="1"/>
  <c r="BF145" i="2" a="1"/>
  <c r="BF145" i="2" s="1"/>
  <c r="BB145" i="2" a="1"/>
  <c r="BB145" i="2" s="1"/>
  <c r="BE145" i="2"/>
  <c r="AZ145" i="2" a="1"/>
  <c r="AZ145" i="2" s="1"/>
  <c r="BA145" i="2" a="1"/>
  <c r="BA145" i="2" s="1"/>
  <c r="BC145" i="2" a="1"/>
  <c r="BC145" i="2" s="1"/>
  <c r="AP63" i="2" a="1"/>
  <c r="AP63" i="2" s="1"/>
  <c r="AM63" i="2" a="1"/>
  <c r="AM63" i="2" s="1"/>
  <c r="AL63" i="2" a="1"/>
  <c r="AL63" i="2" s="1"/>
  <c r="AO63" i="2"/>
  <c r="AN63" i="2" a="1"/>
  <c r="AN63" i="2" s="1"/>
  <c r="AK63" i="2" a="1"/>
  <c r="AK63" i="2" s="1"/>
  <c r="AR23" i="2" a="1"/>
  <c r="AR23" i="2" s="1"/>
  <c r="AW23" i="2"/>
  <c r="AS23" i="2" a="1"/>
  <c r="AS23" i="2" s="1"/>
  <c r="AT23" i="2" a="1"/>
  <c r="AT23" i="2" s="1"/>
  <c r="AV23" i="2" a="1"/>
  <c r="AV23" i="2" s="1"/>
  <c r="AR15" i="4" s="1"/>
  <c r="AU23" i="2" a="1"/>
  <c r="AU23" i="2" s="1"/>
  <c r="AQ15" i="4" s="1"/>
  <c r="AX23" i="2" a="1"/>
  <c r="AX23" i="2" s="1"/>
  <c r="BK403" i="2" a="1"/>
  <c r="BK403" i="2" s="1"/>
  <c r="BH403" i="2" a="1"/>
  <c r="BH403" i="2" s="1"/>
  <c r="BL403" i="2" a="1"/>
  <c r="BL403" i="2" s="1"/>
  <c r="BI403" i="2" a="1"/>
  <c r="BI403" i="2" s="1"/>
  <c r="BM403" i="2"/>
  <c r="BJ403" i="2" a="1"/>
  <c r="BJ403" i="2" s="1"/>
  <c r="BN403" i="2" a="1"/>
  <c r="BN403" i="2" s="1"/>
  <c r="AR483" i="2" a="1"/>
  <c r="AR483" i="2" s="1"/>
  <c r="AT483" i="2" a="1"/>
  <c r="AT483" i="2" s="1"/>
  <c r="AV483" i="2" a="1"/>
  <c r="AV483" i="2" s="1"/>
  <c r="AX483" i="2" a="1"/>
  <c r="AX483" i="2" s="1"/>
  <c r="AW483" i="2"/>
  <c r="AU483" i="2" a="1"/>
  <c r="AU483" i="2" s="1"/>
  <c r="AS483" i="2" a="1"/>
  <c r="AS483" i="2" s="1"/>
  <c r="BJ563" i="2" a="1"/>
  <c r="BJ563" i="2" s="1"/>
  <c r="BL563" i="2" a="1"/>
  <c r="BL563" i="2" s="1"/>
  <c r="BI563" i="2" a="1"/>
  <c r="BI563" i="2" s="1"/>
  <c r="BM563" i="2"/>
  <c r="BN563" i="2" a="1"/>
  <c r="BN563" i="2" s="1"/>
  <c r="BK563" i="2" a="1"/>
  <c r="BK563" i="2" s="1"/>
  <c r="BH563" i="2" a="1"/>
  <c r="BH563" i="2" s="1"/>
  <c r="BB723" i="2" a="1"/>
  <c r="BB723" i="2" s="1"/>
  <c r="BE723" i="2"/>
  <c r="BD723" i="2" a="1"/>
  <c r="BD723" i="2" s="1"/>
  <c r="BA723" i="2" a="1"/>
  <c r="BA723" i="2" s="1"/>
  <c r="AZ723" i="2" a="1"/>
  <c r="AZ723" i="2" s="1"/>
  <c r="BC723" i="2" a="1"/>
  <c r="BC723" i="2" s="1"/>
  <c r="BF723" i="2" a="1"/>
  <c r="BF723" i="2" s="1"/>
  <c r="AX880" i="2" a="1"/>
  <c r="AX880" i="2" s="1"/>
  <c r="AR880" i="2" a="1"/>
  <c r="AR880" i="2" s="1"/>
  <c r="AU880" i="2" a="1"/>
  <c r="AU880" i="2" s="1"/>
  <c r="AT880" i="2" a="1"/>
  <c r="AT880" i="2" s="1"/>
  <c r="AW880" i="2"/>
  <c r="AS880" i="2" a="1"/>
  <c r="AS880" i="2" s="1"/>
  <c r="AV880" i="2" a="1"/>
  <c r="AV880" i="2" s="1"/>
  <c r="AR1016" i="2" a="1"/>
  <c r="AR1016" i="2" s="1"/>
  <c r="AU1016" i="2" a="1"/>
  <c r="AU1016" i="2" s="1"/>
  <c r="AW1016" i="2"/>
  <c r="AT1016" i="2" a="1"/>
  <c r="AT1016" i="2" s="1"/>
  <c r="AV1016" i="2" a="1"/>
  <c r="AV1016" i="2" s="1"/>
  <c r="AX1016" i="2" a="1"/>
  <c r="AX1016" i="2" s="1"/>
  <c r="AS1016" i="2" a="1"/>
  <c r="AS1016" i="2" s="1"/>
  <c r="BL1160" i="2" a="1"/>
  <c r="BL1160" i="2" s="1"/>
  <c r="BN1160" i="2" a="1"/>
  <c r="BN1160" i="2" s="1"/>
  <c r="BI1160" i="2" a="1"/>
  <c r="BI1160" i="2" s="1"/>
  <c r="BK1160" i="2" a="1"/>
  <c r="BK1160" i="2" s="1"/>
  <c r="BM1160" i="2"/>
  <c r="BJ1160" i="2" a="1"/>
  <c r="BJ1160" i="2" s="1"/>
  <c r="BH1160" i="2" a="1"/>
  <c r="BH1160" i="2" s="1"/>
  <c r="AU1160" i="2" a="1"/>
  <c r="AU1160" i="2" s="1"/>
  <c r="AR1160" i="2" a="1"/>
  <c r="AR1160" i="2" s="1"/>
  <c r="AV1160" i="2" a="1"/>
  <c r="AV1160" i="2" s="1"/>
  <c r="AT1160" i="2" a="1"/>
  <c r="AT1160" i="2" s="1"/>
  <c r="AX1160" i="2" a="1"/>
  <c r="AX1160" i="2" s="1"/>
  <c r="AW1160" i="2"/>
  <c r="AS1160" i="2" a="1"/>
  <c r="AS1160" i="2" s="1"/>
  <c r="AZ1227" i="2" a="1"/>
  <c r="AZ1227" i="2" s="1"/>
  <c r="BE1227" i="2"/>
  <c r="BD1227" i="2" a="1"/>
  <c r="BD1227" i="2" s="1"/>
  <c r="BB1227" i="2" a="1"/>
  <c r="BB1227" i="2" s="1"/>
  <c r="BF1227" i="2" a="1"/>
  <c r="BF1227" i="2" s="1"/>
  <c r="BC1227" i="2" a="1"/>
  <c r="BC1227" i="2" s="1"/>
  <c r="BA1227" i="2" a="1"/>
  <c r="BA1227" i="2" s="1"/>
  <c r="AL1307" i="2" a="1"/>
  <c r="AL1307" i="2" s="1"/>
  <c r="AK1307" i="2" a="1"/>
  <c r="AK1307" i="2" s="1"/>
  <c r="AN1307" i="2" a="1"/>
  <c r="AN1307" i="2" s="1"/>
  <c r="AO1307" i="2"/>
  <c r="AP1307" i="2" a="1"/>
  <c r="AP1307" i="2" s="1"/>
  <c r="AM1307" i="2" a="1"/>
  <c r="AM1307" i="2" s="1"/>
  <c r="AS247" i="2" a="1"/>
  <c r="AS247" i="2" s="1"/>
  <c r="AW247" i="2"/>
  <c r="AT247" i="2" a="1"/>
  <c r="AT247" i="2" s="1"/>
  <c r="AX247" i="2" a="1"/>
  <c r="AX247" i="2" s="1"/>
  <c r="AU247" i="2" a="1"/>
  <c r="AU247" i="2" s="1"/>
  <c r="AR247" i="2" a="1"/>
  <c r="AR247" i="2" s="1"/>
  <c r="AV247" i="2" a="1"/>
  <c r="AV247" i="2" s="1"/>
  <c r="AM166" i="2" a="1"/>
  <c r="AM166" i="2" s="1"/>
  <c r="AK166" i="2" a="1"/>
  <c r="AK166" i="2" s="1"/>
  <c r="AP166" i="2" a="1"/>
  <c r="AP166" i="2" s="1"/>
  <c r="AO166" i="2"/>
  <c r="AL166" i="2" a="1"/>
  <c r="AL166" i="2" s="1"/>
  <c r="AN166" i="2" a="1"/>
  <c r="AN166" i="2" s="1"/>
  <c r="BI166" i="2" a="1"/>
  <c r="BI166" i="2" s="1"/>
  <c r="BN166" i="2" a="1"/>
  <c r="BN166" i="2" s="1"/>
  <c r="BK166" i="2" a="1"/>
  <c r="BK166" i="2" s="1"/>
  <c r="BL166" i="2" a="1"/>
  <c r="BL166" i="2" s="1"/>
  <c r="BM166" i="2"/>
  <c r="BJ166" i="2" a="1"/>
  <c r="BJ166" i="2" s="1"/>
  <c r="BH166" i="2" a="1"/>
  <c r="BH166" i="2" s="1"/>
  <c r="AN84" i="2" a="1"/>
  <c r="AN84" i="2" s="1"/>
  <c r="AO84" i="2"/>
  <c r="AL84" i="2" a="1"/>
  <c r="AL84" i="2" s="1"/>
  <c r="AP84" i="2" a="1"/>
  <c r="AP84" i="2" s="1"/>
  <c r="AK84" i="2" a="1"/>
  <c r="AK84" i="2" s="1"/>
  <c r="AM84" i="2" a="1"/>
  <c r="AM84" i="2" s="1"/>
  <c r="BC332" i="2" a="1"/>
  <c r="BC332" i="2" s="1"/>
  <c r="BD332" i="2" a="1"/>
  <c r="BD332" i="2" s="1"/>
  <c r="AZ332" i="2" a="1"/>
  <c r="AZ332" i="2" s="1"/>
  <c r="BA332" i="2" a="1"/>
  <c r="BA332" i="2" s="1"/>
  <c r="BE332" i="2"/>
  <c r="BF332" i="2" a="1"/>
  <c r="BF332" i="2" s="1"/>
  <c r="BB332" i="2" a="1"/>
  <c r="BB332" i="2" s="1"/>
  <c r="AW428" i="2"/>
  <c r="AR428" i="2" a="1"/>
  <c r="AR428" i="2" s="1"/>
  <c r="AT428" i="2" a="1"/>
  <c r="AT428" i="2" s="1"/>
  <c r="AV428" i="2" a="1"/>
  <c r="AV428" i="2" s="1"/>
  <c r="AU428" i="2" a="1"/>
  <c r="AU428" i="2" s="1"/>
  <c r="AS428" i="2" a="1"/>
  <c r="AS428" i="2" s="1"/>
  <c r="AX428" i="2" a="1"/>
  <c r="AX428" i="2" s="1"/>
  <c r="BJ596" i="2" a="1"/>
  <c r="BJ596" i="2" s="1"/>
  <c r="BL596" i="2" a="1"/>
  <c r="BL596" i="2" s="1"/>
  <c r="BN596" i="2" a="1"/>
  <c r="BN596" i="2" s="1"/>
  <c r="BH596" i="2" a="1"/>
  <c r="BH596" i="2" s="1"/>
  <c r="BI596" i="2" a="1"/>
  <c r="BI596" i="2" s="1"/>
  <c r="BM596" i="2"/>
  <c r="BK596" i="2" a="1"/>
  <c r="BK596" i="2" s="1"/>
  <c r="AT676" i="2" a="1"/>
  <c r="AT676" i="2" s="1"/>
  <c r="AS676" i="2" a="1"/>
  <c r="AS676" i="2" s="1"/>
  <c r="AU676" i="2" a="1"/>
  <c r="AU676" i="2" s="1"/>
  <c r="AV676" i="2" a="1"/>
  <c r="AV676" i="2" s="1"/>
  <c r="AR676" i="2" a="1"/>
  <c r="AR676" i="2" s="1"/>
  <c r="AW676" i="2"/>
  <c r="AX676" i="2" a="1"/>
  <c r="AX676" i="2" s="1"/>
  <c r="BH761" i="2" a="1"/>
  <c r="BH761" i="2" s="1"/>
  <c r="BI761" i="2" a="1"/>
  <c r="BI761" i="2" s="1"/>
  <c r="BM761" i="2"/>
  <c r="BJ761" i="2" a="1"/>
  <c r="BJ761" i="2" s="1"/>
  <c r="BL761" i="2" a="1"/>
  <c r="BL761" i="2" s="1"/>
  <c r="BK761" i="2" a="1"/>
  <c r="BK761" i="2" s="1"/>
  <c r="BN761" i="2" a="1"/>
  <c r="BN761" i="2" s="1"/>
  <c r="AX761" i="2" a="1"/>
  <c r="AX761" i="2" s="1"/>
  <c r="AR761" i="2" a="1"/>
  <c r="AR761" i="2" s="1"/>
  <c r="AT761" i="2" a="1"/>
  <c r="AT761" i="2" s="1"/>
  <c r="AV761" i="2" a="1"/>
  <c r="AV761" i="2" s="1"/>
  <c r="AU761" i="2" a="1"/>
  <c r="AU761" i="2" s="1"/>
  <c r="AS761" i="2" a="1"/>
  <c r="AS761" i="2" s="1"/>
  <c r="AW761" i="2"/>
  <c r="BF841" i="2" a="1"/>
  <c r="BF841" i="2" s="1"/>
  <c r="BB841" i="2" a="1"/>
  <c r="BB841" i="2" s="1"/>
  <c r="BE841" i="2"/>
  <c r="BD841" i="2" a="1"/>
  <c r="BD841" i="2" s="1"/>
  <c r="AZ841" i="2" a="1"/>
  <c r="AZ841" i="2" s="1"/>
  <c r="BC841" i="2" a="1"/>
  <c r="BC841" i="2" s="1"/>
  <c r="BA841" i="2" a="1"/>
  <c r="BA841" i="2" s="1"/>
  <c r="AM977" i="2" a="1"/>
  <c r="AM977" i="2" s="1"/>
  <c r="AO977" i="2"/>
  <c r="AL977" i="2" a="1"/>
  <c r="AL977" i="2" s="1"/>
  <c r="AP977" i="2" a="1"/>
  <c r="AP977" i="2" s="1"/>
  <c r="AN977" i="2" a="1"/>
  <c r="AN977" i="2" s="1"/>
  <c r="AK977" i="2" a="1"/>
  <c r="AK977" i="2" s="1"/>
  <c r="AM1057" i="2" a="1"/>
  <c r="AM1057" i="2" s="1"/>
  <c r="AO1057" i="2"/>
  <c r="AL1057" i="2" a="1"/>
  <c r="AL1057" i="2" s="1"/>
  <c r="AP1057" i="2" a="1"/>
  <c r="AP1057" i="2" s="1"/>
  <c r="AN1057" i="2" a="1"/>
  <c r="AN1057" i="2" s="1"/>
  <c r="AK1057" i="2" a="1"/>
  <c r="AK1057" i="2" s="1"/>
  <c r="AT1057" i="2" a="1"/>
  <c r="AT1057" i="2" s="1"/>
  <c r="AW1057" i="2"/>
  <c r="AR1057" i="2" a="1"/>
  <c r="AR1057" i="2" s="1"/>
  <c r="AU1057" i="2" a="1"/>
  <c r="AU1057" i="2" s="1"/>
  <c r="AV1057" i="2" a="1"/>
  <c r="AV1057" i="2" s="1"/>
  <c r="AX1057" i="2" a="1"/>
  <c r="AX1057" i="2" s="1"/>
  <c r="AS1057" i="2" a="1"/>
  <c r="AS1057" i="2" s="1"/>
  <c r="AN1137" i="2" a="1"/>
  <c r="AN1137" i="2" s="1"/>
  <c r="AK1137" i="2" a="1"/>
  <c r="AK1137" i="2" s="1"/>
  <c r="AO1137" i="2"/>
  <c r="AM1137" i="2" a="1"/>
  <c r="AM1137" i="2" s="1"/>
  <c r="AL1137" i="2" a="1"/>
  <c r="AL1137" i="2" s="1"/>
  <c r="AP1137" i="2" a="1"/>
  <c r="AP1137" i="2" s="1"/>
  <c r="BI1212" i="2" a="1"/>
  <c r="BI1212" i="2" s="1"/>
  <c r="BJ1212" i="2" a="1"/>
  <c r="BJ1212" i="2" s="1"/>
  <c r="BN1212" i="2" a="1"/>
  <c r="BN1212" i="2" s="1"/>
  <c r="BM1212" i="2"/>
  <c r="BH1212" i="2" a="1"/>
  <c r="BH1212" i="2" s="1"/>
  <c r="BL1212" i="2" a="1"/>
  <c r="BL1212" i="2" s="1"/>
  <c r="BK1212" i="2" a="1"/>
  <c r="BK1212" i="2" s="1"/>
  <c r="BI1284" i="2" a="1"/>
  <c r="BI1284" i="2" s="1"/>
  <c r="BN1284" i="2" a="1"/>
  <c r="BN1284" i="2" s="1"/>
  <c r="BH1284" i="2" a="1"/>
  <c r="BH1284" i="2" s="1"/>
  <c r="BJ1284" i="2" a="1"/>
  <c r="BJ1284" i="2" s="1"/>
  <c r="BL1284" i="2" a="1"/>
  <c r="BL1284" i="2" s="1"/>
  <c r="BM1284" i="2"/>
  <c r="BK1284" i="2" a="1"/>
  <c r="BK1284" i="2" s="1"/>
  <c r="BE1348" i="2"/>
  <c r="AZ1348" i="2" a="1"/>
  <c r="AZ1348" i="2" s="1"/>
  <c r="BA1348" i="2" a="1"/>
  <c r="BA1348" i="2" s="1"/>
  <c r="BD1348" i="2" a="1"/>
  <c r="BD1348" i="2" s="1"/>
  <c r="BF1348" i="2" a="1"/>
  <c r="BF1348" i="2" s="1"/>
  <c r="BB1348" i="2" a="1"/>
  <c r="BB1348" i="2" s="1"/>
  <c r="BC1348" i="2" a="1"/>
  <c r="BC1348" i="2" s="1"/>
  <c r="BM197" i="2"/>
  <c r="BH197" i="2" a="1"/>
  <c r="BH197" i="2" s="1"/>
  <c r="BJ197" i="2" a="1"/>
  <c r="BJ197" i="2" s="1"/>
  <c r="BI197" i="2" a="1"/>
  <c r="BI197" i="2" s="1"/>
  <c r="BN197" i="2" a="1"/>
  <c r="BN197" i="2" s="1"/>
  <c r="BL197" i="2" a="1"/>
  <c r="BL197" i="2" s="1"/>
  <c r="BK197" i="2" a="1"/>
  <c r="BK197" i="2" s="1"/>
  <c r="AL109" i="2" a="1"/>
  <c r="AL109" i="2" s="1"/>
  <c r="AP109" i="2" a="1"/>
  <c r="AP109" i="2" s="1"/>
  <c r="AM109" i="2" a="1"/>
  <c r="AM109" i="2" s="1"/>
  <c r="AN109" i="2" a="1"/>
  <c r="AN109" i="2" s="1"/>
  <c r="AK109" i="2" a="1"/>
  <c r="AK109" i="2" s="1"/>
  <c r="AO109" i="2"/>
  <c r="AP27" i="2" a="1"/>
  <c r="AP27" i="2" s="1"/>
  <c r="AK27" i="2" a="1"/>
  <c r="AK27" i="2" s="1"/>
  <c r="AL27" i="2" a="1"/>
  <c r="AL27" i="2" s="1"/>
  <c r="AM27" i="2" a="1"/>
  <c r="AM27" i="2" s="1"/>
  <c r="AN27" i="2" a="1"/>
  <c r="AN27" i="2" s="1"/>
  <c r="AO27" i="2"/>
  <c r="AP440" i="2" a="1"/>
  <c r="AP440" i="2" s="1"/>
  <c r="AK440" i="2" a="1"/>
  <c r="AK440" i="2" s="1"/>
  <c r="AM440" i="2" a="1"/>
  <c r="AM440" i="2" s="1"/>
  <c r="AO440" i="2"/>
  <c r="AN440" i="2" a="1"/>
  <c r="AN440" i="2" s="1"/>
  <c r="AL440" i="2" a="1"/>
  <c r="AL440" i="2" s="1"/>
  <c r="AR440" i="2" a="1"/>
  <c r="AR440" i="2" s="1"/>
  <c r="AT440" i="2" a="1"/>
  <c r="AT440" i="2" s="1"/>
  <c r="AV440" i="2" a="1"/>
  <c r="AV440" i="2" s="1"/>
  <c r="AU440" i="2" a="1"/>
  <c r="AU440" i="2" s="1"/>
  <c r="AS440" i="2" a="1"/>
  <c r="AS440" i="2" s="1"/>
  <c r="AX440" i="2" a="1"/>
  <c r="AX440" i="2" s="1"/>
  <c r="AW440" i="2"/>
  <c r="AS608" i="2" a="1"/>
  <c r="AS608" i="2" s="1"/>
  <c r="AW608" i="2"/>
  <c r="AT608" i="2" a="1"/>
  <c r="AT608" i="2" s="1"/>
  <c r="AX608" i="2" a="1"/>
  <c r="AX608" i="2" s="1"/>
  <c r="AU608" i="2" a="1"/>
  <c r="AU608" i="2" s="1"/>
  <c r="AR608" i="2" a="1"/>
  <c r="AR608" i="2" s="1"/>
  <c r="AV608" i="2" a="1"/>
  <c r="AV608" i="2" s="1"/>
  <c r="BF797" i="2" a="1"/>
  <c r="BF797" i="2" s="1"/>
  <c r="BD797" i="2" a="1"/>
  <c r="BD797" i="2" s="1"/>
  <c r="BA797" i="2" a="1"/>
  <c r="BA797" i="2" s="1"/>
  <c r="BB797" i="2" a="1"/>
  <c r="BB797" i="2" s="1"/>
  <c r="BE797" i="2"/>
  <c r="AZ797" i="2" a="1"/>
  <c r="AZ797" i="2" s="1"/>
  <c r="BC797" i="2" a="1"/>
  <c r="BC797" i="2" s="1"/>
  <c r="AT1101" i="2" a="1"/>
  <c r="AT1101" i="2" s="1"/>
  <c r="AS1101" i="2" a="1"/>
  <c r="AS1101" i="2" s="1"/>
  <c r="AU1101" i="2" a="1"/>
  <c r="AU1101" i="2" s="1"/>
  <c r="AR1101" i="2" a="1"/>
  <c r="AR1101" i="2" s="1"/>
  <c r="AW1101" i="2"/>
  <c r="AV1101" i="2" a="1"/>
  <c r="AV1101" i="2" s="1"/>
  <c r="AX1101" i="2" a="1"/>
  <c r="AX1101" i="2" s="1"/>
  <c r="AZ1101" i="2" a="1"/>
  <c r="AZ1101" i="2" s="1"/>
  <c r="BA1101" i="2" a="1"/>
  <c r="BA1101" i="2" s="1"/>
  <c r="BE1101" i="2"/>
  <c r="BB1101" i="2" a="1"/>
  <c r="BB1101" i="2" s="1"/>
  <c r="BD1101" i="2" a="1"/>
  <c r="BD1101" i="2" s="1"/>
  <c r="BF1101" i="2" a="1"/>
  <c r="BF1101" i="2" s="1"/>
  <c r="BC1101" i="2" a="1"/>
  <c r="BC1101" i="2" s="1"/>
  <c r="AL1336" i="2" a="1"/>
  <c r="AL1336" i="2" s="1"/>
  <c r="AM1336" i="2" a="1"/>
  <c r="AM1336" i="2" s="1"/>
  <c r="AN1336" i="2" a="1"/>
  <c r="AN1336" i="2" s="1"/>
  <c r="AK1336" i="2" a="1"/>
  <c r="AK1336" i="2" s="1"/>
  <c r="AP1336" i="2" a="1"/>
  <c r="AP1336" i="2" s="1"/>
  <c r="AO1336" i="2"/>
  <c r="BK266" i="2" a="1"/>
  <c r="BK266" i="2" s="1"/>
  <c r="BL266" i="2" a="1"/>
  <c r="BL266" i="2" s="1"/>
  <c r="BH266" i="2" a="1"/>
  <c r="BH266" i="2" s="1"/>
  <c r="BM266" i="2"/>
  <c r="BJ266" i="2" a="1"/>
  <c r="BJ266" i="2" s="1"/>
  <c r="BI266" i="2" a="1"/>
  <c r="BI266" i="2" s="1"/>
  <c r="BN266" i="2" a="1"/>
  <c r="BN266" i="2" s="1"/>
  <c r="AR266" i="2" a="1"/>
  <c r="AR266" i="2" s="1"/>
  <c r="AW266" i="2"/>
  <c r="AS266" i="2" a="1"/>
  <c r="AS266" i="2" s="1"/>
  <c r="AX266" i="2" a="1"/>
  <c r="AX266" i="2" s="1"/>
  <c r="AT266" i="2" a="1"/>
  <c r="AT266" i="2" s="1"/>
  <c r="AU266" i="2" a="1"/>
  <c r="AU266" i="2" s="1"/>
  <c r="AV266" i="2" a="1"/>
  <c r="AV266" i="2" s="1"/>
  <c r="AL459" i="2" a="1"/>
  <c r="AL459" i="2" s="1"/>
  <c r="AM459" i="2" a="1"/>
  <c r="AM459" i="2" s="1"/>
  <c r="AN459" i="2" a="1"/>
  <c r="AN459" i="2" s="1"/>
  <c r="AO459" i="2"/>
  <c r="AK459" i="2" a="1"/>
  <c r="AK459" i="2" s="1"/>
  <c r="AP459" i="2" a="1"/>
  <c r="AP459" i="2" s="1"/>
  <c r="BJ571" i="2" a="1"/>
  <c r="BJ571" i="2" s="1"/>
  <c r="BM571" i="2"/>
  <c r="BL571" i="2" a="1"/>
  <c r="BL571" i="2" s="1"/>
  <c r="BH571" i="2" a="1"/>
  <c r="BH571" i="2" s="1"/>
  <c r="BI571" i="2" a="1"/>
  <c r="BI571" i="2" s="1"/>
  <c r="BN571" i="2" a="1"/>
  <c r="BN571" i="2" s="1"/>
  <c r="BK571" i="2" a="1"/>
  <c r="BK571" i="2" s="1"/>
  <c r="BB675" i="2" a="1"/>
  <c r="BB675" i="2" s="1"/>
  <c r="AZ675" i="2" a="1"/>
  <c r="AZ675" i="2" s="1"/>
  <c r="BE675" i="2"/>
  <c r="BA675" i="2" a="1"/>
  <c r="BA675" i="2" s="1"/>
  <c r="BC675" i="2" a="1"/>
  <c r="BC675" i="2" s="1"/>
  <c r="BD675" i="2" a="1"/>
  <c r="BD675" i="2" s="1"/>
  <c r="BF675" i="2" a="1"/>
  <c r="BF675" i="2" s="1"/>
  <c r="AL675" i="2" a="1"/>
  <c r="AL675" i="2" s="1"/>
  <c r="AM675" i="2" a="1"/>
  <c r="AM675" i="2" s="1"/>
  <c r="AN675" i="2" a="1"/>
  <c r="AN675" i="2" s="1"/>
  <c r="AP675" i="2" a="1"/>
  <c r="AP675" i="2" s="1"/>
  <c r="AK675" i="2" a="1"/>
  <c r="AK675" i="2" s="1"/>
  <c r="AO675" i="2"/>
  <c r="AR792" i="2" a="1"/>
  <c r="AR792" i="2" s="1"/>
  <c r="AU792" i="2" a="1"/>
  <c r="AU792" i="2" s="1"/>
  <c r="AT792" i="2" a="1"/>
  <c r="AT792" i="2" s="1"/>
  <c r="AW792" i="2"/>
  <c r="AS792" i="2" a="1"/>
  <c r="AS792" i="2" s="1"/>
  <c r="AX792" i="2" a="1"/>
  <c r="AX792" i="2" s="1"/>
  <c r="AV792" i="2" a="1"/>
  <c r="AV792" i="2" s="1"/>
  <c r="AP904" i="2" a="1"/>
  <c r="AP904" i="2" s="1"/>
  <c r="AK904" i="2" a="1"/>
  <c r="AK904" i="2" s="1"/>
  <c r="AL904" i="2" a="1"/>
  <c r="AL904" i="2" s="1"/>
  <c r="AM904" i="2" a="1"/>
  <c r="AM904" i="2" s="1"/>
  <c r="AN904" i="2" a="1"/>
  <c r="AN904" i="2" s="1"/>
  <c r="AO904" i="2"/>
  <c r="AN1024" i="2" a="1"/>
  <c r="AN1024" i="2" s="1"/>
  <c r="AK1024" i="2" a="1"/>
  <c r="AK1024" i="2" s="1"/>
  <c r="AO1024" i="2"/>
  <c r="AL1024" i="2" a="1"/>
  <c r="AL1024" i="2" s="1"/>
  <c r="AP1024" i="2" a="1"/>
  <c r="AP1024" i="2" s="1"/>
  <c r="AM1024" i="2" a="1"/>
  <c r="AM1024" i="2" s="1"/>
  <c r="BB1136" i="2" a="1"/>
  <c r="BB1136" i="2" s="1"/>
  <c r="BA1136" i="2" a="1"/>
  <c r="BA1136" i="2" s="1"/>
  <c r="BC1136" i="2" a="1"/>
  <c r="BC1136" i="2" s="1"/>
  <c r="AZ1136" i="2" a="1"/>
  <c r="AZ1136" i="2" s="1"/>
  <c r="BE1136" i="2"/>
  <c r="BD1136" i="2" a="1"/>
  <c r="BD1136" i="2" s="1"/>
  <c r="BF1136" i="2" a="1"/>
  <c r="BF1136" i="2" s="1"/>
  <c r="BL1136" i="2" a="1"/>
  <c r="BL1136" i="2" s="1"/>
  <c r="BH1136" i="2" a="1"/>
  <c r="BH1136" i="2" s="1"/>
  <c r="BN1136" i="2" a="1"/>
  <c r="BN1136" i="2" s="1"/>
  <c r="BI1136" i="2" a="1"/>
  <c r="BI1136" i="2" s="1"/>
  <c r="BM1136" i="2"/>
  <c r="BJ1136" i="2" a="1"/>
  <c r="BJ1136" i="2" s="1"/>
  <c r="BK1136" i="2" a="1"/>
  <c r="BK1136" i="2" s="1"/>
  <c r="BL1243" i="2" a="1"/>
  <c r="BL1243" i="2" s="1"/>
  <c r="BH1243" i="2" a="1"/>
  <c r="BH1243" i="2" s="1"/>
  <c r="BN1243" i="2" a="1"/>
  <c r="BN1243" i="2" s="1"/>
  <c r="BJ1243" i="2" a="1"/>
  <c r="BJ1243" i="2" s="1"/>
  <c r="BM1243" i="2"/>
  <c r="BK1243" i="2" a="1"/>
  <c r="BK1243" i="2" s="1"/>
  <c r="BI1243" i="2" a="1"/>
  <c r="BI1243" i="2" s="1"/>
  <c r="AO257" i="2"/>
  <c r="AL257" i="2" a="1"/>
  <c r="AL257" i="2" s="1"/>
  <c r="AM257" i="2" a="1"/>
  <c r="AM257" i="2" s="1"/>
  <c r="AP257" i="2" a="1"/>
  <c r="AP257" i="2" s="1"/>
  <c r="AN257" i="2" a="1"/>
  <c r="AN257" i="2" s="1"/>
  <c r="AK257" i="2" a="1"/>
  <c r="AK257" i="2" s="1"/>
  <c r="BC142" i="2" a="1"/>
  <c r="BC142" i="2" s="1"/>
  <c r="BA142" i="2" a="1"/>
  <c r="BA142" i="2" s="1"/>
  <c r="BD142" i="2" a="1"/>
  <c r="BD142" i="2" s="1"/>
  <c r="BB142" i="2" a="1"/>
  <c r="BB142" i="2" s="1"/>
  <c r="BE142" i="2"/>
  <c r="AZ142" i="2" a="1"/>
  <c r="AZ142" i="2" s="1"/>
  <c r="BF142" i="2" a="1"/>
  <c r="BF142" i="2" s="1"/>
  <c r="BF28" i="2" a="1"/>
  <c r="BF28" i="2" s="1"/>
  <c r="BD28" i="2" a="1"/>
  <c r="BD28" i="2" s="1"/>
  <c r="BA28" i="2" a="1"/>
  <c r="BA28" i="2" s="1"/>
  <c r="AZ28" i="2" a="1"/>
  <c r="AZ28" i="2" s="1"/>
  <c r="BC28" i="2" a="1"/>
  <c r="BC28" i="2" s="1"/>
  <c r="BB28" i="2" a="1"/>
  <c r="BB28" i="2" s="1"/>
  <c r="BE28" i="2"/>
  <c r="AL28" i="2" a="1"/>
  <c r="AL28" i="2" s="1"/>
  <c r="AO28" i="2"/>
  <c r="AN28" i="2" a="1"/>
  <c r="AN28" i="2" s="1"/>
  <c r="AP28" i="2" a="1"/>
  <c r="AP28" i="2" s="1"/>
  <c r="AK28" i="2" a="1"/>
  <c r="AK28" i="2" s="1"/>
  <c r="AM28" i="2" a="1"/>
  <c r="AM28" i="2" s="1"/>
  <c r="BN348" i="2" a="1"/>
  <c r="BN348" i="2" s="1"/>
  <c r="BH348" i="2" a="1"/>
  <c r="BH348" i="2" s="1"/>
  <c r="BJ348" i="2" a="1"/>
  <c r="BJ348" i="2" s="1"/>
  <c r="BL348" i="2" a="1"/>
  <c r="BL348" i="2" s="1"/>
  <c r="BK348" i="2" a="1"/>
  <c r="BK348" i="2" s="1"/>
  <c r="BM348" i="2"/>
  <c r="BI348" i="2" a="1"/>
  <c r="BI348" i="2" s="1"/>
  <c r="AK444" i="2" a="1"/>
  <c r="AK444" i="2" s="1"/>
  <c r="AM444" i="2" a="1"/>
  <c r="AM444" i="2" s="1"/>
  <c r="AO444" i="2"/>
  <c r="AN444" i="2" a="1"/>
  <c r="AN444" i="2" s="1"/>
  <c r="AL444" i="2" a="1"/>
  <c r="AL444" i="2" s="1"/>
  <c r="AP444" i="2" a="1"/>
  <c r="AP444" i="2" s="1"/>
  <c r="AV548" i="2" a="1"/>
  <c r="AV548" i="2" s="1"/>
  <c r="AS548" i="2" a="1"/>
  <c r="AS548" i="2" s="1"/>
  <c r="AW548" i="2"/>
  <c r="AT548" i="2" a="1"/>
  <c r="AT548" i="2" s="1"/>
  <c r="AX548" i="2" a="1"/>
  <c r="AX548" i="2" s="1"/>
  <c r="AR548" i="2" a="1"/>
  <c r="AR548" i="2" s="1"/>
  <c r="AU548" i="2" a="1"/>
  <c r="AU548" i="2" s="1"/>
  <c r="BK652" i="2" a="1"/>
  <c r="BK652" i="2" s="1"/>
  <c r="BH652" i="2" a="1"/>
  <c r="BH652" i="2" s="1"/>
  <c r="BN652" i="2" a="1"/>
  <c r="BN652" i="2" s="1"/>
  <c r="BI652" i="2" a="1"/>
  <c r="BI652" i="2" s="1"/>
  <c r="BJ652" i="2" a="1"/>
  <c r="BJ652" i="2" s="1"/>
  <c r="BM652" i="2"/>
  <c r="BL652" i="2" a="1"/>
  <c r="BL652" i="2" s="1"/>
  <c r="BE769" i="2"/>
  <c r="BF769" i="2" a="1"/>
  <c r="BF769" i="2" s="1"/>
  <c r="AZ769" i="2" a="1"/>
  <c r="AZ769" i="2" s="1"/>
  <c r="BB769" i="2" a="1"/>
  <c r="BB769" i="2" s="1"/>
  <c r="BC769" i="2" a="1"/>
  <c r="BC769" i="2" s="1"/>
  <c r="BD769" i="2" a="1"/>
  <c r="BD769" i="2" s="1"/>
  <c r="BA769" i="2" a="1"/>
  <c r="BA769" i="2" s="1"/>
  <c r="AX881" i="2" a="1"/>
  <c r="AX881" i="2" s="1"/>
  <c r="AU881" i="2" a="1"/>
  <c r="AU881" i="2" s="1"/>
  <c r="AV881" i="2" a="1"/>
  <c r="AV881" i="2" s="1"/>
  <c r="AW881" i="2"/>
  <c r="AR881" i="2" a="1"/>
  <c r="AR881" i="2" s="1"/>
  <c r="AS881" i="2" a="1"/>
  <c r="AS881" i="2" s="1"/>
  <c r="AT881" i="2" a="1"/>
  <c r="AT881" i="2" s="1"/>
  <c r="AM1009" i="2" a="1"/>
  <c r="AM1009" i="2" s="1"/>
  <c r="AO1009" i="2"/>
  <c r="AL1009" i="2" a="1"/>
  <c r="AL1009" i="2" s="1"/>
  <c r="AP1009" i="2" a="1"/>
  <c r="AP1009" i="2" s="1"/>
  <c r="AN1009" i="2" a="1"/>
  <c r="AN1009" i="2" s="1"/>
  <c r="AK1009" i="2" a="1"/>
  <c r="AK1009" i="2" s="1"/>
  <c r="AZ1129" i="2" a="1"/>
  <c r="AZ1129" i="2" s="1"/>
  <c r="BA1129" i="2" a="1"/>
  <c r="BA1129" i="2" s="1"/>
  <c r="BE1129" i="2"/>
  <c r="BB1129" i="2" a="1"/>
  <c r="BB1129" i="2" s="1"/>
  <c r="BF1129" i="2" a="1"/>
  <c r="BF1129" i="2" s="1"/>
  <c r="BD1129" i="2" a="1"/>
  <c r="BD1129" i="2" s="1"/>
  <c r="BC1129" i="2" a="1"/>
  <c r="BC1129" i="2" s="1"/>
  <c r="BA256" i="2" a="1"/>
  <c r="BA256" i="2" s="1"/>
  <c r="BE256" i="2"/>
  <c r="BB256" i="2" a="1"/>
  <c r="BB256" i="2" s="1"/>
  <c r="BF256" i="2" a="1"/>
  <c r="BF256" i="2" s="1"/>
  <c r="BC256" i="2" a="1"/>
  <c r="BC256" i="2" s="1"/>
  <c r="AZ256" i="2" a="1"/>
  <c r="AZ256" i="2" s="1"/>
  <c r="BD256" i="2" a="1"/>
  <c r="BD256" i="2" s="1"/>
  <c r="BF141" i="2" a="1"/>
  <c r="BF141" i="2" s="1"/>
  <c r="BB141" i="2" a="1"/>
  <c r="BB141" i="2" s="1"/>
  <c r="AZ141" i="2" a="1"/>
  <c r="AZ141" i="2" s="1"/>
  <c r="BD141" i="2" a="1"/>
  <c r="BD141" i="2" s="1"/>
  <c r="BA141" i="2" a="1"/>
  <c r="BA141" i="2" s="1"/>
  <c r="BC141" i="2" a="1"/>
  <c r="BC141" i="2" s="1"/>
  <c r="BE141" i="2"/>
  <c r="AR35" i="2" a="1"/>
  <c r="AR35" i="2" s="1"/>
  <c r="AT35" i="2" a="1"/>
  <c r="AT35" i="2" s="1"/>
  <c r="AV35" i="2" a="1"/>
  <c r="AV35" i="2" s="1"/>
  <c r="AX35" i="2" a="1"/>
  <c r="AX35" i="2" s="1"/>
  <c r="AS35" i="2" a="1"/>
  <c r="AS35" i="2" s="1"/>
  <c r="AU35" i="2" a="1"/>
  <c r="AU35" i="2" s="1"/>
  <c r="AW35" i="2"/>
  <c r="AK35" i="2" a="1"/>
  <c r="AK35" i="2" s="1"/>
  <c r="AO35" i="2"/>
  <c r="AP35" i="2" a="1"/>
  <c r="AP35" i="2" s="1"/>
  <c r="AM35" i="2" a="1"/>
  <c r="AM35" i="2" s="1"/>
  <c r="AL35" i="2" a="1"/>
  <c r="AL35" i="2" s="1"/>
  <c r="AN35" i="2" a="1"/>
  <c r="AN35" i="2" s="1"/>
  <c r="AL315" i="2" a="1"/>
  <c r="AL315" i="2" s="1"/>
  <c r="AM315" i="2" a="1"/>
  <c r="AM315" i="2" s="1"/>
  <c r="AN315" i="2" a="1"/>
  <c r="AN315" i="2" s="1"/>
  <c r="AP315" i="2" a="1"/>
  <c r="AP315" i="2" s="1"/>
  <c r="AO315" i="2"/>
  <c r="AK315" i="2" a="1"/>
  <c r="AK315" i="2" s="1"/>
  <c r="BK419" i="2" a="1"/>
  <c r="BK419" i="2" s="1"/>
  <c r="BH419" i="2" a="1"/>
  <c r="BH419" i="2" s="1"/>
  <c r="BL419" i="2" a="1"/>
  <c r="BL419" i="2" s="1"/>
  <c r="BI419" i="2" a="1"/>
  <c r="BI419" i="2" s="1"/>
  <c r="BM419" i="2"/>
  <c r="BJ419" i="2" a="1"/>
  <c r="BJ419" i="2" s="1"/>
  <c r="BN419" i="2" a="1"/>
  <c r="BN419" i="2" s="1"/>
  <c r="BI531" i="2" a="1"/>
  <c r="BI531" i="2" s="1"/>
  <c r="BJ531" i="2" a="1"/>
  <c r="BJ531" i="2" s="1"/>
  <c r="BM531" i="2"/>
  <c r="BL531" i="2" a="1"/>
  <c r="BL531" i="2" s="1"/>
  <c r="BN531" i="2" a="1"/>
  <c r="BN531" i="2" s="1"/>
  <c r="BK531" i="2" a="1"/>
  <c r="BK531" i="2" s="1"/>
  <c r="BH531" i="2" a="1"/>
  <c r="BH531" i="2" s="1"/>
  <c r="AS643" i="2" a="1"/>
  <c r="AS643" i="2" s="1"/>
  <c r="AW643" i="2"/>
  <c r="AT643" i="2" a="1"/>
  <c r="AT643" i="2" s="1"/>
  <c r="AU643" i="2" a="1"/>
  <c r="AU643" i="2" s="1"/>
  <c r="AX643" i="2" a="1"/>
  <c r="AX643" i="2" s="1"/>
  <c r="AR643" i="2" a="1"/>
  <c r="AR643" i="2" s="1"/>
  <c r="AV643" i="2" a="1"/>
  <c r="AV643" i="2" s="1"/>
  <c r="AM643" i="2" a="1"/>
  <c r="AM643" i="2" s="1"/>
  <c r="AO643" i="2"/>
  <c r="AN643" i="2" a="1"/>
  <c r="AN643" i="2" s="1"/>
  <c r="AP643" i="2" a="1"/>
  <c r="AP643" i="2" s="1"/>
  <c r="AK643" i="2" a="1"/>
  <c r="AK643" i="2" s="1"/>
  <c r="AL643" i="2" a="1"/>
  <c r="AL643" i="2" s="1"/>
  <c r="AX760" i="2" a="1"/>
  <c r="AX760" i="2" s="1"/>
  <c r="AR760" i="2" a="1"/>
  <c r="AR760" i="2" s="1"/>
  <c r="AU760" i="2" a="1"/>
  <c r="AU760" i="2" s="1"/>
  <c r="AT760" i="2" a="1"/>
  <c r="AT760" i="2" s="1"/>
  <c r="AW760" i="2"/>
  <c r="AS760" i="2" a="1"/>
  <c r="AS760" i="2" s="1"/>
  <c r="AV760" i="2" a="1"/>
  <c r="AV760" i="2" s="1"/>
  <c r="BF864" i="2" a="1"/>
  <c r="BF864" i="2" s="1"/>
  <c r="AZ864" i="2" a="1"/>
  <c r="AZ864" i="2" s="1"/>
  <c r="BA864" i="2" a="1"/>
  <c r="BA864" i="2" s="1"/>
  <c r="BB864" i="2" a="1"/>
  <c r="BB864" i="2" s="1"/>
  <c r="BC864" i="2" a="1"/>
  <c r="BC864" i="2" s="1"/>
  <c r="BD864" i="2" a="1"/>
  <c r="BD864" i="2" s="1"/>
  <c r="BE864" i="2"/>
  <c r="BH984" i="2" a="1"/>
  <c r="BH984" i="2" s="1"/>
  <c r="BJ984" i="2" a="1"/>
  <c r="BJ984" i="2" s="1"/>
  <c r="BK984" i="2" a="1"/>
  <c r="BK984" i="2" s="1"/>
  <c r="BM984" i="2"/>
  <c r="BI984" i="2" a="1"/>
  <c r="BI984" i="2" s="1"/>
  <c r="BN984" i="2" a="1"/>
  <c r="BN984" i="2" s="1"/>
  <c r="BL984" i="2" a="1"/>
  <c r="BL984" i="2" s="1"/>
  <c r="BB1104" i="2" a="1"/>
  <c r="BB1104" i="2" s="1"/>
  <c r="BA1104" i="2" a="1"/>
  <c r="BA1104" i="2" s="1"/>
  <c r="BC1104" i="2" a="1"/>
  <c r="BC1104" i="2" s="1"/>
  <c r="AZ1104" i="2" a="1"/>
  <c r="AZ1104" i="2" s="1"/>
  <c r="BE1104" i="2"/>
  <c r="BD1104" i="2" a="1"/>
  <c r="BD1104" i="2" s="1"/>
  <c r="BF1104" i="2" a="1"/>
  <c r="BF1104" i="2" s="1"/>
  <c r="BH1104" i="2" a="1"/>
  <c r="BH1104" i="2" s="1"/>
  <c r="BI1104" i="2" a="1"/>
  <c r="BI1104" i="2" s="1"/>
  <c r="BM1104" i="2"/>
  <c r="BJ1104" i="2" a="1"/>
  <c r="BJ1104" i="2" s="1"/>
  <c r="BL1104" i="2" a="1"/>
  <c r="BL1104" i="2" s="1"/>
  <c r="BN1104" i="2" a="1"/>
  <c r="BN1104" i="2" s="1"/>
  <c r="BK1104" i="2" a="1"/>
  <c r="BK1104" i="2" s="1"/>
  <c r="AO1203" i="2"/>
  <c r="AP1203" i="2" a="1"/>
  <c r="AP1203" i="2" s="1"/>
  <c r="AL1203" i="2" a="1"/>
  <c r="AL1203" i="2" s="1"/>
  <c r="AK1203" i="2" a="1"/>
  <c r="AK1203" i="2" s="1"/>
  <c r="AN1203" i="2" a="1"/>
  <c r="AN1203" i="2" s="1"/>
  <c r="AM1203" i="2" a="1"/>
  <c r="AM1203" i="2" s="1"/>
  <c r="BN1323" i="2" a="1"/>
  <c r="BN1323" i="2" s="1"/>
  <c r="BI1323" i="2" a="1"/>
  <c r="BI1323" i="2" s="1"/>
  <c r="BH1323" i="2" a="1"/>
  <c r="BH1323" i="2" s="1"/>
  <c r="BK1323" i="2" a="1"/>
  <c r="BK1323" i="2" s="1"/>
  <c r="BL1323" i="2" a="1"/>
  <c r="BL1323" i="2" s="1"/>
  <c r="BJ1323" i="2" a="1"/>
  <c r="BJ1323" i="2" s="1"/>
  <c r="BM1323" i="2"/>
  <c r="BE76" i="2"/>
  <c r="BC76" i="2" a="1"/>
  <c r="BC76" i="2" s="1"/>
  <c r="BF76" i="2" a="1"/>
  <c r="BF76" i="2" s="1"/>
  <c r="BA76" i="2" a="1"/>
  <c r="BA76" i="2" s="1"/>
  <c r="AZ76" i="2" a="1"/>
  <c r="AZ76" i="2" s="1"/>
  <c r="BB76" i="2" a="1"/>
  <c r="BB76" i="2" s="1"/>
  <c r="BD76" i="2" a="1"/>
  <c r="BD76" i="2" s="1"/>
  <c r="AZ291" i="2" a="1"/>
  <c r="AZ291" i="2" s="1"/>
  <c r="BC291" i="2" a="1"/>
  <c r="BC291" i="2" s="1"/>
  <c r="BD291" i="2" a="1"/>
  <c r="BD291" i="2" s="1"/>
  <c r="BE291" i="2"/>
  <c r="BB291" i="2" a="1"/>
  <c r="BB291" i="2" s="1"/>
  <c r="BA291" i="2" a="1"/>
  <c r="BA291" i="2" s="1"/>
  <c r="BF291" i="2" a="1"/>
  <c r="BF291" i="2" s="1"/>
  <c r="AU588" i="2" a="1"/>
  <c r="AU588" i="2" s="1"/>
  <c r="AR588" i="2" a="1"/>
  <c r="AR588" i="2" s="1"/>
  <c r="AV588" i="2" a="1"/>
  <c r="AV588" i="2" s="1"/>
  <c r="AS588" i="2" a="1"/>
  <c r="AS588" i="2" s="1"/>
  <c r="AW588" i="2"/>
  <c r="AT588" i="2" a="1"/>
  <c r="AT588" i="2" s="1"/>
  <c r="AX588" i="2" a="1"/>
  <c r="AX588" i="2" s="1"/>
  <c r="AR692" i="2" a="1"/>
  <c r="AR692" i="2" s="1"/>
  <c r="AV692" i="2" a="1"/>
  <c r="AV692" i="2" s="1"/>
  <c r="AW692" i="2"/>
  <c r="AX692" i="2" a="1"/>
  <c r="AX692" i="2" s="1"/>
  <c r="AS692" i="2" a="1"/>
  <c r="AS692" i="2" s="1"/>
  <c r="AT692" i="2" a="1"/>
  <c r="AT692" i="2" s="1"/>
  <c r="AU692" i="2" a="1"/>
  <c r="AU692" i="2" s="1"/>
  <c r="AX809" i="2" a="1"/>
  <c r="AX809" i="2" s="1"/>
  <c r="AU809" i="2" a="1"/>
  <c r="AU809" i="2" s="1"/>
  <c r="AV809" i="2" a="1"/>
  <c r="AV809" i="2" s="1"/>
  <c r="AW809" i="2"/>
  <c r="AR809" i="2" a="1"/>
  <c r="AR809" i="2" s="1"/>
  <c r="AS809" i="2" a="1"/>
  <c r="AS809" i="2" s="1"/>
  <c r="AT809" i="2" a="1"/>
  <c r="AT809" i="2" s="1"/>
  <c r="BN913" i="2" a="1"/>
  <c r="BN913" i="2" s="1"/>
  <c r="BI913" i="2" a="1"/>
  <c r="BI913" i="2" s="1"/>
  <c r="BJ913" i="2" a="1"/>
  <c r="BJ913" i="2" s="1"/>
  <c r="BK913" i="2" a="1"/>
  <c r="BK913" i="2" s="1"/>
  <c r="BL913" i="2" a="1"/>
  <c r="BL913" i="2" s="1"/>
  <c r="BH913" i="2" a="1"/>
  <c r="BH913" i="2" s="1"/>
  <c r="BM913" i="2"/>
  <c r="BH1017" i="2" a="1"/>
  <c r="BH1017" i="2" s="1"/>
  <c r="BL1017" i="2" a="1"/>
  <c r="BL1017" i="2" s="1"/>
  <c r="BI1017" i="2" a="1"/>
  <c r="BI1017" i="2" s="1"/>
  <c r="BM1017" i="2"/>
  <c r="BJ1017" i="2" a="1"/>
  <c r="BJ1017" i="2" s="1"/>
  <c r="BN1017" i="2" a="1"/>
  <c r="BN1017" i="2" s="1"/>
  <c r="BK1017" i="2" a="1"/>
  <c r="BK1017" i="2" s="1"/>
  <c r="AN1121" i="2" a="1"/>
  <c r="AN1121" i="2" s="1"/>
  <c r="AK1121" i="2" a="1"/>
  <c r="AK1121" i="2" s="1"/>
  <c r="AO1121" i="2"/>
  <c r="AM1121" i="2" a="1"/>
  <c r="AM1121" i="2" s="1"/>
  <c r="AP1121" i="2" a="1"/>
  <c r="AP1121" i="2" s="1"/>
  <c r="AL1121" i="2" a="1"/>
  <c r="AL1121" i="2" s="1"/>
  <c r="BM1220" i="2"/>
  <c r="BH1220" i="2" a="1"/>
  <c r="BH1220" i="2" s="1"/>
  <c r="BJ1220" i="2" a="1"/>
  <c r="BJ1220" i="2" s="1"/>
  <c r="BL1220" i="2" a="1"/>
  <c r="BL1220" i="2" s="1"/>
  <c r="BK1220" i="2" a="1"/>
  <c r="BK1220" i="2" s="1"/>
  <c r="BI1220" i="2" a="1"/>
  <c r="BI1220" i="2" s="1"/>
  <c r="BN1220" i="2" a="1"/>
  <c r="BN1220" i="2" s="1"/>
  <c r="AL173" i="2" a="1"/>
  <c r="AL173" i="2" s="1"/>
  <c r="AK173" i="2" a="1"/>
  <c r="AK173" i="2" s="1"/>
  <c r="AP173" i="2" a="1"/>
  <c r="AP173" i="2" s="1"/>
  <c r="AM173" i="2" a="1"/>
  <c r="AM173" i="2" s="1"/>
  <c r="AN173" i="2" a="1"/>
  <c r="AN173" i="2" s="1"/>
  <c r="AO173" i="2"/>
  <c r="AK67" i="2" a="1"/>
  <c r="AK67" i="2" s="1"/>
  <c r="AM67" i="2" a="1"/>
  <c r="AM67" i="2" s="1"/>
  <c r="AL67" i="2" a="1"/>
  <c r="AL67" i="2" s="1"/>
  <c r="AO67" i="2"/>
  <c r="AN67" i="2" a="1"/>
  <c r="AN67" i="2" s="1"/>
  <c r="AP67" i="2" a="1"/>
  <c r="AP67" i="2" s="1"/>
  <c r="AR264" i="2" a="1"/>
  <c r="AR264" i="2" s="1"/>
  <c r="AS264" i="2" a="1"/>
  <c r="AS264" i="2" s="1"/>
  <c r="AX264" i="2" a="1"/>
  <c r="AX264" i="2" s="1"/>
  <c r="AT264" i="2" a="1"/>
  <c r="AT264" i="2" s="1"/>
  <c r="AU264" i="2" a="1"/>
  <c r="AU264" i="2" s="1"/>
  <c r="AW264" i="2"/>
  <c r="AV264" i="2" a="1"/>
  <c r="AV264" i="2" s="1"/>
  <c r="AK296" i="2" a="1"/>
  <c r="AK296" i="2" s="1"/>
  <c r="AO296" i="2"/>
  <c r="AL296" i="2" a="1"/>
  <c r="AL296" i="2" s="1"/>
  <c r="AP296" i="2" a="1"/>
  <c r="AP296" i="2" s="1"/>
  <c r="AM296" i="2" a="1"/>
  <c r="AM296" i="2" s="1"/>
  <c r="AN296" i="2" a="1"/>
  <c r="AN296" i="2" s="1"/>
  <c r="BD377" i="2" a="1"/>
  <c r="BD377" i="2" s="1"/>
  <c r="AZ377" i="2" a="1"/>
  <c r="AZ377" i="2" s="1"/>
  <c r="BB377" i="2" a="1"/>
  <c r="BB377" i="2" s="1"/>
  <c r="BC377" i="2" a="1"/>
  <c r="BC377" i="2" s="1"/>
  <c r="BA377" i="2" a="1"/>
  <c r="BA377" i="2" s="1"/>
  <c r="BF377" i="2" a="1"/>
  <c r="BF377" i="2" s="1"/>
  <c r="BE377" i="2"/>
  <c r="BB409" i="2" a="1"/>
  <c r="BB409" i="2" s="1"/>
  <c r="BD409" i="2" a="1"/>
  <c r="BD409" i="2" s="1"/>
  <c r="AZ409" i="2" a="1"/>
  <c r="AZ409" i="2" s="1"/>
  <c r="BE409" i="2"/>
  <c r="BA409" i="2" a="1"/>
  <c r="BA409" i="2" s="1"/>
  <c r="BC409" i="2" a="1"/>
  <c r="BC409" i="2" s="1"/>
  <c r="BF409" i="2" a="1"/>
  <c r="BF409" i="2" s="1"/>
  <c r="BJ457" i="2" a="1"/>
  <c r="BJ457" i="2" s="1"/>
  <c r="BH457" i="2" a="1"/>
  <c r="BH457" i="2" s="1"/>
  <c r="BN457" i="2" a="1"/>
  <c r="BN457" i="2" s="1"/>
  <c r="BI457" i="2" a="1"/>
  <c r="BI457" i="2" s="1"/>
  <c r="BK457" i="2" a="1"/>
  <c r="BK457" i="2" s="1"/>
  <c r="BM457" i="2"/>
  <c r="BL457" i="2" a="1"/>
  <c r="BL457" i="2" s="1"/>
  <c r="AM489" i="2" a="1"/>
  <c r="AM489" i="2" s="1"/>
  <c r="AO489" i="2"/>
  <c r="AK489" i="2" a="1"/>
  <c r="AK489" i="2" s="1"/>
  <c r="AP489" i="2" a="1"/>
  <c r="AP489" i="2" s="1"/>
  <c r="AL489" i="2" a="1"/>
  <c r="AL489" i="2" s="1"/>
  <c r="AN489" i="2" a="1"/>
  <c r="AN489" i="2" s="1"/>
  <c r="BB521" i="2" a="1"/>
  <c r="BB521" i="2" s="1"/>
  <c r="BC521" i="2" a="1"/>
  <c r="BC521" i="2" s="1"/>
  <c r="BF521" i="2" a="1"/>
  <c r="BF521" i="2" s="1"/>
  <c r="BA521" i="2" a="1"/>
  <c r="BA521" i="2" s="1"/>
  <c r="BE521" i="2"/>
  <c r="BD521" i="2" a="1"/>
  <c r="BD521" i="2" s="1"/>
  <c r="AZ521" i="2" a="1"/>
  <c r="AZ521" i="2" s="1"/>
  <c r="BL569" i="2" a="1"/>
  <c r="BL569" i="2" s="1"/>
  <c r="BM569" i="2"/>
  <c r="BH569" i="2" a="1"/>
  <c r="BH569" i="2" s="1"/>
  <c r="BN569" i="2" a="1"/>
  <c r="BN569" i="2" s="1"/>
  <c r="BK569" i="2" a="1"/>
  <c r="BK569" i="2" s="1"/>
  <c r="BI569" i="2" a="1"/>
  <c r="BI569" i="2" s="1"/>
  <c r="BJ569" i="2" a="1"/>
  <c r="BJ569" i="2" s="1"/>
  <c r="AM585" i="2" a="1"/>
  <c r="AM585" i="2" s="1"/>
  <c r="AN585" i="2" a="1"/>
  <c r="AN585" i="2" s="1"/>
  <c r="AK585" i="2" a="1"/>
  <c r="AK585" i="2" s="1"/>
  <c r="AO585" i="2"/>
  <c r="AL585" i="2" a="1"/>
  <c r="AL585" i="2" s="1"/>
  <c r="AP585" i="2" a="1"/>
  <c r="AP585" i="2" s="1"/>
  <c r="BI617" i="2" a="1"/>
  <c r="BI617" i="2" s="1"/>
  <c r="BM617" i="2"/>
  <c r="BJ617" i="2" a="1"/>
  <c r="BJ617" i="2" s="1"/>
  <c r="BK617" i="2" a="1"/>
  <c r="BK617" i="2" s="1"/>
  <c r="BN617" i="2" a="1"/>
  <c r="BN617" i="2" s="1"/>
  <c r="BH617" i="2" a="1"/>
  <c r="BH617" i="2" s="1"/>
  <c r="BL617" i="2" a="1"/>
  <c r="BL617" i="2" s="1"/>
  <c r="BC649" i="2" a="1"/>
  <c r="BC649" i="2" s="1"/>
  <c r="BF649" i="2" a="1"/>
  <c r="BF649" i="2" s="1"/>
  <c r="BA649" i="2" a="1"/>
  <c r="BA649" i="2" s="1"/>
  <c r="BB649" i="2" a="1"/>
  <c r="BB649" i="2" s="1"/>
  <c r="BE649" i="2"/>
  <c r="BD649" i="2" a="1"/>
  <c r="BD649" i="2" s="1"/>
  <c r="AZ649" i="2" a="1"/>
  <c r="AZ649" i="2" s="1"/>
  <c r="BC665" i="2" a="1"/>
  <c r="BC665" i="2" s="1"/>
  <c r="BA665" i="2" a="1"/>
  <c r="BA665" i="2" s="1"/>
  <c r="BB665" i="2" a="1"/>
  <c r="BB665" i="2" s="1"/>
  <c r="BE665" i="2"/>
  <c r="BD665" i="2" a="1"/>
  <c r="BD665" i="2" s="1"/>
  <c r="AZ665" i="2" a="1"/>
  <c r="AZ665" i="2" s="1"/>
  <c r="BF665" i="2" a="1"/>
  <c r="BF665" i="2" s="1"/>
  <c r="BJ705" i="2" a="1"/>
  <c r="BJ705" i="2" s="1"/>
  <c r="BM705" i="2"/>
  <c r="BH705" i="2" a="1"/>
  <c r="BH705" i="2" s="1"/>
  <c r="BK705" i="2" a="1"/>
  <c r="BK705" i="2" s="1"/>
  <c r="BN705" i="2" a="1"/>
  <c r="BN705" i="2" s="1"/>
  <c r="BI705" i="2" a="1"/>
  <c r="BI705" i="2" s="1"/>
  <c r="BL705" i="2" a="1"/>
  <c r="BL705" i="2" s="1"/>
  <c r="AT782" i="2" a="1"/>
  <c r="AT782" i="2" s="1"/>
  <c r="AR782" i="2" a="1"/>
  <c r="AR782" i="2" s="1"/>
  <c r="AS782" i="2" a="1"/>
  <c r="AS782" i="2" s="1"/>
  <c r="AX782" i="2" a="1"/>
  <c r="AX782" i="2" s="1"/>
  <c r="AU782" i="2" a="1"/>
  <c r="AU782" i="2" s="1"/>
  <c r="AV782" i="2" a="1"/>
  <c r="AV782" i="2" s="1"/>
  <c r="AW782" i="2"/>
  <c r="BH830" i="2" a="1"/>
  <c r="BH830" i="2" s="1"/>
  <c r="BK830" i="2" a="1"/>
  <c r="BK830" i="2" s="1"/>
  <c r="BJ830" i="2" a="1"/>
  <c r="BJ830" i="2" s="1"/>
  <c r="BM830" i="2"/>
  <c r="BI830" i="2" a="1"/>
  <c r="BI830" i="2" s="1"/>
  <c r="BN830" i="2" a="1"/>
  <c r="BN830" i="2" s="1"/>
  <c r="BL830" i="2" a="1"/>
  <c r="BL830" i="2" s="1"/>
  <c r="BB990" i="2" a="1"/>
  <c r="BB990" i="2" s="1"/>
  <c r="BF990" i="2" a="1"/>
  <c r="BF990" i="2" s="1"/>
  <c r="BC990" i="2" a="1"/>
  <c r="BC990" i="2" s="1"/>
  <c r="AZ990" i="2" a="1"/>
  <c r="AZ990" i="2" s="1"/>
  <c r="BD990" i="2" a="1"/>
  <c r="BD990" i="2" s="1"/>
  <c r="BA990" i="2" a="1"/>
  <c r="BA990" i="2" s="1"/>
  <c r="BE990" i="2"/>
  <c r="BK1070" i="2" a="1"/>
  <c r="BK1070" i="2" s="1"/>
  <c r="BH1070" i="2" a="1"/>
  <c r="BH1070" i="2" s="1"/>
  <c r="BM1070" i="2"/>
  <c r="BJ1070" i="2" a="1"/>
  <c r="BJ1070" i="2" s="1"/>
  <c r="BL1070" i="2" a="1"/>
  <c r="BL1070" i="2" s="1"/>
  <c r="BN1070" i="2" a="1"/>
  <c r="BN1070" i="2" s="1"/>
  <c r="BI1070" i="2" a="1"/>
  <c r="BI1070" i="2" s="1"/>
  <c r="BE1102" i="2"/>
  <c r="AZ1102" i="2" a="1"/>
  <c r="AZ1102" i="2" s="1"/>
  <c r="BB1102" i="2" a="1"/>
  <c r="BB1102" i="2" s="1"/>
  <c r="BD1102" i="2" a="1"/>
  <c r="BD1102" i="2" s="1"/>
  <c r="BC1102" i="2" a="1"/>
  <c r="BC1102" i="2" s="1"/>
  <c r="BA1102" i="2" a="1"/>
  <c r="BA1102" i="2" s="1"/>
  <c r="BF1102" i="2" a="1"/>
  <c r="BF1102" i="2" s="1"/>
  <c r="AR1118" i="2" a="1"/>
  <c r="AR1118" i="2" s="1"/>
  <c r="AS1118" i="2" a="1"/>
  <c r="AS1118" i="2" s="1"/>
  <c r="AW1118" i="2"/>
  <c r="AV1118" i="2" a="1"/>
  <c r="AV1118" i="2" s="1"/>
  <c r="AT1118" i="2" a="1"/>
  <c r="AT1118" i="2" s="1"/>
  <c r="AX1118" i="2" a="1"/>
  <c r="AX1118" i="2" s="1"/>
  <c r="AU1118" i="2" a="1"/>
  <c r="AU1118" i="2" s="1"/>
  <c r="BB1150" i="2" a="1"/>
  <c r="BB1150" i="2" s="1"/>
  <c r="BE1150" i="2"/>
  <c r="BA1150" i="2" a="1"/>
  <c r="BA1150" i="2" s="1"/>
  <c r="BF1150" i="2" a="1"/>
  <c r="BF1150" i="2" s="1"/>
  <c r="BD1150" i="2" a="1"/>
  <c r="BD1150" i="2" s="1"/>
  <c r="AZ1150" i="2" a="1"/>
  <c r="AZ1150" i="2" s="1"/>
  <c r="BC1150" i="2" a="1"/>
  <c r="BC1150" i="2" s="1"/>
  <c r="AU1166" i="2" a="1"/>
  <c r="AU1166" i="2" s="1"/>
  <c r="AR1166" i="2" a="1"/>
  <c r="AR1166" i="2" s="1"/>
  <c r="AX1166" i="2" a="1"/>
  <c r="AX1166" i="2" s="1"/>
  <c r="AS1166" i="2" a="1"/>
  <c r="AS1166" i="2" s="1"/>
  <c r="AW1166" i="2"/>
  <c r="AV1166" i="2" a="1"/>
  <c r="AV1166" i="2" s="1"/>
  <c r="AT1166" i="2" a="1"/>
  <c r="AT1166" i="2" s="1"/>
  <c r="BA1193" i="2" a="1"/>
  <c r="BA1193" i="2" s="1"/>
  <c r="BF1193" i="2" a="1"/>
  <c r="BF1193" i="2" s="1"/>
  <c r="BB1193" i="2" a="1"/>
  <c r="BB1193" i="2" s="1"/>
  <c r="AZ1193" i="2" a="1"/>
  <c r="AZ1193" i="2" s="1"/>
  <c r="BD1193" i="2" a="1"/>
  <c r="BD1193" i="2" s="1"/>
  <c r="BE1193" i="2"/>
  <c r="BC1193" i="2" a="1"/>
  <c r="BC1193" i="2" s="1"/>
  <c r="BB1225" i="2" a="1"/>
  <c r="BB1225" i="2" s="1"/>
  <c r="BF1225" i="2" a="1"/>
  <c r="BF1225" i="2" s="1"/>
  <c r="BA1225" i="2" a="1"/>
  <c r="BA1225" i="2" s="1"/>
  <c r="AZ1225" i="2" a="1"/>
  <c r="AZ1225" i="2" s="1"/>
  <c r="BD1225" i="2" a="1"/>
  <c r="BD1225" i="2" s="1"/>
  <c r="BC1225" i="2" a="1"/>
  <c r="BC1225" i="2" s="1"/>
  <c r="BE1225" i="2"/>
  <c r="AU1241" i="2" a="1"/>
  <c r="AU1241" i="2" s="1"/>
  <c r="AX1241" i="2" a="1"/>
  <c r="AX1241" i="2" s="1"/>
  <c r="AR1241" i="2" a="1"/>
  <c r="AR1241" i="2" s="1"/>
  <c r="AV1241" i="2" a="1"/>
  <c r="AV1241" i="2" s="1"/>
  <c r="AS1241" i="2" a="1"/>
  <c r="AS1241" i="2" s="1"/>
  <c r="AW1241" i="2"/>
  <c r="AT1241" i="2" a="1"/>
  <c r="AT1241" i="2" s="1"/>
  <c r="AL1289" i="2" a="1"/>
  <c r="AL1289" i="2" s="1"/>
  <c r="AP1289" i="2" a="1"/>
  <c r="AP1289" i="2" s="1"/>
  <c r="AN1289" i="2" a="1"/>
  <c r="AN1289" i="2" s="1"/>
  <c r="AK1289" i="2" a="1"/>
  <c r="AK1289" i="2" s="1"/>
  <c r="AM1289" i="2" a="1"/>
  <c r="AM1289" i="2" s="1"/>
  <c r="AO1289" i="2"/>
  <c r="BA1321" i="2" a="1"/>
  <c r="BA1321" i="2" s="1"/>
  <c r="AZ1321" i="2" a="1"/>
  <c r="AZ1321" i="2" s="1"/>
  <c r="BD1321" i="2" a="1"/>
  <c r="BD1321" i="2" s="1"/>
  <c r="BB1321" i="2" a="1"/>
  <c r="BB1321" i="2" s="1"/>
  <c r="BE1321" i="2"/>
  <c r="BF1321" i="2" a="1"/>
  <c r="BF1321" i="2" s="1"/>
  <c r="BC1321" i="2" a="1"/>
  <c r="BC1321" i="2" s="1"/>
  <c r="BA1353" i="2" a="1"/>
  <c r="BA1353" i="2" s="1"/>
  <c r="BD1353" i="2" a="1"/>
  <c r="BD1353" i="2" s="1"/>
  <c r="AZ1353" i="2" a="1"/>
  <c r="AZ1353" i="2" s="1"/>
  <c r="BB1353" i="2" a="1"/>
  <c r="BB1353" i="2" s="1"/>
  <c r="BF1353" i="2" a="1"/>
  <c r="BF1353" i="2" s="1"/>
  <c r="BE1353" i="2"/>
  <c r="BC1353" i="2" a="1"/>
  <c r="BC1353" i="2" s="1"/>
  <c r="BE251" i="2"/>
  <c r="BA251" i="2" a="1"/>
  <c r="BA251" i="2" s="1"/>
  <c r="BB251" i="2" a="1"/>
  <c r="BB251" i="2" s="1"/>
  <c r="BC251" i="2" a="1"/>
  <c r="BC251" i="2" s="1"/>
  <c r="BF251" i="2" a="1"/>
  <c r="BF251" i="2" s="1"/>
  <c r="BD251" i="2" a="1"/>
  <c r="BD251" i="2" s="1"/>
  <c r="AZ251" i="2" a="1"/>
  <c r="AZ251" i="2" s="1"/>
  <c r="BH216" i="2" a="1"/>
  <c r="BH216" i="2" s="1"/>
  <c r="BM216" i="2"/>
  <c r="BL216" i="2" a="1"/>
  <c r="BL216" i="2" s="1"/>
  <c r="BJ216" i="2" a="1"/>
  <c r="BJ216" i="2" s="1"/>
  <c r="BI216" i="2" a="1"/>
  <c r="BI216" i="2" s="1"/>
  <c r="BK216" i="2" a="1"/>
  <c r="BK216" i="2" s="1"/>
  <c r="BN216" i="2" a="1"/>
  <c r="BN216" i="2" s="1"/>
  <c r="AO200" i="2"/>
  <c r="AL200" i="2" a="1"/>
  <c r="AL200" i="2" s="1"/>
  <c r="AN200" i="2" a="1"/>
  <c r="AN200" i="2" s="1"/>
  <c r="AM200" i="2" a="1"/>
  <c r="AM200" i="2" s="1"/>
  <c r="AP200" i="2" a="1"/>
  <c r="AP200" i="2" s="1"/>
  <c r="AK200" i="2" a="1"/>
  <c r="AK200" i="2" s="1"/>
  <c r="AR200" i="2" a="1"/>
  <c r="AR200" i="2" s="1"/>
  <c r="AW200" i="2"/>
  <c r="AS200" i="2" a="1"/>
  <c r="AS200" i="2" s="1"/>
  <c r="AX200" i="2" a="1"/>
  <c r="AX200" i="2" s="1"/>
  <c r="AT200" i="2" a="1"/>
  <c r="AT200" i="2" s="1"/>
  <c r="AU200" i="2" a="1"/>
  <c r="AU200" i="2" s="1"/>
  <c r="AV200" i="2" a="1"/>
  <c r="AV200" i="2" s="1"/>
  <c r="AO152" i="2"/>
  <c r="AN152" i="2" a="1"/>
  <c r="AN152" i="2" s="1"/>
  <c r="AM152" i="2" a="1"/>
  <c r="AM152" i="2" s="1"/>
  <c r="AP152" i="2" a="1"/>
  <c r="AP152" i="2" s="1"/>
  <c r="AL152" i="2" a="1"/>
  <c r="AL152" i="2" s="1"/>
  <c r="AK152" i="2" a="1"/>
  <c r="AK152" i="2" s="1"/>
  <c r="AX136" i="2" a="1"/>
  <c r="AX136" i="2" s="1"/>
  <c r="AR136" i="2" a="1"/>
  <c r="AR136" i="2" s="1"/>
  <c r="AT136" i="2" a="1"/>
  <c r="AT136" i="2" s="1"/>
  <c r="AV136" i="2" a="1"/>
  <c r="AV136" i="2" s="1"/>
  <c r="AU136" i="2" a="1"/>
  <c r="AU136" i="2" s="1"/>
  <c r="AW136" i="2"/>
  <c r="AS136" i="2" a="1"/>
  <c r="AS136" i="2" s="1"/>
  <c r="BK104" i="2" a="1"/>
  <c r="BK104" i="2" s="1"/>
  <c r="BN104" i="2" a="1"/>
  <c r="BN104" i="2" s="1"/>
  <c r="BJ104" i="2" a="1"/>
  <c r="BJ104" i="2" s="1"/>
  <c r="BL104" i="2" a="1"/>
  <c r="BL104" i="2" s="1"/>
  <c r="BI104" i="2" a="1"/>
  <c r="BI104" i="2" s="1"/>
  <c r="BH104" i="2" a="1"/>
  <c r="BH104" i="2" s="1"/>
  <c r="BM104" i="2"/>
  <c r="AO70" i="2"/>
  <c r="AP70" i="2" a="1"/>
  <c r="AP70" i="2" s="1"/>
  <c r="AK70" i="2" a="1"/>
  <c r="AK70" i="2" s="1"/>
  <c r="AL70" i="2" a="1"/>
  <c r="AL70" i="2" s="1"/>
  <c r="AM70" i="2" a="1"/>
  <c r="AM70" i="2" s="1"/>
  <c r="AN70" i="2" a="1"/>
  <c r="AN70" i="2" s="1"/>
  <c r="AL22" i="2" a="1"/>
  <c r="AL22" i="2" s="1"/>
  <c r="AM22" i="2" a="1"/>
  <c r="AM22" i="2" s="1"/>
  <c r="AO22" i="2"/>
  <c r="AK22" i="2" a="1"/>
  <c r="AK22" i="2" s="1"/>
  <c r="AP22" i="2" a="1"/>
  <c r="AP22" i="2" s="1"/>
  <c r="AN22" i="2" a="1"/>
  <c r="AN22" i="2" s="1"/>
  <c r="AM277" i="2" a="1"/>
  <c r="AM277" i="2" s="1"/>
  <c r="AN277" i="2" a="1"/>
  <c r="AN277" i="2" s="1"/>
  <c r="AO277" i="2"/>
  <c r="AL277" i="2" a="1"/>
  <c r="AL277" i="2" s="1"/>
  <c r="AK277" i="2" a="1"/>
  <c r="AK277" i="2" s="1"/>
  <c r="AP277" i="2" a="1"/>
  <c r="AP277" i="2" s="1"/>
  <c r="AU310" i="2" a="1"/>
  <c r="AU310" i="2" s="1"/>
  <c r="AT310" i="2" a="1"/>
  <c r="AT310" i="2" s="1"/>
  <c r="AR310" i="2" a="1"/>
  <c r="AR310" i="2" s="1"/>
  <c r="AV310" i="2" a="1"/>
  <c r="AV310" i="2" s="1"/>
  <c r="AW310" i="2"/>
  <c r="AX310" i="2" a="1"/>
  <c r="AX310" i="2" s="1"/>
  <c r="AS310" i="2" a="1"/>
  <c r="AS310" i="2" s="1"/>
  <c r="AZ326" i="2" a="1"/>
  <c r="AZ326" i="2" s="1"/>
  <c r="BC326" i="2" a="1"/>
  <c r="BC326" i="2" s="1"/>
  <c r="BE326" i="2"/>
  <c r="BA326" i="2" a="1"/>
  <c r="BA326" i="2" s="1"/>
  <c r="BF326" i="2" a="1"/>
  <c r="BF326" i="2" s="1"/>
  <c r="BB326" i="2" a="1"/>
  <c r="BB326" i="2" s="1"/>
  <c r="BD326" i="2" a="1"/>
  <c r="BD326" i="2" s="1"/>
  <c r="AP374" i="2" a="1"/>
  <c r="AP374" i="2" s="1"/>
  <c r="AM374" i="2" a="1"/>
  <c r="AM374" i="2" s="1"/>
  <c r="AN374" i="2" a="1"/>
  <c r="AN374" i="2" s="1"/>
  <c r="AO374" i="2"/>
  <c r="AL374" i="2" a="1"/>
  <c r="AL374" i="2" s="1"/>
  <c r="AK374" i="2" a="1"/>
  <c r="AK374" i="2" s="1"/>
  <c r="BL390" i="2" a="1"/>
  <c r="BL390" i="2" s="1"/>
  <c r="BK390" i="2" a="1"/>
  <c r="BK390" i="2" s="1"/>
  <c r="BI390" i="2" a="1"/>
  <c r="BI390" i="2" s="1"/>
  <c r="BN390" i="2" a="1"/>
  <c r="BN390" i="2" s="1"/>
  <c r="BM390" i="2"/>
  <c r="BH390" i="2" a="1"/>
  <c r="BH390" i="2" s="1"/>
  <c r="BJ390" i="2" a="1"/>
  <c r="BJ390" i="2" s="1"/>
  <c r="AM390" i="2" a="1"/>
  <c r="AM390" i="2" s="1"/>
  <c r="AN390" i="2" a="1"/>
  <c r="AN390" i="2" s="1"/>
  <c r="AK390" i="2" a="1"/>
  <c r="AK390" i="2" s="1"/>
  <c r="AO390" i="2"/>
  <c r="AL390" i="2" a="1"/>
  <c r="AL390" i="2" s="1"/>
  <c r="AP390" i="2" a="1"/>
  <c r="AP390" i="2" s="1"/>
  <c r="AT406" i="2" a="1"/>
  <c r="AT406" i="2" s="1"/>
  <c r="AV406" i="2" a="1"/>
  <c r="AV406" i="2" s="1"/>
  <c r="AR406" i="2" a="1"/>
  <c r="AR406" i="2" s="1"/>
  <c r="AW406" i="2"/>
  <c r="AS406" i="2" a="1"/>
  <c r="AS406" i="2" s="1"/>
  <c r="AU406" i="2" a="1"/>
  <c r="AU406" i="2" s="1"/>
  <c r="AX406" i="2" a="1"/>
  <c r="AX406" i="2" s="1"/>
  <c r="AZ422" i="2" a="1"/>
  <c r="AZ422" i="2" s="1"/>
  <c r="BB422" i="2" a="1"/>
  <c r="BB422" i="2" s="1"/>
  <c r="BF422" i="2" a="1"/>
  <c r="BF422" i="2" s="1"/>
  <c r="BE422" i="2"/>
  <c r="BD422" i="2" a="1"/>
  <c r="BD422" i="2" s="1"/>
  <c r="BA422" i="2" a="1"/>
  <c r="BA422" i="2" s="1"/>
  <c r="BC422" i="2" a="1"/>
  <c r="BC422" i="2" s="1"/>
  <c r="AT454" i="2" a="1"/>
  <c r="AT454" i="2" s="1"/>
  <c r="AS454" i="2" a="1"/>
  <c r="AS454" i="2" s="1"/>
  <c r="AU454" i="2" a="1"/>
  <c r="AU454" i="2" s="1"/>
  <c r="AV454" i="2" a="1"/>
  <c r="AV454" i="2" s="1"/>
  <c r="AR454" i="2" a="1"/>
  <c r="AR454" i="2" s="1"/>
  <c r="AW454" i="2"/>
  <c r="AX454" i="2" a="1"/>
  <c r="AX454" i="2" s="1"/>
  <c r="AV470" i="2" a="1"/>
  <c r="AV470" i="2" s="1"/>
  <c r="AR408" i="4" s="1"/>
  <c r="AW470" i="2"/>
  <c r="AS408" i="4" s="1"/>
  <c r="AS470" i="2" a="1"/>
  <c r="AS470" i="2" s="1"/>
  <c r="AO408" i="4" s="1"/>
  <c r="AU470" i="2" a="1"/>
  <c r="AU470" i="2" s="1"/>
  <c r="AQ408" i="4" s="1"/>
  <c r="AT470" i="2" a="1"/>
  <c r="AT470" i="2" s="1"/>
  <c r="AP408" i="4" s="1"/>
  <c r="AR470" i="2" a="1"/>
  <c r="AR470" i="2" s="1"/>
  <c r="AN408" i="4" s="1"/>
  <c r="AX470" i="2" a="1"/>
  <c r="AX470" i="2" s="1"/>
  <c r="AT408" i="4" s="1"/>
  <c r="BK486" i="2" a="1"/>
  <c r="BK486" i="2" s="1"/>
  <c r="BM486" i="2"/>
  <c r="BI486" i="2" a="1"/>
  <c r="BI486" i="2" s="1"/>
  <c r="BN486" i="2" a="1"/>
  <c r="BN486" i="2" s="1"/>
  <c r="BJ486" i="2" a="1"/>
  <c r="BJ486" i="2" s="1"/>
  <c r="BL486" i="2" a="1"/>
  <c r="BL486" i="2" s="1"/>
  <c r="BH486" i="2" a="1"/>
  <c r="BH486" i="2" s="1"/>
  <c r="BJ502" i="2" a="1"/>
  <c r="BJ502" i="2" s="1"/>
  <c r="BI502" i="2" a="1"/>
  <c r="BI502" i="2" s="1"/>
  <c r="BK502" i="2" a="1"/>
  <c r="BK502" i="2" s="1"/>
  <c r="BL502" i="2" a="1"/>
  <c r="BL502" i="2" s="1"/>
  <c r="BH502" i="2" a="1"/>
  <c r="BH502" i="2" s="1"/>
  <c r="BM502" i="2"/>
  <c r="BN502" i="2" a="1"/>
  <c r="BN502" i="2" s="1"/>
  <c r="BJ518" i="2" a="1"/>
  <c r="BJ518" i="2" s="1"/>
  <c r="BH518" i="2" a="1"/>
  <c r="BH518" i="2" s="1"/>
  <c r="BM518" i="2"/>
  <c r="BI518" i="2" a="1"/>
  <c r="BI518" i="2" s="1"/>
  <c r="BK518" i="2" a="1"/>
  <c r="BK518" i="2" s="1"/>
  <c r="BL518" i="2" a="1"/>
  <c r="BL518" i="2" s="1"/>
  <c r="BN518" i="2" a="1"/>
  <c r="BN518" i="2" s="1"/>
  <c r="AS582" i="2" a="1"/>
  <c r="AS582" i="2" s="1"/>
  <c r="AT582" i="2" a="1"/>
  <c r="AT582" i="2" s="1"/>
  <c r="AW582" i="2"/>
  <c r="AV582" i="2" a="1"/>
  <c r="AV582" i="2" s="1"/>
  <c r="AR582" i="2" a="1"/>
  <c r="AR582" i="2" s="1"/>
  <c r="AX582" i="2" a="1"/>
  <c r="AX582" i="2" s="1"/>
  <c r="AU582" i="2" a="1"/>
  <c r="AU582" i="2" s="1"/>
  <c r="AK630" i="2" a="1"/>
  <c r="AK630" i="2" s="1"/>
  <c r="AM630" i="2" a="1"/>
  <c r="AM630" i="2" s="1"/>
  <c r="AN630" i="2" a="1"/>
  <c r="AN630" i="2" s="1"/>
  <c r="AO630" i="2"/>
  <c r="AL630" i="2" a="1"/>
  <c r="AL630" i="2" s="1"/>
  <c r="AP630" i="2" a="1"/>
  <c r="AP630" i="2" s="1"/>
  <c r="AO646" i="2"/>
  <c r="AK646" i="2" a="1"/>
  <c r="AK646" i="2" s="1"/>
  <c r="AM646" i="2" a="1"/>
  <c r="AM646" i="2" s="1"/>
  <c r="AN646" i="2" a="1"/>
  <c r="AN646" i="2" s="1"/>
  <c r="AL646" i="2" a="1"/>
  <c r="AL646" i="2" s="1"/>
  <c r="AP646" i="2" a="1"/>
  <c r="AP646" i="2" s="1"/>
  <c r="AW646" i="2"/>
  <c r="AV646" i="2" a="1"/>
  <c r="AV646" i="2" s="1"/>
  <c r="AR646" i="2" a="1"/>
  <c r="AR646" i="2" s="1"/>
  <c r="AU646" i="2" a="1"/>
  <c r="AU646" i="2" s="1"/>
  <c r="AX646" i="2" a="1"/>
  <c r="AX646" i="2" s="1"/>
  <c r="AS646" i="2" a="1"/>
  <c r="AS646" i="2" s="1"/>
  <c r="AT646" i="2" a="1"/>
  <c r="AT646" i="2" s="1"/>
  <c r="BJ662" i="2" a="1"/>
  <c r="BJ662" i="2" s="1"/>
  <c r="BN662" i="2" a="1"/>
  <c r="BN662" i="2" s="1"/>
  <c r="BK662" i="2" a="1"/>
  <c r="BK662" i="2" s="1"/>
  <c r="BH662" i="2" a="1"/>
  <c r="BH662" i="2" s="1"/>
  <c r="BL662" i="2" a="1"/>
  <c r="BL662" i="2" s="1"/>
  <c r="BI662" i="2" a="1"/>
  <c r="BI662" i="2" s="1"/>
  <c r="BM662" i="2"/>
  <c r="AZ718" i="2" a="1"/>
  <c r="AZ718" i="2" s="1"/>
  <c r="BC718" i="2" a="1"/>
  <c r="BC718" i="2" s="1"/>
  <c r="BF718" i="2" a="1"/>
  <c r="BF718" i="2" s="1"/>
  <c r="BB718" i="2" a="1"/>
  <c r="BB718" i="2" s="1"/>
  <c r="BD718" i="2" a="1"/>
  <c r="BD718" i="2" s="1"/>
  <c r="BE718" i="2"/>
  <c r="BA718" i="2" a="1"/>
  <c r="BA718" i="2" s="1"/>
  <c r="BM718" i="2"/>
  <c r="BK718" i="2" a="1"/>
  <c r="BK718" i="2" s="1"/>
  <c r="BL718" i="2" a="1"/>
  <c r="BL718" i="2" s="1"/>
  <c r="BN718" i="2" a="1"/>
  <c r="BN718" i="2" s="1"/>
  <c r="BI718" i="2" a="1"/>
  <c r="BI718" i="2" s="1"/>
  <c r="BH718" i="2" a="1"/>
  <c r="BH718" i="2" s="1"/>
  <c r="BJ718" i="2" a="1"/>
  <c r="BJ718" i="2" s="1"/>
  <c r="BI747" i="2" a="1"/>
  <c r="BI747" i="2" s="1"/>
  <c r="BH747" i="2" a="1"/>
  <c r="BH747" i="2" s="1"/>
  <c r="BJ747" i="2" a="1"/>
  <c r="BJ747" i="2" s="1"/>
  <c r="BN747" i="2" a="1"/>
  <c r="BN747" i="2" s="1"/>
  <c r="BM747" i="2"/>
  <c r="BK747" i="2" a="1"/>
  <c r="BK747" i="2" s="1"/>
  <c r="BL747" i="2" a="1"/>
  <c r="BL747" i="2" s="1"/>
  <c r="BM763" i="2"/>
  <c r="BJ763" i="2" a="1"/>
  <c r="BJ763" i="2" s="1"/>
  <c r="BI763" i="2" a="1"/>
  <c r="BI763" i="2" s="1"/>
  <c r="BH763" i="2" a="1"/>
  <c r="BH763" i="2" s="1"/>
  <c r="BL763" i="2" a="1"/>
  <c r="BL763" i="2" s="1"/>
  <c r="BN763" i="2" a="1"/>
  <c r="BN763" i="2" s="1"/>
  <c r="BK763" i="2" a="1"/>
  <c r="BK763" i="2" s="1"/>
  <c r="BN779" i="2" a="1"/>
  <c r="BN779" i="2" s="1"/>
  <c r="BK779" i="2" a="1"/>
  <c r="BK779" i="2" s="1"/>
  <c r="BH779" i="2" a="1"/>
  <c r="BH779" i="2" s="1"/>
  <c r="BI779" i="2" a="1"/>
  <c r="BI779" i="2" s="1"/>
  <c r="BL779" i="2" a="1"/>
  <c r="BL779" i="2" s="1"/>
  <c r="BM779" i="2"/>
  <c r="BJ779" i="2" a="1"/>
  <c r="BJ779" i="2" s="1"/>
  <c r="BN795" i="2" a="1"/>
  <c r="BN795" i="2" s="1"/>
  <c r="BH795" i="2" a="1"/>
  <c r="BH795" i="2" s="1"/>
  <c r="BI795" i="2" a="1"/>
  <c r="BI795" i="2" s="1"/>
  <c r="BJ795" i="2" a="1"/>
  <c r="BJ795" i="2" s="1"/>
  <c r="BK795" i="2" a="1"/>
  <c r="BK795" i="2" s="1"/>
  <c r="BL795" i="2" a="1"/>
  <c r="BL795" i="2" s="1"/>
  <c r="BM795" i="2"/>
  <c r="AM811" i="2" a="1"/>
  <c r="AM811" i="2" s="1"/>
  <c r="AL811" i="2" a="1"/>
  <c r="AL811" i="2" s="1"/>
  <c r="AO811" i="2"/>
  <c r="AP811" i="2" a="1"/>
  <c r="AP811" i="2" s="1"/>
  <c r="AK811" i="2" a="1"/>
  <c r="AK811" i="2" s="1"/>
  <c r="AN811" i="2" a="1"/>
  <c r="AN811" i="2" s="1"/>
  <c r="BN843" i="2" a="1"/>
  <c r="BN843" i="2" s="1"/>
  <c r="BH843" i="2" a="1"/>
  <c r="BH843" i="2" s="1"/>
  <c r="BI843" i="2" a="1"/>
  <c r="BI843" i="2" s="1"/>
  <c r="BJ843" i="2" a="1"/>
  <c r="BJ843" i="2" s="1"/>
  <c r="BK843" i="2" a="1"/>
  <c r="BK843" i="2" s="1"/>
  <c r="BL843" i="2" a="1"/>
  <c r="BL843" i="2" s="1"/>
  <c r="BM843" i="2"/>
  <c r="AX843" i="2" a="1"/>
  <c r="AX843" i="2" s="1"/>
  <c r="AS843" i="2" a="1"/>
  <c r="AS843" i="2" s="1"/>
  <c r="AT843" i="2" a="1"/>
  <c r="AT843" i="2" s="1"/>
  <c r="AU843" i="2" a="1"/>
  <c r="AU843" i="2" s="1"/>
  <c r="AV843" i="2" a="1"/>
  <c r="AV843" i="2" s="1"/>
  <c r="AR843" i="2" a="1"/>
  <c r="AR843" i="2" s="1"/>
  <c r="AW843" i="2"/>
  <c r="AZ859" i="2" a="1"/>
  <c r="AZ859" i="2" s="1"/>
  <c r="BC859" i="2" a="1"/>
  <c r="BC859" i="2" s="1"/>
  <c r="BB859" i="2" a="1"/>
  <c r="BB859" i="2" s="1"/>
  <c r="BE859" i="2"/>
  <c r="BF859" i="2" a="1"/>
  <c r="BF859" i="2" s="1"/>
  <c r="BA859" i="2" a="1"/>
  <c r="BA859" i="2" s="1"/>
  <c r="BD859" i="2" a="1"/>
  <c r="BD859" i="2" s="1"/>
  <c r="AP875" i="2" a="1"/>
  <c r="AP875" i="2" s="1"/>
  <c r="AM875" i="2" a="1"/>
  <c r="AM875" i="2" s="1"/>
  <c r="AL875" i="2" a="1"/>
  <c r="AL875" i="2" s="1"/>
  <c r="AO875" i="2"/>
  <c r="AK875" i="2" a="1"/>
  <c r="AK875" i="2" s="1"/>
  <c r="AN875" i="2" a="1"/>
  <c r="AN875" i="2" s="1"/>
  <c r="AX907" i="2" a="1"/>
  <c r="AX907" i="2" s="1"/>
  <c r="AS907" i="2" a="1"/>
  <c r="AS907" i="2" s="1"/>
  <c r="AT907" i="2" a="1"/>
  <c r="AT907" i="2" s="1"/>
  <c r="AU907" i="2" a="1"/>
  <c r="AU907" i="2" s="1"/>
  <c r="AV907" i="2" a="1"/>
  <c r="AV907" i="2" s="1"/>
  <c r="AR907" i="2" a="1"/>
  <c r="AR907" i="2" s="1"/>
  <c r="AW907" i="2"/>
  <c r="AZ955" i="2" a="1"/>
  <c r="AZ955" i="2" s="1"/>
  <c r="BC955" i="2" a="1"/>
  <c r="BC955" i="2" s="1"/>
  <c r="BE955" i="2"/>
  <c r="BB955" i="2" a="1"/>
  <c r="BB955" i="2" s="1"/>
  <c r="BD955" i="2" a="1"/>
  <c r="BD955" i="2" s="1"/>
  <c r="BF955" i="2" a="1"/>
  <c r="BF955" i="2" s="1"/>
  <c r="BA955" i="2" a="1"/>
  <c r="BA955" i="2" s="1"/>
  <c r="BJ971" i="2" a="1"/>
  <c r="BJ971" i="2" s="1"/>
  <c r="BL971" i="2" a="1"/>
  <c r="BL971" i="2" s="1"/>
  <c r="BN971" i="2" a="1"/>
  <c r="BN971" i="2" s="1"/>
  <c r="BI971" i="2" a="1"/>
  <c r="BI971" i="2" s="1"/>
  <c r="BM971" i="2"/>
  <c r="BH971" i="2" a="1"/>
  <c r="BH971" i="2" s="1"/>
  <c r="BK971" i="2" a="1"/>
  <c r="BK971" i="2" s="1"/>
  <c r="AZ1019" i="2" a="1"/>
  <c r="AZ1019" i="2" s="1"/>
  <c r="BC1019" i="2" a="1"/>
  <c r="BC1019" i="2" s="1"/>
  <c r="BE1019" i="2"/>
  <c r="BB1019" i="2" a="1"/>
  <c r="BB1019" i="2" s="1"/>
  <c r="BD1019" i="2" a="1"/>
  <c r="BD1019" i="2" s="1"/>
  <c r="BF1019" i="2" a="1"/>
  <c r="BF1019" i="2" s="1"/>
  <c r="BA1019" i="2" a="1"/>
  <c r="BA1019" i="2" s="1"/>
  <c r="AV1099" i="2" a="1"/>
  <c r="AV1099" i="2" s="1"/>
  <c r="AU1099" i="2" a="1"/>
  <c r="AU1099" i="2" s="1"/>
  <c r="AS1099" i="2" a="1"/>
  <c r="AS1099" i="2" s="1"/>
  <c r="AX1099" i="2" a="1"/>
  <c r="AX1099" i="2" s="1"/>
  <c r="AW1099" i="2"/>
  <c r="AR1099" i="2" a="1"/>
  <c r="AR1099" i="2" s="1"/>
  <c r="AT1099" i="2" a="1"/>
  <c r="AT1099" i="2" s="1"/>
  <c r="AK1131" i="2" a="1"/>
  <c r="AK1131" i="2" s="1"/>
  <c r="AO1131" i="2"/>
  <c r="AN1131" i="2" a="1"/>
  <c r="AN1131" i="2" s="1"/>
  <c r="AL1131" i="2" a="1"/>
  <c r="AL1131" i="2" s="1"/>
  <c r="AP1131" i="2" a="1"/>
  <c r="AP1131" i="2" s="1"/>
  <c r="AM1131" i="2" a="1"/>
  <c r="AM1131" i="2" s="1"/>
  <c r="BH1206" i="2" a="1"/>
  <c r="BH1206" i="2" s="1"/>
  <c r="BM1206" i="2"/>
  <c r="BI1206" i="2" a="1"/>
  <c r="BI1206" i="2" s="1"/>
  <c r="BL1206" i="2" a="1"/>
  <c r="BL1206" i="2" s="1"/>
  <c r="BK1206" i="2" a="1"/>
  <c r="BK1206" i="2" s="1"/>
  <c r="BN1206" i="2" a="1"/>
  <c r="BN1206" i="2" s="1"/>
  <c r="BJ1206" i="2" a="1"/>
  <c r="BJ1206" i="2" s="1"/>
  <c r="BC1238" i="2" a="1"/>
  <c r="BC1238" i="2" s="1"/>
  <c r="AZ1238" i="2" a="1"/>
  <c r="AZ1238" i="2" s="1"/>
  <c r="BD1238" i="2" a="1"/>
  <c r="BD1238" i="2" s="1"/>
  <c r="BB1238" i="2" a="1"/>
  <c r="BB1238" i="2" s="1"/>
  <c r="BF1238" i="2" a="1"/>
  <c r="BF1238" i="2" s="1"/>
  <c r="BA1238" i="2" a="1"/>
  <c r="BA1238" i="2" s="1"/>
  <c r="BE1238" i="2"/>
  <c r="BN1286" i="2" a="1"/>
  <c r="BN1286" i="2" s="1"/>
  <c r="BJ1286" i="2" a="1"/>
  <c r="BJ1286" i="2" s="1"/>
  <c r="BI1286" i="2" a="1"/>
  <c r="BI1286" i="2" s="1"/>
  <c r="BH1286" i="2" a="1"/>
  <c r="BH1286" i="2" s="1"/>
  <c r="BL1286" i="2" a="1"/>
  <c r="BL1286" i="2" s="1"/>
  <c r="BK1286" i="2" a="1"/>
  <c r="BK1286" i="2" s="1"/>
  <c r="BM1286" i="2"/>
  <c r="AT1318" i="2" a="1"/>
  <c r="AT1318" i="2" s="1"/>
  <c r="AV1318" i="2" a="1"/>
  <c r="AV1318" i="2" s="1"/>
  <c r="AS1318" i="2" a="1"/>
  <c r="AS1318" i="2" s="1"/>
  <c r="AR1318" i="2" a="1"/>
  <c r="AR1318" i="2" s="1"/>
  <c r="AW1318" i="2"/>
  <c r="AX1318" i="2" a="1"/>
  <c r="AX1318" i="2" s="1"/>
  <c r="AU1318" i="2" a="1"/>
  <c r="AU1318" i="2" s="1"/>
  <c r="BI219" i="2" a="1"/>
  <c r="BI219" i="2" s="1"/>
  <c r="BM219" i="2"/>
  <c r="BJ219" i="2" a="1"/>
  <c r="BJ219" i="2" s="1"/>
  <c r="BN219" i="2" a="1"/>
  <c r="BN219" i="2" s="1"/>
  <c r="BK219" i="2" a="1"/>
  <c r="BK219" i="2" s="1"/>
  <c r="BH219" i="2" a="1"/>
  <c r="BH219" i="2" s="1"/>
  <c r="BL219" i="2" a="1"/>
  <c r="BL219" i="2" s="1"/>
  <c r="AR203" i="2" a="1"/>
  <c r="AR203" i="2" s="1"/>
  <c r="AT203" i="2" a="1"/>
  <c r="AT203" i="2" s="1"/>
  <c r="AV203" i="2" a="1"/>
  <c r="AV203" i="2" s="1"/>
  <c r="AU203" i="2" a="1"/>
  <c r="AU203" i="2" s="1"/>
  <c r="AW203" i="2"/>
  <c r="AS203" i="2" a="1"/>
  <c r="AS203" i="2" s="1"/>
  <c r="AX203" i="2" a="1"/>
  <c r="AX203" i="2" s="1"/>
  <c r="AW171" i="2"/>
  <c r="AV171" i="2" a="1"/>
  <c r="AV171" i="2" s="1"/>
  <c r="AU171" i="2" a="1"/>
  <c r="AU171" i="2" s="1"/>
  <c r="AR171" i="2" a="1"/>
  <c r="AR171" i="2" s="1"/>
  <c r="AX171" i="2" a="1"/>
  <c r="AX171" i="2" s="1"/>
  <c r="AT171" i="2" a="1"/>
  <c r="AT171" i="2" s="1"/>
  <c r="AS171" i="2" a="1"/>
  <c r="AS171" i="2" s="1"/>
  <c r="AT139" i="2" a="1"/>
  <c r="AT139" i="2" s="1"/>
  <c r="AW139" i="2"/>
  <c r="AR139" i="2" a="1"/>
  <c r="AR139" i="2" s="1"/>
  <c r="AX139" i="2" a="1"/>
  <c r="AX139" i="2" s="1"/>
  <c r="AU139" i="2" a="1"/>
  <c r="AU139" i="2" s="1"/>
  <c r="AS139" i="2" a="1"/>
  <c r="AS139" i="2" s="1"/>
  <c r="AV139" i="2" a="1"/>
  <c r="AV139" i="2" s="1"/>
  <c r="AK89" i="2" a="1"/>
  <c r="AK89" i="2" s="1"/>
  <c r="AM89" i="2" a="1"/>
  <c r="AM89" i="2" s="1"/>
  <c r="AO89" i="2"/>
  <c r="AL89" i="2" a="1"/>
  <c r="AL89" i="2" s="1"/>
  <c r="AP89" i="2" a="1"/>
  <c r="AP89" i="2" s="1"/>
  <c r="AN89" i="2" a="1"/>
  <c r="AN89" i="2" s="1"/>
  <c r="BN57" i="2" a="1"/>
  <c r="BN57" i="2" s="1"/>
  <c r="BI57" i="2" a="1"/>
  <c r="BI57" i="2" s="1"/>
  <c r="BJ57" i="2" a="1"/>
  <c r="BJ57" i="2" s="1"/>
  <c r="BK57" i="2" a="1"/>
  <c r="BK57" i="2" s="1"/>
  <c r="BL57" i="2" a="1"/>
  <c r="BL57" i="2" s="1"/>
  <c r="BM57" i="2"/>
  <c r="BH57" i="2" a="1"/>
  <c r="BH57" i="2" s="1"/>
  <c r="BF262" i="2" a="1"/>
  <c r="BF262" i="2" s="1"/>
  <c r="BD262" i="2" a="1"/>
  <c r="BD262" i="2" s="1"/>
  <c r="BC262" i="2" a="1"/>
  <c r="BC262" i="2" s="1"/>
  <c r="BA262" i="2" a="1"/>
  <c r="BA262" i="2" s="1"/>
  <c r="AZ262" i="2" a="1"/>
  <c r="AZ262" i="2" s="1"/>
  <c r="BB262" i="2" a="1"/>
  <c r="BB262" i="2" s="1"/>
  <c r="BE262" i="2"/>
  <c r="AR327" i="2" a="1"/>
  <c r="AR327" i="2" s="1"/>
  <c r="AT327" i="2" a="1"/>
  <c r="AT327" i="2" s="1"/>
  <c r="AU327" i="2" a="1"/>
  <c r="AU327" i="2" s="1"/>
  <c r="AW327" i="2"/>
  <c r="AS327" i="2" a="1"/>
  <c r="AS327" i="2" s="1"/>
  <c r="AX327" i="2" a="1"/>
  <c r="AX327" i="2" s="1"/>
  <c r="AV327" i="2" a="1"/>
  <c r="AV327" i="2" s="1"/>
  <c r="AV487" i="2" a="1"/>
  <c r="AV487" i="2" s="1"/>
  <c r="AX487" i="2" a="1"/>
  <c r="AX487" i="2" s="1"/>
  <c r="AT487" i="2" a="1"/>
  <c r="AT487" i="2" s="1"/>
  <c r="AU487" i="2" a="1"/>
  <c r="AU487" i="2" s="1"/>
  <c r="AS487" i="2" a="1"/>
  <c r="AS487" i="2" s="1"/>
  <c r="AR487" i="2" a="1"/>
  <c r="AR487" i="2" s="1"/>
  <c r="AW487" i="2"/>
  <c r="AM583" i="2" a="1"/>
  <c r="AM583" i="2" s="1"/>
  <c r="AN583" i="2" a="1"/>
  <c r="AN583" i="2" s="1"/>
  <c r="AP583" i="2" a="1"/>
  <c r="AP583" i="2" s="1"/>
  <c r="AL583" i="2" a="1"/>
  <c r="AL583" i="2" s="1"/>
  <c r="AK583" i="2" a="1"/>
  <c r="AK583" i="2" s="1"/>
  <c r="AO583" i="2"/>
  <c r="BF908" i="2" a="1"/>
  <c r="BF908" i="2" s="1"/>
  <c r="BC908" i="2" a="1"/>
  <c r="BC908" i="2" s="1"/>
  <c r="BD908" i="2" a="1"/>
  <c r="BD908" i="2" s="1"/>
  <c r="BE908" i="2"/>
  <c r="AZ908" i="2" a="1"/>
  <c r="AZ908" i="2" s="1"/>
  <c r="BA908" i="2" a="1"/>
  <c r="BA908" i="2" s="1"/>
  <c r="BB908" i="2" a="1"/>
  <c r="BB908" i="2" s="1"/>
  <c r="BH972" i="2" a="1"/>
  <c r="BH972" i="2" s="1"/>
  <c r="BK972" i="2" a="1"/>
  <c r="BK972" i="2" s="1"/>
  <c r="BM972" i="2"/>
  <c r="BI972" i="2" a="1"/>
  <c r="BI972" i="2" s="1"/>
  <c r="BN972" i="2" a="1"/>
  <c r="BN972" i="2" s="1"/>
  <c r="BJ972" i="2" a="1"/>
  <c r="BJ972" i="2" s="1"/>
  <c r="BL972" i="2" a="1"/>
  <c r="BL972" i="2" s="1"/>
  <c r="AM1036" i="2" a="1"/>
  <c r="AM1036" i="2" s="1"/>
  <c r="AN1036" i="2" a="1"/>
  <c r="AN1036" i="2" s="1"/>
  <c r="AL1036" i="2" a="1"/>
  <c r="AL1036" i="2" s="1"/>
  <c r="AP1036" i="2" a="1"/>
  <c r="AP1036" i="2" s="1"/>
  <c r="AK1036" i="2" a="1"/>
  <c r="AK1036" i="2" s="1"/>
  <c r="AO1036" i="2"/>
  <c r="BH1132" i="2" a="1"/>
  <c r="BH1132" i="2" s="1"/>
  <c r="BI1132" i="2" a="1"/>
  <c r="BI1132" i="2" s="1"/>
  <c r="BM1132" i="2"/>
  <c r="BJ1132" i="2" a="1"/>
  <c r="BJ1132" i="2" s="1"/>
  <c r="BN1132" i="2" a="1"/>
  <c r="BN1132" i="2" s="1"/>
  <c r="BL1132" i="2" a="1"/>
  <c r="BL1132" i="2" s="1"/>
  <c r="BK1132" i="2" a="1"/>
  <c r="BK1132" i="2" s="1"/>
  <c r="BH1191" i="2" a="1"/>
  <c r="BH1191" i="2" s="1"/>
  <c r="BN1191" i="2" a="1"/>
  <c r="BN1191" i="2" s="1"/>
  <c r="BJ1191" i="2" a="1"/>
  <c r="BJ1191" i="2" s="1"/>
  <c r="BL1191" i="2" a="1"/>
  <c r="BL1191" i="2" s="1"/>
  <c r="BK1191" i="2" a="1"/>
  <c r="BK1191" i="2" s="1"/>
  <c r="BM1191" i="2"/>
  <c r="BI1191" i="2" a="1"/>
  <c r="BI1191" i="2" s="1"/>
  <c r="BN1287" i="2" a="1"/>
  <c r="BN1287" i="2" s="1"/>
  <c r="BJ1287" i="2" a="1"/>
  <c r="BJ1287" i="2" s="1"/>
  <c r="BM1287" i="2"/>
  <c r="BL1287" i="2" a="1"/>
  <c r="BL1287" i="2" s="1"/>
  <c r="BH1287" i="2" a="1"/>
  <c r="BH1287" i="2" s="1"/>
  <c r="BK1287" i="2" a="1"/>
  <c r="BK1287" i="2" s="1"/>
  <c r="BI1287" i="2" a="1"/>
  <c r="BI1287" i="2" s="1"/>
  <c r="AK1351" i="2" a="1"/>
  <c r="AK1351" i="2" s="1"/>
  <c r="AN1351" i="2" a="1"/>
  <c r="AN1351" i="2" s="1"/>
  <c r="AL1351" i="2" a="1"/>
  <c r="AL1351" i="2" s="1"/>
  <c r="AO1351" i="2"/>
  <c r="AP1351" i="2" a="1"/>
  <c r="AP1351" i="2" s="1"/>
  <c r="AM1351" i="2" a="1"/>
  <c r="AM1351" i="2" s="1"/>
  <c r="AM202" i="2" a="1"/>
  <c r="AM202" i="2" s="1"/>
  <c r="AN202" i="2" a="1"/>
  <c r="AN202" i="2" s="1"/>
  <c r="AK202" i="2" a="1"/>
  <c r="AK202" i="2" s="1"/>
  <c r="AO202" i="2"/>
  <c r="AL202" i="2" a="1"/>
  <c r="AL202" i="2" s="1"/>
  <c r="AP202" i="2" a="1"/>
  <c r="AP202" i="2" s="1"/>
  <c r="AM106" i="2" a="1"/>
  <c r="AM106" i="2" s="1"/>
  <c r="AN106" i="2" a="1"/>
  <c r="AN106" i="2" s="1"/>
  <c r="AL106" i="2" a="1"/>
  <c r="AL106" i="2" s="1"/>
  <c r="AP106" i="2" a="1"/>
  <c r="AP106" i="2" s="1"/>
  <c r="AO106" i="2"/>
  <c r="AK106" i="2" a="1"/>
  <c r="AK106" i="2" s="1"/>
  <c r="AO40" i="2"/>
  <c r="AK40" i="2" a="1"/>
  <c r="AK40" i="2" s="1"/>
  <c r="AP40" i="2" a="1"/>
  <c r="AP40" i="2" s="1"/>
  <c r="AL40" i="2" a="1"/>
  <c r="AL40" i="2" s="1"/>
  <c r="AM40" i="2" a="1"/>
  <c r="AM40" i="2" s="1"/>
  <c r="AN40" i="2" a="1"/>
  <c r="AN40" i="2" s="1"/>
  <c r="AZ344" i="2" a="1"/>
  <c r="AZ344" i="2" s="1"/>
  <c r="BA344" i="2" a="1"/>
  <c r="BA344" i="2" s="1"/>
  <c r="BD344" i="2" a="1"/>
  <c r="BD344" i="2" s="1"/>
  <c r="BE344" i="2"/>
  <c r="BC344" i="2" a="1"/>
  <c r="BC344" i="2" s="1"/>
  <c r="BF344" i="2" a="1"/>
  <c r="BF344" i="2" s="1"/>
  <c r="BB344" i="2" a="1"/>
  <c r="BB344" i="2" s="1"/>
  <c r="BJ416" i="2" a="1"/>
  <c r="BJ416" i="2" s="1"/>
  <c r="BL416" i="2" a="1"/>
  <c r="BL416" i="2" s="1"/>
  <c r="BH416" i="2" a="1"/>
  <c r="BH416" i="2" s="1"/>
  <c r="BM416" i="2"/>
  <c r="BI416" i="2" a="1"/>
  <c r="BI416" i="2" s="1"/>
  <c r="BK416" i="2" a="1"/>
  <c r="BK416" i="2" s="1"/>
  <c r="BN416" i="2" a="1"/>
  <c r="BN416" i="2" s="1"/>
  <c r="BC616" i="2" a="1"/>
  <c r="BC616" i="2" s="1"/>
  <c r="AZ616" i="2" a="1"/>
  <c r="AZ616" i="2" s="1"/>
  <c r="BE616" i="2"/>
  <c r="BB616" i="2" a="1"/>
  <c r="BB616" i="2" s="1"/>
  <c r="BA616" i="2" a="1"/>
  <c r="BA616" i="2" s="1"/>
  <c r="BF616" i="2" a="1"/>
  <c r="BF616" i="2" s="1"/>
  <c r="BD616" i="2" a="1"/>
  <c r="BD616" i="2" s="1"/>
  <c r="BH688" i="2" a="1"/>
  <c r="BH688" i="2" s="1"/>
  <c r="BL688" i="2" a="1"/>
  <c r="BL688" i="2" s="1"/>
  <c r="BK688" i="2" a="1"/>
  <c r="BK688" i="2" s="1"/>
  <c r="BM688" i="2"/>
  <c r="BN688" i="2" a="1"/>
  <c r="BN688" i="2" s="1"/>
  <c r="BI688" i="2" a="1"/>
  <c r="BI688" i="2" s="1"/>
  <c r="BJ688" i="2" a="1"/>
  <c r="BJ688" i="2" s="1"/>
  <c r="BF813" i="2" a="1"/>
  <c r="BF813" i="2" s="1"/>
  <c r="BA813" i="2" a="1"/>
  <c r="BA813" i="2" s="1"/>
  <c r="AZ813" i="2" a="1"/>
  <c r="AZ813" i="2" s="1"/>
  <c r="BC813" i="2" a="1"/>
  <c r="BC813" i="2" s="1"/>
  <c r="BD813" i="2" a="1"/>
  <c r="BD813" i="2" s="1"/>
  <c r="BE813" i="2"/>
  <c r="BB813" i="2" a="1"/>
  <c r="BB813" i="2" s="1"/>
  <c r="BF893" i="2" a="1"/>
  <c r="BF893" i="2" s="1"/>
  <c r="BD893" i="2" a="1"/>
  <c r="BD893" i="2" s="1"/>
  <c r="BA893" i="2" a="1"/>
  <c r="BA893" i="2" s="1"/>
  <c r="BB893" i="2" a="1"/>
  <c r="BB893" i="2" s="1"/>
  <c r="BE893" i="2"/>
  <c r="AZ893" i="2" a="1"/>
  <c r="AZ893" i="2" s="1"/>
  <c r="BC893" i="2" a="1"/>
  <c r="BC893" i="2" s="1"/>
  <c r="AZ973" i="2" a="1"/>
  <c r="AZ973" i="2" s="1"/>
  <c r="BE973" i="2"/>
  <c r="BA973" i="2" a="1"/>
  <c r="BA973" i="2" s="1"/>
  <c r="BF973" i="2" a="1"/>
  <c r="BF973" i="2" s="1"/>
  <c r="BB973" i="2" a="1"/>
  <c r="BB973" i="2" s="1"/>
  <c r="BC973" i="2" a="1"/>
  <c r="BC973" i="2" s="1"/>
  <c r="BD973" i="2" a="1"/>
  <c r="BD973" i="2" s="1"/>
  <c r="AX1093" i="2" a="1"/>
  <c r="AX1093" i="2" s="1"/>
  <c r="AS1093" i="2" a="1"/>
  <c r="AS1093" i="2" s="1"/>
  <c r="AT1093" i="2" a="1"/>
  <c r="AT1093" i="2" s="1"/>
  <c r="AW1093" i="2"/>
  <c r="AU1093" i="2" a="1"/>
  <c r="AU1093" i="2" s="1"/>
  <c r="AR1093" i="2" a="1"/>
  <c r="AR1093" i="2" s="1"/>
  <c r="AV1093" i="2" a="1"/>
  <c r="AV1093" i="2" s="1"/>
  <c r="AM1141" i="2" a="1"/>
  <c r="AM1141" i="2" s="1"/>
  <c r="AN1141" i="2" a="1"/>
  <c r="AN1141" i="2" s="1"/>
  <c r="AL1141" i="2" a="1"/>
  <c r="AL1141" i="2" s="1"/>
  <c r="AP1141" i="2" a="1"/>
  <c r="AP1141" i="2" s="1"/>
  <c r="AK1141" i="2" a="1"/>
  <c r="AK1141" i="2" s="1"/>
  <c r="AO1141" i="2"/>
  <c r="AK1264" i="2" a="1"/>
  <c r="AK1264" i="2" s="1"/>
  <c r="AM1264" i="2" a="1"/>
  <c r="AM1264" i="2" s="1"/>
  <c r="AO1264" i="2"/>
  <c r="AN1264" i="2" a="1"/>
  <c r="AN1264" i="2" s="1"/>
  <c r="AL1264" i="2" a="1"/>
  <c r="AL1264" i="2" s="1"/>
  <c r="AP1264" i="2" a="1"/>
  <c r="AP1264" i="2" s="1"/>
  <c r="AP1312" i="2" a="1"/>
  <c r="AP1312" i="2" s="1"/>
  <c r="AM1312" i="2" a="1"/>
  <c r="AM1312" i="2" s="1"/>
  <c r="AL1312" i="2" a="1"/>
  <c r="AL1312" i="2" s="1"/>
  <c r="AO1312" i="2"/>
  <c r="AK1312" i="2" a="1"/>
  <c r="AK1312" i="2" s="1"/>
  <c r="AN1312" i="2" a="1"/>
  <c r="AN1312" i="2" s="1"/>
  <c r="AZ177" i="2" a="1"/>
  <c r="AZ177" i="2" s="1"/>
  <c r="BD177" i="2" a="1"/>
  <c r="BD177" i="2" s="1"/>
  <c r="BA177" i="2" a="1"/>
  <c r="BA177" i="2" s="1"/>
  <c r="BE177" i="2"/>
  <c r="BB177" i="2" a="1"/>
  <c r="BB177" i="2" s="1"/>
  <c r="BF177" i="2" a="1"/>
  <c r="BF177" i="2" s="1"/>
  <c r="BC177" i="2" a="1"/>
  <c r="BC177" i="2" s="1"/>
  <c r="BE55" i="2"/>
  <c r="BA55" i="2" a="1"/>
  <c r="BA55" i="2" s="1"/>
  <c r="BF55" i="2" a="1"/>
  <c r="BF55" i="2" s="1"/>
  <c r="BD55" i="2" a="1"/>
  <c r="BD55" i="2" s="1"/>
  <c r="BB55" i="2" a="1"/>
  <c r="BB55" i="2" s="1"/>
  <c r="AZ55" i="2" a="1"/>
  <c r="AZ55" i="2" s="1"/>
  <c r="BC55" i="2" a="1"/>
  <c r="BC55" i="2" s="1"/>
  <c r="AL427" i="2" a="1"/>
  <c r="AL427" i="2" s="1"/>
  <c r="AN427" i="2" a="1"/>
  <c r="AN427" i="2" s="1"/>
  <c r="AO427" i="2"/>
  <c r="AK427" i="2" a="1"/>
  <c r="AK427" i="2" s="1"/>
  <c r="AM427" i="2" a="1"/>
  <c r="AM427" i="2" s="1"/>
  <c r="AP427" i="2" a="1"/>
  <c r="AP427" i="2" s="1"/>
  <c r="AR579" i="2" a="1"/>
  <c r="AR579" i="2" s="1"/>
  <c r="AU579" i="2" a="1"/>
  <c r="AU579" i="2" s="1"/>
  <c r="AW579" i="2"/>
  <c r="AS579" i="2" a="1"/>
  <c r="AS579" i="2" s="1"/>
  <c r="AT579" i="2" a="1"/>
  <c r="AT579" i="2" s="1"/>
  <c r="AV579" i="2" a="1"/>
  <c r="AV579" i="2" s="1"/>
  <c r="AX579" i="2" a="1"/>
  <c r="AX579" i="2" s="1"/>
  <c r="AS659" i="2" a="1"/>
  <c r="AS659" i="2" s="1"/>
  <c r="AW659" i="2"/>
  <c r="AT659" i="2" a="1"/>
  <c r="AT659" i="2" s="1"/>
  <c r="AU659" i="2" a="1"/>
  <c r="AU659" i="2" s="1"/>
  <c r="AR659" i="2" a="1"/>
  <c r="AR659" i="2" s="1"/>
  <c r="AX659" i="2" a="1"/>
  <c r="AX659" i="2" s="1"/>
  <c r="AV659" i="2" a="1"/>
  <c r="AV659" i="2" s="1"/>
  <c r="AP888" i="2" a="1"/>
  <c r="AP888" i="2" s="1"/>
  <c r="AK888" i="2" a="1"/>
  <c r="AK888" i="2" s="1"/>
  <c r="AL888" i="2" a="1"/>
  <c r="AL888" i="2" s="1"/>
  <c r="AM888" i="2" a="1"/>
  <c r="AM888" i="2" s="1"/>
  <c r="AN888" i="2" a="1"/>
  <c r="AN888" i="2" s="1"/>
  <c r="AO888" i="2"/>
  <c r="BB968" i="2" a="1"/>
  <c r="BB968" i="2" s="1"/>
  <c r="BD968" i="2" a="1"/>
  <c r="BD968" i="2" s="1"/>
  <c r="BF968" i="2" a="1"/>
  <c r="BF968" i="2" s="1"/>
  <c r="BA968" i="2" a="1"/>
  <c r="BA968" i="2" s="1"/>
  <c r="BE968" i="2"/>
  <c r="AZ968" i="2" a="1"/>
  <c r="AZ968" i="2" s="1"/>
  <c r="BC968" i="2" a="1"/>
  <c r="BC968" i="2" s="1"/>
  <c r="AS1251" i="2" a="1"/>
  <c r="AS1251" i="2" s="1"/>
  <c r="AW1251" i="2"/>
  <c r="AT1251" i="2" a="1"/>
  <c r="AT1251" i="2" s="1"/>
  <c r="AX1251" i="2" a="1"/>
  <c r="AX1251" i="2" s="1"/>
  <c r="AR1251" i="2" a="1"/>
  <c r="AR1251" i="2" s="1"/>
  <c r="AV1251" i="2" a="1"/>
  <c r="AV1251" i="2" s="1"/>
  <c r="AU1251" i="2" a="1"/>
  <c r="AU1251" i="2" s="1"/>
  <c r="AR222" i="2" a="1"/>
  <c r="AR222" i="2" s="1"/>
  <c r="AX222" i="2" a="1"/>
  <c r="AX222" i="2" s="1"/>
  <c r="AS222" i="2" a="1"/>
  <c r="AS222" i="2" s="1"/>
  <c r="AU222" i="2" a="1"/>
  <c r="AU222" i="2" s="1"/>
  <c r="AT222" i="2" a="1"/>
  <c r="AT222" i="2" s="1"/>
  <c r="AW222" i="2"/>
  <c r="AV222" i="2" a="1"/>
  <c r="AV222" i="2" s="1"/>
  <c r="BL68" i="2" a="1"/>
  <c r="BL68" i="2" s="1"/>
  <c r="BN68" i="2" a="1"/>
  <c r="BN68" i="2" s="1"/>
  <c r="BI68" i="2" a="1"/>
  <c r="BI68" i="2" s="1"/>
  <c r="BH68" i="2" a="1"/>
  <c r="BH68" i="2" s="1"/>
  <c r="BK68" i="2" a="1"/>
  <c r="BK68" i="2" s="1"/>
  <c r="BJ68" i="2" a="1"/>
  <c r="BJ68" i="2" s="1"/>
  <c r="BM68" i="2"/>
  <c r="AP452" i="2" a="1"/>
  <c r="AP452" i="2" s="1"/>
  <c r="AK452" i="2" a="1"/>
  <c r="AK452" i="2" s="1"/>
  <c r="AM452" i="2" a="1"/>
  <c r="AM452" i="2" s="1"/>
  <c r="AO452" i="2"/>
  <c r="AN452" i="2" a="1"/>
  <c r="AN452" i="2" s="1"/>
  <c r="AL452" i="2" a="1"/>
  <c r="AL452" i="2" s="1"/>
  <c r="BF532" i="2" a="1"/>
  <c r="BF532" i="2" s="1"/>
  <c r="BE532" i="2"/>
  <c r="BA532" i="2" a="1"/>
  <c r="BA532" i="2" s="1"/>
  <c r="BC532" i="2" a="1"/>
  <c r="BC532" i="2" s="1"/>
  <c r="BB532" i="2" a="1"/>
  <c r="BB532" i="2" s="1"/>
  <c r="AZ532" i="2" a="1"/>
  <c r="AZ532" i="2" s="1"/>
  <c r="BD532" i="2" a="1"/>
  <c r="BD532" i="2" s="1"/>
  <c r="AT620" i="2" a="1"/>
  <c r="AT620" i="2" s="1"/>
  <c r="AX620" i="2" a="1"/>
  <c r="AX620" i="2" s="1"/>
  <c r="AU620" i="2" a="1"/>
  <c r="AU620" i="2" s="1"/>
  <c r="AR620" i="2" a="1"/>
  <c r="AR620" i="2" s="1"/>
  <c r="AV620" i="2" a="1"/>
  <c r="AV620" i="2" s="1"/>
  <c r="AS620" i="2" a="1"/>
  <c r="AS620" i="2" s="1"/>
  <c r="AW620" i="2"/>
  <c r="BH708" i="2" a="1"/>
  <c r="BH708" i="2" s="1"/>
  <c r="BL708" i="2" a="1"/>
  <c r="BL708" i="2" s="1"/>
  <c r="BN708" i="2" a="1"/>
  <c r="BN708" i="2" s="1"/>
  <c r="BI708" i="2" a="1"/>
  <c r="BI708" i="2" s="1"/>
  <c r="BJ708" i="2" a="1"/>
  <c r="BJ708" i="2" s="1"/>
  <c r="BK708" i="2" a="1"/>
  <c r="BK708" i="2" s="1"/>
  <c r="BM708" i="2"/>
  <c r="AK777" i="2" a="1"/>
  <c r="AK777" i="2" s="1"/>
  <c r="AL777" i="2" a="1"/>
  <c r="AL777" i="2" s="1"/>
  <c r="AN777" i="2" a="1"/>
  <c r="AN777" i="2" s="1"/>
  <c r="AO777" i="2"/>
  <c r="AP777" i="2" a="1"/>
  <c r="AP777" i="2" s="1"/>
  <c r="AM777" i="2" a="1"/>
  <c r="AM777" i="2" s="1"/>
  <c r="AP849" i="2" a="1"/>
  <c r="AP849" i="2" s="1"/>
  <c r="AN849" i="2" a="1"/>
  <c r="AN849" i="2" s="1"/>
  <c r="AK849" i="2" a="1"/>
  <c r="AK849" i="2" s="1"/>
  <c r="AL849" i="2" a="1"/>
  <c r="AL849" i="2" s="1"/>
  <c r="AO849" i="2"/>
  <c r="AM849" i="2" a="1"/>
  <c r="AM849" i="2" s="1"/>
  <c r="AX849" i="2" a="1"/>
  <c r="AX849" i="2" s="1"/>
  <c r="AU849" i="2" a="1"/>
  <c r="AU849" i="2" s="1"/>
  <c r="AV849" i="2" a="1"/>
  <c r="AV849" i="2" s="1"/>
  <c r="AW849" i="2"/>
  <c r="AR849" i="2" a="1"/>
  <c r="AR849" i="2" s="1"/>
  <c r="AS849" i="2" a="1"/>
  <c r="AS849" i="2" s="1"/>
  <c r="AT849" i="2" a="1"/>
  <c r="AT849" i="2" s="1"/>
  <c r="BJ929" i="2" a="1"/>
  <c r="BJ929" i="2" s="1"/>
  <c r="BN929" i="2" a="1"/>
  <c r="BN929" i="2" s="1"/>
  <c r="BK929" i="2" a="1"/>
  <c r="BK929" i="2" s="1"/>
  <c r="BH929" i="2" a="1"/>
  <c r="BH929" i="2" s="1"/>
  <c r="BL929" i="2" a="1"/>
  <c r="BL929" i="2" s="1"/>
  <c r="BI929" i="2" a="1"/>
  <c r="BI929" i="2" s="1"/>
  <c r="BM929" i="2"/>
  <c r="AZ1001" i="2" a="1"/>
  <c r="AZ1001" i="2" s="1"/>
  <c r="BC1001" i="2" a="1"/>
  <c r="BC1001" i="2" s="1"/>
  <c r="BE1001" i="2"/>
  <c r="BA1001" i="2" a="1"/>
  <c r="BA1001" i="2" s="1"/>
  <c r="BF1001" i="2" a="1"/>
  <c r="BF1001" i="2" s="1"/>
  <c r="BB1001" i="2" a="1"/>
  <c r="BB1001" i="2" s="1"/>
  <c r="BD1001" i="2" a="1"/>
  <c r="BD1001" i="2" s="1"/>
  <c r="BD1081" i="2" a="1"/>
  <c r="BD1081" i="2" s="1"/>
  <c r="BC1081" i="2" a="1"/>
  <c r="BC1081" i="2" s="1"/>
  <c r="BA1081" i="2" a="1"/>
  <c r="BA1081" i="2" s="1"/>
  <c r="BE1081" i="2"/>
  <c r="BF1081" i="2" a="1"/>
  <c r="BF1081" i="2" s="1"/>
  <c r="AZ1081" i="2" a="1"/>
  <c r="AZ1081" i="2" s="1"/>
  <c r="BB1081" i="2" a="1"/>
  <c r="BB1081" i="2" s="1"/>
  <c r="BC1153" i="2" a="1"/>
  <c r="BC1153" i="2" s="1"/>
  <c r="BF1153" i="2" a="1"/>
  <c r="BF1153" i="2" s="1"/>
  <c r="AZ1153" i="2" a="1"/>
  <c r="AZ1153" i="2" s="1"/>
  <c r="BD1153" i="2" a="1"/>
  <c r="BD1153" i="2" s="1"/>
  <c r="BE1153" i="2"/>
  <c r="BA1153" i="2" a="1"/>
  <c r="BA1153" i="2" s="1"/>
  <c r="BB1153" i="2" a="1"/>
  <c r="BB1153" i="2" s="1"/>
  <c r="AM1153" i="2" a="1"/>
  <c r="AM1153" i="2" s="1"/>
  <c r="AN1153" i="2" a="1"/>
  <c r="AN1153" i="2" s="1"/>
  <c r="AL1153" i="2" a="1"/>
  <c r="AL1153" i="2" s="1"/>
  <c r="AP1153" i="2" a="1"/>
  <c r="AP1153" i="2" s="1"/>
  <c r="AK1153" i="2" a="1"/>
  <c r="AK1153" i="2" s="1"/>
  <c r="AO1153" i="2"/>
  <c r="BD1228" i="2" a="1"/>
  <c r="BD1228" i="2" s="1"/>
  <c r="AZ1228" i="2" a="1"/>
  <c r="AZ1228" i="2" s="1"/>
  <c r="BF1228" i="2" a="1"/>
  <c r="BF1228" i="2" s="1"/>
  <c r="BA1228" i="2" a="1"/>
  <c r="BA1228" i="2" s="1"/>
  <c r="BC1228" i="2" a="1"/>
  <c r="BC1228" i="2" s="1"/>
  <c r="BE1228" i="2"/>
  <c r="BB1228" i="2" a="1"/>
  <c r="BB1228" i="2" s="1"/>
  <c r="AP1308" i="2" a="1"/>
  <c r="AP1308" i="2" s="1"/>
  <c r="AN1308" i="2" a="1"/>
  <c r="AN1308" i="2" s="1"/>
  <c r="AM1308" i="2" a="1"/>
  <c r="AM1308" i="2" s="1"/>
  <c r="AL1308" i="2" a="1"/>
  <c r="AL1308" i="2" s="1"/>
  <c r="AK1308" i="2" a="1"/>
  <c r="AK1308" i="2" s="1"/>
  <c r="AO1308" i="2"/>
  <c r="AR181" i="2" a="1"/>
  <c r="AR181" i="2" s="1"/>
  <c r="AS181" i="2" a="1"/>
  <c r="AS181" i="2" s="1"/>
  <c r="AX181" i="2" a="1"/>
  <c r="AX181" i="2" s="1"/>
  <c r="AT181" i="2" a="1"/>
  <c r="AT181" i="2" s="1"/>
  <c r="AU181" i="2" a="1"/>
  <c r="AU181" i="2" s="1"/>
  <c r="AW181" i="2"/>
  <c r="AV181" i="2" a="1"/>
  <c r="AV181" i="2" s="1"/>
  <c r="AT93" i="2" a="1"/>
  <c r="AT93" i="2" s="1"/>
  <c r="AX93" i="2" a="1"/>
  <c r="AX93" i="2" s="1"/>
  <c r="AU93" i="2" a="1"/>
  <c r="AU93" i="2" s="1"/>
  <c r="AR93" i="2" a="1"/>
  <c r="AR93" i="2" s="1"/>
  <c r="AV93" i="2" a="1"/>
  <c r="AV93" i="2" s="1"/>
  <c r="AS93" i="2" a="1"/>
  <c r="AS93" i="2" s="1"/>
  <c r="AW93" i="2"/>
  <c r="AZ279" i="2" a="1"/>
  <c r="AZ279" i="2" s="1"/>
  <c r="BC279" i="2" a="1"/>
  <c r="BC279" i="2" s="1"/>
  <c r="BD279" i="2" a="1"/>
  <c r="BD279" i="2" s="1"/>
  <c r="BE279" i="2"/>
  <c r="BB279" i="2" a="1"/>
  <c r="BB279" i="2" s="1"/>
  <c r="BA279" i="2" a="1"/>
  <c r="BA279" i="2" s="1"/>
  <c r="BF279" i="2" a="1"/>
  <c r="BF279" i="2" s="1"/>
  <c r="BL488" i="2" a="1"/>
  <c r="BL488" i="2" s="1"/>
  <c r="BM488" i="2"/>
  <c r="BH488" i="2" a="1"/>
  <c r="BH488" i="2" s="1"/>
  <c r="BI488" i="2" a="1"/>
  <c r="BI488" i="2" s="1"/>
  <c r="BJ488" i="2" a="1"/>
  <c r="BJ488" i="2" s="1"/>
  <c r="BK488" i="2" a="1"/>
  <c r="BK488" i="2" s="1"/>
  <c r="BN488" i="2" a="1"/>
  <c r="BN488" i="2" s="1"/>
  <c r="AZ648" i="2" a="1"/>
  <c r="AZ648" i="2" s="1"/>
  <c r="BC648" i="2" a="1"/>
  <c r="BC648" i="2" s="1"/>
  <c r="BE648" i="2"/>
  <c r="BB648" i="2" a="1"/>
  <c r="BB648" i="2" s="1"/>
  <c r="BA648" i="2" a="1"/>
  <c r="BA648" i="2" s="1"/>
  <c r="BF648" i="2" a="1"/>
  <c r="BF648" i="2" s="1"/>
  <c r="BD648" i="2" a="1"/>
  <c r="BD648" i="2" s="1"/>
  <c r="AO648" i="2"/>
  <c r="AK648" i="2" a="1"/>
  <c r="AK648" i="2" s="1"/>
  <c r="AP648" i="2" a="1"/>
  <c r="AP648" i="2" s="1"/>
  <c r="AL648" i="2" a="1"/>
  <c r="AL648" i="2" s="1"/>
  <c r="AM648" i="2" a="1"/>
  <c r="AM648" i="2" s="1"/>
  <c r="AN648" i="2" a="1"/>
  <c r="AN648" i="2" s="1"/>
  <c r="AK1133" i="2" a="1"/>
  <c r="AK1133" i="2" s="1"/>
  <c r="AO1133" i="2"/>
  <c r="AL1133" i="2" a="1"/>
  <c r="AL1133" i="2" s="1"/>
  <c r="AP1133" i="2" a="1"/>
  <c r="AP1133" i="2" s="1"/>
  <c r="AN1133" i="2" a="1"/>
  <c r="AN1133" i="2" s="1"/>
  <c r="AM1133" i="2" a="1"/>
  <c r="AM1133" i="2" s="1"/>
  <c r="BD1248" i="2" a="1"/>
  <c r="BD1248" i="2" s="1"/>
  <c r="BE1248" i="2"/>
  <c r="BC1248" i="2" a="1"/>
  <c r="BC1248" i="2" s="1"/>
  <c r="AZ1248" i="2" a="1"/>
  <c r="AZ1248" i="2" s="1"/>
  <c r="BF1248" i="2" a="1"/>
  <c r="BF1248" i="2" s="1"/>
  <c r="BA1248" i="2" a="1"/>
  <c r="BA1248" i="2" s="1"/>
  <c r="BB1248" i="2" a="1"/>
  <c r="BB1248" i="2" s="1"/>
  <c r="AL1248" i="2" a="1"/>
  <c r="AL1248" i="2" s="1"/>
  <c r="AP1248" i="2" a="1"/>
  <c r="AP1248" i="2" s="1"/>
  <c r="AM1248" i="2" a="1"/>
  <c r="AM1248" i="2" s="1"/>
  <c r="AK1248" i="2" a="1"/>
  <c r="AK1248" i="2" s="1"/>
  <c r="AO1248" i="2"/>
  <c r="AN1248" i="2" a="1"/>
  <c r="AN1248" i="2" s="1"/>
  <c r="AW252" i="2"/>
  <c r="AS252" i="2" a="1"/>
  <c r="AS252" i="2" s="1"/>
  <c r="AT252" i="2" a="1"/>
  <c r="AT252" i="2" s="1"/>
  <c r="AR252" i="2" a="1"/>
  <c r="AR252" i="2" s="1"/>
  <c r="AU252" i="2" a="1"/>
  <c r="AU252" i="2" s="1"/>
  <c r="AX252" i="2" a="1"/>
  <c r="AX252" i="2" s="1"/>
  <c r="AV252" i="2" a="1"/>
  <c r="AV252" i="2" s="1"/>
  <c r="BH113" i="2" a="1"/>
  <c r="BH113" i="2" s="1"/>
  <c r="BK113" i="2" a="1"/>
  <c r="BK113" i="2" s="1"/>
  <c r="BM113" i="2"/>
  <c r="BI113" i="2" a="1"/>
  <c r="BI113" i="2" s="1"/>
  <c r="BN113" i="2" a="1"/>
  <c r="BN113" i="2" s="1"/>
  <c r="BJ113" i="2" a="1"/>
  <c r="BJ113" i="2" s="1"/>
  <c r="BL113" i="2" a="1"/>
  <c r="BL113" i="2" s="1"/>
  <c r="AZ282" i="2" a="1"/>
  <c r="AZ282" i="2" s="1"/>
  <c r="BD282" i="2" a="1"/>
  <c r="BD282" i="2" s="1"/>
  <c r="BA282" i="2" a="1"/>
  <c r="BA282" i="2" s="1"/>
  <c r="BE282" i="2"/>
  <c r="BB282" i="2" a="1"/>
  <c r="BB282" i="2" s="1"/>
  <c r="BF282" i="2" a="1"/>
  <c r="BF282" i="2" s="1"/>
  <c r="BC282" i="2" a="1"/>
  <c r="BC282" i="2" s="1"/>
  <c r="AS387" i="2" a="1"/>
  <c r="AS387" i="2" s="1"/>
  <c r="AU387" i="2" a="1"/>
  <c r="AU387" i="2" s="1"/>
  <c r="AW387" i="2"/>
  <c r="AV387" i="2" a="1"/>
  <c r="AV387" i="2" s="1"/>
  <c r="AT387" i="2" a="1"/>
  <c r="AT387" i="2" s="1"/>
  <c r="AX387" i="2" a="1"/>
  <c r="AX387" i="2" s="1"/>
  <c r="AR387" i="2" a="1"/>
  <c r="AR387" i="2" s="1"/>
  <c r="BF387" i="2" a="1"/>
  <c r="BF387" i="2" s="1"/>
  <c r="BD387" i="2" a="1"/>
  <c r="BD387" i="2" s="1"/>
  <c r="BB387" i="2" a="1"/>
  <c r="BB387" i="2" s="1"/>
  <c r="BA387" i="2" a="1"/>
  <c r="BA387" i="2" s="1"/>
  <c r="AZ387" i="2" a="1"/>
  <c r="AZ387" i="2" s="1"/>
  <c r="BC387" i="2" a="1"/>
  <c r="BC387" i="2" s="1"/>
  <c r="BE387" i="2"/>
  <c r="BK491" i="2" a="1"/>
  <c r="BK491" i="2" s="1"/>
  <c r="BL491" i="2" a="1"/>
  <c r="BL491" i="2" s="1"/>
  <c r="BN491" i="2" a="1"/>
  <c r="BN491" i="2" s="1"/>
  <c r="BI491" i="2" a="1"/>
  <c r="BI491" i="2" s="1"/>
  <c r="BH491" i="2" a="1"/>
  <c r="BH491" i="2" s="1"/>
  <c r="BM491" i="2"/>
  <c r="BJ491" i="2" a="1"/>
  <c r="BJ491" i="2" s="1"/>
  <c r="BL595" i="2" a="1"/>
  <c r="BL595" i="2" s="1"/>
  <c r="BM595" i="2"/>
  <c r="BH595" i="2" a="1"/>
  <c r="BH595" i="2" s="1"/>
  <c r="BI595" i="2" a="1"/>
  <c r="BI595" i="2" s="1"/>
  <c r="BN595" i="2" a="1"/>
  <c r="BN595" i="2" s="1"/>
  <c r="BK595" i="2" a="1"/>
  <c r="BK595" i="2" s="1"/>
  <c r="BJ595" i="2" a="1"/>
  <c r="BJ595" i="2" s="1"/>
  <c r="BH715" i="2" a="1"/>
  <c r="BH715" i="2" s="1"/>
  <c r="BJ715" i="2" a="1"/>
  <c r="BJ715" i="2" s="1"/>
  <c r="BK715" i="2" a="1"/>
  <c r="BK715" i="2" s="1"/>
  <c r="BL715" i="2" a="1"/>
  <c r="BL715" i="2" s="1"/>
  <c r="BI715" i="2" a="1"/>
  <c r="BI715" i="2" s="1"/>
  <c r="BN715" i="2" a="1"/>
  <c r="BN715" i="2" s="1"/>
  <c r="BM715" i="2"/>
  <c r="AR824" i="2" a="1"/>
  <c r="AR824" i="2" s="1"/>
  <c r="AU824" i="2" a="1"/>
  <c r="AU824" i="2" s="1"/>
  <c r="AT824" i="2" a="1"/>
  <c r="AT824" i="2" s="1"/>
  <c r="AW824" i="2"/>
  <c r="AS824" i="2" a="1"/>
  <c r="AS824" i="2" s="1"/>
  <c r="AX824" i="2" a="1"/>
  <c r="AX824" i="2" s="1"/>
  <c r="AV824" i="2" a="1"/>
  <c r="AV824" i="2" s="1"/>
  <c r="BF824" i="2" a="1"/>
  <c r="BF824" i="2" s="1"/>
  <c r="AZ824" i="2" a="1"/>
  <c r="AZ824" i="2" s="1"/>
  <c r="BA824" i="2" a="1"/>
  <c r="BA824" i="2" s="1"/>
  <c r="BB824" i="2" a="1"/>
  <c r="BB824" i="2" s="1"/>
  <c r="BC824" i="2" a="1"/>
  <c r="BC824" i="2" s="1"/>
  <c r="BD824" i="2" a="1"/>
  <c r="BD824" i="2" s="1"/>
  <c r="BE824" i="2"/>
  <c r="AL936" i="2" a="1"/>
  <c r="AL936" i="2" s="1"/>
  <c r="AP936" i="2" a="1"/>
  <c r="AP936" i="2" s="1"/>
  <c r="AM936" i="2" a="1"/>
  <c r="AM936" i="2" s="1"/>
  <c r="AN936" i="2" a="1"/>
  <c r="AN936" i="2" s="1"/>
  <c r="AK936" i="2" a="1"/>
  <c r="AK936" i="2" s="1"/>
  <c r="AO936" i="2"/>
  <c r="AN1056" i="2" a="1"/>
  <c r="AN1056" i="2" s="1"/>
  <c r="AK1056" i="2" a="1"/>
  <c r="AK1056" i="2" s="1"/>
  <c r="AO1056" i="2"/>
  <c r="AM1056" i="2" a="1"/>
  <c r="AM1056" i="2" s="1"/>
  <c r="AP1056" i="2" a="1"/>
  <c r="AP1056" i="2" s="1"/>
  <c r="AL1056" i="2" a="1"/>
  <c r="AL1056" i="2" s="1"/>
  <c r="AT1168" i="2" a="1"/>
  <c r="AT1168" i="2" s="1"/>
  <c r="AX1168" i="2" a="1"/>
  <c r="AX1168" i="2" s="1"/>
  <c r="AU1168" i="2" a="1"/>
  <c r="AU1168" i="2" s="1"/>
  <c r="AS1168" i="2" a="1"/>
  <c r="AS1168" i="2" s="1"/>
  <c r="AW1168" i="2"/>
  <c r="AR1168" i="2" a="1"/>
  <c r="AR1168" i="2" s="1"/>
  <c r="AV1168" i="2" a="1"/>
  <c r="AV1168" i="2" s="1"/>
  <c r="BN1275" i="2" a="1"/>
  <c r="BN1275" i="2" s="1"/>
  <c r="BJ1275" i="2" a="1"/>
  <c r="BJ1275" i="2" s="1"/>
  <c r="BM1275" i="2"/>
  <c r="BL1275" i="2" a="1"/>
  <c r="BL1275" i="2" s="1"/>
  <c r="BH1275" i="2" a="1"/>
  <c r="BH1275" i="2" s="1"/>
  <c r="BI1275" i="2" a="1"/>
  <c r="BI1275" i="2" s="1"/>
  <c r="BK1275" i="2" a="1"/>
  <c r="BK1275" i="2" s="1"/>
  <c r="AK1275" i="2" a="1"/>
  <c r="AK1275" i="2" s="1"/>
  <c r="AP1275" i="2" a="1"/>
  <c r="AP1275" i="2" s="1"/>
  <c r="AL1275" i="2" a="1"/>
  <c r="AL1275" i="2" s="1"/>
  <c r="AN1275" i="2" a="1"/>
  <c r="AN1275" i="2" s="1"/>
  <c r="AO1275" i="2"/>
  <c r="AM1275" i="2" a="1"/>
  <c r="AM1275" i="2" s="1"/>
  <c r="AL230" i="2" a="1"/>
  <c r="AL230" i="2" s="1"/>
  <c r="AP230" i="2" a="1"/>
  <c r="AP230" i="2" s="1"/>
  <c r="AM230" i="2" a="1"/>
  <c r="AM230" i="2" s="1"/>
  <c r="AN230" i="2" a="1"/>
  <c r="AN230" i="2" s="1"/>
  <c r="AK230" i="2" a="1"/>
  <c r="AK230" i="2" s="1"/>
  <c r="AO230" i="2"/>
  <c r="BJ118" i="2" a="1"/>
  <c r="BJ118" i="2" s="1"/>
  <c r="BN118" i="2" a="1"/>
  <c r="BN118" i="2" s="1"/>
  <c r="BK118" i="2" a="1"/>
  <c r="BK118" i="2" s="1"/>
  <c r="BH118" i="2" a="1"/>
  <c r="BH118" i="2" s="1"/>
  <c r="BL118" i="2" a="1"/>
  <c r="BL118" i="2" s="1"/>
  <c r="BI118" i="2" a="1"/>
  <c r="BI118" i="2" s="1"/>
  <c r="BM118" i="2"/>
  <c r="BE372" i="2"/>
  <c r="BF372" i="2" a="1"/>
  <c r="BF372" i="2" s="1"/>
  <c r="BA372" i="2" a="1"/>
  <c r="BA372" i="2" s="1"/>
  <c r="BD372" i="2" a="1"/>
  <c r="BD372" i="2" s="1"/>
  <c r="BC372" i="2" a="1"/>
  <c r="BC372" i="2" s="1"/>
  <c r="AZ372" i="2" a="1"/>
  <c r="AZ372" i="2" s="1"/>
  <c r="BB372" i="2" a="1"/>
  <c r="BB372" i="2" s="1"/>
  <c r="AT372" i="2" a="1"/>
  <c r="AT372" i="2" s="1"/>
  <c r="AV372" i="2" a="1"/>
  <c r="AV372" i="2" s="1"/>
  <c r="AR372" i="2" a="1"/>
  <c r="AR372" i="2" s="1"/>
  <c r="AX372" i="2" a="1"/>
  <c r="AX372" i="2" s="1"/>
  <c r="AS372" i="2" a="1"/>
  <c r="AS372" i="2" s="1"/>
  <c r="AU372" i="2" a="1"/>
  <c r="AU372" i="2" s="1"/>
  <c r="AW372" i="2"/>
  <c r="BL476" i="2" a="1"/>
  <c r="BL476" i="2" s="1"/>
  <c r="BM476" i="2"/>
  <c r="BN476" i="2" a="1"/>
  <c r="BN476" i="2" s="1"/>
  <c r="BI476" i="2" a="1"/>
  <c r="BI476" i="2" s="1"/>
  <c r="BK476" i="2" a="1"/>
  <c r="BK476" i="2" s="1"/>
  <c r="BJ476" i="2" a="1"/>
  <c r="BJ476" i="2" s="1"/>
  <c r="BH476" i="2" a="1"/>
  <c r="BH476" i="2" s="1"/>
  <c r="BB572" i="2" a="1"/>
  <c r="BB572" i="2" s="1"/>
  <c r="BC572" i="2" a="1"/>
  <c r="BC572" i="2" s="1"/>
  <c r="BE572" i="2"/>
  <c r="BF572" i="2" a="1"/>
  <c r="BF572" i="2" s="1"/>
  <c r="BA572" i="2" a="1"/>
  <c r="BA572" i="2" s="1"/>
  <c r="AZ572" i="2" a="1"/>
  <c r="AZ572" i="2" s="1"/>
  <c r="BD572" i="2" a="1"/>
  <c r="BD572" i="2" s="1"/>
  <c r="BB684" i="2" a="1"/>
  <c r="BB684" i="2" s="1"/>
  <c r="BA684" i="2" a="1"/>
  <c r="BA684" i="2" s="1"/>
  <c r="BC684" i="2" a="1"/>
  <c r="BC684" i="2" s="1"/>
  <c r="BD684" i="2" a="1"/>
  <c r="BD684" i="2" s="1"/>
  <c r="BF684" i="2" a="1"/>
  <c r="BF684" i="2" s="1"/>
  <c r="AZ684" i="2" a="1"/>
  <c r="AZ684" i="2" s="1"/>
  <c r="BE684" i="2"/>
  <c r="AM801" i="2" a="1"/>
  <c r="AM801" i="2" s="1"/>
  <c r="AL801" i="2" a="1"/>
  <c r="AL801" i="2" s="1"/>
  <c r="AO801" i="2"/>
  <c r="AK801" i="2" a="1"/>
  <c r="AK801" i="2" s="1"/>
  <c r="AP801" i="2" a="1"/>
  <c r="AP801" i="2" s="1"/>
  <c r="AN801" i="2" a="1"/>
  <c r="AN801" i="2" s="1"/>
  <c r="AX801" i="2" a="1"/>
  <c r="AX801" i="2" s="1"/>
  <c r="AU801" i="2" a="1"/>
  <c r="AU801" i="2" s="1"/>
  <c r="AV801" i="2" a="1"/>
  <c r="AV801" i="2" s="1"/>
  <c r="AW801" i="2"/>
  <c r="AR801" i="2" a="1"/>
  <c r="AR801" i="2" s="1"/>
  <c r="AS801" i="2" a="1"/>
  <c r="AS801" i="2" s="1"/>
  <c r="AT801" i="2" a="1"/>
  <c r="AT801" i="2" s="1"/>
  <c r="AX921" i="2" a="1"/>
  <c r="AX921" i="2" s="1"/>
  <c r="AU921" i="2" a="1"/>
  <c r="AU921" i="2" s="1"/>
  <c r="AS921" i="2" a="1"/>
  <c r="AS921" i="2" s="1"/>
  <c r="AW921" i="2"/>
  <c r="AT921" i="2" a="1"/>
  <c r="AT921" i="2" s="1"/>
  <c r="AV921" i="2" a="1"/>
  <c r="AV921" i="2" s="1"/>
  <c r="AR921" i="2" a="1"/>
  <c r="AR921" i="2" s="1"/>
  <c r="AT1033" i="2" a="1"/>
  <c r="AT1033" i="2" s="1"/>
  <c r="AW1033" i="2"/>
  <c r="AR1033" i="2" a="1"/>
  <c r="AR1033" i="2" s="1"/>
  <c r="AU1033" i="2" a="1"/>
  <c r="AU1033" i="2" s="1"/>
  <c r="AV1033" i="2" a="1"/>
  <c r="AV1033" i="2" s="1"/>
  <c r="AX1033" i="2" a="1"/>
  <c r="AX1033" i="2" s="1"/>
  <c r="AS1033" i="2" a="1"/>
  <c r="AS1033" i="2" s="1"/>
  <c r="AS1161" i="2" a="1"/>
  <c r="AS1161" i="2" s="1"/>
  <c r="AV1161" i="2" a="1"/>
  <c r="AV1161" i="2" s="1"/>
  <c r="AR1161" i="2" a="1"/>
  <c r="AR1161" i="2" s="1"/>
  <c r="AW1161" i="2"/>
  <c r="AX1161" i="2" a="1"/>
  <c r="AX1161" i="2" s="1"/>
  <c r="AT1161" i="2" a="1"/>
  <c r="AT1161" i="2" s="1"/>
  <c r="AU1161" i="2" a="1"/>
  <c r="AU1161" i="2" s="1"/>
  <c r="AM1260" i="2" a="1"/>
  <c r="AM1260" i="2" s="1"/>
  <c r="AK1260" i="2" a="1"/>
  <c r="AK1260" i="2" s="1"/>
  <c r="AP1260" i="2" a="1"/>
  <c r="AP1260" i="2" s="1"/>
  <c r="AO1260" i="2"/>
  <c r="AL1260" i="2" a="1"/>
  <c r="AL1260" i="2" s="1"/>
  <c r="AN1260" i="2" a="1"/>
  <c r="AN1260" i="2" s="1"/>
  <c r="AZ221" i="2" a="1"/>
  <c r="AZ221" i="2" s="1"/>
  <c r="BE221" i="2"/>
  <c r="BD221" i="2" a="1"/>
  <c r="BD221" i="2" s="1"/>
  <c r="BB221" i="2" a="1"/>
  <c r="BB221" i="2" s="1"/>
  <c r="BA221" i="2" a="1"/>
  <c r="BA221" i="2" s="1"/>
  <c r="BC221" i="2" a="1"/>
  <c r="BC221" i="2" s="1"/>
  <c r="BF221" i="2" a="1"/>
  <c r="BF221" i="2" s="1"/>
  <c r="BH117" i="2" a="1"/>
  <c r="BH117" i="2" s="1"/>
  <c r="BJ117" i="2" a="1"/>
  <c r="BJ117" i="2" s="1"/>
  <c r="BK117" i="2" a="1"/>
  <c r="BK117" i="2" s="1"/>
  <c r="BM117" i="2"/>
  <c r="BI117" i="2" a="1"/>
  <c r="BI117" i="2" s="1"/>
  <c r="BN117" i="2" a="1"/>
  <c r="BN117" i="2" s="1"/>
  <c r="BL117" i="2" a="1"/>
  <c r="BL117" i="2" s="1"/>
  <c r="BB11" i="2" a="1"/>
  <c r="BB11" i="2" s="1"/>
  <c r="BC11" i="2" a="1"/>
  <c r="BC11" i="2" s="1"/>
  <c r="BF11" i="2" a="1"/>
  <c r="BF11" i="2" s="1"/>
  <c r="BA11" i="2" a="1"/>
  <c r="BA11" i="2" s="1"/>
  <c r="BE11" i="2"/>
  <c r="BD11" i="2" a="1"/>
  <c r="BD11" i="2" s="1"/>
  <c r="AZ11" i="2" a="1"/>
  <c r="AZ11" i="2" s="1"/>
  <c r="BH339" i="2" a="1"/>
  <c r="BH339" i="2" s="1"/>
  <c r="BK339" i="2" a="1"/>
  <c r="BK339" i="2" s="1"/>
  <c r="BL339" i="2" a="1"/>
  <c r="BL339" i="2" s="1"/>
  <c r="BM339" i="2"/>
  <c r="BJ339" i="2" a="1"/>
  <c r="BJ339" i="2" s="1"/>
  <c r="BI339" i="2" a="1"/>
  <c r="BI339" i="2" s="1"/>
  <c r="BN339" i="2" a="1"/>
  <c r="BN339" i="2" s="1"/>
  <c r="AR339" i="2" a="1"/>
  <c r="AR339" i="2" s="1"/>
  <c r="AU339" i="2" a="1"/>
  <c r="AU339" i="2" s="1"/>
  <c r="AW339" i="2"/>
  <c r="AS339" i="2" a="1"/>
  <c r="AS339" i="2" s="1"/>
  <c r="AX339" i="2" a="1"/>
  <c r="AX339" i="2" s="1"/>
  <c r="AT339" i="2" a="1"/>
  <c r="AT339" i="2" s="1"/>
  <c r="AV339" i="2" a="1"/>
  <c r="AV339" i="2" s="1"/>
  <c r="BE443" i="2"/>
  <c r="AZ443" i="2" a="1"/>
  <c r="AZ443" i="2" s="1"/>
  <c r="BB443" i="2" a="1"/>
  <c r="BB443" i="2" s="1"/>
  <c r="BD443" i="2" a="1"/>
  <c r="BD443" i="2" s="1"/>
  <c r="BC443" i="2" a="1"/>
  <c r="BC443" i="2" s="1"/>
  <c r="BA443" i="2" a="1"/>
  <c r="BA443" i="2" s="1"/>
  <c r="BF443" i="2" a="1"/>
  <c r="BF443" i="2" s="1"/>
  <c r="BK667" i="2" a="1"/>
  <c r="BK667" i="2" s="1"/>
  <c r="BH667" i="2" a="1"/>
  <c r="BH667" i="2" s="1"/>
  <c r="BM667" i="2"/>
  <c r="BJ667" i="2" a="1"/>
  <c r="BJ667" i="2" s="1"/>
  <c r="BI667" i="2" a="1"/>
  <c r="BI667" i="2" s="1"/>
  <c r="BN667" i="2" a="1"/>
  <c r="BN667" i="2" s="1"/>
  <c r="BL667" i="2" a="1"/>
  <c r="BL667" i="2" s="1"/>
  <c r="BA784" i="2" a="1"/>
  <c r="BA784" i="2" s="1"/>
  <c r="BE784" i="2"/>
  <c r="AZ784" i="2" a="1"/>
  <c r="AZ784" i="2" s="1"/>
  <c r="BF784" i="2" a="1"/>
  <c r="BF784" i="2" s="1"/>
  <c r="BB784" i="2" a="1"/>
  <c r="BB784" i="2" s="1"/>
  <c r="BD784" i="2" a="1"/>
  <c r="BD784" i="2" s="1"/>
  <c r="BC784" i="2" a="1"/>
  <c r="BC784" i="2" s="1"/>
  <c r="BF896" i="2" a="1"/>
  <c r="BF896" i="2" s="1"/>
  <c r="AZ896" i="2" a="1"/>
  <c r="AZ896" i="2" s="1"/>
  <c r="BA896" i="2" a="1"/>
  <c r="BA896" i="2" s="1"/>
  <c r="BB896" i="2" a="1"/>
  <c r="BB896" i="2" s="1"/>
  <c r="BC896" i="2" a="1"/>
  <c r="BC896" i="2" s="1"/>
  <c r="BD896" i="2" a="1"/>
  <c r="BD896" i="2" s="1"/>
  <c r="BE896" i="2"/>
  <c r="BB1008" i="2" a="1"/>
  <c r="BB1008" i="2" s="1"/>
  <c r="BD1008" i="2" a="1"/>
  <c r="BD1008" i="2" s="1"/>
  <c r="BF1008" i="2" a="1"/>
  <c r="BF1008" i="2" s="1"/>
  <c r="BA1008" i="2" a="1"/>
  <c r="BA1008" i="2" s="1"/>
  <c r="BE1008" i="2"/>
  <c r="AZ1008" i="2" a="1"/>
  <c r="AZ1008" i="2" s="1"/>
  <c r="BC1008" i="2" a="1"/>
  <c r="BC1008" i="2" s="1"/>
  <c r="AO1128" i="2"/>
  <c r="AL1128" i="2" a="1"/>
  <c r="AL1128" i="2" s="1"/>
  <c r="AN1128" i="2" a="1"/>
  <c r="AN1128" i="2" s="1"/>
  <c r="AM1128" i="2" a="1"/>
  <c r="AM1128" i="2" s="1"/>
  <c r="AK1128" i="2" a="1"/>
  <c r="AK1128" i="2" s="1"/>
  <c r="AP1128" i="2" a="1"/>
  <c r="AP1128" i="2" s="1"/>
  <c r="AO1235" i="2"/>
  <c r="AL1235" i="2" a="1"/>
  <c r="AL1235" i="2" s="1"/>
  <c r="AP1235" i="2" a="1"/>
  <c r="AP1235" i="2" s="1"/>
  <c r="AK1235" i="2" a="1"/>
  <c r="AK1235" i="2" s="1"/>
  <c r="AM1235" i="2" a="1"/>
  <c r="AM1235" i="2" s="1"/>
  <c r="AN1235" i="2" a="1"/>
  <c r="AN1235" i="2" s="1"/>
  <c r="BL1235" i="2" a="1"/>
  <c r="BL1235" i="2" s="1"/>
  <c r="BN1235" i="2" a="1"/>
  <c r="BN1235" i="2" s="1"/>
  <c r="BI1235" i="2" a="1"/>
  <c r="BI1235" i="2" s="1"/>
  <c r="BK1235" i="2" a="1"/>
  <c r="BK1235" i="2" s="1"/>
  <c r="BM1235" i="2"/>
  <c r="BJ1235" i="2" a="1"/>
  <c r="BJ1235" i="2" s="1"/>
  <c r="BH1235" i="2" a="1"/>
  <c r="BH1235" i="2" s="1"/>
  <c r="BE158" i="2"/>
  <c r="BC158" i="2" a="1"/>
  <c r="BC158" i="2" s="1"/>
  <c r="AZ158" i="2" a="1"/>
  <c r="AZ158" i="2" s="1"/>
  <c r="BF158" i="2" a="1"/>
  <c r="BF158" i="2" s="1"/>
  <c r="BB158" i="2" a="1"/>
  <c r="BB158" i="2" s="1"/>
  <c r="BA158" i="2" a="1"/>
  <c r="BA158" i="2" s="1"/>
  <c r="BD158" i="2" a="1"/>
  <c r="BD158" i="2" s="1"/>
  <c r="AR44" i="2" a="1"/>
  <c r="AR44" i="2" s="1"/>
  <c r="AV44" i="2" a="1"/>
  <c r="AV44" i="2" s="1"/>
  <c r="AS44" i="2" a="1"/>
  <c r="AS44" i="2" s="1"/>
  <c r="AW44" i="2"/>
  <c r="AT44" i="2" a="1"/>
  <c r="AT44" i="2" s="1"/>
  <c r="AX44" i="2" a="1"/>
  <c r="AX44" i="2" s="1"/>
  <c r="AU44" i="2" a="1"/>
  <c r="AU44" i="2" s="1"/>
  <c r="BK316" i="2" a="1"/>
  <c r="BK316" i="2" s="1"/>
  <c r="BJ316" i="2" a="1"/>
  <c r="BJ316" i="2" s="1"/>
  <c r="BH316" i="2" a="1"/>
  <c r="BH316" i="2" s="1"/>
  <c r="BL316" i="2" a="1"/>
  <c r="BL316" i="2" s="1"/>
  <c r="BM316" i="2"/>
  <c r="BN316" i="2" a="1"/>
  <c r="BN316" i="2" s="1"/>
  <c r="BI316" i="2" a="1"/>
  <c r="BI316" i="2" s="1"/>
  <c r="AO316" i="2"/>
  <c r="AK316" i="2" a="1"/>
  <c r="AK316" i="2" s="1"/>
  <c r="AP316" i="2" a="1"/>
  <c r="AP316" i="2" s="1"/>
  <c r="AL316" i="2" a="1"/>
  <c r="AL316" i="2" s="1"/>
  <c r="AM316" i="2" a="1"/>
  <c r="AM316" i="2" s="1"/>
  <c r="AN316" i="2" a="1"/>
  <c r="AN316" i="2" s="1"/>
  <c r="BC412" i="2" a="1"/>
  <c r="BC412" i="2" s="1"/>
  <c r="AZ412" i="2" a="1"/>
  <c r="AZ412" i="2" s="1"/>
  <c r="BD412" i="2" a="1"/>
  <c r="BD412" i="2" s="1"/>
  <c r="BA412" i="2" a="1"/>
  <c r="BA412" i="2" s="1"/>
  <c r="BE412" i="2"/>
  <c r="BB412" i="2" a="1"/>
  <c r="BB412" i="2" s="1"/>
  <c r="BF412" i="2" a="1"/>
  <c r="BF412" i="2" s="1"/>
  <c r="AN516" i="2" a="1"/>
  <c r="AN516" i="2" s="1"/>
  <c r="AK516" i="2" a="1"/>
  <c r="AK516" i="2" s="1"/>
  <c r="AO516" i="2"/>
  <c r="AL516" i="2" a="1"/>
  <c r="AL516" i="2" s="1"/>
  <c r="AP516" i="2" a="1"/>
  <c r="AP516" i="2" s="1"/>
  <c r="AM516" i="2" a="1"/>
  <c r="AM516" i="2" s="1"/>
  <c r="AR612" i="2" a="1"/>
  <c r="AR612" i="2" s="1"/>
  <c r="AV612" i="2" a="1"/>
  <c r="AV612" i="2" s="1"/>
  <c r="AS612" i="2" a="1"/>
  <c r="AS612" i="2" s="1"/>
  <c r="AW612" i="2"/>
  <c r="AT612" i="2" a="1"/>
  <c r="AT612" i="2" s="1"/>
  <c r="AX612" i="2" a="1"/>
  <c r="AX612" i="2" s="1"/>
  <c r="AU612" i="2" a="1"/>
  <c r="AU612" i="2" s="1"/>
  <c r="BH732" i="2" a="1"/>
  <c r="BH732" i="2" s="1"/>
  <c r="BI732" i="2" a="1"/>
  <c r="BI732" i="2" s="1"/>
  <c r="BJ732" i="2" a="1"/>
  <c r="BJ732" i="2" s="1"/>
  <c r="BL732" i="2" a="1"/>
  <c r="BL732" i="2" s="1"/>
  <c r="BM732" i="2"/>
  <c r="BK732" i="2" a="1"/>
  <c r="BK732" i="2" s="1"/>
  <c r="BN732" i="2" a="1"/>
  <c r="BN732" i="2" s="1"/>
  <c r="AZ937" i="2" a="1"/>
  <c r="AZ937" i="2" s="1"/>
  <c r="BC937" i="2" a="1"/>
  <c r="BC937" i="2" s="1"/>
  <c r="BE937" i="2"/>
  <c r="BA937" i="2" a="1"/>
  <c r="BA937" i="2" s="1"/>
  <c r="BF937" i="2" a="1"/>
  <c r="BF937" i="2" s="1"/>
  <c r="BB937" i="2" a="1"/>
  <c r="BB937" i="2" s="1"/>
  <c r="BD937" i="2" a="1"/>
  <c r="BD937" i="2" s="1"/>
  <c r="AT1049" i="2" a="1"/>
  <c r="AT1049" i="2" s="1"/>
  <c r="AW1049" i="2"/>
  <c r="AR1049" i="2" a="1"/>
  <c r="AR1049" i="2" s="1"/>
  <c r="AU1049" i="2" a="1"/>
  <c r="AU1049" i="2" s="1"/>
  <c r="AV1049" i="2" a="1"/>
  <c r="AV1049" i="2" s="1"/>
  <c r="AX1049" i="2" a="1"/>
  <c r="AX1049" i="2" s="1"/>
  <c r="AS1049" i="2" a="1"/>
  <c r="AS1049" i="2" s="1"/>
  <c r="AS1145" i="2" a="1"/>
  <c r="AS1145" i="2" s="1"/>
  <c r="AV1145" i="2" a="1"/>
  <c r="AV1145" i="2" s="1"/>
  <c r="AR1145" i="2" a="1"/>
  <c r="AR1145" i="2" s="1"/>
  <c r="AW1145" i="2"/>
  <c r="AX1145" i="2" a="1"/>
  <c r="AX1145" i="2" s="1"/>
  <c r="AT1145" i="2" a="1"/>
  <c r="AT1145" i="2" s="1"/>
  <c r="AU1145" i="2" a="1"/>
  <c r="AU1145" i="2" s="1"/>
  <c r="AV1244" i="2" a="1"/>
  <c r="AV1244" i="2" s="1"/>
  <c r="AX1244" i="2" a="1"/>
  <c r="AX1244" i="2" s="1"/>
  <c r="AU1244" i="2" a="1"/>
  <c r="AU1244" i="2" s="1"/>
  <c r="AR1244" i="2" a="1"/>
  <c r="AR1244" i="2" s="1"/>
  <c r="AW1244" i="2"/>
  <c r="AT1244" i="2" a="1"/>
  <c r="AT1244" i="2" s="1"/>
  <c r="AS1244" i="2" a="1"/>
  <c r="AS1244" i="2" s="1"/>
  <c r="AL1356" i="2" a="1"/>
  <c r="AL1356" i="2" s="1"/>
  <c r="AO1356" i="2"/>
  <c r="AP1356" i="2" a="1"/>
  <c r="AP1356" i="2" s="1"/>
  <c r="AN1356" i="2" a="1"/>
  <c r="AN1356" i="2" s="1"/>
  <c r="AM1356" i="2" a="1"/>
  <c r="AM1356" i="2" s="1"/>
  <c r="AK1356" i="2" a="1"/>
  <c r="AK1356" i="2" s="1"/>
  <c r="BH149" i="2" a="1"/>
  <c r="BH149" i="2" s="1"/>
  <c r="BN149" i="2" a="1"/>
  <c r="BN149" i="2" s="1"/>
  <c r="BI149" i="2" a="1"/>
  <c r="BI149" i="2" s="1"/>
  <c r="BM149" i="2"/>
  <c r="BJ149" i="2" a="1"/>
  <c r="BJ149" i="2" s="1"/>
  <c r="BK149" i="2" a="1"/>
  <c r="BK149" i="2" s="1"/>
  <c r="BL149" i="2" a="1"/>
  <c r="BL149" i="2" s="1"/>
  <c r="BH43" i="2" a="1"/>
  <c r="BH43" i="2" s="1"/>
  <c r="BL43" i="2" a="1"/>
  <c r="BL43" i="2" s="1"/>
  <c r="BK43" i="2" a="1"/>
  <c r="BK43" i="2" s="1"/>
  <c r="BN43" i="2" a="1"/>
  <c r="BN43" i="2" s="1"/>
  <c r="BI43" i="2" a="1"/>
  <c r="BI43" i="2" s="1"/>
  <c r="BJ43" i="2" a="1"/>
  <c r="BJ43" i="2" s="1"/>
  <c r="BM43" i="2"/>
  <c r="AL43" i="2" a="1"/>
  <c r="AL43" i="2" s="1"/>
  <c r="AM43" i="2" a="1"/>
  <c r="AM43" i="2" s="1"/>
  <c r="AP43" i="2" a="1"/>
  <c r="AP43" i="2" s="1"/>
  <c r="AK43" i="2" a="1"/>
  <c r="AK43" i="2" s="1"/>
  <c r="AO43" i="2"/>
  <c r="AN43" i="2" a="1"/>
  <c r="AN43" i="2" s="1"/>
  <c r="AP264" i="2" a="1"/>
  <c r="AP264" i="2" s="1"/>
  <c r="AN264" i="2" a="1"/>
  <c r="AN264" i="2" s="1"/>
  <c r="AM264" i="2" a="1"/>
  <c r="AM264" i="2" s="1"/>
  <c r="AK264" i="2" a="1"/>
  <c r="AK264" i="2" s="1"/>
  <c r="AL264" i="2" a="1"/>
  <c r="AL264" i="2" s="1"/>
  <c r="AO264" i="2"/>
  <c r="AN280" i="2" a="1"/>
  <c r="AN280" i="2" s="1"/>
  <c r="AK280" i="2" a="1"/>
  <c r="AK280" i="2" s="1"/>
  <c r="AO280" i="2"/>
  <c r="AL280" i="2" a="1"/>
  <c r="AL280" i="2" s="1"/>
  <c r="AP280" i="2" a="1"/>
  <c r="AP280" i="2" s="1"/>
  <c r="AM280" i="2" a="1"/>
  <c r="AM280" i="2" s="1"/>
  <c r="AU296" i="2" a="1"/>
  <c r="AU296" i="2" s="1"/>
  <c r="AV296" i="2" a="1"/>
  <c r="AV296" i="2" s="1"/>
  <c r="AR296" i="2" a="1"/>
  <c r="AR296" i="2" s="1"/>
  <c r="AS296" i="2" a="1"/>
  <c r="AS296" i="2" s="1"/>
  <c r="AW296" i="2"/>
  <c r="AX296" i="2" a="1"/>
  <c r="AX296" i="2" s="1"/>
  <c r="AT296" i="2" a="1"/>
  <c r="AT296" i="2" s="1"/>
  <c r="BC313" i="2" a="1"/>
  <c r="BC313" i="2" s="1"/>
  <c r="BB313" i="2" a="1"/>
  <c r="BB313" i="2" s="1"/>
  <c r="AZ313" i="2" a="1"/>
  <c r="AZ313" i="2" s="1"/>
  <c r="BD313" i="2" a="1"/>
  <c r="BD313" i="2" s="1"/>
  <c r="BE313" i="2"/>
  <c r="BF313" i="2" a="1"/>
  <c r="BF313" i="2" s="1"/>
  <c r="BA313" i="2" a="1"/>
  <c r="BA313" i="2" s="1"/>
  <c r="BH329" i="2" a="1"/>
  <c r="BH329" i="2" s="1"/>
  <c r="BK329" i="2" a="1"/>
  <c r="BK329" i="2" s="1"/>
  <c r="BM329" i="2"/>
  <c r="BI329" i="2" a="1"/>
  <c r="BI329" i="2" s="1"/>
  <c r="BN329" i="2" a="1"/>
  <c r="BN329" i="2" s="1"/>
  <c r="BJ329" i="2" a="1"/>
  <c r="BJ329" i="2" s="1"/>
  <c r="BL329" i="2" a="1"/>
  <c r="BL329" i="2" s="1"/>
  <c r="BK345" i="2" a="1"/>
  <c r="BK345" i="2" s="1"/>
  <c r="BM345" i="2"/>
  <c r="BI345" i="2" a="1"/>
  <c r="BI345" i="2" s="1"/>
  <c r="BN345" i="2" a="1"/>
  <c r="BN345" i="2" s="1"/>
  <c r="BJ345" i="2" a="1"/>
  <c r="BJ345" i="2" s="1"/>
  <c r="BH345" i="2" a="1"/>
  <c r="BH345" i="2" s="1"/>
  <c r="BL345" i="2" a="1"/>
  <c r="BL345" i="2" s="1"/>
  <c r="BM377" i="2"/>
  <c r="BJ377" i="2" a="1"/>
  <c r="BJ377" i="2" s="1"/>
  <c r="BK377" i="2" a="1"/>
  <c r="BK377" i="2" s="1"/>
  <c r="BN377" i="2" a="1"/>
  <c r="BN377" i="2" s="1"/>
  <c r="BI377" i="2" a="1"/>
  <c r="BI377" i="2" s="1"/>
  <c r="BH377" i="2" a="1"/>
  <c r="BH377" i="2" s="1"/>
  <c r="BL377" i="2" a="1"/>
  <c r="BL377" i="2" s="1"/>
  <c r="BB393" i="2" a="1"/>
  <c r="BB393" i="2" s="1"/>
  <c r="BD393" i="2" a="1"/>
  <c r="BD393" i="2" s="1"/>
  <c r="AZ393" i="2" a="1"/>
  <c r="AZ393" i="2" s="1"/>
  <c r="BE393" i="2"/>
  <c r="BA393" i="2" a="1"/>
  <c r="BA393" i="2" s="1"/>
  <c r="BC393" i="2" a="1"/>
  <c r="BC393" i="2" s="1"/>
  <c r="BF393" i="2" a="1"/>
  <c r="BF393" i="2" s="1"/>
  <c r="BH425" i="2" a="1"/>
  <c r="BH425" i="2" s="1"/>
  <c r="BJ425" i="2" a="1"/>
  <c r="BJ425" i="2" s="1"/>
  <c r="BN425" i="2" a="1"/>
  <c r="BN425" i="2" s="1"/>
  <c r="BM425" i="2"/>
  <c r="BL425" i="2" a="1"/>
  <c r="BL425" i="2" s="1"/>
  <c r="BI425" i="2" a="1"/>
  <c r="BI425" i="2" s="1"/>
  <c r="BK425" i="2" a="1"/>
  <c r="BK425" i="2" s="1"/>
  <c r="AP441" i="2" a="1"/>
  <c r="AP441" i="2" s="1"/>
  <c r="AN441" i="2" a="1"/>
  <c r="AN441" i="2" s="1"/>
  <c r="AM441" i="2" a="1"/>
  <c r="AM441" i="2" s="1"/>
  <c r="AK441" i="2" a="1"/>
  <c r="AK441" i="2" s="1"/>
  <c r="AO441" i="2"/>
  <c r="AL441" i="2" a="1"/>
  <c r="AL441" i="2" s="1"/>
  <c r="BB457" i="2" a="1"/>
  <c r="BB457" i="2" s="1"/>
  <c r="BD457" i="2" a="1"/>
  <c r="BD457" i="2" s="1"/>
  <c r="AZ457" i="2" a="1"/>
  <c r="AZ457" i="2" s="1"/>
  <c r="BE457" i="2"/>
  <c r="BA457" i="2" a="1"/>
  <c r="BA457" i="2" s="1"/>
  <c r="BC457" i="2" a="1"/>
  <c r="BC457" i="2" s="1"/>
  <c r="BF457" i="2" a="1"/>
  <c r="BF457" i="2" s="1"/>
  <c r="BH505" i="2" a="1"/>
  <c r="BH505" i="2" s="1"/>
  <c r="BL505" i="2" a="1"/>
  <c r="BL505" i="2" s="1"/>
  <c r="BI505" i="2" a="1"/>
  <c r="BI505" i="2" s="1"/>
  <c r="BM505" i="2"/>
  <c r="BJ505" i="2" a="1"/>
  <c r="BJ505" i="2" s="1"/>
  <c r="BN505" i="2" a="1"/>
  <c r="BN505" i="2" s="1"/>
  <c r="BK505" i="2" a="1"/>
  <c r="BK505" i="2" s="1"/>
  <c r="BK521" i="2" a="1"/>
  <c r="BK521" i="2" s="1"/>
  <c r="BH521" i="2" a="1"/>
  <c r="BH521" i="2" s="1"/>
  <c r="BL521" i="2" a="1"/>
  <c r="BL521" i="2" s="1"/>
  <c r="BI521" i="2" a="1"/>
  <c r="BI521" i="2" s="1"/>
  <c r="BM521" i="2"/>
  <c r="BJ521" i="2" a="1"/>
  <c r="BJ521" i="2" s="1"/>
  <c r="BN521" i="2" a="1"/>
  <c r="BN521" i="2" s="1"/>
  <c r="BI537" i="2" a="1"/>
  <c r="BI537" i="2" s="1"/>
  <c r="BK537" i="2" a="1"/>
  <c r="BK537" i="2" s="1"/>
  <c r="BL537" i="2" a="1"/>
  <c r="BL537" i="2" s="1"/>
  <c r="BH537" i="2" a="1"/>
  <c r="BH537" i="2" s="1"/>
  <c r="BM537" i="2"/>
  <c r="BJ537" i="2" a="1"/>
  <c r="BJ537" i="2" s="1"/>
  <c r="BN537" i="2" a="1"/>
  <c r="BN537" i="2" s="1"/>
  <c r="AT553" i="2" a="1"/>
  <c r="AT553" i="2" s="1"/>
  <c r="AR553" i="2" a="1"/>
  <c r="AR553" i="2" s="1"/>
  <c r="AV553" i="2" a="1"/>
  <c r="AV553" i="2" s="1"/>
  <c r="AU553" i="2" a="1"/>
  <c r="AU553" i="2" s="1"/>
  <c r="AW553" i="2"/>
  <c r="AX553" i="2" a="1"/>
  <c r="AX553" i="2" s="1"/>
  <c r="AS553" i="2" a="1"/>
  <c r="AS553" i="2" s="1"/>
  <c r="AW569" i="2"/>
  <c r="AT569" i="2" a="1"/>
  <c r="AT569" i="2" s="1"/>
  <c r="AX569" i="2" a="1"/>
  <c r="AX569" i="2" s="1"/>
  <c r="AS569" i="2" a="1"/>
  <c r="AS569" i="2" s="1"/>
  <c r="AR569" i="2" a="1"/>
  <c r="AR569" i="2" s="1"/>
  <c r="AV569" i="2" a="1"/>
  <c r="AV569" i="2" s="1"/>
  <c r="AU569" i="2" a="1"/>
  <c r="AU569" i="2" s="1"/>
  <c r="AM569" i="2" a="1"/>
  <c r="AM569" i="2" s="1"/>
  <c r="AO569" i="2"/>
  <c r="AN569" i="2" a="1"/>
  <c r="AN569" i="2" s="1"/>
  <c r="AP569" i="2" a="1"/>
  <c r="AP569" i="2" s="1"/>
  <c r="AK569" i="2" a="1"/>
  <c r="AK569" i="2" s="1"/>
  <c r="AL569" i="2" a="1"/>
  <c r="AL569" i="2" s="1"/>
  <c r="AV585" i="2" a="1"/>
  <c r="AV585" i="2" s="1"/>
  <c r="AR585" i="2" a="1"/>
  <c r="AR585" i="2" s="1"/>
  <c r="AW585" i="2"/>
  <c r="AS585" i="2" a="1"/>
  <c r="AS585" i="2" s="1"/>
  <c r="AU585" i="2" a="1"/>
  <c r="AU585" i="2" s="1"/>
  <c r="AT585" i="2" a="1"/>
  <c r="AT585" i="2" s="1"/>
  <c r="AX585" i="2" a="1"/>
  <c r="AX585" i="2" s="1"/>
  <c r="BI601" i="2" a="1"/>
  <c r="BI601" i="2" s="1"/>
  <c r="BM601" i="2"/>
  <c r="BJ601" i="2" a="1"/>
  <c r="BJ601" i="2" s="1"/>
  <c r="BN601" i="2" a="1"/>
  <c r="BN601" i="2" s="1"/>
  <c r="BK601" i="2" a="1"/>
  <c r="BK601" i="2" s="1"/>
  <c r="BH601" i="2" a="1"/>
  <c r="BH601" i="2" s="1"/>
  <c r="BL601" i="2" a="1"/>
  <c r="BL601" i="2" s="1"/>
  <c r="AS633" i="2" a="1"/>
  <c r="AS633" i="2" s="1"/>
  <c r="AU633" i="2" a="1"/>
  <c r="AU633" i="2" s="1"/>
  <c r="AV633" i="2" a="1"/>
  <c r="AV633" i="2" s="1"/>
  <c r="AR633" i="2" a="1"/>
  <c r="AR633" i="2" s="1"/>
  <c r="AW633" i="2"/>
  <c r="AT633" i="2" a="1"/>
  <c r="AT633" i="2" s="1"/>
  <c r="AX633" i="2" a="1"/>
  <c r="AX633" i="2" s="1"/>
  <c r="AU649" i="2" a="1"/>
  <c r="AU649" i="2" s="1"/>
  <c r="AV649" i="2" a="1"/>
  <c r="AV649" i="2" s="1"/>
  <c r="AR649" i="2" a="1"/>
  <c r="AR649" i="2" s="1"/>
  <c r="AW649" i="2"/>
  <c r="AS649" i="2" a="1"/>
  <c r="AS649" i="2" s="1"/>
  <c r="AT649" i="2" a="1"/>
  <c r="AT649" i="2" s="1"/>
  <c r="AX649" i="2" a="1"/>
  <c r="AX649" i="2" s="1"/>
  <c r="AK665" i="2" a="1"/>
  <c r="AK665" i="2" s="1"/>
  <c r="AO665" i="2"/>
  <c r="AL665" i="2" a="1"/>
  <c r="AL665" i="2" s="1"/>
  <c r="AP665" i="2" a="1"/>
  <c r="AP665" i="2" s="1"/>
  <c r="AM665" i="2" a="1"/>
  <c r="AM665" i="2" s="1"/>
  <c r="AN665" i="2" a="1"/>
  <c r="AN665" i="2" s="1"/>
  <c r="AU681" i="2" a="1"/>
  <c r="AU681" i="2" s="1"/>
  <c r="AR681" i="2" a="1"/>
  <c r="AR681" i="2" s="1"/>
  <c r="AT681" i="2" a="1"/>
  <c r="AT681" i="2" s="1"/>
  <c r="AV681" i="2" a="1"/>
  <c r="AV681" i="2" s="1"/>
  <c r="AX681" i="2" a="1"/>
  <c r="AX681" i="2" s="1"/>
  <c r="AS681" i="2" a="1"/>
  <c r="AS681" i="2" s="1"/>
  <c r="AW681" i="2"/>
  <c r="AN705" i="2" a="1"/>
  <c r="AN705" i="2" s="1"/>
  <c r="AO705" i="2"/>
  <c r="AP705" i="2" a="1"/>
  <c r="AP705" i="2" s="1"/>
  <c r="AK705" i="2" a="1"/>
  <c r="AK705" i="2" s="1"/>
  <c r="AL705" i="2" a="1"/>
  <c r="AL705" i="2" s="1"/>
  <c r="AM705" i="2" a="1"/>
  <c r="AM705" i="2" s="1"/>
  <c r="AM721" i="2" a="1"/>
  <c r="AM721" i="2" s="1"/>
  <c r="AO721" i="2"/>
  <c r="AK721" i="2" a="1"/>
  <c r="AK721" i="2" s="1"/>
  <c r="AP721" i="2" a="1"/>
  <c r="AP721" i="2" s="1"/>
  <c r="AL721" i="2" a="1"/>
  <c r="AL721" i="2" s="1"/>
  <c r="AN721" i="2" a="1"/>
  <c r="AN721" i="2" s="1"/>
  <c r="AZ737" i="2" a="1"/>
  <c r="AZ737" i="2" s="1"/>
  <c r="BB737" i="2" a="1"/>
  <c r="BB737" i="2" s="1"/>
  <c r="BD737" i="2" a="1"/>
  <c r="BD737" i="2" s="1"/>
  <c r="BA737" i="2" a="1"/>
  <c r="BA737" i="2" s="1"/>
  <c r="BE737" i="2"/>
  <c r="BF737" i="2" a="1"/>
  <c r="BF737" i="2" s="1"/>
  <c r="BC737" i="2" a="1"/>
  <c r="BC737" i="2" s="1"/>
  <c r="BJ750" i="2" a="1"/>
  <c r="BJ750" i="2" s="1"/>
  <c r="BK750" i="2" a="1"/>
  <c r="BK750" i="2" s="1"/>
  <c r="BI750" i="2" a="1"/>
  <c r="BI750" i="2" s="1"/>
  <c r="BN750" i="2" a="1"/>
  <c r="BN750" i="2" s="1"/>
  <c r="BM750" i="2"/>
  <c r="BH750" i="2" a="1"/>
  <c r="BH750" i="2" s="1"/>
  <c r="BL750" i="2" a="1"/>
  <c r="BL750" i="2" s="1"/>
  <c r="BH766" i="2" a="1"/>
  <c r="BH766" i="2" s="1"/>
  <c r="BK766" i="2" a="1"/>
  <c r="BK766" i="2" s="1"/>
  <c r="BL766" i="2" a="1"/>
  <c r="BL766" i="2" s="1"/>
  <c r="BN766" i="2" a="1"/>
  <c r="BN766" i="2" s="1"/>
  <c r="BI766" i="2" a="1"/>
  <c r="BI766" i="2" s="1"/>
  <c r="BJ766" i="2" a="1"/>
  <c r="BJ766" i="2" s="1"/>
  <c r="BM766" i="2"/>
  <c r="AL766" i="2" a="1"/>
  <c r="AL766" i="2" s="1"/>
  <c r="AP766" i="2" a="1"/>
  <c r="AP766" i="2" s="1"/>
  <c r="AK766" i="2" a="1"/>
  <c r="AK766" i="2" s="1"/>
  <c r="AM766" i="2" a="1"/>
  <c r="AM766" i="2" s="1"/>
  <c r="AO766" i="2"/>
  <c r="AN766" i="2" a="1"/>
  <c r="AN766" i="2" s="1"/>
  <c r="AM782" i="2" a="1"/>
  <c r="AM782" i="2" s="1"/>
  <c r="AP782" i="2" a="1"/>
  <c r="AP782" i="2" s="1"/>
  <c r="AN782" i="2" a="1"/>
  <c r="AN782" i="2" s="1"/>
  <c r="AO782" i="2"/>
  <c r="AL782" i="2" a="1"/>
  <c r="AL782" i="2" s="1"/>
  <c r="AK782" i="2" a="1"/>
  <c r="AK782" i="2" s="1"/>
  <c r="BH798" i="2" a="1"/>
  <c r="BH798" i="2" s="1"/>
  <c r="BK798" i="2" a="1"/>
  <c r="BK798" i="2" s="1"/>
  <c r="BJ798" i="2" a="1"/>
  <c r="BJ798" i="2" s="1"/>
  <c r="BM798" i="2"/>
  <c r="BI798" i="2" a="1"/>
  <c r="BI798" i="2" s="1"/>
  <c r="BN798" i="2" a="1"/>
  <c r="BN798" i="2" s="1"/>
  <c r="BL798" i="2" a="1"/>
  <c r="BL798" i="2" s="1"/>
  <c r="BH814" i="2" a="1"/>
  <c r="BH814" i="2" s="1"/>
  <c r="BK814" i="2" a="1"/>
  <c r="BK814" i="2" s="1"/>
  <c r="BJ814" i="2" a="1"/>
  <c r="BJ814" i="2" s="1"/>
  <c r="BM814" i="2"/>
  <c r="BN814" i="2" a="1"/>
  <c r="BN814" i="2" s="1"/>
  <c r="BI814" i="2" a="1"/>
  <c r="BI814" i="2" s="1"/>
  <c r="BL814" i="2" a="1"/>
  <c r="BL814" i="2" s="1"/>
  <c r="AR830" i="2" a="1"/>
  <c r="AR830" i="2" s="1"/>
  <c r="AU830" i="2" a="1"/>
  <c r="AU830" i="2" s="1"/>
  <c r="AT830" i="2" a="1"/>
  <c r="AT830" i="2" s="1"/>
  <c r="AW830" i="2"/>
  <c r="AS830" i="2" a="1"/>
  <c r="AS830" i="2" s="1"/>
  <c r="AX830" i="2" a="1"/>
  <c r="AX830" i="2" s="1"/>
  <c r="AV830" i="2" a="1"/>
  <c r="AV830" i="2" s="1"/>
  <c r="AP846" i="2" a="1"/>
  <c r="AP846" i="2" s="1"/>
  <c r="AM846" i="2" a="1"/>
  <c r="AM846" i="2" s="1"/>
  <c r="AN846" i="2" a="1"/>
  <c r="AN846" i="2" s="1"/>
  <c r="AO846" i="2"/>
  <c r="AK846" i="2" a="1"/>
  <c r="AK846" i="2" s="1"/>
  <c r="AL846" i="2" a="1"/>
  <c r="AL846" i="2" s="1"/>
  <c r="AX862" i="2" a="1"/>
  <c r="AX862" i="2" s="1"/>
  <c r="AR862" i="2" a="1"/>
  <c r="AR862" i="2" s="1"/>
  <c r="AU862" i="2" a="1"/>
  <c r="AU862" i="2" s="1"/>
  <c r="AT862" i="2" a="1"/>
  <c r="AT862" i="2" s="1"/>
  <c r="AW862" i="2"/>
  <c r="AS862" i="2" a="1"/>
  <c r="AS862" i="2" s="1"/>
  <c r="AV862" i="2" a="1"/>
  <c r="AV862" i="2" s="1"/>
  <c r="AP878" i="2" a="1"/>
  <c r="AP878" i="2" s="1"/>
  <c r="AM878" i="2" a="1"/>
  <c r="AM878" i="2" s="1"/>
  <c r="AN878" i="2" a="1"/>
  <c r="AN878" i="2" s="1"/>
  <c r="AO878" i="2"/>
  <c r="AK878" i="2" a="1"/>
  <c r="AK878" i="2" s="1"/>
  <c r="AL878" i="2" a="1"/>
  <c r="AL878" i="2" s="1"/>
  <c r="AX894" i="2" a="1"/>
  <c r="AX894" i="2" s="1"/>
  <c r="AR894" i="2" a="1"/>
  <c r="AR894" i="2" s="1"/>
  <c r="AU894" i="2" a="1"/>
  <c r="AU894" i="2" s="1"/>
  <c r="AT894" i="2" a="1"/>
  <c r="AT894" i="2" s="1"/>
  <c r="AW894" i="2"/>
  <c r="AS894" i="2" a="1"/>
  <c r="AS894" i="2" s="1"/>
  <c r="AV894" i="2" a="1"/>
  <c r="AV894" i="2" s="1"/>
  <c r="BF894" i="2" a="1"/>
  <c r="BF894" i="2" s="1"/>
  <c r="BA894" i="2" a="1"/>
  <c r="BA894" i="2" s="1"/>
  <c r="BB894" i="2" a="1"/>
  <c r="BB894" i="2" s="1"/>
  <c r="BC894" i="2" a="1"/>
  <c r="BC894" i="2" s="1"/>
  <c r="BD894" i="2" a="1"/>
  <c r="BD894" i="2" s="1"/>
  <c r="AZ894" i="2" a="1"/>
  <c r="AZ894" i="2" s="1"/>
  <c r="BE894" i="2"/>
  <c r="AP910" i="2" a="1"/>
  <c r="AP910" i="2" s="1"/>
  <c r="AM910" i="2" a="1"/>
  <c r="AM910" i="2" s="1"/>
  <c r="AN910" i="2" a="1"/>
  <c r="AN910" i="2" s="1"/>
  <c r="AO910" i="2"/>
  <c r="AK910" i="2" a="1"/>
  <c r="AK910" i="2" s="1"/>
  <c r="AL910" i="2" a="1"/>
  <c r="AL910" i="2" s="1"/>
  <c r="BH926" i="2" a="1"/>
  <c r="BH926" i="2" s="1"/>
  <c r="BK926" i="2" a="1"/>
  <c r="BK926" i="2" s="1"/>
  <c r="BM926" i="2"/>
  <c r="BJ926" i="2" a="1"/>
  <c r="BJ926" i="2" s="1"/>
  <c r="BL926" i="2" a="1"/>
  <c r="BL926" i="2" s="1"/>
  <c r="BN926" i="2" a="1"/>
  <c r="BN926" i="2" s="1"/>
  <c r="BI926" i="2" a="1"/>
  <c r="BI926" i="2" s="1"/>
  <c r="AR958" i="2" a="1"/>
  <c r="AR958" i="2" s="1"/>
  <c r="AS958" i="2" a="1"/>
  <c r="AS958" i="2" s="1"/>
  <c r="AX958" i="2" a="1"/>
  <c r="AX958" i="2" s="1"/>
  <c r="AT958" i="2" a="1"/>
  <c r="AT958" i="2" s="1"/>
  <c r="AU958" i="2" a="1"/>
  <c r="AU958" i="2" s="1"/>
  <c r="AW958" i="2"/>
  <c r="AV958" i="2" a="1"/>
  <c r="AV958" i="2" s="1"/>
  <c r="AL958" i="2" a="1"/>
  <c r="AL958" i="2" s="1"/>
  <c r="AO958" i="2"/>
  <c r="AM958" i="2" a="1"/>
  <c r="AM958" i="2" s="1"/>
  <c r="AN958" i="2" a="1"/>
  <c r="AN958" i="2" s="1"/>
  <c r="AP958" i="2" a="1"/>
  <c r="AP958" i="2" s="1"/>
  <c r="AK958" i="2" a="1"/>
  <c r="AK958" i="2" s="1"/>
  <c r="BB974" i="2" a="1"/>
  <c r="BB974" i="2" s="1"/>
  <c r="BF974" i="2" a="1"/>
  <c r="BF974" i="2" s="1"/>
  <c r="BC974" i="2" a="1"/>
  <c r="BC974" i="2" s="1"/>
  <c r="AZ974" i="2" a="1"/>
  <c r="AZ974" i="2" s="1"/>
  <c r="BD974" i="2" a="1"/>
  <c r="BD974" i="2" s="1"/>
  <c r="BA974" i="2" a="1"/>
  <c r="BA974" i="2" s="1"/>
  <c r="BE974" i="2"/>
  <c r="BH990" i="2" a="1"/>
  <c r="BH990" i="2" s="1"/>
  <c r="BK990" i="2" a="1"/>
  <c r="BK990" i="2" s="1"/>
  <c r="BM990" i="2"/>
  <c r="BJ990" i="2" a="1"/>
  <c r="BJ990" i="2" s="1"/>
  <c r="BL990" i="2" a="1"/>
  <c r="BL990" i="2" s="1"/>
  <c r="BN990" i="2" a="1"/>
  <c r="BN990" i="2" s="1"/>
  <c r="BI990" i="2" a="1"/>
  <c r="BI990" i="2" s="1"/>
  <c r="AR1022" i="2" a="1"/>
  <c r="AR1022" i="2" s="1"/>
  <c r="AS1022" i="2" a="1"/>
  <c r="AS1022" i="2" s="1"/>
  <c r="AX1022" i="2" a="1"/>
  <c r="AX1022" i="2" s="1"/>
  <c r="AT1022" i="2" a="1"/>
  <c r="AT1022" i="2" s="1"/>
  <c r="AU1022" i="2" a="1"/>
  <c r="AU1022" i="2" s="1"/>
  <c r="AW1022" i="2"/>
  <c r="AV1022" i="2" a="1"/>
  <c r="AV1022" i="2" s="1"/>
  <c r="AL1022" i="2" a="1"/>
  <c r="AL1022" i="2" s="1"/>
  <c r="AO1022" i="2"/>
  <c r="AM1022" i="2" a="1"/>
  <c r="AM1022" i="2" s="1"/>
  <c r="AN1022" i="2" a="1"/>
  <c r="AN1022" i="2" s="1"/>
  <c r="AP1022" i="2" a="1"/>
  <c r="AP1022" i="2" s="1"/>
  <c r="AK1022" i="2" a="1"/>
  <c r="AK1022" i="2" s="1"/>
  <c r="BB1038" i="2" a="1"/>
  <c r="BB1038" i="2" s="1"/>
  <c r="BF1038" i="2" a="1"/>
  <c r="BF1038" i="2" s="1"/>
  <c r="BC1038" i="2" a="1"/>
  <c r="BC1038" i="2" s="1"/>
  <c r="BA1038" i="2" a="1"/>
  <c r="BA1038" i="2" s="1"/>
  <c r="BE1038" i="2"/>
  <c r="BD1038" i="2" a="1"/>
  <c r="BD1038" i="2" s="1"/>
  <c r="AZ1038" i="2" a="1"/>
  <c r="AZ1038" i="2" s="1"/>
  <c r="BK1054" i="2" a="1"/>
  <c r="BK1054" i="2" s="1"/>
  <c r="BH1054" i="2" a="1"/>
  <c r="BH1054" i="2" s="1"/>
  <c r="BM1054" i="2"/>
  <c r="BJ1054" i="2" a="1"/>
  <c r="BJ1054" i="2" s="1"/>
  <c r="BL1054" i="2" a="1"/>
  <c r="BL1054" i="2" s="1"/>
  <c r="BN1054" i="2" a="1"/>
  <c r="BN1054" i="2" s="1"/>
  <c r="BI1054" i="2" a="1"/>
  <c r="BI1054" i="2" s="1"/>
  <c r="AR1070" i="2" a="1"/>
  <c r="AR1070" i="2" s="1"/>
  <c r="AS1070" i="2" a="1"/>
  <c r="AS1070" i="2" s="1"/>
  <c r="AX1070" i="2" a="1"/>
  <c r="AX1070" i="2" s="1"/>
  <c r="AT1070" i="2" a="1"/>
  <c r="AT1070" i="2" s="1"/>
  <c r="AW1070" i="2"/>
  <c r="AU1070" i="2" a="1"/>
  <c r="AU1070" i="2" s="1"/>
  <c r="AV1070" i="2" a="1"/>
  <c r="AV1070" i="2" s="1"/>
  <c r="AS1086" i="2" a="1"/>
  <c r="AS1086" i="2" s="1"/>
  <c r="AT1086" i="2" a="1"/>
  <c r="AT1086" i="2" s="1"/>
  <c r="AX1086" i="2" a="1"/>
  <c r="AX1086" i="2" s="1"/>
  <c r="AW1086" i="2"/>
  <c r="AU1086" i="2" a="1"/>
  <c r="AU1086" i="2" s="1"/>
  <c r="AR1086" i="2" a="1"/>
  <c r="AR1086" i="2" s="1"/>
  <c r="AV1086" i="2" a="1"/>
  <c r="AV1086" i="2" s="1"/>
  <c r="AR1102" i="2" a="1"/>
  <c r="AR1102" i="2" s="1"/>
  <c r="AS1102" i="2" a="1"/>
  <c r="AS1102" i="2" s="1"/>
  <c r="AW1102" i="2"/>
  <c r="AV1102" i="2" a="1"/>
  <c r="AV1102" i="2" s="1"/>
  <c r="AT1102" i="2" a="1"/>
  <c r="AT1102" i="2" s="1"/>
  <c r="AX1102" i="2" a="1"/>
  <c r="AX1102" i="2" s="1"/>
  <c r="AU1102" i="2" a="1"/>
  <c r="AU1102" i="2" s="1"/>
  <c r="AL1134" i="2" a="1"/>
  <c r="AL1134" i="2" s="1"/>
  <c r="AO1134" i="2"/>
  <c r="AK1134" i="2" a="1"/>
  <c r="AK1134" i="2" s="1"/>
  <c r="AN1134" i="2" a="1"/>
  <c r="AN1134" i="2" s="1"/>
  <c r="AM1134" i="2" a="1"/>
  <c r="AM1134" i="2" s="1"/>
  <c r="AP1134" i="2" a="1"/>
  <c r="AP1134" i="2" s="1"/>
  <c r="AN1150" i="2" a="1"/>
  <c r="AN1150" i="2" s="1"/>
  <c r="AL1150" i="2" a="1"/>
  <c r="AL1150" i="2" s="1"/>
  <c r="AM1150" i="2" a="1"/>
  <c r="AM1150" i="2" s="1"/>
  <c r="AP1150" i="2" a="1"/>
  <c r="AP1150" i="2" s="1"/>
  <c r="AK1150" i="2" a="1"/>
  <c r="AK1150" i="2" s="1"/>
  <c r="AO1150" i="2"/>
  <c r="BK1150" i="2" a="1"/>
  <c r="BK1150" i="2" s="1"/>
  <c r="BH1150" i="2" a="1"/>
  <c r="BH1150" i="2" s="1"/>
  <c r="BL1150" i="2" a="1"/>
  <c r="BL1150" i="2" s="1"/>
  <c r="BJ1150" i="2" a="1"/>
  <c r="BJ1150" i="2" s="1"/>
  <c r="BN1150" i="2" a="1"/>
  <c r="BN1150" i="2" s="1"/>
  <c r="BI1150" i="2" a="1"/>
  <c r="BI1150" i="2" s="1"/>
  <c r="BM1150" i="2"/>
  <c r="BJ1166" i="2" a="1"/>
  <c r="BJ1166" i="2" s="1"/>
  <c r="BN1166" i="2" a="1"/>
  <c r="BN1166" i="2" s="1"/>
  <c r="BK1166" i="2" a="1"/>
  <c r="BK1166" i="2" s="1"/>
  <c r="BI1166" i="2" a="1"/>
  <c r="BI1166" i="2" s="1"/>
  <c r="BM1166" i="2"/>
  <c r="BH1166" i="2" a="1"/>
  <c r="BH1166" i="2" s="1"/>
  <c r="BL1166" i="2" a="1"/>
  <c r="BL1166" i="2" s="1"/>
  <c r="AU1193" i="2" a="1"/>
  <c r="AU1193" i="2" s="1"/>
  <c r="AX1193" i="2" a="1"/>
  <c r="AX1193" i="2" s="1"/>
  <c r="AR1193" i="2" a="1"/>
  <c r="AR1193" i="2" s="1"/>
  <c r="AV1193" i="2" a="1"/>
  <c r="AV1193" i="2" s="1"/>
  <c r="AS1193" i="2" a="1"/>
  <c r="AS1193" i="2" s="1"/>
  <c r="AW1193" i="2"/>
  <c r="AT1193" i="2" a="1"/>
  <c r="AT1193" i="2" s="1"/>
  <c r="AU1209" i="2" a="1"/>
  <c r="AU1209" i="2" s="1"/>
  <c r="AR1209" i="2" a="1"/>
  <c r="AR1209" i="2" s="1"/>
  <c r="AX1209" i="2" a="1"/>
  <c r="AX1209" i="2" s="1"/>
  <c r="AV1209" i="2" a="1"/>
  <c r="AV1209" i="2" s="1"/>
  <c r="AS1209" i="2" a="1"/>
  <c r="AS1209" i="2" s="1"/>
  <c r="AW1209" i="2"/>
  <c r="AT1209" i="2" a="1"/>
  <c r="AT1209" i="2" s="1"/>
  <c r="AN1225" i="2" a="1"/>
  <c r="AN1225" i="2" s="1"/>
  <c r="AO1225" i="2"/>
  <c r="AL1225" i="2" a="1"/>
  <c r="AL1225" i="2" s="1"/>
  <c r="AM1225" i="2" a="1"/>
  <c r="AM1225" i="2" s="1"/>
  <c r="AP1225" i="2" a="1"/>
  <c r="AP1225" i="2" s="1"/>
  <c r="AK1225" i="2" a="1"/>
  <c r="AK1225" i="2" s="1"/>
  <c r="BJ1241" i="2" a="1"/>
  <c r="BJ1241" i="2" s="1"/>
  <c r="BN1241" i="2" a="1"/>
  <c r="BN1241" i="2" s="1"/>
  <c r="BK1241" i="2" a="1"/>
  <c r="BK1241" i="2" s="1"/>
  <c r="BI1241" i="2" a="1"/>
  <c r="BI1241" i="2" s="1"/>
  <c r="BM1241" i="2"/>
  <c r="BH1241" i="2" a="1"/>
  <c r="BH1241" i="2" s="1"/>
  <c r="BL1241" i="2" a="1"/>
  <c r="BL1241" i="2" s="1"/>
  <c r="BA1257" i="2" a="1"/>
  <c r="BA1257" i="2" s="1"/>
  <c r="AZ1257" i="2" a="1"/>
  <c r="AZ1257" i="2" s="1"/>
  <c r="BE1257" i="2"/>
  <c r="BC1257" i="2" a="1"/>
  <c r="BC1257" i="2" s="1"/>
  <c r="BD1257" i="2" a="1"/>
  <c r="BD1257" i="2" s="1"/>
  <c r="BF1257" i="2" a="1"/>
  <c r="BF1257" i="2" s="1"/>
  <c r="BB1257" i="2" a="1"/>
  <c r="BB1257" i="2" s="1"/>
  <c r="AX1273" i="2" a="1"/>
  <c r="AX1273" i="2" s="1"/>
  <c r="AV1273" i="2" a="1"/>
  <c r="AV1273" i="2" s="1"/>
  <c r="AS1273" i="2" a="1"/>
  <c r="AS1273" i="2" s="1"/>
  <c r="AT1273" i="2" a="1"/>
  <c r="AT1273" i="2" s="1"/>
  <c r="AW1273" i="2"/>
  <c r="AR1273" i="2" a="1"/>
  <c r="AR1273" i="2" s="1"/>
  <c r="AU1273" i="2" a="1"/>
  <c r="AU1273" i="2" s="1"/>
  <c r="BH1273" i="2" a="1"/>
  <c r="BH1273" i="2" s="1"/>
  <c r="BK1273" i="2" a="1"/>
  <c r="BK1273" i="2" s="1"/>
  <c r="BJ1273" i="2" a="1"/>
  <c r="BJ1273" i="2" s="1"/>
  <c r="BM1273" i="2"/>
  <c r="BN1273" i="2" a="1"/>
  <c r="BN1273" i="2" s="1"/>
  <c r="BI1273" i="2" a="1"/>
  <c r="BI1273" i="2" s="1"/>
  <c r="BL1273" i="2" a="1"/>
  <c r="BL1273" i="2" s="1"/>
  <c r="BN1289" i="2" a="1"/>
  <c r="BN1289" i="2" s="1"/>
  <c r="BH1289" i="2" a="1"/>
  <c r="BH1289" i="2" s="1"/>
  <c r="BI1289" i="2" a="1"/>
  <c r="BI1289" i="2" s="1"/>
  <c r="BJ1289" i="2" a="1"/>
  <c r="BJ1289" i="2" s="1"/>
  <c r="BK1289" i="2" a="1"/>
  <c r="BK1289" i="2" s="1"/>
  <c r="BM1289" i="2"/>
  <c r="BL1289" i="2" a="1"/>
  <c r="BL1289" i="2" s="1"/>
  <c r="BA1305" i="2" a="1"/>
  <c r="BA1305" i="2" s="1"/>
  <c r="BB1305" i="2" a="1"/>
  <c r="BB1305" i="2" s="1"/>
  <c r="AZ1305" i="2" a="1"/>
  <c r="AZ1305" i="2" s="1"/>
  <c r="BD1305" i="2" a="1"/>
  <c r="BD1305" i="2" s="1"/>
  <c r="BF1305" i="2" a="1"/>
  <c r="BF1305" i="2" s="1"/>
  <c r="BE1305" i="2"/>
  <c r="BC1305" i="2" a="1"/>
  <c r="BC1305" i="2" s="1"/>
  <c r="AK1321" i="2" a="1"/>
  <c r="AK1321" i="2" s="1"/>
  <c r="AN1321" i="2" a="1"/>
  <c r="AN1321" i="2" s="1"/>
  <c r="AL1321" i="2" a="1"/>
  <c r="AL1321" i="2" s="1"/>
  <c r="AM1321" i="2" a="1"/>
  <c r="AM1321" i="2" s="1"/>
  <c r="AP1321" i="2" a="1"/>
  <c r="AP1321" i="2" s="1"/>
  <c r="AO1321" i="2"/>
  <c r="AX1337" i="2" a="1"/>
  <c r="AX1337" i="2" s="1"/>
  <c r="AV1337" i="2" a="1"/>
  <c r="AV1337" i="2" s="1"/>
  <c r="AS1337" i="2" a="1"/>
  <c r="AS1337" i="2" s="1"/>
  <c r="AT1337" i="2" a="1"/>
  <c r="AT1337" i="2" s="1"/>
  <c r="AW1337" i="2"/>
  <c r="AU1337" i="2" a="1"/>
  <c r="AU1337" i="2" s="1"/>
  <c r="AR1337" i="2" a="1"/>
  <c r="AR1337" i="2" s="1"/>
  <c r="BJ1337" i="2" a="1"/>
  <c r="BJ1337" i="2" s="1"/>
  <c r="BM1337" i="2"/>
  <c r="BN1337" i="2" a="1"/>
  <c r="BN1337" i="2" s="1"/>
  <c r="BL1337" i="2" a="1"/>
  <c r="BL1337" i="2" s="1"/>
  <c r="BH1337" i="2" a="1"/>
  <c r="BH1337" i="2" s="1"/>
  <c r="BK1337" i="2" a="1"/>
  <c r="BK1337" i="2" s="1"/>
  <c r="BI1337" i="2" a="1"/>
  <c r="BI1337" i="2" s="1"/>
  <c r="AR1353" i="2" a="1"/>
  <c r="AR1353" i="2" s="1"/>
  <c r="AU1353" i="2" a="1"/>
  <c r="AU1353" i="2" s="1"/>
  <c r="AT1353" i="2" a="1"/>
  <c r="AT1353" i="2" s="1"/>
  <c r="AW1353" i="2"/>
  <c r="AS1353" i="2" a="1"/>
  <c r="AS1353" i="2" s="1"/>
  <c r="AV1353" i="2" a="1"/>
  <c r="AV1353" i="2" s="1"/>
  <c r="AX1353" i="2" a="1"/>
  <c r="AX1353" i="2" s="1"/>
  <c r="AR232" i="2" a="1"/>
  <c r="AR232" i="2" s="1"/>
  <c r="AT232" i="2" a="1"/>
  <c r="AT232" i="2" s="1"/>
  <c r="AU232" i="2" a="1"/>
  <c r="AU232" i="2" s="1"/>
  <c r="AW232" i="2"/>
  <c r="AS232" i="2" a="1"/>
  <c r="AS232" i="2" s="1"/>
  <c r="AX232" i="2" a="1"/>
  <c r="AX232" i="2" s="1"/>
  <c r="AV232" i="2" a="1"/>
  <c r="AV232" i="2" s="1"/>
  <c r="AK216" i="2" a="1"/>
  <c r="AK216" i="2" s="1"/>
  <c r="AP216" i="2" a="1"/>
  <c r="AP216" i="2" s="1"/>
  <c r="AO216" i="2"/>
  <c r="AN216" i="2" a="1"/>
  <c r="AN216" i="2" s="1"/>
  <c r="AM216" i="2" a="1"/>
  <c r="AM216" i="2" s="1"/>
  <c r="AL216" i="2" a="1"/>
  <c r="AL216" i="2" s="1"/>
  <c r="AR216" i="2" a="1"/>
  <c r="AR216" i="2" s="1"/>
  <c r="AW216" i="2"/>
  <c r="AS216" i="2" a="1"/>
  <c r="AS216" i="2" s="1"/>
  <c r="AX216" i="2" a="1"/>
  <c r="AX216" i="2" s="1"/>
  <c r="AT216" i="2" a="1"/>
  <c r="AT216" i="2" s="1"/>
  <c r="AU216" i="2" a="1"/>
  <c r="AU216" i="2" s="1"/>
  <c r="AV216" i="2" a="1"/>
  <c r="AV216" i="2" s="1"/>
  <c r="AZ184" i="2" a="1"/>
  <c r="AZ184" i="2" s="1"/>
  <c r="BE184" i="2"/>
  <c r="BA184" i="2" a="1"/>
  <c r="BA184" i="2" s="1"/>
  <c r="BF184" i="2" a="1"/>
  <c r="BF184" i="2" s="1"/>
  <c r="BB184" i="2" a="1"/>
  <c r="BB184" i="2" s="1"/>
  <c r="BC184" i="2" a="1"/>
  <c r="BC184" i="2" s="1"/>
  <c r="BD184" i="2" a="1"/>
  <c r="BD184" i="2" s="1"/>
  <c r="AT168" i="2" a="1"/>
  <c r="AT168" i="2" s="1"/>
  <c r="AU168" i="2" a="1"/>
  <c r="AU168" i="2" s="1"/>
  <c r="AV168" i="2" a="1"/>
  <c r="AV168" i="2" s="1"/>
  <c r="AW168" i="2"/>
  <c r="AR168" i="2" a="1"/>
  <c r="AR168" i="2" s="1"/>
  <c r="AS168" i="2" a="1"/>
  <c r="AS168" i="2" s="1"/>
  <c r="AX168" i="2" a="1"/>
  <c r="AX168" i="2" s="1"/>
  <c r="BA152" i="2" a="1"/>
  <c r="BA152" i="2" s="1"/>
  <c r="BF152" i="2" a="1"/>
  <c r="BF152" i="2" s="1"/>
  <c r="BE152" i="2"/>
  <c r="AZ152" i="2" a="1"/>
  <c r="AZ152" i="2" s="1"/>
  <c r="BB152" i="2" a="1"/>
  <c r="BB152" i="2" s="1"/>
  <c r="BD152" i="2" a="1"/>
  <c r="BD152" i="2" s="1"/>
  <c r="BC152" i="2" a="1"/>
  <c r="BC152" i="2" s="1"/>
  <c r="BN136" i="2" a="1"/>
  <c r="BN136" i="2" s="1"/>
  <c r="BH136" i="2" a="1"/>
  <c r="BH136" i="2" s="1"/>
  <c r="BJ136" i="2" a="1"/>
  <c r="BJ136" i="2" s="1"/>
  <c r="BI136" i="2" a="1"/>
  <c r="BI136" i="2" s="1"/>
  <c r="BL136" i="2" a="1"/>
  <c r="BL136" i="2" s="1"/>
  <c r="BK136" i="2" a="1"/>
  <c r="BK136" i="2" s="1"/>
  <c r="BM136" i="2"/>
  <c r="BK120" i="2" a="1"/>
  <c r="BK120" i="2" s="1"/>
  <c r="BN120" i="2" a="1"/>
  <c r="BN120" i="2" s="1"/>
  <c r="BJ120" i="2" a="1"/>
  <c r="BJ120" i="2" s="1"/>
  <c r="BL120" i="2" a="1"/>
  <c r="BL120" i="2" s="1"/>
  <c r="BI120" i="2" a="1"/>
  <c r="BI120" i="2" s="1"/>
  <c r="BH120" i="2" a="1"/>
  <c r="BH120" i="2" s="1"/>
  <c r="BM120" i="2"/>
  <c r="AR104" i="2" a="1"/>
  <c r="AR104" i="2" s="1"/>
  <c r="AV104" i="2" a="1"/>
  <c r="AV104" i="2" s="1"/>
  <c r="AS104" i="2" a="1"/>
  <c r="AS104" i="2" s="1"/>
  <c r="AW104" i="2"/>
  <c r="AT104" i="2" a="1"/>
  <c r="AT104" i="2" s="1"/>
  <c r="AX104" i="2" a="1"/>
  <c r="AX104" i="2" s="1"/>
  <c r="AU104" i="2" a="1"/>
  <c r="AU104" i="2" s="1"/>
  <c r="AK86" i="2" a="1"/>
  <c r="AK86" i="2" s="1"/>
  <c r="AP86" i="2" a="1"/>
  <c r="AP86" i="2" s="1"/>
  <c r="AL86" i="2" a="1"/>
  <c r="AL86" i="2" s="1"/>
  <c r="AM86" i="2" a="1"/>
  <c r="AM86" i="2" s="1"/>
  <c r="AN86" i="2" a="1"/>
  <c r="AN86" i="2" s="1"/>
  <c r="AO86" i="2"/>
  <c r="BC86" i="2" a="1"/>
  <c r="BC86" i="2" s="1"/>
  <c r="AZ86" i="2" a="1"/>
  <c r="AZ86" i="2" s="1"/>
  <c r="BD86" i="2" a="1"/>
  <c r="BD86" i="2" s="1"/>
  <c r="BA86" i="2" a="1"/>
  <c r="BA86" i="2" s="1"/>
  <c r="BE86" i="2"/>
  <c r="BB86" i="2" a="1"/>
  <c r="BB86" i="2" s="1"/>
  <c r="BF86" i="2" a="1"/>
  <c r="BF86" i="2" s="1"/>
  <c r="AT70" i="2" a="1"/>
  <c r="AT70" i="2" s="1"/>
  <c r="AW70" i="2"/>
  <c r="AV70" i="2" a="1"/>
  <c r="AV70" i="2" s="1"/>
  <c r="AX70" i="2" a="1"/>
  <c r="AX70" i="2" s="1"/>
  <c r="AS70" i="2" a="1"/>
  <c r="AS70" i="2" s="1"/>
  <c r="AR70" i="2" a="1"/>
  <c r="AR70" i="2" s="1"/>
  <c r="AU70" i="2" a="1"/>
  <c r="AU70" i="2" s="1"/>
  <c r="AS54" i="2" a="1"/>
  <c r="AS54" i="2" s="1"/>
  <c r="AW54" i="2"/>
  <c r="AT54" i="2" a="1"/>
  <c r="AT54" i="2" s="1"/>
  <c r="AX54" i="2" a="1"/>
  <c r="AX54" i="2" s="1"/>
  <c r="AU54" i="2" a="1"/>
  <c r="AU54" i="2" s="1"/>
  <c r="AR54" i="2" a="1"/>
  <c r="AR54" i="2" s="1"/>
  <c r="AV54" i="2" a="1"/>
  <c r="AV54" i="2" s="1"/>
  <c r="BM38" i="2"/>
  <c r="BI38" i="2" a="1"/>
  <c r="BI38" i="2" s="1"/>
  <c r="BL38" i="2" a="1"/>
  <c r="BL38" i="2" s="1"/>
  <c r="BK38" i="2" a="1"/>
  <c r="BK38" i="2" s="1"/>
  <c r="BH38" i="2" a="1"/>
  <c r="BH38" i="2" s="1"/>
  <c r="BN38" i="2" a="1"/>
  <c r="BN38" i="2" s="1"/>
  <c r="BJ38" i="2" a="1"/>
  <c r="BJ38" i="2" s="1"/>
  <c r="BJ22" i="2" a="1"/>
  <c r="BJ22" i="2" s="1"/>
  <c r="BK22" i="2" a="1"/>
  <c r="BK22" i="2" s="1"/>
  <c r="BN22" i="2" a="1"/>
  <c r="BN22" i="2" s="1"/>
  <c r="BM22" i="2"/>
  <c r="BH22" i="2" a="1"/>
  <c r="BH22" i="2" s="1"/>
  <c r="BI22" i="2" a="1"/>
  <c r="BI22" i="2" s="1"/>
  <c r="BL22" i="2" a="1"/>
  <c r="BL22" i="2" s="1"/>
  <c r="AU22" i="2" a="1"/>
  <c r="AU22" i="2" s="1"/>
  <c r="AR22" i="2" a="1"/>
  <c r="AR22" i="2" s="1"/>
  <c r="AV22" i="2" a="1"/>
  <c r="AV22" i="2" s="1"/>
  <c r="AS22" i="2" a="1"/>
  <c r="AS22" i="2" s="1"/>
  <c r="AW22" i="2"/>
  <c r="AT22" i="2" a="1"/>
  <c r="AT22" i="2" s="1"/>
  <c r="AX22" i="2" a="1"/>
  <c r="AX22" i="2" s="1"/>
  <c r="AT261" i="2" a="1"/>
  <c r="AT261" i="2" s="1"/>
  <c r="AX261" i="2" a="1"/>
  <c r="AX261" i="2" s="1"/>
  <c r="AU261" i="2" a="1"/>
  <c r="AU261" i="2" s="1"/>
  <c r="AR261" i="2" a="1"/>
  <c r="AR261" i="2" s="1"/>
  <c r="AV261" i="2" a="1"/>
  <c r="AV261" i="2" s="1"/>
  <c r="AS261" i="2" a="1"/>
  <c r="AS261" i="2" s="1"/>
  <c r="AW261" i="2"/>
  <c r="AU277" i="2" a="1"/>
  <c r="AU277" i="2" s="1"/>
  <c r="AS277" i="2" a="1"/>
  <c r="AS277" i="2" s="1"/>
  <c r="AW277" i="2"/>
  <c r="AV277" i="2" a="1"/>
  <c r="AV277" i="2" s="1"/>
  <c r="AX277" i="2" a="1"/>
  <c r="AX277" i="2" s="1"/>
  <c r="AT277" i="2" a="1"/>
  <c r="AT277" i="2" s="1"/>
  <c r="AR277" i="2" a="1"/>
  <c r="AR277" i="2" s="1"/>
  <c r="BJ293" i="2" a="1"/>
  <c r="BJ293" i="2" s="1"/>
  <c r="BN293" i="2" a="1"/>
  <c r="BN293" i="2" s="1"/>
  <c r="BK293" i="2" a="1"/>
  <c r="BK293" i="2" s="1"/>
  <c r="BH293" i="2" a="1"/>
  <c r="BH293" i="2" s="1"/>
  <c r="BL293" i="2" a="1"/>
  <c r="BL293" i="2" s="1"/>
  <c r="BI293" i="2" a="1"/>
  <c r="BI293" i="2" s="1"/>
  <c r="BM293" i="2"/>
  <c r="BH310" i="2" a="1"/>
  <c r="BH310" i="2" s="1"/>
  <c r="BL310" i="2" a="1"/>
  <c r="BL310" i="2" s="1"/>
  <c r="BI310" i="2" a="1"/>
  <c r="BI310" i="2" s="1"/>
  <c r="BM310" i="2"/>
  <c r="BJ310" i="2" a="1"/>
  <c r="BJ310" i="2" s="1"/>
  <c r="BN310" i="2" a="1"/>
  <c r="BN310" i="2" s="1"/>
  <c r="BK310" i="2" a="1"/>
  <c r="BK310" i="2" s="1"/>
  <c r="AZ310" i="2" a="1"/>
  <c r="AZ310" i="2" s="1"/>
  <c r="BC310" i="2" a="1"/>
  <c r="BC310" i="2" s="1"/>
  <c r="BE310" i="2"/>
  <c r="BA310" i="2" a="1"/>
  <c r="BA310" i="2" s="1"/>
  <c r="BF310" i="2" a="1"/>
  <c r="BF310" i="2" s="1"/>
  <c r="BB310" i="2" a="1"/>
  <c r="BB310" i="2" s="1"/>
  <c r="BD310" i="2" a="1"/>
  <c r="BD310" i="2" s="1"/>
  <c r="AM342" i="2" a="1"/>
  <c r="AM342" i="2" s="1"/>
  <c r="AN342" i="2" a="1"/>
  <c r="AN342" i="2" s="1"/>
  <c r="AK342" i="2" a="1"/>
  <c r="AK342" i="2" s="1"/>
  <c r="AO342" i="2"/>
  <c r="AP342" i="2" a="1"/>
  <c r="AP342" i="2" s="1"/>
  <c r="AL342" i="2" a="1"/>
  <c r="AL342" i="2" s="1"/>
  <c r="BH374" i="2" a="1"/>
  <c r="BH374" i="2" s="1"/>
  <c r="BL374" i="2" a="1"/>
  <c r="BL374" i="2" s="1"/>
  <c r="BI374" i="2" a="1"/>
  <c r="BI374" i="2" s="1"/>
  <c r="BM374" i="2"/>
  <c r="BJ374" i="2" a="1"/>
  <c r="BJ374" i="2" s="1"/>
  <c r="BN374" i="2" a="1"/>
  <c r="BN374" i="2" s="1"/>
  <c r="BK374" i="2" a="1"/>
  <c r="BK374" i="2" s="1"/>
  <c r="AT390" i="2" a="1"/>
  <c r="AT390" i="2" s="1"/>
  <c r="AV390" i="2" a="1"/>
  <c r="AV390" i="2" s="1"/>
  <c r="AR390" i="2" a="1"/>
  <c r="AR390" i="2" s="1"/>
  <c r="AW390" i="2"/>
  <c r="AS390" i="2" a="1"/>
  <c r="AS390" i="2" s="1"/>
  <c r="AU390" i="2" a="1"/>
  <c r="AU390" i="2" s="1"/>
  <c r="AX390" i="2" a="1"/>
  <c r="AX390" i="2" s="1"/>
  <c r="AZ406" i="2" a="1"/>
  <c r="AZ406" i="2" s="1"/>
  <c r="BB406" i="2" a="1"/>
  <c r="BB406" i="2" s="1"/>
  <c r="BF406" i="2" a="1"/>
  <c r="BF406" i="2" s="1"/>
  <c r="BE406" i="2"/>
  <c r="BD406" i="2" a="1"/>
  <c r="BD406" i="2" s="1"/>
  <c r="BA406" i="2" a="1"/>
  <c r="BA406" i="2" s="1"/>
  <c r="BC406" i="2" a="1"/>
  <c r="BC406" i="2" s="1"/>
  <c r="BM438" i="2"/>
  <c r="BG425" i="4" s="1"/>
  <c r="BH438" i="2" a="1"/>
  <c r="BH438" i="2" s="1"/>
  <c r="BB425" i="4" s="1"/>
  <c r="BJ438" i="2" a="1"/>
  <c r="BJ438" i="2" s="1"/>
  <c r="BD425" i="4" s="1"/>
  <c r="BL438" i="2" a="1"/>
  <c r="BL438" i="2" s="1"/>
  <c r="BF425" i="4" s="1"/>
  <c r="BK438" i="2" a="1"/>
  <c r="BK438" i="2" s="1"/>
  <c r="BE425" i="4" s="1"/>
  <c r="BI438" i="2" a="1"/>
  <c r="BI438" i="2" s="1"/>
  <c r="BC425" i="4" s="1"/>
  <c r="BN438" i="2" a="1"/>
  <c r="BN438" i="2" s="1"/>
  <c r="BH425" i="4" s="1"/>
  <c r="AM438" i="2" a="1"/>
  <c r="AM438" i="2" s="1"/>
  <c r="AJ425" i="4" s="1"/>
  <c r="AN438" i="2" a="1"/>
  <c r="AN438" i="2" s="1"/>
  <c r="AK425" i="4" s="1"/>
  <c r="AK438" i="2" a="1"/>
  <c r="AK438" i="2" s="1"/>
  <c r="AH425" i="4" s="1"/>
  <c r="AO438" i="2"/>
  <c r="AL425" i="4" s="1"/>
  <c r="AL438" i="2" a="1"/>
  <c r="AL438" i="2" s="1"/>
  <c r="AI425" i="4" s="1"/>
  <c r="AP438" i="2" a="1"/>
  <c r="AP438" i="2" s="1"/>
  <c r="AM425" i="4" s="1"/>
  <c r="BA454" i="2" a="1"/>
  <c r="BA454" i="2" s="1"/>
  <c r="BC454" i="2" a="1"/>
  <c r="BC454" i="2" s="1"/>
  <c r="BE454" i="2"/>
  <c r="BD454" i="2" a="1"/>
  <c r="BD454" i="2" s="1"/>
  <c r="BB454" i="2" a="1"/>
  <c r="BB454" i="2" s="1"/>
  <c r="AZ454" i="2" a="1"/>
  <c r="AZ454" i="2" s="1"/>
  <c r="BF454" i="2" a="1"/>
  <c r="BF454" i="2" s="1"/>
  <c r="BM470" i="2"/>
  <c r="BG408" i="4" s="1"/>
  <c r="BI470" i="2" a="1"/>
  <c r="BI470" i="2" s="1"/>
  <c r="BC408" i="4" s="1"/>
  <c r="BN470" i="2" a="1"/>
  <c r="BN470" i="2" s="1"/>
  <c r="BH408" i="4" s="1"/>
  <c r="BJ470" i="2" a="1"/>
  <c r="BJ470" i="2" s="1"/>
  <c r="BD408" i="4" s="1"/>
  <c r="BK470" i="2" a="1"/>
  <c r="BK470" i="2" s="1"/>
  <c r="BE408" i="4" s="1"/>
  <c r="BL470" i="2" a="1"/>
  <c r="BL470" i="2" s="1"/>
  <c r="BF408" i="4" s="1"/>
  <c r="BH470" i="2" a="1"/>
  <c r="BH470" i="2" s="1"/>
  <c r="BB408" i="4" s="1"/>
  <c r="AN486" i="2" a="1"/>
  <c r="AN486" i="2" s="1"/>
  <c r="AK486" i="2" a="1"/>
  <c r="AK486" i="2" s="1"/>
  <c r="AO486" i="2"/>
  <c r="AL486" i="2" a="1"/>
  <c r="AL486" i="2" s="1"/>
  <c r="AP486" i="2" a="1"/>
  <c r="AP486" i="2" s="1"/>
  <c r="AM486" i="2" a="1"/>
  <c r="AM486" i="2" s="1"/>
  <c r="AK502" i="2" a="1"/>
  <c r="AK502" i="2" s="1"/>
  <c r="AO502" i="2"/>
  <c r="AN502" i="2" a="1"/>
  <c r="AN502" i="2" s="1"/>
  <c r="AL502" i="2" a="1"/>
  <c r="AL502" i="2" s="1"/>
  <c r="AM502" i="2" a="1"/>
  <c r="AM502" i="2" s="1"/>
  <c r="AP502" i="2" a="1"/>
  <c r="AP502" i="2" s="1"/>
  <c r="AK518" i="2" a="1"/>
  <c r="AK518" i="2" s="1"/>
  <c r="AO518" i="2"/>
  <c r="AN518" i="2" a="1"/>
  <c r="AN518" i="2" s="1"/>
  <c r="AL518" i="2" a="1"/>
  <c r="AL518" i="2" s="1"/>
  <c r="AM518" i="2" a="1"/>
  <c r="AM518" i="2" s="1"/>
  <c r="AP518" i="2" a="1"/>
  <c r="AP518" i="2" s="1"/>
  <c r="AS534" i="2" a="1"/>
  <c r="AS534" i="2" s="1"/>
  <c r="AW534" i="2"/>
  <c r="AT534" i="2" a="1"/>
  <c r="AT534" i="2" s="1"/>
  <c r="AX534" i="2" a="1"/>
  <c r="AX534" i="2" s="1"/>
  <c r="AU534" i="2" a="1"/>
  <c r="AU534" i="2" s="1"/>
  <c r="AR534" i="2" a="1"/>
  <c r="AR534" i="2" s="1"/>
  <c r="AV534" i="2" a="1"/>
  <c r="AV534" i="2" s="1"/>
  <c r="AO550" i="2"/>
  <c r="AL550" i="2" a="1"/>
  <c r="AL550" i="2" s="1"/>
  <c r="AK550" i="2" a="1"/>
  <c r="AK550" i="2" s="1"/>
  <c r="AN550" i="2" a="1"/>
  <c r="AN550" i="2" s="1"/>
  <c r="AM550" i="2" a="1"/>
  <c r="AM550" i="2" s="1"/>
  <c r="AP550" i="2" a="1"/>
  <c r="AP550" i="2" s="1"/>
  <c r="BL566" i="2" a="1"/>
  <c r="BL566" i="2" s="1"/>
  <c r="BK566" i="2" a="1"/>
  <c r="BK566" i="2" s="1"/>
  <c r="BI566" i="2" a="1"/>
  <c r="BI566" i="2" s="1"/>
  <c r="BN566" i="2" a="1"/>
  <c r="BN566" i="2" s="1"/>
  <c r="BJ566" i="2" a="1"/>
  <c r="BJ566" i="2" s="1"/>
  <c r="BH566" i="2" a="1"/>
  <c r="BH566" i="2" s="1"/>
  <c r="BM566" i="2"/>
  <c r="AL566" i="2" a="1"/>
  <c r="AL566" i="2" s="1"/>
  <c r="AM566" i="2" a="1"/>
  <c r="AM566" i="2" s="1"/>
  <c r="AO566" i="2"/>
  <c r="AP566" i="2" a="1"/>
  <c r="AP566" i="2" s="1"/>
  <c r="AK566" i="2" a="1"/>
  <c r="AK566" i="2" s="1"/>
  <c r="AN566" i="2" a="1"/>
  <c r="AN566" i="2" s="1"/>
  <c r="BK582" i="2" a="1"/>
  <c r="BK582" i="2" s="1"/>
  <c r="BH582" i="2" a="1"/>
  <c r="BH582" i="2" s="1"/>
  <c r="BL582" i="2" a="1"/>
  <c r="BL582" i="2" s="1"/>
  <c r="BI582" i="2" a="1"/>
  <c r="BI582" i="2" s="1"/>
  <c r="BM582" i="2"/>
  <c r="BJ582" i="2" a="1"/>
  <c r="BJ582" i="2" s="1"/>
  <c r="BN582" i="2" a="1"/>
  <c r="BN582" i="2" s="1"/>
  <c r="AM598" i="2" a="1"/>
  <c r="AM598" i="2" s="1"/>
  <c r="AN598" i="2" a="1"/>
  <c r="AN598" i="2" s="1"/>
  <c r="AO598" i="2"/>
  <c r="AK598" i="2" a="1"/>
  <c r="AK598" i="2" s="1"/>
  <c r="AL598" i="2" a="1"/>
  <c r="AL598" i="2" s="1"/>
  <c r="AP598" i="2" a="1"/>
  <c r="AP598" i="2" s="1"/>
  <c r="AK614" i="2" a="1"/>
  <c r="AK614" i="2" s="1"/>
  <c r="AM614" i="2" a="1"/>
  <c r="AM614" i="2" s="1"/>
  <c r="AN614" i="2" a="1"/>
  <c r="AN614" i="2" s="1"/>
  <c r="AO614" i="2"/>
  <c r="AP614" i="2" a="1"/>
  <c r="AP614" i="2" s="1"/>
  <c r="AL614" i="2" a="1"/>
  <c r="AL614" i="2" s="1"/>
  <c r="BE630" i="2"/>
  <c r="BA630" i="2" a="1"/>
  <c r="BA630" i="2" s="1"/>
  <c r="BB630" i="2" a="1"/>
  <c r="BB630" i="2" s="1"/>
  <c r="BC630" i="2" a="1"/>
  <c r="BC630" i="2" s="1"/>
  <c r="BF630" i="2" a="1"/>
  <c r="BF630" i="2" s="1"/>
  <c r="AZ630" i="2" a="1"/>
  <c r="AZ630" i="2" s="1"/>
  <c r="BD630" i="2" a="1"/>
  <c r="BD630" i="2" s="1"/>
  <c r="AU630" i="2" a="1"/>
  <c r="AU630" i="2" s="1"/>
  <c r="AX630" i="2" a="1"/>
  <c r="AX630" i="2" s="1"/>
  <c r="AS630" i="2" a="1"/>
  <c r="AS630" i="2" s="1"/>
  <c r="AT630" i="2" a="1"/>
  <c r="AT630" i="2" s="1"/>
  <c r="AW630" i="2"/>
  <c r="AV630" i="2" a="1"/>
  <c r="AV630" i="2" s="1"/>
  <c r="AR630" i="2" a="1"/>
  <c r="AR630" i="2" s="1"/>
  <c r="BJ646" i="2" a="1"/>
  <c r="BJ646" i="2" s="1"/>
  <c r="BN646" i="2" a="1"/>
  <c r="BN646" i="2" s="1"/>
  <c r="BK646" i="2" a="1"/>
  <c r="BK646" i="2" s="1"/>
  <c r="BH646" i="2" a="1"/>
  <c r="BH646" i="2" s="1"/>
  <c r="BL646" i="2" a="1"/>
  <c r="BL646" i="2" s="1"/>
  <c r="BI646" i="2" a="1"/>
  <c r="BI646" i="2" s="1"/>
  <c r="BM646" i="2"/>
  <c r="AZ678" i="2" a="1"/>
  <c r="AZ678" i="2" s="1"/>
  <c r="BD678" i="2" a="1"/>
  <c r="BD678" i="2" s="1"/>
  <c r="BA678" i="2" a="1"/>
  <c r="BA678" i="2" s="1"/>
  <c r="BE678" i="2"/>
  <c r="BB678" i="2" a="1"/>
  <c r="BB678" i="2" s="1"/>
  <c r="BF678" i="2" a="1"/>
  <c r="BF678" i="2" s="1"/>
  <c r="BC678" i="2" a="1"/>
  <c r="BC678" i="2" s="1"/>
  <c r="AV702" i="2" a="1"/>
  <c r="AV702" i="2" s="1"/>
  <c r="AR702" i="2" a="1"/>
  <c r="AR702" i="2" s="1"/>
  <c r="AX702" i="2" a="1"/>
  <c r="AX702" i="2" s="1"/>
  <c r="AS702" i="2" a="1"/>
  <c r="AS702" i="2" s="1"/>
  <c r="AT702" i="2" a="1"/>
  <c r="AT702" i="2" s="1"/>
  <c r="AU702" i="2" a="1"/>
  <c r="AU702" i="2" s="1"/>
  <c r="AW702" i="2"/>
  <c r="AK702" i="2" a="1"/>
  <c r="AK702" i="2" s="1"/>
  <c r="AL702" i="2" a="1"/>
  <c r="AL702" i="2" s="1"/>
  <c r="AM702" i="2" a="1"/>
  <c r="AM702" i="2" s="1"/>
  <c r="AP702" i="2" a="1"/>
  <c r="AP702" i="2" s="1"/>
  <c r="AN702" i="2" a="1"/>
  <c r="AN702" i="2" s="1"/>
  <c r="AO702" i="2"/>
  <c r="AR734" i="2" a="1"/>
  <c r="AR734" i="2" s="1"/>
  <c r="AT734" i="2" a="1"/>
  <c r="AT734" i="2" s="1"/>
  <c r="AV734" i="2" a="1"/>
  <c r="AV734" i="2" s="1"/>
  <c r="AW734" i="2"/>
  <c r="AS734" i="2" a="1"/>
  <c r="AS734" i="2" s="1"/>
  <c r="AX734" i="2" a="1"/>
  <c r="AX734" i="2" s="1"/>
  <c r="AU734" i="2" a="1"/>
  <c r="AU734" i="2" s="1"/>
  <c r="AK747" i="2" a="1"/>
  <c r="AK747" i="2" s="1"/>
  <c r="AP747" i="2" a="1"/>
  <c r="AP747" i="2" s="1"/>
  <c r="AL747" i="2" a="1"/>
  <c r="AL747" i="2" s="1"/>
  <c r="AN747" i="2" a="1"/>
  <c r="AN747" i="2" s="1"/>
  <c r="AO747" i="2"/>
  <c r="AM747" i="2" a="1"/>
  <c r="AM747" i="2" s="1"/>
  <c r="AT763" i="2" a="1"/>
  <c r="AT763" i="2" s="1"/>
  <c r="AS763" i="2" a="1"/>
  <c r="AS763" i="2" s="1"/>
  <c r="AV763" i="2" a="1"/>
  <c r="AV763" i="2" s="1"/>
  <c r="AR763" i="2" a="1"/>
  <c r="AR763" i="2" s="1"/>
  <c r="AW763" i="2"/>
  <c r="AX763" i="2" a="1"/>
  <c r="AX763" i="2" s="1"/>
  <c r="AU763" i="2" a="1"/>
  <c r="AU763" i="2" s="1"/>
  <c r="AN763" i="2" a="1"/>
  <c r="AN763" i="2" s="1"/>
  <c r="AO763" i="2"/>
  <c r="AK763" i="2" a="1"/>
  <c r="AK763" i="2" s="1"/>
  <c r="AP763" i="2" a="1"/>
  <c r="AP763" i="2" s="1"/>
  <c r="AL763" i="2" a="1"/>
  <c r="AL763" i="2" s="1"/>
  <c r="AM763" i="2" a="1"/>
  <c r="AM763" i="2" s="1"/>
  <c r="AS779" i="2" a="1"/>
  <c r="AS779" i="2" s="1"/>
  <c r="AX779" i="2" a="1"/>
  <c r="AX779" i="2" s="1"/>
  <c r="AU779" i="2" a="1"/>
  <c r="AU779" i="2" s="1"/>
  <c r="AW779" i="2"/>
  <c r="AV779" i="2" a="1"/>
  <c r="AV779" i="2" s="1"/>
  <c r="AR779" i="2" a="1"/>
  <c r="AR779" i="2" s="1"/>
  <c r="AT779" i="2" a="1"/>
  <c r="AT779" i="2" s="1"/>
  <c r="AX795" i="2" a="1"/>
  <c r="AX795" i="2" s="1"/>
  <c r="AS795" i="2" a="1"/>
  <c r="AS795" i="2" s="1"/>
  <c r="AT795" i="2" a="1"/>
  <c r="AT795" i="2" s="1"/>
  <c r="AU795" i="2" a="1"/>
  <c r="AU795" i="2" s="1"/>
  <c r="AV795" i="2" a="1"/>
  <c r="AV795" i="2" s="1"/>
  <c r="AR795" i="2" a="1"/>
  <c r="AR795" i="2" s="1"/>
  <c r="AW795" i="2"/>
  <c r="AX811" i="2" a="1"/>
  <c r="AX811" i="2" s="1"/>
  <c r="AS811" i="2" a="1"/>
  <c r="AS811" i="2" s="1"/>
  <c r="AT811" i="2" a="1"/>
  <c r="AT811" i="2" s="1"/>
  <c r="AU811" i="2" a="1"/>
  <c r="AU811" i="2" s="1"/>
  <c r="AV811" i="2" a="1"/>
  <c r="AV811" i="2" s="1"/>
  <c r="AR811" i="2" a="1"/>
  <c r="AR811" i="2" s="1"/>
  <c r="AW811" i="2"/>
  <c r="BN827" i="2" a="1"/>
  <c r="BN827" i="2" s="1"/>
  <c r="BH827" i="2" a="1"/>
  <c r="BH827" i="2" s="1"/>
  <c r="BI827" i="2" a="1"/>
  <c r="BI827" i="2" s="1"/>
  <c r="BJ827" i="2" a="1"/>
  <c r="BJ827" i="2" s="1"/>
  <c r="BK827" i="2" a="1"/>
  <c r="BK827" i="2" s="1"/>
  <c r="BL827" i="2" a="1"/>
  <c r="BL827" i="2" s="1"/>
  <c r="BM827" i="2"/>
  <c r="AN827" i="2" a="1"/>
  <c r="AN827" i="2" s="1"/>
  <c r="AP827" i="2" a="1"/>
  <c r="AP827" i="2" s="1"/>
  <c r="AK827" i="2" a="1"/>
  <c r="AK827" i="2" s="1"/>
  <c r="AL827" i="2" a="1"/>
  <c r="AL827" i="2" s="1"/>
  <c r="AO827" i="2"/>
  <c r="AM827" i="2" a="1"/>
  <c r="AM827" i="2" s="1"/>
  <c r="AP859" i="2" a="1"/>
  <c r="AP859" i="2" s="1"/>
  <c r="AN859" i="2" a="1"/>
  <c r="AN859" i="2" s="1"/>
  <c r="AK859" i="2" a="1"/>
  <c r="AK859" i="2" s="1"/>
  <c r="AL859" i="2" a="1"/>
  <c r="AL859" i="2" s="1"/>
  <c r="AO859" i="2"/>
  <c r="AM859" i="2" a="1"/>
  <c r="AM859" i="2" s="1"/>
  <c r="BN875" i="2" a="1"/>
  <c r="BN875" i="2" s="1"/>
  <c r="BH875" i="2" a="1"/>
  <c r="BH875" i="2" s="1"/>
  <c r="BI875" i="2" a="1"/>
  <c r="BI875" i="2" s="1"/>
  <c r="BJ875" i="2" a="1"/>
  <c r="BJ875" i="2" s="1"/>
  <c r="BK875" i="2" a="1"/>
  <c r="BK875" i="2" s="1"/>
  <c r="BL875" i="2" a="1"/>
  <c r="BL875" i="2" s="1"/>
  <c r="BM875" i="2"/>
  <c r="AZ891" i="2" a="1"/>
  <c r="AZ891" i="2" s="1"/>
  <c r="BC891" i="2" a="1"/>
  <c r="BC891" i="2" s="1"/>
  <c r="BB891" i="2" a="1"/>
  <c r="BB891" i="2" s="1"/>
  <c r="BE891" i="2"/>
  <c r="BF891" i="2" a="1"/>
  <c r="BF891" i="2" s="1"/>
  <c r="BA891" i="2" a="1"/>
  <c r="BA891" i="2" s="1"/>
  <c r="BD891" i="2" a="1"/>
  <c r="BD891" i="2" s="1"/>
  <c r="AP891" i="2" a="1"/>
  <c r="AP891" i="2" s="1"/>
  <c r="AN891" i="2" a="1"/>
  <c r="AN891" i="2" s="1"/>
  <c r="AK891" i="2" a="1"/>
  <c r="AK891" i="2" s="1"/>
  <c r="AL891" i="2" a="1"/>
  <c r="AL891" i="2" s="1"/>
  <c r="AO891" i="2"/>
  <c r="AM891" i="2" a="1"/>
  <c r="AM891" i="2" s="1"/>
  <c r="BB923" i="2" a="1"/>
  <c r="BB923" i="2" s="1"/>
  <c r="BA923" i="2" a="1"/>
  <c r="BA923" i="2" s="1"/>
  <c r="BF923" i="2" a="1"/>
  <c r="BF923" i="2" s="1"/>
  <c r="BC923" i="2" a="1"/>
  <c r="BC923" i="2" s="1"/>
  <c r="BD923" i="2" a="1"/>
  <c r="BD923" i="2" s="1"/>
  <c r="AZ923" i="2" a="1"/>
  <c r="AZ923" i="2" s="1"/>
  <c r="BE923" i="2"/>
  <c r="AZ939" i="2" a="1"/>
  <c r="AZ939" i="2" s="1"/>
  <c r="BC939" i="2" a="1"/>
  <c r="BC939" i="2" s="1"/>
  <c r="BE939" i="2"/>
  <c r="BB939" i="2" a="1"/>
  <c r="BB939" i="2" s="1"/>
  <c r="BD939" i="2" a="1"/>
  <c r="BD939" i="2" s="1"/>
  <c r="BF939" i="2" a="1"/>
  <c r="BF939" i="2" s="1"/>
  <c r="BA939" i="2" a="1"/>
  <c r="BA939" i="2" s="1"/>
  <c r="AK955" i="2" a="1"/>
  <c r="AK955" i="2" s="1"/>
  <c r="AP955" i="2" a="1"/>
  <c r="AP955" i="2" s="1"/>
  <c r="AL955" i="2" a="1"/>
  <c r="AL955" i="2" s="1"/>
  <c r="AM955" i="2" a="1"/>
  <c r="AM955" i="2" s="1"/>
  <c r="AO955" i="2"/>
  <c r="AN955" i="2" a="1"/>
  <c r="AN955" i="2" s="1"/>
  <c r="BJ955" i="2" a="1"/>
  <c r="BJ955" i="2" s="1"/>
  <c r="BL955" i="2" a="1"/>
  <c r="BL955" i="2" s="1"/>
  <c r="BN955" i="2" a="1"/>
  <c r="BN955" i="2" s="1"/>
  <c r="BI955" i="2" a="1"/>
  <c r="BI955" i="2" s="1"/>
  <c r="BM955" i="2"/>
  <c r="BH955" i="2" a="1"/>
  <c r="BH955" i="2" s="1"/>
  <c r="BK955" i="2" a="1"/>
  <c r="BK955" i="2" s="1"/>
  <c r="AT987" i="2" a="1"/>
  <c r="AT987" i="2" s="1"/>
  <c r="AX987" i="2" a="1"/>
  <c r="AX987" i="2" s="1"/>
  <c r="AU987" i="2" a="1"/>
  <c r="AU987" i="2" s="1"/>
  <c r="AR987" i="2" a="1"/>
  <c r="AR987" i="2" s="1"/>
  <c r="AV987" i="2" a="1"/>
  <c r="AV987" i="2" s="1"/>
  <c r="AS987" i="2" a="1"/>
  <c r="AS987" i="2" s="1"/>
  <c r="AW987" i="2"/>
  <c r="AZ1003" i="2" a="1"/>
  <c r="AZ1003" i="2" s="1"/>
  <c r="BC1003" i="2" a="1"/>
  <c r="BC1003" i="2" s="1"/>
  <c r="BE1003" i="2"/>
  <c r="BB1003" i="2" a="1"/>
  <c r="BB1003" i="2" s="1"/>
  <c r="BD1003" i="2" a="1"/>
  <c r="BD1003" i="2" s="1"/>
  <c r="BF1003" i="2" a="1"/>
  <c r="BF1003" i="2" s="1"/>
  <c r="BA1003" i="2" a="1"/>
  <c r="BA1003" i="2" s="1"/>
  <c r="AK1019" i="2" a="1"/>
  <c r="AK1019" i="2" s="1"/>
  <c r="AP1019" i="2" a="1"/>
  <c r="AP1019" i="2" s="1"/>
  <c r="AL1019" i="2" a="1"/>
  <c r="AL1019" i="2" s="1"/>
  <c r="AM1019" i="2" a="1"/>
  <c r="AM1019" i="2" s="1"/>
  <c r="AO1019" i="2"/>
  <c r="AN1019" i="2" a="1"/>
  <c r="AN1019" i="2" s="1"/>
  <c r="BJ1019" i="2" a="1"/>
  <c r="BJ1019" i="2" s="1"/>
  <c r="BL1019" i="2" a="1"/>
  <c r="BL1019" i="2" s="1"/>
  <c r="BN1019" i="2" a="1"/>
  <c r="BN1019" i="2" s="1"/>
  <c r="BI1019" i="2" a="1"/>
  <c r="BI1019" i="2" s="1"/>
  <c r="BM1019" i="2"/>
  <c r="BH1019" i="2" a="1"/>
  <c r="BH1019" i="2" s="1"/>
  <c r="BK1019" i="2" a="1"/>
  <c r="BK1019" i="2" s="1"/>
  <c r="AT1051" i="2" a="1"/>
  <c r="AT1051" i="2" s="1"/>
  <c r="AX1051" i="2" a="1"/>
  <c r="AX1051" i="2" s="1"/>
  <c r="AU1051" i="2" a="1"/>
  <c r="AU1051" i="2" s="1"/>
  <c r="AS1051" i="2" a="1"/>
  <c r="AS1051" i="2" s="1"/>
  <c r="AW1051" i="2"/>
  <c r="AV1051" i="2" a="1"/>
  <c r="AV1051" i="2" s="1"/>
  <c r="AR1051" i="2" a="1"/>
  <c r="AR1051" i="2" s="1"/>
  <c r="BC1067" i="2" a="1"/>
  <c r="BC1067" i="2" s="1"/>
  <c r="AZ1067" i="2" a="1"/>
  <c r="AZ1067" i="2" s="1"/>
  <c r="BE1067" i="2"/>
  <c r="BB1067" i="2" a="1"/>
  <c r="BB1067" i="2" s="1"/>
  <c r="BD1067" i="2" a="1"/>
  <c r="BD1067" i="2" s="1"/>
  <c r="BF1067" i="2" a="1"/>
  <c r="BF1067" i="2" s="1"/>
  <c r="BA1067" i="2" a="1"/>
  <c r="BA1067" i="2" s="1"/>
  <c r="AZ1083" i="2" a="1"/>
  <c r="AZ1083" i="2" s="1"/>
  <c r="BE1083" i="2"/>
  <c r="BA1083" i="2" a="1"/>
  <c r="BA1083" i="2" s="1"/>
  <c r="BD1083" i="2" a="1"/>
  <c r="BD1083" i="2" s="1"/>
  <c r="BC1083" i="2" a="1"/>
  <c r="BC1083" i="2" s="1"/>
  <c r="BF1083" i="2" a="1"/>
  <c r="BF1083" i="2" s="1"/>
  <c r="BB1083" i="2" a="1"/>
  <c r="BB1083" i="2" s="1"/>
  <c r="AO1083" i="2"/>
  <c r="AP1083" i="2" a="1"/>
  <c r="AP1083" i="2" s="1"/>
  <c r="AL1083" i="2" a="1"/>
  <c r="AL1083" i="2" s="1"/>
  <c r="AK1083" i="2" a="1"/>
  <c r="AK1083" i="2" s="1"/>
  <c r="AN1083" i="2" a="1"/>
  <c r="AN1083" i="2" s="1"/>
  <c r="AM1083" i="2" a="1"/>
  <c r="AM1083" i="2" s="1"/>
  <c r="BJ1099" i="2" a="1"/>
  <c r="BJ1099" i="2" s="1"/>
  <c r="BL1099" i="2" a="1"/>
  <c r="BL1099" i="2" s="1"/>
  <c r="BH1099" i="2" a="1"/>
  <c r="BH1099" i="2" s="1"/>
  <c r="BM1099" i="2"/>
  <c r="BK1099" i="2" a="1"/>
  <c r="BK1099" i="2" s="1"/>
  <c r="BI1099" i="2" a="1"/>
  <c r="BI1099" i="2" s="1"/>
  <c r="BN1099" i="2" a="1"/>
  <c r="BN1099" i="2" s="1"/>
  <c r="AK1115" i="2" a="1"/>
  <c r="AK1115" i="2" s="1"/>
  <c r="AO1115" i="2"/>
  <c r="AN1115" i="2" a="1"/>
  <c r="AN1115" i="2" s="1"/>
  <c r="AL1115" i="2" a="1"/>
  <c r="AL1115" i="2" s="1"/>
  <c r="AP1115" i="2" a="1"/>
  <c r="AP1115" i="2" s="1"/>
  <c r="AM1115" i="2" a="1"/>
  <c r="AM1115" i="2" s="1"/>
  <c r="BI1147" i="2" a="1"/>
  <c r="BI1147" i="2" s="1"/>
  <c r="BK1147" i="2" a="1"/>
  <c r="BK1147" i="2" s="1"/>
  <c r="BH1147" i="2" a="1"/>
  <c r="BH1147" i="2" s="1"/>
  <c r="BM1147" i="2"/>
  <c r="BL1147" i="2" a="1"/>
  <c r="BL1147" i="2" s="1"/>
  <c r="BN1147" i="2" a="1"/>
  <c r="BN1147" i="2" s="1"/>
  <c r="BJ1147" i="2" a="1"/>
  <c r="BJ1147" i="2" s="1"/>
  <c r="AX1163" i="2" a="1"/>
  <c r="AX1163" i="2" s="1"/>
  <c r="AS1163" i="2" a="1"/>
  <c r="AS1163" i="2" s="1"/>
  <c r="AW1163" i="2"/>
  <c r="AT1163" i="2" a="1"/>
  <c r="AT1163" i="2" s="1"/>
  <c r="AR1163" i="2" a="1"/>
  <c r="AR1163" i="2" s="1"/>
  <c r="AV1163" i="2" a="1"/>
  <c r="AV1163" i="2" s="1"/>
  <c r="AU1163" i="2" a="1"/>
  <c r="AU1163" i="2" s="1"/>
  <c r="AP1190" i="2" a="1"/>
  <c r="AP1190" i="2" s="1"/>
  <c r="AK1190" i="2" a="1"/>
  <c r="AK1190" i="2" s="1"/>
  <c r="AO1190" i="2"/>
  <c r="AM1190" i="2" a="1"/>
  <c r="AM1190" i="2" s="1"/>
  <c r="AN1190" i="2" a="1"/>
  <c r="AN1190" i="2" s="1"/>
  <c r="AL1190" i="2" a="1"/>
  <c r="AL1190" i="2" s="1"/>
  <c r="AN1206" i="2" a="1"/>
  <c r="AN1206" i="2" s="1"/>
  <c r="AP1206" i="2" a="1"/>
  <c r="AP1206" i="2" s="1"/>
  <c r="AM1206" i="2" a="1"/>
  <c r="AM1206" i="2" s="1"/>
  <c r="AK1206" i="2" a="1"/>
  <c r="AK1206" i="2" s="1"/>
  <c r="AO1206" i="2"/>
  <c r="AL1206" i="2" a="1"/>
  <c r="AL1206" i="2" s="1"/>
  <c r="AP1222" i="2" a="1"/>
  <c r="AP1222" i="2" s="1"/>
  <c r="AK1222" i="2" a="1"/>
  <c r="AK1222" i="2" s="1"/>
  <c r="AM1222" i="2" a="1"/>
  <c r="AM1222" i="2" s="1"/>
  <c r="AN1222" i="2" a="1"/>
  <c r="AN1222" i="2" s="1"/>
  <c r="AO1222" i="2"/>
  <c r="AL1222" i="2" a="1"/>
  <c r="AL1222" i="2" s="1"/>
  <c r="BL1238" i="2" a="1"/>
  <c r="BL1238" i="2" s="1"/>
  <c r="BH1238" i="2" a="1"/>
  <c r="BH1238" i="2" s="1"/>
  <c r="BM1238" i="2"/>
  <c r="BK1238" i="2" a="1"/>
  <c r="BK1238" i="2" s="1"/>
  <c r="BI1238" i="2" a="1"/>
  <c r="BI1238" i="2" s="1"/>
  <c r="BJ1238" i="2" a="1"/>
  <c r="BJ1238" i="2" s="1"/>
  <c r="BN1238" i="2" a="1"/>
  <c r="BN1238" i="2" s="1"/>
  <c r="AR1254" i="2" a="1"/>
  <c r="AR1254" i="2" s="1"/>
  <c r="AU1254" i="2" a="1"/>
  <c r="AU1254" i="2" s="1"/>
  <c r="AX1254" i="2" a="1"/>
  <c r="AX1254" i="2" s="1"/>
  <c r="AS1254" i="2" a="1"/>
  <c r="AS1254" i="2" s="1"/>
  <c r="AW1254" i="2"/>
  <c r="AV1254" i="2" a="1"/>
  <c r="AV1254" i="2" s="1"/>
  <c r="AT1254" i="2" a="1"/>
  <c r="AT1254" i="2" s="1"/>
  <c r="BL1270" i="2" a="1"/>
  <c r="BL1270" i="2" s="1"/>
  <c r="BN1270" i="2" a="1"/>
  <c r="BN1270" i="2" s="1"/>
  <c r="BH1270" i="2" a="1"/>
  <c r="BH1270" i="2" s="1"/>
  <c r="BI1270" i="2" a="1"/>
  <c r="BI1270" i="2" s="1"/>
  <c r="BJ1270" i="2" a="1"/>
  <c r="BJ1270" i="2" s="1"/>
  <c r="BK1270" i="2" a="1"/>
  <c r="BK1270" i="2" s="1"/>
  <c r="BM1270" i="2"/>
  <c r="AP1286" i="2" a="1"/>
  <c r="AP1286" i="2" s="1"/>
  <c r="AM1286" i="2" a="1"/>
  <c r="AM1286" i="2" s="1"/>
  <c r="AK1286" i="2" a="1"/>
  <c r="AK1286" i="2" s="1"/>
  <c r="AN1286" i="2" a="1"/>
  <c r="AN1286" i="2" s="1"/>
  <c r="AL1286" i="2" a="1"/>
  <c r="AL1286" i="2" s="1"/>
  <c r="AO1286" i="2"/>
  <c r="BF1302" i="2" a="1"/>
  <c r="BF1302" i="2" s="1"/>
  <c r="BD1302" i="2" a="1"/>
  <c r="BD1302" i="2" s="1"/>
  <c r="BC1302" i="2" a="1"/>
  <c r="BC1302" i="2" s="1"/>
  <c r="BB1302" i="2" a="1"/>
  <c r="BB1302" i="2" s="1"/>
  <c r="BE1302" i="2"/>
  <c r="AZ1302" i="2" a="1"/>
  <c r="AZ1302" i="2" s="1"/>
  <c r="BA1302" i="2" a="1"/>
  <c r="BA1302" i="2" s="1"/>
  <c r="BI1318" i="2" a="1"/>
  <c r="BI1318" i="2" s="1"/>
  <c r="BJ1318" i="2" a="1"/>
  <c r="BJ1318" i="2" s="1"/>
  <c r="BL1318" i="2" a="1"/>
  <c r="BL1318" i="2" s="1"/>
  <c r="BH1318" i="2" a="1"/>
  <c r="BH1318" i="2" s="1"/>
  <c r="BK1318" i="2" a="1"/>
  <c r="BK1318" i="2" s="1"/>
  <c r="BM1318" i="2"/>
  <c r="BN1318" i="2" a="1"/>
  <c r="BN1318" i="2" s="1"/>
  <c r="BE1334" i="2"/>
  <c r="AZ1334" i="2" a="1"/>
  <c r="AZ1334" i="2" s="1"/>
  <c r="BA1334" i="2" a="1"/>
  <c r="BA1334" i="2" s="1"/>
  <c r="BD1334" i="2" a="1"/>
  <c r="BD1334" i="2" s="1"/>
  <c r="BC1334" i="2" a="1"/>
  <c r="BC1334" i="2" s="1"/>
  <c r="BF1334" i="2" a="1"/>
  <c r="BF1334" i="2" s="1"/>
  <c r="BB1334" i="2" a="1"/>
  <c r="BB1334" i="2" s="1"/>
  <c r="AS1334" i="2" a="1"/>
  <c r="AS1334" i="2" s="1"/>
  <c r="AV1334" i="2" a="1"/>
  <c r="AV1334" i="2" s="1"/>
  <c r="AR1334" i="2" a="1"/>
  <c r="AR1334" i="2" s="1"/>
  <c r="AT1334" i="2" a="1"/>
  <c r="AT1334" i="2" s="1"/>
  <c r="AW1334" i="2"/>
  <c r="AX1334" i="2" a="1"/>
  <c r="AX1334" i="2" s="1"/>
  <c r="AU1334" i="2" a="1"/>
  <c r="AU1334" i="2" s="1"/>
  <c r="BD1350" i="2" a="1"/>
  <c r="BD1350" i="2" s="1"/>
  <c r="BF1350" i="2" a="1"/>
  <c r="BF1350" i="2" s="1"/>
  <c r="BE1350" i="2"/>
  <c r="BB1350" i="2" a="1"/>
  <c r="BB1350" i="2" s="1"/>
  <c r="BC1350" i="2" a="1"/>
  <c r="BC1350" i="2" s="1"/>
  <c r="BA1350" i="2" a="1"/>
  <c r="BA1350" i="2" s="1"/>
  <c r="AZ1350" i="2" a="1"/>
  <c r="AZ1350" i="2" s="1"/>
  <c r="AS254" i="2" a="1"/>
  <c r="AS254" i="2" s="1"/>
  <c r="AT254" i="2" a="1"/>
  <c r="AT254" i="2" s="1"/>
  <c r="AX254" i="2" a="1"/>
  <c r="AX254" i="2" s="1"/>
  <c r="AU254" i="2" a="1"/>
  <c r="AU254" i="2" s="1"/>
  <c r="AR254" i="2" a="1"/>
  <c r="AR254" i="2" s="1"/>
  <c r="AV254" i="2" a="1"/>
  <c r="AV254" i="2" s="1"/>
  <c r="AW254" i="2"/>
  <c r="AW219" i="2"/>
  <c r="AR219" i="2" a="1"/>
  <c r="AR219" i="2" s="1"/>
  <c r="AT219" i="2" a="1"/>
  <c r="AT219" i="2" s="1"/>
  <c r="AU219" i="2" a="1"/>
  <c r="AU219" i="2" s="1"/>
  <c r="AX219" i="2" a="1"/>
  <c r="AX219" i="2" s="1"/>
  <c r="AS219" i="2" a="1"/>
  <c r="AS219" i="2" s="1"/>
  <c r="AV219" i="2" a="1"/>
  <c r="AV219" i="2" s="1"/>
  <c r="AZ219" i="2" a="1"/>
  <c r="AZ219" i="2" s="1"/>
  <c r="BE219" i="2"/>
  <c r="BA219" i="2" a="1"/>
  <c r="BA219" i="2" s="1"/>
  <c r="BF219" i="2" a="1"/>
  <c r="BF219" i="2" s="1"/>
  <c r="BB219" i="2" a="1"/>
  <c r="BB219" i="2" s="1"/>
  <c r="BC219" i="2" a="1"/>
  <c r="BC219" i="2" s="1"/>
  <c r="BD219" i="2" a="1"/>
  <c r="BD219" i="2" s="1"/>
  <c r="AK187" i="2" a="1"/>
  <c r="AK187" i="2" s="1"/>
  <c r="AO187" i="2"/>
  <c r="AL187" i="2" a="1"/>
  <c r="AL187" i="2" s="1"/>
  <c r="AP187" i="2" a="1"/>
  <c r="AP187" i="2" s="1"/>
  <c r="AM187" i="2" a="1"/>
  <c r="AM187" i="2" s="1"/>
  <c r="AN187" i="2" a="1"/>
  <c r="AN187" i="2" s="1"/>
  <c r="AL171" i="2" a="1"/>
  <c r="AL171" i="2" s="1"/>
  <c r="AN171" i="2" a="1"/>
  <c r="AN171" i="2" s="1"/>
  <c r="AP171" i="2" a="1"/>
  <c r="AP171" i="2" s="1"/>
  <c r="AM171" i="2" a="1"/>
  <c r="AM171" i="2" s="1"/>
  <c r="AO171" i="2"/>
  <c r="AK171" i="2" a="1"/>
  <c r="AK171" i="2" s="1"/>
  <c r="BK155" i="2" a="1"/>
  <c r="BK155" i="2" s="1"/>
  <c r="BI155" i="2" a="1"/>
  <c r="BI155" i="2" s="1"/>
  <c r="BM155" i="2"/>
  <c r="BN155" i="2" a="1"/>
  <c r="BN155" i="2" s="1"/>
  <c r="BH155" i="2" a="1"/>
  <c r="BH155" i="2" s="1"/>
  <c r="BJ155" i="2" a="1"/>
  <c r="BJ155" i="2" s="1"/>
  <c r="BL155" i="2" a="1"/>
  <c r="BL155" i="2" s="1"/>
  <c r="AS155" i="2" a="1"/>
  <c r="AS155" i="2" s="1"/>
  <c r="AW155" i="2"/>
  <c r="AR155" i="2" a="1"/>
  <c r="AR155" i="2" s="1"/>
  <c r="AX155" i="2" a="1"/>
  <c r="AX155" i="2" s="1"/>
  <c r="AT155" i="2" a="1"/>
  <c r="AT155" i="2" s="1"/>
  <c r="AV155" i="2" a="1"/>
  <c r="AV155" i="2" s="1"/>
  <c r="AU155" i="2" a="1"/>
  <c r="AU155" i="2" s="1"/>
  <c r="BF139" i="2" a="1"/>
  <c r="BF139" i="2" s="1"/>
  <c r="BB139" i="2" a="1"/>
  <c r="BB139" i="2" s="1"/>
  <c r="BD139" i="2" a="1"/>
  <c r="BD139" i="2" s="1"/>
  <c r="AZ139" i="2" a="1"/>
  <c r="AZ139" i="2" s="1"/>
  <c r="BC139" i="2" a="1"/>
  <c r="BC139" i="2" s="1"/>
  <c r="BE139" i="2"/>
  <c r="BA139" i="2" a="1"/>
  <c r="BA139" i="2" s="1"/>
  <c r="AZ107" i="2" a="1"/>
  <c r="AZ107" i="2" s="1"/>
  <c r="BD107" i="2" a="1"/>
  <c r="BD107" i="2" s="1"/>
  <c r="BA107" i="2" a="1"/>
  <c r="BA107" i="2" s="1"/>
  <c r="BE107" i="2"/>
  <c r="BB107" i="2" a="1"/>
  <c r="BB107" i="2" s="1"/>
  <c r="BF107" i="2" a="1"/>
  <c r="BF107" i="2" s="1"/>
  <c r="BC107" i="2" a="1"/>
  <c r="BC107" i="2" s="1"/>
  <c r="AS89" i="2" a="1"/>
  <c r="AS89" i="2" s="1"/>
  <c r="AR89" i="2" a="1"/>
  <c r="AR89" i="2" s="1"/>
  <c r="AX89" i="2" a="1"/>
  <c r="AX89" i="2" s="1"/>
  <c r="AT89" i="2" a="1"/>
  <c r="AT89" i="2" s="1"/>
  <c r="AU89" i="2" a="1"/>
  <c r="AU89" i="2" s="1"/>
  <c r="AV89" i="2" a="1"/>
  <c r="AV89" i="2" s="1"/>
  <c r="AW89" i="2"/>
  <c r="BK89" i="2" a="1"/>
  <c r="BK89" i="2" s="1"/>
  <c r="BH89" i="2" a="1"/>
  <c r="BH89" i="2" s="1"/>
  <c r="BL89" i="2" a="1"/>
  <c r="BL89" i="2" s="1"/>
  <c r="BI89" i="2" a="1"/>
  <c r="BI89" i="2" s="1"/>
  <c r="BM89" i="2"/>
  <c r="BJ89" i="2" a="1"/>
  <c r="BJ89" i="2" s="1"/>
  <c r="BN89" i="2" a="1"/>
  <c r="BN89" i="2" s="1"/>
  <c r="AN41" i="2" a="1"/>
  <c r="AN41" i="2" s="1"/>
  <c r="AK41" i="2" a="1"/>
  <c r="AK41" i="2" s="1"/>
  <c r="AO41" i="2"/>
  <c r="AL41" i="2" a="1"/>
  <c r="AL41" i="2" s="1"/>
  <c r="AP41" i="2" a="1"/>
  <c r="AP41" i="2" s="1"/>
  <c r="AM41" i="2" a="1"/>
  <c r="AM41" i="2" s="1"/>
  <c r="AX25" i="2" a="1"/>
  <c r="AX25" i="2" s="1"/>
  <c r="AV25" i="2" a="1"/>
  <c r="AV25" i="2" s="1"/>
  <c r="AS25" i="2" a="1"/>
  <c r="AS25" i="2" s="1"/>
  <c r="AR25" i="2" a="1"/>
  <c r="AR25" i="2" s="1"/>
  <c r="AU25" i="2" a="1"/>
  <c r="AU25" i="2" s="1"/>
  <c r="AT25" i="2" a="1"/>
  <c r="AT25" i="2" s="1"/>
  <c r="AW25" i="2"/>
  <c r="BH262" i="2" a="1"/>
  <c r="BH262" i="2" s="1"/>
  <c r="BK262" i="2" a="1"/>
  <c r="BK262" i="2" s="1"/>
  <c r="BM262" i="2"/>
  <c r="BI262" i="2" a="1"/>
  <c r="BI262" i="2" s="1"/>
  <c r="BN262" i="2" a="1"/>
  <c r="BN262" i="2" s="1"/>
  <c r="BJ262" i="2" a="1"/>
  <c r="BJ262" i="2" s="1"/>
  <c r="BL262" i="2" a="1"/>
  <c r="BL262" i="2" s="1"/>
  <c r="BK359" i="2" a="1"/>
  <c r="BK359" i="2" s="1"/>
  <c r="BH359" i="2" a="1"/>
  <c r="BH359" i="2" s="1"/>
  <c r="BN359" i="2" a="1"/>
  <c r="BN359" i="2" s="1"/>
  <c r="BJ359" i="2" a="1"/>
  <c r="BJ359" i="2" s="1"/>
  <c r="BM359" i="2"/>
  <c r="BL359" i="2" a="1"/>
  <c r="BL359" i="2" s="1"/>
  <c r="BI359" i="2" a="1"/>
  <c r="BI359" i="2" s="1"/>
  <c r="AK359" i="2" a="1"/>
  <c r="AK359" i="2" s="1"/>
  <c r="AL359" i="2" a="1"/>
  <c r="AL359" i="2" s="1"/>
  <c r="AP359" i="2" a="1"/>
  <c r="AP359" i="2" s="1"/>
  <c r="AM359" i="2" a="1"/>
  <c r="AM359" i="2" s="1"/>
  <c r="AN359" i="2" a="1"/>
  <c r="AN359" i="2" s="1"/>
  <c r="AO359" i="2"/>
  <c r="AL391" i="2" a="1"/>
  <c r="AL391" i="2" s="1"/>
  <c r="AN391" i="2" a="1"/>
  <c r="AN391" i="2" s="1"/>
  <c r="AO391" i="2"/>
  <c r="AK391" i="2" a="1"/>
  <c r="AK391" i="2" s="1"/>
  <c r="AM391" i="2" a="1"/>
  <c r="AM391" i="2" s="1"/>
  <c r="AP391" i="2" a="1"/>
  <c r="AP391" i="2" s="1"/>
  <c r="BK423" i="2" a="1"/>
  <c r="BK423" i="2" s="1"/>
  <c r="BH423" i="2" a="1"/>
  <c r="BH423" i="2" s="1"/>
  <c r="BL423" i="2" a="1"/>
  <c r="BL423" i="2" s="1"/>
  <c r="BI423" i="2" a="1"/>
  <c r="BI423" i="2" s="1"/>
  <c r="BM423" i="2"/>
  <c r="BJ423" i="2" a="1"/>
  <c r="BJ423" i="2" s="1"/>
  <c r="BN423" i="2" a="1"/>
  <c r="BN423" i="2" s="1"/>
  <c r="AL455" i="2" a="1"/>
  <c r="AL455" i="2" s="1"/>
  <c r="AK455" i="2" a="1"/>
  <c r="AK455" i="2" s="1"/>
  <c r="AM455" i="2" a="1"/>
  <c r="AM455" i="2" s="1"/>
  <c r="AN455" i="2" a="1"/>
  <c r="AN455" i="2" s="1"/>
  <c r="AO455" i="2"/>
  <c r="AP455" i="2" a="1"/>
  <c r="AP455" i="2" s="1"/>
  <c r="BH487" i="2" a="1"/>
  <c r="BH487" i="2" s="1"/>
  <c r="BL487" i="2" a="1"/>
  <c r="BL487" i="2" s="1"/>
  <c r="BI487" i="2" a="1"/>
  <c r="BI487" i="2" s="1"/>
  <c r="BM487" i="2"/>
  <c r="BJ487" i="2" a="1"/>
  <c r="BJ487" i="2" s="1"/>
  <c r="BN487" i="2" a="1"/>
  <c r="BN487" i="2" s="1"/>
  <c r="BK487" i="2" a="1"/>
  <c r="BK487" i="2" s="1"/>
  <c r="AU519" i="2" a="1"/>
  <c r="AU519" i="2" s="1"/>
  <c r="AR519" i="2" a="1"/>
  <c r="AR519" i="2" s="1"/>
  <c r="AV519" i="2" a="1"/>
  <c r="AV519" i="2" s="1"/>
  <c r="AS519" i="2" a="1"/>
  <c r="AS519" i="2" s="1"/>
  <c r="AW519" i="2"/>
  <c r="AT519" i="2" a="1"/>
  <c r="AT519" i="2" s="1"/>
  <c r="AX519" i="2" a="1"/>
  <c r="AX519" i="2" s="1"/>
  <c r="BB551" i="2" a="1"/>
  <c r="BB551" i="2" s="1"/>
  <c r="BC551" i="2" a="1"/>
  <c r="BC551" i="2" s="1"/>
  <c r="BE551" i="2"/>
  <c r="AZ551" i="2" a="1"/>
  <c r="AZ551" i="2" s="1"/>
  <c r="BF551" i="2" a="1"/>
  <c r="BF551" i="2" s="1"/>
  <c r="BD551" i="2" a="1"/>
  <c r="BD551" i="2" s="1"/>
  <c r="BA551" i="2" a="1"/>
  <c r="BA551" i="2" s="1"/>
  <c r="BA583" i="2" a="1"/>
  <c r="BA583" i="2" s="1"/>
  <c r="BE583" i="2"/>
  <c r="BB583" i="2" a="1"/>
  <c r="BB583" i="2" s="1"/>
  <c r="BF583" i="2" a="1"/>
  <c r="BF583" i="2" s="1"/>
  <c r="BC583" i="2" a="1"/>
  <c r="BC583" i="2" s="1"/>
  <c r="AZ583" i="2" a="1"/>
  <c r="AZ583" i="2" s="1"/>
  <c r="BD583" i="2" a="1"/>
  <c r="BD583" i="2" s="1"/>
  <c r="BL615" i="2" a="1"/>
  <c r="BL615" i="2" s="1"/>
  <c r="BH615" i="2" a="1"/>
  <c r="BH615" i="2" s="1"/>
  <c r="BI615" i="2" a="1"/>
  <c r="BI615" i="2" s="1"/>
  <c r="BK615" i="2" a="1"/>
  <c r="BK615" i="2" s="1"/>
  <c r="BJ615" i="2" a="1"/>
  <c r="BJ615" i="2" s="1"/>
  <c r="BN615" i="2" a="1"/>
  <c r="BN615" i="2" s="1"/>
  <c r="BM615" i="2"/>
  <c r="AU647" i="2" a="1"/>
  <c r="AU647" i="2" s="1"/>
  <c r="AR647" i="2" a="1"/>
  <c r="AR647" i="2" s="1"/>
  <c r="AT647" i="2" a="1"/>
  <c r="AT647" i="2" s="1"/>
  <c r="AV647" i="2" a="1"/>
  <c r="AV647" i="2" s="1"/>
  <c r="AW647" i="2"/>
  <c r="AS647" i="2" a="1"/>
  <c r="AS647" i="2" s="1"/>
  <c r="AX647" i="2" a="1"/>
  <c r="AX647" i="2" s="1"/>
  <c r="BJ719" i="2" a="1"/>
  <c r="BJ719" i="2" s="1"/>
  <c r="BN719" i="2" a="1"/>
  <c r="BN719" i="2" s="1"/>
  <c r="BK719" i="2" a="1"/>
  <c r="BK719" i="2" s="1"/>
  <c r="BH719" i="2" a="1"/>
  <c r="BH719" i="2" s="1"/>
  <c r="BL719" i="2" a="1"/>
  <c r="BL719" i="2" s="1"/>
  <c r="BI719" i="2" a="1"/>
  <c r="BI719" i="2" s="1"/>
  <c r="BM719" i="2"/>
  <c r="AK748" i="2" a="1"/>
  <c r="AK748" i="2" s="1"/>
  <c r="AL748" i="2" a="1"/>
  <c r="AL748" i="2" s="1"/>
  <c r="AN748" i="2" a="1"/>
  <c r="AN748" i="2" s="1"/>
  <c r="AM748" i="2" a="1"/>
  <c r="AM748" i="2" s="1"/>
  <c r="AP748" i="2" a="1"/>
  <c r="AP748" i="2" s="1"/>
  <c r="AO748" i="2"/>
  <c r="AX748" i="2" a="1"/>
  <c r="AX748" i="2" s="1"/>
  <c r="AR748" i="2" a="1"/>
  <c r="AR748" i="2" s="1"/>
  <c r="AT748" i="2" a="1"/>
  <c r="AT748" i="2" s="1"/>
  <c r="AW748" i="2"/>
  <c r="AU748" i="2" a="1"/>
  <c r="AU748" i="2" s="1"/>
  <c r="AS748" i="2" a="1"/>
  <c r="AS748" i="2" s="1"/>
  <c r="AV748" i="2" a="1"/>
  <c r="AV748" i="2" s="1"/>
  <c r="AS780" i="2" a="1"/>
  <c r="AS780" i="2" s="1"/>
  <c r="AT780" i="2" a="1"/>
  <c r="AT780" i="2" s="1"/>
  <c r="AX780" i="2" a="1"/>
  <c r="AX780" i="2" s="1"/>
  <c r="AV780" i="2" a="1"/>
  <c r="AV780" i="2" s="1"/>
  <c r="AR780" i="2" a="1"/>
  <c r="AR780" i="2" s="1"/>
  <c r="AU780" i="2" a="1"/>
  <c r="AU780" i="2" s="1"/>
  <c r="AW780" i="2"/>
  <c r="BF812" i="2" a="1"/>
  <c r="BF812" i="2" s="1"/>
  <c r="BC812" i="2" a="1"/>
  <c r="BC812" i="2" s="1"/>
  <c r="BD812" i="2" a="1"/>
  <c r="BD812" i="2" s="1"/>
  <c r="BE812" i="2"/>
  <c r="AZ812" i="2" a="1"/>
  <c r="AZ812" i="2" s="1"/>
  <c r="BA812" i="2" a="1"/>
  <c r="BA812" i="2" s="1"/>
  <c r="BB812" i="2" a="1"/>
  <c r="BB812" i="2" s="1"/>
  <c r="AX844" i="2" a="1"/>
  <c r="AX844" i="2" s="1"/>
  <c r="AS844" i="2" a="1"/>
  <c r="AS844" i="2" s="1"/>
  <c r="AR844" i="2" a="1"/>
  <c r="AR844" i="2" s="1"/>
  <c r="AU844" i="2" a="1"/>
  <c r="AU844" i="2" s="1"/>
  <c r="AV844" i="2" a="1"/>
  <c r="AV844" i="2" s="1"/>
  <c r="AT844" i="2" a="1"/>
  <c r="AT844" i="2" s="1"/>
  <c r="AW844" i="2"/>
  <c r="AP876" i="2" a="1"/>
  <c r="AP876" i="2" s="1"/>
  <c r="AO876" i="2"/>
  <c r="AM876" i="2" a="1"/>
  <c r="AM876" i="2" s="1"/>
  <c r="AN876" i="2" a="1"/>
  <c r="AN876" i="2" s="1"/>
  <c r="AK876" i="2" a="1"/>
  <c r="AK876" i="2" s="1"/>
  <c r="AL876" i="2" a="1"/>
  <c r="AL876" i="2" s="1"/>
  <c r="AX876" i="2" a="1"/>
  <c r="AX876" i="2" s="1"/>
  <c r="AS876" i="2" a="1"/>
  <c r="AS876" i="2" s="1"/>
  <c r="AR876" i="2" a="1"/>
  <c r="AR876" i="2" s="1"/>
  <c r="AU876" i="2" a="1"/>
  <c r="AU876" i="2" s="1"/>
  <c r="AV876" i="2" a="1"/>
  <c r="AV876" i="2" s="1"/>
  <c r="AW876" i="2"/>
  <c r="AT876" i="2" a="1"/>
  <c r="AT876" i="2" s="1"/>
  <c r="BN908" i="2" a="1"/>
  <c r="BN908" i="2" s="1"/>
  <c r="BJ908" i="2" a="1"/>
  <c r="BJ908" i="2" s="1"/>
  <c r="BM908" i="2"/>
  <c r="BL908" i="2" a="1"/>
  <c r="BL908" i="2" s="1"/>
  <c r="BH908" i="2" a="1"/>
  <c r="BH908" i="2" s="1"/>
  <c r="BK908" i="2" a="1"/>
  <c r="BK908" i="2" s="1"/>
  <c r="BI908" i="2" a="1"/>
  <c r="BI908" i="2" s="1"/>
  <c r="BH940" i="2" a="1"/>
  <c r="BH940" i="2" s="1"/>
  <c r="BK940" i="2" a="1"/>
  <c r="BK940" i="2" s="1"/>
  <c r="BM940" i="2"/>
  <c r="BI940" i="2" a="1"/>
  <c r="BI940" i="2" s="1"/>
  <c r="BN940" i="2" a="1"/>
  <c r="BN940" i="2" s="1"/>
  <c r="BJ940" i="2" a="1"/>
  <c r="BJ940" i="2" s="1"/>
  <c r="BL940" i="2" a="1"/>
  <c r="BL940" i="2" s="1"/>
  <c r="BB1004" i="2" a="1"/>
  <c r="BB1004" i="2" s="1"/>
  <c r="BE1004" i="2"/>
  <c r="AZ1004" i="2" a="1"/>
  <c r="AZ1004" i="2" s="1"/>
  <c r="BC1004" i="2" a="1"/>
  <c r="BC1004" i="2" s="1"/>
  <c r="BD1004" i="2" a="1"/>
  <c r="BD1004" i="2" s="1"/>
  <c r="BF1004" i="2" a="1"/>
  <c r="BF1004" i="2" s="1"/>
  <c r="BA1004" i="2" a="1"/>
  <c r="BA1004" i="2" s="1"/>
  <c r="AM1004" i="2" a="1"/>
  <c r="AM1004" i="2" s="1"/>
  <c r="AN1004" i="2" a="1"/>
  <c r="AN1004" i="2" s="1"/>
  <c r="AK1004" i="2" a="1"/>
  <c r="AK1004" i="2" s="1"/>
  <c r="AO1004" i="2"/>
  <c r="AL1004" i="2" a="1"/>
  <c r="AL1004" i="2" s="1"/>
  <c r="AP1004" i="2" a="1"/>
  <c r="AP1004" i="2" s="1"/>
  <c r="AR1036" i="2" a="1"/>
  <c r="AR1036" i="2" s="1"/>
  <c r="AU1036" i="2" a="1"/>
  <c r="AU1036" i="2" s="1"/>
  <c r="AW1036" i="2"/>
  <c r="AV1036" i="2" a="1"/>
  <c r="AV1036" i="2" s="1"/>
  <c r="AT1036" i="2" a="1"/>
  <c r="AT1036" i="2" s="1"/>
  <c r="AX1036" i="2" a="1"/>
  <c r="AX1036" i="2" s="1"/>
  <c r="AS1036" i="2" a="1"/>
  <c r="AS1036" i="2" s="1"/>
  <c r="BH1068" i="2" a="1"/>
  <c r="BH1068" i="2" s="1"/>
  <c r="BK1068" i="2" a="1"/>
  <c r="BK1068" i="2" s="1"/>
  <c r="BM1068" i="2"/>
  <c r="BJ1068" i="2" a="1"/>
  <c r="BJ1068" i="2" s="1"/>
  <c r="BI1068" i="2" a="1"/>
  <c r="BI1068" i="2" s="1"/>
  <c r="BN1068" i="2" a="1"/>
  <c r="BN1068" i="2" s="1"/>
  <c r="BL1068" i="2" a="1"/>
  <c r="BL1068" i="2" s="1"/>
  <c r="BH1100" i="2" a="1"/>
  <c r="BH1100" i="2" s="1"/>
  <c r="BI1100" i="2" a="1"/>
  <c r="BI1100" i="2" s="1"/>
  <c r="BM1100" i="2"/>
  <c r="BJ1100" i="2" a="1"/>
  <c r="BJ1100" i="2" s="1"/>
  <c r="BN1100" i="2" a="1"/>
  <c r="BN1100" i="2" s="1"/>
  <c r="BL1100" i="2" a="1"/>
  <c r="BL1100" i="2" s="1"/>
  <c r="BK1100" i="2" a="1"/>
  <c r="BK1100" i="2" s="1"/>
  <c r="AN1132" i="2" a="1"/>
  <c r="AN1132" i="2" s="1"/>
  <c r="AM1132" i="2" a="1"/>
  <c r="AM1132" i="2" s="1"/>
  <c r="AK1132" i="2" a="1"/>
  <c r="AK1132" i="2" s="1"/>
  <c r="AP1132" i="2" a="1"/>
  <c r="AP1132" i="2" s="1"/>
  <c r="AO1132" i="2"/>
  <c r="AL1132" i="2" a="1"/>
  <c r="AL1132" i="2" s="1"/>
  <c r="AT1164" i="2" a="1"/>
  <c r="AT1164" i="2" s="1"/>
  <c r="AX1164" i="2" a="1"/>
  <c r="AX1164" i="2" s="1"/>
  <c r="AU1164" i="2" a="1"/>
  <c r="AU1164" i="2" s="1"/>
  <c r="AS1164" i="2" a="1"/>
  <c r="AS1164" i="2" s="1"/>
  <c r="AW1164" i="2"/>
  <c r="AR1164" i="2" a="1"/>
  <c r="AR1164" i="2" s="1"/>
  <c r="AV1164" i="2" a="1"/>
  <c r="AV1164" i="2" s="1"/>
  <c r="BA1191" i="2" a="1"/>
  <c r="BA1191" i="2" s="1"/>
  <c r="BD1191" i="2" a="1"/>
  <c r="BD1191" i="2" s="1"/>
  <c r="AZ1191" i="2" a="1"/>
  <c r="AZ1191" i="2" s="1"/>
  <c r="BE1191" i="2"/>
  <c r="BB1191" i="2" a="1"/>
  <c r="BB1191" i="2" s="1"/>
  <c r="BF1191" i="2" a="1"/>
  <c r="BF1191" i="2" s="1"/>
  <c r="BC1191" i="2" a="1"/>
  <c r="BC1191" i="2" s="1"/>
  <c r="BJ1223" i="2" a="1"/>
  <c r="BJ1223" i="2" s="1"/>
  <c r="BK1223" i="2" a="1"/>
  <c r="BK1223" i="2" s="1"/>
  <c r="BH1223" i="2" a="1"/>
  <c r="BH1223" i="2" s="1"/>
  <c r="BN1223" i="2" a="1"/>
  <c r="BN1223" i="2" s="1"/>
  <c r="BL1223" i="2" a="1"/>
  <c r="BL1223" i="2" s="1"/>
  <c r="BI1223" i="2" a="1"/>
  <c r="BI1223" i="2" s="1"/>
  <c r="BM1223" i="2"/>
  <c r="AU1255" i="2" a="1"/>
  <c r="AU1255" i="2" s="1"/>
  <c r="AS1255" i="2" a="1"/>
  <c r="AS1255" i="2" s="1"/>
  <c r="AV1255" i="2" a="1"/>
  <c r="AV1255" i="2" s="1"/>
  <c r="AR1255" i="2" a="1"/>
  <c r="AR1255" i="2" s="1"/>
  <c r="AT1255" i="2" a="1"/>
  <c r="AT1255" i="2" s="1"/>
  <c r="AW1255" i="2"/>
  <c r="AX1255" i="2" a="1"/>
  <c r="AX1255" i="2" s="1"/>
  <c r="BD1255" i="2" a="1"/>
  <c r="BD1255" i="2" s="1"/>
  <c r="BB1255" i="2" a="1"/>
  <c r="BB1255" i="2" s="1"/>
  <c r="BF1255" i="2" a="1"/>
  <c r="BF1255" i="2" s="1"/>
  <c r="BE1255" i="2"/>
  <c r="BC1255" i="2" a="1"/>
  <c r="BC1255" i="2" s="1"/>
  <c r="BA1255" i="2" a="1"/>
  <c r="BA1255" i="2" s="1"/>
  <c r="AZ1255" i="2" a="1"/>
  <c r="AZ1255" i="2" s="1"/>
  <c r="AW1287" i="2"/>
  <c r="AR1287" i="2" a="1"/>
  <c r="AR1287" i="2" s="1"/>
  <c r="AS1287" i="2" a="1"/>
  <c r="AS1287" i="2" s="1"/>
  <c r="AX1287" i="2" a="1"/>
  <c r="AX1287" i="2" s="1"/>
  <c r="AV1287" i="2" a="1"/>
  <c r="AV1287" i="2" s="1"/>
  <c r="AT1287" i="2" a="1"/>
  <c r="AT1287" i="2" s="1"/>
  <c r="AU1287" i="2" a="1"/>
  <c r="AU1287" i="2" s="1"/>
  <c r="BA1319" i="2" a="1"/>
  <c r="BA1319" i="2" s="1"/>
  <c r="AZ1319" i="2" a="1"/>
  <c r="AZ1319" i="2" s="1"/>
  <c r="BD1319" i="2" a="1"/>
  <c r="BD1319" i="2" s="1"/>
  <c r="BB1319" i="2" a="1"/>
  <c r="BB1319" i="2" s="1"/>
  <c r="BC1319" i="2" a="1"/>
  <c r="BC1319" i="2" s="1"/>
  <c r="BF1319" i="2" a="1"/>
  <c r="BF1319" i="2" s="1"/>
  <c r="BE1319" i="2"/>
  <c r="BA1351" i="2" a="1"/>
  <c r="BA1351" i="2" s="1"/>
  <c r="AZ1351" i="2" a="1"/>
  <c r="AZ1351" i="2" s="1"/>
  <c r="BD1351" i="2" a="1"/>
  <c r="BD1351" i="2" s="1"/>
  <c r="BB1351" i="2" a="1"/>
  <c r="BB1351" i="2" s="1"/>
  <c r="BC1351" i="2" a="1"/>
  <c r="BC1351" i="2" s="1"/>
  <c r="BF1351" i="2" a="1"/>
  <c r="BF1351" i="2" s="1"/>
  <c r="BE1351" i="2"/>
  <c r="AR234" i="2" a="1"/>
  <c r="AR234" i="2" s="1"/>
  <c r="AW234" i="2"/>
  <c r="AV234" i="2" a="1"/>
  <c r="AV234" i="2" s="1"/>
  <c r="AT234" i="2" a="1"/>
  <c r="AT234" i="2" s="1"/>
  <c r="AS234" i="2" a="1"/>
  <c r="AS234" i="2" s="1"/>
  <c r="AU234" i="2" a="1"/>
  <c r="AU234" i="2" s="1"/>
  <c r="AX234" i="2" a="1"/>
  <c r="AX234" i="2" s="1"/>
  <c r="AR202" i="2" a="1"/>
  <c r="AR202" i="2" s="1"/>
  <c r="AW202" i="2"/>
  <c r="AV202" i="2" a="1"/>
  <c r="AV202" i="2" s="1"/>
  <c r="AT202" i="2" a="1"/>
  <c r="AT202" i="2" s="1"/>
  <c r="AS202" i="2" a="1"/>
  <c r="AS202" i="2" s="1"/>
  <c r="AU202" i="2" a="1"/>
  <c r="AU202" i="2" s="1"/>
  <c r="AX202" i="2" a="1"/>
  <c r="AX202" i="2" s="1"/>
  <c r="BH138" i="2" a="1"/>
  <c r="BH138" i="2" s="1"/>
  <c r="BJ138" i="2" a="1"/>
  <c r="BJ138" i="2" s="1"/>
  <c r="BL138" i="2" a="1"/>
  <c r="BL138" i="2" s="1"/>
  <c r="BN138" i="2" a="1"/>
  <c r="BN138" i="2" s="1"/>
  <c r="BI138" i="2" a="1"/>
  <c r="BI138" i="2" s="1"/>
  <c r="BK138" i="2" a="1"/>
  <c r="BK138" i="2" s="1"/>
  <c r="BM138" i="2"/>
  <c r="BI106" i="2" a="1"/>
  <c r="BI106" i="2" s="1"/>
  <c r="BM106" i="2"/>
  <c r="BJ106" i="2" a="1"/>
  <c r="BJ106" i="2" s="1"/>
  <c r="BN106" i="2" a="1"/>
  <c r="BN106" i="2" s="1"/>
  <c r="BK106" i="2" a="1"/>
  <c r="BK106" i="2" s="1"/>
  <c r="BH106" i="2" a="1"/>
  <c r="BH106" i="2" s="1"/>
  <c r="BL106" i="2" a="1"/>
  <c r="BL106" i="2" s="1"/>
  <c r="AT106" i="2" a="1"/>
  <c r="AT106" i="2" s="1"/>
  <c r="AU106" i="2" a="1"/>
  <c r="AU106" i="2" s="1"/>
  <c r="AX106" i="2" a="1"/>
  <c r="AX106" i="2" s="1"/>
  <c r="AV106" i="2" a="1"/>
  <c r="AV106" i="2" s="1"/>
  <c r="AS106" i="2" a="1"/>
  <c r="AS106" i="2" s="1"/>
  <c r="AR106" i="2" a="1"/>
  <c r="AR106" i="2" s="1"/>
  <c r="AW106" i="2"/>
  <c r="BJ72" i="2" a="1"/>
  <c r="BJ72" i="2" s="1"/>
  <c r="BM72" i="2"/>
  <c r="BL72" i="2" a="1"/>
  <c r="BL72" i="2" s="1"/>
  <c r="BN72" i="2" a="1"/>
  <c r="BN72" i="2" s="1"/>
  <c r="BI72" i="2" a="1"/>
  <c r="BI72" i="2" s="1"/>
  <c r="BH72" i="2" a="1"/>
  <c r="BH72" i="2" s="1"/>
  <c r="BK72" i="2" a="1"/>
  <c r="BK72" i="2" s="1"/>
  <c r="BN40" i="2" a="1"/>
  <c r="BN40" i="2" s="1"/>
  <c r="BJ40" i="2" a="1"/>
  <c r="BJ40" i="2" s="1"/>
  <c r="BK40" i="2" a="1"/>
  <c r="BK40" i="2" s="1"/>
  <c r="BI40" i="2" a="1"/>
  <c r="BI40" i="2" s="1"/>
  <c r="BM40" i="2"/>
  <c r="BL40" i="2" a="1"/>
  <c r="BL40" i="2" s="1"/>
  <c r="BH40" i="2" a="1"/>
  <c r="BH40" i="2" s="1"/>
  <c r="BJ304" i="2" a="1"/>
  <c r="BJ304" i="2" s="1"/>
  <c r="BD336" i="4" s="1"/>
  <c r="BK304" i="2" a="1"/>
  <c r="BK304" i="2" s="1"/>
  <c r="BE336" i="4" s="1"/>
  <c r="BH304" i="2" a="1"/>
  <c r="BH304" i="2" s="1"/>
  <c r="BB336" i="4" s="1"/>
  <c r="BL304" i="2" a="1"/>
  <c r="BL304" i="2" s="1"/>
  <c r="BF336" i="4" s="1"/>
  <c r="BM304" i="2"/>
  <c r="BG336" i="4" s="1"/>
  <c r="BN304" i="2" a="1"/>
  <c r="BN304" i="2" s="1"/>
  <c r="BH336" i="4" s="1"/>
  <c r="BI304" i="2" a="1"/>
  <c r="BI304" i="2" s="1"/>
  <c r="BC336" i="4" s="1"/>
  <c r="AM304" i="2" a="1"/>
  <c r="AM304" i="2" s="1"/>
  <c r="AJ336" i="4" s="1"/>
  <c r="AO304" i="2"/>
  <c r="AL336" i="4" s="1"/>
  <c r="AK304" i="2" a="1"/>
  <c r="AK304" i="2" s="1"/>
  <c r="AH336" i="4" s="1"/>
  <c r="AP304" i="2" a="1"/>
  <c r="AP304" i="2" s="1"/>
  <c r="AM336" i="4" s="1"/>
  <c r="AL304" i="2" a="1"/>
  <c r="AL304" i="2" s="1"/>
  <c r="AI336" i="4" s="1"/>
  <c r="AN304" i="2" a="1"/>
  <c r="AN304" i="2" s="1"/>
  <c r="AK336" i="4" s="1"/>
  <c r="BL344" i="2" a="1"/>
  <c r="BL344" i="2" s="1"/>
  <c r="BH344" i="2" a="1"/>
  <c r="BH344" i="2" s="1"/>
  <c r="BN344" i="2" a="1"/>
  <c r="BN344" i="2" s="1"/>
  <c r="BJ344" i="2" a="1"/>
  <c r="BJ344" i="2" s="1"/>
  <c r="BK344" i="2" a="1"/>
  <c r="BK344" i="2" s="1"/>
  <c r="BM344" i="2"/>
  <c r="BI344" i="2" a="1"/>
  <c r="BI344" i="2" s="1"/>
  <c r="AL416" i="2" a="1"/>
  <c r="AL416" i="2" s="1"/>
  <c r="AP416" i="2" a="1"/>
  <c r="AP416" i="2" s="1"/>
  <c r="AO416" i="2"/>
  <c r="AN416" i="2" a="1"/>
  <c r="AN416" i="2" s="1"/>
  <c r="AK416" i="2" a="1"/>
  <c r="AK416" i="2" s="1"/>
  <c r="AM416" i="2" a="1"/>
  <c r="AM416" i="2" s="1"/>
  <c r="BJ456" i="2" a="1"/>
  <c r="BJ456" i="2" s="1"/>
  <c r="BH456" i="2" a="1"/>
  <c r="BH456" i="2" s="1"/>
  <c r="BM456" i="2"/>
  <c r="BI456" i="2" a="1"/>
  <c r="BI456" i="2" s="1"/>
  <c r="BK456" i="2" a="1"/>
  <c r="BK456" i="2" s="1"/>
  <c r="BL456" i="2" a="1"/>
  <c r="BL456" i="2" s="1"/>
  <c r="BN456" i="2" a="1"/>
  <c r="BN456" i="2" s="1"/>
  <c r="AO456" i="2"/>
  <c r="AN456" i="2" a="1"/>
  <c r="AN456" i="2" s="1"/>
  <c r="AL456" i="2" a="1"/>
  <c r="AL456" i="2" s="1"/>
  <c r="AP456" i="2" a="1"/>
  <c r="AP456" i="2" s="1"/>
  <c r="AK456" i="2" a="1"/>
  <c r="AK456" i="2" s="1"/>
  <c r="AM456" i="2" a="1"/>
  <c r="AM456" i="2" s="1"/>
  <c r="AM496" i="2" a="1"/>
  <c r="AM496" i="2" s="1"/>
  <c r="AN496" i="2" a="1"/>
  <c r="AN496" i="2" s="1"/>
  <c r="AK496" i="2" a="1"/>
  <c r="AK496" i="2" s="1"/>
  <c r="AO496" i="2"/>
  <c r="AL496" i="2" a="1"/>
  <c r="AL496" i="2" s="1"/>
  <c r="AP496" i="2" a="1"/>
  <c r="AP496" i="2" s="1"/>
  <c r="AM536" i="2" a="1"/>
  <c r="AM536" i="2" s="1"/>
  <c r="AN536" i="2" a="1"/>
  <c r="AN536" i="2" s="1"/>
  <c r="AO536" i="2"/>
  <c r="AL536" i="2" a="1"/>
  <c r="AL536" i="2" s="1"/>
  <c r="AK536" i="2" a="1"/>
  <c r="AK536" i="2" s="1"/>
  <c r="AP536" i="2" a="1"/>
  <c r="AP536" i="2" s="1"/>
  <c r="BL576" i="2" a="1"/>
  <c r="BL576" i="2" s="1"/>
  <c r="BH576" i="2" a="1"/>
  <c r="BH576" i="2" s="1"/>
  <c r="BN576" i="2" a="1"/>
  <c r="BN576" i="2" s="1"/>
  <c r="BI576" i="2" a="1"/>
  <c r="BI576" i="2" s="1"/>
  <c r="BK576" i="2" a="1"/>
  <c r="BK576" i="2" s="1"/>
  <c r="BJ576" i="2" a="1"/>
  <c r="BJ576" i="2" s="1"/>
  <c r="BM576" i="2"/>
  <c r="AK616" i="2" a="1"/>
  <c r="AK616" i="2" s="1"/>
  <c r="AP616" i="2" a="1"/>
  <c r="AP616" i="2" s="1"/>
  <c r="AL616" i="2" a="1"/>
  <c r="AL616" i="2" s="1"/>
  <c r="AM616" i="2" a="1"/>
  <c r="AM616" i="2" s="1"/>
  <c r="AO616" i="2"/>
  <c r="AN616" i="2" a="1"/>
  <c r="AN616" i="2" s="1"/>
  <c r="BH616" i="2" a="1"/>
  <c r="BH616" i="2" s="1"/>
  <c r="BL616" i="2" a="1"/>
  <c r="BL616" i="2" s="1"/>
  <c r="BJ616" i="2" a="1"/>
  <c r="BJ616" i="2" s="1"/>
  <c r="BK616" i="2" a="1"/>
  <c r="BK616" i="2" s="1"/>
  <c r="BI616" i="2" a="1"/>
  <c r="BI616" i="2" s="1"/>
  <c r="BN616" i="2" a="1"/>
  <c r="BN616" i="2" s="1"/>
  <c r="BM616" i="2"/>
  <c r="BL656" i="2" a="1"/>
  <c r="BL656" i="2" s="1"/>
  <c r="BH656" i="2" a="1"/>
  <c r="BH656" i="2" s="1"/>
  <c r="BN656" i="2" a="1"/>
  <c r="BN656" i="2" s="1"/>
  <c r="BJ656" i="2" a="1"/>
  <c r="BJ656" i="2" s="1"/>
  <c r="BK656" i="2" a="1"/>
  <c r="BK656" i="2" s="1"/>
  <c r="BM656" i="2"/>
  <c r="BI656" i="2" a="1"/>
  <c r="BI656" i="2" s="1"/>
  <c r="AT736" i="2" a="1"/>
  <c r="AT736" i="2" s="1"/>
  <c r="AW736" i="2"/>
  <c r="AV736" i="2" a="1"/>
  <c r="AV736" i="2" s="1"/>
  <c r="AS736" i="2" a="1"/>
  <c r="AS736" i="2" s="1"/>
  <c r="AR736" i="2" a="1"/>
  <c r="AR736" i="2" s="1"/>
  <c r="AU736" i="2" a="1"/>
  <c r="AU736" i="2" s="1"/>
  <c r="AX736" i="2" a="1"/>
  <c r="AX736" i="2" s="1"/>
  <c r="BN773" i="2" a="1"/>
  <c r="BN773" i="2" s="1"/>
  <c r="BM773" i="2"/>
  <c r="BK773" i="2" a="1"/>
  <c r="BK773" i="2" s="1"/>
  <c r="BI773" i="2" a="1"/>
  <c r="BI773" i="2" s="1"/>
  <c r="BJ773" i="2" a="1"/>
  <c r="BJ773" i="2" s="1"/>
  <c r="BL773" i="2" a="1"/>
  <c r="BL773" i="2" s="1"/>
  <c r="BH773" i="2" a="1"/>
  <c r="BH773" i="2" s="1"/>
  <c r="AX773" i="2" a="1"/>
  <c r="AX773" i="2" s="1"/>
  <c r="AU773" i="2" a="1"/>
  <c r="AU773" i="2" s="1"/>
  <c r="AR773" i="2" a="1"/>
  <c r="AR773" i="2" s="1"/>
  <c r="AS773" i="2" a="1"/>
  <c r="AS773" i="2" s="1"/>
  <c r="AV773" i="2" a="1"/>
  <c r="AV773" i="2" s="1"/>
  <c r="AT773" i="2" a="1"/>
  <c r="AT773" i="2" s="1"/>
  <c r="AW773" i="2"/>
  <c r="AP813" i="2" a="1"/>
  <c r="AP813" i="2" s="1"/>
  <c r="AL813" i="2" a="1"/>
  <c r="AL813" i="2" s="1"/>
  <c r="AO813" i="2"/>
  <c r="AN813" i="2" a="1"/>
  <c r="AN813" i="2" s="1"/>
  <c r="AM813" i="2" a="1"/>
  <c r="AM813" i="2" s="1"/>
  <c r="AK813" i="2" a="1"/>
  <c r="AK813" i="2" s="1"/>
  <c r="BD853" i="2" a="1"/>
  <c r="BD853" i="2" s="1"/>
  <c r="BF853" i="2" a="1"/>
  <c r="BF853" i="2" s="1"/>
  <c r="BA853" i="2" a="1"/>
  <c r="BA853" i="2" s="1"/>
  <c r="BB853" i="2" a="1"/>
  <c r="BB853" i="2" s="1"/>
  <c r="BE853" i="2"/>
  <c r="AZ853" i="2" a="1"/>
  <c r="AZ853" i="2" s="1"/>
  <c r="BC853" i="2" a="1"/>
  <c r="BC853" i="2" s="1"/>
  <c r="AP893" i="2" a="1"/>
  <c r="AP893" i="2" s="1"/>
  <c r="AM893" i="2" a="1"/>
  <c r="AM893" i="2" s="1"/>
  <c r="AL893" i="2" a="1"/>
  <c r="AL893" i="2" s="1"/>
  <c r="AO893" i="2"/>
  <c r="AK893" i="2" a="1"/>
  <c r="AK893" i="2" s="1"/>
  <c r="AN893" i="2" a="1"/>
  <c r="AN893" i="2" s="1"/>
  <c r="AZ933" i="2" a="1"/>
  <c r="AZ933" i="2" s="1"/>
  <c r="BB933" i="2" a="1"/>
  <c r="BB933" i="2" s="1"/>
  <c r="BC933" i="2" a="1"/>
  <c r="BC933" i="2" s="1"/>
  <c r="BE933" i="2"/>
  <c r="BA933" i="2" a="1"/>
  <c r="BA933" i="2" s="1"/>
  <c r="BF933" i="2" a="1"/>
  <c r="BF933" i="2" s="1"/>
  <c r="BD933" i="2" a="1"/>
  <c r="BD933" i="2" s="1"/>
  <c r="AT933" i="2" a="1"/>
  <c r="AT933" i="2" s="1"/>
  <c r="AV933" i="2" a="1"/>
  <c r="AV933" i="2" s="1"/>
  <c r="AX933" i="2" a="1"/>
  <c r="AX933" i="2" s="1"/>
  <c r="AS933" i="2" a="1"/>
  <c r="AS933" i="2" s="1"/>
  <c r="AW933" i="2"/>
  <c r="AR933" i="2" a="1"/>
  <c r="AR933" i="2" s="1"/>
  <c r="AU933" i="2" a="1"/>
  <c r="AU933" i="2" s="1"/>
  <c r="AT973" i="2" a="1"/>
  <c r="AT973" i="2" s="1"/>
  <c r="AV973" i="2" a="1"/>
  <c r="AV973" i="2" s="1"/>
  <c r="AX973" i="2" a="1"/>
  <c r="AX973" i="2" s="1"/>
  <c r="AS973" i="2" a="1"/>
  <c r="AS973" i="2" s="1"/>
  <c r="AW973" i="2"/>
  <c r="AR973" i="2" a="1"/>
  <c r="AR973" i="2" s="1"/>
  <c r="AU973" i="2" a="1"/>
  <c r="AU973" i="2" s="1"/>
  <c r="BI1053" i="2" a="1"/>
  <c r="BI1053" i="2" s="1"/>
  <c r="BM1053" i="2"/>
  <c r="BJ1053" i="2" a="1"/>
  <c r="BJ1053" i="2" s="1"/>
  <c r="BN1053" i="2" a="1"/>
  <c r="BN1053" i="2" s="1"/>
  <c r="BH1053" i="2" a="1"/>
  <c r="BH1053" i="2" s="1"/>
  <c r="BL1053" i="2" a="1"/>
  <c r="BL1053" i="2" s="1"/>
  <c r="BK1053" i="2" a="1"/>
  <c r="BK1053" i="2" s="1"/>
  <c r="BI1093" i="2" a="1"/>
  <c r="BI1093" i="2" s="1"/>
  <c r="BM1093" i="2"/>
  <c r="BJ1093" i="2" a="1"/>
  <c r="BJ1093" i="2" s="1"/>
  <c r="BN1093" i="2" a="1"/>
  <c r="BN1093" i="2" s="1"/>
  <c r="BH1093" i="2" a="1"/>
  <c r="BH1093" i="2" s="1"/>
  <c r="BL1093" i="2" a="1"/>
  <c r="BL1093" i="2" s="1"/>
  <c r="BK1093" i="2" a="1"/>
  <c r="BK1093" i="2" s="1"/>
  <c r="BA1093" i="2" a="1"/>
  <c r="BA1093" i="2" s="1"/>
  <c r="AZ1093" i="2" a="1"/>
  <c r="AZ1093" i="2" s="1"/>
  <c r="BF1093" i="2" a="1"/>
  <c r="BF1093" i="2" s="1"/>
  <c r="BD1093" i="2" a="1"/>
  <c r="BD1093" i="2" s="1"/>
  <c r="BB1093" i="2" a="1"/>
  <c r="BB1093" i="2" s="1"/>
  <c r="BC1093" i="2" a="1"/>
  <c r="BC1093" i="2" s="1"/>
  <c r="BE1093" i="2"/>
  <c r="AT1141" i="2" a="1"/>
  <c r="AT1141" i="2" s="1"/>
  <c r="AV1141" i="2" a="1"/>
  <c r="AV1141" i="2" s="1"/>
  <c r="AR1141" i="2" a="1"/>
  <c r="AR1141" i="2" s="1"/>
  <c r="AW1141" i="2"/>
  <c r="AU1141" i="2" a="1"/>
  <c r="AU1141" i="2" s="1"/>
  <c r="AS1141" i="2" a="1"/>
  <c r="AS1141" i="2" s="1"/>
  <c r="AX1141" i="2" a="1"/>
  <c r="AX1141" i="2" s="1"/>
  <c r="BJ1224" i="2" a="1"/>
  <c r="BJ1224" i="2" s="1"/>
  <c r="BK1224" i="2" a="1"/>
  <c r="BK1224" i="2" s="1"/>
  <c r="BI1224" i="2" a="1"/>
  <c r="BI1224" i="2" s="1"/>
  <c r="BN1224" i="2" a="1"/>
  <c r="BN1224" i="2" s="1"/>
  <c r="BM1224" i="2"/>
  <c r="BH1224" i="2" a="1"/>
  <c r="BH1224" i="2" s="1"/>
  <c r="BL1224" i="2" a="1"/>
  <c r="BL1224" i="2" s="1"/>
  <c r="BI1264" i="2" a="1"/>
  <c r="BI1264" i="2" s="1"/>
  <c r="BK1264" i="2" a="1"/>
  <c r="BK1264" i="2" s="1"/>
  <c r="BN1264" i="2" a="1"/>
  <c r="BN1264" i="2" s="1"/>
  <c r="BH1264" i="2" a="1"/>
  <c r="BH1264" i="2" s="1"/>
  <c r="BJ1264" i="2" a="1"/>
  <c r="BJ1264" i="2" s="1"/>
  <c r="BM1264" i="2"/>
  <c r="BL1264" i="2" a="1"/>
  <c r="BL1264" i="2" s="1"/>
  <c r="AU1264" i="2" a="1"/>
  <c r="AU1264" i="2" s="1"/>
  <c r="AX1264" i="2" a="1"/>
  <c r="AX1264" i="2" s="1"/>
  <c r="AT1264" i="2" a="1"/>
  <c r="AT1264" i="2" s="1"/>
  <c r="AR1264" i="2" a="1"/>
  <c r="AR1264" i="2" s="1"/>
  <c r="AV1264" i="2" a="1"/>
  <c r="AV1264" i="2" s="1"/>
  <c r="AS1264" i="2" a="1"/>
  <c r="AS1264" i="2" s="1"/>
  <c r="AW1264" i="2"/>
  <c r="BL1312" i="2" a="1"/>
  <c r="BL1312" i="2" s="1"/>
  <c r="BH1312" i="2" a="1"/>
  <c r="BH1312" i="2" s="1"/>
  <c r="BI1312" i="2" a="1"/>
  <c r="BI1312" i="2" s="1"/>
  <c r="BJ1312" i="2" a="1"/>
  <c r="BJ1312" i="2" s="1"/>
  <c r="BN1312" i="2" a="1"/>
  <c r="BN1312" i="2" s="1"/>
  <c r="BM1312" i="2"/>
  <c r="BK1312" i="2" a="1"/>
  <c r="BK1312" i="2" s="1"/>
  <c r="AL1352" i="2" a="1"/>
  <c r="AL1352" i="2" s="1"/>
  <c r="AM1352" i="2" a="1"/>
  <c r="AM1352" i="2" s="1"/>
  <c r="AN1352" i="2" a="1"/>
  <c r="AN1352" i="2" s="1"/>
  <c r="AP1352" i="2" a="1"/>
  <c r="AP1352" i="2" s="1"/>
  <c r="AK1352" i="2" a="1"/>
  <c r="AK1352" i="2" s="1"/>
  <c r="AO1352" i="2"/>
  <c r="AR225" i="2" a="1"/>
  <c r="AR225" i="2" s="1"/>
  <c r="AV225" i="2" a="1"/>
  <c r="AV225" i="2" s="1"/>
  <c r="AS225" i="2" a="1"/>
  <c r="AS225" i="2" s="1"/>
  <c r="AW225" i="2"/>
  <c r="AT225" i="2" a="1"/>
  <c r="AT225" i="2" s="1"/>
  <c r="AX225" i="2" a="1"/>
  <c r="AX225" i="2" s="1"/>
  <c r="AU225" i="2" a="1"/>
  <c r="AU225" i="2" s="1"/>
  <c r="BL177" i="2" a="1"/>
  <c r="BL177" i="2" s="1"/>
  <c r="BN177" i="2" a="1"/>
  <c r="BN177" i="2" s="1"/>
  <c r="BI177" i="2" a="1"/>
  <c r="BI177" i="2" s="1"/>
  <c r="BH177" i="2" a="1"/>
  <c r="BH177" i="2" s="1"/>
  <c r="BJ177" i="2" a="1"/>
  <c r="BJ177" i="2" s="1"/>
  <c r="BM177" i="2"/>
  <c r="BK177" i="2" a="1"/>
  <c r="BK177" i="2" s="1"/>
  <c r="AP177" i="2" a="1"/>
  <c r="AP177" i="2" s="1"/>
  <c r="AL177" i="2" a="1"/>
  <c r="AL177" i="2" s="1"/>
  <c r="AM177" i="2" a="1"/>
  <c r="AM177" i="2" s="1"/>
  <c r="AO177" i="2"/>
  <c r="AK177" i="2" a="1"/>
  <c r="AK177" i="2" s="1"/>
  <c r="AN177" i="2" a="1"/>
  <c r="AN177" i="2" s="1"/>
  <c r="AP137" i="2" a="1"/>
  <c r="AP137" i="2" s="1"/>
  <c r="AL137" i="2" a="1"/>
  <c r="AL137" i="2" s="1"/>
  <c r="AN137" i="2" a="1"/>
  <c r="AN137" i="2" s="1"/>
  <c r="AK137" i="2" a="1"/>
  <c r="AK137" i="2" s="1"/>
  <c r="AM137" i="2" a="1"/>
  <c r="AM137" i="2" s="1"/>
  <c r="AO137" i="2"/>
  <c r="BL97" i="2" a="1"/>
  <c r="BL97" i="2" s="1"/>
  <c r="BH97" i="2" a="1"/>
  <c r="BH97" i="2" s="1"/>
  <c r="BN97" i="2" a="1"/>
  <c r="BN97" i="2" s="1"/>
  <c r="BJ97" i="2" a="1"/>
  <c r="BJ97" i="2" s="1"/>
  <c r="BK97" i="2" a="1"/>
  <c r="BK97" i="2" s="1"/>
  <c r="BM97" i="2"/>
  <c r="BI97" i="2" a="1"/>
  <c r="BI97" i="2" s="1"/>
  <c r="BB15" i="2" a="1"/>
  <c r="BB15" i="2" s="1"/>
  <c r="BC15" i="2" a="1"/>
  <c r="BC15" i="2" s="1"/>
  <c r="BF15" i="2" a="1"/>
  <c r="BF15" i="2" s="1"/>
  <c r="BA15" i="2" a="1"/>
  <c r="BA15" i="2" s="1"/>
  <c r="BE15" i="2"/>
  <c r="BD15" i="2" a="1"/>
  <c r="BD15" i="2" s="1"/>
  <c r="AZ15" i="2" a="1"/>
  <c r="AZ15" i="2" s="1"/>
  <c r="BC347" i="2" a="1"/>
  <c r="BC347" i="2" s="1"/>
  <c r="AZ347" i="2" a="1"/>
  <c r="AZ347" i="2" s="1"/>
  <c r="BD347" i="2" a="1"/>
  <c r="BD347" i="2" s="1"/>
  <c r="BA347" i="2" a="1"/>
  <c r="BA347" i="2" s="1"/>
  <c r="BE347" i="2"/>
  <c r="BB347" i="2" a="1"/>
  <c r="BB347" i="2" s="1"/>
  <c r="BF347" i="2" a="1"/>
  <c r="BF347" i="2" s="1"/>
  <c r="BK427" i="2" a="1"/>
  <c r="BK427" i="2" s="1"/>
  <c r="BH427" i="2" a="1"/>
  <c r="BH427" i="2" s="1"/>
  <c r="BL427" i="2" a="1"/>
  <c r="BL427" i="2" s="1"/>
  <c r="BI427" i="2" a="1"/>
  <c r="BI427" i="2" s="1"/>
  <c r="BM427" i="2"/>
  <c r="BJ427" i="2" a="1"/>
  <c r="BJ427" i="2" s="1"/>
  <c r="BN427" i="2" a="1"/>
  <c r="BN427" i="2" s="1"/>
  <c r="BB499" i="2" a="1"/>
  <c r="BB499" i="2" s="1"/>
  <c r="BC499" i="2" a="1"/>
  <c r="BC499" i="2" s="1"/>
  <c r="BD499" i="2" a="1"/>
  <c r="BD499" i="2" s="1"/>
  <c r="AZ499" i="2" a="1"/>
  <c r="AZ499" i="2" s="1"/>
  <c r="BE499" i="2"/>
  <c r="BA499" i="2" a="1"/>
  <c r="BA499" i="2" s="1"/>
  <c r="BF499" i="2" a="1"/>
  <c r="BF499" i="2" s="1"/>
  <c r="AZ579" i="2" a="1"/>
  <c r="AZ579" i="2" s="1"/>
  <c r="BC579" i="2" a="1"/>
  <c r="BC579" i="2" s="1"/>
  <c r="BB579" i="2" a="1"/>
  <c r="BB579" i="2" s="1"/>
  <c r="BF579" i="2" a="1"/>
  <c r="BF579" i="2" s="1"/>
  <c r="BD579" i="2" a="1"/>
  <c r="BD579" i="2" s="1"/>
  <c r="BA579" i="2" a="1"/>
  <c r="BA579" i="2" s="1"/>
  <c r="BE579" i="2"/>
  <c r="AO659" i="2"/>
  <c r="AN659" i="2" a="1"/>
  <c r="AN659" i="2" s="1"/>
  <c r="AM659" i="2" a="1"/>
  <c r="AM659" i="2" s="1"/>
  <c r="AP659" i="2" a="1"/>
  <c r="AP659" i="2" s="1"/>
  <c r="AK659" i="2" a="1"/>
  <c r="AK659" i="2" s="1"/>
  <c r="AL659" i="2" a="1"/>
  <c r="AL659" i="2" s="1"/>
  <c r="BM739" i="2"/>
  <c r="BJ739" i="2" a="1"/>
  <c r="BJ739" i="2" s="1"/>
  <c r="BH739" i="2" a="1"/>
  <c r="BH739" i="2" s="1"/>
  <c r="BL739" i="2" a="1"/>
  <c r="BL739" i="2" s="1"/>
  <c r="BK739" i="2" a="1"/>
  <c r="BK739" i="2" s="1"/>
  <c r="BN739" i="2" a="1"/>
  <c r="BN739" i="2" s="1"/>
  <c r="BI739" i="2" a="1"/>
  <c r="BI739" i="2" s="1"/>
  <c r="BN816" i="2" a="1"/>
  <c r="BN816" i="2" s="1"/>
  <c r="BH816" i="2" a="1"/>
  <c r="BH816" i="2" s="1"/>
  <c r="BK816" i="2" a="1"/>
  <c r="BK816" i="2" s="1"/>
  <c r="BJ816" i="2" a="1"/>
  <c r="BJ816" i="2" s="1"/>
  <c r="BM816" i="2"/>
  <c r="BI816" i="2" a="1"/>
  <c r="BI816" i="2" s="1"/>
  <c r="BL816" i="2" a="1"/>
  <c r="BL816" i="2" s="1"/>
  <c r="BL888" i="2" a="1"/>
  <c r="BL888" i="2" s="1"/>
  <c r="BI888" i="2" a="1"/>
  <c r="BI888" i="2" s="1"/>
  <c r="BJ888" i="2" a="1"/>
  <c r="BJ888" i="2" s="1"/>
  <c r="BM888" i="2"/>
  <c r="BH888" i="2" a="1"/>
  <c r="BH888" i="2" s="1"/>
  <c r="BN888" i="2" a="1"/>
  <c r="BN888" i="2" s="1"/>
  <c r="BK888" i="2" a="1"/>
  <c r="BK888" i="2" s="1"/>
  <c r="AR888" i="2" a="1"/>
  <c r="AR888" i="2" s="1"/>
  <c r="AU888" i="2" a="1"/>
  <c r="AU888" i="2" s="1"/>
  <c r="AT888" i="2" a="1"/>
  <c r="AT888" i="2" s="1"/>
  <c r="AW888" i="2"/>
  <c r="AS888" i="2" a="1"/>
  <c r="AS888" i="2" s="1"/>
  <c r="AX888" i="2" a="1"/>
  <c r="AX888" i="2" s="1"/>
  <c r="AV888" i="2" a="1"/>
  <c r="AV888" i="2" s="1"/>
  <c r="AL968" i="2" a="1"/>
  <c r="AL968" i="2" s="1"/>
  <c r="AP968" i="2" a="1"/>
  <c r="AP968" i="2" s="1"/>
  <c r="AM968" i="2" a="1"/>
  <c r="AM968" i="2" s="1"/>
  <c r="AN968" i="2" a="1"/>
  <c r="AN968" i="2" s="1"/>
  <c r="AK968" i="2" a="1"/>
  <c r="AK968" i="2" s="1"/>
  <c r="AO968" i="2"/>
  <c r="AR1032" i="2" a="1"/>
  <c r="AR1032" i="2" s="1"/>
  <c r="AU1032" i="2" a="1"/>
  <c r="AU1032" i="2" s="1"/>
  <c r="AW1032" i="2"/>
  <c r="AT1032" i="2" a="1"/>
  <c r="AT1032" i="2" s="1"/>
  <c r="AV1032" i="2" a="1"/>
  <c r="AV1032" i="2" s="1"/>
  <c r="AX1032" i="2" a="1"/>
  <c r="AX1032" i="2" s="1"/>
  <c r="AS1032" i="2" a="1"/>
  <c r="AS1032" i="2" s="1"/>
  <c r="AO1096" i="2"/>
  <c r="AL1096" i="2" a="1"/>
  <c r="AL1096" i="2" s="1"/>
  <c r="AN1096" i="2" a="1"/>
  <c r="AN1096" i="2" s="1"/>
  <c r="AM1096" i="2" a="1"/>
  <c r="AM1096" i="2" s="1"/>
  <c r="AK1096" i="2" a="1"/>
  <c r="AK1096" i="2" s="1"/>
  <c r="AP1096" i="2" a="1"/>
  <c r="AP1096" i="2" s="1"/>
  <c r="BL1176" i="2" a="1"/>
  <c r="BL1176" i="2" s="1"/>
  <c r="BI1176" i="2" a="1"/>
  <c r="BI1176" i="2" s="1"/>
  <c r="BK1176" i="2" a="1"/>
  <c r="BK1176" i="2" s="1"/>
  <c r="BM1176" i="2"/>
  <c r="BJ1176" i="2" a="1"/>
  <c r="BJ1176" i="2" s="1"/>
  <c r="BH1176" i="2" a="1"/>
  <c r="BH1176" i="2" s="1"/>
  <c r="BN1176" i="2" a="1"/>
  <c r="BN1176" i="2" s="1"/>
  <c r="AU1176" i="2" a="1"/>
  <c r="AU1176" i="2" s="1"/>
  <c r="AR1176" i="2" a="1"/>
  <c r="AR1176" i="2" s="1"/>
  <c r="AV1176" i="2" a="1"/>
  <c r="AV1176" i="2" s="1"/>
  <c r="AT1176" i="2" a="1"/>
  <c r="AT1176" i="2" s="1"/>
  <c r="AX1176" i="2" a="1"/>
  <c r="AX1176" i="2" s="1"/>
  <c r="AW1176" i="2"/>
  <c r="AS1176" i="2" a="1"/>
  <c r="AS1176" i="2" s="1"/>
  <c r="BL1251" i="2" a="1"/>
  <c r="BL1251" i="2" s="1"/>
  <c r="BH1251" i="2" a="1"/>
  <c r="BH1251" i="2" s="1"/>
  <c r="BN1251" i="2" a="1"/>
  <c r="BN1251" i="2" s="1"/>
  <c r="BI1251" i="2" a="1"/>
  <c r="BI1251" i="2" s="1"/>
  <c r="BJ1251" i="2" a="1"/>
  <c r="BJ1251" i="2" s="1"/>
  <c r="BM1251" i="2"/>
  <c r="BK1251" i="2" a="1"/>
  <c r="BK1251" i="2" s="1"/>
  <c r="AX1315" i="2" a="1"/>
  <c r="AX1315" i="2" s="1"/>
  <c r="AR1315" i="2" a="1"/>
  <c r="AR1315" i="2" s="1"/>
  <c r="AU1315" i="2" a="1"/>
  <c r="AU1315" i="2" s="1"/>
  <c r="AT1315" i="2" a="1"/>
  <c r="AT1315" i="2" s="1"/>
  <c r="AW1315" i="2"/>
  <c r="AS1315" i="2" a="1"/>
  <c r="AS1315" i="2" s="1"/>
  <c r="AV1315" i="2" a="1"/>
  <c r="AV1315" i="2" s="1"/>
  <c r="BJ150" i="2" a="1"/>
  <c r="BJ150" i="2" s="1"/>
  <c r="BI150" i="2" a="1"/>
  <c r="BI150" i="2" s="1"/>
  <c r="BN150" i="2" a="1"/>
  <c r="BN150" i="2" s="1"/>
  <c r="BK150" i="2" a="1"/>
  <c r="BK150" i="2" s="1"/>
  <c r="BL150" i="2" a="1"/>
  <c r="BL150" i="2" s="1"/>
  <c r="BM150" i="2"/>
  <c r="BH150" i="2" a="1"/>
  <c r="BH150" i="2" s="1"/>
  <c r="AV150" i="2" a="1"/>
  <c r="AV150" i="2" s="1"/>
  <c r="AX150" i="2" a="1"/>
  <c r="AX150" i="2" s="1"/>
  <c r="AR150" i="2" a="1"/>
  <c r="AR150" i="2" s="1"/>
  <c r="AT150" i="2" a="1"/>
  <c r="AT150" i="2" s="1"/>
  <c r="AS150" i="2" a="1"/>
  <c r="AS150" i="2" s="1"/>
  <c r="AU150" i="2" a="1"/>
  <c r="AU150" i="2" s="1"/>
  <c r="AW150" i="2"/>
  <c r="AL259" i="2" a="1"/>
  <c r="AL259" i="2" s="1"/>
  <c r="AP259" i="2" a="1"/>
  <c r="AP259" i="2" s="1"/>
  <c r="AO259" i="2"/>
  <c r="AN259" i="2" a="1"/>
  <c r="AN259" i="2" s="1"/>
  <c r="AK259" i="2" a="1"/>
  <c r="AK259" i="2" s="1"/>
  <c r="AM259" i="2" a="1"/>
  <c r="AM259" i="2" s="1"/>
  <c r="BC356" i="2" a="1"/>
  <c r="BC356" i="2" s="1"/>
  <c r="BE356" i="2"/>
  <c r="AZ356" i="2" a="1"/>
  <c r="AZ356" i="2" s="1"/>
  <c r="BF356" i="2" a="1"/>
  <c r="BF356" i="2" s="1"/>
  <c r="BB356" i="2" a="1"/>
  <c r="BB356" i="2" s="1"/>
  <c r="BD356" i="2" a="1"/>
  <c r="BD356" i="2" s="1"/>
  <c r="BA356" i="2" a="1"/>
  <c r="BA356" i="2" s="1"/>
  <c r="AX452" i="2" a="1"/>
  <c r="AX452" i="2" s="1"/>
  <c r="AR452" i="2" a="1"/>
  <c r="AR452" i="2" s="1"/>
  <c r="AT452" i="2" a="1"/>
  <c r="AT452" i="2" s="1"/>
  <c r="AV452" i="2" a="1"/>
  <c r="AV452" i="2" s="1"/>
  <c r="AU452" i="2" a="1"/>
  <c r="AU452" i="2" s="1"/>
  <c r="AS452" i="2" a="1"/>
  <c r="AS452" i="2" s="1"/>
  <c r="AW452" i="2"/>
  <c r="BJ532" i="2" a="1"/>
  <c r="BJ532" i="2" s="1"/>
  <c r="BK532" i="2" a="1"/>
  <c r="BK532" i="2" s="1"/>
  <c r="BL532" i="2" a="1"/>
  <c r="BL532" i="2" s="1"/>
  <c r="BH532" i="2" a="1"/>
  <c r="BH532" i="2" s="1"/>
  <c r="BN532" i="2" a="1"/>
  <c r="BN532" i="2" s="1"/>
  <c r="BI532" i="2" a="1"/>
  <c r="BI532" i="2" s="1"/>
  <c r="BM532" i="2"/>
  <c r="BC620" i="2" a="1"/>
  <c r="BC620" i="2" s="1"/>
  <c r="BD620" i="2" a="1"/>
  <c r="BD620" i="2" s="1"/>
  <c r="AZ620" i="2" a="1"/>
  <c r="AZ620" i="2" s="1"/>
  <c r="BE620" i="2"/>
  <c r="BA620" i="2" a="1"/>
  <c r="BA620" i="2" s="1"/>
  <c r="BB620" i="2" a="1"/>
  <c r="BB620" i="2" s="1"/>
  <c r="BF620" i="2" a="1"/>
  <c r="BF620" i="2" s="1"/>
  <c r="BB708" i="2" a="1"/>
  <c r="BB708" i="2" s="1"/>
  <c r="BA708" i="2" a="1"/>
  <c r="BA708" i="2" s="1"/>
  <c r="BC708" i="2" a="1"/>
  <c r="BC708" i="2" s="1"/>
  <c r="BF708" i="2" a="1"/>
  <c r="BF708" i="2" s="1"/>
  <c r="AZ708" i="2" a="1"/>
  <c r="AZ708" i="2" s="1"/>
  <c r="BD708" i="2" a="1"/>
  <c r="BD708" i="2" s="1"/>
  <c r="BE708" i="2"/>
  <c r="BN777" i="2" a="1"/>
  <c r="BN777" i="2" s="1"/>
  <c r="BI777" i="2" a="1"/>
  <c r="BI777" i="2" s="1"/>
  <c r="BK777" i="2" a="1"/>
  <c r="BK777" i="2" s="1"/>
  <c r="BM777" i="2"/>
  <c r="BH777" i="2" a="1"/>
  <c r="BH777" i="2" s="1"/>
  <c r="BJ777" i="2" a="1"/>
  <c r="BJ777" i="2" s="1"/>
  <c r="BL777" i="2" a="1"/>
  <c r="BL777" i="2" s="1"/>
  <c r="AT1001" i="2" a="1"/>
  <c r="AT1001" i="2" s="1"/>
  <c r="AW1001" i="2"/>
  <c r="AR1001" i="2" a="1"/>
  <c r="AR1001" i="2" s="1"/>
  <c r="AU1001" i="2" a="1"/>
  <c r="AU1001" i="2" s="1"/>
  <c r="AV1001" i="2" a="1"/>
  <c r="AV1001" i="2" s="1"/>
  <c r="AX1001" i="2" a="1"/>
  <c r="AX1001" i="2" s="1"/>
  <c r="AS1001" i="2" a="1"/>
  <c r="AS1001" i="2" s="1"/>
  <c r="AR1081" i="2" a="1"/>
  <c r="AR1081" i="2" s="1"/>
  <c r="AX1081" i="2" a="1"/>
  <c r="AX1081" i="2" s="1"/>
  <c r="AT1081" i="2" a="1"/>
  <c r="AT1081" i="2" s="1"/>
  <c r="AV1081" i="2" a="1"/>
  <c r="AV1081" i="2" s="1"/>
  <c r="AU1081" i="2" a="1"/>
  <c r="AU1081" i="2" s="1"/>
  <c r="AS1081" i="2" a="1"/>
  <c r="AS1081" i="2" s="1"/>
  <c r="AW1081" i="2"/>
  <c r="AV1153" i="2" a="1"/>
  <c r="AV1153" i="2" s="1"/>
  <c r="AR1153" i="2" a="1"/>
  <c r="AR1153" i="2" s="1"/>
  <c r="AW1153" i="2"/>
  <c r="AT1153" i="2" a="1"/>
  <c r="AT1153" i="2" s="1"/>
  <c r="AU1153" i="2" a="1"/>
  <c r="AU1153" i="2" s="1"/>
  <c r="AX1153" i="2" a="1"/>
  <c r="AX1153" i="2" s="1"/>
  <c r="AS1153" i="2" a="1"/>
  <c r="AS1153" i="2" s="1"/>
  <c r="AN1228" i="2" a="1"/>
  <c r="AN1228" i="2" s="1"/>
  <c r="AK1228" i="2" a="1"/>
  <c r="AK1228" i="2" s="1"/>
  <c r="AO1228" i="2"/>
  <c r="AM1228" i="2" a="1"/>
  <c r="AM1228" i="2" s="1"/>
  <c r="AL1228" i="2" a="1"/>
  <c r="AL1228" i="2" s="1"/>
  <c r="AP1228" i="2" a="1"/>
  <c r="AP1228" i="2" s="1"/>
  <c r="BF1308" i="2" a="1"/>
  <c r="BF1308" i="2" s="1"/>
  <c r="BB1308" i="2" a="1"/>
  <c r="BB1308" i="2" s="1"/>
  <c r="BE1308" i="2"/>
  <c r="BD1308" i="2" a="1"/>
  <c r="BD1308" i="2" s="1"/>
  <c r="AZ1308" i="2" a="1"/>
  <c r="AZ1308" i="2" s="1"/>
  <c r="BC1308" i="2" a="1"/>
  <c r="BC1308" i="2" s="1"/>
  <c r="BA1308" i="2" a="1"/>
  <c r="BA1308" i="2" s="1"/>
  <c r="BN246" i="2" a="1"/>
  <c r="BN246" i="2" s="1"/>
  <c r="BL246" i="2" a="1"/>
  <c r="BL246" i="2" s="1"/>
  <c r="BK246" i="2" a="1"/>
  <c r="BK246" i="2" s="1"/>
  <c r="BM246" i="2"/>
  <c r="BI246" i="2" a="1"/>
  <c r="BI246" i="2" s="1"/>
  <c r="BJ246" i="2" a="1"/>
  <c r="BJ246" i="2" s="1"/>
  <c r="BH246" i="2" a="1"/>
  <c r="BH246" i="2" s="1"/>
  <c r="AZ246" i="2" a="1"/>
  <c r="AZ246" i="2" s="1"/>
  <c r="BD246" i="2" a="1"/>
  <c r="BD246" i="2" s="1"/>
  <c r="BE246" i="2"/>
  <c r="BA246" i="2" a="1"/>
  <c r="BA246" i="2" s="1"/>
  <c r="BF246" i="2" a="1"/>
  <c r="BF246" i="2" s="1"/>
  <c r="BB246" i="2" a="1"/>
  <c r="BB246" i="2" s="1"/>
  <c r="BC246" i="2" a="1"/>
  <c r="BC246" i="2" s="1"/>
  <c r="BB181" i="2" a="1"/>
  <c r="BB181" i="2" s="1"/>
  <c r="BF181" i="2" a="1"/>
  <c r="BF181" i="2" s="1"/>
  <c r="BC181" i="2" a="1"/>
  <c r="BC181" i="2" s="1"/>
  <c r="AZ181" i="2" a="1"/>
  <c r="AZ181" i="2" s="1"/>
  <c r="BD181" i="2" a="1"/>
  <c r="BD181" i="2" s="1"/>
  <c r="BA181" i="2" a="1"/>
  <c r="BA181" i="2" s="1"/>
  <c r="BE181" i="2"/>
  <c r="BC93" i="2" a="1"/>
  <c r="BC93" i="2" s="1"/>
  <c r="BD93" i="2" a="1"/>
  <c r="BD93" i="2" s="1"/>
  <c r="AZ93" i="2" a="1"/>
  <c r="AZ93" i="2" s="1"/>
  <c r="BE93" i="2"/>
  <c r="BA93" i="2" a="1"/>
  <c r="BA93" i="2" s="1"/>
  <c r="BF93" i="2" a="1"/>
  <c r="BF93" i="2" s="1"/>
  <c r="BB93" i="2" a="1"/>
  <c r="BB93" i="2" s="1"/>
  <c r="BL279" i="2" a="1"/>
  <c r="BL279" i="2" s="1"/>
  <c r="BN279" i="2" a="1"/>
  <c r="BN279" i="2" s="1"/>
  <c r="BI279" i="2" a="1"/>
  <c r="BI279" i="2" s="1"/>
  <c r="BK279" i="2" a="1"/>
  <c r="BK279" i="2" s="1"/>
  <c r="BH279" i="2" a="1"/>
  <c r="BH279" i="2" s="1"/>
  <c r="BJ279" i="2" a="1"/>
  <c r="BJ279" i="2" s="1"/>
  <c r="BM279" i="2"/>
  <c r="AT488" i="2" a="1"/>
  <c r="AT488" i="2" s="1"/>
  <c r="AX488" i="2" a="1"/>
  <c r="AX488" i="2" s="1"/>
  <c r="AU488" i="2" a="1"/>
  <c r="AU488" i="2" s="1"/>
  <c r="AR488" i="2" a="1"/>
  <c r="AR488" i="2" s="1"/>
  <c r="AS488" i="2" a="1"/>
  <c r="AS488" i="2" s="1"/>
  <c r="AV488" i="2" a="1"/>
  <c r="AV488" i="2" s="1"/>
  <c r="AW488" i="2"/>
  <c r="BH648" i="2" a="1"/>
  <c r="BH648" i="2" s="1"/>
  <c r="BL648" i="2" a="1"/>
  <c r="BL648" i="2" s="1"/>
  <c r="BJ648" i="2" a="1"/>
  <c r="BJ648" i="2" s="1"/>
  <c r="BN648" i="2" a="1"/>
  <c r="BN648" i="2" s="1"/>
  <c r="BK648" i="2" a="1"/>
  <c r="BK648" i="2" s="1"/>
  <c r="BI648" i="2" a="1"/>
  <c r="BI648" i="2" s="1"/>
  <c r="BM648" i="2"/>
  <c r="BF845" i="2" a="1"/>
  <c r="BF845" i="2" s="1"/>
  <c r="BD845" i="2" a="1"/>
  <c r="BD845" i="2" s="1"/>
  <c r="BA845" i="2" a="1"/>
  <c r="BA845" i="2" s="1"/>
  <c r="BB845" i="2" a="1"/>
  <c r="BB845" i="2" s="1"/>
  <c r="BE845" i="2"/>
  <c r="BC845" i="2" a="1"/>
  <c r="BC845" i="2" s="1"/>
  <c r="AZ845" i="2" a="1"/>
  <c r="AZ845" i="2" s="1"/>
  <c r="AM997" i="2" a="1"/>
  <c r="AM997" i="2" s="1"/>
  <c r="AO997" i="2"/>
  <c r="AL997" i="2" a="1"/>
  <c r="AL997" i="2" s="1"/>
  <c r="AN997" i="2" a="1"/>
  <c r="AN997" i="2" s="1"/>
  <c r="AP997" i="2" a="1"/>
  <c r="AP997" i="2" s="1"/>
  <c r="AK997" i="2" a="1"/>
  <c r="AK997" i="2" s="1"/>
  <c r="BH1133" i="2" a="1"/>
  <c r="BH1133" i="2" s="1"/>
  <c r="BJ1133" i="2" a="1"/>
  <c r="BJ1133" i="2" s="1"/>
  <c r="BL1133" i="2" a="1"/>
  <c r="BL1133" i="2" s="1"/>
  <c r="BN1133" i="2" a="1"/>
  <c r="BN1133" i="2" s="1"/>
  <c r="BI1133" i="2" a="1"/>
  <c r="BI1133" i="2" s="1"/>
  <c r="BK1133" i="2" a="1"/>
  <c r="BK1133" i="2" s="1"/>
  <c r="BM1133" i="2"/>
  <c r="AZ1133" i="2" a="1"/>
  <c r="AZ1133" i="2" s="1"/>
  <c r="BA1133" i="2" a="1"/>
  <c r="BA1133" i="2" s="1"/>
  <c r="BE1133" i="2"/>
  <c r="BB1133" i="2" a="1"/>
  <c r="BB1133" i="2" s="1"/>
  <c r="BD1133" i="2" a="1"/>
  <c r="BD1133" i="2" s="1"/>
  <c r="BF1133" i="2" a="1"/>
  <c r="BF1133" i="2" s="1"/>
  <c r="BC1133" i="2" a="1"/>
  <c r="BC1133" i="2" s="1"/>
  <c r="AU1248" i="2" a="1"/>
  <c r="AU1248" i="2" s="1"/>
  <c r="AV1248" i="2" a="1"/>
  <c r="AV1248" i="2" s="1"/>
  <c r="AS1248" i="2" a="1"/>
  <c r="AS1248" i="2" s="1"/>
  <c r="AR1248" i="2" a="1"/>
  <c r="AR1248" i="2" s="1"/>
  <c r="AW1248" i="2"/>
  <c r="AT1248" i="2" a="1"/>
  <c r="AT1248" i="2" s="1"/>
  <c r="AX1248" i="2" a="1"/>
  <c r="AX1248" i="2" s="1"/>
  <c r="AK113" i="2" a="1"/>
  <c r="AK113" i="2" s="1"/>
  <c r="AO113" i="2"/>
  <c r="AL113" i="2" a="1"/>
  <c r="AL113" i="2" s="1"/>
  <c r="AP113" i="2" a="1"/>
  <c r="AP113" i="2" s="1"/>
  <c r="AM113" i="2" a="1"/>
  <c r="AM113" i="2" s="1"/>
  <c r="AN113" i="2" a="1"/>
  <c r="AN113" i="2" s="1"/>
  <c r="BH282" i="2" a="1"/>
  <c r="BH282" i="2" s="1"/>
  <c r="BK282" i="2" a="1"/>
  <c r="BK282" i="2" s="1"/>
  <c r="BL282" i="2" a="1"/>
  <c r="BL282" i="2" s="1"/>
  <c r="BM282" i="2"/>
  <c r="BJ282" i="2" a="1"/>
  <c r="BJ282" i="2" s="1"/>
  <c r="BI282" i="2" a="1"/>
  <c r="BI282" i="2" s="1"/>
  <c r="BN282" i="2" a="1"/>
  <c r="BN282" i="2" s="1"/>
  <c r="AR282" i="2" a="1"/>
  <c r="AR282" i="2" s="1"/>
  <c r="AU282" i="2" a="1"/>
  <c r="AU282" i="2" s="1"/>
  <c r="AW282" i="2"/>
  <c r="AS282" i="2" a="1"/>
  <c r="AS282" i="2" s="1"/>
  <c r="AX282" i="2" a="1"/>
  <c r="AX282" i="2" s="1"/>
  <c r="AT282" i="2" a="1"/>
  <c r="AT282" i="2" s="1"/>
  <c r="AV282" i="2" a="1"/>
  <c r="AV282" i="2" s="1"/>
  <c r="AL491" i="2" a="1"/>
  <c r="AL491" i="2" s="1"/>
  <c r="AM491" i="2" a="1"/>
  <c r="AM491" i="2" s="1"/>
  <c r="AP491" i="2" a="1"/>
  <c r="AP491" i="2" s="1"/>
  <c r="AK491" i="2" a="1"/>
  <c r="AK491" i="2" s="1"/>
  <c r="AO491" i="2"/>
  <c r="AN491" i="2" a="1"/>
  <c r="AN491" i="2" s="1"/>
  <c r="AW595" i="2"/>
  <c r="AS595" i="2" a="1"/>
  <c r="AS595" i="2" s="1"/>
  <c r="AT595" i="2" a="1"/>
  <c r="AT595" i="2" s="1"/>
  <c r="AU595" i="2" a="1"/>
  <c r="AU595" i="2" s="1"/>
  <c r="AR595" i="2" a="1"/>
  <c r="AR595" i="2" s="1"/>
  <c r="AX595" i="2" a="1"/>
  <c r="AX595" i="2" s="1"/>
  <c r="AV595" i="2" a="1"/>
  <c r="AV595" i="2" s="1"/>
  <c r="AN715" i="2" a="1"/>
  <c r="AN715" i="2" s="1"/>
  <c r="AP715" i="2" a="1"/>
  <c r="AP715" i="2" s="1"/>
  <c r="AK715" i="2" a="1"/>
  <c r="AK715" i="2" s="1"/>
  <c r="AL715" i="2" a="1"/>
  <c r="AL715" i="2" s="1"/>
  <c r="AM715" i="2" a="1"/>
  <c r="AM715" i="2" s="1"/>
  <c r="AO715" i="2"/>
  <c r="AR936" i="2" a="1"/>
  <c r="AR936" i="2" s="1"/>
  <c r="AU936" i="2" a="1"/>
  <c r="AU936" i="2" s="1"/>
  <c r="AW936" i="2"/>
  <c r="AT936" i="2" a="1"/>
  <c r="AT936" i="2" s="1"/>
  <c r="AV936" i="2" a="1"/>
  <c r="AV936" i="2" s="1"/>
  <c r="AX936" i="2" a="1"/>
  <c r="AX936" i="2" s="1"/>
  <c r="AS936" i="2" a="1"/>
  <c r="AS936" i="2" s="1"/>
  <c r="AR1056" i="2" a="1"/>
  <c r="AR1056" i="2" s="1"/>
  <c r="AU1056" i="2" a="1"/>
  <c r="AU1056" i="2" s="1"/>
  <c r="AW1056" i="2"/>
  <c r="AT1056" i="2" a="1"/>
  <c r="AT1056" i="2" s="1"/>
  <c r="AX1056" i="2" a="1"/>
  <c r="AX1056" i="2" s="1"/>
  <c r="AS1056" i="2" a="1"/>
  <c r="AS1056" i="2" s="1"/>
  <c r="AV1056" i="2" a="1"/>
  <c r="AV1056" i="2" s="1"/>
  <c r="BC1168" i="2" a="1"/>
  <c r="BC1168" i="2" s="1"/>
  <c r="BE1168" i="2"/>
  <c r="AZ1168" i="2" a="1"/>
  <c r="AZ1168" i="2" s="1"/>
  <c r="BD1168" i="2" a="1"/>
  <c r="BD1168" i="2" s="1"/>
  <c r="BB1168" i="2" a="1"/>
  <c r="BB1168" i="2" s="1"/>
  <c r="BF1168" i="2" a="1"/>
  <c r="BF1168" i="2" s="1"/>
  <c r="BA1168" i="2" a="1"/>
  <c r="BA1168" i="2" s="1"/>
  <c r="AO1168" i="2"/>
  <c r="AL1168" i="2" a="1"/>
  <c r="AL1168" i="2" s="1"/>
  <c r="AN1168" i="2" a="1"/>
  <c r="AN1168" i="2" s="1"/>
  <c r="AM1168" i="2" a="1"/>
  <c r="AM1168" i="2" s="1"/>
  <c r="AK1168" i="2" a="1"/>
  <c r="AK1168" i="2" s="1"/>
  <c r="AP1168" i="2" a="1"/>
  <c r="AP1168" i="2" s="1"/>
  <c r="AX1275" i="2" a="1"/>
  <c r="AX1275" i="2" s="1"/>
  <c r="AV1275" i="2" a="1"/>
  <c r="AV1275" i="2" s="1"/>
  <c r="AS1275" i="2" a="1"/>
  <c r="AS1275" i="2" s="1"/>
  <c r="AT1275" i="2" a="1"/>
  <c r="AT1275" i="2" s="1"/>
  <c r="AW1275" i="2"/>
  <c r="AR1275" i="2" a="1"/>
  <c r="AR1275" i="2" s="1"/>
  <c r="AU1275" i="2" a="1"/>
  <c r="AU1275" i="2" s="1"/>
  <c r="AR230" i="2" a="1"/>
  <c r="AR230" i="2" s="1"/>
  <c r="AX230" i="2" a="1"/>
  <c r="AX230" i="2" s="1"/>
  <c r="AS230" i="2" a="1"/>
  <c r="AS230" i="2" s="1"/>
  <c r="AU230" i="2" a="1"/>
  <c r="AU230" i="2" s="1"/>
  <c r="AT230" i="2" a="1"/>
  <c r="AT230" i="2" s="1"/>
  <c r="AV230" i="2" a="1"/>
  <c r="AV230" i="2" s="1"/>
  <c r="AW230" i="2"/>
  <c r="AT118" i="2" a="1"/>
  <c r="AT118" i="2" s="1"/>
  <c r="AU118" i="2" a="1"/>
  <c r="AU118" i="2" s="1"/>
  <c r="AX118" i="2" a="1"/>
  <c r="AX118" i="2" s="1"/>
  <c r="AV118" i="2" a="1"/>
  <c r="AV118" i="2" s="1"/>
  <c r="AS118" i="2" a="1"/>
  <c r="AS118" i="2" s="1"/>
  <c r="AR118" i="2" a="1"/>
  <c r="AR118" i="2" s="1"/>
  <c r="AW118" i="2"/>
  <c r="AK267" i="2" a="1"/>
  <c r="AK267" i="2" s="1"/>
  <c r="AP267" i="2" a="1"/>
  <c r="AP267" i="2" s="1"/>
  <c r="AL267" i="2" a="1"/>
  <c r="AL267" i="2" s="1"/>
  <c r="AM267" i="2" a="1"/>
  <c r="AM267" i="2" s="1"/>
  <c r="AO267" i="2"/>
  <c r="AN267" i="2" a="1"/>
  <c r="AN267" i="2" s="1"/>
  <c r="AT267" i="2" a="1"/>
  <c r="AT267" i="2" s="1"/>
  <c r="AX267" i="2" a="1"/>
  <c r="AX267" i="2" s="1"/>
  <c r="AU267" i="2" a="1"/>
  <c r="AU267" i="2" s="1"/>
  <c r="AR267" i="2" a="1"/>
  <c r="AR267" i="2" s="1"/>
  <c r="AV267" i="2" a="1"/>
  <c r="AV267" i="2" s="1"/>
  <c r="AS267" i="2" a="1"/>
  <c r="AS267" i="2" s="1"/>
  <c r="AW267" i="2"/>
  <c r="AN372" i="2" a="1"/>
  <c r="AN372" i="2" s="1"/>
  <c r="AK372" i="2" a="1"/>
  <c r="AK372" i="2" s="1"/>
  <c r="AL372" i="2" a="1"/>
  <c r="AL372" i="2" s="1"/>
  <c r="AM372" i="2" a="1"/>
  <c r="AM372" i="2" s="1"/>
  <c r="AO372" i="2"/>
  <c r="AP372" i="2" a="1"/>
  <c r="AP372" i="2" s="1"/>
  <c r="AK572" i="2" a="1"/>
  <c r="AK572" i="2" s="1"/>
  <c r="AN572" i="2" a="1"/>
  <c r="AN572" i="2" s="1"/>
  <c r="AP572" i="2" a="1"/>
  <c r="AP572" i="2" s="1"/>
  <c r="AL572" i="2" a="1"/>
  <c r="AL572" i="2" s="1"/>
  <c r="AO572" i="2"/>
  <c r="AM572" i="2" a="1"/>
  <c r="AM572" i="2" s="1"/>
  <c r="AR684" i="2" a="1"/>
  <c r="AR684" i="2" s="1"/>
  <c r="AV684" i="2" a="1"/>
  <c r="AV684" i="2" s="1"/>
  <c r="AW684" i="2"/>
  <c r="AX684" i="2" a="1"/>
  <c r="AX684" i="2" s="1"/>
  <c r="AS684" i="2" a="1"/>
  <c r="AS684" i="2" s="1"/>
  <c r="AT684" i="2" a="1"/>
  <c r="AT684" i="2" s="1"/>
  <c r="AU684" i="2" a="1"/>
  <c r="AU684" i="2" s="1"/>
  <c r="AL684" i="2" a="1"/>
  <c r="AL684" i="2" s="1"/>
  <c r="AO684" i="2"/>
  <c r="AP684" i="2" a="1"/>
  <c r="AP684" i="2" s="1"/>
  <c r="AM684" i="2" a="1"/>
  <c r="AM684" i="2" s="1"/>
  <c r="AK684" i="2" a="1"/>
  <c r="AK684" i="2" s="1"/>
  <c r="AN684" i="2" a="1"/>
  <c r="AN684" i="2" s="1"/>
  <c r="BD801" i="2" a="1"/>
  <c r="BD801" i="2" s="1"/>
  <c r="BA801" i="2" a="1"/>
  <c r="BA801" i="2" s="1"/>
  <c r="BB801" i="2" a="1"/>
  <c r="BB801" i="2" s="1"/>
  <c r="BE801" i="2"/>
  <c r="BC801" i="2" a="1"/>
  <c r="BC801" i="2" s="1"/>
  <c r="BF801" i="2" a="1"/>
  <c r="BF801" i="2" s="1"/>
  <c r="AZ801" i="2" a="1"/>
  <c r="AZ801" i="2" s="1"/>
  <c r="BI921" i="2" a="1"/>
  <c r="BI921" i="2" s="1"/>
  <c r="BM921" i="2"/>
  <c r="BL921" i="2" a="1"/>
  <c r="BL921" i="2" s="1"/>
  <c r="BK921" i="2" a="1"/>
  <c r="BK921" i="2" s="1"/>
  <c r="BJ921" i="2" a="1"/>
  <c r="BJ921" i="2" s="1"/>
  <c r="BN921" i="2" a="1"/>
  <c r="BN921" i="2" s="1"/>
  <c r="BH921" i="2" a="1"/>
  <c r="BH921" i="2" s="1"/>
  <c r="AZ1033" i="2" a="1"/>
  <c r="AZ1033" i="2" s="1"/>
  <c r="BC1033" i="2" a="1"/>
  <c r="BC1033" i="2" s="1"/>
  <c r="BE1033" i="2"/>
  <c r="BB1033" i="2" a="1"/>
  <c r="BB1033" i="2" s="1"/>
  <c r="BA1033" i="2" a="1"/>
  <c r="BA1033" i="2" s="1"/>
  <c r="BF1033" i="2" a="1"/>
  <c r="BF1033" i="2" s="1"/>
  <c r="BD1033" i="2" a="1"/>
  <c r="BD1033" i="2" s="1"/>
  <c r="AK1161" i="2" a="1"/>
  <c r="AK1161" i="2" s="1"/>
  <c r="AO1161" i="2"/>
  <c r="AL1161" i="2" a="1"/>
  <c r="AL1161" i="2" s="1"/>
  <c r="AP1161" i="2" a="1"/>
  <c r="AP1161" i="2" s="1"/>
  <c r="AN1161" i="2" a="1"/>
  <c r="AN1161" i="2" s="1"/>
  <c r="AM1161" i="2" a="1"/>
  <c r="AM1161" i="2" s="1"/>
  <c r="AX1260" i="2" a="1"/>
  <c r="AX1260" i="2" s="1"/>
  <c r="AR1260" i="2" a="1"/>
  <c r="AR1260" i="2" s="1"/>
  <c r="AU1260" i="2" a="1"/>
  <c r="AU1260" i="2" s="1"/>
  <c r="AT1260" i="2" a="1"/>
  <c r="AT1260" i="2" s="1"/>
  <c r="AW1260" i="2"/>
  <c r="AV1260" i="2" a="1"/>
  <c r="AV1260" i="2" s="1"/>
  <c r="AS1260" i="2" a="1"/>
  <c r="AS1260" i="2" s="1"/>
  <c r="AN117" i="2" a="1"/>
  <c r="AN117" i="2" s="1"/>
  <c r="AK117" i="2" a="1"/>
  <c r="AK117" i="2" s="1"/>
  <c r="AO117" i="2"/>
  <c r="AL117" i="2" a="1"/>
  <c r="AL117" i="2" s="1"/>
  <c r="AP117" i="2" a="1"/>
  <c r="AP117" i="2" s="1"/>
  <c r="AM117" i="2" a="1"/>
  <c r="AM117" i="2" s="1"/>
  <c r="BH11" i="2" a="1"/>
  <c r="BH11" i="2" s="1"/>
  <c r="BI11" i="2" a="1"/>
  <c r="BI11" i="2" s="1"/>
  <c r="BN11" i="2" a="1"/>
  <c r="BN11" i="2" s="1"/>
  <c r="BJ11" i="2" a="1"/>
  <c r="BJ11" i="2" s="1"/>
  <c r="BK11" i="2" a="1"/>
  <c r="BK11" i="2" s="1"/>
  <c r="BM11" i="2"/>
  <c r="BL11" i="2" a="1"/>
  <c r="BL11" i="2" s="1"/>
  <c r="AM11" i="2" a="1"/>
  <c r="AM11" i="2" s="1"/>
  <c r="AN11" i="2" a="1"/>
  <c r="AN11" i="2" s="1"/>
  <c r="AK11" i="2" a="1"/>
  <c r="AK11" i="2" s="1"/>
  <c r="AO11" i="2"/>
  <c r="AL11" i="2" a="1"/>
  <c r="AL11" i="2" s="1"/>
  <c r="AP11" i="2" a="1"/>
  <c r="AP11" i="2" s="1"/>
  <c r="AS555" i="2" a="1"/>
  <c r="AS555" i="2" s="1"/>
  <c r="AT555" i="2" a="1"/>
  <c r="AT555" i="2" s="1"/>
  <c r="AV555" i="2" a="1"/>
  <c r="AV555" i="2" s="1"/>
  <c r="AW555" i="2"/>
  <c r="AR555" i="2" a="1"/>
  <c r="AR555" i="2" s="1"/>
  <c r="AX555" i="2" a="1"/>
  <c r="AX555" i="2" s="1"/>
  <c r="AU555" i="2" a="1"/>
  <c r="AU555" i="2" s="1"/>
  <c r="AS667" i="2" a="1"/>
  <c r="AS667" i="2" s="1"/>
  <c r="AX667" i="2" a="1"/>
  <c r="AX667" i="2" s="1"/>
  <c r="AT667" i="2" a="1"/>
  <c r="AT667" i="2" s="1"/>
  <c r="AU667" i="2" a="1"/>
  <c r="AU667" i="2" s="1"/>
  <c r="AW667" i="2"/>
  <c r="AR667" i="2" a="1"/>
  <c r="AR667" i="2" s="1"/>
  <c r="AV667" i="2" a="1"/>
  <c r="AV667" i="2" s="1"/>
  <c r="AN667" i="2" a="1"/>
  <c r="AN667" i="2" s="1"/>
  <c r="AP667" i="2" a="1"/>
  <c r="AP667" i="2" s="1"/>
  <c r="AL667" i="2" a="1"/>
  <c r="AL667" i="2" s="1"/>
  <c r="AK667" i="2" a="1"/>
  <c r="AK667" i="2" s="1"/>
  <c r="AO667" i="2"/>
  <c r="AM667" i="2" a="1"/>
  <c r="AM667" i="2" s="1"/>
  <c r="BJ784" i="2" a="1"/>
  <c r="BJ784" i="2" s="1"/>
  <c r="BI784" i="2" a="1"/>
  <c r="BI784" i="2" s="1"/>
  <c r="BH784" i="2" a="1"/>
  <c r="BH784" i="2" s="1"/>
  <c r="BK784" i="2" a="1"/>
  <c r="BK784" i="2" s="1"/>
  <c r="BN784" i="2" a="1"/>
  <c r="BN784" i="2" s="1"/>
  <c r="BL784" i="2" a="1"/>
  <c r="BL784" i="2" s="1"/>
  <c r="BM784" i="2"/>
  <c r="AP896" i="2" a="1"/>
  <c r="AP896" i="2" s="1"/>
  <c r="AK896" i="2" a="1"/>
  <c r="AK896" i="2" s="1"/>
  <c r="AL896" i="2" a="1"/>
  <c r="AL896" i="2" s="1"/>
  <c r="AM896" i="2" a="1"/>
  <c r="AM896" i="2" s="1"/>
  <c r="AN896" i="2" a="1"/>
  <c r="AN896" i="2" s="1"/>
  <c r="AO896" i="2"/>
  <c r="AN1008" i="2" a="1"/>
  <c r="AN1008" i="2" s="1"/>
  <c r="AK1008" i="2" a="1"/>
  <c r="AK1008" i="2" s="1"/>
  <c r="AO1008" i="2"/>
  <c r="AL1008" i="2" a="1"/>
  <c r="AL1008" i="2" s="1"/>
  <c r="AP1008" i="2" a="1"/>
  <c r="AP1008" i="2" s="1"/>
  <c r="AM1008" i="2" a="1"/>
  <c r="AM1008" i="2" s="1"/>
  <c r="BH1128" i="2" a="1"/>
  <c r="BH1128" i="2" s="1"/>
  <c r="BI1128" i="2" a="1"/>
  <c r="BI1128" i="2" s="1"/>
  <c r="BL1128" i="2" a="1"/>
  <c r="BL1128" i="2" s="1"/>
  <c r="BM1128" i="2"/>
  <c r="BJ1128" i="2" a="1"/>
  <c r="BJ1128" i="2" s="1"/>
  <c r="BN1128" i="2" a="1"/>
  <c r="BN1128" i="2" s="1"/>
  <c r="BK1128" i="2" a="1"/>
  <c r="BK1128" i="2" s="1"/>
  <c r="AU1128" i="2" a="1"/>
  <c r="AU1128" i="2" s="1"/>
  <c r="AR1128" i="2" a="1"/>
  <c r="AR1128" i="2" s="1"/>
  <c r="AV1128" i="2" a="1"/>
  <c r="AV1128" i="2" s="1"/>
  <c r="AT1128" i="2" a="1"/>
  <c r="AT1128" i="2" s="1"/>
  <c r="AX1128" i="2" a="1"/>
  <c r="AX1128" i="2" s="1"/>
  <c r="AS1128" i="2" a="1"/>
  <c r="AS1128" i="2" s="1"/>
  <c r="AW1128" i="2"/>
  <c r="AR1347" i="2" a="1"/>
  <c r="AR1347" i="2" s="1"/>
  <c r="AU1347" i="2" a="1"/>
  <c r="AU1347" i="2" s="1"/>
  <c r="AT1347" i="2" a="1"/>
  <c r="AT1347" i="2" s="1"/>
  <c r="AW1347" i="2"/>
  <c r="AS1347" i="2" a="1"/>
  <c r="AS1347" i="2" s="1"/>
  <c r="AX1347" i="2" a="1"/>
  <c r="AX1347" i="2" s="1"/>
  <c r="AV1347" i="2" a="1"/>
  <c r="AV1347" i="2" s="1"/>
  <c r="AO158" i="2"/>
  <c r="AP158" i="2" a="1"/>
  <c r="AP158" i="2" s="1"/>
  <c r="AM158" i="2" a="1"/>
  <c r="AM158" i="2" s="1"/>
  <c r="AK158" i="2" a="1"/>
  <c r="AK158" i="2" s="1"/>
  <c r="AL158" i="2" a="1"/>
  <c r="AL158" i="2" s="1"/>
  <c r="AN158" i="2" a="1"/>
  <c r="AN158" i="2" s="1"/>
  <c r="AZ44" i="2" a="1"/>
  <c r="AZ44" i="2" s="1"/>
  <c r="BC44" i="2" a="1"/>
  <c r="BC44" i="2" s="1"/>
  <c r="BD44" i="2" a="1"/>
  <c r="BD44" i="2" s="1"/>
  <c r="BF44" i="2" a="1"/>
  <c r="BF44" i="2" s="1"/>
  <c r="BA44" i="2" a="1"/>
  <c r="BA44" i="2" s="1"/>
  <c r="BB44" i="2" a="1"/>
  <c r="BB44" i="2" s="1"/>
  <c r="BE44" i="2"/>
  <c r="BJ412" i="2" a="1"/>
  <c r="BJ412" i="2" s="1"/>
  <c r="BL412" i="2" a="1"/>
  <c r="BL412" i="2" s="1"/>
  <c r="BH412" i="2" a="1"/>
  <c r="BH412" i="2" s="1"/>
  <c r="BM412" i="2"/>
  <c r="BI412" i="2" a="1"/>
  <c r="BI412" i="2" s="1"/>
  <c r="BK412" i="2" a="1"/>
  <c r="BK412" i="2" s="1"/>
  <c r="BN412" i="2" a="1"/>
  <c r="BN412" i="2" s="1"/>
  <c r="AT516" i="2" a="1"/>
  <c r="AT516" i="2" s="1"/>
  <c r="AR516" i="2" a="1"/>
  <c r="AR516" i="2" s="1"/>
  <c r="AW516" i="2"/>
  <c r="AS516" i="2" a="1"/>
  <c r="AS516" i="2" s="1"/>
  <c r="AU516" i="2" a="1"/>
  <c r="AU516" i="2" s="1"/>
  <c r="AV516" i="2" a="1"/>
  <c r="AV516" i="2" s="1"/>
  <c r="AX516" i="2" a="1"/>
  <c r="AX516" i="2" s="1"/>
  <c r="AZ612" i="2" a="1"/>
  <c r="AZ612" i="2" s="1"/>
  <c r="BD612" i="2" a="1"/>
  <c r="BD612" i="2" s="1"/>
  <c r="BA612" i="2" a="1"/>
  <c r="BA612" i="2" s="1"/>
  <c r="BC612" i="2" a="1"/>
  <c r="BC612" i="2" s="1"/>
  <c r="BB612" i="2" a="1"/>
  <c r="BB612" i="2" s="1"/>
  <c r="BE612" i="2"/>
  <c r="BF612" i="2" a="1"/>
  <c r="BF612" i="2" s="1"/>
  <c r="AM612" i="2" a="1"/>
  <c r="AM612" i="2" s="1"/>
  <c r="AP612" i="2" a="1"/>
  <c r="AP612" i="2" s="1"/>
  <c r="AL612" i="2" a="1"/>
  <c r="AL612" i="2" s="1"/>
  <c r="AN612" i="2" a="1"/>
  <c r="AN612" i="2" s="1"/>
  <c r="AO612" i="2"/>
  <c r="AK612" i="2" a="1"/>
  <c r="AK612" i="2" s="1"/>
  <c r="AX732" i="2" a="1"/>
  <c r="AX732" i="2" s="1"/>
  <c r="AR732" i="2" a="1"/>
  <c r="AR732" i="2" s="1"/>
  <c r="AT732" i="2" a="1"/>
  <c r="AT732" i="2" s="1"/>
  <c r="AV732" i="2" a="1"/>
  <c r="AV732" i="2" s="1"/>
  <c r="AU732" i="2" a="1"/>
  <c r="AU732" i="2" s="1"/>
  <c r="AS732" i="2" a="1"/>
  <c r="AS732" i="2" s="1"/>
  <c r="AW732" i="2"/>
  <c r="BD833" i="2" a="1"/>
  <c r="BD833" i="2" s="1"/>
  <c r="BA833" i="2" a="1"/>
  <c r="BA833" i="2" s="1"/>
  <c r="BB833" i="2" a="1"/>
  <c r="BB833" i="2" s="1"/>
  <c r="BE833" i="2"/>
  <c r="AZ833" i="2" a="1"/>
  <c r="AZ833" i="2" s="1"/>
  <c r="BC833" i="2" a="1"/>
  <c r="BC833" i="2" s="1"/>
  <c r="BF833" i="2" a="1"/>
  <c r="BF833" i="2" s="1"/>
  <c r="AT937" i="2" a="1"/>
  <c r="AT937" i="2" s="1"/>
  <c r="AW937" i="2"/>
  <c r="AR937" i="2" a="1"/>
  <c r="AR937" i="2" s="1"/>
  <c r="AU937" i="2" a="1"/>
  <c r="AU937" i="2" s="1"/>
  <c r="AV937" i="2" a="1"/>
  <c r="AV937" i="2" s="1"/>
  <c r="AX937" i="2" a="1"/>
  <c r="AX937" i="2" s="1"/>
  <c r="AS937" i="2" a="1"/>
  <c r="AS937" i="2" s="1"/>
  <c r="BH1049" i="2" a="1"/>
  <c r="BH1049" i="2" s="1"/>
  <c r="BL1049" i="2" a="1"/>
  <c r="BL1049" i="2" s="1"/>
  <c r="BI1049" i="2" a="1"/>
  <c r="BI1049" i="2" s="1"/>
  <c r="BM1049" i="2"/>
  <c r="BK1049" i="2" a="1"/>
  <c r="BK1049" i="2" s="1"/>
  <c r="BJ1049" i="2" a="1"/>
  <c r="BJ1049" i="2" s="1"/>
  <c r="BN1049" i="2" a="1"/>
  <c r="BN1049" i="2" s="1"/>
  <c r="AZ1145" i="2" a="1"/>
  <c r="AZ1145" i="2" s="1"/>
  <c r="BF1145" i="2" a="1"/>
  <c r="BF1145" i="2" s="1"/>
  <c r="BB1145" i="2" a="1"/>
  <c r="BB1145" i="2" s="1"/>
  <c r="BD1145" i="2" a="1"/>
  <c r="BD1145" i="2" s="1"/>
  <c r="BC1145" i="2" a="1"/>
  <c r="BC1145" i="2" s="1"/>
  <c r="BE1145" i="2"/>
  <c r="BA1145" i="2" a="1"/>
  <c r="BA1145" i="2" s="1"/>
  <c r="BI1356" i="2" a="1"/>
  <c r="BI1356" i="2" s="1"/>
  <c r="BH1356" i="2" a="1"/>
  <c r="BH1356" i="2" s="1"/>
  <c r="BJ1356" i="2" a="1"/>
  <c r="BJ1356" i="2" s="1"/>
  <c r="BL1356" i="2" a="1"/>
  <c r="BL1356" i="2" s="1"/>
  <c r="BN1356" i="2" a="1"/>
  <c r="BN1356" i="2" s="1"/>
  <c r="BM1356" i="2"/>
  <c r="BK1356" i="2" a="1"/>
  <c r="BK1356" i="2" s="1"/>
  <c r="AP149" i="2" a="1"/>
  <c r="AP149" i="2" s="1"/>
  <c r="AL149" i="2" a="1"/>
  <c r="AL149" i="2" s="1"/>
  <c r="AM149" i="2" a="1"/>
  <c r="AM149" i="2" s="1"/>
  <c r="AN149" i="2" a="1"/>
  <c r="AN149" i="2" s="1"/>
  <c r="AO149" i="2"/>
  <c r="AK149" i="2" a="1"/>
  <c r="AK149" i="2" s="1"/>
  <c r="AR43" i="2" a="1"/>
  <c r="AR43" i="2" s="1"/>
  <c r="AW43" i="2"/>
  <c r="AS43" i="2" a="1"/>
  <c r="AS43" i="2" s="1"/>
  <c r="AX43" i="2" a="1"/>
  <c r="AX43" i="2" s="1"/>
  <c r="AT43" i="2" a="1"/>
  <c r="AT43" i="2" s="1"/>
  <c r="AU43" i="2" a="1"/>
  <c r="AU43" i="2" s="1"/>
  <c r="AV43" i="2" a="1"/>
  <c r="AV43" i="2" s="1"/>
  <c r="BC284" i="2" a="1"/>
  <c r="BC284" i="2" s="1"/>
  <c r="BE284" i="2"/>
  <c r="AZ284" i="2" a="1"/>
  <c r="AZ284" i="2" s="1"/>
  <c r="BB284" i="2" a="1"/>
  <c r="BB284" i="2" s="1"/>
  <c r="BA284" i="2" a="1"/>
  <c r="BA284" i="2" s="1"/>
  <c r="BD284" i="2" a="1"/>
  <c r="BD284" i="2" s="1"/>
  <c r="BF284" i="2" a="1"/>
  <c r="BF284" i="2" s="1"/>
  <c r="BH301" i="2" a="1"/>
  <c r="BH301" i="2" s="1"/>
  <c r="BJ301" i="2" a="1"/>
  <c r="BJ301" i="2" s="1"/>
  <c r="BK301" i="2" a="1"/>
  <c r="BK301" i="2" s="1"/>
  <c r="BM301" i="2"/>
  <c r="BI301" i="2" a="1"/>
  <c r="BI301" i="2" s="1"/>
  <c r="BN301" i="2" a="1"/>
  <c r="BN301" i="2" s="1"/>
  <c r="BL301" i="2" a="1"/>
  <c r="BL301" i="2" s="1"/>
  <c r="AN317" i="2" a="1"/>
  <c r="AN317" i="2" s="1"/>
  <c r="AK317" i="2" a="1"/>
  <c r="AK317" i="2" s="1"/>
  <c r="AO317" i="2"/>
  <c r="AL317" i="2" a="1"/>
  <c r="AL317" i="2" s="1"/>
  <c r="AP317" i="2" a="1"/>
  <c r="AP317" i="2" s="1"/>
  <c r="AM317" i="2" a="1"/>
  <c r="AM317" i="2" s="1"/>
  <c r="AR333" i="2" a="1"/>
  <c r="AR333" i="2" s="1"/>
  <c r="AU333" i="2" a="1"/>
  <c r="AU333" i="2" s="1"/>
  <c r="AV333" i="2" a="1"/>
  <c r="AV333" i="2" s="1"/>
  <c r="AW333" i="2"/>
  <c r="AT333" i="2" a="1"/>
  <c r="AT333" i="2" s="1"/>
  <c r="AS333" i="2" a="1"/>
  <c r="AS333" i="2" s="1"/>
  <c r="AX333" i="2" a="1"/>
  <c r="AX333" i="2" s="1"/>
  <c r="BD349" i="2" a="1"/>
  <c r="BD349" i="2" s="1"/>
  <c r="AZ349" i="2" a="1"/>
  <c r="AZ349" i="2" s="1"/>
  <c r="BC349" i="2" a="1"/>
  <c r="BC349" i="2" s="1"/>
  <c r="BA349" i="2" a="1"/>
  <c r="BA349" i="2" s="1"/>
  <c r="BF349" i="2" a="1"/>
  <c r="BF349" i="2" s="1"/>
  <c r="BB349" i="2" a="1"/>
  <c r="BB349" i="2" s="1"/>
  <c r="BE349" i="2"/>
  <c r="AL349" i="2" a="1"/>
  <c r="AL349" i="2" s="1"/>
  <c r="AP349" i="2" a="1"/>
  <c r="AP349" i="2" s="1"/>
  <c r="AM349" i="2" a="1"/>
  <c r="AM349" i="2" s="1"/>
  <c r="AN349" i="2" a="1"/>
  <c r="AN349" i="2" s="1"/>
  <c r="AK349" i="2" a="1"/>
  <c r="AK349" i="2" s="1"/>
  <c r="AO349" i="2"/>
  <c r="BJ365" i="2" a="1"/>
  <c r="BJ365" i="2" s="1"/>
  <c r="BM365" i="2"/>
  <c r="BI365" i="2" a="1"/>
  <c r="BI365" i="2" s="1"/>
  <c r="BL365" i="2" a="1"/>
  <c r="BL365" i="2" s="1"/>
  <c r="BK365" i="2" a="1"/>
  <c r="BK365" i="2" s="1"/>
  <c r="BH365" i="2" a="1"/>
  <c r="BH365" i="2" s="1"/>
  <c r="BN365" i="2" a="1"/>
  <c r="BN365" i="2" s="1"/>
  <c r="AS381" i="2" a="1"/>
  <c r="AS381" i="2" s="1"/>
  <c r="AW381" i="2"/>
  <c r="AT381" i="2" a="1"/>
  <c r="AT381" i="2" s="1"/>
  <c r="AX381" i="2" a="1"/>
  <c r="AX381" i="2" s="1"/>
  <c r="AU381" i="2" a="1"/>
  <c r="AU381" i="2" s="1"/>
  <c r="AR381" i="2" a="1"/>
  <c r="AR381" i="2" s="1"/>
  <c r="AV381" i="2" a="1"/>
  <c r="AV381" i="2" s="1"/>
  <c r="BH397" i="2" a="1"/>
  <c r="BH397" i="2" s="1"/>
  <c r="BI397" i="2" a="1"/>
  <c r="BI397" i="2" s="1"/>
  <c r="BK397" i="2" a="1"/>
  <c r="BK397" i="2" s="1"/>
  <c r="BM397" i="2"/>
  <c r="BL397" i="2" a="1"/>
  <c r="BL397" i="2" s="1"/>
  <c r="BN397" i="2" a="1"/>
  <c r="BN397" i="2" s="1"/>
  <c r="BJ397" i="2" a="1"/>
  <c r="BJ397" i="2" s="1"/>
  <c r="AL413" i="2" a="1"/>
  <c r="AL413" i="2" s="1"/>
  <c r="AN413" i="2" a="1"/>
  <c r="AN413" i="2" s="1"/>
  <c r="AM413" i="2" a="1"/>
  <c r="AM413" i="2" s="1"/>
  <c r="AK413" i="2" a="1"/>
  <c r="AK413" i="2" s="1"/>
  <c r="AP413" i="2" a="1"/>
  <c r="AP413" i="2" s="1"/>
  <c r="AO413" i="2"/>
  <c r="AU413" i="2" a="1"/>
  <c r="AU413" i="2" s="1"/>
  <c r="AR413" i="2" a="1"/>
  <c r="AR413" i="2" s="1"/>
  <c r="AV413" i="2" a="1"/>
  <c r="AV413" i="2" s="1"/>
  <c r="AS413" i="2" a="1"/>
  <c r="AS413" i="2" s="1"/>
  <c r="AW413" i="2"/>
  <c r="AT413" i="2" a="1"/>
  <c r="AT413" i="2" s="1"/>
  <c r="AX413" i="2" a="1"/>
  <c r="AX413" i="2" s="1"/>
  <c r="BB429" i="2" a="1"/>
  <c r="BB429" i="2" s="1"/>
  <c r="BD429" i="2" a="1"/>
  <c r="BD429" i="2" s="1"/>
  <c r="AZ429" i="2" a="1"/>
  <c r="AZ429" i="2" s="1"/>
  <c r="BE429" i="2"/>
  <c r="BA429" i="2" a="1"/>
  <c r="BA429" i="2" s="1"/>
  <c r="BC429" i="2" a="1"/>
  <c r="BC429" i="2" s="1"/>
  <c r="BF429" i="2" a="1"/>
  <c r="BF429" i="2" s="1"/>
  <c r="AS461" i="2" a="1"/>
  <c r="AS461" i="2" s="1"/>
  <c r="AW461" i="2"/>
  <c r="AT461" i="2" a="1"/>
  <c r="AT461" i="2" s="1"/>
  <c r="AX461" i="2" a="1"/>
  <c r="AX461" i="2" s="1"/>
  <c r="AU461" i="2" a="1"/>
  <c r="AU461" i="2" s="1"/>
  <c r="AR461" i="2" a="1"/>
  <c r="AR461" i="2" s="1"/>
  <c r="AV461" i="2" a="1"/>
  <c r="AV461" i="2" s="1"/>
  <c r="BC477" i="2" a="1"/>
  <c r="BC477" i="2" s="1"/>
  <c r="AX410" i="4" s="1"/>
  <c r="BD477" i="2" a="1"/>
  <c r="BD477" i="2" s="1"/>
  <c r="AY410" i="4" s="1"/>
  <c r="BE477" i="2"/>
  <c r="AZ410" i="4" s="1"/>
  <c r="BB477" i="2" a="1"/>
  <c r="BB477" i="2" s="1"/>
  <c r="AW410" i="4" s="1"/>
  <c r="BA477" i="2" a="1"/>
  <c r="BA477" i="2" s="1"/>
  <c r="AV410" i="4" s="1"/>
  <c r="AZ477" i="2" a="1"/>
  <c r="AZ477" i="2" s="1"/>
  <c r="AU410" i="4" s="1"/>
  <c r="BF477" i="2" a="1"/>
  <c r="BF477" i="2" s="1"/>
  <c r="BA410" i="4" s="1"/>
  <c r="AO477" i="2"/>
  <c r="AL410" i="4" s="1"/>
  <c r="AK477" i="2" a="1"/>
  <c r="AK477" i="2" s="1"/>
  <c r="AH410" i="4" s="1"/>
  <c r="AP477" i="2" a="1"/>
  <c r="AP477" i="2" s="1"/>
  <c r="AM410" i="4" s="1"/>
  <c r="AL477" i="2" a="1"/>
  <c r="AL477" i="2" s="1"/>
  <c r="AI410" i="4" s="1"/>
  <c r="AM477" i="2" a="1"/>
  <c r="AM477" i="2" s="1"/>
  <c r="AJ410" i="4" s="1"/>
  <c r="AN477" i="2" a="1"/>
  <c r="AN477" i="2" s="1"/>
  <c r="AK410" i="4" s="1"/>
  <c r="BK493" i="2" a="1"/>
  <c r="BK493" i="2" s="1"/>
  <c r="BH493" i="2" a="1"/>
  <c r="BH493" i="2" s="1"/>
  <c r="BL493" i="2" a="1"/>
  <c r="BL493" i="2" s="1"/>
  <c r="BI493" i="2" a="1"/>
  <c r="BI493" i="2" s="1"/>
  <c r="BM493" i="2"/>
  <c r="BJ493" i="2" a="1"/>
  <c r="BJ493" i="2" s="1"/>
  <c r="BN493" i="2" a="1"/>
  <c r="BN493" i="2" s="1"/>
  <c r="BF509" i="2" a="1"/>
  <c r="BF509" i="2" s="1"/>
  <c r="BB509" i="2" a="1"/>
  <c r="BB509" i="2" s="1"/>
  <c r="BC509" i="2" a="1"/>
  <c r="BC509" i="2" s="1"/>
  <c r="BA509" i="2" a="1"/>
  <c r="BA509" i="2" s="1"/>
  <c r="BE509" i="2"/>
  <c r="AZ509" i="2" a="1"/>
  <c r="AZ509" i="2" s="1"/>
  <c r="BD509" i="2" a="1"/>
  <c r="BD509" i="2" s="1"/>
  <c r="BI525" i="2" a="1"/>
  <c r="BI525" i="2" s="1"/>
  <c r="BM525" i="2"/>
  <c r="BJ525" i="2" a="1"/>
  <c r="BJ525" i="2" s="1"/>
  <c r="BN525" i="2" a="1"/>
  <c r="BN525" i="2" s="1"/>
  <c r="BK525" i="2" a="1"/>
  <c r="BK525" i="2" s="1"/>
  <c r="BH525" i="2" a="1"/>
  <c r="BH525" i="2" s="1"/>
  <c r="BL525" i="2" a="1"/>
  <c r="BL525" i="2" s="1"/>
  <c r="AV541" i="2" a="1"/>
  <c r="AV541" i="2" s="1"/>
  <c r="AT541" i="2" a="1"/>
  <c r="AT541" i="2" s="1"/>
  <c r="AS541" i="2" a="1"/>
  <c r="AS541" i="2" s="1"/>
  <c r="AW541" i="2"/>
  <c r="AU541" i="2" a="1"/>
  <c r="AU541" i="2" s="1"/>
  <c r="AR541" i="2" a="1"/>
  <c r="AR541" i="2" s="1"/>
  <c r="AX541" i="2" a="1"/>
  <c r="AX541" i="2" s="1"/>
  <c r="AO541" i="2"/>
  <c r="AK541" i="2" a="1"/>
  <c r="AK541" i="2" s="1"/>
  <c r="AP541" i="2" a="1"/>
  <c r="AP541" i="2" s="1"/>
  <c r="AL541" i="2" a="1"/>
  <c r="AL541" i="2" s="1"/>
  <c r="AN541" i="2" a="1"/>
  <c r="AN541" i="2" s="1"/>
  <c r="AM541" i="2" a="1"/>
  <c r="AM541" i="2" s="1"/>
  <c r="AV557" i="2" a="1"/>
  <c r="AV557" i="2" s="1"/>
  <c r="AT557" i="2" a="1"/>
  <c r="AT557" i="2" s="1"/>
  <c r="AW557" i="2"/>
  <c r="AS557" i="2" a="1"/>
  <c r="AS557" i="2" s="1"/>
  <c r="AX557" i="2" a="1"/>
  <c r="AX557" i="2" s="1"/>
  <c r="AU557" i="2" a="1"/>
  <c r="AU557" i="2" s="1"/>
  <c r="AR557" i="2" a="1"/>
  <c r="AR557" i="2" s="1"/>
  <c r="AR589" i="2" a="1"/>
  <c r="AR589" i="2" s="1"/>
  <c r="AS589" i="2" a="1"/>
  <c r="AS589" i="2" s="1"/>
  <c r="AV589" i="2" a="1"/>
  <c r="AV589" i="2" s="1"/>
  <c r="AW589" i="2"/>
  <c r="AX589" i="2" a="1"/>
  <c r="AX589" i="2" s="1"/>
  <c r="AT589" i="2" a="1"/>
  <c r="AT589" i="2" s="1"/>
  <c r="AU589" i="2" a="1"/>
  <c r="AU589" i="2" s="1"/>
  <c r="BK605" i="2" a="1"/>
  <c r="BK605" i="2" s="1"/>
  <c r="BI605" i="2" a="1"/>
  <c r="BI605" i="2" s="1"/>
  <c r="BN605" i="2" a="1"/>
  <c r="BN605" i="2" s="1"/>
  <c r="BH605" i="2" a="1"/>
  <c r="BH605" i="2" s="1"/>
  <c r="BJ605" i="2" a="1"/>
  <c r="BJ605" i="2" s="1"/>
  <c r="BL605" i="2" a="1"/>
  <c r="BL605" i="2" s="1"/>
  <c r="BM605" i="2"/>
  <c r="BD621" i="2" a="1"/>
  <c r="BD621" i="2" s="1"/>
  <c r="AZ621" i="2" a="1"/>
  <c r="AZ621" i="2" s="1"/>
  <c r="BF621" i="2" a="1"/>
  <c r="BF621" i="2" s="1"/>
  <c r="BB621" i="2" a="1"/>
  <c r="BB621" i="2" s="1"/>
  <c r="BC621" i="2" a="1"/>
  <c r="BC621" i="2" s="1"/>
  <c r="BA621" i="2" a="1"/>
  <c r="BA621" i="2" s="1"/>
  <c r="BE621" i="2"/>
  <c r="AN637" i="2" a="1"/>
  <c r="AN637" i="2" s="1"/>
  <c r="AK637" i="2" a="1"/>
  <c r="AK637" i="2" s="1"/>
  <c r="AO637" i="2"/>
  <c r="AL637" i="2" a="1"/>
  <c r="AL637" i="2" s="1"/>
  <c r="AP637" i="2" a="1"/>
  <c r="AP637" i="2" s="1"/>
  <c r="AM637" i="2" a="1"/>
  <c r="AM637" i="2" s="1"/>
  <c r="BC669" i="2" a="1"/>
  <c r="BC669" i="2" s="1"/>
  <c r="BD669" i="2" a="1"/>
  <c r="BD669" i="2" s="1"/>
  <c r="AZ669" i="2" a="1"/>
  <c r="AZ669" i="2" s="1"/>
  <c r="BF669" i="2" a="1"/>
  <c r="BF669" i="2" s="1"/>
  <c r="BB669" i="2" a="1"/>
  <c r="BB669" i="2" s="1"/>
  <c r="BE669" i="2"/>
  <c r="BA669" i="2" a="1"/>
  <c r="BA669" i="2" s="1"/>
  <c r="AM669" i="2" a="1"/>
  <c r="AM669" i="2" s="1"/>
  <c r="AN669" i="2" a="1"/>
  <c r="AN669" i="2" s="1"/>
  <c r="AK669" i="2" a="1"/>
  <c r="AK669" i="2" s="1"/>
  <c r="AO669" i="2"/>
  <c r="AL669" i="2" a="1"/>
  <c r="AL669" i="2" s="1"/>
  <c r="AP669" i="2" a="1"/>
  <c r="AP669" i="2" s="1"/>
  <c r="AS685" i="2" a="1"/>
  <c r="AS685" i="2" s="1"/>
  <c r="AT685" i="2" a="1"/>
  <c r="AT685" i="2" s="1"/>
  <c r="AX685" i="2" a="1"/>
  <c r="AX685" i="2" s="1"/>
  <c r="AR685" i="2" a="1"/>
  <c r="AR685" i="2" s="1"/>
  <c r="AU685" i="2" a="1"/>
  <c r="AU685" i="2" s="1"/>
  <c r="AW685" i="2"/>
  <c r="AV685" i="2" a="1"/>
  <c r="AV685" i="2" s="1"/>
  <c r="AW725" i="2"/>
  <c r="AR725" i="2" a="1"/>
  <c r="AR725" i="2" s="1"/>
  <c r="AU725" i="2" a="1"/>
  <c r="AU725" i="2" s="1"/>
  <c r="AV725" i="2" a="1"/>
  <c r="AV725" i="2" s="1"/>
  <c r="AS725" i="2" a="1"/>
  <c r="AS725" i="2" s="1"/>
  <c r="AT725" i="2" a="1"/>
  <c r="AT725" i="2" s="1"/>
  <c r="AX725" i="2" a="1"/>
  <c r="AX725" i="2" s="1"/>
  <c r="AV741" i="2" a="1"/>
  <c r="AV741" i="2" s="1"/>
  <c r="AX741" i="2" a="1"/>
  <c r="AX741" i="2" s="1"/>
  <c r="AS741" i="2" a="1"/>
  <c r="AS741" i="2" s="1"/>
  <c r="AU741" i="2" a="1"/>
  <c r="AU741" i="2" s="1"/>
  <c r="AT741" i="2" a="1"/>
  <c r="AT741" i="2" s="1"/>
  <c r="AW741" i="2"/>
  <c r="AR741" i="2" a="1"/>
  <c r="AR741" i="2" s="1"/>
  <c r="BE754" i="2"/>
  <c r="BF754" i="2" a="1"/>
  <c r="BF754" i="2" s="1"/>
  <c r="BA754" i="2" a="1"/>
  <c r="BA754" i="2" s="1"/>
  <c r="BB754" i="2" a="1"/>
  <c r="BB754" i="2" s="1"/>
  <c r="BD754" i="2" a="1"/>
  <c r="BD754" i="2" s="1"/>
  <c r="BC754" i="2" a="1"/>
  <c r="BC754" i="2" s="1"/>
  <c r="AZ754" i="2" a="1"/>
  <c r="AZ754" i="2" s="1"/>
  <c r="BE770" i="2"/>
  <c r="BC770" i="2" a="1"/>
  <c r="BC770" i="2" s="1"/>
  <c r="AZ770" i="2" a="1"/>
  <c r="AZ770" i="2" s="1"/>
  <c r="BD770" i="2" a="1"/>
  <c r="BD770" i="2" s="1"/>
  <c r="BB770" i="2" a="1"/>
  <c r="BB770" i="2" s="1"/>
  <c r="BA770" i="2" a="1"/>
  <c r="BA770" i="2" s="1"/>
  <c r="BF770" i="2" a="1"/>
  <c r="BF770" i="2" s="1"/>
  <c r="AT786" i="2" a="1"/>
  <c r="AT786" i="2" s="1"/>
  <c r="AW786" i="2"/>
  <c r="AV786" i="2" a="1"/>
  <c r="AV786" i="2" s="1"/>
  <c r="AS786" i="2" a="1"/>
  <c r="AS786" i="2" s="1"/>
  <c r="AR786" i="2" a="1"/>
  <c r="AR786" i="2" s="1"/>
  <c r="AU786" i="2" a="1"/>
  <c r="AU786" i="2" s="1"/>
  <c r="AX786" i="2" a="1"/>
  <c r="AX786" i="2" s="1"/>
  <c r="BF802" i="2" a="1"/>
  <c r="BF802" i="2" s="1"/>
  <c r="BE802" i="2"/>
  <c r="AZ802" i="2" a="1"/>
  <c r="AZ802" i="2" s="1"/>
  <c r="BC802" i="2" a="1"/>
  <c r="BC802" i="2" s="1"/>
  <c r="BD802" i="2" a="1"/>
  <c r="BD802" i="2" s="1"/>
  <c r="BA802" i="2" a="1"/>
  <c r="BA802" i="2" s="1"/>
  <c r="BB802" i="2" a="1"/>
  <c r="BB802" i="2" s="1"/>
  <c r="BN818" i="2" a="1"/>
  <c r="BN818" i="2" s="1"/>
  <c r="BI818" i="2" a="1"/>
  <c r="BI818" i="2" s="1"/>
  <c r="BH818" i="2" a="1"/>
  <c r="BH818" i="2" s="1"/>
  <c r="BK818" i="2" a="1"/>
  <c r="BK818" i="2" s="1"/>
  <c r="BL818" i="2" a="1"/>
  <c r="BL818" i="2" s="1"/>
  <c r="BM818" i="2"/>
  <c r="BJ818" i="2" a="1"/>
  <c r="BJ818" i="2" s="1"/>
  <c r="BN834" i="2" a="1"/>
  <c r="BN834" i="2" s="1"/>
  <c r="BJ834" i="2" a="1"/>
  <c r="BJ834" i="2" s="1"/>
  <c r="BM834" i="2"/>
  <c r="BL834" i="2" a="1"/>
  <c r="BL834" i="2" s="1"/>
  <c r="BH834" i="2" a="1"/>
  <c r="BH834" i="2" s="1"/>
  <c r="BK834" i="2" a="1"/>
  <c r="BK834" i="2" s="1"/>
  <c r="BI834" i="2" a="1"/>
  <c r="BI834" i="2" s="1"/>
  <c r="AV850" i="2" a="1"/>
  <c r="AV850" i="2" s="1"/>
  <c r="AS850" i="2" a="1"/>
  <c r="AS850" i="2" s="1"/>
  <c r="AT850" i="2" a="1"/>
  <c r="AT850" i="2" s="1"/>
  <c r="AW850" i="2"/>
  <c r="AR850" i="2" a="1"/>
  <c r="AR850" i="2" s="1"/>
  <c r="AU850" i="2" a="1"/>
  <c r="AU850" i="2" s="1"/>
  <c r="AX850" i="2" a="1"/>
  <c r="AX850" i="2" s="1"/>
  <c r="BN866" i="2" a="1"/>
  <c r="BN866" i="2" s="1"/>
  <c r="BI866" i="2" a="1"/>
  <c r="BI866" i="2" s="1"/>
  <c r="BH866" i="2" a="1"/>
  <c r="BH866" i="2" s="1"/>
  <c r="BK866" i="2" a="1"/>
  <c r="BK866" i="2" s="1"/>
  <c r="BL866" i="2" a="1"/>
  <c r="BL866" i="2" s="1"/>
  <c r="BJ866" i="2" a="1"/>
  <c r="BJ866" i="2" s="1"/>
  <c r="BM866" i="2"/>
  <c r="AP866" i="2" a="1"/>
  <c r="AP866" i="2" s="1"/>
  <c r="AK866" i="2" a="1"/>
  <c r="AK866" i="2" s="1"/>
  <c r="AL866" i="2" a="1"/>
  <c r="AL866" i="2" s="1"/>
  <c r="AM866" i="2" a="1"/>
  <c r="AM866" i="2" s="1"/>
  <c r="AN866" i="2" a="1"/>
  <c r="AN866" i="2" s="1"/>
  <c r="AO866" i="2"/>
  <c r="BF882" i="2" a="1"/>
  <c r="BF882" i="2" s="1"/>
  <c r="BE882" i="2"/>
  <c r="AZ882" i="2" a="1"/>
  <c r="AZ882" i="2" s="1"/>
  <c r="BC882" i="2" a="1"/>
  <c r="BC882" i="2" s="1"/>
  <c r="BD882" i="2" a="1"/>
  <c r="BD882" i="2" s="1"/>
  <c r="BA882" i="2" a="1"/>
  <c r="BA882" i="2" s="1"/>
  <c r="BB882" i="2" a="1"/>
  <c r="BB882" i="2" s="1"/>
  <c r="BN898" i="2" a="1"/>
  <c r="BN898" i="2" s="1"/>
  <c r="BI898" i="2" a="1"/>
  <c r="BI898" i="2" s="1"/>
  <c r="BH898" i="2" a="1"/>
  <c r="BH898" i="2" s="1"/>
  <c r="BK898" i="2" a="1"/>
  <c r="BK898" i="2" s="1"/>
  <c r="BL898" i="2" a="1"/>
  <c r="BL898" i="2" s="1"/>
  <c r="BJ898" i="2" a="1"/>
  <c r="BJ898" i="2" s="1"/>
  <c r="BM898" i="2"/>
  <c r="AV914" i="2" a="1"/>
  <c r="AV914" i="2" s="1"/>
  <c r="AS914" i="2" a="1"/>
  <c r="AS914" i="2" s="1"/>
  <c r="AT914" i="2" a="1"/>
  <c r="AT914" i="2" s="1"/>
  <c r="AW914" i="2"/>
  <c r="AR914" i="2" a="1"/>
  <c r="AR914" i="2" s="1"/>
  <c r="AX914" i="2" a="1"/>
  <c r="AX914" i="2" s="1"/>
  <c r="AU914" i="2" a="1"/>
  <c r="AU914" i="2" s="1"/>
  <c r="AR930" i="2" a="1"/>
  <c r="AR930" i="2" s="1"/>
  <c r="AT930" i="2" a="1"/>
  <c r="AT930" i="2" s="1"/>
  <c r="AU930" i="2" a="1"/>
  <c r="AU930" i="2" s="1"/>
  <c r="AW930" i="2"/>
  <c r="AS930" i="2" a="1"/>
  <c r="AS930" i="2" s="1"/>
  <c r="AX930" i="2" a="1"/>
  <c r="AX930" i="2" s="1"/>
  <c r="AV930" i="2" a="1"/>
  <c r="AV930" i="2" s="1"/>
  <c r="AL930" i="2" a="1"/>
  <c r="AL930" i="2" s="1"/>
  <c r="AN930" i="2" a="1"/>
  <c r="AN930" i="2" s="1"/>
  <c r="AP930" i="2" a="1"/>
  <c r="AP930" i="2" s="1"/>
  <c r="AK930" i="2" a="1"/>
  <c r="AK930" i="2" s="1"/>
  <c r="AO930" i="2"/>
  <c r="AM930" i="2" a="1"/>
  <c r="AM930" i="2" s="1"/>
  <c r="BC946" i="2" a="1"/>
  <c r="BC946" i="2" s="1"/>
  <c r="AZ946" i="2" a="1"/>
  <c r="AZ946" i="2" s="1"/>
  <c r="BD946" i="2" a="1"/>
  <c r="BD946" i="2" s="1"/>
  <c r="BA946" i="2" a="1"/>
  <c r="BA946" i="2" s="1"/>
  <c r="BE946" i="2"/>
  <c r="BB946" i="2" a="1"/>
  <c r="BB946" i="2" s="1"/>
  <c r="BF946" i="2" a="1"/>
  <c r="BF946" i="2" s="1"/>
  <c r="BH962" i="2" a="1"/>
  <c r="BH962" i="2" s="1"/>
  <c r="BK962" i="2" a="1"/>
  <c r="BK962" i="2" s="1"/>
  <c r="BM962" i="2"/>
  <c r="BL962" i="2" a="1"/>
  <c r="BL962" i="2" s="1"/>
  <c r="BJ962" i="2" a="1"/>
  <c r="BJ962" i="2" s="1"/>
  <c r="BN962" i="2" a="1"/>
  <c r="BN962" i="2" s="1"/>
  <c r="BI962" i="2" a="1"/>
  <c r="BI962" i="2" s="1"/>
  <c r="AR994" i="2" a="1"/>
  <c r="AR994" i="2" s="1"/>
  <c r="AT994" i="2" a="1"/>
  <c r="AT994" i="2" s="1"/>
  <c r="AU994" i="2" a="1"/>
  <c r="AU994" i="2" s="1"/>
  <c r="AW994" i="2"/>
  <c r="AS994" i="2" a="1"/>
  <c r="AS994" i="2" s="1"/>
  <c r="AX994" i="2" a="1"/>
  <c r="AX994" i="2" s="1"/>
  <c r="AV994" i="2" a="1"/>
  <c r="AV994" i="2" s="1"/>
  <c r="AL994" i="2" a="1"/>
  <c r="AL994" i="2" s="1"/>
  <c r="AN994" i="2" a="1"/>
  <c r="AN994" i="2" s="1"/>
  <c r="AP994" i="2" a="1"/>
  <c r="AP994" i="2" s="1"/>
  <c r="AK994" i="2" a="1"/>
  <c r="AK994" i="2" s="1"/>
  <c r="AO994" i="2"/>
  <c r="AM994" i="2" a="1"/>
  <c r="AM994" i="2" s="1"/>
  <c r="BC1010" i="2" a="1"/>
  <c r="BC1010" i="2" s="1"/>
  <c r="AZ1010" i="2" a="1"/>
  <c r="AZ1010" i="2" s="1"/>
  <c r="BD1010" i="2" a="1"/>
  <c r="BD1010" i="2" s="1"/>
  <c r="BA1010" i="2" a="1"/>
  <c r="BA1010" i="2" s="1"/>
  <c r="BE1010" i="2"/>
  <c r="BB1010" i="2" a="1"/>
  <c r="BB1010" i="2" s="1"/>
  <c r="BF1010" i="2" a="1"/>
  <c r="BF1010" i="2" s="1"/>
  <c r="BH1026" i="2" a="1"/>
  <c r="BH1026" i="2" s="1"/>
  <c r="BK1026" i="2" a="1"/>
  <c r="BK1026" i="2" s="1"/>
  <c r="BM1026" i="2"/>
  <c r="BL1026" i="2" a="1"/>
  <c r="BL1026" i="2" s="1"/>
  <c r="BJ1026" i="2" a="1"/>
  <c r="BJ1026" i="2" s="1"/>
  <c r="BN1026" i="2" a="1"/>
  <c r="BN1026" i="2" s="1"/>
  <c r="BI1026" i="2" a="1"/>
  <c r="BI1026" i="2" s="1"/>
  <c r="AR1058" i="2" a="1"/>
  <c r="AR1058" i="2" s="1"/>
  <c r="AT1058" i="2" a="1"/>
  <c r="AT1058" i="2" s="1"/>
  <c r="AU1058" i="2" a="1"/>
  <c r="AU1058" i="2" s="1"/>
  <c r="AS1058" i="2" a="1"/>
  <c r="AS1058" i="2" s="1"/>
  <c r="AX1058" i="2" a="1"/>
  <c r="AX1058" i="2" s="1"/>
  <c r="AW1058" i="2"/>
  <c r="AV1058" i="2" a="1"/>
  <c r="AV1058" i="2" s="1"/>
  <c r="AL1058" i="2" a="1"/>
  <c r="AL1058" i="2" s="1"/>
  <c r="AN1058" i="2" a="1"/>
  <c r="AN1058" i="2" s="1"/>
  <c r="AP1058" i="2" a="1"/>
  <c r="AP1058" i="2" s="1"/>
  <c r="AK1058" i="2" a="1"/>
  <c r="AK1058" i="2" s="1"/>
  <c r="AO1058" i="2"/>
  <c r="AM1058" i="2" a="1"/>
  <c r="AM1058" i="2" s="1"/>
  <c r="BC1074" i="2" a="1"/>
  <c r="BC1074" i="2" s="1"/>
  <c r="AZ1074" i="2" a="1"/>
  <c r="AZ1074" i="2" s="1"/>
  <c r="BD1074" i="2" a="1"/>
  <c r="BD1074" i="2" s="1"/>
  <c r="BB1074" i="2" a="1"/>
  <c r="BB1074" i="2" s="1"/>
  <c r="BF1074" i="2" a="1"/>
  <c r="BF1074" i="2" s="1"/>
  <c r="BA1074" i="2" a="1"/>
  <c r="BA1074" i="2" s="1"/>
  <c r="BE1074" i="2"/>
  <c r="AN1090" i="2" a="1"/>
  <c r="AN1090" i="2" s="1"/>
  <c r="AP1090" i="2" a="1"/>
  <c r="AP1090" i="2" s="1"/>
  <c r="AK1090" i="2" a="1"/>
  <c r="AK1090" i="2" s="1"/>
  <c r="AL1090" i="2" a="1"/>
  <c r="AL1090" i="2" s="1"/>
  <c r="AO1090" i="2"/>
  <c r="AM1090" i="2" a="1"/>
  <c r="AM1090" i="2" s="1"/>
  <c r="BJ1106" i="2" a="1"/>
  <c r="BJ1106" i="2" s="1"/>
  <c r="BN1106" i="2" a="1"/>
  <c r="BN1106" i="2" s="1"/>
  <c r="BK1106" i="2" a="1"/>
  <c r="BK1106" i="2" s="1"/>
  <c r="BI1106" i="2" a="1"/>
  <c r="BI1106" i="2" s="1"/>
  <c r="BM1106" i="2"/>
  <c r="BH1106" i="2" a="1"/>
  <c r="BH1106" i="2" s="1"/>
  <c r="BL1106" i="2" a="1"/>
  <c r="BL1106" i="2" s="1"/>
  <c r="AR1122" i="2" a="1"/>
  <c r="AR1122" i="2" s="1"/>
  <c r="AS1122" i="2" a="1"/>
  <c r="AS1122" i="2" s="1"/>
  <c r="AV1122" i="2" a="1"/>
  <c r="AV1122" i="2" s="1"/>
  <c r="AW1122" i="2"/>
  <c r="AT1122" i="2" a="1"/>
  <c r="AT1122" i="2" s="1"/>
  <c r="AX1122" i="2" a="1"/>
  <c r="AX1122" i="2" s="1"/>
  <c r="AU1122" i="2" a="1"/>
  <c r="AU1122" i="2" s="1"/>
  <c r="AL1138" i="2" a="1"/>
  <c r="AL1138" i="2" s="1"/>
  <c r="AN1138" i="2" a="1"/>
  <c r="AN1138" i="2" s="1"/>
  <c r="AO1138" i="2"/>
  <c r="AM1138" i="2" a="1"/>
  <c r="AM1138" i="2" s="1"/>
  <c r="AK1138" i="2" a="1"/>
  <c r="AK1138" i="2" s="1"/>
  <c r="AP1138" i="2" a="1"/>
  <c r="AP1138" i="2" s="1"/>
  <c r="AO1154" i="2"/>
  <c r="AK1154" i="2" a="1"/>
  <c r="AK1154" i="2" s="1"/>
  <c r="AN1154" i="2" a="1"/>
  <c r="AN1154" i="2" s="1"/>
  <c r="AM1154" i="2" a="1"/>
  <c r="AM1154" i="2" s="1"/>
  <c r="AP1154" i="2" a="1"/>
  <c r="AP1154" i="2" s="1"/>
  <c r="AL1154" i="2" a="1"/>
  <c r="AL1154" i="2" s="1"/>
  <c r="AX1170" i="2" a="1"/>
  <c r="AX1170" i="2" s="1"/>
  <c r="AS1170" i="2" a="1"/>
  <c r="AS1170" i="2" s="1"/>
  <c r="AU1170" i="2" a="1"/>
  <c r="AU1170" i="2" s="1"/>
  <c r="AW1170" i="2"/>
  <c r="AT1170" i="2" a="1"/>
  <c r="AT1170" i="2" s="1"/>
  <c r="AR1170" i="2" a="1"/>
  <c r="AR1170" i="2" s="1"/>
  <c r="AV1170" i="2" a="1"/>
  <c r="AV1170" i="2" s="1"/>
  <c r="AV1181" i="2" a="1"/>
  <c r="AV1181" i="2" s="1"/>
  <c r="AW1181" i="2"/>
  <c r="AT1181" i="2" a="1"/>
  <c r="AT1181" i="2" s="1"/>
  <c r="AR1181" i="2" a="1"/>
  <c r="AR1181" i="2" s="1"/>
  <c r="AX1181" i="2" a="1"/>
  <c r="AX1181" i="2" s="1"/>
  <c r="AS1181" i="2" a="1"/>
  <c r="AS1181" i="2" s="1"/>
  <c r="AU1181" i="2" a="1"/>
  <c r="AU1181" i="2" s="1"/>
  <c r="AN1197" i="2" a="1"/>
  <c r="AN1197" i="2" s="1"/>
  <c r="AO1197" i="2"/>
  <c r="AM1197" i="2" a="1"/>
  <c r="AM1197" i="2" s="1"/>
  <c r="AK1197" i="2" a="1"/>
  <c r="AK1197" i="2" s="1"/>
  <c r="AP1197" i="2" a="1"/>
  <c r="AP1197" i="2" s="1"/>
  <c r="AL1197" i="2" a="1"/>
  <c r="AL1197" i="2" s="1"/>
  <c r="BE1213" i="2"/>
  <c r="BA1213" i="2" a="1"/>
  <c r="BA1213" i="2" s="1"/>
  <c r="BF1213" i="2" a="1"/>
  <c r="BF1213" i="2" s="1"/>
  <c r="AZ1213" i="2" a="1"/>
  <c r="AZ1213" i="2" s="1"/>
  <c r="BD1213" i="2" a="1"/>
  <c r="BD1213" i="2" s="1"/>
  <c r="BC1213" i="2" a="1"/>
  <c r="BC1213" i="2" s="1"/>
  <c r="BB1213" i="2" a="1"/>
  <c r="BB1213" i="2" s="1"/>
  <c r="BF1229" i="2" a="1"/>
  <c r="BF1229" i="2" s="1"/>
  <c r="BA1229" i="2" a="1"/>
  <c r="BA1229" i="2" s="1"/>
  <c r="BD1229" i="2" a="1"/>
  <c r="BD1229" i="2" s="1"/>
  <c r="BE1229" i="2"/>
  <c r="AZ1229" i="2" a="1"/>
  <c r="AZ1229" i="2" s="1"/>
  <c r="BC1229" i="2" a="1"/>
  <c r="BC1229" i="2" s="1"/>
  <c r="BB1229" i="2" a="1"/>
  <c r="BB1229" i="2" s="1"/>
  <c r="AK1245" i="2" a="1"/>
  <c r="AK1245" i="2" s="1"/>
  <c r="AM1245" i="2" a="1"/>
  <c r="AM1245" i="2" s="1"/>
  <c r="AO1245" i="2"/>
  <c r="AN1245" i="2" a="1"/>
  <c r="AN1245" i="2" s="1"/>
  <c r="AL1245" i="2" a="1"/>
  <c r="AL1245" i="2" s="1"/>
  <c r="AP1245" i="2" a="1"/>
  <c r="AP1245" i="2" s="1"/>
  <c r="AV1245" i="2" a="1"/>
  <c r="AV1245" i="2" s="1"/>
  <c r="AX1245" i="2" a="1"/>
  <c r="AX1245" i="2" s="1"/>
  <c r="AS1245" i="2" a="1"/>
  <c r="AS1245" i="2" s="1"/>
  <c r="AT1245" i="2" a="1"/>
  <c r="AT1245" i="2" s="1"/>
  <c r="AW1245" i="2"/>
  <c r="AU1245" i="2" a="1"/>
  <c r="AU1245" i="2" s="1"/>
  <c r="AR1245" i="2" a="1"/>
  <c r="AR1245" i="2" s="1"/>
  <c r="AT1261" i="2" a="1"/>
  <c r="AT1261" i="2" s="1"/>
  <c r="AV1261" i="2" a="1"/>
  <c r="AV1261" i="2" s="1"/>
  <c r="AW1261" i="2"/>
  <c r="AR1261" i="2" a="1"/>
  <c r="AR1261" i="2" s="1"/>
  <c r="AS1261" i="2" a="1"/>
  <c r="AS1261" i="2" s="1"/>
  <c r="AX1261" i="2" a="1"/>
  <c r="AX1261" i="2" s="1"/>
  <c r="AU1261" i="2" a="1"/>
  <c r="AU1261" i="2" s="1"/>
  <c r="AK1277" i="2" a="1"/>
  <c r="AK1277" i="2" s="1"/>
  <c r="AL1277" i="2" a="1"/>
  <c r="AL1277" i="2" s="1"/>
  <c r="AN1277" i="2" a="1"/>
  <c r="AN1277" i="2" s="1"/>
  <c r="AP1277" i="2" a="1"/>
  <c r="AP1277" i="2" s="1"/>
  <c r="AM1277" i="2" a="1"/>
  <c r="AM1277" i="2" s="1"/>
  <c r="AO1277" i="2"/>
  <c r="AX1293" i="2" a="1"/>
  <c r="AX1293" i="2" s="1"/>
  <c r="AV1293" i="2" a="1"/>
  <c r="AV1293" i="2" s="1"/>
  <c r="AS1293" i="2" a="1"/>
  <c r="AS1293" i="2" s="1"/>
  <c r="AT1293" i="2" a="1"/>
  <c r="AT1293" i="2" s="1"/>
  <c r="AW1293" i="2"/>
  <c r="AR1293" i="2" a="1"/>
  <c r="AR1293" i="2" s="1"/>
  <c r="AU1293" i="2" a="1"/>
  <c r="AU1293" i="2" s="1"/>
  <c r="BD1309" i="2" a="1"/>
  <c r="BD1309" i="2" s="1"/>
  <c r="AZ1309" i="2" a="1"/>
  <c r="AZ1309" i="2" s="1"/>
  <c r="BA1309" i="2" a="1"/>
  <c r="BA1309" i="2" s="1"/>
  <c r="BB1309" i="2" a="1"/>
  <c r="BB1309" i="2" s="1"/>
  <c r="BF1309" i="2" a="1"/>
  <c r="BF1309" i="2" s="1"/>
  <c r="BE1309" i="2"/>
  <c r="BC1309" i="2" a="1"/>
  <c r="BC1309" i="2" s="1"/>
  <c r="AK1341" i="2" a="1"/>
  <c r="AK1341" i="2" s="1"/>
  <c r="AN1341" i="2" a="1"/>
  <c r="AN1341" i="2" s="1"/>
  <c r="AL1341" i="2" a="1"/>
  <c r="AL1341" i="2" s="1"/>
  <c r="AP1341" i="2" a="1"/>
  <c r="AP1341" i="2" s="1"/>
  <c r="AM1341" i="2" a="1"/>
  <c r="AM1341" i="2" s="1"/>
  <c r="AO1341" i="2"/>
  <c r="BI1357" i="2" a="1"/>
  <c r="BI1357" i="2" s="1"/>
  <c r="BH1357" i="2" a="1"/>
  <c r="BH1357" i="2" s="1"/>
  <c r="BK1357" i="2" a="1"/>
  <c r="BK1357" i="2" s="1"/>
  <c r="BN1357" i="2" a="1"/>
  <c r="BN1357" i="2" s="1"/>
  <c r="BL1357" i="2" a="1"/>
  <c r="BL1357" i="2" s="1"/>
  <c r="BJ1357" i="2" a="1"/>
  <c r="BJ1357" i="2" s="1"/>
  <c r="BM1357" i="2"/>
  <c r="BA245" i="2" a="1"/>
  <c r="BA245" i="2" s="1"/>
  <c r="BE245" i="2"/>
  <c r="BB245" i="2" a="1"/>
  <c r="BB245" i="2" s="1"/>
  <c r="BD245" i="2" a="1"/>
  <c r="BD245" i="2" s="1"/>
  <c r="AZ245" i="2" a="1"/>
  <c r="AZ245" i="2" s="1"/>
  <c r="BC245" i="2" a="1"/>
  <c r="BC245" i="2" s="1"/>
  <c r="BF245" i="2" a="1"/>
  <c r="BF245" i="2" s="1"/>
  <c r="AR228" i="2" a="1"/>
  <c r="AR228" i="2" s="1"/>
  <c r="AU228" i="2" a="1"/>
  <c r="AU228" i="2" s="1"/>
  <c r="AW228" i="2"/>
  <c r="AS228" i="2" a="1"/>
  <c r="AS228" i="2" s="1"/>
  <c r="AX228" i="2" a="1"/>
  <c r="AX228" i="2" s="1"/>
  <c r="AT228" i="2" a="1"/>
  <c r="AT228" i="2" s="1"/>
  <c r="AV228" i="2" a="1"/>
  <c r="AV228" i="2" s="1"/>
  <c r="BH212" i="2" a="1"/>
  <c r="BH212" i="2" s="1"/>
  <c r="BN212" i="2" a="1"/>
  <c r="BN212" i="2" s="1"/>
  <c r="BI212" i="2" a="1"/>
  <c r="BI212" i="2" s="1"/>
  <c r="BK212" i="2" a="1"/>
  <c r="BK212" i="2" s="1"/>
  <c r="BJ212" i="2" a="1"/>
  <c r="BJ212" i="2" s="1"/>
  <c r="BM212" i="2"/>
  <c r="BL212" i="2" a="1"/>
  <c r="BL212" i="2" s="1"/>
  <c r="AL196" i="2" a="1"/>
  <c r="AL196" i="2" s="1"/>
  <c r="AN196" i="2" a="1"/>
  <c r="AN196" i="2" s="1"/>
  <c r="AM196" i="2" a="1"/>
  <c r="AM196" i="2" s="1"/>
  <c r="AO196" i="2"/>
  <c r="AK196" i="2" a="1"/>
  <c r="AK196" i="2" s="1"/>
  <c r="AP196" i="2" a="1"/>
  <c r="AP196" i="2" s="1"/>
  <c r="AZ180" i="2" a="1"/>
  <c r="AZ180" i="2" s="1"/>
  <c r="BA180" i="2" a="1"/>
  <c r="BA180" i="2" s="1"/>
  <c r="BF180" i="2" a="1"/>
  <c r="BF180" i="2" s="1"/>
  <c r="BB180" i="2" a="1"/>
  <c r="BB180" i="2" s="1"/>
  <c r="BC180" i="2" a="1"/>
  <c r="BC180" i="2" s="1"/>
  <c r="BE180" i="2"/>
  <c r="BD180" i="2" a="1"/>
  <c r="BD180" i="2" s="1"/>
  <c r="AK164" i="2" a="1"/>
  <c r="AK164" i="2" s="1"/>
  <c r="AO164" i="2"/>
  <c r="AP164" i="2" a="1"/>
  <c r="AP164" i="2" s="1"/>
  <c r="AL164" i="2" a="1"/>
  <c r="AL164" i="2" s="1"/>
  <c r="AN164" i="2" a="1"/>
  <c r="AN164" i="2" s="1"/>
  <c r="AM164" i="2" a="1"/>
  <c r="AM164" i="2" s="1"/>
  <c r="BJ148" i="2" a="1"/>
  <c r="BJ148" i="2" s="1"/>
  <c r="BL148" i="2" a="1"/>
  <c r="BL148" i="2" s="1"/>
  <c r="BH148" i="2" a="1"/>
  <c r="BH148" i="2" s="1"/>
  <c r="BM148" i="2"/>
  <c r="BI148" i="2" a="1"/>
  <c r="BI148" i="2" s="1"/>
  <c r="BN148" i="2" a="1"/>
  <c r="BN148" i="2" s="1"/>
  <c r="BK148" i="2" a="1"/>
  <c r="BK148" i="2" s="1"/>
  <c r="AZ116" i="2" a="1"/>
  <c r="AZ116" i="2" s="1"/>
  <c r="BD116" i="2" a="1"/>
  <c r="BD116" i="2" s="1"/>
  <c r="BC116" i="2" a="1"/>
  <c r="BC116" i="2" s="1"/>
  <c r="BB116" i="2" a="1"/>
  <c r="BB116" i="2" s="1"/>
  <c r="BF116" i="2" a="1"/>
  <c r="BF116" i="2" s="1"/>
  <c r="BE116" i="2"/>
  <c r="BA116" i="2" a="1"/>
  <c r="BA116" i="2" s="1"/>
  <c r="AN100" i="2" a="1"/>
  <c r="AN100" i="2" s="1"/>
  <c r="AL100" i="2" a="1"/>
  <c r="AL100" i="2" s="1"/>
  <c r="AM100" i="2" a="1"/>
  <c r="AM100" i="2" s="1"/>
  <c r="AP100" i="2" a="1"/>
  <c r="AP100" i="2" s="1"/>
  <c r="AO100" i="2"/>
  <c r="AK100" i="2" a="1"/>
  <c r="AK100" i="2" s="1"/>
  <c r="BA82" i="2" a="1"/>
  <c r="BA82" i="2" s="1"/>
  <c r="BE82" i="2"/>
  <c r="BB82" i="2" a="1"/>
  <c r="BB82" i="2" s="1"/>
  <c r="BF82" i="2" a="1"/>
  <c r="BF82" i="2" s="1"/>
  <c r="AZ82" i="2" a="1"/>
  <c r="AZ82" i="2" s="1"/>
  <c r="BC82" i="2" a="1"/>
  <c r="BC82" i="2" s="1"/>
  <c r="BD82" i="2" a="1"/>
  <c r="BD82" i="2" s="1"/>
  <c r="AK66" i="2" a="1"/>
  <c r="AK66" i="2" s="1"/>
  <c r="AL66" i="2" a="1"/>
  <c r="AL66" i="2" s="1"/>
  <c r="AM66" i="2" a="1"/>
  <c r="AM66" i="2" s="1"/>
  <c r="AN66" i="2" a="1"/>
  <c r="AN66" i="2" s="1"/>
  <c r="AO66" i="2"/>
  <c r="AP66" i="2" a="1"/>
  <c r="AP66" i="2" s="1"/>
  <c r="BK50" i="2" a="1"/>
  <c r="BK50" i="2" s="1"/>
  <c r="BH50" i="2" a="1"/>
  <c r="BH50" i="2" s="1"/>
  <c r="BJ50" i="2" a="1"/>
  <c r="BJ50" i="2" s="1"/>
  <c r="BL50" i="2" a="1"/>
  <c r="BL50" i="2" s="1"/>
  <c r="BN50" i="2" a="1"/>
  <c r="BN50" i="2" s="1"/>
  <c r="BM50" i="2"/>
  <c r="BI50" i="2" a="1"/>
  <c r="BI50" i="2" s="1"/>
  <c r="AL34" i="2" a="1"/>
  <c r="AL34" i="2" s="1"/>
  <c r="AO34" i="2"/>
  <c r="AK34" i="2" a="1"/>
  <c r="AK34" i="2" s="1"/>
  <c r="AP34" i="2" a="1"/>
  <c r="AP34" i="2" s="1"/>
  <c r="AM34" i="2" a="1"/>
  <c r="AM34" i="2" s="1"/>
  <c r="AN34" i="2" a="1"/>
  <c r="AN34" i="2" s="1"/>
  <c r="AP18" i="2" a="1"/>
  <c r="AP18" i="2" s="1"/>
  <c r="AK18" i="2" a="1"/>
  <c r="AK18" i="2" s="1"/>
  <c r="AM18" i="2" a="1"/>
  <c r="AM18" i="2" s="1"/>
  <c r="AL18" i="2" a="1"/>
  <c r="AL18" i="2" s="1"/>
  <c r="AO18" i="2"/>
  <c r="AN18" i="2" a="1"/>
  <c r="AN18" i="2" s="1"/>
  <c r="BL265" i="2" a="1"/>
  <c r="BL265" i="2" s="1"/>
  <c r="BH265" i="2" a="1"/>
  <c r="BH265" i="2" s="1"/>
  <c r="BN265" i="2" a="1"/>
  <c r="BN265" i="2" s="1"/>
  <c r="BM265" i="2"/>
  <c r="BK265" i="2" a="1"/>
  <c r="BK265" i="2" s="1"/>
  <c r="BI265" i="2" a="1"/>
  <c r="BI265" i="2" s="1"/>
  <c r="BJ265" i="2" a="1"/>
  <c r="BJ265" i="2" s="1"/>
  <c r="BH281" i="2" a="1"/>
  <c r="BH281" i="2" s="1"/>
  <c r="BL281" i="2" a="1"/>
  <c r="BL281" i="2" s="1"/>
  <c r="BI281" i="2" a="1"/>
  <c r="BI281" i="2" s="1"/>
  <c r="BM281" i="2"/>
  <c r="BJ281" i="2" a="1"/>
  <c r="BJ281" i="2" s="1"/>
  <c r="BN281" i="2" a="1"/>
  <c r="BN281" i="2" s="1"/>
  <c r="BK281" i="2" a="1"/>
  <c r="BK281" i="2" s="1"/>
  <c r="AZ281" i="2" a="1"/>
  <c r="AZ281" i="2" s="1"/>
  <c r="BC281" i="2" a="1"/>
  <c r="BC281" i="2" s="1"/>
  <c r="BE281" i="2"/>
  <c r="BA281" i="2" a="1"/>
  <c r="BA281" i="2" s="1"/>
  <c r="BF281" i="2" a="1"/>
  <c r="BF281" i="2" s="1"/>
  <c r="BB281" i="2" a="1"/>
  <c r="BB281" i="2" s="1"/>
  <c r="BD281" i="2" a="1"/>
  <c r="BD281" i="2" s="1"/>
  <c r="AZ297" i="2" a="1"/>
  <c r="AZ297" i="2" s="1"/>
  <c r="BB297" i="2" a="1"/>
  <c r="BB297" i="2" s="1"/>
  <c r="BC297" i="2" a="1"/>
  <c r="BC297" i="2" s="1"/>
  <c r="BE297" i="2"/>
  <c r="BA297" i="2" a="1"/>
  <c r="BA297" i="2" s="1"/>
  <c r="BF297" i="2" a="1"/>
  <c r="BF297" i="2" s="1"/>
  <c r="BD297" i="2" a="1"/>
  <c r="BD297" i="2" s="1"/>
  <c r="AM330" i="2" a="1"/>
  <c r="AM330" i="2" s="1"/>
  <c r="AN330" i="2" a="1"/>
  <c r="AN330" i="2" s="1"/>
  <c r="AO330" i="2"/>
  <c r="AL330" i="2" a="1"/>
  <c r="AL330" i="2" s="1"/>
  <c r="AK330" i="2" a="1"/>
  <c r="AK330" i="2" s="1"/>
  <c r="AP330" i="2" a="1"/>
  <c r="AP330" i="2" s="1"/>
  <c r="BI346" i="2" a="1"/>
  <c r="BI346" i="2" s="1"/>
  <c r="BM346" i="2"/>
  <c r="BJ346" i="2" a="1"/>
  <c r="BJ346" i="2" s="1"/>
  <c r="BN346" i="2" a="1"/>
  <c r="BN346" i="2" s="1"/>
  <c r="BK346" i="2" a="1"/>
  <c r="BK346" i="2" s="1"/>
  <c r="BH346" i="2" a="1"/>
  <c r="BH346" i="2" s="1"/>
  <c r="BL346" i="2" a="1"/>
  <c r="BL346" i="2" s="1"/>
  <c r="AT362" i="2" a="1"/>
  <c r="AT362" i="2" s="1"/>
  <c r="AW362" i="2"/>
  <c r="AU362" i="2" a="1"/>
  <c r="AU362" i="2" s="1"/>
  <c r="AX362" i="2" a="1"/>
  <c r="AX362" i="2" s="1"/>
  <c r="AR362" i="2" a="1"/>
  <c r="AR362" i="2" s="1"/>
  <c r="AV362" i="2" a="1"/>
  <c r="AV362" i="2" s="1"/>
  <c r="AS362" i="2" a="1"/>
  <c r="AS362" i="2" s="1"/>
  <c r="AS378" i="2" a="1"/>
  <c r="AS378" i="2" s="1"/>
  <c r="AT378" i="2" a="1"/>
  <c r="AT378" i="2" s="1"/>
  <c r="AX378" i="2" a="1"/>
  <c r="AX378" i="2" s="1"/>
  <c r="AU378" i="2" a="1"/>
  <c r="AU378" i="2" s="1"/>
  <c r="AV378" i="2" a="1"/>
  <c r="AV378" i="2" s="1"/>
  <c r="AR378" i="2" a="1"/>
  <c r="AR378" i="2" s="1"/>
  <c r="AW378" i="2"/>
  <c r="BH410" i="2" a="1"/>
  <c r="BH410" i="2" s="1"/>
  <c r="BJ410" i="2" a="1"/>
  <c r="BJ410" i="2" s="1"/>
  <c r="BL410" i="2" a="1"/>
  <c r="BL410" i="2" s="1"/>
  <c r="BK410" i="2" a="1"/>
  <c r="BK410" i="2" s="1"/>
  <c r="BI410" i="2" a="1"/>
  <c r="BI410" i="2" s="1"/>
  <c r="BN410" i="2" a="1"/>
  <c r="BN410" i="2" s="1"/>
  <c r="BM410" i="2"/>
  <c r="AM410" i="2" a="1"/>
  <c r="AM410" i="2" s="1"/>
  <c r="AN410" i="2" a="1"/>
  <c r="AN410" i="2" s="1"/>
  <c r="AK410" i="2" a="1"/>
  <c r="AK410" i="2" s="1"/>
  <c r="AO410" i="2"/>
  <c r="AL410" i="2" a="1"/>
  <c r="AL410" i="2" s="1"/>
  <c r="AP410" i="2" a="1"/>
  <c r="AP410" i="2" s="1"/>
  <c r="AT426" i="2" a="1"/>
  <c r="AT426" i="2" s="1"/>
  <c r="AV426" i="2" a="1"/>
  <c r="AV426" i="2" s="1"/>
  <c r="AR426" i="2" a="1"/>
  <c r="AR426" i="2" s="1"/>
  <c r="AW426" i="2"/>
  <c r="AS426" i="2" a="1"/>
  <c r="AS426" i="2" s="1"/>
  <c r="AU426" i="2" a="1"/>
  <c r="AU426" i="2" s="1"/>
  <c r="AX426" i="2" a="1"/>
  <c r="AX426" i="2" s="1"/>
  <c r="BN442" i="2" a="1"/>
  <c r="BN442" i="2" s="1"/>
  <c r="BI442" i="2" a="1"/>
  <c r="BI442" i="2" s="1"/>
  <c r="BM442" i="2"/>
  <c r="BH442" i="2" a="1"/>
  <c r="BH442" i="2" s="1"/>
  <c r="BJ442" i="2" a="1"/>
  <c r="BJ442" i="2" s="1"/>
  <c r="BL442" i="2" a="1"/>
  <c r="BL442" i="2" s="1"/>
  <c r="BK442" i="2" a="1"/>
  <c r="BK442" i="2" s="1"/>
  <c r="BD474" i="2" a="1"/>
  <c r="BD474" i="2" s="1"/>
  <c r="BF474" i="2" a="1"/>
  <c r="BF474" i="2" s="1"/>
  <c r="BA474" i="2" a="1"/>
  <c r="BA474" i="2" s="1"/>
  <c r="AZ474" i="2" a="1"/>
  <c r="AZ474" i="2" s="1"/>
  <c r="BE474" i="2"/>
  <c r="BB474" i="2" a="1"/>
  <c r="BB474" i="2" s="1"/>
  <c r="BC474" i="2" a="1"/>
  <c r="BC474" i="2" s="1"/>
  <c r="AM474" i="2" a="1"/>
  <c r="AM474" i="2" s="1"/>
  <c r="AN474" i="2" a="1"/>
  <c r="AN474" i="2" s="1"/>
  <c r="AK474" i="2" a="1"/>
  <c r="AK474" i="2" s="1"/>
  <c r="AO474" i="2"/>
  <c r="AL474" i="2" a="1"/>
  <c r="AL474" i="2" s="1"/>
  <c r="AP474" i="2" a="1"/>
  <c r="AP474" i="2" s="1"/>
  <c r="AN490" i="2" a="1"/>
  <c r="AN490" i="2" s="1"/>
  <c r="AK490" i="2" a="1"/>
  <c r="AK490" i="2" s="1"/>
  <c r="AO490" i="2"/>
  <c r="AL490" i="2" a="1"/>
  <c r="AL490" i="2" s="1"/>
  <c r="AP490" i="2" a="1"/>
  <c r="AP490" i="2" s="1"/>
  <c r="AM490" i="2" a="1"/>
  <c r="AM490" i="2" s="1"/>
  <c r="BJ506" i="2" a="1"/>
  <c r="BJ506" i="2" s="1"/>
  <c r="BL506" i="2" a="1"/>
  <c r="BL506" i="2" s="1"/>
  <c r="BH506" i="2" a="1"/>
  <c r="BH506" i="2" s="1"/>
  <c r="BM506" i="2"/>
  <c r="BI506" i="2" a="1"/>
  <c r="BI506" i="2" s="1"/>
  <c r="BK506" i="2" a="1"/>
  <c r="BK506" i="2" s="1"/>
  <c r="BN506" i="2" a="1"/>
  <c r="BN506" i="2" s="1"/>
  <c r="BJ522" i="2" a="1"/>
  <c r="BJ522" i="2" s="1"/>
  <c r="BK522" i="2" a="1"/>
  <c r="BK522" i="2" s="1"/>
  <c r="BL522" i="2" a="1"/>
  <c r="BL522" i="2" s="1"/>
  <c r="BH522" i="2" a="1"/>
  <c r="BH522" i="2" s="1"/>
  <c r="BM522" i="2"/>
  <c r="BI522" i="2" a="1"/>
  <c r="BI522" i="2" s="1"/>
  <c r="BN522" i="2" a="1"/>
  <c r="BN522" i="2" s="1"/>
  <c r="AR538" i="2" a="1"/>
  <c r="AR538" i="2" s="1"/>
  <c r="AU538" i="2" a="1"/>
  <c r="AU538" i="2" s="1"/>
  <c r="AX538" i="2" a="1"/>
  <c r="AX538" i="2" s="1"/>
  <c r="AT538" i="2" a="1"/>
  <c r="AT538" i="2" s="1"/>
  <c r="AW538" i="2"/>
  <c r="AS538" i="2" a="1"/>
  <c r="AS538" i="2" s="1"/>
  <c r="AV538" i="2" a="1"/>
  <c r="AV538" i="2" s="1"/>
  <c r="BE570" i="2"/>
  <c r="BF570" i="2" a="1"/>
  <c r="BF570" i="2" s="1"/>
  <c r="AZ570" i="2" a="1"/>
  <c r="AZ570" i="2" s="1"/>
  <c r="BC570" i="2" a="1"/>
  <c r="BC570" i="2" s="1"/>
  <c r="BA570" i="2" a="1"/>
  <c r="BA570" i="2" s="1"/>
  <c r="BD570" i="2" a="1"/>
  <c r="BD570" i="2" s="1"/>
  <c r="BB570" i="2" a="1"/>
  <c r="BB570" i="2" s="1"/>
  <c r="AK586" i="2" a="1"/>
  <c r="AK586" i="2" s="1"/>
  <c r="AN586" i="2" a="1"/>
  <c r="AN586" i="2" s="1"/>
  <c r="AO586" i="2"/>
  <c r="AL586" i="2" a="1"/>
  <c r="AL586" i="2" s="1"/>
  <c r="AP586" i="2" a="1"/>
  <c r="AP586" i="2" s="1"/>
  <c r="AM586" i="2" a="1"/>
  <c r="AM586" i="2" s="1"/>
  <c r="BJ602" i="2" a="1"/>
  <c r="BJ602" i="2" s="1"/>
  <c r="BN602" i="2" a="1"/>
  <c r="BN602" i="2" s="1"/>
  <c r="BK602" i="2" a="1"/>
  <c r="BK602" i="2" s="1"/>
  <c r="BH602" i="2" a="1"/>
  <c r="BH602" i="2" s="1"/>
  <c r="BL602" i="2" a="1"/>
  <c r="BL602" i="2" s="1"/>
  <c r="BI602" i="2" a="1"/>
  <c r="BI602" i="2" s="1"/>
  <c r="BM602" i="2"/>
  <c r="AO618" i="2"/>
  <c r="AK618" i="2" a="1"/>
  <c r="AK618" i="2" s="1"/>
  <c r="AN618" i="2" a="1"/>
  <c r="AN618" i="2" s="1"/>
  <c r="AL618" i="2" a="1"/>
  <c r="AL618" i="2" s="1"/>
  <c r="AP618" i="2" a="1"/>
  <c r="AP618" i="2" s="1"/>
  <c r="AM618" i="2" a="1"/>
  <c r="AM618" i="2" s="1"/>
  <c r="BC634" i="2" a="1"/>
  <c r="BC634" i="2" s="1"/>
  <c r="BA634" i="2" a="1"/>
  <c r="BA634" i="2" s="1"/>
  <c r="BF634" i="2" a="1"/>
  <c r="BF634" i="2" s="1"/>
  <c r="AZ634" i="2" a="1"/>
  <c r="AZ634" i="2" s="1"/>
  <c r="BB634" i="2" a="1"/>
  <c r="BB634" i="2" s="1"/>
  <c r="BD634" i="2" a="1"/>
  <c r="BD634" i="2" s="1"/>
  <c r="BE634" i="2"/>
  <c r="AU650" i="2" a="1"/>
  <c r="AU650" i="2" s="1"/>
  <c r="AV650" i="2" a="1"/>
  <c r="AV650" i="2" s="1"/>
  <c r="AR650" i="2" a="1"/>
  <c r="AR650" i="2" s="1"/>
  <c r="AX650" i="2" a="1"/>
  <c r="AX650" i="2" s="1"/>
  <c r="AT650" i="2" a="1"/>
  <c r="AT650" i="2" s="1"/>
  <c r="AS650" i="2" a="1"/>
  <c r="AS650" i="2" s="1"/>
  <c r="AW650" i="2"/>
  <c r="BI666" i="2" a="1"/>
  <c r="BI666" i="2" s="1"/>
  <c r="BM666" i="2"/>
  <c r="BJ666" i="2" a="1"/>
  <c r="BJ666" i="2" s="1"/>
  <c r="BN666" i="2" a="1"/>
  <c r="BN666" i="2" s="1"/>
  <c r="BK666" i="2" a="1"/>
  <c r="BK666" i="2" s="1"/>
  <c r="BH666" i="2" a="1"/>
  <c r="BH666" i="2" s="1"/>
  <c r="BL666" i="2" a="1"/>
  <c r="BL666" i="2" s="1"/>
  <c r="AM682" i="2" a="1"/>
  <c r="AM682" i="2" s="1"/>
  <c r="AL682" i="2" a="1"/>
  <c r="AL682" i="2" s="1"/>
  <c r="AP682" i="2" a="1"/>
  <c r="AP682" i="2" s="1"/>
  <c r="AK682" i="2" a="1"/>
  <c r="AK682" i="2" s="1"/>
  <c r="AO682" i="2"/>
  <c r="AN682" i="2" a="1"/>
  <c r="AN682" i="2" s="1"/>
  <c r="AR706" i="2" a="1"/>
  <c r="AR706" i="2" s="1"/>
  <c r="AV706" i="2" a="1"/>
  <c r="AV706" i="2" s="1"/>
  <c r="AU706" i="2" a="1"/>
  <c r="AU706" i="2" s="1"/>
  <c r="AW706" i="2"/>
  <c r="AX706" i="2" a="1"/>
  <c r="AX706" i="2" s="1"/>
  <c r="AS706" i="2" a="1"/>
  <c r="AS706" i="2" s="1"/>
  <c r="AT706" i="2" a="1"/>
  <c r="AT706" i="2" s="1"/>
  <c r="AK722" i="2" a="1"/>
  <c r="AK722" i="2" s="1"/>
  <c r="AP722" i="2" a="1"/>
  <c r="AP722" i="2" s="1"/>
  <c r="AL722" i="2" a="1"/>
  <c r="AL722" i="2" s="1"/>
  <c r="AM722" i="2" a="1"/>
  <c r="AM722" i="2" s="1"/>
  <c r="AO722" i="2"/>
  <c r="AN722" i="2" a="1"/>
  <c r="AN722" i="2" s="1"/>
  <c r="BN738" i="2" a="1"/>
  <c r="BN738" i="2" s="1"/>
  <c r="BI738" i="2" a="1"/>
  <c r="BI738" i="2" s="1"/>
  <c r="BM738" i="2"/>
  <c r="BH738" i="2" a="1"/>
  <c r="BH738" i="2" s="1"/>
  <c r="BJ738" i="2" a="1"/>
  <c r="BJ738" i="2" s="1"/>
  <c r="BL738" i="2" a="1"/>
  <c r="BL738" i="2" s="1"/>
  <c r="BK738" i="2" a="1"/>
  <c r="BK738" i="2" s="1"/>
  <c r="AV738" i="2" a="1"/>
  <c r="AV738" i="2" s="1"/>
  <c r="AU738" i="2" a="1"/>
  <c r="AU738" i="2" s="1"/>
  <c r="AR738" i="2" a="1"/>
  <c r="AR738" i="2" s="1"/>
  <c r="AW738" i="2"/>
  <c r="AS738" i="2" a="1"/>
  <c r="AS738" i="2" s="1"/>
  <c r="AT738" i="2" a="1"/>
  <c r="AT738" i="2" s="1"/>
  <c r="AX738" i="2" a="1"/>
  <c r="AX738" i="2" s="1"/>
  <c r="BH751" i="2" a="1"/>
  <c r="BH751" i="2" s="1"/>
  <c r="BL751" i="2" a="1"/>
  <c r="BL751" i="2" s="1"/>
  <c r="BI751" i="2" a="1"/>
  <c r="BI751" i="2" s="1"/>
  <c r="BM751" i="2"/>
  <c r="BJ751" i="2" a="1"/>
  <c r="BJ751" i="2" s="1"/>
  <c r="BN751" i="2" a="1"/>
  <c r="BN751" i="2" s="1"/>
  <c r="BK751" i="2" a="1"/>
  <c r="BK751" i="2" s="1"/>
  <c r="BD767" i="2" a="1"/>
  <c r="BD767" i="2" s="1"/>
  <c r="BE767" i="2"/>
  <c r="BC767" i="2" a="1"/>
  <c r="BC767" i="2" s="1"/>
  <c r="BA767" i="2" a="1"/>
  <c r="BA767" i="2" s="1"/>
  <c r="AZ767" i="2" a="1"/>
  <c r="AZ767" i="2" s="1"/>
  <c r="BB767" i="2" a="1"/>
  <c r="BB767" i="2" s="1"/>
  <c r="BF767" i="2" a="1"/>
  <c r="BF767" i="2" s="1"/>
  <c r="AN799" i="2" a="1"/>
  <c r="AN799" i="2" s="1"/>
  <c r="AK799" i="2" a="1"/>
  <c r="AK799" i="2" s="1"/>
  <c r="AL799" i="2" a="1"/>
  <c r="AL799" i="2" s="1"/>
  <c r="AO799" i="2"/>
  <c r="AM799" i="2" a="1"/>
  <c r="AM799" i="2" s="1"/>
  <c r="AP799" i="2" a="1"/>
  <c r="AP799" i="2" s="1"/>
  <c r="AX799" i="2" a="1"/>
  <c r="AX799" i="2" s="1"/>
  <c r="AW799" i="2"/>
  <c r="AR799" i="2" a="1"/>
  <c r="AR799" i="2" s="1"/>
  <c r="AU799" i="2" a="1"/>
  <c r="AU799" i="2" s="1"/>
  <c r="AV799" i="2" a="1"/>
  <c r="AV799" i="2" s="1"/>
  <c r="AS799" i="2" a="1"/>
  <c r="AS799" i="2" s="1"/>
  <c r="AT799" i="2" a="1"/>
  <c r="AT799" i="2" s="1"/>
  <c r="AX815" i="2" a="1"/>
  <c r="AX815" i="2" s="1"/>
  <c r="AW815" i="2"/>
  <c r="AR815" i="2" a="1"/>
  <c r="AR815" i="2" s="1"/>
  <c r="AU815" i="2" a="1"/>
  <c r="AU815" i="2" s="1"/>
  <c r="AV815" i="2" a="1"/>
  <c r="AV815" i="2" s="1"/>
  <c r="AS815" i="2" a="1"/>
  <c r="AS815" i="2" s="1"/>
  <c r="AT815" i="2" a="1"/>
  <c r="AT815" i="2" s="1"/>
  <c r="BF831" i="2" a="1"/>
  <c r="BF831" i="2" s="1"/>
  <c r="BA831" i="2" a="1"/>
  <c r="BA831" i="2" s="1"/>
  <c r="AZ831" i="2" a="1"/>
  <c r="AZ831" i="2" s="1"/>
  <c r="BC831" i="2" a="1"/>
  <c r="BC831" i="2" s="1"/>
  <c r="BD831" i="2" a="1"/>
  <c r="BD831" i="2" s="1"/>
  <c r="BE831" i="2"/>
  <c r="BB831" i="2" a="1"/>
  <c r="BB831" i="2" s="1"/>
  <c r="BN847" i="2" a="1"/>
  <c r="BN847" i="2" s="1"/>
  <c r="BK847" i="2" a="1"/>
  <c r="BK847" i="2" s="1"/>
  <c r="BL847" i="2" a="1"/>
  <c r="BL847" i="2" s="1"/>
  <c r="BM847" i="2"/>
  <c r="BH847" i="2" a="1"/>
  <c r="BH847" i="2" s="1"/>
  <c r="BI847" i="2" a="1"/>
  <c r="BI847" i="2" s="1"/>
  <c r="BJ847" i="2" a="1"/>
  <c r="BJ847" i="2" s="1"/>
  <c r="AX863" i="2" a="1"/>
  <c r="AX863" i="2" s="1"/>
  <c r="AW863" i="2"/>
  <c r="AR863" i="2" a="1"/>
  <c r="AR863" i="2" s="1"/>
  <c r="AU863" i="2" a="1"/>
  <c r="AU863" i="2" s="1"/>
  <c r="AV863" i="2" a="1"/>
  <c r="AV863" i="2" s="1"/>
  <c r="AS863" i="2" a="1"/>
  <c r="AS863" i="2" s="1"/>
  <c r="AT863" i="2" a="1"/>
  <c r="AT863" i="2" s="1"/>
  <c r="BF863" i="2" a="1"/>
  <c r="BF863" i="2" s="1"/>
  <c r="BA863" i="2" a="1"/>
  <c r="BA863" i="2" s="1"/>
  <c r="AZ863" i="2" a="1"/>
  <c r="AZ863" i="2" s="1"/>
  <c r="BC863" i="2" a="1"/>
  <c r="BC863" i="2" s="1"/>
  <c r="BD863" i="2" a="1"/>
  <c r="BD863" i="2" s="1"/>
  <c r="BB863" i="2" a="1"/>
  <c r="BB863" i="2" s="1"/>
  <c r="BE863" i="2"/>
  <c r="BN879" i="2" a="1"/>
  <c r="BN879" i="2" s="1"/>
  <c r="BK879" i="2" a="1"/>
  <c r="BK879" i="2" s="1"/>
  <c r="BL879" i="2" a="1"/>
  <c r="BL879" i="2" s="1"/>
  <c r="BM879" i="2"/>
  <c r="BH879" i="2" a="1"/>
  <c r="BH879" i="2" s="1"/>
  <c r="BI879" i="2" a="1"/>
  <c r="BI879" i="2" s="1"/>
  <c r="BJ879" i="2" a="1"/>
  <c r="BJ879" i="2" s="1"/>
  <c r="BF895" i="2" a="1"/>
  <c r="BF895" i="2" s="1"/>
  <c r="BA895" i="2" a="1"/>
  <c r="BA895" i="2" s="1"/>
  <c r="AZ895" i="2" a="1"/>
  <c r="AZ895" i="2" s="1"/>
  <c r="BC895" i="2" a="1"/>
  <c r="BC895" i="2" s="1"/>
  <c r="BD895" i="2" a="1"/>
  <c r="BD895" i="2" s="1"/>
  <c r="BB895" i="2" a="1"/>
  <c r="BB895" i="2" s="1"/>
  <c r="BE895" i="2"/>
  <c r="BN911" i="2" a="1"/>
  <c r="BN911" i="2" s="1"/>
  <c r="BK911" i="2" a="1"/>
  <c r="BK911" i="2" s="1"/>
  <c r="BL911" i="2" a="1"/>
  <c r="BL911" i="2" s="1"/>
  <c r="BM911" i="2"/>
  <c r="BH911" i="2" a="1"/>
  <c r="BH911" i="2" s="1"/>
  <c r="BI911" i="2" a="1"/>
  <c r="BI911" i="2" s="1"/>
  <c r="BJ911" i="2" a="1"/>
  <c r="BJ911" i="2" s="1"/>
  <c r="BJ927" i="2" a="1"/>
  <c r="BJ927" i="2" s="1"/>
  <c r="BM927" i="2"/>
  <c r="BH927" i="2" a="1"/>
  <c r="BH927" i="2" s="1"/>
  <c r="BK927" i="2" a="1"/>
  <c r="BK927" i="2" s="1"/>
  <c r="BL927" i="2" a="1"/>
  <c r="BL927" i="2" s="1"/>
  <c r="BN927" i="2" a="1"/>
  <c r="BN927" i="2" s="1"/>
  <c r="BI927" i="2" a="1"/>
  <c r="BI927" i="2" s="1"/>
  <c r="AU943" i="2" a="1"/>
  <c r="AU943" i="2" s="1"/>
  <c r="AR943" i="2" a="1"/>
  <c r="AR943" i="2" s="1"/>
  <c r="AV943" i="2" a="1"/>
  <c r="AV943" i="2" s="1"/>
  <c r="AS943" i="2" a="1"/>
  <c r="AS943" i="2" s="1"/>
  <c r="AW943" i="2"/>
  <c r="AT943" i="2" a="1"/>
  <c r="AT943" i="2" s="1"/>
  <c r="AX943" i="2" a="1"/>
  <c r="AX943" i="2" s="1"/>
  <c r="AZ959" i="2" a="1"/>
  <c r="AZ959" i="2" s="1"/>
  <c r="BC959" i="2" a="1"/>
  <c r="BC959" i="2" s="1"/>
  <c r="BE959" i="2"/>
  <c r="BD959" i="2" a="1"/>
  <c r="BD959" i="2" s="1"/>
  <c r="BB959" i="2" a="1"/>
  <c r="BB959" i="2" s="1"/>
  <c r="BF959" i="2" a="1"/>
  <c r="BF959" i="2" s="1"/>
  <c r="BA959" i="2" a="1"/>
  <c r="BA959" i="2" s="1"/>
  <c r="AL975" i="2" a="1"/>
  <c r="AL975" i="2" s="1"/>
  <c r="AM975" i="2" a="1"/>
  <c r="AM975" i="2" s="1"/>
  <c r="AO975" i="2"/>
  <c r="AK975" i="2" a="1"/>
  <c r="AK975" i="2" s="1"/>
  <c r="AP975" i="2" a="1"/>
  <c r="AP975" i="2" s="1"/>
  <c r="AN975" i="2" a="1"/>
  <c r="AN975" i="2" s="1"/>
  <c r="BJ991" i="2" a="1"/>
  <c r="BJ991" i="2" s="1"/>
  <c r="BM991" i="2"/>
  <c r="BH991" i="2" a="1"/>
  <c r="BH991" i="2" s="1"/>
  <c r="BK991" i="2" a="1"/>
  <c r="BK991" i="2" s="1"/>
  <c r="BL991" i="2" a="1"/>
  <c r="BL991" i="2" s="1"/>
  <c r="BN991" i="2" a="1"/>
  <c r="BN991" i="2" s="1"/>
  <c r="BI991" i="2" a="1"/>
  <c r="BI991" i="2" s="1"/>
  <c r="AU1007" i="2" a="1"/>
  <c r="AU1007" i="2" s="1"/>
  <c r="AR1007" i="2" a="1"/>
  <c r="AR1007" i="2" s="1"/>
  <c r="AV1007" i="2" a="1"/>
  <c r="AV1007" i="2" s="1"/>
  <c r="AS1007" i="2" a="1"/>
  <c r="AS1007" i="2" s="1"/>
  <c r="AW1007" i="2"/>
  <c r="AT1007" i="2" a="1"/>
  <c r="AT1007" i="2" s="1"/>
  <c r="AX1007" i="2" a="1"/>
  <c r="AX1007" i="2" s="1"/>
  <c r="AZ1023" i="2" a="1"/>
  <c r="AZ1023" i="2" s="1"/>
  <c r="BC1023" i="2" a="1"/>
  <c r="BC1023" i="2" s="1"/>
  <c r="BE1023" i="2"/>
  <c r="BD1023" i="2" a="1"/>
  <c r="BD1023" i="2" s="1"/>
  <c r="BB1023" i="2" a="1"/>
  <c r="BB1023" i="2" s="1"/>
  <c r="BF1023" i="2" a="1"/>
  <c r="BF1023" i="2" s="1"/>
  <c r="BA1023" i="2" a="1"/>
  <c r="BA1023" i="2" s="1"/>
  <c r="BJ1039" i="2" a="1"/>
  <c r="BJ1039" i="2" s="1"/>
  <c r="BM1039" i="2"/>
  <c r="BH1039" i="2" a="1"/>
  <c r="BH1039" i="2" s="1"/>
  <c r="BK1039" i="2" a="1"/>
  <c r="BK1039" i="2" s="1"/>
  <c r="BL1039" i="2" a="1"/>
  <c r="BL1039" i="2" s="1"/>
  <c r="BN1039" i="2" a="1"/>
  <c r="BN1039" i="2" s="1"/>
  <c r="BI1039" i="2" a="1"/>
  <c r="BI1039" i="2" s="1"/>
  <c r="AL1055" i="2" a="1"/>
  <c r="AL1055" i="2" s="1"/>
  <c r="AM1055" i="2" a="1"/>
  <c r="AM1055" i="2" s="1"/>
  <c r="AK1055" i="2" a="1"/>
  <c r="AK1055" i="2" s="1"/>
  <c r="AP1055" i="2" a="1"/>
  <c r="AP1055" i="2" s="1"/>
  <c r="AO1055" i="2"/>
  <c r="AN1055" i="2" a="1"/>
  <c r="AN1055" i="2" s="1"/>
  <c r="AU1071" i="2" a="1"/>
  <c r="AU1071" i="2" s="1"/>
  <c r="AR1071" i="2" a="1"/>
  <c r="AR1071" i="2" s="1"/>
  <c r="AV1071" i="2" a="1"/>
  <c r="AV1071" i="2" s="1"/>
  <c r="AT1071" i="2" a="1"/>
  <c r="AT1071" i="2" s="1"/>
  <c r="AX1071" i="2" a="1"/>
  <c r="AX1071" i="2" s="1"/>
  <c r="AS1071" i="2" a="1"/>
  <c r="AS1071" i="2" s="1"/>
  <c r="AW1071" i="2"/>
  <c r="BH1087" i="2" a="1"/>
  <c r="BH1087" i="2" s="1"/>
  <c r="BN1087" i="2" a="1"/>
  <c r="BN1087" i="2" s="1"/>
  <c r="BJ1087" i="2" a="1"/>
  <c r="BJ1087" i="2" s="1"/>
  <c r="BL1087" i="2" a="1"/>
  <c r="BL1087" i="2" s="1"/>
  <c r="BK1087" i="2" a="1"/>
  <c r="BK1087" i="2" s="1"/>
  <c r="BM1087" i="2"/>
  <c r="BI1087" i="2" a="1"/>
  <c r="BI1087" i="2" s="1"/>
  <c r="BJ1103" i="2" a="1"/>
  <c r="BJ1103" i="2" s="1"/>
  <c r="BK1103" i="2" a="1"/>
  <c r="BK1103" i="2" s="1"/>
  <c r="BL1103" i="2" a="1"/>
  <c r="BL1103" i="2" s="1"/>
  <c r="BI1103" i="2" a="1"/>
  <c r="BI1103" i="2" s="1"/>
  <c r="BM1103" i="2"/>
  <c r="BH1103" i="2" a="1"/>
  <c r="BH1103" i="2" s="1"/>
  <c r="BN1103" i="2" a="1"/>
  <c r="BN1103" i="2" s="1"/>
  <c r="AK1119" i="2" a="1"/>
  <c r="AK1119" i="2" s="1"/>
  <c r="AN1119" i="2" a="1"/>
  <c r="AN1119" i="2" s="1"/>
  <c r="AO1119" i="2"/>
  <c r="AL1119" i="2" a="1"/>
  <c r="AL1119" i="2" s="1"/>
  <c r="AP1119" i="2" a="1"/>
  <c r="AP1119" i="2" s="1"/>
  <c r="AM1119" i="2" a="1"/>
  <c r="AM1119" i="2" s="1"/>
  <c r="AW1135" i="2"/>
  <c r="AR1135" i="2" a="1"/>
  <c r="AR1135" i="2" s="1"/>
  <c r="AT1135" i="2" a="1"/>
  <c r="AT1135" i="2" s="1"/>
  <c r="AV1135" i="2" a="1"/>
  <c r="AV1135" i="2" s="1"/>
  <c r="AX1135" i="2" a="1"/>
  <c r="AX1135" i="2" s="1"/>
  <c r="AS1135" i="2" a="1"/>
  <c r="AS1135" i="2" s="1"/>
  <c r="AU1135" i="2" a="1"/>
  <c r="AU1135" i="2" s="1"/>
  <c r="AZ1151" i="2" a="1"/>
  <c r="AZ1151" i="2" s="1"/>
  <c r="BD1151" i="2" a="1"/>
  <c r="BD1151" i="2" s="1"/>
  <c r="BA1151" i="2" a="1"/>
  <c r="BA1151" i="2" s="1"/>
  <c r="BE1151" i="2"/>
  <c r="BC1151" i="2" a="1"/>
  <c r="BC1151" i="2" s="1"/>
  <c r="BF1151" i="2" a="1"/>
  <c r="BF1151" i="2" s="1"/>
  <c r="BB1151" i="2" a="1"/>
  <c r="BB1151" i="2" s="1"/>
  <c r="AX1167" i="2" a="1"/>
  <c r="AX1167" i="2" s="1"/>
  <c r="AS1167" i="2" a="1"/>
  <c r="AS1167" i="2" s="1"/>
  <c r="AR1167" i="2" a="1"/>
  <c r="AR1167" i="2" s="1"/>
  <c r="AV1167" i="2" a="1"/>
  <c r="AV1167" i="2" s="1"/>
  <c r="AU1167" i="2" a="1"/>
  <c r="AU1167" i="2" s="1"/>
  <c r="AW1167" i="2"/>
  <c r="AT1167" i="2" a="1"/>
  <c r="AT1167" i="2" s="1"/>
  <c r="AO1178" i="2"/>
  <c r="AM1178" i="2" a="1"/>
  <c r="AM1178" i="2" s="1"/>
  <c r="AP1178" i="2" a="1"/>
  <c r="AP1178" i="2" s="1"/>
  <c r="AN1178" i="2" a="1"/>
  <c r="AN1178" i="2" s="1"/>
  <c r="AK1178" i="2" a="1"/>
  <c r="AK1178" i="2" s="1"/>
  <c r="AL1178" i="2" a="1"/>
  <c r="AL1178" i="2" s="1"/>
  <c r="BM1210" i="2"/>
  <c r="BI1210" i="2" a="1"/>
  <c r="BI1210" i="2" s="1"/>
  <c r="BH1210" i="2" a="1"/>
  <c r="BH1210" i="2" s="1"/>
  <c r="BJ1210" i="2" a="1"/>
  <c r="BJ1210" i="2" s="1"/>
  <c r="BN1210" i="2" a="1"/>
  <c r="BN1210" i="2" s="1"/>
  <c r="BL1210" i="2" a="1"/>
  <c r="BL1210" i="2" s="1"/>
  <c r="BK1210" i="2" a="1"/>
  <c r="BK1210" i="2" s="1"/>
  <c r="BA1226" i="2" a="1"/>
  <c r="BA1226" i="2" s="1"/>
  <c r="BE1226" i="2"/>
  <c r="BB1226" i="2" a="1"/>
  <c r="BB1226" i="2" s="1"/>
  <c r="BF1226" i="2" a="1"/>
  <c r="BF1226" i="2" s="1"/>
  <c r="AZ1226" i="2" a="1"/>
  <c r="AZ1226" i="2" s="1"/>
  <c r="BD1226" i="2" a="1"/>
  <c r="BD1226" i="2" s="1"/>
  <c r="BC1226" i="2" a="1"/>
  <c r="BC1226" i="2" s="1"/>
  <c r="AN1242" i="2" a="1"/>
  <c r="AN1242" i="2" s="1"/>
  <c r="AP1242" i="2" a="1"/>
  <c r="AP1242" i="2" s="1"/>
  <c r="AK1242" i="2" a="1"/>
  <c r="AK1242" i="2" s="1"/>
  <c r="AL1242" i="2" a="1"/>
  <c r="AL1242" i="2" s="1"/>
  <c r="AO1242" i="2"/>
  <c r="AM1242" i="2" a="1"/>
  <c r="AM1242" i="2" s="1"/>
  <c r="BC1242" i="2" a="1"/>
  <c r="BC1242" i="2" s="1"/>
  <c r="AZ1242" i="2" a="1"/>
  <c r="AZ1242" i="2" s="1"/>
  <c r="BD1242" i="2" a="1"/>
  <c r="BD1242" i="2" s="1"/>
  <c r="BB1242" i="2" a="1"/>
  <c r="BB1242" i="2" s="1"/>
  <c r="BF1242" i="2" a="1"/>
  <c r="BF1242" i="2" s="1"/>
  <c r="BA1242" i="2" a="1"/>
  <c r="BA1242" i="2" s="1"/>
  <c r="BE1242" i="2"/>
  <c r="BB1258" i="2" a="1"/>
  <c r="BB1258" i="2" s="1"/>
  <c r="BE1258" i="2"/>
  <c r="BA1258" i="2" a="1"/>
  <c r="BA1258" i="2" s="1"/>
  <c r="AZ1258" i="2" a="1"/>
  <c r="AZ1258" i="2" s="1"/>
  <c r="BF1258" i="2" a="1"/>
  <c r="BF1258" i="2" s="1"/>
  <c r="BC1258" i="2" a="1"/>
  <c r="BC1258" i="2" s="1"/>
  <c r="BD1258" i="2" a="1"/>
  <c r="BD1258" i="2" s="1"/>
  <c r="BN1274" i="2" a="1"/>
  <c r="BN1274" i="2" s="1"/>
  <c r="BJ1274" i="2" a="1"/>
  <c r="BJ1274" i="2" s="1"/>
  <c r="BI1274" i="2" a="1"/>
  <c r="BI1274" i="2" s="1"/>
  <c r="BH1274" i="2" a="1"/>
  <c r="BH1274" i="2" s="1"/>
  <c r="BL1274" i="2" a="1"/>
  <c r="BL1274" i="2" s="1"/>
  <c r="BK1274" i="2" a="1"/>
  <c r="BK1274" i="2" s="1"/>
  <c r="BM1274" i="2"/>
  <c r="BN1290" i="2" a="1"/>
  <c r="BN1290" i="2" s="1"/>
  <c r="BI1290" i="2" a="1"/>
  <c r="BI1290" i="2" s="1"/>
  <c r="BJ1290" i="2" a="1"/>
  <c r="BJ1290" i="2" s="1"/>
  <c r="BH1290" i="2" a="1"/>
  <c r="BH1290" i="2" s="1"/>
  <c r="BL1290" i="2" a="1"/>
  <c r="BL1290" i="2" s="1"/>
  <c r="BK1290" i="2" a="1"/>
  <c r="BK1290" i="2" s="1"/>
  <c r="BM1290" i="2"/>
  <c r="AP1306" i="2" a="1"/>
  <c r="AP1306" i="2" s="1"/>
  <c r="AL1306" i="2" a="1"/>
  <c r="AL1306" i="2" s="1"/>
  <c r="AO1306" i="2"/>
  <c r="AN1306" i="2" a="1"/>
  <c r="AN1306" i="2" s="1"/>
  <c r="AK1306" i="2" a="1"/>
  <c r="AK1306" i="2" s="1"/>
  <c r="AM1306" i="2" a="1"/>
  <c r="AM1306" i="2" s="1"/>
  <c r="AV1306" i="2" a="1"/>
  <c r="AV1306" i="2" s="1"/>
  <c r="AR1306" i="2" a="1"/>
  <c r="AR1306" i="2" s="1"/>
  <c r="AS1306" i="2" a="1"/>
  <c r="AS1306" i="2" s="1"/>
  <c r="AT1306" i="2" a="1"/>
  <c r="AT1306" i="2" s="1"/>
  <c r="AX1306" i="2" a="1"/>
  <c r="AX1306" i="2" s="1"/>
  <c r="AW1306" i="2"/>
  <c r="AU1306" i="2" a="1"/>
  <c r="AU1306" i="2" s="1"/>
  <c r="BF1322" i="2" a="1"/>
  <c r="BF1322" i="2" s="1"/>
  <c r="BD1322" i="2" a="1"/>
  <c r="BD1322" i="2" s="1"/>
  <c r="BC1322" i="2" a="1"/>
  <c r="BC1322" i="2" s="1"/>
  <c r="BB1322" i="2" a="1"/>
  <c r="BB1322" i="2" s="1"/>
  <c r="BE1322" i="2"/>
  <c r="BA1322" i="2" a="1"/>
  <c r="BA1322" i="2" s="1"/>
  <c r="AZ1322" i="2" a="1"/>
  <c r="AZ1322" i="2" s="1"/>
  <c r="BM248" i="2"/>
  <c r="BL248" i="2" a="1"/>
  <c r="BL248" i="2" s="1"/>
  <c r="BI248" i="2" a="1"/>
  <c r="BI248" i="2" s="1"/>
  <c r="BH248" i="2" a="1"/>
  <c r="BH248" i="2" s="1"/>
  <c r="BJ248" i="2" a="1"/>
  <c r="BJ248" i="2" s="1"/>
  <c r="BK248" i="2" a="1"/>
  <c r="BK248" i="2" s="1"/>
  <c r="BN248" i="2" a="1"/>
  <c r="BN248" i="2" s="1"/>
  <c r="AO248" i="2"/>
  <c r="AP248" i="2" a="1"/>
  <c r="AP248" i="2" s="1"/>
  <c r="AL248" i="2" a="1"/>
  <c r="AL248" i="2" s="1"/>
  <c r="AM248" i="2" a="1"/>
  <c r="AM248" i="2" s="1"/>
  <c r="AN248" i="2" a="1"/>
  <c r="AN248" i="2" s="1"/>
  <c r="AK248" i="2" a="1"/>
  <c r="AK248" i="2" s="1"/>
  <c r="AZ231" i="2" a="1"/>
  <c r="AZ231" i="2" s="1"/>
  <c r="BC231" i="2" a="1"/>
  <c r="BC231" i="2" s="1"/>
  <c r="BE231" i="2"/>
  <c r="BA231" i="2" a="1"/>
  <c r="BA231" i="2" s="1"/>
  <c r="BF231" i="2" a="1"/>
  <c r="BF231" i="2" s="1"/>
  <c r="BB231" i="2" a="1"/>
  <c r="BB231" i="2" s="1"/>
  <c r="BD231" i="2" a="1"/>
  <c r="BD231" i="2" s="1"/>
  <c r="BJ215" i="2" a="1"/>
  <c r="BJ215" i="2" s="1"/>
  <c r="BN215" i="2" a="1"/>
  <c r="BN215" i="2" s="1"/>
  <c r="BK215" i="2" a="1"/>
  <c r="BK215" i="2" s="1"/>
  <c r="BH215" i="2" a="1"/>
  <c r="BH215" i="2" s="1"/>
  <c r="BL215" i="2" a="1"/>
  <c r="BL215" i="2" s="1"/>
  <c r="BI215" i="2" a="1"/>
  <c r="BI215" i="2" s="1"/>
  <c r="BM215" i="2"/>
  <c r="AS199" i="2" a="1"/>
  <c r="AS199" i="2" s="1"/>
  <c r="AX199" i="2" a="1"/>
  <c r="AX199" i="2" s="1"/>
  <c r="AW199" i="2"/>
  <c r="AV199" i="2" a="1"/>
  <c r="AV199" i="2" s="1"/>
  <c r="AU199" i="2" a="1"/>
  <c r="AU199" i="2" s="1"/>
  <c r="AR199" i="2" a="1"/>
  <c r="AR199" i="2" s="1"/>
  <c r="AT199" i="2" a="1"/>
  <c r="AT199" i="2" s="1"/>
  <c r="BB183" i="2" a="1"/>
  <c r="BB183" i="2" s="1"/>
  <c r="BC183" i="2" a="1"/>
  <c r="BC183" i="2" s="1"/>
  <c r="BF183" i="2" a="1"/>
  <c r="BF183" i="2" s="1"/>
  <c r="BE183" i="2"/>
  <c r="AZ183" i="2" a="1"/>
  <c r="AZ183" i="2" s="1"/>
  <c r="BA183" i="2" a="1"/>
  <c r="BA183" i="2" s="1"/>
  <c r="BD183" i="2" a="1"/>
  <c r="BD183" i="2" s="1"/>
  <c r="BM151" i="2"/>
  <c r="BN151" i="2" a="1"/>
  <c r="BN151" i="2" s="1"/>
  <c r="BI151" i="2" a="1"/>
  <c r="BI151" i="2" s="1"/>
  <c r="BJ151" i="2" a="1"/>
  <c r="BJ151" i="2" s="1"/>
  <c r="BL151" i="2" a="1"/>
  <c r="BL151" i="2" s="1"/>
  <c r="BK151" i="2" a="1"/>
  <c r="BK151" i="2" s="1"/>
  <c r="BH151" i="2" a="1"/>
  <c r="BH151" i="2" s="1"/>
  <c r="AS135" i="2" a="1"/>
  <c r="AS135" i="2" s="1"/>
  <c r="AT135" i="2" a="1"/>
  <c r="AT135" i="2" s="1"/>
  <c r="AV135" i="2" a="1"/>
  <c r="AV135" i="2" s="1"/>
  <c r="AX135" i="2" a="1"/>
  <c r="AX135" i="2" s="1"/>
  <c r="AW135" i="2"/>
  <c r="AU135" i="2" a="1"/>
  <c r="AU135" i="2" s="1"/>
  <c r="AR135" i="2" a="1"/>
  <c r="AR135" i="2" s="1"/>
  <c r="BH119" i="2" a="1"/>
  <c r="BH119" i="2" s="1"/>
  <c r="BL119" i="2" a="1"/>
  <c r="BL119" i="2" s="1"/>
  <c r="BK119" i="2" a="1"/>
  <c r="BK119" i="2" s="1"/>
  <c r="BJ119" i="2" a="1"/>
  <c r="BJ119" i="2" s="1"/>
  <c r="BN119" i="2" a="1"/>
  <c r="BN119" i="2" s="1"/>
  <c r="BM119" i="2"/>
  <c r="BI119" i="2" a="1"/>
  <c r="BI119" i="2" s="1"/>
  <c r="AL119" i="2" a="1"/>
  <c r="AL119" i="2" s="1"/>
  <c r="AM119" i="2" a="1"/>
  <c r="AM119" i="2" s="1"/>
  <c r="AP119" i="2" a="1"/>
  <c r="AP119" i="2" s="1"/>
  <c r="AN119" i="2" a="1"/>
  <c r="AN119" i="2" s="1"/>
  <c r="AK119" i="2" a="1"/>
  <c r="AK119" i="2" s="1"/>
  <c r="AO119" i="2"/>
  <c r="AR103" i="2" a="1"/>
  <c r="AR103" i="2" s="1"/>
  <c r="AW103" i="2"/>
  <c r="AS103" i="2" a="1"/>
  <c r="AS103" i="2" s="1"/>
  <c r="AX103" i="2" a="1"/>
  <c r="AX103" i="2" s="1"/>
  <c r="AT103" i="2" a="1"/>
  <c r="AT103" i="2" s="1"/>
  <c r="AU103" i="2" a="1"/>
  <c r="AU103" i="2" s="1"/>
  <c r="AV103" i="2" a="1"/>
  <c r="AV103" i="2" s="1"/>
  <c r="BN69" i="2" a="1"/>
  <c r="BN69" i="2" s="1"/>
  <c r="BH69" i="2" a="1"/>
  <c r="BH69" i="2" s="1"/>
  <c r="BI69" i="2" a="1"/>
  <c r="BI69" i="2" s="1"/>
  <c r="BJ69" i="2" a="1"/>
  <c r="BJ69" i="2" s="1"/>
  <c r="BK69" i="2" a="1"/>
  <c r="BK69" i="2" s="1"/>
  <c r="BL69" i="2" a="1"/>
  <c r="BL69" i="2" s="1"/>
  <c r="BM69" i="2"/>
  <c r="BH53" i="2" a="1"/>
  <c r="BH53" i="2" s="1"/>
  <c r="BL53" i="2" a="1"/>
  <c r="BL53" i="2" s="1"/>
  <c r="BJ53" i="2" a="1"/>
  <c r="BJ53" i="2" s="1"/>
  <c r="BK53" i="2" a="1"/>
  <c r="BK53" i="2" s="1"/>
  <c r="BN53" i="2" a="1"/>
  <c r="BN53" i="2" s="1"/>
  <c r="BM53" i="2"/>
  <c r="BI53" i="2" a="1"/>
  <c r="BI53" i="2" s="1"/>
  <c r="BN37" i="2" a="1"/>
  <c r="BN37" i="2" s="1"/>
  <c r="BH37" i="2" a="1"/>
  <c r="BH37" i="2" s="1"/>
  <c r="BJ37" i="2" a="1"/>
  <c r="BJ37" i="2" s="1"/>
  <c r="BL37" i="2" a="1"/>
  <c r="BL37" i="2" s="1"/>
  <c r="BK37" i="2" a="1"/>
  <c r="BK37" i="2" s="1"/>
  <c r="BM37" i="2"/>
  <c r="BI37" i="2" a="1"/>
  <c r="BI37" i="2" s="1"/>
  <c r="AO270" i="2"/>
  <c r="AL270" i="2" a="1"/>
  <c r="AL270" i="2" s="1"/>
  <c r="AK270" i="2" a="1"/>
  <c r="AK270" i="2" s="1"/>
  <c r="AM270" i="2" a="1"/>
  <c r="AM270" i="2" s="1"/>
  <c r="AN270" i="2" a="1"/>
  <c r="AN270" i="2" s="1"/>
  <c r="AP270" i="2" a="1"/>
  <c r="AP270" i="2" s="1"/>
  <c r="BK303" i="2" a="1"/>
  <c r="BK303" i="2" s="1"/>
  <c r="BE335" i="4" s="1"/>
  <c r="BL303" i="2" a="1"/>
  <c r="BL303" i="2" s="1"/>
  <c r="BF335" i="4" s="1"/>
  <c r="BH303" i="2" a="1"/>
  <c r="BH303" i="2" s="1"/>
  <c r="BB335" i="4" s="1"/>
  <c r="BI303" i="2" a="1"/>
  <c r="BI303" i="2" s="1"/>
  <c r="BC335" i="4" s="1"/>
  <c r="BM303" i="2"/>
  <c r="BG335" i="4" s="1"/>
  <c r="BN303" i="2" a="1"/>
  <c r="BN303" i="2" s="1"/>
  <c r="BH335" i="4" s="1"/>
  <c r="BJ303" i="2" a="1"/>
  <c r="BJ303" i="2" s="1"/>
  <c r="BD335" i="4" s="1"/>
  <c r="AR303" i="2" a="1"/>
  <c r="AR303" i="2" s="1"/>
  <c r="AN335" i="4" s="1"/>
  <c r="AW303" i="2"/>
  <c r="AS335" i="4" s="1"/>
  <c r="AS303" i="2" a="1"/>
  <c r="AS303" i="2" s="1"/>
  <c r="AO335" i="4" s="1"/>
  <c r="AX303" i="2" a="1"/>
  <c r="AX303" i="2" s="1"/>
  <c r="AT335" i="4" s="1"/>
  <c r="AT303" i="2" a="1"/>
  <c r="AT303" i="2" s="1"/>
  <c r="AP335" i="4" s="1"/>
  <c r="AU303" i="2" a="1"/>
  <c r="AU303" i="2" s="1"/>
  <c r="AQ335" i="4" s="1"/>
  <c r="AV303" i="2" a="1"/>
  <c r="AV303" i="2" s="1"/>
  <c r="AR335" i="4" s="1"/>
  <c r="BA367" i="2" a="1"/>
  <c r="BA367" i="2" s="1"/>
  <c r="BB367" i="2" a="1"/>
  <c r="BB367" i="2" s="1"/>
  <c r="BD367" i="2" a="1"/>
  <c r="BD367" i="2" s="1"/>
  <c r="BF367" i="2" a="1"/>
  <c r="BF367" i="2" s="1"/>
  <c r="BC367" i="2" a="1"/>
  <c r="BC367" i="2" s="1"/>
  <c r="BE367" i="2"/>
  <c r="AZ367" i="2" a="1"/>
  <c r="AZ367" i="2" s="1"/>
  <c r="AR399" i="2" a="1"/>
  <c r="AR399" i="2" s="1"/>
  <c r="AS399" i="2" a="1"/>
  <c r="AS399" i="2" s="1"/>
  <c r="AU399" i="2" a="1"/>
  <c r="AU399" i="2" s="1"/>
  <c r="AW399" i="2"/>
  <c r="AV399" i="2" a="1"/>
  <c r="AV399" i="2" s="1"/>
  <c r="AX399" i="2" a="1"/>
  <c r="AX399" i="2" s="1"/>
  <c r="AT399" i="2" a="1"/>
  <c r="AT399" i="2" s="1"/>
  <c r="BA431" i="2" a="1"/>
  <c r="BA431" i="2" s="1"/>
  <c r="BF431" i="2" a="1"/>
  <c r="BF431" i="2" s="1"/>
  <c r="BE431" i="2"/>
  <c r="AZ431" i="2" a="1"/>
  <c r="AZ431" i="2" s="1"/>
  <c r="BB431" i="2" a="1"/>
  <c r="BB431" i="2" s="1"/>
  <c r="BD431" i="2" a="1"/>
  <c r="BD431" i="2" s="1"/>
  <c r="BC431" i="2" a="1"/>
  <c r="BC431" i="2" s="1"/>
  <c r="AW463" i="2"/>
  <c r="AS414" i="4" s="1"/>
  <c r="AV463" i="2" a="1"/>
  <c r="AV463" i="2" s="1"/>
  <c r="AR414" i="4" s="1"/>
  <c r="AT463" i="2" a="1"/>
  <c r="AT463" i="2" s="1"/>
  <c r="AP414" i="4" s="1"/>
  <c r="AR463" i="2" a="1"/>
  <c r="AR463" i="2" s="1"/>
  <c r="AN414" i="4" s="1"/>
  <c r="AX463" i="2" a="1"/>
  <c r="AX463" i="2" s="1"/>
  <c r="AT414" i="4" s="1"/>
  <c r="AS463" i="2" a="1"/>
  <c r="AS463" i="2" s="1"/>
  <c r="AO414" i="4" s="1"/>
  <c r="AU463" i="2" a="1"/>
  <c r="AU463" i="2" s="1"/>
  <c r="AQ414" i="4" s="1"/>
  <c r="BB495" i="2" a="1"/>
  <c r="BB495" i="2" s="1"/>
  <c r="BC495" i="2" a="1"/>
  <c r="BC495" i="2" s="1"/>
  <c r="BD495" i="2" a="1"/>
  <c r="BD495" i="2" s="1"/>
  <c r="AZ495" i="2" a="1"/>
  <c r="AZ495" i="2" s="1"/>
  <c r="BE495" i="2"/>
  <c r="BA495" i="2" a="1"/>
  <c r="BA495" i="2" s="1"/>
  <c r="BF495" i="2" a="1"/>
  <c r="BF495" i="2" s="1"/>
  <c r="AR527" i="2" a="1"/>
  <c r="AR527" i="2" s="1"/>
  <c r="AV527" i="2" a="1"/>
  <c r="AV527" i="2" s="1"/>
  <c r="AS527" i="2" a="1"/>
  <c r="AS527" i="2" s="1"/>
  <c r="AW527" i="2"/>
  <c r="AT527" i="2" a="1"/>
  <c r="AT527" i="2" s="1"/>
  <c r="AX527" i="2" a="1"/>
  <c r="AX527" i="2" s="1"/>
  <c r="AU527" i="2" a="1"/>
  <c r="AU527" i="2" s="1"/>
  <c r="BC559" i="2" a="1"/>
  <c r="BC559" i="2" s="1"/>
  <c r="BD559" i="2" a="1"/>
  <c r="BD559" i="2" s="1"/>
  <c r="AZ559" i="2" a="1"/>
  <c r="AZ559" i="2" s="1"/>
  <c r="BE559" i="2"/>
  <c r="BA559" i="2" a="1"/>
  <c r="BA559" i="2" s="1"/>
  <c r="BB559" i="2" a="1"/>
  <c r="BB559" i="2" s="1"/>
  <c r="BF559" i="2" a="1"/>
  <c r="BF559" i="2" s="1"/>
  <c r="BN559" i="2" a="1"/>
  <c r="BN559" i="2" s="1"/>
  <c r="BJ559" i="2" a="1"/>
  <c r="BJ559" i="2" s="1"/>
  <c r="BI559" i="2" a="1"/>
  <c r="BI559" i="2" s="1"/>
  <c r="BK559" i="2" a="1"/>
  <c r="BK559" i="2" s="1"/>
  <c r="BM559" i="2"/>
  <c r="BH559" i="2" a="1"/>
  <c r="BH559" i="2" s="1"/>
  <c r="BL559" i="2" a="1"/>
  <c r="BL559" i="2" s="1"/>
  <c r="AW591" i="2"/>
  <c r="AX591" i="2" a="1"/>
  <c r="AX591" i="2" s="1"/>
  <c r="AS591" i="2" a="1"/>
  <c r="AS591" i="2" s="1"/>
  <c r="AT591" i="2" a="1"/>
  <c r="AT591" i="2" s="1"/>
  <c r="AV591" i="2" a="1"/>
  <c r="AV591" i="2" s="1"/>
  <c r="AU591" i="2" a="1"/>
  <c r="AU591" i="2" s="1"/>
  <c r="AR591" i="2" a="1"/>
  <c r="AR591" i="2" s="1"/>
  <c r="AN623" i="2" a="1"/>
  <c r="AN623" i="2" s="1"/>
  <c r="AL623" i="2" a="1"/>
  <c r="AL623" i="2" s="1"/>
  <c r="AP623" i="2" a="1"/>
  <c r="AP623" i="2" s="1"/>
  <c r="AM623" i="2" a="1"/>
  <c r="AM623" i="2" s="1"/>
  <c r="AK623" i="2" a="1"/>
  <c r="AK623" i="2" s="1"/>
  <c r="AO623" i="2"/>
  <c r="AT655" i="2" a="1"/>
  <c r="AT655" i="2" s="1"/>
  <c r="AW655" i="2"/>
  <c r="AX655" i="2" a="1"/>
  <c r="AX655" i="2" s="1"/>
  <c r="AS655" i="2" a="1"/>
  <c r="AS655" i="2" s="1"/>
  <c r="AV655" i="2" a="1"/>
  <c r="AV655" i="2" s="1"/>
  <c r="AU655" i="2" a="1"/>
  <c r="AU655" i="2" s="1"/>
  <c r="AR655" i="2" a="1"/>
  <c r="AR655" i="2" s="1"/>
  <c r="AZ687" i="2" a="1"/>
  <c r="AZ687" i="2" s="1"/>
  <c r="BD687" i="2" a="1"/>
  <c r="BD687" i="2" s="1"/>
  <c r="BE687" i="2"/>
  <c r="BF687" i="2" a="1"/>
  <c r="BF687" i="2" s="1"/>
  <c r="BA687" i="2" a="1"/>
  <c r="BA687" i="2" s="1"/>
  <c r="BB687" i="2" a="1"/>
  <c r="BB687" i="2" s="1"/>
  <c r="BC687" i="2" a="1"/>
  <c r="BC687" i="2" s="1"/>
  <c r="AT687" i="2" a="1"/>
  <c r="AT687" i="2" s="1"/>
  <c r="AW687" i="2"/>
  <c r="AR687" i="2" a="1"/>
  <c r="AR687" i="2" s="1"/>
  <c r="AX687" i="2" a="1"/>
  <c r="AX687" i="2" s="1"/>
  <c r="AU687" i="2" a="1"/>
  <c r="AU687" i="2" s="1"/>
  <c r="AS687" i="2" a="1"/>
  <c r="AS687" i="2" s="1"/>
  <c r="AV687" i="2" a="1"/>
  <c r="AV687" i="2" s="1"/>
  <c r="BH727" i="2" a="1"/>
  <c r="BH727" i="2" s="1"/>
  <c r="BL727" i="2" a="1"/>
  <c r="BL727" i="2" s="1"/>
  <c r="BM727" i="2"/>
  <c r="BI727" i="2" a="1"/>
  <c r="BI727" i="2" s="1"/>
  <c r="BN727" i="2" a="1"/>
  <c r="BN727" i="2" s="1"/>
  <c r="BJ727" i="2" a="1"/>
  <c r="BJ727" i="2" s="1"/>
  <c r="BK727" i="2" a="1"/>
  <c r="BK727" i="2" s="1"/>
  <c r="BJ788" i="2" a="1"/>
  <c r="BJ788" i="2" s="1"/>
  <c r="BK788" i="2" a="1"/>
  <c r="BK788" i="2" s="1"/>
  <c r="BL788" i="2" a="1"/>
  <c r="BL788" i="2" s="1"/>
  <c r="BM788" i="2"/>
  <c r="BH788" i="2" a="1"/>
  <c r="BH788" i="2" s="1"/>
  <c r="BI788" i="2" a="1"/>
  <c r="BI788" i="2" s="1"/>
  <c r="BN788" i="2" a="1"/>
  <c r="BN788" i="2" s="1"/>
  <c r="BF820" i="2" a="1"/>
  <c r="BF820" i="2" s="1"/>
  <c r="BC820" i="2" a="1"/>
  <c r="BC820" i="2" s="1"/>
  <c r="BD820" i="2" a="1"/>
  <c r="BD820" i="2" s="1"/>
  <c r="BE820" i="2"/>
  <c r="AZ820" i="2" a="1"/>
  <c r="AZ820" i="2" s="1"/>
  <c r="BA820" i="2" a="1"/>
  <c r="BA820" i="2" s="1"/>
  <c r="BB820" i="2" a="1"/>
  <c r="BB820" i="2" s="1"/>
  <c r="BN852" i="2" a="1"/>
  <c r="BN852" i="2" s="1"/>
  <c r="BL852" i="2" a="1"/>
  <c r="BL852" i="2" s="1"/>
  <c r="BI852" i="2" a="1"/>
  <c r="BI852" i="2" s="1"/>
  <c r="BJ852" i="2" a="1"/>
  <c r="BJ852" i="2" s="1"/>
  <c r="BM852" i="2"/>
  <c r="BK852" i="2" a="1"/>
  <c r="BK852" i="2" s="1"/>
  <c r="BH852" i="2" a="1"/>
  <c r="BH852" i="2" s="1"/>
  <c r="BF884" i="2" a="1"/>
  <c r="BF884" i="2" s="1"/>
  <c r="BC884" i="2" a="1"/>
  <c r="BC884" i="2" s="1"/>
  <c r="BD884" i="2" a="1"/>
  <c r="BD884" i="2" s="1"/>
  <c r="BE884" i="2"/>
  <c r="AZ884" i="2" a="1"/>
  <c r="AZ884" i="2" s="1"/>
  <c r="BA884" i="2" a="1"/>
  <c r="BA884" i="2" s="1"/>
  <c r="BB884" i="2" a="1"/>
  <c r="BB884" i="2" s="1"/>
  <c r="BH948" i="2" a="1"/>
  <c r="BH948" i="2" s="1"/>
  <c r="BI948" i="2" a="1"/>
  <c r="BI948" i="2" s="1"/>
  <c r="BN948" i="2" a="1"/>
  <c r="BN948" i="2" s="1"/>
  <c r="BJ948" i="2" a="1"/>
  <c r="BJ948" i="2" s="1"/>
  <c r="BK948" i="2" a="1"/>
  <c r="BK948" i="2" s="1"/>
  <c r="BM948" i="2"/>
  <c r="BL948" i="2" a="1"/>
  <c r="BL948" i="2" s="1"/>
  <c r="BB980" i="2" a="1"/>
  <c r="BB980" i="2" s="1"/>
  <c r="BE980" i="2"/>
  <c r="AZ980" i="2" a="1"/>
  <c r="AZ980" i="2" s="1"/>
  <c r="BC980" i="2" a="1"/>
  <c r="BC980" i="2" s="1"/>
  <c r="BD980" i="2" a="1"/>
  <c r="BD980" i="2" s="1"/>
  <c r="BF980" i="2" a="1"/>
  <c r="BF980" i="2" s="1"/>
  <c r="BA980" i="2" a="1"/>
  <c r="BA980" i="2" s="1"/>
  <c r="AK1012" i="2" a="1"/>
  <c r="AK1012" i="2" s="1"/>
  <c r="AO1012" i="2"/>
  <c r="AL1012" i="2" a="1"/>
  <c r="AL1012" i="2" s="1"/>
  <c r="AP1012" i="2" a="1"/>
  <c r="AP1012" i="2" s="1"/>
  <c r="AM1012" i="2" a="1"/>
  <c r="AM1012" i="2" s="1"/>
  <c r="AN1012" i="2" a="1"/>
  <c r="AN1012" i="2" s="1"/>
  <c r="AK1044" i="2" a="1"/>
  <c r="AK1044" i="2" s="1"/>
  <c r="AO1044" i="2"/>
  <c r="AL1044" i="2" a="1"/>
  <c r="AL1044" i="2" s="1"/>
  <c r="AP1044" i="2" a="1"/>
  <c r="AP1044" i="2" s="1"/>
  <c r="AN1044" i="2" a="1"/>
  <c r="AN1044" i="2" s="1"/>
  <c r="AM1044" i="2" a="1"/>
  <c r="AM1044" i="2" s="1"/>
  <c r="AU1076" i="2" a="1"/>
  <c r="AU1076" i="2" s="1"/>
  <c r="AR1076" i="2" a="1"/>
  <c r="AR1076" i="2" s="1"/>
  <c r="AW1076" i="2"/>
  <c r="AT1076" i="2" a="1"/>
  <c r="AT1076" i="2" s="1"/>
  <c r="AX1076" i="2" a="1"/>
  <c r="AX1076" i="2" s="1"/>
  <c r="AV1076" i="2" a="1"/>
  <c r="AV1076" i="2" s="1"/>
  <c r="AS1076" i="2" a="1"/>
  <c r="AS1076" i="2" s="1"/>
  <c r="BH1108" i="2" a="1"/>
  <c r="BH1108" i="2" s="1"/>
  <c r="BI1108" i="2" a="1"/>
  <c r="BI1108" i="2" s="1"/>
  <c r="BM1108" i="2"/>
  <c r="BL1108" i="2" a="1"/>
  <c r="BL1108" i="2" s="1"/>
  <c r="BJ1108" i="2" a="1"/>
  <c r="BJ1108" i="2" s="1"/>
  <c r="BN1108" i="2" a="1"/>
  <c r="BN1108" i="2" s="1"/>
  <c r="BK1108" i="2" a="1"/>
  <c r="BK1108" i="2" s="1"/>
  <c r="AR1140" i="2" a="1"/>
  <c r="AR1140" i="2" s="1"/>
  <c r="AV1140" i="2" a="1"/>
  <c r="AV1140" i="2" s="1"/>
  <c r="AS1140" i="2" a="1"/>
  <c r="AS1140" i="2" s="1"/>
  <c r="AW1140" i="2"/>
  <c r="AU1140" i="2" a="1"/>
  <c r="AU1140" i="2" s="1"/>
  <c r="AT1140" i="2" a="1"/>
  <c r="AT1140" i="2" s="1"/>
  <c r="AX1140" i="2" a="1"/>
  <c r="AX1140" i="2" s="1"/>
  <c r="BN1172" i="2" a="1"/>
  <c r="BN1172" i="2" s="1"/>
  <c r="BH1172" i="2" a="1"/>
  <c r="BH1172" i="2" s="1"/>
  <c r="BI1172" i="2" a="1"/>
  <c r="BI1172" i="2" s="1"/>
  <c r="BM1172" i="2"/>
  <c r="BK1172" i="2" a="1"/>
  <c r="BK1172" i="2" s="1"/>
  <c r="BL1172" i="2" a="1"/>
  <c r="BL1172" i="2" s="1"/>
  <c r="BJ1172" i="2" a="1"/>
  <c r="BJ1172" i="2" s="1"/>
  <c r="BD1199" i="2" a="1"/>
  <c r="BD1199" i="2" s="1"/>
  <c r="AZ1199" i="2" a="1"/>
  <c r="AZ1199" i="2" s="1"/>
  <c r="BE1199" i="2"/>
  <c r="BB1199" i="2" a="1"/>
  <c r="BB1199" i="2" s="1"/>
  <c r="BA1199" i="2" a="1"/>
  <c r="BA1199" i="2" s="1"/>
  <c r="BF1199" i="2" a="1"/>
  <c r="BF1199" i="2" s="1"/>
  <c r="BC1199" i="2" a="1"/>
  <c r="BC1199" i="2" s="1"/>
  <c r="AO1199" i="2"/>
  <c r="AK1199" i="2" a="1"/>
  <c r="AK1199" i="2" s="1"/>
  <c r="AP1199" i="2" a="1"/>
  <c r="AP1199" i="2" s="1"/>
  <c r="AM1199" i="2" a="1"/>
  <c r="AM1199" i="2" s="1"/>
  <c r="AL1199" i="2" a="1"/>
  <c r="AL1199" i="2" s="1"/>
  <c r="AN1199" i="2" a="1"/>
  <c r="AN1199" i="2" s="1"/>
  <c r="AT1231" i="2" a="1"/>
  <c r="AT1231" i="2" s="1"/>
  <c r="AX1231" i="2" a="1"/>
  <c r="AX1231" i="2" s="1"/>
  <c r="AU1231" i="2" a="1"/>
  <c r="AU1231" i="2" s="1"/>
  <c r="AS1231" i="2" a="1"/>
  <c r="AS1231" i="2" s="1"/>
  <c r="AW1231" i="2"/>
  <c r="AR1231" i="2" a="1"/>
  <c r="AR1231" i="2" s="1"/>
  <c r="AV1231" i="2" a="1"/>
  <c r="AV1231" i="2" s="1"/>
  <c r="BK1263" i="2" a="1"/>
  <c r="BK1263" i="2" s="1"/>
  <c r="BM1263" i="2"/>
  <c r="BI1263" i="2" a="1"/>
  <c r="BI1263" i="2" s="1"/>
  <c r="BL1263" i="2" a="1"/>
  <c r="BL1263" i="2" s="1"/>
  <c r="BH1263" i="2" a="1"/>
  <c r="BH1263" i="2" s="1"/>
  <c r="BN1263" i="2" a="1"/>
  <c r="BN1263" i="2" s="1"/>
  <c r="BJ1263" i="2" a="1"/>
  <c r="BJ1263" i="2" s="1"/>
  <c r="BA1295" i="2" a="1"/>
  <c r="BA1295" i="2" s="1"/>
  <c r="BB1295" i="2" a="1"/>
  <c r="BB1295" i="2" s="1"/>
  <c r="BF1295" i="2" a="1"/>
  <c r="BF1295" i="2" s="1"/>
  <c r="AZ1295" i="2" a="1"/>
  <c r="AZ1295" i="2" s="1"/>
  <c r="BD1295" i="2" a="1"/>
  <c r="BD1295" i="2" s="1"/>
  <c r="BC1295" i="2" a="1"/>
  <c r="BC1295" i="2" s="1"/>
  <c r="BE1295" i="2"/>
  <c r="BN1327" i="2" a="1"/>
  <c r="BN1327" i="2" s="1"/>
  <c r="BH1327" i="2" a="1"/>
  <c r="BH1327" i="2" s="1"/>
  <c r="BK1327" i="2" a="1"/>
  <c r="BK1327" i="2" s="1"/>
  <c r="BJ1327" i="2" a="1"/>
  <c r="BJ1327" i="2" s="1"/>
  <c r="BM1327" i="2"/>
  <c r="BI1327" i="2" a="1"/>
  <c r="BI1327" i="2" s="1"/>
  <c r="BL1327" i="2" a="1"/>
  <c r="BL1327" i="2" s="1"/>
  <c r="AN1327" i="2" a="1"/>
  <c r="AN1327" i="2" s="1"/>
  <c r="AL1327" i="2" a="1"/>
  <c r="AL1327" i="2" s="1"/>
  <c r="AK1327" i="2" a="1"/>
  <c r="AK1327" i="2" s="1"/>
  <c r="AP1327" i="2" a="1"/>
  <c r="AP1327" i="2" s="1"/>
  <c r="AO1327" i="2"/>
  <c r="AM1327" i="2" a="1"/>
  <c r="AM1327" i="2" s="1"/>
  <c r="BH1359" i="2" a="1"/>
  <c r="BH1359" i="2" s="1"/>
  <c r="BK1359" i="2" a="1"/>
  <c r="BK1359" i="2" s="1"/>
  <c r="BJ1359" i="2" a="1"/>
  <c r="BJ1359" i="2" s="1"/>
  <c r="BM1359" i="2"/>
  <c r="BI1359" i="2" a="1"/>
  <c r="BI1359" i="2" s="1"/>
  <c r="BL1359" i="2" a="1"/>
  <c r="BL1359" i="2" s="1"/>
  <c r="BN1359" i="2" a="1"/>
  <c r="BN1359" i="2" s="1"/>
  <c r="BK194" i="2" a="1"/>
  <c r="BK194" i="2" s="1"/>
  <c r="BL194" i="2" a="1"/>
  <c r="BL194" i="2" s="1"/>
  <c r="BM194" i="2"/>
  <c r="BH194" i="2" a="1"/>
  <c r="BH194" i="2" s="1"/>
  <c r="BI194" i="2" a="1"/>
  <c r="BI194" i="2" s="1"/>
  <c r="BJ194" i="2" a="1"/>
  <c r="BJ194" i="2" s="1"/>
  <c r="BN194" i="2" a="1"/>
  <c r="BN194" i="2" s="1"/>
  <c r="AX162" i="2" a="1"/>
  <c r="AX162" i="2" s="1"/>
  <c r="AT162" i="2" a="1"/>
  <c r="AT162" i="2" s="1"/>
  <c r="AR162" i="2" a="1"/>
  <c r="AR162" i="2" s="1"/>
  <c r="AS162" i="2" a="1"/>
  <c r="AS162" i="2" s="1"/>
  <c r="AU162" i="2" a="1"/>
  <c r="AU162" i="2" s="1"/>
  <c r="AV162" i="2" a="1"/>
  <c r="AV162" i="2" s="1"/>
  <c r="AW162" i="2"/>
  <c r="AK98" i="2" a="1"/>
  <c r="AK98" i="2" s="1"/>
  <c r="AO98" i="2"/>
  <c r="AL98" i="2" a="1"/>
  <c r="AL98" i="2" s="1"/>
  <c r="AP98" i="2" a="1"/>
  <c r="AP98" i="2" s="1"/>
  <c r="AM98" i="2" a="1"/>
  <c r="AM98" i="2" s="1"/>
  <c r="AN98" i="2" a="1"/>
  <c r="AN98" i="2" s="1"/>
  <c r="BN64" i="2" a="1"/>
  <c r="BN64" i="2" s="1"/>
  <c r="BH64" i="2" a="1"/>
  <c r="BH64" i="2" s="1"/>
  <c r="BK64" i="2" a="1"/>
  <c r="BK64" i="2" s="1"/>
  <c r="BJ64" i="2" a="1"/>
  <c r="BJ64" i="2" s="1"/>
  <c r="BM64" i="2"/>
  <c r="BL64" i="2" a="1"/>
  <c r="BL64" i="2" s="1"/>
  <c r="BI64" i="2" a="1"/>
  <c r="BI64" i="2" s="1"/>
  <c r="BK32" i="2" a="1"/>
  <c r="BK32" i="2" s="1"/>
  <c r="BN32" i="2" a="1"/>
  <c r="BN32" i="2" s="1"/>
  <c r="BM32" i="2"/>
  <c r="BL32" i="2" a="1"/>
  <c r="BL32" i="2" s="1"/>
  <c r="BI32" i="2" a="1"/>
  <c r="BI32" i="2" s="1"/>
  <c r="BH32" i="2" a="1"/>
  <c r="BH32" i="2" s="1"/>
  <c r="BJ32" i="2" a="1"/>
  <c r="BJ32" i="2" s="1"/>
  <c r="AW32" i="2"/>
  <c r="AX32" i="2" a="1"/>
  <c r="AX32" i="2" s="1"/>
  <c r="AR32" i="2" a="1"/>
  <c r="AR32" i="2" s="1"/>
  <c r="AS32" i="2" a="1"/>
  <c r="AS32" i="2" s="1"/>
  <c r="AT32" i="2" a="1"/>
  <c r="AT32" i="2" s="1"/>
  <c r="AU32" i="2" a="1"/>
  <c r="AU32" i="2" s="1"/>
  <c r="AV32" i="2" a="1"/>
  <c r="AV32" i="2" s="1"/>
  <c r="AU271" i="2" a="1"/>
  <c r="AU271" i="2" s="1"/>
  <c r="AR271" i="2" a="1"/>
  <c r="AR271" i="2" s="1"/>
  <c r="AV271" i="2" a="1"/>
  <c r="AV271" i="2" s="1"/>
  <c r="AS271" i="2" a="1"/>
  <c r="AS271" i="2" s="1"/>
  <c r="AW271" i="2"/>
  <c r="AT271" i="2" a="1"/>
  <c r="AT271" i="2" s="1"/>
  <c r="AX271" i="2" a="1"/>
  <c r="AX271" i="2" s="1"/>
  <c r="BD312" i="2" a="1"/>
  <c r="BD312" i="2" s="1"/>
  <c r="AZ312" i="2" a="1"/>
  <c r="AZ312" i="2" s="1"/>
  <c r="BC312" i="2" a="1"/>
  <c r="BC312" i="2" s="1"/>
  <c r="BF312" i="2" a="1"/>
  <c r="BF312" i="2" s="1"/>
  <c r="BA312" i="2" a="1"/>
  <c r="BA312" i="2" s="1"/>
  <c r="BB312" i="2" a="1"/>
  <c r="BB312" i="2" s="1"/>
  <c r="BE312" i="2"/>
  <c r="AK352" i="2" a="1"/>
  <c r="AK352" i="2" s="1"/>
  <c r="AP352" i="2" a="1"/>
  <c r="AP352" i="2" s="1"/>
  <c r="AL352" i="2" a="1"/>
  <c r="AL352" i="2" s="1"/>
  <c r="AM352" i="2" a="1"/>
  <c r="AM352" i="2" s="1"/>
  <c r="AO352" i="2"/>
  <c r="AN352" i="2" a="1"/>
  <c r="AN352" i="2" s="1"/>
  <c r="AS392" i="2" a="1"/>
  <c r="AS392" i="2" s="1"/>
  <c r="AX392" i="2" a="1"/>
  <c r="AX392" i="2" s="1"/>
  <c r="AW392" i="2"/>
  <c r="AR392" i="2" a="1"/>
  <c r="AR392" i="2" s="1"/>
  <c r="AT392" i="2" a="1"/>
  <c r="AT392" i="2" s="1"/>
  <c r="AU392" i="2" a="1"/>
  <c r="AU392" i="2" s="1"/>
  <c r="AV392" i="2" a="1"/>
  <c r="AV392" i="2" s="1"/>
  <c r="BC424" i="2" a="1"/>
  <c r="BC424" i="2" s="1"/>
  <c r="AZ424" i="2" a="1"/>
  <c r="AZ424" i="2" s="1"/>
  <c r="BD424" i="2" a="1"/>
  <c r="BD424" i="2" s="1"/>
  <c r="BA424" i="2" a="1"/>
  <c r="BA424" i="2" s="1"/>
  <c r="BE424" i="2"/>
  <c r="BB424" i="2" a="1"/>
  <c r="BB424" i="2" s="1"/>
  <c r="BF424" i="2" a="1"/>
  <c r="BF424" i="2" s="1"/>
  <c r="BJ464" i="2" a="1"/>
  <c r="BJ464" i="2" s="1"/>
  <c r="BD415" i="4" s="1"/>
  <c r="BL464" i="2" a="1"/>
  <c r="BL464" i="2" s="1"/>
  <c r="BF415" i="4" s="1"/>
  <c r="BH464" i="2" a="1"/>
  <c r="BH464" i="2" s="1"/>
  <c r="BB415" i="4" s="1"/>
  <c r="BM464" i="2"/>
  <c r="BG415" i="4" s="1"/>
  <c r="BI464" i="2" a="1"/>
  <c r="BI464" i="2" s="1"/>
  <c r="BC415" i="4" s="1"/>
  <c r="BK464" i="2" a="1"/>
  <c r="BK464" i="2" s="1"/>
  <c r="BE415" i="4" s="1"/>
  <c r="BN464" i="2" a="1"/>
  <c r="BN464" i="2" s="1"/>
  <c r="BH415" i="4" s="1"/>
  <c r="AN504" i="2" a="1"/>
  <c r="AN504" i="2" s="1"/>
  <c r="AK504" i="2" a="1"/>
  <c r="AK504" i="2" s="1"/>
  <c r="AO504" i="2"/>
  <c r="AL504" i="2" a="1"/>
  <c r="AL504" i="2" s="1"/>
  <c r="AP504" i="2" a="1"/>
  <c r="AP504" i="2" s="1"/>
  <c r="AM504" i="2" a="1"/>
  <c r="AM504" i="2" s="1"/>
  <c r="BE544" i="2"/>
  <c r="BB544" i="2" a="1"/>
  <c r="BB544" i="2" s="1"/>
  <c r="BD544" i="2" a="1"/>
  <c r="BD544" i="2" s="1"/>
  <c r="BF544" i="2" a="1"/>
  <c r="BF544" i="2" s="1"/>
  <c r="BA544" i="2" a="1"/>
  <c r="BA544" i="2" s="1"/>
  <c r="BC544" i="2" a="1"/>
  <c r="BC544" i="2" s="1"/>
  <c r="AZ544" i="2" a="1"/>
  <c r="AZ544" i="2" s="1"/>
  <c r="AS584" i="2" a="1"/>
  <c r="AS584" i="2" s="1"/>
  <c r="AW584" i="2"/>
  <c r="AT584" i="2" a="1"/>
  <c r="AT584" i="2" s="1"/>
  <c r="AX584" i="2" a="1"/>
  <c r="AX584" i="2" s="1"/>
  <c r="AU584" i="2" a="1"/>
  <c r="AU584" i="2" s="1"/>
  <c r="AR584" i="2" a="1"/>
  <c r="AR584" i="2" s="1"/>
  <c r="AV584" i="2" a="1"/>
  <c r="AV584" i="2" s="1"/>
  <c r="BA624" i="2" a="1"/>
  <c r="BA624" i="2" s="1"/>
  <c r="BD624" i="2" a="1"/>
  <c r="BD624" i="2" s="1"/>
  <c r="BE624" i="2"/>
  <c r="AZ624" i="2" a="1"/>
  <c r="AZ624" i="2" s="1"/>
  <c r="BB624" i="2" a="1"/>
  <c r="BB624" i="2" s="1"/>
  <c r="BF624" i="2" a="1"/>
  <c r="BF624" i="2" s="1"/>
  <c r="BC624" i="2" a="1"/>
  <c r="BC624" i="2" s="1"/>
  <c r="AR664" i="2" a="1"/>
  <c r="AR664" i="2" s="1"/>
  <c r="AV664" i="2" a="1"/>
  <c r="AV664" i="2" s="1"/>
  <c r="AS664" i="2" a="1"/>
  <c r="AS664" i="2" s="1"/>
  <c r="AW664" i="2"/>
  <c r="AT664" i="2" a="1"/>
  <c r="AT664" i="2" s="1"/>
  <c r="AX664" i="2" a="1"/>
  <c r="AX664" i="2" s="1"/>
  <c r="AU664" i="2" a="1"/>
  <c r="AU664" i="2" s="1"/>
  <c r="AZ712" i="2" a="1"/>
  <c r="AZ712" i="2" s="1"/>
  <c r="BF712" i="2" a="1"/>
  <c r="BF712" i="2" s="1"/>
  <c r="BC712" i="2" a="1"/>
  <c r="BC712" i="2" s="1"/>
  <c r="BA712" i="2" a="1"/>
  <c r="BA712" i="2" s="1"/>
  <c r="BD712" i="2" a="1"/>
  <c r="BD712" i="2" s="1"/>
  <c r="BB712" i="2" a="1"/>
  <c r="BB712" i="2" s="1"/>
  <c r="BE712" i="2"/>
  <c r="BD821" i="2" a="1"/>
  <c r="BD821" i="2" s="1"/>
  <c r="BF821" i="2" a="1"/>
  <c r="BF821" i="2" s="1"/>
  <c r="BA821" i="2" a="1"/>
  <c r="BA821" i="2" s="1"/>
  <c r="BB821" i="2" a="1"/>
  <c r="BB821" i="2" s="1"/>
  <c r="BE821" i="2"/>
  <c r="BC821" i="2" a="1"/>
  <c r="BC821" i="2" s="1"/>
  <c r="AZ821" i="2" a="1"/>
  <c r="AZ821" i="2" s="1"/>
  <c r="AX861" i="2" a="1"/>
  <c r="AX861" i="2" s="1"/>
  <c r="AR861" i="2" a="1"/>
  <c r="AR861" i="2" s="1"/>
  <c r="AS861" i="2" a="1"/>
  <c r="AS861" i="2" s="1"/>
  <c r="AT861" i="2" a="1"/>
  <c r="AT861" i="2" s="1"/>
  <c r="AU861" i="2" a="1"/>
  <c r="AU861" i="2" s="1"/>
  <c r="AV861" i="2" a="1"/>
  <c r="AV861" i="2" s="1"/>
  <c r="AW861" i="2"/>
  <c r="AX901" i="2" a="1"/>
  <c r="AX901" i="2" s="1"/>
  <c r="AR901" i="2" a="1"/>
  <c r="AR901" i="2" s="1"/>
  <c r="AS901" i="2" a="1"/>
  <c r="AS901" i="2" s="1"/>
  <c r="AT901" i="2" a="1"/>
  <c r="AT901" i="2" s="1"/>
  <c r="AU901" i="2" a="1"/>
  <c r="AU901" i="2" s="1"/>
  <c r="AV901" i="2" a="1"/>
  <c r="AV901" i="2" s="1"/>
  <c r="AW901" i="2"/>
  <c r="BI941" i="2" a="1"/>
  <c r="BI941" i="2" s="1"/>
  <c r="BM941" i="2"/>
  <c r="BJ941" i="2" a="1"/>
  <c r="BJ941" i="2" s="1"/>
  <c r="BN941" i="2" a="1"/>
  <c r="BN941" i="2" s="1"/>
  <c r="BK941" i="2" a="1"/>
  <c r="BK941" i="2" s="1"/>
  <c r="BH941" i="2" a="1"/>
  <c r="BH941" i="2" s="1"/>
  <c r="BL941" i="2" a="1"/>
  <c r="BL941" i="2" s="1"/>
  <c r="AM981" i="2" a="1"/>
  <c r="AM981" i="2" s="1"/>
  <c r="AO981" i="2"/>
  <c r="AL981" i="2" a="1"/>
  <c r="AL981" i="2" s="1"/>
  <c r="AN981" i="2" a="1"/>
  <c r="AN981" i="2" s="1"/>
  <c r="AP981" i="2" a="1"/>
  <c r="AP981" i="2" s="1"/>
  <c r="AK981" i="2" a="1"/>
  <c r="AK981" i="2" s="1"/>
  <c r="AM1021" i="2" a="1"/>
  <c r="AM1021" i="2" s="1"/>
  <c r="AO1021" i="2"/>
  <c r="AL1021" i="2" a="1"/>
  <c r="AL1021" i="2" s="1"/>
  <c r="AP1021" i="2" a="1"/>
  <c r="AP1021" i="2" s="1"/>
  <c r="AK1021" i="2" a="1"/>
  <c r="AK1021" i="2" s="1"/>
  <c r="AN1021" i="2" a="1"/>
  <c r="AN1021" i="2" s="1"/>
  <c r="AZ1021" i="2" a="1"/>
  <c r="AZ1021" i="2" s="1"/>
  <c r="BE1021" i="2"/>
  <c r="BA1021" i="2" a="1"/>
  <c r="BA1021" i="2" s="1"/>
  <c r="BF1021" i="2" a="1"/>
  <c r="BF1021" i="2" s="1"/>
  <c r="BB1021" i="2" a="1"/>
  <c r="BB1021" i="2" s="1"/>
  <c r="BC1021" i="2" a="1"/>
  <c r="BC1021" i="2" s="1"/>
  <c r="BD1021" i="2" a="1"/>
  <c r="BD1021" i="2" s="1"/>
  <c r="BK1061" i="2" a="1"/>
  <c r="BK1061" i="2" s="1"/>
  <c r="BH1061" i="2" a="1"/>
  <c r="BH1061" i="2" s="1"/>
  <c r="BL1061" i="2" a="1"/>
  <c r="BL1061" i="2" s="1"/>
  <c r="BJ1061" i="2" a="1"/>
  <c r="BJ1061" i="2" s="1"/>
  <c r="BN1061" i="2" a="1"/>
  <c r="BN1061" i="2" s="1"/>
  <c r="BI1061" i="2" a="1"/>
  <c r="BI1061" i="2" s="1"/>
  <c r="BM1061" i="2"/>
  <c r="BM1109" i="2"/>
  <c r="BH1109" i="2" a="1"/>
  <c r="BH1109" i="2" s="1"/>
  <c r="BJ1109" i="2" a="1"/>
  <c r="BJ1109" i="2" s="1"/>
  <c r="BL1109" i="2" a="1"/>
  <c r="BL1109" i="2" s="1"/>
  <c r="BK1109" i="2" a="1"/>
  <c r="BK1109" i="2" s="1"/>
  <c r="BI1109" i="2" a="1"/>
  <c r="BI1109" i="2" s="1"/>
  <c r="BN1109" i="2" a="1"/>
  <c r="BN1109" i="2" s="1"/>
  <c r="AW1149" i="2"/>
  <c r="AR1149" i="2" a="1"/>
  <c r="AR1149" i="2" s="1"/>
  <c r="AV1149" i="2" a="1"/>
  <c r="AV1149" i="2" s="1"/>
  <c r="AT1149" i="2" a="1"/>
  <c r="AT1149" i="2" s="1"/>
  <c r="AX1149" i="2" a="1"/>
  <c r="AX1149" i="2" s="1"/>
  <c r="AU1149" i="2" a="1"/>
  <c r="AU1149" i="2" s="1"/>
  <c r="AS1149" i="2" a="1"/>
  <c r="AS1149" i="2" s="1"/>
  <c r="AM1192" i="2" a="1"/>
  <c r="AM1192" i="2" s="1"/>
  <c r="AN1192" i="2" a="1"/>
  <c r="AN1192" i="2" s="1"/>
  <c r="AL1192" i="2" a="1"/>
  <c r="AL1192" i="2" s="1"/>
  <c r="AP1192" i="2" a="1"/>
  <c r="AP1192" i="2" s="1"/>
  <c r="AK1192" i="2" a="1"/>
  <c r="AK1192" i="2" s="1"/>
  <c r="AO1192" i="2"/>
  <c r="AP1280" i="2" a="1"/>
  <c r="AP1280" i="2" s="1"/>
  <c r="AK1280" i="2" a="1"/>
  <c r="AK1280" i="2" s="1"/>
  <c r="AL1280" i="2" a="1"/>
  <c r="AL1280" i="2" s="1"/>
  <c r="AM1280" i="2" a="1"/>
  <c r="AM1280" i="2" s="1"/>
  <c r="AO1280" i="2"/>
  <c r="AN1280" i="2" a="1"/>
  <c r="AN1280" i="2" s="1"/>
  <c r="AR1320" i="2" a="1"/>
  <c r="AR1320" i="2" s="1"/>
  <c r="AV1320" i="2" a="1"/>
  <c r="AV1320" i="2" s="1"/>
  <c r="AT1320" i="2" a="1"/>
  <c r="AT1320" i="2" s="1"/>
  <c r="AS1320" i="2" a="1"/>
  <c r="AS1320" i="2" s="1"/>
  <c r="AX1320" i="2" a="1"/>
  <c r="AX1320" i="2" s="1"/>
  <c r="AU1320" i="2" a="1"/>
  <c r="AU1320" i="2" s="1"/>
  <c r="AW1320" i="2"/>
  <c r="AS1360" i="2" a="1"/>
  <c r="AS1360" i="2" s="1"/>
  <c r="AT1360" i="2" a="1"/>
  <c r="AT1360" i="2" s="1"/>
  <c r="AV1360" i="2" a="1"/>
  <c r="AV1360" i="2" s="1"/>
  <c r="AR1360" i="2" a="1"/>
  <c r="AR1360" i="2" s="1"/>
  <c r="AU1360" i="2" a="1"/>
  <c r="AU1360" i="2" s="1"/>
  <c r="AX1360" i="2" a="1"/>
  <c r="AX1360" i="2" s="1"/>
  <c r="AW1360" i="2"/>
  <c r="AL1360" i="2" a="1"/>
  <c r="AL1360" i="2" s="1"/>
  <c r="AO1360" i="2"/>
  <c r="AN1360" i="2" a="1"/>
  <c r="AN1360" i="2" s="1"/>
  <c r="AM1360" i="2" a="1"/>
  <c r="AM1360" i="2" s="1"/>
  <c r="AP1360" i="2" a="1"/>
  <c r="AP1360" i="2" s="1"/>
  <c r="AK1360" i="2" a="1"/>
  <c r="AK1360" i="2" s="1"/>
  <c r="AZ209" i="2" a="1"/>
  <c r="AZ209" i="2" s="1"/>
  <c r="BF209" i="2" a="1"/>
  <c r="BF209" i="2" s="1"/>
  <c r="BA209" i="2" a="1"/>
  <c r="BA209" i="2" s="1"/>
  <c r="BC209" i="2" a="1"/>
  <c r="BC209" i="2" s="1"/>
  <c r="BB209" i="2" a="1"/>
  <c r="BB209" i="2" s="1"/>
  <c r="BE209" i="2"/>
  <c r="BD209" i="2" a="1"/>
  <c r="BD209" i="2" s="1"/>
  <c r="AL169" i="2" a="1"/>
  <c r="AL169" i="2" s="1"/>
  <c r="AK169" i="2" a="1"/>
  <c r="AK169" i="2" s="1"/>
  <c r="AM169" i="2" a="1"/>
  <c r="AM169" i="2" s="1"/>
  <c r="AP169" i="2" a="1"/>
  <c r="AP169" i="2" s="1"/>
  <c r="AO169" i="2"/>
  <c r="AN169" i="2" a="1"/>
  <c r="AN169" i="2" s="1"/>
  <c r="AN129" i="2" a="1"/>
  <c r="AN129" i="2" s="1"/>
  <c r="AK129" i="2" a="1"/>
  <c r="AK129" i="2" s="1"/>
  <c r="AO129" i="2"/>
  <c r="AL129" i="2" a="1"/>
  <c r="AL129" i="2" s="1"/>
  <c r="AP129" i="2" a="1"/>
  <c r="AP129" i="2" s="1"/>
  <c r="AM129" i="2" a="1"/>
  <c r="AM129" i="2" s="1"/>
  <c r="AK87" i="2" a="1"/>
  <c r="AK87" i="2" s="1"/>
  <c r="AO87" i="2"/>
  <c r="AM87" i="2" a="1"/>
  <c r="AM87" i="2" s="1"/>
  <c r="AL87" i="2" a="1"/>
  <c r="AL87" i="2" s="1"/>
  <c r="AP87" i="2" a="1"/>
  <c r="AP87" i="2" s="1"/>
  <c r="AN87" i="2" a="1"/>
  <c r="AN87" i="2" s="1"/>
  <c r="AM274" i="2" a="1"/>
  <c r="AM274" i="2" s="1"/>
  <c r="AL274" i="2" a="1"/>
  <c r="AL274" i="2" s="1"/>
  <c r="AN274" i="2" a="1"/>
  <c r="AN274" i="2" s="1"/>
  <c r="AP274" i="2" a="1"/>
  <c r="AP274" i="2" s="1"/>
  <c r="AO274" i="2"/>
  <c r="AK274" i="2" a="1"/>
  <c r="AK274" i="2" s="1"/>
  <c r="BB363" i="2" a="1"/>
  <c r="BB363" i="2" s="1"/>
  <c r="BD363" i="2" a="1"/>
  <c r="BD363" i="2" s="1"/>
  <c r="BE363" i="2"/>
  <c r="BA363" i="2" a="1"/>
  <c r="BA363" i="2" s="1"/>
  <c r="BF363" i="2" a="1"/>
  <c r="BF363" i="2" s="1"/>
  <c r="BC363" i="2" a="1"/>
  <c r="BC363" i="2" s="1"/>
  <c r="AZ363" i="2" a="1"/>
  <c r="AZ363" i="2" s="1"/>
  <c r="BD451" i="2" a="1"/>
  <c r="BD451" i="2" s="1"/>
  <c r="BC451" i="2" a="1"/>
  <c r="BC451" i="2" s="1"/>
  <c r="BA451" i="2" a="1"/>
  <c r="BA451" i="2" s="1"/>
  <c r="BF451" i="2" a="1"/>
  <c r="BF451" i="2" s="1"/>
  <c r="BE451" i="2"/>
  <c r="AZ451" i="2" a="1"/>
  <c r="AZ451" i="2" s="1"/>
  <c r="BB451" i="2" a="1"/>
  <c r="BB451" i="2" s="1"/>
  <c r="AT523" i="2" a="1"/>
  <c r="AT523" i="2" s="1"/>
  <c r="AX523" i="2" a="1"/>
  <c r="AX523" i="2" s="1"/>
  <c r="AU523" i="2" a="1"/>
  <c r="AU523" i="2" s="1"/>
  <c r="AR523" i="2" a="1"/>
  <c r="AR523" i="2" s="1"/>
  <c r="AV523" i="2" a="1"/>
  <c r="AV523" i="2" s="1"/>
  <c r="AS523" i="2" a="1"/>
  <c r="AS523" i="2" s="1"/>
  <c r="AW523" i="2"/>
  <c r="BB603" i="2" a="1"/>
  <c r="BB603" i="2" s="1"/>
  <c r="BF603" i="2" a="1"/>
  <c r="BF603" i="2" s="1"/>
  <c r="BC603" i="2" a="1"/>
  <c r="BC603" i="2" s="1"/>
  <c r="AZ603" i="2" a="1"/>
  <c r="AZ603" i="2" s="1"/>
  <c r="BD603" i="2" a="1"/>
  <c r="BD603" i="2" s="1"/>
  <c r="BA603" i="2" a="1"/>
  <c r="BA603" i="2" s="1"/>
  <c r="BE603" i="2"/>
  <c r="BB683" i="2" a="1"/>
  <c r="BB683" i="2" s="1"/>
  <c r="BC683" i="2" a="1"/>
  <c r="BC683" i="2" s="1"/>
  <c r="BD683" i="2" a="1"/>
  <c r="BD683" i="2" s="1"/>
  <c r="AZ683" i="2" a="1"/>
  <c r="AZ683" i="2" s="1"/>
  <c r="BE683" i="2"/>
  <c r="BA683" i="2" a="1"/>
  <c r="BA683" i="2" s="1"/>
  <c r="BF683" i="2" a="1"/>
  <c r="BF683" i="2" s="1"/>
  <c r="BH752" i="2" a="1"/>
  <c r="BH752" i="2" s="1"/>
  <c r="BL752" i="2" a="1"/>
  <c r="BL752" i="2" s="1"/>
  <c r="BI752" i="2" a="1"/>
  <c r="BI752" i="2" s="1"/>
  <c r="BJ752" i="2" a="1"/>
  <c r="BJ752" i="2" s="1"/>
  <c r="BM752" i="2"/>
  <c r="BK752" i="2" a="1"/>
  <c r="BK752" i="2" s="1"/>
  <c r="BN752" i="2" a="1"/>
  <c r="BN752" i="2" s="1"/>
  <c r="AO752" i="2"/>
  <c r="AL752" i="2" a="1"/>
  <c r="AL752" i="2" s="1"/>
  <c r="AN752" i="2" a="1"/>
  <c r="AN752" i="2" s="1"/>
  <c r="AK752" i="2" a="1"/>
  <c r="AK752" i="2" s="1"/>
  <c r="AM752" i="2" a="1"/>
  <c r="AM752" i="2" s="1"/>
  <c r="AP752" i="2" a="1"/>
  <c r="AP752" i="2" s="1"/>
  <c r="BN832" i="2" a="1"/>
  <c r="BN832" i="2" s="1"/>
  <c r="BJ832" i="2" a="1"/>
  <c r="BJ832" i="2" s="1"/>
  <c r="BM832" i="2"/>
  <c r="BL832" i="2" a="1"/>
  <c r="BL832" i="2" s="1"/>
  <c r="BH832" i="2" a="1"/>
  <c r="BH832" i="2" s="1"/>
  <c r="BK832" i="2" a="1"/>
  <c r="BK832" i="2" s="1"/>
  <c r="BI832" i="2" a="1"/>
  <c r="BI832" i="2" s="1"/>
  <c r="AX912" i="2" a="1"/>
  <c r="AX912" i="2" s="1"/>
  <c r="AR912" i="2" a="1"/>
  <c r="AR912" i="2" s="1"/>
  <c r="AU912" i="2" a="1"/>
  <c r="AU912" i="2" s="1"/>
  <c r="AT912" i="2" a="1"/>
  <c r="AT912" i="2" s="1"/>
  <c r="AW912" i="2"/>
  <c r="AS912" i="2" a="1"/>
  <c r="AS912" i="2" s="1"/>
  <c r="AV912" i="2" a="1"/>
  <c r="AV912" i="2" s="1"/>
  <c r="AN976" i="2" a="1"/>
  <c r="AN976" i="2" s="1"/>
  <c r="AK976" i="2" a="1"/>
  <c r="AK976" i="2" s="1"/>
  <c r="AO976" i="2"/>
  <c r="AL976" i="2" a="1"/>
  <c r="AL976" i="2" s="1"/>
  <c r="AP976" i="2" a="1"/>
  <c r="AP976" i="2" s="1"/>
  <c r="AM976" i="2" a="1"/>
  <c r="AM976" i="2" s="1"/>
  <c r="BH1048" i="2" a="1"/>
  <c r="BH1048" i="2" s="1"/>
  <c r="BJ1048" i="2" a="1"/>
  <c r="BJ1048" i="2" s="1"/>
  <c r="BK1048" i="2" a="1"/>
  <c r="BK1048" i="2" s="1"/>
  <c r="BI1048" i="2" a="1"/>
  <c r="BI1048" i="2" s="1"/>
  <c r="BN1048" i="2" a="1"/>
  <c r="BN1048" i="2" s="1"/>
  <c r="BM1048" i="2"/>
  <c r="BL1048" i="2" a="1"/>
  <c r="BL1048" i="2" s="1"/>
  <c r="BB1048" i="2" a="1"/>
  <c r="BB1048" i="2" s="1"/>
  <c r="BD1048" i="2" a="1"/>
  <c r="BD1048" i="2" s="1"/>
  <c r="BF1048" i="2" a="1"/>
  <c r="BF1048" i="2" s="1"/>
  <c r="BA1048" i="2" a="1"/>
  <c r="BA1048" i="2" s="1"/>
  <c r="BE1048" i="2"/>
  <c r="AZ1048" i="2" a="1"/>
  <c r="AZ1048" i="2" s="1"/>
  <c r="BC1048" i="2" a="1"/>
  <c r="BC1048" i="2" s="1"/>
  <c r="AL1120" i="2" a="1"/>
  <c r="AL1120" i="2" s="1"/>
  <c r="AN1120" i="2" a="1"/>
  <c r="AN1120" i="2" s="1"/>
  <c r="AM1120" i="2" a="1"/>
  <c r="AM1120" i="2" s="1"/>
  <c r="AK1120" i="2" a="1"/>
  <c r="AK1120" i="2" s="1"/>
  <c r="AP1120" i="2" a="1"/>
  <c r="AP1120" i="2" s="1"/>
  <c r="AO1120" i="2"/>
  <c r="AZ1195" i="2" a="1"/>
  <c r="AZ1195" i="2" s="1"/>
  <c r="BE1195" i="2"/>
  <c r="BB1195" i="2" a="1"/>
  <c r="BB1195" i="2" s="1"/>
  <c r="BC1195" i="2" a="1"/>
  <c r="BC1195" i="2" s="1"/>
  <c r="BF1195" i="2" a="1"/>
  <c r="BF1195" i="2" s="1"/>
  <c r="BD1195" i="2" a="1"/>
  <c r="BD1195" i="2" s="1"/>
  <c r="BA1195" i="2" a="1"/>
  <c r="BA1195" i="2" s="1"/>
  <c r="BF1267" i="2" a="1"/>
  <c r="BF1267" i="2" s="1"/>
  <c r="BB1267" i="2" a="1"/>
  <c r="BB1267" i="2" s="1"/>
  <c r="AZ1267" i="2" a="1"/>
  <c r="AZ1267" i="2" s="1"/>
  <c r="BD1267" i="2" a="1"/>
  <c r="BD1267" i="2" s="1"/>
  <c r="BA1267" i="2" a="1"/>
  <c r="BA1267" i="2" s="1"/>
  <c r="BC1267" i="2" a="1"/>
  <c r="BC1267" i="2" s="1"/>
  <c r="BE1267" i="2"/>
  <c r="AL1339" i="2" a="1"/>
  <c r="AL1339" i="2" s="1"/>
  <c r="AK1339" i="2" a="1"/>
  <c r="AK1339" i="2" s="1"/>
  <c r="AN1339" i="2" a="1"/>
  <c r="AN1339" i="2" s="1"/>
  <c r="AP1339" i="2" a="1"/>
  <c r="AP1339" i="2" s="1"/>
  <c r="AO1339" i="2"/>
  <c r="AM1339" i="2" a="1"/>
  <c r="AM1339" i="2" s="1"/>
  <c r="BA198" i="2" a="1"/>
  <c r="BA198" i="2" s="1"/>
  <c r="BF198" i="2" a="1"/>
  <c r="BF198" i="2" s="1"/>
  <c r="BE198" i="2"/>
  <c r="BD198" i="2" a="1"/>
  <c r="BD198" i="2" s="1"/>
  <c r="BC198" i="2" a="1"/>
  <c r="BC198" i="2" s="1"/>
  <c r="AZ198" i="2" a="1"/>
  <c r="AZ198" i="2" s="1"/>
  <c r="BB198" i="2" a="1"/>
  <c r="BB198" i="2" s="1"/>
  <c r="AN52" i="2" a="1"/>
  <c r="AN52" i="2" s="1"/>
  <c r="AL52" i="2" a="1"/>
  <c r="AL52" i="2" s="1"/>
  <c r="AP52" i="2" a="1"/>
  <c r="AP52" i="2" s="1"/>
  <c r="AO52" i="2"/>
  <c r="AK52" i="2" a="1"/>
  <c r="AK52" i="2" s="1"/>
  <c r="AM52" i="2" a="1"/>
  <c r="AM52" i="2" s="1"/>
  <c r="AO283" i="2"/>
  <c r="AK283" i="2" a="1"/>
  <c r="AK283" i="2" s="1"/>
  <c r="AP283" i="2" a="1"/>
  <c r="AP283" i="2" s="1"/>
  <c r="AL283" i="2" a="1"/>
  <c r="AL283" i="2" s="1"/>
  <c r="AM283" i="2" a="1"/>
  <c r="AM283" i="2" s="1"/>
  <c r="AN283" i="2" a="1"/>
  <c r="AN283" i="2" s="1"/>
  <c r="BB380" i="2" a="1"/>
  <c r="BB380" i="2" s="1"/>
  <c r="BF380" i="2" a="1"/>
  <c r="BF380" i="2" s="1"/>
  <c r="BC380" i="2" a="1"/>
  <c r="BC380" i="2" s="1"/>
  <c r="AZ380" i="2" a="1"/>
  <c r="AZ380" i="2" s="1"/>
  <c r="BD380" i="2" a="1"/>
  <c r="BD380" i="2" s="1"/>
  <c r="BA380" i="2" a="1"/>
  <c r="BA380" i="2" s="1"/>
  <c r="BE380" i="2"/>
  <c r="AN468" i="2" a="1"/>
  <c r="AN468" i="2" s="1"/>
  <c r="AP468" i="2" a="1"/>
  <c r="AP468" i="2" s="1"/>
  <c r="AO468" i="2"/>
  <c r="AL468" i="2" a="1"/>
  <c r="AL468" i="2" s="1"/>
  <c r="AM468" i="2" a="1"/>
  <c r="AM468" i="2" s="1"/>
  <c r="AK468" i="2" a="1"/>
  <c r="AK468" i="2" s="1"/>
  <c r="BI556" i="2" a="1"/>
  <c r="BI556" i="2" s="1"/>
  <c r="BM556" i="2"/>
  <c r="BJ556" i="2" a="1"/>
  <c r="BJ556" i="2" s="1"/>
  <c r="BN556" i="2" a="1"/>
  <c r="BN556" i="2" s="1"/>
  <c r="BK556" i="2" a="1"/>
  <c r="BK556" i="2" s="1"/>
  <c r="BH556" i="2" a="1"/>
  <c r="BH556" i="2" s="1"/>
  <c r="BL556" i="2" a="1"/>
  <c r="BL556" i="2" s="1"/>
  <c r="BH644" i="2" a="1"/>
  <c r="BH644" i="2" s="1"/>
  <c r="BJ644" i="2" a="1"/>
  <c r="BJ644" i="2" s="1"/>
  <c r="BL644" i="2" a="1"/>
  <c r="BL644" i="2" s="1"/>
  <c r="BN644" i="2" a="1"/>
  <c r="BN644" i="2" s="1"/>
  <c r="BM644" i="2"/>
  <c r="BI644" i="2" a="1"/>
  <c r="BI644" i="2" s="1"/>
  <c r="BK644" i="2" a="1"/>
  <c r="BK644" i="2" s="1"/>
  <c r="AU644" i="2" a="1"/>
  <c r="AU644" i="2" s="1"/>
  <c r="AR644" i="2" a="1"/>
  <c r="AR644" i="2" s="1"/>
  <c r="AV644" i="2" a="1"/>
  <c r="AV644" i="2" s="1"/>
  <c r="AS644" i="2" a="1"/>
  <c r="AS644" i="2" s="1"/>
  <c r="AW644" i="2"/>
  <c r="AT644" i="2" a="1"/>
  <c r="AT644" i="2" s="1"/>
  <c r="AX644" i="2" a="1"/>
  <c r="AX644" i="2" s="1"/>
  <c r="BM724" i="2"/>
  <c r="BH724" i="2" a="1"/>
  <c r="BH724" i="2" s="1"/>
  <c r="BJ724" i="2" a="1"/>
  <c r="BJ724" i="2" s="1"/>
  <c r="BI724" i="2" a="1"/>
  <c r="BI724" i="2" s="1"/>
  <c r="BL724" i="2" a="1"/>
  <c r="BL724" i="2" s="1"/>
  <c r="BN724" i="2" a="1"/>
  <c r="BN724" i="2" s="1"/>
  <c r="BK724" i="2" a="1"/>
  <c r="BK724" i="2" s="1"/>
  <c r="AP793" i="2" a="1"/>
  <c r="AP793" i="2" s="1"/>
  <c r="AK793" i="2" a="1"/>
  <c r="AK793" i="2" s="1"/>
  <c r="AM793" i="2" a="1"/>
  <c r="AM793" i="2" s="1"/>
  <c r="AN793" i="2" a="1"/>
  <c r="AN793" i="2" s="1"/>
  <c r="AO793" i="2"/>
  <c r="AL793" i="2" a="1"/>
  <c r="AL793" i="2" s="1"/>
  <c r="AX873" i="2" a="1"/>
  <c r="AX873" i="2" s="1"/>
  <c r="AU873" i="2" a="1"/>
  <c r="AU873" i="2" s="1"/>
  <c r="AV873" i="2" a="1"/>
  <c r="AV873" i="2" s="1"/>
  <c r="AW873" i="2"/>
  <c r="AR873" i="2" a="1"/>
  <c r="AR873" i="2" s="1"/>
  <c r="AS873" i="2" a="1"/>
  <c r="AS873" i="2" s="1"/>
  <c r="AT873" i="2" a="1"/>
  <c r="AT873" i="2" s="1"/>
  <c r="AZ945" i="2" a="1"/>
  <c r="AZ945" i="2" s="1"/>
  <c r="BA945" i="2" a="1"/>
  <c r="BA945" i="2" s="1"/>
  <c r="BF945" i="2" a="1"/>
  <c r="BF945" i="2" s="1"/>
  <c r="BB945" i="2" a="1"/>
  <c r="BB945" i="2" s="1"/>
  <c r="BC945" i="2" a="1"/>
  <c r="BC945" i="2" s="1"/>
  <c r="BE945" i="2"/>
  <c r="BD945" i="2" a="1"/>
  <c r="BD945" i="2" s="1"/>
  <c r="AT945" i="2" a="1"/>
  <c r="AT945" i="2" s="1"/>
  <c r="AW945" i="2"/>
  <c r="AR945" i="2" a="1"/>
  <c r="AR945" i="2" s="1"/>
  <c r="AU945" i="2" a="1"/>
  <c r="AU945" i="2" s="1"/>
  <c r="AV945" i="2" a="1"/>
  <c r="AV945" i="2" s="1"/>
  <c r="AX945" i="2" a="1"/>
  <c r="AX945" i="2" s="1"/>
  <c r="AS945" i="2" a="1"/>
  <c r="AS945" i="2" s="1"/>
  <c r="BJ1025" i="2" a="1"/>
  <c r="BJ1025" i="2" s="1"/>
  <c r="BN1025" i="2" a="1"/>
  <c r="BN1025" i="2" s="1"/>
  <c r="BK1025" i="2" a="1"/>
  <c r="BK1025" i="2" s="1"/>
  <c r="BH1025" i="2" a="1"/>
  <c r="BH1025" i="2" s="1"/>
  <c r="BL1025" i="2" a="1"/>
  <c r="BL1025" i="2" s="1"/>
  <c r="BI1025" i="2" a="1"/>
  <c r="BI1025" i="2" s="1"/>
  <c r="BM1025" i="2"/>
  <c r="AT1097" i="2" a="1"/>
  <c r="AT1097" i="2" s="1"/>
  <c r="AU1097" i="2" a="1"/>
  <c r="AU1097" i="2" s="1"/>
  <c r="AV1097" i="2" a="1"/>
  <c r="AV1097" i="2" s="1"/>
  <c r="AS1097" i="2" a="1"/>
  <c r="AS1097" i="2" s="1"/>
  <c r="AR1097" i="2" a="1"/>
  <c r="AR1097" i="2" s="1"/>
  <c r="AW1097" i="2"/>
  <c r="AX1097" i="2" a="1"/>
  <c r="AX1097" i="2" s="1"/>
  <c r="BM1252" i="2"/>
  <c r="BN1252" i="2" a="1"/>
  <c r="BN1252" i="2" s="1"/>
  <c r="BH1252" i="2" a="1"/>
  <c r="BH1252" i="2" s="1"/>
  <c r="BJ1252" i="2" a="1"/>
  <c r="BJ1252" i="2" s="1"/>
  <c r="BL1252" i="2" a="1"/>
  <c r="BL1252" i="2" s="1"/>
  <c r="BK1252" i="2" a="1"/>
  <c r="BK1252" i="2" s="1"/>
  <c r="BI1252" i="2" a="1"/>
  <c r="BI1252" i="2" s="1"/>
  <c r="BH1316" i="2" a="1"/>
  <c r="BH1316" i="2" s="1"/>
  <c r="BL1316" i="2" a="1"/>
  <c r="BL1316" i="2" s="1"/>
  <c r="BI1316" i="2" a="1"/>
  <c r="BI1316" i="2" s="1"/>
  <c r="BJ1316" i="2" a="1"/>
  <c r="BJ1316" i="2" s="1"/>
  <c r="BN1316" i="2" a="1"/>
  <c r="BN1316" i="2" s="1"/>
  <c r="BM1316" i="2"/>
  <c r="BK1316" i="2" a="1"/>
  <c r="BK1316" i="2" s="1"/>
  <c r="AS237" i="2" a="1"/>
  <c r="AS237" i="2" s="1"/>
  <c r="AW237" i="2"/>
  <c r="AT237" i="2" a="1"/>
  <c r="AT237" i="2" s="1"/>
  <c r="AX237" i="2" a="1"/>
  <c r="AX237" i="2" s="1"/>
  <c r="AU237" i="2" a="1"/>
  <c r="AU237" i="2" s="1"/>
  <c r="AR237" i="2" a="1"/>
  <c r="AR237" i="2" s="1"/>
  <c r="AV237" i="2" a="1"/>
  <c r="AV237" i="2" s="1"/>
  <c r="BI157" i="2" a="1"/>
  <c r="BI157" i="2" s="1"/>
  <c r="BL157" i="2" a="1"/>
  <c r="BL157" i="2" s="1"/>
  <c r="BM157" i="2"/>
  <c r="BK157" i="2" a="1"/>
  <c r="BK157" i="2" s="1"/>
  <c r="BH157" i="2" a="1"/>
  <c r="BH157" i="2" s="1"/>
  <c r="BN157" i="2" a="1"/>
  <c r="BN157" i="2" s="1"/>
  <c r="BJ157" i="2" a="1"/>
  <c r="BJ157" i="2" s="1"/>
  <c r="BN75" i="2" a="1"/>
  <c r="BN75" i="2" s="1"/>
  <c r="BK75" i="2" a="1"/>
  <c r="BK75" i="2" s="1"/>
  <c r="BM75" i="2"/>
  <c r="BH75" i="2" a="1"/>
  <c r="BH75" i="2" s="1"/>
  <c r="BJ75" i="2" a="1"/>
  <c r="BJ75" i="2" s="1"/>
  <c r="BL75" i="2" a="1"/>
  <c r="BL75" i="2" s="1"/>
  <c r="BI75" i="2" a="1"/>
  <c r="BI75" i="2" s="1"/>
  <c r="AL75" i="2" a="1"/>
  <c r="AL75" i="2" s="1"/>
  <c r="AP75" i="2" a="1"/>
  <c r="AP75" i="2" s="1"/>
  <c r="AO75" i="2"/>
  <c r="AN75" i="2" a="1"/>
  <c r="AN75" i="2" s="1"/>
  <c r="AK75" i="2" a="1"/>
  <c r="AK75" i="2" s="1"/>
  <c r="AM75" i="2" a="1"/>
  <c r="AM75" i="2" s="1"/>
  <c r="AT328" i="2" a="1"/>
  <c r="AT328" i="2" s="1"/>
  <c r="AX328" i="2" a="1"/>
  <c r="AX328" i="2" s="1"/>
  <c r="AU328" i="2" a="1"/>
  <c r="AU328" i="2" s="1"/>
  <c r="AR328" i="2" a="1"/>
  <c r="AR328" i="2" s="1"/>
  <c r="AV328" i="2" a="1"/>
  <c r="AV328" i="2" s="1"/>
  <c r="AS328" i="2" a="1"/>
  <c r="AS328" i="2" s="1"/>
  <c r="AW328" i="2"/>
  <c r="AK528" i="2" a="1"/>
  <c r="AK528" i="2" s="1"/>
  <c r="AO528" i="2"/>
  <c r="AL528" i="2" a="1"/>
  <c r="AL528" i="2" s="1"/>
  <c r="AP528" i="2" a="1"/>
  <c r="AP528" i="2" s="1"/>
  <c r="AM528" i="2" a="1"/>
  <c r="AM528" i="2" s="1"/>
  <c r="AN528" i="2" a="1"/>
  <c r="AN528" i="2" s="1"/>
  <c r="BD885" i="2" a="1"/>
  <c r="BD885" i="2" s="1"/>
  <c r="BF885" i="2" a="1"/>
  <c r="BF885" i="2" s="1"/>
  <c r="BA885" i="2" a="1"/>
  <c r="BA885" i="2" s="1"/>
  <c r="BB885" i="2" a="1"/>
  <c r="BB885" i="2" s="1"/>
  <c r="BE885" i="2"/>
  <c r="BC885" i="2" a="1"/>
  <c r="BC885" i="2" s="1"/>
  <c r="AZ885" i="2" a="1"/>
  <c r="AZ885" i="2" s="1"/>
  <c r="BN885" i="2" a="1"/>
  <c r="BN885" i="2" s="1"/>
  <c r="BM885" i="2"/>
  <c r="BH885" i="2" a="1"/>
  <c r="BH885" i="2" s="1"/>
  <c r="BK885" i="2" a="1"/>
  <c r="BK885" i="2" s="1"/>
  <c r="BL885" i="2" a="1"/>
  <c r="BL885" i="2" s="1"/>
  <c r="BI885" i="2" a="1"/>
  <c r="BI885" i="2" s="1"/>
  <c r="BJ885" i="2" a="1"/>
  <c r="BJ885" i="2" s="1"/>
  <c r="BM1157" i="2"/>
  <c r="BN1157" i="2" a="1"/>
  <c r="BN1157" i="2" s="1"/>
  <c r="BI1157" i="2" a="1"/>
  <c r="BI1157" i="2" s="1"/>
  <c r="BK1157" i="2" a="1"/>
  <c r="BK1157" i="2" s="1"/>
  <c r="BH1157" i="2" a="1"/>
  <c r="BH1157" i="2" s="1"/>
  <c r="BL1157" i="2" a="1"/>
  <c r="BL1157" i="2" s="1"/>
  <c r="BJ1157" i="2" a="1"/>
  <c r="BJ1157" i="2" s="1"/>
  <c r="BF1272" i="2" a="1"/>
  <c r="BF1272" i="2" s="1"/>
  <c r="BA1272" i="2" a="1"/>
  <c r="BA1272" i="2" s="1"/>
  <c r="AZ1272" i="2" a="1"/>
  <c r="AZ1272" i="2" s="1"/>
  <c r="BC1272" i="2" a="1"/>
  <c r="BC1272" i="2" s="1"/>
  <c r="BD1272" i="2" a="1"/>
  <c r="BD1272" i="2" s="1"/>
  <c r="BB1272" i="2" a="1"/>
  <c r="BB1272" i="2" s="1"/>
  <c r="BE1272" i="2"/>
  <c r="AZ217" i="2" a="1"/>
  <c r="AZ217" i="2" s="1"/>
  <c r="BF217" i="2" a="1"/>
  <c r="BF217" i="2" s="1"/>
  <c r="BA217" i="2" a="1"/>
  <c r="BA217" i="2" s="1"/>
  <c r="BC217" i="2" a="1"/>
  <c r="BC217" i="2" s="1"/>
  <c r="BB217" i="2" a="1"/>
  <c r="BB217" i="2" s="1"/>
  <c r="BD217" i="2" a="1"/>
  <c r="BD217" i="2" s="1"/>
  <c r="BE217" i="2"/>
  <c r="BF71" i="2" a="1"/>
  <c r="BF71" i="2" s="1"/>
  <c r="BB71" i="2" a="1"/>
  <c r="BB71" i="2" s="1"/>
  <c r="BE71" i="2"/>
  <c r="BD71" i="2" a="1"/>
  <c r="BD71" i="2" s="1"/>
  <c r="BA71" i="2" a="1"/>
  <c r="BA71" i="2" s="1"/>
  <c r="AZ71" i="2" a="1"/>
  <c r="AZ71" i="2" s="1"/>
  <c r="BC71" i="2" a="1"/>
  <c r="BC71" i="2" s="1"/>
  <c r="AM307" i="2" a="1"/>
  <c r="AM307" i="2" s="1"/>
  <c r="AJ334" i="4" s="1"/>
  <c r="AL307" i="2" a="1"/>
  <c r="AL307" i="2" s="1"/>
  <c r="AI334" i="4" s="1"/>
  <c r="AN307" i="2" a="1"/>
  <c r="AN307" i="2" s="1"/>
  <c r="AK334" i="4" s="1"/>
  <c r="AO307" i="2"/>
  <c r="AL334" i="4" s="1"/>
  <c r="AP307" i="2" a="1"/>
  <c r="AP307" i="2" s="1"/>
  <c r="AM334" i="4" s="1"/>
  <c r="AK307" i="2" a="1"/>
  <c r="AK307" i="2" s="1"/>
  <c r="AH334" i="4" s="1"/>
  <c r="AR411" i="2" a="1"/>
  <c r="AR411" i="2" s="1"/>
  <c r="AT411" i="2" a="1"/>
  <c r="AT411" i="2" s="1"/>
  <c r="AX411" i="2" a="1"/>
  <c r="AX411" i="2" s="1"/>
  <c r="AW411" i="2"/>
  <c r="AV411" i="2" a="1"/>
  <c r="AV411" i="2" s="1"/>
  <c r="AU411" i="2" a="1"/>
  <c r="AU411" i="2" s="1"/>
  <c r="AS411" i="2" a="1"/>
  <c r="AS411" i="2" s="1"/>
  <c r="BB515" i="2" a="1"/>
  <c r="BB515" i="2" s="1"/>
  <c r="BA515" i="2" a="1"/>
  <c r="BA515" i="2" s="1"/>
  <c r="BC515" i="2" a="1"/>
  <c r="BC515" i="2" s="1"/>
  <c r="BD515" i="2" a="1"/>
  <c r="BD515" i="2" s="1"/>
  <c r="AZ515" i="2" a="1"/>
  <c r="AZ515" i="2" s="1"/>
  <c r="BE515" i="2"/>
  <c r="BF515" i="2" a="1"/>
  <c r="BF515" i="2" s="1"/>
  <c r="BK515" i="2" a="1"/>
  <c r="BK515" i="2" s="1"/>
  <c r="BL515" i="2" a="1"/>
  <c r="BL515" i="2" s="1"/>
  <c r="BJ515" i="2" a="1"/>
  <c r="BJ515" i="2" s="1"/>
  <c r="BN515" i="2" a="1"/>
  <c r="BN515" i="2" s="1"/>
  <c r="BI515" i="2" a="1"/>
  <c r="BI515" i="2" s="1"/>
  <c r="BH515" i="2" a="1"/>
  <c r="BH515" i="2" s="1"/>
  <c r="BM515" i="2"/>
  <c r="AR960" i="2" a="1"/>
  <c r="AR960" i="2" s="1"/>
  <c r="AU960" i="2" a="1"/>
  <c r="AU960" i="2" s="1"/>
  <c r="AW960" i="2"/>
  <c r="AT960" i="2" a="1"/>
  <c r="AT960" i="2" s="1"/>
  <c r="AX960" i="2" a="1"/>
  <c r="AX960" i="2" s="1"/>
  <c r="AS960" i="2" a="1"/>
  <c r="AS960" i="2" s="1"/>
  <c r="AV960" i="2" a="1"/>
  <c r="AV960" i="2" s="1"/>
  <c r="BH960" i="2" a="1"/>
  <c r="BH960" i="2" s="1"/>
  <c r="BM960" i="2"/>
  <c r="BI960" i="2" a="1"/>
  <c r="BI960" i="2" s="1"/>
  <c r="BN960" i="2" a="1"/>
  <c r="BN960" i="2" s="1"/>
  <c r="BJ960" i="2" a="1"/>
  <c r="BJ960" i="2" s="1"/>
  <c r="BK960" i="2" a="1"/>
  <c r="BK960" i="2" s="1"/>
  <c r="BL960" i="2" a="1"/>
  <c r="BL960" i="2" s="1"/>
  <c r="AN1088" i="2" a="1"/>
  <c r="AN1088" i="2" s="1"/>
  <c r="AK1088" i="2" a="1"/>
  <c r="AK1088" i="2" s="1"/>
  <c r="AO1088" i="2"/>
  <c r="AM1088" i="2" a="1"/>
  <c r="AM1088" i="2" s="1"/>
  <c r="AP1088" i="2" a="1"/>
  <c r="AP1088" i="2" s="1"/>
  <c r="AL1088" i="2" a="1"/>
  <c r="AL1088" i="2" s="1"/>
  <c r="BC1187" i="2" a="1"/>
  <c r="BC1187" i="2" s="1"/>
  <c r="BD1187" i="2" a="1"/>
  <c r="BD1187" i="2" s="1"/>
  <c r="BA1187" i="2" a="1"/>
  <c r="BA1187" i="2" s="1"/>
  <c r="BE1187" i="2"/>
  <c r="AZ1187" i="2" a="1"/>
  <c r="AZ1187" i="2" s="1"/>
  <c r="BF1187" i="2" a="1"/>
  <c r="BF1187" i="2" s="1"/>
  <c r="BB1187" i="2" a="1"/>
  <c r="BB1187" i="2" s="1"/>
  <c r="AN1299" i="2" a="1"/>
  <c r="AN1299" i="2" s="1"/>
  <c r="AK1299" i="2" a="1"/>
  <c r="AK1299" i="2" s="1"/>
  <c r="AL1299" i="2" a="1"/>
  <c r="AL1299" i="2" s="1"/>
  <c r="AP1299" i="2" a="1"/>
  <c r="AP1299" i="2" s="1"/>
  <c r="AO1299" i="2"/>
  <c r="AM1299" i="2" a="1"/>
  <c r="AM1299" i="2" s="1"/>
  <c r="BA206" i="2" a="1"/>
  <c r="BA206" i="2" s="1"/>
  <c r="BF206" i="2" a="1"/>
  <c r="BF206" i="2" s="1"/>
  <c r="BE206" i="2"/>
  <c r="AZ206" i="2" a="1"/>
  <c r="AZ206" i="2" s="1"/>
  <c r="BB206" i="2" a="1"/>
  <c r="BB206" i="2" s="1"/>
  <c r="BD206" i="2" a="1"/>
  <c r="BD206" i="2" s="1"/>
  <c r="BC206" i="2" a="1"/>
  <c r="BC206" i="2" s="1"/>
  <c r="BH206" i="2" a="1"/>
  <c r="BH206" i="2" s="1"/>
  <c r="BM206" i="2"/>
  <c r="BI206" i="2" a="1"/>
  <c r="BI206" i="2" s="1"/>
  <c r="BN206" i="2" a="1"/>
  <c r="BN206" i="2" s="1"/>
  <c r="BJ206" i="2" a="1"/>
  <c r="BJ206" i="2" s="1"/>
  <c r="BK206" i="2" a="1"/>
  <c r="BK206" i="2" s="1"/>
  <c r="BL206" i="2" a="1"/>
  <c r="BL206" i="2" s="1"/>
  <c r="AR94" i="2" a="1"/>
  <c r="AR94" i="2" s="1"/>
  <c r="AT94" i="2" a="1"/>
  <c r="AT94" i="2" s="1"/>
  <c r="AV94" i="2" a="1"/>
  <c r="AV94" i="2" s="1"/>
  <c r="AX94" i="2" a="1"/>
  <c r="AX94" i="2" s="1"/>
  <c r="AW94" i="2"/>
  <c r="AU94" i="2" a="1"/>
  <c r="AU94" i="2" s="1"/>
  <c r="AS94" i="2" a="1"/>
  <c r="AS94" i="2" s="1"/>
  <c r="AS300" i="2" a="1"/>
  <c r="AS300" i="2" s="1"/>
  <c r="AW300" i="2"/>
  <c r="AT300" i="2" a="1"/>
  <c r="AT300" i="2" s="1"/>
  <c r="AX300" i="2" a="1"/>
  <c r="AX300" i="2" s="1"/>
  <c r="AU300" i="2" a="1"/>
  <c r="AU300" i="2" s="1"/>
  <c r="AR300" i="2" a="1"/>
  <c r="AR300" i="2" s="1"/>
  <c r="AV300" i="2" a="1"/>
  <c r="AV300" i="2" s="1"/>
  <c r="AK396" i="2" a="1"/>
  <c r="AK396" i="2" s="1"/>
  <c r="AM396" i="2" a="1"/>
  <c r="AM396" i="2" s="1"/>
  <c r="AO396" i="2"/>
  <c r="AN396" i="2" a="1"/>
  <c r="AN396" i="2" s="1"/>
  <c r="AP396" i="2" a="1"/>
  <c r="AP396" i="2" s="1"/>
  <c r="AL396" i="2" a="1"/>
  <c r="AL396" i="2" s="1"/>
  <c r="BK500" i="2" a="1"/>
  <c r="BK500" i="2" s="1"/>
  <c r="BN500" i="2" a="1"/>
  <c r="BN500" i="2" s="1"/>
  <c r="BJ500" i="2" a="1"/>
  <c r="BJ500" i="2" s="1"/>
  <c r="BI500" i="2" a="1"/>
  <c r="BI500" i="2" s="1"/>
  <c r="BM500" i="2"/>
  <c r="BL500" i="2" a="1"/>
  <c r="BL500" i="2" s="1"/>
  <c r="BH500" i="2" a="1"/>
  <c r="BH500" i="2" s="1"/>
  <c r="BC500" i="2" a="1"/>
  <c r="BC500" i="2" s="1"/>
  <c r="BA500" i="2" a="1"/>
  <c r="BA500" i="2" s="1"/>
  <c r="AZ500" i="2" a="1"/>
  <c r="AZ500" i="2" s="1"/>
  <c r="BE500" i="2"/>
  <c r="BD500" i="2" a="1"/>
  <c r="BD500" i="2" s="1"/>
  <c r="BB500" i="2" a="1"/>
  <c r="BB500" i="2" s="1"/>
  <c r="BF500" i="2" a="1"/>
  <c r="BF500" i="2" s="1"/>
  <c r="BD604" i="2" a="1"/>
  <c r="BD604" i="2" s="1"/>
  <c r="AZ604" i="2" a="1"/>
  <c r="AZ604" i="2" s="1"/>
  <c r="BE604" i="2"/>
  <c r="BA604" i="2" a="1"/>
  <c r="BA604" i="2" s="1"/>
  <c r="BC604" i="2" a="1"/>
  <c r="BC604" i="2" s="1"/>
  <c r="BB604" i="2" a="1"/>
  <c r="BB604" i="2" s="1"/>
  <c r="BF604" i="2" a="1"/>
  <c r="BF604" i="2" s="1"/>
  <c r="AZ716" i="2" a="1"/>
  <c r="AZ716" i="2" s="1"/>
  <c r="BB716" i="2" a="1"/>
  <c r="BB716" i="2" s="1"/>
  <c r="BC716" i="2" a="1"/>
  <c r="BC716" i="2" s="1"/>
  <c r="BD716" i="2" a="1"/>
  <c r="BD716" i="2" s="1"/>
  <c r="BA716" i="2" a="1"/>
  <c r="BA716" i="2" s="1"/>
  <c r="BF716" i="2" a="1"/>
  <c r="BF716" i="2" s="1"/>
  <c r="BE716" i="2"/>
  <c r="BF825" i="2" a="1"/>
  <c r="BF825" i="2" s="1"/>
  <c r="BB825" i="2" a="1"/>
  <c r="BB825" i="2" s="1"/>
  <c r="BE825" i="2"/>
  <c r="BD825" i="2" a="1"/>
  <c r="BD825" i="2" s="1"/>
  <c r="AZ825" i="2" a="1"/>
  <c r="AZ825" i="2" s="1"/>
  <c r="BC825" i="2" a="1"/>
  <c r="BC825" i="2" s="1"/>
  <c r="BA825" i="2" a="1"/>
  <c r="BA825" i="2" s="1"/>
  <c r="BH953" i="2" a="1"/>
  <c r="BH953" i="2" s="1"/>
  <c r="BL953" i="2" a="1"/>
  <c r="BL953" i="2" s="1"/>
  <c r="BI953" i="2" a="1"/>
  <c r="BI953" i="2" s="1"/>
  <c r="BM953" i="2"/>
  <c r="BJ953" i="2" a="1"/>
  <c r="BJ953" i="2" s="1"/>
  <c r="BN953" i="2" a="1"/>
  <c r="BN953" i="2" s="1"/>
  <c r="BK953" i="2" a="1"/>
  <c r="BK953" i="2" s="1"/>
  <c r="AM1065" i="2" a="1"/>
  <c r="AM1065" i="2" s="1"/>
  <c r="AO1065" i="2"/>
  <c r="AN1065" i="2" a="1"/>
  <c r="AN1065" i="2" s="1"/>
  <c r="AL1065" i="2" a="1"/>
  <c r="AL1065" i="2" s="1"/>
  <c r="AP1065" i="2" a="1"/>
  <c r="AP1065" i="2" s="1"/>
  <c r="AK1065" i="2" a="1"/>
  <c r="AK1065" i="2" s="1"/>
  <c r="AK1180" i="2" a="1"/>
  <c r="AK1180" i="2" s="1"/>
  <c r="AO1180" i="2"/>
  <c r="AL1180" i="2" a="1"/>
  <c r="AL1180" i="2" s="1"/>
  <c r="AP1180" i="2" a="1"/>
  <c r="AP1180" i="2" s="1"/>
  <c r="AN1180" i="2" a="1"/>
  <c r="AN1180" i="2" s="1"/>
  <c r="AM1180" i="2" a="1"/>
  <c r="AM1180" i="2" s="1"/>
  <c r="BF1292" i="2" a="1"/>
  <c r="BF1292" i="2" s="1"/>
  <c r="BA1292" i="2" a="1"/>
  <c r="BA1292" i="2" s="1"/>
  <c r="AZ1292" i="2" a="1"/>
  <c r="AZ1292" i="2" s="1"/>
  <c r="BE1292" i="2"/>
  <c r="BD1292" i="2" a="1"/>
  <c r="BD1292" i="2" s="1"/>
  <c r="BB1292" i="2" a="1"/>
  <c r="BB1292" i="2" s="1"/>
  <c r="BC1292" i="2" a="1"/>
  <c r="BC1292" i="2" s="1"/>
  <c r="AU189" i="2" a="1"/>
  <c r="AU189" i="2" s="1"/>
  <c r="AW189" i="2"/>
  <c r="AR189" i="2" a="1"/>
  <c r="AR189" i="2" s="1"/>
  <c r="AT189" i="2" a="1"/>
  <c r="AT189" i="2" s="1"/>
  <c r="AV189" i="2" a="1"/>
  <c r="AV189" i="2" s="1"/>
  <c r="AX189" i="2" a="1"/>
  <c r="AX189" i="2" s="1"/>
  <c r="AS189" i="2" a="1"/>
  <c r="AS189" i="2" s="1"/>
  <c r="BA83" i="2" a="1"/>
  <c r="BA83" i="2" s="1"/>
  <c r="BE83" i="2"/>
  <c r="BD83" i="2" a="1"/>
  <c r="BD83" i="2" s="1"/>
  <c r="AZ83" i="2" a="1"/>
  <c r="AZ83" i="2" s="1"/>
  <c r="BC83" i="2" a="1"/>
  <c r="BC83" i="2" s="1"/>
  <c r="BF83" i="2" a="1"/>
  <c r="BF83" i="2" s="1"/>
  <c r="BB83" i="2" a="1"/>
  <c r="BB83" i="2" s="1"/>
  <c r="AX258" i="2" a="1"/>
  <c r="AX258" i="2" s="1"/>
  <c r="AS258" i="2" a="1"/>
  <c r="AS258" i="2" s="1"/>
  <c r="AU258" i="2" a="1"/>
  <c r="AU258" i="2" s="1"/>
  <c r="AT258" i="2" a="1"/>
  <c r="AT258" i="2" s="1"/>
  <c r="AR258" i="2" a="1"/>
  <c r="AR258" i="2" s="1"/>
  <c r="AW258" i="2"/>
  <c r="AV258" i="2" a="1"/>
  <c r="AV258" i="2" s="1"/>
  <c r="AT371" i="2" a="1"/>
  <c r="AT371" i="2" s="1"/>
  <c r="AW371" i="2"/>
  <c r="AS371" i="2" a="1"/>
  <c r="AS371" i="2" s="1"/>
  <c r="AR371" i="2" a="1"/>
  <c r="AR371" i="2" s="1"/>
  <c r="AV371" i="2" a="1"/>
  <c r="AV371" i="2" s="1"/>
  <c r="AU371" i="2" a="1"/>
  <c r="AU371" i="2" s="1"/>
  <c r="AX371" i="2" a="1"/>
  <c r="AX371" i="2" s="1"/>
  <c r="AO475" i="2"/>
  <c r="AK475" i="2" a="1"/>
  <c r="AK475" i="2" s="1"/>
  <c r="AM475" i="2" a="1"/>
  <c r="AM475" i="2" s="1"/>
  <c r="AN475" i="2" a="1"/>
  <c r="AN475" i="2" s="1"/>
  <c r="AP475" i="2" a="1"/>
  <c r="AP475" i="2" s="1"/>
  <c r="AL475" i="2" a="1"/>
  <c r="AL475" i="2" s="1"/>
  <c r="AZ475" i="2" a="1"/>
  <c r="AZ475" i="2" s="1"/>
  <c r="BA475" i="2" a="1"/>
  <c r="BA475" i="2" s="1"/>
  <c r="BD475" i="2" a="1"/>
  <c r="BD475" i="2" s="1"/>
  <c r="BE475" i="2"/>
  <c r="BB475" i="2" a="1"/>
  <c r="BB475" i="2" s="1"/>
  <c r="BF475" i="2" a="1"/>
  <c r="BF475" i="2" s="1"/>
  <c r="BC475" i="2" a="1"/>
  <c r="BC475" i="2" s="1"/>
  <c r="BD691" i="2" a="1"/>
  <c r="BD691" i="2" s="1"/>
  <c r="AZ691" i="2" a="1"/>
  <c r="AZ691" i="2" s="1"/>
  <c r="BA691" i="2" a="1"/>
  <c r="BA691" i="2" s="1"/>
  <c r="BB691" i="2" a="1"/>
  <c r="BB691" i="2" s="1"/>
  <c r="BC691" i="2" a="1"/>
  <c r="BC691" i="2" s="1"/>
  <c r="BE691" i="2"/>
  <c r="BF691" i="2" a="1"/>
  <c r="BF691" i="2" s="1"/>
  <c r="AP808" i="2" a="1"/>
  <c r="AP808" i="2" s="1"/>
  <c r="AK808" i="2" a="1"/>
  <c r="AK808" i="2" s="1"/>
  <c r="AL808" i="2" a="1"/>
  <c r="AL808" i="2" s="1"/>
  <c r="AM808" i="2" a="1"/>
  <c r="AM808" i="2" s="1"/>
  <c r="AN808" i="2" a="1"/>
  <c r="AN808" i="2" s="1"/>
  <c r="AO808" i="2"/>
  <c r="BH920" i="2" a="1"/>
  <c r="BH920" i="2" s="1"/>
  <c r="BJ920" i="2" a="1"/>
  <c r="BJ920" i="2" s="1"/>
  <c r="BL920" i="2" a="1"/>
  <c r="BL920" i="2" s="1"/>
  <c r="BN920" i="2" a="1"/>
  <c r="BN920" i="2" s="1"/>
  <c r="BM920" i="2"/>
  <c r="BK920" i="2" a="1"/>
  <c r="BK920" i="2" s="1"/>
  <c r="BI920" i="2" a="1"/>
  <c r="BI920" i="2" s="1"/>
  <c r="AO920" i="2"/>
  <c r="AK920" i="2" a="1"/>
  <c r="AK920" i="2" s="1"/>
  <c r="AM920" i="2" a="1"/>
  <c r="AM920" i="2" s="1"/>
  <c r="AP920" i="2" a="1"/>
  <c r="AP920" i="2" s="1"/>
  <c r="AN920" i="2" a="1"/>
  <c r="AN920" i="2" s="1"/>
  <c r="AL920" i="2" a="1"/>
  <c r="AL920" i="2" s="1"/>
  <c r="BD1152" i="2" a="1"/>
  <c r="BD1152" i="2" s="1"/>
  <c r="AZ1152" i="2" a="1"/>
  <c r="AZ1152" i="2" s="1"/>
  <c r="BE1152" i="2"/>
  <c r="BC1152" i="2" a="1"/>
  <c r="BC1152" i="2" s="1"/>
  <c r="BB1152" i="2" a="1"/>
  <c r="BB1152" i="2" s="1"/>
  <c r="BF1152" i="2" a="1"/>
  <c r="BF1152" i="2" s="1"/>
  <c r="BA1152" i="2" a="1"/>
  <c r="BA1152" i="2" s="1"/>
  <c r="BJ1259" i="2" a="1"/>
  <c r="BJ1259" i="2" s="1"/>
  <c r="BL1259" i="2" a="1"/>
  <c r="BL1259" i="2" s="1"/>
  <c r="BI1259" i="2" a="1"/>
  <c r="BI1259" i="2" s="1"/>
  <c r="BM1259" i="2"/>
  <c r="BK1259" i="2" a="1"/>
  <c r="BK1259" i="2" s="1"/>
  <c r="BN1259" i="2" a="1"/>
  <c r="BN1259" i="2" s="1"/>
  <c r="BH1259" i="2" a="1"/>
  <c r="BH1259" i="2" s="1"/>
  <c r="AR238" i="2" a="1"/>
  <c r="AR238" i="2" s="1"/>
  <c r="AX238" i="2" a="1"/>
  <c r="AX238" i="2" s="1"/>
  <c r="AS238" i="2" a="1"/>
  <c r="AS238" i="2" s="1"/>
  <c r="AU238" i="2" a="1"/>
  <c r="AU238" i="2" s="1"/>
  <c r="AT238" i="2" a="1"/>
  <c r="AT238" i="2" s="1"/>
  <c r="AW238" i="2"/>
  <c r="AV238" i="2" a="1"/>
  <c r="AV238" i="2" s="1"/>
  <c r="BN134" i="2" a="1"/>
  <c r="BN134" i="2" s="1"/>
  <c r="BL134" i="2" a="1"/>
  <c r="BL134" i="2" s="1"/>
  <c r="BH134" i="2" a="1"/>
  <c r="BH134" i="2" s="1"/>
  <c r="BJ134" i="2" a="1"/>
  <c r="BJ134" i="2" s="1"/>
  <c r="BK134" i="2" a="1"/>
  <c r="BK134" i="2" s="1"/>
  <c r="BM134" i="2"/>
  <c r="BI134" i="2" a="1"/>
  <c r="BI134" i="2" s="1"/>
  <c r="AM20" i="2" a="1"/>
  <c r="AM20" i="2" s="1"/>
  <c r="AN20" i="2" a="1"/>
  <c r="AN20" i="2" s="1"/>
  <c r="AO20" i="2"/>
  <c r="AL20" i="2" a="1"/>
  <c r="AL20" i="2" s="1"/>
  <c r="AK20" i="2" a="1"/>
  <c r="AK20" i="2" s="1"/>
  <c r="AP20" i="2" a="1"/>
  <c r="AP20" i="2" s="1"/>
  <c r="AZ340" i="2" a="1"/>
  <c r="AZ340" i="2" s="1"/>
  <c r="BC340" i="2" a="1"/>
  <c r="BC340" i="2" s="1"/>
  <c r="BD340" i="2" a="1"/>
  <c r="BD340" i="2" s="1"/>
  <c r="BB340" i="2" a="1"/>
  <c r="BB340" i="2" s="1"/>
  <c r="BF340" i="2" a="1"/>
  <c r="BF340" i="2" s="1"/>
  <c r="BE340" i="2"/>
  <c r="BA340" i="2" a="1"/>
  <c r="BA340" i="2" s="1"/>
  <c r="BJ436" i="2" a="1"/>
  <c r="BJ436" i="2" s="1"/>
  <c r="BD423" i="4" s="1"/>
  <c r="BH436" i="2" a="1"/>
  <c r="BH436" i="2" s="1"/>
  <c r="BB423" i="4" s="1"/>
  <c r="BM436" i="2"/>
  <c r="BG423" i="4" s="1"/>
  <c r="BI436" i="2" a="1"/>
  <c r="BI436" i="2" s="1"/>
  <c r="BC423" i="4" s="1"/>
  <c r="BK436" i="2" a="1"/>
  <c r="BK436" i="2" s="1"/>
  <c r="BE423" i="4" s="1"/>
  <c r="BL436" i="2" a="1"/>
  <c r="BL436" i="2" s="1"/>
  <c r="BF423" i="4" s="1"/>
  <c r="BN436" i="2" a="1"/>
  <c r="BN436" i="2" s="1"/>
  <c r="BH423" i="4" s="1"/>
  <c r="AK436" i="2" a="1"/>
  <c r="AK436" i="2" s="1"/>
  <c r="AH423" i="4" s="1"/>
  <c r="AM436" i="2" a="1"/>
  <c r="AM436" i="2" s="1"/>
  <c r="AJ423" i="4" s="1"/>
  <c r="AO436" i="2"/>
  <c r="AL423" i="4" s="1"/>
  <c r="AN436" i="2" a="1"/>
  <c r="AN436" i="2" s="1"/>
  <c r="AK423" i="4" s="1"/>
  <c r="AL436" i="2" a="1"/>
  <c r="AL436" i="2" s="1"/>
  <c r="AI423" i="4" s="1"/>
  <c r="AP436" i="2" a="1"/>
  <c r="AP436" i="2" s="1"/>
  <c r="AM423" i="4" s="1"/>
  <c r="BB540" i="2" a="1"/>
  <c r="BB540" i="2" s="1"/>
  <c r="AZ540" i="2" a="1"/>
  <c r="AZ540" i="2" s="1"/>
  <c r="BD540" i="2" a="1"/>
  <c r="BD540" i="2" s="1"/>
  <c r="BC540" i="2" a="1"/>
  <c r="BC540" i="2" s="1"/>
  <c r="BE540" i="2"/>
  <c r="BF540" i="2" a="1"/>
  <c r="BF540" i="2" s="1"/>
  <c r="BA540" i="2" a="1"/>
  <c r="BA540" i="2" s="1"/>
  <c r="AL636" i="2" a="1"/>
  <c r="AL636" i="2" s="1"/>
  <c r="AO636" i="2"/>
  <c r="AP636" i="2" a="1"/>
  <c r="AP636" i="2" s="1"/>
  <c r="AK636" i="2" a="1"/>
  <c r="AK636" i="2" s="1"/>
  <c r="AN636" i="2" a="1"/>
  <c r="AN636" i="2" s="1"/>
  <c r="AM636" i="2" a="1"/>
  <c r="AM636" i="2" s="1"/>
  <c r="BH753" i="2" a="1"/>
  <c r="BH753" i="2" s="1"/>
  <c r="BL753" i="2" a="1"/>
  <c r="BL753" i="2" s="1"/>
  <c r="BJ753" i="2" a="1"/>
  <c r="BJ753" i="2" s="1"/>
  <c r="BM753" i="2"/>
  <c r="BI753" i="2" a="1"/>
  <c r="BI753" i="2" s="1"/>
  <c r="BN753" i="2" a="1"/>
  <c r="BN753" i="2" s="1"/>
  <c r="BK753" i="2" a="1"/>
  <c r="BK753" i="2" s="1"/>
  <c r="AX865" i="2" a="1"/>
  <c r="AX865" i="2" s="1"/>
  <c r="AU865" i="2" a="1"/>
  <c r="AU865" i="2" s="1"/>
  <c r="AV865" i="2" a="1"/>
  <c r="AV865" i="2" s="1"/>
  <c r="AW865" i="2"/>
  <c r="AR865" i="2" a="1"/>
  <c r="AR865" i="2" s="1"/>
  <c r="AS865" i="2" a="1"/>
  <c r="AS865" i="2" s="1"/>
  <c r="AT865" i="2" a="1"/>
  <c r="AT865" i="2" s="1"/>
  <c r="AM969" i="2" a="1"/>
  <c r="AM969" i="2" s="1"/>
  <c r="AO969" i="2"/>
  <c r="AN969" i="2" a="1"/>
  <c r="AN969" i="2" s="1"/>
  <c r="AL969" i="2" a="1"/>
  <c r="AL969" i="2" s="1"/>
  <c r="AP969" i="2" a="1"/>
  <c r="AP969" i="2" s="1"/>
  <c r="AK969" i="2" a="1"/>
  <c r="AK969" i="2" s="1"/>
  <c r="AZ1073" i="2" a="1"/>
  <c r="AZ1073" i="2" s="1"/>
  <c r="BA1073" i="2" a="1"/>
  <c r="BA1073" i="2" s="1"/>
  <c r="BF1073" i="2" a="1"/>
  <c r="BF1073" i="2" s="1"/>
  <c r="BB1073" i="2" a="1"/>
  <c r="BB1073" i="2" s="1"/>
  <c r="BE1073" i="2"/>
  <c r="BC1073" i="2" a="1"/>
  <c r="BC1073" i="2" s="1"/>
  <c r="BD1073" i="2" a="1"/>
  <c r="BD1073" i="2" s="1"/>
  <c r="BJ1169" i="2" a="1"/>
  <c r="BJ1169" i="2" s="1"/>
  <c r="BM1169" i="2"/>
  <c r="BI1169" i="2" a="1"/>
  <c r="BI1169" i="2" s="1"/>
  <c r="BN1169" i="2" a="1"/>
  <c r="BN1169" i="2" s="1"/>
  <c r="BL1169" i="2" a="1"/>
  <c r="BL1169" i="2" s="1"/>
  <c r="BH1169" i="2" a="1"/>
  <c r="BH1169" i="2" s="1"/>
  <c r="BK1169" i="2" a="1"/>
  <c r="BK1169" i="2" s="1"/>
  <c r="BI1276" i="2" a="1"/>
  <c r="BI1276" i="2" s="1"/>
  <c r="BJ1276" i="2" a="1"/>
  <c r="BJ1276" i="2" s="1"/>
  <c r="BH1276" i="2" a="1"/>
  <c r="BH1276" i="2" s="1"/>
  <c r="BL1276" i="2" a="1"/>
  <c r="BL1276" i="2" s="1"/>
  <c r="BN1276" i="2" a="1"/>
  <c r="BN1276" i="2" s="1"/>
  <c r="BM1276" i="2"/>
  <c r="BK1276" i="2" a="1"/>
  <c r="BK1276" i="2" s="1"/>
  <c r="AZ229" i="2" a="1"/>
  <c r="AZ229" i="2" s="1"/>
  <c r="BE229" i="2"/>
  <c r="BD229" i="2" a="1"/>
  <c r="BD229" i="2" s="1"/>
  <c r="BB229" i="2" a="1"/>
  <c r="BB229" i="2" s="1"/>
  <c r="BA229" i="2" a="1"/>
  <c r="BA229" i="2" s="1"/>
  <c r="BC229" i="2" a="1"/>
  <c r="BC229" i="2" s="1"/>
  <c r="BF229" i="2" a="1"/>
  <c r="BF229" i="2" s="1"/>
  <c r="AL125" i="2" a="1"/>
  <c r="AL125" i="2" s="1"/>
  <c r="AP125" i="2" a="1"/>
  <c r="AP125" i="2" s="1"/>
  <c r="AM125" i="2" a="1"/>
  <c r="AM125" i="2" s="1"/>
  <c r="AN125" i="2" a="1"/>
  <c r="AN125" i="2" s="1"/>
  <c r="AK125" i="2" a="1"/>
  <c r="AK125" i="2" s="1"/>
  <c r="AO125" i="2"/>
  <c r="AZ19" i="2" a="1"/>
  <c r="AZ19" i="2" s="1"/>
  <c r="BD19" i="2" a="1"/>
  <c r="BD19" i="2" s="1"/>
  <c r="AY14" i="4" s="1"/>
  <c r="BA19" i="2" a="1"/>
  <c r="BA19" i="2" s="1"/>
  <c r="BE19" i="2"/>
  <c r="BB19" i="2" a="1"/>
  <c r="BB19" i="2" s="1"/>
  <c r="BF19" i="2" a="1"/>
  <c r="BF19" i="2" s="1"/>
  <c r="BC19" i="2" a="1"/>
  <c r="BC19" i="2" s="1"/>
  <c r="AX14" i="4" s="1"/>
  <c r="BE272" i="2"/>
  <c r="AZ272" i="2" a="1"/>
  <c r="AZ272" i="2" s="1"/>
  <c r="BB272" i="2" a="1"/>
  <c r="BB272" i="2" s="1"/>
  <c r="BD272" i="2" a="1"/>
  <c r="BD272" i="2" s="1"/>
  <c r="BF272" i="2" a="1"/>
  <c r="BF272" i="2" s="1"/>
  <c r="BC272" i="2" a="1"/>
  <c r="BC272" i="2" s="1"/>
  <c r="BA272" i="2" a="1"/>
  <c r="BA272" i="2" s="1"/>
  <c r="BH305" i="2" a="1"/>
  <c r="BH305" i="2" s="1"/>
  <c r="BI305" i="2" a="1"/>
  <c r="BI305" i="2" s="1"/>
  <c r="BN305" i="2" a="1"/>
  <c r="BN305" i="2" s="1"/>
  <c r="BJ305" i="2" a="1"/>
  <c r="BJ305" i="2" s="1"/>
  <c r="BK305" i="2" a="1"/>
  <c r="BK305" i="2" s="1"/>
  <c r="BM305" i="2"/>
  <c r="BL305" i="2" a="1"/>
  <c r="BL305" i="2" s="1"/>
  <c r="AM305" i="2" a="1"/>
  <c r="AM305" i="2" s="1"/>
  <c r="AN305" i="2" a="1"/>
  <c r="AN305" i="2" s="1"/>
  <c r="AK305" i="2" a="1"/>
  <c r="AK305" i="2" s="1"/>
  <c r="AO305" i="2"/>
  <c r="AL305" i="2" a="1"/>
  <c r="AL305" i="2" s="1"/>
  <c r="AP305" i="2" a="1"/>
  <c r="AP305" i="2" s="1"/>
  <c r="AR321" i="2" a="1"/>
  <c r="AR321" i="2" s="1"/>
  <c r="AU321" i="2" a="1"/>
  <c r="AU321" i="2" s="1"/>
  <c r="AV321" i="2" a="1"/>
  <c r="AV321" i="2" s="1"/>
  <c r="AT321" i="2" a="1"/>
  <c r="AT321" i="2" s="1"/>
  <c r="AX321" i="2" a="1"/>
  <c r="AX321" i="2" s="1"/>
  <c r="AW321" i="2"/>
  <c r="AS321" i="2" a="1"/>
  <c r="AS321" i="2" s="1"/>
  <c r="BB337" i="2" a="1"/>
  <c r="BB337" i="2" s="1"/>
  <c r="BC337" i="2" a="1"/>
  <c r="BC337" i="2" s="1"/>
  <c r="AZ337" i="2" a="1"/>
  <c r="AZ337" i="2" s="1"/>
  <c r="BD337" i="2" a="1"/>
  <c r="BD337" i="2" s="1"/>
  <c r="BF337" i="2" a="1"/>
  <c r="BF337" i="2" s="1"/>
  <c r="BE337" i="2"/>
  <c r="BA337" i="2" a="1"/>
  <c r="BA337" i="2" s="1"/>
  <c r="BF353" i="2" a="1"/>
  <c r="BF353" i="2" s="1"/>
  <c r="BA353" i="2" a="1"/>
  <c r="BA353" i="2" s="1"/>
  <c r="BB353" i="2" a="1"/>
  <c r="BB353" i="2" s="1"/>
  <c r="BE353" i="2"/>
  <c r="BD353" i="2" a="1"/>
  <c r="BD353" i="2" s="1"/>
  <c r="AZ353" i="2" a="1"/>
  <c r="AZ353" i="2" s="1"/>
  <c r="BC353" i="2" a="1"/>
  <c r="BC353" i="2" s="1"/>
  <c r="AZ369" i="2" a="1"/>
  <c r="AZ369" i="2" s="1"/>
  <c r="BC369" i="2" a="1"/>
  <c r="BC369" i="2" s="1"/>
  <c r="BF369" i="2" a="1"/>
  <c r="BF369" i="2" s="1"/>
  <c r="BD369" i="2" a="1"/>
  <c r="BD369" i="2" s="1"/>
  <c r="BA369" i="2" a="1"/>
  <c r="BA369" i="2" s="1"/>
  <c r="BB369" i="2" a="1"/>
  <c r="BB369" i="2" s="1"/>
  <c r="BE369" i="2"/>
  <c r="AT369" i="2" a="1"/>
  <c r="AT369" i="2" s="1"/>
  <c r="AX369" i="2" a="1"/>
  <c r="AX369" i="2" s="1"/>
  <c r="AU369" i="2" a="1"/>
  <c r="AU369" i="2" s="1"/>
  <c r="AS369" i="2" a="1"/>
  <c r="AS369" i="2" s="1"/>
  <c r="AR369" i="2" a="1"/>
  <c r="AR369" i="2" s="1"/>
  <c r="AW369" i="2"/>
  <c r="AV369" i="2" a="1"/>
  <c r="AV369" i="2" s="1"/>
  <c r="AP385" i="2" a="1"/>
  <c r="AP385" i="2" s="1"/>
  <c r="AN385" i="2" a="1"/>
  <c r="AN385" i="2" s="1"/>
  <c r="AK385" i="2" a="1"/>
  <c r="AK385" i="2" s="1"/>
  <c r="AL385" i="2" a="1"/>
  <c r="AL385" i="2" s="1"/>
  <c r="AO385" i="2"/>
  <c r="AM385" i="2" a="1"/>
  <c r="AM385" i="2" s="1"/>
  <c r="BH417" i="2" a="1"/>
  <c r="BH417" i="2" s="1"/>
  <c r="BJ417" i="2" a="1"/>
  <c r="BJ417" i="2" s="1"/>
  <c r="BN417" i="2" a="1"/>
  <c r="BN417" i="2" s="1"/>
  <c r="BM417" i="2"/>
  <c r="BL417" i="2" a="1"/>
  <c r="BL417" i="2" s="1"/>
  <c r="BK417" i="2" a="1"/>
  <c r="BK417" i="2" s="1"/>
  <c r="BI417" i="2" a="1"/>
  <c r="BI417" i="2" s="1"/>
  <c r="BN433" i="2" a="1"/>
  <c r="BN433" i="2" s="1"/>
  <c r="BH420" i="4" s="1"/>
  <c r="BI433" i="2" a="1"/>
  <c r="BI433" i="2" s="1"/>
  <c r="BC420" i="4" s="1"/>
  <c r="BK433" i="2" a="1"/>
  <c r="BK433" i="2" s="1"/>
  <c r="BE420" i="4" s="1"/>
  <c r="BM433" i="2"/>
  <c r="BG420" i="4" s="1"/>
  <c r="BL433" i="2" a="1"/>
  <c r="BL433" i="2" s="1"/>
  <c r="BF420" i="4" s="1"/>
  <c r="BH433" i="2" a="1"/>
  <c r="BH433" i="2" s="1"/>
  <c r="BB420" i="4" s="1"/>
  <c r="BJ433" i="2" a="1"/>
  <c r="BJ433" i="2" s="1"/>
  <c r="BD420" i="4" s="1"/>
  <c r="AT433" i="2" a="1"/>
  <c r="AT433" i="2" s="1"/>
  <c r="AP420" i="4" s="1"/>
  <c r="AX433" i="2" a="1"/>
  <c r="AX433" i="2" s="1"/>
  <c r="AT420" i="4" s="1"/>
  <c r="AU433" i="2" a="1"/>
  <c r="AU433" i="2" s="1"/>
  <c r="AQ420" i="4" s="1"/>
  <c r="AR433" i="2" a="1"/>
  <c r="AR433" i="2" s="1"/>
  <c r="AN420" i="4" s="1"/>
  <c r="AV433" i="2" a="1"/>
  <c r="AV433" i="2" s="1"/>
  <c r="AR420" i="4" s="1"/>
  <c r="AS433" i="2" a="1"/>
  <c r="AS433" i="2" s="1"/>
  <c r="AO420" i="4" s="1"/>
  <c r="AW433" i="2"/>
  <c r="AS420" i="4" s="1"/>
  <c r="AP449" i="2" a="1"/>
  <c r="AP449" i="2" s="1"/>
  <c r="AK449" i="2" a="1"/>
  <c r="AK449" i="2" s="1"/>
  <c r="AO449" i="2"/>
  <c r="AL449" i="2" a="1"/>
  <c r="AL449" i="2" s="1"/>
  <c r="AM449" i="2" a="1"/>
  <c r="AM449" i="2" s="1"/>
  <c r="AN449" i="2" a="1"/>
  <c r="AN449" i="2" s="1"/>
  <c r="AR481" i="2" a="1"/>
  <c r="AR481" i="2" s="1"/>
  <c r="AV481" i="2" a="1"/>
  <c r="AV481" i="2" s="1"/>
  <c r="AS481" i="2" a="1"/>
  <c r="AS481" i="2" s="1"/>
  <c r="AW481" i="2"/>
  <c r="AT481" i="2" a="1"/>
  <c r="AT481" i="2" s="1"/>
  <c r="AX481" i="2" a="1"/>
  <c r="AX481" i="2" s="1"/>
  <c r="AU481" i="2" a="1"/>
  <c r="AU481" i="2" s="1"/>
  <c r="AU497" i="2" a="1"/>
  <c r="AU497" i="2" s="1"/>
  <c r="AT497" i="2" a="1"/>
  <c r="AT497" i="2" s="1"/>
  <c r="AX497" i="2" a="1"/>
  <c r="AX497" i="2" s="1"/>
  <c r="AS497" i="2" a="1"/>
  <c r="AS497" i="2" s="1"/>
  <c r="AR497" i="2" a="1"/>
  <c r="AR497" i="2" s="1"/>
  <c r="AW497" i="2"/>
  <c r="AV497" i="2" a="1"/>
  <c r="AV497" i="2" s="1"/>
  <c r="AL529" i="2" a="1"/>
  <c r="AL529" i="2" s="1"/>
  <c r="AO529" i="2"/>
  <c r="AK529" i="2" a="1"/>
  <c r="AK529" i="2" s="1"/>
  <c r="AM529" i="2" a="1"/>
  <c r="AM529" i="2" s="1"/>
  <c r="AN529" i="2" a="1"/>
  <c r="AN529" i="2" s="1"/>
  <c r="AP529" i="2" a="1"/>
  <c r="AP529" i="2" s="1"/>
  <c r="AM545" i="2" a="1"/>
  <c r="AM545" i="2" s="1"/>
  <c r="AO545" i="2"/>
  <c r="AP545" i="2" a="1"/>
  <c r="AP545" i="2" s="1"/>
  <c r="AL545" i="2" a="1"/>
  <c r="AL545" i="2" s="1"/>
  <c r="AN545" i="2" a="1"/>
  <c r="AN545" i="2" s="1"/>
  <c r="AK545" i="2" a="1"/>
  <c r="AK545" i="2" s="1"/>
  <c r="BC561" i="2" a="1"/>
  <c r="BC561" i="2" s="1"/>
  <c r="BF561" i="2" a="1"/>
  <c r="BF561" i="2" s="1"/>
  <c r="AZ561" i="2" a="1"/>
  <c r="AZ561" i="2" s="1"/>
  <c r="BE561" i="2"/>
  <c r="BA561" i="2" a="1"/>
  <c r="BA561" i="2" s="1"/>
  <c r="BB561" i="2" a="1"/>
  <c r="BB561" i="2" s="1"/>
  <c r="BD561" i="2" a="1"/>
  <c r="BD561" i="2" s="1"/>
  <c r="AM561" i="2" a="1"/>
  <c r="AM561" i="2" s="1"/>
  <c r="AP561" i="2" a="1"/>
  <c r="AP561" i="2" s="1"/>
  <c r="AN561" i="2" a="1"/>
  <c r="AN561" i="2" s="1"/>
  <c r="AK561" i="2" a="1"/>
  <c r="AK561" i="2" s="1"/>
  <c r="AL561" i="2" a="1"/>
  <c r="AL561" i="2" s="1"/>
  <c r="AO561" i="2"/>
  <c r="BK593" i="2" a="1"/>
  <c r="BK593" i="2" s="1"/>
  <c r="BM593" i="2"/>
  <c r="BI593" i="2" a="1"/>
  <c r="BI593" i="2" s="1"/>
  <c r="BN593" i="2" a="1"/>
  <c r="BN593" i="2" s="1"/>
  <c r="BJ593" i="2" a="1"/>
  <c r="BJ593" i="2" s="1"/>
  <c r="BH593" i="2" a="1"/>
  <c r="BH593" i="2" s="1"/>
  <c r="BL593" i="2" a="1"/>
  <c r="BL593" i="2" s="1"/>
  <c r="AZ625" i="2" a="1"/>
  <c r="AZ625" i="2" s="1"/>
  <c r="BB625" i="2" a="1"/>
  <c r="BB625" i="2" s="1"/>
  <c r="BD625" i="2" a="1"/>
  <c r="BD625" i="2" s="1"/>
  <c r="BF625" i="2" a="1"/>
  <c r="BF625" i="2" s="1"/>
  <c r="BE625" i="2"/>
  <c r="BC625" i="2" a="1"/>
  <c r="BC625" i="2" s="1"/>
  <c r="BA625" i="2" a="1"/>
  <c r="BA625" i="2" s="1"/>
  <c r="AM625" i="2" a="1"/>
  <c r="AM625" i="2" s="1"/>
  <c r="AN625" i="2" a="1"/>
  <c r="AN625" i="2" s="1"/>
  <c r="AK625" i="2" a="1"/>
  <c r="AK625" i="2" s="1"/>
  <c r="AO625" i="2"/>
  <c r="AL625" i="2" a="1"/>
  <c r="AL625" i="2" s="1"/>
  <c r="AP625" i="2" a="1"/>
  <c r="AP625" i="2" s="1"/>
  <c r="AR641" i="2" a="1"/>
  <c r="AR641" i="2" s="1"/>
  <c r="AV641" i="2" a="1"/>
  <c r="AV641" i="2" s="1"/>
  <c r="AS641" i="2" a="1"/>
  <c r="AS641" i="2" s="1"/>
  <c r="AU641" i="2" a="1"/>
  <c r="AU641" i="2" s="1"/>
  <c r="AT641" i="2" a="1"/>
  <c r="AT641" i="2" s="1"/>
  <c r="AX641" i="2" a="1"/>
  <c r="AX641" i="2" s="1"/>
  <c r="AW641" i="2"/>
  <c r="AR657" i="2" a="1"/>
  <c r="AR657" i="2" s="1"/>
  <c r="AV657" i="2" a="1"/>
  <c r="AV657" i="2" s="1"/>
  <c r="AS657" i="2" a="1"/>
  <c r="AS657" i="2" s="1"/>
  <c r="AW657" i="2"/>
  <c r="AU657" i="2" a="1"/>
  <c r="AU657" i="2" s="1"/>
  <c r="AT657" i="2" a="1"/>
  <c r="AT657" i="2" s="1"/>
  <c r="AX657" i="2" a="1"/>
  <c r="AX657" i="2" s="1"/>
  <c r="BJ673" i="2" a="1"/>
  <c r="BJ673" i="2" s="1"/>
  <c r="BK673" i="2" a="1"/>
  <c r="BK673" i="2" s="1"/>
  <c r="BM673" i="2"/>
  <c r="BI673" i="2" a="1"/>
  <c r="BI673" i="2" s="1"/>
  <c r="BN673" i="2" a="1"/>
  <c r="BN673" i="2" s="1"/>
  <c r="BL673" i="2" a="1"/>
  <c r="BL673" i="2" s="1"/>
  <c r="BH673" i="2" a="1"/>
  <c r="BH673" i="2" s="1"/>
  <c r="AZ689" i="2" a="1"/>
  <c r="AZ689" i="2" s="1"/>
  <c r="BD689" i="2" a="1"/>
  <c r="BD689" i="2" s="1"/>
  <c r="BF689" i="2" a="1"/>
  <c r="BF689" i="2" s="1"/>
  <c r="BA689" i="2" a="1"/>
  <c r="BA689" i="2" s="1"/>
  <c r="BB689" i="2" a="1"/>
  <c r="BB689" i="2" s="1"/>
  <c r="BC689" i="2" a="1"/>
  <c r="BC689" i="2" s="1"/>
  <c r="BE689" i="2"/>
  <c r="AZ713" i="2" a="1"/>
  <c r="AZ713" i="2" s="1"/>
  <c r="BD713" i="2" a="1"/>
  <c r="BD713" i="2" s="1"/>
  <c r="BF713" i="2" a="1"/>
  <c r="BF713" i="2" s="1"/>
  <c r="BA713" i="2" a="1"/>
  <c r="BA713" i="2" s="1"/>
  <c r="BB713" i="2" a="1"/>
  <c r="BB713" i="2" s="1"/>
  <c r="BC713" i="2" a="1"/>
  <c r="BC713" i="2" s="1"/>
  <c r="BE713" i="2"/>
  <c r="AN742" i="2" a="1"/>
  <c r="AN742" i="2" s="1"/>
  <c r="AK742" i="2" a="1"/>
  <c r="AK742" i="2" s="1"/>
  <c r="AO742" i="2"/>
  <c r="AL742" i="2" a="1"/>
  <c r="AL742" i="2" s="1"/>
  <c r="AP742" i="2" a="1"/>
  <c r="AP742" i="2" s="1"/>
  <c r="AM742" i="2" a="1"/>
  <c r="AM742" i="2" s="1"/>
  <c r="BH758" i="2" a="1"/>
  <c r="BH758" i="2" s="1"/>
  <c r="BL758" i="2" a="1"/>
  <c r="BL758" i="2" s="1"/>
  <c r="BI758" i="2" a="1"/>
  <c r="BI758" i="2" s="1"/>
  <c r="BM758" i="2"/>
  <c r="BJ758" i="2" a="1"/>
  <c r="BJ758" i="2" s="1"/>
  <c r="BN758" i="2" a="1"/>
  <c r="BN758" i="2" s="1"/>
  <c r="BK758" i="2" a="1"/>
  <c r="BK758" i="2" s="1"/>
  <c r="AW758" i="2"/>
  <c r="AX758" i="2" a="1"/>
  <c r="AX758" i="2" s="1"/>
  <c r="AR758" i="2" a="1"/>
  <c r="AR758" i="2" s="1"/>
  <c r="AV758" i="2" a="1"/>
  <c r="AV758" i="2" s="1"/>
  <c r="AT758" i="2" a="1"/>
  <c r="AT758" i="2" s="1"/>
  <c r="AS758" i="2" a="1"/>
  <c r="AS758" i="2" s="1"/>
  <c r="AU758" i="2" a="1"/>
  <c r="AU758" i="2" s="1"/>
  <c r="AK790" i="2" a="1"/>
  <c r="AK790" i="2" s="1"/>
  <c r="AO790" i="2"/>
  <c r="AP790" i="2" a="1"/>
  <c r="AP790" i="2" s="1"/>
  <c r="AL790" i="2" a="1"/>
  <c r="AL790" i="2" s="1"/>
  <c r="AM790" i="2" a="1"/>
  <c r="AM790" i="2" s="1"/>
  <c r="AN790" i="2" a="1"/>
  <c r="AN790" i="2" s="1"/>
  <c r="AP806" i="2" a="1"/>
  <c r="AP806" i="2" s="1"/>
  <c r="AM806" i="2" a="1"/>
  <c r="AM806" i="2" s="1"/>
  <c r="AN806" i="2" a="1"/>
  <c r="AN806" i="2" s="1"/>
  <c r="AO806" i="2"/>
  <c r="AK806" i="2" a="1"/>
  <c r="AK806" i="2" s="1"/>
  <c r="AL806" i="2" a="1"/>
  <c r="AL806" i="2" s="1"/>
  <c r="AX822" i="2" a="1"/>
  <c r="AX822" i="2" s="1"/>
  <c r="AT822" i="2" a="1"/>
  <c r="AT822" i="2" s="1"/>
  <c r="AW822" i="2"/>
  <c r="AV822" i="2" a="1"/>
  <c r="AV822" i="2" s="1"/>
  <c r="AR822" i="2" a="1"/>
  <c r="AR822" i="2" s="1"/>
  <c r="AU822" i="2" a="1"/>
  <c r="AU822" i="2" s="1"/>
  <c r="AS822" i="2" a="1"/>
  <c r="AS822" i="2" s="1"/>
  <c r="BF822" i="2" a="1"/>
  <c r="BF822" i="2" s="1"/>
  <c r="BA822" i="2" a="1"/>
  <c r="BA822" i="2" s="1"/>
  <c r="BB822" i="2" a="1"/>
  <c r="BB822" i="2" s="1"/>
  <c r="BC822" i="2" a="1"/>
  <c r="BC822" i="2" s="1"/>
  <c r="BD822" i="2" a="1"/>
  <c r="BD822" i="2" s="1"/>
  <c r="AZ822" i="2" a="1"/>
  <c r="AZ822" i="2" s="1"/>
  <c r="BE822" i="2"/>
  <c r="BN838" i="2" a="1"/>
  <c r="BN838" i="2" s="1"/>
  <c r="BH838" i="2" a="1"/>
  <c r="BH838" i="2" s="1"/>
  <c r="BK838" i="2" a="1"/>
  <c r="BK838" i="2" s="1"/>
  <c r="BJ838" i="2" a="1"/>
  <c r="BJ838" i="2" s="1"/>
  <c r="BM838" i="2"/>
  <c r="BI838" i="2" a="1"/>
  <c r="BI838" i="2" s="1"/>
  <c r="BL838" i="2" a="1"/>
  <c r="BL838" i="2" s="1"/>
  <c r="BF854" i="2" a="1"/>
  <c r="BF854" i="2" s="1"/>
  <c r="BA854" i="2" a="1"/>
  <c r="BA854" i="2" s="1"/>
  <c r="BB854" i="2" a="1"/>
  <c r="BB854" i="2" s="1"/>
  <c r="BC854" i="2" a="1"/>
  <c r="BC854" i="2" s="1"/>
  <c r="BD854" i="2" a="1"/>
  <c r="BD854" i="2" s="1"/>
  <c r="AZ854" i="2" a="1"/>
  <c r="AZ854" i="2" s="1"/>
  <c r="BE854" i="2"/>
  <c r="BN870" i="2" a="1"/>
  <c r="BN870" i="2" s="1"/>
  <c r="BH870" i="2" a="1"/>
  <c r="BH870" i="2" s="1"/>
  <c r="BK870" i="2" a="1"/>
  <c r="BK870" i="2" s="1"/>
  <c r="BJ870" i="2" a="1"/>
  <c r="BJ870" i="2" s="1"/>
  <c r="BM870" i="2"/>
  <c r="BI870" i="2" a="1"/>
  <c r="BI870" i="2" s="1"/>
  <c r="BL870" i="2" a="1"/>
  <c r="BL870" i="2" s="1"/>
  <c r="AX886" i="2" a="1"/>
  <c r="AX886" i="2" s="1"/>
  <c r="AT886" i="2" a="1"/>
  <c r="AT886" i="2" s="1"/>
  <c r="AW886" i="2"/>
  <c r="AV886" i="2" a="1"/>
  <c r="AV886" i="2" s="1"/>
  <c r="AR886" i="2" a="1"/>
  <c r="AR886" i="2" s="1"/>
  <c r="AU886" i="2" a="1"/>
  <c r="AU886" i="2" s="1"/>
  <c r="AS886" i="2" a="1"/>
  <c r="AS886" i="2" s="1"/>
  <c r="BF886" i="2" a="1"/>
  <c r="BF886" i="2" s="1"/>
  <c r="BA886" i="2" a="1"/>
  <c r="BA886" i="2" s="1"/>
  <c r="BB886" i="2" a="1"/>
  <c r="BB886" i="2" s="1"/>
  <c r="BC886" i="2" a="1"/>
  <c r="BC886" i="2" s="1"/>
  <c r="BD886" i="2" a="1"/>
  <c r="BD886" i="2" s="1"/>
  <c r="AZ886" i="2" a="1"/>
  <c r="AZ886" i="2" s="1"/>
  <c r="BE886" i="2"/>
  <c r="BN902" i="2" a="1"/>
  <c r="BN902" i="2" s="1"/>
  <c r="BH902" i="2" a="1"/>
  <c r="BH902" i="2" s="1"/>
  <c r="BK902" i="2" a="1"/>
  <c r="BK902" i="2" s="1"/>
  <c r="BJ902" i="2" a="1"/>
  <c r="BJ902" i="2" s="1"/>
  <c r="BM902" i="2"/>
  <c r="BI902" i="2" a="1"/>
  <c r="BI902" i="2" s="1"/>
  <c r="BL902" i="2" a="1"/>
  <c r="BL902" i="2" s="1"/>
  <c r="BF918" i="2" a="1"/>
  <c r="BF918" i="2" s="1"/>
  <c r="BA918" i="2" a="1"/>
  <c r="BA918" i="2" s="1"/>
  <c r="BB918" i="2" a="1"/>
  <c r="BB918" i="2" s="1"/>
  <c r="BC918" i="2" a="1"/>
  <c r="BC918" i="2" s="1"/>
  <c r="BD918" i="2" a="1"/>
  <c r="BD918" i="2" s="1"/>
  <c r="AZ918" i="2" a="1"/>
  <c r="AZ918" i="2" s="1"/>
  <c r="BE918" i="2"/>
  <c r="AZ934" i="2" a="1"/>
  <c r="AZ934" i="2" s="1"/>
  <c r="BD934" i="2" a="1"/>
  <c r="BD934" i="2" s="1"/>
  <c r="BA934" i="2" a="1"/>
  <c r="BA934" i="2" s="1"/>
  <c r="BE934" i="2"/>
  <c r="BB934" i="2" a="1"/>
  <c r="BB934" i="2" s="1"/>
  <c r="BF934" i="2" a="1"/>
  <c r="BF934" i="2" s="1"/>
  <c r="BC934" i="2" a="1"/>
  <c r="BC934" i="2" s="1"/>
  <c r="BH950" i="2" a="1"/>
  <c r="BH950" i="2" s="1"/>
  <c r="BK950" i="2" a="1"/>
  <c r="BK950" i="2" s="1"/>
  <c r="BM950" i="2"/>
  <c r="BJ950" i="2" a="1"/>
  <c r="BJ950" i="2" s="1"/>
  <c r="BN950" i="2" a="1"/>
  <c r="BN950" i="2" s="1"/>
  <c r="BI950" i="2" a="1"/>
  <c r="BI950" i="2" s="1"/>
  <c r="BL950" i="2" a="1"/>
  <c r="BL950" i="2" s="1"/>
  <c r="AR966" i="2" a="1"/>
  <c r="AR966" i="2" s="1"/>
  <c r="AU966" i="2" a="1"/>
  <c r="AU966" i="2" s="1"/>
  <c r="AW966" i="2"/>
  <c r="AS966" i="2" a="1"/>
  <c r="AS966" i="2" s="1"/>
  <c r="AX966" i="2" a="1"/>
  <c r="AX966" i="2" s="1"/>
  <c r="AT966" i="2" a="1"/>
  <c r="AT966" i="2" s="1"/>
  <c r="AV966" i="2" a="1"/>
  <c r="AV966" i="2" s="1"/>
  <c r="AL982" i="2" a="1"/>
  <c r="AL982" i="2" s="1"/>
  <c r="AO982" i="2"/>
  <c r="AM982" i="2" a="1"/>
  <c r="AM982" i="2" s="1"/>
  <c r="AN982" i="2" a="1"/>
  <c r="AN982" i="2" s="1"/>
  <c r="AP982" i="2" a="1"/>
  <c r="AP982" i="2" s="1"/>
  <c r="AK982" i="2" a="1"/>
  <c r="AK982" i="2" s="1"/>
  <c r="AZ998" i="2" a="1"/>
  <c r="AZ998" i="2" s="1"/>
  <c r="BD998" i="2" a="1"/>
  <c r="BD998" i="2" s="1"/>
  <c r="BA998" i="2" a="1"/>
  <c r="BA998" i="2" s="1"/>
  <c r="BE998" i="2"/>
  <c r="BB998" i="2" a="1"/>
  <c r="BB998" i="2" s="1"/>
  <c r="BF998" i="2" a="1"/>
  <c r="BF998" i="2" s="1"/>
  <c r="BC998" i="2" a="1"/>
  <c r="BC998" i="2" s="1"/>
  <c r="BH1014" i="2" a="1"/>
  <c r="BH1014" i="2" s="1"/>
  <c r="BK1014" i="2" a="1"/>
  <c r="BK1014" i="2" s="1"/>
  <c r="BM1014" i="2"/>
  <c r="BJ1014" i="2" a="1"/>
  <c r="BJ1014" i="2" s="1"/>
  <c r="BN1014" i="2" a="1"/>
  <c r="BN1014" i="2" s="1"/>
  <c r="BI1014" i="2" a="1"/>
  <c r="BI1014" i="2" s="1"/>
  <c r="BL1014" i="2" a="1"/>
  <c r="BL1014" i="2" s="1"/>
  <c r="AR1030" i="2" a="1"/>
  <c r="AR1030" i="2" s="1"/>
  <c r="AU1030" i="2" a="1"/>
  <c r="AU1030" i="2" s="1"/>
  <c r="AW1030" i="2"/>
  <c r="AS1030" i="2" a="1"/>
  <c r="AS1030" i="2" s="1"/>
  <c r="AX1030" i="2" a="1"/>
  <c r="AX1030" i="2" s="1"/>
  <c r="AT1030" i="2" a="1"/>
  <c r="AT1030" i="2" s="1"/>
  <c r="AV1030" i="2" a="1"/>
  <c r="AV1030" i="2" s="1"/>
  <c r="AL1046" i="2" a="1"/>
  <c r="AL1046" i="2" s="1"/>
  <c r="AO1046" i="2"/>
  <c r="AM1046" i="2" a="1"/>
  <c r="AM1046" i="2" s="1"/>
  <c r="AN1046" i="2" a="1"/>
  <c r="AN1046" i="2" s="1"/>
  <c r="AP1046" i="2" a="1"/>
  <c r="AP1046" i="2" s="1"/>
  <c r="AK1046" i="2" a="1"/>
  <c r="AK1046" i="2" s="1"/>
  <c r="AZ1062" i="2" a="1"/>
  <c r="AZ1062" i="2" s="1"/>
  <c r="BD1062" i="2" a="1"/>
  <c r="BD1062" i="2" s="1"/>
  <c r="BA1062" i="2" a="1"/>
  <c r="BA1062" i="2" s="1"/>
  <c r="BE1062" i="2"/>
  <c r="BC1062" i="2" a="1"/>
  <c r="BC1062" i="2" s="1"/>
  <c r="BB1062" i="2" a="1"/>
  <c r="BB1062" i="2" s="1"/>
  <c r="BF1062" i="2" a="1"/>
  <c r="BF1062" i="2" s="1"/>
  <c r="BH1078" i="2" a="1"/>
  <c r="BH1078" i="2" s="1"/>
  <c r="BJ1078" i="2" a="1"/>
  <c r="BJ1078" i="2" s="1"/>
  <c r="BN1078" i="2" a="1"/>
  <c r="BN1078" i="2" s="1"/>
  <c r="BI1078" i="2" a="1"/>
  <c r="BI1078" i="2" s="1"/>
  <c r="BM1078" i="2"/>
  <c r="BK1078" i="2" a="1"/>
  <c r="BK1078" i="2" s="1"/>
  <c r="BL1078" i="2" a="1"/>
  <c r="BL1078" i="2" s="1"/>
  <c r="AZ1094" i="2" a="1"/>
  <c r="AZ1094" i="2" s="1"/>
  <c r="BD1094" i="2" a="1"/>
  <c r="BD1094" i="2" s="1"/>
  <c r="BA1094" i="2" a="1"/>
  <c r="BA1094" i="2" s="1"/>
  <c r="BE1094" i="2"/>
  <c r="BC1094" i="2" a="1"/>
  <c r="BC1094" i="2" s="1"/>
  <c r="BF1094" i="2" a="1"/>
  <c r="BF1094" i="2" s="1"/>
  <c r="BB1094" i="2" a="1"/>
  <c r="BB1094" i="2" s="1"/>
  <c r="BA1110" i="2" a="1"/>
  <c r="BA1110" i="2" s="1"/>
  <c r="BF1110" i="2" a="1"/>
  <c r="BF1110" i="2" s="1"/>
  <c r="BE1110" i="2"/>
  <c r="AZ1110" i="2" a="1"/>
  <c r="AZ1110" i="2" s="1"/>
  <c r="BB1110" i="2" a="1"/>
  <c r="BB1110" i="2" s="1"/>
  <c r="BD1110" i="2" a="1"/>
  <c r="BD1110" i="2" s="1"/>
  <c r="BC1110" i="2" a="1"/>
  <c r="BC1110" i="2" s="1"/>
  <c r="AR1126" i="2" a="1"/>
  <c r="AR1126" i="2" s="1"/>
  <c r="AS1126" i="2" a="1"/>
  <c r="AS1126" i="2" s="1"/>
  <c r="AW1126" i="2"/>
  <c r="AT1126" i="2" a="1"/>
  <c r="AT1126" i="2" s="1"/>
  <c r="AX1126" i="2" a="1"/>
  <c r="AX1126" i="2" s="1"/>
  <c r="AV1126" i="2" a="1"/>
  <c r="AV1126" i="2" s="1"/>
  <c r="AU1126" i="2" a="1"/>
  <c r="AU1126" i="2" s="1"/>
  <c r="BI1142" i="2" a="1"/>
  <c r="BI1142" i="2" s="1"/>
  <c r="BM1142" i="2"/>
  <c r="BJ1142" i="2" a="1"/>
  <c r="BJ1142" i="2" s="1"/>
  <c r="BN1142" i="2" a="1"/>
  <c r="BN1142" i="2" s="1"/>
  <c r="BH1142" i="2" a="1"/>
  <c r="BH1142" i="2" s="1"/>
  <c r="BL1142" i="2" a="1"/>
  <c r="BL1142" i="2" s="1"/>
  <c r="BK1142" i="2" a="1"/>
  <c r="BK1142" i="2" s="1"/>
  <c r="AO1158" i="2"/>
  <c r="AN1158" i="2" a="1"/>
  <c r="AN1158" i="2" s="1"/>
  <c r="AK1158" i="2" a="1"/>
  <c r="AK1158" i="2" s="1"/>
  <c r="AL1158" i="2" a="1"/>
  <c r="AL1158" i="2" s="1"/>
  <c r="AP1158" i="2" a="1"/>
  <c r="AP1158" i="2" s="1"/>
  <c r="AM1158" i="2" a="1"/>
  <c r="AM1158" i="2" s="1"/>
  <c r="BE1174" i="2"/>
  <c r="BF1174" i="2" a="1"/>
  <c r="BF1174" i="2" s="1"/>
  <c r="AZ1174" i="2" a="1"/>
  <c r="AZ1174" i="2" s="1"/>
  <c r="BC1174" i="2" a="1"/>
  <c r="BC1174" i="2" s="1"/>
  <c r="BD1174" i="2" a="1"/>
  <c r="BD1174" i="2" s="1"/>
  <c r="BB1174" i="2" a="1"/>
  <c r="BB1174" i="2" s="1"/>
  <c r="BA1174" i="2" a="1"/>
  <c r="BA1174" i="2" s="1"/>
  <c r="AT1185" i="2" a="1"/>
  <c r="AT1185" i="2" s="1"/>
  <c r="AU1185" i="2" a="1"/>
  <c r="AU1185" i="2" s="1"/>
  <c r="AR1185" i="2" a="1"/>
  <c r="AR1185" i="2" s="1"/>
  <c r="AX1185" i="2" a="1"/>
  <c r="AX1185" i="2" s="1"/>
  <c r="AV1185" i="2" a="1"/>
  <c r="AV1185" i="2" s="1"/>
  <c r="AW1185" i="2"/>
  <c r="AS1185" i="2" a="1"/>
  <c r="AS1185" i="2" s="1"/>
  <c r="BE1201" i="2"/>
  <c r="AZ1201" i="2" a="1"/>
  <c r="AZ1201" i="2" s="1"/>
  <c r="BB1201" i="2" a="1"/>
  <c r="BB1201" i="2" s="1"/>
  <c r="BD1201" i="2" a="1"/>
  <c r="BD1201" i="2" s="1"/>
  <c r="BC1201" i="2" a="1"/>
  <c r="BC1201" i="2" s="1"/>
  <c r="BA1201" i="2" a="1"/>
  <c r="BA1201" i="2" s="1"/>
  <c r="BF1201" i="2" a="1"/>
  <c r="BF1201" i="2" s="1"/>
  <c r="BE1233" i="2"/>
  <c r="AZ1233" i="2" a="1"/>
  <c r="AZ1233" i="2" s="1"/>
  <c r="BB1233" i="2" a="1"/>
  <c r="BB1233" i="2" s="1"/>
  <c r="BD1233" i="2" a="1"/>
  <c r="BD1233" i="2" s="1"/>
  <c r="BC1233" i="2" a="1"/>
  <c r="BC1233" i="2" s="1"/>
  <c r="BA1233" i="2" a="1"/>
  <c r="BA1233" i="2" s="1"/>
  <c r="BF1233" i="2" a="1"/>
  <c r="BF1233" i="2" s="1"/>
  <c r="BK1249" i="2" a="1"/>
  <c r="BK1249" i="2" s="1"/>
  <c r="BH1249" i="2" a="1"/>
  <c r="BH1249" i="2" s="1"/>
  <c r="BL1249" i="2" a="1"/>
  <c r="BL1249" i="2" s="1"/>
  <c r="BJ1249" i="2" a="1"/>
  <c r="BJ1249" i="2" s="1"/>
  <c r="BN1249" i="2" a="1"/>
  <c r="BN1249" i="2" s="1"/>
  <c r="BI1249" i="2" a="1"/>
  <c r="BI1249" i="2" s="1"/>
  <c r="BM1249" i="2"/>
  <c r="BA1265" i="2" a="1"/>
  <c r="BA1265" i="2" s="1"/>
  <c r="BC1265" i="2" a="1"/>
  <c r="BC1265" i="2" s="1"/>
  <c r="BD1265" i="2" a="1"/>
  <c r="BD1265" i="2" s="1"/>
  <c r="BF1265" i="2" a="1"/>
  <c r="BF1265" i="2" s="1"/>
  <c r="BB1265" i="2" a="1"/>
  <c r="BB1265" i="2" s="1"/>
  <c r="BE1265" i="2"/>
  <c r="AZ1265" i="2" a="1"/>
  <c r="AZ1265" i="2" s="1"/>
  <c r="AN1265" i="2" a="1"/>
  <c r="AN1265" i="2" s="1"/>
  <c r="AL1265" i="2" a="1"/>
  <c r="AL1265" i="2" s="1"/>
  <c r="AP1265" i="2" a="1"/>
  <c r="AP1265" i="2" s="1"/>
  <c r="AM1265" i="2" a="1"/>
  <c r="AM1265" i="2" s="1"/>
  <c r="AO1265" i="2"/>
  <c r="AK1265" i="2" a="1"/>
  <c r="AK1265" i="2" s="1"/>
  <c r="AX1281" i="2" a="1"/>
  <c r="AX1281" i="2" s="1"/>
  <c r="AT1281" i="2" a="1"/>
  <c r="AT1281" i="2" s="1"/>
  <c r="AU1281" i="2" a="1"/>
  <c r="AU1281" i="2" s="1"/>
  <c r="AV1281" i="2" a="1"/>
  <c r="AV1281" i="2" s="1"/>
  <c r="AR1281" i="2" a="1"/>
  <c r="AR1281" i="2" s="1"/>
  <c r="AS1281" i="2" a="1"/>
  <c r="AS1281" i="2" s="1"/>
  <c r="AW1281" i="2"/>
  <c r="AX1297" i="2" a="1"/>
  <c r="AX1297" i="2" s="1"/>
  <c r="AW1297" i="2"/>
  <c r="AR1297" i="2" a="1"/>
  <c r="AR1297" i="2" s="1"/>
  <c r="AS1297" i="2" a="1"/>
  <c r="AS1297" i="2" s="1"/>
  <c r="AV1297" i="2" a="1"/>
  <c r="AV1297" i="2" s="1"/>
  <c r="AT1297" i="2" a="1"/>
  <c r="AT1297" i="2" s="1"/>
  <c r="AU1297" i="2" a="1"/>
  <c r="AU1297" i="2" s="1"/>
  <c r="BB1313" i="2" a="1"/>
  <c r="BB1313" i="2" s="1"/>
  <c r="AZ1313" i="2" a="1"/>
  <c r="AZ1313" i="2" s="1"/>
  <c r="BD1313" i="2" a="1"/>
  <c r="BD1313" i="2" s="1"/>
  <c r="BA1313" i="2" a="1"/>
  <c r="BA1313" i="2" s="1"/>
  <c r="BF1313" i="2" a="1"/>
  <c r="BF1313" i="2" s="1"/>
  <c r="BE1313" i="2"/>
  <c r="BC1313" i="2" a="1"/>
  <c r="BC1313" i="2" s="1"/>
  <c r="BJ1329" i="2" a="1"/>
  <c r="BJ1329" i="2" s="1"/>
  <c r="BK1329" i="2" a="1"/>
  <c r="BK1329" i="2" s="1"/>
  <c r="BL1329" i="2" a="1"/>
  <c r="BL1329" i="2" s="1"/>
  <c r="BH1329" i="2" a="1"/>
  <c r="BH1329" i="2" s="1"/>
  <c r="BI1329" i="2" a="1"/>
  <c r="BI1329" i="2" s="1"/>
  <c r="BN1329" i="2" a="1"/>
  <c r="BN1329" i="2" s="1"/>
  <c r="BM1329" i="2"/>
  <c r="AX1329" i="2" a="1"/>
  <c r="AX1329" i="2" s="1"/>
  <c r="AS1329" i="2" a="1"/>
  <c r="AS1329" i="2" s="1"/>
  <c r="AR1329" i="2" a="1"/>
  <c r="AR1329" i="2" s="1"/>
  <c r="AU1329" i="2" a="1"/>
  <c r="AU1329" i="2" s="1"/>
  <c r="AV1329" i="2" a="1"/>
  <c r="AV1329" i="2" s="1"/>
  <c r="AT1329" i="2" a="1"/>
  <c r="AT1329" i="2" s="1"/>
  <c r="AW1329" i="2"/>
  <c r="AT1345" i="2" a="1"/>
  <c r="AT1345" i="2" s="1"/>
  <c r="AW1345" i="2"/>
  <c r="AV1345" i="2" a="1"/>
  <c r="AV1345" i="2" s="1"/>
  <c r="AX1345" i="2" a="1"/>
  <c r="AX1345" i="2" s="1"/>
  <c r="AR1345" i="2" a="1"/>
  <c r="AR1345" i="2" s="1"/>
  <c r="AU1345" i="2" a="1"/>
  <c r="AU1345" i="2" s="1"/>
  <c r="AS1345" i="2" a="1"/>
  <c r="AS1345" i="2" s="1"/>
  <c r="BH241" i="2" a="1"/>
  <c r="BH241" i="2" s="1"/>
  <c r="BM241" i="2"/>
  <c r="BL241" i="2" a="1"/>
  <c r="BL241" i="2" s="1"/>
  <c r="BF17" i="4" s="1"/>
  <c r="BJ241" i="2" a="1"/>
  <c r="BJ241" i="2" s="1"/>
  <c r="BI241" i="2" a="1"/>
  <c r="BI241" i="2" s="1"/>
  <c r="BK241" i="2" a="1"/>
  <c r="BK241" i="2" s="1"/>
  <c r="BE17" i="4" s="1"/>
  <c r="BN241" i="2" a="1"/>
  <c r="BN241" i="2" s="1"/>
  <c r="AK224" i="2" a="1"/>
  <c r="AK224" i="2" s="1"/>
  <c r="AP224" i="2" a="1"/>
  <c r="AP224" i="2" s="1"/>
  <c r="AO224" i="2"/>
  <c r="AN224" i="2" a="1"/>
  <c r="AN224" i="2" s="1"/>
  <c r="AM224" i="2" a="1"/>
  <c r="AM224" i="2" s="1"/>
  <c r="AL224" i="2" a="1"/>
  <c r="AL224" i="2" s="1"/>
  <c r="AR224" i="2" a="1"/>
  <c r="AR224" i="2" s="1"/>
  <c r="AW224" i="2"/>
  <c r="AS224" i="2" a="1"/>
  <c r="AS224" i="2" s="1"/>
  <c r="AX224" i="2" a="1"/>
  <c r="AX224" i="2" s="1"/>
  <c r="AT224" i="2" a="1"/>
  <c r="AT224" i="2" s="1"/>
  <c r="AU224" i="2" a="1"/>
  <c r="AU224" i="2" s="1"/>
  <c r="AV224" i="2" a="1"/>
  <c r="AV224" i="2" s="1"/>
  <c r="BH208" i="2" a="1"/>
  <c r="BH208" i="2" s="1"/>
  <c r="BM208" i="2"/>
  <c r="BL208" i="2" a="1"/>
  <c r="BL208" i="2" s="1"/>
  <c r="BJ208" i="2" a="1"/>
  <c r="BJ208" i="2" s="1"/>
  <c r="BI208" i="2" a="1"/>
  <c r="BI208" i="2" s="1"/>
  <c r="BK208" i="2" a="1"/>
  <c r="BK208" i="2" s="1"/>
  <c r="BN208" i="2" a="1"/>
  <c r="BN208" i="2" s="1"/>
  <c r="BI192" i="2" a="1"/>
  <c r="BI192" i="2" s="1"/>
  <c r="BM192" i="2"/>
  <c r="BJ192" i="2" a="1"/>
  <c r="BJ192" i="2" s="1"/>
  <c r="BN192" i="2" a="1"/>
  <c r="BN192" i="2" s="1"/>
  <c r="BK192" i="2" a="1"/>
  <c r="BK192" i="2" s="1"/>
  <c r="BH192" i="2" a="1"/>
  <c r="BH192" i="2" s="1"/>
  <c r="BL192" i="2" a="1"/>
  <c r="BL192" i="2" s="1"/>
  <c r="AO176" i="2"/>
  <c r="AK176" i="2" a="1"/>
  <c r="AK176" i="2" s="1"/>
  <c r="AL176" i="2" a="1"/>
  <c r="AL176" i="2" s="1"/>
  <c r="AM176" i="2" a="1"/>
  <c r="AM176" i="2" s="1"/>
  <c r="AP176" i="2" a="1"/>
  <c r="AP176" i="2" s="1"/>
  <c r="AN176" i="2" a="1"/>
  <c r="AN176" i="2" s="1"/>
  <c r="BH160" i="2" a="1"/>
  <c r="BH160" i="2" s="1"/>
  <c r="BJ160" i="2" a="1"/>
  <c r="BJ160" i="2" s="1"/>
  <c r="BL160" i="2" a="1"/>
  <c r="BL160" i="2" s="1"/>
  <c r="BN160" i="2" a="1"/>
  <c r="BN160" i="2" s="1"/>
  <c r="BM160" i="2"/>
  <c r="BI160" i="2" a="1"/>
  <c r="BI160" i="2" s="1"/>
  <c r="BK160" i="2" a="1"/>
  <c r="BK160" i="2" s="1"/>
  <c r="AU160" i="2" a="1"/>
  <c r="AU160" i="2" s="1"/>
  <c r="AV160" i="2" a="1"/>
  <c r="AV160" i="2" s="1"/>
  <c r="AW160" i="2"/>
  <c r="AT160" i="2" a="1"/>
  <c r="AT160" i="2" s="1"/>
  <c r="AR160" i="2" a="1"/>
  <c r="AR160" i="2" s="1"/>
  <c r="AS160" i="2" a="1"/>
  <c r="AS160" i="2" s="1"/>
  <c r="AX160" i="2" a="1"/>
  <c r="AX160" i="2" s="1"/>
  <c r="BA144" i="2" a="1"/>
  <c r="BA144" i="2" s="1"/>
  <c r="AZ144" i="2" a="1"/>
  <c r="AZ144" i="2" s="1"/>
  <c r="BC144" i="2" a="1"/>
  <c r="BC144" i="2" s="1"/>
  <c r="BE144" i="2"/>
  <c r="BB144" i="2" a="1"/>
  <c r="BB144" i="2" s="1"/>
  <c r="BF144" i="2" a="1"/>
  <c r="BF144" i="2" s="1"/>
  <c r="BD144" i="2" a="1"/>
  <c r="BD144" i="2" s="1"/>
  <c r="AZ128" i="2" a="1"/>
  <c r="AZ128" i="2" s="1"/>
  <c r="BD128" i="2" a="1"/>
  <c r="BD128" i="2" s="1"/>
  <c r="BA128" i="2" a="1"/>
  <c r="BA128" i="2" s="1"/>
  <c r="BC128" i="2" a="1"/>
  <c r="BC128" i="2" s="1"/>
  <c r="BB128" i="2" a="1"/>
  <c r="BB128" i="2" s="1"/>
  <c r="BF128" i="2" a="1"/>
  <c r="BF128" i="2" s="1"/>
  <c r="BE128" i="2"/>
  <c r="AS96" i="2" a="1"/>
  <c r="AS96" i="2" s="1"/>
  <c r="AW96" i="2"/>
  <c r="AX96" i="2" a="1"/>
  <c r="AX96" i="2" s="1"/>
  <c r="AV96" i="2" a="1"/>
  <c r="AV96" i="2" s="1"/>
  <c r="AT96" i="2" a="1"/>
  <c r="AT96" i="2" s="1"/>
  <c r="AR96" i="2" a="1"/>
  <c r="AR96" i="2" s="1"/>
  <c r="AU96" i="2" a="1"/>
  <c r="AU96" i="2" s="1"/>
  <c r="BA78" i="2" a="1"/>
  <c r="BA78" i="2" s="1"/>
  <c r="BF78" i="2" a="1"/>
  <c r="BF78" i="2" s="1"/>
  <c r="BC78" i="2" a="1"/>
  <c r="BC78" i="2" s="1"/>
  <c r="AZ78" i="2" a="1"/>
  <c r="AZ78" i="2" s="1"/>
  <c r="BE78" i="2"/>
  <c r="BB78" i="2" a="1"/>
  <c r="BB78" i="2" s="1"/>
  <c r="BD78" i="2" a="1"/>
  <c r="BD78" i="2" s="1"/>
  <c r="AX62" i="2" a="1"/>
  <c r="AX62" i="2" s="1"/>
  <c r="AV62" i="2" a="1"/>
  <c r="AV62" i="2" s="1"/>
  <c r="AS62" i="2" a="1"/>
  <c r="AS62" i="2" s="1"/>
  <c r="AR62" i="2" a="1"/>
  <c r="AR62" i="2" s="1"/>
  <c r="AU62" i="2" a="1"/>
  <c r="AU62" i="2" s="1"/>
  <c r="AT62" i="2" a="1"/>
  <c r="AT62" i="2" s="1"/>
  <c r="AW62" i="2"/>
  <c r="AR46" i="2" a="1"/>
  <c r="AR46" i="2" s="1"/>
  <c r="AT46" i="2" a="1"/>
  <c r="AT46" i="2" s="1"/>
  <c r="AU46" i="2" a="1"/>
  <c r="AU46" i="2" s="1"/>
  <c r="AV46" i="2" a="1"/>
  <c r="AV46" i="2" s="1"/>
  <c r="AW46" i="2"/>
  <c r="AX46" i="2" a="1"/>
  <c r="AX46" i="2" s="1"/>
  <c r="AS46" i="2" a="1"/>
  <c r="AS46" i="2" s="1"/>
  <c r="BF30" i="2" a="1"/>
  <c r="BF30" i="2" s="1"/>
  <c r="BD30" i="2" a="1"/>
  <c r="BD30" i="2" s="1"/>
  <c r="BA30" i="2" a="1"/>
  <c r="BA30" i="2" s="1"/>
  <c r="AZ30" i="2" a="1"/>
  <c r="AZ30" i="2" s="1"/>
  <c r="BC30" i="2" a="1"/>
  <c r="BC30" i="2" s="1"/>
  <c r="BB30" i="2" a="1"/>
  <c r="BB30" i="2" s="1"/>
  <c r="BE30" i="2"/>
  <c r="AZ14" i="2" a="1"/>
  <c r="AZ14" i="2" s="1"/>
  <c r="BC14" i="2" a="1"/>
  <c r="BC14" i="2" s="1"/>
  <c r="BD14" i="2" a="1"/>
  <c r="BD14" i="2" s="1"/>
  <c r="BA14" i="2" a="1"/>
  <c r="BA14" i="2" s="1"/>
  <c r="BE14" i="2"/>
  <c r="BF14" i="2" a="1"/>
  <c r="BF14" i="2" s="1"/>
  <c r="BB14" i="2" a="1"/>
  <c r="BB14" i="2" s="1"/>
  <c r="AU269" i="2" a="1"/>
  <c r="AU269" i="2" s="1"/>
  <c r="AR269" i="2" a="1"/>
  <c r="AR269" i="2" s="1"/>
  <c r="AT269" i="2" a="1"/>
  <c r="AT269" i="2" s="1"/>
  <c r="AV269" i="2" a="1"/>
  <c r="AV269" i="2" s="1"/>
  <c r="AX269" i="2" a="1"/>
  <c r="AX269" i="2" s="1"/>
  <c r="AW269" i="2"/>
  <c r="AS269" i="2" a="1"/>
  <c r="AS269" i="2" s="1"/>
  <c r="AS285" i="2" a="1"/>
  <c r="AS285" i="2" s="1"/>
  <c r="AU285" i="2" a="1"/>
  <c r="AU285" i="2" s="1"/>
  <c r="AW285" i="2"/>
  <c r="AR285" i="2" a="1"/>
  <c r="AR285" i="2" s="1"/>
  <c r="AT285" i="2" a="1"/>
  <c r="AT285" i="2" s="1"/>
  <c r="AV285" i="2" a="1"/>
  <c r="AV285" i="2" s="1"/>
  <c r="AX285" i="2" a="1"/>
  <c r="AX285" i="2" s="1"/>
  <c r="AZ302" i="2" a="1"/>
  <c r="AZ302" i="2" s="1"/>
  <c r="AU331" i="4" s="1"/>
  <c r="BA302" i="2" a="1"/>
  <c r="BA302" i="2" s="1"/>
  <c r="AV331" i="4" s="1"/>
  <c r="BF302" i="2" a="1"/>
  <c r="BF302" i="2" s="1"/>
  <c r="BA331" i="4" s="1"/>
  <c r="BB302" i="2" a="1"/>
  <c r="BB302" i="2" s="1"/>
  <c r="AW331" i="4" s="1"/>
  <c r="BC302" i="2" a="1"/>
  <c r="BC302" i="2" s="1"/>
  <c r="AX331" i="4" s="1"/>
  <c r="BE302" i="2"/>
  <c r="AZ331" i="4" s="1"/>
  <c r="BD302" i="2" a="1"/>
  <c r="BD302" i="2" s="1"/>
  <c r="AY331" i="4" s="1"/>
  <c r="AM318" i="2" a="1"/>
  <c r="AM318" i="2" s="1"/>
  <c r="AN318" i="2" a="1"/>
  <c r="AN318" i="2" s="1"/>
  <c r="AL318" i="2" a="1"/>
  <c r="AL318" i="2" s="1"/>
  <c r="AP318" i="2" a="1"/>
  <c r="AP318" i="2" s="1"/>
  <c r="AO318" i="2"/>
  <c r="AK318" i="2" a="1"/>
  <c r="AK318" i="2" s="1"/>
  <c r="AT334" i="2" a="1"/>
  <c r="AT334" i="2" s="1"/>
  <c r="AU334" i="2" a="1"/>
  <c r="AU334" i="2" s="1"/>
  <c r="AR334" i="2" a="1"/>
  <c r="AR334" i="2" s="1"/>
  <c r="AV334" i="2" a="1"/>
  <c r="AV334" i="2" s="1"/>
  <c r="AX334" i="2" a="1"/>
  <c r="AX334" i="2" s="1"/>
  <c r="AW334" i="2"/>
  <c r="AS334" i="2" a="1"/>
  <c r="AS334" i="2" s="1"/>
  <c r="BH366" i="2" a="1"/>
  <c r="BH366" i="2" s="1"/>
  <c r="BN366" i="2" a="1"/>
  <c r="BN366" i="2" s="1"/>
  <c r="BJ366" i="2" a="1"/>
  <c r="BJ366" i="2" s="1"/>
  <c r="BK366" i="2" a="1"/>
  <c r="BK366" i="2" s="1"/>
  <c r="BM366" i="2"/>
  <c r="BI366" i="2" a="1"/>
  <c r="BI366" i="2" s="1"/>
  <c r="BL366" i="2" a="1"/>
  <c r="BL366" i="2" s="1"/>
  <c r="AO366" i="2"/>
  <c r="AN366" i="2" a="1"/>
  <c r="AN366" i="2" s="1"/>
  <c r="AP366" i="2" a="1"/>
  <c r="AP366" i="2" s="1"/>
  <c r="AK366" i="2" a="1"/>
  <c r="AK366" i="2" s="1"/>
  <c r="AM366" i="2" a="1"/>
  <c r="AM366" i="2" s="1"/>
  <c r="AL366" i="2" a="1"/>
  <c r="AL366" i="2" s="1"/>
  <c r="BF382" i="2" a="1"/>
  <c r="BF382" i="2" s="1"/>
  <c r="BA382" i="2" a="1"/>
  <c r="BA382" i="2" s="1"/>
  <c r="BC382" i="2" a="1"/>
  <c r="BC382" i="2" s="1"/>
  <c r="BD382" i="2" a="1"/>
  <c r="BD382" i="2" s="1"/>
  <c r="AZ382" i="2" a="1"/>
  <c r="AZ382" i="2" s="1"/>
  <c r="BB382" i="2" a="1"/>
  <c r="BB382" i="2" s="1"/>
  <c r="BE382" i="2"/>
  <c r="AZ398" i="2" a="1"/>
  <c r="AZ398" i="2" s="1"/>
  <c r="BB398" i="2" a="1"/>
  <c r="BB398" i="2" s="1"/>
  <c r="BF398" i="2" a="1"/>
  <c r="BF398" i="2" s="1"/>
  <c r="BE398" i="2"/>
  <c r="BD398" i="2" a="1"/>
  <c r="BD398" i="2" s="1"/>
  <c r="BC398" i="2" a="1"/>
  <c r="BC398" i="2" s="1"/>
  <c r="BA398" i="2" a="1"/>
  <c r="BA398" i="2" s="1"/>
  <c r="BI430" i="2" a="1"/>
  <c r="BI430" i="2" s="1"/>
  <c r="BN430" i="2" a="1"/>
  <c r="BN430" i="2" s="1"/>
  <c r="BM430" i="2"/>
  <c r="BH430" i="2" a="1"/>
  <c r="BH430" i="2" s="1"/>
  <c r="BJ430" i="2" a="1"/>
  <c r="BJ430" i="2" s="1"/>
  <c r="BL430" i="2" a="1"/>
  <c r="BL430" i="2" s="1"/>
  <c r="BK430" i="2" a="1"/>
  <c r="BK430" i="2" s="1"/>
  <c r="AM430" i="2" a="1"/>
  <c r="AM430" i="2" s="1"/>
  <c r="AN430" i="2" a="1"/>
  <c r="AN430" i="2" s="1"/>
  <c r="AK430" i="2" a="1"/>
  <c r="AK430" i="2" s="1"/>
  <c r="AO430" i="2"/>
  <c r="AL430" i="2" a="1"/>
  <c r="AL430" i="2" s="1"/>
  <c r="AP430" i="2" a="1"/>
  <c r="AP430" i="2" s="1"/>
  <c r="AL446" i="2" a="1"/>
  <c r="AL446" i="2" s="1"/>
  <c r="AP446" i="2" a="1"/>
  <c r="AP446" i="2" s="1"/>
  <c r="AM446" i="2" a="1"/>
  <c r="AM446" i="2" s="1"/>
  <c r="AN446" i="2" a="1"/>
  <c r="AN446" i="2" s="1"/>
  <c r="AK446" i="2" a="1"/>
  <c r="AK446" i="2" s="1"/>
  <c r="AO446" i="2"/>
  <c r="BL462" i="2" a="1"/>
  <c r="BL462" i="2" s="1"/>
  <c r="BF413" i="4" s="1"/>
  <c r="BK462" i="2" a="1"/>
  <c r="BK462" i="2" s="1"/>
  <c r="BE413" i="4" s="1"/>
  <c r="BI462" i="2" a="1"/>
  <c r="BI462" i="2" s="1"/>
  <c r="BC413" i="4" s="1"/>
  <c r="BN462" i="2" a="1"/>
  <c r="BN462" i="2" s="1"/>
  <c r="BH413" i="4" s="1"/>
  <c r="BM462" i="2"/>
  <c r="BG413" i="4" s="1"/>
  <c r="BH462" i="2" a="1"/>
  <c r="BH462" i="2" s="1"/>
  <c r="BB413" i="4" s="1"/>
  <c r="BJ462" i="2" a="1"/>
  <c r="BJ462" i="2" s="1"/>
  <c r="BD413" i="4" s="1"/>
  <c r="BD478" i="2" a="1"/>
  <c r="BD478" i="2" s="1"/>
  <c r="AY409" i="4" s="1"/>
  <c r="BC478" i="2" a="1"/>
  <c r="BC478" i="2" s="1"/>
  <c r="AX409" i="4" s="1"/>
  <c r="BA478" i="2" a="1"/>
  <c r="BA478" i="2" s="1"/>
  <c r="AV409" i="4" s="1"/>
  <c r="BB478" i="2" a="1"/>
  <c r="BB478" i="2" s="1"/>
  <c r="AW409" i="4" s="1"/>
  <c r="BE478" i="2"/>
  <c r="AZ409" i="4" s="1"/>
  <c r="AZ478" i="2" a="1"/>
  <c r="AZ478" i="2" s="1"/>
  <c r="AU409" i="4" s="1"/>
  <c r="BF478" i="2" a="1"/>
  <c r="BF478" i="2" s="1"/>
  <c r="BA409" i="4" s="1"/>
  <c r="AM494" i="2" a="1"/>
  <c r="AM494" i="2" s="1"/>
  <c r="AK494" i="2" a="1"/>
  <c r="AK494" i="2" s="1"/>
  <c r="AO494" i="2"/>
  <c r="AN494" i="2" a="1"/>
  <c r="AN494" i="2" s="1"/>
  <c r="AL494" i="2" a="1"/>
  <c r="AL494" i="2" s="1"/>
  <c r="AP494" i="2" a="1"/>
  <c r="AP494" i="2" s="1"/>
  <c r="AX510" i="2" a="1"/>
  <c r="AX510" i="2" s="1"/>
  <c r="AT510" i="2" a="1"/>
  <c r="AT510" i="2" s="1"/>
  <c r="AU510" i="2" a="1"/>
  <c r="AU510" i="2" s="1"/>
  <c r="AS510" i="2" a="1"/>
  <c r="AS510" i="2" s="1"/>
  <c r="AW510" i="2"/>
  <c r="AV510" i="2" a="1"/>
  <c r="AV510" i="2" s="1"/>
  <c r="AR510" i="2" a="1"/>
  <c r="AR510" i="2" s="1"/>
  <c r="AU526" i="2" a="1"/>
  <c r="AU526" i="2" s="1"/>
  <c r="AX526" i="2" a="1"/>
  <c r="AX526" i="2" s="1"/>
  <c r="AT526" i="2" a="1"/>
  <c r="AT526" i="2" s="1"/>
  <c r="AS526" i="2" a="1"/>
  <c r="AS526" i="2" s="1"/>
  <c r="AW526" i="2"/>
  <c r="AV526" i="2" a="1"/>
  <c r="AV526" i="2" s="1"/>
  <c r="AR526" i="2" a="1"/>
  <c r="AR526" i="2" s="1"/>
  <c r="BM542" i="2"/>
  <c r="BI542" i="2" a="1"/>
  <c r="BI542" i="2" s="1"/>
  <c r="BJ542" i="2" a="1"/>
  <c r="BJ542" i="2" s="1"/>
  <c r="BL542" i="2" a="1"/>
  <c r="BL542" i="2" s="1"/>
  <c r="BH542" i="2" a="1"/>
  <c r="BH542" i="2" s="1"/>
  <c r="BK542" i="2" a="1"/>
  <c r="BK542" i="2" s="1"/>
  <c r="BN542" i="2" a="1"/>
  <c r="BN542" i="2" s="1"/>
  <c r="BH558" i="2" a="1"/>
  <c r="BH558" i="2" s="1"/>
  <c r="BK558" i="2" a="1"/>
  <c r="BK558" i="2" s="1"/>
  <c r="BN558" i="2" a="1"/>
  <c r="BN558" i="2" s="1"/>
  <c r="BL558" i="2" a="1"/>
  <c r="BL558" i="2" s="1"/>
  <c r="BI558" i="2" a="1"/>
  <c r="BI558" i="2" s="1"/>
  <c r="BJ558" i="2" a="1"/>
  <c r="BJ558" i="2" s="1"/>
  <c r="BM558" i="2"/>
  <c r="BK590" i="2" a="1"/>
  <c r="BK590" i="2" s="1"/>
  <c r="BH590" i="2" a="1"/>
  <c r="BH590" i="2" s="1"/>
  <c r="BL590" i="2" a="1"/>
  <c r="BL590" i="2" s="1"/>
  <c r="BI590" i="2" a="1"/>
  <c r="BI590" i="2" s="1"/>
  <c r="BM590" i="2"/>
  <c r="BJ590" i="2" a="1"/>
  <c r="BJ590" i="2" s="1"/>
  <c r="BN590" i="2" a="1"/>
  <c r="BN590" i="2" s="1"/>
  <c r="BJ606" i="2" a="1"/>
  <c r="BJ606" i="2" s="1"/>
  <c r="BN606" i="2" a="1"/>
  <c r="BN606" i="2" s="1"/>
  <c r="BK606" i="2" a="1"/>
  <c r="BK606" i="2" s="1"/>
  <c r="BH606" i="2" a="1"/>
  <c r="BH606" i="2" s="1"/>
  <c r="BL606" i="2" a="1"/>
  <c r="BL606" i="2" s="1"/>
  <c r="BI606" i="2" a="1"/>
  <c r="BI606" i="2" s="1"/>
  <c r="BM606" i="2"/>
  <c r="BB622" i="2" a="1"/>
  <c r="BB622" i="2" s="1"/>
  <c r="BC622" i="2" a="1"/>
  <c r="BC622" i="2" s="1"/>
  <c r="BE622" i="2"/>
  <c r="BA622" i="2" a="1"/>
  <c r="BA622" i="2" s="1"/>
  <c r="BF622" i="2" a="1"/>
  <c r="BF622" i="2" s="1"/>
  <c r="BD622" i="2" a="1"/>
  <c r="BD622" i="2" s="1"/>
  <c r="AZ622" i="2" a="1"/>
  <c r="AZ622" i="2" s="1"/>
  <c r="AX622" i="2" a="1"/>
  <c r="AX622" i="2" s="1"/>
  <c r="AR622" i="2" a="1"/>
  <c r="AR622" i="2" s="1"/>
  <c r="AT622" i="2" a="1"/>
  <c r="AT622" i="2" s="1"/>
  <c r="AV622" i="2" a="1"/>
  <c r="AV622" i="2" s="1"/>
  <c r="AS622" i="2" a="1"/>
  <c r="AS622" i="2" s="1"/>
  <c r="AW622" i="2"/>
  <c r="AU622" i="2" a="1"/>
  <c r="AU622" i="2" s="1"/>
  <c r="AN654" i="2" a="1"/>
  <c r="AN654" i="2" s="1"/>
  <c r="AK654" i="2" a="1"/>
  <c r="AK654" i="2" s="1"/>
  <c r="AM654" i="2" a="1"/>
  <c r="AM654" i="2" s="1"/>
  <c r="AL654" i="2" a="1"/>
  <c r="AL654" i="2" s="1"/>
  <c r="AP654" i="2" a="1"/>
  <c r="AP654" i="2" s="1"/>
  <c r="AO654" i="2"/>
  <c r="BI670" i="2" a="1"/>
  <c r="BI670" i="2" s="1"/>
  <c r="BM670" i="2"/>
  <c r="BJ670" i="2" a="1"/>
  <c r="BJ670" i="2" s="1"/>
  <c r="BN670" i="2" a="1"/>
  <c r="BN670" i="2" s="1"/>
  <c r="BK670" i="2" a="1"/>
  <c r="BK670" i="2" s="1"/>
  <c r="BH670" i="2" a="1"/>
  <c r="BH670" i="2" s="1"/>
  <c r="BL670" i="2" a="1"/>
  <c r="BL670" i="2" s="1"/>
  <c r="BL686" i="2" a="1"/>
  <c r="BL686" i="2" s="1"/>
  <c r="BH686" i="2" a="1"/>
  <c r="BH686" i="2" s="1"/>
  <c r="BI686" i="2" a="1"/>
  <c r="BI686" i="2" s="1"/>
  <c r="BJ686" i="2" a="1"/>
  <c r="BJ686" i="2" s="1"/>
  <c r="BK686" i="2" a="1"/>
  <c r="BK686" i="2" s="1"/>
  <c r="BM686" i="2"/>
  <c r="BN686" i="2" a="1"/>
  <c r="BN686" i="2" s="1"/>
  <c r="AR686" i="2" a="1"/>
  <c r="AR686" i="2" s="1"/>
  <c r="AV686" i="2" a="1"/>
  <c r="AV686" i="2" s="1"/>
  <c r="AX686" i="2" a="1"/>
  <c r="AX686" i="2" s="1"/>
  <c r="AS686" i="2" a="1"/>
  <c r="AS686" i="2" s="1"/>
  <c r="AT686" i="2" a="1"/>
  <c r="AT686" i="2" s="1"/>
  <c r="AU686" i="2" a="1"/>
  <c r="AU686" i="2" s="1"/>
  <c r="AW686" i="2"/>
  <c r="AK710" i="2" a="1"/>
  <c r="AK710" i="2" s="1"/>
  <c r="AL710" i="2" a="1"/>
  <c r="AL710" i="2" s="1"/>
  <c r="AM710" i="2" a="1"/>
  <c r="AM710" i="2" s="1"/>
  <c r="AP710" i="2" a="1"/>
  <c r="AP710" i="2" s="1"/>
  <c r="AN710" i="2" a="1"/>
  <c r="AN710" i="2" s="1"/>
  <c r="AO710" i="2"/>
  <c r="AZ755" i="2" a="1"/>
  <c r="AZ755" i="2" s="1"/>
  <c r="BD755" i="2" a="1"/>
  <c r="BD755" i="2" s="1"/>
  <c r="BA755" i="2" a="1"/>
  <c r="BA755" i="2" s="1"/>
  <c r="BE755" i="2"/>
  <c r="BB755" i="2" a="1"/>
  <c r="BB755" i="2" s="1"/>
  <c r="BF755" i="2" a="1"/>
  <c r="BF755" i="2" s="1"/>
  <c r="BC755" i="2" a="1"/>
  <c r="BC755" i="2" s="1"/>
  <c r="AN771" i="2" a="1"/>
  <c r="AN771" i="2" s="1"/>
  <c r="AO771" i="2"/>
  <c r="AK771" i="2" a="1"/>
  <c r="AK771" i="2" s="1"/>
  <c r="AP771" i="2" a="1"/>
  <c r="AP771" i="2" s="1"/>
  <c r="AL771" i="2" a="1"/>
  <c r="AL771" i="2" s="1"/>
  <c r="AM771" i="2" a="1"/>
  <c r="AM771" i="2" s="1"/>
  <c r="BI787" i="2" a="1"/>
  <c r="BI787" i="2" s="1"/>
  <c r="BM787" i="2"/>
  <c r="BJ787" i="2" a="1"/>
  <c r="BJ787" i="2" s="1"/>
  <c r="BL787" i="2" a="1"/>
  <c r="BL787" i="2" s="1"/>
  <c r="BH787" i="2" a="1"/>
  <c r="BH787" i="2" s="1"/>
  <c r="BN787" i="2" a="1"/>
  <c r="BN787" i="2" s="1"/>
  <c r="BK787" i="2" a="1"/>
  <c r="BK787" i="2" s="1"/>
  <c r="AP803" i="2" a="1"/>
  <c r="AP803" i="2" s="1"/>
  <c r="AL803" i="2" a="1"/>
  <c r="AL803" i="2" s="1"/>
  <c r="AO803" i="2"/>
  <c r="AN803" i="2" a="1"/>
  <c r="AN803" i="2" s="1"/>
  <c r="AM803" i="2" a="1"/>
  <c r="AM803" i="2" s="1"/>
  <c r="AK803" i="2" a="1"/>
  <c r="AK803" i="2" s="1"/>
  <c r="AX819" i="2" a="1"/>
  <c r="AX819" i="2" s="1"/>
  <c r="AS819" i="2" a="1"/>
  <c r="AS819" i="2" s="1"/>
  <c r="AT819" i="2" a="1"/>
  <c r="AT819" i="2" s="1"/>
  <c r="AU819" i="2" a="1"/>
  <c r="AU819" i="2" s="1"/>
  <c r="AV819" i="2" a="1"/>
  <c r="AV819" i="2" s="1"/>
  <c r="AR819" i="2" a="1"/>
  <c r="AR819" i="2" s="1"/>
  <c r="AW819" i="2"/>
  <c r="BF819" i="2" a="1"/>
  <c r="BF819" i="2" s="1"/>
  <c r="BA819" i="2" a="1"/>
  <c r="BA819" i="2" s="1"/>
  <c r="AZ819" i="2" a="1"/>
  <c r="AZ819" i="2" s="1"/>
  <c r="BC819" i="2" a="1"/>
  <c r="BC819" i="2" s="1"/>
  <c r="BD819" i="2" a="1"/>
  <c r="BD819" i="2" s="1"/>
  <c r="BB819" i="2" a="1"/>
  <c r="BB819" i="2" s="1"/>
  <c r="BE819" i="2"/>
  <c r="BF835" i="2" a="1"/>
  <c r="BF835" i="2" s="1"/>
  <c r="AZ835" i="2" a="1"/>
  <c r="AZ835" i="2" s="1"/>
  <c r="BC835" i="2" a="1"/>
  <c r="BC835" i="2" s="1"/>
  <c r="BB835" i="2" a="1"/>
  <c r="BB835" i="2" s="1"/>
  <c r="BE835" i="2"/>
  <c r="BA835" i="2" a="1"/>
  <c r="BA835" i="2" s="1"/>
  <c r="BD835" i="2" a="1"/>
  <c r="BD835" i="2" s="1"/>
  <c r="AP851" i="2" a="1"/>
  <c r="AP851" i="2" s="1"/>
  <c r="AL851" i="2" a="1"/>
  <c r="AL851" i="2" s="1"/>
  <c r="AO851" i="2"/>
  <c r="AN851" i="2" a="1"/>
  <c r="AN851" i="2" s="1"/>
  <c r="AM851" i="2" a="1"/>
  <c r="AM851" i="2" s="1"/>
  <c r="AK851" i="2" a="1"/>
  <c r="AK851" i="2" s="1"/>
  <c r="AX867" i="2" a="1"/>
  <c r="AX867" i="2" s="1"/>
  <c r="AS867" i="2" a="1"/>
  <c r="AS867" i="2" s="1"/>
  <c r="AT867" i="2" a="1"/>
  <c r="AT867" i="2" s="1"/>
  <c r="AU867" i="2" a="1"/>
  <c r="AU867" i="2" s="1"/>
  <c r="AV867" i="2" a="1"/>
  <c r="AV867" i="2" s="1"/>
  <c r="AR867" i="2" a="1"/>
  <c r="AR867" i="2" s="1"/>
  <c r="AW867" i="2"/>
  <c r="AP883" i="2" a="1"/>
  <c r="AP883" i="2" s="1"/>
  <c r="AL883" i="2" a="1"/>
  <c r="AL883" i="2" s="1"/>
  <c r="AO883" i="2"/>
  <c r="AN883" i="2" a="1"/>
  <c r="AN883" i="2" s="1"/>
  <c r="AM883" i="2" a="1"/>
  <c r="AM883" i="2" s="1"/>
  <c r="AK883" i="2" a="1"/>
  <c r="AK883" i="2" s="1"/>
  <c r="BF899" i="2" a="1"/>
  <c r="BF899" i="2" s="1"/>
  <c r="AZ899" i="2" a="1"/>
  <c r="AZ899" i="2" s="1"/>
  <c r="BC899" i="2" a="1"/>
  <c r="BC899" i="2" s="1"/>
  <c r="BB899" i="2" a="1"/>
  <c r="BB899" i="2" s="1"/>
  <c r="BE899" i="2"/>
  <c r="BA899" i="2" a="1"/>
  <c r="BA899" i="2" s="1"/>
  <c r="BD899" i="2" a="1"/>
  <c r="BD899" i="2" s="1"/>
  <c r="AP915" i="2" a="1"/>
  <c r="AP915" i="2" s="1"/>
  <c r="AL915" i="2" a="1"/>
  <c r="AL915" i="2" s="1"/>
  <c r="AO915" i="2"/>
  <c r="AN915" i="2" a="1"/>
  <c r="AN915" i="2" s="1"/>
  <c r="AM915" i="2" a="1"/>
  <c r="AM915" i="2" s="1"/>
  <c r="AK915" i="2" a="1"/>
  <c r="AK915" i="2" s="1"/>
  <c r="AR931" i="2" a="1"/>
  <c r="AR931" i="2" s="1"/>
  <c r="AV931" i="2" a="1"/>
  <c r="AV931" i="2" s="1"/>
  <c r="AS931" i="2" a="1"/>
  <c r="AS931" i="2" s="1"/>
  <c r="AW931" i="2"/>
  <c r="AT931" i="2" a="1"/>
  <c r="AT931" i="2" s="1"/>
  <c r="AX931" i="2" a="1"/>
  <c r="AX931" i="2" s="1"/>
  <c r="AU931" i="2" a="1"/>
  <c r="AU931" i="2" s="1"/>
  <c r="AZ947" i="2" a="1"/>
  <c r="AZ947" i="2" s="1"/>
  <c r="BC947" i="2" a="1"/>
  <c r="BC947" i="2" s="1"/>
  <c r="BE947" i="2"/>
  <c r="BB947" i="2" a="1"/>
  <c r="BB947" i="2" s="1"/>
  <c r="BF947" i="2" a="1"/>
  <c r="BF947" i="2" s="1"/>
  <c r="BA947" i="2" a="1"/>
  <c r="BA947" i="2" s="1"/>
  <c r="BD947" i="2" a="1"/>
  <c r="BD947" i="2" s="1"/>
  <c r="AM947" i="2" a="1"/>
  <c r="AM947" i="2" s="1"/>
  <c r="AO947" i="2"/>
  <c r="AK947" i="2" a="1"/>
  <c r="AK947" i="2" s="1"/>
  <c r="AP947" i="2" a="1"/>
  <c r="AP947" i="2" s="1"/>
  <c r="AL947" i="2" a="1"/>
  <c r="AL947" i="2" s="1"/>
  <c r="AN947" i="2" a="1"/>
  <c r="AN947" i="2" s="1"/>
  <c r="BJ963" i="2" a="1"/>
  <c r="BJ963" i="2" s="1"/>
  <c r="BL963" i="2" a="1"/>
  <c r="BL963" i="2" s="1"/>
  <c r="BN963" i="2" a="1"/>
  <c r="BN963" i="2" s="1"/>
  <c r="BI963" i="2" a="1"/>
  <c r="BI963" i="2" s="1"/>
  <c r="BM963" i="2"/>
  <c r="BH963" i="2" a="1"/>
  <c r="BH963" i="2" s="1"/>
  <c r="BK963" i="2" a="1"/>
  <c r="BK963" i="2" s="1"/>
  <c r="AR995" i="2" a="1"/>
  <c r="AR995" i="2" s="1"/>
  <c r="AV995" i="2" a="1"/>
  <c r="AV995" i="2" s="1"/>
  <c r="AS995" i="2" a="1"/>
  <c r="AS995" i="2" s="1"/>
  <c r="AW995" i="2"/>
  <c r="AT995" i="2" a="1"/>
  <c r="AT995" i="2" s="1"/>
  <c r="AX995" i="2" a="1"/>
  <c r="AX995" i="2" s="1"/>
  <c r="AU995" i="2" a="1"/>
  <c r="AU995" i="2" s="1"/>
  <c r="AZ1011" i="2" a="1"/>
  <c r="AZ1011" i="2" s="1"/>
  <c r="BC1011" i="2" a="1"/>
  <c r="BC1011" i="2" s="1"/>
  <c r="BE1011" i="2"/>
  <c r="BB1011" i="2" a="1"/>
  <c r="BB1011" i="2" s="1"/>
  <c r="BF1011" i="2" a="1"/>
  <c r="BF1011" i="2" s="1"/>
  <c r="BA1011" i="2" a="1"/>
  <c r="BA1011" i="2" s="1"/>
  <c r="BD1011" i="2" a="1"/>
  <c r="BD1011" i="2" s="1"/>
  <c r="AM1011" i="2" a="1"/>
  <c r="AM1011" i="2" s="1"/>
  <c r="AO1011" i="2"/>
  <c r="AK1011" i="2" a="1"/>
  <c r="AK1011" i="2" s="1"/>
  <c r="AP1011" i="2" a="1"/>
  <c r="AP1011" i="2" s="1"/>
  <c r="AL1011" i="2" a="1"/>
  <c r="AL1011" i="2" s="1"/>
  <c r="AN1011" i="2" a="1"/>
  <c r="AN1011" i="2" s="1"/>
  <c r="BJ1027" i="2" a="1"/>
  <c r="BJ1027" i="2" s="1"/>
  <c r="BL1027" i="2" a="1"/>
  <c r="BL1027" i="2" s="1"/>
  <c r="BN1027" i="2" a="1"/>
  <c r="BN1027" i="2" s="1"/>
  <c r="BI1027" i="2" a="1"/>
  <c r="BI1027" i="2" s="1"/>
  <c r="BM1027" i="2"/>
  <c r="BH1027" i="2" a="1"/>
  <c r="BH1027" i="2" s="1"/>
  <c r="BK1027" i="2" a="1"/>
  <c r="BK1027" i="2" s="1"/>
  <c r="AR1043" i="2" a="1"/>
  <c r="AR1043" i="2" s="1"/>
  <c r="AV1043" i="2" a="1"/>
  <c r="AV1043" i="2" s="1"/>
  <c r="AS1043" i="2" a="1"/>
  <c r="AS1043" i="2" s="1"/>
  <c r="AW1043" i="2"/>
  <c r="AU1043" i="2" a="1"/>
  <c r="AU1043" i="2" s="1"/>
  <c r="AX1043" i="2" a="1"/>
  <c r="AX1043" i="2" s="1"/>
  <c r="AT1043" i="2" a="1"/>
  <c r="AT1043" i="2" s="1"/>
  <c r="AZ1059" i="2" a="1"/>
  <c r="AZ1059" i="2" s="1"/>
  <c r="BC1059" i="2" a="1"/>
  <c r="BC1059" i="2" s="1"/>
  <c r="BE1059" i="2"/>
  <c r="BB1059" i="2" a="1"/>
  <c r="BB1059" i="2" s="1"/>
  <c r="BF1059" i="2" a="1"/>
  <c r="BF1059" i="2" s="1"/>
  <c r="BA1059" i="2" a="1"/>
  <c r="BA1059" i="2" s="1"/>
  <c r="BD1059" i="2" a="1"/>
  <c r="BD1059" i="2" s="1"/>
  <c r="BJ1075" i="2" a="1"/>
  <c r="BJ1075" i="2" s="1"/>
  <c r="BL1075" i="2" a="1"/>
  <c r="BL1075" i="2" s="1"/>
  <c r="BN1075" i="2" a="1"/>
  <c r="BN1075" i="2" s="1"/>
  <c r="BI1075" i="2" a="1"/>
  <c r="BI1075" i="2" s="1"/>
  <c r="BM1075" i="2"/>
  <c r="BH1075" i="2" a="1"/>
  <c r="BH1075" i="2" s="1"/>
  <c r="BK1075" i="2" a="1"/>
  <c r="BK1075" i="2" s="1"/>
  <c r="AM1075" i="2" a="1"/>
  <c r="AM1075" i="2" s="1"/>
  <c r="AO1075" i="2"/>
  <c r="AL1075" i="2" a="1"/>
  <c r="AL1075" i="2" s="1"/>
  <c r="AP1075" i="2" a="1"/>
  <c r="AP1075" i="2" s="1"/>
  <c r="AK1075" i="2" a="1"/>
  <c r="AK1075" i="2" s="1"/>
  <c r="AN1075" i="2" a="1"/>
  <c r="AN1075" i="2" s="1"/>
  <c r="AK1107" i="2" a="1"/>
  <c r="AK1107" i="2" s="1"/>
  <c r="AO1107" i="2"/>
  <c r="AL1107" i="2" a="1"/>
  <c r="AL1107" i="2" s="1"/>
  <c r="AP1107" i="2" a="1"/>
  <c r="AP1107" i="2" s="1"/>
  <c r="AN1107" i="2" a="1"/>
  <c r="AN1107" i="2" s="1"/>
  <c r="AM1107" i="2" a="1"/>
  <c r="AM1107" i="2" s="1"/>
  <c r="BJ1123" i="2" a="1"/>
  <c r="BJ1123" i="2" s="1"/>
  <c r="BI1123" i="2" a="1"/>
  <c r="BI1123" i="2" s="1"/>
  <c r="BK1123" i="2" a="1"/>
  <c r="BK1123" i="2" s="1"/>
  <c r="BH1123" i="2" a="1"/>
  <c r="BH1123" i="2" s="1"/>
  <c r="BM1123" i="2"/>
  <c r="BL1123" i="2" a="1"/>
  <c r="BL1123" i="2" s="1"/>
  <c r="BN1123" i="2" a="1"/>
  <c r="BN1123" i="2" s="1"/>
  <c r="BJ1139" i="2" a="1"/>
  <c r="BJ1139" i="2" s="1"/>
  <c r="BI1139" i="2" a="1"/>
  <c r="BI1139" i="2" s="1"/>
  <c r="BK1139" i="2" a="1"/>
  <c r="BK1139" i="2" s="1"/>
  <c r="BH1139" i="2" a="1"/>
  <c r="BH1139" i="2" s="1"/>
  <c r="BM1139" i="2"/>
  <c r="BL1139" i="2" a="1"/>
  <c r="BL1139" i="2" s="1"/>
  <c r="BN1139" i="2" a="1"/>
  <c r="BN1139" i="2" s="1"/>
  <c r="AZ1155" i="2" a="1"/>
  <c r="AZ1155" i="2" s="1"/>
  <c r="BD1155" i="2" a="1"/>
  <c r="BD1155" i="2" s="1"/>
  <c r="BA1155" i="2" a="1"/>
  <c r="BA1155" i="2" s="1"/>
  <c r="BE1155" i="2"/>
  <c r="BC1155" i="2" a="1"/>
  <c r="BC1155" i="2" s="1"/>
  <c r="BB1155" i="2" a="1"/>
  <c r="BB1155" i="2" s="1"/>
  <c r="BF1155" i="2" a="1"/>
  <c r="BF1155" i="2" s="1"/>
  <c r="AP1171" i="2" a="1"/>
  <c r="AP1171" i="2" s="1"/>
  <c r="AL1171" i="2" a="1"/>
  <c r="AL1171" i="2" s="1"/>
  <c r="AN1171" i="2" a="1"/>
  <c r="AN1171" i="2" s="1"/>
  <c r="AM1171" i="2" a="1"/>
  <c r="AM1171" i="2" s="1"/>
  <c r="AO1171" i="2"/>
  <c r="AK1171" i="2" a="1"/>
  <c r="AK1171" i="2" s="1"/>
  <c r="AW1182" i="2"/>
  <c r="AV1182" i="2" a="1"/>
  <c r="AV1182" i="2" s="1"/>
  <c r="AT1182" i="2" a="1"/>
  <c r="AT1182" i="2" s="1"/>
  <c r="AS1182" i="2" a="1"/>
  <c r="AS1182" i="2" s="1"/>
  <c r="AX1182" i="2" a="1"/>
  <c r="AX1182" i="2" s="1"/>
  <c r="AR1182" i="2" a="1"/>
  <c r="AR1182" i="2" s="1"/>
  <c r="AU1182" i="2" a="1"/>
  <c r="AU1182" i="2" s="1"/>
  <c r="AV1198" i="2" a="1"/>
  <c r="AV1198" i="2" s="1"/>
  <c r="AU1198" i="2" a="1"/>
  <c r="AU1198" i="2" s="1"/>
  <c r="AW1198" i="2"/>
  <c r="AS1198" i="2" a="1"/>
  <c r="AS1198" i="2" s="1"/>
  <c r="AX1198" i="2" a="1"/>
  <c r="AX1198" i="2" s="1"/>
  <c r="AR1198" i="2" a="1"/>
  <c r="AR1198" i="2" s="1"/>
  <c r="AT1198" i="2" a="1"/>
  <c r="AT1198" i="2" s="1"/>
  <c r="AN1198" i="2" a="1"/>
  <c r="AN1198" i="2" s="1"/>
  <c r="AP1198" i="2" a="1"/>
  <c r="AP1198" i="2" s="1"/>
  <c r="AM1198" i="2" a="1"/>
  <c r="AM1198" i="2" s="1"/>
  <c r="AL1198" i="2" a="1"/>
  <c r="AL1198" i="2" s="1"/>
  <c r="AO1198" i="2"/>
  <c r="AK1198" i="2" a="1"/>
  <c r="AK1198" i="2" s="1"/>
  <c r="BB1214" i="2" a="1"/>
  <c r="BB1214" i="2" s="1"/>
  <c r="BF1214" i="2" a="1"/>
  <c r="BF1214" i="2" s="1"/>
  <c r="BC1214" i="2" a="1"/>
  <c r="BC1214" i="2" s="1"/>
  <c r="BA1214" i="2" a="1"/>
  <c r="BA1214" i="2" s="1"/>
  <c r="BE1214" i="2"/>
  <c r="AZ1214" i="2" a="1"/>
  <c r="AZ1214" i="2" s="1"/>
  <c r="BD1214" i="2" a="1"/>
  <c r="BD1214" i="2" s="1"/>
  <c r="BB1230" i="2" a="1"/>
  <c r="BB1230" i="2" s="1"/>
  <c r="BF1230" i="2" a="1"/>
  <c r="BF1230" i="2" s="1"/>
  <c r="BC1230" i="2" a="1"/>
  <c r="BC1230" i="2" s="1"/>
  <c r="BA1230" i="2" a="1"/>
  <c r="BA1230" i="2" s="1"/>
  <c r="BE1230" i="2"/>
  <c r="AZ1230" i="2" a="1"/>
  <c r="AZ1230" i="2" s="1"/>
  <c r="BD1230" i="2" a="1"/>
  <c r="BD1230" i="2" s="1"/>
  <c r="BK1246" i="2" a="1"/>
  <c r="BK1246" i="2" s="1"/>
  <c r="BH1246" i="2" a="1"/>
  <c r="BH1246" i="2" s="1"/>
  <c r="BM1246" i="2"/>
  <c r="BL1246" i="2" a="1"/>
  <c r="BL1246" i="2" s="1"/>
  <c r="BJ1246" i="2" a="1"/>
  <c r="BJ1246" i="2" s="1"/>
  <c r="BN1246" i="2" a="1"/>
  <c r="BN1246" i="2" s="1"/>
  <c r="BI1246" i="2" a="1"/>
  <c r="BI1246" i="2" s="1"/>
  <c r="AO1262" i="2"/>
  <c r="AM1262" i="2" a="1"/>
  <c r="AM1262" i="2" s="1"/>
  <c r="AK1262" i="2" a="1"/>
  <c r="AK1262" i="2" s="1"/>
  <c r="AL1262" i="2" a="1"/>
  <c r="AL1262" i="2" s="1"/>
  <c r="AN1262" i="2" a="1"/>
  <c r="AN1262" i="2" s="1"/>
  <c r="AP1262" i="2" a="1"/>
  <c r="AP1262" i="2" s="1"/>
  <c r="AT1262" i="2" a="1"/>
  <c r="AT1262" i="2" s="1"/>
  <c r="AX1262" i="2" a="1"/>
  <c r="AX1262" i="2" s="1"/>
  <c r="AW1262" i="2"/>
  <c r="AR1262" i="2" a="1"/>
  <c r="AR1262" i="2" s="1"/>
  <c r="AU1262" i="2" a="1"/>
  <c r="AU1262" i="2" s="1"/>
  <c r="AS1262" i="2" a="1"/>
  <c r="AS1262" i="2" s="1"/>
  <c r="AV1262" i="2" a="1"/>
  <c r="AV1262" i="2" s="1"/>
  <c r="BF1278" i="2" a="1"/>
  <c r="BF1278" i="2" s="1"/>
  <c r="BD1278" i="2" a="1"/>
  <c r="BD1278" i="2" s="1"/>
  <c r="BA1278" i="2" a="1"/>
  <c r="BA1278" i="2" s="1"/>
  <c r="BB1278" i="2" a="1"/>
  <c r="BB1278" i="2" s="1"/>
  <c r="BE1278" i="2"/>
  <c r="AZ1278" i="2" a="1"/>
  <c r="AZ1278" i="2" s="1"/>
  <c r="BC1278" i="2" a="1"/>
  <c r="BC1278" i="2" s="1"/>
  <c r="BL1294" i="2" a="1"/>
  <c r="BL1294" i="2" s="1"/>
  <c r="BI1294" i="2" a="1"/>
  <c r="BI1294" i="2" s="1"/>
  <c r="BJ1294" i="2" a="1"/>
  <c r="BJ1294" i="2" s="1"/>
  <c r="BN1294" i="2" a="1"/>
  <c r="BN1294" i="2" s="1"/>
  <c r="BH1294" i="2" a="1"/>
  <c r="BH1294" i="2" s="1"/>
  <c r="BK1294" i="2" a="1"/>
  <c r="BK1294" i="2" s="1"/>
  <c r="BM1294" i="2"/>
  <c r="BI1310" i="2" a="1"/>
  <c r="BI1310" i="2" s="1"/>
  <c r="BH1310" i="2" a="1"/>
  <c r="BH1310" i="2" s="1"/>
  <c r="BJ1310" i="2" a="1"/>
  <c r="BJ1310" i="2" s="1"/>
  <c r="BL1310" i="2" a="1"/>
  <c r="BL1310" i="2" s="1"/>
  <c r="BN1310" i="2" a="1"/>
  <c r="BN1310" i="2" s="1"/>
  <c r="BK1310" i="2" a="1"/>
  <c r="BK1310" i="2" s="1"/>
  <c r="BM1310" i="2"/>
  <c r="BI1326" i="2" a="1"/>
  <c r="BI1326" i="2" s="1"/>
  <c r="BH1326" i="2" a="1"/>
  <c r="BH1326" i="2" s="1"/>
  <c r="BL1326" i="2" a="1"/>
  <c r="BL1326" i="2" s="1"/>
  <c r="BJ1326" i="2" a="1"/>
  <c r="BJ1326" i="2" s="1"/>
  <c r="BN1326" i="2" a="1"/>
  <c r="BN1326" i="2" s="1"/>
  <c r="BK1326" i="2" a="1"/>
  <c r="BK1326" i="2" s="1"/>
  <c r="BM1326" i="2"/>
  <c r="AV1326" i="2" a="1"/>
  <c r="AV1326" i="2" s="1"/>
  <c r="AT1326" i="2" a="1"/>
  <c r="AT1326" i="2" s="1"/>
  <c r="AS1326" i="2" a="1"/>
  <c r="AS1326" i="2" s="1"/>
  <c r="AR1326" i="2" a="1"/>
  <c r="AR1326" i="2" s="1"/>
  <c r="AX1326" i="2" a="1"/>
  <c r="AX1326" i="2" s="1"/>
  <c r="AW1326" i="2"/>
  <c r="AU1326" i="2" a="1"/>
  <c r="AU1326" i="2" s="1"/>
  <c r="AS1342" i="2" a="1"/>
  <c r="AS1342" i="2" s="1"/>
  <c r="AV1342" i="2" a="1"/>
  <c r="AV1342" i="2" s="1"/>
  <c r="AR1342" i="2" a="1"/>
  <c r="AR1342" i="2" s="1"/>
  <c r="AX1342" i="2" a="1"/>
  <c r="AX1342" i="2" s="1"/>
  <c r="AT1342" i="2" a="1"/>
  <c r="AT1342" i="2" s="1"/>
  <c r="AW1342" i="2"/>
  <c r="AU1342" i="2" a="1"/>
  <c r="AU1342" i="2" s="1"/>
  <c r="BB1358" i="2" a="1"/>
  <c r="BB1358" i="2" s="1"/>
  <c r="BE1358" i="2"/>
  <c r="BD1358" i="2" a="1"/>
  <c r="BD1358" i="2" s="1"/>
  <c r="BF1358" i="2" a="1"/>
  <c r="BF1358" i="2" s="1"/>
  <c r="AZ1358" i="2" a="1"/>
  <c r="AZ1358" i="2" s="1"/>
  <c r="BC1358" i="2" a="1"/>
  <c r="BC1358" i="2" s="1"/>
  <c r="BA1358" i="2" a="1"/>
  <c r="BA1358" i="2" s="1"/>
  <c r="BI244" i="2" a="1"/>
  <c r="BI244" i="2" s="1"/>
  <c r="BM244" i="2"/>
  <c r="BJ244" i="2" a="1"/>
  <c r="BJ244" i="2" s="1"/>
  <c r="BH244" i="2" a="1"/>
  <c r="BH244" i="2" s="1"/>
  <c r="BK244" i="2" a="1"/>
  <c r="BK244" i="2" s="1"/>
  <c r="BN244" i="2" a="1"/>
  <c r="BN244" i="2" s="1"/>
  <c r="BL244" i="2" a="1"/>
  <c r="BL244" i="2" s="1"/>
  <c r="AV227" i="2" a="1"/>
  <c r="AV227" i="2" s="1"/>
  <c r="AU227" i="2" a="1"/>
  <c r="AU227" i="2" s="1"/>
  <c r="AS227" i="2" a="1"/>
  <c r="AS227" i="2" s="1"/>
  <c r="AX227" i="2" a="1"/>
  <c r="AX227" i="2" s="1"/>
  <c r="AR227" i="2" a="1"/>
  <c r="AR227" i="2" s="1"/>
  <c r="AT227" i="2" a="1"/>
  <c r="AT227" i="2" s="1"/>
  <c r="AW227" i="2"/>
  <c r="AZ227" i="2" a="1"/>
  <c r="AZ227" i="2" s="1"/>
  <c r="BE227" i="2"/>
  <c r="BA227" i="2" a="1"/>
  <c r="BA227" i="2" s="1"/>
  <c r="BF227" i="2" a="1"/>
  <c r="BF227" i="2" s="1"/>
  <c r="BB227" i="2" a="1"/>
  <c r="BB227" i="2" s="1"/>
  <c r="BC227" i="2" a="1"/>
  <c r="BC227" i="2" s="1"/>
  <c r="BD227" i="2" a="1"/>
  <c r="BD227" i="2" s="1"/>
  <c r="AR211" i="2" a="1"/>
  <c r="AR211" i="2" s="1"/>
  <c r="AT211" i="2" a="1"/>
  <c r="AT211" i="2" s="1"/>
  <c r="AV211" i="2" a="1"/>
  <c r="AV211" i="2" s="1"/>
  <c r="AU211" i="2" a="1"/>
  <c r="AU211" i="2" s="1"/>
  <c r="AW211" i="2"/>
  <c r="AX211" i="2" a="1"/>
  <c r="AX211" i="2" s="1"/>
  <c r="AS211" i="2" a="1"/>
  <c r="AS211" i="2" s="1"/>
  <c r="BI195" i="2" a="1"/>
  <c r="BI195" i="2" s="1"/>
  <c r="BM195" i="2"/>
  <c r="BN195" i="2" a="1"/>
  <c r="BN195" i="2" s="1"/>
  <c r="BL195" i="2" a="1"/>
  <c r="BL195" i="2" s="1"/>
  <c r="BK195" i="2" a="1"/>
  <c r="BK195" i="2" s="1"/>
  <c r="BJ195" i="2" a="1"/>
  <c r="BJ195" i="2" s="1"/>
  <c r="BH195" i="2" a="1"/>
  <c r="BH195" i="2" s="1"/>
  <c r="BB179" i="2" a="1"/>
  <c r="BB179" i="2" s="1"/>
  <c r="BC179" i="2" a="1"/>
  <c r="BC179" i="2" s="1"/>
  <c r="BF179" i="2" a="1"/>
  <c r="BF179" i="2" s="1"/>
  <c r="BE179" i="2"/>
  <c r="AZ179" i="2" a="1"/>
  <c r="AZ179" i="2" s="1"/>
  <c r="BA179" i="2" a="1"/>
  <c r="BA179" i="2" s="1"/>
  <c r="BD179" i="2" a="1"/>
  <c r="BD179" i="2" s="1"/>
  <c r="AS163" i="2" a="1"/>
  <c r="AS163" i="2" s="1"/>
  <c r="AW163" i="2"/>
  <c r="AU163" i="2" a="1"/>
  <c r="AU163" i="2" s="1"/>
  <c r="AR163" i="2" a="1"/>
  <c r="AR163" i="2" s="1"/>
  <c r="AX163" i="2" a="1"/>
  <c r="AX163" i="2" s="1"/>
  <c r="AT163" i="2" a="1"/>
  <c r="AT163" i="2" s="1"/>
  <c r="AV163" i="2" a="1"/>
  <c r="AV163" i="2" s="1"/>
  <c r="AN163" i="2" a="1"/>
  <c r="AN163" i="2" s="1"/>
  <c r="AP163" i="2" a="1"/>
  <c r="AP163" i="2" s="1"/>
  <c r="AL163" i="2" a="1"/>
  <c r="AL163" i="2" s="1"/>
  <c r="AK163" i="2" a="1"/>
  <c r="AK163" i="2" s="1"/>
  <c r="AM163" i="2" a="1"/>
  <c r="AM163" i="2" s="1"/>
  <c r="AO163" i="2"/>
  <c r="AN147" i="2" a="1"/>
  <c r="AN147" i="2" s="1"/>
  <c r="AL147" i="2" a="1"/>
  <c r="AL147" i="2" s="1"/>
  <c r="AO147" i="2"/>
  <c r="AP147" i="2" a="1"/>
  <c r="AP147" i="2" s="1"/>
  <c r="AK147" i="2" a="1"/>
  <c r="AK147" i="2" s="1"/>
  <c r="AM147" i="2" a="1"/>
  <c r="AM147" i="2" s="1"/>
  <c r="AL115" i="2" a="1"/>
  <c r="AL115" i="2" s="1"/>
  <c r="AM115" i="2" a="1"/>
  <c r="AM115" i="2" s="1"/>
  <c r="AP115" i="2" a="1"/>
  <c r="AP115" i="2" s="1"/>
  <c r="AN115" i="2" a="1"/>
  <c r="AN115" i="2" s="1"/>
  <c r="AK115" i="2" a="1"/>
  <c r="AK115" i="2" s="1"/>
  <c r="AO115" i="2"/>
  <c r="BH99" i="2" a="1"/>
  <c r="BH99" i="2" s="1"/>
  <c r="BL99" i="2" a="1"/>
  <c r="BL99" i="2" s="1"/>
  <c r="BI99" i="2" a="1"/>
  <c r="BI99" i="2" s="1"/>
  <c r="BM99" i="2"/>
  <c r="BJ99" i="2" a="1"/>
  <c r="BJ99" i="2" s="1"/>
  <c r="BN99" i="2" a="1"/>
  <c r="BN99" i="2" s="1"/>
  <c r="BK99" i="2" a="1"/>
  <c r="BK99" i="2" s="1"/>
  <c r="BI81" i="2" a="1"/>
  <c r="BI81" i="2" s="1"/>
  <c r="BL81" i="2" a="1"/>
  <c r="BL81" i="2" s="1"/>
  <c r="BH81" i="2" a="1"/>
  <c r="BH81" i="2" s="1"/>
  <c r="BM81" i="2"/>
  <c r="BJ81" i="2" a="1"/>
  <c r="BJ81" i="2" s="1"/>
  <c r="BN81" i="2" a="1"/>
  <c r="BN81" i="2" s="1"/>
  <c r="BK81" i="2" a="1"/>
  <c r="BK81" i="2" s="1"/>
  <c r="AS65" i="2" a="1"/>
  <c r="AS65" i="2" s="1"/>
  <c r="AT65" i="2" a="1"/>
  <c r="AT65" i="2" s="1"/>
  <c r="AU65" i="2" a="1"/>
  <c r="AU65" i="2" s="1"/>
  <c r="AV65" i="2" a="1"/>
  <c r="AV65" i="2" s="1"/>
  <c r="AW65" i="2"/>
  <c r="AX65" i="2" a="1"/>
  <c r="AX65" i="2" s="1"/>
  <c r="AR65" i="2" a="1"/>
  <c r="AR65" i="2" s="1"/>
  <c r="AK33" i="2" a="1"/>
  <c r="AK33" i="2" s="1"/>
  <c r="AO33" i="2"/>
  <c r="AM33" i="2" a="1"/>
  <c r="AM33" i="2" s="1"/>
  <c r="AP33" i="2" a="1"/>
  <c r="AP33" i="2" s="1"/>
  <c r="AL33" i="2" a="1"/>
  <c r="AL33" i="2" s="1"/>
  <c r="AN33" i="2" a="1"/>
  <c r="AN33" i="2" s="1"/>
  <c r="AS33" i="2" a="1"/>
  <c r="AS33" i="2" s="1"/>
  <c r="AT33" i="2" a="1"/>
  <c r="AT33" i="2" s="1"/>
  <c r="AU33" i="2" a="1"/>
  <c r="AU33" i="2" s="1"/>
  <c r="AX33" i="2" a="1"/>
  <c r="AX33" i="2" s="1"/>
  <c r="AW33" i="2"/>
  <c r="AR33" i="2" a="1"/>
  <c r="AR33" i="2" s="1"/>
  <c r="AV33" i="2" a="1"/>
  <c r="AV33" i="2" s="1"/>
  <c r="BH17" i="2" a="1"/>
  <c r="BH17" i="2" s="1"/>
  <c r="BM17" i="2"/>
  <c r="BI17" i="2" a="1"/>
  <c r="BI17" i="2" s="1"/>
  <c r="BN17" i="2" a="1"/>
  <c r="BN17" i="2" s="1"/>
  <c r="BJ17" i="2" a="1"/>
  <c r="BJ17" i="2" s="1"/>
  <c r="BK17" i="2" a="1"/>
  <c r="BK17" i="2" s="1"/>
  <c r="BL17" i="2" a="1"/>
  <c r="BL17" i="2" s="1"/>
  <c r="BC278" i="2" a="1"/>
  <c r="BC278" i="2" s="1"/>
  <c r="AZ278" i="2" a="1"/>
  <c r="AZ278" i="2" s="1"/>
  <c r="BD278" i="2" a="1"/>
  <c r="BD278" i="2" s="1"/>
  <c r="BA278" i="2" a="1"/>
  <c r="BA278" i="2" s="1"/>
  <c r="BE278" i="2"/>
  <c r="BB278" i="2" a="1"/>
  <c r="BB278" i="2" s="1"/>
  <c r="BF278" i="2" a="1"/>
  <c r="BF278" i="2" s="1"/>
  <c r="AS343" i="2" a="1"/>
  <c r="AS343" i="2" s="1"/>
  <c r="AT343" i="2" a="1"/>
  <c r="AT343" i="2" s="1"/>
  <c r="AW343" i="2"/>
  <c r="AX343" i="2" a="1"/>
  <c r="AX343" i="2" s="1"/>
  <c r="AR343" i="2" a="1"/>
  <c r="AR343" i="2" s="1"/>
  <c r="AU343" i="2" a="1"/>
  <c r="AU343" i="2" s="1"/>
  <c r="AV343" i="2" a="1"/>
  <c r="AV343" i="2" s="1"/>
  <c r="AN343" i="2" a="1"/>
  <c r="AN343" i="2" s="1"/>
  <c r="AM343" i="2" a="1"/>
  <c r="AM343" i="2" s="1"/>
  <c r="AK343" i="2" a="1"/>
  <c r="AK343" i="2" s="1"/>
  <c r="AL343" i="2" a="1"/>
  <c r="AL343" i="2" s="1"/>
  <c r="AP343" i="2" a="1"/>
  <c r="AP343" i="2" s="1"/>
  <c r="AO343" i="2"/>
  <c r="AK375" i="2" a="1"/>
  <c r="AK375" i="2" s="1"/>
  <c r="AM375" i="2" a="1"/>
  <c r="AM375" i="2" s="1"/>
  <c r="AN375" i="2" a="1"/>
  <c r="AN375" i="2" s="1"/>
  <c r="AO375" i="2"/>
  <c r="AL375" i="2" a="1"/>
  <c r="AL375" i="2" s="1"/>
  <c r="AP375" i="2" a="1"/>
  <c r="AP375" i="2" s="1"/>
  <c r="BK407" i="2" a="1"/>
  <c r="BK407" i="2" s="1"/>
  <c r="BH407" i="2" a="1"/>
  <c r="BH407" i="2" s="1"/>
  <c r="BL407" i="2" a="1"/>
  <c r="BL407" i="2" s="1"/>
  <c r="BI407" i="2" a="1"/>
  <c r="BI407" i="2" s="1"/>
  <c r="BM407" i="2"/>
  <c r="BJ407" i="2" a="1"/>
  <c r="BJ407" i="2" s="1"/>
  <c r="BN407" i="2" a="1"/>
  <c r="BN407" i="2" s="1"/>
  <c r="AX439" i="2" a="1"/>
  <c r="AX439" i="2" s="1"/>
  <c r="AS439" i="2" a="1"/>
  <c r="AS439" i="2" s="1"/>
  <c r="AU439" i="2" a="1"/>
  <c r="AU439" i="2" s="1"/>
  <c r="AW439" i="2"/>
  <c r="AV439" i="2" a="1"/>
  <c r="AV439" i="2" s="1"/>
  <c r="AT439" i="2" a="1"/>
  <c r="AT439" i="2" s="1"/>
  <c r="AR439" i="2" a="1"/>
  <c r="AR439" i="2" s="1"/>
  <c r="BA471" i="2" a="1"/>
  <c r="BA471" i="2" s="1"/>
  <c r="AV412" i="4" s="1"/>
  <c r="BB471" i="2" a="1"/>
  <c r="BB471" i="2" s="1"/>
  <c r="AW412" i="4" s="1"/>
  <c r="BE471" i="2"/>
  <c r="AZ412" i="4" s="1"/>
  <c r="BF471" i="2" a="1"/>
  <c r="BF471" i="2" s="1"/>
  <c r="BA412" i="4" s="1"/>
  <c r="AZ471" i="2" a="1"/>
  <c r="AZ471" i="2" s="1"/>
  <c r="AU412" i="4" s="1"/>
  <c r="BC471" i="2" a="1"/>
  <c r="BC471" i="2" s="1"/>
  <c r="AX412" i="4" s="1"/>
  <c r="BD471" i="2" a="1"/>
  <c r="BD471" i="2" s="1"/>
  <c r="AY412" i="4" s="1"/>
  <c r="BK471" i="2" a="1"/>
  <c r="BK471" i="2" s="1"/>
  <c r="BE412" i="4" s="1"/>
  <c r="BH471" i="2" a="1"/>
  <c r="BH471" i="2" s="1"/>
  <c r="BB412" i="4" s="1"/>
  <c r="BL471" i="2" a="1"/>
  <c r="BL471" i="2" s="1"/>
  <c r="BF412" i="4" s="1"/>
  <c r="BI471" i="2" a="1"/>
  <c r="BI471" i="2" s="1"/>
  <c r="BC412" i="4" s="1"/>
  <c r="BM471" i="2"/>
  <c r="BG412" i="4" s="1"/>
  <c r="BJ471" i="2" a="1"/>
  <c r="BJ471" i="2" s="1"/>
  <c r="BD412" i="4" s="1"/>
  <c r="BN471" i="2" a="1"/>
  <c r="BN471" i="2" s="1"/>
  <c r="BH412" i="4" s="1"/>
  <c r="BK503" i="2" a="1"/>
  <c r="BK503" i="2" s="1"/>
  <c r="BJ503" i="2" a="1"/>
  <c r="BJ503" i="2" s="1"/>
  <c r="BN503" i="2" a="1"/>
  <c r="BN503" i="2" s="1"/>
  <c r="BI503" i="2" a="1"/>
  <c r="BI503" i="2" s="1"/>
  <c r="BH503" i="2" a="1"/>
  <c r="BH503" i="2" s="1"/>
  <c r="BM503" i="2"/>
  <c r="BL503" i="2" a="1"/>
  <c r="BL503" i="2" s="1"/>
  <c r="BD567" i="2" a="1"/>
  <c r="BD567" i="2" s="1"/>
  <c r="BE567" i="2"/>
  <c r="AZ567" i="2" a="1"/>
  <c r="AZ567" i="2" s="1"/>
  <c r="BA567" i="2" a="1"/>
  <c r="BA567" i="2" s="1"/>
  <c r="BC567" i="2" a="1"/>
  <c r="BC567" i="2" s="1"/>
  <c r="BB567" i="2" a="1"/>
  <c r="BB567" i="2" s="1"/>
  <c r="BF567" i="2" a="1"/>
  <c r="BF567" i="2" s="1"/>
  <c r="BL599" i="2" a="1"/>
  <c r="BL599" i="2" s="1"/>
  <c r="BH599" i="2" a="1"/>
  <c r="BH599" i="2" s="1"/>
  <c r="BI599" i="2" a="1"/>
  <c r="BI599" i="2" s="1"/>
  <c r="BK599" i="2" a="1"/>
  <c r="BK599" i="2" s="1"/>
  <c r="BJ599" i="2" a="1"/>
  <c r="BJ599" i="2" s="1"/>
  <c r="BM599" i="2"/>
  <c r="BN599" i="2" a="1"/>
  <c r="BN599" i="2" s="1"/>
  <c r="AU631" i="2" a="1"/>
  <c r="AU631" i="2" s="1"/>
  <c r="AX631" i="2" a="1"/>
  <c r="AX631" i="2" s="1"/>
  <c r="AR631" i="2" a="1"/>
  <c r="AR631" i="2" s="1"/>
  <c r="AT631" i="2" a="1"/>
  <c r="AT631" i="2" s="1"/>
  <c r="AV631" i="2" a="1"/>
  <c r="AV631" i="2" s="1"/>
  <c r="AW631" i="2"/>
  <c r="AS631" i="2" a="1"/>
  <c r="AS631" i="2" s="1"/>
  <c r="AL663" i="2" a="1"/>
  <c r="AL663" i="2" s="1"/>
  <c r="AM663" i="2" a="1"/>
  <c r="AM663" i="2" s="1"/>
  <c r="AN663" i="2" a="1"/>
  <c r="AN663" i="2" s="1"/>
  <c r="AP663" i="2" a="1"/>
  <c r="AP663" i="2" s="1"/>
  <c r="AK663" i="2" a="1"/>
  <c r="AK663" i="2" s="1"/>
  <c r="AO663" i="2"/>
  <c r="AN703" i="2" a="1"/>
  <c r="AN703" i="2" s="1"/>
  <c r="AM703" i="2" a="1"/>
  <c r="AM703" i="2" s="1"/>
  <c r="AO703" i="2"/>
  <c r="AP703" i="2" a="1"/>
  <c r="AP703" i="2" s="1"/>
  <c r="AK703" i="2" a="1"/>
  <c r="AK703" i="2" s="1"/>
  <c r="AL703" i="2" a="1"/>
  <c r="AL703" i="2" s="1"/>
  <c r="AR735" i="2" a="1"/>
  <c r="AR735" i="2" s="1"/>
  <c r="AS735" i="2" a="1"/>
  <c r="AS735" i="2" s="1"/>
  <c r="AX735" i="2" a="1"/>
  <c r="AX735" i="2" s="1"/>
  <c r="AT735" i="2" a="1"/>
  <c r="AT735" i="2" s="1"/>
  <c r="AV735" i="2" a="1"/>
  <c r="AV735" i="2" s="1"/>
  <c r="AW735" i="2"/>
  <c r="AU735" i="2" a="1"/>
  <c r="AU735" i="2" s="1"/>
  <c r="AM735" i="2" a="1"/>
  <c r="AM735" i="2" s="1"/>
  <c r="AO735" i="2"/>
  <c r="AL735" i="2" a="1"/>
  <c r="AL735" i="2" s="1"/>
  <c r="AP735" i="2" a="1"/>
  <c r="AP735" i="2" s="1"/>
  <c r="AN735" i="2" a="1"/>
  <c r="AN735" i="2" s="1"/>
  <c r="AK735" i="2" a="1"/>
  <c r="AK735" i="2" s="1"/>
  <c r="BJ764" i="2" a="1"/>
  <c r="BJ764" i="2" s="1"/>
  <c r="BN764" i="2" a="1"/>
  <c r="BN764" i="2" s="1"/>
  <c r="BH764" i="2" a="1"/>
  <c r="BH764" i="2" s="1"/>
  <c r="BK764" i="2" a="1"/>
  <c r="BK764" i="2" s="1"/>
  <c r="BL764" i="2" a="1"/>
  <c r="BL764" i="2" s="1"/>
  <c r="BI764" i="2" a="1"/>
  <c r="BI764" i="2" s="1"/>
  <c r="BM764" i="2"/>
  <c r="BN796" i="2" a="1"/>
  <c r="BN796" i="2" s="1"/>
  <c r="BJ796" i="2" a="1"/>
  <c r="BJ796" i="2" s="1"/>
  <c r="BM796" i="2"/>
  <c r="BL796" i="2" a="1"/>
  <c r="BL796" i="2" s="1"/>
  <c r="BH796" i="2" a="1"/>
  <c r="BH796" i="2" s="1"/>
  <c r="BK796" i="2" a="1"/>
  <c r="BK796" i="2" s="1"/>
  <c r="BI796" i="2" a="1"/>
  <c r="BI796" i="2" s="1"/>
  <c r="AX828" i="2" a="1"/>
  <c r="AX828" i="2" s="1"/>
  <c r="AS828" i="2" a="1"/>
  <c r="AS828" i="2" s="1"/>
  <c r="AR828" i="2" a="1"/>
  <c r="AR828" i="2" s="1"/>
  <c r="AU828" i="2" a="1"/>
  <c r="AU828" i="2" s="1"/>
  <c r="AV828" i="2" a="1"/>
  <c r="AV828" i="2" s="1"/>
  <c r="AT828" i="2" a="1"/>
  <c r="AT828" i="2" s="1"/>
  <c r="AW828" i="2"/>
  <c r="BN860" i="2" a="1"/>
  <c r="BN860" i="2" s="1"/>
  <c r="BJ860" i="2" a="1"/>
  <c r="BJ860" i="2" s="1"/>
  <c r="BM860" i="2"/>
  <c r="BL860" i="2" a="1"/>
  <c r="BL860" i="2" s="1"/>
  <c r="BH860" i="2" a="1"/>
  <c r="BH860" i="2" s="1"/>
  <c r="BK860" i="2" a="1"/>
  <c r="BK860" i="2" s="1"/>
  <c r="BI860" i="2" a="1"/>
  <c r="BI860" i="2" s="1"/>
  <c r="AP860" i="2" a="1"/>
  <c r="AP860" i="2" s="1"/>
  <c r="AO860" i="2"/>
  <c r="AM860" i="2" a="1"/>
  <c r="AM860" i="2" s="1"/>
  <c r="AN860" i="2" a="1"/>
  <c r="AN860" i="2" s="1"/>
  <c r="AK860" i="2" a="1"/>
  <c r="AK860" i="2" s="1"/>
  <c r="AL860" i="2" a="1"/>
  <c r="AL860" i="2" s="1"/>
  <c r="AO924" i="2"/>
  <c r="AK924" i="2" a="1"/>
  <c r="AK924" i="2" s="1"/>
  <c r="AN924" i="2" a="1"/>
  <c r="AN924" i="2" s="1"/>
  <c r="AM924" i="2" a="1"/>
  <c r="AM924" i="2" s="1"/>
  <c r="AL924" i="2" a="1"/>
  <c r="AL924" i="2" s="1"/>
  <c r="AP924" i="2" a="1"/>
  <c r="AP924" i="2" s="1"/>
  <c r="BB988" i="2" a="1"/>
  <c r="BB988" i="2" s="1"/>
  <c r="BE988" i="2"/>
  <c r="AZ988" i="2" a="1"/>
  <c r="AZ988" i="2" s="1"/>
  <c r="BC988" i="2" a="1"/>
  <c r="BC988" i="2" s="1"/>
  <c r="BD988" i="2" a="1"/>
  <c r="BD988" i="2" s="1"/>
  <c r="BF988" i="2" a="1"/>
  <c r="BF988" i="2" s="1"/>
  <c r="BA988" i="2" a="1"/>
  <c r="BA988" i="2" s="1"/>
  <c r="AM988" i="2" a="1"/>
  <c r="AM988" i="2" s="1"/>
  <c r="AN988" i="2" a="1"/>
  <c r="AN988" i="2" s="1"/>
  <c r="AK988" i="2" a="1"/>
  <c r="AK988" i="2" s="1"/>
  <c r="AO988" i="2"/>
  <c r="AL988" i="2" a="1"/>
  <c r="AL988" i="2" s="1"/>
  <c r="AP988" i="2" a="1"/>
  <c r="AP988" i="2" s="1"/>
  <c r="AR1020" i="2" a="1"/>
  <c r="AR1020" i="2" s="1"/>
  <c r="AU1020" i="2" a="1"/>
  <c r="AU1020" i="2" s="1"/>
  <c r="AW1020" i="2"/>
  <c r="AV1020" i="2" a="1"/>
  <c r="AV1020" i="2" s="1"/>
  <c r="AT1020" i="2" a="1"/>
  <c r="AT1020" i="2" s="1"/>
  <c r="AX1020" i="2" a="1"/>
  <c r="AX1020" i="2" s="1"/>
  <c r="AS1020" i="2" a="1"/>
  <c r="AS1020" i="2" s="1"/>
  <c r="BH1052" i="2" a="1"/>
  <c r="BH1052" i="2" s="1"/>
  <c r="BK1052" i="2" a="1"/>
  <c r="BK1052" i="2" s="1"/>
  <c r="BM1052" i="2"/>
  <c r="BJ1052" i="2" a="1"/>
  <c r="BJ1052" i="2" s="1"/>
  <c r="BN1052" i="2" a="1"/>
  <c r="BN1052" i="2" s="1"/>
  <c r="BI1052" i="2" a="1"/>
  <c r="BI1052" i="2" s="1"/>
  <c r="BL1052" i="2" a="1"/>
  <c r="BL1052" i="2" s="1"/>
  <c r="BC1084" i="2" a="1"/>
  <c r="BC1084" i="2" s="1"/>
  <c r="BD1084" i="2" a="1"/>
  <c r="BD1084" i="2" s="1"/>
  <c r="BB1084" i="2" a="1"/>
  <c r="BB1084" i="2" s="1"/>
  <c r="AZ1084" i="2" a="1"/>
  <c r="AZ1084" i="2" s="1"/>
  <c r="BF1084" i="2" a="1"/>
  <c r="BF1084" i="2" s="1"/>
  <c r="BA1084" i="2" a="1"/>
  <c r="BA1084" i="2" s="1"/>
  <c r="BE1084" i="2"/>
  <c r="AO1116" i="2"/>
  <c r="AL1116" i="2" a="1"/>
  <c r="AL1116" i="2" s="1"/>
  <c r="AN1116" i="2" a="1"/>
  <c r="AN1116" i="2" s="1"/>
  <c r="AM1116" i="2" a="1"/>
  <c r="AM1116" i="2" s="1"/>
  <c r="AK1116" i="2" a="1"/>
  <c r="AK1116" i="2" s="1"/>
  <c r="AP1116" i="2" a="1"/>
  <c r="AP1116" i="2" s="1"/>
  <c r="AU1148" i="2" a="1"/>
  <c r="AU1148" i="2" s="1"/>
  <c r="AR1148" i="2" a="1"/>
  <c r="AR1148" i="2" s="1"/>
  <c r="AV1148" i="2" a="1"/>
  <c r="AV1148" i="2" s="1"/>
  <c r="AT1148" i="2" a="1"/>
  <c r="AT1148" i="2" s="1"/>
  <c r="AX1148" i="2" a="1"/>
  <c r="AX1148" i="2" s="1"/>
  <c r="AS1148" i="2" a="1"/>
  <c r="AS1148" i="2" s="1"/>
  <c r="AW1148" i="2"/>
  <c r="BJ1207" i="2" a="1"/>
  <c r="BJ1207" i="2" s="1"/>
  <c r="BK1207" i="2" a="1"/>
  <c r="BK1207" i="2" s="1"/>
  <c r="BH1207" i="2" a="1"/>
  <c r="BH1207" i="2" s="1"/>
  <c r="BN1207" i="2" a="1"/>
  <c r="BN1207" i="2" s="1"/>
  <c r="BL1207" i="2" a="1"/>
  <c r="BL1207" i="2" s="1"/>
  <c r="BM1207" i="2"/>
  <c r="BI1207" i="2" a="1"/>
  <c r="BI1207" i="2" s="1"/>
  <c r="AO1239" i="2"/>
  <c r="AK1239" i="2" a="1"/>
  <c r="AK1239" i="2" s="1"/>
  <c r="AP1239" i="2" a="1"/>
  <c r="AP1239" i="2" s="1"/>
  <c r="AN1239" i="2" a="1"/>
  <c r="AN1239" i="2" s="1"/>
  <c r="AM1239" i="2" a="1"/>
  <c r="AM1239" i="2" s="1"/>
  <c r="AL1239" i="2" a="1"/>
  <c r="AL1239" i="2" s="1"/>
  <c r="AN1271" i="2" a="1"/>
  <c r="AN1271" i="2" s="1"/>
  <c r="AP1271" i="2" a="1"/>
  <c r="AP1271" i="2" s="1"/>
  <c r="AK1271" i="2" a="1"/>
  <c r="AK1271" i="2" s="1"/>
  <c r="AL1271" i="2" a="1"/>
  <c r="AL1271" i="2" s="1"/>
  <c r="AO1271" i="2"/>
  <c r="AM1271" i="2" a="1"/>
  <c r="AM1271" i="2" s="1"/>
  <c r="AP1303" i="2" a="1"/>
  <c r="AP1303" i="2" s="1"/>
  <c r="AL1303" i="2" a="1"/>
  <c r="AL1303" i="2" s="1"/>
  <c r="AN1303" i="2" a="1"/>
  <c r="AN1303" i="2" s="1"/>
  <c r="AK1303" i="2" a="1"/>
  <c r="AK1303" i="2" s="1"/>
  <c r="AO1303" i="2"/>
  <c r="AM1303" i="2" a="1"/>
  <c r="AM1303" i="2" s="1"/>
  <c r="AK1335" i="2" a="1"/>
  <c r="AK1335" i="2" s="1"/>
  <c r="AL1335" i="2" a="1"/>
  <c r="AL1335" i="2" s="1"/>
  <c r="AN1335" i="2" a="1"/>
  <c r="AN1335" i="2" s="1"/>
  <c r="AO1335" i="2"/>
  <c r="AM1335" i="2" a="1"/>
  <c r="AM1335" i="2" s="1"/>
  <c r="AP1335" i="2" a="1"/>
  <c r="AP1335" i="2" s="1"/>
  <c r="AT253" i="2" a="1"/>
  <c r="AT253" i="2" s="1"/>
  <c r="AR253" i="2" a="1"/>
  <c r="AR253" i="2" s="1"/>
  <c r="AX253" i="2" a="1"/>
  <c r="AX253" i="2" s="1"/>
  <c r="AS253" i="2" a="1"/>
  <c r="AS253" i="2" s="1"/>
  <c r="AU253" i="2" a="1"/>
  <c r="AU253" i="2" s="1"/>
  <c r="AV253" i="2" a="1"/>
  <c r="AV253" i="2" s="1"/>
  <c r="AW253" i="2"/>
  <c r="AR218" i="2" a="1"/>
  <c r="AR218" i="2" s="1"/>
  <c r="AW218" i="2"/>
  <c r="AV218" i="2" a="1"/>
  <c r="AV218" i="2" s="1"/>
  <c r="AT218" i="2" a="1"/>
  <c r="AT218" i="2" s="1"/>
  <c r="AS218" i="2" a="1"/>
  <c r="AS218" i="2" s="1"/>
  <c r="AU218" i="2" a="1"/>
  <c r="AU218" i="2" s="1"/>
  <c r="AX218" i="2" a="1"/>
  <c r="AX218" i="2" s="1"/>
  <c r="AT154" i="2" a="1"/>
  <c r="AT154" i="2" s="1"/>
  <c r="AR154" i="2" a="1"/>
  <c r="AR154" i="2" s="1"/>
  <c r="AV154" i="2" a="1"/>
  <c r="AV154" i="2" s="1"/>
  <c r="AX154" i="2" a="1"/>
  <c r="AX154" i="2" s="1"/>
  <c r="AW154" i="2"/>
  <c r="AS154" i="2" a="1"/>
  <c r="AS154" i="2" s="1"/>
  <c r="AU154" i="2" a="1"/>
  <c r="AU154" i="2" s="1"/>
  <c r="BI122" i="2" a="1"/>
  <c r="BI122" i="2" s="1"/>
  <c r="BM122" i="2"/>
  <c r="BJ122" i="2" a="1"/>
  <c r="BJ122" i="2" s="1"/>
  <c r="BN122" i="2" a="1"/>
  <c r="BN122" i="2" s="1"/>
  <c r="BK122" i="2" a="1"/>
  <c r="BK122" i="2" s="1"/>
  <c r="BH122" i="2" a="1"/>
  <c r="BH122" i="2" s="1"/>
  <c r="BL122" i="2" a="1"/>
  <c r="BL122" i="2" s="1"/>
  <c r="AT122" i="2" a="1"/>
  <c r="AT122" i="2" s="1"/>
  <c r="AU122" i="2" a="1"/>
  <c r="AU122" i="2" s="1"/>
  <c r="AX122" i="2" a="1"/>
  <c r="AX122" i="2" s="1"/>
  <c r="AV122" i="2" a="1"/>
  <c r="AV122" i="2" s="1"/>
  <c r="AS122" i="2" a="1"/>
  <c r="AS122" i="2" s="1"/>
  <c r="AR122" i="2" a="1"/>
  <c r="AR122" i="2" s="1"/>
  <c r="AW122" i="2"/>
  <c r="AK88" i="2" a="1"/>
  <c r="AK88" i="2" s="1"/>
  <c r="AO88" i="2"/>
  <c r="AL88" i="2" a="1"/>
  <c r="AL88" i="2" s="1"/>
  <c r="AP88" i="2" a="1"/>
  <c r="AP88" i="2" s="1"/>
  <c r="AM88" i="2" a="1"/>
  <c r="AM88" i="2" s="1"/>
  <c r="AN88" i="2" a="1"/>
  <c r="AN88" i="2" s="1"/>
  <c r="AZ56" i="2" a="1"/>
  <c r="AZ56" i="2" s="1"/>
  <c r="BE56" i="2"/>
  <c r="BC56" i="2" a="1"/>
  <c r="BC56" i="2" s="1"/>
  <c r="BB56" i="2" a="1"/>
  <c r="BB56" i="2" s="1"/>
  <c r="BD56" i="2" a="1"/>
  <c r="BD56" i="2" s="1"/>
  <c r="BA56" i="2" a="1"/>
  <c r="BA56" i="2" s="1"/>
  <c r="BF56" i="2" a="1"/>
  <c r="BF56" i="2" s="1"/>
  <c r="AK24" i="2" a="1"/>
  <c r="AK24" i="2" s="1"/>
  <c r="AN24" i="2" a="1"/>
  <c r="AN24" i="2" s="1"/>
  <c r="AL24" i="2" a="1"/>
  <c r="AL24" i="2" s="1"/>
  <c r="AO24" i="2"/>
  <c r="AM24" i="2" a="1"/>
  <c r="AM24" i="2" s="1"/>
  <c r="AP24" i="2" a="1"/>
  <c r="AP24" i="2" s="1"/>
  <c r="AK287" i="2" a="1"/>
  <c r="AK287" i="2" s="1"/>
  <c r="AP287" i="2" a="1"/>
  <c r="AP287" i="2" s="1"/>
  <c r="AL287" i="2" a="1"/>
  <c r="AL287" i="2" s="1"/>
  <c r="AM287" i="2" a="1"/>
  <c r="AM287" i="2" s="1"/>
  <c r="AO287" i="2"/>
  <c r="AN287" i="2" a="1"/>
  <c r="AN287" i="2" s="1"/>
  <c r="AN360" i="2" a="1"/>
  <c r="AN360" i="2" s="1"/>
  <c r="AM360" i="2" a="1"/>
  <c r="AM360" i="2" s="1"/>
  <c r="AL360" i="2" a="1"/>
  <c r="AL360" i="2" s="1"/>
  <c r="AP360" i="2" a="1"/>
  <c r="AP360" i="2" s="1"/>
  <c r="AO360" i="2"/>
  <c r="AK360" i="2" a="1"/>
  <c r="AK360" i="2" s="1"/>
  <c r="AL400" i="2" a="1"/>
  <c r="AL400" i="2" s="1"/>
  <c r="AP400" i="2" a="1"/>
  <c r="AP400" i="2" s="1"/>
  <c r="AO400" i="2"/>
  <c r="AN400" i="2" a="1"/>
  <c r="AN400" i="2" s="1"/>
  <c r="AK400" i="2" a="1"/>
  <c r="AK400" i="2" s="1"/>
  <c r="AM400" i="2" a="1"/>
  <c r="AM400" i="2" s="1"/>
  <c r="AS432" i="2" a="1"/>
  <c r="AS432" i="2" s="1"/>
  <c r="AX432" i="2" a="1"/>
  <c r="AX432" i="2" s="1"/>
  <c r="AW432" i="2"/>
  <c r="AR432" i="2" a="1"/>
  <c r="AR432" i="2" s="1"/>
  <c r="AT432" i="2" a="1"/>
  <c r="AT432" i="2" s="1"/>
  <c r="AV432" i="2" a="1"/>
  <c r="AV432" i="2" s="1"/>
  <c r="AU432" i="2" a="1"/>
  <c r="AU432" i="2" s="1"/>
  <c r="BC472" i="2" a="1"/>
  <c r="BC472" i="2" s="1"/>
  <c r="AX407" i="4" s="1"/>
  <c r="AZ472" i="2" a="1"/>
  <c r="AZ472" i="2" s="1"/>
  <c r="AU407" i="4" s="1"/>
  <c r="BD472" i="2" a="1"/>
  <c r="BD472" i="2" s="1"/>
  <c r="AY407" i="4" s="1"/>
  <c r="BA472" i="2" a="1"/>
  <c r="BA472" i="2" s="1"/>
  <c r="AV407" i="4" s="1"/>
  <c r="BE472" i="2"/>
  <c r="AZ407" i="4" s="1"/>
  <c r="BB472" i="2" a="1"/>
  <c r="BB472" i="2" s="1"/>
  <c r="AW407" i="4" s="1"/>
  <c r="BF472" i="2" a="1"/>
  <c r="BF472" i="2" s="1"/>
  <c r="BA407" i="4" s="1"/>
  <c r="AT512" i="2" a="1"/>
  <c r="AT512" i="2" s="1"/>
  <c r="AU512" i="2" a="1"/>
  <c r="AU512" i="2" s="1"/>
  <c r="AV512" i="2" a="1"/>
  <c r="AV512" i="2" s="1"/>
  <c r="AR512" i="2" a="1"/>
  <c r="AR512" i="2" s="1"/>
  <c r="AW512" i="2"/>
  <c r="AS512" i="2" a="1"/>
  <c r="AS512" i="2" s="1"/>
  <c r="AX512" i="2" a="1"/>
  <c r="AX512" i="2" s="1"/>
  <c r="BA552" i="2" a="1"/>
  <c r="BA552" i="2" s="1"/>
  <c r="BD552" i="2" a="1"/>
  <c r="BD552" i="2" s="1"/>
  <c r="BB552" i="2" a="1"/>
  <c r="BB552" i="2" s="1"/>
  <c r="BE552" i="2"/>
  <c r="AZ552" i="2" a="1"/>
  <c r="AZ552" i="2" s="1"/>
  <c r="BF552" i="2" a="1"/>
  <c r="BF552" i="2" s="1"/>
  <c r="BC552" i="2" a="1"/>
  <c r="BC552" i="2" s="1"/>
  <c r="BH592" i="2" a="1"/>
  <c r="BH592" i="2" s="1"/>
  <c r="BN592" i="2" a="1"/>
  <c r="BN592" i="2" s="1"/>
  <c r="BJ592" i="2" a="1"/>
  <c r="BJ592" i="2" s="1"/>
  <c r="BK592" i="2" a="1"/>
  <c r="BK592" i="2" s="1"/>
  <c r="BL592" i="2" a="1"/>
  <c r="BL592" i="2" s="1"/>
  <c r="BM592" i="2"/>
  <c r="BI592" i="2" a="1"/>
  <c r="BI592" i="2" s="1"/>
  <c r="BH632" i="2" a="1"/>
  <c r="BH632" i="2" s="1"/>
  <c r="BL632" i="2" a="1"/>
  <c r="BL632" i="2" s="1"/>
  <c r="BJ632" i="2" a="1"/>
  <c r="BJ632" i="2" s="1"/>
  <c r="BK632" i="2" a="1"/>
  <c r="BK632" i="2" s="1"/>
  <c r="BI632" i="2" a="1"/>
  <c r="BI632" i="2" s="1"/>
  <c r="BM632" i="2"/>
  <c r="BN632" i="2" a="1"/>
  <c r="BN632" i="2" s="1"/>
  <c r="BH757" i="2" a="1"/>
  <c r="BH757" i="2" s="1"/>
  <c r="BJ757" i="2" a="1"/>
  <c r="BJ757" i="2" s="1"/>
  <c r="BK757" i="2" a="1"/>
  <c r="BK757" i="2" s="1"/>
  <c r="BM757" i="2"/>
  <c r="BN757" i="2" a="1"/>
  <c r="BN757" i="2" s="1"/>
  <c r="BI757" i="2" a="1"/>
  <c r="BI757" i="2" s="1"/>
  <c r="BL757" i="2" a="1"/>
  <c r="BL757" i="2" s="1"/>
  <c r="AO757" i="2"/>
  <c r="AK757" i="2" a="1"/>
  <c r="AK757" i="2" s="1"/>
  <c r="AP757" i="2" a="1"/>
  <c r="AP757" i="2" s="1"/>
  <c r="AL757" i="2" a="1"/>
  <c r="AL757" i="2" s="1"/>
  <c r="AM757" i="2" a="1"/>
  <c r="AM757" i="2" s="1"/>
  <c r="AN757" i="2" a="1"/>
  <c r="AN757" i="2" s="1"/>
  <c r="BI789" i="2" a="1"/>
  <c r="BI789" i="2" s="1"/>
  <c r="BM789" i="2"/>
  <c r="BN789" i="2" a="1"/>
  <c r="BN789" i="2" s="1"/>
  <c r="BK789" i="2" a="1"/>
  <c r="BK789" i="2" s="1"/>
  <c r="BH789" i="2" a="1"/>
  <c r="BH789" i="2" s="1"/>
  <c r="BJ789" i="2" a="1"/>
  <c r="BJ789" i="2" s="1"/>
  <c r="BL789" i="2" a="1"/>
  <c r="BL789" i="2" s="1"/>
  <c r="BF829" i="2" a="1"/>
  <c r="BF829" i="2" s="1"/>
  <c r="AZ829" i="2" a="1"/>
  <c r="AZ829" i="2" s="1"/>
  <c r="BC829" i="2" a="1"/>
  <c r="BC829" i="2" s="1"/>
  <c r="BB829" i="2" a="1"/>
  <c r="BB829" i="2" s="1"/>
  <c r="BE829" i="2"/>
  <c r="BA829" i="2" a="1"/>
  <c r="BA829" i="2" s="1"/>
  <c r="BD829" i="2" a="1"/>
  <c r="BD829" i="2" s="1"/>
  <c r="AM869" i="2" a="1"/>
  <c r="AM869" i="2" s="1"/>
  <c r="AL869" i="2" a="1"/>
  <c r="AL869" i="2" s="1"/>
  <c r="AO869" i="2"/>
  <c r="AK869" i="2" a="1"/>
  <c r="AK869" i="2" s="1"/>
  <c r="AP869" i="2" a="1"/>
  <c r="AP869" i="2" s="1"/>
  <c r="AN869" i="2" a="1"/>
  <c r="AN869" i="2" s="1"/>
  <c r="BN909" i="2" a="1"/>
  <c r="BN909" i="2" s="1"/>
  <c r="BM909" i="2"/>
  <c r="BH909" i="2" a="1"/>
  <c r="BH909" i="2" s="1"/>
  <c r="BK909" i="2" a="1"/>
  <c r="BK909" i="2" s="1"/>
  <c r="BL909" i="2" a="1"/>
  <c r="BL909" i="2" s="1"/>
  <c r="BJ909" i="2" a="1"/>
  <c r="BJ909" i="2" s="1"/>
  <c r="BI909" i="2" a="1"/>
  <c r="BI909" i="2" s="1"/>
  <c r="AX909" i="2" a="1"/>
  <c r="AX909" i="2" s="1"/>
  <c r="AR909" i="2" a="1"/>
  <c r="AR909" i="2" s="1"/>
  <c r="AS909" i="2" a="1"/>
  <c r="AS909" i="2" s="1"/>
  <c r="AT909" i="2" a="1"/>
  <c r="AT909" i="2" s="1"/>
  <c r="AU909" i="2" a="1"/>
  <c r="AU909" i="2" s="1"/>
  <c r="AV909" i="2" a="1"/>
  <c r="AV909" i="2" s="1"/>
  <c r="AW909" i="2"/>
  <c r="BK949" i="2" a="1"/>
  <c r="BK949" i="2" s="1"/>
  <c r="BH949" i="2" a="1"/>
  <c r="BH949" i="2" s="1"/>
  <c r="BL949" i="2" a="1"/>
  <c r="BL949" i="2" s="1"/>
  <c r="BI949" i="2" a="1"/>
  <c r="BI949" i="2" s="1"/>
  <c r="BM949" i="2"/>
  <c r="BJ949" i="2" a="1"/>
  <c r="BJ949" i="2" s="1"/>
  <c r="BN949" i="2" a="1"/>
  <c r="BN949" i="2" s="1"/>
  <c r="BI989" i="2" a="1"/>
  <c r="BI989" i="2" s="1"/>
  <c r="BM989" i="2"/>
  <c r="BJ989" i="2" a="1"/>
  <c r="BJ989" i="2" s="1"/>
  <c r="BN989" i="2" a="1"/>
  <c r="BN989" i="2" s="1"/>
  <c r="BK989" i="2" a="1"/>
  <c r="BK989" i="2" s="1"/>
  <c r="BH989" i="2" a="1"/>
  <c r="BH989" i="2" s="1"/>
  <c r="BL989" i="2" a="1"/>
  <c r="BL989" i="2" s="1"/>
  <c r="AM1029" i="2" a="1"/>
  <c r="AM1029" i="2" s="1"/>
  <c r="AO1029" i="2"/>
  <c r="AL1029" i="2" a="1"/>
  <c r="AL1029" i="2" s="1"/>
  <c r="AN1029" i="2" a="1"/>
  <c r="AN1029" i="2" s="1"/>
  <c r="AP1029" i="2" a="1"/>
  <c r="AP1029" i="2" s="1"/>
  <c r="AK1029" i="2" a="1"/>
  <c r="AK1029" i="2" s="1"/>
  <c r="AZ1077" i="2" a="1"/>
  <c r="AZ1077" i="2" s="1"/>
  <c r="BB1077" i="2" a="1"/>
  <c r="BB1077" i="2" s="1"/>
  <c r="BC1077" i="2" a="1"/>
  <c r="BC1077" i="2" s="1"/>
  <c r="BA1077" i="2" a="1"/>
  <c r="BA1077" i="2" s="1"/>
  <c r="BF1077" i="2" a="1"/>
  <c r="BF1077" i="2" s="1"/>
  <c r="BE1077" i="2"/>
  <c r="BD1077" i="2" a="1"/>
  <c r="BD1077" i="2" s="1"/>
  <c r="AT1077" i="2" a="1"/>
  <c r="AT1077" i="2" s="1"/>
  <c r="AV1077" i="2" a="1"/>
  <c r="AV1077" i="2" s="1"/>
  <c r="AX1077" i="2" a="1"/>
  <c r="AX1077" i="2" s="1"/>
  <c r="AS1077" i="2" a="1"/>
  <c r="AS1077" i="2" s="1"/>
  <c r="AW1077" i="2"/>
  <c r="AR1077" i="2" a="1"/>
  <c r="AR1077" i="2" s="1"/>
  <c r="AU1077" i="2" a="1"/>
  <c r="AU1077" i="2" s="1"/>
  <c r="BI1165" i="2" a="1"/>
  <c r="BI1165" i="2" s="1"/>
  <c r="BN1165" i="2" a="1"/>
  <c r="BN1165" i="2" s="1"/>
  <c r="BJ1165" i="2" a="1"/>
  <c r="BJ1165" i="2" s="1"/>
  <c r="BM1165" i="2"/>
  <c r="BK1165" i="2" a="1"/>
  <c r="BK1165" i="2" s="1"/>
  <c r="BL1165" i="2" a="1"/>
  <c r="BL1165" i="2" s="1"/>
  <c r="BH1165" i="2" a="1"/>
  <c r="BH1165" i="2" s="1"/>
  <c r="BN1200" i="2" a="1"/>
  <c r="BN1200" i="2" s="1"/>
  <c r="BI1200" i="2" a="1"/>
  <c r="BI1200" i="2" s="1"/>
  <c r="BH1200" i="2" a="1"/>
  <c r="BH1200" i="2" s="1"/>
  <c r="BK1200" i="2" a="1"/>
  <c r="BK1200" i="2" s="1"/>
  <c r="BL1200" i="2" a="1"/>
  <c r="BL1200" i="2" s="1"/>
  <c r="BM1200" i="2"/>
  <c r="BJ1200" i="2" a="1"/>
  <c r="BJ1200" i="2" s="1"/>
  <c r="BD1240" i="2" a="1"/>
  <c r="BD1240" i="2" s="1"/>
  <c r="AZ1240" i="2" a="1"/>
  <c r="AZ1240" i="2" s="1"/>
  <c r="BB1240" i="2" a="1"/>
  <c r="BB1240" i="2" s="1"/>
  <c r="BF1240" i="2" a="1"/>
  <c r="BF1240" i="2" s="1"/>
  <c r="BA1240" i="2" a="1"/>
  <c r="BA1240" i="2" s="1"/>
  <c r="BC1240" i="2" a="1"/>
  <c r="BC1240" i="2" s="1"/>
  <c r="BE1240" i="2"/>
  <c r="AM1240" i="2" a="1"/>
  <c r="AM1240" i="2" s="1"/>
  <c r="AN1240" i="2" a="1"/>
  <c r="AN1240" i="2" s="1"/>
  <c r="AL1240" i="2" a="1"/>
  <c r="AL1240" i="2" s="1"/>
  <c r="AP1240" i="2" a="1"/>
  <c r="AP1240" i="2" s="1"/>
  <c r="AO1240" i="2"/>
  <c r="AK1240" i="2" a="1"/>
  <c r="AK1240" i="2" s="1"/>
  <c r="AL242" i="2" a="1"/>
  <c r="AL242" i="2" s="1"/>
  <c r="AN242" i="2" a="1"/>
  <c r="AN242" i="2" s="1"/>
  <c r="AO242" i="2"/>
  <c r="AK242" i="2" a="1"/>
  <c r="AK242" i="2" s="1"/>
  <c r="AM242" i="2" a="1"/>
  <c r="AM242" i="2" s="1"/>
  <c r="AP242" i="2" a="1"/>
  <c r="AP242" i="2" s="1"/>
  <c r="AZ201" i="2" a="1"/>
  <c r="AZ201" i="2" s="1"/>
  <c r="BF201" i="2" a="1"/>
  <c r="BF201" i="2" s="1"/>
  <c r="BA201" i="2" a="1"/>
  <c r="BA201" i="2" s="1"/>
  <c r="BC201" i="2" a="1"/>
  <c r="BC201" i="2" s="1"/>
  <c r="BB201" i="2" a="1"/>
  <c r="BB201" i="2" s="1"/>
  <c r="BE201" i="2"/>
  <c r="BD201" i="2" a="1"/>
  <c r="BD201" i="2" s="1"/>
  <c r="AU161" i="2" a="1"/>
  <c r="AU161" i="2" s="1"/>
  <c r="AW161" i="2"/>
  <c r="AX161" i="2" a="1"/>
  <c r="AX161" i="2" s="1"/>
  <c r="AS161" i="2" a="1"/>
  <c r="AS161" i="2" s="1"/>
  <c r="AT161" i="2" a="1"/>
  <c r="AT161" i="2" s="1"/>
  <c r="AV161" i="2" a="1"/>
  <c r="AV161" i="2" s="1"/>
  <c r="AR161" i="2" a="1"/>
  <c r="AR161" i="2" s="1"/>
  <c r="BK79" i="2" a="1"/>
  <c r="BK79" i="2" s="1"/>
  <c r="BI79" i="2" a="1"/>
  <c r="BI79" i="2" s="1"/>
  <c r="BM79" i="2"/>
  <c r="BJ79" i="2" a="1"/>
  <c r="BJ79" i="2" s="1"/>
  <c r="BN79" i="2" a="1"/>
  <c r="BN79" i="2" s="1"/>
  <c r="BL79" i="2" a="1"/>
  <c r="BL79" i="2" s="1"/>
  <c r="BH79" i="2" a="1"/>
  <c r="BH79" i="2" s="1"/>
  <c r="AT31" i="2" a="1"/>
  <c r="AT31" i="2" s="1"/>
  <c r="AW31" i="2"/>
  <c r="AV31" i="2" a="1"/>
  <c r="AV31" i="2" s="1"/>
  <c r="AX31" i="2" a="1"/>
  <c r="AX31" i="2" s="1"/>
  <c r="AS31" i="2" a="1"/>
  <c r="AS31" i="2" s="1"/>
  <c r="AR31" i="2" a="1"/>
  <c r="AR31" i="2" s="1"/>
  <c r="AU31" i="2" a="1"/>
  <c r="AU31" i="2" s="1"/>
  <c r="BE31" i="2"/>
  <c r="BF31" i="2" a="1"/>
  <c r="BF31" i="2" s="1"/>
  <c r="AZ31" i="2" a="1"/>
  <c r="AZ31" i="2" s="1"/>
  <c r="BA31" i="2" a="1"/>
  <c r="BA31" i="2" s="1"/>
  <c r="BB31" i="2" a="1"/>
  <c r="BB31" i="2" s="1"/>
  <c r="BC31" i="2" a="1"/>
  <c r="BC31" i="2" s="1"/>
  <c r="BD31" i="2" a="1"/>
  <c r="BD31" i="2" s="1"/>
  <c r="AL298" i="2" a="1"/>
  <c r="AL298" i="2" s="1"/>
  <c r="AM298" i="2" a="1"/>
  <c r="AM298" i="2" s="1"/>
  <c r="AN298" i="2" a="1"/>
  <c r="AN298" i="2" s="1"/>
  <c r="AP298" i="2" a="1"/>
  <c r="AP298" i="2" s="1"/>
  <c r="AO298" i="2"/>
  <c r="AK298" i="2" a="1"/>
  <c r="AK298" i="2" s="1"/>
  <c r="BI379" i="2" a="1"/>
  <c r="BI379" i="2" s="1"/>
  <c r="BM379" i="2"/>
  <c r="BH379" i="2" a="1"/>
  <c r="BH379" i="2" s="1"/>
  <c r="BN379" i="2" a="1"/>
  <c r="BN379" i="2" s="1"/>
  <c r="BJ379" i="2" a="1"/>
  <c r="BJ379" i="2" s="1"/>
  <c r="BL379" i="2" a="1"/>
  <c r="BL379" i="2" s="1"/>
  <c r="BK379" i="2" a="1"/>
  <c r="BK379" i="2" s="1"/>
  <c r="AU547" i="2" a="1"/>
  <c r="AU547" i="2" s="1"/>
  <c r="AV547" i="2" a="1"/>
  <c r="AV547" i="2" s="1"/>
  <c r="AW547" i="2"/>
  <c r="AT547" i="2" a="1"/>
  <c r="AT547" i="2" s="1"/>
  <c r="AS547" i="2" a="1"/>
  <c r="AS547" i="2" s="1"/>
  <c r="AX547" i="2" a="1"/>
  <c r="AX547" i="2" s="1"/>
  <c r="AR547" i="2" a="1"/>
  <c r="AR547" i="2" s="1"/>
  <c r="AL547" i="2" a="1"/>
  <c r="AL547" i="2" s="1"/>
  <c r="AN547" i="2" a="1"/>
  <c r="AN547" i="2" s="1"/>
  <c r="AP547" i="2" a="1"/>
  <c r="AP547" i="2" s="1"/>
  <c r="AK547" i="2" a="1"/>
  <c r="AK547" i="2" s="1"/>
  <c r="AM547" i="2" a="1"/>
  <c r="AM547" i="2" s="1"/>
  <c r="AO547" i="2"/>
  <c r="BA627" i="2" a="1"/>
  <c r="BA627" i="2" s="1"/>
  <c r="BE627" i="2"/>
  <c r="BB627" i="2" a="1"/>
  <c r="BB627" i="2" s="1"/>
  <c r="BF627" i="2" a="1"/>
  <c r="BF627" i="2" s="1"/>
  <c r="BC627" i="2" a="1"/>
  <c r="BC627" i="2" s="1"/>
  <c r="AZ627" i="2" a="1"/>
  <c r="AZ627" i="2" s="1"/>
  <c r="BD627" i="2" a="1"/>
  <c r="BD627" i="2" s="1"/>
  <c r="BF776" i="2" a="1"/>
  <c r="BF776" i="2" s="1"/>
  <c r="BC776" i="2" a="1"/>
  <c r="BC776" i="2" s="1"/>
  <c r="AZ776" i="2" a="1"/>
  <c r="AZ776" i="2" s="1"/>
  <c r="BA776" i="2" a="1"/>
  <c r="BA776" i="2" s="1"/>
  <c r="BB776" i="2" a="1"/>
  <c r="BB776" i="2" s="1"/>
  <c r="BE776" i="2"/>
  <c r="BD776" i="2" a="1"/>
  <c r="BD776" i="2" s="1"/>
  <c r="BF856" i="2" a="1"/>
  <c r="BF856" i="2" s="1"/>
  <c r="AZ856" i="2" a="1"/>
  <c r="AZ856" i="2" s="1"/>
  <c r="BA856" i="2" a="1"/>
  <c r="BA856" i="2" s="1"/>
  <c r="BB856" i="2" a="1"/>
  <c r="BB856" i="2" s="1"/>
  <c r="BC856" i="2" a="1"/>
  <c r="BC856" i="2" s="1"/>
  <c r="BD856" i="2" a="1"/>
  <c r="BD856" i="2" s="1"/>
  <c r="BE856" i="2"/>
  <c r="AP856" i="2" a="1"/>
  <c r="AP856" i="2" s="1"/>
  <c r="AK856" i="2" a="1"/>
  <c r="AK856" i="2" s="1"/>
  <c r="AL856" i="2" a="1"/>
  <c r="AL856" i="2" s="1"/>
  <c r="AM856" i="2" a="1"/>
  <c r="AM856" i="2" s="1"/>
  <c r="AN856" i="2" a="1"/>
  <c r="AN856" i="2" s="1"/>
  <c r="AO856" i="2"/>
  <c r="AR1000" i="2" a="1"/>
  <c r="AR1000" i="2" s="1"/>
  <c r="AU1000" i="2" a="1"/>
  <c r="AU1000" i="2" s="1"/>
  <c r="AW1000" i="2"/>
  <c r="AT1000" i="2" a="1"/>
  <c r="AT1000" i="2" s="1"/>
  <c r="AV1000" i="2" a="1"/>
  <c r="AV1000" i="2" s="1"/>
  <c r="AX1000" i="2" a="1"/>
  <c r="AX1000" i="2" s="1"/>
  <c r="AS1000" i="2" a="1"/>
  <c r="AS1000" i="2" s="1"/>
  <c r="AL1144" i="2" a="1"/>
  <c r="AL1144" i="2" s="1"/>
  <c r="AO1144" i="2"/>
  <c r="AK1144" i="2" a="1"/>
  <c r="AK1144" i="2" s="1"/>
  <c r="AP1144" i="2" a="1"/>
  <c r="AP1144" i="2" s="1"/>
  <c r="AN1144" i="2" a="1"/>
  <c r="AN1144" i="2" s="1"/>
  <c r="AM1144" i="2" a="1"/>
  <c r="AM1144" i="2" s="1"/>
  <c r="AU1144" i="2" a="1"/>
  <c r="AU1144" i="2" s="1"/>
  <c r="AR1144" i="2" a="1"/>
  <c r="AR1144" i="2" s="1"/>
  <c r="AV1144" i="2" a="1"/>
  <c r="AV1144" i="2" s="1"/>
  <c r="AT1144" i="2" a="1"/>
  <c r="AT1144" i="2" s="1"/>
  <c r="AX1144" i="2" a="1"/>
  <c r="AX1144" i="2" s="1"/>
  <c r="AS1144" i="2" a="1"/>
  <c r="AS1144" i="2" s="1"/>
  <c r="AW1144" i="2"/>
  <c r="AX1283" i="2" a="1"/>
  <c r="AX1283" i="2" s="1"/>
  <c r="AR1283" i="2" a="1"/>
  <c r="AR1283" i="2" s="1"/>
  <c r="AU1283" i="2" a="1"/>
  <c r="AU1283" i="2" s="1"/>
  <c r="AT1283" i="2" a="1"/>
  <c r="AT1283" i="2" s="1"/>
  <c r="AW1283" i="2"/>
  <c r="AS1283" i="2" a="1"/>
  <c r="AS1283" i="2" s="1"/>
  <c r="AV1283" i="2" a="1"/>
  <c r="AV1283" i="2" s="1"/>
  <c r="AL182" i="2" a="1"/>
  <c r="AL182" i="2" s="1"/>
  <c r="AM182" i="2" a="1"/>
  <c r="AM182" i="2" s="1"/>
  <c r="AO182" i="2"/>
  <c r="AK182" i="2" a="1"/>
  <c r="AK182" i="2" s="1"/>
  <c r="AP182" i="2" a="1"/>
  <c r="AP182" i="2" s="1"/>
  <c r="AN182" i="2" a="1"/>
  <c r="AN182" i="2" s="1"/>
  <c r="AU182" i="2" a="1"/>
  <c r="AU182" i="2" s="1"/>
  <c r="AR182" i="2" a="1"/>
  <c r="AR182" i="2" s="1"/>
  <c r="AV182" i="2" a="1"/>
  <c r="AV182" i="2" s="1"/>
  <c r="AS182" i="2" a="1"/>
  <c r="AS182" i="2" s="1"/>
  <c r="AW182" i="2"/>
  <c r="AT182" i="2" a="1"/>
  <c r="AT182" i="2" s="1"/>
  <c r="AX182" i="2" a="1"/>
  <c r="AX182" i="2" s="1"/>
  <c r="AM102" i="2" a="1"/>
  <c r="AM102" i="2" s="1"/>
  <c r="AN102" i="2" a="1"/>
  <c r="AN102" i="2" s="1"/>
  <c r="AL102" i="2" a="1"/>
  <c r="AL102" i="2" s="1"/>
  <c r="AP102" i="2" a="1"/>
  <c r="AP102" i="2" s="1"/>
  <c r="AO102" i="2"/>
  <c r="AK102" i="2" a="1"/>
  <c r="AK102" i="2" s="1"/>
  <c r="AL308" i="2" a="1"/>
  <c r="AL308" i="2" s="1"/>
  <c r="AM308" i="2" a="1"/>
  <c r="AM308" i="2" s="1"/>
  <c r="AO308" i="2"/>
  <c r="AK308" i="2" a="1"/>
  <c r="AK308" i="2" s="1"/>
  <c r="AP308" i="2" a="1"/>
  <c r="AP308" i="2" s="1"/>
  <c r="AN308" i="2" a="1"/>
  <c r="AN308" i="2" s="1"/>
  <c r="AS404" i="2" a="1"/>
  <c r="AS404" i="2" s="1"/>
  <c r="AX404" i="2" a="1"/>
  <c r="AX404" i="2" s="1"/>
  <c r="AW404" i="2"/>
  <c r="AR404" i="2" a="1"/>
  <c r="AR404" i="2" s="1"/>
  <c r="AT404" i="2" a="1"/>
  <c r="AT404" i="2" s="1"/>
  <c r="AU404" i="2" a="1"/>
  <c r="AU404" i="2" s="1"/>
  <c r="AV404" i="2" a="1"/>
  <c r="AV404" i="2" s="1"/>
  <c r="AM492" i="2" a="1"/>
  <c r="AM492" i="2" s="1"/>
  <c r="AN492" i="2" a="1"/>
  <c r="AN492" i="2" s="1"/>
  <c r="AK492" i="2" a="1"/>
  <c r="AK492" i="2" s="1"/>
  <c r="AO492" i="2"/>
  <c r="AL492" i="2" a="1"/>
  <c r="AL492" i="2" s="1"/>
  <c r="AP492" i="2" a="1"/>
  <c r="AP492" i="2" s="1"/>
  <c r="BJ580" i="2" a="1"/>
  <c r="BJ580" i="2" s="1"/>
  <c r="BL580" i="2" a="1"/>
  <c r="BL580" i="2" s="1"/>
  <c r="BN580" i="2" a="1"/>
  <c r="BN580" i="2" s="1"/>
  <c r="BH580" i="2" a="1"/>
  <c r="BH580" i="2" s="1"/>
  <c r="BM580" i="2"/>
  <c r="BI580" i="2" a="1"/>
  <c r="BI580" i="2" s="1"/>
  <c r="BK580" i="2" a="1"/>
  <c r="BK580" i="2" s="1"/>
  <c r="AK668" i="2" a="1"/>
  <c r="AK668" i="2" s="1"/>
  <c r="AL668" i="2" a="1"/>
  <c r="AL668" i="2" s="1"/>
  <c r="AO668" i="2"/>
  <c r="AP668" i="2" a="1"/>
  <c r="AP668" i="2" s="1"/>
  <c r="AN668" i="2" a="1"/>
  <c r="AN668" i="2" s="1"/>
  <c r="AM668" i="2" a="1"/>
  <c r="AM668" i="2" s="1"/>
  <c r="AV740" i="2" a="1"/>
  <c r="AV740" i="2" s="1"/>
  <c r="AW740" i="2"/>
  <c r="AU740" i="2" a="1"/>
  <c r="AU740" i="2" s="1"/>
  <c r="AT740" i="2" a="1"/>
  <c r="AT740" i="2" s="1"/>
  <c r="AX740" i="2" a="1"/>
  <c r="AX740" i="2" s="1"/>
  <c r="AS740" i="2" a="1"/>
  <c r="AS740" i="2" s="1"/>
  <c r="AR740" i="2" a="1"/>
  <c r="AR740" i="2" s="1"/>
  <c r="AO740" i="2"/>
  <c r="AK740" i="2" a="1"/>
  <c r="AK740" i="2" s="1"/>
  <c r="AP740" i="2" a="1"/>
  <c r="AP740" i="2" s="1"/>
  <c r="AL740" i="2" a="1"/>
  <c r="AL740" i="2" s="1"/>
  <c r="AN740" i="2" a="1"/>
  <c r="AN740" i="2" s="1"/>
  <c r="AM740" i="2" a="1"/>
  <c r="AM740" i="2" s="1"/>
  <c r="AX817" i="2" a="1"/>
  <c r="AX817" i="2" s="1"/>
  <c r="AU817" i="2" a="1"/>
  <c r="AU817" i="2" s="1"/>
  <c r="AV817" i="2" a="1"/>
  <c r="AV817" i="2" s="1"/>
  <c r="AW817" i="2"/>
  <c r="AR817" i="2" a="1"/>
  <c r="AR817" i="2" s="1"/>
  <c r="AS817" i="2" a="1"/>
  <c r="AS817" i="2" s="1"/>
  <c r="AT817" i="2" a="1"/>
  <c r="AT817" i="2" s="1"/>
  <c r="AM961" i="2" a="1"/>
  <c r="AM961" i="2" s="1"/>
  <c r="AO961" i="2"/>
  <c r="AL961" i="2" a="1"/>
  <c r="AL961" i="2" s="1"/>
  <c r="AP961" i="2" a="1"/>
  <c r="AP961" i="2" s="1"/>
  <c r="AN961" i="2" a="1"/>
  <c r="AN961" i="2" s="1"/>
  <c r="AK961" i="2" a="1"/>
  <c r="AK961" i="2" s="1"/>
  <c r="AM1041" i="2" a="1"/>
  <c r="AM1041" i="2" s="1"/>
  <c r="AO1041" i="2"/>
  <c r="AL1041" i="2" a="1"/>
  <c r="AL1041" i="2" s="1"/>
  <c r="AP1041" i="2" a="1"/>
  <c r="AP1041" i="2" s="1"/>
  <c r="AN1041" i="2" a="1"/>
  <c r="AN1041" i="2" s="1"/>
  <c r="AK1041" i="2" a="1"/>
  <c r="AK1041" i="2" s="1"/>
  <c r="AT1041" i="2" a="1"/>
  <c r="AT1041" i="2" s="1"/>
  <c r="AW1041" i="2"/>
  <c r="AR1041" i="2" a="1"/>
  <c r="AR1041" i="2" s="1"/>
  <c r="AU1041" i="2" a="1"/>
  <c r="AU1041" i="2" s="1"/>
  <c r="AV1041" i="2" a="1"/>
  <c r="AV1041" i="2" s="1"/>
  <c r="AX1041" i="2" a="1"/>
  <c r="AX1041" i="2" s="1"/>
  <c r="AS1041" i="2" a="1"/>
  <c r="AS1041" i="2" s="1"/>
  <c r="AL1113" i="2" a="1"/>
  <c r="AL1113" i="2" s="1"/>
  <c r="AP1113" i="2" a="1"/>
  <c r="AP1113" i="2" s="1"/>
  <c r="AM1113" i="2" a="1"/>
  <c r="AM1113" i="2" s="1"/>
  <c r="AK1113" i="2" a="1"/>
  <c r="AK1113" i="2" s="1"/>
  <c r="AO1113" i="2"/>
  <c r="AN1113" i="2" a="1"/>
  <c r="AN1113" i="2" s="1"/>
  <c r="BI1196" i="2" a="1"/>
  <c r="BI1196" i="2" s="1"/>
  <c r="BJ1196" i="2" a="1"/>
  <c r="BJ1196" i="2" s="1"/>
  <c r="BN1196" i="2" a="1"/>
  <c r="BN1196" i="2" s="1"/>
  <c r="BL1196" i="2" a="1"/>
  <c r="BL1196" i="2" s="1"/>
  <c r="BH1196" i="2" a="1"/>
  <c r="BH1196" i="2" s="1"/>
  <c r="BM1196" i="2"/>
  <c r="BK1196" i="2" a="1"/>
  <c r="BK1196" i="2" s="1"/>
  <c r="AL1268" i="2" a="1"/>
  <c r="AL1268" i="2" s="1"/>
  <c r="AO1268" i="2"/>
  <c r="AN1268" i="2" a="1"/>
  <c r="AN1268" i="2" s="1"/>
  <c r="AP1268" i="2" a="1"/>
  <c r="AP1268" i="2" s="1"/>
  <c r="AM1268" i="2" a="1"/>
  <c r="AM1268" i="2" s="1"/>
  <c r="AK1268" i="2" a="1"/>
  <c r="AK1268" i="2" s="1"/>
  <c r="AK1340" i="2" a="1"/>
  <c r="AK1340" i="2" s="1"/>
  <c r="AL1340" i="2" a="1"/>
  <c r="AL1340" i="2" s="1"/>
  <c r="AM1340" i="2" a="1"/>
  <c r="AM1340" i="2" s="1"/>
  <c r="AO1340" i="2"/>
  <c r="AN1340" i="2" a="1"/>
  <c r="AN1340" i="2" s="1"/>
  <c r="AP1340" i="2" a="1"/>
  <c r="AP1340" i="2" s="1"/>
  <c r="AT1340" i="2" a="1"/>
  <c r="AT1340" i="2" s="1"/>
  <c r="AS1340" i="2" a="1"/>
  <c r="AS1340" i="2" s="1"/>
  <c r="AR1340" i="2" a="1"/>
  <c r="AR1340" i="2" s="1"/>
  <c r="AV1340" i="2" a="1"/>
  <c r="AV1340" i="2" s="1"/>
  <c r="AX1340" i="2" a="1"/>
  <c r="AX1340" i="2" s="1"/>
  <c r="AU1340" i="2" a="1"/>
  <c r="AU1340" i="2" s="1"/>
  <c r="AW1340" i="2"/>
  <c r="BL213" i="2" a="1"/>
  <c r="BL213" i="2" s="1"/>
  <c r="BK213" i="2" a="1"/>
  <c r="BK213" i="2" s="1"/>
  <c r="BI213" i="2" a="1"/>
  <c r="BI213" i="2" s="1"/>
  <c r="BN213" i="2" a="1"/>
  <c r="BN213" i="2" s="1"/>
  <c r="BH213" i="2" a="1"/>
  <c r="BH213" i="2" s="1"/>
  <c r="BJ213" i="2" a="1"/>
  <c r="BJ213" i="2" s="1"/>
  <c r="BM213" i="2"/>
  <c r="BF133" i="2" a="1"/>
  <c r="BF133" i="2" s="1"/>
  <c r="BB133" i="2" a="1"/>
  <c r="BB133" i="2" s="1"/>
  <c r="AZ133" i="2" a="1"/>
  <c r="AZ133" i="2" s="1"/>
  <c r="BA133" i="2" a="1"/>
  <c r="BA133" i="2" s="1"/>
  <c r="BC133" i="2" a="1"/>
  <c r="BC133" i="2" s="1"/>
  <c r="BD133" i="2" a="1"/>
  <c r="BD133" i="2" s="1"/>
  <c r="BE133" i="2"/>
  <c r="AR51" i="2" a="1"/>
  <c r="AR51" i="2" s="1"/>
  <c r="AV51" i="2" a="1"/>
  <c r="AV51" i="2" s="1"/>
  <c r="AT51" i="2" a="1"/>
  <c r="AT51" i="2" s="1"/>
  <c r="AX51" i="2" a="1"/>
  <c r="AX51" i="2" s="1"/>
  <c r="AW51" i="2"/>
  <c r="AU51" i="2" a="1"/>
  <c r="AU51" i="2" s="1"/>
  <c r="AS51" i="2" a="1"/>
  <c r="AS51" i="2" s="1"/>
  <c r="AL384" i="2" a="1"/>
  <c r="AL384" i="2" s="1"/>
  <c r="AP384" i="2" a="1"/>
  <c r="AP384" i="2" s="1"/>
  <c r="AM384" i="2" a="1"/>
  <c r="AM384" i="2" s="1"/>
  <c r="AN384" i="2" a="1"/>
  <c r="AN384" i="2" s="1"/>
  <c r="AO384" i="2"/>
  <c r="AK384" i="2" a="1"/>
  <c r="AK384" i="2" s="1"/>
  <c r="AX384" i="2" a="1"/>
  <c r="AX384" i="2" s="1"/>
  <c r="AV384" i="2" a="1"/>
  <c r="AV384" i="2" s="1"/>
  <c r="AT384" i="2" a="1"/>
  <c r="AT384" i="2" s="1"/>
  <c r="AS384" i="2" a="1"/>
  <c r="AS384" i="2" s="1"/>
  <c r="AR384" i="2" a="1"/>
  <c r="AR384" i="2" s="1"/>
  <c r="AU384" i="2" a="1"/>
  <c r="AU384" i="2" s="1"/>
  <c r="AW384" i="2"/>
  <c r="AN568" i="2" a="1"/>
  <c r="AN568" i="2" s="1"/>
  <c r="AO568" i="2"/>
  <c r="AP568" i="2" a="1"/>
  <c r="AP568" i="2" s="1"/>
  <c r="AL568" i="2" a="1"/>
  <c r="AL568" i="2" s="1"/>
  <c r="AK568" i="2" a="1"/>
  <c r="AK568" i="2" s="1"/>
  <c r="AM568" i="2" a="1"/>
  <c r="AM568" i="2" s="1"/>
  <c r="BH749" i="2" a="1"/>
  <c r="BH749" i="2" s="1"/>
  <c r="BM749" i="2"/>
  <c r="BJ749" i="2" a="1"/>
  <c r="BJ749" i="2" s="1"/>
  <c r="BK749" i="2" a="1"/>
  <c r="BK749" i="2" s="1"/>
  <c r="BN749" i="2" a="1"/>
  <c r="BN749" i="2" s="1"/>
  <c r="BI749" i="2" a="1"/>
  <c r="BI749" i="2" s="1"/>
  <c r="BL749" i="2" a="1"/>
  <c r="BL749" i="2" s="1"/>
  <c r="BN917" i="2" a="1"/>
  <c r="BN917" i="2" s="1"/>
  <c r="BM917" i="2"/>
  <c r="BH917" i="2" a="1"/>
  <c r="BH917" i="2" s="1"/>
  <c r="BK917" i="2" a="1"/>
  <c r="BK917" i="2" s="1"/>
  <c r="BL917" i="2" a="1"/>
  <c r="BL917" i="2" s="1"/>
  <c r="BI917" i="2" a="1"/>
  <c r="BI917" i="2" s="1"/>
  <c r="BJ917" i="2" a="1"/>
  <c r="BJ917" i="2" s="1"/>
  <c r="BI1069" i="2" a="1"/>
  <c r="BI1069" i="2" s="1"/>
  <c r="BM1069" i="2"/>
  <c r="BJ1069" i="2" a="1"/>
  <c r="BJ1069" i="2" s="1"/>
  <c r="BN1069" i="2" a="1"/>
  <c r="BN1069" i="2" s="1"/>
  <c r="BH1069" i="2" a="1"/>
  <c r="BH1069" i="2" s="1"/>
  <c r="BL1069" i="2" a="1"/>
  <c r="BL1069" i="2" s="1"/>
  <c r="BK1069" i="2" a="1"/>
  <c r="BK1069" i="2" s="1"/>
  <c r="AZ1069" i="2" a="1"/>
  <c r="AZ1069" i="2" s="1"/>
  <c r="BE1069" i="2"/>
  <c r="BA1069" i="2" a="1"/>
  <c r="BA1069" i="2" s="1"/>
  <c r="BF1069" i="2" a="1"/>
  <c r="BF1069" i="2" s="1"/>
  <c r="BC1069" i="2" a="1"/>
  <c r="BC1069" i="2" s="1"/>
  <c r="BB1069" i="2" a="1"/>
  <c r="BB1069" i="2" s="1"/>
  <c r="BD1069" i="2" a="1"/>
  <c r="BD1069" i="2" s="1"/>
  <c r="BD1184" i="2" a="1"/>
  <c r="BD1184" i="2" s="1"/>
  <c r="AZ1184" i="2" a="1"/>
  <c r="AZ1184" i="2" s="1"/>
  <c r="BF1184" i="2" a="1"/>
  <c r="BF1184" i="2" s="1"/>
  <c r="BA1184" i="2" a="1"/>
  <c r="BA1184" i="2" s="1"/>
  <c r="BB1184" i="2" a="1"/>
  <c r="BB1184" i="2" s="1"/>
  <c r="BE1184" i="2"/>
  <c r="BC1184" i="2" a="1"/>
  <c r="BC1184" i="2" s="1"/>
  <c r="AL1304" i="2" a="1"/>
  <c r="AL1304" i="2" s="1"/>
  <c r="AO1304" i="2"/>
  <c r="AP1304" i="2" a="1"/>
  <c r="AP1304" i="2" s="1"/>
  <c r="AN1304" i="2" a="1"/>
  <c r="AN1304" i="2" s="1"/>
  <c r="AM1304" i="2" a="1"/>
  <c r="AM1304" i="2" s="1"/>
  <c r="AK1304" i="2" a="1"/>
  <c r="AK1304" i="2" s="1"/>
  <c r="AR185" i="2" a="1"/>
  <c r="AR185" i="2" s="1"/>
  <c r="AT185" i="2" a="1"/>
  <c r="AT185" i="2" s="1"/>
  <c r="AU185" i="2" a="1"/>
  <c r="AU185" i="2" s="1"/>
  <c r="AW185" i="2"/>
  <c r="AS185" i="2" a="1"/>
  <c r="AS185" i="2" s="1"/>
  <c r="AX185" i="2" a="1"/>
  <c r="AX185" i="2" s="1"/>
  <c r="AV185" i="2" a="1"/>
  <c r="AV185" i="2" s="1"/>
  <c r="AR39" i="2" a="1"/>
  <c r="AR39" i="2" s="1"/>
  <c r="AS39" i="2" a="1"/>
  <c r="AS39" i="2" s="1"/>
  <c r="AX39" i="2" a="1"/>
  <c r="AX39" i="2" s="1"/>
  <c r="AT39" i="2" a="1"/>
  <c r="AT39" i="2" s="1"/>
  <c r="AU39" i="2" a="1"/>
  <c r="AU39" i="2" s="1"/>
  <c r="AW39" i="2"/>
  <c r="AV39" i="2" a="1"/>
  <c r="AV39" i="2" s="1"/>
  <c r="AL331" i="2" a="1"/>
  <c r="AL331" i="2" s="1"/>
  <c r="AM331" i="2" a="1"/>
  <c r="AM331" i="2" s="1"/>
  <c r="AN331" i="2" a="1"/>
  <c r="AN331" i="2" s="1"/>
  <c r="AP331" i="2" a="1"/>
  <c r="AP331" i="2" s="1"/>
  <c r="AO331" i="2"/>
  <c r="AK331" i="2" a="1"/>
  <c r="AK331" i="2" s="1"/>
  <c r="AU539" i="2" a="1"/>
  <c r="AU539" i="2" s="1"/>
  <c r="AV539" i="2" a="1"/>
  <c r="AV539" i="2" s="1"/>
  <c r="AT539" i="2" a="1"/>
  <c r="AT539" i="2" s="1"/>
  <c r="AS539" i="2" a="1"/>
  <c r="AS539" i="2" s="1"/>
  <c r="AX539" i="2" a="1"/>
  <c r="AX539" i="2" s="1"/>
  <c r="AR539" i="2" a="1"/>
  <c r="AR539" i="2" s="1"/>
  <c r="AW539" i="2"/>
  <c r="AS651" i="2" a="1"/>
  <c r="AS651" i="2" s="1"/>
  <c r="AX651" i="2" a="1"/>
  <c r="AX651" i="2" s="1"/>
  <c r="AT651" i="2" a="1"/>
  <c r="AT651" i="2" s="1"/>
  <c r="AU651" i="2" a="1"/>
  <c r="AU651" i="2" s="1"/>
  <c r="AW651" i="2"/>
  <c r="AR651" i="2" a="1"/>
  <c r="AR651" i="2" s="1"/>
  <c r="AV651" i="2" a="1"/>
  <c r="AV651" i="2" s="1"/>
  <c r="AN651" i="2" a="1"/>
  <c r="AN651" i="2" s="1"/>
  <c r="AP651" i="2" a="1"/>
  <c r="AP651" i="2" s="1"/>
  <c r="AL651" i="2" a="1"/>
  <c r="AL651" i="2" s="1"/>
  <c r="AO651" i="2"/>
  <c r="AM651" i="2" a="1"/>
  <c r="AM651" i="2" s="1"/>
  <c r="AK651" i="2" a="1"/>
  <c r="AK651" i="2" s="1"/>
  <c r="BB768" i="2" a="1"/>
  <c r="BB768" i="2" s="1"/>
  <c r="BD768" i="2" a="1"/>
  <c r="BD768" i="2" s="1"/>
  <c r="BE768" i="2"/>
  <c r="BF768" i="2" a="1"/>
  <c r="BF768" i="2" s="1"/>
  <c r="BA768" i="2" a="1"/>
  <c r="BA768" i="2" s="1"/>
  <c r="AZ768" i="2" a="1"/>
  <c r="AZ768" i="2" s="1"/>
  <c r="BC768" i="2" a="1"/>
  <c r="BC768" i="2" s="1"/>
  <c r="BF872" i="2" a="1"/>
  <c r="BF872" i="2" s="1"/>
  <c r="AZ872" i="2" a="1"/>
  <c r="AZ872" i="2" s="1"/>
  <c r="BA872" i="2" a="1"/>
  <c r="BA872" i="2" s="1"/>
  <c r="BB872" i="2" a="1"/>
  <c r="BB872" i="2" s="1"/>
  <c r="BC872" i="2" a="1"/>
  <c r="BC872" i="2" s="1"/>
  <c r="BD872" i="2" a="1"/>
  <c r="BD872" i="2" s="1"/>
  <c r="BE872" i="2"/>
  <c r="AN992" i="2" a="1"/>
  <c r="AN992" i="2" s="1"/>
  <c r="AK992" i="2" a="1"/>
  <c r="AK992" i="2" s="1"/>
  <c r="AO992" i="2"/>
  <c r="AL992" i="2" a="1"/>
  <c r="AL992" i="2" s="1"/>
  <c r="AP992" i="2" a="1"/>
  <c r="AP992" i="2" s="1"/>
  <c r="AM992" i="2" a="1"/>
  <c r="AM992" i="2" s="1"/>
  <c r="BH1112" i="2" a="1"/>
  <c r="BH1112" i="2" s="1"/>
  <c r="BI1112" i="2" a="1"/>
  <c r="BI1112" i="2" s="1"/>
  <c r="BL1112" i="2" a="1"/>
  <c r="BL1112" i="2" s="1"/>
  <c r="BM1112" i="2"/>
  <c r="BJ1112" i="2" a="1"/>
  <c r="BJ1112" i="2" s="1"/>
  <c r="BN1112" i="2" a="1"/>
  <c r="BN1112" i="2" s="1"/>
  <c r="BK1112" i="2" a="1"/>
  <c r="BK1112" i="2" s="1"/>
  <c r="AU1112" i="2" a="1"/>
  <c r="AU1112" i="2" s="1"/>
  <c r="AR1112" i="2" a="1"/>
  <c r="AR1112" i="2" s="1"/>
  <c r="AV1112" i="2" a="1"/>
  <c r="AV1112" i="2" s="1"/>
  <c r="AT1112" i="2" a="1"/>
  <c r="AT1112" i="2" s="1"/>
  <c r="AX1112" i="2" a="1"/>
  <c r="AX1112" i="2" s="1"/>
  <c r="AS1112" i="2" a="1"/>
  <c r="AS1112" i="2" s="1"/>
  <c r="AW1112" i="2"/>
  <c r="AP1219" i="2" a="1"/>
  <c r="AP1219" i="2" s="1"/>
  <c r="AL1219" i="2" a="1"/>
  <c r="AL1219" i="2" s="1"/>
  <c r="AK1219" i="2" a="1"/>
  <c r="AK1219" i="2" s="1"/>
  <c r="AN1219" i="2" a="1"/>
  <c r="AN1219" i="2" s="1"/>
  <c r="AO1219" i="2"/>
  <c r="AM1219" i="2" a="1"/>
  <c r="AM1219" i="2" s="1"/>
  <c r="BL1331" i="2" a="1"/>
  <c r="BL1331" i="2" s="1"/>
  <c r="BI1331" i="2" a="1"/>
  <c r="BI1331" i="2" s="1"/>
  <c r="BN1331" i="2" a="1"/>
  <c r="BN1331" i="2" s="1"/>
  <c r="BJ1331" i="2" a="1"/>
  <c r="BJ1331" i="2" s="1"/>
  <c r="BM1331" i="2"/>
  <c r="BK1331" i="2" a="1"/>
  <c r="BK1331" i="2" s="1"/>
  <c r="BH1331" i="2" a="1"/>
  <c r="BH1331" i="2" s="1"/>
  <c r="BN60" i="2" a="1"/>
  <c r="BN60" i="2" s="1"/>
  <c r="BL60" i="2" a="1"/>
  <c r="BL60" i="2" s="1"/>
  <c r="BI60" i="2" a="1"/>
  <c r="BI60" i="2" s="1"/>
  <c r="BH60" i="2" a="1"/>
  <c r="BH60" i="2" s="1"/>
  <c r="BK60" i="2" a="1"/>
  <c r="BK60" i="2" s="1"/>
  <c r="BJ60" i="2" a="1"/>
  <c r="BJ60" i="2" s="1"/>
  <c r="BM60" i="2"/>
  <c r="AV60" i="2" a="1"/>
  <c r="AV60" i="2" s="1"/>
  <c r="AX60" i="2" a="1"/>
  <c r="AX60" i="2" s="1"/>
  <c r="AS60" i="2" a="1"/>
  <c r="AS60" i="2" s="1"/>
  <c r="AR60" i="2" a="1"/>
  <c r="AR60" i="2" s="1"/>
  <c r="AU60" i="2" a="1"/>
  <c r="AU60" i="2" s="1"/>
  <c r="AT60" i="2" a="1"/>
  <c r="AT60" i="2" s="1"/>
  <c r="AW60" i="2"/>
  <c r="AZ324" i="2" a="1"/>
  <c r="AZ324" i="2" s="1"/>
  <c r="BC324" i="2" a="1"/>
  <c r="BC324" i="2" s="1"/>
  <c r="BD324" i="2" a="1"/>
  <c r="BD324" i="2" s="1"/>
  <c r="BB324" i="2" a="1"/>
  <c r="BB324" i="2" s="1"/>
  <c r="BF324" i="2" a="1"/>
  <c r="BF324" i="2" s="1"/>
  <c r="BE324" i="2"/>
  <c r="BA324" i="2" a="1"/>
  <c r="BA324" i="2" s="1"/>
  <c r="BJ420" i="2" a="1"/>
  <c r="BJ420" i="2" s="1"/>
  <c r="BL420" i="2" a="1"/>
  <c r="BL420" i="2" s="1"/>
  <c r="BH420" i="2" a="1"/>
  <c r="BH420" i="2" s="1"/>
  <c r="BM420" i="2"/>
  <c r="BI420" i="2" a="1"/>
  <c r="BI420" i="2" s="1"/>
  <c r="BK420" i="2" a="1"/>
  <c r="BK420" i="2" s="1"/>
  <c r="BN420" i="2" a="1"/>
  <c r="BN420" i="2" s="1"/>
  <c r="AK524" i="2" a="1"/>
  <c r="AK524" i="2" s="1"/>
  <c r="AO524" i="2"/>
  <c r="AL524" i="2" a="1"/>
  <c r="AL524" i="2" s="1"/>
  <c r="AP524" i="2" a="1"/>
  <c r="AP524" i="2" s="1"/>
  <c r="AM524" i="2" a="1"/>
  <c r="AM524" i="2" s="1"/>
  <c r="AN524" i="2" a="1"/>
  <c r="AN524" i="2" s="1"/>
  <c r="AZ628" i="2" a="1"/>
  <c r="AZ628" i="2" s="1"/>
  <c r="BD628" i="2" a="1"/>
  <c r="BD628" i="2" s="1"/>
  <c r="BA628" i="2" a="1"/>
  <c r="BA628" i="2" s="1"/>
  <c r="BC628" i="2" a="1"/>
  <c r="BC628" i="2" s="1"/>
  <c r="BB628" i="2" a="1"/>
  <c r="BB628" i="2" s="1"/>
  <c r="BF628" i="2" a="1"/>
  <c r="BF628" i="2" s="1"/>
  <c r="BE628" i="2"/>
  <c r="AP628" i="2" a="1"/>
  <c r="AP628" i="2" s="1"/>
  <c r="AL628" i="2" a="1"/>
  <c r="AL628" i="2" s="1"/>
  <c r="AN628" i="2" a="1"/>
  <c r="AN628" i="2" s="1"/>
  <c r="AO628" i="2"/>
  <c r="AK628" i="2" a="1"/>
  <c r="AK628" i="2" s="1"/>
  <c r="AM628" i="2" a="1"/>
  <c r="AM628" i="2" s="1"/>
  <c r="AM745" i="2" a="1"/>
  <c r="AM745" i="2" s="1"/>
  <c r="AP745" i="2" a="1"/>
  <c r="AP745" i="2" s="1"/>
  <c r="AL745" i="2" a="1"/>
  <c r="AL745" i="2" s="1"/>
  <c r="AO745" i="2"/>
  <c r="AK745" i="2" a="1"/>
  <c r="AK745" i="2" s="1"/>
  <c r="AN745" i="2" a="1"/>
  <c r="AN745" i="2" s="1"/>
  <c r="BN857" i="2" a="1"/>
  <c r="BN857" i="2" s="1"/>
  <c r="BI857" i="2" a="1"/>
  <c r="BI857" i="2" s="1"/>
  <c r="BJ857" i="2" a="1"/>
  <c r="BJ857" i="2" s="1"/>
  <c r="BK857" i="2" a="1"/>
  <c r="BK857" i="2" s="1"/>
  <c r="BL857" i="2" a="1"/>
  <c r="BL857" i="2" s="1"/>
  <c r="BH857" i="2" a="1"/>
  <c r="BH857" i="2" s="1"/>
  <c r="BM857" i="2"/>
  <c r="AT985" i="2" a="1"/>
  <c r="AT985" i="2" s="1"/>
  <c r="AW985" i="2"/>
  <c r="AR985" i="2" a="1"/>
  <c r="AR985" i="2" s="1"/>
  <c r="AU985" i="2" a="1"/>
  <c r="AU985" i="2" s="1"/>
  <c r="AV985" i="2" a="1"/>
  <c r="AV985" i="2" s="1"/>
  <c r="AX985" i="2" a="1"/>
  <c r="AX985" i="2" s="1"/>
  <c r="AS985" i="2" a="1"/>
  <c r="AS985" i="2" s="1"/>
  <c r="AZ1105" i="2" a="1"/>
  <c r="AZ1105" i="2" s="1"/>
  <c r="BA1105" i="2" a="1"/>
  <c r="BA1105" i="2" s="1"/>
  <c r="BE1105" i="2"/>
  <c r="BD1105" i="2" a="1"/>
  <c r="BD1105" i="2" s="1"/>
  <c r="BB1105" i="2" a="1"/>
  <c r="BB1105" i="2" s="1"/>
  <c r="BF1105" i="2" a="1"/>
  <c r="BF1105" i="2" s="1"/>
  <c r="BC1105" i="2" a="1"/>
  <c r="BC1105" i="2" s="1"/>
  <c r="AL1204" i="2" a="1"/>
  <c r="AL1204" i="2" s="1"/>
  <c r="AP1204" i="2" a="1"/>
  <c r="AP1204" i="2" s="1"/>
  <c r="AM1204" i="2" a="1"/>
  <c r="AM1204" i="2" s="1"/>
  <c r="AK1204" i="2" a="1"/>
  <c r="AK1204" i="2" s="1"/>
  <c r="AO1204" i="2"/>
  <c r="AN1204" i="2" a="1"/>
  <c r="AN1204" i="2" s="1"/>
  <c r="AP1324" i="2" a="1"/>
  <c r="AP1324" i="2" s="1"/>
  <c r="AK1324" i="2" a="1"/>
  <c r="AK1324" i="2" s="1"/>
  <c r="AL1324" i="2" a="1"/>
  <c r="AL1324" i="2" s="1"/>
  <c r="AM1324" i="2" a="1"/>
  <c r="AM1324" i="2" s="1"/>
  <c r="AO1324" i="2"/>
  <c r="AN1324" i="2" a="1"/>
  <c r="AN1324" i="2" s="1"/>
  <c r="AZ165" i="2" a="1"/>
  <c r="AZ165" i="2" s="1"/>
  <c r="BD165" i="2" a="1"/>
  <c r="BD165" i="2" s="1"/>
  <c r="BB165" i="2" a="1"/>
  <c r="BB165" i="2" s="1"/>
  <c r="BA165" i="2" a="1"/>
  <c r="BA165" i="2" s="1"/>
  <c r="BF165" i="2" a="1"/>
  <c r="BF165" i="2" s="1"/>
  <c r="BC165" i="2" a="1"/>
  <c r="BC165" i="2" s="1"/>
  <c r="BE165" i="2"/>
  <c r="BN59" i="2" a="1"/>
  <c r="BN59" i="2" s="1"/>
  <c r="BK59" i="2" a="1"/>
  <c r="BK59" i="2" s="1"/>
  <c r="BL59" i="2" a="1"/>
  <c r="BL59" i="2" s="1"/>
  <c r="BM59" i="2"/>
  <c r="BH59" i="2" a="1"/>
  <c r="BH59" i="2" s="1"/>
  <c r="BI59" i="2" a="1"/>
  <c r="BI59" i="2" s="1"/>
  <c r="BJ59" i="2" a="1"/>
  <c r="BJ59" i="2" s="1"/>
  <c r="AU59" i="2" a="1"/>
  <c r="AU59" i="2" s="1"/>
  <c r="AV59" i="2" a="1"/>
  <c r="AV59" i="2" s="1"/>
  <c r="AW59" i="2"/>
  <c r="AX59" i="2" a="1"/>
  <c r="AX59" i="2" s="1"/>
  <c r="AR59" i="2" a="1"/>
  <c r="AR59" i="2" s="1"/>
  <c r="AS59" i="2" a="1"/>
  <c r="AS59" i="2" s="1"/>
  <c r="AT59" i="2" a="1"/>
  <c r="AT59" i="2" s="1"/>
  <c r="AL290" i="2" a="1"/>
  <c r="AL290" i="2" s="1"/>
  <c r="AM290" i="2" a="1"/>
  <c r="AM290" i="2" s="1"/>
  <c r="AK290" i="2" a="1"/>
  <c r="AK290" i="2" s="1"/>
  <c r="AO290" i="2"/>
  <c r="AN290" i="2" a="1"/>
  <c r="AN290" i="2" s="1"/>
  <c r="AP290" i="2" a="1"/>
  <c r="AP290" i="2" s="1"/>
  <c r="BK395" i="2" a="1"/>
  <c r="BK395" i="2" s="1"/>
  <c r="BH395" i="2" a="1"/>
  <c r="BH395" i="2" s="1"/>
  <c r="BL395" i="2" a="1"/>
  <c r="BL395" i="2" s="1"/>
  <c r="BI395" i="2" a="1"/>
  <c r="BI395" i="2" s="1"/>
  <c r="BM395" i="2"/>
  <c r="BJ395" i="2" a="1"/>
  <c r="BJ395" i="2" s="1"/>
  <c r="BN395" i="2" a="1"/>
  <c r="BN395" i="2" s="1"/>
  <c r="AW611" i="2"/>
  <c r="AS611" i="2" a="1"/>
  <c r="AS611" i="2" s="1"/>
  <c r="AT611" i="2" a="1"/>
  <c r="AT611" i="2" s="1"/>
  <c r="AU611" i="2" a="1"/>
  <c r="AU611" i="2" s="1"/>
  <c r="AR611" i="2" a="1"/>
  <c r="AR611" i="2" s="1"/>
  <c r="AV611" i="2" a="1"/>
  <c r="AV611" i="2" s="1"/>
  <c r="AX611" i="2" a="1"/>
  <c r="AX611" i="2" s="1"/>
  <c r="AM611" i="2" a="1"/>
  <c r="AM611" i="2" s="1"/>
  <c r="AO611" i="2"/>
  <c r="AN611" i="2" a="1"/>
  <c r="AN611" i="2" s="1"/>
  <c r="AP611" i="2" a="1"/>
  <c r="AP611" i="2" s="1"/>
  <c r="AK611" i="2" a="1"/>
  <c r="AK611" i="2" s="1"/>
  <c r="AL611" i="2" a="1"/>
  <c r="AL611" i="2" s="1"/>
  <c r="AP840" i="2" a="1"/>
  <c r="AP840" i="2" s="1"/>
  <c r="AK840" i="2" a="1"/>
  <c r="AK840" i="2" s="1"/>
  <c r="AL840" i="2" a="1"/>
  <c r="AL840" i="2" s="1"/>
  <c r="AM840" i="2" a="1"/>
  <c r="AM840" i="2" s="1"/>
  <c r="AN840" i="2" a="1"/>
  <c r="AN840" i="2" s="1"/>
  <c r="AO840" i="2"/>
  <c r="BH952" i="2" a="1"/>
  <c r="BH952" i="2" s="1"/>
  <c r="BJ952" i="2" a="1"/>
  <c r="BJ952" i="2" s="1"/>
  <c r="BK952" i="2" a="1"/>
  <c r="BK952" i="2" s="1"/>
  <c r="BM952" i="2"/>
  <c r="BI952" i="2" a="1"/>
  <c r="BI952" i="2" s="1"/>
  <c r="BN952" i="2" a="1"/>
  <c r="BN952" i="2" s="1"/>
  <c r="BL952" i="2" a="1"/>
  <c r="BL952" i="2" s="1"/>
  <c r="BB1072" i="2" a="1"/>
  <c r="BB1072" i="2" s="1"/>
  <c r="BD1072" i="2" a="1"/>
  <c r="BD1072" i="2" s="1"/>
  <c r="BF1072" i="2" a="1"/>
  <c r="BF1072" i="2" s="1"/>
  <c r="BA1072" i="2" a="1"/>
  <c r="BA1072" i="2" s="1"/>
  <c r="BE1072" i="2"/>
  <c r="AZ1072" i="2" a="1"/>
  <c r="AZ1072" i="2" s="1"/>
  <c r="BC1072" i="2" a="1"/>
  <c r="BC1072" i="2" s="1"/>
  <c r="BH1072" i="2" a="1"/>
  <c r="BH1072" i="2" s="1"/>
  <c r="BM1072" i="2"/>
  <c r="BI1072" i="2" a="1"/>
  <c r="BI1072" i="2" s="1"/>
  <c r="BN1072" i="2" a="1"/>
  <c r="BN1072" i="2" s="1"/>
  <c r="BK1072" i="2" a="1"/>
  <c r="BK1072" i="2" s="1"/>
  <c r="BJ1072" i="2" a="1"/>
  <c r="BJ1072" i="2" s="1"/>
  <c r="BL1072" i="2" a="1"/>
  <c r="BL1072" i="2" s="1"/>
  <c r="BD1291" i="2" a="1"/>
  <c r="BD1291" i="2" s="1"/>
  <c r="AZ1291" i="2" a="1"/>
  <c r="AZ1291" i="2" s="1"/>
  <c r="BA1291" i="2" a="1"/>
  <c r="BA1291" i="2" s="1"/>
  <c r="BB1291" i="2" a="1"/>
  <c r="BB1291" i="2" s="1"/>
  <c r="BF1291" i="2" a="1"/>
  <c r="BF1291" i="2" s="1"/>
  <c r="BC1291" i="2" a="1"/>
  <c r="BC1291" i="2" s="1"/>
  <c r="BE1291" i="2"/>
  <c r="AN214" i="2" a="1"/>
  <c r="AN214" i="2" s="1"/>
  <c r="AK214" i="2" a="1"/>
  <c r="AK214" i="2" s="1"/>
  <c r="AO214" i="2"/>
  <c r="AL214" i="2" a="1"/>
  <c r="AL214" i="2" s="1"/>
  <c r="AP214" i="2" a="1"/>
  <c r="AP214" i="2" s="1"/>
  <c r="AM214" i="2" a="1"/>
  <c r="AM214" i="2" s="1"/>
  <c r="BH110" i="2" a="1"/>
  <c r="BH110" i="2" s="1"/>
  <c r="BL110" i="2" a="1"/>
  <c r="BL110" i="2" s="1"/>
  <c r="BI110" i="2" a="1"/>
  <c r="BI110" i="2" s="1"/>
  <c r="BM110" i="2"/>
  <c r="BJ110" i="2" a="1"/>
  <c r="BJ110" i="2" s="1"/>
  <c r="BN110" i="2" a="1"/>
  <c r="BN110" i="2" s="1"/>
  <c r="BK110" i="2" a="1"/>
  <c r="BK110" i="2" s="1"/>
  <c r="AX110" i="2" a="1"/>
  <c r="AX110" i="2" s="1"/>
  <c r="AT110" i="2" a="1"/>
  <c r="AT110" i="2" s="1"/>
  <c r="AU110" i="2" a="1"/>
  <c r="AU110" i="2" s="1"/>
  <c r="AV110" i="2" a="1"/>
  <c r="AV110" i="2" s="1"/>
  <c r="AS110" i="2" a="1"/>
  <c r="AS110" i="2" s="1"/>
  <c r="AR110" i="2" a="1"/>
  <c r="AR110" i="2" s="1"/>
  <c r="AW110" i="2"/>
  <c r="AL364" i="2" a="1"/>
  <c r="AL364" i="2" s="1"/>
  <c r="AO364" i="2"/>
  <c r="AN364" i="2" a="1"/>
  <c r="AN364" i="2" s="1"/>
  <c r="AK364" i="2" a="1"/>
  <c r="AK364" i="2" s="1"/>
  <c r="AP364" i="2" a="1"/>
  <c r="AP364" i="2" s="1"/>
  <c r="AM364" i="2" a="1"/>
  <c r="AM364" i="2" s="1"/>
  <c r="BJ460" i="2" a="1"/>
  <c r="BJ460" i="2" s="1"/>
  <c r="BI460" i="2" a="1"/>
  <c r="BI460" i="2" s="1"/>
  <c r="BK460" i="2" a="1"/>
  <c r="BK460" i="2" s="1"/>
  <c r="BL460" i="2" a="1"/>
  <c r="BL460" i="2" s="1"/>
  <c r="BH460" i="2" a="1"/>
  <c r="BH460" i="2" s="1"/>
  <c r="BM460" i="2"/>
  <c r="BN460" i="2" a="1"/>
  <c r="BN460" i="2" s="1"/>
  <c r="AO564" i="2"/>
  <c r="AN564" i="2" a="1"/>
  <c r="AN564" i="2" s="1"/>
  <c r="AK564" i="2" a="1"/>
  <c r="AK564" i="2" s="1"/>
  <c r="AP564" i="2" a="1"/>
  <c r="AP564" i="2" s="1"/>
  <c r="AL564" i="2" a="1"/>
  <c r="AL564" i="2" s="1"/>
  <c r="AM564" i="2" a="1"/>
  <c r="AM564" i="2" s="1"/>
  <c r="BA564" i="2" a="1"/>
  <c r="BA564" i="2" s="1"/>
  <c r="AZ564" i="2" a="1"/>
  <c r="AZ564" i="2" s="1"/>
  <c r="BD564" i="2" a="1"/>
  <c r="BD564" i="2" s="1"/>
  <c r="BC564" i="2" a="1"/>
  <c r="BC564" i="2" s="1"/>
  <c r="BB564" i="2" a="1"/>
  <c r="BB564" i="2" s="1"/>
  <c r="BF564" i="2" a="1"/>
  <c r="BF564" i="2" s="1"/>
  <c r="BE564" i="2"/>
  <c r="AZ660" i="2" a="1"/>
  <c r="AZ660" i="2" s="1"/>
  <c r="BD660" i="2" a="1"/>
  <c r="BD660" i="2" s="1"/>
  <c r="BA660" i="2" a="1"/>
  <c r="BA660" i="2" s="1"/>
  <c r="BC660" i="2" a="1"/>
  <c r="BC660" i="2" s="1"/>
  <c r="BE660" i="2"/>
  <c r="BB660" i="2" a="1"/>
  <c r="BB660" i="2" s="1"/>
  <c r="BF660" i="2" a="1"/>
  <c r="BF660" i="2" s="1"/>
  <c r="BB785" i="2" a="1"/>
  <c r="BB785" i="2" s="1"/>
  <c r="BA785" i="2" a="1"/>
  <c r="BA785" i="2" s="1"/>
  <c r="BF785" i="2" a="1"/>
  <c r="BF785" i="2" s="1"/>
  <c r="BC785" i="2" a="1"/>
  <c r="BC785" i="2" s="1"/>
  <c r="BD785" i="2" a="1"/>
  <c r="BD785" i="2" s="1"/>
  <c r="AZ785" i="2" a="1"/>
  <c r="AZ785" i="2" s="1"/>
  <c r="BE785" i="2"/>
  <c r="AZ993" i="2" a="1"/>
  <c r="AZ993" i="2" s="1"/>
  <c r="BA993" i="2" a="1"/>
  <c r="BA993" i="2" s="1"/>
  <c r="BF993" i="2" a="1"/>
  <c r="BF993" i="2" s="1"/>
  <c r="BB993" i="2" a="1"/>
  <c r="BB993" i="2" s="1"/>
  <c r="BC993" i="2" a="1"/>
  <c r="BC993" i="2" s="1"/>
  <c r="BE993" i="2"/>
  <c r="BD993" i="2" a="1"/>
  <c r="BD993" i="2" s="1"/>
  <c r="AT993" i="2" a="1"/>
  <c r="AT993" i="2" s="1"/>
  <c r="AW993" i="2"/>
  <c r="AR993" i="2" a="1"/>
  <c r="AR993" i="2" s="1"/>
  <c r="AU993" i="2" a="1"/>
  <c r="AU993" i="2" s="1"/>
  <c r="AV993" i="2" a="1"/>
  <c r="AV993" i="2" s="1"/>
  <c r="AX993" i="2" a="1"/>
  <c r="AX993" i="2" s="1"/>
  <c r="AS993" i="2" a="1"/>
  <c r="AS993" i="2" s="1"/>
  <c r="AR1089" i="2" a="1"/>
  <c r="AR1089" i="2" s="1"/>
  <c r="AS1089" i="2" a="1"/>
  <c r="AS1089" i="2" s="1"/>
  <c r="AX1089" i="2" a="1"/>
  <c r="AX1089" i="2" s="1"/>
  <c r="AW1089" i="2"/>
  <c r="AT1089" i="2" a="1"/>
  <c r="AT1089" i="2" s="1"/>
  <c r="AU1089" i="2" a="1"/>
  <c r="AU1089" i="2" s="1"/>
  <c r="AV1089" i="2" a="1"/>
  <c r="AV1089" i="2" s="1"/>
  <c r="BM1188" i="2"/>
  <c r="BI1188" i="2" a="1"/>
  <c r="BI1188" i="2" s="1"/>
  <c r="BN1188" i="2" a="1"/>
  <c r="BN1188" i="2" s="1"/>
  <c r="BH1188" i="2" a="1"/>
  <c r="BH1188" i="2" s="1"/>
  <c r="BK1188" i="2" a="1"/>
  <c r="BK1188" i="2" s="1"/>
  <c r="BL1188" i="2" a="1"/>
  <c r="BL1188" i="2" s="1"/>
  <c r="BJ1188" i="2" a="1"/>
  <c r="BJ1188" i="2" s="1"/>
  <c r="BI205" i="2" a="1"/>
  <c r="BI205" i="2" s="1"/>
  <c r="BN205" i="2" a="1"/>
  <c r="BN205" i="2" s="1"/>
  <c r="BM205" i="2"/>
  <c r="BL205" i="2" a="1"/>
  <c r="BL205" i="2" s="1"/>
  <c r="BK205" i="2" a="1"/>
  <c r="BK205" i="2" s="1"/>
  <c r="BJ205" i="2" a="1"/>
  <c r="BJ205" i="2" s="1"/>
  <c r="BH205" i="2" a="1"/>
  <c r="BH205" i="2" s="1"/>
  <c r="AU205" i="2" a="1"/>
  <c r="AU205" i="2" s="1"/>
  <c r="AR205" i="2" a="1"/>
  <c r="AR205" i="2" s="1"/>
  <c r="AV205" i="2" a="1"/>
  <c r="AV205" i="2" s="1"/>
  <c r="AS205" i="2" a="1"/>
  <c r="AS205" i="2" s="1"/>
  <c r="AW205" i="2"/>
  <c r="AT205" i="2" a="1"/>
  <c r="AT205" i="2" s="1"/>
  <c r="AX205" i="2" a="1"/>
  <c r="AX205" i="2" s="1"/>
  <c r="BC101" i="2" a="1"/>
  <c r="BC101" i="2" s="1"/>
  <c r="BF101" i="2" a="1"/>
  <c r="BF101" i="2" s="1"/>
  <c r="BB101" i="2" a="1"/>
  <c r="BB101" i="2" s="1"/>
  <c r="BD101" i="2" a="1"/>
  <c r="BD101" i="2" s="1"/>
  <c r="BA101" i="2" a="1"/>
  <c r="BA101" i="2" s="1"/>
  <c r="AZ101" i="2" a="1"/>
  <c r="AZ101" i="2" s="1"/>
  <c r="BE101" i="2"/>
  <c r="AP260" i="2" a="1"/>
  <c r="AP260" i="2" s="1"/>
  <c r="AO260" i="2"/>
  <c r="AL260" i="2" a="1"/>
  <c r="AL260" i="2" s="1"/>
  <c r="AK260" i="2" a="1"/>
  <c r="AK260" i="2" s="1"/>
  <c r="AN260" i="2" a="1"/>
  <c r="AN260" i="2" s="1"/>
  <c r="AM260" i="2" a="1"/>
  <c r="AM260" i="2" s="1"/>
  <c r="AV276" i="2" a="1"/>
  <c r="AV276" i="2" s="1"/>
  <c r="AR276" i="2" a="1"/>
  <c r="AR276" i="2" s="1"/>
  <c r="AU276" i="2" a="1"/>
  <c r="AU276" i="2" s="1"/>
  <c r="AW276" i="2"/>
  <c r="AT276" i="2" a="1"/>
  <c r="AT276" i="2" s="1"/>
  <c r="AS276" i="2" a="1"/>
  <c r="AS276" i="2" s="1"/>
  <c r="AX276" i="2" a="1"/>
  <c r="AX276" i="2" s="1"/>
  <c r="BD292" i="2" a="1"/>
  <c r="BD292" i="2" s="1"/>
  <c r="BB292" i="2" a="1"/>
  <c r="BB292" i="2" s="1"/>
  <c r="BA292" i="2" a="1"/>
  <c r="BA292" i="2" s="1"/>
  <c r="BC292" i="2" a="1"/>
  <c r="BC292" i="2" s="1"/>
  <c r="BE292" i="2"/>
  <c r="BF292" i="2" a="1"/>
  <c r="BF292" i="2" s="1"/>
  <c r="AZ292" i="2" a="1"/>
  <c r="AZ292" i="2" s="1"/>
  <c r="BB309" i="2" a="1"/>
  <c r="BB309" i="2" s="1"/>
  <c r="BC309" i="2" a="1"/>
  <c r="BC309" i="2" s="1"/>
  <c r="AZ309" i="2" a="1"/>
  <c r="AZ309" i="2" s="1"/>
  <c r="BF309" i="2" a="1"/>
  <c r="BF309" i="2" s="1"/>
  <c r="BD309" i="2" a="1"/>
  <c r="BD309" i="2" s="1"/>
  <c r="BE309" i="2"/>
  <c r="BA309" i="2" a="1"/>
  <c r="BA309" i="2" s="1"/>
  <c r="BH325" i="2" a="1"/>
  <c r="BH325" i="2" s="1"/>
  <c r="BM325" i="2"/>
  <c r="BI325" i="2" a="1"/>
  <c r="BI325" i="2" s="1"/>
  <c r="BN325" i="2" a="1"/>
  <c r="BN325" i="2" s="1"/>
  <c r="BJ325" i="2" a="1"/>
  <c r="BJ325" i="2" s="1"/>
  <c r="BK325" i="2" a="1"/>
  <c r="BK325" i="2" s="1"/>
  <c r="BL325" i="2" a="1"/>
  <c r="BL325" i="2" s="1"/>
  <c r="AL341" i="2" a="1"/>
  <c r="AL341" i="2" s="1"/>
  <c r="AP341" i="2" a="1"/>
  <c r="AP341" i="2" s="1"/>
  <c r="AM341" i="2" a="1"/>
  <c r="AM341" i="2" s="1"/>
  <c r="AN341" i="2" a="1"/>
  <c r="AN341" i="2" s="1"/>
  <c r="AK341" i="2" a="1"/>
  <c r="AK341" i="2" s="1"/>
  <c r="AO341" i="2"/>
  <c r="BF357" i="2" a="1"/>
  <c r="BF357" i="2" s="1"/>
  <c r="BD357" i="2" a="1"/>
  <c r="BD357" i="2" s="1"/>
  <c r="BE357" i="2"/>
  <c r="AZ357" i="2" a="1"/>
  <c r="AZ357" i="2" s="1"/>
  <c r="BC357" i="2" a="1"/>
  <c r="BC357" i="2" s="1"/>
  <c r="BB357" i="2" a="1"/>
  <c r="BB357" i="2" s="1"/>
  <c r="BA357" i="2" a="1"/>
  <c r="BA357" i="2" s="1"/>
  <c r="BL373" i="2" a="1"/>
  <c r="BL373" i="2" s="1"/>
  <c r="BM373" i="2"/>
  <c r="BI373" i="2" a="1"/>
  <c r="BI373" i="2" s="1"/>
  <c r="BJ373" i="2" a="1"/>
  <c r="BJ373" i="2" s="1"/>
  <c r="BN373" i="2" a="1"/>
  <c r="BN373" i="2" s="1"/>
  <c r="BK373" i="2" a="1"/>
  <c r="BK373" i="2" s="1"/>
  <c r="BH373" i="2" a="1"/>
  <c r="BH373" i="2" s="1"/>
  <c r="BH389" i="2" a="1"/>
  <c r="BH389" i="2" s="1"/>
  <c r="BI389" i="2" a="1"/>
  <c r="BI389" i="2" s="1"/>
  <c r="BK389" i="2" a="1"/>
  <c r="BK389" i="2" s="1"/>
  <c r="BM389" i="2"/>
  <c r="BL389" i="2" a="1"/>
  <c r="BL389" i="2" s="1"/>
  <c r="BN389" i="2" a="1"/>
  <c r="BN389" i="2" s="1"/>
  <c r="BJ389" i="2" a="1"/>
  <c r="BJ389" i="2" s="1"/>
  <c r="AU389" i="2" a="1"/>
  <c r="AU389" i="2" s="1"/>
  <c r="AR389" i="2" a="1"/>
  <c r="AR389" i="2" s="1"/>
  <c r="AV389" i="2" a="1"/>
  <c r="AV389" i="2" s="1"/>
  <c r="AS389" i="2" a="1"/>
  <c r="AS389" i="2" s="1"/>
  <c r="AW389" i="2"/>
  <c r="AT389" i="2" a="1"/>
  <c r="AT389" i="2" s="1"/>
  <c r="AX389" i="2" a="1"/>
  <c r="AX389" i="2" s="1"/>
  <c r="BB405" i="2" a="1"/>
  <c r="BB405" i="2" s="1"/>
  <c r="BD405" i="2" a="1"/>
  <c r="BD405" i="2" s="1"/>
  <c r="AZ405" i="2" a="1"/>
  <c r="AZ405" i="2" s="1"/>
  <c r="BE405" i="2"/>
  <c r="BA405" i="2" a="1"/>
  <c r="BA405" i="2" s="1"/>
  <c r="BC405" i="2" a="1"/>
  <c r="BC405" i="2" s="1"/>
  <c r="BF405" i="2" a="1"/>
  <c r="BF405" i="2" s="1"/>
  <c r="AR437" i="2" a="1"/>
  <c r="AR437" i="2" s="1"/>
  <c r="AN424" i="4" s="1"/>
  <c r="AV437" i="2" a="1"/>
  <c r="AV437" i="2" s="1"/>
  <c r="AR424" i="4" s="1"/>
  <c r="AS437" i="2" a="1"/>
  <c r="AS437" i="2" s="1"/>
  <c r="AO424" i="4" s="1"/>
  <c r="AW437" i="2"/>
  <c r="AS424" i="4" s="1"/>
  <c r="AT437" i="2" a="1"/>
  <c r="AT437" i="2" s="1"/>
  <c r="AP424" i="4" s="1"/>
  <c r="AX437" i="2" a="1"/>
  <c r="AX437" i="2" s="1"/>
  <c r="AT424" i="4" s="1"/>
  <c r="AU437" i="2" a="1"/>
  <c r="AU437" i="2" s="1"/>
  <c r="AQ424" i="4" s="1"/>
  <c r="BN453" i="2" a="1"/>
  <c r="BN453" i="2" s="1"/>
  <c r="BI453" i="2" a="1"/>
  <c r="BI453" i="2" s="1"/>
  <c r="BK453" i="2" a="1"/>
  <c r="BK453" i="2" s="1"/>
  <c r="BM453" i="2"/>
  <c r="BL453" i="2" a="1"/>
  <c r="BL453" i="2" s="1"/>
  <c r="BJ453" i="2" a="1"/>
  <c r="BJ453" i="2" s="1"/>
  <c r="BH453" i="2" a="1"/>
  <c r="BH453" i="2" s="1"/>
  <c r="AL453" i="2" a="1"/>
  <c r="AL453" i="2" s="1"/>
  <c r="AN453" i="2" a="1"/>
  <c r="AN453" i="2" s="1"/>
  <c r="AM453" i="2" a="1"/>
  <c r="AM453" i="2" s="1"/>
  <c r="AK453" i="2" a="1"/>
  <c r="AK453" i="2" s="1"/>
  <c r="AP453" i="2" a="1"/>
  <c r="AP453" i="2" s="1"/>
  <c r="AO453" i="2"/>
  <c r="AO485" i="2"/>
  <c r="AP485" i="2" a="1"/>
  <c r="AP485" i="2" s="1"/>
  <c r="AN485" i="2" a="1"/>
  <c r="AN485" i="2" s="1"/>
  <c r="AL485" i="2" a="1"/>
  <c r="AL485" i="2" s="1"/>
  <c r="AM485" i="2" a="1"/>
  <c r="AM485" i="2" s="1"/>
  <c r="AK485" i="2" a="1"/>
  <c r="AK485" i="2" s="1"/>
  <c r="BB501" i="2" a="1"/>
  <c r="BB501" i="2" s="1"/>
  <c r="BC501" i="2" a="1"/>
  <c r="BC501" i="2" s="1"/>
  <c r="BF501" i="2" a="1"/>
  <c r="BF501" i="2" s="1"/>
  <c r="BA501" i="2" a="1"/>
  <c r="BA501" i="2" s="1"/>
  <c r="BE501" i="2"/>
  <c r="AZ501" i="2" a="1"/>
  <c r="AZ501" i="2" s="1"/>
  <c r="BD501" i="2" a="1"/>
  <c r="BD501" i="2" s="1"/>
  <c r="AL517" i="2" a="1"/>
  <c r="AL517" i="2" s="1"/>
  <c r="AO517" i="2"/>
  <c r="AK517" i="2" a="1"/>
  <c r="AK517" i="2" s="1"/>
  <c r="AM517" i="2" a="1"/>
  <c r="AM517" i="2" s="1"/>
  <c r="AN517" i="2" a="1"/>
  <c r="AN517" i="2" s="1"/>
  <c r="AP517" i="2" a="1"/>
  <c r="AP517" i="2" s="1"/>
  <c r="BB517" i="2" a="1"/>
  <c r="BB517" i="2" s="1"/>
  <c r="BC517" i="2" a="1"/>
  <c r="BC517" i="2" s="1"/>
  <c r="BF517" i="2" a="1"/>
  <c r="BF517" i="2" s="1"/>
  <c r="BA517" i="2" a="1"/>
  <c r="BA517" i="2" s="1"/>
  <c r="BE517" i="2"/>
  <c r="AZ517" i="2" a="1"/>
  <c r="AZ517" i="2" s="1"/>
  <c r="BD517" i="2" a="1"/>
  <c r="BD517" i="2" s="1"/>
  <c r="BI533" i="2" a="1"/>
  <c r="BI533" i="2" s="1"/>
  <c r="BN533" i="2" a="1"/>
  <c r="BN533" i="2" s="1"/>
  <c r="BL533" i="2" a="1"/>
  <c r="BL533" i="2" s="1"/>
  <c r="BH533" i="2" a="1"/>
  <c r="BH533" i="2" s="1"/>
  <c r="BM533" i="2"/>
  <c r="BK533" i="2" a="1"/>
  <c r="BK533" i="2" s="1"/>
  <c r="BJ533" i="2" a="1"/>
  <c r="BJ533" i="2" s="1"/>
  <c r="AV549" i="2" a="1"/>
  <c r="AV549" i="2" s="1"/>
  <c r="AT549" i="2" a="1"/>
  <c r="AT549" i="2" s="1"/>
  <c r="AW549" i="2"/>
  <c r="AS549" i="2" a="1"/>
  <c r="AS549" i="2" s="1"/>
  <c r="AX549" i="2" a="1"/>
  <c r="AX549" i="2" s="1"/>
  <c r="AU549" i="2" a="1"/>
  <c r="AU549" i="2" s="1"/>
  <c r="AR549" i="2" a="1"/>
  <c r="AR549" i="2" s="1"/>
  <c r="BI565" i="2" a="1"/>
  <c r="BI565" i="2" s="1"/>
  <c r="BL565" i="2" a="1"/>
  <c r="BL565" i="2" s="1"/>
  <c r="BM565" i="2"/>
  <c r="BJ565" i="2" a="1"/>
  <c r="BJ565" i="2" s="1"/>
  <c r="BN565" i="2" a="1"/>
  <c r="BN565" i="2" s="1"/>
  <c r="BH565" i="2" a="1"/>
  <c r="BH565" i="2" s="1"/>
  <c r="BK565" i="2" a="1"/>
  <c r="BK565" i="2" s="1"/>
  <c r="AU581" i="2" a="1"/>
  <c r="AU581" i="2" s="1"/>
  <c r="AX581" i="2" a="1"/>
  <c r="AX581" i="2" s="1"/>
  <c r="AV581" i="2" a="1"/>
  <c r="AV581" i="2" s="1"/>
  <c r="AR581" i="2" a="1"/>
  <c r="AR581" i="2" s="1"/>
  <c r="AW581" i="2"/>
  <c r="AT581" i="2" a="1"/>
  <c r="AT581" i="2" s="1"/>
  <c r="AS581" i="2" a="1"/>
  <c r="AS581" i="2" s="1"/>
  <c r="AZ597" i="2" a="1"/>
  <c r="AZ597" i="2" s="1"/>
  <c r="BD597" i="2" a="1"/>
  <c r="BD597" i="2" s="1"/>
  <c r="BB597" i="2" a="1"/>
  <c r="BB597" i="2" s="1"/>
  <c r="BF597" i="2" a="1"/>
  <c r="BF597" i="2" s="1"/>
  <c r="BC597" i="2" a="1"/>
  <c r="BC597" i="2" s="1"/>
  <c r="BA597" i="2" a="1"/>
  <c r="BA597" i="2" s="1"/>
  <c r="BE597" i="2"/>
  <c r="AZ613" i="2" a="1"/>
  <c r="AZ613" i="2" s="1"/>
  <c r="BD613" i="2" a="1"/>
  <c r="BD613" i="2" s="1"/>
  <c r="BB613" i="2" a="1"/>
  <c r="BB613" i="2" s="1"/>
  <c r="BC613" i="2" a="1"/>
  <c r="BC613" i="2" s="1"/>
  <c r="BF613" i="2" a="1"/>
  <c r="BF613" i="2" s="1"/>
  <c r="BA613" i="2" a="1"/>
  <c r="BA613" i="2" s="1"/>
  <c r="BE613" i="2"/>
  <c r="AN629" i="2" a="1"/>
  <c r="AN629" i="2" s="1"/>
  <c r="AK629" i="2" a="1"/>
  <c r="AK629" i="2" s="1"/>
  <c r="AO629" i="2"/>
  <c r="AL629" i="2" a="1"/>
  <c r="AL629" i="2" s="1"/>
  <c r="AP629" i="2" a="1"/>
  <c r="AP629" i="2" s="1"/>
  <c r="AM629" i="2" a="1"/>
  <c r="AM629" i="2" s="1"/>
  <c r="BD645" i="2" a="1"/>
  <c r="BD645" i="2" s="1"/>
  <c r="AZ645" i="2" a="1"/>
  <c r="AZ645" i="2" s="1"/>
  <c r="BB645" i="2" a="1"/>
  <c r="BB645" i="2" s="1"/>
  <c r="BC645" i="2" a="1"/>
  <c r="BC645" i="2" s="1"/>
  <c r="BA645" i="2" a="1"/>
  <c r="BA645" i="2" s="1"/>
  <c r="BE645" i="2"/>
  <c r="BF645" i="2" a="1"/>
  <c r="BF645" i="2" s="1"/>
  <c r="AM645" i="2" a="1"/>
  <c r="AM645" i="2" s="1"/>
  <c r="AN645" i="2" a="1"/>
  <c r="AN645" i="2" s="1"/>
  <c r="AK645" i="2" a="1"/>
  <c r="AK645" i="2" s="1"/>
  <c r="AO645" i="2"/>
  <c r="AL645" i="2" a="1"/>
  <c r="AL645" i="2" s="1"/>
  <c r="AP645" i="2" a="1"/>
  <c r="AP645" i="2" s="1"/>
  <c r="AW661" i="2"/>
  <c r="AT661" i="2" a="1"/>
  <c r="AT661" i="2" s="1"/>
  <c r="AS661" i="2" a="1"/>
  <c r="AS661" i="2" s="1"/>
  <c r="AX661" i="2" a="1"/>
  <c r="AX661" i="2" s="1"/>
  <c r="AV661" i="2" a="1"/>
  <c r="AV661" i="2" s="1"/>
  <c r="AR661" i="2" a="1"/>
  <c r="AR661" i="2" s="1"/>
  <c r="AU661" i="2" a="1"/>
  <c r="AU661" i="2" s="1"/>
  <c r="AL677" i="2" a="1"/>
  <c r="AL677" i="2" s="1"/>
  <c r="AM677" i="2" a="1"/>
  <c r="AM677" i="2" s="1"/>
  <c r="AN677" i="2" a="1"/>
  <c r="AN677" i="2" s="1"/>
  <c r="AO677" i="2"/>
  <c r="AK677" i="2" a="1"/>
  <c r="AK677" i="2" s="1"/>
  <c r="AP677" i="2" a="1"/>
  <c r="AP677" i="2" s="1"/>
  <c r="AS693" i="2" a="1"/>
  <c r="AS693" i="2" s="1"/>
  <c r="AR693" i="2" a="1"/>
  <c r="AR693" i="2" s="1"/>
  <c r="AU693" i="2" a="1"/>
  <c r="AU693" i="2" s="1"/>
  <c r="AW693" i="2"/>
  <c r="AT693" i="2" a="1"/>
  <c r="AT693" i="2" s="1"/>
  <c r="AX693" i="2" a="1"/>
  <c r="AX693" i="2" s="1"/>
  <c r="AV693" i="2" a="1"/>
  <c r="AV693" i="2" s="1"/>
  <c r="AN717" i="2" a="1"/>
  <c r="AN717" i="2" s="1"/>
  <c r="AK717" i="2" a="1"/>
  <c r="AK717" i="2" s="1"/>
  <c r="AL717" i="2" a="1"/>
  <c r="AL717" i="2" s="1"/>
  <c r="AM717" i="2" a="1"/>
  <c r="AM717" i="2" s="1"/>
  <c r="AO717" i="2"/>
  <c r="AP717" i="2" a="1"/>
  <c r="AP717" i="2" s="1"/>
  <c r="AZ717" i="2" a="1"/>
  <c r="AZ717" i="2" s="1"/>
  <c r="BD717" i="2" a="1"/>
  <c r="BD717" i="2" s="1"/>
  <c r="BC717" i="2" a="1"/>
  <c r="BC717" i="2" s="1"/>
  <c r="BE717" i="2"/>
  <c r="BF717" i="2" a="1"/>
  <c r="BF717" i="2" s="1"/>
  <c r="BA717" i="2" a="1"/>
  <c r="BA717" i="2" s="1"/>
  <c r="BB717" i="2" a="1"/>
  <c r="BB717" i="2" s="1"/>
  <c r="BH733" i="2" a="1"/>
  <c r="BH733" i="2" s="1"/>
  <c r="BM733" i="2"/>
  <c r="BI733" i="2" a="1"/>
  <c r="BI733" i="2" s="1"/>
  <c r="BN733" i="2" a="1"/>
  <c r="BN733" i="2" s="1"/>
  <c r="BJ733" i="2" a="1"/>
  <c r="BJ733" i="2" s="1"/>
  <c r="BL733" i="2" a="1"/>
  <c r="BL733" i="2" s="1"/>
  <c r="BK733" i="2" a="1"/>
  <c r="BK733" i="2" s="1"/>
  <c r="AZ762" i="2" a="1"/>
  <c r="AZ762" i="2" s="1"/>
  <c r="BE762" i="2"/>
  <c r="BB762" i="2" a="1"/>
  <c r="BB762" i="2" s="1"/>
  <c r="BC762" i="2" a="1"/>
  <c r="BC762" i="2" s="1"/>
  <c r="BF762" i="2" a="1"/>
  <c r="BF762" i="2" s="1"/>
  <c r="BA762" i="2" a="1"/>
  <c r="BA762" i="2" s="1"/>
  <c r="BD762" i="2" a="1"/>
  <c r="BD762" i="2" s="1"/>
  <c r="BH778" i="2" a="1"/>
  <c r="BH778" i="2" s="1"/>
  <c r="BK778" i="2" a="1"/>
  <c r="BK778" i="2" s="1"/>
  <c r="BL778" i="2" a="1"/>
  <c r="BL778" i="2" s="1"/>
  <c r="BI778" i="2" a="1"/>
  <c r="BI778" i="2" s="1"/>
  <c r="BM778" i="2"/>
  <c r="BJ778" i="2" a="1"/>
  <c r="BJ778" i="2" s="1"/>
  <c r="BN778" i="2" a="1"/>
  <c r="BN778" i="2" s="1"/>
  <c r="BF794" i="2" a="1"/>
  <c r="BF794" i="2" s="1"/>
  <c r="BE794" i="2"/>
  <c r="AZ794" i="2" a="1"/>
  <c r="AZ794" i="2" s="1"/>
  <c r="BC794" i="2" a="1"/>
  <c r="BC794" i="2" s="1"/>
  <c r="BD794" i="2" a="1"/>
  <c r="BD794" i="2" s="1"/>
  <c r="BB794" i="2" a="1"/>
  <c r="BB794" i="2" s="1"/>
  <c r="BA794" i="2" a="1"/>
  <c r="BA794" i="2" s="1"/>
  <c r="BF810" i="2" a="1"/>
  <c r="BF810" i="2" s="1"/>
  <c r="BE810" i="2"/>
  <c r="AZ810" i="2" a="1"/>
  <c r="AZ810" i="2" s="1"/>
  <c r="BC810" i="2" a="1"/>
  <c r="BC810" i="2" s="1"/>
  <c r="BD810" i="2" a="1"/>
  <c r="BD810" i="2" s="1"/>
  <c r="BA810" i="2" a="1"/>
  <c r="BA810" i="2" s="1"/>
  <c r="BB810" i="2" a="1"/>
  <c r="BB810" i="2" s="1"/>
  <c r="BN826" i="2" a="1"/>
  <c r="BN826" i="2" s="1"/>
  <c r="BH826" i="2" a="1"/>
  <c r="BH826" i="2" s="1"/>
  <c r="BK826" i="2" a="1"/>
  <c r="BK826" i="2" s="1"/>
  <c r="BJ826" i="2" a="1"/>
  <c r="BJ826" i="2" s="1"/>
  <c r="BM826" i="2"/>
  <c r="BI826" i="2" a="1"/>
  <c r="BI826" i="2" s="1"/>
  <c r="BL826" i="2" a="1"/>
  <c r="BL826" i="2" s="1"/>
  <c r="BF842" i="2" a="1"/>
  <c r="BF842" i="2" s="1"/>
  <c r="BE842" i="2"/>
  <c r="AZ842" i="2" a="1"/>
  <c r="AZ842" i="2" s="1"/>
  <c r="BC842" i="2" a="1"/>
  <c r="BC842" i="2" s="1"/>
  <c r="BD842" i="2" a="1"/>
  <c r="BD842" i="2" s="1"/>
  <c r="BA842" i="2" a="1"/>
  <c r="BA842" i="2" s="1"/>
  <c r="BB842" i="2" a="1"/>
  <c r="BB842" i="2" s="1"/>
  <c r="AP842" i="2" a="1"/>
  <c r="AP842" i="2" s="1"/>
  <c r="AK842" i="2" a="1"/>
  <c r="AK842" i="2" s="1"/>
  <c r="AL842" i="2" a="1"/>
  <c r="AL842" i="2" s="1"/>
  <c r="AM842" i="2" a="1"/>
  <c r="AM842" i="2" s="1"/>
  <c r="AN842" i="2" a="1"/>
  <c r="AN842" i="2" s="1"/>
  <c r="AO842" i="2"/>
  <c r="BN858" i="2" a="1"/>
  <c r="BN858" i="2" s="1"/>
  <c r="BH858" i="2" a="1"/>
  <c r="BH858" i="2" s="1"/>
  <c r="BK858" i="2" a="1"/>
  <c r="BK858" i="2" s="1"/>
  <c r="BJ858" i="2" a="1"/>
  <c r="BJ858" i="2" s="1"/>
  <c r="BM858" i="2"/>
  <c r="BI858" i="2" a="1"/>
  <c r="BI858" i="2" s="1"/>
  <c r="BL858" i="2" a="1"/>
  <c r="BL858" i="2" s="1"/>
  <c r="BF874" i="2" a="1"/>
  <c r="BF874" i="2" s="1"/>
  <c r="BE874" i="2"/>
  <c r="AZ874" i="2" a="1"/>
  <c r="AZ874" i="2" s="1"/>
  <c r="BC874" i="2" a="1"/>
  <c r="BC874" i="2" s="1"/>
  <c r="BD874" i="2" a="1"/>
  <c r="BD874" i="2" s="1"/>
  <c r="BA874" i="2" a="1"/>
  <c r="BA874" i="2" s="1"/>
  <c r="BB874" i="2" a="1"/>
  <c r="BB874" i="2" s="1"/>
  <c r="BN890" i="2" a="1"/>
  <c r="BN890" i="2" s="1"/>
  <c r="BH890" i="2" a="1"/>
  <c r="BH890" i="2" s="1"/>
  <c r="BK890" i="2" a="1"/>
  <c r="BK890" i="2" s="1"/>
  <c r="BJ890" i="2" a="1"/>
  <c r="BJ890" i="2" s="1"/>
  <c r="BM890" i="2"/>
  <c r="BI890" i="2" a="1"/>
  <c r="BI890" i="2" s="1"/>
  <c r="BL890" i="2" a="1"/>
  <c r="BL890" i="2" s="1"/>
  <c r="BF906" i="2" a="1"/>
  <c r="BF906" i="2" s="1"/>
  <c r="BE906" i="2"/>
  <c r="AZ906" i="2" a="1"/>
  <c r="AZ906" i="2" s="1"/>
  <c r="BC906" i="2" a="1"/>
  <c r="BC906" i="2" s="1"/>
  <c r="BD906" i="2" a="1"/>
  <c r="BD906" i="2" s="1"/>
  <c r="BA906" i="2" a="1"/>
  <c r="BA906" i="2" s="1"/>
  <c r="BB906" i="2" a="1"/>
  <c r="BB906" i="2" s="1"/>
  <c r="AP906" i="2" a="1"/>
  <c r="AP906" i="2" s="1"/>
  <c r="AK906" i="2" a="1"/>
  <c r="AK906" i="2" s="1"/>
  <c r="AL906" i="2" a="1"/>
  <c r="AL906" i="2" s="1"/>
  <c r="AM906" i="2" a="1"/>
  <c r="AM906" i="2" s="1"/>
  <c r="AN906" i="2" a="1"/>
  <c r="AN906" i="2" s="1"/>
  <c r="AO906" i="2"/>
  <c r="AK922" i="2" a="1"/>
  <c r="AK922" i="2" s="1"/>
  <c r="AO922" i="2"/>
  <c r="AM922" i="2" a="1"/>
  <c r="AM922" i="2" s="1"/>
  <c r="AP922" i="2" a="1"/>
  <c r="AP922" i="2" s="1"/>
  <c r="AN922" i="2" a="1"/>
  <c r="AN922" i="2" s="1"/>
  <c r="AL922" i="2" a="1"/>
  <c r="AL922" i="2" s="1"/>
  <c r="BA938" i="2" a="1"/>
  <c r="BA938" i="2" s="1"/>
  <c r="BE938" i="2"/>
  <c r="BB938" i="2" a="1"/>
  <c r="BB938" i="2" s="1"/>
  <c r="BF938" i="2" a="1"/>
  <c r="BF938" i="2" s="1"/>
  <c r="BC938" i="2" a="1"/>
  <c r="BC938" i="2" s="1"/>
  <c r="AZ938" i="2" a="1"/>
  <c r="AZ938" i="2" s="1"/>
  <c r="BD938" i="2" a="1"/>
  <c r="BD938" i="2" s="1"/>
  <c r="BK954" i="2" a="1"/>
  <c r="BK954" i="2" s="1"/>
  <c r="BH954" i="2" a="1"/>
  <c r="BH954" i="2" s="1"/>
  <c r="BM954" i="2"/>
  <c r="BJ954" i="2" a="1"/>
  <c r="BJ954" i="2" s="1"/>
  <c r="BN954" i="2" a="1"/>
  <c r="BN954" i="2" s="1"/>
  <c r="BL954" i="2" a="1"/>
  <c r="BL954" i="2" s="1"/>
  <c r="BI954" i="2" a="1"/>
  <c r="BI954" i="2" s="1"/>
  <c r="AR970" i="2" a="1"/>
  <c r="AR970" i="2" s="1"/>
  <c r="AW970" i="2"/>
  <c r="AS970" i="2" a="1"/>
  <c r="AS970" i="2" s="1"/>
  <c r="AX970" i="2" a="1"/>
  <c r="AX970" i="2" s="1"/>
  <c r="AT970" i="2" a="1"/>
  <c r="AT970" i="2" s="1"/>
  <c r="AU970" i="2" a="1"/>
  <c r="AU970" i="2" s="1"/>
  <c r="AV970" i="2" a="1"/>
  <c r="AV970" i="2" s="1"/>
  <c r="AL986" i="2" a="1"/>
  <c r="AL986" i="2" s="1"/>
  <c r="AN986" i="2" a="1"/>
  <c r="AN986" i="2" s="1"/>
  <c r="AP986" i="2" a="1"/>
  <c r="AP986" i="2" s="1"/>
  <c r="AK986" i="2" a="1"/>
  <c r="AK986" i="2" s="1"/>
  <c r="AO986" i="2"/>
  <c r="AM986" i="2" a="1"/>
  <c r="AM986" i="2" s="1"/>
  <c r="BA1002" i="2" a="1"/>
  <c r="BA1002" i="2" s="1"/>
  <c r="BE1002" i="2"/>
  <c r="BB1002" i="2" a="1"/>
  <c r="BB1002" i="2" s="1"/>
  <c r="BF1002" i="2" a="1"/>
  <c r="BF1002" i="2" s="1"/>
  <c r="BC1002" i="2" a="1"/>
  <c r="BC1002" i="2" s="1"/>
  <c r="AZ1002" i="2" a="1"/>
  <c r="AZ1002" i="2" s="1"/>
  <c r="BD1002" i="2" a="1"/>
  <c r="BD1002" i="2" s="1"/>
  <c r="BK1018" i="2" a="1"/>
  <c r="BK1018" i="2" s="1"/>
  <c r="BH1018" i="2" a="1"/>
  <c r="BH1018" i="2" s="1"/>
  <c r="BM1018" i="2"/>
  <c r="BJ1018" i="2" a="1"/>
  <c r="BJ1018" i="2" s="1"/>
  <c r="BN1018" i="2" a="1"/>
  <c r="BN1018" i="2" s="1"/>
  <c r="BL1018" i="2" a="1"/>
  <c r="BL1018" i="2" s="1"/>
  <c r="BI1018" i="2" a="1"/>
  <c r="BI1018" i="2" s="1"/>
  <c r="BA1034" i="2" a="1"/>
  <c r="BA1034" i="2" s="1"/>
  <c r="BE1034" i="2"/>
  <c r="BB1034" i="2" a="1"/>
  <c r="BB1034" i="2" s="1"/>
  <c r="BF1034" i="2" a="1"/>
  <c r="BF1034" i="2" s="1"/>
  <c r="AZ1034" i="2" a="1"/>
  <c r="AZ1034" i="2" s="1"/>
  <c r="BD1034" i="2" a="1"/>
  <c r="BD1034" i="2" s="1"/>
  <c r="BC1034" i="2" a="1"/>
  <c r="BC1034" i="2" s="1"/>
  <c r="AR1034" i="2" a="1"/>
  <c r="AR1034" i="2" s="1"/>
  <c r="AW1034" i="2"/>
  <c r="AS1034" i="2" a="1"/>
  <c r="AS1034" i="2" s="1"/>
  <c r="AX1034" i="2" a="1"/>
  <c r="AX1034" i="2" s="1"/>
  <c r="AU1034" i="2" a="1"/>
  <c r="AU1034" i="2" s="1"/>
  <c r="AT1034" i="2" a="1"/>
  <c r="AT1034" i="2" s="1"/>
  <c r="AV1034" i="2" a="1"/>
  <c r="AV1034" i="2" s="1"/>
  <c r="BA1066" i="2" a="1"/>
  <c r="BA1066" i="2" s="1"/>
  <c r="BE1066" i="2"/>
  <c r="BB1066" i="2" a="1"/>
  <c r="BB1066" i="2" s="1"/>
  <c r="BF1066" i="2" a="1"/>
  <c r="BF1066" i="2" s="1"/>
  <c r="AZ1066" i="2" a="1"/>
  <c r="AZ1066" i="2" s="1"/>
  <c r="BD1066" i="2" a="1"/>
  <c r="BD1066" i="2" s="1"/>
  <c r="BC1066" i="2" a="1"/>
  <c r="BC1066" i="2" s="1"/>
  <c r="BA1082" i="2" a="1"/>
  <c r="BA1082" i="2" s="1"/>
  <c r="BE1082" i="2"/>
  <c r="BB1082" i="2" a="1"/>
  <c r="BB1082" i="2" s="1"/>
  <c r="BF1082" i="2" a="1"/>
  <c r="BF1082" i="2" s="1"/>
  <c r="AZ1082" i="2" a="1"/>
  <c r="AZ1082" i="2" s="1"/>
  <c r="BD1082" i="2" a="1"/>
  <c r="BD1082" i="2" s="1"/>
  <c r="BC1082" i="2" a="1"/>
  <c r="BC1082" i="2" s="1"/>
  <c r="BA1098" i="2" a="1"/>
  <c r="BA1098" i="2" s="1"/>
  <c r="BF1098" i="2" a="1"/>
  <c r="BF1098" i="2" s="1"/>
  <c r="BE1098" i="2"/>
  <c r="AZ1098" i="2" a="1"/>
  <c r="AZ1098" i="2" s="1"/>
  <c r="BB1098" i="2" a="1"/>
  <c r="BB1098" i="2" s="1"/>
  <c r="BD1098" i="2" a="1"/>
  <c r="BD1098" i="2" s="1"/>
  <c r="BC1098" i="2" a="1"/>
  <c r="BC1098" i="2" s="1"/>
  <c r="AR1098" i="2" a="1"/>
  <c r="AR1098" i="2" s="1"/>
  <c r="AS1098" i="2" a="1"/>
  <c r="AS1098" i="2" s="1"/>
  <c r="AW1098" i="2"/>
  <c r="AT1098" i="2" a="1"/>
  <c r="AT1098" i="2" s="1"/>
  <c r="AV1098" i="2" a="1"/>
  <c r="AV1098" i="2" s="1"/>
  <c r="AX1098" i="2" a="1"/>
  <c r="AX1098" i="2" s="1"/>
  <c r="AU1098" i="2" a="1"/>
  <c r="AU1098" i="2" s="1"/>
  <c r="BH1114" i="2" a="1"/>
  <c r="BH1114" i="2" s="1"/>
  <c r="BL1114" i="2" a="1"/>
  <c r="BL1114" i="2" s="1"/>
  <c r="BI1114" i="2" a="1"/>
  <c r="BI1114" i="2" s="1"/>
  <c r="BM1114" i="2"/>
  <c r="BK1114" i="2" a="1"/>
  <c r="BK1114" i="2" s="1"/>
  <c r="BJ1114" i="2" a="1"/>
  <c r="BJ1114" i="2" s="1"/>
  <c r="BN1114" i="2" a="1"/>
  <c r="BN1114" i="2" s="1"/>
  <c r="AL1130" i="2" a="1"/>
  <c r="AL1130" i="2" s="1"/>
  <c r="AK1130" i="2" a="1"/>
  <c r="AK1130" i="2" s="1"/>
  <c r="AM1130" i="2" a="1"/>
  <c r="AM1130" i="2" s="1"/>
  <c r="AO1130" i="2"/>
  <c r="AN1130" i="2" a="1"/>
  <c r="AN1130" i="2" s="1"/>
  <c r="AP1130" i="2" a="1"/>
  <c r="AP1130" i="2" s="1"/>
  <c r="BC1146" i="2" a="1"/>
  <c r="BC1146" i="2" s="1"/>
  <c r="BE1146" i="2"/>
  <c r="BB1146" i="2" a="1"/>
  <c r="BB1146" i="2" s="1"/>
  <c r="BF1146" i="2" a="1"/>
  <c r="BF1146" i="2" s="1"/>
  <c r="BA1146" i="2" a="1"/>
  <c r="BA1146" i="2" s="1"/>
  <c r="BD1146" i="2" a="1"/>
  <c r="BD1146" i="2" s="1"/>
  <c r="AZ1146" i="2" a="1"/>
  <c r="AZ1146" i="2" s="1"/>
  <c r="AR1162" i="2" a="1"/>
  <c r="AR1162" i="2" s="1"/>
  <c r="AT1162" i="2" a="1"/>
  <c r="AT1162" i="2" s="1"/>
  <c r="AX1162" i="2" a="1"/>
  <c r="AX1162" i="2" s="1"/>
  <c r="AV1162" i="2" a="1"/>
  <c r="AV1162" i="2" s="1"/>
  <c r="AS1162" i="2" a="1"/>
  <c r="AS1162" i="2" s="1"/>
  <c r="AW1162" i="2"/>
  <c r="AU1162" i="2" a="1"/>
  <c r="AU1162" i="2" s="1"/>
  <c r="AM1189" i="2" a="1"/>
  <c r="AM1189" i="2" s="1"/>
  <c r="AO1189" i="2"/>
  <c r="AP1189" i="2" a="1"/>
  <c r="AP1189" i="2" s="1"/>
  <c r="AN1189" i="2" a="1"/>
  <c r="AN1189" i="2" s="1"/>
  <c r="AL1189" i="2" a="1"/>
  <c r="AL1189" i="2" s="1"/>
  <c r="AK1189" i="2" a="1"/>
  <c r="AK1189" i="2" s="1"/>
  <c r="AN1205" i="2" a="1"/>
  <c r="AN1205" i="2" s="1"/>
  <c r="AO1205" i="2"/>
  <c r="AP1205" i="2" a="1"/>
  <c r="AP1205" i="2" s="1"/>
  <c r="AM1205" i="2" a="1"/>
  <c r="AM1205" i="2" s="1"/>
  <c r="AL1205" i="2" a="1"/>
  <c r="AL1205" i="2" s="1"/>
  <c r="AK1205" i="2" a="1"/>
  <c r="AK1205" i="2" s="1"/>
  <c r="AO1221" i="2"/>
  <c r="AL1221" i="2" a="1"/>
  <c r="AL1221" i="2" s="1"/>
  <c r="AP1221" i="2" a="1"/>
  <c r="AP1221" i="2" s="1"/>
  <c r="AM1221" i="2" a="1"/>
  <c r="AM1221" i="2" s="1"/>
  <c r="AN1221" i="2" a="1"/>
  <c r="AN1221" i="2" s="1"/>
  <c r="AK1221" i="2" a="1"/>
  <c r="AK1221" i="2" s="1"/>
  <c r="AV1221" i="2" a="1"/>
  <c r="AV1221" i="2" s="1"/>
  <c r="AX1221" i="2" a="1"/>
  <c r="AX1221" i="2" s="1"/>
  <c r="AT1221" i="2" a="1"/>
  <c r="AT1221" i="2" s="1"/>
  <c r="AR1221" i="2" a="1"/>
  <c r="AR1221" i="2" s="1"/>
  <c r="AS1221" i="2" a="1"/>
  <c r="AS1221" i="2" s="1"/>
  <c r="AW1221" i="2"/>
  <c r="AU1221" i="2" a="1"/>
  <c r="AU1221" i="2" s="1"/>
  <c r="BA1237" i="2" a="1"/>
  <c r="BA1237" i="2" s="1"/>
  <c r="BF1237" i="2" a="1"/>
  <c r="BF1237" i="2" s="1"/>
  <c r="BB1237" i="2" a="1"/>
  <c r="BB1237" i="2" s="1"/>
  <c r="BE1237" i="2"/>
  <c r="BC1237" i="2" a="1"/>
  <c r="BC1237" i="2" s="1"/>
  <c r="AZ1237" i="2" a="1"/>
  <c r="AZ1237" i="2" s="1"/>
  <c r="BD1237" i="2" a="1"/>
  <c r="BD1237" i="2" s="1"/>
  <c r="AX1269" i="2" a="1"/>
  <c r="AX1269" i="2" s="1"/>
  <c r="AT1269" i="2" a="1"/>
  <c r="AT1269" i="2" s="1"/>
  <c r="AW1269" i="2"/>
  <c r="AV1269" i="2" a="1"/>
  <c r="AV1269" i="2" s="1"/>
  <c r="AR1269" i="2" a="1"/>
  <c r="AR1269" i="2" s="1"/>
  <c r="AU1269" i="2" a="1"/>
  <c r="AU1269" i="2" s="1"/>
  <c r="AS1269" i="2" a="1"/>
  <c r="AS1269" i="2" s="1"/>
  <c r="BJ1285" i="2" a="1"/>
  <c r="BJ1285" i="2" s="1"/>
  <c r="BM1285" i="2"/>
  <c r="BN1285" i="2" a="1"/>
  <c r="BN1285" i="2" s="1"/>
  <c r="BL1285" i="2" a="1"/>
  <c r="BL1285" i="2" s="1"/>
  <c r="BH1285" i="2" a="1"/>
  <c r="BH1285" i="2" s="1"/>
  <c r="BK1285" i="2" a="1"/>
  <c r="BK1285" i="2" s="1"/>
  <c r="BI1285" i="2" a="1"/>
  <c r="BI1285" i="2" s="1"/>
  <c r="AX1285" i="2" a="1"/>
  <c r="AX1285" i="2" s="1"/>
  <c r="AS1285" i="2" a="1"/>
  <c r="AS1285" i="2" s="1"/>
  <c r="AR1285" i="2" a="1"/>
  <c r="AR1285" i="2" s="1"/>
  <c r="AW1285" i="2"/>
  <c r="AV1285" i="2" a="1"/>
  <c r="AV1285" i="2" s="1"/>
  <c r="AU1285" i="2" a="1"/>
  <c r="AU1285" i="2" s="1"/>
  <c r="AT1285" i="2" a="1"/>
  <c r="AT1285" i="2" s="1"/>
  <c r="BJ1317" i="2" a="1"/>
  <c r="BJ1317" i="2" s="1"/>
  <c r="BK1317" i="2" a="1"/>
  <c r="BK1317" i="2" s="1"/>
  <c r="BN1317" i="2" a="1"/>
  <c r="BN1317" i="2" s="1"/>
  <c r="BL1317" i="2" a="1"/>
  <c r="BL1317" i="2" s="1"/>
  <c r="BH1317" i="2" a="1"/>
  <c r="BH1317" i="2" s="1"/>
  <c r="BI1317" i="2" a="1"/>
  <c r="BI1317" i="2" s="1"/>
  <c r="BM1317" i="2"/>
  <c r="AZ1333" i="2" a="1"/>
  <c r="AZ1333" i="2" s="1"/>
  <c r="BD1333" i="2" a="1"/>
  <c r="BD1333" i="2" s="1"/>
  <c r="BB1333" i="2" a="1"/>
  <c r="BB1333" i="2" s="1"/>
  <c r="BA1333" i="2" a="1"/>
  <c r="BA1333" i="2" s="1"/>
  <c r="BF1333" i="2" a="1"/>
  <c r="BF1333" i="2" s="1"/>
  <c r="BE1333" i="2"/>
  <c r="BC1333" i="2" a="1"/>
  <c r="BC1333" i="2" s="1"/>
  <c r="AX1349" i="2" a="1"/>
  <c r="AX1349" i="2" s="1"/>
  <c r="AU1349" i="2" a="1"/>
  <c r="AU1349" i="2" s="1"/>
  <c r="AR1349" i="2" a="1"/>
  <c r="AR1349" i="2" s="1"/>
  <c r="AS1349" i="2" a="1"/>
  <c r="AS1349" i="2" s="1"/>
  <c r="AV1349" i="2" a="1"/>
  <c r="AV1349" i="2" s="1"/>
  <c r="AT1349" i="2" a="1"/>
  <c r="AT1349" i="2" s="1"/>
  <c r="AW1349" i="2"/>
  <c r="BN255" i="2" a="1"/>
  <c r="BN255" i="2" s="1"/>
  <c r="BJ255" i="2" a="1"/>
  <c r="BJ255" i="2" s="1"/>
  <c r="BH255" i="2" a="1"/>
  <c r="BH255" i="2" s="1"/>
  <c r="BM255" i="2"/>
  <c r="BK255" i="2" a="1"/>
  <c r="BK255" i="2" s="1"/>
  <c r="BL255" i="2" a="1"/>
  <c r="BL255" i="2" s="1"/>
  <c r="BI255" i="2" a="1"/>
  <c r="BI255" i="2" s="1"/>
  <c r="BH236" i="2" a="1"/>
  <c r="BH236" i="2" s="1"/>
  <c r="BN236" i="2" a="1"/>
  <c r="BN236" i="2" s="1"/>
  <c r="BI236" i="2" a="1"/>
  <c r="BI236" i="2" s="1"/>
  <c r="BK236" i="2" a="1"/>
  <c r="BK236" i="2" s="1"/>
  <c r="BJ236" i="2" a="1"/>
  <c r="BJ236" i="2" s="1"/>
  <c r="BL236" i="2" a="1"/>
  <c r="BL236" i="2" s="1"/>
  <c r="BM236" i="2"/>
  <c r="AZ220" i="2" a="1"/>
  <c r="AZ220" i="2" s="1"/>
  <c r="BD220" i="2" a="1"/>
  <c r="BD220" i="2" s="1"/>
  <c r="BA220" i="2" a="1"/>
  <c r="BA220" i="2" s="1"/>
  <c r="BE220" i="2"/>
  <c r="BB220" i="2" a="1"/>
  <c r="BB220" i="2" s="1"/>
  <c r="BF220" i="2" a="1"/>
  <c r="BF220" i="2" s="1"/>
  <c r="BC220" i="2" a="1"/>
  <c r="BC220" i="2" s="1"/>
  <c r="BH204" i="2" a="1"/>
  <c r="BH204" i="2" s="1"/>
  <c r="BN204" i="2" a="1"/>
  <c r="BN204" i="2" s="1"/>
  <c r="BI204" i="2" a="1"/>
  <c r="BI204" i="2" s="1"/>
  <c r="BK204" i="2" a="1"/>
  <c r="BK204" i="2" s="1"/>
  <c r="BJ204" i="2" a="1"/>
  <c r="BJ204" i="2" s="1"/>
  <c r="BL204" i="2" a="1"/>
  <c r="BL204" i="2" s="1"/>
  <c r="BM204" i="2"/>
  <c r="AO204" i="2"/>
  <c r="AL204" i="2" a="1"/>
  <c r="AL204" i="2" s="1"/>
  <c r="AK204" i="2" a="1"/>
  <c r="AK204" i="2" s="1"/>
  <c r="AP204" i="2" a="1"/>
  <c r="AP204" i="2" s="1"/>
  <c r="AN204" i="2" a="1"/>
  <c r="AN204" i="2" s="1"/>
  <c r="AM204" i="2" a="1"/>
  <c r="AM204" i="2" s="1"/>
  <c r="BJ188" i="2" a="1"/>
  <c r="BJ188" i="2" s="1"/>
  <c r="BN188" i="2" a="1"/>
  <c r="BN188" i="2" s="1"/>
  <c r="BK188" i="2" a="1"/>
  <c r="BK188" i="2" s="1"/>
  <c r="BH188" i="2" a="1"/>
  <c r="BH188" i="2" s="1"/>
  <c r="BL188" i="2" a="1"/>
  <c r="BL188" i="2" s="1"/>
  <c r="BI188" i="2" a="1"/>
  <c r="BI188" i="2" s="1"/>
  <c r="BM188" i="2"/>
  <c r="AO172" i="2"/>
  <c r="AL172" i="2" a="1"/>
  <c r="AL172" i="2" s="1"/>
  <c r="AK172" i="2" a="1"/>
  <c r="AK172" i="2" s="1"/>
  <c r="AN172" i="2" a="1"/>
  <c r="AN172" i="2" s="1"/>
  <c r="AM172" i="2" a="1"/>
  <c r="AM172" i="2" s="1"/>
  <c r="AP172" i="2" a="1"/>
  <c r="AP172" i="2" s="1"/>
  <c r="BA156" i="2" a="1"/>
  <c r="BA156" i="2" s="1"/>
  <c r="BC156" i="2" a="1"/>
  <c r="BC156" i="2" s="1"/>
  <c r="BE156" i="2"/>
  <c r="BF156" i="2" a="1"/>
  <c r="BF156" i="2" s="1"/>
  <c r="AZ156" i="2" a="1"/>
  <c r="AZ156" i="2" s="1"/>
  <c r="BB156" i="2" a="1"/>
  <c r="BB156" i="2" s="1"/>
  <c r="BD156" i="2" a="1"/>
  <c r="BD156" i="2" s="1"/>
  <c r="BE140" i="2"/>
  <c r="BD140" i="2" a="1"/>
  <c r="BD140" i="2" s="1"/>
  <c r="BC140" i="2" a="1"/>
  <c r="BC140" i="2" s="1"/>
  <c r="BA140" i="2" a="1"/>
  <c r="BA140" i="2" s="1"/>
  <c r="AZ140" i="2" a="1"/>
  <c r="AZ140" i="2" s="1"/>
  <c r="BB140" i="2" a="1"/>
  <c r="BB140" i="2" s="1"/>
  <c r="BF140" i="2" a="1"/>
  <c r="BF140" i="2" s="1"/>
  <c r="BL140" i="2" a="1"/>
  <c r="BL140" i="2" s="1"/>
  <c r="BJ140" i="2" a="1"/>
  <c r="BJ140" i="2" s="1"/>
  <c r="BH140" i="2" a="1"/>
  <c r="BH140" i="2" s="1"/>
  <c r="BN140" i="2" a="1"/>
  <c r="BN140" i="2" s="1"/>
  <c r="BM140" i="2"/>
  <c r="BI140" i="2" a="1"/>
  <c r="BI140" i="2" s="1"/>
  <c r="BK140" i="2" a="1"/>
  <c r="BK140" i="2" s="1"/>
  <c r="AZ124" i="2" a="1"/>
  <c r="AZ124" i="2" s="1"/>
  <c r="BC124" i="2" a="1"/>
  <c r="BC124" i="2" s="1"/>
  <c r="BD124" i="2" a="1"/>
  <c r="BD124" i="2" s="1"/>
  <c r="BB124" i="2" a="1"/>
  <c r="BB124" i="2" s="1"/>
  <c r="BF124" i="2" a="1"/>
  <c r="BF124" i="2" s="1"/>
  <c r="BE124" i="2"/>
  <c r="BA124" i="2" a="1"/>
  <c r="BA124" i="2" s="1"/>
  <c r="BA92" i="2" a="1"/>
  <c r="BA92" i="2" s="1"/>
  <c r="BE92" i="2"/>
  <c r="BB92" i="2" a="1"/>
  <c r="BB92" i="2" s="1"/>
  <c r="BF92" i="2" a="1"/>
  <c r="BF92" i="2" s="1"/>
  <c r="BC92" i="2" a="1"/>
  <c r="BC92" i="2" s="1"/>
  <c r="AZ92" i="2" a="1"/>
  <c r="AZ92" i="2" s="1"/>
  <c r="BD92" i="2" a="1"/>
  <c r="BD92" i="2" s="1"/>
  <c r="AO74" i="2"/>
  <c r="AN74" i="2" a="1"/>
  <c r="AN74" i="2" s="1"/>
  <c r="AK74" i="2" a="1"/>
  <c r="AK74" i="2" s="1"/>
  <c r="AM74" i="2" a="1"/>
  <c r="AM74" i="2" s="1"/>
  <c r="AL74" i="2" a="1"/>
  <c r="AL74" i="2" s="1"/>
  <c r="AP74" i="2" a="1"/>
  <c r="AP74" i="2" s="1"/>
  <c r="BI58" i="2" a="1"/>
  <c r="BI58" i="2" s="1"/>
  <c r="BH58" i="2" a="1"/>
  <c r="BH58" i="2" s="1"/>
  <c r="BK58" i="2" a="1"/>
  <c r="BK58" i="2" s="1"/>
  <c r="BJ58" i="2" a="1"/>
  <c r="BJ58" i="2" s="1"/>
  <c r="BM58" i="2"/>
  <c r="BL58" i="2" a="1"/>
  <c r="BL58" i="2" s="1"/>
  <c r="BN58" i="2" a="1"/>
  <c r="BN58" i="2" s="1"/>
  <c r="BJ42" i="2" a="1"/>
  <c r="BJ42" i="2" s="1"/>
  <c r="BN42" i="2" a="1"/>
  <c r="BN42" i="2" s="1"/>
  <c r="BK42" i="2" a="1"/>
  <c r="BK42" i="2" s="1"/>
  <c r="BH42" i="2" a="1"/>
  <c r="BH42" i="2" s="1"/>
  <c r="BL42" i="2" a="1"/>
  <c r="BL42" i="2" s="1"/>
  <c r="BI42" i="2" a="1"/>
  <c r="BI42" i="2" s="1"/>
  <c r="BM42" i="2"/>
  <c r="AP26" i="2" a="1"/>
  <c r="AP26" i="2" s="1"/>
  <c r="AM26" i="2" a="1"/>
  <c r="AM26" i="2" s="1"/>
  <c r="AL26" i="2" a="1"/>
  <c r="AL26" i="2" s="1"/>
  <c r="AO26" i="2"/>
  <c r="AN26" i="2" a="1"/>
  <c r="AN26" i="2" s="1"/>
  <c r="AK26" i="2" a="1"/>
  <c r="AK26" i="2" s="1"/>
  <c r="AZ10" i="2" a="1"/>
  <c r="AZ10" i="2" s="1"/>
  <c r="BC10" i="2" a="1"/>
  <c r="BC10" i="2" s="1"/>
  <c r="AX13" i="4" s="1"/>
  <c r="BD10" i="2" a="1"/>
  <c r="BD10" i="2" s="1"/>
  <c r="AY13" i="4" s="1"/>
  <c r="BA10" i="2" a="1"/>
  <c r="BA10" i="2" s="1"/>
  <c r="BE10" i="2"/>
  <c r="BF10" i="2" a="1"/>
  <c r="BF10" i="2" s="1"/>
  <c r="BB10" i="2" a="1"/>
  <c r="BB10" i="2" s="1"/>
  <c r="AE10" i="2" a="1"/>
  <c r="AE10" i="2" s="1"/>
  <c r="AC13" i="4" s="1"/>
  <c r="AH10" i="2" a="1"/>
  <c r="AH10" i="2" s="1"/>
  <c r="AC10" i="2" a="1"/>
  <c r="AC10" i="2" s="1"/>
  <c r="AD10" i="2" a="1"/>
  <c r="AD10" i="2" s="1"/>
  <c r="AF10" i="2" a="1"/>
  <c r="AF10" i="2" s="1"/>
  <c r="AD13" i="4" s="1"/>
  <c r="AG10" i="2"/>
  <c r="BI273" i="2" a="1"/>
  <c r="BI273" i="2" s="1"/>
  <c r="BM273" i="2"/>
  <c r="BJ273" i="2" a="1"/>
  <c r="BJ273" i="2" s="1"/>
  <c r="BN273" i="2" a="1"/>
  <c r="BN273" i="2" s="1"/>
  <c r="BK273" i="2" a="1"/>
  <c r="BK273" i="2" s="1"/>
  <c r="BH273" i="2" a="1"/>
  <c r="BH273" i="2" s="1"/>
  <c r="BL273" i="2" a="1"/>
  <c r="BL273" i="2" s="1"/>
  <c r="AN289" i="2" a="1"/>
  <c r="AN289" i="2" s="1"/>
  <c r="AM289" i="2" a="1"/>
  <c r="AM289" i="2" s="1"/>
  <c r="AO289" i="2"/>
  <c r="AL289" i="2" a="1"/>
  <c r="AL289" i="2" s="1"/>
  <c r="AK289" i="2" a="1"/>
  <c r="AK289" i="2" s="1"/>
  <c r="AP289" i="2" a="1"/>
  <c r="AP289" i="2" s="1"/>
  <c r="AT306" i="2" a="1"/>
  <c r="AT306" i="2" s="1"/>
  <c r="AU306" i="2" a="1"/>
  <c r="AU306" i="2" s="1"/>
  <c r="AR306" i="2" a="1"/>
  <c r="AR306" i="2" s="1"/>
  <c r="AX306" i="2" a="1"/>
  <c r="AX306" i="2" s="1"/>
  <c r="AV306" i="2" a="1"/>
  <c r="AV306" i="2" s="1"/>
  <c r="AW306" i="2"/>
  <c r="AS306" i="2" a="1"/>
  <c r="AS306" i="2" s="1"/>
  <c r="BI322" i="2" a="1"/>
  <c r="BI322" i="2" s="1"/>
  <c r="BM322" i="2"/>
  <c r="BJ322" i="2" a="1"/>
  <c r="BJ322" i="2" s="1"/>
  <c r="BN322" i="2" a="1"/>
  <c r="BN322" i="2" s="1"/>
  <c r="BK322" i="2" a="1"/>
  <c r="BK322" i="2" s="1"/>
  <c r="BH322" i="2" a="1"/>
  <c r="BH322" i="2" s="1"/>
  <c r="BL322" i="2" a="1"/>
  <c r="BL322" i="2" s="1"/>
  <c r="AZ322" i="2" a="1"/>
  <c r="AZ322" i="2" s="1"/>
  <c r="BE322" i="2"/>
  <c r="BA322" i="2" a="1"/>
  <c r="BA322" i="2" s="1"/>
  <c r="BF322" i="2" a="1"/>
  <c r="BF322" i="2" s="1"/>
  <c r="BB322" i="2" a="1"/>
  <c r="BB322" i="2" s="1"/>
  <c r="BC322" i="2" a="1"/>
  <c r="BC322" i="2" s="1"/>
  <c r="BD322" i="2" a="1"/>
  <c r="BD322" i="2" s="1"/>
  <c r="BK354" i="2" a="1"/>
  <c r="BK354" i="2" s="1"/>
  <c r="BH354" i="2" a="1"/>
  <c r="BH354" i="2" s="1"/>
  <c r="BL354" i="2" a="1"/>
  <c r="BL354" i="2" s="1"/>
  <c r="BI354" i="2" a="1"/>
  <c r="BI354" i="2" s="1"/>
  <c r="BM354" i="2"/>
  <c r="BJ354" i="2" a="1"/>
  <c r="BJ354" i="2" s="1"/>
  <c r="BN354" i="2" a="1"/>
  <c r="BN354" i="2" s="1"/>
  <c r="BN386" i="2" a="1"/>
  <c r="BN386" i="2" s="1"/>
  <c r="BL386" i="2" a="1"/>
  <c r="BL386" i="2" s="1"/>
  <c r="BK386" i="2" a="1"/>
  <c r="BK386" i="2" s="1"/>
  <c r="BI386" i="2" a="1"/>
  <c r="BI386" i="2" s="1"/>
  <c r="BJ386" i="2" a="1"/>
  <c r="BJ386" i="2" s="1"/>
  <c r="BH386" i="2" a="1"/>
  <c r="BH386" i="2" s="1"/>
  <c r="BM386" i="2"/>
  <c r="AM386" i="2" a="1"/>
  <c r="AM386" i="2" s="1"/>
  <c r="AN386" i="2" a="1"/>
  <c r="AN386" i="2" s="1"/>
  <c r="AK386" i="2" a="1"/>
  <c r="AK386" i="2" s="1"/>
  <c r="AO386" i="2"/>
  <c r="AL386" i="2" a="1"/>
  <c r="AL386" i="2" s="1"/>
  <c r="AP386" i="2" a="1"/>
  <c r="AP386" i="2" s="1"/>
  <c r="AT402" i="2" a="1"/>
  <c r="AT402" i="2" s="1"/>
  <c r="AV402" i="2" a="1"/>
  <c r="AV402" i="2" s="1"/>
  <c r="AR402" i="2" a="1"/>
  <c r="AR402" i="2" s="1"/>
  <c r="AW402" i="2"/>
  <c r="AS402" i="2" a="1"/>
  <c r="AS402" i="2" s="1"/>
  <c r="AU402" i="2" a="1"/>
  <c r="AU402" i="2" s="1"/>
  <c r="AX402" i="2" a="1"/>
  <c r="AX402" i="2" s="1"/>
  <c r="AZ418" i="2" a="1"/>
  <c r="AZ418" i="2" s="1"/>
  <c r="BA418" i="2" a="1"/>
  <c r="BA418" i="2" s="1"/>
  <c r="BC418" i="2" a="1"/>
  <c r="BC418" i="2" s="1"/>
  <c r="BE418" i="2"/>
  <c r="BD418" i="2" a="1"/>
  <c r="BD418" i="2" s="1"/>
  <c r="BF418" i="2" a="1"/>
  <c r="BF418" i="2" s="1"/>
  <c r="BB418" i="2" a="1"/>
  <c r="BB418" i="2" s="1"/>
  <c r="AT434" i="2" a="1"/>
  <c r="AT434" i="2" s="1"/>
  <c r="AP421" i="4" s="1"/>
  <c r="AU434" i="2" a="1"/>
  <c r="AU434" i="2" s="1"/>
  <c r="AQ421" i="4" s="1"/>
  <c r="AV434" i="2" a="1"/>
  <c r="AV434" i="2" s="1"/>
  <c r="AR421" i="4" s="1"/>
  <c r="AR434" i="2" a="1"/>
  <c r="AR434" i="2" s="1"/>
  <c r="AN421" i="4" s="1"/>
  <c r="AW434" i="2"/>
  <c r="AS421" i="4" s="1"/>
  <c r="AS434" i="2" a="1"/>
  <c r="AS434" i="2" s="1"/>
  <c r="AO421" i="4" s="1"/>
  <c r="AX434" i="2" a="1"/>
  <c r="AX434" i="2" s="1"/>
  <c r="AT421" i="4" s="1"/>
  <c r="AT450" i="2" a="1"/>
  <c r="AT450" i="2" s="1"/>
  <c r="AR450" i="2" a="1"/>
  <c r="AR450" i="2" s="1"/>
  <c r="AW450" i="2"/>
  <c r="AS450" i="2" a="1"/>
  <c r="AS450" i="2" s="1"/>
  <c r="AU450" i="2" a="1"/>
  <c r="AU450" i="2" s="1"/>
  <c r="AV450" i="2" a="1"/>
  <c r="AV450" i="2" s="1"/>
  <c r="AX450" i="2" a="1"/>
  <c r="AX450" i="2" s="1"/>
  <c r="BF450" i="2" a="1"/>
  <c r="BF450" i="2" s="1"/>
  <c r="BA450" i="2" a="1"/>
  <c r="BA450" i="2" s="1"/>
  <c r="BC450" i="2" a="1"/>
  <c r="BC450" i="2" s="1"/>
  <c r="BE450" i="2"/>
  <c r="BD450" i="2" a="1"/>
  <c r="BD450" i="2" s="1"/>
  <c r="BB450" i="2" a="1"/>
  <c r="BB450" i="2" s="1"/>
  <c r="AZ450" i="2" a="1"/>
  <c r="AZ450" i="2" s="1"/>
  <c r="AV482" i="2" a="1"/>
  <c r="AV482" i="2" s="1"/>
  <c r="AW482" i="2"/>
  <c r="AR482" i="2" a="1"/>
  <c r="AR482" i="2" s="1"/>
  <c r="AS482" i="2" a="1"/>
  <c r="AS482" i="2" s="1"/>
  <c r="AU482" i="2" a="1"/>
  <c r="AU482" i="2" s="1"/>
  <c r="AT482" i="2" a="1"/>
  <c r="AT482" i="2" s="1"/>
  <c r="AX482" i="2" a="1"/>
  <c r="AX482" i="2" s="1"/>
  <c r="BJ498" i="2" a="1"/>
  <c r="BJ498" i="2" s="1"/>
  <c r="BI498" i="2" a="1"/>
  <c r="BI498" i="2" s="1"/>
  <c r="BK498" i="2" a="1"/>
  <c r="BK498" i="2" s="1"/>
  <c r="BL498" i="2" a="1"/>
  <c r="BL498" i="2" s="1"/>
  <c r="BH498" i="2" a="1"/>
  <c r="BH498" i="2" s="1"/>
  <c r="BM498" i="2"/>
  <c r="BN498" i="2" a="1"/>
  <c r="BN498" i="2" s="1"/>
  <c r="BJ514" i="2" a="1"/>
  <c r="BJ514" i="2" s="1"/>
  <c r="BH514" i="2" a="1"/>
  <c r="BH514" i="2" s="1"/>
  <c r="BM514" i="2"/>
  <c r="BI514" i="2" a="1"/>
  <c r="BI514" i="2" s="1"/>
  <c r="BK514" i="2" a="1"/>
  <c r="BK514" i="2" s="1"/>
  <c r="BL514" i="2" a="1"/>
  <c r="BL514" i="2" s="1"/>
  <c r="BN514" i="2" a="1"/>
  <c r="BN514" i="2" s="1"/>
  <c r="AM514" i="2" a="1"/>
  <c r="AM514" i="2" s="1"/>
  <c r="AN514" i="2" a="1"/>
  <c r="AN514" i="2" s="1"/>
  <c r="AO514" i="2"/>
  <c r="AL514" i="2" a="1"/>
  <c r="AL514" i="2" s="1"/>
  <c r="AP514" i="2" a="1"/>
  <c r="AP514" i="2" s="1"/>
  <c r="AK514" i="2" a="1"/>
  <c r="AK514" i="2" s="1"/>
  <c r="BC530" i="2" a="1"/>
  <c r="BC530" i="2" s="1"/>
  <c r="AZ530" i="2" a="1"/>
  <c r="AZ530" i="2" s="1"/>
  <c r="BD530" i="2" a="1"/>
  <c r="BD530" i="2" s="1"/>
  <c r="BA530" i="2" a="1"/>
  <c r="BA530" i="2" s="1"/>
  <c r="BE530" i="2"/>
  <c r="BB530" i="2" a="1"/>
  <c r="BB530" i="2" s="1"/>
  <c r="BF530" i="2" a="1"/>
  <c r="BF530" i="2" s="1"/>
  <c r="AZ578" i="2" a="1"/>
  <c r="AZ578" i="2" s="1"/>
  <c r="BC578" i="2" a="1"/>
  <c r="BC578" i="2" s="1"/>
  <c r="BE578" i="2"/>
  <c r="BA578" i="2" a="1"/>
  <c r="BA578" i="2" s="1"/>
  <c r="BF578" i="2" a="1"/>
  <c r="BF578" i="2" s="1"/>
  <c r="BD578" i="2" a="1"/>
  <c r="BD578" i="2" s="1"/>
  <c r="BB578" i="2" a="1"/>
  <c r="BB578" i="2" s="1"/>
  <c r="AM594" i="2" a="1"/>
  <c r="AM594" i="2" s="1"/>
  <c r="AO594" i="2"/>
  <c r="AL594" i="2" a="1"/>
  <c r="AL594" i="2" s="1"/>
  <c r="AK594" i="2" a="1"/>
  <c r="AK594" i="2" s="1"/>
  <c r="AP594" i="2" a="1"/>
  <c r="AP594" i="2" s="1"/>
  <c r="AN594" i="2" a="1"/>
  <c r="AN594" i="2" s="1"/>
  <c r="BF610" i="2" a="1"/>
  <c r="BF610" i="2" s="1"/>
  <c r="BA610" i="2" a="1"/>
  <c r="BA610" i="2" s="1"/>
  <c r="BB610" i="2" a="1"/>
  <c r="BB610" i="2" s="1"/>
  <c r="BE610" i="2"/>
  <c r="BD610" i="2" a="1"/>
  <c r="BD610" i="2" s="1"/>
  <c r="AZ610" i="2" a="1"/>
  <c r="AZ610" i="2" s="1"/>
  <c r="BC610" i="2" a="1"/>
  <c r="BC610" i="2" s="1"/>
  <c r="AV626" i="2" a="1"/>
  <c r="AV626" i="2" s="1"/>
  <c r="AR626" i="2" a="1"/>
  <c r="AR626" i="2" s="1"/>
  <c r="AT626" i="2" a="1"/>
  <c r="AT626" i="2" s="1"/>
  <c r="AU626" i="2" a="1"/>
  <c r="AU626" i="2" s="1"/>
  <c r="AX626" i="2" a="1"/>
  <c r="AX626" i="2" s="1"/>
  <c r="AS626" i="2" a="1"/>
  <c r="AS626" i="2" s="1"/>
  <c r="AW626" i="2"/>
  <c r="BH642" i="2" a="1"/>
  <c r="BH642" i="2" s="1"/>
  <c r="BL642" i="2" a="1"/>
  <c r="BL642" i="2" s="1"/>
  <c r="BI642" i="2" a="1"/>
  <c r="BI642" i="2" s="1"/>
  <c r="BM642" i="2"/>
  <c r="BJ642" i="2" a="1"/>
  <c r="BJ642" i="2" s="1"/>
  <c r="BN642" i="2" a="1"/>
  <c r="BN642" i="2" s="1"/>
  <c r="BK642" i="2" a="1"/>
  <c r="BK642" i="2" s="1"/>
  <c r="AK690" i="2" a="1"/>
  <c r="AK690" i="2" s="1"/>
  <c r="AM690" i="2" a="1"/>
  <c r="AM690" i="2" s="1"/>
  <c r="AO690" i="2"/>
  <c r="AL690" i="2" a="1"/>
  <c r="AL690" i="2" s="1"/>
  <c r="AP690" i="2" a="1"/>
  <c r="AP690" i="2" s="1"/>
  <c r="AN690" i="2" a="1"/>
  <c r="AN690" i="2" s="1"/>
  <c r="BH714" i="2" a="1"/>
  <c r="BH714" i="2" s="1"/>
  <c r="BL714" i="2" a="1"/>
  <c r="BL714" i="2" s="1"/>
  <c r="BM714" i="2"/>
  <c r="BN714" i="2" a="1"/>
  <c r="BN714" i="2" s="1"/>
  <c r="BI714" i="2" a="1"/>
  <c r="BI714" i="2" s="1"/>
  <c r="BJ714" i="2" a="1"/>
  <c r="BJ714" i="2" s="1"/>
  <c r="BK714" i="2" a="1"/>
  <c r="BK714" i="2" s="1"/>
  <c r="AL730" i="2" a="1"/>
  <c r="AL730" i="2" s="1"/>
  <c r="AO730" i="2"/>
  <c r="AM730" i="2" a="1"/>
  <c r="AM730" i="2" s="1"/>
  <c r="AP730" i="2" a="1"/>
  <c r="AP730" i="2" s="1"/>
  <c r="AN730" i="2" a="1"/>
  <c r="AN730" i="2" s="1"/>
  <c r="AK730" i="2" a="1"/>
  <c r="AK730" i="2" s="1"/>
  <c r="AR743" i="2" a="1"/>
  <c r="AR743" i="2" s="1"/>
  <c r="AT743" i="2" a="1"/>
  <c r="AT743" i="2" s="1"/>
  <c r="AU743" i="2" a="1"/>
  <c r="AU743" i="2" s="1"/>
  <c r="AW743" i="2"/>
  <c r="AX743" i="2" a="1"/>
  <c r="AX743" i="2" s="1"/>
  <c r="AS743" i="2" a="1"/>
  <c r="AS743" i="2" s="1"/>
  <c r="AV743" i="2" a="1"/>
  <c r="AV743" i="2" s="1"/>
  <c r="AZ775" i="2" a="1"/>
  <c r="AZ775" i="2" s="1"/>
  <c r="BD775" i="2" a="1"/>
  <c r="BD775" i="2" s="1"/>
  <c r="BA775" i="2" a="1"/>
  <c r="BA775" i="2" s="1"/>
  <c r="BE775" i="2"/>
  <c r="BB775" i="2" a="1"/>
  <c r="BB775" i="2" s="1"/>
  <c r="BF775" i="2" a="1"/>
  <c r="BF775" i="2" s="1"/>
  <c r="BC775" i="2" a="1"/>
  <c r="BC775" i="2" s="1"/>
  <c r="AL775" i="2" a="1"/>
  <c r="AL775" i="2" s="1"/>
  <c r="AP775" i="2" a="1"/>
  <c r="AP775" i="2" s="1"/>
  <c r="AN775" i="2" a="1"/>
  <c r="AN775" i="2" s="1"/>
  <c r="AO775" i="2"/>
  <c r="AM775" i="2" a="1"/>
  <c r="AM775" i="2" s="1"/>
  <c r="AK775" i="2" a="1"/>
  <c r="AK775" i="2" s="1"/>
  <c r="BD791" i="2" a="1"/>
  <c r="BD791" i="2" s="1"/>
  <c r="BA791" i="2" a="1"/>
  <c r="BA791" i="2" s="1"/>
  <c r="BF791" i="2" a="1"/>
  <c r="BF791" i="2" s="1"/>
  <c r="BB791" i="2" a="1"/>
  <c r="BB791" i="2" s="1"/>
  <c r="BE791" i="2"/>
  <c r="BC791" i="2" a="1"/>
  <c r="BC791" i="2" s="1"/>
  <c r="AZ791" i="2" a="1"/>
  <c r="AZ791" i="2" s="1"/>
  <c r="AP807" i="2" a="1"/>
  <c r="AP807" i="2" s="1"/>
  <c r="AM807" i="2" a="1"/>
  <c r="AM807" i="2" s="1"/>
  <c r="AL807" i="2" a="1"/>
  <c r="AL807" i="2" s="1"/>
  <c r="AO807" i="2"/>
  <c r="AK807" i="2" a="1"/>
  <c r="AK807" i="2" s="1"/>
  <c r="AN807" i="2" a="1"/>
  <c r="AN807" i="2" s="1"/>
  <c r="BN839" i="2" a="1"/>
  <c r="BN839" i="2" s="1"/>
  <c r="BK839" i="2" a="1"/>
  <c r="BK839" i="2" s="1"/>
  <c r="BL839" i="2" a="1"/>
  <c r="BL839" i="2" s="1"/>
  <c r="BM839" i="2"/>
  <c r="BH839" i="2" a="1"/>
  <c r="BH839" i="2" s="1"/>
  <c r="BI839" i="2" a="1"/>
  <c r="BI839" i="2" s="1"/>
  <c r="BJ839" i="2" a="1"/>
  <c r="BJ839" i="2" s="1"/>
  <c r="AX839" i="2" a="1"/>
  <c r="AX839" i="2" s="1"/>
  <c r="AW839" i="2"/>
  <c r="AR839" i="2" a="1"/>
  <c r="AR839" i="2" s="1"/>
  <c r="AU839" i="2" a="1"/>
  <c r="AU839" i="2" s="1"/>
  <c r="AV839" i="2" a="1"/>
  <c r="AV839" i="2" s="1"/>
  <c r="AT839" i="2" a="1"/>
  <c r="AT839" i="2" s="1"/>
  <c r="AS839" i="2" a="1"/>
  <c r="AS839" i="2" s="1"/>
  <c r="BF855" i="2" a="1"/>
  <c r="BF855" i="2" s="1"/>
  <c r="BD855" i="2" a="1"/>
  <c r="BD855" i="2" s="1"/>
  <c r="BA855" i="2" a="1"/>
  <c r="BA855" i="2" s="1"/>
  <c r="BB855" i="2" a="1"/>
  <c r="BB855" i="2" s="1"/>
  <c r="BE855" i="2"/>
  <c r="AZ855" i="2" a="1"/>
  <c r="AZ855" i="2" s="1"/>
  <c r="BC855" i="2" a="1"/>
  <c r="BC855" i="2" s="1"/>
  <c r="AP871" i="2" a="1"/>
  <c r="AP871" i="2" s="1"/>
  <c r="AN871" i="2" a="1"/>
  <c r="AN871" i="2" s="1"/>
  <c r="AK871" i="2" a="1"/>
  <c r="AK871" i="2" s="1"/>
  <c r="AL871" i="2" a="1"/>
  <c r="AL871" i="2" s="1"/>
  <c r="AO871" i="2"/>
  <c r="AM871" i="2" a="1"/>
  <c r="AM871" i="2" s="1"/>
  <c r="BN903" i="2" a="1"/>
  <c r="BN903" i="2" s="1"/>
  <c r="BK903" i="2" a="1"/>
  <c r="BK903" i="2" s="1"/>
  <c r="BL903" i="2" a="1"/>
  <c r="BL903" i="2" s="1"/>
  <c r="BM903" i="2"/>
  <c r="BH903" i="2" a="1"/>
  <c r="BH903" i="2" s="1"/>
  <c r="BI903" i="2" a="1"/>
  <c r="BI903" i="2" s="1"/>
  <c r="BJ903" i="2" a="1"/>
  <c r="BJ903" i="2" s="1"/>
  <c r="AX903" i="2" a="1"/>
  <c r="AX903" i="2" s="1"/>
  <c r="AW903" i="2"/>
  <c r="AR903" i="2" a="1"/>
  <c r="AR903" i="2" s="1"/>
  <c r="AU903" i="2" a="1"/>
  <c r="AU903" i="2" s="1"/>
  <c r="AV903" i="2" a="1"/>
  <c r="AV903" i="2" s="1"/>
  <c r="AT903" i="2" a="1"/>
  <c r="AT903" i="2" s="1"/>
  <c r="AS903" i="2" a="1"/>
  <c r="AS903" i="2" s="1"/>
  <c r="BF919" i="2" a="1"/>
  <c r="BF919" i="2" s="1"/>
  <c r="BD919" i="2" a="1"/>
  <c r="BD919" i="2" s="1"/>
  <c r="BA919" i="2" a="1"/>
  <c r="BA919" i="2" s="1"/>
  <c r="BB919" i="2" a="1"/>
  <c r="BB919" i="2" s="1"/>
  <c r="BE919" i="2"/>
  <c r="BC919" i="2" a="1"/>
  <c r="BC919" i="2" s="1"/>
  <c r="AZ919" i="2" a="1"/>
  <c r="AZ919" i="2" s="1"/>
  <c r="AS951" i="2" a="1"/>
  <c r="AS951" i="2" s="1"/>
  <c r="AW951" i="2"/>
  <c r="AT951" i="2" a="1"/>
  <c r="AT951" i="2" s="1"/>
  <c r="AX951" i="2" a="1"/>
  <c r="AX951" i="2" s="1"/>
  <c r="AU951" i="2" a="1"/>
  <c r="AU951" i="2" s="1"/>
  <c r="AR951" i="2" a="1"/>
  <c r="AR951" i="2" s="1"/>
  <c r="AV951" i="2" a="1"/>
  <c r="AV951" i="2" s="1"/>
  <c r="BC967" i="2" a="1"/>
  <c r="BC967" i="2" s="1"/>
  <c r="AZ967" i="2" a="1"/>
  <c r="AZ967" i="2" s="1"/>
  <c r="BE967" i="2"/>
  <c r="BB967" i="2" a="1"/>
  <c r="BB967" i="2" s="1"/>
  <c r="BF967" i="2" a="1"/>
  <c r="BF967" i="2" s="1"/>
  <c r="BD967" i="2" a="1"/>
  <c r="BD967" i="2" s="1"/>
  <c r="BA967" i="2" a="1"/>
  <c r="BA967" i="2" s="1"/>
  <c r="AO967" i="2"/>
  <c r="AK967" i="2" a="1"/>
  <c r="AK967" i="2" s="1"/>
  <c r="AP967" i="2" a="1"/>
  <c r="AP967" i="2" s="1"/>
  <c r="AL967" i="2" a="1"/>
  <c r="AL967" i="2" s="1"/>
  <c r="AM967" i="2" a="1"/>
  <c r="AM967" i="2" s="1"/>
  <c r="AN967" i="2" a="1"/>
  <c r="AN967" i="2" s="1"/>
  <c r="BJ983" i="2" a="1"/>
  <c r="BJ983" i="2" s="1"/>
  <c r="BM983" i="2"/>
  <c r="BH983" i="2" a="1"/>
  <c r="BH983" i="2" s="1"/>
  <c r="BK983" i="2" a="1"/>
  <c r="BK983" i="2" s="1"/>
  <c r="BL983" i="2" a="1"/>
  <c r="BL983" i="2" s="1"/>
  <c r="BN983" i="2" a="1"/>
  <c r="BN983" i="2" s="1"/>
  <c r="BI983" i="2" a="1"/>
  <c r="BI983" i="2" s="1"/>
  <c r="AS1015" i="2" a="1"/>
  <c r="AS1015" i="2" s="1"/>
  <c r="AW1015" i="2"/>
  <c r="AT1015" i="2" a="1"/>
  <c r="AT1015" i="2" s="1"/>
  <c r="AX1015" i="2" a="1"/>
  <c r="AX1015" i="2" s="1"/>
  <c r="AU1015" i="2" a="1"/>
  <c r="AU1015" i="2" s="1"/>
  <c r="AR1015" i="2" a="1"/>
  <c r="AR1015" i="2" s="1"/>
  <c r="AV1015" i="2" a="1"/>
  <c r="AV1015" i="2" s="1"/>
  <c r="BC1031" i="2" a="1"/>
  <c r="BC1031" i="2" s="1"/>
  <c r="AZ1031" i="2" a="1"/>
  <c r="AZ1031" i="2" s="1"/>
  <c r="BE1031" i="2"/>
  <c r="BB1031" i="2" a="1"/>
  <c r="BB1031" i="2" s="1"/>
  <c r="BF1031" i="2" a="1"/>
  <c r="BF1031" i="2" s="1"/>
  <c r="BD1031" i="2" a="1"/>
  <c r="BD1031" i="2" s="1"/>
  <c r="BA1031" i="2" a="1"/>
  <c r="BA1031" i="2" s="1"/>
  <c r="AO1031" i="2"/>
  <c r="AK1031" i="2" a="1"/>
  <c r="AK1031" i="2" s="1"/>
  <c r="AP1031" i="2" a="1"/>
  <c r="AP1031" i="2" s="1"/>
  <c r="AL1031" i="2" a="1"/>
  <c r="AL1031" i="2" s="1"/>
  <c r="AM1031" i="2" a="1"/>
  <c r="AM1031" i="2" s="1"/>
  <c r="AN1031" i="2" a="1"/>
  <c r="AN1031" i="2" s="1"/>
  <c r="BJ1047" i="2" a="1"/>
  <c r="BJ1047" i="2" s="1"/>
  <c r="BM1047" i="2"/>
  <c r="BH1047" i="2" a="1"/>
  <c r="BH1047" i="2" s="1"/>
  <c r="BK1047" i="2" a="1"/>
  <c r="BK1047" i="2" s="1"/>
  <c r="BL1047" i="2" a="1"/>
  <c r="BL1047" i="2" s="1"/>
  <c r="BN1047" i="2" a="1"/>
  <c r="BN1047" i="2" s="1"/>
  <c r="BI1047" i="2" a="1"/>
  <c r="BI1047" i="2" s="1"/>
  <c r="BC1063" i="2" a="1"/>
  <c r="BC1063" i="2" s="1"/>
  <c r="AZ1063" i="2" a="1"/>
  <c r="AZ1063" i="2" s="1"/>
  <c r="BE1063" i="2"/>
  <c r="BB1063" i="2" a="1"/>
  <c r="BB1063" i="2" s="1"/>
  <c r="BF1063" i="2" a="1"/>
  <c r="BF1063" i="2" s="1"/>
  <c r="BD1063" i="2" a="1"/>
  <c r="BD1063" i="2" s="1"/>
  <c r="BA1063" i="2" a="1"/>
  <c r="BA1063" i="2" s="1"/>
  <c r="BH1079" i="2" a="1"/>
  <c r="BH1079" i="2" s="1"/>
  <c r="BI1079" i="2" a="1"/>
  <c r="BI1079" i="2" s="1"/>
  <c r="BM1079" i="2"/>
  <c r="BN1079" i="2" a="1"/>
  <c r="BN1079" i="2" s="1"/>
  <c r="BJ1079" i="2" a="1"/>
  <c r="BJ1079" i="2" s="1"/>
  <c r="BK1079" i="2" a="1"/>
  <c r="BK1079" i="2" s="1"/>
  <c r="BL1079" i="2" a="1"/>
  <c r="BL1079" i="2" s="1"/>
  <c r="AS1095" i="2" a="1"/>
  <c r="AS1095" i="2" s="1"/>
  <c r="AW1095" i="2"/>
  <c r="AT1095" i="2" a="1"/>
  <c r="AT1095" i="2" s="1"/>
  <c r="AX1095" i="2" a="1"/>
  <c r="AX1095" i="2" s="1"/>
  <c r="AR1095" i="2" a="1"/>
  <c r="AR1095" i="2" s="1"/>
  <c r="AV1095" i="2" a="1"/>
  <c r="AV1095" i="2" s="1"/>
  <c r="AU1095" i="2" a="1"/>
  <c r="AU1095" i="2" s="1"/>
  <c r="AZ1111" i="2" a="1"/>
  <c r="AZ1111" i="2" s="1"/>
  <c r="BD1111" i="2" a="1"/>
  <c r="BD1111" i="2" s="1"/>
  <c r="BA1111" i="2" a="1"/>
  <c r="BA1111" i="2" s="1"/>
  <c r="BE1111" i="2"/>
  <c r="BC1111" i="2" a="1"/>
  <c r="BC1111" i="2" s="1"/>
  <c r="BB1111" i="2" a="1"/>
  <c r="BB1111" i="2" s="1"/>
  <c r="BF1111" i="2" a="1"/>
  <c r="BF1111" i="2" s="1"/>
  <c r="BJ1127" i="2" a="1"/>
  <c r="BJ1127" i="2" s="1"/>
  <c r="BH1127" i="2" a="1"/>
  <c r="BH1127" i="2" s="1"/>
  <c r="BM1127" i="2"/>
  <c r="BI1127" i="2" a="1"/>
  <c r="BI1127" i="2" s="1"/>
  <c r="BL1127" i="2" a="1"/>
  <c r="BL1127" i="2" s="1"/>
  <c r="BK1127" i="2" a="1"/>
  <c r="BK1127" i="2" s="1"/>
  <c r="BN1127" i="2" a="1"/>
  <c r="BN1127" i="2" s="1"/>
  <c r="BA1159" i="2" a="1"/>
  <c r="BA1159" i="2" s="1"/>
  <c r="BE1159" i="2"/>
  <c r="BB1159" i="2" a="1"/>
  <c r="BB1159" i="2" s="1"/>
  <c r="BF1159" i="2" a="1"/>
  <c r="BF1159" i="2" s="1"/>
  <c r="AZ1159" i="2" a="1"/>
  <c r="AZ1159" i="2" s="1"/>
  <c r="BD1159" i="2" a="1"/>
  <c r="BD1159" i="2" s="1"/>
  <c r="BC1159" i="2" a="1"/>
  <c r="BC1159" i="2" s="1"/>
  <c r="AN1159" i="2" a="1"/>
  <c r="AN1159" i="2" s="1"/>
  <c r="AP1159" i="2" a="1"/>
  <c r="AP1159" i="2" s="1"/>
  <c r="AL1159" i="2" a="1"/>
  <c r="AL1159" i="2" s="1"/>
  <c r="AK1159" i="2" a="1"/>
  <c r="AK1159" i="2" s="1"/>
  <c r="AO1159" i="2"/>
  <c r="AM1159" i="2" a="1"/>
  <c r="AM1159" i="2" s="1"/>
  <c r="AS1175" i="2" a="1"/>
  <c r="AS1175" i="2" s="1"/>
  <c r="AX1175" i="2" a="1"/>
  <c r="AX1175" i="2" s="1"/>
  <c r="AT1175" i="2" a="1"/>
  <c r="AT1175" i="2" s="1"/>
  <c r="AW1175" i="2"/>
  <c r="AU1175" i="2" a="1"/>
  <c r="AU1175" i="2" s="1"/>
  <c r="AV1175" i="2" a="1"/>
  <c r="AV1175" i="2" s="1"/>
  <c r="AR1175" i="2" a="1"/>
  <c r="AR1175" i="2" s="1"/>
  <c r="AT1218" i="2" a="1"/>
  <c r="AT1218" i="2" s="1"/>
  <c r="AU1218" i="2" a="1"/>
  <c r="AU1218" i="2" s="1"/>
  <c r="AS1218" i="2" a="1"/>
  <c r="AS1218" i="2" s="1"/>
  <c r="AX1218" i="2" a="1"/>
  <c r="AX1218" i="2" s="1"/>
  <c r="AW1218" i="2"/>
  <c r="AV1218" i="2" a="1"/>
  <c r="AV1218" i="2" s="1"/>
  <c r="AR1218" i="2" a="1"/>
  <c r="AR1218" i="2" s="1"/>
  <c r="AN1218" i="2" a="1"/>
  <c r="AN1218" i="2" s="1"/>
  <c r="AP1218" i="2" a="1"/>
  <c r="AP1218" i="2" s="1"/>
  <c r="AL1218" i="2" a="1"/>
  <c r="AL1218" i="2" s="1"/>
  <c r="AK1218" i="2" a="1"/>
  <c r="AK1218" i="2" s="1"/>
  <c r="AO1218" i="2"/>
  <c r="AM1218" i="2" a="1"/>
  <c r="AM1218" i="2" s="1"/>
  <c r="BB1234" i="2" a="1"/>
  <c r="BB1234" i="2" s="1"/>
  <c r="BF1234" i="2" a="1"/>
  <c r="BF1234" i="2" s="1"/>
  <c r="BC1234" i="2" a="1"/>
  <c r="BC1234" i="2" s="1"/>
  <c r="BA1234" i="2" a="1"/>
  <c r="BA1234" i="2" s="1"/>
  <c r="BE1234" i="2"/>
  <c r="AZ1234" i="2" a="1"/>
  <c r="AZ1234" i="2" s="1"/>
  <c r="BD1234" i="2" a="1"/>
  <c r="BD1234" i="2" s="1"/>
  <c r="AL1250" i="2" a="1"/>
  <c r="AL1250" i="2" s="1"/>
  <c r="AP1250" i="2" a="1"/>
  <c r="AP1250" i="2" s="1"/>
  <c r="AK1250" i="2" a="1"/>
  <c r="AK1250" i="2" s="1"/>
  <c r="AO1250" i="2"/>
  <c r="AN1250" i="2" a="1"/>
  <c r="AN1250" i="2" s="1"/>
  <c r="AM1250" i="2" a="1"/>
  <c r="AM1250" i="2" s="1"/>
  <c r="BA1282" i="2" a="1"/>
  <c r="BA1282" i="2" s="1"/>
  <c r="AZ1282" i="2" a="1"/>
  <c r="AZ1282" i="2" s="1"/>
  <c r="BC1282" i="2" a="1"/>
  <c r="BC1282" i="2" s="1"/>
  <c r="BD1282" i="2" a="1"/>
  <c r="BD1282" i="2" s="1"/>
  <c r="BE1282" i="2"/>
  <c r="BF1282" i="2" a="1"/>
  <c r="BF1282" i="2" s="1"/>
  <c r="BB1282" i="2" a="1"/>
  <c r="BB1282" i="2" s="1"/>
  <c r="AP1282" i="2" a="1"/>
  <c r="AP1282" i="2" s="1"/>
  <c r="AL1282" i="2" a="1"/>
  <c r="AL1282" i="2" s="1"/>
  <c r="AM1282" i="2" a="1"/>
  <c r="AM1282" i="2" s="1"/>
  <c r="AN1282" i="2" a="1"/>
  <c r="AN1282" i="2" s="1"/>
  <c r="AK1282" i="2" a="1"/>
  <c r="AK1282" i="2" s="1"/>
  <c r="AO1282" i="2"/>
  <c r="BH1298" i="2" a="1"/>
  <c r="BH1298" i="2" s="1"/>
  <c r="BL1298" i="2" a="1"/>
  <c r="BL1298" i="2" s="1"/>
  <c r="BI1298" i="2" a="1"/>
  <c r="BI1298" i="2" s="1"/>
  <c r="BJ1298" i="2" a="1"/>
  <c r="BJ1298" i="2" s="1"/>
  <c r="BK1298" i="2" a="1"/>
  <c r="BK1298" i="2" s="1"/>
  <c r="BM1298" i="2"/>
  <c r="BN1298" i="2" a="1"/>
  <c r="BN1298" i="2" s="1"/>
  <c r="BE1314" i="2"/>
  <c r="AZ1314" i="2" a="1"/>
  <c r="AZ1314" i="2" s="1"/>
  <c r="BA1314" i="2" a="1"/>
  <c r="BA1314" i="2" s="1"/>
  <c r="BD1314" i="2" a="1"/>
  <c r="BD1314" i="2" s="1"/>
  <c r="BB1314" i="2" a="1"/>
  <c r="BB1314" i="2" s="1"/>
  <c r="BC1314" i="2" a="1"/>
  <c r="BC1314" i="2" s="1"/>
  <c r="BF1314" i="2" a="1"/>
  <c r="BF1314" i="2" s="1"/>
  <c r="BD1330" i="2" a="1"/>
  <c r="BD1330" i="2" s="1"/>
  <c r="BF1330" i="2" a="1"/>
  <c r="BF1330" i="2" s="1"/>
  <c r="BA1330" i="2" a="1"/>
  <c r="BA1330" i="2" s="1"/>
  <c r="BB1330" i="2" a="1"/>
  <c r="BB1330" i="2" s="1"/>
  <c r="BE1330" i="2"/>
  <c r="BC1330" i="2" a="1"/>
  <c r="BC1330" i="2" s="1"/>
  <c r="AZ1330" i="2" a="1"/>
  <c r="AZ1330" i="2" s="1"/>
  <c r="BI1346" i="2" a="1"/>
  <c r="BI1346" i="2" s="1"/>
  <c r="BH1346" i="2" a="1"/>
  <c r="BH1346" i="2" s="1"/>
  <c r="BL1346" i="2" a="1"/>
  <c r="BL1346" i="2" s="1"/>
  <c r="BJ1346" i="2" a="1"/>
  <c r="BJ1346" i="2" s="1"/>
  <c r="BK1346" i="2" a="1"/>
  <c r="BK1346" i="2" s="1"/>
  <c r="BN1346" i="2" a="1"/>
  <c r="BN1346" i="2" s="1"/>
  <c r="BM1346" i="2"/>
  <c r="BL1362" i="2" a="1"/>
  <c r="BL1362" i="2" s="1"/>
  <c r="BI1362" i="2" a="1"/>
  <c r="BI1362" i="2" s="1"/>
  <c r="BK1362" i="2" a="1"/>
  <c r="BK1362" i="2" s="1"/>
  <c r="BM1362" i="2"/>
  <c r="BH1362" i="2" a="1"/>
  <c r="BH1362" i="2" s="1"/>
  <c r="BN1362" i="2" a="1"/>
  <c r="BN1362" i="2" s="1"/>
  <c r="BJ1362" i="2" a="1"/>
  <c r="BJ1362" i="2" s="1"/>
  <c r="BJ240" i="2" a="1"/>
  <c r="BJ240" i="2" s="1"/>
  <c r="BN240" i="2" a="1"/>
  <c r="BN240" i="2" s="1"/>
  <c r="BK240" i="2" a="1"/>
  <c r="BK240" i="2" s="1"/>
  <c r="BH240" i="2" a="1"/>
  <c r="BH240" i="2" s="1"/>
  <c r="BL240" i="2" a="1"/>
  <c r="BL240" i="2" s="1"/>
  <c r="BI240" i="2" a="1"/>
  <c r="BI240" i="2" s="1"/>
  <c r="BM240" i="2"/>
  <c r="AO223" i="2"/>
  <c r="AN223" i="2" a="1"/>
  <c r="AN223" i="2" s="1"/>
  <c r="AL223" i="2" a="1"/>
  <c r="AL223" i="2" s="1"/>
  <c r="AK223" i="2" a="1"/>
  <c r="AK223" i="2" s="1"/>
  <c r="AM223" i="2" a="1"/>
  <c r="AM223" i="2" s="1"/>
  <c r="AP223" i="2" a="1"/>
  <c r="AP223" i="2" s="1"/>
  <c r="BH207" i="2" a="1"/>
  <c r="BH207" i="2" s="1"/>
  <c r="BL207" i="2" a="1"/>
  <c r="BL207" i="2" s="1"/>
  <c r="BI207" i="2" a="1"/>
  <c r="BI207" i="2" s="1"/>
  <c r="BM207" i="2"/>
  <c r="BJ207" i="2" a="1"/>
  <c r="BJ207" i="2" s="1"/>
  <c r="BN207" i="2" a="1"/>
  <c r="BN207" i="2" s="1"/>
  <c r="BK207" i="2" a="1"/>
  <c r="BK207" i="2" s="1"/>
  <c r="AV207" i="2" a="1"/>
  <c r="AV207" i="2" s="1"/>
  <c r="AU207" i="2" a="1"/>
  <c r="AU207" i="2" s="1"/>
  <c r="AS207" i="2" a="1"/>
  <c r="AS207" i="2" s="1"/>
  <c r="AX207" i="2" a="1"/>
  <c r="AX207" i="2" s="1"/>
  <c r="AR207" i="2" a="1"/>
  <c r="AR207" i="2" s="1"/>
  <c r="AT207" i="2" a="1"/>
  <c r="AT207" i="2" s="1"/>
  <c r="AW207" i="2"/>
  <c r="AR191" i="2" a="1"/>
  <c r="AR191" i="2" s="1"/>
  <c r="AV191" i="2" a="1"/>
  <c r="AV191" i="2" s="1"/>
  <c r="AS191" i="2" a="1"/>
  <c r="AS191" i="2" s="1"/>
  <c r="AU191" i="2" a="1"/>
  <c r="AU191" i="2" s="1"/>
  <c r="AX191" i="2" a="1"/>
  <c r="AX191" i="2" s="1"/>
  <c r="AW191" i="2"/>
  <c r="AT191" i="2" a="1"/>
  <c r="AT191" i="2" s="1"/>
  <c r="AS159" i="2" a="1"/>
  <c r="AS159" i="2" s="1"/>
  <c r="AW159" i="2"/>
  <c r="AU159" i="2" a="1"/>
  <c r="AU159" i="2" s="1"/>
  <c r="AR159" i="2" a="1"/>
  <c r="AR159" i="2" s="1"/>
  <c r="AX159" i="2" a="1"/>
  <c r="AX159" i="2" s="1"/>
  <c r="AT159" i="2" a="1"/>
  <c r="AT159" i="2" s="1"/>
  <c r="AV159" i="2" a="1"/>
  <c r="AV159" i="2" s="1"/>
  <c r="BM143" i="2"/>
  <c r="BL143" i="2" a="1"/>
  <c r="BL143" i="2" s="1"/>
  <c r="BK143" i="2" a="1"/>
  <c r="BK143" i="2" s="1"/>
  <c r="BI143" i="2" a="1"/>
  <c r="BI143" i="2" s="1"/>
  <c r="BH143" i="2" a="1"/>
  <c r="BH143" i="2" s="1"/>
  <c r="BJ143" i="2" a="1"/>
  <c r="BJ143" i="2" s="1"/>
  <c r="BN143" i="2" a="1"/>
  <c r="BN143" i="2" s="1"/>
  <c r="AP143" i="2" a="1"/>
  <c r="AP143" i="2" s="1"/>
  <c r="AL143" i="2" a="1"/>
  <c r="AL143" i="2" s="1"/>
  <c r="AK143" i="2" a="1"/>
  <c r="AK143" i="2" s="1"/>
  <c r="AM143" i="2" a="1"/>
  <c r="AM143" i="2" s="1"/>
  <c r="AO143" i="2"/>
  <c r="AN143" i="2" a="1"/>
  <c r="AN143" i="2" s="1"/>
  <c r="BA127" i="2" a="1"/>
  <c r="BA127" i="2" s="1"/>
  <c r="BE127" i="2"/>
  <c r="BB127" i="2" a="1"/>
  <c r="BB127" i="2" s="1"/>
  <c r="BF127" i="2" a="1"/>
  <c r="BF127" i="2" s="1"/>
  <c r="BC127" i="2" a="1"/>
  <c r="BC127" i="2" s="1"/>
  <c r="AZ127" i="2" a="1"/>
  <c r="AZ127" i="2" s="1"/>
  <c r="BD127" i="2" a="1"/>
  <c r="BD127" i="2" s="1"/>
  <c r="AM111" i="2" a="1"/>
  <c r="AM111" i="2" s="1"/>
  <c r="AP111" i="2" a="1"/>
  <c r="AP111" i="2" s="1"/>
  <c r="AL111" i="2" a="1"/>
  <c r="AL111" i="2" s="1"/>
  <c r="AN111" i="2" a="1"/>
  <c r="AN111" i="2" s="1"/>
  <c r="AK111" i="2" a="1"/>
  <c r="AK111" i="2" s="1"/>
  <c r="AO111" i="2"/>
  <c r="AV95" i="2" a="1"/>
  <c r="AV95" i="2" s="1"/>
  <c r="AX95" i="2" a="1"/>
  <c r="AX95" i="2" s="1"/>
  <c r="AR95" i="2" a="1"/>
  <c r="AR95" i="2" s="1"/>
  <c r="AU95" i="2" a="1"/>
  <c r="AU95" i="2" s="1"/>
  <c r="AS95" i="2" a="1"/>
  <c r="AS95" i="2" s="1"/>
  <c r="AT95" i="2" a="1"/>
  <c r="AT95" i="2" s="1"/>
  <c r="AW95" i="2"/>
  <c r="AR77" i="2" a="1"/>
  <c r="AR77" i="2" s="1"/>
  <c r="AX77" i="2" a="1"/>
  <c r="AX77" i="2" s="1"/>
  <c r="AT77" i="2" a="1"/>
  <c r="AT77" i="2" s="1"/>
  <c r="AU77" i="2" a="1"/>
  <c r="AU77" i="2" s="1"/>
  <c r="AV77" i="2" a="1"/>
  <c r="AV77" i="2" s="1"/>
  <c r="AW77" i="2"/>
  <c r="AS77" i="2" a="1"/>
  <c r="AS77" i="2" s="1"/>
  <c r="BF61" i="2" a="1"/>
  <c r="BF61" i="2" s="1"/>
  <c r="AZ61" i="2" a="1"/>
  <c r="AZ61" i="2" s="1"/>
  <c r="BC61" i="2" a="1"/>
  <c r="BC61" i="2" s="1"/>
  <c r="BB61" i="2" a="1"/>
  <c r="BB61" i="2" s="1"/>
  <c r="BE61" i="2"/>
  <c r="BD61" i="2" a="1"/>
  <c r="BD61" i="2" s="1"/>
  <c r="BA61" i="2" a="1"/>
  <c r="BA61" i="2" s="1"/>
  <c r="AK29" i="2" a="1"/>
  <c r="AK29" i="2" s="1"/>
  <c r="AL29" i="2" a="1"/>
  <c r="AL29" i="2" s="1"/>
  <c r="AM29" i="2" a="1"/>
  <c r="AM29" i="2" s="1"/>
  <c r="AN29" i="2" a="1"/>
  <c r="AN29" i="2" s="1"/>
  <c r="AO29" i="2"/>
  <c r="AP29" i="2" a="1"/>
  <c r="AP29" i="2" s="1"/>
  <c r="BH13" i="2" a="1"/>
  <c r="BH13" i="2" s="1"/>
  <c r="BK13" i="2" a="1"/>
  <c r="BK13" i="2" s="1"/>
  <c r="BL13" i="2" a="1"/>
  <c r="BL13" i="2" s="1"/>
  <c r="BI13" i="2" a="1"/>
  <c r="BI13" i="2" s="1"/>
  <c r="BM13" i="2"/>
  <c r="BN13" i="2" a="1"/>
  <c r="BN13" i="2" s="1"/>
  <c r="BJ13" i="2" a="1"/>
  <c r="BJ13" i="2" s="1"/>
  <c r="AP13" i="2" a="1"/>
  <c r="AP13" i="2" s="1"/>
  <c r="AL13" i="2" a="1"/>
  <c r="AL13" i="2" s="1"/>
  <c r="AM13" i="2" a="1"/>
  <c r="AM13" i="2" s="1"/>
  <c r="AK13" i="2" a="1"/>
  <c r="AK13" i="2" s="1"/>
  <c r="AO13" i="2"/>
  <c r="AN13" i="2" a="1"/>
  <c r="AN13" i="2" s="1"/>
  <c r="BH286" i="2" a="1"/>
  <c r="BH286" i="2" s="1"/>
  <c r="BK286" i="2" a="1"/>
  <c r="BK286" i="2" s="1"/>
  <c r="BL286" i="2" a="1"/>
  <c r="BL286" i="2" s="1"/>
  <c r="BM286" i="2"/>
  <c r="BJ286" i="2" a="1"/>
  <c r="BJ286" i="2" s="1"/>
  <c r="BI286" i="2" a="1"/>
  <c r="BI286" i="2" s="1"/>
  <c r="BN286" i="2" a="1"/>
  <c r="BN286" i="2" s="1"/>
  <c r="AL319" i="2" a="1"/>
  <c r="AL319" i="2" s="1"/>
  <c r="AM319" i="2" a="1"/>
  <c r="AM319" i="2" s="1"/>
  <c r="AP319" i="2" a="1"/>
  <c r="AP319" i="2" s="1"/>
  <c r="AN319" i="2" a="1"/>
  <c r="AN319" i="2" s="1"/>
  <c r="AO319" i="2"/>
  <c r="AK319" i="2" a="1"/>
  <c r="AK319" i="2" s="1"/>
  <c r="BA351" i="2" a="1"/>
  <c r="BA351" i="2" s="1"/>
  <c r="BE351" i="2"/>
  <c r="BB351" i="2" a="1"/>
  <c r="BB351" i="2" s="1"/>
  <c r="BF351" i="2" a="1"/>
  <c r="BF351" i="2" s="1"/>
  <c r="BC351" i="2" a="1"/>
  <c r="BC351" i="2" s="1"/>
  <c r="AZ351" i="2" a="1"/>
  <c r="AZ351" i="2" s="1"/>
  <c r="BD351" i="2" a="1"/>
  <c r="BD351" i="2" s="1"/>
  <c r="BF383" i="2" a="1"/>
  <c r="BF383" i="2" s="1"/>
  <c r="BD383" i="2" a="1"/>
  <c r="BD383" i="2" s="1"/>
  <c r="BC383" i="2" a="1"/>
  <c r="BC383" i="2" s="1"/>
  <c r="BA383" i="2" a="1"/>
  <c r="BA383" i="2" s="1"/>
  <c r="BB383" i="2" a="1"/>
  <c r="BB383" i="2" s="1"/>
  <c r="AZ383" i="2" a="1"/>
  <c r="AZ383" i="2" s="1"/>
  <c r="BE383" i="2"/>
  <c r="AL415" i="2" a="1"/>
  <c r="AL415" i="2" s="1"/>
  <c r="AN415" i="2" a="1"/>
  <c r="AN415" i="2" s="1"/>
  <c r="AO415" i="2"/>
  <c r="AK415" i="2" a="1"/>
  <c r="AK415" i="2" s="1"/>
  <c r="AM415" i="2" a="1"/>
  <c r="AM415" i="2" s="1"/>
  <c r="AP415" i="2" a="1"/>
  <c r="AP415" i="2" s="1"/>
  <c r="AL447" i="2" a="1"/>
  <c r="AL447" i="2" s="1"/>
  <c r="AM447" i="2" a="1"/>
  <c r="AM447" i="2" s="1"/>
  <c r="AN447" i="2" a="1"/>
  <c r="AN447" i="2" s="1"/>
  <c r="AO447" i="2"/>
  <c r="AK447" i="2" a="1"/>
  <c r="AK447" i="2" s="1"/>
  <c r="AP447" i="2" a="1"/>
  <c r="AP447" i="2" s="1"/>
  <c r="AU479" i="2" a="1"/>
  <c r="AU479" i="2" s="1"/>
  <c r="AV479" i="2" a="1"/>
  <c r="AV479" i="2" s="1"/>
  <c r="AR479" i="2" a="1"/>
  <c r="AR479" i="2" s="1"/>
  <c r="AX479" i="2" a="1"/>
  <c r="AX479" i="2" s="1"/>
  <c r="AT479" i="2" a="1"/>
  <c r="AT479" i="2" s="1"/>
  <c r="AW479" i="2"/>
  <c r="AS479" i="2" a="1"/>
  <c r="AS479" i="2" s="1"/>
  <c r="BM511" i="2"/>
  <c r="BL511" i="2" a="1"/>
  <c r="BL511" i="2" s="1"/>
  <c r="BJ511" i="2" a="1"/>
  <c r="BJ511" i="2" s="1"/>
  <c r="BK511" i="2" a="1"/>
  <c r="BK511" i="2" s="1"/>
  <c r="BN511" i="2" a="1"/>
  <c r="BN511" i="2" s="1"/>
  <c r="BI511" i="2" a="1"/>
  <c r="BI511" i="2" s="1"/>
  <c r="BH511" i="2" a="1"/>
  <c r="BH511" i="2" s="1"/>
  <c r="AS543" i="2" a="1"/>
  <c r="AS543" i="2" s="1"/>
  <c r="AW543" i="2"/>
  <c r="AT543" i="2" a="1"/>
  <c r="AT543" i="2" s="1"/>
  <c r="AX543" i="2" a="1"/>
  <c r="AX543" i="2" s="1"/>
  <c r="AU543" i="2" a="1"/>
  <c r="AU543" i="2" s="1"/>
  <c r="AR543" i="2" a="1"/>
  <c r="AR543" i="2" s="1"/>
  <c r="AV543" i="2" a="1"/>
  <c r="AV543" i="2" s="1"/>
  <c r="BE575" i="2"/>
  <c r="BC575" i="2" a="1"/>
  <c r="BC575" i="2" s="1"/>
  <c r="BA575" i="2" a="1"/>
  <c r="BA575" i="2" s="1"/>
  <c r="BF575" i="2" a="1"/>
  <c r="BF575" i="2" s="1"/>
  <c r="BD575" i="2" a="1"/>
  <c r="BD575" i="2" s="1"/>
  <c r="BB575" i="2" a="1"/>
  <c r="BB575" i="2" s="1"/>
  <c r="AZ575" i="2" a="1"/>
  <c r="AZ575" i="2" s="1"/>
  <c r="AT607" i="2" a="1"/>
  <c r="AT607" i="2" s="1"/>
  <c r="AW607" i="2"/>
  <c r="AX607" i="2" a="1"/>
  <c r="AX607" i="2" s="1"/>
  <c r="AS607" i="2" a="1"/>
  <c r="AS607" i="2" s="1"/>
  <c r="AR607" i="2" a="1"/>
  <c r="AR607" i="2" s="1"/>
  <c r="AV607" i="2" a="1"/>
  <c r="AV607" i="2" s="1"/>
  <c r="AU607" i="2" a="1"/>
  <c r="AU607" i="2" s="1"/>
  <c r="AN639" i="2" a="1"/>
  <c r="AN639" i="2" s="1"/>
  <c r="AL639" i="2" a="1"/>
  <c r="AL639" i="2" s="1"/>
  <c r="AM639" i="2" a="1"/>
  <c r="AM639" i="2" s="1"/>
  <c r="AP639" i="2" a="1"/>
  <c r="AP639" i="2" s="1"/>
  <c r="AK639" i="2" a="1"/>
  <c r="AK639" i="2" s="1"/>
  <c r="AO639" i="2"/>
  <c r="BC639" i="2" a="1"/>
  <c r="BC639" i="2" s="1"/>
  <c r="AZ639" i="2" a="1"/>
  <c r="AZ639" i="2" s="1"/>
  <c r="BD639" i="2" a="1"/>
  <c r="BD639" i="2" s="1"/>
  <c r="BA639" i="2" a="1"/>
  <c r="BA639" i="2" s="1"/>
  <c r="BE639" i="2"/>
  <c r="BB639" i="2" a="1"/>
  <c r="BB639" i="2" s="1"/>
  <c r="BF639" i="2" a="1"/>
  <c r="BF639" i="2" s="1"/>
  <c r="BB671" i="2" a="1"/>
  <c r="BB671" i="2" s="1"/>
  <c r="BF671" i="2" a="1"/>
  <c r="BF671" i="2" s="1"/>
  <c r="BC671" i="2" a="1"/>
  <c r="BC671" i="2" s="1"/>
  <c r="AZ671" i="2" a="1"/>
  <c r="AZ671" i="2" s="1"/>
  <c r="BD671" i="2" a="1"/>
  <c r="BD671" i="2" s="1"/>
  <c r="BA671" i="2" a="1"/>
  <c r="BA671" i="2" s="1"/>
  <c r="BE671" i="2"/>
  <c r="BI711" i="2" a="1"/>
  <c r="BI711" i="2" s="1"/>
  <c r="BL711" i="2" a="1"/>
  <c r="BL711" i="2" s="1"/>
  <c r="BJ711" i="2" a="1"/>
  <c r="BJ711" i="2" s="1"/>
  <c r="BM711" i="2"/>
  <c r="BH711" i="2" a="1"/>
  <c r="BH711" i="2" s="1"/>
  <c r="BN711" i="2" a="1"/>
  <c r="BN711" i="2" s="1"/>
  <c r="BK711" i="2" a="1"/>
  <c r="BK711" i="2" s="1"/>
  <c r="BF772" i="2" a="1"/>
  <c r="BF772" i="2" s="1"/>
  <c r="BB772" i="2" a="1"/>
  <c r="BB772" i="2" s="1"/>
  <c r="BC772" i="2" a="1"/>
  <c r="BC772" i="2" s="1"/>
  <c r="BD772" i="2" a="1"/>
  <c r="BD772" i="2" s="1"/>
  <c r="BA772" i="2" a="1"/>
  <c r="BA772" i="2" s="1"/>
  <c r="AZ772" i="2" a="1"/>
  <c r="AZ772" i="2" s="1"/>
  <c r="BE772" i="2"/>
  <c r="BK772" i="2" a="1"/>
  <c r="BK772" i="2" s="1"/>
  <c r="BL772" i="2" a="1"/>
  <c r="BL772" i="2" s="1"/>
  <c r="BJ772" i="2" a="1"/>
  <c r="BJ772" i="2" s="1"/>
  <c r="BM772" i="2"/>
  <c r="BI772" i="2" a="1"/>
  <c r="BI772" i="2" s="1"/>
  <c r="BH772" i="2" a="1"/>
  <c r="BH772" i="2" s="1"/>
  <c r="BN772" i="2" a="1"/>
  <c r="BN772" i="2" s="1"/>
  <c r="BH804" i="2" a="1"/>
  <c r="BH804" i="2" s="1"/>
  <c r="BK804" i="2" a="1"/>
  <c r="BK804" i="2" s="1"/>
  <c r="BN804" i="2" a="1"/>
  <c r="BN804" i="2" s="1"/>
  <c r="BJ804" i="2" a="1"/>
  <c r="BJ804" i="2" s="1"/>
  <c r="BM804" i="2"/>
  <c r="BI804" i="2" a="1"/>
  <c r="BI804" i="2" s="1"/>
  <c r="BL804" i="2" a="1"/>
  <c r="BL804" i="2" s="1"/>
  <c r="AP836" i="2" a="1"/>
  <c r="AP836" i="2" s="1"/>
  <c r="AO836" i="2"/>
  <c r="AM836" i="2" a="1"/>
  <c r="AM836" i="2" s="1"/>
  <c r="AN836" i="2" a="1"/>
  <c r="AN836" i="2" s="1"/>
  <c r="AK836" i="2" a="1"/>
  <c r="AK836" i="2" s="1"/>
  <c r="AL836" i="2" a="1"/>
  <c r="AL836" i="2" s="1"/>
  <c r="AP868" i="2" a="1"/>
  <c r="AP868" i="2" s="1"/>
  <c r="AO868" i="2"/>
  <c r="AM868" i="2" a="1"/>
  <c r="AM868" i="2" s="1"/>
  <c r="AN868" i="2" a="1"/>
  <c r="AN868" i="2" s="1"/>
  <c r="AK868" i="2" a="1"/>
  <c r="AK868" i="2" s="1"/>
  <c r="AL868" i="2" a="1"/>
  <c r="AL868" i="2" s="1"/>
  <c r="AX900" i="2" a="1"/>
  <c r="AX900" i="2" s="1"/>
  <c r="AV900" i="2" a="1"/>
  <c r="AV900" i="2" s="1"/>
  <c r="AS900" i="2" a="1"/>
  <c r="AS900" i="2" s="1"/>
  <c r="AT900" i="2" a="1"/>
  <c r="AT900" i="2" s="1"/>
  <c r="AW900" i="2"/>
  <c r="AR900" i="2" a="1"/>
  <c r="AR900" i="2" s="1"/>
  <c r="AU900" i="2" a="1"/>
  <c r="AU900" i="2" s="1"/>
  <c r="BB932" i="2" a="1"/>
  <c r="BB932" i="2" s="1"/>
  <c r="BE932" i="2"/>
  <c r="AZ932" i="2" a="1"/>
  <c r="AZ932" i="2" s="1"/>
  <c r="BC932" i="2" a="1"/>
  <c r="BC932" i="2" s="1"/>
  <c r="BD932" i="2" a="1"/>
  <c r="BD932" i="2" s="1"/>
  <c r="BF932" i="2" a="1"/>
  <c r="BF932" i="2" s="1"/>
  <c r="BA932" i="2" a="1"/>
  <c r="BA932" i="2" s="1"/>
  <c r="AK964" i="2" a="1"/>
  <c r="AK964" i="2" s="1"/>
  <c r="AO964" i="2"/>
  <c r="AL964" i="2" a="1"/>
  <c r="AL964" i="2" s="1"/>
  <c r="AP964" i="2" a="1"/>
  <c r="AP964" i="2" s="1"/>
  <c r="AM964" i="2" a="1"/>
  <c r="AM964" i="2" s="1"/>
  <c r="AN964" i="2" a="1"/>
  <c r="AN964" i="2" s="1"/>
  <c r="AU996" i="2" a="1"/>
  <c r="AU996" i="2" s="1"/>
  <c r="AR996" i="2" a="1"/>
  <c r="AR996" i="2" s="1"/>
  <c r="AW996" i="2"/>
  <c r="AT996" i="2" a="1"/>
  <c r="AT996" i="2" s="1"/>
  <c r="AX996" i="2" a="1"/>
  <c r="AX996" i="2" s="1"/>
  <c r="AV996" i="2" a="1"/>
  <c r="AV996" i="2" s="1"/>
  <c r="AS996" i="2" a="1"/>
  <c r="AS996" i="2" s="1"/>
  <c r="BH1028" i="2" a="1"/>
  <c r="BH1028" i="2" s="1"/>
  <c r="BI1028" i="2" a="1"/>
  <c r="BI1028" i="2" s="1"/>
  <c r="BN1028" i="2" a="1"/>
  <c r="BN1028" i="2" s="1"/>
  <c r="BJ1028" i="2" a="1"/>
  <c r="BJ1028" i="2" s="1"/>
  <c r="BK1028" i="2" a="1"/>
  <c r="BK1028" i="2" s="1"/>
  <c r="BM1028" i="2"/>
  <c r="BL1028" i="2" a="1"/>
  <c r="BL1028" i="2" s="1"/>
  <c r="BB1060" i="2" a="1"/>
  <c r="BB1060" i="2" s="1"/>
  <c r="BE1060" i="2"/>
  <c r="AZ1060" i="2" a="1"/>
  <c r="AZ1060" i="2" s="1"/>
  <c r="BC1060" i="2" a="1"/>
  <c r="BC1060" i="2" s="1"/>
  <c r="BD1060" i="2" a="1"/>
  <c r="BD1060" i="2" s="1"/>
  <c r="BF1060" i="2" a="1"/>
  <c r="BF1060" i="2" s="1"/>
  <c r="BA1060" i="2" a="1"/>
  <c r="BA1060" i="2" s="1"/>
  <c r="BB1124" i="2" a="1"/>
  <c r="BB1124" i="2" s="1"/>
  <c r="AZ1124" i="2" a="1"/>
  <c r="AZ1124" i="2" s="1"/>
  <c r="BE1124" i="2"/>
  <c r="BA1124" i="2" a="1"/>
  <c r="BA1124" i="2" s="1"/>
  <c r="BD1124" i="2" a="1"/>
  <c r="BD1124" i="2" s="1"/>
  <c r="BC1124" i="2" a="1"/>
  <c r="BC1124" i="2" s="1"/>
  <c r="BF1124" i="2" a="1"/>
  <c r="BF1124" i="2" s="1"/>
  <c r="AO1156" i="2"/>
  <c r="AK1156" i="2" a="1"/>
  <c r="AK1156" i="2" s="1"/>
  <c r="AP1156" i="2" a="1"/>
  <c r="AP1156" i="2" s="1"/>
  <c r="AM1156" i="2" a="1"/>
  <c r="AM1156" i="2" s="1"/>
  <c r="AL1156" i="2" a="1"/>
  <c r="AL1156" i="2" s="1"/>
  <c r="AN1156" i="2" a="1"/>
  <c r="AN1156" i="2" s="1"/>
  <c r="BD1183" i="2" a="1"/>
  <c r="BD1183" i="2" s="1"/>
  <c r="BE1183" i="2"/>
  <c r="BB1183" i="2" a="1"/>
  <c r="BB1183" i="2" s="1"/>
  <c r="BC1183" i="2" a="1"/>
  <c r="BC1183" i="2" s="1"/>
  <c r="BF1183" i="2" a="1"/>
  <c r="BF1183" i="2" s="1"/>
  <c r="BA1183" i="2" a="1"/>
  <c r="BA1183" i="2" s="1"/>
  <c r="AZ1183" i="2" a="1"/>
  <c r="AZ1183" i="2" s="1"/>
  <c r="BD1215" i="2" a="1"/>
  <c r="BD1215" i="2" s="1"/>
  <c r="BB1215" i="2" a="1"/>
  <c r="BB1215" i="2" s="1"/>
  <c r="BA1215" i="2" a="1"/>
  <c r="BA1215" i="2" s="1"/>
  <c r="BF1215" i="2" a="1"/>
  <c r="BF1215" i="2" s="1"/>
  <c r="BC1215" i="2" a="1"/>
  <c r="BC1215" i="2" s="1"/>
  <c r="AZ1215" i="2" a="1"/>
  <c r="AZ1215" i="2" s="1"/>
  <c r="BE1215" i="2"/>
  <c r="AP1279" i="2" a="1"/>
  <c r="AP1279" i="2" s="1"/>
  <c r="AL1279" i="2" a="1"/>
  <c r="AL1279" i="2" s="1"/>
  <c r="AN1279" i="2" a="1"/>
  <c r="AN1279" i="2" s="1"/>
  <c r="AK1279" i="2" a="1"/>
  <c r="AK1279" i="2" s="1"/>
  <c r="AO1279" i="2"/>
  <c r="AM1279" i="2" a="1"/>
  <c r="AM1279" i="2" s="1"/>
  <c r="BB1311" i="2" a="1"/>
  <c r="BB1311" i="2" s="1"/>
  <c r="BD1311" i="2" a="1"/>
  <c r="BD1311" i="2" s="1"/>
  <c r="BA1311" i="2" a="1"/>
  <c r="BA1311" i="2" s="1"/>
  <c r="AZ1311" i="2" a="1"/>
  <c r="AZ1311" i="2" s="1"/>
  <c r="BC1311" i="2" a="1"/>
  <c r="BC1311" i="2" s="1"/>
  <c r="BF1311" i="2" a="1"/>
  <c r="BF1311" i="2" s="1"/>
  <c r="BE1311" i="2"/>
  <c r="BA1343" i="2" a="1"/>
  <c r="BA1343" i="2" s="1"/>
  <c r="BB1343" i="2" a="1"/>
  <c r="BB1343" i="2" s="1"/>
  <c r="BD1343" i="2" a="1"/>
  <c r="BD1343" i="2" s="1"/>
  <c r="AZ1343" i="2" a="1"/>
  <c r="AZ1343" i="2" s="1"/>
  <c r="BC1343" i="2" a="1"/>
  <c r="BC1343" i="2" s="1"/>
  <c r="BF1343" i="2" a="1"/>
  <c r="BF1343" i="2" s="1"/>
  <c r="BE1343" i="2"/>
  <c r="BH243" i="2" a="1"/>
  <c r="BH243" i="2" s="1"/>
  <c r="BI243" i="2" a="1"/>
  <c r="BI243" i="2" s="1"/>
  <c r="BM243" i="2"/>
  <c r="BJ243" i="2" a="1"/>
  <c r="BJ243" i="2" s="1"/>
  <c r="BL243" i="2" a="1"/>
  <c r="BL243" i="2" s="1"/>
  <c r="BN243" i="2" a="1"/>
  <c r="BN243" i="2" s="1"/>
  <c r="BK243" i="2" a="1"/>
  <c r="BK243" i="2" s="1"/>
  <c r="AR210" i="2" a="1"/>
  <c r="AR210" i="2" s="1"/>
  <c r="AW210" i="2"/>
  <c r="AV210" i="2" a="1"/>
  <c r="AV210" i="2" s="1"/>
  <c r="AT210" i="2" a="1"/>
  <c r="AT210" i="2" s="1"/>
  <c r="AS210" i="2" a="1"/>
  <c r="AS210" i="2" s="1"/>
  <c r="AU210" i="2" a="1"/>
  <c r="AU210" i="2" s="1"/>
  <c r="AX210" i="2" a="1"/>
  <c r="AX210" i="2" s="1"/>
  <c r="BE146" i="2"/>
  <c r="BF146" i="2" a="1"/>
  <c r="BF146" i="2" s="1"/>
  <c r="AZ146" i="2" a="1"/>
  <c r="AZ146" i="2" s="1"/>
  <c r="BA146" i="2" a="1"/>
  <c r="BA146" i="2" s="1"/>
  <c r="BB146" i="2" a="1"/>
  <c r="BB146" i="2" s="1"/>
  <c r="BC146" i="2" a="1"/>
  <c r="BC146" i="2" s="1"/>
  <c r="BD146" i="2" a="1"/>
  <c r="BD146" i="2" s="1"/>
  <c r="AO80" i="2"/>
  <c r="AM80" i="2" a="1"/>
  <c r="AM80" i="2" s="1"/>
  <c r="AK80" i="2" a="1"/>
  <c r="AK80" i="2" s="1"/>
  <c r="AP80" i="2" a="1"/>
  <c r="AP80" i="2" s="1"/>
  <c r="AN80" i="2" a="1"/>
  <c r="AN80" i="2" s="1"/>
  <c r="AL80" i="2" a="1"/>
  <c r="AL80" i="2" s="1"/>
  <c r="AU48" i="2" a="1"/>
  <c r="AU48" i="2" s="1"/>
  <c r="AR48" i="2" a="1"/>
  <c r="AR48" i="2" s="1"/>
  <c r="AV48" i="2" a="1"/>
  <c r="AV48" i="2" s="1"/>
  <c r="AS48" i="2" a="1"/>
  <c r="AS48" i="2" s="1"/>
  <c r="AW48" i="2"/>
  <c r="AT48" i="2" a="1"/>
  <c r="AT48" i="2" s="1"/>
  <c r="AX48" i="2" a="1"/>
  <c r="AX48" i="2" s="1"/>
  <c r="AT16" i="2" a="1"/>
  <c r="AT16" i="2" s="1"/>
  <c r="AW16" i="2"/>
  <c r="AS16" i="2" a="1"/>
  <c r="AS16" i="2" s="1"/>
  <c r="AX16" i="2" a="1"/>
  <c r="AX16" i="2" s="1"/>
  <c r="AV16" i="2" a="1"/>
  <c r="AV16" i="2" s="1"/>
  <c r="AR16" i="2" a="1"/>
  <c r="AR16" i="2" s="1"/>
  <c r="AU16" i="2" a="1"/>
  <c r="AU16" i="2" s="1"/>
  <c r="BJ295" i="2" a="1"/>
  <c r="BJ295" i="2" s="1"/>
  <c r="BK295" i="2" a="1"/>
  <c r="BK295" i="2" s="1"/>
  <c r="BH295" i="2" a="1"/>
  <c r="BH295" i="2" s="1"/>
  <c r="BN295" i="2" a="1"/>
  <c r="BN295" i="2" s="1"/>
  <c r="BL295" i="2" a="1"/>
  <c r="BL295" i="2" s="1"/>
  <c r="BM295" i="2"/>
  <c r="BI295" i="2" a="1"/>
  <c r="BI295" i="2" s="1"/>
  <c r="BJ336" i="2" a="1"/>
  <c r="BJ336" i="2" s="1"/>
  <c r="BK336" i="2" a="1"/>
  <c r="BK336" i="2" s="1"/>
  <c r="BH336" i="2" a="1"/>
  <c r="BH336" i="2" s="1"/>
  <c r="BL336" i="2" a="1"/>
  <c r="BL336" i="2" s="1"/>
  <c r="BM336" i="2"/>
  <c r="BN336" i="2" a="1"/>
  <c r="BN336" i="2" s="1"/>
  <c r="BI336" i="2" a="1"/>
  <c r="BI336" i="2" s="1"/>
  <c r="AM336" i="2" a="1"/>
  <c r="AM336" i="2" s="1"/>
  <c r="AO336" i="2"/>
  <c r="AK336" i="2" a="1"/>
  <c r="AK336" i="2" s="1"/>
  <c r="AP336" i="2" a="1"/>
  <c r="AP336" i="2" s="1"/>
  <c r="AL336" i="2" a="1"/>
  <c r="AL336" i="2" s="1"/>
  <c r="AN336" i="2" a="1"/>
  <c r="AN336" i="2" s="1"/>
  <c r="BM368" i="2"/>
  <c r="BN368" i="2" a="1"/>
  <c r="BN368" i="2" s="1"/>
  <c r="BH368" i="2" a="1"/>
  <c r="BH368" i="2" s="1"/>
  <c r="BJ368" i="2" a="1"/>
  <c r="BJ368" i="2" s="1"/>
  <c r="BI368" i="2" a="1"/>
  <c r="BI368" i="2" s="1"/>
  <c r="BK368" i="2" a="1"/>
  <c r="BK368" i="2" s="1"/>
  <c r="BL368" i="2" a="1"/>
  <c r="BL368" i="2" s="1"/>
  <c r="BJ408" i="2" a="1"/>
  <c r="BJ408" i="2" s="1"/>
  <c r="BL408" i="2" a="1"/>
  <c r="BL408" i="2" s="1"/>
  <c r="BH408" i="2" a="1"/>
  <c r="BH408" i="2" s="1"/>
  <c r="BM408" i="2"/>
  <c r="BI408" i="2" a="1"/>
  <c r="BI408" i="2" s="1"/>
  <c r="BK408" i="2" a="1"/>
  <c r="BK408" i="2" s="1"/>
  <c r="BN408" i="2" a="1"/>
  <c r="BN408" i="2" s="1"/>
  <c r="BA448" i="2" a="1"/>
  <c r="BA448" i="2" s="1"/>
  <c r="BE448" i="2"/>
  <c r="BB448" i="2" a="1"/>
  <c r="BB448" i="2" s="1"/>
  <c r="BF448" i="2" a="1"/>
  <c r="BF448" i="2" s="1"/>
  <c r="BC448" i="2" a="1"/>
  <c r="BC448" i="2" s="1"/>
  <c r="AZ448" i="2" a="1"/>
  <c r="AZ448" i="2" s="1"/>
  <c r="BD448" i="2" a="1"/>
  <c r="BD448" i="2" s="1"/>
  <c r="AP480" i="2" a="1"/>
  <c r="AP480" i="2" s="1"/>
  <c r="AL480" i="2" a="1"/>
  <c r="AL480" i="2" s="1"/>
  <c r="AN480" i="2" a="1"/>
  <c r="AN480" i="2" s="1"/>
  <c r="AK480" i="2" a="1"/>
  <c r="AK480" i="2" s="1"/>
  <c r="AO480" i="2"/>
  <c r="AM480" i="2" a="1"/>
  <c r="AM480" i="2" s="1"/>
  <c r="AM520" i="2" a="1"/>
  <c r="AM520" i="2" s="1"/>
  <c r="AN520" i="2" a="1"/>
  <c r="AN520" i="2" s="1"/>
  <c r="AK520" i="2" a="1"/>
  <c r="AK520" i="2" s="1"/>
  <c r="AO520" i="2"/>
  <c r="AL520" i="2" a="1"/>
  <c r="AL520" i="2" s="1"/>
  <c r="AP520" i="2" a="1"/>
  <c r="AP520" i="2" s="1"/>
  <c r="BC600" i="2" a="1"/>
  <c r="BC600" i="2" s="1"/>
  <c r="BE600" i="2"/>
  <c r="BB600" i="2" a="1"/>
  <c r="BB600" i="2" s="1"/>
  <c r="BA600" i="2" a="1"/>
  <c r="BA600" i="2" s="1"/>
  <c r="BF600" i="2" a="1"/>
  <c r="BF600" i="2" s="1"/>
  <c r="BD600" i="2" a="1"/>
  <c r="BD600" i="2" s="1"/>
  <c r="AZ600" i="2" a="1"/>
  <c r="AZ600" i="2" s="1"/>
  <c r="AZ640" i="2" a="1"/>
  <c r="AZ640" i="2" s="1"/>
  <c r="BA640" i="2" a="1"/>
  <c r="BA640" i="2" s="1"/>
  <c r="BD640" i="2" a="1"/>
  <c r="BD640" i="2" s="1"/>
  <c r="BE640" i="2"/>
  <c r="BF640" i="2" a="1"/>
  <c r="BF640" i="2" s="1"/>
  <c r="BB640" i="2" a="1"/>
  <c r="BB640" i="2" s="1"/>
  <c r="BC640" i="2" a="1"/>
  <c r="BC640" i="2" s="1"/>
  <c r="AK640" i="2" a="1"/>
  <c r="AK640" i="2" s="1"/>
  <c r="AO640" i="2"/>
  <c r="AL640" i="2" a="1"/>
  <c r="AL640" i="2" s="1"/>
  <c r="AP640" i="2" a="1"/>
  <c r="AP640" i="2" s="1"/>
  <c r="AM640" i="2" a="1"/>
  <c r="AM640" i="2" s="1"/>
  <c r="AN640" i="2" a="1"/>
  <c r="AN640" i="2" s="1"/>
  <c r="AT680" i="2" a="1"/>
  <c r="AT680" i="2" s="1"/>
  <c r="AU680" i="2" a="1"/>
  <c r="AU680" i="2" s="1"/>
  <c r="AV680" i="2" a="1"/>
  <c r="AV680" i="2" s="1"/>
  <c r="AR680" i="2" a="1"/>
  <c r="AR680" i="2" s="1"/>
  <c r="AW680" i="2"/>
  <c r="AS680" i="2" a="1"/>
  <c r="AS680" i="2" s="1"/>
  <c r="AX680" i="2" a="1"/>
  <c r="AX680" i="2" s="1"/>
  <c r="BJ728" i="2" a="1"/>
  <c r="BJ728" i="2" s="1"/>
  <c r="BH728" i="2" a="1"/>
  <c r="BH728" i="2" s="1"/>
  <c r="BK728" i="2" a="1"/>
  <c r="BK728" i="2" s="1"/>
  <c r="BM728" i="2"/>
  <c r="BN728" i="2" a="1"/>
  <c r="BN728" i="2" s="1"/>
  <c r="BI728" i="2" a="1"/>
  <c r="BI728" i="2" s="1"/>
  <c r="BL728" i="2" a="1"/>
  <c r="BL728" i="2" s="1"/>
  <c r="AT765" i="2" a="1"/>
  <c r="AT765" i="2" s="1"/>
  <c r="AW765" i="2"/>
  <c r="AV765" i="2" a="1"/>
  <c r="AV765" i="2" s="1"/>
  <c r="AU765" i="2" a="1"/>
  <c r="AU765" i="2" s="1"/>
  <c r="AX765" i="2" a="1"/>
  <c r="AX765" i="2" s="1"/>
  <c r="AS765" i="2" a="1"/>
  <c r="AS765" i="2" s="1"/>
  <c r="AR765" i="2" a="1"/>
  <c r="AR765" i="2" s="1"/>
  <c r="AX805" i="2" a="1"/>
  <c r="AX805" i="2" s="1"/>
  <c r="AR805" i="2" a="1"/>
  <c r="AR805" i="2" s="1"/>
  <c r="AS805" i="2" a="1"/>
  <c r="AS805" i="2" s="1"/>
  <c r="AT805" i="2" a="1"/>
  <c r="AT805" i="2" s="1"/>
  <c r="AU805" i="2" a="1"/>
  <c r="AU805" i="2" s="1"/>
  <c r="AV805" i="2" a="1"/>
  <c r="AV805" i="2" s="1"/>
  <c r="AW805" i="2"/>
  <c r="BD805" i="2" a="1"/>
  <c r="BD805" i="2" s="1"/>
  <c r="BA805" i="2" a="1"/>
  <c r="BA805" i="2" s="1"/>
  <c r="BB805" i="2" a="1"/>
  <c r="BB805" i="2" s="1"/>
  <c r="BE805" i="2"/>
  <c r="AZ805" i="2" a="1"/>
  <c r="AZ805" i="2" s="1"/>
  <c r="BC805" i="2" a="1"/>
  <c r="BC805" i="2" s="1"/>
  <c r="BF805" i="2" a="1"/>
  <c r="BF805" i="2" s="1"/>
  <c r="AX837" i="2" a="1"/>
  <c r="AX837" i="2" s="1"/>
  <c r="AR837" i="2" a="1"/>
  <c r="AR837" i="2" s="1"/>
  <c r="AS837" i="2" a="1"/>
  <c r="AS837" i="2" s="1"/>
  <c r="AT837" i="2" a="1"/>
  <c r="AT837" i="2" s="1"/>
  <c r="AU837" i="2" a="1"/>
  <c r="AU837" i="2" s="1"/>
  <c r="AV837" i="2" a="1"/>
  <c r="AV837" i="2" s="1"/>
  <c r="AW837" i="2"/>
  <c r="AX877" i="2" a="1"/>
  <c r="AX877" i="2" s="1"/>
  <c r="AR877" i="2" a="1"/>
  <c r="AR877" i="2" s="1"/>
  <c r="AS877" i="2" a="1"/>
  <c r="AS877" i="2" s="1"/>
  <c r="AT877" i="2" a="1"/>
  <c r="AT877" i="2" s="1"/>
  <c r="AU877" i="2" a="1"/>
  <c r="AU877" i="2" s="1"/>
  <c r="AV877" i="2" a="1"/>
  <c r="AV877" i="2" s="1"/>
  <c r="AW877" i="2"/>
  <c r="AZ965" i="2" a="1"/>
  <c r="AZ965" i="2" s="1"/>
  <c r="BB965" i="2" a="1"/>
  <c r="BB965" i="2" s="1"/>
  <c r="BC965" i="2" a="1"/>
  <c r="BC965" i="2" s="1"/>
  <c r="BE965" i="2"/>
  <c r="BA965" i="2" a="1"/>
  <c r="BA965" i="2" s="1"/>
  <c r="BF965" i="2" a="1"/>
  <c r="BF965" i="2" s="1"/>
  <c r="BD965" i="2" a="1"/>
  <c r="BD965" i="2" s="1"/>
  <c r="AT965" i="2" a="1"/>
  <c r="AT965" i="2" s="1"/>
  <c r="AV965" i="2" a="1"/>
  <c r="AV965" i="2" s="1"/>
  <c r="AX965" i="2" a="1"/>
  <c r="AX965" i="2" s="1"/>
  <c r="AS965" i="2" a="1"/>
  <c r="AS965" i="2" s="1"/>
  <c r="AW965" i="2"/>
  <c r="AR965" i="2" a="1"/>
  <c r="AR965" i="2" s="1"/>
  <c r="AU965" i="2" a="1"/>
  <c r="AU965" i="2" s="1"/>
  <c r="AT1005" i="2" a="1"/>
  <c r="AT1005" i="2" s="1"/>
  <c r="AV1005" i="2" a="1"/>
  <c r="AV1005" i="2" s="1"/>
  <c r="AX1005" i="2" a="1"/>
  <c r="AX1005" i="2" s="1"/>
  <c r="AS1005" i="2" a="1"/>
  <c r="AS1005" i="2" s="1"/>
  <c r="AW1005" i="2"/>
  <c r="AR1005" i="2" a="1"/>
  <c r="AR1005" i="2" s="1"/>
  <c r="AU1005" i="2" a="1"/>
  <c r="AU1005" i="2" s="1"/>
  <c r="BC1085" i="2" a="1"/>
  <c r="BC1085" i="2" s="1"/>
  <c r="BE1085" i="2"/>
  <c r="BB1085" i="2" a="1"/>
  <c r="BB1085" i="2" s="1"/>
  <c r="BF1085" i="2" a="1"/>
  <c r="BF1085" i="2" s="1"/>
  <c r="BA1085" i="2" a="1"/>
  <c r="BA1085" i="2" s="1"/>
  <c r="AZ1085" i="2" a="1"/>
  <c r="AZ1085" i="2" s="1"/>
  <c r="BD1085" i="2" a="1"/>
  <c r="BD1085" i="2" s="1"/>
  <c r="AZ1125" i="2" a="1"/>
  <c r="AZ1125" i="2" s="1"/>
  <c r="BA1125" i="2" a="1"/>
  <c r="BA1125" i="2" s="1"/>
  <c r="BD1125" i="2" a="1"/>
  <c r="BD1125" i="2" s="1"/>
  <c r="BE1125" i="2"/>
  <c r="BB1125" i="2" a="1"/>
  <c r="BB1125" i="2" s="1"/>
  <c r="BF1125" i="2" a="1"/>
  <c r="BF1125" i="2" s="1"/>
  <c r="BC1125" i="2" a="1"/>
  <c r="BC1125" i="2" s="1"/>
  <c r="AM1125" i="2" a="1"/>
  <c r="AM1125" i="2" s="1"/>
  <c r="AN1125" i="2" a="1"/>
  <c r="AN1125" i="2" s="1"/>
  <c r="AL1125" i="2" a="1"/>
  <c r="AL1125" i="2" s="1"/>
  <c r="AP1125" i="2" a="1"/>
  <c r="AP1125" i="2" s="1"/>
  <c r="AK1125" i="2" a="1"/>
  <c r="AK1125" i="2" s="1"/>
  <c r="AO1125" i="2"/>
  <c r="BD1173" i="2" a="1"/>
  <c r="BD1173" i="2" s="1"/>
  <c r="BA1173" i="2" a="1"/>
  <c r="BA1173" i="2" s="1"/>
  <c r="BC1173" i="2" a="1"/>
  <c r="BC1173" i="2" s="1"/>
  <c r="BE1173" i="2"/>
  <c r="BB1173" i="2" a="1"/>
  <c r="BB1173" i="2" s="1"/>
  <c r="AZ1173" i="2" a="1"/>
  <c r="AZ1173" i="2" s="1"/>
  <c r="BF1173" i="2" a="1"/>
  <c r="BF1173" i="2" s="1"/>
  <c r="AU1208" i="2" a="1"/>
  <c r="AU1208" i="2" s="1"/>
  <c r="AR1208" i="2" a="1"/>
  <c r="AR1208" i="2" s="1"/>
  <c r="AW1208" i="2"/>
  <c r="AX1208" i="2" a="1"/>
  <c r="AX1208" i="2" s="1"/>
  <c r="AV1208" i="2" a="1"/>
  <c r="AV1208" i="2" s="1"/>
  <c r="AT1208" i="2" a="1"/>
  <c r="AT1208" i="2" s="1"/>
  <c r="AS1208" i="2" a="1"/>
  <c r="AS1208" i="2" s="1"/>
  <c r="AL1256" i="2" a="1"/>
  <c r="AL1256" i="2" s="1"/>
  <c r="AN1256" i="2" a="1"/>
  <c r="AN1256" i="2" s="1"/>
  <c r="AK1256" i="2" a="1"/>
  <c r="AK1256" i="2" s="1"/>
  <c r="AO1256" i="2"/>
  <c r="AM1256" i="2" a="1"/>
  <c r="AM1256" i="2" s="1"/>
  <c r="AP1256" i="2" a="1"/>
  <c r="AP1256" i="2" s="1"/>
  <c r="AL1296" i="2" a="1"/>
  <c r="AL1296" i="2" s="1"/>
  <c r="AO1296" i="2"/>
  <c r="AN1296" i="2" a="1"/>
  <c r="AN1296" i="2" s="1"/>
  <c r="AP1296" i="2" a="1"/>
  <c r="AP1296" i="2" s="1"/>
  <c r="AM1296" i="2" a="1"/>
  <c r="AM1296" i="2" s="1"/>
  <c r="AK1296" i="2" a="1"/>
  <c r="AK1296" i="2" s="1"/>
  <c r="AS1296" i="2" a="1"/>
  <c r="AS1296" i="2" s="1"/>
  <c r="AV1296" i="2" a="1"/>
  <c r="AV1296" i="2" s="1"/>
  <c r="AT1296" i="2" a="1"/>
  <c r="AT1296" i="2" s="1"/>
  <c r="AR1296" i="2" a="1"/>
  <c r="AR1296" i="2" s="1"/>
  <c r="AX1296" i="2" a="1"/>
  <c r="AX1296" i="2" s="1"/>
  <c r="AU1296" i="2" a="1"/>
  <c r="AU1296" i="2" s="1"/>
  <c r="AW1296" i="2"/>
  <c r="AS1344" i="2" a="1"/>
  <c r="AS1344" i="2" s="1"/>
  <c r="AR1344" i="2" a="1"/>
  <c r="AR1344" i="2" s="1"/>
  <c r="AT1344" i="2" a="1"/>
  <c r="AT1344" i="2" s="1"/>
  <c r="AV1344" i="2" a="1"/>
  <c r="AV1344" i="2" s="1"/>
  <c r="AX1344" i="2" a="1"/>
  <c r="AX1344" i="2" s="1"/>
  <c r="AU1344" i="2" a="1"/>
  <c r="AU1344" i="2" s="1"/>
  <c r="AW1344" i="2"/>
  <c r="AR145" i="2" a="1"/>
  <c r="AR145" i="2" s="1"/>
  <c r="AS145" i="2" a="1"/>
  <c r="AS145" i="2" s="1"/>
  <c r="AW145" i="2"/>
  <c r="AX145" i="2" a="1"/>
  <c r="AX145" i="2" s="1"/>
  <c r="AU145" i="2" a="1"/>
  <c r="AU145" i="2" s="1"/>
  <c r="AV145" i="2" a="1"/>
  <c r="AV145" i="2" s="1"/>
  <c r="AT145" i="2" a="1"/>
  <c r="AT145" i="2" s="1"/>
  <c r="AR105" i="2" a="1"/>
  <c r="AR105" i="2" s="1"/>
  <c r="AU105" i="2" a="1"/>
  <c r="AU105" i="2" s="1"/>
  <c r="AV105" i="2" a="1"/>
  <c r="AV105" i="2" s="1"/>
  <c r="AT105" i="2" a="1"/>
  <c r="AT105" i="2" s="1"/>
  <c r="AX105" i="2" a="1"/>
  <c r="AX105" i="2" s="1"/>
  <c r="AW105" i="2"/>
  <c r="AS105" i="2" a="1"/>
  <c r="AS105" i="2" s="1"/>
  <c r="AZ63" i="2" a="1"/>
  <c r="AZ63" i="2" s="1"/>
  <c r="BC63" i="2" a="1"/>
  <c r="BC63" i="2" s="1"/>
  <c r="BB63" i="2" a="1"/>
  <c r="BB63" i="2" s="1"/>
  <c r="BE63" i="2"/>
  <c r="BD63" i="2" a="1"/>
  <c r="BD63" i="2" s="1"/>
  <c r="BF63" i="2" a="1"/>
  <c r="BF63" i="2" s="1"/>
  <c r="BA63" i="2" a="1"/>
  <c r="BA63" i="2" s="1"/>
  <c r="BM23" i="2"/>
  <c r="BN23" i="2" a="1"/>
  <c r="BN23" i="2" s="1"/>
  <c r="BJ23" i="2" a="1"/>
  <c r="BJ23" i="2" s="1"/>
  <c r="BL23" i="2" a="1"/>
  <c r="BL23" i="2" s="1"/>
  <c r="BF15" i="4" s="1"/>
  <c r="BH23" i="2" a="1"/>
  <c r="BH23" i="2" s="1"/>
  <c r="BI23" i="2" a="1"/>
  <c r="BI23" i="2" s="1"/>
  <c r="BK23" i="2" a="1"/>
  <c r="BK23" i="2" s="1"/>
  <c r="BE15" i="4" s="1"/>
  <c r="BH323" i="2" a="1"/>
  <c r="BH323" i="2" s="1"/>
  <c r="BK323" i="2" a="1"/>
  <c r="BK323" i="2" s="1"/>
  <c r="BL323" i="2" a="1"/>
  <c r="BL323" i="2" s="1"/>
  <c r="BM323" i="2"/>
  <c r="BJ323" i="2" a="1"/>
  <c r="BJ323" i="2" s="1"/>
  <c r="BI323" i="2" a="1"/>
  <c r="BI323" i="2" s="1"/>
  <c r="BN323" i="2" a="1"/>
  <c r="BN323" i="2" s="1"/>
  <c r="AR323" i="2" a="1"/>
  <c r="AR323" i="2" s="1"/>
  <c r="AU323" i="2" a="1"/>
  <c r="AU323" i="2" s="1"/>
  <c r="AW323" i="2"/>
  <c r="AS323" i="2" a="1"/>
  <c r="AS323" i="2" s="1"/>
  <c r="AX323" i="2" a="1"/>
  <c r="AX323" i="2" s="1"/>
  <c r="AT323" i="2" a="1"/>
  <c r="AT323" i="2" s="1"/>
  <c r="AV323" i="2" a="1"/>
  <c r="AV323" i="2" s="1"/>
  <c r="AL403" i="2" a="1"/>
  <c r="AL403" i="2" s="1"/>
  <c r="AN403" i="2" a="1"/>
  <c r="AN403" i="2" s="1"/>
  <c r="AO403" i="2"/>
  <c r="AK403" i="2" a="1"/>
  <c r="AK403" i="2" s="1"/>
  <c r="AM403" i="2" a="1"/>
  <c r="AM403" i="2" s="1"/>
  <c r="AP403" i="2" a="1"/>
  <c r="AP403" i="2" s="1"/>
  <c r="BE483" i="2"/>
  <c r="BA483" i="2" a="1"/>
  <c r="BA483" i="2" s="1"/>
  <c r="BF483" i="2" a="1"/>
  <c r="BF483" i="2" s="1"/>
  <c r="BB483" i="2" a="1"/>
  <c r="BB483" i="2" s="1"/>
  <c r="BC483" i="2" a="1"/>
  <c r="BC483" i="2" s="1"/>
  <c r="BD483" i="2" a="1"/>
  <c r="BD483" i="2" s="1"/>
  <c r="AZ483" i="2" a="1"/>
  <c r="AZ483" i="2" s="1"/>
  <c r="BA563" i="2" a="1"/>
  <c r="BA563" i="2" s="1"/>
  <c r="BB563" i="2" a="1"/>
  <c r="BB563" i="2" s="1"/>
  <c r="BE563" i="2"/>
  <c r="AZ563" i="2" a="1"/>
  <c r="AZ563" i="2" s="1"/>
  <c r="BC563" i="2" a="1"/>
  <c r="BC563" i="2" s="1"/>
  <c r="BF563" i="2" a="1"/>
  <c r="BF563" i="2" s="1"/>
  <c r="BD563" i="2" a="1"/>
  <c r="BD563" i="2" s="1"/>
  <c r="AS635" i="2" a="1"/>
  <c r="AS635" i="2" s="1"/>
  <c r="AX635" i="2" a="1"/>
  <c r="AX635" i="2" s="1"/>
  <c r="AT635" i="2" a="1"/>
  <c r="AT635" i="2" s="1"/>
  <c r="AU635" i="2" a="1"/>
  <c r="AU635" i="2" s="1"/>
  <c r="AW635" i="2"/>
  <c r="AV635" i="2" a="1"/>
  <c r="AV635" i="2" s="1"/>
  <c r="AR635" i="2" a="1"/>
  <c r="AR635" i="2" s="1"/>
  <c r="AN635" i="2" a="1"/>
  <c r="AN635" i="2" s="1"/>
  <c r="AP635" i="2" a="1"/>
  <c r="AP635" i="2" s="1"/>
  <c r="AL635" i="2" a="1"/>
  <c r="AL635" i="2" s="1"/>
  <c r="AK635" i="2" a="1"/>
  <c r="AK635" i="2" s="1"/>
  <c r="AO635" i="2"/>
  <c r="AM635" i="2" a="1"/>
  <c r="AM635" i="2" s="1"/>
  <c r="AU723" i="2" a="1"/>
  <c r="AU723" i="2" s="1"/>
  <c r="AR723" i="2" a="1"/>
  <c r="AR723" i="2" s="1"/>
  <c r="AV723" i="2" a="1"/>
  <c r="AV723" i="2" s="1"/>
  <c r="AS723" i="2" a="1"/>
  <c r="AS723" i="2" s="1"/>
  <c r="AW723" i="2"/>
  <c r="AT723" i="2" a="1"/>
  <c r="AT723" i="2" s="1"/>
  <c r="AX723" i="2" a="1"/>
  <c r="AX723" i="2" s="1"/>
  <c r="AX800" i="2" a="1"/>
  <c r="AX800" i="2" s="1"/>
  <c r="AV800" i="2" a="1"/>
  <c r="AV800" i="2" s="1"/>
  <c r="AS800" i="2" a="1"/>
  <c r="AS800" i="2" s="1"/>
  <c r="AT800" i="2" a="1"/>
  <c r="AT800" i="2" s="1"/>
  <c r="AW800" i="2"/>
  <c r="AR800" i="2" a="1"/>
  <c r="AR800" i="2" s="1"/>
  <c r="AU800" i="2" a="1"/>
  <c r="AU800" i="2" s="1"/>
  <c r="BN880" i="2" a="1"/>
  <c r="BN880" i="2" s="1"/>
  <c r="BL880" i="2" a="1"/>
  <c r="BL880" i="2" s="1"/>
  <c r="BI880" i="2" a="1"/>
  <c r="BI880" i="2" s="1"/>
  <c r="BJ880" i="2" a="1"/>
  <c r="BJ880" i="2" s="1"/>
  <c r="BM880" i="2"/>
  <c r="BH880" i="2" a="1"/>
  <c r="BH880" i="2" s="1"/>
  <c r="BK880" i="2" a="1"/>
  <c r="BK880" i="2" s="1"/>
  <c r="AR944" i="2" a="1"/>
  <c r="AR944" i="2" s="1"/>
  <c r="AU944" i="2" a="1"/>
  <c r="AU944" i="2" s="1"/>
  <c r="AW944" i="2"/>
  <c r="AT944" i="2" a="1"/>
  <c r="AT944" i="2" s="1"/>
  <c r="AX944" i="2" a="1"/>
  <c r="AX944" i="2" s="1"/>
  <c r="AS944" i="2" a="1"/>
  <c r="AS944" i="2" s="1"/>
  <c r="AV944" i="2" a="1"/>
  <c r="AV944" i="2" s="1"/>
  <c r="BH944" i="2" a="1"/>
  <c r="BH944" i="2" s="1"/>
  <c r="BM944" i="2"/>
  <c r="BI944" i="2" a="1"/>
  <c r="BI944" i="2" s="1"/>
  <c r="BN944" i="2" a="1"/>
  <c r="BN944" i="2" s="1"/>
  <c r="BJ944" i="2" a="1"/>
  <c r="BJ944" i="2" s="1"/>
  <c r="BK944" i="2" a="1"/>
  <c r="BK944" i="2" s="1"/>
  <c r="BL944" i="2" a="1"/>
  <c r="BL944" i="2" s="1"/>
  <c r="AL1016" i="2" a="1"/>
  <c r="AL1016" i="2" s="1"/>
  <c r="AP1016" i="2" a="1"/>
  <c r="AP1016" i="2" s="1"/>
  <c r="AM1016" i="2" a="1"/>
  <c r="AM1016" i="2" s="1"/>
  <c r="AN1016" i="2" a="1"/>
  <c r="AN1016" i="2" s="1"/>
  <c r="AK1016" i="2" a="1"/>
  <c r="AK1016" i="2" s="1"/>
  <c r="AO1016" i="2"/>
  <c r="AU1080" i="2" a="1"/>
  <c r="AU1080" i="2" s="1"/>
  <c r="AV1080" i="2" a="1"/>
  <c r="AV1080" i="2" s="1"/>
  <c r="AS1080" i="2" a="1"/>
  <c r="AS1080" i="2" s="1"/>
  <c r="AR1080" i="2" a="1"/>
  <c r="AR1080" i="2" s="1"/>
  <c r="AW1080" i="2"/>
  <c r="AT1080" i="2" a="1"/>
  <c r="AT1080" i="2" s="1"/>
  <c r="AX1080" i="2" a="1"/>
  <c r="AX1080" i="2" s="1"/>
  <c r="AL1160" i="2" a="1"/>
  <c r="AL1160" i="2" s="1"/>
  <c r="AO1160" i="2"/>
  <c r="AK1160" i="2" a="1"/>
  <c r="AK1160" i="2" s="1"/>
  <c r="AP1160" i="2" a="1"/>
  <c r="AP1160" i="2" s="1"/>
  <c r="AN1160" i="2" a="1"/>
  <c r="AN1160" i="2" s="1"/>
  <c r="AM1160" i="2" a="1"/>
  <c r="AM1160" i="2" s="1"/>
  <c r="AO1227" i="2"/>
  <c r="AP1227" i="2" a="1"/>
  <c r="AP1227" i="2" s="1"/>
  <c r="AL1227" i="2" a="1"/>
  <c r="AL1227" i="2" s="1"/>
  <c r="AN1227" i="2" a="1"/>
  <c r="AN1227" i="2" s="1"/>
  <c r="AM1227" i="2" a="1"/>
  <c r="AM1227" i="2" s="1"/>
  <c r="AK1227" i="2" a="1"/>
  <c r="AK1227" i="2" s="1"/>
  <c r="AU1227" i="2" a="1"/>
  <c r="AU1227" i="2" s="1"/>
  <c r="AR1227" i="2" a="1"/>
  <c r="AR1227" i="2" s="1"/>
  <c r="AV1227" i="2" a="1"/>
  <c r="AV1227" i="2" s="1"/>
  <c r="AT1227" i="2" a="1"/>
  <c r="AT1227" i="2" s="1"/>
  <c r="AX1227" i="2" a="1"/>
  <c r="AX1227" i="2" s="1"/>
  <c r="AW1227" i="2"/>
  <c r="AS1227" i="2" a="1"/>
  <c r="AS1227" i="2" s="1"/>
  <c r="AW1307" i="2"/>
  <c r="AR1307" i="2" a="1"/>
  <c r="AR1307" i="2" s="1"/>
  <c r="AS1307" i="2" a="1"/>
  <c r="AS1307" i="2" s="1"/>
  <c r="AV1307" i="2" a="1"/>
  <c r="AV1307" i="2" s="1"/>
  <c r="AU1307" i="2" a="1"/>
  <c r="AU1307" i="2" s="1"/>
  <c r="AX1307" i="2" a="1"/>
  <c r="AX1307" i="2" s="1"/>
  <c r="AT1307" i="2" a="1"/>
  <c r="AT1307" i="2" s="1"/>
  <c r="BN247" i="2" a="1"/>
  <c r="BN247" i="2" s="1"/>
  <c r="BL247" i="2" a="1"/>
  <c r="BL247" i="2" s="1"/>
  <c r="BJ247" i="2" a="1"/>
  <c r="BJ247" i="2" s="1"/>
  <c r="BH247" i="2" a="1"/>
  <c r="BH247" i="2" s="1"/>
  <c r="BM247" i="2"/>
  <c r="BI247" i="2" a="1"/>
  <c r="BI247" i="2" s="1"/>
  <c r="BK247" i="2" a="1"/>
  <c r="BK247" i="2" s="1"/>
  <c r="BA166" i="2" a="1"/>
  <c r="BA166" i="2" s="1"/>
  <c r="BE166" i="2"/>
  <c r="BC166" i="2" a="1"/>
  <c r="BC166" i="2" s="1"/>
  <c r="AZ166" i="2" a="1"/>
  <c r="AZ166" i="2" s="1"/>
  <c r="BF166" i="2" a="1"/>
  <c r="BF166" i="2" s="1"/>
  <c r="BB166" i="2" a="1"/>
  <c r="BB166" i="2" s="1"/>
  <c r="BD166" i="2" a="1"/>
  <c r="BD166" i="2" s="1"/>
  <c r="BJ84" i="2" a="1"/>
  <c r="BJ84" i="2" s="1"/>
  <c r="BL84" i="2" a="1"/>
  <c r="BL84" i="2" s="1"/>
  <c r="BN84" i="2" a="1"/>
  <c r="BN84" i="2" s="1"/>
  <c r="BM84" i="2"/>
  <c r="BK84" i="2" a="1"/>
  <c r="BK84" i="2" s="1"/>
  <c r="BH84" i="2" a="1"/>
  <c r="BH84" i="2" s="1"/>
  <c r="BI84" i="2" a="1"/>
  <c r="BI84" i="2" s="1"/>
  <c r="BA84" i="2" a="1"/>
  <c r="BA84" i="2" s="1"/>
  <c r="BD84" i="2" a="1"/>
  <c r="BD84" i="2" s="1"/>
  <c r="BF84" i="2" a="1"/>
  <c r="BF84" i="2" s="1"/>
  <c r="AZ84" i="2" a="1"/>
  <c r="AZ84" i="2" s="1"/>
  <c r="BC84" i="2" a="1"/>
  <c r="BC84" i="2" s="1"/>
  <c r="BE84" i="2"/>
  <c r="BB84" i="2" a="1"/>
  <c r="BB84" i="2" s="1"/>
  <c r="AZ12" i="2" a="1"/>
  <c r="AZ12" i="2" s="1"/>
  <c r="BE12" i="2"/>
  <c r="BA12" i="2" a="1"/>
  <c r="BA12" i="2" s="1"/>
  <c r="BF12" i="2" a="1"/>
  <c r="BF12" i="2" s="1"/>
  <c r="BB12" i="2" a="1"/>
  <c r="BB12" i="2" s="1"/>
  <c r="BC12" i="2" a="1"/>
  <c r="BC12" i="2" s="1"/>
  <c r="BD12" i="2" a="1"/>
  <c r="BD12" i="2" s="1"/>
  <c r="AS332" i="2" a="1"/>
  <c r="AS332" i="2" s="1"/>
  <c r="AW332" i="2"/>
  <c r="AT332" i="2" a="1"/>
  <c r="AT332" i="2" s="1"/>
  <c r="AX332" i="2" a="1"/>
  <c r="AX332" i="2" s="1"/>
  <c r="AU332" i="2" a="1"/>
  <c r="AU332" i="2" s="1"/>
  <c r="AR332" i="2" a="1"/>
  <c r="AR332" i="2" s="1"/>
  <c r="AV332" i="2" a="1"/>
  <c r="AV332" i="2" s="1"/>
  <c r="AK428" i="2" a="1"/>
  <c r="AK428" i="2" s="1"/>
  <c r="AM428" i="2" a="1"/>
  <c r="AM428" i="2" s="1"/>
  <c r="AO428" i="2"/>
  <c r="AN428" i="2" a="1"/>
  <c r="AN428" i="2" s="1"/>
  <c r="AP428" i="2" a="1"/>
  <c r="AP428" i="2" s="1"/>
  <c r="AL428" i="2" a="1"/>
  <c r="AL428" i="2" s="1"/>
  <c r="BF508" i="2" a="1"/>
  <c r="BF508" i="2" s="1"/>
  <c r="BA508" i="2" a="1"/>
  <c r="BA508" i="2" s="1"/>
  <c r="AZ508" i="2" a="1"/>
  <c r="AZ508" i="2" s="1"/>
  <c r="BE508" i="2"/>
  <c r="BD508" i="2" a="1"/>
  <c r="BD508" i="2" s="1"/>
  <c r="BB508" i="2" a="1"/>
  <c r="BB508" i="2" s="1"/>
  <c r="BC508" i="2" a="1"/>
  <c r="BC508" i="2" s="1"/>
  <c r="BJ508" i="2" a="1"/>
  <c r="BJ508" i="2" s="1"/>
  <c r="BK508" i="2" a="1"/>
  <c r="BK508" i="2" s="1"/>
  <c r="BN508" i="2" a="1"/>
  <c r="BN508" i="2" s="1"/>
  <c r="BI508" i="2" a="1"/>
  <c r="BI508" i="2" s="1"/>
  <c r="BM508" i="2"/>
  <c r="BL508" i="2" a="1"/>
  <c r="BL508" i="2" s="1"/>
  <c r="BH508" i="2" a="1"/>
  <c r="BH508" i="2" s="1"/>
  <c r="AK676" i="2" a="1"/>
  <c r="AK676" i="2" s="1"/>
  <c r="AO676" i="2"/>
  <c r="AL676" i="2" a="1"/>
  <c r="AL676" i="2" s="1"/>
  <c r="AP676" i="2" a="1"/>
  <c r="AP676" i="2" s="1"/>
  <c r="AM676" i="2" a="1"/>
  <c r="AM676" i="2" s="1"/>
  <c r="AN676" i="2" a="1"/>
  <c r="AN676" i="2" s="1"/>
  <c r="BC761" i="2" a="1"/>
  <c r="BC761" i="2" s="1"/>
  <c r="BE761" i="2"/>
  <c r="BD761" i="2" a="1"/>
  <c r="BD761" i="2" s="1"/>
  <c r="BF761" i="2" a="1"/>
  <c r="BF761" i="2" s="1"/>
  <c r="BA761" i="2" a="1"/>
  <c r="BA761" i="2" s="1"/>
  <c r="AZ761" i="2" a="1"/>
  <c r="AZ761" i="2" s="1"/>
  <c r="BB761" i="2" a="1"/>
  <c r="BB761" i="2" s="1"/>
  <c r="AP841" i="2" a="1"/>
  <c r="AP841" i="2" s="1"/>
  <c r="AK841" i="2" a="1"/>
  <c r="AK841" i="2" s="1"/>
  <c r="AM841" i="2" a="1"/>
  <c r="AM841" i="2" s="1"/>
  <c r="AN841" i="2" a="1"/>
  <c r="AN841" i="2" s="1"/>
  <c r="AL841" i="2" a="1"/>
  <c r="AL841" i="2" s="1"/>
  <c r="AO841" i="2"/>
  <c r="AX841" i="2" a="1"/>
  <c r="AX841" i="2" s="1"/>
  <c r="AU841" i="2" a="1"/>
  <c r="AU841" i="2" s="1"/>
  <c r="AV841" i="2" a="1"/>
  <c r="AV841" i="2" s="1"/>
  <c r="AW841" i="2"/>
  <c r="AR841" i="2" a="1"/>
  <c r="AR841" i="2" s="1"/>
  <c r="AS841" i="2" a="1"/>
  <c r="AS841" i="2" s="1"/>
  <c r="AT841" i="2" a="1"/>
  <c r="AT841" i="2" s="1"/>
  <c r="BF905" i="2" a="1"/>
  <c r="BF905" i="2" s="1"/>
  <c r="BB905" i="2" a="1"/>
  <c r="BB905" i="2" s="1"/>
  <c r="BE905" i="2"/>
  <c r="BD905" i="2" a="1"/>
  <c r="BD905" i="2" s="1"/>
  <c r="AZ905" i="2" a="1"/>
  <c r="AZ905" i="2" s="1"/>
  <c r="BC905" i="2" a="1"/>
  <c r="BC905" i="2" s="1"/>
  <c r="BA905" i="2" a="1"/>
  <c r="BA905" i="2" s="1"/>
  <c r="AZ1137" i="2" a="1"/>
  <c r="AZ1137" i="2" s="1"/>
  <c r="BA1137" i="2" a="1"/>
  <c r="BA1137" i="2" s="1"/>
  <c r="BD1137" i="2" a="1"/>
  <c r="BD1137" i="2" s="1"/>
  <c r="BE1137" i="2"/>
  <c r="BB1137" i="2" a="1"/>
  <c r="BB1137" i="2" s="1"/>
  <c r="BF1137" i="2" a="1"/>
  <c r="BF1137" i="2" s="1"/>
  <c r="BC1137" i="2" a="1"/>
  <c r="BC1137" i="2" s="1"/>
  <c r="BF1284" i="2" a="1"/>
  <c r="BF1284" i="2" s="1"/>
  <c r="BB1284" i="2" a="1"/>
  <c r="BB1284" i="2" s="1"/>
  <c r="BE1284" i="2"/>
  <c r="BD1284" i="2" a="1"/>
  <c r="BD1284" i="2" s="1"/>
  <c r="AZ1284" i="2" a="1"/>
  <c r="AZ1284" i="2" s="1"/>
  <c r="BA1284" i="2" a="1"/>
  <c r="BA1284" i="2" s="1"/>
  <c r="BC1284" i="2" a="1"/>
  <c r="BC1284" i="2" s="1"/>
  <c r="AV1348" i="2" a="1"/>
  <c r="AV1348" i="2" s="1"/>
  <c r="AT1348" i="2" a="1"/>
  <c r="AT1348" i="2" s="1"/>
  <c r="AS1348" i="2" a="1"/>
  <c r="AS1348" i="2" s="1"/>
  <c r="AR1348" i="2" a="1"/>
  <c r="AR1348" i="2" s="1"/>
  <c r="AU1348" i="2" a="1"/>
  <c r="AU1348" i="2" s="1"/>
  <c r="AX1348" i="2" a="1"/>
  <c r="AX1348" i="2" s="1"/>
  <c r="AW1348" i="2"/>
  <c r="AO197" i="2"/>
  <c r="AK197" i="2" a="1"/>
  <c r="AK197" i="2" s="1"/>
  <c r="AP197" i="2" a="1"/>
  <c r="AP197" i="2" s="1"/>
  <c r="AL197" i="2" a="1"/>
  <c r="AL197" i="2" s="1"/>
  <c r="AM197" i="2" a="1"/>
  <c r="AM197" i="2" s="1"/>
  <c r="AN197" i="2" a="1"/>
  <c r="AN197" i="2" s="1"/>
  <c r="BH109" i="2" a="1"/>
  <c r="BH109" i="2" s="1"/>
  <c r="BM109" i="2"/>
  <c r="BI109" i="2" a="1"/>
  <c r="BI109" i="2" s="1"/>
  <c r="BN109" i="2" a="1"/>
  <c r="BN109" i="2" s="1"/>
  <c r="BJ109" i="2" a="1"/>
  <c r="BJ109" i="2" s="1"/>
  <c r="BK109" i="2" a="1"/>
  <c r="BK109" i="2" s="1"/>
  <c r="BL109" i="2" a="1"/>
  <c r="BL109" i="2" s="1"/>
  <c r="BN27" i="2" a="1"/>
  <c r="BN27" i="2" s="1"/>
  <c r="BH27" i="2" a="1"/>
  <c r="BH27" i="2" s="1"/>
  <c r="BK27" i="2" a="1"/>
  <c r="BK27" i="2" s="1"/>
  <c r="BJ27" i="2" a="1"/>
  <c r="BJ27" i="2" s="1"/>
  <c r="BM27" i="2"/>
  <c r="BL27" i="2" a="1"/>
  <c r="BL27" i="2" s="1"/>
  <c r="BI27" i="2" a="1"/>
  <c r="BI27" i="2" s="1"/>
  <c r="BJ440" i="2" a="1"/>
  <c r="BJ440" i="2" s="1"/>
  <c r="BK440" i="2" a="1"/>
  <c r="BK440" i="2" s="1"/>
  <c r="BL440" i="2" a="1"/>
  <c r="BL440" i="2" s="1"/>
  <c r="BH440" i="2" a="1"/>
  <c r="BH440" i="2" s="1"/>
  <c r="BM440" i="2"/>
  <c r="BI440" i="2" a="1"/>
  <c r="BI440" i="2" s="1"/>
  <c r="BN440" i="2" a="1"/>
  <c r="BN440" i="2" s="1"/>
  <c r="BH608" i="2" a="1"/>
  <c r="BH608" i="2" s="1"/>
  <c r="BN608" i="2" a="1"/>
  <c r="BN608" i="2" s="1"/>
  <c r="BJ608" i="2" a="1"/>
  <c r="BJ608" i="2" s="1"/>
  <c r="BK608" i="2" a="1"/>
  <c r="BK608" i="2" s="1"/>
  <c r="BL608" i="2" a="1"/>
  <c r="BL608" i="2" s="1"/>
  <c r="BI608" i="2" a="1"/>
  <c r="BI608" i="2" s="1"/>
  <c r="BM608" i="2"/>
  <c r="BI957" i="2" a="1"/>
  <c r="BI957" i="2" s="1"/>
  <c r="BM957" i="2"/>
  <c r="BJ957" i="2" a="1"/>
  <c r="BJ957" i="2" s="1"/>
  <c r="BN957" i="2" a="1"/>
  <c r="BN957" i="2" s="1"/>
  <c r="BK957" i="2" a="1"/>
  <c r="BK957" i="2" s="1"/>
  <c r="BH957" i="2" a="1"/>
  <c r="BH957" i="2" s="1"/>
  <c r="BL957" i="2" a="1"/>
  <c r="BL957" i="2" s="1"/>
  <c r="BH1101" i="2" a="1"/>
  <c r="BH1101" i="2" s="1"/>
  <c r="BJ1101" i="2" a="1"/>
  <c r="BJ1101" i="2" s="1"/>
  <c r="BL1101" i="2" a="1"/>
  <c r="BL1101" i="2" s="1"/>
  <c r="BK1101" i="2" a="1"/>
  <c r="BK1101" i="2" s="1"/>
  <c r="BI1101" i="2" a="1"/>
  <c r="BI1101" i="2" s="1"/>
  <c r="BN1101" i="2" a="1"/>
  <c r="BN1101" i="2" s="1"/>
  <c r="BM1101" i="2"/>
  <c r="BK1216" i="2" a="1"/>
  <c r="BK1216" i="2" s="1"/>
  <c r="BN1216" i="2" a="1"/>
  <c r="BN1216" i="2" s="1"/>
  <c r="BI1216" i="2" a="1"/>
  <c r="BI1216" i="2" s="1"/>
  <c r="BM1216" i="2"/>
  <c r="BH1216" i="2" a="1"/>
  <c r="BH1216" i="2" s="1"/>
  <c r="BL1216" i="2" a="1"/>
  <c r="BL1216" i="2" s="1"/>
  <c r="BJ1216" i="2" a="1"/>
  <c r="BJ1216" i="2" s="1"/>
  <c r="BD1216" i="2" a="1"/>
  <c r="BD1216" i="2" s="1"/>
  <c r="AZ1216" i="2" a="1"/>
  <c r="AZ1216" i="2" s="1"/>
  <c r="BF1216" i="2" a="1"/>
  <c r="BF1216" i="2" s="1"/>
  <c r="BA1216" i="2" a="1"/>
  <c r="BA1216" i="2" s="1"/>
  <c r="BB1216" i="2" a="1"/>
  <c r="BB1216" i="2" s="1"/>
  <c r="BE1216" i="2"/>
  <c r="BC1216" i="2" a="1"/>
  <c r="BC1216" i="2" s="1"/>
  <c r="BI1336" i="2" a="1"/>
  <c r="BI1336" i="2" s="1"/>
  <c r="BH1336" i="2" a="1"/>
  <c r="BH1336" i="2" s="1"/>
  <c r="BL1336" i="2" a="1"/>
  <c r="BL1336" i="2" s="1"/>
  <c r="BJ1336" i="2" a="1"/>
  <c r="BJ1336" i="2" s="1"/>
  <c r="BN1336" i="2" a="1"/>
  <c r="BN1336" i="2" s="1"/>
  <c r="BM1336" i="2"/>
  <c r="BK1336" i="2" a="1"/>
  <c r="BK1336" i="2" s="1"/>
  <c r="BI153" i="2" a="1"/>
  <c r="BI153" i="2" s="1"/>
  <c r="BM153" i="2"/>
  <c r="BK153" i="2" a="1"/>
  <c r="BK153" i="2" s="1"/>
  <c r="BH153" i="2" a="1"/>
  <c r="BH153" i="2" s="1"/>
  <c r="BN153" i="2" a="1"/>
  <c r="BN153" i="2" s="1"/>
  <c r="BJ153" i="2" a="1"/>
  <c r="BJ153" i="2" s="1"/>
  <c r="BL153" i="2" a="1"/>
  <c r="BL153" i="2" s="1"/>
  <c r="BA266" i="2" a="1"/>
  <c r="BA266" i="2" s="1"/>
  <c r="BE266" i="2"/>
  <c r="BB266" i="2" a="1"/>
  <c r="BB266" i="2" s="1"/>
  <c r="BF266" i="2" a="1"/>
  <c r="BF266" i="2" s="1"/>
  <c r="BC266" i="2" a="1"/>
  <c r="BC266" i="2" s="1"/>
  <c r="AZ266" i="2" a="1"/>
  <c r="AZ266" i="2" s="1"/>
  <c r="BD266" i="2" a="1"/>
  <c r="BD266" i="2" s="1"/>
  <c r="AT355" i="2" a="1"/>
  <c r="AT355" i="2" s="1"/>
  <c r="AU355" i="2" a="1"/>
  <c r="AU355" i="2" s="1"/>
  <c r="AX355" i="2" a="1"/>
  <c r="AX355" i="2" s="1"/>
  <c r="AS355" i="2" a="1"/>
  <c r="AS355" i="2" s="1"/>
  <c r="AW355" i="2"/>
  <c r="AR355" i="2" a="1"/>
  <c r="AR355" i="2" s="1"/>
  <c r="AV355" i="2" a="1"/>
  <c r="AV355" i="2" s="1"/>
  <c r="BC355" i="2" a="1"/>
  <c r="BC355" i="2" s="1"/>
  <c r="AZ355" i="2" a="1"/>
  <c r="AZ355" i="2" s="1"/>
  <c r="BD355" i="2" a="1"/>
  <c r="BD355" i="2" s="1"/>
  <c r="BA355" i="2" a="1"/>
  <c r="BA355" i="2" s="1"/>
  <c r="BE355" i="2"/>
  <c r="BB355" i="2" a="1"/>
  <c r="BB355" i="2" s="1"/>
  <c r="BF355" i="2" a="1"/>
  <c r="BF355" i="2" s="1"/>
  <c r="AK571" i="2" a="1"/>
  <c r="AK571" i="2" s="1"/>
  <c r="AO571" i="2"/>
  <c r="AP571" i="2" a="1"/>
  <c r="AP571" i="2" s="1"/>
  <c r="AL571" i="2" a="1"/>
  <c r="AL571" i="2" s="1"/>
  <c r="AM571" i="2" a="1"/>
  <c r="AM571" i="2" s="1"/>
  <c r="AN571" i="2" a="1"/>
  <c r="AN571" i="2" s="1"/>
  <c r="AR675" i="2" a="1"/>
  <c r="AR675" i="2" s="1"/>
  <c r="AV675" i="2" a="1"/>
  <c r="AV675" i="2" s="1"/>
  <c r="AS675" i="2" a="1"/>
  <c r="AS675" i="2" s="1"/>
  <c r="AW675" i="2"/>
  <c r="AT675" i="2" a="1"/>
  <c r="AT675" i="2" s="1"/>
  <c r="AX675" i="2" a="1"/>
  <c r="AX675" i="2" s="1"/>
  <c r="AU675" i="2" a="1"/>
  <c r="AU675" i="2" s="1"/>
  <c r="BL792" i="2" a="1"/>
  <c r="BL792" i="2" s="1"/>
  <c r="BI792" i="2" a="1"/>
  <c r="BI792" i="2" s="1"/>
  <c r="BJ792" i="2" a="1"/>
  <c r="BJ792" i="2" s="1"/>
  <c r="BM792" i="2"/>
  <c r="BN792" i="2" a="1"/>
  <c r="BN792" i="2" s="1"/>
  <c r="BH792" i="2" a="1"/>
  <c r="BH792" i="2" s="1"/>
  <c r="BK792" i="2" a="1"/>
  <c r="BK792" i="2" s="1"/>
  <c r="AP792" i="2" a="1"/>
  <c r="AP792" i="2" s="1"/>
  <c r="AK792" i="2" a="1"/>
  <c r="AK792" i="2" s="1"/>
  <c r="AL792" i="2" a="1"/>
  <c r="AL792" i="2" s="1"/>
  <c r="AM792" i="2" a="1"/>
  <c r="AM792" i="2" s="1"/>
  <c r="AN792" i="2" a="1"/>
  <c r="AN792" i="2" s="1"/>
  <c r="AO792" i="2"/>
  <c r="BF904" i="2" a="1"/>
  <c r="BF904" i="2" s="1"/>
  <c r="AZ904" i="2" a="1"/>
  <c r="AZ904" i="2" s="1"/>
  <c r="BA904" i="2" a="1"/>
  <c r="BA904" i="2" s="1"/>
  <c r="BB904" i="2" a="1"/>
  <c r="BB904" i="2" s="1"/>
  <c r="BC904" i="2" a="1"/>
  <c r="BC904" i="2" s="1"/>
  <c r="BD904" i="2" a="1"/>
  <c r="BD904" i="2" s="1"/>
  <c r="BE904" i="2"/>
  <c r="BB1024" i="2" a="1"/>
  <c r="BB1024" i="2" s="1"/>
  <c r="BD1024" i="2" a="1"/>
  <c r="BD1024" i="2" s="1"/>
  <c r="BF1024" i="2" a="1"/>
  <c r="BF1024" i="2" s="1"/>
  <c r="BA1024" i="2" a="1"/>
  <c r="BA1024" i="2" s="1"/>
  <c r="BE1024" i="2"/>
  <c r="AZ1024" i="2" a="1"/>
  <c r="AZ1024" i="2" s="1"/>
  <c r="BC1024" i="2" a="1"/>
  <c r="BC1024" i="2" s="1"/>
  <c r="AS1136" i="2" a="1"/>
  <c r="AS1136" i="2" s="1"/>
  <c r="AW1136" i="2"/>
  <c r="AT1136" i="2" a="1"/>
  <c r="AT1136" i="2" s="1"/>
  <c r="AX1136" i="2" a="1"/>
  <c r="AX1136" i="2" s="1"/>
  <c r="AR1136" i="2" a="1"/>
  <c r="AR1136" i="2" s="1"/>
  <c r="AV1136" i="2" a="1"/>
  <c r="AV1136" i="2" s="1"/>
  <c r="AU1136" i="2" a="1"/>
  <c r="AU1136" i="2" s="1"/>
  <c r="AO1243" i="2"/>
  <c r="AK1243" i="2" a="1"/>
  <c r="AK1243" i="2" s="1"/>
  <c r="AP1243" i="2" a="1"/>
  <c r="AP1243" i="2" s="1"/>
  <c r="AM1243" i="2" a="1"/>
  <c r="AM1243" i="2" s="1"/>
  <c r="AN1243" i="2" a="1"/>
  <c r="AN1243" i="2" s="1"/>
  <c r="AL1243" i="2" a="1"/>
  <c r="AL1243" i="2" s="1"/>
  <c r="BN257" i="2" a="1"/>
  <c r="BN257" i="2" s="1"/>
  <c r="BL257" i="2" a="1"/>
  <c r="BL257" i="2" s="1"/>
  <c r="BK257" i="2" a="1"/>
  <c r="BK257" i="2" s="1"/>
  <c r="BI257" i="2" a="1"/>
  <c r="BI257" i="2" s="1"/>
  <c r="BH257" i="2" a="1"/>
  <c r="BH257" i="2" s="1"/>
  <c r="BJ257" i="2" a="1"/>
  <c r="BJ257" i="2" s="1"/>
  <c r="BM257" i="2"/>
  <c r="AV142" i="2" a="1"/>
  <c r="AV142" i="2" s="1"/>
  <c r="AX142" i="2" a="1"/>
  <c r="AX142" i="2" s="1"/>
  <c r="AT142" i="2" a="1"/>
  <c r="AT142" i="2" s="1"/>
  <c r="AW142" i="2"/>
  <c r="AR142" i="2" a="1"/>
  <c r="AR142" i="2" s="1"/>
  <c r="AS142" i="2" a="1"/>
  <c r="AS142" i="2" s="1"/>
  <c r="AU142" i="2" a="1"/>
  <c r="AU142" i="2" s="1"/>
  <c r="AZ348" i="2" a="1"/>
  <c r="AZ348" i="2" s="1"/>
  <c r="BD348" i="2" a="1"/>
  <c r="BD348" i="2" s="1"/>
  <c r="BC348" i="2" a="1"/>
  <c r="BC348" i="2" s="1"/>
  <c r="BB348" i="2" a="1"/>
  <c r="BB348" i="2" s="1"/>
  <c r="BA348" i="2" a="1"/>
  <c r="BA348" i="2" s="1"/>
  <c r="BF348" i="2" a="1"/>
  <c r="BF348" i="2" s="1"/>
  <c r="BE348" i="2"/>
  <c r="AL348" i="2" a="1"/>
  <c r="AL348" i="2" s="1"/>
  <c r="AN348" i="2" a="1"/>
  <c r="AN348" i="2" s="1"/>
  <c r="AO348" i="2"/>
  <c r="AK348" i="2" a="1"/>
  <c r="AK348" i="2" s="1"/>
  <c r="AM348" i="2" a="1"/>
  <c r="AM348" i="2" s="1"/>
  <c r="AP348" i="2" a="1"/>
  <c r="AP348" i="2" s="1"/>
  <c r="BJ444" i="2" a="1"/>
  <c r="BJ444" i="2" s="1"/>
  <c r="BL444" i="2" a="1"/>
  <c r="BL444" i="2" s="1"/>
  <c r="BH444" i="2" a="1"/>
  <c r="BH444" i="2" s="1"/>
  <c r="BM444" i="2"/>
  <c r="BI444" i="2" a="1"/>
  <c r="BI444" i="2" s="1"/>
  <c r="BK444" i="2" a="1"/>
  <c r="BK444" i="2" s="1"/>
  <c r="BN444" i="2" a="1"/>
  <c r="BN444" i="2" s="1"/>
  <c r="AO548" i="2"/>
  <c r="AP548" i="2" a="1"/>
  <c r="AP548" i="2" s="1"/>
  <c r="AL548" i="2" a="1"/>
  <c r="AL548" i="2" s="1"/>
  <c r="AM548" i="2" a="1"/>
  <c r="AM548" i="2" s="1"/>
  <c r="AK548" i="2" a="1"/>
  <c r="AK548" i="2" s="1"/>
  <c r="AN548" i="2" a="1"/>
  <c r="AN548" i="2" s="1"/>
  <c r="AK652" i="2" a="1"/>
  <c r="AK652" i="2" s="1"/>
  <c r="AL652" i="2" a="1"/>
  <c r="AL652" i="2" s="1"/>
  <c r="AO652" i="2"/>
  <c r="AP652" i="2" a="1"/>
  <c r="AP652" i="2" s="1"/>
  <c r="AN652" i="2" a="1"/>
  <c r="AN652" i="2" s="1"/>
  <c r="AM652" i="2" a="1"/>
  <c r="AM652" i="2" s="1"/>
  <c r="BH769" i="2" a="1"/>
  <c r="BH769" i="2" s="1"/>
  <c r="BI769" i="2" a="1"/>
  <c r="BI769" i="2" s="1"/>
  <c r="BM769" i="2"/>
  <c r="BJ769" i="2" a="1"/>
  <c r="BJ769" i="2" s="1"/>
  <c r="BL769" i="2" a="1"/>
  <c r="BL769" i="2" s="1"/>
  <c r="BN769" i="2" a="1"/>
  <c r="BN769" i="2" s="1"/>
  <c r="BK769" i="2" a="1"/>
  <c r="BK769" i="2" s="1"/>
  <c r="AP881" i="2" a="1"/>
  <c r="AP881" i="2" s="1"/>
  <c r="AN881" i="2" a="1"/>
  <c r="AN881" i="2" s="1"/>
  <c r="AK881" i="2" a="1"/>
  <c r="AK881" i="2" s="1"/>
  <c r="AL881" i="2" a="1"/>
  <c r="AL881" i="2" s="1"/>
  <c r="AO881" i="2"/>
  <c r="AM881" i="2" a="1"/>
  <c r="AM881" i="2" s="1"/>
  <c r="BI1129" i="2" a="1"/>
  <c r="BI1129" i="2" s="1"/>
  <c r="BN1129" i="2" a="1"/>
  <c r="BN1129" i="2" s="1"/>
  <c r="BM1129" i="2"/>
  <c r="BH1129" i="2" a="1"/>
  <c r="BH1129" i="2" s="1"/>
  <c r="BJ1129" i="2" a="1"/>
  <c r="BJ1129" i="2" s="1"/>
  <c r="BL1129" i="2" a="1"/>
  <c r="BL1129" i="2" s="1"/>
  <c r="BK1129" i="2" a="1"/>
  <c r="BK1129" i="2" s="1"/>
  <c r="AS1236" i="2" a="1"/>
  <c r="AS1236" i="2" s="1"/>
  <c r="AW1236" i="2"/>
  <c r="AR1236" i="2" a="1"/>
  <c r="AR1236" i="2" s="1"/>
  <c r="AV1236" i="2" a="1"/>
  <c r="AV1236" i="2" s="1"/>
  <c r="AT1236" i="2" a="1"/>
  <c r="AT1236" i="2" s="1"/>
  <c r="AU1236" i="2" a="1"/>
  <c r="AU1236" i="2" s="1"/>
  <c r="AX1236" i="2" a="1"/>
  <c r="AX1236" i="2" s="1"/>
  <c r="BI1236" i="2" a="1"/>
  <c r="BI1236" i="2" s="1"/>
  <c r="BN1236" i="2" a="1"/>
  <c r="BN1236" i="2" s="1"/>
  <c r="BH1236" i="2" a="1"/>
  <c r="BH1236" i="2" s="1"/>
  <c r="BJ1236" i="2" a="1"/>
  <c r="BJ1236" i="2" s="1"/>
  <c r="BM1236" i="2"/>
  <c r="BL1236" i="2" a="1"/>
  <c r="BL1236" i="2" s="1"/>
  <c r="BK1236" i="2" a="1"/>
  <c r="BK1236" i="2" s="1"/>
  <c r="AK256" i="2" a="1"/>
  <c r="AK256" i="2" s="1"/>
  <c r="AO256" i="2"/>
  <c r="AL256" i="2" a="1"/>
  <c r="AL256" i="2" s="1"/>
  <c r="AN256" i="2" a="1"/>
  <c r="AN256" i="2" s="1"/>
  <c r="AM256" i="2" a="1"/>
  <c r="AM256" i="2" s="1"/>
  <c r="AP256" i="2" a="1"/>
  <c r="AP256" i="2" s="1"/>
  <c r="AS141" i="2" a="1"/>
  <c r="AS141" i="2" s="1"/>
  <c r="AW141" i="2"/>
  <c r="AT141" i="2" a="1"/>
  <c r="AT141" i="2" s="1"/>
  <c r="AX141" i="2" a="1"/>
  <c r="AX141" i="2" s="1"/>
  <c r="AR141" i="2" a="1"/>
  <c r="AR141" i="2" s="1"/>
  <c r="AU141" i="2" a="1"/>
  <c r="AU141" i="2" s="1"/>
  <c r="AV141" i="2" a="1"/>
  <c r="AV141" i="2" s="1"/>
  <c r="AR315" i="2" a="1"/>
  <c r="AR315" i="2" s="1"/>
  <c r="AS315" i="2" a="1"/>
  <c r="AS315" i="2" s="1"/>
  <c r="AX315" i="2" a="1"/>
  <c r="AX315" i="2" s="1"/>
  <c r="AT315" i="2" a="1"/>
  <c r="AT315" i="2" s="1"/>
  <c r="AU315" i="2" a="1"/>
  <c r="AU315" i="2" s="1"/>
  <c r="AW315" i="2"/>
  <c r="AV315" i="2" a="1"/>
  <c r="AV315" i="2" s="1"/>
  <c r="AL419" i="2" a="1"/>
  <c r="AL419" i="2" s="1"/>
  <c r="AN419" i="2" a="1"/>
  <c r="AN419" i="2" s="1"/>
  <c r="AO419" i="2"/>
  <c r="AK419" i="2" a="1"/>
  <c r="AK419" i="2" s="1"/>
  <c r="AM419" i="2" a="1"/>
  <c r="AM419" i="2" s="1"/>
  <c r="AP419" i="2" a="1"/>
  <c r="AP419" i="2" s="1"/>
  <c r="AM531" i="2" a="1"/>
  <c r="AM531" i="2" s="1"/>
  <c r="AO531" i="2"/>
  <c r="AK531" i="2" a="1"/>
  <c r="AK531" i="2" s="1"/>
  <c r="AN531" i="2" a="1"/>
  <c r="AN531" i="2" s="1"/>
  <c r="AL531" i="2" a="1"/>
  <c r="AL531" i="2" s="1"/>
  <c r="AP531" i="2" a="1"/>
  <c r="AP531" i="2" s="1"/>
  <c r="BH760" i="2" a="1"/>
  <c r="BH760" i="2" s="1"/>
  <c r="BL760" i="2" a="1"/>
  <c r="BL760" i="2" s="1"/>
  <c r="BI760" i="2" a="1"/>
  <c r="BI760" i="2" s="1"/>
  <c r="BJ760" i="2" a="1"/>
  <c r="BJ760" i="2" s="1"/>
  <c r="BM760" i="2"/>
  <c r="BK760" i="2" a="1"/>
  <c r="BK760" i="2" s="1"/>
  <c r="BN760" i="2" a="1"/>
  <c r="BN760" i="2" s="1"/>
  <c r="AR984" i="2" a="1"/>
  <c r="AR984" i="2" s="1"/>
  <c r="AU984" i="2" a="1"/>
  <c r="AU984" i="2" s="1"/>
  <c r="AW984" i="2"/>
  <c r="AT984" i="2" a="1"/>
  <c r="AT984" i="2" s="1"/>
  <c r="AV984" i="2" a="1"/>
  <c r="AV984" i="2" s="1"/>
  <c r="AX984" i="2" a="1"/>
  <c r="AX984" i="2" s="1"/>
  <c r="AS984" i="2" a="1"/>
  <c r="AS984" i="2" s="1"/>
  <c r="AS1104" i="2" a="1"/>
  <c r="AS1104" i="2" s="1"/>
  <c r="AW1104" i="2"/>
  <c r="AT1104" i="2" a="1"/>
  <c r="AT1104" i="2" s="1"/>
  <c r="AX1104" i="2" a="1"/>
  <c r="AX1104" i="2" s="1"/>
  <c r="AR1104" i="2" a="1"/>
  <c r="AR1104" i="2" s="1"/>
  <c r="AV1104" i="2" a="1"/>
  <c r="AV1104" i="2" s="1"/>
  <c r="AU1104" i="2" a="1"/>
  <c r="AU1104" i="2" s="1"/>
  <c r="AS1203" i="2" a="1"/>
  <c r="AS1203" i="2" s="1"/>
  <c r="AW1203" i="2"/>
  <c r="AT1203" i="2" a="1"/>
  <c r="AT1203" i="2" s="1"/>
  <c r="AX1203" i="2" a="1"/>
  <c r="AX1203" i="2" s="1"/>
  <c r="AR1203" i="2" a="1"/>
  <c r="AR1203" i="2" s="1"/>
  <c r="AV1203" i="2" a="1"/>
  <c r="AV1203" i="2" s="1"/>
  <c r="AU1203" i="2" a="1"/>
  <c r="AU1203" i="2" s="1"/>
  <c r="BL1203" i="2" a="1"/>
  <c r="BL1203" i="2" s="1"/>
  <c r="BM1203" i="2"/>
  <c r="BJ1203" i="2" a="1"/>
  <c r="BJ1203" i="2" s="1"/>
  <c r="BH1203" i="2" a="1"/>
  <c r="BH1203" i="2" s="1"/>
  <c r="BN1203" i="2" a="1"/>
  <c r="BN1203" i="2" s="1"/>
  <c r="BI1203" i="2" a="1"/>
  <c r="BI1203" i="2" s="1"/>
  <c r="BK1203" i="2" a="1"/>
  <c r="BK1203" i="2" s="1"/>
  <c r="AZ1323" i="2" a="1"/>
  <c r="AZ1323" i="2" s="1"/>
  <c r="BD1323" i="2" a="1"/>
  <c r="BD1323" i="2" s="1"/>
  <c r="BB1323" i="2" a="1"/>
  <c r="BB1323" i="2" s="1"/>
  <c r="BA1323" i="2" a="1"/>
  <c r="BA1323" i="2" s="1"/>
  <c r="BF1323" i="2" a="1"/>
  <c r="BF1323" i="2" s="1"/>
  <c r="BC1323" i="2" a="1"/>
  <c r="BC1323" i="2" s="1"/>
  <c r="BE1323" i="2"/>
  <c r="BC190" i="2" a="1"/>
  <c r="BC190" i="2" s="1"/>
  <c r="BD190" i="2" a="1"/>
  <c r="BD190" i="2" s="1"/>
  <c r="BB190" i="2" a="1"/>
  <c r="BB190" i="2" s="1"/>
  <c r="BA190" i="2" a="1"/>
  <c r="BA190" i="2" s="1"/>
  <c r="BF190" i="2" a="1"/>
  <c r="BF190" i="2" s="1"/>
  <c r="BE190" i="2"/>
  <c r="AZ190" i="2" a="1"/>
  <c r="AZ190" i="2" s="1"/>
  <c r="AT76" i="2" a="1"/>
  <c r="AT76" i="2" s="1"/>
  <c r="AX76" i="2" a="1"/>
  <c r="AX76" i="2" s="1"/>
  <c r="AR76" i="2" a="1"/>
  <c r="AR76" i="2" s="1"/>
  <c r="AV76" i="2" a="1"/>
  <c r="AV76" i="2" s="1"/>
  <c r="AS76" i="2" a="1"/>
  <c r="AS76" i="2" s="1"/>
  <c r="AU76" i="2" a="1"/>
  <c r="AU76" i="2" s="1"/>
  <c r="AW76" i="2"/>
  <c r="AL291" i="2" a="1"/>
  <c r="AL291" i="2" s="1"/>
  <c r="AM291" i="2" a="1"/>
  <c r="AM291" i="2" s="1"/>
  <c r="AO291" i="2"/>
  <c r="AK291" i="2" a="1"/>
  <c r="AK291" i="2" s="1"/>
  <c r="AP291" i="2" a="1"/>
  <c r="AP291" i="2" s="1"/>
  <c r="AN291" i="2" a="1"/>
  <c r="AN291" i="2" s="1"/>
  <c r="AU291" i="2" a="1"/>
  <c r="AU291" i="2" s="1"/>
  <c r="AR291" i="2" a="1"/>
  <c r="AR291" i="2" s="1"/>
  <c r="AV291" i="2" a="1"/>
  <c r="AV291" i="2" s="1"/>
  <c r="AS291" i="2" a="1"/>
  <c r="AS291" i="2" s="1"/>
  <c r="AW291" i="2"/>
  <c r="AT291" i="2" a="1"/>
  <c r="AT291" i="2" s="1"/>
  <c r="AX291" i="2" a="1"/>
  <c r="AX291" i="2" s="1"/>
  <c r="AX388" i="2" a="1"/>
  <c r="AX388" i="2" s="1"/>
  <c r="AV388" i="2" a="1"/>
  <c r="AV388" i="2" s="1"/>
  <c r="AS388" i="2" a="1"/>
  <c r="AS388" i="2" s="1"/>
  <c r="AR388" i="2" a="1"/>
  <c r="AR388" i="2" s="1"/>
  <c r="AT388" i="2" a="1"/>
  <c r="AT388" i="2" s="1"/>
  <c r="AU388" i="2" a="1"/>
  <c r="AU388" i="2" s="1"/>
  <c r="AW388" i="2"/>
  <c r="AK484" i="2" a="1"/>
  <c r="AK484" i="2" s="1"/>
  <c r="AO484" i="2"/>
  <c r="AN484" i="2" a="1"/>
  <c r="AN484" i="2" s="1"/>
  <c r="AL484" i="2" a="1"/>
  <c r="AL484" i="2" s="1"/>
  <c r="AP484" i="2" a="1"/>
  <c r="AP484" i="2" s="1"/>
  <c r="AM484" i="2" a="1"/>
  <c r="AM484" i="2" s="1"/>
  <c r="BK588" i="2" a="1"/>
  <c r="BK588" i="2" s="1"/>
  <c r="BI588" i="2" a="1"/>
  <c r="BI588" i="2" s="1"/>
  <c r="BJ588" i="2" a="1"/>
  <c r="BJ588" i="2" s="1"/>
  <c r="BM588" i="2"/>
  <c r="BL588" i="2" a="1"/>
  <c r="BL588" i="2" s="1"/>
  <c r="BH588" i="2" a="1"/>
  <c r="BH588" i="2" s="1"/>
  <c r="BN588" i="2" a="1"/>
  <c r="BN588" i="2" s="1"/>
  <c r="BL692" i="2" a="1"/>
  <c r="BL692" i="2" s="1"/>
  <c r="BH692" i="2" a="1"/>
  <c r="BH692" i="2" s="1"/>
  <c r="BN692" i="2" a="1"/>
  <c r="BN692" i="2" s="1"/>
  <c r="BI692" i="2" a="1"/>
  <c r="BI692" i="2" s="1"/>
  <c r="BJ692" i="2" a="1"/>
  <c r="BJ692" i="2" s="1"/>
  <c r="BK692" i="2" a="1"/>
  <c r="BK692" i="2" s="1"/>
  <c r="BM692" i="2"/>
  <c r="BA692" i="2" a="1"/>
  <c r="BA692" i="2" s="1"/>
  <c r="BB692" i="2" a="1"/>
  <c r="BB692" i="2" s="1"/>
  <c r="BC692" i="2" a="1"/>
  <c r="BC692" i="2" s="1"/>
  <c r="BF692" i="2" a="1"/>
  <c r="BF692" i="2" s="1"/>
  <c r="AZ692" i="2" a="1"/>
  <c r="AZ692" i="2" s="1"/>
  <c r="BE692" i="2"/>
  <c r="BD692" i="2" a="1"/>
  <c r="BD692" i="2" s="1"/>
  <c r="AP809" i="2" a="1"/>
  <c r="AP809" i="2" s="1"/>
  <c r="AK809" i="2" a="1"/>
  <c r="AK809" i="2" s="1"/>
  <c r="AM809" i="2" a="1"/>
  <c r="AM809" i="2" s="1"/>
  <c r="AN809" i="2" a="1"/>
  <c r="AN809" i="2" s="1"/>
  <c r="AL809" i="2" a="1"/>
  <c r="AL809" i="2" s="1"/>
  <c r="AO809" i="2"/>
  <c r="BF913" i="2" a="1"/>
  <c r="BF913" i="2" s="1"/>
  <c r="AZ913" i="2" a="1"/>
  <c r="AZ913" i="2" s="1"/>
  <c r="BC913" i="2" a="1"/>
  <c r="BC913" i="2" s="1"/>
  <c r="BB913" i="2" a="1"/>
  <c r="BB913" i="2" s="1"/>
  <c r="BE913" i="2"/>
  <c r="BA913" i="2" a="1"/>
  <c r="BA913" i="2" s="1"/>
  <c r="BD913" i="2" a="1"/>
  <c r="BD913" i="2" s="1"/>
  <c r="AT1017" i="2" a="1"/>
  <c r="AT1017" i="2" s="1"/>
  <c r="AW1017" i="2"/>
  <c r="AR1017" i="2" a="1"/>
  <c r="AR1017" i="2" s="1"/>
  <c r="AU1017" i="2" a="1"/>
  <c r="AU1017" i="2" s="1"/>
  <c r="AV1017" i="2" a="1"/>
  <c r="AV1017" i="2" s="1"/>
  <c r="AX1017" i="2" a="1"/>
  <c r="AX1017" i="2" s="1"/>
  <c r="AS1017" i="2" a="1"/>
  <c r="AS1017" i="2" s="1"/>
  <c r="AZ1121" i="2" a="1"/>
  <c r="AZ1121" i="2" s="1"/>
  <c r="BA1121" i="2" a="1"/>
  <c r="BA1121" i="2" s="1"/>
  <c r="BE1121" i="2"/>
  <c r="BD1121" i="2" a="1"/>
  <c r="BD1121" i="2" s="1"/>
  <c r="BB1121" i="2" a="1"/>
  <c r="BB1121" i="2" s="1"/>
  <c r="BF1121" i="2" a="1"/>
  <c r="BF1121" i="2" s="1"/>
  <c r="BC1121" i="2" a="1"/>
  <c r="BC1121" i="2" s="1"/>
  <c r="AW1220" i="2"/>
  <c r="AR1220" i="2" a="1"/>
  <c r="AR1220" i="2" s="1"/>
  <c r="AV1220" i="2" a="1"/>
  <c r="AV1220" i="2" s="1"/>
  <c r="AS1220" i="2" a="1"/>
  <c r="AS1220" i="2" s="1"/>
  <c r="AX1220" i="2" a="1"/>
  <c r="AX1220" i="2" s="1"/>
  <c r="AT1220" i="2" a="1"/>
  <c r="AT1220" i="2" s="1"/>
  <c r="AU1220" i="2" a="1"/>
  <c r="AU1220" i="2" s="1"/>
  <c r="BF1332" i="2" a="1"/>
  <c r="BF1332" i="2" s="1"/>
  <c r="BB1332" i="2" a="1"/>
  <c r="BB1332" i="2" s="1"/>
  <c r="BE1332" i="2"/>
  <c r="BD1332" i="2" a="1"/>
  <c r="BD1332" i="2" s="1"/>
  <c r="AZ1332" i="2" a="1"/>
  <c r="AZ1332" i="2" s="1"/>
  <c r="BA1332" i="2" a="1"/>
  <c r="BA1332" i="2" s="1"/>
  <c r="BC1332" i="2" a="1"/>
  <c r="BC1332" i="2" s="1"/>
  <c r="BM173" i="2"/>
  <c r="BI173" i="2" a="1"/>
  <c r="BI173" i="2" s="1"/>
  <c r="BH173" i="2" a="1"/>
  <c r="BH173" i="2" s="1"/>
  <c r="BN173" i="2" a="1"/>
  <c r="BN173" i="2" s="1"/>
  <c r="BJ173" i="2" a="1"/>
  <c r="BJ173" i="2" s="1"/>
  <c r="BL173" i="2" a="1"/>
  <c r="BL173" i="2" s="1"/>
  <c r="BK173" i="2" a="1"/>
  <c r="BK173" i="2" s="1"/>
  <c r="BF67" i="2" a="1"/>
  <c r="BF67" i="2" s="1"/>
  <c r="BA67" i="2" a="1"/>
  <c r="BA67" i="2" s="1"/>
  <c r="AZ67" i="2" a="1"/>
  <c r="AZ67" i="2" s="1"/>
  <c r="BC67" i="2" a="1"/>
  <c r="BC67" i="2" s="1"/>
  <c r="BB67" i="2" a="1"/>
  <c r="BB67" i="2" s="1"/>
  <c r="BE67" i="2"/>
  <c r="BD67" i="2" a="1"/>
  <c r="BD67" i="2" s="1"/>
  <c r="BC268" i="2" a="1"/>
  <c r="BC268" i="2" s="1"/>
  <c r="BD268" i="2" a="1"/>
  <c r="BD268" i="2" s="1"/>
  <c r="BF268" i="2" a="1"/>
  <c r="BF268" i="2" s="1"/>
  <c r="BA268" i="2" a="1"/>
  <c r="BA268" i="2" s="1"/>
  <c r="AZ268" i="2" a="1"/>
  <c r="AZ268" i="2" s="1"/>
  <c r="BB268" i="2" a="1"/>
  <c r="BB268" i="2" s="1"/>
  <c r="BE268" i="2"/>
  <c r="AU284" i="2" a="1"/>
  <c r="AU284" i="2" s="1"/>
  <c r="AV284" i="2" a="1"/>
  <c r="AV284" i="2" s="1"/>
  <c r="AR284" i="2" a="1"/>
  <c r="AR284" i="2" s="1"/>
  <c r="AW284" i="2"/>
  <c r="AT284" i="2" a="1"/>
  <c r="AT284" i="2" s="1"/>
  <c r="AS284" i="2" a="1"/>
  <c r="AS284" i="2" s="1"/>
  <c r="AX284" i="2" a="1"/>
  <c r="AX284" i="2" s="1"/>
  <c r="BB301" i="2" a="1"/>
  <c r="BB301" i="2" s="1"/>
  <c r="BC301" i="2" a="1"/>
  <c r="BC301" i="2" s="1"/>
  <c r="AZ301" i="2" a="1"/>
  <c r="AZ301" i="2" s="1"/>
  <c r="BD301" i="2" a="1"/>
  <c r="BD301" i="2" s="1"/>
  <c r="BE301" i="2"/>
  <c r="BA301" i="2" a="1"/>
  <c r="BA301" i="2" s="1"/>
  <c r="BF301" i="2" a="1"/>
  <c r="BF301" i="2" s="1"/>
  <c r="BH317" i="2" a="1"/>
  <c r="BH317" i="2" s="1"/>
  <c r="BJ317" i="2" a="1"/>
  <c r="BJ317" i="2" s="1"/>
  <c r="BK317" i="2" a="1"/>
  <c r="BK317" i="2" s="1"/>
  <c r="BM317" i="2"/>
  <c r="BI317" i="2" a="1"/>
  <c r="BI317" i="2" s="1"/>
  <c r="BN317" i="2" a="1"/>
  <c r="BN317" i="2" s="1"/>
  <c r="BL317" i="2" a="1"/>
  <c r="BL317" i="2" s="1"/>
  <c r="AN333" i="2" a="1"/>
  <c r="AN333" i="2" s="1"/>
  <c r="AK333" i="2" a="1"/>
  <c r="AK333" i="2" s="1"/>
  <c r="AO333" i="2"/>
  <c r="AL333" i="2" a="1"/>
  <c r="AL333" i="2" s="1"/>
  <c r="AP333" i="2" a="1"/>
  <c r="AP333" i="2" s="1"/>
  <c r="AM333" i="2" a="1"/>
  <c r="AM333" i="2" s="1"/>
  <c r="AR365" i="2" a="1"/>
  <c r="AR365" i="2" s="1"/>
  <c r="AW365" i="2"/>
  <c r="AT365" i="2" a="1"/>
  <c r="AT365" i="2" s="1"/>
  <c r="AV365" i="2" a="1"/>
  <c r="AV365" i="2" s="1"/>
  <c r="AU365" i="2" a="1"/>
  <c r="AU365" i="2" s="1"/>
  <c r="AS365" i="2" a="1"/>
  <c r="AS365" i="2" s="1"/>
  <c r="AX365" i="2" a="1"/>
  <c r="AX365" i="2" s="1"/>
  <c r="BI381" i="2" a="1"/>
  <c r="BI381" i="2" s="1"/>
  <c r="BK381" i="2" a="1"/>
  <c r="BK381" i="2" s="1"/>
  <c r="BM381" i="2"/>
  <c r="BL381" i="2" a="1"/>
  <c r="BL381" i="2" s="1"/>
  <c r="BJ381" i="2" a="1"/>
  <c r="BJ381" i="2" s="1"/>
  <c r="BH381" i="2" a="1"/>
  <c r="BH381" i="2" s="1"/>
  <c r="BN381" i="2" a="1"/>
  <c r="BN381" i="2" s="1"/>
  <c r="BH413" i="2" a="1"/>
  <c r="BH413" i="2" s="1"/>
  <c r="BI413" i="2" a="1"/>
  <c r="BI413" i="2" s="1"/>
  <c r="BK413" i="2" a="1"/>
  <c r="BK413" i="2" s="1"/>
  <c r="BM413" i="2"/>
  <c r="BL413" i="2" a="1"/>
  <c r="BL413" i="2" s="1"/>
  <c r="BN413" i="2" a="1"/>
  <c r="BN413" i="2" s="1"/>
  <c r="BJ413" i="2" a="1"/>
  <c r="BJ413" i="2" s="1"/>
  <c r="AO429" i="2"/>
  <c r="AL429" i="2" a="1"/>
  <c r="AL429" i="2" s="1"/>
  <c r="AN429" i="2" a="1"/>
  <c r="AN429" i="2" s="1"/>
  <c r="AM429" i="2" a="1"/>
  <c r="AM429" i="2" s="1"/>
  <c r="AK429" i="2" a="1"/>
  <c r="AK429" i="2" s="1"/>
  <c r="AP429" i="2" a="1"/>
  <c r="AP429" i="2" s="1"/>
  <c r="AU429" i="2" a="1"/>
  <c r="AU429" i="2" s="1"/>
  <c r="AR429" i="2" a="1"/>
  <c r="AR429" i="2" s="1"/>
  <c r="AV429" i="2" a="1"/>
  <c r="AV429" i="2" s="1"/>
  <c r="AS429" i="2" a="1"/>
  <c r="AS429" i="2" s="1"/>
  <c r="AW429" i="2"/>
  <c r="AT429" i="2" a="1"/>
  <c r="AT429" i="2" s="1"/>
  <c r="AX429" i="2" a="1"/>
  <c r="AX429" i="2" s="1"/>
  <c r="BB445" i="2" a="1"/>
  <c r="BB445" i="2" s="1"/>
  <c r="BD445" i="2" a="1"/>
  <c r="BD445" i="2" s="1"/>
  <c r="AZ445" i="2" a="1"/>
  <c r="AZ445" i="2" s="1"/>
  <c r="BE445" i="2"/>
  <c r="BA445" i="2" a="1"/>
  <c r="BA445" i="2" s="1"/>
  <c r="BC445" i="2" a="1"/>
  <c r="BC445" i="2" s="1"/>
  <c r="BF445" i="2" a="1"/>
  <c r="BF445" i="2" s="1"/>
  <c r="AK461" i="2" a="1"/>
  <c r="AK461" i="2" s="1"/>
  <c r="AP461" i="2" a="1"/>
  <c r="AP461" i="2" s="1"/>
  <c r="AO461" i="2"/>
  <c r="AL461" i="2" a="1"/>
  <c r="AL461" i="2" s="1"/>
  <c r="AN461" i="2" a="1"/>
  <c r="AN461" i="2" s="1"/>
  <c r="AM461" i="2" a="1"/>
  <c r="AM461" i="2" s="1"/>
  <c r="AR477" i="2" a="1"/>
  <c r="AR477" i="2" s="1"/>
  <c r="AN410" i="4" s="1"/>
  <c r="AV477" i="2" a="1"/>
  <c r="AV477" i="2" s="1"/>
  <c r="AR410" i="4" s="1"/>
  <c r="AS477" i="2" a="1"/>
  <c r="AS477" i="2" s="1"/>
  <c r="AO410" i="4" s="1"/>
  <c r="AW477" i="2"/>
  <c r="AS410" i="4" s="1"/>
  <c r="AT477" i="2" a="1"/>
  <c r="AT477" i="2" s="1"/>
  <c r="AP410" i="4" s="1"/>
  <c r="AX477" i="2" a="1"/>
  <c r="AX477" i="2" s="1"/>
  <c r="AT410" i="4" s="1"/>
  <c r="AU477" i="2" a="1"/>
  <c r="AU477" i="2" s="1"/>
  <c r="AQ410" i="4" s="1"/>
  <c r="AL493" i="2" a="1"/>
  <c r="AL493" i="2" s="1"/>
  <c r="AO493" i="2"/>
  <c r="AK493" i="2" a="1"/>
  <c r="AK493" i="2" s="1"/>
  <c r="AM493" i="2" a="1"/>
  <c r="AM493" i="2" s="1"/>
  <c r="AN493" i="2" a="1"/>
  <c r="AN493" i="2" s="1"/>
  <c r="AP493" i="2" a="1"/>
  <c r="AP493" i="2" s="1"/>
  <c r="BB493" i="2" a="1"/>
  <c r="BB493" i="2" s="1"/>
  <c r="BC493" i="2" a="1"/>
  <c r="BC493" i="2" s="1"/>
  <c r="BF493" i="2" a="1"/>
  <c r="BF493" i="2" s="1"/>
  <c r="BA493" i="2" a="1"/>
  <c r="BA493" i="2" s="1"/>
  <c r="BE493" i="2"/>
  <c r="AZ493" i="2" a="1"/>
  <c r="AZ493" i="2" s="1"/>
  <c r="BD493" i="2" a="1"/>
  <c r="BD493" i="2" s="1"/>
  <c r="AL509" i="2" a="1"/>
  <c r="AL509" i="2" s="1"/>
  <c r="AN509" i="2" a="1"/>
  <c r="AN509" i="2" s="1"/>
  <c r="AO509" i="2"/>
  <c r="AK509" i="2" a="1"/>
  <c r="AK509" i="2" s="1"/>
  <c r="AM509" i="2" a="1"/>
  <c r="AM509" i="2" s="1"/>
  <c r="AP509" i="2" a="1"/>
  <c r="AP509" i="2" s="1"/>
  <c r="BC525" i="2" a="1"/>
  <c r="BC525" i="2" s="1"/>
  <c r="BF525" i="2" a="1"/>
  <c r="BF525" i="2" s="1"/>
  <c r="BB525" i="2" a="1"/>
  <c r="BB525" i="2" s="1"/>
  <c r="BA525" i="2" a="1"/>
  <c r="BA525" i="2" s="1"/>
  <c r="BE525" i="2"/>
  <c r="AZ525" i="2" a="1"/>
  <c r="AZ525" i="2" s="1"/>
  <c r="BD525" i="2" a="1"/>
  <c r="BD525" i="2" s="1"/>
  <c r="BH557" i="2" a="1"/>
  <c r="BH557" i="2" s="1"/>
  <c r="BJ557" i="2" a="1"/>
  <c r="BJ557" i="2" s="1"/>
  <c r="BK557" i="2" a="1"/>
  <c r="BK557" i="2" s="1"/>
  <c r="BN557" i="2" a="1"/>
  <c r="BN557" i="2" s="1"/>
  <c r="BL557" i="2" a="1"/>
  <c r="BL557" i="2" s="1"/>
  <c r="BM557" i="2"/>
  <c r="BI557" i="2" a="1"/>
  <c r="BI557" i="2" s="1"/>
  <c r="AK557" i="2" a="1"/>
  <c r="AK557" i="2" s="1"/>
  <c r="AL557" i="2" a="1"/>
  <c r="AL557" i="2" s="1"/>
  <c r="AP557" i="2" a="1"/>
  <c r="AP557" i="2" s="1"/>
  <c r="AM557" i="2" a="1"/>
  <c r="AM557" i="2" s="1"/>
  <c r="AN557" i="2" a="1"/>
  <c r="AN557" i="2" s="1"/>
  <c r="AO557" i="2"/>
  <c r="BF573" i="2" a="1"/>
  <c r="BF573" i="2" s="1"/>
  <c r="BA573" i="2" a="1"/>
  <c r="BA573" i="2" s="1"/>
  <c r="BB573" i="2" a="1"/>
  <c r="BB573" i="2" s="1"/>
  <c r="BD573" i="2" a="1"/>
  <c r="BD573" i="2" s="1"/>
  <c r="BE573" i="2"/>
  <c r="AZ573" i="2" a="1"/>
  <c r="AZ573" i="2" s="1"/>
  <c r="BC573" i="2" a="1"/>
  <c r="BC573" i="2" s="1"/>
  <c r="AN589" i="2" a="1"/>
  <c r="AN589" i="2" s="1"/>
  <c r="AK589" i="2" a="1"/>
  <c r="AK589" i="2" s="1"/>
  <c r="AO589" i="2"/>
  <c r="AL589" i="2" a="1"/>
  <c r="AL589" i="2" s="1"/>
  <c r="AP589" i="2" a="1"/>
  <c r="AP589" i="2" s="1"/>
  <c r="AM589" i="2" a="1"/>
  <c r="AM589" i="2" s="1"/>
  <c r="AR605" i="2" a="1"/>
  <c r="AR605" i="2" s="1"/>
  <c r="AS605" i="2" a="1"/>
  <c r="AS605" i="2" s="1"/>
  <c r="AV605" i="2" a="1"/>
  <c r="AV605" i="2" s="1"/>
  <c r="AW605" i="2"/>
  <c r="AT605" i="2" a="1"/>
  <c r="AT605" i="2" s="1"/>
  <c r="AX605" i="2" a="1"/>
  <c r="AX605" i="2" s="1"/>
  <c r="AU605" i="2" a="1"/>
  <c r="AU605" i="2" s="1"/>
  <c r="BK621" i="2" a="1"/>
  <c r="BK621" i="2" s="1"/>
  <c r="BH621" i="2" a="1"/>
  <c r="BH621" i="2" s="1"/>
  <c r="BJ621" i="2" a="1"/>
  <c r="BJ621" i="2" s="1"/>
  <c r="BL621" i="2" a="1"/>
  <c r="BL621" i="2" s="1"/>
  <c r="BM621" i="2"/>
  <c r="BI621" i="2" a="1"/>
  <c r="BI621" i="2" s="1"/>
  <c r="BN621" i="2" a="1"/>
  <c r="BN621" i="2" s="1"/>
  <c r="BD637" i="2" a="1"/>
  <c r="BD637" i="2" s="1"/>
  <c r="AZ637" i="2" a="1"/>
  <c r="AZ637" i="2" s="1"/>
  <c r="BF637" i="2" a="1"/>
  <c r="BF637" i="2" s="1"/>
  <c r="BB637" i="2" a="1"/>
  <c r="BB637" i="2" s="1"/>
  <c r="BC637" i="2" a="1"/>
  <c r="BC637" i="2" s="1"/>
  <c r="BA637" i="2" a="1"/>
  <c r="BA637" i="2" s="1"/>
  <c r="BE637" i="2"/>
  <c r="BH653" i="2" a="1"/>
  <c r="BH653" i="2" s="1"/>
  <c r="BJ653" i="2" a="1"/>
  <c r="BJ653" i="2" s="1"/>
  <c r="BL653" i="2" a="1"/>
  <c r="BL653" i="2" s="1"/>
  <c r="BM653" i="2"/>
  <c r="BI653" i="2" a="1"/>
  <c r="BI653" i="2" s="1"/>
  <c r="BK653" i="2" a="1"/>
  <c r="BK653" i="2" s="1"/>
  <c r="BN653" i="2" a="1"/>
  <c r="BN653" i="2" s="1"/>
  <c r="AN685" i="2" a="1"/>
  <c r="AN685" i="2" s="1"/>
  <c r="AK685" i="2" a="1"/>
  <c r="AK685" i="2" s="1"/>
  <c r="AL685" i="2" a="1"/>
  <c r="AL685" i="2" s="1"/>
  <c r="AM685" i="2" a="1"/>
  <c r="AM685" i="2" s="1"/>
  <c r="AO685" i="2"/>
  <c r="AP685" i="2" a="1"/>
  <c r="AP685" i="2" s="1"/>
  <c r="BJ685" i="2" a="1"/>
  <c r="BJ685" i="2" s="1"/>
  <c r="BM685" i="2"/>
  <c r="BH685" i="2" a="1"/>
  <c r="BH685" i="2" s="1"/>
  <c r="BN685" i="2" a="1"/>
  <c r="BN685" i="2" s="1"/>
  <c r="BK685" i="2" a="1"/>
  <c r="BK685" i="2" s="1"/>
  <c r="BI685" i="2" a="1"/>
  <c r="BI685" i="2" s="1"/>
  <c r="BL685" i="2" a="1"/>
  <c r="BL685" i="2" s="1"/>
  <c r="AZ709" i="2" a="1"/>
  <c r="AZ709" i="2" s="1"/>
  <c r="BD709" i="2" a="1"/>
  <c r="BD709" i="2" s="1"/>
  <c r="BC709" i="2" a="1"/>
  <c r="BC709" i="2" s="1"/>
  <c r="BE709" i="2"/>
  <c r="BF709" i="2" a="1"/>
  <c r="BF709" i="2" s="1"/>
  <c r="BA709" i="2" a="1"/>
  <c r="BA709" i="2" s="1"/>
  <c r="BB709" i="2" a="1"/>
  <c r="BB709" i="2" s="1"/>
  <c r="BM725" i="2"/>
  <c r="BN725" i="2" a="1"/>
  <c r="BN725" i="2" s="1"/>
  <c r="BH725" i="2" a="1"/>
  <c r="BH725" i="2" s="1"/>
  <c r="BJ725" i="2" a="1"/>
  <c r="BJ725" i="2" s="1"/>
  <c r="BK725" i="2" a="1"/>
  <c r="BK725" i="2" s="1"/>
  <c r="BI725" i="2" a="1"/>
  <c r="BI725" i="2" s="1"/>
  <c r="BL725" i="2" a="1"/>
  <c r="BL725" i="2" s="1"/>
  <c r="AZ741" i="2" a="1"/>
  <c r="AZ741" i="2" s="1"/>
  <c r="BE741" i="2"/>
  <c r="BC741" i="2" a="1"/>
  <c r="BC741" i="2" s="1"/>
  <c r="BB741" i="2" a="1"/>
  <c r="BB741" i="2" s="1"/>
  <c r="BF741" i="2" a="1"/>
  <c r="BF741" i="2" s="1"/>
  <c r="BA741" i="2" a="1"/>
  <c r="BA741" i="2" s="1"/>
  <c r="BD741" i="2" a="1"/>
  <c r="BD741" i="2" s="1"/>
  <c r="AR754" i="2" a="1"/>
  <c r="AR754" i="2" s="1"/>
  <c r="AU754" i="2" a="1"/>
  <c r="AU754" i="2" s="1"/>
  <c r="AV754" i="2" a="1"/>
  <c r="AV754" i="2" s="1"/>
  <c r="AX754" i="2" a="1"/>
  <c r="AX754" i="2" s="1"/>
  <c r="AS754" i="2" a="1"/>
  <c r="AS754" i="2" s="1"/>
  <c r="AT754" i="2" a="1"/>
  <c r="AT754" i="2" s="1"/>
  <c r="AW754" i="2"/>
  <c r="AV802" i="2" a="1"/>
  <c r="AV802" i="2" s="1"/>
  <c r="AX802" i="2" a="1"/>
  <c r="AX802" i="2" s="1"/>
  <c r="AS802" i="2" a="1"/>
  <c r="AS802" i="2" s="1"/>
  <c r="AT802" i="2" a="1"/>
  <c r="AT802" i="2" s="1"/>
  <c r="AW802" i="2"/>
  <c r="AR802" i="2" a="1"/>
  <c r="AR802" i="2" s="1"/>
  <c r="AU802" i="2" a="1"/>
  <c r="AU802" i="2" s="1"/>
  <c r="BF818" i="2" a="1"/>
  <c r="BF818" i="2" s="1"/>
  <c r="BE818" i="2"/>
  <c r="AZ818" i="2" a="1"/>
  <c r="AZ818" i="2" s="1"/>
  <c r="BC818" i="2" a="1"/>
  <c r="BC818" i="2" s="1"/>
  <c r="BD818" i="2" a="1"/>
  <c r="BD818" i="2" s="1"/>
  <c r="BA818" i="2" a="1"/>
  <c r="BA818" i="2" s="1"/>
  <c r="BB818" i="2" a="1"/>
  <c r="BB818" i="2" s="1"/>
  <c r="AP850" i="2" a="1"/>
  <c r="AP850" i="2" s="1"/>
  <c r="AK850" i="2" a="1"/>
  <c r="AK850" i="2" s="1"/>
  <c r="AL850" i="2" a="1"/>
  <c r="AL850" i="2" s="1"/>
  <c r="AM850" i="2" a="1"/>
  <c r="AM850" i="2" s="1"/>
  <c r="AN850" i="2" a="1"/>
  <c r="AN850" i="2" s="1"/>
  <c r="AO850" i="2"/>
  <c r="AP882" i="2" a="1"/>
  <c r="AP882" i="2" s="1"/>
  <c r="AK882" i="2" a="1"/>
  <c r="AK882" i="2" s="1"/>
  <c r="AL882" i="2" a="1"/>
  <c r="AL882" i="2" s="1"/>
  <c r="AM882" i="2" a="1"/>
  <c r="AM882" i="2" s="1"/>
  <c r="AN882" i="2" a="1"/>
  <c r="AN882" i="2" s="1"/>
  <c r="AO882" i="2"/>
  <c r="AV882" i="2" a="1"/>
  <c r="AV882" i="2" s="1"/>
  <c r="AS882" i="2" a="1"/>
  <c r="AS882" i="2" s="1"/>
  <c r="AT882" i="2" a="1"/>
  <c r="AT882" i="2" s="1"/>
  <c r="AW882" i="2"/>
  <c r="AR882" i="2" a="1"/>
  <c r="AR882" i="2" s="1"/>
  <c r="AU882" i="2" a="1"/>
  <c r="AU882" i="2" s="1"/>
  <c r="AX882" i="2" a="1"/>
  <c r="AX882" i="2" s="1"/>
  <c r="AP914" i="2" a="1"/>
  <c r="AP914" i="2" s="1"/>
  <c r="AK914" i="2" a="1"/>
  <c r="AK914" i="2" s="1"/>
  <c r="AL914" i="2" a="1"/>
  <c r="AL914" i="2" s="1"/>
  <c r="AM914" i="2" a="1"/>
  <c r="AM914" i="2" s="1"/>
  <c r="AN914" i="2" a="1"/>
  <c r="AN914" i="2" s="1"/>
  <c r="AO914" i="2"/>
  <c r="AR946" i="2" a="1"/>
  <c r="AR946" i="2" s="1"/>
  <c r="AT946" i="2" a="1"/>
  <c r="AT946" i="2" s="1"/>
  <c r="AU946" i="2" a="1"/>
  <c r="AU946" i="2" s="1"/>
  <c r="AW946" i="2"/>
  <c r="AS946" i="2" a="1"/>
  <c r="AS946" i="2" s="1"/>
  <c r="AX946" i="2" a="1"/>
  <c r="AX946" i="2" s="1"/>
  <c r="AV946" i="2" a="1"/>
  <c r="AV946" i="2" s="1"/>
  <c r="AL946" i="2" a="1"/>
  <c r="AL946" i="2" s="1"/>
  <c r="AN946" i="2" a="1"/>
  <c r="AN946" i="2" s="1"/>
  <c r="AP946" i="2" a="1"/>
  <c r="AP946" i="2" s="1"/>
  <c r="AK946" i="2" a="1"/>
  <c r="AK946" i="2" s="1"/>
  <c r="AO946" i="2"/>
  <c r="AM946" i="2" a="1"/>
  <c r="AM946" i="2" s="1"/>
  <c r="BC962" i="2" a="1"/>
  <c r="BC962" i="2" s="1"/>
  <c r="AZ962" i="2" a="1"/>
  <c r="AZ962" i="2" s="1"/>
  <c r="BD962" i="2" a="1"/>
  <c r="BD962" i="2" s="1"/>
  <c r="BA962" i="2" a="1"/>
  <c r="BA962" i="2" s="1"/>
  <c r="BE962" i="2"/>
  <c r="BB962" i="2" a="1"/>
  <c r="BB962" i="2" s="1"/>
  <c r="BF962" i="2" a="1"/>
  <c r="BF962" i="2" s="1"/>
  <c r="BH978" i="2" a="1"/>
  <c r="BH978" i="2" s="1"/>
  <c r="BK978" i="2" a="1"/>
  <c r="BK978" i="2" s="1"/>
  <c r="BM978" i="2"/>
  <c r="BL978" i="2" a="1"/>
  <c r="BL978" i="2" s="1"/>
  <c r="BJ978" i="2" a="1"/>
  <c r="BJ978" i="2" s="1"/>
  <c r="BN978" i="2" a="1"/>
  <c r="BN978" i="2" s="1"/>
  <c r="BI978" i="2" a="1"/>
  <c r="BI978" i="2" s="1"/>
  <c r="AR1010" i="2" a="1"/>
  <c r="AR1010" i="2" s="1"/>
  <c r="AT1010" i="2" a="1"/>
  <c r="AT1010" i="2" s="1"/>
  <c r="AU1010" i="2" a="1"/>
  <c r="AU1010" i="2" s="1"/>
  <c r="AW1010" i="2"/>
  <c r="AS1010" i="2" a="1"/>
  <c r="AS1010" i="2" s="1"/>
  <c r="AX1010" i="2" a="1"/>
  <c r="AX1010" i="2" s="1"/>
  <c r="AV1010" i="2" a="1"/>
  <c r="AV1010" i="2" s="1"/>
  <c r="AL1010" i="2" a="1"/>
  <c r="AL1010" i="2" s="1"/>
  <c r="AN1010" i="2" a="1"/>
  <c r="AN1010" i="2" s="1"/>
  <c r="AP1010" i="2" a="1"/>
  <c r="AP1010" i="2" s="1"/>
  <c r="AK1010" i="2" a="1"/>
  <c r="AK1010" i="2" s="1"/>
  <c r="AO1010" i="2"/>
  <c r="AM1010" i="2" a="1"/>
  <c r="AM1010" i="2" s="1"/>
  <c r="BC1026" i="2" a="1"/>
  <c r="BC1026" i="2" s="1"/>
  <c r="AZ1026" i="2" a="1"/>
  <c r="AZ1026" i="2" s="1"/>
  <c r="BD1026" i="2" a="1"/>
  <c r="BD1026" i="2" s="1"/>
  <c r="BA1026" i="2" a="1"/>
  <c r="BA1026" i="2" s="1"/>
  <c r="BE1026" i="2"/>
  <c r="BB1026" i="2" a="1"/>
  <c r="BB1026" i="2" s="1"/>
  <c r="BF1026" i="2" a="1"/>
  <c r="BF1026" i="2" s="1"/>
  <c r="BH1042" i="2" a="1"/>
  <c r="BH1042" i="2" s="1"/>
  <c r="BK1042" i="2" a="1"/>
  <c r="BK1042" i="2" s="1"/>
  <c r="BM1042" i="2"/>
  <c r="BL1042" i="2" a="1"/>
  <c r="BL1042" i="2" s="1"/>
  <c r="BJ1042" i="2" a="1"/>
  <c r="BJ1042" i="2" s="1"/>
  <c r="BN1042" i="2" a="1"/>
  <c r="BN1042" i="2" s="1"/>
  <c r="BI1042" i="2" a="1"/>
  <c r="BI1042" i="2" s="1"/>
  <c r="AR1074" i="2" a="1"/>
  <c r="AR1074" i="2" s="1"/>
  <c r="AT1074" i="2" a="1"/>
  <c r="AT1074" i="2" s="1"/>
  <c r="AU1074" i="2" a="1"/>
  <c r="AU1074" i="2" s="1"/>
  <c r="AS1074" i="2" a="1"/>
  <c r="AS1074" i="2" s="1"/>
  <c r="AX1074" i="2" a="1"/>
  <c r="AX1074" i="2" s="1"/>
  <c r="AW1074" i="2"/>
  <c r="AV1074" i="2" a="1"/>
  <c r="AV1074" i="2" s="1"/>
  <c r="AL1074" i="2" a="1"/>
  <c r="AL1074" i="2" s="1"/>
  <c r="AN1074" i="2" a="1"/>
  <c r="AN1074" i="2" s="1"/>
  <c r="AP1074" i="2" a="1"/>
  <c r="AP1074" i="2" s="1"/>
  <c r="AK1074" i="2" a="1"/>
  <c r="AK1074" i="2" s="1"/>
  <c r="AO1074" i="2"/>
  <c r="AM1074" i="2" a="1"/>
  <c r="AM1074" i="2" s="1"/>
  <c r="BM1090" i="2"/>
  <c r="BH1090" i="2" a="1"/>
  <c r="BH1090" i="2" s="1"/>
  <c r="BL1090" i="2" a="1"/>
  <c r="BL1090" i="2" s="1"/>
  <c r="BI1090" i="2" a="1"/>
  <c r="BI1090" i="2" s="1"/>
  <c r="BK1090" i="2" a="1"/>
  <c r="BK1090" i="2" s="1"/>
  <c r="BJ1090" i="2" a="1"/>
  <c r="BJ1090" i="2" s="1"/>
  <c r="BN1090" i="2" a="1"/>
  <c r="BN1090" i="2" s="1"/>
  <c r="BD1106" i="2" a="1"/>
  <c r="BD1106" i="2" s="1"/>
  <c r="BC1106" i="2" a="1"/>
  <c r="BC1106" i="2" s="1"/>
  <c r="BA1106" i="2" a="1"/>
  <c r="BA1106" i="2" s="1"/>
  <c r="BF1106" i="2" a="1"/>
  <c r="BF1106" i="2" s="1"/>
  <c r="BE1106" i="2"/>
  <c r="AZ1106" i="2" a="1"/>
  <c r="AZ1106" i="2" s="1"/>
  <c r="BB1106" i="2" a="1"/>
  <c r="BB1106" i="2" s="1"/>
  <c r="BJ1122" i="2" a="1"/>
  <c r="BJ1122" i="2" s="1"/>
  <c r="BN1122" i="2" a="1"/>
  <c r="BN1122" i="2" s="1"/>
  <c r="BK1122" i="2" a="1"/>
  <c r="BK1122" i="2" s="1"/>
  <c r="BI1122" i="2" a="1"/>
  <c r="BI1122" i="2" s="1"/>
  <c r="BM1122" i="2"/>
  <c r="BL1122" i="2" a="1"/>
  <c r="BL1122" i="2" s="1"/>
  <c r="BH1122" i="2" a="1"/>
  <c r="BH1122" i="2" s="1"/>
  <c r="AR1138" i="2" a="1"/>
  <c r="AR1138" i="2" s="1"/>
  <c r="AS1138" i="2" a="1"/>
  <c r="AS1138" i="2" s="1"/>
  <c r="AW1138" i="2"/>
  <c r="AT1138" i="2" a="1"/>
  <c r="AT1138" i="2" s="1"/>
  <c r="AX1138" i="2" a="1"/>
  <c r="AX1138" i="2" s="1"/>
  <c r="AV1138" i="2" a="1"/>
  <c r="AV1138" i="2" s="1"/>
  <c r="AU1138" i="2" a="1"/>
  <c r="AU1138" i="2" s="1"/>
  <c r="BC1170" i="2" a="1"/>
  <c r="BC1170" i="2" s="1"/>
  <c r="BA1170" i="2" a="1"/>
  <c r="BA1170" i="2" s="1"/>
  <c r="BF1170" i="2" a="1"/>
  <c r="BF1170" i="2" s="1"/>
  <c r="AZ1170" i="2" a="1"/>
  <c r="AZ1170" i="2" s="1"/>
  <c r="BD1170" i="2" a="1"/>
  <c r="BD1170" i="2" s="1"/>
  <c r="BE1170" i="2"/>
  <c r="BB1170" i="2" a="1"/>
  <c r="BB1170" i="2" s="1"/>
  <c r="BI1181" i="2" a="1"/>
  <c r="BI1181" i="2" s="1"/>
  <c r="BM1181" i="2"/>
  <c r="BJ1181" i="2" a="1"/>
  <c r="BJ1181" i="2" s="1"/>
  <c r="BN1181" i="2" a="1"/>
  <c r="BN1181" i="2" s="1"/>
  <c r="BH1181" i="2" a="1"/>
  <c r="BH1181" i="2" s="1"/>
  <c r="BL1181" i="2" a="1"/>
  <c r="BL1181" i="2" s="1"/>
  <c r="BK1181" i="2" a="1"/>
  <c r="BK1181" i="2" s="1"/>
  <c r="AV1197" i="2" a="1"/>
  <c r="AV1197" i="2" s="1"/>
  <c r="AR1197" i="2" a="1"/>
  <c r="AR1197" i="2" s="1"/>
  <c r="AX1197" i="2" a="1"/>
  <c r="AX1197" i="2" s="1"/>
  <c r="AS1197" i="2" a="1"/>
  <c r="AS1197" i="2" s="1"/>
  <c r="AT1197" i="2" a="1"/>
  <c r="AT1197" i="2" s="1"/>
  <c r="AW1197" i="2"/>
  <c r="AU1197" i="2" a="1"/>
  <c r="AU1197" i="2" s="1"/>
  <c r="AN1213" i="2" a="1"/>
  <c r="AN1213" i="2" s="1"/>
  <c r="AO1213" i="2"/>
  <c r="AM1213" i="2" a="1"/>
  <c r="AM1213" i="2" s="1"/>
  <c r="AK1213" i="2" a="1"/>
  <c r="AK1213" i="2" s="1"/>
  <c r="AP1213" i="2" a="1"/>
  <c r="AP1213" i="2" s="1"/>
  <c r="AL1213" i="2" a="1"/>
  <c r="AL1213" i="2" s="1"/>
  <c r="AM1229" i="2" a="1"/>
  <c r="AM1229" i="2" s="1"/>
  <c r="AN1229" i="2" a="1"/>
  <c r="AN1229" i="2" s="1"/>
  <c r="AK1229" i="2" a="1"/>
  <c r="AK1229" i="2" s="1"/>
  <c r="AO1229" i="2"/>
  <c r="AL1229" i="2" a="1"/>
  <c r="AL1229" i="2" s="1"/>
  <c r="AP1229" i="2" a="1"/>
  <c r="AP1229" i="2" s="1"/>
  <c r="BF1245" i="2" a="1"/>
  <c r="BF1245" i="2" s="1"/>
  <c r="BA1245" i="2" a="1"/>
  <c r="BA1245" i="2" s="1"/>
  <c r="AZ1245" i="2" a="1"/>
  <c r="AZ1245" i="2" s="1"/>
  <c r="BC1245" i="2" a="1"/>
  <c r="BC1245" i="2" s="1"/>
  <c r="BD1245" i="2" a="1"/>
  <c r="BD1245" i="2" s="1"/>
  <c r="BE1245" i="2"/>
  <c r="BB1245" i="2" a="1"/>
  <c r="BB1245" i="2" s="1"/>
  <c r="BI1261" i="2" a="1"/>
  <c r="BI1261" i="2" s="1"/>
  <c r="BL1261" i="2" a="1"/>
  <c r="BL1261" i="2" s="1"/>
  <c r="BH1261" i="2" a="1"/>
  <c r="BH1261" i="2" s="1"/>
  <c r="BJ1261" i="2" a="1"/>
  <c r="BJ1261" i="2" s="1"/>
  <c r="BM1261" i="2"/>
  <c r="BN1261" i="2" a="1"/>
  <c r="BN1261" i="2" s="1"/>
  <c r="BK1261" i="2" a="1"/>
  <c r="BK1261" i="2" s="1"/>
  <c r="AN1261" i="2" a="1"/>
  <c r="AN1261" i="2" s="1"/>
  <c r="AM1261" i="2" a="1"/>
  <c r="AM1261" i="2" s="1"/>
  <c r="AK1261" i="2" a="1"/>
  <c r="AK1261" i="2" s="1"/>
  <c r="AO1261" i="2"/>
  <c r="AL1261" i="2" a="1"/>
  <c r="AL1261" i="2" s="1"/>
  <c r="AP1261" i="2" a="1"/>
  <c r="AP1261" i="2" s="1"/>
  <c r="BD1277" i="2" a="1"/>
  <c r="BD1277" i="2" s="1"/>
  <c r="BF1277" i="2" a="1"/>
  <c r="BF1277" i="2" s="1"/>
  <c r="AZ1277" i="2" a="1"/>
  <c r="AZ1277" i="2" s="1"/>
  <c r="BA1277" i="2" a="1"/>
  <c r="BA1277" i="2" s="1"/>
  <c r="BB1277" i="2" a="1"/>
  <c r="BB1277" i="2" s="1"/>
  <c r="BE1277" i="2"/>
  <c r="BC1277" i="2" a="1"/>
  <c r="BC1277" i="2" s="1"/>
  <c r="AK1309" i="2" a="1"/>
  <c r="AK1309" i="2" s="1"/>
  <c r="AL1309" i="2" a="1"/>
  <c r="AL1309" i="2" s="1"/>
  <c r="AN1309" i="2" a="1"/>
  <c r="AN1309" i="2" s="1"/>
  <c r="AM1309" i="2" a="1"/>
  <c r="AM1309" i="2" s="1"/>
  <c r="AO1309" i="2"/>
  <c r="AP1309" i="2" a="1"/>
  <c r="AP1309" i="2" s="1"/>
  <c r="AX1325" i="2" a="1"/>
  <c r="AX1325" i="2" s="1"/>
  <c r="AV1325" i="2" a="1"/>
  <c r="AV1325" i="2" s="1"/>
  <c r="AS1325" i="2" a="1"/>
  <c r="AS1325" i="2" s="1"/>
  <c r="AT1325" i="2" a="1"/>
  <c r="AT1325" i="2" s="1"/>
  <c r="AW1325" i="2"/>
  <c r="AR1325" i="2" a="1"/>
  <c r="AR1325" i="2" s="1"/>
  <c r="AU1325" i="2" a="1"/>
  <c r="AU1325" i="2" s="1"/>
  <c r="BA1325" i="2" a="1"/>
  <c r="BA1325" i="2" s="1"/>
  <c r="AZ1325" i="2" a="1"/>
  <c r="AZ1325" i="2" s="1"/>
  <c r="BD1325" i="2" a="1"/>
  <c r="BD1325" i="2" s="1"/>
  <c r="BB1325" i="2" a="1"/>
  <c r="BB1325" i="2" s="1"/>
  <c r="BE1325" i="2"/>
  <c r="BF1325" i="2" a="1"/>
  <c r="BF1325" i="2" s="1"/>
  <c r="BC1325" i="2" a="1"/>
  <c r="BC1325" i="2" s="1"/>
  <c r="BJ1341" i="2" a="1"/>
  <c r="BJ1341" i="2" s="1"/>
  <c r="BK1341" i="2" a="1"/>
  <c r="BK1341" i="2" s="1"/>
  <c r="BL1341" i="2" a="1"/>
  <c r="BL1341" i="2" s="1"/>
  <c r="BH1341" i="2" a="1"/>
  <c r="BH1341" i="2" s="1"/>
  <c r="BI1341" i="2" a="1"/>
  <c r="BI1341" i="2" s="1"/>
  <c r="BM1341" i="2"/>
  <c r="BN1341" i="2" a="1"/>
  <c r="BN1341" i="2" s="1"/>
  <c r="AK1357" i="2" a="1"/>
  <c r="AK1357" i="2" s="1"/>
  <c r="AL1357" i="2" a="1"/>
  <c r="AL1357" i="2" s="1"/>
  <c r="AN1357" i="2" a="1"/>
  <c r="AN1357" i="2" s="1"/>
  <c r="AP1357" i="2" a="1"/>
  <c r="AP1357" i="2" s="1"/>
  <c r="AM1357" i="2" a="1"/>
  <c r="AM1357" i="2" s="1"/>
  <c r="AO1357" i="2"/>
  <c r="BH245" i="2" a="1"/>
  <c r="BH245" i="2" s="1"/>
  <c r="BL245" i="2" a="1"/>
  <c r="BL245" i="2" s="1"/>
  <c r="BM245" i="2"/>
  <c r="BI245" i="2" a="1"/>
  <c r="BI245" i="2" s="1"/>
  <c r="BN245" i="2" a="1"/>
  <c r="BN245" i="2" s="1"/>
  <c r="BJ245" i="2" a="1"/>
  <c r="BJ245" i="2" s="1"/>
  <c r="BK245" i="2" a="1"/>
  <c r="BK245" i="2" s="1"/>
  <c r="BH228" i="2" a="1"/>
  <c r="BH228" i="2" s="1"/>
  <c r="BN228" i="2" a="1"/>
  <c r="BN228" i="2" s="1"/>
  <c r="BI228" i="2" a="1"/>
  <c r="BI228" i="2" s="1"/>
  <c r="BK228" i="2" a="1"/>
  <c r="BK228" i="2" s="1"/>
  <c r="BJ228" i="2" a="1"/>
  <c r="BJ228" i="2" s="1"/>
  <c r="BM228" i="2"/>
  <c r="BL228" i="2" a="1"/>
  <c r="BL228" i="2" s="1"/>
  <c r="AL228" i="2" a="1"/>
  <c r="AL228" i="2" s="1"/>
  <c r="AN228" i="2" a="1"/>
  <c r="AN228" i="2" s="1"/>
  <c r="AM228" i="2" a="1"/>
  <c r="AM228" i="2" s="1"/>
  <c r="AO228" i="2"/>
  <c r="AP228" i="2" a="1"/>
  <c r="AP228" i="2" s="1"/>
  <c r="AK228" i="2" a="1"/>
  <c r="AK228" i="2" s="1"/>
  <c r="BB212" i="2" a="1"/>
  <c r="BB212" i="2" s="1"/>
  <c r="BF212" i="2" a="1"/>
  <c r="BF212" i="2" s="1"/>
  <c r="BC212" i="2" a="1"/>
  <c r="BC212" i="2" s="1"/>
  <c r="AZ212" i="2" a="1"/>
  <c r="AZ212" i="2" s="1"/>
  <c r="BD212" i="2" a="1"/>
  <c r="BD212" i="2" s="1"/>
  <c r="BA212" i="2" a="1"/>
  <c r="BA212" i="2" s="1"/>
  <c r="BE212" i="2"/>
  <c r="BH196" i="2" a="1"/>
  <c r="BH196" i="2" s="1"/>
  <c r="BN196" i="2" a="1"/>
  <c r="BN196" i="2" s="1"/>
  <c r="BI196" i="2" a="1"/>
  <c r="BI196" i="2" s="1"/>
  <c r="BK196" i="2" a="1"/>
  <c r="BK196" i="2" s="1"/>
  <c r="BJ196" i="2" a="1"/>
  <c r="BJ196" i="2" s="1"/>
  <c r="BM196" i="2"/>
  <c r="BL196" i="2" a="1"/>
  <c r="BL196" i="2" s="1"/>
  <c r="AT180" i="2" a="1"/>
  <c r="AT180" i="2" s="1"/>
  <c r="AU180" i="2" a="1"/>
  <c r="AU180" i="2" s="1"/>
  <c r="AX180" i="2" a="1"/>
  <c r="AX180" i="2" s="1"/>
  <c r="AW180" i="2"/>
  <c r="AR180" i="2" a="1"/>
  <c r="AR180" i="2" s="1"/>
  <c r="AS180" i="2" a="1"/>
  <c r="AS180" i="2" s="1"/>
  <c r="AV180" i="2" a="1"/>
  <c r="AV180" i="2" s="1"/>
  <c r="AU164" i="2" a="1"/>
  <c r="AU164" i="2" s="1"/>
  <c r="AX164" i="2" a="1"/>
  <c r="AX164" i="2" s="1"/>
  <c r="AW164" i="2"/>
  <c r="AT164" i="2" a="1"/>
  <c r="AT164" i="2" s="1"/>
  <c r="AV164" i="2" a="1"/>
  <c r="AV164" i="2" s="1"/>
  <c r="AS164" i="2" a="1"/>
  <c r="AS164" i="2" s="1"/>
  <c r="AR164" i="2" a="1"/>
  <c r="AR164" i="2" s="1"/>
  <c r="AO148" i="2"/>
  <c r="AK148" i="2" a="1"/>
  <c r="AK148" i="2" s="1"/>
  <c r="AM148" i="2" a="1"/>
  <c r="AM148" i="2" s="1"/>
  <c r="AP148" i="2" a="1"/>
  <c r="AP148" i="2" s="1"/>
  <c r="AL148" i="2" a="1"/>
  <c r="AL148" i="2" s="1"/>
  <c r="AN148" i="2" a="1"/>
  <c r="AN148" i="2" s="1"/>
  <c r="BC132" i="2" a="1"/>
  <c r="BC132" i="2" s="1"/>
  <c r="BA132" i="2" a="1"/>
  <c r="BA132" i="2" s="1"/>
  <c r="BD132" i="2" a="1"/>
  <c r="BD132" i="2" s="1"/>
  <c r="BB132" i="2" a="1"/>
  <c r="BB132" i="2" s="1"/>
  <c r="BE132" i="2"/>
  <c r="AZ132" i="2" a="1"/>
  <c r="AZ132" i="2" s="1"/>
  <c r="BF132" i="2" a="1"/>
  <c r="BF132" i="2" s="1"/>
  <c r="AS116" i="2" a="1"/>
  <c r="AS116" i="2" s="1"/>
  <c r="AW116" i="2"/>
  <c r="AT116" i="2" a="1"/>
  <c r="AT116" i="2" s="1"/>
  <c r="AX116" i="2" a="1"/>
  <c r="AX116" i="2" s="1"/>
  <c r="AU116" i="2" a="1"/>
  <c r="AU116" i="2" s="1"/>
  <c r="AR116" i="2" a="1"/>
  <c r="AR116" i="2" s="1"/>
  <c r="AV116" i="2" a="1"/>
  <c r="AV116" i="2" s="1"/>
  <c r="BC100" i="2" a="1"/>
  <c r="BC100" i="2" s="1"/>
  <c r="AZ100" i="2" a="1"/>
  <c r="AZ100" i="2" s="1"/>
  <c r="BD100" i="2" a="1"/>
  <c r="BD100" i="2" s="1"/>
  <c r="BA100" i="2" a="1"/>
  <c r="BA100" i="2" s="1"/>
  <c r="BE100" i="2"/>
  <c r="BB100" i="2" a="1"/>
  <c r="BB100" i="2" s="1"/>
  <c r="BF100" i="2" a="1"/>
  <c r="BF100" i="2" s="1"/>
  <c r="AW82" i="2"/>
  <c r="AS82" i="2" a="1"/>
  <c r="AS82" i="2" s="1"/>
  <c r="AT82" i="2" a="1"/>
  <c r="AT82" i="2" s="1"/>
  <c r="AV82" i="2" a="1"/>
  <c r="AV82" i="2" s="1"/>
  <c r="AR82" i="2" a="1"/>
  <c r="AR82" i="2" s="1"/>
  <c r="AX82" i="2" a="1"/>
  <c r="AX82" i="2" s="1"/>
  <c r="AU82" i="2" a="1"/>
  <c r="AU82" i="2" s="1"/>
  <c r="BF66" i="2" a="1"/>
  <c r="BF66" i="2" s="1"/>
  <c r="AZ66" i="2" a="1"/>
  <c r="AZ66" i="2" s="1"/>
  <c r="BA66" i="2" a="1"/>
  <c r="BA66" i="2" s="1"/>
  <c r="BB66" i="2" a="1"/>
  <c r="BB66" i="2" s="1"/>
  <c r="BC66" i="2" a="1"/>
  <c r="BC66" i="2" s="1"/>
  <c r="BD66" i="2" a="1"/>
  <c r="BD66" i="2" s="1"/>
  <c r="BE66" i="2"/>
  <c r="AL50" i="2" a="1"/>
  <c r="AL50" i="2" s="1"/>
  <c r="AM50" i="2" a="1"/>
  <c r="AM50" i="2" s="1"/>
  <c r="AO50" i="2"/>
  <c r="AK50" i="2" a="1"/>
  <c r="AK50" i="2" s="1"/>
  <c r="AP50" i="2" a="1"/>
  <c r="AP50" i="2" s="1"/>
  <c r="AN50" i="2" a="1"/>
  <c r="AN50" i="2" s="1"/>
  <c r="BM34" i="2"/>
  <c r="BL34" i="2" a="1"/>
  <c r="BL34" i="2" s="1"/>
  <c r="BK34" i="2" a="1"/>
  <c r="BK34" i="2" s="1"/>
  <c r="BH34" i="2" a="1"/>
  <c r="BH34" i="2" s="1"/>
  <c r="BN34" i="2" a="1"/>
  <c r="BN34" i="2" s="1"/>
  <c r="BJ34" i="2" a="1"/>
  <c r="BJ34" i="2" s="1"/>
  <c r="BI34" i="2" a="1"/>
  <c r="BI34" i="2" s="1"/>
  <c r="AZ265" i="2" a="1"/>
  <c r="AZ265" i="2" s="1"/>
  <c r="BA265" i="2" a="1"/>
  <c r="BA265" i="2" s="1"/>
  <c r="BC265" i="2" a="1"/>
  <c r="BC265" i="2" s="1"/>
  <c r="BD265" i="2" a="1"/>
  <c r="BD265" i="2" s="1"/>
  <c r="BB265" i="2" a="1"/>
  <c r="BB265" i="2" s="1"/>
  <c r="BE265" i="2"/>
  <c r="BF265" i="2" a="1"/>
  <c r="BF265" i="2" s="1"/>
  <c r="AU281" i="2" a="1"/>
  <c r="AU281" i="2" s="1"/>
  <c r="AV281" i="2" a="1"/>
  <c r="AV281" i="2" s="1"/>
  <c r="AX281" i="2" a="1"/>
  <c r="AX281" i="2" s="1"/>
  <c r="AS281" i="2" a="1"/>
  <c r="AS281" i="2" s="1"/>
  <c r="AR281" i="2" a="1"/>
  <c r="AR281" i="2" s="1"/>
  <c r="AT281" i="2" a="1"/>
  <c r="AT281" i="2" s="1"/>
  <c r="AW281" i="2"/>
  <c r="AT297" i="2" a="1"/>
  <c r="AT297" i="2" s="1"/>
  <c r="AU297" i="2" a="1"/>
  <c r="AU297" i="2" s="1"/>
  <c r="AR297" i="2" a="1"/>
  <c r="AR297" i="2" s="1"/>
  <c r="AV297" i="2" a="1"/>
  <c r="AV297" i="2" s="1"/>
  <c r="AW297" i="2"/>
  <c r="AX297" i="2" a="1"/>
  <c r="AX297" i="2" s="1"/>
  <c r="AS297" i="2" a="1"/>
  <c r="AS297" i="2" s="1"/>
  <c r="BK297" i="2" a="1"/>
  <c r="BK297" i="2" s="1"/>
  <c r="BH297" i="2" a="1"/>
  <c r="BH297" i="2" s="1"/>
  <c r="BL297" i="2" a="1"/>
  <c r="BL297" i="2" s="1"/>
  <c r="BI297" i="2" a="1"/>
  <c r="BI297" i="2" s="1"/>
  <c r="BM297" i="2"/>
  <c r="BJ297" i="2" a="1"/>
  <c r="BJ297" i="2" s="1"/>
  <c r="BN297" i="2" a="1"/>
  <c r="BN297" i="2" s="1"/>
  <c r="AZ314" i="2" a="1"/>
  <c r="AZ314" i="2" s="1"/>
  <c r="BB314" i="2" a="1"/>
  <c r="BB314" i="2" s="1"/>
  <c r="BC314" i="2" a="1"/>
  <c r="BC314" i="2" s="1"/>
  <c r="BE314" i="2"/>
  <c r="BA314" i="2" a="1"/>
  <c r="BA314" i="2" s="1"/>
  <c r="BF314" i="2" a="1"/>
  <c r="BF314" i="2" s="1"/>
  <c r="BD314" i="2" a="1"/>
  <c r="BD314" i="2" s="1"/>
  <c r="AR346" i="2" a="1"/>
  <c r="AR346" i="2" s="1"/>
  <c r="AV346" i="2" a="1"/>
  <c r="AV346" i="2" s="1"/>
  <c r="AU346" i="2" a="1"/>
  <c r="AU346" i="2" s="1"/>
  <c r="AX346" i="2" a="1"/>
  <c r="AX346" i="2" s="1"/>
  <c r="AS346" i="2" a="1"/>
  <c r="AS346" i="2" s="1"/>
  <c r="AT346" i="2" a="1"/>
  <c r="AT346" i="2" s="1"/>
  <c r="AW346" i="2"/>
  <c r="AP362" i="2" a="1"/>
  <c r="AP362" i="2" s="1"/>
  <c r="AL362" i="2" a="1"/>
  <c r="AL362" i="2" s="1"/>
  <c r="AN362" i="2" a="1"/>
  <c r="AN362" i="2" s="1"/>
  <c r="AO362" i="2"/>
  <c r="AM362" i="2" a="1"/>
  <c r="AM362" i="2" s="1"/>
  <c r="AK362" i="2" a="1"/>
  <c r="AK362" i="2" s="1"/>
  <c r="AL378" i="2" a="1"/>
  <c r="AL378" i="2" s="1"/>
  <c r="AO378" i="2"/>
  <c r="AP378" i="2" a="1"/>
  <c r="AP378" i="2" s="1"/>
  <c r="AM378" i="2" a="1"/>
  <c r="AM378" i="2" s="1"/>
  <c r="AN378" i="2" a="1"/>
  <c r="AN378" i="2" s="1"/>
  <c r="AK378" i="2" a="1"/>
  <c r="AK378" i="2" s="1"/>
  <c r="AZ394" i="2" a="1"/>
  <c r="AZ394" i="2" s="1"/>
  <c r="BA394" i="2" a="1"/>
  <c r="BA394" i="2" s="1"/>
  <c r="BC394" i="2" a="1"/>
  <c r="BC394" i="2" s="1"/>
  <c r="BE394" i="2"/>
  <c r="BD394" i="2" a="1"/>
  <c r="BD394" i="2" s="1"/>
  <c r="BF394" i="2" a="1"/>
  <c r="BF394" i="2" s="1"/>
  <c r="BB394" i="2" a="1"/>
  <c r="BB394" i="2" s="1"/>
  <c r="BM426" i="2"/>
  <c r="BH426" i="2" a="1"/>
  <c r="BH426" i="2" s="1"/>
  <c r="BJ426" i="2" a="1"/>
  <c r="BJ426" i="2" s="1"/>
  <c r="BL426" i="2" a="1"/>
  <c r="BL426" i="2" s="1"/>
  <c r="BK426" i="2" a="1"/>
  <c r="BK426" i="2" s="1"/>
  <c r="BN426" i="2" a="1"/>
  <c r="BN426" i="2" s="1"/>
  <c r="BI426" i="2" a="1"/>
  <c r="BI426" i="2" s="1"/>
  <c r="AM426" i="2" a="1"/>
  <c r="AM426" i="2" s="1"/>
  <c r="AN426" i="2" a="1"/>
  <c r="AN426" i="2" s="1"/>
  <c r="AK426" i="2" a="1"/>
  <c r="AK426" i="2" s="1"/>
  <c r="AO426" i="2"/>
  <c r="AL426" i="2" a="1"/>
  <c r="AL426" i="2" s="1"/>
  <c r="AP426" i="2" a="1"/>
  <c r="AP426" i="2" s="1"/>
  <c r="BE458" i="2"/>
  <c r="BD458" i="2" a="1"/>
  <c r="BD458" i="2" s="1"/>
  <c r="BB458" i="2" a="1"/>
  <c r="BB458" i="2" s="1"/>
  <c r="AZ458" i="2" a="1"/>
  <c r="AZ458" i="2" s="1"/>
  <c r="BF458" i="2" a="1"/>
  <c r="BF458" i="2" s="1"/>
  <c r="BA458" i="2" a="1"/>
  <c r="BA458" i="2" s="1"/>
  <c r="BC458" i="2" a="1"/>
  <c r="BC458" i="2" s="1"/>
  <c r="BJ474" i="2" a="1"/>
  <c r="BJ474" i="2" s="1"/>
  <c r="BM474" i="2"/>
  <c r="BN474" i="2" a="1"/>
  <c r="BN474" i="2" s="1"/>
  <c r="BI474" i="2" a="1"/>
  <c r="BI474" i="2" s="1"/>
  <c r="BL474" i="2" a="1"/>
  <c r="BL474" i="2" s="1"/>
  <c r="BK474" i="2" a="1"/>
  <c r="BK474" i="2" s="1"/>
  <c r="BH474" i="2" a="1"/>
  <c r="BH474" i="2" s="1"/>
  <c r="BJ490" i="2" a="1"/>
  <c r="BJ490" i="2" s="1"/>
  <c r="BH490" i="2" a="1"/>
  <c r="BH490" i="2" s="1"/>
  <c r="BM490" i="2"/>
  <c r="BI490" i="2" a="1"/>
  <c r="BI490" i="2" s="1"/>
  <c r="BK490" i="2" a="1"/>
  <c r="BK490" i="2" s="1"/>
  <c r="BL490" i="2" a="1"/>
  <c r="BL490" i="2" s="1"/>
  <c r="BN490" i="2" a="1"/>
  <c r="BN490" i="2" s="1"/>
  <c r="BC506" i="2" a="1"/>
  <c r="BC506" i="2" s="1"/>
  <c r="AZ506" i="2" a="1"/>
  <c r="AZ506" i="2" s="1"/>
  <c r="BD506" i="2" a="1"/>
  <c r="BD506" i="2" s="1"/>
  <c r="BA506" i="2" a="1"/>
  <c r="BA506" i="2" s="1"/>
  <c r="BE506" i="2"/>
  <c r="BB506" i="2" a="1"/>
  <c r="BB506" i="2" s="1"/>
  <c r="BF506" i="2" a="1"/>
  <c r="BF506" i="2" s="1"/>
  <c r="BB522" i="2" a="1"/>
  <c r="BB522" i="2" s="1"/>
  <c r="BF522" i="2" a="1"/>
  <c r="BF522" i="2" s="1"/>
  <c r="BC522" i="2" a="1"/>
  <c r="BC522" i="2" s="1"/>
  <c r="AZ522" i="2" a="1"/>
  <c r="AZ522" i="2" s="1"/>
  <c r="BD522" i="2" a="1"/>
  <c r="BD522" i="2" s="1"/>
  <c r="BA522" i="2" a="1"/>
  <c r="BA522" i="2" s="1"/>
  <c r="BE522" i="2"/>
  <c r="AL538" i="2" a="1"/>
  <c r="AL538" i="2" s="1"/>
  <c r="AO538" i="2"/>
  <c r="AK538" i="2" a="1"/>
  <c r="AK538" i="2" s="1"/>
  <c r="AN538" i="2" a="1"/>
  <c r="AN538" i="2" s="1"/>
  <c r="AP538" i="2" a="1"/>
  <c r="AP538" i="2" s="1"/>
  <c r="AM538" i="2" a="1"/>
  <c r="AM538" i="2" s="1"/>
  <c r="AL554" i="2" a="1"/>
  <c r="AL554" i="2" s="1"/>
  <c r="AO554" i="2"/>
  <c r="AK554" i="2" a="1"/>
  <c r="AK554" i="2" s="1"/>
  <c r="AN554" i="2" a="1"/>
  <c r="AN554" i="2" s="1"/>
  <c r="AM554" i="2" a="1"/>
  <c r="AM554" i="2" s="1"/>
  <c r="AP554" i="2" a="1"/>
  <c r="AP554" i="2" s="1"/>
  <c r="AV554" i="2" a="1"/>
  <c r="AV554" i="2" s="1"/>
  <c r="AX554" i="2" a="1"/>
  <c r="AX554" i="2" s="1"/>
  <c r="AT554" i="2" a="1"/>
  <c r="AT554" i="2" s="1"/>
  <c r="AR554" i="2" a="1"/>
  <c r="AR554" i="2" s="1"/>
  <c r="AW554" i="2"/>
  <c r="AS554" i="2" a="1"/>
  <c r="AS554" i="2" s="1"/>
  <c r="AU554" i="2" a="1"/>
  <c r="AU554" i="2" s="1"/>
  <c r="AU570" i="2" a="1"/>
  <c r="AU570" i="2" s="1"/>
  <c r="AR570" i="2" a="1"/>
  <c r="AR570" i="2" s="1"/>
  <c r="AV570" i="2" a="1"/>
  <c r="AV570" i="2" s="1"/>
  <c r="AS570" i="2" a="1"/>
  <c r="AS570" i="2" s="1"/>
  <c r="AW570" i="2"/>
  <c r="AT570" i="2" a="1"/>
  <c r="AT570" i="2" s="1"/>
  <c r="AX570" i="2" a="1"/>
  <c r="AX570" i="2" s="1"/>
  <c r="AU602" i="2" a="1"/>
  <c r="AU602" i="2" s="1"/>
  <c r="AV602" i="2" a="1"/>
  <c r="AV602" i="2" s="1"/>
  <c r="AR602" i="2" a="1"/>
  <c r="AR602" i="2" s="1"/>
  <c r="AX602" i="2" a="1"/>
  <c r="AX602" i="2" s="1"/>
  <c r="AT602" i="2" a="1"/>
  <c r="AT602" i="2" s="1"/>
  <c r="AS602" i="2" a="1"/>
  <c r="AS602" i="2" s="1"/>
  <c r="AW602" i="2"/>
  <c r="BI618" i="2" a="1"/>
  <c r="BI618" i="2" s="1"/>
  <c r="BM618" i="2"/>
  <c r="BJ618" i="2" a="1"/>
  <c r="BJ618" i="2" s="1"/>
  <c r="BN618" i="2" a="1"/>
  <c r="BN618" i="2" s="1"/>
  <c r="BK618" i="2" a="1"/>
  <c r="BK618" i="2" s="1"/>
  <c r="BH618" i="2" a="1"/>
  <c r="BH618" i="2" s="1"/>
  <c r="BL618" i="2" a="1"/>
  <c r="BL618" i="2" s="1"/>
  <c r="AO634" i="2"/>
  <c r="AK634" i="2" a="1"/>
  <c r="AK634" i="2" s="1"/>
  <c r="AN634" i="2" a="1"/>
  <c r="AN634" i="2" s="1"/>
  <c r="AP634" i="2" a="1"/>
  <c r="AP634" i="2" s="1"/>
  <c r="AM634" i="2" a="1"/>
  <c r="AM634" i="2" s="1"/>
  <c r="AL634" i="2" a="1"/>
  <c r="AL634" i="2" s="1"/>
  <c r="BC650" i="2" a="1"/>
  <c r="BC650" i="2" s="1"/>
  <c r="BD650" i="2" a="1"/>
  <c r="BD650" i="2" s="1"/>
  <c r="BE650" i="2"/>
  <c r="BA650" i="2" a="1"/>
  <c r="BA650" i="2" s="1"/>
  <c r="BF650" i="2" a="1"/>
  <c r="BF650" i="2" s="1"/>
  <c r="AZ650" i="2" a="1"/>
  <c r="AZ650" i="2" s="1"/>
  <c r="BB650" i="2" a="1"/>
  <c r="BB650" i="2" s="1"/>
  <c r="AT666" i="2" a="1"/>
  <c r="AT666" i="2" s="1"/>
  <c r="AU666" i="2" a="1"/>
  <c r="AU666" i="2" s="1"/>
  <c r="AV666" i="2" a="1"/>
  <c r="AV666" i="2" s="1"/>
  <c r="AR666" i="2" a="1"/>
  <c r="AR666" i="2" s="1"/>
  <c r="AX666" i="2" a="1"/>
  <c r="AX666" i="2" s="1"/>
  <c r="AS666" i="2" a="1"/>
  <c r="AS666" i="2" s="1"/>
  <c r="AW666" i="2"/>
  <c r="AT682" i="2" a="1"/>
  <c r="AT682" i="2" s="1"/>
  <c r="AS682" i="2" a="1"/>
  <c r="AS682" i="2" s="1"/>
  <c r="AW682" i="2"/>
  <c r="AR682" i="2" a="1"/>
  <c r="AR682" i="2" s="1"/>
  <c r="AU682" i="2" a="1"/>
  <c r="AU682" i="2" s="1"/>
  <c r="AV682" i="2" a="1"/>
  <c r="AV682" i="2" s="1"/>
  <c r="AX682" i="2" a="1"/>
  <c r="AX682" i="2" s="1"/>
  <c r="AK706" i="2" a="1"/>
  <c r="AK706" i="2" s="1"/>
  <c r="AL706" i="2" a="1"/>
  <c r="AL706" i="2" s="1"/>
  <c r="AP706" i="2" a="1"/>
  <c r="AP706" i="2" s="1"/>
  <c r="AM706" i="2" a="1"/>
  <c r="AM706" i="2" s="1"/>
  <c r="AO706" i="2"/>
  <c r="AN706" i="2" a="1"/>
  <c r="AN706" i="2" s="1"/>
  <c r="AT722" i="2" a="1"/>
  <c r="AT722" i="2" s="1"/>
  <c r="AU722" i="2" a="1"/>
  <c r="AU722" i="2" s="1"/>
  <c r="AW722" i="2"/>
  <c r="AR722" i="2" a="1"/>
  <c r="AR722" i="2" s="1"/>
  <c r="AX722" i="2" a="1"/>
  <c r="AX722" i="2" s="1"/>
  <c r="AS722" i="2" a="1"/>
  <c r="AS722" i="2" s="1"/>
  <c r="AV722" i="2" a="1"/>
  <c r="AV722" i="2" s="1"/>
  <c r="AK738" i="2" a="1"/>
  <c r="AK738" i="2" s="1"/>
  <c r="AL738" i="2" a="1"/>
  <c r="AL738" i="2" s="1"/>
  <c r="AO738" i="2"/>
  <c r="AM738" i="2" a="1"/>
  <c r="AM738" i="2" s="1"/>
  <c r="AP738" i="2" a="1"/>
  <c r="AP738" i="2" s="1"/>
  <c r="AN738" i="2" a="1"/>
  <c r="AN738" i="2" s="1"/>
  <c r="BE751" i="2"/>
  <c r="BA751" i="2" a="1"/>
  <c r="BA751" i="2" s="1"/>
  <c r="BC751" i="2" a="1"/>
  <c r="BC751" i="2" s="1"/>
  <c r="BD751" i="2" a="1"/>
  <c r="BD751" i="2" s="1"/>
  <c r="AZ751" i="2" a="1"/>
  <c r="AZ751" i="2" s="1"/>
  <c r="BB751" i="2" a="1"/>
  <c r="BB751" i="2" s="1"/>
  <c r="BF751" i="2" a="1"/>
  <c r="BF751" i="2" s="1"/>
  <c r="BB783" i="2" a="1"/>
  <c r="BB783" i="2" s="1"/>
  <c r="BD783" i="2" a="1"/>
  <c r="BD783" i="2" s="1"/>
  <c r="BF783" i="2" a="1"/>
  <c r="BF783" i="2" s="1"/>
  <c r="AZ783" i="2" a="1"/>
  <c r="AZ783" i="2" s="1"/>
  <c r="BA783" i="2" a="1"/>
  <c r="BA783" i="2" s="1"/>
  <c r="BC783" i="2" a="1"/>
  <c r="BC783" i="2" s="1"/>
  <c r="BE783" i="2"/>
  <c r="BN799" i="2" a="1"/>
  <c r="BN799" i="2" s="1"/>
  <c r="BK799" i="2" a="1"/>
  <c r="BK799" i="2" s="1"/>
  <c r="BL799" i="2" a="1"/>
  <c r="BL799" i="2" s="1"/>
  <c r="BM799" i="2"/>
  <c r="BH799" i="2" a="1"/>
  <c r="BH799" i="2" s="1"/>
  <c r="BI799" i="2" a="1"/>
  <c r="BI799" i="2" s="1"/>
  <c r="BJ799" i="2" a="1"/>
  <c r="BJ799" i="2" s="1"/>
  <c r="BN815" i="2" a="1"/>
  <c r="BN815" i="2" s="1"/>
  <c r="BK815" i="2" a="1"/>
  <c r="BK815" i="2" s="1"/>
  <c r="BL815" i="2" a="1"/>
  <c r="BL815" i="2" s="1"/>
  <c r="BM815" i="2"/>
  <c r="BH815" i="2" a="1"/>
  <c r="BH815" i="2" s="1"/>
  <c r="BI815" i="2" a="1"/>
  <c r="BI815" i="2" s="1"/>
  <c r="BJ815" i="2" a="1"/>
  <c r="BJ815" i="2" s="1"/>
  <c r="AN815" i="2" a="1"/>
  <c r="AN815" i="2" s="1"/>
  <c r="AP815" i="2" a="1"/>
  <c r="AP815" i="2" s="1"/>
  <c r="AK815" i="2" a="1"/>
  <c r="AK815" i="2" s="1"/>
  <c r="AL815" i="2" a="1"/>
  <c r="AL815" i="2" s="1"/>
  <c r="AO815" i="2"/>
  <c r="AM815" i="2" a="1"/>
  <c r="AM815" i="2" s="1"/>
  <c r="AX831" i="2" a="1"/>
  <c r="AX831" i="2" s="1"/>
  <c r="AW831" i="2"/>
  <c r="AR831" i="2" a="1"/>
  <c r="AR831" i="2" s="1"/>
  <c r="AU831" i="2" a="1"/>
  <c r="AU831" i="2" s="1"/>
  <c r="AV831" i="2" a="1"/>
  <c r="AV831" i="2" s="1"/>
  <c r="AS831" i="2" a="1"/>
  <c r="AS831" i="2" s="1"/>
  <c r="AT831" i="2" a="1"/>
  <c r="AT831" i="2" s="1"/>
  <c r="AN863" i="2" a="1"/>
  <c r="AN863" i="2" s="1"/>
  <c r="AK863" i="2" a="1"/>
  <c r="AK863" i="2" s="1"/>
  <c r="AL863" i="2" a="1"/>
  <c r="AL863" i="2" s="1"/>
  <c r="AO863" i="2"/>
  <c r="AP863" i="2" a="1"/>
  <c r="AP863" i="2" s="1"/>
  <c r="AM863" i="2" a="1"/>
  <c r="AM863" i="2" s="1"/>
  <c r="BF879" i="2" a="1"/>
  <c r="BF879" i="2" s="1"/>
  <c r="BA879" i="2" a="1"/>
  <c r="BA879" i="2" s="1"/>
  <c r="AZ879" i="2" a="1"/>
  <c r="AZ879" i="2" s="1"/>
  <c r="BC879" i="2" a="1"/>
  <c r="BC879" i="2" s="1"/>
  <c r="BD879" i="2" a="1"/>
  <c r="BD879" i="2" s="1"/>
  <c r="BB879" i="2" a="1"/>
  <c r="BB879" i="2" s="1"/>
  <c r="BE879" i="2"/>
  <c r="AX895" i="2" a="1"/>
  <c r="AX895" i="2" s="1"/>
  <c r="AW895" i="2"/>
  <c r="AR895" i="2" a="1"/>
  <c r="AR895" i="2" s="1"/>
  <c r="AU895" i="2" a="1"/>
  <c r="AU895" i="2" s="1"/>
  <c r="AV895" i="2" a="1"/>
  <c r="AV895" i="2" s="1"/>
  <c r="AS895" i="2" a="1"/>
  <c r="AS895" i="2" s="1"/>
  <c r="AT895" i="2" a="1"/>
  <c r="AT895" i="2" s="1"/>
  <c r="AL927" i="2" a="1"/>
  <c r="AL927" i="2" s="1"/>
  <c r="AM927" i="2" a="1"/>
  <c r="AM927" i="2" s="1"/>
  <c r="AO927" i="2"/>
  <c r="AK927" i="2" a="1"/>
  <c r="AK927" i="2" s="1"/>
  <c r="AP927" i="2" a="1"/>
  <c r="AP927" i="2" s="1"/>
  <c r="AN927" i="2" a="1"/>
  <c r="AN927" i="2" s="1"/>
  <c r="BJ943" i="2" a="1"/>
  <c r="BJ943" i="2" s="1"/>
  <c r="BM943" i="2"/>
  <c r="BH943" i="2" a="1"/>
  <c r="BH943" i="2" s="1"/>
  <c r="BK943" i="2" a="1"/>
  <c r="BK943" i="2" s="1"/>
  <c r="BL943" i="2" a="1"/>
  <c r="BL943" i="2" s="1"/>
  <c r="BN943" i="2" a="1"/>
  <c r="BN943" i="2" s="1"/>
  <c r="BI943" i="2" a="1"/>
  <c r="BI943" i="2" s="1"/>
  <c r="AU959" i="2" a="1"/>
  <c r="AU959" i="2" s="1"/>
  <c r="AR959" i="2" a="1"/>
  <c r="AR959" i="2" s="1"/>
  <c r="AV959" i="2" a="1"/>
  <c r="AV959" i="2" s="1"/>
  <c r="AS959" i="2" a="1"/>
  <c r="AS959" i="2" s="1"/>
  <c r="AW959" i="2"/>
  <c r="AT959" i="2" a="1"/>
  <c r="AT959" i="2" s="1"/>
  <c r="AX959" i="2" a="1"/>
  <c r="AX959" i="2" s="1"/>
  <c r="AZ975" i="2" a="1"/>
  <c r="AZ975" i="2" s="1"/>
  <c r="BC975" i="2" a="1"/>
  <c r="BC975" i="2" s="1"/>
  <c r="BE975" i="2"/>
  <c r="BD975" i="2" a="1"/>
  <c r="BD975" i="2" s="1"/>
  <c r="BB975" i="2" a="1"/>
  <c r="BB975" i="2" s="1"/>
  <c r="BF975" i="2" a="1"/>
  <c r="BF975" i="2" s="1"/>
  <c r="BA975" i="2" a="1"/>
  <c r="BA975" i="2" s="1"/>
  <c r="AL991" i="2" a="1"/>
  <c r="AL991" i="2" s="1"/>
  <c r="AM991" i="2" a="1"/>
  <c r="AM991" i="2" s="1"/>
  <c r="AO991" i="2"/>
  <c r="AK991" i="2" a="1"/>
  <c r="AK991" i="2" s="1"/>
  <c r="AP991" i="2" a="1"/>
  <c r="AP991" i="2" s="1"/>
  <c r="AN991" i="2" a="1"/>
  <c r="AN991" i="2" s="1"/>
  <c r="BJ1007" i="2" a="1"/>
  <c r="BJ1007" i="2" s="1"/>
  <c r="BM1007" i="2"/>
  <c r="BH1007" i="2" a="1"/>
  <c r="BH1007" i="2" s="1"/>
  <c r="BK1007" i="2" a="1"/>
  <c r="BK1007" i="2" s="1"/>
  <c r="BL1007" i="2" a="1"/>
  <c r="BL1007" i="2" s="1"/>
  <c r="BN1007" i="2" a="1"/>
  <c r="BN1007" i="2" s="1"/>
  <c r="BI1007" i="2" a="1"/>
  <c r="BI1007" i="2" s="1"/>
  <c r="AU1023" i="2" a="1"/>
  <c r="AU1023" i="2" s="1"/>
  <c r="AR1023" i="2" a="1"/>
  <c r="AR1023" i="2" s="1"/>
  <c r="AV1023" i="2" a="1"/>
  <c r="AV1023" i="2" s="1"/>
  <c r="AS1023" i="2" a="1"/>
  <c r="AS1023" i="2" s="1"/>
  <c r="AW1023" i="2"/>
  <c r="AT1023" i="2" a="1"/>
  <c r="AT1023" i="2" s="1"/>
  <c r="AX1023" i="2" a="1"/>
  <c r="AX1023" i="2" s="1"/>
  <c r="AZ1039" i="2" a="1"/>
  <c r="AZ1039" i="2" s="1"/>
  <c r="BC1039" i="2" a="1"/>
  <c r="BC1039" i="2" s="1"/>
  <c r="BE1039" i="2"/>
  <c r="BD1039" i="2" a="1"/>
  <c r="BD1039" i="2" s="1"/>
  <c r="BB1039" i="2" a="1"/>
  <c r="BB1039" i="2" s="1"/>
  <c r="BF1039" i="2" a="1"/>
  <c r="BF1039" i="2" s="1"/>
  <c r="BA1039" i="2" a="1"/>
  <c r="BA1039" i="2" s="1"/>
  <c r="BJ1055" i="2" a="1"/>
  <c r="BJ1055" i="2" s="1"/>
  <c r="BM1055" i="2"/>
  <c r="BH1055" i="2" a="1"/>
  <c r="BH1055" i="2" s="1"/>
  <c r="BK1055" i="2" a="1"/>
  <c r="BK1055" i="2" s="1"/>
  <c r="BL1055" i="2" a="1"/>
  <c r="BL1055" i="2" s="1"/>
  <c r="BN1055" i="2" a="1"/>
  <c r="BN1055" i="2" s="1"/>
  <c r="BI1055" i="2" a="1"/>
  <c r="BI1055" i="2" s="1"/>
  <c r="AL1071" i="2" a="1"/>
  <c r="AL1071" i="2" s="1"/>
  <c r="AM1071" i="2" a="1"/>
  <c r="AM1071" i="2" s="1"/>
  <c r="AK1071" i="2" a="1"/>
  <c r="AK1071" i="2" s="1"/>
  <c r="AP1071" i="2" a="1"/>
  <c r="AP1071" i="2" s="1"/>
  <c r="AO1071" i="2"/>
  <c r="AN1071" i="2" a="1"/>
  <c r="AN1071" i="2" s="1"/>
  <c r="BB1103" i="2" a="1"/>
  <c r="BB1103" i="2" s="1"/>
  <c r="BF1103" i="2" a="1"/>
  <c r="BF1103" i="2" s="1"/>
  <c r="BC1103" i="2" a="1"/>
  <c r="BC1103" i="2" s="1"/>
  <c r="BA1103" i="2" a="1"/>
  <c r="BA1103" i="2" s="1"/>
  <c r="BE1103" i="2"/>
  <c r="AZ1103" i="2" a="1"/>
  <c r="AZ1103" i="2" s="1"/>
  <c r="BD1103" i="2" a="1"/>
  <c r="BD1103" i="2" s="1"/>
  <c r="BJ1119" i="2" a="1"/>
  <c r="BJ1119" i="2" s="1"/>
  <c r="BK1119" i="2" a="1"/>
  <c r="BK1119" i="2" s="1"/>
  <c r="BL1119" i="2" a="1"/>
  <c r="BL1119" i="2" s="1"/>
  <c r="BI1119" i="2" a="1"/>
  <c r="BI1119" i="2" s="1"/>
  <c r="BH1119" i="2" a="1"/>
  <c r="BH1119" i="2" s="1"/>
  <c r="BM1119" i="2"/>
  <c r="BN1119" i="2" a="1"/>
  <c r="BN1119" i="2" s="1"/>
  <c r="AK1135" i="2" a="1"/>
  <c r="AK1135" i="2" s="1"/>
  <c r="AO1135" i="2"/>
  <c r="AN1135" i="2" a="1"/>
  <c r="AN1135" i="2" s="1"/>
  <c r="AL1135" i="2" a="1"/>
  <c r="AL1135" i="2" s="1"/>
  <c r="AP1135" i="2" a="1"/>
  <c r="AP1135" i="2" s="1"/>
  <c r="AM1135" i="2" a="1"/>
  <c r="AM1135" i="2" s="1"/>
  <c r="AU1151" i="2" a="1"/>
  <c r="AU1151" i="2" s="1"/>
  <c r="AS1151" i="2" a="1"/>
  <c r="AS1151" i="2" s="1"/>
  <c r="AX1151" i="2" a="1"/>
  <c r="AX1151" i="2" s="1"/>
  <c r="AW1151" i="2"/>
  <c r="AR1151" i="2" a="1"/>
  <c r="AR1151" i="2" s="1"/>
  <c r="AV1151" i="2" a="1"/>
  <c r="AV1151" i="2" s="1"/>
  <c r="AT1151" i="2" a="1"/>
  <c r="AT1151" i="2" s="1"/>
  <c r="AX1178" i="2" a="1"/>
  <c r="AX1178" i="2" s="1"/>
  <c r="AS1178" i="2" a="1"/>
  <c r="AS1178" i="2" s="1"/>
  <c r="AR1178" i="2" a="1"/>
  <c r="AR1178" i="2" s="1"/>
  <c r="AV1178" i="2" a="1"/>
  <c r="AV1178" i="2" s="1"/>
  <c r="AW1178" i="2"/>
  <c r="AU1178" i="2" a="1"/>
  <c r="AU1178" i="2" s="1"/>
  <c r="AT1178" i="2" a="1"/>
  <c r="AT1178" i="2" s="1"/>
  <c r="BL1194" i="2" a="1"/>
  <c r="BL1194" i="2" s="1"/>
  <c r="BH1194" i="2" a="1"/>
  <c r="BH1194" i="2" s="1"/>
  <c r="BI1194" i="2" a="1"/>
  <c r="BI1194" i="2" s="1"/>
  <c r="BM1194" i="2"/>
  <c r="BN1194" i="2" a="1"/>
  <c r="BN1194" i="2" s="1"/>
  <c r="BJ1194" i="2" a="1"/>
  <c r="BJ1194" i="2" s="1"/>
  <c r="BK1194" i="2" a="1"/>
  <c r="BK1194" i="2" s="1"/>
  <c r="AW1194" i="2"/>
  <c r="AS1194" i="2" a="1"/>
  <c r="AS1194" i="2" s="1"/>
  <c r="AX1194" i="2" a="1"/>
  <c r="AX1194" i="2" s="1"/>
  <c r="AV1194" i="2" a="1"/>
  <c r="AV1194" i="2" s="1"/>
  <c r="AU1194" i="2" a="1"/>
  <c r="AU1194" i="2" s="1"/>
  <c r="AR1194" i="2" a="1"/>
  <c r="AR1194" i="2" s="1"/>
  <c r="AT1194" i="2" a="1"/>
  <c r="AT1194" i="2" s="1"/>
  <c r="BB1210" i="2" a="1"/>
  <c r="BB1210" i="2" s="1"/>
  <c r="BF1210" i="2" a="1"/>
  <c r="BF1210" i="2" s="1"/>
  <c r="BC1210" i="2" a="1"/>
  <c r="BC1210" i="2" s="1"/>
  <c r="BA1210" i="2" a="1"/>
  <c r="BA1210" i="2" s="1"/>
  <c r="BE1210" i="2"/>
  <c r="BD1210" i="2" a="1"/>
  <c r="BD1210" i="2" s="1"/>
  <c r="AZ1210" i="2" a="1"/>
  <c r="AZ1210" i="2" s="1"/>
  <c r="AW1226" i="2"/>
  <c r="AS1226" i="2" a="1"/>
  <c r="AS1226" i="2" s="1"/>
  <c r="AX1226" i="2" a="1"/>
  <c r="AX1226" i="2" s="1"/>
  <c r="AR1226" i="2" a="1"/>
  <c r="AR1226" i="2" s="1"/>
  <c r="AV1226" i="2" a="1"/>
  <c r="AV1226" i="2" s="1"/>
  <c r="AU1226" i="2" a="1"/>
  <c r="AU1226" i="2" s="1"/>
  <c r="AT1226" i="2" a="1"/>
  <c r="AT1226" i="2" s="1"/>
  <c r="AW1242" i="2"/>
  <c r="AX1242" i="2" a="1"/>
  <c r="AX1242" i="2" s="1"/>
  <c r="AS1242" i="2" a="1"/>
  <c r="AS1242" i="2" s="1"/>
  <c r="AR1242" i="2" a="1"/>
  <c r="AR1242" i="2" s="1"/>
  <c r="AV1242" i="2" a="1"/>
  <c r="AV1242" i="2" s="1"/>
  <c r="AU1242" i="2" a="1"/>
  <c r="AU1242" i="2" s="1"/>
  <c r="AT1242" i="2" a="1"/>
  <c r="AT1242" i="2" s="1"/>
  <c r="BL1258" i="2" a="1"/>
  <c r="BL1258" i="2" s="1"/>
  <c r="BH1258" i="2" a="1"/>
  <c r="BH1258" i="2" s="1"/>
  <c r="BI1258" i="2" a="1"/>
  <c r="BI1258" i="2" s="1"/>
  <c r="BM1258" i="2"/>
  <c r="BK1258" i="2" a="1"/>
  <c r="BK1258" i="2" s="1"/>
  <c r="BJ1258" i="2" a="1"/>
  <c r="BJ1258" i="2" s="1"/>
  <c r="BN1258" i="2" a="1"/>
  <c r="BN1258" i="2" s="1"/>
  <c r="AS1258" i="2" a="1"/>
  <c r="AS1258" i="2" s="1"/>
  <c r="AR1258" i="2" a="1"/>
  <c r="AR1258" i="2" s="1"/>
  <c r="AU1258" i="2" a="1"/>
  <c r="AU1258" i="2" s="1"/>
  <c r="AX1258" i="2" a="1"/>
  <c r="AX1258" i="2" s="1"/>
  <c r="AT1258" i="2" a="1"/>
  <c r="AT1258" i="2" s="1"/>
  <c r="AW1258" i="2"/>
  <c r="AV1258" i="2" a="1"/>
  <c r="AV1258" i="2" s="1"/>
  <c r="AP1290" i="2" a="1"/>
  <c r="AP1290" i="2" s="1"/>
  <c r="AM1290" i="2" a="1"/>
  <c r="AM1290" i="2" s="1"/>
  <c r="AL1290" i="2" a="1"/>
  <c r="AL1290" i="2" s="1"/>
  <c r="AO1290" i="2"/>
  <c r="AK1290" i="2" a="1"/>
  <c r="AK1290" i="2" s="1"/>
  <c r="AN1290" i="2" a="1"/>
  <c r="AN1290" i="2" s="1"/>
  <c r="BF1306" i="2" a="1"/>
  <c r="BF1306" i="2" s="1"/>
  <c r="AZ1306" i="2" a="1"/>
  <c r="AZ1306" i="2" s="1"/>
  <c r="BC1306" i="2" a="1"/>
  <c r="BC1306" i="2" s="1"/>
  <c r="BB1306" i="2" a="1"/>
  <c r="BB1306" i="2" s="1"/>
  <c r="BE1306" i="2"/>
  <c r="BA1306" i="2" a="1"/>
  <c r="BA1306" i="2" s="1"/>
  <c r="BD1306" i="2" a="1"/>
  <c r="BD1306" i="2" s="1"/>
  <c r="AS1322" i="2" a="1"/>
  <c r="AS1322" i="2" s="1"/>
  <c r="AV1322" i="2" a="1"/>
  <c r="AV1322" i="2" s="1"/>
  <c r="AR1322" i="2" a="1"/>
  <c r="AR1322" i="2" s="1"/>
  <c r="AT1322" i="2" a="1"/>
  <c r="AT1322" i="2" s="1"/>
  <c r="AW1322" i="2"/>
  <c r="AU1322" i="2" a="1"/>
  <c r="AU1322" i="2" s="1"/>
  <c r="AX1322" i="2" a="1"/>
  <c r="AX1322" i="2" s="1"/>
  <c r="BB1338" i="2" a="1"/>
  <c r="BB1338" i="2" s="1"/>
  <c r="BE1338" i="2"/>
  <c r="BD1338" i="2" a="1"/>
  <c r="BD1338" i="2" s="1"/>
  <c r="BF1338" i="2" a="1"/>
  <c r="BF1338" i="2" s="1"/>
  <c r="AZ1338" i="2" a="1"/>
  <c r="AZ1338" i="2" s="1"/>
  <c r="BC1338" i="2" a="1"/>
  <c r="BC1338" i="2" s="1"/>
  <c r="BA1338" i="2" a="1"/>
  <c r="BA1338" i="2" s="1"/>
  <c r="BI1354" i="2" a="1"/>
  <c r="BI1354" i="2" s="1"/>
  <c r="BH1354" i="2" a="1"/>
  <c r="BH1354" i="2" s="1"/>
  <c r="BL1354" i="2" a="1"/>
  <c r="BL1354" i="2" s="1"/>
  <c r="BJ1354" i="2" a="1"/>
  <c r="BJ1354" i="2" s="1"/>
  <c r="BK1354" i="2" a="1"/>
  <c r="BK1354" i="2" s="1"/>
  <c r="BN1354" i="2" a="1"/>
  <c r="BN1354" i="2" s="1"/>
  <c r="BM1354" i="2"/>
  <c r="AZ248" i="2" a="1"/>
  <c r="AZ248" i="2" s="1"/>
  <c r="BB248" i="2" a="1"/>
  <c r="BB248" i="2" s="1"/>
  <c r="BC248" i="2" a="1"/>
  <c r="BC248" i="2" s="1"/>
  <c r="BE248" i="2"/>
  <c r="BF248" i="2" a="1"/>
  <c r="BF248" i="2" s="1"/>
  <c r="BA248" i="2" a="1"/>
  <c r="BA248" i="2" s="1"/>
  <c r="BD248" i="2" a="1"/>
  <c r="BD248" i="2" s="1"/>
  <c r="BH231" i="2" a="1"/>
  <c r="BH231" i="2" s="1"/>
  <c r="BL231" i="2" a="1"/>
  <c r="BL231" i="2" s="1"/>
  <c r="BI231" i="2" a="1"/>
  <c r="BI231" i="2" s="1"/>
  <c r="BM231" i="2"/>
  <c r="BJ231" i="2" a="1"/>
  <c r="BJ231" i="2" s="1"/>
  <c r="BN231" i="2" a="1"/>
  <c r="BN231" i="2" s="1"/>
  <c r="BK231" i="2" a="1"/>
  <c r="BK231" i="2" s="1"/>
  <c r="AS231" i="2" a="1"/>
  <c r="AS231" i="2" s="1"/>
  <c r="AX231" i="2" a="1"/>
  <c r="AX231" i="2" s="1"/>
  <c r="AW231" i="2"/>
  <c r="AV231" i="2" a="1"/>
  <c r="AV231" i="2" s="1"/>
  <c r="AU231" i="2" a="1"/>
  <c r="AU231" i="2" s="1"/>
  <c r="AT231" i="2" a="1"/>
  <c r="AT231" i="2" s="1"/>
  <c r="AR231" i="2" a="1"/>
  <c r="AR231" i="2" s="1"/>
  <c r="AO215" i="2"/>
  <c r="AN215" i="2" a="1"/>
  <c r="AN215" i="2" s="1"/>
  <c r="AL215" i="2" a="1"/>
  <c r="AL215" i="2" s="1"/>
  <c r="AK215" i="2" a="1"/>
  <c r="AK215" i="2" s="1"/>
  <c r="AM215" i="2" a="1"/>
  <c r="AM215" i="2" s="1"/>
  <c r="AP215" i="2" a="1"/>
  <c r="AP215" i="2" s="1"/>
  <c r="BJ199" i="2" a="1"/>
  <c r="BJ199" i="2" s="1"/>
  <c r="BN199" i="2" a="1"/>
  <c r="BN199" i="2" s="1"/>
  <c r="BK199" i="2" a="1"/>
  <c r="BK199" i="2" s="1"/>
  <c r="BH199" i="2" a="1"/>
  <c r="BH199" i="2" s="1"/>
  <c r="BL199" i="2" a="1"/>
  <c r="BL199" i="2" s="1"/>
  <c r="BI199" i="2" a="1"/>
  <c r="BI199" i="2" s="1"/>
  <c r="BM199" i="2"/>
  <c r="BH183" i="2" a="1"/>
  <c r="BH183" i="2" s="1"/>
  <c r="BJ183" i="2" a="1"/>
  <c r="BJ183" i="2" s="1"/>
  <c r="BK183" i="2" a="1"/>
  <c r="BK183" i="2" s="1"/>
  <c r="BM183" i="2"/>
  <c r="BI183" i="2" a="1"/>
  <c r="BI183" i="2" s="1"/>
  <c r="BN183" i="2" a="1"/>
  <c r="BN183" i="2" s="1"/>
  <c r="BL183" i="2" a="1"/>
  <c r="BL183" i="2" s="1"/>
  <c r="AS167" i="2" a="1"/>
  <c r="AS167" i="2" s="1"/>
  <c r="AW167" i="2"/>
  <c r="AV167" i="2" a="1"/>
  <c r="AV167" i="2" s="1"/>
  <c r="AU167" i="2" a="1"/>
  <c r="AU167" i="2" s="1"/>
  <c r="AR167" i="2" a="1"/>
  <c r="AR167" i="2" s="1"/>
  <c r="AX167" i="2" a="1"/>
  <c r="AX167" i="2" s="1"/>
  <c r="AT167" i="2" a="1"/>
  <c r="AT167" i="2" s="1"/>
  <c r="BB167" i="2" a="1"/>
  <c r="BB167" i="2" s="1"/>
  <c r="BD167" i="2" a="1"/>
  <c r="BD167" i="2" s="1"/>
  <c r="BA167" i="2" a="1"/>
  <c r="BA167" i="2" s="1"/>
  <c r="AZ167" i="2" a="1"/>
  <c r="AZ167" i="2" s="1"/>
  <c r="BC167" i="2" a="1"/>
  <c r="BC167" i="2" s="1"/>
  <c r="BF167" i="2" a="1"/>
  <c r="BF167" i="2" s="1"/>
  <c r="BE167" i="2"/>
  <c r="AP135" i="2" a="1"/>
  <c r="AP135" i="2" s="1"/>
  <c r="AL135" i="2" a="1"/>
  <c r="AL135" i="2" s="1"/>
  <c r="AN135" i="2" a="1"/>
  <c r="AN135" i="2" s="1"/>
  <c r="AK135" i="2" a="1"/>
  <c r="AK135" i="2" s="1"/>
  <c r="AM135" i="2" a="1"/>
  <c r="AM135" i="2" s="1"/>
  <c r="AO135" i="2"/>
  <c r="BA119" i="2" a="1"/>
  <c r="BA119" i="2" s="1"/>
  <c r="BE119" i="2"/>
  <c r="BB119" i="2" a="1"/>
  <c r="BB119" i="2" s="1"/>
  <c r="BF119" i="2" a="1"/>
  <c r="BF119" i="2" s="1"/>
  <c r="BC119" i="2" a="1"/>
  <c r="BC119" i="2" s="1"/>
  <c r="AZ119" i="2" a="1"/>
  <c r="AZ119" i="2" s="1"/>
  <c r="BD119" i="2" a="1"/>
  <c r="BD119" i="2" s="1"/>
  <c r="BH103" i="2" a="1"/>
  <c r="BH103" i="2" s="1"/>
  <c r="BL103" i="2" a="1"/>
  <c r="BL103" i="2" s="1"/>
  <c r="BK103" i="2" a="1"/>
  <c r="BK103" i="2" s="1"/>
  <c r="BJ103" i="2" a="1"/>
  <c r="BJ103" i="2" s="1"/>
  <c r="BN103" i="2" a="1"/>
  <c r="BN103" i="2" s="1"/>
  <c r="BM103" i="2"/>
  <c r="BI103" i="2" a="1"/>
  <c r="BI103" i="2" s="1"/>
  <c r="AL103" i="2" a="1"/>
  <c r="AL103" i="2" s="1"/>
  <c r="AM103" i="2" a="1"/>
  <c r="AM103" i="2" s="1"/>
  <c r="AP103" i="2" a="1"/>
  <c r="AP103" i="2" s="1"/>
  <c r="AN103" i="2" a="1"/>
  <c r="AN103" i="2" s="1"/>
  <c r="AK103" i="2" a="1"/>
  <c r="AK103" i="2" s="1"/>
  <c r="AO103" i="2"/>
  <c r="AV85" i="2" a="1"/>
  <c r="AV85" i="2" s="1"/>
  <c r="AX85" i="2" a="1"/>
  <c r="AX85" i="2" s="1"/>
  <c r="AU85" i="2" a="1"/>
  <c r="AU85" i="2" s="1"/>
  <c r="AT85" i="2" a="1"/>
  <c r="AT85" i="2" s="1"/>
  <c r="AS85" i="2" a="1"/>
  <c r="AS85" i="2" s="1"/>
  <c r="AR85" i="2" a="1"/>
  <c r="AR85" i="2" s="1"/>
  <c r="AW85" i="2"/>
  <c r="AP69" i="2" a="1"/>
  <c r="AP69" i="2" s="1"/>
  <c r="AK69" i="2" a="1"/>
  <c r="AK69" i="2" s="1"/>
  <c r="AM69" i="2" a="1"/>
  <c r="AM69" i="2" s="1"/>
  <c r="AL69" i="2" a="1"/>
  <c r="AL69" i="2" s="1"/>
  <c r="AO69" i="2"/>
  <c r="AN69" i="2" a="1"/>
  <c r="AN69" i="2" s="1"/>
  <c r="AZ53" i="2" a="1"/>
  <c r="AZ53" i="2" s="1"/>
  <c r="BD53" i="2" a="1"/>
  <c r="BD53" i="2" s="1"/>
  <c r="BA53" i="2" a="1"/>
  <c r="BA53" i="2" s="1"/>
  <c r="BE53" i="2"/>
  <c r="BB53" i="2" a="1"/>
  <c r="BB53" i="2" s="1"/>
  <c r="BF53" i="2" a="1"/>
  <c r="BF53" i="2" s="1"/>
  <c r="BC53" i="2" a="1"/>
  <c r="BC53" i="2" s="1"/>
  <c r="AP37" i="2" a="1"/>
  <c r="AP37" i="2" s="1"/>
  <c r="AL37" i="2" a="1"/>
  <c r="AL37" i="2" s="1"/>
  <c r="AK37" i="2" a="1"/>
  <c r="AK37" i="2" s="1"/>
  <c r="AN37" i="2" a="1"/>
  <c r="AN37" i="2" s="1"/>
  <c r="AO37" i="2"/>
  <c r="AM37" i="2" a="1"/>
  <c r="AM37" i="2" s="1"/>
  <c r="AT37" i="2" a="1"/>
  <c r="AT37" i="2" s="1"/>
  <c r="AR37" i="2" a="1"/>
  <c r="AR37" i="2" s="1"/>
  <c r="AS37" i="2" a="1"/>
  <c r="AS37" i="2" s="1"/>
  <c r="AX37" i="2" a="1"/>
  <c r="AX37" i="2" s="1"/>
  <c r="AU37" i="2" a="1"/>
  <c r="AU37" i="2" s="1"/>
  <c r="AV37" i="2" a="1"/>
  <c r="AV37" i="2" s="1"/>
  <c r="AW37" i="2"/>
  <c r="AR21" i="2" a="1"/>
  <c r="AR21" i="2" s="1"/>
  <c r="AU21" i="2" a="1"/>
  <c r="AU21" i="2" s="1"/>
  <c r="AW21" i="2"/>
  <c r="AS21" i="2" a="1"/>
  <c r="AS21" i="2" s="1"/>
  <c r="AX21" i="2" a="1"/>
  <c r="AX21" i="2" s="1"/>
  <c r="AT21" i="2" a="1"/>
  <c r="AT21" i="2" s="1"/>
  <c r="AV21" i="2" a="1"/>
  <c r="AV21" i="2" s="1"/>
  <c r="BA303" i="2" a="1"/>
  <c r="BA303" i="2" s="1"/>
  <c r="AV335" i="4" s="1"/>
  <c r="BE303" i="2"/>
  <c r="AZ335" i="4" s="1"/>
  <c r="BB303" i="2" a="1"/>
  <c r="BB303" i="2" s="1"/>
  <c r="AW335" i="4" s="1"/>
  <c r="BF303" i="2" a="1"/>
  <c r="BF303" i="2" s="1"/>
  <c r="BA335" i="4" s="1"/>
  <c r="BC303" i="2" a="1"/>
  <c r="BC303" i="2" s="1"/>
  <c r="AX335" i="4" s="1"/>
  <c r="AZ303" i="2" a="1"/>
  <c r="AZ303" i="2" s="1"/>
  <c r="AU335" i="4" s="1"/>
  <c r="BD303" i="2" a="1"/>
  <c r="BD303" i="2" s="1"/>
  <c r="AY335" i="4" s="1"/>
  <c r="BK335" i="2" a="1"/>
  <c r="BK335" i="2" s="1"/>
  <c r="BL335" i="2" a="1"/>
  <c r="BL335" i="2" s="1"/>
  <c r="BH335" i="2" a="1"/>
  <c r="BH335" i="2" s="1"/>
  <c r="BI335" i="2" a="1"/>
  <c r="BI335" i="2" s="1"/>
  <c r="BM335" i="2"/>
  <c r="BN335" i="2" a="1"/>
  <c r="BN335" i="2" s="1"/>
  <c r="BJ335" i="2" a="1"/>
  <c r="BJ335" i="2" s="1"/>
  <c r="AR335" i="2" a="1"/>
  <c r="AR335" i="2" s="1"/>
  <c r="AW335" i="2"/>
  <c r="AS335" i="2" a="1"/>
  <c r="AS335" i="2" s="1"/>
  <c r="AX335" i="2" a="1"/>
  <c r="AX335" i="2" s="1"/>
  <c r="AT335" i="2" a="1"/>
  <c r="AT335" i="2" s="1"/>
  <c r="AU335" i="2" a="1"/>
  <c r="AU335" i="2" s="1"/>
  <c r="AV335" i="2" a="1"/>
  <c r="AV335" i="2" s="1"/>
  <c r="BK399" i="2" a="1"/>
  <c r="BK399" i="2" s="1"/>
  <c r="BH399" i="2" a="1"/>
  <c r="BH399" i="2" s="1"/>
  <c r="BL399" i="2" a="1"/>
  <c r="BL399" i="2" s="1"/>
  <c r="BI399" i="2" a="1"/>
  <c r="BI399" i="2" s="1"/>
  <c r="BM399" i="2"/>
  <c r="BJ399" i="2" a="1"/>
  <c r="BJ399" i="2" s="1"/>
  <c r="BN399" i="2" a="1"/>
  <c r="BN399" i="2" s="1"/>
  <c r="AR431" i="2" a="1"/>
  <c r="AR431" i="2" s="1"/>
  <c r="AX431" i="2" a="1"/>
  <c r="AX431" i="2" s="1"/>
  <c r="AS431" i="2" a="1"/>
  <c r="AS431" i="2" s="1"/>
  <c r="AU431" i="2" a="1"/>
  <c r="AU431" i="2" s="1"/>
  <c r="AV431" i="2" a="1"/>
  <c r="AV431" i="2" s="1"/>
  <c r="AT431" i="2" a="1"/>
  <c r="AT431" i="2" s="1"/>
  <c r="AW431" i="2"/>
  <c r="AL463" i="2" a="1"/>
  <c r="AL463" i="2" s="1"/>
  <c r="AI414" i="4" s="1"/>
  <c r="AO463" i="2"/>
  <c r="AL414" i="4" s="1"/>
  <c r="AK463" i="2" a="1"/>
  <c r="AK463" i="2" s="1"/>
  <c r="AH414" i="4" s="1"/>
  <c r="AM463" i="2" a="1"/>
  <c r="AM463" i="2" s="1"/>
  <c r="AJ414" i="4" s="1"/>
  <c r="AN463" i="2" a="1"/>
  <c r="AN463" i="2" s="1"/>
  <c r="AK414" i="4" s="1"/>
  <c r="AP463" i="2" a="1"/>
  <c r="AP463" i="2" s="1"/>
  <c r="AM414" i="4" s="1"/>
  <c r="BK463" i="2" a="1"/>
  <c r="BK463" i="2" s="1"/>
  <c r="BE414" i="4" s="1"/>
  <c r="BH463" i="2" a="1"/>
  <c r="BH463" i="2" s="1"/>
  <c r="BB414" i="4" s="1"/>
  <c r="BL463" i="2" a="1"/>
  <c r="BL463" i="2" s="1"/>
  <c r="BF414" i="4" s="1"/>
  <c r="BI463" i="2" a="1"/>
  <c r="BI463" i="2" s="1"/>
  <c r="BC414" i="4" s="1"/>
  <c r="BM463" i="2"/>
  <c r="BG414" i="4" s="1"/>
  <c r="BJ463" i="2" a="1"/>
  <c r="BJ463" i="2" s="1"/>
  <c r="BD414" i="4" s="1"/>
  <c r="BN463" i="2" a="1"/>
  <c r="BN463" i="2" s="1"/>
  <c r="BH414" i="4" s="1"/>
  <c r="AT495" i="2" a="1"/>
  <c r="AT495" i="2" s="1"/>
  <c r="AX495" i="2" a="1"/>
  <c r="AX495" i="2" s="1"/>
  <c r="AU495" i="2" a="1"/>
  <c r="AU495" i="2" s="1"/>
  <c r="AR495" i="2" a="1"/>
  <c r="AR495" i="2" s="1"/>
  <c r="AV495" i="2" a="1"/>
  <c r="AV495" i="2" s="1"/>
  <c r="AS495" i="2" a="1"/>
  <c r="AS495" i="2" s="1"/>
  <c r="AW495" i="2"/>
  <c r="AL527" i="2" a="1"/>
  <c r="AL527" i="2" s="1"/>
  <c r="AM527" i="2" a="1"/>
  <c r="AM527" i="2" s="1"/>
  <c r="AP527" i="2" a="1"/>
  <c r="AP527" i="2" s="1"/>
  <c r="AK527" i="2" a="1"/>
  <c r="AK527" i="2" s="1"/>
  <c r="AO527" i="2"/>
  <c r="AN527" i="2" a="1"/>
  <c r="AN527" i="2" s="1"/>
  <c r="BH591" i="2" a="1"/>
  <c r="BH591" i="2" s="1"/>
  <c r="BM591" i="2"/>
  <c r="BI591" i="2" a="1"/>
  <c r="BI591" i="2" s="1"/>
  <c r="BK591" i="2" a="1"/>
  <c r="BK591" i="2" s="1"/>
  <c r="BL591" i="2" a="1"/>
  <c r="BL591" i="2" s="1"/>
  <c r="BJ591" i="2" a="1"/>
  <c r="BJ591" i="2" s="1"/>
  <c r="BN591" i="2" a="1"/>
  <c r="BN591" i="2" s="1"/>
  <c r="AW623" i="2"/>
  <c r="AX623" i="2" a="1"/>
  <c r="AX623" i="2" s="1"/>
  <c r="AS623" i="2" a="1"/>
  <c r="AS623" i="2" s="1"/>
  <c r="AT623" i="2" a="1"/>
  <c r="AT623" i="2" s="1"/>
  <c r="AV623" i="2" a="1"/>
  <c r="AV623" i="2" s="1"/>
  <c r="AR623" i="2" a="1"/>
  <c r="AR623" i="2" s="1"/>
  <c r="AU623" i="2" a="1"/>
  <c r="AU623" i="2" s="1"/>
  <c r="BJ687" i="2" a="1"/>
  <c r="BJ687" i="2" s="1"/>
  <c r="BI687" i="2" a="1"/>
  <c r="BI687" i="2" s="1"/>
  <c r="BK687" i="2" a="1"/>
  <c r="BK687" i="2" s="1"/>
  <c r="BN687" i="2" a="1"/>
  <c r="BN687" i="2" s="1"/>
  <c r="BH687" i="2" a="1"/>
  <c r="BH687" i="2" s="1"/>
  <c r="BL687" i="2" a="1"/>
  <c r="BL687" i="2" s="1"/>
  <c r="BM687" i="2"/>
  <c r="AZ727" i="2" a="1"/>
  <c r="AZ727" i="2" s="1"/>
  <c r="BA727" i="2" a="1"/>
  <c r="BA727" i="2" s="1"/>
  <c r="BF727" i="2" a="1"/>
  <c r="BF727" i="2" s="1"/>
  <c r="BB727" i="2" a="1"/>
  <c r="BB727" i="2" s="1"/>
  <c r="BC727" i="2" a="1"/>
  <c r="BC727" i="2" s="1"/>
  <c r="BE727" i="2"/>
  <c r="BD727" i="2" a="1"/>
  <c r="BD727" i="2" s="1"/>
  <c r="BK756" i="2" a="1"/>
  <c r="BK756" i="2" s="1"/>
  <c r="BH756" i="2" a="1"/>
  <c r="BH756" i="2" s="1"/>
  <c r="BL756" i="2" a="1"/>
  <c r="BL756" i="2" s="1"/>
  <c r="BI756" i="2" a="1"/>
  <c r="BI756" i="2" s="1"/>
  <c r="BM756" i="2"/>
  <c r="BJ756" i="2" a="1"/>
  <c r="BJ756" i="2" s="1"/>
  <c r="BN756" i="2" a="1"/>
  <c r="BN756" i="2" s="1"/>
  <c r="BE788" i="2"/>
  <c r="BD788" i="2" a="1"/>
  <c r="BD788" i="2" s="1"/>
  <c r="BC788" i="2" a="1"/>
  <c r="BC788" i="2" s="1"/>
  <c r="BB788" i="2" a="1"/>
  <c r="BB788" i="2" s="1"/>
  <c r="BA788" i="2" a="1"/>
  <c r="BA788" i="2" s="1"/>
  <c r="AZ788" i="2" a="1"/>
  <c r="AZ788" i="2" s="1"/>
  <c r="BF788" i="2" a="1"/>
  <c r="BF788" i="2" s="1"/>
  <c r="AX820" i="2" a="1"/>
  <c r="AX820" i="2" s="1"/>
  <c r="AR820" i="2" a="1"/>
  <c r="AR820" i="2" s="1"/>
  <c r="AU820" i="2" a="1"/>
  <c r="AU820" i="2" s="1"/>
  <c r="AT820" i="2" a="1"/>
  <c r="AT820" i="2" s="1"/>
  <c r="AW820" i="2"/>
  <c r="AS820" i="2" a="1"/>
  <c r="AS820" i="2" s="1"/>
  <c r="AV820" i="2" a="1"/>
  <c r="AV820" i="2" s="1"/>
  <c r="BF852" i="2" a="1"/>
  <c r="BF852" i="2" s="1"/>
  <c r="BC852" i="2" a="1"/>
  <c r="BC852" i="2" s="1"/>
  <c r="BD852" i="2" a="1"/>
  <c r="BD852" i="2" s="1"/>
  <c r="BE852" i="2"/>
  <c r="AZ852" i="2" a="1"/>
  <c r="AZ852" i="2" s="1"/>
  <c r="BA852" i="2" a="1"/>
  <c r="BA852" i="2" s="1"/>
  <c r="BB852" i="2" a="1"/>
  <c r="BB852" i="2" s="1"/>
  <c r="AP852" i="2" a="1"/>
  <c r="AP852" i="2" s="1"/>
  <c r="AO852" i="2"/>
  <c r="AM852" i="2" a="1"/>
  <c r="AM852" i="2" s="1"/>
  <c r="AN852" i="2" a="1"/>
  <c r="AN852" i="2" s="1"/>
  <c r="AL852" i="2" a="1"/>
  <c r="AL852" i="2" s="1"/>
  <c r="AK852" i="2" a="1"/>
  <c r="AK852" i="2" s="1"/>
  <c r="AX916" i="2" a="1"/>
  <c r="AX916" i="2" s="1"/>
  <c r="AR916" i="2" a="1"/>
  <c r="AR916" i="2" s="1"/>
  <c r="AU916" i="2" a="1"/>
  <c r="AU916" i="2" s="1"/>
  <c r="AT916" i="2" a="1"/>
  <c r="AT916" i="2" s="1"/>
  <c r="AW916" i="2"/>
  <c r="AS916" i="2" a="1"/>
  <c r="AS916" i="2" s="1"/>
  <c r="AV916" i="2" a="1"/>
  <c r="AV916" i="2" s="1"/>
  <c r="AU948" i="2" a="1"/>
  <c r="AU948" i="2" s="1"/>
  <c r="AR948" i="2" a="1"/>
  <c r="AR948" i="2" s="1"/>
  <c r="AW948" i="2"/>
  <c r="AT948" i="2" a="1"/>
  <c r="AT948" i="2" s="1"/>
  <c r="AX948" i="2" a="1"/>
  <c r="AX948" i="2" s="1"/>
  <c r="AV948" i="2" a="1"/>
  <c r="AV948" i="2" s="1"/>
  <c r="AS948" i="2" a="1"/>
  <c r="AS948" i="2" s="1"/>
  <c r="BH980" i="2" a="1"/>
  <c r="BH980" i="2" s="1"/>
  <c r="BI980" i="2" a="1"/>
  <c r="BI980" i="2" s="1"/>
  <c r="BN980" i="2" a="1"/>
  <c r="BN980" i="2" s="1"/>
  <c r="BJ980" i="2" a="1"/>
  <c r="BJ980" i="2" s="1"/>
  <c r="BK980" i="2" a="1"/>
  <c r="BK980" i="2" s="1"/>
  <c r="BM980" i="2"/>
  <c r="BL980" i="2" a="1"/>
  <c r="BL980" i="2" s="1"/>
  <c r="BB1012" i="2" a="1"/>
  <c r="BB1012" i="2" s="1"/>
  <c r="BE1012" i="2"/>
  <c r="AZ1012" i="2" a="1"/>
  <c r="AZ1012" i="2" s="1"/>
  <c r="BC1012" i="2" a="1"/>
  <c r="BC1012" i="2" s="1"/>
  <c r="BD1012" i="2" a="1"/>
  <c r="BD1012" i="2" s="1"/>
  <c r="BF1012" i="2" a="1"/>
  <c r="BF1012" i="2" s="1"/>
  <c r="BA1012" i="2" a="1"/>
  <c r="BA1012" i="2" s="1"/>
  <c r="BH1044" i="2" a="1"/>
  <c r="BH1044" i="2" s="1"/>
  <c r="BI1044" i="2" a="1"/>
  <c r="BI1044" i="2" s="1"/>
  <c r="BN1044" i="2" a="1"/>
  <c r="BN1044" i="2" s="1"/>
  <c r="BJ1044" i="2" a="1"/>
  <c r="BJ1044" i="2" s="1"/>
  <c r="BM1044" i="2"/>
  <c r="BK1044" i="2" a="1"/>
  <c r="BK1044" i="2" s="1"/>
  <c r="BL1044" i="2" a="1"/>
  <c r="BL1044" i="2" s="1"/>
  <c r="AK1076" i="2" a="1"/>
  <c r="AK1076" i="2" s="1"/>
  <c r="AO1076" i="2"/>
  <c r="AL1076" i="2" a="1"/>
  <c r="AL1076" i="2" s="1"/>
  <c r="AP1076" i="2" a="1"/>
  <c r="AP1076" i="2" s="1"/>
  <c r="AN1076" i="2" a="1"/>
  <c r="AN1076" i="2" s="1"/>
  <c r="AM1076" i="2" a="1"/>
  <c r="AM1076" i="2" s="1"/>
  <c r="AL1108" i="2" a="1"/>
  <c r="AL1108" i="2" s="1"/>
  <c r="AN1108" i="2" a="1"/>
  <c r="AN1108" i="2" s="1"/>
  <c r="AM1108" i="2" a="1"/>
  <c r="AM1108" i="2" s="1"/>
  <c r="AK1108" i="2" a="1"/>
  <c r="AK1108" i="2" s="1"/>
  <c r="AP1108" i="2" a="1"/>
  <c r="AP1108" i="2" s="1"/>
  <c r="AO1108" i="2"/>
  <c r="BH1140" i="2" a="1"/>
  <c r="BH1140" i="2" s="1"/>
  <c r="BI1140" i="2" a="1"/>
  <c r="BI1140" i="2" s="1"/>
  <c r="BM1140" i="2"/>
  <c r="BL1140" i="2" a="1"/>
  <c r="BL1140" i="2" s="1"/>
  <c r="BJ1140" i="2" a="1"/>
  <c r="BJ1140" i="2" s="1"/>
  <c r="BN1140" i="2" a="1"/>
  <c r="BN1140" i="2" s="1"/>
  <c r="BK1140" i="2" a="1"/>
  <c r="BK1140" i="2" s="1"/>
  <c r="AM1172" i="2" a="1"/>
  <c r="AM1172" i="2" s="1"/>
  <c r="AO1172" i="2"/>
  <c r="AL1172" i="2" a="1"/>
  <c r="AL1172" i="2" s="1"/>
  <c r="AP1172" i="2" a="1"/>
  <c r="AP1172" i="2" s="1"/>
  <c r="AK1172" i="2" a="1"/>
  <c r="AK1172" i="2" s="1"/>
  <c r="AN1172" i="2" a="1"/>
  <c r="AN1172" i="2" s="1"/>
  <c r="AR1199" i="2" a="1"/>
  <c r="AR1199" i="2" s="1"/>
  <c r="AV1199" i="2" a="1"/>
  <c r="AV1199" i="2" s="1"/>
  <c r="AS1199" i="2" a="1"/>
  <c r="AS1199" i="2" s="1"/>
  <c r="AW1199" i="2"/>
  <c r="AU1199" i="2" a="1"/>
  <c r="AU1199" i="2" s="1"/>
  <c r="AT1199" i="2" a="1"/>
  <c r="AT1199" i="2" s="1"/>
  <c r="AX1199" i="2" a="1"/>
  <c r="AX1199" i="2" s="1"/>
  <c r="BN1231" i="2" a="1"/>
  <c r="BN1231" i="2" s="1"/>
  <c r="BH1231" i="2" a="1"/>
  <c r="BH1231" i="2" s="1"/>
  <c r="BI1231" i="2" a="1"/>
  <c r="BI1231" i="2" s="1"/>
  <c r="BM1231" i="2"/>
  <c r="BK1231" i="2" a="1"/>
  <c r="BK1231" i="2" s="1"/>
  <c r="BL1231" i="2" a="1"/>
  <c r="BL1231" i="2" s="1"/>
  <c r="BJ1231" i="2" a="1"/>
  <c r="BJ1231" i="2" s="1"/>
  <c r="AV1263" i="2" a="1"/>
  <c r="AV1263" i="2" s="1"/>
  <c r="AS1263" i="2" a="1"/>
  <c r="AS1263" i="2" s="1"/>
  <c r="AR1263" i="2" a="1"/>
  <c r="AR1263" i="2" s="1"/>
  <c r="AX1263" i="2" a="1"/>
  <c r="AX1263" i="2" s="1"/>
  <c r="AW1263" i="2"/>
  <c r="AT1263" i="2" a="1"/>
  <c r="AT1263" i="2" s="1"/>
  <c r="AU1263" i="2" a="1"/>
  <c r="AU1263" i="2" s="1"/>
  <c r="AS1295" i="2" a="1"/>
  <c r="AS1295" i="2" s="1"/>
  <c r="AR1295" i="2" a="1"/>
  <c r="AR1295" i="2" s="1"/>
  <c r="AU1295" i="2" a="1"/>
  <c r="AU1295" i="2" s="1"/>
  <c r="AV1295" i="2" a="1"/>
  <c r="AV1295" i="2" s="1"/>
  <c r="AX1295" i="2" a="1"/>
  <c r="AX1295" i="2" s="1"/>
  <c r="AT1295" i="2" a="1"/>
  <c r="AT1295" i="2" s="1"/>
  <c r="AW1295" i="2"/>
  <c r="AW1359" i="2"/>
  <c r="AR1359" i="2" a="1"/>
  <c r="AR1359" i="2" s="1"/>
  <c r="AS1359" i="2" a="1"/>
  <c r="AS1359" i="2" s="1"/>
  <c r="AV1359" i="2" a="1"/>
  <c r="AV1359" i="2" s="1"/>
  <c r="AT1359" i="2" a="1"/>
  <c r="AT1359" i="2" s="1"/>
  <c r="AU1359" i="2" a="1"/>
  <c r="AU1359" i="2" s="1"/>
  <c r="AX1359" i="2" a="1"/>
  <c r="AX1359" i="2" s="1"/>
  <c r="AR226" i="2" a="1"/>
  <c r="AR226" i="2" s="1"/>
  <c r="AW226" i="2"/>
  <c r="AV226" i="2" a="1"/>
  <c r="AV226" i="2" s="1"/>
  <c r="AT226" i="2" a="1"/>
  <c r="AT226" i="2" s="1"/>
  <c r="AS226" i="2" a="1"/>
  <c r="AS226" i="2" s="1"/>
  <c r="AU226" i="2" a="1"/>
  <c r="AU226" i="2" s="1"/>
  <c r="AX226" i="2" a="1"/>
  <c r="AX226" i="2" s="1"/>
  <c r="AZ194" i="2" a="1"/>
  <c r="AZ194" i="2" s="1"/>
  <c r="BC194" i="2" a="1"/>
  <c r="BC194" i="2" s="1"/>
  <c r="BD194" i="2" a="1"/>
  <c r="BD194" i="2" s="1"/>
  <c r="BA194" i="2" a="1"/>
  <c r="BA194" i="2" s="1"/>
  <c r="BE194" i="2"/>
  <c r="BB194" i="2" a="1"/>
  <c r="BB194" i="2" s="1"/>
  <c r="BF194" i="2" a="1"/>
  <c r="BF194" i="2" s="1"/>
  <c r="BJ162" i="2" a="1"/>
  <c r="BJ162" i="2" s="1"/>
  <c r="BM162" i="2"/>
  <c r="BL162" i="2" a="1"/>
  <c r="BL162" i="2" s="1"/>
  <c r="BI162" i="2" a="1"/>
  <c r="BI162" i="2" s="1"/>
  <c r="BH162" i="2" a="1"/>
  <c r="BH162" i="2" s="1"/>
  <c r="BK162" i="2" a="1"/>
  <c r="BK162" i="2" s="1"/>
  <c r="BN162" i="2" a="1"/>
  <c r="BN162" i="2" s="1"/>
  <c r="BH130" i="2" a="1"/>
  <c r="BH130" i="2" s="1"/>
  <c r="BL130" i="2" a="1"/>
  <c r="BL130" i="2" s="1"/>
  <c r="BI130" i="2" a="1"/>
  <c r="BI130" i="2" s="1"/>
  <c r="BM130" i="2"/>
  <c r="BJ130" i="2" a="1"/>
  <c r="BJ130" i="2" s="1"/>
  <c r="BN130" i="2" a="1"/>
  <c r="BN130" i="2" s="1"/>
  <c r="BK130" i="2" a="1"/>
  <c r="BK130" i="2" s="1"/>
  <c r="AU130" i="2" a="1"/>
  <c r="AU130" i="2" s="1"/>
  <c r="AV130" i="2" a="1"/>
  <c r="AV130" i="2" s="1"/>
  <c r="AR130" i="2" a="1"/>
  <c r="AR130" i="2" s="1"/>
  <c r="AX130" i="2" a="1"/>
  <c r="AX130" i="2" s="1"/>
  <c r="AT130" i="2" a="1"/>
  <c r="AT130" i="2" s="1"/>
  <c r="AS130" i="2" a="1"/>
  <c r="AS130" i="2" s="1"/>
  <c r="AW130" i="2"/>
  <c r="AO64" i="2"/>
  <c r="AP64" i="2" a="1"/>
  <c r="AP64" i="2" s="1"/>
  <c r="AK64" i="2" a="1"/>
  <c r="AK64" i="2" s="1"/>
  <c r="AL64" i="2" a="1"/>
  <c r="AL64" i="2" s="1"/>
  <c r="AM64" i="2" a="1"/>
  <c r="AM64" i="2" s="1"/>
  <c r="AN64" i="2" a="1"/>
  <c r="AN64" i="2" s="1"/>
  <c r="AP32" i="2" a="1"/>
  <c r="AP32" i="2" s="1"/>
  <c r="AN32" i="2" a="1"/>
  <c r="AN32" i="2" s="1"/>
  <c r="AK32" i="2" a="1"/>
  <c r="AK32" i="2" s="1"/>
  <c r="AM32" i="2" a="1"/>
  <c r="AM32" i="2" s="1"/>
  <c r="AL32" i="2" a="1"/>
  <c r="AL32" i="2" s="1"/>
  <c r="AO32" i="2"/>
  <c r="AL271" i="2" a="1"/>
  <c r="AL271" i="2" s="1"/>
  <c r="AM271" i="2" a="1"/>
  <c r="AM271" i="2" s="1"/>
  <c r="AO271" i="2"/>
  <c r="AK271" i="2" a="1"/>
  <c r="AK271" i="2" s="1"/>
  <c r="AP271" i="2" a="1"/>
  <c r="AP271" i="2" s="1"/>
  <c r="AN271" i="2" a="1"/>
  <c r="AN271" i="2" s="1"/>
  <c r="AT312" i="2" a="1"/>
  <c r="AT312" i="2" s="1"/>
  <c r="AX312" i="2" a="1"/>
  <c r="AX312" i="2" s="1"/>
  <c r="AU312" i="2" a="1"/>
  <c r="AU312" i="2" s="1"/>
  <c r="AR312" i="2" a="1"/>
  <c r="AR312" i="2" s="1"/>
  <c r="AV312" i="2" a="1"/>
  <c r="AV312" i="2" s="1"/>
  <c r="AS312" i="2" a="1"/>
  <c r="AS312" i="2" s="1"/>
  <c r="AW312" i="2"/>
  <c r="BB352" i="2" a="1"/>
  <c r="BB352" i="2" s="1"/>
  <c r="BA352" i="2" a="1"/>
  <c r="BA352" i="2" s="1"/>
  <c r="BF352" i="2" a="1"/>
  <c r="BF352" i="2" s="1"/>
  <c r="BD352" i="2" a="1"/>
  <c r="BD352" i="2" s="1"/>
  <c r="AZ352" i="2" a="1"/>
  <c r="AZ352" i="2" s="1"/>
  <c r="BC352" i="2" a="1"/>
  <c r="BC352" i="2" s="1"/>
  <c r="BE352" i="2"/>
  <c r="AL392" i="2" a="1"/>
  <c r="AL392" i="2" s="1"/>
  <c r="AP392" i="2" a="1"/>
  <c r="AP392" i="2" s="1"/>
  <c r="AO392" i="2"/>
  <c r="AN392" i="2" a="1"/>
  <c r="AN392" i="2" s="1"/>
  <c r="AM392" i="2" a="1"/>
  <c r="AM392" i="2" s="1"/>
  <c r="AK392" i="2" a="1"/>
  <c r="AK392" i="2" s="1"/>
  <c r="AR424" i="2" a="1"/>
  <c r="AR424" i="2" s="1"/>
  <c r="AT424" i="2" a="1"/>
  <c r="AT424" i="2" s="1"/>
  <c r="AV424" i="2" a="1"/>
  <c r="AV424" i="2" s="1"/>
  <c r="AU424" i="2" a="1"/>
  <c r="AU424" i="2" s="1"/>
  <c r="AS424" i="2" a="1"/>
  <c r="AS424" i="2" s="1"/>
  <c r="AX424" i="2" a="1"/>
  <c r="AX424" i="2" s="1"/>
  <c r="AW424" i="2"/>
  <c r="BC464" i="2" a="1"/>
  <c r="BC464" i="2" s="1"/>
  <c r="AX415" i="4" s="1"/>
  <c r="AZ464" i="2" a="1"/>
  <c r="AZ464" i="2" s="1"/>
  <c r="AU415" i="4" s="1"/>
  <c r="BD464" i="2" a="1"/>
  <c r="BD464" i="2" s="1"/>
  <c r="AY415" i="4" s="1"/>
  <c r="BA464" i="2" a="1"/>
  <c r="BA464" i="2" s="1"/>
  <c r="AV415" i="4" s="1"/>
  <c r="BE464" i="2"/>
  <c r="AZ415" i="4" s="1"/>
  <c r="BB464" i="2" a="1"/>
  <c r="BB464" i="2" s="1"/>
  <c r="AW415" i="4" s="1"/>
  <c r="BF464" i="2" a="1"/>
  <c r="BF464" i="2" s="1"/>
  <c r="BA415" i="4" s="1"/>
  <c r="AK544" i="2" a="1"/>
  <c r="AK544" i="2" s="1"/>
  <c r="AP544" i="2" a="1"/>
  <c r="AP544" i="2" s="1"/>
  <c r="AL544" i="2" a="1"/>
  <c r="AL544" i="2" s="1"/>
  <c r="AN544" i="2" a="1"/>
  <c r="AN544" i="2" s="1"/>
  <c r="AO544" i="2"/>
  <c r="AM544" i="2" a="1"/>
  <c r="AM544" i="2" s="1"/>
  <c r="BH584" i="2" a="1"/>
  <c r="BH584" i="2" s="1"/>
  <c r="BL584" i="2" a="1"/>
  <c r="BL584" i="2" s="1"/>
  <c r="BJ584" i="2" a="1"/>
  <c r="BJ584" i="2" s="1"/>
  <c r="BN584" i="2" a="1"/>
  <c r="BN584" i="2" s="1"/>
  <c r="BK584" i="2" a="1"/>
  <c r="BK584" i="2" s="1"/>
  <c r="BI584" i="2" a="1"/>
  <c r="BI584" i="2" s="1"/>
  <c r="BM584" i="2"/>
  <c r="AS624" i="2" a="1"/>
  <c r="AS624" i="2" s="1"/>
  <c r="AW624" i="2"/>
  <c r="AT624" i="2" a="1"/>
  <c r="AT624" i="2" s="1"/>
  <c r="AX624" i="2" a="1"/>
  <c r="AX624" i="2" s="1"/>
  <c r="AU624" i="2" a="1"/>
  <c r="AU624" i="2" s="1"/>
  <c r="AR624" i="2" a="1"/>
  <c r="AR624" i="2" s="1"/>
  <c r="AV624" i="2" a="1"/>
  <c r="AV624" i="2" s="1"/>
  <c r="AO712" i="2"/>
  <c r="AM712" i="2" a="1"/>
  <c r="AM712" i="2" s="1"/>
  <c r="AL712" i="2" a="1"/>
  <c r="AL712" i="2" s="1"/>
  <c r="AP712" i="2" a="1"/>
  <c r="AP712" i="2" s="1"/>
  <c r="AK712" i="2" a="1"/>
  <c r="AK712" i="2" s="1"/>
  <c r="AN712" i="2" a="1"/>
  <c r="AN712" i="2" s="1"/>
  <c r="BN781" i="2" a="1"/>
  <c r="BN781" i="2" s="1"/>
  <c r="BK781" i="2" a="1"/>
  <c r="BK781" i="2" s="1"/>
  <c r="BM781" i="2"/>
  <c r="BI781" i="2" a="1"/>
  <c r="BI781" i="2" s="1"/>
  <c r="BJ781" i="2" a="1"/>
  <c r="BJ781" i="2" s="1"/>
  <c r="BL781" i="2" a="1"/>
  <c r="BL781" i="2" s="1"/>
  <c r="BH781" i="2" a="1"/>
  <c r="BH781" i="2" s="1"/>
  <c r="BN861" i="2" a="1"/>
  <c r="BN861" i="2" s="1"/>
  <c r="BM861" i="2"/>
  <c r="BH861" i="2" a="1"/>
  <c r="BH861" i="2" s="1"/>
  <c r="BK861" i="2" a="1"/>
  <c r="BK861" i="2" s="1"/>
  <c r="BL861" i="2" a="1"/>
  <c r="BL861" i="2" s="1"/>
  <c r="BI861" i="2" a="1"/>
  <c r="BI861" i="2" s="1"/>
  <c r="BJ861" i="2" a="1"/>
  <c r="BJ861" i="2" s="1"/>
  <c r="BN901" i="2" a="1"/>
  <c r="BN901" i="2" s="1"/>
  <c r="BM901" i="2"/>
  <c r="BH901" i="2" a="1"/>
  <c r="BH901" i="2" s="1"/>
  <c r="BK901" i="2" a="1"/>
  <c r="BK901" i="2" s="1"/>
  <c r="BL901" i="2" a="1"/>
  <c r="BL901" i="2" s="1"/>
  <c r="BI901" i="2" a="1"/>
  <c r="BI901" i="2" s="1"/>
  <c r="BJ901" i="2" a="1"/>
  <c r="BJ901" i="2" s="1"/>
  <c r="AM901" i="2" a="1"/>
  <c r="AM901" i="2" s="1"/>
  <c r="AL901" i="2" a="1"/>
  <c r="AL901" i="2" s="1"/>
  <c r="AO901" i="2"/>
  <c r="AK901" i="2" a="1"/>
  <c r="AK901" i="2" s="1"/>
  <c r="AP901" i="2" a="1"/>
  <c r="AP901" i="2" s="1"/>
  <c r="AN901" i="2" a="1"/>
  <c r="AN901" i="2" s="1"/>
  <c r="AT941" i="2" a="1"/>
  <c r="AT941" i="2" s="1"/>
  <c r="AV941" i="2" a="1"/>
  <c r="AV941" i="2" s="1"/>
  <c r="AX941" i="2" a="1"/>
  <c r="AX941" i="2" s="1"/>
  <c r="AS941" i="2" a="1"/>
  <c r="AS941" i="2" s="1"/>
  <c r="AW941" i="2"/>
  <c r="AR941" i="2" a="1"/>
  <c r="AR941" i="2" s="1"/>
  <c r="AU941" i="2" a="1"/>
  <c r="AU941" i="2" s="1"/>
  <c r="AZ1061" i="2" a="1"/>
  <c r="AZ1061" i="2" s="1"/>
  <c r="BB1061" i="2" a="1"/>
  <c r="BB1061" i="2" s="1"/>
  <c r="BC1061" i="2" a="1"/>
  <c r="BC1061" i="2" s="1"/>
  <c r="BA1061" i="2" a="1"/>
  <c r="BA1061" i="2" s="1"/>
  <c r="BF1061" i="2" a="1"/>
  <c r="BF1061" i="2" s="1"/>
  <c r="BE1061" i="2"/>
  <c r="BD1061" i="2" a="1"/>
  <c r="BD1061" i="2" s="1"/>
  <c r="AT1061" i="2" a="1"/>
  <c r="AT1061" i="2" s="1"/>
  <c r="AV1061" i="2" a="1"/>
  <c r="AV1061" i="2" s="1"/>
  <c r="AX1061" i="2" a="1"/>
  <c r="AX1061" i="2" s="1"/>
  <c r="AS1061" i="2" a="1"/>
  <c r="AS1061" i="2" s="1"/>
  <c r="AW1061" i="2"/>
  <c r="AR1061" i="2" a="1"/>
  <c r="AR1061" i="2" s="1"/>
  <c r="AU1061" i="2" a="1"/>
  <c r="AU1061" i="2" s="1"/>
  <c r="AT1109" i="2" a="1"/>
  <c r="AT1109" i="2" s="1"/>
  <c r="AV1109" i="2" a="1"/>
  <c r="AV1109" i="2" s="1"/>
  <c r="AR1109" i="2" a="1"/>
  <c r="AR1109" i="2" s="1"/>
  <c r="AW1109" i="2"/>
  <c r="AU1109" i="2" a="1"/>
  <c r="AU1109" i="2" s="1"/>
  <c r="AS1109" i="2" a="1"/>
  <c r="AS1109" i="2" s="1"/>
  <c r="AX1109" i="2" a="1"/>
  <c r="AX1109" i="2" s="1"/>
  <c r="BI1149" i="2" a="1"/>
  <c r="BI1149" i="2" s="1"/>
  <c r="BN1149" i="2" a="1"/>
  <c r="BN1149" i="2" s="1"/>
  <c r="BJ1149" i="2" a="1"/>
  <c r="BJ1149" i="2" s="1"/>
  <c r="BM1149" i="2"/>
  <c r="BK1149" i="2" a="1"/>
  <c r="BK1149" i="2" s="1"/>
  <c r="BL1149" i="2" a="1"/>
  <c r="BL1149" i="2" s="1"/>
  <c r="BH1149" i="2" a="1"/>
  <c r="BH1149" i="2" s="1"/>
  <c r="AZ1192" i="2" a="1"/>
  <c r="AZ1192" i="2" s="1"/>
  <c r="BB1192" i="2" a="1"/>
  <c r="BB1192" i="2" s="1"/>
  <c r="BF1192" i="2" a="1"/>
  <c r="BF1192" i="2" s="1"/>
  <c r="BD1192" i="2" a="1"/>
  <c r="BD1192" i="2" s="1"/>
  <c r="BE1192" i="2"/>
  <c r="BA1192" i="2" a="1"/>
  <c r="BA1192" i="2" s="1"/>
  <c r="BC1192" i="2" a="1"/>
  <c r="BC1192" i="2" s="1"/>
  <c r="AS1232" i="2" a="1"/>
  <c r="AS1232" i="2" s="1"/>
  <c r="AU1232" i="2" a="1"/>
  <c r="AU1232" i="2" s="1"/>
  <c r="AR1232" i="2" a="1"/>
  <c r="AR1232" i="2" s="1"/>
  <c r="AW1232" i="2"/>
  <c r="AV1232" i="2" a="1"/>
  <c r="AV1232" i="2" s="1"/>
  <c r="AT1232" i="2" a="1"/>
  <c r="AT1232" i="2" s="1"/>
  <c r="AX1232" i="2" a="1"/>
  <c r="AX1232" i="2" s="1"/>
  <c r="BA1232" i="2" a="1"/>
  <c r="BA1232" i="2" s="1"/>
  <c r="BB1232" i="2" a="1"/>
  <c r="BB1232" i="2" s="1"/>
  <c r="BE1232" i="2"/>
  <c r="BC1232" i="2" a="1"/>
  <c r="BC1232" i="2" s="1"/>
  <c r="AZ1232" i="2" a="1"/>
  <c r="AZ1232" i="2" s="1"/>
  <c r="BF1232" i="2" a="1"/>
  <c r="BF1232" i="2" s="1"/>
  <c r="BD1232" i="2" a="1"/>
  <c r="BD1232" i="2" s="1"/>
  <c r="BH1280" i="2" a="1"/>
  <c r="BH1280" i="2" s="1"/>
  <c r="BI1280" i="2" a="1"/>
  <c r="BI1280" i="2" s="1"/>
  <c r="BJ1280" i="2" a="1"/>
  <c r="BJ1280" i="2" s="1"/>
  <c r="BL1280" i="2" a="1"/>
  <c r="BL1280" i="2" s="1"/>
  <c r="BN1280" i="2" a="1"/>
  <c r="BN1280" i="2" s="1"/>
  <c r="BM1280" i="2"/>
  <c r="BK1280" i="2" a="1"/>
  <c r="BK1280" i="2" s="1"/>
  <c r="AK1320" i="2" a="1"/>
  <c r="AK1320" i="2" s="1"/>
  <c r="AM1320" i="2" a="1"/>
  <c r="AM1320" i="2" s="1"/>
  <c r="AP1320" i="2" a="1"/>
  <c r="AP1320" i="2" s="1"/>
  <c r="AN1320" i="2" a="1"/>
  <c r="AN1320" i="2" s="1"/>
  <c r="AO1320" i="2"/>
  <c r="AL1320" i="2" a="1"/>
  <c r="AL1320" i="2" s="1"/>
  <c r="BM209" i="2"/>
  <c r="BH209" i="2" a="1"/>
  <c r="BH209" i="2" s="1"/>
  <c r="BJ209" i="2" a="1"/>
  <c r="BJ209" i="2" s="1"/>
  <c r="BI209" i="2" a="1"/>
  <c r="BI209" i="2" s="1"/>
  <c r="BN209" i="2" a="1"/>
  <c r="BN209" i="2" s="1"/>
  <c r="BL209" i="2" a="1"/>
  <c r="BL209" i="2" s="1"/>
  <c r="BK209" i="2" a="1"/>
  <c r="BK209" i="2" s="1"/>
  <c r="AT209" i="2" a="1"/>
  <c r="AT209" i="2" s="1"/>
  <c r="AX209" i="2" a="1"/>
  <c r="AX209" i="2" s="1"/>
  <c r="AU209" i="2" a="1"/>
  <c r="AU209" i="2" s="1"/>
  <c r="AR209" i="2" a="1"/>
  <c r="AR209" i="2" s="1"/>
  <c r="AV209" i="2" a="1"/>
  <c r="AV209" i="2" s="1"/>
  <c r="AS209" i="2" a="1"/>
  <c r="AS209" i="2" s="1"/>
  <c r="AW209" i="2"/>
  <c r="BI169" i="2" a="1"/>
  <c r="BI169" i="2" s="1"/>
  <c r="BM169" i="2"/>
  <c r="BJ169" i="2" a="1"/>
  <c r="BJ169" i="2" s="1"/>
  <c r="BL169" i="2" a="1"/>
  <c r="BL169" i="2" s="1"/>
  <c r="BK169" i="2" a="1"/>
  <c r="BK169" i="2" s="1"/>
  <c r="BH169" i="2" a="1"/>
  <c r="BH169" i="2" s="1"/>
  <c r="BN169" i="2" a="1"/>
  <c r="BN169" i="2" s="1"/>
  <c r="BI87" i="2" a="1"/>
  <c r="BI87" i="2" s="1"/>
  <c r="BK87" i="2" a="1"/>
  <c r="BK87" i="2" s="1"/>
  <c r="BL87" i="2" a="1"/>
  <c r="BL87" i="2" s="1"/>
  <c r="BH87" i="2" a="1"/>
  <c r="BH87" i="2" s="1"/>
  <c r="BN87" i="2" a="1"/>
  <c r="BN87" i="2" s="1"/>
  <c r="BJ87" i="2" a="1"/>
  <c r="BJ87" i="2" s="1"/>
  <c r="BM87" i="2"/>
  <c r="BK47" i="2" a="1"/>
  <c r="BK47" i="2" s="1"/>
  <c r="BH47" i="2" a="1"/>
  <c r="BH47" i="2" s="1"/>
  <c r="BM47" i="2"/>
  <c r="BN47" i="2" a="1"/>
  <c r="BN47" i="2" s="1"/>
  <c r="BL47" i="2" a="1"/>
  <c r="BL47" i="2" s="1"/>
  <c r="BJ47" i="2" a="1"/>
  <c r="BJ47" i="2" s="1"/>
  <c r="BI47" i="2" a="1"/>
  <c r="BI47" i="2" s="1"/>
  <c r="AN47" i="2" a="1"/>
  <c r="AN47" i="2" s="1"/>
  <c r="AP47" i="2" a="1"/>
  <c r="AP47" i="2" s="1"/>
  <c r="AL47" i="2" a="1"/>
  <c r="AL47" i="2" s="1"/>
  <c r="AM47" i="2" a="1"/>
  <c r="AM47" i="2" s="1"/>
  <c r="AK47" i="2" a="1"/>
  <c r="AK47" i="2" s="1"/>
  <c r="AO47" i="2"/>
  <c r="AW363" i="2"/>
  <c r="AT363" i="2" a="1"/>
  <c r="AT363" i="2" s="1"/>
  <c r="AX363" i="2" a="1"/>
  <c r="AX363" i="2" s="1"/>
  <c r="AS363" i="2" a="1"/>
  <c r="AS363" i="2" s="1"/>
  <c r="AR363" i="2" a="1"/>
  <c r="AR363" i="2" s="1"/>
  <c r="AV363" i="2" a="1"/>
  <c r="AV363" i="2" s="1"/>
  <c r="AU363" i="2" a="1"/>
  <c r="AU363" i="2" s="1"/>
  <c r="AT451" i="2" a="1"/>
  <c r="AT451" i="2" s="1"/>
  <c r="AR451" i="2" a="1"/>
  <c r="AR451" i="2" s="1"/>
  <c r="AX451" i="2" a="1"/>
  <c r="AX451" i="2" s="1"/>
  <c r="AS451" i="2" a="1"/>
  <c r="AS451" i="2" s="1"/>
  <c r="AU451" i="2" a="1"/>
  <c r="AU451" i="2" s="1"/>
  <c r="AV451" i="2" a="1"/>
  <c r="AV451" i="2" s="1"/>
  <c r="AW451" i="2"/>
  <c r="BK523" i="2" a="1"/>
  <c r="BK523" i="2" s="1"/>
  <c r="BL523" i="2" a="1"/>
  <c r="BL523" i="2" s="1"/>
  <c r="BN523" i="2" a="1"/>
  <c r="BN523" i="2" s="1"/>
  <c r="BI523" i="2" a="1"/>
  <c r="BI523" i="2" s="1"/>
  <c r="BH523" i="2" a="1"/>
  <c r="BH523" i="2" s="1"/>
  <c r="BM523" i="2"/>
  <c r="BJ523" i="2" a="1"/>
  <c r="BJ523" i="2" s="1"/>
  <c r="AP523" i="2" a="1"/>
  <c r="AP523" i="2" s="1"/>
  <c r="AL523" i="2" a="1"/>
  <c r="AL523" i="2" s="1"/>
  <c r="AM523" i="2" a="1"/>
  <c r="AM523" i="2" s="1"/>
  <c r="AK523" i="2" a="1"/>
  <c r="AK523" i="2" s="1"/>
  <c r="AO523" i="2"/>
  <c r="AN523" i="2" a="1"/>
  <c r="AN523" i="2" s="1"/>
  <c r="AL683" i="2" a="1"/>
  <c r="AL683" i="2" s="1"/>
  <c r="AM683" i="2" a="1"/>
  <c r="AM683" i="2" s="1"/>
  <c r="AN683" i="2" a="1"/>
  <c r="AN683" i="2" s="1"/>
  <c r="AP683" i="2" a="1"/>
  <c r="AP683" i="2" s="1"/>
  <c r="AK683" i="2" a="1"/>
  <c r="AK683" i="2" s="1"/>
  <c r="AO683" i="2"/>
  <c r="BF832" i="2" a="1"/>
  <c r="BF832" i="2" s="1"/>
  <c r="AZ832" i="2" a="1"/>
  <c r="AZ832" i="2" s="1"/>
  <c r="BA832" i="2" a="1"/>
  <c r="BA832" i="2" s="1"/>
  <c r="BB832" i="2" a="1"/>
  <c r="BB832" i="2" s="1"/>
  <c r="BC832" i="2" a="1"/>
  <c r="BC832" i="2" s="1"/>
  <c r="BD832" i="2" a="1"/>
  <c r="BD832" i="2" s="1"/>
  <c r="BE832" i="2"/>
  <c r="BN912" i="2" a="1"/>
  <c r="BN912" i="2" s="1"/>
  <c r="BL912" i="2" a="1"/>
  <c r="BL912" i="2" s="1"/>
  <c r="BI912" i="2" a="1"/>
  <c r="BI912" i="2" s="1"/>
  <c r="BJ912" i="2" a="1"/>
  <c r="BJ912" i="2" s="1"/>
  <c r="BM912" i="2"/>
  <c r="BH912" i="2" a="1"/>
  <c r="BH912" i="2" s="1"/>
  <c r="BK912" i="2" a="1"/>
  <c r="BK912" i="2" s="1"/>
  <c r="BB976" i="2" a="1"/>
  <c r="BB976" i="2" s="1"/>
  <c r="BD976" i="2" a="1"/>
  <c r="BD976" i="2" s="1"/>
  <c r="BF976" i="2" a="1"/>
  <c r="BF976" i="2" s="1"/>
  <c r="BA976" i="2" a="1"/>
  <c r="BA976" i="2" s="1"/>
  <c r="BE976" i="2"/>
  <c r="AZ976" i="2" a="1"/>
  <c r="AZ976" i="2" s="1"/>
  <c r="BC976" i="2" a="1"/>
  <c r="BC976" i="2" s="1"/>
  <c r="AS1120" i="2" a="1"/>
  <c r="AS1120" i="2" s="1"/>
  <c r="AW1120" i="2"/>
  <c r="AT1120" i="2" a="1"/>
  <c r="AT1120" i="2" s="1"/>
  <c r="AX1120" i="2" a="1"/>
  <c r="AX1120" i="2" s="1"/>
  <c r="AR1120" i="2" a="1"/>
  <c r="AR1120" i="2" s="1"/>
  <c r="AV1120" i="2" a="1"/>
  <c r="AV1120" i="2" s="1"/>
  <c r="AU1120" i="2" a="1"/>
  <c r="AU1120" i="2" s="1"/>
  <c r="BH1120" i="2" a="1"/>
  <c r="BH1120" i="2" s="1"/>
  <c r="BI1120" i="2" a="1"/>
  <c r="BI1120" i="2" s="1"/>
  <c r="BM1120" i="2"/>
  <c r="BJ1120" i="2" a="1"/>
  <c r="BJ1120" i="2" s="1"/>
  <c r="BL1120" i="2" a="1"/>
  <c r="BL1120" i="2" s="1"/>
  <c r="BN1120" i="2" a="1"/>
  <c r="BN1120" i="2" s="1"/>
  <c r="BK1120" i="2" a="1"/>
  <c r="BK1120" i="2" s="1"/>
  <c r="AR1195" i="2" a="1"/>
  <c r="AR1195" i="2" s="1"/>
  <c r="AV1195" i="2" a="1"/>
  <c r="AV1195" i="2" s="1"/>
  <c r="AS1195" i="2" a="1"/>
  <c r="AS1195" i="2" s="1"/>
  <c r="AW1195" i="2"/>
  <c r="AU1195" i="2" a="1"/>
  <c r="AU1195" i="2" s="1"/>
  <c r="AT1195" i="2" a="1"/>
  <c r="AT1195" i="2" s="1"/>
  <c r="AX1195" i="2" a="1"/>
  <c r="AX1195" i="2" s="1"/>
  <c r="AK1267" i="2" a="1"/>
  <c r="AK1267" i="2" s="1"/>
  <c r="AL1267" i="2" a="1"/>
  <c r="AL1267" i="2" s="1"/>
  <c r="AP1267" i="2" a="1"/>
  <c r="AP1267" i="2" s="1"/>
  <c r="AN1267" i="2" a="1"/>
  <c r="AN1267" i="2" s="1"/>
  <c r="AO1267" i="2"/>
  <c r="AM1267" i="2" a="1"/>
  <c r="AM1267" i="2" s="1"/>
  <c r="AS1339" i="2" a="1"/>
  <c r="AS1339" i="2" s="1"/>
  <c r="AR1339" i="2" a="1"/>
  <c r="AR1339" i="2" s="1"/>
  <c r="AU1339" i="2" a="1"/>
  <c r="AU1339" i="2" s="1"/>
  <c r="AX1339" i="2" a="1"/>
  <c r="AX1339" i="2" s="1"/>
  <c r="AV1339" i="2" a="1"/>
  <c r="AV1339" i="2" s="1"/>
  <c r="AT1339" i="2" a="1"/>
  <c r="AT1339" i="2" s="1"/>
  <c r="AW1339" i="2"/>
  <c r="AR198" i="2" a="1"/>
  <c r="AR198" i="2" s="1"/>
  <c r="AX198" i="2" a="1"/>
  <c r="AX198" i="2" s="1"/>
  <c r="AS198" i="2" a="1"/>
  <c r="AS198" i="2" s="1"/>
  <c r="AU198" i="2" a="1"/>
  <c r="AU198" i="2" s="1"/>
  <c r="AT198" i="2" a="1"/>
  <c r="AT198" i="2" s="1"/>
  <c r="AV198" i="2" a="1"/>
  <c r="AV198" i="2" s="1"/>
  <c r="AW198" i="2"/>
  <c r="BC126" i="2" a="1"/>
  <c r="BC126" i="2" s="1"/>
  <c r="BE126" i="2"/>
  <c r="BD126" i="2" a="1"/>
  <c r="BD126" i="2" s="1"/>
  <c r="BA126" i="2" a="1"/>
  <c r="BA126" i="2" s="1"/>
  <c r="AZ126" i="2" a="1"/>
  <c r="AZ126" i="2" s="1"/>
  <c r="BB126" i="2" a="1"/>
  <c r="BB126" i="2" s="1"/>
  <c r="BF126" i="2" a="1"/>
  <c r="BF126" i="2" s="1"/>
  <c r="BK283" i="2" a="1"/>
  <c r="BK283" i="2" s="1"/>
  <c r="BI283" i="2" a="1"/>
  <c r="BI283" i="2" s="1"/>
  <c r="BM283" i="2"/>
  <c r="BL283" i="2" a="1"/>
  <c r="BL283" i="2" s="1"/>
  <c r="BN283" i="2" a="1"/>
  <c r="BN283" i="2" s="1"/>
  <c r="BH283" i="2" a="1"/>
  <c r="BH283" i="2" s="1"/>
  <c r="BJ283" i="2" a="1"/>
  <c r="BJ283" i="2" s="1"/>
  <c r="AX380" i="2" a="1"/>
  <c r="AX380" i="2" s="1"/>
  <c r="AV380" i="2" a="1"/>
  <c r="AV380" i="2" s="1"/>
  <c r="AU380" i="2" a="1"/>
  <c r="AU380" i="2" s="1"/>
  <c r="AS380" i="2" a="1"/>
  <c r="AS380" i="2" s="1"/>
  <c r="AT380" i="2" a="1"/>
  <c r="AT380" i="2" s="1"/>
  <c r="AR380" i="2" a="1"/>
  <c r="AR380" i="2" s="1"/>
  <c r="AW380" i="2"/>
  <c r="AO380" i="2"/>
  <c r="AN380" i="2" a="1"/>
  <c r="AN380" i="2" s="1"/>
  <c r="AL380" i="2" a="1"/>
  <c r="AL380" i="2" s="1"/>
  <c r="AP380" i="2" a="1"/>
  <c r="AP380" i="2" s="1"/>
  <c r="AM380" i="2" a="1"/>
  <c r="AM380" i="2" s="1"/>
  <c r="AK380" i="2" a="1"/>
  <c r="AK380" i="2" s="1"/>
  <c r="AT468" i="2" a="1"/>
  <c r="AT468" i="2" s="1"/>
  <c r="AW468" i="2"/>
  <c r="AX468" i="2" a="1"/>
  <c r="AX468" i="2" s="1"/>
  <c r="AS468" i="2" a="1"/>
  <c r="AS468" i="2" s="1"/>
  <c r="AV468" i="2" a="1"/>
  <c r="AV468" i="2" s="1"/>
  <c r="AR468" i="2" a="1"/>
  <c r="AR468" i="2" s="1"/>
  <c r="AU468" i="2" a="1"/>
  <c r="AU468" i="2" s="1"/>
  <c r="AO556" i="2"/>
  <c r="AK556" i="2" a="1"/>
  <c r="AK556" i="2" s="1"/>
  <c r="AP556" i="2" a="1"/>
  <c r="AP556" i="2" s="1"/>
  <c r="AL556" i="2" a="1"/>
  <c r="AL556" i="2" s="1"/>
  <c r="AM556" i="2" a="1"/>
  <c r="AM556" i="2" s="1"/>
  <c r="AN556" i="2" a="1"/>
  <c r="AN556" i="2" s="1"/>
  <c r="AM724" i="2" a="1"/>
  <c r="AM724" i="2" s="1"/>
  <c r="AP724" i="2" a="1"/>
  <c r="AP724" i="2" s="1"/>
  <c r="AK724" i="2" a="1"/>
  <c r="AK724" i="2" s="1"/>
  <c r="AN724" i="2" a="1"/>
  <c r="AN724" i="2" s="1"/>
  <c r="AL724" i="2" a="1"/>
  <c r="AL724" i="2" s="1"/>
  <c r="AO724" i="2"/>
  <c r="AR724" i="2" a="1"/>
  <c r="AR724" i="2" s="1"/>
  <c r="AW724" i="2"/>
  <c r="AS724" i="2" a="1"/>
  <c r="AS724" i="2" s="1"/>
  <c r="AX724" i="2" a="1"/>
  <c r="AX724" i="2" s="1"/>
  <c r="AT724" i="2" a="1"/>
  <c r="AT724" i="2" s="1"/>
  <c r="AU724" i="2" a="1"/>
  <c r="AU724" i="2" s="1"/>
  <c r="AV724" i="2" a="1"/>
  <c r="AV724" i="2" s="1"/>
  <c r="BN793" i="2" a="1"/>
  <c r="BN793" i="2" s="1"/>
  <c r="BI793" i="2" a="1"/>
  <c r="BI793" i="2" s="1"/>
  <c r="BJ793" i="2" a="1"/>
  <c r="BJ793" i="2" s="1"/>
  <c r="BK793" i="2" a="1"/>
  <c r="BK793" i="2" s="1"/>
  <c r="BL793" i="2" a="1"/>
  <c r="BL793" i="2" s="1"/>
  <c r="BH793" i="2" a="1"/>
  <c r="BH793" i="2" s="1"/>
  <c r="BM793" i="2"/>
  <c r="AP873" i="2" a="1"/>
  <c r="AP873" i="2" s="1"/>
  <c r="AL873" i="2" a="1"/>
  <c r="AL873" i="2" s="1"/>
  <c r="AO873" i="2"/>
  <c r="AN873" i="2" a="1"/>
  <c r="AN873" i="2" s="1"/>
  <c r="AM873" i="2" a="1"/>
  <c r="AM873" i="2" s="1"/>
  <c r="AK873" i="2" a="1"/>
  <c r="AK873" i="2" s="1"/>
  <c r="AM945" i="2" a="1"/>
  <c r="AM945" i="2" s="1"/>
  <c r="AO945" i="2"/>
  <c r="AL945" i="2" a="1"/>
  <c r="AL945" i="2" s="1"/>
  <c r="AP945" i="2" a="1"/>
  <c r="AP945" i="2" s="1"/>
  <c r="AN945" i="2" a="1"/>
  <c r="AN945" i="2" s="1"/>
  <c r="AK945" i="2" a="1"/>
  <c r="AK945" i="2" s="1"/>
  <c r="AZ1025" i="2" a="1"/>
  <c r="AZ1025" i="2" s="1"/>
  <c r="BA1025" i="2" a="1"/>
  <c r="BA1025" i="2" s="1"/>
  <c r="BF1025" i="2" a="1"/>
  <c r="BF1025" i="2" s="1"/>
  <c r="BB1025" i="2" a="1"/>
  <c r="BB1025" i="2" s="1"/>
  <c r="BC1025" i="2" a="1"/>
  <c r="BC1025" i="2" s="1"/>
  <c r="BE1025" i="2"/>
  <c r="BD1025" i="2" a="1"/>
  <c r="BD1025" i="2" s="1"/>
  <c r="AT1025" i="2" a="1"/>
  <c r="AT1025" i="2" s="1"/>
  <c r="AW1025" i="2"/>
  <c r="AR1025" i="2" a="1"/>
  <c r="AR1025" i="2" s="1"/>
  <c r="AU1025" i="2" a="1"/>
  <c r="AU1025" i="2" s="1"/>
  <c r="AV1025" i="2" a="1"/>
  <c r="AV1025" i="2" s="1"/>
  <c r="AX1025" i="2" a="1"/>
  <c r="AX1025" i="2" s="1"/>
  <c r="AS1025" i="2" a="1"/>
  <c r="AS1025" i="2" s="1"/>
  <c r="AL1097" i="2" a="1"/>
  <c r="AL1097" i="2" s="1"/>
  <c r="AP1097" i="2" a="1"/>
  <c r="AP1097" i="2" s="1"/>
  <c r="AM1097" i="2" a="1"/>
  <c r="AM1097" i="2" s="1"/>
  <c r="AK1097" i="2" a="1"/>
  <c r="AK1097" i="2" s="1"/>
  <c r="AO1097" i="2"/>
  <c r="AN1097" i="2" a="1"/>
  <c r="AN1097" i="2" s="1"/>
  <c r="BC1252" i="2" a="1"/>
  <c r="BC1252" i="2" s="1"/>
  <c r="BD1252" i="2" a="1"/>
  <c r="BD1252" i="2" s="1"/>
  <c r="BB1252" i="2" a="1"/>
  <c r="BB1252" i="2" s="1"/>
  <c r="BF1252" i="2" a="1"/>
  <c r="BF1252" i="2" s="1"/>
  <c r="AZ1252" i="2" a="1"/>
  <c r="AZ1252" i="2" s="1"/>
  <c r="BA1252" i="2" a="1"/>
  <c r="BA1252" i="2" s="1"/>
  <c r="BE1252" i="2"/>
  <c r="AL1316" i="2" a="1"/>
  <c r="AL1316" i="2" s="1"/>
  <c r="AM1316" i="2" a="1"/>
  <c r="AM1316" i="2" s="1"/>
  <c r="AN1316" i="2" a="1"/>
  <c r="AN1316" i="2" s="1"/>
  <c r="AK1316" i="2" a="1"/>
  <c r="AK1316" i="2" s="1"/>
  <c r="AP1316" i="2" a="1"/>
  <c r="AP1316" i="2" s="1"/>
  <c r="AO1316" i="2"/>
  <c r="BI237" i="2" a="1"/>
  <c r="BI237" i="2" s="1"/>
  <c r="BN237" i="2" a="1"/>
  <c r="BN237" i="2" s="1"/>
  <c r="BM237" i="2"/>
  <c r="BL237" i="2" a="1"/>
  <c r="BL237" i="2" s="1"/>
  <c r="BK237" i="2" a="1"/>
  <c r="BK237" i="2" s="1"/>
  <c r="BH237" i="2" a="1"/>
  <c r="BH237" i="2" s="1"/>
  <c r="BJ237" i="2" a="1"/>
  <c r="BJ237" i="2" s="1"/>
  <c r="AL157" i="2" a="1"/>
  <c r="AL157" i="2" s="1"/>
  <c r="AO157" i="2"/>
  <c r="AK157" i="2" a="1"/>
  <c r="AK157" i="2" s="1"/>
  <c r="AP157" i="2" a="1"/>
  <c r="AP157" i="2" s="1"/>
  <c r="AM157" i="2" a="1"/>
  <c r="AM157" i="2" s="1"/>
  <c r="AN157" i="2" a="1"/>
  <c r="AN157" i="2" s="1"/>
  <c r="AK328" i="2" a="1"/>
  <c r="AK328" i="2" s="1"/>
  <c r="AP328" i="2" a="1"/>
  <c r="AP328" i="2" s="1"/>
  <c r="AL328" i="2" a="1"/>
  <c r="AL328" i="2" s="1"/>
  <c r="AM328" i="2" a="1"/>
  <c r="AM328" i="2" s="1"/>
  <c r="AO328" i="2"/>
  <c r="AN328" i="2" a="1"/>
  <c r="AN328" i="2" s="1"/>
  <c r="BH704" i="2" a="1"/>
  <c r="BH704" i="2" s="1"/>
  <c r="BL704" i="2" a="1"/>
  <c r="BL704" i="2" s="1"/>
  <c r="BK704" i="2" a="1"/>
  <c r="BK704" i="2" s="1"/>
  <c r="BM704" i="2"/>
  <c r="BN704" i="2" a="1"/>
  <c r="BN704" i="2" s="1"/>
  <c r="BI704" i="2" a="1"/>
  <c r="BI704" i="2" s="1"/>
  <c r="BJ704" i="2" a="1"/>
  <c r="BJ704" i="2" s="1"/>
  <c r="BI1037" i="2" a="1"/>
  <c r="BI1037" i="2" s="1"/>
  <c r="BM1037" i="2"/>
  <c r="BJ1037" i="2" a="1"/>
  <c r="BJ1037" i="2" s="1"/>
  <c r="BN1037" i="2" a="1"/>
  <c r="BN1037" i="2" s="1"/>
  <c r="BH1037" i="2" a="1"/>
  <c r="BH1037" i="2" s="1"/>
  <c r="BL1037" i="2" a="1"/>
  <c r="BL1037" i="2" s="1"/>
  <c r="BK1037" i="2" a="1"/>
  <c r="BK1037" i="2" s="1"/>
  <c r="AZ1037" i="2" a="1"/>
  <c r="AZ1037" i="2" s="1"/>
  <c r="BE1037" i="2"/>
  <c r="BA1037" i="2" a="1"/>
  <c r="BA1037" i="2" s="1"/>
  <c r="BF1037" i="2" a="1"/>
  <c r="BF1037" i="2" s="1"/>
  <c r="BC1037" i="2" a="1"/>
  <c r="BC1037" i="2" s="1"/>
  <c r="BB1037" i="2" a="1"/>
  <c r="BB1037" i="2" s="1"/>
  <c r="BD1037" i="2" a="1"/>
  <c r="BD1037" i="2" s="1"/>
  <c r="BE1157" i="2"/>
  <c r="BC1157" i="2" a="1"/>
  <c r="BC1157" i="2" s="1"/>
  <c r="BD1157" i="2" a="1"/>
  <c r="BD1157" i="2" s="1"/>
  <c r="AZ1157" i="2" a="1"/>
  <c r="AZ1157" i="2" s="1"/>
  <c r="BF1157" i="2" a="1"/>
  <c r="BF1157" i="2" s="1"/>
  <c r="BA1157" i="2" a="1"/>
  <c r="BA1157" i="2" s="1"/>
  <c r="BB1157" i="2" a="1"/>
  <c r="BB1157" i="2" s="1"/>
  <c r="AN1272" i="2" a="1"/>
  <c r="AN1272" i="2" s="1"/>
  <c r="AP1272" i="2" a="1"/>
  <c r="AP1272" i="2" s="1"/>
  <c r="AO1272" i="2"/>
  <c r="AL1272" i="2" a="1"/>
  <c r="AL1272" i="2" s="1"/>
  <c r="AM1272" i="2" a="1"/>
  <c r="AM1272" i="2" s="1"/>
  <c r="AK1272" i="2" a="1"/>
  <c r="AK1272" i="2" s="1"/>
  <c r="AR217" i="2" a="1"/>
  <c r="AR217" i="2" s="1"/>
  <c r="AV217" i="2" a="1"/>
  <c r="AV217" i="2" s="1"/>
  <c r="AS217" i="2" a="1"/>
  <c r="AS217" i="2" s="1"/>
  <c r="AW217" i="2"/>
  <c r="AT217" i="2" a="1"/>
  <c r="AT217" i="2" s="1"/>
  <c r="AX217" i="2" a="1"/>
  <c r="AX217" i="2" s="1"/>
  <c r="AU217" i="2" a="1"/>
  <c r="AU217" i="2" s="1"/>
  <c r="AX71" i="2" a="1"/>
  <c r="AX71" i="2" s="1"/>
  <c r="AR71" i="2" a="1"/>
  <c r="AR71" i="2" s="1"/>
  <c r="AS71" i="2" a="1"/>
  <c r="AS71" i="2" s="1"/>
  <c r="AT71" i="2" a="1"/>
  <c r="AT71" i="2" s="1"/>
  <c r="AU71" i="2" a="1"/>
  <c r="AU71" i="2" s="1"/>
  <c r="AV71" i="2" a="1"/>
  <c r="AV71" i="2" s="1"/>
  <c r="AW71" i="2"/>
  <c r="BK411" i="2" a="1"/>
  <c r="BK411" i="2" s="1"/>
  <c r="BH411" i="2" a="1"/>
  <c r="BH411" i="2" s="1"/>
  <c r="BL411" i="2" a="1"/>
  <c r="BL411" i="2" s="1"/>
  <c r="BI411" i="2" a="1"/>
  <c r="BI411" i="2" s="1"/>
  <c r="BM411" i="2"/>
  <c r="BJ411" i="2" a="1"/>
  <c r="BJ411" i="2" s="1"/>
  <c r="BN411" i="2" a="1"/>
  <c r="BN411" i="2" s="1"/>
  <c r="AS515" i="2" a="1"/>
  <c r="AS515" i="2" s="1"/>
  <c r="AW515" i="2"/>
  <c r="AT515" i="2" a="1"/>
  <c r="AT515" i="2" s="1"/>
  <c r="AX515" i="2" a="1"/>
  <c r="AX515" i="2" s="1"/>
  <c r="AU515" i="2" a="1"/>
  <c r="AU515" i="2" s="1"/>
  <c r="AR515" i="2" a="1"/>
  <c r="AR515" i="2" s="1"/>
  <c r="AV515" i="2" a="1"/>
  <c r="AV515" i="2" s="1"/>
  <c r="AS619" i="2" a="1"/>
  <c r="AS619" i="2" s="1"/>
  <c r="AX619" i="2" a="1"/>
  <c r="AX619" i="2" s="1"/>
  <c r="AT619" i="2" a="1"/>
  <c r="AT619" i="2" s="1"/>
  <c r="AU619" i="2" a="1"/>
  <c r="AU619" i="2" s="1"/>
  <c r="AW619" i="2"/>
  <c r="AR619" i="2" a="1"/>
  <c r="AR619" i="2" s="1"/>
  <c r="AV619" i="2" a="1"/>
  <c r="AV619" i="2" s="1"/>
  <c r="AN619" i="2" a="1"/>
  <c r="AN619" i="2" s="1"/>
  <c r="AP619" i="2" a="1"/>
  <c r="AP619" i="2" s="1"/>
  <c r="AL619" i="2" a="1"/>
  <c r="AL619" i="2" s="1"/>
  <c r="AO619" i="2"/>
  <c r="AK619" i="2" a="1"/>
  <c r="AK619" i="2" s="1"/>
  <c r="AM619" i="2" a="1"/>
  <c r="AM619" i="2" s="1"/>
  <c r="AK744" i="2" a="1"/>
  <c r="AK744" i="2" s="1"/>
  <c r="AO744" i="2"/>
  <c r="AN744" i="2" a="1"/>
  <c r="AN744" i="2" s="1"/>
  <c r="AL744" i="2" a="1"/>
  <c r="AL744" i="2" s="1"/>
  <c r="AP744" i="2" a="1"/>
  <c r="AP744" i="2" s="1"/>
  <c r="AM744" i="2" a="1"/>
  <c r="AM744" i="2" s="1"/>
  <c r="AX848" i="2" a="1"/>
  <c r="AX848" i="2" s="1"/>
  <c r="AR848" i="2" a="1"/>
  <c r="AR848" i="2" s="1"/>
  <c r="AU848" i="2" a="1"/>
  <c r="AU848" i="2" s="1"/>
  <c r="AT848" i="2" a="1"/>
  <c r="AT848" i="2" s="1"/>
  <c r="AW848" i="2"/>
  <c r="AS848" i="2" a="1"/>
  <c r="AS848" i="2" s="1"/>
  <c r="AV848" i="2" a="1"/>
  <c r="AV848" i="2" s="1"/>
  <c r="AN960" i="2" a="1"/>
  <c r="AN960" i="2" s="1"/>
  <c r="AK960" i="2" a="1"/>
  <c r="AK960" i="2" s="1"/>
  <c r="AO960" i="2"/>
  <c r="AL960" i="2" a="1"/>
  <c r="AL960" i="2" s="1"/>
  <c r="AP960" i="2" a="1"/>
  <c r="AP960" i="2" s="1"/>
  <c r="AM960" i="2" a="1"/>
  <c r="AM960" i="2" s="1"/>
  <c r="BD1088" i="2" a="1"/>
  <c r="BD1088" i="2" s="1"/>
  <c r="BF1088" i="2" a="1"/>
  <c r="BF1088" i="2" s="1"/>
  <c r="BB1088" i="2" a="1"/>
  <c r="BB1088" i="2" s="1"/>
  <c r="AZ1088" i="2" a="1"/>
  <c r="AZ1088" i="2" s="1"/>
  <c r="BA1088" i="2" a="1"/>
  <c r="BA1088" i="2" s="1"/>
  <c r="BE1088" i="2"/>
  <c r="BC1088" i="2" a="1"/>
  <c r="BC1088" i="2" s="1"/>
  <c r="AT1187" i="2" a="1"/>
  <c r="AT1187" i="2" s="1"/>
  <c r="AX1187" i="2" a="1"/>
  <c r="AX1187" i="2" s="1"/>
  <c r="AU1187" i="2" a="1"/>
  <c r="AU1187" i="2" s="1"/>
  <c r="AS1187" i="2" a="1"/>
  <c r="AS1187" i="2" s="1"/>
  <c r="AW1187" i="2"/>
  <c r="AR1187" i="2" a="1"/>
  <c r="AR1187" i="2" s="1"/>
  <c r="AV1187" i="2" a="1"/>
  <c r="AV1187" i="2" s="1"/>
  <c r="AM94" i="2" a="1"/>
  <c r="AM94" i="2" s="1"/>
  <c r="AN94" i="2" a="1"/>
  <c r="AN94" i="2" s="1"/>
  <c r="AK94" i="2" a="1"/>
  <c r="AK94" i="2" s="1"/>
  <c r="AO94" i="2"/>
  <c r="AL94" i="2" a="1"/>
  <c r="AL94" i="2" s="1"/>
  <c r="AP94" i="2" a="1"/>
  <c r="AP94" i="2" s="1"/>
  <c r="BJ396" i="2" a="1"/>
  <c r="BJ396" i="2" s="1"/>
  <c r="BL396" i="2" a="1"/>
  <c r="BL396" i="2" s="1"/>
  <c r="BH396" i="2" a="1"/>
  <c r="BH396" i="2" s="1"/>
  <c r="BM396" i="2"/>
  <c r="BI396" i="2" a="1"/>
  <c r="BI396" i="2" s="1"/>
  <c r="BK396" i="2" a="1"/>
  <c r="BK396" i="2" s="1"/>
  <c r="BN396" i="2" a="1"/>
  <c r="BN396" i="2" s="1"/>
  <c r="AT500" i="2" a="1"/>
  <c r="AT500" i="2" s="1"/>
  <c r="AS500" i="2" a="1"/>
  <c r="AS500" i="2" s="1"/>
  <c r="AU500" i="2" a="1"/>
  <c r="AU500" i="2" s="1"/>
  <c r="AV500" i="2" a="1"/>
  <c r="AV500" i="2" s="1"/>
  <c r="AR500" i="2" a="1"/>
  <c r="AR500" i="2" s="1"/>
  <c r="AW500" i="2"/>
  <c r="AX500" i="2" a="1"/>
  <c r="AX500" i="2" s="1"/>
  <c r="AU604" i="2" a="1"/>
  <c r="AU604" i="2" s="1"/>
  <c r="AR604" i="2" a="1"/>
  <c r="AR604" i="2" s="1"/>
  <c r="AV604" i="2" a="1"/>
  <c r="AV604" i="2" s="1"/>
  <c r="AS604" i="2" a="1"/>
  <c r="AS604" i="2" s="1"/>
  <c r="AW604" i="2"/>
  <c r="AT604" i="2" a="1"/>
  <c r="AT604" i="2" s="1"/>
  <c r="AX604" i="2" a="1"/>
  <c r="AX604" i="2" s="1"/>
  <c r="AN716" i="2" a="1"/>
  <c r="AN716" i="2" s="1"/>
  <c r="AM716" i="2" a="1"/>
  <c r="AM716" i="2" s="1"/>
  <c r="AL716" i="2" a="1"/>
  <c r="AL716" i="2" s="1"/>
  <c r="AO716" i="2"/>
  <c r="AP716" i="2" a="1"/>
  <c r="AP716" i="2" s="1"/>
  <c r="AK716" i="2" a="1"/>
  <c r="AK716" i="2" s="1"/>
  <c r="AT953" i="2" a="1"/>
  <c r="AT953" i="2" s="1"/>
  <c r="AW953" i="2"/>
  <c r="AR953" i="2" a="1"/>
  <c r="AR953" i="2" s="1"/>
  <c r="AU953" i="2" a="1"/>
  <c r="AU953" i="2" s="1"/>
  <c r="AV953" i="2" a="1"/>
  <c r="AV953" i="2" s="1"/>
  <c r="AX953" i="2" a="1"/>
  <c r="AX953" i="2" s="1"/>
  <c r="AS953" i="2" a="1"/>
  <c r="AS953" i="2" s="1"/>
  <c r="BH1065" i="2" a="1"/>
  <c r="BH1065" i="2" s="1"/>
  <c r="BL1065" i="2" a="1"/>
  <c r="BL1065" i="2" s="1"/>
  <c r="BI1065" i="2" a="1"/>
  <c r="BI1065" i="2" s="1"/>
  <c r="BM1065" i="2"/>
  <c r="BK1065" i="2" a="1"/>
  <c r="BK1065" i="2" s="1"/>
  <c r="BJ1065" i="2" a="1"/>
  <c r="BJ1065" i="2" s="1"/>
  <c r="BN1065" i="2" a="1"/>
  <c r="BN1065" i="2" s="1"/>
  <c r="AZ1180" i="2" a="1"/>
  <c r="AZ1180" i="2" s="1"/>
  <c r="BF1180" i="2" a="1"/>
  <c r="BF1180" i="2" s="1"/>
  <c r="BC1180" i="2" a="1"/>
  <c r="BC1180" i="2" s="1"/>
  <c r="BA1180" i="2" a="1"/>
  <c r="BA1180" i="2" s="1"/>
  <c r="BD1180" i="2" a="1"/>
  <c r="BD1180" i="2" s="1"/>
  <c r="BE1180" i="2"/>
  <c r="BB1180" i="2" a="1"/>
  <c r="BB1180" i="2" s="1"/>
  <c r="AV1292" i="2" a="1"/>
  <c r="AV1292" i="2" s="1"/>
  <c r="AR1292" i="2" a="1"/>
  <c r="AR1292" i="2" s="1"/>
  <c r="AX1292" i="2" a="1"/>
  <c r="AX1292" i="2" s="1"/>
  <c r="AS1292" i="2" a="1"/>
  <c r="AS1292" i="2" s="1"/>
  <c r="AT1292" i="2" a="1"/>
  <c r="AT1292" i="2" s="1"/>
  <c r="AU1292" i="2" a="1"/>
  <c r="AU1292" i="2" s="1"/>
  <c r="AW1292" i="2"/>
  <c r="AL189" i="2" a="1"/>
  <c r="AL189" i="2" s="1"/>
  <c r="AM189" i="2" a="1"/>
  <c r="AM189" i="2" s="1"/>
  <c r="AN189" i="2" a="1"/>
  <c r="AN189" i="2" s="1"/>
  <c r="AO189" i="2"/>
  <c r="AP189" i="2" a="1"/>
  <c r="AP189" i="2" s="1"/>
  <c r="AK189" i="2" a="1"/>
  <c r="AK189" i="2" s="1"/>
  <c r="BJ83" i="2" a="1"/>
  <c r="BJ83" i="2" s="1"/>
  <c r="BL83" i="2" a="1"/>
  <c r="BL83" i="2" s="1"/>
  <c r="BN83" i="2" a="1"/>
  <c r="BN83" i="2" s="1"/>
  <c r="BI83" i="2" a="1"/>
  <c r="BI83" i="2" s="1"/>
  <c r="BM83" i="2"/>
  <c r="BK83" i="2" a="1"/>
  <c r="BK83" i="2" s="1"/>
  <c r="BH83" i="2" a="1"/>
  <c r="BH83" i="2" s="1"/>
  <c r="AL258" i="2" a="1"/>
  <c r="AL258" i="2" s="1"/>
  <c r="AP258" i="2" a="1"/>
  <c r="AP258" i="2" s="1"/>
  <c r="AM258" i="2" a="1"/>
  <c r="AM258" i="2" s="1"/>
  <c r="AN258" i="2" a="1"/>
  <c r="AN258" i="2" s="1"/>
  <c r="AK258" i="2" a="1"/>
  <c r="AK258" i="2" s="1"/>
  <c r="AO258" i="2"/>
  <c r="AK371" i="2" a="1"/>
  <c r="AK371" i="2" s="1"/>
  <c r="AO371" i="2"/>
  <c r="AL371" i="2" a="1"/>
  <c r="AL371" i="2" s="1"/>
  <c r="AP371" i="2" a="1"/>
  <c r="AP371" i="2" s="1"/>
  <c r="AM371" i="2" a="1"/>
  <c r="AM371" i="2" s="1"/>
  <c r="AN371" i="2" a="1"/>
  <c r="AN371" i="2" s="1"/>
  <c r="AT587" i="2" a="1"/>
  <c r="AT587" i="2" s="1"/>
  <c r="AU587" i="2" a="1"/>
  <c r="AU587" i="2" s="1"/>
  <c r="AW587" i="2"/>
  <c r="AS587" i="2" a="1"/>
  <c r="AS587" i="2" s="1"/>
  <c r="AX587" i="2" a="1"/>
  <c r="AX587" i="2" s="1"/>
  <c r="AR587" i="2" a="1"/>
  <c r="AR587" i="2" s="1"/>
  <c r="AV587" i="2" a="1"/>
  <c r="AV587" i="2" s="1"/>
  <c r="AP587" i="2" a="1"/>
  <c r="AP587" i="2" s="1"/>
  <c r="AL587" i="2" a="1"/>
  <c r="AL587" i="2" s="1"/>
  <c r="AN587" i="2" a="1"/>
  <c r="AN587" i="2" s="1"/>
  <c r="AO587" i="2"/>
  <c r="AM587" i="2" a="1"/>
  <c r="AM587" i="2" s="1"/>
  <c r="AK587" i="2" a="1"/>
  <c r="AK587" i="2" s="1"/>
  <c r="AW691" i="2"/>
  <c r="AR691" i="2" a="1"/>
  <c r="AR691" i="2" s="1"/>
  <c r="AT691" i="2" a="1"/>
  <c r="AT691" i="2" s="1"/>
  <c r="AU691" i="2" a="1"/>
  <c r="AU691" i="2" s="1"/>
  <c r="AX691" i="2" a="1"/>
  <c r="AX691" i="2" s="1"/>
  <c r="AS691" i="2" a="1"/>
  <c r="AS691" i="2" s="1"/>
  <c r="AV691" i="2" a="1"/>
  <c r="AV691" i="2" s="1"/>
  <c r="BF808" i="2" a="1"/>
  <c r="BF808" i="2" s="1"/>
  <c r="AZ808" i="2" a="1"/>
  <c r="AZ808" i="2" s="1"/>
  <c r="BA808" i="2" a="1"/>
  <c r="BA808" i="2" s="1"/>
  <c r="BB808" i="2" a="1"/>
  <c r="BB808" i="2" s="1"/>
  <c r="BC808" i="2" a="1"/>
  <c r="BC808" i="2" s="1"/>
  <c r="BD808" i="2" a="1"/>
  <c r="BD808" i="2" s="1"/>
  <c r="BE808" i="2"/>
  <c r="BC920" i="2" a="1"/>
  <c r="BC920" i="2" s="1"/>
  <c r="BA920" i="2" a="1"/>
  <c r="BA920" i="2" s="1"/>
  <c r="BE920" i="2"/>
  <c r="BF920" i="2" a="1"/>
  <c r="BF920" i="2" s="1"/>
  <c r="BB920" i="2" a="1"/>
  <c r="BB920" i="2" s="1"/>
  <c r="BD920" i="2" a="1"/>
  <c r="BD920" i="2" s="1"/>
  <c r="AZ920" i="2" a="1"/>
  <c r="AZ920" i="2" s="1"/>
  <c r="BB1040" i="2" a="1"/>
  <c r="BB1040" i="2" s="1"/>
  <c r="BD1040" i="2" a="1"/>
  <c r="BD1040" i="2" s="1"/>
  <c r="BF1040" i="2" a="1"/>
  <c r="BF1040" i="2" s="1"/>
  <c r="BA1040" i="2" a="1"/>
  <c r="BA1040" i="2" s="1"/>
  <c r="BE1040" i="2"/>
  <c r="AZ1040" i="2" a="1"/>
  <c r="AZ1040" i="2" s="1"/>
  <c r="BC1040" i="2" a="1"/>
  <c r="BC1040" i="2" s="1"/>
  <c r="BH1040" i="2" a="1"/>
  <c r="BH1040" i="2" s="1"/>
  <c r="BM1040" i="2"/>
  <c r="BI1040" i="2" a="1"/>
  <c r="BI1040" i="2" s="1"/>
  <c r="BN1040" i="2" a="1"/>
  <c r="BN1040" i="2" s="1"/>
  <c r="BK1040" i="2" a="1"/>
  <c r="BK1040" i="2" s="1"/>
  <c r="BJ1040" i="2" a="1"/>
  <c r="BJ1040" i="2" s="1"/>
  <c r="BL1040" i="2" a="1"/>
  <c r="BL1040" i="2" s="1"/>
  <c r="AU1152" i="2" a="1"/>
  <c r="AU1152" i="2" s="1"/>
  <c r="AR1152" i="2" a="1"/>
  <c r="AR1152" i="2" s="1"/>
  <c r="AV1152" i="2" a="1"/>
  <c r="AV1152" i="2" s="1"/>
  <c r="AT1152" i="2" a="1"/>
  <c r="AT1152" i="2" s="1"/>
  <c r="AX1152" i="2" a="1"/>
  <c r="AX1152" i="2" s="1"/>
  <c r="AW1152" i="2"/>
  <c r="AS1152" i="2" a="1"/>
  <c r="AS1152" i="2" s="1"/>
  <c r="AN238" i="2" a="1"/>
  <c r="AN238" i="2" s="1"/>
  <c r="AK238" i="2" a="1"/>
  <c r="AK238" i="2" s="1"/>
  <c r="AO238" i="2"/>
  <c r="AL238" i="2" a="1"/>
  <c r="AL238" i="2" s="1"/>
  <c r="AP238" i="2" a="1"/>
  <c r="AP238" i="2" s="1"/>
  <c r="AM238" i="2" a="1"/>
  <c r="AM238" i="2" s="1"/>
  <c r="AO134" i="2"/>
  <c r="AN134" i="2" a="1"/>
  <c r="AN134" i="2" s="1"/>
  <c r="AM134" i="2" a="1"/>
  <c r="AM134" i="2" s="1"/>
  <c r="AK134" i="2" a="1"/>
  <c r="AK134" i="2" s="1"/>
  <c r="AL134" i="2" a="1"/>
  <c r="AL134" i="2" s="1"/>
  <c r="AP134" i="2" a="1"/>
  <c r="AP134" i="2" s="1"/>
  <c r="AV134" i="2" a="1"/>
  <c r="AV134" i="2" s="1"/>
  <c r="AX134" i="2" a="1"/>
  <c r="AX134" i="2" s="1"/>
  <c r="AR134" i="2" a="1"/>
  <c r="AR134" i="2" s="1"/>
  <c r="AT134" i="2" a="1"/>
  <c r="AT134" i="2" s="1"/>
  <c r="AW134" i="2"/>
  <c r="AS134" i="2" a="1"/>
  <c r="AS134" i="2" s="1"/>
  <c r="AU134" i="2" a="1"/>
  <c r="AU134" i="2" s="1"/>
  <c r="AZ20" i="2" a="1"/>
  <c r="AZ20" i="2" s="1"/>
  <c r="BE20" i="2"/>
  <c r="BA20" i="2" a="1"/>
  <c r="BA20" i="2" s="1"/>
  <c r="BF20" i="2" a="1"/>
  <c r="BF20" i="2" s="1"/>
  <c r="BB20" i="2" a="1"/>
  <c r="BB20" i="2" s="1"/>
  <c r="BC20" i="2" a="1"/>
  <c r="BC20" i="2" s="1"/>
  <c r="BD20" i="2" a="1"/>
  <c r="BD20" i="2" s="1"/>
  <c r="AU340" i="2" a="1"/>
  <c r="AU340" i="2" s="1"/>
  <c r="AR340" i="2" a="1"/>
  <c r="AR340" i="2" s="1"/>
  <c r="AV340" i="2" a="1"/>
  <c r="AV340" i="2" s="1"/>
  <c r="AS340" i="2" a="1"/>
  <c r="AS340" i="2" s="1"/>
  <c r="AW340" i="2"/>
  <c r="AT340" i="2" a="1"/>
  <c r="AT340" i="2" s="1"/>
  <c r="AX340" i="2" a="1"/>
  <c r="AX340" i="2" s="1"/>
  <c r="AZ436" i="2" a="1"/>
  <c r="AZ436" i="2" s="1"/>
  <c r="AU423" i="4" s="1"/>
  <c r="BD436" i="2" a="1"/>
  <c r="BD436" i="2" s="1"/>
  <c r="AY423" i="4" s="1"/>
  <c r="BA436" i="2" a="1"/>
  <c r="BA436" i="2" s="1"/>
  <c r="AV423" i="4" s="1"/>
  <c r="BE436" i="2"/>
  <c r="AZ423" i="4" s="1"/>
  <c r="BB436" i="2" a="1"/>
  <c r="BB436" i="2" s="1"/>
  <c r="AW423" i="4" s="1"/>
  <c r="BF436" i="2" a="1"/>
  <c r="BF436" i="2" s="1"/>
  <c r="BA423" i="4" s="1"/>
  <c r="BC436" i="2" a="1"/>
  <c r="BC436" i="2" s="1"/>
  <c r="AX423" i="4" s="1"/>
  <c r="BJ540" i="2" a="1"/>
  <c r="BJ540" i="2" s="1"/>
  <c r="BH540" i="2" a="1"/>
  <c r="BH540" i="2" s="1"/>
  <c r="BN540" i="2" a="1"/>
  <c r="BN540" i="2" s="1"/>
  <c r="BI540" i="2" a="1"/>
  <c r="BI540" i="2" s="1"/>
  <c r="BK540" i="2" a="1"/>
  <c r="BK540" i="2" s="1"/>
  <c r="BL540" i="2" a="1"/>
  <c r="BL540" i="2" s="1"/>
  <c r="BM540" i="2"/>
  <c r="AO540" i="2"/>
  <c r="AM540" i="2" a="1"/>
  <c r="AM540" i="2" s="1"/>
  <c r="AP540" i="2" a="1"/>
  <c r="AP540" i="2" s="1"/>
  <c r="AK540" i="2" a="1"/>
  <c r="AK540" i="2" s="1"/>
  <c r="AL540" i="2" a="1"/>
  <c r="AL540" i="2" s="1"/>
  <c r="AN540" i="2" a="1"/>
  <c r="AN540" i="2" s="1"/>
  <c r="BD636" i="2" a="1"/>
  <c r="BD636" i="2" s="1"/>
  <c r="AZ636" i="2" a="1"/>
  <c r="AZ636" i="2" s="1"/>
  <c r="BE636" i="2"/>
  <c r="BA636" i="2" a="1"/>
  <c r="BA636" i="2" s="1"/>
  <c r="BC636" i="2" a="1"/>
  <c r="BC636" i="2" s="1"/>
  <c r="BB636" i="2" a="1"/>
  <c r="BB636" i="2" s="1"/>
  <c r="BF636" i="2" a="1"/>
  <c r="BF636" i="2" s="1"/>
  <c r="AK753" i="2" a="1"/>
  <c r="AK753" i="2" s="1"/>
  <c r="AM753" i="2" a="1"/>
  <c r="AM753" i="2" s="1"/>
  <c r="AN753" i="2" a="1"/>
  <c r="AN753" i="2" s="1"/>
  <c r="AL753" i="2" a="1"/>
  <c r="AL753" i="2" s="1"/>
  <c r="AO753" i="2"/>
  <c r="AP753" i="2" a="1"/>
  <c r="AP753" i="2" s="1"/>
  <c r="AP865" i="2" a="1"/>
  <c r="AP865" i="2" s="1"/>
  <c r="AM865" i="2" a="1"/>
  <c r="AM865" i="2" s="1"/>
  <c r="AL865" i="2" a="1"/>
  <c r="AL865" i="2" s="1"/>
  <c r="AO865" i="2"/>
  <c r="AK865" i="2" a="1"/>
  <c r="AK865" i="2" s="1"/>
  <c r="AN865" i="2" a="1"/>
  <c r="AN865" i="2" s="1"/>
  <c r="BH969" i="2" a="1"/>
  <c r="BH969" i="2" s="1"/>
  <c r="BL969" i="2" a="1"/>
  <c r="BL969" i="2" s="1"/>
  <c r="BI969" i="2" a="1"/>
  <c r="BI969" i="2" s="1"/>
  <c r="BM969" i="2"/>
  <c r="BJ969" i="2" a="1"/>
  <c r="BJ969" i="2" s="1"/>
  <c r="BN969" i="2" a="1"/>
  <c r="BN969" i="2" s="1"/>
  <c r="BK969" i="2" a="1"/>
  <c r="BK969" i="2" s="1"/>
  <c r="BJ1073" i="2" a="1"/>
  <c r="BJ1073" i="2" s="1"/>
  <c r="BN1073" i="2" a="1"/>
  <c r="BN1073" i="2" s="1"/>
  <c r="BK1073" i="2" a="1"/>
  <c r="BK1073" i="2" s="1"/>
  <c r="BI1073" i="2" a="1"/>
  <c r="BI1073" i="2" s="1"/>
  <c r="BM1073" i="2"/>
  <c r="BL1073" i="2" a="1"/>
  <c r="BL1073" i="2" s="1"/>
  <c r="BH1073" i="2" a="1"/>
  <c r="BH1073" i="2" s="1"/>
  <c r="BD1169" i="2" a="1"/>
  <c r="BD1169" i="2" s="1"/>
  <c r="AZ1169" i="2" a="1"/>
  <c r="AZ1169" i="2" s="1"/>
  <c r="BF1169" i="2" a="1"/>
  <c r="BF1169" i="2" s="1"/>
  <c r="BA1169" i="2" a="1"/>
  <c r="BA1169" i="2" s="1"/>
  <c r="BE1169" i="2"/>
  <c r="BC1169" i="2" a="1"/>
  <c r="BC1169" i="2" s="1"/>
  <c r="BB1169" i="2" a="1"/>
  <c r="BB1169" i="2" s="1"/>
  <c r="AV1276" i="2" a="1"/>
  <c r="AV1276" i="2" s="1"/>
  <c r="AR1276" i="2" a="1"/>
  <c r="AR1276" i="2" s="1"/>
  <c r="AS1276" i="2" a="1"/>
  <c r="AS1276" i="2" s="1"/>
  <c r="AT1276" i="2" a="1"/>
  <c r="AT1276" i="2" s="1"/>
  <c r="AX1276" i="2" a="1"/>
  <c r="AX1276" i="2" s="1"/>
  <c r="AU1276" i="2" a="1"/>
  <c r="AU1276" i="2" s="1"/>
  <c r="AW1276" i="2"/>
  <c r="BM229" i="2"/>
  <c r="BH229" i="2" a="1"/>
  <c r="BH229" i="2" s="1"/>
  <c r="BJ229" i="2" a="1"/>
  <c r="BJ229" i="2" s="1"/>
  <c r="BI229" i="2" a="1"/>
  <c r="BI229" i="2" s="1"/>
  <c r="BN229" i="2" a="1"/>
  <c r="BN229" i="2" s="1"/>
  <c r="BL229" i="2" a="1"/>
  <c r="BL229" i="2" s="1"/>
  <c r="BK229" i="2" a="1"/>
  <c r="BK229" i="2" s="1"/>
  <c r="AU229" i="2" a="1"/>
  <c r="AU229" i="2" s="1"/>
  <c r="AR229" i="2" a="1"/>
  <c r="AR229" i="2" s="1"/>
  <c r="AV229" i="2" a="1"/>
  <c r="AV229" i="2" s="1"/>
  <c r="AS229" i="2" a="1"/>
  <c r="AS229" i="2" s="1"/>
  <c r="AW229" i="2"/>
  <c r="AT229" i="2" a="1"/>
  <c r="AT229" i="2" s="1"/>
  <c r="AX229" i="2" a="1"/>
  <c r="AX229" i="2" s="1"/>
  <c r="BH125" i="2" a="1"/>
  <c r="BH125" i="2" s="1"/>
  <c r="BM125" i="2"/>
  <c r="BI125" i="2" a="1"/>
  <c r="BI125" i="2" s="1"/>
  <c r="BN125" i="2" a="1"/>
  <c r="BN125" i="2" s="1"/>
  <c r="BJ125" i="2" a="1"/>
  <c r="BJ125" i="2" s="1"/>
  <c r="BK125" i="2" a="1"/>
  <c r="BK125" i="2" s="1"/>
  <c r="BL125" i="2" a="1"/>
  <c r="BL125" i="2" s="1"/>
  <c r="AN19" i="2" a="1"/>
  <c r="AN19" i="2" s="1"/>
  <c r="AK14" i="4" s="1"/>
  <c r="AM19" i="2" a="1"/>
  <c r="AM19" i="2" s="1"/>
  <c r="AJ14" i="4" s="1"/>
  <c r="AK19" i="2" a="1"/>
  <c r="AK19" i="2" s="1"/>
  <c r="AP19" i="2" a="1"/>
  <c r="AP19" i="2" s="1"/>
  <c r="AL19" i="2" a="1"/>
  <c r="AL19" i="2" s="1"/>
  <c r="AO19" i="2"/>
  <c r="BU322" i="3"/>
  <c r="P322" i="3" s="1"/>
  <c r="I459" i="4" s="1"/>
  <c r="AR272" i="2" a="1"/>
  <c r="AR272" i="2" s="1"/>
  <c r="AU272" i="2" a="1"/>
  <c r="AU272" i="2" s="1"/>
  <c r="AV272" i="2" a="1"/>
  <c r="AV272" i="2" s="1"/>
  <c r="AW272" i="2"/>
  <c r="AT272" i="2" a="1"/>
  <c r="AT272" i="2" s="1"/>
  <c r="AS272" i="2" a="1"/>
  <c r="AS272" i="2" s="1"/>
  <c r="AX272" i="2" a="1"/>
  <c r="AX272" i="2" s="1"/>
  <c r="BB288" i="2" a="1"/>
  <c r="BB288" i="2" s="1"/>
  <c r="BC288" i="2" a="1"/>
  <c r="BC288" i="2" s="1"/>
  <c r="BD288" i="2" a="1"/>
  <c r="BD288" i="2" s="1"/>
  <c r="BA288" i="2" a="1"/>
  <c r="BA288" i="2" s="1"/>
  <c r="AZ288" i="2" a="1"/>
  <c r="AZ288" i="2" s="1"/>
  <c r="BF288" i="2" a="1"/>
  <c r="BF288" i="2" s="1"/>
  <c r="BE288" i="2"/>
  <c r="BH321" i="2" a="1"/>
  <c r="BH321" i="2" s="1"/>
  <c r="BI321" i="2" a="1"/>
  <c r="BI321" i="2" s="1"/>
  <c r="BN321" i="2" a="1"/>
  <c r="BN321" i="2" s="1"/>
  <c r="BJ321" i="2" a="1"/>
  <c r="BJ321" i="2" s="1"/>
  <c r="BK321" i="2" a="1"/>
  <c r="BK321" i="2" s="1"/>
  <c r="BM321" i="2"/>
  <c r="BL321" i="2" a="1"/>
  <c r="BL321" i="2" s="1"/>
  <c r="AM321" i="2" a="1"/>
  <c r="AM321" i="2" s="1"/>
  <c r="AN321" i="2" a="1"/>
  <c r="AN321" i="2" s="1"/>
  <c r="AK321" i="2" a="1"/>
  <c r="AK321" i="2" s="1"/>
  <c r="AO321" i="2"/>
  <c r="AL321" i="2" a="1"/>
  <c r="AL321" i="2" s="1"/>
  <c r="AP321" i="2" a="1"/>
  <c r="AP321" i="2" s="1"/>
  <c r="AR337" i="2" a="1"/>
  <c r="AR337" i="2" s="1"/>
  <c r="AU337" i="2" a="1"/>
  <c r="AU337" i="2" s="1"/>
  <c r="AV337" i="2" a="1"/>
  <c r="AV337" i="2" s="1"/>
  <c r="AT337" i="2" a="1"/>
  <c r="AT337" i="2" s="1"/>
  <c r="AX337" i="2" a="1"/>
  <c r="AX337" i="2" s="1"/>
  <c r="AW337" i="2"/>
  <c r="AS337" i="2" a="1"/>
  <c r="AS337" i="2" s="1"/>
  <c r="BJ369" i="2" a="1"/>
  <c r="BJ369" i="2" s="1"/>
  <c r="BI369" i="2" a="1"/>
  <c r="BI369" i="2" s="1"/>
  <c r="BM369" i="2"/>
  <c r="BH369" i="2" a="1"/>
  <c r="BH369" i="2" s="1"/>
  <c r="BL369" i="2" a="1"/>
  <c r="BL369" i="2" s="1"/>
  <c r="BK369" i="2" a="1"/>
  <c r="BK369" i="2" s="1"/>
  <c r="BN369" i="2" a="1"/>
  <c r="BN369" i="2" s="1"/>
  <c r="BB385" i="2" a="1"/>
  <c r="BB385" i="2" s="1"/>
  <c r="AZ385" i="2" a="1"/>
  <c r="AZ385" i="2" s="1"/>
  <c r="BE385" i="2"/>
  <c r="BA385" i="2" a="1"/>
  <c r="BA385" i="2" s="1"/>
  <c r="BC385" i="2" a="1"/>
  <c r="BC385" i="2" s="1"/>
  <c r="BD385" i="2" a="1"/>
  <c r="BD385" i="2" s="1"/>
  <c r="BF385" i="2" a="1"/>
  <c r="BF385" i="2" s="1"/>
  <c r="BB401" i="2" a="1"/>
  <c r="BB401" i="2" s="1"/>
  <c r="BD401" i="2" a="1"/>
  <c r="BD401" i="2" s="1"/>
  <c r="AZ401" i="2" a="1"/>
  <c r="AZ401" i="2" s="1"/>
  <c r="BE401" i="2"/>
  <c r="BA401" i="2" a="1"/>
  <c r="BA401" i="2" s="1"/>
  <c r="BC401" i="2" a="1"/>
  <c r="BC401" i="2" s="1"/>
  <c r="BF401" i="2" a="1"/>
  <c r="BF401" i="2" s="1"/>
  <c r="AP433" i="2" a="1"/>
  <c r="AP433" i="2" s="1"/>
  <c r="AM420" i="4" s="1"/>
  <c r="AL433" i="2" a="1"/>
  <c r="AL433" i="2" s="1"/>
  <c r="AI420" i="4" s="1"/>
  <c r="AN433" i="2" a="1"/>
  <c r="AN433" i="2" s="1"/>
  <c r="AK420" i="4" s="1"/>
  <c r="AM433" i="2" a="1"/>
  <c r="AM433" i="2" s="1"/>
  <c r="AJ420" i="4" s="1"/>
  <c r="AK433" i="2" a="1"/>
  <c r="AK433" i="2" s="1"/>
  <c r="AH420" i="4" s="1"/>
  <c r="AO433" i="2"/>
  <c r="AL420" i="4" s="1"/>
  <c r="BB449" i="2" a="1"/>
  <c r="BB449" i="2" s="1"/>
  <c r="AZ449" i="2" a="1"/>
  <c r="AZ449" i="2" s="1"/>
  <c r="BE449" i="2"/>
  <c r="BA449" i="2" a="1"/>
  <c r="BA449" i="2" s="1"/>
  <c r="BC449" i="2" a="1"/>
  <c r="BC449" i="2" s="1"/>
  <c r="BD449" i="2" a="1"/>
  <c r="BD449" i="2" s="1"/>
  <c r="BF449" i="2" a="1"/>
  <c r="BF449" i="2" s="1"/>
  <c r="BB465" i="2" a="1"/>
  <c r="BB465" i="2" s="1"/>
  <c r="BC465" i="2" a="1"/>
  <c r="BC465" i="2" s="1"/>
  <c r="BD465" i="2" a="1"/>
  <c r="BD465" i="2" s="1"/>
  <c r="AZ465" i="2" a="1"/>
  <c r="AZ465" i="2" s="1"/>
  <c r="BE465" i="2"/>
  <c r="BA465" i="2" a="1"/>
  <c r="BA465" i="2" s="1"/>
  <c r="BF465" i="2" a="1"/>
  <c r="BF465" i="2" s="1"/>
  <c r="BJ497" i="2" a="1"/>
  <c r="BJ497" i="2" s="1"/>
  <c r="BN497" i="2" a="1"/>
  <c r="BN497" i="2" s="1"/>
  <c r="BK497" i="2" a="1"/>
  <c r="BK497" i="2" s="1"/>
  <c r="BH497" i="2" a="1"/>
  <c r="BH497" i="2" s="1"/>
  <c r="BL497" i="2" a="1"/>
  <c r="BL497" i="2" s="1"/>
  <c r="BI497" i="2" a="1"/>
  <c r="BI497" i="2" s="1"/>
  <c r="BM497" i="2"/>
  <c r="BI513" i="2" a="1"/>
  <c r="BI513" i="2" s="1"/>
  <c r="BM513" i="2"/>
  <c r="BJ513" i="2" a="1"/>
  <c r="BJ513" i="2" s="1"/>
  <c r="BN513" i="2" a="1"/>
  <c r="BN513" i="2" s="1"/>
  <c r="BK513" i="2" a="1"/>
  <c r="BK513" i="2" s="1"/>
  <c r="BH513" i="2" a="1"/>
  <c r="BH513" i="2" s="1"/>
  <c r="BL513" i="2" a="1"/>
  <c r="BL513" i="2" s="1"/>
  <c r="AU513" i="2" a="1"/>
  <c r="AU513" i="2" s="1"/>
  <c r="AS513" i="2" a="1"/>
  <c r="AS513" i="2" s="1"/>
  <c r="AR513" i="2" a="1"/>
  <c r="AR513" i="2" s="1"/>
  <c r="AW513" i="2"/>
  <c r="AV513" i="2" a="1"/>
  <c r="AV513" i="2" s="1"/>
  <c r="AT513" i="2" a="1"/>
  <c r="AT513" i="2" s="1"/>
  <c r="AX513" i="2" a="1"/>
  <c r="AX513" i="2" s="1"/>
  <c r="AZ545" i="2" a="1"/>
  <c r="AZ545" i="2" s="1"/>
  <c r="BE545" i="2"/>
  <c r="BA545" i="2" a="1"/>
  <c r="BA545" i="2" s="1"/>
  <c r="BC545" i="2" a="1"/>
  <c r="BC545" i="2" s="1"/>
  <c r="BD545" i="2" a="1"/>
  <c r="BD545" i="2" s="1"/>
  <c r="BF545" i="2" a="1"/>
  <c r="BF545" i="2" s="1"/>
  <c r="BB545" i="2" a="1"/>
  <c r="BB545" i="2" s="1"/>
  <c r="BH577" i="2" a="1"/>
  <c r="BH577" i="2" s="1"/>
  <c r="BK577" i="2" a="1"/>
  <c r="BK577" i="2" s="1"/>
  <c r="BL577" i="2" a="1"/>
  <c r="BL577" i="2" s="1"/>
  <c r="BM577" i="2"/>
  <c r="BI577" i="2" a="1"/>
  <c r="BI577" i="2" s="1"/>
  <c r="BJ577" i="2" a="1"/>
  <c r="BJ577" i="2" s="1"/>
  <c r="BN577" i="2" a="1"/>
  <c r="BN577" i="2" s="1"/>
  <c r="AN577" i="2" a="1"/>
  <c r="AN577" i="2" s="1"/>
  <c r="AK577" i="2" a="1"/>
  <c r="AK577" i="2" s="1"/>
  <c r="AL577" i="2" a="1"/>
  <c r="AL577" i="2" s="1"/>
  <c r="AO577" i="2"/>
  <c r="AM577" i="2" a="1"/>
  <c r="AM577" i="2" s="1"/>
  <c r="AP577" i="2" a="1"/>
  <c r="AP577" i="2" s="1"/>
  <c r="AR593" i="2" a="1"/>
  <c r="AR593" i="2" s="1"/>
  <c r="AV593" i="2" a="1"/>
  <c r="AV593" i="2" s="1"/>
  <c r="AS593" i="2" a="1"/>
  <c r="AS593" i="2" s="1"/>
  <c r="AW593" i="2"/>
  <c r="AU593" i="2" a="1"/>
  <c r="AU593" i="2" s="1"/>
  <c r="AT593" i="2" a="1"/>
  <c r="AT593" i="2" s="1"/>
  <c r="AX593" i="2" a="1"/>
  <c r="AX593" i="2" s="1"/>
  <c r="BK609" i="2" a="1"/>
  <c r="BK609" i="2" s="1"/>
  <c r="BM609" i="2"/>
  <c r="BI609" i="2" a="1"/>
  <c r="BI609" i="2" s="1"/>
  <c r="BN609" i="2" a="1"/>
  <c r="BN609" i="2" s="1"/>
  <c r="BJ609" i="2" a="1"/>
  <c r="BJ609" i="2" s="1"/>
  <c r="BL609" i="2" a="1"/>
  <c r="BL609" i="2" s="1"/>
  <c r="BH609" i="2" a="1"/>
  <c r="BH609" i="2" s="1"/>
  <c r="AZ641" i="2" a="1"/>
  <c r="AZ641" i="2" s="1"/>
  <c r="BB641" i="2" a="1"/>
  <c r="BB641" i="2" s="1"/>
  <c r="BD641" i="2" a="1"/>
  <c r="BD641" i="2" s="1"/>
  <c r="BF641" i="2" a="1"/>
  <c r="BF641" i="2" s="1"/>
  <c r="BA641" i="2" a="1"/>
  <c r="BA641" i="2" s="1"/>
  <c r="BE641" i="2"/>
  <c r="BC641" i="2" a="1"/>
  <c r="BC641" i="2" s="1"/>
  <c r="AM641" i="2" a="1"/>
  <c r="AM641" i="2" s="1"/>
  <c r="AN641" i="2" a="1"/>
  <c r="AN641" i="2" s="1"/>
  <c r="AK641" i="2" a="1"/>
  <c r="AK641" i="2" s="1"/>
  <c r="AO641" i="2"/>
  <c r="AL641" i="2" a="1"/>
  <c r="AL641" i="2" s="1"/>
  <c r="AP641" i="2" a="1"/>
  <c r="AP641" i="2" s="1"/>
  <c r="AL657" i="2" a="1"/>
  <c r="AL657" i="2" s="1"/>
  <c r="AP657" i="2" a="1"/>
  <c r="AP657" i="2" s="1"/>
  <c r="AM657" i="2" a="1"/>
  <c r="AM657" i="2" s="1"/>
  <c r="AN657" i="2" a="1"/>
  <c r="AN657" i="2" s="1"/>
  <c r="AK657" i="2" a="1"/>
  <c r="AK657" i="2" s="1"/>
  <c r="AO657" i="2"/>
  <c r="AR673" i="2" a="1"/>
  <c r="AR673" i="2" s="1"/>
  <c r="AV673" i="2" a="1"/>
  <c r="AV673" i="2" s="1"/>
  <c r="AS673" i="2" a="1"/>
  <c r="AS673" i="2" s="1"/>
  <c r="AU673" i="2" a="1"/>
  <c r="AU673" i="2" s="1"/>
  <c r="AW673" i="2"/>
  <c r="AT673" i="2" a="1"/>
  <c r="AT673" i="2" s="1"/>
  <c r="AX673" i="2" a="1"/>
  <c r="AX673" i="2" s="1"/>
  <c r="AN689" i="2" a="1"/>
  <c r="AN689" i="2" s="1"/>
  <c r="AO689" i="2"/>
  <c r="AP689" i="2" a="1"/>
  <c r="AP689" i="2" s="1"/>
  <c r="AK689" i="2" a="1"/>
  <c r="AK689" i="2" s="1"/>
  <c r="AL689" i="2" a="1"/>
  <c r="AL689" i="2" s="1"/>
  <c r="AM689" i="2" a="1"/>
  <c r="AM689" i="2" s="1"/>
  <c r="BH713" i="2" a="1"/>
  <c r="BH713" i="2" s="1"/>
  <c r="BJ713" i="2" a="1"/>
  <c r="BJ713" i="2" s="1"/>
  <c r="BM713" i="2"/>
  <c r="BL713" i="2" a="1"/>
  <c r="BL713" i="2" s="1"/>
  <c r="BK713" i="2" a="1"/>
  <c r="BK713" i="2" s="1"/>
  <c r="BN713" i="2" a="1"/>
  <c r="BN713" i="2" s="1"/>
  <c r="BI713" i="2" a="1"/>
  <c r="BI713" i="2" s="1"/>
  <c r="AN713" i="2" a="1"/>
  <c r="AN713" i="2" s="1"/>
  <c r="AO713" i="2"/>
  <c r="AP713" i="2" a="1"/>
  <c r="AP713" i="2" s="1"/>
  <c r="AK713" i="2" a="1"/>
  <c r="AK713" i="2" s="1"/>
  <c r="AL713" i="2" a="1"/>
  <c r="AL713" i="2" s="1"/>
  <c r="AM713" i="2" a="1"/>
  <c r="AM713" i="2" s="1"/>
  <c r="AM729" i="2" a="1"/>
  <c r="AM729" i="2" s="1"/>
  <c r="AN729" i="2" a="1"/>
  <c r="AN729" i="2" s="1"/>
  <c r="AK729" i="2" a="1"/>
  <c r="AK729" i="2" s="1"/>
  <c r="AO729" i="2"/>
  <c r="AL729" i="2" a="1"/>
  <c r="AL729" i="2" s="1"/>
  <c r="AP729" i="2" a="1"/>
  <c r="AP729" i="2" s="1"/>
  <c r="BH742" i="2" a="1"/>
  <c r="BH742" i="2" s="1"/>
  <c r="BJ742" i="2" a="1"/>
  <c r="BJ742" i="2" s="1"/>
  <c r="BK742" i="2" a="1"/>
  <c r="BK742" i="2" s="1"/>
  <c r="BM742" i="2"/>
  <c r="BI742" i="2" a="1"/>
  <c r="BI742" i="2" s="1"/>
  <c r="BN742" i="2" a="1"/>
  <c r="BN742" i="2" s="1"/>
  <c r="BL742" i="2" a="1"/>
  <c r="BL742" i="2" s="1"/>
  <c r="AZ758" i="2" a="1"/>
  <c r="AZ758" i="2" s="1"/>
  <c r="BB758" i="2" a="1"/>
  <c r="BB758" i="2" s="1"/>
  <c r="BD758" i="2" a="1"/>
  <c r="BD758" i="2" s="1"/>
  <c r="BE758" i="2"/>
  <c r="BA758" i="2" a="1"/>
  <c r="BA758" i="2" s="1"/>
  <c r="BC758" i="2" a="1"/>
  <c r="BC758" i="2" s="1"/>
  <c r="BF758" i="2" a="1"/>
  <c r="BF758" i="2" s="1"/>
  <c r="BA774" i="2" a="1"/>
  <c r="BA774" i="2" s="1"/>
  <c r="BF774" i="2" a="1"/>
  <c r="BF774" i="2" s="1"/>
  <c r="BC774" i="2" a="1"/>
  <c r="BC774" i="2" s="1"/>
  <c r="BE774" i="2"/>
  <c r="BB774" i="2" a="1"/>
  <c r="BB774" i="2" s="1"/>
  <c r="BD774" i="2" a="1"/>
  <c r="BD774" i="2" s="1"/>
  <c r="AZ774" i="2" a="1"/>
  <c r="AZ774" i="2" s="1"/>
  <c r="AO774" i="2"/>
  <c r="AL774" i="2" a="1"/>
  <c r="AL774" i="2" s="1"/>
  <c r="AM774" i="2" a="1"/>
  <c r="AM774" i="2" s="1"/>
  <c r="AK774" i="2" a="1"/>
  <c r="AK774" i="2" s="1"/>
  <c r="AN774" i="2" a="1"/>
  <c r="AN774" i="2" s="1"/>
  <c r="AP774" i="2" a="1"/>
  <c r="AP774" i="2" s="1"/>
  <c r="AZ790" i="2" a="1"/>
  <c r="AZ790" i="2" s="1"/>
  <c r="BB790" i="2" a="1"/>
  <c r="BB790" i="2" s="1"/>
  <c r="BE790" i="2"/>
  <c r="BC790" i="2" a="1"/>
  <c r="BC790" i="2" s="1"/>
  <c r="BF790" i="2" a="1"/>
  <c r="BF790" i="2" s="1"/>
  <c r="BA790" i="2" a="1"/>
  <c r="BA790" i="2" s="1"/>
  <c r="BD790" i="2" a="1"/>
  <c r="BD790" i="2" s="1"/>
  <c r="AP822" i="2" a="1"/>
  <c r="AP822" i="2" s="1"/>
  <c r="AM822" i="2" a="1"/>
  <c r="AM822" i="2" s="1"/>
  <c r="AN822" i="2" a="1"/>
  <c r="AN822" i="2" s="1"/>
  <c r="AO822" i="2"/>
  <c r="AK822" i="2" a="1"/>
  <c r="AK822" i="2" s="1"/>
  <c r="AL822" i="2" a="1"/>
  <c r="AL822" i="2" s="1"/>
  <c r="BF838" i="2" a="1"/>
  <c r="BF838" i="2" s="1"/>
  <c r="BA838" i="2" a="1"/>
  <c r="BA838" i="2" s="1"/>
  <c r="BB838" i="2" a="1"/>
  <c r="BB838" i="2" s="1"/>
  <c r="BC838" i="2" a="1"/>
  <c r="BC838" i="2" s="1"/>
  <c r="BD838" i="2" a="1"/>
  <c r="BD838" i="2" s="1"/>
  <c r="AZ838" i="2" a="1"/>
  <c r="AZ838" i="2" s="1"/>
  <c r="BE838" i="2"/>
  <c r="AX854" i="2" a="1"/>
  <c r="AX854" i="2" s="1"/>
  <c r="AS854" i="2" a="1"/>
  <c r="AS854" i="2" s="1"/>
  <c r="AR854" i="2" a="1"/>
  <c r="AR854" i="2" s="1"/>
  <c r="AU854" i="2" a="1"/>
  <c r="AU854" i="2" s="1"/>
  <c r="AV854" i="2" a="1"/>
  <c r="AV854" i="2" s="1"/>
  <c r="AT854" i="2" a="1"/>
  <c r="AT854" i="2" s="1"/>
  <c r="AW854" i="2"/>
  <c r="AP886" i="2" a="1"/>
  <c r="AP886" i="2" s="1"/>
  <c r="AM886" i="2" a="1"/>
  <c r="AM886" i="2" s="1"/>
  <c r="AN886" i="2" a="1"/>
  <c r="AN886" i="2" s="1"/>
  <c r="AO886" i="2"/>
  <c r="AK886" i="2" a="1"/>
  <c r="AK886" i="2" s="1"/>
  <c r="AL886" i="2" a="1"/>
  <c r="AL886" i="2" s="1"/>
  <c r="BF902" i="2" a="1"/>
  <c r="BF902" i="2" s="1"/>
  <c r="BA902" i="2" a="1"/>
  <c r="BA902" i="2" s="1"/>
  <c r="BB902" i="2" a="1"/>
  <c r="BB902" i="2" s="1"/>
  <c r="BC902" i="2" a="1"/>
  <c r="BC902" i="2" s="1"/>
  <c r="BD902" i="2" a="1"/>
  <c r="BD902" i="2" s="1"/>
  <c r="AZ902" i="2" a="1"/>
  <c r="AZ902" i="2" s="1"/>
  <c r="BE902" i="2"/>
  <c r="AX918" i="2" a="1"/>
  <c r="AX918" i="2" s="1"/>
  <c r="AT918" i="2" a="1"/>
  <c r="AT918" i="2" s="1"/>
  <c r="AW918" i="2"/>
  <c r="AV918" i="2" a="1"/>
  <c r="AV918" i="2" s="1"/>
  <c r="AR918" i="2" a="1"/>
  <c r="AR918" i="2" s="1"/>
  <c r="AU918" i="2" a="1"/>
  <c r="AU918" i="2" s="1"/>
  <c r="AS918" i="2" a="1"/>
  <c r="AS918" i="2" s="1"/>
  <c r="AL934" i="2" a="1"/>
  <c r="AL934" i="2" s="1"/>
  <c r="AO934" i="2"/>
  <c r="AM934" i="2" a="1"/>
  <c r="AM934" i="2" s="1"/>
  <c r="AN934" i="2" a="1"/>
  <c r="AN934" i="2" s="1"/>
  <c r="AP934" i="2" a="1"/>
  <c r="AP934" i="2" s="1"/>
  <c r="AK934" i="2" a="1"/>
  <c r="AK934" i="2" s="1"/>
  <c r="AZ950" i="2" a="1"/>
  <c r="AZ950" i="2" s="1"/>
  <c r="BD950" i="2" a="1"/>
  <c r="BD950" i="2" s="1"/>
  <c r="BA950" i="2" a="1"/>
  <c r="BA950" i="2" s="1"/>
  <c r="BE950" i="2"/>
  <c r="BB950" i="2" a="1"/>
  <c r="BB950" i="2" s="1"/>
  <c r="BF950" i="2" a="1"/>
  <c r="BF950" i="2" s="1"/>
  <c r="BC950" i="2" a="1"/>
  <c r="BC950" i="2" s="1"/>
  <c r="BH966" i="2" a="1"/>
  <c r="BH966" i="2" s="1"/>
  <c r="BK966" i="2" a="1"/>
  <c r="BK966" i="2" s="1"/>
  <c r="BM966" i="2"/>
  <c r="BJ966" i="2" a="1"/>
  <c r="BJ966" i="2" s="1"/>
  <c r="BN966" i="2" a="1"/>
  <c r="BN966" i="2" s="1"/>
  <c r="BI966" i="2" a="1"/>
  <c r="BI966" i="2" s="1"/>
  <c r="BL966" i="2" a="1"/>
  <c r="BL966" i="2" s="1"/>
  <c r="AR982" i="2" a="1"/>
  <c r="AR982" i="2" s="1"/>
  <c r="AU982" i="2" a="1"/>
  <c r="AU982" i="2" s="1"/>
  <c r="AW982" i="2"/>
  <c r="AS982" i="2" a="1"/>
  <c r="AS982" i="2" s="1"/>
  <c r="AX982" i="2" a="1"/>
  <c r="AX982" i="2" s="1"/>
  <c r="AT982" i="2" a="1"/>
  <c r="AT982" i="2" s="1"/>
  <c r="AV982" i="2" a="1"/>
  <c r="AV982" i="2" s="1"/>
  <c r="AL998" i="2" a="1"/>
  <c r="AL998" i="2" s="1"/>
  <c r="AO998" i="2"/>
  <c r="AM998" i="2" a="1"/>
  <c r="AM998" i="2" s="1"/>
  <c r="AN998" i="2" a="1"/>
  <c r="AN998" i="2" s="1"/>
  <c r="AP998" i="2" a="1"/>
  <c r="AP998" i="2" s="1"/>
  <c r="AK998" i="2" a="1"/>
  <c r="AK998" i="2" s="1"/>
  <c r="AZ1014" i="2" a="1"/>
  <c r="AZ1014" i="2" s="1"/>
  <c r="BD1014" i="2" a="1"/>
  <c r="BD1014" i="2" s="1"/>
  <c r="BA1014" i="2" a="1"/>
  <c r="BA1014" i="2" s="1"/>
  <c r="BE1014" i="2"/>
  <c r="BB1014" i="2" a="1"/>
  <c r="BB1014" i="2" s="1"/>
  <c r="BF1014" i="2" a="1"/>
  <c r="BF1014" i="2" s="1"/>
  <c r="BC1014" i="2" a="1"/>
  <c r="BC1014" i="2" s="1"/>
  <c r="BH1030" i="2" a="1"/>
  <c r="BH1030" i="2" s="1"/>
  <c r="BK1030" i="2" a="1"/>
  <c r="BK1030" i="2" s="1"/>
  <c r="BM1030" i="2"/>
  <c r="BJ1030" i="2" a="1"/>
  <c r="BJ1030" i="2" s="1"/>
  <c r="BN1030" i="2" a="1"/>
  <c r="BN1030" i="2" s="1"/>
  <c r="BI1030" i="2" a="1"/>
  <c r="BI1030" i="2" s="1"/>
  <c r="BL1030" i="2" a="1"/>
  <c r="BL1030" i="2" s="1"/>
  <c r="AR1046" i="2" a="1"/>
  <c r="AR1046" i="2" s="1"/>
  <c r="AU1046" i="2" a="1"/>
  <c r="AU1046" i="2" s="1"/>
  <c r="AW1046" i="2"/>
  <c r="AT1046" i="2" a="1"/>
  <c r="AT1046" i="2" s="1"/>
  <c r="AS1046" i="2" a="1"/>
  <c r="AS1046" i="2" s="1"/>
  <c r="AX1046" i="2" a="1"/>
  <c r="AX1046" i="2" s="1"/>
  <c r="AV1046" i="2" a="1"/>
  <c r="AV1046" i="2" s="1"/>
  <c r="AL1062" i="2" a="1"/>
  <c r="AL1062" i="2" s="1"/>
  <c r="AO1062" i="2"/>
  <c r="AM1062" i="2" a="1"/>
  <c r="AM1062" i="2" s="1"/>
  <c r="AN1062" i="2" a="1"/>
  <c r="AN1062" i="2" s="1"/>
  <c r="AP1062" i="2" a="1"/>
  <c r="AP1062" i="2" s="1"/>
  <c r="AK1062" i="2" a="1"/>
  <c r="AK1062" i="2" s="1"/>
  <c r="BB1078" i="2" a="1"/>
  <c r="BB1078" i="2" s="1"/>
  <c r="BF1078" i="2" a="1"/>
  <c r="BF1078" i="2" s="1"/>
  <c r="BC1078" i="2" a="1"/>
  <c r="BC1078" i="2" s="1"/>
  <c r="BA1078" i="2" a="1"/>
  <c r="BA1078" i="2" s="1"/>
  <c r="BE1078" i="2"/>
  <c r="AZ1078" i="2" a="1"/>
  <c r="AZ1078" i="2" s="1"/>
  <c r="BD1078" i="2" a="1"/>
  <c r="BD1078" i="2" s="1"/>
  <c r="AP1094" i="2" a="1"/>
  <c r="AP1094" i="2" s="1"/>
  <c r="AL1094" i="2" a="1"/>
  <c r="AL1094" i="2" s="1"/>
  <c r="AN1094" i="2" a="1"/>
  <c r="AN1094" i="2" s="1"/>
  <c r="AM1094" i="2" a="1"/>
  <c r="AM1094" i="2" s="1"/>
  <c r="AK1094" i="2" a="1"/>
  <c r="AK1094" i="2" s="1"/>
  <c r="AO1094" i="2"/>
  <c r="AL1110" i="2" a="1"/>
  <c r="AL1110" i="2" s="1"/>
  <c r="AM1110" i="2" a="1"/>
  <c r="AM1110" i="2" s="1"/>
  <c r="AN1110" i="2" a="1"/>
  <c r="AN1110" i="2" s="1"/>
  <c r="AK1110" i="2" a="1"/>
  <c r="AK1110" i="2" s="1"/>
  <c r="AO1110" i="2"/>
  <c r="AP1110" i="2" a="1"/>
  <c r="AP1110" i="2" s="1"/>
  <c r="AZ1126" i="2" a="1"/>
  <c r="AZ1126" i="2" s="1"/>
  <c r="BB1126" i="2" a="1"/>
  <c r="BB1126" i="2" s="1"/>
  <c r="BD1126" i="2" a="1"/>
  <c r="BD1126" i="2" s="1"/>
  <c r="BC1126" i="2" a="1"/>
  <c r="BC1126" i="2" s="1"/>
  <c r="BA1126" i="2" a="1"/>
  <c r="BA1126" i="2" s="1"/>
  <c r="BF1126" i="2" a="1"/>
  <c r="BF1126" i="2" s="1"/>
  <c r="BE1126" i="2"/>
  <c r="AV1142" i="2" a="1"/>
  <c r="AV1142" i="2" s="1"/>
  <c r="AR1142" i="2" a="1"/>
  <c r="AR1142" i="2" s="1"/>
  <c r="AX1142" i="2" a="1"/>
  <c r="AX1142" i="2" s="1"/>
  <c r="AS1142" i="2" a="1"/>
  <c r="AS1142" i="2" s="1"/>
  <c r="AW1142" i="2"/>
  <c r="AT1142" i="2" a="1"/>
  <c r="AT1142" i="2" s="1"/>
  <c r="AU1142" i="2" a="1"/>
  <c r="AU1142" i="2" s="1"/>
  <c r="BI1158" i="2" a="1"/>
  <c r="BI1158" i="2" s="1"/>
  <c r="BM1158" i="2"/>
  <c r="BJ1158" i="2" a="1"/>
  <c r="BJ1158" i="2" s="1"/>
  <c r="BN1158" i="2" a="1"/>
  <c r="BN1158" i="2" s="1"/>
  <c r="BH1158" i="2" a="1"/>
  <c r="BH1158" i="2" s="1"/>
  <c r="BL1158" i="2" a="1"/>
  <c r="BL1158" i="2" s="1"/>
  <c r="BK1158" i="2" a="1"/>
  <c r="BK1158" i="2" s="1"/>
  <c r="AO1174" i="2"/>
  <c r="AN1174" i="2" a="1"/>
  <c r="AN1174" i="2" s="1"/>
  <c r="AK1174" i="2" a="1"/>
  <c r="AK1174" i="2" s="1"/>
  <c r="AL1174" i="2" a="1"/>
  <c r="AL1174" i="2" s="1"/>
  <c r="AP1174" i="2" a="1"/>
  <c r="AP1174" i="2" s="1"/>
  <c r="AM1174" i="2" a="1"/>
  <c r="AM1174" i="2" s="1"/>
  <c r="AZ1185" i="2" a="1"/>
  <c r="AZ1185" i="2" s="1"/>
  <c r="BC1185" i="2" a="1"/>
  <c r="BC1185" i="2" s="1"/>
  <c r="BE1185" i="2"/>
  <c r="BD1185" i="2" a="1"/>
  <c r="BD1185" i="2" s="1"/>
  <c r="BB1185" i="2" a="1"/>
  <c r="BB1185" i="2" s="1"/>
  <c r="BA1185" i="2" a="1"/>
  <c r="BA1185" i="2" s="1"/>
  <c r="BF1185" i="2" a="1"/>
  <c r="BF1185" i="2" s="1"/>
  <c r="BJ1201" i="2" a="1"/>
  <c r="BJ1201" i="2" s="1"/>
  <c r="BN1201" i="2" a="1"/>
  <c r="BN1201" i="2" s="1"/>
  <c r="BK1201" i="2" a="1"/>
  <c r="BK1201" i="2" s="1"/>
  <c r="BI1201" i="2" a="1"/>
  <c r="BI1201" i="2" s="1"/>
  <c r="BM1201" i="2"/>
  <c r="BH1201" i="2" a="1"/>
  <c r="BH1201" i="2" s="1"/>
  <c r="BL1201" i="2" a="1"/>
  <c r="BL1201" i="2" s="1"/>
  <c r="BI1217" i="2" a="1"/>
  <c r="BI1217" i="2" s="1"/>
  <c r="BM1217" i="2"/>
  <c r="BJ1217" i="2" a="1"/>
  <c r="BJ1217" i="2" s="1"/>
  <c r="BN1217" i="2" a="1"/>
  <c r="BN1217" i="2" s="1"/>
  <c r="BH1217" i="2" a="1"/>
  <c r="BH1217" i="2" s="1"/>
  <c r="BL1217" i="2" a="1"/>
  <c r="BL1217" i="2" s="1"/>
  <c r="BK1217" i="2" a="1"/>
  <c r="BK1217" i="2" s="1"/>
  <c r="BE1217" i="2"/>
  <c r="BD1217" i="2" a="1"/>
  <c r="BD1217" i="2" s="1"/>
  <c r="BC1217" i="2" a="1"/>
  <c r="BC1217" i="2" s="1"/>
  <c r="BA1217" i="2" a="1"/>
  <c r="BA1217" i="2" s="1"/>
  <c r="BF1217" i="2" a="1"/>
  <c r="BF1217" i="2" s="1"/>
  <c r="AZ1217" i="2" a="1"/>
  <c r="AZ1217" i="2" s="1"/>
  <c r="BB1217" i="2" a="1"/>
  <c r="BB1217" i="2" s="1"/>
  <c r="AO1233" i="2"/>
  <c r="AN1233" i="2" a="1"/>
  <c r="AN1233" i="2" s="1"/>
  <c r="AK1233" i="2" a="1"/>
  <c r="AK1233" i="2" s="1"/>
  <c r="AP1233" i="2" a="1"/>
  <c r="AP1233" i="2" s="1"/>
  <c r="AM1233" i="2" a="1"/>
  <c r="AM1233" i="2" s="1"/>
  <c r="AL1233" i="2" a="1"/>
  <c r="AL1233" i="2" s="1"/>
  <c r="AV1249" i="2" a="1"/>
  <c r="AV1249" i="2" s="1"/>
  <c r="AR1249" i="2" a="1"/>
  <c r="AR1249" i="2" s="1"/>
  <c r="AX1249" i="2" a="1"/>
  <c r="AX1249" i="2" s="1"/>
  <c r="AU1249" i="2" a="1"/>
  <c r="AU1249" i="2" s="1"/>
  <c r="AT1249" i="2" a="1"/>
  <c r="AT1249" i="2" s="1"/>
  <c r="AS1249" i="2" a="1"/>
  <c r="AS1249" i="2" s="1"/>
  <c r="AW1249" i="2"/>
  <c r="AP1281" i="2" a="1"/>
  <c r="AP1281" i="2" s="1"/>
  <c r="AN1281" i="2" a="1"/>
  <c r="AN1281" i="2" s="1"/>
  <c r="AK1281" i="2" a="1"/>
  <c r="AK1281" i="2" s="1"/>
  <c r="AL1281" i="2" a="1"/>
  <c r="AL1281" i="2" s="1"/>
  <c r="AM1281" i="2" a="1"/>
  <c r="AM1281" i="2" s="1"/>
  <c r="AO1281" i="2"/>
  <c r="BD1281" i="2" a="1"/>
  <c r="BD1281" i="2" s="1"/>
  <c r="BA1281" i="2" a="1"/>
  <c r="BA1281" i="2" s="1"/>
  <c r="AZ1281" i="2" a="1"/>
  <c r="AZ1281" i="2" s="1"/>
  <c r="BF1281" i="2" a="1"/>
  <c r="BF1281" i="2" s="1"/>
  <c r="BB1281" i="2" a="1"/>
  <c r="BB1281" i="2" s="1"/>
  <c r="BE1281" i="2"/>
  <c r="BC1281" i="2" a="1"/>
  <c r="BC1281" i="2" s="1"/>
  <c r="BN1313" i="2" a="1"/>
  <c r="BN1313" i="2" s="1"/>
  <c r="BL1313" i="2" a="1"/>
  <c r="BL1313" i="2" s="1"/>
  <c r="BM1313" i="2"/>
  <c r="BJ1313" i="2" a="1"/>
  <c r="BJ1313" i="2" s="1"/>
  <c r="BK1313" i="2" a="1"/>
  <c r="BK1313" i="2" s="1"/>
  <c r="BH1313" i="2" a="1"/>
  <c r="BH1313" i="2" s="1"/>
  <c r="BI1313" i="2" a="1"/>
  <c r="BI1313" i="2" s="1"/>
  <c r="AK1329" i="2" a="1"/>
  <c r="AK1329" i="2" s="1"/>
  <c r="AL1329" i="2" a="1"/>
  <c r="AL1329" i="2" s="1"/>
  <c r="AN1329" i="2" a="1"/>
  <c r="AN1329" i="2" s="1"/>
  <c r="AM1329" i="2" a="1"/>
  <c r="AM1329" i="2" s="1"/>
  <c r="AP1329" i="2" a="1"/>
  <c r="AP1329" i="2" s="1"/>
  <c r="AO1329" i="2"/>
  <c r="BJ1345" i="2" a="1"/>
  <c r="BJ1345" i="2" s="1"/>
  <c r="BM1345" i="2"/>
  <c r="BL1345" i="2" a="1"/>
  <c r="BL1345" i="2" s="1"/>
  <c r="BN1345" i="2" a="1"/>
  <c r="BN1345" i="2" s="1"/>
  <c r="BH1345" i="2" a="1"/>
  <c r="BH1345" i="2" s="1"/>
  <c r="BI1345" i="2" a="1"/>
  <c r="BI1345" i="2" s="1"/>
  <c r="BK1345" i="2" a="1"/>
  <c r="BK1345" i="2" s="1"/>
  <c r="AK1345" i="2" a="1"/>
  <c r="AK1345" i="2" s="1"/>
  <c r="AN1345" i="2" a="1"/>
  <c r="AN1345" i="2" s="1"/>
  <c r="AL1345" i="2" a="1"/>
  <c r="AL1345" i="2" s="1"/>
  <c r="AM1345" i="2" a="1"/>
  <c r="AM1345" i="2" s="1"/>
  <c r="AP1345" i="2" a="1"/>
  <c r="AP1345" i="2" s="1"/>
  <c r="AO1345" i="2"/>
  <c r="BI1361" i="2" a="1"/>
  <c r="BI1361" i="2" s="1"/>
  <c r="BH1361" i="2" a="1"/>
  <c r="BH1361" i="2" s="1"/>
  <c r="BK1361" i="2" a="1"/>
  <c r="BK1361" i="2" s="1"/>
  <c r="BL1361" i="2" a="1"/>
  <c r="BL1361" i="2" s="1"/>
  <c r="BN1361" i="2" a="1"/>
  <c r="BN1361" i="2" s="1"/>
  <c r="BM1361" i="2"/>
  <c r="BJ1361" i="2" a="1"/>
  <c r="BJ1361" i="2" s="1"/>
  <c r="BA241" i="2" a="1"/>
  <c r="BA241" i="2" s="1"/>
  <c r="BE241" i="2"/>
  <c r="BB241" i="2" a="1"/>
  <c r="BB241" i="2" s="1"/>
  <c r="BF241" i="2" a="1"/>
  <c r="BF241" i="2" s="1"/>
  <c r="BC241" i="2" a="1"/>
  <c r="BC241" i="2" s="1"/>
  <c r="AX17" i="4" s="1"/>
  <c r="AZ241" i="2" a="1"/>
  <c r="AZ241" i="2" s="1"/>
  <c r="BD241" i="2" a="1"/>
  <c r="BD241" i="2" s="1"/>
  <c r="AY17" i="4" s="1"/>
  <c r="BH224" i="2" a="1"/>
  <c r="BH224" i="2" s="1"/>
  <c r="BM224" i="2"/>
  <c r="BL224" i="2" a="1"/>
  <c r="BL224" i="2" s="1"/>
  <c r="BJ224" i="2" a="1"/>
  <c r="BJ224" i="2" s="1"/>
  <c r="BI224" i="2" a="1"/>
  <c r="BI224" i="2" s="1"/>
  <c r="BK224" i="2" a="1"/>
  <c r="BK224" i="2" s="1"/>
  <c r="BN224" i="2" a="1"/>
  <c r="BN224" i="2" s="1"/>
  <c r="BC208" i="2" a="1"/>
  <c r="BC208" i="2" s="1"/>
  <c r="AZ208" i="2" a="1"/>
  <c r="AZ208" i="2" s="1"/>
  <c r="BD208" i="2" a="1"/>
  <c r="BD208" i="2" s="1"/>
  <c r="BA208" i="2" a="1"/>
  <c r="BA208" i="2" s="1"/>
  <c r="BE208" i="2"/>
  <c r="BB208" i="2" a="1"/>
  <c r="BB208" i="2" s="1"/>
  <c r="BF208" i="2" a="1"/>
  <c r="BF208" i="2" s="1"/>
  <c r="BA192" i="2" a="1"/>
  <c r="BA192" i="2" s="1"/>
  <c r="BC192" i="2" a="1"/>
  <c r="BC192" i="2" s="1"/>
  <c r="BF192" i="2" a="1"/>
  <c r="BF192" i="2" s="1"/>
  <c r="BD192" i="2" a="1"/>
  <c r="BD192" i="2" s="1"/>
  <c r="BE192" i="2"/>
  <c r="AZ192" i="2" a="1"/>
  <c r="AZ192" i="2" s="1"/>
  <c r="BB192" i="2" a="1"/>
  <c r="BB192" i="2" s="1"/>
  <c r="AO160" i="2"/>
  <c r="AK160" i="2" a="1"/>
  <c r="AK160" i="2" s="1"/>
  <c r="AL160" i="2" a="1"/>
  <c r="AL160" i="2" s="1"/>
  <c r="AN160" i="2" a="1"/>
  <c r="AN160" i="2" s="1"/>
  <c r="AM160" i="2" a="1"/>
  <c r="AM160" i="2" s="1"/>
  <c r="AP160" i="2" a="1"/>
  <c r="AP160" i="2" s="1"/>
  <c r="AX144" i="2" a="1"/>
  <c r="AX144" i="2" s="1"/>
  <c r="AR144" i="2" a="1"/>
  <c r="AR144" i="2" s="1"/>
  <c r="AT144" i="2" a="1"/>
  <c r="AT144" i="2" s="1"/>
  <c r="AV144" i="2" a="1"/>
  <c r="AV144" i="2" s="1"/>
  <c r="AU144" i="2" a="1"/>
  <c r="AU144" i="2" s="1"/>
  <c r="AW144" i="2"/>
  <c r="AS144" i="2" a="1"/>
  <c r="AS144" i="2" s="1"/>
  <c r="AL144" i="2" a="1"/>
  <c r="AL144" i="2" s="1"/>
  <c r="AO144" i="2"/>
  <c r="AP144" i="2" a="1"/>
  <c r="AP144" i="2" s="1"/>
  <c r="AM144" i="2" a="1"/>
  <c r="AM144" i="2" s="1"/>
  <c r="AK144" i="2" a="1"/>
  <c r="AK144" i="2" s="1"/>
  <c r="AN144" i="2" a="1"/>
  <c r="AN144" i="2" s="1"/>
  <c r="AT128" i="2" a="1"/>
  <c r="AT128" i="2" s="1"/>
  <c r="AX128" i="2" a="1"/>
  <c r="AX128" i="2" s="1"/>
  <c r="AU128" i="2" a="1"/>
  <c r="AU128" i="2" s="1"/>
  <c r="AR128" i="2" a="1"/>
  <c r="AR128" i="2" s="1"/>
  <c r="AV128" i="2" a="1"/>
  <c r="AV128" i="2" s="1"/>
  <c r="AS128" i="2" a="1"/>
  <c r="AS128" i="2" s="1"/>
  <c r="AW128" i="2"/>
  <c r="AZ112" i="2" a="1"/>
  <c r="AZ112" i="2" s="1"/>
  <c r="BC112" i="2" a="1"/>
  <c r="BC112" i="2" s="1"/>
  <c r="BD112" i="2" a="1"/>
  <c r="BD112" i="2" s="1"/>
  <c r="BB112" i="2" a="1"/>
  <c r="BB112" i="2" s="1"/>
  <c r="BF112" i="2" a="1"/>
  <c r="BF112" i="2" s="1"/>
  <c r="BE112" i="2"/>
  <c r="BA112" i="2" a="1"/>
  <c r="BA112" i="2" s="1"/>
  <c r="BI96" i="2" a="1"/>
  <c r="BI96" i="2" s="1"/>
  <c r="BK96" i="2" a="1"/>
  <c r="BK96" i="2" s="1"/>
  <c r="BL96" i="2" a="1"/>
  <c r="BL96" i="2" s="1"/>
  <c r="BH96" i="2" a="1"/>
  <c r="BH96" i="2" s="1"/>
  <c r="BM96" i="2"/>
  <c r="BN96" i="2" a="1"/>
  <c r="BN96" i="2" s="1"/>
  <c r="BJ96" i="2" a="1"/>
  <c r="BJ96" i="2" s="1"/>
  <c r="AO78" i="2"/>
  <c r="AK78" i="2" a="1"/>
  <c r="AK78" i="2" s="1"/>
  <c r="AP78" i="2" a="1"/>
  <c r="AP78" i="2" s="1"/>
  <c r="AM78" i="2" a="1"/>
  <c r="AM78" i="2" s="1"/>
  <c r="AN78" i="2" a="1"/>
  <c r="AN78" i="2" s="1"/>
  <c r="AL78" i="2" a="1"/>
  <c r="AL78" i="2" s="1"/>
  <c r="BH62" i="2" a="1"/>
  <c r="BH62" i="2" s="1"/>
  <c r="BK62" i="2" a="1"/>
  <c r="BK62" i="2" s="1"/>
  <c r="BJ62" i="2" a="1"/>
  <c r="BJ62" i="2" s="1"/>
  <c r="BM62" i="2"/>
  <c r="BL62" i="2" a="1"/>
  <c r="BL62" i="2" s="1"/>
  <c r="BN62" i="2" a="1"/>
  <c r="BN62" i="2" s="1"/>
  <c r="BI62" i="2" a="1"/>
  <c r="BI62" i="2" s="1"/>
  <c r="BJ46" i="2" a="1"/>
  <c r="BJ46" i="2" s="1"/>
  <c r="BN46" i="2" a="1"/>
  <c r="BN46" i="2" s="1"/>
  <c r="BK46" i="2" a="1"/>
  <c r="BK46" i="2" s="1"/>
  <c r="BH46" i="2" a="1"/>
  <c r="BH46" i="2" s="1"/>
  <c r="BL46" i="2" a="1"/>
  <c r="BL46" i="2" s="1"/>
  <c r="BI46" i="2" a="1"/>
  <c r="BI46" i="2" s="1"/>
  <c r="BM46" i="2"/>
  <c r="AX30" i="2" a="1"/>
  <c r="AX30" i="2" s="1"/>
  <c r="AR30" i="2" a="1"/>
  <c r="AR30" i="2" s="1"/>
  <c r="AS30" i="2" a="1"/>
  <c r="AS30" i="2" s="1"/>
  <c r="AT30" i="2" a="1"/>
  <c r="AT30" i="2" s="1"/>
  <c r="AU30" i="2" a="1"/>
  <c r="AU30" i="2" s="1"/>
  <c r="AV30" i="2" a="1"/>
  <c r="AV30" i="2" s="1"/>
  <c r="AW30" i="2"/>
  <c r="BJ14" i="2" a="1"/>
  <c r="BJ14" i="2" s="1"/>
  <c r="BK14" i="2" a="1"/>
  <c r="BK14" i="2" s="1"/>
  <c r="BN14" i="2" a="1"/>
  <c r="BN14" i="2" s="1"/>
  <c r="BI14" i="2" a="1"/>
  <c r="BI14" i="2" s="1"/>
  <c r="BM14" i="2"/>
  <c r="BL14" i="2" a="1"/>
  <c r="BL14" i="2" s="1"/>
  <c r="BH14" i="2" a="1"/>
  <c r="BH14" i="2" s="1"/>
  <c r="AU14" i="2" a="1"/>
  <c r="AU14" i="2" s="1"/>
  <c r="AR14" i="2" a="1"/>
  <c r="AR14" i="2" s="1"/>
  <c r="AV14" i="2" a="1"/>
  <c r="AV14" i="2" s="1"/>
  <c r="AS14" i="2" a="1"/>
  <c r="AS14" i="2" s="1"/>
  <c r="AW14" i="2"/>
  <c r="AT14" i="2" a="1"/>
  <c r="AT14" i="2" s="1"/>
  <c r="AX14" i="2" a="1"/>
  <c r="AX14" i="2" s="1"/>
  <c r="AN269" i="2" a="1"/>
  <c r="AN269" i="2" s="1"/>
  <c r="AM269" i="2" a="1"/>
  <c r="AM269" i="2" s="1"/>
  <c r="AO269" i="2"/>
  <c r="AL269" i="2" a="1"/>
  <c r="AL269" i="2" s="1"/>
  <c r="AK269" i="2" a="1"/>
  <c r="AK269" i="2" s="1"/>
  <c r="AP269" i="2" a="1"/>
  <c r="AP269" i="2" s="1"/>
  <c r="AM285" i="2" a="1"/>
  <c r="AM285" i="2" s="1"/>
  <c r="AN285" i="2" a="1"/>
  <c r="AN285" i="2" s="1"/>
  <c r="AO285" i="2"/>
  <c r="AL285" i="2" a="1"/>
  <c r="AL285" i="2" s="1"/>
  <c r="AK285" i="2" a="1"/>
  <c r="AK285" i="2" s="1"/>
  <c r="AP285" i="2" a="1"/>
  <c r="AP285" i="2" s="1"/>
  <c r="BJ302" i="2" a="1"/>
  <c r="BJ302" i="2" s="1"/>
  <c r="BD331" i="4" s="1"/>
  <c r="BN302" i="2" a="1"/>
  <c r="BN302" i="2" s="1"/>
  <c r="BH331" i="4" s="1"/>
  <c r="BK302" i="2" a="1"/>
  <c r="BK302" i="2" s="1"/>
  <c r="BE331" i="4" s="1"/>
  <c r="BH302" i="2" a="1"/>
  <c r="BH302" i="2" s="1"/>
  <c r="BB331" i="4" s="1"/>
  <c r="BL302" i="2" a="1"/>
  <c r="BL302" i="2" s="1"/>
  <c r="BF331" i="4" s="1"/>
  <c r="BI302" i="2" a="1"/>
  <c r="BI302" i="2" s="1"/>
  <c r="BC331" i="4" s="1"/>
  <c r="BM302" i="2"/>
  <c r="BG331" i="4" s="1"/>
  <c r="AZ318" i="2" a="1"/>
  <c r="AZ318" i="2" s="1"/>
  <c r="BA318" i="2" a="1"/>
  <c r="BA318" i="2" s="1"/>
  <c r="BF318" i="2" a="1"/>
  <c r="BF318" i="2" s="1"/>
  <c r="BB318" i="2" a="1"/>
  <c r="BB318" i="2" s="1"/>
  <c r="BC318" i="2" a="1"/>
  <c r="BC318" i="2" s="1"/>
  <c r="BE318" i="2"/>
  <c r="BD318" i="2" a="1"/>
  <c r="BD318" i="2" s="1"/>
  <c r="AM334" i="2" a="1"/>
  <c r="AM334" i="2" s="1"/>
  <c r="AN334" i="2" a="1"/>
  <c r="AN334" i="2" s="1"/>
  <c r="AL334" i="2" a="1"/>
  <c r="AL334" i="2" s="1"/>
  <c r="AP334" i="2" a="1"/>
  <c r="AP334" i="2" s="1"/>
  <c r="AO334" i="2"/>
  <c r="AK334" i="2" a="1"/>
  <c r="AK334" i="2" s="1"/>
  <c r="BE350" i="2"/>
  <c r="BA350" i="2" a="1"/>
  <c r="BA350" i="2" s="1"/>
  <c r="BC350" i="2" a="1"/>
  <c r="BC350" i="2" s="1"/>
  <c r="BF350" i="2" a="1"/>
  <c r="BF350" i="2" s="1"/>
  <c r="AZ350" i="2" a="1"/>
  <c r="AZ350" i="2" s="1"/>
  <c r="BB350" i="2" a="1"/>
  <c r="BB350" i="2" s="1"/>
  <c r="BD350" i="2" a="1"/>
  <c r="BD350" i="2" s="1"/>
  <c r="BA366" i="2" a="1"/>
  <c r="BA366" i="2" s="1"/>
  <c r="AZ366" i="2" a="1"/>
  <c r="AZ366" i="2" s="1"/>
  <c r="BD366" i="2" a="1"/>
  <c r="BD366" i="2" s="1"/>
  <c r="BC366" i="2" a="1"/>
  <c r="BC366" i="2" s="1"/>
  <c r="BB366" i="2" a="1"/>
  <c r="BB366" i="2" s="1"/>
  <c r="BF366" i="2" a="1"/>
  <c r="BF366" i="2" s="1"/>
  <c r="BE366" i="2"/>
  <c r="AT382" i="2" a="1"/>
  <c r="AT382" i="2" s="1"/>
  <c r="AR382" i="2" a="1"/>
  <c r="AR382" i="2" s="1"/>
  <c r="AW382" i="2"/>
  <c r="AS382" i="2" a="1"/>
  <c r="AS382" i="2" s="1"/>
  <c r="AU382" i="2" a="1"/>
  <c r="AU382" i="2" s="1"/>
  <c r="AV382" i="2" a="1"/>
  <c r="AV382" i="2" s="1"/>
  <c r="AX382" i="2" a="1"/>
  <c r="AX382" i="2" s="1"/>
  <c r="AT398" i="2" a="1"/>
  <c r="AT398" i="2" s="1"/>
  <c r="AV398" i="2" a="1"/>
  <c r="AV398" i="2" s="1"/>
  <c r="AR398" i="2" a="1"/>
  <c r="AR398" i="2" s="1"/>
  <c r="AW398" i="2"/>
  <c r="AS398" i="2" a="1"/>
  <c r="AS398" i="2" s="1"/>
  <c r="AU398" i="2" a="1"/>
  <c r="AU398" i="2" s="1"/>
  <c r="AX398" i="2" a="1"/>
  <c r="AX398" i="2" s="1"/>
  <c r="AZ414" i="2" a="1"/>
  <c r="AZ414" i="2" s="1"/>
  <c r="BB414" i="2" a="1"/>
  <c r="BB414" i="2" s="1"/>
  <c r="BF414" i="2" a="1"/>
  <c r="BF414" i="2" s="1"/>
  <c r="BE414" i="2"/>
  <c r="BD414" i="2" a="1"/>
  <c r="BD414" i="2" s="1"/>
  <c r="BA414" i="2" a="1"/>
  <c r="BA414" i="2" s="1"/>
  <c r="BC414" i="2" a="1"/>
  <c r="BC414" i="2" s="1"/>
  <c r="BF446" i="2" a="1"/>
  <c r="BF446" i="2" s="1"/>
  <c r="BA446" i="2" a="1"/>
  <c r="BA446" i="2" s="1"/>
  <c r="BC446" i="2" a="1"/>
  <c r="BC446" i="2" s="1"/>
  <c r="BE446" i="2"/>
  <c r="BD446" i="2" a="1"/>
  <c r="BD446" i="2" s="1"/>
  <c r="BB446" i="2" a="1"/>
  <c r="BB446" i="2" s="1"/>
  <c r="AZ446" i="2" a="1"/>
  <c r="AZ446" i="2" s="1"/>
  <c r="BI446" i="2" a="1"/>
  <c r="BI446" i="2" s="1"/>
  <c r="BN446" i="2" a="1"/>
  <c r="BN446" i="2" s="1"/>
  <c r="BM446" i="2"/>
  <c r="BH446" i="2" a="1"/>
  <c r="BH446" i="2" s="1"/>
  <c r="BJ446" i="2" a="1"/>
  <c r="BJ446" i="2" s="1"/>
  <c r="BL446" i="2" a="1"/>
  <c r="BL446" i="2" s="1"/>
  <c r="BK446" i="2" a="1"/>
  <c r="BK446" i="2" s="1"/>
  <c r="BA462" i="2" a="1"/>
  <c r="BA462" i="2" s="1"/>
  <c r="AV413" i="4" s="1"/>
  <c r="BC462" i="2" a="1"/>
  <c r="BC462" i="2" s="1"/>
  <c r="AX413" i="4" s="1"/>
  <c r="BE462" i="2"/>
  <c r="AZ413" i="4" s="1"/>
  <c r="BD462" i="2" a="1"/>
  <c r="BD462" i="2" s="1"/>
  <c r="AY413" i="4" s="1"/>
  <c r="BB462" i="2" a="1"/>
  <c r="BB462" i="2" s="1"/>
  <c r="AW413" i="4" s="1"/>
  <c r="AZ462" i="2" a="1"/>
  <c r="AZ462" i="2" s="1"/>
  <c r="AU413" i="4" s="1"/>
  <c r="BF462" i="2" a="1"/>
  <c r="BF462" i="2" s="1"/>
  <c r="BA413" i="4" s="1"/>
  <c r="BM478" i="2"/>
  <c r="BG409" i="4" s="1"/>
  <c r="BN478" i="2" a="1"/>
  <c r="BN478" i="2" s="1"/>
  <c r="BH409" i="4" s="1"/>
  <c r="BJ478" i="2" a="1"/>
  <c r="BJ478" i="2" s="1"/>
  <c r="BD409" i="4" s="1"/>
  <c r="BK478" i="2" a="1"/>
  <c r="BK478" i="2" s="1"/>
  <c r="BE409" i="4" s="1"/>
  <c r="BH478" i="2" a="1"/>
  <c r="BH478" i="2" s="1"/>
  <c r="BB409" i="4" s="1"/>
  <c r="BI478" i="2" a="1"/>
  <c r="BI478" i="2" s="1"/>
  <c r="BC409" i="4" s="1"/>
  <c r="BL478" i="2" a="1"/>
  <c r="BL478" i="2" s="1"/>
  <c r="BF409" i="4" s="1"/>
  <c r="BJ494" i="2" a="1"/>
  <c r="BJ494" i="2" s="1"/>
  <c r="BL494" i="2" a="1"/>
  <c r="BL494" i="2" s="1"/>
  <c r="BH494" i="2" a="1"/>
  <c r="BH494" i="2" s="1"/>
  <c r="BM494" i="2"/>
  <c r="BI494" i="2" a="1"/>
  <c r="BI494" i="2" s="1"/>
  <c r="BK494" i="2" a="1"/>
  <c r="BK494" i="2" s="1"/>
  <c r="BN494" i="2" a="1"/>
  <c r="BN494" i="2" s="1"/>
  <c r="AM510" i="2" a="1"/>
  <c r="AM510" i="2" s="1"/>
  <c r="AL510" i="2" a="1"/>
  <c r="AL510" i="2" s="1"/>
  <c r="AP510" i="2" a="1"/>
  <c r="AP510" i="2" s="1"/>
  <c r="AK510" i="2" a="1"/>
  <c r="AK510" i="2" s="1"/>
  <c r="AO510" i="2"/>
  <c r="AN510" i="2" a="1"/>
  <c r="AN510" i="2" s="1"/>
  <c r="AW542" i="2"/>
  <c r="AS542" i="2" a="1"/>
  <c r="AS542" i="2" s="1"/>
  <c r="AR542" i="2" a="1"/>
  <c r="AR542" i="2" s="1"/>
  <c r="AV542" i="2" a="1"/>
  <c r="AV542" i="2" s="1"/>
  <c r="AU542" i="2" a="1"/>
  <c r="AU542" i="2" s="1"/>
  <c r="AT542" i="2" a="1"/>
  <c r="AT542" i="2" s="1"/>
  <c r="AX542" i="2" a="1"/>
  <c r="AX542" i="2" s="1"/>
  <c r="AX558" i="2" a="1"/>
  <c r="AX558" i="2" s="1"/>
  <c r="AR558" i="2" a="1"/>
  <c r="AR558" i="2" s="1"/>
  <c r="AT558" i="2" a="1"/>
  <c r="AT558" i="2" s="1"/>
  <c r="AU558" i="2" a="1"/>
  <c r="AU558" i="2" s="1"/>
  <c r="AW558" i="2"/>
  <c r="AS558" i="2" a="1"/>
  <c r="AS558" i="2" s="1"/>
  <c r="AV558" i="2" a="1"/>
  <c r="AV558" i="2" s="1"/>
  <c r="AL574" i="2" a="1"/>
  <c r="AL574" i="2" s="1"/>
  <c r="AO574" i="2"/>
  <c r="AK574" i="2" a="1"/>
  <c r="AK574" i="2" s="1"/>
  <c r="AN574" i="2" a="1"/>
  <c r="AN574" i="2" s="1"/>
  <c r="AM574" i="2" a="1"/>
  <c r="AM574" i="2" s="1"/>
  <c r="AP574" i="2" a="1"/>
  <c r="AP574" i="2" s="1"/>
  <c r="BF574" i="2" a="1"/>
  <c r="BF574" i="2" s="1"/>
  <c r="AZ574" i="2" a="1"/>
  <c r="AZ574" i="2" s="1"/>
  <c r="BB574" i="2" a="1"/>
  <c r="BB574" i="2" s="1"/>
  <c r="BE574" i="2"/>
  <c r="BD574" i="2" a="1"/>
  <c r="BD574" i="2" s="1"/>
  <c r="BA574" i="2" a="1"/>
  <c r="BA574" i="2" s="1"/>
  <c r="BC574" i="2" a="1"/>
  <c r="BC574" i="2" s="1"/>
  <c r="AN590" i="2" a="1"/>
  <c r="AN590" i="2" s="1"/>
  <c r="AK590" i="2" a="1"/>
  <c r="AK590" i="2" s="1"/>
  <c r="AM590" i="2" a="1"/>
  <c r="AM590" i="2" s="1"/>
  <c r="AL590" i="2" a="1"/>
  <c r="AL590" i="2" s="1"/>
  <c r="AP590" i="2" a="1"/>
  <c r="AP590" i="2" s="1"/>
  <c r="AO590" i="2"/>
  <c r="AN606" i="2" a="1"/>
  <c r="AN606" i="2" s="1"/>
  <c r="AK606" i="2" a="1"/>
  <c r="AK606" i="2" s="1"/>
  <c r="AO606" i="2"/>
  <c r="AM606" i="2" a="1"/>
  <c r="AM606" i="2" s="1"/>
  <c r="AL606" i="2" a="1"/>
  <c r="AL606" i="2" s="1"/>
  <c r="AP606" i="2" a="1"/>
  <c r="AP606" i="2" s="1"/>
  <c r="BJ622" i="2" a="1"/>
  <c r="BJ622" i="2" s="1"/>
  <c r="BN622" i="2" a="1"/>
  <c r="BN622" i="2" s="1"/>
  <c r="BK622" i="2" a="1"/>
  <c r="BK622" i="2" s="1"/>
  <c r="BH622" i="2" a="1"/>
  <c r="BH622" i="2" s="1"/>
  <c r="BL622" i="2" a="1"/>
  <c r="BL622" i="2" s="1"/>
  <c r="BI622" i="2" a="1"/>
  <c r="BI622" i="2" s="1"/>
  <c r="BM622" i="2"/>
  <c r="BB638" i="2" a="1"/>
  <c r="BB638" i="2" s="1"/>
  <c r="BC638" i="2" a="1"/>
  <c r="BC638" i="2" s="1"/>
  <c r="BE638" i="2"/>
  <c r="BA638" i="2" a="1"/>
  <c r="BA638" i="2" s="1"/>
  <c r="BF638" i="2" a="1"/>
  <c r="BF638" i="2" s="1"/>
  <c r="AZ638" i="2" a="1"/>
  <c r="AZ638" i="2" s="1"/>
  <c r="BD638" i="2" a="1"/>
  <c r="BD638" i="2" s="1"/>
  <c r="AX638" i="2" a="1"/>
  <c r="AX638" i="2" s="1"/>
  <c r="AR638" i="2" a="1"/>
  <c r="AR638" i="2" s="1"/>
  <c r="AT638" i="2" a="1"/>
  <c r="AT638" i="2" s="1"/>
  <c r="AV638" i="2" a="1"/>
  <c r="AV638" i="2" s="1"/>
  <c r="AW638" i="2"/>
  <c r="AU638" i="2" a="1"/>
  <c r="AU638" i="2" s="1"/>
  <c r="AS638" i="2" a="1"/>
  <c r="AS638" i="2" s="1"/>
  <c r="AN670" i="2" a="1"/>
  <c r="AN670" i="2" s="1"/>
  <c r="AK670" i="2" a="1"/>
  <c r="AK670" i="2" s="1"/>
  <c r="AO670" i="2"/>
  <c r="AM670" i="2" a="1"/>
  <c r="AM670" i="2" s="1"/>
  <c r="AL670" i="2" a="1"/>
  <c r="AL670" i="2" s="1"/>
  <c r="AP670" i="2" a="1"/>
  <c r="AP670" i="2" s="1"/>
  <c r="BL710" i="2" a="1"/>
  <c r="BL710" i="2" s="1"/>
  <c r="BH710" i="2" a="1"/>
  <c r="BH710" i="2" s="1"/>
  <c r="BI710" i="2" a="1"/>
  <c r="BI710" i="2" s="1"/>
  <c r="BJ710" i="2" a="1"/>
  <c r="BJ710" i="2" s="1"/>
  <c r="BK710" i="2" a="1"/>
  <c r="BK710" i="2" s="1"/>
  <c r="BM710" i="2"/>
  <c r="BN710" i="2" a="1"/>
  <c r="BN710" i="2" s="1"/>
  <c r="AR710" i="2" a="1"/>
  <c r="AR710" i="2" s="1"/>
  <c r="AV710" i="2" a="1"/>
  <c r="AV710" i="2" s="1"/>
  <c r="AX710" i="2" a="1"/>
  <c r="AX710" i="2" s="1"/>
  <c r="AS710" i="2" a="1"/>
  <c r="AS710" i="2" s="1"/>
  <c r="AT710" i="2" a="1"/>
  <c r="AT710" i="2" s="1"/>
  <c r="AU710" i="2" a="1"/>
  <c r="AU710" i="2" s="1"/>
  <c r="AW710" i="2"/>
  <c r="BM726" i="2"/>
  <c r="BJ726" i="2" a="1"/>
  <c r="BJ726" i="2" s="1"/>
  <c r="BL726" i="2" a="1"/>
  <c r="BL726" i="2" s="1"/>
  <c r="BK726" i="2" a="1"/>
  <c r="BK726" i="2" s="1"/>
  <c r="BN726" i="2" a="1"/>
  <c r="BN726" i="2" s="1"/>
  <c r="BI726" i="2" a="1"/>
  <c r="BI726" i="2" s="1"/>
  <c r="BH726" i="2" a="1"/>
  <c r="BH726" i="2" s="1"/>
  <c r="AS755" i="2" a="1"/>
  <c r="AS755" i="2" s="1"/>
  <c r="AW755" i="2"/>
  <c r="AT755" i="2" a="1"/>
  <c r="AT755" i="2" s="1"/>
  <c r="AR755" i="2" a="1"/>
  <c r="AR755" i="2" s="1"/>
  <c r="AV755" i="2" a="1"/>
  <c r="AV755" i="2" s="1"/>
  <c r="AU755" i="2" a="1"/>
  <c r="AU755" i="2" s="1"/>
  <c r="AX755" i="2" a="1"/>
  <c r="AX755" i="2" s="1"/>
  <c r="AS771" i="2" a="1"/>
  <c r="AS771" i="2" s="1"/>
  <c r="AW771" i="2"/>
  <c r="AX771" i="2" a="1"/>
  <c r="AX771" i="2" s="1"/>
  <c r="AU771" i="2" a="1"/>
  <c r="AU771" i="2" s="1"/>
  <c r="AR771" i="2" a="1"/>
  <c r="AR771" i="2" s="1"/>
  <c r="AT771" i="2" a="1"/>
  <c r="AT771" i="2" s="1"/>
  <c r="AV771" i="2" a="1"/>
  <c r="AV771" i="2" s="1"/>
  <c r="BD787" i="2" a="1"/>
  <c r="BD787" i="2" s="1"/>
  <c r="BF787" i="2" a="1"/>
  <c r="BF787" i="2" s="1"/>
  <c r="AZ787" i="2" a="1"/>
  <c r="AZ787" i="2" s="1"/>
  <c r="BB787" i="2" a="1"/>
  <c r="BB787" i="2" s="1"/>
  <c r="BE787" i="2"/>
  <c r="BA787" i="2" a="1"/>
  <c r="BA787" i="2" s="1"/>
  <c r="BC787" i="2" a="1"/>
  <c r="BC787" i="2" s="1"/>
  <c r="BN819" i="2" a="1"/>
  <c r="BN819" i="2" s="1"/>
  <c r="BH819" i="2" a="1"/>
  <c r="BH819" i="2" s="1"/>
  <c r="BI819" i="2" a="1"/>
  <c r="BI819" i="2" s="1"/>
  <c r="BJ819" i="2" a="1"/>
  <c r="BJ819" i="2" s="1"/>
  <c r="BK819" i="2" a="1"/>
  <c r="BK819" i="2" s="1"/>
  <c r="BL819" i="2" a="1"/>
  <c r="BL819" i="2" s="1"/>
  <c r="BM819" i="2"/>
  <c r="BN835" i="2" a="1"/>
  <c r="BN835" i="2" s="1"/>
  <c r="BH835" i="2" a="1"/>
  <c r="BH835" i="2" s="1"/>
  <c r="BI835" i="2" a="1"/>
  <c r="BI835" i="2" s="1"/>
  <c r="BJ835" i="2" a="1"/>
  <c r="BJ835" i="2" s="1"/>
  <c r="BK835" i="2" a="1"/>
  <c r="BK835" i="2" s="1"/>
  <c r="BL835" i="2" a="1"/>
  <c r="BL835" i="2" s="1"/>
  <c r="BM835" i="2"/>
  <c r="AX835" i="2" a="1"/>
  <c r="AX835" i="2" s="1"/>
  <c r="AS835" i="2" a="1"/>
  <c r="AS835" i="2" s="1"/>
  <c r="AT835" i="2" a="1"/>
  <c r="AT835" i="2" s="1"/>
  <c r="AU835" i="2" a="1"/>
  <c r="AU835" i="2" s="1"/>
  <c r="AV835" i="2" a="1"/>
  <c r="AV835" i="2" s="1"/>
  <c r="AR835" i="2" a="1"/>
  <c r="AR835" i="2" s="1"/>
  <c r="AW835" i="2"/>
  <c r="BN867" i="2" a="1"/>
  <c r="BN867" i="2" s="1"/>
  <c r="BH867" i="2" a="1"/>
  <c r="BH867" i="2" s="1"/>
  <c r="BI867" i="2" a="1"/>
  <c r="BI867" i="2" s="1"/>
  <c r="BJ867" i="2" a="1"/>
  <c r="BJ867" i="2" s="1"/>
  <c r="BK867" i="2" a="1"/>
  <c r="BK867" i="2" s="1"/>
  <c r="BL867" i="2" a="1"/>
  <c r="BL867" i="2" s="1"/>
  <c r="BM867" i="2"/>
  <c r="BF883" i="2" a="1"/>
  <c r="BF883" i="2" s="1"/>
  <c r="AZ883" i="2" a="1"/>
  <c r="AZ883" i="2" s="1"/>
  <c r="BC883" i="2" a="1"/>
  <c r="BC883" i="2" s="1"/>
  <c r="BB883" i="2" a="1"/>
  <c r="BB883" i="2" s="1"/>
  <c r="BE883" i="2"/>
  <c r="BA883" i="2" a="1"/>
  <c r="BA883" i="2" s="1"/>
  <c r="BD883" i="2" a="1"/>
  <c r="BD883" i="2" s="1"/>
  <c r="BN899" i="2" a="1"/>
  <c r="BN899" i="2" s="1"/>
  <c r="BH899" i="2" a="1"/>
  <c r="BH899" i="2" s="1"/>
  <c r="BI899" i="2" a="1"/>
  <c r="BI899" i="2" s="1"/>
  <c r="BJ899" i="2" a="1"/>
  <c r="BJ899" i="2" s="1"/>
  <c r="BK899" i="2" a="1"/>
  <c r="BK899" i="2" s="1"/>
  <c r="BL899" i="2" a="1"/>
  <c r="BL899" i="2" s="1"/>
  <c r="BM899" i="2"/>
  <c r="AX899" i="2" a="1"/>
  <c r="AX899" i="2" s="1"/>
  <c r="AS899" i="2" a="1"/>
  <c r="AS899" i="2" s="1"/>
  <c r="AT899" i="2" a="1"/>
  <c r="AT899" i="2" s="1"/>
  <c r="AU899" i="2" a="1"/>
  <c r="AU899" i="2" s="1"/>
  <c r="AV899" i="2" a="1"/>
  <c r="AV899" i="2" s="1"/>
  <c r="AR899" i="2" a="1"/>
  <c r="AR899" i="2" s="1"/>
  <c r="AW899" i="2"/>
  <c r="AR947" i="2" a="1"/>
  <c r="AR947" i="2" s="1"/>
  <c r="AV947" i="2" a="1"/>
  <c r="AV947" i="2" s="1"/>
  <c r="AS947" i="2" a="1"/>
  <c r="AS947" i="2" s="1"/>
  <c r="AW947" i="2"/>
  <c r="AT947" i="2" a="1"/>
  <c r="AT947" i="2" s="1"/>
  <c r="AX947" i="2" a="1"/>
  <c r="AX947" i="2" s="1"/>
  <c r="AU947" i="2" a="1"/>
  <c r="AU947" i="2" s="1"/>
  <c r="AZ963" i="2" a="1"/>
  <c r="AZ963" i="2" s="1"/>
  <c r="BC963" i="2" a="1"/>
  <c r="BC963" i="2" s="1"/>
  <c r="BE963" i="2"/>
  <c r="BB963" i="2" a="1"/>
  <c r="BB963" i="2" s="1"/>
  <c r="BF963" i="2" a="1"/>
  <c r="BF963" i="2" s="1"/>
  <c r="BA963" i="2" a="1"/>
  <c r="BA963" i="2" s="1"/>
  <c r="BD963" i="2" a="1"/>
  <c r="BD963" i="2" s="1"/>
  <c r="AM963" i="2" a="1"/>
  <c r="AM963" i="2" s="1"/>
  <c r="AO963" i="2"/>
  <c r="AK963" i="2" a="1"/>
  <c r="AK963" i="2" s="1"/>
  <c r="AP963" i="2" a="1"/>
  <c r="AP963" i="2" s="1"/>
  <c r="AL963" i="2" a="1"/>
  <c r="AL963" i="2" s="1"/>
  <c r="AN963" i="2" a="1"/>
  <c r="AN963" i="2" s="1"/>
  <c r="BJ979" i="2" a="1"/>
  <c r="BJ979" i="2" s="1"/>
  <c r="BL979" i="2" a="1"/>
  <c r="BL979" i="2" s="1"/>
  <c r="BN979" i="2" a="1"/>
  <c r="BN979" i="2" s="1"/>
  <c r="BI979" i="2" a="1"/>
  <c r="BI979" i="2" s="1"/>
  <c r="BM979" i="2"/>
  <c r="BH979" i="2" a="1"/>
  <c r="BH979" i="2" s="1"/>
  <c r="BK979" i="2" a="1"/>
  <c r="BK979" i="2" s="1"/>
  <c r="AR1011" i="2" a="1"/>
  <c r="AR1011" i="2" s="1"/>
  <c r="AV1011" i="2" a="1"/>
  <c r="AV1011" i="2" s="1"/>
  <c r="AS1011" i="2" a="1"/>
  <c r="AS1011" i="2" s="1"/>
  <c r="AW1011" i="2"/>
  <c r="AT1011" i="2" a="1"/>
  <c r="AT1011" i="2" s="1"/>
  <c r="AX1011" i="2" a="1"/>
  <c r="AX1011" i="2" s="1"/>
  <c r="AU1011" i="2" a="1"/>
  <c r="AU1011" i="2" s="1"/>
  <c r="AZ1027" i="2" a="1"/>
  <c r="AZ1027" i="2" s="1"/>
  <c r="BC1027" i="2" a="1"/>
  <c r="BC1027" i="2" s="1"/>
  <c r="BE1027" i="2"/>
  <c r="BB1027" i="2" a="1"/>
  <c r="BB1027" i="2" s="1"/>
  <c r="BF1027" i="2" a="1"/>
  <c r="BF1027" i="2" s="1"/>
  <c r="BA1027" i="2" a="1"/>
  <c r="BA1027" i="2" s="1"/>
  <c r="BD1027" i="2" a="1"/>
  <c r="BD1027" i="2" s="1"/>
  <c r="AM1027" i="2" a="1"/>
  <c r="AM1027" i="2" s="1"/>
  <c r="AO1027" i="2"/>
  <c r="AK1027" i="2" a="1"/>
  <c r="AK1027" i="2" s="1"/>
  <c r="AP1027" i="2" a="1"/>
  <c r="AP1027" i="2" s="1"/>
  <c r="AL1027" i="2" a="1"/>
  <c r="AL1027" i="2" s="1"/>
  <c r="AN1027" i="2" a="1"/>
  <c r="AN1027" i="2" s="1"/>
  <c r="AR1059" i="2" a="1"/>
  <c r="AR1059" i="2" s="1"/>
  <c r="AV1059" i="2" a="1"/>
  <c r="AV1059" i="2" s="1"/>
  <c r="AS1059" i="2" a="1"/>
  <c r="AS1059" i="2" s="1"/>
  <c r="AW1059" i="2"/>
  <c r="AU1059" i="2" a="1"/>
  <c r="AU1059" i="2" s="1"/>
  <c r="AX1059" i="2" a="1"/>
  <c r="AX1059" i="2" s="1"/>
  <c r="AT1059" i="2" a="1"/>
  <c r="AT1059" i="2" s="1"/>
  <c r="AZ1075" i="2" a="1"/>
  <c r="AZ1075" i="2" s="1"/>
  <c r="BC1075" i="2" a="1"/>
  <c r="BC1075" i="2" s="1"/>
  <c r="BE1075" i="2"/>
  <c r="BB1075" i="2" a="1"/>
  <c r="BB1075" i="2" s="1"/>
  <c r="BF1075" i="2" a="1"/>
  <c r="BF1075" i="2" s="1"/>
  <c r="BA1075" i="2" a="1"/>
  <c r="BA1075" i="2" s="1"/>
  <c r="BD1075" i="2" a="1"/>
  <c r="BD1075" i="2" s="1"/>
  <c r="BH1091" i="2" a="1"/>
  <c r="BH1091" i="2" s="1"/>
  <c r="BJ1091" i="2" a="1"/>
  <c r="BJ1091" i="2" s="1"/>
  <c r="BN1091" i="2" a="1"/>
  <c r="BN1091" i="2" s="1"/>
  <c r="BL1091" i="2" a="1"/>
  <c r="BL1091" i="2" s="1"/>
  <c r="BM1091" i="2"/>
  <c r="BK1091" i="2" a="1"/>
  <c r="BK1091" i="2" s="1"/>
  <c r="BI1091" i="2" a="1"/>
  <c r="BI1091" i="2" s="1"/>
  <c r="AN1091" i="2" a="1"/>
  <c r="AN1091" i="2" s="1"/>
  <c r="AM1091" i="2" a="1"/>
  <c r="AM1091" i="2" s="1"/>
  <c r="AK1091" i="2" a="1"/>
  <c r="AK1091" i="2" s="1"/>
  <c r="AO1091" i="2"/>
  <c r="AP1091" i="2" a="1"/>
  <c r="AP1091" i="2" s="1"/>
  <c r="AL1091" i="2" a="1"/>
  <c r="AL1091" i="2" s="1"/>
  <c r="AR1107" i="2" a="1"/>
  <c r="AR1107" i="2" s="1"/>
  <c r="AT1107" i="2" a="1"/>
  <c r="AT1107" i="2" s="1"/>
  <c r="AV1107" i="2" a="1"/>
  <c r="AV1107" i="2" s="1"/>
  <c r="AU1107" i="2" a="1"/>
  <c r="AU1107" i="2" s="1"/>
  <c r="AS1107" i="2" a="1"/>
  <c r="AS1107" i="2" s="1"/>
  <c r="AX1107" i="2" a="1"/>
  <c r="AX1107" i="2" s="1"/>
  <c r="AW1107" i="2"/>
  <c r="AK1123" i="2" a="1"/>
  <c r="AK1123" i="2" s="1"/>
  <c r="AO1123" i="2"/>
  <c r="AL1123" i="2" a="1"/>
  <c r="AL1123" i="2" s="1"/>
  <c r="AP1123" i="2" a="1"/>
  <c r="AP1123" i="2" s="1"/>
  <c r="AN1123" i="2" a="1"/>
  <c r="AN1123" i="2" s="1"/>
  <c r="AM1123" i="2" a="1"/>
  <c r="AM1123" i="2" s="1"/>
  <c r="BA1139" i="2" a="1"/>
  <c r="BA1139" i="2" s="1"/>
  <c r="BE1139" i="2"/>
  <c r="BB1139" i="2" a="1"/>
  <c r="BB1139" i="2" s="1"/>
  <c r="BF1139" i="2" a="1"/>
  <c r="BF1139" i="2" s="1"/>
  <c r="AZ1139" i="2" a="1"/>
  <c r="AZ1139" i="2" s="1"/>
  <c r="BD1139" i="2" a="1"/>
  <c r="BD1139" i="2" s="1"/>
  <c r="BC1139" i="2" a="1"/>
  <c r="BC1139" i="2" s="1"/>
  <c r="AW1155" i="2"/>
  <c r="AX1155" i="2" a="1"/>
  <c r="AX1155" i="2" s="1"/>
  <c r="AR1155" i="2" a="1"/>
  <c r="AR1155" i="2" s="1"/>
  <c r="AT1155" i="2" a="1"/>
  <c r="AT1155" i="2" s="1"/>
  <c r="AV1155" i="2" a="1"/>
  <c r="AV1155" i="2" s="1"/>
  <c r="AU1155" i="2" a="1"/>
  <c r="AU1155" i="2" s="1"/>
  <c r="AS1155" i="2" a="1"/>
  <c r="AS1155" i="2" s="1"/>
  <c r="AP1155" i="2" a="1"/>
  <c r="AP1155" i="2" s="1"/>
  <c r="AL1155" i="2" a="1"/>
  <c r="AL1155" i="2" s="1"/>
  <c r="AN1155" i="2" a="1"/>
  <c r="AN1155" i="2" s="1"/>
  <c r="AM1155" i="2" a="1"/>
  <c r="AM1155" i="2" s="1"/>
  <c r="AO1155" i="2"/>
  <c r="AK1155" i="2" a="1"/>
  <c r="AK1155" i="2" s="1"/>
  <c r="BK1171" i="2" a="1"/>
  <c r="BK1171" i="2" s="1"/>
  <c r="BH1171" i="2" a="1"/>
  <c r="BH1171" i="2" s="1"/>
  <c r="BM1171" i="2"/>
  <c r="BL1171" i="2" a="1"/>
  <c r="BL1171" i="2" s="1"/>
  <c r="BJ1171" i="2" a="1"/>
  <c r="BJ1171" i="2" s="1"/>
  <c r="BN1171" i="2" a="1"/>
  <c r="BN1171" i="2" s="1"/>
  <c r="BI1171" i="2" a="1"/>
  <c r="BI1171" i="2" s="1"/>
  <c r="AP1182" i="2" a="1"/>
  <c r="AP1182" i="2" s="1"/>
  <c r="AL1182" i="2" a="1"/>
  <c r="AL1182" i="2" s="1"/>
  <c r="AN1182" i="2" a="1"/>
  <c r="AN1182" i="2" s="1"/>
  <c r="AM1182" i="2" a="1"/>
  <c r="AM1182" i="2" s="1"/>
  <c r="AO1182" i="2"/>
  <c r="AK1182" i="2" a="1"/>
  <c r="AK1182" i="2" s="1"/>
  <c r="AW1214" i="2"/>
  <c r="AV1214" i="2" a="1"/>
  <c r="AV1214" i="2" s="1"/>
  <c r="AU1214" i="2" a="1"/>
  <c r="AU1214" i="2" s="1"/>
  <c r="AS1214" i="2" a="1"/>
  <c r="AS1214" i="2" s="1"/>
  <c r="AX1214" i="2" a="1"/>
  <c r="AX1214" i="2" s="1"/>
  <c r="AR1214" i="2" a="1"/>
  <c r="AR1214" i="2" s="1"/>
  <c r="AT1214" i="2" a="1"/>
  <c r="AT1214" i="2" s="1"/>
  <c r="AN1214" i="2" a="1"/>
  <c r="AN1214" i="2" s="1"/>
  <c r="AP1214" i="2" a="1"/>
  <c r="AP1214" i="2" s="1"/>
  <c r="AM1214" i="2" a="1"/>
  <c r="AM1214" i="2" s="1"/>
  <c r="AL1214" i="2" a="1"/>
  <c r="AL1214" i="2" s="1"/>
  <c r="AO1214" i="2"/>
  <c r="AK1214" i="2" a="1"/>
  <c r="AK1214" i="2" s="1"/>
  <c r="AN1230" i="2" a="1"/>
  <c r="AN1230" i="2" s="1"/>
  <c r="AP1230" i="2" a="1"/>
  <c r="AP1230" i="2" s="1"/>
  <c r="AM1230" i="2" a="1"/>
  <c r="AM1230" i="2" s="1"/>
  <c r="AL1230" i="2" a="1"/>
  <c r="AL1230" i="2" s="1"/>
  <c r="AK1230" i="2" a="1"/>
  <c r="AK1230" i="2" s="1"/>
  <c r="AO1230" i="2"/>
  <c r="AZ1246" i="2" a="1"/>
  <c r="AZ1246" i="2" s="1"/>
  <c r="BD1246" i="2" a="1"/>
  <c r="BD1246" i="2" s="1"/>
  <c r="BA1246" i="2" a="1"/>
  <c r="BA1246" i="2" s="1"/>
  <c r="BE1246" i="2"/>
  <c r="BC1246" i="2" a="1"/>
  <c r="BC1246" i="2" s="1"/>
  <c r="BB1246" i="2" a="1"/>
  <c r="BB1246" i="2" s="1"/>
  <c r="BF1246" i="2" a="1"/>
  <c r="BF1246" i="2" s="1"/>
  <c r="BL1278" i="2" a="1"/>
  <c r="BL1278" i="2" s="1"/>
  <c r="BH1278" i="2" a="1"/>
  <c r="BH1278" i="2" s="1"/>
  <c r="BN1278" i="2" a="1"/>
  <c r="BN1278" i="2" s="1"/>
  <c r="BI1278" i="2" a="1"/>
  <c r="BI1278" i="2" s="1"/>
  <c r="BJ1278" i="2" a="1"/>
  <c r="BJ1278" i="2" s="1"/>
  <c r="BK1278" i="2" a="1"/>
  <c r="BK1278" i="2" s="1"/>
  <c r="BM1278" i="2"/>
  <c r="AP1278" i="2" a="1"/>
  <c r="AP1278" i="2" s="1"/>
  <c r="AL1278" i="2" a="1"/>
  <c r="AL1278" i="2" s="1"/>
  <c r="AO1278" i="2"/>
  <c r="AN1278" i="2" a="1"/>
  <c r="AN1278" i="2" s="1"/>
  <c r="AK1278" i="2" a="1"/>
  <c r="AK1278" i="2" s="1"/>
  <c r="AM1278" i="2" a="1"/>
  <c r="AM1278" i="2" s="1"/>
  <c r="BF1294" i="2" a="1"/>
  <c r="BF1294" i="2" s="1"/>
  <c r="BD1294" i="2" a="1"/>
  <c r="BD1294" i="2" s="1"/>
  <c r="BE1294" i="2"/>
  <c r="BB1294" i="2" a="1"/>
  <c r="BB1294" i="2" s="1"/>
  <c r="BC1294" i="2" a="1"/>
  <c r="BC1294" i="2" s="1"/>
  <c r="AZ1294" i="2" a="1"/>
  <c r="AZ1294" i="2" s="1"/>
  <c r="BA1294" i="2" a="1"/>
  <c r="BA1294" i="2" s="1"/>
  <c r="BF1310" i="2" a="1"/>
  <c r="BF1310" i="2" s="1"/>
  <c r="BD1310" i="2" a="1"/>
  <c r="BD1310" i="2" s="1"/>
  <c r="BC1310" i="2" a="1"/>
  <c r="BC1310" i="2" s="1"/>
  <c r="BB1310" i="2" a="1"/>
  <c r="BB1310" i="2" s="1"/>
  <c r="BE1310" i="2"/>
  <c r="BA1310" i="2" a="1"/>
  <c r="BA1310" i="2" s="1"/>
  <c r="AZ1310" i="2" a="1"/>
  <c r="AZ1310" i="2" s="1"/>
  <c r="AP1326" i="2" a="1"/>
  <c r="AP1326" i="2" s="1"/>
  <c r="AL1326" i="2" a="1"/>
  <c r="AL1326" i="2" s="1"/>
  <c r="AM1326" i="2" a="1"/>
  <c r="AM1326" i="2" s="1"/>
  <c r="AN1326" i="2" a="1"/>
  <c r="AN1326" i="2" s="1"/>
  <c r="AK1326" i="2" a="1"/>
  <c r="AK1326" i="2" s="1"/>
  <c r="AO1326" i="2"/>
  <c r="BA1342" i="2" a="1"/>
  <c r="BA1342" i="2" s="1"/>
  <c r="AZ1342" i="2" a="1"/>
  <c r="AZ1342" i="2" s="1"/>
  <c r="BC1342" i="2" a="1"/>
  <c r="BC1342" i="2" s="1"/>
  <c r="BD1342" i="2" a="1"/>
  <c r="BD1342" i="2" s="1"/>
  <c r="BF1342" i="2" a="1"/>
  <c r="BF1342" i="2" s="1"/>
  <c r="BB1342" i="2" a="1"/>
  <c r="BB1342" i="2" s="1"/>
  <c r="BE1342" i="2"/>
  <c r="AP1342" i="2" a="1"/>
  <c r="AP1342" i="2" s="1"/>
  <c r="AM1342" i="2" a="1"/>
  <c r="AM1342" i="2" s="1"/>
  <c r="AL1342" i="2" a="1"/>
  <c r="AL1342" i="2" s="1"/>
  <c r="AO1342" i="2"/>
  <c r="AK1342" i="2" a="1"/>
  <c r="AK1342" i="2" s="1"/>
  <c r="AN1342" i="2" a="1"/>
  <c r="AN1342" i="2" s="1"/>
  <c r="AL1358" i="2" a="1"/>
  <c r="AL1358" i="2" s="1"/>
  <c r="AM1358" i="2" a="1"/>
  <c r="AM1358" i="2" s="1"/>
  <c r="AN1358" i="2" a="1"/>
  <c r="AN1358" i="2" s="1"/>
  <c r="AP1358" i="2" a="1"/>
  <c r="AP1358" i="2" s="1"/>
  <c r="AK1358" i="2" a="1"/>
  <c r="AK1358" i="2" s="1"/>
  <c r="AO1358" i="2"/>
  <c r="BA244" i="2" a="1"/>
  <c r="BA244" i="2" s="1"/>
  <c r="BE244" i="2"/>
  <c r="BB244" i="2" a="1"/>
  <c r="BB244" i="2" s="1"/>
  <c r="BF244" i="2" a="1"/>
  <c r="BF244" i="2" s="1"/>
  <c r="AZ244" i="2" a="1"/>
  <c r="AZ244" i="2" s="1"/>
  <c r="BC244" i="2" a="1"/>
  <c r="BC244" i="2" s="1"/>
  <c r="BD244" i="2" a="1"/>
  <c r="BD244" i="2" s="1"/>
  <c r="BI227" i="2" a="1"/>
  <c r="BI227" i="2" s="1"/>
  <c r="BM227" i="2"/>
  <c r="BJ227" i="2" a="1"/>
  <c r="BJ227" i="2" s="1"/>
  <c r="BN227" i="2" a="1"/>
  <c r="BN227" i="2" s="1"/>
  <c r="BK227" i="2" a="1"/>
  <c r="BK227" i="2" s="1"/>
  <c r="BH227" i="2" a="1"/>
  <c r="BH227" i="2" s="1"/>
  <c r="BL227" i="2" a="1"/>
  <c r="BL227" i="2" s="1"/>
  <c r="AP211" i="2" a="1"/>
  <c r="AP211" i="2" s="1"/>
  <c r="AK211" i="2" a="1"/>
  <c r="AK211" i="2" s="1"/>
  <c r="AM211" i="2" a="1"/>
  <c r="AM211" i="2" s="1"/>
  <c r="AL211" i="2" a="1"/>
  <c r="AL211" i="2" s="1"/>
  <c r="AN211" i="2" a="1"/>
  <c r="AN211" i="2" s="1"/>
  <c r="AO211" i="2"/>
  <c r="BK211" i="2" a="1"/>
  <c r="BK211" i="2" s="1"/>
  <c r="BH211" i="2" a="1"/>
  <c r="BH211" i="2" s="1"/>
  <c r="BL211" i="2" a="1"/>
  <c r="BL211" i="2" s="1"/>
  <c r="BI211" i="2" a="1"/>
  <c r="BI211" i="2" s="1"/>
  <c r="BM211" i="2"/>
  <c r="BJ211" i="2" a="1"/>
  <c r="BJ211" i="2" s="1"/>
  <c r="BN211" i="2" a="1"/>
  <c r="BN211" i="2" s="1"/>
  <c r="AZ195" i="2" a="1"/>
  <c r="AZ195" i="2" s="1"/>
  <c r="BB195" i="2" a="1"/>
  <c r="BB195" i="2" s="1"/>
  <c r="BC195" i="2" a="1"/>
  <c r="BC195" i="2" s="1"/>
  <c r="BD195" i="2" a="1"/>
  <c r="BD195" i="2" s="1"/>
  <c r="BE195" i="2"/>
  <c r="BF195" i="2" a="1"/>
  <c r="BF195" i="2" s="1"/>
  <c r="BA195" i="2" a="1"/>
  <c r="BA195" i="2" s="1"/>
  <c r="AV179" i="2" a="1"/>
  <c r="AV179" i="2" s="1"/>
  <c r="AS179" i="2" a="1"/>
  <c r="AS179" i="2" s="1"/>
  <c r="AR179" i="2" a="1"/>
  <c r="AR179" i="2" s="1"/>
  <c r="AW179" i="2"/>
  <c r="AU179" i="2" a="1"/>
  <c r="AU179" i="2" s="1"/>
  <c r="AX179" i="2" a="1"/>
  <c r="AX179" i="2" s="1"/>
  <c r="AT179" i="2" a="1"/>
  <c r="AT179" i="2" s="1"/>
  <c r="AR147" i="2" a="1"/>
  <c r="AR147" i="2" s="1"/>
  <c r="AX147" i="2" a="1"/>
  <c r="AX147" i="2" s="1"/>
  <c r="AS147" i="2" a="1"/>
  <c r="AS147" i="2" s="1"/>
  <c r="AU147" i="2" a="1"/>
  <c r="AU147" i="2" s="1"/>
  <c r="AW147" i="2"/>
  <c r="AT147" i="2" a="1"/>
  <c r="AT147" i="2" s="1"/>
  <c r="AV147" i="2" a="1"/>
  <c r="AV147" i="2" s="1"/>
  <c r="AM131" i="2" a="1"/>
  <c r="AM131" i="2" s="1"/>
  <c r="AL131" i="2" a="1"/>
  <c r="AL131" i="2" s="1"/>
  <c r="AK131" i="2" a="1"/>
  <c r="AK131" i="2" s="1"/>
  <c r="AO131" i="2"/>
  <c r="AN131" i="2" a="1"/>
  <c r="AN131" i="2" s="1"/>
  <c r="AP131" i="2" a="1"/>
  <c r="AP131" i="2" s="1"/>
  <c r="BH115" i="2" a="1"/>
  <c r="BH115" i="2" s="1"/>
  <c r="BK115" i="2" a="1"/>
  <c r="BK115" i="2" s="1"/>
  <c r="BL115" i="2" a="1"/>
  <c r="BL115" i="2" s="1"/>
  <c r="BJ115" i="2" a="1"/>
  <c r="BJ115" i="2" s="1"/>
  <c r="BN115" i="2" a="1"/>
  <c r="BN115" i="2" s="1"/>
  <c r="BM115" i="2"/>
  <c r="BI115" i="2" a="1"/>
  <c r="BI115" i="2" s="1"/>
  <c r="BA99" i="2" a="1"/>
  <c r="BA99" i="2" s="1"/>
  <c r="BE99" i="2"/>
  <c r="BF99" i="2" a="1"/>
  <c r="BF99" i="2" s="1"/>
  <c r="AZ99" i="2" a="1"/>
  <c r="AZ99" i="2" s="1"/>
  <c r="BD99" i="2" a="1"/>
  <c r="BD99" i="2" s="1"/>
  <c r="BC99" i="2" a="1"/>
  <c r="BC99" i="2" s="1"/>
  <c r="BB99" i="2" a="1"/>
  <c r="BB99" i="2" s="1"/>
  <c r="AZ81" i="2" a="1"/>
  <c r="AZ81" i="2" s="1"/>
  <c r="BC81" i="2" a="1"/>
  <c r="BC81" i="2" s="1"/>
  <c r="BD81" i="2" a="1"/>
  <c r="BD81" i="2" s="1"/>
  <c r="BE81" i="2"/>
  <c r="BA81" i="2" a="1"/>
  <c r="BA81" i="2" s="1"/>
  <c r="BF81" i="2" a="1"/>
  <c r="BF81" i="2" s="1"/>
  <c r="BB81" i="2" a="1"/>
  <c r="BB81" i="2" s="1"/>
  <c r="AK81" i="2" a="1"/>
  <c r="AK81" i="2" s="1"/>
  <c r="AL81" i="2" a="1"/>
  <c r="AL81" i="2" s="1"/>
  <c r="AO81" i="2"/>
  <c r="AN81" i="2" a="1"/>
  <c r="AN81" i="2" s="1"/>
  <c r="AM81" i="2" a="1"/>
  <c r="AM81" i="2" s="1"/>
  <c r="AP81" i="2" a="1"/>
  <c r="AP81" i="2" s="1"/>
  <c r="AP65" i="2" a="1"/>
  <c r="AP65" i="2" s="1"/>
  <c r="AL65" i="2" a="1"/>
  <c r="AL65" i="2" s="1"/>
  <c r="AO65" i="2"/>
  <c r="AN65" i="2" a="1"/>
  <c r="AN65" i="2" s="1"/>
  <c r="AK65" i="2" a="1"/>
  <c r="AK65" i="2" s="1"/>
  <c r="AM65" i="2" a="1"/>
  <c r="AM65" i="2" s="1"/>
  <c r="BH49" i="2" a="1"/>
  <c r="BH49" i="2" s="1"/>
  <c r="BL49" i="2" a="1"/>
  <c r="BL49" i="2" s="1"/>
  <c r="BJ49" i="2" a="1"/>
  <c r="BJ49" i="2" s="1"/>
  <c r="BN49" i="2" a="1"/>
  <c r="BN49" i="2" s="1"/>
  <c r="BK49" i="2" a="1"/>
  <c r="BK49" i="2" s="1"/>
  <c r="BM49" i="2"/>
  <c r="BI49" i="2" a="1"/>
  <c r="BI49" i="2" s="1"/>
  <c r="BH33" i="2" a="1"/>
  <c r="BH33" i="2" s="1"/>
  <c r="BJ33" i="2" a="1"/>
  <c r="BJ33" i="2" s="1"/>
  <c r="BL33" i="2" a="1"/>
  <c r="BL33" i="2" s="1"/>
  <c r="BM33" i="2"/>
  <c r="BI33" i="2" a="1"/>
  <c r="BI33" i="2" s="1"/>
  <c r="BN33" i="2" a="1"/>
  <c r="BN33" i="2" s="1"/>
  <c r="BK33" i="2" a="1"/>
  <c r="BK33" i="2" s="1"/>
  <c r="BE17" i="2"/>
  <c r="AZ17" i="2" a="1"/>
  <c r="AZ17" i="2" s="1"/>
  <c r="BB17" i="2" a="1"/>
  <c r="BB17" i="2" s="1"/>
  <c r="BA17" i="2" a="1"/>
  <c r="BA17" i="2" s="1"/>
  <c r="BF17" i="2" a="1"/>
  <c r="BF17" i="2" s="1"/>
  <c r="BD17" i="2" a="1"/>
  <c r="BD17" i="2" s="1"/>
  <c r="BC17" i="2" a="1"/>
  <c r="BC17" i="2" s="1"/>
  <c r="AM278" i="2" a="1"/>
  <c r="AM278" i="2" s="1"/>
  <c r="AO278" i="2"/>
  <c r="AL278" i="2" a="1"/>
  <c r="AL278" i="2" s="1"/>
  <c r="AK278" i="2" a="1"/>
  <c r="AK278" i="2" s="1"/>
  <c r="AN278" i="2" a="1"/>
  <c r="AN278" i="2" s="1"/>
  <c r="AP278" i="2" a="1"/>
  <c r="AP278" i="2" s="1"/>
  <c r="AR311" i="2" a="1"/>
  <c r="AR311" i="2" s="1"/>
  <c r="AT311" i="2" a="1"/>
  <c r="AT311" i="2" s="1"/>
  <c r="AU311" i="2" a="1"/>
  <c r="AU311" i="2" s="1"/>
  <c r="AW311" i="2"/>
  <c r="AS311" i="2" a="1"/>
  <c r="AS311" i="2" s="1"/>
  <c r="AX311" i="2" a="1"/>
  <c r="AX311" i="2" s="1"/>
  <c r="AV311" i="2" a="1"/>
  <c r="AV311" i="2" s="1"/>
  <c r="BN375" i="2" a="1"/>
  <c r="BN375" i="2" s="1"/>
  <c r="BM375" i="2"/>
  <c r="BJ375" i="2" a="1"/>
  <c r="BJ375" i="2" s="1"/>
  <c r="BL375" i="2" a="1"/>
  <c r="BL375" i="2" s="1"/>
  <c r="BH375" i="2" a="1"/>
  <c r="BH375" i="2" s="1"/>
  <c r="BI375" i="2" a="1"/>
  <c r="BI375" i="2" s="1"/>
  <c r="BK375" i="2" a="1"/>
  <c r="BK375" i="2" s="1"/>
  <c r="AL407" i="2" a="1"/>
  <c r="AL407" i="2" s="1"/>
  <c r="AN407" i="2" a="1"/>
  <c r="AN407" i="2" s="1"/>
  <c r="AO407" i="2"/>
  <c r="AK407" i="2" a="1"/>
  <c r="AK407" i="2" s="1"/>
  <c r="AM407" i="2" a="1"/>
  <c r="AM407" i="2" s="1"/>
  <c r="AP407" i="2" a="1"/>
  <c r="AP407" i="2" s="1"/>
  <c r="BJ439" i="2" a="1"/>
  <c r="BJ439" i="2" s="1"/>
  <c r="BN439" i="2" a="1"/>
  <c r="BN439" i="2" s="1"/>
  <c r="BK439" i="2" a="1"/>
  <c r="BK439" i="2" s="1"/>
  <c r="BH439" i="2" a="1"/>
  <c r="BH439" i="2" s="1"/>
  <c r="BL439" i="2" a="1"/>
  <c r="BL439" i="2" s="1"/>
  <c r="BI439" i="2" a="1"/>
  <c r="BI439" i="2" s="1"/>
  <c r="BM439" i="2"/>
  <c r="AM471" i="2" a="1"/>
  <c r="AM471" i="2" s="1"/>
  <c r="AJ412" i="4" s="1"/>
  <c r="AN471" i="2" a="1"/>
  <c r="AN471" i="2" s="1"/>
  <c r="AK412" i="4" s="1"/>
  <c r="AP471" i="2" a="1"/>
  <c r="AP471" i="2" s="1"/>
  <c r="AM412" i="4" s="1"/>
  <c r="AL471" i="2" a="1"/>
  <c r="AL471" i="2" s="1"/>
  <c r="AI412" i="4" s="1"/>
  <c r="AK471" i="2" a="1"/>
  <c r="AK471" i="2" s="1"/>
  <c r="AH412" i="4" s="1"/>
  <c r="AO471" i="2"/>
  <c r="AL412" i="4" s="1"/>
  <c r="BB503" i="2" a="1"/>
  <c r="BB503" i="2" s="1"/>
  <c r="AZ503" i="2" a="1"/>
  <c r="AZ503" i="2" s="1"/>
  <c r="BE503" i="2"/>
  <c r="BA503" i="2" a="1"/>
  <c r="BA503" i="2" s="1"/>
  <c r="BC503" i="2" a="1"/>
  <c r="BC503" i="2" s="1"/>
  <c r="BD503" i="2" a="1"/>
  <c r="BD503" i="2" s="1"/>
  <c r="BF503" i="2" a="1"/>
  <c r="BF503" i="2" s="1"/>
  <c r="BM535" i="2"/>
  <c r="BJ535" i="2" a="1"/>
  <c r="BJ535" i="2" s="1"/>
  <c r="BK535" i="2" a="1"/>
  <c r="BK535" i="2" s="1"/>
  <c r="BN535" i="2" a="1"/>
  <c r="BN535" i="2" s="1"/>
  <c r="BI535" i="2" a="1"/>
  <c r="BI535" i="2" s="1"/>
  <c r="BH535" i="2" a="1"/>
  <c r="BH535" i="2" s="1"/>
  <c r="BL535" i="2" a="1"/>
  <c r="BL535" i="2" s="1"/>
  <c r="BA599" i="2" a="1"/>
  <c r="BA599" i="2" s="1"/>
  <c r="BE599" i="2"/>
  <c r="BB599" i="2" a="1"/>
  <c r="BB599" i="2" s="1"/>
  <c r="BF599" i="2" a="1"/>
  <c r="BF599" i="2" s="1"/>
  <c r="BC599" i="2" a="1"/>
  <c r="BC599" i="2" s="1"/>
  <c r="AZ599" i="2" a="1"/>
  <c r="AZ599" i="2" s="1"/>
  <c r="BD599" i="2" a="1"/>
  <c r="BD599" i="2" s="1"/>
  <c r="BH631" i="2" a="1"/>
  <c r="BH631" i="2" s="1"/>
  <c r="BL631" i="2" a="1"/>
  <c r="BL631" i="2" s="1"/>
  <c r="BI631" i="2" a="1"/>
  <c r="BI631" i="2" s="1"/>
  <c r="BM631" i="2"/>
  <c r="BK631" i="2" a="1"/>
  <c r="BK631" i="2" s="1"/>
  <c r="BJ631" i="2" a="1"/>
  <c r="BJ631" i="2" s="1"/>
  <c r="BN631" i="2" a="1"/>
  <c r="BN631" i="2" s="1"/>
  <c r="AU663" i="2" a="1"/>
  <c r="AU663" i="2" s="1"/>
  <c r="AX663" i="2" a="1"/>
  <c r="AX663" i="2" s="1"/>
  <c r="AR663" i="2" a="1"/>
  <c r="AR663" i="2" s="1"/>
  <c r="AT663" i="2" a="1"/>
  <c r="AT663" i="2" s="1"/>
  <c r="AV663" i="2" a="1"/>
  <c r="AV663" i="2" s="1"/>
  <c r="AW663" i="2"/>
  <c r="AS663" i="2" a="1"/>
  <c r="AS663" i="2" s="1"/>
  <c r="AZ735" i="2" a="1"/>
  <c r="AZ735" i="2" s="1"/>
  <c r="BF735" i="2" a="1"/>
  <c r="BF735" i="2" s="1"/>
  <c r="BB735" i="2" a="1"/>
  <c r="BB735" i="2" s="1"/>
  <c r="BE735" i="2"/>
  <c r="BA735" i="2" a="1"/>
  <c r="BA735" i="2" s="1"/>
  <c r="BC735" i="2" a="1"/>
  <c r="BC735" i="2" s="1"/>
  <c r="BD735" i="2" a="1"/>
  <c r="BD735" i="2" s="1"/>
  <c r="AR764" i="2" a="1"/>
  <c r="AR764" i="2" s="1"/>
  <c r="AS764" i="2" a="1"/>
  <c r="AS764" i="2" s="1"/>
  <c r="AW764" i="2"/>
  <c r="AT764" i="2" a="1"/>
  <c r="AT764" i="2" s="1"/>
  <c r="AU764" i="2" a="1"/>
  <c r="AU764" i="2" s="1"/>
  <c r="AV764" i="2" a="1"/>
  <c r="AV764" i="2" s="1"/>
  <c r="AX764" i="2" a="1"/>
  <c r="AX764" i="2" s="1"/>
  <c r="AP828" i="2" a="1"/>
  <c r="AP828" i="2" s="1"/>
  <c r="AO828" i="2"/>
  <c r="AM828" i="2" a="1"/>
  <c r="AM828" i="2" s="1"/>
  <c r="AN828" i="2" a="1"/>
  <c r="AN828" i="2" s="1"/>
  <c r="AK828" i="2" a="1"/>
  <c r="AK828" i="2" s="1"/>
  <c r="AL828" i="2" a="1"/>
  <c r="AL828" i="2" s="1"/>
  <c r="AX892" i="2" a="1"/>
  <c r="AX892" i="2" s="1"/>
  <c r="AS892" i="2" a="1"/>
  <c r="AS892" i="2" s="1"/>
  <c r="AR892" i="2" a="1"/>
  <c r="AR892" i="2" s="1"/>
  <c r="AU892" i="2" a="1"/>
  <c r="AU892" i="2" s="1"/>
  <c r="AV892" i="2" a="1"/>
  <c r="AV892" i="2" s="1"/>
  <c r="AT892" i="2" a="1"/>
  <c r="AT892" i="2" s="1"/>
  <c r="AW892" i="2"/>
  <c r="BF892" i="2" a="1"/>
  <c r="BF892" i="2" s="1"/>
  <c r="BC892" i="2" a="1"/>
  <c r="BC892" i="2" s="1"/>
  <c r="BD892" i="2" a="1"/>
  <c r="BD892" i="2" s="1"/>
  <c r="BE892" i="2"/>
  <c r="AZ892" i="2" a="1"/>
  <c r="AZ892" i="2" s="1"/>
  <c r="BA892" i="2" a="1"/>
  <c r="BA892" i="2" s="1"/>
  <c r="BB892" i="2" a="1"/>
  <c r="BB892" i="2" s="1"/>
  <c r="AW924" i="2"/>
  <c r="AT924" i="2" a="1"/>
  <c r="AT924" i="2" s="1"/>
  <c r="AV924" i="2" a="1"/>
  <c r="AV924" i="2" s="1"/>
  <c r="AU924" i="2" a="1"/>
  <c r="AU924" i="2" s="1"/>
  <c r="AX924" i="2" a="1"/>
  <c r="AX924" i="2" s="1"/>
  <c r="AR924" i="2" a="1"/>
  <c r="AR924" i="2" s="1"/>
  <c r="AS924" i="2" a="1"/>
  <c r="AS924" i="2" s="1"/>
  <c r="BH956" i="2" a="1"/>
  <c r="BH956" i="2" s="1"/>
  <c r="BK956" i="2" a="1"/>
  <c r="BK956" i="2" s="1"/>
  <c r="BM956" i="2"/>
  <c r="BI956" i="2" a="1"/>
  <c r="BI956" i="2" s="1"/>
  <c r="BN956" i="2" a="1"/>
  <c r="BN956" i="2" s="1"/>
  <c r="BJ956" i="2" a="1"/>
  <c r="BJ956" i="2" s="1"/>
  <c r="BL956" i="2" a="1"/>
  <c r="BL956" i="2" s="1"/>
  <c r="BB1020" i="2" a="1"/>
  <c r="BB1020" i="2" s="1"/>
  <c r="BE1020" i="2"/>
  <c r="AZ1020" i="2" a="1"/>
  <c r="AZ1020" i="2" s="1"/>
  <c r="BC1020" i="2" a="1"/>
  <c r="BC1020" i="2" s="1"/>
  <c r="BD1020" i="2" a="1"/>
  <c r="BD1020" i="2" s="1"/>
  <c r="BF1020" i="2" a="1"/>
  <c r="BF1020" i="2" s="1"/>
  <c r="BA1020" i="2" a="1"/>
  <c r="BA1020" i="2" s="1"/>
  <c r="AM1020" i="2" a="1"/>
  <c r="AM1020" i="2" s="1"/>
  <c r="AN1020" i="2" a="1"/>
  <c r="AN1020" i="2" s="1"/>
  <c r="AK1020" i="2" a="1"/>
  <c r="AK1020" i="2" s="1"/>
  <c r="AO1020" i="2"/>
  <c r="AL1020" i="2" a="1"/>
  <c r="AL1020" i="2" s="1"/>
  <c r="AP1020" i="2" a="1"/>
  <c r="AP1020" i="2" s="1"/>
  <c r="AR1052" i="2" a="1"/>
  <c r="AR1052" i="2" s="1"/>
  <c r="AU1052" i="2" a="1"/>
  <c r="AU1052" i="2" s="1"/>
  <c r="AW1052" i="2"/>
  <c r="AV1052" i="2" a="1"/>
  <c r="AV1052" i="2" s="1"/>
  <c r="AT1052" i="2" a="1"/>
  <c r="AT1052" i="2" s="1"/>
  <c r="AX1052" i="2" a="1"/>
  <c r="AX1052" i="2" s="1"/>
  <c r="AS1052" i="2" a="1"/>
  <c r="AS1052" i="2" s="1"/>
  <c r="BL1084" i="2" a="1"/>
  <c r="BL1084" i="2" s="1"/>
  <c r="BK1084" i="2" a="1"/>
  <c r="BK1084" i="2" s="1"/>
  <c r="BI1084" i="2" a="1"/>
  <c r="BI1084" i="2" s="1"/>
  <c r="BM1084" i="2"/>
  <c r="BN1084" i="2" a="1"/>
  <c r="BN1084" i="2" s="1"/>
  <c r="BH1084" i="2" a="1"/>
  <c r="BH1084" i="2" s="1"/>
  <c r="BJ1084" i="2" a="1"/>
  <c r="BJ1084" i="2" s="1"/>
  <c r="BH1116" i="2" a="1"/>
  <c r="BH1116" i="2" s="1"/>
  <c r="BI1116" i="2" a="1"/>
  <c r="BI1116" i="2" s="1"/>
  <c r="BM1116" i="2"/>
  <c r="BJ1116" i="2" a="1"/>
  <c r="BJ1116" i="2" s="1"/>
  <c r="BN1116" i="2" a="1"/>
  <c r="BN1116" i="2" s="1"/>
  <c r="BL1116" i="2" a="1"/>
  <c r="BL1116" i="2" s="1"/>
  <c r="BK1116" i="2" a="1"/>
  <c r="BK1116" i="2" s="1"/>
  <c r="BK1148" i="2" a="1"/>
  <c r="BK1148" i="2" s="1"/>
  <c r="BL1148" i="2" a="1"/>
  <c r="BL1148" i="2" s="1"/>
  <c r="BJ1148" i="2" a="1"/>
  <c r="BJ1148" i="2" s="1"/>
  <c r="BH1148" i="2" a="1"/>
  <c r="BH1148" i="2" s="1"/>
  <c r="BN1148" i="2" a="1"/>
  <c r="BN1148" i="2" s="1"/>
  <c r="BM1148" i="2"/>
  <c r="BI1148" i="2" a="1"/>
  <c r="BI1148" i="2" s="1"/>
  <c r="BD1207" i="2" a="1"/>
  <c r="BD1207" i="2" s="1"/>
  <c r="BA1207" i="2" a="1"/>
  <c r="BA1207" i="2" s="1"/>
  <c r="BE1207" i="2"/>
  <c r="AZ1207" i="2" a="1"/>
  <c r="AZ1207" i="2" s="1"/>
  <c r="BF1207" i="2" a="1"/>
  <c r="BF1207" i="2" s="1"/>
  <c r="BB1207" i="2" a="1"/>
  <c r="BB1207" i="2" s="1"/>
  <c r="BC1207" i="2" a="1"/>
  <c r="BC1207" i="2" s="1"/>
  <c r="AZ1239" i="2" a="1"/>
  <c r="AZ1239" i="2" s="1"/>
  <c r="BA1239" i="2" a="1"/>
  <c r="BA1239" i="2" s="1"/>
  <c r="BE1239" i="2"/>
  <c r="BD1239" i="2" a="1"/>
  <c r="BD1239" i="2" s="1"/>
  <c r="BB1239" i="2" a="1"/>
  <c r="BB1239" i="2" s="1"/>
  <c r="BF1239" i="2" a="1"/>
  <c r="BF1239" i="2" s="1"/>
  <c r="BC1239" i="2" a="1"/>
  <c r="BC1239" i="2" s="1"/>
  <c r="BD1271" i="2" a="1"/>
  <c r="BD1271" i="2" s="1"/>
  <c r="AZ1271" i="2" a="1"/>
  <c r="AZ1271" i="2" s="1"/>
  <c r="BA1271" i="2" a="1"/>
  <c r="BA1271" i="2" s="1"/>
  <c r="BB1271" i="2" a="1"/>
  <c r="BB1271" i="2" s="1"/>
  <c r="BF1271" i="2" a="1"/>
  <c r="BF1271" i="2" s="1"/>
  <c r="BC1271" i="2" a="1"/>
  <c r="BC1271" i="2" s="1"/>
  <c r="BE1271" i="2"/>
  <c r="BA1335" i="2" a="1"/>
  <c r="BA1335" i="2" s="1"/>
  <c r="BB1335" i="2" a="1"/>
  <c r="BB1335" i="2" s="1"/>
  <c r="BD1335" i="2" a="1"/>
  <c r="BD1335" i="2" s="1"/>
  <c r="AZ1335" i="2" a="1"/>
  <c r="AZ1335" i="2" s="1"/>
  <c r="BC1335" i="2" a="1"/>
  <c r="BC1335" i="2" s="1"/>
  <c r="BF1335" i="2" a="1"/>
  <c r="BF1335" i="2" s="1"/>
  <c r="BE1335" i="2"/>
  <c r="BL253" i="2" a="1"/>
  <c r="BL253" i="2" s="1"/>
  <c r="BI253" i="2" a="1"/>
  <c r="BI253" i="2" s="1"/>
  <c r="BM253" i="2"/>
  <c r="BJ253" i="2" a="1"/>
  <c r="BJ253" i="2" s="1"/>
  <c r="BN253" i="2" a="1"/>
  <c r="BN253" i="2" s="1"/>
  <c r="BH253" i="2" a="1"/>
  <c r="BH253" i="2" s="1"/>
  <c r="BK253" i="2" a="1"/>
  <c r="BK253" i="2" s="1"/>
  <c r="BH218" i="2" a="1"/>
  <c r="BH218" i="2" s="1"/>
  <c r="BI218" i="2" a="1"/>
  <c r="BI218" i="2" s="1"/>
  <c r="BN218" i="2" a="1"/>
  <c r="BN218" i="2" s="1"/>
  <c r="BJ218" i="2" a="1"/>
  <c r="BJ218" i="2" s="1"/>
  <c r="BK218" i="2" a="1"/>
  <c r="BK218" i="2" s="1"/>
  <c r="BM218" i="2"/>
  <c r="BL218" i="2" a="1"/>
  <c r="BL218" i="2" s="1"/>
  <c r="AM218" i="2" a="1"/>
  <c r="AM218" i="2" s="1"/>
  <c r="AN218" i="2" a="1"/>
  <c r="AN218" i="2" s="1"/>
  <c r="AK218" i="2" a="1"/>
  <c r="AK218" i="2" s="1"/>
  <c r="AO218" i="2"/>
  <c r="AL218" i="2" a="1"/>
  <c r="AL218" i="2" s="1"/>
  <c r="AP218" i="2" a="1"/>
  <c r="AP218" i="2" s="1"/>
  <c r="BL186" i="2" a="1"/>
  <c r="BL186" i="2" s="1"/>
  <c r="BH186" i="2" a="1"/>
  <c r="BH186" i="2" s="1"/>
  <c r="BN186" i="2" a="1"/>
  <c r="BN186" i="2" s="1"/>
  <c r="BJ186" i="2" a="1"/>
  <c r="BJ186" i="2" s="1"/>
  <c r="BK186" i="2" a="1"/>
  <c r="BK186" i="2" s="1"/>
  <c r="BM186" i="2"/>
  <c r="BI186" i="2" a="1"/>
  <c r="BI186" i="2" s="1"/>
  <c r="AM154" i="2" a="1"/>
  <c r="AM154" i="2" s="1"/>
  <c r="AO154" i="2"/>
  <c r="AK154" i="2" a="1"/>
  <c r="AK154" i="2" s="1"/>
  <c r="AP154" i="2" a="1"/>
  <c r="AP154" i="2" s="1"/>
  <c r="AN154" i="2" a="1"/>
  <c r="AN154" i="2" s="1"/>
  <c r="AL154" i="2" a="1"/>
  <c r="AL154" i="2" s="1"/>
  <c r="AM122" i="2" a="1"/>
  <c r="AM122" i="2" s="1"/>
  <c r="AN122" i="2" a="1"/>
  <c r="AN122" i="2" s="1"/>
  <c r="AL122" i="2" a="1"/>
  <c r="AL122" i="2" s="1"/>
  <c r="AP122" i="2" a="1"/>
  <c r="AP122" i="2" s="1"/>
  <c r="AO122" i="2"/>
  <c r="AK122" i="2" a="1"/>
  <c r="AK122" i="2" s="1"/>
  <c r="BI88" i="2" a="1"/>
  <c r="BI88" i="2" s="1"/>
  <c r="BK88" i="2" a="1"/>
  <c r="BK88" i="2" s="1"/>
  <c r="BM88" i="2"/>
  <c r="BJ88" i="2" a="1"/>
  <c r="BJ88" i="2" s="1"/>
  <c r="BN88" i="2" a="1"/>
  <c r="BN88" i="2" s="1"/>
  <c r="BL88" i="2" a="1"/>
  <c r="BL88" i="2" s="1"/>
  <c r="BH88" i="2" a="1"/>
  <c r="BH88" i="2" s="1"/>
  <c r="AK56" i="2" a="1"/>
  <c r="AK56" i="2" s="1"/>
  <c r="AO56" i="2"/>
  <c r="AL56" i="2" a="1"/>
  <c r="AL56" i="2" s="1"/>
  <c r="AP56" i="2" a="1"/>
  <c r="AP56" i="2" s="1"/>
  <c r="AM56" i="2" a="1"/>
  <c r="AM56" i="2" s="1"/>
  <c r="AN56" i="2" a="1"/>
  <c r="AN56" i="2" s="1"/>
  <c r="BI287" i="2" a="1"/>
  <c r="BI287" i="2" s="1"/>
  <c r="BK287" i="2" a="1"/>
  <c r="BK287" i="2" s="1"/>
  <c r="BM287" i="2"/>
  <c r="BL287" i="2" a="1"/>
  <c r="BL287" i="2" s="1"/>
  <c r="BJ287" i="2" a="1"/>
  <c r="BJ287" i="2" s="1"/>
  <c r="BN287" i="2" a="1"/>
  <c r="BN287" i="2" s="1"/>
  <c r="BH287" i="2" a="1"/>
  <c r="BH287" i="2" s="1"/>
  <c r="BJ320" i="2" a="1"/>
  <c r="BJ320" i="2" s="1"/>
  <c r="BK320" i="2" a="1"/>
  <c r="BK320" i="2" s="1"/>
  <c r="BH320" i="2" a="1"/>
  <c r="BH320" i="2" s="1"/>
  <c r="BL320" i="2" a="1"/>
  <c r="BL320" i="2" s="1"/>
  <c r="BM320" i="2"/>
  <c r="BN320" i="2" a="1"/>
  <c r="BN320" i="2" s="1"/>
  <c r="BI320" i="2" a="1"/>
  <c r="BI320" i="2" s="1"/>
  <c r="AM320" i="2" a="1"/>
  <c r="AM320" i="2" s="1"/>
  <c r="AO320" i="2"/>
  <c r="AK320" i="2" a="1"/>
  <c r="AK320" i="2" s="1"/>
  <c r="AP320" i="2" a="1"/>
  <c r="AP320" i="2" s="1"/>
  <c r="AL320" i="2" a="1"/>
  <c r="AL320" i="2" s="1"/>
  <c r="AN320" i="2" a="1"/>
  <c r="AN320" i="2" s="1"/>
  <c r="BJ400" i="2" a="1"/>
  <c r="BJ400" i="2" s="1"/>
  <c r="BL400" i="2" a="1"/>
  <c r="BL400" i="2" s="1"/>
  <c r="BH400" i="2" a="1"/>
  <c r="BH400" i="2" s="1"/>
  <c r="BM400" i="2"/>
  <c r="BI400" i="2" a="1"/>
  <c r="BI400" i="2" s="1"/>
  <c r="BK400" i="2" a="1"/>
  <c r="BK400" i="2" s="1"/>
  <c r="BN400" i="2" a="1"/>
  <c r="BN400" i="2" s="1"/>
  <c r="AO432" i="2"/>
  <c r="AN432" i="2" a="1"/>
  <c r="AN432" i="2" s="1"/>
  <c r="AL432" i="2" a="1"/>
  <c r="AL432" i="2" s="1"/>
  <c r="AP432" i="2" a="1"/>
  <c r="AP432" i="2" s="1"/>
  <c r="AM432" i="2" a="1"/>
  <c r="AM432" i="2" s="1"/>
  <c r="AK432" i="2" a="1"/>
  <c r="AK432" i="2" s="1"/>
  <c r="AN472" i="2" a="1"/>
  <c r="AN472" i="2" s="1"/>
  <c r="AK407" i="4" s="1"/>
  <c r="AM472" i="2" a="1"/>
  <c r="AM472" i="2" s="1"/>
  <c r="AJ407" i="4" s="1"/>
  <c r="AP472" i="2" a="1"/>
  <c r="AP472" i="2" s="1"/>
  <c r="AM407" i="4" s="1"/>
  <c r="AL472" i="2" a="1"/>
  <c r="AL472" i="2" s="1"/>
  <c r="AI407" i="4" s="1"/>
  <c r="AO472" i="2"/>
  <c r="AL407" i="4" s="1"/>
  <c r="AK472" i="2" a="1"/>
  <c r="AK472" i="2" s="1"/>
  <c r="AH407" i="4" s="1"/>
  <c r="AL512" i="2" a="1"/>
  <c r="AL512" i="2" s="1"/>
  <c r="AP512" i="2" a="1"/>
  <c r="AP512" i="2" s="1"/>
  <c r="AM512" i="2" a="1"/>
  <c r="AM512" i="2" s="1"/>
  <c r="AN512" i="2" a="1"/>
  <c r="AN512" i="2" s="1"/>
  <c r="AK512" i="2" a="1"/>
  <c r="AK512" i="2" s="1"/>
  <c r="AO512" i="2"/>
  <c r="AT552" i="2" a="1"/>
  <c r="AT552" i="2" s="1"/>
  <c r="AW552" i="2"/>
  <c r="AS552" i="2" a="1"/>
  <c r="AS552" i="2" s="1"/>
  <c r="AR552" i="2" a="1"/>
  <c r="AR552" i="2" s="1"/>
  <c r="AU552" i="2" a="1"/>
  <c r="AU552" i="2" s="1"/>
  <c r="AX552" i="2" a="1"/>
  <c r="AX552" i="2" s="1"/>
  <c r="AV552" i="2" a="1"/>
  <c r="AV552" i="2" s="1"/>
  <c r="AK592" i="2" a="1"/>
  <c r="AK592" i="2" s="1"/>
  <c r="AO592" i="2"/>
  <c r="AL592" i="2" a="1"/>
  <c r="AL592" i="2" s="1"/>
  <c r="AM592" i="2" a="1"/>
  <c r="AM592" i="2" s="1"/>
  <c r="AP592" i="2" a="1"/>
  <c r="AP592" i="2" s="1"/>
  <c r="AN592" i="2" a="1"/>
  <c r="AN592" i="2" s="1"/>
  <c r="BC632" i="2" a="1"/>
  <c r="BC632" i="2" s="1"/>
  <c r="BF632" i="2" a="1"/>
  <c r="BF632" i="2" s="1"/>
  <c r="BD632" i="2" a="1"/>
  <c r="BD632" i="2" s="1"/>
  <c r="AZ632" i="2" a="1"/>
  <c r="AZ632" i="2" s="1"/>
  <c r="BE632" i="2"/>
  <c r="BB632" i="2" a="1"/>
  <c r="BB632" i="2" s="1"/>
  <c r="BA632" i="2" a="1"/>
  <c r="BA632" i="2" s="1"/>
  <c r="AO632" i="2"/>
  <c r="AK632" i="2" a="1"/>
  <c r="AK632" i="2" s="1"/>
  <c r="AP632" i="2" a="1"/>
  <c r="AP632" i="2" s="1"/>
  <c r="AL632" i="2" a="1"/>
  <c r="AL632" i="2" s="1"/>
  <c r="AM632" i="2" a="1"/>
  <c r="AM632" i="2" s="1"/>
  <c r="AN632" i="2" a="1"/>
  <c r="AN632" i="2" s="1"/>
  <c r="BL672" i="2" a="1"/>
  <c r="BL672" i="2" s="1"/>
  <c r="BH672" i="2" a="1"/>
  <c r="BH672" i="2" s="1"/>
  <c r="BN672" i="2" a="1"/>
  <c r="BN672" i="2" s="1"/>
  <c r="BJ672" i="2" a="1"/>
  <c r="BJ672" i="2" s="1"/>
  <c r="BK672" i="2" a="1"/>
  <c r="BK672" i="2" s="1"/>
  <c r="BI672" i="2" a="1"/>
  <c r="BI672" i="2" s="1"/>
  <c r="BM672" i="2"/>
  <c r="BH720" i="2" a="1"/>
  <c r="BH720" i="2" s="1"/>
  <c r="BM720" i="2"/>
  <c r="BJ720" i="2" a="1"/>
  <c r="BJ720" i="2" s="1"/>
  <c r="BK720" i="2" a="1"/>
  <c r="BK720" i="2" s="1"/>
  <c r="BN720" i="2" a="1"/>
  <c r="BN720" i="2" s="1"/>
  <c r="BI720" i="2" a="1"/>
  <c r="BI720" i="2" s="1"/>
  <c r="BL720" i="2" a="1"/>
  <c r="BL720" i="2" s="1"/>
  <c r="BA757" i="2" a="1"/>
  <c r="BA757" i="2" s="1"/>
  <c r="BE757" i="2"/>
  <c r="BB757" i="2" a="1"/>
  <c r="BB757" i="2" s="1"/>
  <c r="BF757" i="2" a="1"/>
  <c r="BF757" i="2" s="1"/>
  <c r="BC757" i="2" a="1"/>
  <c r="BC757" i="2" s="1"/>
  <c r="AZ757" i="2" a="1"/>
  <c r="AZ757" i="2" s="1"/>
  <c r="BD757" i="2" a="1"/>
  <c r="BD757" i="2" s="1"/>
  <c r="AW789" i="2"/>
  <c r="AV789" i="2" a="1"/>
  <c r="AV789" i="2" s="1"/>
  <c r="AU789" i="2" a="1"/>
  <c r="AU789" i="2" s="1"/>
  <c r="AT789" i="2" a="1"/>
  <c r="AT789" i="2" s="1"/>
  <c r="AS789" i="2" a="1"/>
  <c r="AS789" i="2" s="1"/>
  <c r="AR789" i="2" a="1"/>
  <c r="AR789" i="2" s="1"/>
  <c r="AX789" i="2" a="1"/>
  <c r="AX789" i="2" s="1"/>
  <c r="BB789" i="2" a="1"/>
  <c r="BB789" i="2" s="1"/>
  <c r="BD789" i="2" a="1"/>
  <c r="BD789" i="2" s="1"/>
  <c r="BA789" i="2" a="1"/>
  <c r="BA789" i="2" s="1"/>
  <c r="AZ789" i="2" a="1"/>
  <c r="AZ789" i="2" s="1"/>
  <c r="BE789" i="2"/>
  <c r="BC789" i="2" a="1"/>
  <c r="BC789" i="2" s="1"/>
  <c r="BF789" i="2" a="1"/>
  <c r="BF789" i="2" s="1"/>
  <c r="BN869" i="2" a="1"/>
  <c r="BN869" i="2" s="1"/>
  <c r="BM869" i="2"/>
  <c r="BH869" i="2" a="1"/>
  <c r="BH869" i="2" s="1"/>
  <c r="BK869" i="2" a="1"/>
  <c r="BK869" i="2" s="1"/>
  <c r="BL869" i="2" a="1"/>
  <c r="BL869" i="2" s="1"/>
  <c r="BI869" i="2" a="1"/>
  <c r="BI869" i="2" s="1"/>
  <c r="BJ869" i="2" a="1"/>
  <c r="BJ869" i="2" s="1"/>
  <c r="AP909" i="2" a="1"/>
  <c r="AP909" i="2" s="1"/>
  <c r="AM909" i="2" a="1"/>
  <c r="AM909" i="2" s="1"/>
  <c r="AL909" i="2" a="1"/>
  <c r="AL909" i="2" s="1"/>
  <c r="AO909" i="2"/>
  <c r="AK909" i="2" a="1"/>
  <c r="AK909" i="2" s="1"/>
  <c r="AN909" i="2" a="1"/>
  <c r="AN909" i="2" s="1"/>
  <c r="AZ949" i="2" a="1"/>
  <c r="AZ949" i="2" s="1"/>
  <c r="BB949" i="2" a="1"/>
  <c r="BB949" i="2" s="1"/>
  <c r="BC949" i="2" a="1"/>
  <c r="BC949" i="2" s="1"/>
  <c r="BE949" i="2"/>
  <c r="BA949" i="2" a="1"/>
  <c r="BA949" i="2" s="1"/>
  <c r="BF949" i="2" a="1"/>
  <c r="BF949" i="2" s="1"/>
  <c r="BD949" i="2" a="1"/>
  <c r="BD949" i="2" s="1"/>
  <c r="AT949" i="2" a="1"/>
  <c r="AT949" i="2" s="1"/>
  <c r="AV949" i="2" a="1"/>
  <c r="AV949" i="2" s="1"/>
  <c r="AX949" i="2" a="1"/>
  <c r="AX949" i="2" s="1"/>
  <c r="AS949" i="2" a="1"/>
  <c r="AS949" i="2" s="1"/>
  <c r="AW949" i="2"/>
  <c r="AR949" i="2" a="1"/>
  <c r="AR949" i="2" s="1"/>
  <c r="AU949" i="2" a="1"/>
  <c r="AU949" i="2" s="1"/>
  <c r="AT989" i="2" a="1"/>
  <c r="AT989" i="2" s="1"/>
  <c r="AV989" i="2" a="1"/>
  <c r="AV989" i="2" s="1"/>
  <c r="AX989" i="2" a="1"/>
  <c r="AX989" i="2" s="1"/>
  <c r="AS989" i="2" a="1"/>
  <c r="AS989" i="2" s="1"/>
  <c r="AW989" i="2"/>
  <c r="AR989" i="2" a="1"/>
  <c r="AR989" i="2" s="1"/>
  <c r="AU989" i="2" a="1"/>
  <c r="AU989" i="2" s="1"/>
  <c r="AM1077" i="2" a="1"/>
  <c r="AM1077" i="2" s="1"/>
  <c r="AO1077" i="2"/>
  <c r="AL1077" i="2" a="1"/>
  <c r="AL1077" i="2" s="1"/>
  <c r="AN1077" i="2" a="1"/>
  <c r="AN1077" i="2" s="1"/>
  <c r="AP1077" i="2" a="1"/>
  <c r="AP1077" i="2" s="1"/>
  <c r="AK1077" i="2" a="1"/>
  <c r="AK1077" i="2" s="1"/>
  <c r="BI1117" i="2" a="1"/>
  <c r="BI1117" i="2" s="1"/>
  <c r="BN1117" i="2" a="1"/>
  <c r="BN1117" i="2" s="1"/>
  <c r="BM1117" i="2"/>
  <c r="BH1117" i="2" a="1"/>
  <c r="BH1117" i="2" s="1"/>
  <c r="BJ1117" i="2" a="1"/>
  <c r="BJ1117" i="2" s="1"/>
  <c r="BL1117" i="2" a="1"/>
  <c r="BL1117" i="2" s="1"/>
  <c r="BK1117" i="2" a="1"/>
  <c r="BK1117" i="2" s="1"/>
  <c r="AZ1117" i="2" a="1"/>
  <c r="AZ1117" i="2" s="1"/>
  <c r="BA1117" i="2" a="1"/>
  <c r="BA1117" i="2" s="1"/>
  <c r="BE1117" i="2"/>
  <c r="BB1117" i="2" a="1"/>
  <c r="BB1117" i="2" s="1"/>
  <c r="BD1117" i="2" a="1"/>
  <c r="BD1117" i="2" s="1"/>
  <c r="BF1117" i="2" a="1"/>
  <c r="BF1117" i="2" s="1"/>
  <c r="BC1117" i="2" a="1"/>
  <c r="BC1117" i="2" s="1"/>
  <c r="BD1165" i="2" a="1"/>
  <c r="BD1165" i="2" s="1"/>
  <c r="BF1165" i="2" a="1"/>
  <c r="BF1165" i="2" s="1"/>
  <c r="BB1165" i="2" a="1"/>
  <c r="BB1165" i="2" s="1"/>
  <c r="AZ1165" i="2" a="1"/>
  <c r="AZ1165" i="2" s="1"/>
  <c r="BA1165" i="2" a="1"/>
  <c r="BA1165" i="2" s="1"/>
  <c r="BE1165" i="2"/>
  <c r="BC1165" i="2" a="1"/>
  <c r="BC1165" i="2" s="1"/>
  <c r="AU1200" i="2" a="1"/>
  <c r="AU1200" i="2" s="1"/>
  <c r="AV1200" i="2" a="1"/>
  <c r="AV1200" i="2" s="1"/>
  <c r="AS1200" i="2" a="1"/>
  <c r="AS1200" i="2" s="1"/>
  <c r="AR1200" i="2" a="1"/>
  <c r="AR1200" i="2" s="1"/>
  <c r="AW1200" i="2"/>
  <c r="AX1200" i="2" a="1"/>
  <c r="AX1200" i="2" s="1"/>
  <c r="AT1200" i="2" a="1"/>
  <c r="AT1200" i="2" s="1"/>
  <c r="BF1288" i="2" a="1"/>
  <c r="BF1288" i="2" s="1"/>
  <c r="BB1288" i="2" a="1"/>
  <c r="BB1288" i="2" s="1"/>
  <c r="BE1288" i="2"/>
  <c r="BD1288" i="2" a="1"/>
  <c r="BD1288" i="2" s="1"/>
  <c r="AZ1288" i="2" a="1"/>
  <c r="AZ1288" i="2" s="1"/>
  <c r="BC1288" i="2" a="1"/>
  <c r="BC1288" i="2" s="1"/>
  <c r="BA1288" i="2" a="1"/>
  <c r="BA1288" i="2" s="1"/>
  <c r="BJ1288" i="2" a="1"/>
  <c r="BJ1288" i="2" s="1"/>
  <c r="BN1288" i="2" a="1"/>
  <c r="BN1288" i="2" s="1"/>
  <c r="BL1288" i="2" a="1"/>
  <c r="BL1288" i="2" s="1"/>
  <c r="BI1288" i="2" a="1"/>
  <c r="BI1288" i="2" s="1"/>
  <c r="BH1288" i="2" a="1"/>
  <c r="BH1288" i="2" s="1"/>
  <c r="BM1288" i="2"/>
  <c r="BK1288" i="2" a="1"/>
  <c r="BK1288" i="2" s="1"/>
  <c r="BI1328" i="2" a="1"/>
  <c r="BI1328" i="2" s="1"/>
  <c r="BH1328" i="2" a="1"/>
  <c r="BH1328" i="2" s="1"/>
  <c r="BJ1328" i="2" a="1"/>
  <c r="BJ1328" i="2" s="1"/>
  <c r="BL1328" i="2" a="1"/>
  <c r="BL1328" i="2" s="1"/>
  <c r="BM1328" i="2"/>
  <c r="BN1328" i="2" a="1"/>
  <c r="BN1328" i="2" s="1"/>
  <c r="BK1328" i="2" a="1"/>
  <c r="BK1328" i="2" s="1"/>
  <c r="BK242" i="2" a="1"/>
  <c r="BK242" i="2" s="1"/>
  <c r="BJ242" i="2" a="1"/>
  <c r="BJ242" i="2" s="1"/>
  <c r="BI242" i="2" a="1"/>
  <c r="BI242" i="2" s="1"/>
  <c r="BN242" i="2" a="1"/>
  <c r="BN242" i="2" s="1"/>
  <c r="BM242" i="2"/>
  <c r="BL242" i="2" a="1"/>
  <c r="BL242" i="2" s="1"/>
  <c r="BH242" i="2" a="1"/>
  <c r="BH242" i="2" s="1"/>
  <c r="AR201" i="2" a="1"/>
  <c r="AR201" i="2" s="1"/>
  <c r="AV201" i="2" a="1"/>
  <c r="AV201" i="2" s="1"/>
  <c r="AS201" i="2" a="1"/>
  <c r="AS201" i="2" s="1"/>
  <c r="AW201" i="2"/>
  <c r="AT201" i="2" a="1"/>
  <c r="AT201" i="2" s="1"/>
  <c r="AX201" i="2" a="1"/>
  <c r="AX201" i="2" s="1"/>
  <c r="AU201" i="2" a="1"/>
  <c r="AU201" i="2" s="1"/>
  <c r="AL161" i="2" a="1"/>
  <c r="AL161" i="2" s="1"/>
  <c r="AM161" i="2" a="1"/>
  <c r="AM161" i="2" s="1"/>
  <c r="AP161" i="2" a="1"/>
  <c r="AP161" i="2" s="1"/>
  <c r="AO161" i="2"/>
  <c r="AN161" i="2" a="1"/>
  <c r="AN161" i="2" s="1"/>
  <c r="AK161" i="2" a="1"/>
  <c r="AK161" i="2" s="1"/>
  <c r="AR121" i="2" a="1"/>
  <c r="AR121" i="2" s="1"/>
  <c r="AU121" i="2" a="1"/>
  <c r="AU121" i="2" s="1"/>
  <c r="AV121" i="2" a="1"/>
  <c r="AV121" i="2" s="1"/>
  <c r="AT121" i="2" a="1"/>
  <c r="AT121" i="2" s="1"/>
  <c r="AX121" i="2" a="1"/>
  <c r="AX121" i="2" s="1"/>
  <c r="AW121" i="2"/>
  <c r="AS121" i="2" a="1"/>
  <c r="AS121" i="2" s="1"/>
  <c r="AN79" i="2" a="1"/>
  <c r="AN79" i="2" s="1"/>
  <c r="AL79" i="2" a="1"/>
  <c r="AL79" i="2" s="1"/>
  <c r="AM79" i="2" a="1"/>
  <c r="AM79" i="2" s="1"/>
  <c r="AO79" i="2"/>
  <c r="AP79" i="2" a="1"/>
  <c r="AP79" i="2" s="1"/>
  <c r="AK79" i="2" a="1"/>
  <c r="AK79" i="2" s="1"/>
  <c r="AP31" i="2" a="1"/>
  <c r="AP31" i="2" s="1"/>
  <c r="AM31" i="2" a="1"/>
  <c r="AM31" i="2" s="1"/>
  <c r="AN31" i="2" a="1"/>
  <c r="AN31" i="2" s="1"/>
  <c r="AO31" i="2"/>
  <c r="AK31" i="2" a="1"/>
  <c r="AK31" i="2" s="1"/>
  <c r="AL31" i="2" a="1"/>
  <c r="AL31" i="2" s="1"/>
  <c r="AR298" i="2" a="1"/>
  <c r="AR298" i="2" s="1"/>
  <c r="AS298" i="2" a="1"/>
  <c r="AS298" i="2" s="1"/>
  <c r="AX298" i="2" a="1"/>
  <c r="AX298" i="2" s="1"/>
  <c r="AT298" i="2" a="1"/>
  <c r="AT298" i="2" s="1"/>
  <c r="AU298" i="2" a="1"/>
  <c r="AU298" i="2" s="1"/>
  <c r="AW298" i="2"/>
  <c r="AV298" i="2" a="1"/>
  <c r="AV298" i="2" s="1"/>
  <c r="AS379" i="2" a="1"/>
  <c r="AS379" i="2" s="1"/>
  <c r="AR379" i="2" a="1"/>
  <c r="AR379" i="2" s="1"/>
  <c r="AV379" i="2" a="1"/>
  <c r="AV379" i="2" s="1"/>
  <c r="AU379" i="2" a="1"/>
  <c r="AU379" i="2" s="1"/>
  <c r="AT379" i="2" a="1"/>
  <c r="AT379" i="2" s="1"/>
  <c r="AX379" i="2" a="1"/>
  <c r="AX379" i="2" s="1"/>
  <c r="AW379" i="2"/>
  <c r="BC467" i="2" a="1"/>
  <c r="BC467" i="2" s="1"/>
  <c r="BE467" i="2"/>
  <c r="BA467" i="2" a="1"/>
  <c r="BA467" i="2" s="1"/>
  <c r="BF467" i="2" a="1"/>
  <c r="BF467" i="2" s="1"/>
  <c r="BB467" i="2" a="1"/>
  <c r="BB467" i="2" s="1"/>
  <c r="AZ467" i="2" a="1"/>
  <c r="AZ467" i="2" s="1"/>
  <c r="BD467" i="2" a="1"/>
  <c r="BD467" i="2" s="1"/>
  <c r="AS627" i="2" a="1"/>
  <c r="AS627" i="2" s="1"/>
  <c r="AW627" i="2"/>
  <c r="AT627" i="2" a="1"/>
  <c r="AT627" i="2" s="1"/>
  <c r="AX627" i="2" a="1"/>
  <c r="AX627" i="2" s="1"/>
  <c r="AU627" i="2" a="1"/>
  <c r="AU627" i="2" s="1"/>
  <c r="AR627" i="2" a="1"/>
  <c r="AR627" i="2" s="1"/>
  <c r="AV627" i="2" a="1"/>
  <c r="AV627" i="2" s="1"/>
  <c r="AM627" i="2" a="1"/>
  <c r="AM627" i="2" s="1"/>
  <c r="AP627" i="2" a="1"/>
  <c r="AP627" i="2" s="1"/>
  <c r="AK627" i="2" a="1"/>
  <c r="AK627" i="2" s="1"/>
  <c r="AL627" i="2" a="1"/>
  <c r="AL627" i="2" s="1"/>
  <c r="AO627" i="2"/>
  <c r="AN627" i="2" a="1"/>
  <c r="AN627" i="2" s="1"/>
  <c r="BI707" i="2" a="1"/>
  <c r="BI707" i="2" s="1"/>
  <c r="BJ707" i="2" a="1"/>
  <c r="BJ707" i="2" s="1"/>
  <c r="BN707" i="2" a="1"/>
  <c r="BN707" i="2" s="1"/>
  <c r="BH707" i="2" a="1"/>
  <c r="BH707" i="2" s="1"/>
  <c r="BK707" i="2" a="1"/>
  <c r="BK707" i="2" s="1"/>
  <c r="BM707" i="2"/>
  <c r="BL707" i="2" a="1"/>
  <c r="BL707" i="2" s="1"/>
  <c r="AS776" i="2" a="1"/>
  <c r="AS776" i="2" s="1"/>
  <c r="AW776" i="2"/>
  <c r="AT776" i="2" a="1"/>
  <c r="AT776" i="2" s="1"/>
  <c r="AX776" i="2" a="1"/>
  <c r="AX776" i="2" s="1"/>
  <c r="AR776" i="2" a="1"/>
  <c r="AR776" i="2" s="1"/>
  <c r="AU776" i="2" a="1"/>
  <c r="AU776" i="2" s="1"/>
  <c r="AV776" i="2" a="1"/>
  <c r="AV776" i="2" s="1"/>
  <c r="AR928" i="2" a="1"/>
  <c r="AR928" i="2" s="1"/>
  <c r="AU928" i="2" a="1"/>
  <c r="AU928" i="2" s="1"/>
  <c r="AW928" i="2"/>
  <c r="AT928" i="2" a="1"/>
  <c r="AT928" i="2" s="1"/>
  <c r="AX928" i="2" a="1"/>
  <c r="AX928" i="2" s="1"/>
  <c r="AS928" i="2" a="1"/>
  <c r="AS928" i="2" s="1"/>
  <c r="AV928" i="2" a="1"/>
  <c r="AV928" i="2" s="1"/>
  <c r="BH928" i="2" a="1"/>
  <c r="BH928" i="2" s="1"/>
  <c r="BM928" i="2"/>
  <c r="BI928" i="2" a="1"/>
  <c r="BI928" i="2" s="1"/>
  <c r="BN928" i="2" a="1"/>
  <c r="BN928" i="2" s="1"/>
  <c r="BJ928" i="2" a="1"/>
  <c r="BJ928" i="2" s="1"/>
  <c r="BK928" i="2" a="1"/>
  <c r="BK928" i="2" s="1"/>
  <c r="BL928" i="2" a="1"/>
  <c r="BL928" i="2" s="1"/>
  <c r="AL1000" i="2" a="1"/>
  <c r="AL1000" i="2" s="1"/>
  <c r="AP1000" i="2" a="1"/>
  <c r="AP1000" i="2" s="1"/>
  <c r="AM1000" i="2" a="1"/>
  <c r="AM1000" i="2" s="1"/>
  <c r="AN1000" i="2" a="1"/>
  <c r="AN1000" i="2" s="1"/>
  <c r="AK1000" i="2" a="1"/>
  <c r="AK1000" i="2" s="1"/>
  <c r="AO1000" i="2"/>
  <c r="AU1064" i="2" a="1"/>
  <c r="AU1064" i="2" s="1"/>
  <c r="AR1064" i="2" a="1"/>
  <c r="AR1064" i="2" s="1"/>
  <c r="AW1064" i="2"/>
  <c r="AT1064" i="2" a="1"/>
  <c r="AT1064" i="2" s="1"/>
  <c r="AV1064" i="2" a="1"/>
  <c r="AV1064" i="2" s="1"/>
  <c r="AX1064" i="2" a="1"/>
  <c r="AX1064" i="2" s="1"/>
  <c r="AS1064" i="2" a="1"/>
  <c r="AS1064" i="2" s="1"/>
  <c r="BN1144" i="2" a="1"/>
  <c r="BN1144" i="2" s="1"/>
  <c r="BI1144" i="2" a="1"/>
  <c r="BI1144" i="2" s="1"/>
  <c r="BK1144" i="2" a="1"/>
  <c r="BK1144" i="2" s="1"/>
  <c r="BL1144" i="2" a="1"/>
  <c r="BL1144" i="2" s="1"/>
  <c r="BM1144" i="2"/>
  <c r="BJ1144" i="2" a="1"/>
  <c r="BJ1144" i="2" s="1"/>
  <c r="BH1144" i="2" a="1"/>
  <c r="BH1144" i="2" s="1"/>
  <c r="BD1211" i="2" a="1"/>
  <c r="BD1211" i="2" s="1"/>
  <c r="BE1211" i="2"/>
  <c r="AZ1211" i="2" a="1"/>
  <c r="AZ1211" i="2" s="1"/>
  <c r="BF1211" i="2" a="1"/>
  <c r="BF1211" i="2" s="1"/>
  <c r="BC1211" i="2" a="1"/>
  <c r="BC1211" i="2" s="1"/>
  <c r="BB1211" i="2" a="1"/>
  <c r="BB1211" i="2" s="1"/>
  <c r="BA1211" i="2" a="1"/>
  <c r="BA1211" i="2" s="1"/>
  <c r="AO1211" i="2"/>
  <c r="AP1211" i="2" a="1"/>
  <c r="AP1211" i="2" s="1"/>
  <c r="AL1211" i="2" a="1"/>
  <c r="AL1211" i="2" s="1"/>
  <c r="AN1211" i="2" a="1"/>
  <c r="AN1211" i="2" s="1"/>
  <c r="AM1211" i="2" a="1"/>
  <c r="AM1211" i="2" s="1"/>
  <c r="AK1211" i="2" a="1"/>
  <c r="AK1211" i="2" s="1"/>
  <c r="BB1283" i="2" a="1"/>
  <c r="BB1283" i="2" s="1"/>
  <c r="BF1283" i="2" a="1"/>
  <c r="BF1283" i="2" s="1"/>
  <c r="BD1283" i="2" a="1"/>
  <c r="BD1283" i="2" s="1"/>
  <c r="BA1283" i="2" a="1"/>
  <c r="BA1283" i="2" s="1"/>
  <c r="AZ1283" i="2" a="1"/>
  <c r="AZ1283" i="2" s="1"/>
  <c r="BC1283" i="2" a="1"/>
  <c r="BC1283" i="2" s="1"/>
  <c r="BE1283" i="2"/>
  <c r="AL1355" i="2" a="1"/>
  <c r="AL1355" i="2" s="1"/>
  <c r="AK1355" i="2" a="1"/>
  <c r="AK1355" i="2" s="1"/>
  <c r="AN1355" i="2" a="1"/>
  <c r="AN1355" i="2" s="1"/>
  <c r="AO1355" i="2"/>
  <c r="AM1355" i="2" a="1"/>
  <c r="AM1355" i="2" s="1"/>
  <c r="AP1355" i="2" a="1"/>
  <c r="AP1355" i="2" s="1"/>
  <c r="AZ102" i="2" a="1"/>
  <c r="AZ102" i="2" s="1"/>
  <c r="BA102" i="2" a="1"/>
  <c r="BA102" i="2" s="1"/>
  <c r="BF102" i="2" a="1"/>
  <c r="BF102" i="2" s="1"/>
  <c r="BB102" i="2" a="1"/>
  <c r="BB102" i="2" s="1"/>
  <c r="BC102" i="2" a="1"/>
  <c r="BC102" i="2" s="1"/>
  <c r="BE102" i="2"/>
  <c r="BD102" i="2" a="1"/>
  <c r="BD102" i="2" s="1"/>
  <c r="AW36" i="2"/>
  <c r="AS36" i="2" a="1"/>
  <c r="AS36" i="2" s="1"/>
  <c r="AU36" i="2" a="1"/>
  <c r="AU36" i="2" s="1"/>
  <c r="AR36" i="2" a="1"/>
  <c r="AR36" i="2" s="1"/>
  <c r="AX36" i="2" a="1"/>
  <c r="AX36" i="2" s="1"/>
  <c r="AT36" i="2" a="1"/>
  <c r="AT36" i="2" s="1"/>
  <c r="AV36" i="2" a="1"/>
  <c r="AV36" i="2" s="1"/>
  <c r="BJ308" i="2" a="1"/>
  <c r="BJ308" i="2" s="1"/>
  <c r="BK308" i="2" a="1"/>
  <c r="BK308" i="2" s="1"/>
  <c r="BH308" i="2" a="1"/>
  <c r="BH308" i="2" s="1"/>
  <c r="BL308" i="2" a="1"/>
  <c r="BL308" i="2" s="1"/>
  <c r="BN308" i="2" a="1"/>
  <c r="BN308" i="2" s="1"/>
  <c r="BM308" i="2"/>
  <c r="BI308" i="2" a="1"/>
  <c r="BI308" i="2" s="1"/>
  <c r="AK404" i="2" a="1"/>
  <c r="AK404" i="2" s="1"/>
  <c r="AM404" i="2" a="1"/>
  <c r="AM404" i="2" s="1"/>
  <c r="AO404" i="2"/>
  <c r="AN404" i="2" a="1"/>
  <c r="AN404" i="2" s="1"/>
  <c r="AP404" i="2" a="1"/>
  <c r="AP404" i="2" s="1"/>
  <c r="AL404" i="2" a="1"/>
  <c r="AL404" i="2" s="1"/>
  <c r="BJ492" i="2" a="1"/>
  <c r="BJ492" i="2" s="1"/>
  <c r="BK492" i="2" a="1"/>
  <c r="BK492" i="2" s="1"/>
  <c r="BN492" i="2" a="1"/>
  <c r="BN492" i="2" s="1"/>
  <c r="BI492" i="2" a="1"/>
  <c r="BI492" i="2" s="1"/>
  <c r="BM492" i="2"/>
  <c r="BL492" i="2" a="1"/>
  <c r="BL492" i="2" s="1"/>
  <c r="BH492" i="2" a="1"/>
  <c r="BH492" i="2" s="1"/>
  <c r="BC668" i="2" a="1"/>
  <c r="BC668" i="2" s="1"/>
  <c r="BD668" i="2" a="1"/>
  <c r="BD668" i="2" s="1"/>
  <c r="AZ668" i="2" a="1"/>
  <c r="AZ668" i="2" s="1"/>
  <c r="BE668" i="2"/>
  <c r="BA668" i="2" a="1"/>
  <c r="BA668" i="2" s="1"/>
  <c r="BB668" i="2" a="1"/>
  <c r="BB668" i="2" s="1"/>
  <c r="BF668" i="2" a="1"/>
  <c r="BF668" i="2" s="1"/>
  <c r="BH740" i="2" a="1"/>
  <c r="BH740" i="2" s="1"/>
  <c r="BM740" i="2"/>
  <c r="BJ740" i="2" a="1"/>
  <c r="BJ740" i="2" s="1"/>
  <c r="BL740" i="2" a="1"/>
  <c r="BL740" i="2" s="1"/>
  <c r="BI740" i="2" a="1"/>
  <c r="BI740" i="2" s="1"/>
  <c r="BN740" i="2" a="1"/>
  <c r="BN740" i="2" s="1"/>
  <c r="BK740" i="2" a="1"/>
  <c r="BK740" i="2" s="1"/>
  <c r="BN817" i="2" a="1"/>
  <c r="BN817" i="2" s="1"/>
  <c r="BI817" i="2" a="1"/>
  <c r="BI817" i="2" s="1"/>
  <c r="BJ817" i="2" a="1"/>
  <c r="BJ817" i="2" s="1"/>
  <c r="BK817" i="2" a="1"/>
  <c r="BK817" i="2" s="1"/>
  <c r="BL817" i="2" a="1"/>
  <c r="BL817" i="2" s="1"/>
  <c r="BH817" i="2" a="1"/>
  <c r="BH817" i="2" s="1"/>
  <c r="BM817" i="2"/>
  <c r="AP817" i="2" a="1"/>
  <c r="AP817" i="2" s="1"/>
  <c r="AN817" i="2" a="1"/>
  <c r="AN817" i="2" s="1"/>
  <c r="AK817" i="2" a="1"/>
  <c r="AK817" i="2" s="1"/>
  <c r="AL817" i="2" a="1"/>
  <c r="AL817" i="2" s="1"/>
  <c r="AO817" i="2"/>
  <c r="AM817" i="2" a="1"/>
  <c r="AM817" i="2" s="1"/>
  <c r="AX897" i="2" a="1"/>
  <c r="AX897" i="2" s="1"/>
  <c r="AU897" i="2" a="1"/>
  <c r="AU897" i="2" s="1"/>
  <c r="AV897" i="2" a="1"/>
  <c r="AV897" i="2" s="1"/>
  <c r="AW897" i="2"/>
  <c r="AR897" i="2" a="1"/>
  <c r="AR897" i="2" s="1"/>
  <c r="AS897" i="2" a="1"/>
  <c r="AS897" i="2" s="1"/>
  <c r="AT897" i="2" a="1"/>
  <c r="AT897" i="2" s="1"/>
  <c r="AZ1113" i="2" a="1"/>
  <c r="AZ1113" i="2" s="1"/>
  <c r="BA1113" i="2" a="1"/>
  <c r="BA1113" i="2" s="1"/>
  <c r="BE1113" i="2"/>
  <c r="BB1113" i="2" a="1"/>
  <c r="BB1113" i="2" s="1"/>
  <c r="BF1113" i="2" a="1"/>
  <c r="BF1113" i="2" s="1"/>
  <c r="BD1113" i="2" a="1"/>
  <c r="BD1113" i="2" s="1"/>
  <c r="BC1113" i="2" a="1"/>
  <c r="BC1113" i="2" s="1"/>
  <c r="AO213" i="2"/>
  <c r="AK213" i="2" a="1"/>
  <c r="AK213" i="2" s="1"/>
  <c r="AP213" i="2" a="1"/>
  <c r="AP213" i="2" s="1"/>
  <c r="AL213" i="2" a="1"/>
  <c r="AL213" i="2" s="1"/>
  <c r="AM213" i="2" a="1"/>
  <c r="AM213" i="2" s="1"/>
  <c r="AN213" i="2" a="1"/>
  <c r="AN213" i="2" s="1"/>
  <c r="AN133" i="2" a="1"/>
  <c r="AN133" i="2" s="1"/>
  <c r="AP133" i="2" a="1"/>
  <c r="AP133" i="2" s="1"/>
  <c r="AL133" i="2" a="1"/>
  <c r="AL133" i="2" s="1"/>
  <c r="AM133" i="2" a="1"/>
  <c r="AM133" i="2" s="1"/>
  <c r="AO133" i="2"/>
  <c r="AK133" i="2" a="1"/>
  <c r="AK133" i="2" s="1"/>
  <c r="AN51" i="2" a="1"/>
  <c r="AN51" i="2" s="1"/>
  <c r="AK51" i="2" a="1"/>
  <c r="AK51" i="2" s="1"/>
  <c r="AO51" i="2"/>
  <c r="AL51" i="2" a="1"/>
  <c r="AL51" i="2" s="1"/>
  <c r="AP51" i="2" a="1"/>
  <c r="AP51" i="2" s="1"/>
  <c r="AM51" i="2" a="1"/>
  <c r="AM51" i="2" s="1"/>
  <c r="BJ384" i="2" a="1"/>
  <c r="BJ384" i="2" s="1"/>
  <c r="BI384" i="2" a="1"/>
  <c r="BI384" i="2" s="1"/>
  <c r="BK384" i="2" a="1"/>
  <c r="BK384" i="2" s="1"/>
  <c r="BL384" i="2" a="1"/>
  <c r="BL384" i="2" s="1"/>
  <c r="BH384" i="2" a="1"/>
  <c r="BH384" i="2" s="1"/>
  <c r="BM384" i="2"/>
  <c r="BN384" i="2" a="1"/>
  <c r="BN384" i="2" s="1"/>
  <c r="BI568" i="2" a="1"/>
  <c r="BI568" i="2" s="1"/>
  <c r="BM568" i="2"/>
  <c r="BJ568" i="2" a="1"/>
  <c r="BJ568" i="2" s="1"/>
  <c r="BN568" i="2" a="1"/>
  <c r="BN568" i="2" s="1"/>
  <c r="BL568" i="2" a="1"/>
  <c r="BL568" i="2" s="1"/>
  <c r="BK568" i="2" a="1"/>
  <c r="BK568" i="2" s="1"/>
  <c r="BH568" i="2" a="1"/>
  <c r="BH568" i="2" s="1"/>
  <c r="BB568" i="2" a="1"/>
  <c r="BB568" i="2" s="1"/>
  <c r="BE568" i="2"/>
  <c r="BD568" i="2" a="1"/>
  <c r="BD568" i="2" s="1"/>
  <c r="BA568" i="2" a="1"/>
  <c r="BA568" i="2" s="1"/>
  <c r="BF568" i="2" a="1"/>
  <c r="BF568" i="2" s="1"/>
  <c r="BC568" i="2" a="1"/>
  <c r="BC568" i="2" s="1"/>
  <c r="AZ568" i="2" a="1"/>
  <c r="AZ568" i="2" s="1"/>
  <c r="BC749" i="2" a="1"/>
  <c r="BC749" i="2" s="1"/>
  <c r="AZ749" i="2" a="1"/>
  <c r="AZ749" i="2" s="1"/>
  <c r="BD749" i="2" a="1"/>
  <c r="BD749" i="2" s="1"/>
  <c r="BA749" i="2" a="1"/>
  <c r="BA749" i="2" s="1"/>
  <c r="BE749" i="2"/>
  <c r="BB749" i="2" a="1"/>
  <c r="BB749" i="2" s="1"/>
  <c r="BF749" i="2" a="1"/>
  <c r="BF749" i="2" s="1"/>
  <c r="BD917" i="2" a="1"/>
  <c r="BD917" i="2" s="1"/>
  <c r="BF917" i="2" a="1"/>
  <c r="BF917" i="2" s="1"/>
  <c r="BA917" i="2" a="1"/>
  <c r="BA917" i="2" s="1"/>
  <c r="BB917" i="2" a="1"/>
  <c r="BB917" i="2" s="1"/>
  <c r="BE917" i="2"/>
  <c r="AZ917" i="2" a="1"/>
  <c r="AZ917" i="2" s="1"/>
  <c r="BC917" i="2" a="1"/>
  <c r="BC917" i="2" s="1"/>
  <c r="AT1069" i="2" a="1"/>
  <c r="AT1069" i="2" s="1"/>
  <c r="AV1069" i="2" a="1"/>
  <c r="AV1069" i="2" s="1"/>
  <c r="AX1069" i="2" a="1"/>
  <c r="AX1069" i="2" s="1"/>
  <c r="AS1069" i="2" a="1"/>
  <c r="AS1069" i="2" s="1"/>
  <c r="AW1069" i="2"/>
  <c r="AR1069" i="2" a="1"/>
  <c r="AR1069" i="2" s="1"/>
  <c r="AU1069" i="2" a="1"/>
  <c r="AU1069" i="2" s="1"/>
  <c r="AS1184" i="2" a="1"/>
  <c r="AS1184" i="2" s="1"/>
  <c r="AU1184" i="2" a="1"/>
  <c r="AU1184" i="2" s="1"/>
  <c r="AR1184" i="2" a="1"/>
  <c r="AR1184" i="2" s="1"/>
  <c r="AW1184" i="2"/>
  <c r="AV1184" i="2" a="1"/>
  <c r="AV1184" i="2" s="1"/>
  <c r="AX1184" i="2" a="1"/>
  <c r="AX1184" i="2" s="1"/>
  <c r="AT1184" i="2" a="1"/>
  <c r="AT1184" i="2" s="1"/>
  <c r="AL39" i="2" a="1"/>
  <c r="AL39" i="2" s="1"/>
  <c r="AM39" i="2" a="1"/>
  <c r="AM39" i="2" s="1"/>
  <c r="AP39" i="2" a="1"/>
  <c r="AP39" i="2" s="1"/>
  <c r="AK39" i="2" a="1"/>
  <c r="AK39" i="2" s="1"/>
  <c r="AO39" i="2"/>
  <c r="AN39" i="2" a="1"/>
  <c r="AN39" i="2" s="1"/>
  <c r="AR331" i="2" a="1"/>
  <c r="AR331" i="2" s="1"/>
  <c r="AS331" i="2" a="1"/>
  <c r="AS331" i="2" s="1"/>
  <c r="AX331" i="2" a="1"/>
  <c r="AX331" i="2" s="1"/>
  <c r="AT331" i="2" a="1"/>
  <c r="AT331" i="2" s="1"/>
  <c r="AU331" i="2" a="1"/>
  <c r="AU331" i="2" s="1"/>
  <c r="AW331" i="2"/>
  <c r="AV331" i="2" a="1"/>
  <c r="AV331" i="2" s="1"/>
  <c r="BA435" i="2" a="1"/>
  <c r="BA435" i="2" s="1"/>
  <c r="BF435" i="2" a="1"/>
  <c r="BF435" i="2" s="1"/>
  <c r="BE435" i="2"/>
  <c r="AZ435" i="2" a="1"/>
  <c r="AZ435" i="2" s="1"/>
  <c r="BB435" i="2" a="1"/>
  <c r="BB435" i="2" s="1"/>
  <c r="BD435" i="2" a="1"/>
  <c r="BD435" i="2" s="1"/>
  <c r="BC435" i="2" a="1"/>
  <c r="BC435" i="2" s="1"/>
  <c r="BK651" i="2" a="1"/>
  <c r="BK651" i="2" s="1"/>
  <c r="BN651" i="2" a="1"/>
  <c r="BN651" i="2" s="1"/>
  <c r="BL651" i="2" a="1"/>
  <c r="BL651" i="2" s="1"/>
  <c r="BH651" i="2" a="1"/>
  <c r="BH651" i="2" s="1"/>
  <c r="BM651" i="2"/>
  <c r="BJ651" i="2" a="1"/>
  <c r="BJ651" i="2" s="1"/>
  <c r="BI651" i="2" a="1"/>
  <c r="BI651" i="2" s="1"/>
  <c r="BH768" i="2" a="1"/>
  <c r="BH768" i="2" s="1"/>
  <c r="BI768" i="2" a="1"/>
  <c r="BI768" i="2" s="1"/>
  <c r="BJ768" i="2" a="1"/>
  <c r="BJ768" i="2" s="1"/>
  <c r="BL768" i="2" a="1"/>
  <c r="BL768" i="2" s="1"/>
  <c r="BM768" i="2"/>
  <c r="BN768" i="2" a="1"/>
  <c r="BN768" i="2" s="1"/>
  <c r="BK768" i="2" a="1"/>
  <c r="BK768" i="2" s="1"/>
  <c r="AT768" i="2" a="1"/>
  <c r="AT768" i="2" s="1"/>
  <c r="AU768" i="2" a="1"/>
  <c r="AU768" i="2" s="1"/>
  <c r="AX768" i="2" a="1"/>
  <c r="AX768" i="2" s="1"/>
  <c r="AR768" i="2" a="1"/>
  <c r="AR768" i="2" s="1"/>
  <c r="AV768" i="2" a="1"/>
  <c r="AV768" i="2" s="1"/>
  <c r="AS768" i="2" a="1"/>
  <c r="AS768" i="2" s="1"/>
  <c r="AW768" i="2"/>
  <c r="BB992" i="2" a="1"/>
  <c r="BB992" i="2" s="1"/>
  <c r="BD992" i="2" a="1"/>
  <c r="BD992" i="2" s="1"/>
  <c r="BF992" i="2" a="1"/>
  <c r="BF992" i="2" s="1"/>
  <c r="BA992" i="2" a="1"/>
  <c r="BA992" i="2" s="1"/>
  <c r="BE992" i="2"/>
  <c r="AZ992" i="2" a="1"/>
  <c r="AZ992" i="2" s="1"/>
  <c r="BC992" i="2" a="1"/>
  <c r="BC992" i="2" s="1"/>
  <c r="AN1112" i="2" a="1"/>
  <c r="AN1112" i="2" s="1"/>
  <c r="AM1112" i="2" a="1"/>
  <c r="AM1112" i="2" s="1"/>
  <c r="AK1112" i="2" a="1"/>
  <c r="AK1112" i="2" s="1"/>
  <c r="AP1112" i="2" a="1"/>
  <c r="AP1112" i="2" s="1"/>
  <c r="AO1112" i="2"/>
  <c r="AL1112" i="2" a="1"/>
  <c r="AL1112" i="2" s="1"/>
  <c r="AS1219" i="2" a="1"/>
  <c r="AS1219" i="2" s="1"/>
  <c r="AW1219" i="2"/>
  <c r="AT1219" i="2" a="1"/>
  <c r="AT1219" i="2" s="1"/>
  <c r="AX1219" i="2" a="1"/>
  <c r="AX1219" i="2" s="1"/>
  <c r="AR1219" i="2" a="1"/>
  <c r="AR1219" i="2" s="1"/>
  <c r="AV1219" i="2" a="1"/>
  <c r="AV1219" i="2" s="1"/>
  <c r="AU1219" i="2" a="1"/>
  <c r="AU1219" i="2" s="1"/>
  <c r="BI1219" i="2" a="1"/>
  <c r="BI1219" i="2" s="1"/>
  <c r="BJ1219" i="2" a="1"/>
  <c r="BJ1219" i="2" s="1"/>
  <c r="BM1219" i="2"/>
  <c r="BK1219" i="2" a="1"/>
  <c r="BK1219" i="2" s="1"/>
  <c r="BL1219" i="2" a="1"/>
  <c r="BL1219" i="2" s="1"/>
  <c r="BH1219" i="2" a="1"/>
  <c r="BH1219" i="2" s="1"/>
  <c r="BN1219" i="2" a="1"/>
  <c r="BN1219" i="2" s="1"/>
  <c r="AT1331" i="2" a="1"/>
  <c r="AT1331" i="2" s="1"/>
  <c r="AW1331" i="2"/>
  <c r="AX1331" i="2" a="1"/>
  <c r="AX1331" i="2" s="1"/>
  <c r="AV1331" i="2" a="1"/>
  <c r="AV1331" i="2" s="1"/>
  <c r="AR1331" i="2" a="1"/>
  <c r="AR1331" i="2" s="1"/>
  <c r="AU1331" i="2" a="1"/>
  <c r="AU1331" i="2" s="1"/>
  <c r="AS1331" i="2" a="1"/>
  <c r="AS1331" i="2" s="1"/>
  <c r="BJ174" i="2" a="1"/>
  <c r="BJ174" i="2" s="1"/>
  <c r="BH174" i="2" a="1"/>
  <c r="BH174" i="2" s="1"/>
  <c r="BI174" i="2" a="1"/>
  <c r="BI174" i="2" s="1"/>
  <c r="BN174" i="2" a="1"/>
  <c r="BN174" i="2" s="1"/>
  <c r="BK174" i="2" a="1"/>
  <c r="BK174" i="2" s="1"/>
  <c r="BL174" i="2" a="1"/>
  <c r="BL174" i="2" s="1"/>
  <c r="BM174" i="2"/>
  <c r="AP60" i="2" a="1"/>
  <c r="AP60" i="2" s="1"/>
  <c r="AK60" i="2" a="1"/>
  <c r="AK60" i="2" s="1"/>
  <c r="AL60" i="2" a="1"/>
  <c r="AL60" i="2" s="1"/>
  <c r="AM60" i="2" a="1"/>
  <c r="AM60" i="2" s="1"/>
  <c r="AN60" i="2" a="1"/>
  <c r="AN60" i="2" s="1"/>
  <c r="AO60" i="2"/>
  <c r="AU324" i="2" a="1"/>
  <c r="AU324" i="2" s="1"/>
  <c r="AR324" i="2" a="1"/>
  <c r="AR324" i="2" s="1"/>
  <c r="AV324" i="2" a="1"/>
  <c r="AV324" i="2" s="1"/>
  <c r="AS324" i="2" a="1"/>
  <c r="AS324" i="2" s="1"/>
  <c r="AW324" i="2"/>
  <c r="AT324" i="2" a="1"/>
  <c r="AT324" i="2" s="1"/>
  <c r="AX324" i="2" a="1"/>
  <c r="AX324" i="2" s="1"/>
  <c r="BC420" i="2" a="1"/>
  <c r="BC420" i="2" s="1"/>
  <c r="AZ420" i="2" a="1"/>
  <c r="AZ420" i="2" s="1"/>
  <c r="BD420" i="2" a="1"/>
  <c r="BD420" i="2" s="1"/>
  <c r="BA420" i="2" a="1"/>
  <c r="BA420" i="2" s="1"/>
  <c r="BE420" i="2"/>
  <c r="BB420" i="2" a="1"/>
  <c r="BB420" i="2" s="1"/>
  <c r="BF420" i="2" a="1"/>
  <c r="BF420" i="2" s="1"/>
  <c r="AR628" i="2" a="1"/>
  <c r="AR628" i="2" s="1"/>
  <c r="AV628" i="2" a="1"/>
  <c r="AV628" i="2" s="1"/>
  <c r="AS628" i="2" a="1"/>
  <c r="AS628" i="2" s="1"/>
  <c r="AW628" i="2"/>
  <c r="AT628" i="2" a="1"/>
  <c r="AT628" i="2" s="1"/>
  <c r="AX628" i="2" a="1"/>
  <c r="AX628" i="2" s="1"/>
  <c r="AU628" i="2" a="1"/>
  <c r="AU628" i="2" s="1"/>
  <c r="BH745" i="2" a="1"/>
  <c r="BH745" i="2" s="1"/>
  <c r="BJ745" i="2" a="1"/>
  <c r="BJ745" i="2" s="1"/>
  <c r="BL745" i="2" a="1"/>
  <c r="BL745" i="2" s="1"/>
  <c r="BM745" i="2"/>
  <c r="BI745" i="2" a="1"/>
  <c r="BI745" i="2" s="1"/>
  <c r="BK745" i="2" a="1"/>
  <c r="BK745" i="2" s="1"/>
  <c r="BN745" i="2" a="1"/>
  <c r="BN745" i="2" s="1"/>
  <c r="AZ985" i="2" a="1"/>
  <c r="AZ985" i="2" s="1"/>
  <c r="BC985" i="2" a="1"/>
  <c r="BC985" i="2" s="1"/>
  <c r="BE985" i="2"/>
  <c r="BA985" i="2" a="1"/>
  <c r="BA985" i="2" s="1"/>
  <c r="BF985" i="2" a="1"/>
  <c r="BF985" i="2" s="1"/>
  <c r="BB985" i="2" a="1"/>
  <c r="BB985" i="2" s="1"/>
  <c r="BD985" i="2" a="1"/>
  <c r="BD985" i="2" s="1"/>
  <c r="BL1105" i="2" a="1"/>
  <c r="BL1105" i="2" s="1"/>
  <c r="BK1105" i="2" a="1"/>
  <c r="BK1105" i="2" s="1"/>
  <c r="BI1105" i="2" a="1"/>
  <c r="BI1105" i="2" s="1"/>
  <c r="BN1105" i="2" a="1"/>
  <c r="BN1105" i="2" s="1"/>
  <c r="BM1105" i="2"/>
  <c r="BH1105" i="2" a="1"/>
  <c r="BH1105" i="2" s="1"/>
  <c r="BJ1105" i="2" a="1"/>
  <c r="BJ1105" i="2" s="1"/>
  <c r="BN1204" i="2" a="1"/>
  <c r="BN1204" i="2" s="1"/>
  <c r="BH1204" i="2" a="1"/>
  <c r="BH1204" i="2" s="1"/>
  <c r="BJ1204" i="2" a="1"/>
  <c r="BJ1204" i="2" s="1"/>
  <c r="BL1204" i="2" a="1"/>
  <c r="BL1204" i="2" s="1"/>
  <c r="BK1204" i="2" a="1"/>
  <c r="BK1204" i="2" s="1"/>
  <c r="BI1204" i="2" a="1"/>
  <c r="BI1204" i="2" s="1"/>
  <c r="BM1204" i="2"/>
  <c r="AS1324" i="2" a="1"/>
  <c r="AS1324" i="2" s="1"/>
  <c r="AT1324" i="2" a="1"/>
  <c r="AT1324" i="2" s="1"/>
  <c r="AV1324" i="2" a="1"/>
  <c r="AV1324" i="2" s="1"/>
  <c r="AR1324" i="2" a="1"/>
  <c r="AR1324" i="2" s="1"/>
  <c r="AU1324" i="2" a="1"/>
  <c r="AU1324" i="2" s="1"/>
  <c r="AX1324" i="2" a="1"/>
  <c r="AX1324" i="2" s="1"/>
  <c r="AW1324" i="2"/>
  <c r="AP59" i="2" a="1"/>
  <c r="AP59" i="2" s="1"/>
  <c r="AN59" i="2" a="1"/>
  <c r="AN59" i="2" s="1"/>
  <c r="AK59" i="2" a="1"/>
  <c r="AK59" i="2" s="1"/>
  <c r="AM59" i="2" a="1"/>
  <c r="AM59" i="2" s="1"/>
  <c r="AL59" i="2" a="1"/>
  <c r="AL59" i="2" s="1"/>
  <c r="AO59" i="2"/>
  <c r="AR290" i="2" a="1"/>
  <c r="AR290" i="2" s="1"/>
  <c r="AS290" i="2" a="1"/>
  <c r="AS290" i="2" s="1"/>
  <c r="AX290" i="2" a="1"/>
  <c r="AX290" i="2" s="1"/>
  <c r="AT290" i="2" a="1"/>
  <c r="AT290" i="2" s="1"/>
  <c r="AU290" i="2" a="1"/>
  <c r="AU290" i="2" s="1"/>
  <c r="AW290" i="2"/>
  <c r="AV290" i="2" a="1"/>
  <c r="AV290" i="2" s="1"/>
  <c r="AL395" i="2" a="1"/>
  <c r="AL395" i="2" s="1"/>
  <c r="AN395" i="2" a="1"/>
  <c r="AN395" i="2" s="1"/>
  <c r="AO395" i="2"/>
  <c r="AK395" i="2" a="1"/>
  <c r="AK395" i="2" s="1"/>
  <c r="AM395" i="2" a="1"/>
  <c r="AM395" i="2" s="1"/>
  <c r="AP395" i="2" a="1"/>
  <c r="AP395" i="2" s="1"/>
  <c r="BB507" i="2" a="1"/>
  <c r="BB507" i="2" s="1"/>
  <c r="BD507" i="2" a="1"/>
  <c r="BD507" i="2" s="1"/>
  <c r="AZ507" i="2" a="1"/>
  <c r="AZ507" i="2" s="1"/>
  <c r="BE507" i="2"/>
  <c r="BA507" i="2" a="1"/>
  <c r="BA507" i="2" s="1"/>
  <c r="BC507" i="2" a="1"/>
  <c r="BC507" i="2" s="1"/>
  <c r="BF507" i="2" a="1"/>
  <c r="BF507" i="2" s="1"/>
  <c r="AK731" i="2" a="1"/>
  <c r="AK731" i="2" s="1"/>
  <c r="AN731" i="2" a="1"/>
  <c r="AN731" i="2" s="1"/>
  <c r="AL731" i="2" a="1"/>
  <c r="AL731" i="2" s="1"/>
  <c r="AO731" i="2"/>
  <c r="AP731" i="2" a="1"/>
  <c r="AP731" i="2" s="1"/>
  <c r="AM731" i="2" a="1"/>
  <c r="AM731" i="2" s="1"/>
  <c r="BE731" i="2"/>
  <c r="AZ731" i="2" a="1"/>
  <c r="AZ731" i="2" s="1"/>
  <c r="BB731" i="2" a="1"/>
  <c r="BB731" i="2" s="1"/>
  <c r="BC731" i="2" a="1"/>
  <c r="BC731" i="2" s="1"/>
  <c r="BD731" i="2" a="1"/>
  <c r="BD731" i="2" s="1"/>
  <c r="BA731" i="2" a="1"/>
  <c r="BA731" i="2" s="1"/>
  <c r="BF731" i="2" a="1"/>
  <c r="BF731" i="2" s="1"/>
  <c r="BF840" i="2" a="1"/>
  <c r="BF840" i="2" s="1"/>
  <c r="AZ840" i="2" a="1"/>
  <c r="AZ840" i="2" s="1"/>
  <c r="BA840" i="2" a="1"/>
  <c r="BA840" i="2" s="1"/>
  <c r="BB840" i="2" a="1"/>
  <c r="BB840" i="2" s="1"/>
  <c r="BC840" i="2" a="1"/>
  <c r="BC840" i="2" s="1"/>
  <c r="BD840" i="2" a="1"/>
  <c r="BD840" i="2" s="1"/>
  <c r="BE840" i="2"/>
  <c r="AR952" i="2" a="1"/>
  <c r="AR952" i="2" s="1"/>
  <c r="AU952" i="2" a="1"/>
  <c r="AU952" i="2" s="1"/>
  <c r="AW952" i="2"/>
  <c r="AT952" i="2" a="1"/>
  <c r="AT952" i="2" s="1"/>
  <c r="AV952" i="2" a="1"/>
  <c r="AV952" i="2" s="1"/>
  <c r="AX952" i="2" a="1"/>
  <c r="AX952" i="2" s="1"/>
  <c r="AS952" i="2" a="1"/>
  <c r="AS952" i="2" s="1"/>
  <c r="AR1072" i="2" a="1"/>
  <c r="AR1072" i="2" s="1"/>
  <c r="AU1072" i="2" a="1"/>
  <c r="AU1072" i="2" s="1"/>
  <c r="AW1072" i="2"/>
  <c r="AT1072" i="2" a="1"/>
  <c r="AT1072" i="2" s="1"/>
  <c r="AX1072" i="2" a="1"/>
  <c r="AX1072" i="2" s="1"/>
  <c r="AS1072" i="2" a="1"/>
  <c r="AS1072" i="2" s="1"/>
  <c r="AV1072" i="2" a="1"/>
  <c r="AV1072" i="2" s="1"/>
  <c r="BC1179" i="2" a="1"/>
  <c r="BC1179" i="2" s="1"/>
  <c r="BE1179" i="2"/>
  <c r="AZ1179" i="2" a="1"/>
  <c r="AZ1179" i="2" s="1"/>
  <c r="BF1179" i="2" a="1"/>
  <c r="BF1179" i="2" s="1"/>
  <c r="BD1179" i="2" a="1"/>
  <c r="BD1179" i="2" s="1"/>
  <c r="BB1179" i="2" a="1"/>
  <c r="BB1179" i="2" s="1"/>
  <c r="BA1179" i="2" a="1"/>
  <c r="BA1179" i="2" s="1"/>
  <c r="AO1179" i="2"/>
  <c r="AM1179" i="2" a="1"/>
  <c r="AM1179" i="2" s="1"/>
  <c r="AN1179" i="2" a="1"/>
  <c r="AN1179" i="2" s="1"/>
  <c r="AL1179" i="2" a="1"/>
  <c r="AL1179" i="2" s="1"/>
  <c r="AK1179" i="2" a="1"/>
  <c r="AK1179" i="2" s="1"/>
  <c r="AP1179" i="2" a="1"/>
  <c r="AP1179" i="2" s="1"/>
  <c r="AK1291" i="2" a="1"/>
  <c r="AK1291" i="2" s="1"/>
  <c r="AN1291" i="2" a="1"/>
  <c r="AN1291" i="2" s="1"/>
  <c r="AL1291" i="2" a="1"/>
  <c r="AL1291" i="2" s="1"/>
  <c r="AP1291" i="2" a="1"/>
  <c r="AP1291" i="2" s="1"/>
  <c r="AO1291" i="2"/>
  <c r="AM1291" i="2" a="1"/>
  <c r="AM1291" i="2" s="1"/>
  <c r="BH214" i="2" a="1"/>
  <c r="BH214" i="2" s="1"/>
  <c r="BJ214" i="2" a="1"/>
  <c r="BJ214" i="2" s="1"/>
  <c r="BK214" i="2" a="1"/>
  <c r="BK214" i="2" s="1"/>
  <c r="BM214" i="2"/>
  <c r="BI214" i="2" a="1"/>
  <c r="BI214" i="2" s="1"/>
  <c r="BN214" i="2" a="1"/>
  <c r="BN214" i="2" s="1"/>
  <c r="BL214" i="2" a="1"/>
  <c r="BL214" i="2" s="1"/>
  <c r="AN110" i="2" a="1"/>
  <c r="AN110" i="2" s="1"/>
  <c r="AM110" i="2" a="1"/>
  <c r="AM110" i="2" s="1"/>
  <c r="AL110" i="2" a="1"/>
  <c r="AL110" i="2" s="1"/>
  <c r="AP110" i="2" a="1"/>
  <c r="AP110" i="2" s="1"/>
  <c r="AO110" i="2"/>
  <c r="AK110" i="2" a="1"/>
  <c r="AK110" i="2" s="1"/>
  <c r="BH275" i="2" a="1"/>
  <c r="BH275" i="2" s="1"/>
  <c r="BJ275" i="2" a="1"/>
  <c r="BJ275" i="2" s="1"/>
  <c r="BK275" i="2" a="1"/>
  <c r="BK275" i="2" s="1"/>
  <c r="BL275" i="2" a="1"/>
  <c r="BL275" i="2" s="1"/>
  <c r="BN275" i="2" a="1"/>
  <c r="BN275" i="2" s="1"/>
  <c r="BM275" i="2"/>
  <c r="BI275" i="2" a="1"/>
  <c r="BI275" i="2" s="1"/>
  <c r="AO275" i="2"/>
  <c r="AK275" i="2" a="1"/>
  <c r="AK275" i="2" s="1"/>
  <c r="AP275" i="2" a="1"/>
  <c r="AP275" i="2" s="1"/>
  <c r="AL275" i="2" a="1"/>
  <c r="AL275" i="2" s="1"/>
  <c r="AM275" i="2" a="1"/>
  <c r="AM275" i="2" s="1"/>
  <c r="AN275" i="2" a="1"/>
  <c r="AN275" i="2" s="1"/>
  <c r="BA460" i="2" a="1"/>
  <c r="BA460" i="2" s="1"/>
  <c r="BE460" i="2"/>
  <c r="BB460" i="2" a="1"/>
  <c r="BB460" i="2" s="1"/>
  <c r="BF460" i="2" a="1"/>
  <c r="BF460" i="2" s="1"/>
  <c r="BC460" i="2" a="1"/>
  <c r="BC460" i="2" s="1"/>
  <c r="AZ460" i="2" a="1"/>
  <c r="AZ460" i="2" s="1"/>
  <c r="BD460" i="2" a="1"/>
  <c r="BD460" i="2" s="1"/>
  <c r="AT564" i="2" a="1"/>
  <c r="AT564" i="2" s="1"/>
  <c r="AU564" i="2" a="1"/>
  <c r="AU564" i="2" s="1"/>
  <c r="AW564" i="2"/>
  <c r="AS564" i="2" a="1"/>
  <c r="AS564" i="2" s="1"/>
  <c r="AX564" i="2" a="1"/>
  <c r="AX564" i="2" s="1"/>
  <c r="AV564" i="2" a="1"/>
  <c r="AV564" i="2" s="1"/>
  <c r="AR564" i="2" a="1"/>
  <c r="AR564" i="2" s="1"/>
  <c r="BH660" i="2" a="1"/>
  <c r="BH660" i="2" s="1"/>
  <c r="BJ660" i="2" a="1"/>
  <c r="BJ660" i="2" s="1"/>
  <c r="BL660" i="2" a="1"/>
  <c r="BL660" i="2" s="1"/>
  <c r="BN660" i="2" a="1"/>
  <c r="BN660" i="2" s="1"/>
  <c r="BI660" i="2" a="1"/>
  <c r="BI660" i="2" s="1"/>
  <c r="BM660" i="2"/>
  <c r="BK660" i="2" a="1"/>
  <c r="BK660" i="2" s="1"/>
  <c r="AU660" i="2" a="1"/>
  <c r="AU660" i="2" s="1"/>
  <c r="AR660" i="2" a="1"/>
  <c r="AR660" i="2" s="1"/>
  <c r="AV660" i="2" a="1"/>
  <c r="AV660" i="2" s="1"/>
  <c r="AS660" i="2" a="1"/>
  <c r="AS660" i="2" s="1"/>
  <c r="AW660" i="2"/>
  <c r="AT660" i="2" a="1"/>
  <c r="AT660" i="2" s="1"/>
  <c r="AX660" i="2" a="1"/>
  <c r="AX660" i="2" s="1"/>
  <c r="BF889" i="2" a="1"/>
  <c r="BF889" i="2" s="1"/>
  <c r="BB889" i="2" a="1"/>
  <c r="BB889" i="2" s="1"/>
  <c r="BE889" i="2"/>
  <c r="BD889" i="2" a="1"/>
  <c r="BD889" i="2" s="1"/>
  <c r="AZ889" i="2" a="1"/>
  <c r="AZ889" i="2" s="1"/>
  <c r="BC889" i="2" a="1"/>
  <c r="BC889" i="2" s="1"/>
  <c r="BA889" i="2" a="1"/>
  <c r="BA889" i="2" s="1"/>
  <c r="AM993" i="2" a="1"/>
  <c r="AM993" i="2" s="1"/>
  <c r="AO993" i="2"/>
  <c r="AL993" i="2" a="1"/>
  <c r="AL993" i="2" s="1"/>
  <c r="AP993" i="2" a="1"/>
  <c r="AP993" i="2" s="1"/>
  <c r="AN993" i="2" a="1"/>
  <c r="AN993" i="2" s="1"/>
  <c r="AK993" i="2" a="1"/>
  <c r="AK993" i="2" s="1"/>
  <c r="AL1089" i="2" a="1"/>
  <c r="AL1089" i="2" s="1"/>
  <c r="AK1089" i="2" a="1"/>
  <c r="AK1089" i="2" s="1"/>
  <c r="AP1089" i="2" a="1"/>
  <c r="AP1089" i="2" s="1"/>
  <c r="AM1089" i="2" a="1"/>
  <c r="AM1089" i="2" s="1"/>
  <c r="AN1089" i="2" a="1"/>
  <c r="AN1089" i="2" s="1"/>
  <c r="AO1089" i="2"/>
  <c r="BE1089" i="2"/>
  <c r="BF1089" i="2" a="1"/>
  <c r="BF1089" i="2" s="1"/>
  <c r="BB1089" i="2" a="1"/>
  <c r="BB1089" i="2" s="1"/>
  <c r="BA1089" i="2" a="1"/>
  <c r="BA1089" i="2" s="1"/>
  <c r="BD1089" i="2" a="1"/>
  <c r="BD1089" i="2" s="1"/>
  <c r="AZ1089" i="2" a="1"/>
  <c r="AZ1089" i="2" s="1"/>
  <c r="BC1089" i="2" a="1"/>
  <c r="BC1089" i="2" s="1"/>
  <c r="AW1188" i="2"/>
  <c r="AR1188" i="2" a="1"/>
  <c r="AR1188" i="2" s="1"/>
  <c r="AV1188" i="2" a="1"/>
  <c r="AV1188" i="2" s="1"/>
  <c r="AS1188" i="2" a="1"/>
  <c r="AS1188" i="2" s="1"/>
  <c r="AT1188" i="2" a="1"/>
  <c r="AT1188" i="2" s="1"/>
  <c r="AX1188" i="2" a="1"/>
  <c r="AX1188" i="2" s="1"/>
  <c r="AU1188" i="2" a="1"/>
  <c r="AU1188" i="2" s="1"/>
  <c r="AK1300" i="2" a="1"/>
  <c r="AK1300" i="2" s="1"/>
  <c r="AM1300" i="2" a="1"/>
  <c r="AM1300" i="2" s="1"/>
  <c r="AN1300" i="2" a="1"/>
  <c r="AN1300" i="2" s="1"/>
  <c r="AP1300" i="2" a="1"/>
  <c r="AP1300" i="2" s="1"/>
  <c r="AL1300" i="2" a="1"/>
  <c r="AL1300" i="2" s="1"/>
  <c r="AO1300" i="2"/>
  <c r="AL205" i="2" a="1"/>
  <c r="AL205" i="2" s="1"/>
  <c r="AM205" i="2" a="1"/>
  <c r="AM205" i="2" s="1"/>
  <c r="AO205" i="2"/>
  <c r="AK205" i="2" a="1"/>
  <c r="AK205" i="2" s="1"/>
  <c r="AP205" i="2" a="1"/>
  <c r="AP205" i="2" s="1"/>
  <c r="AN205" i="2" a="1"/>
  <c r="AN205" i="2" s="1"/>
  <c r="AR101" i="2" a="1"/>
  <c r="AR101" i="2" s="1"/>
  <c r="AU101" i="2" a="1"/>
  <c r="AU101" i="2" s="1"/>
  <c r="AV101" i="2" a="1"/>
  <c r="AV101" i="2" s="1"/>
  <c r="AT101" i="2" a="1"/>
  <c r="AT101" i="2" s="1"/>
  <c r="AX101" i="2" a="1"/>
  <c r="AX101" i="2" s="1"/>
  <c r="AW101" i="2"/>
  <c r="AS101" i="2" a="1"/>
  <c r="AS101" i="2" s="1"/>
  <c r="AR260" i="2" a="1"/>
  <c r="AR260" i="2" s="1"/>
  <c r="AT260" i="2" a="1"/>
  <c r="AT260" i="2" s="1"/>
  <c r="AU260" i="2" a="1"/>
  <c r="AU260" i="2" s="1"/>
  <c r="AW260" i="2"/>
  <c r="AS260" i="2" a="1"/>
  <c r="AS260" i="2" s="1"/>
  <c r="AX260" i="2" a="1"/>
  <c r="AX260" i="2" s="1"/>
  <c r="AV260" i="2" a="1"/>
  <c r="AV260" i="2" s="1"/>
  <c r="AL276" i="2" a="1"/>
  <c r="AL276" i="2" s="1"/>
  <c r="AP276" i="2" a="1"/>
  <c r="AP276" i="2" s="1"/>
  <c r="AM276" i="2" a="1"/>
  <c r="AM276" i="2" s="1"/>
  <c r="AN276" i="2" a="1"/>
  <c r="AN276" i="2" s="1"/>
  <c r="AK276" i="2" a="1"/>
  <c r="AK276" i="2" s="1"/>
  <c r="AO276" i="2"/>
  <c r="AV292" i="2" a="1"/>
  <c r="AV292" i="2" s="1"/>
  <c r="AR292" i="2" a="1"/>
  <c r="AR292" i="2" s="1"/>
  <c r="AU292" i="2" a="1"/>
  <c r="AU292" i="2" s="1"/>
  <c r="AW292" i="2"/>
  <c r="AT292" i="2" a="1"/>
  <c r="AT292" i="2" s="1"/>
  <c r="AS292" i="2" a="1"/>
  <c r="AS292" i="2" s="1"/>
  <c r="AX292" i="2" a="1"/>
  <c r="AX292" i="2" s="1"/>
  <c r="AV309" i="2" a="1"/>
  <c r="AV309" i="2" s="1"/>
  <c r="AR309" i="2" a="1"/>
  <c r="AR309" i="2" s="1"/>
  <c r="AU309" i="2" a="1"/>
  <c r="AU309" i="2" s="1"/>
  <c r="AX309" i="2" a="1"/>
  <c r="AX309" i="2" s="1"/>
  <c r="AS309" i="2" a="1"/>
  <c r="AS309" i="2" s="1"/>
  <c r="AT309" i="2" a="1"/>
  <c r="AT309" i="2" s="1"/>
  <c r="AW309" i="2"/>
  <c r="BB325" i="2" a="1"/>
  <c r="BB325" i="2" s="1"/>
  <c r="BC325" i="2" a="1"/>
  <c r="BC325" i="2" s="1"/>
  <c r="AZ325" i="2" a="1"/>
  <c r="AZ325" i="2" s="1"/>
  <c r="BF325" i="2" a="1"/>
  <c r="BF325" i="2" s="1"/>
  <c r="BD325" i="2" a="1"/>
  <c r="BD325" i="2" s="1"/>
  <c r="BE325" i="2"/>
  <c r="BA325" i="2" a="1"/>
  <c r="BA325" i="2" s="1"/>
  <c r="BH341" i="2" a="1"/>
  <c r="BH341" i="2" s="1"/>
  <c r="BM341" i="2"/>
  <c r="BI341" i="2" a="1"/>
  <c r="BI341" i="2" s="1"/>
  <c r="BN341" i="2" a="1"/>
  <c r="BN341" i="2" s="1"/>
  <c r="BJ341" i="2" a="1"/>
  <c r="BJ341" i="2" s="1"/>
  <c r="BK341" i="2" a="1"/>
  <c r="BK341" i="2" s="1"/>
  <c r="BL341" i="2" a="1"/>
  <c r="BL341" i="2" s="1"/>
  <c r="AL357" i="2" a="1"/>
  <c r="AL357" i="2" s="1"/>
  <c r="AP357" i="2" a="1"/>
  <c r="AP357" i="2" s="1"/>
  <c r="AM357" i="2" a="1"/>
  <c r="AM357" i="2" s="1"/>
  <c r="AN357" i="2" a="1"/>
  <c r="AN357" i="2" s="1"/>
  <c r="AK357" i="2" a="1"/>
  <c r="AK357" i="2" s="1"/>
  <c r="AO357" i="2"/>
  <c r="BA373" i="2" a="1"/>
  <c r="BA373" i="2" s="1"/>
  <c r="BC373" i="2" a="1"/>
  <c r="BC373" i="2" s="1"/>
  <c r="BD373" i="2" a="1"/>
  <c r="BD373" i="2" s="1"/>
  <c r="AZ373" i="2" a="1"/>
  <c r="AZ373" i="2" s="1"/>
  <c r="BE373" i="2"/>
  <c r="BB373" i="2" a="1"/>
  <c r="BB373" i="2" s="1"/>
  <c r="BF373" i="2" a="1"/>
  <c r="BF373" i="2" s="1"/>
  <c r="AP389" i="2" a="1"/>
  <c r="AP389" i="2" s="1"/>
  <c r="AN389" i="2" a="1"/>
  <c r="AN389" i="2" s="1"/>
  <c r="AK389" i="2" a="1"/>
  <c r="AK389" i="2" s="1"/>
  <c r="AM389" i="2" a="1"/>
  <c r="AM389" i="2" s="1"/>
  <c r="AO389" i="2"/>
  <c r="AL389" i="2" a="1"/>
  <c r="AL389" i="2" s="1"/>
  <c r="AK405" i="2" a="1"/>
  <c r="AK405" i="2" s="1"/>
  <c r="AP405" i="2" a="1"/>
  <c r="AP405" i="2" s="1"/>
  <c r="AO405" i="2"/>
  <c r="AL405" i="2" a="1"/>
  <c r="AL405" i="2" s="1"/>
  <c r="AM405" i="2" a="1"/>
  <c r="AM405" i="2" s="1"/>
  <c r="AN405" i="2" a="1"/>
  <c r="AN405" i="2" s="1"/>
  <c r="AU405" i="2" a="1"/>
  <c r="AU405" i="2" s="1"/>
  <c r="AR405" i="2" a="1"/>
  <c r="AR405" i="2" s="1"/>
  <c r="AV405" i="2" a="1"/>
  <c r="AV405" i="2" s="1"/>
  <c r="AS405" i="2" a="1"/>
  <c r="AS405" i="2" s="1"/>
  <c r="AW405" i="2"/>
  <c r="AT405" i="2" a="1"/>
  <c r="AT405" i="2" s="1"/>
  <c r="AX405" i="2" a="1"/>
  <c r="AX405" i="2" s="1"/>
  <c r="BB421" i="2" a="1"/>
  <c r="BB421" i="2" s="1"/>
  <c r="BD421" i="2" a="1"/>
  <c r="BD421" i="2" s="1"/>
  <c r="AZ421" i="2" a="1"/>
  <c r="AZ421" i="2" s="1"/>
  <c r="BE421" i="2"/>
  <c r="BA421" i="2" a="1"/>
  <c r="BA421" i="2" s="1"/>
  <c r="BC421" i="2" a="1"/>
  <c r="BC421" i="2" s="1"/>
  <c r="BF421" i="2" a="1"/>
  <c r="BF421" i="2" s="1"/>
  <c r="AN437" i="2" a="1"/>
  <c r="AN437" i="2" s="1"/>
  <c r="AK424" i="4" s="1"/>
  <c r="AM437" i="2" a="1"/>
  <c r="AM437" i="2" s="1"/>
  <c r="AJ424" i="4" s="1"/>
  <c r="AK437" i="2" a="1"/>
  <c r="AK437" i="2" s="1"/>
  <c r="AH424" i="4" s="1"/>
  <c r="AP437" i="2" a="1"/>
  <c r="AP437" i="2" s="1"/>
  <c r="AM424" i="4" s="1"/>
  <c r="AO437" i="2"/>
  <c r="AL424" i="4" s="1"/>
  <c r="AL437" i="2" a="1"/>
  <c r="AL437" i="2" s="1"/>
  <c r="AI424" i="4" s="1"/>
  <c r="BJ469" i="2" a="1"/>
  <c r="BJ469" i="2" s="1"/>
  <c r="BK469" i="2" a="1"/>
  <c r="BK469" i="2" s="1"/>
  <c r="BL469" i="2" a="1"/>
  <c r="BL469" i="2" s="1"/>
  <c r="BH469" i="2" a="1"/>
  <c r="BH469" i="2" s="1"/>
  <c r="BN469" i="2" a="1"/>
  <c r="BN469" i="2" s="1"/>
  <c r="BM469" i="2"/>
  <c r="BI469" i="2" a="1"/>
  <c r="BI469" i="2" s="1"/>
  <c r="AL469" i="2" a="1"/>
  <c r="AL469" i="2" s="1"/>
  <c r="AP469" i="2" a="1"/>
  <c r="AP469" i="2" s="1"/>
  <c r="AM469" i="2" a="1"/>
  <c r="AM469" i="2" s="1"/>
  <c r="AK469" i="2" a="1"/>
  <c r="AK469" i="2" s="1"/>
  <c r="AN469" i="2" a="1"/>
  <c r="AN469" i="2" s="1"/>
  <c r="AO469" i="2"/>
  <c r="BE485" i="2"/>
  <c r="AZ485" i="2" a="1"/>
  <c r="AZ485" i="2" s="1"/>
  <c r="BA485" i="2" a="1"/>
  <c r="BA485" i="2" s="1"/>
  <c r="BD485" i="2" a="1"/>
  <c r="BD485" i="2" s="1"/>
  <c r="BF485" i="2" a="1"/>
  <c r="BF485" i="2" s="1"/>
  <c r="BB485" i="2" a="1"/>
  <c r="BB485" i="2" s="1"/>
  <c r="BC485" i="2" a="1"/>
  <c r="BC485" i="2" s="1"/>
  <c r="AL501" i="2" a="1"/>
  <c r="AL501" i="2" s="1"/>
  <c r="AK501" i="2" a="1"/>
  <c r="AK501" i="2" s="1"/>
  <c r="AM501" i="2" a="1"/>
  <c r="AM501" i="2" s="1"/>
  <c r="AN501" i="2" a="1"/>
  <c r="AN501" i="2" s="1"/>
  <c r="AO501" i="2"/>
  <c r="AP501" i="2" a="1"/>
  <c r="AP501" i="2" s="1"/>
  <c r="AV533" i="2" a="1"/>
  <c r="AV533" i="2" s="1"/>
  <c r="AS533" i="2" a="1"/>
  <c r="AS533" i="2" s="1"/>
  <c r="AT533" i="2" a="1"/>
  <c r="AT533" i="2" s="1"/>
  <c r="AW533" i="2"/>
  <c r="AR533" i="2" a="1"/>
  <c r="AR533" i="2" s="1"/>
  <c r="AX533" i="2" a="1"/>
  <c r="AX533" i="2" s="1"/>
  <c r="AU533" i="2" a="1"/>
  <c r="AU533" i="2" s="1"/>
  <c r="BM549" i="2"/>
  <c r="BJ549" i="2" a="1"/>
  <c r="BJ549" i="2" s="1"/>
  <c r="BN549" i="2" a="1"/>
  <c r="BN549" i="2" s="1"/>
  <c r="BH549" i="2" a="1"/>
  <c r="BH549" i="2" s="1"/>
  <c r="BK549" i="2" a="1"/>
  <c r="BK549" i="2" s="1"/>
  <c r="BI549" i="2" a="1"/>
  <c r="BI549" i="2" s="1"/>
  <c r="BL549" i="2" a="1"/>
  <c r="BL549" i="2" s="1"/>
  <c r="AW565" i="2"/>
  <c r="AS565" i="2" a="1"/>
  <c r="AS565" i="2" s="1"/>
  <c r="AV565" i="2" a="1"/>
  <c r="AV565" i="2" s="1"/>
  <c r="AR565" i="2" a="1"/>
  <c r="AR565" i="2" s="1"/>
  <c r="AT565" i="2" a="1"/>
  <c r="AT565" i="2" s="1"/>
  <c r="AX565" i="2" a="1"/>
  <c r="AX565" i="2" s="1"/>
  <c r="AU565" i="2" a="1"/>
  <c r="AU565" i="2" s="1"/>
  <c r="AN581" i="2" a="1"/>
  <c r="AN581" i="2" s="1"/>
  <c r="AK581" i="2" a="1"/>
  <c r="AK581" i="2" s="1"/>
  <c r="AO581" i="2"/>
  <c r="AL581" i="2" a="1"/>
  <c r="AL581" i="2" s="1"/>
  <c r="AP581" i="2" a="1"/>
  <c r="AP581" i="2" s="1"/>
  <c r="AM581" i="2" a="1"/>
  <c r="AM581" i="2" s="1"/>
  <c r="BI597" i="2" a="1"/>
  <c r="BI597" i="2" s="1"/>
  <c r="BJ597" i="2" a="1"/>
  <c r="BJ597" i="2" s="1"/>
  <c r="BM597" i="2"/>
  <c r="BN597" i="2" a="1"/>
  <c r="BN597" i="2" s="1"/>
  <c r="BL597" i="2" a="1"/>
  <c r="BL597" i="2" s="1"/>
  <c r="BH597" i="2" a="1"/>
  <c r="BH597" i="2" s="1"/>
  <c r="BK597" i="2" a="1"/>
  <c r="BK597" i="2" s="1"/>
  <c r="BN613" i="2" a="1"/>
  <c r="BN613" i="2" s="1"/>
  <c r="BI613" i="2" a="1"/>
  <c r="BI613" i="2" s="1"/>
  <c r="BJ613" i="2" a="1"/>
  <c r="BJ613" i="2" s="1"/>
  <c r="BM613" i="2"/>
  <c r="BH613" i="2" a="1"/>
  <c r="BH613" i="2" s="1"/>
  <c r="BL613" i="2" a="1"/>
  <c r="BL613" i="2" s="1"/>
  <c r="BK613" i="2" a="1"/>
  <c r="BK613" i="2" s="1"/>
  <c r="AZ629" i="2" a="1"/>
  <c r="AZ629" i="2" s="1"/>
  <c r="BD629" i="2" a="1"/>
  <c r="BD629" i="2" s="1"/>
  <c r="BB629" i="2" a="1"/>
  <c r="BB629" i="2" s="1"/>
  <c r="BC629" i="2" a="1"/>
  <c r="BC629" i="2" s="1"/>
  <c r="BA629" i="2" a="1"/>
  <c r="BA629" i="2" s="1"/>
  <c r="BF629" i="2" a="1"/>
  <c r="BF629" i="2" s="1"/>
  <c r="BE629" i="2"/>
  <c r="BM645" i="2"/>
  <c r="BN645" i="2" a="1"/>
  <c r="BN645" i="2" s="1"/>
  <c r="BI645" i="2" a="1"/>
  <c r="BI645" i="2" s="1"/>
  <c r="BJ645" i="2" a="1"/>
  <c r="BJ645" i="2" s="1"/>
  <c r="BH645" i="2" a="1"/>
  <c r="BH645" i="2" s="1"/>
  <c r="BL645" i="2" a="1"/>
  <c r="BL645" i="2" s="1"/>
  <c r="BK645" i="2" a="1"/>
  <c r="BK645" i="2" s="1"/>
  <c r="AZ661" i="2" a="1"/>
  <c r="AZ661" i="2" s="1"/>
  <c r="BD661" i="2" a="1"/>
  <c r="BD661" i="2" s="1"/>
  <c r="BB661" i="2" a="1"/>
  <c r="BB661" i="2" s="1"/>
  <c r="BF661" i="2" a="1"/>
  <c r="BF661" i="2" s="1"/>
  <c r="BC661" i="2" a="1"/>
  <c r="BC661" i="2" s="1"/>
  <c r="BA661" i="2" a="1"/>
  <c r="BA661" i="2" s="1"/>
  <c r="BE661" i="2"/>
  <c r="AM661" i="2" a="1"/>
  <c r="AM661" i="2" s="1"/>
  <c r="AN661" i="2" a="1"/>
  <c r="AN661" i="2" s="1"/>
  <c r="AK661" i="2" a="1"/>
  <c r="AK661" i="2" s="1"/>
  <c r="AO661" i="2"/>
  <c r="AL661" i="2" a="1"/>
  <c r="AL661" i="2" s="1"/>
  <c r="AP661" i="2" a="1"/>
  <c r="AP661" i="2" s="1"/>
  <c r="BK693" i="2" a="1"/>
  <c r="BK693" i="2" s="1"/>
  <c r="BI693" i="2" a="1"/>
  <c r="BI693" i="2" s="1"/>
  <c r="BL693" i="2" a="1"/>
  <c r="BL693" i="2" s="1"/>
  <c r="BJ693" i="2" a="1"/>
  <c r="BJ693" i="2" s="1"/>
  <c r="BM693" i="2"/>
  <c r="BH693" i="2" a="1"/>
  <c r="BH693" i="2" s="1"/>
  <c r="BN693" i="2" a="1"/>
  <c r="BN693" i="2" s="1"/>
  <c r="AO733" i="2"/>
  <c r="AL733" i="2" a="1"/>
  <c r="AL733" i="2" s="1"/>
  <c r="AN733" i="2" a="1"/>
  <c r="AN733" i="2" s="1"/>
  <c r="AM733" i="2" a="1"/>
  <c r="AM733" i="2" s="1"/>
  <c r="AP733" i="2" a="1"/>
  <c r="AP733" i="2" s="1"/>
  <c r="AK733" i="2" a="1"/>
  <c r="AK733" i="2" s="1"/>
  <c r="AZ746" i="2" a="1"/>
  <c r="AZ746" i="2" s="1"/>
  <c r="BC746" i="2" a="1"/>
  <c r="BC746" i="2" s="1"/>
  <c r="BE746" i="2"/>
  <c r="BF746" i="2" a="1"/>
  <c r="BF746" i="2" s="1"/>
  <c r="BD746" i="2" a="1"/>
  <c r="BD746" i="2" s="1"/>
  <c r="BB746" i="2" a="1"/>
  <c r="BB746" i="2" s="1"/>
  <c r="BA746" i="2" a="1"/>
  <c r="BA746" i="2" s="1"/>
  <c r="BF778" i="2" a="1"/>
  <c r="BF778" i="2" s="1"/>
  <c r="BA778" i="2" a="1"/>
  <c r="BA778" i="2" s="1"/>
  <c r="BC778" i="2" a="1"/>
  <c r="BC778" i="2" s="1"/>
  <c r="BE778" i="2"/>
  <c r="BD778" i="2" a="1"/>
  <c r="BD778" i="2" s="1"/>
  <c r="AZ778" i="2" a="1"/>
  <c r="AZ778" i="2" s="1"/>
  <c r="BB778" i="2" a="1"/>
  <c r="BB778" i="2" s="1"/>
  <c r="AP794" i="2" a="1"/>
  <c r="AP794" i="2" s="1"/>
  <c r="AK794" i="2" a="1"/>
  <c r="AK794" i="2" s="1"/>
  <c r="AL794" i="2" a="1"/>
  <c r="AL794" i="2" s="1"/>
  <c r="AM794" i="2" a="1"/>
  <c r="AM794" i="2" s="1"/>
  <c r="AN794" i="2" a="1"/>
  <c r="AN794" i="2" s="1"/>
  <c r="AO794" i="2"/>
  <c r="AX794" i="2" a="1"/>
  <c r="AX794" i="2" s="1"/>
  <c r="AR794" i="2" a="1"/>
  <c r="AR794" i="2" s="1"/>
  <c r="AU794" i="2" a="1"/>
  <c r="AU794" i="2" s="1"/>
  <c r="AT794" i="2" a="1"/>
  <c r="AT794" i="2" s="1"/>
  <c r="AW794" i="2"/>
  <c r="AS794" i="2" a="1"/>
  <c r="AS794" i="2" s="1"/>
  <c r="AV794" i="2" a="1"/>
  <c r="AV794" i="2" s="1"/>
  <c r="AP826" i="2" a="1"/>
  <c r="AP826" i="2" s="1"/>
  <c r="AK826" i="2" a="1"/>
  <c r="AK826" i="2" s="1"/>
  <c r="AL826" i="2" a="1"/>
  <c r="AL826" i="2" s="1"/>
  <c r="AM826" i="2" a="1"/>
  <c r="AM826" i="2" s="1"/>
  <c r="AN826" i="2" a="1"/>
  <c r="AN826" i="2" s="1"/>
  <c r="AO826" i="2"/>
  <c r="BF858" i="2" a="1"/>
  <c r="BF858" i="2" s="1"/>
  <c r="BE858" i="2"/>
  <c r="AZ858" i="2" a="1"/>
  <c r="AZ858" i="2" s="1"/>
  <c r="BC858" i="2" a="1"/>
  <c r="BC858" i="2" s="1"/>
  <c r="BD858" i="2" a="1"/>
  <c r="BD858" i="2" s="1"/>
  <c r="BB858" i="2" a="1"/>
  <c r="BB858" i="2" s="1"/>
  <c r="BA858" i="2" a="1"/>
  <c r="BA858" i="2" s="1"/>
  <c r="AP858" i="2" a="1"/>
  <c r="AP858" i="2" s="1"/>
  <c r="AK858" i="2" a="1"/>
  <c r="AK858" i="2" s="1"/>
  <c r="AL858" i="2" a="1"/>
  <c r="AL858" i="2" s="1"/>
  <c r="AM858" i="2" a="1"/>
  <c r="AM858" i="2" s="1"/>
  <c r="AN858" i="2" a="1"/>
  <c r="AN858" i="2" s="1"/>
  <c r="AO858" i="2"/>
  <c r="AP890" i="2" a="1"/>
  <c r="AP890" i="2" s="1"/>
  <c r="AK890" i="2" a="1"/>
  <c r="AK890" i="2" s="1"/>
  <c r="AL890" i="2" a="1"/>
  <c r="AL890" i="2" s="1"/>
  <c r="AM890" i="2" a="1"/>
  <c r="AM890" i="2" s="1"/>
  <c r="AN890" i="2" a="1"/>
  <c r="AN890" i="2" s="1"/>
  <c r="AO890" i="2"/>
  <c r="BJ922" i="2" a="1"/>
  <c r="BJ922" i="2" s="1"/>
  <c r="BM922" i="2"/>
  <c r="BL922" i="2" a="1"/>
  <c r="BL922" i="2" s="1"/>
  <c r="BK922" i="2" a="1"/>
  <c r="BK922" i="2" s="1"/>
  <c r="BN922" i="2" a="1"/>
  <c r="BN922" i="2" s="1"/>
  <c r="BH922" i="2" a="1"/>
  <c r="BH922" i="2" s="1"/>
  <c r="BI922" i="2" a="1"/>
  <c r="BI922" i="2" s="1"/>
  <c r="AL938" i="2" a="1"/>
  <c r="AL938" i="2" s="1"/>
  <c r="AN938" i="2" a="1"/>
  <c r="AN938" i="2" s="1"/>
  <c r="AP938" i="2" a="1"/>
  <c r="AP938" i="2" s="1"/>
  <c r="AK938" i="2" a="1"/>
  <c r="AK938" i="2" s="1"/>
  <c r="AO938" i="2"/>
  <c r="AM938" i="2" a="1"/>
  <c r="AM938" i="2" s="1"/>
  <c r="BA954" i="2" a="1"/>
  <c r="BA954" i="2" s="1"/>
  <c r="BE954" i="2"/>
  <c r="BB954" i="2" a="1"/>
  <c r="BB954" i="2" s="1"/>
  <c r="BF954" i="2" a="1"/>
  <c r="BF954" i="2" s="1"/>
  <c r="BC954" i="2" a="1"/>
  <c r="BC954" i="2" s="1"/>
  <c r="AZ954" i="2" a="1"/>
  <c r="AZ954" i="2" s="1"/>
  <c r="BD954" i="2" a="1"/>
  <c r="BD954" i="2" s="1"/>
  <c r="BK970" i="2" a="1"/>
  <c r="BK970" i="2" s="1"/>
  <c r="BH970" i="2" a="1"/>
  <c r="BH970" i="2" s="1"/>
  <c r="BM970" i="2"/>
  <c r="BJ970" i="2" a="1"/>
  <c r="BJ970" i="2" s="1"/>
  <c r="BN970" i="2" a="1"/>
  <c r="BN970" i="2" s="1"/>
  <c r="BL970" i="2" a="1"/>
  <c r="BL970" i="2" s="1"/>
  <c r="BI970" i="2" a="1"/>
  <c r="BI970" i="2" s="1"/>
  <c r="AR986" i="2" a="1"/>
  <c r="AR986" i="2" s="1"/>
  <c r="AW986" i="2"/>
  <c r="AS986" i="2" a="1"/>
  <c r="AS986" i="2" s="1"/>
  <c r="AX986" i="2" a="1"/>
  <c r="AX986" i="2" s="1"/>
  <c r="AT986" i="2" a="1"/>
  <c r="AT986" i="2" s="1"/>
  <c r="AU986" i="2" a="1"/>
  <c r="AU986" i="2" s="1"/>
  <c r="AV986" i="2" a="1"/>
  <c r="AV986" i="2" s="1"/>
  <c r="AL1002" i="2" a="1"/>
  <c r="AL1002" i="2" s="1"/>
  <c r="AN1002" i="2" a="1"/>
  <c r="AN1002" i="2" s="1"/>
  <c r="AP1002" i="2" a="1"/>
  <c r="AP1002" i="2" s="1"/>
  <c r="AK1002" i="2" a="1"/>
  <c r="AK1002" i="2" s="1"/>
  <c r="AO1002" i="2"/>
  <c r="AM1002" i="2" a="1"/>
  <c r="AM1002" i="2" s="1"/>
  <c r="BA1018" i="2" a="1"/>
  <c r="BA1018" i="2" s="1"/>
  <c r="BE1018" i="2"/>
  <c r="BB1018" i="2" a="1"/>
  <c r="BB1018" i="2" s="1"/>
  <c r="BF1018" i="2" a="1"/>
  <c r="BF1018" i="2" s="1"/>
  <c r="BC1018" i="2" a="1"/>
  <c r="BC1018" i="2" s="1"/>
  <c r="AZ1018" i="2" a="1"/>
  <c r="AZ1018" i="2" s="1"/>
  <c r="BD1018" i="2" a="1"/>
  <c r="BD1018" i="2" s="1"/>
  <c r="BK1034" i="2" a="1"/>
  <c r="BK1034" i="2" s="1"/>
  <c r="BH1034" i="2" a="1"/>
  <c r="BH1034" i="2" s="1"/>
  <c r="BM1034" i="2"/>
  <c r="BJ1034" i="2" a="1"/>
  <c r="BJ1034" i="2" s="1"/>
  <c r="BN1034" i="2" a="1"/>
  <c r="BN1034" i="2" s="1"/>
  <c r="BL1034" i="2" a="1"/>
  <c r="BL1034" i="2" s="1"/>
  <c r="BI1034" i="2" a="1"/>
  <c r="BI1034" i="2" s="1"/>
  <c r="BK1050" i="2" a="1"/>
  <c r="BK1050" i="2" s="1"/>
  <c r="BH1050" i="2" a="1"/>
  <c r="BH1050" i="2" s="1"/>
  <c r="BM1050" i="2"/>
  <c r="BJ1050" i="2" a="1"/>
  <c r="BJ1050" i="2" s="1"/>
  <c r="BN1050" i="2" a="1"/>
  <c r="BN1050" i="2" s="1"/>
  <c r="BL1050" i="2" a="1"/>
  <c r="BL1050" i="2" s="1"/>
  <c r="BI1050" i="2" a="1"/>
  <c r="BI1050" i="2" s="1"/>
  <c r="AR1050" i="2" a="1"/>
  <c r="AR1050" i="2" s="1"/>
  <c r="AW1050" i="2"/>
  <c r="AS1050" i="2" a="1"/>
  <c r="AS1050" i="2" s="1"/>
  <c r="AX1050" i="2" a="1"/>
  <c r="AX1050" i="2" s="1"/>
  <c r="AU1050" i="2" a="1"/>
  <c r="AU1050" i="2" s="1"/>
  <c r="AT1050" i="2" a="1"/>
  <c r="AT1050" i="2" s="1"/>
  <c r="AV1050" i="2" a="1"/>
  <c r="AV1050" i="2" s="1"/>
  <c r="AS1082" i="2" a="1"/>
  <c r="AS1082" i="2" s="1"/>
  <c r="AX1082" i="2" a="1"/>
  <c r="AX1082" i="2" s="1"/>
  <c r="AT1082" i="2" a="1"/>
  <c r="AT1082" i="2" s="1"/>
  <c r="AW1082" i="2"/>
  <c r="AU1082" i="2" a="1"/>
  <c r="AU1082" i="2" s="1"/>
  <c r="AR1082" i="2" a="1"/>
  <c r="AR1082" i="2" s="1"/>
  <c r="AV1082" i="2" a="1"/>
  <c r="AV1082" i="2" s="1"/>
  <c r="AL1098" i="2" a="1"/>
  <c r="AL1098" i="2" s="1"/>
  <c r="AK1098" i="2" a="1"/>
  <c r="AK1098" i="2" s="1"/>
  <c r="AM1098" i="2" a="1"/>
  <c r="AM1098" i="2" s="1"/>
  <c r="AO1098" i="2"/>
  <c r="AN1098" i="2" a="1"/>
  <c r="AN1098" i="2" s="1"/>
  <c r="AP1098" i="2" a="1"/>
  <c r="AP1098" i="2" s="1"/>
  <c r="AL1114" i="2" a="1"/>
  <c r="AL1114" i="2" s="1"/>
  <c r="AK1114" i="2" a="1"/>
  <c r="AK1114" i="2" s="1"/>
  <c r="AM1114" i="2" a="1"/>
  <c r="AM1114" i="2" s="1"/>
  <c r="AO1114" i="2"/>
  <c r="AN1114" i="2" a="1"/>
  <c r="AN1114" i="2" s="1"/>
  <c r="AP1114" i="2" a="1"/>
  <c r="AP1114" i="2" s="1"/>
  <c r="AR1114" i="2" a="1"/>
  <c r="AR1114" i="2" s="1"/>
  <c r="AS1114" i="2" a="1"/>
  <c r="AS1114" i="2" s="1"/>
  <c r="AW1114" i="2"/>
  <c r="AT1114" i="2" a="1"/>
  <c r="AT1114" i="2" s="1"/>
  <c r="AV1114" i="2" a="1"/>
  <c r="AV1114" i="2" s="1"/>
  <c r="AX1114" i="2" a="1"/>
  <c r="AX1114" i="2" s="1"/>
  <c r="AU1114" i="2" a="1"/>
  <c r="AU1114" i="2" s="1"/>
  <c r="BH1130" i="2" a="1"/>
  <c r="BH1130" i="2" s="1"/>
  <c r="BL1130" i="2" a="1"/>
  <c r="BL1130" i="2" s="1"/>
  <c r="BI1130" i="2" a="1"/>
  <c r="BI1130" i="2" s="1"/>
  <c r="BM1130" i="2"/>
  <c r="BK1130" i="2" a="1"/>
  <c r="BK1130" i="2" s="1"/>
  <c r="BN1130" i="2" a="1"/>
  <c r="BN1130" i="2" s="1"/>
  <c r="BJ1130" i="2" a="1"/>
  <c r="BJ1130" i="2" s="1"/>
  <c r="BK1146" i="2" a="1"/>
  <c r="BK1146" i="2" s="1"/>
  <c r="BH1146" i="2" a="1"/>
  <c r="BH1146" i="2" s="1"/>
  <c r="BL1146" i="2" a="1"/>
  <c r="BL1146" i="2" s="1"/>
  <c r="BJ1146" i="2" a="1"/>
  <c r="BJ1146" i="2" s="1"/>
  <c r="BN1146" i="2" a="1"/>
  <c r="BN1146" i="2" s="1"/>
  <c r="BI1146" i="2" a="1"/>
  <c r="BI1146" i="2" s="1"/>
  <c r="BM1146" i="2"/>
  <c r="BC1162" i="2" a="1"/>
  <c r="BC1162" i="2" s="1"/>
  <c r="BE1162" i="2"/>
  <c r="BB1162" i="2" a="1"/>
  <c r="BB1162" i="2" s="1"/>
  <c r="BA1162" i="2" a="1"/>
  <c r="BA1162" i="2" s="1"/>
  <c r="BF1162" i="2" a="1"/>
  <c r="BF1162" i="2" s="1"/>
  <c r="BD1162" i="2" a="1"/>
  <c r="BD1162" i="2" s="1"/>
  <c r="AZ1162" i="2" a="1"/>
  <c r="AZ1162" i="2" s="1"/>
  <c r="BB1221" i="2" a="1"/>
  <c r="BB1221" i="2" s="1"/>
  <c r="BC1221" i="2" a="1"/>
  <c r="BC1221" i="2" s="1"/>
  <c r="BA1221" i="2" a="1"/>
  <c r="BA1221" i="2" s="1"/>
  <c r="BF1221" i="2" a="1"/>
  <c r="BF1221" i="2" s="1"/>
  <c r="BE1221" i="2"/>
  <c r="AZ1221" i="2" a="1"/>
  <c r="AZ1221" i="2" s="1"/>
  <c r="BD1221" i="2" a="1"/>
  <c r="BD1221" i="2" s="1"/>
  <c r="AV1237" i="2" a="1"/>
  <c r="AV1237" i="2" s="1"/>
  <c r="AX1237" i="2" a="1"/>
  <c r="AX1237" i="2" s="1"/>
  <c r="AT1237" i="2" a="1"/>
  <c r="AT1237" i="2" s="1"/>
  <c r="AR1237" i="2" a="1"/>
  <c r="AR1237" i="2" s="1"/>
  <c r="AS1237" i="2" a="1"/>
  <c r="AS1237" i="2" s="1"/>
  <c r="AU1237" i="2" a="1"/>
  <c r="AU1237" i="2" s="1"/>
  <c r="AW1237" i="2"/>
  <c r="BI1253" i="2" a="1"/>
  <c r="BI1253" i="2" s="1"/>
  <c r="BL1253" i="2" a="1"/>
  <c r="BL1253" i="2" s="1"/>
  <c r="BJ1253" i="2" a="1"/>
  <c r="BJ1253" i="2" s="1"/>
  <c r="BM1253" i="2"/>
  <c r="BK1253" i="2" a="1"/>
  <c r="BK1253" i="2" s="1"/>
  <c r="BN1253" i="2" a="1"/>
  <c r="BN1253" i="2" s="1"/>
  <c r="BH1253" i="2" a="1"/>
  <c r="BH1253" i="2" s="1"/>
  <c r="AK1269" i="2" a="1"/>
  <c r="AK1269" i="2" s="1"/>
  <c r="AN1269" i="2" a="1"/>
  <c r="AN1269" i="2" s="1"/>
  <c r="AL1269" i="2" a="1"/>
  <c r="AL1269" i="2" s="1"/>
  <c r="AP1269" i="2" a="1"/>
  <c r="AP1269" i="2" s="1"/>
  <c r="AM1269" i="2" a="1"/>
  <c r="AM1269" i="2" s="1"/>
  <c r="AO1269" i="2"/>
  <c r="AN1285" i="2" a="1"/>
  <c r="AN1285" i="2" s="1"/>
  <c r="AL1285" i="2" a="1"/>
  <c r="AL1285" i="2" s="1"/>
  <c r="AP1285" i="2" a="1"/>
  <c r="AP1285" i="2" s="1"/>
  <c r="AK1285" i="2" a="1"/>
  <c r="AK1285" i="2" s="1"/>
  <c r="AM1285" i="2" a="1"/>
  <c r="AM1285" i="2" s="1"/>
  <c r="AO1285" i="2"/>
  <c r="BJ1301" i="2" a="1"/>
  <c r="BJ1301" i="2" s="1"/>
  <c r="BM1301" i="2"/>
  <c r="BL1301" i="2" a="1"/>
  <c r="BL1301" i="2" s="1"/>
  <c r="BH1301" i="2" a="1"/>
  <c r="BH1301" i="2" s="1"/>
  <c r="BK1301" i="2" a="1"/>
  <c r="BK1301" i="2" s="1"/>
  <c r="BN1301" i="2" a="1"/>
  <c r="BN1301" i="2" s="1"/>
  <c r="BI1301" i="2" a="1"/>
  <c r="BI1301" i="2" s="1"/>
  <c r="AX1301" i="2" a="1"/>
  <c r="AX1301" i="2" s="1"/>
  <c r="AW1301" i="2"/>
  <c r="AR1301" i="2" a="1"/>
  <c r="AR1301" i="2" s="1"/>
  <c r="AS1301" i="2" a="1"/>
  <c r="AS1301" i="2" s="1"/>
  <c r="AV1301" i="2" a="1"/>
  <c r="AV1301" i="2" s="1"/>
  <c r="AT1301" i="2" a="1"/>
  <c r="AT1301" i="2" s="1"/>
  <c r="AU1301" i="2" a="1"/>
  <c r="AU1301" i="2" s="1"/>
  <c r="AK1317" i="2" a="1"/>
  <c r="AK1317" i="2" s="1"/>
  <c r="AN1317" i="2" a="1"/>
  <c r="AN1317" i="2" s="1"/>
  <c r="AL1317" i="2" a="1"/>
  <c r="AL1317" i="2" s="1"/>
  <c r="AP1317" i="2" a="1"/>
  <c r="AP1317" i="2" s="1"/>
  <c r="AM1317" i="2" a="1"/>
  <c r="AM1317" i="2" s="1"/>
  <c r="AO1317" i="2"/>
  <c r="AL1333" i="2" a="1"/>
  <c r="AL1333" i="2" s="1"/>
  <c r="AK1333" i="2" a="1"/>
  <c r="AK1333" i="2" s="1"/>
  <c r="AN1333" i="2" a="1"/>
  <c r="AN1333" i="2" s="1"/>
  <c r="AP1333" i="2" a="1"/>
  <c r="AP1333" i="2" s="1"/>
  <c r="AM1333" i="2" a="1"/>
  <c r="AM1333" i="2" s="1"/>
  <c r="AO1333" i="2"/>
  <c r="AL1349" i="2" a="1"/>
  <c r="AL1349" i="2" s="1"/>
  <c r="AK1349" i="2" a="1"/>
  <c r="AK1349" i="2" s="1"/>
  <c r="AN1349" i="2" a="1"/>
  <c r="AN1349" i="2" s="1"/>
  <c r="AM1349" i="2" a="1"/>
  <c r="AM1349" i="2" s="1"/>
  <c r="AO1349" i="2"/>
  <c r="AP1349" i="2" a="1"/>
  <c r="AP1349" i="2" s="1"/>
  <c r="BB255" i="2" a="1"/>
  <c r="BB255" i="2" s="1"/>
  <c r="BE255" i="2"/>
  <c r="BA255" i="2" a="1"/>
  <c r="BA255" i="2" s="1"/>
  <c r="BF255" i="2" a="1"/>
  <c r="BF255" i="2" s="1"/>
  <c r="BD255" i="2" a="1"/>
  <c r="BD255" i="2" s="1"/>
  <c r="AZ255" i="2" a="1"/>
  <c r="AZ255" i="2" s="1"/>
  <c r="BC255" i="2" a="1"/>
  <c r="BC255" i="2" s="1"/>
  <c r="AO255" i="2"/>
  <c r="AK255" i="2" a="1"/>
  <c r="AK255" i="2" s="1"/>
  <c r="AP255" i="2" a="1"/>
  <c r="AP255" i="2" s="1"/>
  <c r="AL255" i="2" a="1"/>
  <c r="AL255" i="2" s="1"/>
  <c r="AN255" i="2" a="1"/>
  <c r="AN255" i="2" s="1"/>
  <c r="AM255" i="2" a="1"/>
  <c r="AM255" i="2" s="1"/>
  <c r="BB236" i="2" a="1"/>
  <c r="BB236" i="2" s="1"/>
  <c r="BF236" i="2" a="1"/>
  <c r="BF236" i="2" s="1"/>
  <c r="BC236" i="2" a="1"/>
  <c r="BC236" i="2" s="1"/>
  <c r="AZ236" i="2" a="1"/>
  <c r="AZ236" i="2" s="1"/>
  <c r="BD236" i="2" a="1"/>
  <c r="BD236" i="2" s="1"/>
  <c r="BA236" i="2" a="1"/>
  <c r="BA236" i="2" s="1"/>
  <c r="BE236" i="2"/>
  <c r="AZ204" i="2" a="1"/>
  <c r="AZ204" i="2" s="1"/>
  <c r="BD204" i="2" a="1"/>
  <c r="BD204" i="2" s="1"/>
  <c r="BA204" i="2" a="1"/>
  <c r="BA204" i="2" s="1"/>
  <c r="BE204" i="2"/>
  <c r="BB204" i="2" a="1"/>
  <c r="BB204" i="2" s="1"/>
  <c r="BF204" i="2" a="1"/>
  <c r="BF204" i="2" s="1"/>
  <c r="BC204" i="2" a="1"/>
  <c r="BC204" i="2" s="1"/>
  <c r="AU188" i="2" a="1"/>
  <c r="AU188" i="2" s="1"/>
  <c r="AX188" i="2" a="1"/>
  <c r="AX188" i="2" s="1"/>
  <c r="AS188" i="2" a="1"/>
  <c r="AS188" i="2" s="1"/>
  <c r="AT188" i="2" a="1"/>
  <c r="AT188" i="2" s="1"/>
  <c r="AR188" i="2" a="1"/>
  <c r="AR188" i="2" s="1"/>
  <c r="AW188" i="2"/>
  <c r="AV188" i="2" a="1"/>
  <c r="AV188" i="2" s="1"/>
  <c r="BF188" i="2" a="1"/>
  <c r="BF188" i="2" s="1"/>
  <c r="BA188" i="2" a="1"/>
  <c r="BA188" i="2" s="1"/>
  <c r="BE188" i="2"/>
  <c r="BC188" i="2" a="1"/>
  <c r="BC188" i="2" s="1"/>
  <c r="AZ188" i="2" a="1"/>
  <c r="AZ188" i="2" s="1"/>
  <c r="BB188" i="2" a="1"/>
  <c r="BB188" i="2" s="1"/>
  <c r="BD188" i="2" a="1"/>
  <c r="BD188" i="2" s="1"/>
  <c r="BC172" i="2" a="1"/>
  <c r="BC172" i="2" s="1"/>
  <c r="BE172" i="2"/>
  <c r="BA172" i="2" a="1"/>
  <c r="BA172" i="2" s="1"/>
  <c r="BF172" i="2" a="1"/>
  <c r="BF172" i="2" s="1"/>
  <c r="AZ172" i="2" a="1"/>
  <c r="AZ172" i="2" s="1"/>
  <c r="BB172" i="2" a="1"/>
  <c r="BB172" i="2" s="1"/>
  <c r="BD172" i="2" a="1"/>
  <c r="BD172" i="2" s="1"/>
  <c r="AT156" i="2" a="1"/>
  <c r="AT156" i="2" s="1"/>
  <c r="AS156" i="2" a="1"/>
  <c r="AS156" i="2" s="1"/>
  <c r="AR156" i="2" a="1"/>
  <c r="AR156" i="2" s="1"/>
  <c r="AU156" i="2" a="1"/>
  <c r="AU156" i="2" s="1"/>
  <c r="AX156" i="2" a="1"/>
  <c r="AX156" i="2" s="1"/>
  <c r="AW156" i="2"/>
  <c r="AV156" i="2" a="1"/>
  <c r="AV156" i="2" s="1"/>
  <c r="AR140" i="2" a="1"/>
  <c r="AR140" i="2" s="1"/>
  <c r="AX140" i="2" a="1"/>
  <c r="AX140" i="2" s="1"/>
  <c r="AV140" i="2" a="1"/>
  <c r="AV140" i="2" s="1"/>
  <c r="AT140" i="2" a="1"/>
  <c r="AT140" i="2" s="1"/>
  <c r="AS140" i="2" a="1"/>
  <c r="AS140" i="2" s="1"/>
  <c r="AU140" i="2" a="1"/>
  <c r="AU140" i="2" s="1"/>
  <c r="AW140" i="2"/>
  <c r="BJ124" i="2" a="1"/>
  <c r="BJ124" i="2" s="1"/>
  <c r="BK124" i="2" a="1"/>
  <c r="BK124" i="2" s="1"/>
  <c r="BN124" i="2" a="1"/>
  <c r="BN124" i="2" s="1"/>
  <c r="BL124" i="2" a="1"/>
  <c r="BL124" i="2" s="1"/>
  <c r="BI124" i="2" a="1"/>
  <c r="BI124" i="2" s="1"/>
  <c r="BH124" i="2" a="1"/>
  <c r="BH124" i="2" s="1"/>
  <c r="BM124" i="2"/>
  <c r="AU124" i="2" a="1"/>
  <c r="AU124" i="2" s="1"/>
  <c r="AR124" i="2" a="1"/>
  <c r="AR124" i="2" s="1"/>
  <c r="AV124" i="2" a="1"/>
  <c r="AV124" i="2" s="1"/>
  <c r="AS124" i="2" a="1"/>
  <c r="AS124" i="2" s="1"/>
  <c r="AW124" i="2"/>
  <c r="AT124" i="2" a="1"/>
  <c r="AT124" i="2" s="1"/>
  <c r="AX124" i="2" a="1"/>
  <c r="AX124" i="2" s="1"/>
  <c r="AZ108" i="2" a="1"/>
  <c r="AZ108" i="2" s="1"/>
  <c r="BC108" i="2" a="1"/>
  <c r="BC108" i="2" s="1"/>
  <c r="BD108" i="2" a="1"/>
  <c r="BD108" i="2" s="1"/>
  <c r="BB108" i="2" a="1"/>
  <c r="BB108" i="2" s="1"/>
  <c r="BF108" i="2" a="1"/>
  <c r="BF108" i="2" s="1"/>
  <c r="BE108" i="2"/>
  <c r="BA108" i="2" a="1"/>
  <c r="BA108" i="2" s="1"/>
  <c r="AS92" i="2" a="1"/>
  <c r="AS92" i="2" s="1"/>
  <c r="AT92" i="2" a="1"/>
  <c r="AT92" i="2" s="1"/>
  <c r="AU92" i="2" a="1"/>
  <c r="AU92" i="2" s="1"/>
  <c r="AW92" i="2"/>
  <c r="AX92" i="2" a="1"/>
  <c r="AX92" i="2" s="1"/>
  <c r="AV92" i="2" a="1"/>
  <c r="AV92" i="2" s="1"/>
  <c r="AR92" i="2" a="1"/>
  <c r="AR92" i="2" s="1"/>
  <c r="BE74" i="2"/>
  <c r="AZ74" i="2" a="1"/>
  <c r="AZ74" i="2" s="1"/>
  <c r="BF74" i="2" a="1"/>
  <c r="BF74" i="2" s="1"/>
  <c r="BB74" i="2" a="1"/>
  <c r="BB74" i="2" s="1"/>
  <c r="BA74" i="2" a="1"/>
  <c r="BA74" i="2" s="1"/>
  <c r="BD74" i="2" a="1"/>
  <c r="BD74" i="2" s="1"/>
  <c r="BC74" i="2" a="1"/>
  <c r="BC74" i="2" s="1"/>
  <c r="BF58" i="2" a="1"/>
  <c r="BF58" i="2" s="1"/>
  <c r="AZ58" i="2" a="1"/>
  <c r="AZ58" i="2" s="1"/>
  <c r="BA58" i="2" a="1"/>
  <c r="BA58" i="2" s="1"/>
  <c r="BB58" i="2" a="1"/>
  <c r="BB58" i="2" s="1"/>
  <c r="BC58" i="2" a="1"/>
  <c r="BC58" i="2" s="1"/>
  <c r="BD58" i="2" a="1"/>
  <c r="BD58" i="2" s="1"/>
  <c r="BE58" i="2"/>
  <c r="AP58" i="2" a="1"/>
  <c r="AP58" i="2" s="1"/>
  <c r="AM58" i="2" a="1"/>
  <c r="AM58" i="2" s="1"/>
  <c r="AN58" i="2" a="1"/>
  <c r="AN58" i="2" s="1"/>
  <c r="AO58" i="2"/>
  <c r="AK58" i="2" a="1"/>
  <c r="AK58" i="2" s="1"/>
  <c r="AL58" i="2" a="1"/>
  <c r="AL58" i="2" s="1"/>
  <c r="AM42" i="2" a="1"/>
  <c r="AM42" i="2" s="1"/>
  <c r="AN42" i="2" a="1"/>
  <c r="AN42" i="2" s="1"/>
  <c r="AP42" i="2" a="1"/>
  <c r="AP42" i="2" s="1"/>
  <c r="AK42" i="2" a="1"/>
  <c r="AK42" i="2" s="1"/>
  <c r="AL42" i="2" a="1"/>
  <c r="AL42" i="2" s="1"/>
  <c r="AO42" i="2"/>
  <c r="BA26" i="2" a="1"/>
  <c r="BA26" i="2" s="1"/>
  <c r="AZ26" i="2" a="1"/>
  <c r="AZ26" i="2" s="1"/>
  <c r="BC26" i="2" a="1"/>
  <c r="BC26" i="2" s="1"/>
  <c r="BB26" i="2" a="1"/>
  <c r="BB26" i="2" s="1"/>
  <c r="BE26" i="2"/>
  <c r="BD26" i="2" a="1"/>
  <c r="BD26" i="2" s="1"/>
  <c r="BF26" i="2" a="1"/>
  <c r="BF26" i="2" s="1"/>
  <c r="AR10" i="2" a="1"/>
  <c r="AR10" i="2" s="1"/>
  <c r="AV10" i="2" a="1"/>
  <c r="AV10" i="2" s="1"/>
  <c r="AR13" i="4" s="1"/>
  <c r="AS10" i="2" a="1"/>
  <c r="AS10" i="2" s="1"/>
  <c r="AW10" i="2"/>
  <c r="AT10" i="2" a="1"/>
  <c r="AT10" i="2" s="1"/>
  <c r="AX10" i="2" a="1"/>
  <c r="AX10" i="2" s="1"/>
  <c r="AU10" i="2" a="1"/>
  <c r="AU10" i="2" s="1"/>
  <c r="AQ13" i="4" s="1"/>
  <c r="AV273" i="2" a="1"/>
  <c r="AV273" i="2" s="1"/>
  <c r="AX273" i="2" a="1"/>
  <c r="AX273" i="2" s="1"/>
  <c r="AS273" i="2" a="1"/>
  <c r="AS273" i="2" s="1"/>
  <c r="AU273" i="2" a="1"/>
  <c r="AU273" i="2" s="1"/>
  <c r="AW273" i="2"/>
  <c r="AT273" i="2" a="1"/>
  <c r="AT273" i="2" s="1"/>
  <c r="AR273" i="2" a="1"/>
  <c r="AR273" i="2" s="1"/>
  <c r="AZ273" i="2" a="1"/>
  <c r="AZ273" i="2" s="1"/>
  <c r="BE273" i="2"/>
  <c r="BA273" i="2" a="1"/>
  <c r="BA273" i="2" s="1"/>
  <c r="BF273" i="2" a="1"/>
  <c r="BF273" i="2" s="1"/>
  <c r="BB273" i="2" a="1"/>
  <c r="BB273" i="2" s="1"/>
  <c r="BC273" i="2" a="1"/>
  <c r="BC273" i="2" s="1"/>
  <c r="BD273" i="2" a="1"/>
  <c r="BD273" i="2" s="1"/>
  <c r="AN306" i="2" a="1"/>
  <c r="AN306" i="2" s="1"/>
  <c r="AM306" i="2" a="1"/>
  <c r="AM306" i="2" s="1"/>
  <c r="AP306" i="2" a="1"/>
  <c r="AP306" i="2" s="1"/>
  <c r="AK306" i="2" a="1"/>
  <c r="AK306" i="2" s="1"/>
  <c r="AL306" i="2" a="1"/>
  <c r="AL306" i="2" s="1"/>
  <c r="AO306" i="2"/>
  <c r="AT322" i="2" a="1"/>
  <c r="AT322" i="2" s="1"/>
  <c r="AU322" i="2" a="1"/>
  <c r="AU322" i="2" s="1"/>
  <c r="AR322" i="2" a="1"/>
  <c r="AR322" i="2" s="1"/>
  <c r="AX322" i="2" a="1"/>
  <c r="AX322" i="2" s="1"/>
  <c r="AV322" i="2" a="1"/>
  <c r="AV322" i="2" s="1"/>
  <c r="AW322" i="2"/>
  <c r="AS322" i="2" a="1"/>
  <c r="AS322" i="2" s="1"/>
  <c r="BI338" i="2" a="1"/>
  <c r="BI338" i="2" s="1"/>
  <c r="BM338" i="2"/>
  <c r="BJ338" i="2" a="1"/>
  <c r="BJ338" i="2" s="1"/>
  <c r="BN338" i="2" a="1"/>
  <c r="BN338" i="2" s="1"/>
  <c r="BK338" i="2" a="1"/>
  <c r="BK338" i="2" s="1"/>
  <c r="BH338" i="2" a="1"/>
  <c r="BH338" i="2" s="1"/>
  <c r="BL338" i="2" a="1"/>
  <c r="BL338" i="2" s="1"/>
  <c r="AZ338" i="2" a="1"/>
  <c r="AZ338" i="2" s="1"/>
  <c r="BE338" i="2"/>
  <c r="BA338" i="2" a="1"/>
  <c r="BA338" i="2" s="1"/>
  <c r="BF338" i="2" a="1"/>
  <c r="BF338" i="2" s="1"/>
  <c r="BB338" i="2" a="1"/>
  <c r="BB338" i="2" s="1"/>
  <c r="BC338" i="2" a="1"/>
  <c r="BC338" i="2" s="1"/>
  <c r="BD338" i="2" a="1"/>
  <c r="BD338" i="2" s="1"/>
  <c r="BD354" i="2" a="1"/>
  <c r="BD354" i="2" s="1"/>
  <c r="BA354" i="2" a="1"/>
  <c r="BA354" i="2" s="1"/>
  <c r="BB354" i="2" a="1"/>
  <c r="BB354" i="2" s="1"/>
  <c r="BE354" i="2"/>
  <c r="BF354" i="2" a="1"/>
  <c r="BF354" i="2" s="1"/>
  <c r="BC354" i="2" a="1"/>
  <c r="BC354" i="2" s="1"/>
  <c r="AZ354" i="2" a="1"/>
  <c r="AZ354" i="2" s="1"/>
  <c r="BJ370" i="2" a="1"/>
  <c r="BJ370" i="2" s="1"/>
  <c r="BI370" i="2" a="1"/>
  <c r="BI370" i="2" s="1"/>
  <c r="BK370" i="2" a="1"/>
  <c r="BK370" i="2" s="1"/>
  <c r="BL370" i="2" a="1"/>
  <c r="BL370" i="2" s="1"/>
  <c r="BH370" i="2" a="1"/>
  <c r="BH370" i="2" s="1"/>
  <c r="BN370" i="2" a="1"/>
  <c r="BN370" i="2" s="1"/>
  <c r="BM370" i="2"/>
  <c r="BE386" i="2"/>
  <c r="BD386" i="2" a="1"/>
  <c r="BD386" i="2" s="1"/>
  <c r="BB386" i="2" a="1"/>
  <c r="BB386" i="2" s="1"/>
  <c r="AZ386" i="2" a="1"/>
  <c r="AZ386" i="2" s="1"/>
  <c r="BF386" i="2" a="1"/>
  <c r="BF386" i="2" s="1"/>
  <c r="BA386" i="2" a="1"/>
  <c r="BA386" i="2" s="1"/>
  <c r="BC386" i="2" a="1"/>
  <c r="BC386" i="2" s="1"/>
  <c r="BL402" i="2" a="1"/>
  <c r="BL402" i="2" s="1"/>
  <c r="BK402" i="2" a="1"/>
  <c r="BK402" i="2" s="1"/>
  <c r="BI402" i="2" a="1"/>
  <c r="BI402" i="2" s="1"/>
  <c r="BN402" i="2" a="1"/>
  <c r="BN402" i="2" s="1"/>
  <c r="BM402" i="2"/>
  <c r="BH402" i="2" a="1"/>
  <c r="BH402" i="2" s="1"/>
  <c r="BJ402" i="2" a="1"/>
  <c r="BJ402" i="2" s="1"/>
  <c r="AM402" i="2" a="1"/>
  <c r="AM402" i="2" s="1"/>
  <c r="AN402" i="2" a="1"/>
  <c r="AN402" i="2" s="1"/>
  <c r="AK402" i="2" a="1"/>
  <c r="AK402" i="2" s="1"/>
  <c r="AO402" i="2"/>
  <c r="AL402" i="2" a="1"/>
  <c r="AL402" i="2" s="1"/>
  <c r="AP402" i="2" a="1"/>
  <c r="AP402" i="2" s="1"/>
  <c r="AT418" i="2" a="1"/>
  <c r="AT418" i="2" s="1"/>
  <c r="AV418" i="2" a="1"/>
  <c r="AV418" i="2" s="1"/>
  <c r="AR418" i="2" a="1"/>
  <c r="AR418" i="2" s="1"/>
  <c r="AW418" i="2"/>
  <c r="AS418" i="2" a="1"/>
  <c r="AS418" i="2" s="1"/>
  <c r="AU418" i="2" a="1"/>
  <c r="AU418" i="2" s="1"/>
  <c r="AX418" i="2" a="1"/>
  <c r="AX418" i="2" s="1"/>
  <c r="AL434" i="2" a="1"/>
  <c r="AL434" i="2" s="1"/>
  <c r="AI421" i="4" s="1"/>
  <c r="AP434" i="2" a="1"/>
  <c r="AP434" i="2" s="1"/>
  <c r="AM421" i="4" s="1"/>
  <c r="AM434" i="2" a="1"/>
  <c r="AM434" i="2" s="1"/>
  <c r="AJ421" i="4" s="1"/>
  <c r="AN434" i="2" a="1"/>
  <c r="AN434" i="2" s="1"/>
  <c r="AK421" i="4" s="1"/>
  <c r="AK434" i="2" a="1"/>
  <c r="AK434" i="2" s="1"/>
  <c r="AH421" i="4" s="1"/>
  <c r="AO434" i="2"/>
  <c r="AL421" i="4" s="1"/>
  <c r="AN450" i="2" a="1"/>
  <c r="AN450" i="2" s="1"/>
  <c r="AK450" i="2" a="1"/>
  <c r="AK450" i="2" s="1"/>
  <c r="AO450" i="2"/>
  <c r="AL450" i="2" a="1"/>
  <c r="AL450" i="2" s="1"/>
  <c r="AP450" i="2" a="1"/>
  <c r="AP450" i="2" s="1"/>
  <c r="AM450" i="2" a="1"/>
  <c r="AM450" i="2" s="1"/>
  <c r="BC466" i="2" a="1"/>
  <c r="BC466" i="2" s="1"/>
  <c r="BD466" i="2" a="1"/>
  <c r="BD466" i="2" s="1"/>
  <c r="AZ466" i="2" a="1"/>
  <c r="AZ466" i="2" s="1"/>
  <c r="BF466" i="2" a="1"/>
  <c r="BF466" i="2" s="1"/>
  <c r="BB466" i="2" a="1"/>
  <c r="BB466" i="2" s="1"/>
  <c r="BE466" i="2"/>
  <c r="BA466" i="2" a="1"/>
  <c r="BA466" i="2" s="1"/>
  <c r="AL466" i="2" a="1"/>
  <c r="AL466" i="2" s="1"/>
  <c r="AP466" i="2" a="1"/>
  <c r="AP466" i="2" s="1"/>
  <c r="AM466" i="2" a="1"/>
  <c r="AM466" i="2" s="1"/>
  <c r="AN466" i="2" a="1"/>
  <c r="AN466" i="2" s="1"/>
  <c r="AK466" i="2" a="1"/>
  <c r="AK466" i="2" s="1"/>
  <c r="AO466" i="2"/>
  <c r="AL482" i="2" a="1"/>
  <c r="AL482" i="2" s="1"/>
  <c r="AP482" i="2" a="1"/>
  <c r="AP482" i="2" s="1"/>
  <c r="AM482" i="2" a="1"/>
  <c r="AM482" i="2" s="1"/>
  <c r="AN482" i="2" a="1"/>
  <c r="AN482" i="2" s="1"/>
  <c r="AK482" i="2" a="1"/>
  <c r="AK482" i="2" s="1"/>
  <c r="AO482" i="2"/>
  <c r="BA498" i="2" a="1"/>
  <c r="BA498" i="2" s="1"/>
  <c r="BE498" i="2"/>
  <c r="BB498" i="2" a="1"/>
  <c r="BB498" i="2" s="1"/>
  <c r="BF498" i="2" a="1"/>
  <c r="BF498" i="2" s="1"/>
  <c r="BC498" i="2" a="1"/>
  <c r="BC498" i="2" s="1"/>
  <c r="AZ498" i="2" a="1"/>
  <c r="AZ498" i="2" s="1"/>
  <c r="BD498" i="2" a="1"/>
  <c r="BD498" i="2" s="1"/>
  <c r="AZ514" i="2" a="1"/>
  <c r="AZ514" i="2" s="1"/>
  <c r="BD514" i="2" a="1"/>
  <c r="BD514" i="2" s="1"/>
  <c r="BA514" i="2" a="1"/>
  <c r="BA514" i="2" s="1"/>
  <c r="BE514" i="2"/>
  <c r="BB514" i="2" a="1"/>
  <c r="BB514" i="2" s="1"/>
  <c r="BF514" i="2" a="1"/>
  <c r="BF514" i="2" s="1"/>
  <c r="BC514" i="2" a="1"/>
  <c r="BC514" i="2" s="1"/>
  <c r="AT530" i="2" a="1"/>
  <c r="AT530" i="2" s="1"/>
  <c r="AU530" i="2" a="1"/>
  <c r="AU530" i="2" s="1"/>
  <c r="AX530" i="2" a="1"/>
  <c r="AX530" i="2" s="1"/>
  <c r="AS530" i="2" a="1"/>
  <c r="AS530" i="2" s="1"/>
  <c r="AW530" i="2"/>
  <c r="AR530" i="2" a="1"/>
  <c r="AR530" i="2" s="1"/>
  <c r="AV530" i="2" a="1"/>
  <c r="AV530" i="2" s="1"/>
  <c r="AT546" i="2" a="1"/>
  <c r="AT546" i="2" s="1"/>
  <c r="AX546" i="2" a="1"/>
  <c r="AX546" i="2" s="1"/>
  <c r="AW546" i="2"/>
  <c r="AS546" i="2" a="1"/>
  <c r="AS546" i="2" s="1"/>
  <c r="AU546" i="2" a="1"/>
  <c r="AU546" i="2" s="1"/>
  <c r="AV546" i="2" a="1"/>
  <c r="AV546" i="2" s="1"/>
  <c r="AR546" i="2" a="1"/>
  <c r="AR546" i="2" s="1"/>
  <c r="BH562" i="2" a="1"/>
  <c r="BH562" i="2" s="1"/>
  <c r="BJ562" i="2" a="1"/>
  <c r="BJ562" i="2" s="1"/>
  <c r="BK562" i="2" a="1"/>
  <c r="BK562" i="2" s="1"/>
  <c r="BI562" i="2" a="1"/>
  <c r="BI562" i="2" s="1"/>
  <c r="BL562" i="2" a="1"/>
  <c r="BL562" i="2" s="1"/>
  <c r="BM562" i="2"/>
  <c r="BN562" i="2" a="1"/>
  <c r="BN562" i="2" s="1"/>
  <c r="AS578" i="2" a="1"/>
  <c r="AS578" i="2" s="1"/>
  <c r="AW578" i="2"/>
  <c r="AT578" i="2" a="1"/>
  <c r="AT578" i="2" s="1"/>
  <c r="AX578" i="2" a="1"/>
  <c r="AX578" i="2" s="1"/>
  <c r="AU578" i="2" a="1"/>
  <c r="AU578" i="2" s="1"/>
  <c r="AR578" i="2" a="1"/>
  <c r="AR578" i="2" s="1"/>
  <c r="AV578" i="2" a="1"/>
  <c r="AV578" i="2" s="1"/>
  <c r="BH594" i="2" a="1"/>
  <c r="BH594" i="2" s="1"/>
  <c r="BL594" i="2" a="1"/>
  <c r="BL594" i="2" s="1"/>
  <c r="BI594" i="2" a="1"/>
  <c r="BI594" i="2" s="1"/>
  <c r="BM594" i="2"/>
  <c r="BJ594" i="2" a="1"/>
  <c r="BJ594" i="2" s="1"/>
  <c r="BN594" i="2" a="1"/>
  <c r="BN594" i="2" s="1"/>
  <c r="BK594" i="2" a="1"/>
  <c r="BK594" i="2" s="1"/>
  <c r="AP610" i="2" a="1"/>
  <c r="AP610" i="2" s="1"/>
  <c r="AN610" i="2" a="1"/>
  <c r="AN610" i="2" s="1"/>
  <c r="AM610" i="2" a="1"/>
  <c r="AM610" i="2" s="1"/>
  <c r="AO610" i="2"/>
  <c r="AL610" i="2" a="1"/>
  <c r="AL610" i="2" s="1"/>
  <c r="AK610" i="2" a="1"/>
  <c r="AK610" i="2" s="1"/>
  <c r="BE626" i="2"/>
  <c r="BF626" i="2" a="1"/>
  <c r="BF626" i="2" s="1"/>
  <c r="BA626" i="2" a="1"/>
  <c r="BA626" i="2" s="1"/>
  <c r="BB626" i="2" a="1"/>
  <c r="BB626" i="2" s="1"/>
  <c r="AZ626" i="2" a="1"/>
  <c r="AZ626" i="2" s="1"/>
  <c r="BD626" i="2" a="1"/>
  <c r="BD626" i="2" s="1"/>
  <c r="BC626" i="2" a="1"/>
  <c r="BC626" i="2" s="1"/>
  <c r="AV642" i="2" a="1"/>
  <c r="AV642" i="2" s="1"/>
  <c r="AR642" i="2" a="1"/>
  <c r="AR642" i="2" s="1"/>
  <c r="AT642" i="2" a="1"/>
  <c r="AT642" i="2" s="1"/>
  <c r="AU642" i="2" a="1"/>
  <c r="AU642" i="2" s="1"/>
  <c r="AS642" i="2" a="1"/>
  <c r="AS642" i="2" s="1"/>
  <c r="AX642" i="2" a="1"/>
  <c r="AX642" i="2" s="1"/>
  <c r="AW642" i="2"/>
  <c r="AR658" i="2" a="1"/>
  <c r="AR658" i="2" s="1"/>
  <c r="AV658" i="2" a="1"/>
  <c r="AV658" i="2" s="1"/>
  <c r="AT658" i="2" a="1"/>
  <c r="AT658" i="2" s="1"/>
  <c r="AU658" i="2" a="1"/>
  <c r="AU658" i="2" s="1"/>
  <c r="AS658" i="2" a="1"/>
  <c r="AS658" i="2" s="1"/>
  <c r="AW658" i="2"/>
  <c r="AX658" i="2" a="1"/>
  <c r="AX658" i="2" s="1"/>
  <c r="BK658" i="2" a="1"/>
  <c r="BK658" i="2" s="1"/>
  <c r="BH658" i="2" a="1"/>
  <c r="BH658" i="2" s="1"/>
  <c r="BL658" i="2" a="1"/>
  <c r="BL658" i="2" s="1"/>
  <c r="BI658" i="2" a="1"/>
  <c r="BI658" i="2" s="1"/>
  <c r="BM658" i="2"/>
  <c r="BJ658" i="2" a="1"/>
  <c r="BJ658" i="2" s="1"/>
  <c r="BN658" i="2" a="1"/>
  <c r="BN658" i="2" s="1"/>
  <c r="BJ674" i="2" a="1"/>
  <c r="BJ674" i="2" s="1"/>
  <c r="BL674" i="2" a="1"/>
  <c r="BL674" i="2" s="1"/>
  <c r="BH674" i="2" a="1"/>
  <c r="BH674" i="2" s="1"/>
  <c r="BM674" i="2"/>
  <c r="BI674" i="2" a="1"/>
  <c r="BI674" i="2" s="1"/>
  <c r="BK674" i="2" a="1"/>
  <c r="BK674" i="2" s="1"/>
  <c r="BN674" i="2" a="1"/>
  <c r="BN674" i="2" s="1"/>
  <c r="BC690" i="2" a="1"/>
  <c r="BC690" i="2" s="1"/>
  <c r="BA690" i="2" a="1"/>
  <c r="BA690" i="2" s="1"/>
  <c r="BD690" i="2" a="1"/>
  <c r="BD690" i="2" s="1"/>
  <c r="BB690" i="2" a="1"/>
  <c r="BB690" i="2" s="1"/>
  <c r="BE690" i="2"/>
  <c r="AZ690" i="2" a="1"/>
  <c r="AZ690" i="2" s="1"/>
  <c r="BF690" i="2" a="1"/>
  <c r="BF690" i="2" s="1"/>
  <c r="AZ714" i="2" a="1"/>
  <c r="AZ714" i="2" s="1"/>
  <c r="BB714" i="2" a="1"/>
  <c r="BB714" i="2" s="1"/>
  <c r="BE714" i="2"/>
  <c r="BA714" i="2" a="1"/>
  <c r="BA714" i="2" s="1"/>
  <c r="BD714" i="2" a="1"/>
  <c r="BD714" i="2" s="1"/>
  <c r="BC714" i="2" a="1"/>
  <c r="BC714" i="2" s="1"/>
  <c r="BF714" i="2" a="1"/>
  <c r="BF714" i="2" s="1"/>
  <c r="BH730" i="2" a="1"/>
  <c r="BH730" i="2" s="1"/>
  <c r="BI730" i="2" a="1"/>
  <c r="BI730" i="2" s="1"/>
  <c r="BN730" i="2" a="1"/>
  <c r="BN730" i="2" s="1"/>
  <c r="BJ730" i="2" a="1"/>
  <c r="BJ730" i="2" s="1"/>
  <c r="BK730" i="2" a="1"/>
  <c r="BK730" i="2" s="1"/>
  <c r="BM730" i="2"/>
  <c r="BL730" i="2" a="1"/>
  <c r="BL730" i="2" s="1"/>
  <c r="AZ730" i="2" a="1"/>
  <c r="AZ730" i="2" s="1"/>
  <c r="BF730" i="2" a="1"/>
  <c r="BF730" i="2" s="1"/>
  <c r="BB730" i="2" a="1"/>
  <c r="BB730" i="2" s="1"/>
  <c r="BE730" i="2"/>
  <c r="BA730" i="2" a="1"/>
  <c r="BA730" i="2" s="1"/>
  <c r="BC730" i="2" a="1"/>
  <c r="BC730" i="2" s="1"/>
  <c r="BD730" i="2" a="1"/>
  <c r="BD730" i="2" s="1"/>
  <c r="AM743" i="2" a="1"/>
  <c r="AM743" i="2" s="1"/>
  <c r="AN743" i="2" a="1"/>
  <c r="AN743" i="2" s="1"/>
  <c r="AK743" i="2" a="1"/>
  <c r="AK743" i="2" s="1"/>
  <c r="AO743" i="2"/>
  <c r="AL743" i="2" a="1"/>
  <c r="AL743" i="2" s="1"/>
  <c r="AP743" i="2" a="1"/>
  <c r="AP743" i="2" s="1"/>
  <c r="BH759" i="2" a="1"/>
  <c r="BH759" i="2" s="1"/>
  <c r="BK759" i="2" a="1"/>
  <c r="BK759" i="2" s="1"/>
  <c r="BL759" i="2" a="1"/>
  <c r="BL759" i="2" s="1"/>
  <c r="BI759" i="2" a="1"/>
  <c r="BI759" i="2" s="1"/>
  <c r="BM759" i="2"/>
  <c r="BJ759" i="2" a="1"/>
  <c r="BJ759" i="2" s="1"/>
  <c r="BN759" i="2" a="1"/>
  <c r="BN759" i="2" s="1"/>
  <c r="AX775" i="2" a="1"/>
  <c r="AX775" i="2" s="1"/>
  <c r="AS775" i="2" a="1"/>
  <c r="AS775" i="2" s="1"/>
  <c r="AU775" i="2" a="1"/>
  <c r="AU775" i="2" s="1"/>
  <c r="AW775" i="2"/>
  <c r="AR775" i="2" a="1"/>
  <c r="AR775" i="2" s="1"/>
  <c r="AT775" i="2" a="1"/>
  <c r="AT775" i="2" s="1"/>
  <c r="AV775" i="2" a="1"/>
  <c r="AV775" i="2" s="1"/>
  <c r="AX791" i="2" a="1"/>
  <c r="AX791" i="2" s="1"/>
  <c r="AW791" i="2"/>
  <c r="AR791" i="2" a="1"/>
  <c r="AR791" i="2" s="1"/>
  <c r="AU791" i="2" a="1"/>
  <c r="AU791" i="2" s="1"/>
  <c r="AV791" i="2" a="1"/>
  <c r="AV791" i="2" s="1"/>
  <c r="AS791" i="2" a="1"/>
  <c r="AS791" i="2" s="1"/>
  <c r="AT791" i="2" a="1"/>
  <c r="AT791" i="2" s="1"/>
  <c r="BN807" i="2" a="1"/>
  <c r="BN807" i="2" s="1"/>
  <c r="BK807" i="2" a="1"/>
  <c r="BK807" i="2" s="1"/>
  <c r="BL807" i="2" a="1"/>
  <c r="BL807" i="2" s="1"/>
  <c r="BM807" i="2"/>
  <c r="BH807" i="2" a="1"/>
  <c r="BH807" i="2" s="1"/>
  <c r="BI807" i="2" a="1"/>
  <c r="BI807" i="2" s="1"/>
  <c r="BJ807" i="2" a="1"/>
  <c r="BJ807" i="2" s="1"/>
  <c r="AX823" i="2" a="1"/>
  <c r="AX823" i="2" s="1"/>
  <c r="AW823" i="2"/>
  <c r="AR823" i="2" a="1"/>
  <c r="AR823" i="2" s="1"/>
  <c r="AU823" i="2" a="1"/>
  <c r="AU823" i="2" s="1"/>
  <c r="AV823" i="2" a="1"/>
  <c r="AV823" i="2" s="1"/>
  <c r="AS823" i="2" a="1"/>
  <c r="AS823" i="2" s="1"/>
  <c r="AT823" i="2" a="1"/>
  <c r="AT823" i="2" s="1"/>
  <c r="AP839" i="2" a="1"/>
  <c r="AP839" i="2" s="1"/>
  <c r="AN839" i="2" a="1"/>
  <c r="AN839" i="2" s="1"/>
  <c r="AK839" i="2" a="1"/>
  <c r="AK839" i="2" s="1"/>
  <c r="AL839" i="2" a="1"/>
  <c r="AL839" i="2" s="1"/>
  <c r="AO839" i="2"/>
  <c r="AM839" i="2" a="1"/>
  <c r="AM839" i="2" s="1"/>
  <c r="AX855" i="2" a="1"/>
  <c r="AX855" i="2" s="1"/>
  <c r="AW855" i="2"/>
  <c r="AR855" i="2" a="1"/>
  <c r="AR855" i="2" s="1"/>
  <c r="AU855" i="2" a="1"/>
  <c r="AU855" i="2" s="1"/>
  <c r="AV855" i="2" a="1"/>
  <c r="AV855" i="2" s="1"/>
  <c r="AS855" i="2" a="1"/>
  <c r="AS855" i="2" s="1"/>
  <c r="AT855" i="2" a="1"/>
  <c r="AT855" i="2" s="1"/>
  <c r="BF871" i="2" a="1"/>
  <c r="BF871" i="2" s="1"/>
  <c r="AZ871" i="2" a="1"/>
  <c r="AZ871" i="2" s="1"/>
  <c r="BC871" i="2" a="1"/>
  <c r="BC871" i="2" s="1"/>
  <c r="BB871" i="2" a="1"/>
  <c r="BB871" i="2" s="1"/>
  <c r="BE871" i="2"/>
  <c r="BA871" i="2" a="1"/>
  <c r="BA871" i="2" s="1"/>
  <c r="BD871" i="2" a="1"/>
  <c r="BD871" i="2" s="1"/>
  <c r="AX887" i="2" a="1"/>
  <c r="AX887" i="2" s="1"/>
  <c r="AW887" i="2"/>
  <c r="AR887" i="2" a="1"/>
  <c r="AR887" i="2" s="1"/>
  <c r="AU887" i="2" a="1"/>
  <c r="AU887" i="2" s="1"/>
  <c r="AV887" i="2" a="1"/>
  <c r="AV887" i="2" s="1"/>
  <c r="AS887" i="2" a="1"/>
  <c r="AS887" i="2" s="1"/>
  <c r="AT887" i="2" a="1"/>
  <c r="AT887" i="2" s="1"/>
  <c r="AP903" i="2" a="1"/>
  <c r="AP903" i="2" s="1"/>
  <c r="AN903" i="2" a="1"/>
  <c r="AN903" i="2" s="1"/>
  <c r="AK903" i="2" a="1"/>
  <c r="AK903" i="2" s="1"/>
  <c r="AL903" i="2" a="1"/>
  <c r="AL903" i="2" s="1"/>
  <c r="AO903" i="2"/>
  <c r="AM903" i="2" a="1"/>
  <c r="AM903" i="2" s="1"/>
  <c r="AX919" i="2" a="1"/>
  <c r="AX919" i="2" s="1"/>
  <c r="AW919" i="2"/>
  <c r="AR919" i="2" a="1"/>
  <c r="AR919" i="2" s="1"/>
  <c r="AU919" i="2" a="1"/>
  <c r="AU919" i="2" s="1"/>
  <c r="AV919" i="2" a="1"/>
  <c r="AV919" i="2" s="1"/>
  <c r="AS919" i="2" a="1"/>
  <c r="AS919" i="2" s="1"/>
  <c r="AT919" i="2" a="1"/>
  <c r="AT919" i="2" s="1"/>
  <c r="BJ935" i="2" a="1"/>
  <c r="BJ935" i="2" s="1"/>
  <c r="BM935" i="2"/>
  <c r="BH935" i="2" a="1"/>
  <c r="BH935" i="2" s="1"/>
  <c r="BK935" i="2" a="1"/>
  <c r="BK935" i="2" s="1"/>
  <c r="BL935" i="2" a="1"/>
  <c r="BL935" i="2" s="1"/>
  <c r="BN935" i="2" a="1"/>
  <c r="BN935" i="2" s="1"/>
  <c r="BI935" i="2" a="1"/>
  <c r="BI935" i="2" s="1"/>
  <c r="AS967" i="2" a="1"/>
  <c r="AS967" i="2" s="1"/>
  <c r="AW967" i="2"/>
  <c r="AT967" i="2" a="1"/>
  <c r="AT967" i="2" s="1"/>
  <c r="AX967" i="2" a="1"/>
  <c r="AX967" i="2" s="1"/>
  <c r="AU967" i="2" a="1"/>
  <c r="AU967" i="2" s="1"/>
  <c r="AR967" i="2" a="1"/>
  <c r="AR967" i="2" s="1"/>
  <c r="AV967" i="2" a="1"/>
  <c r="AV967" i="2" s="1"/>
  <c r="BC983" i="2" a="1"/>
  <c r="BC983" i="2" s="1"/>
  <c r="AZ983" i="2" a="1"/>
  <c r="AZ983" i="2" s="1"/>
  <c r="BE983" i="2"/>
  <c r="BB983" i="2" a="1"/>
  <c r="BB983" i="2" s="1"/>
  <c r="BF983" i="2" a="1"/>
  <c r="BF983" i="2" s="1"/>
  <c r="BD983" i="2" a="1"/>
  <c r="BD983" i="2" s="1"/>
  <c r="BA983" i="2" a="1"/>
  <c r="BA983" i="2" s="1"/>
  <c r="AO983" i="2"/>
  <c r="AK983" i="2" a="1"/>
  <c r="AK983" i="2" s="1"/>
  <c r="AP983" i="2" a="1"/>
  <c r="AP983" i="2" s="1"/>
  <c r="AL983" i="2" a="1"/>
  <c r="AL983" i="2" s="1"/>
  <c r="AM983" i="2" a="1"/>
  <c r="AM983" i="2" s="1"/>
  <c r="AN983" i="2" a="1"/>
  <c r="AN983" i="2" s="1"/>
  <c r="BJ999" i="2" a="1"/>
  <c r="BJ999" i="2" s="1"/>
  <c r="BM999" i="2"/>
  <c r="BH999" i="2" a="1"/>
  <c r="BH999" i="2" s="1"/>
  <c r="BK999" i="2" a="1"/>
  <c r="BK999" i="2" s="1"/>
  <c r="BL999" i="2" a="1"/>
  <c r="BL999" i="2" s="1"/>
  <c r="BN999" i="2" a="1"/>
  <c r="BN999" i="2" s="1"/>
  <c r="BI999" i="2" a="1"/>
  <c r="BI999" i="2" s="1"/>
  <c r="AS1031" i="2" a="1"/>
  <c r="AS1031" i="2" s="1"/>
  <c r="AW1031" i="2"/>
  <c r="AT1031" i="2" a="1"/>
  <c r="AT1031" i="2" s="1"/>
  <c r="AX1031" i="2" a="1"/>
  <c r="AX1031" i="2" s="1"/>
  <c r="AU1031" i="2" a="1"/>
  <c r="AU1031" i="2" s="1"/>
  <c r="AR1031" i="2" a="1"/>
  <c r="AR1031" i="2" s="1"/>
  <c r="AV1031" i="2" a="1"/>
  <c r="AV1031" i="2" s="1"/>
  <c r="AS1047" i="2" a="1"/>
  <c r="AS1047" i="2" s="1"/>
  <c r="AW1047" i="2"/>
  <c r="AT1047" i="2" a="1"/>
  <c r="AT1047" i="2" s="1"/>
  <c r="AX1047" i="2" a="1"/>
  <c r="AX1047" i="2" s="1"/>
  <c r="AR1047" i="2" a="1"/>
  <c r="AR1047" i="2" s="1"/>
  <c r="AV1047" i="2" a="1"/>
  <c r="AV1047" i="2" s="1"/>
  <c r="AU1047" i="2" a="1"/>
  <c r="AU1047" i="2" s="1"/>
  <c r="AO1047" i="2"/>
  <c r="AK1047" i="2" a="1"/>
  <c r="AK1047" i="2" s="1"/>
  <c r="AP1047" i="2" a="1"/>
  <c r="AP1047" i="2" s="1"/>
  <c r="AM1047" i="2" a="1"/>
  <c r="AM1047" i="2" s="1"/>
  <c r="AL1047" i="2" a="1"/>
  <c r="AL1047" i="2" s="1"/>
  <c r="AN1047" i="2" a="1"/>
  <c r="AN1047" i="2" s="1"/>
  <c r="BJ1063" i="2" a="1"/>
  <c r="BJ1063" i="2" s="1"/>
  <c r="BM1063" i="2"/>
  <c r="BH1063" i="2" a="1"/>
  <c r="BH1063" i="2" s="1"/>
  <c r="BK1063" i="2" a="1"/>
  <c r="BK1063" i="2" s="1"/>
  <c r="BL1063" i="2" a="1"/>
  <c r="BL1063" i="2" s="1"/>
  <c r="BN1063" i="2" a="1"/>
  <c r="BN1063" i="2" s="1"/>
  <c r="BI1063" i="2" a="1"/>
  <c r="BI1063" i="2" s="1"/>
  <c r="AM1079" i="2" a="1"/>
  <c r="AM1079" i="2" s="1"/>
  <c r="AO1079" i="2"/>
  <c r="AL1079" i="2" a="1"/>
  <c r="AL1079" i="2" s="1"/>
  <c r="AK1079" i="2" a="1"/>
  <c r="AK1079" i="2" s="1"/>
  <c r="AP1079" i="2" a="1"/>
  <c r="AP1079" i="2" s="1"/>
  <c r="AN1079" i="2" a="1"/>
  <c r="AN1079" i="2" s="1"/>
  <c r="BB1095" i="2" a="1"/>
  <c r="BB1095" i="2" s="1"/>
  <c r="BA1095" i="2" a="1"/>
  <c r="BA1095" i="2" s="1"/>
  <c r="BF1095" i="2" a="1"/>
  <c r="BF1095" i="2" s="1"/>
  <c r="BC1095" i="2" a="1"/>
  <c r="BC1095" i="2" s="1"/>
  <c r="AZ1095" i="2" a="1"/>
  <c r="AZ1095" i="2" s="1"/>
  <c r="BD1095" i="2" a="1"/>
  <c r="BD1095" i="2" s="1"/>
  <c r="BE1095" i="2"/>
  <c r="AS1111" i="2" a="1"/>
  <c r="AS1111" i="2" s="1"/>
  <c r="AX1111" i="2" a="1"/>
  <c r="AX1111" i="2" s="1"/>
  <c r="AW1111" i="2"/>
  <c r="AR1111" i="2" a="1"/>
  <c r="AR1111" i="2" s="1"/>
  <c r="AT1111" i="2" a="1"/>
  <c r="AT1111" i="2" s="1"/>
  <c r="AV1111" i="2" a="1"/>
  <c r="AV1111" i="2" s="1"/>
  <c r="AU1111" i="2" a="1"/>
  <c r="AU1111" i="2" s="1"/>
  <c r="AK1111" i="2" a="1"/>
  <c r="AK1111" i="2" s="1"/>
  <c r="AO1111" i="2"/>
  <c r="AL1111" i="2" a="1"/>
  <c r="AL1111" i="2" s="1"/>
  <c r="AN1111" i="2" a="1"/>
  <c r="AN1111" i="2" s="1"/>
  <c r="AP1111" i="2" a="1"/>
  <c r="AP1111" i="2" s="1"/>
  <c r="AM1111" i="2" a="1"/>
  <c r="AM1111" i="2" s="1"/>
  <c r="AZ1127" i="2" a="1"/>
  <c r="AZ1127" i="2" s="1"/>
  <c r="BD1127" i="2" a="1"/>
  <c r="BD1127" i="2" s="1"/>
  <c r="BA1127" i="2" a="1"/>
  <c r="BA1127" i="2" s="1"/>
  <c r="BE1127" i="2"/>
  <c r="BC1127" i="2" a="1"/>
  <c r="BC1127" i="2" s="1"/>
  <c r="BB1127" i="2" a="1"/>
  <c r="BB1127" i="2" s="1"/>
  <c r="BF1127" i="2" a="1"/>
  <c r="BF1127" i="2" s="1"/>
  <c r="BL1143" i="2" a="1"/>
  <c r="BL1143" i="2" s="1"/>
  <c r="BN1143" i="2" a="1"/>
  <c r="BN1143" i="2" s="1"/>
  <c r="BK1143" i="2" a="1"/>
  <c r="BK1143" i="2" s="1"/>
  <c r="BH1143" i="2" a="1"/>
  <c r="BH1143" i="2" s="1"/>
  <c r="BM1143" i="2"/>
  <c r="BJ1143" i="2" a="1"/>
  <c r="BJ1143" i="2" s="1"/>
  <c r="BI1143" i="2" a="1"/>
  <c r="BI1143" i="2" s="1"/>
  <c r="BL1175" i="2" a="1"/>
  <c r="BL1175" i="2" s="1"/>
  <c r="BH1175" i="2" a="1"/>
  <c r="BH1175" i="2" s="1"/>
  <c r="BM1175" i="2"/>
  <c r="BJ1175" i="2" a="1"/>
  <c r="BJ1175" i="2" s="1"/>
  <c r="BI1175" i="2" a="1"/>
  <c r="BI1175" i="2" s="1"/>
  <c r="BN1175" i="2" a="1"/>
  <c r="BN1175" i="2" s="1"/>
  <c r="BK1175" i="2" a="1"/>
  <c r="BK1175" i="2" s="1"/>
  <c r="AN1175" i="2" a="1"/>
  <c r="AN1175" i="2" s="1"/>
  <c r="AP1175" i="2" a="1"/>
  <c r="AP1175" i="2" s="1"/>
  <c r="AL1175" i="2" a="1"/>
  <c r="AL1175" i="2" s="1"/>
  <c r="AK1175" i="2" a="1"/>
  <c r="AK1175" i="2" s="1"/>
  <c r="AO1175" i="2"/>
  <c r="AM1175" i="2" a="1"/>
  <c r="AM1175" i="2" s="1"/>
  <c r="AS1186" i="2" a="1"/>
  <c r="AS1186" i="2" s="1"/>
  <c r="AX1186" i="2" a="1"/>
  <c r="AX1186" i="2" s="1"/>
  <c r="AT1186" i="2" a="1"/>
  <c r="AT1186" i="2" s="1"/>
  <c r="AW1186" i="2"/>
  <c r="AU1186" i="2" a="1"/>
  <c r="AU1186" i="2" s="1"/>
  <c r="AV1186" i="2" a="1"/>
  <c r="AV1186" i="2" s="1"/>
  <c r="AR1186" i="2" a="1"/>
  <c r="AR1186" i="2" s="1"/>
  <c r="BL1202" i="2" a="1"/>
  <c r="BL1202" i="2" s="1"/>
  <c r="BM1202" i="2"/>
  <c r="BJ1202" i="2" a="1"/>
  <c r="BJ1202" i="2" s="1"/>
  <c r="BK1202" i="2" a="1"/>
  <c r="BK1202" i="2" s="1"/>
  <c r="BN1202" i="2" a="1"/>
  <c r="BN1202" i="2" s="1"/>
  <c r="BI1202" i="2" a="1"/>
  <c r="BI1202" i="2" s="1"/>
  <c r="BH1202" i="2" a="1"/>
  <c r="BH1202" i="2" s="1"/>
  <c r="AT1234" i="2" a="1"/>
  <c r="AT1234" i="2" s="1"/>
  <c r="AU1234" i="2" a="1"/>
  <c r="AU1234" i="2" s="1"/>
  <c r="AS1234" i="2" a="1"/>
  <c r="AS1234" i="2" s="1"/>
  <c r="AX1234" i="2" a="1"/>
  <c r="AX1234" i="2" s="1"/>
  <c r="AW1234" i="2"/>
  <c r="AR1234" i="2" a="1"/>
  <c r="AR1234" i="2" s="1"/>
  <c r="AV1234" i="2" a="1"/>
  <c r="AV1234" i="2" s="1"/>
  <c r="AN1234" i="2" a="1"/>
  <c r="AN1234" i="2" s="1"/>
  <c r="AP1234" i="2" a="1"/>
  <c r="AP1234" i="2" s="1"/>
  <c r="AL1234" i="2" a="1"/>
  <c r="AL1234" i="2" s="1"/>
  <c r="AK1234" i="2" a="1"/>
  <c r="AK1234" i="2" s="1"/>
  <c r="AO1234" i="2"/>
  <c r="AM1234" i="2" a="1"/>
  <c r="AM1234" i="2" s="1"/>
  <c r="AW1250" i="2"/>
  <c r="AS1250" i="2" a="1"/>
  <c r="AS1250" i="2" s="1"/>
  <c r="AX1250" i="2" a="1"/>
  <c r="AX1250" i="2" s="1"/>
  <c r="AU1250" i="2" a="1"/>
  <c r="AU1250" i="2" s="1"/>
  <c r="AT1250" i="2" a="1"/>
  <c r="AT1250" i="2" s="1"/>
  <c r="AR1250" i="2" a="1"/>
  <c r="AR1250" i="2" s="1"/>
  <c r="AV1250" i="2" a="1"/>
  <c r="AV1250" i="2" s="1"/>
  <c r="BA1266" i="2" a="1"/>
  <c r="BA1266" i="2" s="1"/>
  <c r="BF1266" i="2" a="1"/>
  <c r="BF1266" i="2" s="1"/>
  <c r="AZ1266" i="2" a="1"/>
  <c r="AZ1266" i="2" s="1"/>
  <c r="BC1266" i="2" a="1"/>
  <c r="BC1266" i="2" s="1"/>
  <c r="BD1266" i="2" a="1"/>
  <c r="BD1266" i="2" s="1"/>
  <c r="BE1266" i="2"/>
  <c r="BB1266" i="2" a="1"/>
  <c r="BB1266" i="2" s="1"/>
  <c r="AX1298" i="2" a="1"/>
  <c r="AX1298" i="2" s="1"/>
  <c r="AT1298" i="2" a="1"/>
  <c r="AT1298" i="2" s="1"/>
  <c r="AV1298" i="2" a="1"/>
  <c r="AV1298" i="2" s="1"/>
  <c r="AS1298" i="2" a="1"/>
  <c r="AS1298" i="2" s="1"/>
  <c r="AR1298" i="2" a="1"/>
  <c r="AR1298" i="2" s="1"/>
  <c r="AW1298" i="2"/>
  <c r="AU1298" i="2" a="1"/>
  <c r="AU1298" i="2" s="1"/>
  <c r="AS1330" i="2" a="1"/>
  <c r="AS1330" i="2" s="1"/>
  <c r="AV1330" i="2" a="1"/>
  <c r="AV1330" i="2" s="1"/>
  <c r="AR1330" i="2" a="1"/>
  <c r="AR1330" i="2" s="1"/>
  <c r="AT1330" i="2" a="1"/>
  <c r="AT1330" i="2" s="1"/>
  <c r="AX1330" i="2" a="1"/>
  <c r="AX1330" i="2" s="1"/>
  <c r="AW1330" i="2"/>
  <c r="AU1330" i="2" a="1"/>
  <c r="AU1330" i="2" s="1"/>
  <c r="BA1346" i="2" a="1"/>
  <c r="BA1346" i="2" s="1"/>
  <c r="AZ1346" i="2" a="1"/>
  <c r="AZ1346" i="2" s="1"/>
  <c r="BE1346" i="2"/>
  <c r="BD1346" i="2" a="1"/>
  <c r="BD1346" i="2" s="1"/>
  <c r="BC1346" i="2" a="1"/>
  <c r="BC1346" i="2" s="1"/>
  <c r="BF1346" i="2" a="1"/>
  <c r="BF1346" i="2" s="1"/>
  <c r="BB1346" i="2" a="1"/>
  <c r="BB1346" i="2" s="1"/>
  <c r="BE1362" i="2"/>
  <c r="BC1362" i="2" a="1"/>
  <c r="BC1362" i="2" s="1"/>
  <c r="BB1362" i="2" a="1"/>
  <c r="BB1362" i="2" s="1"/>
  <c r="BF1362" i="2" a="1"/>
  <c r="BF1362" i="2" s="1"/>
  <c r="BA1362" i="2" a="1"/>
  <c r="BA1362" i="2" s="1"/>
  <c r="BD1362" i="2" a="1"/>
  <c r="BD1362" i="2" s="1"/>
  <c r="AZ1362" i="2" a="1"/>
  <c r="AZ1362" i="2" s="1"/>
  <c r="AL1362" i="2" a="1"/>
  <c r="AL1362" i="2" s="1"/>
  <c r="AO1362" i="2"/>
  <c r="AM1362" i="2" a="1"/>
  <c r="AM1362" i="2" s="1"/>
  <c r="AK1362" i="2" a="1"/>
  <c r="AK1362" i="2" s="1"/>
  <c r="AP1362" i="2" a="1"/>
  <c r="AP1362" i="2" s="1"/>
  <c r="AN1362" i="2" a="1"/>
  <c r="AN1362" i="2" s="1"/>
  <c r="AO240" i="2"/>
  <c r="AN240" i="2" a="1"/>
  <c r="AN240" i="2" s="1"/>
  <c r="AL240" i="2" a="1"/>
  <c r="AL240" i="2" s="1"/>
  <c r="AK240" i="2" a="1"/>
  <c r="AK240" i="2" s="1"/>
  <c r="AM240" i="2" a="1"/>
  <c r="AM240" i="2" s="1"/>
  <c r="AP240" i="2" a="1"/>
  <c r="AP240" i="2" s="1"/>
  <c r="AO207" i="2"/>
  <c r="AN207" i="2" a="1"/>
  <c r="AN207" i="2" s="1"/>
  <c r="AL207" i="2" a="1"/>
  <c r="AL207" i="2" s="1"/>
  <c r="AK207" i="2" a="1"/>
  <c r="AK207" i="2" s="1"/>
  <c r="AM207" i="2" a="1"/>
  <c r="AM207" i="2" s="1"/>
  <c r="AP207" i="2" a="1"/>
  <c r="AP207" i="2" s="1"/>
  <c r="AL191" i="2" a="1"/>
  <c r="AL191" i="2" s="1"/>
  <c r="AP191" i="2" a="1"/>
  <c r="AP191" i="2" s="1"/>
  <c r="AM191" i="2" a="1"/>
  <c r="AM191" i="2" s="1"/>
  <c r="AN191" i="2" a="1"/>
  <c r="AN191" i="2" s="1"/>
  <c r="AK191" i="2" a="1"/>
  <c r="AK191" i="2" s="1"/>
  <c r="AO191" i="2"/>
  <c r="BM175" i="2"/>
  <c r="BK175" i="2" a="1"/>
  <c r="BK175" i="2" s="1"/>
  <c r="BN175" i="2" a="1"/>
  <c r="BN175" i="2" s="1"/>
  <c r="BI175" i="2" a="1"/>
  <c r="BI175" i="2" s="1"/>
  <c r="BH175" i="2" a="1"/>
  <c r="BH175" i="2" s="1"/>
  <c r="BJ175" i="2" a="1"/>
  <c r="BJ175" i="2" s="1"/>
  <c r="BL175" i="2" a="1"/>
  <c r="BL175" i="2" s="1"/>
  <c r="BI159" i="2" a="1"/>
  <c r="BI159" i="2" s="1"/>
  <c r="BM159" i="2"/>
  <c r="BN159" i="2" a="1"/>
  <c r="BN159" i="2" s="1"/>
  <c r="BK159" i="2" a="1"/>
  <c r="BK159" i="2" s="1"/>
  <c r="BH159" i="2" a="1"/>
  <c r="BH159" i="2" s="1"/>
  <c r="BJ159" i="2" a="1"/>
  <c r="BJ159" i="2" s="1"/>
  <c r="BL159" i="2" a="1"/>
  <c r="BL159" i="2" s="1"/>
  <c r="AP127" i="2" a="1"/>
  <c r="AP127" i="2" s="1"/>
  <c r="AL127" i="2" a="1"/>
  <c r="AL127" i="2" s="1"/>
  <c r="AM127" i="2" a="1"/>
  <c r="AM127" i="2" s="1"/>
  <c r="AN127" i="2" a="1"/>
  <c r="AN127" i="2" s="1"/>
  <c r="AO127" i="2"/>
  <c r="AK127" i="2" a="1"/>
  <c r="AK127" i="2" s="1"/>
  <c r="AS127" i="2" a="1"/>
  <c r="AS127" i="2" s="1"/>
  <c r="AU127" i="2" a="1"/>
  <c r="AU127" i="2" s="1"/>
  <c r="AW127" i="2"/>
  <c r="AT127" i="2" a="1"/>
  <c r="AT127" i="2" s="1"/>
  <c r="AX127" i="2" a="1"/>
  <c r="AX127" i="2" s="1"/>
  <c r="AV127" i="2" a="1"/>
  <c r="AV127" i="2" s="1"/>
  <c r="AR127" i="2" a="1"/>
  <c r="AR127" i="2" s="1"/>
  <c r="BH111" i="2" a="1"/>
  <c r="BH111" i="2" s="1"/>
  <c r="BK111" i="2" a="1"/>
  <c r="BK111" i="2" s="1"/>
  <c r="BL111" i="2" a="1"/>
  <c r="BL111" i="2" s="1"/>
  <c r="BJ111" i="2" a="1"/>
  <c r="BJ111" i="2" s="1"/>
  <c r="BN111" i="2" a="1"/>
  <c r="BN111" i="2" s="1"/>
  <c r="BM111" i="2"/>
  <c r="BI111" i="2" a="1"/>
  <c r="BI111" i="2" s="1"/>
  <c r="BK95" i="2" a="1"/>
  <c r="BK95" i="2" s="1"/>
  <c r="BH95" i="2" a="1"/>
  <c r="BH95" i="2" s="1"/>
  <c r="BL95" i="2" a="1"/>
  <c r="BL95" i="2" s="1"/>
  <c r="BI95" i="2" a="1"/>
  <c r="BI95" i="2" s="1"/>
  <c r="BM95" i="2"/>
  <c r="BJ95" i="2" a="1"/>
  <c r="BJ95" i="2" s="1"/>
  <c r="BN95" i="2" a="1"/>
  <c r="BN95" i="2" s="1"/>
  <c r="BJ77" i="2" a="1"/>
  <c r="BJ77" i="2" s="1"/>
  <c r="BI77" i="2" a="1"/>
  <c r="BI77" i="2" s="1"/>
  <c r="BL77" i="2" a="1"/>
  <c r="BL77" i="2" s="1"/>
  <c r="BM77" i="2"/>
  <c r="BK77" i="2" a="1"/>
  <c r="BK77" i="2" s="1"/>
  <c r="BH77" i="2" a="1"/>
  <c r="BH77" i="2" s="1"/>
  <c r="BN77" i="2" a="1"/>
  <c r="BN77" i="2" s="1"/>
  <c r="AX61" i="2" a="1"/>
  <c r="AX61" i="2" s="1"/>
  <c r="AU61" i="2" a="1"/>
  <c r="AU61" i="2" s="1"/>
  <c r="AV61" i="2" a="1"/>
  <c r="AV61" i="2" s="1"/>
  <c r="AW61" i="2"/>
  <c r="AR61" i="2" a="1"/>
  <c r="AR61" i="2" s="1"/>
  <c r="AS61" i="2" a="1"/>
  <c r="AS61" i="2" s="1"/>
  <c r="AT61" i="2" a="1"/>
  <c r="AT61" i="2" s="1"/>
  <c r="AR45" i="2" a="1"/>
  <c r="AR45" i="2" s="1"/>
  <c r="AU45" i="2" a="1"/>
  <c r="AU45" i="2" s="1"/>
  <c r="AV45" i="2" a="1"/>
  <c r="AV45" i="2" s="1"/>
  <c r="AX45" i="2" a="1"/>
  <c r="AX45" i="2" s="1"/>
  <c r="AS45" i="2" a="1"/>
  <c r="AS45" i="2" s="1"/>
  <c r="AT45" i="2" a="1"/>
  <c r="AT45" i="2" s="1"/>
  <c r="AW45" i="2"/>
  <c r="BF29" i="2" a="1"/>
  <c r="BF29" i="2" s="1"/>
  <c r="BC29" i="2" a="1"/>
  <c r="BC29" i="2" s="1"/>
  <c r="BD29" i="2" a="1"/>
  <c r="BD29" i="2" s="1"/>
  <c r="BE29" i="2"/>
  <c r="AZ29" i="2" a="1"/>
  <c r="AZ29" i="2" s="1"/>
  <c r="BA29" i="2" a="1"/>
  <c r="BA29" i="2" s="1"/>
  <c r="BB29" i="2" a="1"/>
  <c r="BB29" i="2" s="1"/>
  <c r="AZ13" i="2" a="1"/>
  <c r="AZ13" i="2" s="1"/>
  <c r="BD13" i="2" a="1"/>
  <c r="BD13" i="2" s="1"/>
  <c r="BA13" i="2" a="1"/>
  <c r="BA13" i="2" s="1"/>
  <c r="BE13" i="2"/>
  <c r="BB13" i="2" a="1"/>
  <c r="BB13" i="2" s="1"/>
  <c r="BF13" i="2" a="1"/>
  <c r="BF13" i="2" s="1"/>
  <c r="BC13" i="2" a="1"/>
  <c r="BC13" i="2" s="1"/>
  <c r="AR286" i="2" a="1"/>
  <c r="AR286" i="2" s="1"/>
  <c r="AT286" i="2" a="1"/>
  <c r="AT286" i="2" s="1"/>
  <c r="AU286" i="2" a="1"/>
  <c r="AU286" i="2" s="1"/>
  <c r="AW286" i="2"/>
  <c r="AS286" i="2" a="1"/>
  <c r="AS286" i="2" s="1"/>
  <c r="AX286" i="2" a="1"/>
  <c r="AX286" i="2" s="1"/>
  <c r="AV286" i="2" a="1"/>
  <c r="AV286" i="2" s="1"/>
  <c r="BC286" i="2" a="1"/>
  <c r="BC286" i="2" s="1"/>
  <c r="AZ286" i="2" a="1"/>
  <c r="AZ286" i="2" s="1"/>
  <c r="BD286" i="2" a="1"/>
  <c r="BD286" i="2" s="1"/>
  <c r="BA286" i="2" a="1"/>
  <c r="BA286" i="2" s="1"/>
  <c r="BE286" i="2"/>
  <c r="BB286" i="2" a="1"/>
  <c r="BB286" i="2" s="1"/>
  <c r="BF286" i="2" a="1"/>
  <c r="BF286" i="2" s="1"/>
  <c r="AL351" i="2" a="1"/>
  <c r="AL351" i="2" s="1"/>
  <c r="AM351" i="2" a="1"/>
  <c r="AM351" i="2" s="1"/>
  <c r="AN351" i="2" a="1"/>
  <c r="AN351" i="2" s="1"/>
  <c r="AP351" i="2" a="1"/>
  <c r="AP351" i="2" s="1"/>
  <c r="AK351" i="2" a="1"/>
  <c r="AK351" i="2" s="1"/>
  <c r="AO351" i="2"/>
  <c r="AX383" i="2" a="1"/>
  <c r="AX383" i="2" s="1"/>
  <c r="AS383" i="2" a="1"/>
  <c r="AS383" i="2" s="1"/>
  <c r="AU383" i="2" a="1"/>
  <c r="AU383" i="2" s="1"/>
  <c r="AW383" i="2"/>
  <c r="AV383" i="2" a="1"/>
  <c r="AV383" i="2" s="1"/>
  <c r="AT383" i="2" a="1"/>
  <c r="AT383" i="2" s="1"/>
  <c r="AR383" i="2" a="1"/>
  <c r="AR383" i="2" s="1"/>
  <c r="AZ415" i="2" a="1"/>
  <c r="AZ415" i="2" s="1"/>
  <c r="BB415" i="2" a="1"/>
  <c r="BB415" i="2" s="1"/>
  <c r="BD415" i="2" a="1"/>
  <c r="BD415" i="2" s="1"/>
  <c r="BC415" i="2" a="1"/>
  <c r="BC415" i="2" s="1"/>
  <c r="BA415" i="2" a="1"/>
  <c r="BA415" i="2" s="1"/>
  <c r="BF415" i="2" a="1"/>
  <c r="BF415" i="2" s="1"/>
  <c r="BE415" i="2"/>
  <c r="BC479" i="2" a="1"/>
  <c r="BC479" i="2" s="1"/>
  <c r="BE479" i="2"/>
  <c r="BD479" i="2" a="1"/>
  <c r="BD479" i="2" s="1"/>
  <c r="BA479" i="2" a="1"/>
  <c r="BA479" i="2" s="1"/>
  <c r="AZ479" i="2" a="1"/>
  <c r="AZ479" i="2" s="1"/>
  <c r="BB479" i="2" a="1"/>
  <c r="BB479" i="2" s="1"/>
  <c r="BF479" i="2" a="1"/>
  <c r="BF479" i="2" s="1"/>
  <c r="BB511" i="2" a="1"/>
  <c r="BB511" i="2" s="1"/>
  <c r="BA511" i="2" a="1"/>
  <c r="BA511" i="2" s="1"/>
  <c r="BC511" i="2" a="1"/>
  <c r="BC511" i="2" s="1"/>
  <c r="BD511" i="2" a="1"/>
  <c r="BD511" i="2" s="1"/>
  <c r="AZ511" i="2" a="1"/>
  <c r="AZ511" i="2" s="1"/>
  <c r="BE511" i="2"/>
  <c r="BF511" i="2" a="1"/>
  <c r="BF511" i="2" s="1"/>
  <c r="AM543" i="2" a="1"/>
  <c r="AM543" i="2" s="1"/>
  <c r="AP543" i="2" a="1"/>
  <c r="AP543" i="2" s="1"/>
  <c r="AL543" i="2" a="1"/>
  <c r="AL543" i="2" s="1"/>
  <c r="AO543" i="2"/>
  <c r="AK543" i="2" a="1"/>
  <c r="AK543" i="2" s="1"/>
  <c r="AN543" i="2" a="1"/>
  <c r="AN543" i="2" s="1"/>
  <c r="BJ575" i="2" a="1"/>
  <c r="BJ575" i="2" s="1"/>
  <c r="BM575" i="2"/>
  <c r="BI575" i="2" a="1"/>
  <c r="BI575" i="2" s="1"/>
  <c r="BH575" i="2" a="1"/>
  <c r="BH575" i="2" s="1"/>
  <c r="BL575" i="2" a="1"/>
  <c r="BL575" i="2" s="1"/>
  <c r="BK575" i="2" a="1"/>
  <c r="BK575" i="2" s="1"/>
  <c r="BN575" i="2" a="1"/>
  <c r="BN575" i="2" s="1"/>
  <c r="AT639" i="2" a="1"/>
  <c r="AT639" i="2" s="1"/>
  <c r="AW639" i="2"/>
  <c r="AX639" i="2" a="1"/>
  <c r="AX639" i="2" s="1"/>
  <c r="AS639" i="2" a="1"/>
  <c r="AS639" i="2" s="1"/>
  <c r="AR639" i="2" a="1"/>
  <c r="AR639" i="2" s="1"/>
  <c r="AV639" i="2" a="1"/>
  <c r="AV639" i="2" s="1"/>
  <c r="AU639" i="2" a="1"/>
  <c r="AU639" i="2" s="1"/>
  <c r="AS671" i="2" a="1"/>
  <c r="AS671" i="2" s="1"/>
  <c r="AT671" i="2" a="1"/>
  <c r="AT671" i="2" s="1"/>
  <c r="AW671" i="2"/>
  <c r="AX671" i="2" a="1"/>
  <c r="AX671" i="2" s="1"/>
  <c r="AR671" i="2" a="1"/>
  <c r="AR671" i="2" s="1"/>
  <c r="AV671" i="2" a="1"/>
  <c r="AV671" i="2" s="1"/>
  <c r="AU671" i="2" a="1"/>
  <c r="AU671" i="2" s="1"/>
  <c r="AN671" i="2" a="1"/>
  <c r="AN671" i="2" s="1"/>
  <c r="AL671" i="2" a="1"/>
  <c r="AL671" i="2" s="1"/>
  <c r="AM671" i="2" a="1"/>
  <c r="AM671" i="2" s="1"/>
  <c r="AK671" i="2" a="1"/>
  <c r="AK671" i="2" s="1"/>
  <c r="AO671" i="2"/>
  <c r="AP671" i="2" a="1"/>
  <c r="AP671" i="2" s="1"/>
  <c r="AZ711" i="2" a="1"/>
  <c r="AZ711" i="2" s="1"/>
  <c r="BD711" i="2" a="1"/>
  <c r="BD711" i="2" s="1"/>
  <c r="BE711" i="2"/>
  <c r="BF711" i="2" a="1"/>
  <c r="BF711" i="2" s="1"/>
  <c r="BA711" i="2" a="1"/>
  <c r="BA711" i="2" s="1"/>
  <c r="BB711" i="2" a="1"/>
  <c r="BB711" i="2" s="1"/>
  <c r="BC711" i="2" a="1"/>
  <c r="BC711" i="2" s="1"/>
  <c r="BF804" i="2" a="1"/>
  <c r="BF804" i="2" s="1"/>
  <c r="BC804" i="2" a="1"/>
  <c r="BC804" i="2" s="1"/>
  <c r="BD804" i="2" a="1"/>
  <c r="BD804" i="2" s="1"/>
  <c r="BE804" i="2"/>
  <c r="AZ804" i="2" a="1"/>
  <c r="AZ804" i="2" s="1"/>
  <c r="BA804" i="2" a="1"/>
  <c r="BA804" i="2" s="1"/>
  <c r="BB804" i="2" a="1"/>
  <c r="BB804" i="2" s="1"/>
  <c r="BF836" i="2" a="1"/>
  <c r="BF836" i="2" s="1"/>
  <c r="BC836" i="2" a="1"/>
  <c r="BC836" i="2" s="1"/>
  <c r="BD836" i="2" a="1"/>
  <c r="BD836" i="2" s="1"/>
  <c r="BE836" i="2"/>
  <c r="AZ836" i="2" a="1"/>
  <c r="AZ836" i="2" s="1"/>
  <c r="BA836" i="2" a="1"/>
  <c r="BA836" i="2" s="1"/>
  <c r="BB836" i="2" a="1"/>
  <c r="BB836" i="2" s="1"/>
  <c r="BF868" i="2" a="1"/>
  <c r="BF868" i="2" s="1"/>
  <c r="BC868" i="2" a="1"/>
  <c r="BC868" i="2" s="1"/>
  <c r="BD868" i="2" a="1"/>
  <c r="BD868" i="2" s="1"/>
  <c r="BE868" i="2"/>
  <c r="AZ868" i="2" a="1"/>
  <c r="AZ868" i="2" s="1"/>
  <c r="BA868" i="2" a="1"/>
  <c r="BA868" i="2" s="1"/>
  <c r="BB868" i="2" a="1"/>
  <c r="BB868" i="2" s="1"/>
  <c r="BN900" i="2" a="1"/>
  <c r="BN900" i="2" s="1"/>
  <c r="BH900" i="2" a="1"/>
  <c r="BH900" i="2" s="1"/>
  <c r="BK900" i="2" a="1"/>
  <c r="BK900" i="2" s="1"/>
  <c r="BJ900" i="2" a="1"/>
  <c r="BJ900" i="2" s="1"/>
  <c r="BM900" i="2"/>
  <c r="BI900" i="2" a="1"/>
  <c r="BI900" i="2" s="1"/>
  <c r="BL900" i="2" a="1"/>
  <c r="BL900" i="2" s="1"/>
  <c r="BH932" i="2" a="1"/>
  <c r="BH932" i="2" s="1"/>
  <c r="BI932" i="2" a="1"/>
  <c r="BI932" i="2" s="1"/>
  <c r="BN932" i="2" a="1"/>
  <c r="BN932" i="2" s="1"/>
  <c r="BJ932" i="2" a="1"/>
  <c r="BJ932" i="2" s="1"/>
  <c r="BK932" i="2" a="1"/>
  <c r="BK932" i="2" s="1"/>
  <c r="BM932" i="2"/>
  <c r="BL932" i="2" a="1"/>
  <c r="BL932" i="2" s="1"/>
  <c r="BB964" i="2" a="1"/>
  <c r="BB964" i="2" s="1"/>
  <c r="BE964" i="2"/>
  <c r="AZ964" i="2" a="1"/>
  <c r="AZ964" i="2" s="1"/>
  <c r="BC964" i="2" a="1"/>
  <c r="BC964" i="2" s="1"/>
  <c r="BD964" i="2" a="1"/>
  <c r="BD964" i="2" s="1"/>
  <c r="BF964" i="2" a="1"/>
  <c r="BF964" i="2" s="1"/>
  <c r="BA964" i="2" a="1"/>
  <c r="BA964" i="2" s="1"/>
  <c r="AK996" i="2" a="1"/>
  <c r="AK996" i="2" s="1"/>
  <c r="AO996" i="2"/>
  <c r="AL996" i="2" a="1"/>
  <c r="AL996" i="2" s="1"/>
  <c r="AP996" i="2" a="1"/>
  <c r="AP996" i="2" s="1"/>
  <c r="AM996" i="2" a="1"/>
  <c r="AM996" i="2" s="1"/>
  <c r="AN996" i="2" a="1"/>
  <c r="AN996" i="2" s="1"/>
  <c r="AU1028" i="2" a="1"/>
  <c r="AU1028" i="2" s="1"/>
  <c r="AR1028" i="2" a="1"/>
  <c r="AR1028" i="2" s="1"/>
  <c r="AW1028" i="2"/>
  <c r="AT1028" i="2" a="1"/>
  <c r="AT1028" i="2" s="1"/>
  <c r="AX1028" i="2" a="1"/>
  <c r="AX1028" i="2" s="1"/>
  <c r="AV1028" i="2" a="1"/>
  <c r="AV1028" i="2" s="1"/>
  <c r="AS1028" i="2" a="1"/>
  <c r="AS1028" i="2" s="1"/>
  <c r="AK1060" i="2" a="1"/>
  <c r="AK1060" i="2" s="1"/>
  <c r="AO1060" i="2"/>
  <c r="AL1060" i="2" a="1"/>
  <c r="AL1060" i="2" s="1"/>
  <c r="AP1060" i="2" a="1"/>
  <c r="AP1060" i="2" s="1"/>
  <c r="AN1060" i="2" a="1"/>
  <c r="AN1060" i="2" s="1"/>
  <c r="AM1060" i="2" a="1"/>
  <c r="AM1060" i="2" s="1"/>
  <c r="AT1092" i="2" a="1"/>
  <c r="AT1092" i="2" s="1"/>
  <c r="AS1092" i="2" a="1"/>
  <c r="AS1092" i="2" s="1"/>
  <c r="AX1092" i="2" a="1"/>
  <c r="AX1092" i="2" s="1"/>
  <c r="AU1092" i="2" a="1"/>
  <c r="AU1092" i="2" s="1"/>
  <c r="AR1092" i="2" a="1"/>
  <c r="AR1092" i="2" s="1"/>
  <c r="AV1092" i="2" a="1"/>
  <c r="AV1092" i="2" s="1"/>
  <c r="AW1092" i="2"/>
  <c r="AR1124" i="2" a="1"/>
  <c r="AR1124" i="2" s="1"/>
  <c r="AV1124" i="2" a="1"/>
  <c r="AV1124" i="2" s="1"/>
  <c r="AS1124" i="2" a="1"/>
  <c r="AS1124" i="2" s="1"/>
  <c r="AW1124" i="2"/>
  <c r="AU1124" i="2" a="1"/>
  <c r="AU1124" i="2" s="1"/>
  <c r="AT1124" i="2" a="1"/>
  <c r="AT1124" i="2" s="1"/>
  <c r="AX1124" i="2" a="1"/>
  <c r="AX1124" i="2" s="1"/>
  <c r="BD1156" i="2" a="1"/>
  <c r="BD1156" i="2" s="1"/>
  <c r="BE1156" i="2"/>
  <c r="BB1156" i="2" a="1"/>
  <c r="BB1156" i="2" s="1"/>
  <c r="BC1156" i="2" a="1"/>
  <c r="BC1156" i="2" s="1"/>
  <c r="BF1156" i="2" a="1"/>
  <c r="BF1156" i="2" s="1"/>
  <c r="BA1156" i="2" a="1"/>
  <c r="BA1156" i="2" s="1"/>
  <c r="AZ1156" i="2" a="1"/>
  <c r="AZ1156" i="2" s="1"/>
  <c r="AU1183" i="2" a="1"/>
  <c r="AU1183" i="2" s="1"/>
  <c r="AR1183" i="2" a="1"/>
  <c r="AR1183" i="2" s="1"/>
  <c r="AV1183" i="2" a="1"/>
  <c r="AV1183" i="2" s="1"/>
  <c r="AT1183" i="2" a="1"/>
  <c r="AT1183" i="2" s="1"/>
  <c r="AX1183" i="2" a="1"/>
  <c r="AX1183" i="2" s="1"/>
  <c r="AS1183" i="2" a="1"/>
  <c r="AS1183" i="2" s="1"/>
  <c r="AW1183" i="2"/>
  <c r="AU1215" i="2" a="1"/>
  <c r="AU1215" i="2" s="1"/>
  <c r="AR1215" i="2" a="1"/>
  <c r="AR1215" i="2" s="1"/>
  <c r="AV1215" i="2" a="1"/>
  <c r="AV1215" i="2" s="1"/>
  <c r="AT1215" i="2" a="1"/>
  <c r="AT1215" i="2" s="1"/>
  <c r="AX1215" i="2" a="1"/>
  <c r="AX1215" i="2" s="1"/>
  <c r="AW1215" i="2"/>
  <c r="AS1215" i="2" a="1"/>
  <c r="AS1215" i="2" s="1"/>
  <c r="AS1247" i="2" a="1"/>
  <c r="AS1247" i="2" s="1"/>
  <c r="AW1247" i="2"/>
  <c r="AT1247" i="2" a="1"/>
  <c r="AT1247" i="2" s="1"/>
  <c r="AX1247" i="2" a="1"/>
  <c r="AX1247" i="2" s="1"/>
  <c r="AR1247" i="2" a="1"/>
  <c r="AR1247" i="2" s="1"/>
  <c r="AV1247" i="2" a="1"/>
  <c r="AV1247" i="2" s="1"/>
  <c r="AU1247" i="2" a="1"/>
  <c r="AU1247" i="2" s="1"/>
  <c r="BN1279" i="2" a="1"/>
  <c r="BN1279" i="2" s="1"/>
  <c r="BI1279" i="2" a="1"/>
  <c r="BI1279" i="2" s="1"/>
  <c r="BH1279" i="2" a="1"/>
  <c r="BH1279" i="2" s="1"/>
  <c r="BK1279" i="2" a="1"/>
  <c r="BK1279" i="2" s="1"/>
  <c r="BL1279" i="2" a="1"/>
  <c r="BL1279" i="2" s="1"/>
  <c r="BJ1279" i="2" a="1"/>
  <c r="BJ1279" i="2" s="1"/>
  <c r="BM1279" i="2"/>
  <c r="AT1311" i="2" a="1"/>
  <c r="AT1311" i="2" s="1"/>
  <c r="AW1311" i="2"/>
  <c r="AX1311" i="2" a="1"/>
  <c r="AX1311" i="2" s="1"/>
  <c r="AV1311" i="2" a="1"/>
  <c r="AV1311" i="2" s="1"/>
  <c r="AR1311" i="2" a="1"/>
  <c r="AR1311" i="2" s="1"/>
  <c r="AS1311" i="2" a="1"/>
  <c r="AS1311" i="2" s="1"/>
  <c r="AU1311" i="2" a="1"/>
  <c r="AU1311" i="2" s="1"/>
  <c r="AW1343" i="2"/>
  <c r="AX1343" i="2" a="1"/>
  <c r="AX1343" i="2" s="1"/>
  <c r="AR1343" i="2" a="1"/>
  <c r="AR1343" i="2" s="1"/>
  <c r="AS1343" i="2" a="1"/>
  <c r="AS1343" i="2" s="1"/>
  <c r="AV1343" i="2" a="1"/>
  <c r="AV1343" i="2" s="1"/>
  <c r="AT1343" i="2" a="1"/>
  <c r="AT1343" i="2" s="1"/>
  <c r="AU1343" i="2" a="1"/>
  <c r="AU1343" i="2" s="1"/>
  <c r="BE243" i="2"/>
  <c r="BF243" i="2" a="1"/>
  <c r="BF243" i="2" s="1"/>
  <c r="BB243" i="2" a="1"/>
  <c r="BB243" i="2" s="1"/>
  <c r="BC243" i="2" a="1"/>
  <c r="BC243" i="2" s="1"/>
  <c r="BA243" i="2" a="1"/>
  <c r="BA243" i="2" s="1"/>
  <c r="AZ243" i="2" a="1"/>
  <c r="AZ243" i="2" s="1"/>
  <c r="BD243" i="2" a="1"/>
  <c r="BD243" i="2" s="1"/>
  <c r="AK210" i="2" a="1"/>
  <c r="AK210" i="2" s="1"/>
  <c r="AO210" i="2"/>
  <c r="AL210" i="2" a="1"/>
  <c r="AL210" i="2" s="1"/>
  <c r="AP210" i="2" a="1"/>
  <c r="AP210" i="2" s="1"/>
  <c r="AM210" i="2" a="1"/>
  <c r="AM210" i="2" s="1"/>
  <c r="AN210" i="2" a="1"/>
  <c r="AN210" i="2" s="1"/>
  <c r="BB178" i="2" a="1"/>
  <c r="BB178" i="2" s="1"/>
  <c r="BD178" i="2" a="1"/>
  <c r="BD178" i="2" s="1"/>
  <c r="BF178" i="2" a="1"/>
  <c r="BF178" i="2" s="1"/>
  <c r="BE178" i="2"/>
  <c r="BC178" i="2" a="1"/>
  <c r="BC178" i="2" s="1"/>
  <c r="AZ178" i="2" a="1"/>
  <c r="AZ178" i="2" s="1"/>
  <c r="BA178" i="2" a="1"/>
  <c r="BA178" i="2" s="1"/>
  <c r="BJ178" i="2" a="1"/>
  <c r="BJ178" i="2" s="1"/>
  <c r="BK178" i="2" a="1"/>
  <c r="BK178" i="2" s="1"/>
  <c r="BN178" i="2" a="1"/>
  <c r="BN178" i="2" s="1"/>
  <c r="BM178" i="2"/>
  <c r="BH178" i="2" a="1"/>
  <c r="BH178" i="2" s="1"/>
  <c r="BI178" i="2" a="1"/>
  <c r="BI178" i="2" s="1"/>
  <c r="BL178" i="2" a="1"/>
  <c r="BL178" i="2" s="1"/>
  <c r="AX146" i="2" a="1"/>
  <c r="AX146" i="2" s="1"/>
  <c r="AR146" i="2" a="1"/>
  <c r="AR146" i="2" s="1"/>
  <c r="AT146" i="2" a="1"/>
  <c r="AT146" i="2" s="1"/>
  <c r="AS146" i="2" a="1"/>
  <c r="AS146" i="2" s="1"/>
  <c r="AU146" i="2" a="1"/>
  <c r="AU146" i="2" s="1"/>
  <c r="AV146" i="2" a="1"/>
  <c r="AV146" i="2" s="1"/>
  <c r="AW146" i="2"/>
  <c r="AZ114" i="2" a="1"/>
  <c r="AZ114" i="2" s="1"/>
  <c r="BB114" i="2" a="1"/>
  <c r="BB114" i="2" s="1"/>
  <c r="BC114" i="2" a="1"/>
  <c r="BC114" i="2" s="1"/>
  <c r="BE114" i="2"/>
  <c r="BA114" i="2" a="1"/>
  <c r="BA114" i="2" s="1"/>
  <c r="BF114" i="2" a="1"/>
  <c r="BF114" i="2" s="1"/>
  <c r="BD114" i="2" a="1"/>
  <c r="BD114" i="2" s="1"/>
  <c r="AW80" i="2"/>
  <c r="AT80" i="2" a="1"/>
  <c r="AT80" i="2" s="1"/>
  <c r="AR80" i="2" a="1"/>
  <c r="AR80" i="2" s="1"/>
  <c r="AS80" i="2" a="1"/>
  <c r="AS80" i="2" s="1"/>
  <c r="AU80" i="2" a="1"/>
  <c r="AU80" i="2" s="1"/>
  <c r="AX80" i="2" a="1"/>
  <c r="AX80" i="2" s="1"/>
  <c r="AV80" i="2" a="1"/>
  <c r="AV80" i="2" s="1"/>
  <c r="BI48" i="2" a="1"/>
  <c r="BI48" i="2" s="1"/>
  <c r="BM48" i="2"/>
  <c r="BJ48" i="2" a="1"/>
  <c r="BJ48" i="2" s="1"/>
  <c r="BN48" i="2" a="1"/>
  <c r="BN48" i="2" s="1"/>
  <c r="BK48" i="2" a="1"/>
  <c r="BK48" i="2" s="1"/>
  <c r="BH48" i="2" a="1"/>
  <c r="BH48" i="2" s="1"/>
  <c r="BL48" i="2" a="1"/>
  <c r="BL48" i="2" s="1"/>
  <c r="AM16" i="2" a="1"/>
  <c r="AM16" i="2" s="1"/>
  <c r="AO16" i="2"/>
  <c r="AL16" i="2" a="1"/>
  <c r="AL16" i="2" s="1"/>
  <c r="AP16" i="2" a="1"/>
  <c r="AP16" i="2" s="1"/>
  <c r="AK16" i="2" a="1"/>
  <c r="AK16" i="2" s="1"/>
  <c r="AN16" i="2" a="1"/>
  <c r="AN16" i="2" s="1"/>
  <c r="BD295" i="2" a="1"/>
  <c r="BD295" i="2" s="1"/>
  <c r="AZ295" i="2" a="1"/>
  <c r="AZ295" i="2" s="1"/>
  <c r="BC295" i="2" a="1"/>
  <c r="BC295" i="2" s="1"/>
  <c r="BF295" i="2" a="1"/>
  <c r="BF295" i="2" s="1"/>
  <c r="BA295" i="2" a="1"/>
  <c r="BA295" i="2" s="1"/>
  <c r="BB295" i="2" a="1"/>
  <c r="BB295" i="2" s="1"/>
  <c r="BE295" i="2"/>
  <c r="AZ336" i="2" a="1"/>
  <c r="AZ336" i="2" s="1"/>
  <c r="BC336" i="2" a="1"/>
  <c r="BC336" i="2" s="1"/>
  <c r="BD336" i="2" a="1"/>
  <c r="BD336" i="2" s="1"/>
  <c r="BE336" i="2"/>
  <c r="BB336" i="2" a="1"/>
  <c r="BB336" i="2" s="1"/>
  <c r="BA336" i="2" a="1"/>
  <c r="BA336" i="2" s="1"/>
  <c r="BF336" i="2" a="1"/>
  <c r="BF336" i="2" s="1"/>
  <c r="AL368" i="2" a="1"/>
  <c r="AL368" i="2" s="1"/>
  <c r="AK368" i="2" a="1"/>
  <c r="AK368" i="2" s="1"/>
  <c r="AN368" i="2" a="1"/>
  <c r="AN368" i="2" s="1"/>
  <c r="AM368" i="2" a="1"/>
  <c r="AM368" i="2" s="1"/>
  <c r="AO368" i="2"/>
  <c r="AP368" i="2" a="1"/>
  <c r="AP368" i="2" s="1"/>
  <c r="AR368" i="2" a="1"/>
  <c r="AR368" i="2" s="1"/>
  <c r="AU368" i="2" a="1"/>
  <c r="AU368" i="2" s="1"/>
  <c r="AW368" i="2"/>
  <c r="AS368" i="2" a="1"/>
  <c r="AS368" i="2" s="1"/>
  <c r="AT368" i="2" a="1"/>
  <c r="AT368" i="2" s="1"/>
  <c r="AV368" i="2" a="1"/>
  <c r="AV368" i="2" s="1"/>
  <c r="AX368" i="2" a="1"/>
  <c r="AX368" i="2" s="1"/>
  <c r="BC408" i="2" a="1"/>
  <c r="BC408" i="2" s="1"/>
  <c r="AZ408" i="2" a="1"/>
  <c r="AZ408" i="2" s="1"/>
  <c r="BD408" i="2" a="1"/>
  <c r="BD408" i="2" s="1"/>
  <c r="BA408" i="2" a="1"/>
  <c r="BA408" i="2" s="1"/>
  <c r="BE408" i="2"/>
  <c r="BB408" i="2" a="1"/>
  <c r="BB408" i="2" s="1"/>
  <c r="BF408" i="2" a="1"/>
  <c r="BF408" i="2" s="1"/>
  <c r="AU480" i="2" a="1"/>
  <c r="AU480" i="2" s="1"/>
  <c r="AW480" i="2"/>
  <c r="AS480" i="2" a="1"/>
  <c r="AS480" i="2" s="1"/>
  <c r="AX480" i="2" a="1"/>
  <c r="AX480" i="2" s="1"/>
  <c r="AT480" i="2" a="1"/>
  <c r="AT480" i="2" s="1"/>
  <c r="AR480" i="2" a="1"/>
  <c r="AR480" i="2" s="1"/>
  <c r="AV480" i="2" a="1"/>
  <c r="AV480" i="2" s="1"/>
  <c r="BD520" i="2" a="1"/>
  <c r="BD520" i="2" s="1"/>
  <c r="BC520" i="2" a="1"/>
  <c r="BC520" i="2" s="1"/>
  <c r="BE520" i="2"/>
  <c r="BB520" i="2" a="1"/>
  <c r="BB520" i="2" s="1"/>
  <c r="BF520" i="2" a="1"/>
  <c r="BF520" i="2" s="1"/>
  <c r="BA520" i="2" a="1"/>
  <c r="BA520" i="2" s="1"/>
  <c r="AZ520" i="2" a="1"/>
  <c r="AZ520" i="2" s="1"/>
  <c r="BA560" i="2" a="1"/>
  <c r="BA560" i="2" s="1"/>
  <c r="BB560" i="2" a="1"/>
  <c r="BB560" i="2" s="1"/>
  <c r="BE560" i="2"/>
  <c r="BD560" i="2" a="1"/>
  <c r="BD560" i="2" s="1"/>
  <c r="BC560" i="2" a="1"/>
  <c r="BC560" i="2" s="1"/>
  <c r="AZ560" i="2" a="1"/>
  <c r="AZ560" i="2" s="1"/>
  <c r="BF560" i="2" a="1"/>
  <c r="BF560" i="2" s="1"/>
  <c r="AS600" i="2" a="1"/>
  <c r="AS600" i="2" s="1"/>
  <c r="AW600" i="2"/>
  <c r="AT600" i="2" a="1"/>
  <c r="AT600" i="2" s="1"/>
  <c r="AX600" i="2" a="1"/>
  <c r="AX600" i="2" s="1"/>
  <c r="AU600" i="2" a="1"/>
  <c r="AU600" i="2" s="1"/>
  <c r="AR600" i="2" a="1"/>
  <c r="AR600" i="2" s="1"/>
  <c r="AV600" i="2" a="1"/>
  <c r="AV600" i="2" s="1"/>
  <c r="AR640" i="2" a="1"/>
  <c r="AR640" i="2" s="1"/>
  <c r="AV640" i="2" a="1"/>
  <c r="AV640" i="2" s="1"/>
  <c r="AS640" i="2" a="1"/>
  <c r="AS640" i="2" s="1"/>
  <c r="AW640" i="2"/>
  <c r="AT640" i="2" a="1"/>
  <c r="AT640" i="2" s="1"/>
  <c r="AX640" i="2" a="1"/>
  <c r="AX640" i="2" s="1"/>
  <c r="AU640" i="2" a="1"/>
  <c r="AU640" i="2" s="1"/>
  <c r="AZ680" i="2" a="1"/>
  <c r="AZ680" i="2" s="1"/>
  <c r="BC680" i="2" a="1"/>
  <c r="BC680" i="2" s="1"/>
  <c r="BB680" i="2" a="1"/>
  <c r="BB680" i="2" s="1"/>
  <c r="BF680" i="2" a="1"/>
  <c r="BF680" i="2" s="1"/>
  <c r="BD680" i="2" a="1"/>
  <c r="BD680" i="2" s="1"/>
  <c r="BA680" i="2" a="1"/>
  <c r="BA680" i="2" s="1"/>
  <c r="BE680" i="2"/>
  <c r="AL680" i="2" a="1"/>
  <c r="AL680" i="2" s="1"/>
  <c r="AP680" i="2" a="1"/>
  <c r="AP680" i="2" s="1"/>
  <c r="AM680" i="2" a="1"/>
  <c r="AM680" i="2" s="1"/>
  <c r="AN680" i="2" a="1"/>
  <c r="AN680" i="2" s="1"/>
  <c r="AK680" i="2" a="1"/>
  <c r="AK680" i="2" s="1"/>
  <c r="AO680" i="2"/>
  <c r="AL728" i="2" a="1"/>
  <c r="AL728" i="2" s="1"/>
  <c r="AM728" i="2" a="1"/>
  <c r="AM728" i="2" s="1"/>
  <c r="AK728" i="2" a="1"/>
  <c r="AK728" i="2" s="1"/>
  <c r="AO728" i="2"/>
  <c r="AN728" i="2" a="1"/>
  <c r="AN728" i="2" s="1"/>
  <c r="AP728" i="2" a="1"/>
  <c r="AP728" i="2" s="1"/>
  <c r="AM805" i="2" a="1"/>
  <c r="AM805" i="2" s="1"/>
  <c r="AL805" i="2" a="1"/>
  <c r="AL805" i="2" s="1"/>
  <c r="AO805" i="2"/>
  <c r="AK805" i="2" a="1"/>
  <c r="AK805" i="2" s="1"/>
  <c r="AP805" i="2" a="1"/>
  <c r="AP805" i="2" s="1"/>
  <c r="AN805" i="2" a="1"/>
  <c r="AN805" i="2" s="1"/>
  <c r="BN837" i="2" a="1"/>
  <c r="BN837" i="2" s="1"/>
  <c r="BM837" i="2"/>
  <c r="BH837" i="2" a="1"/>
  <c r="BH837" i="2" s="1"/>
  <c r="BK837" i="2" a="1"/>
  <c r="BK837" i="2" s="1"/>
  <c r="BL837" i="2" a="1"/>
  <c r="BL837" i="2" s="1"/>
  <c r="BI837" i="2" a="1"/>
  <c r="BI837" i="2" s="1"/>
  <c r="BJ837" i="2" a="1"/>
  <c r="BJ837" i="2" s="1"/>
  <c r="AM837" i="2" a="1"/>
  <c r="AM837" i="2" s="1"/>
  <c r="AL837" i="2" a="1"/>
  <c r="AL837" i="2" s="1"/>
  <c r="AO837" i="2"/>
  <c r="AK837" i="2" a="1"/>
  <c r="AK837" i="2" s="1"/>
  <c r="AP837" i="2" a="1"/>
  <c r="AP837" i="2" s="1"/>
  <c r="AN837" i="2" a="1"/>
  <c r="AN837" i="2" s="1"/>
  <c r="BN877" i="2" a="1"/>
  <c r="BN877" i="2" s="1"/>
  <c r="BM877" i="2"/>
  <c r="BH877" i="2" a="1"/>
  <c r="BH877" i="2" s="1"/>
  <c r="BK877" i="2" a="1"/>
  <c r="BK877" i="2" s="1"/>
  <c r="BL877" i="2" a="1"/>
  <c r="BL877" i="2" s="1"/>
  <c r="BJ877" i="2" a="1"/>
  <c r="BJ877" i="2" s="1"/>
  <c r="BI877" i="2" a="1"/>
  <c r="BI877" i="2" s="1"/>
  <c r="BM925" i="2"/>
  <c r="BI925" i="2" a="1"/>
  <c r="BI925" i="2" s="1"/>
  <c r="BJ925" i="2" a="1"/>
  <c r="BJ925" i="2" s="1"/>
  <c r="BL925" i="2" a="1"/>
  <c r="BL925" i="2" s="1"/>
  <c r="BH925" i="2" a="1"/>
  <c r="BH925" i="2" s="1"/>
  <c r="BN925" i="2" a="1"/>
  <c r="BN925" i="2" s="1"/>
  <c r="BK925" i="2" a="1"/>
  <c r="BK925" i="2" s="1"/>
  <c r="AM965" i="2" a="1"/>
  <c r="AM965" i="2" s="1"/>
  <c r="AO965" i="2"/>
  <c r="AL965" i="2" a="1"/>
  <c r="AL965" i="2" s="1"/>
  <c r="AN965" i="2" a="1"/>
  <c r="AN965" i="2" s="1"/>
  <c r="AP965" i="2" a="1"/>
  <c r="AP965" i="2" s="1"/>
  <c r="AK965" i="2" a="1"/>
  <c r="AK965" i="2" s="1"/>
  <c r="AM1005" i="2" a="1"/>
  <c r="AM1005" i="2" s="1"/>
  <c r="AO1005" i="2"/>
  <c r="AL1005" i="2" a="1"/>
  <c r="AL1005" i="2" s="1"/>
  <c r="AP1005" i="2" a="1"/>
  <c r="AP1005" i="2" s="1"/>
  <c r="AK1005" i="2" a="1"/>
  <c r="AK1005" i="2" s="1"/>
  <c r="AN1005" i="2" a="1"/>
  <c r="AN1005" i="2" s="1"/>
  <c r="AZ1005" i="2" a="1"/>
  <c r="AZ1005" i="2" s="1"/>
  <c r="BE1005" i="2"/>
  <c r="BA1005" i="2" a="1"/>
  <c r="BA1005" i="2" s="1"/>
  <c r="BF1005" i="2" a="1"/>
  <c r="BF1005" i="2" s="1"/>
  <c r="BB1005" i="2" a="1"/>
  <c r="BB1005" i="2" s="1"/>
  <c r="BC1005" i="2" a="1"/>
  <c r="BC1005" i="2" s="1"/>
  <c r="BD1005" i="2" a="1"/>
  <c r="BD1005" i="2" s="1"/>
  <c r="BK1045" i="2" a="1"/>
  <c r="BK1045" i="2" s="1"/>
  <c r="BH1045" i="2" a="1"/>
  <c r="BH1045" i="2" s="1"/>
  <c r="BL1045" i="2" a="1"/>
  <c r="BL1045" i="2" s="1"/>
  <c r="BJ1045" i="2" a="1"/>
  <c r="BJ1045" i="2" s="1"/>
  <c r="BN1045" i="2" a="1"/>
  <c r="BN1045" i="2" s="1"/>
  <c r="BI1045" i="2" a="1"/>
  <c r="BI1045" i="2" s="1"/>
  <c r="BM1045" i="2"/>
  <c r="AL1085" i="2" a="1"/>
  <c r="AL1085" i="2" s="1"/>
  <c r="AO1085" i="2"/>
  <c r="AP1085" i="2" a="1"/>
  <c r="AP1085" i="2" s="1"/>
  <c r="AK1085" i="2" a="1"/>
  <c r="AK1085" i="2" s="1"/>
  <c r="AM1085" i="2" a="1"/>
  <c r="AM1085" i="2" s="1"/>
  <c r="AN1085" i="2" a="1"/>
  <c r="AN1085" i="2" s="1"/>
  <c r="AK1173" i="2" a="1"/>
  <c r="AK1173" i="2" s="1"/>
  <c r="AO1173" i="2"/>
  <c r="AL1173" i="2" a="1"/>
  <c r="AL1173" i="2" s="1"/>
  <c r="AP1173" i="2" a="1"/>
  <c r="AP1173" i="2" s="1"/>
  <c r="AN1173" i="2" a="1"/>
  <c r="AN1173" i="2" s="1"/>
  <c r="AM1173" i="2" a="1"/>
  <c r="AM1173" i="2" s="1"/>
  <c r="AN1208" i="2" a="1"/>
  <c r="AN1208" i="2" s="1"/>
  <c r="AK1208" i="2" a="1"/>
  <c r="AK1208" i="2" s="1"/>
  <c r="AO1208" i="2"/>
  <c r="AM1208" i="2" a="1"/>
  <c r="AM1208" i="2" s="1"/>
  <c r="AL1208" i="2" a="1"/>
  <c r="AL1208" i="2" s="1"/>
  <c r="AP1208" i="2" a="1"/>
  <c r="AP1208" i="2" s="1"/>
  <c r="BI1256" i="2" a="1"/>
  <c r="BI1256" i="2" s="1"/>
  <c r="BK1256" i="2" a="1"/>
  <c r="BK1256" i="2" s="1"/>
  <c r="BM1256" i="2"/>
  <c r="BJ1256" i="2" a="1"/>
  <c r="BJ1256" i="2" s="1"/>
  <c r="BH1256" i="2" a="1"/>
  <c r="BH1256" i="2" s="1"/>
  <c r="BN1256" i="2" a="1"/>
  <c r="BN1256" i="2" s="1"/>
  <c r="BL1256" i="2" a="1"/>
  <c r="BL1256" i="2" s="1"/>
  <c r="BF1296" i="2" a="1"/>
  <c r="BF1296" i="2" s="1"/>
  <c r="BB1296" i="2" a="1"/>
  <c r="BB1296" i="2" s="1"/>
  <c r="BA1296" i="2" a="1"/>
  <c r="BA1296" i="2" s="1"/>
  <c r="BD1296" i="2" a="1"/>
  <c r="BD1296" i="2" s="1"/>
  <c r="AZ1296" i="2" a="1"/>
  <c r="AZ1296" i="2" s="1"/>
  <c r="BE1296" i="2"/>
  <c r="BC1296" i="2" a="1"/>
  <c r="BC1296" i="2" s="1"/>
  <c r="BI1344" i="2" a="1"/>
  <c r="BI1344" i="2" s="1"/>
  <c r="BL1344" i="2" a="1"/>
  <c r="BL1344" i="2" s="1"/>
  <c r="BH1344" i="2" a="1"/>
  <c r="BH1344" i="2" s="1"/>
  <c r="BJ1344" i="2" a="1"/>
  <c r="BJ1344" i="2" s="1"/>
  <c r="BM1344" i="2"/>
  <c r="BN1344" i="2" a="1"/>
  <c r="BN1344" i="2" s="1"/>
  <c r="BK1344" i="2" a="1"/>
  <c r="BK1344" i="2" s="1"/>
  <c r="AZ233" i="2" a="1"/>
  <c r="AZ233" i="2" s="1"/>
  <c r="BF233" i="2" a="1"/>
  <c r="BF233" i="2" s="1"/>
  <c r="BA233" i="2" a="1"/>
  <c r="BA233" i="2" s="1"/>
  <c r="BC233" i="2" a="1"/>
  <c r="BC233" i="2" s="1"/>
  <c r="BB233" i="2" a="1"/>
  <c r="BB233" i="2" s="1"/>
  <c r="BE233" i="2"/>
  <c r="BD233" i="2" a="1"/>
  <c r="BD233" i="2" s="1"/>
  <c r="BK193" i="2" a="1"/>
  <c r="BK193" i="2" s="1"/>
  <c r="BL193" i="2" a="1"/>
  <c r="BL193" i="2" s="1"/>
  <c r="BN193" i="2" a="1"/>
  <c r="BN193" i="2" s="1"/>
  <c r="BH193" i="2" a="1"/>
  <c r="BH193" i="2" s="1"/>
  <c r="BJ193" i="2" a="1"/>
  <c r="BJ193" i="2" s="1"/>
  <c r="BI193" i="2" a="1"/>
  <c r="BI193" i="2" s="1"/>
  <c r="BM193" i="2"/>
  <c r="BH145" i="2" a="1"/>
  <c r="BH145" i="2" s="1"/>
  <c r="BI145" i="2" a="1"/>
  <c r="BI145" i="2" s="1"/>
  <c r="BK145" i="2" a="1"/>
  <c r="BK145" i="2" s="1"/>
  <c r="BM145" i="2"/>
  <c r="BN145" i="2" a="1"/>
  <c r="BN145" i="2" s="1"/>
  <c r="BJ145" i="2" a="1"/>
  <c r="BJ145" i="2" s="1"/>
  <c r="BL145" i="2" a="1"/>
  <c r="BL145" i="2" s="1"/>
  <c r="BH105" i="2" a="1"/>
  <c r="BH105" i="2" s="1"/>
  <c r="BI105" i="2" a="1"/>
  <c r="BI105" i="2" s="1"/>
  <c r="BN105" i="2" a="1"/>
  <c r="BN105" i="2" s="1"/>
  <c r="BJ105" i="2" a="1"/>
  <c r="BJ105" i="2" s="1"/>
  <c r="BK105" i="2" a="1"/>
  <c r="BK105" i="2" s="1"/>
  <c r="BM105" i="2"/>
  <c r="BL105" i="2" a="1"/>
  <c r="BL105" i="2" s="1"/>
  <c r="AM105" i="2" a="1"/>
  <c r="AM105" i="2" s="1"/>
  <c r="AN105" i="2" a="1"/>
  <c r="AN105" i="2" s="1"/>
  <c r="AK105" i="2" a="1"/>
  <c r="AK105" i="2" s="1"/>
  <c r="AO105" i="2"/>
  <c r="AL105" i="2" a="1"/>
  <c r="AL105" i="2" s="1"/>
  <c r="AP105" i="2" a="1"/>
  <c r="AP105" i="2" s="1"/>
  <c r="BA23" i="2" a="1"/>
  <c r="BA23" i="2" s="1"/>
  <c r="BE23" i="2"/>
  <c r="BB23" i="2" a="1"/>
  <c r="BB23" i="2" s="1"/>
  <c r="BC23" i="2" a="1"/>
  <c r="BC23" i="2" s="1"/>
  <c r="AX15" i="4" s="1"/>
  <c r="BF23" i="2" a="1"/>
  <c r="BF23" i="2" s="1"/>
  <c r="BD23" i="2" a="1"/>
  <c r="BD23" i="2" s="1"/>
  <c r="AY15" i="4" s="1"/>
  <c r="AZ23" i="2" a="1"/>
  <c r="AZ23" i="2" s="1"/>
  <c r="AZ323" i="2" a="1"/>
  <c r="AZ323" i="2" s="1"/>
  <c r="BD323" i="2" a="1"/>
  <c r="BD323" i="2" s="1"/>
  <c r="BA323" i="2" a="1"/>
  <c r="BA323" i="2" s="1"/>
  <c r="BE323" i="2"/>
  <c r="BB323" i="2" a="1"/>
  <c r="BB323" i="2" s="1"/>
  <c r="BF323" i="2" a="1"/>
  <c r="BF323" i="2" s="1"/>
  <c r="BC323" i="2" a="1"/>
  <c r="BC323" i="2" s="1"/>
  <c r="BE403" i="2"/>
  <c r="AZ403" i="2" a="1"/>
  <c r="AZ403" i="2" s="1"/>
  <c r="BB403" i="2" a="1"/>
  <c r="BB403" i="2" s="1"/>
  <c r="BD403" i="2" a="1"/>
  <c r="BD403" i="2" s="1"/>
  <c r="BC403" i="2" a="1"/>
  <c r="BC403" i="2" s="1"/>
  <c r="BA403" i="2" a="1"/>
  <c r="BA403" i="2" s="1"/>
  <c r="BF403" i="2" a="1"/>
  <c r="BF403" i="2" s="1"/>
  <c r="AN483" i="2" a="1"/>
  <c r="AN483" i="2" s="1"/>
  <c r="AO483" i="2"/>
  <c r="AL483" i="2" a="1"/>
  <c r="AL483" i="2" s="1"/>
  <c r="AP483" i="2" a="1"/>
  <c r="AP483" i="2" s="1"/>
  <c r="AK483" i="2" a="1"/>
  <c r="AK483" i="2" s="1"/>
  <c r="AM483" i="2" a="1"/>
  <c r="AM483" i="2" s="1"/>
  <c r="AX563" i="2" a="1"/>
  <c r="AX563" i="2" s="1"/>
  <c r="AR563" i="2" a="1"/>
  <c r="AR563" i="2" s="1"/>
  <c r="AT563" i="2" a="1"/>
  <c r="AT563" i="2" s="1"/>
  <c r="AS563" i="2" a="1"/>
  <c r="AS563" i="2" s="1"/>
  <c r="AU563" i="2" a="1"/>
  <c r="AU563" i="2" s="1"/>
  <c r="AV563" i="2" a="1"/>
  <c r="AV563" i="2" s="1"/>
  <c r="AW563" i="2"/>
  <c r="BH635" i="2" a="1"/>
  <c r="BH635" i="2" s="1"/>
  <c r="BK635" i="2" a="1"/>
  <c r="BK635" i="2" s="1"/>
  <c r="BM635" i="2"/>
  <c r="BJ635" i="2" a="1"/>
  <c r="BJ635" i="2" s="1"/>
  <c r="BI635" i="2" a="1"/>
  <c r="BI635" i="2" s="1"/>
  <c r="BN635" i="2" a="1"/>
  <c r="BN635" i="2" s="1"/>
  <c r="BL635" i="2" a="1"/>
  <c r="BL635" i="2" s="1"/>
  <c r="AL723" i="2" a="1"/>
  <c r="AL723" i="2" s="1"/>
  <c r="AN723" i="2" a="1"/>
  <c r="AN723" i="2" s="1"/>
  <c r="AO723" i="2"/>
  <c r="AK723" i="2" a="1"/>
  <c r="AK723" i="2" s="1"/>
  <c r="AM723" i="2" a="1"/>
  <c r="AM723" i="2" s="1"/>
  <c r="AP723" i="2" a="1"/>
  <c r="AP723" i="2" s="1"/>
  <c r="BN800" i="2" a="1"/>
  <c r="BN800" i="2" s="1"/>
  <c r="BH800" i="2" a="1"/>
  <c r="BH800" i="2" s="1"/>
  <c r="BK800" i="2" a="1"/>
  <c r="BK800" i="2" s="1"/>
  <c r="BJ800" i="2" a="1"/>
  <c r="BJ800" i="2" s="1"/>
  <c r="BM800" i="2"/>
  <c r="BI800" i="2" a="1"/>
  <c r="BI800" i="2" s="1"/>
  <c r="BL800" i="2" a="1"/>
  <c r="BL800" i="2" s="1"/>
  <c r="AP880" i="2" a="1"/>
  <c r="AP880" i="2" s="1"/>
  <c r="AK880" i="2" a="1"/>
  <c r="AK880" i="2" s="1"/>
  <c r="AL880" i="2" a="1"/>
  <c r="AL880" i="2" s="1"/>
  <c r="AM880" i="2" a="1"/>
  <c r="AM880" i="2" s="1"/>
  <c r="AN880" i="2" a="1"/>
  <c r="AN880" i="2" s="1"/>
  <c r="AO880" i="2"/>
  <c r="AN944" i="2" a="1"/>
  <c r="AN944" i="2" s="1"/>
  <c r="AK944" i="2" a="1"/>
  <c r="AK944" i="2" s="1"/>
  <c r="AO944" i="2"/>
  <c r="AL944" i="2" a="1"/>
  <c r="AL944" i="2" s="1"/>
  <c r="AP944" i="2" a="1"/>
  <c r="AP944" i="2" s="1"/>
  <c r="AM944" i="2" a="1"/>
  <c r="AM944" i="2" s="1"/>
  <c r="BB1016" i="2" a="1"/>
  <c r="BB1016" i="2" s="1"/>
  <c r="BD1016" i="2" a="1"/>
  <c r="BD1016" i="2" s="1"/>
  <c r="BF1016" i="2" a="1"/>
  <c r="BF1016" i="2" s="1"/>
  <c r="BA1016" i="2" a="1"/>
  <c r="BA1016" i="2" s="1"/>
  <c r="BE1016" i="2"/>
  <c r="AZ1016" i="2" a="1"/>
  <c r="AZ1016" i="2" s="1"/>
  <c r="BC1016" i="2" a="1"/>
  <c r="BC1016" i="2" s="1"/>
  <c r="AL1080" i="2" a="1"/>
  <c r="AL1080" i="2" s="1"/>
  <c r="AP1080" i="2" a="1"/>
  <c r="AP1080" i="2" s="1"/>
  <c r="AM1080" i="2" a="1"/>
  <c r="AM1080" i="2" s="1"/>
  <c r="AK1080" i="2" a="1"/>
  <c r="AK1080" i="2" s="1"/>
  <c r="AO1080" i="2"/>
  <c r="AN1080" i="2" a="1"/>
  <c r="AN1080" i="2" s="1"/>
  <c r="BH1227" i="2" a="1"/>
  <c r="BH1227" i="2" s="1"/>
  <c r="BJ1227" i="2" a="1"/>
  <c r="BJ1227" i="2" s="1"/>
  <c r="BN1227" i="2" a="1"/>
  <c r="BN1227" i="2" s="1"/>
  <c r="BI1227" i="2" a="1"/>
  <c r="BI1227" i="2" s="1"/>
  <c r="BM1227" i="2"/>
  <c r="BK1227" i="2" a="1"/>
  <c r="BK1227" i="2" s="1"/>
  <c r="BL1227" i="2" a="1"/>
  <c r="BL1227" i="2" s="1"/>
  <c r="BN1307" i="2" a="1"/>
  <c r="BN1307" i="2" s="1"/>
  <c r="BH1307" i="2" a="1"/>
  <c r="BH1307" i="2" s="1"/>
  <c r="BK1307" i="2" a="1"/>
  <c r="BK1307" i="2" s="1"/>
  <c r="BJ1307" i="2" a="1"/>
  <c r="BJ1307" i="2" s="1"/>
  <c r="BM1307" i="2"/>
  <c r="BI1307" i="2" a="1"/>
  <c r="BI1307" i="2" s="1"/>
  <c r="BL1307" i="2" a="1"/>
  <c r="BL1307" i="2" s="1"/>
  <c r="BI12" i="2" a="1"/>
  <c r="BI12" i="2" s="1"/>
  <c r="BM12" i="2"/>
  <c r="BJ12" i="2" a="1"/>
  <c r="BJ12" i="2" s="1"/>
  <c r="BN12" i="2" a="1"/>
  <c r="BN12" i="2" s="1"/>
  <c r="BK12" i="2" a="1"/>
  <c r="BK12" i="2" s="1"/>
  <c r="BH12" i="2" a="1"/>
  <c r="BH12" i="2" s="1"/>
  <c r="BL12" i="2" a="1"/>
  <c r="BL12" i="2" s="1"/>
  <c r="AT12" i="2" a="1"/>
  <c r="AT12" i="2" s="1"/>
  <c r="AU12" i="2" a="1"/>
  <c r="AU12" i="2" s="1"/>
  <c r="AX12" i="2" a="1"/>
  <c r="AX12" i="2" s="1"/>
  <c r="AS12" i="2" a="1"/>
  <c r="AS12" i="2" s="1"/>
  <c r="AW12" i="2"/>
  <c r="AV12" i="2" a="1"/>
  <c r="AV12" i="2" s="1"/>
  <c r="AR12" i="2" a="1"/>
  <c r="AR12" i="2" s="1"/>
  <c r="BJ428" i="2" a="1"/>
  <c r="BJ428" i="2" s="1"/>
  <c r="BL428" i="2" a="1"/>
  <c r="BL428" i="2" s="1"/>
  <c r="BH428" i="2" a="1"/>
  <c r="BH428" i="2" s="1"/>
  <c r="BM428" i="2"/>
  <c r="BI428" i="2" a="1"/>
  <c r="BI428" i="2" s="1"/>
  <c r="BK428" i="2" a="1"/>
  <c r="BK428" i="2" s="1"/>
  <c r="BN428" i="2" a="1"/>
  <c r="BN428" i="2" s="1"/>
  <c r="AT508" i="2" a="1"/>
  <c r="AT508" i="2" s="1"/>
  <c r="AU508" i="2" a="1"/>
  <c r="AU508" i="2" s="1"/>
  <c r="AV508" i="2" a="1"/>
  <c r="AV508" i="2" s="1"/>
  <c r="AR508" i="2" a="1"/>
  <c r="AR508" i="2" s="1"/>
  <c r="AW508" i="2"/>
  <c r="AS508" i="2" a="1"/>
  <c r="AS508" i="2" s="1"/>
  <c r="AX508" i="2" a="1"/>
  <c r="AX508" i="2" s="1"/>
  <c r="AZ596" i="2" a="1"/>
  <c r="AZ596" i="2" s="1"/>
  <c r="BD596" i="2" a="1"/>
  <c r="BD596" i="2" s="1"/>
  <c r="BA596" i="2" a="1"/>
  <c r="BA596" i="2" s="1"/>
  <c r="BC596" i="2" a="1"/>
  <c r="BC596" i="2" s="1"/>
  <c r="BE596" i="2"/>
  <c r="BB596" i="2" a="1"/>
  <c r="BB596" i="2" s="1"/>
  <c r="BF596" i="2" a="1"/>
  <c r="BF596" i="2" s="1"/>
  <c r="AM596" i="2" a="1"/>
  <c r="AM596" i="2" s="1"/>
  <c r="AL596" i="2" a="1"/>
  <c r="AL596" i="2" s="1"/>
  <c r="AN596" i="2" a="1"/>
  <c r="AN596" i="2" s="1"/>
  <c r="AO596" i="2"/>
  <c r="AK596" i="2" a="1"/>
  <c r="AK596" i="2" s="1"/>
  <c r="AP596" i="2" a="1"/>
  <c r="AP596" i="2" s="1"/>
  <c r="AZ676" i="2" a="1"/>
  <c r="AZ676" i="2" s="1"/>
  <c r="BC676" i="2" a="1"/>
  <c r="BC676" i="2" s="1"/>
  <c r="BB676" i="2" a="1"/>
  <c r="BB676" i="2" s="1"/>
  <c r="BF676" i="2" a="1"/>
  <c r="BF676" i="2" s="1"/>
  <c r="BA676" i="2" a="1"/>
  <c r="BA676" i="2" s="1"/>
  <c r="BD676" i="2" a="1"/>
  <c r="BD676" i="2" s="1"/>
  <c r="BE676" i="2"/>
  <c r="AL761" i="2" a="1"/>
  <c r="AL761" i="2" s="1"/>
  <c r="AM761" i="2" a="1"/>
  <c r="AM761" i="2" s="1"/>
  <c r="AN761" i="2" a="1"/>
  <c r="AN761" i="2" s="1"/>
  <c r="AK761" i="2" a="1"/>
  <c r="AK761" i="2" s="1"/>
  <c r="AO761" i="2"/>
  <c r="AP761" i="2" a="1"/>
  <c r="AP761" i="2" s="1"/>
  <c r="BN841" i="2" a="1"/>
  <c r="BN841" i="2" s="1"/>
  <c r="BI841" i="2" a="1"/>
  <c r="BI841" i="2" s="1"/>
  <c r="BJ841" i="2" a="1"/>
  <c r="BJ841" i="2" s="1"/>
  <c r="BK841" i="2" a="1"/>
  <c r="BK841" i="2" s="1"/>
  <c r="BL841" i="2" a="1"/>
  <c r="BL841" i="2" s="1"/>
  <c r="BH841" i="2" a="1"/>
  <c r="BH841" i="2" s="1"/>
  <c r="BM841" i="2"/>
  <c r="AP905" i="2" a="1"/>
  <c r="AP905" i="2" s="1"/>
  <c r="AK905" i="2" a="1"/>
  <c r="AK905" i="2" s="1"/>
  <c r="AM905" i="2" a="1"/>
  <c r="AM905" i="2" s="1"/>
  <c r="AN905" i="2" a="1"/>
  <c r="AN905" i="2" s="1"/>
  <c r="AO905" i="2"/>
  <c r="AL905" i="2" a="1"/>
  <c r="AL905" i="2" s="1"/>
  <c r="AX905" i="2" a="1"/>
  <c r="AX905" i="2" s="1"/>
  <c r="AU905" i="2" a="1"/>
  <c r="AU905" i="2" s="1"/>
  <c r="AV905" i="2" a="1"/>
  <c r="AV905" i="2" s="1"/>
  <c r="AW905" i="2"/>
  <c r="AR905" i="2" a="1"/>
  <c r="AR905" i="2" s="1"/>
  <c r="AS905" i="2" a="1"/>
  <c r="AS905" i="2" s="1"/>
  <c r="AT905" i="2" a="1"/>
  <c r="AT905" i="2" s="1"/>
  <c r="BJ977" i="2" a="1"/>
  <c r="BJ977" i="2" s="1"/>
  <c r="BN977" i="2" a="1"/>
  <c r="BN977" i="2" s="1"/>
  <c r="BK977" i="2" a="1"/>
  <c r="BK977" i="2" s="1"/>
  <c r="BH977" i="2" a="1"/>
  <c r="BH977" i="2" s="1"/>
  <c r="BL977" i="2" a="1"/>
  <c r="BL977" i="2" s="1"/>
  <c r="BI977" i="2" a="1"/>
  <c r="BI977" i="2" s="1"/>
  <c r="BM977" i="2"/>
  <c r="AZ1057" i="2" a="1"/>
  <c r="AZ1057" i="2" s="1"/>
  <c r="BA1057" i="2" a="1"/>
  <c r="BA1057" i="2" s="1"/>
  <c r="BF1057" i="2" a="1"/>
  <c r="BF1057" i="2" s="1"/>
  <c r="BB1057" i="2" a="1"/>
  <c r="BB1057" i="2" s="1"/>
  <c r="BE1057" i="2"/>
  <c r="BC1057" i="2" a="1"/>
  <c r="BC1057" i="2" s="1"/>
  <c r="BD1057" i="2" a="1"/>
  <c r="BD1057" i="2" s="1"/>
  <c r="BL1137" i="2" a="1"/>
  <c r="BL1137" i="2" s="1"/>
  <c r="BK1137" i="2" a="1"/>
  <c r="BK1137" i="2" s="1"/>
  <c r="BI1137" i="2" a="1"/>
  <c r="BI1137" i="2" s="1"/>
  <c r="BN1137" i="2" a="1"/>
  <c r="BN1137" i="2" s="1"/>
  <c r="BM1137" i="2"/>
  <c r="BH1137" i="2" a="1"/>
  <c r="BH1137" i="2" s="1"/>
  <c r="BJ1137" i="2" a="1"/>
  <c r="BJ1137" i="2" s="1"/>
  <c r="AK1212" i="2" a="1"/>
  <c r="AK1212" i="2" s="1"/>
  <c r="AO1212" i="2"/>
  <c r="AL1212" i="2" a="1"/>
  <c r="AL1212" i="2" s="1"/>
  <c r="AP1212" i="2" a="1"/>
  <c r="AP1212" i="2" s="1"/>
  <c r="AN1212" i="2" a="1"/>
  <c r="AN1212" i="2" s="1"/>
  <c r="AM1212" i="2" a="1"/>
  <c r="AM1212" i="2" s="1"/>
  <c r="AZ1212" i="2" a="1"/>
  <c r="AZ1212" i="2" s="1"/>
  <c r="BF1212" i="2" a="1"/>
  <c r="BF1212" i="2" s="1"/>
  <c r="BE1212" i="2"/>
  <c r="BC1212" i="2" a="1"/>
  <c r="BC1212" i="2" s="1"/>
  <c r="BD1212" i="2" a="1"/>
  <c r="BD1212" i="2" s="1"/>
  <c r="BA1212" i="2" a="1"/>
  <c r="BA1212" i="2" s="1"/>
  <c r="BB1212" i="2" a="1"/>
  <c r="BB1212" i="2" s="1"/>
  <c r="AT1284" i="2" a="1"/>
  <c r="AT1284" i="2" s="1"/>
  <c r="AX1284" i="2" a="1"/>
  <c r="AX1284" i="2" s="1"/>
  <c r="AV1284" i="2" a="1"/>
  <c r="AV1284" i="2" s="1"/>
  <c r="AS1284" i="2" a="1"/>
  <c r="AS1284" i="2" s="1"/>
  <c r="AR1284" i="2" a="1"/>
  <c r="AR1284" i="2" s="1"/>
  <c r="AU1284" i="2" a="1"/>
  <c r="AU1284" i="2" s="1"/>
  <c r="AW1284" i="2"/>
  <c r="AL1348" i="2" a="1"/>
  <c r="AL1348" i="2" s="1"/>
  <c r="AO1348" i="2"/>
  <c r="AN1348" i="2" a="1"/>
  <c r="AN1348" i="2" s="1"/>
  <c r="AM1348" i="2" a="1"/>
  <c r="AM1348" i="2" s="1"/>
  <c r="AP1348" i="2" a="1"/>
  <c r="AP1348" i="2" s="1"/>
  <c r="AK1348" i="2" a="1"/>
  <c r="AK1348" i="2" s="1"/>
  <c r="AZ197" i="2" a="1"/>
  <c r="AZ197" i="2" s="1"/>
  <c r="BE197" i="2"/>
  <c r="BD197" i="2" a="1"/>
  <c r="BD197" i="2" s="1"/>
  <c r="BB197" i="2" a="1"/>
  <c r="BB197" i="2" s="1"/>
  <c r="BA197" i="2" a="1"/>
  <c r="BA197" i="2" s="1"/>
  <c r="BC197" i="2" a="1"/>
  <c r="BC197" i="2" s="1"/>
  <c r="BF197" i="2" a="1"/>
  <c r="BF197" i="2" s="1"/>
  <c r="BB109" i="2" a="1"/>
  <c r="BB109" i="2" s="1"/>
  <c r="BC109" i="2" a="1"/>
  <c r="BC109" i="2" s="1"/>
  <c r="BF109" i="2" a="1"/>
  <c r="BF109" i="2" s="1"/>
  <c r="BD109" i="2" a="1"/>
  <c r="BD109" i="2" s="1"/>
  <c r="BA109" i="2" a="1"/>
  <c r="BA109" i="2" s="1"/>
  <c r="AZ109" i="2" a="1"/>
  <c r="AZ109" i="2" s="1"/>
  <c r="BE109" i="2"/>
  <c r="AZ27" i="2" a="1"/>
  <c r="AZ27" i="2" s="1"/>
  <c r="BA27" i="2" a="1"/>
  <c r="BA27" i="2" s="1"/>
  <c r="BB27" i="2" a="1"/>
  <c r="BB27" i="2" s="1"/>
  <c r="BC27" i="2" a="1"/>
  <c r="BC27" i="2" s="1"/>
  <c r="BD27" i="2" a="1"/>
  <c r="BD27" i="2" s="1"/>
  <c r="BE27" i="2"/>
  <c r="BF27" i="2" a="1"/>
  <c r="BF27" i="2" s="1"/>
  <c r="BB440" i="2" a="1"/>
  <c r="BB440" i="2" s="1"/>
  <c r="BF440" i="2" a="1"/>
  <c r="BF440" i="2" s="1"/>
  <c r="BC440" i="2" a="1"/>
  <c r="BC440" i="2" s="1"/>
  <c r="AZ440" i="2" a="1"/>
  <c r="AZ440" i="2" s="1"/>
  <c r="BD440" i="2" a="1"/>
  <c r="BD440" i="2" s="1"/>
  <c r="BA440" i="2" a="1"/>
  <c r="BA440" i="2" s="1"/>
  <c r="BE440" i="2"/>
  <c r="AK608" i="2" a="1"/>
  <c r="AK608" i="2" s="1"/>
  <c r="AO608" i="2"/>
  <c r="AL608" i="2" a="1"/>
  <c r="AL608" i="2" s="1"/>
  <c r="AM608" i="2" a="1"/>
  <c r="AM608" i="2" s="1"/>
  <c r="AP608" i="2" a="1"/>
  <c r="AP608" i="2" s="1"/>
  <c r="AN608" i="2" a="1"/>
  <c r="AN608" i="2" s="1"/>
  <c r="BN797" i="2" a="1"/>
  <c r="BN797" i="2" s="1"/>
  <c r="BM797" i="2"/>
  <c r="BH797" i="2" a="1"/>
  <c r="BH797" i="2" s="1"/>
  <c r="BK797" i="2" a="1"/>
  <c r="BK797" i="2" s="1"/>
  <c r="BL797" i="2" a="1"/>
  <c r="BL797" i="2" s="1"/>
  <c r="BI797" i="2" a="1"/>
  <c r="BI797" i="2" s="1"/>
  <c r="BJ797" i="2" a="1"/>
  <c r="BJ797" i="2" s="1"/>
  <c r="AX797" i="2" a="1"/>
  <c r="AX797" i="2" s="1"/>
  <c r="AR797" i="2" a="1"/>
  <c r="AR797" i="2" s="1"/>
  <c r="AS797" i="2" a="1"/>
  <c r="AS797" i="2" s="1"/>
  <c r="AT797" i="2" a="1"/>
  <c r="AT797" i="2" s="1"/>
  <c r="AU797" i="2" a="1"/>
  <c r="AU797" i="2" s="1"/>
  <c r="AV797" i="2" a="1"/>
  <c r="AV797" i="2" s="1"/>
  <c r="AW797" i="2"/>
  <c r="AT957" i="2" a="1"/>
  <c r="AT957" i="2" s="1"/>
  <c r="AV957" i="2" a="1"/>
  <c r="AV957" i="2" s="1"/>
  <c r="AX957" i="2" a="1"/>
  <c r="AX957" i="2" s="1"/>
  <c r="AS957" i="2" a="1"/>
  <c r="AS957" i="2" s="1"/>
  <c r="AW957" i="2"/>
  <c r="AR957" i="2" a="1"/>
  <c r="AR957" i="2" s="1"/>
  <c r="AU957" i="2" a="1"/>
  <c r="AU957" i="2" s="1"/>
  <c r="AK1101" i="2" a="1"/>
  <c r="AK1101" i="2" s="1"/>
  <c r="AO1101" i="2"/>
  <c r="AL1101" i="2" a="1"/>
  <c r="AL1101" i="2" s="1"/>
  <c r="AP1101" i="2" a="1"/>
  <c r="AP1101" i="2" s="1"/>
  <c r="AN1101" i="2" a="1"/>
  <c r="AN1101" i="2" s="1"/>
  <c r="AM1101" i="2" a="1"/>
  <c r="AM1101" i="2" s="1"/>
  <c r="AK1216" i="2" a="1"/>
  <c r="AK1216" i="2" s="1"/>
  <c r="AO1216" i="2"/>
  <c r="AL1216" i="2" a="1"/>
  <c r="AL1216" i="2" s="1"/>
  <c r="AP1216" i="2" a="1"/>
  <c r="AP1216" i="2" s="1"/>
  <c r="AN1216" i="2" a="1"/>
  <c r="AN1216" i="2" s="1"/>
  <c r="AM1216" i="2" a="1"/>
  <c r="AM1216" i="2" s="1"/>
  <c r="AS1336" i="2" a="1"/>
  <c r="AS1336" i="2" s="1"/>
  <c r="AV1336" i="2" a="1"/>
  <c r="AV1336" i="2" s="1"/>
  <c r="AR1336" i="2" a="1"/>
  <c r="AR1336" i="2" s="1"/>
  <c r="AT1336" i="2" a="1"/>
  <c r="AT1336" i="2" s="1"/>
  <c r="AX1336" i="2" a="1"/>
  <c r="AX1336" i="2" s="1"/>
  <c r="AU1336" i="2" a="1"/>
  <c r="AU1336" i="2" s="1"/>
  <c r="AW1336" i="2"/>
  <c r="AZ153" i="2" a="1"/>
  <c r="AZ153" i="2" s="1"/>
  <c r="BB153" i="2" a="1"/>
  <c r="BB153" i="2" s="1"/>
  <c r="BF153" i="2" a="1"/>
  <c r="BF153" i="2" s="1"/>
  <c r="BD153" i="2" a="1"/>
  <c r="BD153" i="2" s="1"/>
  <c r="BA153" i="2" a="1"/>
  <c r="BA153" i="2" s="1"/>
  <c r="BC153" i="2" a="1"/>
  <c r="BC153" i="2" s="1"/>
  <c r="BE153" i="2"/>
  <c r="AM266" i="2" a="1"/>
  <c r="AM266" i="2" s="1"/>
  <c r="AL266" i="2" a="1"/>
  <c r="AL266" i="2" s="1"/>
  <c r="AN266" i="2" a="1"/>
  <c r="AN266" i="2" s="1"/>
  <c r="AP266" i="2" a="1"/>
  <c r="AP266" i="2" s="1"/>
  <c r="AO266" i="2"/>
  <c r="AK266" i="2" a="1"/>
  <c r="AK266" i="2" s="1"/>
  <c r="AP355" i="2" a="1"/>
  <c r="AP355" i="2" s="1"/>
  <c r="AN355" i="2" a="1"/>
  <c r="AN355" i="2" s="1"/>
  <c r="AK355" i="2" a="1"/>
  <c r="AK355" i="2" s="1"/>
  <c r="AO355" i="2"/>
  <c r="AM355" i="2" a="1"/>
  <c r="AM355" i="2" s="1"/>
  <c r="AL355" i="2" a="1"/>
  <c r="AL355" i="2" s="1"/>
  <c r="AX459" i="2" a="1"/>
  <c r="AX459" i="2" s="1"/>
  <c r="AS459" i="2" a="1"/>
  <c r="AS459" i="2" s="1"/>
  <c r="AU459" i="2" a="1"/>
  <c r="AU459" i="2" s="1"/>
  <c r="AW459" i="2"/>
  <c r="AV459" i="2" a="1"/>
  <c r="AV459" i="2" s="1"/>
  <c r="AR459" i="2" a="1"/>
  <c r="AR459" i="2" s="1"/>
  <c r="AT459" i="2" a="1"/>
  <c r="AT459" i="2" s="1"/>
  <c r="BA459" i="2" a="1"/>
  <c r="BA459" i="2" s="1"/>
  <c r="BF459" i="2" a="1"/>
  <c r="BF459" i="2" s="1"/>
  <c r="BE459" i="2"/>
  <c r="AZ459" i="2" a="1"/>
  <c r="AZ459" i="2" s="1"/>
  <c r="BB459" i="2" a="1"/>
  <c r="BB459" i="2" s="1"/>
  <c r="BD459" i="2" a="1"/>
  <c r="BD459" i="2" s="1"/>
  <c r="BC459" i="2" a="1"/>
  <c r="BC459" i="2" s="1"/>
  <c r="BC571" i="2" a="1"/>
  <c r="BC571" i="2" s="1"/>
  <c r="BF571" i="2" a="1"/>
  <c r="BF571" i="2" s="1"/>
  <c r="AZ571" i="2" a="1"/>
  <c r="AZ571" i="2" s="1"/>
  <c r="BD571" i="2" a="1"/>
  <c r="BD571" i="2" s="1"/>
  <c r="BA571" i="2" a="1"/>
  <c r="BA571" i="2" s="1"/>
  <c r="BB571" i="2" a="1"/>
  <c r="BB571" i="2" s="1"/>
  <c r="BE571" i="2"/>
  <c r="AR904" i="2" a="1"/>
  <c r="AR904" i="2" s="1"/>
  <c r="AU904" i="2" a="1"/>
  <c r="AU904" i="2" s="1"/>
  <c r="AT904" i="2" a="1"/>
  <c r="AT904" i="2" s="1"/>
  <c r="AW904" i="2"/>
  <c r="AX904" i="2" a="1"/>
  <c r="AX904" i="2" s="1"/>
  <c r="AS904" i="2" a="1"/>
  <c r="AS904" i="2" s="1"/>
  <c r="AV904" i="2" a="1"/>
  <c r="AV904" i="2" s="1"/>
  <c r="BD1243" i="2" a="1"/>
  <c r="BD1243" i="2" s="1"/>
  <c r="BE1243" i="2"/>
  <c r="AZ1243" i="2" a="1"/>
  <c r="AZ1243" i="2" s="1"/>
  <c r="BB1243" i="2" a="1"/>
  <c r="BB1243" i="2" s="1"/>
  <c r="BF1243" i="2" a="1"/>
  <c r="BF1243" i="2" s="1"/>
  <c r="BC1243" i="2" a="1"/>
  <c r="BC1243" i="2" s="1"/>
  <c r="BA1243" i="2" a="1"/>
  <c r="BA1243" i="2" s="1"/>
  <c r="AR257" i="2" a="1"/>
  <c r="AR257" i="2" s="1"/>
  <c r="AV257" i="2" a="1"/>
  <c r="AV257" i="2" s="1"/>
  <c r="AS257" i="2" a="1"/>
  <c r="AS257" i="2" s="1"/>
  <c r="AW257" i="2"/>
  <c r="AT257" i="2" a="1"/>
  <c r="AT257" i="2" s="1"/>
  <c r="AX257" i="2" a="1"/>
  <c r="AX257" i="2" s="1"/>
  <c r="AU257" i="2" a="1"/>
  <c r="AU257" i="2" s="1"/>
  <c r="BB257" i="2" a="1"/>
  <c r="BB257" i="2" s="1"/>
  <c r="BA257" i="2" a="1"/>
  <c r="BA257" i="2" s="1"/>
  <c r="BF257" i="2" a="1"/>
  <c r="BF257" i="2" s="1"/>
  <c r="BE257" i="2"/>
  <c r="BD257" i="2" a="1"/>
  <c r="BD257" i="2" s="1"/>
  <c r="AZ257" i="2" a="1"/>
  <c r="AZ257" i="2" s="1"/>
  <c r="BC257" i="2" a="1"/>
  <c r="BC257" i="2" s="1"/>
  <c r="AN142" i="2" a="1"/>
  <c r="AN142" i="2" s="1"/>
  <c r="AK142" i="2" a="1"/>
  <c r="AK142" i="2" s="1"/>
  <c r="AL142" i="2" a="1"/>
  <c r="AL142" i="2" s="1"/>
  <c r="AM142" i="2" a="1"/>
  <c r="AM142" i="2" s="1"/>
  <c r="AP142" i="2" a="1"/>
  <c r="AP142" i="2" s="1"/>
  <c r="AO142" i="2"/>
  <c r="AU28" i="2" a="1"/>
  <c r="AU28" i="2" s="1"/>
  <c r="AV28" i="2" a="1"/>
  <c r="AV28" i="2" s="1"/>
  <c r="AW28" i="2"/>
  <c r="AX28" i="2" a="1"/>
  <c r="AX28" i="2" s="1"/>
  <c r="AR28" i="2" a="1"/>
  <c r="AR28" i="2" s="1"/>
  <c r="AS28" i="2" a="1"/>
  <c r="AS28" i="2" s="1"/>
  <c r="AT28" i="2" a="1"/>
  <c r="AT28" i="2" s="1"/>
  <c r="AT348" i="2" a="1"/>
  <c r="AT348" i="2" s="1"/>
  <c r="AX348" i="2" a="1"/>
  <c r="AX348" i="2" s="1"/>
  <c r="AU348" i="2" a="1"/>
  <c r="AU348" i="2" s="1"/>
  <c r="AR348" i="2" a="1"/>
  <c r="AR348" i="2" s="1"/>
  <c r="AV348" i="2" a="1"/>
  <c r="AV348" i="2" s="1"/>
  <c r="AS348" i="2" a="1"/>
  <c r="AS348" i="2" s="1"/>
  <c r="AW348" i="2"/>
  <c r="BC444" i="2" a="1"/>
  <c r="BC444" i="2" s="1"/>
  <c r="AZ444" i="2" a="1"/>
  <c r="AZ444" i="2" s="1"/>
  <c r="BD444" i="2" a="1"/>
  <c r="BD444" i="2" s="1"/>
  <c r="BA444" i="2" a="1"/>
  <c r="BA444" i="2" s="1"/>
  <c r="BE444" i="2"/>
  <c r="BB444" i="2" a="1"/>
  <c r="BB444" i="2" s="1"/>
  <c r="BF444" i="2" a="1"/>
  <c r="BF444" i="2" s="1"/>
  <c r="BH548" i="2" a="1"/>
  <c r="BH548" i="2" s="1"/>
  <c r="BN548" i="2" a="1"/>
  <c r="BN548" i="2" s="1"/>
  <c r="BM548" i="2"/>
  <c r="BI548" i="2" a="1"/>
  <c r="BI548" i="2" s="1"/>
  <c r="BK548" i="2" a="1"/>
  <c r="BK548" i="2" s="1"/>
  <c r="BL548" i="2" a="1"/>
  <c r="BL548" i="2" s="1"/>
  <c r="BJ548" i="2" a="1"/>
  <c r="BJ548" i="2" s="1"/>
  <c r="BC652" i="2" a="1"/>
  <c r="BC652" i="2" s="1"/>
  <c r="BD652" i="2" a="1"/>
  <c r="BD652" i="2" s="1"/>
  <c r="AZ652" i="2" a="1"/>
  <c r="AZ652" i="2" s="1"/>
  <c r="BE652" i="2"/>
  <c r="BA652" i="2" a="1"/>
  <c r="BA652" i="2" s="1"/>
  <c r="BF652" i="2" a="1"/>
  <c r="BF652" i="2" s="1"/>
  <c r="BB652" i="2" a="1"/>
  <c r="BB652" i="2" s="1"/>
  <c r="AX769" i="2" a="1"/>
  <c r="AX769" i="2" s="1"/>
  <c r="AR769" i="2" a="1"/>
  <c r="AR769" i="2" s="1"/>
  <c r="AT769" i="2" a="1"/>
  <c r="AT769" i="2" s="1"/>
  <c r="AV769" i="2" a="1"/>
  <c r="AV769" i="2" s="1"/>
  <c r="AU769" i="2" a="1"/>
  <c r="AU769" i="2" s="1"/>
  <c r="AS769" i="2" a="1"/>
  <c r="AS769" i="2" s="1"/>
  <c r="AW769" i="2"/>
  <c r="BF881" i="2" a="1"/>
  <c r="BF881" i="2" s="1"/>
  <c r="AZ881" i="2" a="1"/>
  <c r="AZ881" i="2" s="1"/>
  <c r="BC881" i="2" a="1"/>
  <c r="BC881" i="2" s="1"/>
  <c r="BB881" i="2" a="1"/>
  <c r="BB881" i="2" s="1"/>
  <c r="BE881" i="2"/>
  <c r="BA881" i="2" a="1"/>
  <c r="BA881" i="2" s="1"/>
  <c r="BD881" i="2" a="1"/>
  <c r="BD881" i="2" s="1"/>
  <c r="BN881" i="2" a="1"/>
  <c r="BN881" i="2" s="1"/>
  <c r="BI881" i="2" a="1"/>
  <c r="BI881" i="2" s="1"/>
  <c r="BJ881" i="2" a="1"/>
  <c r="BJ881" i="2" s="1"/>
  <c r="BK881" i="2" a="1"/>
  <c r="BK881" i="2" s="1"/>
  <c r="BL881" i="2" a="1"/>
  <c r="BL881" i="2" s="1"/>
  <c r="BH881" i="2" a="1"/>
  <c r="BH881" i="2" s="1"/>
  <c r="BM881" i="2"/>
  <c r="BJ1009" i="2" a="1"/>
  <c r="BJ1009" i="2" s="1"/>
  <c r="BN1009" i="2" a="1"/>
  <c r="BN1009" i="2" s="1"/>
  <c r="BK1009" i="2" a="1"/>
  <c r="BK1009" i="2" s="1"/>
  <c r="BH1009" i="2" a="1"/>
  <c r="BH1009" i="2" s="1"/>
  <c r="BL1009" i="2" a="1"/>
  <c r="BL1009" i="2" s="1"/>
  <c r="BI1009" i="2" a="1"/>
  <c r="BI1009" i="2" s="1"/>
  <c r="BM1009" i="2"/>
  <c r="AT1129" i="2" a="1"/>
  <c r="AT1129" i="2" s="1"/>
  <c r="AU1129" i="2" a="1"/>
  <c r="AU1129" i="2" s="1"/>
  <c r="AV1129" i="2" a="1"/>
  <c r="AV1129" i="2" s="1"/>
  <c r="AS1129" i="2" a="1"/>
  <c r="AS1129" i="2" s="1"/>
  <c r="AW1129" i="2"/>
  <c r="AR1129" i="2" a="1"/>
  <c r="AR1129" i="2" s="1"/>
  <c r="AX1129" i="2" a="1"/>
  <c r="AX1129" i="2" s="1"/>
  <c r="AK1236" i="2" a="1"/>
  <c r="AK1236" i="2" s="1"/>
  <c r="AO1236" i="2"/>
  <c r="AL1236" i="2" a="1"/>
  <c r="AL1236" i="2" s="1"/>
  <c r="AP1236" i="2" a="1"/>
  <c r="AP1236" i="2" s="1"/>
  <c r="AN1236" i="2" a="1"/>
  <c r="AN1236" i="2" s="1"/>
  <c r="AM1236" i="2" a="1"/>
  <c r="AM1236" i="2" s="1"/>
  <c r="BJ256" i="2" a="1"/>
  <c r="BJ256" i="2" s="1"/>
  <c r="BM256" i="2"/>
  <c r="BN256" i="2" a="1"/>
  <c r="BN256" i="2" s="1"/>
  <c r="BK256" i="2" a="1"/>
  <c r="BK256" i="2" s="1"/>
  <c r="BI256" i="2" a="1"/>
  <c r="BI256" i="2" s="1"/>
  <c r="BH256" i="2" a="1"/>
  <c r="BH256" i="2" s="1"/>
  <c r="BL256" i="2" a="1"/>
  <c r="BL256" i="2" s="1"/>
  <c r="AW256" i="2"/>
  <c r="AV256" i="2" a="1"/>
  <c r="AV256" i="2" s="1"/>
  <c r="AR256" i="2" a="1"/>
  <c r="AR256" i="2" s="1"/>
  <c r="AS256" i="2" a="1"/>
  <c r="AS256" i="2" s="1"/>
  <c r="AU256" i="2" a="1"/>
  <c r="AU256" i="2" s="1"/>
  <c r="AT256" i="2" a="1"/>
  <c r="AT256" i="2" s="1"/>
  <c r="AX256" i="2" a="1"/>
  <c r="AX256" i="2" s="1"/>
  <c r="BE35" i="2"/>
  <c r="BA35" i="2" a="1"/>
  <c r="BA35" i="2" s="1"/>
  <c r="BB35" i="2" a="1"/>
  <c r="BB35" i="2" s="1"/>
  <c r="BD35" i="2" a="1"/>
  <c r="BD35" i="2" s="1"/>
  <c r="BC35" i="2" a="1"/>
  <c r="BC35" i="2" s="1"/>
  <c r="AZ35" i="2" a="1"/>
  <c r="AZ35" i="2" s="1"/>
  <c r="BF35" i="2" a="1"/>
  <c r="BF35" i="2" s="1"/>
  <c r="BL315" i="2" a="1"/>
  <c r="BL315" i="2" s="1"/>
  <c r="BH315" i="2" a="1"/>
  <c r="BH315" i="2" s="1"/>
  <c r="BK315" i="2" a="1"/>
  <c r="BK315" i="2" s="1"/>
  <c r="BN315" i="2" a="1"/>
  <c r="BN315" i="2" s="1"/>
  <c r="BI315" i="2" a="1"/>
  <c r="BI315" i="2" s="1"/>
  <c r="BJ315" i="2" a="1"/>
  <c r="BJ315" i="2" s="1"/>
  <c r="BM315" i="2"/>
  <c r="BE419" i="2"/>
  <c r="AZ419" i="2" a="1"/>
  <c r="AZ419" i="2" s="1"/>
  <c r="BB419" i="2" a="1"/>
  <c r="BB419" i="2" s="1"/>
  <c r="BD419" i="2" a="1"/>
  <c r="BD419" i="2" s="1"/>
  <c r="BC419" i="2" a="1"/>
  <c r="BC419" i="2" s="1"/>
  <c r="BA419" i="2" a="1"/>
  <c r="BA419" i="2" s="1"/>
  <c r="BF419" i="2" a="1"/>
  <c r="BF419" i="2" s="1"/>
  <c r="AS531" i="2" a="1"/>
  <c r="AS531" i="2" s="1"/>
  <c r="AV531" i="2" a="1"/>
  <c r="AV531" i="2" s="1"/>
  <c r="AR531" i="2" a="1"/>
  <c r="AR531" i="2" s="1"/>
  <c r="AW531" i="2"/>
  <c r="AT531" i="2" a="1"/>
  <c r="AT531" i="2" s="1"/>
  <c r="AX531" i="2" a="1"/>
  <c r="AX531" i="2" s="1"/>
  <c r="AU531" i="2" a="1"/>
  <c r="AU531" i="2" s="1"/>
  <c r="BI643" i="2" a="1"/>
  <c r="BI643" i="2" s="1"/>
  <c r="BL643" i="2" a="1"/>
  <c r="BL643" i="2" s="1"/>
  <c r="BM643" i="2"/>
  <c r="BH643" i="2" a="1"/>
  <c r="BH643" i="2" s="1"/>
  <c r="BJ643" i="2" a="1"/>
  <c r="BJ643" i="2" s="1"/>
  <c r="BN643" i="2" a="1"/>
  <c r="BN643" i="2" s="1"/>
  <c r="BK643" i="2" a="1"/>
  <c r="BK643" i="2" s="1"/>
  <c r="BC760" i="2" a="1"/>
  <c r="BC760" i="2" s="1"/>
  <c r="BD760" i="2" a="1"/>
  <c r="BD760" i="2" s="1"/>
  <c r="BF760" i="2" a="1"/>
  <c r="BF760" i="2" s="1"/>
  <c r="BE760" i="2"/>
  <c r="AZ760" i="2" a="1"/>
  <c r="AZ760" i="2" s="1"/>
  <c r="BB760" i="2" a="1"/>
  <c r="BB760" i="2" s="1"/>
  <c r="BA760" i="2" a="1"/>
  <c r="BA760" i="2" s="1"/>
  <c r="BN864" i="2" a="1"/>
  <c r="BN864" i="2" s="1"/>
  <c r="BL864" i="2" a="1"/>
  <c r="BL864" i="2" s="1"/>
  <c r="BI864" i="2" a="1"/>
  <c r="BI864" i="2" s="1"/>
  <c r="BJ864" i="2" a="1"/>
  <c r="BJ864" i="2" s="1"/>
  <c r="BM864" i="2"/>
  <c r="BH864" i="2" a="1"/>
  <c r="BH864" i="2" s="1"/>
  <c r="BK864" i="2" a="1"/>
  <c r="BK864" i="2" s="1"/>
  <c r="AX864" i="2" a="1"/>
  <c r="AX864" i="2" s="1"/>
  <c r="AR864" i="2" a="1"/>
  <c r="AR864" i="2" s="1"/>
  <c r="AU864" i="2" a="1"/>
  <c r="AU864" i="2" s="1"/>
  <c r="AT864" i="2" a="1"/>
  <c r="AT864" i="2" s="1"/>
  <c r="AW864" i="2"/>
  <c r="AS864" i="2" a="1"/>
  <c r="AS864" i="2" s="1"/>
  <c r="AV864" i="2" a="1"/>
  <c r="AV864" i="2" s="1"/>
  <c r="AL984" i="2" a="1"/>
  <c r="AL984" i="2" s="1"/>
  <c r="AP984" i="2" a="1"/>
  <c r="AP984" i="2" s="1"/>
  <c r="AM984" i="2" a="1"/>
  <c r="AM984" i="2" s="1"/>
  <c r="AN984" i="2" a="1"/>
  <c r="AN984" i="2" s="1"/>
  <c r="AK984" i="2" a="1"/>
  <c r="AK984" i="2" s="1"/>
  <c r="AO984" i="2"/>
  <c r="BA1203" i="2" a="1"/>
  <c r="BA1203" i="2" s="1"/>
  <c r="BC1203" i="2" a="1"/>
  <c r="BC1203" i="2" s="1"/>
  <c r="AZ1203" i="2" a="1"/>
  <c r="AZ1203" i="2" s="1"/>
  <c r="BE1203" i="2"/>
  <c r="BD1203" i="2" a="1"/>
  <c r="BD1203" i="2" s="1"/>
  <c r="BF1203" i="2" a="1"/>
  <c r="BF1203" i="2" s="1"/>
  <c r="BB1203" i="2" a="1"/>
  <c r="BB1203" i="2" s="1"/>
  <c r="AT1323" i="2" a="1"/>
  <c r="AT1323" i="2" s="1"/>
  <c r="AU1323" i="2" a="1"/>
  <c r="AU1323" i="2" s="1"/>
  <c r="AV1323" i="2" a="1"/>
  <c r="AV1323" i="2" s="1"/>
  <c r="AR1323" i="2" a="1"/>
  <c r="AR1323" i="2" s="1"/>
  <c r="AS1323" i="2" a="1"/>
  <c r="AS1323" i="2" s="1"/>
  <c r="AX1323" i="2" a="1"/>
  <c r="AX1323" i="2" s="1"/>
  <c r="AW1323" i="2"/>
  <c r="AU190" i="2" a="1"/>
  <c r="AU190" i="2" s="1"/>
  <c r="AR190" i="2" a="1"/>
  <c r="AR190" i="2" s="1"/>
  <c r="AV190" i="2" a="1"/>
  <c r="AV190" i="2" s="1"/>
  <c r="AS190" i="2" a="1"/>
  <c r="AS190" i="2" s="1"/>
  <c r="AW190" i="2"/>
  <c r="AT190" i="2" a="1"/>
  <c r="AT190" i="2" s="1"/>
  <c r="AX190" i="2" a="1"/>
  <c r="AX190" i="2" s="1"/>
  <c r="BJ76" i="2" a="1"/>
  <c r="BJ76" i="2" s="1"/>
  <c r="BK76" i="2" a="1"/>
  <c r="BK76" i="2" s="1"/>
  <c r="BN76" i="2" a="1"/>
  <c r="BN76" i="2" s="1"/>
  <c r="BM76" i="2"/>
  <c r="BL76" i="2" a="1"/>
  <c r="BL76" i="2" s="1"/>
  <c r="BI76" i="2" a="1"/>
  <c r="BI76" i="2" s="1"/>
  <c r="BH76" i="2" a="1"/>
  <c r="BH76" i="2" s="1"/>
  <c r="BJ388" i="2" a="1"/>
  <c r="BJ388" i="2" s="1"/>
  <c r="BH388" i="2" a="1"/>
  <c r="BH388" i="2" s="1"/>
  <c r="BM388" i="2"/>
  <c r="BI388" i="2" a="1"/>
  <c r="BI388" i="2" s="1"/>
  <c r="BK388" i="2" a="1"/>
  <c r="BK388" i="2" s="1"/>
  <c r="BL388" i="2" a="1"/>
  <c r="BL388" i="2" s="1"/>
  <c r="BN388" i="2" a="1"/>
  <c r="BN388" i="2" s="1"/>
  <c r="AP388" i="2" a="1"/>
  <c r="AP388" i="2" s="1"/>
  <c r="AK388" i="2" a="1"/>
  <c r="AK388" i="2" s="1"/>
  <c r="AM388" i="2" a="1"/>
  <c r="AM388" i="2" s="1"/>
  <c r="AO388" i="2"/>
  <c r="AN388" i="2" a="1"/>
  <c r="AN388" i="2" s="1"/>
  <c r="AL388" i="2" a="1"/>
  <c r="AL388" i="2" s="1"/>
  <c r="BL484" i="2" a="1"/>
  <c r="BL484" i="2" s="1"/>
  <c r="BH484" i="2" a="1"/>
  <c r="BH484" i="2" s="1"/>
  <c r="BM484" i="2"/>
  <c r="BI484" i="2" a="1"/>
  <c r="BI484" i="2" s="1"/>
  <c r="BK484" i="2" a="1"/>
  <c r="BK484" i="2" s="1"/>
  <c r="BJ484" i="2" a="1"/>
  <c r="BJ484" i="2" s="1"/>
  <c r="BN484" i="2" a="1"/>
  <c r="BN484" i="2" s="1"/>
  <c r="AL588" i="2" a="1"/>
  <c r="AL588" i="2" s="1"/>
  <c r="AO588" i="2"/>
  <c r="AP588" i="2" a="1"/>
  <c r="AP588" i="2" s="1"/>
  <c r="AK588" i="2" a="1"/>
  <c r="AK588" i="2" s="1"/>
  <c r="AN588" i="2" a="1"/>
  <c r="AN588" i="2" s="1"/>
  <c r="AM588" i="2" a="1"/>
  <c r="AM588" i="2" s="1"/>
  <c r="BF809" i="2" a="1"/>
  <c r="BF809" i="2" s="1"/>
  <c r="BB809" i="2" a="1"/>
  <c r="BB809" i="2" s="1"/>
  <c r="BE809" i="2"/>
  <c r="BD809" i="2" a="1"/>
  <c r="BD809" i="2" s="1"/>
  <c r="AZ809" i="2" a="1"/>
  <c r="AZ809" i="2" s="1"/>
  <c r="BC809" i="2" a="1"/>
  <c r="BC809" i="2" s="1"/>
  <c r="BA809" i="2" a="1"/>
  <c r="BA809" i="2" s="1"/>
  <c r="BN809" i="2" a="1"/>
  <c r="BN809" i="2" s="1"/>
  <c r="BI809" i="2" a="1"/>
  <c r="BI809" i="2" s="1"/>
  <c r="BJ809" i="2" a="1"/>
  <c r="BJ809" i="2" s="1"/>
  <c r="BK809" i="2" a="1"/>
  <c r="BK809" i="2" s="1"/>
  <c r="BL809" i="2" a="1"/>
  <c r="BL809" i="2" s="1"/>
  <c r="BH809" i="2" a="1"/>
  <c r="BH809" i="2" s="1"/>
  <c r="BM809" i="2"/>
  <c r="AZ1017" i="2" a="1"/>
  <c r="AZ1017" i="2" s="1"/>
  <c r="BC1017" i="2" a="1"/>
  <c r="BC1017" i="2" s="1"/>
  <c r="BE1017" i="2"/>
  <c r="BA1017" i="2" a="1"/>
  <c r="BA1017" i="2" s="1"/>
  <c r="BF1017" i="2" a="1"/>
  <c r="BF1017" i="2" s="1"/>
  <c r="BB1017" i="2" a="1"/>
  <c r="BB1017" i="2" s="1"/>
  <c r="BD1017" i="2" a="1"/>
  <c r="BD1017" i="2" s="1"/>
  <c r="BM1121" i="2"/>
  <c r="BH1121" i="2" a="1"/>
  <c r="BH1121" i="2" s="1"/>
  <c r="BJ1121" i="2" a="1"/>
  <c r="BJ1121" i="2" s="1"/>
  <c r="BL1121" i="2" a="1"/>
  <c r="BL1121" i="2" s="1"/>
  <c r="BK1121" i="2" a="1"/>
  <c r="BK1121" i="2" s="1"/>
  <c r="BI1121" i="2" a="1"/>
  <c r="BI1121" i="2" s="1"/>
  <c r="BN1121" i="2" a="1"/>
  <c r="BN1121" i="2" s="1"/>
  <c r="BC1220" i="2" a="1"/>
  <c r="BC1220" i="2" s="1"/>
  <c r="BD1220" i="2" a="1"/>
  <c r="BD1220" i="2" s="1"/>
  <c r="BB1220" i="2" a="1"/>
  <c r="BB1220" i="2" s="1"/>
  <c r="BF1220" i="2" a="1"/>
  <c r="BF1220" i="2" s="1"/>
  <c r="AZ1220" i="2" a="1"/>
  <c r="AZ1220" i="2" s="1"/>
  <c r="BE1220" i="2"/>
  <c r="BA1220" i="2" a="1"/>
  <c r="BA1220" i="2" s="1"/>
  <c r="AM1220" i="2" a="1"/>
  <c r="AM1220" i="2" s="1"/>
  <c r="AN1220" i="2" a="1"/>
  <c r="AN1220" i="2" s="1"/>
  <c r="AL1220" i="2" a="1"/>
  <c r="AL1220" i="2" s="1"/>
  <c r="AP1220" i="2" a="1"/>
  <c r="AP1220" i="2" s="1"/>
  <c r="AK1220" i="2" a="1"/>
  <c r="AK1220" i="2" s="1"/>
  <c r="AO1220" i="2"/>
  <c r="AL1332" i="2" a="1"/>
  <c r="AL1332" i="2" s="1"/>
  <c r="AO1332" i="2"/>
  <c r="AN1332" i="2" a="1"/>
  <c r="AN1332" i="2" s="1"/>
  <c r="AP1332" i="2" a="1"/>
  <c r="AP1332" i="2" s="1"/>
  <c r="AM1332" i="2" a="1"/>
  <c r="AM1332" i="2" s="1"/>
  <c r="AK1332" i="2" a="1"/>
  <c r="AK1332" i="2" s="1"/>
  <c r="AZ173" i="2" a="1"/>
  <c r="AZ173" i="2" s="1"/>
  <c r="BD173" i="2" a="1"/>
  <c r="BD173" i="2" s="1"/>
  <c r="BB173" i="2" a="1"/>
  <c r="BB173" i="2" s="1"/>
  <c r="BF173" i="2" a="1"/>
  <c r="BF173" i="2" s="1"/>
  <c r="BE173" i="2"/>
  <c r="BA173" i="2" a="1"/>
  <c r="BA173" i="2" s="1"/>
  <c r="BC173" i="2" a="1"/>
  <c r="BC173" i="2" s="1"/>
  <c r="AX67" i="2" a="1"/>
  <c r="AX67" i="2" s="1"/>
  <c r="AU67" i="2" a="1"/>
  <c r="AU67" i="2" s="1"/>
  <c r="AV67" i="2" a="1"/>
  <c r="AV67" i="2" s="1"/>
  <c r="AW67" i="2"/>
  <c r="AR67" i="2" a="1"/>
  <c r="AR67" i="2" s="1"/>
  <c r="AS67" i="2" a="1"/>
  <c r="AS67" i="2" s="1"/>
  <c r="AT67" i="2" a="1"/>
  <c r="AT67" i="2" s="1"/>
  <c r="BU271" i="3"/>
  <c r="P271" i="3" s="1"/>
  <c r="J412" i="4"/>
  <c r="J335" i="4"/>
  <c r="J331" i="4"/>
  <c r="J423" i="4"/>
  <c r="J414" i="4"/>
  <c r="J415" i="4"/>
  <c r="J413" i="4"/>
  <c r="J410" i="4"/>
  <c r="J425" i="4"/>
  <c r="J408" i="4"/>
  <c r="J334" i="4"/>
  <c r="J407" i="4"/>
  <c r="J424" i="4"/>
  <c r="J336" i="4"/>
  <c r="J421" i="4"/>
  <c r="J420" i="4"/>
  <c r="J409" i="4"/>
  <c r="Z57" i="4" l="1"/>
  <c r="Z70" i="4"/>
  <c r="Z45" i="4"/>
  <c r="Z74" i="4"/>
  <c r="AP73" i="3" a="1"/>
  <c r="AP73" i="3" s="1"/>
  <c r="AH147" i="4" s="1"/>
  <c r="AO73" i="3" a="1"/>
  <c r="AO73" i="3" s="1"/>
  <c r="AG147" i="4" s="1"/>
  <c r="AS73" i="3" a="1"/>
  <c r="AS73" i="3" s="1"/>
  <c r="AK147" i="4" s="1"/>
  <c r="AQ73" i="3" a="1"/>
  <c r="AQ73" i="3" s="1"/>
  <c r="AI147" i="4" s="1"/>
  <c r="AR73" i="3" a="1"/>
  <c r="AR73" i="3" s="1"/>
  <c r="AJ147" i="4" s="1"/>
  <c r="AT73" i="3"/>
  <c r="AL147" i="4" s="1"/>
  <c r="AU73" i="3" a="1"/>
  <c r="AU73" i="3" s="1"/>
  <c r="AM147" i="4" s="1"/>
  <c r="AH250" i="3" a="1"/>
  <c r="AH250" i="3" s="1"/>
  <c r="AM250" i="3" a="1"/>
  <c r="AM250" i="3" s="1"/>
  <c r="AF346" i="4" s="1"/>
  <c r="AK250" i="3" a="1"/>
  <c r="AK250" i="3" s="1"/>
  <c r="AD346" i="4" s="1"/>
  <c r="AL250" i="3"/>
  <c r="AE346" i="4" s="1"/>
  <c r="AI250" i="3" a="1"/>
  <c r="AI250" i="3" s="1"/>
  <c r="AJ250" i="3" a="1"/>
  <c r="AJ250" i="3" s="1"/>
  <c r="AC346" i="4" s="1"/>
  <c r="AG250" i="3" a="1"/>
  <c r="AG250" i="3" s="1"/>
  <c r="AQ249" i="3" a="1"/>
  <c r="AQ249" i="3" s="1"/>
  <c r="AI345" i="4" s="1"/>
  <c r="AR249" i="3" a="1"/>
  <c r="AR249" i="3" s="1"/>
  <c r="AJ345" i="4" s="1"/>
  <c r="AO249" i="3" a="1"/>
  <c r="AO249" i="3" s="1"/>
  <c r="AG345" i="4" s="1"/>
  <c r="AP249" i="3" a="1"/>
  <c r="AP249" i="3" s="1"/>
  <c r="AH345" i="4" s="1"/>
  <c r="AU249" i="3" a="1"/>
  <c r="AU249" i="3" s="1"/>
  <c r="AM345" i="4" s="1"/>
  <c r="AS249" i="3" a="1"/>
  <c r="AS249" i="3" s="1"/>
  <c r="AK345" i="4" s="1"/>
  <c r="AT249" i="3"/>
  <c r="AL345" i="4" s="1"/>
  <c r="AS256" i="3" a="1"/>
  <c r="AS256" i="3" s="1"/>
  <c r="AK355" i="4" s="1"/>
  <c r="AT256" i="3"/>
  <c r="AL355" i="4" s="1"/>
  <c r="AQ256" i="3" a="1"/>
  <c r="AQ256" i="3" s="1"/>
  <c r="AI355" i="4" s="1"/>
  <c r="AR256" i="3" a="1"/>
  <c r="AR256" i="3" s="1"/>
  <c r="AJ355" i="4" s="1"/>
  <c r="AO256" i="3" a="1"/>
  <c r="AO256" i="3" s="1"/>
  <c r="AG355" i="4" s="1"/>
  <c r="AP256" i="3" a="1"/>
  <c r="AP256" i="3" s="1"/>
  <c r="AH355" i="4" s="1"/>
  <c r="AU256" i="3" a="1"/>
  <c r="AU256" i="3" s="1"/>
  <c r="AM355" i="4" s="1"/>
  <c r="AJ48" i="3" a="1"/>
  <c r="AJ48" i="3" s="1"/>
  <c r="AC117" i="4" s="1"/>
  <c r="AK48" i="3" a="1"/>
  <c r="AK48" i="3" s="1"/>
  <c r="AD117" i="4" s="1"/>
  <c r="AM48" i="3" a="1"/>
  <c r="AM48" i="3" s="1"/>
  <c r="AF117" i="4" s="1"/>
  <c r="AI48" i="3" a="1"/>
  <c r="AI48" i="3" s="1"/>
  <c r="AB117" i="4" s="1"/>
  <c r="AH48" i="3" a="1"/>
  <c r="AH48" i="3" s="1"/>
  <c r="AA117" i="4" s="1"/>
  <c r="AG48" i="3" a="1"/>
  <c r="AG48" i="3" s="1"/>
  <c r="Z117" i="4" s="1"/>
  <c r="AL48" i="3"/>
  <c r="AE117" i="4" s="1"/>
  <c r="AM247" i="3" a="1"/>
  <c r="AM247" i="3" s="1"/>
  <c r="AF340" i="4" s="1"/>
  <c r="AK247" i="3" a="1"/>
  <c r="AK247" i="3" s="1"/>
  <c r="AD340" i="4" s="1"/>
  <c r="AL247" i="3"/>
  <c r="AE340" i="4" s="1"/>
  <c r="AI247" i="3" a="1"/>
  <c r="AI247" i="3" s="1"/>
  <c r="AB340" i="4" s="1"/>
  <c r="AJ247" i="3" a="1"/>
  <c r="AJ247" i="3" s="1"/>
  <c r="AC340" i="4" s="1"/>
  <c r="AG247" i="3" a="1"/>
  <c r="AG247" i="3" s="1"/>
  <c r="Z340" i="4" s="1"/>
  <c r="AH247" i="3" a="1"/>
  <c r="AH247" i="3" s="1"/>
  <c r="AA340" i="4" s="1"/>
  <c r="AQ246" i="3" a="1"/>
  <c r="AQ246" i="3" s="1"/>
  <c r="AI333" i="4" s="1"/>
  <c r="AT246" i="3"/>
  <c r="AL333" i="4" s="1"/>
  <c r="AP246" i="3" a="1"/>
  <c r="AP246" i="3" s="1"/>
  <c r="AH333" i="4" s="1"/>
  <c r="AO246" i="3" a="1"/>
  <c r="AO246" i="3" s="1"/>
  <c r="AG333" i="4" s="1"/>
  <c r="AS246" i="3" a="1"/>
  <c r="AS246" i="3" s="1"/>
  <c r="AK333" i="4" s="1"/>
  <c r="AU246" i="3" a="1"/>
  <c r="AU246" i="3" s="1"/>
  <c r="AM333" i="4" s="1"/>
  <c r="AR246" i="3" a="1"/>
  <c r="AR246" i="3" s="1"/>
  <c r="AJ333" i="4" s="1"/>
  <c r="AS49" i="3" a="1"/>
  <c r="AS49" i="3" s="1"/>
  <c r="AK118" i="4" s="1"/>
  <c r="AT49" i="3"/>
  <c r="AL118" i="4" s="1"/>
  <c r="AQ49" i="3" a="1"/>
  <c r="AQ49" i="3" s="1"/>
  <c r="AI118" i="4" s="1"/>
  <c r="AR49" i="3" a="1"/>
  <c r="AR49" i="3" s="1"/>
  <c r="AJ118" i="4" s="1"/>
  <c r="AO49" i="3" a="1"/>
  <c r="AO49" i="3" s="1"/>
  <c r="AG118" i="4" s="1"/>
  <c r="AP49" i="3" a="1"/>
  <c r="AP49" i="3" s="1"/>
  <c r="AH118" i="4" s="1"/>
  <c r="AU49" i="3" a="1"/>
  <c r="AU49" i="3" s="1"/>
  <c r="AM118" i="4" s="1"/>
  <c r="AL248" i="3"/>
  <c r="AE344" i="4" s="1"/>
  <c r="AK248" i="3" a="1"/>
  <c r="AK248" i="3" s="1"/>
  <c r="AD344" i="4" s="1"/>
  <c r="AI248" i="3" a="1"/>
  <c r="AI248" i="3" s="1"/>
  <c r="AB344" i="4" s="1"/>
  <c r="AJ248" i="3" a="1"/>
  <c r="AJ248" i="3" s="1"/>
  <c r="AC344" i="4" s="1"/>
  <c r="AH248" i="3" a="1"/>
  <c r="AH248" i="3" s="1"/>
  <c r="AA344" i="4" s="1"/>
  <c r="AG248" i="3" a="1"/>
  <c r="AG248" i="3" s="1"/>
  <c r="Z344" i="4" s="1"/>
  <c r="AM248" i="3" a="1"/>
  <c r="AM248" i="3" s="1"/>
  <c r="AF344" i="4" s="1"/>
  <c r="AH257" i="3" a="1"/>
  <c r="AH257" i="3" s="1"/>
  <c r="AA356" i="4" s="1"/>
  <c r="AM257" i="3" a="1"/>
  <c r="AM257" i="3" s="1"/>
  <c r="AF356" i="4" s="1"/>
  <c r="AG257" i="3" a="1"/>
  <c r="AG257" i="3" s="1"/>
  <c r="Z356" i="4" s="1"/>
  <c r="AL257" i="3"/>
  <c r="AE356" i="4" s="1"/>
  <c r="AI257" i="3" a="1"/>
  <c r="AI257" i="3" s="1"/>
  <c r="AB356" i="4" s="1"/>
  <c r="AJ257" i="3" a="1"/>
  <c r="AJ257" i="3" s="1"/>
  <c r="AC356" i="4" s="1"/>
  <c r="AK257" i="3" a="1"/>
  <c r="AK257" i="3" s="1"/>
  <c r="AD356" i="4" s="1"/>
  <c r="I75" i="4"/>
  <c r="O75" i="4"/>
  <c r="I71" i="4"/>
  <c r="O71" i="4"/>
  <c r="AB48" i="4"/>
  <c r="AB73" i="4"/>
  <c r="AC51" i="4"/>
  <c r="AC72" i="4"/>
  <c r="AH254" i="3" a="1"/>
  <c r="AH254" i="3" s="1"/>
  <c r="AA353" i="4" s="1"/>
  <c r="AK254" i="3" a="1"/>
  <c r="AK254" i="3" s="1"/>
  <c r="AD353" i="4" s="1"/>
  <c r="AJ254" i="3" a="1"/>
  <c r="AJ254" i="3" s="1"/>
  <c r="AI254" i="3" a="1"/>
  <c r="AI254" i="3" s="1"/>
  <c r="AB353" i="4" s="1"/>
  <c r="AM254" i="3" a="1"/>
  <c r="AM254" i="3" s="1"/>
  <c r="AF353" i="4" s="1"/>
  <c r="AG254" i="3" a="1"/>
  <c r="AG254" i="3" s="1"/>
  <c r="Z353" i="4" s="1"/>
  <c r="AL254" i="3"/>
  <c r="AE353" i="4" s="1"/>
  <c r="AO261" i="3" a="1"/>
  <c r="AO261" i="3" s="1"/>
  <c r="AG363" i="4" s="1"/>
  <c r="AP261" i="3" a="1"/>
  <c r="AP261" i="3" s="1"/>
  <c r="AH363" i="4" s="1"/>
  <c r="AU261" i="3" a="1"/>
  <c r="AU261" i="3" s="1"/>
  <c r="AM363" i="4" s="1"/>
  <c r="AS261" i="3" a="1"/>
  <c r="AS261" i="3" s="1"/>
  <c r="AK363" i="4" s="1"/>
  <c r="AT261" i="3"/>
  <c r="AL363" i="4" s="1"/>
  <c r="AQ261" i="3" a="1"/>
  <c r="AQ261" i="3" s="1"/>
  <c r="AI363" i="4" s="1"/>
  <c r="AR261" i="3" a="1"/>
  <c r="AR261" i="3" s="1"/>
  <c r="AJ363" i="4" s="1"/>
  <c r="AQ250" i="3" a="1"/>
  <c r="AQ250" i="3" s="1"/>
  <c r="AI346" i="4" s="1"/>
  <c r="AR250" i="3" a="1"/>
  <c r="AR250" i="3" s="1"/>
  <c r="AJ346" i="4" s="1"/>
  <c r="AO250" i="3" a="1"/>
  <c r="AO250" i="3" s="1"/>
  <c r="AG346" i="4" s="1"/>
  <c r="AP250" i="3" a="1"/>
  <c r="AP250" i="3" s="1"/>
  <c r="AH346" i="4" s="1"/>
  <c r="AU250" i="3" a="1"/>
  <c r="AU250" i="3" s="1"/>
  <c r="AM346" i="4" s="1"/>
  <c r="AS250" i="3" a="1"/>
  <c r="AS250" i="3" s="1"/>
  <c r="AK346" i="4" s="1"/>
  <c r="AT250" i="3"/>
  <c r="AL346" i="4" s="1"/>
  <c r="AQ253" i="3" a="1"/>
  <c r="AQ253" i="3" s="1"/>
  <c r="AI352" i="4" s="1"/>
  <c r="AU253" i="3" a="1"/>
  <c r="AU253" i="3" s="1"/>
  <c r="AM352" i="4" s="1"/>
  <c r="AP253" i="3" a="1"/>
  <c r="AP253" i="3" s="1"/>
  <c r="AH352" i="4" s="1"/>
  <c r="AT253" i="3"/>
  <c r="AL352" i="4" s="1"/>
  <c r="AS253" i="3" a="1"/>
  <c r="AS253" i="3" s="1"/>
  <c r="AK352" i="4" s="1"/>
  <c r="AO253" i="3" a="1"/>
  <c r="AO253" i="3" s="1"/>
  <c r="AG352" i="4" s="1"/>
  <c r="AR253" i="3" a="1"/>
  <c r="AR253" i="3" s="1"/>
  <c r="AJ352" i="4" s="1"/>
  <c r="AG256" i="3" a="1"/>
  <c r="AG256" i="3" s="1"/>
  <c r="Z355" i="4" s="1"/>
  <c r="AL256" i="3"/>
  <c r="AE355" i="4" s="1"/>
  <c r="AJ256" i="3" a="1"/>
  <c r="AJ256" i="3" s="1"/>
  <c r="AC355" i="4" s="1"/>
  <c r="AK256" i="3" a="1"/>
  <c r="AK256" i="3" s="1"/>
  <c r="AD355" i="4" s="1"/>
  <c r="AH256" i="3" a="1"/>
  <c r="AH256" i="3" s="1"/>
  <c r="AA355" i="4" s="1"/>
  <c r="AI256" i="3" a="1"/>
  <c r="AI256" i="3" s="1"/>
  <c r="AB355" i="4" s="1"/>
  <c r="AM256" i="3" a="1"/>
  <c r="AM256" i="3" s="1"/>
  <c r="AF355" i="4" s="1"/>
  <c r="AO245" i="3" a="1"/>
  <c r="AO245" i="3" s="1"/>
  <c r="AG332" i="4" s="1"/>
  <c r="AR245" i="3" a="1"/>
  <c r="AR245" i="3" s="1"/>
  <c r="AJ332" i="4" s="1"/>
  <c r="AU245" i="3" a="1"/>
  <c r="AU245" i="3" s="1"/>
  <c r="AM332" i="4" s="1"/>
  <c r="AT245" i="3"/>
  <c r="AL332" i="4" s="1"/>
  <c r="AP245" i="3" a="1"/>
  <c r="AP245" i="3" s="1"/>
  <c r="AH332" i="4" s="1"/>
  <c r="AQ245" i="3" a="1"/>
  <c r="AQ245" i="3" s="1"/>
  <c r="AI332" i="4" s="1"/>
  <c r="AS245" i="3" a="1"/>
  <c r="AS245" i="3" s="1"/>
  <c r="AK332" i="4" s="1"/>
  <c r="AQ48" i="3" a="1"/>
  <c r="AQ48" i="3" s="1"/>
  <c r="AI117" i="4" s="1"/>
  <c r="AT48" i="3"/>
  <c r="AL117" i="4" s="1"/>
  <c r="AU48" i="3" a="1"/>
  <c r="AU48" i="3" s="1"/>
  <c r="AM117" i="4" s="1"/>
  <c r="AR48" i="3" a="1"/>
  <c r="AR48" i="3" s="1"/>
  <c r="AJ117" i="4" s="1"/>
  <c r="AS48" i="3" a="1"/>
  <c r="AS48" i="3" s="1"/>
  <c r="AK117" i="4" s="1"/>
  <c r="AP48" i="3" a="1"/>
  <c r="AP48" i="3" s="1"/>
  <c r="AH117" i="4" s="1"/>
  <c r="AO48" i="3" a="1"/>
  <c r="AO48" i="3" s="1"/>
  <c r="AG117" i="4" s="1"/>
  <c r="AQ258" i="3" a="1"/>
  <c r="AQ258" i="3" s="1"/>
  <c r="AI360" i="4" s="1"/>
  <c r="AT258" i="3"/>
  <c r="AL360" i="4" s="1"/>
  <c r="AO258" i="3" a="1"/>
  <c r="AO258" i="3" s="1"/>
  <c r="AG360" i="4" s="1"/>
  <c r="AR258" i="3" a="1"/>
  <c r="AR258" i="3" s="1"/>
  <c r="AJ360" i="4" s="1"/>
  <c r="AU258" i="3" a="1"/>
  <c r="AU258" i="3" s="1"/>
  <c r="AM360" i="4" s="1"/>
  <c r="AS258" i="3" a="1"/>
  <c r="AS258" i="3" s="1"/>
  <c r="AK360" i="4" s="1"/>
  <c r="AP258" i="3" a="1"/>
  <c r="AP258" i="3" s="1"/>
  <c r="AH360" i="4" s="1"/>
  <c r="AJ246" i="3" a="1"/>
  <c r="AJ246" i="3" s="1"/>
  <c r="AH246" i="3" a="1"/>
  <c r="AH246" i="3" s="1"/>
  <c r="AG246" i="3" a="1"/>
  <c r="AG246" i="3" s="1"/>
  <c r="AI246" i="3" a="1"/>
  <c r="AI246" i="3" s="1"/>
  <c r="AL246" i="3"/>
  <c r="AE333" i="4" s="1"/>
  <c r="AM246" i="3" a="1"/>
  <c r="AM246" i="3" s="1"/>
  <c r="AF333" i="4" s="1"/>
  <c r="AK246" i="3" a="1"/>
  <c r="AK246" i="3" s="1"/>
  <c r="AD333" i="4" s="1"/>
  <c r="AT252" i="3"/>
  <c r="AL351" i="4" s="1"/>
  <c r="AO252" i="3" a="1"/>
  <c r="AO252" i="3" s="1"/>
  <c r="AG351" i="4" s="1"/>
  <c r="AR252" i="3" a="1"/>
  <c r="AR252" i="3" s="1"/>
  <c r="AJ351" i="4" s="1"/>
  <c r="AQ252" i="3" a="1"/>
  <c r="AQ252" i="3" s="1"/>
  <c r="AI351" i="4" s="1"/>
  <c r="AP252" i="3" a="1"/>
  <c r="AP252" i="3" s="1"/>
  <c r="AH351" i="4" s="1"/>
  <c r="AU252" i="3" a="1"/>
  <c r="AU252" i="3" s="1"/>
  <c r="AM351" i="4" s="1"/>
  <c r="AS252" i="3" a="1"/>
  <c r="AS252" i="3" s="1"/>
  <c r="AK351" i="4" s="1"/>
  <c r="AR248" i="3" a="1"/>
  <c r="AR248" i="3" s="1"/>
  <c r="AJ344" i="4" s="1"/>
  <c r="AP248" i="3" a="1"/>
  <c r="AP248" i="3" s="1"/>
  <c r="AH344" i="4" s="1"/>
  <c r="AU248" i="3" a="1"/>
  <c r="AU248" i="3" s="1"/>
  <c r="AM344" i="4" s="1"/>
  <c r="AT248" i="3"/>
  <c r="AL344" i="4" s="1"/>
  <c r="AO248" i="3" a="1"/>
  <c r="AO248" i="3" s="1"/>
  <c r="AG344" i="4" s="1"/>
  <c r="AQ248" i="3" a="1"/>
  <c r="AQ248" i="3" s="1"/>
  <c r="AI344" i="4" s="1"/>
  <c r="AS248" i="3" a="1"/>
  <c r="AS248" i="3" s="1"/>
  <c r="AK344" i="4" s="1"/>
  <c r="AC56" i="4"/>
  <c r="AC71" i="4"/>
  <c r="AP255" i="3" a="1"/>
  <c r="AP255" i="3" s="1"/>
  <c r="AH354" i="4" s="1"/>
  <c r="AT255" i="3"/>
  <c r="AL354" i="4" s="1"/>
  <c r="AU255" i="3" a="1"/>
  <c r="AU255" i="3" s="1"/>
  <c r="AM354" i="4" s="1"/>
  <c r="AQ255" i="3" a="1"/>
  <c r="AQ255" i="3" s="1"/>
  <c r="AI354" i="4" s="1"/>
  <c r="AO255" i="3" a="1"/>
  <c r="AO255" i="3" s="1"/>
  <c r="AG354" i="4" s="1"/>
  <c r="AS255" i="3" a="1"/>
  <c r="AS255" i="3" s="1"/>
  <c r="AK354" i="4" s="1"/>
  <c r="AR255" i="3" a="1"/>
  <c r="AR255" i="3" s="1"/>
  <c r="AJ354" i="4" s="1"/>
  <c r="AR254" i="3" a="1"/>
  <c r="AR254" i="3" s="1"/>
  <c r="AJ353" i="4" s="1"/>
  <c r="AQ254" i="3" a="1"/>
  <c r="AQ254" i="3" s="1"/>
  <c r="AI353" i="4" s="1"/>
  <c r="AP254" i="3" a="1"/>
  <c r="AP254" i="3" s="1"/>
  <c r="AH353" i="4" s="1"/>
  <c r="AS254" i="3" a="1"/>
  <c r="AS254" i="3" s="1"/>
  <c r="AK353" i="4" s="1"/>
  <c r="AU254" i="3" a="1"/>
  <c r="AU254" i="3" s="1"/>
  <c r="AM353" i="4" s="1"/>
  <c r="AT254" i="3"/>
  <c r="AL353" i="4" s="1"/>
  <c r="AO254" i="3" a="1"/>
  <c r="AO254" i="3" s="1"/>
  <c r="AG353" i="4" s="1"/>
  <c r="AO14" i="3" a="1"/>
  <c r="AO14" i="3" s="1"/>
  <c r="AR14" i="3" a="1"/>
  <c r="AR14" i="3" s="1"/>
  <c r="AU14" i="3" a="1"/>
  <c r="AU14" i="3" s="1"/>
  <c r="AS14" i="3" a="1"/>
  <c r="AS14" i="3" s="1"/>
  <c r="AT14" i="3"/>
  <c r="AQ14" i="3" a="1"/>
  <c r="AQ14" i="3" s="1"/>
  <c r="AP14" i="3" a="1"/>
  <c r="AP14" i="3" s="1"/>
  <c r="AM261" i="3" a="1"/>
  <c r="AM261" i="3" s="1"/>
  <c r="AF363" i="4" s="1"/>
  <c r="AK261" i="3" a="1"/>
  <c r="AK261" i="3" s="1"/>
  <c r="AD363" i="4" s="1"/>
  <c r="AL261" i="3"/>
  <c r="AE363" i="4" s="1"/>
  <c r="AI261" i="3" a="1"/>
  <c r="AI261" i="3" s="1"/>
  <c r="AB363" i="4" s="1"/>
  <c r="AJ261" i="3" a="1"/>
  <c r="AJ261" i="3" s="1"/>
  <c r="AC363" i="4" s="1"/>
  <c r="AG261" i="3" a="1"/>
  <c r="AG261" i="3" s="1"/>
  <c r="Z363" i="4" s="1"/>
  <c r="AH261" i="3" a="1"/>
  <c r="AH261" i="3" s="1"/>
  <c r="AA363" i="4" s="1"/>
  <c r="I74" i="4"/>
  <c r="O74" i="4"/>
  <c r="I69" i="4"/>
  <c r="O69" i="4"/>
  <c r="AM251" i="3" a="1"/>
  <c r="AM251" i="3" s="1"/>
  <c r="AF347" i="4" s="1"/>
  <c r="AK251" i="3" a="1"/>
  <c r="AK251" i="3" s="1"/>
  <c r="AD347" i="4" s="1"/>
  <c r="AL251" i="3"/>
  <c r="AE347" i="4" s="1"/>
  <c r="AI251" i="3" a="1"/>
  <c r="AI251" i="3" s="1"/>
  <c r="AB347" i="4" s="1"/>
  <c r="AJ251" i="3" a="1"/>
  <c r="AJ251" i="3" s="1"/>
  <c r="AC347" i="4" s="1"/>
  <c r="AG251" i="3" a="1"/>
  <c r="AG251" i="3" s="1"/>
  <c r="Z347" i="4" s="1"/>
  <c r="AH251" i="3" a="1"/>
  <c r="AH251" i="3" s="1"/>
  <c r="AA347" i="4" s="1"/>
  <c r="AK253" i="3" a="1"/>
  <c r="AK253" i="3" s="1"/>
  <c r="AD352" i="4" s="1"/>
  <c r="AG253" i="3" a="1"/>
  <c r="AG253" i="3" s="1"/>
  <c r="Z352" i="4" s="1"/>
  <c r="AH253" i="3" a="1"/>
  <c r="AH253" i="3" s="1"/>
  <c r="AA352" i="4" s="1"/>
  <c r="AL253" i="3"/>
  <c r="AE352" i="4" s="1"/>
  <c r="AI253" i="3" a="1"/>
  <c r="AI253" i="3" s="1"/>
  <c r="AB352" i="4" s="1"/>
  <c r="AJ253" i="3" a="1"/>
  <c r="AJ253" i="3" s="1"/>
  <c r="AC352" i="4" s="1"/>
  <c r="AM253" i="3" a="1"/>
  <c r="AM253" i="3" s="1"/>
  <c r="AF352" i="4" s="1"/>
  <c r="AJ245" i="3" a="1"/>
  <c r="AJ245" i="3" s="1"/>
  <c r="AC332" i="4" s="1"/>
  <c r="AH245" i="3" a="1"/>
  <c r="AH245" i="3" s="1"/>
  <c r="AA332" i="4" s="1"/>
  <c r="AI245" i="3" a="1"/>
  <c r="AI245" i="3" s="1"/>
  <c r="AB332" i="4" s="1"/>
  <c r="AK245" i="3" a="1"/>
  <c r="AK245" i="3" s="1"/>
  <c r="AD332" i="4" s="1"/>
  <c r="AG245" i="3" a="1"/>
  <c r="AG245" i="3" s="1"/>
  <c r="Z332" i="4" s="1"/>
  <c r="AL245" i="3"/>
  <c r="AE332" i="4" s="1"/>
  <c r="AM245" i="3" a="1"/>
  <c r="AM245" i="3" s="1"/>
  <c r="AF332" i="4" s="1"/>
  <c r="AK259" i="3" a="1"/>
  <c r="AK259" i="3" s="1"/>
  <c r="AD361" i="4" s="1"/>
  <c r="AL259" i="3"/>
  <c r="AE361" i="4" s="1"/>
  <c r="AG259" i="3" a="1"/>
  <c r="AG259" i="3" s="1"/>
  <c r="Z361" i="4" s="1"/>
  <c r="AH259" i="3" a="1"/>
  <c r="AH259" i="3" s="1"/>
  <c r="AA361" i="4" s="1"/>
  <c r="AJ259" i="3" a="1"/>
  <c r="AJ259" i="3" s="1"/>
  <c r="AC361" i="4" s="1"/>
  <c r="AI259" i="3" a="1"/>
  <c r="AI259" i="3" s="1"/>
  <c r="AB361" i="4" s="1"/>
  <c r="AM259" i="3" a="1"/>
  <c r="AM259" i="3" s="1"/>
  <c r="AF361" i="4" s="1"/>
  <c r="AH258" i="3" a="1"/>
  <c r="AH258" i="3" s="1"/>
  <c r="AA360" i="4" s="1"/>
  <c r="AM258" i="3" a="1"/>
  <c r="AM258" i="3" s="1"/>
  <c r="AF360" i="4" s="1"/>
  <c r="AG258" i="3" a="1"/>
  <c r="AG258" i="3" s="1"/>
  <c r="Z360" i="4" s="1"/>
  <c r="AL258" i="3"/>
  <c r="AE360" i="4" s="1"/>
  <c r="AK258" i="3" a="1"/>
  <c r="AK258" i="3" s="1"/>
  <c r="AD360" i="4" s="1"/>
  <c r="AJ258" i="3" a="1"/>
  <c r="AJ258" i="3" s="1"/>
  <c r="AC360" i="4" s="1"/>
  <c r="AI258" i="3" a="1"/>
  <c r="AI258" i="3" s="1"/>
  <c r="AB360" i="4" s="1"/>
  <c r="AQ260" i="3" a="1"/>
  <c r="AQ260" i="3" s="1"/>
  <c r="AI362" i="4" s="1"/>
  <c r="AR260" i="3" a="1"/>
  <c r="AR260" i="3" s="1"/>
  <c r="AJ362" i="4" s="1"/>
  <c r="AO260" i="3" a="1"/>
  <c r="AO260" i="3" s="1"/>
  <c r="AG362" i="4" s="1"/>
  <c r="AP260" i="3" a="1"/>
  <c r="AP260" i="3" s="1"/>
  <c r="AH362" i="4" s="1"/>
  <c r="AU260" i="3" a="1"/>
  <c r="AU260" i="3" s="1"/>
  <c r="AM362" i="4" s="1"/>
  <c r="AS260" i="3" a="1"/>
  <c r="AS260" i="3" s="1"/>
  <c r="AK362" i="4" s="1"/>
  <c r="AT260" i="3"/>
  <c r="AL362" i="4" s="1"/>
  <c r="AI252" i="3" a="1"/>
  <c r="AI252" i="3" s="1"/>
  <c r="AB351" i="4" s="1"/>
  <c r="AL252" i="3"/>
  <c r="AE351" i="4" s="1"/>
  <c r="AG252" i="3" a="1"/>
  <c r="AG252" i="3" s="1"/>
  <c r="Z351" i="4" s="1"/>
  <c r="AH252" i="3" a="1"/>
  <c r="AH252" i="3" s="1"/>
  <c r="AA351" i="4" s="1"/>
  <c r="AJ252" i="3" a="1"/>
  <c r="AJ252" i="3" s="1"/>
  <c r="AC351" i="4" s="1"/>
  <c r="AK252" i="3" a="1"/>
  <c r="AK252" i="3" s="1"/>
  <c r="AD351" i="4" s="1"/>
  <c r="AM252" i="3" a="1"/>
  <c r="AM252" i="3" s="1"/>
  <c r="AF351" i="4" s="1"/>
  <c r="I73" i="4"/>
  <c r="O73" i="4"/>
  <c r="I72" i="4"/>
  <c r="O72" i="4"/>
  <c r="O70" i="4"/>
  <c r="I70" i="4"/>
  <c r="Z43" i="4"/>
  <c r="Z75" i="4"/>
  <c r="AM73" i="3" a="1"/>
  <c r="AM73" i="3" s="1"/>
  <c r="AF147" i="4" s="1"/>
  <c r="AL73" i="3"/>
  <c r="AE147" i="4" s="1"/>
  <c r="AK73" i="3" a="1"/>
  <c r="AK73" i="3" s="1"/>
  <c r="AD147" i="4" s="1"/>
  <c r="AH73" i="3" a="1"/>
  <c r="AH73" i="3" s="1"/>
  <c r="AA147" i="4" s="1"/>
  <c r="AG73" i="3" a="1"/>
  <c r="AG73" i="3" s="1"/>
  <c r="Z147" i="4" s="1"/>
  <c r="AI73" i="3" a="1"/>
  <c r="AI73" i="3" s="1"/>
  <c r="AB147" i="4" s="1"/>
  <c r="AJ73" i="3" a="1"/>
  <c r="AJ73" i="3" s="1"/>
  <c r="AC147" i="4" s="1"/>
  <c r="AM255" i="3" a="1"/>
  <c r="AM255" i="3" s="1"/>
  <c r="AF354" i="4" s="1"/>
  <c r="AI255" i="3" a="1"/>
  <c r="AI255" i="3" s="1"/>
  <c r="AB354" i="4" s="1"/>
  <c r="AK255" i="3" a="1"/>
  <c r="AK255" i="3" s="1"/>
  <c r="AD354" i="4" s="1"/>
  <c r="AL255" i="3"/>
  <c r="AE354" i="4" s="1"/>
  <c r="AH255" i="3" a="1"/>
  <c r="AH255" i="3" s="1"/>
  <c r="AA354" i="4" s="1"/>
  <c r="AG255" i="3" a="1"/>
  <c r="AG255" i="3" s="1"/>
  <c r="Z354" i="4" s="1"/>
  <c r="AJ255" i="3" a="1"/>
  <c r="AJ255" i="3" s="1"/>
  <c r="AC354" i="4" s="1"/>
  <c r="AJ14" i="3" a="1"/>
  <c r="AJ14" i="3" s="1"/>
  <c r="AI14" i="3" a="1"/>
  <c r="AI14" i="3" s="1"/>
  <c r="AH14" i="3" a="1"/>
  <c r="AH14" i="3" s="1"/>
  <c r="AM14" i="3" a="1"/>
  <c r="AM14" i="3" s="1"/>
  <c r="AK14" i="3" a="1"/>
  <c r="AK14" i="3" s="1"/>
  <c r="AL14" i="3"/>
  <c r="AG14" i="3" a="1"/>
  <c r="AG14" i="3" s="1"/>
  <c r="AL249" i="3"/>
  <c r="AE345" i="4" s="1"/>
  <c r="AI249" i="3" a="1"/>
  <c r="AI249" i="3" s="1"/>
  <c r="AB345" i="4" s="1"/>
  <c r="AJ249" i="3" a="1"/>
  <c r="AJ249" i="3" s="1"/>
  <c r="AC345" i="4" s="1"/>
  <c r="AG249" i="3" a="1"/>
  <c r="AG249" i="3" s="1"/>
  <c r="Z345" i="4" s="1"/>
  <c r="AH249" i="3" a="1"/>
  <c r="AH249" i="3" s="1"/>
  <c r="AA345" i="4" s="1"/>
  <c r="AM249" i="3" a="1"/>
  <c r="AM249" i="3" s="1"/>
  <c r="AF345" i="4" s="1"/>
  <c r="AK249" i="3" a="1"/>
  <c r="AK249" i="3" s="1"/>
  <c r="AD345" i="4" s="1"/>
  <c r="AR251" i="3" a="1"/>
  <c r="AR251" i="3" s="1"/>
  <c r="AJ347" i="4" s="1"/>
  <c r="AO251" i="3" a="1"/>
  <c r="AO251" i="3" s="1"/>
  <c r="AG347" i="4" s="1"/>
  <c r="AP251" i="3" a="1"/>
  <c r="AP251" i="3" s="1"/>
  <c r="AH347" i="4" s="1"/>
  <c r="AU251" i="3" a="1"/>
  <c r="AU251" i="3" s="1"/>
  <c r="AM347" i="4" s="1"/>
  <c r="AS251" i="3" a="1"/>
  <c r="AS251" i="3" s="1"/>
  <c r="AK347" i="4" s="1"/>
  <c r="AT251" i="3"/>
  <c r="AL347" i="4" s="1"/>
  <c r="AQ251" i="3" a="1"/>
  <c r="AQ251" i="3" s="1"/>
  <c r="AI347" i="4" s="1"/>
  <c r="AO247" i="3" a="1"/>
  <c r="AO247" i="3" s="1"/>
  <c r="AG340" i="4" s="1"/>
  <c r="AP247" i="3" a="1"/>
  <c r="AP247" i="3" s="1"/>
  <c r="AH340" i="4" s="1"/>
  <c r="AU247" i="3" a="1"/>
  <c r="AU247" i="3" s="1"/>
  <c r="AM340" i="4" s="1"/>
  <c r="AS247" i="3" a="1"/>
  <c r="AS247" i="3" s="1"/>
  <c r="AK340" i="4" s="1"/>
  <c r="AT247" i="3"/>
  <c r="AL340" i="4" s="1"/>
  <c r="AQ247" i="3" a="1"/>
  <c r="AQ247" i="3" s="1"/>
  <c r="AI340" i="4" s="1"/>
  <c r="AR247" i="3" a="1"/>
  <c r="AR247" i="3" s="1"/>
  <c r="AJ340" i="4" s="1"/>
  <c r="AT259" i="3"/>
  <c r="AL361" i="4" s="1"/>
  <c r="AO259" i="3" a="1"/>
  <c r="AO259" i="3" s="1"/>
  <c r="AG361" i="4" s="1"/>
  <c r="AR259" i="3" a="1"/>
  <c r="AR259" i="3" s="1"/>
  <c r="AJ361" i="4" s="1"/>
  <c r="AP259" i="3" a="1"/>
  <c r="AP259" i="3" s="1"/>
  <c r="AH361" i="4" s="1"/>
  <c r="AU259" i="3" a="1"/>
  <c r="AU259" i="3" s="1"/>
  <c r="AM361" i="4" s="1"/>
  <c r="AS259" i="3" a="1"/>
  <c r="AS259" i="3" s="1"/>
  <c r="AK361" i="4" s="1"/>
  <c r="AQ259" i="3" a="1"/>
  <c r="AQ259" i="3" s="1"/>
  <c r="AI361" i="4" s="1"/>
  <c r="AM49" i="3" a="1"/>
  <c r="AM49" i="3" s="1"/>
  <c r="AF118" i="4" s="1"/>
  <c r="AK49" i="3" a="1"/>
  <c r="AK49" i="3" s="1"/>
  <c r="AD118" i="4" s="1"/>
  <c r="AL49" i="3"/>
  <c r="AE118" i="4" s="1"/>
  <c r="AI49" i="3" a="1"/>
  <c r="AI49" i="3" s="1"/>
  <c r="AB118" i="4" s="1"/>
  <c r="AJ49" i="3" a="1"/>
  <c r="AJ49" i="3" s="1"/>
  <c r="AC118" i="4" s="1"/>
  <c r="AG49" i="3" a="1"/>
  <c r="AG49" i="3" s="1"/>
  <c r="Z118" i="4" s="1"/>
  <c r="AH49" i="3" a="1"/>
  <c r="AH49" i="3" s="1"/>
  <c r="AA118" i="4" s="1"/>
  <c r="AH260" i="3" a="1"/>
  <c r="AH260" i="3" s="1"/>
  <c r="AA362" i="4" s="1"/>
  <c r="AM260" i="3" a="1"/>
  <c r="AM260" i="3" s="1"/>
  <c r="AF362" i="4" s="1"/>
  <c r="AK260" i="3" a="1"/>
  <c r="AK260" i="3" s="1"/>
  <c r="AD362" i="4" s="1"/>
  <c r="AL260" i="3"/>
  <c r="AE362" i="4" s="1"/>
  <c r="AI260" i="3" a="1"/>
  <c r="AI260" i="3" s="1"/>
  <c r="AB362" i="4" s="1"/>
  <c r="AJ260" i="3" a="1"/>
  <c r="AJ260" i="3" s="1"/>
  <c r="AC362" i="4" s="1"/>
  <c r="AG260" i="3" a="1"/>
  <c r="AG260" i="3" s="1"/>
  <c r="Z362" i="4" s="1"/>
  <c r="AS257" i="3" a="1"/>
  <c r="AS257" i="3" s="1"/>
  <c r="AK356" i="4" s="1"/>
  <c r="AP257" i="3" a="1"/>
  <c r="AP257" i="3" s="1"/>
  <c r="AH356" i="4" s="1"/>
  <c r="AQ257" i="3" a="1"/>
  <c r="AQ257" i="3" s="1"/>
  <c r="AI356" i="4" s="1"/>
  <c r="AR257" i="3" a="1"/>
  <c r="AR257" i="3" s="1"/>
  <c r="AJ356" i="4" s="1"/>
  <c r="AO257" i="3" a="1"/>
  <c r="AO257" i="3" s="1"/>
  <c r="AG356" i="4" s="1"/>
  <c r="AT257" i="3"/>
  <c r="AL356" i="4" s="1"/>
  <c r="AU257" i="3" a="1"/>
  <c r="AU257" i="3" s="1"/>
  <c r="AM356" i="4" s="1"/>
  <c r="AA126" i="4"/>
  <c r="AA120" i="4"/>
  <c r="AA125" i="4"/>
  <c r="AA119" i="4"/>
  <c r="AM442" i="4"/>
  <c r="AM449" i="4"/>
  <c r="AM440" i="4"/>
  <c r="AL432" i="4"/>
  <c r="AM455" i="4"/>
  <c r="AL431" i="4"/>
  <c r="AL434" i="4"/>
  <c r="AL395" i="4"/>
  <c r="AM458" i="4"/>
  <c r="AM389" i="4"/>
  <c r="AL398" i="4"/>
  <c r="AL383" i="4"/>
  <c r="AM378" i="4"/>
  <c r="AL384" i="4"/>
  <c r="AM386" i="4"/>
  <c r="AM369" i="4"/>
  <c r="AL377" i="4"/>
  <c r="AM432" i="4"/>
  <c r="AM441" i="4"/>
  <c r="AM373" i="4"/>
  <c r="AL447" i="4"/>
  <c r="AL389" i="4"/>
  <c r="AL441" i="4"/>
  <c r="AM456" i="4"/>
  <c r="AL439" i="4"/>
  <c r="AM447" i="4"/>
  <c r="AL442" i="4"/>
  <c r="AM448" i="4"/>
  <c r="AL440" i="4"/>
  <c r="AA400" i="4"/>
  <c r="AA376" i="4"/>
  <c r="AH372" i="4"/>
  <c r="AH399" i="4"/>
  <c r="AH402" i="4"/>
  <c r="AH390" i="4"/>
  <c r="AH371" i="4"/>
  <c r="AH397" i="4"/>
  <c r="AB371" i="4"/>
  <c r="AB397" i="4"/>
  <c r="Z374" i="4"/>
  <c r="Z394" i="4"/>
  <c r="AL455" i="4"/>
  <c r="AK372" i="4"/>
  <c r="AK399" i="4"/>
  <c r="AJ372" i="4"/>
  <c r="AJ399" i="4"/>
  <c r="AJ374" i="4"/>
  <c r="AJ394" i="4"/>
  <c r="AG388" i="4"/>
  <c r="AG401" i="4"/>
  <c r="AL448" i="4"/>
  <c r="AL458" i="4"/>
  <c r="AG390" i="4"/>
  <c r="AG402" i="4"/>
  <c r="AL402" i="4" s="1"/>
  <c r="AK375" i="4"/>
  <c r="AK396" i="4"/>
  <c r="AK376" i="4"/>
  <c r="AK400" i="4"/>
  <c r="Z396" i="4"/>
  <c r="Z375" i="4"/>
  <c r="AM383" i="4"/>
  <c r="AL385" i="4"/>
  <c r="AH400" i="4"/>
  <c r="AH376" i="4"/>
  <c r="AG400" i="4"/>
  <c r="AG376" i="4"/>
  <c r="AG372" i="4"/>
  <c r="AG399" i="4"/>
  <c r="AL382" i="4"/>
  <c r="AK374" i="4"/>
  <c r="AK394" i="4"/>
  <c r="AG374" i="4"/>
  <c r="AG394" i="4"/>
  <c r="AM434" i="4"/>
  <c r="AL378" i="4"/>
  <c r="AI388" i="4"/>
  <c r="AI401" i="4"/>
  <c r="AH388" i="4"/>
  <c r="AH401" i="4"/>
  <c r="AL370" i="4"/>
  <c r="AM398" i="4"/>
  <c r="AJ390" i="4"/>
  <c r="AJ402" i="4"/>
  <c r="AK390" i="4"/>
  <c r="AK402" i="4"/>
  <c r="AK397" i="4"/>
  <c r="AK371" i="4"/>
  <c r="AG371" i="4"/>
  <c r="AG397" i="4"/>
  <c r="AL397" i="4" s="1"/>
  <c r="AI396" i="4"/>
  <c r="AI375" i="4"/>
  <c r="AG375" i="4"/>
  <c r="AG396" i="4"/>
  <c r="AL369" i="4"/>
  <c r="AI372" i="4"/>
  <c r="AM372" i="4" s="1"/>
  <c r="AI399" i="4"/>
  <c r="AM399" i="4" s="1"/>
  <c r="AM433" i="4"/>
  <c r="Z388" i="4"/>
  <c r="Z401" i="4"/>
  <c r="AA390" i="4"/>
  <c r="AA402" i="4"/>
  <c r="AA372" i="4"/>
  <c r="AA399" i="4"/>
  <c r="AM431" i="4"/>
  <c r="AM377" i="4"/>
  <c r="AI376" i="4"/>
  <c r="AM376" i="4" s="1"/>
  <c r="AI400" i="4"/>
  <c r="AJ376" i="4"/>
  <c r="AJ400" i="4"/>
  <c r="AM382" i="4"/>
  <c r="AH374" i="4"/>
  <c r="AH394" i="4"/>
  <c r="AI394" i="4"/>
  <c r="AM394" i="4" s="1"/>
  <c r="AI374" i="4"/>
  <c r="AL456" i="4"/>
  <c r="AL433" i="4"/>
  <c r="AM395" i="4"/>
  <c r="AJ388" i="4"/>
  <c r="AJ401" i="4"/>
  <c r="AK388" i="4"/>
  <c r="AK401" i="4"/>
  <c r="AL373" i="4"/>
  <c r="AL457" i="4"/>
  <c r="AM457" i="4"/>
  <c r="AM370" i="4"/>
  <c r="AL386" i="4"/>
  <c r="AI390" i="4"/>
  <c r="AI402" i="4"/>
  <c r="AI371" i="4"/>
  <c r="AI397" i="4"/>
  <c r="AJ371" i="4"/>
  <c r="AJ397" i="4"/>
  <c r="AH396" i="4"/>
  <c r="AH375" i="4"/>
  <c r="AJ396" i="4"/>
  <c r="AJ375" i="4"/>
  <c r="AK64" i="3" a="1"/>
  <c r="AK64" i="3" s="1"/>
  <c r="AD138" i="4" s="1"/>
  <c r="AM64" i="3" a="1"/>
  <c r="AM64" i="3" s="1"/>
  <c r="AF138" i="4" s="1"/>
  <c r="AI64" i="3" a="1"/>
  <c r="AI64" i="3" s="1"/>
  <c r="AB138" i="4" s="1"/>
  <c r="AL64" i="3"/>
  <c r="AE138" i="4" s="1"/>
  <c r="AG64" i="3" a="1"/>
  <c r="AG64" i="3" s="1"/>
  <c r="Z138" i="4" s="1"/>
  <c r="AH64" i="3" a="1"/>
  <c r="AH64" i="3" s="1"/>
  <c r="AA138" i="4" s="1"/>
  <c r="AJ64" i="3" a="1"/>
  <c r="AJ64" i="3" s="1"/>
  <c r="AC138" i="4" s="1"/>
  <c r="AR52" i="3" a="1"/>
  <c r="AR52" i="3" s="1"/>
  <c r="AJ121" i="4" s="1"/>
  <c r="AQ52" i="3" a="1"/>
  <c r="AQ52" i="3" s="1"/>
  <c r="AI121" i="4" s="1"/>
  <c r="AP52" i="3" a="1"/>
  <c r="AP52" i="3" s="1"/>
  <c r="AH121" i="4" s="1"/>
  <c r="AU52" i="3" a="1"/>
  <c r="AU52" i="3" s="1"/>
  <c r="AM121" i="4" s="1"/>
  <c r="AS52" i="3" a="1"/>
  <c r="AS52" i="3" s="1"/>
  <c r="AK121" i="4" s="1"/>
  <c r="AT52" i="3"/>
  <c r="AL121" i="4" s="1"/>
  <c r="AO52" i="3" a="1"/>
  <c r="AO52" i="3" s="1"/>
  <c r="AG121" i="4" s="1"/>
  <c r="AT68" i="3"/>
  <c r="AL142" i="4" s="1"/>
  <c r="AS68" i="3" a="1"/>
  <c r="AS68" i="3" s="1"/>
  <c r="AK142" i="4" s="1"/>
  <c r="AR68" i="3" a="1"/>
  <c r="AR68" i="3" s="1"/>
  <c r="AJ142" i="4" s="1"/>
  <c r="AO68" i="3" a="1"/>
  <c r="AO68" i="3" s="1"/>
  <c r="AG142" i="4" s="1"/>
  <c r="AP68" i="3" a="1"/>
  <c r="AP68" i="3" s="1"/>
  <c r="AH142" i="4" s="1"/>
  <c r="AQ68" i="3" a="1"/>
  <c r="AQ68" i="3" s="1"/>
  <c r="AI142" i="4" s="1"/>
  <c r="AU68" i="3" a="1"/>
  <c r="AU68" i="3" s="1"/>
  <c r="AM142" i="4" s="1"/>
  <c r="AM65" i="3" a="1"/>
  <c r="AM65" i="3" s="1"/>
  <c r="AF139" i="4" s="1"/>
  <c r="AK65" i="3" a="1"/>
  <c r="AK65" i="3" s="1"/>
  <c r="AD139" i="4" s="1"/>
  <c r="AL65" i="3"/>
  <c r="AE139" i="4" s="1"/>
  <c r="AG65" i="3" a="1"/>
  <c r="AG65" i="3" s="1"/>
  <c r="Z139" i="4" s="1"/>
  <c r="AJ65" i="3" a="1"/>
  <c r="AJ65" i="3" s="1"/>
  <c r="AC139" i="4" s="1"/>
  <c r="AI65" i="3" a="1"/>
  <c r="AI65" i="3" s="1"/>
  <c r="AB139" i="4" s="1"/>
  <c r="AH65" i="3" a="1"/>
  <c r="AH65" i="3" s="1"/>
  <c r="AA139" i="4" s="1"/>
  <c r="AK53" i="3" a="1"/>
  <c r="AK53" i="3" s="1"/>
  <c r="AD127" i="4" s="1"/>
  <c r="AL53" i="3"/>
  <c r="AE127" i="4" s="1"/>
  <c r="AI53" i="3" a="1"/>
  <c r="AI53" i="3" s="1"/>
  <c r="AB127" i="4" s="1"/>
  <c r="AJ53" i="3" a="1"/>
  <c r="AJ53" i="3" s="1"/>
  <c r="AC127" i="4" s="1"/>
  <c r="AG53" i="3" a="1"/>
  <c r="AG53" i="3" s="1"/>
  <c r="Z127" i="4" s="1"/>
  <c r="AH53" i="3" a="1"/>
  <c r="AH53" i="3" s="1"/>
  <c r="AA127" i="4" s="1"/>
  <c r="AM53" i="3" a="1"/>
  <c r="AM53" i="3" s="1"/>
  <c r="AF127" i="4" s="1"/>
  <c r="AG72" i="3" a="1"/>
  <c r="AG72" i="3" s="1"/>
  <c r="Z146" i="4" s="1"/>
  <c r="AL72" i="3"/>
  <c r="AE146" i="4" s="1"/>
  <c r="AM72" i="3" a="1"/>
  <c r="AM72" i="3" s="1"/>
  <c r="AF146" i="4" s="1"/>
  <c r="AK72" i="3" a="1"/>
  <c r="AK72" i="3" s="1"/>
  <c r="AD146" i="4" s="1"/>
  <c r="AJ72" i="3" a="1"/>
  <c r="AJ72" i="3" s="1"/>
  <c r="AC146" i="4" s="1"/>
  <c r="AI72" i="3" a="1"/>
  <c r="AI72" i="3" s="1"/>
  <c r="AB146" i="4" s="1"/>
  <c r="AH72" i="3" a="1"/>
  <c r="AH72" i="3" s="1"/>
  <c r="AA146" i="4" s="1"/>
  <c r="AU70" i="3" a="1"/>
  <c r="AU70" i="3" s="1"/>
  <c r="AM144" i="4" s="1"/>
  <c r="AS70" i="3" a="1"/>
  <c r="AS70" i="3" s="1"/>
  <c r="AK144" i="4" s="1"/>
  <c r="AR70" i="3" a="1"/>
  <c r="AR70" i="3" s="1"/>
  <c r="AJ144" i="4" s="1"/>
  <c r="AQ70" i="3" a="1"/>
  <c r="AQ70" i="3" s="1"/>
  <c r="AI144" i="4" s="1"/>
  <c r="AP70" i="3" a="1"/>
  <c r="AP70" i="3" s="1"/>
  <c r="AH144" i="4" s="1"/>
  <c r="AO70" i="3" a="1"/>
  <c r="AO70" i="3" s="1"/>
  <c r="AG144" i="4" s="1"/>
  <c r="AT70" i="3"/>
  <c r="AL144" i="4" s="1"/>
  <c r="AO56" i="3" a="1"/>
  <c r="AO56" i="3" s="1"/>
  <c r="AG130" i="4" s="1"/>
  <c r="AR56" i="3" a="1"/>
  <c r="AR56" i="3" s="1"/>
  <c r="AJ130" i="4" s="1"/>
  <c r="AQ56" i="3" a="1"/>
  <c r="AQ56" i="3" s="1"/>
  <c r="AI130" i="4" s="1"/>
  <c r="AU56" i="3" a="1"/>
  <c r="AU56" i="3" s="1"/>
  <c r="AM130" i="4" s="1"/>
  <c r="AS56" i="3" a="1"/>
  <c r="AS56" i="3" s="1"/>
  <c r="AK130" i="4" s="1"/>
  <c r="AT56" i="3"/>
  <c r="AL130" i="4" s="1"/>
  <c r="AP56" i="3" a="1"/>
  <c r="AP56" i="3" s="1"/>
  <c r="AH130" i="4" s="1"/>
  <c r="AI66" i="3" a="1"/>
  <c r="AI66" i="3" s="1"/>
  <c r="AB140" i="4" s="1"/>
  <c r="AL66" i="3"/>
  <c r="AE140" i="4" s="1"/>
  <c r="AG66" i="3" a="1"/>
  <c r="AG66" i="3" s="1"/>
  <c r="Z140" i="4" s="1"/>
  <c r="AJ66" i="3" a="1"/>
  <c r="AJ66" i="3" s="1"/>
  <c r="AC140" i="4" s="1"/>
  <c r="AM66" i="3" a="1"/>
  <c r="AM66" i="3" s="1"/>
  <c r="AF140" i="4" s="1"/>
  <c r="AH66" i="3" a="1"/>
  <c r="AH66" i="3" s="1"/>
  <c r="AA140" i="4" s="1"/>
  <c r="AK66" i="3" a="1"/>
  <c r="AK66" i="3" s="1"/>
  <c r="AD140" i="4" s="1"/>
  <c r="AM74" i="3" a="1"/>
  <c r="AM74" i="3" s="1"/>
  <c r="AF148" i="4" s="1"/>
  <c r="AK74" i="3" a="1"/>
  <c r="AK74" i="3" s="1"/>
  <c r="AD148" i="4" s="1"/>
  <c r="AL74" i="3"/>
  <c r="AE148" i="4" s="1"/>
  <c r="AG74" i="3" a="1"/>
  <c r="AG74" i="3" s="1"/>
  <c r="Z148" i="4" s="1"/>
  <c r="AJ74" i="3" a="1"/>
  <c r="AJ74" i="3" s="1"/>
  <c r="AC148" i="4" s="1"/>
  <c r="AI74" i="3" a="1"/>
  <c r="AI74" i="3" s="1"/>
  <c r="AB148" i="4" s="1"/>
  <c r="AH74" i="3" a="1"/>
  <c r="AH74" i="3" s="1"/>
  <c r="AA148" i="4" s="1"/>
  <c r="AM55" i="3" a="1"/>
  <c r="AM55" i="3" s="1"/>
  <c r="AF129" i="4" s="1"/>
  <c r="AG55" i="3" a="1"/>
  <c r="AG55" i="3" s="1"/>
  <c r="Z129" i="4" s="1"/>
  <c r="AL55" i="3"/>
  <c r="AE129" i="4" s="1"/>
  <c r="AK55" i="3" a="1"/>
  <c r="AK55" i="3" s="1"/>
  <c r="AD129" i="4" s="1"/>
  <c r="AJ55" i="3" a="1"/>
  <c r="AJ55" i="3" s="1"/>
  <c r="AC129" i="4" s="1"/>
  <c r="AI55" i="3" a="1"/>
  <c r="AI55" i="3" s="1"/>
  <c r="AB129" i="4" s="1"/>
  <c r="AH55" i="3" a="1"/>
  <c r="AH55" i="3" s="1"/>
  <c r="AA129" i="4" s="1"/>
  <c r="AI54" i="3" a="1"/>
  <c r="AI54" i="3" s="1"/>
  <c r="AB128" i="4" s="1"/>
  <c r="AJ54" i="3" a="1"/>
  <c r="AJ54" i="3" s="1"/>
  <c r="AC128" i="4" s="1"/>
  <c r="AG54" i="3" a="1"/>
  <c r="AG54" i="3" s="1"/>
  <c r="Z128" i="4" s="1"/>
  <c r="AH54" i="3" a="1"/>
  <c r="AH54" i="3" s="1"/>
  <c r="AA128" i="4" s="1"/>
  <c r="AM54" i="3" a="1"/>
  <c r="AM54" i="3" s="1"/>
  <c r="AF128" i="4" s="1"/>
  <c r="AK54" i="3" a="1"/>
  <c r="AK54" i="3" s="1"/>
  <c r="AD128" i="4" s="1"/>
  <c r="AL54" i="3"/>
  <c r="AE128" i="4" s="1"/>
  <c r="AG68" i="3" a="1"/>
  <c r="AG68" i="3" s="1"/>
  <c r="Z142" i="4" s="1"/>
  <c r="AH68" i="3" a="1"/>
  <c r="AH68" i="3" s="1"/>
  <c r="AA142" i="4" s="1"/>
  <c r="AM68" i="3" a="1"/>
  <c r="AM68" i="3" s="1"/>
  <c r="AF142" i="4" s="1"/>
  <c r="AK68" i="3" a="1"/>
  <c r="AK68" i="3" s="1"/>
  <c r="AD142" i="4" s="1"/>
  <c r="AJ68" i="3" a="1"/>
  <c r="AJ68" i="3" s="1"/>
  <c r="AC142" i="4" s="1"/>
  <c r="AI68" i="3" a="1"/>
  <c r="AI68" i="3" s="1"/>
  <c r="AB142" i="4" s="1"/>
  <c r="AL68" i="3"/>
  <c r="AE142" i="4" s="1"/>
  <c r="AQ65" i="3" a="1"/>
  <c r="AQ65" i="3" s="1"/>
  <c r="AI139" i="4" s="1"/>
  <c r="AU65" i="3" a="1"/>
  <c r="AU65" i="3" s="1"/>
  <c r="AM139" i="4" s="1"/>
  <c r="AO65" i="3" a="1"/>
  <c r="AO65" i="3" s="1"/>
  <c r="AG139" i="4" s="1"/>
  <c r="AR65" i="3" a="1"/>
  <c r="AR65" i="3" s="1"/>
  <c r="AJ139" i="4" s="1"/>
  <c r="AT65" i="3"/>
  <c r="AL139" i="4" s="1"/>
  <c r="AS65" i="3" a="1"/>
  <c r="AS65" i="3" s="1"/>
  <c r="AK139" i="4" s="1"/>
  <c r="AP65" i="3" a="1"/>
  <c r="AP65" i="3" s="1"/>
  <c r="AH139" i="4" s="1"/>
  <c r="AM69" i="3" a="1"/>
  <c r="AM69" i="3" s="1"/>
  <c r="AF143" i="4" s="1"/>
  <c r="AK69" i="3" a="1"/>
  <c r="AK69" i="3" s="1"/>
  <c r="AD143" i="4" s="1"/>
  <c r="AL69" i="3"/>
  <c r="AE143" i="4" s="1"/>
  <c r="AG69" i="3" a="1"/>
  <c r="AG69" i="3" s="1"/>
  <c r="Z143" i="4" s="1"/>
  <c r="AJ69" i="3" a="1"/>
  <c r="AJ69" i="3" s="1"/>
  <c r="AC143" i="4" s="1"/>
  <c r="AI69" i="3" a="1"/>
  <c r="AI69" i="3" s="1"/>
  <c r="AB143" i="4" s="1"/>
  <c r="AH69" i="3" a="1"/>
  <c r="AH69" i="3" s="1"/>
  <c r="AA143" i="4" s="1"/>
  <c r="AL70" i="3"/>
  <c r="AE144" i="4" s="1"/>
  <c r="AM70" i="3" a="1"/>
  <c r="AM70" i="3" s="1"/>
  <c r="AF144" i="4" s="1"/>
  <c r="AJ70" i="3" a="1"/>
  <c r="AJ70" i="3" s="1"/>
  <c r="AC144" i="4" s="1"/>
  <c r="AG70" i="3" a="1"/>
  <c r="AG70" i="3" s="1"/>
  <c r="Z144" i="4" s="1"/>
  <c r="AH70" i="3" a="1"/>
  <c r="AH70" i="3" s="1"/>
  <c r="AA144" i="4" s="1"/>
  <c r="AK70" i="3" a="1"/>
  <c r="AK70" i="3" s="1"/>
  <c r="AD144" i="4" s="1"/>
  <c r="AI70" i="3" a="1"/>
  <c r="AI70" i="3" s="1"/>
  <c r="AB144" i="4" s="1"/>
  <c r="AT57" i="3"/>
  <c r="AL131" i="4" s="1"/>
  <c r="AO57" i="3" a="1"/>
  <c r="AO57" i="3" s="1"/>
  <c r="AG131" i="4" s="1"/>
  <c r="AR57" i="3" a="1"/>
  <c r="AR57" i="3" s="1"/>
  <c r="AJ131" i="4" s="1"/>
  <c r="AQ57" i="3" a="1"/>
  <c r="AQ57" i="3" s="1"/>
  <c r="AI131" i="4" s="1"/>
  <c r="AP57" i="3" a="1"/>
  <c r="AP57" i="3" s="1"/>
  <c r="AH131" i="4" s="1"/>
  <c r="AS57" i="3" a="1"/>
  <c r="AS57" i="3" s="1"/>
  <c r="AK131" i="4" s="1"/>
  <c r="AU57" i="3" a="1"/>
  <c r="AU57" i="3" s="1"/>
  <c r="AM131" i="4" s="1"/>
  <c r="AQ66" i="3" a="1"/>
  <c r="AQ66" i="3" s="1"/>
  <c r="AI140" i="4" s="1"/>
  <c r="AP66" i="3" a="1"/>
  <c r="AP66" i="3" s="1"/>
  <c r="AH140" i="4" s="1"/>
  <c r="AO66" i="3" a="1"/>
  <c r="AO66" i="3" s="1"/>
  <c r="AG140" i="4" s="1"/>
  <c r="AT66" i="3"/>
  <c r="AL140" i="4" s="1"/>
  <c r="AU66" i="3" a="1"/>
  <c r="AU66" i="3" s="1"/>
  <c r="AM140" i="4" s="1"/>
  <c r="AS66" i="3" a="1"/>
  <c r="AS66" i="3" s="1"/>
  <c r="AK140" i="4" s="1"/>
  <c r="AR66" i="3" a="1"/>
  <c r="AR66" i="3" s="1"/>
  <c r="AJ140" i="4" s="1"/>
  <c r="AG60" i="3" a="1"/>
  <c r="AG60" i="3" s="1"/>
  <c r="Z134" i="4" s="1"/>
  <c r="AH60" i="3" a="1"/>
  <c r="AH60" i="3" s="1"/>
  <c r="AA134" i="4" s="1"/>
  <c r="AM60" i="3" a="1"/>
  <c r="AM60" i="3" s="1"/>
  <c r="AF134" i="4" s="1"/>
  <c r="AK60" i="3" a="1"/>
  <c r="AK60" i="3" s="1"/>
  <c r="AD134" i="4" s="1"/>
  <c r="AL60" i="3"/>
  <c r="AE134" i="4" s="1"/>
  <c r="AI60" i="3" a="1"/>
  <c r="AI60" i="3" s="1"/>
  <c r="AB134" i="4" s="1"/>
  <c r="AJ60" i="3" a="1"/>
  <c r="AJ60" i="3" s="1"/>
  <c r="AC134" i="4" s="1"/>
  <c r="AO55" i="3" a="1"/>
  <c r="AO55" i="3" s="1"/>
  <c r="AG129" i="4" s="1"/>
  <c r="AR55" i="3" a="1"/>
  <c r="AR55" i="3" s="1"/>
  <c r="AJ129" i="4" s="1"/>
  <c r="AU55" i="3" a="1"/>
  <c r="AU55" i="3" s="1"/>
  <c r="AM129" i="4" s="1"/>
  <c r="AS55" i="3" a="1"/>
  <c r="AS55" i="3" s="1"/>
  <c r="AK129" i="4" s="1"/>
  <c r="AP55" i="3" a="1"/>
  <c r="AP55" i="3" s="1"/>
  <c r="AH129" i="4" s="1"/>
  <c r="AQ55" i="3" a="1"/>
  <c r="AQ55" i="3" s="1"/>
  <c r="AI129" i="4" s="1"/>
  <c r="AT55" i="3"/>
  <c r="AL129" i="4" s="1"/>
  <c r="AJ63" i="3" a="1"/>
  <c r="AJ63" i="3" s="1"/>
  <c r="AC137" i="4" s="1"/>
  <c r="AK63" i="3" a="1"/>
  <c r="AK63" i="3" s="1"/>
  <c r="AD137" i="4" s="1"/>
  <c r="AH63" i="3" a="1"/>
  <c r="AH63" i="3" s="1"/>
  <c r="AA137" i="4" s="1"/>
  <c r="AG63" i="3" a="1"/>
  <c r="AG63" i="3" s="1"/>
  <c r="Z137" i="4" s="1"/>
  <c r="AI63" i="3" a="1"/>
  <c r="AI63" i="3" s="1"/>
  <c r="AB137" i="4" s="1"/>
  <c r="AL63" i="3"/>
  <c r="AE137" i="4" s="1"/>
  <c r="AM63" i="3" a="1"/>
  <c r="AM63" i="3" s="1"/>
  <c r="AF137" i="4" s="1"/>
  <c r="AS62" i="3" a="1"/>
  <c r="AS62" i="3" s="1"/>
  <c r="AK136" i="4" s="1"/>
  <c r="AP62" i="3" a="1"/>
  <c r="AP62" i="3" s="1"/>
  <c r="AH136" i="4" s="1"/>
  <c r="AQ62" i="3" a="1"/>
  <c r="AQ62" i="3" s="1"/>
  <c r="AI136" i="4" s="1"/>
  <c r="AR62" i="3" a="1"/>
  <c r="AR62" i="3" s="1"/>
  <c r="AJ136" i="4" s="1"/>
  <c r="AO62" i="3" a="1"/>
  <c r="AO62" i="3" s="1"/>
  <c r="AG136" i="4" s="1"/>
  <c r="AU62" i="3" a="1"/>
  <c r="AU62" i="3" s="1"/>
  <c r="AM136" i="4" s="1"/>
  <c r="AT62" i="3"/>
  <c r="AL136" i="4" s="1"/>
  <c r="AI71" i="3" a="1"/>
  <c r="AI71" i="3" s="1"/>
  <c r="AB145" i="4" s="1"/>
  <c r="AL71" i="3"/>
  <c r="AE145" i="4" s="1"/>
  <c r="AG71" i="3" a="1"/>
  <c r="AG71" i="3" s="1"/>
  <c r="Z145" i="4" s="1"/>
  <c r="AH71" i="3" a="1"/>
  <c r="AH71" i="3" s="1"/>
  <c r="AA145" i="4" s="1"/>
  <c r="AJ71" i="3" a="1"/>
  <c r="AJ71" i="3" s="1"/>
  <c r="AC145" i="4" s="1"/>
  <c r="AK71" i="3" a="1"/>
  <c r="AK71" i="3" s="1"/>
  <c r="AD145" i="4" s="1"/>
  <c r="AM71" i="3" a="1"/>
  <c r="AM71" i="3" s="1"/>
  <c r="AF145" i="4" s="1"/>
  <c r="AK59" i="3" a="1"/>
  <c r="AK59" i="3" s="1"/>
  <c r="AD133" i="4" s="1"/>
  <c r="AH59" i="3" a="1"/>
  <c r="AH59" i="3" s="1"/>
  <c r="AA133" i="4" s="1"/>
  <c r="AI59" i="3" a="1"/>
  <c r="AI59" i="3" s="1"/>
  <c r="AB133" i="4" s="1"/>
  <c r="AJ59" i="3" a="1"/>
  <c r="AJ59" i="3" s="1"/>
  <c r="AC133" i="4" s="1"/>
  <c r="AG59" i="3" a="1"/>
  <c r="AG59" i="3" s="1"/>
  <c r="Z133" i="4" s="1"/>
  <c r="AM59" i="3" a="1"/>
  <c r="AM59" i="3" s="1"/>
  <c r="AF133" i="4" s="1"/>
  <c r="AL59" i="3"/>
  <c r="AE133" i="4" s="1"/>
  <c r="AT69" i="3"/>
  <c r="AL143" i="4" s="1"/>
  <c r="AS69" i="3" a="1"/>
  <c r="AS69" i="3" s="1"/>
  <c r="AK143" i="4" s="1"/>
  <c r="AP69" i="3" a="1"/>
  <c r="AP69" i="3" s="1"/>
  <c r="AH143" i="4" s="1"/>
  <c r="AQ69" i="3" a="1"/>
  <c r="AQ69" i="3" s="1"/>
  <c r="AI143" i="4" s="1"/>
  <c r="AU69" i="3" a="1"/>
  <c r="AU69" i="3" s="1"/>
  <c r="AM143" i="4" s="1"/>
  <c r="AO69" i="3" a="1"/>
  <c r="AO69" i="3" s="1"/>
  <c r="AG143" i="4" s="1"/>
  <c r="AR69" i="3" a="1"/>
  <c r="AR69" i="3" s="1"/>
  <c r="AJ143" i="4" s="1"/>
  <c r="AK67" i="3" a="1"/>
  <c r="AK67" i="3" s="1"/>
  <c r="AD141" i="4" s="1"/>
  <c r="AL67" i="3"/>
  <c r="AE141" i="4" s="1"/>
  <c r="AI67" i="3" a="1"/>
  <c r="AI67" i="3" s="1"/>
  <c r="AB141" i="4" s="1"/>
  <c r="AH67" i="3" a="1"/>
  <c r="AH67" i="3" s="1"/>
  <c r="AA141" i="4" s="1"/>
  <c r="AG67" i="3" a="1"/>
  <c r="AG67" i="3" s="1"/>
  <c r="Z141" i="4" s="1"/>
  <c r="AM67" i="3" a="1"/>
  <c r="AM67" i="3" s="1"/>
  <c r="AF141" i="4" s="1"/>
  <c r="AJ67" i="3" a="1"/>
  <c r="AJ67" i="3" s="1"/>
  <c r="AC141" i="4" s="1"/>
  <c r="AK57" i="3" a="1"/>
  <c r="AK57" i="3" s="1"/>
  <c r="AD131" i="4" s="1"/>
  <c r="AM57" i="3" a="1"/>
  <c r="AM57" i="3" s="1"/>
  <c r="AF131" i="4" s="1"/>
  <c r="AI57" i="3" a="1"/>
  <c r="AI57" i="3" s="1"/>
  <c r="AB131" i="4" s="1"/>
  <c r="AJ57" i="3" a="1"/>
  <c r="AJ57" i="3" s="1"/>
  <c r="AC131" i="4" s="1"/>
  <c r="AG57" i="3" a="1"/>
  <c r="AG57" i="3" s="1"/>
  <c r="Z131" i="4" s="1"/>
  <c r="AL57" i="3"/>
  <c r="AE131" i="4" s="1"/>
  <c r="AH57" i="3" a="1"/>
  <c r="AH57" i="3" s="1"/>
  <c r="AA131" i="4" s="1"/>
  <c r="AH61" i="3" a="1"/>
  <c r="AH61" i="3" s="1"/>
  <c r="AA135" i="4" s="1"/>
  <c r="AM61" i="3" a="1"/>
  <c r="AM61" i="3" s="1"/>
  <c r="AF135" i="4" s="1"/>
  <c r="AG61" i="3" a="1"/>
  <c r="AG61" i="3" s="1"/>
  <c r="Z135" i="4" s="1"/>
  <c r="AL61" i="3"/>
  <c r="AE135" i="4" s="1"/>
  <c r="AK61" i="3" a="1"/>
  <c r="AK61" i="3" s="1"/>
  <c r="AD135" i="4" s="1"/>
  <c r="AJ61" i="3" a="1"/>
  <c r="AJ61" i="3" s="1"/>
  <c r="AC135" i="4" s="1"/>
  <c r="AI61" i="3" a="1"/>
  <c r="AI61" i="3" s="1"/>
  <c r="AB135" i="4" s="1"/>
  <c r="AP60" i="3" a="1"/>
  <c r="AP60" i="3" s="1"/>
  <c r="AH134" i="4" s="1"/>
  <c r="AU60" i="3" a="1"/>
  <c r="AU60" i="3" s="1"/>
  <c r="AM134" i="4" s="1"/>
  <c r="AS60" i="3" a="1"/>
  <c r="AS60" i="3" s="1"/>
  <c r="AK134" i="4" s="1"/>
  <c r="AT60" i="3"/>
  <c r="AL134" i="4" s="1"/>
  <c r="AQ60" i="3" a="1"/>
  <c r="AQ60" i="3" s="1"/>
  <c r="AI134" i="4" s="1"/>
  <c r="AR60" i="3" a="1"/>
  <c r="AR60" i="3" s="1"/>
  <c r="AJ134" i="4" s="1"/>
  <c r="AO60" i="3" a="1"/>
  <c r="AO60" i="3" s="1"/>
  <c r="AG134" i="4" s="1"/>
  <c r="AM58" i="3" a="1"/>
  <c r="AM58" i="3" s="1"/>
  <c r="AF132" i="4" s="1"/>
  <c r="AK58" i="3" a="1"/>
  <c r="AK58" i="3" s="1"/>
  <c r="AD132" i="4" s="1"/>
  <c r="AL58" i="3"/>
  <c r="AE132" i="4" s="1"/>
  <c r="AG58" i="3" a="1"/>
  <c r="AG58" i="3" s="1"/>
  <c r="Z132" i="4" s="1"/>
  <c r="AJ58" i="3" a="1"/>
  <c r="AJ58" i="3" s="1"/>
  <c r="AC132" i="4" s="1"/>
  <c r="AI58" i="3" a="1"/>
  <c r="AI58" i="3" s="1"/>
  <c r="AB132" i="4" s="1"/>
  <c r="AH58" i="3" a="1"/>
  <c r="AH58" i="3" s="1"/>
  <c r="AA132" i="4" s="1"/>
  <c r="AO63" i="3" a="1"/>
  <c r="AO63" i="3" s="1"/>
  <c r="AG137" i="4" s="1"/>
  <c r="AP63" i="3" a="1"/>
  <c r="AP63" i="3" s="1"/>
  <c r="AH137" i="4" s="1"/>
  <c r="AU63" i="3" a="1"/>
  <c r="AU63" i="3" s="1"/>
  <c r="AM137" i="4" s="1"/>
  <c r="AS63" i="3" a="1"/>
  <c r="AS63" i="3" s="1"/>
  <c r="AK137" i="4" s="1"/>
  <c r="AR63" i="3" a="1"/>
  <c r="AR63" i="3" s="1"/>
  <c r="AJ137" i="4" s="1"/>
  <c r="AQ63" i="3" a="1"/>
  <c r="AQ63" i="3" s="1"/>
  <c r="AI137" i="4" s="1"/>
  <c r="AT63" i="3"/>
  <c r="AL137" i="4" s="1"/>
  <c r="AU64" i="3" a="1"/>
  <c r="AU64" i="3" s="1"/>
  <c r="AM138" i="4" s="1"/>
  <c r="AS64" i="3" a="1"/>
  <c r="AS64" i="3" s="1"/>
  <c r="AK138" i="4" s="1"/>
  <c r="AT64" i="3"/>
  <c r="AL138" i="4" s="1"/>
  <c r="AO64" i="3" a="1"/>
  <c r="AO64" i="3" s="1"/>
  <c r="AG138" i="4" s="1"/>
  <c r="AR64" i="3" a="1"/>
  <c r="AR64" i="3" s="1"/>
  <c r="AJ138" i="4" s="1"/>
  <c r="AQ64" i="3" a="1"/>
  <c r="AQ64" i="3" s="1"/>
  <c r="AI138" i="4" s="1"/>
  <c r="AP64" i="3" a="1"/>
  <c r="AP64" i="3" s="1"/>
  <c r="AH138" i="4" s="1"/>
  <c r="AH62" i="3" a="1"/>
  <c r="AH62" i="3" s="1"/>
  <c r="AA136" i="4" s="1"/>
  <c r="AM62" i="3" a="1"/>
  <c r="AM62" i="3" s="1"/>
  <c r="AF136" i="4" s="1"/>
  <c r="AK62" i="3" a="1"/>
  <c r="AK62" i="3" s="1"/>
  <c r="AD136" i="4" s="1"/>
  <c r="AL62" i="3"/>
  <c r="AE136" i="4" s="1"/>
  <c r="AG62" i="3" a="1"/>
  <c r="AG62" i="3" s="1"/>
  <c r="Z136" i="4" s="1"/>
  <c r="AJ62" i="3" a="1"/>
  <c r="AJ62" i="3" s="1"/>
  <c r="AC136" i="4" s="1"/>
  <c r="AI62" i="3" a="1"/>
  <c r="AI62" i="3" s="1"/>
  <c r="AB136" i="4" s="1"/>
  <c r="AK52" i="3" a="1"/>
  <c r="AK52" i="3" s="1"/>
  <c r="AD121" i="4" s="1"/>
  <c r="AJ52" i="3" a="1"/>
  <c r="AJ52" i="3" s="1"/>
  <c r="AC121" i="4" s="1"/>
  <c r="AI52" i="3" a="1"/>
  <c r="AI52" i="3" s="1"/>
  <c r="AB121" i="4" s="1"/>
  <c r="AH52" i="3" a="1"/>
  <c r="AH52" i="3" s="1"/>
  <c r="AA121" i="4" s="1"/>
  <c r="AG52" i="3" a="1"/>
  <c r="AG52" i="3" s="1"/>
  <c r="Z121" i="4" s="1"/>
  <c r="AL52" i="3"/>
  <c r="AE121" i="4" s="1"/>
  <c r="AM52" i="3" a="1"/>
  <c r="AM52" i="3" s="1"/>
  <c r="AF121" i="4" s="1"/>
  <c r="AP53" i="3" a="1"/>
  <c r="AP53" i="3" s="1"/>
  <c r="AH127" i="4" s="1"/>
  <c r="AU53" i="3" a="1"/>
  <c r="AU53" i="3" s="1"/>
  <c r="AM127" i="4" s="1"/>
  <c r="AO53" i="3" a="1"/>
  <c r="AO53" i="3" s="1"/>
  <c r="AG127" i="4" s="1"/>
  <c r="AT53" i="3"/>
  <c r="AL127" i="4" s="1"/>
  <c r="AS53" i="3" a="1"/>
  <c r="AS53" i="3" s="1"/>
  <c r="AK127" i="4" s="1"/>
  <c r="AR53" i="3" a="1"/>
  <c r="AR53" i="3" s="1"/>
  <c r="AJ127" i="4" s="1"/>
  <c r="AQ53" i="3" a="1"/>
  <c r="AQ53" i="3" s="1"/>
  <c r="AI127" i="4" s="1"/>
  <c r="AR71" i="3" a="1"/>
  <c r="AR71" i="3" s="1"/>
  <c r="AJ145" i="4" s="1"/>
  <c r="AQ71" i="3" a="1"/>
  <c r="AQ71" i="3" s="1"/>
  <c r="AI145" i="4" s="1"/>
  <c r="AP71" i="3" a="1"/>
  <c r="AP71" i="3" s="1"/>
  <c r="AH145" i="4" s="1"/>
  <c r="AU71" i="3" a="1"/>
  <c r="AU71" i="3" s="1"/>
  <c r="AM145" i="4" s="1"/>
  <c r="AS71" i="3" a="1"/>
  <c r="AS71" i="3" s="1"/>
  <c r="AK145" i="4" s="1"/>
  <c r="AT71" i="3"/>
  <c r="AL145" i="4" s="1"/>
  <c r="AO71" i="3" a="1"/>
  <c r="AO71" i="3" s="1"/>
  <c r="AG145" i="4" s="1"/>
  <c r="AR72" i="3" a="1"/>
  <c r="AR72" i="3" s="1"/>
  <c r="AJ146" i="4" s="1"/>
  <c r="AO72" i="3" a="1"/>
  <c r="AO72" i="3" s="1"/>
  <c r="AG146" i="4" s="1"/>
  <c r="AP72" i="3" a="1"/>
  <c r="AP72" i="3" s="1"/>
  <c r="AH146" i="4" s="1"/>
  <c r="AQ72" i="3" a="1"/>
  <c r="AQ72" i="3" s="1"/>
  <c r="AI146" i="4" s="1"/>
  <c r="AU72" i="3" a="1"/>
  <c r="AU72" i="3" s="1"/>
  <c r="AM146" i="4" s="1"/>
  <c r="AT72" i="3"/>
  <c r="AL146" i="4" s="1"/>
  <c r="AS72" i="3" a="1"/>
  <c r="AS72" i="3" s="1"/>
  <c r="AK146" i="4" s="1"/>
  <c r="AT59" i="3"/>
  <c r="AL133" i="4" s="1"/>
  <c r="AS59" i="3" a="1"/>
  <c r="AS59" i="3" s="1"/>
  <c r="AK133" i="4" s="1"/>
  <c r="AR59" i="3" a="1"/>
  <c r="AR59" i="3" s="1"/>
  <c r="AJ133" i="4" s="1"/>
  <c r="AO59" i="3" a="1"/>
  <c r="AO59" i="3" s="1"/>
  <c r="AG133" i="4" s="1"/>
  <c r="AP59" i="3" a="1"/>
  <c r="AP59" i="3" s="1"/>
  <c r="AH133" i="4" s="1"/>
  <c r="AU59" i="3" a="1"/>
  <c r="AU59" i="3" s="1"/>
  <c r="AM133" i="4" s="1"/>
  <c r="AQ59" i="3" a="1"/>
  <c r="AQ59" i="3" s="1"/>
  <c r="AI133" i="4" s="1"/>
  <c r="AJ56" i="3" a="1"/>
  <c r="AJ56" i="3" s="1"/>
  <c r="AC130" i="4" s="1"/>
  <c r="AG56" i="3" a="1"/>
  <c r="AG56" i="3" s="1"/>
  <c r="Z130" i="4" s="1"/>
  <c r="AH56" i="3" a="1"/>
  <c r="AH56" i="3" s="1"/>
  <c r="AA130" i="4" s="1"/>
  <c r="AM56" i="3" a="1"/>
  <c r="AM56" i="3" s="1"/>
  <c r="AF130" i="4" s="1"/>
  <c r="AK56" i="3" a="1"/>
  <c r="AK56" i="3" s="1"/>
  <c r="AD130" i="4" s="1"/>
  <c r="AL56" i="3"/>
  <c r="AE130" i="4" s="1"/>
  <c r="AI56" i="3" a="1"/>
  <c r="AI56" i="3" s="1"/>
  <c r="AB130" i="4" s="1"/>
  <c r="AR67" i="3" a="1"/>
  <c r="AR67" i="3" s="1"/>
  <c r="AJ141" i="4" s="1"/>
  <c r="AQ67" i="3" a="1"/>
  <c r="AQ67" i="3" s="1"/>
  <c r="AI141" i="4" s="1"/>
  <c r="AP67" i="3" a="1"/>
  <c r="AP67" i="3" s="1"/>
  <c r="AH141" i="4" s="1"/>
  <c r="AU67" i="3" a="1"/>
  <c r="AU67" i="3" s="1"/>
  <c r="AM141" i="4" s="1"/>
  <c r="AS67" i="3" a="1"/>
  <c r="AS67" i="3" s="1"/>
  <c r="AK141" i="4" s="1"/>
  <c r="AT67" i="3"/>
  <c r="AL141" i="4" s="1"/>
  <c r="AO67" i="3" a="1"/>
  <c r="AO67" i="3" s="1"/>
  <c r="AG141" i="4" s="1"/>
  <c r="AS74" i="3" a="1"/>
  <c r="AS74" i="3" s="1"/>
  <c r="AK148" i="4" s="1"/>
  <c r="AT74" i="3"/>
  <c r="AL148" i="4" s="1"/>
  <c r="AQ74" i="3" a="1"/>
  <c r="AQ74" i="3" s="1"/>
  <c r="AI148" i="4" s="1"/>
  <c r="AP74" i="3" a="1"/>
  <c r="AP74" i="3" s="1"/>
  <c r="AH148" i="4" s="1"/>
  <c r="AO74" i="3" a="1"/>
  <c r="AO74" i="3" s="1"/>
  <c r="AG148" i="4" s="1"/>
  <c r="AR74" i="3" a="1"/>
  <c r="AR74" i="3" s="1"/>
  <c r="AJ148" i="4" s="1"/>
  <c r="AU74" i="3" a="1"/>
  <c r="AU74" i="3" s="1"/>
  <c r="AM148" i="4" s="1"/>
  <c r="AU61" i="3" a="1"/>
  <c r="AU61" i="3" s="1"/>
  <c r="AM135" i="4" s="1"/>
  <c r="AS61" i="3" a="1"/>
  <c r="AS61" i="3" s="1"/>
  <c r="AK135" i="4" s="1"/>
  <c r="AP61" i="3" a="1"/>
  <c r="AP61" i="3" s="1"/>
  <c r="AH135" i="4" s="1"/>
  <c r="AQ61" i="3" a="1"/>
  <c r="AQ61" i="3" s="1"/>
  <c r="AI135" i="4" s="1"/>
  <c r="AT61" i="3"/>
  <c r="AL135" i="4" s="1"/>
  <c r="AO61" i="3" a="1"/>
  <c r="AO61" i="3" s="1"/>
  <c r="AG135" i="4" s="1"/>
  <c r="AR61" i="3" a="1"/>
  <c r="AR61" i="3" s="1"/>
  <c r="AJ135" i="4" s="1"/>
  <c r="AT54" i="3"/>
  <c r="AL128" i="4" s="1"/>
  <c r="AQ54" i="3" a="1"/>
  <c r="AQ54" i="3" s="1"/>
  <c r="AI128" i="4" s="1"/>
  <c r="AR54" i="3" a="1"/>
  <c r="AR54" i="3" s="1"/>
  <c r="AJ128" i="4" s="1"/>
  <c r="AO54" i="3" a="1"/>
  <c r="AO54" i="3" s="1"/>
  <c r="AG128" i="4" s="1"/>
  <c r="AP54" i="3" a="1"/>
  <c r="AP54" i="3" s="1"/>
  <c r="AH128" i="4" s="1"/>
  <c r="AU54" i="3" a="1"/>
  <c r="AU54" i="3" s="1"/>
  <c r="AM128" i="4" s="1"/>
  <c r="AS54" i="3" a="1"/>
  <c r="AS54" i="3" s="1"/>
  <c r="AK128" i="4" s="1"/>
  <c r="AU58" i="3" a="1"/>
  <c r="AU58" i="3" s="1"/>
  <c r="AM132" i="4" s="1"/>
  <c r="AS58" i="3" a="1"/>
  <c r="AS58" i="3" s="1"/>
  <c r="AK132" i="4" s="1"/>
  <c r="AT58" i="3"/>
  <c r="AL132" i="4" s="1"/>
  <c r="AQ58" i="3" a="1"/>
  <c r="AQ58" i="3" s="1"/>
  <c r="AI132" i="4" s="1"/>
  <c r="AP58" i="3" a="1"/>
  <c r="AP58" i="3" s="1"/>
  <c r="AH132" i="4" s="1"/>
  <c r="AO58" i="3" a="1"/>
  <c r="AO58" i="3" s="1"/>
  <c r="AG132" i="4" s="1"/>
  <c r="AR58" i="3" a="1"/>
  <c r="AR58" i="3" s="1"/>
  <c r="AJ132" i="4" s="1"/>
  <c r="AJ294" i="3" a="1"/>
  <c r="AJ294" i="3" s="1"/>
  <c r="AH282" i="3" a="1"/>
  <c r="AH282" i="3" s="1"/>
  <c r="AA386" i="4" s="1"/>
  <c r="AL306" i="3"/>
  <c r="AI162" i="3" a="1"/>
  <c r="AI162" i="3" s="1"/>
  <c r="AB232" i="4" s="1"/>
  <c r="AJ299" i="3" a="1"/>
  <c r="AJ299" i="3" s="1"/>
  <c r="AJ209" i="3" a="1"/>
  <c r="AJ209" i="3" s="1"/>
  <c r="AJ337" i="3" a="1"/>
  <c r="AJ337" i="3" s="1"/>
  <c r="AC457" i="4" s="1"/>
  <c r="AS94" i="3" a="1"/>
  <c r="AS94" i="3" s="1"/>
  <c r="AK160" i="4" s="1"/>
  <c r="AP94" i="3" a="1"/>
  <c r="AP94" i="3" s="1"/>
  <c r="AH160" i="4" s="1"/>
  <c r="AQ94" i="3" a="1"/>
  <c r="AQ94" i="3" s="1"/>
  <c r="AI160" i="4" s="1"/>
  <c r="AU94" i="3" a="1"/>
  <c r="AU94" i="3" s="1"/>
  <c r="AM160" i="4" s="1"/>
  <c r="AO94" i="3" a="1"/>
  <c r="AO94" i="3" s="1"/>
  <c r="AG160" i="4" s="1"/>
  <c r="AR94" i="3" a="1"/>
  <c r="AR94" i="3" s="1"/>
  <c r="AJ160" i="4" s="1"/>
  <c r="AT94" i="3"/>
  <c r="AL160" i="4" s="1"/>
  <c r="AL50" i="3"/>
  <c r="AK50" i="3" a="1"/>
  <c r="AK50" i="3" s="1"/>
  <c r="AJ50" i="3" a="1"/>
  <c r="AJ50" i="3" s="1"/>
  <c r="AI50" i="3" a="1"/>
  <c r="AI50" i="3" s="1"/>
  <c r="AH50" i="3" a="1"/>
  <c r="AH50" i="3" s="1"/>
  <c r="AG50" i="3" a="1"/>
  <c r="AG50" i="3" s="1"/>
  <c r="AM50" i="3" a="1"/>
  <c r="AM50" i="3" s="1"/>
  <c r="AS93" i="3" a="1"/>
  <c r="AS93" i="3" s="1"/>
  <c r="AK159" i="4" s="1"/>
  <c r="AU93" i="3" a="1"/>
  <c r="AU93" i="3" s="1"/>
  <c r="AM159" i="4" s="1"/>
  <c r="AQ93" i="3" a="1"/>
  <c r="AQ93" i="3" s="1"/>
  <c r="AI159" i="4" s="1"/>
  <c r="AT93" i="3"/>
  <c r="AL159" i="4" s="1"/>
  <c r="AO93" i="3" a="1"/>
  <c r="AO93" i="3" s="1"/>
  <c r="AG159" i="4" s="1"/>
  <c r="AR93" i="3" a="1"/>
  <c r="AR93" i="3" s="1"/>
  <c r="AJ159" i="4" s="1"/>
  <c r="AP93" i="3" a="1"/>
  <c r="AP93" i="3" s="1"/>
  <c r="AH159" i="4" s="1"/>
  <c r="AL94" i="3"/>
  <c r="AE160" i="4" s="1"/>
  <c r="AG94" i="3" a="1"/>
  <c r="AG94" i="3" s="1"/>
  <c r="Z160" i="4" s="1"/>
  <c r="AJ94" i="3" a="1"/>
  <c r="AJ94" i="3" s="1"/>
  <c r="AC160" i="4" s="1"/>
  <c r="AM94" i="3" a="1"/>
  <c r="AM94" i="3" s="1"/>
  <c r="AF160" i="4" s="1"/>
  <c r="AH94" i="3" a="1"/>
  <c r="AH94" i="3" s="1"/>
  <c r="AA160" i="4" s="1"/>
  <c r="AI94" i="3" a="1"/>
  <c r="AI94" i="3" s="1"/>
  <c r="AB160" i="4" s="1"/>
  <c r="AK94" i="3" a="1"/>
  <c r="AK94" i="3" s="1"/>
  <c r="AD160" i="4" s="1"/>
  <c r="AK93" i="3" a="1"/>
  <c r="AK93" i="3" s="1"/>
  <c r="AD159" i="4" s="1"/>
  <c r="AL93" i="3"/>
  <c r="AE159" i="4" s="1"/>
  <c r="AI93" i="3" a="1"/>
  <c r="AI93" i="3" s="1"/>
  <c r="AB159" i="4" s="1"/>
  <c r="AJ93" i="3" a="1"/>
  <c r="AJ93" i="3" s="1"/>
  <c r="AC159" i="4" s="1"/>
  <c r="AG93" i="3" a="1"/>
  <c r="AG93" i="3" s="1"/>
  <c r="Z159" i="4" s="1"/>
  <c r="AH93" i="3" a="1"/>
  <c r="AH93" i="3" s="1"/>
  <c r="AA159" i="4" s="1"/>
  <c r="AM93" i="3" a="1"/>
  <c r="AM93" i="3" s="1"/>
  <c r="AF159" i="4" s="1"/>
  <c r="AH51" i="3" a="1"/>
  <c r="AH51" i="3" s="1"/>
  <c r="AM51" i="3" a="1"/>
  <c r="AM51" i="3" s="1"/>
  <c r="AG51" i="3" a="1"/>
  <c r="AG51" i="3" s="1"/>
  <c r="AL51" i="3"/>
  <c r="AI51" i="3" a="1"/>
  <c r="AI51" i="3" s="1"/>
  <c r="AJ51" i="3" a="1"/>
  <c r="AJ51" i="3" s="1"/>
  <c r="AK51" i="3" a="1"/>
  <c r="AK51" i="3" s="1"/>
  <c r="AS51" i="3" a="1"/>
  <c r="AS51" i="3" s="1"/>
  <c r="AP51" i="3" a="1"/>
  <c r="AP51" i="3" s="1"/>
  <c r="AQ51" i="3" a="1"/>
  <c r="AQ51" i="3" s="1"/>
  <c r="AR51" i="3" a="1"/>
  <c r="AR51" i="3" s="1"/>
  <c r="AO51" i="3" a="1"/>
  <c r="AO51" i="3" s="1"/>
  <c r="AT51" i="3"/>
  <c r="AU51" i="3" a="1"/>
  <c r="AU51" i="3" s="1"/>
  <c r="AP50" i="3" a="1"/>
  <c r="AP50" i="3" s="1"/>
  <c r="AU50" i="3" a="1"/>
  <c r="AU50" i="3" s="1"/>
  <c r="AS50" i="3" a="1"/>
  <c r="AS50" i="3" s="1"/>
  <c r="AT50" i="3"/>
  <c r="AQ50" i="3" a="1"/>
  <c r="AQ50" i="3" s="1"/>
  <c r="AR50" i="3" a="1"/>
  <c r="AR50" i="3" s="1"/>
  <c r="AO50" i="3" a="1"/>
  <c r="AO50" i="3" s="1"/>
  <c r="AG16" i="3" a="1"/>
  <c r="AG16" i="3" s="1"/>
  <c r="Z220" i="4" s="1"/>
  <c r="AH169" i="3" a="1"/>
  <c r="AH169" i="3" s="1"/>
  <c r="AA247" i="4" s="1"/>
  <c r="AI344" i="3" a="1"/>
  <c r="AI344" i="3" s="1"/>
  <c r="AJ362" i="3" a="1"/>
  <c r="AJ362" i="3" s="1"/>
  <c r="AC458" i="4" s="1"/>
  <c r="AH201" i="3" a="1"/>
  <c r="AH201" i="3" s="1"/>
  <c r="AA317" i="4" s="1"/>
  <c r="AI216" i="3" a="1"/>
  <c r="AI216" i="3" s="1"/>
  <c r="AB287" i="4" s="1"/>
  <c r="AJ280" i="3" a="1"/>
  <c r="AJ280" i="3" s="1"/>
  <c r="AH187" i="3" a="1"/>
  <c r="AH187" i="3" s="1"/>
  <c r="AG27" i="3" a="1"/>
  <c r="AG27" i="3" s="1"/>
  <c r="AG355" i="3" a="1"/>
  <c r="AG355" i="3" s="1"/>
  <c r="AH44" i="3" a="1"/>
  <c r="AH44" i="3" s="1"/>
  <c r="AA152" i="4" s="1"/>
  <c r="AJ334" i="3" a="1"/>
  <c r="AJ334" i="3" s="1"/>
  <c r="AC432" i="4" s="1"/>
  <c r="AG232" i="3" a="1"/>
  <c r="AG232" i="3" s="1"/>
  <c r="Z280" i="4" s="1"/>
  <c r="AK280" i="3" a="1"/>
  <c r="AK280" i="3" s="1"/>
  <c r="AI187" i="3" a="1"/>
  <c r="AI187" i="3" s="1"/>
  <c r="AI27" i="3" a="1"/>
  <c r="AI27" i="3" s="1"/>
  <c r="AI44" i="3" a="1"/>
  <c r="AI44" i="3" s="1"/>
  <c r="AB152" i="4" s="1"/>
  <c r="AI201" i="3" a="1"/>
  <c r="AI201" i="3" s="1"/>
  <c r="AB317" i="4" s="1"/>
  <c r="AJ355" i="3" a="1"/>
  <c r="AJ355" i="3" s="1"/>
  <c r="AH334" i="3" a="1"/>
  <c r="AH334" i="3" s="1"/>
  <c r="AA432" i="4" s="1"/>
  <c r="AE432" i="4" s="1"/>
  <c r="AI326" i="3" a="1"/>
  <c r="AI326" i="3" s="1"/>
  <c r="AG347" i="3" a="1"/>
  <c r="AG347" i="3" s="1"/>
  <c r="AG187" i="3" a="1"/>
  <c r="AG187" i="3" s="1"/>
  <c r="AH27" i="3" a="1"/>
  <c r="AH27" i="3" s="1"/>
  <c r="AG44" i="3" a="1"/>
  <c r="AG44" i="3" s="1"/>
  <c r="Z152" i="4" s="1"/>
  <c r="AG201" i="3" a="1"/>
  <c r="AG201" i="3" s="1"/>
  <c r="Z317" i="4" s="1"/>
  <c r="AI355" i="3" a="1"/>
  <c r="AI355" i="3" s="1"/>
  <c r="AI334" i="3" a="1"/>
  <c r="AI334" i="3" s="1"/>
  <c r="AB432" i="4" s="1"/>
  <c r="AF432" i="4" s="1"/>
  <c r="AG302" i="3" a="1"/>
  <c r="AG302" i="3" s="1"/>
  <c r="Z378" i="4" s="1"/>
  <c r="AH76" i="3" a="1"/>
  <c r="AH76" i="3" s="1"/>
  <c r="AA165" i="4" s="1"/>
  <c r="AH326" i="3" a="1"/>
  <c r="AH326" i="3" s="1"/>
  <c r="AJ347" i="3" a="1"/>
  <c r="AJ347" i="3" s="1"/>
  <c r="AG84" i="3" a="1"/>
  <c r="AG84" i="3" s="1"/>
  <c r="Z176" i="4" s="1"/>
  <c r="AJ220" i="3" a="1"/>
  <c r="AJ220" i="3" s="1"/>
  <c r="AC291" i="4" s="1"/>
  <c r="AI232" i="3" a="1"/>
  <c r="AI232" i="3" s="1"/>
  <c r="AB280" i="4" s="1"/>
  <c r="AI119" i="3" a="1"/>
  <c r="AI119" i="3" s="1"/>
  <c r="AB81" i="4" s="1"/>
  <c r="AG280" i="3" a="1"/>
  <c r="AG280" i="3" s="1"/>
  <c r="AG365" i="3" a="1"/>
  <c r="AG365" i="3" s="1"/>
  <c r="Z450" i="4" s="1"/>
  <c r="AJ331" i="3" a="1"/>
  <c r="AJ331" i="3" s="1"/>
  <c r="AH294" i="3" a="1"/>
  <c r="AH294" i="3" s="1"/>
  <c r="AH365" i="3" a="1"/>
  <c r="AH365" i="3" s="1"/>
  <c r="AA450" i="4" s="1"/>
  <c r="AG299" i="3" a="1"/>
  <c r="AG299" i="3" s="1"/>
  <c r="AH301" i="3" a="1"/>
  <c r="AH301" i="3" s="1"/>
  <c r="AG344" i="3" a="1"/>
  <c r="AG344" i="3" s="1"/>
  <c r="AH362" i="3" a="1"/>
  <c r="AH362" i="3" s="1"/>
  <c r="AA458" i="4" s="1"/>
  <c r="AE458" i="4" s="1"/>
  <c r="AI337" i="3" a="1"/>
  <c r="AI337" i="3" s="1"/>
  <c r="AB457" i="4" s="1"/>
  <c r="AF457" i="4" s="1"/>
  <c r="AM295" i="3" a="1"/>
  <c r="AM295" i="3" s="1"/>
  <c r="AJ344" i="3" a="1"/>
  <c r="AJ344" i="3" s="1"/>
  <c r="AI362" i="3" a="1"/>
  <c r="AI362" i="3" s="1"/>
  <c r="AB458" i="4" s="1"/>
  <c r="AF458" i="4" s="1"/>
  <c r="AH337" i="3" a="1"/>
  <c r="AH337" i="3" s="1"/>
  <c r="AA457" i="4" s="1"/>
  <c r="AE457" i="4" s="1"/>
  <c r="AH299" i="3" a="1"/>
  <c r="AH299" i="3" s="1"/>
  <c r="AJ28" i="3" a="1"/>
  <c r="AJ28" i="3" s="1"/>
  <c r="AI129" i="3" a="1"/>
  <c r="AI129" i="3" s="1"/>
  <c r="AB91" i="4" s="1"/>
  <c r="AJ84" i="3" a="1"/>
  <c r="AJ84" i="3" s="1"/>
  <c r="AC176" i="4" s="1"/>
  <c r="AG216" i="3" a="1"/>
  <c r="AG216" i="3" s="1"/>
  <c r="Z287" i="4" s="1"/>
  <c r="AH220" i="3" a="1"/>
  <c r="AH220" i="3" s="1"/>
  <c r="AA291" i="4" s="1"/>
  <c r="AI169" i="3" a="1"/>
  <c r="AI169" i="3" s="1"/>
  <c r="AB247" i="4" s="1"/>
  <c r="AJ144" i="3" a="1"/>
  <c r="AJ144" i="3" s="1"/>
  <c r="AC212" i="4" s="1"/>
  <c r="AI159" i="3" a="1"/>
  <c r="AI159" i="3" s="1"/>
  <c r="AB223" i="4" s="1"/>
  <c r="AI90" i="3" a="1"/>
  <c r="AI90" i="3" s="1"/>
  <c r="AB63" i="4" s="1"/>
  <c r="AI24" i="3" a="1"/>
  <c r="AI24" i="3" s="1"/>
  <c r="AB111" i="4" s="1"/>
  <c r="AG119" i="3" a="1"/>
  <c r="AG119" i="3" s="1"/>
  <c r="Z81" i="4" s="1"/>
  <c r="AG33" i="3" a="1"/>
  <c r="AG33" i="3" s="1"/>
  <c r="AH295" i="3" a="1"/>
  <c r="AH295" i="3" s="1"/>
  <c r="AG235" i="3" a="1"/>
  <c r="AG235" i="3" s="1"/>
  <c r="AG157" i="3" a="1"/>
  <c r="AG157" i="3" s="1"/>
  <c r="Z227" i="4" s="1"/>
  <c r="AJ216" i="3" a="1"/>
  <c r="AJ216" i="3" s="1"/>
  <c r="AC287" i="4" s="1"/>
  <c r="AG220" i="3" a="1"/>
  <c r="AG220" i="3" s="1"/>
  <c r="Z291" i="4" s="1"/>
  <c r="AJ16" i="3" a="1"/>
  <c r="AJ16" i="3" s="1"/>
  <c r="AC220" i="4" s="1"/>
  <c r="AG169" i="3" a="1"/>
  <c r="AG169" i="3" s="1"/>
  <c r="Z247" i="4" s="1"/>
  <c r="AG144" i="3" a="1"/>
  <c r="AG144" i="3" s="1"/>
  <c r="Z212" i="4" s="1"/>
  <c r="AG159" i="3" a="1"/>
  <c r="AG159" i="3" s="1"/>
  <c r="Z223" i="4" s="1"/>
  <c r="AI239" i="3" a="1"/>
  <c r="AI239" i="3" s="1"/>
  <c r="AG90" i="3" a="1"/>
  <c r="AG90" i="3" s="1"/>
  <c r="Z63" i="4" s="1"/>
  <c r="AG24" i="3" a="1"/>
  <c r="AG24" i="3" s="1"/>
  <c r="Z111" i="4" s="1"/>
  <c r="AH110" i="3" a="1"/>
  <c r="AH110" i="3" s="1"/>
  <c r="AA52" i="4" s="1"/>
  <c r="AJ31" i="3" a="1"/>
  <c r="AJ31" i="3" s="1"/>
  <c r="AJ157" i="3" a="1"/>
  <c r="AJ157" i="3" s="1"/>
  <c r="AC227" i="4" s="1"/>
  <c r="AI16" i="3" a="1"/>
  <c r="AI16" i="3" s="1"/>
  <c r="AB220" i="4" s="1"/>
  <c r="AH162" i="3" a="1"/>
  <c r="AH162" i="3" s="1"/>
  <c r="AA232" i="4" s="1"/>
  <c r="AH28" i="3" a="1"/>
  <c r="AH28" i="3" s="1"/>
  <c r="AG226" i="3" a="1"/>
  <c r="AG226" i="3" s="1"/>
  <c r="Z310" i="4" s="1"/>
  <c r="AH129" i="3" a="1"/>
  <c r="AH129" i="3" s="1"/>
  <c r="AA91" i="4" s="1"/>
  <c r="AJ105" i="3" a="1"/>
  <c r="AJ105" i="3" s="1"/>
  <c r="AC252" i="4" s="1"/>
  <c r="AG110" i="3" a="1"/>
  <c r="AG110" i="3" s="1"/>
  <c r="Z52" i="4" s="1"/>
  <c r="AG23" i="3" a="1"/>
  <c r="AG23" i="3" s="1"/>
  <c r="Z93" i="4" s="1"/>
  <c r="AG288" i="3" a="1"/>
  <c r="AG288" i="3" s="1"/>
  <c r="AH288" i="3" a="1"/>
  <c r="AH288" i="3" s="1"/>
  <c r="AM88" i="3" a="1"/>
  <c r="AM88" i="3" s="1"/>
  <c r="AF60" i="4" s="1"/>
  <c r="AK88" i="3" a="1"/>
  <c r="AK88" i="3" s="1"/>
  <c r="AD60" i="4" s="1"/>
  <c r="AL88" i="3"/>
  <c r="AE60" i="4" s="1"/>
  <c r="AI88" i="3" a="1"/>
  <c r="AI88" i="3" s="1"/>
  <c r="AB60" i="4" s="1"/>
  <c r="AJ88" i="3" a="1"/>
  <c r="AJ88" i="3" s="1"/>
  <c r="AC60" i="4" s="1"/>
  <c r="AG88" i="3" a="1"/>
  <c r="AG88" i="3" s="1"/>
  <c r="Z60" i="4" s="1"/>
  <c r="AH88" i="3" a="1"/>
  <c r="AH88" i="3" s="1"/>
  <c r="AA60" i="4" s="1"/>
  <c r="AT85" i="3"/>
  <c r="AL58" i="4" s="1"/>
  <c r="AQ85" i="3" a="1"/>
  <c r="AQ85" i="3" s="1"/>
  <c r="AI58" i="4" s="1"/>
  <c r="AP85" i="3" a="1"/>
  <c r="AP85" i="3" s="1"/>
  <c r="AH58" i="4" s="1"/>
  <c r="AR85" i="3" a="1"/>
  <c r="AR85" i="3" s="1"/>
  <c r="AJ58" i="4" s="1"/>
  <c r="AO85" i="3" a="1"/>
  <c r="AO85" i="3" s="1"/>
  <c r="AG58" i="4" s="1"/>
  <c r="AS85" i="3" a="1"/>
  <c r="AS85" i="3" s="1"/>
  <c r="AK58" i="4" s="1"/>
  <c r="AU85" i="3" a="1"/>
  <c r="AU85" i="3" s="1"/>
  <c r="AM58" i="4" s="1"/>
  <c r="AJ86" i="3" a="1"/>
  <c r="AJ86" i="3" s="1"/>
  <c r="AC61" i="4" s="1"/>
  <c r="AG86" i="3" a="1"/>
  <c r="AG86" i="3" s="1"/>
  <c r="Z61" i="4" s="1"/>
  <c r="AK86" i="3" a="1"/>
  <c r="AK86" i="3" s="1"/>
  <c r="AD61" i="4" s="1"/>
  <c r="AH86" i="3" a="1"/>
  <c r="AH86" i="3" s="1"/>
  <c r="AA61" i="4" s="1"/>
  <c r="AL86" i="3"/>
  <c r="AE61" i="4" s="1"/>
  <c r="AI86" i="3" a="1"/>
  <c r="AI86" i="3" s="1"/>
  <c r="AB61" i="4" s="1"/>
  <c r="AM86" i="3" a="1"/>
  <c r="AM86" i="3" s="1"/>
  <c r="AF61" i="4" s="1"/>
  <c r="AQ88" i="3" a="1"/>
  <c r="AQ88" i="3" s="1"/>
  <c r="AI60" i="4" s="1"/>
  <c r="AR88" i="3" a="1"/>
  <c r="AR88" i="3" s="1"/>
  <c r="AJ60" i="4" s="1"/>
  <c r="AO88" i="3" a="1"/>
  <c r="AO88" i="3" s="1"/>
  <c r="AG60" i="4" s="1"/>
  <c r="AP88" i="3" a="1"/>
  <c r="AP88" i="3" s="1"/>
  <c r="AH60" i="4" s="1"/>
  <c r="AS88" i="3" a="1"/>
  <c r="AS88" i="3" s="1"/>
  <c r="AK60" i="4" s="1"/>
  <c r="AT88" i="3"/>
  <c r="AL60" i="4" s="1"/>
  <c r="AU88" i="3" a="1"/>
  <c r="AU88" i="3" s="1"/>
  <c r="AM60" i="4" s="1"/>
  <c r="AS86" i="3" a="1"/>
  <c r="AS86" i="3" s="1"/>
  <c r="AK61" i="4" s="1"/>
  <c r="AT86" i="3"/>
  <c r="AL61" i="4" s="1"/>
  <c r="AP86" i="3" a="1"/>
  <c r="AP86" i="3" s="1"/>
  <c r="AH61" i="4" s="1"/>
  <c r="AQ86" i="3" a="1"/>
  <c r="AQ86" i="3" s="1"/>
  <c r="AI61" i="4" s="1"/>
  <c r="AR86" i="3" a="1"/>
  <c r="AR86" i="3" s="1"/>
  <c r="AJ61" i="4" s="1"/>
  <c r="AU86" i="3" a="1"/>
  <c r="AU86" i="3" s="1"/>
  <c r="AM61" i="4" s="1"/>
  <c r="AO86" i="3" a="1"/>
  <c r="AO86" i="3" s="1"/>
  <c r="AG61" i="4" s="1"/>
  <c r="AK85" i="3" a="1"/>
  <c r="AK85" i="3" s="1"/>
  <c r="AD58" i="4" s="1"/>
  <c r="AL85" i="3"/>
  <c r="AE58" i="4" s="1"/>
  <c r="AH85" i="3" a="1"/>
  <c r="AH85" i="3" s="1"/>
  <c r="AA58" i="4" s="1"/>
  <c r="AI85" i="3" a="1"/>
  <c r="AI85" i="3" s="1"/>
  <c r="AB58" i="4" s="1"/>
  <c r="AJ85" i="3" a="1"/>
  <c r="AJ85" i="3" s="1"/>
  <c r="AC58" i="4" s="1"/>
  <c r="AM85" i="3" a="1"/>
  <c r="AM85" i="3" s="1"/>
  <c r="AF58" i="4" s="1"/>
  <c r="AG85" i="3" a="1"/>
  <c r="AG85" i="3" s="1"/>
  <c r="Z58" i="4" s="1"/>
  <c r="AJ284" i="3" a="1"/>
  <c r="AJ284" i="3" s="1"/>
  <c r="AC384" i="4" s="1"/>
  <c r="AJ312" i="3" a="1"/>
  <c r="AJ312" i="3" s="1"/>
  <c r="AI277" i="3" a="1"/>
  <c r="AI277" i="3" s="1"/>
  <c r="AB395" i="4" s="1"/>
  <c r="AH346" i="3" a="1"/>
  <c r="AH346" i="3" s="1"/>
  <c r="AI285" i="3" a="1"/>
  <c r="AI285" i="3" s="1"/>
  <c r="AH277" i="3" a="1"/>
  <c r="AH277" i="3" s="1"/>
  <c r="AA395" i="4" s="1"/>
  <c r="AJ319" i="3" a="1"/>
  <c r="AJ319" i="3" s="1"/>
  <c r="AG356" i="3" a="1"/>
  <c r="AG356" i="3" s="1"/>
  <c r="AJ285" i="3" a="1"/>
  <c r="AJ285" i="3" s="1"/>
  <c r="AH314" i="3" a="1"/>
  <c r="AH314" i="3" s="1"/>
  <c r="AL285" i="3"/>
  <c r="AI286" i="3" a="1"/>
  <c r="AI286" i="3" s="1"/>
  <c r="AI284" i="3" a="1"/>
  <c r="AI284" i="3" s="1"/>
  <c r="AB384" i="4" s="1"/>
  <c r="AG291" i="3" a="1"/>
  <c r="AG291" i="3" s="1"/>
  <c r="Z382" i="4" s="1"/>
  <c r="AH328" i="3" a="1"/>
  <c r="AH328" i="3" s="1"/>
  <c r="AA439" i="4" s="1"/>
  <c r="AG312" i="3" a="1"/>
  <c r="AG312" i="3" s="1"/>
  <c r="AI319" i="3" a="1"/>
  <c r="AI319" i="3" s="1"/>
  <c r="AI292" i="3" a="1"/>
  <c r="AI292" i="3" s="1"/>
  <c r="AB369" i="4" s="1"/>
  <c r="AF369" i="4" s="1"/>
  <c r="AH291" i="3" a="1"/>
  <c r="AH291" i="3" s="1"/>
  <c r="AA382" i="4" s="1"/>
  <c r="AI312" i="3" a="1"/>
  <c r="AI312" i="3" s="1"/>
  <c r="AG286" i="3" a="1"/>
  <c r="AG286" i="3" s="1"/>
  <c r="AG284" i="3" a="1"/>
  <c r="AG284" i="3" s="1"/>
  <c r="Z384" i="4" s="1"/>
  <c r="AE384" i="4" s="1"/>
  <c r="AJ291" i="3" a="1"/>
  <c r="AJ291" i="3" s="1"/>
  <c r="AC382" i="4" s="1"/>
  <c r="AI328" i="3" a="1"/>
  <c r="AI328" i="3" s="1"/>
  <c r="AB439" i="4" s="1"/>
  <c r="AG321" i="3" a="1"/>
  <c r="AG321" i="3" s="1"/>
  <c r="Z389" i="4" s="1"/>
  <c r="AF389" i="4" s="1"/>
  <c r="AG349" i="3" a="1"/>
  <c r="AG349" i="3" s="1"/>
  <c r="AJ348" i="3" a="1"/>
  <c r="AJ348" i="3" s="1"/>
  <c r="AH323" i="3" a="1"/>
  <c r="AH323" i="3" s="1"/>
  <c r="AA443" i="4" s="1"/>
  <c r="AH182" i="3" a="1"/>
  <c r="AH182" i="3" s="1"/>
  <c r="AH95" i="3" a="1"/>
  <c r="AH95" i="3" s="1"/>
  <c r="AH77" i="3" a="1"/>
  <c r="AH77" i="3" s="1"/>
  <c r="AA166" i="4" s="1"/>
  <c r="AI152" i="3" a="1"/>
  <c r="AI152" i="3" s="1"/>
  <c r="AB222" i="4" s="1"/>
  <c r="AG366" i="3" a="1"/>
  <c r="AG366" i="3" s="1"/>
  <c r="AH116" i="3" a="1"/>
  <c r="AH116" i="3" s="1"/>
  <c r="AA46" i="4" s="1"/>
  <c r="AL316" i="3"/>
  <c r="AG95" i="3" a="1"/>
  <c r="AG95" i="3" s="1"/>
  <c r="AG152" i="3" a="1"/>
  <c r="AG152" i="3" s="1"/>
  <c r="Z222" i="4" s="1"/>
  <c r="AI341" i="3" a="1"/>
  <c r="AI341" i="3" s="1"/>
  <c r="AH325" i="3" a="1"/>
  <c r="AH325" i="3" s="1"/>
  <c r="AA451" i="4" s="1"/>
  <c r="AJ316" i="3" a="1"/>
  <c r="AJ316" i="3" s="1"/>
  <c r="AJ45" i="3" a="1"/>
  <c r="AJ45" i="3" s="1"/>
  <c r="AC153" i="4" s="1"/>
  <c r="AG116" i="3" a="1"/>
  <c r="AG116" i="3" s="1"/>
  <c r="Z46" i="4" s="1"/>
  <c r="AI305" i="3" a="1"/>
  <c r="AI305" i="3" s="1"/>
  <c r="AG296" i="3" a="1"/>
  <c r="AG296" i="3" s="1"/>
  <c r="AG140" i="3" a="1"/>
  <c r="AG140" i="3" s="1"/>
  <c r="Z110" i="4" s="1"/>
  <c r="AJ333" i="3" a="1"/>
  <c r="AJ333" i="3" s="1"/>
  <c r="AC440" i="4" s="1"/>
  <c r="AK113" i="3" a="1"/>
  <c r="AK113" i="3" s="1"/>
  <c r="AD49" i="4" s="1"/>
  <c r="AG186" i="3" a="1"/>
  <c r="AG186" i="3" s="1"/>
  <c r="AG325" i="3" a="1"/>
  <c r="AG325" i="3" s="1"/>
  <c r="Z451" i="4" s="1"/>
  <c r="AH316" i="3" a="1"/>
  <c r="AH316" i="3" s="1"/>
  <c r="AI323" i="3" a="1"/>
  <c r="AI323" i="3" s="1"/>
  <c r="AB443" i="4" s="1"/>
  <c r="AG205" i="3" a="1"/>
  <c r="AG205" i="3" s="1"/>
  <c r="Z299" i="4" s="1"/>
  <c r="AG111" i="3" a="1"/>
  <c r="AG111" i="3" s="1"/>
  <c r="Z53" i="4" s="1"/>
  <c r="AG240" i="3" a="1"/>
  <c r="AG240" i="3" s="1"/>
  <c r="AI329" i="3" a="1"/>
  <c r="AI329" i="3" s="1"/>
  <c r="AB431" i="4" s="1"/>
  <c r="AF431" i="4" s="1"/>
  <c r="AG31" i="3" a="1"/>
  <c r="AG31" i="3" s="1"/>
  <c r="AI84" i="3" a="1"/>
  <c r="AI84" i="3" s="1"/>
  <c r="AB176" i="4" s="1"/>
  <c r="AI157" i="3" a="1"/>
  <c r="AI157" i="3" s="1"/>
  <c r="AB227" i="4" s="1"/>
  <c r="AG162" i="3" a="1"/>
  <c r="AG162" i="3" s="1"/>
  <c r="Z232" i="4" s="1"/>
  <c r="AI144" i="3" a="1"/>
  <c r="AI144" i="3" s="1"/>
  <c r="AB212" i="4" s="1"/>
  <c r="AH159" i="3" a="1"/>
  <c r="AH159" i="3" s="1"/>
  <c r="AA223" i="4" s="1"/>
  <c r="AH239" i="3" a="1"/>
  <c r="AH239" i="3" s="1"/>
  <c r="AJ226" i="3" a="1"/>
  <c r="AJ226" i="3" s="1"/>
  <c r="AC310" i="4" s="1"/>
  <c r="AJ346" i="3" a="1"/>
  <c r="AJ346" i="3" s="1"/>
  <c r="AH321" i="3" a="1"/>
  <c r="AH321" i="3" s="1"/>
  <c r="AA389" i="4" s="1"/>
  <c r="AH319" i="3" a="1"/>
  <c r="AH319" i="3" s="1"/>
  <c r="AG131" i="3" a="1"/>
  <c r="AG131" i="3" s="1"/>
  <c r="Z107" i="4" s="1"/>
  <c r="AH285" i="3" a="1"/>
  <c r="AH285" i="3" s="1"/>
  <c r="AI288" i="3" a="1"/>
  <c r="AI288" i="3" s="1"/>
  <c r="AI230" i="3" a="1"/>
  <c r="AI230" i="3" s="1"/>
  <c r="AB308" i="4" s="1"/>
  <c r="AJ113" i="3" a="1"/>
  <c r="AJ113" i="3" s="1"/>
  <c r="AC49" i="4" s="1"/>
  <c r="AI212" i="3" a="1"/>
  <c r="AI212" i="3" s="1"/>
  <c r="AB289" i="4" s="1"/>
  <c r="AH155" i="3" a="1"/>
  <c r="AH155" i="3" s="1"/>
  <c r="AA231" i="4" s="1"/>
  <c r="AJ211" i="3" a="1"/>
  <c r="AJ211" i="3" s="1"/>
  <c r="AC288" i="4" s="1"/>
  <c r="AG348" i="3" a="1"/>
  <c r="AG348" i="3" s="1"/>
  <c r="AH341" i="3" a="1"/>
  <c r="AH341" i="3" s="1"/>
  <c r="AJ325" i="3" a="1"/>
  <c r="AJ325" i="3" s="1"/>
  <c r="AC451" i="4" s="1"/>
  <c r="AI316" i="3" a="1"/>
  <c r="AI316" i="3" s="1"/>
  <c r="AG323" i="3" a="1"/>
  <c r="AG323" i="3" s="1"/>
  <c r="Z443" i="4" s="1"/>
  <c r="AJ182" i="3" a="1"/>
  <c r="AJ182" i="3" s="1"/>
  <c r="AI205" i="3" a="1"/>
  <c r="AI205" i="3" s="1"/>
  <c r="AB299" i="4" s="1"/>
  <c r="AH45" i="3" a="1"/>
  <c r="AH45" i="3" s="1"/>
  <c r="AA153" i="4" s="1"/>
  <c r="AH40" i="3" a="1"/>
  <c r="AH40" i="3" s="1"/>
  <c r="AA123" i="4" s="1"/>
  <c r="AG165" i="3" a="1"/>
  <c r="AG165" i="3" s="1"/>
  <c r="Z249" i="4" s="1"/>
  <c r="AG130" i="3" a="1"/>
  <c r="AG130" i="3" s="1"/>
  <c r="Z100" i="4" s="1"/>
  <c r="AJ230" i="3" a="1"/>
  <c r="AJ230" i="3" s="1"/>
  <c r="AC308" i="4" s="1"/>
  <c r="AI77" i="3" a="1"/>
  <c r="AI77" i="3" s="1"/>
  <c r="AB166" i="4" s="1"/>
  <c r="AH113" i="3" a="1"/>
  <c r="AH113" i="3" s="1"/>
  <c r="AA49" i="4" s="1"/>
  <c r="AJ212" i="3" a="1"/>
  <c r="AJ212" i="3" s="1"/>
  <c r="AC289" i="4" s="1"/>
  <c r="AI166" i="3" a="1"/>
  <c r="AI166" i="3" s="1"/>
  <c r="AB250" i="4" s="1"/>
  <c r="AG155" i="3" a="1"/>
  <c r="AG155" i="3" s="1"/>
  <c r="Z231" i="4" s="1"/>
  <c r="AH211" i="3" a="1"/>
  <c r="AH211" i="3" s="1"/>
  <c r="AA288" i="4" s="1"/>
  <c r="AI366" i="3" a="1"/>
  <c r="AI366" i="3" s="1"/>
  <c r="AH41" i="3" a="1"/>
  <c r="AH41" i="3" s="1"/>
  <c r="AA124" i="4" s="1"/>
  <c r="AI165" i="3" a="1"/>
  <c r="AI165" i="3" s="1"/>
  <c r="AB249" i="4" s="1"/>
  <c r="AG153" i="3" a="1"/>
  <c r="AG153" i="3" s="1"/>
  <c r="Z229" i="4" s="1"/>
  <c r="AG305" i="3" a="1"/>
  <c r="AG305" i="3" s="1"/>
  <c r="AJ303" i="3" a="1"/>
  <c r="AJ303" i="3" s="1"/>
  <c r="AG340" i="3" a="1"/>
  <c r="AG340" i="3" s="1"/>
  <c r="Z449" i="4" s="1"/>
  <c r="AS322" i="3" a="1"/>
  <c r="AS322" i="3" s="1"/>
  <c r="AK459" i="4" s="1"/>
  <c r="AR322" i="3" a="1"/>
  <c r="AR322" i="3" s="1"/>
  <c r="AJ459" i="4" s="1"/>
  <c r="AQ322" i="3" a="1"/>
  <c r="AQ322" i="3" s="1"/>
  <c r="AI459" i="4" s="1"/>
  <c r="AU322" i="3" a="1"/>
  <c r="AU322" i="3" s="1"/>
  <c r="AO322" i="3" a="1"/>
  <c r="AO322" i="3" s="1"/>
  <c r="AG459" i="4" s="1"/>
  <c r="AP322" i="3" a="1"/>
  <c r="AP322" i="3" s="1"/>
  <c r="AH459" i="4" s="1"/>
  <c r="AJ235" i="3" a="1"/>
  <c r="AJ235" i="3" s="1"/>
  <c r="AI76" i="3" a="1"/>
  <c r="AI76" i="3" s="1"/>
  <c r="AB165" i="4" s="1"/>
  <c r="AG105" i="3" a="1"/>
  <c r="AG105" i="3" s="1"/>
  <c r="Z252" i="4" s="1"/>
  <c r="AH207" i="3" a="1"/>
  <c r="AH207" i="3" s="1"/>
  <c r="AA325" i="4" s="1"/>
  <c r="AI215" i="3" a="1"/>
  <c r="AI215" i="3" s="1"/>
  <c r="AB286" i="4" s="1"/>
  <c r="AG336" i="3" a="1"/>
  <c r="AG336" i="3" s="1"/>
  <c r="AI354" i="3" a="1"/>
  <c r="AI354" i="3" s="1"/>
  <c r="AH177" i="3" a="1"/>
  <c r="AH177" i="3" s="1"/>
  <c r="AG180" i="3" a="1"/>
  <c r="AG180" i="3" s="1"/>
  <c r="AJ318" i="3" a="1"/>
  <c r="AJ318" i="3" s="1"/>
  <c r="AG309" i="3" a="1"/>
  <c r="AG309" i="3" s="1"/>
  <c r="AI350" i="3" a="1"/>
  <c r="AI350" i="3" s="1"/>
  <c r="AJ289" i="3" a="1"/>
  <c r="AJ289" i="3" s="1"/>
  <c r="AJ117" i="3" a="1"/>
  <c r="AJ117" i="3" s="1"/>
  <c r="AC47" i="4" s="1"/>
  <c r="AH193" i="3" a="1"/>
  <c r="AH193" i="3" s="1"/>
  <c r="AA240" i="4" s="1"/>
  <c r="AI332" i="3" a="1"/>
  <c r="AI332" i="3" s="1"/>
  <c r="AB456" i="4" s="1"/>
  <c r="AG208" i="3" a="1"/>
  <c r="AG208" i="3" s="1"/>
  <c r="AJ231" i="3" a="1"/>
  <c r="AJ231" i="3" s="1"/>
  <c r="AC315" i="4" s="1"/>
  <c r="AI234" i="3" a="1"/>
  <c r="AI234" i="3" s="1"/>
  <c r="AK21" i="3" a="1"/>
  <c r="AK21" i="3" s="1"/>
  <c r="AD92" i="4" s="1"/>
  <c r="AG298" i="3" a="1"/>
  <c r="AG298" i="3" s="1"/>
  <c r="Z370" i="4" s="1"/>
  <c r="AH108" i="3" a="1"/>
  <c r="AH108" i="3" s="1"/>
  <c r="AA44" i="4" s="1"/>
  <c r="AG332" i="3" a="1"/>
  <c r="AG332" i="3" s="1"/>
  <c r="Z456" i="4" s="1"/>
  <c r="AE456" i="4" s="1"/>
  <c r="AG350" i="3" a="1"/>
  <c r="AG350" i="3" s="1"/>
  <c r="AH318" i="3" a="1"/>
  <c r="AH318" i="3" s="1"/>
  <c r="AJ309" i="3" a="1"/>
  <c r="AJ309" i="3" s="1"/>
  <c r="AI204" i="3" a="1"/>
  <c r="AI204" i="3" s="1"/>
  <c r="AB323" i="4" s="1"/>
  <c r="AH80" i="3" a="1"/>
  <c r="AH80" i="3" s="1"/>
  <c r="AA172" i="4" s="1"/>
  <c r="AH228" i="3" a="1"/>
  <c r="AH228" i="3" s="1"/>
  <c r="AA306" i="4" s="1"/>
  <c r="AI156" i="3" a="1"/>
  <c r="AI156" i="3" s="1"/>
  <c r="AB226" i="4" s="1"/>
  <c r="AG360" i="3" a="1"/>
  <c r="AG360" i="3" s="1"/>
  <c r="AJ298" i="3" a="1"/>
  <c r="AJ298" i="3" s="1"/>
  <c r="AC370" i="4" s="1"/>
  <c r="AI188" i="3" a="1"/>
  <c r="AI188" i="3" s="1"/>
  <c r="AJ91" i="3" a="1"/>
  <c r="AJ91" i="3" s="1"/>
  <c r="AC64" i="4" s="1"/>
  <c r="AJ87" i="3" a="1"/>
  <c r="AJ87" i="3" s="1"/>
  <c r="AC59" i="4" s="1"/>
  <c r="AH137" i="3" a="1"/>
  <c r="AH137" i="3" s="1"/>
  <c r="AA101" i="4" s="1"/>
  <c r="AJ217" i="3" a="1"/>
  <c r="AJ217" i="3" s="1"/>
  <c r="AC282" i="4" s="1"/>
  <c r="AH197" i="3" a="1"/>
  <c r="AH197" i="3" s="1"/>
  <c r="AA294" i="4" s="1"/>
  <c r="AG109" i="3" a="1"/>
  <c r="AG109" i="3" s="1"/>
  <c r="AJ332" i="3" a="1"/>
  <c r="AJ332" i="3" s="1"/>
  <c r="AC456" i="4" s="1"/>
  <c r="AJ350" i="3" a="1"/>
  <c r="AJ350" i="3" s="1"/>
  <c r="AI318" i="3" a="1"/>
  <c r="AI318" i="3" s="1"/>
  <c r="AI309" i="3" a="1"/>
  <c r="AI309" i="3" s="1"/>
  <c r="AJ236" i="3" a="1"/>
  <c r="AJ236" i="3" s="1"/>
  <c r="AG225" i="3" a="1"/>
  <c r="AG225" i="3" s="1"/>
  <c r="Z309" i="4" s="1"/>
  <c r="AJ353" i="3" a="1"/>
  <c r="AJ353" i="3" s="1"/>
  <c r="AI199" i="3" a="1"/>
  <c r="AI199" i="3" s="1"/>
  <c r="AB316" i="4" s="1"/>
  <c r="AH345" i="3" a="1"/>
  <c r="AH345" i="3" s="1"/>
  <c r="AJ161" i="3" a="1"/>
  <c r="AJ161" i="3" s="1"/>
  <c r="AC225" i="4" s="1"/>
  <c r="AG196" i="3" a="1"/>
  <c r="AG196" i="3" s="1"/>
  <c r="Z292" i="4" s="1"/>
  <c r="AJ175" i="3" a="1"/>
  <c r="AJ175" i="3" s="1"/>
  <c r="AC80" i="4" s="1"/>
  <c r="AG289" i="3" a="1"/>
  <c r="AG289" i="3" s="1"/>
  <c r="AJ42" i="3" a="1"/>
  <c r="AJ42" i="3" s="1"/>
  <c r="AH134" i="3" a="1"/>
  <c r="AH134" i="3" s="1"/>
  <c r="AA104" i="4" s="1"/>
  <c r="AH118" i="3" a="1"/>
  <c r="AH118" i="3" s="1"/>
  <c r="AA54" i="4" s="1"/>
  <c r="AG171" i="3" a="1"/>
  <c r="AG171" i="3" s="1"/>
  <c r="Z243" i="4" s="1"/>
  <c r="AH151" i="3" a="1"/>
  <c r="AH151" i="3" s="1"/>
  <c r="AA213" i="4" s="1"/>
  <c r="AI360" i="3" a="1"/>
  <c r="AI360" i="3" s="1"/>
  <c r="AG335" i="3" a="1"/>
  <c r="AG335" i="3" s="1"/>
  <c r="Z448" i="4" s="1"/>
  <c r="AI353" i="3" a="1"/>
  <c r="AI353" i="3" s="1"/>
  <c r="AJ305" i="3" a="1"/>
  <c r="AJ305" i="3" s="1"/>
  <c r="AI296" i="3" a="1"/>
  <c r="AI296" i="3" s="1"/>
  <c r="AH303" i="3" a="1"/>
  <c r="AH303" i="3" s="1"/>
  <c r="AI358" i="3" a="1"/>
  <c r="AI358" i="3" s="1"/>
  <c r="AI278" i="3" a="1"/>
  <c r="AI278" i="3" s="1"/>
  <c r="AH311" i="3" a="1"/>
  <c r="AH311" i="3" s="1"/>
  <c r="AH78" i="3" a="1"/>
  <c r="AH78" i="3" s="1"/>
  <c r="AA167" i="4" s="1"/>
  <c r="AH327" i="3" a="1"/>
  <c r="AH327" i="3" s="1"/>
  <c r="AA455" i="4" s="1"/>
  <c r="AE455" i="4" s="1"/>
  <c r="AI36" i="3" a="1"/>
  <c r="AI36" i="3" s="1"/>
  <c r="AI229" i="3" a="1"/>
  <c r="AI229" i="3" s="1"/>
  <c r="AB307" i="4" s="1"/>
  <c r="AH20" i="3" a="1"/>
  <c r="AH20" i="3" s="1"/>
  <c r="AG279" i="3" a="1"/>
  <c r="AG279" i="3" s="1"/>
  <c r="AU271" i="3" a="1"/>
  <c r="AU271" i="3" s="1"/>
  <c r="AP271" i="3" a="1"/>
  <c r="AP271" i="3" s="1"/>
  <c r="AO271" i="3" a="1"/>
  <c r="AO271" i="3" s="1"/>
  <c r="AS271" i="3" a="1"/>
  <c r="AS271" i="3" s="1"/>
  <c r="AR271" i="3" a="1"/>
  <c r="AR271" i="3" s="1"/>
  <c r="AQ271" i="3" a="1"/>
  <c r="AQ271" i="3" s="1"/>
  <c r="AJ29" i="3" a="1"/>
  <c r="AJ29" i="3" s="1"/>
  <c r="AG46" i="3" a="1"/>
  <c r="AG46" i="3" s="1"/>
  <c r="Z154" i="4" s="1"/>
  <c r="AH149" i="3" a="1"/>
  <c r="AH149" i="3" s="1"/>
  <c r="AA205" i="4" s="1"/>
  <c r="AH12" i="3" a="1"/>
  <c r="AH12" i="3" s="1"/>
  <c r="AA79" i="4" s="1"/>
  <c r="AJ15" i="3" a="1"/>
  <c r="AJ15" i="3" s="1"/>
  <c r="AC201" i="4" s="1"/>
  <c r="AG184" i="3" a="1"/>
  <c r="AG184" i="3" s="1"/>
  <c r="AG21" i="3" a="1"/>
  <c r="AG21" i="3" s="1"/>
  <c r="Z92" i="4" s="1"/>
  <c r="AI136" i="3" a="1"/>
  <c r="AI136" i="3" s="1"/>
  <c r="AB106" i="4" s="1"/>
  <c r="AL275" i="3"/>
  <c r="AG364" i="3" a="1"/>
  <c r="AG364" i="3" s="1"/>
  <c r="Z434" i="4" s="1"/>
  <c r="AF434" i="4" s="1"/>
  <c r="AH275" i="3" a="1"/>
  <c r="AH275" i="3" s="1"/>
  <c r="AA373" i="4" s="1"/>
  <c r="AK272" i="3" a="1"/>
  <c r="AK272" i="3" s="1"/>
  <c r="AG177" i="3" a="1"/>
  <c r="AG177" i="3" s="1"/>
  <c r="AI87" i="3" a="1"/>
  <c r="AI87" i="3" s="1"/>
  <c r="AB59" i="4" s="1"/>
  <c r="AI161" i="3" a="1"/>
  <c r="AI161" i="3" s="1"/>
  <c r="AB225" i="4" s="1"/>
  <c r="AI137" i="3" a="1"/>
  <c r="AI137" i="3" s="1"/>
  <c r="AB101" i="4" s="1"/>
  <c r="AJ196" i="3" a="1"/>
  <c r="AJ196" i="3" s="1"/>
  <c r="AC292" i="4" s="1"/>
  <c r="AI217" i="3" a="1"/>
  <c r="AI217" i="3" s="1"/>
  <c r="AB282" i="4" s="1"/>
  <c r="AI197" i="3" a="1"/>
  <c r="AI197" i="3" s="1"/>
  <c r="AB294" i="4" s="1"/>
  <c r="AJ108" i="3" a="1"/>
  <c r="AJ108" i="3" s="1"/>
  <c r="AC44" i="4" s="1"/>
  <c r="AH109" i="3" a="1"/>
  <c r="AH109" i="3" s="1"/>
  <c r="AJ180" i="3" a="1"/>
  <c r="AJ180" i="3" s="1"/>
  <c r="AI236" i="3" a="1"/>
  <c r="AI236" i="3" s="1"/>
  <c r="AG175" i="3" a="1"/>
  <c r="AG175" i="3" s="1"/>
  <c r="Z80" i="4" s="1"/>
  <c r="AH208" i="3" a="1"/>
  <c r="AH208" i="3" s="1"/>
  <c r="AH204" i="3" a="1"/>
  <c r="AH204" i="3" s="1"/>
  <c r="AA323" i="4" s="1"/>
  <c r="AH225" i="3" a="1"/>
  <c r="AH225" i="3" s="1"/>
  <c r="AA309" i="4" s="1"/>
  <c r="AI80" i="3" a="1"/>
  <c r="AI80" i="3" s="1"/>
  <c r="AB172" i="4" s="1"/>
  <c r="AG228" i="3" a="1"/>
  <c r="AG228" i="3" s="1"/>
  <c r="Z306" i="4" s="1"/>
  <c r="AI231" i="3" a="1"/>
  <c r="AI231" i="3" s="1"/>
  <c r="AB315" i="4" s="1"/>
  <c r="AH156" i="3" a="1"/>
  <c r="AH156" i="3" s="1"/>
  <c r="AA226" i="4" s="1"/>
  <c r="AH188" i="3" a="1"/>
  <c r="AH188" i="3" s="1"/>
  <c r="AJ36" i="3" a="1"/>
  <c r="AJ36" i="3" s="1"/>
  <c r="AG91" i="3" a="1"/>
  <c r="AG91" i="3" s="1"/>
  <c r="Z64" i="4" s="1"/>
  <c r="AJ229" i="3" a="1"/>
  <c r="AJ229" i="3" s="1"/>
  <c r="AC307" i="4" s="1"/>
  <c r="AH199" i="3" a="1"/>
  <c r="AH199" i="3" s="1"/>
  <c r="AA316" i="4" s="1"/>
  <c r="AI42" i="3" a="1"/>
  <c r="AI42" i="3" s="1"/>
  <c r="AI117" i="3" a="1"/>
  <c r="AI117" i="3" s="1"/>
  <c r="AB47" i="4" s="1"/>
  <c r="AG193" i="3" a="1"/>
  <c r="AG193" i="3" s="1"/>
  <c r="Z240" i="4" s="1"/>
  <c r="AI134" i="3" a="1"/>
  <c r="AI134" i="3" s="1"/>
  <c r="AB104" i="4" s="1"/>
  <c r="AI20" i="3" a="1"/>
  <c r="AI20" i="3" s="1"/>
  <c r="AJ118" i="3" a="1"/>
  <c r="AJ118" i="3" s="1"/>
  <c r="AC54" i="4" s="1"/>
  <c r="AH171" i="3" a="1"/>
  <c r="AH171" i="3" s="1"/>
  <c r="AA243" i="4" s="1"/>
  <c r="AH234" i="3" a="1"/>
  <c r="AH234" i="3" s="1"/>
  <c r="AH184" i="3" a="1"/>
  <c r="AH184" i="3" s="1"/>
  <c r="AI29" i="3" a="1"/>
  <c r="AI29" i="3" s="1"/>
  <c r="AJ46" i="3" a="1"/>
  <c r="AJ46" i="3" s="1"/>
  <c r="AC154" i="4" s="1"/>
  <c r="AG112" i="3" a="1"/>
  <c r="AG112" i="3" s="1"/>
  <c r="AI173" i="3" a="1"/>
  <c r="AI173" i="3" s="1"/>
  <c r="AB251" i="4" s="1"/>
  <c r="AG12" i="3" a="1"/>
  <c r="AG12" i="3" s="1"/>
  <c r="Z79" i="4" s="1"/>
  <c r="AH26" i="3" a="1"/>
  <c r="AH26" i="3" s="1"/>
  <c r="AA112" i="4" s="1"/>
  <c r="AG15" i="3" a="1"/>
  <c r="AG15" i="3" s="1"/>
  <c r="Z201" i="4" s="1"/>
  <c r="AG126" i="3" a="1"/>
  <c r="AG126" i="3" s="1"/>
  <c r="Z82" i="4" s="1"/>
  <c r="AG151" i="3" a="1"/>
  <c r="AG151" i="3" s="1"/>
  <c r="Z213" i="4" s="1"/>
  <c r="AJ136" i="3" a="1"/>
  <c r="AJ136" i="3" s="1"/>
  <c r="AC106" i="4" s="1"/>
  <c r="AH297" i="3" a="1"/>
  <c r="AH297" i="3" s="1"/>
  <c r="AM149" i="3" a="1"/>
  <c r="AM149" i="3" s="1"/>
  <c r="AF205" i="4" s="1"/>
  <c r="AJ177" i="3" a="1"/>
  <c r="AJ177" i="3" s="1"/>
  <c r="AG87" i="3" a="1"/>
  <c r="AG87" i="3" s="1"/>
  <c r="Z59" i="4" s="1"/>
  <c r="AG161" i="3" a="1"/>
  <c r="AG161" i="3" s="1"/>
  <c r="Z225" i="4" s="1"/>
  <c r="AG137" i="3" a="1"/>
  <c r="AG137" i="3" s="1"/>
  <c r="Z101" i="4" s="1"/>
  <c r="AH196" i="3" a="1"/>
  <c r="AH196" i="3" s="1"/>
  <c r="AA292" i="4" s="1"/>
  <c r="AG217" i="3" a="1"/>
  <c r="AG217" i="3" s="1"/>
  <c r="Z282" i="4" s="1"/>
  <c r="AJ197" i="3" a="1"/>
  <c r="AJ197" i="3" s="1"/>
  <c r="AC294" i="4" s="1"/>
  <c r="AI108" i="3" a="1"/>
  <c r="AI108" i="3" s="1"/>
  <c r="AB44" i="4" s="1"/>
  <c r="AI109" i="3" a="1"/>
  <c r="AI109" i="3" s="1"/>
  <c r="AH180" i="3" a="1"/>
  <c r="AH180" i="3" s="1"/>
  <c r="AH236" i="3" a="1"/>
  <c r="AH236" i="3" s="1"/>
  <c r="AH175" i="3" a="1"/>
  <c r="AH175" i="3" s="1"/>
  <c r="AA80" i="4" s="1"/>
  <c r="AI208" i="3" a="1"/>
  <c r="AI208" i="3" s="1"/>
  <c r="AG204" i="3" a="1"/>
  <c r="AG204" i="3" s="1"/>
  <c r="Z323" i="4" s="1"/>
  <c r="AI225" i="3" a="1"/>
  <c r="AI225" i="3" s="1"/>
  <c r="AB309" i="4" s="1"/>
  <c r="AJ80" i="3" a="1"/>
  <c r="AJ80" i="3" s="1"/>
  <c r="AC172" i="4" s="1"/>
  <c r="AI228" i="3" a="1"/>
  <c r="AI228" i="3" s="1"/>
  <c r="AB306" i="4" s="1"/>
  <c r="AG231" i="3" a="1"/>
  <c r="AG231" i="3" s="1"/>
  <c r="Z315" i="4" s="1"/>
  <c r="AJ156" i="3" a="1"/>
  <c r="AJ156" i="3" s="1"/>
  <c r="AC226" i="4" s="1"/>
  <c r="AG188" i="3" a="1"/>
  <c r="AG188" i="3" s="1"/>
  <c r="AH36" i="3" a="1"/>
  <c r="AH36" i="3" s="1"/>
  <c r="AI91" i="3" a="1"/>
  <c r="AI91" i="3" s="1"/>
  <c r="AB64" i="4" s="1"/>
  <c r="AH229" i="3" a="1"/>
  <c r="AH229" i="3" s="1"/>
  <c r="AA307" i="4" s="1"/>
  <c r="AJ199" i="3" a="1"/>
  <c r="AJ199" i="3" s="1"/>
  <c r="AC316" i="4" s="1"/>
  <c r="AG42" i="3" a="1"/>
  <c r="AG42" i="3" s="1"/>
  <c r="AG117" i="3" a="1"/>
  <c r="AG117" i="3" s="1"/>
  <c r="Z47" i="4" s="1"/>
  <c r="AJ193" i="3" a="1"/>
  <c r="AJ193" i="3" s="1"/>
  <c r="AC240" i="4" s="1"/>
  <c r="AJ134" i="3" a="1"/>
  <c r="AJ134" i="3" s="1"/>
  <c r="AC104" i="4" s="1"/>
  <c r="AG20" i="3" a="1"/>
  <c r="AG20" i="3" s="1"/>
  <c r="AI118" i="3" a="1"/>
  <c r="AI118" i="3" s="1"/>
  <c r="AB54" i="4" s="1"/>
  <c r="AI171" i="3" a="1"/>
  <c r="AI171" i="3" s="1"/>
  <c r="AB243" i="4" s="1"/>
  <c r="AG234" i="3" a="1"/>
  <c r="AG234" i="3" s="1"/>
  <c r="AI184" i="3" a="1"/>
  <c r="AI184" i="3" s="1"/>
  <c r="AH29" i="3" a="1"/>
  <c r="AH29" i="3" s="1"/>
  <c r="AH46" i="3" a="1"/>
  <c r="AH46" i="3" s="1"/>
  <c r="AA154" i="4" s="1"/>
  <c r="AH112" i="3" a="1"/>
  <c r="AH112" i="3" s="1"/>
  <c r="AH173" i="3" a="1"/>
  <c r="AH173" i="3" s="1"/>
  <c r="AA251" i="4" s="1"/>
  <c r="AI12" i="3" a="1"/>
  <c r="AI12" i="3" s="1"/>
  <c r="AB79" i="4" s="1"/>
  <c r="AH15" i="3" a="1"/>
  <c r="AH15" i="3" s="1"/>
  <c r="AA201" i="4" s="1"/>
  <c r="AJ151" i="3" a="1"/>
  <c r="AJ151" i="3" s="1"/>
  <c r="AC213" i="4" s="1"/>
  <c r="AG136" i="3" a="1"/>
  <c r="AG136" i="3" s="1"/>
  <c r="Z106" i="4" s="1"/>
  <c r="AM42" i="3" a="1"/>
  <c r="AM42" i="3" s="1"/>
  <c r="AI78" i="3" a="1"/>
  <c r="AI78" i="3" s="1"/>
  <c r="AB167" i="4" s="1"/>
  <c r="AI26" i="3" a="1"/>
  <c r="AI26" i="3" s="1"/>
  <c r="AB112" i="4" s="1"/>
  <c r="AJ126" i="3" a="1"/>
  <c r="AJ126" i="3" s="1"/>
  <c r="AC82" i="4" s="1"/>
  <c r="AI21" i="3" a="1"/>
  <c r="AI21" i="3" s="1"/>
  <c r="AB92" i="4" s="1"/>
  <c r="AH352" i="3" a="1"/>
  <c r="AH352" i="3" s="1"/>
  <c r="AJ357" i="3" a="1"/>
  <c r="AJ357" i="3" s="1"/>
  <c r="AG275" i="3" a="1"/>
  <c r="AG275" i="3" s="1"/>
  <c r="Z373" i="4" s="1"/>
  <c r="AJ300" i="3" a="1"/>
  <c r="AJ300" i="3" s="1"/>
  <c r="AG293" i="3" a="1"/>
  <c r="AG293" i="3" s="1"/>
  <c r="AI307" i="3" a="1"/>
  <c r="AI307" i="3" s="1"/>
  <c r="AJ163" i="3" a="1"/>
  <c r="AJ163" i="3" s="1"/>
  <c r="AC241" i="4" s="1"/>
  <c r="AI339" i="3" a="1"/>
  <c r="AI339" i="3" s="1"/>
  <c r="AB433" i="4" s="1"/>
  <c r="AF433" i="4" s="1"/>
  <c r="AI357" i="3" a="1"/>
  <c r="AI357" i="3" s="1"/>
  <c r="AH302" i="3" a="1"/>
  <c r="AH302" i="3" s="1"/>
  <c r="AA378" i="4" s="1"/>
  <c r="AH307" i="3" a="1"/>
  <c r="AH307" i="3" s="1"/>
  <c r="AG287" i="3" a="1"/>
  <c r="AG287" i="3" s="1"/>
  <c r="AJ112" i="3" a="1"/>
  <c r="AJ112" i="3" s="1"/>
  <c r="AI126" i="3" a="1"/>
  <c r="AI126" i="3" s="1"/>
  <c r="AB82" i="4" s="1"/>
  <c r="AJ352" i="3" a="1"/>
  <c r="AJ352" i="3" s="1"/>
  <c r="AI327" i="3" a="1"/>
  <c r="AI327" i="3" s="1"/>
  <c r="AB455" i="4" s="1"/>
  <c r="AF455" i="4" s="1"/>
  <c r="AG345" i="3" a="1"/>
  <c r="AG345" i="3" s="1"/>
  <c r="AG297" i="3" a="1"/>
  <c r="AG297" i="3" s="1"/>
  <c r="AI311" i="3" a="1"/>
  <c r="AI311" i="3" s="1"/>
  <c r="AJ304" i="3" a="1"/>
  <c r="AJ304" i="3" s="1"/>
  <c r="AJ342" i="3" a="1"/>
  <c r="AJ342" i="3" s="1"/>
  <c r="AJ133" i="3" a="1"/>
  <c r="AJ133" i="3" s="1"/>
  <c r="AC109" i="4" s="1"/>
  <c r="AH34" i="3" a="1"/>
  <c r="AH34" i="3" s="1"/>
  <c r="AG30" i="3" a="1"/>
  <c r="AG30" i="3" s="1"/>
  <c r="AI121" i="3" a="1"/>
  <c r="AI121" i="3" s="1"/>
  <c r="AB89" i="4" s="1"/>
  <c r="AG363" i="3" a="1"/>
  <c r="AG363" i="3" s="1"/>
  <c r="Z442" i="4" s="1"/>
  <c r="AJ310" i="3" a="1"/>
  <c r="AJ310" i="3" s="1"/>
  <c r="AH276" i="3" a="1"/>
  <c r="AH276" i="3" s="1"/>
  <c r="AH38" i="3" a="1"/>
  <c r="AH38" i="3" s="1"/>
  <c r="AJ125" i="3" a="1"/>
  <c r="AJ125" i="3" s="1"/>
  <c r="AC87" i="4" s="1"/>
  <c r="AJ13" i="3" a="1"/>
  <c r="AJ13" i="3" s="1"/>
  <c r="AC98" i="4" s="1"/>
  <c r="AJ351" i="3" a="1"/>
  <c r="AJ351" i="3" s="1"/>
  <c r="AJ103" i="3" a="1"/>
  <c r="AJ103" i="3" s="1"/>
  <c r="AC235" i="4" s="1"/>
  <c r="AI283" i="3" a="1"/>
  <c r="AI283" i="3" s="1"/>
  <c r="AB387" i="4" s="1"/>
  <c r="AF387" i="4" s="1"/>
  <c r="AI190" i="3" a="1"/>
  <c r="AI190" i="3" s="1"/>
  <c r="AH186" i="3" a="1"/>
  <c r="AH186" i="3" s="1"/>
  <c r="AI38" i="3" a="1"/>
  <c r="AI38" i="3" s="1"/>
  <c r="AJ95" i="3" a="1"/>
  <c r="AJ95" i="3" s="1"/>
  <c r="AG230" i="3" a="1"/>
  <c r="AG230" i="3" s="1"/>
  <c r="Z308" i="4" s="1"/>
  <c r="AG77" i="3" a="1"/>
  <c r="AG77" i="3" s="1"/>
  <c r="Z166" i="4" s="1"/>
  <c r="AI113" i="3" a="1"/>
  <c r="AI113" i="3" s="1"/>
  <c r="AB49" i="4" s="1"/>
  <c r="AH166" i="3" a="1"/>
  <c r="AH166" i="3" s="1"/>
  <c r="AA250" i="4" s="1"/>
  <c r="AJ152" i="3" a="1"/>
  <c r="AJ152" i="3" s="1"/>
  <c r="AC222" i="4" s="1"/>
  <c r="AJ121" i="3" a="1"/>
  <c r="AJ121" i="3" s="1"/>
  <c r="AC89" i="4" s="1"/>
  <c r="AJ155" i="3" a="1"/>
  <c r="AJ155" i="3" s="1"/>
  <c r="AC231" i="4" s="1"/>
  <c r="AI211" i="3" a="1"/>
  <c r="AI211" i="3" s="1"/>
  <c r="AB288" i="4" s="1"/>
  <c r="AJ364" i="3" a="1"/>
  <c r="AJ364" i="3" s="1"/>
  <c r="AC434" i="4" s="1"/>
  <c r="AH348" i="3" a="1"/>
  <c r="AH348" i="3" s="1"/>
  <c r="AH339" i="3" a="1"/>
  <c r="AH339" i="3" s="1"/>
  <c r="AA433" i="4" s="1"/>
  <c r="AE433" i="4" s="1"/>
  <c r="AJ366" i="3" a="1"/>
  <c r="AJ366" i="3" s="1"/>
  <c r="AG357" i="3" a="1"/>
  <c r="AG357" i="3" s="1"/>
  <c r="AG341" i="3" a="1"/>
  <c r="AG341" i="3" s="1"/>
  <c r="AJ286" i="3" a="1"/>
  <c r="AJ286" i="3" s="1"/>
  <c r="AJ293" i="3" a="1"/>
  <c r="AJ293" i="3" s="1"/>
  <c r="AG277" i="3" a="1"/>
  <c r="AG277" i="3" s="1"/>
  <c r="Z395" i="4" s="1"/>
  <c r="AH300" i="3" a="1"/>
  <c r="AH300" i="3" s="1"/>
  <c r="AJ307" i="3" a="1"/>
  <c r="AJ307" i="3" s="1"/>
  <c r="AG39" i="3" a="1"/>
  <c r="AG39" i="3" s="1"/>
  <c r="Z122" i="4" s="1"/>
  <c r="AH165" i="3" a="1"/>
  <c r="AH165" i="3" s="1"/>
  <c r="AA249" i="4" s="1"/>
  <c r="AH19" i="3" a="1"/>
  <c r="AH19" i="3" s="1"/>
  <c r="AI335" i="3" a="1"/>
  <c r="AI335" i="3" s="1"/>
  <c r="AB448" i="4" s="1"/>
  <c r="AH330" i="3" a="1"/>
  <c r="AH330" i="3" s="1"/>
  <c r="AA447" i="4" s="1"/>
  <c r="AE447" i="4" s="1"/>
  <c r="AH298" i="3" a="1"/>
  <c r="AH298" i="3" s="1"/>
  <c r="AA370" i="4" s="1"/>
  <c r="AJ321" i="3" a="1"/>
  <c r="AJ321" i="3" s="1"/>
  <c r="AC389" i="4" s="1"/>
  <c r="AH280" i="3" a="1"/>
  <c r="AH280" i="3" s="1"/>
  <c r="AG326" i="3" a="1"/>
  <c r="AG326" i="3" s="1"/>
  <c r="AG47" i="3" a="1"/>
  <c r="AG47" i="3" s="1"/>
  <c r="Z155" i="4" s="1"/>
  <c r="AH347" i="3" a="1"/>
  <c r="AH347" i="3" s="1"/>
  <c r="AI365" i="3" a="1"/>
  <c r="AI365" i="3" s="1"/>
  <c r="AB450" i="4" s="1"/>
  <c r="AI294" i="3" a="1"/>
  <c r="AI294" i="3" s="1"/>
  <c r="AJ308" i="3" a="1"/>
  <c r="AJ308" i="3" s="1"/>
  <c r="AG315" i="3" a="1"/>
  <c r="AG315" i="3" s="1"/>
  <c r="AI352" i="3" a="1"/>
  <c r="AI352" i="3" s="1"/>
  <c r="AJ327" i="3" a="1"/>
  <c r="AJ327" i="3" s="1"/>
  <c r="AC455" i="4" s="1"/>
  <c r="AJ345" i="3" a="1"/>
  <c r="AJ345" i="3" s="1"/>
  <c r="AI290" i="3" a="1"/>
  <c r="AI290" i="3" s="1"/>
  <c r="AB383" i="4" s="1"/>
  <c r="AJ297" i="3" a="1"/>
  <c r="AJ297" i="3" s="1"/>
  <c r="AJ311" i="3" a="1"/>
  <c r="AJ311" i="3" s="1"/>
  <c r="AI186" i="3" a="1"/>
  <c r="AI186" i="3" s="1"/>
  <c r="AI158" i="3" a="1"/>
  <c r="AI158" i="3" s="1"/>
  <c r="AB228" i="4" s="1"/>
  <c r="AG212" i="3" a="1"/>
  <c r="AG212" i="3" s="1"/>
  <c r="Z289" i="4" s="1"/>
  <c r="AJ166" i="3" a="1"/>
  <c r="AJ166" i="3" s="1"/>
  <c r="AC250" i="4" s="1"/>
  <c r="AH364" i="3" a="1"/>
  <c r="AH364" i="3" s="1"/>
  <c r="AA434" i="4" s="1"/>
  <c r="AJ339" i="3" a="1"/>
  <c r="AJ339" i="3" s="1"/>
  <c r="AC433" i="4" s="1"/>
  <c r="AI302" i="3" a="1"/>
  <c r="AI302" i="3" s="1"/>
  <c r="AB378" i="4" s="1"/>
  <c r="AF378" i="4" s="1"/>
  <c r="AI293" i="3" a="1"/>
  <c r="AI293" i="3" s="1"/>
  <c r="AG300" i="3" a="1"/>
  <c r="AG300" i="3" s="1"/>
  <c r="AJ275" i="3" a="1"/>
  <c r="AJ275" i="3" s="1"/>
  <c r="AC373" i="4" s="1"/>
  <c r="AG181" i="3" a="1"/>
  <c r="AG181" i="3" s="1"/>
  <c r="AJ40" i="3" a="1"/>
  <c r="AJ40" i="3" s="1"/>
  <c r="AC123" i="4" s="1"/>
  <c r="AG139" i="3" a="1"/>
  <c r="AG139" i="3" s="1"/>
  <c r="Z103" i="4" s="1"/>
  <c r="AI213" i="3" a="1"/>
  <c r="AI213" i="3" s="1"/>
  <c r="AB290" i="4" s="1"/>
  <c r="AH111" i="3" a="1"/>
  <c r="AH111" i="3" s="1"/>
  <c r="AA53" i="4" s="1"/>
  <c r="AJ130" i="3" a="1"/>
  <c r="AJ130" i="3" s="1"/>
  <c r="AC100" i="4" s="1"/>
  <c r="AJ19" i="3" a="1"/>
  <c r="AJ19" i="3" s="1"/>
  <c r="AH360" i="3" a="1"/>
  <c r="AH360" i="3" s="1"/>
  <c r="AH335" i="3" a="1"/>
  <c r="AH335" i="3" s="1"/>
  <c r="AA448" i="4" s="1"/>
  <c r="AG353" i="3" a="1"/>
  <c r="AG353" i="3" s="1"/>
  <c r="AH240" i="3" a="1"/>
  <c r="AH240" i="3" s="1"/>
  <c r="AG218" i="3" a="1"/>
  <c r="AG218" i="3" s="1"/>
  <c r="Z283" i="4" s="1"/>
  <c r="AI140" i="3" a="1"/>
  <c r="AI140" i="3" s="1"/>
  <c r="AB110" i="4" s="1"/>
  <c r="AI317" i="3" a="1"/>
  <c r="AI317" i="3" s="1"/>
  <c r="AH203" i="3" a="1"/>
  <c r="AH203" i="3" s="1"/>
  <c r="AA322" i="4" s="1"/>
  <c r="AH320" i="3" a="1"/>
  <c r="AH320" i="3" s="1"/>
  <c r="AH101" i="3" a="1"/>
  <c r="AH101" i="3" s="1"/>
  <c r="AA215" i="4" s="1"/>
  <c r="AH209" i="3" a="1"/>
  <c r="AH209" i="3" s="1"/>
  <c r="AJ33" i="3" a="1"/>
  <c r="AJ33" i="3" s="1"/>
  <c r="AJ207" i="3" a="1"/>
  <c r="AJ207" i="3" s="1"/>
  <c r="AC325" i="4" s="1"/>
  <c r="AJ131" i="3" a="1"/>
  <c r="AJ131" i="3" s="1"/>
  <c r="AC107" i="4" s="1"/>
  <c r="AJ340" i="3" a="1"/>
  <c r="AJ340" i="3" s="1"/>
  <c r="AC449" i="4" s="1"/>
  <c r="AG358" i="3" a="1"/>
  <c r="AG358" i="3" s="1"/>
  <c r="AH333" i="3" a="1"/>
  <c r="AH333" i="3" s="1"/>
  <c r="AA440" i="4" s="1"/>
  <c r="AI324" i="3" a="1"/>
  <c r="AI324" i="3" s="1"/>
  <c r="AB435" i="4" s="1"/>
  <c r="AF435" i="4" s="1"/>
  <c r="AJ176" i="3" a="1"/>
  <c r="AJ176" i="3" s="1"/>
  <c r="AC99" i="4" s="1"/>
  <c r="AH81" i="3" a="1"/>
  <c r="AH81" i="3" s="1"/>
  <c r="AA173" i="4" s="1"/>
  <c r="AH235" i="3" a="1"/>
  <c r="AH235" i="3" s="1"/>
  <c r="AI31" i="3" a="1"/>
  <c r="AI31" i="3" s="1"/>
  <c r="AG239" i="3" a="1"/>
  <c r="AG239" i="3" s="1"/>
  <c r="AI28" i="3" a="1"/>
  <c r="AI28" i="3" s="1"/>
  <c r="AJ90" i="3" a="1"/>
  <c r="AJ90" i="3" s="1"/>
  <c r="AC63" i="4" s="1"/>
  <c r="AH226" i="3" a="1"/>
  <c r="AH226" i="3" s="1"/>
  <c r="AA310" i="4" s="1"/>
  <c r="AG76" i="3" a="1"/>
  <c r="AG76" i="3" s="1"/>
  <c r="Z165" i="4" s="1"/>
  <c r="AG129" i="3" a="1"/>
  <c r="AG129" i="3" s="1"/>
  <c r="Z91" i="4" s="1"/>
  <c r="AH24" i="3" a="1"/>
  <c r="AH24" i="3" s="1"/>
  <c r="AA111" i="4" s="1"/>
  <c r="AH105" i="3" a="1"/>
  <c r="AH105" i="3" s="1"/>
  <c r="AA252" i="4" s="1"/>
  <c r="AJ232" i="3" a="1"/>
  <c r="AJ232" i="3" s="1"/>
  <c r="AC280" i="4" s="1"/>
  <c r="AJ110" i="3" a="1"/>
  <c r="AJ110" i="3" s="1"/>
  <c r="AC52" i="4" s="1"/>
  <c r="AJ119" i="3" a="1"/>
  <c r="AJ119" i="3" s="1"/>
  <c r="AC81" i="4" s="1"/>
  <c r="AG328" i="3" a="1"/>
  <c r="AG328" i="3" s="1"/>
  <c r="Z439" i="4" s="1"/>
  <c r="AE439" i="4" s="1"/>
  <c r="AG314" i="3" a="1"/>
  <c r="AG314" i="3" s="1"/>
  <c r="AG282" i="3" a="1"/>
  <c r="AG282" i="3" s="1"/>
  <c r="Z386" i="4" s="1"/>
  <c r="AE386" i="4" s="1"/>
  <c r="AI289" i="3" a="1"/>
  <c r="AI289" i="3" s="1"/>
  <c r="AG303" i="3" a="1"/>
  <c r="AG303" i="3" s="1"/>
  <c r="AI209" i="3" a="1"/>
  <c r="AI209" i="3" s="1"/>
  <c r="AI33" i="3" a="1"/>
  <c r="AI33" i="3" s="1"/>
  <c r="AI207" i="3" a="1"/>
  <c r="AI207" i="3" s="1"/>
  <c r="AB325" i="4" s="1"/>
  <c r="AH131" i="3" a="1"/>
  <c r="AH131" i="3" s="1"/>
  <c r="AA107" i="4" s="1"/>
  <c r="AH340" i="3" a="1"/>
  <c r="AH340" i="3" s="1"/>
  <c r="AA449" i="4" s="1"/>
  <c r="AJ358" i="3" a="1"/>
  <c r="AJ358" i="3" s="1"/>
  <c r="AG333" i="3" a="1"/>
  <c r="AG333" i="3" s="1"/>
  <c r="Z440" i="4" s="1"/>
  <c r="AE440" i="4" s="1"/>
  <c r="AH338" i="3" a="1"/>
  <c r="AH338" i="3" s="1"/>
  <c r="AA441" i="4" s="1"/>
  <c r="AG346" i="3" a="1"/>
  <c r="AG346" i="3" s="1"/>
  <c r="AJ314" i="3" a="1"/>
  <c r="AJ314" i="3" s="1"/>
  <c r="AI282" i="3" a="1"/>
  <c r="AI282" i="3" s="1"/>
  <c r="AB386" i="4" s="1"/>
  <c r="AH296" i="3" a="1"/>
  <c r="AH296" i="3" s="1"/>
  <c r="AI192" i="3" a="1"/>
  <c r="AI192" i="3" s="1"/>
  <c r="AB221" i="4" s="1"/>
  <c r="AI313" i="3" a="1"/>
  <c r="AI313" i="3" s="1"/>
  <c r="AH147" i="3" a="1"/>
  <c r="AH147" i="3" s="1"/>
  <c r="AA209" i="4" s="1"/>
  <c r="AG359" i="3" a="1"/>
  <c r="AG359" i="3" s="1"/>
  <c r="AJ238" i="3" a="1"/>
  <c r="AJ238" i="3" s="1"/>
  <c r="AI274" i="3" a="1"/>
  <c r="AI274" i="3" s="1"/>
  <c r="AB377" i="4" s="1"/>
  <c r="AF377" i="4" s="1"/>
  <c r="AI123" i="3" a="1"/>
  <c r="AI123" i="3" s="1"/>
  <c r="AB85" i="4" s="1"/>
  <c r="AG306" i="3" a="1"/>
  <c r="AG306" i="3" s="1"/>
  <c r="AI238" i="3" a="1"/>
  <c r="AI238" i="3" s="1"/>
  <c r="AH176" i="3" a="1"/>
  <c r="AH176" i="3" s="1"/>
  <c r="AA99" i="4" s="1"/>
  <c r="AG81" i="3" a="1"/>
  <c r="AG81" i="3" s="1"/>
  <c r="Z173" i="4" s="1"/>
  <c r="AJ147" i="3" a="1"/>
  <c r="AJ147" i="3" s="1"/>
  <c r="AC209" i="4" s="1"/>
  <c r="AI359" i="3" a="1"/>
  <c r="AI359" i="3" s="1"/>
  <c r="AI338" i="3" a="1"/>
  <c r="AI338" i="3" s="1"/>
  <c r="AB441" i="4" s="1"/>
  <c r="AJ306" i="3" a="1"/>
  <c r="AJ306" i="3" s="1"/>
  <c r="AJ274" i="3" a="1"/>
  <c r="AJ274" i="3" s="1"/>
  <c r="AC377" i="4" s="1"/>
  <c r="AG238" i="3" a="1"/>
  <c r="AG238" i="3" s="1"/>
  <c r="AI176" i="3" a="1"/>
  <c r="AI176" i="3" s="1"/>
  <c r="AB99" i="4" s="1"/>
  <c r="AI81" i="3" a="1"/>
  <c r="AI81" i="3" s="1"/>
  <c r="AB173" i="4" s="1"/>
  <c r="AH191" i="3" a="1"/>
  <c r="AH191" i="3" s="1"/>
  <c r="AA202" i="4" s="1"/>
  <c r="AI147" i="3" a="1"/>
  <c r="AI147" i="3" s="1"/>
  <c r="AB209" i="4" s="1"/>
  <c r="AH359" i="3" a="1"/>
  <c r="AH359" i="3" s="1"/>
  <c r="AG338" i="3" a="1"/>
  <c r="AG338" i="3" s="1"/>
  <c r="Z441" i="4" s="1"/>
  <c r="AH306" i="3" a="1"/>
  <c r="AH306" i="3" s="1"/>
  <c r="AH274" i="3" a="1"/>
  <c r="AH274" i="3" s="1"/>
  <c r="AA377" i="4" s="1"/>
  <c r="AE377" i="4" s="1"/>
  <c r="AI281" i="3" a="1"/>
  <c r="AI281" i="3" s="1"/>
  <c r="AB385" i="4" s="1"/>
  <c r="AJ123" i="3" a="1"/>
  <c r="AJ123" i="3" s="1"/>
  <c r="AC85" i="4" s="1"/>
  <c r="AI191" i="3" a="1"/>
  <c r="AI191" i="3" s="1"/>
  <c r="AB202" i="4" s="1"/>
  <c r="AJ190" i="3" a="1"/>
  <c r="AJ190" i="3" s="1"/>
  <c r="AG38" i="3" a="1"/>
  <c r="AG38" i="3" s="1"/>
  <c r="AG125" i="3" a="1"/>
  <c r="AG125" i="3" s="1"/>
  <c r="Z87" i="4" s="1"/>
  <c r="AG121" i="3" a="1"/>
  <c r="AG121" i="3" s="1"/>
  <c r="Z89" i="4" s="1"/>
  <c r="AH163" i="3" a="1"/>
  <c r="AH163" i="3" s="1"/>
  <c r="AA241" i="4" s="1"/>
  <c r="AH35" i="3" a="1"/>
  <c r="AH35" i="3" s="1"/>
  <c r="AI79" i="3" a="1"/>
  <c r="AI79" i="3" s="1"/>
  <c r="AB168" i="4" s="1"/>
  <c r="AG213" i="3" a="1"/>
  <c r="AG213" i="3" s="1"/>
  <c r="Z290" i="4" s="1"/>
  <c r="AG104" i="3" a="1"/>
  <c r="AG104" i="3" s="1"/>
  <c r="Z234" i="4" s="1"/>
  <c r="AJ142" i="3" a="1"/>
  <c r="AJ142" i="3" s="1"/>
  <c r="AC210" i="4" s="1"/>
  <c r="AG351" i="3" a="1"/>
  <c r="AG351" i="3" s="1"/>
  <c r="AJ330" i="3" a="1"/>
  <c r="AJ330" i="3" s="1"/>
  <c r="AC447" i="4" s="1"/>
  <c r="AH273" i="3" a="1"/>
  <c r="AH273" i="3" s="1"/>
  <c r="AA398" i="4" s="1"/>
  <c r="AI287" i="3" a="1"/>
  <c r="AI287" i="3" s="1"/>
  <c r="AJ237" i="3" a="1"/>
  <c r="AJ237" i="3" s="1"/>
  <c r="AG97" i="3" a="1"/>
  <c r="AG97" i="3" s="1"/>
  <c r="AG317" i="3" a="1"/>
  <c r="AG317" i="3" s="1"/>
  <c r="AG308" i="3" a="1"/>
  <c r="AG308" i="3" s="1"/>
  <c r="AI276" i="3" a="1"/>
  <c r="AI276" i="3" s="1"/>
  <c r="AJ78" i="3" a="1"/>
  <c r="AJ78" i="3" s="1"/>
  <c r="AC167" i="4" s="1"/>
  <c r="AH120" i="3" a="1"/>
  <c r="AH120" i="3" s="1"/>
  <c r="AA88" i="4" s="1"/>
  <c r="AJ320" i="3" a="1"/>
  <c r="AJ320" i="3" s="1"/>
  <c r="AI279" i="3" a="1"/>
  <c r="AI279" i="3" s="1"/>
  <c r="AG190" i="3" a="1"/>
  <c r="AG190" i="3" s="1"/>
  <c r="AJ30" i="3" a="1"/>
  <c r="AJ30" i="3" s="1"/>
  <c r="AG158" i="3" a="1"/>
  <c r="AG158" i="3" s="1"/>
  <c r="Z228" i="4" s="1"/>
  <c r="AH125" i="3" a="1"/>
  <c r="AH125" i="3" s="1"/>
  <c r="AA87" i="4" s="1"/>
  <c r="AH13" i="3" a="1"/>
  <c r="AH13" i="3" s="1"/>
  <c r="AA98" i="4" s="1"/>
  <c r="AH174" i="3" a="1"/>
  <c r="AH174" i="3" s="1"/>
  <c r="AH25" i="3" a="1"/>
  <c r="AH25" i="3" s="1"/>
  <c r="AA113" i="4" s="1"/>
  <c r="AI351" i="3" a="1"/>
  <c r="AI351" i="3" s="1"/>
  <c r="AI330" i="3" a="1"/>
  <c r="AI330" i="3" s="1"/>
  <c r="AB447" i="4" s="1"/>
  <c r="AF447" i="4" s="1"/>
  <c r="AG273" i="3" a="1"/>
  <c r="AG273" i="3" s="1"/>
  <c r="Z398" i="4" s="1"/>
  <c r="AE398" i="4" s="1"/>
  <c r="AJ202" i="3" a="1"/>
  <c r="AJ202" i="3" s="1"/>
  <c r="AC298" i="4" s="1"/>
  <c r="AG224" i="3" a="1"/>
  <c r="AG224" i="3" s="1"/>
  <c r="Z314" i="4" s="1"/>
  <c r="AJ317" i="3" a="1"/>
  <c r="AJ317" i="3" s="1"/>
  <c r="AH308" i="3" a="1"/>
  <c r="AH308" i="3" s="1"/>
  <c r="AJ276" i="3" a="1"/>
  <c r="AJ276" i="3" s="1"/>
  <c r="AJ343" i="3" a="1"/>
  <c r="AJ343" i="3" s="1"/>
  <c r="AG361" i="3" a="1"/>
  <c r="AG361" i="3" s="1"/>
  <c r="AI320" i="3" a="1"/>
  <c r="AI320" i="3" s="1"/>
  <c r="AI272" i="3" a="1"/>
  <c r="AI272" i="3" s="1"/>
  <c r="AJ279" i="3" a="1"/>
  <c r="AJ279" i="3" s="1"/>
  <c r="AH30" i="3" a="1"/>
  <c r="AH30" i="3" s="1"/>
  <c r="AH158" i="3" a="1"/>
  <c r="AH158" i="3" s="1"/>
  <c r="AA228" i="4" s="1"/>
  <c r="AG92" i="3" a="1"/>
  <c r="AG92" i="3" s="1"/>
  <c r="Z65" i="4" s="1"/>
  <c r="AJ79" i="3" a="1"/>
  <c r="AJ79" i="3" s="1"/>
  <c r="AC168" i="4" s="1"/>
  <c r="AI128" i="3" a="1"/>
  <c r="AI128" i="3" s="1"/>
  <c r="AB84" i="4" s="1"/>
  <c r="AG198" i="3" a="1"/>
  <c r="AG198" i="3" s="1"/>
  <c r="Z293" i="4" s="1"/>
  <c r="AG25" i="3" a="1"/>
  <c r="AG25" i="3" s="1"/>
  <c r="Z113" i="4" s="1"/>
  <c r="AJ273" i="3" a="1"/>
  <c r="AJ273" i="3" s="1"/>
  <c r="AC398" i="4" s="1"/>
  <c r="AH287" i="3" a="1"/>
  <c r="AH287" i="3" s="1"/>
  <c r="AG183" i="3" a="1"/>
  <c r="AG183" i="3" s="1"/>
  <c r="AI97" i="3" a="1"/>
  <c r="AI97" i="3" s="1"/>
  <c r="AH195" i="3" a="1"/>
  <c r="AH195" i="3" s="1"/>
  <c r="AA303" i="4" s="1"/>
  <c r="AH160" i="3" a="1"/>
  <c r="AH160" i="3" s="1"/>
  <c r="AA224" i="4" s="1"/>
  <c r="AI222" i="3" a="1"/>
  <c r="AI222" i="3" s="1"/>
  <c r="AB312" i="4" s="1"/>
  <c r="AJ223" i="3" a="1"/>
  <c r="AJ223" i="3" s="1"/>
  <c r="AC313" i="4" s="1"/>
  <c r="AG106" i="3" a="1"/>
  <c r="AG106" i="3" s="1"/>
  <c r="Z254" i="4" s="1"/>
  <c r="AI219" i="3" a="1"/>
  <c r="AI219" i="3" s="1"/>
  <c r="AB284" i="4" s="1"/>
  <c r="AI115" i="3" a="1"/>
  <c r="AI115" i="3" s="1"/>
  <c r="AH148" i="3" a="1"/>
  <c r="AH148" i="3" s="1"/>
  <c r="AA204" i="4" s="1"/>
  <c r="AJ189" i="3" a="1"/>
  <c r="AJ189" i="3" s="1"/>
  <c r="AI148" i="3" a="1"/>
  <c r="AI148" i="3" s="1"/>
  <c r="AB204" i="4" s="1"/>
  <c r="AH96" i="3" a="1"/>
  <c r="AH96" i="3" s="1"/>
  <c r="AG143" i="3" a="1"/>
  <c r="AG143" i="3" s="1"/>
  <c r="Z211" i="4" s="1"/>
  <c r="AJ114" i="3" a="1"/>
  <c r="AJ114" i="3" s="1"/>
  <c r="AC50" i="4" s="1"/>
  <c r="AG22" i="3" a="1"/>
  <c r="AG22" i="3" s="1"/>
  <c r="Z94" i="4" s="1"/>
  <c r="AG154" i="3" a="1"/>
  <c r="AG154" i="3" s="1"/>
  <c r="Z230" i="4" s="1"/>
  <c r="AH23" i="3" a="1"/>
  <c r="AH23" i="3" s="1"/>
  <c r="AA93" i="4" s="1"/>
  <c r="AJ22" i="3" a="1"/>
  <c r="AJ22" i="3" s="1"/>
  <c r="AC94" i="4" s="1"/>
  <c r="AJ154" i="3" a="1"/>
  <c r="AJ154" i="3" s="1"/>
  <c r="AC230" i="4" s="1"/>
  <c r="AJ75" i="3" a="1"/>
  <c r="AJ75" i="3" s="1"/>
  <c r="AC164" i="4" s="1"/>
  <c r="AI23" i="3" a="1"/>
  <c r="AI23" i="3" s="1"/>
  <c r="AB93" i="4" s="1"/>
  <c r="AJ200" i="3" a="1"/>
  <c r="AJ200" i="3" s="1"/>
  <c r="AC318" i="4" s="1"/>
  <c r="AJ143" i="3" a="1"/>
  <c r="AJ143" i="3" s="1"/>
  <c r="AC211" i="4" s="1"/>
  <c r="AH114" i="3" a="1"/>
  <c r="AH114" i="3" s="1"/>
  <c r="AA50" i="4" s="1"/>
  <c r="AH194" i="3" a="1"/>
  <c r="AH194" i="3" s="1"/>
  <c r="AA279" i="4" s="1"/>
  <c r="AG194" i="3" a="1"/>
  <c r="AG194" i="3" s="1"/>
  <c r="Z279" i="4" s="1"/>
  <c r="AJ83" i="3" a="1"/>
  <c r="AJ83" i="3" s="1"/>
  <c r="AC175" i="4" s="1"/>
  <c r="AI83" i="3" a="1"/>
  <c r="AI83" i="3" s="1"/>
  <c r="AB175" i="4" s="1"/>
  <c r="AJ135" i="3" a="1"/>
  <c r="AJ135" i="3" s="1"/>
  <c r="AC105" i="4" s="1"/>
  <c r="AH135" i="3" a="1"/>
  <c r="AH135" i="3" s="1"/>
  <c r="AA105" i="4" s="1"/>
  <c r="AJ99" i="3" a="1"/>
  <c r="AJ99" i="3" s="1"/>
  <c r="AC214" i="4" s="1"/>
  <c r="AI99" i="3" a="1"/>
  <c r="AI99" i="3" s="1"/>
  <c r="AB214" i="4" s="1"/>
  <c r="AG107" i="3" a="1"/>
  <c r="AG107" i="3" s="1"/>
  <c r="Z253" i="4" s="1"/>
  <c r="AJ107" i="3" a="1"/>
  <c r="AJ107" i="3" s="1"/>
  <c r="AC253" i="4" s="1"/>
  <c r="AH37" i="3" a="1"/>
  <c r="AH37" i="3" s="1"/>
  <c r="AJ37" i="3" a="1"/>
  <c r="AJ37" i="3" s="1"/>
  <c r="AI37" i="3" a="1"/>
  <c r="AI37" i="3" s="1"/>
  <c r="AH115" i="3" a="1"/>
  <c r="AH115" i="3" s="1"/>
  <c r="AJ115" i="3" a="1"/>
  <c r="AJ115" i="3" s="1"/>
  <c r="AH219" i="3" a="1"/>
  <c r="AH219" i="3" s="1"/>
  <c r="AA284" i="4" s="1"/>
  <c r="AJ219" i="3" a="1"/>
  <c r="AJ219" i="3" s="1"/>
  <c r="AC284" i="4" s="1"/>
  <c r="AI181" i="3" a="1"/>
  <c r="AI181" i="3" s="1"/>
  <c r="AJ35" i="3" a="1"/>
  <c r="AJ35" i="3" s="1"/>
  <c r="AJ92" i="3" a="1"/>
  <c r="AJ92" i="3" s="1"/>
  <c r="AC65" i="4" s="1"/>
  <c r="AJ43" i="3" a="1"/>
  <c r="AJ43" i="3" s="1"/>
  <c r="AH122" i="3" a="1"/>
  <c r="AH122" i="3" s="1"/>
  <c r="AA90" i="4" s="1"/>
  <c r="AG138" i="3" a="1"/>
  <c r="AG138" i="3" s="1"/>
  <c r="Z102" i="4" s="1"/>
  <c r="AJ174" i="3" a="1"/>
  <c r="AJ174" i="3" s="1"/>
  <c r="AH100" i="3" a="1"/>
  <c r="AH100" i="3" s="1"/>
  <c r="AA216" i="4" s="1"/>
  <c r="AG221" i="3" a="1"/>
  <c r="AG221" i="3" s="1"/>
  <c r="Z305" i="4" s="1"/>
  <c r="AG195" i="3" a="1"/>
  <c r="AG195" i="3" s="1"/>
  <c r="Z303" i="4" s="1"/>
  <c r="AJ17" i="3" a="1"/>
  <c r="AJ17" i="3" s="1"/>
  <c r="AC239" i="4" s="1"/>
  <c r="AI167" i="3" a="1"/>
  <c r="AI167" i="3" s="1"/>
  <c r="AB245" i="4" s="1"/>
  <c r="AJ167" i="3" a="1"/>
  <c r="AJ167" i="3" s="1"/>
  <c r="AC245" i="4" s="1"/>
  <c r="AI185" i="3" a="1"/>
  <c r="AI185" i="3" s="1"/>
  <c r="AG185" i="3" a="1"/>
  <c r="AG185" i="3" s="1"/>
  <c r="AG132" i="3" a="1"/>
  <c r="AG132" i="3" s="1"/>
  <c r="Z108" i="4" s="1"/>
  <c r="AH132" i="3" a="1"/>
  <c r="AH132" i="3" s="1"/>
  <c r="AA108" i="4" s="1"/>
  <c r="AI164" i="3" a="1"/>
  <c r="AI164" i="3" s="1"/>
  <c r="AB248" i="4" s="1"/>
  <c r="AH164" i="3" a="1"/>
  <c r="AH164" i="3" s="1"/>
  <c r="AA248" i="4" s="1"/>
  <c r="AH145" i="3" a="1"/>
  <c r="AH145" i="3" s="1"/>
  <c r="AA207" i="4" s="1"/>
  <c r="AJ145" i="3" a="1"/>
  <c r="AJ145" i="3" s="1"/>
  <c r="AC207" i="4" s="1"/>
  <c r="AJ203" i="3" a="1"/>
  <c r="AJ203" i="3" s="1"/>
  <c r="AC322" i="4" s="1"/>
  <c r="AG203" i="3" a="1"/>
  <c r="AG203" i="3" s="1"/>
  <c r="Z322" i="4" s="1"/>
  <c r="AI179" i="3" a="1"/>
  <c r="AI179" i="3" s="1"/>
  <c r="AH179" i="3" a="1"/>
  <c r="AH179" i="3" s="1"/>
  <c r="AH32" i="3" a="1"/>
  <c r="AH32" i="3" s="1"/>
  <c r="AJ32" i="3" a="1"/>
  <c r="AJ32" i="3" s="1"/>
  <c r="AG178" i="3" a="1"/>
  <c r="AG178" i="3" s="1"/>
  <c r="AI178" i="3" a="1"/>
  <c r="AI178" i="3" s="1"/>
  <c r="AH356" i="3" a="1"/>
  <c r="AH356" i="3" s="1"/>
  <c r="AJ356" i="3" a="1"/>
  <c r="AJ356" i="3" s="1"/>
  <c r="AI363" i="3" a="1"/>
  <c r="AI363" i="3" s="1"/>
  <c r="AB442" i="4" s="1"/>
  <c r="AH363" i="3" a="1"/>
  <c r="AH363" i="3" s="1"/>
  <c r="AA442" i="4" s="1"/>
  <c r="AI331" i="3" a="1"/>
  <c r="AI331" i="3" s="1"/>
  <c r="AH331" i="3" a="1"/>
  <c r="AH331" i="3" s="1"/>
  <c r="AG342" i="3" a="1"/>
  <c r="AG342" i="3" s="1"/>
  <c r="AI342" i="3" a="1"/>
  <c r="AI342" i="3" s="1"/>
  <c r="AJ349" i="3" a="1"/>
  <c r="AJ349" i="3" s="1"/>
  <c r="AI349" i="3" a="1"/>
  <c r="AI349" i="3" s="1"/>
  <c r="AG310" i="3" a="1"/>
  <c r="AG310" i="3" s="1"/>
  <c r="AI310" i="3" a="1"/>
  <c r="AI310" i="3" s="1"/>
  <c r="AJ278" i="3" a="1"/>
  <c r="AJ278" i="3" s="1"/>
  <c r="AH278" i="3" a="1"/>
  <c r="AH278" i="3" s="1"/>
  <c r="AJ301" i="3" a="1"/>
  <c r="AJ301" i="3" s="1"/>
  <c r="AI301" i="3" a="1"/>
  <c r="AI301" i="3" s="1"/>
  <c r="AH324" i="3" a="1"/>
  <c r="AH324" i="3" s="1"/>
  <c r="AA435" i="4" s="1"/>
  <c r="AE435" i="4" s="1"/>
  <c r="AJ324" i="3" a="1"/>
  <c r="AJ324" i="3" s="1"/>
  <c r="AC435" i="4" s="1"/>
  <c r="AH292" i="3" a="1"/>
  <c r="AH292" i="3" s="1"/>
  <c r="AA369" i="4" s="1"/>
  <c r="AE369" i="4" s="1"/>
  <c r="AJ292" i="3" a="1"/>
  <c r="AJ292" i="3" s="1"/>
  <c r="AC369" i="4" s="1"/>
  <c r="AI315" i="3" a="1"/>
  <c r="AI315" i="3" s="1"/>
  <c r="AH315" i="3" a="1"/>
  <c r="AH315" i="3" s="1"/>
  <c r="AH283" i="3" a="1"/>
  <c r="AH283" i="3" s="1"/>
  <c r="AA387" i="4" s="1"/>
  <c r="AE387" i="4" s="1"/>
  <c r="AJ283" i="3" a="1"/>
  <c r="AJ283" i="3" s="1"/>
  <c r="AC387" i="4" s="1"/>
  <c r="AI336" i="3" a="1"/>
  <c r="AI336" i="3" s="1"/>
  <c r="AH336" i="3" a="1"/>
  <c r="AH336" i="3" s="1"/>
  <c r="AI343" i="3" a="1"/>
  <c r="AI343" i="3" s="1"/>
  <c r="AG343" i="3" a="1"/>
  <c r="AG343" i="3" s="1"/>
  <c r="AJ354" i="3" a="1"/>
  <c r="AJ354" i="3" s="1"/>
  <c r="AG354" i="3" a="1"/>
  <c r="AG354" i="3" s="1"/>
  <c r="AJ361" i="3" a="1"/>
  <c r="AJ361" i="3" s="1"/>
  <c r="AH361" i="3" a="1"/>
  <c r="AH361" i="3" s="1"/>
  <c r="AJ329" i="3" a="1"/>
  <c r="AJ329" i="3" s="1"/>
  <c r="AC431" i="4" s="1"/>
  <c r="AH329" i="3" a="1"/>
  <c r="AH329" i="3" s="1"/>
  <c r="AA431" i="4" s="1"/>
  <c r="AE431" i="4" s="1"/>
  <c r="AJ290" i="3" a="1"/>
  <c r="AJ290" i="3" s="1"/>
  <c r="AC383" i="4" s="1"/>
  <c r="AG290" i="3" a="1"/>
  <c r="AG290" i="3" s="1"/>
  <c r="Z383" i="4" s="1"/>
  <c r="AE383" i="4" s="1"/>
  <c r="AJ313" i="3" a="1"/>
  <c r="AJ313" i="3" s="1"/>
  <c r="AH313" i="3" a="1"/>
  <c r="AH313" i="3" s="1"/>
  <c r="AJ281" i="3" a="1"/>
  <c r="AJ281" i="3" s="1"/>
  <c r="AC385" i="4" s="1"/>
  <c r="AG281" i="3" a="1"/>
  <c r="AG281" i="3" s="1"/>
  <c r="Z385" i="4" s="1"/>
  <c r="AE385" i="4" s="1"/>
  <c r="AI304" i="3" a="1"/>
  <c r="AI304" i="3" s="1"/>
  <c r="AH304" i="3" a="1"/>
  <c r="AH304" i="3" s="1"/>
  <c r="AJ272" i="3" a="1"/>
  <c r="AJ272" i="3" s="1"/>
  <c r="AG272" i="3" a="1"/>
  <c r="AG272" i="3" s="1"/>
  <c r="AI295" i="3" a="1"/>
  <c r="AI295" i="3" s="1"/>
  <c r="AG295" i="3" a="1"/>
  <c r="AG295" i="3" s="1"/>
  <c r="AI163" i="3" a="1"/>
  <c r="AI163" i="3" s="1"/>
  <c r="AB241" i="4" s="1"/>
  <c r="AJ181" i="3" a="1"/>
  <c r="AJ181" i="3" s="1"/>
  <c r="AI182" i="3" a="1"/>
  <c r="AI182" i="3" s="1"/>
  <c r="AI35" i="3" a="1"/>
  <c r="AI35" i="3" s="1"/>
  <c r="AJ205" i="3" a="1"/>
  <c r="AJ205" i="3" s="1"/>
  <c r="AC299" i="4" s="1"/>
  <c r="AH92" i="3" a="1"/>
  <c r="AH92" i="3" s="1"/>
  <c r="AA65" i="4" s="1"/>
  <c r="AJ39" i="3" a="1"/>
  <c r="AJ39" i="3" s="1"/>
  <c r="AC122" i="4" s="1"/>
  <c r="AI43" i="3" a="1"/>
  <c r="AI43" i="3" s="1"/>
  <c r="AG79" i="3" a="1"/>
  <c r="AG79" i="3" s="1"/>
  <c r="Z168" i="4" s="1"/>
  <c r="AI41" i="3" a="1"/>
  <c r="AI41" i="3" s="1"/>
  <c r="AB124" i="4" s="1"/>
  <c r="AJ139" i="3" a="1"/>
  <c r="AJ139" i="3" s="1"/>
  <c r="AC103" i="4" s="1"/>
  <c r="AG128" i="3" a="1"/>
  <c r="AG128" i="3" s="1"/>
  <c r="Z84" i="4" s="1"/>
  <c r="AG122" i="3" a="1"/>
  <c r="AG122" i="3" s="1"/>
  <c r="Z90" i="4" s="1"/>
  <c r="AJ213" i="3" a="1"/>
  <c r="AJ213" i="3" s="1"/>
  <c r="AC290" i="4" s="1"/>
  <c r="AJ104" i="3" a="1"/>
  <c r="AJ104" i="3" s="1"/>
  <c r="AC234" i="4" s="1"/>
  <c r="AH133" i="3" a="1"/>
  <c r="AH133" i="3" s="1"/>
  <c r="AA109" i="4" s="1"/>
  <c r="AI138" i="3" a="1"/>
  <c r="AI138" i="3" s="1"/>
  <c r="AB102" i="4" s="1"/>
  <c r="AH198" i="3" a="1"/>
  <c r="AH198" i="3" s="1"/>
  <c r="AA293" i="4" s="1"/>
  <c r="AI142" i="3" a="1"/>
  <c r="AI142" i="3" s="1"/>
  <c r="AB210" i="4" s="1"/>
  <c r="AI153" i="3" a="1"/>
  <c r="AI153" i="3" s="1"/>
  <c r="AB229" i="4" s="1"/>
  <c r="AI174" i="3" a="1"/>
  <c r="AI174" i="3" s="1"/>
  <c r="AJ100" i="3" a="1"/>
  <c r="AJ100" i="3" s="1"/>
  <c r="AC216" i="4" s="1"/>
  <c r="AH237" i="3" a="1"/>
  <c r="AH237" i="3" s="1"/>
  <c r="AJ183" i="3" a="1"/>
  <c r="AJ183" i="3" s="1"/>
  <c r="AG34" i="3" a="1"/>
  <c r="AG34" i="3" s="1"/>
  <c r="AH202" i="3" a="1"/>
  <c r="AH202" i="3" s="1"/>
  <c r="AA298" i="4" s="1"/>
  <c r="AH97" i="3" a="1"/>
  <c r="AH97" i="3" s="1"/>
  <c r="AJ224" i="3" a="1"/>
  <c r="AJ224" i="3" s="1"/>
  <c r="AC314" i="4" s="1"/>
  <c r="AI221" i="3" a="1"/>
  <c r="AI221" i="3" s="1"/>
  <c r="AB305" i="4" s="1"/>
  <c r="AG17" i="3" a="1"/>
  <c r="AG17" i="3" s="1"/>
  <c r="Z239" i="4" s="1"/>
  <c r="AH218" i="3" a="1"/>
  <c r="AH218" i="3" s="1"/>
  <c r="AA283" i="4" s="1"/>
  <c r="AI103" i="3" a="1"/>
  <c r="AI103" i="3" s="1"/>
  <c r="AB235" i="4" s="1"/>
  <c r="AI145" i="3" a="1"/>
  <c r="AI145" i="3" s="1"/>
  <c r="AB207" i="4" s="1"/>
  <c r="AG32" i="3" a="1"/>
  <c r="AG32" i="3" s="1"/>
  <c r="AG179" i="3" a="1"/>
  <c r="AG179" i="3" s="1"/>
  <c r="AG45" i="3" a="1"/>
  <c r="AG45" i="3" s="1"/>
  <c r="Z153" i="4" s="1"/>
  <c r="AI39" i="3" a="1"/>
  <c r="AI39" i="3" s="1"/>
  <c r="AB122" i="4" s="1"/>
  <c r="AG43" i="3" a="1"/>
  <c r="AG43" i="3" s="1"/>
  <c r="AG40" i="3" a="1"/>
  <c r="AG40" i="3" s="1"/>
  <c r="Z123" i="4" s="1"/>
  <c r="AJ41" i="3" a="1"/>
  <c r="AJ41" i="3" s="1"/>
  <c r="AC124" i="4" s="1"/>
  <c r="AI139" i="3" a="1"/>
  <c r="AI139" i="3" s="1"/>
  <c r="AB103" i="4" s="1"/>
  <c r="AJ128" i="3" a="1"/>
  <c r="AJ128" i="3" s="1"/>
  <c r="AC84" i="4" s="1"/>
  <c r="AJ122" i="3" a="1"/>
  <c r="AJ122" i="3" s="1"/>
  <c r="AC90" i="4" s="1"/>
  <c r="AI116" i="3" a="1"/>
  <c r="AI116" i="3" s="1"/>
  <c r="AB46" i="4" s="1"/>
  <c r="AI104" i="3" a="1"/>
  <c r="AI104" i="3" s="1"/>
  <c r="AB234" i="4" s="1"/>
  <c r="AI133" i="3" a="1"/>
  <c r="AI133" i="3" s="1"/>
  <c r="AB109" i="4" s="1"/>
  <c r="AH138" i="3" a="1"/>
  <c r="AH138" i="3" s="1"/>
  <c r="AA102" i="4" s="1"/>
  <c r="AJ111" i="3" a="1"/>
  <c r="AJ111" i="3" s="1"/>
  <c r="AC53" i="4" s="1"/>
  <c r="AI13" i="3" a="1"/>
  <c r="AI13" i="3" s="1"/>
  <c r="AB98" i="4" s="1"/>
  <c r="AI198" i="3" a="1"/>
  <c r="AI198" i="3" s="1"/>
  <c r="AB293" i="4" s="1"/>
  <c r="AH130" i="3" a="1"/>
  <c r="AH130" i="3" s="1"/>
  <c r="AA100" i="4" s="1"/>
  <c r="AG142" i="3" a="1"/>
  <c r="AG142" i="3" s="1"/>
  <c r="Z210" i="4" s="1"/>
  <c r="AJ153" i="3" a="1"/>
  <c r="AJ153" i="3" s="1"/>
  <c r="AC229" i="4" s="1"/>
  <c r="AI19" i="3" a="1"/>
  <c r="AI19" i="3" s="1"/>
  <c r="AI25" i="3" a="1"/>
  <c r="AI25" i="3" s="1"/>
  <c r="AB113" i="4" s="1"/>
  <c r="AI100" i="3" a="1"/>
  <c r="AI100" i="3" s="1"/>
  <c r="AB216" i="4" s="1"/>
  <c r="AG237" i="3" a="1"/>
  <c r="AG237" i="3" s="1"/>
  <c r="AI183" i="3" a="1"/>
  <c r="AI183" i="3" s="1"/>
  <c r="AI34" i="3" a="1"/>
  <c r="AI34" i="3" s="1"/>
  <c r="AG202" i="3" a="1"/>
  <c r="AG202" i="3" s="1"/>
  <c r="Z298" i="4" s="1"/>
  <c r="AJ47" i="3" a="1"/>
  <c r="AJ47" i="3" s="1"/>
  <c r="AC155" i="4" s="1"/>
  <c r="AH224" i="3" a="1"/>
  <c r="AH224" i="3" s="1"/>
  <c r="AA314" i="4" s="1"/>
  <c r="AJ221" i="3" a="1"/>
  <c r="AJ221" i="3" s="1"/>
  <c r="AC305" i="4" s="1"/>
  <c r="AG160" i="3" a="1"/>
  <c r="AG160" i="3" s="1"/>
  <c r="Z224" i="4" s="1"/>
  <c r="AI218" i="3" a="1"/>
  <c r="AI218" i="3" s="1"/>
  <c r="AB283" i="4" s="1"/>
  <c r="AG103" i="3" a="1"/>
  <c r="AG103" i="3" s="1"/>
  <c r="Z235" i="4" s="1"/>
  <c r="AH140" i="3" a="1"/>
  <c r="AH140" i="3" s="1"/>
  <c r="AA110" i="4" s="1"/>
  <c r="AG189" i="3" a="1"/>
  <c r="AG189" i="3" s="1"/>
  <c r="AJ178" i="3" a="1"/>
  <c r="AJ178" i="3" s="1"/>
  <c r="AH127" i="3" a="1"/>
  <c r="AH127" i="3" s="1"/>
  <c r="AA83" i="4" s="1"/>
  <c r="AF271" i="3"/>
  <c r="AH271" i="3" s="1" a="1"/>
  <c r="AH271" i="3" s="1"/>
  <c r="AF322" i="3"/>
  <c r="AI322" i="3" s="1" a="1"/>
  <c r="AI322" i="3" s="1"/>
  <c r="AB459" i="4" s="1"/>
  <c r="AG222" i="3" a="1"/>
  <c r="AG222" i="3" s="1"/>
  <c r="Z312" i="4" s="1"/>
  <c r="AH223" i="3" a="1"/>
  <c r="AH223" i="3" s="1"/>
  <c r="AA313" i="4" s="1"/>
  <c r="AG200" i="3" a="1"/>
  <c r="AG200" i="3" s="1"/>
  <c r="Z318" i="4" s="1"/>
  <c r="AG173" i="3" a="1"/>
  <c r="AG173" i="3" s="1"/>
  <c r="Z251" i="4" s="1"/>
  <c r="AG18" i="3" a="1"/>
  <c r="AG18" i="3" s="1"/>
  <c r="Z55" i="4" s="1"/>
  <c r="AG26" i="3" a="1"/>
  <c r="AG26" i="3" s="1"/>
  <c r="Z112" i="4" s="1"/>
  <c r="AH21" i="3" a="1"/>
  <c r="AH21" i="3" s="1"/>
  <c r="AA92" i="4" s="1"/>
  <c r="AI146" i="3" a="1"/>
  <c r="AI146" i="3" s="1"/>
  <c r="AB208" i="4" s="1"/>
  <c r="AI154" i="3" a="1"/>
  <c r="AI154" i="3" s="1"/>
  <c r="AB230" i="4" s="1"/>
  <c r="AG96" i="3" a="1"/>
  <c r="AG96" i="3" s="1"/>
  <c r="AG149" i="3" a="1"/>
  <c r="AG149" i="3" s="1"/>
  <c r="Z205" i="4" s="1"/>
  <c r="AI18" i="3" a="1"/>
  <c r="AI18" i="3" s="1"/>
  <c r="AB55" i="4" s="1"/>
  <c r="AJ146" i="3" a="1"/>
  <c r="AJ146" i="3" s="1"/>
  <c r="AC208" i="4" s="1"/>
  <c r="AJ120" i="3" a="1"/>
  <c r="AJ120" i="3" s="1"/>
  <c r="AC88" i="4" s="1"/>
  <c r="AJ96" i="3" a="1"/>
  <c r="AJ96" i="3" s="1"/>
  <c r="AH222" i="3" a="1"/>
  <c r="AH222" i="3" s="1"/>
  <c r="AA312" i="4" s="1"/>
  <c r="AG223" i="3" a="1"/>
  <c r="AG223" i="3" s="1"/>
  <c r="Z313" i="4" s="1"/>
  <c r="AH200" i="3" a="1"/>
  <c r="AH200" i="3" s="1"/>
  <c r="AA318" i="4" s="1"/>
  <c r="AJ149" i="3" a="1"/>
  <c r="AJ149" i="3" s="1"/>
  <c r="AC205" i="4" s="1"/>
  <c r="AJ18" i="3" a="1"/>
  <c r="AJ18" i="3" s="1"/>
  <c r="AC55" i="4" s="1"/>
  <c r="AI143" i="3" a="1"/>
  <c r="AI143" i="3" s="1"/>
  <c r="AB211" i="4" s="1"/>
  <c r="AI22" i="3" a="1"/>
  <c r="AI22" i="3" s="1"/>
  <c r="AB94" i="4" s="1"/>
  <c r="AH146" i="3" a="1"/>
  <c r="AH146" i="3" s="1"/>
  <c r="AA208" i="4" s="1"/>
  <c r="AG120" i="3" a="1"/>
  <c r="AG120" i="3" s="1"/>
  <c r="Z88" i="4" s="1"/>
  <c r="AI227" i="3" a="1"/>
  <c r="AI227" i="3" s="1"/>
  <c r="AB311" i="4" s="1"/>
  <c r="AG227" i="3" a="1"/>
  <c r="AG227" i="3" s="1"/>
  <c r="Z311" i="4" s="1"/>
  <c r="AH227" i="3" a="1"/>
  <c r="AH227" i="3" s="1"/>
  <c r="AA311" i="4" s="1"/>
  <c r="AI240" i="3" a="1"/>
  <c r="AI240" i="3" s="1"/>
  <c r="AJ185" i="3" a="1"/>
  <c r="AJ185" i="3" s="1"/>
  <c r="AI47" i="3" a="1"/>
  <c r="AI47" i="3" s="1"/>
  <c r="AB155" i="4" s="1"/>
  <c r="AJ195" i="3" a="1"/>
  <c r="AJ195" i="3" s="1"/>
  <c r="AC303" i="4" s="1"/>
  <c r="AH17" i="3" a="1"/>
  <c r="AH17" i="3" s="1"/>
  <c r="AA239" i="4" s="1"/>
  <c r="AI160" i="3" a="1"/>
  <c r="AI160" i="3" s="1"/>
  <c r="AB224" i="4" s="1"/>
  <c r="AI189" i="3" a="1"/>
  <c r="AI189" i="3" s="1"/>
  <c r="AG37" i="3" a="1"/>
  <c r="AG37" i="3" s="1"/>
  <c r="AJ132" i="3" a="1"/>
  <c r="AJ132" i="3" s="1"/>
  <c r="AC108" i="4" s="1"/>
  <c r="AG148" i="3" a="1"/>
  <c r="AG148" i="3" s="1"/>
  <c r="Z204" i="4" s="1"/>
  <c r="AJ164" i="3" a="1"/>
  <c r="AJ164" i="3" s="1"/>
  <c r="AC248" i="4" s="1"/>
  <c r="AG101" i="3" a="1"/>
  <c r="AG101" i="3" s="1"/>
  <c r="Z215" i="4" s="1"/>
  <c r="AJ127" i="3" a="1"/>
  <c r="AJ127" i="3" s="1"/>
  <c r="AC83" i="4" s="1"/>
  <c r="AJ82" i="3" a="1"/>
  <c r="AJ82" i="3" s="1"/>
  <c r="AC174" i="4" s="1"/>
  <c r="AI194" i="3" a="1"/>
  <c r="AI194" i="3" s="1"/>
  <c r="AB279" i="4" s="1"/>
  <c r="AG164" i="3" a="1"/>
  <c r="AG164" i="3" s="1"/>
  <c r="Z248" i="4" s="1"/>
  <c r="AJ101" i="3" a="1"/>
  <c r="AJ101" i="3" s="1"/>
  <c r="AC215" i="4" s="1"/>
  <c r="AJ192" i="3" a="1"/>
  <c r="AJ192" i="3" s="1"/>
  <c r="AC221" i="4" s="1"/>
  <c r="AI127" i="3" a="1"/>
  <c r="AI127" i="3" s="1"/>
  <c r="AB83" i="4" s="1"/>
  <c r="AH192" i="3" a="1"/>
  <c r="AH192" i="3" s="1"/>
  <c r="AA221" i="4" s="1"/>
  <c r="AI98" i="3" a="1"/>
  <c r="AI98" i="3" s="1"/>
  <c r="AH123" i="3" a="1"/>
  <c r="AH123" i="3" s="1"/>
  <c r="AA85" i="4" s="1"/>
  <c r="AI114" i="3" a="1"/>
  <c r="AI114" i="3" s="1"/>
  <c r="AB50" i="4" s="1"/>
  <c r="AG191" i="3" a="1"/>
  <c r="AG191" i="3" s="1"/>
  <c r="Z202" i="4" s="1"/>
  <c r="AH124" i="3" a="1"/>
  <c r="AH124" i="3" s="1"/>
  <c r="AA86" i="4" s="1"/>
  <c r="AI106" i="3" a="1"/>
  <c r="AI106" i="3" s="1"/>
  <c r="AB254" i="4" s="1"/>
  <c r="AH89" i="3" a="1"/>
  <c r="AH89" i="3" s="1"/>
  <c r="AA62" i="4" s="1"/>
  <c r="AG102" i="3" a="1"/>
  <c r="AG102" i="3" s="1"/>
  <c r="Z233" i="4" s="1"/>
  <c r="AG210" i="3" a="1"/>
  <c r="AG210" i="3" s="1"/>
  <c r="Z281" i="4" s="1"/>
  <c r="AH141" i="3" a="1"/>
  <c r="AH141" i="3" s="1"/>
  <c r="AA203" i="4" s="1"/>
  <c r="AJ170" i="3" a="1"/>
  <c r="AJ170" i="3" s="1"/>
  <c r="AC242" i="4" s="1"/>
  <c r="AG89" i="3" a="1"/>
  <c r="AG89" i="3" s="1"/>
  <c r="Z62" i="4" s="1"/>
  <c r="AG75" i="3" a="1"/>
  <c r="AG75" i="3" s="1"/>
  <c r="Z164" i="4" s="1"/>
  <c r="AH215" i="3" a="1"/>
  <c r="AH215" i="3" s="1"/>
  <c r="AA286" i="4" s="1"/>
  <c r="AH102" i="3" a="1"/>
  <c r="AH102" i="3" s="1"/>
  <c r="AA233" i="4" s="1"/>
  <c r="AG167" i="3" a="1"/>
  <c r="AG167" i="3" s="1"/>
  <c r="Z245" i="4" s="1"/>
  <c r="AJ124" i="3" a="1"/>
  <c r="AJ124" i="3" s="1"/>
  <c r="AC86" i="4" s="1"/>
  <c r="AH83" i="3" a="1"/>
  <c r="AH83" i="3" s="1"/>
  <c r="AA175" i="4" s="1"/>
  <c r="AH172" i="3" a="1"/>
  <c r="AH172" i="3" s="1"/>
  <c r="AA244" i="4" s="1"/>
  <c r="AH106" i="3" a="1"/>
  <c r="AH106" i="3" s="1"/>
  <c r="AA254" i="4" s="1"/>
  <c r="AH168" i="3" a="1"/>
  <c r="AH168" i="3" s="1"/>
  <c r="AA246" i="4" s="1"/>
  <c r="AH99" i="3" a="1"/>
  <c r="AH99" i="3" s="1"/>
  <c r="AA214" i="4" s="1"/>
  <c r="AI107" i="3" a="1"/>
  <c r="AI107" i="3" s="1"/>
  <c r="AB253" i="4" s="1"/>
  <c r="AG82" i="3" a="1"/>
  <c r="AG82" i="3" s="1"/>
  <c r="Z174" i="4" s="1"/>
  <c r="AJ98" i="3" a="1"/>
  <c r="AJ98" i="3" s="1"/>
  <c r="AI150" i="3" a="1"/>
  <c r="AI150" i="3" s="1"/>
  <c r="AB206" i="4" s="1"/>
  <c r="AI135" i="3" a="1"/>
  <c r="AI135" i="3" s="1"/>
  <c r="AB105" i="4" s="1"/>
  <c r="AH214" i="3" a="1"/>
  <c r="AH214" i="3" s="1"/>
  <c r="AA285" i="4" s="1"/>
  <c r="AI89" i="3" a="1"/>
  <c r="AI89" i="3" s="1"/>
  <c r="AB62" i="4" s="1"/>
  <c r="AI82" i="3" a="1"/>
  <c r="AI82" i="3" s="1"/>
  <c r="AB174" i="4" s="1"/>
  <c r="AI75" i="3" a="1"/>
  <c r="AI75" i="3" s="1"/>
  <c r="AB164" i="4" s="1"/>
  <c r="AG215" i="3" a="1"/>
  <c r="AG215" i="3" s="1"/>
  <c r="Z286" i="4" s="1"/>
  <c r="AJ102" i="3" a="1"/>
  <c r="AJ102" i="3" s="1"/>
  <c r="AC233" i="4" s="1"/>
  <c r="AH167" i="3" a="1"/>
  <c r="AH167" i="3" s="1"/>
  <c r="AA245" i="4" s="1"/>
  <c r="AG124" i="3" a="1"/>
  <c r="AG124" i="3" s="1"/>
  <c r="Z86" i="4" s="1"/>
  <c r="AI206" i="3" a="1"/>
  <c r="AI206" i="3" s="1"/>
  <c r="AB324" i="4" s="1"/>
  <c r="AG98" i="3" a="1"/>
  <c r="AG98" i="3" s="1"/>
  <c r="AG83" i="3" a="1"/>
  <c r="AG83" i="3" s="1"/>
  <c r="Z175" i="4" s="1"/>
  <c r="AI172" i="3" a="1"/>
  <c r="AI172" i="3" s="1"/>
  <c r="AB244" i="4" s="1"/>
  <c r="AG141" i="3" a="1"/>
  <c r="AG141" i="3" s="1"/>
  <c r="Z203" i="4" s="1"/>
  <c r="AG135" i="3" a="1"/>
  <c r="AG135" i="3" s="1"/>
  <c r="Z105" i="4" s="1"/>
  <c r="AG168" i="3" a="1"/>
  <c r="AG168" i="3" s="1"/>
  <c r="Z246" i="4" s="1"/>
  <c r="AG99" i="3" a="1"/>
  <c r="AG99" i="3" s="1"/>
  <c r="Z214" i="4" s="1"/>
  <c r="AH210" i="3" a="1"/>
  <c r="AH210" i="3" s="1"/>
  <c r="AA281" i="4" s="1"/>
  <c r="AH107" i="3" a="1"/>
  <c r="AH107" i="3" s="1"/>
  <c r="AA253" i="4" s="1"/>
  <c r="AI170" i="3" a="1"/>
  <c r="AI170" i="3" s="1"/>
  <c r="AB242" i="4" s="1"/>
  <c r="AJ150" i="3" a="1"/>
  <c r="AJ150" i="3" s="1"/>
  <c r="AC206" i="4" s="1"/>
  <c r="AI214" i="3" a="1"/>
  <c r="AI214" i="3" s="1"/>
  <c r="AB285" i="4" s="1"/>
  <c r="AH206" i="3" a="1"/>
  <c r="AH206" i="3" s="1"/>
  <c r="AA324" i="4" s="1"/>
  <c r="AJ206" i="3" a="1"/>
  <c r="AJ206" i="3" s="1"/>
  <c r="AC324" i="4" s="1"/>
  <c r="AG150" i="3" a="1"/>
  <c r="AG150" i="3" s="1"/>
  <c r="Z206" i="4" s="1"/>
  <c r="AG172" i="3" a="1"/>
  <c r="AG172" i="3" s="1"/>
  <c r="Z244" i="4" s="1"/>
  <c r="AJ141" i="3" a="1"/>
  <c r="AJ141" i="3" s="1"/>
  <c r="AC203" i="4" s="1"/>
  <c r="AI168" i="3" a="1"/>
  <c r="AI168" i="3" s="1"/>
  <c r="AB246" i="4" s="1"/>
  <c r="AI210" i="3" a="1"/>
  <c r="AI210" i="3" s="1"/>
  <c r="AB281" i="4" s="1"/>
  <c r="AH170" i="3" a="1"/>
  <c r="AH170" i="3" s="1"/>
  <c r="AA242" i="4" s="1"/>
  <c r="AJ214" i="3" a="1"/>
  <c r="AJ214" i="3" s="1"/>
  <c r="AC285" i="4" s="1"/>
  <c r="AT137" i="3"/>
  <c r="AL101" i="4" s="1"/>
  <c r="AR137" i="3" a="1"/>
  <c r="AR137" i="3" s="1"/>
  <c r="AJ101" i="4" s="1"/>
  <c r="AO137" i="3" a="1"/>
  <c r="AO137" i="3" s="1"/>
  <c r="AG101" i="4" s="1"/>
  <c r="AU137" i="3" a="1"/>
  <c r="AU137" i="3" s="1"/>
  <c r="AM101" i="4" s="1"/>
  <c r="AP137" i="3" a="1"/>
  <c r="AP137" i="3" s="1"/>
  <c r="AH101" i="4" s="1"/>
  <c r="AQ137" i="3" a="1"/>
  <c r="AQ137" i="3" s="1"/>
  <c r="AI101" i="4" s="1"/>
  <c r="AS137" i="3" a="1"/>
  <c r="AS137" i="3" s="1"/>
  <c r="AK101" i="4" s="1"/>
  <c r="AP157" i="3" a="1"/>
  <c r="AP157" i="3" s="1"/>
  <c r="AH227" i="4" s="1"/>
  <c r="AT157" i="3"/>
  <c r="AL227" i="4" s="1"/>
  <c r="AS157" i="3" a="1"/>
  <c r="AS157" i="3" s="1"/>
  <c r="AK227" i="4" s="1"/>
  <c r="AQ157" i="3" a="1"/>
  <c r="AQ157" i="3" s="1"/>
  <c r="AI227" i="4" s="1"/>
  <c r="AU157" i="3" a="1"/>
  <c r="AU157" i="3" s="1"/>
  <c r="AM227" i="4" s="1"/>
  <c r="AR157" i="3" a="1"/>
  <c r="AR157" i="3" s="1"/>
  <c r="AJ227" i="4" s="1"/>
  <c r="AO157" i="3" a="1"/>
  <c r="AO157" i="3" s="1"/>
  <c r="AG227" i="4" s="1"/>
  <c r="AO174" i="3" a="1"/>
  <c r="AO174" i="3" s="1"/>
  <c r="AS174" i="3" a="1"/>
  <c r="AS174" i="3" s="1"/>
  <c r="AP174" i="3" a="1"/>
  <c r="AP174" i="3" s="1"/>
  <c r="AT174" i="3"/>
  <c r="AU174" i="3" a="1"/>
  <c r="AU174" i="3" s="1"/>
  <c r="AQ174" i="3" a="1"/>
  <c r="AQ174" i="3" s="1"/>
  <c r="AR174" i="3" a="1"/>
  <c r="AR174" i="3" s="1"/>
  <c r="AQ166" i="3" a="1"/>
  <c r="AQ166" i="3" s="1"/>
  <c r="AI250" i="4" s="1"/>
  <c r="AR166" i="3" a="1"/>
  <c r="AR166" i="3" s="1"/>
  <c r="AJ250" i="4" s="1"/>
  <c r="AT166" i="3"/>
  <c r="AL250" i="4" s="1"/>
  <c r="AU166" i="3" a="1"/>
  <c r="AU166" i="3" s="1"/>
  <c r="AM250" i="4" s="1"/>
  <c r="AO166" i="3" a="1"/>
  <c r="AO166" i="3" s="1"/>
  <c r="AG250" i="4" s="1"/>
  <c r="AS166" i="3" a="1"/>
  <c r="AS166" i="3" s="1"/>
  <c r="AK250" i="4" s="1"/>
  <c r="AP166" i="3" a="1"/>
  <c r="AP166" i="3" s="1"/>
  <c r="AH250" i="4" s="1"/>
  <c r="AR216" i="3" a="1"/>
  <c r="AR216" i="3" s="1"/>
  <c r="AJ287" i="4" s="1"/>
  <c r="AT216" i="3"/>
  <c r="AL287" i="4" s="1"/>
  <c r="AS216" i="3" a="1"/>
  <c r="AS216" i="3" s="1"/>
  <c r="AK287" i="4" s="1"/>
  <c r="AO216" i="3" a="1"/>
  <c r="AO216" i="3" s="1"/>
  <c r="AG287" i="4" s="1"/>
  <c r="AU216" i="3" a="1"/>
  <c r="AU216" i="3" s="1"/>
  <c r="AM287" i="4" s="1"/>
  <c r="AQ216" i="3" a="1"/>
  <c r="AQ216" i="3" s="1"/>
  <c r="AI287" i="4" s="1"/>
  <c r="AP216" i="3" a="1"/>
  <c r="AP216" i="3" s="1"/>
  <c r="AH287" i="4" s="1"/>
  <c r="AS22" i="3" a="1"/>
  <c r="AS22" i="3" s="1"/>
  <c r="AK94" i="4" s="1"/>
  <c r="AT22" i="3"/>
  <c r="AL94" i="4" s="1"/>
  <c r="AQ22" i="3" a="1"/>
  <c r="AQ22" i="3" s="1"/>
  <c r="AI94" i="4" s="1"/>
  <c r="AO22" i="3" a="1"/>
  <c r="AO22" i="3" s="1"/>
  <c r="AG94" i="4" s="1"/>
  <c r="AP22" i="3" a="1"/>
  <c r="AP22" i="3" s="1"/>
  <c r="AH94" i="4" s="1"/>
  <c r="AU22" i="3" a="1"/>
  <c r="AU22" i="3" s="1"/>
  <c r="AM94" i="4" s="1"/>
  <c r="AR22" i="3" a="1"/>
  <c r="AR22" i="3" s="1"/>
  <c r="AJ94" i="4" s="1"/>
  <c r="AR147" i="3" a="1"/>
  <c r="AR147" i="3" s="1"/>
  <c r="AJ209" i="4" s="1"/>
  <c r="AO147" i="3" a="1"/>
  <c r="AO147" i="3" s="1"/>
  <c r="AG209" i="4" s="1"/>
  <c r="AQ147" i="3" a="1"/>
  <c r="AQ147" i="3" s="1"/>
  <c r="AI209" i="4" s="1"/>
  <c r="AU147" i="3" a="1"/>
  <c r="AU147" i="3" s="1"/>
  <c r="AM209" i="4" s="1"/>
  <c r="AS147" i="3" a="1"/>
  <c r="AS147" i="3" s="1"/>
  <c r="AK209" i="4" s="1"/>
  <c r="AP147" i="3" a="1"/>
  <c r="AP147" i="3" s="1"/>
  <c r="AH209" i="4" s="1"/>
  <c r="AT147" i="3"/>
  <c r="AL209" i="4" s="1"/>
  <c r="AT165" i="3"/>
  <c r="AL249" i="4" s="1"/>
  <c r="AS165" i="3" a="1"/>
  <c r="AS165" i="3" s="1"/>
  <c r="AK249" i="4" s="1"/>
  <c r="AP165" i="3" a="1"/>
  <c r="AP165" i="3" s="1"/>
  <c r="AH249" i="4" s="1"/>
  <c r="AO165" i="3" a="1"/>
  <c r="AO165" i="3" s="1"/>
  <c r="AG249" i="4" s="1"/>
  <c r="AR165" i="3" a="1"/>
  <c r="AR165" i="3" s="1"/>
  <c r="AJ249" i="4" s="1"/>
  <c r="AQ165" i="3" a="1"/>
  <c r="AQ165" i="3" s="1"/>
  <c r="AI249" i="4" s="1"/>
  <c r="AU165" i="3" a="1"/>
  <c r="AU165" i="3" s="1"/>
  <c r="AM249" i="4" s="1"/>
  <c r="AP84" i="3" a="1"/>
  <c r="AP84" i="3" s="1"/>
  <c r="AH176" i="4" s="1"/>
  <c r="AQ84" i="3" a="1"/>
  <c r="AQ84" i="3" s="1"/>
  <c r="AI176" i="4" s="1"/>
  <c r="AU84" i="3" a="1"/>
  <c r="AU84" i="3" s="1"/>
  <c r="AM176" i="4" s="1"/>
  <c r="AS84" i="3" a="1"/>
  <c r="AS84" i="3" s="1"/>
  <c r="AK176" i="4" s="1"/>
  <c r="AT84" i="3"/>
  <c r="AL176" i="4" s="1"/>
  <c r="AO84" i="3" a="1"/>
  <c r="AO84" i="3" s="1"/>
  <c r="AG176" i="4" s="1"/>
  <c r="AR84" i="3" a="1"/>
  <c r="AR84" i="3" s="1"/>
  <c r="AJ176" i="4" s="1"/>
  <c r="AT205" i="3"/>
  <c r="AL299" i="4" s="1"/>
  <c r="AQ205" i="3" a="1"/>
  <c r="AQ205" i="3" s="1"/>
  <c r="AI299" i="4" s="1"/>
  <c r="AR205" i="3" a="1"/>
  <c r="AR205" i="3" s="1"/>
  <c r="AJ299" i="4" s="1"/>
  <c r="AO205" i="3" a="1"/>
  <c r="AO205" i="3" s="1"/>
  <c r="AG299" i="4" s="1"/>
  <c r="AP205" i="3" a="1"/>
  <c r="AP205" i="3" s="1"/>
  <c r="AH299" i="4" s="1"/>
  <c r="AU205" i="3" a="1"/>
  <c r="AU205" i="3" s="1"/>
  <c r="AM299" i="4" s="1"/>
  <c r="AS205" i="3" a="1"/>
  <c r="AS205" i="3" s="1"/>
  <c r="AK299" i="4" s="1"/>
  <c r="AU87" i="3" a="1"/>
  <c r="AU87" i="3" s="1"/>
  <c r="AM59" i="4" s="1"/>
  <c r="AS87" i="3" a="1"/>
  <c r="AS87" i="3" s="1"/>
  <c r="AK59" i="4" s="1"/>
  <c r="AT87" i="3"/>
  <c r="AL59" i="4" s="1"/>
  <c r="AR87" i="3" a="1"/>
  <c r="AR87" i="3" s="1"/>
  <c r="AJ59" i="4" s="1"/>
  <c r="AQ87" i="3" a="1"/>
  <c r="AQ87" i="3" s="1"/>
  <c r="AI59" i="4" s="1"/>
  <c r="AP87" i="3" a="1"/>
  <c r="AP87" i="3" s="1"/>
  <c r="AH59" i="4" s="1"/>
  <c r="AO87" i="3" a="1"/>
  <c r="AO87" i="3" s="1"/>
  <c r="AG59" i="4" s="1"/>
  <c r="AP187" i="3" a="1"/>
  <c r="AP187" i="3" s="1"/>
  <c r="AU187" i="3" a="1"/>
  <c r="AU187" i="3" s="1"/>
  <c r="AR187" i="3" a="1"/>
  <c r="AR187" i="3" s="1"/>
  <c r="AS187" i="3" a="1"/>
  <c r="AS187" i="3" s="1"/>
  <c r="AO187" i="3" a="1"/>
  <c r="AO187" i="3" s="1"/>
  <c r="AT187" i="3"/>
  <c r="AQ187" i="3" a="1"/>
  <c r="AQ187" i="3" s="1"/>
  <c r="AP25" i="3" a="1"/>
  <c r="AP25" i="3" s="1"/>
  <c r="AH113" i="4" s="1"/>
  <c r="AT25" i="3"/>
  <c r="AL113" i="4" s="1"/>
  <c r="AR25" i="3" a="1"/>
  <c r="AR25" i="3" s="1"/>
  <c r="AJ113" i="4" s="1"/>
  <c r="AU25" i="3" a="1"/>
  <c r="AU25" i="3" s="1"/>
  <c r="AM113" i="4" s="1"/>
  <c r="AO25" i="3" a="1"/>
  <c r="AO25" i="3" s="1"/>
  <c r="AG113" i="4" s="1"/>
  <c r="AQ25" i="3" a="1"/>
  <c r="AQ25" i="3" s="1"/>
  <c r="AI113" i="4" s="1"/>
  <c r="AS25" i="3" a="1"/>
  <c r="AS25" i="3" s="1"/>
  <c r="AK113" i="4" s="1"/>
  <c r="AO155" i="3" a="1"/>
  <c r="AO155" i="3" s="1"/>
  <c r="AG231" i="4" s="1"/>
  <c r="AR155" i="3" a="1"/>
  <c r="AR155" i="3" s="1"/>
  <c r="AJ231" i="4" s="1"/>
  <c r="AS155" i="3" a="1"/>
  <c r="AS155" i="3" s="1"/>
  <c r="AK231" i="4" s="1"/>
  <c r="AP155" i="3" a="1"/>
  <c r="AP155" i="3" s="1"/>
  <c r="AH231" i="4" s="1"/>
  <c r="AU155" i="3" a="1"/>
  <c r="AU155" i="3" s="1"/>
  <c r="AM231" i="4" s="1"/>
  <c r="AQ155" i="3" a="1"/>
  <c r="AQ155" i="3" s="1"/>
  <c r="AI231" i="4" s="1"/>
  <c r="AT155" i="3"/>
  <c r="AL231" i="4" s="1"/>
  <c r="AS179" i="3" a="1"/>
  <c r="AS179" i="3" s="1"/>
  <c r="AU179" i="3" a="1"/>
  <c r="AU179" i="3" s="1"/>
  <c r="AP179" i="3" a="1"/>
  <c r="AP179" i="3" s="1"/>
  <c r="AR179" i="3" a="1"/>
  <c r="AR179" i="3" s="1"/>
  <c r="AT179" i="3"/>
  <c r="AQ179" i="3" a="1"/>
  <c r="AQ179" i="3" s="1"/>
  <c r="AO179" i="3" a="1"/>
  <c r="AO179" i="3" s="1"/>
  <c r="AO104" i="3" a="1"/>
  <c r="AO104" i="3" s="1"/>
  <c r="AG234" i="4" s="1"/>
  <c r="AU104" i="3" a="1"/>
  <c r="AU104" i="3" s="1"/>
  <c r="AM234" i="4" s="1"/>
  <c r="AQ104" i="3" a="1"/>
  <c r="AQ104" i="3" s="1"/>
  <c r="AI234" i="4" s="1"/>
  <c r="AT104" i="3"/>
  <c r="AL234" i="4" s="1"/>
  <c r="AR104" i="3" a="1"/>
  <c r="AR104" i="3" s="1"/>
  <c r="AJ234" i="4" s="1"/>
  <c r="AP104" i="3" a="1"/>
  <c r="AP104" i="3" s="1"/>
  <c r="AH234" i="4" s="1"/>
  <c r="AS104" i="3" a="1"/>
  <c r="AS104" i="3" s="1"/>
  <c r="AK234" i="4" s="1"/>
  <c r="AP132" i="3" a="1"/>
  <c r="AP132" i="3" s="1"/>
  <c r="AH108" i="4" s="1"/>
  <c r="AU132" i="3" a="1"/>
  <c r="AU132" i="3" s="1"/>
  <c r="AM108" i="4" s="1"/>
  <c r="AR132" i="3" a="1"/>
  <c r="AR132" i="3" s="1"/>
  <c r="AJ108" i="4" s="1"/>
  <c r="AO132" i="3" a="1"/>
  <c r="AO132" i="3" s="1"/>
  <c r="AG108" i="4" s="1"/>
  <c r="AQ132" i="3" a="1"/>
  <c r="AQ132" i="3" s="1"/>
  <c r="AI108" i="4" s="1"/>
  <c r="AT132" i="3"/>
  <c r="AL108" i="4" s="1"/>
  <c r="AS132" i="3" a="1"/>
  <c r="AS132" i="3" s="1"/>
  <c r="AK108" i="4" s="1"/>
  <c r="AS139" i="3" a="1"/>
  <c r="AS139" i="3" s="1"/>
  <c r="AK103" i="4" s="1"/>
  <c r="AU139" i="3" a="1"/>
  <c r="AU139" i="3" s="1"/>
  <c r="AM103" i="4" s="1"/>
  <c r="AT139" i="3"/>
  <c r="AL103" i="4" s="1"/>
  <c r="AQ139" i="3" a="1"/>
  <c r="AQ139" i="3" s="1"/>
  <c r="AI103" i="4" s="1"/>
  <c r="AR139" i="3" a="1"/>
  <c r="AR139" i="3" s="1"/>
  <c r="AJ103" i="4" s="1"/>
  <c r="AP139" i="3" a="1"/>
  <c r="AP139" i="3" s="1"/>
  <c r="AH103" i="4" s="1"/>
  <c r="AO139" i="3" a="1"/>
  <c r="AO139" i="3" s="1"/>
  <c r="AG103" i="4" s="1"/>
  <c r="AU76" i="3" a="1"/>
  <c r="AU76" i="3" s="1"/>
  <c r="AM165" i="4" s="1"/>
  <c r="AQ76" i="3" a="1"/>
  <c r="AQ76" i="3" s="1"/>
  <c r="AI165" i="4" s="1"/>
  <c r="AT76" i="3"/>
  <c r="AL165" i="4" s="1"/>
  <c r="AR76" i="3" a="1"/>
  <c r="AR76" i="3" s="1"/>
  <c r="AJ165" i="4" s="1"/>
  <c r="AS76" i="3" a="1"/>
  <c r="AS76" i="3" s="1"/>
  <c r="AK165" i="4" s="1"/>
  <c r="AO76" i="3" a="1"/>
  <c r="AO76" i="3" s="1"/>
  <c r="AG165" i="4" s="1"/>
  <c r="AP76" i="3" a="1"/>
  <c r="AP76" i="3" s="1"/>
  <c r="AH165" i="4" s="1"/>
  <c r="AT83" i="3"/>
  <c r="AL175" i="4" s="1"/>
  <c r="AP83" i="3" a="1"/>
  <c r="AP83" i="3" s="1"/>
  <c r="AH175" i="4" s="1"/>
  <c r="AQ83" i="3" a="1"/>
  <c r="AQ83" i="3" s="1"/>
  <c r="AI175" i="4" s="1"/>
  <c r="AO83" i="3" a="1"/>
  <c r="AO83" i="3" s="1"/>
  <c r="AG175" i="4" s="1"/>
  <c r="AR83" i="3" a="1"/>
  <c r="AR83" i="3" s="1"/>
  <c r="AJ175" i="4" s="1"/>
  <c r="AU83" i="3" a="1"/>
  <c r="AU83" i="3" s="1"/>
  <c r="AM175" i="4" s="1"/>
  <c r="AS83" i="3" a="1"/>
  <c r="AS83" i="3" s="1"/>
  <c r="AK175" i="4" s="1"/>
  <c r="AS97" i="3" a="1"/>
  <c r="AS97" i="3" s="1"/>
  <c r="AT97" i="3"/>
  <c r="AU97" i="3" a="1"/>
  <c r="AU97" i="3" s="1"/>
  <c r="AQ97" i="3" a="1"/>
  <c r="AQ97" i="3" s="1"/>
  <c r="AR97" i="3" a="1"/>
  <c r="AR97" i="3" s="1"/>
  <c r="AO97" i="3" a="1"/>
  <c r="AO97" i="3" s="1"/>
  <c r="AP97" i="3" a="1"/>
  <c r="AP97" i="3" s="1"/>
  <c r="AP238" i="3" a="1"/>
  <c r="AP238" i="3" s="1"/>
  <c r="AR238" i="3" a="1"/>
  <c r="AR238" i="3" s="1"/>
  <c r="AQ238" i="3" a="1"/>
  <c r="AQ238" i="3" s="1"/>
  <c r="AO238" i="3" a="1"/>
  <c r="AO238" i="3" s="1"/>
  <c r="AS238" i="3" a="1"/>
  <c r="AS238" i="3" s="1"/>
  <c r="AU238" i="3" a="1"/>
  <c r="AU238" i="3" s="1"/>
  <c r="AT238" i="3"/>
  <c r="AT38" i="3"/>
  <c r="AR38" i="3" a="1"/>
  <c r="AR38" i="3" s="1"/>
  <c r="AO38" i="3" a="1"/>
  <c r="AO38" i="3" s="1"/>
  <c r="AU38" i="3" a="1"/>
  <c r="AU38" i="3" s="1"/>
  <c r="AQ38" i="3" a="1"/>
  <c r="AQ38" i="3" s="1"/>
  <c r="AS38" i="3" a="1"/>
  <c r="AS38" i="3" s="1"/>
  <c r="AP38" i="3" a="1"/>
  <c r="AP38" i="3" s="1"/>
  <c r="AP189" i="3" a="1"/>
  <c r="AP189" i="3" s="1"/>
  <c r="AU189" i="3" a="1"/>
  <c r="AU189" i="3" s="1"/>
  <c r="AR189" i="3" a="1"/>
  <c r="AR189" i="3" s="1"/>
  <c r="AS189" i="3" a="1"/>
  <c r="AS189" i="3" s="1"/>
  <c r="AT189" i="3"/>
  <c r="AQ189" i="3" a="1"/>
  <c r="AQ189" i="3" s="1"/>
  <c r="AO189" i="3" a="1"/>
  <c r="AO189" i="3" s="1"/>
  <c r="AS173" i="3" a="1"/>
  <c r="AS173" i="3" s="1"/>
  <c r="AK251" i="4" s="1"/>
  <c r="AP173" i="3" a="1"/>
  <c r="AP173" i="3" s="1"/>
  <c r="AH251" i="4" s="1"/>
  <c r="AR173" i="3" a="1"/>
  <c r="AR173" i="3" s="1"/>
  <c r="AJ251" i="4" s="1"/>
  <c r="AQ173" i="3" a="1"/>
  <c r="AQ173" i="3" s="1"/>
  <c r="AI251" i="4" s="1"/>
  <c r="AO173" i="3" a="1"/>
  <c r="AO173" i="3" s="1"/>
  <c r="AG251" i="4" s="1"/>
  <c r="AT173" i="3"/>
  <c r="AL251" i="4" s="1"/>
  <c r="AU173" i="3" a="1"/>
  <c r="AU173" i="3" s="1"/>
  <c r="AM251" i="4" s="1"/>
  <c r="AP133" i="3" a="1"/>
  <c r="AP133" i="3" s="1"/>
  <c r="AH109" i="4" s="1"/>
  <c r="AO133" i="3" a="1"/>
  <c r="AO133" i="3" s="1"/>
  <c r="AG109" i="4" s="1"/>
  <c r="AU133" i="3" a="1"/>
  <c r="AU133" i="3" s="1"/>
  <c r="AM109" i="4" s="1"/>
  <c r="AR133" i="3" a="1"/>
  <c r="AR133" i="3" s="1"/>
  <c r="AJ109" i="4" s="1"/>
  <c r="AQ133" i="3" a="1"/>
  <c r="AQ133" i="3" s="1"/>
  <c r="AI109" i="4" s="1"/>
  <c r="AT133" i="3"/>
  <c r="AL109" i="4" s="1"/>
  <c r="AS133" i="3" a="1"/>
  <c r="AS133" i="3" s="1"/>
  <c r="AK109" i="4" s="1"/>
  <c r="AS168" i="3" a="1"/>
  <c r="AS168" i="3" s="1"/>
  <c r="AK246" i="4" s="1"/>
  <c r="AT168" i="3"/>
  <c r="AL246" i="4" s="1"/>
  <c r="AO168" i="3" a="1"/>
  <c r="AO168" i="3" s="1"/>
  <c r="AG246" i="4" s="1"/>
  <c r="AP168" i="3" a="1"/>
  <c r="AP168" i="3" s="1"/>
  <c r="AH246" i="4" s="1"/>
  <c r="AU168" i="3" a="1"/>
  <c r="AU168" i="3" s="1"/>
  <c r="AM246" i="4" s="1"/>
  <c r="AR168" i="3" a="1"/>
  <c r="AR168" i="3" s="1"/>
  <c r="AJ246" i="4" s="1"/>
  <c r="AQ168" i="3" a="1"/>
  <c r="AQ168" i="3" s="1"/>
  <c r="AI246" i="4" s="1"/>
  <c r="AO193" i="3" a="1"/>
  <c r="AO193" i="3" s="1"/>
  <c r="AG240" i="4" s="1"/>
  <c r="AQ193" i="3" a="1"/>
  <c r="AQ193" i="3" s="1"/>
  <c r="AI240" i="4" s="1"/>
  <c r="AS193" i="3" a="1"/>
  <c r="AS193" i="3" s="1"/>
  <c r="AK240" i="4" s="1"/>
  <c r="AU193" i="3" a="1"/>
  <c r="AU193" i="3" s="1"/>
  <c r="AM240" i="4" s="1"/>
  <c r="AT193" i="3"/>
  <c r="AL240" i="4" s="1"/>
  <c r="AP193" i="3" a="1"/>
  <c r="AP193" i="3" s="1"/>
  <c r="AH240" i="4" s="1"/>
  <c r="AR193" i="3" a="1"/>
  <c r="AR193" i="3" s="1"/>
  <c r="AJ240" i="4" s="1"/>
  <c r="AP218" i="3" a="1"/>
  <c r="AP218" i="3" s="1"/>
  <c r="AH283" i="4" s="1"/>
  <c r="AR218" i="3" a="1"/>
  <c r="AR218" i="3" s="1"/>
  <c r="AJ283" i="4" s="1"/>
  <c r="AT218" i="3"/>
  <c r="AL283" i="4" s="1"/>
  <c r="AO218" i="3" a="1"/>
  <c r="AO218" i="3" s="1"/>
  <c r="AG283" i="4" s="1"/>
  <c r="AU218" i="3" a="1"/>
  <c r="AU218" i="3" s="1"/>
  <c r="AM283" i="4" s="1"/>
  <c r="AQ218" i="3" a="1"/>
  <c r="AQ218" i="3" s="1"/>
  <c r="AI283" i="4" s="1"/>
  <c r="AS218" i="3" a="1"/>
  <c r="AS218" i="3" s="1"/>
  <c r="AK283" i="4" s="1"/>
  <c r="AQ12" i="3" a="1"/>
  <c r="AQ12" i="3" s="1"/>
  <c r="AI79" i="4" s="1"/>
  <c r="AR12" i="3" a="1"/>
  <c r="AR12" i="3" s="1"/>
  <c r="AJ79" i="4" s="1"/>
  <c r="AS12" i="3" a="1"/>
  <c r="AS12" i="3" s="1"/>
  <c r="AK79" i="4" s="1"/>
  <c r="AU12" i="3" a="1"/>
  <c r="AU12" i="3" s="1"/>
  <c r="AM79" i="4" s="1"/>
  <c r="AP12" i="3" a="1"/>
  <c r="AP12" i="3" s="1"/>
  <c r="AH79" i="4" s="1"/>
  <c r="AO12" i="3" a="1"/>
  <c r="AO12" i="3" s="1"/>
  <c r="AG79" i="4" s="1"/>
  <c r="AT12" i="3"/>
  <c r="AL79" i="4" s="1"/>
  <c r="AO160" i="3" a="1"/>
  <c r="AO160" i="3" s="1"/>
  <c r="AG224" i="4" s="1"/>
  <c r="AR160" i="3" a="1"/>
  <c r="AR160" i="3" s="1"/>
  <c r="AJ224" i="4" s="1"/>
  <c r="AU160" i="3" a="1"/>
  <c r="AU160" i="3" s="1"/>
  <c r="AM224" i="4" s="1"/>
  <c r="AT160" i="3"/>
  <c r="AL224" i="4" s="1"/>
  <c r="AQ160" i="3" a="1"/>
  <c r="AQ160" i="3" s="1"/>
  <c r="AI224" i="4" s="1"/>
  <c r="AP160" i="3" a="1"/>
  <c r="AP160" i="3" s="1"/>
  <c r="AH224" i="4" s="1"/>
  <c r="AS160" i="3" a="1"/>
  <c r="AS160" i="3" s="1"/>
  <c r="AK224" i="4" s="1"/>
  <c r="AT128" i="3"/>
  <c r="AL84" i="4" s="1"/>
  <c r="AO128" i="3" a="1"/>
  <c r="AO128" i="3" s="1"/>
  <c r="AG84" i="4" s="1"/>
  <c r="AU128" i="3" a="1"/>
  <c r="AU128" i="3" s="1"/>
  <c r="AM84" i="4" s="1"/>
  <c r="AP128" i="3" a="1"/>
  <c r="AP128" i="3" s="1"/>
  <c r="AH84" i="4" s="1"/>
  <c r="AQ128" i="3" a="1"/>
  <c r="AQ128" i="3" s="1"/>
  <c r="AI84" i="4" s="1"/>
  <c r="AR128" i="3" a="1"/>
  <c r="AR128" i="3" s="1"/>
  <c r="AJ84" i="4" s="1"/>
  <c r="AS128" i="3" a="1"/>
  <c r="AS128" i="3" s="1"/>
  <c r="AK84" i="4" s="1"/>
  <c r="AU201" i="3" a="1"/>
  <c r="AU201" i="3" s="1"/>
  <c r="AM317" i="4" s="1"/>
  <c r="AP201" i="3" a="1"/>
  <c r="AP201" i="3" s="1"/>
  <c r="AH317" i="4" s="1"/>
  <c r="AR201" i="3" a="1"/>
  <c r="AR201" i="3" s="1"/>
  <c r="AJ317" i="4" s="1"/>
  <c r="AT201" i="3"/>
  <c r="AL317" i="4" s="1"/>
  <c r="AO201" i="3" a="1"/>
  <c r="AO201" i="3" s="1"/>
  <c r="AG317" i="4" s="1"/>
  <c r="AQ201" i="3" a="1"/>
  <c r="AQ201" i="3" s="1"/>
  <c r="AI317" i="4" s="1"/>
  <c r="AS201" i="3" a="1"/>
  <c r="AS201" i="3" s="1"/>
  <c r="AK317" i="4" s="1"/>
  <c r="AT27" i="3"/>
  <c r="AS27" i="3" a="1"/>
  <c r="AS27" i="3" s="1"/>
  <c r="AQ27" i="3" a="1"/>
  <c r="AQ27" i="3" s="1"/>
  <c r="AU27" i="3" a="1"/>
  <c r="AU27" i="3" s="1"/>
  <c r="AP27" i="3" a="1"/>
  <c r="AP27" i="3" s="1"/>
  <c r="AO27" i="3" a="1"/>
  <c r="AO27" i="3" s="1"/>
  <c r="AR27" i="3" a="1"/>
  <c r="AR27" i="3" s="1"/>
  <c r="AQ208" i="3" a="1"/>
  <c r="AQ208" i="3" s="1"/>
  <c r="AS208" i="3" a="1"/>
  <c r="AS208" i="3" s="1"/>
  <c r="AT208" i="3"/>
  <c r="AO208" i="3" a="1"/>
  <c r="AO208" i="3" s="1"/>
  <c r="AP208" i="3" a="1"/>
  <c r="AP208" i="3" s="1"/>
  <c r="AR208" i="3" a="1"/>
  <c r="AR208" i="3" s="1"/>
  <c r="AU208" i="3" a="1"/>
  <c r="AU208" i="3" s="1"/>
  <c r="AO175" i="3" a="1"/>
  <c r="AO175" i="3" s="1"/>
  <c r="AG80" i="4" s="1"/>
  <c r="AU175" i="3" a="1"/>
  <c r="AU175" i="3" s="1"/>
  <c r="AM80" i="4" s="1"/>
  <c r="AQ175" i="3" a="1"/>
  <c r="AQ175" i="3" s="1"/>
  <c r="AI80" i="4" s="1"/>
  <c r="AS175" i="3" a="1"/>
  <c r="AS175" i="3" s="1"/>
  <c r="AK80" i="4" s="1"/>
  <c r="AT175" i="3"/>
  <c r="AL80" i="4" s="1"/>
  <c r="AP175" i="3" a="1"/>
  <c r="AP175" i="3" s="1"/>
  <c r="AH80" i="4" s="1"/>
  <c r="AR175" i="3" a="1"/>
  <c r="AR175" i="3" s="1"/>
  <c r="AJ80" i="4" s="1"/>
  <c r="AS219" i="3" a="1"/>
  <c r="AS219" i="3" s="1"/>
  <c r="AK284" i="4" s="1"/>
  <c r="AU219" i="3" a="1"/>
  <c r="AU219" i="3" s="1"/>
  <c r="AM284" i="4" s="1"/>
  <c r="AP219" i="3" a="1"/>
  <c r="AP219" i="3" s="1"/>
  <c r="AH284" i="4" s="1"/>
  <c r="AR219" i="3" a="1"/>
  <c r="AR219" i="3" s="1"/>
  <c r="AJ284" i="4" s="1"/>
  <c r="AO219" i="3" a="1"/>
  <c r="AO219" i="3" s="1"/>
  <c r="AG284" i="4" s="1"/>
  <c r="AT219" i="3"/>
  <c r="AL284" i="4" s="1"/>
  <c r="AQ219" i="3" a="1"/>
  <c r="AQ219" i="3" s="1"/>
  <c r="AI284" i="4" s="1"/>
  <c r="AS100" i="3" a="1"/>
  <c r="AS100" i="3" s="1"/>
  <c r="AK216" i="4" s="1"/>
  <c r="AU100" i="3" a="1"/>
  <c r="AU100" i="3" s="1"/>
  <c r="AM216" i="4" s="1"/>
  <c r="AO100" i="3" a="1"/>
  <c r="AO100" i="3" s="1"/>
  <c r="AG216" i="4" s="1"/>
  <c r="AQ100" i="3" a="1"/>
  <c r="AQ100" i="3" s="1"/>
  <c r="AI216" i="4" s="1"/>
  <c r="AP100" i="3" a="1"/>
  <c r="AP100" i="3" s="1"/>
  <c r="AH216" i="4" s="1"/>
  <c r="AR100" i="3" a="1"/>
  <c r="AR100" i="3" s="1"/>
  <c r="AJ216" i="4" s="1"/>
  <c r="AT100" i="3"/>
  <c r="AL216" i="4" s="1"/>
  <c r="AT171" i="3"/>
  <c r="AL243" i="4" s="1"/>
  <c r="AQ171" i="3" a="1"/>
  <c r="AQ171" i="3" s="1"/>
  <c r="AI243" i="4" s="1"/>
  <c r="AR171" i="3" a="1"/>
  <c r="AR171" i="3" s="1"/>
  <c r="AJ243" i="4" s="1"/>
  <c r="AO171" i="3" a="1"/>
  <c r="AO171" i="3" s="1"/>
  <c r="AG243" i="4" s="1"/>
  <c r="AU171" i="3" a="1"/>
  <c r="AU171" i="3" s="1"/>
  <c r="AM243" i="4" s="1"/>
  <c r="AS171" i="3" a="1"/>
  <c r="AS171" i="3" s="1"/>
  <c r="AK243" i="4" s="1"/>
  <c r="AP171" i="3" a="1"/>
  <c r="AP171" i="3" s="1"/>
  <c r="AH243" i="4" s="1"/>
  <c r="AP232" i="3" a="1"/>
  <c r="AP232" i="3" s="1"/>
  <c r="AH280" i="4" s="1"/>
  <c r="AR232" i="3" a="1"/>
  <c r="AR232" i="3" s="1"/>
  <c r="AJ280" i="4" s="1"/>
  <c r="AT232" i="3"/>
  <c r="AL280" i="4" s="1"/>
  <c r="AO232" i="3" a="1"/>
  <c r="AO232" i="3" s="1"/>
  <c r="AG280" i="4" s="1"/>
  <c r="AQ232" i="3" a="1"/>
  <c r="AQ232" i="3" s="1"/>
  <c r="AI280" i="4" s="1"/>
  <c r="AS232" i="3" a="1"/>
  <c r="AS232" i="3" s="1"/>
  <c r="AK280" i="4" s="1"/>
  <c r="AU232" i="3" a="1"/>
  <c r="AU232" i="3" s="1"/>
  <c r="AM280" i="4" s="1"/>
  <c r="AU197" i="3" a="1"/>
  <c r="AU197" i="3" s="1"/>
  <c r="AM294" i="4" s="1"/>
  <c r="AR197" i="3" a="1"/>
  <c r="AR197" i="3" s="1"/>
  <c r="AJ294" i="4" s="1"/>
  <c r="AQ197" i="3" a="1"/>
  <c r="AQ197" i="3" s="1"/>
  <c r="AI294" i="4" s="1"/>
  <c r="AP197" i="3" a="1"/>
  <c r="AP197" i="3" s="1"/>
  <c r="AH294" i="4" s="1"/>
  <c r="AO197" i="3" a="1"/>
  <c r="AO197" i="3" s="1"/>
  <c r="AG294" i="4" s="1"/>
  <c r="AS197" i="3" a="1"/>
  <c r="AS197" i="3" s="1"/>
  <c r="AK294" i="4" s="1"/>
  <c r="AT197" i="3"/>
  <c r="AL294" i="4" s="1"/>
  <c r="AT207" i="3"/>
  <c r="AL325" i="4" s="1"/>
  <c r="AO207" i="3" a="1"/>
  <c r="AO207" i="3" s="1"/>
  <c r="AG325" i="4" s="1"/>
  <c r="AR207" i="3" a="1"/>
  <c r="AR207" i="3" s="1"/>
  <c r="AJ325" i="4" s="1"/>
  <c r="AQ207" i="3" a="1"/>
  <c r="AQ207" i="3" s="1"/>
  <c r="AI325" i="4" s="1"/>
  <c r="AP207" i="3" a="1"/>
  <c r="AP207" i="3" s="1"/>
  <c r="AH325" i="4" s="1"/>
  <c r="AU207" i="3" a="1"/>
  <c r="AU207" i="3" s="1"/>
  <c r="AM325" i="4" s="1"/>
  <c r="AS207" i="3" a="1"/>
  <c r="AS207" i="3" s="1"/>
  <c r="AK325" i="4" s="1"/>
  <c r="AU95" i="3" a="1"/>
  <c r="AU95" i="3" s="1"/>
  <c r="AQ95" i="3" a="1"/>
  <c r="AQ95" i="3" s="1"/>
  <c r="AT95" i="3"/>
  <c r="AS95" i="3" a="1"/>
  <c r="AS95" i="3" s="1"/>
  <c r="AR95" i="3" a="1"/>
  <c r="AR95" i="3" s="1"/>
  <c r="AO95" i="3" a="1"/>
  <c r="AO95" i="3" s="1"/>
  <c r="AP95" i="3" a="1"/>
  <c r="AP95" i="3" s="1"/>
  <c r="AQ30" i="3" a="1"/>
  <c r="AQ30" i="3" s="1"/>
  <c r="AP30" i="3" a="1"/>
  <c r="AP30" i="3" s="1"/>
  <c r="AR30" i="3" a="1"/>
  <c r="AR30" i="3" s="1"/>
  <c r="AO30" i="3" a="1"/>
  <c r="AO30" i="3" s="1"/>
  <c r="AU30" i="3" a="1"/>
  <c r="AU30" i="3" s="1"/>
  <c r="AT30" i="3"/>
  <c r="AS30" i="3" a="1"/>
  <c r="AS30" i="3" s="1"/>
  <c r="AQ236" i="3" a="1"/>
  <c r="AQ236" i="3" s="1"/>
  <c r="AT236" i="3"/>
  <c r="AO236" i="3" a="1"/>
  <c r="AO236" i="3" s="1"/>
  <c r="AP236" i="3" a="1"/>
  <c r="AP236" i="3" s="1"/>
  <c r="AR236" i="3" a="1"/>
  <c r="AR236" i="3" s="1"/>
  <c r="AU236" i="3" a="1"/>
  <c r="AU236" i="3" s="1"/>
  <c r="AS236" i="3" a="1"/>
  <c r="AS236" i="3" s="1"/>
  <c r="AR37" i="3" a="1"/>
  <c r="AR37" i="3" s="1"/>
  <c r="AO37" i="3" a="1"/>
  <c r="AO37" i="3" s="1"/>
  <c r="AP37" i="3" a="1"/>
  <c r="AP37" i="3" s="1"/>
  <c r="AU37" i="3" a="1"/>
  <c r="AU37" i="3" s="1"/>
  <c r="AQ37" i="3" a="1"/>
  <c r="AQ37" i="3" s="1"/>
  <c r="AS37" i="3" a="1"/>
  <c r="AS37" i="3" s="1"/>
  <c r="AT37" i="3"/>
  <c r="AT234" i="3"/>
  <c r="AO234" i="3" a="1"/>
  <c r="AO234" i="3" s="1"/>
  <c r="AS234" i="3" a="1"/>
  <c r="AS234" i="3" s="1"/>
  <c r="AR234" i="3" a="1"/>
  <c r="AR234" i="3" s="1"/>
  <c r="AQ234" i="3" a="1"/>
  <c r="AQ234" i="3" s="1"/>
  <c r="AP234" i="3" a="1"/>
  <c r="AP234" i="3" s="1"/>
  <c r="AU234" i="3" a="1"/>
  <c r="AU234" i="3" s="1"/>
  <c r="AO116" i="3" a="1"/>
  <c r="AO116" i="3" s="1"/>
  <c r="AG46" i="4" s="1"/>
  <c r="AQ116" i="3" a="1"/>
  <c r="AQ116" i="3" s="1"/>
  <c r="AI46" i="4" s="1"/>
  <c r="AT116" i="3"/>
  <c r="AL46" i="4" s="1"/>
  <c r="AS116" i="3" a="1"/>
  <c r="AS116" i="3" s="1"/>
  <c r="AK46" i="4" s="1"/>
  <c r="AU116" i="3" a="1"/>
  <c r="AU116" i="3" s="1"/>
  <c r="AM46" i="4" s="1"/>
  <c r="AP116" i="3" a="1"/>
  <c r="AP116" i="3" s="1"/>
  <c r="AH46" i="4" s="1"/>
  <c r="AR116" i="3" a="1"/>
  <c r="AR116" i="3" s="1"/>
  <c r="AJ46" i="4" s="1"/>
  <c r="AO153" i="3" a="1"/>
  <c r="AO153" i="3" s="1"/>
  <c r="AG229" i="4" s="1"/>
  <c r="AS153" i="3" a="1"/>
  <c r="AS153" i="3" s="1"/>
  <c r="AK229" i="4" s="1"/>
  <c r="AT153" i="3"/>
  <c r="AL229" i="4" s="1"/>
  <c r="AP153" i="3" a="1"/>
  <c r="AP153" i="3" s="1"/>
  <c r="AH229" i="4" s="1"/>
  <c r="AU153" i="3" a="1"/>
  <c r="AU153" i="3" s="1"/>
  <c r="AM229" i="4" s="1"/>
  <c r="AQ153" i="3" a="1"/>
  <c r="AQ153" i="3" s="1"/>
  <c r="AI229" i="4" s="1"/>
  <c r="AR153" i="3" a="1"/>
  <c r="AR153" i="3" s="1"/>
  <c r="AJ229" i="4" s="1"/>
  <c r="AS19" i="3" a="1"/>
  <c r="AS19" i="3" s="1"/>
  <c r="AT19" i="3"/>
  <c r="AP19" i="3" a="1"/>
  <c r="AP19" i="3" s="1"/>
  <c r="AO19" i="3" a="1"/>
  <c r="AO19" i="3" s="1"/>
  <c r="AQ19" i="3" a="1"/>
  <c r="AQ19" i="3" s="1"/>
  <c r="AR19" i="3" a="1"/>
  <c r="AR19" i="3" s="1"/>
  <c r="AU19" i="3" a="1"/>
  <c r="AU19" i="3" s="1"/>
  <c r="AO162" i="3" a="1"/>
  <c r="AO162" i="3" s="1"/>
  <c r="AG232" i="4" s="1"/>
  <c r="AQ162" i="3" a="1"/>
  <c r="AQ162" i="3" s="1"/>
  <c r="AI232" i="4" s="1"/>
  <c r="AR162" i="3" a="1"/>
  <c r="AR162" i="3" s="1"/>
  <c r="AJ232" i="4" s="1"/>
  <c r="AT162" i="3"/>
  <c r="AL232" i="4" s="1"/>
  <c r="AS162" i="3" a="1"/>
  <c r="AS162" i="3" s="1"/>
  <c r="AK232" i="4" s="1"/>
  <c r="AU162" i="3" a="1"/>
  <c r="AU162" i="3" s="1"/>
  <c r="AM232" i="4" s="1"/>
  <c r="AP162" i="3" a="1"/>
  <c r="AP162" i="3" s="1"/>
  <c r="AH232" i="4" s="1"/>
  <c r="AT146" i="3"/>
  <c r="AL208" i="4" s="1"/>
  <c r="AR146" i="3" a="1"/>
  <c r="AR146" i="3" s="1"/>
  <c r="AJ208" i="4" s="1"/>
  <c r="AS146" i="3" a="1"/>
  <c r="AS146" i="3" s="1"/>
  <c r="AK208" i="4" s="1"/>
  <c r="AO146" i="3" a="1"/>
  <c r="AO146" i="3" s="1"/>
  <c r="AG208" i="4" s="1"/>
  <c r="AU146" i="3" a="1"/>
  <c r="AU146" i="3" s="1"/>
  <c r="AM208" i="4" s="1"/>
  <c r="AP146" i="3" a="1"/>
  <c r="AP146" i="3" s="1"/>
  <c r="AH208" i="4" s="1"/>
  <c r="AQ146" i="3" a="1"/>
  <c r="AQ146" i="3" s="1"/>
  <c r="AI208" i="4" s="1"/>
  <c r="AO180" i="3" a="1"/>
  <c r="AO180" i="3" s="1"/>
  <c r="AU180" i="3" a="1"/>
  <c r="AU180" i="3" s="1"/>
  <c r="AR180" i="3" a="1"/>
  <c r="AR180" i="3" s="1"/>
  <c r="AS180" i="3" a="1"/>
  <c r="AS180" i="3" s="1"/>
  <c r="AQ180" i="3" a="1"/>
  <c r="AQ180" i="3" s="1"/>
  <c r="AP180" i="3" a="1"/>
  <c r="AP180" i="3" s="1"/>
  <c r="AT180" i="3"/>
  <c r="AU121" i="3" a="1"/>
  <c r="AU121" i="3" s="1"/>
  <c r="AM89" i="4" s="1"/>
  <c r="AR121" i="3" a="1"/>
  <c r="AR121" i="3" s="1"/>
  <c r="AJ89" i="4" s="1"/>
  <c r="AQ121" i="3" a="1"/>
  <c r="AQ121" i="3" s="1"/>
  <c r="AI89" i="4" s="1"/>
  <c r="AP121" i="3" a="1"/>
  <c r="AP121" i="3" s="1"/>
  <c r="AH89" i="4" s="1"/>
  <c r="AS121" i="3" a="1"/>
  <c r="AS121" i="3" s="1"/>
  <c r="AK89" i="4" s="1"/>
  <c r="AT121" i="3"/>
  <c r="AL89" i="4" s="1"/>
  <c r="AO121" i="3" a="1"/>
  <c r="AO121" i="3" s="1"/>
  <c r="AG89" i="4" s="1"/>
  <c r="AP220" i="3" a="1"/>
  <c r="AP220" i="3" s="1"/>
  <c r="AH291" i="4" s="1"/>
  <c r="AS220" i="3" a="1"/>
  <c r="AS220" i="3" s="1"/>
  <c r="AK291" i="4" s="1"/>
  <c r="AU220" i="3" a="1"/>
  <c r="AU220" i="3" s="1"/>
  <c r="AM291" i="4" s="1"/>
  <c r="AR220" i="3" a="1"/>
  <c r="AR220" i="3" s="1"/>
  <c r="AJ291" i="4" s="1"/>
  <c r="AT220" i="3"/>
  <c r="AL291" i="4" s="1"/>
  <c r="AO220" i="3" a="1"/>
  <c r="AO220" i="3" s="1"/>
  <c r="AG291" i="4" s="1"/>
  <c r="AQ220" i="3" a="1"/>
  <c r="AQ220" i="3" s="1"/>
  <c r="AI291" i="4" s="1"/>
  <c r="AQ78" i="3" a="1"/>
  <c r="AQ78" i="3" s="1"/>
  <c r="AI167" i="4" s="1"/>
  <c r="AR78" i="3" a="1"/>
  <c r="AR78" i="3" s="1"/>
  <c r="AJ167" i="4" s="1"/>
  <c r="AT78" i="3"/>
  <c r="AL167" i="4" s="1"/>
  <c r="AU78" i="3" a="1"/>
  <c r="AU78" i="3" s="1"/>
  <c r="AM167" i="4" s="1"/>
  <c r="AS78" i="3" a="1"/>
  <c r="AS78" i="3" s="1"/>
  <c r="AK167" i="4" s="1"/>
  <c r="AO78" i="3" a="1"/>
  <c r="AO78" i="3" s="1"/>
  <c r="AG167" i="4" s="1"/>
  <c r="AP78" i="3" a="1"/>
  <c r="AP78" i="3" s="1"/>
  <c r="AH167" i="4" s="1"/>
  <c r="AP41" i="3" a="1"/>
  <c r="AP41" i="3" s="1"/>
  <c r="AH124" i="4" s="1"/>
  <c r="AQ41" i="3" a="1"/>
  <c r="AQ41" i="3" s="1"/>
  <c r="AI124" i="4" s="1"/>
  <c r="AO41" i="3" a="1"/>
  <c r="AO41" i="3" s="1"/>
  <c r="AG124" i="4" s="1"/>
  <c r="AS41" i="3" a="1"/>
  <c r="AS41" i="3" s="1"/>
  <c r="AK124" i="4" s="1"/>
  <c r="AT41" i="3"/>
  <c r="AL124" i="4" s="1"/>
  <c r="AU41" i="3" a="1"/>
  <c r="AU41" i="3" s="1"/>
  <c r="AM124" i="4" s="1"/>
  <c r="AR41" i="3" a="1"/>
  <c r="AR41" i="3" s="1"/>
  <c r="AJ124" i="4" s="1"/>
  <c r="AS209" i="3" a="1"/>
  <c r="AS209" i="3" s="1"/>
  <c r="AT209" i="3"/>
  <c r="AO209" i="3" a="1"/>
  <c r="AO209" i="3" s="1"/>
  <c r="AR209" i="3" a="1"/>
  <c r="AR209" i="3" s="1"/>
  <c r="AQ209" i="3" a="1"/>
  <c r="AQ209" i="3" s="1"/>
  <c r="AP209" i="3" a="1"/>
  <c r="AP209" i="3" s="1"/>
  <c r="AU209" i="3" a="1"/>
  <c r="AU209" i="3" s="1"/>
  <c r="AR90" i="3" a="1"/>
  <c r="AR90" i="3" s="1"/>
  <c r="AJ63" i="4" s="1"/>
  <c r="AQ90" i="3" a="1"/>
  <c r="AQ90" i="3" s="1"/>
  <c r="AI63" i="4" s="1"/>
  <c r="AP90" i="3" a="1"/>
  <c r="AP90" i="3" s="1"/>
  <c r="AH63" i="4" s="1"/>
  <c r="AU90" i="3" a="1"/>
  <c r="AU90" i="3" s="1"/>
  <c r="AM63" i="4" s="1"/>
  <c r="AT90" i="3"/>
  <c r="AL63" i="4" s="1"/>
  <c r="AS90" i="3" a="1"/>
  <c r="AS90" i="3" s="1"/>
  <c r="AK63" i="4" s="1"/>
  <c r="AO90" i="3" a="1"/>
  <c r="AO90" i="3" s="1"/>
  <c r="AG63" i="4" s="1"/>
  <c r="AT109" i="3"/>
  <c r="AQ109" i="3" a="1"/>
  <c r="AQ109" i="3" s="1"/>
  <c r="AU109" i="3" a="1"/>
  <c r="AU109" i="3" s="1"/>
  <c r="AS109" i="3" a="1"/>
  <c r="AS109" i="3" s="1"/>
  <c r="AR109" i="3" a="1"/>
  <c r="AR109" i="3" s="1"/>
  <c r="AP109" i="3" a="1"/>
  <c r="AP109" i="3" s="1"/>
  <c r="AO109" i="3" a="1"/>
  <c r="AO109" i="3" s="1"/>
  <c r="AO107" i="3" a="1"/>
  <c r="AO107" i="3" s="1"/>
  <c r="AG253" i="4" s="1"/>
  <c r="AP107" i="3" a="1"/>
  <c r="AP107" i="3" s="1"/>
  <c r="AH253" i="4" s="1"/>
  <c r="AR107" i="3" a="1"/>
  <c r="AR107" i="3" s="1"/>
  <c r="AJ253" i="4" s="1"/>
  <c r="AU107" i="3" a="1"/>
  <c r="AU107" i="3" s="1"/>
  <c r="AM253" i="4" s="1"/>
  <c r="AQ107" i="3" a="1"/>
  <c r="AQ107" i="3" s="1"/>
  <c r="AI253" i="4" s="1"/>
  <c r="AT107" i="3"/>
  <c r="AL253" i="4" s="1"/>
  <c r="AS107" i="3" a="1"/>
  <c r="AS107" i="3" s="1"/>
  <c r="AK253" i="4" s="1"/>
  <c r="AR159" i="3" a="1"/>
  <c r="AR159" i="3" s="1"/>
  <c r="AJ223" i="4" s="1"/>
  <c r="AQ159" i="3" a="1"/>
  <c r="AQ159" i="3" s="1"/>
  <c r="AI223" i="4" s="1"/>
  <c r="AU159" i="3" a="1"/>
  <c r="AU159" i="3" s="1"/>
  <c r="AM223" i="4" s="1"/>
  <c r="AO159" i="3" a="1"/>
  <c r="AO159" i="3" s="1"/>
  <c r="AG223" i="4" s="1"/>
  <c r="AT159" i="3"/>
  <c r="AL223" i="4" s="1"/>
  <c r="AP159" i="3" a="1"/>
  <c r="AP159" i="3" s="1"/>
  <c r="AH223" i="4" s="1"/>
  <c r="AS159" i="3" a="1"/>
  <c r="AS159" i="3" s="1"/>
  <c r="AK223" i="4" s="1"/>
  <c r="AP214" i="3" a="1"/>
  <c r="AP214" i="3" s="1"/>
  <c r="AH285" i="4" s="1"/>
  <c r="AR214" i="3" a="1"/>
  <c r="AR214" i="3" s="1"/>
  <c r="AJ285" i="4" s="1"/>
  <c r="AT214" i="3"/>
  <c r="AL285" i="4" s="1"/>
  <c r="AO214" i="3" a="1"/>
  <c r="AO214" i="3" s="1"/>
  <c r="AG285" i="4" s="1"/>
  <c r="AU214" i="3" a="1"/>
  <c r="AU214" i="3" s="1"/>
  <c r="AM285" i="4" s="1"/>
  <c r="AQ214" i="3" a="1"/>
  <c r="AQ214" i="3" s="1"/>
  <c r="AI285" i="4" s="1"/>
  <c r="AS214" i="3" a="1"/>
  <c r="AS214" i="3" s="1"/>
  <c r="AK285" i="4" s="1"/>
  <c r="AT24" i="3"/>
  <c r="AL111" i="4" s="1"/>
  <c r="AS24" i="3" a="1"/>
  <c r="AS24" i="3" s="1"/>
  <c r="AK111" i="4" s="1"/>
  <c r="AP24" i="3" a="1"/>
  <c r="AP24" i="3" s="1"/>
  <c r="AH111" i="4" s="1"/>
  <c r="AQ24" i="3" a="1"/>
  <c r="AQ24" i="3" s="1"/>
  <c r="AI111" i="4" s="1"/>
  <c r="AO24" i="3" a="1"/>
  <c r="AO24" i="3" s="1"/>
  <c r="AG111" i="4" s="1"/>
  <c r="AR24" i="3" a="1"/>
  <c r="AR24" i="3" s="1"/>
  <c r="AJ111" i="4" s="1"/>
  <c r="AU24" i="3" a="1"/>
  <c r="AU24" i="3" s="1"/>
  <c r="AM111" i="4" s="1"/>
  <c r="AR158" i="3" a="1"/>
  <c r="AR158" i="3" s="1"/>
  <c r="AJ228" i="4" s="1"/>
  <c r="AS158" i="3" a="1"/>
  <c r="AS158" i="3" s="1"/>
  <c r="AK228" i="4" s="1"/>
  <c r="AU158" i="3" a="1"/>
  <c r="AU158" i="3" s="1"/>
  <c r="AM228" i="4" s="1"/>
  <c r="AQ158" i="3" a="1"/>
  <c r="AQ158" i="3" s="1"/>
  <c r="AI228" i="4" s="1"/>
  <c r="AP158" i="3" a="1"/>
  <c r="AP158" i="3" s="1"/>
  <c r="AH228" i="4" s="1"/>
  <c r="AT158" i="3"/>
  <c r="AL228" i="4" s="1"/>
  <c r="AO158" i="3" a="1"/>
  <c r="AO158" i="3" s="1"/>
  <c r="AG228" i="4" s="1"/>
  <c r="AO227" i="3" a="1"/>
  <c r="AO227" i="3" s="1"/>
  <c r="AG311" i="4" s="1"/>
  <c r="AU227" i="3" a="1"/>
  <c r="AU227" i="3" s="1"/>
  <c r="AM311" i="4" s="1"/>
  <c r="AR227" i="3" a="1"/>
  <c r="AR227" i="3" s="1"/>
  <c r="AJ311" i="4" s="1"/>
  <c r="AT227" i="3"/>
  <c r="AL311" i="4" s="1"/>
  <c r="AQ227" i="3" a="1"/>
  <c r="AQ227" i="3" s="1"/>
  <c r="AI311" i="4" s="1"/>
  <c r="AP227" i="3" a="1"/>
  <c r="AP227" i="3" s="1"/>
  <c r="AH311" i="4" s="1"/>
  <c r="AS227" i="3" a="1"/>
  <c r="AS227" i="3" s="1"/>
  <c r="AK311" i="4" s="1"/>
  <c r="AQ229" i="3" a="1"/>
  <c r="AQ229" i="3" s="1"/>
  <c r="AI307" i="4" s="1"/>
  <c r="AU229" i="3" a="1"/>
  <c r="AU229" i="3" s="1"/>
  <c r="AM307" i="4" s="1"/>
  <c r="AS229" i="3" a="1"/>
  <c r="AS229" i="3" s="1"/>
  <c r="AK307" i="4" s="1"/>
  <c r="AT229" i="3"/>
  <c r="AL307" i="4" s="1"/>
  <c r="AO229" i="3" a="1"/>
  <c r="AO229" i="3" s="1"/>
  <c r="AG307" i="4" s="1"/>
  <c r="AR229" i="3" a="1"/>
  <c r="AR229" i="3" s="1"/>
  <c r="AJ307" i="4" s="1"/>
  <c r="AP229" i="3" a="1"/>
  <c r="AP229" i="3" s="1"/>
  <c r="AH307" i="4" s="1"/>
  <c r="AR199" i="3" a="1"/>
  <c r="AR199" i="3" s="1"/>
  <c r="AJ316" i="4" s="1"/>
  <c r="AQ199" i="3" a="1"/>
  <c r="AQ199" i="3" s="1"/>
  <c r="AI316" i="4" s="1"/>
  <c r="AO199" i="3" a="1"/>
  <c r="AO199" i="3" s="1"/>
  <c r="AG316" i="4" s="1"/>
  <c r="AP199" i="3" a="1"/>
  <c r="AP199" i="3" s="1"/>
  <c r="AH316" i="4" s="1"/>
  <c r="AT199" i="3"/>
  <c r="AL316" i="4" s="1"/>
  <c r="AS199" i="3" a="1"/>
  <c r="AS199" i="3" s="1"/>
  <c r="AK316" i="4" s="1"/>
  <c r="AU199" i="3" a="1"/>
  <c r="AU199" i="3" s="1"/>
  <c r="AM316" i="4" s="1"/>
  <c r="AR240" i="3" a="1"/>
  <c r="AR240" i="3" s="1"/>
  <c r="AO240" i="3" a="1"/>
  <c r="AO240" i="3" s="1"/>
  <c r="AT240" i="3"/>
  <c r="AP240" i="3" a="1"/>
  <c r="AP240" i="3" s="1"/>
  <c r="AU240" i="3" a="1"/>
  <c r="AU240" i="3" s="1"/>
  <c r="AQ240" i="3" a="1"/>
  <c r="AQ240" i="3" s="1"/>
  <c r="AS240" i="3" a="1"/>
  <c r="AS240" i="3" s="1"/>
  <c r="AT206" i="3"/>
  <c r="AL324" i="4" s="1"/>
  <c r="AO206" i="3" a="1"/>
  <c r="AO206" i="3" s="1"/>
  <c r="AG324" i="4" s="1"/>
  <c r="AR206" i="3" a="1"/>
  <c r="AR206" i="3" s="1"/>
  <c r="AJ324" i="4" s="1"/>
  <c r="AP206" i="3" a="1"/>
  <c r="AP206" i="3" s="1"/>
  <c r="AH324" i="4" s="1"/>
  <c r="AU206" i="3" a="1"/>
  <c r="AU206" i="3" s="1"/>
  <c r="AM324" i="4" s="1"/>
  <c r="AQ206" i="3" a="1"/>
  <c r="AQ206" i="3" s="1"/>
  <c r="AI324" i="4" s="1"/>
  <c r="AS206" i="3" a="1"/>
  <c r="AS206" i="3" s="1"/>
  <c r="AK324" i="4" s="1"/>
  <c r="AT29" i="3"/>
  <c r="AO29" i="3" a="1"/>
  <c r="AO29" i="3" s="1"/>
  <c r="AQ29" i="3" a="1"/>
  <c r="AQ29" i="3" s="1"/>
  <c r="AR29" i="3" a="1"/>
  <c r="AR29" i="3" s="1"/>
  <c r="AP29" i="3" a="1"/>
  <c r="AP29" i="3" s="1"/>
  <c r="AS29" i="3" a="1"/>
  <c r="AS29" i="3" s="1"/>
  <c r="AU29" i="3" a="1"/>
  <c r="AU29" i="3" s="1"/>
  <c r="AU111" i="3" a="1"/>
  <c r="AU111" i="3" s="1"/>
  <c r="AM53" i="4" s="1"/>
  <c r="AT111" i="3"/>
  <c r="AL53" i="4" s="1"/>
  <c r="AS111" i="3" a="1"/>
  <c r="AS111" i="3" s="1"/>
  <c r="AK53" i="4" s="1"/>
  <c r="AP111" i="3" a="1"/>
  <c r="AP111" i="3" s="1"/>
  <c r="AH53" i="4" s="1"/>
  <c r="AR111" i="3" a="1"/>
  <c r="AR111" i="3" s="1"/>
  <c r="AJ53" i="4" s="1"/>
  <c r="AQ111" i="3" a="1"/>
  <c r="AQ111" i="3" s="1"/>
  <c r="AI53" i="4" s="1"/>
  <c r="AO111" i="3" a="1"/>
  <c r="AO111" i="3" s="1"/>
  <c r="AG53" i="4" s="1"/>
  <c r="AU20" i="3" a="1"/>
  <c r="AU20" i="3" s="1"/>
  <c r="AS20" i="3" a="1"/>
  <c r="AS20" i="3" s="1"/>
  <c r="AR20" i="3" a="1"/>
  <c r="AR20" i="3" s="1"/>
  <c r="AO20" i="3" a="1"/>
  <c r="AO20" i="3" s="1"/>
  <c r="AT20" i="3"/>
  <c r="AQ20" i="3" a="1"/>
  <c r="AQ20" i="3" s="1"/>
  <c r="AP20" i="3" a="1"/>
  <c r="AP20" i="3" s="1"/>
  <c r="AS113" i="3" a="1"/>
  <c r="AS113" i="3" s="1"/>
  <c r="AK49" i="4" s="1"/>
  <c r="AU113" i="3" a="1"/>
  <c r="AU113" i="3" s="1"/>
  <c r="AM49" i="4" s="1"/>
  <c r="AO113" i="3" a="1"/>
  <c r="AO113" i="3" s="1"/>
  <c r="AG49" i="4" s="1"/>
  <c r="AP113" i="3" a="1"/>
  <c r="AP113" i="3" s="1"/>
  <c r="AH49" i="4" s="1"/>
  <c r="AQ113" i="3" a="1"/>
  <c r="AQ113" i="3" s="1"/>
  <c r="AI49" i="4" s="1"/>
  <c r="AR113" i="3" a="1"/>
  <c r="AR113" i="3" s="1"/>
  <c r="AJ49" i="4" s="1"/>
  <c r="AT113" i="3"/>
  <c r="AL49" i="4" s="1"/>
  <c r="AQ135" i="3" a="1"/>
  <c r="AQ135" i="3" s="1"/>
  <c r="AI105" i="4" s="1"/>
  <c r="AR135" i="3" a="1"/>
  <c r="AR135" i="3" s="1"/>
  <c r="AJ105" i="4" s="1"/>
  <c r="AP135" i="3" a="1"/>
  <c r="AP135" i="3" s="1"/>
  <c r="AH105" i="4" s="1"/>
  <c r="AT135" i="3"/>
  <c r="AL105" i="4" s="1"/>
  <c r="AO135" i="3" a="1"/>
  <c r="AO135" i="3" s="1"/>
  <c r="AG105" i="4" s="1"/>
  <c r="AS135" i="3" a="1"/>
  <c r="AS135" i="3" s="1"/>
  <c r="AK105" i="4" s="1"/>
  <c r="AU135" i="3" a="1"/>
  <c r="AU135" i="3" s="1"/>
  <c r="AM105" i="4" s="1"/>
  <c r="AR129" i="3" a="1"/>
  <c r="AR129" i="3" s="1"/>
  <c r="AJ91" i="4" s="1"/>
  <c r="AU129" i="3" a="1"/>
  <c r="AU129" i="3" s="1"/>
  <c r="AM91" i="4" s="1"/>
  <c r="AT129" i="3"/>
  <c r="AL91" i="4" s="1"/>
  <c r="AQ129" i="3" a="1"/>
  <c r="AQ129" i="3" s="1"/>
  <c r="AI91" i="4" s="1"/>
  <c r="AO129" i="3" a="1"/>
  <c r="AO129" i="3" s="1"/>
  <c r="AG91" i="4" s="1"/>
  <c r="AP129" i="3" a="1"/>
  <c r="AP129" i="3" s="1"/>
  <c r="AH91" i="4" s="1"/>
  <c r="AS129" i="3" a="1"/>
  <c r="AS129" i="3" s="1"/>
  <c r="AK91" i="4" s="1"/>
  <c r="AU15" i="3" a="1"/>
  <c r="AU15" i="3" s="1"/>
  <c r="AM201" i="4" s="1"/>
  <c r="AS15" i="3" a="1"/>
  <c r="AS15" i="3" s="1"/>
  <c r="AK201" i="4" s="1"/>
  <c r="AR15" i="3" a="1"/>
  <c r="AR15" i="3" s="1"/>
  <c r="AJ201" i="4" s="1"/>
  <c r="AO15" i="3" a="1"/>
  <c r="AO15" i="3" s="1"/>
  <c r="AG201" i="4" s="1"/>
  <c r="AP15" i="3" a="1"/>
  <c r="AP15" i="3" s="1"/>
  <c r="AH201" i="4" s="1"/>
  <c r="AQ15" i="3" a="1"/>
  <c r="AQ15" i="3" s="1"/>
  <c r="AI201" i="4" s="1"/>
  <c r="AT15" i="3"/>
  <c r="AL201" i="4" s="1"/>
  <c r="AP106" i="3" a="1"/>
  <c r="AP106" i="3" s="1"/>
  <c r="AH254" i="4" s="1"/>
  <c r="AS106" i="3" a="1"/>
  <c r="AS106" i="3" s="1"/>
  <c r="AK254" i="4" s="1"/>
  <c r="AQ106" i="3" a="1"/>
  <c r="AQ106" i="3" s="1"/>
  <c r="AI254" i="4" s="1"/>
  <c r="AU106" i="3" a="1"/>
  <c r="AU106" i="3" s="1"/>
  <c r="AM254" i="4" s="1"/>
  <c r="AT106" i="3"/>
  <c r="AL254" i="4" s="1"/>
  <c r="AR106" i="3" a="1"/>
  <c r="AR106" i="3" s="1"/>
  <c r="AJ254" i="4" s="1"/>
  <c r="AO106" i="3" a="1"/>
  <c r="AO106" i="3" s="1"/>
  <c r="AG254" i="4" s="1"/>
  <c r="AO134" i="3" a="1"/>
  <c r="AO134" i="3" s="1"/>
  <c r="AG104" i="4" s="1"/>
  <c r="AP134" i="3" a="1"/>
  <c r="AP134" i="3" s="1"/>
  <c r="AH104" i="4" s="1"/>
  <c r="AS134" i="3" a="1"/>
  <c r="AS134" i="3" s="1"/>
  <c r="AK104" i="4" s="1"/>
  <c r="AT134" i="3"/>
  <c r="AL104" i="4" s="1"/>
  <c r="AU134" i="3" a="1"/>
  <c r="AU134" i="3" s="1"/>
  <c r="AM104" i="4" s="1"/>
  <c r="AR134" i="3" a="1"/>
  <c r="AR134" i="3" s="1"/>
  <c r="AJ104" i="4" s="1"/>
  <c r="AQ134" i="3" a="1"/>
  <c r="AQ134" i="3" s="1"/>
  <c r="AI104" i="4" s="1"/>
  <c r="AO152" i="3" a="1"/>
  <c r="AO152" i="3" s="1"/>
  <c r="AG222" i="4" s="1"/>
  <c r="AS152" i="3" a="1"/>
  <c r="AS152" i="3" s="1"/>
  <c r="AK222" i="4" s="1"/>
  <c r="AR152" i="3" a="1"/>
  <c r="AR152" i="3" s="1"/>
  <c r="AJ222" i="4" s="1"/>
  <c r="AU152" i="3" a="1"/>
  <c r="AU152" i="3" s="1"/>
  <c r="AM222" i="4" s="1"/>
  <c r="AQ152" i="3" a="1"/>
  <c r="AQ152" i="3" s="1"/>
  <c r="AI222" i="4" s="1"/>
  <c r="AP152" i="3" a="1"/>
  <c r="AP152" i="3" s="1"/>
  <c r="AH222" i="4" s="1"/>
  <c r="AT152" i="3"/>
  <c r="AL222" i="4" s="1"/>
  <c r="AQ172" i="3" a="1"/>
  <c r="AQ172" i="3" s="1"/>
  <c r="AI244" i="4" s="1"/>
  <c r="AT172" i="3"/>
  <c r="AL244" i="4" s="1"/>
  <c r="AS172" i="3" a="1"/>
  <c r="AS172" i="3" s="1"/>
  <c r="AK244" i="4" s="1"/>
  <c r="AP172" i="3" a="1"/>
  <c r="AP172" i="3" s="1"/>
  <c r="AH244" i="4" s="1"/>
  <c r="AU172" i="3" a="1"/>
  <c r="AU172" i="3" s="1"/>
  <c r="AM244" i="4" s="1"/>
  <c r="AO172" i="3" a="1"/>
  <c r="AO172" i="3" s="1"/>
  <c r="AG244" i="4" s="1"/>
  <c r="AR172" i="3" a="1"/>
  <c r="AR172" i="3" s="1"/>
  <c r="AJ244" i="4" s="1"/>
  <c r="AR230" i="3" a="1"/>
  <c r="AR230" i="3" s="1"/>
  <c r="AJ308" i="4" s="1"/>
  <c r="AQ230" i="3" a="1"/>
  <c r="AQ230" i="3" s="1"/>
  <c r="AI308" i="4" s="1"/>
  <c r="AT230" i="3"/>
  <c r="AL308" i="4" s="1"/>
  <c r="AO230" i="3" a="1"/>
  <c r="AO230" i="3" s="1"/>
  <c r="AG308" i="4" s="1"/>
  <c r="AP230" i="3" a="1"/>
  <c r="AP230" i="3" s="1"/>
  <c r="AH308" i="4" s="1"/>
  <c r="AU230" i="3" a="1"/>
  <c r="AU230" i="3" s="1"/>
  <c r="AM308" i="4" s="1"/>
  <c r="AS230" i="3" a="1"/>
  <c r="AS230" i="3" s="1"/>
  <c r="AK308" i="4" s="1"/>
  <c r="AP80" i="3" a="1"/>
  <c r="AP80" i="3" s="1"/>
  <c r="AH172" i="4" s="1"/>
  <c r="AS80" i="3" a="1"/>
  <c r="AS80" i="3" s="1"/>
  <c r="AK172" i="4" s="1"/>
  <c r="AT80" i="3"/>
  <c r="AL172" i="4" s="1"/>
  <c r="AU80" i="3" a="1"/>
  <c r="AU80" i="3" s="1"/>
  <c r="AM172" i="4" s="1"/>
  <c r="AO80" i="3" a="1"/>
  <c r="AO80" i="3" s="1"/>
  <c r="AG172" i="4" s="1"/>
  <c r="AQ80" i="3" a="1"/>
  <c r="AQ80" i="3" s="1"/>
  <c r="AI172" i="4" s="1"/>
  <c r="AR80" i="3" a="1"/>
  <c r="AR80" i="3" s="1"/>
  <c r="AJ172" i="4" s="1"/>
  <c r="AS221" i="3" a="1"/>
  <c r="AS221" i="3" s="1"/>
  <c r="AK305" i="4" s="1"/>
  <c r="AP221" i="3" a="1"/>
  <c r="AP221" i="3" s="1"/>
  <c r="AH305" i="4" s="1"/>
  <c r="AU221" i="3" a="1"/>
  <c r="AU221" i="3" s="1"/>
  <c r="AM305" i="4" s="1"/>
  <c r="AT221" i="3"/>
  <c r="AL305" i="4" s="1"/>
  <c r="AQ221" i="3" a="1"/>
  <c r="AQ221" i="3" s="1"/>
  <c r="AI305" i="4" s="1"/>
  <c r="AR221" i="3" a="1"/>
  <c r="AR221" i="3" s="1"/>
  <c r="AJ305" i="4" s="1"/>
  <c r="AO221" i="3" a="1"/>
  <c r="AO221" i="3" s="1"/>
  <c r="AG305" i="4" s="1"/>
  <c r="AO44" i="3" a="1"/>
  <c r="AO44" i="3" s="1"/>
  <c r="AG152" i="4" s="1"/>
  <c r="AP44" i="3" a="1"/>
  <c r="AP44" i="3" s="1"/>
  <c r="AH152" i="4" s="1"/>
  <c r="AQ44" i="3" a="1"/>
  <c r="AQ44" i="3" s="1"/>
  <c r="AI152" i="4" s="1"/>
  <c r="AT44" i="3"/>
  <c r="AL152" i="4" s="1"/>
  <c r="AU44" i="3" a="1"/>
  <c r="AU44" i="3" s="1"/>
  <c r="AM152" i="4" s="1"/>
  <c r="AS44" i="3" a="1"/>
  <c r="AS44" i="3" s="1"/>
  <c r="AK152" i="4" s="1"/>
  <c r="AR44" i="3" a="1"/>
  <c r="AR44" i="3" s="1"/>
  <c r="AJ152" i="4" s="1"/>
  <c r="AQ144" i="3" a="1"/>
  <c r="AQ144" i="3" s="1"/>
  <c r="AI212" i="4" s="1"/>
  <c r="AU144" i="3" a="1"/>
  <c r="AU144" i="3" s="1"/>
  <c r="AM212" i="4" s="1"/>
  <c r="AT144" i="3"/>
  <c r="AL212" i="4" s="1"/>
  <c r="AS144" i="3" a="1"/>
  <c r="AS144" i="3" s="1"/>
  <c r="AK212" i="4" s="1"/>
  <c r="AP144" i="3" a="1"/>
  <c r="AP144" i="3" s="1"/>
  <c r="AH212" i="4" s="1"/>
  <c r="AO144" i="3" a="1"/>
  <c r="AO144" i="3" s="1"/>
  <c r="AG212" i="4" s="1"/>
  <c r="AR144" i="3" a="1"/>
  <c r="AR144" i="3" s="1"/>
  <c r="AJ212" i="4" s="1"/>
  <c r="AR212" i="3" a="1"/>
  <c r="AR212" i="3" s="1"/>
  <c r="AJ289" i="4" s="1"/>
  <c r="AT212" i="3"/>
  <c r="AL289" i="4" s="1"/>
  <c r="AO212" i="3" a="1"/>
  <c r="AO212" i="3" s="1"/>
  <c r="AG289" i="4" s="1"/>
  <c r="AQ212" i="3" a="1"/>
  <c r="AQ212" i="3" s="1"/>
  <c r="AI289" i="4" s="1"/>
  <c r="AP212" i="3" a="1"/>
  <c r="AP212" i="3" s="1"/>
  <c r="AH289" i="4" s="1"/>
  <c r="AS212" i="3" a="1"/>
  <c r="AS212" i="3" s="1"/>
  <c r="AK289" i="4" s="1"/>
  <c r="AU212" i="3" a="1"/>
  <c r="AU212" i="3" s="1"/>
  <c r="AM289" i="4" s="1"/>
  <c r="AU136" i="3" a="1"/>
  <c r="AU136" i="3" s="1"/>
  <c r="AM106" i="4" s="1"/>
  <c r="AO136" i="3" a="1"/>
  <c r="AO136" i="3" s="1"/>
  <c r="AG106" i="4" s="1"/>
  <c r="AR136" i="3" a="1"/>
  <c r="AR136" i="3" s="1"/>
  <c r="AJ106" i="4" s="1"/>
  <c r="AP136" i="3" a="1"/>
  <c r="AP136" i="3" s="1"/>
  <c r="AH106" i="4" s="1"/>
  <c r="AT136" i="3"/>
  <c r="AL106" i="4" s="1"/>
  <c r="AQ136" i="3" a="1"/>
  <c r="AQ136" i="3" s="1"/>
  <c r="AI106" i="4" s="1"/>
  <c r="AS136" i="3" a="1"/>
  <c r="AS136" i="3" s="1"/>
  <c r="AK106" i="4" s="1"/>
  <c r="AS154" i="3" a="1"/>
  <c r="AS154" i="3" s="1"/>
  <c r="AK230" i="4" s="1"/>
  <c r="AO154" i="3" a="1"/>
  <c r="AO154" i="3" s="1"/>
  <c r="AG230" i="4" s="1"/>
  <c r="AU154" i="3" a="1"/>
  <c r="AU154" i="3" s="1"/>
  <c r="AM230" i="4" s="1"/>
  <c r="AP154" i="3" a="1"/>
  <c r="AP154" i="3" s="1"/>
  <c r="AH230" i="4" s="1"/>
  <c r="AQ154" i="3" a="1"/>
  <c r="AQ154" i="3" s="1"/>
  <c r="AI230" i="4" s="1"/>
  <c r="AR154" i="3" a="1"/>
  <c r="AR154" i="3" s="1"/>
  <c r="AJ230" i="4" s="1"/>
  <c r="AT154" i="3"/>
  <c r="AL230" i="4" s="1"/>
  <c r="AO217" i="3" a="1"/>
  <c r="AO217" i="3" s="1"/>
  <c r="AG282" i="4" s="1"/>
  <c r="AQ217" i="3" a="1"/>
  <c r="AQ217" i="3" s="1"/>
  <c r="AI282" i="4" s="1"/>
  <c r="AS217" i="3" a="1"/>
  <c r="AS217" i="3" s="1"/>
  <c r="AK282" i="4" s="1"/>
  <c r="AR217" i="3" a="1"/>
  <c r="AR217" i="3" s="1"/>
  <c r="AJ282" i="4" s="1"/>
  <c r="AU217" i="3" a="1"/>
  <c r="AU217" i="3" s="1"/>
  <c r="AM282" i="4" s="1"/>
  <c r="AP217" i="3" a="1"/>
  <c r="AP217" i="3" s="1"/>
  <c r="AH282" i="4" s="1"/>
  <c r="AT217" i="3"/>
  <c r="AL282" i="4" s="1"/>
  <c r="AS228" i="3" a="1"/>
  <c r="AS228" i="3" s="1"/>
  <c r="AK306" i="4" s="1"/>
  <c r="AU228" i="3" a="1"/>
  <c r="AU228" i="3" s="1"/>
  <c r="AM306" i="4" s="1"/>
  <c r="AP228" i="3" a="1"/>
  <c r="AP228" i="3" s="1"/>
  <c r="AH306" i="4" s="1"/>
  <c r="AQ228" i="3" a="1"/>
  <c r="AQ228" i="3" s="1"/>
  <c r="AI306" i="4" s="1"/>
  <c r="AR228" i="3" a="1"/>
  <c r="AR228" i="3" s="1"/>
  <c r="AJ306" i="4" s="1"/>
  <c r="AT228" i="3"/>
  <c r="AL306" i="4" s="1"/>
  <c r="AO228" i="3" a="1"/>
  <c r="AO228" i="3" s="1"/>
  <c r="AG306" i="4" s="1"/>
  <c r="AU79" i="3" a="1"/>
  <c r="AU79" i="3" s="1"/>
  <c r="AM168" i="4" s="1"/>
  <c r="AT79" i="3"/>
  <c r="AL168" i="4" s="1"/>
  <c r="AS79" i="3" a="1"/>
  <c r="AS79" i="3" s="1"/>
  <c r="AK168" i="4" s="1"/>
  <c r="AO79" i="3" a="1"/>
  <c r="AO79" i="3" s="1"/>
  <c r="AG168" i="4" s="1"/>
  <c r="AR79" i="3" a="1"/>
  <c r="AR79" i="3" s="1"/>
  <c r="AJ168" i="4" s="1"/>
  <c r="AP79" i="3" a="1"/>
  <c r="AP79" i="3" s="1"/>
  <c r="AH168" i="4" s="1"/>
  <c r="AQ79" i="3" a="1"/>
  <c r="AQ79" i="3" s="1"/>
  <c r="AI168" i="4" s="1"/>
  <c r="AS91" i="3" a="1"/>
  <c r="AS91" i="3" s="1"/>
  <c r="AK64" i="4" s="1"/>
  <c r="AP91" i="3" a="1"/>
  <c r="AP91" i="3" s="1"/>
  <c r="AH64" i="4" s="1"/>
  <c r="AO91" i="3" a="1"/>
  <c r="AO91" i="3" s="1"/>
  <c r="AG64" i="4" s="1"/>
  <c r="AU91" i="3" a="1"/>
  <c r="AU91" i="3" s="1"/>
  <c r="AM64" i="4" s="1"/>
  <c r="AT91" i="3"/>
  <c r="AL64" i="4" s="1"/>
  <c r="AR91" i="3" a="1"/>
  <c r="AR91" i="3" s="1"/>
  <c r="AJ64" i="4" s="1"/>
  <c r="AQ91" i="3" a="1"/>
  <c r="AQ91" i="3" s="1"/>
  <c r="AI64" i="4" s="1"/>
  <c r="AP46" i="3" a="1"/>
  <c r="AP46" i="3" s="1"/>
  <c r="AH154" i="4" s="1"/>
  <c r="AR46" i="3" a="1"/>
  <c r="AR46" i="3" s="1"/>
  <c r="AJ154" i="4" s="1"/>
  <c r="AU46" i="3" a="1"/>
  <c r="AU46" i="3" s="1"/>
  <c r="AM154" i="4" s="1"/>
  <c r="AQ46" i="3" a="1"/>
  <c r="AQ46" i="3" s="1"/>
  <c r="AI154" i="4" s="1"/>
  <c r="AT46" i="3"/>
  <c r="AL154" i="4" s="1"/>
  <c r="AS46" i="3" a="1"/>
  <c r="AS46" i="3" s="1"/>
  <c r="AK154" i="4" s="1"/>
  <c r="AO46" i="3" a="1"/>
  <c r="AO46" i="3" s="1"/>
  <c r="AG154" i="4" s="1"/>
  <c r="AS177" i="3" a="1"/>
  <c r="AS177" i="3" s="1"/>
  <c r="AP177" i="3" a="1"/>
  <c r="AP177" i="3" s="1"/>
  <c r="AT177" i="3"/>
  <c r="AQ177" i="3" a="1"/>
  <c r="AQ177" i="3" s="1"/>
  <c r="AU177" i="3" a="1"/>
  <c r="AU177" i="3" s="1"/>
  <c r="AO177" i="3" a="1"/>
  <c r="AO177" i="3" s="1"/>
  <c r="AR177" i="3" a="1"/>
  <c r="AR177" i="3" s="1"/>
  <c r="AP235" i="3" a="1"/>
  <c r="AP235" i="3" s="1"/>
  <c r="AO235" i="3" a="1"/>
  <c r="AO235" i="3" s="1"/>
  <c r="AU235" i="3" a="1"/>
  <c r="AU235" i="3" s="1"/>
  <c r="AS235" i="3" a="1"/>
  <c r="AS235" i="3" s="1"/>
  <c r="AT235" i="3"/>
  <c r="AQ235" i="3" a="1"/>
  <c r="AQ235" i="3" s="1"/>
  <c r="AR235" i="3" a="1"/>
  <c r="AR235" i="3" s="1"/>
  <c r="AP92" i="3" a="1"/>
  <c r="AP92" i="3" s="1"/>
  <c r="AH65" i="4" s="1"/>
  <c r="AU92" i="3" a="1"/>
  <c r="AU92" i="3" s="1"/>
  <c r="AM65" i="4" s="1"/>
  <c r="AO92" i="3" a="1"/>
  <c r="AO92" i="3" s="1"/>
  <c r="AG65" i="4" s="1"/>
  <c r="AS92" i="3" a="1"/>
  <c r="AS92" i="3" s="1"/>
  <c r="AK65" i="4" s="1"/>
  <c r="AT92" i="3"/>
  <c r="AL65" i="4" s="1"/>
  <c r="AQ92" i="3" a="1"/>
  <c r="AQ92" i="3" s="1"/>
  <c r="AI65" i="4" s="1"/>
  <c r="AR92" i="3" a="1"/>
  <c r="AR92" i="3" s="1"/>
  <c r="AJ65" i="4" s="1"/>
  <c r="AR200" i="3" a="1"/>
  <c r="AR200" i="3" s="1"/>
  <c r="AJ318" i="4" s="1"/>
  <c r="AT200" i="3"/>
  <c r="AL318" i="4" s="1"/>
  <c r="AQ200" i="3" a="1"/>
  <c r="AQ200" i="3" s="1"/>
  <c r="AI318" i="4" s="1"/>
  <c r="AO200" i="3" a="1"/>
  <c r="AO200" i="3" s="1"/>
  <c r="AG318" i="4" s="1"/>
  <c r="AU200" i="3" a="1"/>
  <c r="AU200" i="3" s="1"/>
  <c r="AM318" i="4" s="1"/>
  <c r="AS200" i="3" a="1"/>
  <c r="AS200" i="3" s="1"/>
  <c r="AK318" i="4" s="1"/>
  <c r="AP200" i="3" a="1"/>
  <c r="AP200" i="3" s="1"/>
  <c r="AH318" i="4" s="1"/>
  <c r="AQ224" i="3" a="1"/>
  <c r="AQ224" i="3" s="1"/>
  <c r="AI314" i="4" s="1"/>
  <c r="AO224" i="3" a="1"/>
  <c r="AO224" i="3" s="1"/>
  <c r="AG314" i="4" s="1"/>
  <c r="AR224" i="3" a="1"/>
  <c r="AR224" i="3" s="1"/>
  <c r="AJ314" i="4" s="1"/>
  <c r="AT224" i="3"/>
  <c r="AL314" i="4" s="1"/>
  <c r="AS224" i="3" a="1"/>
  <c r="AS224" i="3" s="1"/>
  <c r="AK314" i="4" s="1"/>
  <c r="AU224" i="3" a="1"/>
  <c r="AU224" i="3" s="1"/>
  <c r="AM314" i="4" s="1"/>
  <c r="AP224" i="3" a="1"/>
  <c r="AP224" i="3" s="1"/>
  <c r="AH314" i="4" s="1"/>
  <c r="AU142" i="3" a="1"/>
  <c r="AU142" i="3" s="1"/>
  <c r="AM210" i="4" s="1"/>
  <c r="AT142" i="3"/>
  <c r="AL210" i="4" s="1"/>
  <c r="AQ142" i="3" a="1"/>
  <c r="AQ142" i="3" s="1"/>
  <c r="AI210" i="4" s="1"/>
  <c r="AO142" i="3" a="1"/>
  <c r="AO142" i="3" s="1"/>
  <c r="AG210" i="4" s="1"/>
  <c r="AR142" i="3" a="1"/>
  <c r="AR142" i="3" s="1"/>
  <c r="AJ210" i="4" s="1"/>
  <c r="AS142" i="3" a="1"/>
  <c r="AS142" i="3" s="1"/>
  <c r="AK210" i="4" s="1"/>
  <c r="AP142" i="3" a="1"/>
  <c r="AP142" i="3" s="1"/>
  <c r="AH210" i="4" s="1"/>
  <c r="AT115" i="3"/>
  <c r="AS115" i="3" a="1"/>
  <c r="AS115" i="3" s="1"/>
  <c r="AP115" i="3" a="1"/>
  <c r="AP115" i="3" s="1"/>
  <c r="AQ115" i="3" a="1"/>
  <c r="AQ115" i="3" s="1"/>
  <c r="AO115" i="3" a="1"/>
  <c r="AO115" i="3" s="1"/>
  <c r="AR115" i="3" a="1"/>
  <c r="AR115" i="3" s="1"/>
  <c r="AU115" i="3" a="1"/>
  <c r="AU115" i="3" s="1"/>
  <c r="AR103" i="3" a="1"/>
  <c r="AR103" i="3" s="1"/>
  <c r="AJ235" i="4" s="1"/>
  <c r="AU103" i="3" a="1"/>
  <c r="AU103" i="3" s="1"/>
  <c r="AM235" i="4" s="1"/>
  <c r="AS103" i="3" a="1"/>
  <c r="AS103" i="3" s="1"/>
  <c r="AK235" i="4" s="1"/>
  <c r="AP103" i="3" a="1"/>
  <c r="AP103" i="3" s="1"/>
  <c r="AH235" i="4" s="1"/>
  <c r="AQ103" i="3" a="1"/>
  <c r="AQ103" i="3" s="1"/>
  <c r="AI235" i="4" s="1"/>
  <c r="AT103" i="3"/>
  <c r="AL235" i="4" s="1"/>
  <c r="AO103" i="3" a="1"/>
  <c r="AO103" i="3" s="1"/>
  <c r="AG235" i="4" s="1"/>
  <c r="AU151" i="3" a="1"/>
  <c r="AU151" i="3" s="1"/>
  <c r="AM213" i="4" s="1"/>
  <c r="AT151" i="3"/>
  <c r="AL213" i="4" s="1"/>
  <c r="AQ151" i="3" a="1"/>
  <c r="AQ151" i="3" s="1"/>
  <c r="AI213" i="4" s="1"/>
  <c r="AR151" i="3" a="1"/>
  <c r="AR151" i="3" s="1"/>
  <c r="AJ213" i="4" s="1"/>
  <c r="AO151" i="3" a="1"/>
  <c r="AO151" i="3" s="1"/>
  <c r="AG213" i="4" s="1"/>
  <c r="AS151" i="3" a="1"/>
  <c r="AS151" i="3" s="1"/>
  <c r="AK213" i="4" s="1"/>
  <c r="AP151" i="3" a="1"/>
  <c r="AP151" i="3" s="1"/>
  <c r="AH213" i="4" s="1"/>
  <c r="AT215" i="3"/>
  <c r="AL286" i="4" s="1"/>
  <c r="AO215" i="3" a="1"/>
  <c r="AO215" i="3" s="1"/>
  <c r="AG286" i="4" s="1"/>
  <c r="AQ215" i="3" a="1"/>
  <c r="AQ215" i="3" s="1"/>
  <c r="AI286" i="4" s="1"/>
  <c r="AP215" i="3" a="1"/>
  <c r="AP215" i="3" s="1"/>
  <c r="AH286" i="4" s="1"/>
  <c r="AR215" i="3" a="1"/>
  <c r="AR215" i="3" s="1"/>
  <c r="AJ286" i="4" s="1"/>
  <c r="AS215" i="3" a="1"/>
  <c r="AS215" i="3" s="1"/>
  <c r="AK286" i="4" s="1"/>
  <c r="AU215" i="3" a="1"/>
  <c r="AU215" i="3" s="1"/>
  <c r="AM286" i="4" s="1"/>
  <c r="AU138" i="3" a="1"/>
  <c r="AU138" i="3" s="1"/>
  <c r="AM102" i="4" s="1"/>
  <c r="AQ138" i="3" a="1"/>
  <c r="AQ138" i="3" s="1"/>
  <c r="AI102" i="4" s="1"/>
  <c r="AT138" i="3"/>
  <c r="AL102" i="4" s="1"/>
  <c r="AR138" i="3" a="1"/>
  <c r="AR138" i="3" s="1"/>
  <c r="AJ102" i="4" s="1"/>
  <c r="AS138" i="3" a="1"/>
  <c r="AS138" i="3" s="1"/>
  <c r="AK102" i="4" s="1"/>
  <c r="AP138" i="3" a="1"/>
  <c r="AP138" i="3" s="1"/>
  <c r="AH102" i="4" s="1"/>
  <c r="AO138" i="3" a="1"/>
  <c r="AO138" i="3" s="1"/>
  <c r="AG102" i="4" s="1"/>
  <c r="AQ156" i="3" a="1"/>
  <c r="AQ156" i="3" s="1"/>
  <c r="AI226" i="4" s="1"/>
  <c r="AR156" i="3" a="1"/>
  <c r="AR156" i="3" s="1"/>
  <c r="AJ226" i="4" s="1"/>
  <c r="AP156" i="3" a="1"/>
  <c r="AP156" i="3" s="1"/>
  <c r="AH226" i="4" s="1"/>
  <c r="AT156" i="3"/>
  <c r="AL226" i="4" s="1"/>
  <c r="AO156" i="3" a="1"/>
  <c r="AO156" i="3" s="1"/>
  <c r="AG226" i="4" s="1"/>
  <c r="AS156" i="3" a="1"/>
  <c r="AS156" i="3" s="1"/>
  <c r="AK226" i="4" s="1"/>
  <c r="AU156" i="3" a="1"/>
  <c r="AU156" i="3" s="1"/>
  <c r="AM226" i="4" s="1"/>
  <c r="AU150" i="3" a="1"/>
  <c r="AU150" i="3" s="1"/>
  <c r="AM206" i="4" s="1"/>
  <c r="AQ150" i="3" a="1"/>
  <c r="AQ150" i="3" s="1"/>
  <c r="AI206" i="4" s="1"/>
  <c r="AP150" i="3" a="1"/>
  <c r="AP150" i="3" s="1"/>
  <c r="AH206" i="4" s="1"/>
  <c r="AT150" i="3"/>
  <c r="AL206" i="4" s="1"/>
  <c r="AO150" i="3" a="1"/>
  <c r="AO150" i="3" s="1"/>
  <c r="AG206" i="4" s="1"/>
  <c r="AS150" i="3" a="1"/>
  <c r="AS150" i="3" s="1"/>
  <c r="AK206" i="4" s="1"/>
  <c r="AR150" i="3" a="1"/>
  <c r="AR150" i="3" s="1"/>
  <c r="AJ206" i="4" s="1"/>
  <c r="AQ81" i="3" a="1"/>
  <c r="AQ81" i="3" s="1"/>
  <c r="AI173" i="4" s="1"/>
  <c r="AR81" i="3" a="1"/>
  <c r="AR81" i="3" s="1"/>
  <c r="AJ173" i="4" s="1"/>
  <c r="AU81" i="3" a="1"/>
  <c r="AU81" i="3" s="1"/>
  <c r="AM173" i="4" s="1"/>
  <c r="AO81" i="3" a="1"/>
  <c r="AO81" i="3" s="1"/>
  <c r="AG173" i="4" s="1"/>
  <c r="AT81" i="3"/>
  <c r="AL173" i="4" s="1"/>
  <c r="AS81" i="3" a="1"/>
  <c r="AS81" i="3" s="1"/>
  <c r="AK173" i="4" s="1"/>
  <c r="AP81" i="3" a="1"/>
  <c r="AP81" i="3" s="1"/>
  <c r="AH173" i="4" s="1"/>
  <c r="AT36" i="3"/>
  <c r="AU36" i="3" a="1"/>
  <c r="AU36" i="3" s="1"/>
  <c r="AS36" i="3" a="1"/>
  <c r="AS36" i="3" s="1"/>
  <c r="AR36" i="3" a="1"/>
  <c r="AR36" i="3" s="1"/>
  <c r="AQ36" i="3" a="1"/>
  <c r="AQ36" i="3" s="1"/>
  <c r="AP36" i="3" a="1"/>
  <c r="AP36" i="3" s="1"/>
  <c r="AO36" i="3" a="1"/>
  <c r="AO36" i="3" s="1"/>
  <c r="AP33" i="3" a="1"/>
  <c r="AP33" i="3" s="1"/>
  <c r="AU33" i="3" a="1"/>
  <c r="AU33" i="3" s="1"/>
  <c r="AO33" i="3" a="1"/>
  <c r="AO33" i="3" s="1"/>
  <c r="AS33" i="3" a="1"/>
  <c r="AS33" i="3" s="1"/>
  <c r="AR33" i="3" a="1"/>
  <c r="AR33" i="3" s="1"/>
  <c r="AT33" i="3"/>
  <c r="AQ33" i="3" a="1"/>
  <c r="AQ33" i="3" s="1"/>
  <c r="AT204" i="3"/>
  <c r="AL323" i="4" s="1"/>
  <c r="AQ204" i="3" a="1"/>
  <c r="AQ204" i="3" s="1"/>
  <c r="AI323" i="4" s="1"/>
  <c r="AR204" i="3" a="1"/>
  <c r="AR204" i="3" s="1"/>
  <c r="AJ323" i="4" s="1"/>
  <c r="AO204" i="3" a="1"/>
  <c r="AO204" i="3" s="1"/>
  <c r="AG323" i="4" s="1"/>
  <c r="AS204" i="3" a="1"/>
  <c r="AS204" i="3" s="1"/>
  <c r="AK323" i="4" s="1"/>
  <c r="AP204" i="3" a="1"/>
  <c r="AP204" i="3" s="1"/>
  <c r="AH323" i="4" s="1"/>
  <c r="AU204" i="3" a="1"/>
  <c r="AU204" i="3" s="1"/>
  <c r="AM323" i="4" s="1"/>
  <c r="AU140" i="3" a="1"/>
  <c r="AU140" i="3" s="1"/>
  <c r="AM110" i="4" s="1"/>
  <c r="AO140" i="3" a="1"/>
  <c r="AO140" i="3" s="1"/>
  <c r="AG110" i="4" s="1"/>
  <c r="AR140" i="3" a="1"/>
  <c r="AR140" i="3" s="1"/>
  <c r="AJ110" i="4" s="1"/>
  <c r="AP140" i="3" a="1"/>
  <c r="AP140" i="3" s="1"/>
  <c r="AH110" i="4" s="1"/>
  <c r="AT140" i="3"/>
  <c r="AL110" i="4" s="1"/>
  <c r="AQ140" i="3" a="1"/>
  <c r="AQ140" i="3" s="1"/>
  <c r="AI110" i="4" s="1"/>
  <c r="AS140" i="3" a="1"/>
  <c r="AS140" i="3" s="1"/>
  <c r="AK110" i="4" s="1"/>
  <c r="AO120" i="3" a="1"/>
  <c r="AO120" i="3" s="1"/>
  <c r="AG88" i="4" s="1"/>
  <c r="AQ120" i="3" a="1"/>
  <c r="AQ120" i="3" s="1"/>
  <c r="AI88" i="4" s="1"/>
  <c r="AU120" i="3" a="1"/>
  <c r="AU120" i="3" s="1"/>
  <c r="AM88" i="4" s="1"/>
  <c r="AS120" i="3" a="1"/>
  <c r="AS120" i="3" s="1"/>
  <c r="AK88" i="4" s="1"/>
  <c r="AR120" i="3" a="1"/>
  <c r="AR120" i="3" s="1"/>
  <c r="AJ88" i="4" s="1"/>
  <c r="AT120" i="3"/>
  <c r="AL88" i="4" s="1"/>
  <c r="AP120" i="3" a="1"/>
  <c r="AP120" i="3" s="1"/>
  <c r="AH88" i="4" s="1"/>
  <c r="AQ192" i="3" a="1"/>
  <c r="AQ192" i="3" s="1"/>
  <c r="AI221" i="4" s="1"/>
  <c r="AS192" i="3" a="1"/>
  <c r="AS192" i="3" s="1"/>
  <c r="AK221" i="4" s="1"/>
  <c r="AR192" i="3" a="1"/>
  <c r="AR192" i="3" s="1"/>
  <c r="AJ221" i="4" s="1"/>
  <c r="AT192" i="3"/>
  <c r="AL221" i="4" s="1"/>
  <c r="AU192" i="3" a="1"/>
  <c r="AU192" i="3" s="1"/>
  <c r="AM221" i="4" s="1"/>
  <c r="AP192" i="3" a="1"/>
  <c r="AP192" i="3" s="1"/>
  <c r="AH221" i="4" s="1"/>
  <c r="AO192" i="3" a="1"/>
  <c r="AO192" i="3" s="1"/>
  <c r="AG221" i="4" s="1"/>
  <c r="AR191" i="3" a="1"/>
  <c r="AR191" i="3" s="1"/>
  <c r="AJ202" i="4" s="1"/>
  <c r="AT191" i="3"/>
  <c r="AL202" i="4" s="1"/>
  <c r="AO191" i="3" a="1"/>
  <c r="AO191" i="3" s="1"/>
  <c r="AG202" i="4" s="1"/>
  <c r="AU191" i="3" a="1"/>
  <c r="AU191" i="3" s="1"/>
  <c r="AM202" i="4" s="1"/>
  <c r="AQ191" i="3" a="1"/>
  <c r="AQ191" i="3" s="1"/>
  <c r="AI202" i="4" s="1"/>
  <c r="AS191" i="3" a="1"/>
  <c r="AS191" i="3" s="1"/>
  <c r="AK202" i="4" s="1"/>
  <c r="AP191" i="3" a="1"/>
  <c r="AP191" i="3" s="1"/>
  <c r="AH202" i="4" s="1"/>
  <c r="AS123" i="3" a="1"/>
  <c r="AS123" i="3" s="1"/>
  <c r="AK85" i="4" s="1"/>
  <c r="AP123" i="3" a="1"/>
  <c r="AP123" i="3" s="1"/>
  <c r="AH85" i="4" s="1"/>
  <c r="AU123" i="3" a="1"/>
  <c r="AU123" i="3" s="1"/>
  <c r="AM85" i="4" s="1"/>
  <c r="AR123" i="3" a="1"/>
  <c r="AR123" i="3" s="1"/>
  <c r="AJ85" i="4" s="1"/>
  <c r="AT123" i="3"/>
  <c r="AL85" i="4" s="1"/>
  <c r="AQ123" i="3" a="1"/>
  <c r="AQ123" i="3" s="1"/>
  <c r="AI85" i="4" s="1"/>
  <c r="AO123" i="3" a="1"/>
  <c r="AO123" i="3" s="1"/>
  <c r="AG85" i="4" s="1"/>
  <c r="AP141" i="3" a="1"/>
  <c r="AP141" i="3" s="1"/>
  <c r="AH203" i="4" s="1"/>
  <c r="AQ141" i="3" a="1"/>
  <c r="AQ141" i="3" s="1"/>
  <c r="AI203" i="4" s="1"/>
  <c r="AU141" i="3" a="1"/>
  <c r="AU141" i="3" s="1"/>
  <c r="AM203" i="4" s="1"/>
  <c r="AS141" i="3" a="1"/>
  <c r="AS141" i="3" s="1"/>
  <c r="AK203" i="4" s="1"/>
  <c r="AT141" i="3"/>
  <c r="AL203" i="4" s="1"/>
  <c r="AO141" i="3" a="1"/>
  <c r="AO141" i="3" s="1"/>
  <c r="AG203" i="4" s="1"/>
  <c r="AR141" i="3" a="1"/>
  <c r="AR141" i="3" s="1"/>
  <c r="AJ203" i="4" s="1"/>
  <c r="AQ40" i="3" a="1"/>
  <c r="AQ40" i="3" s="1"/>
  <c r="AI123" i="4" s="1"/>
  <c r="AP40" i="3" a="1"/>
  <c r="AP40" i="3" s="1"/>
  <c r="AH123" i="4" s="1"/>
  <c r="AS40" i="3" a="1"/>
  <c r="AS40" i="3" s="1"/>
  <c r="AK123" i="4" s="1"/>
  <c r="AO40" i="3" a="1"/>
  <c r="AO40" i="3" s="1"/>
  <c r="AG123" i="4" s="1"/>
  <c r="AU40" i="3" a="1"/>
  <c r="AU40" i="3" s="1"/>
  <c r="AM123" i="4" s="1"/>
  <c r="AT40" i="3"/>
  <c r="AL123" i="4" s="1"/>
  <c r="AR40" i="3" a="1"/>
  <c r="AR40" i="3" s="1"/>
  <c r="AJ123" i="4" s="1"/>
  <c r="AO231" i="3" a="1"/>
  <c r="AO231" i="3" s="1"/>
  <c r="AG315" i="4" s="1"/>
  <c r="AP231" i="3" a="1"/>
  <c r="AP231" i="3" s="1"/>
  <c r="AH315" i="4" s="1"/>
  <c r="AQ231" i="3" a="1"/>
  <c r="AQ231" i="3" s="1"/>
  <c r="AI315" i="4" s="1"/>
  <c r="AS231" i="3" a="1"/>
  <c r="AS231" i="3" s="1"/>
  <c r="AK315" i="4" s="1"/>
  <c r="AR231" i="3" a="1"/>
  <c r="AR231" i="3" s="1"/>
  <c r="AJ315" i="4" s="1"/>
  <c r="AU231" i="3" a="1"/>
  <c r="AU231" i="3" s="1"/>
  <c r="AM315" i="4" s="1"/>
  <c r="AT231" i="3"/>
  <c r="AL315" i="4" s="1"/>
  <c r="AQ181" i="3" a="1"/>
  <c r="AQ181" i="3" s="1"/>
  <c r="AT181" i="3"/>
  <c r="AU181" i="3" a="1"/>
  <c r="AU181" i="3" s="1"/>
  <c r="AO181" i="3" a="1"/>
  <c r="AO181" i="3" s="1"/>
  <c r="AP181" i="3" a="1"/>
  <c r="AP181" i="3" s="1"/>
  <c r="AR181" i="3" a="1"/>
  <c r="AR181" i="3" s="1"/>
  <c r="AS181" i="3" a="1"/>
  <c r="AS181" i="3" s="1"/>
  <c r="AS32" i="3" a="1"/>
  <c r="AS32" i="3" s="1"/>
  <c r="AU32" i="3" a="1"/>
  <c r="AU32" i="3" s="1"/>
  <c r="AR32" i="3" a="1"/>
  <c r="AR32" i="3" s="1"/>
  <c r="AQ32" i="3" a="1"/>
  <c r="AQ32" i="3" s="1"/>
  <c r="AP32" i="3" a="1"/>
  <c r="AP32" i="3" s="1"/>
  <c r="AT32" i="3"/>
  <c r="AO32" i="3" a="1"/>
  <c r="AO32" i="3" s="1"/>
  <c r="AS35" i="3" a="1"/>
  <c r="AS35" i="3" s="1"/>
  <c r="AU35" i="3" a="1"/>
  <c r="AU35" i="3" s="1"/>
  <c r="AT35" i="3"/>
  <c r="AQ35" i="3" a="1"/>
  <c r="AQ35" i="3" s="1"/>
  <c r="AP35" i="3" a="1"/>
  <c r="AP35" i="3" s="1"/>
  <c r="AR35" i="3" a="1"/>
  <c r="AR35" i="3" s="1"/>
  <c r="AO35" i="3" a="1"/>
  <c r="AO35" i="3" s="1"/>
  <c r="AS182" i="3" a="1"/>
  <c r="AS182" i="3" s="1"/>
  <c r="AP182" i="3" a="1"/>
  <c r="AP182" i="3" s="1"/>
  <c r="AU182" i="3" a="1"/>
  <c r="AU182" i="3" s="1"/>
  <c r="AT182" i="3"/>
  <c r="AQ182" i="3" a="1"/>
  <c r="AQ182" i="3" s="1"/>
  <c r="AR182" i="3" a="1"/>
  <c r="AR182" i="3" s="1"/>
  <c r="AO182" i="3" a="1"/>
  <c r="AO182" i="3" s="1"/>
  <c r="AT148" i="3"/>
  <c r="AL204" i="4" s="1"/>
  <c r="AR148" i="3" a="1"/>
  <c r="AR148" i="3" s="1"/>
  <c r="AJ204" i="4" s="1"/>
  <c r="AQ148" i="3" a="1"/>
  <c r="AQ148" i="3" s="1"/>
  <c r="AI204" i="4" s="1"/>
  <c r="AO148" i="3" a="1"/>
  <c r="AO148" i="3" s="1"/>
  <c r="AG204" i="4" s="1"/>
  <c r="AS148" i="3" a="1"/>
  <c r="AS148" i="3" s="1"/>
  <c r="AK204" i="4" s="1"/>
  <c r="AU148" i="3" a="1"/>
  <c r="AU148" i="3" s="1"/>
  <c r="AM204" i="4" s="1"/>
  <c r="AP148" i="3" a="1"/>
  <c r="AP148" i="3" s="1"/>
  <c r="AH204" i="4" s="1"/>
  <c r="AU105" i="3" a="1"/>
  <c r="AU105" i="3" s="1"/>
  <c r="AM252" i="4" s="1"/>
  <c r="AO105" i="3" a="1"/>
  <c r="AO105" i="3" s="1"/>
  <c r="AG252" i="4" s="1"/>
  <c r="AR105" i="3" a="1"/>
  <c r="AR105" i="3" s="1"/>
  <c r="AJ252" i="4" s="1"/>
  <c r="AT105" i="3"/>
  <c r="AL252" i="4" s="1"/>
  <c r="AP105" i="3" a="1"/>
  <c r="AP105" i="3" s="1"/>
  <c r="AH252" i="4" s="1"/>
  <c r="AS105" i="3" a="1"/>
  <c r="AS105" i="3" s="1"/>
  <c r="AK252" i="4" s="1"/>
  <c r="AQ105" i="3" a="1"/>
  <c r="AQ105" i="3" s="1"/>
  <c r="AI252" i="4" s="1"/>
  <c r="AQ126" i="3" a="1"/>
  <c r="AQ126" i="3" s="1"/>
  <c r="AI82" i="4" s="1"/>
  <c r="AR126" i="3" a="1"/>
  <c r="AR126" i="3" s="1"/>
  <c r="AJ82" i="4" s="1"/>
  <c r="AU126" i="3" a="1"/>
  <c r="AU126" i="3" s="1"/>
  <c r="AM82" i="4" s="1"/>
  <c r="AP126" i="3" a="1"/>
  <c r="AP126" i="3" s="1"/>
  <c r="AH82" i="4" s="1"/>
  <c r="AS126" i="3" a="1"/>
  <c r="AS126" i="3" s="1"/>
  <c r="AK82" i="4" s="1"/>
  <c r="AO126" i="3" a="1"/>
  <c r="AO126" i="3" s="1"/>
  <c r="AG82" i="4" s="1"/>
  <c r="AT126" i="3"/>
  <c r="AL82" i="4" s="1"/>
  <c r="AP194" i="3" a="1"/>
  <c r="AP194" i="3" s="1"/>
  <c r="AH279" i="4" s="1"/>
  <c r="AS194" i="3" a="1"/>
  <c r="AS194" i="3" s="1"/>
  <c r="AK279" i="4" s="1"/>
  <c r="AR194" i="3" a="1"/>
  <c r="AR194" i="3" s="1"/>
  <c r="AJ279" i="4" s="1"/>
  <c r="AT194" i="3"/>
  <c r="AL279" i="4" s="1"/>
  <c r="AU194" i="3" a="1"/>
  <c r="AU194" i="3" s="1"/>
  <c r="AM279" i="4" s="1"/>
  <c r="AO194" i="3" a="1"/>
  <c r="AO194" i="3" s="1"/>
  <c r="AG279" i="4" s="1"/>
  <c r="AQ194" i="3" a="1"/>
  <c r="AQ194" i="3" s="1"/>
  <c r="AI279" i="4" s="1"/>
  <c r="AQ13" i="3" a="1"/>
  <c r="AQ13" i="3" s="1"/>
  <c r="AI98" i="4" s="1"/>
  <c r="AP13" i="3" a="1"/>
  <c r="AP13" i="3" s="1"/>
  <c r="AH98" i="4" s="1"/>
  <c r="AO13" i="3" a="1"/>
  <c r="AO13" i="3" s="1"/>
  <c r="AG98" i="4" s="1"/>
  <c r="AU13" i="3" a="1"/>
  <c r="AU13" i="3" s="1"/>
  <c r="AM98" i="4" s="1"/>
  <c r="AR13" i="3" a="1"/>
  <c r="AR13" i="3" s="1"/>
  <c r="AJ98" i="4" s="1"/>
  <c r="AT13" i="3"/>
  <c r="AL98" i="4" s="1"/>
  <c r="AS13" i="3" a="1"/>
  <c r="AS13" i="3" s="1"/>
  <c r="AK98" i="4" s="1"/>
  <c r="AU26" i="3" a="1"/>
  <c r="AU26" i="3" s="1"/>
  <c r="AM112" i="4" s="1"/>
  <c r="AQ26" i="3" a="1"/>
  <c r="AQ26" i="3" s="1"/>
  <c r="AI112" i="4" s="1"/>
  <c r="AP26" i="3" a="1"/>
  <c r="AP26" i="3" s="1"/>
  <c r="AH112" i="4" s="1"/>
  <c r="AR26" i="3" a="1"/>
  <c r="AR26" i="3" s="1"/>
  <c r="AJ112" i="4" s="1"/>
  <c r="AT26" i="3"/>
  <c r="AL112" i="4" s="1"/>
  <c r="AO26" i="3" a="1"/>
  <c r="AO26" i="3" s="1"/>
  <c r="AG112" i="4" s="1"/>
  <c r="AS26" i="3" a="1"/>
  <c r="AS26" i="3" s="1"/>
  <c r="AK112" i="4" s="1"/>
  <c r="AT169" i="3"/>
  <c r="AL247" i="4" s="1"/>
  <c r="AU169" i="3" a="1"/>
  <c r="AU169" i="3" s="1"/>
  <c r="AM247" i="4" s="1"/>
  <c r="AS169" i="3" a="1"/>
  <c r="AS169" i="3" s="1"/>
  <c r="AK247" i="4" s="1"/>
  <c r="AQ169" i="3" a="1"/>
  <c r="AQ169" i="3" s="1"/>
  <c r="AI247" i="4" s="1"/>
  <c r="AP169" i="3" a="1"/>
  <c r="AP169" i="3" s="1"/>
  <c r="AH247" i="4" s="1"/>
  <c r="AR169" i="3" a="1"/>
  <c r="AR169" i="3" s="1"/>
  <c r="AJ247" i="4" s="1"/>
  <c r="AO169" i="3" a="1"/>
  <c r="AO169" i="3" s="1"/>
  <c r="AG247" i="4" s="1"/>
  <c r="AR42" i="3" a="1"/>
  <c r="AR42" i="3" s="1"/>
  <c r="AP42" i="3" a="1"/>
  <c r="AP42" i="3" s="1"/>
  <c r="AQ42" i="3" a="1"/>
  <c r="AQ42" i="3" s="1"/>
  <c r="AO42" i="3" a="1"/>
  <c r="AO42" i="3" s="1"/>
  <c r="AU42" i="3" a="1"/>
  <c r="AU42" i="3" s="1"/>
  <c r="AS42" i="3" a="1"/>
  <c r="AS42" i="3" s="1"/>
  <c r="AT42" i="3"/>
  <c r="AP203" i="3" a="1"/>
  <c r="AP203" i="3" s="1"/>
  <c r="AH322" i="4" s="1"/>
  <c r="AQ203" i="3" a="1"/>
  <c r="AQ203" i="3" s="1"/>
  <c r="AI322" i="4" s="1"/>
  <c r="AS203" i="3" a="1"/>
  <c r="AS203" i="3" s="1"/>
  <c r="AK322" i="4" s="1"/>
  <c r="AT203" i="3"/>
  <c r="AL322" i="4" s="1"/>
  <c r="AR203" i="3" a="1"/>
  <c r="AR203" i="3" s="1"/>
  <c r="AJ322" i="4" s="1"/>
  <c r="AU203" i="3" a="1"/>
  <c r="AU203" i="3" s="1"/>
  <c r="AM322" i="4" s="1"/>
  <c r="AO203" i="3" a="1"/>
  <c r="AO203" i="3" s="1"/>
  <c r="AG322" i="4" s="1"/>
  <c r="AO45" i="3" a="1"/>
  <c r="AO45" i="3" s="1"/>
  <c r="AG153" i="4" s="1"/>
  <c r="AU45" i="3" a="1"/>
  <c r="AU45" i="3" s="1"/>
  <c r="AM153" i="4" s="1"/>
  <c r="AQ45" i="3" a="1"/>
  <c r="AQ45" i="3" s="1"/>
  <c r="AI153" i="4" s="1"/>
  <c r="AR45" i="3" a="1"/>
  <c r="AR45" i="3" s="1"/>
  <c r="AJ153" i="4" s="1"/>
  <c r="AS45" i="3" a="1"/>
  <c r="AS45" i="3" s="1"/>
  <c r="AK153" i="4" s="1"/>
  <c r="AT45" i="3"/>
  <c r="AL153" i="4" s="1"/>
  <c r="AP45" i="3" a="1"/>
  <c r="AP45" i="3" s="1"/>
  <c r="AH153" i="4" s="1"/>
  <c r="AT178" i="3"/>
  <c r="AO178" i="3" a="1"/>
  <c r="AO178" i="3" s="1"/>
  <c r="AR178" i="3" a="1"/>
  <c r="AR178" i="3" s="1"/>
  <c r="AU178" i="3" a="1"/>
  <c r="AU178" i="3" s="1"/>
  <c r="AP178" i="3" a="1"/>
  <c r="AP178" i="3" s="1"/>
  <c r="AQ178" i="3" a="1"/>
  <c r="AQ178" i="3" s="1"/>
  <c r="AS178" i="3" a="1"/>
  <c r="AS178" i="3" s="1"/>
  <c r="AS118" i="3" a="1"/>
  <c r="AS118" i="3" s="1"/>
  <c r="AK54" i="4" s="1"/>
  <c r="AU118" i="3" a="1"/>
  <c r="AU118" i="3" s="1"/>
  <c r="AM54" i="4" s="1"/>
  <c r="AQ118" i="3" a="1"/>
  <c r="AQ118" i="3" s="1"/>
  <c r="AI54" i="4" s="1"/>
  <c r="AO118" i="3" a="1"/>
  <c r="AO118" i="3" s="1"/>
  <c r="AG54" i="4" s="1"/>
  <c r="AP118" i="3" a="1"/>
  <c r="AP118" i="3" s="1"/>
  <c r="AH54" i="4" s="1"/>
  <c r="AT118" i="3"/>
  <c r="AL54" i="4" s="1"/>
  <c r="AR118" i="3" a="1"/>
  <c r="AR118" i="3" s="1"/>
  <c r="AJ54" i="4" s="1"/>
  <c r="AP211" i="3" a="1"/>
  <c r="AP211" i="3" s="1"/>
  <c r="AH288" i="4" s="1"/>
  <c r="AR211" i="3" a="1"/>
  <c r="AR211" i="3" s="1"/>
  <c r="AJ288" i="4" s="1"/>
  <c r="AU211" i="3" a="1"/>
  <c r="AU211" i="3" s="1"/>
  <c r="AM288" i="4" s="1"/>
  <c r="AT211" i="3"/>
  <c r="AL288" i="4" s="1"/>
  <c r="AO211" i="3" a="1"/>
  <c r="AO211" i="3" s="1"/>
  <c r="AG288" i="4" s="1"/>
  <c r="AQ211" i="3" a="1"/>
  <c r="AQ211" i="3" s="1"/>
  <c r="AI288" i="4" s="1"/>
  <c r="AS211" i="3" a="1"/>
  <c r="AS211" i="3" s="1"/>
  <c r="AK288" i="4" s="1"/>
  <c r="AO119" i="3" a="1"/>
  <c r="AO119" i="3" s="1"/>
  <c r="AG81" i="4" s="1"/>
  <c r="AS119" i="3" a="1"/>
  <c r="AS119" i="3" s="1"/>
  <c r="AK81" i="4" s="1"/>
  <c r="AR119" i="3" a="1"/>
  <c r="AR119" i="3" s="1"/>
  <c r="AJ81" i="4" s="1"/>
  <c r="AQ119" i="3" a="1"/>
  <c r="AQ119" i="3" s="1"/>
  <c r="AI81" i="4" s="1"/>
  <c r="AP119" i="3" a="1"/>
  <c r="AP119" i="3" s="1"/>
  <c r="AH81" i="4" s="1"/>
  <c r="AU119" i="3" a="1"/>
  <c r="AU119" i="3" s="1"/>
  <c r="AM81" i="4" s="1"/>
  <c r="AT119" i="3"/>
  <c r="AL81" i="4" s="1"/>
  <c r="AT161" i="3"/>
  <c r="AL225" i="4" s="1"/>
  <c r="AU161" i="3" a="1"/>
  <c r="AU161" i="3" s="1"/>
  <c r="AM225" i="4" s="1"/>
  <c r="AP161" i="3" a="1"/>
  <c r="AP161" i="3" s="1"/>
  <c r="AH225" i="4" s="1"/>
  <c r="AR161" i="3" a="1"/>
  <c r="AR161" i="3" s="1"/>
  <c r="AJ225" i="4" s="1"/>
  <c r="AQ161" i="3" a="1"/>
  <c r="AQ161" i="3" s="1"/>
  <c r="AI225" i="4" s="1"/>
  <c r="AO161" i="3" a="1"/>
  <c r="AO161" i="3" s="1"/>
  <c r="AG225" i="4" s="1"/>
  <c r="AS161" i="3" a="1"/>
  <c r="AS161" i="3" s="1"/>
  <c r="AK225" i="4" s="1"/>
  <c r="AS43" i="3" a="1"/>
  <c r="AS43" i="3" s="1"/>
  <c r="AT43" i="3"/>
  <c r="AP43" i="3" a="1"/>
  <c r="AP43" i="3" s="1"/>
  <c r="AQ43" i="3" a="1"/>
  <c r="AQ43" i="3" s="1"/>
  <c r="AU43" i="3" a="1"/>
  <c r="AU43" i="3" s="1"/>
  <c r="AO43" i="3" a="1"/>
  <c r="AO43" i="3" s="1"/>
  <c r="AR43" i="3" a="1"/>
  <c r="AR43" i="3" s="1"/>
  <c r="AU222" i="3" a="1"/>
  <c r="AU222" i="3" s="1"/>
  <c r="AM312" i="4" s="1"/>
  <c r="AS222" i="3" a="1"/>
  <c r="AS222" i="3" s="1"/>
  <c r="AK312" i="4" s="1"/>
  <c r="AQ222" i="3" a="1"/>
  <c r="AQ222" i="3" s="1"/>
  <c r="AI312" i="4" s="1"/>
  <c r="AO222" i="3" a="1"/>
  <c r="AO222" i="3" s="1"/>
  <c r="AG312" i="4" s="1"/>
  <c r="AP222" i="3" a="1"/>
  <c r="AP222" i="3" s="1"/>
  <c r="AH312" i="4" s="1"/>
  <c r="AT222" i="3"/>
  <c r="AL312" i="4" s="1"/>
  <c r="AR222" i="3" a="1"/>
  <c r="AR222" i="3" s="1"/>
  <c r="AJ312" i="4" s="1"/>
  <c r="AT188" i="3"/>
  <c r="AO188" i="3" a="1"/>
  <c r="AO188" i="3" s="1"/>
  <c r="AU188" i="3" a="1"/>
  <c r="AU188" i="3" s="1"/>
  <c r="AS188" i="3" a="1"/>
  <c r="AS188" i="3" s="1"/>
  <c r="AR188" i="3" a="1"/>
  <c r="AR188" i="3" s="1"/>
  <c r="AQ188" i="3" a="1"/>
  <c r="AQ188" i="3" s="1"/>
  <c r="AP188" i="3" a="1"/>
  <c r="AP188" i="3" s="1"/>
  <c r="AP202" i="3" a="1"/>
  <c r="AP202" i="3" s="1"/>
  <c r="AH298" i="4" s="1"/>
  <c r="AU202" i="3" a="1"/>
  <c r="AU202" i="3" s="1"/>
  <c r="AM298" i="4" s="1"/>
  <c r="AR202" i="3" a="1"/>
  <c r="AR202" i="3" s="1"/>
  <c r="AJ298" i="4" s="1"/>
  <c r="AO202" i="3" a="1"/>
  <c r="AO202" i="3" s="1"/>
  <c r="AG298" i="4" s="1"/>
  <c r="AS202" i="3" a="1"/>
  <c r="AS202" i="3" s="1"/>
  <c r="AK298" i="4" s="1"/>
  <c r="AT202" i="3"/>
  <c r="AL298" i="4" s="1"/>
  <c r="AQ202" i="3" a="1"/>
  <c r="AQ202" i="3" s="1"/>
  <c r="AI298" i="4" s="1"/>
  <c r="AS184" i="3" a="1"/>
  <c r="AS184" i="3" s="1"/>
  <c r="AU184" i="3" a="1"/>
  <c r="AU184" i="3" s="1"/>
  <c r="AT184" i="3"/>
  <c r="AQ184" i="3" a="1"/>
  <c r="AQ184" i="3" s="1"/>
  <c r="AR184" i="3" a="1"/>
  <c r="AR184" i="3" s="1"/>
  <c r="AO184" i="3" a="1"/>
  <c r="AO184" i="3" s="1"/>
  <c r="AP184" i="3" a="1"/>
  <c r="AP184" i="3" s="1"/>
  <c r="AT28" i="3"/>
  <c r="AQ28" i="3" a="1"/>
  <c r="AQ28" i="3" s="1"/>
  <c r="AR28" i="3" a="1"/>
  <c r="AR28" i="3" s="1"/>
  <c r="AO28" i="3" a="1"/>
  <c r="AO28" i="3" s="1"/>
  <c r="AP28" i="3" a="1"/>
  <c r="AP28" i="3" s="1"/>
  <c r="AU28" i="3" a="1"/>
  <c r="AU28" i="3" s="1"/>
  <c r="AS28" i="3" a="1"/>
  <c r="AS28" i="3" s="1"/>
  <c r="AR186" i="3" a="1"/>
  <c r="AR186" i="3" s="1"/>
  <c r="AQ186" i="3" a="1"/>
  <c r="AQ186" i="3" s="1"/>
  <c r="AS186" i="3" a="1"/>
  <c r="AS186" i="3" s="1"/>
  <c r="AP186" i="3" a="1"/>
  <c r="AP186" i="3" s="1"/>
  <c r="AO186" i="3" a="1"/>
  <c r="AO186" i="3" s="1"/>
  <c r="AU186" i="3" a="1"/>
  <c r="AU186" i="3" s="1"/>
  <c r="AT186" i="3"/>
  <c r="AU21" i="3" a="1"/>
  <c r="AU21" i="3" s="1"/>
  <c r="AM92" i="4" s="1"/>
  <c r="AR21" i="3" a="1"/>
  <c r="AR21" i="3" s="1"/>
  <c r="AJ92" i="4" s="1"/>
  <c r="AO21" i="3" a="1"/>
  <c r="AO21" i="3" s="1"/>
  <c r="AG92" i="4" s="1"/>
  <c r="AP21" i="3" a="1"/>
  <c r="AP21" i="3" s="1"/>
  <c r="AH92" i="4" s="1"/>
  <c r="AS21" i="3" a="1"/>
  <c r="AS21" i="3" s="1"/>
  <c r="AK92" i="4" s="1"/>
  <c r="AT21" i="3"/>
  <c r="AL92" i="4" s="1"/>
  <c r="AQ21" i="3" a="1"/>
  <c r="AQ21" i="3" s="1"/>
  <c r="AI92" i="4" s="1"/>
  <c r="AS18" i="3" a="1"/>
  <c r="AS18" i="3" s="1"/>
  <c r="AK55" i="4" s="1"/>
  <c r="AO18" i="3" a="1"/>
  <c r="AO18" i="3" s="1"/>
  <c r="AG55" i="4" s="1"/>
  <c r="AP18" i="3" a="1"/>
  <c r="AP18" i="3" s="1"/>
  <c r="AH55" i="4" s="1"/>
  <c r="AT18" i="3"/>
  <c r="AL55" i="4" s="1"/>
  <c r="AR18" i="3" a="1"/>
  <c r="AR18" i="3" s="1"/>
  <c r="AJ55" i="4" s="1"/>
  <c r="AU18" i="3" a="1"/>
  <c r="AU18" i="3" s="1"/>
  <c r="AM55" i="4" s="1"/>
  <c r="AQ18" i="3" a="1"/>
  <c r="AQ18" i="3" s="1"/>
  <c r="AI55" i="4" s="1"/>
  <c r="AT99" i="3"/>
  <c r="AL214" i="4" s="1"/>
  <c r="AP99" i="3" a="1"/>
  <c r="AP99" i="3" s="1"/>
  <c r="AH214" i="4" s="1"/>
  <c r="AR99" i="3" a="1"/>
  <c r="AR99" i="3" s="1"/>
  <c r="AJ214" i="4" s="1"/>
  <c r="AO99" i="3" a="1"/>
  <c r="AO99" i="3" s="1"/>
  <c r="AG214" i="4" s="1"/>
  <c r="AQ99" i="3" a="1"/>
  <c r="AQ99" i="3" s="1"/>
  <c r="AI214" i="4" s="1"/>
  <c r="AS99" i="3" a="1"/>
  <c r="AS99" i="3" s="1"/>
  <c r="AK214" i="4" s="1"/>
  <c r="AU99" i="3" a="1"/>
  <c r="AU99" i="3" s="1"/>
  <c r="AM214" i="4" s="1"/>
  <c r="AR101" i="3" a="1"/>
  <c r="AR101" i="3" s="1"/>
  <c r="AJ215" i="4" s="1"/>
  <c r="AT101" i="3"/>
  <c r="AL215" i="4" s="1"/>
  <c r="AU101" i="3" a="1"/>
  <c r="AU101" i="3" s="1"/>
  <c r="AM215" i="4" s="1"/>
  <c r="AO101" i="3" a="1"/>
  <c r="AO101" i="3" s="1"/>
  <c r="AG215" i="4" s="1"/>
  <c r="AQ101" i="3" a="1"/>
  <c r="AQ101" i="3" s="1"/>
  <c r="AI215" i="4" s="1"/>
  <c r="AS101" i="3" a="1"/>
  <c r="AS101" i="3" s="1"/>
  <c r="AK215" i="4" s="1"/>
  <c r="AP101" i="3" a="1"/>
  <c r="AP101" i="3" s="1"/>
  <c r="AH215" i="4" s="1"/>
  <c r="AQ210" i="3" a="1"/>
  <c r="AQ210" i="3" s="1"/>
  <c r="AI281" i="4" s="1"/>
  <c r="AO210" i="3" a="1"/>
  <c r="AO210" i="3" s="1"/>
  <c r="AG281" i="4" s="1"/>
  <c r="AS210" i="3" a="1"/>
  <c r="AS210" i="3" s="1"/>
  <c r="AK281" i="4" s="1"/>
  <c r="AU210" i="3" a="1"/>
  <c r="AU210" i="3" s="1"/>
  <c r="AM281" i="4" s="1"/>
  <c r="AP210" i="3" a="1"/>
  <c r="AP210" i="3" s="1"/>
  <c r="AH281" i="4" s="1"/>
  <c r="AR210" i="3" a="1"/>
  <c r="AR210" i="3" s="1"/>
  <c r="AJ281" i="4" s="1"/>
  <c r="AT210" i="3"/>
  <c r="AL281" i="4" s="1"/>
  <c r="AS102" i="3" a="1"/>
  <c r="AS102" i="3" s="1"/>
  <c r="AK233" i="4" s="1"/>
  <c r="AU102" i="3" a="1"/>
  <c r="AU102" i="3" s="1"/>
  <c r="AM233" i="4" s="1"/>
  <c r="AR102" i="3" a="1"/>
  <c r="AR102" i="3" s="1"/>
  <c r="AJ233" i="4" s="1"/>
  <c r="AQ102" i="3" a="1"/>
  <c r="AQ102" i="3" s="1"/>
  <c r="AI233" i="4" s="1"/>
  <c r="AO102" i="3" a="1"/>
  <c r="AO102" i="3" s="1"/>
  <c r="AG233" i="4" s="1"/>
  <c r="AP102" i="3" a="1"/>
  <c r="AP102" i="3" s="1"/>
  <c r="AH233" i="4" s="1"/>
  <c r="AT102" i="3"/>
  <c r="AL233" i="4" s="1"/>
  <c r="AO130" i="3" a="1"/>
  <c r="AO130" i="3" s="1"/>
  <c r="AG100" i="4" s="1"/>
  <c r="AR130" i="3" a="1"/>
  <c r="AR130" i="3" s="1"/>
  <c r="AJ100" i="4" s="1"/>
  <c r="AS130" i="3" a="1"/>
  <c r="AS130" i="3" s="1"/>
  <c r="AK100" i="4" s="1"/>
  <c r="AP130" i="3" a="1"/>
  <c r="AP130" i="3" s="1"/>
  <c r="AH100" i="4" s="1"/>
  <c r="AU130" i="3" a="1"/>
  <c r="AU130" i="3" s="1"/>
  <c r="AM100" i="4" s="1"/>
  <c r="AT130" i="3"/>
  <c r="AL100" i="4" s="1"/>
  <c r="AQ130" i="3" a="1"/>
  <c r="AQ130" i="3" s="1"/>
  <c r="AI100" i="4" s="1"/>
  <c r="AP225" i="3" a="1"/>
  <c r="AP225" i="3" s="1"/>
  <c r="AH309" i="4" s="1"/>
  <c r="AO225" i="3" a="1"/>
  <c r="AO225" i="3" s="1"/>
  <c r="AG309" i="4" s="1"/>
  <c r="AT225" i="3"/>
  <c r="AL309" i="4" s="1"/>
  <c r="AS225" i="3" a="1"/>
  <c r="AS225" i="3" s="1"/>
  <c r="AK309" i="4" s="1"/>
  <c r="AQ225" i="3" a="1"/>
  <c r="AQ225" i="3" s="1"/>
  <c r="AI309" i="4" s="1"/>
  <c r="AR225" i="3" a="1"/>
  <c r="AR225" i="3" s="1"/>
  <c r="AJ309" i="4" s="1"/>
  <c r="AU225" i="3" a="1"/>
  <c r="AU225" i="3" s="1"/>
  <c r="AM309" i="4" s="1"/>
  <c r="AQ195" i="3" a="1"/>
  <c r="AQ195" i="3" s="1"/>
  <c r="AI303" i="4" s="1"/>
  <c r="AS195" i="3" a="1"/>
  <c r="AS195" i="3" s="1"/>
  <c r="AK303" i="4" s="1"/>
  <c r="AO195" i="3" a="1"/>
  <c r="AO195" i="3" s="1"/>
  <c r="AG303" i="4" s="1"/>
  <c r="AU195" i="3" a="1"/>
  <c r="AU195" i="3" s="1"/>
  <c r="AM303" i="4" s="1"/>
  <c r="AT195" i="3"/>
  <c r="AL303" i="4" s="1"/>
  <c r="AR195" i="3" a="1"/>
  <c r="AR195" i="3" s="1"/>
  <c r="AJ303" i="4" s="1"/>
  <c r="AP195" i="3" a="1"/>
  <c r="AP195" i="3" s="1"/>
  <c r="AH303" i="4" s="1"/>
  <c r="AS223" i="3" a="1"/>
  <c r="AS223" i="3" s="1"/>
  <c r="AK313" i="4" s="1"/>
  <c r="AR223" i="3" a="1"/>
  <c r="AR223" i="3" s="1"/>
  <c r="AJ313" i="4" s="1"/>
  <c r="AQ223" i="3" a="1"/>
  <c r="AQ223" i="3" s="1"/>
  <c r="AI313" i="4" s="1"/>
  <c r="AP223" i="3" a="1"/>
  <c r="AP223" i="3" s="1"/>
  <c r="AH313" i="4" s="1"/>
  <c r="AT223" i="3"/>
  <c r="AL313" i="4" s="1"/>
  <c r="AO223" i="3" a="1"/>
  <c r="AO223" i="3" s="1"/>
  <c r="AG313" i="4" s="1"/>
  <c r="AU223" i="3" a="1"/>
  <c r="AU223" i="3" s="1"/>
  <c r="AM313" i="4" s="1"/>
  <c r="AR98" i="3" a="1"/>
  <c r="AR98" i="3" s="1"/>
  <c r="AO98" i="3" a="1"/>
  <c r="AO98" i="3" s="1"/>
  <c r="AT98" i="3"/>
  <c r="AQ98" i="3" a="1"/>
  <c r="AQ98" i="3" s="1"/>
  <c r="AP98" i="3" a="1"/>
  <c r="AP98" i="3" s="1"/>
  <c r="AU98" i="3" a="1"/>
  <c r="AU98" i="3" s="1"/>
  <c r="AS98" i="3" a="1"/>
  <c r="AS98" i="3" s="1"/>
  <c r="AP108" i="3" a="1"/>
  <c r="AP108" i="3" s="1"/>
  <c r="AH44" i="4" s="1"/>
  <c r="AQ108" i="3" a="1"/>
  <c r="AQ108" i="3" s="1"/>
  <c r="AI44" i="4" s="1"/>
  <c r="AT108" i="3"/>
  <c r="AL44" i="4" s="1"/>
  <c r="AS108" i="3" a="1"/>
  <c r="AS108" i="3" s="1"/>
  <c r="AK44" i="4" s="1"/>
  <c r="AO108" i="3" a="1"/>
  <c r="AO108" i="3" s="1"/>
  <c r="AG44" i="4" s="1"/>
  <c r="AR108" i="3" a="1"/>
  <c r="AR108" i="3" s="1"/>
  <c r="AJ44" i="4" s="1"/>
  <c r="AU108" i="3" a="1"/>
  <c r="AU108" i="3" s="1"/>
  <c r="AM44" i="4" s="1"/>
  <c r="AR110" i="3" a="1"/>
  <c r="AR110" i="3" s="1"/>
  <c r="AJ52" i="4" s="1"/>
  <c r="AS110" i="3" a="1"/>
  <c r="AS110" i="3" s="1"/>
  <c r="AK52" i="4" s="1"/>
  <c r="AT110" i="3"/>
  <c r="AL52" i="4" s="1"/>
  <c r="AQ110" i="3" a="1"/>
  <c r="AQ110" i="3" s="1"/>
  <c r="AI52" i="4" s="1"/>
  <c r="AO110" i="3" a="1"/>
  <c r="AO110" i="3" s="1"/>
  <c r="AG52" i="4" s="1"/>
  <c r="AU110" i="3" a="1"/>
  <c r="AU110" i="3" s="1"/>
  <c r="AM52" i="4" s="1"/>
  <c r="AP110" i="3" a="1"/>
  <c r="AP110" i="3" s="1"/>
  <c r="AH52" i="4" s="1"/>
  <c r="AR170" i="3" a="1"/>
  <c r="AR170" i="3" s="1"/>
  <c r="AJ242" i="4" s="1"/>
  <c r="AS170" i="3" a="1"/>
  <c r="AS170" i="3" s="1"/>
  <c r="AK242" i="4" s="1"/>
  <c r="AQ170" i="3" a="1"/>
  <c r="AQ170" i="3" s="1"/>
  <c r="AI242" i="4" s="1"/>
  <c r="AU170" i="3" a="1"/>
  <c r="AU170" i="3" s="1"/>
  <c r="AM242" i="4" s="1"/>
  <c r="AO170" i="3" a="1"/>
  <c r="AO170" i="3" s="1"/>
  <c r="AG242" i="4" s="1"/>
  <c r="AT170" i="3"/>
  <c r="AL242" i="4" s="1"/>
  <c r="AP170" i="3" a="1"/>
  <c r="AP170" i="3" s="1"/>
  <c r="AH242" i="4" s="1"/>
  <c r="AP124" i="3" a="1"/>
  <c r="AP124" i="3" s="1"/>
  <c r="AH86" i="4" s="1"/>
  <c r="AT124" i="3"/>
  <c r="AL86" i="4" s="1"/>
  <c r="AS124" i="3" a="1"/>
  <c r="AS124" i="3" s="1"/>
  <c r="AK86" i="4" s="1"/>
  <c r="AU124" i="3" a="1"/>
  <c r="AU124" i="3" s="1"/>
  <c r="AM86" i="4" s="1"/>
  <c r="AO124" i="3" a="1"/>
  <c r="AO124" i="3" s="1"/>
  <c r="AG86" i="4" s="1"/>
  <c r="AQ124" i="3" a="1"/>
  <c r="AQ124" i="3" s="1"/>
  <c r="AI86" i="4" s="1"/>
  <c r="AR124" i="3" a="1"/>
  <c r="AR124" i="3" s="1"/>
  <c r="AJ86" i="4" s="1"/>
  <c r="AU17" i="3" a="1"/>
  <c r="AU17" i="3" s="1"/>
  <c r="AM239" i="4" s="1"/>
  <c r="AT17" i="3"/>
  <c r="AL239" i="4" s="1"/>
  <c r="AR17" i="3" a="1"/>
  <c r="AR17" i="3" s="1"/>
  <c r="AJ239" i="4" s="1"/>
  <c r="AQ17" i="3" a="1"/>
  <c r="AQ17" i="3" s="1"/>
  <c r="AI239" i="4" s="1"/>
  <c r="AO17" i="3" a="1"/>
  <c r="AO17" i="3" s="1"/>
  <c r="AG239" i="4" s="1"/>
  <c r="AP17" i="3" a="1"/>
  <c r="AP17" i="3" s="1"/>
  <c r="AH239" i="4" s="1"/>
  <c r="AS17" i="3" a="1"/>
  <c r="AS17" i="3" s="1"/>
  <c r="AK239" i="4" s="1"/>
  <c r="AU149" i="3" a="1"/>
  <c r="AU149" i="3" s="1"/>
  <c r="AM205" i="4" s="1"/>
  <c r="AS149" i="3" a="1"/>
  <c r="AS149" i="3" s="1"/>
  <c r="AK205" i="4" s="1"/>
  <c r="AR149" i="3" a="1"/>
  <c r="AR149" i="3" s="1"/>
  <c r="AJ205" i="4" s="1"/>
  <c r="AP149" i="3" a="1"/>
  <c r="AP149" i="3" s="1"/>
  <c r="AH205" i="4" s="1"/>
  <c r="AT149" i="3"/>
  <c r="AL205" i="4" s="1"/>
  <c r="AQ149" i="3" a="1"/>
  <c r="AQ149" i="3" s="1"/>
  <c r="AI205" i="4" s="1"/>
  <c r="AO149" i="3" a="1"/>
  <c r="AO149" i="3" s="1"/>
  <c r="AG205" i="4" s="1"/>
  <c r="AU167" i="3" a="1"/>
  <c r="AU167" i="3" s="1"/>
  <c r="AM245" i="4" s="1"/>
  <c r="AP167" i="3" a="1"/>
  <c r="AP167" i="3" s="1"/>
  <c r="AH245" i="4" s="1"/>
  <c r="AO167" i="3" a="1"/>
  <c r="AO167" i="3" s="1"/>
  <c r="AG245" i="4" s="1"/>
  <c r="AT167" i="3"/>
  <c r="AL245" i="4" s="1"/>
  <c r="AS167" i="3" a="1"/>
  <c r="AS167" i="3" s="1"/>
  <c r="AK245" i="4" s="1"/>
  <c r="AR167" i="3" a="1"/>
  <c r="AR167" i="3" s="1"/>
  <c r="AJ245" i="4" s="1"/>
  <c r="AQ167" i="3" a="1"/>
  <c r="AQ167" i="3" s="1"/>
  <c r="AI245" i="4" s="1"/>
  <c r="AT198" i="3"/>
  <c r="AL293" i="4" s="1"/>
  <c r="AU198" i="3" a="1"/>
  <c r="AU198" i="3" s="1"/>
  <c r="AM293" i="4" s="1"/>
  <c r="AR198" i="3" a="1"/>
  <c r="AR198" i="3" s="1"/>
  <c r="AJ293" i="4" s="1"/>
  <c r="AQ198" i="3" a="1"/>
  <c r="AQ198" i="3" s="1"/>
  <c r="AI293" i="4" s="1"/>
  <c r="AO198" i="3" a="1"/>
  <c r="AO198" i="3" s="1"/>
  <c r="AG293" i="4" s="1"/>
  <c r="AS198" i="3" a="1"/>
  <c r="AS198" i="3" s="1"/>
  <c r="AK293" i="4" s="1"/>
  <c r="AP198" i="3" a="1"/>
  <c r="AP198" i="3" s="1"/>
  <c r="AH293" i="4" s="1"/>
  <c r="AO75" i="3" a="1"/>
  <c r="AO75" i="3" s="1"/>
  <c r="AG164" i="4" s="1"/>
  <c r="AQ75" i="3" a="1"/>
  <c r="AQ75" i="3" s="1"/>
  <c r="AI164" i="4" s="1"/>
  <c r="AU75" i="3" a="1"/>
  <c r="AU75" i="3" s="1"/>
  <c r="AM164" i="4" s="1"/>
  <c r="AT75" i="3"/>
  <c r="AL164" i="4" s="1"/>
  <c r="AS75" i="3" a="1"/>
  <c r="AS75" i="3" s="1"/>
  <c r="AK164" i="4" s="1"/>
  <c r="AR75" i="3" a="1"/>
  <c r="AR75" i="3" s="1"/>
  <c r="AJ164" i="4" s="1"/>
  <c r="AP75" i="3" a="1"/>
  <c r="AP75" i="3" s="1"/>
  <c r="AH164" i="4" s="1"/>
  <c r="AR47" i="3" a="1"/>
  <c r="AR47" i="3" s="1"/>
  <c r="AJ155" i="4" s="1"/>
  <c r="AU47" i="3" a="1"/>
  <c r="AU47" i="3" s="1"/>
  <c r="AM155" i="4" s="1"/>
  <c r="AT47" i="3"/>
  <c r="AL155" i="4" s="1"/>
  <c r="AP47" i="3" a="1"/>
  <c r="AP47" i="3" s="1"/>
  <c r="AH155" i="4" s="1"/>
  <c r="AQ47" i="3" a="1"/>
  <c r="AQ47" i="3" s="1"/>
  <c r="AI155" i="4" s="1"/>
  <c r="AS47" i="3" a="1"/>
  <c r="AS47" i="3" s="1"/>
  <c r="AK155" i="4" s="1"/>
  <c r="AO47" i="3" a="1"/>
  <c r="AO47" i="3" s="1"/>
  <c r="AG155" i="4" s="1"/>
  <c r="AR237" i="3" a="1"/>
  <c r="AR237" i="3" s="1"/>
  <c r="AQ237" i="3" a="1"/>
  <c r="AQ237" i="3" s="1"/>
  <c r="AP237" i="3" a="1"/>
  <c r="AP237" i="3" s="1"/>
  <c r="AU237" i="3" a="1"/>
  <c r="AU237" i="3" s="1"/>
  <c r="AO237" i="3" a="1"/>
  <c r="AO237" i="3" s="1"/>
  <c r="AS237" i="3" a="1"/>
  <c r="AS237" i="3" s="1"/>
  <c r="AT237" i="3"/>
  <c r="AS239" i="3" a="1"/>
  <c r="AS239" i="3" s="1"/>
  <c r="AR239" i="3" a="1"/>
  <c r="AR239" i="3" s="1"/>
  <c r="AQ239" i="3" a="1"/>
  <c r="AQ239" i="3" s="1"/>
  <c r="AP239" i="3" a="1"/>
  <c r="AP239" i="3" s="1"/>
  <c r="AT239" i="3"/>
  <c r="AO239" i="3" a="1"/>
  <c r="AO239" i="3" s="1"/>
  <c r="AU239" i="3" a="1"/>
  <c r="AU239" i="3" s="1"/>
  <c r="AT183" i="3"/>
  <c r="AU183" i="3" a="1"/>
  <c r="AU183" i="3" s="1"/>
  <c r="AS183" i="3" a="1"/>
  <c r="AS183" i="3" s="1"/>
  <c r="AR183" i="3" a="1"/>
  <c r="AR183" i="3" s="1"/>
  <c r="AO183" i="3" a="1"/>
  <c r="AO183" i="3" s="1"/>
  <c r="AQ183" i="3" a="1"/>
  <c r="AQ183" i="3" s="1"/>
  <c r="AP183" i="3" a="1"/>
  <c r="AP183" i="3" s="1"/>
  <c r="AR23" i="3" a="1"/>
  <c r="AR23" i="3" s="1"/>
  <c r="AJ93" i="4" s="1"/>
  <c r="AT23" i="3"/>
  <c r="AL93" i="4" s="1"/>
  <c r="AP23" i="3" a="1"/>
  <c r="AP23" i="3" s="1"/>
  <c r="AH93" i="4" s="1"/>
  <c r="AO23" i="3" a="1"/>
  <c r="AO23" i="3" s="1"/>
  <c r="AG93" i="4" s="1"/>
  <c r="AU23" i="3" a="1"/>
  <c r="AU23" i="3" s="1"/>
  <c r="AM93" i="4" s="1"/>
  <c r="AQ23" i="3" a="1"/>
  <c r="AQ23" i="3" s="1"/>
  <c r="AI93" i="4" s="1"/>
  <c r="AS23" i="3" a="1"/>
  <c r="AS23" i="3" s="1"/>
  <c r="AK93" i="4" s="1"/>
  <c r="AO112" i="3" a="1"/>
  <c r="AO112" i="3" s="1"/>
  <c r="AS112" i="3" a="1"/>
  <c r="AS112" i="3" s="1"/>
  <c r="AU112" i="3" a="1"/>
  <c r="AU112" i="3" s="1"/>
  <c r="AR112" i="3" a="1"/>
  <c r="AR112" i="3" s="1"/>
  <c r="AT112" i="3"/>
  <c r="AQ112" i="3" a="1"/>
  <c r="AQ112" i="3" s="1"/>
  <c r="AP112" i="3" a="1"/>
  <c r="AP112" i="3" s="1"/>
  <c r="AQ114" i="3" a="1"/>
  <c r="AQ114" i="3" s="1"/>
  <c r="AI50" i="4" s="1"/>
  <c r="AP114" i="3" a="1"/>
  <c r="AP114" i="3" s="1"/>
  <c r="AH50" i="4" s="1"/>
  <c r="AU114" i="3" a="1"/>
  <c r="AU114" i="3" s="1"/>
  <c r="AM50" i="4" s="1"/>
  <c r="AR114" i="3" a="1"/>
  <c r="AR114" i="3" s="1"/>
  <c r="AJ50" i="4" s="1"/>
  <c r="AS114" i="3" a="1"/>
  <c r="AS114" i="3" s="1"/>
  <c r="AK50" i="4" s="1"/>
  <c r="AO114" i="3" a="1"/>
  <c r="AO114" i="3" s="1"/>
  <c r="AG50" i="4" s="1"/>
  <c r="AT114" i="3"/>
  <c r="AL50" i="4" s="1"/>
  <c r="AR16" i="3" a="1"/>
  <c r="AR16" i="3" s="1"/>
  <c r="AJ220" i="4" s="1"/>
  <c r="AS16" i="3" a="1"/>
  <c r="AS16" i="3" s="1"/>
  <c r="AK220" i="4" s="1"/>
  <c r="AO16" i="3" a="1"/>
  <c r="AO16" i="3" s="1"/>
  <c r="AG220" i="4" s="1"/>
  <c r="AT16" i="3"/>
  <c r="AL220" i="4" s="1"/>
  <c r="AU16" i="3" a="1"/>
  <c r="AU16" i="3" s="1"/>
  <c r="AM220" i="4" s="1"/>
  <c r="AP16" i="3" a="1"/>
  <c r="AP16" i="3" s="1"/>
  <c r="AH220" i="4" s="1"/>
  <c r="AQ16" i="3" a="1"/>
  <c r="AQ16" i="3" s="1"/>
  <c r="AI220" i="4" s="1"/>
  <c r="AU164" i="3" a="1"/>
  <c r="AU164" i="3" s="1"/>
  <c r="AM248" i="4" s="1"/>
  <c r="AR164" i="3" a="1"/>
  <c r="AR164" i="3" s="1"/>
  <c r="AJ248" i="4" s="1"/>
  <c r="AO164" i="3" a="1"/>
  <c r="AO164" i="3" s="1"/>
  <c r="AG248" i="4" s="1"/>
  <c r="AQ164" i="3" a="1"/>
  <c r="AQ164" i="3" s="1"/>
  <c r="AI248" i="4" s="1"/>
  <c r="AT164" i="3"/>
  <c r="AL248" i="4" s="1"/>
  <c r="AS164" i="3" a="1"/>
  <c r="AS164" i="3" s="1"/>
  <c r="AK248" i="4" s="1"/>
  <c r="AP164" i="3" a="1"/>
  <c r="AP164" i="3" s="1"/>
  <c r="AH248" i="4" s="1"/>
  <c r="AO122" i="3" a="1"/>
  <c r="AO122" i="3" s="1"/>
  <c r="AG90" i="4" s="1"/>
  <c r="AR122" i="3" a="1"/>
  <c r="AR122" i="3" s="1"/>
  <c r="AJ90" i="4" s="1"/>
  <c r="AU122" i="3" a="1"/>
  <c r="AU122" i="3" s="1"/>
  <c r="AM90" i="4" s="1"/>
  <c r="AT122" i="3"/>
  <c r="AL90" i="4" s="1"/>
  <c r="AQ122" i="3" a="1"/>
  <c r="AQ122" i="3" s="1"/>
  <c r="AI90" i="4" s="1"/>
  <c r="AP122" i="3" a="1"/>
  <c r="AP122" i="3" s="1"/>
  <c r="AH90" i="4" s="1"/>
  <c r="AS122" i="3" a="1"/>
  <c r="AS122" i="3" s="1"/>
  <c r="AK90" i="4" s="1"/>
  <c r="AT125" i="3"/>
  <c r="AL87" i="4" s="1"/>
  <c r="AO125" i="3" a="1"/>
  <c r="AO125" i="3" s="1"/>
  <c r="AG87" i="4" s="1"/>
  <c r="AR125" i="3" a="1"/>
  <c r="AR125" i="3" s="1"/>
  <c r="AJ87" i="4" s="1"/>
  <c r="AU125" i="3" a="1"/>
  <c r="AU125" i="3" s="1"/>
  <c r="AM87" i="4" s="1"/>
  <c r="AP125" i="3" a="1"/>
  <c r="AP125" i="3" s="1"/>
  <c r="AH87" i="4" s="1"/>
  <c r="AS125" i="3" a="1"/>
  <c r="AS125" i="3" s="1"/>
  <c r="AK87" i="4" s="1"/>
  <c r="AQ125" i="3" a="1"/>
  <c r="AQ125" i="3" s="1"/>
  <c r="AI87" i="4" s="1"/>
  <c r="AT143" i="3"/>
  <c r="AL211" i="4" s="1"/>
  <c r="AP143" i="3" a="1"/>
  <c r="AP143" i="3" s="1"/>
  <c r="AH211" i="4" s="1"/>
  <c r="AO143" i="3" a="1"/>
  <c r="AO143" i="3" s="1"/>
  <c r="AG211" i="4" s="1"/>
  <c r="AS143" i="3" a="1"/>
  <c r="AS143" i="3" s="1"/>
  <c r="AK211" i="4" s="1"/>
  <c r="AQ143" i="3" a="1"/>
  <c r="AQ143" i="3" s="1"/>
  <c r="AI211" i="4" s="1"/>
  <c r="AU143" i="3" a="1"/>
  <c r="AU143" i="3" s="1"/>
  <c r="AM211" i="4" s="1"/>
  <c r="AR143" i="3" a="1"/>
  <c r="AR143" i="3" s="1"/>
  <c r="AJ211" i="4" s="1"/>
  <c r="AO213" i="3" a="1"/>
  <c r="AO213" i="3" s="1"/>
  <c r="AG290" i="4" s="1"/>
  <c r="AR213" i="3" a="1"/>
  <c r="AR213" i="3" s="1"/>
  <c r="AJ290" i="4" s="1"/>
  <c r="AQ213" i="3" a="1"/>
  <c r="AQ213" i="3" s="1"/>
  <c r="AI290" i="4" s="1"/>
  <c r="AS213" i="3" a="1"/>
  <c r="AS213" i="3" s="1"/>
  <c r="AK290" i="4" s="1"/>
  <c r="AU213" i="3" a="1"/>
  <c r="AU213" i="3" s="1"/>
  <c r="AM290" i="4" s="1"/>
  <c r="AP213" i="3" a="1"/>
  <c r="AP213" i="3" s="1"/>
  <c r="AH290" i="4" s="1"/>
  <c r="AT213" i="3"/>
  <c r="AL290" i="4" s="1"/>
  <c r="AU39" i="3" a="1"/>
  <c r="AU39" i="3" s="1"/>
  <c r="AM122" i="4" s="1"/>
  <c r="AT39" i="3"/>
  <c r="AL122" i="4" s="1"/>
  <c r="AQ39" i="3" a="1"/>
  <c r="AQ39" i="3" s="1"/>
  <c r="AI122" i="4" s="1"/>
  <c r="AO39" i="3" a="1"/>
  <c r="AO39" i="3" s="1"/>
  <c r="AG122" i="4" s="1"/>
  <c r="AR39" i="3" a="1"/>
  <c r="AR39" i="3" s="1"/>
  <c r="AJ122" i="4" s="1"/>
  <c r="AS39" i="3" a="1"/>
  <c r="AS39" i="3" s="1"/>
  <c r="AK122" i="4" s="1"/>
  <c r="AP39" i="3" a="1"/>
  <c r="AP39" i="3" s="1"/>
  <c r="AH122" i="4" s="1"/>
  <c r="AP226" i="3" a="1"/>
  <c r="AP226" i="3" s="1"/>
  <c r="AH310" i="4" s="1"/>
  <c r="AU226" i="3" a="1"/>
  <c r="AU226" i="3" s="1"/>
  <c r="AM310" i="4" s="1"/>
  <c r="AR226" i="3" a="1"/>
  <c r="AR226" i="3" s="1"/>
  <c r="AJ310" i="4" s="1"/>
  <c r="AS226" i="3" a="1"/>
  <c r="AS226" i="3" s="1"/>
  <c r="AK310" i="4" s="1"/>
  <c r="AO226" i="3" a="1"/>
  <c r="AO226" i="3" s="1"/>
  <c r="AG310" i="4" s="1"/>
  <c r="AT226" i="3"/>
  <c r="AL310" i="4" s="1"/>
  <c r="AQ226" i="3" a="1"/>
  <c r="AQ226" i="3" s="1"/>
  <c r="AI310" i="4" s="1"/>
  <c r="AS77" i="3" a="1"/>
  <c r="AS77" i="3" s="1"/>
  <c r="AK166" i="4" s="1"/>
  <c r="AT77" i="3"/>
  <c r="AL166" i="4" s="1"/>
  <c r="AU77" i="3" a="1"/>
  <c r="AU77" i="3" s="1"/>
  <c r="AM166" i="4" s="1"/>
  <c r="AP77" i="3" a="1"/>
  <c r="AP77" i="3" s="1"/>
  <c r="AH166" i="4" s="1"/>
  <c r="AQ77" i="3" a="1"/>
  <c r="AQ77" i="3" s="1"/>
  <c r="AI166" i="4" s="1"/>
  <c r="AO77" i="3" a="1"/>
  <c r="AO77" i="3" s="1"/>
  <c r="AG166" i="4" s="1"/>
  <c r="AR77" i="3" a="1"/>
  <c r="AR77" i="3" s="1"/>
  <c r="AJ166" i="4" s="1"/>
  <c r="AS34" i="3" a="1"/>
  <c r="AS34" i="3" s="1"/>
  <c r="AR34" i="3" a="1"/>
  <c r="AR34" i="3" s="1"/>
  <c r="AT34" i="3"/>
  <c r="AQ34" i="3" a="1"/>
  <c r="AQ34" i="3" s="1"/>
  <c r="AP34" i="3" a="1"/>
  <c r="AP34" i="3" s="1"/>
  <c r="AO34" i="3" a="1"/>
  <c r="AO34" i="3" s="1"/>
  <c r="AU34" i="3" a="1"/>
  <c r="AU34" i="3" s="1"/>
  <c r="AP89" i="3" a="1"/>
  <c r="AP89" i="3" s="1"/>
  <c r="AH62" i="4" s="1"/>
  <c r="AR89" i="3" a="1"/>
  <c r="AR89" i="3" s="1"/>
  <c r="AJ62" i="4" s="1"/>
  <c r="AU89" i="3" a="1"/>
  <c r="AU89" i="3" s="1"/>
  <c r="AM62" i="4" s="1"/>
  <c r="AS89" i="3" a="1"/>
  <c r="AS89" i="3" s="1"/>
  <c r="AK62" i="4" s="1"/>
  <c r="AT89" i="3"/>
  <c r="AL62" i="4" s="1"/>
  <c r="AQ89" i="3" a="1"/>
  <c r="AQ89" i="3" s="1"/>
  <c r="AI62" i="4" s="1"/>
  <c r="AO89" i="3" a="1"/>
  <c r="AO89" i="3" s="1"/>
  <c r="AG62" i="4" s="1"/>
  <c r="AT131" i="3"/>
  <c r="AL107" i="4" s="1"/>
  <c r="AO131" i="3" a="1"/>
  <c r="AO131" i="3" s="1"/>
  <c r="AG107" i="4" s="1"/>
  <c r="AR131" i="3" a="1"/>
  <c r="AR131" i="3" s="1"/>
  <c r="AJ107" i="4" s="1"/>
  <c r="AP131" i="3" a="1"/>
  <c r="AP131" i="3" s="1"/>
  <c r="AH107" i="4" s="1"/>
  <c r="AU131" i="3" a="1"/>
  <c r="AU131" i="3" s="1"/>
  <c r="AM107" i="4" s="1"/>
  <c r="AS131" i="3" a="1"/>
  <c r="AS131" i="3" s="1"/>
  <c r="AK107" i="4" s="1"/>
  <c r="AQ131" i="3" a="1"/>
  <c r="AQ131" i="3" s="1"/>
  <c r="AI107" i="4" s="1"/>
  <c r="AR127" i="3" a="1"/>
  <c r="AR127" i="3" s="1"/>
  <c r="AJ83" i="4" s="1"/>
  <c r="AS127" i="3" a="1"/>
  <c r="AS127" i="3" s="1"/>
  <c r="AK83" i="4" s="1"/>
  <c r="AT127" i="3"/>
  <c r="AL83" i="4" s="1"/>
  <c r="AQ127" i="3" a="1"/>
  <c r="AQ127" i="3" s="1"/>
  <c r="AI83" i="4" s="1"/>
  <c r="AO127" i="3" a="1"/>
  <c r="AO127" i="3" s="1"/>
  <c r="AG83" i="4" s="1"/>
  <c r="AP127" i="3" a="1"/>
  <c r="AP127" i="3" s="1"/>
  <c r="AH83" i="4" s="1"/>
  <c r="AU127" i="3" a="1"/>
  <c r="AU127" i="3" s="1"/>
  <c r="AM83" i="4" s="1"/>
  <c r="AO145" i="3" a="1"/>
  <c r="AO145" i="3" s="1"/>
  <c r="AG207" i="4" s="1"/>
  <c r="AS145" i="3" a="1"/>
  <c r="AS145" i="3" s="1"/>
  <c r="AK207" i="4" s="1"/>
  <c r="AP145" i="3" a="1"/>
  <c r="AP145" i="3" s="1"/>
  <c r="AH207" i="4" s="1"/>
  <c r="AT145" i="3"/>
  <c r="AL207" i="4" s="1"/>
  <c r="AQ145" i="3" a="1"/>
  <c r="AQ145" i="3" s="1"/>
  <c r="AI207" i="4" s="1"/>
  <c r="AU145" i="3" a="1"/>
  <c r="AU145" i="3" s="1"/>
  <c r="AM207" i="4" s="1"/>
  <c r="AR145" i="3" a="1"/>
  <c r="AR145" i="3" s="1"/>
  <c r="AJ207" i="4" s="1"/>
  <c r="AP163" i="3" a="1"/>
  <c r="AP163" i="3" s="1"/>
  <c r="AH241" i="4" s="1"/>
  <c r="AS163" i="3" a="1"/>
  <c r="AS163" i="3" s="1"/>
  <c r="AK241" i="4" s="1"/>
  <c r="AQ163" i="3" a="1"/>
  <c r="AQ163" i="3" s="1"/>
  <c r="AI241" i="4" s="1"/>
  <c r="AU163" i="3" a="1"/>
  <c r="AU163" i="3" s="1"/>
  <c r="AM241" i="4" s="1"/>
  <c r="AO163" i="3" a="1"/>
  <c r="AO163" i="3" s="1"/>
  <c r="AG241" i="4" s="1"/>
  <c r="AR163" i="3" a="1"/>
  <c r="AR163" i="3" s="1"/>
  <c r="AJ241" i="4" s="1"/>
  <c r="AT163" i="3"/>
  <c r="AL241" i="4" s="1"/>
  <c r="AR117" i="3" a="1"/>
  <c r="AR117" i="3" s="1"/>
  <c r="AJ47" i="4" s="1"/>
  <c r="AT117" i="3"/>
  <c r="AL47" i="4" s="1"/>
  <c r="AP117" i="3" a="1"/>
  <c r="AP117" i="3" s="1"/>
  <c r="AH47" i="4" s="1"/>
  <c r="AO117" i="3" a="1"/>
  <c r="AO117" i="3" s="1"/>
  <c r="AG47" i="4" s="1"/>
  <c r="AQ117" i="3" a="1"/>
  <c r="AQ117" i="3" s="1"/>
  <c r="AI47" i="4" s="1"/>
  <c r="AS117" i="3" a="1"/>
  <c r="AS117" i="3" s="1"/>
  <c r="AK47" i="4" s="1"/>
  <c r="AU117" i="3" a="1"/>
  <c r="AU117" i="3" s="1"/>
  <c r="AM47" i="4" s="1"/>
  <c r="AO82" i="3" a="1"/>
  <c r="AO82" i="3" s="1"/>
  <c r="AG174" i="4" s="1"/>
  <c r="AT82" i="3"/>
  <c r="AL174" i="4" s="1"/>
  <c r="AR82" i="3" a="1"/>
  <c r="AR82" i="3" s="1"/>
  <c r="AJ174" i="4" s="1"/>
  <c r="AP82" i="3" a="1"/>
  <c r="AP82" i="3" s="1"/>
  <c r="AH174" i="4" s="1"/>
  <c r="AQ82" i="3" a="1"/>
  <c r="AQ82" i="3" s="1"/>
  <c r="AI174" i="4" s="1"/>
  <c r="AS82" i="3" a="1"/>
  <c r="AS82" i="3" s="1"/>
  <c r="AK174" i="4" s="1"/>
  <c r="AU82" i="3" a="1"/>
  <c r="AU82" i="3" s="1"/>
  <c r="AM174" i="4" s="1"/>
  <c r="AP196" i="3" a="1"/>
  <c r="AP196" i="3" s="1"/>
  <c r="AH292" i="4" s="1"/>
  <c r="AU196" i="3" a="1"/>
  <c r="AU196" i="3" s="1"/>
  <c r="AM292" i="4" s="1"/>
  <c r="AR196" i="3" a="1"/>
  <c r="AR196" i="3" s="1"/>
  <c r="AJ292" i="4" s="1"/>
  <c r="AT196" i="3"/>
  <c r="AL292" i="4" s="1"/>
  <c r="AO196" i="3" a="1"/>
  <c r="AO196" i="3" s="1"/>
  <c r="AG292" i="4" s="1"/>
  <c r="AQ196" i="3" a="1"/>
  <c r="AQ196" i="3" s="1"/>
  <c r="AI292" i="4" s="1"/>
  <c r="AS196" i="3" a="1"/>
  <c r="AS196" i="3" s="1"/>
  <c r="AK292" i="4" s="1"/>
  <c r="AU185" i="3" a="1"/>
  <c r="AU185" i="3" s="1"/>
  <c r="AS185" i="3" a="1"/>
  <c r="AS185" i="3" s="1"/>
  <c r="AT185" i="3"/>
  <c r="AQ185" i="3" a="1"/>
  <c r="AQ185" i="3" s="1"/>
  <c r="AR185" i="3" a="1"/>
  <c r="AR185" i="3" s="1"/>
  <c r="AO185" i="3" a="1"/>
  <c r="AO185" i="3" s="1"/>
  <c r="AP185" i="3" a="1"/>
  <c r="AP185" i="3" s="1"/>
  <c r="AP96" i="3" a="1"/>
  <c r="AP96" i="3" s="1"/>
  <c r="AO96" i="3" a="1"/>
  <c r="AO96" i="3" s="1"/>
  <c r="AQ96" i="3" a="1"/>
  <c r="AQ96" i="3" s="1"/>
  <c r="AT96" i="3"/>
  <c r="AU96" i="3" a="1"/>
  <c r="AU96" i="3" s="1"/>
  <c r="AR96" i="3" a="1"/>
  <c r="AR96" i="3" s="1"/>
  <c r="AS96" i="3" a="1"/>
  <c r="AS96" i="3" s="1"/>
  <c r="AR190" i="3" a="1"/>
  <c r="AR190" i="3" s="1"/>
  <c r="AU190" i="3" a="1"/>
  <c r="AU190" i="3" s="1"/>
  <c r="AO190" i="3" a="1"/>
  <c r="AO190" i="3" s="1"/>
  <c r="AT190" i="3"/>
  <c r="AP190" i="3" a="1"/>
  <c r="AP190" i="3" s="1"/>
  <c r="AQ190" i="3" a="1"/>
  <c r="AQ190" i="3" s="1"/>
  <c r="AS190" i="3" a="1"/>
  <c r="AS190" i="3" s="1"/>
  <c r="AT31" i="3"/>
  <c r="AS31" i="3" a="1"/>
  <c r="AS31" i="3" s="1"/>
  <c r="AQ31" i="3" a="1"/>
  <c r="AQ31" i="3" s="1"/>
  <c r="AR31" i="3" a="1"/>
  <c r="AR31" i="3" s="1"/>
  <c r="AO31" i="3" a="1"/>
  <c r="AO31" i="3" s="1"/>
  <c r="AP31" i="3" a="1"/>
  <c r="AP31" i="3" s="1"/>
  <c r="AU31" i="3" a="1"/>
  <c r="AU31" i="3" s="1"/>
  <c r="AU176" i="3" a="1"/>
  <c r="AU176" i="3" s="1"/>
  <c r="AM99" i="4" s="1"/>
  <c r="AT176" i="3"/>
  <c r="AL99" i="4" s="1"/>
  <c r="AS176" i="3" a="1"/>
  <c r="AS176" i="3" s="1"/>
  <c r="AK99" i="4" s="1"/>
  <c r="AR176" i="3" a="1"/>
  <c r="AR176" i="3" s="1"/>
  <c r="AJ99" i="4" s="1"/>
  <c r="AO176" i="3" a="1"/>
  <c r="AO176" i="3" s="1"/>
  <c r="AG99" i="4" s="1"/>
  <c r="AQ176" i="3" a="1"/>
  <c r="AQ176" i="3" s="1"/>
  <c r="AI99" i="4" s="1"/>
  <c r="AP176" i="3" a="1"/>
  <c r="AP176" i="3" s="1"/>
  <c r="AH99" i="4" s="1"/>
  <c r="AL149" i="3"/>
  <c r="AE205" i="4" s="1"/>
  <c r="AK149" i="3" a="1"/>
  <c r="AK149" i="3" s="1"/>
  <c r="AD205" i="4" s="1"/>
  <c r="AM21" i="3" a="1"/>
  <c r="AM21" i="3" s="1"/>
  <c r="AF92" i="4" s="1"/>
  <c r="AL21" i="3"/>
  <c r="AE92" i="4" s="1"/>
  <c r="AM237" i="3" a="1"/>
  <c r="AM237" i="3" s="1"/>
  <c r="AK237" i="3" a="1"/>
  <c r="AK237" i="3" s="1"/>
  <c r="AL237" i="3"/>
  <c r="AK234" i="3" a="1"/>
  <c r="AK234" i="3" s="1"/>
  <c r="AL234" i="3"/>
  <c r="AM234" i="3" a="1"/>
  <c r="AM234" i="3" s="1"/>
  <c r="AM235" i="3" a="1"/>
  <c r="AM235" i="3" s="1"/>
  <c r="AK235" i="3" a="1"/>
  <c r="AK235" i="3" s="1"/>
  <c r="AL235" i="3"/>
  <c r="AK236" i="3" a="1"/>
  <c r="AK236" i="3" s="1"/>
  <c r="AL236" i="3"/>
  <c r="AM236" i="3" a="1"/>
  <c r="AM236" i="3" s="1"/>
  <c r="AM209" i="3" a="1"/>
  <c r="AM209" i="3" s="1"/>
  <c r="AK209" i="3" a="1"/>
  <c r="AK209" i="3" s="1"/>
  <c r="AL209" i="3"/>
  <c r="AK33" i="3" a="1"/>
  <c r="AK33" i="3" s="1"/>
  <c r="AM33" i="3" a="1"/>
  <c r="AM33" i="3" s="1"/>
  <c r="AL33" i="3"/>
  <c r="AM32" i="3" a="1"/>
  <c r="AM32" i="3" s="1"/>
  <c r="AK32" i="3" a="1"/>
  <c r="AK32" i="3" s="1"/>
  <c r="AL32" i="3"/>
  <c r="AM178" i="3" a="1"/>
  <c r="AM178" i="3" s="1"/>
  <c r="AK178" i="3" a="1"/>
  <c r="AK178" i="3" s="1"/>
  <c r="AL178" i="3"/>
  <c r="AM186" i="3" a="1"/>
  <c r="AM186" i="3" s="1"/>
  <c r="AK186" i="3" a="1"/>
  <c r="AK186" i="3" s="1"/>
  <c r="AL186" i="3"/>
  <c r="AM30" i="3" a="1"/>
  <c r="AM30" i="3" s="1"/>
  <c r="AK30" i="3" a="1"/>
  <c r="AK30" i="3" s="1"/>
  <c r="AL30" i="3"/>
  <c r="AM175" i="3" a="1"/>
  <c r="AM175" i="3" s="1"/>
  <c r="AF80" i="4" s="1"/>
  <c r="AL175" i="3"/>
  <c r="AE80" i="4" s="1"/>
  <c r="AK175" i="3" a="1"/>
  <c r="AK175" i="3" s="1"/>
  <c r="AD80" i="4" s="1"/>
  <c r="AL183" i="3"/>
  <c r="AM183" i="3" a="1"/>
  <c r="AM183" i="3" s="1"/>
  <c r="AK183" i="3" a="1"/>
  <c r="AK183" i="3" s="1"/>
  <c r="AL34" i="3"/>
  <c r="AM34" i="3" a="1"/>
  <c r="AM34" i="3" s="1"/>
  <c r="AK34" i="3" a="1"/>
  <c r="AK34" i="3" s="1"/>
  <c r="AM184" i="3" a="1"/>
  <c r="AM184" i="3" s="1"/>
  <c r="AL184" i="3"/>
  <c r="AK184" i="3" a="1"/>
  <c r="AK184" i="3" s="1"/>
  <c r="AM29" i="3" a="1"/>
  <c r="AM29" i="3" s="1"/>
  <c r="AK29" i="3" a="1"/>
  <c r="AK29" i="3" s="1"/>
  <c r="AL29" i="3"/>
  <c r="AL177" i="3"/>
  <c r="AM177" i="3" a="1"/>
  <c r="AM177" i="3" s="1"/>
  <c r="AK177" i="3" a="1"/>
  <c r="AK177" i="3" s="1"/>
  <c r="AL239" i="3"/>
  <c r="AM239" i="3" a="1"/>
  <c r="AM239" i="3" s="1"/>
  <c r="AK239" i="3" a="1"/>
  <c r="AK239" i="3" s="1"/>
  <c r="AL208" i="3"/>
  <c r="AM208" i="3" a="1"/>
  <c r="AM208" i="3" s="1"/>
  <c r="AK208" i="3" a="1"/>
  <c r="AK208" i="3" s="1"/>
  <c r="AM240" i="3" a="1"/>
  <c r="AM240" i="3" s="1"/>
  <c r="AK240" i="3" a="1"/>
  <c r="AK240" i="3" s="1"/>
  <c r="AL240" i="3"/>
  <c r="AK185" i="3" a="1"/>
  <c r="AK185" i="3" s="1"/>
  <c r="AL185" i="3"/>
  <c r="AM185" i="3" a="1"/>
  <c r="AM185" i="3" s="1"/>
  <c r="AL238" i="3"/>
  <c r="AK238" i="3" a="1"/>
  <c r="AK238" i="3" s="1"/>
  <c r="AM238" i="3" a="1"/>
  <c r="AM238" i="3" s="1"/>
  <c r="AM176" i="3" a="1"/>
  <c r="AM176" i="3" s="1"/>
  <c r="AF99" i="4" s="1"/>
  <c r="AL176" i="3"/>
  <c r="AE99" i="4" s="1"/>
  <c r="AK176" i="3" a="1"/>
  <c r="AK176" i="3" s="1"/>
  <c r="AD99" i="4" s="1"/>
  <c r="AK187" i="3" a="1"/>
  <c r="AK187" i="3" s="1"/>
  <c r="AL187" i="3"/>
  <c r="AM187" i="3" a="1"/>
  <c r="AM187" i="3" s="1"/>
  <c r="AK38" i="3" a="1"/>
  <c r="AK38" i="3" s="1"/>
  <c r="AL38" i="3"/>
  <c r="AM38" i="3" a="1"/>
  <c r="AM38" i="3" s="1"/>
  <c r="AL181" i="3"/>
  <c r="AK181" i="3" a="1"/>
  <c r="AK181" i="3" s="1"/>
  <c r="AM181" i="3" a="1"/>
  <c r="AM181" i="3" s="1"/>
  <c r="AK28" i="3" a="1"/>
  <c r="AK28" i="3" s="1"/>
  <c r="AL28" i="3"/>
  <c r="AM28" i="3" a="1"/>
  <c r="AM28" i="3" s="1"/>
  <c r="AM188" i="3" a="1"/>
  <c r="AM188" i="3" s="1"/>
  <c r="AK188" i="3" a="1"/>
  <c r="AK188" i="3" s="1"/>
  <c r="AL188" i="3"/>
  <c r="AM36" i="3" a="1"/>
  <c r="AM36" i="3" s="1"/>
  <c r="AK36" i="3" a="1"/>
  <c r="AK36" i="3" s="1"/>
  <c r="AL36" i="3"/>
  <c r="AK189" i="3" a="1"/>
  <c r="AK189" i="3" s="1"/>
  <c r="AM189" i="3" a="1"/>
  <c r="AM189" i="3" s="1"/>
  <c r="AL189" i="3"/>
  <c r="AM37" i="3" a="1"/>
  <c r="AM37" i="3" s="1"/>
  <c r="AL37" i="3"/>
  <c r="AK37" i="3" a="1"/>
  <c r="AK37" i="3" s="1"/>
  <c r="AK190" i="3" a="1"/>
  <c r="AK190" i="3" s="1"/>
  <c r="AM190" i="3" a="1"/>
  <c r="AM190" i="3" s="1"/>
  <c r="AL190" i="3"/>
  <c r="AK31" i="3" a="1"/>
  <c r="AK31" i="3" s="1"/>
  <c r="AL31" i="3"/>
  <c r="AM31" i="3" a="1"/>
  <c r="AM31" i="3" s="1"/>
  <c r="AK182" i="3" a="1"/>
  <c r="AK182" i="3" s="1"/>
  <c r="AM182" i="3" a="1"/>
  <c r="AM182" i="3" s="1"/>
  <c r="AL182" i="3"/>
  <c r="AL35" i="3"/>
  <c r="AK35" i="3" a="1"/>
  <c r="AK35" i="3" s="1"/>
  <c r="AM35" i="3" a="1"/>
  <c r="AM35" i="3" s="1"/>
  <c r="AK27" i="3" a="1"/>
  <c r="AK27" i="3" s="1"/>
  <c r="AL27" i="3"/>
  <c r="AM27" i="3" a="1"/>
  <c r="AM27" i="3" s="1"/>
  <c r="AK206" i="3" a="1"/>
  <c r="AK206" i="3" s="1"/>
  <c r="AD324" i="4" s="1"/>
  <c r="AL206" i="3"/>
  <c r="AE324" i="4" s="1"/>
  <c r="AM206" i="3" a="1"/>
  <c r="AM206" i="3" s="1"/>
  <c r="AF324" i="4" s="1"/>
  <c r="AL205" i="3"/>
  <c r="AE299" i="4" s="1"/>
  <c r="AK205" i="3" a="1"/>
  <c r="AK205" i="3" s="1"/>
  <c r="AD299" i="4" s="1"/>
  <c r="AM205" i="3" a="1"/>
  <c r="AM205" i="3" s="1"/>
  <c r="AF299" i="4" s="1"/>
  <c r="AK207" i="3" a="1"/>
  <c r="AK207" i="3" s="1"/>
  <c r="AD325" i="4" s="1"/>
  <c r="AM207" i="3" a="1"/>
  <c r="AM207" i="3" s="1"/>
  <c r="AF325" i="4" s="1"/>
  <c r="AL207" i="3"/>
  <c r="AE325" i="4" s="1"/>
  <c r="AM203" i="3" a="1"/>
  <c r="AM203" i="3" s="1"/>
  <c r="AF322" i="4" s="1"/>
  <c r="AL203" i="3"/>
  <c r="AE322" i="4" s="1"/>
  <c r="AK203" i="3" a="1"/>
  <c r="AK203" i="3" s="1"/>
  <c r="AD322" i="4" s="1"/>
  <c r="AM204" i="3" a="1"/>
  <c r="AM204" i="3" s="1"/>
  <c r="AF323" i="4" s="1"/>
  <c r="AK204" i="3" a="1"/>
  <c r="AK204" i="3" s="1"/>
  <c r="AD323" i="4" s="1"/>
  <c r="AL204" i="3"/>
  <c r="AE323" i="4" s="1"/>
  <c r="AM202" i="3" a="1"/>
  <c r="AM202" i="3" s="1"/>
  <c r="AF298" i="4" s="1"/>
  <c r="AK202" i="3" a="1"/>
  <c r="AK202" i="3" s="1"/>
  <c r="AD298" i="4" s="1"/>
  <c r="AL202" i="3"/>
  <c r="AE298" i="4" s="1"/>
  <c r="AK47" i="3" a="1"/>
  <c r="AK47" i="3" s="1"/>
  <c r="AD155" i="4" s="1"/>
  <c r="AL47" i="3"/>
  <c r="AE155" i="4" s="1"/>
  <c r="AM47" i="3" a="1"/>
  <c r="AM47" i="3" s="1"/>
  <c r="AF155" i="4" s="1"/>
  <c r="AL97" i="3"/>
  <c r="AM97" i="3" a="1"/>
  <c r="AM97" i="3" s="1"/>
  <c r="AK97" i="3" a="1"/>
  <c r="AK97" i="3" s="1"/>
  <c r="AL44" i="3"/>
  <c r="AE152" i="4" s="1"/>
  <c r="AM44" i="3" a="1"/>
  <c r="AM44" i="3" s="1"/>
  <c r="AF152" i="4" s="1"/>
  <c r="AK44" i="3" a="1"/>
  <c r="AK44" i="3" s="1"/>
  <c r="AD152" i="4" s="1"/>
  <c r="AL90" i="3"/>
  <c r="AE63" i="4" s="1"/>
  <c r="AM90" i="3" a="1"/>
  <c r="AM90" i="3" s="1"/>
  <c r="AF63" i="4" s="1"/>
  <c r="AK90" i="3" a="1"/>
  <c r="AK90" i="3" s="1"/>
  <c r="AD63" i="4" s="1"/>
  <c r="AL91" i="3"/>
  <c r="AE64" i="4" s="1"/>
  <c r="AK91" i="3" a="1"/>
  <c r="AK91" i="3" s="1"/>
  <c r="AD64" i="4" s="1"/>
  <c r="AM91" i="3" a="1"/>
  <c r="AM91" i="3" s="1"/>
  <c r="AF64" i="4" s="1"/>
  <c r="AM96" i="3" a="1"/>
  <c r="AM96" i="3" s="1"/>
  <c r="AK96" i="3" a="1"/>
  <c r="AK96" i="3" s="1"/>
  <c r="AL96" i="3"/>
  <c r="AK95" i="3" a="1"/>
  <c r="AK95" i="3" s="1"/>
  <c r="AM95" i="3" a="1"/>
  <c r="AM95" i="3" s="1"/>
  <c r="AL95" i="3"/>
  <c r="AM92" i="3" a="1"/>
  <c r="AM92" i="3" s="1"/>
  <c r="AF65" i="4" s="1"/>
  <c r="AK92" i="3" a="1"/>
  <c r="AK92" i="3" s="1"/>
  <c r="AD65" i="4" s="1"/>
  <c r="AL92" i="3"/>
  <c r="AE65" i="4" s="1"/>
  <c r="AK46" i="3" a="1"/>
  <c r="AK46" i="3" s="1"/>
  <c r="AD154" i="4" s="1"/>
  <c r="AL46" i="3"/>
  <c r="AE154" i="4" s="1"/>
  <c r="AM46" i="3" a="1"/>
  <c r="AM46" i="3" s="1"/>
  <c r="AF154" i="4" s="1"/>
  <c r="AM89" i="3" a="1"/>
  <c r="AM89" i="3" s="1"/>
  <c r="AF62" i="4" s="1"/>
  <c r="AK89" i="3" a="1"/>
  <c r="AK89" i="3" s="1"/>
  <c r="AD62" i="4" s="1"/>
  <c r="AL89" i="3"/>
  <c r="AE62" i="4" s="1"/>
  <c r="AM98" i="3" a="1"/>
  <c r="AM98" i="3" s="1"/>
  <c r="AK98" i="3" a="1"/>
  <c r="AK98" i="3" s="1"/>
  <c r="AL98" i="3"/>
  <c r="AL87" i="3"/>
  <c r="AE59" i="4" s="1"/>
  <c r="AK87" i="3" a="1"/>
  <c r="AK87" i="3" s="1"/>
  <c r="AD59" i="4" s="1"/>
  <c r="AM87" i="3" a="1"/>
  <c r="AM87" i="3" s="1"/>
  <c r="AF59" i="4" s="1"/>
  <c r="AK45" i="3" a="1"/>
  <c r="AK45" i="3" s="1"/>
  <c r="AD153" i="4" s="1"/>
  <c r="AL45" i="3"/>
  <c r="AE153" i="4" s="1"/>
  <c r="AM45" i="3" a="1"/>
  <c r="AM45" i="3" s="1"/>
  <c r="AF153" i="4" s="1"/>
  <c r="AK147" i="3" a="1"/>
  <c r="AK147" i="3" s="1"/>
  <c r="AD209" i="4" s="1"/>
  <c r="AM147" i="3" a="1"/>
  <c r="AM147" i="3" s="1"/>
  <c r="AF209" i="4" s="1"/>
  <c r="AL147" i="3"/>
  <c r="AE209" i="4" s="1"/>
  <c r="AM116" i="3" a="1"/>
  <c r="AM116" i="3" s="1"/>
  <c r="AF46" i="4" s="1"/>
  <c r="AL116" i="3"/>
  <c r="AE46" i="4" s="1"/>
  <c r="AL226" i="3"/>
  <c r="AE310" i="4" s="1"/>
  <c r="AK226" i="3" a="1"/>
  <c r="AK226" i="3" s="1"/>
  <c r="AD310" i="4" s="1"/>
  <c r="AL122" i="3"/>
  <c r="AE90" i="4" s="1"/>
  <c r="AK116" i="3" a="1"/>
  <c r="AK116" i="3" s="1"/>
  <c r="AD46" i="4" s="1"/>
  <c r="AM226" i="3" a="1"/>
  <c r="AM226" i="3" s="1"/>
  <c r="AF310" i="4" s="1"/>
  <c r="AL128" i="3"/>
  <c r="AE84" i="4" s="1"/>
  <c r="AL42" i="3"/>
  <c r="AK128" i="3" a="1"/>
  <c r="AK128" i="3" s="1"/>
  <c r="AD84" i="4" s="1"/>
  <c r="AK42" i="3" a="1"/>
  <c r="AK42" i="3" s="1"/>
  <c r="AM105" i="3" a="1"/>
  <c r="AM105" i="3" s="1"/>
  <c r="AF252" i="4" s="1"/>
  <c r="AL105" i="3"/>
  <c r="AE252" i="4" s="1"/>
  <c r="AK105" i="3" a="1"/>
  <c r="AK105" i="3" s="1"/>
  <c r="AD252" i="4" s="1"/>
  <c r="AM122" i="3" a="1"/>
  <c r="AM122" i="3" s="1"/>
  <c r="AF90" i="4" s="1"/>
  <c r="AK228" i="3" a="1"/>
  <c r="AK228" i="3" s="1"/>
  <c r="AD306" i="4" s="1"/>
  <c r="AM228" i="3" a="1"/>
  <c r="AM228" i="3" s="1"/>
  <c r="AF306" i="4" s="1"/>
  <c r="AL228" i="3"/>
  <c r="AE306" i="4" s="1"/>
  <c r="AK81" i="3" a="1"/>
  <c r="AK81" i="3" s="1"/>
  <c r="AD173" i="4" s="1"/>
  <c r="AL81" i="3"/>
  <c r="AE173" i="4" s="1"/>
  <c r="AM81" i="3" a="1"/>
  <c r="AM81" i="3" s="1"/>
  <c r="AF173" i="4" s="1"/>
  <c r="AM39" i="3" a="1"/>
  <c r="AM39" i="3" s="1"/>
  <c r="AF122" i="4" s="1"/>
  <c r="AL39" i="3"/>
  <c r="AE122" i="4" s="1"/>
  <c r="AK39" i="3" a="1"/>
  <c r="AK39" i="3" s="1"/>
  <c r="AD122" i="4" s="1"/>
  <c r="AM224" i="3" a="1"/>
  <c r="AM224" i="3" s="1"/>
  <c r="AF314" i="4" s="1"/>
  <c r="AK224" i="3" a="1"/>
  <c r="AK224" i="3" s="1"/>
  <c r="AD314" i="4" s="1"/>
  <c r="AL224" i="3"/>
  <c r="AE314" i="4" s="1"/>
  <c r="AK222" i="3" a="1"/>
  <c r="AK222" i="3" s="1"/>
  <c r="AD312" i="4" s="1"/>
  <c r="AM222" i="3" a="1"/>
  <c r="AM222" i="3" s="1"/>
  <c r="AF312" i="4" s="1"/>
  <c r="AL222" i="3"/>
  <c r="AE312" i="4" s="1"/>
  <c r="AL83" i="3"/>
  <c r="AE175" i="4" s="1"/>
  <c r="AM83" i="3" a="1"/>
  <c r="AM83" i="3" s="1"/>
  <c r="AF175" i="4" s="1"/>
  <c r="AK83" i="3" a="1"/>
  <c r="AK83" i="3" s="1"/>
  <c r="AD175" i="4" s="1"/>
  <c r="AK43" i="3" a="1"/>
  <c r="AK43" i="3" s="1"/>
  <c r="AM43" i="3" a="1"/>
  <c r="AM43" i="3" s="1"/>
  <c r="AL43" i="3"/>
  <c r="AL41" i="3"/>
  <c r="AE124" i="4" s="1"/>
  <c r="AM41" i="3" a="1"/>
  <c r="AM41" i="3" s="1"/>
  <c r="AF124" i="4" s="1"/>
  <c r="AK41" i="3" a="1"/>
  <c r="AK41" i="3" s="1"/>
  <c r="AD124" i="4" s="1"/>
  <c r="AK80" i="3" a="1"/>
  <c r="AK80" i="3" s="1"/>
  <c r="AD172" i="4" s="1"/>
  <c r="AM80" i="3" a="1"/>
  <c r="AM80" i="3" s="1"/>
  <c r="AF172" i="4" s="1"/>
  <c r="AL80" i="3"/>
  <c r="AE172" i="4" s="1"/>
  <c r="AM225" i="3" a="1"/>
  <c r="AM225" i="3" s="1"/>
  <c r="AF309" i="4" s="1"/>
  <c r="AL225" i="3"/>
  <c r="AE309" i="4" s="1"/>
  <c r="AK225" i="3" a="1"/>
  <c r="AK225" i="3" s="1"/>
  <c r="AD309" i="4" s="1"/>
  <c r="AM128" i="3" a="1"/>
  <c r="AM128" i="3" s="1"/>
  <c r="AF84" i="4" s="1"/>
  <c r="AL79" i="3"/>
  <c r="AE168" i="4" s="1"/>
  <c r="AM79" i="3" a="1"/>
  <c r="AM79" i="3" s="1"/>
  <c r="AF168" i="4" s="1"/>
  <c r="AK79" i="3" a="1"/>
  <c r="AK79" i="3" s="1"/>
  <c r="AD168" i="4" s="1"/>
  <c r="AM199" i="3" a="1"/>
  <c r="AM199" i="3" s="1"/>
  <c r="AF316" i="4" s="1"/>
  <c r="AL199" i="3"/>
  <c r="AE316" i="4" s="1"/>
  <c r="AK199" i="3" a="1"/>
  <c r="AK199" i="3" s="1"/>
  <c r="AD316" i="4" s="1"/>
  <c r="AL76" i="3"/>
  <c r="AE165" i="4" s="1"/>
  <c r="AK76" i="3" a="1"/>
  <c r="AK76" i="3" s="1"/>
  <c r="AD165" i="4" s="1"/>
  <c r="AM76" i="3" a="1"/>
  <c r="AM76" i="3" s="1"/>
  <c r="AF165" i="4" s="1"/>
  <c r="AK84" i="3" a="1"/>
  <c r="AK84" i="3" s="1"/>
  <c r="AD176" i="4" s="1"/>
  <c r="AM84" i="3" a="1"/>
  <c r="AM84" i="3" s="1"/>
  <c r="AF176" i="4" s="1"/>
  <c r="AL84" i="3"/>
  <c r="AE176" i="4" s="1"/>
  <c r="AM223" i="3" a="1"/>
  <c r="AM223" i="3" s="1"/>
  <c r="AF313" i="4" s="1"/>
  <c r="AK223" i="3" a="1"/>
  <c r="AK223" i="3" s="1"/>
  <c r="AD313" i="4" s="1"/>
  <c r="AL223" i="3"/>
  <c r="AE313" i="4" s="1"/>
  <c r="AM78" i="3" a="1"/>
  <c r="AM78" i="3" s="1"/>
  <c r="AF167" i="4" s="1"/>
  <c r="AK78" i="3" a="1"/>
  <c r="AK78" i="3" s="1"/>
  <c r="AD167" i="4" s="1"/>
  <c r="AL78" i="3"/>
  <c r="AE167" i="4" s="1"/>
  <c r="AM227" i="3" a="1"/>
  <c r="AM227" i="3" s="1"/>
  <c r="AF311" i="4" s="1"/>
  <c r="AL227" i="3"/>
  <c r="AE311" i="4" s="1"/>
  <c r="AK227" i="3" a="1"/>
  <c r="AK227" i="3" s="1"/>
  <c r="AD311" i="4" s="1"/>
  <c r="AK229" i="3" a="1"/>
  <c r="AK229" i="3" s="1"/>
  <c r="AD307" i="4" s="1"/>
  <c r="AM229" i="3" a="1"/>
  <c r="AM229" i="3" s="1"/>
  <c r="AF307" i="4" s="1"/>
  <c r="AL229" i="3"/>
  <c r="AE307" i="4" s="1"/>
  <c r="AK82" i="3" a="1"/>
  <c r="AK82" i="3" s="1"/>
  <c r="AD174" i="4" s="1"/>
  <c r="AM82" i="3" a="1"/>
  <c r="AM82" i="3" s="1"/>
  <c r="AF174" i="4" s="1"/>
  <c r="AL82" i="3"/>
  <c r="AE174" i="4" s="1"/>
  <c r="AM77" i="3" a="1"/>
  <c r="AM77" i="3" s="1"/>
  <c r="AF166" i="4" s="1"/>
  <c r="AL77" i="3"/>
  <c r="AE166" i="4" s="1"/>
  <c r="AK77" i="3" a="1"/>
  <c r="AK77" i="3" s="1"/>
  <c r="AD166" i="4" s="1"/>
  <c r="AM75" i="3" a="1"/>
  <c r="AM75" i="3" s="1"/>
  <c r="AF164" i="4" s="1"/>
  <c r="AK75" i="3" a="1"/>
  <c r="AK75" i="3" s="1"/>
  <c r="AD164" i="4" s="1"/>
  <c r="AL75" i="3"/>
  <c r="AE164" i="4" s="1"/>
  <c r="AL230" i="3"/>
  <c r="AE308" i="4" s="1"/>
  <c r="AM230" i="3" a="1"/>
  <c r="AM230" i="3" s="1"/>
  <c r="AF308" i="4" s="1"/>
  <c r="AK230" i="3" a="1"/>
  <c r="AK230" i="3" s="1"/>
  <c r="AD308" i="4" s="1"/>
  <c r="AL40" i="3"/>
  <c r="AE123" i="4" s="1"/>
  <c r="AK40" i="3" a="1"/>
  <c r="AK40" i="3" s="1"/>
  <c r="AD123" i="4" s="1"/>
  <c r="AM40" i="3" a="1"/>
  <c r="AM40" i="3" s="1"/>
  <c r="AF123" i="4" s="1"/>
  <c r="AK221" i="3" a="1"/>
  <c r="AK221" i="3" s="1"/>
  <c r="AD305" i="4" s="1"/>
  <c r="AM221" i="3" a="1"/>
  <c r="AM221" i="3" s="1"/>
  <c r="AF305" i="4" s="1"/>
  <c r="AL221" i="3"/>
  <c r="AE305" i="4" s="1"/>
  <c r="AK122" i="3" a="1"/>
  <c r="AK122" i="3" s="1"/>
  <c r="AD90" i="4" s="1"/>
  <c r="AM113" i="3" a="1"/>
  <c r="AM113" i="3" s="1"/>
  <c r="AF49" i="4" s="1"/>
  <c r="AL113" i="3"/>
  <c r="AE49" i="4" s="1"/>
  <c r="AK150" i="3" a="1"/>
  <c r="AK150" i="3" s="1"/>
  <c r="AD206" i="4" s="1"/>
  <c r="AM150" i="3" a="1"/>
  <c r="AM150" i="3" s="1"/>
  <c r="AF206" i="4" s="1"/>
  <c r="AL150" i="3"/>
  <c r="AE206" i="4" s="1"/>
  <c r="AL117" i="3"/>
  <c r="AE47" i="4" s="1"/>
  <c r="AK117" i="3" a="1"/>
  <c r="AK117" i="3" s="1"/>
  <c r="AD47" i="4" s="1"/>
  <c r="AM117" i="3" a="1"/>
  <c r="AM117" i="3" s="1"/>
  <c r="AF47" i="4" s="1"/>
  <c r="AL195" i="3"/>
  <c r="AE303" i="4" s="1"/>
  <c r="AK195" i="3" a="1"/>
  <c r="AK195" i="3" s="1"/>
  <c r="AD303" i="4" s="1"/>
  <c r="AM195" i="3" a="1"/>
  <c r="AM195" i="3" s="1"/>
  <c r="AF303" i="4" s="1"/>
  <c r="AM161" i="3" a="1"/>
  <c r="AM161" i="3" s="1"/>
  <c r="AF225" i="4" s="1"/>
  <c r="AL161" i="3"/>
  <c r="AE225" i="4" s="1"/>
  <c r="AK161" i="3" a="1"/>
  <c r="AK161" i="3" s="1"/>
  <c r="AD225" i="4" s="1"/>
  <c r="AM139" i="3" a="1"/>
  <c r="AM139" i="3" s="1"/>
  <c r="AF103" i="4" s="1"/>
  <c r="AL139" i="3"/>
  <c r="AE103" i="4" s="1"/>
  <c r="AK139" i="3" a="1"/>
  <c r="AK139" i="3" s="1"/>
  <c r="AD103" i="4" s="1"/>
  <c r="AL201" i="3"/>
  <c r="AE317" i="4" s="1"/>
  <c r="AK201" i="3" a="1"/>
  <c r="AK201" i="3" s="1"/>
  <c r="AD317" i="4" s="1"/>
  <c r="AM201" i="3" a="1"/>
  <c r="AM201" i="3" s="1"/>
  <c r="AF317" i="4" s="1"/>
  <c r="AL172" i="3"/>
  <c r="AE244" i="4" s="1"/>
  <c r="AM172" i="3" a="1"/>
  <c r="AM172" i="3" s="1"/>
  <c r="AF244" i="4" s="1"/>
  <c r="AK172" i="3" a="1"/>
  <c r="AK172" i="3" s="1"/>
  <c r="AD244" i="4" s="1"/>
  <c r="AL200" i="3"/>
  <c r="AE318" i="4" s="1"/>
  <c r="AK200" i="3" a="1"/>
  <c r="AK200" i="3" s="1"/>
  <c r="AD318" i="4" s="1"/>
  <c r="AM200" i="3" a="1"/>
  <c r="AM200" i="3" s="1"/>
  <c r="AF318" i="4" s="1"/>
  <c r="AK231" i="3" a="1"/>
  <c r="AK231" i="3" s="1"/>
  <c r="AD315" i="4" s="1"/>
  <c r="AM231" i="3" a="1"/>
  <c r="AM231" i="3" s="1"/>
  <c r="AF315" i="4" s="1"/>
  <c r="AL231" i="3"/>
  <c r="AE315" i="4" s="1"/>
  <c r="AK141" i="3" a="1"/>
  <c r="AK141" i="3" s="1"/>
  <c r="AD203" i="4" s="1"/>
  <c r="AL141" i="3"/>
  <c r="AE203" i="4" s="1"/>
  <c r="AM141" i="3" a="1"/>
  <c r="AM141" i="3" s="1"/>
  <c r="AF203" i="4" s="1"/>
  <c r="AK143" i="3" a="1"/>
  <c r="AK143" i="3" s="1"/>
  <c r="AD211" i="4" s="1"/>
  <c r="AL143" i="3"/>
  <c r="AE211" i="4" s="1"/>
  <c r="AM143" i="3" a="1"/>
  <c r="AM143" i="3" s="1"/>
  <c r="AF211" i="4" s="1"/>
  <c r="AM146" i="3" a="1"/>
  <c r="AM146" i="3" s="1"/>
  <c r="AF208" i="4" s="1"/>
  <c r="AK146" i="3" a="1"/>
  <c r="AK146" i="3" s="1"/>
  <c r="AD208" i="4" s="1"/>
  <c r="AL146" i="3"/>
  <c r="AE208" i="4" s="1"/>
  <c r="AK171" i="3" a="1"/>
  <c r="AK171" i="3" s="1"/>
  <c r="AD243" i="4" s="1"/>
  <c r="AL171" i="3"/>
  <c r="AE243" i="4" s="1"/>
  <c r="AM171" i="3" a="1"/>
  <c r="AM171" i="3" s="1"/>
  <c r="AF243" i="4" s="1"/>
  <c r="AL167" i="3"/>
  <c r="AE245" i="4" s="1"/>
  <c r="AM167" i="3" a="1"/>
  <c r="AM167" i="3" s="1"/>
  <c r="AF245" i="4" s="1"/>
  <c r="AK167" i="3" a="1"/>
  <c r="AK167" i="3" s="1"/>
  <c r="AD245" i="4" s="1"/>
  <c r="AL166" i="3"/>
  <c r="AE250" i="4" s="1"/>
  <c r="AK166" i="3" a="1"/>
  <c r="AK166" i="3" s="1"/>
  <c r="AD250" i="4" s="1"/>
  <c r="AM166" i="3" a="1"/>
  <c r="AM166" i="3" s="1"/>
  <c r="AF250" i="4" s="1"/>
  <c r="AL106" i="3"/>
  <c r="AE254" i="4" s="1"/>
  <c r="AK106" i="3" a="1"/>
  <c r="AK106" i="3" s="1"/>
  <c r="AD254" i="4" s="1"/>
  <c r="AM106" i="3" a="1"/>
  <c r="AM106" i="3" s="1"/>
  <c r="AF254" i="4" s="1"/>
  <c r="AL169" i="3"/>
  <c r="AE247" i="4" s="1"/>
  <c r="AM169" i="3" a="1"/>
  <c r="AM169" i="3" s="1"/>
  <c r="AF247" i="4" s="1"/>
  <c r="AK169" i="3" a="1"/>
  <c r="AK169" i="3" s="1"/>
  <c r="AD247" i="4" s="1"/>
  <c r="AL15" i="3"/>
  <c r="AE201" i="4" s="1"/>
  <c r="AK15" i="3" a="1"/>
  <c r="AK15" i="3" s="1"/>
  <c r="AD201" i="4" s="1"/>
  <c r="AM15" i="3" a="1"/>
  <c r="AM15" i="3" s="1"/>
  <c r="AF201" i="4" s="1"/>
  <c r="AK23" i="3" a="1"/>
  <c r="AK23" i="3" s="1"/>
  <c r="AD93" i="4" s="1"/>
  <c r="AM23" i="3" a="1"/>
  <c r="AM23" i="3" s="1"/>
  <c r="AF93" i="4" s="1"/>
  <c r="AL23" i="3"/>
  <c r="AE93" i="4" s="1"/>
  <c r="AK103" i="3" a="1"/>
  <c r="AK103" i="3" s="1"/>
  <c r="AD235" i="4" s="1"/>
  <c r="AM103" i="3" a="1"/>
  <c r="AM103" i="3" s="1"/>
  <c r="AF235" i="4" s="1"/>
  <c r="AL103" i="3"/>
  <c r="AE235" i="4" s="1"/>
  <c r="AK25" i="3" a="1"/>
  <c r="AK25" i="3" s="1"/>
  <c r="AD113" i="4" s="1"/>
  <c r="AM25" i="3" a="1"/>
  <c r="AM25" i="3" s="1"/>
  <c r="AF113" i="4" s="1"/>
  <c r="AL25" i="3"/>
  <c r="AE113" i="4" s="1"/>
  <c r="AK119" i="3" a="1"/>
  <c r="AK119" i="3" s="1"/>
  <c r="AD81" i="4" s="1"/>
  <c r="AM119" i="3" a="1"/>
  <c r="AM119" i="3" s="1"/>
  <c r="AF81" i="4" s="1"/>
  <c r="AL119" i="3"/>
  <c r="AE81" i="4" s="1"/>
  <c r="AL213" i="3"/>
  <c r="AE290" i="4" s="1"/>
  <c r="AM213" i="3" a="1"/>
  <c r="AM213" i="3" s="1"/>
  <c r="AF290" i="4" s="1"/>
  <c r="AK213" i="3" a="1"/>
  <c r="AK213" i="3" s="1"/>
  <c r="AD290" i="4" s="1"/>
  <c r="AK123" i="3" a="1"/>
  <c r="AK123" i="3" s="1"/>
  <c r="AD85" i="4" s="1"/>
  <c r="AM123" i="3" a="1"/>
  <c r="AM123" i="3" s="1"/>
  <c r="AF85" i="4" s="1"/>
  <c r="AL123" i="3"/>
  <c r="AE85" i="4" s="1"/>
  <c r="AL212" i="3"/>
  <c r="AE289" i="4" s="1"/>
  <c r="AK212" i="3" a="1"/>
  <c r="AK212" i="3" s="1"/>
  <c r="AD289" i="4" s="1"/>
  <c r="AM212" i="3" a="1"/>
  <c r="AM212" i="3" s="1"/>
  <c r="AF289" i="4" s="1"/>
  <c r="AM232" i="3" a="1"/>
  <c r="AM232" i="3" s="1"/>
  <c r="AF280" i="4" s="1"/>
  <c r="AL232" i="3"/>
  <c r="AE280" i="4" s="1"/>
  <c r="AK232" i="3" a="1"/>
  <c r="AK232" i="3" s="1"/>
  <c r="AD280" i="4" s="1"/>
  <c r="AL191" i="3"/>
  <c r="AE202" i="4" s="1"/>
  <c r="AK191" i="3" a="1"/>
  <c r="AK191" i="3" s="1"/>
  <c r="AD202" i="4" s="1"/>
  <c r="AM191" i="3" a="1"/>
  <c r="AM191" i="3" s="1"/>
  <c r="AF202" i="4" s="1"/>
  <c r="AM174" i="3" a="1"/>
  <c r="AM174" i="3" s="1"/>
  <c r="AK174" i="3" a="1"/>
  <c r="AK174" i="3" s="1"/>
  <c r="AL174" i="3"/>
  <c r="AK179" i="3" a="1"/>
  <c r="AK179" i="3" s="1"/>
  <c r="AM179" i="3" a="1"/>
  <c r="AM179" i="3" s="1"/>
  <c r="AL179" i="3"/>
  <c r="AM145" i="3" a="1"/>
  <c r="AM145" i="3" s="1"/>
  <c r="AF207" i="4" s="1"/>
  <c r="AK145" i="3" a="1"/>
  <c r="AK145" i="3" s="1"/>
  <c r="AD207" i="4" s="1"/>
  <c r="AL145" i="3"/>
  <c r="AE207" i="4" s="1"/>
  <c r="AM104" i="3" a="1"/>
  <c r="AM104" i="3" s="1"/>
  <c r="AF234" i="4" s="1"/>
  <c r="AK104" i="3" a="1"/>
  <c r="AK104" i="3" s="1"/>
  <c r="AD234" i="4" s="1"/>
  <c r="AL104" i="3"/>
  <c r="AE234" i="4" s="1"/>
  <c r="AM173" i="3" a="1"/>
  <c r="AM173" i="3" s="1"/>
  <c r="AF251" i="4" s="1"/>
  <c r="AK173" i="3" a="1"/>
  <c r="AK173" i="3" s="1"/>
  <c r="AD251" i="4" s="1"/>
  <c r="AL173" i="3"/>
  <c r="AE251" i="4" s="1"/>
  <c r="AM121" i="3" a="1"/>
  <c r="AM121" i="3" s="1"/>
  <c r="AF89" i="4" s="1"/>
  <c r="AL121" i="3"/>
  <c r="AE89" i="4" s="1"/>
  <c r="AK121" i="3" a="1"/>
  <c r="AK121" i="3" s="1"/>
  <c r="AD89" i="4" s="1"/>
  <c r="AM159" i="3" a="1"/>
  <c r="AM159" i="3" s="1"/>
  <c r="AF223" i="4" s="1"/>
  <c r="AL159" i="3"/>
  <c r="AE223" i="4" s="1"/>
  <c r="AK159" i="3" a="1"/>
  <c r="AK159" i="3" s="1"/>
  <c r="AD223" i="4" s="1"/>
  <c r="AL133" i="3"/>
  <c r="AE109" i="4" s="1"/>
  <c r="AK133" i="3" a="1"/>
  <c r="AK133" i="3" s="1"/>
  <c r="AD109" i="4" s="1"/>
  <c r="AM133" i="3" a="1"/>
  <c r="AM133" i="3" s="1"/>
  <c r="AF109" i="4" s="1"/>
  <c r="AM130" i="3" a="1"/>
  <c r="AM130" i="3" s="1"/>
  <c r="AF100" i="4" s="1"/>
  <c r="AK130" i="3" a="1"/>
  <c r="AK130" i="3" s="1"/>
  <c r="AD100" i="4" s="1"/>
  <c r="AL130" i="3"/>
  <c r="AE100" i="4" s="1"/>
  <c r="AM107" i="3" a="1"/>
  <c r="AM107" i="3" s="1"/>
  <c r="AF253" i="4" s="1"/>
  <c r="AK107" i="3" a="1"/>
  <c r="AK107" i="3" s="1"/>
  <c r="AD253" i="4" s="1"/>
  <c r="AL107" i="3"/>
  <c r="AE253" i="4" s="1"/>
  <c r="AL102" i="3"/>
  <c r="AE233" i="4" s="1"/>
  <c r="AK102" i="3" a="1"/>
  <c r="AK102" i="3" s="1"/>
  <c r="AD233" i="4" s="1"/>
  <c r="AM102" i="3" a="1"/>
  <c r="AM102" i="3" s="1"/>
  <c r="AF233" i="4" s="1"/>
  <c r="AL111" i="3"/>
  <c r="AE53" i="4" s="1"/>
  <c r="AK111" i="3" a="1"/>
  <c r="AK111" i="3" s="1"/>
  <c r="AD53" i="4" s="1"/>
  <c r="AM111" i="3" a="1"/>
  <c r="AM111" i="3" s="1"/>
  <c r="AF53" i="4" s="1"/>
  <c r="AM13" i="3" a="1"/>
  <c r="AM13" i="3" s="1"/>
  <c r="AF98" i="4" s="1"/>
  <c r="AK13" i="3" a="1"/>
  <c r="AK13" i="3" s="1"/>
  <c r="AD98" i="4" s="1"/>
  <c r="AL13" i="3"/>
  <c r="AE98" i="4" s="1"/>
  <c r="AK125" i="3" a="1"/>
  <c r="AK125" i="3" s="1"/>
  <c r="AD87" i="4" s="1"/>
  <c r="AL125" i="3"/>
  <c r="AE87" i="4" s="1"/>
  <c r="AM125" i="3" a="1"/>
  <c r="AM125" i="3" s="1"/>
  <c r="AF87" i="4" s="1"/>
  <c r="AK114" i="3" a="1"/>
  <c r="AK114" i="3" s="1"/>
  <c r="AD50" i="4" s="1"/>
  <c r="AM114" i="3" a="1"/>
  <c r="AM114" i="3" s="1"/>
  <c r="AF50" i="4" s="1"/>
  <c r="AL114" i="3"/>
  <c r="AE50" i="4" s="1"/>
  <c r="AM22" i="3" a="1"/>
  <c r="AM22" i="3" s="1"/>
  <c r="AF94" i="4" s="1"/>
  <c r="AK22" i="3" a="1"/>
  <c r="AK22" i="3" s="1"/>
  <c r="AD94" i="4" s="1"/>
  <c r="AL22" i="3"/>
  <c r="AE94" i="4" s="1"/>
  <c r="AK144" i="3" a="1"/>
  <c r="AK144" i="3" s="1"/>
  <c r="AD212" i="4" s="1"/>
  <c r="AL144" i="3"/>
  <c r="AE212" i="4" s="1"/>
  <c r="AM144" i="3" a="1"/>
  <c r="AM144" i="3" s="1"/>
  <c r="AF212" i="4" s="1"/>
  <c r="AL101" i="3"/>
  <c r="AE215" i="4" s="1"/>
  <c r="AK101" i="3" a="1"/>
  <c r="AK101" i="3" s="1"/>
  <c r="AD215" i="4" s="1"/>
  <c r="AM101" i="3" a="1"/>
  <c r="AM101" i="3" s="1"/>
  <c r="AF215" i="4" s="1"/>
  <c r="AL170" i="3"/>
  <c r="AE242" i="4" s="1"/>
  <c r="AK170" i="3" a="1"/>
  <c r="AK170" i="3" s="1"/>
  <c r="AD242" i="4" s="1"/>
  <c r="AM170" i="3" a="1"/>
  <c r="AM170" i="3" s="1"/>
  <c r="AF242" i="4" s="1"/>
  <c r="AK127" i="3" a="1"/>
  <c r="AK127" i="3" s="1"/>
  <c r="AD83" i="4" s="1"/>
  <c r="AM127" i="3" a="1"/>
  <c r="AM127" i="3" s="1"/>
  <c r="AF83" i="4" s="1"/>
  <c r="AL127" i="3"/>
  <c r="AE83" i="4" s="1"/>
  <c r="AK219" i="3" a="1"/>
  <c r="AK219" i="3" s="1"/>
  <c r="AD284" i="4" s="1"/>
  <c r="AM219" i="3" a="1"/>
  <c r="AM219" i="3" s="1"/>
  <c r="AF284" i="4" s="1"/>
  <c r="AL219" i="3"/>
  <c r="AE284" i="4" s="1"/>
  <c r="AL132" i="3"/>
  <c r="AE108" i="4" s="1"/>
  <c r="AM132" i="3" a="1"/>
  <c r="AM132" i="3" s="1"/>
  <c r="AF108" i="4" s="1"/>
  <c r="AK132" i="3" a="1"/>
  <c r="AK132" i="3" s="1"/>
  <c r="AD108" i="4" s="1"/>
  <c r="AK158" i="3" a="1"/>
  <c r="AK158" i="3" s="1"/>
  <c r="AD228" i="4" s="1"/>
  <c r="AL158" i="3"/>
  <c r="AE228" i="4" s="1"/>
  <c r="AM158" i="3" a="1"/>
  <c r="AM158" i="3" s="1"/>
  <c r="AF228" i="4" s="1"/>
  <c r="AL138" i="3"/>
  <c r="AE102" i="4" s="1"/>
  <c r="AK138" i="3" a="1"/>
  <c r="AK138" i="3" s="1"/>
  <c r="AD102" i="4" s="1"/>
  <c r="AM138" i="3" a="1"/>
  <c r="AM138" i="3" s="1"/>
  <c r="AF102" i="4" s="1"/>
  <c r="AL198" i="3"/>
  <c r="AE293" i="4" s="1"/>
  <c r="AK198" i="3" a="1"/>
  <c r="AK198" i="3" s="1"/>
  <c r="AD293" i="4" s="1"/>
  <c r="AM198" i="3" a="1"/>
  <c r="AM198" i="3" s="1"/>
  <c r="AF293" i="4" s="1"/>
  <c r="AL210" i="3"/>
  <c r="AE281" i="4" s="1"/>
  <c r="AK210" i="3" a="1"/>
  <c r="AK210" i="3" s="1"/>
  <c r="AD281" i="4" s="1"/>
  <c r="AM210" i="3" a="1"/>
  <c r="AM210" i="3" s="1"/>
  <c r="AF281" i="4" s="1"/>
  <c r="AM214" i="3" a="1"/>
  <c r="AM214" i="3" s="1"/>
  <c r="AF285" i="4" s="1"/>
  <c r="AL214" i="3"/>
  <c r="AE285" i="4" s="1"/>
  <c r="AK214" i="3" a="1"/>
  <c r="AK214" i="3" s="1"/>
  <c r="AD285" i="4" s="1"/>
  <c r="AM112" i="3" a="1"/>
  <c r="AM112" i="3" s="1"/>
  <c r="AL112" i="3"/>
  <c r="AK112" i="3" a="1"/>
  <c r="AK112" i="3" s="1"/>
  <c r="AL20" i="3"/>
  <c r="AK20" i="3" a="1"/>
  <c r="AK20" i="3" s="1"/>
  <c r="AM20" i="3" a="1"/>
  <c r="AM20" i="3" s="1"/>
  <c r="AL151" i="3"/>
  <c r="AE213" i="4" s="1"/>
  <c r="AK151" i="3" a="1"/>
  <c r="AK151" i="3" s="1"/>
  <c r="AD213" i="4" s="1"/>
  <c r="AM151" i="3" a="1"/>
  <c r="AM151" i="3" s="1"/>
  <c r="AF213" i="4" s="1"/>
  <c r="AL100" i="3"/>
  <c r="AE216" i="4" s="1"/>
  <c r="AK100" i="3" a="1"/>
  <c r="AK100" i="3" s="1"/>
  <c r="AD216" i="4" s="1"/>
  <c r="AM100" i="3" a="1"/>
  <c r="AM100" i="3" s="1"/>
  <c r="AF216" i="4" s="1"/>
  <c r="AK115" i="3" a="1"/>
  <c r="AK115" i="3" s="1"/>
  <c r="AM115" i="3" a="1"/>
  <c r="AM115" i="3" s="1"/>
  <c r="AL115" i="3"/>
  <c r="AM19" i="3" a="1"/>
  <c r="AM19" i="3" s="1"/>
  <c r="AK19" i="3" a="1"/>
  <c r="AK19" i="3" s="1"/>
  <c r="AL19" i="3"/>
  <c r="AK154" i="3" a="1"/>
  <c r="AK154" i="3" s="1"/>
  <c r="AD230" i="4" s="1"/>
  <c r="AL154" i="3"/>
  <c r="AE230" i="4" s="1"/>
  <c r="AM154" i="3" a="1"/>
  <c r="AM154" i="3" s="1"/>
  <c r="AF230" i="4" s="1"/>
  <c r="AL137" i="3"/>
  <c r="AE101" i="4" s="1"/>
  <c r="AK137" i="3" a="1"/>
  <c r="AK137" i="3" s="1"/>
  <c r="AD101" i="4" s="1"/>
  <c r="AM137" i="3" a="1"/>
  <c r="AM137" i="3" s="1"/>
  <c r="AF101" i="4" s="1"/>
  <c r="AM18" i="3" a="1"/>
  <c r="AM18" i="3" s="1"/>
  <c r="AF55" i="4" s="1"/>
  <c r="AL18" i="3"/>
  <c r="AE55" i="4" s="1"/>
  <c r="AK18" i="3" a="1"/>
  <c r="AK18" i="3" s="1"/>
  <c r="AD55" i="4" s="1"/>
  <c r="AL12" i="3"/>
  <c r="AE79" i="4" s="1"/>
  <c r="AK12" i="3" a="1"/>
  <c r="AK12" i="3" s="1"/>
  <c r="AD79" i="4" s="1"/>
  <c r="AM12" i="3" a="1"/>
  <c r="AM12" i="3" s="1"/>
  <c r="AF79" i="4" s="1"/>
  <c r="AM152" i="3" a="1"/>
  <c r="AM152" i="3" s="1"/>
  <c r="AF222" i="4" s="1"/>
  <c r="AL152" i="3"/>
  <c r="AE222" i="4" s="1"/>
  <c r="AK152" i="3" a="1"/>
  <c r="AK152" i="3" s="1"/>
  <c r="AD222" i="4" s="1"/>
  <c r="AM148" i="3" a="1"/>
  <c r="AM148" i="3" s="1"/>
  <c r="AF204" i="4" s="1"/>
  <c r="AK148" i="3" a="1"/>
  <c r="AK148" i="3" s="1"/>
  <c r="AD204" i="4" s="1"/>
  <c r="AL148" i="3"/>
  <c r="AE204" i="4" s="1"/>
  <c r="AL156" i="3"/>
  <c r="AE226" i="4" s="1"/>
  <c r="AM156" i="3" a="1"/>
  <c r="AM156" i="3" s="1"/>
  <c r="AF226" i="4" s="1"/>
  <c r="AK156" i="3" a="1"/>
  <c r="AK156" i="3" s="1"/>
  <c r="AD226" i="4" s="1"/>
  <c r="AM131" i="3" a="1"/>
  <c r="AM131" i="3" s="1"/>
  <c r="AF107" i="4" s="1"/>
  <c r="AK131" i="3" a="1"/>
  <c r="AK131" i="3" s="1"/>
  <c r="AD107" i="4" s="1"/>
  <c r="AL131" i="3"/>
  <c r="AE107" i="4" s="1"/>
  <c r="AL110" i="3"/>
  <c r="AE52" i="4" s="1"/>
  <c r="AK110" i="3" a="1"/>
  <c r="AK110" i="3" s="1"/>
  <c r="AD52" i="4" s="1"/>
  <c r="AM110" i="3" a="1"/>
  <c r="AM110" i="3" s="1"/>
  <c r="AF52" i="4" s="1"/>
  <c r="AK120" i="3" a="1"/>
  <c r="AK120" i="3" s="1"/>
  <c r="AD88" i="4" s="1"/>
  <c r="AL120" i="3"/>
  <c r="AE88" i="4" s="1"/>
  <c r="AM120" i="3" a="1"/>
  <c r="AM120" i="3" s="1"/>
  <c r="AF88" i="4" s="1"/>
  <c r="AL193" i="3"/>
  <c r="AE240" i="4" s="1"/>
  <c r="AK193" i="3" a="1"/>
  <c r="AK193" i="3" s="1"/>
  <c r="AD240" i="4" s="1"/>
  <c r="AM193" i="3" a="1"/>
  <c r="AM193" i="3" s="1"/>
  <c r="AF240" i="4" s="1"/>
  <c r="AL216" i="3"/>
  <c r="AE287" i="4" s="1"/>
  <c r="AK216" i="3" a="1"/>
  <c r="AK216" i="3" s="1"/>
  <c r="AD287" i="4" s="1"/>
  <c r="AM216" i="3" a="1"/>
  <c r="AM216" i="3" s="1"/>
  <c r="AF287" i="4" s="1"/>
  <c r="AL217" i="3"/>
  <c r="AE282" i="4" s="1"/>
  <c r="AK217" i="3" a="1"/>
  <c r="AK217" i="3" s="1"/>
  <c r="AD282" i="4" s="1"/>
  <c r="AM217" i="3" a="1"/>
  <c r="AM217" i="3" s="1"/>
  <c r="AF282" i="4" s="1"/>
  <c r="AK165" i="3" a="1"/>
  <c r="AK165" i="3" s="1"/>
  <c r="AD249" i="4" s="1"/>
  <c r="AM165" i="3" a="1"/>
  <c r="AM165" i="3" s="1"/>
  <c r="AF249" i="4" s="1"/>
  <c r="AL165" i="3"/>
  <c r="AE249" i="4" s="1"/>
  <c r="AM126" i="3" a="1"/>
  <c r="AM126" i="3" s="1"/>
  <c r="AF82" i="4" s="1"/>
  <c r="AL126" i="3"/>
  <c r="AE82" i="4" s="1"/>
  <c r="AK126" i="3" a="1"/>
  <c r="AK126" i="3" s="1"/>
  <c r="AD82" i="4" s="1"/>
  <c r="AL109" i="3"/>
  <c r="AK109" i="3" a="1"/>
  <c r="AK109" i="3" s="1"/>
  <c r="AM109" i="3" a="1"/>
  <c r="AM109" i="3" s="1"/>
  <c r="AL180" i="3"/>
  <c r="AK180" i="3" a="1"/>
  <c r="AK180" i="3" s="1"/>
  <c r="AM180" i="3" a="1"/>
  <c r="AM180" i="3" s="1"/>
  <c r="AK17" i="3" a="1"/>
  <c r="AK17" i="3" s="1"/>
  <c r="AD239" i="4" s="1"/>
  <c r="AL17" i="3"/>
  <c r="AE239" i="4" s="1"/>
  <c r="AM17" i="3" a="1"/>
  <c r="AM17" i="3" s="1"/>
  <c r="AF239" i="4" s="1"/>
  <c r="AM16" i="3" a="1"/>
  <c r="AM16" i="3" s="1"/>
  <c r="AF220" i="4" s="1"/>
  <c r="AL16" i="3"/>
  <c r="AE220" i="4" s="1"/>
  <c r="AK16" i="3" a="1"/>
  <c r="AK16" i="3" s="1"/>
  <c r="AD220" i="4" s="1"/>
  <c r="AM164" i="3" a="1"/>
  <c r="AM164" i="3" s="1"/>
  <c r="AF248" i="4" s="1"/>
  <c r="AL164" i="3"/>
  <c r="AE248" i="4" s="1"/>
  <c r="AK164" i="3" a="1"/>
  <c r="AK164" i="3" s="1"/>
  <c r="AD248" i="4" s="1"/>
  <c r="AK108" i="3" a="1"/>
  <c r="AK108" i="3" s="1"/>
  <c r="AD44" i="4" s="1"/>
  <c r="AM108" i="3" a="1"/>
  <c r="AM108" i="3" s="1"/>
  <c r="AF44" i="4" s="1"/>
  <c r="AL108" i="3"/>
  <c r="AE44" i="4" s="1"/>
  <c r="AM136" i="3" a="1"/>
  <c r="AM136" i="3" s="1"/>
  <c r="AF106" i="4" s="1"/>
  <c r="AL136" i="3"/>
  <c r="AE106" i="4" s="1"/>
  <c r="AK136" i="3" a="1"/>
  <c r="AK136" i="3" s="1"/>
  <c r="AD106" i="4" s="1"/>
  <c r="AK129" i="3" a="1"/>
  <c r="AK129" i="3" s="1"/>
  <c r="AD91" i="4" s="1"/>
  <c r="AM129" i="3" a="1"/>
  <c r="AM129" i="3" s="1"/>
  <c r="AF91" i="4" s="1"/>
  <c r="AL129" i="3"/>
  <c r="AE91" i="4" s="1"/>
  <c r="AM134" i="3" a="1"/>
  <c r="AM134" i="3" s="1"/>
  <c r="AF104" i="4" s="1"/>
  <c r="AK134" i="3" a="1"/>
  <c r="AK134" i="3" s="1"/>
  <c r="AD104" i="4" s="1"/>
  <c r="AL134" i="3"/>
  <c r="AE104" i="4" s="1"/>
  <c r="AM99" i="3" a="1"/>
  <c r="AM99" i="3" s="1"/>
  <c r="AF214" i="4" s="1"/>
  <c r="AL99" i="3"/>
  <c r="AE214" i="4" s="1"/>
  <c r="AK99" i="3" a="1"/>
  <c r="AK99" i="3" s="1"/>
  <c r="AD214" i="4" s="1"/>
  <c r="AL163" i="3"/>
  <c r="AE241" i="4" s="1"/>
  <c r="AM163" i="3" a="1"/>
  <c r="AM163" i="3" s="1"/>
  <c r="AF241" i="4" s="1"/>
  <c r="AK163" i="3" a="1"/>
  <c r="AK163" i="3" s="1"/>
  <c r="AD241" i="4" s="1"/>
  <c r="AM157" i="3" a="1"/>
  <c r="AM157" i="3" s="1"/>
  <c r="AF227" i="4" s="1"/>
  <c r="AL157" i="3"/>
  <c r="AE227" i="4" s="1"/>
  <c r="AK157" i="3" a="1"/>
  <c r="AK157" i="3" s="1"/>
  <c r="AD227" i="4" s="1"/>
  <c r="AL162" i="3"/>
  <c r="AE232" i="4" s="1"/>
  <c r="AK162" i="3" a="1"/>
  <c r="AK162" i="3" s="1"/>
  <c r="AD232" i="4" s="1"/>
  <c r="AM162" i="3" a="1"/>
  <c r="AM162" i="3" s="1"/>
  <c r="AF232" i="4" s="1"/>
  <c r="AL26" i="3"/>
  <c r="AE112" i="4" s="1"/>
  <c r="AK26" i="3" a="1"/>
  <c r="AK26" i="3" s="1"/>
  <c r="AD112" i="4" s="1"/>
  <c r="AM26" i="3" a="1"/>
  <c r="AM26" i="3" s="1"/>
  <c r="AF112" i="4" s="1"/>
  <c r="AL160" i="3"/>
  <c r="AE224" i="4" s="1"/>
  <c r="AK160" i="3" a="1"/>
  <c r="AK160" i="3" s="1"/>
  <c r="AD224" i="4" s="1"/>
  <c r="AM160" i="3" a="1"/>
  <c r="AM160" i="3" s="1"/>
  <c r="AF224" i="4" s="1"/>
  <c r="AK135" i="3" a="1"/>
  <c r="AK135" i="3" s="1"/>
  <c r="AD105" i="4" s="1"/>
  <c r="AL135" i="3"/>
  <c r="AE105" i="4" s="1"/>
  <c r="AM135" i="3" a="1"/>
  <c r="AM135" i="3" s="1"/>
  <c r="AF105" i="4" s="1"/>
  <c r="AM118" i="3" a="1"/>
  <c r="AM118" i="3" s="1"/>
  <c r="AF54" i="4" s="1"/>
  <c r="AK118" i="3" a="1"/>
  <c r="AK118" i="3" s="1"/>
  <c r="AD54" i="4" s="1"/>
  <c r="AL118" i="3"/>
  <c r="AE54" i="4" s="1"/>
  <c r="AL153" i="3"/>
  <c r="AE229" i="4" s="1"/>
  <c r="AK153" i="3" a="1"/>
  <c r="AK153" i="3" s="1"/>
  <c r="AD229" i="4" s="1"/>
  <c r="AM153" i="3" a="1"/>
  <c r="AM153" i="3" s="1"/>
  <c r="AF229" i="4" s="1"/>
  <c r="AL140" i="3"/>
  <c r="AE110" i="4" s="1"/>
  <c r="AM140" i="3" a="1"/>
  <c r="AM140" i="3" s="1"/>
  <c r="AF110" i="4" s="1"/>
  <c r="AK140" i="3" a="1"/>
  <c r="AK140" i="3" s="1"/>
  <c r="AD110" i="4" s="1"/>
  <c r="AL124" i="3"/>
  <c r="AE86" i="4" s="1"/>
  <c r="AM124" i="3" a="1"/>
  <c r="AM124" i="3" s="1"/>
  <c r="AF86" i="4" s="1"/>
  <c r="AK124" i="3" a="1"/>
  <c r="AK124" i="3" s="1"/>
  <c r="AD86" i="4" s="1"/>
  <c r="AK215" i="3" a="1"/>
  <c r="AK215" i="3" s="1"/>
  <c r="AD286" i="4" s="1"/>
  <c r="AM215" i="3" a="1"/>
  <c r="AM215" i="3" s="1"/>
  <c r="AF286" i="4" s="1"/>
  <c r="AL215" i="3"/>
  <c r="AE286" i="4" s="1"/>
  <c r="AK196" i="3" a="1"/>
  <c r="AK196" i="3" s="1"/>
  <c r="AD292" i="4" s="1"/>
  <c r="AM196" i="3" a="1"/>
  <c r="AM196" i="3" s="1"/>
  <c r="AF292" i="4" s="1"/>
  <c r="AL196" i="3"/>
  <c r="AE292" i="4" s="1"/>
  <c r="AL220" i="3"/>
  <c r="AE291" i="4" s="1"/>
  <c r="AK220" i="3" a="1"/>
  <c r="AK220" i="3" s="1"/>
  <c r="AD291" i="4" s="1"/>
  <c r="AM220" i="3" a="1"/>
  <c r="AM220" i="3" s="1"/>
  <c r="AF291" i="4" s="1"/>
  <c r="AK194" i="3" a="1"/>
  <c r="AK194" i="3" s="1"/>
  <c r="AD279" i="4" s="1"/>
  <c r="AM194" i="3" a="1"/>
  <c r="AM194" i="3" s="1"/>
  <c r="AF279" i="4" s="1"/>
  <c r="AL194" i="3"/>
  <c r="AE279" i="4" s="1"/>
  <c r="AL197" i="3"/>
  <c r="AE294" i="4" s="1"/>
  <c r="AM197" i="3" a="1"/>
  <c r="AM197" i="3" s="1"/>
  <c r="AF294" i="4" s="1"/>
  <c r="AK197" i="3" a="1"/>
  <c r="AK197" i="3" s="1"/>
  <c r="AD294" i="4" s="1"/>
  <c r="AK218" i="3" a="1"/>
  <c r="AK218" i="3" s="1"/>
  <c r="AD283" i="4" s="1"/>
  <c r="AL218" i="3"/>
  <c r="AE283" i="4" s="1"/>
  <c r="AM218" i="3" a="1"/>
  <c r="AM218" i="3" s="1"/>
  <c r="AF283" i="4" s="1"/>
  <c r="AM142" i="3" a="1"/>
  <c r="AM142" i="3" s="1"/>
  <c r="AF210" i="4" s="1"/>
  <c r="AK142" i="3" a="1"/>
  <c r="AK142" i="3" s="1"/>
  <c r="AD210" i="4" s="1"/>
  <c r="AL142" i="3"/>
  <c r="AE210" i="4" s="1"/>
  <c r="AK192" i="3" a="1"/>
  <c r="AK192" i="3" s="1"/>
  <c r="AD221" i="4" s="1"/>
  <c r="AM192" i="3" a="1"/>
  <c r="AM192" i="3" s="1"/>
  <c r="AF221" i="4" s="1"/>
  <c r="AL192" i="3"/>
  <c r="AE221" i="4" s="1"/>
  <c r="AL211" i="3"/>
  <c r="AE288" i="4" s="1"/>
  <c r="AK211" i="3" a="1"/>
  <c r="AK211" i="3" s="1"/>
  <c r="AD288" i="4" s="1"/>
  <c r="AM211" i="3" a="1"/>
  <c r="AM211" i="3" s="1"/>
  <c r="AF288" i="4" s="1"/>
  <c r="AL24" i="3"/>
  <c r="AE111" i="4" s="1"/>
  <c r="AK24" i="3" a="1"/>
  <c r="AK24" i="3" s="1"/>
  <c r="AD111" i="4" s="1"/>
  <c r="AM24" i="3" a="1"/>
  <c r="AM24" i="3" s="1"/>
  <c r="AF111" i="4" s="1"/>
  <c r="AL168" i="3"/>
  <c r="AE246" i="4" s="1"/>
  <c r="AK168" i="3" a="1"/>
  <c r="AK168" i="3" s="1"/>
  <c r="AD246" i="4" s="1"/>
  <c r="AM168" i="3" a="1"/>
  <c r="AM168" i="3" s="1"/>
  <c r="AF246" i="4" s="1"/>
  <c r="AK155" i="3" a="1"/>
  <c r="AK155" i="3" s="1"/>
  <c r="AD231" i="4" s="1"/>
  <c r="AM155" i="3" a="1"/>
  <c r="AM155" i="3" s="1"/>
  <c r="AF231" i="4" s="1"/>
  <c r="AL155" i="3"/>
  <c r="AE231" i="4" s="1"/>
  <c r="AL355" i="3"/>
  <c r="AK355" i="3" a="1"/>
  <c r="AK355" i="3" s="1"/>
  <c r="AM355" i="3" a="1"/>
  <c r="AM355" i="3" s="1"/>
  <c r="AM334" i="3" a="1"/>
  <c r="AM334" i="3" s="1"/>
  <c r="AL334" i="3"/>
  <c r="AK334" i="3" a="1"/>
  <c r="AK334" i="3" s="1"/>
  <c r="AD432" i="4" s="1"/>
  <c r="AL323" i="3"/>
  <c r="AK323" i="3" a="1"/>
  <c r="AK323" i="3" s="1"/>
  <c r="AD443" i="4" s="1"/>
  <c r="AM323" i="3" a="1"/>
  <c r="AM323" i="3" s="1"/>
  <c r="AK360" i="3" a="1"/>
  <c r="AK360" i="3" s="1"/>
  <c r="AL360" i="3"/>
  <c r="AM360" i="3" a="1"/>
  <c r="AM360" i="3" s="1"/>
  <c r="AL335" i="3"/>
  <c r="AK335" i="3" a="1"/>
  <c r="AK335" i="3" s="1"/>
  <c r="AD448" i="4" s="1"/>
  <c r="AM335" i="3" a="1"/>
  <c r="AM335" i="3" s="1"/>
  <c r="AM353" i="3" a="1"/>
  <c r="AM353" i="3" s="1"/>
  <c r="AL353" i="3"/>
  <c r="AK353" i="3" a="1"/>
  <c r="AK353" i="3" s="1"/>
  <c r="AM356" i="3" a="1"/>
  <c r="AM356" i="3" s="1"/>
  <c r="AL356" i="3"/>
  <c r="AK356" i="3" a="1"/>
  <c r="AK356" i="3" s="1"/>
  <c r="AK331" i="3" a="1"/>
  <c r="AK331" i="3" s="1"/>
  <c r="AM331" i="3" a="1"/>
  <c r="AM331" i="3" s="1"/>
  <c r="AL331" i="3"/>
  <c r="AK349" i="3" a="1"/>
  <c r="AK349" i="3" s="1"/>
  <c r="AL349" i="3"/>
  <c r="AM349" i="3" a="1"/>
  <c r="AM349" i="3" s="1"/>
  <c r="AM343" i="3" a="1"/>
  <c r="AM343" i="3" s="1"/>
  <c r="AK343" i="3" a="1"/>
  <c r="AK343" i="3" s="1"/>
  <c r="AL343" i="3"/>
  <c r="AK361" i="3" a="1"/>
  <c r="AK361" i="3" s="1"/>
  <c r="AM361" i="3" a="1"/>
  <c r="AM361" i="3" s="1"/>
  <c r="AL361" i="3"/>
  <c r="AM364" i="3" a="1"/>
  <c r="AM364" i="3" s="1"/>
  <c r="AL364" i="3"/>
  <c r="AK364" i="3" a="1"/>
  <c r="AK364" i="3" s="1"/>
  <c r="AD434" i="4" s="1"/>
  <c r="AK339" i="3" a="1"/>
  <c r="AK339" i="3" s="1"/>
  <c r="AD433" i="4" s="1"/>
  <c r="AL339" i="3"/>
  <c r="AM339" i="3" a="1"/>
  <c r="AM339" i="3" s="1"/>
  <c r="AK357" i="3" a="1"/>
  <c r="AK357" i="3" s="1"/>
  <c r="AM357" i="3" a="1"/>
  <c r="AM357" i="3" s="1"/>
  <c r="AL357" i="3"/>
  <c r="AM344" i="3" a="1"/>
  <c r="AM344" i="3" s="1"/>
  <c r="AK344" i="3" a="1"/>
  <c r="AK344" i="3" s="1"/>
  <c r="AL344" i="3"/>
  <c r="AK362" i="3" a="1"/>
  <c r="AK362" i="3" s="1"/>
  <c r="AD458" i="4" s="1"/>
  <c r="AM362" i="3" a="1"/>
  <c r="AM362" i="3" s="1"/>
  <c r="AL362" i="3"/>
  <c r="AL337" i="3"/>
  <c r="AK337" i="3" a="1"/>
  <c r="AK337" i="3" s="1"/>
  <c r="AD457" i="4" s="1"/>
  <c r="AM337" i="3" a="1"/>
  <c r="AM337" i="3" s="1"/>
  <c r="AK340" i="3" a="1"/>
  <c r="AK340" i="3" s="1"/>
  <c r="AD449" i="4" s="1"/>
  <c r="AM340" i="3" a="1"/>
  <c r="AM340" i="3" s="1"/>
  <c r="AL340" i="3"/>
  <c r="AM358" i="3" a="1"/>
  <c r="AM358" i="3" s="1"/>
  <c r="AL358" i="3"/>
  <c r="AK358" i="3" a="1"/>
  <c r="AK358" i="3" s="1"/>
  <c r="AM333" i="3" a="1"/>
  <c r="AM333" i="3" s="1"/>
  <c r="AK333" i="3" a="1"/>
  <c r="AK333" i="3" s="1"/>
  <c r="AD440" i="4" s="1"/>
  <c r="AL333" i="3"/>
  <c r="AM352" i="3" a="1"/>
  <c r="AM352" i="3" s="1"/>
  <c r="AK352" i="3" a="1"/>
  <c r="AK352" i="3" s="1"/>
  <c r="AL352" i="3"/>
  <c r="AK327" i="3" a="1"/>
  <c r="AK327" i="3" s="1"/>
  <c r="AD455" i="4" s="1"/>
  <c r="AL327" i="3"/>
  <c r="AM327" i="3" a="1"/>
  <c r="AM327" i="3" s="1"/>
  <c r="AM345" i="3" a="1"/>
  <c r="AM345" i="3" s="1"/>
  <c r="AK345" i="3" a="1"/>
  <c r="AK345" i="3" s="1"/>
  <c r="AL345" i="3"/>
  <c r="AK348" i="3" a="1"/>
  <c r="AK348" i="3" s="1"/>
  <c r="AM348" i="3" a="1"/>
  <c r="AM348" i="3" s="1"/>
  <c r="AL348" i="3"/>
  <c r="AL366" i="3"/>
  <c r="AK366" i="3" a="1"/>
  <c r="AK366" i="3" s="1"/>
  <c r="AM366" i="3" a="1"/>
  <c r="AM366" i="3" s="1"/>
  <c r="AK341" i="3" a="1"/>
  <c r="AK341" i="3" s="1"/>
  <c r="AL341" i="3"/>
  <c r="AM341" i="3" a="1"/>
  <c r="AM341" i="3" s="1"/>
  <c r="AK328" i="3" a="1"/>
  <c r="AK328" i="3" s="1"/>
  <c r="AD439" i="4" s="1"/>
  <c r="AM328" i="3" a="1"/>
  <c r="AM328" i="3" s="1"/>
  <c r="AL328" i="3"/>
  <c r="AM346" i="3" a="1"/>
  <c r="AM346" i="3" s="1"/>
  <c r="AK346" i="3" a="1"/>
  <c r="AK346" i="3" s="1"/>
  <c r="AL346" i="3"/>
  <c r="AM326" i="3" a="1"/>
  <c r="AM326" i="3" s="1"/>
  <c r="AK326" i="3" a="1"/>
  <c r="AK326" i="3" s="1"/>
  <c r="AL326" i="3"/>
  <c r="AM363" i="3" a="1"/>
  <c r="AM363" i="3" s="1"/>
  <c r="AK363" i="3" a="1"/>
  <c r="AK363" i="3" s="1"/>
  <c r="AD442" i="4" s="1"/>
  <c r="AL363" i="3"/>
  <c r="AM342" i="3" a="1"/>
  <c r="AM342" i="3" s="1"/>
  <c r="AL342" i="3"/>
  <c r="AK342" i="3" a="1"/>
  <c r="AK342" i="3" s="1"/>
  <c r="AM324" i="3" a="1"/>
  <c r="AM324" i="3" s="1"/>
  <c r="AL324" i="3"/>
  <c r="AK324" i="3" a="1"/>
  <c r="AK324" i="3" s="1"/>
  <c r="AD435" i="4" s="1"/>
  <c r="AK336" i="3" a="1"/>
  <c r="AK336" i="3" s="1"/>
  <c r="AM336" i="3" a="1"/>
  <c r="AM336" i="3" s="1"/>
  <c r="AL336" i="3"/>
  <c r="AL354" i="3"/>
  <c r="AK354" i="3" a="1"/>
  <c r="AK354" i="3" s="1"/>
  <c r="AM354" i="3" a="1"/>
  <c r="AM354" i="3" s="1"/>
  <c r="AK329" i="3" a="1"/>
  <c r="AK329" i="3" s="1"/>
  <c r="AD431" i="4" s="1"/>
  <c r="AM329" i="3" a="1"/>
  <c r="AM329" i="3" s="1"/>
  <c r="AL329" i="3"/>
  <c r="AL332" i="3"/>
  <c r="AK332" i="3" a="1"/>
  <c r="AK332" i="3" s="1"/>
  <c r="AD456" i="4" s="1"/>
  <c r="AM332" i="3" a="1"/>
  <c r="AM332" i="3" s="1"/>
  <c r="AM350" i="3" a="1"/>
  <c r="AM350" i="3" s="1"/>
  <c r="AK350" i="3" a="1"/>
  <c r="AK350" i="3" s="1"/>
  <c r="AL350" i="3"/>
  <c r="AM325" i="3" a="1"/>
  <c r="AM325" i="3" s="1"/>
  <c r="AL325" i="3"/>
  <c r="AK325" i="3" a="1"/>
  <c r="AK325" i="3" s="1"/>
  <c r="AD451" i="4" s="1"/>
  <c r="AM351" i="3" a="1"/>
  <c r="AM351" i="3" s="1"/>
  <c r="AK351" i="3" a="1"/>
  <c r="AK351" i="3" s="1"/>
  <c r="AL351" i="3"/>
  <c r="AK330" i="3" a="1"/>
  <c r="AK330" i="3" s="1"/>
  <c r="AD447" i="4" s="1"/>
  <c r="AL330" i="3"/>
  <c r="AM330" i="3" a="1"/>
  <c r="AM330" i="3" s="1"/>
  <c r="AM347" i="3" a="1"/>
  <c r="AM347" i="3" s="1"/>
  <c r="AK347" i="3" a="1"/>
  <c r="AK347" i="3" s="1"/>
  <c r="AL347" i="3"/>
  <c r="AK365" i="3" a="1"/>
  <c r="AK365" i="3" s="1"/>
  <c r="AD450" i="4" s="1"/>
  <c r="AM365" i="3" a="1"/>
  <c r="AM365" i="3" s="1"/>
  <c r="AL365" i="3"/>
  <c r="AK359" i="3" a="1"/>
  <c r="AK359" i="3" s="1"/>
  <c r="AM359" i="3" a="1"/>
  <c r="AM359" i="3" s="1"/>
  <c r="AL359" i="3"/>
  <c r="AM338" i="3" a="1"/>
  <c r="AM338" i="3" s="1"/>
  <c r="AK338" i="3" a="1"/>
  <c r="AK338" i="3" s="1"/>
  <c r="AD441" i="4" s="1"/>
  <c r="AL338" i="3"/>
  <c r="AM282" i="3" a="1"/>
  <c r="AM282" i="3" s="1"/>
  <c r="AK295" i="3" a="1"/>
  <c r="AK295" i="3" s="1"/>
  <c r="AK307" i="3" a="1"/>
  <c r="AK307" i="3" s="1"/>
  <c r="AL282" i="3"/>
  <c r="AK282" i="3" a="1"/>
  <c r="AK282" i="3" s="1"/>
  <c r="AD386" i="4" s="1"/>
  <c r="AK314" i="3" a="1"/>
  <c r="AK314" i="3" s="1"/>
  <c r="AM275" i="3" a="1"/>
  <c r="AM275" i="3" s="1"/>
  <c r="AL295" i="3"/>
  <c r="AL307" i="3"/>
  <c r="AM307" i="3" a="1"/>
  <c r="AM307" i="3" s="1"/>
  <c r="AK275" i="3" a="1"/>
  <c r="AK275" i="3" s="1"/>
  <c r="AD373" i="4" s="1"/>
  <c r="AL314" i="3"/>
  <c r="AL272" i="3"/>
  <c r="AL278" i="3"/>
  <c r="AM314" i="3" a="1"/>
  <c r="AM314" i="3" s="1"/>
  <c r="AK278" i="3" a="1"/>
  <c r="AK278" i="3" s="1"/>
  <c r="AM300" i="3" a="1"/>
  <c r="AM300" i="3" s="1"/>
  <c r="AK297" i="3" a="1"/>
  <c r="AK297" i="3" s="1"/>
  <c r="AL297" i="3"/>
  <c r="AL280" i="3"/>
  <c r="AM280" i="3" a="1"/>
  <c r="AM280" i="3" s="1"/>
  <c r="AM272" i="3" a="1"/>
  <c r="AM272" i="3" s="1"/>
  <c r="AM313" i="3" a="1"/>
  <c r="AM313" i="3" s="1"/>
  <c r="AM297" i="3" a="1"/>
  <c r="AM297" i="3" s="1"/>
  <c r="AM278" i="3" a="1"/>
  <c r="AM278" i="3" s="1"/>
  <c r="AM316" i="3" a="1"/>
  <c r="AM316" i="3" s="1"/>
  <c r="AL300" i="3"/>
  <c r="AL320" i="3"/>
  <c r="AM279" i="3" a="1"/>
  <c r="AM279" i="3" s="1"/>
  <c r="AK300" i="3" a="1"/>
  <c r="AK300" i="3" s="1"/>
  <c r="AL313" i="3"/>
  <c r="AM306" i="3" a="1"/>
  <c r="AM306" i="3" s="1"/>
  <c r="AL298" i="3"/>
  <c r="AK313" i="3" a="1"/>
  <c r="AK313" i="3" s="1"/>
  <c r="AM285" i="3" a="1"/>
  <c r="AM285" i="3" s="1"/>
  <c r="AM320" i="3" a="1"/>
  <c r="AM320" i="3" s="1"/>
  <c r="AK316" i="3" a="1"/>
  <c r="AK316" i="3" s="1"/>
  <c r="AK279" i="3" a="1"/>
  <c r="AK279" i="3" s="1"/>
  <c r="AK298" i="3" a="1"/>
  <c r="AK298" i="3" s="1"/>
  <c r="AD370" i="4" s="1"/>
  <c r="AK306" i="3" a="1"/>
  <c r="AK306" i="3" s="1"/>
  <c r="AK285" i="3" a="1"/>
  <c r="AK285" i="3" s="1"/>
  <c r="AK320" i="3" a="1"/>
  <c r="AK320" i="3" s="1"/>
  <c r="AM298" i="3" a="1"/>
  <c r="AM298" i="3" s="1"/>
  <c r="AL279" i="3"/>
  <c r="AM292" i="3" a="1"/>
  <c r="AM292" i="3" s="1"/>
  <c r="AK292" i="3" a="1"/>
  <c r="AK292" i="3" s="1"/>
  <c r="AD369" i="4" s="1"/>
  <c r="AL292" i="3"/>
  <c r="AL296" i="3"/>
  <c r="AM296" i="3" a="1"/>
  <c r="AM296" i="3" s="1"/>
  <c r="AK296" i="3" a="1"/>
  <c r="AK296" i="3" s="1"/>
  <c r="AK305" i="3" a="1"/>
  <c r="AK305" i="3" s="1"/>
  <c r="AM305" i="3" a="1"/>
  <c r="AM305" i="3" s="1"/>
  <c r="AL305" i="3"/>
  <c r="AL318" i="3"/>
  <c r="AK318" i="3" a="1"/>
  <c r="AK318" i="3" s="1"/>
  <c r="AM318" i="3" a="1"/>
  <c r="AM318" i="3" s="1"/>
  <c r="AK303" i="3" a="1"/>
  <c r="AK303" i="3" s="1"/>
  <c r="AM303" i="3" a="1"/>
  <c r="AM303" i="3" s="1"/>
  <c r="AL303" i="3"/>
  <c r="AM315" i="3" a="1"/>
  <c r="AM315" i="3" s="1"/>
  <c r="AL315" i="3"/>
  <c r="AK315" i="3" a="1"/>
  <c r="AK315" i="3" s="1"/>
  <c r="AK283" i="3" a="1"/>
  <c r="AK283" i="3" s="1"/>
  <c r="AD387" i="4" s="1"/>
  <c r="AM283" i="3" a="1"/>
  <c r="AM283" i="3" s="1"/>
  <c r="AL283" i="3"/>
  <c r="AL319" i="3"/>
  <c r="AM319" i="3" a="1"/>
  <c r="AM319" i="3" s="1"/>
  <c r="AK319" i="3" a="1"/>
  <c r="AK319" i="3" s="1"/>
  <c r="AL294" i="3"/>
  <c r="AK294" i="3" a="1"/>
  <c r="AK294" i="3" s="1"/>
  <c r="AM294" i="3" a="1"/>
  <c r="AM294" i="3" s="1"/>
  <c r="AK299" i="3" a="1"/>
  <c r="AK299" i="3" s="1"/>
  <c r="AM299" i="3" a="1"/>
  <c r="AM299" i="3" s="1"/>
  <c r="AL299" i="3"/>
  <c r="AL311" i="3"/>
  <c r="AM311" i="3" a="1"/>
  <c r="AM311" i="3" s="1"/>
  <c r="AK311" i="3" a="1"/>
  <c r="AK311" i="3" s="1"/>
  <c r="AM291" i="3" a="1"/>
  <c r="AM291" i="3" s="1"/>
  <c r="AL291" i="3"/>
  <c r="AK291" i="3" a="1"/>
  <c r="AK291" i="3" s="1"/>
  <c r="AD382" i="4" s="1"/>
  <c r="AL302" i="3"/>
  <c r="AM302" i="3" a="1"/>
  <c r="AM302" i="3" s="1"/>
  <c r="AK302" i="3" a="1"/>
  <c r="AK302" i="3" s="1"/>
  <c r="AD378" i="4" s="1"/>
  <c r="AL288" i="3"/>
  <c r="AM288" i="3" a="1"/>
  <c r="AM288" i="3" s="1"/>
  <c r="AK288" i="3" a="1"/>
  <c r="AK288" i="3" s="1"/>
  <c r="AL274" i="3"/>
  <c r="AM274" i="3" a="1"/>
  <c r="AM274" i="3" s="1"/>
  <c r="AK274" i="3" a="1"/>
  <c r="AK274" i="3" s="1"/>
  <c r="AD377" i="4" s="1"/>
  <c r="AL310" i="3"/>
  <c r="AM310" i="3" a="1"/>
  <c r="AM310" i="3" s="1"/>
  <c r="AK310" i="3" a="1"/>
  <c r="AK310" i="3" s="1"/>
  <c r="AK281" i="3" a="1"/>
  <c r="AK281" i="3" s="1"/>
  <c r="AD385" i="4" s="1"/>
  <c r="AM281" i="3" a="1"/>
  <c r="AM281" i="3" s="1"/>
  <c r="AL281" i="3"/>
  <c r="AM309" i="3" a="1"/>
  <c r="AM309" i="3" s="1"/>
  <c r="AK309" i="3" a="1"/>
  <c r="AK309" i="3" s="1"/>
  <c r="AL309" i="3"/>
  <c r="AL308" i="3"/>
  <c r="AM308" i="3" a="1"/>
  <c r="AM308" i="3" s="1"/>
  <c r="AK308" i="3" a="1"/>
  <c r="AK308" i="3" s="1"/>
  <c r="AM312" i="3" a="1"/>
  <c r="AM312" i="3" s="1"/>
  <c r="AL312" i="3"/>
  <c r="AK312" i="3" a="1"/>
  <c r="AK312" i="3" s="1"/>
  <c r="AK290" i="3" a="1"/>
  <c r="AK290" i="3" s="1"/>
  <c r="AD383" i="4" s="1"/>
  <c r="AL290" i="3"/>
  <c r="AM290" i="3" a="1"/>
  <c r="AM290" i="3" s="1"/>
  <c r="AL304" i="3"/>
  <c r="AM304" i="3" a="1"/>
  <c r="AM304" i="3" s="1"/>
  <c r="AK304" i="3" a="1"/>
  <c r="AK304" i="3" s="1"/>
  <c r="AK317" i="3" a="1"/>
  <c r="AK317" i="3" s="1"/>
  <c r="AM317" i="3" a="1"/>
  <c r="AM317" i="3" s="1"/>
  <c r="AL317" i="3"/>
  <c r="AK273" i="3" a="1"/>
  <c r="AK273" i="3" s="1"/>
  <c r="AD398" i="4" s="1"/>
  <c r="AL273" i="3"/>
  <c r="AM273" i="3" a="1"/>
  <c r="AM273" i="3" s="1"/>
  <c r="AL287" i="3"/>
  <c r="AK287" i="3" a="1"/>
  <c r="AK287" i="3" s="1"/>
  <c r="AM287" i="3" a="1"/>
  <c r="AM287" i="3" s="1"/>
  <c r="AL276" i="3"/>
  <c r="AM276" i="3" a="1"/>
  <c r="AM276" i="3" s="1"/>
  <c r="AK276" i="3" a="1"/>
  <c r="AK276" i="3" s="1"/>
  <c r="AK293" i="3" a="1"/>
  <c r="AK293" i="3" s="1"/>
  <c r="AM293" i="3" a="1"/>
  <c r="AM293" i="3" s="1"/>
  <c r="AL293" i="3"/>
  <c r="AK321" i="3" a="1"/>
  <c r="AK321" i="3" s="1"/>
  <c r="AD389" i="4" s="1"/>
  <c r="AL321" i="3"/>
  <c r="AM321" i="3" a="1"/>
  <c r="AM321" i="3" s="1"/>
  <c r="AK277" i="3" a="1"/>
  <c r="AK277" i="3" s="1"/>
  <c r="AD395" i="4" s="1"/>
  <c r="AM277" i="3" a="1"/>
  <c r="AM277" i="3" s="1"/>
  <c r="AL277" i="3"/>
  <c r="AM289" i="3" a="1"/>
  <c r="AM289" i="3" s="1"/>
  <c r="AL289" i="3"/>
  <c r="AK289" i="3" a="1"/>
  <c r="AK289" i="3" s="1"/>
  <c r="AM301" i="3" a="1"/>
  <c r="AM301" i="3" s="1"/>
  <c r="AL301" i="3"/>
  <c r="AK301" i="3" a="1"/>
  <c r="AK301" i="3" s="1"/>
  <c r="AM284" i="3" a="1"/>
  <c r="AM284" i="3" s="1"/>
  <c r="AK284" i="3" a="1"/>
  <c r="AK284" i="3" s="1"/>
  <c r="AD384" i="4" s="1"/>
  <c r="AL284" i="3"/>
  <c r="AL286" i="3"/>
  <c r="AM286" i="3" a="1"/>
  <c r="AM286" i="3" s="1"/>
  <c r="AK286" i="3" a="1"/>
  <c r="AK286" i="3" s="1"/>
  <c r="A1171" i="2"/>
  <c r="A970" i="2"/>
  <c r="A971" i="2"/>
  <c r="A972" i="2"/>
  <c r="A973" i="2"/>
  <c r="A974" i="2"/>
  <c r="A975" i="2"/>
  <c r="A976" i="2"/>
  <c r="A977" i="2"/>
  <c r="A978" i="2"/>
  <c r="A969" i="2"/>
  <c r="A949" i="2"/>
  <c r="A950" i="2"/>
  <c r="A951" i="2"/>
  <c r="A952" i="2"/>
  <c r="A712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414" i="2"/>
  <c r="A302" i="2"/>
  <c r="A310" i="2"/>
  <c r="A321" i="2"/>
  <c r="A322" i="2"/>
  <c r="A362" i="2"/>
  <c r="A371" i="2"/>
  <c r="A403" i="2"/>
  <c r="A404" i="2"/>
  <c r="A411" i="2"/>
  <c r="A412" i="2"/>
  <c r="A413" i="2"/>
  <c r="A301" i="2"/>
  <c r="A241" i="2"/>
  <c r="A275" i="2"/>
  <c r="A276" i="2"/>
  <c r="A277" i="2"/>
  <c r="A278" i="2"/>
  <c r="A279" i="2"/>
  <c r="A280" i="2"/>
  <c r="A281" i="2"/>
  <c r="A282" i="2"/>
  <c r="A283" i="2"/>
  <c r="A284" i="2"/>
  <c r="A285" i="2"/>
  <c r="A292" i="2"/>
  <c r="A293" i="2"/>
  <c r="A295" i="2"/>
  <c r="A10" i="2"/>
  <c r="J456" i="4"/>
  <c r="J440" i="4"/>
  <c r="J138" i="4"/>
  <c r="J144" i="4"/>
  <c r="J449" i="4"/>
  <c r="J72" i="4"/>
  <c r="J167" i="4"/>
  <c r="J448" i="4"/>
  <c r="J122" i="4"/>
  <c r="J145" i="4"/>
  <c r="J137" i="4"/>
  <c r="J317" i="4"/>
  <c r="J165" i="4"/>
  <c r="J70" i="4"/>
  <c r="J353" i="4"/>
  <c r="J155" i="4"/>
  <c r="J63" i="4"/>
  <c r="J431" i="4"/>
  <c r="J360" i="4"/>
  <c r="J58" i="4"/>
  <c r="J324" i="4"/>
  <c r="J127" i="4"/>
  <c r="J124" i="4"/>
  <c r="J65" i="4"/>
  <c r="J299" i="4"/>
  <c r="J347" i="4"/>
  <c r="J318" i="4"/>
  <c r="J60" i="4"/>
  <c r="J432" i="4"/>
  <c r="J131" i="4"/>
  <c r="J280" i="4"/>
  <c r="J132" i="4"/>
  <c r="J458" i="4"/>
  <c r="J362" i="4"/>
  <c r="J146" i="4"/>
  <c r="J59" i="4"/>
  <c r="J443" i="4"/>
  <c r="J332" i="4"/>
  <c r="J354" i="4"/>
  <c r="J363" i="4"/>
  <c r="J450" i="4"/>
  <c r="J298" i="4"/>
  <c r="J152" i="4"/>
  <c r="J134" i="4"/>
  <c r="J221" i="4"/>
  <c r="J136" i="4"/>
  <c r="J166" i="4"/>
  <c r="J439" i="4"/>
  <c r="J121" i="4"/>
  <c r="J159" i="4"/>
  <c r="J175" i="4"/>
  <c r="J361" i="4"/>
  <c r="J61" i="4"/>
  <c r="J164" i="4"/>
  <c r="J176" i="4"/>
  <c r="J142" i="4"/>
  <c r="J447" i="4"/>
  <c r="J202" i="4"/>
  <c r="J434" i="4"/>
  <c r="J140" i="4"/>
  <c r="J355" i="4"/>
  <c r="J385" i="4"/>
  <c r="J325" i="4"/>
  <c r="J323" i="4"/>
  <c r="J351" i="4"/>
  <c r="J322" i="4"/>
  <c r="J130" i="4"/>
  <c r="J147" i="4"/>
  <c r="J139" i="4"/>
  <c r="J62" i="4"/>
  <c r="J441" i="4"/>
  <c r="J123" i="4"/>
  <c r="J141" i="4"/>
  <c r="J168" i="4"/>
  <c r="J154" i="4"/>
  <c r="J442" i="4"/>
  <c r="J240" i="4"/>
  <c r="J118" i="4"/>
  <c r="J99" i="4"/>
  <c r="J455" i="4"/>
  <c r="J308" i="4"/>
  <c r="J344" i="4"/>
  <c r="J173" i="4"/>
  <c r="J64" i="4"/>
  <c r="J128" i="4"/>
  <c r="J129" i="4"/>
  <c r="J148" i="4"/>
  <c r="J135" i="4"/>
  <c r="J457" i="4"/>
  <c r="J174" i="4"/>
  <c r="J160" i="4"/>
  <c r="J451" i="4"/>
  <c r="J352" i="4"/>
  <c r="J356" i="4"/>
  <c r="J133" i="4"/>
  <c r="J117" i="4"/>
  <c r="J433" i="4"/>
  <c r="J153" i="4"/>
  <c r="J345" i="4"/>
  <c r="J435" i="4"/>
  <c r="J71" i="4"/>
  <c r="J172" i="4"/>
  <c r="J143" i="4"/>
  <c r="AE51" i="4" l="1"/>
  <c r="AE72" i="4"/>
  <c r="AL48" i="4"/>
  <c r="AL73" i="4"/>
  <c r="AG48" i="4"/>
  <c r="AG73" i="4"/>
  <c r="AM45" i="4"/>
  <c r="AM74" i="4"/>
  <c r="AH45" i="4"/>
  <c r="AH74" i="4"/>
  <c r="AH56" i="4"/>
  <c r="AH71" i="4"/>
  <c r="AJ56" i="4"/>
  <c r="AJ71" i="4"/>
  <c r="AH51" i="4"/>
  <c r="AH72" i="4"/>
  <c r="AI51" i="4"/>
  <c r="AI72" i="4"/>
  <c r="AG57" i="4"/>
  <c r="AG70" i="4"/>
  <c r="AM43" i="4"/>
  <c r="AM75" i="4"/>
  <c r="AG43" i="4"/>
  <c r="AG75" i="4"/>
  <c r="AC45" i="4"/>
  <c r="AC74" i="4"/>
  <c r="AC48" i="4"/>
  <c r="AC73" i="4"/>
  <c r="Z48" i="4"/>
  <c r="Z73" i="4"/>
  <c r="AA346" i="4"/>
  <c r="AA333" i="4"/>
  <c r="AE56" i="4"/>
  <c r="AE71" i="4"/>
  <c r="AD48" i="4"/>
  <c r="AD73" i="4"/>
  <c r="AJ48" i="4"/>
  <c r="AJ73" i="4"/>
  <c r="AJ45" i="4"/>
  <c r="AJ74" i="4"/>
  <c r="AK45" i="4"/>
  <c r="AK74" i="4"/>
  <c r="AI56" i="4"/>
  <c r="AI71" i="4"/>
  <c r="AK56" i="4"/>
  <c r="AK71" i="4"/>
  <c r="AJ51" i="4"/>
  <c r="AJ72" i="4"/>
  <c r="AL51" i="4"/>
  <c r="AL72" i="4"/>
  <c r="AM57" i="4"/>
  <c r="AM70" i="4"/>
  <c r="AH57" i="4"/>
  <c r="AH70" i="4"/>
  <c r="AL43" i="4"/>
  <c r="AL75" i="4"/>
  <c r="AB57" i="4"/>
  <c r="AB70" i="4"/>
  <c r="AA45" i="4"/>
  <c r="AA74" i="4"/>
  <c r="AA57" i="4"/>
  <c r="AA70" i="4"/>
  <c r="AC353" i="4"/>
  <c r="AC333" i="4"/>
  <c r="AE45" i="4"/>
  <c r="AE74" i="4"/>
  <c r="AF51" i="4"/>
  <c r="AF72" i="4"/>
  <c r="AE57" i="4"/>
  <c r="AE70" i="4"/>
  <c r="AF45" i="4"/>
  <c r="AF74" i="4"/>
  <c r="AF56" i="4"/>
  <c r="AF71" i="4"/>
  <c r="AE48" i="4"/>
  <c r="AE73" i="4"/>
  <c r="AE43" i="4"/>
  <c r="AE75" i="4"/>
  <c r="AH48" i="4"/>
  <c r="AH73" i="4"/>
  <c r="AM48" i="4"/>
  <c r="AM73" i="4"/>
  <c r="AG45" i="4"/>
  <c r="AG74" i="4"/>
  <c r="AL45" i="4"/>
  <c r="AL74" i="4"/>
  <c r="AL56" i="4"/>
  <c r="AL71" i="4"/>
  <c r="AM56" i="4"/>
  <c r="AM71" i="4"/>
  <c r="AK51" i="4"/>
  <c r="AK72" i="4"/>
  <c r="AJ57" i="4"/>
  <c r="AJ70" i="4"/>
  <c r="AL57" i="4"/>
  <c r="AL70" i="4"/>
  <c r="AJ43" i="4"/>
  <c r="AJ75" i="4"/>
  <c r="AH43" i="4"/>
  <c r="AH75" i="4"/>
  <c r="AB43" i="4"/>
  <c r="AB75" i="4"/>
  <c r="AC57" i="4"/>
  <c r="AC70" i="4"/>
  <c r="Z56" i="4"/>
  <c r="Z71" i="4"/>
  <c r="AB51" i="4"/>
  <c r="AB72" i="4"/>
  <c r="AB346" i="4"/>
  <c r="AB333" i="4"/>
  <c r="AF57" i="4"/>
  <c r="AF70" i="4"/>
  <c r="AF43" i="4"/>
  <c r="AF75" i="4"/>
  <c r="AD51" i="4"/>
  <c r="AD72" i="4"/>
  <c r="AD57" i="4"/>
  <c r="AD70" i="4"/>
  <c r="AD45" i="4"/>
  <c r="AD74" i="4"/>
  <c r="AD56" i="4"/>
  <c r="AD71" i="4"/>
  <c r="AF48" i="4"/>
  <c r="AF73" i="4"/>
  <c r="AD43" i="4"/>
  <c r="AD75" i="4"/>
  <c r="AI48" i="4"/>
  <c r="AI73" i="4"/>
  <c r="AK48" i="4"/>
  <c r="AK73" i="4"/>
  <c r="AI45" i="4"/>
  <c r="AI74" i="4"/>
  <c r="AG56" i="4"/>
  <c r="AG71" i="4"/>
  <c r="AG51" i="4"/>
  <c r="AG72" i="4"/>
  <c r="AM51" i="4"/>
  <c r="AM72" i="4"/>
  <c r="AI57" i="4"/>
  <c r="AI70" i="4"/>
  <c r="AK57" i="4"/>
  <c r="AK70" i="4"/>
  <c r="AI43" i="4"/>
  <c r="AI75" i="4"/>
  <c r="AK43" i="4"/>
  <c r="AK75" i="4"/>
  <c r="AC43" i="4"/>
  <c r="AC75" i="4"/>
  <c r="AB45" i="4"/>
  <c r="AB74" i="4"/>
  <c r="AA43" i="4"/>
  <c r="AA75" i="4"/>
  <c r="AA48" i="4"/>
  <c r="AA73" i="4"/>
  <c r="AB56" i="4"/>
  <c r="AB71" i="4"/>
  <c r="AA51" i="4"/>
  <c r="AA72" i="4"/>
  <c r="AA56" i="4"/>
  <c r="AA71" i="4"/>
  <c r="Z51" i="4"/>
  <c r="Z72" i="4"/>
  <c r="Z346" i="4"/>
  <c r="Z333" i="4"/>
  <c r="AE125" i="4"/>
  <c r="AE119" i="4"/>
  <c r="AM126" i="4"/>
  <c r="AM120" i="4"/>
  <c r="AK126" i="4"/>
  <c r="AK120" i="4"/>
  <c r="AM125" i="4"/>
  <c r="AM119" i="4"/>
  <c r="AJ125" i="4"/>
  <c r="AJ119" i="4"/>
  <c r="AE126" i="4"/>
  <c r="AE120" i="4"/>
  <c r="AI126" i="4"/>
  <c r="AI120" i="4"/>
  <c r="AG125" i="4"/>
  <c r="AG119" i="4"/>
  <c r="Z126" i="4"/>
  <c r="Z120" i="4"/>
  <c r="AF125" i="4"/>
  <c r="AF119" i="4"/>
  <c r="AC125" i="4"/>
  <c r="AC119" i="4"/>
  <c r="AF126" i="4"/>
  <c r="AF120" i="4"/>
  <c r="AD125" i="4"/>
  <c r="AD119" i="4"/>
  <c r="AJ126" i="4"/>
  <c r="AJ120" i="4"/>
  <c r="AH126" i="4"/>
  <c r="AH120" i="4"/>
  <c r="AL125" i="4"/>
  <c r="AL119" i="4"/>
  <c r="AI125" i="4"/>
  <c r="AI119" i="4"/>
  <c r="AC126" i="4"/>
  <c r="AC120" i="4"/>
  <c r="Z125" i="4"/>
  <c r="Z119" i="4"/>
  <c r="AD126" i="4"/>
  <c r="AD120" i="4"/>
  <c r="AG126" i="4"/>
  <c r="AG120" i="4"/>
  <c r="AL126" i="4"/>
  <c r="AL120" i="4"/>
  <c r="AK125" i="4"/>
  <c r="AK119" i="4"/>
  <c r="AH125" i="4"/>
  <c r="AH119" i="4"/>
  <c r="AB126" i="4"/>
  <c r="AB120" i="4"/>
  <c r="AB125" i="4"/>
  <c r="AB119" i="4"/>
  <c r="AE441" i="4"/>
  <c r="AE382" i="4"/>
  <c r="AM390" i="4"/>
  <c r="AM400" i="4"/>
  <c r="AE448" i="4"/>
  <c r="AL459" i="4"/>
  <c r="AF439" i="4"/>
  <c r="AE450" i="4"/>
  <c r="AM371" i="4"/>
  <c r="AM375" i="4"/>
  <c r="AL372" i="4"/>
  <c r="AE451" i="4"/>
  <c r="AM374" i="4"/>
  <c r="AL376" i="4"/>
  <c r="AF441" i="4"/>
  <c r="AE395" i="4"/>
  <c r="AE373" i="4"/>
  <c r="AF384" i="4"/>
  <c r="AM397" i="4"/>
  <c r="AL388" i="4"/>
  <c r="AE442" i="4"/>
  <c r="AF450" i="4"/>
  <c r="AM388" i="4"/>
  <c r="AL399" i="4"/>
  <c r="AD397" i="4"/>
  <c r="AD371" i="4"/>
  <c r="AF440" i="4"/>
  <c r="AL401" i="4"/>
  <c r="AD394" i="4"/>
  <c r="AD374" i="4"/>
  <c r="AD372" i="4"/>
  <c r="AD399" i="4"/>
  <c r="AC388" i="4"/>
  <c r="AC401" i="4"/>
  <c r="AB390" i="4"/>
  <c r="AB402" i="4"/>
  <c r="Z390" i="4"/>
  <c r="AE390" i="4" s="1"/>
  <c r="Z402" i="4"/>
  <c r="AE402" i="4" s="1"/>
  <c r="AD388" i="4"/>
  <c r="AD401" i="4"/>
  <c r="AC396" i="4"/>
  <c r="AC375" i="4"/>
  <c r="AA371" i="4"/>
  <c r="AA397" i="4"/>
  <c r="AF448" i="4"/>
  <c r="AD376" i="4"/>
  <c r="AD400" i="4"/>
  <c r="AE449" i="4"/>
  <c r="AE443" i="4"/>
  <c r="AF443" i="4"/>
  <c r="AF395" i="4"/>
  <c r="Z371" i="4"/>
  <c r="Z397" i="4"/>
  <c r="AE378" i="4"/>
  <c r="AM402" i="4"/>
  <c r="AF449" i="4"/>
  <c r="AF451" i="4"/>
  <c r="AM396" i="4"/>
  <c r="AF382" i="4"/>
  <c r="AF373" i="4"/>
  <c r="AL390" i="4"/>
  <c r="AA396" i="4"/>
  <c r="AE396" i="4" s="1"/>
  <c r="AA375" i="4"/>
  <c r="AE375" i="4" s="1"/>
  <c r="AD396" i="4"/>
  <c r="AD375" i="4"/>
  <c r="Z376" i="4"/>
  <c r="AE376" i="4" s="1"/>
  <c r="Z400" i="4"/>
  <c r="AE400" i="4" s="1"/>
  <c r="AC399" i="4"/>
  <c r="AC372" i="4"/>
  <c r="AB372" i="4"/>
  <c r="AB399" i="4"/>
  <c r="AB374" i="4"/>
  <c r="AF374" i="4" s="1"/>
  <c r="AB394" i="4"/>
  <c r="AF394" i="4" s="1"/>
  <c r="AF386" i="4"/>
  <c r="AF383" i="4"/>
  <c r="AA374" i="4"/>
  <c r="AE374" i="4" s="1"/>
  <c r="AA394" i="4"/>
  <c r="AE394" i="4" s="1"/>
  <c r="AB396" i="4"/>
  <c r="AF396" i="4" s="1"/>
  <c r="AB375" i="4"/>
  <c r="AF375" i="4" s="1"/>
  <c r="AE370" i="4"/>
  <c r="AM459" i="4"/>
  <c r="AB388" i="4"/>
  <c r="AF388" i="4" s="1"/>
  <c r="AB401" i="4"/>
  <c r="AF401" i="4" s="1"/>
  <c r="AA388" i="4"/>
  <c r="AE388" i="4" s="1"/>
  <c r="AA401" i="4"/>
  <c r="AE401" i="4" s="1"/>
  <c r="AC402" i="4"/>
  <c r="AC390" i="4"/>
  <c r="AL396" i="4"/>
  <c r="AM401" i="4"/>
  <c r="AL394" i="4"/>
  <c r="AL400" i="4"/>
  <c r="AF371" i="4"/>
  <c r="AD390" i="4"/>
  <c r="AD402" i="4"/>
  <c r="AC400" i="4"/>
  <c r="AC376" i="4"/>
  <c r="AF442" i="4"/>
  <c r="AB376" i="4"/>
  <c r="AB400" i="4"/>
  <c r="AC374" i="4"/>
  <c r="AC394" i="4"/>
  <c r="AF385" i="4"/>
  <c r="AE434" i="4"/>
  <c r="Z372" i="4"/>
  <c r="AE372" i="4" s="1"/>
  <c r="Z399" i="4"/>
  <c r="AE399" i="4" s="1"/>
  <c r="AF456" i="4"/>
  <c r="AE389" i="4"/>
  <c r="AC397" i="4"/>
  <c r="AC371" i="4"/>
  <c r="AL375" i="4"/>
  <c r="AL371" i="4"/>
  <c r="AL374" i="4"/>
  <c r="AF398" i="4"/>
  <c r="AF370" i="4"/>
  <c r="AJ322" i="3" a="1"/>
  <c r="AJ322" i="3" s="1"/>
  <c r="AC459" i="4" s="1"/>
  <c r="AH322" i="3" a="1"/>
  <c r="AH322" i="3" s="1"/>
  <c r="AA459" i="4" s="1"/>
  <c r="AG322" i="3" a="1"/>
  <c r="AG322" i="3" s="1"/>
  <c r="Z459" i="4" s="1"/>
  <c r="AF459" i="4" s="1"/>
  <c r="AI271" i="3" a="1"/>
  <c r="AI271" i="3" s="1"/>
  <c r="AG271" i="3" a="1"/>
  <c r="AG271" i="3" s="1"/>
  <c r="AJ271" i="3" a="1"/>
  <c r="AJ271" i="3" s="1"/>
  <c r="AM322" i="3" a="1"/>
  <c r="AM322" i="3" s="1"/>
  <c r="AL322" i="3"/>
  <c r="AK322" i="3" a="1"/>
  <c r="AK322" i="3" s="1"/>
  <c r="AD459" i="4" s="1"/>
  <c r="AK271" i="3" a="1"/>
  <c r="AK271" i="3" s="1"/>
  <c r="AL271" i="3"/>
  <c r="AM271" i="3" a="1"/>
  <c r="AM271" i="3" s="1"/>
  <c r="AF1" i="1"/>
  <c r="AG1" i="1"/>
  <c r="AH1" i="1"/>
  <c r="AI1" i="1"/>
  <c r="AJ1" i="1"/>
  <c r="AK1" i="1"/>
  <c r="AL1" i="1"/>
  <c r="AM1" i="1"/>
  <c r="X1" i="1"/>
  <c r="J45" i="4"/>
  <c r="J91" i="4"/>
  <c r="J386" i="4"/>
  <c r="J74" i="4"/>
  <c r="J233" i="4"/>
  <c r="J382" i="4"/>
  <c r="J251" i="4"/>
  <c r="J282" i="4"/>
  <c r="J86" i="4"/>
  <c r="J254" i="4"/>
  <c r="J370" i="4"/>
  <c r="J44" i="4"/>
  <c r="J250" i="4"/>
  <c r="J87" i="4"/>
  <c r="J210" i="4"/>
  <c r="J285" i="4"/>
  <c r="J402" i="4"/>
  <c r="J235" i="4"/>
  <c r="J400" i="4"/>
  <c r="J375" i="4"/>
  <c r="J85" i="4"/>
  <c r="J79" i="4"/>
  <c r="J387" i="4"/>
  <c r="J397" i="4"/>
  <c r="J292" i="4"/>
  <c r="J378" i="4"/>
  <c r="J309" i="4"/>
  <c r="J287" i="4"/>
  <c r="J284" i="4"/>
  <c r="J398" i="4"/>
  <c r="J223" i="4"/>
  <c r="J49" i="4"/>
  <c r="J346" i="4"/>
  <c r="J229" i="4"/>
  <c r="J252" i="4"/>
  <c r="J231" i="4"/>
  <c r="J105" i="4"/>
  <c r="J307" i="4"/>
  <c r="J304" i="4"/>
  <c r="J390" i="4"/>
  <c r="J224" i="4"/>
  <c r="J46" i="4"/>
  <c r="J306" i="4"/>
  <c r="J248" i="4"/>
  <c r="J213" i="4"/>
  <c r="J93" i="4"/>
  <c r="J94" i="4"/>
  <c r="J389" i="4"/>
  <c r="J371" i="4"/>
  <c r="J90" i="4"/>
  <c r="J83" i="4"/>
  <c r="J206" i="4"/>
  <c r="J204" i="4"/>
  <c r="J241" i="4"/>
  <c r="J384" i="4"/>
  <c r="J205" i="4"/>
  <c r="J216" i="4"/>
  <c r="J314" i="4"/>
  <c r="J103" i="4"/>
  <c r="J100" i="4"/>
  <c r="J289" i="4"/>
  <c r="J88" i="4"/>
  <c r="J249" i="4"/>
  <c r="J104" i="4"/>
  <c r="J82" i="4"/>
  <c r="J459" i="4"/>
  <c r="J119" i="4"/>
  <c r="J286" i="4"/>
  <c r="J211" i="4"/>
  <c r="J290" i="4"/>
  <c r="J52" i="4"/>
  <c r="J107" i="4"/>
  <c r="J293" i="4"/>
  <c r="J313" i="4"/>
  <c r="J311" i="4"/>
  <c r="J201" i="4"/>
  <c r="J98" i="4"/>
  <c r="J109" i="4"/>
  <c r="J220" i="4"/>
  <c r="J120" i="4"/>
  <c r="J110" i="4"/>
  <c r="J234" i="4"/>
  <c r="J376" i="4"/>
  <c r="J53" i="4"/>
  <c r="J203" i="4"/>
  <c r="J243" i="4"/>
  <c r="J399" i="4"/>
  <c r="J208" i="4"/>
  <c r="J232" i="4"/>
  <c r="J395" i="4"/>
  <c r="J396" i="4"/>
  <c r="J394" i="4"/>
  <c r="J291" i="4"/>
  <c r="J315" i="4"/>
  <c r="J84" i="4"/>
  <c r="J222" i="4"/>
  <c r="J106" i="4"/>
  <c r="J89" i="4"/>
  <c r="J214" i="4"/>
  <c r="J374" i="4"/>
  <c r="J246" i="4"/>
  <c r="J73" i="4"/>
  <c r="J50" i="4"/>
  <c r="J92" i="4"/>
  <c r="J294" i="4"/>
  <c r="J279" i="4"/>
  <c r="J227" i="4"/>
  <c r="J245" i="4"/>
  <c r="J244" i="4"/>
  <c r="J288" i="4"/>
  <c r="J125" i="4"/>
  <c r="J57" i="4"/>
  <c r="J75" i="4"/>
  <c r="J102" i="4"/>
  <c r="J316" i="4"/>
  <c r="J228" i="4"/>
  <c r="J51" i="4"/>
  <c r="J112" i="4"/>
  <c r="J81" i="4"/>
  <c r="J47" i="4"/>
  <c r="J305" i="4"/>
  <c r="J80" i="4"/>
  <c r="J126" i="4"/>
  <c r="J108" i="4"/>
  <c r="J310" i="4"/>
  <c r="J212" i="4"/>
  <c r="J383" i="4"/>
  <c r="J101" i="4"/>
  <c r="J54" i="4"/>
  <c r="J226" i="4"/>
  <c r="J312" i="4"/>
  <c r="J373" i="4"/>
  <c r="J283" i="4"/>
  <c r="J48" i="4"/>
  <c r="J55" i="4"/>
  <c r="J113" i="4"/>
  <c r="J207" i="4"/>
  <c r="J111" i="4"/>
  <c r="J247" i="4"/>
  <c r="J281" i="4"/>
  <c r="J401" i="4"/>
  <c r="J215" i="4"/>
  <c r="J43" i="4"/>
  <c r="J377" i="4"/>
  <c r="J56" i="4"/>
  <c r="J225" i="4"/>
  <c r="J230" i="4"/>
  <c r="J239" i="4"/>
  <c r="J253" i="4"/>
  <c r="J369" i="4"/>
  <c r="J372" i="4"/>
  <c r="J209" i="4"/>
  <c r="J388" i="4"/>
  <c r="J242" i="4"/>
  <c r="AE397" i="4" l="1"/>
  <c r="AF376" i="4"/>
  <c r="AF399" i="4"/>
  <c r="AF372" i="4"/>
  <c r="AE371" i="4"/>
  <c r="AF402" i="4"/>
  <c r="AF390" i="4"/>
  <c r="AF397" i="4"/>
  <c r="AE459" i="4"/>
  <c r="AF400" i="4"/>
  <c r="G235" i="4"/>
  <c r="G234" i="4"/>
  <c r="G233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6" i="4"/>
  <c r="G215" i="4"/>
  <c r="G214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U178" i="4"/>
  <c r="T178" i="4"/>
  <c r="S178" i="4"/>
  <c r="R178" i="4"/>
  <c r="Q178" i="4"/>
  <c r="P178" i="4"/>
  <c r="O178" i="4"/>
  <c r="N178" i="4"/>
  <c r="M178" i="4"/>
  <c r="L178" i="4"/>
  <c r="K178" i="4"/>
  <c r="I178" i="4"/>
  <c r="D4" i="4" l="1"/>
  <c r="D9" i="4" s="1"/>
  <c r="G294" i="4"/>
  <c r="G293" i="4"/>
  <c r="G292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5" i="4"/>
  <c r="G274" i="4"/>
  <c r="G273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113" i="4"/>
  <c r="G112" i="4"/>
  <c r="G111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4" i="4"/>
  <c r="G93" i="4"/>
  <c r="G92" i="4"/>
  <c r="G90" i="4"/>
  <c r="G89" i="4"/>
  <c r="G88" i="4"/>
  <c r="G87" i="4"/>
  <c r="G86" i="4"/>
  <c r="G85" i="4"/>
  <c r="G84" i="4"/>
  <c r="G83" i="4"/>
  <c r="G82" i="4"/>
  <c r="G81" i="4"/>
  <c r="G80" i="4"/>
  <c r="G79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U256" i="4"/>
  <c r="T256" i="4"/>
  <c r="S256" i="4"/>
  <c r="R256" i="4"/>
  <c r="Q256" i="4"/>
  <c r="P256" i="4"/>
  <c r="O256" i="4"/>
  <c r="N256" i="4"/>
  <c r="M256" i="4"/>
  <c r="L256" i="4"/>
  <c r="K256" i="4"/>
  <c r="I256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U19" i="4"/>
  <c r="T19" i="4"/>
  <c r="S19" i="4"/>
  <c r="R19" i="4"/>
  <c r="Q19" i="4"/>
  <c r="P19" i="4"/>
  <c r="O19" i="4"/>
  <c r="N19" i="4"/>
  <c r="M19" i="4"/>
  <c r="L19" i="4"/>
  <c r="K19" i="4"/>
  <c r="I19" i="4"/>
  <c r="G56" i="4"/>
  <c r="G53" i="4"/>
  <c r="G52" i="4"/>
  <c r="G51" i="4"/>
  <c r="G50" i="4"/>
  <c r="G49" i="4"/>
  <c r="G48" i="4"/>
  <c r="G47" i="4"/>
  <c r="G46" i="4"/>
  <c r="G45" i="4"/>
  <c r="G44" i="4"/>
  <c r="G43" i="4"/>
  <c r="G42" i="4"/>
  <c r="L15" i="1" l="1"/>
  <c r="K15" i="1"/>
  <c r="J15" i="1"/>
  <c r="I15" i="1"/>
  <c r="H15" i="1"/>
  <c r="G15" i="1"/>
  <c r="F15" i="1"/>
  <c r="E15" i="1"/>
  <c r="D15" i="1"/>
  <c r="C15" i="1"/>
  <c r="B15" i="1"/>
  <c r="A15" i="1"/>
  <c r="E27" i="8"/>
  <c r="E24" i="8"/>
  <c r="F26" i="8"/>
  <c r="D25" i="8"/>
  <c r="C23" i="8"/>
  <c r="C24" i="8"/>
  <c r="D26" i="8"/>
  <c r="C27" i="8"/>
  <c r="F27" i="8"/>
  <c r="F23" i="8"/>
  <c r="E25" i="8"/>
  <c r="D24" i="8"/>
  <c r="E26" i="8"/>
  <c r="D27" i="8"/>
  <c r="F24" i="8"/>
  <c r="E23" i="8"/>
  <c r="F25" i="8"/>
  <c r="C25" i="8"/>
  <c r="D23" i="8"/>
  <c r="C26" i="8"/>
  <c r="P22" i="8" l="1"/>
  <c r="L22" i="8"/>
  <c r="H22" i="8"/>
  <c r="D22" i="8"/>
  <c r="O22" i="8"/>
  <c r="K22" i="8"/>
  <c r="G22" i="8"/>
  <c r="C22" i="8"/>
  <c r="N22" i="8"/>
  <c r="J22" i="8"/>
  <c r="F22" i="8"/>
  <c r="B22" i="8"/>
  <c r="Q22" i="8"/>
  <c r="M22" i="8"/>
  <c r="I22" i="8"/>
  <c r="E22" i="8"/>
  <c r="P19" i="8"/>
  <c r="Q18" i="8"/>
  <c r="Q19" i="8"/>
  <c r="P18" i="8"/>
  <c r="F21" i="8"/>
  <c r="C21" i="8"/>
  <c r="B21" i="8"/>
  <c r="D21" i="8"/>
  <c r="E21" i="8"/>
  <c r="B3" i="8"/>
  <c r="B7" i="8"/>
  <c r="B4" i="8"/>
  <c r="F28" i="8"/>
  <c r="T1" i="3" s="1"/>
  <c r="D28" i="8"/>
  <c r="R1" i="3" s="1"/>
  <c r="C28" i="8"/>
  <c r="Q1" i="3" s="1"/>
  <c r="E28" i="8"/>
  <c r="S1" i="3" s="1"/>
  <c r="B2" i="8"/>
  <c r="D19" i="8"/>
  <c r="H19" i="8"/>
  <c r="L19" i="8"/>
  <c r="D18" i="8"/>
  <c r="L18" i="8"/>
  <c r="F19" i="8"/>
  <c r="N19" i="8"/>
  <c r="E19" i="8"/>
  <c r="I19" i="8"/>
  <c r="M19" i="8"/>
  <c r="H18" i="8"/>
  <c r="B19" i="8"/>
  <c r="J19" i="8"/>
  <c r="D20" i="8"/>
  <c r="E18" i="8"/>
  <c r="I18" i="8"/>
  <c r="M18" i="8"/>
  <c r="C19" i="8"/>
  <c r="G19" i="8"/>
  <c r="K19" i="8"/>
  <c r="O19" i="8"/>
  <c r="E20" i="8"/>
  <c r="K18" i="8"/>
  <c r="J18" i="8"/>
  <c r="B20" i="8"/>
  <c r="B6" i="8" s="1"/>
  <c r="G18" i="8"/>
  <c r="F18" i="8"/>
  <c r="C20" i="8"/>
  <c r="C18" i="8"/>
  <c r="B18" i="8"/>
  <c r="B5" i="8" s="1"/>
  <c r="O18" i="8"/>
  <c r="N18" i="8"/>
  <c r="F20" i="8"/>
  <c r="N5" i="4"/>
  <c r="L5" i="4"/>
  <c r="N4" i="4"/>
  <c r="M5" i="4"/>
  <c r="M4" i="4"/>
  <c r="L4" i="4"/>
  <c r="K5" i="4"/>
  <c r="K4" i="4"/>
  <c r="P27" i="8"/>
  <c r="L23" i="8"/>
  <c r="K23" i="8"/>
  <c r="M24" i="8"/>
  <c r="K24" i="8"/>
  <c r="O23" i="8"/>
  <c r="I27" i="8"/>
  <c r="Q27" i="8"/>
  <c r="Q23" i="8"/>
  <c r="G23" i="8"/>
  <c r="B23" i="8"/>
  <c r="Q24" i="8"/>
  <c r="L24" i="8"/>
  <c r="M27" i="8"/>
  <c r="H24" i="8"/>
  <c r="P24" i="8"/>
  <c r="L27" i="8"/>
  <c r="H23" i="8"/>
  <c r="G24" i="8"/>
  <c r="J23" i="8"/>
  <c r="P23" i="8"/>
  <c r="B26" i="8"/>
  <c r="J24" i="8"/>
  <c r="N24" i="8"/>
  <c r="O24" i="8"/>
  <c r="O27" i="8"/>
  <c r="N27" i="8"/>
  <c r="N23" i="8"/>
  <c r="J27" i="8"/>
  <c r="I24" i="8"/>
  <c r="B24" i="8"/>
  <c r="B25" i="8"/>
  <c r="K27" i="8"/>
  <c r="B27" i="8"/>
  <c r="I23" i="8"/>
  <c r="M23" i="8"/>
  <c r="G27" i="8"/>
  <c r="H27" i="8"/>
  <c r="Y5" i="4" l="1"/>
  <c r="X5" i="4"/>
  <c r="Y4" i="4"/>
  <c r="X4" i="4"/>
  <c r="Q28" i="8"/>
  <c r="P28" i="8"/>
  <c r="W4" i="4"/>
  <c r="N28" i="8"/>
  <c r="V1" i="4" s="1"/>
  <c r="V5" i="4"/>
  <c r="L28" i="8"/>
  <c r="Z1" i="3" s="1"/>
  <c r="T5" i="4"/>
  <c r="M28" i="8"/>
  <c r="AA1" i="3" s="1"/>
  <c r="U5" i="4"/>
  <c r="W5" i="4"/>
  <c r="O28" i="8"/>
  <c r="W1" i="4" s="1"/>
  <c r="U4" i="4"/>
  <c r="T4" i="4"/>
  <c r="V4" i="4"/>
  <c r="A108" i="2"/>
  <c r="A110" i="2"/>
  <c r="A105" i="2"/>
  <c r="A100" i="2"/>
  <c r="A98" i="2"/>
  <c r="A97" i="2"/>
  <c r="A68" i="2"/>
  <c r="A70" i="2"/>
  <c r="A63" i="2"/>
  <c r="A57" i="2"/>
  <c r="A54" i="2"/>
  <c r="A45" i="2"/>
  <c r="A38" i="2"/>
  <c r="A35" i="2"/>
  <c r="A51" i="2"/>
  <c r="A48" i="2"/>
  <c r="A30" i="2"/>
  <c r="A26" i="2"/>
  <c r="A18" i="2"/>
  <c r="A11" i="2"/>
  <c r="A113" i="2"/>
  <c r="A103" i="2"/>
  <c r="A94" i="2"/>
  <c r="A71" i="2"/>
  <c r="A64" i="2"/>
  <c r="A41" i="2"/>
  <c r="A50" i="2"/>
  <c r="A31" i="2"/>
  <c r="A14" i="2"/>
  <c r="A112" i="2"/>
  <c r="A111" i="2"/>
  <c r="A102" i="2"/>
  <c r="A104" i="2"/>
  <c r="A95" i="2"/>
  <c r="A92" i="2"/>
  <c r="A72" i="2"/>
  <c r="A65" i="2"/>
  <c r="A56" i="2"/>
  <c r="A61" i="2"/>
  <c r="A33" i="2"/>
  <c r="A49" i="2"/>
  <c r="A42" i="2"/>
  <c r="A39" i="2"/>
  <c r="A36" i="2"/>
  <c r="A52" i="2"/>
  <c r="A28" i="2"/>
  <c r="A13" i="2"/>
  <c r="A15" i="2"/>
  <c r="A109" i="2"/>
  <c r="A107" i="2"/>
  <c r="A106" i="2"/>
  <c r="A99" i="2"/>
  <c r="A96" i="2"/>
  <c r="A67" i="2"/>
  <c r="A69" i="2"/>
  <c r="A55" i="2"/>
  <c r="A60" i="2"/>
  <c r="A58" i="2"/>
  <c r="A37" i="2"/>
  <c r="A53" i="2"/>
  <c r="A46" i="2"/>
  <c r="A43" i="2"/>
  <c r="A40" i="2"/>
  <c r="A32" i="2"/>
  <c r="A29" i="2"/>
  <c r="A17" i="2"/>
  <c r="A12" i="2"/>
  <c r="A101" i="2"/>
  <c r="A93" i="2"/>
  <c r="A66" i="2"/>
  <c r="A59" i="2"/>
  <c r="A62" i="2"/>
  <c r="A34" i="2"/>
  <c r="A47" i="2"/>
  <c r="A44" i="2"/>
  <c r="A27" i="2"/>
  <c r="A16" i="2"/>
  <c r="O1" i="2"/>
  <c r="N1" i="4"/>
  <c r="M1" i="2"/>
  <c r="L1" i="4"/>
  <c r="N1" i="2"/>
  <c r="M1" i="4"/>
  <c r="L1" i="2"/>
  <c r="K1" i="4"/>
  <c r="G28" i="8"/>
  <c r="U1" i="3" s="1"/>
  <c r="O5" i="4"/>
  <c r="I4" i="4"/>
  <c r="O4" i="4"/>
  <c r="H28" i="8"/>
  <c r="V1" i="3" s="1"/>
  <c r="P5" i="4"/>
  <c r="D5" i="4"/>
  <c r="J28" i="8"/>
  <c r="X1" i="3" s="1"/>
  <c r="R5" i="4"/>
  <c r="I28" i="8"/>
  <c r="W1" i="3" s="1"/>
  <c r="Q5" i="4"/>
  <c r="S4" i="4"/>
  <c r="P4" i="4"/>
  <c r="R4" i="4"/>
  <c r="K28" i="8"/>
  <c r="Y1" i="3" s="1"/>
  <c r="S5" i="4"/>
  <c r="Q4" i="4"/>
  <c r="B28" i="8"/>
  <c r="P1" i="3" s="1"/>
  <c r="I5" i="4"/>
  <c r="AB1" i="3" l="1"/>
  <c r="AC1" i="3"/>
  <c r="Y1" i="2"/>
  <c r="X1" i="4"/>
  <c r="AD1" i="3"/>
  <c r="AE1" i="3"/>
  <c r="Y1" i="4"/>
  <c r="Z1" i="2"/>
  <c r="V1" i="2"/>
  <c r="W1" i="2"/>
  <c r="X1" i="2"/>
  <c r="U1" i="2"/>
  <c r="U1" i="4"/>
  <c r="T1" i="4"/>
  <c r="P1" i="2"/>
  <c r="O1" i="4"/>
  <c r="T1" i="2"/>
  <c r="S1" i="4"/>
  <c r="Q1" i="2"/>
  <c r="P1" i="4"/>
  <c r="S1" i="2"/>
  <c r="R1" i="4"/>
  <c r="K1" i="2"/>
  <c r="I1" i="4"/>
  <c r="R1" i="2"/>
  <c r="Q1" i="4"/>
  <c r="G382" i="4"/>
  <c r="G383" i="4" s="1"/>
  <c r="G384" i="4" s="1"/>
  <c r="G385" i="4" s="1"/>
  <c r="G386" i="4" s="1"/>
  <c r="G387" i="4" s="1"/>
  <c r="G388" i="4" s="1"/>
  <c r="G389" i="4" s="1"/>
  <c r="G390" i="4" s="1"/>
  <c r="AF11" i="3" l="1"/>
  <c r="AK11" i="3" s="1" a="1"/>
  <c r="AK11" i="3" s="1"/>
  <c r="AN11" i="3"/>
  <c r="AR11" i="3" s="1" a="1"/>
  <c r="AR11" i="3" s="1"/>
  <c r="AJ42" i="4" l="1"/>
  <c r="AJ69" i="4"/>
  <c r="AD42" i="4"/>
  <c r="AD69" i="4"/>
  <c r="AG11" i="3" a="1"/>
  <c r="AG11" i="3" s="1"/>
  <c r="AT11" i="3"/>
  <c r="AL11" i="3"/>
  <c r="AJ11" i="3" a="1"/>
  <c r="AJ11" i="3" s="1"/>
  <c r="AH11" i="3" a="1"/>
  <c r="AH11" i="3" s="1"/>
  <c r="AU11" i="3" a="1"/>
  <c r="AU11" i="3" s="1"/>
  <c r="AP11" i="3" a="1"/>
  <c r="AP11" i="3" s="1"/>
  <c r="AS11" i="3" a="1"/>
  <c r="AS11" i="3" s="1"/>
  <c r="AM11" i="3" a="1"/>
  <c r="AM11" i="3" s="1"/>
  <c r="AO11" i="3" a="1"/>
  <c r="AO11" i="3" s="1"/>
  <c r="AI11" i="3" a="1"/>
  <c r="AI11" i="3" s="1"/>
  <c r="AQ11" i="3" a="1"/>
  <c r="AQ11" i="3" s="1"/>
  <c r="AC42" i="4" l="1"/>
  <c r="AC69" i="4"/>
  <c r="AB42" i="4"/>
  <c r="AB69" i="4"/>
  <c r="AH42" i="4"/>
  <c r="AH69" i="4"/>
  <c r="AE42" i="4"/>
  <c r="AE69" i="4"/>
  <c r="AK42" i="4"/>
  <c r="AK69" i="4"/>
  <c r="AG42" i="4"/>
  <c r="AG69" i="4"/>
  <c r="AM42" i="4"/>
  <c r="AM69" i="4"/>
  <c r="AL42" i="4"/>
  <c r="AL69" i="4"/>
  <c r="AI42" i="4"/>
  <c r="AI69" i="4"/>
  <c r="AF42" i="4"/>
  <c r="AF69" i="4"/>
  <c r="AA42" i="4"/>
  <c r="AA69" i="4"/>
  <c r="Z42" i="4"/>
  <c r="Z69" i="4"/>
  <c r="G435" i="4"/>
  <c r="G434" i="4" s="1"/>
  <c r="G433" i="4" s="1"/>
  <c r="G432" i="4" s="1"/>
  <c r="G431" i="4" s="1"/>
  <c r="J42" i="4"/>
  <c r="J69" i="4"/>
  <c r="J303" i="4"/>
</calcChain>
</file>

<file path=xl/sharedStrings.xml><?xml version="1.0" encoding="utf-8"?>
<sst xmlns="http://schemas.openxmlformats.org/spreadsheetml/2006/main" count="10079" uniqueCount="3095">
  <si>
    <t>Company 1</t>
  </si>
  <si>
    <t>Revenues</t>
  </si>
  <si>
    <t>Company FTEs</t>
  </si>
  <si>
    <t>IT spend</t>
  </si>
  <si>
    <t>IT FTEs</t>
  </si>
  <si>
    <t>Capabilities</t>
  </si>
  <si>
    <t>- reflect on how custom analyses would be done - needs to be pretty easy!</t>
  </si>
  <si>
    <t>Sector</t>
  </si>
  <si>
    <t>Subsector</t>
  </si>
  <si>
    <t>Region</t>
  </si>
  <si>
    <t>Cluster</t>
  </si>
  <si>
    <t>Country</t>
  </si>
  <si>
    <t>x</t>
  </si>
  <si>
    <t>o</t>
  </si>
  <si>
    <t>Spend/ FTEs</t>
  </si>
  <si>
    <t>Productivity</t>
  </si>
  <si>
    <t>Effectiveness</t>
  </si>
  <si>
    <t>Geography</t>
  </si>
  <si>
    <t>Business scale</t>
  </si>
  <si>
    <t>IT scale</t>
  </si>
  <si>
    <t>Assets on balance sheet</t>
  </si>
  <si>
    <t>Data quality (%)</t>
  </si>
  <si>
    <t>Data completeness (%)</t>
  </si>
  <si>
    <t>IT external outsourcing level (%)</t>
  </si>
  <si>
    <t>A reference client may appear more than once for each Year/ Sector/ Subsector for which data is available</t>
  </si>
  <si>
    <t>Year</t>
  </si>
  <si>
    <t>Data year</t>
  </si>
  <si>
    <t>Total FTEs</t>
  </si>
  <si>
    <t>BUSINESS PROFILE</t>
  </si>
  <si>
    <t>P1</t>
  </si>
  <si>
    <t>P2</t>
  </si>
  <si>
    <t>Management and overhead</t>
  </si>
  <si>
    <t>Network services</t>
  </si>
  <si>
    <t>End user services</t>
  </si>
  <si>
    <t>Server infrastructure</t>
  </si>
  <si>
    <t>Application maintenance</t>
  </si>
  <si>
    <t>Application development</t>
  </si>
  <si>
    <t>#G1Med#</t>
  </si>
  <si>
    <t>#G1LQ#</t>
  </si>
  <si>
    <t>#Cl1N#</t>
  </si>
  <si>
    <t>#Cl2N#</t>
  </si>
  <si>
    <t>#Cl3N#</t>
  </si>
  <si>
    <t>Client entities</t>
  </si>
  <si>
    <t>IT security</t>
  </si>
  <si>
    <t>CAPABILITIES</t>
  </si>
  <si>
    <t>P3</t>
  </si>
  <si>
    <t>P4</t>
  </si>
  <si>
    <t>P5</t>
  </si>
  <si>
    <t>P6</t>
  </si>
  <si>
    <t>P7</t>
  </si>
  <si>
    <t>P8</t>
  </si>
  <si>
    <t>P9</t>
  </si>
  <si>
    <t>G1Med</t>
  </si>
  <si>
    <t>G1LQ</t>
  </si>
  <si>
    <t>Country GDP/ capita</t>
  </si>
  <si>
    <t>ADM</t>
  </si>
  <si>
    <t>ADM capabilities</t>
  </si>
  <si>
    <t>Architecture</t>
  </si>
  <si>
    <t>Architecture complexity</t>
  </si>
  <si>
    <t>Architecture capabilities</t>
  </si>
  <si>
    <t>Data architecture</t>
  </si>
  <si>
    <t>Demand management</t>
  </si>
  <si>
    <t>Demand management capabilities</t>
  </si>
  <si>
    <t>IT management</t>
  </si>
  <si>
    <t>IT organization and governance</t>
  </si>
  <si>
    <t>Project portfolio management</t>
  </si>
  <si>
    <t>Infrastructure</t>
  </si>
  <si>
    <t>End user computing</t>
  </si>
  <si>
    <t>Data center capabilities</t>
  </si>
  <si>
    <t>Data center assurance</t>
  </si>
  <si>
    <t>Help desk</t>
  </si>
  <si>
    <t>Data center complexity</t>
  </si>
  <si>
    <t>Networking and telecoms</t>
  </si>
  <si>
    <t>IT HR management</t>
  </si>
  <si>
    <t>IT security capabilities</t>
  </si>
  <si>
    <t>Sourcing</t>
  </si>
  <si>
    <t>O&amp;O</t>
  </si>
  <si>
    <t>Sourcing capabilities</t>
  </si>
  <si>
    <t>Infrastructure sourcing</t>
  </si>
  <si>
    <t>FieldKey</t>
  </si>
  <si>
    <t>Module</t>
  </si>
  <si>
    <t>Area</t>
  </si>
  <si>
    <t>Topic</t>
  </si>
  <si>
    <t>#P1N#</t>
  </si>
  <si>
    <t>#P2N#</t>
  </si>
  <si>
    <t>#P3N#</t>
  </si>
  <si>
    <t>#P4N#</t>
  </si>
  <si>
    <t>#P5N#</t>
  </si>
  <si>
    <t>#P6N#</t>
  </si>
  <si>
    <t>#P7N#</t>
  </si>
  <si>
    <t>#P8N#</t>
  </si>
  <si>
    <t>#P9N#</t>
  </si>
  <si>
    <t>Name</t>
  </si>
  <si>
    <t>#Cl4N#</t>
  </si>
  <si>
    <t>#Cl5N#</t>
  </si>
  <si>
    <t>G1Min</t>
  </si>
  <si>
    <t>G1Max</t>
  </si>
  <si>
    <t>G1Avg</t>
  </si>
  <si>
    <t>G1Std</t>
  </si>
  <si>
    <t>G2Med</t>
  </si>
  <si>
    <t>G2LQ</t>
  </si>
  <si>
    <t>G2Min</t>
  </si>
  <si>
    <t>G2Max</t>
  </si>
  <si>
    <t>G2Avg</t>
  </si>
  <si>
    <t>G2Std</t>
  </si>
  <si>
    <t>G3Med</t>
  </si>
  <si>
    <t>G3LQ</t>
  </si>
  <si>
    <t>G3Min</t>
  </si>
  <si>
    <t>G3Max</t>
  </si>
  <si>
    <t>G3Avg</t>
  </si>
  <si>
    <t>G3Std</t>
  </si>
  <si>
    <t>G4Med</t>
  </si>
  <si>
    <t>G4LQ</t>
  </si>
  <si>
    <t>G4Min</t>
  </si>
  <si>
    <t>G4Max</t>
  </si>
  <si>
    <t>G4Avg</t>
  </si>
  <si>
    <t>G4Std</t>
  </si>
  <si>
    <t>G5Med</t>
  </si>
  <si>
    <t>G5LQ</t>
  </si>
  <si>
    <t>G5Min</t>
  </si>
  <si>
    <t>G5Max</t>
  </si>
  <si>
    <t>G5Avg</t>
  </si>
  <si>
    <t>G5Std</t>
  </si>
  <si>
    <t>#G1Min#</t>
  </si>
  <si>
    <t>#G1Max#</t>
  </si>
  <si>
    <t>#G1Avg#</t>
  </si>
  <si>
    <t>#G1Std#</t>
  </si>
  <si>
    <t>#G2Med#</t>
  </si>
  <si>
    <t>#G2LQ#</t>
  </si>
  <si>
    <t>#G2Min#</t>
  </si>
  <si>
    <t>#G2Max#</t>
  </si>
  <si>
    <t>#G2Avg#</t>
  </si>
  <si>
    <t>#G2Std#</t>
  </si>
  <si>
    <t>#G3Med#</t>
  </si>
  <si>
    <t>#G3LQ#</t>
  </si>
  <si>
    <t>#G3Min#</t>
  </si>
  <si>
    <t>#G3Max#</t>
  </si>
  <si>
    <t>#G3Avg#</t>
  </si>
  <si>
    <t>#G3Std#</t>
  </si>
  <si>
    <t>#G4Med#</t>
  </si>
  <si>
    <t>#G4LQ#</t>
  </si>
  <si>
    <t>#G4Min#</t>
  </si>
  <si>
    <t>#G4Max#</t>
  </si>
  <si>
    <t>#G4Avg#</t>
  </si>
  <si>
    <t>#G4Std#</t>
  </si>
  <si>
    <t>#G5Med#</t>
  </si>
  <si>
    <t>#G5LQ#</t>
  </si>
  <si>
    <t>#G5Min#</t>
  </si>
  <si>
    <t>#G5Max#</t>
  </si>
  <si>
    <t>#G5Avg#</t>
  </si>
  <si>
    <t>#G5Std#</t>
  </si>
  <si>
    <t>ABCD</t>
  </si>
  <si>
    <t>DEFG</t>
  </si>
  <si>
    <t>GHIJ</t>
  </si>
  <si>
    <t>JKLM</t>
  </si>
  <si>
    <t>MNOP</t>
  </si>
  <si>
    <t>PQRS</t>
  </si>
  <si>
    <t>STUV</t>
  </si>
  <si>
    <t>VWXY</t>
  </si>
  <si>
    <t>YZAB</t>
  </si>
  <si>
    <t>BCDE</t>
  </si>
  <si>
    <t>EFGH</t>
  </si>
  <si>
    <t>HIJK</t>
  </si>
  <si>
    <t>Company 5</t>
  </si>
  <si>
    <t>Company 9</t>
  </si>
  <si>
    <t>Company 10</t>
  </si>
  <si>
    <t>Company 11</t>
  </si>
  <si>
    <t>Company 12</t>
  </si>
  <si>
    <t>Labels</t>
  </si>
  <si>
    <t>EUS</t>
  </si>
  <si>
    <t>AM</t>
  </si>
  <si>
    <t>AD</t>
  </si>
  <si>
    <t>Mgmt</t>
  </si>
  <si>
    <t>Cl1</t>
  </si>
  <si>
    <t>Cl2</t>
  </si>
  <si>
    <t>Cl3</t>
  </si>
  <si>
    <t>Cl4</t>
  </si>
  <si>
    <t>Cl5</t>
  </si>
  <si>
    <t>G2</t>
  </si>
  <si>
    <t>G1</t>
  </si>
  <si>
    <t>G1HQ</t>
  </si>
  <si>
    <t>G2HQ</t>
  </si>
  <si>
    <t>G3HQ</t>
  </si>
  <si>
    <t>G4HQ</t>
  </si>
  <si>
    <t>G5HQ</t>
  </si>
  <si>
    <t>Short name for chart labels</t>
  </si>
  <si>
    <t>Code</t>
  </si>
  <si>
    <t>Client</t>
  </si>
  <si>
    <t>Peer</t>
  </si>
  <si>
    <t>Cl</t>
  </si>
  <si>
    <t>P</t>
  </si>
  <si>
    <t>CodeLookupCol</t>
  </si>
  <si>
    <t>NameLookupCol</t>
  </si>
  <si>
    <t>G3</t>
  </si>
  <si>
    <t>G4</t>
  </si>
  <si>
    <t>G5</t>
  </si>
  <si>
    <t>Peer groups</t>
  </si>
  <si>
    <t>QRST</t>
  </si>
  <si>
    <t>TUVW</t>
  </si>
  <si>
    <t>WXYZ</t>
  </si>
  <si>
    <t>ZABC</t>
  </si>
  <si>
    <t>CDEF</t>
  </si>
  <si>
    <t>FHGI</t>
  </si>
  <si>
    <t>Company 15</t>
  </si>
  <si>
    <t>Company 16</t>
  </si>
  <si>
    <t>Company 17</t>
  </si>
  <si>
    <t>Company 18</t>
  </si>
  <si>
    <t>Company 19</t>
  </si>
  <si>
    <t>Company 20</t>
  </si>
  <si>
    <t>ShowCol</t>
  </si>
  <si>
    <t>Peer entities</t>
  </si>
  <si>
    <t>All entities</t>
  </si>
  <si>
    <t>Field label</t>
  </si>
  <si>
    <t>Efficiency</t>
  </si>
  <si>
    <t>Spend</t>
  </si>
  <si>
    <t>FTEs</t>
  </si>
  <si>
    <t>Overall</t>
  </si>
  <si>
    <t>Business drivers</t>
  </si>
  <si>
    <t>Expenses</t>
  </si>
  <si>
    <t>Other</t>
  </si>
  <si>
    <t>XFD_Revenues</t>
  </si>
  <si>
    <t>XFD_Company_FTE</t>
  </si>
  <si>
    <t>XFD_IT_FTE</t>
  </si>
  <si>
    <t>XFD_IT_FTE_ADM</t>
  </si>
  <si>
    <t>XFD_IT_FTE_Infra</t>
  </si>
  <si>
    <t>XFD_IT_FTE_ADM_Development</t>
  </si>
  <si>
    <t>XFD_IT_FTE_ADM_Maintenance</t>
  </si>
  <si>
    <t>XFD_IT_FTE_Infra_DCandFandPS</t>
  </si>
  <si>
    <t>XFD_IT_FTE_Infra_DandHD</t>
  </si>
  <si>
    <t>XFD_IT_FTE_Infra_NandT</t>
  </si>
  <si>
    <t>XFD_IT_FTE_Management</t>
  </si>
  <si>
    <t>XFD_IT_spend</t>
  </si>
  <si>
    <t>XFD_ADM_spend</t>
  </si>
  <si>
    <t>XFD_ADM_spend_Development</t>
  </si>
  <si>
    <t>XFD_ADM_spend_Maintenance</t>
  </si>
  <si>
    <t>XFD_Infra_spend</t>
  </si>
  <si>
    <t>XFD_Infra_spend_DCandFandPS</t>
  </si>
  <si>
    <t>XFD_Infra_spend_Data_center</t>
  </si>
  <si>
    <t>XFD_Infra_spend_FandPS</t>
  </si>
  <si>
    <t>XFD_Infra_spend_DandHD</t>
  </si>
  <si>
    <t>XFD_Infra_spend_Desktop</t>
  </si>
  <si>
    <t>XFD_Infra_spend_Help_desk</t>
  </si>
  <si>
    <t>XFD_Infra_spend_NandT</t>
  </si>
  <si>
    <t>XFD_Infra_spend_Networking</t>
  </si>
  <si>
    <t>XFD_Infra_spend_Telecoms</t>
  </si>
  <si>
    <t>XFD_IT_FTE_Infra_Data_center</t>
  </si>
  <si>
    <t>XFD_IT_FTE_Infra_FandPS</t>
  </si>
  <si>
    <t>XFD_IT_FTE_Infra_Desktop</t>
  </si>
  <si>
    <t>XFD_IT_FTE_Infra_Help_desk</t>
  </si>
  <si>
    <t>XFD_IT_FTE_Infra_Networking</t>
  </si>
  <si>
    <t>XFD_IT_FTE_Infra_Telecoms</t>
  </si>
  <si>
    <t>XFD_Management_spend</t>
  </si>
  <si>
    <t>NTS</t>
  </si>
  <si>
    <t>Servers</t>
  </si>
  <si>
    <t>Infra</t>
  </si>
  <si>
    <t>Applications</t>
  </si>
  <si>
    <t>Absolutes</t>
  </si>
  <si>
    <t>DC</t>
  </si>
  <si>
    <t>Data center</t>
  </si>
  <si>
    <t>Other servers</t>
  </si>
  <si>
    <t>OS</t>
  </si>
  <si>
    <t>HD</t>
  </si>
  <si>
    <t>Networking</t>
  </si>
  <si>
    <t>Telecoms</t>
  </si>
  <si>
    <t>Net</t>
  </si>
  <si>
    <t>Tel</t>
  </si>
  <si>
    <t>Comp</t>
  </si>
  <si>
    <t>EFFICIENCY - FTES</t>
  </si>
  <si>
    <t>IT</t>
  </si>
  <si>
    <t>Total IT</t>
  </si>
  <si>
    <t>TQ</t>
  </si>
  <si>
    <t>Min</t>
  </si>
  <si>
    <t>Max</t>
  </si>
  <si>
    <t>Average</t>
  </si>
  <si>
    <t>σ</t>
  </si>
  <si>
    <t>Generation date</t>
  </si>
  <si>
    <t>Horizon source text</t>
  </si>
  <si>
    <t>Currency</t>
  </si>
  <si>
    <t>USD</t>
  </si>
  <si>
    <t>EFFICIENCY - SPEND (CASH OUT)</t>
  </si>
  <si>
    <t>EFFICIENCY - SPEND (P&amp;L)</t>
  </si>
  <si>
    <t>G1Med-G1LQ</t>
  </si>
  <si>
    <t>G1HQ-G1Med</t>
  </si>
  <si>
    <t>Organization and governance</t>
  </si>
  <si>
    <t>HR management</t>
  </si>
  <si>
    <t>Architecture management</t>
  </si>
  <si>
    <t>Y-Values</t>
  </si>
  <si>
    <t>OG</t>
  </si>
  <si>
    <t>HRM</t>
  </si>
  <si>
    <t>PPM</t>
  </si>
  <si>
    <t>DMC</t>
  </si>
  <si>
    <t>Sec</t>
  </si>
  <si>
    <t>ArM</t>
  </si>
  <si>
    <t>ArC</t>
  </si>
  <si>
    <t>Dar</t>
  </si>
  <si>
    <t>G2Med-G2LQ</t>
  </si>
  <si>
    <t>G2HQ-G2Med</t>
  </si>
  <si>
    <t>G3Med-G3LQ</t>
  </si>
  <si>
    <t>G3HQ-G3Med</t>
  </si>
  <si>
    <t>G4Med-G4LQ</t>
  </si>
  <si>
    <t>G4HQ-G4Med</t>
  </si>
  <si>
    <t>G5Med-G5LQ</t>
  </si>
  <si>
    <t>G5HQ-G5Med</t>
  </si>
  <si>
    <t>DataYear</t>
  </si>
  <si>
    <t>YearLookupCol</t>
  </si>
  <si>
    <t>Offshoring and outsourcing (O&amp;O)</t>
  </si>
  <si>
    <t>DCC</t>
  </si>
  <si>
    <t>DCA</t>
  </si>
  <si>
    <t>DCCap</t>
  </si>
  <si>
    <t>EUC</t>
  </si>
  <si>
    <t>Src</t>
  </si>
  <si>
    <t>InfraSrc</t>
  </si>
  <si>
    <t>OO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</si>
  <si>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</si>
  <si>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</si>
  <si>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</si>
  <si>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</si>
  <si>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</si>
  <si>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</si>
  <si>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</si>
  <si>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</si>
  <si>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</si>
  <si>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Standard peer groups</t>
  </si>
  <si>
    <t>SG</t>
  </si>
  <si>
    <t>Description</t>
  </si>
  <si>
    <t>Etc.</t>
  </si>
  <si>
    <t>WE banking sample</t>
  </si>
  <si>
    <t>CEE banking sample</t>
  </si>
  <si>
    <t>Global telecom sample</t>
  </si>
  <si>
    <t>Global small entities</t>
  </si>
  <si>
    <t>Last refresh date</t>
  </si>
  <si>
    <t>Important notes</t>
  </si>
  <si>
    <t>FirstEntityRow</t>
  </si>
  <si>
    <t>Efficiency - Spend/ FTEs</t>
  </si>
  <si>
    <t>Efficiency - Productivity</t>
  </si>
  <si>
    <t>Effectiveness - Banking</t>
  </si>
  <si>
    <t>Effectiveness - Telecom</t>
  </si>
  <si>
    <t>Effectiveness - Insurance</t>
  </si>
  <si>
    <t>Effectiveness - Utilities</t>
  </si>
  <si>
    <t>Banking</t>
  </si>
  <si>
    <t>Channel management</t>
  </si>
  <si>
    <t>Customer management</t>
  </si>
  <si>
    <t>Product management</t>
  </si>
  <si>
    <t>Risk and compliance</t>
  </si>
  <si>
    <t>Telecom</t>
  </si>
  <si>
    <t>Insurance</t>
  </si>
  <si>
    <t>Utilities</t>
  </si>
  <si>
    <t>Peer group</t>
  </si>
  <si>
    <t>G</t>
  </si>
  <si>
    <t>default</t>
  </si>
  <si>
    <t>Please setup client entities, individual peers (if any) and peer groups (x=yes, o=no)</t>
  </si>
  <si>
    <t>Please select field types to be extracted (x=yes, o=no)</t>
  </si>
  <si>
    <t>Percentage of Revenues (%)</t>
  </si>
  <si>
    <t>Percentage of IT spend (%)</t>
  </si>
  <si>
    <t>Percentage of Expenses (%)</t>
  </si>
  <si>
    <t>Percentage of Company FTEs (%)</t>
  </si>
  <si>
    <t>NumRefClients</t>
  </si>
  <si>
    <t>G1ColLtr</t>
  </si>
  <si>
    <t>G5ColLtr</t>
  </si>
  <si>
    <t>ClientCodeColLtr</t>
  </si>
  <si>
    <t>SubsectorColLtr</t>
  </si>
  <si>
    <t>DataYearColLtr</t>
  </si>
  <si>
    <t>FirstIntermediateDataRow</t>
  </si>
  <si>
    <t>Client, Peer and Peer group identifiers</t>
  </si>
  <si>
    <t>On Dataset specification</t>
  </si>
  <si>
    <t>On Helper variables</t>
  </si>
  <si>
    <t>On Raw data</t>
  </si>
  <si>
    <t>Start of intermediate Raw data</t>
  </si>
  <si>
    <t>CurrencyName</t>
  </si>
  <si>
    <t>CurrencySymbol</t>
  </si>
  <si>
    <t>Euro</t>
  </si>
  <si>
    <t>EUR</t>
  </si>
  <si>
    <t>Canadian Dollar</t>
  </si>
  <si>
    <t>CAD</t>
  </si>
  <si>
    <t>Saudi Riyal</t>
  </si>
  <si>
    <t>SAR</t>
  </si>
  <si>
    <t>Ukraine Hryvnia</t>
  </si>
  <si>
    <t>UAH</t>
  </si>
  <si>
    <t xml:space="preserve">Russian Rouble </t>
  </si>
  <si>
    <t>RUB</t>
  </si>
  <si>
    <t>Serbian Dinar</t>
  </si>
  <si>
    <t>RSD</t>
  </si>
  <si>
    <t>Danish Krone</t>
  </si>
  <si>
    <t>DKK</t>
  </si>
  <si>
    <t>Moroccan Dirham</t>
  </si>
  <si>
    <t>MAD</t>
  </si>
  <si>
    <t>Algerian Dinar</t>
  </si>
  <si>
    <t>DZD</t>
  </si>
  <si>
    <t>Turkish New Lira</t>
  </si>
  <si>
    <t>TRY</t>
  </si>
  <si>
    <t>Bulgarian Lev</t>
  </si>
  <si>
    <t>BGN</t>
  </si>
  <si>
    <t>Romanian New Lei</t>
  </si>
  <si>
    <t>RON</t>
  </si>
  <si>
    <t>Israel New Sheklel</t>
  </si>
  <si>
    <t>ILS</t>
  </si>
  <si>
    <t>Swiss Franc</t>
  </si>
  <si>
    <t>CHF</t>
  </si>
  <si>
    <t>British Pound</t>
  </si>
  <si>
    <t>GBP</t>
  </si>
  <si>
    <t>Swedish Krona</t>
  </si>
  <si>
    <t>SEK</t>
  </si>
  <si>
    <t>US Dollar</t>
  </si>
  <si>
    <t>Czech Koruna</t>
  </si>
  <si>
    <t>CZK</t>
  </si>
  <si>
    <t>Polish Zloty</t>
  </si>
  <si>
    <t>PLN</t>
  </si>
  <si>
    <t>Hungarian Forint</t>
  </si>
  <si>
    <t>HUF</t>
  </si>
  <si>
    <t>Slovak Koruna</t>
  </si>
  <si>
    <t>SKK</t>
  </si>
  <si>
    <t>Norwegian Krone</t>
  </si>
  <si>
    <t>NOK</t>
  </si>
  <si>
    <t>Australian Dollar</t>
  </si>
  <si>
    <t>AUD</t>
  </si>
  <si>
    <t>Belarusian Ruble</t>
  </si>
  <si>
    <t>BYR</t>
  </si>
  <si>
    <t>Croatian Kuna</t>
  </si>
  <si>
    <t>HRK</t>
  </si>
  <si>
    <t>Brazilian Real</t>
  </si>
  <si>
    <t>BRL</t>
  </si>
  <si>
    <t>South African Rand</t>
  </si>
  <si>
    <t>ZAR</t>
  </si>
  <si>
    <t>Hong Kong Dollar</t>
  </si>
  <si>
    <t>HKD</t>
  </si>
  <si>
    <t>Japanese Yen</t>
  </si>
  <si>
    <t>JPY</t>
  </si>
  <si>
    <t>South Korean Won</t>
  </si>
  <si>
    <t>KRW</t>
  </si>
  <si>
    <t>New Zealand Dollar</t>
  </si>
  <si>
    <t>NZD</t>
  </si>
  <si>
    <t>Singapore Dollar</t>
  </si>
  <si>
    <t>SGD</t>
  </si>
  <si>
    <t>New Taiwan Dollar</t>
  </si>
  <si>
    <t>TWD</t>
  </si>
  <si>
    <t>Afghan Afghani</t>
  </si>
  <si>
    <t>AFN</t>
  </si>
  <si>
    <t>Bangladeshi Taka</t>
  </si>
  <si>
    <t>BDT</t>
  </si>
  <si>
    <t>Indian Rupee</t>
  </si>
  <si>
    <t>INR</t>
  </si>
  <si>
    <t>Chinese Renminbi</t>
  </si>
  <si>
    <t>CNY</t>
  </si>
  <si>
    <t>Indonesian Rupiah</t>
  </si>
  <si>
    <t>IDR</t>
  </si>
  <si>
    <t>Malaysian Ringgit</t>
  </si>
  <si>
    <t>MYR</t>
  </si>
  <si>
    <t>Maldivian Rufiyaa</t>
  </si>
  <si>
    <t>MVR</t>
  </si>
  <si>
    <t>Burmese Kyat</t>
  </si>
  <si>
    <t>MMK</t>
  </si>
  <si>
    <t>Pakistani Rupee</t>
  </si>
  <si>
    <t>PKR</t>
  </si>
  <si>
    <t>Philippine Peso</t>
  </si>
  <si>
    <t>PHP</t>
  </si>
  <si>
    <t>Sri Lankan Rupee</t>
  </si>
  <si>
    <t>SKR</t>
  </si>
  <si>
    <t>Thai Baht</t>
  </si>
  <si>
    <t>THB</t>
  </si>
  <si>
    <t>Vietnamese Dong</t>
  </si>
  <si>
    <t>VND</t>
  </si>
  <si>
    <t>Mexican Peso</t>
  </si>
  <si>
    <t>MXN</t>
  </si>
  <si>
    <t>Lithuanian Litas</t>
  </si>
  <si>
    <t>LTL</t>
  </si>
  <si>
    <t>Colombian Peso</t>
  </si>
  <si>
    <t>COP</t>
  </si>
  <si>
    <t>Argentine Peso</t>
  </si>
  <si>
    <t>ARS</t>
  </si>
  <si>
    <t>Peruvian Nuevo Sol</t>
  </si>
  <si>
    <t>PEN</t>
  </si>
  <si>
    <t>Venezuelan Bolívar</t>
  </si>
  <si>
    <t>VEF</t>
  </si>
  <si>
    <t>Chilean Peso</t>
  </si>
  <si>
    <t>CLP</t>
  </si>
  <si>
    <t>Bolivian Boliviano</t>
  </si>
  <si>
    <t>BOB</t>
  </si>
  <si>
    <t>Costa Rican Colón</t>
  </si>
  <si>
    <t>CRC</t>
  </si>
  <si>
    <t>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</si>
  <si>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</si>
  <si>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</si>
  <si>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</si>
  <si>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</si>
  <si>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</si>
  <si>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</si>
  <si>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</si>
  <si>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</si>
  <si>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</si>
  <si>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</si>
  <si>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</si>
  <si>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</si>
  <si>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</si>
  <si>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</si>
  <si>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</si>
  <si>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</si>
  <si>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</si>
  <si>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</si>
  <si>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</si>
  <si>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</si>
  <si>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</si>
  <si>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</si>
  <si>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</si>
  <si>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</si>
  <si>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</si>
  <si>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</si>
  <si>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</si>
  <si>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</si>
  <si>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</si>
  <si>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</si>
  <si>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</si>
  <si>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</si>
  <si>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</si>
  <si>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</si>
  <si>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</si>
  <si>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</si>
  <si>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</si>
  <si>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</si>
  <si>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</si>
  <si>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</si>
  <si>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</si>
  <si>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</si>
  <si>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</si>
  <si>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</si>
  <si>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</si>
  <si>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</si>
  <si>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</si>
  <si>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</si>
  <si>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</si>
  <si>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</si>
  <si>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</si>
  <si>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</si>
  <si>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</si>
  <si>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</si>
  <si>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</si>
  <si>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ExchangeRate (DataYear) [1:XEUR]</t>
  </si>
  <si>
    <t>@EUR</t>
  </si>
  <si>
    <t>Show FIXED SIZE in charts</t>
  </si>
  <si>
    <t>Show FILL SIZE in charts</t>
  </si>
  <si>
    <t>ABC</t>
  </si>
  <si>
    <t>DEF</t>
  </si>
  <si>
    <t>GHI</t>
  </si>
  <si>
    <t>#G1HQ#</t>
  </si>
  <si>
    <t>#G2HQ#</t>
  </si>
  <si>
    <t>#G3HQ#</t>
  </si>
  <si>
    <t>#G4HQ#</t>
  </si>
  <si>
    <t>#G5HQ#</t>
  </si>
  <si>
    <t>On Standard calculations</t>
  </si>
  <si>
    <t>RawDataFieldKeyBaseRow</t>
  </si>
  <si>
    <t>RawDataFirstDatasetCol</t>
  </si>
  <si>
    <t>RawDataFirstRefClientCol</t>
  </si>
  <si>
    <t>StdCalcsFieldKeyBaseRow</t>
  </si>
  <si>
    <t>StdCalcsFirstDatasetCol</t>
  </si>
  <si>
    <t>StdCalcsFirstRefClientCol</t>
  </si>
  <si>
    <t>XFC_IT_spend_By_Revenues</t>
  </si>
  <si>
    <t>XFC_ADM_spend_By_Revenues</t>
  </si>
  <si>
    <t>XFC_AD_spend_By_Revenues</t>
  </si>
  <si>
    <t>XFC_AM_spend_By_Revenues</t>
  </si>
  <si>
    <t>XFC_Infra_spend_By_Revenues</t>
  </si>
  <si>
    <t>XFC_Servers_spend_By_Revenues</t>
  </si>
  <si>
    <t>XFC_DC_spend_By_Revenues</t>
  </si>
  <si>
    <t>XFC_Other_servers_spend_By_Revenues</t>
  </si>
  <si>
    <t>XFC_EUS_spend_By_Revenues</t>
  </si>
  <si>
    <t>XFC_Desktop_spend_By_Revenues</t>
  </si>
  <si>
    <t>XFC_Help_desk_spend_By_Revenues</t>
  </si>
  <si>
    <t>XFC_NTS_spend_By_Revenues</t>
  </si>
  <si>
    <t>XFC_Networking_spend_By_Revenues</t>
  </si>
  <si>
    <t>XFC_Telecoms_spend_By_Revenues</t>
  </si>
  <si>
    <t>Standard automated range template - Capabilities</t>
  </si>
  <si>
    <t>XFD_Expenses</t>
  </si>
  <si>
    <t>XFD_Opex</t>
  </si>
  <si>
    <t>XFD_Capex</t>
  </si>
  <si>
    <t>XFD_Company_FTE_Internal</t>
  </si>
  <si>
    <t>XFD_Company_FTE_External</t>
  </si>
  <si>
    <t>XFD_Total_assets_on_balance_sheet</t>
  </si>
  <si>
    <t>XFD_Number_of_branch_offices</t>
  </si>
  <si>
    <t>XFD_Number_of_teller_FTE</t>
  </si>
  <si>
    <t>XFD_Number_of_ATMs</t>
  </si>
  <si>
    <t>XFD_Number_of_customers</t>
  </si>
  <si>
    <t>XFD_Generation_capacity_Installed_Coal</t>
  </si>
  <si>
    <t>XFD_Generation_capacity_Installed_Gas</t>
  </si>
  <si>
    <t>XFD_Generation_capacity_Installed_Nuclear</t>
  </si>
  <si>
    <t>XFD_Generation_capacity_Installed_Biomass</t>
  </si>
  <si>
    <t>XFD_Generation_capacity_Installed_Hydro</t>
  </si>
  <si>
    <t>XFD_Generation_capacity_Installed_Wind</t>
  </si>
  <si>
    <t>XFD_Generation_capacity_Installed_Solar</t>
  </si>
  <si>
    <t>XFD_Generation_capacity_Installed_By_plant_type</t>
  </si>
  <si>
    <t>XFD_Generation_capacity_Installed_Other</t>
  </si>
  <si>
    <t>XFD_Generation_capacity_Produced_Coal</t>
  </si>
  <si>
    <t>XFD_Generation_capacity_Produced_Gas</t>
  </si>
  <si>
    <t>XFD_Generation_capacity_Produced_Nuclear</t>
  </si>
  <si>
    <t>XFD_Generation_capacity_Produced_Biomass</t>
  </si>
  <si>
    <t>XFD_Generation_capacity_Produced_Hydro</t>
  </si>
  <si>
    <t>XFD_Generation_capacity_Produced_Wind</t>
  </si>
  <si>
    <t>XFD_Generation_capacity_Produced_Solar</t>
  </si>
  <si>
    <t>XFD_Generation_capacity_Produced_Other</t>
  </si>
  <si>
    <t>XFD_Generation_capacity_Produced_By_plant_type</t>
  </si>
  <si>
    <t>XFD_Number_of_traders</t>
  </si>
  <si>
    <t>XFD_Number_of_connections_B2C</t>
  </si>
  <si>
    <t>XFD_Number_of_connections_B2B</t>
  </si>
  <si>
    <t>XFD_Number_of_active_lines</t>
  </si>
  <si>
    <t>XFD_Number_of_active_lines_PSTN_and_ISDN</t>
  </si>
  <si>
    <t>XFD_Number_of_active_lines_DSL</t>
  </si>
  <si>
    <t>XFD_Number_of_active_lines_IPTV</t>
  </si>
  <si>
    <t>XFD_Number_of_active_lines_Wholesale</t>
  </si>
  <si>
    <t>XFD_Number_of_active_lines_Other</t>
  </si>
  <si>
    <t>XFD_Number_of_active_SIMs</t>
  </si>
  <si>
    <t>XFD_Number_of_active_SIMs_Residential_Prepaid</t>
  </si>
  <si>
    <t>XFD_Number_of_active_SIMs_Residential_Postpaid</t>
  </si>
  <si>
    <t>XFD_Number_of_active_SIMs_Business_Prepaid</t>
  </si>
  <si>
    <t>XFD_Number_of_active_SIMs_Business_Postpaid</t>
  </si>
  <si>
    <t>XFD_Gross_premiums_written</t>
  </si>
  <si>
    <t>XFD_GPW_Tied_agents</t>
  </si>
  <si>
    <t>XFD_GPW_Bank</t>
  </si>
  <si>
    <t>XFD_GPW_Branches</t>
  </si>
  <si>
    <t>XFD_GPW_Brokers</t>
  </si>
  <si>
    <t>XFD_GPW_Direct</t>
  </si>
  <si>
    <t>XFD_GPW_Other</t>
  </si>
  <si>
    <t>XFD_Annual_premiums_earned</t>
  </si>
  <si>
    <t>XFD_Assets_under_management</t>
  </si>
  <si>
    <t>XFD_Technical_reserves</t>
  </si>
  <si>
    <t>XFD_New_policies_issued</t>
  </si>
  <si>
    <t>XFD_In_force_policies</t>
  </si>
  <si>
    <t>XFD_New_insured_persons</t>
  </si>
  <si>
    <t>XFD_In_force_insured_persons</t>
  </si>
  <si>
    <t>XFD_Number_of_claims_reported</t>
  </si>
  <si>
    <t>XFD_Gross_claims_payments</t>
  </si>
  <si>
    <t>XFD_Number_of_customers_B2C</t>
  </si>
  <si>
    <t>XFD_Number_of_customers_B2B</t>
  </si>
  <si>
    <t>XFD_Expenses_PandL_view</t>
  </si>
  <si>
    <t>XFD_IT_spend_PandL_view</t>
  </si>
  <si>
    <t>XFD_ADM_spend_PandL_view</t>
  </si>
  <si>
    <t>XFD_ADM_spend_Development_PandL_view</t>
  </si>
  <si>
    <t>XFD_ADM_spend_Maintenance_PandL_view</t>
  </si>
  <si>
    <t>XFD_Infra_spend_ATM</t>
  </si>
  <si>
    <t>XFD_Infra_spend_PandL_view</t>
  </si>
  <si>
    <t>XFD_Infra_spend_DCandFandPS_PandL_view</t>
  </si>
  <si>
    <t>XFD_Infra_spend_Data_center_PandL_view</t>
  </si>
  <si>
    <t>XFD_Infra_spend_FandPS_PandL_view</t>
  </si>
  <si>
    <t>XFD_Infra_spend_DandHD_PandL_view</t>
  </si>
  <si>
    <t>XFD_Infra_spend_Desktop_PandL_view</t>
  </si>
  <si>
    <t>XFD_Infra_spend_Help_desk_PandL_view</t>
  </si>
  <si>
    <t>XFD_Infra_spend_NandT_PandL_view</t>
  </si>
  <si>
    <t>XFD_Infra_spend_Networking_PandL_view</t>
  </si>
  <si>
    <t>XFD_Infra_spend_Telecoms_PandL_view</t>
  </si>
  <si>
    <t>XFD_Infra_spend_ATM_PandL_view</t>
  </si>
  <si>
    <t>XFD_Management_spend_PandL_view</t>
  </si>
  <si>
    <t>XFD_ADM_spend_Software</t>
  </si>
  <si>
    <t>XFD_ADM_spend_Internal_staff</t>
  </si>
  <si>
    <t>XFD_ADM_spend_Internal_staff_Nearshore_or_offshore</t>
  </si>
  <si>
    <t>XFD_ADM_spend_Internal_staff_Onshore</t>
  </si>
  <si>
    <t>XFD_ADM_spend_External_staff</t>
  </si>
  <si>
    <t>XFD_ADM_spend_External_staff_Onshore</t>
  </si>
  <si>
    <t>XFD_ADM_spend_External_staff_Nearshore_or_offshore</t>
  </si>
  <si>
    <t>XFD_ADM_spend_Internal_services</t>
  </si>
  <si>
    <t>XFD_ADM_spend_Internal_services_Onshore</t>
  </si>
  <si>
    <t>XFD_ADM_spend_Internal_services_Nearshore_or_offshore</t>
  </si>
  <si>
    <t>XFD_ADM_spend_External_services</t>
  </si>
  <si>
    <t>XFD_ADM_spend_External_services_Onshore</t>
  </si>
  <si>
    <t>XFD_ADM_spend_External_services_Nearshore_or_offshore</t>
  </si>
  <si>
    <t>XFD_ADM_spend_Other_categories</t>
  </si>
  <si>
    <t>XFD_ADM_spend_Banking_Channels</t>
  </si>
  <si>
    <t>XFD_ADM_spend_Banking_Customers_and_marketing</t>
  </si>
  <si>
    <t>XFD_ADM_spend_Banking_Products</t>
  </si>
  <si>
    <t>XFD_ADM_spend_Banking_Other_core_services</t>
  </si>
  <si>
    <t>XFD_ADM_spend_Banking_Risk_and_compliance</t>
  </si>
  <si>
    <t>XFD_ADM_spend_Banking_Support_functions</t>
  </si>
  <si>
    <t>XFD_ADM_spend_Banking_Other_business_domains</t>
  </si>
  <si>
    <t>XFD_ADM_spend_Telecom_Markets_and_sales</t>
  </si>
  <si>
    <t>XFD_ADM_spend_Telecom_Products</t>
  </si>
  <si>
    <t>XFD_ADM_spend_Telecom_Customers</t>
  </si>
  <si>
    <t>XFD_ADM_spend_Telecom_Services</t>
  </si>
  <si>
    <t>XFD_ADM_spend_Telecom_Resources</t>
  </si>
  <si>
    <t>XFD_ADM_spend_Telecom_Suppliers_and_partners</t>
  </si>
  <si>
    <t>XFD_ADM_spend_Telecom_Enterprise</t>
  </si>
  <si>
    <t>XFD_ADM_spend_Telecom_Other_business_domains</t>
  </si>
  <si>
    <t>XFD_ADM_spend_Insurance_Sales_and_distribution</t>
  </si>
  <si>
    <t>XFD_ADM_spend_Insurance_Product_development</t>
  </si>
  <si>
    <t>XFD_ADM_spend_Insurance_Underwriting</t>
  </si>
  <si>
    <t>XFD_ADM_spend_Insurance_Policy_servicing</t>
  </si>
  <si>
    <t>XFD_ADM_spend_Insurance_Claims</t>
  </si>
  <si>
    <t>XFD_ADM_spend_Insurance_Support_functions</t>
  </si>
  <si>
    <t>XFD_ADM_spend_Insurance_Other_business_domains</t>
  </si>
  <si>
    <t>XFD_ADM_spend_Development_Run</t>
  </si>
  <si>
    <t>XFD_ADM_spend_Development_Change</t>
  </si>
  <si>
    <t>XFD_ADM_spend_Development_Change_Business_enablement</t>
  </si>
  <si>
    <t>XFD_ADM_spend_Development_Change_Innovation</t>
  </si>
  <si>
    <t>XFD_ADM_spend_Development_Business_analysis</t>
  </si>
  <si>
    <t>XFD_ADM_spend_Development_Data_architecture</t>
  </si>
  <si>
    <t>XFD_ADM_spend_Development_Build</t>
  </si>
  <si>
    <t>XFD_ADM_spend_Development_DBA</t>
  </si>
  <si>
    <t>XFD_ADM_spend_Development_Architecture</t>
  </si>
  <si>
    <t>XFD_ADM_spend_Development_QA_and_testing</t>
  </si>
  <si>
    <t>XFD_ADM_spend_Development_Deployment</t>
  </si>
  <si>
    <t>XFD_ADM_spend_Development_Project_management</t>
  </si>
  <si>
    <t>XFD_ADM_spend_Development_Inhouse_Onshore</t>
  </si>
  <si>
    <t>XFD_ADM_spend_Development_Inhouse_Nearshore_or_offshore</t>
  </si>
  <si>
    <t>XFD_ADM_spend_Development_Internal_service_organization</t>
  </si>
  <si>
    <t>XFD_ADM_spend_Development_Outsourced</t>
  </si>
  <si>
    <t>XFD_ADM_spend_Development_Inhouse</t>
  </si>
  <si>
    <t>XFD_ADM_spend_Development_Services</t>
  </si>
  <si>
    <t>XFD_ADM_spend_Development_Internal_services</t>
  </si>
  <si>
    <t>XFD_ADM_spend_Development_External_services</t>
  </si>
  <si>
    <t>XFD_ADM_spend_Maintenance_Business_analysis</t>
  </si>
  <si>
    <t>XFD_ADM_spend_Maintenance_Data_architecture</t>
  </si>
  <si>
    <t>XFD_ADM_spend_Maintenance_DBA</t>
  </si>
  <si>
    <t>XFD_ADM_spend_Maintenance_QA_and_testing</t>
  </si>
  <si>
    <t>XFD_ADM_spend_Maintenance_Deployment</t>
  </si>
  <si>
    <t>XFD_ADM_spend_Maintenance_Project_management</t>
  </si>
  <si>
    <t>XFD_ADM_spend_Maintenance_Inhouse</t>
  </si>
  <si>
    <t>XFD_ADM_spend_Maintenance_Inhouse_Onshore</t>
  </si>
  <si>
    <t>XFD_ADM_spend_Maintenance_Inhouse_Nearshore_or_offshore</t>
  </si>
  <si>
    <t>XFD_ADM_spend_Maintenance_Services</t>
  </si>
  <si>
    <t>XFD_ADM_spend_Maintenance_Internal_services</t>
  </si>
  <si>
    <t>XFD_ADM_spend_Maintenance_Internal_service_organization</t>
  </si>
  <si>
    <t>XFD_ADM_spend_Maintenance_External_services</t>
  </si>
  <si>
    <t>XFD_ADM_spend_Maintenance_Outsourced</t>
  </si>
  <si>
    <t>XFD_ADM_spend_Maintenance_Application_support</t>
  </si>
  <si>
    <t>XFD_Infra_spend_Software</t>
  </si>
  <si>
    <t>XFD_Infra_spend_Hardware_incl_Networks</t>
  </si>
  <si>
    <t>XFD_Infra_spend_Internal_staff</t>
  </si>
  <si>
    <t>XFD_Infra_spend_Internal_staff_Onshore</t>
  </si>
  <si>
    <t>XFD_Infra_spend_Internal_staff_Nearshore_or_offshore</t>
  </si>
  <si>
    <t>XFD_Infra_spend_External_staff</t>
  </si>
  <si>
    <t>XFD_Infra_spend_External_staff_Onshore</t>
  </si>
  <si>
    <t>XFD_Infra_spend_External_staff_Nearshore_or_offshore</t>
  </si>
  <si>
    <t>XFD_Infra_spend_Internal_services</t>
  </si>
  <si>
    <t>XFD_Infra_spend_Internal_services_Onshore</t>
  </si>
  <si>
    <t>XFD_Infra_spend_Internal_services_Nearshore_or_offshore</t>
  </si>
  <si>
    <t>XFD_Infra_spend_External_services</t>
  </si>
  <si>
    <t>XFD_Infra_spend_External_services_Onshore</t>
  </si>
  <si>
    <t>XFD_Infra_spend_External_services_Nearshore_or_offshore</t>
  </si>
  <si>
    <t>XFD_Infra_spend_Other_categories</t>
  </si>
  <si>
    <t>XFD_Infra_spend_Data_center_Inhouse</t>
  </si>
  <si>
    <t>XFD_Infra_spend_Data_center_Inhouse_Onshore</t>
  </si>
  <si>
    <t>XFD_Infra_spend_Data_center_Inhouse_Nearshore_or_offshore</t>
  </si>
  <si>
    <t>XFD_Infra_spend_Data_center_Services</t>
  </si>
  <si>
    <t>XFD_Infra_spend_Data_center_Internal_services</t>
  </si>
  <si>
    <t>XFD_Infra_spend_Data_center_External_services</t>
  </si>
  <si>
    <t>XFD_Infra_spend_Data_center_Facilities</t>
  </si>
  <si>
    <t>XFD_Infra_spend_Data_center_Mainframe</t>
  </si>
  <si>
    <t>XFD_Infra_spend_Data_center_Unix</t>
  </si>
  <si>
    <t>XFD_Infra_spend_Data_center_Linux</t>
  </si>
  <si>
    <t>XFD_Infra_spend_Data_center_Wintel</t>
  </si>
  <si>
    <t>XFD_Infra_spend_Data_center_DR</t>
  </si>
  <si>
    <t>XFD_Infra_spend_Data_center_AppOps</t>
  </si>
  <si>
    <t>XFD_Infra_spend_Data_center_AppOps_Middleware</t>
  </si>
  <si>
    <t>XFD_Infra_spend_Data_center_AppOps_Databases</t>
  </si>
  <si>
    <t>XFD_Infra_spend_Data_center_AppOps_Tools</t>
  </si>
  <si>
    <t>XFD_Infra_spend_Data_center_AppOps_Other</t>
  </si>
  <si>
    <t>XFD_Infra_spend_Data_center_Storage</t>
  </si>
  <si>
    <t>XFD_Infra_spend_Data_center_Storage_Mainframe</t>
  </si>
  <si>
    <t>XFD_Infra_spend_Data_center_Storage_Distributed</t>
  </si>
  <si>
    <t>XFD_Infra_spend_Data_center_Storage_Cloud</t>
  </si>
  <si>
    <t>XFD_Infra_spend_Data_center_Other</t>
  </si>
  <si>
    <t>XFD_Infra_spend_Desktop_Desktops</t>
  </si>
  <si>
    <t>XFD_Infra_spend_Desktop_Mobile</t>
  </si>
  <si>
    <t>XFD_Infra_spend_Desktop_Other</t>
  </si>
  <si>
    <t>XFD_Infra_spend_Help_desk_First_line</t>
  </si>
  <si>
    <t>XFD_Infra_spend_Help_desk_Second_line</t>
  </si>
  <si>
    <t>XFD_Infra_spend_Help_desk_Other</t>
  </si>
  <si>
    <t>XFD_Infra_spend_NandT_Data_and_fixed_line_charges</t>
  </si>
  <si>
    <t>XFD_Infra_spend_NandT_Equipment</t>
  </si>
  <si>
    <t>XFD_Infra_spend_NandT_Mobile_charges</t>
  </si>
  <si>
    <t>XFD_Infra_spend_NandT_Personnel</t>
  </si>
  <si>
    <t>XFD_Infra_spend_Networking_WAN</t>
  </si>
  <si>
    <t>XFD_Infra_spend_Networking_LAN</t>
  </si>
  <si>
    <t>XFD_Infra_spend_Telecoms_Voice</t>
  </si>
  <si>
    <t>XFD_Infra_spend_Telecoms_Video_AV</t>
  </si>
  <si>
    <t>XFD_Management_spend_Internal_staff</t>
  </si>
  <si>
    <t>XFD_Management_spend_External_staff</t>
  </si>
  <si>
    <t>XFD_Management_spend_Other_categories</t>
  </si>
  <si>
    <t>XFD_Management_spend_IT_governance_and_strategy</t>
  </si>
  <si>
    <t>XFD_Management_spend_Governance_and_demand</t>
  </si>
  <si>
    <t>XFD_Management_spend_Enterprise_architecture</t>
  </si>
  <si>
    <t>XFD_Management_spend_IT_procurement</t>
  </si>
  <si>
    <t>XFD_Management_spend_IT_management</t>
  </si>
  <si>
    <t>XFD_Management_spend_Senior_management</t>
  </si>
  <si>
    <t>XFD_Management_spend_Administration</t>
  </si>
  <si>
    <t>XFD_Management_spend_IT_security</t>
  </si>
  <si>
    <t>Shadow</t>
  </si>
  <si>
    <t>XFD_IT_FTE_ADM_Internal</t>
  </si>
  <si>
    <t>XFD_IT_FTE_ADM_External</t>
  </si>
  <si>
    <t>XFD_IT_FTE_ADM_Internal_Onshore</t>
  </si>
  <si>
    <t>XFD_IT_FTE_ADM_Internal_Nearshore_or_offshore</t>
  </si>
  <si>
    <t>XFD_IT_FTE_ADM_External_Onshore</t>
  </si>
  <si>
    <t>XFD_IT_FTE_ADM_External_Nearshore_or_offshore</t>
  </si>
  <si>
    <t>XFD_IT_FTE_ADM_Development_Internal</t>
  </si>
  <si>
    <t>XFD_IT_FTE_ADM_Development_External</t>
  </si>
  <si>
    <t>XFD_IT_FTE_ADM_Development_Business_analysis</t>
  </si>
  <si>
    <t>XFD_IT_FTE_ADM_Development_Data_architecture</t>
  </si>
  <si>
    <t>XFD_IT_FTE_ADM_Development_Build</t>
  </si>
  <si>
    <t>XFD_IT_FTE_ADM_Development_DBA</t>
  </si>
  <si>
    <t>XFD_IT_FTE_ADM_Development_Architecture</t>
  </si>
  <si>
    <t>XFD_IT_FTE_ADM_Development_QA_and_testing</t>
  </si>
  <si>
    <t>XFD_IT_FTE_ADM_Development_Deployment</t>
  </si>
  <si>
    <t>XFD_IT_FTE_ADM_Development_Project_management</t>
  </si>
  <si>
    <t>XFD_IT_FTE_ADM_Maintenance_Internal</t>
  </si>
  <si>
    <t>XFD_IT_FTE_ADM_Maintenance_External</t>
  </si>
  <si>
    <t>XFD_IT_FTE_ADM_Maintenance_Business_analysis</t>
  </si>
  <si>
    <t>XFD_IT_FTE_ADM_Maintenance_Data_architecture</t>
  </si>
  <si>
    <t>XFD_IT_FTE_ADM_Maintenance_DBA</t>
  </si>
  <si>
    <t>XFD_IT_FTE_ADM_Maintenance_QA_and_testing</t>
  </si>
  <si>
    <t>XFD_IT_FTE_ADM_Maintenance_Deployment</t>
  </si>
  <si>
    <t>XFD_IT_FTE_ADM_Maintenance_Project_management</t>
  </si>
  <si>
    <t>XFD_IT_FTE_ADM_Maintenance_Application_support</t>
  </si>
  <si>
    <t>SectorLookupCol</t>
  </si>
  <si>
    <t>XFD_IT_FTE_Infra_Internal</t>
  </si>
  <si>
    <t>XFD_IT_FTE_Infra_External</t>
  </si>
  <si>
    <t>XFD_IT_FTE_Infra_ATM</t>
  </si>
  <si>
    <t>XFD_IT_FTE_Management_Internal</t>
  </si>
  <si>
    <t>XFD_IT_FTE_Management_External</t>
  </si>
  <si>
    <t>XFD_IT_FTE_Management_IT_security</t>
  </si>
  <si>
    <t>XFD_IT_FTE_Management_IT_governance_and_strategy</t>
  </si>
  <si>
    <t>XFD_IT_FTE_Management_Governance_and_demand</t>
  </si>
  <si>
    <t>XFD_IT_FTE_Management_Enterprise_architecture</t>
  </si>
  <si>
    <t>XFD_IT_FTE_Management_IT_procurement</t>
  </si>
  <si>
    <t>XFD_IT_FTE_Management_IT_management</t>
  </si>
  <si>
    <t>XFD_IT_FTE_Management_Senior_management</t>
  </si>
  <si>
    <t>XFD_IT_FTE_Management_Administration</t>
  </si>
  <si>
    <t>XFD_Shadow_spend_Risk_compliance_and_security</t>
  </si>
  <si>
    <t>XFD_Shadow_spend_Finance_and_HR</t>
  </si>
  <si>
    <t>XFD_Shadow_spend_Other_support_functions</t>
  </si>
  <si>
    <t>XFD_Shadow_spend_Business_units</t>
  </si>
  <si>
    <t>XFD_Shadow_FTE_Risk_compliance_and_security</t>
  </si>
  <si>
    <t>XFD_Shadow_FTE_Finance_and_HR</t>
  </si>
  <si>
    <t>XFD_Shadow_FTE_Other_support_functions</t>
  </si>
  <si>
    <t>XFD_Shadow_FTE_Business_units</t>
  </si>
  <si>
    <t>XFD_Projects_Percentage_of_which_Run</t>
  </si>
  <si>
    <t>XFD_Projects_Percentage_of_which_Change</t>
  </si>
  <si>
    <t>XFD_Projects_Percentage_delivered_on_time</t>
  </si>
  <si>
    <t>XFD_Projects_Percentage_delivered_on_budget</t>
  </si>
  <si>
    <t>XFD_Projects_Percentage_delivered_on_time_and_on_budget</t>
  </si>
  <si>
    <t>XFT_ADM_Unplanned_changes</t>
  </si>
  <si>
    <t>XFD_Projects_Number_per_PM_Development</t>
  </si>
  <si>
    <t>XFD_Applications_Number_Business</t>
  </si>
  <si>
    <t>XFD_Applications_Number_Business_Inhouse_built</t>
  </si>
  <si>
    <t>XFD_Applications_Number_Business_Vendor_bought_Inhouse_support</t>
  </si>
  <si>
    <t>XFD_Applications_Number_Business_Vendor_bought_Vendor_support</t>
  </si>
  <si>
    <t>XFD_Applications_Number_Business_Unsupported</t>
  </si>
  <si>
    <t>XFD_Applications_Number_Business_Mission_critical</t>
  </si>
  <si>
    <t>XFD_Applications_Number_Business_Externally_facing</t>
  </si>
  <si>
    <t>XFD_Applications_Number_End_user_computing</t>
  </si>
  <si>
    <t>XFD_Applications_Number</t>
  </si>
  <si>
    <t>XFD_Applications_Number_Cloud_based</t>
  </si>
  <si>
    <t>XFD_Applications_Number_DR_environments</t>
  </si>
  <si>
    <t>XFD_Data_stores_Number</t>
  </si>
  <si>
    <t>XFD_Environments_Number</t>
  </si>
  <si>
    <t>XFT_ADM_Maintenance_Request_backlog</t>
  </si>
  <si>
    <t>XFD_Data_center_Locations</t>
  </si>
  <si>
    <t>XFD_Data_center_Raised_floor_surface_area</t>
  </si>
  <si>
    <t>XFD_Data_center_Power_Usage_effectiveness_ratio</t>
  </si>
  <si>
    <t>XFD_Data_center_Mainframe_MIPS_Installed</t>
  </si>
  <si>
    <t>XFD_MAAG_Data_center_Mainframe_Hosts</t>
  </si>
  <si>
    <t>XFD_Data_center_Mainframe_LPARs</t>
  </si>
  <si>
    <t>XFD_Data_center_Mainframe_Utilization</t>
  </si>
  <si>
    <t>XFD_Data_center_Unix_Servers</t>
  </si>
  <si>
    <t>XFD_Data_center_Unix_Servers_with_virtualization_software</t>
  </si>
  <si>
    <t>XFD_Data_center_Unix_Virtual_machines</t>
  </si>
  <si>
    <t>XFD_Data_center_Unix_Utilization</t>
  </si>
  <si>
    <t>XFD_Data_center_Unix_Refresh_cycle</t>
  </si>
  <si>
    <t>XFD_Data_center_Linux_Servers</t>
  </si>
  <si>
    <t>XFD_Data_center_Linux_Servers_with_virtualization_software</t>
  </si>
  <si>
    <t>XFD_Data_center_Linux_Virtual_machines</t>
  </si>
  <si>
    <t>XFD_Data_center_Linux_Utilization</t>
  </si>
  <si>
    <t>XFD_Data_center_Linux_Refresh_cycle</t>
  </si>
  <si>
    <t>XFD_Data_center_Wintel_Servers</t>
  </si>
  <si>
    <t>XFD_Data_center_Wintel_Servers_with_virtualization_software</t>
  </si>
  <si>
    <t>XFD_Data_center_Wintel_Virtual_machines</t>
  </si>
  <si>
    <t>XFD_Data_center_Wintel_Utilization</t>
  </si>
  <si>
    <t>XFD_Data_center_Wintel_Refresh_cycle</t>
  </si>
  <si>
    <t>XFD_Data_center_Storage_Capacity_Mainframe</t>
  </si>
  <si>
    <t>XFD_Data_center_Storage_Capacity_Distributed</t>
  </si>
  <si>
    <t>XFD_Data_center_Storage_Capacity</t>
  </si>
  <si>
    <t>XFD_Data_center_Storage_Utilization_Mainframe</t>
  </si>
  <si>
    <t>XFD_Data_center_Storage_Utilization_Distributed</t>
  </si>
  <si>
    <t>XFD_Data_center_Storage_Utilization</t>
  </si>
  <si>
    <t>XFD_Data_center_Storage_Percentage_Tier_1</t>
  </si>
  <si>
    <t>XFD_Data_center_Storage_Refresh_cycle</t>
  </si>
  <si>
    <t>XFD_MAAG_Data_center_Storage_Capacity_Growth</t>
  </si>
  <si>
    <t>XFD_Data_center_Storage_Capacity_Cloud_based</t>
  </si>
  <si>
    <t>XFD_Data_center_Storage_Archive_Capacity</t>
  </si>
  <si>
    <t>XFD_MAAG_Data_center_Storage_Archive_Tape_or_disk</t>
  </si>
  <si>
    <t>XFD_Data_center_Storage_Archive_Refresh_cycle</t>
  </si>
  <si>
    <t>XFD_Data_center_Middleware_Web_servers_Instances</t>
  </si>
  <si>
    <t>XFD_Data_center_Middleware_Web_servers_Virtual_hosts</t>
  </si>
  <si>
    <t>XFD_Data_center_Middleware_Application_servers_Instances</t>
  </si>
  <si>
    <t>XFD_Data_center_Middleware_Application_servers_Applications_supported</t>
  </si>
  <si>
    <t>XFD_Data_center_Middleware_Other_servers_Instances</t>
  </si>
  <si>
    <t>XFD_Data_center_Middleware_Instances</t>
  </si>
  <si>
    <t>XFD_Desktop_User_devices</t>
  </si>
  <si>
    <t>XFD_Desktop_Desktops</t>
  </si>
  <si>
    <t>XFD_Desktop_Laptops_and_tablets</t>
  </si>
  <si>
    <t>XFD_Desktop_Other_industry_specific</t>
  </si>
  <si>
    <t>XFD_Desktop_Thin_clients</t>
  </si>
  <si>
    <t>XFD_Desktop_Refresh_cycle_Desktops</t>
  </si>
  <si>
    <t>XFD_Desktop_Refresh_cycle_Laptops</t>
  </si>
  <si>
    <t>XFD_MAAG_Desktop_User_devices_Growth</t>
  </si>
  <si>
    <t>XFD_MAAG_Desktop_BYOD_policy</t>
  </si>
  <si>
    <t>XFD_Desktop_User_profiles</t>
  </si>
  <si>
    <t>XFD_Desktop_Tools_Office_licenses</t>
  </si>
  <si>
    <t>XFD_Desktop_Tools_Office_licenses_Installed_user_devices</t>
  </si>
  <si>
    <t>XFD_Desktop_Tools_Mailboxes</t>
  </si>
  <si>
    <t>XFD_Desktop_Tools_Mailboxes_Retention_period</t>
  </si>
  <si>
    <t>XFD_Desktop_Tools_Mailboxes_Size_per_user</t>
  </si>
  <si>
    <t>XFD_Desktop_Mobile_devices</t>
  </si>
  <si>
    <t>XFD_Desktop_Refresh_cycle_Mobile_devices</t>
  </si>
  <si>
    <t>XFD_MAAG_Desktop_Mobile_devices_Growth</t>
  </si>
  <si>
    <t>XFD_MAAG_Desktop_Printers</t>
  </si>
  <si>
    <t>XFD_MAAG_Desktop_Printers_Growth</t>
  </si>
  <si>
    <t>Infrastructure - Data center</t>
  </si>
  <si>
    <t>XFD_Help_desk_Tickets_First_line</t>
  </si>
  <si>
    <t>XFD_MAAG_Help_desk_Calls_offered</t>
  </si>
  <si>
    <t>XFD_MAAG_Help_desk_Calls_answered</t>
  </si>
  <si>
    <t>XFD_MAAG_Help_desk_Calls_Time_to_answer</t>
  </si>
  <si>
    <t>XFD_Help_desk_Handling_time</t>
  </si>
  <si>
    <t>XFD_Help_desk_First_call_resolution</t>
  </si>
  <si>
    <t>Infrastructure - End user services</t>
  </si>
  <si>
    <t>Infrastructure - Network services</t>
  </si>
  <si>
    <t>XFD_NandT_WAN_Sites</t>
  </si>
  <si>
    <t>XFD_NandT_WAN_Uptime</t>
  </si>
  <si>
    <t>XFD_NandT_WAN_Refresh_cycle</t>
  </si>
  <si>
    <t>XFD_NandT_Ports_Data_Server_or_data_center</t>
  </si>
  <si>
    <t>XFD_NandT_Ports_Data_User</t>
  </si>
  <si>
    <t>XFD_NandT_Ports_Data</t>
  </si>
  <si>
    <t>XFD_NandT_LAN_Uptime</t>
  </si>
  <si>
    <t>XFD_NandT_LAN_Refresh_cycle</t>
  </si>
  <si>
    <t>XFD_NandT_Ports_Voice</t>
  </si>
  <si>
    <t>XFD_NandT_Voice_Uptime</t>
  </si>
  <si>
    <t>XFD_NandT_Voice_Refresh_cycle</t>
  </si>
  <si>
    <t>XFD_NandT_Video_Conferencing_units</t>
  </si>
  <si>
    <t>XFD_MAAG_NandT_Video_Conferencing_minutes</t>
  </si>
  <si>
    <t>XFD_NandT_Video_Refresh_cycle</t>
  </si>
  <si>
    <t>XFD_NandT_Ports</t>
  </si>
  <si>
    <t>XFD_Management_Span_of_control</t>
  </si>
  <si>
    <t>XFD_Management_Layers_of_hierarchy</t>
  </si>
  <si>
    <t>XFD_Management_Voluntary_separation</t>
  </si>
  <si>
    <t>XFD_MAAG_Time_tracking_Percentage_Projects</t>
  </si>
  <si>
    <t>XFD_MAAG_Time_tracking_Percentage_Support</t>
  </si>
  <si>
    <t>XFD_MAAG_Time_tracking_Percentage_Admin</t>
  </si>
  <si>
    <t>XFD_Vendors_ADM</t>
  </si>
  <si>
    <t>XFD_Vendors_Infra</t>
  </si>
  <si>
    <t>XFD_Vendors_IT</t>
  </si>
  <si>
    <t>XFD_Vendors_IT_Covering_80pc_of_spend</t>
  </si>
  <si>
    <t>XFD_Mobile_app_integration_with_other_channels</t>
  </si>
  <si>
    <t>XFD_Online_navigation</t>
  </si>
  <si>
    <t>XFD_Online_functionality</t>
  </si>
  <si>
    <t>XFD_Online_customization</t>
  </si>
  <si>
    <t>XFD_Mobile_app_navigation</t>
  </si>
  <si>
    <t>XFD_Mobile_app_functionality</t>
  </si>
  <si>
    <t>XFD_Mobile_app_customization</t>
  </si>
  <si>
    <t>XFD_Operations_available_IVR</t>
  </si>
  <si>
    <t>XFD_Operations_available_Call_center</t>
  </si>
  <si>
    <t>XFD_Operations_available_Mobile_banking</t>
  </si>
  <si>
    <t>XFD_Operations_available_Online_banking</t>
  </si>
  <si>
    <t>XFD_Product_availability_ATM_channel</t>
  </si>
  <si>
    <t>XFD_Product_availability_Call_center</t>
  </si>
  <si>
    <t>XFD_Self_service_channel_adoption</t>
  </si>
  <si>
    <t>XFD_Self_service_channel_adoption_Individuals</t>
  </si>
  <si>
    <t>XFD_Self_service_channel_adoption_SMEs</t>
  </si>
  <si>
    <t>XFD_Cross_channel_customer_behavior_tracking</t>
  </si>
  <si>
    <t>XFD_Cross_channel_data_visibility</t>
  </si>
  <si>
    <t>XFD_Cross_channel_data_visibility_Individuals</t>
  </si>
  <si>
    <t>XFD_Cross_channel_data_visibility_SMEs</t>
  </si>
  <si>
    <t>XFD_Level_of_data_management</t>
  </si>
  <si>
    <t>XFD_Level_of_data_management_Individuals</t>
  </si>
  <si>
    <t>XFD_Level_of_data_management_SMEs</t>
  </si>
  <si>
    <t>XFD_Cross_channel_security</t>
  </si>
  <si>
    <t>XFD_Cross_channel_security_Individuals</t>
  </si>
  <si>
    <t>XFD_Cross_channel_security_SMEs</t>
  </si>
  <si>
    <t>XFD_Cross_channel_segmentation</t>
  </si>
  <si>
    <t>XFD_Cross_channel_segmentation_Individuals</t>
  </si>
  <si>
    <t>XFD_Cross_channel_segmentation_SMEs</t>
  </si>
  <si>
    <t>XFD_Cross_channel_customer_behavior_capture</t>
  </si>
  <si>
    <t>XFD_Tracking_of_leads</t>
  </si>
  <si>
    <t>XFD_Tracking_of_leads_Individuals</t>
  </si>
  <si>
    <t>XFD_Tracking_of_leads_SMEs</t>
  </si>
  <si>
    <t>XFD_Customer_feedback_support</t>
  </si>
  <si>
    <t>XFD_Customer_feedback_support_Individuals</t>
  </si>
  <si>
    <t>XFD_Customer_feedback_support_SMEs</t>
  </si>
  <si>
    <t>XFD_Customer_request_tracking</t>
  </si>
  <si>
    <t>XFD_Customer_request_tracking_Individuals</t>
  </si>
  <si>
    <t>XFD_Customer_request_tracking_SMEs</t>
  </si>
  <si>
    <t>XFD_Advanced_multichannel_architecture</t>
  </si>
  <si>
    <t>XFD_Advanced_multichannel_architecture_Individuals</t>
  </si>
  <si>
    <t>XFD_Advanced_multichannel_architecture_SMEs</t>
  </si>
  <si>
    <t>XFD_Multichannel_process_integration</t>
  </si>
  <si>
    <t>XFD_Multichannel_process_integration_Individuals</t>
  </si>
  <si>
    <t>XFD_Multichannel_process_integration_SMEs</t>
  </si>
  <si>
    <t>XFD_Campaign_planning_support</t>
  </si>
  <si>
    <t>XFD_Campaign_planning_support_Individuals</t>
  </si>
  <si>
    <t>XFD_Campaign_planning_support_SMEs</t>
  </si>
  <si>
    <t>XFD_Sales_performance_controlling</t>
  </si>
  <si>
    <t>XFD_Sales_performance_controlling_Individuals</t>
  </si>
  <si>
    <t>XFD_Sales_performance_controlling_SMEs</t>
  </si>
  <si>
    <t>XFD_Sales_performance_control_frequency</t>
  </si>
  <si>
    <t>XFD_Sales_performance_control_frequency_Individuals</t>
  </si>
  <si>
    <t>XFD_Sales_performance_control_frequency_SMEs</t>
  </si>
  <si>
    <t>XFD_Multichannel_campaign_management</t>
  </si>
  <si>
    <t>XFD_Multichannel_campaign_management_Individuals</t>
  </si>
  <si>
    <t>XFD_Multichannel_campaign_management_SMEs</t>
  </si>
  <si>
    <t>XFD_Customer_clustering</t>
  </si>
  <si>
    <t>XFD_Next_product_to_buy</t>
  </si>
  <si>
    <t>XFD_Analytics_for_churn_reduction</t>
  </si>
  <si>
    <t>XFD_Analytics_for_customer_acquisition</t>
  </si>
  <si>
    <t>XFD_Product_selection_tailored_to_customer_needs</t>
  </si>
  <si>
    <t>XFD_Early_tenure_customer_interaction</t>
  </si>
  <si>
    <t>XFD_Early_tenure_customer_interaction_Individuals</t>
  </si>
  <si>
    <t>XFD_Early_tenure_customer_interaction_SMEs</t>
  </si>
  <si>
    <t>XFD_Sales_dialogue_support</t>
  </si>
  <si>
    <t>XFD_Sales_dialogue_support_Call_center</t>
  </si>
  <si>
    <t>XFD_Sales_dialogue_support_Tellers</t>
  </si>
  <si>
    <t>XFD_Sales_dialogue_support_Pre_teller_support</t>
  </si>
  <si>
    <t>XFD_Sales_dialogue_support_In_branch_sales</t>
  </si>
  <si>
    <t>XFD_Comprehensive_customer_data</t>
  </si>
  <si>
    <t>XFD_Comprehensive_customer_data_Call_center</t>
  </si>
  <si>
    <t>XFD_Comprehensive_customer_data_Branch</t>
  </si>
  <si>
    <t>XFD_Ease_of_access_to_customer_data</t>
  </si>
  <si>
    <t>XFD_Ease_of_access_to_customer_data_Call_center</t>
  </si>
  <si>
    <t>XFD_Ease_of_access_to_customer_data_Branch</t>
  </si>
  <si>
    <t>XFD_CRM_coverage</t>
  </si>
  <si>
    <t>XFD_Customer_interaction_capture</t>
  </si>
  <si>
    <t>XFD_Customer_interaction_via_social_media</t>
  </si>
  <si>
    <t>XFD_Risk_management_architecture</t>
  </si>
  <si>
    <t>XFD_Flexibility_of_infrastructure_for_regulatory_changes</t>
  </si>
  <si>
    <t>XFD_Flexibility_of_applications_for_regulatory_changes</t>
  </si>
  <si>
    <t>XFD_Meeting_equity_capital_requirements</t>
  </si>
  <si>
    <t>XFD_LCR_reporting</t>
  </si>
  <si>
    <t>XFD_NSFR_reporting</t>
  </si>
  <si>
    <t>XFD_Risk_measurement</t>
  </si>
  <si>
    <t>XFD_Risk_measurement_Credit_risk</t>
  </si>
  <si>
    <t>XFD_Risk_measurement_Market_risk</t>
  </si>
  <si>
    <t>XFD_Risk_measurement_Liquidity_risk</t>
  </si>
  <si>
    <t>XFD_Risk_measurement_Operational_risk</t>
  </si>
  <si>
    <t>XFD_Risk_MIS_reporting</t>
  </si>
  <si>
    <t>XFD_Stress_testing_functionality</t>
  </si>
  <si>
    <t>XFD_RWA_and_EVA_optimization</t>
  </si>
  <si>
    <t>XFD_RWA_and_EVA_optimization_Individuals</t>
  </si>
  <si>
    <t>XFD_RWA_and_EVA_optimization_SMEs</t>
  </si>
  <si>
    <t>XFD_PD_calculation_engine</t>
  </si>
  <si>
    <t>XFD_PD_calculation_engine_Individuals</t>
  </si>
  <si>
    <t>XFD_PD_calculation_engine_SMEs</t>
  </si>
  <si>
    <t>XFD_LGD_calculation_engine</t>
  </si>
  <si>
    <t>XFD_LGD_calculation_engine_Individuals</t>
  </si>
  <si>
    <t>XFD_LGD_calculation_engine_SMEs</t>
  </si>
  <si>
    <t>XFD_Real_time_short_term_liquidity_view</t>
  </si>
  <si>
    <t>XFD_Intra_day_liquidity_management</t>
  </si>
  <si>
    <t>XFD_Risk_aggregation_for_reporting</t>
  </si>
  <si>
    <t>XFD_Risk_aggregation_for_reporting_Credit_risk</t>
  </si>
  <si>
    <t>XFD_Risk_aggregation_for_reporting_Market_risk</t>
  </si>
  <si>
    <t>XFD_Risk_aggregation_for_reporting_Liquidity_risk</t>
  </si>
  <si>
    <t>XFD_Risk_aggregation_for_reporting_Operational_risk</t>
  </si>
  <si>
    <t>XFD_Timing_for_risk_reporting</t>
  </si>
  <si>
    <t>XFD_Timing_for_risk_reporting_Credit_risk</t>
  </si>
  <si>
    <t>XFD_Timing_for_risk_reporting_Market_risk</t>
  </si>
  <si>
    <t>XFD_Timing_for_risk_reporting_Liquidity_risk</t>
  </si>
  <si>
    <t>XFD_Timing_for_risk_reporting_Operational_risk</t>
  </si>
  <si>
    <t>XFD_Real_time_risk_capabilities</t>
  </si>
  <si>
    <t>XFD_Real_time_risk_capabilities_Credit_risk</t>
  </si>
  <si>
    <t>XFD_Real_time_risk_capabilities_Market_risk</t>
  </si>
  <si>
    <t>XFD_Real_time_risk_capabilities_Liquidity_risk</t>
  </si>
  <si>
    <t>XFD_Real_time_risk_capabilities_Operational_risk</t>
  </si>
  <si>
    <t>XFD_Pre_deal_simulations_and_checks</t>
  </si>
  <si>
    <t>XFD_Cash_flow_forecasting</t>
  </si>
  <si>
    <t>XFD_Automation_of_regulatory_reporting</t>
  </si>
  <si>
    <t>XFD_Analytics_for_risk_calculations</t>
  </si>
  <si>
    <t>XFD_Single_sources_of_truth</t>
  </si>
  <si>
    <t>XFD_Single_sources_of_truth_Product_data</t>
  </si>
  <si>
    <t>XFD_Single_sources_of_truth_Counterparty_data</t>
  </si>
  <si>
    <t>XFD_Single_sources_of_truth_Market_data</t>
  </si>
  <si>
    <t>XFD_Single_sources_of_truth_Trading_data</t>
  </si>
  <si>
    <t>XFD_Risk_mitigation_methods</t>
  </si>
  <si>
    <t>XFD_IT_architecture_for_pricing</t>
  </si>
  <si>
    <t>XFD_IT_architecture_for_pricing_Individuals</t>
  </si>
  <si>
    <t>XFD_IT_architecture_for_pricing_SMEs</t>
  </si>
  <si>
    <t>XFD_Pricing_decision_support</t>
  </si>
  <si>
    <t>XFD_Pricing_decision_support_Individuals</t>
  </si>
  <si>
    <t>XFD_Pricing_decision_support_SMEs</t>
  </si>
  <si>
    <t>XFD_Pricing_elasticity_prediction</t>
  </si>
  <si>
    <t>XFD_Pricing_elasticity_prediction_Individuals</t>
  </si>
  <si>
    <t>XFD_Pricing_elasticity_prediction_SMEs</t>
  </si>
  <si>
    <t>XFD_Granularity_for_target_price_levels</t>
  </si>
  <si>
    <t>XFD_Granularity_for_target_price_levels_Individuals</t>
  </si>
  <si>
    <t>XFD_Granularity_for_target_price_levels_SMEs</t>
  </si>
  <si>
    <t>XFD_Pricing_discipline</t>
  </si>
  <si>
    <t>XFD_Pricing_discipline_Individuals</t>
  </si>
  <si>
    <t>XFD_Pricing_discipline_SMEs</t>
  </si>
  <si>
    <t>XFD_Product_configuration_without_IT_Accounts</t>
  </si>
  <si>
    <t>XFD_New_applications_online_Accounts</t>
  </si>
  <si>
    <t>XFD_New_applications_online_Accounts_Individuals</t>
  </si>
  <si>
    <t>XFD_New_applications_online_Accounts_SMEs</t>
  </si>
  <si>
    <t>XFD_Electronic_statements_Accounts</t>
  </si>
  <si>
    <t>XFD_Electronic_statements_Accounts_Individuals</t>
  </si>
  <si>
    <t>XFD_Electronic_statements_Accounts_SMEs</t>
  </si>
  <si>
    <t>XFD_Automation_of_fulfillment_Accounts</t>
  </si>
  <si>
    <t>XFD_Automation_of_fulfillment_Accounts_Individuals</t>
  </si>
  <si>
    <t>XFD_Automation_of_fulfillment_Accounts_SMEs</t>
  </si>
  <si>
    <t>XFD_Onboarding_error_rate_Accounts</t>
  </si>
  <si>
    <t>XFD_Level_of_STP_Accounts</t>
  </si>
  <si>
    <t>XFD_Document_mgmt_process_Accounts</t>
  </si>
  <si>
    <t>XFD_Document_mgmt_process_Accounts_Individuals</t>
  </si>
  <si>
    <t>XFD_Document_mgmt_process_Accounts_SMEs</t>
  </si>
  <si>
    <t>XFD_Document_mgmt_digitization_Accounts</t>
  </si>
  <si>
    <t>XFD_Data_input_digitization_Accounts</t>
  </si>
  <si>
    <t>XFD_Platform_integration_Accounts</t>
  </si>
  <si>
    <t>XFD_Platform_integration_Accounts_Individuals</t>
  </si>
  <si>
    <t>XFD_Platform_integration_Accounts_SMEs</t>
  </si>
  <si>
    <t>XFD_Front_end_interfaces_Accounts</t>
  </si>
  <si>
    <t>XFD_Front_end_interfaces_Accounts_Individuals</t>
  </si>
  <si>
    <t>XFD_Front_end_interfaces_Accounts_SMEs</t>
  </si>
  <si>
    <t>XFD_Customer_databases_Accounts</t>
  </si>
  <si>
    <t>XFD_Customer_databases_Accounts_Individuals</t>
  </si>
  <si>
    <t>XFD_Customer_databases_Accounts_SMEs</t>
  </si>
  <si>
    <t>XFD_Level_of_STP_Payments</t>
  </si>
  <si>
    <t>XFD_Data_input_digitization_Payments</t>
  </si>
  <si>
    <t>XFD_Document_mgmt_digitization_Payments</t>
  </si>
  <si>
    <t>XFD_Real_time_payments_support</t>
  </si>
  <si>
    <t>XFD_Onboarding_error_rate_Payments</t>
  </si>
  <si>
    <t>XFD_Automation_for_fraud_detection_Payments</t>
  </si>
  <si>
    <t>XFD_Automation_of_fulfillment_Payments</t>
  </si>
  <si>
    <t>XFD_Automation_of_fulfillment_Payments_Individuals</t>
  </si>
  <si>
    <t>XFD_Automation_of_fulfillment_Payments_SMEs</t>
  </si>
  <si>
    <t>XFD_Document_mgmt_process_Payments</t>
  </si>
  <si>
    <t>XFD_Document_mgmt_process_Payments_Individuals</t>
  </si>
  <si>
    <t>XFD_Document_mgmt_process_Payments_SMEs</t>
  </si>
  <si>
    <t>XFD_Transactions_exceptions_Payments</t>
  </si>
  <si>
    <t>XFD_Platform_ease_of_upgrade_Payments</t>
  </si>
  <si>
    <t>XFD_Platform_uptime_Payments</t>
  </si>
  <si>
    <t>XFD_Product_configuration_without_IT_Payments</t>
  </si>
  <si>
    <t>XFD_Value_added_services_Payments</t>
  </si>
  <si>
    <t>XFD_Online_functionality_Payments</t>
  </si>
  <si>
    <t>XFD_Number_of_gateways_Payments</t>
  </si>
  <si>
    <t>XFD_Platform_complexity_Multicountry_Payments</t>
  </si>
  <si>
    <t>XFD_Platform_complexity_Product_types_Payments</t>
  </si>
  <si>
    <t>XFD_Regulatory_compliance_Payments</t>
  </si>
  <si>
    <t>XFD_Platform_ease_of_upgrade_Cards</t>
  </si>
  <si>
    <t>XFD_Platform_uptime_Cards</t>
  </si>
  <si>
    <t>XFD_Product_configuration_without_IT_Cards</t>
  </si>
  <si>
    <t>XFD_Value_added_services_Cards</t>
  </si>
  <si>
    <t>XFD_Online_functionality_Cards</t>
  </si>
  <si>
    <t>XFD_Data_input_digitization_Cards</t>
  </si>
  <si>
    <t>XFD_Document_mgmt_digitization_Cards</t>
  </si>
  <si>
    <t>XFD_Onboarding_error_rate_Cards</t>
  </si>
  <si>
    <t>XFD_Automation_for_fraud_detection_Cards</t>
  </si>
  <si>
    <t>XFD_Automation_of_fulfillment_Cards</t>
  </si>
  <si>
    <t>XFD_Automation_of_fulfillment_Cards_Individuals</t>
  </si>
  <si>
    <t>XFD_Automation_of_fulfillment_Cards_SMEs</t>
  </si>
  <si>
    <t>XFD_Document_mgmt_process_Cards</t>
  </si>
  <si>
    <t>XFD_Document_mgmt_process_Cards_Individuals</t>
  </si>
  <si>
    <t>XFD_Document_mgmt_process_Cards_SMEs</t>
  </si>
  <si>
    <t>XFD_Share_of_automated_chargebacks</t>
  </si>
  <si>
    <t>XFD_Transactions_exceptions_Cards</t>
  </si>
  <si>
    <t>XFD_Number_of_gateways_Cards</t>
  </si>
  <si>
    <t>XFD_Platform_complexity_Multicountry_Cards</t>
  </si>
  <si>
    <t>XFD_Platform_complexity_Product_types_Cards</t>
  </si>
  <si>
    <t>XFD_Regulatory_compliance_Cards</t>
  </si>
  <si>
    <t>XFD_Automation_of_fulfillment_Mortgages</t>
  </si>
  <si>
    <t>XFD_Automation_of_fulfillment_Mortgages_Individuals</t>
  </si>
  <si>
    <t>XFD_Automation_of_fulfillment_Mortgages_SMEs</t>
  </si>
  <si>
    <t>XFD_Share_of_automated_credit_decisions</t>
  </si>
  <si>
    <t>XFD_Share_of_automated_credit_decisions_Individuals</t>
  </si>
  <si>
    <t>XFD_Share_of_automated_credit_decisions_SMEs</t>
  </si>
  <si>
    <t>XFD_Automation_of_admin_Mortgages</t>
  </si>
  <si>
    <t>XFD_Automation_of_admin_Mortgages_Individuals</t>
  </si>
  <si>
    <t>XFD_Automation_of_admin_Mortgages_SMEs</t>
  </si>
  <si>
    <t>XFD_Integrated_workflow_Mortgages</t>
  </si>
  <si>
    <t>XFD_Integrated_workflow_Mortgages_Individuals</t>
  </si>
  <si>
    <t>XFD_Integrated_workflow_Mortgages_SMEs</t>
  </si>
  <si>
    <t>XFD_Onboarding_error_rate_Mortgages</t>
  </si>
  <si>
    <t>XFD_Onboarding_error_rate_Mortgages_Individuals</t>
  </si>
  <si>
    <t>XFD_Onboarding_error_rate_Mortgages_SMEs</t>
  </si>
  <si>
    <t>XFD_Level_of_STP_Mortgages</t>
  </si>
  <si>
    <t>XFD_Automation_for_credit_monitoring</t>
  </si>
  <si>
    <t>XFD_Automation_for_credit_monitoring_Individuals</t>
  </si>
  <si>
    <t>XFD_Automation_for_credit_monitoring_SMEs</t>
  </si>
  <si>
    <t>XFD_Data_input_digitization_Mortgages</t>
  </si>
  <si>
    <t>XFD_Data_input_digitization_Mortgages_Customers</t>
  </si>
  <si>
    <t>XFD_Data_input_digitization_Mortgages_External_providers</t>
  </si>
  <si>
    <t>XFD_Data_input_digitization_Mortgages_Internal_teams</t>
  </si>
  <si>
    <t>XFD_Document_mgmt_digitization_Mortgages</t>
  </si>
  <si>
    <t>XFD_Document_mgmt_digitization_Mortgages_Individuals</t>
  </si>
  <si>
    <t>XFD_Document_mgmt_digitization_Mortgages_SMEs</t>
  </si>
  <si>
    <t>XFD_Document_mgmt_process_Mortgages</t>
  </si>
  <si>
    <t>XFD_Document_mgmt_process_Mortgages_Individuals</t>
  </si>
  <si>
    <t>XFD_Document_mgmt_process_Mortgages_SMEs</t>
  </si>
  <si>
    <t>XFD_Automation_of_contracts_Mortgages</t>
  </si>
  <si>
    <t>XFD_Automation_of_contracts_Mortgages_Individuals</t>
  </si>
  <si>
    <t>XFD_Automation_of_contracts_Mortgages_SMEs</t>
  </si>
  <si>
    <t>XFD_Platform_integration_Mortgages</t>
  </si>
  <si>
    <t>XFD_Platform_integration_Mortgages_Individuals</t>
  </si>
  <si>
    <t>XFD_Platform_integration_Mortgages_SMEs</t>
  </si>
  <si>
    <t>XFD_Front_end_interfaces_Mortgages</t>
  </si>
  <si>
    <t>XFD_Front_end_interfaces_Mortgages_Individuals</t>
  </si>
  <si>
    <t>XFD_Front_end_interfaces_Mortgages_SMEs</t>
  </si>
  <si>
    <t>XFD_Customer_databases_Mortgages</t>
  </si>
  <si>
    <t>XFD_Customer_databases_Mortgages_Individuals</t>
  </si>
  <si>
    <t>XFD_Customer_databases_Mortgages_SMEs</t>
  </si>
  <si>
    <t>XFD_Collections_platform_external_integration</t>
  </si>
  <si>
    <t>XFD_Collections_platform_external_integration_Individuals</t>
  </si>
  <si>
    <t>XFD_Collections_platform_external_integration_SMEs</t>
  </si>
  <si>
    <t>XFD_Collections_enablement</t>
  </si>
  <si>
    <t>XFD_Collections_enablement_Call_center</t>
  </si>
  <si>
    <t>XFD_Collections_enablement_Advisors</t>
  </si>
  <si>
    <t>XFD_Online_functionality_Mortgages</t>
  </si>
  <si>
    <t>XFD_Online_functionality_Mortgages_Individuals</t>
  </si>
  <si>
    <t>XFD_Online_functionality_Mortgages_SMEs</t>
  </si>
  <si>
    <t>XFD_New_applications_online_Mortgages</t>
  </si>
  <si>
    <t>XFD_New_applications_online_Mortgages_Individuals</t>
  </si>
  <si>
    <t>XFD_New_applications_online_Mortgages_SMEs</t>
  </si>
  <si>
    <t>XFD_Electronic_statements_Mortgages</t>
  </si>
  <si>
    <t>XFD_Electronic_statements_Mortgages_Individuals</t>
  </si>
  <si>
    <t>XFD_Electronic_statements_Mortgages_SMEs</t>
  </si>
  <si>
    <t>Customer experience</t>
  </si>
  <si>
    <t>Data and analytics</t>
  </si>
  <si>
    <t>Process digitization</t>
  </si>
  <si>
    <t>Product management - Overarching</t>
  </si>
  <si>
    <t>Product management - Accounts</t>
  </si>
  <si>
    <t>Product management - Payments</t>
  </si>
  <si>
    <t>Product management - Cards</t>
  </si>
  <si>
    <t>Product management - Mortgages</t>
  </si>
  <si>
    <t>XFD_Data_analytics_in_product_design</t>
  </si>
  <si>
    <t>XFD_Data_informing_pricing_decisions</t>
  </si>
  <si>
    <t>XFD_Complementary_data_in_pricing_decisions</t>
  </si>
  <si>
    <t>XFD_Product_configuration_without_IT_Insurance</t>
  </si>
  <si>
    <t>XFD_Product_time_to_market</t>
  </si>
  <si>
    <t>XFD_Cross_channel_segmentation_Insurance</t>
  </si>
  <si>
    <t>XFD_Tracking_of_leads_Tied_agents</t>
  </si>
  <si>
    <t>XFD_Tracking_of_leads_Bank</t>
  </si>
  <si>
    <t>XFD_Tracking_of_leads_Branches</t>
  </si>
  <si>
    <t>XFD_Tracking_of_leads_Brokers</t>
  </si>
  <si>
    <t>XFD_Tracking_of_leads_Direct</t>
  </si>
  <si>
    <t>XFD_Coordination_with_external_partners</t>
  </si>
  <si>
    <t>XFD_Analytics_for_customer_retention</t>
  </si>
  <si>
    <t>XFD_Analytics_for_customer_retention_Tied_agents</t>
  </si>
  <si>
    <t>XFD_Analytics_for_customer_retention_Bank</t>
  </si>
  <si>
    <t>XFD_Analytics_for_customer_retention_Brokers</t>
  </si>
  <si>
    <t>XFD_Analytics_for_customer_retention_Direct</t>
  </si>
  <si>
    <t>XFD_Personalized_customer_acquisition</t>
  </si>
  <si>
    <t>XFD_Personalized_customer_acquisition_Tied_agents</t>
  </si>
  <si>
    <t>XFD_Personalized_customer_acquisition_Bank</t>
  </si>
  <si>
    <t>XFD_Personalized_customer_acquisition_Brokers</t>
  </si>
  <si>
    <t>XFD_Personalized_customer_acquisition_Direct</t>
  </si>
  <si>
    <t>XFD_Level_of_data_management_Sales_and_distribution</t>
  </si>
  <si>
    <t>XFD_Prospecting_tools</t>
  </si>
  <si>
    <t>XFD_Prospecting_tools_Tied_agents</t>
  </si>
  <si>
    <t>XFD_Prospecting_tools_Bank</t>
  </si>
  <si>
    <t>XFD_Prospecting_tools_Branches</t>
  </si>
  <si>
    <t>XFD_Prospecting_tools_Brokers</t>
  </si>
  <si>
    <t>XFD_Prospecting_tools_Direct</t>
  </si>
  <si>
    <t>XFD_Marketing_spend_optimization</t>
  </si>
  <si>
    <t>XFD_Marketing_spend_optimization_Tied_agents</t>
  </si>
  <si>
    <t>XFD_Marketing_spend_optimization_Bank</t>
  </si>
  <si>
    <t>XFD_Marketing_spend_optimization_Branches</t>
  </si>
  <si>
    <t>XFD_Marketing_spend_optimization_Brokers</t>
  </si>
  <si>
    <t>XFD_Marketing_spend_optimization_Direct</t>
  </si>
  <si>
    <t>XFD_Level_of_duplication_Customer_data_Sales_and_distribution</t>
  </si>
  <si>
    <t>XFD_Level_of_duplication_Functionality_Sales_and_distribution</t>
  </si>
  <si>
    <t>XFD_Integration_with_aggregator_websites</t>
  </si>
  <si>
    <t>XFD_Linking_online_offline_experiences</t>
  </si>
  <si>
    <t>XFD_Linking_online_offline_experiences_Tied_agents</t>
  </si>
  <si>
    <t>XFD_Linking_online_offline_experiences_Bank</t>
  </si>
  <si>
    <t>XFD_Linking_online_offline_experiences_Branches</t>
  </si>
  <si>
    <t>XFD_Linking_online_offline_experiences_Brokers</t>
  </si>
  <si>
    <t>XFD_Purchase_experience_optimization</t>
  </si>
  <si>
    <t>XFD_Purchase_experience_optimization_Tied_agents</t>
  </si>
  <si>
    <t>XFD_Purchase_experience_optimization_Bank</t>
  </si>
  <si>
    <t>XFD_Purchase_experience_optimization_Branches</t>
  </si>
  <si>
    <t>XFD_Purchase_experience_optimization_Brokers</t>
  </si>
  <si>
    <t>XFD_Purchase_experience_optimization_Direct</t>
  </si>
  <si>
    <t>XFD_Cross_distribution_support</t>
  </si>
  <si>
    <t>XFD_Cross_distribution_support_Tied_agents</t>
  </si>
  <si>
    <t>XFD_Cross_distribution_support_Bank</t>
  </si>
  <si>
    <t>XFD_Cross_distribution_support_Branches</t>
  </si>
  <si>
    <t>XFD_Cross_distribution_support_Brokers</t>
  </si>
  <si>
    <t>XFD_Cross_distribution_support_Direct</t>
  </si>
  <si>
    <t>XFD_Support_for_followup_on_abandoned_quotes</t>
  </si>
  <si>
    <t>XFD_Data_input_digitization_Sales_and_distribution</t>
  </si>
  <si>
    <t>XFD_Data_input_digitization_Sales_and_distribution_Tied_agents</t>
  </si>
  <si>
    <t>XFD_Data_input_digitization_Sales_and_distribution_Bank</t>
  </si>
  <si>
    <t>XFD_Data_input_digitization_Sales_and_distribution_Branches</t>
  </si>
  <si>
    <t>XFD_Data_input_digitization_Sales_and_distribution_Brokers</t>
  </si>
  <si>
    <t>XFD_Data_input_digitization_Sales_and_distribution_Direct</t>
  </si>
  <si>
    <t>XFD_Document_mgmt_digitization_Sales_and_distribution</t>
  </si>
  <si>
    <t>XFD_Automated_quote_generation</t>
  </si>
  <si>
    <t>XFD_Automated_quote_generation_Tied_agents</t>
  </si>
  <si>
    <t>XFD_Automated_quote_generation_Bank</t>
  </si>
  <si>
    <t>XFD_Automated_quote_generation_Branches</t>
  </si>
  <si>
    <t>XFD_Automated_quote_generation_Brokers</t>
  </si>
  <si>
    <t>XFD_Automated_quote_generation_Direct</t>
  </si>
  <si>
    <t>XFD_Level_of_STP_Sales_and_distribution</t>
  </si>
  <si>
    <t>XFD_Automated_alternative_product_recommendation</t>
  </si>
  <si>
    <t>XFD_Automatic_data_validation</t>
  </si>
  <si>
    <t>XFD_Data_input_digitization_Underwriting</t>
  </si>
  <si>
    <t>XFD_Document_mgmt_digitization_Underwriting</t>
  </si>
  <si>
    <t>XFD_Workflow_management_Underwriting</t>
  </si>
  <si>
    <t>XFD_External_integration_data_sources_Underwriting</t>
  </si>
  <si>
    <t>XFD_Automated_decision_support_Underwriting</t>
  </si>
  <si>
    <t>XFD_Level_of_STP_Underwriting</t>
  </si>
  <si>
    <t>XFD_Automated_regulatory_submissions</t>
  </si>
  <si>
    <t>XFD_Pricing_configuration_without_IT</t>
  </si>
  <si>
    <t>XFD_Cross_channel_data_visibility_Underwriting</t>
  </si>
  <si>
    <t>XFD_Level_of_data_management_Underwriting</t>
  </si>
  <si>
    <t>XFD_Pricing_optimization</t>
  </si>
  <si>
    <t>XFD_Performance_management_Underwriting</t>
  </si>
  <si>
    <t>XFD_Quality_optimization_Underwriting</t>
  </si>
  <si>
    <t>XFD_Level_of_duplication_Customer_data_Underwriting</t>
  </si>
  <si>
    <t>XFD_Level_of_duplication_Functionality_Underwriting</t>
  </si>
  <si>
    <t>XFD_Profitability_modeling</t>
  </si>
  <si>
    <t>XFD_Comprehensive_customer_data_Insurance</t>
  </si>
  <si>
    <t>XFD_Cross_channel_data_visibility_Policy_servicing</t>
  </si>
  <si>
    <t>XFD_Level_of_data_management_Policy_servicing</t>
  </si>
  <si>
    <t>XFD_Level_of_duplication_Customer_data_Policy_servicing</t>
  </si>
  <si>
    <t>XFD_Level_of_duplication_Functionality_Policy_servicing</t>
  </si>
  <si>
    <t>XFD_Level_of_visibility_External_partners</t>
  </si>
  <si>
    <t>XFD_Automated_checking_of_discounts_by_channel</t>
  </si>
  <si>
    <t>XFD_Data_input_digitization_Policy_servicing</t>
  </si>
  <si>
    <t>XFD_Document_mgmt_digitization_Policy_servicing</t>
  </si>
  <si>
    <t>XFD_Onboarding_error_rate</t>
  </si>
  <si>
    <t>XFD_Onboarding_error_rate_Tied_agents</t>
  </si>
  <si>
    <t>XFD_Onboarding_error_rate_Bank</t>
  </si>
  <si>
    <t>XFD_Onboarding_error_rate_Branches</t>
  </si>
  <si>
    <t>XFD_Onboarding_error_rate_Brokers</t>
  </si>
  <si>
    <t>XFD_Onboarding_error_rate_Direct</t>
  </si>
  <si>
    <t>XFD_Level_of_STP_Policy_servicing</t>
  </si>
  <si>
    <t>XFD_Electronic_statements_Insurance</t>
  </si>
  <si>
    <t>XFD_Automated_audit_trail</t>
  </si>
  <si>
    <t>XFD_Mobile_functionality_Policy_servicing</t>
  </si>
  <si>
    <t>XFD_Online_functionality_Policy_servicing</t>
  </si>
  <si>
    <t>XFD_Multichannel_customer_support</t>
  </si>
  <si>
    <t>XFD_Self_service_channel_adoption_Policy_servicing</t>
  </si>
  <si>
    <t>XFD_Preferred_support_channels_Policy_servicing</t>
  </si>
  <si>
    <t>XFD_Integrated_billing</t>
  </si>
  <si>
    <t>XFD_Support_for_claims_submissions</t>
  </si>
  <si>
    <t>XFD_Data_input_digitization_Claims</t>
  </si>
  <si>
    <t>XFD_Document_mgmt_digitization_Claims</t>
  </si>
  <si>
    <t>XFD_Workflow_management_Claims</t>
  </si>
  <si>
    <t>XFD_External_integration_data_sources_Claims</t>
  </si>
  <si>
    <t>XFD_Automated_decision_support_Claims</t>
  </si>
  <si>
    <t>XFD_Level_of_STP_Claims</t>
  </si>
  <si>
    <t>XFD_Structured_forms_Customer_communications_Claims</t>
  </si>
  <si>
    <t>XFD_Automation_for_fraud_detection_Claims</t>
  </si>
  <si>
    <t>XFD_Cross_channel_data_visibility_Claims</t>
  </si>
  <si>
    <t>XFD_Level_of_data_management_Claims</t>
  </si>
  <si>
    <t>XFD_Level_of_duplication_Customer_data_Claims</t>
  </si>
  <si>
    <t>XFD_Level_of_duplication_Functionality_Claims</t>
  </si>
  <si>
    <t>Microtargeting campaign management</t>
  </si>
  <si>
    <t>Microtargeting campaign management Call center</t>
  </si>
  <si>
    <t>Microtargeting campaign management PoS</t>
  </si>
  <si>
    <t>Microtargeting campaign management Sales force</t>
  </si>
  <si>
    <t>Microtargeting campaign management Online</t>
  </si>
  <si>
    <t>Campaigns combining products across portfolio</t>
  </si>
  <si>
    <t>Campaign configuration without IT</t>
  </si>
  <si>
    <t>Customer data for campaign management</t>
  </si>
  <si>
    <t>Multichannel campaign management automation</t>
  </si>
  <si>
    <t>Integration of sales and service functionality</t>
  </si>
  <si>
    <t>Sales force management</t>
  </si>
  <si>
    <t>Sales network configuration without IT</t>
  </si>
  <si>
    <t>Sales script based on customer attributes</t>
  </si>
  <si>
    <t>Sales script based on customer attributes Sales force</t>
  </si>
  <si>
    <t>Sales script based on customer attributes Call center</t>
  </si>
  <si>
    <t>Sales script based on customer attributes PoS</t>
  </si>
  <si>
    <t>Cross selling support</t>
  </si>
  <si>
    <t>Cross selling support Sales force</t>
  </si>
  <si>
    <t>Cross selling support Call center</t>
  </si>
  <si>
    <t>Cross selling support PoS</t>
  </si>
  <si>
    <t>Multichannel commercial systems</t>
  </si>
  <si>
    <t>Usability of channel tools</t>
  </si>
  <si>
    <t>Usability of channel tools Call center</t>
  </si>
  <si>
    <t>Usability of channel tools PoS</t>
  </si>
  <si>
    <t>Sales funnel support</t>
  </si>
  <si>
    <t>Campaign success tracking</t>
  </si>
  <si>
    <t>Marketing report configuration without IT</t>
  </si>
  <si>
    <t>Real time marketing and sales analytics</t>
  </si>
  <si>
    <t>Product catalog Order quotation support</t>
  </si>
  <si>
    <t>Product catalog Offer eligibility checking</t>
  </si>
  <si>
    <t>Comprehensive product catalog</t>
  </si>
  <si>
    <t>SID based product catalog</t>
  </si>
  <si>
    <t>Product catalog Integration with BSS landscape</t>
  </si>
  <si>
    <t>Proudct catalog Integration with OSS landscape</t>
  </si>
  <si>
    <t>Product catalog Leverage of residential by corporate</t>
  </si>
  <si>
    <t>Product catalog Integration across LOB</t>
  </si>
  <si>
    <t>Tariff configuration without IT</t>
  </si>
  <si>
    <t>Traditional product configuration without IT</t>
  </si>
  <si>
    <t>Non traditional product configuration without IT</t>
  </si>
  <si>
    <t>Product structure configuration without IT</t>
  </si>
  <si>
    <t>Product catalog Support for inheritance</t>
  </si>
  <si>
    <t>Product catalog Formulation of complete commercial description</t>
  </si>
  <si>
    <t>Product catalog Lifecycle management</t>
  </si>
  <si>
    <t>Product profitability calculation</t>
  </si>
  <si>
    <t>Self service channels Diagnostics</t>
  </si>
  <si>
    <t>Self service channels Diagnostics IVR</t>
  </si>
  <si>
    <t>Self service channels Diagnostics Online</t>
  </si>
  <si>
    <t>Self service channels Diagnostics APPS</t>
  </si>
  <si>
    <t>Self service channels Sales functionality</t>
  </si>
  <si>
    <t>Self service channels Sales functionality IVR</t>
  </si>
  <si>
    <t>Self service channels Sales functionality Online</t>
  </si>
  <si>
    <t>Self service channels Sales functionality APPS</t>
  </si>
  <si>
    <t>Product customization by customer</t>
  </si>
  <si>
    <t>Self service channels Real time usage</t>
  </si>
  <si>
    <t>Self service channels Real time usage IVR</t>
  </si>
  <si>
    <t>Self service channels Real time usage Online</t>
  </si>
  <si>
    <t>Self service channels Real time usage APPS</t>
  </si>
  <si>
    <t>Microblogging for customer interaction</t>
  </si>
  <si>
    <t>Social networking for customer interaction</t>
  </si>
  <si>
    <t>Self service channels Product management Business</t>
  </si>
  <si>
    <t>Self service channels Product management Consumer</t>
  </si>
  <si>
    <t>Self service channels Integration of customer data across LOB</t>
  </si>
  <si>
    <t>Self service channel configuration without IT</t>
  </si>
  <si>
    <t>Cross selling support Self service channels</t>
  </si>
  <si>
    <t>Sales script based on customer attributes IVR</t>
  </si>
  <si>
    <t>Sales script based on customer attributes Online</t>
  </si>
  <si>
    <t>Sales script based on customer attributes APPS</t>
  </si>
  <si>
    <t>Self service channels Ease of use</t>
  </si>
  <si>
    <t>Self service channels Ease of use IVR</t>
  </si>
  <si>
    <t>Self service channels Ease of use Online</t>
  </si>
  <si>
    <t>Self service channels Ease of use APPS</t>
  </si>
  <si>
    <t>Service representative functionality</t>
  </si>
  <si>
    <t>Service representative functionality Call center</t>
  </si>
  <si>
    <t>Service representative functionality PoS</t>
  </si>
  <si>
    <t>Agent interface Integration of customer data across LOB</t>
  </si>
  <si>
    <t>Agent interface Integration of data for commercial issue calls</t>
  </si>
  <si>
    <t>Agent interface Integration of data for commercial issue calls Call center</t>
  </si>
  <si>
    <t>Agent interface Integration of data for commercial issue calls PoS</t>
  </si>
  <si>
    <t>Agent interface Integration of data for order management</t>
  </si>
  <si>
    <t>Agent interface Integration of data for order management Call center</t>
  </si>
  <si>
    <t>Agent interface Integration of data for order management PoS</t>
  </si>
  <si>
    <t>Customer databases</t>
  </si>
  <si>
    <t>Customer data Quality</t>
  </si>
  <si>
    <t>Customer data Relationships across segments</t>
  </si>
  <si>
    <t>Customer data Integration across LOB</t>
  </si>
  <si>
    <t>Customer data 360 degree view</t>
  </si>
  <si>
    <t>Customer data Extendability</t>
  </si>
  <si>
    <t>Customer data Real time 360 degree view</t>
  </si>
  <si>
    <t>Sales closure tools</t>
  </si>
  <si>
    <t>Sales closure tools Call center</t>
  </si>
  <si>
    <t>Sales closure tools PoS</t>
  </si>
  <si>
    <t>Sales closure tools Sales force</t>
  </si>
  <si>
    <t>Automated technical and commercial validation</t>
  </si>
  <si>
    <t>Automated technical and commercial validation IVR</t>
  </si>
  <si>
    <t>Automated technical and commercial validation Online</t>
  </si>
  <si>
    <t>Automated technical and commercial validation Call center</t>
  </si>
  <si>
    <t>Automated technical and commercial validation PoS</t>
  </si>
  <si>
    <t>Automated technical and commercial validation Sales force</t>
  </si>
  <si>
    <t>Automated credit scoring</t>
  </si>
  <si>
    <t>Front office back office integration</t>
  </si>
  <si>
    <t>Front office back office integration IVR</t>
  </si>
  <si>
    <t>Front office back office integration Online</t>
  </si>
  <si>
    <t>Front office back office integration Call center</t>
  </si>
  <si>
    <t>Front office back office integration PoS</t>
  </si>
  <si>
    <t>Front office back office integration Sales force</t>
  </si>
  <si>
    <t>Bundle order as single order</t>
  </si>
  <si>
    <t>Order management system configuration without IT</t>
  </si>
  <si>
    <t>Automated risk management for real time customer approval</t>
  </si>
  <si>
    <t>Real time tracking of user requests</t>
  </si>
  <si>
    <t>Real time tracking of user requests Call center</t>
  </si>
  <si>
    <t>Real time tracking of user requests PoS</t>
  </si>
  <si>
    <t>Real time tracking of user requests Sales force</t>
  </si>
  <si>
    <t>Real time tracking of user requests IVR</t>
  </si>
  <si>
    <t>Real time tracking of user requests Online</t>
  </si>
  <si>
    <t>Level of duplication in data entry</t>
  </si>
  <si>
    <t>Level of duplication in data entry Call center</t>
  </si>
  <si>
    <t>Level of duplication in data entry PoS</t>
  </si>
  <si>
    <t>Level of duplication in data entry Sales force</t>
  </si>
  <si>
    <t>Ticket management</t>
  </si>
  <si>
    <t>Real time tracking of user tickets</t>
  </si>
  <si>
    <t>Real time tracking of user tickets Call center</t>
  </si>
  <si>
    <t>Real time tracking of user tickets PoS</t>
  </si>
  <si>
    <t>Real time tracking of user tickets Sales force</t>
  </si>
  <si>
    <t>Real time tracking of user tickets IVR</t>
  </si>
  <si>
    <t>Real time tracking of user tickets Online</t>
  </si>
  <si>
    <t>Retention workflow management</t>
  </si>
  <si>
    <t>Customer data for retention processes</t>
  </si>
  <si>
    <t>Customer SLA management Automated billing</t>
  </si>
  <si>
    <t>Customer SLA management Event reporting</t>
  </si>
  <si>
    <t>Customer SLA configuration without IT</t>
  </si>
  <si>
    <t>Configurability of ticket management workflow</t>
  </si>
  <si>
    <t>Mobile payments</t>
  </si>
  <si>
    <t>Automation of B2B billing</t>
  </si>
  <si>
    <t>Integration of third party billing</t>
  </si>
  <si>
    <t>Integration of billing across LOB</t>
  </si>
  <si>
    <t>Integrated billing of multi device and multi user packs</t>
  </si>
  <si>
    <t>Billing system configuration without IT</t>
  </si>
  <si>
    <t>Time to compute all post paid bills</t>
  </si>
  <si>
    <t>Customer balance adjustment management</t>
  </si>
  <si>
    <t>Filtering of billing deviations</t>
  </si>
  <si>
    <t>Dispute management</t>
  </si>
  <si>
    <t>Integration of rating policies across LOB</t>
  </si>
  <si>
    <t>Integrated rating of multi user and multi device packs</t>
  </si>
  <si>
    <t>Real time rating across products</t>
  </si>
  <si>
    <t>Integration of collection and risk management</t>
  </si>
  <si>
    <t>Collection workflow automation</t>
  </si>
  <si>
    <t>Integration of collection processes across LOB</t>
  </si>
  <si>
    <t>Tracking of collection workflow</t>
  </si>
  <si>
    <t>Product bundle configuration without IT</t>
  </si>
  <si>
    <t>Real time data synchronization</t>
  </si>
  <si>
    <t>BSS OSS interface</t>
  </si>
  <si>
    <t>Automated order management notifications</t>
  </si>
  <si>
    <t>Automation of mobile activation</t>
  </si>
  <si>
    <t>Automation of VAS activation</t>
  </si>
  <si>
    <t>Automation of DSL provisioning</t>
  </si>
  <si>
    <t>Automation of IPTV provisioning</t>
  </si>
  <si>
    <t>Automation of third party product provisioning</t>
  </si>
  <si>
    <t>Integration of provisioning and logistics</t>
  </si>
  <si>
    <t>Integration of provisioning and workforce management</t>
  </si>
  <si>
    <t>Order management for product bundles</t>
  </si>
  <si>
    <t>Provisioning process configuration without IT</t>
  </si>
  <si>
    <t>Order modification after provisioning started</t>
  </si>
  <si>
    <t>Real time end to end service performance reporting</t>
  </si>
  <si>
    <t>End to end service and network assurance</t>
  </si>
  <si>
    <t>Automation of network repair and restoration</t>
  </si>
  <si>
    <t>Use of GIS in network planning and maintenance</t>
  </si>
  <si>
    <t>Network management system complexity</t>
  </si>
  <si>
    <t>Integration among access and core network management systems</t>
  </si>
  <si>
    <t>Network infrastructure asset database</t>
  </si>
  <si>
    <t>Network inventory database fragmentation</t>
  </si>
  <si>
    <t>Asset management system configuration without IT</t>
  </si>
  <si>
    <t>Real time network synchronization</t>
  </si>
  <si>
    <t>Network installation support</t>
  </si>
  <si>
    <t>Network planning and construction support</t>
  </si>
  <si>
    <t>Network investment decision support</t>
  </si>
  <si>
    <t>Automation of lifecycle management of resource order requests</t>
  </si>
  <si>
    <t>Integration of network performance management systems</t>
  </si>
  <si>
    <t>Automation of mediation</t>
  </si>
  <si>
    <t>Use of GPS in workforce management</t>
  </si>
  <si>
    <t>Workforce management as key enabler of efficiency</t>
  </si>
  <si>
    <t>Workforce management and logistics oordination across LOB</t>
  </si>
  <si>
    <t>Configurability of workforce management system</t>
  </si>
  <si>
    <t>Dynamic workforce management</t>
  </si>
  <si>
    <t>Automation in real time workforce capacity planning</t>
  </si>
  <si>
    <t>Partner management Content</t>
  </si>
  <si>
    <t>Partner management Mobile payments</t>
  </si>
  <si>
    <t>Partner management Resellers</t>
  </si>
  <si>
    <t>Integration of shop IT and supply chain management</t>
  </si>
  <si>
    <t>Configurability of logistics system</t>
  </si>
  <si>
    <t>Automation of inter carrier billing and settlement</t>
  </si>
  <si>
    <t>Synchronization between risk management and fraud detection</t>
  </si>
  <si>
    <t>Fraud detection Real time tracking</t>
  </si>
  <si>
    <t>Risk and fraud management across LOB</t>
  </si>
  <si>
    <t>Configurability of fraud management and risk scoring</t>
  </si>
  <si>
    <t>Fraud detection Advanced algorithms</t>
  </si>
  <si>
    <t>Inheritance of offers from rating and billing engines</t>
  </si>
  <si>
    <t>Automation of revenue assurance</t>
  </si>
  <si>
    <t>Use of unstructured data in BI</t>
  </si>
  <si>
    <t>Big data analytics</t>
  </si>
  <si>
    <t>Microblogging for customer intelligence</t>
  </si>
  <si>
    <t>Social networking for customer intelligence</t>
  </si>
  <si>
    <t>Multi-sector</t>
  </si>
  <si>
    <t>Sales</t>
  </si>
  <si>
    <t>Distribution and metering</t>
  </si>
  <si>
    <t>Trading</t>
  </si>
  <si>
    <t>Generation</t>
  </si>
  <si>
    <t>XFD_Presentation_of_production_information</t>
  </si>
  <si>
    <t>XFD_Optimization_of_fuel_efficiency</t>
  </si>
  <si>
    <t>XFD_Support_for_generation_from_renewables</t>
  </si>
  <si>
    <t>XFD_Centralization_of_power_plant_dispatching</t>
  </si>
  <si>
    <t>XFD_Management_of_planned_outages</t>
  </si>
  <si>
    <t>XFD_Power_plant_documentation</t>
  </si>
  <si>
    <t>XFD_Market_data_Automated_collection</t>
  </si>
  <si>
    <t>XFD_Market_data_Integration_from_various_sources</t>
  </si>
  <si>
    <t>XFD_Market_data_Access_by_other_applications</t>
  </si>
  <si>
    <t>XFD_Decision_support_Granularity_of_data</t>
  </si>
  <si>
    <t>XFD_Decision_support_Types_of_data_dispatched</t>
  </si>
  <si>
    <t>XFD_Decision_support_Optimization_models</t>
  </si>
  <si>
    <t>XFD_Risk_management_Automated_reports</t>
  </si>
  <si>
    <t>XFD_Risk_management_Integration_between_commoties_and_markets</t>
  </si>
  <si>
    <t>XFD_Risk_management_Integration_with_deal_capture</t>
  </si>
  <si>
    <t>XFD_Risk_reporting_Types_of_data_provided</t>
  </si>
  <si>
    <t>XFD_Automation_of_deal_capture</t>
  </si>
  <si>
    <t>XFD_Participation_in_electronic_market</t>
  </si>
  <si>
    <t>XFD_Automation_of_mid_and_back_office</t>
  </si>
  <si>
    <t>XFD_Level_of_STP_Post_deal_capture</t>
  </si>
  <si>
    <t>XFD_Level_of_integration_among_transaction_systems</t>
  </si>
  <si>
    <t>XFD_Risk_assessment_frequency</t>
  </si>
  <si>
    <t>XFD_Risk_controlling_coverage</t>
  </si>
  <si>
    <t>XFD_Risk_evaluation_methodology</t>
  </si>
  <si>
    <t>XFD_GIS_Granularity_of_data</t>
  </si>
  <si>
    <t>XFD_GIS_Integration_with_ERP_and_SCADA</t>
  </si>
  <si>
    <t>XFD_GIS_Data_editing</t>
  </si>
  <si>
    <t>XFD_AM_system_Types_of_data_stored</t>
  </si>
  <si>
    <t>XFD_AM_system_Use_of_data</t>
  </si>
  <si>
    <t>XFD_Meter_reading_Data_validation</t>
  </si>
  <si>
    <t>XFD_Smart_grid_technologies_Deployment_to_date</t>
  </si>
  <si>
    <t>XFD_Smart_grid_implementation_Coordination_across_BUs</t>
  </si>
  <si>
    <t>XFD_Smart_grid_implementation_Role_of_IT</t>
  </si>
  <si>
    <t>XFD_Support_for_integration_of_decentral_sources</t>
  </si>
  <si>
    <t>XFD_Smart_grid_technologies_impact_on_network_operations</t>
  </si>
  <si>
    <t>XFD_Smart_grid_technologies_Impact_on_customers</t>
  </si>
  <si>
    <t>XFD_AM_system_Support_for_maintenance_planning</t>
  </si>
  <si>
    <t>XFD_AM_system_Support_for_investment_planning</t>
  </si>
  <si>
    <t>XFD_Automation_of_field_force_planning</t>
  </si>
  <si>
    <t>XFD_Allocation_and_reconciliation_Automation_DandM</t>
  </si>
  <si>
    <t>XFD_Allocation_and_reconciliation_with_other_parties_DandM</t>
  </si>
  <si>
    <t>XFD_Meter_reading_technology</t>
  </si>
  <si>
    <t>XFD_Support_for_load_balancing_and_quality_management</t>
  </si>
  <si>
    <t>XFD_Support_for_outage_detection_and_resolution</t>
  </si>
  <si>
    <t>XFD_Support_for_meter_data_management</t>
  </si>
  <si>
    <t>XFD_Demand_response_support_for_in_home_generation</t>
  </si>
  <si>
    <t>XFD_General_Field_force_use_of_mobile_devices</t>
  </si>
  <si>
    <t>XFD_Standardized_interfaces_Customer_data_exchange_Sales_companies</t>
  </si>
  <si>
    <t>XFD_Meter_reading_Field_force_use_of_mobile_devices</t>
  </si>
  <si>
    <t>XFD_Meter_reading_Residential_Automation</t>
  </si>
  <si>
    <t>XFD_Billing_provisions</t>
  </si>
  <si>
    <t>XFD_Smart_home_functionality</t>
  </si>
  <si>
    <t>XFD_Complexity_of_product_portfolio</t>
  </si>
  <si>
    <t>XFD_Level_of_channel_integration</t>
  </si>
  <si>
    <t>XFD_Level_of_availability_and_quality_Customer_data</t>
  </si>
  <si>
    <t>XFD_Level_of_duplication_Functionality_Customer_info_systems</t>
  </si>
  <si>
    <t>XFD_Performance_management_of_customer_processes</t>
  </si>
  <si>
    <t>XFD_Quotation_and_pricing_support_B2B</t>
  </si>
  <si>
    <t>XFD_Level_of_duplication_Data_entry</t>
  </si>
  <si>
    <t>XFD_Use_of_workflow_management_systems</t>
  </si>
  <si>
    <t>XFD_Standardized_interfaces_Customer_data_exchange_Distribution_companies</t>
  </si>
  <si>
    <t>XFD_Allocation_and_reconciliation_Automation_Sales</t>
  </si>
  <si>
    <t>XFD_Allocation_and_reconciliation_with_other_parties_Sales</t>
  </si>
  <si>
    <t>XFD_Customer_administration_systems_Customization</t>
  </si>
  <si>
    <t>XFD_Customer_administration_systems_B2C_stage</t>
  </si>
  <si>
    <t>XFD_Cross_and_upselling_support</t>
  </si>
  <si>
    <t>XFD_Fragmentation_of_functionality_Move_customer</t>
  </si>
  <si>
    <t>XFD_Use_of_self_service_systems</t>
  </si>
  <si>
    <t>XFD_Time_to_implement_new_product_or_bundle</t>
  </si>
  <si>
    <t>XFD_Support_for_end_user_processes</t>
  </si>
  <si>
    <t>XFD_Customer_segmenation_and_value_assessment</t>
  </si>
  <si>
    <t>XFD_Campaign_support</t>
  </si>
  <si>
    <t>Policy servicing</t>
  </si>
  <si>
    <t>Claims</t>
  </si>
  <si>
    <t>Underwriting</t>
  </si>
  <si>
    <t>Sales and distribution</t>
  </si>
  <si>
    <t>Product development</t>
  </si>
  <si>
    <t>Market and sales management</t>
  </si>
  <si>
    <t>Service management</t>
  </si>
  <si>
    <t>Resource management</t>
  </si>
  <si>
    <t>Partner management</t>
  </si>
  <si>
    <t>Enterprise management</t>
  </si>
  <si>
    <t>XFD_Customer_segmentation</t>
  </si>
  <si>
    <t>Multi-domain</t>
  </si>
  <si>
    <t>XFD_Sales_dialogue_support_PoS</t>
  </si>
  <si>
    <t>XFD_Sales_dialogue_support_Sales_force</t>
  </si>
  <si>
    <t>XFC_IT_spend_By_Expenses</t>
  </si>
  <si>
    <t>XFC_IT_spend_By_IT_spend</t>
  </si>
  <si>
    <t>XFC_IT_spend_PandL_By_Revenues</t>
  </si>
  <si>
    <t>XFC_IT_spend_PandL_By_IT_spend</t>
  </si>
  <si>
    <t>XFC_IT_spend_PandL_By_Expenses</t>
  </si>
  <si>
    <t>XFC_ADM_spend_By_IT_spend</t>
  </si>
  <si>
    <t>XFC_AD_spend_By_IT_spend</t>
  </si>
  <si>
    <t>XFC_AM_spend_By_IT_spend</t>
  </si>
  <si>
    <t>XFC_ADM_spend_By_Expenses</t>
  </si>
  <si>
    <t>XFC_AD_spend_By_Expenses</t>
  </si>
  <si>
    <t>XFC_AM_spend_By_Expenses</t>
  </si>
  <si>
    <t>XFC_ADM_spend_PandL_By_Revenues</t>
  </si>
  <si>
    <t>XFC_AD_spend_PandL_By_Revenues</t>
  </si>
  <si>
    <t>XFC_AM_spend_PandL_By_Revenues</t>
  </si>
  <si>
    <t>XFC_ADM_spend_PandL_By_IT_spend</t>
  </si>
  <si>
    <t>XFC_AD_spend_PandL_By_IT_spend</t>
  </si>
  <si>
    <t>XFC_AM_spend_PandL_By_IT_spend</t>
  </si>
  <si>
    <t>XFC_ADM_spend_PandL_By_Expenses</t>
  </si>
  <si>
    <t>XFC_AD_spend_PandL_By_Expenses</t>
  </si>
  <si>
    <t>XFC_AM_spend_PandL_By_Expenses</t>
  </si>
  <si>
    <t>XFC_Infra_spend_By_IT_spend</t>
  </si>
  <si>
    <t>XFC_Servers_spend_By_IT_spend</t>
  </si>
  <si>
    <t>XFC_DC_spend_By_IT_spend</t>
  </si>
  <si>
    <t>XFC_Other_servers_spend_By_IT_spend</t>
  </si>
  <si>
    <t>XFC_EUS_spend_By_IT_spend</t>
  </si>
  <si>
    <t>XFC_Desktop_spend_By_IT_spend</t>
  </si>
  <si>
    <t>XFC_Help_desk_spend_By_IT_spend</t>
  </si>
  <si>
    <t>XFC_NTS_spend_By_IT_spend</t>
  </si>
  <si>
    <t>XFC_Networking_spend_By_IT_spend</t>
  </si>
  <si>
    <t>XFC_Telecoms_spend_By_IT_spend</t>
  </si>
  <si>
    <t>XFC_Infra_spend_By_Expenses</t>
  </si>
  <si>
    <t>XFC_Servers_spend_By_Expenses</t>
  </si>
  <si>
    <t>XFC_DC_spend_By_Expenses</t>
  </si>
  <si>
    <t>XFC_Other_servers_spend_By_Expenses</t>
  </si>
  <si>
    <t>XFC_EUS_spend_By_Expenses</t>
  </si>
  <si>
    <t>XFC_Desktop_spend_By_Expenses</t>
  </si>
  <si>
    <t>XFC_Help_desk_spend_By_Expenses</t>
  </si>
  <si>
    <t>XFC_NTS_spend_By_Expenses</t>
  </si>
  <si>
    <t>XFC_Networking_spend_By_Expenses</t>
  </si>
  <si>
    <t>XFC_Telecoms_spend_By_Expenses</t>
  </si>
  <si>
    <t>XFC_Infra_spend_PandL_By_Revenues</t>
  </si>
  <si>
    <t>XFC_Servers_spend_PandL_By_Revenues</t>
  </si>
  <si>
    <t>XFC_DC_spend_PandL_By_Revenues</t>
  </si>
  <si>
    <t>XFC_Other_servers_spend_PandL_By_Revenues</t>
  </si>
  <si>
    <t>XFC_EUS_spend_PandL_By_Revenues</t>
  </si>
  <si>
    <t>XFC_Desktop_spend_PandL_By_Revenues</t>
  </si>
  <si>
    <t>XFC_Help_desk_spend_PandL_By_Revenues</t>
  </si>
  <si>
    <t>XFC_NTS_spend_PandL_By_Revenues</t>
  </si>
  <si>
    <t>XFC_Networking_spend_PandL_By_Revenues</t>
  </si>
  <si>
    <t>XFC_Telecoms_spend_PandL_By_Revenues</t>
  </si>
  <si>
    <t>XFC_Infra_spend_PandL_By_IT_spend</t>
  </si>
  <si>
    <t>XFC_Servers_spend_PandL_By_IT_spend</t>
  </si>
  <si>
    <t>XFC_DC_spend_PandL_By_IT_spend</t>
  </si>
  <si>
    <t>XFC_Other_servers_spend_PandL_By_IT_spend</t>
  </si>
  <si>
    <t>XFC_EUS_spend_PandL_By_IT_spend</t>
  </si>
  <si>
    <t>XFC_Desktop_spend_PandL_By_IT_spend</t>
  </si>
  <si>
    <t>XFC_Help_desk_spend_PandL_By_IT_spend</t>
  </si>
  <si>
    <t>XFC_NTS_spend_PandL_By_IT_spend</t>
  </si>
  <si>
    <t>XFC_Networking_spend_PandL_By_IT_spend</t>
  </si>
  <si>
    <t>XFC_Telecoms_spend_PandL_By_IT_spend</t>
  </si>
  <si>
    <t>XFC_Infra_spend_PandL_By_Expenses</t>
  </si>
  <si>
    <t>XFC_Servers_spend_PandL_By_Expenses</t>
  </si>
  <si>
    <t>XFC_DC_spend_PandL_By_Expenses</t>
  </si>
  <si>
    <t>XFC_Other_servers_spend_PandL_By_Expenses</t>
  </si>
  <si>
    <t>XFC_EUS_spend_PandL_By_Expenses</t>
  </si>
  <si>
    <t>XFC_Desktop_spend_PandL_By_Expenses</t>
  </si>
  <si>
    <t>XFC_Help_desk_spend_PandL_By_Expenses</t>
  </si>
  <si>
    <t>XFC_NTS_spend_PandL_By_Expenses</t>
  </si>
  <si>
    <t>XFC_Networking_spend_PandL_By_Expenses</t>
  </si>
  <si>
    <t>XFC_Telecoms_spend_PandL_By_Expenses</t>
  </si>
  <si>
    <t>XFC_IT_FTE_By_Company_FTE</t>
  </si>
  <si>
    <t>XFC_ADM_FTE_By_Company_FTE</t>
  </si>
  <si>
    <t>XFC_AD_FTE_By_Company_FTE</t>
  </si>
  <si>
    <t>XFC_AM_FTE_By_Company_FTE</t>
  </si>
  <si>
    <t>XFC_Infra_FTE_By_Company_FTE</t>
  </si>
  <si>
    <t>XFC_Servers_FTE_By_Company_FTE</t>
  </si>
  <si>
    <t>XFC_DC_FTE_By_Company_FTE</t>
  </si>
  <si>
    <t>XFC_Other_servers_FTE_By_Company_FTE</t>
  </si>
  <si>
    <t>XFC_Desktop_FTE_By_Company_FTE</t>
  </si>
  <si>
    <t>XFC_Help_desk_FTE_By_Company_FTE</t>
  </si>
  <si>
    <t>XFC_NTS_FTE_By_Company_FTE</t>
  </si>
  <si>
    <t>XFC_Networking_FTE_By_Company_FTE</t>
  </si>
  <si>
    <t>XFC_Telecoms_FTE_By_Company_FTE</t>
  </si>
  <si>
    <t>XFC_EUS_FTE_By_Company_FTE</t>
  </si>
  <si>
    <t>P10</t>
  </si>
  <si>
    <t>P11</t>
  </si>
  <si>
    <t>LookupPeer10Name</t>
  </si>
  <si>
    <t>LookupPeer11Name</t>
  </si>
  <si>
    <t>Global large entities</t>
  </si>
  <si>
    <t>#P10N#</t>
  </si>
  <si>
    <t>#P11N#</t>
  </si>
  <si>
    <t>RC*</t>
  </si>
  <si>
    <t>SG10</t>
  </si>
  <si>
    <t>SG11</t>
  </si>
  <si>
    <t>SG12</t>
  </si>
  <si>
    <t>SG13</t>
  </si>
  <si>
    <t>SG14</t>
  </si>
  <si>
    <t>SG15</t>
  </si>
  <si>
    <t>SG16</t>
  </si>
  <si>
    <t>Total</t>
  </si>
  <si>
    <t>XFC_ADM_capabilities</t>
  </si>
  <si>
    <t>XFC_Application_maintenance</t>
  </si>
  <si>
    <t>Subtopic</t>
  </si>
  <si>
    <t>Project delivery</t>
  </si>
  <si>
    <t>Application landscape</t>
  </si>
  <si>
    <t>IT business relationship</t>
  </si>
  <si>
    <t>IT budget and strategy</t>
  </si>
  <si>
    <t>Governance</t>
  </si>
  <si>
    <t>DC process maturity</t>
  </si>
  <si>
    <t>DC organization</t>
  </si>
  <si>
    <t>DC pricing</t>
  </si>
  <si>
    <t>DC incident management</t>
  </si>
  <si>
    <t>Lean management</t>
  </si>
  <si>
    <t>Innovation and new products</t>
  </si>
  <si>
    <t>Career development</t>
  </si>
  <si>
    <t>Resource and skill management</t>
  </si>
  <si>
    <t>Metrics</t>
  </si>
  <si>
    <t>Offshoring</t>
  </si>
  <si>
    <t>Outsourcing</t>
  </si>
  <si>
    <t>O&amp;O strategy</t>
  </si>
  <si>
    <t>Sourcing strategy</t>
  </si>
  <si>
    <t>Contractor management</t>
  </si>
  <si>
    <t>Vendor management</t>
  </si>
  <si>
    <t>Purchasing and software procurement</t>
  </si>
  <si>
    <t>Security in projects</t>
  </si>
  <si>
    <t>Security KPIs</t>
  </si>
  <si>
    <t>Security processes</t>
  </si>
  <si>
    <t>Firewalls and encryption</t>
  </si>
  <si>
    <t>Security organization</t>
  </si>
  <si>
    <t>Security new tools</t>
  </si>
  <si>
    <t>Security incidents and problems</t>
  </si>
  <si>
    <t>Security vulnerabilities</t>
  </si>
  <si>
    <t>Threat analysis</t>
  </si>
  <si>
    <t>Input/ Subtopic</t>
  </si>
  <si>
    <t>Input/ Area/ Dimension</t>
  </si>
  <si>
    <t>XFC_Architecture_capabilities</t>
  </si>
  <si>
    <t>XFC_Architecture_complexity</t>
  </si>
  <si>
    <t>XFC_Data_architecture</t>
  </si>
  <si>
    <t>XFC_Demand_management_capabilities</t>
  </si>
  <si>
    <t>XFC_Project_portfolio_management</t>
  </si>
  <si>
    <t>XFC_End_user_computing</t>
  </si>
  <si>
    <t>XFC_Help_desk</t>
  </si>
  <si>
    <t>XFC_Networking_and_telecoms</t>
  </si>
  <si>
    <t>XFC_Data_center_capabilities</t>
  </si>
  <si>
    <t>XFC_Data_center_assurance</t>
  </si>
  <si>
    <t>XFC_Data_center_complexity</t>
  </si>
  <si>
    <t>XFC_IT_organization_and_governance</t>
  </si>
  <si>
    <t>XFC_IT_HR_management</t>
  </si>
  <si>
    <t>XFC_IT_security_capabilities</t>
  </si>
  <si>
    <t>XFC_Sourcing_capabilities</t>
  </si>
  <si>
    <t>XFC_Infrastructure_sourcing</t>
  </si>
  <si>
    <t>XFC_O&amp;O</t>
  </si>
  <si>
    <t>XFC_Purchasing_and_software_procurement</t>
  </si>
  <si>
    <t>XFC_Vendor_management</t>
  </si>
  <si>
    <t>XFC_Contractor_management</t>
  </si>
  <si>
    <t>XFC_Sourcing_strategy</t>
  </si>
  <si>
    <t>XFC_Offshoring</t>
  </si>
  <si>
    <t>XFC_Outsourcing</t>
  </si>
  <si>
    <t>XFC_O&amp;O_strategy</t>
  </si>
  <si>
    <t>XFC_Threat_analysis</t>
  </si>
  <si>
    <t>XFC_Security_vulnerabilities</t>
  </si>
  <si>
    <t>XFC_Security_new_tools</t>
  </si>
  <si>
    <t>XFC_Security_incidents_and_problems</t>
  </si>
  <si>
    <t>XFC_Security_organization</t>
  </si>
  <si>
    <t>XFC_Security_processes</t>
  </si>
  <si>
    <t>XFC_Security_KPIs</t>
  </si>
  <si>
    <t>XFC_Security_in_projects</t>
  </si>
  <si>
    <t>XFC_Firewalls_and_encryption</t>
  </si>
  <si>
    <t>XFC_Project_delivery</t>
  </si>
  <si>
    <t>XFC_Application_landscape</t>
  </si>
  <si>
    <t>XFC_DC_process_maturity</t>
  </si>
  <si>
    <t>XFC_DC_organization</t>
  </si>
  <si>
    <t>XFC_DC_pricing</t>
  </si>
  <si>
    <t>XFC_DC_incident_management</t>
  </si>
  <si>
    <t>XFC_IT_business_relationship</t>
  </si>
  <si>
    <t>XFC_IT_budget_and_strategy</t>
  </si>
  <si>
    <t>XFC_Governance</t>
  </si>
  <si>
    <t>XFC_Lean_management</t>
  </si>
  <si>
    <t>XFC_Innovation_and_new_products</t>
  </si>
  <si>
    <t>XFC_Career_development</t>
  </si>
  <si>
    <t>XFC_Resource_and_skill_management</t>
  </si>
  <si>
    <t>XFC_Metrics</t>
  </si>
  <si>
    <t>DC demand and capacity</t>
  </si>
  <si>
    <t>XFC_DC_demand_and_capacity</t>
  </si>
  <si>
    <t>Area/ Dimension</t>
  </si>
  <si>
    <t>ATM infrastructure</t>
  </si>
  <si>
    <t>ATM</t>
  </si>
  <si>
    <t>XFC_ATM_spend_By_Revenues</t>
  </si>
  <si>
    <t>XFC_ATM_spend_PandL_By_Expenses</t>
  </si>
  <si>
    <t>XFC_ATM_spend_PandL_By_IT_spend</t>
  </si>
  <si>
    <t>XFC_ATM_spend_PandL_By_Revenues</t>
  </si>
  <si>
    <t>XFC_ATM_spend_By_Expenses</t>
  </si>
  <si>
    <t>XFC_ATM_spend_By_IT_spend</t>
  </si>
  <si>
    <t>XFC_ATM_FTE_By_Company_FTE</t>
  </si>
  <si>
    <t>Calculation rules</t>
  </si>
  <si>
    <t>Show aggregated result (per client) only if percentage of blank answers &lt;=</t>
  </si>
  <si>
    <t>NB: Lower values yield fewer aggregated results</t>
  </si>
  <si>
    <t>NB: Higher values yield fewer aggregated results</t>
  </si>
  <si>
    <t>Show aggregated result (per group) only if number of non-blank data points &gt;</t>
  </si>
  <si>
    <t>Reference data &gt;&gt;&gt;</t>
  </si>
  <si>
    <t>Peer group statistics</t>
  </si>
  <si>
    <t>Group 1</t>
  </si>
  <si>
    <t>Group 5</t>
  </si>
  <si>
    <t>Group 4</t>
  </si>
  <si>
    <t>Group 3</t>
  </si>
  <si>
    <t>Group 2</t>
  </si>
  <si>
    <t>RawDataG1MaskRow</t>
  </si>
  <si>
    <t>RawDataG2MaskRow</t>
  </si>
  <si>
    <t>RawDataG3MaskRow</t>
  </si>
  <si>
    <t>RawDataG4MaskRow</t>
  </si>
  <si>
    <t>RawDataG5MaskRow</t>
  </si>
  <si>
    <t>All data column index</t>
  </si>
  <si>
    <t>All data row index</t>
  </si>
  <si>
    <t>RD row</t>
  </si>
  <si>
    <t>ZEROS NOT INCLUDED IN AGGREGATIONS - CORRECT??</t>
  </si>
  <si>
    <t>in mn</t>
  </si>
  <si>
    <t>in bn</t>
  </si>
  <si>
    <t>Operating expenses</t>
  </si>
  <si>
    <t>Pass RuleofN</t>
  </si>
  <si>
    <t>XFC_IT_capabilities</t>
  </si>
  <si>
    <t>IT capabilities</t>
  </si>
  <si>
    <t>By dimension</t>
  </si>
  <si>
    <t>Accounts</t>
  </si>
  <si>
    <t>Payments</t>
  </si>
  <si>
    <t>Cards</t>
  </si>
  <si>
    <t>Mortgages</t>
  </si>
  <si>
    <t>Topic/ Domain</t>
  </si>
  <si>
    <t>Input/ Topic/ Domain</t>
  </si>
  <si>
    <t>XFC_Process_digitization</t>
  </si>
  <si>
    <t>XFC_Data_and_analytics</t>
  </si>
  <si>
    <t>XFC_Customer_experience</t>
  </si>
  <si>
    <t>XFC_Other_effectiveness</t>
  </si>
  <si>
    <t>NB: Calculated as unweighted average over 19 capabilities topics</t>
  </si>
  <si>
    <t>XFC_IT_effectiveness</t>
  </si>
  <si>
    <t>IT effectiveness</t>
  </si>
  <si>
    <t>Process digitization and automation</t>
  </si>
  <si>
    <t>Data and advanced analytics</t>
  </si>
  <si>
    <t>Customer experience and multichannel interaction</t>
  </si>
  <si>
    <t>XFC_Channel_management</t>
  </si>
  <si>
    <t>XFC_Channels_Process_digitization</t>
  </si>
  <si>
    <t>XFC_Channels_Data_and_analytics</t>
  </si>
  <si>
    <t>XFC_Channels_Customer_experience</t>
  </si>
  <si>
    <t>XFC_Channels_Other_effectiveness</t>
  </si>
  <si>
    <t>XFC_Customer_management</t>
  </si>
  <si>
    <t>XFC_Customers_Process_digitization</t>
  </si>
  <si>
    <t>XFC_Customers_Data_and_analytics</t>
  </si>
  <si>
    <t>XFC_Customers_Customer_experience</t>
  </si>
  <si>
    <t>XFC_Customers_Other_effectiveness</t>
  </si>
  <si>
    <t>XFC_Risk_Process_digitization</t>
  </si>
  <si>
    <t>XFC_Risk_Data_and_analytics</t>
  </si>
  <si>
    <t>XFC_Risk_Customer_experience</t>
  </si>
  <si>
    <t>XFC_Risk_Other_effectiveness</t>
  </si>
  <si>
    <t>XFC_Risk_and_compliance</t>
  </si>
  <si>
    <t>XFC_Product_management</t>
  </si>
  <si>
    <t>XFC_Products_Process_digitization</t>
  </si>
  <si>
    <t>XFC_Products_Data_and_analytics</t>
  </si>
  <si>
    <t>XFC_Products_Customer_experience</t>
  </si>
  <si>
    <t>XFC_Products_Other_effectiveness</t>
  </si>
  <si>
    <t>XFC_Products_Accounts</t>
  </si>
  <si>
    <t>XFC_Accounts_Process_digitization</t>
  </si>
  <si>
    <t>XFC_Accounts_Data_and_analytics</t>
  </si>
  <si>
    <t>XFC_Accounts_Customer_experience</t>
  </si>
  <si>
    <t>XFC_Accounts_Other_effectiveness</t>
  </si>
  <si>
    <t>XFC_Products_Payments</t>
  </si>
  <si>
    <t>XFC_Payments_Process_digitization</t>
  </si>
  <si>
    <t>XFC_Payments_Data_and_analytics</t>
  </si>
  <si>
    <t>XFC_Payments_Customer_experience</t>
  </si>
  <si>
    <t>XFC_Payments_Other_effectiveness</t>
  </si>
  <si>
    <t>XFC_Products_Mortgages</t>
  </si>
  <si>
    <t>XFC_Mortgages_Process_digitization</t>
  </si>
  <si>
    <t>XFC_Mortgages_Data_and_analytics</t>
  </si>
  <si>
    <t>XFC_Mortgages_Customer_experience</t>
  </si>
  <si>
    <t>XFC_Mortgages_Other_effectiveness</t>
  </si>
  <si>
    <t>XFC_Products_Cards</t>
  </si>
  <si>
    <t>XFC_Cards_Process_digitization</t>
  </si>
  <si>
    <t>XFC_Cards_Data_and_analytics</t>
  </si>
  <si>
    <t>XFC_Cards_Customer_experience</t>
  </si>
  <si>
    <t>XFC_Cards_Other_effectiveness</t>
  </si>
  <si>
    <t>NB: Calculated as unweighted average over 3 major effectiveness dimensions (i.e., excl. Other)</t>
  </si>
  <si>
    <t>BoW</t>
  </si>
  <si>
    <t>Umqua</t>
  </si>
  <si>
    <t>Retail</t>
  </si>
  <si>
    <t>Corporate</t>
  </si>
  <si>
    <t>Markets</t>
  </si>
  <si>
    <t>Life</t>
  </si>
  <si>
    <t>Health</t>
  </si>
  <si>
    <t>PandC</t>
  </si>
  <si>
    <t>XFD_ADM_Tracking_and_forecasting</t>
  </si>
  <si>
    <t>XFD_ADM_SDLC_processes_Coding_best_practices</t>
  </si>
  <si>
    <t>XFD_ADM_Documentation</t>
  </si>
  <si>
    <t>XFD_ADM_Degree_of_test_automation</t>
  </si>
  <si>
    <t>XFD_ADM_Standardization_and_stability</t>
  </si>
  <si>
    <t>XFD_ADM_Development_methodology</t>
  </si>
  <si>
    <t>XFD_ADM_Component_reuse</t>
  </si>
  <si>
    <t>XFD_ADM_Change_management</t>
  </si>
  <si>
    <t>XFD_ADM_Performance_KPIs</t>
  </si>
  <si>
    <t>XFD_ADM_Cross_training</t>
  </si>
  <si>
    <t>XFD_ADM_Development_Business_user_involvement</t>
  </si>
  <si>
    <t>XFD_ADM_Number_of_releases</t>
  </si>
  <si>
    <t>XFD_ADM_Unplanned_changes</t>
  </si>
  <si>
    <t>XFD_ADM_Requirements_management_capability</t>
  </si>
  <si>
    <t>XFD_ADM_Complexity_estimation_Methodology</t>
  </si>
  <si>
    <t>XFD_ADM_Process_predictability</t>
  </si>
  <si>
    <t>XFD_RSA_Requirements_gathering</t>
  </si>
  <si>
    <t>XFD_RSA_Deliverable_quality</t>
  </si>
  <si>
    <t>XFD_RSA_Project_management_quality</t>
  </si>
  <si>
    <t>XFD_ADM_Maintenance_methodology</t>
  </si>
  <si>
    <t>XFD_ADM_Demand_Enhancements_and_maintenance</t>
  </si>
  <si>
    <t>XFD_ADM_Maintenance_Request_backlog</t>
  </si>
  <si>
    <t>XFD_ADM_Defect_level</t>
  </si>
  <si>
    <t>XFD_ADM_Quality_assurance</t>
  </si>
  <si>
    <t>XFD_ADM_Maintenance_Handover_from_development</t>
  </si>
  <si>
    <t>XFD_IT_Architecture_Involvement_in_projects</t>
  </si>
  <si>
    <t>XFD_IT_Architecture_Requirements_management</t>
  </si>
  <si>
    <t>XFD_IT_Architecture_Technology_standards</t>
  </si>
  <si>
    <t>XFD_IT_Architecture_Technology_change</t>
  </si>
  <si>
    <t>XFD_IT_Architecture_ADM_Infra_dependency_management</t>
  </si>
  <si>
    <t>XFD_IT_Architecture_Compliance_reviews</t>
  </si>
  <si>
    <t>XFD_IT_Architecture_Continuous_architecture_improvements</t>
  </si>
  <si>
    <t>XFD_IT_Architecture_Application_inventory</t>
  </si>
  <si>
    <t>XFD_IT_Architecture_Domain_map</t>
  </si>
  <si>
    <t>XFD_IT_Architecture_Target_architecture</t>
  </si>
  <si>
    <t>XFD_IT_Architecture_Roadmap_and_migration_plan</t>
  </si>
  <si>
    <t>XFD_IT_Architecture_System_architecture_design</t>
  </si>
  <si>
    <t>XFD_IT_Architecture_Harmonization_and_standardization</t>
  </si>
  <si>
    <t>XFD_IT_Architecture_Governance_and_compliance</t>
  </si>
  <si>
    <t>XFD_IT_Architecture_Basis_of_decision_making</t>
  </si>
  <si>
    <t>XFD_IT_Architecture_Project_planning_involvement</t>
  </si>
  <si>
    <t>XFD_IT_Architecture_Organization_structure_of_architecture</t>
  </si>
  <si>
    <t>XFD_IT_Architecture_Use_of_industry_standards</t>
  </si>
  <si>
    <t>XFD_IT_Architecture_Adherence_to_standards</t>
  </si>
  <si>
    <t>XFD_IT_Architecture_Objectives_for_architecture_function</t>
  </si>
  <si>
    <t>XFD_IT_Architecture_Enterprise_architect</t>
  </si>
  <si>
    <t>XFD_IT_Architecture_Business_architect</t>
  </si>
  <si>
    <t>XFD_IT_Architecture_System_architect</t>
  </si>
  <si>
    <t>XFD_IT_Architecture_Applications_review_and_retirement</t>
  </si>
  <si>
    <t>XFD_ADM_Application_landscape_Rationalization</t>
  </si>
  <si>
    <t>XFD_ADM_Application_landscape_Portfolio_management_automatic</t>
  </si>
  <si>
    <t>XFD_Overarching_Standardized_stacks</t>
  </si>
  <si>
    <t>XFD_IT_Architecture_Rationalization</t>
  </si>
  <si>
    <t>XFD_ADM_Modular_applications_architecture</t>
  </si>
  <si>
    <t>XFD_IT_Architecture_Pricing_engine_integration</t>
  </si>
  <si>
    <t>XFD_Overarching_Architecture_flexibility</t>
  </si>
  <si>
    <t>XFD_Overarching_Functional_redundancies</t>
  </si>
  <si>
    <t>XFD_Overarching_End_of_lifecycle_applications</t>
  </si>
  <si>
    <t>XFD_Overarching_Business_requirements_coverage</t>
  </si>
  <si>
    <t>XFD_IT_Architecture_Interface_design_standardization</t>
  </si>
  <si>
    <t>XFD_IT_Architecture_Service_oriented_architecture</t>
  </si>
  <si>
    <t>XFD_IT_Architecture_Middleware</t>
  </si>
  <si>
    <t>XFD_IT_Architecture_Single_sign_on</t>
  </si>
  <si>
    <t>XFD_IT_Architecture_Customization_level</t>
  </si>
  <si>
    <t>XFD_IT_Architecture_Level_of_functionality_fragmentation</t>
  </si>
  <si>
    <t>XFD_IT_Architecture_Central_workflow_tool</t>
  </si>
  <si>
    <t>XFD_IT_Architecture_Business_activity_monitoring</t>
  </si>
  <si>
    <t>XFD_IT_Architecture_Master_data_management</t>
  </si>
  <si>
    <t>XFD_IT_Architecture_Unified_accounting_view</t>
  </si>
  <si>
    <t>XFD_IT_Architecture_Unified_data_warehousing_and_MIS</t>
  </si>
  <si>
    <t>XFD_IT_Architecture_Data_ownership_structure</t>
  </si>
  <si>
    <t>XFD_IT_Architecture_Logical_and_physical_data_models</t>
  </si>
  <si>
    <t>XFD_IT_Architecture_Data_quality</t>
  </si>
  <si>
    <t>XFD_IT_Architecture_Data_quality_metrics</t>
  </si>
  <si>
    <t>XFD_IT_Architecture_Process_model</t>
  </si>
  <si>
    <t>XFD_IT_Architecture_Business_object_model</t>
  </si>
  <si>
    <t>XFD_IT_Architecture_Data_architecture_design</t>
  </si>
  <si>
    <t>XFD_IT_Architecture_Enterprise_data_standards</t>
  </si>
  <si>
    <t>XFD_IT_Architecture_Roles_across_data_life_cycle</t>
  </si>
  <si>
    <t>XFD_IT_Architecture_Common_reference_data_model</t>
  </si>
  <si>
    <t>XFD_Overarching_Chargeback_mechanism</t>
  </si>
  <si>
    <t>XFD_Overarching_Business_Demand_improvement_incentives</t>
  </si>
  <si>
    <t>XFD_Overarching_Customer_interface</t>
  </si>
  <si>
    <t>XFD_Overarching_Separation_of_demand_and_supply</t>
  </si>
  <si>
    <t>XFD_Overarching_Formalization_of_decision_making</t>
  </si>
  <si>
    <t>XFD_ADM_Strategy_development</t>
  </si>
  <si>
    <t>XFD_Overarching_Organization_IT_demand_function</t>
  </si>
  <si>
    <t>XFD_ADM_Prioritization</t>
  </si>
  <si>
    <t>XFD_ADM_Demand_management</t>
  </si>
  <si>
    <t>XFD_Overarching_Demand_transparency_and_responsiveness</t>
  </si>
  <si>
    <t>XFD_Overarching_Prioritization</t>
  </si>
  <si>
    <t>XFD_Overarching_Project_alignment_with_business_goals</t>
  </si>
  <si>
    <t>XFD_Overarching_Project_portfolio_reviews</t>
  </si>
  <si>
    <t>XFD_Overarching_Central_project_controlling</t>
  </si>
  <si>
    <t>XFD_Overarching_Business_approval</t>
  </si>
  <si>
    <t>XFD_Overarching_Post_project_assessment</t>
  </si>
  <si>
    <t>XFD_Infrastructure_Configuration_flexibility</t>
  </si>
  <si>
    <t>XFD_Infrastructure_Automation_of_image_and_patch_deployments</t>
  </si>
  <si>
    <t>XFD_Infrastructure_Device_policies</t>
  </si>
  <si>
    <t>XFD_Infrastructure_Thin_client_usage_and_network_printing</t>
  </si>
  <si>
    <t>XFD_Infrastructure_End_user_computing_product_catalog</t>
  </si>
  <si>
    <t>XFD_Infrastructure_PC_assignment_policies</t>
  </si>
  <si>
    <t>XFD_Infrastructure_Call_distribution_and_performance_measurement</t>
  </si>
  <si>
    <t>XFD_Infrastructure_Load_balancing</t>
  </si>
  <si>
    <t>XFD_Infrastructure_Service_level_management</t>
  </si>
  <si>
    <t>XFD_Infrastructure_Ticketing_systems</t>
  </si>
  <si>
    <t>XFD_Infrastructure_Diagnostic_tool_for_helpdesk</t>
  </si>
  <si>
    <t>XFD_Infrastructure_Available_LAN_bandwidth</t>
  </si>
  <si>
    <t>XFD_Infrastructure_Carrier_mix</t>
  </si>
  <si>
    <t>XFD_Infrastructure_Shared_platforms_for_voice_and_data</t>
  </si>
  <si>
    <t>XFD_Infrastructure_WAN_technology</t>
  </si>
  <si>
    <t>XFD_Overarching_General_process_maturity</t>
  </si>
  <si>
    <t>XFD_Overarching_ITIL_compliance</t>
  </si>
  <si>
    <t>XFD_Overarching_Demand_forecast_reviews</t>
  </si>
  <si>
    <t>XFD_Overarching_Data_center_Demand_management</t>
  </si>
  <si>
    <t>XFD_IT_Architecture_Infrastructure_architect</t>
  </si>
  <si>
    <t>XFD_Infrastructure_Service_level_standardization</t>
  </si>
  <si>
    <t>XFD_Infrastructure_Mainframe_services_Chargeback_mechanism</t>
  </si>
  <si>
    <t>XFD_Infrastructure_LPAR_usage</t>
  </si>
  <si>
    <t>XFD_Infrastructure_Server_services_Chargeback_mechanism</t>
  </si>
  <si>
    <t>XFD_Infrastructure_New_Projects_Infrastructure_consideration</t>
  </si>
  <si>
    <t>XFD_Infrastructure_KPI_sophistication</t>
  </si>
  <si>
    <t>XFD_Infrastructure_Organization_setup</t>
  </si>
  <si>
    <t>XFD_Infrastructure_Customer_interface</t>
  </si>
  <si>
    <t>XFD_Infrastructure_Cross_training</t>
  </si>
  <si>
    <t>XFD_Infrastructure_Demand_Prioritization</t>
  </si>
  <si>
    <t>XFD_Infrastructure_Demand_Peak_workload_handling</t>
  </si>
  <si>
    <t>XFD_Infrastructure_Continuous_improvements</t>
  </si>
  <si>
    <t>XFD_Infrastructure_Capacity_management_Process_maturity</t>
  </si>
  <si>
    <t>XFD_Infrastructure_Change_management_Process_maturity</t>
  </si>
  <si>
    <t>XFD_Infrastructure_Installation_process</t>
  </si>
  <si>
    <t>XFD_Infrastructure_Configuration_management_Process_maturity</t>
  </si>
  <si>
    <t>XFD_Infrastructure_Demand_management</t>
  </si>
  <si>
    <t>XFD_Infrastructure_Ex_post_evaluation_of_ticket_patterns</t>
  </si>
  <si>
    <t>XFD_Infrastructure_Issue_prevention</t>
  </si>
  <si>
    <t>XFD_Infrastructure_Problem_management_Process_maturity</t>
  </si>
  <si>
    <t>XFD_Overarching_Service_level_fulfillment</t>
  </si>
  <si>
    <t>XFD_Infrastructure_Backup_and_disaster_recovery</t>
  </si>
  <si>
    <t>XFD_Infrastructure_Load_balancing_automated</t>
  </si>
  <si>
    <t>XFD_Infrastructure_Availability_management_Process_maturity</t>
  </si>
  <si>
    <t>XFD_Infrastructure_Incident_management_Process_maturity</t>
  </si>
  <si>
    <t>XFD_Infrastructure_Backup_policy_for_key_data</t>
  </si>
  <si>
    <t>XFD_Infrastructure_Storage_architecure_selection_and_service_levels</t>
  </si>
  <si>
    <t>XFD_Infrastructure_IT_landscape</t>
  </si>
  <si>
    <t>XFD_Infrastructure_Product_catalog</t>
  </si>
  <si>
    <t>XFD_Infrastructure_Service_standardization_and_catalog</t>
  </si>
  <si>
    <t>XFD_Infrastructure_Share_of_high_availability_services</t>
  </si>
  <si>
    <t>XFD_Infrastructure_Platform_standardization</t>
  </si>
  <si>
    <t>XFD_Infrastructure_Automation_of_installation</t>
  </si>
  <si>
    <t>XFD_Infrastructure_Number_of_platforms</t>
  </si>
  <si>
    <t>XFD_Infrastructure_Product_standardization</t>
  </si>
  <si>
    <t>XFD_Infrastructure_Extent_of_server_virtualization</t>
  </si>
  <si>
    <t>XFD_Infrastructure_Cloud_for_disaster_recovery</t>
  </si>
  <si>
    <t>XFD_Infrastructure_commodity_server_capacity</t>
  </si>
  <si>
    <t>XFD_Infrastructure_commodity_storage_capacity</t>
  </si>
  <si>
    <t>XFD_Infrastructure_Storage_virtualization</t>
  </si>
  <si>
    <t>XFD_Infrastructure_Legacy_migration_onto_virtualized_environments</t>
  </si>
  <si>
    <t>XFD_Overarching_Business_IT_cooperation_style</t>
  </si>
  <si>
    <t>XFD_Overarching_Perceived_value_of_IT</t>
  </si>
  <si>
    <t>XFD_Overarching_CIO_relationship_with_business</t>
  </si>
  <si>
    <t>XFD_Overarching_IT_strategy_Business_involvement</t>
  </si>
  <si>
    <t>XFD_Overarching_Maturity_of_IT_strategy</t>
  </si>
  <si>
    <t>XFD_Overarching_IT_funding_mechanism</t>
  </si>
  <si>
    <t>XFD_Overarching_IT_budget_control_CIO</t>
  </si>
  <si>
    <t>XFD_Overarching_IT_budget_control_Business_vs_IT</t>
  </si>
  <si>
    <t>XFD_Overarching_Project_prioritization</t>
  </si>
  <si>
    <t>XFD_Overarching_Revenue_targets</t>
  </si>
  <si>
    <t>XFD_Overarching_IT_importance_to_business</t>
  </si>
  <si>
    <t>XFD_Overarching_IT_culture</t>
  </si>
  <si>
    <t>XFD_Overarching_Technology_posture</t>
  </si>
  <si>
    <t>XFD_Overarching_Proactivity</t>
  </si>
  <si>
    <t>XFD_Overarching_Asset_management_Process_maturity</t>
  </si>
  <si>
    <t>XFD_Overarching_Lean_IT_methodologies</t>
  </si>
  <si>
    <t>XFD_Overarching_IT_tool_support</t>
  </si>
  <si>
    <t>XFD_Overarching_Product_management_Process_maturity</t>
  </si>
  <si>
    <t>XFD_Overarching_Service_descriptions_maturity_level</t>
  </si>
  <si>
    <t>XFD_Overarching_Solution_introduction</t>
  </si>
  <si>
    <t>XFD_Overarching_IT_spend_transparency</t>
  </si>
  <si>
    <t>XFD_Overarching_Innovation_management_Process_maturity</t>
  </si>
  <si>
    <t>XFD_Overarching_Business_disruptions_caused_by_IT_issues</t>
  </si>
  <si>
    <t>XFD_Overarching_Knowledge_management_Process_maturity</t>
  </si>
  <si>
    <t>XFD_Overarching_Incentives_and_rewards</t>
  </si>
  <si>
    <t>XFD_Overarching_Goal_setting</t>
  </si>
  <si>
    <t>XFD_Overarching_Career_paths</t>
  </si>
  <si>
    <t>XFD_Overarching_Skills_management</t>
  </si>
  <si>
    <t>XFD_Overarching_Role_definitions</t>
  </si>
  <si>
    <t>XFD_Overarching_Recruiting_decision_process</t>
  </si>
  <si>
    <t>XFD_Overarching_Job_descriptions</t>
  </si>
  <si>
    <t>XFD_Overarching_Resource_planning_and_management</t>
  </si>
  <si>
    <t>XFD_Overarching_Metrics_usage</t>
  </si>
  <si>
    <t>XFD_Overarching_Metrics_cascade</t>
  </si>
  <si>
    <t>XFD_Overarching_IT_balanced_scorecard</t>
  </si>
  <si>
    <t>XFD_Overarching_CIO_reporting_line</t>
  </si>
  <si>
    <t>XFD_Overarching_CIO_span_of_control</t>
  </si>
  <si>
    <t>XFD_Overarching_Span_of_control</t>
  </si>
  <si>
    <t>XFD_Overarching_Organization_Grown_vs_chosen_structure</t>
  </si>
  <si>
    <t>XFD_Overarching_Risk_management_Process_maturity</t>
  </si>
  <si>
    <t>XFD_IT_Security_Intrusion_detection_and_prevention_systems</t>
  </si>
  <si>
    <t>XFD_IT_Security_Web_application_protection</t>
  </si>
  <si>
    <t>XFD_IT_Security_Data_encryption_mechanisms</t>
  </si>
  <si>
    <t>XFD_IT_Security_Authentication_mechanisms</t>
  </si>
  <si>
    <t>XFD_IT_Security_Penetration_tests_and_code_reviews</t>
  </si>
  <si>
    <t>XFD_IT_Security_Strategy</t>
  </si>
  <si>
    <t>XFD_IT_Security_Decision_rights_and_accountabilities</t>
  </si>
  <si>
    <t>XFD_IT_Security_Code_writing_guidelines</t>
  </si>
  <si>
    <t>XFD_IT_Security_Data_ownership_and_classification</t>
  </si>
  <si>
    <t>XFD_IT_Security_Involvment_during_service_design_and_build</t>
  </si>
  <si>
    <t>XFD_IT_Security_KPIs</t>
  </si>
  <si>
    <t>XFD_IT_Security_Reporting_and_real_time_dashboard</t>
  </si>
  <si>
    <t>XFD_IT_Security_Organization</t>
  </si>
  <si>
    <t>XFD_IT_Security_CISO_reporting_line</t>
  </si>
  <si>
    <t>XFD_IT_Security_Risk_culture_assessment</t>
  </si>
  <si>
    <t>XFD_IT_Security_Management_incentivization</t>
  </si>
  <si>
    <t>XFD_IT_Security_Gather_attacker_insights</t>
  </si>
  <si>
    <t>XFD_IT_Security_External_threats_analysis</t>
  </si>
  <si>
    <t>XFD_IT_Security_Internal_threats_analysis</t>
  </si>
  <si>
    <t>XFD_IT_Security_Identify_processes_and_information</t>
  </si>
  <si>
    <t>XFD_IT_Security_Identify_technical_and_non_technical_vulnerabilities</t>
  </si>
  <si>
    <t>XFD_IT_Security_Capture_assess_and_prioritize_risks</t>
  </si>
  <si>
    <t>XFD_IT_Security_Problem_management</t>
  </si>
  <si>
    <t>XFD_IT_Security_Post_mortem_analysis</t>
  </si>
  <si>
    <t>XFD_IT_Security_Incident_management</t>
  </si>
  <si>
    <t>XFD_IT_Security_Post_infection_remediation_procedures</t>
  </si>
  <si>
    <t>XFD_IT_Security_Intrusion_detection_effectiveness</t>
  </si>
  <si>
    <t>XFD_IT_Security_Event_monitoring</t>
  </si>
  <si>
    <t>XFD_IT_Security_Patch_management</t>
  </si>
  <si>
    <t>XFD_IT_Security_Access_rights_allocation_and_control</t>
  </si>
  <si>
    <t>XFD_IT_Security_Assess_user_impact_of_potential_defense_systems</t>
  </si>
  <si>
    <t>XFD_IT_Security_Identify_potential_defense_systems</t>
  </si>
  <si>
    <t>XFD_Overarching_Offshored_functions</t>
  </si>
  <si>
    <t>XFD_Overarching_Offshoring_strategy</t>
  </si>
  <si>
    <t>XFD_Overarching_Infrastructure_offshoring_level</t>
  </si>
  <si>
    <t>XFD_Overarching_Distribution_across_locations</t>
  </si>
  <si>
    <t>XFD_Overarching_Offshoring_Performance_assessment</t>
  </si>
  <si>
    <t>XFD_Overarching_Outsourcing_strategy</t>
  </si>
  <si>
    <t>XFD_Overarching_Outsourced_services_Demand_management</t>
  </si>
  <si>
    <t>XFD_Overarching_Outsourcing_management</t>
  </si>
  <si>
    <t>XFD_Overarching_Outsourcing_effectiveness_Cost_improvements</t>
  </si>
  <si>
    <t>XFD_Overarching_Outsourcing_Performance_assessment</t>
  </si>
  <si>
    <t>XFD_Overarching_Outsourcing_effectiveness_New_technology</t>
  </si>
  <si>
    <t>XFD_Overarching_Outsourcing_effectiveness_Superior_skill_sets</t>
  </si>
  <si>
    <t>XFD_Overarching_Outsourcing_and_offshoring_strategy</t>
  </si>
  <si>
    <t>XFD_Overarching_Contract_review_frequency</t>
  </si>
  <si>
    <t>XFD_Overarching_Sourcing_strategy</t>
  </si>
  <si>
    <t>XFD_Overarching_Operating_model</t>
  </si>
  <si>
    <t>XFD_Overarching_Sourcing_Strategic_maturity</t>
  </si>
  <si>
    <t>XFD_IT_Procurement_Software</t>
  </si>
  <si>
    <t>XFD_IT_Procurement_Managed_services</t>
  </si>
  <si>
    <t>XFD_IT_Procurement_Contractors_Productivity_controlling</t>
  </si>
  <si>
    <t>XFD_IT_Procurement_Contractors_Cost_differentation</t>
  </si>
  <si>
    <t>XFD_IT_Procurement_Contractors_Resource_conversion</t>
  </si>
  <si>
    <t>XFD_IT_Procurement_Maturity_Contractors</t>
  </si>
  <si>
    <t>XFD_IT_Procurement_Maturity_Software</t>
  </si>
  <si>
    <t>XFD_IT_Procurement_Vendor_negotiation_and_selection_strategy</t>
  </si>
  <si>
    <t>XFD_IT_Procurement_Contract_review_frequency</t>
  </si>
  <si>
    <t>XFD_IT_Procurement_Vendor_performance_assessment</t>
  </si>
  <si>
    <t>XFD_IT_Procurement_Supplier_incentives</t>
  </si>
  <si>
    <t>XFD_IT_Procurement_Contract_types</t>
  </si>
  <si>
    <t>XFD_IT_Procurement_Cost_transparency</t>
  </si>
  <si>
    <t>XFD_IT_Procurement_Metrics_usage</t>
  </si>
  <si>
    <t>XFD_IT_Procurement_Performance_evaluation</t>
  </si>
  <si>
    <t>XFD_IT_Procurement_Centralization_and_standardization</t>
  </si>
  <si>
    <t>XFD_IT_Procurement_Attitude_towards_supplier_relationships</t>
  </si>
  <si>
    <t>XFD_IT_Procurement_Negotiation_skills_and_capabilities</t>
  </si>
  <si>
    <t>XFD_IT_Procurement_Knowledge_of_supply_base</t>
  </si>
  <si>
    <t>XFD_IT_Procurement_Hardware</t>
  </si>
  <si>
    <t>XFD_IT_Procurement_Hardware_maintenance</t>
  </si>
  <si>
    <t>XFD_IT_Procurement_Helpdesk_services</t>
  </si>
  <si>
    <t>XFD_IT_Procurement_Telecom</t>
  </si>
  <si>
    <t>XFD_IT_Procurement_Maturity_Hardware</t>
  </si>
  <si>
    <t>XFD_IT_Procurement_Maturity_Telecom</t>
  </si>
  <si>
    <t>XFD_IT_Procurement_Maturity_Desktops_and_productivity_software</t>
  </si>
  <si>
    <t>XFD_IT_Procurement_KPI_based_supplier_incentives</t>
  </si>
  <si>
    <t>XFD_Infrastructure_Components_not_supported_by_vendor</t>
  </si>
  <si>
    <t>XFD_IT_Procurement_End_user_hardware_and_equipment</t>
  </si>
  <si>
    <t>XFD_Infrastructure_Contract_terms_and_flexibility</t>
  </si>
  <si>
    <t>XFC_BA_spend_By_AD_spend</t>
  </si>
  <si>
    <t>XFC_Build_spend_By_AD_spend</t>
  </si>
  <si>
    <t>XFC_QA_spend_By_AD_spend</t>
  </si>
  <si>
    <t>XFC_Deployment_spend_By_AD_spend</t>
  </si>
  <si>
    <t>XFC_PM_spend_By_AD_spend</t>
  </si>
  <si>
    <t>Business analysis</t>
  </si>
  <si>
    <t>Build</t>
  </si>
  <si>
    <t>QA and testing</t>
  </si>
  <si>
    <t>Deployment</t>
  </si>
  <si>
    <t>Project management</t>
  </si>
  <si>
    <t>XFC_BA_spend_By_AM_spend</t>
  </si>
  <si>
    <t>XFC_QA_spend_By_AM_spend</t>
  </si>
  <si>
    <t>XFC_Deployment_spend_By_AM_spend</t>
  </si>
  <si>
    <t>XFC_PM_spend_By_AM_spend</t>
  </si>
  <si>
    <t>Application support</t>
  </si>
  <si>
    <t>Inhouse non-personnel</t>
  </si>
  <si>
    <t>Internal staff</t>
  </si>
  <si>
    <t>External contractors</t>
  </si>
  <si>
    <t>XFC_Internal_services_By_AD_spend</t>
  </si>
  <si>
    <t>XFC_External_services_By_AD_spend</t>
  </si>
  <si>
    <t>Internal shared center</t>
  </si>
  <si>
    <t>External outsourcing</t>
  </si>
  <si>
    <t>XFC_ADM_Internal_staff_By_Revenues</t>
  </si>
  <si>
    <t>XFC_ADM_External_staff_By_Revenues</t>
  </si>
  <si>
    <t>XFC_ADM_Internal_staff_By_Expenses</t>
  </si>
  <si>
    <t>XFC_ADM_External_staff_By_Expenses</t>
  </si>
  <si>
    <t>XFC_ADM_Onshore_personnel_By_Revenues</t>
  </si>
  <si>
    <t>XFC_ADM_Offshore_personnel_By_Revenues</t>
  </si>
  <si>
    <t>XFC_ADM_Services_By_Revenues</t>
  </si>
  <si>
    <t>Services</t>
  </si>
  <si>
    <t>Domestic personnel</t>
  </si>
  <si>
    <t>Near-/ offshore personnel</t>
  </si>
  <si>
    <t>XFC_ADM_Onshore_personnel_By_Expenses</t>
  </si>
  <si>
    <t>XFC_ADM_Offshore_personnel_By_Expenses</t>
  </si>
  <si>
    <t>Share of spend on external contractors</t>
  </si>
  <si>
    <t>XFC_ADM_Personnel_Share_external_By_spend</t>
  </si>
  <si>
    <t>XFC_ADM_Personnel_Share_external_By_FTE</t>
  </si>
  <si>
    <t>Share of external contractors</t>
  </si>
  <si>
    <t>Personnel spend per internal ADM FTE</t>
  </si>
  <si>
    <t>Personnel spend per external ADM FTE</t>
  </si>
  <si>
    <t>XFC_ADM_spend_Internal_personnel_Per_FTE</t>
  </si>
  <si>
    <t>XFC_ADM_spend_External_personnel_Per_FTE</t>
  </si>
  <si>
    <t>XFC_ADM_Personnel_Share_offshored_By_spend</t>
  </si>
  <si>
    <t>Share of spend near-/ offshored</t>
  </si>
  <si>
    <t>XFC_ADM_Personnel_Share_offshored_By_FTE</t>
  </si>
  <si>
    <t>Share of near-/ offshore personnel</t>
  </si>
  <si>
    <t>XFC_ADM_spend_Onshore_personnel_Per_FTE</t>
  </si>
  <si>
    <t>XFC_ADM_spend_Offshore_personnel_Per_FTE</t>
  </si>
  <si>
    <t>Personnel spend per domestic ADM FTE</t>
  </si>
  <si>
    <t>Personnel spend per near-/ offshore ADM FTE</t>
  </si>
  <si>
    <t>XFC_Inhouse_By_AD_spend</t>
  </si>
  <si>
    <t>Inhouse</t>
  </si>
  <si>
    <t>XFC_Inhouse_By_AM_spend</t>
  </si>
  <si>
    <t>XFC_Internal_services_By_AM_spend</t>
  </si>
  <si>
    <t>XFC_External_services_By_AM_spend</t>
  </si>
  <si>
    <t>XFC_AD_Personnel_Share_external_By_FTE</t>
  </si>
  <si>
    <t>XFC_AM_Personnel_Share_external_By_FTE</t>
  </si>
  <si>
    <t>Share of inhouse spend near-/ offshored</t>
  </si>
  <si>
    <t>XFC_AD_Inhouse_Share_offshored_By_spend</t>
  </si>
  <si>
    <t>XFC_AM_Inhouse_Share_offshored_By_spend</t>
  </si>
  <si>
    <t>XFC_ADM_Internal_staff_Share_offshored_By_spend</t>
  </si>
  <si>
    <t>XFC_ADM_External_staff_Share_offshored_By_spend</t>
  </si>
  <si>
    <t>XFC_ADM_Internal_services_Share_offshored_By_spend</t>
  </si>
  <si>
    <t>XFC_ADM_External_services_Share_offshored_By_spend</t>
  </si>
  <si>
    <t>XFC_Infra_spend_Per_Company_FTE</t>
  </si>
  <si>
    <t>XFC_ADM_spend_Per_Company_FTE</t>
  </si>
  <si>
    <t>XFC_AD_spend_Per_Company_FTE</t>
  </si>
  <si>
    <t>XFC_AM_spend_Per_Company_FTE</t>
  </si>
  <si>
    <t>XFC_IT_spend_Per_Company_FTE</t>
  </si>
  <si>
    <t>XFC_Security_spend_By_IT_spend</t>
  </si>
  <si>
    <t>XFC_Governance_spend_By_IT_spend</t>
  </si>
  <si>
    <t>XFC_Procurement_spend_By_IT_spend</t>
  </si>
  <si>
    <t>XFC_Support_spend_By_IT_spend</t>
  </si>
  <si>
    <t>IT governance</t>
  </si>
  <si>
    <t>IT procurement</t>
  </si>
  <si>
    <t>Management and support</t>
  </si>
  <si>
    <t>XFC_Mgmt_spend_By_Revenues</t>
  </si>
  <si>
    <t>XFC_Mgmt_spend_By_IT_spend</t>
  </si>
  <si>
    <t>XFC_Mgmt_spend_By_Expenses</t>
  </si>
  <si>
    <t>XFC_Security_spend_By_Mgmt_spend</t>
  </si>
  <si>
    <t>XFC_Governance_spend_By_Mgmt_spend</t>
  </si>
  <si>
    <t>XFC_Procurement_spend_By_Mgmt_spend</t>
  </si>
  <si>
    <t>XFC_Support_spend_By_Mgmt_spend</t>
  </si>
  <si>
    <t>XFC_Mgmt_Internal_staff_By_Revenues</t>
  </si>
  <si>
    <t>XFC_Mgmt_External_staff_By_Revenues</t>
  </si>
  <si>
    <t>XFC_Mgmt_Internal_staff_By_Expenses</t>
  </si>
  <si>
    <t>XFC_Mgmt_External_staff_By_Expenses</t>
  </si>
  <si>
    <t>XFC_Mgmt_Personnel_Share_external_By_spend</t>
  </si>
  <si>
    <t>XFC_Mgmt_spend_PandL_By_Revenues</t>
  </si>
  <si>
    <t>XFC_Mgmt_spend_PandL_By_IT_spend</t>
  </si>
  <si>
    <t>XFC_Mgmt_spend_PandL_By_Expenses</t>
  </si>
  <si>
    <t>XFC_Mgmt_FTE_By_Company_FTE</t>
  </si>
  <si>
    <t>XFC_Mgmt_spend_Per_Company_FTE</t>
  </si>
  <si>
    <t>XFC_Mgmt_Personnel_Share_external_By_FTE</t>
  </si>
  <si>
    <t>XFC_Mgmt_spend_Internal_personnel_Per_FTE</t>
  </si>
  <si>
    <t>XFC_Mgmt_spend_External_personnel_Per_FTE</t>
  </si>
  <si>
    <t>Personnel spend per internal M&amp;O FTE</t>
  </si>
  <si>
    <t>Personnel spend per external M&amp;O FTE</t>
  </si>
  <si>
    <t>XFC_Security_spend_Per_Company_FTE</t>
  </si>
  <si>
    <t>XFC_Governance_spend_Per_Company_FTE</t>
  </si>
  <si>
    <t>XFC_Procurement_spend_Per_Company_FTE</t>
  </si>
  <si>
    <t>XFC_Support_spend_By_Per_Company_FTE</t>
  </si>
  <si>
    <t>XFD_blah</t>
  </si>
  <si>
    <t>RC#</t>
  </si>
  <si>
    <t>RCNumLookupCol</t>
  </si>
  <si>
    <t>RawDataFirstPeerCol</t>
  </si>
  <si>
    <t>StdCalcsFirstPeerCol</t>
  </si>
  <si>
    <t>Remarks</t>
  </si>
  <si>
    <t>Channel management/ Sales and distribution</t>
  </si>
  <si>
    <t>XFD_Microtargeting_campaign_management</t>
  </si>
  <si>
    <t>XFD_Microtargeting_campaign_management_Call_center</t>
  </si>
  <si>
    <t>XFD_Microtargeting_campaign_management_PoS</t>
  </si>
  <si>
    <t>XFD_Microtargeting_campaign_management_Sales_force</t>
  </si>
  <si>
    <t>XFD_Microtargeting_campaign_management_Online</t>
  </si>
  <si>
    <t>XFD_Campaigns_combining_products_across_portfolio</t>
  </si>
  <si>
    <t>XFD_Campaign_configuration_without_IT</t>
  </si>
  <si>
    <t>XFD_Customer_data_for_campaign_management</t>
  </si>
  <si>
    <t>XFD_Multichannel_campaign_management_automation</t>
  </si>
  <si>
    <t>XFD_Integration_of_sales_and_service_functionality</t>
  </si>
  <si>
    <t>XFD_Sales_force_management</t>
  </si>
  <si>
    <t>XFD_Sales_network_configuration_without_IT</t>
  </si>
  <si>
    <t>XFD_Sales_script_based_on_customer_attributes</t>
  </si>
  <si>
    <t>XFD_Sales_script_based_on_customer_attributes_Sales_force</t>
  </si>
  <si>
    <t>XFD_Sales_script_based_on_customer_attributes_Call_center</t>
  </si>
  <si>
    <t>XFD_Sales_script_based_on_customer_attributes_PoS</t>
  </si>
  <si>
    <t>XFD_Cross_selling_support</t>
  </si>
  <si>
    <t>XFD_Cross_selling_support_Sales_force</t>
  </si>
  <si>
    <t>XFD_Cross_selling_support_Call_center</t>
  </si>
  <si>
    <t>XFD_Cross_selling_support_PoS</t>
  </si>
  <si>
    <t>XFD_Multichannel_commercial_systems</t>
  </si>
  <si>
    <t>XFD_Usability_of_channel_tools</t>
  </si>
  <si>
    <t>XFD_Usability_of_channel_tools_Call_center</t>
  </si>
  <si>
    <t>XFD_Usability_of_channel_tools_PoS</t>
  </si>
  <si>
    <t>XFD_Sales_funnel_support</t>
  </si>
  <si>
    <t>XFD_Campaign_success_tracking</t>
  </si>
  <si>
    <t>XFD_Marketing_report_configuration_without_IT</t>
  </si>
  <si>
    <t>XFD_Real_time_marketing_and_sales_analytics</t>
  </si>
  <si>
    <t>XFD_Product_catalog_Order_quotation_support</t>
  </si>
  <si>
    <t>XFD_Product_catalog_Offer_eligibility_checking</t>
  </si>
  <si>
    <t>XFD_Comprehensive_product_catalog</t>
  </si>
  <si>
    <t>XFD_SID_based_product_catalog</t>
  </si>
  <si>
    <t>XFD_Product_catalog_Integration_with_BSS_landscape</t>
  </si>
  <si>
    <t>XFD_Proudct_catalog_Integration_with_OSS_landscape</t>
  </si>
  <si>
    <t>XFD_Product_catalog_Leverage_of_residential_by_corporate</t>
  </si>
  <si>
    <t>XFD_Product_catalog_Integration_across_LOB</t>
  </si>
  <si>
    <t>XFD_Tariff_configuration_without_IT</t>
  </si>
  <si>
    <t>XFD_Traditional_product_configuration_without_IT</t>
  </si>
  <si>
    <t>XFD_Non_traditional_product_configuration_without_IT</t>
  </si>
  <si>
    <t>XFD_Product_structure_configuration_without_IT</t>
  </si>
  <si>
    <t>XFD_Product_catalog_Support_for_inheritance</t>
  </si>
  <si>
    <t>XFD_Product_catalog_Formulation_of_complete_commercial_description</t>
  </si>
  <si>
    <t>XFD_Product_catalog_Lifecycle_management</t>
  </si>
  <si>
    <t>XFD_Product_profitability_calculation</t>
  </si>
  <si>
    <t>XFD_Self_service_channels_Diagnostics</t>
  </si>
  <si>
    <t>XFD_Self_service_channels_Diagnostics_IVR</t>
  </si>
  <si>
    <t>XFD_Self_service_channels_Diagnostics_Online</t>
  </si>
  <si>
    <t>XFD_Self_service_channels_Diagnostics_APPS</t>
  </si>
  <si>
    <t>XFD_Self_service_channels_Sales_functionality</t>
  </si>
  <si>
    <t>XFD_Self_service_channels_Sales_functionality_IVR</t>
  </si>
  <si>
    <t>XFD_Self_service_channels_Sales_functionality_Online</t>
  </si>
  <si>
    <t>XFD_Self_service_channels_Sales_functionality_APPS</t>
  </si>
  <si>
    <t>XFD_Product_customization_by_customer</t>
  </si>
  <si>
    <t>XFD_Self_service_channels_Real_time_usage</t>
  </si>
  <si>
    <t>XFD_Self_service_channels_Real_time_usage_IVR</t>
  </si>
  <si>
    <t>XFD_Self_service_channels_Real_time_usage_Online</t>
  </si>
  <si>
    <t>XFD_Self_service_channels_Real_time_usage_APPS</t>
  </si>
  <si>
    <t>XFD_Microblogging_for_customer_interaction</t>
  </si>
  <si>
    <t>XFD_Social_networking_for_customer_interaction</t>
  </si>
  <si>
    <t>XFD_Self_service_channels_Product_management_Business</t>
  </si>
  <si>
    <t>XFD_Self_service_channels_Product_management_Consumer</t>
  </si>
  <si>
    <t>XFD_Self_service_channels_Integration_of_customer_data_across_LOB</t>
  </si>
  <si>
    <t>XFD_Self_service_channel_configuration_without_IT</t>
  </si>
  <si>
    <t>XFD_Cross_selling_support_Self_service_channels</t>
  </si>
  <si>
    <t>XFD_Sales_script_based_on_customer_attributes_IVR</t>
  </si>
  <si>
    <t>XFD_Sales_script_based_on_customer_attributes_Online</t>
  </si>
  <si>
    <t>XFD_Sales_script_based_on_customer_attributes_APPS</t>
  </si>
  <si>
    <t>XFD_Self_service_channels_Ease_of_use</t>
  </si>
  <si>
    <t>XFD_Self_service_channels_Ease_of_use_IVR</t>
  </si>
  <si>
    <t>XFD_Self_service_channels_Ease_of_use_Online</t>
  </si>
  <si>
    <t>XFD_Self_service_channels_Ease_of_use_APPS</t>
  </si>
  <si>
    <t>XFD_Service_representative_functionality</t>
  </si>
  <si>
    <t>XFD_Service_representative_functionality_Call_center</t>
  </si>
  <si>
    <t>XFD_Service_representative_functionality_PoS</t>
  </si>
  <si>
    <t>XFD_Agent_interface_Integration_of_customer_data_across_LOB</t>
  </si>
  <si>
    <t>XFD_Agent_interface_Integration_of_data_for_commercial_issue_calls</t>
  </si>
  <si>
    <t>XFD_Agent_interface_Integration_of_data_for_commercial_issue_calls_Call_center</t>
  </si>
  <si>
    <t>XFD_Agent_interface_Integration_of_data_for_commercial_issue_calls_PoS</t>
  </si>
  <si>
    <t>XFD_Agent_interface_Integration_of_data_for_order_management</t>
  </si>
  <si>
    <t>XFD_Agent_interface_Integration_of_data_for_order_management_Call_center</t>
  </si>
  <si>
    <t>XFD_Agent_interface_Integration_of_data_for_order_management_PoS</t>
  </si>
  <si>
    <t>XFD_Customer_databases</t>
  </si>
  <si>
    <t>XFD_Customer_data_Quality</t>
  </si>
  <si>
    <t>XFD_Customer_data_Relationships_across_segments</t>
  </si>
  <si>
    <t>XFD_Customer_data_Integration_across_LOB</t>
  </si>
  <si>
    <t>XFD_Customer_data_360_degree_view</t>
  </si>
  <si>
    <t>XFD_Customer_data_Extendability</t>
  </si>
  <si>
    <t>XFD_Customer_data_Real_time_360_degree_view</t>
  </si>
  <si>
    <t>XFD_Sales_closure_tools</t>
  </si>
  <si>
    <t>XFD_Sales_closure_tools_Call_center</t>
  </si>
  <si>
    <t>XFD_Sales_closure_tools_PoS</t>
  </si>
  <si>
    <t>XFD_Sales_closure_tools_Sales_force</t>
  </si>
  <si>
    <t>XFD_Automated_technical_and_commercial_validation</t>
  </si>
  <si>
    <t>XFD_Automated_technical_and_commercial_validation_IVR</t>
  </si>
  <si>
    <t>XFD_Automated_technical_and_commercial_validation_Online</t>
  </si>
  <si>
    <t>XFD_Automated_technical_and_commercial_validation_Call_center</t>
  </si>
  <si>
    <t>XFD_Automated_technical_and_commercial_validation_PoS</t>
  </si>
  <si>
    <t>XFD_Automated_technical_and_commercial_validation_Sales_force</t>
  </si>
  <si>
    <t>XFD_Automated_credit_scoring</t>
  </si>
  <si>
    <t>XFD_Front_office_back_office_integration</t>
  </si>
  <si>
    <t>XFD_Front_office_back_office_integration_IVR</t>
  </si>
  <si>
    <t>XFD_Front_office_back_office_integration_Online</t>
  </si>
  <si>
    <t>XFD_Front_office_back_office_integration_Call_center</t>
  </si>
  <si>
    <t>XFD_Front_office_back_office_integration_PoS</t>
  </si>
  <si>
    <t>XFD_Front_office_back_office_integration_Sales_force</t>
  </si>
  <si>
    <t>XFD_Bundle_order_as_single_order</t>
  </si>
  <si>
    <t>XFD_Order_management_system_configuration_without_IT</t>
  </si>
  <si>
    <t>XFD_Automated_risk_management_for_real_time_customer_approval</t>
  </si>
  <si>
    <t>XFD_Real_time_tracking_of_user_requests</t>
  </si>
  <si>
    <t>XFD_Real_time_tracking_of_user_requests_Call_center</t>
  </si>
  <si>
    <t>XFD_Real_time_tracking_of_user_requests_PoS</t>
  </si>
  <si>
    <t>XFD_Real_time_tracking_of_user_requests_Sales_force</t>
  </si>
  <si>
    <t>XFD_Real_time_tracking_of_user_requests_IVR</t>
  </si>
  <si>
    <t>XFD_Real_time_tracking_of_user_requests_Online</t>
  </si>
  <si>
    <t>XFD_Level_of_duplication_in_data_entry</t>
  </si>
  <si>
    <t>XFD_Level_of_duplication_in_data_entry_Call_center</t>
  </si>
  <si>
    <t>XFD_Level_of_duplication_in_data_entry_PoS</t>
  </si>
  <si>
    <t>XFD_Level_of_duplication_in_data_entry_Sales_force</t>
  </si>
  <si>
    <t>XFD_Ticket_management</t>
  </si>
  <si>
    <t>XFD_Real_time_tracking_of_user_tickets</t>
  </si>
  <si>
    <t>XFD_Real_time_tracking_of_user_tickets_Call_center</t>
  </si>
  <si>
    <t>XFD_Real_time_tracking_of_user_tickets_PoS</t>
  </si>
  <si>
    <t>XFD_Real_time_tracking_of_user_tickets_Sales_force</t>
  </si>
  <si>
    <t>XFD_Real_time_tracking_of_user_tickets_IVR</t>
  </si>
  <si>
    <t>XFD_Real_time_tracking_of_user_tickets_Online</t>
  </si>
  <si>
    <t>XFD_Retention_workflow_management</t>
  </si>
  <si>
    <t>XFD_Customer_data_for_retention_processes</t>
  </si>
  <si>
    <t>XFD_Customer_SLA_management_Automated_billing</t>
  </si>
  <si>
    <t>XFD_Customer_SLA_management_Event_reporting</t>
  </si>
  <si>
    <t>XFD_Customer_SLA_configuration_without_IT</t>
  </si>
  <si>
    <t>XFD_Configurability_of_ticket_management_workflow</t>
  </si>
  <si>
    <t>XFD_Mobile_payments</t>
  </si>
  <si>
    <t>XFD_Automation_of_B2B_billing</t>
  </si>
  <si>
    <t>XFD_Integration_of_third_party_billing</t>
  </si>
  <si>
    <t>XFD_Integration_of_billing_across_LOB</t>
  </si>
  <si>
    <t>XFD_Integrated_billing_of_multi_device_and_multi_user_packs</t>
  </si>
  <si>
    <t>XFD_Billing_system_configuration_without_IT</t>
  </si>
  <si>
    <t>XFD_Time_to_compute_all_post_paid_bills</t>
  </si>
  <si>
    <t>XFD_Customer_balance_adjustment_management</t>
  </si>
  <si>
    <t>XFD_Filtering_of_billing_deviations</t>
  </si>
  <si>
    <t>XFD_Dispute_management</t>
  </si>
  <si>
    <t>XFD_Integration_of_rating_policies_across_LOB</t>
  </si>
  <si>
    <t>XFD_Integrated_rating_of_multi_user_and_multi_device_packs</t>
  </si>
  <si>
    <t>XFD_Real_time_rating_across_products</t>
  </si>
  <si>
    <t>XFD_Integration_of_collection_and_risk_management</t>
  </si>
  <si>
    <t>XFD_Collection_workflow_automation</t>
  </si>
  <si>
    <t>XFD_Integration_of_collection_processes_across_LOB</t>
  </si>
  <si>
    <t>XFD_Tracking_of_collection_workflow</t>
  </si>
  <si>
    <t>XFD_Product_bundle_configuration_without_IT</t>
  </si>
  <si>
    <t>XFD_Real_time_data_synchronization</t>
  </si>
  <si>
    <t>XFD_BSS_OSS_interface</t>
  </si>
  <si>
    <t>XFD_Automated_order_management_notifications</t>
  </si>
  <si>
    <t>XFD_Automation_of_mobile_activation</t>
  </si>
  <si>
    <t>XFD_Automation_of_VAS_activation</t>
  </si>
  <si>
    <t>XFD_Automation_of_DSL_provisioning</t>
  </si>
  <si>
    <t>XFD_Automation_of_IPTV_provisioning</t>
  </si>
  <si>
    <t>XFD_Automation_of_third_party_product_provisioning</t>
  </si>
  <si>
    <t>XFD_Integration_of_provisioning_and_logistics</t>
  </si>
  <si>
    <t>XFD_Integration_of_provisioning_and_workforce_management</t>
  </si>
  <si>
    <t>XFD_Order_management_for_product_bundles</t>
  </si>
  <si>
    <t>XFD_Provisioning_process_configuration_without_IT</t>
  </si>
  <si>
    <t>XFD_Order_modification_after_provisioning_started</t>
  </si>
  <si>
    <t>XFD_Real_time_end_to_end_service_performance_reporting</t>
  </si>
  <si>
    <t>XFD_End_to_end_service_and_network_assurance</t>
  </si>
  <si>
    <t>XFD_Automation_of_network_repair_and_restoration</t>
  </si>
  <si>
    <t>XFD_Use_of_GIS_in_network_planning_and_maintenance</t>
  </si>
  <si>
    <t>XFD_Network_management_system_complexity</t>
  </si>
  <si>
    <t>XFD_Integration_among_access_and_core_network_management_systems</t>
  </si>
  <si>
    <t>XFD_Network_infrastructure_asset_database</t>
  </si>
  <si>
    <t>XFD_Network_inventory_database_fragmentation</t>
  </si>
  <si>
    <t>XFD_Asset_management_system_configuration_without_IT</t>
  </si>
  <si>
    <t>XFD_Automation_of_lifecycle_management_of_resource_order_requests</t>
  </si>
  <si>
    <t>XFD_Integration_of_network_performance_management_systems</t>
  </si>
  <si>
    <t>XFD_Automation_of_mediation</t>
  </si>
  <si>
    <t>XFD_Use_of_GPS_in_workforce_management</t>
  </si>
  <si>
    <t>XFD_Workforce_management_as_key_enabler_of_efficiency</t>
  </si>
  <si>
    <t>XFD_Workforce_management_and_logistics_oordination_across_LOB</t>
  </si>
  <si>
    <t>XFD_Configurability_of_workforce_management_system</t>
  </si>
  <si>
    <t>XFD_Automation_in_real_time_workforce_capacity_planning</t>
  </si>
  <si>
    <t>XFD_Real_time_network_synchronization</t>
  </si>
  <si>
    <t>XFD_Network_installation_support</t>
  </si>
  <si>
    <t>XFD_Network_planning_and_construction_support</t>
  </si>
  <si>
    <t>XFD_Network_investment_decision_support</t>
  </si>
  <si>
    <t>XFD_Dynamic_workforce_management</t>
  </si>
  <si>
    <t>XFD_Partner_management_Content</t>
  </si>
  <si>
    <t>XFD_Partner_management_Mobile_payments</t>
  </si>
  <si>
    <t>XFD_Partner_management_Resellers</t>
  </si>
  <si>
    <t>XFD_Integration_of_shop_IT_and_supply_chain_management</t>
  </si>
  <si>
    <t>XFD_Configurability_of_logistics_system</t>
  </si>
  <si>
    <t>XFD_Automation_of_inter_carrier_billing_and_settlement</t>
  </si>
  <si>
    <t>XFD_Synchronization_between_risk_management_and_fraud_detection</t>
  </si>
  <si>
    <t>XFD_Fraud_detection_Real_time_tracking</t>
  </si>
  <si>
    <t>XFD_Risk_and_fraud_management_across_LOB</t>
  </si>
  <si>
    <t>XFD_Configurability_of_fraud_management_and_risk_scoring</t>
  </si>
  <si>
    <t>XFD_Fraud_detection_Advanced_algorithms</t>
  </si>
  <si>
    <t>XFD_Inheritance_of_offers_from_rating_and_billing_engines</t>
  </si>
  <si>
    <t>XFD_Automation_of_revenue_assurance</t>
  </si>
  <si>
    <t>XFD_Use_of_unstructured_data_in_BI</t>
  </si>
  <si>
    <t>XFD_Big_data_analytics</t>
  </si>
  <si>
    <t>XFD_Microblogging_for_customer_intelligence</t>
  </si>
  <si>
    <t>XFD_Social_networking_for_customer_intelligence</t>
  </si>
  <si>
    <t>XFD_Shadow_spend_Other</t>
  </si>
  <si>
    <t>XFD_Shadow_FTE_Other</t>
  </si>
  <si>
    <t>On sheets B and C, data in single EUR, single FTE, % from 0.0 to 1.0</t>
  </si>
  <si>
    <t>Implement scaling….</t>
  </si>
  <si>
    <t>Telco peers median</t>
  </si>
  <si>
    <t>X-sector peers median</t>
  </si>
  <si>
    <t>On Standard automated ranges</t>
  </si>
  <si>
    <t>StdRangesFirstDatasetCol</t>
  </si>
  <si>
    <t/>
  </si>
  <si>
    <t>NOR</t>
  </si>
  <si>
    <t>RAB</t>
  </si>
  <si>
    <t>RAH</t>
  </si>
  <si>
    <t>RAR</t>
  </si>
  <si>
    <t>RAU</t>
  </si>
  <si>
    <t>RBB</t>
  </si>
  <si>
    <t>RCR</t>
  </si>
  <si>
    <t>ROS</t>
  </si>
  <si>
    <t>RRU</t>
  </si>
  <si>
    <t>SNS</t>
  </si>
  <si>
    <t>TAT</t>
  </si>
  <si>
    <t>UNJ</t>
  </si>
  <si>
    <t>UNL</t>
  </si>
  <si>
    <t>UNQ</t>
  </si>
  <si>
    <t>UNT</t>
  </si>
  <si>
    <t>Nordea Bank</t>
  </si>
  <si>
    <t>RBBG</t>
  </si>
  <si>
    <t>Raiffeisen Bank Zrt.</t>
  </si>
  <si>
    <t>RAIFFEISEN BANK S.A.</t>
  </si>
  <si>
    <t>Priorbank JSC</t>
  </si>
  <si>
    <t>Raiffeisenbank Austria d.d. Zagreb</t>
  </si>
  <si>
    <t>Rosbank</t>
  </si>
  <si>
    <t xml:space="preserve">Raiffeisen Bank </t>
  </si>
  <si>
    <t>SNS Reaal</t>
  </si>
  <si>
    <t>Tatra Banka</t>
  </si>
  <si>
    <t>UniCredit Tiriac</t>
  </si>
  <si>
    <t>ZAO UniCreditBank</t>
  </si>
  <si>
    <t>Unicredit Bulbank</t>
  </si>
  <si>
    <t>YAPIKREDİ BANKASI</t>
  </si>
  <si>
    <t>Sweden</t>
  </si>
  <si>
    <t>Bulgaria</t>
  </si>
  <si>
    <t>Hungary</t>
  </si>
  <si>
    <t>Romania</t>
  </si>
  <si>
    <t>Ukraine</t>
  </si>
  <si>
    <t>Belarus</t>
  </si>
  <si>
    <t>Croatia</t>
  </si>
  <si>
    <t>Russia</t>
  </si>
  <si>
    <t>Netherlands</t>
  </si>
  <si>
    <t>Slovakia</t>
  </si>
  <si>
    <t>Turkey</t>
  </si>
  <si>
    <t>Western Europe</t>
  </si>
  <si>
    <t>Central and Eastern Europe</t>
  </si>
  <si>
    <t>EFFECTIVENESS</t>
  </si>
  <si>
    <t>Overall dimension score</t>
  </si>
  <si>
    <t>CapabilitiesOverview1</t>
  </si>
  <si>
    <t>CapabilitiesOverview2</t>
  </si>
  <si>
    <t>EffectivenessBankingDAAByDomain</t>
  </si>
  <si>
    <t>XXX</t>
  </si>
  <si>
    <t>EffectivenessBankingPDAByDomain</t>
  </si>
  <si>
    <t>EffectivenessBankingCMEByDomain</t>
  </si>
  <si>
    <t>EffectivenessBankingOverallByDomain</t>
  </si>
  <si>
    <t>Cust</t>
  </si>
  <si>
    <t>Prod</t>
  </si>
  <si>
    <t>Chnl</t>
  </si>
  <si>
    <t>Risk</t>
  </si>
  <si>
    <t>Product name</t>
  </si>
  <si>
    <t>Rapid IT Diagnostic</t>
  </si>
  <si>
    <t>Banking IT Assessment</t>
  </si>
  <si>
    <t>Insurance IT Assessment</t>
  </si>
  <si>
    <t>Telecom IT Assessment</t>
  </si>
  <si>
    <t>Utilities IT Assessment</t>
  </si>
  <si>
    <t>ListSGNums</t>
  </si>
  <si>
    <t>ListProductNames</t>
  </si>
  <si>
    <t>Final report</t>
  </si>
  <si>
    <t>Interim report</t>
  </si>
  <si>
    <t>Validation report</t>
  </si>
  <si>
    <t>Report type</t>
  </si>
  <si>
    <t>ListReportTypes</t>
  </si>
  <si>
    <t>XFC_ADM_Inhouse_personnel_By_Revenues</t>
  </si>
  <si>
    <t>Inhouse personnel</t>
  </si>
  <si>
    <t>XFC_ADM_Software_By_Revenues</t>
  </si>
  <si>
    <t>Software</t>
  </si>
  <si>
    <t>Others</t>
  </si>
  <si>
    <t>XFC_ADM_Other_categories_By_Revenues</t>
  </si>
  <si>
    <t>Sw</t>
  </si>
  <si>
    <t>Staff</t>
  </si>
  <si>
    <t>Srvcs</t>
  </si>
  <si>
    <t>Percentage of ADM spend (%)</t>
  </si>
  <si>
    <t>SpendAbsolutesInMn</t>
  </si>
  <si>
    <t>SpendByRevenues</t>
  </si>
  <si>
    <t>SpendByITSpend</t>
  </si>
  <si>
    <t>SpendByExpenses</t>
  </si>
  <si>
    <t>SpendByADMSpend</t>
  </si>
  <si>
    <t>PandLAbsolutesInMn</t>
  </si>
  <si>
    <t>PandLByRevenues</t>
  </si>
  <si>
    <t>PandLByITSpend</t>
  </si>
  <si>
    <t>PandLByExpenses</t>
  </si>
  <si>
    <t>FTEAbsolute</t>
  </si>
  <si>
    <t>FTEByCompanyFTE</t>
  </si>
  <si>
    <t>XFD_IT_FTE_Onshore</t>
  </si>
  <si>
    <t>XFD_IT_FTE_Nearshore_or_offshore</t>
  </si>
  <si>
    <t>XFD_IT_FTE_ADM_Onshore</t>
  </si>
  <si>
    <t>XFD_IT_FTE_ADM_Nearshore_or_offshore</t>
  </si>
  <si>
    <t>Dataset type</t>
  </si>
  <si>
    <t>Submitted</t>
  </si>
  <si>
    <t>Adjusted</t>
  </si>
  <si>
    <t>ListDatasetTypes</t>
  </si>
  <si>
    <t>In collection</t>
  </si>
  <si>
    <t>In validation</t>
  </si>
  <si>
    <t>XFC_Internal_services_By_ADM_spend</t>
  </si>
  <si>
    <t>XFC_External_services_By_ADM_spend</t>
  </si>
  <si>
    <t>Sourced from internal shared center</t>
  </si>
  <si>
    <t>Sourced from external provider(s)</t>
  </si>
  <si>
    <t>XFD_ADM_spend_Onshore</t>
  </si>
  <si>
    <t>XFD_ADM_spend_Nearshore_or_offshore</t>
  </si>
  <si>
    <t>Offshored</t>
  </si>
  <si>
    <t>SSC</t>
  </si>
  <si>
    <t>OutSrc</t>
  </si>
  <si>
    <t>OffShr</t>
  </si>
  <si>
    <t>OC</t>
  </si>
  <si>
    <t>Other core services</t>
  </si>
  <si>
    <t>Support functions</t>
  </si>
  <si>
    <t>Other business domains</t>
  </si>
  <si>
    <t>Supplier management</t>
  </si>
  <si>
    <t>Claims management</t>
  </si>
  <si>
    <t>XFC_Banking_Channel_mgmt_By_ADM_spend</t>
  </si>
  <si>
    <t>XFC_Banking_Customer_mgmt_ By_ADM_spend</t>
  </si>
  <si>
    <t>XFC_Banking_Product_mgmt_By_ADM_spend</t>
  </si>
  <si>
    <t>XFC_Banking_Other_core_services_By_ADM_spend</t>
  </si>
  <si>
    <t>XFC_Banking_Risk_By_ADM_spend</t>
  </si>
  <si>
    <t>XFC_Banking_Support_functions_By_ADM_spend</t>
  </si>
  <si>
    <t>XFC_Banking_Other_domains_By_ADM_spend</t>
  </si>
  <si>
    <t>XFC_Telecom_Market_mgmt_By_ADM_spend</t>
  </si>
  <si>
    <t>XFC_Telecom_Product_mgmt_By_ADM_spend</t>
  </si>
  <si>
    <t>XFC_Telecom_Customer_mgmt_By_ADM_spend</t>
  </si>
  <si>
    <t>XFC_Telecom_Service_mgmt_By_ADM_spend</t>
  </si>
  <si>
    <t>XFC_Telecom_Resource_mgmt_By_ADM_spend</t>
  </si>
  <si>
    <t>XFC_Telecom_Supplier_mgmt_By_ADM_spend</t>
  </si>
  <si>
    <t>XFC_Telecom_Enterprise_mgmt_By_ADM_spend</t>
  </si>
  <si>
    <t>XFC_Telecom_Other_domains_By_ADM_spend</t>
  </si>
  <si>
    <t>XFC_Insurance_Distribution_By_ADM_spend</t>
  </si>
  <si>
    <t>XFC_Insurance_Product_dev_By_ADM_spend</t>
  </si>
  <si>
    <t>XFC_Insurance_Underwriting_By_ADM_spend</t>
  </si>
  <si>
    <t>XFC_Insurance_Policy_servicing_By_ADM_spend</t>
  </si>
  <si>
    <t>XFC_Insurance_Claims_mgmt_By_ADM_spend</t>
  </si>
  <si>
    <t>XFC_Insurance_Support_functions_By_ADM_spend</t>
  </si>
  <si>
    <t>XFC_Insurance_Other_domains_By_ADM_spend</t>
  </si>
  <si>
    <t>REPORT AND CLIENT DETAILS</t>
  </si>
  <si>
    <t>BChnl</t>
  </si>
  <si>
    <t>BCust</t>
  </si>
  <si>
    <t>BProd</t>
  </si>
  <si>
    <t>BOthCS</t>
  </si>
  <si>
    <t>BRisk</t>
  </si>
  <si>
    <t>BSupp</t>
  </si>
  <si>
    <t>BOthDom</t>
  </si>
  <si>
    <t>TMrkt</t>
  </si>
  <si>
    <t>TProd</t>
  </si>
  <si>
    <t>TCust</t>
  </si>
  <si>
    <t>TSrvc</t>
  </si>
  <si>
    <t>TRsrc</t>
  </si>
  <si>
    <t>TSupp</t>
  </si>
  <si>
    <t>TEntrp</t>
  </si>
  <si>
    <t>TOthDom</t>
  </si>
  <si>
    <t>IDist</t>
  </si>
  <si>
    <t>IProd</t>
  </si>
  <si>
    <t>IUnWrite</t>
  </si>
  <si>
    <t>ISrvc</t>
  </si>
  <si>
    <t>IClaims</t>
  </si>
  <si>
    <t>IOthDom</t>
  </si>
  <si>
    <t>ISupp</t>
  </si>
  <si>
    <t>XFC_AD_spend_By_ADM_spend</t>
  </si>
  <si>
    <t>XFC_AM_spend_By_ADM_spend</t>
  </si>
  <si>
    <t>PRODUCTIVITY</t>
  </si>
  <si>
    <t>ProjectKPIs</t>
  </si>
  <si>
    <t>XFC_ADM_Unplanned_changes</t>
  </si>
  <si>
    <t>Share of spend on change</t>
  </si>
  <si>
    <t>Updates outside releases</t>
  </si>
  <si>
    <t>Projects per project manager</t>
  </si>
  <si>
    <t>Project KPIs</t>
  </si>
  <si>
    <t>Share of change projects</t>
  </si>
  <si>
    <t>Projects delivered on budget</t>
  </si>
  <si>
    <t>Projects delivered on time</t>
  </si>
  <si>
    <t>LookupADMUnplannedChanges</t>
  </si>
  <si>
    <t>20-40</t>
  </si>
  <si>
    <t>&lt;5</t>
  </si>
  <si>
    <t>5-20</t>
  </si>
  <si>
    <t>&gt;40</t>
  </si>
  <si>
    <t>3-6</t>
  </si>
  <si>
    <t>1-3</t>
  </si>
  <si>
    <t>&lt;1</t>
  </si>
  <si>
    <t>&gt;6</t>
  </si>
  <si>
    <t>LookupAMRequestBacklogLen</t>
  </si>
  <si>
    <t>ChProj</t>
  </si>
  <si>
    <t>ChSpend</t>
  </si>
  <si>
    <t>XFC_ADM_spend_Percentage_of_which_Change</t>
  </si>
  <si>
    <t>UnplRel</t>
  </si>
  <si>
    <t>ProjOT</t>
  </si>
  <si>
    <t>ProjOB</t>
  </si>
  <si>
    <t>ProjpPM</t>
  </si>
  <si>
    <t>BA</t>
  </si>
  <si>
    <t>QA</t>
  </si>
  <si>
    <t>Deploy</t>
  </si>
  <si>
    <t>PM</t>
  </si>
  <si>
    <t>Percentage of AD spend (%)</t>
  </si>
  <si>
    <t>SpendByADSpend</t>
  </si>
  <si>
    <t>SpendByAMSpend</t>
  </si>
  <si>
    <t>Percentage of AM spend (%)</t>
  </si>
  <si>
    <t>XFC_Support_spend_By_AM_spend</t>
  </si>
  <si>
    <t>XFC_IT_spend_By_Company_FTE</t>
  </si>
  <si>
    <t>SpendByCompanyFTEInK</t>
  </si>
  <si>
    <t>CapabilitiesAD</t>
  </si>
  <si>
    <t>ProjDel</t>
  </si>
  <si>
    <t>AppLand</t>
  </si>
  <si>
    <t>CapabilitiesArchComplexity</t>
  </si>
  <si>
    <t>Agile delivery methodology</t>
  </si>
  <si>
    <t>Frequent planned releases, monthly</t>
  </si>
  <si>
    <t>Percentage of updates deployed ex-release</t>
  </si>
  <si>
    <t>Heavy component reuse across projects</t>
  </si>
  <si>
    <t>Automated unit, integration, product testing</t>
  </si>
  <si>
    <t>Effective release management</t>
  </si>
  <si>
    <t>Demand forecasting for resources</t>
  </si>
  <si>
    <t>Strict change management process</t>
  </si>
  <si>
    <t>Bus. users formally involved at key phases</t>
  </si>
  <si>
    <t>Development KPIs centrally tracked</t>
  </si>
  <si>
    <t>CMM level</t>
  </si>
  <si>
    <t>Monitoring of code quality best practices</t>
  </si>
  <si>
    <t>Point-based complexity estimation</t>
  </si>
  <si>
    <t>Cross-training across ADM functions</t>
  </si>
  <si>
    <t>Standard documentation enforced</t>
  </si>
  <si>
    <t>Accurate scope, budget, timeline estimates</t>
  </si>
  <si>
    <t>Centralized application maintenance</t>
  </si>
  <si>
    <t>Maintenance request approval process</t>
  </si>
  <si>
    <t>Length of request backlog</t>
  </si>
  <si>
    <t>Level of defects in deliveries</t>
  </si>
  <si>
    <t>Post-roll-out defect monitoring</t>
  </si>
  <si>
    <t>Handover from development to maintenance</t>
  </si>
  <si>
    <t>Clear medium-term goals linked to strategy</t>
  </si>
  <si>
    <t>Centralized architecture organization</t>
  </si>
  <si>
    <t>Enterprise architects per business domain</t>
  </si>
  <si>
    <t>Business architects per domain, BU staff</t>
  </si>
  <si>
    <t>System architects per domain</t>
  </si>
  <si>
    <t>Strong Architecture and Integration Board</t>
  </si>
  <si>
    <t>Processes to enforce architecture compliance</t>
  </si>
  <si>
    <t>Balanced architectural decisions</t>
  </si>
  <si>
    <t>Involvement in project planning</t>
  </si>
  <si>
    <t>Alignment with bus. on system architecture</t>
  </si>
  <si>
    <t>Widespread use of industry standards</t>
  </si>
  <si>
    <t>Adherence to standards</t>
  </si>
  <si>
    <t>Enforcement of technology standards</t>
  </si>
  <si>
    <t>Architecture compliance reviews</t>
  </si>
  <si>
    <t>Bus. architecture blueprint across domains</t>
  </si>
  <si>
    <t>Central application inventory linked to blueprint</t>
  </si>
  <si>
    <t>Up-to-date target system architecture</t>
  </si>
  <si>
    <t>Clear roadmap and migration plan</t>
  </si>
  <si>
    <t>Processes to improve architecture</t>
  </si>
  <si>
    <t>Proactive proposal of new technology</t>
  </si>
  <si>
    <t>Architect involvement in projects</t>
  </si>
  <si>
    <t>Formalized requirements management</t>
  </si>
  <si>
    <t>Assessment of infra-app. dependencies</t>
  </si>
  <si>
    <t>Modularity of applications architecture</t>
  </si>
  <si>
    <t>Level of infrastructure standardization</t>
  </si>
  <si>
    <t>Architecture rationalization program</t>
  </si>
  <si>
    <t>Integrated pricing engine</t>
  </si>
  <si>
    <t>Connection of services via middleware</t>
  </si>
  <si>
    <t>Standardization of interface design</t>
  </si>
  <si>
    <t>Service-oriented architecture</t>
  </si>
  <si>
    <t>Use of standardized bus/ hub interfaces</t>
  </si>
  <si>
    <t>Single sign-on, personalized workplaces</t>
  </si>
  <si>
    <t>Central workflow tool, multi-channel</t>
  </si>
  <si>
    <t>End-to-end business activity monitoring</t>
  </si>
  <si>
    <t>Required business functionality covered</t>
  </si>
  <si>
    <t>Functional redundancies</t>
  </si>
  <si>
    <t>Fragmentation of functionality</t>
  </si>
  <si>
    <t>Degree of application customization</t>
  </si>
  <si>
    <t>Percentage of end-of-lifecycle applications</t>
  </si>
  <si>
    <t>Application sunsetting processes</t>
  </si>
  <si>
    <t>Application rationalization program</t>
  </si>
  <si>
    <t>Automatic application portfolio management</t>
  </si>
  <si>
    <t>Master data synchronization</t>
  </si>
  <si>
    <t>Unified accounting view, client profitability</t>
  </si>
  <si>
    <t>Unified data warehousing and MIS</t>
  </si>
  <si>
    <t>Involvement of business in design</t>
  </si>
  <si>
    <t>Detailed business process model</t>
  </si>
  <si>
    <t>Enforced business object model</t>
  </si>
  <si>
    <t>Full data model framework used in design</t>
  </si>
  <si>
    <t>Ownership of business data, BUs</t>
  </si>
  <si>
    <t>Processes to keep data quality high</t>
  </si>
  <si>
    <t>Data quality KPIs</t>
  </si>
  <si>
    <t>Rigorous project prioritization process</t>
  </si>
  <si>
    <t>Alignment of projects with business goals</t>
  </si>
  <si>
    <t>Involvement of business in project approvals</t>
  </si>
  <si>
    <t>Central project controlling</t>
  </si>
  <si>
    <t>Project portfolio reviews with business and IT</t>
  </si>
  <si>
    <t>Post-project assessment reviews</t>
  </si>
  <si>
    <t>Link between strategy and development</t>
  </si>
  <si>
    <t>Business case consistency and controlling</t>
  </si>
  <si>
    <t>Single point of demand synthesis</t>
  </si>
  <si>
    <t>Clear split between supply and demand</t>
  </si>
  <si>
    <t>Percent of requests answered within 1 week</t>
  </si>
  <si>
    <t>Prioritization rules and enforcement</t>
  </si>
  <si>
    <t>IT demand prioritization responsibility</t>
  </si>
  <si>
    <t>Degree of formalization of decision-making</t>
  </si>
  <si>
    <t>Chargeback mechanism, defined rate card</t>
  </si>
  <si>
    <t>Incentives for improving demand patterns</t>
  </si>
  <si>
    <t>Maturity of IT infra management</t>
  </si>
  <si>
    <t>Level of ITIL compliance</t>
  </si>
  <si>
    <t>Staff involvement in continuous improvement</t>
  </si>
  <si>
    <t>Maturity of asset and config. management</t>
  </si>
  <si>
    <t>Installation processes and automation</t>
  </si>
  <si>
    <t>Maturity of change management</t>
  </si>
  <si>
    <t>Maturity of capacity management</t>
  </si>
  <si>
    <t>Analyses to reduce number of tickets</t>
  </si>
  <si>
    <t>Preventative maintenance</t>
  </si>
  <si>
    <t>Problem management processes</t>
  </si>
  <si>
    <t>Cross-training across infra processes</t>
  </si>
  <si>
    <t>Workload segmentation/ prioritization</t>
  </si>
  <si>
    <t>Peak demand indicators and handling</t>
  </si>
  <si>
    <t>Infrastructure demand processes</t>
  </si>
  <si>
    <t>Data center demand planning approach</t>
  </si>
  <si>
    <t>Frequency of demand forecast review</t>
  </si>
  <si>
    <t>Customer interface, SPOCs, RMs</t>
  </si>
  <si>
    <t>Standard SLA management</t>
  </si>
  <si>
    <t>Pricing mechanisms, usage-based variable</t>
  </si>
  <si>
    <t>Charging for server services</t>
  </si>
  <si>
    <t>LPAR utilization and consolidation</t>
  </si>
  <si>
    <t>Infra architects and knowledge sharing</t>
  </si>
  <si>
    <t>Infra involvement in new projects</t>
  </si>
  <si>
    <t>Degree of delivery resource centralization</t>
  </si>
  <si>
    <t>Level of KPI sophistication</t>
  </si>
  <si>
    <t>Service level fulfillment viz. business</t>
  </si>
  <si>
    <t>Service level mapping to architectures</t>
  </si>
  <si>
    <t>Automated mainframe load balancing</t>
  </si>
  <si>
    <t>Maturity of backup/ disaster recovery policies</t>
  </si>
  <si>
    <t>Backup policy for key data</t>
  </si>
  <si>
    <t>Maturity of availability management</t>
  </si>
  <si>
    <t>Maturity of incident management</t>
  </si>
  <si>
    <t>Transparent IT infra landscape</t>
  </si>
  <si>
    <t>Deployment of server virtualization</t>
  </si>
  <si>
    <t>Deployment of storage virtualization</t>
  </si>
  <si>
    <t>Disaster recovery capacity via Cloud</t>
  </si>
  <si>
    <t>Automation of server image deployments</t>
  </si>
  <si>
    <t>Percentage of services, highest service level</t>
  </si>
  <si>
    <t>Migration of legacy applications</t>
  </si>
  <si>
    <t>Number of server platform configurations</t>
  </si>
  <si>
    <t>Number of server platforms operated</t>
  </si>
  <si>
    <t>Percentage of server cap, commodity h/w</t>
  </si>
  <si>
    <t>Percentage of storage cap, commodity h/w</t>
  </si>
  <si>
    <t>Infra product standardization</t>
  </si>
  <si>
    <t>Infra product catalog</t>
  </si>
  <si>
    <t>Infra service standardization</t>
  </si>
  <si>
    <t>Automation of patch deployments</t>
  </si>
  <si>
    <t>Device policies/ restrictions</t>
  </si>
  <si>
    <t>Deployment of thin client technologies</t>
  </si>
  <si>
    <t>End-user computing product catalog</t>
  </si>
  <si>
    <t>PC assignment policies</t>
  </si>
  <si>
    <t>Standard desktop configurations</t>
  </si>
  <si>
    <t>Call routing and performance tracking</t>
  </si>
  <si>
    <t>Call load balancing</t>
  </si>
  <si>
    <t>End-user service level management</t>
  </si>
  <si>
    <t>Ticketing systems</t>
  </si>
  <si>
    <t>Diagnostic help desk tools</t>
  </si>
  <si>
    <t>Typical network bandwidth</t>
  </si>
  <si>
    <t>Network carrier mix</t>
  </si>
  <si>
    <t>Shared voice and data platforms</t>
  </si>
  <si>
    <t>WAN technologies</t>
  </si>
  <si>
    <t>Effective working operational structure</t>
  </si>
  <si>
    <t>Business perception of IT value</t>
  </si>
  <si>
    <t>CIO relationship with business partners</t>
  </si>
  <si>
    <t>Importance of IT as differentiator</t>
  </si>
  <si>
    <t>Revenue growth targets vs. sector</t>
  </si>
  <si>
    <t>Business value lost from IT disruption</t>
  </si>
  <si>
    <t>Financial setup of IT function</t>
  </si>
  <si>
    <t>Control of IT budget by activity</t>
  </si>
  <si>
    <t>Control of IT budget, business units vs. IT</t>
  </si>
  <si>
    <t>Formulation of IT strategy with business</t>
  </si>
  <si>
    <t>Level of maturity of IT strategy</t>
  </si>
  <si>
    <t>Maturity of asset management process</t>
  </si>
  <si>
    <t>Maturity of knowledge management</t>
  </si>
  <si>
    <t>Standardization of project business cases</t>
  </si>
  <si>
    <t>Proper tools to support processes</t>
  </si>
  <si>
    <t>Maturity of service descriptions</t>
  </si>
  <si>
    <t>Responsibility of ADM vs. infra, new solution</t>
  </si>
  <si>
    <t>Transparency on IT spend and performance</t>
  </si>
  <si>
    <t>Application of lean methodologies</t>
  </si>
  <si>
    <t>Technology posture, adoption propensity</t>
  </si>
  <si>
    <t>Proactivity to add business value</t>
  </si>
  <si>
    <t>Stimulation and support for innovation</t>
  </si>
  <si>
    <t>Tracking and reduction of time-to-market</t>
  </si>
  <si>
    <t>IT culture, appetite for risk-taking</t>
  </si>
  <si>
    <t>Link between org structure and strategy</t>
  </si>
  <si>
    <t>Maturity of skills management</t>
  </si>
  <si>
    <t>Recruiting decision process, roadmap</t>
  </si>
  <si>
    <t>Resource planning and management</t>
  </si>
  <si>
    <t>Span of control, IT average</t>
  </si>
  <si>
    <t>CIO reporting line</t>
  </si>
  <si>
    <t>Span of control, CIO</t>
  </si>
  <si>
    <t>Availability of detailed job descriptions</t>
  </si>
  <si>
    <t>Incentives for collaboration with business</t>
  </si>
  <si>
    <t>Definition of roles, run vs. change</t>
  </si>
  <si>
    <t>Definition of career paths and development</t>
  </si>
  <si>
    <t>Cascading metrics and regular review</t>
  </si>
  <si>
    <t>IT balanced scorecard, availability</t>
  </si>
  <si>
    <t>Performance goals anad metrics</t>
  </si>
  <si>
    <t>Use of IT metrics</t>
  </si>
  <si>
    <t>Gathering attacker insights regularly</t>
  </si>
  <si>
    <t>Analysis of external threats</t>
  </si>
  <si>
    <t>Analysis of internal threats</t>
  </si>
  <si>
    <t>Capture of processes/ data in cyber sec. list</t>
  </si>
  <si>
    <t>Penetration tests and code reviews</t>
  </si>
  <si>
    <t>Identification of vulnerabilities</t>
  </si>
  <si>
    <t>Post-mortem analysis after security incidents</t>
  </si>
  <si>
    <t>Capture of vulnerabilities in risk register</t>
  </si>
  <si>
    <t>Identification of new defense systems</t>
  </si>
  <si>
    <t>Assessment of user impact of potential tools</t>
  </si>
  <si>
    <t>Triggering of problem management</t>
  </si>
  <si>
    <t>Responsibility for security incident handling</t>
  </si>
  <si>
    <t>Post-infection remediation processes</t>
  </si>
  <si>
    <t>Detection (IDS) and prevention (IPS) sys.</t>
  </si>
  <si>
    <t>Firewall for web applications</t>
  </si>
  <si>
    <t>Data encryption, segmentation by criticality</t>
  </si>
  <si>
    <t>Cross-channel security, single sign-on</t>
  </si>
  <si>
    <t>Detection of intrusion during attacks</t>
  </si>
  <si>
    <t>Automated security event monitoring</t>
  </si>
  <si>
    <t>Centralized security patch management</t>
  </si>
  <si>
    <t>Automated update of access rights per role</t>
  </si>
  <si>
    <t>Effective tech. and operational risk proc.</t>
  </si>
  <si>
    <t>Dedicated security organization</t>
  </si>
  <si>
    <t>CISO reporting line</t>
  </si>
  <si>
    <t>Explicit assessment of risk culture</t>
  </si>
  <si>
    <t>Incentives for management of cyber security</t>
  </si>
  <si>
    <t>Codified security decision rights</t>
  </si>
  <si>
    <t>Maturity of cyber security strategy</t>
  </si>
  <si>
    <t>IT security KPIs</t>
  </si>
  <si>
    <t>Consolidated real-time security dashboards</t>
  </si>
  <si>
    <t>Coding guidelines and reviews</t>
  </si>
  <si>
    <t>Data owned by BUs, classified by criticality</t>
  </si>
  <si>
    <t>Involvement of security org. in design/ build</t>
  </si>
  <si>
    <t>Enterprise-wide sourcing strategy</t>
  </si>
  <si>
    <t>Op. model alignment with sourcing strategy</t>
  </si>
  <si>
    <t>Vendor negotiation and selection strategy</t>
  </si>
  <si>
    <t>Maturity of strategic sourcing process</t>
  </si>
  <si>
    <t>IT purchasing KPIs</t>
  </si>
  <si>
    <t>Monitoring and evaluation of KPIs</t>
  </si>
  <si>
    <t>Standardization of vendor mgmt admin</t>
  </si>
  <si>
    <t>Level of in-house contract negotiation skills</t>
  </si>
  <si>
    <t>Knowledge of current supply market</t>
  </si>
  <si>
    <t>Collaborative supplier relationships</t>
  </si>
  <si>
    <t>Formal vendor assessment, with automation</t>
  </si>
  <si>
    <t>Incentives for improving vendor performance</t>
  </si>
  <si>
    <t>Appropriate commercial models, contracts</t>
  </si>
  <si>
    <t>Transparency on infra vendor costs</t>
  </si>
  <si>
    <t>Contractor productivity controlling</t>
  </si>
  <si>
    <t>Time-based discounts for longer employment</t>
  </si>
  <si>
    <t>Conversion of high-tenure resources to staff</t>
  </si>
  <si>
    <t>Maturity of IT contractor procurement</t>
  </si>
  <si>
    <t>Frequency of contract renegotiations</t>
  </si>
  <si>
    <t>Maturity of software procurement</t>
  </si>
  <si>
    <t>Optimization of software spend</t>
  </si>
  <si>
    <t>Negotiation of SLA requirements</t>
  </si>
  <si>
    <t>Maturity of desktop/ productivity s/w procure.</t>
  </si>
  <si>
    <t>Maturity of IT hardware procurement</t>
  </si>
  <si>
    <t>Maturity of voice/ data procurement</t>
  </si>
  <si>
    <t>Optimization of hardware spend</t>
  </si>
  <si>
    <t>KPI-based vendor performance mangement</t>
  </si>
  <si>
    <t>Optimization of ordered equipment</t>
  </si>
  <si>
    <t>Optimization of wireless plans</t>
  </si>
  <si>
    <t>Optimization of h/w maintenance spend</t>
  </si>
  <si>
    <t>Regular help desk services renegotiation</t>
  </si>
  <si>
    <t>Percentage of unsupported infra components</t>
  </si>
  <si>
    <t>Flexibility, sophistication of contract terms</t>
  </si>
  <si>
    <t>Types of functions offshored</t>
  </si>
  <si>
    <t>Plans to increase level of offshoring</t>
  </si>
  <si>
    <t>Percentage of IT infra FTEs offshored</t>
  </si>
  <si>
    <t>Distribution of resources, low-cost locations</t>
  </si>
  <si>
    <t>Performance of captive offshore center</t>
  </si>
  <si>
    <t>Plans to increase level of outsourcing</t>
  </si>
  <si>
    <t>Outsourced services demand management</t>
  </si>
  <si>
    <t>Outsourcing provider management skills</t>
  </si>
  <si>
    <t>Cost and savings expectations met</t>
  </si>
  <si>
    <t>Performance of outsourcing partners</t>
  </si>
  <si>
    <t>Improved access to new technology</t>
  </si>
  <si>
    <t>Improved access to superior skill sets</t>
  </si>
  <si>
    <t>Alignment of O&amp;O strategy with bus. goals</t>
  </si>
  <si>
    <t>Functional coverage and fragmentation</t>
  </si>
  <si>
    <t>Application portfolio management</t>
  </si>
  <si>
    <t>FCF</t>
  </si>
  <si>
    <t>BusReq</t>
  </si>
  <si>
    <t>FuncRed</t>
  </si>
  <si>
    <t>Frag</t>
  </si>
  <si>
    <t>AppCust</t>
  </si>
  <si>
    <t>APM</t>
  </si>
  <si>
    <t>EOLApps</t>
  </si>
  <si>
    <t>Sunset</t>
  </si>
  <si>
    <t>AppRat</t>
  </si>
  <si>
    <t>AppPM</t>
  </si>
  <si>
    <t>MaintenanceKPIs</t>
  </si>
  <si>
    <t>Maintenance KPIs</t>
  </si>
  <si>
    <t>XFC_ADM_Maintenance_Request_backlog</t>
  </si>
  <si>
    <t>Backlog</t>
  </si>
  <si>
    <t>CapabilitiesAM</t>
  </si>
  <si>
    <t>Maintenance management</t>
  </si>
  <si>
    <t>Transition from development to maintenance</t>
  </si>
  <si>
    <t>MM</t>
  </si>
  <si>
    <t>CentrAM</t>
  </si>
  <si>
    <t>ReqMgmt</t>
  </si>
  <si>
    <t>ADToAM</t>
  </si>
  <si>
    <t>DefectLvl</t>
  </si>
  <si>
    <t>DefectMon</t>
  </si>
  <si>
    <t>Handover</t>
  </si>
  <si>
    <t>XFC_Internal_staff_By_ADM_spend</t>
  </si>
  <si>
    <t>XFC_Inhouse_Non_personnel_By_ADM_spend</t>
  </si>
  <si>
    <t>XFC_External_staff_By_ADM_spend</t>
  </si>
  <si>
    <t>XFC_ADM_Share_offshored_By_spend</t>
  </si>
  <si>
    <t>InhNPers</t>
  </si>
  <si>
    <t>StaffIn</t>
  </si>
  <si>
    <t>StaffEx</t>
  </si>
  <si>
    <t>SrvcsIn</t>
  </si>
  <si>
    <t>SrvcsEx</t>
  </si>
  <si>
    <t>Percentage of ADM source spend (%)</t>
  </si>
  <si>
    <t>SpendByADMSourceSpend</t>
  </si>
  <si>
    <t>ADMIn</t>
  </si>
  <si>
    <t>ADMEx</t>
  </si>
  <si>
    <t>ADMOn</t>
  </si>
  <si>
    <t>ADMOff</t>
  </si>
  <si>
    <t>PersonnelSpendPerFTEInK</t>
  </si>
  <si>
    <t>FTEByADMFTE</t>
  </si>
  <si>
    <t>Percentage of ADM FTEs (%)</t>
  </si>
  <si>
    <t>InhEx</t>
  </si>
  <si>
    <t>SpendByADMPersonnelSpend</t>
  </si>
  <si>
    <t>StaffOn</t>
  </si>
  <si>
    <t>StaffOff</t>
  </si>
  <si>
    <t>XFC_NTS_spend_Per_Company_FTE</t>
  </si>
  <si>
    <t>XFC_Networking_spend_Per_Company_FTE</t>
  </si>
  <si>
    <t>XFC_Telecoms_spend_Per_Company_FTE</t>
  </si>
  <si>
    <t>XFC_EUS_spend_Per_Company_FTE</t>
  </si>
  <si>
    <t>XFC_Desktop_spend_Per_Company_FTE</t>
  </si>
  <si>
    <t>XFC_Help_desk_spend_Per_Company_FTE</t>
  </si>
  <si>
    <t>XFC_Servers_spend_Per_Company_FTE</t>
  </si>
  <si>
    <t>XFC_DC_spend_Per_Company_FTE</t>
  </si>
  <si>
    <t>XFC_Other_servers_spend_Per_Company_FTE</t>
  </si>
  <si>
    <t>XFC_ATM_spend_Per_Company_FTE</t>
  </si>
  <si>
    <t>Percentage of Applications (%)</t>
  </si>
  <si>
    <t>Percentage of Business applications (%)</t>
  </si>
  <si>
    <t>ApplicationLandscapeKPIs</t>
  </si>
  <si>
    <t>XFC_Apps_Percentage_of_which_End_user</t>
  </si>
  <si>
    <t>XFC_Apps_Percentage_of_which_Business</t>
  </si>
  <si>
    <t>XFC_Apps_Percentage_of_which_Mission_critical</t>
  </si>
  <si>
    <t>XFC_Apps_Bus_Percentage_of_which_Local_build_local_support</t>
  </si>
  <si>
    <t>XFC_Apps_Bus_Percentage_of_which_Local_build_vendor_support</t>
  </si>
  <si>
    <t>XFC_Apps_Bus_Percentage_of_which_Vendor_build_vendor_support</t>
  </si>
  <si>
    <t>XFC_Apps_Bus_Percentage_of_which_No_support</t>
  </si>
  <si>
    <t>XFC_Apps_Bus_Per_revenues</t>
  </si>
  <si>
    <t>XFC_Apps_Bus_Per_ADM_spend</t>
  </si>
  <si>
    <t>XFC_Apps_Bus_Per_AD_spend</t>
  </si>
  <si>
    <t>XFC_Apps_Bus_Per_AM_spend</t>
  </si>
  <si>
    <t>Business applications</t>
  </si>
  <si>
    <t>Mission-critical applications</t>
  </si>
  <si>
    <t>Externally-facing applications</t>
  </si>
  <si>
    <t>Locally-built, vendor-supported</t>
  </si>
  <si>
    <t>Vendor-built and supported</t>
  </si>
  <si>
    <t>Locally-built and supported</t>
  </si>
  <si>
    <t>Unsupported</t>
  </si>
  <si>
    <t>Cloud-based applications</t>
  </si>
  <si>
    <t>Applications in disaster recovery</t>
  </si>
  <si>
    <t>XFC_Apps_Bus_Percentage_of_which_Mission_critical</t>
  </si>
  <si>
    <t>XFC_Apps_Bus_Percentage_of_which_Externally_facing</t>
  </si>
  <si>
    <t>XFC_Apps_Percentage_of_which_In_DR</t>
  </si>
  <si>
    <t>Bus</t>
  </si>
  <si>
    <t>DR</t>
  </si>
  <si>
    <t>Cloud</t>
  </si>
  <si>
    <t>LBLS</t>
  </si>
  <si>
    <t>LBVS</t>
  </si>
  <si>
    <t>VBVS</t>
  </si>
  <si>
    <t>NS</t>
  </si>
  <si>
    <t>MC</t>
  </si>
  <si>
    <t>EF</t>
  </si>
  <si>
    <t>PerRev</t>
  </si>
  <si>
    <t>PerADM</t>
  </si>
  <si>
    <t>PerAM</t>
  </si>
  <si>
    <t>PerAD</t>
  </si>
  <si>
    <t>ApplicationsByType</t>
  </si>
  <si>
    <t>BusApplicationsByType</t>
  </si>
  <si>
    <t>Cl1SpendDiffsInMn</t>
  </si>
  <si>
    <t>Cl1DataAvail</t>
  </si>
  <si>
    <t>Cl1ActivitySpendByRevenues</t>
  </si>
  <si>
    <t>Cl1ActivitySpendAbsolute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</si>
</sst>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 * #,##0.00_ ;_ * \-#,##0.00_ ;_ * &quot;-&quot;??_ ;_ @_ "/>
    <numFmt numFmtId="165" formatCode="0.0000"/>
    <numFmt numFmtId="166" formatCode="_ * #,##0_ ;_ * \-#,##0_ ;_ * &quot;-&quot;??_ ;_ @_ "/>
    <numFmt numFmtId="167" formatCode="0.0E+00"/>
    <numFmt numFmtId="168" formatCode="_ * #,##0.0000_ ;_ * \-#,##0.0000_ ;_ * &quot;-&quot;??_ ;_ @_ "/>
    <numFmt numFmtId="169" formatCode="0.000"/>
    <numFmt numFmtId="170" formatCode="_ * #,##0.000_ ;_ * \-#,##0.000_ ;_ * &quot;-&quot;??_ ;_ @_ "/>
    <numFmt numFmtId="171" formatCode="_ * #,##0.000000000000_ ;_ * \-#,##0.000000000000_ ;_ * &quot;-&quot;??_ ;_ @_ 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Wingdings"/>
      <charset val="2"/>
    </font>
    <font>
      <b/>
      <sz val="16"/>
      <color theme="0"/>
      <name val="Calibri"/>
      <family val="2"/>
      <scheme val="minor"/>
    </font>
    <font>
      <sz val="10"/>
      <name val="Arial"/>
      <family val="2"/>
    </font>
    <font>
      <sz val="10"/>
      <color theme="7" tint="0.7999816888943144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</font>
    <font>
      <sz val="11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B0F0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sz val="11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</fills>
  <borders count="27">
    <border>
      <left/>
      <right/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/>
      <top style="medium">
        <color theme="0"/>
      </top>
      <bottom/>
      <diagonal/>
    </border>
    <border>
      <left/>
      <right/>
      <top/>
      <bottom style="medium">
        <color theme="0"/>
      </bottom>
      <diagonal/>
    </border>
    <border>
      <left style="medium">
        <color rgb="FF002060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 style="medium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/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164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2" fillId="0" borderId="0" applyNumberFormat="0" applyFont="0" applyFill="0" applyBorder="0" applyAlignment="0" applyProtection="0"/>
    <xf numFmtId="9" fontId="2" fillId="0" borderId="0" applyFont="0" applyFill="0" applyBorder="0" applyAlignment="0" applyProtection="0"/>
  </cellStyleXfs>
  <cellXfs count="243">
    <xf numFmtId="0" fontId="0" fillId="0" borderId="0" xfId="0"/>
    <xf numFmtId="0" fontId="0" fillId="0" borderId="0" xfId="0" quotePrefix="1"/>
    <xf numFmtId="0" fontId="0" fillId="0" borderId="0" xfId="0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vertical="center"/>
    </xf>
    <xf numFmtId="0" fontId="0" fillId="0" borderId="0" xfId="0" applyAlignment="1" applyProtection="1">
      <alignment horizontal="center" vertical="center"/>
    </xf>
    <xf numFmtId="0" fontId="0" fillId="0" borderId="0" xfId="0" applyAlignment="1" applyProtection="1">
      <alignment horizontal="left" vertical="center"/>
    </xf>
    <xf numFmtId="0" fontId="1" fillId="0" borderId="0" xfId="0" applyFont="1" applyAlignment="1" applyProtection="1">
      <alignment vertical="center"/>
    </xf>
    <xf numFmtId="0" fontId="8" fillId="0" borderId="0" xfId="0" applyFont="1" applyAlignment="1">
      <alignment wrapText="1"/>
    </xf>
    <xf numFmtId="0" fontId="8" fillId="0" borderId="0" xfId="0" applyFont="1"/>
    <xf numFmtId="0" fontId="0" fillId="0" borderId="0" xfId="0" applyFill="1" applyAlignment="1" applyProtection="1"/>
    <xf numFmtId="0" fontId="1" fillId="0" borderId="0" xfId="0" applyFont="1" applyFill="1" applyAlignment="1" applyProtection="1">
      <alignment vertical="center"/>
    </xf>
    <xf numFmtId="0" fontId="0" fillId="5" borderId="0" xfId="0" applyFill="1" applyAlignment="1" applyProtection="1">
      <alignment horizontal="center" vertical="center"/>
      <protection locked="0"/>
    </xf>
    <xf numFmtId="0" fontId="4" fillId="5" borderId="0" xfId="0" applyFont="1" applyFill="1" applyBorder="1" applyAlignment="1" applyProtection="1">
      <alignment horizontal="center" vertical="center"/>
      <protection locked="0"/>
    </xf>
    <xf numFmtId="0" fontId="0" fillId="0" borderId="0" xfId="0" applyFill="1" applyAlignment="1" applyProtection="1">
      <alignment vertical="center"/>
    </xf>
    <xf numFmtId="0" fontId="0" fillId="0" borderId="0" xfId="0" applyFill="1" applyAlignment="1" applyProtection="1">
      <alignment horizontal="center" vertical="center"/>
    </xf>
    <xf numFmtId="0" fontId="0" fillId="8" borderId="0" xfId="0" applyFill="1"/>
    <xf numFmtId="0" fontId="0" fillId="0" borderId="0" xfId="0" applyFill="1"/>
    <xf numFmtId="0" fontId="0" fillId="0" borderId="0" xfId="0" applyFill="1" applyAlignment="1" applyProtection="1">
      <alignment horizontal="left" vertical="center"/>
    </xf>
    <xf numFmtId="0" fontId="0" fillId="8" borderId="0" xfId="0" applyFill="1" applyAlignment="1" applyProtection="1">
      <alignment horizontal="center" vertical="center"/>
    </xf>
    <xf numFmtId="0" fontId="4" fillId="8" borderId="0" xfId="0" applyFont="1" applyFill="1" applyBorder="1" applyAlignment="1" applyProtection="1">
      <alignment horizontal="center" vertical="center"/>
    </xf>
    <xf numFmtId="0" fontId="0" fillId="0" borderId="4" xfId="0" applyFill="1" applyBorder="1" applyAlignment="1" applyProtection="1">
      <alignment horizontal="center" vertical="center"/>
    </xf>
    <xf numFmtId="0" fontId="0" fillId="0" borderId="0" xfId="0" applyFill="1" applyProtection="1"/>
    <xf numFmtId="0" fontId="0" fillId="0" borderId="0" xfId="0" applyProtection="1"/>
    <xf numFmtId="0" fontId="0" fillId="0" borderId="0" xfId="0" applyFill="1" applyAlignment="1" applyProtection="1">
      <alignment horizontal="center"/>
    </xf>
    <xf numFmtId="0" fontId="1" fillId="0" borderId="0" xfId="0" applyFont="1" applyProtection="1"/>
    <xf numFmtId="0" fontId="1" fillId="0" borderId="0" xfId="0" applyFont="1" applyFill="1" applyProtection="1"/>
    <xf numFmtId="0" fontId="0" fillId="0" borderId="4" xfId="0" applyFont="1" applyFill="1" applyBorder="1" applyProtection="1"/>
    <xf numFmtId="0" fontId="1" fillId="0" borderId="4" xfId="0" applyFont="1" applyFill="1" applyBorder="1" applyProtection="1"/>
    <xf numFmtId="0" fontId="0" fillId="0" borderId="4" xfId="0" applyFill="1" applyBorder="1" applyProtection="1"/>
    <xf numFmtId="0" fontId="1" fillId="0" borderId="0" xfId="0" applyFont="1" applyFill="1" applyAlignment="1" applyProtection="1">
      <alignment horizontal="left" vertical="center"/>
    </xf>
    <xf numFmtId="0" fontId="13" fillId="0" borderId="0" xfId="0" applyFont="1" applyFill="1" applyAlignment="1" applyProtection="1">
      <alignment vertical="center"/>
    </xf>
    <xf numFmtId="0" fontId="8" fillId="15" borderId="5" xfId="0" applyFont="1" applyFill="1" applyBorder="1"/>
    <xf numFmtId="0" fontId="11" fillId="0" borderId="0" xfId="0" applyFont="1"/>
    <xf numFmtId="0" fontId="8" fillId="10" borderId="5" xfId="0" applyFont="1" applyFill="1" applyBorder="1"/>
    <xf numFmtId="0" fontId="0" fillId="0" borderId="0" xfId="0" applyAlignment="1" applyProtection="1">
      <alignment horizontal="right" vertical="center"/>
    </xf>
    <xf numFmtId="0" fontId="9" fillId="0" borderId="0" xfId="0" applyFont="1"/>
    <xf numFmtId="164" fontId="11" fillId="0" borderId="0" xfId="1" applyFont="1"/>
    <xf numFmtId="164" fontId="8" fillId="0" borderId="0" xfId="1" applyFont="1"/>
    <xf numFmtId="164" fontId="9" fillId="15" borderId="5" xfId="1" applyFont="1" applyFill="1" applyBorder="1"/>
    <xf numFmtId="164" fontId="8" fillId="15" borderId="5" xfId="1" applyFont="1" applyFill="1" applyBorder="1"/>
    <xf numFmtId="0" fontId="13" fillId="0" borderId="0" xfId="0" applyFont="1" applyFill="1" applyAlignment="1" applyProtection="1"/>
    <xf numFmtId="0" fontId="16" fillId="0" borderId="0" xfId="0" applyFont="1" applyBorder="1" applyAlignment="1" applyProtection="1">
      <alignment horizontal="center" vertical="center"/>
      <protection locked="0"/>
    </xf>
    <xf numFmtId="0" fontId="1" fillId="0" borderId="0" xfId="0" applyFont="1" applyAlignment="1" applyProtection="1">
      <alignment wrapText="1"/>
    </xf>
    <xf numFmtId="0" fontId="8" fillId="15" borderId="12" xfId="0" applyFont="1" applyFill="1" applyBorder="1"/>
    <xf numFmtId="0" fontId="9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8" fillId="0" borderId="10" xfId="0" applyFont="1" applyBorder="1"/>
    <xf numFmtId="0" fontId="8" fillId="0" borderId="11" xfId="0" applyFont="1" applyBorder="1"/>
    <xf numFmtId="0" fontId="8" fillId="10" borderId="0" xfId="0" applyFont="1" applyFill="1"/>
    <xf numFmtId="0" fontId="8" fillId="0" borderId="0" xfId="0" applyFont="1" applyFill="1"/>
    <xf numFmtId="0" fontId="8" fillId="0" borderId="0" xfId="0" applyFont="1" applyFill="1" applyAlignment="1">
      <alignment wrapText="1"/>
    </xf>
    <xf numFmtId="0" fontId="11" fillId="0" borderId="0" xfId="0" applyFont="1" applyFill="1"/>
    <xf numFmtId="0" fontId="9" fillId="7" borderId="2" xfId="0" applyFont="1" applyFill="1" applyBorder="1" applyAlignment="1">
      <alignment horizontal="left" vertical="center" wrapText="1"/>
    </xf>
    <xf numFmtId="0" fontId="8" fillId="19" borderId="0" xfId="0" applyFont="1" applyFill="1"/>
    <xf numFmtId="0" fontId="1" fillId="0" borderId="0" xfId="0" applyFont="1" applyFill="1" applyAlignment="1" applyProtection="1">
      <alignment horizontal="center" vertic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0" borderId="0" xfId="0" applyFont="1" applyBorder="1" applyAlignment="1" applyProtection="1">
      <alignment wrapText="1"/>
    </xf>
    <xf numFmtId="0" fontId="0" fillId="5" borderId="0" xfId="0" applyFont="1" applyFill="1" applyAlignment="1" applyProtection="1">
      <alignment horizontal="left"/>
      <protection locked="0"/>
    </xf>
    <xf numFmtId="9" fontId="2" fillId="5" borderId="0" xfId="5" applyFont="1" applyFill="1" applyAlignment="1" applyProtection="1">
      <alignment horizontal="left"/>
      <protection locked="0"/>
    </xf>
    <xf numFmtId="0" fontId="8" fillId="0" borderId="0" xfId="0" applyFont="1" applyFill="1" applyBorder="1"/>
    <xf numFmtId="0" fontId="8" fillId="10" borderId="17" xfId="0" applyFont="1" applyFill="1" applyBorder="1"/>
    <xf numFmtId="164" fontId="9" fillId="15" borderId="20" xfId="1" applyFont="1" applyFill="1" applyBorder="1"/>
    <xf numFmtId="164" fontId="8" fillId="15" borderId="20" xfId="1" applyFont="1" applyFill="1" applyBorder="1"/>
    <xf numFmtId="0" fontId="14" fillId="20" borderId="1" xfId="0" applyFont="1" applyFill="1" applyBorder="1" applyAlignment="1">
      <alignment wrapText="1"/>
    </xf>
    <xf numFmtId="0" fontId="9" fillId="0" borderId="25" xfId="0" applyFont="1" applyBorder="1"/>
    <xf numFmtId="0" fontId="8" fillId="0" borderId="0" xfId="0" applyFont="1" applyBorder="1"/>
    <xf numFmtId="0" fontId="8" fillId="0" borderId="26" xfId="0" applyFont="1" applyBorder="1"/>
    <xf numFmtId="0" fontId="8" fillId="0" borderId="0" xfId="0" applyFont="1" applyFill="1" applyBorder="1" applyAlignment="1">
      <alignment horizontal="left" vertical="center" wrapText="1"/>
    </xf>
    <xf numFmtId="0" fontId="11" fillId="0" borderId="0" xfId="0" applyFont="1" applyFill="1" applyAlignment="1">
      <alignment wrapText="1"/>
    </xf>
    <xf numFmtId="0" fontId="11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/>
    <xf numFmtId="0" fontId="17" fillId="0" borderId="0" xfId="0" applyFont="1" applyFill="1" applyProtection="1"/>
    <xf numFmtId="0" fontId="8" fillId="15" borderId="5" xfId="0" applyFont="1" applyFill="1" applyBorder="1" applyAlignment="1">
      <alignment wrapText="1"/>
    </xf>
    <xf numFmtId="0" fontId="8" fillId="14" borderId="0" xfId="0" applyFont="1" applyFill="1" applyAlignment="1">
      <alignment vertical="center"/>
    </xf>
    <xf numFmtId="0" fontId="8" fillId="22" borderId="0" xfId="0" applyFont="1" applyFill="1" applyAlignment="1">
      <alignment vertical="center"/>
    </xf>
    <xf numFmtId="0" fontId="8" fillId="22" borderId="0" xfId="0" applyFont="1" applyFill="1"/>
    <xf numFmtId="1" fontId="11" fillId="0" borderId="0" xfId="0" applyNumberFormat="1" applyFont="1"/>
    <xf numFmtId="1" fontId="8" fillId="0" borderId="0" xfId="0" applyNumberFormat="1" applyFont="1" applyAlignment="1">
      <alignment wrapText="1"/>
    </xf>
    <xf numFmtId="1" fontId="8" fillId="0" borderId="0" xfId="0" applyNumberFormat="1" applyFont="1" applyFill="1" applyAlignment="1">
      <alignment wrapText="1"/>
    </xf>
    <xf numFmtId="1" fontId="8" fillId="0" borderId="0" xfId="0" applyNumberFormat="1" applyFont="1"/>
    <xf numFmtId="1" fontId="8" fillId="0" borderId="0" xfId="1" applyNumberFormat="1" applyFont="1" applyAlignment="1">
      <alignment horizontal="left" indent="3"/>
    </xf>
    <xf numFmtId="1" fontId="8" fillId="0" borderId="0" xfId="0" applyNumberFormat="1" applyFont="1" applyAlignment="1">
      <alignment horizontal="left" indent="3"/>
    </xf>
    <xf numFmtId="1" fontId="14" fillId="20" borderId="1" xfId="0" applyNumberFormat="1" applyFont="1" applyFill="1" applyBorder="1" applyAlignment="1">
      <alignment wrapText="1"/>
    </xf>
    <xf numFmtId="0" fontId="13" fillId="0" borderId="0" xfId="0" applyFont="1" applyProtection="1"/>
    <xf numFmtId="0" fontId="13" fillId="0" borderId="4" xfId="0" applyFont="1" applyFill="1" applyBorder="1" applyProtection="1"/>
    <xf numFmtId="0" fontId="8" fillId="0" borderId="25" xfId="0" applyFont="1" applyBorder="1"/>
    <xf numFmtId="0" fontId="3" fillId="3" borderId="21" xfId="0" applyFont="1" applyFill="1" applyBorder="1" applyAlignment="1" applyProtection="1">
      <alignment horizontal="left"/>
    </xf>
    <xf numFmtId="0" fontId="18" fillId="0" borderId="10" xfId="0" applyFont="1" applyBorder="1"/>
    <xf numFmtId="0" fontId="18" fillId="0" borderId="11" xfId="0" applyFont="1" applyBorder="1"/>
    <xf numFmtId="0" fontId="18" fillId="0" borderId="0" xfId="0" applyFont="1" applyBorder="1"/>
    <xf numFmtId="0" fontId="18" fillId="0" borderId="9" xfId="0" applyFont="1" applyBorder="1"/>
    <xf numFmtId="169" fontId="8" fillId="15" borderId="5" xfId="1" applyNumberFormat="1" applyFont="1" applyFill="1" applyBorder="1"/>
    <xf numFmtId="169" fontId="8" fillId="0" borderId="0" xfId="1" applyNumberFormat="1" applyFont="1"/>
    <xf numFmtId="169" fontId="8" fillId="15" borderId="12" xfId="1" applyNumberFormat="1" applyFont="1" applyFill="1" applyBorder="1"/>
    <xf numFmtId="170" fontId="8" fillId="15" borderId="5" xfId="1" applyNumberFormat="1" applyFont="1" applyFill="1" applyBorder="1"/>
    <xf numFmtId="170" fontId="8" fillId="0" borderId="0" xfId="1" applyNumberFormat="1" applyFont="1"/>
    <xf numFmtId="170" fontId="8" fillId="0" borderId="0" xfId="1" applyNumberFormat="1" applyFont="1" applyFill="1"/>
    <xf numFmtId="170" fontId="8" fillId="15" borderId="12" xfId="1" applyNumberFormat="1" applyFont="1" applyFill="1" applyBorder="1"/>
    <xf numFmtId="170" fontId="14" fillId="20" borderId="1" xfId="0" applyNumberFormat="1" applyFont="1" applyFill="1" applyBorder="1" applyAlignment="1">
      <alignment wrapText="1"/>
    </xf>
    <xf numFmtId="170" fontId="8" fillId="10" borderId="17" xfId="0" applyNumberFormat="1" applyFont="1" applyFill="1" applyBorder="1"/>
    <xf numFmtId="170" fontId="8" fillId="0" borderId="0" xfId="0" applyNumberFormat="1" applyFont="1"/>
    <xf numFmtId="169" fontId="8" fillId="0" borderId="0" xfId="1" applyNumberFormat="1" applyFont="1" applyFill="1"/>
    <xf numFmtId="169" fontId="14" fillId="20" borderId="1" xfId="0" applyNumberFormat="1" applyFont="1" applyFill="1" applyBorder="1" applyAlignment="1">
      <alignment wrapText="1"/>
    </xf>
    <xf numFmtId="169" fontId="8" fillId="10" borderId="5" xfId="0" applyNumberFormat="1" applyFont="1" applyFill="1" applyBorder="1"/>
    <xf numFmtId="169" fontId="14" fillId="20" borderId="1" xfId="0" applyNumberFormat="1" applyFont="1" applyFill="1" applyBorder="1" applyAlignment="1">
      <alignment vertical="center" wrapText="1"/>
    </xf>
    <xf numFmtId="169" fontId="8" fillId="0" borderId="0" xfId="1" applyNumberFormat="1" applyFont="1" applyAlignment="1">
      <alignment vertical="center"/>
    </xf>
    <xf numFmtId="0" fontId="8" fillId="0" borderId="0" xfId="0" applyFont="1" applyProtection="1"/>
    <xf numFmtId="164" fontId="11" fillId="0" borderId="0" xfId="1" applyFont="1" applyProtection="1"/>
    <xf numFmtId="0" fontId="11" fillId="0" borderId="0" xfId="0" applyFont="1" applyProtection="1"/>
    <xf numFmtId="0" fontId="11" fillId="4" borderId="0" xfId="0" applyFont="1" applyFill="1" applyAlignment="1" applyProtection="1">
      <alignment vertical="center"/>
    </xf>
    <xf numFmtId="0" fontId="5" fillId="4" borderId="0" xfId="0" applyFont="1" applyFill="1" applyAlignment="1" applyProtection="1">
      <alignment vertical="center"/>
    </xf>
    <xf numFmtId="0" fontId="15" fillId="4" borderId="0" xfId="0" applyFont="1" applyFill="1" applyAlignment="1" applyProtection="1">
      <alignment vertical="center"/>
    </xf>
    <xf numFmtId="0" fontId="8" fillId="0" borderId="0" xfId="0" quotePrefix="1" applyFont="1" applyAlignment="1" applyProtection="1">
      <alignment horizontal="right"/>
    </xf>
    <xf numFmtId="168" fontId="8" fillId="0" borderId="0" xfId="1" applyNumberFormat="1" applyFont="1" applyProtection="1"/>
    <xf numFmtId="0" fontId="8" fillId="0" borderId="0" xfId="0" applyFont="1" applyAlignment="1" applyProtection="1"/>
    <xf numFmtId="0" fontId="8" fillId="0" borderId="0" xfId="0" applyFont="1" applyAlignment="1" applyProtection="1">
      <alignment horizontal="left"/>
    </xf>
    <xf numFmtId="0" fontId="7" fillId="4" borderId="0" xfId="0" applyFont="1" applyFill="1" applyAlignment="1" applyProtection="1">
      <alignment vertical="center"/>
    </xf>
    <xf numFmtId="3" fontId="8" fillId="0" borderId="0" xfId="1" applyNumberFormat="1" applyFont="1" applyProtection="1"/>
    <xf numFmtId="11" fontId="8" fillId="0" borderId="0" xfId="0" applyNumberFormat="1" applyFont="1" applyProtection="1"/>
    <xf numFmtId="164" fontId="8" fillId="14" borderId="0" xfId="1" applyNumberFormat="1" applyFont="1" applyFill="1" applyAlignment="1" applyProtection="1"/>
    <xf numFmtId="0" fontId="8" fillId="14" borderId="0" xfId="1" applyNumberFormat="1" applyFont="1" applyFill="1" applyAlignment="1" applyProtection="1"/>
    <xf numFmtId="3" fontId="8" fillId="14" borderId="0" xfId="1" applyNumberFormat="1" applyFont="1" applyFill="1" applyAlignment="1" applyProtection="1"/>
    <xf numFmtId="0" fontId="8" fillId="0" borderId="0" xfId="0" applyNumberFormat="1" applyFont="1" applyProtection="1"/>
    <xf numFmtId="0" fontId="8" fillId="0" borderId="0" xfId="0" applyFont="1" applyFill="1" applyProtection="1"/>
    <xf numFmtId="3" fontId="8" fillId="0" borderId="0" xfId="1" applyNumberFormat="1" applyFont="1" applyFill="1" applyAlignment="1" applyProtection="1"/>
    <xf numFmtId="167" fontId="8" fillId="0" borderId="0" xfId="1" applyNumberFormat="1" applyFont="1" applyFill="1" applyAlignment="1" applyProtection="1"/>
    <xf numFmtId="0" fontId="8" fillId="14" borderId="0" xfId="0" applyFont="1" applyFill="1" applyProtection="1"/>
    <xf numFmtId="165" fontId="8" fillId="14" borderId="0" xfId="0" applyNumberFormat="1" applyFont="1" applyFill="1" applyProtection="1"/>
    <xf numFmtId="165" fontId="8" fillId="0" borderId="0" xfId="0" applyNumberFormat="1" applyFont="1" applyProtection="1"/>
    <xf numFmtId="0" fontId="8" fillId="7" borderId="0" xfId="0" applyFont="1" applyFill="1" applyProtection="1"/>
    <xf numFmtId="2" fontId="8" fillId="7" borderId="0" xfId="0" applyNumberFormat="1" applyFont="1" applyFill="1" applyProtection="1"/>
    <xf numFmtId="169" fontId="8" fillId="0" borderId="0" xfId="0" applyNumberFormat="1" applyFont="1" applyProtection="1"/>
    <xf numFmtId="169" fontId="8" fillId="7" borderId="0" xfId="0" applyNumberFormat="1" applyFont="1" applyFill="1" applyProtection="1"/>
    <xf numFmtId="0" fontId="8" fillId="0" borderId="0" xfId="0" applyFont="1" applyAlignment="1" applyProtection="1">
      <alignment horizontal="left"/>
    </xf>
    <xf numFmtId="2" fontId="8" fillId="7" borderId="0" xfId="0" applyNumberFormat="1" applyFont="1" applyFill="1" applyBorder="1" applyProtection="1"/>
    <xf numFmtId="0" fontId="8" fillId="7" borderId="0" xfId="0" applyFont="1" applyFill="1" applyBorder="1" applyProtection="1"/>
    <xf numFmtId="0" fontId="9" fillId="11" borderId="2" xfId="0" applyFont="1" applyFill="1" applyBorder="1" applyAlignment="1">
      <alignment horizontal="left" vertical="center" wrapText="1"/>
    </xf>
    <xf numFmtId="0" fontId="8" fillId="5" borderId="0" xfId="0" applyFont="1" applyFill="1" applyProtection="1"/>
    <xf numFmtId="0" fontId="8" fillId="10" borderId="17" xfId="0" applyNumberFormat="1" applyFont="1" applyFill="1" applyBorder="1"/>
    <xf numFmtId="0" fontId="13" fillId="0" borderId="0" xfId="0" applyFont="1" applyFill="1" applyProtection="1"/>
    <xf numFmtId="2" fontId="8" fillId="14" borderId="0" xfId="0" applyNumberFormat="1" applyFont="1" applyFill="1" applyProtection="1"/>
    <xf numFmtId="0" fontId="8" fillId="5" borderId="0" xfId="0" applyFont="1" applyFill="1"/>
    <xf numFmtId="0" fontId="8" fillId="0" borderId="0" xfId="0" applyFont="1" applyAlignment="1" applyProtection="1">
      <alignment horizontal="left"/>
    </xf>
    <xf numFmtId="14" fontId="8" fillId="0" borderId="0" xfId="1" applyNumberFormat="1" applyFont="1" applyAlignment="1" applyProtection="1">
      <alignment horizontal="left"/>
    </xf>
    <xf numFmtId="0" fontId="8" fillId="23" borderId="0" xfId="0" applyFont="1" applyFill="1"/>
    <xf numFmtId="0" fontId="1" fillId="0" borderId="0" xfId="0" applyFont="1" applyAlignment="1" applyProtection="1">
      <alignment horizontal="center" vertical="top" wrapText="1"/>
    </xf>
    <xf numFmtId="0" fontId="1" fillId="5" borderId="0" xfId="0" applyFont="1" applyFill="1" applyAlignment="1" applyProtection="1">
      <alignment horizontal="center" vertical="top" wrapText="1"/>
    </xf>
    <xf numFmtId="0" fontId="1" fillId="8" borderId="0" xfId="0" applyFont="1" applyFill="1" applyAlignment="1" applyProtection="1">
      <alignment horizontal="center" vertical="top" wrapText="1"/>
    </xf>
    <xf numFmtId="0" fontId="1" fillId="0" borderId="0" xfId="0" applyFont="1" applyFill="1" applyAlignment="1" applyProtection="1">
      <alignment vertical="top" wrapText="1"/>
    </xf>
    <xf numFmtId="0" fontId="1" fillId="8" borderId="0" xfId="0" applyFont="1" applyFill="1" applyAlignment="1" applyProtection="1">
      <alignment vertical="top" wrapText="1"/>
    </xf>
    <xf numFmtId="0" fontId="0" fillId="8" borderId="0" xfId="0" applyFill="1" applyAlignment="1" applyProtection="1">
      <alignment vertical="top" wrapText="1"/>
    </xf>
    <xf numFmtId="0" fontId="0" fillId="0" borderId="0" xfId="0" applyFill="1" applyAlignment="1" applyProtection="1">
      <alignment vertical="top" wrapText="1"/>
    </xf>
    <xf numFmtId="0" fontId="0" fillId="0" borderId="0" xfId="0" applyAlignment="1" applyProtection="1">
      <alignment vertical="top" wrapText="1"/>
    </xf>
    <xf numFmtId="0" fontId="3" fillId="3" borderId="21" xfId="0" applyFont="1" applyFill="1" applyBorder="1" applyAlignment="1" applyProtection="1"/>
    <xf numFmtId="0" fontId="3" fillId="3" borderId="0" xfId="0" applyFont="1" applyFill="1" applyBorder="1" applyAlignment="1" applyProtection="1"/>
    <xf numFmtId="0" fontId="3" fillId="3" borderId="23" xfId="0" applyFont="1" applyFill="1" applyBorder="1" applyAlignment="1" applyProtection="1"/>
    <xf numFmtId="0" fontId="8" fillId="0" borderId="4" xfId="0" applyFont="1" applyFill="1" applyBorder="1" applyProtection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7" fontId="0" fillId="0" borderId="9" xfId="0" quotePrefix="1" applyNumberFormat="1" applyBorder="1"/>
    <xf numFmtId="0" fontId="0" fillId="0" borderId="10" xfId="0" applyBorder="1"/>
    <xf numFmtId="0" fontId="0" fillId="0" borderId="11" xfId="0" applyBorder="1"/>
    <xf numFmtId="0" fontId="0" fillId="0" borderId="9" xfId="0" quotePrefix="1" applyBorder="1"/>
    <xf numFmtId="2" fontId="8" fillId="24" borderId="0" xfId="0" applyNumberFormat="1" applyFont="1" applyFill="1" applyProtection="1"/>
    <xf numFmtId="1" fontId="8" fillId="7" borderId="0" xfId="0" applyNumberFormat="1" applyFont="1" applyFill="1" applyProtection="1"/>
    <xf numFmtId="0" fontId="8" fillId="19" borderId="0" xfId="0" applyFont="1" applyFill="1" applyProtection="1"/>
    <xf numFmtId="2" fontId="8" fillId="19" borderId="0" xfId="0" applyNumberFormat="1" applyFont="1" applyFill="1" applyProtection="1"/>
    <xf numFmtId="0" fontId="3" fillId="3" borderId="21" xfId="0" applyFont="1" applyFill="1" applyBorder="1" applyAlignment="1" applyProtection="1">
      <alignment horizontal="left"/>
    </xf>
    <xf numFmtId="0" fontId="3" fillId="3" borderId="0" xfId="0" applyFont="1" applyFill="1" applyBorder="1" applyAlignment="1" applyProtection="1">
      <alignment horizontal="left"/>
    </xf>
    <xf numFmtId="0" fontId="3" fillId="3" borderId="1" xfId="0" applyFont="1" applyFill="1" applyBorder="1" applyAlignment="1" applyProtection="1">
      <alignment horizontal="left" vertical="center"/>
    </xf>
    <xf numFmtId="0" fontId="3" fillId="3" borderId="1" xfId="0" applyFont="1" applyFill="1" applyBorder="1" applyAlignment="1" applyProtection="1">
      <alignment horizontal="left"/>
    </xf>
    <xf numFmtId="0" fontId="3" fillId="9" borderId="1" xfId="0" applyFont="1" applyFill="1" applyBorder="1" applyAlignment="1" applyProtection="1">
      <alignment horizontal="left"/>
    </xf>
    <xf numFmtId="0" fontId="3" fillId="9" borderId="1" xfId="0" applyFont="1" applyFill="1" applyBorder="1" applyAlignment="1" applyProtection="1">
      <alignment horizontal="left" vertical="center"/>
    </xf>
    <xf numFmtId="0" fontId="1" fillId="0" borderId="0" xfId="0" applyFont="1" applyAlignment="1" applyProtection="1">
      <alignment horizontal="left" vertical="center" wrapText="1"/>
    </xf>
    <xf numFmtId="0" fontId="1" fillId="13" borderId="0" xfId="0" applyFont="1" applyFill="1" applyAlignment="1" applyProtection="1">
      <alignment horizontal="center" vertical="center"/>
    </xf>
    <xf numFmtId="164" fontId="10" fillId="21" borderId="0" xfId="1" applyFont="1" applyFill="1" applyBorder="1" applyAlignment="1">
      <alignment horizontal="center" vertical="center" wrapText="1"/>
    </xf>
    <xf numFmtId="164" fontId="10" fillId="21" borderId="23" xfId="1" applyFont="1" applyFill="1" applyBorder="1" applyAlignment="1">
      <alignment horizontal="center" vertical="center" wrapText="1"/>
    </xf>
    <xf numFmtId="164" fontId="10" fillId="21" borderId="18" xfId="1" applyFont="1" applyFill="1" applyBorder="1" applyAlignment="1">
      <alignment horizontal="center" vertical="center" wrapText="1"/>
    </xf>
    <xf numFmtId="164" fontId="10" fillId="21" borderId="24" xfId="1" applyFont="1" applyFill="1" applyBorder="1" applyAlignment="1">
      <alignment horizontal="center" vertical="center" wrapText="1"/>
    </xf>
    <xf numFmtId="164" fontId="10" fillId="21" borderId="21" xfId="1" applyFont="1" applyFill="1" applyBorder="1" applyAlignment="1">
      <alignment horizontal="center" vertical="center" wrapText="1"/>
    </xf>
    <xf numFmtId="164" fontId="10" fillId="21" borderId="22" xfId="1" applyFont="1" applyFill="1" applyBorder="1" applyAlignment="1">
      <alignment horizontal="center" vertical="center" wrapText="1"/>
    </xf>
    <xf numFmtId="0" fontId="10" fillId="21" borderId="1" xfId="0" applyFont="1" applyFill="1" applyBorder="1" applyAlignment="1">
      <alignment horizontal="center" vertical="center"/>
    </xf>
    <xf numFmtId="0" fontId="10" fillId="21" borderId="21" xfId="0" applyFont="1" applyFill="1" applyBorder="1" applyAlignment="1">
      <alignment horizontal="center" vertical="center"/>
    </xf>
    <xf numFmtId="0" fontId="9" fillId="20" borderId="19" xfId="0" applyFont="1" applyFill="1" applyBorder="1" applyAlignment="1">
      <alignment horizontal="center" vertical="center"/>
    </xf>
    <xf numFmtId="0" fontId="9" fillId="20" borderId="22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left" vertical="center" wrapText="1"/>
    </xf>
    <xf numFmtId="0" fontId="9" fillId="6" borderId="0" xfId="0" applyFont="1" applyFill="1" applyBorder="1" applyAlignment="1">
      <alignment horizontal="left" vertical="center" wrapText="1"/>
    </xf>
    <xf numFmtId="0" fontId="9" fillId="6" borderId="3" xfId="0" applyFont="1" applyFill="1" applyBorder="1" applyAlignment="1">
      <alignment horizontal="left" vertical="center" wrapText="1"/>
    </xf>
    <xf numFmtId="0" fontId="9" fillId="11" borderId="2" xfId="0" applyFont="1" applyFill="1" applyBorder="1" applyAlignment="1">
      <alignment horizontal="left" vertical="center" wrapText="1"/>
    </xf>
    <xf numFmtId="0" fontId="9" fillId="11" borderId="0" xfId="0" applyFont="1" applyFill="1" applyBorder="1" applyAlignment="1">
      <alignment horizontal="left" vertical="center" wrapText="1"/>
    </xf>
    <xf numFmtId="0" fontId="9" fillId="11" borderId="3" xfId="0" applyFont="1" applyFill="1" applyBorder="1" applyAlignment="1">
      <alignment horizontal="left" vertical="center" wrapText="1"/>
    </xf>
    <xf numFmtId="0" fontId="10" fillId="13" borderId="2" xfId="0" applyFont="1" applyFill="1" applyBorder="1" applyAlignment="1">
      <alignment horizontal="left" vertical="center" wrapText="1"/>
    </xf>
    <xf numFmtId="0" fontId="10" fillId="13" borderId="0" xfId="0" applyFont="1" applyFill="1" applyBorder="1" applyAlignment="1">
      <alignment horizontal="left" vertical="center" wrapText="1"/>
    </xf>
    <xf numFmtId="0" fontId="10" fillId="13" borderId="3" xfId="0" applyFont="1" applyFill="1" applyBorder="1" applyAlignment="1">
      <alignment horizontal="left" vertical="center" wrapText="1"/>
    </xf>
    <xf numFmtId="0" fontId="9" fillId="7" borderId="2" xfId="0" applyFont="1" applyFill="1" applyBorder="1" applyAlignment="1">
      <alignment horizontal="left" vertical="center" wrapText="1"/>
    </xf>
    <xf numFmtId="0" fontId="9" fillId="7" borderId="0" xfId="0" applyFont="1" applyFill="1" applyBorder="1" applyAlignment="1">
      <alignment horizontal="left" vertical="center" wrapText="1"/>
    </xf>
    <xf numFmtId="0" fontId="9" fillId="7" borderId="3" xfId="0" applyFont="1" applyFill="1" applyBorder="1" applyAlignment="1">
      <alignment horizontal="left" vertical="center" wrapText="1"/>
    </xf>
    <xf numFmtId="0" fontId="10" fillId="12" borderId="2" xfId="0" applyFont="1" applyFill="1" applyBorder="1" applyAlignment="1">
      <alignment horizontal="left" vertical="center" wrapText="1"/>
    </xf>
    <xf numFmtId="0" fontId="10" fillId="12" borderId="0" xfId="0" applyFont="1" applyFill="1" applyBorder="1" applyAlignment="1">
      <alignment horizontal="left" vertical="center" wrapText="1"/>
    </xf>
    <xf numFmtId="0" fontId="10" fillId="12" borderId="3" xfId="0" applyFont="1" applyFill="1" applyBorder="1" applyAlignment="1">
      <alignment horizontal="left" vertical="center" wrapText="1"/>
    </xf>
    <xf numFmtId="0" fontId="10" fillId="2" borderId="2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left" vertical="center" wrapText="1"/>
    </xf>
    <xf numFmtId="0" fontId="10" fillId="2" borderId="3" xfId="0" applyFont="1" applyFill="1" applyBorder="1" applyAlignment="1">
      <alignment horizontal="left" vertical="center" wrapText="1"/>
    </xf>
    <xf numFmtId="0" fontId="14" fillId="18" borderId="2" xfId="0" applyFont="1" applyFill="1" applyBorder="1" applyAlignment="1">
      <alignment horizontal="center" vertical="center" wrapText="1"/>
    </xf>
    <xf numFmtId="0" fontId="14" fillId="18" borderId="0" xfId="0" applyFont="1" applyFill="1" applyBorder="1" applyAlignment="1">
      <alignment horizontal="center" vertical="center" wrapText="1"/>
    </xf>
    <xf numFmtId="0" fontId="14" fillId="18" borderId="3" xfId="0" applyFont="1" applyFill="1" applyBorder="1" applyAlignment="1">
      <alignment horizontal="center" vertical="center" wrapText="1"/>
    </xf>
    <xf numFmtId="0" fontId="14" fillId="18" borderId="2" xfId="0" applyFont="1" applyFill="1" applyBorder="1" applyAlignment="1">
      <alignment horizontal="left" vertical="center" wrapText="1"/>
    </xf>
    <xf numFmtId="0" fontId="14" fillId="18" borderId="0" xfId="0" applyFont="1" applyFill="1" applyBorder="1" applyAlignment="1">
      <alignment horizontal="left" vertical="center" wrapText="1"/>
    </xf>
    <xf numFmtId="0" fontId="14" fillId="18" borderId="3" xfId="0" applyFont="1" applyFill="1" applyBorder="1" applyAlignment="1">
      <alignment horizontal="left" vertical="center" wrapText="1"/>
    </xf>
    <xf numFmtId="0" fontId="10" fillId="16" borderId="2" xfId="0" applyFont="1" applyFill="1" applyBorder="1" applyAlignment="1">
      <alignment horizontal="left" vertical="center" wrapText="1"/>
    </xf>
    <xf numFmtId="0" fontId="10" fillId="16" borderId="0" xfId="0" applyFont="1" applyFill="1" applyBorder="1" applyAlignment="1">
      <alignment horizontal="left" vertical="center" wrapText="1"/>
    </xf>
    <xf numFmtId="0" fontId="10" fillId="16" borderId="3" xfId="0" applyFont="1" applyFill="1" applyBorder="1" applyAlignment="1">
      <alignment horizontal="left" vertical="center" wrapText="1"/>
    </xf>
    <xf numFmtId="0" fontId="9" fillId="18" borderId="2" xfId="0" applyFont="1" applyFill="1" applyBorder="1" applyAlignment="1">
      <alignment horizontal="left" vertical="center" wrapText="1"/>
    </xf>
    <xf numFmtId="0" fontId="9" fillId="18" borderId="0" xfId="0" applyFont="1" applyFill="1" applyBorder="1" applyAlignment="1">
      <alignment horizontal="left" vertical="center" wrapText="1"/>
    </xf>
    <xf numFmtId="0" fontId="9" fillId="18" borderId="3" xfId="0" applyFont="1" applyFill="1" applyBorder="1" applyAlignment="1">
      <alignment horizontal="left" vertical="center" wrapText="1"/>
    </xf>
    <xf numFmtId="0" fontId="9" fillId="17" borderId="2" xfId="0" applyFont="1" applyFill="1" applyBorder="1" applyAlignment="1">
      <alignment horizontal="left" vertical="center" wrapText="1"/>
    </xf>
    <xf numFmtId="0" fontId="9" fillId="17" borderId="0" xfId="0" applyFont="1" applyFill="1" applyBorder="1" applyAlignment="1">
      <alignment horizontal="left" vertical="center" wrapText="1"/>
    </xf>
    <xf numFmtId="0" fontId="9" fillId="17" borderId="3" xfId="0" applyFont="1" applyFill="1" applyBorder="1" applyAlignment="1">
      <alignment horizontal="left" vertical="center" wrapText="1"/>
    </xf>
    <xf numFmtId="0" fontId="14" fillId="17" borderId="2" xfId="0" applyFont="1" applyFill="1" applyBorder="1" applyAlignment="1">
      <alignment horizontal="left" vertical="center" wrapText="1"/>
    </xf>
    <xf numFmtId="0" fontId="14" fillId="17" borderId="0" xfId="0" applyFont="1" applyFill="1" applyBorder="1" applyAlignment="1">
      <alignment horizontal="left" vertical="center" wrapText="1"/>
    </xf>
    <xf numFmtId="0" fontId="14" fillId="17" borderId="3" xfId="0" applyFont="1" applyFill="1" applyBorder="1" applyAlignment="1">
      <alignment horizontal="left" vertical="center" wrapText="1"/>
    </xf>
    <xf numFmtId="0" fontId="14" fillId="17" borderId="13" xfId="0" applyFont="1" applyFill="1" applyBorder="1" applyAlignment="1">
      <alignment horizontal="left" vertical="center" wrapText="1"/>
    </xf>
    <xf numFmtId="0" fontId="14" fillId="6" borderId="13" xfId="0" applyFont="1" applyFill="1" applyBorder="1" applyAlignment="1">
      <alignment horizontal="left" vertical="center" wrapText="1"/>
    </xf>
    <xf numFmtId="0" fontId="14" fillId="18" borderId="13" xfId="0" applyFont="1" applyFill="1" applyBorder="1" applyAlignment="1">
      <alignment horizontal="left" vertical="center" wrapText="1"/>
    </xf>
    <xf numFmtId="14" fontId="8" fillId="0" borderId="0" xfId="1" applyNumberFormat="1" applyFont="1" applyAlignment="1" applyProtection="1">
      <alignment horizontal="left"/>
    </xf>
    <xf numFmtId="171" fontId="8" fillId="0" borderId="0" xfId="1" applyNumberFormat="1" applyFont="1" applyAlignment="1" applyProtection="1">
      <alignment horizontal="left"/>
    </xf>
    <xf numFmtId="0" fontId="8" fillId="0" borderId="0" xfId="0" applyFont="1" applyAlignment="1" applyProtection="1">
      <alignment horizontal="right"/>
    </xf>
    <xf numFmtId="14" fontId="8" fillId="5" borderId="0" xfId="1" applyNumberFormat="1" applyFont="1" applyFill="1" applyAlignment="1" applyProtection="1">
      <alignment horizontal="center"/>
      <protection locked="0"/>
    </xf>
    <xf numFmtId="0" fontId="8" fillId="0" borderId="0" xfId="0" applyFont="1" applyAlignment="1" applyProtection="1">
      <alignment horizontal="left"/>
    </xf>
    <xf numFmtId="14" fontId="8" fillId="5" borderId="0" xfId="1" applyNumberFormat="1" applyFont="1" applyFill="1" applyAlignment="1" applyProtection="1">
      <alignment horizontal="left"/>
      <protection locked="0"/>
    </xf>
    <xf numFmtId="166" fontId="8" fillId="0" borderId="0" xfId="1" applyNumberFormat="1" applyFont="1" applyAlignment="1" applyProtection="1">
      <alignment horizontal="left"/>
    </xf>
    <xf numFmtId="0" fontId="8" fillId="5" borderId="0" xfId="0" applyFont="1" applyFill="1" applyAlignment="1" applyProtection="1">
      <alignment horizontal="left" wrapText="1"/>
      <protection locked="0"/>
    </xf>
    <xf numFmtId="0" fontId="0" fillId="0" borderId="0" xfId="0" applyAlignment="1">
      <alignment horizontal="left" wrapText="1"/>
    </xf>
    <xf numFmtId="0" fontId="12" fillId="5" borderId="0" xfId="0" applyFont="1" applyFill="1" applyAlignment="1" applyProtection="1">
      <alignment horizontal="left" wrapText="1"/>
      <protection locked="0"/>
    </xf>
    <xf numFmtId="164" fontId="8" fillId="0" borderId="0" xfId="1" applyNumberFormat="1" applyFont="1" applyAlignment="1" applyProtection="1">
      <alignment horizontal="left"/>
    </xf>
  </cellXfs>
  <cellStyles count="6">
    <cellStyle name="Comma" xfId="1" builtinId="3"/>
    <cellStyle name="Normal" xfId="0" builtinId="0"/>
    <cellStyle name="Normal 2" xfId="3"/>
    <cellStyle name="Normal 6" xfId="4"/>
    <cellStyle name="Percent" xfId="5" builtinId="5"/>
    <cellStyle name="Percent 2" xfId="2"/>
  </cellStyles>
  <dxfs count="10">
    <dxf>
      <font>
        <color theme="6" tint="0.59996337778862885"/>
      </font>
    </dxf>
    <dxf>
      <font>
        <color theme="6" tint="0.59996337778862885"/>
      </font>
    </dxf>
    <dxf>
      <font>
        <color theme="6" tint="0.59996337778862885"/>
      </font>
    </dxf>
    <dxf>
      <font>
        <color theme="6" tint="0.59996337778862885"/>
      </font>
    </dxf>
    <dxf>
      <font>
        <color theme="6" tint="0.59996337778862885"/>
      </font>
    </dxf>
    <dxf>
      <font>
        <color theme="6" tint="0.59996337778862885"/>
      </font>
    </dxf>
    <dxf>
      <font>
        <color theme="6" tint="0.59996337778862885"/>
      </font>
    </dxf>
    <dxf>
      <font>
        <color theme="6" tint="0.59996337778862885"/>
      </font>
    </dxf>
    <dxf>
      <font>
        <color theme="6" tint="0.59996337778862885"/>
      </font>
    </dxf>
    <dxf>
      <font>
        <color theme="6" tint="0.59996337778862885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85725</xdr:colOff>
          <xdr:row>7</xdr:row>
          <xdr:rowOff>57150</xdr:rowOff>
        </xdr:from>
        <xdr:to>
          <xdr:col>40</xdr:col>
          <xdr:colOff>180975</xdr:colOff>
          <xdr:row>11</xdr:row>
          <xdr:rowOff>133350</xdr:rowOff>
        </xdr:to>
        <xdr:sp macro="" textlink="">
          <xdr:nvSpPr>
            <xdr:cNvPr id="2049" name="ToggleStandardPeerGroups" descr="Show standard peer groups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</a:rPr>
                <a:t>Show standard peer groups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95250</xdr:colOff>
          <xdr:row>7</xdr:row>
          <xdr:rowOff>57150</xdr:rowOff>
        </xdr:from>
        <xdr:to>
          <xdr:col>38</xdr:col>
          <xdr:colOff>285750</xdr:colOff>
          <xdr:row>11</xdr:row>
          <xdr:rowOff>133350</xdr:rowOff>
        </xdr:to>
        <xdr:sp macro="" textlink="">
          <xdr:nvSpPr>
            <xdr:cNvPr id="2050" name="SetPeerGroupToStandard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</a:rPr>
                <a:t>Set peer group to standard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114300</xdr:colOff>
          <xdr:row>7</xdr:row>
          <xdr:rowOff>57150</xdr:rowOff>
        </xdr:from>
        <xdr:to>
          <xdr:col>20</xdr:col>
          <xdr:colOff>171450</xdr:colOff>
          <xdr:row>11</xdr:row>
          <xdr:rowOff>133350</xdr:rowOff>
        </xdr:to>
        <xdr:sp macro="" textlink="">
          <xdr:nvSpPr>
            <xdr:cNvPr id="2051" name="GetRawData" descr="Get raw data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</a:rPr>
                <a:t>Get raw 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266700</xdr:colOff>
          <xdr:row>7</xdr:row>
          <xdr:rowOff>57150</xdr:rowOff>
        </xdr:from>
        <xdr:to>
          <xdr:col>40</xdr:col>
          <xdr:colOff>847725</xdr:colOff>
          <xdr:row>11</xdr:row>
          <xdr:rowOff>133350</xdr:rowOff>
        </xdr:to>
        <xdr:sp macro="" textlink="">
          <xdr:nvSpPr>
            <xdr:cNvPr id="2053" name="RefreshPeerSelectionDataset" descr="Get raw data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</a:rPr>
                <a:t>Refresh peer selection dataset</a:t>
              </a:r>
            </a:p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</a:rPr>
                <a:t>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923925</xdr:colOff>
          <xdr:row>7</xdr:row>
          <xdr:rowOff>57150</xdr:rowOff>
        </xdr:from>
        <xdr:to>
          <xdr:col>40</xdr:col>
          <xdr:colOff>1504950</xdr:colOff>
          <xdr:row>11</xdr:row>
          <xdr:rowOff>133350</xdr:rowOff>
        </xdr:to>
        <xdr:sp macro="" textlink="">
          <xdr:nvSpPr>
            <xdr:cNvPr id="2054" name="ToggleSelectedEntities" descr="Get raw data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</a:rPr>
                <a:t>Filter for selected entities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ren%20Jones/Nomadesk/Horizon360/95%20Technology%20and%20Tooling/03%20Analysis%20engine/Horizon360%20Manual%20Analysis%20Master%20v4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AGE"/>
      <sheetName val="&gt;&gt;&gt; ZF DATA EXTRACTS &gt;&gt;&gt;"/>
      <sheetName val="ZF Fields and data 1"/>
      <sheetName val="ZF Fields and data 2"/>
      <sheetName val="ZF Fields and data 3"/>
      <sheetName val="ZF Fields and data 4"/>
      <sheetName val="ZF Fields and data 5"/>
      <sheetName val="ZF Fields and data AXJ"/>
      <sheetName val="ZF Fields and data BEV"/>
      <sheetName val="ZF Fields and data CHT"/>
      <sheetName val="ZF Fields and data COH"/>
      <sheetName val="ZF Fields and data DIH"/>
      <sheetName val="ZF Fields and data HWT"/>
      <sheetName val="ZF Fields and data KUT"/>
      <sheetName val="ZF Fields and data MAS"/>
      <sheetName val="ZF Fields and data MIL"/>
      <sheetName val="ZF Fields and data RAR"/>
      <sheetName val="ZF Fields and data ROB"/>
      <sheetName val="ZF Fields and data ROS"/>
      <sheetName val="ZF Fields and data SIB"/>
      <sheetName val="ZF Fields and data THZ"/>
      <sheetName val="&gt;&gt;&gt; DATABASE AND ANALYSIS &gt;&gt;&gt;"/>
      <sheetName val="Efficiency"/>
      <sheetName val="Telco Migration"/>
      <sheetName val="Capabilities"/>
      <sheetName val="InsuranceEffectiveness"/>
      <sheetName val="Banking migration"/>
      <sheetName val="FTE data CBF and Gartner"/>
      <sheetName val="Efficiency CBF WIP"/>
      <sheetName val="L2 Efficiency Benchmarks"/>
      <sheetName val="IT Drivers and KPIs"/>
      <sheetName val="&gt;&gt;&gt; FOR SLIDES &gt;&gt;&gt;"/>
      <sheetName val="Efficiency pages"/>
      <sheetName val="Efficiency pages CBF"/>
      <sheetName val="Capabilities pages"/>
      <sheetName val="Capabilities pages (2)"/>
      <sheetName val="Effectiveness pages"/>
      <sheetName val="Voice of the Business pages"/>
      <sheetName val="Capabilities remarks"/>
      <sheetName val="&gt;&gt;&gt; H360 INTERNAL USE ONLY  &gt;&gt;&gt;"/>
      <sheetName val="Todos"/>
      <sheetName val="Dataset configuration"/>
      <sheetName val="Peer Filter"/>
      <sheetName val="Peer List"/>
      <sheetName val="Log"/>
      <sheetName val="&gt;&gt;&gt; LOOKUPS &gt;&gt;&gt;"/>
      <sheetName val="Banking Lookup"/>
      <sheetName val="LookupCapabilitiesTruncStrings"/>
      <sheetName val="LookupUtilitiesFieldKeys"/>
      <sheetName val="LookupFieldNamesFromBankCapKeys"/>
      <sheetName val="Banking Capabilities 2013"/>
      <sheetName val="Exchange 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>
        <row r="34">
          <cell r="B34" t="str">
            <v>EfficiencyMetrics</v>
          </cell>
          <cell r="F34" t="str">
            <v>DropdownEfficiencyFieldKeys</v>
          </cell>
        </row>
        <row r="35">
          <cell r="B35" t="str">
            <v>CapabilitiesMetrics</v>
          </cell>
          <cell r="F35" t="str">
            <v>DropdownCapabilitiesFieldKeys</v>
          </cell>
        </row>
        <row r="36">
          <cell r="B36" t="str">
            <v>InsuranceEffectivenessMetrics</v>
          </cell>
          <cell r="F36" t="str">
            <v>DropdownInsuranceEffectivenessFieldKeys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tables/table1.xml><?xml version="1.0" encoding="utf-8"?>
<table xmlns="http://schemas.openxmlformats.org/spreadsheetml/2006/main" id="2" name="LookupCurrencies" displayName="LookupCurrencies" ref="A1:D56" totalsRowShown="0">
  <autoFilter ref="A1:D56"/>
  <tableColumns count="4">
    <tableColumn id="1" name="ID"/>
    <tableColumn id="2" name="CurrencySymbol"/>
    <tableColumn id="3" name="CurrencyName"/>
    <tableColumn id="4" name="ExchangeRate (DataYear) [1:XEUR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theme="5" tint="0.79998168889431442"/>
  </sheetPr>
  <dimension ref="A1:BJ35"/>
  <sheetViews>
    <sheetView zoomScale="70" zoomScaleNormal="70" workbookViewId="0">
      <pane ySplit="15" topLeftCell="A16" activePane="bottomLeft" state="frozen"/>
      <selection pane="bottomLeft" activeCell="AN7" sqref="AN7"/>
    </sheetView>
  </sheetViews>
  <sheetFormatPr defaultRowHeight="15" x14ac:dyDescent="0.25"/>
  <cols>
    <col min="1" max="1" width="3.85546875" style="2" bestFit="1" customWidth="1"/>
    <col min="2" max="5" width="4.42578125" style="2" bestFit="1" customWidth="1"/>
    <col min="6" max="6" width="3.7109375" style="12" customWidth="1"/>
    <col min="7" max="14" width="3.85546875" style="12" bestFit="1" customWidth="1"/>
    <col min="15" max="16" width="3.7109375" style="12" customWidth="1"/>
    <col min="17" max="20" width="3.85546875" style="2" bestFit="1" customWidth="1"/>
    <col min="21" max="21" width="3.85546875" style="2" customWidth="1"/>
    <col min="22" max="23" width="3.85546875" style="2" hidden="1" customWidth="1"/>
    <col min="24" max="24" width="5.5703125" style="19" hidden="1" customWidth="1"/>
    <col min="25" max="32" width="5.7109375" style="19" hidden="1" customWidth="1"/>
    <col min="33" max="39" width="6.140625" style="19" hidden="1" customWidth="1"/>
    <col min="40" max="40" width="7.140625" style="17" bestFit="1" customWidth="1"/>
    <col min="41" max="41" width="34.42578125" style="17" bestFit="1" customWidth="1"/>
    <col min="42" max="42" width="9.140625" style="16" bestFit="1" customWidth="1"/>
    <col min="43" max="43" width="11" style="17" bestFit="1" customWidth="1"/>
    <col min="44" max="44" width="11.140625" style="17" bestFit="1" customWidth="1"/>
    <col min="45" max="45" width="8.140625" style="16" bestFit="1" customWidth="1"/>
    <col min="46" max="46" width="7.85546875" style="16" bestFit="1" customWidth="1"/>
    <col min="47" max="47" width="8.7109375" style="16" customWidth="1"/>
    <col min="48" max="48" width="10.7109375" style="16" customWidth="1"/>
    <col min="49" max="49" width="11" style="17" bestFit="1" customWidth="1"/>
    <col min="50" max="50" width="10.28515625" style="17" bestFit="1" customWidth="1"/>
    <col min="51" max="51" width="13.85546875" style="17" bestFit="1" customWidth="1"/>
    <col min="52" max="52" width="9.28515625" style="16" bestFit="1" customWidth="1"/>
    <col min="53" max="53" width="8.140625" style="16" bestFit="1" customWidth="1"/>
    <col min="54" max="54" width="13" style="16" bestFit="1" customWidth="1"/>
    <col min="55" max="55" width="13.42578125" style="17" customWidth="1"/>
    <col min="56" max="56" width="13.42578125" style="17" bestFit="1" customWidth="1"/>
    <col min="57" max="57" width="12.42578125" style="17" bestFit="1" customWidth="1"/>
    <col min="58" max="58" width="12.140625" style="17" bestFit="1" customWidth="1"/>
    <col min="59" max="59" width="14" style="17" bestFit="1" customWidth="1"/>
    <col min="60" max="60" width="13.42578125" style="16" bestFit="1" customWidth="1"/>
    <col min="61" max="61" width="12.42578125" style="16" bestFit="1" customWidth="1"/>
    <col min="62" max="62" width="40.7109375" style="16" customWidth="1"/>
  </cols>
  <sheetData>
    <row r="1" spans="1:62" s="23" customFormat="1" x14ac:dyDescent="0.25">
      <c r="A1" s="7" t="s">
        <v>330</v>
      </c>
      <c r="B1" s="5"/>
      <c r="C1" s="5"/>
      <c r="D1" s="5"/>
      <c r="E1" s="5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1"/>
      <c r="R1" s="10"/>
      <c r="S1" s="10"/>
      <c r="T1" s="10"/>
      <c r="U1" s="10"/>
      <c r="V1" s="41" t="e">
        <f>ERROR</f>
        <v>#NAME?</v>
      </c>
      <c r="W1" s="41" t="e">
        <f>ERROR</f>
        <v>#NAME?</v>
      </c>
      <c r="X1" s="31" t="e">
        <f t="shared" ref="X1:AM1" si="0">IF(ShowStandardPeerGroups=1,,ERROR)</f>
        <v>#NAME?</v>
      </c>
      <c r="Y1" s="31" t="e">
        <f t="shared" si="0"/>
        <v>#NAME?</v>
      </c>
      <c r="Z1" s="31" t="e">
        <f t="shared" si="0"/>
        <v>#NAME?</v>
      </c>
      <c r="AA1" s="31" t="e">
        <f t="shared" si="0"/>
        <v>#NAME?</v>
      </c>
      <c r="AB1" s="31" t="e">
        <f t="shared" si="0"/>
        <v>#NAME?</v>
      </c>
      <c r="AC1" s="31" t="e">
        <f t="shared" si="0"/>
        <v>#NAME?</v>
      </c>
      <c r="AD1" s="31" t="e">
        <f t="shared" si="0"/>
        <v>#NAME?</v>
      </c>
      <c r="AE1" s="31" t="e">
        <f t="shared" si="0"/>
        <v>#NAME?</v>
      </c>
      <c r="AF1" s="31" t="e">
        <f t="shared" si="0"/>
        <v>#NAME?</v>
      </c>
      <c r="AG1" s="31" t="e">
        <f t="shared" si="0"/>
        <v>#NAME?</v>
      </c>
      <c r="AH1" s="31" t="e">
        <f t="shared" si="0"/>
        <v>#NAME?</v>
      </c>
      <c r="AI1" s="31" t="e">
        <f t="shared" si="0"/>
        <v>#NAME?</v>
      </c>
      <c r="AJ1" s="31" t="e">
        <f t="shared" si="0"/>
        <v>#NAME?</v>
      </c>
      <c r="AK1" s="31" t="e">
        <f t="shared" si="0"/>
        <v>#NAME?</v>
      </c>
      <c r="AL1" s="31" t="e">
        <f t="shared" si="0"/>
        <v>#NAME?</v>
      </c>
      <c r="AM1" s="31" t="e">
        <f t="shared" si="0"/>
        <v>#NAME?</v>
      </c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</row>
    <row r="2" spans="1:62" s="23" customFormat="1" ht="4.5" customHeight="1" x14ac:dyDescent="0.25">
      <c r="A2" s="4"/>
      <c r="B2" s="5"/>
      <c r="C2" s="5"/>
      <c r="D2" s="5"/>
      <c r="E2" s="5"/>
      <c r="F2" s="14"/>
      <c r="G2" s="15"/>
      <c r="H2" s="15"/>
      <c r="I2" s="15"/>
      <c r="J2" s="15"/>
      <c r="K2" s="15"/>
      <c r="L2" s="15"/>
      <c r="M2" s="15"/>
      <c r="N2" s="15"/>
      <c r="O2" s="15"/>
      <c r="P2" s="15"/>
      <c r="Q2" s="4"/>
      <c r="R2" s="5"/>
      <c r="S2" s="5"/>
      <c r="T2" s="5"/>
      <c r="U2" s="5"/>
      <c r="V2" s="5"/>
      <c r="W2" s="5"/>
      <c r="X2" s="14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24"/>
      <c r="AO2" s="24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</row>
    <row r="3" spans="1:62" s="23" customFormat="1" x14ac:dyDescent="0.25">
      <c r="A3" s="25" t="s">
        <v>351</v>
      </c>
      <c r="B3" s="5"/>
      <c r="C3" s="5"/>
      <c r="D3" s="5"/>
      <c r="E3" s="5"/>
      <c r="F3" s="26"/>
      <c r="G3" s="15"/>
      <c r="H3" s="15"/>
      <c r="I3" s="15"/>
      <c r="J3" s="15"/>
      <c r="K3" s="15"/>
      <c r="L3" s="15"/>
      <c r="M3" s="15"/>
      <c r="N3" s="15"/>
      <c r="O3" s="15"/>
      <c r="P3" s="15"/>
      <c r="V3" s="6"/>
      <c r="W3" s="6"/>
      <c r="X3" s="28" t="s">
        <v>323</v>
      </c>
      <c r="Y3" s="30" t="s">
        <v>324</v>
      </c>
      <c r="Z3" s="15"/>
      <c r="AA3" s="15"/>
      <c r="AB3" s="15"/>
      <c r="AC3" s="15"/>
      <c r="AD3" s="15"/>
      <c r="AE3" s="57" t="s">
        <v>323</v>
      </c>
      <c r="AF3" s="30" t="s">
        <v>324</v>
      </c>
      <c r="AG3" s="15"/>
      <c r="AH3" s="15"/>
      <c r="AI3" s="15"/>
      <c r="AJ3" s="15"/>
      <c r="AK3" s="15"/>
      <c r="AL3" s="15"/>
      <c r="AM3" s="18"/>
      <c r="AN3" s="28" t="s">
        <v>331</v>
      </c>
      <c r="AO3" s="22"/>
      <c r="AP3" s="18" t="s">
        <v>2512</v>
      </c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18"/>
      <c r="BD3" s="22"/>
      <c r="BE3" s="22"/>
      <c r="BF3" s="22"/>
      <c r="BG3" s="22"/>
      <c r="BH3" s="22"/>
      <c r="BI3" s="22"/>
      <c r="BJ3" s="22"/>
    </row>
    <row r="4" spans="1:62" s="23" customFormat="1" x14ac:dyDescent="0.25">
      <c r="A4" s="6"/>
      <c r="D4" s="5"/>
      <c r="E4" s="5"/>
      <c r="F4" s="15"/>
      <c r="G4" s="15"/>
      <c r="H4" s="15"/>
      <c r="I4" s="15"/>
      <c r="J4" s="15"/>
      <c r="K4" s="15"/>
      <c r="L4" s="15"/>
      <c r="M4" s="15"/>
      <c r="N4" s="35"/>
      <c r="O4" s="15"/>
      <c r="P4" s="35" t="s">
        <v>333</v>
      </c>
      <c r="Q4" s="3" t="s">
        <v>12</v>
      </c>
      <c r="V4" s="6"/>
      <c r="W4" s="6"/>
      <c r="X4" s="27">
        <v>1</v>
      </c>
      <c r="Y4" s="18" t="s">
        <v>326</v>
      </c>
      <c r="Z4" s="15"/>
      <c r="AA4" s="15"/>
      <c r="AB4" s="15"/>
      <c r="AC4" s="15"/>
      <c r="AD4" s="15"/>
      <c r="AE4" s="15">
        <v>10</v>
      </c>
      <c r="AF4" s="18" t="s">
        <v>325</v>
      </c>
      <c r="AG4" s="15"/>
      <c r="AH4" s="15"/>
      <c r="AI4" s="15"/>
      <c r="AJ4" s="15"/>
      <c r="AK4" s="15"/>
      <c r="AL4" s="15"/>
      <c r="AM4" s="18"/>
      <c r="AN4" s="29"/>
      <c r="AP4" s="18" t="s">
        <v>24</v>
      </c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18"/>
      <c r="BD4" s="22"/>
      <c r="BE4" s="22"/>
      <c r="BF4" s="22"/>
      <c r="BG4" s="22"/>
      <c r="BH4" s="22"/>
      <c r="BI4" s="22"/>
      <c r="BJ4" s="22"/>
    </row>
    <row r="5" spans="1:62" s="23" customFormat="1" x14ac:dyDescent="0.25">
      <c r="A5" s="6"/>
      <c r="D5" s="5"/>
      <c r="E5" s="5"/>
      <c r="F5" s="15"/>
      <c r="G5" s="15"/>
      <c r="H5" s="15"/>
      <c r="I5" s="15"/>
      <c r="J5" s="15"/>
      <c r="K5" s="15"/>
      <c r="L5" s="15"/>
      <c r="M5" s="15"/>
      <c r="N5" s="35"/>
      <c r="O5" s="15"/>
      <c r="P5" s="35" t="s">
        <v>334</v>
      </c>
      <c r="Q5" s="3" t="s">
        <v>12</v>
      </c>
      <c r="V5" s="6"/>
      <c r="W5" s="6"/>
      <c r="X5" s="27">
        <v>2</v>
      </c>
      <c r="Y5" s="18" t="s">
        <v>327</v>
      </c>
      <c r="Z5" s="15"/>
      <c r="AA5" s="15"/>
      <c r="AB5" s="15"/>
      <c r="AC5" s="15"/>
      <c r="AD5" s="15"/>
      <c r="AE5" s="15">
        <v>11</v>
      </c>
      <c r="AF5" s="18"/>
      <c r="AG5" s="15"/>
      <c r="AH5" s="15"/>
      <c r="AI5" s="15"/>
      <c r="AJ5" s="15"/>
      <c r="AK5" s="15"/>
      <c r="AL5" s="15"/>
      <c r="AM5" s="18"/>
      <c r="AN5" s="28" t="s">
        <v>1831</v>
      </c>
      <c r="AO5" s="18"/>
      <c r="AP5" s="22" t="s">
        <v>1835</v>
      </c>
      <c r="AQ5" s="22"/>
      <c r="AR5" s="22"/>
      <c r="AS5" s="22"/>
      <c r="AT5" s="22"/>
      <c r="AU5" s="22"/>
      <c r="AV5" s="22"/>
      <c r="AX5" s="62">
        <v>3</v>
      </c>
      <c r="AY5" s="22" t="s">
        <v>1834</v>
      </c>
      <c r="BA5" s="22"/>
      <c r="BB5" s="22"/>
      <c r="BC5" s="22"/>
      <c r="BD5" s="22"/>
      <c r="BE5" s="22"/>
      <c r="BF5" s="22"/>
      <c r="BG5" s="22"/>
      <c r="BI5" s="22"/>
      <c r="BJ5" s="22"/>
    </row>
    <row r="6" spans="1:62" s="23" customFormat="1" x14ac:dyDescent="0.25">
      <c r="A6" s="6"/>
      <c r="D6" s="5"/>
      <c r="E6" s="5"/>
      <c r="F6" s="15"/>
      <c r="G6" s="15"/>
      <c r="H6" s="15"/>
      <c r="I6" s="15"/>
      <c r="J6" s="15"/>
      <c r="K6" s="15"/>
      <c r="L6" s="15"/>
      <c r="M6" s="15"/>
      <c r="N6" s="35"/>
      <c r="O6" s="15"/>
      <c r="P6" s="35" t="s">
        <v>5</v>
      </c>
      <c r="Q6" s="3" t="s">
        <v>12</v>
      </c>
      <c r="V6" s="6"/>
      <c r="W6" s="6"/>
      <c r="X6" s="27">
        <v>3</v>
      </c>
      <c r="Y6" s="18" t="s">
        <v>328</v>
      </c>
      <c r="Z6" s="15"/>
      <c r="AA6" s="15"/>
      <c r="AB6" s="15"/>
      <c r="AC6" s="15"/>
      <c r="AD6" s="15"/>
      <c r="AE6" s="15">
        <v>12</v>
      </c>
      <c r="AF6" s="18"/>
      <c r="AG6" s="15"/>
      <c r="AH6" s="15"/>
      <c r="AI6" s="15"/>
      <c r="AJ6" s="15"/>
      <c r="AK6" s="15"/>
      <c r="AL6" s="15"/>
      <c r="AM6" s="18"/>
      <c r="AN6" s="29"/>
      <c r="AO6" s="18"/>
      <c r="AP6" s="22" t="s">
        <v>1832</v>
      </c>
      <c r="AQ6" s="22"/>
      <c r="AR6" s="22"/>
      <c r="AS6" s="22"/>
      <c r="AT6" s="22"/>
      <c r="AU6" s="22"/>
      <c r="AV6" s="22"/>
      <c r="AW6" s="22"/>
      <c r="AX6" s="63">
        <v>1</v>
      </c>
      <c r="AY6" s="22" t="s">
        <v>1833</v>
      </c>
      <c r="BA6" s="22"/>
      <c r="BB6" s="22"/>
      <c r="BC6" s="22"/>
      <c r="BD6" s="22"/>
      <c r="BE6" s="22"/>
      <c r="BF6" s="22"/>
      <c r="BG6" s="22"/>
      <c r="BH6" s="22"/>
      <c r="BI6" s="22"/>
      <c r="BJ6" s="22"/>
    </row>
    <row r="7" spans="1:62" s="23" customFormat="1" x14ac:dyDescent="0.25">
      <c r="A7" s="6"/>
      <c r="D7" s="5"/>
      <c r="E7" s="5"/>
      <c r="F7" s="15"/>
      <c r="G7" s="15"/>
      <c r="H7" s="15"/>
      <c r="I7" s="15"/>
      <c r="J7" s="15"/>
      <c r="K7" s="15"/>
      <c r="L7" s="15"/>
      <c r="M7" s="15"/>
      <c r="N7" s="35"/>
      <c r="O7" s="15"/>
      <c r="P7" s="35" t="s">
        <v>335</v>
      </c>
      <c r="Q7" s="3" t="s">
        <v>12</v>
      </c>
      <c r="R7" s="6"/>
      <c r="S7" s="5"/>
      <c r="T7" s="5"/>
      <c r="U7" s="5"/>
      <c r="V7" s="6"/>
      <c r="W7" s="6"/>
      <c r="X7" s="27">
        <v>4</v>
      </c>
      <c r="Y7" s="18" t="s">
        <v>1725</v>
      </c>
      <c r="Z7" s="15"/>
      <c r="AA7" s="15"/>
      <c r="AB7" s="15"/>
      <c r="AC7" s="15"/>
      <c r="AD7" s="15"/>
      <c r="AE7" s="15">
        <v>13</v>
      </c>
      <c r="AF7" s="18"/>
      <c r="AG7" s="15"/>
      <c r="AH7" s="15"/>
      <c r="AI7" s="15"/>
      <c r="AJ7" s="15"/>
      <c r="AK7" s="15"/>
      <c r="AL7" s="15"/>
      <c r="AM7" s="18"/>
      <c r="AN7" s="29"/>
      <c r="BA7" s="22"/>
      <c r="BB7" s="22"/>
      <c r="BC7" s="22"/>
      <c r="BD7" s="22"/>
      <c r="BE7" s="22"/>
      <c r="BF7" s="22"/>
      <c r="BG7" s="22"/>
      <c r="BH7" s="22"/>
      <c r="BI7" s="22"/>
      <c r="BJ7" s="22"/>
    </row>
    <row r="8" spans="1:62" s="23" customFormat="1" x14ac:dyDescent="0.25">
      <c r="A8" s="6"/>
      <c r="D8" s="5"/>
      <c r="E8" s="5"/>
      <c r="F8" s="15"/>
      <c r="G8" s="15"/>
      <c r="H8" s="15"/>
      <c r="I8" s="15"/>
      <c r="J8" s="15"/>
      <c r="K8" s="15"/>
      <c r="L8" s="15"/>
      <c r="M8" s="15"/>
      <c r="N8" s="35"/>
      <c r="O8" s="15"/>
      <c r="P8" s="35" t="s">
        <v>336</v>
      </c>
      <c r="Q8" s="3" t="s">
        <v>13</v>
      </c>
      <c r="R8" s="6"/>
      <c r="S8" s="5"/>
      <c r="T8" s="5"/>
      <c r="U8" s="5"/>
      <c r="V8" s="6"/>
      <c r="W8" s="6"/>
      <c r="X8" s="27">
        <v>5</v>
      </c>
      <c r="Y8" s="18" t="s">
        <v>329</v>
      </c>
      <c r="Z8" s="15"/>
      <c r="AA8" s="15"/>
      <c r="AB8" s="15"/>
      <c r="AC8" s="15"/>
      <c r="AD8" s="15"/>
      <c r="AE8" s="15">
        <v>14</v>
      </c>
      <c r="AF8" s="18"/>
      <c r="AG8" s="15"/>
      <c r="AH8" s="15"/>
      <c r="AI8" s="15"/>
      <c r="AJ8" s="15"/>
      <c r="AK8" s="15"/>
      <c r="AL8" s="15"/>
      <c r="AM8" s="18"/>
      <c r="AN8" s="90">
        <v>0</v>
      </c>
      <c r="AO8" s="18"/>
      <c r="AP8" s="89">
        <v>0</v>
      </c>
      <c r="BA8" s="22"/>
      <c r="BB8" s="22"/>
      <c r="BC8" s="145"/>
      <c r="BD8" s="22"/>
      <c r="BE8" s="22"/>
      <c r="BF8" s="22"/>
      <c r="BG8" s="22"/>
      <c r="BH8" s="22"/>
      <c r="BI8" s="22"/>
      <c r="BJ8" s="22"/>
    </row>
    <row r="9" spans="1:62" s="23" customFormat="1" x14ac:dyDescent="0.25">
      <c r="A9" s="6"/>
      <c r="D9" s="5"/>
      <c r="E9" s="5"/>
      <c r="F9" s="15"/>
      <c r="G9" s="15"/>
      <c r="H9" s="15"/>
      <c r="I9" s="15"/>
      <c r="J9" s="15"/>
      <c r="K9" s="15"/>
      <c r="L9" s="15"/>
      <c r="M9" s="15"/>
      <c r="N9" s="35"/>
      <c r="O9" s="15"/>
      <c r="P9" s="35" t="s">
        <v>337</v>
      </c>
      <c r="Q9" s="3" t="s">
        <v>13</v>
      </c>
      <c r="R9" s="6"/>
      <c r="S9" s="5"/>
      <c r="T9" s="5"/>
      <c r="U9" s="5"/>
      <c r="V9" s="6"/>
      <c r="W9" s="6"/>
      <c r="X9" s="27">
        <v>6</v>
      </c>
      <c r="Y9" s="18" t="s">
        <v>325</v>
      </c>
      <c r="Z9" s="15"/>
      <c r="AA9" s="15"/>
      <c r="AB9" s="15"/>
      <c r="AC9" s="15"/>
      <c r="AD9" s="15"/>
      <c r="AE9" s="15">
        <v>15</v>
      </c>
      <c r="AF9" s="18"/>
      <c r="AG9" s="15"/>
      <c r="AH9" s="15"/>
      <c r="AI9" s="15"/>
      <c r="AJ9" s="15"/>
      <c r="AK9" s="15"/>
      <c r="AL9" s="15"/>
      <c r="AM9" s="18"/>
      <c r="AN9" s="29"/>
      <c r="AO9" s="18"/>
      <c r="AP9" s="22"/>
      <c r="AQ9" s="22"/>
      <c r="AR9" s="22"/>
      <c r="AS9" s="22"/>
      <c r="AT9" s="77" t="s">
        <v>1851</v>
      </c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</row>
    <row r="10" spans="1:62" s="23" customFormat="1" x14ac:dyDescent="0.25">
      <c r="A10" s="6"/>
      <c r="D10" s="5"/>
      <c r="E10" s="5"/>
      <c r="F10" s="15"/>
      <c r="G10" s="15"/>
      <c r="H10" s="15"/>
      <c r="I10" s="15"/>
      <c r="J10" s="15"/>
      <c r="K10" s="15"/>
      <c r="L10" s="15"/>
      <c r="M10" s="15"/>
      <c r="N10" s="35"/>
      <c r="O10" s="15"/>
      <c r="P10" s="35" t="s">
        <v>338</v>
      </c>
      <c r="Q10" s="3" t="s">
        <v>13</v>
      </c>
      <c r="R10" s="6"/>
      <c r="S10" s="5"/>
      <c r="T10" s="5"/>
      <c r="U10" s="5"/>
      <c r="V10" s="6"/>
      <c r="W10" s="6"/>
      <c r="X10" s="27">
        <v>7</v>
      </c>
      <c r="Y10" s="18"/>
      <c r="Z10" s="15"/>
      <c r="AA10" s="15"/>
      <c r="AB10" s="15"/>
      <c r="AC10" s="15"/>
      <c r="AD10" s="15"/>
      <c r="AE10" s="15">
        <v>16</v>
      </c>
      <c r="AF10" s="18"/>
      <c r="AG10" s="15"/>
      <c r="AH10" s="15"/>
      <c r="AI10" s="15"/>
      <c r="AJ10" s="15"/>
      <c r="AK10" s="15"/>
      <c r="AL10" s="15"/>
      <c r="AM10" s="18"/>
      <c r="AN10" s="29"/>
      <c r="AO10" s="18"/>
      <c r="AP10" s="22"/>
      <c r="AQ10" s="22"/>
      <c r="AR10" s="22"/>
      <c r="AS10" s="22"/>
      <c r="AT10" s="22" t="s">
        <v>2513</v>
      </c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</row>
    <row r="11" spans="1:62" s="23" customFormat="1" ht="15" customHeight="1" x14ac:dyDescent="0.25">
      <c r="A11" s="181" t="s">
        <v>350</v>
      </c>
      <c r="B11" s="181"/>
      <c r="C11" s="181"/>
      <c r="D11" s="181"/>
      <c r="E11" s="18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43"/>
      <c r="T11" s="43"/>
      <c r="U11" s="43"/>
      <c r="V11" s="61"/>
      <c r="W11" s="61"/>
      <c r="X11" s="27">
        <v>8</v>
      </c>
      <c r="Y11" s="18"/>
      <c r="Z11" s="15"/>
      <c r="AA11" s="15"/>
      <c r="AB11" s="15"/>
      <c r="AC11" s="15"/>
      <c r="AD11" s="15"/>
      <c r="AE11" s="15"/>
      <c r="AF11" s="18"/>
      <c r="AG11" s="15"/>
      <c r="AH11" s="15"/>
      <c r="AI11" s="15"/>
      <c r="AJ11" s="15"/>
      <c r="AK11" s="15"/>
      <c r="AL11" s="15"/>
      <c r="AM11" s="18"/>
      <c r="AN11" s="29"/>
      <c r="AO11" s="18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</row>
    <row r="12" spans="1:62" s="23" customFormat="1" x14ac:dyDescent="0.25">
      <c r="A12" s="181"/>
      <c r="B12" s="181"/>
      <c r="C12" s="181"/>
      <c r="D12" s="181"/>
      <c r="E12" s="181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43"/>
      <c r="T12" s="43"/>
      <c r="U12" s="43"/>
      <c r="V12" s="61"/>
      <c r="W12" s="61"/>
      <c r="X12" s="27">
        <v>9</v>
      </c>
      <c r="Y12" s="18"/>
      <c r="Z12" s="15"/>
      <c r="AA12" s="15"/>
      <c r="AB12" s="15"/>
      <c r="AC12" s="15"/>
      <c r="AD12" s="15"/>
      <c r="AE12" s="15"/>
      <c r="AF12" s="18"/>
      <c r="AG12" s="15"/>
      <c r="AH12" s="15"/>
      <c r="AI12" s="15"/>
      <c r="AJ12" s="15"/>
      <c r="AK12" s="15"/>
      <c r="AL12" s="15"/>
      <c r="AN12" s="21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</row>
    <row r="13" spans="1:62" s="23" customFormat="1" ht="4.5" customHeight="1" x14ac:dyDescent="0.25">
      <c r="A13" s="181"/>
      <c r="B13" s="181"/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5"/>
      <c r="T13" s="5"/>
      <c r="U13" s="5"/>
      <c r="V13" s="5"/>
      <c r="W13" s="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</row>
    <row r="14" spans="1:62" s="23" customFormat="1" x14ac:dyDescent="0.25">
      <c r="A14" s="179" t="s">
        <v>42</v>
      </c>
      <c r="B14" s="179"/>
      <c r="C14" s="179"/>
      <c r="D14" s="179"/>
      <c r="E14" s="179"/>
      <c r="F14" s="180" t="s">
        <v>210</v>
      </c>
      <c r="G14" s="180"/>
      <c r="H14" s="180"/>
      <c r="I14" s="180"/>
      <c r="J14" s="180"/>
      <c r="K14" s="180"/>
      <c r="L14" s="180"/>
      <c r="M14" s="180"/>
      <c r="N14" s="180"/>
      <c r="O14" s="180"/>
      <c r="P14" s="180"/>
      <c r="Q14" s="180" t="s">
        <v>196</v>
      </c>
      <c r="R14" s="180"/>
      <c r="S14" s="180"/>
      <c r="T14" s="180"/>
      <c r="U14" s="180"/>
      <c r="V14" s="180"/>
      <c r="W14" s="180"/>
      <c r="X14" s="177" t="s">
        <v>322</v>
      </c>
      <c r="Y14" s="177"/>
      <c r="Z14" s="177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77"/>
      <c r="AL14" s="177"/>
      <c r="AM14" s="177"/>
      <c r="AN14" s="178" t="s">
        <v>211</v>
      </c>
      <c r="AO14" s="178"/>
      <c r="AP14" s="92" t="s">
        <v>25</v>
      </c>
      <c r="AQ14" s="178" t="s">
        <v>7</v>
      </c>
      <c r="AR14" s="178"/>
      <c r="AS14" s="178" t="s">
        <v>17</v>
      </c>
      <c r="AT14" s="178"/>
      <c r="AU14" s="178"/>
      <c r="AV14" s="178"/>
      <c r="AW14" s="178" t="s">
        <v>18</v>
      </c>
      <c r="AX14" s="178"/>
      <c r="AY14" s="178"/>
      <c r="AZ14" s="178" t="s">
        <v>19</v>
      </c>
      <c r="BA14" s="178"/>
      <c r="BB14" s="178"/>
      <c r="BC14" s="159" t="s">
        <v>22</v>
      </c>
      <c r="BD14" s="160"/>
      <c r="BE14" s="160"/>
      <c r="BF14" s="160"/>
      <c r="BG14" s="161"/>
      <c r="BH14" s="175" t="s">
        <v>21</v>
      </c>
      <c r="BI14" s="176"/>
      <c r="BJ14" s="176"/>
    </row>
    <row r="15" spans="1:62" s="158" customFormat="1" ht="52.5" customHeight="1" x14ac:dyDescent="0.25">
      <c r="A15" s="151" t="str">
        <f>'Y Helper variables'!B17</f>
        <v>Cl1</v>
      </c>
      <c r="B15" s="151" t="str">
        <f>'Y Helper variables'!C17</f>
        <v>Cl2</v>
      </c>
      <c r="C15" s="151" t="str">
        <f>'Y Helper variables'!D17</f>
        <v>Cl3</v>
      </c>
      <c r="D15" s="151" t="str">
        <f>'Y Helper variables'!E17</f>
        <v>Cl4</v>
      </c>
      <c r="E15" s="151" t="str">
        <f>'Y Helper variables'!F17</f>
        <v>Cl5</v>
      </c>
      <c r="F15" s="152" t="str">
        <f>'Y Helper variables'!G17</f>
        <v>P1</v>
      </c>
      <c r="G15" s="152" t="str">
        <f>'Y Helper variables'!H17</f>
        <v>P2</v>
      </c>
      <c r="H15" s="152" t="str">
        <f>'Y Helper variables'!I17</f>
        <v>P3</v>
      </c>
      <c r="I15" s="152" t="str">
        <f>'Y Helper variables'!J17</f>
        <v>P4</v>
      </c>
      <c r="J15" s="152" t="str">
        <f>'Y Helper variables'!K17</f>
        <v>P5</v>
      </c>
      <c r="K15" s="152" t="str">
        <f>'Y Helper variables'!L17</f>
        <v>P6</v>
      </c>
      <c r="L15" s="152" t="str">
        <f>'Y Helper variables'!M17</f>
        <v>P7</v>
      </c>
      <c r="M15" s="152" t="str">
        <f>'Y Helper variables'!N17</f>
        <v>P8</v>
      </c>
      <c r="N15" s="152" t="str">
        <f>'Y Helper variables'!O17</f>
        <v>P9</v>
      </c>
      <c r="O15" s="152" t="str">
        <f>'Y Helper variables'!P17</f>
        <v>P10</v>
      </c>
      <c r="P15" s="152" t="str">
        <f>'Y Helper variables'!Q17</f>
        <v>P11</v>
      </c>
      <c r="Q15" s="151" t="s">
        <v>179</v>
      </c>
      <c r="R15" s="151" t="s">
        <v>178</v>
      </c>
      <c r="S15" s="151" t="s">
        <v>193</v>
      </c>
      <c r="T15" s="151" t="s">
        <v>194</v>
      </c>
      <c r="U15" s="151" t="s">
        <v>195</v>
      </c>
      <c r="V15" s="151" t="s">
        <v>1728</v>
      </c>
      <c r="W15" s="151" t="s">
        <v>2303</v>
      </c>
      <c r="X15" s="153" t="s">
        <v>313</v>
      </c>
      <c r="Y15" s="153" t="s">
        <v>314</v>
      </c>
      <c r="Z15" s="153" t="s">
        <v>315</v>
      </c>
      <c r="AA15" s="153" t="s">
        <v>316</v>
      </c>
      <c r="AB15" s="153" t="s">
        <v>317</v>
      </c>
      <c r="AC15" s="153" t="s">
        <v>318</v>
      </c>
      <c r="AD15" s="153" t="s">
        <v>319</v>
      </c>
      <c r="AE15" s="153" t="s">
        <v>320</v>
      </c>
      <c r="AF15" s="153" t="s">
        <v>321</v>
      </c>
      <c r="AG15" s="153" t="s">
        <v>1729</v>
      </c>
      <c r="AH15" s="153" t="s">
        <v>1730</v>
      </c>
      <c r="AI15" s="153" t="s">
        <v>1731</v>
      </c>
      <c r="AJ15" s="153" t="s">
        <v>1732</v>
      </c>
      <c r="AK15" s="153" t="s">
        <v>1733</v>
      </c>
      <c r="AL15" s="153" t="s">
        <v>1734</v>
      </c>
      <c r="AM15" s="153" t="s">
        <v>1735</v>
      </c>
      <c r="AN15" s="154" t="s">
        <v>186</v>
      </c>
      <c r="AO15" s="154" t="s">
        <v>92</v>
      </c>
      <c r="AP15" s="155" t="s">
        <v>26</v>
      </c>
      <c r="AQ15" s="154" t="s">
        <v>7</v>
      </c>
      <c r="AR15" s="154" t="s">
        <v>8</v>
      </c>
      <c r="AS15" s="156" t="s">
        <v>9</v>
      </c>
      <c r="AT15" s="156" t="s">
        <v>10</v>
      </c>
      <c r="AU15" s="156" t="s">
        <v>11</v>
      </c>
      <c r="AV15" s="156" t="s">
        <v>54</v>
      </c>
      <c r="AW15" s="157" t="s">
        <v>1</v>
      </c>
      <c r="AX15" s="157" t="s">
        <v>2</v>
      </c>
      <c r="AY15" s="157" t="s">
        <v>20</v>
      </c>
      <c r="AZ15" s="156" t="s">
        <v>3</v>
      </c>
      <c r="BA15" s="156" t="s">
        <v>4</v>
      </c>
      <c r="BB15" s="156" t="s">
        <v>23</v>
      </c>
      <c r="BC15" s="157" t="s">
        <v>2612</v>
      </c>
      <c r="BD15" s="157" t="s">
        <v>14</v>
      </c>
      <c r="BE15" s="157" t="s">
        <v>15</v>
      </c>
      <c r="BF15" s="157" t="s">
        <v>5</v>
      </c>
      <c r="BG15" s="157" t="s">
        <v>16</v>
      </c>
      <c r="BH15" s="156" t="s">
        <v>14</v>
      </c>
      <c r="BI15" s="156" t="s">
        <v>15</v>
      </c>
      <c r="BJ15" s="156" t="s">
        <v>2307</v>
      </c>
    </row>
    <row r="16" spans="1:62" x14ac:dyDescent="0.25">
      <c r="A16" s="3" t="s">
        <v>12</v>
      </c>
      <c r="B16" s="3" t="s">
        <v>13</v>
      </c>
      <c r="C16" s="3" t="s">
        <v>13</v>
      </c>
      <c r="D16" s="3" t="s">
        <v>13</v>
      </c>
      <c r="E16" s="3" t="s">
        <v>13</v>
      </c>
      <c r="F16" s="13" t="s">
        <v>13</v>
      </c>
      <c r="G16" s="13" t="s">
        <v>13</v>
      </c>
      <c r="H16" s="13" t="s">
        <v>13</v>
      </c>
      <c r="I16" s="13" t="s">
        <v>13</v>
      </c>
      <c r="J16" s="13" t="s">
        <v>13</v>
      </c>
      <c r="K16" s="13" t="s">
        <v>13</v>
      </c>
      <c r="L16" s="13" t="s">
        <v>13</v>
      </c>
      <c r="M16" s="13" t="s">
        <v>13</v>
      </c>
      <c r="N16" s="13" t="s">
        <v>13</v>
      </c>
      <c r="O16" s="13" t="s">
        <v>13</v>
      </c>
      <c r="P16" s="13" t="s">
        <v>13</v>
      </c>
      <c r="Q16" s="3" t="s">
        <v>13</v>
      </c>
      <c r="R16" s="3" t="s">
        <v>13</v>
      </c>
      <c r="S16" s="3" t="s">
        <v>13</v>
      </c>
      <c r="T16" s="3" t="s">
        <v>13</v>
      </c>
      <c r="U16" s="3" t="s">
        <v>13</v>
      </c>
      <c r="V16" s="42" t="b">
        <f>IF(COUNTIF(A16:U16,"x"),TRUE,"")</f>
        <v>1</v>
      </c>
      <c r="W16" s="42">
        <v>1</v>
      </c>
      <c r="X16" s="20" t="s">
        <v>13</v>
      </c>
      <c r="Y16" s="20" t="s">
        <v>13</v>
      </c>
      <c r="Z16" s="20" t="s">
        <v>12</v>
      </c>
      <c r="AA16" s="20" t="s">
        <v>13</v>
      </c>
      <c r="AB16" s="20" t="s">
        <v>13</v>
      </c>
      <c r="AC16" s="20" t="s">
        <v>13</v>
      </c>
      <c r="AD16" s="20" t="s">
        <v>13</v>
      </c>
      <c r="AE16" s="20" t="s">
        <v>13</v>
      </c>
      <c r="AF16" s="20" t="s">
        <v>13</v>
      </c>
      <c r="AG16" s="20" t="s">
        <v>13</v>
      </c>
      <c r="AH16" s="20" t="s">
        <v>13</v>
      </c>
      <c r="AI16" s="20" t="s">
        <v>13</v>
      </c>
      <c r="AJ16" s="20" t="s">
        <v>13</v>
      </c>
      <c r="AK16" s="20" t="s">
        <v>13</v>
      </c>
      <c r="AL16" s="20" t="s">
        <v>13</v>
      </c>
      <c r="AM16" s="20" t="s">
        <v>12</v>
      </c>
      <c r="AN16" s="17" t="s">
        <v>2519</v>
      </c>
      <c r="AO16" s="17" t="s">
        <v>2534</v>
      </c>
      <c r="AP16" s="16">
        <v>2012</v>
      </c>
      <c r="AQ16" s="17" t="s">
        <v>339</v>
      </c>
      <c r="AR16" s="17" t="s">
        <v>1736</v>
      </c>
      <c r="AS16" s="16" t="s">
        <v>2559</v>
      </c>
      <c r="AU16" s="16" t="s">
        <v>2548</v>
      </c>
      <c r="BD16" s="17">
        <v>15</v>
      </c>
      <c r="BF16" s="17">
        <v>100</v>
      </c>
    </row>
    <row r="17" spans="1:58" x14ac:dyDescent="0.25">
      <c r="A17" s="3" t="s">
        <v>13</v>
      </c>
      <c r="B17" s="3" t="s">
        <v>13</v>
      </c>
      <c r="C17" s="3" t="s">
        <v>13</v>
      </c>
      <c r="D17" s="3" t="s">
        <v>13</v>
      </c>
      <c r="E17" s="3" t="s">
        <v>13</v>
      </c>
      <c r="F17" s="13" t="s">
        <v>12</v>
      </c>
      <c r="G17" s="13" t="s">
        <v>13</v>
      </c>
      <c r="H17" s="13" t="s">
        <v>13</v>
      </c>
      <c r="I17" s="13" t="s">
        <v>13</v>
      </c>
      <c r="J17" s="13" t="s">
        <v>13</v>
      </c>
      <c r="K17" s="13" t="s">
        <v>13</v>
      </c>
      <c r="L17" s="13" t="s">
        <v>13</v>
      </c>
      <c r="M17" s="13" t="s">
        <v>13</v>
      </c>
      <c r="N17" s="13" t="s">
        <v>13</v>
      </c>
      <c r="O17" s="13" t="s">
        <v>13</v>
      </c>
      <c r="P17" s="13" t="s">
        <v>13</v>
      </c>
      <c r="Q17" s="3" t="s">
        <v>12</v>
      </c>
      <c r="R17" s="3" t="s">
        <v>12</v>
      </c>
      <c r="S17" s="3" t="s">
        <v>13</v>
      </c>
      <c r="T17" s="3" t="s">
        <v>13</v>
      </c>
      <c r="U17" s="3" t="s">
        <v>13</v>
      </c>
      <c r="V17" s="42" t="b">
        <f t="shared" ref="V17:V35" si="1">IF(COUNTIF(A17:U17,"x"),TRUE,"")</f>
        <v>1</v>
      </c>
      <c r="W17" s="42">
        <f>IF(V16=TRUE,W16+1,W16)</f>
        <v>2</v>
      </c>
      <c r="X17" s="20" t="s">
        <v>13</v>
      </c>
      <c r="Y17" s="20" t="s">
        <v>12</v>
      </c>
      <c r="Z17" s="20" t="s">
        <v>12</v>
      </c>
      <c r="AA17" s="20" t="s">
        <v>12</v>
      </c>
      <c r="AB17" s="20" t="s">
        <v>12</v>
      </c>
      <c r="AC17" s="20" t="s">
        <v>12</v>
      </c>
      <c r="AD17" s="20" t="s">
        <v>12</v>
      </c>
      <c r="AE17" s="20" t="s">
        <v>12</v>
      </c>
      <c r="AF17" s="20" t="s">
        <v>12</v>
      </c>
      <c r="AG17" s="20" t="s">
        <v>13</v>
      </c>
      <c r="AH17" s="20" t="s">
        <v>12</v>
      </c>
      <c r="AI17" s="20" t="s">
        <v>12</v>
      </c>
      <c r="AJ17" s="20" t="s">
        <v>12</v>
      </c>
      <c r="AK17" s="20" t="s">
        <v>12</v>
      </c>
      <c r="AL17" s="20" t="s">
        <v>12</v>
      </c>
      <c r="AM17" s="20" t="s">
        <v>13</v>
      </c>
      <c r="AN17" s="17" t="s">
        <v>2520</v>
      </c>
      <c r="AO17" s="17" t="s">
        <v>2535</v>
      </c>
      <c r="AP17" s="16">
        <v>2012</v>
      </c>
      <c r="AQ17" s="17" t="s">
        <v>339</v>
      </c>
      <c r="AR17" s="17" t="s">
        <v>1736</v>
      </c>
      <c r="AS17" s="16" t="s">
        <v>2560</v>
      </c>
      <c r="AU17" s="16" t="s">
        <v>2549</v>
      </c>
      <c r="BF17" s="17">
        <v>100</v>
      </c>
    </row>
    <row r="18" spans="1:58" x14ac:dyDescent="0.25">
      <c r="A18" s="3" t="s">
        <v>13</v>
      </c>
      <c r="B18" s="3" t="s">
        <v>13</v>
      </c>
      <c r="C18" s="3" t="s">
        <v>13</v>
      </c>
      <c r="D18" s="3" t="s">
        <v>13</v>
      </c>
      <c r="E18" s="3" t="s">
        <v>13</v>
      </c>
      <c r="F18" s="13" t="s">
        <v>13</v>
      </c>
      <c r="G18" s="13" t="s">
        <v>12</v>
      </c>
      <c r="H18" s="13" t="s">
        <v>13</v>
      </c>
      <c r="I18" s="13" t="s">
        <v>13</v>
      </c>
      <c r="J18" s="13" t="s">
        <v>13</v>
      </c>
      <c r="K18" s="13" t="s">
        <v>13</v>
      </c>
      <c r="L18" s="13" t="s">
        <v>13</v>
      </c>
      <c r="M18" s="13" t="s">
        <v>13</v>
      </c>
      <c r="N18" s="13" t="s">
        <v>13</v>
      </c>
      <c r="O18" s="13" t="s">
        <v>13</v>
      </c>
      <c r="P18" s="13" t="s">
        <v>13</v>
      </c>
      <c r="Q18" s="3" t="s">
        <v>12</v>
      </c>
      <c r="R18" s="3" t="s">
        <v>12</v>
      </c>
      <c r="S18" s="3" t="s">
        <v>13</v>
      </c>
      <c r="T18" s="3" t="s">
        <v>13</v>
      </c>
      <c r="U18" s="3" t="s">
        <v>13</v>
      </c>
      <c r="V18" s="42" t="b">
        <f t="shared" si="1"/>
        <v>1</v>
      </c>
      <c r="W18" s="42">
        <f t="shared" ref="W18:W35" si="2">IF(V17=TRUE,W17+1,W17)</f>
        <v>3</v>
      </c>
      <c r="X18" s="20" t="s">
        <v>12</v>
      </c>
      <c r="Y18" s="20" t="s">
        <v>13</v>
      </c>
      <c r="Z18" s="20" t="s">
        <v>12</v>
      </c>
      <c r="AA18" s="20" t="s">
        <v>12</v>
      </c>
      <c r="AB18" s="20" t="s">
        <v>12</v>
      </c>
      <c r="AC18" s="20" t="s">
        <v>12</v>
      </c>
      <c r="AD18" s="20" t="s">
        <v>12</v>
      </c>
      <c r="AE18" s="20" t="s">
        <v>12</v>
      </c>
      <c r="AF18" s="20" t="s">
        <v>13</v>
      </c>
      <c r="AG18" s="20" t="s">
        <v>13</v>
      </c>
      <c r="AH18" s="20" t="s">
        <v>12</v>
      </c>
      <c r="AI18" s="20" t="s">
        <v>12</v>
      </c>
      <c r="AJ18" s="20" t="s">
        <v>12</v>
      </c>
      <c r="AK18" s="20" t="s">
        <v>12</v>
      </c>
      <c r="AL18" s="20" t="s">
        <v>12</v>
      </c>
      <c r="AM18" s="20" t="s">
        <v>12</v>
      </c>
      <c r="AN18" s="17" t="s">
        <v>2521</v>
      </c>
      <c r="AO18" s="17" t="s">
        <v>2536</v>
      </c>
      <c r="AP18" s="16">
        <v>2012</v>
      </c>
      <c r="AQ18" s="17" t="s">
        <v>339</v>
      </c>
      <c r="AR18" s="17" t="s">
        <v>1736</v>
      </c>
      <c r="AS18" s="16" t="s">
        <v>2560</v>
      </c>
      <c r="AU18" s="16" t="s">
        <v>2550</v>
      </c>
      <c r="BF18" s="17">
        <v>100</v>
      </c>
    </row>
    <row r="19" spans="1:58" x14ac:dyDescent="0.25">
      <c r="A19" s="3" t="s">
        <v>13</v>
      </c>
      <c r="B19" s="3" t="s">
        <v>13</v>
      </c>
      <c r="C19" s="3" t="s">
        <v>13</v>
      </c>
      <c r="D19" s="3" t="s">
        <v>13</v>
      </c>
      <c r="E19" s="3" t="s">
        <v>13</v>
      </c>
      <c r="F19" s="13" t="s">
        <v>13</v>
      </c>
      <c r="G19" s="13" t="s">
        <v>13</v>
      </c>
      <c r="H19" s="13" t="s">
        <v>12</v>
      </c>
      <c r="I19" s="13" t="s">
        <v>13</v>
      </c>
      <c r="J19" s="13" t="s">
        <v>13</v>
      </c>
      <c r="K19" s="13" t="s">
        <v>13</v>
      </c>
      <c r="L19" s="13" t="s">
        <v>13</v>
      </c>
      <c r="M19" s="13" t="s">
        <v>13</v>
      </c>
      <c r="N19" s="13" t="s">
        <v>13</v>
      </c>
      <c r="O19" s="13" t="s">
        <v>13</v>
      </c>
      <c r="P19" s="13" t="s">
        <v>13</v>
      </c>
      <c r="Q19" s="3" t="s">
        <v>12</v>
      </c>
      <c r="R19" s="3" t="s">
        <v>13</v>
      </c>
      <c r="S19" s="3" t="s">
        <v>13</v>
      </c>
      <c r="T19" s="3" t="s">
        <v>13</v>
      </c>
      <c r="U19" s="3" t="s">
        <v>13</v>
      </c>
      <c r="V19" s="42" t="b">
        <f t="shared" si="1"/>
        <v>1</v>
      </c>
      <c r="W19" s="42">
        <f t="shared" si="2"/>
        <v>4</v>
      </c>
      <c r="X19" s="20" t="s">
        <v>13</v>
      </c>
      <c r="Y19" s="20" t="s">
        <v>13</v>
      </c>
      <c r="Z19" s="20" t="s">
        <v>12</v>
      </c>
      <c r="AA19" s="20" t="s">
        <v>13</v>
      </c>
      <c r="AB19" s="20" t="s">
        <v>13</v>
      </c>
      <c r="AC19" s="20" t="s">
        <v>13</v>
      </c>
      <c r="AD19" s="20" t="s">
        <v>13</v>
      </c>
      <c r="AE19" s="20" t="s">
        <v>13</v>
      </c>
      <c r="AF19" s="20" t="s">
        <v>13</v>
      </c>
      <c r="AG19" s="20" t="s">
        <v>13</v>
      </c>
      <c r="AH19" s="20" t="s">
        <v>13</v>
      </c>
      <c r="AI19" s="20" t="s">
        <v>13</v>
      </c>
      <c r="AJ19" s="20" t="s">
        <v>13</v>
      </c>
      <c r="AK19" s="20" t="s">
        <v>13</v>
      </c>
      <c r="AL19" s="20" t="s">
        <v>13</v>
      </c>
      <c r="AM19" s="20" t="s">
        <v>12</v>
      </c>
      <c r="AN19" s="17" t="s">
        <v>2522</v>
      </c>
      <c r="AO19" s="17" t="s">
        <v>2537</v>
      </c>
      <c r="AP19" s="16">
        <v>2012</v>
      </c>
      <c r="AQ19" s="17" t="s">
        <v>339</v>
      </c>
      <c r="AR19" s="17" t="s">
        <v>1736</v>
      </c>
      <c r="AS19" s="16" t="s">
        <v>2560</v>
      </c>
      <c r="AU19" s="16" t="s">
        <v>2551</v>
      </c>
      <c r="BF19" s="17">
        <v>100</v>
      </c>
    </row>
    <row r="20" spans="1:58" x14ac:dyDescent="0.25">
      <c r="A20" s="3" t="s">
        <v>13</v>
      </c>
      <c r="B20" s="3" t="s">
        <v>13</v>
      </c>
      <c r="C20" s="3" t="s">
        <v>13</v>
      </c>
      <c r="D20" s="3" t="s">
        <v>13</v>
      </c>
      <c r="E20" s="3" t="s">
        <v>13</v>
      </c>
      <c r="F20" s="13" t="s">
        <v>13</v>
      </c>
      <c r="G20" s="13" t="s">
        <v>13</v>
      </c>
      <c r="H20" s="13" t="s">
        <v>13</v>
      </c>
      <c r="I20" s="13" t="s">
        <v>12</v>
      </c>
      <c r="J20" s="13" t="s">
        <v>13</v>
      </c>
      <c r="K20" s="13" t="s">
        <v>13</v>
      </c>
      <c r="L20" s="13" t="s">
        <v>13</v>
      </c>
      <c r="M20" s="13" t="s">
        <v>13</v>
      </c>
      <c r="N20" s="13" t="s">
        <v>13</v>
      </c>
      <c r="O20" s="13" t="s">
        <v>13</v>
      </c>
      <c r="P20" s="13" t="s">
        <v>13</v>
      </c>
      <c r="Q20" s="3" t="s">
        <v>12</v>
      </c>
      <c r="R20" s="3" t="s">
        <v>12</v>
      </c>
      <c r="S20" s="3" t="s">
        <v>13</v>
      </c>
      <c r="T20" s="3" t="s">
        <v>13</v>
      </c>
      <c r="U20" s="3" t="s">
        <v>13</v>
      </c>
      <c r="V20" s="42" t="b">
        <f t="shared" si="1"/>
        <v>1</v>
      </c>
      <c r="W20" s="42">
        <f t="shared" si="2"/>
        <v>5</v>
      </c>
      <c r="X20" s="20" t="s">
        <v>13</v>
      </c>
      <c r="Y20" s="20" t="s">
        <v>12</v>
      </c>
      <c r="Z20" s="20" t="s">
        <v>12</v>
      </c>
      <c r="AA20" s="20" t="s">
        <v>12</v>
      </c>
      <c r="AB20" s="20" t="s">
        <v>12</v>
      </c>
      <c r="AC20" s="20" t="s">
        <v>12</v>
      </c>
      <c r="AD20" s="20" t="s">
        <v>12</v>
      </c>
      <c r="AE20" s="20" t="s">
        <v>12</v>
      </c>
      <c r="AF20" s="20" t="s">
        <v>12</v>
      </c>
      <c r="AG20" s="20" t="s">
        <v>12</v>
      </c>
      <c r="AH20" s="20" t="s">
        <v>12</v>
      </c>
      <c r="AI20" s="20" t="s">
        <v>12</v>
      </c>
      <c r="AJ20" s="20" t="s">
        <v>12</v>
      </c>
      <c r="AK20" s="20" t="s">
        <v>12</v>
      </c>
      <c r="AL20" s="20" t="s">
        <v>12</v>
      </c>
      <c r="AM20" s="20" t="s">
        <v>13</v>
      </c>
      <c r="AN20" s="17" t="s">
        <v>2523</v>
      </c>
      <c r="AO20" s="17" t="s">
        <v>2536</v>
      </c>
      <c r="AP20" s="16">
        <v>2012</v>
      </c>
      <c r="AQ20" s="17" t="s">
        <v>339</v>
      </c>
      <c r="AR20" s="17" t="s">
        <v>1736</v>
      </c>
      <c r="AS20" s="16" t="s">
        <v>2560</v>
      </c>
      <c r="AU20" s="16" t="s">
        <v>2552</v>
      </c>
      <c r="BD20" s="17">
        <v>45</v>
      </c>
      <c r="BF20" s="17">
        <v>100</v>
      </c>
    </row>
    <row r="21" spans="1:58" x14ac:dyDescent="0.25">
      <c r="A21" s="3" t="s">
        <v>13</v>
      </c>
      <c r="B21" s="3" t="s">
        <v>13</v>
      </c>
      <c r="C21" s="3" t="s">
        <v>13</v>
      </c>
      <c r="D21" s="3" t="s">
        <v>13</v>
      </c>
      <c r="E21" s="3" t="s">
        <v>13</v>
      </c>
      <c r="F21" s="13" t="s">
        <v>13</v>
      </c>
      <c r="G21" s="13" t="s">
        <v>13</v>
      </c>
      <c r="H21" s="13" t="s">
        <v>13</v>
      </c>
      <c r="I21" s="13" t="s">
        <v>13</v>
      </c>
      <c r="J21" s="13" t="s">
        <v>12</v>
      </c>
      <c r="K21" s="13" t="s">
        <v>13</v>
      </c>
      <c r="L21" s="13" t="s">
        <v>13</v>
      </c>
      <c r="M21" s="13" t="s">
        <v>13</v>
      </c>
      <c r="N21" s="13" t="s">
        <v>13</v>
      </c>
      <c r="O21" s="13" t="s">
        <v>13</v>
      </c>
      <c r="P21" s="13" t="s">
        <v>13</v>
      </c>
      <c r="Q21" s="3" t="s">
        <v>12</v>
      </c>
      <c r="R21" s="3" t="s">
        <v>12</v>
      </c>
      <c r="S21" s="3" t="s">
        <v>13</v>
      </c>
      <c r="T21" s="3" t="s">
        <v>13</v>
      </c>
      <c r="U21" s="3" t="s">
        <v>13</v>
      </c>
      <c r="V21" s="42" t="b">
        <f t="shared" si="1"/>
        <v>1</v>
      </c>
      <c r="W21" s="42">
        <f t="shared" si="2"/>
        <v>6</v>
      </c>
      <c r="X21" s="20" t="s">
        <v>12</v>
      </c>
      <c r="Y21" s="20" t="s">
        <v>13</v>
      </c>
      <c r="Z21" s="20" t="s">
        <v>12</v>
      </c>
      <c r="AA21" s="20" t="s">
        <v>12</v>
      </c>
      <c r="AB21" s="20" t="s">
        <v>12</v>
      </c>
      <c r="AC21" s="20" t="s">
        <v>12</v>
      </c>
      <c r="AD21" s="20" t="s">
        <v>12</v>
      </c>
      <c r="AE21" s="20" t="s">
        <v>12</v>
      </c>
      <c r="AF21" s="20" t="s">
        <v>13</v>
      </c>
      <c r="AG21" s="20" t="s">
        <v>12</v>
      </c>
      <c r="AH21" s="20" t="s">
        <v>12</v>
      </c>
      <c r="AI21" s="20" t="s">
        <v>12</v>
      </c>
      <c r="AJ21" s="20" t="s">
        <v>12</v>
      </c>
      <c r="AK21" s="20" t="s">
        <v>12</v>
      </c>
      <c r="AL21" s="20" t="s">
        <v>12</v>
      </c>
      <c r="AM21" s="20" t="s">
        <v>12</v>
      </c>
      <c r="AN21" s="17" t="s">
        <v>2524</v>
      </c>
      <c r="AO21" s="17" t="s">
        <v>2538</v>
      </c>
      <c r="AP21" s="16">
        <v>2012</v>
      </c>
      <c r="AQ21" s="17" t="s">
        <v>339</v>
      </c>
      <c r="AR21" s="17" t="s">
        <v>1736</v>
      </c>
      <c r="AS21" s="16" t="s">
        <v>2560</v>
      </c>
      <c r="AU21" s="16" t="s">
        <v>2553</v>
      </c>
      <c r="BD21" s="17">
        <v>45</v>
      </c>
      <c r="BF21" s="17">
        <v>100</v>
      </c>
    </row>
    <row r="22" spans="1:58" x14ac:dyDescent="0.25">
      <c r="A22" s="3" t="s">
        <v>13</v>
      </c>
      <c r="B22" s="3" t="s">
        <v>13</v>
      </c>
      <c r="C22" s="3" t="s">
        <v>13</v>
      </c>
      <c r="D22" s="3" t="s">
        <v>13</v>
      </c>
      <c r="E22" s="3" t="s">
        <v>13</v>
      </c>
      <c r="F22" s="13" t="s">
        <v>13</v>
      </c>
      <c r="G22" s="13" t="s">
        <v>13</v>
      </c>
      <c r="H22" s="13" t="s">
        <v>13</v>
      </c>
      <c r="I22" s="13" t="s">
        <v>13</v>
      </c>
      <c r="J22" s="13" t="s">
        <v>13</v>
      </c>
      <c r="K22" s="13" t="s">
        <v>12</v>
      </c>
      <c r="L22" s="13" t="s">
        <v>13</v>
      </c>
      <c r="M22" s="13" t="s">
        <v>13</v>
      </c>
      <c r="N22" s="13" t="s">
        <v>13</v>
      </c>
      <c r="O22" s="13" t="s">
        <v>13</v>
      </c>
      <c r="P22" s="13" t="s">
        <v>13</v>
      </c>
      <c r="Q22" s="3" t="s">
        <v>12</v>
      </c>
      <c r="R22" s="3" t="s">
        <v>13</v>
      </c>
      <c r="S22" s="3" t="s">
        <v>13</v>
      </c>
      <c r="T22" s="3" t="s">
        <v>13</v>
      </c>
      <c r="U22" s="3" t="s">
        <v>13</v>
      </c>
      <c r="V22" s="42" t="b">
        <f t="shared" si="1"/>
        <v>1</v>
      </c>
      <c r="W22" s="42">
        <f t="shared" si="2"/>
        <v>7</v>
      </c>
      <c r="X22" s="20" t="s">
        <v>13</v>
      </c>
      <c r="Y22" s="20" t="s">
        <v>12</v>
      </c>
      <c r="Z22" s="20" t="s">
        <v>12</v>
      </c>
      <c r="AA22" s="20" t="s">
        <v>13</v>
      </c>
      <c r="AB22" s="20" t="s">
        <v>13</v>
      </c>
      <c r="AC22" s="20" t="s">
        <v>13</v>
      </c>
      <c r="AD22" s="20" t="s">
        <v>13</v>
      </c>
      <c r="AE22" s="20" t="s">
        <v>13</v>
      </c>
      <c r="AF22" s="20" t="s">
        <v>12</v>
      </c>
      <c r="AG22" s="20" t="s">
        <v>12</v>
      </c>
      <c r="AH22" s="20" t="s">
        <v>13</v>
      </c>
      <c r="AI22" s="20" t="s">
        <v>13</v>
      </c>
      <c r="AJ22" s="20" t="s">
        <v>13</v>
      </c>
      <c r="AK22" s="20" t="s">
        <v>13</v>
      </c>
      <c r="AL22" s="20" t="s">
        <v>13</v>
      </c>
      <c r="AM22" s="20" t="s">
        <v>12</v>
      </c>
      <c r="AN22" s="17" t="s">
        <v>2525</v>
      </c>
      <c r="AO22" s="17" t="s">
        <v>2539</v>
      </c>
      <c r="AP22" s="16">
        <v>2012</v>
      </c>
      <c r="AQ22" s="17" t="s">
        <v>339</v>
      </c>
      <c r="AR22" s="17" t="s">
        <v>1736</v>
      </c>
      <c r="AS22" s="16" t="s">
        <v>2560</v>
      </c>
      <c r="AU22" s="16" t="s">
        <v>2554</v>
      </c>
      <c r="BF22" s="17">
        <v>100</v>
      </c>
    </row>
    <row r="23" spans="1:58" x14ac:dyDescent="0.25">
      <c r="A23" s="3" t="s">
        <v>13</v>
      </c>
      <c r="B23" s="3" t="s">
        <v>13</v>
      </c>
      <c r="C23" s="3" t="s">
        <v>13</v>
      </c>
      <c r="D23" s="3" t="s">
        <v>13</v>
      </c>
      <c r="E23" s="3" t="s">
        <v>13</v>
      </c>
      <c r="F23" s="13" t="s">
        <v>13</v>
      </c>
      <c r="G23" s="13" t="s">
        <v>13</v>
      </c>
      <c r="H23" s="13" t="s">
        <v>13</v>
      </c>
      <c r="I23" s="13" t="s">
        <v>13</v>
      </c>
      <c r="J23" s="13" t="s">
        <v>13</v>
      </c>
      <c r="K23" s="13" t="s">
        <v>13</v>
      </c>
      <c r="L23" s="13" t="s">
        <v>12</v>
      </c>
      <c r="M23" s="13" t="s">
        <v>13</v>
      </c>
      <c r="N23" s="13" t="s">
        <v>13</v>
      </c>
      <c r="O23" s="13" t="s">
        <v>13</v>
      </c>
      <c r="P23" s="13" t="s">
        <v>13</v>
      </c>
      <c r="Q23" s="3" t="s">
        <v>12</v>
      </c>
      <c r="R23" s="3" t="s">
        <v>12</v>
      </c>
      <c r="S23" s="3" t="s">
        <v>13</v>
      </c>
      <c r="T23" s="3" t="s">
        <v>13</v>
      </c>
      <c r="U23" s="3" t="s">
        <v>13</v>
      </c>
      <c r="V23" s="42" t="b">
        <f t="shared" si="1"/>
        <v>1</v>
      </c>
      <c r="W23" s="42">
        <f t="shared" si="2"/>
        <v>8</v>
      </c>
      <c r="X23" s="20" t="s">
        <v>13</v>
      </c>
      <c r="Y23" s="20" t="s">
        <v>12</v>
      </c>
      <c r="Z23" s="20" t="s">
        <v>12</v>
      </c>
      <c r="AA23" s="20" t="s">
        <v>12</v>
      </c>
      <c r="AB23" s="20" t="s">
        <v>12</v>
      </c>
      <c r="AC23" s="20" t="s">
        <v>12</v>
      </c>
      <c r="AD23" s="20" t="s">
        <v>12</v>
      </c>
      <c r="AE23" s="20" t="s">
        <v>12</v>
      </c>
      <c r="AF23" s="20" t="s">
        <v>12</v>
      </c>
      <c r="AG23" s="20" t="s">
        <v>12</v>
      </c>
      <c r="AH23" s="20" t="s">
        <v>12</v>
      </c>
      <c r="AI23" s="20" t="s">
        <v>12</v>
      </c>
      <c r="AJ23" s="20" t="s">
        <v>12</v>
      </c>
      <c r="AK23" s="20" t="s">
        <v>12</v>
      </c>
      <c r="AL23" s="20" t="s">
        <v>12</v>
      </c>
      <c r="AM23" s="20" t="s">
        <v>13</v>
      </c>
      <c r="AN23" s="17" t="s">
        <v>2526</v>
      </c>
      <c r="AO23" s="17" t="s">
        <v>2540</v>
      </c>
      <c r="AP23" s="16">
        <v>2012</v>
      </c>
      <c r="AQ23" s="17" t="s">
        <v>339</v>
      </c>
      <c r="AR23" s="17" t="s">
        <v>1736</v>
      </c>
      <c r="AS23" s="16" t="s">
        <v>2560</v>
      </c>
      <c r="AU23" s="16" t="s">
        <v>2555</v>
      </c>
      <c r="BF23" s="17">
        <v>100</v>
      </c>
    </row>
    <row r="24" spans="1:58" x14ac:dyDescent="0.25">
      <c r="A24" s="3" t="s">
        <v>13</v>
      </c>
      <c r="B24" s="3" t="s">
        <v>13</v>
      </c>
      <c r="C24" s="3" t="s">
        <v>13</v>
      </c>
      <c r="D24" s="3" t="s">
        <v>13</v>
      </c>
      <c r="E24" s="3" t="s">
        <v>13</v>
      </c>
      <c r="F24" s="13" t="s">
        <v>13</v>
      </c>
      <c r="G24" s="13" t="s">
        <v>13</v>
      </c>
      <c r="H24" s="13" t="s">
        <v>13</v>
      </c>
      <c r="I24" s="13" t="s">
        <v>13</v>
      </c>
      <c r="J24" s="13" t="s">
        <v>13</v>
      </c>
      <c r="K24" s="13" t="s">
        <v>13</v>
      </c>
      <c r="L24" s="13" t="s">
        <v>13</v>
      </c>
      <c r="M24" s="13" t="s">
        <v>12</v>
      </c>
      <c r="N24" s="13" t="s">
        <v>13</v>
      </c>
      <c r="O24" s="13" t="s">
        <v>13</v>
      </c>
      <c r="P24" s="13" t="s">
        <v>13</v>
      </c>
      <c r="Q24" s="3" t="s">
        <v>12</v>
      </c>
      <c r="R24" s="3" t="s">
        <v>12</v>
      </c>
      <c r="S24" s="3" t="s">
        <v>13</v>
      </c>
      <c r="T24" s="3" t="s">
        <v>13</v>
      </c>
      <c r="U24" s="3" t="s">
        <v>13</v>
      </c>
      <c r="V24" s="42" t="b">
        <f t="shared" si="1"/>
        <v>1</v>
      </c>
      <c r="W24" s="42">
        <f t="shared" si="2"/>
        <v>9</v>
      </c>
      <c r="X24" s="20" t="s">
        <v>12</v>
      </c>
      <c r="Y24" s="20" t="s">
        <v>13</v>
      </c>
      <c r="Z24" s="20" t="s">
        <v>12</v>
      </c>
      <c r="AA24" s="20" t="s">
        <v>12</v>
      </c>
      <c r="AB24" s="20" t="s">
        <v>12</v>
      </c>
      <c r="AC24" s="20" t="s">
        <v>12</v>
      </c>
      <c r="AD24" s="20" t="s">
        <v>12</v>
      </c>
      <c r="AE24" s="20" t="s">
        <v>12</v>
      </c>
      <c r="AF24" s="20" t="s">
        <v>13</v>
      </c>
      <c r="AG24" s="20" t="s">
        <v>13</v>
      </c>
      <c r="AH24" s="20" t="s">
        <v>12</v>
      </c>
      <c r="AI24" s="20" t="s">
        <v>12</v>
      </c>
      <c r="AJ24" s="20" t="s">
        <v>12</v>
      </c>
      <c r="AK24" s="20" t="s">
        <v>12</v>
      </c>
      <c r="AL24" s="20" t="s">
        <v>12</v>
      </c>
      <c r="AM24" s="20" t="s">
        <v>12</v>
      </c>
      <c r="AN24" s="17" t="s">
        <v>2527</v>
      </c>
      <c r="AO24" s="17" t="s">
        <v>2541</v>
      </c>
      <c r="AP24" s="16">
        <v>2012</v>
      </c>
      <c r="AQ24" s="17" t="s">
        <v>339</v>
      </c>
      <c r="AR24" s="17" t="s">
        <v>1736</v>
      </c>
      <c r="AS24" s="16" t="s">
        <v>2560</v>
      </c>
      <c r="AU24" s="16" t="s">
        <v>2555</v>
      </c>
      <c r="BD24" s="17">
        <v>45</v>
      </c>
      <c r="BF24" s="17">
        <v>10</v>
      </c>
    </row>
    <row r="25" spans="1:58" x14ac:dyDescent="0.25">
      <c r="A25" s="3" t="s">
        <v>13</v>
      </c>
      <c r="B25" s="3" t="s">
        <v>13</v>
      </c>
      <c r="C25" s="3" t="s">
        <v>13</v>
      </c>
      <c r="D25" s="3" t="s">
        <v>13</v>
      </c>
      <c r="E25" s="3" t="s">
        <v>13</v>
      </c>
      <c r="F25" s="13" t="s">
        <v>13</v>
      </c>
      <c r="G25" s="13" t="s">
        <v>13</v>
      </c>
      <c r="H25" s="13" t="s">
        <v>13</v>
      </c>
      <c r="I25" s="13" t="s">
        <v>13</v>
      </c>
      <c r="J25" s="13" t="s">
        <v>13</v>
      </c>
      <c r="K25" s="13" t="s">
        <v>13</v>
      </c>
      <c r="L25" s="13" t="s">
        <v>13</v>
      </c>
      <c r="M25" s="13" t="s">
        <v>13</v>
      </c>
      <c r="N25" s="13" t="s">
        <v>12</v>
      </c>
      <c r="O25" s="13" t="s">
        <v>13</v>
      </c>
      <c r="P25" s="13" t="s">
        <v>13</v>
      </c>
      <c r="Q25" s="3" t="s">
        <v>12</v>
      </c>
      <c r="R25" s="3" t="s">
        <v>13</v>
      </c>
      <c r="S25" s="3" t="s">
        <v>13</v>
      </c>
      <c r="T25" s="3" t="s">
        <v>13</v>
      </c>
      <c r="U25" s="3" t="s">
        <v>13</v>
      </c>
      <c r="V25" s="42" t="b">
        <f t="shared" si="1"/>
        <v>1</v>
      </c>
      <c r="W25" s="42">
        <f t="shared" si="2"/>
        <v>10</v>
      </c>
      <c r="X25" s="20" t="s">
        <v>13</v>
      </c>
      <c r="Y25" s="20" t="s">
        <v>13</v>
      </c>
      <c r="Z25" s="20" t="s">
        <v>12</v>
      </c>
      <c r="AA25" s="20" t="s">
        <v>13</v>
      </c>
      <c r="AB25" s="20" t="s">
        <v>13</v>
      </c>
      <c r="AC25" s="20" t="s">
        <v>13</v>
      </c>
      <c r="AD25" s="20" t="s">
        <v>13</v>
      </c>
      <c r="AE25" s="20" t="s">
        <v>13</v>
      </c>
      <c r="AF25" s="20" t="s">
        <v>13</v>
      </c>
      <c r="AG25" s="20" t="s">
        <v>13</v>
      </c>
      <c r="AH25" s="20" t="s">
        <v>13</v>
      </c>
      <c r="AI25" s="20" t="s">
        <v>13</v>
      </c>
      <c r="AJ25" s="20" t="s">
        <v>13</v>
      </c>
      <c r="AK25" s="20" t="s">
        <v>13</v>
      </c>
      <c r="AL25" s="20" t="s">
        <v>13</v>
      </c>
      <c r="AM25" s="20" t="s">
        <v>12</v>
      </c>
      <c r="AN25" s="17" t="s">
        <v>2528</v>
      </c>
      <c r="AO25" s="17" t="s">
        <v>2542</v>
      </c>
      <c r="AP25" s="16">
        <v>2012</v>
      </c>
      <c r="AQ25" s="17" t="s">
        <v>339</v>
      </c>
      <c r="AR25" s="17" t="s">
        <v>1736</v>
      </c>
      <c r="AS25" s="16" t="s">
        <v>2559</v>
      </c>
      <c r="AU25" s="16" t="s">
        <v>2556</v>
      </c>
      <c r="BD25" s="17">
        <v>90</v>
      </c>
      <c r="BF25" s="17">
        <v>10</v>
      </c>
    </row>
    <row r="26" spans="1:58" x14ac:dyDescent="0.25">
      <c r="A26" s="3" t="s">
        <v>13</v>
      </c>
      <c r="B26" s="3" t="s">
        <v>13</v>
      </c>
      <c r="C26" s="3" t="s">
        <v>13</v>
      </c>
      <c r="D26" s="3" t="s">
        <v>13</v>
      </c>
      <c r="E26" s="3" t="s">
        <v>13</v>
      </c>
      <c r="F26" s="13" t="s">
        <v>13</v>
      </c>
      <c r="G26" s="13" t="s">
        <v>13</v>
      </c>
      <c r="H26" s="13" t="s">
        <v>13</v>
      </c>
      <c r="I26" s="13" t="s">
        <v>13</v>
      </c>
      <c r="J26" s="13" t="s">
        <v>13</v>
      </c>
      <c r="K26" s="13" t="s">
        <v>13</v>
      </c>
      <c r="L26" s="13" t="s">
        <v>13</v>
      </c>
      <c r="M26" s="13" t="s">
        <v>13</v>
      </c>
      <c r="N26" s="13" t="s">
        <v>13</v>
      </c>
      <c r="O26" s="13" t="s">
        <v>12</v>
      </c>
      <c r="P26" s="13" t="s">
        <v>13</v>
      </c>
      <c r="Q26" s="3" t="s">
        <v>12</v>
      </c>
      <c r="R26" s="3" t="s">
        <v>12</v>
      </c>
      <c r="S26" s="3" t="s">
        <v>13</v>
      </c>
      <c r="T26" s="3" t="s">
        <v>13</v>
      </c>
      <c r="U26" s="3" t="s">
        <v>13</v>
      </c>
      <c r="V26" s="42" t="b">
        <f t="shared" si="1"/>
        <v>1</v>
      </c>
      <c r="W26" s="42">
        <f t="shared" si="2"/>
        <v>11</v>
      </c>
      <c r="X26" s="20" t="s">
        <v>13</v>
      </c>
      <c r="Y26" s="20" t="s">
        <v>12</v>
      </c>
      <c r="Z26" s="20" t="s">
        <v>12</v>
      </c>
      <c r="AA26" s="20" t="s">
        <v>12</v>
      </c>
      <c r="AB26" s="20" t="s">
        <v>12</v>
      </c>
      <c r="AC26" s="20" t="s">
        <v>12</v>
      </c>
      <c r="AD26" s="20" t="s">
        <v>12</v>
      </c>
      <c r="AE26" s="20" t="s">
        <v>12</v>
      </c>
      <c r="AF26" s="20" t="s">
        <v>12</v>
      </c>
      <c r="AG26" s="20" t="s">
        <v>13</v>
      </c>
      <c r="AH26" s="20" t="s">
        <v>12</v>
      </c>
      <c r="AI26" s="20" t="s">
        <v>12</v>
      </c>
      <c r="AJ26" s="20" t="s">
        <v>12</v>
      </c>
      <c r="AK26" s="20" t="s">
        <v>12</v>
      </c>
      <c r="AL26" s="20" t="s">
        <v>12</v>
      </c>
      <c r="AM26" s="20" t="s">
        <v>13</v>
      </c>
      <c r="AN26" s="17" t="s">
        <v>2529</v>
      </c>
      <c r="AO26" s="17" t="s">
        <v>2543</v>
      </c>
      <c r="AP26" s="16">
        <v>2012</v>
      </c>
      <c r="AQ26" s="17" t="s">
        <v>339</v>
      </c>
      <c r="AR26" s="17" t="s">
        <v>1736</v>
      </c>
      <c r="AS26" s="16" t="s">
        <v>2560</v>
      </c>
      <c r="AU26" s="16" t="s">
        <v>2557</v>
      </c>
      <c r="BD26" s="17">
        <v>90</v>
      </c>
      <c r="BF26" s="17">
        <v>10</v>
      </c>
    </row>
    <row r="27" spans="1:58" x14ac:dyDescent="0.25">
      <c r="A27" s="3" t="s">
        <v>13</v>
      </c>
      <c r="B27" s="3" t="s">
        <v>13</v>
      </c>
      <c r="C27" s="3" t="s">
        <v>13</v>
      </c>
      <c r="D27" s="3" t="s">
        <v>13</v>
      </c>
      <c r="E27" s="3" t="s">
        <v>13</v>
      </c>
      <c r="F27" s="13" t="s">
        <v>13</v>
      </c>
      <c r="G27" s="13" t="s">
        <v>13</v>
      </c>
      <c r="H27" s="13" t="s">
        <v>13</v>
      </c>
      <c r="I27" s="13" t="s">
        <v>13</v>
      </c>
      <c r="J27" s="13" t="s">
        <v>13</v>
      </c>
      <c r="K27" s="13" t="s">
        <v>13</v>
      </c>
      <c r="L27" s="13" t="s">
        <v>13</v>
      </c>
      <c r="M27" s="13" t="s">
        <v>13</v>
      </c>
      <c r="N27" s="13" t="s">
        <v>13</v>
      </c>
      <c r="O27" s="13" t="s">
        <v>13</v>
      </c>
      <c r="P27" s="13" t="s">
        <v>12</v>
      </c>
      <c r="Q27" s="3" t="s">
        <v>12</v>
      </c>
      <c r="R27" s="3" t="s">
        <v>12</v>
      </c>
      <c r="S27" s="3" t="s">
        <v>13</v>
      </c>
      <c r="T27" s="3" t="s">
        <v>13</v>
      </c>
      <c r="U27" s="3" t="s">
        <v>13</v>
      </c>
      <c r="V27" s="42" t="b">
        <f t="shared" si="1"/>
        <v>1</v>
      </c>
      <c r="W27" s="42">
        <f t="shared" si="2"/>
        <v>12</v>
      </c>
      <c r="X27" s="20" t="s">
        <v>12</v>
      </c>
      <c r="Y27" s="20" t="s">
        <v>13</v>
      </c>
      <c r="Z27" s="20" t="s">
        <v>12</v>
      </c>
      <c r="AA27" s="20" t="s">
        <v>12</v>
      </c>
      <c r="AB27" s="20" t="s">
        <v>12</v>
      </c>
      <c r="AC27" s="20" t="s">
        <v>12</v>
      </c>
      <c r="AD27" s="20" t="s">
        <v>12</v>
      </c>
      <c r="AE27" s="20" t="s">
        <v>12</v>
      </c>
      <c r="AF27" s="20" t="s">
        <v>13</v>
      </c>
      <c r="AG27" s="20" t="s">
        <v>13</v>
      </c>
      <c r="AH27" s="20" t="s">
        <v>12</v>
      </c>
      <c r="AI27" s="20" t="s">
        <v>12</v>
      </c>
      <c r="AJ27" s="20" t="s">
        <v>12</v>
      </c>
      <c r="AK27" s="20" t="s">
        <v>12</v>
      </c>
      <c r="AL27" s="20" t="s">
        <v>12</v>
      </c>
      <c r="AM27" s="20" t="s">
        <v>12</v>
      </c>
      <c r="AN27" s="17" t="s">
        <v>2530</v>
      </c>
      <c r="AO27" s="17" t="s">
        <v>2544</v>
      </c>
      <c r="AP27" s="16">
        <v>2012</v>
      </c>
      <c r="AQ27" s="17" t="s">
        <v>339</v>
      </c>
      <c r="AR27" s="17" t="s">
        <v>1736</v>
      </c>
      <c r="AS27" s="16" t="s">
        <v>2560</v>
      </c>
      <c r="AU27" s="16" t="s">
        <v>2551</v>
      </c>
      <c r="BD27" s="17">
        <v>90</v>
      </c>
      <c r="BF27" s="17">
        <v>10</v>
      </c>
    </row>
    <row r="28" spans="1:58" x14ac:dyDescent="0.25">
      <c r="A28" s="3" t="s">
        <v>13</v>
      </c>
      <c r="B28" s="3" t="s">
        <v>13</v>
      </c>
      <c r="C28" s="3" t="s">
        <v>13</v>
      </c>
      <c r="D28" s="3" t="s">
        <v>13</v>
      </c>
      <c r="E28" s="3" t="s">
        <v>13</v>
      </c>
      <c r="F28" s="13" t="s">
        <v>13</v>
      </c>
      <c r="G28" s="13" t="s">
        <v>13</v>
      </c>
      <c r="H28" s="13" t="s">
        <v>13</v>
      </c>
      <c r="I28" s="13" t="s">
        <v>13</v>
      </c>
      <c r="J28" s="13" t="s">
        <v>13</v>
      </c>
      <c r="K28" s="13" t="s">
        <v>13</v>
      </c>
      <c r="L28" s="13" t="s">
        <v>13</v>
      </c>
      <c r="M28" s="13" t="s">
        <v>13</v>
      </c>
      <c r="N28" s="13" t="s">
        <v>13</v>
      </c>
      <c r="O28" s="13" t="s">
        <v>13</v>
      </c>
      <c r="P28" s="13" t="s">
        <v>13</v>
      </c>
      <c r="Q28" s="3" t="s">
        <v>13</v>
      </c>
      <c r="R28" s="3" t="s">
        <v>13</v>
      </c>
      <c r="S28" s="3" t="s">
        <v>13</v>
      </c>
      <c r="T28" s="3" t="s">
        <v>13</v>
      </c>
      <c r="U28" s="3" t="s">
        <v>13</v>
      </c>
      <c r="V28" s="42" t="str">
        <f t="shared" si="1"/>
        <v/>
      </c>
      <c r="W28" s="42">
        <f t="shared" si="2"/>
        <v>13</v>
      </c>
      <c r="X28" s="20" t="s">
        <v>12</v>
      </c>
      <c r="Y28" s="20" t="s">
        <v>13</v>
      </c>
      <c r="Z28" s="20" t="s">
        <v>12</v>
      </c>
      <c r="AA28" s="20" t="s">
        <v>12</v>
      </c>
      <c r="AB28" s="20" t="s">
        <v>12</v>
      </c>
      <c r="AC28" s="20" t="s">
        <v>12</v>
      </c>
      <c r="AD28" s="20" t="s">
        <v>12</v>
      </c>
      <c r="AE28" s="20" t="s">
        <v>12</v>
      </c>
      <c r="AF28" s="20" t="s">
        <v>13</v>
      </c>
      <c r="AG28" s="20" t="s">
        <v>12</v>
      </c>
      <c r="AH28" s="20" t="s">
        <v>12</v>
      </c>
      <c r="AI28" s="20" t="s">
        <v>12</v>
      </c>
      <c r="AJ28" s="20" t="s">
        <v>12</v>
      </c>
      <c r="AK28" s="20" t="s">
        <v>12</v>
      </c>
      <c r="AL28" s="20" t="s">
        <v>12</v>
      </c>
      <c r="AM28" s="20" t="s">
        <v>12</v>
      </c>
      <c r="AN28" s="17" t="s">
        <v>2531</v>
      </c>
      <c r="AO28" s="17" t="s">
        <v>2545</v>
      </c>
      <c r="AP28" s="16">
        <v>2012</v>
      </c>
      <c r="AQ28" s="17" t="s">
        <v>339</v>
      </c>
      <c r="AR28" s="17" t="s">
        <v>1736</v>
      </c>
      <c r="AS28" s="16" t="s">
        <v>2560</v>
      </c>
      <c r="AU28" s="16" t="s">
        <v>2555</v>
      </c>
      <c r="BD28" s="17">
        <v>90</v>
      </c>
      <c r="BF28" s="17">
        <v>10</v>
      </c>
    </row>
    <row r="29" spans="1:58" x14ac:dyDescent="0.25">
      <c r="A29" s="3" t="s">
        <v>13</v>
      </c>
      <c r="B29" s="3" t="s">
        <v>13</v>
      </c>
      <c r="C29" s="3" t="s">
        <v>13</v>
      </c>
      <c r="D29" s="3" t="s">
        <v>13</v>
      </c>
      <c r="E29" s="3" t="s">
        <v>13</v>
      </c>
      <c r="F29" s="13" t="s">
        <v>13</v>
      </c>
      <c r="G29" s="13" t="s">
        <v>13</v>
      </c>
      <c r="H29" s="13" t="s">
        <v>13</v>
      </c>
      <c r="I29" s="13" t="s">
        <v>13</v>
      </c>
      <c r="J29" s="13" t="s">
        <v>13</v>
      </c>
      <c r="K29" s="13" t="s">
        <v>13</v>
      </c>
      <c r="L29" s="13" t="s">
        <v>13</v>
      </c>
      <c r="M29" s="13" t="s">
        <v>13</v>
      </c>
      <c r="N29" s="13" t="s">
        <v>13</v>
      </c>
      <c r="O29" s="13" t="s">
        <v>13</v>
      </c>
      <c r="P29" s="13" t="s">
        <v>13</v>
      </c>
      <c r="Q29" s="3" t="s">
        <v>13</v>
      </c>
      <c r="R29" s="3" t="s">
        <v>13</v>
      </c>
      <c r="S29" s="3" t="s">
        <v>13</v>
      </c>
      <c r="T29" s="3" t="s">
        <v>13</v>
      </c>
      <c r="U29" s="3" t="s">
        <v>13</v>
      </c>
      <c r="V29" s="42" t="str">
        <f t="shared" si="1"/>
        <v/>
      </c>
      <c r="W29" s="42">
        <f t="shared" si="2"/>
        <v>13</v>
      </c>
      <c r="X29" s="20" t="s">
        <v>13</v>
      </c>
      <c r="Y29" s="20" t="s">
        <v>13</v>
      </c>
      <c r="Z29" s="20" t="s">
        <v>12</v>
      </c>
      <c r="AA29" s="20" t="s">
        <v>13</v>
      </c>
      <c r="AB29" s="20" t="s">
        <v>13</v>
      </c>
      <c r="AC29" s="20" t="s">
        <v>13</v>
      </c>
      <c r="AD29" s="20" t="s">
        <v>13</v>
      </c>
      <c r="AE29" s="20" t="s">
        <v>13</v>
      </c>
      <c r="AF29" s="20" t="s">
        <v>13</v>
      </c>
      <c r="AG29" s="20" t="s">
        <v>12</v>
      </c>
      <c r="AH29" s="20" t="s">
        <v>13</v>
      </c>
      <c r="AI29" s="20" t="s">
        <v>13</v>
      </c>
      <c r="AJ29" s="20" t="s">
        <v>13</v>
      </c>
      <c r="AK29" s="20" t="s">
        <v>13</v>
      </c>
      <c r="AL29" s="20" t="s">
        <v>13</v>
      </c>
      <c r="AM29" s="20" t="s">
        <v>12</v>
      </c>
      <c r="AN29" s="17" t="s">
        <v>2532</v>
      </c>
      <c r="AO29" s="17" t="s">
        <v>2546</v>
      </c>
      <c r="AP29" s="16">
        <v>2012</v>
      </c>
      <c r="AQ29" s="17" t="s">
        <v>339</v>
      </c>
      <c r="AR29" s="17" t="s">
        <v>1736</v>
      </c>
      <c r="AS29" s="16" t="s">
        <v>2560</v>
      </c>
      <c r="AU29" s="16" t="s">
        <v>2549</v>
      </c>
    </row>
    <row r="30" spans="1:58" x14ac:dyDescent="0.25">
      <c r="A30" s="3" t="s">
        <v>13</v>
      </c>
      <c r="B30" s="3" t="s">
        <v>13</v>
      </c>
      <c r="C30" s="3" t="s">
        <v>13</v>
      </c>
      <c r="D30" s="3" t="s">
        <v>13</v>
      </c>
      <c r="E30" s="3" t="s">
        <v>13</v>
      </c>
      <c r="F30" s="13" t="s">
        <v>13</v>
      </c>
      <c r="G30" s="13" t="s">
        <v>13</v>
      </c>
      <c r="H30" s="13" t="s">
        <v>13</v>
      </c>
      <c r="I30" s="13" t="s">
        <v>13</v>
      </c>
      <c r="J30" s="13" t="s">
        <v>13</v>
      </c>
      <c r="K30" s="13" t="s">
        <v>13</v>
      </c>
      <c r="L30" s="13" t="s">
        <v>13</v>
      </c>
      <c r="M30" s="13" t="s">
        <v>13</v>
      </c>
      <c r="N30" s="13" t="s">
        <v>13</v>
      </c>
      <c r="O30" s="13" t="s">
        <v>13</v>
      </c>
      <c r="P30" s="13" t="s">
        <v>13</v>
      </c>
      <c r="Q30" s="3" t="s">
        <v>13</v>
      </c>
      <c r="R30" s="3" t="s">
        <v>12</v>
      </c>
      <c r="S30" s="3" t="s">
        <v>13</v>
      </c>
      <c r="T30" s="3" t="s">
        <v>13</v>
      </c>
      <c r="U30" s="3" t="s">
        <v>13</v>
      </c>
      <c r="V30" s="42" t="b">
        <f t="shared" si="1"/>
        <v>1</v>
      </c>
      <c r="W30" s="42">
        <f t="shared" si="2"/>
        <v>13</v>
      </c>
      <c r="X30" s="20" t="s">
        <v>13</v>
      </c>
      <c r="Y30" s="20" t="s">
        <v>12</v>
      </c>
      <c r="Z30" s="20" t="s">
        <v>12</v>
      </c>
      <c r="AA30" s="20" t="s">
        <v>12</v>
      </c>
      <c r="AB30" s="20" t="s">
        <v>12</v>
      </c>
      <c r="AC30" s="20" t="s">
        <v>12</v>
      </c>
      <c r="AD30" s="20" t="s">
        <v>12</v>
      </c>
      <c r="AE30" s="20" t="s">
        <v>12</v>
      </c>
      <c r="AF30" s="20" t="s">
        <v>12</v>
      </c>
      <c r="AG30" s="20" t="s">
        <v>12</v>
      </c>
      <c r="AH30" s="20" t="s">
        <v>12</v>
      </c>
      <c r="AI30" s="20" t="s">
        <v>12</v>
      </c>
      <c r="AJ30" s="20" t="s">
        <v>12</v>
      </c>
      <c r="AK30" s="20" t="s">
        <v>12</v>
      </c>
      <c r="AL30" s="20" t="s">
        <v>12</v>
      </c>
      <c r="AM30" s="20" t="s">
        <v>13</v>
      </c>
      <c r="AN30" s="17" t="s">
        <v>2533</v>
      </c>
      <c r="AO30" s="17" t="s">
        <v>2547</v>
      </c>
      <c r="AP30" s="16">
        <v>2012</v>
      </c>
      <c r="AQ30" s="17" t="s">
        <v>339</v>
      </c>
      <c r="AR30" s="17" t="s">
        <v>1736</v>
      </c>
      <c r="AS30" s="16" t="s">
        <v>2560</v>
      </c>
      <c r="AU30" s="16" t="s">
        <v>2558</v>
      </c>
    </row>
    <row r="31" spans="1:58" x14ac:dyDescent="0.25">
      <c r="A31" s="3" t="s">
        <v>13</v>
      </c>
      <c r="B31" s="3" t="s">
        <v>13</v>
      </c>
      <c r="C31" s="3" t="s">
        <v>13</v>
      </c>
      <c r="D31" s="3" t="s">
        <v>13</v>
      </c>
      <c r="E31" s="3" t="s">
        <v>13</v>
      </c>
      <c r="F31" s="13" t="s">
        <v>13</v>
      </c>
      <c r="G31" s="13" t="s">
        <v>13</v>
      </c>
      <c r="H31" s="13" t="s">
        <v>13</v>
      </c>
      <c r="I31" s="13" t="s">
        <v>13</v>
      </c>
      <c r="J31" s="13" t="s">
        <v>13</v>
      </c>
      <c r="K31" s="13" t="s">
        <v>13</v>
      </c>
      <c r="L31" s="13" t="s">
        <v>13</v>
      </c>
      <c r="M31" s="13" t="s">
        <v>13</v>
      </c>
      <c r="N31" s="13" t="s">
        <v>13</v>
      </c>
      <c r="O31" s="13" t="s">
        <v>13</v>
      </c>
      <c r="P31" s="13" t="s">
        <v>13</v>
      </c>
      <c r="Q31" s="3" t="s">
        <v>13</v>
      </c>
      <c r="R31" s="3" t="s">
        <v>13</v>
      </c>
      <c r="S31" s="3" t="s">
        <v>13</v>
      </c>
      <c r="T31" s="3" t="s">
        <v>13</v>
      </c>
      <c r="U31" s="3" t="s">
        <v>13</v>
      </c>
      <c r="V31" s="42" t="str">
        <f t="shared" si="1"/>
        <v/>
      </c>
      <c r="W31" s="42">
        <f t="shared" si="2"/>
        <v>14</v>
      </c>
      <c r="X31" s="20" t="s">
        <v>12</v>
      </c>
      <c r="Y31" s="20" t="s">
        <v>13</v>
      </c>
      <c r="Z31" s="20" t="s">
        <v>12</v>
      </c>
      <c r="AA31" s="20" t="s">
        <v>12</v>
      </c>
      <c r="AB31" s="20" t="s">
        <v>12</v>
      </c>
      <c r="AC31" s="20" t="s">
        <v>12</v>
      </c>
      <c r="AD31" s="20" t="s">
        <v>12</v>
      </c>
      <c r="AE31" s="20" t="s">
        <v>12</v>
      </c>
      <c r="AF31" s="20" t="s">
        <v>13</v>
      </c>
      <c r="AG31" s="20" t="s">
        <v>12</v>
      </c>
      <c r="AH31" s="20" t="s">
        <v>12</v>
      </c>
      <c r="AI31" s="20" t="s">
        <v>12</v>
      </c>
      <c r="AJ31" s="20" t="s">
        <v>12</v>
      </c>
      <c r="AK31" s="20" t="s">
        <v>12</v>
      </c>
      <c r="AL31" s="20" t="s">
        <v>12</v>
      </c>
      <c r="AM31" s="20" t="s">
        <v>12</v>
      </c>
      <c r="AN31" s="17" t="s">
        <v>198</v>
      </c>
      <c r="AO31" s="17" t="s">
        <v>204</v>
      </c>
    </row>
    <row r="32" spans="1:58" x14ac:dyDescent="0.25">
      <c r="A32" s="3" t="s">
        <v>13</v>
      </c>
      <c r="B32" s="3" t="s">
        <v>13</v>
      </c>
      <c r="C32" s="3" t="s">
        <v>13</v>
      </c>
      <c r="D32" s="3" t="s">
        <v>13</v>
      </c>
      <c r="E32" s="3" t="s">
        <v>13</v>
      </c>
      <c r="F32" s="13" t="s">
        <v>13</v>
      </c>
      <c r="G32" s="13" t="s">
        <v>13</v>
      </c>
      <c r="H32" s="13" t="s">
        <v>13</v>
      </c>
      <c r="I32" s="13" t="s">
        <v>13</v>
      </c>
      <c r="J32" s="13" t="s">
        <v>13</v>
      </c>
      <c r="K32" s="13" t="s">
        <v>13</v>
      </c>
      <c r="L32" s="13" t="s">
        <v>13</v>
      </c>
      <c r="M32" s="13" t="s">
        <v>13</v>
      </c>
      <c r="N32" s="13" t="s">
        <v>13</v>
      </c>
      <c r="O32" s="13" t="s">
        <v>13</v>
      </c>
      <c r="P32" s="13" t="s">
        <v>13</v>
      </c>
      <c r="Q32" s="3" t="s">
        <v>13</v>
      </c>
      <c r="R32" s="3" t="s">
        <v>12</v>
      </c>
      <c r="S32" s="3" t="s">
        <v>13</v>
      </c>
      <c r="T32" s="3" t="s">
        <v>13</v>
      </c>
      <c r="U32" s="3" t="s">
        <v>13</v>
      </c>
      <c r="V32" s="42" t="b">
        <f t="shared" si="1"/>
        <v>1</v>
      </c>
      <c r="W32" s="42">
        <f t="shared" si="2"/>
        <v>14</v>
      </c>
      <c r="X32" s="20" t="s">
        <v>12</v>
      </c>
      <c r="Y32" s="20" t="s">
        <v>13</v>
      </c>
      <c r="Z32" s="20" t="s">
        <v>12</v>
      </c>
      <c r="AA32" s="20" t="s">
        <v>12</v>
      </c>
      <c r="AB32" s="20" t="s">
        <v>12</v>
      </c>
      <c r="AC32" s="20" t="s">
        <v>12</v>
      </c>
      <c r="AD32" s="20" t="s">
        <v>12</v>
      </c>
      <c r="AE32" s="20" t="s">
        <v>12</v>
      </c>
      <c r="AF32" s="20" t="s">
        <v>13</v>
      </c>
      <c r="AG32" s="20" t="s">
        <v>12</v>
      </c>
      <c r="AH32" s="20" t="s">
        <v>12</v>
      </c>
      <c r="AI32" s="20" t="s">
        <v>12</v>
      </c>
      <c r="AJ32" s="20" t="s">
        <v>12</v>
      </c>
      <c r="AK32" s="20" t="s">
        <v>12</v>
      </c>
      <c r="AL32" s="20" t="s">
        <v>12</v>
      </c>
      <c r="AM32" s="20" t="s">
        <v>12</v>
      </c>
      <c r="AN32" s="17" t="s">
        <v>199</v>
      </c>
      <c r="AO32" s="17" t="s">
        <v>205</v>
      </c>
    </row>
    <row r="33" spans="1:41" x14ac:dyDescent="0.25">
      <c r="A33" s="3" t="s">
        <v>13</v>
      </c>
      <c r="B33" s="3" t="s">
        <v>13</v>
      </c>
      <c r="C33" s="3" t="s">
        <v>13</v>
      </c>
      <c r="D33" s="3" t="s">
        <v>13</v>
      </c>
      <c r="E33" s="3" t="s">
        <v>13</v>
      </c>
      <c r="F33" s="13" t="s">
        <v>13</v>
      </c>
      <c r="G33" s="13" t="s">
        <v>13</v>
      </c>
      <c r="H33" s="13" t="s">
        <v>13</v>
      </c>
      <c r="I33" s="13" t="s">
        <v>13</v>
      </c>
      <c r="J33" s="13" t="s">
        <v>13</v>
      </c>
      <c r="K33" s="13" t="s">
        <v>13</v>
      </c>
      <c r="L33" s="13" t="s">
        <v>13</v>
      </c>
      <c r="M33" s="13" t="s">
        <v>13</v>
      </c>
      <c r="N33" s="13" t="s">
        <v>13</v>
      </c>
      <c r="O33" s="13" t="s">
        <v>13</v>
      </c>
      <c r="P33" s="13" t="s">
        <v>13</v>
      </c>
      <c r="Q33" s="3" t="s">
        <v>13</v>
      </c>
      <c r="R33" s="3" t="s">
        <v>13</v>
      </c>
      <c r="S33" s="3" t="s">
        <v>13</v>
      </c>
      <c r="T33" s="3" t="s">
        <v>13</v>
      </c>
      <c r="U33" s="3" t="s">
        <v>13</v>
      </c>
      <c r="V33" s="42" t="str">
        <f t="shared" si="1"/>
        <v/>
      </c>
      <c r="W33" s="42">
        <f t="shared" si="2"/>
        <v>15</v>
      </c>
      <c r="X33" s="20" t="s">
        <v>13</v>
      </c>
      <c r="Y33" s="20" t="s">
        <v>13</v>
      </c>
      <c r="Z33" s="20" t="s">
        <v>12</v>
      </c>
      <c r="AA33" s="20" t="s">
        <v>13</v>
      </c>
      <c r="AB33" s="20" t="s">
        <v>13</v>
      </c>
      <c r="AC33" s="20" t="s">
        <v>13</v>
      </c>
      <c r="AD33" s="20" t="s">
        <v>13</v>
      </c>
      <c r="AE33" s="20" t="s">
        <v>13</v>
      </c>
      <c r="AF33" s="20" t="s">
        <v>13</v>
      </c>
      <c r="AG33" s="20" t="s">
        <v>12</v>
      </c>
      <c r="AH33" s="20" t="s">
        <v>13</v>
      </c>
      <c r="AI33" s="20" t="s">
        <v>13</v>
      </c>
      <c r="AJ33" s="20" t="s">
        <v>13</v>
      </c>
      <c r="AK33" s="20" t="s">
        <v>13</v>
      </c>
      <c r="AL33" s="20" t="s">
        <v>13</v>
      </c>
      <c r="AM33" s="20" t="s">
        <v>12</v>
      </c>
      <c r="AN33" s="17" t="s">
        <v>200</v>
      </c>
      <c r="AO33" s="17" t="s">
        <v>206</v>
      </c>
    </row>
    <row r="34" spans="1:41" x14ac:dyDescent="0.25">
      <c r="A34" s="3" t="s">
        <v>13</v>
      </c>
      <c r="B34" s="3" t="s">
        <v>13</v>
      </c>
      <c r="C34" s="3" t="s">
        <v>13</v>
      </c>
      <c r="D34" s="3" t="s">
        <v>13</v>
      </c>
      <c r="E34" s="3" t="s">
        <v>13</v>
      </c>
      <c r="F34" s="13" t="s">
        <v>13</v>
      </c>
      <c r="G34" s="13" t="s">
        <v>13</v>
      </c>
      <c r="H34" s="13" t="s">
        <v>13</v>
      </c>
      <c r="I34" s="13" t="s">
        <v>13</v>
      </c>
      <c r="J34" s="13" t="s">
        <v>13</v>
      </c>
      <c r="K34" s="13" t="s">
        <v>13</v>
      </c>
      <c r="L34" s="13" t="s">
        <v>13</v>
      </c>
      <c r="M34" s="13" t="s">
        <v>13</v>
      </c>
      <c r="N34" s="13" t="s">
        <v>13</v>
      </c>
      <c r="O34" s="13" t="s">
        <v>13</v>
      </c>
      <c r="P34" s="13" t="s">
        <v>13</v>
      </c>
      <c r="Q34" s="3" t="s">
        <v>13</v>
      </c>
      <c r="R34" s="3" t="s">
        <v>12</v>
      </c>
      <c r="S34" s="3" t="s">
        <v>13</v>
      </c>
      <c r="T34" s="3" t="s">
        <v>13</v>
      </c>
      <c r="U34" s="3" t="s">
        <v>13</v>
      </c>
      <c r="V34" s="42" t="b">
        <f t="shared" si="1"/>
        <v>1</v>
      </c>
      <c r="W34" s="42">
        <f t="shared" si="2"/>
        <v>15</v>
      </c>
      <c r="X34" s="20" t="s">
        <v>13</v>
      </c>
      <c r="Y34" s="20" t="s">
        <v>12</v>
      </c>
      <c r="Z34" s="20" t="s">
        <v>12</v>
      </c>
      <c r="AA34" s="20" t="s">
        <v>12</v>
      </c>
      <c r="AB34" s="20" t="s">
        <v>12</v>
      </c>
      <c r="AC34" s="20" t="s">
        <v>12</v>
      </c>
      <c r="AD34" s="20" t="s">
        <v>12</v>
      </c>
      <c r="AE34" s="20" t="s">
        <v>12</v>
      </c>
      <c r="AF34" s="20" t="s">
        <v>12</v>
      </c>
      <c r="AG34" s="20" t="s">
        <v>12</v>
      </c>
      <c r="AH34" s="20" t="s">
        <v>12</v>
      </c>
      <c r="AI34" s="20" t="s">
        <v>12</v>
      </c>
      <c r="AJ34" s="20" t="s">
        <v>12</v>
      </c>
      <c r="AK34" s="20" t="s">
        <v>12</v>
      </c>
      <c r="AL34" s="20" t="s">
        <v>12</v>
      </c>
      <c r="AM34" s="20" t="s">
        <v>13</v>
      </c>
      <c r="AN34" s="17" t="s">
        <v>201</v>
      </c>
      <c r="AO34" s="17" t="s">
        <v>207</v>
      </c>
    </row>
    <row r="35" spans="1:41" x14ac:dyDescent="0.25">
      <c r="A35" s="3" t="s">
        <v>13</v>
      </c>
      <c r="B35" s="3" t="s">
        <v>13</v>
      </c>
      <c r="C35" s="3" t="s">
        <v>13</v>
      </c>
      <c r="D35" s="3" t="s">
        <v>13</v>
      </c>
      <c r="E35" s="3" t="s">
        <v>13</v>
      </c>
      <c r="F35" s="13" t="s">
        <v>13</v>
      </c>
      <c r="G35" s="13" t="s">
        <v>13</v>
      </c>
      <c r="H35" s="13" t="s">
        <v>13</v>
      </c>
      <c r="I35" s="13" t="s">
        <v>13</v>
      </c>
      <c r="J35" s="13" t="s">
        <v>13</v>
      </c>
      <c r="K35" s="13" t="s">
        <v>13</v>
      </c>
      <c r="L35" s="13" t="s">
        <v>13</v>
      </c>
      <c r="M35" s="13" t="s">
        <v>13</v>
      </c>
      <c r="N35" s="13" t="s">
        <v>13</v>
      </c>
      <c r="O35" s="13" t="s">
        <v>13</v>
      </c>
      <c r="P35" s="13" t="s">
        <v>13</v>
      </c>
      <c r="Q35" s="3" t="s">
        <v>13</v>
      </c>
      <c r="R35" s="3" t="s">
        <v>13</v>
      </c>
      <c r="S35" s="3" t="s">
        <v>13</v>
      </c>
      <c r="T35" s="3" t="s">
        <v>13</v>
      </c>
      <c r="U35" s="3" t="s">
        <v>13</v>
      </c>
      <c r="V35" s="42" t="str">
        <f t="shared" si="1"/>
        <v/>
      </c>
      <c r="W35" s="42">
        <f t="shared" si="2"/>
        <v>16</v>
      </c>
      <c r="X35" s="20" t="s">
        <v>12</v>
      </c>
      <c r="Y35" s="20" t="s">
        <v>13</v>
      </c>
      <c r="Z35" s="20" t="s">
        <v>12</v>
      </c>
      <c r="AA35" s="20" t="s">
        <v>12</v>
      </c>
      <c r="AB35" s="20" t="s">
        <v>12</v>
      </c>
      <c r="AC35" s="20" t="s">
        <v>12</v>
      </c>
      <c r="AD35" s="20" t="s">
        <v>12</v>
      </c>
      <c r="AE35" s="20" t="s">
        <v>12</v>
      </c>
      <c r="AF35" s="20" t="s">
        <v>13</v>
      </c>
      <c r="AG35" s="20" t="s">
        <v>12</v>
      </c>
      <c r="AH35" s="20" t="s">
        <v>12</v>
      </c>
      <c r="AI35" s="20" t="s">
        <v>12</v>
      </c>
      <c r="AJ35" s="20" t="s">
        <v>12</v>
      </c>
      <c r="AK35" s="20" t="s">
        <v>12</v>
      </c>
      <c r="AL35" s="20" t="s">
        <v>12</v>
      </c>
      <c r="AM35" s="20" t="s">
        <v>12</v>
      </c>
      <c r="AN35" s="17" t="s">
        <v>202</v>
      </c>
      <c r="AO35" s="17" t="s">
        <v>208</v>
      </c>
    </row>
  </sheetData>
  <sheetProtection selectLockedCells="1"/>
  <autoFilter ref="A15:BI35"/>
  <mergeCells count="12">
    <mergeCell ref="A14:E14"/>
    <mergeCell ref="F14:P14"/>
    <mergeCell ref="Q14:W14"/>
    <mergeCell ref="A11:R13"/>
    <mergeCell ref="F1:P1"/>
    <mergeCell ref="BH14:BJ14"/>
    <mergeCell ref="X14:AM14"/>
    <mergeCell ref="AN14:AO14"/>
    <mergeCell ref="AQ14:AR14"/>
    <mergeCell ref="AZ14:BB14"/>
    <mergeCell ref="AW14:AY14"/>
    <mergeCell ref="AS14:AV14"/>
  </mergeCells>
  <dataValidations count="2">
    <dataValidation type="list" showDropDown="1" showInputMessage="1" showErrorMessage="1" sqref="Q4:Q10 X16:AM35 A16:U35">
      <formula1>"x,o"</formula1>
    </dataValidation>
    <dataValidation type="list" allowBlank="1" showInputMessage="1" showErrorMessage="1" sqref="BC16:BC35">
      <formula1>ListDatasetTypes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ToggleStandardPeerGroups">
              <controlPr defaultSize="0" print="0" autoFill="0" autoPict="0" macro="[0]!ToggleStandardPeerGroups" altText="Show standard peer groups">
                <anchor moveWithCells="1">
                  <from>
                    <xdr:col>39</xdr:col>
                    <xdr:colOff>85725</xdr:colOff>
                    <xdr:row>7</xdr:row>
                    <xdr:rowOff>57150</xdr:rowOff>
                  </from>
                  <to>
                    <xdr:col>40</xdr:col>
                    <xdr:colOff>180975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SetPeerGroupToStandard">
              <controlPr defaultSize="0" print="0" autoFill="0" autoPict="0" macro="[0]!SetPeerGroupToStandard">
                <anchor moveWithCells="1" sizeWithCells="1">
                  <from>
                    <xdr:col>37</xdr:col>
                    <xdr:colOff>95250</xdr:colOff>
                    <xdr:row>7</xdr:row>
                    <xdr:rowOff>57150</xdr:rowOff>
                  </from>
                  <to>
                    <xdr:col>38</xdr:col>
                    <xdr:colOff>285750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GetRawData">
              <controlPr defaultSize="0" print="0" autoFill="0" autoPict="0" macro="[0]!Sheet1.GetRawData" altText="Get raw data">
                <anchor moveWithCells="1">
                  <from>
                    <xdr:col>18</xdr:col>
                    <xdr:colOff>114300</xdr:colOff>
                    <xdr:row>7</xdr:row>
                    <xdr:rowOff>57150</xdr:rowOff>
                  </from>
                  <to>
                    <xdr:col>20</xdr:col>
                    <xdr:colOff>171450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RefreshPeerSelectionDataset">
              <controlPr defaultSize="0" print="0" autoFill="0" autoPict="0" altText="Get raw data">
                <anchor moveWithCells="1">
                  <from>
                    <xdr:col>40</xdr:col>
                    <xdr:colOff>266700</xdr:colOff>
                    <xdr:row>7</xdr:row>
                    <xdr:rowOff>57150</xdr:rowOff>
                  </from>
                  <to>
                    <xdr:col>40</xdr:col>
                    <xdr:colOff>847725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ToggleSelectedEntities">
              <controlPr defaultSize="0" print="0" autoFill="0" autoPict="0" macro="[0]!Sheet1.ToggleFilterForSelectedEntities" altText="Get raw data">
                <anchor moveWithCells="1">
                  <from>
                    <xdr:col>40</xdr:col>
                    <xdr:colOff>923925</xdr:colOff>
                    <xdr:row>7</xdr:row>
                    <xdr:rowOff>57150</xdr:rowOff>
                  </from>
                  <to>
                    <xdr:col>40</xdr:col>
                    <xdr:colOff>1504950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6" tint="0.79998168889431442"/>
  </sheetPr>
  <dimension ref="A1:CD1362"/>
  <sheetViews>
    <sheetView zoomScale="70" zoomScaleNormal="70" workbookViewId="0">
      <pane xSplit="6" ySplit="9" topLeftCell="K10" activePane="bottomRight" state="frozen"/>
      <selection pane="topRight" activeCell="F1" sqref="F1"/>
      <selection pane="bottomLeft" activeCell="A10" sqref="A10"/>
      <selection pane="bottomRight" activeCell="K10" sqref="K10:CD1362"/>
    </sheetView>
  </sheetViews>
  <sheetFormatPr defaultRowHeight="12.75" x14ac:dyDescent="0.2"/>
  <cols>
    <col min="1" max="1" width="3.5703125" style="33" customWidth="1"/>
    <col min="2" max="4" width="13.7109375" style="8" customWidth="1"/>
    <col min="5" max="5" width="5.140625" style="53" hidden="1" customWidth="1"/>
    <col min="6" max="6" width="45.42578125" style="9" customWidth="1"/>
    <col min="7" max="7" width="25.7109375" style="9" customWidth="1"/>
    <col min="8" max="8" width="19.140625" style="9" bestFit="1" customWidth="1"/>
    <col min="9" max="9" width="25.5703125" style="9" customWidth="1"/>
    <col min="10" max="10" width="25.7109375" style="9" customWidth="1"/>
    <col min="11" max="11" width="13.5703125" style="40" bestFit="1" customWidth="1"/>
    <col min="12" max="15" width="10.140625" style="40" customWidth="1"/>
    <col min="16" max="17" width="10" style="38" bestFit="1" customWidth="1"/>
    <col min="18" max="18" width="10.42578125" style="38" bestFit="1" customWidth="1"/>
    <col min="19" max="19" width="10" style="38" bestFit="1" customWidth="1"/>
    <col min="20" max="20" width="9.7109375" style="38" customWidth="1"/>
    <col min="21" max="21" width="10.140625" style="38" customWidth="1"/>
    <col min="22" max="26" width="9.7109375" style="38" customWidth="1"/>
    <col min="27" max="27" width="7.28515625" style="32" hidden="1" customWidth="1"/>
    <col min="28" max="28" width="7.28515625" style="32" customWidth="1"/>
    <col min="29" max="33" width="7.42578125" style="32" bestFit="1" customWidth="1"/>
    <col min="34" max="34" width="6.5703125" style="32" bestFit="1" customWidth="1"/>
    <col min="35" max="35" width="7.7109375" style="9" hidden="1" customWidth="1"/>
    <col min="36" max="36" width="7.7109375" style="9" customWidth="1"/>
    <col min="37" max="37" width="6.28515625" style="9" customWidth="1"/>
    <col min="38" max="39" width="7.140625" style="9" customWidth="1"/>
    <col min="40" max="40" width="7.42578125" style="9" customWidth="1"/>
    <col min="41" max="41" width="7.28515625" style="9" customWidth="1"/>
    <col min="42" max="42" width="6.7109375" style="9" customWidth="1"/>
    <col min="43" max="44" width="7.28515625" style="32" hidden="1" customWidth="1"/>
    <col min="45" max="45" width="5.85546875" style="32" hidden="1" customWidth="1"/>
    <col min="46" max="46" width="6.28515625" style="32" hidden="1" customWidth="1"/>
    <col min="47" max="47" width="6.7109375" style="32" hidden="1" customWidth="1"/>
    <col min="48" max="48" width="7.140625" style="32" hidden="1" customWidth="1"/>
    <col min="49" max="49" width="6.85546875" style="32" hidden="1" customWidth="1"/>
    <col min="50" max="50" width="6.28515625" style="32" hidden="1" customWidth="1"/>
    <col min="51" max="52" width="7.7109375" style="9" hidden="1" customWidth="1"/>
    <col min="53" max="53" width="6.28515625" style="9" hidden="1" customWidth="1"/>
    <col min="54" max="55" width="7.140625" style="9" hidden="1" customWidth="1"/>
    <col min="56" max="56" width="7.42578125" style="9" hidden="1" customWidth="1"/>
    <col min="57" max="57" width="7.28515625" style="9" hidden="1" customWidth="1"/>
    <col min="58" max="58" width="6.7109375" style="9" hidden="1" customWidth="1"/>
    <col min="59" max="60" width="7.28515625" style="32" hidden="1" customWidth="1"/>
    <col min="61" max="61" width="5.85546875" style="32" hidden="1" customWidth="1"/>
    <col min="62" max="62" width="6.28515625" style="32" hidden="1" customWidth="1"/>
    <col min="63" max="63" width="6.7109375" style="32" hidden="1" customWidth="1"/>
    <col min="64" max="64" width="7.140625" style="32" hidden="1" customWidth="1"/>
    <col min="65" max="65" width="6.85546875" style="32" hidden="1" customWidth="1"/>
    <col min="66" max="66" width="6.28515625" style="44" hidden="1" customWidth="1"/>
    <col min="67" max="67" width="12.42578125" style="64" bestFit="1" customWidth="1"/>
    <col min="68" max="76" width="9.42578125" style="9" bestFit="1" customWidth="1"/>
    <col min="77" max="77" width="10.42578125" style="9" bestFit="1" customWidth="1"/>
    <col min="78" max="82" width="9.42578125" style="9" bestFit="1" customWidth="1"/>
    <col min="83" max="16384" width="9.140625" style="9"/>
  </cols>
  <sheetData>
    <row r="1" spans="1:82" x14ac:dyDescent="0.2">
      <c r="A1" s="54" t="str">
        <f>PG1Show</f>
        <v>default</v>
      </c>
      <c r="B1" s="53"/>
      <c r="E1" s="73" t="e">
        <f>ERROR</f>
        <v>#NAME?</v>
      </c>
      <c r="F1" s="9" t="s">
        <v>179</v>
      </c>
      <c r="K1" s="37" t="str">
        <f ca="1">Client1Show</f>
        <v/>
      </c>
      <c r="L1" s="37" t="e">
        <f ca="1">Client2Show</f>
        <v>#NAME?</v>
      </c>
      <c r="M1" s="37" t="e">
        <f ca="1">Client3Show</f>
        <v>#NAME?</v>
      </c>
      <c r="N1" s="37" t="e">
        <f ca="1">Client4Show</f>
        <v>#NAME?</v>
      </c>
      <c r="O1" s="37" t="e">
        <f ca="1">Client5Show</f>
        <v>#NAME?</v>
      </c>
      <c r="P1" s="37" t="str">
        <f ca="1">Peer1Show</f>
        <v/>
      </c>
      <c r="Q1" s="37" t="str">
        <f ca="1">Peer2Show</f>
        <v/>
      </c>
      <c r="R1" s="37" t="str">
        <f ca="1">Peer3Show</f>
        <v/>
      </c>
      <c r="S1" s="37" t="str">
        <f ca="1">Peer4Show</f>
        <v/>
      </c>
      <c r="T1" s="37" t="str">
        <f ca="1">Peer5Show</f>
        <v/>
      </c>
      <c r="U1" s="37" t="str">
        <f ca="1">Peer6Show</f>
        <v/>
      </c>
      <c r="V1" s="37" t="str">
        <f ca="1">Peer7Show</f>
        <v/>
      </c>
      <c r="W1" s="37" t="str">
        <f ca="1">Peer8Show</f>
        <v/>
      </c>
      <c r="X1" s="37" t="str">
        <f ca="1">Peer9Show</f>
        <v/>
      </c>
      <c r="Y1" s="37" t="str">
        <f ca="1">Peer10Show</f>
        <v/>
      </c>
      <c r="Z1" s="37" t="str">
        <f ca="1">Peer11Show</f>
        <v/>
      </c>
      <c r="AA1" s="33" t="e">
        <f>ERROR</f>
        <v>#NAME?</v>
      </c>
      <c r="AB1" s="33" t="str">
        <f t="shared" ref="AB1:AH1" si="0">PG1Show</f>
        <v>default</v>
      </c>
      <c r="AC1" s="33" t="str">
        <f t="shared" si="0"/>
        <v>default</v>
      </c>
      <c r="AD1" s="33" t="str">
        <f t="shared" si="0"/>
        <v>default</v>
      </c>
      <c r="AE1" s="33" t="str">
        <f t="shared" si="0"/>
        <v>default</v>
      </c>
      <c r="AF1" s="33" t="str">
        <f t="shared" si="0"/>
        <v>default</v>
      </c>
      <c r="AG1" s="33" t="str">
        <f t="shared" si="0"/>
        <v>default</v>
      </c>
      <c r="AH1" s="33" t="str">
        <f t="shared" si="0"/>
        <v>default</v>
      </c>
      <c r="AI1" s="33" t="e">
        <f>ERROR</f>
        <v>#NAME?</v>
      </c>
      <c r="AJ1" s="33" t="str">
        <f t="shared" ref="AJ1:AP1" ca="1" si="1">PG2Show</f>
        <v>x</v>
      </c>
      <c r="AK1" s="33" t="str">
        <f t="shared" ca="1" si="1"/>
        <v>x</v>
      </c>
      <c r="AL1" s="33" t="str">
        <f t="shared" ca="1" si="1"/>
        <v>x</v>
      </c>
      <c r="AM1" s="33" t="str">
        <f t="shared" ca="1" si="1"/>
        <v>x</v>
      </c>
      <c r="AN1" s="33" t="str">
        <f t="shared" ca="1" si="1"/>
        <v>x</v>
      </c>
      <c r="AO1" s="33" t="str">
        <f t="shared" ca="1" si="1"/>
        <v>x</v>
      </c>
      <c r="AP1" s="33" t="str">
        <f t="shared" ca="1" si="1"/>
        <v>x</v>
      </c>
      <c r="AQ1" s="33" t="e">
        <f>ERROR</f>
        <v>#NAME?</v>
      </c>
      <c r="AR1" s="33" t="e">
        <f t="shared" ref="AR1:AX1" ca="1" si="2">PG3Show</f>
        <v>#N/A</v>
      </c>
      <c r="AS1" s="33" t="e">
        <f t="shared" ca="1" si="2"/>
        <v>#N/A</v>
      </c>
      <c r="AT1" s="33" t="e">
        <f t="shared" ca="1" si="2"/>
        <v>#N/A</v>
      </c>
      <c r="AU1" s="33" t="e">
        <f t="shared" ca="1" si="2"/>
        <v>#N/A</v>
      </c>
      <c r="AV1" s="33" t="e">
        <f t="shared" ca="1" si="2"/>
        <v>#N/A</v>
      </c>
      <c r="AW1" s="33" t="e">
        <f t="shared" ca="1" si="2"/>
        <v>#N/A</v>
      </c>
      <c r="AX1" s="33" t="e">
        <f t="shared" ca="1" si="2"/>
        <v>#N/A</v>
      </c>
      <c r="AY1" s="33" t="e">
        <f>ERROR</f>
        <v>#NAME?</v>
      </c>
      <c r="AZ1" s="33" t="e">
        <f t="shared" ref="AZ1:BF1" ca="1" si="3">PG4Show</f>
        <v>#N/A</v>
      </c>
      <c r="BA1" s="33" t="e">
        <f t="shared" ca="1" si="3"/>
        <v>#N/A</v>
      </c>
      <c r="BB1" s="33" t="e">
        <f t="shared" ca="1" si="3"/>
        <v>#N/A</v>
      </c>
      <c r="BC1" s="33" t="e">
        <f t="shared" ca="1" si="3"/>
        <v>#N/A</v>
      </c>
      <c r="BD1" s="33" t="e">
        <f t="shared" ca="1" si="3"/>
        <v>#N/A</v>
      </c>
      <c r="BE1" s="33" t="e">
        <f t="shared" ca="1" si="3"/>
        <v>#N/A</v>
      </c>
      <c r="BF1" s="33" t="e">
        <f t="shared" ca="1" si="3"/>
        <v>#N/A</v>
      </c>
      <c r="BG1" s="33" t="e">
        <f>ERROR</f>
        <v>#NAME?</v>
      </c>
      <c r="BH1" s="33" t="e">
        <f t="shared" ref="BH1:BN1" ca="1" si="4">PG5Show</f>
        <v>#N/A</v>
      </c>
      <c r="BI1" s="33" t="e">
        <f t="shared" ca="1" si="4"/>
        <v>#N/A</v>
      </c>
      <c r="BJ1" s="33" t="e">
        <f t="shared" ca="1" si="4"/>
        <v>#N/A</v>
      </c>
      <c r="BK1" s="33" t="e">
        <f t="shared" ca="1" si="4"/>
        <v>#N/A</v>
      </c>
      <c r="BL1" s="33" t="e">
        <f t="shared" ca="1" si="4"/>
        <v>#N/A</v>
      </c>
      <c r="BM1" s="33" t="e">
        <f t="shared" ca="1" si="4"/>
        <v>#N/A</v>
      </c>
      <c r="BN1" s="33" t="e">
        <f t="shared" ca="1" si="4"/>
        <v>#N/A</v>
      </c>
      <c r="BO1" s="68"/>
      <c r="BP1" s="65" t="s">
        <v>13</v>
      </c>
      <c r="BQ1" s="65" t="s">
        <v>12</v>
      </c>
      <c r="BR1" s="65" t="s">
        <v>12</v>
      </c>
      <c r="BS1" s="65" t="s">
        <v>12</v>
      </c>
      <c r="BT1" s="65" t="s">
        <v>12</v>
      </c>
      <c r="BU1" s="65" t="s">
        <v>12</v>
      </c>
      <c r="BV1" s="65" t="s">
        <v>12</v>
      </c>
      <c r="BW1" s="65" t="s">
        <v>12</v>
      </c>
      <c r="BX1" s="65" t="s">
        <v>12</v>
      </c>
      <c r="BY1" s="65" t="s">
        <v>12</v>
      </c>
      <c r="BZ1" s="65" t="s">
        <v>12</v>
      </c>
      <c r="CA1" s="65" t="s">
        <v>12</v>
      </c>
      <c r="CB1" s="65" t="s">
        <v>13</v>
      </c>
      <c r="CC1" s="65" t="s">
        <v>13</v>
      </c>
      <c r="CD1" s="65" t="s">
        <v>13</v>
      </c>
    </row>
    <row r="2" spans="1:82" x14ac:dyDescent="0.2">
      <c r="A2" s="33" t="str">
        <f ca="1">PG2Show</f>
        <v>x</v>
      </c>
      <c r="F2" s="9" t="s">
        <v>178</v>
      </c>
      <c r="K2" s="38"/>
      <c r="L2" s="38"/>
      <c r="M2" s="38"/>
      <c r="N2" s="38"/>
      <c r="O2" s="38"/>
      <c r="AA2" s="9"/>
      <c r="AB2" s="9"/>
      <c r="AC2" s="9"/>
      <c r="AD2" s="9"/>
      <c r="AE2" s="9"/>
      <c r="AF2" s="9"/>
      <c r="AG2" s="9"/>
      <c r="AH2" s="9"/>
      <c r="AQ2" s="9"/>
      <c r="AR2" s="9"/>
      <c r="AS2" s="9"/>
      <c r="AT2" s="9"/>
      <c r="AU2" s="9"/>
      <c r="AV2" s="9"/>
      <c r="AW2" s="9"/>
      <c r="AX2" s="9"/>
      <c r="BG2" s="9"/>
      <c r="BH2" s="9"/>
      <c r="BI2" s="9"/>
      <c r="BJ2" s="9"/>
      <c r="BK2" s="9"/>
      <c r="BL2" s="9"/>
      <c r="BM2" s="9"/>
      <c r="BN2" s="9"/>
      <c r="BO2" s="68"/>
      <c r="BP2" s="65" t="s">
        <v>13</v>
      </c>
      <c r="BQ2" s="65" t="s">
        <v>12</v>
      </c>
      <c r="BR2" s="65" t="s">
        <v>12</v>
      </c>
      <c r="BS2" s="65" t="s">
        <v>13</v>
      </c>
      <c r="BT2" s="65" t="s">
        <v>12</v>
      </c>
      <c r="BU2" s="65" t="s">
        <v>12</v>
      </c>
      <c r="BV2" s="65" t="s">
        <v>13</v>
      </c>
      <c r="BW2" s="65" t="s">
        <v>12</v>
      </c>
      <c r="BX2" s="65" t="s">
        <v>12</v>
      </c>
      <c r="BY2" s="65" t="s">
        <v>13</v>
      </c>
      <c r="BZ2" s="65" t="s">
        <v>12</v>
      </c>
      <c r="CA2" s="65" t="s">
        <v>12</v>
      </c>
      <c r="CB2" s="65" t="s">
        <v>12</v>
      </c>
      <c r="CC2" s="65" t="s">
        <v>12</v>
      </c>
      <c r="CD2" s="65" t="s">
        <v>12</v>
      </c>
    </row>
    <row r="3" spans="1:82" hidden="1" x14ac:dyDescent="0.2">
      <c r="A3" s="33" t="e">
        <f ca="1">PG3Show</f>
        <v>#N/A</v>
      </c>
      <c r="F3" s="9" t="s">
        <v>193</v>
      </c>
      <c r="K3" s="38"/>
      <c r="L3" s="38"/>
      <c r="M3" s="38"/>
      <c r="N3" s="38"/>
      <c r="O3" s="38"/>
      <c r="AA3" s="9"/>
      <c r="AB3" s="9"/>
      <c r="AC3" s="9"/>
      <c r="AD3" s="9"/>
      <c r="AE3" s="9"/>
      <c r="AF3" s="9"/>
      <c r="AG3" s="9"/>
      <c r="AH3" s="9"/>
      <c r="AQ3" s="9"/>
      <c r="AR3" s="9"/>
      <c r="AS3" s="9"/>
      <c r="AT3" s="9"/>
      <c r="AU3" s="9"/>
      <c r="AV3" s="9"/>
      <c r="AW3" s="9"/>
      <c r="AX3" s="9"/>
      <c r="BG3" s="9"/>
      <c r="BH3" s="9"/>
      <c r="BI3" s="9"/>
      <c r="BJ3" s="9"/>
      <c r="BK3" s="9"/>
      <c r="BL3" s="9"/>
      <c r="BM3" s="9"/>
      <c r="BN3" s="9"/>
      <c r="BO3" s="68"/>
      <c r="BP3" s="65" t="s">
        <v>13</v>
      </c>
      <c r="BQ3" s="65" t="s">
        <v>13</v>
      </c>
      <c r="BR3" s="65" t="s">
        <v>13</v>
      </c>
      <c r="BS3" s="65" t="s">
        <v>13</v>
      </c>
      <c r="BT3" s="65" t="s">
        <v>13</v>
      </c>
      <c r="BU3" s="65" t="s">
        <v>13</v>
      </c>
      <c r="BV3" s="65" t="s">
        <v>13</v>
      </c>
      <c r="BW3" s="65" t="s">
        <v>13</v>
      </c>
      <c r="BX3" s="65" t="s">
        <v>13</v>
      </c>
      <c r="BY3" s="65" t="s">
        <v>13</v>
      </c>
      <c r="BZ3" s="65" t="s">
        <v>13</v>
      </c>
      <c r="CA3" s="65" t="s">
        <v>13</v>
      </c>
      <c r="CB3" s="65" t="s">
        <v>13</v>
      </c>
      <c r="CC3" s="65" t="s">
        <v>13</v>
      </c>
      <c r="CD3" s="65" t="s">
        <v>13</v>
      </c>
    </row>
    <row r="4" spans="1:82" hidden="1" x14ac:dyDescent="0.2">
      <c r="A4" s="33" t="e">
        <f ca="1">PG4Show</f>
        <v>#N/A</v>
      </c>
      <c r="F4" s="9" t="s">
        <v>194</v>
      </c>
      <c r="K4" s="38"/>
      <c r="L4" s="38"/>
      <c r="M4" s="38"/>
      <c r="N4" s="38"/>
      <c r="O4" s="38"/>
      <c r="AA4" s="9"/>
      <c r="AB4" s="9"/>
      <c r="AC4" s="9"/>
      <c r="AD4" s="9"/>
      <c r="AE4" s="9"/>
      <c r="AF4" s="9"/>
      <c r="AG4" s="9"/>
      <c r="AH4" s="9"/>
      <c r="AQ4" s="9"/>
      <c r="AR4" s="9"/>
      <c r="AS4" s="9"/>
      <c r="AT4" s="9"/>
      <c r="AU4" s="9"/>
      <c r="AV4" s="9"/>
      <c r="AW4" s="9"/>
      <c r="AX4" s="9"/>
      <c r="BG4" s="9"/>
      <c r="BH4" s="9"/>
      <c r="BI4" s="9"/>
      <c r="BJ4" s="9"/>
      <c r="BK4" s="9"/>
      <c r="BL4" s="9"/>
      <c r="BM4" s="9"/>
      <c r="BN4" s="9"/>
      <c r="BO4" s="68"/>
      <c r="BP4" s="65" t="s">
        <v>13</v>
      </c>
      <c r="BQ4" s="65" t="s">
        <v>13</v>
      </c>
      <c r="BR4" s="65" t="s">
        <v>13</v>
      </c>
      <c r="BS4" s="65" t="s">
        <v>13</v>
      </c>
      <c r="BT4" s="65" t="s">
        <v>13</v>
      </c>
      <c r="BU4" s="65" t="s">
        <v>13</v>
      </c>
      <c r="BV4" s="65" t="s">
        <v>13</v>
      </c>
      <c r="BW4" s="65" t="s">
        <v>13</v>
      </c>
      <c r="BX4" s="65" t="s">
        <v>13</v>
      </c>
      <c r="BY4" s="65" t="s">
        <v>13</v>
      </c>
      <c r="BZ4" s="65" t="s">
        <v>13</v>
      </c>
      <c r="CA4" s="65" t="s">
        <v>13</v>
      </c>
      <c r="CB4" s="65" t="s">
        <v>13</v>
      </c>
      <c r="CC4" s="65" t="s">
        <v>13</v>
      </c>
      <c r="CD4" s="65" t="s">
        <v>13</v>
      </c>
    </row>
    <row r="5" spans="1:82" hidden="1" x14ac:dyDescent="0.2">
      <c r="A5" s="33" t="e">
        <f ca="1">PG5Show</f>
        <v>#N/A</v>
      </c>
      <c r="F5" s="9" t="s">
        <v>195</v>
      </c>
      <c r="K5" s="38"/>
      <c r="L5" s="38"/>
      <c r="M5" s="38"/>
      <c r="N5" s="38"/>
      <c r="O5" s="38"/>
      <c r="AA5" s="9"/>
      <c r="AB5" s="9"/>
      <c r="AC5" s="9"/>
      <c r="AD5" s="9"/>
      <c r="AE5" s="9"/>
      <c r="AF5" s="9"/>
      <c r="AG5" s="9"/>
      <c r="AH5" s="9"/>
      <c r="AQ5" s="9"/>
      <c r="AR5" s="9"/>
      <c r="AS5" s="9"/>
      <c r="AT5" s="9"/>
      <c r="AU5" s="9"/>
      <c r="AV5" s="9"/>
      <c r="AW5" s="9"/>
      <c r="AX5" s="9"/>
      <c r="BG5" s="9"/>
      <c r="BH5" s="9"/>
      <c r="BI5" s="9"/>
      <c r="BJ5" s="9"/>
      <c r="BK5" s="9"/>
      <c r="BL5" s="9"/>
      <c r="BM5" s="9"/>
      <c r="BN5" s="9"/>
      <c r="BO5" s="68"/>
      <c r="BP5" s="65" t="s">
        <v>13</v>
      </c>
      <c r="BQ5" s="65" t="s">
        <v>13</v>
      </c>
      <c r="BR5" s="65" t="s">
        <v>13</v>
      </c>
      <c r="BS5" s="65" t="s">
        <v>13</v>
      </c>
      <c r="BT5" s="65" t="s">
        <v>13</v>
      </c>
      <c r="BU5" s="65" t="s">
        <v>13</v>
      </c>
      <c r="BV5" s="65" t="s">
        <v>13</v>
      </c>
      <c r="BW5" s="65" t="s">
        <v>13</v>
      </c>
      <c r="BX5" s="65" t="s">
        <v>13</v>
      </c>
      <c r="BY5" s="65" t="s">
        <v>13</v>
      </c>
      <c r="BZ5" s="65" t="s">
        <v>13</v>
      </c>
      <c r="CA5" s="65" t="s">
        <v>13</v>
      </c>
      <c r="CB5" s="65" t="s">
        <v>13</v>
      </c>
      <c r="CC5" s="65" t="s">
        <v>13</v>
      </c>
      <c r="CD5" s="65" t="s">
        <v>13</v>
      </c>
    </row>
    <row r="6" spans="1:82" x14ac:dyDescent="0.2">
      <c r="F6" s="9" t="s">
        <v>26</v>
      </c>
      <c r="K6" s="38"/>
      <c r="L6" s="38"/>
      <c r="M6" s="38"/>
      <c r="N6" s="38"/>
      <c r="O6" s="38"/>
      <c r="AA6" s="9"/>
      <c r="AB6" s="9"/>
      <c r="AC6" s="9"/>
      <c r="AD6" s="9"/>
      <c r="AE6" s="9"/>
      <c r="AF6" s="9"/>
      <c r="AG6" s="9"/>
      <c r="AH6" s="9"/>
      <c r="AQ6" s="9"/>
      <c r="AR6" s="9"/>
      <c r="AS6" s="9"/>
      <c r="AT6" s="9"/>
      <c r="AU6" s="9"/>
      <c r="AV6" s="9"/>
      <c r="AW6" s="9"/>
      <c r="AX6" s="9"/>
      <c r="BG6" s="9"/>
      <c r="BH6" s="9"/>
      <c r="BI6" s="9"/>
      <c r="BJ6" s="9"/>
      <c r="BK6" s="9"/>
      <c r="BL6" s="9"/>
      <c r="BM6" s="9"/>
      <c r="BN6" s="9"/>
      <c r="BO6" s="68"/>
      <c r="BP6" s="65">
        <v>2013</v>
      </c>
      <c r="BQ6" s="65">
        <v>2013</v>
      </c>
      <c r="BR6" s="65">
        <v>2013</v>
      </c>
      <c r="BS6" s="65">
        <v>2013</v>
      </c>
      <c r="BT6" s="65">
        <v>2013</v>
      </c>
      <c r="BU6" s="65">
        <v>2013</v>
      </c>
      <c r="BV6" s="65">
        <v>2013</v>
      </c>
      <c r="BW6" s="65">
        <v>2013</v>
      </c>
      <c r="BX6" s="65">
        <v>2013</v>
      </c>
      <c r="BY6" s="65">
        <v>2013</v>
      </c>
      <c r="BZ6" s="65">
        <v>2013</v>
      </c>
      <c r="CA6" s="65">
        <v>2013</v>
      </c>
      <c r="CB6" s="65"/>
      <c r="CC6" s="65"/>
      <c r="CD6" s="65"/>
    </row>
    <row r="7" spans="1:82" x14ac:dyDescent="0.2">
      <c r="F7" s="9" t="s">
        <v>7</v>
      </c>
      <c r="K7" s="183" t="s">
        <v>42</v>
      </c>
      <c r="L7" s="183"/>
      <c r="M7" s="183"/>
      <c r="N7" s="183"/>
      <c r="O7" s="184"/>
      <c r="P7" s="187" t="s">
        <v>210</v>
      </c>
      <c r="Q7" s="183"/>
      <c r="R7" s="183"/>
      <c r="S7" s="183"/>
      <c r="T7" s="183"/>
      <c r="U7" s="183"/>
      <c r="V7" s="183"/>
      <c r="W7" s="183"/>
      <c r="X7" s="183"/>
      <c r="Y7" s="183"/>
      <c r="Z7" s="184"/>
      <c r="AA7" s="189" t="s">
        <v>1837</v>
      </c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89"/>
      <c r="AO7" s="189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189"/>
      <c r="BC7" s="189"/>
      <c r="BD7" s="189"/>
      <c r="BE7" s="189"/>
      <c r="BF7" s="189"/>
      <c r="BG7" s="189"/>
      <c r="BH7" s="189"/>
      <c r="BI7" s="189"/>
      <c r="BJ7" s="189"/>
      <c r="BK7" s="189"/>
      <c r="BL7" s="189"/>
      <c r="BM7" s="189"/>
      <c r="BN7" s="190"/>
      <c r="BO7" s="68"/>
      <c r="BP7" s="65" t="s">
        <v>339</v>
      </c>
      <c r="BQ7" s="65" t="s">
        <v>339</v>
      </c>
      <c r="BR7" s="65" t="s">
        <v>339</v>
      </c>
      <c r="BS7" s="65" t="s">
        <v>339</v>
      </c>
      <c r="BT7" s="65" t="s">
        <v>345</v>
      </c>
      <c r="BU7" s="65" t="s">
        <v>345</v>
      </c>
      <c r="BV7" s="65" t="s">
        <v>345</v>
      </c>
      <c r="BW7" s="65" t="s">
        <v>345</v>
      </c>
      <c r="BX7" s="65" t="s">
        <v>344</v>
      </c>
      <c r="BY7" s="65" t="s">
        <v>344</v>
      </c>
      <c r="BZ7" s="65" t="s">
        <v>344</v>
      </c>
      <c r="CA7" s="65" t="s">
        <v>344</v>
      </c>
      <c r="CB7" s="65"/>
      <c r="CC7" s="65"/>
      <c r="CD7" s="65"/>
    </row>
    <row r="8" spans="1:82" x14ac:dyDescent="0.2">
      <c r="F8" s="9" t="s">
        <v>8</v>
      </c>
      <c r="K8" s="185"/>
      <c r="L8" s="185"/>
      <c r="M8" s="185"/>
      <c r="N8" s="185"/>
      <c r="O8" s="186"/>
      <c r="P8" s="188"/>
      <c r="Q8" s="185"/>
      <c r="R8" s="185"/>
      <c r="S8" s="185"/>
      <c r="T8" s="185"/>
      <c r="U8" s="185"/>
      <c r="V8" s="185"/>
      <c r="W8" s="185"/>
      <c r="X8" s="185"/>
      <c r="Y8" s="185"/>
      <c r="Z8" s="186"/>
      <c r="AA8" s="191" t="s">
        <v>1838</v>
      </c>
      <c r="AB8" s="191"/>
      <c r="AC8" s="191"/>
      <c r="AD8" s="191"/>
      <c r="AE8" s="191"/>
      <c r="AF8" s="191"/>
      <c r="AG8" s="191"/>
      <c r="AH8" s="191"/>
      <c r="AI8" s="191" t="s">
        <v>1842</v>
      </c>
      <c r="AJ8" s="191"/>
      <c r="AK8" s="191"/>
      <c r="AL8" s="191"/>
      <c r="AM8" s="191"/>
      <c r="AN8" s="191"/>
      <c r="AO8" s="191"/>
      <c r="AP8" s="191"/>
      <c r="AQ8" s="191" t="s">
        <v>1841</v>
      </c>
      <c r="AR8" s="191"/>
      <c r="AS8" s="191"/>
      <c r="AT8" s="191"/>
      <c r="AU8" s="191"/>
      <c r="AV8" s="191"/>
      <c r="AW8" s="191"/>
      <c r="AX8" s="191"/>
      <c r="AY8" s="191" t="s">
        <v>1840</v>
      </c>
      <c r="AZ8" s="191"/>
      <c r="BA8" s="191"/>
      <c r="BB8" s="191"/>
      <c r="BC8" s="191"/>
      <c r="BD8" s="191"/>
      <c r="BE8" s="191"/>
      <c r="BF8" s="191"/>
      <c r="BG8" s="191" t="s">
        <v>1839</v>
      </c>
      <c r="BH8" s="191"/>
      <c r="BI8" s="191"/>
      <c r="BJ8" s="191"/>
      <c r="BK8" s="191"/>
      <c r="BL8" s="191"/>
      <c r="BM8" s="191"/>
      <c r="BN8" s="192"/>
      <c r="BO8" s="68"/>
      <c r="BP8" s="34" t="s">
        <v>1736</v>
      </c>
      <c r="BQ8" s="34" t="s">
        <v>1736</v>
      </c>
      <c r="BR8" s="34" t="s">
        <v>1736</v>
      </c>
      <c r="BS8" s="34" t="s">
        <v>1736</v>
      </c>
      <c r="BT8" s="34" t="s">
        <v>1736</v>
      </c>
      <c r="BU8" s="34" t="s">
        <v>1736</v>
      </c>
      <c r="BV8" s="34" t="s">
        <v>1736</v>
      </c>
      <c r="BW8" s="34" t="s">
        <v>1736</v>
      </c>
      <c r="BX8" s="34" t="s">
        <v>1736</v>
      </c>
      <c r="BY8" s="34" t="s">
        <v>1736</v>
      </c>
      <c r="BZ8" s="34" t="s">
        <v>1736</v>
      </c>
      <c r="CA8" s="34" t="s">
        <v>1736</v>
      </c>
      <c r="CB8" s="34" t="s">
        <v>1736</v>
      </c>
      <c r="CC8" s="34" t="s">
        <v>1736</v>
      </c>
      <c r="CD8" s="34" t="s">
        <v>1736</v>
      </c>
    </row>
    <row r="9" spans="1:82" ht="26.25" thickBot="1" x14ac:dyDescent="0.25">
      <c r="A9" s="33">
        <v>0</v>
      </c>
      <c r="B9" s="8" t="s">
        <v>80</v>
      </c>
      <c r="C9" s="8" t="s">
        <v>81</v>
      </c>
      <c r="D9" s="8" t="s">
        <v>82</v>
      </c>
      <c r="E9" s="76" t="s">
        <v>1849</v>
      </c>
      <c r="F9" s="36" t="s">
        <v>79</v>
      </c>
      <c r="G9" s="36" t="s">
        <v>212</v>
      </c>
      <c r="H9" s="9" t="s">
        <v>1821</v>
      </c>
      <c r="I9" s="9" t="s">
        <v>1863</v>
      </c>
      <c r="J9" s="9" t="s">
        <v>1739</v>
      </c>
      <c r="K9" s="66" t="s">
        <v>173</v>
      </c>
      <c r="L9" s="67" t="s">
        <v>174</v>
      </c>
      <c r="M9" s="67" t="s">
        <v>175</v>
      </c>
      <c r="N9" s="67" t="s">
        <v>176</v>
      </c>
      <c r="O9" s="67" t="s">
        <v>177</v>
      </c>
      <c r="P9" s="38" t="s">
        <v>29</v>
      </c>
      <c r="Q9" s="38" t="s">
        <v>30</v>
      </c>
      <c r="R9" s="38" t="s">
        <v>45</v>
      </c>
      <c r="S9" s="38" t="s">
        <v>46</v>
      </c>
      <c r="T9" s="38" t="s">
        <v>47</v>
      </c>
      <c r="U9" s="38" t="s">
        <v>48</v>
      </c>
      <c r="V9" s="38" t="s">
        <v>49</v>
      </c>
      <c r="W9" s="38" t="s">
        <v>50</v>
      </c>
      <c r="X9" s="38" t="s">
        <v>51</v>
      </c>
      <c r="Y9" s="38" t="s">
        <v>1721</v>
      </c>
      <c r="Z9" s="38" t="s">
        <v>1722</v>
      </c>
      <c r="AA9" s="78" t="s">
        <v>1855</v>
      </c>
      <c r="AB9" s="32" t="s">
        <v>52</v>
      </c>
      <c r="AC9" s="32" t="s">
        <v>53</v>
      </c>
      <c r="AD9" s="32" t="s">
        <v>180</v>
      </c>
      <c r="AE9" s="32" t="s">
        <v>95</v>
      </c>
      <c r="AF9" s="32" t="s">
        <v>96</v>
      </c>
      <c r="AG9" s="32" t="s">
        <v>97</v>
      </c>
      <c r="AH9" s="32" t="s">
        <v>98</v>
      </c>
      <c r="AI9" s="8" t="s">
        <v>1855</v>
      </c>
      <c r="AJ9" s="9" t="s">
        <v>99</v>
      </c>
      <c r="AK9" s="9" t="s">
        <v>100</v>
      </c>
      <c r="AL9" s="9" t="s">
        <v>181</v>
      </c>
      <c r="AM9" s="9" t="s">
        <v>101</v>
      </c>
      <c r="AN9" s="9" t="s">
        <v>102</v>
      </c>
      <c r="AO9" s="9" t="s">
        <v>103</v>
      </c>
      <c r="AP9" s="9" t="s">
        <v>104</v>
      </c>
      <c r="AQ9" s="78" t="s">
        <v>1855</v>
      </c>
      <c r="AR9" s="32" t="s">
        <v>105</v>
      </c>
      <c r="AS9" s="32" t="s">
        <v>106</v>
      </c>
      <c r="AT9" s="32" t="s">
        <v>182</v>
      </c>
      <c r="AU9" s="32" t="s">
        <v>107</v>
      </c>
      <c r="AV9" s="32" t="s">
        <v>108</v>
      </c>
      <c r="AW9" s="32" t="s">
        <v>109</v>
      </c>
      <c r="AX9" s="32" t="s">
        <v>110</v>
      </c>
      <c r="AY9" s="8" t="s">
        <v>1855</v>
      </c>
      <c r="AZ9" s="9" t="s">
        <v>111</v>
      </c>
      <c r="BA9" s="9" t="s">
        <v>112</v>
      </c>
      <c r="BB9" s="9" t="s">
        <v>183</v>
      </c>
      <c r="BC9" s="9" t="s">
        <v>113</v>
      </c>
      <c r="BD9" s="9" t="s">
        <v>114</v>
      </c>
      <c r="BE9" s="9" t="s">
        <v>115</v>
      </c>
      <c r="BF9" s="9" t="s">
        <v>116</v>
      </c>
      <c r="BG9" s="78" t="s">
        <v>1855</v>
      </c>
      <c r="BH9" s="32" t="s">
        <v>117</v>
      </c>
      <c r="BI9" s="32" t="s">
        <v>118</v>
      </c>
      <c r="BJ9" s="32" t="s">
        <v>184</v>
      </c>
      <c r="BK9" s="32" t="s">
        <v>119</v>
      </c>
      <c r="BL9" s="32" t="s">
        <v>120</v>
      </c>
      <c r="BM9" s="32" t="s">
        <v>121</v>
      </c>
      <c r="BN9" s="44" t="s">
        <v>122</v>
      </c>
      <c r="BO9" s="68" t="s">
        <v>1836</v>
      </c>
      <c r="BP9" s="65" t="s">
        <v>2519</v>
      </c>
      <c r="BQ9" s="65" t="s">
        <v>2520</v>
      </c>
      <c r="BR9" s="65" t="s">
        <v>2521</v>
      </c>
      <c r="BS9" s="65" t="s">
        <v>2522</v>
      </c>
      <c r="BT9" s="65" t="s">
        <v>2523</v>
      </c>
      <c r="BU9" s="65" t="s">
        <v>2524</v>
      </c>
      <c r="BV9" s="65" t="s">
        <v>2525</v>
      </c>
      <c r="BW9" s="65" t="s">
        <v>2526</v>
      </c>
      <c r="BX9" s="65" t="s">
        <v>2527</v>
      </c>
      <c r="BY9" s="65" t="s">
        <v>2528</v>
      </c>
      <c r="BZ9" s="65" t="s">
        <v>2529</v>
      </c>
      <c r="CA9" s="65" t="s">
        <v>2530</v>
      </c>
      <c r="CB9" s="65" t="s">
        <v>2531</v>
      </c>
      <c r="CC9" s="65" t="s">
        <v>2532</v>
      </c>
      <c r="CD9" s="65" t="s">
        <v>2533</v>
      </c>
    </row>
    <row r="10" spans="1:82" ht="13.5" thickBot="1" x14ac:dyDescent="0.25">
      <c r="A10" s="33">
        <f t="shared" ref="A10:A25" si="5">IF(OR(SelectEfficiencySpendFTEs="x",SelectEfficiencyProductivity="x"),,ERROR)</f>
        <v>0</v>
      </c>
      <c r="B10" s="205" t="s">
        <v>213</v>
      </c>
      <c r="C10" s="199" t="s">
        <v>217</v>
      </c>
      <c r="D10" s="196" t="s">
        <v>1</v>
      </c>
      <c r="E10" s="72">
        <f t="shared" ref="E10:E73" si="6">ROW()-RawDataFieldKeyBaseRow</f>
        <v>1</v>
      </c>
      <c r="F10" s="9" t="s">
        <v>220</v>
      </c>
      <c r="G10" s="9" t="s">
        <v>1</v>
      </c>
      <c r="K10" s="100">
        <f>IF(COUNT($BP10)=0,"",$BP10)</f>
        <v>10236000000</v>
      </c>
      <c r="L10" s="100"/>
      <c r="M10" s="100"/>
      <c r="N10" s="100"/>
      <c r="O10" s="100"/>
      <c r="P10" s="101">
        <f>IF(COUNT($BQ10)=0,"",$BQ10)</f>
        <v>169411029.62107</v>
      </c>
      <c r="Q10" s="102">
        <f>IF(COUNT($BR10)=0,"",$BR10)</f>
        <v>301982483.79091001</v>
      </c>
      <c r="R10" s="102">
        <f>IF(COUNT($BS10)=0,"",$BS10)</f>
        <v>452835756.45374</v>
      </c>
      <c r="S10" s="102">
        <f>IF(COUNT($BT10)=0,"",$BT10)</f>
        <v>479265740.27287</v>
      </c>
      <c r="T10" s="102">
        <f>IF(COUNT($BU10)=0,"",$BU10)</f>
        <v>139130535</v>
      </c>
      <c r="U10" s="102">
        <f>IF(COUNT($BV10)=0,"",$BV10)</f>
        <v>218325047.53999999</v>
      </c>
      <c r="V10" s="102">
        <f>IF(COUNT($BW10)=0,"",$BW10)</f>
        <v>780350000</v>
      </c>
      <c r="W10" s="102">
        <f>IF(COUNT($BX10)=0,"",$BX10)</f>
        <v>960335572.13600004</v>
      </c>
      <c r="X10" s="102">
        <f>IF(COUNT($BY10)=0,"",$BY10)</f>
        <v>842943000</v>
      </c>
      <c r="Y10" s="102">
        <f>IF(COUNT($BZ10)=0,"",$BZ10)</f>
        <v>414227000.57125002</v>
      </c>
      <c r="Z10" s="102">
        <f>IF(COUNT($CA10)=0,"",$CA10)</f>
        <v>279318960.15426999</v>
      </c>
      <c r="AA10" s="100" t="b">
        <f t="shared" ref="AA10:AA269" si="7">COUNTIFS(G1SelectionMask,"x",INDEX(RawDataRefData,$E10,0),"&gt;0")&gt;=RuleofN</f>
        <v>1</v>
      </c>
      <c r="AB10" s="100">
        <f t="array" ref="AB10">IF($AA10,MEDIAN(IF(G1SelectionMask="x",IF(INDEX(RawDataRefData,$E10,0)&gt;0,INDEX(RawDataRefData,$E10,0)),"")),"")</f>
        <v>414227000.57125002</v>
      </c>
      <c r="AC10" s="100">
        <f t="array" ref="AC10">IF($AA10,QUARTILE(IF(G1SelectionMask="x",IF(INDEX(RawDataRefData,$E10,0)&gt;0,INDEX(RawDataRefData,$E10,0)),""),1),"")</f>
        <v>248822003.84713501</v>
      </c>
      <c r="AD10" s="100">
        <f t="array" ref="AD10">IF($AA10,QUARTILE(IF(G1SelectionMask="x",IF(INDEX(RawDataRefData,$E10,0)&gt;0,INDEX(RawDataRefData,$E10,0)),""),3),"")</f>
        <v>629807870.13643503</v>
      </c>
      <c r="AE10" s="100">
        <f t="array" ref="AE10">IF($AA10,MIN(IF(G1SelectionMask="x",IF(INDEX(RawDataRefData,$E10,0)&gt;0,INDEX(RawDataRefData,$E10,0)),"")),"")</f>
        <v>139130535</v>
      </c>
      <c r="AF10" s="100">
        <f t="array" ref="AF10">IF($AA10,MAX(IF(G1SelectionMask="x",IF(INDEX(RawDataRefData,$E10,0)&gt;0,INDEX(RawDataRefData,$E10,0)),"")),"")</f>
        <v>960335572.13600004</v>
      </c>
      <c r="AG10" s="100">
        <f t="shared" ref="AG10:AG269" si="8">IF($AA10,AVERAGEIF(G1SelectionMask,"x",INDEX(RawDataRefData,$E10,0)),"")</f>
        <v>458011375.04910094</v>
      </c>
      <c r="AH10" s="100">
        <f t="array" ref="AH10">IF($AA10,STDEVA(IF(G1SelectionMask="x",IF(INDEX(RawDataRefData,$E10,0)&gt;0,INDEX(RawDataRefData,$E10,0)),"")),"")</f>
        <v>283813394.62638223</v>
      </c>
      <c r="AI10" s="101" t="b">
        <f t="shared" ref="AI10:AI269" si="9">COUNTIFS(G2SelectionMask,"x",INDEX(RawDataRefData,$E10,0),"&gt;0")&gt;=RuleofN</f>
        <v>1</v>
      </c>
      <c r="AJ10" s="101">
        <f t="array" ref="AJ10">IF($AI10,MEDIAN(IF(G2SelectionMask="x",IF(INDEX(RawDataRefData,$E10,0)&gt;0,INDEX(RawDataRefData,$E10,0)),"")),"")</f>
        <v>414227000.57125002</v>
      </c>
      <c r="AK10" s="101">
        <f t="array" ref="AK10">IF($AI10,QUARTILE(IF(G2SelectionMask="x",IF(INDEX(RawDataRefData,$E10,0)&gt;0,INDEX(RawDataRefData,$E10,0)),""),1),"")</f>
        <v>290650721.97258997</v>
      </c>
      <c r="AL10" s="101">
        <f t="array" ref="AL10">IF($AI10,QUARTILE(IF(G2SelectionMask="x",IF(INDEX(RawDataRefData,$E10,0)&gt;0,INDEX(RawDataRefData,$E10,0)),""),3),"")</f>
        <v>769120389.65549493</v>
      </c>
      <c r="AM10" s="101">
        <f t="array" ref="AM10">IF($AI10,MIN(IF(G2SelectionMask="x",IF(INDEX(RawDataRefData,$E10,0)&gt;0,INDEX(RawDataRefData,$E10,0)),"")),"")</f>
        <v>139130535</v>
      </c>
      <c r="AN10" s="101">
        <f t="array" ref="AN10">IF($AI10,MAX(IF(G2SelectionMask="x",IF(INDEX(RawDataRefData,$E10,0)&gt;0,INDEX(RawDataRefData,$E10,0)),"")),"")</f>
        <v>2133698141.3075299</v>
      </c>
      <c r="AO10" s="101">
        <f t="shared" ref="AO10:AO73" si="10">IF($AI10,AVERAGEIF(G2SelectionMask,"x",INDEX(RawDataRefData,$E10,0)),"")</f>
        <v>613177281.47259283</v>
      </c>
      <c r="AP10" s="101">
        <f t="array" ref="AP10">IF($AI10,STDEVA(IF(G2SelectionMask="x",IF(INDEX(RawDataRefData,$E10,0)&gt;0,INDEX(RawDataRefData,$E10,0)),"")),"")</f>
        <v>570036916.65887666</v>
      </c>
      <c r="AQ10" s="100" t="b">
        <f t="shared" ref="AQ10:AQ73" si="11">COUNTIFS(G3SelectionMask,"x",INDEX(RawDataRefData,$E10,0),"&gt;0")&gt;=RuleofN</f>
        <v>0</v>
      </c>
      <c r="AR10" s="100" t="str">
        <f t="array" ref="AR10">IF($AQ10,MEDIAN(IF(G3SelectionMask="x",IF(INDEX(RawDataRefData,$E10,0)&gt;0,INDEX(RawDataRefData,$E10,0)),"")),"")</f>
        <v/>
      </c>
      <c r="AS10" s="100" t="str">
        <f t="array" ref="AS10">IF($AQ10,QUARTILE(IF(G3SelectionMask="x",IF(INDEX(RawDataRefData,$E10,0)&gt;0,INDEX(RawDataRefData,$E10,0)),""),1),"")</f>
        <v/>
      </c>
      <c r="AT10" s="100" t="str">
        <f t="array" ref="AT10">IF($AQ10,QUARTILE(IF(G3SelectionMask="x",IF(INDEX(RawDataRefData,$E10,0)&gt;0,INDEX(RawDataRefData,$E10,0)),""),3),"")</f>
        <v/>
      </c>
      <c r="AU10" s="100" t="str">
        <f t="array" ref="AU10">IF($AQ10,MIN(IF(G3SelectionMask="x",IF(INDEX(RawDataRefData,$E10,0)&gt;0,INDEX(RawDataRefData,$E10,0)),"")),"")</f>
        <v/>
      </c>
      <c r="AV10" s="100" t="str">
        <f t="array" ref="AV10">IF($AQ10,MAX(IF(G3SelectionMask="x",IF(INDEX(RawDataRefData,$E10,0)&gt;0,INDEX(RawDataRefData,$E10,0)),"")),"")</f>
        <v/>
      </c>
      <c r="AW10" s="100" t="str">
        <f t="shared" ref="AW10:AW73" si="12">IF($AQ10,AVERAGEIF(G3SelectionMask,"x",INDEX(RawDataRefData,$E10,0)),"")</f>
        <v/>
      </c>
      <c r="AX10" s="100" t="str">
        <f t="array" ref="AX10">IF($AQ10,STDEVA(IF(G3SelectionMask="x",IF(INDEX(RawDataRefData,$E10,0)&gt;0,INDEX(RawDataRefData,$E10,0)),"")),"")</f>
        <v/>
      </c>
      <c r="AY10" s="101" t="b">
        <f t="shared" ref="AY10:AY73" si="13">COUNTIFS(G4SelectionMask,"x",INDEX(RawDataRefData,$E10,0),"&gt;0")&gt;=RuleofN</f>
        <v>0</v>
      </c>
      <c r="AZ10" s="101" t="str">
        <f t="array" ref="AZ10">IF($AY10,MEDIAN(IF(G4SelectionMask="x",IF(INDEX(RawDataRefData,$E10,0)&gt;0,INDEX(RawDataRefData,$E10,0)),"")),"")</f>
        <v/>
      </c>
      <c r="BA10" s="101" t="str">
        <f t="array" ref="BA10">IF($AY10,QUARTILE(IF(G4SelectionMask="x",IF(INDEX(RawDataRefData,$E10,0)&gt;0,INDEX(RawDataRefData,$E10,0)),""),1),"")</f>
        <v/>
      </c>
      <c r="BB10" s="101" t="str">
        <f t="array" ref="BB10">IF($AY10,QUARTILE(IF(G4SelectionMask="x",IF(INDEX(RawDataRefData,$E10,0)&gt;0,INDEX(RawDataRefData,$E10,0)),""),3),"")</f>
        <v/>
      </c>
      <c r="BC10" s="101" t="str">
        <f t="array" ref="BC10">IF($AY10,MIN(IF(G4SelectionMask="x",IF(INDEX(RawDataRefData,$E10,0)&gt;0,INDEX(RawDataRefData,$E10,0)),"")),"")</f>
        <v/>
      </c>
      <c r="BD10" s="101" t="str">
        <f t="array" ref="BD10">IF($AY10,MAX(IF(G4SelectionMask="x",IF(INDEX(RawDataRefData,$E10,0)&gt;0,INDEX(RawDataRefData,$E10,0)),"")),"")</f>
        <v/>
      </c>
      <c r="BE10" s="101" t="str">
        <f t="shared" ref="BE10:BE73" si="14">IF($AY10,AVERAGEIF(G4SelectionMask,"x",INDEX(RawDataRefData,$E10,0)),"")</f>
        <v/>
      </c>
      <c r="BF10" s="101" t="str">
        <f t="array" ref="BF10">IF($AY10,STDEVA(IF(G4SelectionMask="x",IF(INDEX(RawDataRefData,$E10,0)&gt;0,INDEX(RawDataRefData,$E10,0)),"")),"")</f>
        <v/>
      </c>
      <c r="BG10" s="100" t="b">
        <f t="shared" ref="BG10:BG73" si="15">COUNTIFS(G5SelectionMask,"x",INDEX(RawDataRefData,$E10,0),"&gt;0")&gt;=RuleofN</f>
        <v>0</v>
      </c>
      <c r="BH10" s="100" t="str">
        <f t="array" ref="BH10">IF($BG10,MEDIAN(IF(G5SelectionMask="x",IF(INDEX(RawDataRefData,$E10,0)&gt;0,INDEX(RawDataRefData,$E10,0)),"")),"")</f>
        <v/>
      </c>
      <c r="BI10" s="100" t="str">
        <f t="array" ref="BI10">IF($BG10,QUARTILE(IF(G5SelectionMask="x",IF(INDEX(RawDataRefData,$E10,0)&gt;0,INDEX(RawDataRefData,$E10,0)),""),1),"")</f>
        <v/>
      </c>
      <c r="BJ10" s="100" t="str">
        <f t="array" ref="BJ10">IF($BG10,QUARTILE(IF(G5SelectionMask="x",IF(INDEX(RawDataRefData,$E10,0)&gt;0,INDEX(RawDataRefData,$E10,0)),""),3),"")</f>
        <v/>
      </c>
      <c r="BK10" s="100" t="str">
        <f t="array" ref="BK10">IF($BG10,MIN(IF(G5SelectionMask="x",IF(INDEX(RawDataRefData,$E10,0)&gt;0,INDEX(RawDataRefData,$E10,0)),"")),"")</f>
        <v/>
      </c>
      <c r="BL10" s="100" t="str">
        <f t="array" ref="BL10">IF($BG10,MAX(IF(G5SelectionMask="x",IF(INDEX(RawDataRefData,$E10,0)&gt;0,INDEX(RawDataRefData,$E10,0)),"")),"")</f>
        <v/>
      </c>
      <c r="BM10" s="100" t="str">
        <f t="shared" ref="BM10:BM73" si="16">IF($BG10,AVERAGEIF(G5SelectionMask,"x",INDEX(RawDataRefData,$E10,0)),"")</f>
        <v/>
      </c>
      <c r="BN10" s="103" t="str">
        <f t="array" ref="BN10">IF($BG10,STDEVA(IF(G5SelectionMask="x",IF(INDEX(RawDataRefData,$E10,0)&gt;0,INDEX(RawDataRefData,$E10,0)),"")),"")</f>
        <v/>
      </c>
      <c r="BO10" s="104"/>
      <c r="BP10" s="105">
        <v>10236000000</v>
      </c>
      <c r="BQ10" s="105">
        <v>169411029.62107</v>
      </c>
      <c r="BR10" s="105">
        <v>301982483.79091001</v>
      </c>
      <c r="BS10" s="105">
        <v>452835756.45374</v>
      </c>
      <c r="BT10" s="105">
        <v>479265740.27287</v>
      </c>
      <c r="BU10" s="105">
        <v>139130535</v>
      </c>
      <c r="BV10" s="105">
        <v>218325047.53999999</v>
      </c>
      <c r="BW10" s="105">
        <v>780350000</v>
      </c>
      <c r="BX10" s="105">
        <v>960335572.13600004</v>
      </c>
      <c r="BY10" s="105">
        <v>842943000</v>
      </c>
      <c r="BZ10" s="105">
        <v>414227000.57125002</v>
      </c>
      <c r="CA10" s="105">
        <v>279318960.15426999</v>
      </c>
      <c r="CB10" s="105">
        <v>757890779.31098998</v>
      </c>
      <c r="CC10" s="105">
        <v>329339854.03363001</v>
      </c>
      <c r="CD10" s="105">
        <v>2133698141.3075299</v>
      </c>
    </row>
    <row r="11" spans="1:82" hidden="1" x14ac:dyDescent="0.2">
      <c r="A11" s="33" t="e">
        <f t="shared" ref="A11:A18" ca="1" si="17">IF(AND(Client1Sector="Insurance",OR(SelectEfficiencySpendFTEs="x",SelectEfficiencyProductivity="x")),,ERROR)</f>
        <v>#NAME?</v>
      </c>
      <c r="B11" s="206"/>
      <c r="C11" s="200"/>
      <c r="D11" s="197"/>
      <c r="E11" s="72">
        <f t="shared" si="6"/>
        <v>2</v>
      </c>
      <c r="F11" s="9" t="s">
        <v>611</v>
      </c>
      <c r="K11" s="100" t="str">
        <f t="shared" ref="K11:K74" si="18">IF(COUNT($BP11)=0,"",$BP11)</f>
        <v/>
      </c>
      <c r="L11" s="100"/>
      <c r="M11" s="100"/>
      <c r="N11" s="100"/>
      <c r="O11" s="100"/>
      <c r="P11" s="101" t="str">
        <f t="shared" ref="P11:P74" si="19">IF(COUNT($BQ11)=0,"",$BQ11)</f>
        <v/>
      </c>
      <c r="Q11" s="102" t="str">
        <f t="shared" ref="Q11:Q74" si="20">IF(COUNT($BR11)=0,"",$BR11)</f>
        <v/>
      </c>
      <c r="R11" s="102" t="str">
        <f t="shared" ref="R11:R74" si="21">IF(COUNT($BS11)=0,"",$BS11)</f>
        <v/>
      </c>
      <c r="S11" s="102" t="str">
        <f t="shared" ref="S11:S74" si="22">IF(COUNT($BT11)=0,"",$BT11)</f>
        <v/>
      </c>
      <c r="T11" s="102" t="str">
        <f t="shared" ref="T11:T74" si="23">IF(COUNT($BU11)=0,"",$BU11)</f>
        <v/>
      </c>
      <c r="U11" s="102" t="str">
        <f t="shared" ref="U11:U74" si="24">IF(COUNT($BV11)=0,"",$BV11)</f>
        <v/>
      </c>
      <c r="V11" s="102" t="str">
        <f t="shared" ref="V11:V74" si="25">IF(COUNT($BW11)=0,"",$BW11)</f>
        <v/>
      </c>
      <c r="W11" s="102" t="str">
        <f t="shared" ref="W11:W74" si="26">IF(COUNT($BX11)=0,"",$BX11)</f>
        <v/>
      </c>
      <c r="X11" s="102" t="str">
        <f t="shared" ref="X11:X74" si="27">IF(COUNT($BY11)=0,"",$BY11)</f>
        <v/>
      </c>
      <c r="Y11" s="102" t="str">
        <f t="shared" ref="Y11:Y74" si="28">IF(COUNT($BZ11)=0,"",$BZ11)</f>
        <v/>
      </c>
      <c r="Z11" s="102" t="str">
        <f t="shared" ref="Z11:Z74" si="29">IF(COUNT($CA11)=0,"",$CA11)</f>
        <v/>
      </c>
      <c r="AA11" s="100" t="b">
        <f t="shared" si="7"/>
        <v>0</v>
      </c>
      <c r="AB11" s="100" t="str">
        <f t="array" ref="AB11">IF($AA11,MEDIAN(IF(G1SelectionMask="x",IF(INDEX(RawDataRefData,$E11,0)&gt;0,INDEX(RawDataRefData,$E11,0)),"")),"")</f>
        <v/>
      </c>
      <c r="AC11" s="100" t="str">
        <f t="array" ref="AC11">IF($AA11,QUARTILE(IF(G1SelectionMask="x",IF(INDEX(RawDataRefData,$E11,0)&gt;0,INDEX(RawDataRefData,$E11,0)),""),1),"")</f>
        <v/>
      </c>
      <c r="AD11" s="100" t="str">
        <f t="array" ref="AD11">IF($AA11,QUARTILE(IF(G1SelectionMask="x",IF(INDEX(RawDataRefData,$E11,0)&gt;0,INDEX(RawDataRefData,$E11,0)),""),3),"")</f>
        <v/>
      </c>
      <c r="AE11" s="100" t="str">
        <f t="array" ref="AE11">IF($AA11,MIN(IF(G1SelectionMask="x",IF(INDEX(RawDataRefData,$E11,0)&gt;0,INDEX(RawDataRefData,$E11,0)),"")),"")</f>
        <v/>
      </c>
      <c r="AF11" s="100" t="str">
        <f t="array" ref="AF11">IF($AA11,MAX(IF(G1SelectionMask="x",IF(INDEX(RawDataRefData,$E11,0)&gt;0,INDEX(RawDataRefData,$E11,0)),"")),"")</f>
        <v/>
      </c>
      <c r="AG11" s="100" t="str">
        <f t="shared" si="8"/>
        <v/>
      </c>
      <c r="AH11" s="100" t="str">
        <f t="array" ref="AH11">IF($AA11,STDEVA(IF(G1SelectionMask="x",IF(INDEX(RawDataRefData,$E11,0)&gt;0,INDEX(RawDataRefData,$E11,0)),"")),"")</f>
        <v/>
      </c>
      <c r="AI11" s="101" t="b">
        <f t="shared" si="9"/>
        <v>0</v>
      </c>
      <c r="AJ11" s="101" t="str">
        <f t="array" ref="AJ11">IF($AI11,MEDIAN(IF(G2SelectionMask="x",IF(INDEX(RawDataRefData,$E11,0)&gt;0,INDEX(RawDataRefData,$E11,0)),"")),"")</f>
        <v/>
      </c>
      <c r="AK11" s="101" t="str">
        <f t="array" ref="AK11">IF($AI11,QUARTILE(IF(G2SelectionMask="x",IF(INDEX(RawDataRefData,$E11,0)&gt;0,INDEX(RawDataRefData,$E11,0)),""),1),"")</f>
        <v/>
      </c>
      <c r="AL11" s="101" t="str">
        <f t="array" ref="AL11">IF($AI11,QUARTILE(IF(G2SelectionMask="x",IF(INDEX(RawDataRefData,$E11,0)&gt;0,INDEX(RawDataRefData,$E11,0)),""),3),"")</f>
        <v/>
      </c>
      <c r="AM11" s="101" t="str">
        <f t="array" ref="AM11">IF($AI11,MIN(IF(G2SelectionMask="x",IF(INDEX(RawDataRefData,$E11,0)&gt;0,INDEX(RawDataRefData,$E11,0)),"")),"")</f>
        <v/>
      </c>
      <c r="AN11" s="101" t="str">
        <f t="array" ref="AN11">IF($AI11,MAX(IF(G2SelectionMask="x",IF(INDEX(RawDataRefData,$E11,0)&gt;0,INDEX(RawDataRefData,$E11,0)),"")),"")</f>
        <v/>
      </c>
      <c r="AO11" s="101" t="str">
        <f t="shared" si="10"/>
        <v/>
      </c>
      <c r="AP11" s="101" t="str">
        <f t="array" ref="AP11">IF($AI11,STDEVA(IF(G2SelectionMask="x",IF(INDEX(RawDataRefData,$E11,0)&gt;0,INDEX(RawDataRefData,$E11,0)),"")),"")</f>
        <v/>
      </c>
      <c r="AQ11" s="100" t="b">
        <f t="shared" si="11"/>
        <v>0</v>
      </c>
      <c r="AR11" s="100" t="str">
        <f t="array" ref="AR11">IF($AQ11,MEDIAN(IF(G3SelectionMask="x",IF(INDEX(RawDataRefData,$E11,0)&gt;0,INDEX(RawDataRefData,$E11,0)),"")),"")</f>
        <v/>
      </c>
      <c r="AS11" s="100" t="str">
        <f t="array" ref="AS11">IF($AQ11,QUARTILE(IF(G3SelectionMask="x",IF(INDEX(RawDataRefData,$E11,0)&gt;0,INDEX(RawDataRefData,$E11,0)),""),1),"")</f>
        <v/>
      </c>
      <c r="AT11" s="100" t="str">
        <f t="array" ref="AT11">IF($AQ11,QUARTILE(IF(G3SelectionMask="x",IF(INDEX(RawDataRefData,$E11,0)&gt;0,INDEX(RawDataRefData,$E11,0)),""),3),"")</f>
        <v/>
      </c>
      <c r="AU11" s="100" t="str">
        <f t="array" ref="AU11">IF($AQ11,MIN(IF(G3SelectionMask="x",IF(INDEX(RawDataRefData,$E11,0)&gt;0,INDEX(RawDataRefData,$E11,0)),"")),"")</f>
        <v/>
      </c>
      <c r="AV11" s="100" t="str">
        <f t="array" ref="AV11">IF($AQ11,MAX(IF(G3SelectionMask="x",IF(INDEX(RawDataRefData,$E11,0)&gt;0,INDEX(RawDataRefData,$E11,0)),"")),"")</f>
        <v/>
      </c>
      <c r="AW11" s="100" t="str">
        <f t="shared" si="12"/>
        <v/>
      </c>
      <c r="AX11" s="100" t="str">
        <f t="array" ref="AX11">IF($AQ11,STDEVA(IF(G3SelectionMask="x",IF(INDEX(RawDataRefData,$E11,0)&gt;0,INDEX(RawDataRefData,$E11,0)),"")),"")</f>
        <v/>
      </c>
      <c r="AY11" s="101" t="b">
        <f t="shared" si="13"/>
        <v>0</v>
      </c>
      <c r="AZ11" s="101" t="str">
        <f t="array" ref="AZ11">IF($AY11,MEDIAN(IF(G4SelectionMask="x",IF(INDEX(RawDataRefData,$E11,0)&gt;0,INDEX(RawDataRefData,$E11,0)),"")),"")</f>
        <v/>
      </c>
      <c r="BA11" s="101" t="str">
        <f t="array" ref="BA11">IF($AY11,QUARTILE(IF(G4SelectionMask="x",IF(INDEX(RawDataRefData,$E11,0)&gt;0,INDEX(RawDataRefData,$E11,0)),""),1),"")</f>
        <v/>
      </c>
      <c r="BB11" s="101" t="str">
        <f t="array" ref="BB11">IF($AY11,QUARTILE(IF(G4SelectionMask="x",IF(INDEX(RawDataRefData,$E11,0)&gt;0,INDEX(RawDataRefData,$E11,0)),""),3),"")</f>
        <v/>
      </c>
      <c r="BC11" s="101" t="str">
        <f t="array" ref="BC11">IF($AY11,MIN(IF(G4SelectionMask="x",IF(INDEX(RawDataRefData,$E11,0)&gt;0,INDEX(RawDataRefData,$E11,0)),"")),"")</f>
        <v/>
      </c>
      <c r="BD11" s="101" t="str">
        <f t="array" ref="BD11">IF($AY11,MAX(IF(G4SelectionMask="x",IF(INDEX(RawDataRefData,$E11,0)&gt;0,INDEX(RawDataRefData,$E11,0)),"")),"")</f>
        <v/>
      </c>
      <c r="BE11" s="101" t="str">
        <f t="shared" si="14"/>
        <v/>
      </c>
      <c r="BF11" s="101" t="str">
        <f t="array" ref="BF11">IF($AY11,STDEVA(IF(G4SelectionMask="x",IF(INDEX(RawDataRefData,$E11,0)&gt;0,INDEX(RawDataRefData,$E11,0)),"")),"")</f>
        <v/>
      </c>
      <c r="BG11" s="100" t="b">
        <f t="shared" si="15"/>
        <v>0</v>
      </c>
      <c r="BH11" s="100" t="str">
        <f t="array" ref="BH11">IF($BG11,MEDIAN(IF(G5SelectionMask="x",IF(INDEX(RawDataRefData,$E11,0)&gt;0,INDEX(RawDataRefData,$E11,0)),"")),"")</f>
        <v/>
      </c>
      <c r="BI11" s="100" t="str">
        <f t="array" ref="BI11">IF($BG11,QUARTILE(IF(G5SelectionMask="x",IF(INDEX(RawDataRefData,$E11,0)&gt;0,INDEX(RawDataRefData,$E11,0)),""),1),"")</f>
        <v/>
      </c>
      <c r="BJ11" s="100" t="str">
        <f t="array" ref="BJ11">IF($BG11,QUARTILE(IF(G5SelectionMask="x",IF(INDEX(RawDataRefData,$E11,0)&gt;0,INDEX(RawDataRefData,$E11,0)),""),3),"")</f>
        <v/>
      </c>
      <c r="BK11" s="100" t="str">
        <f t="array" ref="BK11">IF($BG11,MIN(IF(G5SelectionMask="x",IF(INDEX(RawDataRefData,$E11,0)&gt;0,INDEX(RawDataRefData,$E11,0)),"")),"")</f>
        <v/>
      </c>
      <c r="BL11" s="100" t="str">
        <f t="array" ref="BL11">IF($BG11,MAX(IF(G5SelectionMask="x",IF(INDEX(RawDataRefData,$E11,0)&gt;0,INDEX(RawDataRefData,$E11,0)),"")),"")</f>
        <v/>
      </c>
      <c r="BM11" s="100" t="str">
        <f t="shared" si="16"/>
        <v/>
      </c>
      <c r="BN11" s="103" t="str">
        <f t="array" ref="BN11">IF($BG11,STDEVA(IF(G5SelectionMask="x",IF(INDEX(RawDataRefData,$E11,0)&gt;0,INDEX(RawDataRefData,$E11,0)),"")),"")</f>
        <v/>
      </c>
      <c r="BO11" s="104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</row>
    <row r="12" spans="1:82" hidden="1" x14ac:dyDescent="0.2">
      <c r="A12" s="33" t="e">
        <f t="shared" ca="1" si="17"/>
        <v>#NAME?</v>
      </c>
      <c r="B12" s="206"/>
      <c r="C12" s="200"/>
      <c r="D12" s="197"/>
      <c r="E12" s="72">
        <f t="shared" si="6"/>
        <v>3</v>
      </c>
      <c r="F12" s="9" t="s">
        <v>612</v>
      </c>
      <c r="K12" s="100" t="str">
        <f t="shared" si="18"/>
        <v/>
      </c>
      <c r="L12" s="100"/>
      <c r="M12" s="100"/>
      <c r="N12" s="100"/>
      <c r="O12" s="100"/>
      <c r="P12" s="101" t="str">
        <f t="shared" si="19"/>
        <v/>
      </c>
      <c r="Q12" s="102" t="str">
        <f t="shared" si="20"/>
        <v/>
      </c>
      <c r="R12" s="102" t="str">
        <f t="shared" si="21"/>
        <v/>
      </c>
      <c r="S12" s="102" t="str">
        <f t="shared" si="22"/>
        <v/>
      </c>
      <c r="T12" s="102" t="str">
        <f t="shared" si="23"/>
        <v/>
      </c>
      <c r="U12" s="102" t="str">
        <f t="shared" si="24"/>
        <v/>
      </c>
      <c r="V12" s="102" t="str">
        <f t="shared" si="25"/>
        <v/>
      </c>
      <c r="W12" s="102" t="str">
        <f t="shared" si="26"/>
        <v/>
      </c>
      <c r="X12" s="102" t="str">
        <f t="shared" si="27"/>
        <v/>
      </c>
      <c r="Y12" s="102" t="str">
        <f t="shared" si="28"/>
        <v/>
      </c>
      <c r="Z12" s="102" t="str">
        <f t="shared" si="29"/>
        <v/>
      </c>
      <c r="AA12" s="100" t="b">
        <f t="shared" si="7"/>
        <v>0</v>
      </c>
      <c r="AB12" s="100" t="str">
        <f t="array" ref="AB12">IF($AA12,MEDIAN(IF(G1SelectionMask="x",IF(INDEX(RawDataRefData,$E12,0)&gt;0,INDEX(RawDataRefData,$E12,0)),"")),"")</f>
        <v/>
      </c>
      <c r="AC12" s="100" t="str">
        <f t="array" ref="AC12">IF($AA12,QUARTILE(IF(G1SelectionMask="x",IF(INDEX(RawDataRefData,$E12,0)&gt;0,INDEX(RawDataRefData,$E12,0)),""),1),"")</f>
        <v/>
      </c>
      <c r="AD12" s="100" t="str">
        <f t="array" ref="AD12">IF($AA12,QUARTILE(IF(G1SelectionMask="x",IF(INDEX(RawDataRefData,$E12,0)&gt;0,INDEX(RawDataRefData,$E12,0)),""),3),"")</f>
        <v/>
      </c>
      <c r="AE12" s="100" t="str">
        <f t="array" ref="AE12">IF($AA12,MIN(IF(G1SelectionMask="x",IF(INDEX(RawDataRefData,$E12,0)&gt;0,INDEX(RawDataRefData,$E12,0)),"")),"")</f>
        <v/>
      </c>
      <c r="AF12" s="100" t="str">
        <f t="array" ref="AF12">IF($AA12,MAX(IF(G1SelectionMask="x",IF(INDEX(RawDataRefData,$E12,0)&gt;0,INDEX(RawDataRefData,$E12,0)),"")),"")</f>
        <v/>
      </c>
      <c r="AG12" s="100" t="str">
        <f t="shared" si="8"/>
        <v/>
      </c>
      <c r="AH12" s="100" t="str">
        <f t="array" ref="AH12">IF($AA12,STDEVA(IF(G1SelectionMask="x",IF(INDEX(RawDataRefData,$E12,0)&gt;0,INDEX(RawDataRefData,$E12,0)),"")),"")</f>
        <v/>
      </c>
      <c r="AI12" s="101" t="b">
        <f t="shared" si="9"/>
        <v>0</v>
      </c>
      <c r="AJ12" s="101" t="str">
        <f t="array" ref="AJ12">IF($AI12,MEDIAN(IF(G2SelectionMask="x",IF(INDEX(RawDataRefData,$E12,0)&gt;0,INDEX(RawDataRefData,$E12,0)),"")),"")</f>
        <v/>
      </c>
      <c r="AK12" s="101" t="str">
        <f t="array" ref="AK12">IF($AI12,QUARTILE(IF(G2SelectionMask="x",IF(INDEX(RawDataRefData,$E12,0)&gt;0,INDEX(RawDataRefData,$E12,0)),""),1),"")</f>
        <v/>
      </c>
      <c r="AL12" s="101" t="str">
        <f t="array" ref="AL12">IF($AI12,QUARTILE(IF(G2SelectionMask="x",IF(INDEX(RawDataRefData,$E12,0)&gt;0,INDEX(RawDataRefData,$E12,0)),""),3),"")</f>
        <v/>
      </c>
      <c r="AM12" s="101" t="str">
        <f t="array" ref="AM12">IF($AI12,MIN(IF(G2SelectionMask="x",IF(INDEX(RawDataRefData,$E12,0)&gt;0,INDEX(RawDataRefData,$E12,0)),"")),"")</f>
        <v/>
      </c>
      <c r="AN12" s="101" t="str">
        <f t="array" ref="AN12">IF($AI12,MAX(IF(G2SelectionMask="x",IF(INDEX(RawDataRefData,$E12,0)&gt;0,INDEX(RawDataRefData,$E12,0)),"")),"")</f>
        <v/>
      </c>
      <c r="AO12" s="101" t="str">
        <f t="shared" si="10"/>
        <v/>
      </c>
      <c r="AP12" s="101" t="str">
        <f t="array" ref="AP12">IF($AI12,STDEVA(IF(G2SelectionMask="x",IF(INDEX(RawDataRefData,$E12,0)&gt;0,INDEX(RawDataRefData,$E12,0)),"")),"")</f>
        <v/>
      </c>
      <c r="AQ12" s="100" t="b">
        <f t="shared" si="11"/>
        <v>0</v>
      </c>
      <c r="AR12" s="100" t="str">
        <f t="array" ref="AR12">IF($AQ12,MEDIAN(IF(G3SelectionMask="x",IF(INDEX(RawDataRefData,$E12,0)&gt;0,INDEX(RawDataRefData,$E12,0)),"")),"")</f>
        <v/>
      </c>
      <c r="AS12" s="100" t="str">
        <f t="array" ref="AS12">IF($AQ12,QUARTILE(IF(G3SelectionMask="x",IF(INDEX(RawDataRefData,$E12,0)&gt;0,INDEX(RawDataRefData,$E12,0)),""),1),"")</f>
        <v/>
      </c>
      <c r="AT12" s="100" t="str">
        <f t="array" ref="AT12">IF($AQ12,QUARTILE(IF(G3SelectionMask="x",IF(INDEX(RawDataRefData,$E12,0)&gt;0,INDEX(RawDataRefData,$E12,0)),""),3),"")</f>
        <v/>
      </c>
      <c r="AU12" s="100" t="str">
        <f t="array" ref="AU12">IF($AQ12,MIN(IF(G3SelectionMask="x",IF(INDEX(RawDataRefData,$E12,0)&gt;0,INDEX(RawDataRefData,$E12,0)),"")),"")</f>
        <v/>
      </c>
      <c r="AV12" s="100" t="str">
        <f t="array" ref="AV12">IF($AQ12,MAX(IF(G3SelectionMask="x",IF(INDEX(RawDataRefData,$E12,0)&gt;0,INDEX(RawDataRefData,$E12,0)),"")),"")</f>
        <v/>
      </c>
      <c r="AW12" s="100" t="str">
        <f t="shared" si="12"/>
        <v/>
      </c>
      <c r="AX12" s="100" t="str">
        <f t="array" ref="AX12">IF($AQ12,STDEVA(IF(G3SelectionMask="x",IF(INDEX(RawDataRefData,$E12,0)&gt;0,INDEX(RawDataRefData,$E12,0)),"")),"")</f>
        <v/>
      </c>
      <c r="AY12" s="101" t="b">
        <f t="shared" si="13"/>
        <v>0</v>
      </c>
      <c r="AZ12" s="101" t="str">
        <f t="array" ref="AZ12">IF($AY12,MEDIAN(IF(G4SelectionMask="x",IF(INDEX(RawDataRefData,$E12,0)&gt;0,INDEX(RawDataRefData,$E12,0)),"")),"")</f>
        <v/>
      </c>
      <c r="BA12" s="101" t="str">
        <f t="array" ref="BA12">IF($AY12,QUARTILE(IF(G4SelectionMask="x",IF(INDEX(RawDataRefData,$E12,0)&gt;0,INDEX(RawDataRefData,$E12,0)),""),1),"")</f>
        <v/>
      </c>
      <c r="BB12" s="101" t="str">
        <f t="array" ref="BB12">IF($AY12,QUARTILE(IF(G4SelectionMask="x",IF(INDEX(RawDataRefData,$E12,0)&gt;0,INDEX(RawDataRefData,$E12,0)),""),3),"")</f>
        <v/>
      </c>
      <c r="BC12" s="101" t="str">
        <f t="array" ref="BC12">IF($AY12,MIN(IF(G4SelectionMask="x",IF(INDEX(RawDataRefData,$E12,0)&gt;0,INDEX(RawDataRefData,$E12,0)),"")),"")</f>
        <v/>
      </c>
      <c r="BD12" s="101" t="str">
        <f t="array" ref="BD12">IF($AY12,MAX(IF(G4SelectionMask="x",IF(INDEX(RawDataRefData,$E12,0)&gt;0,INDEX(RawDataRefData,$E12,0)),"")),"")</f>
        <v/>
      </c>
      <c r="BE12" s="101" t="str">
        <f t="shared" si="14"/>
        <v/>
      </c>
      <c r="BF12" s="101" t="str">
        <f t="array" ref="BF12">IF($AY12,STDEVA(IF(G4SelectionMask="x",IF(INDEX(RawDataRefData,$E12,0)&gt;0,INDEX(RawDataRefData,$E12,0)),"")),"")</f>
        <v/>
      </c>
      <c r="BG12" s="100" t="b">
        <f t="shared" si="15"/>
        <v>0</v>
      </c>
      <c r="BH12" s="100" t="str">
        <f t="array" ref="BH12">IF($BG12,MEDIAN(IF(G5SelectionMask="x",IF(INDEX(RawDataRefData,$E12,0)&gt;0,INDEX(RawDataRefData,$E12,0)),"")),"")</f>
        <v/>
      </c>
      <c r="BI12" s="100" t="str">
        <f t="array" ref="BI12">IF($BG12,QUARTILE(IF(G5SelectionMask="x",IF(INDEX(RawDataRefData,$E12,0)&gt;0,INDEX(RawDataRefData,$E12,0)),""),1),"")</f>
        <v/>
      </c>
      <c r="BJ12" s="100" t="str">
        <f t="array" ref="BJ12">IF($BG12,QUARTILE(IF(G5SelectionMask="x",IF(INDEX(RawDataRefData,$E12,0)&gt;0,INDEX(RawDataRefData,$E12,0)),""),3),"")</f>
        <v/>
      </c>
      <c r="BK12" s="100" t="str">
        <f t="array" ref="BK12">IF($BG12,MIN(IF(G5SelectionMask="x",IF(INDEX(RawDataRefData,$E12,0)&gt;0,INDEX(RawDataRefData,$E12,0)),"")),"")</f>
        <v/>
      </c>
      <c r="BL12" s="100" t="str">
        <f t="array" ref="BL12">IF($BG12,MAX(IF(G5SelectionMask="x",IF(INDEX(RawDataRefData,$E12,0)&gt;0,INDEX(RawDataRefData,$E12,0)),"")),"")</f>
        <v/>
      </c>
      <c r="BM12" s="100" t="str">
        <f t="shared" si="16"/>
        <v/>
      </c>
      <c r="BN12" s="103" t="str">
        <f t="array" ref="BN12">IF($BG12,STDEVA(IF(G5SelectionMask="x",IF(INDEX(RawDataRefData,$E12,0)&gt;0,INDEX(RawDataRefData,$E12,0)),"")),"")</f>
        <v/>
      </c>
      <c r="BO12" s="104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</row>
    <row r="13" spans="1:82" hidden="1" x14ac:dyDescent="0.2">
      <c r="A13" s="33" t="e">
        <f t="shared" ca="1" si="17"/>
        <v>#NAME?</v>
      </c>
      <c r="B13" s="206"/>
      <c r="C13" s="200"/>
      <c r="D13" s="197"/>
      <c r="E13" s="72">
        <f t="shared" si="6"/>
        <v>4</v>
      </c>
      <c r="F13" s="9" t="s">
        <v>613</v>
      </c>
      <c r="K13" s="100" t="str">
        <f t="shared" si="18"/>
        <v/>
      </c>
      <c r="L13" s="100"/>
      <c r="M13" s="100"/>
      <c r="N13" s="100"/>
      <c r="O13" s="100"/>
      <c r="P13" s="101" t="str">
        <f t="shared" si="19"/>
        <v/>
      </c>
      <c r="Q13" s="102" t="str">
        <f t="shared" si="20"/>
        <v/>
      </c>
      <c r="R13" s="102" t="str">
        <f t="shared" si="21"/>
        <v/>
      </c>
      <c r="S13" s="102" t="str">
        <f t="shared" si="22"/>
        <v/>
      </c>
      <c r="T13" s="102" t="str">
        <f t="shared" si="23"/>
        <v/>
      </c>
      <c r="U13" s="102" t="str">
        <f t="shared" si="24"/>
        <v/>
      </c>
      <c r="V13" s="102" t="str">
        <f t="shared" si="25"/>
        <v/>
      </c>
      <c r="W13" s="102" t="str">
        <f t="shared" si="26"/>
        <v/>
      </c>
      <c r="X13" s="102" t="str">
        <f t="shared" si="27"/>
        <v/>
      </c>
      <c r="Y13" s="102" t="str">
        <f t="shared" si="28"/>
        <v/>
      </c>
      <c r="Z13" s="102" t="str">
        <f t="shared" si="29"/>
        <v/>
      </c>
      <c r="AA13" s="100" t="b">
        <f t="shared" si="7"/>
        <v>0</v>
      </c>
      <c r="AB13" s="100" t="str">
        <f t="array" ref="AB13">IF($AA13,MEDIAN(IF(G1SelectionMask="x",IF(INDEX(RawDataRefData,$E13,0)&gt;0,INDEX(RawDataRefData,$E13,0)),"")),"")</f>
        <v/>
      </c>
      <c r="AC13" s="100" t="str">
        <f t="array" ref="AC13">IF($AA13,QUARTILE(IF(G1SelectionMask="x",IF(INDEX(RawDataRefData,$E13,0)&gt;0,INDEX(RawDataRefData,$E13,0)),""),1),"")</f>
        <v/>
      </c>
      <c r="AD13" s="100" t="str">
        <f t="array" ref="AD13">IF($AA13,QUARTILE(IF(G1SelectionMask="x",IF(INDEX(RawDataRefData,$E13,0)&gt;0,INDEX(RawDataRefData,$E13,0)),""),3),"")</f>
        <v/>
      </c>
      <c r="AE13" s="100" t="str">
        <f t="array" ref="AE13">IF($AA13,MIN(IF(G1SelectionMask="x",IF(INDEX(RawDataRefData,$E13,0)&gt;0,INDEX(RawDataRefData,$E13,0)),"")),"")</f>
        <v/>
      </c>
      <c r="AF13" s="100" t="str">
        <f t="array" ref="AF13">IF($AA13,MAX(IF(G1SelectionMask="x",IF(INDEX(RawDataRefData,$E13,0)&gt;0,INDEX(RawDataRefData,$E13,0)),"")),"")</f>
        <v/>
      </c>
      <c r="AG13" s="100" t="str">
        <f t="shared" si="8"/>
        <v/>
      </c>
      <c r="AH13" s="100" t="str">
        <f t="array" ref="AH13">IF($AA13,STDEVA(IF(G1SelectionMask="x",IF(INDEX(RawDataRefData,$E13,0)&gt;0,INDEX(RawDataRefData,$E13,0)),"")),"")</f>
        <v/>
      </c>
      <c r="AI13" s="101" t="b">
        <f t="shared" si="9"/>
        <v>0</v>
      </c>
      <c r="AJ13" s="101" t="str">
        <f t="array" ref="AJ13">IF($AI13,MEDIAN(IF(G2SelectionMask="x",IF(INDEX(RawDataRefData,$E13,0)&gt;0,INDEX(RawDataRefData,$E13,0)),"")),"")</f>
        <v/>
      </c>
      <c r="AK13" s="101" t="str">
        <f t="array" ref="AK13">IF($AI13,QUARTILE(IF(G2SelectionMask="x",IF(INDEX(RawDataRefData,$E13,0)&gt;0,INDEX(RawDataRefData,$E13,0)),""),1),"")</f>
        <v/>
      </c>
      <c r="AL13" s="101" t="str">
        <f t="array" ref="AL13">IF($AI13,QUARTILE(IF(G2SelectionMask="x",IF(INDEX(RawDataRefData,$E13,0)&gt;0,INDEX(RawDataRefData,$E13,0)),""),3),"")</f>
        <v/>
      </c>
      <c r="AM13" s="101" t="str">
        <f t="array" ref="AM13">IF($AI13,MIN(IF(G2SelectionMask="x",IF(INDEX(RawDataRefData,$E13,0)&gt;0,INDEX(RawDataRefData,$E13,0)),"")),"")</f>
        <v/>
      </c>
      <c r="AN13" s="101" t="str">
        <f t="array" ref="AN13">IF($AI13,MAX(IF(G2SelectionMask="x",IF(INDEX(RawDataRefData,$E13,0)&gt;0,INDEX(RawDataRefData,$E13,0)),"")),"")</f>
        <v/>
      </c>
      <c r="AO13" s="101" t="str">
        <f t="shared" si="10"/>
        <v/>
      </c>
      <c r="AP13" s="101" t="str">
        <f t="array" ref="AP13">IF($AI13,STDEVA(IF(G2SelectionMask="x",IF(INDEX(RawDataRefData,$E13,0)&gt;0,INDEX(RawDataRefData,$E13,0)),"")),"")</f>
        <v/>
      </c>
      <c r="AQ13" s="100" t="b">
        <f t="shared" si="11"/>
        <v>0</v>
      </c>
      <c r="AR13" s="100" t="str">
        <f t="array" ref="AR13">IF($AQ13,MEDIAN(IF(G3SelectionMask="x",IF(INDEX(RawDataRefData,$E13,0)&gt;0,INDEX(RawDataRefData,$E13,0)),"")),"")</f>
        <v/>
      </c>
      <c r="AS13" s="100" t="str">
        <f t="array" ref="AS13">IF($AQ13,QUARTILE(IF(G3SelectionMask="x",IF(INDEX(RawDataRefData,$E13,0)&gt;0,INDEX(RawDataRefData,$E13,0)),""),1),"")</f>
        <v/>
      </c>
      <c r="AT13" s="100" t="str">
        <f t="array" ref="AT13">IF($AQ13,QUARTILE(IF(G3SelectionMask="x",IF(INDEX(RawDataRefData,$E13,0)&gt;0,INDEX(RawDataRefData,$E13,0)),""),3),"")</f>
        <v/>
      </c>
      <c r="AU13" s="100" t="str">
        <f t="array" ref="AU13">IF($AQ13,MIN(IF(G3SelectionMask="x",IF(INDEX(RawDataRefData,$E13,0)&gt;0,INDEX(RawDataRefData,$E13,0)),"")),"")</f>
        <v/>
      </c>
      <c r="AV13" s="100" t="str">
        <f t="array" ref="AV13">IF($AQ13,MAX(IF(G3SelectionMask="x",IF(INDEX(RawDataRefData,$E13,0)&gt;0,INDEX(RawDataRefData,$E13,0)),"")),"")</f>
        <v/>
      </c>
      <c r="AW13" s="100" t="str">
        <f t="shared" si="12"/>
        <v/>
      </c>
      <c r="AX13" s="100" t="str">
        <f t="array" ref="AX13">IF($AQ13,STDEVA(IF(G3SelectionMask="x",IF(INDEX(RawDataRefData,$E13,0)&gt;0,INDEX(RawDataRefData,$E13,0)),"")),"")</f>
        <v/>
      </c>
      <c r="AY13" s="101" t="b">
        <f t="shared" si="13"/>
        <v>0</v>
      </c>
      <c r="AZ13" s="101" t="str">
        <f t="array" ref="AZ13">IF($AY13,MEDIAN(IF(G4SelectionMask="x",IF(INDEX(RawDataRefData,$E13,0)&gt;0,INDEX(RawDataRefData,$E13,0)),"")),"")</f>
        <v/>
      </c>
      <c r="BA13" s="101" t="str">
        <f t="array" ref="BA13">IF($AY13,QUARTILE(IF(G4SelectionMask="x",IF(INDEX(RawDataRefData,$E13,0)&gt;0,INDEX(RawDataRefData,$E13,0)),""),1),"")</f>
        <v/>
      </c>
      <c r="BB13" s="101" t="str">
        <f t="array" ref="BB13">IF($AY13,QUARTILE(IF(G4SelectionMask="x",IF(INDEX(RawDataRefData,$E13,0)&gt;0,INDEX(RawDataRefData,$E13,0)),""),3),"")</f>
        <v/>
      </c>
      <c r="BC13" s="101" t="str">
        <f t="array" ref="BC13">IF($AY13,MIN(IF(G4SelectionMask="x",IF(INDEX(RawDataRefData,$E13,0)&gt;0,INDEX(RawDataRefData,$E13,0)),"")),"")</f>
        <v/>
      </c>
      <c r="BD13" s="101" t="str">
        <f t="array" ref="BD13">IF($AY13,MAX(IF(G4SelectionMask="x",IF(INDEX(RawDataRefData,$E13,0)&gt;0,INDEX(RawDataRefData,$E13,0)),"")),"")</f>
        <v/>
      </c>
      <c r="BE13" s="101" t="str">
        <f t="shared" si="14"/>
        <v/>
      </c>
      <c r="BF13" s="101" t="str">
        <f t="array" ref="BF13">IF($AY13,STDEVA(IF(G4SelectionMask="x",IF(INDEX(RawDataRefData,$E13,0)&gt;0,INDEX(RawDataRefData,$E13,0)),"")),"")</f>
        <v/>
      </c>
      <c r="BG13" s="100" t="b">
        <f t="shared" si="15"/>
        <v>0</v>
      </c>
      <c r="BH13" s="100" t="str">
        <f t="array" ref="BH13">IF($BG13,MEDIAN(IF(G5SelectionMask="x",IF(INDEX(RawDataRefData,$E13,0)&gt;0,INDEX(RawDataRefData,$E13,0)),"")),"")</f>
        <v/>
      </c>
      <c r="BI13" s="100" t="str">
        <f t="array" ref="BI13">IF($BG13,QUARTILE(IF(G5SelectionMask="x",IF(INDEX(RawDataRefData,$E13,0)&gt;0,INDEX(RawDataRefData,$E13,0)),""),1),"")</f>
        <v/>
      </c>
      <c r="BJ13" s="100" t="str">
        <f t="array" ref="BJ13">IF($BG13,QUARTILE(IF(G5SelectionMask="x",IF(INDEX(RawDataRefData,$E13,0)&gt;0,INDEX(RawDataRefData,$E13,0)),""),3),"")</f>
        <v/>
      </c>
      <c r="BK13" s="100" t="str">
        <f t="array" ref="BK13">IF($BG13,MIN(IF(G5SelectionMask="x",IF(INDEX(RawDataRefData,$E13,0)&gt;0,INDEX(RawDataRefData,$E13,0)),"")),"")</f>
        <v/>
      </c>
      <c r="BL13" s="100" t="str">
        <f t="array" ref="BL13">IF($BG13,MAX(IF(G5SelectionMask="x",IF(INDEX(RawDataRefData,$E13,0)&gt;0,INDEX(RawDataRefData,$E13,0)),"")),"")</f>
        <v/>
      </c>
      <c r="BM13" s="100" t="str">
        <f t="shared" si="16"/>
        <v/>
      </c>
      <c r="BN13" s="103" t="str">
        <f t="array" ref="BN13">IF($BG13,STDEVA(IF(G5SelectionMask="x",IF(INDEX(RawDataRefData,$E13,0)&gt;0,INDEX(RawDataRefData,$E13,0)),"")),"")</f>
        <v/>
      </c>
      <c r="BO13" s="104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</row>
    <row r="14" spans="1:82" hidden="1" x14ac:dyDescent="0.2">
      <c r="A14" s="33" t="e">
        <f t="shared" ca="1" si="17"/>
        <v>#NAME?</v>
      </c>
      <c r="B14" s="206"/>
      <c r="C14" s="200"/>
      <c r="D14" s="197"/>
      <c r="E14" s="72">
        <f t="shared" si="6"/>
        <v>5</v>
      </c>
      <c r="F14" s="9" t="s">
        <v>614</v>
      </c>
      <c r="K14" s="100" t="str">
        <f t="shared" si="18"/>
        <v/>
      </c>
      <c r="L14" s="100"/>
      <c r="M14" s="100"/>
      <c r="N14" s="100"/>
      <c r="O14" s="100"/>
      <c r="P14" s="101" t="str">
        <f t="shared" si="19"/>
        <v/>
      </c>
      <c r="Q14" s="102" t="str">
        <f t="shared" si="20"/>
        <v/>
      </c>
      <c r="R14" s="102" t="str">
        <f t="shared" si="21"/>
        <v/>
      </c>
      <c r="S14" s="102" t="str">
        <f t="shared" si="22"/>
        <v/>
      </c>
      <c r="T14" s="102" t="str">
        <f t="shared" si="23"/>
        <v/>
      </c>
      <c r="U14" s="102" t="str">
        <f t="shared" si="24"/>
        <v/>
      </c>
      <c r="V14" s="102" t="str">
        <f t="shared" si="25"/>
        <v/>
      </c>
      <c r="W14" s="102" t="str">
        <f t="shared" si="26"/>
        <v/>
      </c>
      <c r="X14" s="102" t="str">
        <f t="shared" si="27"/>
        <v/>
      </c>
      <c r="Y14" s="102" t="str">
        <f t="shared" si="28"/>
        <v/>
      </c>
      <c r="Z14" s="102" t="str">
        <f t="shared" si="29"/>
        <v/>
      </c>
      <c r="AA14" s="100" t="b">
        <f t="shared" si="7"/>
        <v>0</v>
      </c>
      <c r="AB14" s="100" t="str">
        <f t="array" ref="AB14">IF($AA14,MEDIAN(IF(G1SelectionMask="x",IF(INDEX(RawDataRefData,$E14,0)&gt;0,INDEX(RawDataRefData,$E14,0)),"")),"")</f>
        <v/>
      </c>
      <c r="AC14" s="100" t="str">
        <f t="array" ref="AC14">IF($AA14,QUARTILE(IF(G1SelectionMask="x",IF(INDEX(RawDataRefData,$E14,0)&gt;0,INDEX(RawDataRefData,$E14,0)),""),1),"")</f>
        <v/>
      </c>
      <c r="AD14" s="100" t="str">
        <f t="array" ref="AD14">IF($AA14,QUARTILE(IF(G1SelectionMask="x",IF(INDEX(RawDataRefData,$E14,0)&gt;0,INDEX(RawDataRefData,$E14,0)),""),3),"")</f>
        <v/>
      </c>
      <c r="AE14" s="100" t="str">
        <f t="array" ref="AE14">IF($AA14,MIN(IF(G1SelectionMask="x",IF(INDEX(RawDataRefData,$E14,0)&gt;0,INDEX(RawDataRefData,$E14,0)),"")),"")</f>
        <v/>
      </c>
      <c r="AF14" s="100" t="str">
        <f t="array" ref="AF14">IF($AA14,MAX(IF(G1SelectionMask="x",IF(INDEX(RawDataRefData,$E14,0)&gt;0,INDEX(RawDataRefData,$E14,0)),"")),"")</f>
        <v/>
      </c>
      <c r="AG14" s="100" t="str">
        <f t="shared" si="8"/>
        <v/>
      </c>
      <c r="AH14" s="100" t="str">
        <f t="array" ref="AH14">IF($AA14,STDEVA(IF(G1SelectionMask="x",IF(INDEX(RawDataRefData,$E14,0)&gt;0,INDEX(RawDataRefData,$E14,0)),"")),"")</f>
        <v/>
      </c>
      <c r="AI14" s="101" t="b">
        <f t="shared" si="9"/>
        <v>0</v>
      </c>
      <c r="AJ14" s="101" t="str">
        <f t="array" ref="AJ14">IF($AI14,MEDIAN(IF(G2SelectionMask="x",IF(INDEX(RawDataRefData,$E14,0)&gt;0,INDEX(RawDataRefData,$E14,0)),"")),"")</f>
        <v/>
      </c>
      <c r="AK14" s="101" t="str">
        <f t="array" ref="AK14">IF($AI14,QUARTILE(IF(G2SelectionMask="x",IF(INDEX(RawDataRefData,$E14,0)&gt;0,INDEX(RawDataRefData,$E14,0)),""),1),"")</f>
        <v/>
      </c>
      <c r="AL14" s="101" t="str">
        <f t="array" ref="AL14">IF($AI14,QUARTILE(IF(G2SelectionMask="x",IF(INDEX(RawDataRefData,$E14,0)&gt;0,INDEX(RawDataRefData,$E14,0)),""),3),"")</f>
        <v/>
      </c>
      <c r="AM14" s="101" t="str">
        <f t="array" ref="AM14">IF($AI14,MIN(IF(G2SelectionMask="x",IF(INDEX(RawDataRefData,$E14,0)&gt;0,INDEX(RawDataRefData,$E14,0)),"")),"")</f>
        <v/>
      </c>
      <c r="AN14" s="101" t="str">
        <f t="array" ref="AN14">IF($AI14,MAX(IF(G2SelectionMask="x",IF(INDEX(RawDataRefData,$E14,0)&gt;0,INDEX(RawDataRefData,$E14,0)),"")),"")</f>
        <v/>
      </c>
      <c r="AO14" s="101" t="str">
        <f t="shared" si="10"/>
        <v/>
      </c>
      <c r="AP14" s="101" t="str">
        <f t="array" ref="AP14">IF($AI14,STDEVA(IF(G2SelectionMask="x",IF(INDEX(RawDataRefData,$E14,0)&gt;0,INDEX(RawDataRefData,$E14,0)),"")),"")</f>
        <v/>
      </c>
      <c r="AQ14" s="100" t="b">
        <f t="shared" si="11"/>
        <v>0</v>
      </c>
      <c r="AR14" s="100" t="str">
        <f t="array" ref="AR14">IF($AQ14,MEDIAN(IF(G3SelectionMask="x",IF(INDEX(RawDataRefData,$E14,0)&gt;0,INDEX(RawDataRefData,$E14,0)),"")),"")</f>
        <v/>
      </c>
      <c r="AS14" s="100" t="str">
        <f t="array" ref="AS14">IF($AQ14,QUARTILE(IF(G3SelectionMask="x",IF(INDEX(RawDataRefData,$E14,0)&gt;0,INDEX(RawDataRefData,$E14,0)),""),1),"")</f>
        <v/>
      </c>
      <c r="AT14" s="100" t="str">
        <f t="array" ref="AT14">IF($AQ14,QUARTILE(IF(G3SelectionMask="x",IF(INDEX(RawDataRefData,$E14,0)&gt;0,INDEX(RawDataRefData,$E14,0)),""),3),"")</f>
        <v/>
      </c>
      <c r="AU14" s="100" t="str">
        <f t="array" ref="AU14">IF($AQ14,MIN(IF(G3SelectionMask="x",IF(INDEX(RawDataRefData,$E14,0)&gt;0,INDEX(RawDataRefData,$E14,0)),"")),"")</f>
        <v/>
      </c>
      <c r="AV14" s="100" t="str">
        <f t="array" ref="AV14">IF($AQ14,MAX(IF(G3SelectionMask="x",IF(INDEX(RawDataRefData,$E14,0)&gt;0,INDEX(RawDataRefData,$E14,0)),"")),"")</f>
        <v/>
      </c>
      <c r="AW14" s="100" t="str">
        <f t="shared" si="12"/>
        <v/>
      </c>
      <c r="AX14" s="100" t="str">
        <f t="array" ref="AX14">IF($AQ14,STDEVA(IF(G3SelectionMask="x",IF(INDEX(RawDataRefData,$E14,0)&gt;0,INDEX(RawDataRefData,$E14,0)),"")),"")</f>
        <v/>
      </c>
      <c r="AY14" s="101" t="b">
        <f t="shared" si="13"/>
        <v>0</v>
      </c>
      <c r="AZ14" s="101" t="str">
        <f t="array" ref="AZ14">IF($AY14,MEDIAN(IF(G4SelectionMask="x",IF(INDEX(RawDataRefData,$E14,0)&gt;0,INDEX(RawDataRefData,$E14,0)),"")),"")</f>
        <v/>
      </c>
      <c r="BA14" s="101" t="str">
        <f t="array" ref="BA14">IF($AY14,QUARTILE(IF(G4SelectionMask="x",IF(INDEX(RawDataRefData,$E14,0)&gt;0,INDEX(RawDataRefData,$E14,0)),""),1),"")</f>
        <v/>
      </c>
      <c r="BB14" s="101" t="str">
        <f t="array" ref="BB14">IF($AY14,QUARTILE(IF(G4SelectionMask="x",IF(INDEX(RawDataRefData,$E14,0)&gt;0,INDEX(RawDataRefData,$E14,0)),""),3),"")</f>
        <v/>
      </c>
      <c r="BC14" s="101" t="str">
        <f t="array" ref="BC14">IF($AY14,MIN(IF(G4SelectionMask="x",IF(INDEX(RawDataRefData,$E14,0)&gt;0,INDEX(RawDataRefData,$E14,0)),"")),"")</f>
        <v/>
      </c>
      <c r="BD14" s="101" t="str">
        <f t="array" ref="BD14">IF($AY14,MAX(IF(G4SelectionMask="x",IF(INDEX(RawDataRefData,$E14,0)&gt;0,INDEX(RawDataRefData,$E14,0)),"")),"")</f>
        <v/>
      </c>
      <c r="BE14" s="101" t="str">
        <f t="shared" si="14"/>
        <v/>
      </c>
      <c r="BF14" s="101" t="str">
        <f t="array" ref="BF14">IF($AY14,STDEVA(IF(G4SelectionMask="x",IF(INDEX(RawDataRefData,$E14,0)&gt;0,INDEX(RawDataRefData,$E14,0)),"")),"")</f>
        <v/>
      </c>
      <c r="BG14" s="100" t="b">
        <f t="shared" si="15"/>
        <v>0</v>
      </c>
      <c r="BH14" s="100" t="str">
        <f t="array" ref="BH14">IF($BG14,MEDIAN(IF(G5SelectionMask="x",IF(INDEX(RawDataRefData,$E14,0)&gt;0,INDEX(RawDataRefData,$E14,0)),"")),"")</f>
        <v/>
      </c>
      <c r="BI14" s="100" t="str">
        <f t="array" ref="BI14">IF($BG14,QUARTILE(IF(G5SelectionMask="x",IF(INDEX(RawDataRefData,$E14,0)&gt;0,INDEX(RawDataRefData,$E14,0)),""),1),"")</f>
        <v/>
      </c>
      <c r="BJ14" s="100" t="str">
        <f t="array" ref="BJ14">IF($BG14,QUARTILE(IF(G5SelectionMask="x",IF(INDEX(RawDataRefData,$E14,0)&gt;0,INDEX(RawDataRefData,$E14,0)),""),3),"")</f>
        <v/>
      </c>
      <c r="BK14" s="100" t="str">
        <f t="array" ref="BK14">IF($BG14,MIN(IF(G5SelectionMask="x",IF(INDEX(RawDataRefData,$E14,0)&gt;0,INDEX(RawDataRefData,$E14,0)),"")),"")</f>
        <v/>
      </c>
      <c r="BL14" s="100" t="str">
        <f t="array" ref="BL14">IF($BG14,MAX(IF(G5SelectionMask="x",IF(INDEX(RawDataRefData,$E14,0)&gt;0,INDEX(RawDataRefData,$E14,0)),"")),"")</f>
        <v/>
      </c>
      <c r="BM14" s="100" t="str">
        <f t="shared" si="16"/>
        <v/>
      </c>
      <c r="BN14" s="103" t="str">
        <f t="array" ref="BN14">IF($BG14,STDEVA(IF(G5SelectionMask="x",IF(INDEX(RawDataRefData,$E14,0)&gt;0,INDEX(RawDataRefData,$E14,0)),"")),"")</f>
        <v/>
      </c>
      <c r="BO14" s="104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</row>
    <row r="15" spans="1:82" hidden="1" x14ac:dyDescent="0.2">
      <c r="A15" s="33" t="e">
        <f t="shared" ca="1" si="17"/>
        <v>#NAME?</v>
      </c>
      <c r="B15" s="206"/>
      <c r="C15" s="200"/>
      <c r="D15" s="197"/>
      <c r="E15" s="72">
        <f t="shared" si="6"/>
        <v>6</v>
      </c>
      <c r="F15" s="9" t="s">
        <v>615</v>
      </c>
      <c r="K15" s="100" t="str">
        <f t="shared" si="18"/>
        <v/>
      </c>
      <c r="L15" s="100"/>
      <c r="M15" s="100"/>
      <c r="N15" s="100"/>
      <c r="O15" s="100"/>
      <c r="P15" s="101" t="str">
        <f t="shared" si="19"/>
        <v/>
      </c>
      <c r="Q15" s="102" t="str">
        <f t="shared" si="20"/>
        <v/>
      </c>
      <c r="R15" s="102" t="str">
        <f t="shared" si="21"/>
        <v/>
      </c>
      <c r="S15" s="102" t="str">
        <f t="shared" si="22"/>
        <v/>
      </c>
      <c r="T15" s="102" t="str">
        <f t="shared" si="23"/>
        <v/>
      </c>
      <c r="U15" s="102" t="str">
        <f t="shared" si="24"/>
        <v/>
      </c>
      <c r="V15" s="102" t="str">
        <f t="shared" si="25"/>
        <v/>
      </c>
      <c r="W15" s="102" t="str">
        <f t="shared" si="26"/>
        <v/>
      </c>
      <c r="X15" s="102" t="str">
        <f t="shared" si="27"/>
        <v/>
      </c>
      <c r="Y15" s="102" t="str">
        <f t="shared" si="28"/>
        <v/>
      </c>
      <c r="Z15" s="102" t="str">
        <f t="shared" si="29"/>
        <v/>
      </c>
      <c r="AA15" s="100" t="b">
        <f t="shared" si="7"/>
        <v>0</v>
      </c>
      <c r="AB15" s="100" t="str">
        <f t="array" ref="AB15">IF($AA15,MEDIAN(IF(G1SelectionMask="x",IF(INDEX(RawDataRefData,$E15,0)&gt;0,INDEX(RawDataRefData,$E15,0)),"")),"")</f>
        <v/>
      </c>
      <c r="AC15" s="100" t="str">
        <f t="array" ref="AC15">IF($AA15,QUARTILE(IF(G1SelectionMask="x",IF(INDEX(RawDataRefData,$E15,0)&gt;0,INDEX(RawDataRefData,$E15,0)),""),1),"")</f>
        <v/>
      </c>
      <c r="AD15" s="100" t="str">
        <f t="array" ref="AD15">IF($AA15,QUARTILE(IF(G1SelectionMask="x",IF(INDEX(RawDataRefData,$E15,0)&gt;0,INDEX(RawDataRefData,$E15,0)),""),3),"")</f>
        <v/>
      </c>
      <c r="AE15" s="100" t="str">
        <f t="array" ref="AE15">IF($AA15,MIN(IF(G1SelectionMask="x",IF(INDEX(RawDataRefData,$E15,0)&gt;0,INDEX(RawDataRefData,$E15,0)),"")),"")</f>
        <v/>
      </c>
      <c r="AF15" s="100" t="str">
        <f t="array" ref="AF15">IF($AA15,MAX(IF(G1SelectionMask="x",IF(INDEX(RawDataRefData,$E15,0)&gt;0,INDEX(RawDataRefData,$E15,0)),"")),"")</f>
        <v/>
      </c>
      <c r="AG15" s="100" t="str">
        <f t="shared" si="8"/>
        <v/>
      </c>
      <c r="AH15" s="100" t="str">
        <f t="array" ref="AH15">IF($AA15,STDEVA(IF(G1SelectionMask="x",IF(INDEX(RawDataRefData,$E15,0)&gt;0,INDEX(RawDataRefData,$E15,0)),"")),"")</f>
        <v/>
      </c>
      <c r="AI15" s="101" t="b">
        <f t="shared" si="9"/>
        <v>0</v>
      </c>
      <c r="AJ15" s="101" t="str">
        <f t="array" ref="AJ15">IF($AI15,MEDIAN(IF(G2SelectionMask="x",IF(INDEX(RawDataRefData,$E15,0)&gt;0,INDEX(RawDataRefData,$E15,0)),"")),"")</f>
        <v/>
      </c>
      <c r="AK15" s="101" t="str">
        <f t="array" ref="AK15">IF($AI15,QUARTILE(IF(G2SelectionMask="x",IF(INDEX(RawDataRefData,$E15,0)&gt;0,INDEX(RawDataRefData,$E15,0)),""),1),"")</f>
        <v/>
      </c>
      <c r="AL15" s="101" t="str">
        <f t="array" ref="AL15">IF($AI15,QUARTILE(IF(G2SelectionMask="x",IF(INDEX(RawDataRefData,$E15,0)&gt;0,INDEX(RawDataRefData,$E15,0)),""),3),"")</f>
        <v/>
      </c>
      <c r="AM15" s="101" t="str">
        <f t="array" ref="AM15">IF($AI15,MIN(IF(G2SelectionMask="x",IF(INDEX(RawDataRefData,$E15,0)&gt;0,INDEX(RawDataRefData,$E15,0)),"")),"")</f>
        <v/>
      </c>
      <c r="AN15" s="101" t="str">
        <f t="array" ref="AN15">IF($AI15,MAX(IF(G2SelectionMask="x",IF(INDEX(RawDataRefData,$E15,0)&gt;0,INDEX(RawDataRefData,$E15,0)),"")),"")</f>
        <v/>
      </c>
      <c r="AO15" s="101" t="str">
        <f t="shared" si="10"/>
        <v/>
      </c>
      <c r="AP15" s="101" t="str">
        <f t="array" ref="AP15">IF($AI15,STDEVA(IF(G2SelectionMask="x",IF(INDEX(RawDataRefData,$E15,0)&gt;0,INDEX(RawDataRefData,$E15,0)),"")),"")</f>
        <v/>
      </c>
      <c r="AQ15" s="100" t="b">
        <f t="shared" si="11"/>
        <v>0</v>
      </c>
      <c r="AR15" s="100" t="str">
        <f t="array" ref="AR15">IF($AQ15,MEDIAN(IF(G3SelectionMask="x",IF(INDEX(RawDataRefData,$E15,0)&gt;0,INDEX(RawDataRefData,$E15,0)),"")),"")</f>
        <v/>
      </c>
      <c r="AS15" s="100" t="str">
        <f t="array" ref="AS15">IF($AQ15,QUARTILE(IF(G3SelectionMask="x",IF(INDEX(RawDataRefData,$E15,0)&gt;0,INDEX(RawDataRefData,$E15,0)),""),1),"")</f>
        <v/>
      </c>
      <c r="AT15" s="100" t="str">
        <f t="array" ref="AT15">IF($AQ15,QUARTILE(IF(G3SelectionMask="x",IF(INDEX(RawDataRefData,$E15,0)&gt;0,INDEX(RawDataRefData,$E15,0)),""),3),"")</f>
        <v/>
      </c>
      <c r="AU15" s="100" t="str">
        <f t="array" ref="AU15">IF($AQ15,MIN(IF(G3SelectionMask="x",IF(INDEX(RawDataRefData,$E15,0)&gt;0,INDEX(RawDataRefData,$E15,0)),"")),"")</f>
        <v/>
      </c>
      <c r="AV15" s="100" t="str">
        <f t="array" ref="AV15">IF($AQ15,MAX(IF(G3SelectionMask="x",IF(INDEX(RawDataRefData,$E15,0)&gt;0,INDEX(RawDataRefData,$E15,0)),"")),"")</f>
        <v/>
      </c>
      <c r="AW15" s="100" t="str">
        <f t="shared" si="12"/>
        <v/>
      </c>
      <c r="AX15" s="100" t="str">
        <f t="array" ref="AX15">IF($AQ15,STDEVA(IF(G3SelectionMask="x",IF(INDEX(RawDataRefData,$E15,0)&gt;0,INDEX(RawDataRefData,$E15,0)),"")),"")</f>
        <v/>
      </c>
      <c r="AY15" s="101" t="b">
        <f t="shared" si="13"/>
        <v>0</v>
      </c>
      <c r="AZ15" s="101" t="str">
        <f t="array" ref="AZ15">IF($AY15,MEDIAN(IF(G4SelectionMask="x",IF(INDEX(RawDataRefData,$E15,0)&gt;0,INDEX(RawDataRefData,$E15,0)),"")),"")</f>
        <v/>
      </c>
      <c r="BA15" s="101" t="str">
        <f t="array" ref="BA15">IF($AY15,QUARTILE(IF(G4SelectionMask="x",IF(INDEX(RawDataRefData,$E15,0)&gt;0,INDEX(RawDataRefData,$E15,0)),""),1),"")</f>
        <v/>
      </c>
      <c r="BB15" s="101" t="str">
        <f t="array" ref="BB15">IF($AY15,QUARTILE(IF(G4SelectionMask="x",IF(INDEX(RawDataRefData,$E15,0)&gt;0,INDEX(RawDataRefData,$E15,0)),""),3),"")</f>
        <v/>
      </c>
      <c r="BC15" s="101" t="str">
        <f t="array" ref="BC15">IF($AY15,MIN(IF(G4SelectionMask="x",IF(INDEX(RawDataRefData,$E15,0)&gt;0,INDEX(RawDataRefData,$E15,0)),"")),"")</f>
        <v/>
      </c>
      <c r="BD15" s="101" t="str">
        <f t="array" ref="BD15">IF($AY15,MAX(IF(G4SelectionMask="x",IF(INDEX(RawDataRefData,$E15,0)&gt;0,INDEX(RawDataRefData,$E15,0)),"")),"")</f>
        <v/>
      </c>
      <c r="BE15" s="101" t="str">
        <f t="shared" si="14"/>
        <v/>
      </c>
      <c r="BF15" s="101" t="str">
        <f t="array" ref="BF15">IF($AY15,STDEVA(IF(G4SelectionMask="x",IF(INDEX(RawDataRefData,$E15,0)&gt;0,INDEX(RawDataRefData,$E15,0)),"")),"")</f>
        <v/>
      </c>
      <c r="BG15" s="100" t="b">
        <f t="shared" si="15"/>
        <v>0</v>
      </c>
      <c r="BH15" s="100" t="str">
        <f t="array" ref="BH15">IF($BG15,MEDIAN(IF(G5SelectionMask="x",IF(INDEX(RawDataRefData,$E15,0)&gt;0,INDEX(RawDataRefData,$E15,0)),"")),"")</f>
        <v/>
      </c>
      <c r="BI15" s="100" t="str">
        <f t="array" ref="BI15">IF($BG15,QUARTILE(IF(G5SelectionMask="x",IF(INDEX(RawDataRefData,$E15,0)&gt;0,INDEX(RawDataRefData,$E15,0)),""),1),"")</f>
        <v/>
      </c>
      <c r="BJ15" s="100" t="str">
        <f t="array" ref="BJ15">IF($BG15,QUARTILE(IF(G5SelectionMask="x",IF(INDEX(RawDataRefData,$E15,0)&gt;0,INDEX(RawDataRefData,$E15,0)),""),3),"")</f>
        <v/>
      </c>
      <c r="BK15" s="100" t="str">
        <f t="array" ref="BK15">IF($BG15,MIN(IF(G5SelectionMask="x",IF(INDEX(RawDataRefData,$E15,0)&gt;0,INDEX(RawDataRefData,$E15,0)),"")),"")</f>
        <v/>
      </c>
      <c r="BL15" s="100" t="str">
        <f t="array" ref="BL15">IF($BG15,MAX(IF(G5SelectionMask="x",IF(INDEX(RawDataRefData,$E15,0)&gt;0,INDEX(RawDataRefData,$E15,0)),"")),"")</f>
        <v/>
      </c>
      <c r="BM15" s="100" t="str">
        <f t="shared" si="16"/>
        <v/>
      </c>
      <c r="BN15" s="103" t="str">
        <f t="array" ref="BN15">IF($BG15,STDEVA(IF(G5SelectionMask="x",IF(INDEX(RawDataRefData,$E15,0)&gt;0,INDEX(RawDataRefData,$E15,0)),"")),"")</f>
        <v/>
      </c>
      <c r="BO15" s="104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</row>
    <row r="16" spans="1:82" hidden="1" x14ac:dyDescent="0.2">
      <c r="A16" s="33" t="e">
        <f t="shared" ca="1" si="17"/>
        <v>#NAME?</v>
      </c>
      <c r="B16" s="206"/>
      <c r="C16" s="200"/>
      <c r="D16" s="197"/>
      <c r="E16" s="72">
        <f t="shared" si="6"/>
        <v>7</v>
      </c>
      <c r="F16" s="9" t="s">
        <v>616</v>
      </c>
      <c r="K16" s="100" t="str">
        <f t="shared" si="18"/>
        <v/>
      </c>
      <c r="L16" s="100"/>
      <c r="M16" s="100"/>
      <c r="N16" s="100"/>
      <c r="O16" s="100"/>
      <c r="P16" s="101" t="str">
        <f t="shared" si="19"/>
        <v/>
      </c>
      <c r="Q16" s="102" t="str">
        <f t="shared" si="20"/>
        <v/>
      </c>
      <c r="R16" s="102" t="str">
        <f t="shared" si="21"/>
        <v/>
      </c>
      <c r="S16" s="102" t="str">
        <f t="shared" si="22"/>
        <v/>
      </c>
      <c r="T16" s="102" t="str">
        <f t="shared" si="23"/>
        <v/>
      </c>
      <c r="U16" s="102" t="str">
        <f t="shared" si="24"/>
        <v/>
      </c>
      <c r="V16" s="102" t="str">
        <f t="shared" si="25"/>
        <v/>
      </c>
      <c r="W16" s="102" t="str">
        <f t="shared" si="26"/>
        <v/>
      </c>
      <c r="X16" s="102" t="str">
        <f t="shared" si="27"/>
        <v/>
      </c>
      <c r="Y16" s="102" t="str">
        <f t="shared" si="28"/>
        <v/>
      </c>
      <c r="Z16" s="102" t="str">
        <f t="shared" si="29"/>
        <v/>
      </c>
      <c r="AA16" s="100" t="b">
        <f t="shared" si="7"/>
        <v>0</v>
      </c>
      <c r="AB16" s="100" t="str">
        <f t="array" ref="AB16">IF($AA16,MEDIAN(IF(G1SelectionMask="x",IF(INDEX(RawDataRefData,$E16,0)&gt;0,INDEX(RawDataRefData,$E16,0)),"")),"")</f>
        <v/>
      </c>
      <c r="AC16" s="100" t="str">
        <f t="array" ref="AC16">IF($AA16,QUARTILE(IF(G1SelectionMask="x",IF(INDEX(RawDataRefData,$E16,0)&gt;0,INDEX(RawDataRefData,$E16,0)),""),1),"")</f>
        <v/>
      </c>
      <c r="AD16" s="100" t="str">
        <f t="array" ref="AD16">IF($AA16,QUARTILE(IF(G1SelectionMask="x",IF(INDEX(RawDataRefData,$E16,0)&gt;0,INDEX(RawDataRefData,$E16,0)),""),3),"")</f>
        <v/>
      </c>
      <c r="AE16" s="100" t="str">
        <f t="array" ref="AE16">IF($AA16,MIN(IF(G1SelectionMask="x",IF(INDEX(RawDataRefData,$E16,0)&gt;0,INDEX(RawDataRefData,$E16,0)),"")),"")</f>
        <v/>
      </c>
      <c r="AF16" s="100" t="str">
        <f t="array" ref="AF16">IF($AA16,MAX(IF(G1SelectionMask="x",IF(INDEX(RawDataRefData,$E16,0)&gt;0,INDEX(RawDataRefData,$E16,0)),"")),"")</f>
        <v/>
      </c>
      <c r="AG16" s="100" t="str">
        <f t="shared" si="8"/>
        <v/>
      </c>
      <c r="AH16" s="100" t="str">
        <f t="array" ref="AH16">IF($AA16,STDEVA(IF(G1SelectionMask="x",IF(INDEX(RawDataRefData,$E16,0)&gt;0,INDEX(RawDataRefData,$E16,0)),"")),"")</f>
        <v/>
      </c>
      <c r="AI16" s="101" t="b">
        <f t="shared" si="9"/>
        <v>0</v>
      </c>
      <c r="AJ16" s="101" t="str">
        <f t="array" ref="AJ16">IF($AI16,MEDIAN(IF(G2SelectionMask="x",IF(INDEX(RawDataRefData,$E16,0)&gt;0,INDEX(RawDataRefData,$E16,0)),"")),"")</f>
        <v/>
      </c>
      <c r="AK16" s="101" t="str">
        <f t="array" ref="AK16">IF($AI16,QUARTILE(IF(G2SelectionMask="x",IF(INDEX(RawDataRefData,$E16,0)&gt;0,INDEX(RawDataRefData,$E16,0)),""),1),"")</f>
        <v/>
      </c>
      <c r="AL16" s="101" t="str">
        <f t="array" ref="AL16">IF($AI16,QUARTILE(IF(G2SelectionMask="x",IF(INDEX(RawDataRefData,$E16,0)&gt;0,INDEX(RawDataRefData,$E16,0)),""),3),"")</f>
        <v/>
      </c>
      <c r="AM16" s="101" t="str">
        <f t="array" ref="AM16">IF($AI16,MIN(IF(G2SelectionMask="x",IF(INDEX(RawDataRefData,$E16,0)&gt;0,INDEX(RawDataRefData,$E16,0)),"")),"")</f>
        <v/>
      </c>
      <c r="AN16" s="101" t="str">
        <f t="array" ref="AN16">IF($AI16,MAX(IF(G2SelectionMask="x",IF(INDEX(RawDataRefData,$E16,0)&gt;0,INDEX(RawDataRefData,$E16,0)),"")),"")</f>
        <v/>
      </c>
      <c r="AO16" s="101" t="str">
        <f t="shared" si="10"/>
        <v/>
      </c>
      <c r="AP16" s="101" t="str">
        <f t="array" ref="AP16">IF($AI16,STDEVA(IF(G2SelectionMask="x",IF(INDEX(RawDataRefData,$E16,0)&gt;0,INDEX(RawDataRefData,$E16,0)),"")),"")</f>
        <v/>
      </c>
      <c r="AQ16" s="100" t="b">
        <f t="shared" si="11"/>
        <v>0</v>
      </c>
      <c r="AR16" s="100" t="str">
        <f t="array" ref="AR16">IF($AQ16,MEDIAN(IF(G3SelectionMask="x",IF(INDEX(RawDataRefData,$E16,0)&gt;0,INDEX(RawDataRefData,$E16,0)),"")),"")</f>
        <v/>
      </c>
      <c r="AS16" s="100" t="str">
        <f t="array" ref="AS16">IF($AQ16,QUARTILE(IF(G3SelectionMask="x",IF(INDEX(RawDataRefData,$E16,0)&gt;0,INDEX(RawDataRefData,$E16,0)),""),1),"")</f>
        <v/>
      </c>
      <c r="AT16" s="100" t="str">
        <f t="array" ref="AT16">IF($AQ16,QUARTILE(IF(G3SelectionMask="x",IF(INDEX(RawDataRefData,$E16,0)&gt;0,INDEX(RawDataRefData,$E16,0)),""),3),"")</f>
        <v/>
      </c>
      <c r="AU16" s="100" t="str">
        <f t="array" ref="AU16">IF($AQ16,MIN(IF(G3SelectionMask="x",IF(INDEX(RawDataRefData,$E16,0)&gt;0,INDEX(RawDataRefData,$E16,0)),"")),"")</f>
        <v/>
      </c>
      <c r="AV16" s="100" t="str">
        <f t="array" ref="AV16">IF($AQ16,MAX(IF(G3SelectionMask="x",IF(INDEX(RawDataRefData,$E16,0)&gt;0,INDEX(RawDataRefData,$E16,0)),"")),"")</f>
        <v/>
      </c>
      <c r="AW16" s="100" t="str">
        <f t="shared" si="12"/>
        <v/>
      </c>
      <c r="AX16" s="100" t="str">
        <f t="array" ref="AX16">IF($AQ16,STDEVA(IF(G3SelectionMask="x",IF(INDEX(RawDataRefData,$E16,0)&gt;0,INDEX(RawDataRefData,$E16,0)),"")),"")</f>
        <v/>
      </c>
      <c r="AY16" s="101" t="b">
        <f t="shared" si="13"/>
        <v>0</v>
      </c>
      <c r="AZ16" s="101" t="str">
        <f t="array" ref="AZ16">IF($AY16,MEDIAN(IF(G4SelectionMask="x",IF(INDEX(RawDataRefData,$E16,0)&gt;0,INDEX(RawDataRefData,$E16,0)),"")),"")</f>
        <v/>
      </c>
      <c r="BA16" s="101" t="str">
        <f t="array" ref="BA16">IF($AY16,QUARTILE(IF(G4SelectionMask="x",IF(INDEX(RawDataRefData,$E16,0)&gt;0,INDEX(RawDataRefData,$E16,0)),""),1),"")</f>
        <v/>
      </c>
      <c r="BB16" s="101" t="str">
        <f t="array" ref="BB16">IF($AY16,QUARTILE(IF(G4SelectionMask="x",IF(INDEX(RawDataRefData,$E16,0)&gt;0,INDEX(RawDataRefData,$E16,0)),""),3),"")</f>
        <v/>
      </c>
      <c r="BC16" s="101" t="str">
        <f t="array" ref="BC16">IF($AY16,MIN(IF(G4SelectionMask="x",IF(INDEX(RawDataRefData,$E16,0)&gt;0,INDEX(RawDataRefData,$E16,0)),"")),"")</f>
        <v/>
      </c>
      <c r="BD16" s="101" t="str">
        <f t="array" ref="BD16">IF($AY16,MAX(IF(G4SelectionMask="x",IF(INDEX(RawDataRefData,$E16,0)&gt;0,INDEX(RawDataRefData,$E16,0)),"")),"")</f>
        <v/>
      </c>
      <c r="BE16" s="101" t="str">
        <f t="shared" si="14"/>
        <v/>
      </c>
      <c r="BF16" s="101" t="str">
        <f t="array" ref="BF16">IF($AY16,STDEVA(IF(G4SelectionMask="x",IF(INDEX(RawDataRefData,$E16,0)&gt;0,INDEX(RawDataRefData,$E16,0)),"")),"")</f>
        <v/>
      </c>
      <c r="BG16" s="100" t="b">
        <f t="shared" si="15"/>
        <v>0</v>
      </c>
      <c r="BH16" s="100" t="str">
        <f t="array" ref="BH16">IF($BG16,MEDIAN(IF(G5SelectionMask="x",IF(INDEX(RawDataRefData,$E16,0)&gt;0,INDEX(RawDataRefData,$E16,0)),"")),"")</f>
        <v/>
      </c>
      <c r="BI16" s="100" t="str">
        <f t="array" ref="BI16">IF($BG16,QUARTILE(IF(G5SelectionMask="x",IF(INDEX(RawDataRefData,$E16,0)&gt;0,INDEX(RawDataRefData,$E16,0)),""),1),"")</f>
        <v/>
      </c>
      <c r="BJ16" s="100" t="str">
        <f t="array" ref="BJ16">IF($BG16,QUARTILE(IF(G5SelectionMask="x",IF(INDEX(RawDataRefData,$E16,0)&gt;0,INDEX(RawDataRefData,$E16,0)),""),3),"")</f>
        <v/>
      </c>
      <c r="BK16" s="100" t="str">
        <f t="array" ref="BK16">IF($BG16,MIN(IF(G5SelectionMask="x",IF(INDEX(RawDataRefData,$E16,0)&gt;0,INDEX(RawDataRefData,$E16,0)),"")),"")</f>
        <v/>
      </c>
      <c r="BL16" s="100" t="str">
        <f t="array" ref="BL16">IF($BG16,MAX(IF(G5SelectionMask="x",IF(INDEX(RawDataRefData,$E16,0)&gt;0,INDEX(RawDataRefData,$E16,0)),"")),"")</f>
        <v/>
      </c>
      <c r="BM16" s="100" t="str">
        <f t="shared" si="16"/>
        <v/>
      </c>
      <c r="BN16" s="103" t="str">
        <f t="array" ref="BN16">IF($BG16,STDEVA(IF(G5SelectionMask="x",IF(INDEX(RawDataRefData,$E16,0)&gt;0,INDEX(RawDataRefData,$E16,0)),"")),"")</f>
        <v/>
      </c>
      <c r="BO16" s="104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</row>
    <row r="17" spans="1:82" hidden="1" x14ac:dyDescent="0.2">
      <c r="A17" s="33" t="e">
        <f t="shared" ca="1" si="17"/>
        <v>#NAME?</v>
      </c>
      <c r="B17" s="206"/>
      <c r="C17" s="200"/>
      <c r="D17" s="197"/>
      <c r="E17" s="72">
        <f t="shared" si="6"/>
        <v>8</v>
      </c>
      <c r="F17" s="9" t="s">
        <v>617</v>
      </c>
      <c r="K17" s="100" t="str">
        <f t="shared" si="18"/>
        <v/>
      </c>
      <c r="L17" s="100"/>
      <c r="M17" s="100"/>
      <c r="N17" s="100"/>
      <c r="O17" s="100"/>
      <c r="P17" s="101" t="str">
        <f t="shared" si="19"/>
        <v/>
      </c>
      <c r="Q17" s="102" t="str">
        <f t="shared" si="20"/>
        <v/>
      </c>
      <c r="R17" s="102" t="str">
        <f t="shared" si="21"/>
        <v/>
      </c>
      <c r="S17" s="102" t="str">
        <f t="shared" si="22"/>
        <v/>
      </c>
      <c r="T17" s="102" t="str">
        <f t="shared" si="23"/>
        <v/>
      </c>
      <c r="U17" s="102" t="str">
        <f t="shared" si="24"/>
        <v/>
      </c>
      <c r="V17" s="102" t="str">
        <f t="shared" si="25"/>
        <v/>
      </c>
      <c r="W17" s="102" t="str">
        <f t="shared" si="26"/>
        <v/>
      </c>
      <c r="X17" s="102" t="str">
        <f t="shared" si="27"/>
        <v/>
      </c>
      <c r="Y17" s="102" t="str">
        <f t="shared" si="28"/>
        <v/>
      </c>
      <c r="Z17" s="102" t="str">
        <f t="shared" si="29"/>
        <v/>
      </c>
      <c r="AA17" s="100" t="b">
        <f t="shared" si="7"/>
        <v>0</v>
      </c>
      <c r="AB17" s="100" t="str">
        <f t="array" ref="AB17">IF($AA17,MEDIAN(IF(G1SelectionMask="x",IF(INDEX(RawDataRefData,$E17,0)&gt;0,INDEX(RawDataRefData,$E17,0)),"")),"")</f>
        <v/>
      </c>
      <c r="AC17" s="100" t="str">
        <f t="array" ref="AC17">IF($AA17,QUARTILE(IF(G1SelectionMask="x",IF(INDEX(RawDataRefData,$E17,0)&gt;0,INDEX(RawDataRefData,$E17,0)),""),1),"")</f>
        <v/>
      </c>
      <c r="AD17" s="100" t="str">
        <f t="array" ref="AD17">IF($AA17,QUARTILE(IF(G1SelectionMask="x",IF(INDEX(RawDataRefData,$E17,0)&gt;0,INDEX(RawDataRefData,$E17,0)),""),3),"")</f>
        <v/>
      </c>
      <c r="AE17" s="100" t="str">
        <f t="array" ref="AE17">IF($AA17,MIN(IF(G1SelectionMask="x",IF(INDEX(RawDataRefData,$E17,0)&gt;0,INDEX(RawDataRefData,$E17,0)),"")),"")</f>
        <v/>
      </c>
      <c r="AF17" s="100" t="str">
        <f t="array" ref="AF17">IF($AA17,MAX(IF(G1SelectionMask="x",IF(INDEX(RawDataRefData,$E17,0)&gt;0,INDEX(RawDataRefData,$E17,0)),"")),"")</f>
        <v/>
      </c>
      <c r="AG17" s="100" t="str">
        <f t="shared" si="8"/>
        <v/>
      </c>
      <c r="AH17" s="100" t="str">
        <f t="array" ref="AH17">IF($AA17,STDEVA(IF(G1SelectionMask="x",IF(INDEX(RawDataRefData,$E17,0)&gt;0,INDEX(RawDataRefData,$E17,0)),"")),"")</f>
        <v/>
      </c>
      <c r="AI17" s="101" t="b">
        <f t="shared" si="9"/>
        <v>0</v>
      </c>
      <c r="AJ17" s="101" t="str">
        <f t="array" ref="AJ17">IF($AI17,MEDIAN(IF(G2SelectionMask="x",IF(INDEX(RawDataRefData,$E17,0)&gt;0,INDEX(RawDataRefData,$E17,0)),"")),"")</f>
        <v/>
      </c>
      <c r="AK17" s="101" t="str">
        <f t="array" ref="AK17">IF($AI17,QUARTILE(IF(G2SelectionMask="x",IF(INDEX(RawDataRefData,$E17,0)&gt;0,INDEX(RawDataRefData,$E17,0)),""),1),"")</f>
        <v/>
      </c>
      <c r="AL17" s="101" t="str">
        <f t="array" ref="AL17">IF($AI17,QUARTILE(IF(G2SelectionMask="x",IF(INDEX(RawDataRefData,$E17,0)&gt;0,INDEX(RawDataRefData,$E17,0)),""),3),"")</f>
        <v/>
      </c>
      <c r="AM17" s="101" t="str">
        <f t="array" ref="AM17">IF($AI17,MIN(IF(G2SelectionMask="x",IF(INDEX(RawDataRefData,$E17,0)&gt;0,INDEX(RawDataRefData,$E17,0)),"")),"")</f>
        <v/>
      </c>
      <c r="AN17" s="101" t="str">
        <f t="array" ref="AN17">IF($AI17,MAX(IF(G2SelectionMask="x",IF(INDEX(RawDataRefData,$E17,0)&gt;0,INDEX(RawDataRefData,$E17,0)),"")),"")</f>
        <v/>
      </c>
      <c r="AO17" s="101" t="str">
        <f t="shared" si="10"/>
        <v/>
      </c>
      <c r="AP17" s="101" t="str">
        <f t="array" ref="AP17">IF($AI17,STDEVA(IF(G2SelectionMask="x",IF(INDEX(RawDataRefData,$E17,0)&gt;0,INDEX(RawDataRefData,$E17,0)),"")),"")</f>
        <v/>
      </c>
      <c r="AQ17" s="100" t="b">
        <f t="shared" si="11"/>
        <v>0</v>
      </c>
      <c r="AR17" s="100" t="str">
        <f t="array" ref="AR17">IF($AQ17,MEDIAN(IF(G3SelectionMask="x",IF(INDEX(RawDataRefData,$E17,0)&gt;0,INDEX(RawDataRefData,$E17,0)),"")),"")</f>
        <v/>
      </c>
      <c r="AS17" s="100" t="str">
        <f t="array" ref="AS17">IF($AQ17,QUARTILE(IF(G3SelectionMask="x",IF(INDEX(RawDataRefData,$E17,0)&gt;0,INDEX(RawDataRefData,$E17,0)),""),1),"")</f>
        <v/>
      </c>
      <c r="AT17" s="100" t="str">
        <f t="array" ref="AT17">IF($AQ17,QUARTILE(IF(G3SelectionMask="x",IF(INDEX(RawDataRefData,$E17,0)&gt;0,INDEX(RawDataRefData,$E17,0)),""),3),"")</f>
        <v/>
      </c>
      <c r="AU17" s="100" t="str">
        <f t="array" ref="AU17">IF($AQ17,MIN(IF(G3SelectionMask="x",IF(INDEX(RawDataRefData,$E17,0)&gt;0,INDEX(RawDataRefData,$E17,0)),"")),"")</f>
        <v/>
      </c>
      <c r="AV17" s="100" t="str">
        <f t="array" ref="AV17">IF($AQ17,MAX(IF(G3SelectionMask="x",IF(INDEX(RawDataRefData,$E17,0)&gt;0,INDEX(RawDataRefData,$E17,0)),"")),"")</f>
        <v/>
      </c>
      <c r="AW17" s="100" t="str">
        <f t="shared" si="12"/>
        <v/>
      </c>
      <c r="AX17" s="100" t="str">
        <f t="array" ref="AX17">IF($AQ17,STDEVA(IF(G3SelectionMask="x",IF(INDEX(RawDataRefData,$E17,0)&gt;0,INDEX(RawDataRefData,$E17,0)),"")),"")</f>
        <v/>
      </c>
      <c r="AY17" s="101" t="b">
        <f t="shared" si="13"/>
        <v>0</v>
      </c>
      <c r="AZ17" s="101" t="str">
        <f t="array" ref="AZ17">IF($AY17,MEDIAN(IF(G4SelectionMask="x",IF(INDEX(RawDataRefData,$E17,0)&gt;0,INDEX(RawDataRefData,$E17,0)),"")),"")</f>
        <v/>
      </c>
      <c r="BA17" s="101" t="str">
        <f t="array" ref="BA17">IF($AY17,QUARTILE(IF(G4SelectionMask="x",IF(INDEX(RawDataRefData,$E17,0)&gt;0,INDEX(RawDataRefData,$E17,0)),""),1),"")</f>
        <v/>
      </c>
      <c r="BB17" s="101" t="str">
        <f t="array" ref="BB17">IF($AY17,QUARTILE(IF(G4SelectionMask="x",IF(INDEX(RawDataRefData,$E17,0)&gt;0,INDEX(RawDataRefData,$E17,0)),""),3),"")</f>
        <v/>
      </c>
      <c r="BC17" s="101" t="str">
        <f t="array" ref="BC17">IF($AY17,MIN(IF(G4SelectionMask="x",IF(INDEX(RawDataRefData,$E17,0)&gt;0,INDEX(RawDataRefData,$E17,0)),"")),"")</f>
        <v/>
      </c>
      <c r="BD17" s="101" t="str">
        <f t="array" ref="BD17">IF($AY17,MAX(IF(G4SelectionMask="x",IF(INDEX(RawDataRefData,$E17,0)&gt;0,INDEX(RawDataRefData,$E17,0)),"")),"")</f>
        <v/>
      </c>
      <c r="BE17" s="101" t="str">
        <f t="shared" si="14"/>
        <v/>
      </c>
      <c r="BF17" s="101" t="str">
        <f t="array" ref="BF17">IF($AY17,STDEVA(IF(G4SelectionMask="x",IF(INDEX(RawDataRefData,$E17,0)&gt;0,INDEX(RawDataRefData,$E17,0)),"")),"")</f>
        <v/>
      </c>
      <c r="BG17" s="100" t="b">
        <f t="shared" si="15"/>
        <v>0</v>
      </c>
      <c r="BH17" s="100" t="str">
        <f t="array" ref="BH17">IF($BG17,MEDIAN(IF(G5SelectionMask="x",IF(INDEX(RawDataRefData,$E17,0)&gt;0,INDEX(RawDataRefData,$E17,0)),"")),"")</f>
        <v/>
      </c>
      <c r="BI17" s="100" t="str">
        <f t="array" ref="BI17">IF($BG17,QUARTILE(IF(G5SelectionMask="x",IF(INDEX(RawDataRefData,$E17,0)&gt;0,INDEX(RawDataRefData,$E17,0)),""),1),"")</f>
        <v/>
      </c>
      <c r="BJ17" s="100" t="str">
        <f t="array" ref="BJ17">IF($BG17,QUARTILE(IF(G5SelectionMask="x",IF(INDEX(RawDataRefData,$E17,0)&gt;0,INDEX(RawDataRefData,$E17,0)),""),3),"")</f>
        <v/>
      </c>
      <c r="BK17" s="100" t="str">
        <f t="array" ref="BK17">IF($BG17,MIN(IF(G5SelectionMask="x",IF(INDEX(RawDataRefData,$E17,0)&gt;0,INDEX(RawDataRefData,$E17,0)),"")),"")</f>
        <v/>
      </c>
      <c r="BL17" s="100" t="str">
        <f t="array" ref="BL17">IF($BG17,MAX(IF(G5SelectionMask="x",IF(INDEX(RawDataRefData,$E17,0)&gt;0,INDEX(RawDataRefData,$E17,0)),"")),"")</f>
        <v/>
      </c>
      <c r="BM17" s="100" t="str">
        <f t="shared" si="16"/>
        <v/>
      </c>
      <c r="BN17" s="103" t="str">
        <f t="array" ref="BN17">IF($BG17,STDEVA(IF(G5SelectionMask="x",IF(INDEX(RawDataRefData,$E17,0)&gt;0,INDEX(RawDataRefData,$E17,0)),"")),"")</f>
        <v/>
      </c>
      <c r="BO17" s="104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</row>
    <row r="18" spans="1:82" ht="13.5" hidden="1" thickBot="1" x14ac:dyDescent="0.25">
      <c r="A18" s="33" t="e">
        <f t="shared" ca="1" si="17"/>
        <v>#NAME?</v>
      </c>
      <c r="B18" s="206"/>
      <c r="C18" s="200"/>
      <c r="D18" s="197"/>
      <c r="E18" s="72">
        <f t="shared" si="6"/>
        <v>9</v>
      </c>
      <c r="F18" s="9" t="s">
        <v>618</v>
      </c>
      <c r="K18" s="100" t="str">
        <f t="shared" si="18"/>
        <v/>
      </c>
      <c r="L18" s="100"/>
      <c r="M18" s="100"/>
      <c r="N18" s="100"/>
      <c r="O18" s="100"/>
      <c r="P18" s="101" t="str">
        <f t="shared" si="19"/>
        <v/>
      </c>
      <c r="Q18" s="102" t="str">
        <f t="shared" si="20"/>
        <v/>
      </c>
      <c r="R18" s="102" t="str">
        <f t="shared" si="21"/>
        <v/>
      </c>
      <c r="S18" s="102" t="str">
        <f t="shared" si="22"/>
        <v/>
      </c>
      <c r="T18" s="102" t="str">
        <f t="shared" si="23"/>
        <v/>
      </c>
      <c r="U18" s="102" t="str">
        <f t="shared" si="24"/>
        <v/>
      </c>
      <c r="V18" s="102" t="str">
        <f t="shared" si="25"/>
        <v/>
      </c>
      <c r="W18" s="102" t="str">
        <f t="shared" si="26"/>
        <v/>
      </c>
      <c r="X18" s="102" t="str">
        <f t="shared" si="27"/>
        <v/>
      </c>
      <c r="Y18" s="102" t="str">
        <f t="shared" si="28"/>
        <v/>
      </c>
      <c r="Z18" s="102" t="str">
        <f t="shared" si="29"/>
        <v/>
      </c>
      <c r="AA18" s="100" t="b">
        <f t="shared" si="7"/>
        <v>0</v>
      </c>
      <c r="AB18" s="100" t="str">
        <f t="array" ref="AB18">IF($AA18,MEDIAN(IF(G1SelectionMask="x",IF(INDEX(RawDataRefData,$E18,0)&gt;0,INDEX(RawDataRefData,$E18,0)),"")),"")</f>
        <v/>
      </c>
      <c r="AC18" s="100" t="str">
        <f t="array" ref="AC18">IF($AA18,QUARTILE(IF(G1SelectionMask="x",IF(INDEX(RawDataRefData,$E18,0)&gt;0,INDEX(RawDataRefData,$E18,0)),""),1),"")</f>
        <v/>
      </c>
      <c r="AD18" s="100" t="str">
        <f t="array" ref="AD18">IF($AA18,QUARTILE(IF(G1SelectionMask="x",IF(INDEX(RawDataRefData,$E18,0)&gt;0,INDEX(RawDataRefData,$E18,0)),""),3),"")</f>
        <v/>
      </c>
      <c r="AE18" s="100" t="str">
        <f t="array" ref="AE18">IF($AA18,MIN(IF(G1SelectionMask="x",IF(INDEX(RawDataRefData,$E18,0)&gt;0,INDEX(RawDataRefData,$E18,0)),"")),"")</f>
        <v/>
      </c>
      <c r="AF18" s="100" t="str">
        <f t="array" ref="AF18">IF($AA18,MAX(IF(G1SelectionMask="x",IF(INDEX(RawDataRefData,$E18,0)&gt;0,INDEX(RawDataRefData,$E18,0)),"")),"")</f>
        <v/>
      </c>
      <c r="AG18" s="100" t="str">
        <f t="shared" si="8"/>
        <v/>
      </c>
      <c r="AH18" s="100" t="str">
        <f t="array" ref="AH18">IF($AA18,STDEVA(IF(G1SelectionMask="x",IF(INDEX(RawDataRefData,$E18,0)&gt;0,INDEX(RawDataRefData,$E18,0)),"")),"")</f>
        <v/>
      </c>
      <c r="AI18" s="101" t="b">
        <f t="shared" si="9"/>
        <v>0</v>
      </c>
      <c r="AJ18" s="101" t="str">
        <f t="array" ref="AJ18">IF($AI18,MEDIAN(IF(G2SelectionMask="x",IF(INDEX(RawDataRefData,$E18,0)&gt;0,INDEX(RawDataRefData,$E18,0)),"")),"")</f>
        <v/>
      </c>
      <c r="AK18" s="101" t="str">
        <f t="array" ref="AK18">IF($AI18,QUARTILE(IF(G2SelectionMask="x",IF(INDEX(RawDataRefData,$E18,0)&gt;0,INDEX(RawDataRefData,$E18,0)),""),1),"")</f>
        <v/>
      </c>
      <c r="AL18" s="101" t="str">
        <f t="array" ref="AL18">IF($AI18,QUARTILE(IF(G2SelectionMask="x",IF(INDEX(RawDataRefData,$E18,0)&gt;0,INDEX(RawDataRefData,$E18,0)),""),3),"")</f>
        <v/>
      </c>
      <c r="AM18" s="101" t="str">
        <f t="array" ref="AM18">IF($AI18,MIN(IF(G2SelectionMask="x",IF(INDEX(RawDataRefData,$E18,0)&gt;0,INDEX(RawDataRefData,$E18,0)),"")),"")</f>
        <v/>
      </c>
      <c r="AN18" s="101" t="str">
        <f t="array" ref="AN18">IF($AI18,MAX(IF(G2SelectionMask="x",IF(INDEX(RawDataRefData,$E18,0)&gt;0,INDEX(RawDataRefData,$E18,0)),"")),"")</f>
        <v/>
      </c>
      <c r="AO18" s="101" t="str">
        <f t="shared" si="10"/>
        <v/>
      </c>
      <c r="AP18" s="101" t="str">
        <f t="array" ref="AP18">IF($AI18,STDEVA(IF(G2SelectionMask="x",IF(INDEX(RawDataRefData,$E18,0)&gt;0,INDEX(RawDataRefData,$E18,0)),"")),"")</f>
        <v/>
      </c>
      <c r="AQ18" s="100" t="b">
        <f t="shared" si="11"/>
        <v>0</v>
      </c>
      <c r="AR18" s="100" t="str">
        <f t="array" ref="AR18">IF($AQ18,MEDIAN(IF(G3SelectionMask="x",IF(INDEX(RawDataRefData,$E18,0)&gt;0,INDEX(RawDataRefData,$E18,0)),"")),"")</f>
        <v/>
      </c>
      <c r="AS18" s="100" t="str">
        <f t="array" ref="AS18">IF($AQ18,QUARTILE(IF(G3SelectionMask="x",IF(INDEX(RawDataRefData,$E18,0)&gt;0,INDEX(RawDataRefData,$E18,0)),""),1),"")</f>
        <v/>
      </c>
      <c r="AT18" s="100" t="str">
        <f t="array" ref="AT18">IF($AQ18,QUARTILE(IF(G3SelectionMask="x",IF(INDEX(RawDataRefData,$E18,0)&gt;0,INDEX(RawDataRefData,$E18,0)),""),3),"")</f>
        <v/>
      </c>
      <c r="AU18" s="100" t="str">
        <f t="array" ref="AU18">IF($AQ18,MIN(IF(G3SelectionMask="x",IF(INDEX(RawDataRefData,$E18,0)&gt;0,INDEX(RawDataRefData,$E18,0)),"")),"")</f>
        <v/>
      </c>
      <c r="AV18" s="100" t="str">
        <f t="array" ref="AV18">IF($AQ18,MAX(IF(G3SelectionMask="x",IF(INDEX(RawDataRefData,$E18,0)&gt;0,INDEX(RawDataRefData,$E18,0)),"")),"")</f>
        <v/>
      </c>
      <c r="AW18" s="100" t="str">
        <f t="shared" si="12"/>
        <v/>
      </c>
      <c r="AX18" s="100" t="str">
        <f t="array" ref="AX18">IF($AQ18,STDEVA(IF(G3SelectionMask="x",IF(INDEX(RawDataRefData,$E18,0)&gt;0,INDEX(RawDataRefData,$E18,0)),"")),"")</f>
        <v/>
      </c>
      <c r="AY18" s="101" t="b">
        <f t="shared" si="13"/>
        <v>0</v>
      </c>
      <c r="AZ18" s="101" t="str">
        <f t="array" ref="AZ18">IF($AY18,MEDIAN(IF(G4SelectionMask="x",IF(INDEX(RawDataRefData,$E18,0)&gt;0,INDEX(RawDataRefData,$E18,0)),"")),"")</f>
        <v/>
      </c>
      <c r="BA18" s="101" t="str">
        <f t="array" ref="BA18">IF($AY18,QUARTILE(IF(G4SelectionMask="x",IF(INDEX(RawDataRefData,$E18,0)&gt;0,INDEX(RawDataRefData,$E18,0)),""),1),"")</f>
        <v/>
      </c>
      <c r="BB18" s="101" t="str">
        <f t="array" ref="BB18">IF($AY18,QUARTILE(IF(G4SelectionMask="x",IF(INDEX(RawDataRefData,$E18,0)&gt;0,INDEX(RawDataRefData,$E18,0)),""),3),"")</f>
        <v/>
      </c>
      <c r="BC18" s="101" t="str">
        <f t="array" ref="BC18">IF($AY18,MIN(IF(G4SelectionMask="x",IF(INDEX(RawDataRefData,$E18,0)&gt;0,INDEX(RawDataRefData,$E18,0)),"")),"")</f>
        <v/>
      </c>
      <c r="BD18" s="101" t="str">
        <f t="array" ref="BD18">IF($AY18,MAX(IF(G4SelectionMask="x",IF(INDEX(RawDataRefData,$E18,0)&gt;0,INDEX(RawDataRefData,$E18,0)),"")),"")</f>
        <v/>
      </c>
      <c r="BE18" s="101" t="str">
        <f t="shared" si="14"/>
        <v/>
      </c>
      <c r="BF18" s="101" t="str">
        <f t="array" ref="BF18">IF($AY18,STDEVA(IF(G4SelectionMask="x",IF(INDEX(RawDataRefData,$E18,0)&gt;0,INDEX(RawDataRefData,$E18,0)),"")),"")</f>
        <v/>
      </c>
      <c r="BG18" s="100" t="b">
        <f t="shared" si="15"/>
        <v>0</v>
      </c>
      <c r="BH18" s="100" t="str">
        <f t="array" ref="BH18">IF($BG18,MEDIAN(IF(G5SelectionMask="x",IF(INDEX(RawDataRefData,$E18,0)&gt;0,INDEX(RawDataRefData,$E18,0)),"")),"")</f>
        <v/>
      </c>
      <c r="BI18" s="100" t="str">
        <f t="array" ref="BI18">IF($BG18,QUARTILE(IF(G5SelectionMask="x",IF(INDEX(RawDataRefData,$E18,0)&gt;0,INDEX(RawDataRefData,$E18,0)),""),1),"")</f>
        <v/>
      </c>
      <c r="BJ18" s="100" t="str">
        <f t="array" ref="BJ18">IF($BG18,QUARTILE(IF(G5SelectionMask="x",IF(INDEX(RawDataRefData,$E18,0)&gt;0,INDEX(RawDataRefData,$E18,0)),""),3),"")</f>
        <v/>
      </c>
      <c r="BK18" s="100" t="str">
        <f t="array" ref="BK18">IF($BG18,MIN(IF(G5SelectionMask="x",IF(INDEX(RawDataRefData,$E18,0)&gt;0,INDEX(RawDataRefData,$E18,0)),"")),"")</f>
        <v/>
      </c>
      <c r="BL18" s="100" t="str">
        <f t="array" ref="BL18">IF($BG18,MAX(IF(G5SelectionMask="x",IF(INDEX(RawDataRefData,$E18,0)&gt;0,INDEX(RawDataRefData,$E18,0)),"")),"")</f>
        <v/>
      </c>
      <c r="BM18" s="100" t="str">
        <f t="shared" si="16"/>
        <v/>
      </c>
      <c r="BN18" s="103" t="str">
        <f t="array" ref="BN18">IF($BG18,STDEVA(IF(G5SelectionMask="x",IF(INDEX(RawDataRefData,$E18,0)&gt;0,INDEX(RawDataRefData,$E18,0)),"")),"")</f>
        <v/>
      </c>
      <c r="BO18" s="104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</row>
    <row r="19" spans="1:82" x14ac:dyDescent="0.2">
      <c r="A19" s="33">
        <f t="shared" si="5"/>
        <v>0</v>
      </c>
      <c r="B19" s="206"/>
      <c r="C19" s="200"/>
      <c r="D19" s="196" t="s">
        <v>218</v>
      </c>
      <c r="E19" s="72">
        <f t="shared" si="6"/>
        <v>10</v>
      </c>
      <c r="F19" s="9" t="s">
        <v>569</v>
      </c>
      <c r="G19" s="9" t="s">
        <v>1854</v>
      </c>
      <c r="K19" s="100">
        <f t="shared" si="18"/>
        <v>5186000000</v>
      </c>
      <c r="L19" s="100"/>
      <c r="M19" s="100"/>
      <c r="N19" s="100"/>
      <c r="O19" s="100"/>
      <c r="P19" s="101">
        <f t="shared" si="19"/>
        <v>89847220.977789998</v>
      </c>
      <c r="Q19" s="102">
        <f t="shared" si="20"/>
        <v>183972896.29861</v>
      </c>
      <c r="R19" s="102">
        <f t="shared" si="21"/>
        <v>241278152.67541999</v>
      </c>
      <c r="S19" s="102">
        <f t="shared" si="22"/>
        <v>278987510.43931001</v>
      </c>
      <c r="T19" s="102">
        <f t="shared" si="23"/>
        <v>76703697</v>
      </c>
      <c r="U19" s="102">
        <f t="shared" si="24"/>
        <v>110632011.76000001</v>
      </c>
      <c r="V19" s="102">
        <f t="shared" si="25"/>
        <v>625075000</v>
      </c>
      <c r="W19" s="102">
        <f t="shared" si="26"/>
        <v>482041000</v>
      </c>
      <c r="X19" s="102">
        <f t="shared" si="27"/>
        <v>487177000</v>
      </c>
      <c r="Y19" s="102">
        <f t="shared" si="28"/>
        <v>205947000.72086999</v>
      </c>
      <c r="Z19" s="102">
        <f t="shared" si="29"/>
        <v>142102812.09470001</v>
      </c>
      <c r="AA19" s="100" t="b">
        <f t="shared" si="7"/>
        <v>1</v>
      </c>
      <c r="AB19" s="100">
        <f t="array" ref="AB19">IF($AA19,MEDIAN(IF(G1SelectionMask="x",IF(INDEX(RawDataRefData,$E19,0)&gt;0,INDEX(RawDataRefData,$E19,0)),"")),"")</f>
        <v>205947000.72086999</v>
      </c>
      <c r="AC19" s="100">
        <f t="array" ref="AC19">IF($AA19,QUARTILE(IF(G1SelectionMask="x",IF(INDEX(RawDataRefData,$E19,0)&gt;0,INDEX(RawDataRefData,$E19,0)),""),1),"")</f>
        <v>126367411.92735001</v>
      </c>
      <c r="AD19" s="100">
        <f t="array" ref="AD19">IF($AA19,QUARTILE(IF(G1SelectionMask="x",IF(INDEX(RawDataRefData,$E19,0)&gt;0,INDEX(RawDataRefData,$E19,0)),""),3),"")</f>
        <v>380514255.21965504</v>
      </c>
      <c r="AE19" s="100">
        <f t="array" ref="AE19">IF($AA19,MIN(IF(G1SelectionMask="x",IF(INDEX(RawDataRefData,$E19,0)&gt;0,INDEX(RawDataRefData,$E19,0)),"")),"")</f>
        <v>76703697</v>
      </c>
      <c r="AF19" s="100">
        <f t="array" ref="AF19">IF($AA19,MAX(IF(G1SelectionMask="x",IF(INDEX(RawDataRefData,$E19,0)&gt;0,INDEX(RawDataRefData,$E19,0)),"")),"")</f>
        <v>625075000</v>
      </c>
      <c r="AG19" s="100">
        <f t="shared" si="8"/>
        <v>265796754.72424543</v>
      </c>
      <c r="AH19" s="100">
        <f t="array" ref="AH19">IF($AA19,STDEVA(IF(G1SelectionMask="x",IF(INDEX(RawDataRefData,$E19,0)&gt;0,INDEX(RawDataRefData,$E19,0)),"")),"")</f>
        <v>184930973.7966702</v>
      </c>
      <c r="AI19" s="101" t="b">
        <f t="shared" si="9"/>
        <v>1</v>
      </c>
      <c r="AJ19" s="101">
        <f t="array" ref="AJ19">IF($AI19,MEDIAN(IF(G2SelectionMask="x",IF(INDEX(RawDataRefData,$E19,0)&gt;0,INDEX(RawDataRefData,$E19,0)),"")),"")</f>
        <v>205947000.72086999</v>
      </c>
      <c r="AK19" s="101">
        <f t="array" ref="AK19">IF($AI19,QUARTILE(IF(G2SelectionMask="x",IF(INDEX(RawDataRefData,$E19,0)&gt;0,INDEX(RawDataRefData,$E19,0)),""),1),"")</f>
        <v>133358683.96551999</v>
      </c>
      <c r="AL19" s="101">
        <f t="array" ref="AL19">IF($AI19,QUARTILE(IF(G2SelectionMask="x",IF(INDEX(RawDataRefData,$E19,0)&gt;0,INDEX(RawDataRefData,$E19,0)),""),3),"")</f>
        <v>380514255.21965504</v>
      </c>
      <c r="AM19" s="101">
        <f t="array" ref="AM19">IF($AI19,MIN(IF(G2SelectionMask="x",IF(INDEX(RawDataRefData,$E19,0)&gt;0,INDEX(RawDataRefData,$E19,0)),"")),"")</f>
        <v>76703697</v>
      </c>
      <c r="AN19" s="101">
        <f t="array" ref="AN19">IF($AI19,MAX(IF(G2SelectionMask="x",IF(INDEX(RawDataRefData,$E19,0)&gt;0,INDEX(RawDataRefData,$E19,0)),"")),"")</f>
        <v>1068220310.68963</v>
      </c>
      <c r="AO19" s="101">
        <f t="shared" si="10"/>
        <v>322897743.83343089</v>
      </c>
      <c r="AP19" s="101">
        <f t="array" ref="AP19">IF($AI19,STDEVA(IF(G2SelectionMask="x",IF(INDEX(RawDataRefData,$E19,0)&gt;0,INDEX(RawDataRefData,$E19,0)),"")),"")</f>
        <v>299388006.7605871</v>
      </c>
      <c r="AQ19" s="100" t="b">
        <f t="shared" si="11"/>
        <v>0</v>
      </c>
      <c r="AR19" s="100" t="str">
        <f t="array" ref="AR19">IF($AQ19,MEDIAN(IF(G3SelectionMask="x",IF(INDEX(RawDataRefData,$E19,0)&gt;0,INDEX(RawDataRefData,$E19,0)),"")),"")</f>
        <v/>
      </c>
      <c r="AS19" s="100" t="str">
        <f t="array" ref="AS19">IF($AQ19,QUARTILE(IF(G3SelectionMask="x",IF(INDEX(RawDataRefData,$E19,0)&gt;0,INDEX(RawDataRefData,$E19,0)),""),1),"")</f>
        <v/>
      </c>
      <c r="AT19" s="100" t="str">
        <f t="array" ref="AT19">IF($AQ19,QUARTILE(IF(G3SelectionMask="x",IF(INDEX(RawDataRefData,$E19,0)&gt;0,INDEX(RawDataRefData,$E19,0)),""),3),"")</f>
        <v/>
      </c>
      <c r="AU19" s="100" t="str">
        <f t="array" ref="AU19">IF($AQ19,MIN(IF(G3SelectionMask="x",IF(INDEX(RawDataRefData,$E19,0)&gt;0,INDEX(RawDataRefData,$E19,0)),"")),"")</f>
        <v/>
      </c>
      <c r="AV19" s="100" t="str">
        <f t="array" ref="AV19">IF($AQ19,MAX(IF(G3SelectionMask="x",IF(INDEX(RawDataRefData,$E19,0)&gt;0,INDEX(RawDataRefData,$E19,0)),"")),"")</f>
        <v/>
      </c>
      <c r="AW19" s="100" t="str">
        <f t="shared" si="12"/>
        <v/>
      </c>
      <c r="AX19" s="100" t="str">
        <f t="array" ref="AX19">IF($AQ19,STDEVA(IF(G3SelectionMask="x",IF(INDEX(RawDataRefData,$E19,0)&gt;0,INDEX(RawDataRefData,$E19,0)),"")),"")</f>
        <v/>
      </c>
      <c r="AY19" s="101" t="b">
        <f t="shared" si="13"/>
        <v>0</v>
      </c>
      <c r="AZ19" s="101" t="str">
        <f t="array" ref="AZ19">IF($AY19,MEDIAN(IF(G4SelectionMask="x",IF(INDEX(RawDataRefData,$E19,0)&gt;0,INDEX(RawDataRefData,$E19,0)),"")),"")</f>
        <v/>
      </c>
      <c r="BA19" s="101" t="str">
        <f t="array" ref="BA19">IF($AY19,QUARTILE(IF(G4SelectionMask="x",IF(INDEX(RawDataRefData,$E19,0)&gt;0,INDEX(RawDataRefData,$E19,0)),""),1),"")</f>
        <v/>
      </c>
      <c r="BB19" s="101" t="str">
        <f t="array" ref="BB19">IF($AY19,QUARTILE(IF(G4SelectionMask="x",IF(INDEX(RawDataRefData,$E19,0)&gt;0,INDEX(RawDataRefData,$E19,0)),""),3),"")</f>
        <v/>
      </c>
      <c r="BC19" s="101" t="str">
        <f t="array" ref="BC19">IF($AY19,MIN(IF(G4SelectionMask="x",IF(INDEX(RawDataRefData,$E19,0)&gt;0,INDEX(RawDataRefData,$E19,0)),"")),"")</f>
        <v/>
      </c>
      <c r="BD19" s="101" t="str">
        <f t="array" ref="BD19">IF($AY19,MAX(IF(G4SelectionMask="x",IF(INDEX(RawDataRefData,$E19,0)&gt;0,INDEX(RawDataRefData,$E19,0)),"")),"")</f>
        <v/>
      </c>
      <c r="BE19" s="101" t="str">
        <f t="shared" si="14"/>
        <v/>
      </c>
      <c r="BF19" s="101" t="str">
        <f t="array" ref="BF19">IF($AY19,STDEVA(IF(G4SelectionMask="x",IF(INDEX(RawDataRefData,$E19,0)&gt;0,INDEX(RawDataRefData,$E19,0)),"")),"")</f>
        <v/>
      </c>
      <c r="BG19" s="100" t="b">
        <f t="shared" si="15"/>
        <v>0</v>
      </c>
      <c r="BH19" s="100" t="str">
        <f t="array" ref="BH19">IF($BG19,MEDIAN(IF(G5SelectionMask="x",IF(INDEX(RawDataRefData,$E19,0)&gt;0,INDEX(RawDataRefData,$E19,0)),"")),"")</f>
        <v/>
      </c>
      <c r="BI19" s="100" t="str">
        <f t="array" ref="BI19">IF($BG19,QUARTILE(IF(G5SelectionMask="x",IF(INDEX(RawDataRefData,$E19,0)&gt;0,INDEX(RawDataRefData,$E19,0)),""),1),"")</f>
        <v/>
      </c>
      <c r="BJ19" s="100" t="str">
        <f t="array" ref="BJ19">IF($BG19,QUARTILE(IF(G5SelectionMask="x",IF(INDEX(RawDataRefData,$E19,0)&gt;0,INDEX(RawDataRefData,$E19,0)),""),3),"")</f>
        <v/>
      </c>
      <c r="BK19" s="100" t="str">
        <f t="array" ref="BK19">IF($BG19,MIN(IF(G5SelectionMask="x",IF(INDEX(RawDataRefData,$E19,0)&gt;0,INDEX(RawDataRefData,$E19,0)),"")),"")</f>
        <v/>
      </c>
      <c r="BL19" s="100" t="str">
        <f t="array" ref="BL19">IF($BG19,MAX(IF(G5SelectionMask="x",IF(INDEX(RawDataRefData,$E19,0)&gt;0,INDEX(RawDataRefData,$E19,0)),"")),"")</f>
        <v/>
      </c>
      <c r="BM19" s="100" t="str">
        <f t="shared" si="16"/>
        <v/>
      </c>
      <c r="BN19" s="103" t="str">
        <f t="array" ref="BN19">IF($BG19,STDEVA(IF(G5SelectionMask="x",IF(INDEX(RawDataRefData,$E19,0)&gt;0,INDEX(RawDataRefData,$E19,0)),"")),"")</f>
        <v/>
      </c>
      <c r="BO19" s="104"/>
      <c r="BP19" s="105">
        <v>5186000000</v>
      </c>
      <c r="BQ19" s="105">
        <v>89847220.977789998</v>
      </c>
      <c r="BR19" s="105">
        <v>183972896.29861</v>
      </c>
      <c r="BS19" s="105">
        <v>241278152.67541999</v>
      </c>
      <c r="BT19" s="105">
        <v>278987510.43931001</v>
      </c>
      <c r="BU19" s="105">
        <v>76703697</v>
      </c>
      <c r="BV19" s="105">
        <v>110632011.76000001</v>
      </c>
      <c r="BW19" s="105">
        <v>625075000</v>
      </c>
      <c r="BX19" s="105">
        <v>482041000</v>
      </c>
      <c r="BY19" s="105">
        <v>487177000</v>
      </c>
      <c r="BZ19" s="105">
        <v>205947000.72086999</v>
      </c>
      <c r="CA19" s="105">
        <v>142102812.09470001</v>
      </c>
      <c r="CB19" s="105">
        <v>274363178.11049002</v>
      </c>
      <c r="CC19" s="105">
        <v>124614555.83634</v>
      </c>
      <c r="CD19" s="105">
        <v>1068220310.68963</v>
      </c>
    </row>
    <row r="20" spans="1:82" x14ac:dyDescent="0.2">
      <c r="A20" s="33">
        <f t="shared" si="5"/>
        <v>0</v>
      </c>
      <c r="B20" s="206"/>
      <c r="C20" s="200"/>
      <c r="D20" s="197"/>
      <c r="E20" s="72">
        <f t="shared" si="6"/>
        <v>11</v>
      </c>
      <c r="F20" s="9" t="s">
        <v>570</v>
      </c>
      <c r="K20" s="100" t="str">
        <f t="shared" si="18"/>
        <v/>
      </c>
      <c r="L20" s="100"/>
      <c r="M20" s="100"/>
      <c r="N20" s="100"/>
      <c r="O20" s="100"/>
      <c r="P20" s="101" t="str">
        <f t="shared" si="19"/>
        <v/>
      </c>
      <c r="Q20" s="102" t="str">
        <f t="shared" si="20"/>
        <v/>
      </c>
      <c r="R20" s="102" t="str">
        <f t="shared" si="21"/>
        <v/>
      </c>
      <c r="S20" s="102" t="str">
        <f t="shared" si="22"/>
        <v/>
      </c>
      <c r="T20" s="102" t="str">
        <f t="shared" si="23"/>
        <v/>
      </c>
      <c r="U20" s="102" t="str">
        <f t="shared" si="24"/>
        <v/>
      </c>
      <c r="V20" s="102" t="str">
        <f t="shared" si="25"/>
        <v/>
      </c>
      <c r="W20" s="102" t="str">
        <f t="shared" si="26"/>
        <v/>
      </c>
      <c r="X20" s="102" t="str">
        <f t="shared" si="27"/>
        <v/>
      </c>
      <c r="Y20" s="102" t="str">
        <f t="shared" si="28"/>
        <v/>
      </c>
      <c r="Z20" s="102" t="str">
        <f t="shared" si="29"/>
        <v/>
      </c>
      <c r="AA20" s="100" t="b">
        <f t="shared" si="7"/>
        <v>0</v>
      </c>
      <c r="AB20" s="100" t="str">
        <f t="array" ref="AB20">IF($AA20,MEDIAN(IF(G1SelectionMask="x",IF(INDEX(RawDataRefData,$E20,0)&gt;0,INDEX(RawDataRefData,$E20,0)),"")),"")</f>
        <v/>
      </c>
      <c r="AC20" s="100" t="str">
        <f t="array" ref="AC20">IF($AA20,QUARTILE(IF(G1SelectionMask="x",IF(INDEX(RawDataRefData,$E20,0)&gt;0,INDEX(RawDataRefData,$E20,0)),""),1),"")</f>
        <v/>
      </c>
      <c r="AD20" s="100" t="str">
        <f t="array" ref="AD20">IF($AA20,QUARTILE(IF(G1SelectionMask="x",IF(INDEX(RawDataRefData,$E20,0)&gt;0,INDEX(RawDataRefData,$E20,0)),""),3),"")</f>
        <v/>
      </c>
      <c r="AE20" s="100" t="str">
        <f t="array" ref="AE20">IF($AA20,MIN(IF(G1SelectionMask="x",IF(INDEX(RawDataRefData,$E20,0)&gt;0,INDEX(RawDataRefData,$E20,0)),"")),"")</f>
        <v/>
      </c>
      <c r="AF20" s="100" t="str">
        <f t="array" ref="AF20">IF($AA20,MAX(IF(G1SelectionMask="x",IF(INDEX(RawDataRefData,$E20,0)&gt;0,INDEX(RawDataRefData,$E20,0)),"")),"")</f>
        <v/>
      </c>
      <c r="AG20" s="100" t="str">
        <f t="shared" si="8"/>
        <v/>
      </c>
      <c r="AH20" s="100" t="str">
        <f t="array" ref="AH20">IF($AA20,STDEVA(IF(G1SelectionMask="x",IF(INDEX(RawDataRefData,$E20,0)&gt;0,INDEX(RawDataRefData,$E20,0)),"")),"")</f>
        <v/>
      </c>
      <c r="AI20" s="101" t="b">
        <f t="shared" si="9"/>
        <v>0</v>
      </c>
      <c r="AJ20" s="101" t="str">
        <f t="array" ref="AJ20">IF($AI20,MEDIAN(IF(G2SelectionMask="x",IF(INDEX(RawDataRefData,$E20,0)&gt;0,INDEX(RawDataRefData,$E20,0)),"")),"")</f>
        <v/>
      </c>
      <c r="AK20" s="101" t="str">
        <f t="array" ref="AK20">IF($AI20,QUARTILE(IF(G2SelectionMask="x",IF(INDEX(RawDataRefData,$E20,0)&gt;0,INDEX(RawDataRefData,$E20,0)),""),1),"")</f>
        <v/>
      </c>
      <c r="AL20" s="101" t="str">
        <f t="array" ref="AL20">IF($AI20,QUARTILE(IF(G2SelectionMask="x",IF(INDEX(RawDataRefData,$E20,0)&gt;0,INDEX(RawDataRefData,$E20,0)),""),3),"")</f>
        <v/>
      </c>
      <c r="AM20" s="101" t="str">
        <f t="array" ref="AM20">IF($AI20,MIN(IF(G2SelectionMask="x",IF(INDEX(RawDataRefData,$E20,0)&gt;0,INDEX(RawDataRefData,$E20,0)),"")),"")</f>
        <v/>
      </c>
      <c r="AN20" s="101" t="str">
        <f t="array" ref="AN20">IF($AI20,MAX(IF(G2SelectionMask="x",IF(INDEX(RawDataRefData,$E20,0)&gt;0,INDEX(RawDataRefData,$E20,0)),"")),"")</f>
        <v/>
      </c>
      <c r="AO20" s="101" t="str">
        <f t="shared" si="10"/>
        <v/>
      </c>
      <c r="AP20" s="101" t="str">
        <f t="array" ref="AP20">IF($AI20,STDEVA(IF(G2SelectionMask="x",IF(INDEX(RawDataRefData,$E20,0)&gt;0,INDEX(RawDataRefData,$E20,0)),"")),"")</f>
        <v/>
      </c>
      <c r="AQ20" s="100" t="b">
        <f t="shared" si="11"/>
        <v>0</v>
      </c>
      <c r="AR20" s="100" t="str">
        <f t="array" ref="AR20">IF($AQ20,MEDIAN(IF(G3SelectionMask="x",IF(INDEX(RawDataRefData,$E20,0)&gt;0,INDEX(RawDataRefData,$E20,0)),"")),"")</f>
        <v/>
      </c>
      <c r="AS20" s="100" t="str">
        <f t="array" ref="AS20">IF($AQ20,QUARTILE(IF(G3SelectionMask="x",IF(INDEX(RawDataRefData,$E20,0)&gt;0,INDEX(RawDataRefData,$E20,0)),""),1),"")</f>
        <v/>
      </c>
      <c r="AT20" s="100" t="str">
        <f t="array" ref="AT20">IF($AQ20,QUARTILE(IF(G3SelectionMask="x",IF(INDEX(RawDataRefData,$E20,0)&gt;0,INDEX(RawDataRefData,$E20,0)),""),3),"")</f>
        <v/>
      </c>
      <c r="AU20" s="100" t="str">
        <f t="array" ref="AU20">IF($AQ20,MIN(IF(G3SelectionMask="x",IF(INDEX(RawDataRefData,$E20,0)&gt;0,INDEX(RawDataRefData,$E20,0)),"")),"")</f>
        <v/>
      </c>
      <c r="AV20" s="100" t="str">
        <f t="array" ref="AV20">IF($AQ20,MAX(IF(G3SelectionMask="x",IF(INDEX(RawDataRefData,$E20,0)&gt;0,INDEX(RawDataRefData,$E20,0)),"")),"")</f>
        <v/>
      </c>
      <c r="AW20" s="100" t="str">
        <f t="shared" si="12"/>
        <v/>
      </c>
      <c r="AX20" s="100" t="str">
        <f t="array" ref="AX20">IF($AQ20,STDEVA(IF(G3SelectionMask="x",IF(INDEX(RawDataRefData,$E20,0)&gt;0,INDEX(RawDataRefData,$E20,0)),"")),"")</f>
        <v/>
      </c>
      <c r="AY20" s="101" t="b">
        <f t="shared" si="13"/>
        <v>0</v>
      </c>
      <c r="AZ20" s="101" t="str">
        <f t="array" ref="AZ20">IF($AY20,MEDIAN(IF(G4SelectionMask="x",IF(INDEX(RawDataRefData,$E20,0)&gt;0,INDEX(RawDataRefData,$E20,0)),"")),"")</f>
        <v/>
      </c>
      <c r="BA20" s="101" t="str">
        <f t="array" ref="BA20">IF($AY20,QUARTILE(IF(G4SelectionMask="x",IF(INDEX(RawDataRefData,$E20,0)&gt;0,INDEX(RawDataRefData,$E20,0)),""),1),"")</f>
        <v/>
      </c>
      <c r="BB20" s="101" t="str">
        <f t="array" ref="BB20">IF($AY20,QUARTILE(IF(G4SelectionMask="x",IF(INDEX(RawDataRefData,$E20,0)&gt;0,INDEX(RawDataRefData,$E20,0)),""),3),"")</f>
        <v/>
      </c>
      <c r="BC20" s="101" t="str">
        <f t="array" ref="BC20">IF($AY20,MIN(IF(G4SelectionMask="x",IF(INDEX(RawDataRefData,$E20,0)&gt;0,INDEX(RawDataRefData,$E20,0)),"")),"")</f>
        <v/>
      </c>
      <c r="BD20" s="101" t="str">
        <f t="array" ref="BD20">IF($AY20,MAX(IF(G4SelectionMask="x",IF(INDEX(RawDataRefData,$E20,0)&gt;0,INDEX(RawDataRefData,$E20,0)),"")),"")</f>
        <v/>
      </c>
      <c r="BE20" s="101" t="str">
        <f t="shared" si="14"/>
        <v/>
      </c>
      <c r="BF20" s="101" t="str">
        <f t="array" ref="BF20">IF($AY20,STDEVA(IF(G4SelectionMask="x",IF(INDEX(RawDataRefData,$E20,0)&gt;0,INDEX(RawDataRefData,$E20,0)),"")),"")</f>
        <v/>
      </c>
      <c r="BG20" s="100" t="b">
        <f t="shared" si="15"/>
        <v>0</v>
      </c>
      <c r="BH20" s="100" t="str">
        <f t="array" ref="BH20">IF($BG20,MEDIAN(IF(G5SelectionMask="x",IF(INDEX(RawDataRefData,$E20,0)&gt;0,INDEX(RawDataRefData,$E20,0)),"")),"")</f>
        <v/>
      </c>
      <c r="BI20" s="100" t="str">
        <f t="array" ref="BI20">IF($BG20,QUARTILE(IF(G5SelectionMask="x",IF(INDEX(RawDataRefData,$E20,0)&gt;0,INDEX(RawDataRefData,$E20,0)),""),1),"")</f>
        <v/>
      </c>
      <c r="BJ20" s="100" t="str">
        <f t="array" ref="BJ20">IF($BG20,QUARTILE(IF(G5SelectionMask="x",IF(INDEX(RawDataRefData,$E20,0)&gt;0,INDEX(RawDataRefData,$E20,0)),""),3),"")</f>
        <v/>
      </c>
      <c r="BK20" s="100" t="str">
        <f t="array" ref="BK20">IF($BG20,MIN(IF(G5SelectionMask="x",IF(INDEX(RawDataRefData,$E20,0)&gt;0,INDEX(RawDataRefData,$E20,0)),"")),"")</f>
        <v/>
      </c>
      <c r="BL20" s="100" t="str">
        <f t="array" ref="BL20">IF($BG20,MAX(IF(G5SelectionMask="x",IF(INDEX(RawDataRefData,$E20,0)&gt;0,INDEX(RawDataRefData,$E20,0)),"")),"")</f>
        <v/>
      </c>
      <c r="BM20" s="100" t="str">
        <f t="shared" si="16"/>
        <v/>
      </c>
      <c r="BN20" s="103" t="str">
        <f t="array" ref="BN20">IF($BG20,STDEVA(IF(G5SelectionMask="x",IF(INDEX(RawDataRefData,$E20,0)&gt;0,INDEX(RawDataRefData,$E20,0)),"")),"")</f>
        <v/>
      </c>
      <c r="BO20" s="104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</row>
    <row r="21" spans="1:82" x14ac:dyDescent="0.2">
      <c r="A21" s="33">
        <f t="shared" si="5"/>
        <v>0</v>
      </c>
      <c r="B21" s="206"/>
      <c r="C21" s="200"/>
      <c r="D21" s="197"/>
      <c r="E21" s="72">
        <f t="shared" si="6"/>
        <v>12</v>
      </c>
      <c r="F21" s="9" t="s">
        <v>571</v>
      </c>
      <c r="K21" s="100" t="str">
        <f t="shared" si="18"/>
        <v/>
      </c>
      <c r="L21" s="100"/>
      <c r="M21" s="100"/>
      <c r="N21" s="100"/>
      <c r="O21" s="100"/>
      <c r="P21" s="101" t="str">
        <f t="shared" si="19"/>
        <v/>
      </c>
      <c r="Q21" s="102" t="str">
        <f t="shared" si="20"/>
        <v/>
      </c>
      <c r="R21" s="102" t="str">
        <f t="shared" si="21"/>
        <v/>
      </c>
      <c r="S21" s="102" t="str">
        <f t="shared" si="22"/>
        <v/>
      </c>
      <c r="T21" s="102" t="str">
        <f t="shared" si="23"/>
        <v/>
      </c>
      <c r="U21" s="102" t="str">
        <f t="shared" si="24"/>
        <v/>
      </c>
      <c r="V21" s="102" t="str">
        <f t="shared" si="25"/>
        <v/>
      </c>
      <c r="W21" s="102" t="str">
        <f t="shared" si="26"/>
        <v/>
      </c>
      <c r="X21" s="102" t="str">
        <f t="shared" si="27"/>
        <v/>
      </c>
      <c r="Y21" s="102" t="str">
        <f t="shared" si="28"/>
        <v/>
      </c>
      <c r="Z21" s="102" t="str">
        <f t="shared" si="29"/>
        <v/>
      </c>
      <c r="AA21" s="100" t="b">
        <f t="shared" si="7"/>
        <v>0</v>
      </c>
      <c r="AB21" s="100" t="str">
        <f t="array" ref="AB21">IF($AA21,MEDIAN(IF(G1SelectionMask="x",IF(INDEX(RawDataRefData,$E21,0)&gt;0,INDEX(RawDataRefData,$E21,0)),"")),"")</f>
        <v/>
      </c>
      <c r="AC21" s="100" t="str">
        <f t="array" ref="AC21">IF($AA21,QUARTILE(IF(G1SelectionMask="x",IF(INDEX(RawDataRefData,$E21,0)&gt;0,INDEX(RawDataRefData,$E21,0)),""),1),"")</f>
        <v/>
      </c>
      <c r="AD21" s="100" t="str">
        <f t="array" ref="AD21">IF($AA21,QUARTILE(IF(G1SelectionMask="x",IF(INDEX(RawDataRefData,$E21,0)&gt;0,INDEX(RawDataRefData,$E21,0)),""),3),"")</f>
        <v/>
      </c>
      <c r="AE21" s="100" t="str">
        <f t="array" ref="AE21">IF($AA21,MIN(IF(G1SelectionMask="x",IF(INDEX(RawDataRefData,$E21,0)&gt;0,INDEX(RawDataRefData,$E21,0)),"")),"")</f>
        <v/>
      </c>
      <c r="AF21" s="100" t="str">
        <f t="array" ref="AF21">IF($AA21,MAX(IF(G1SelectionMask="x",IF(INDEX(RawDataRefData,$E21,0)&gt;0,INDEX(RawDataRefData,$E21,0)),"")),"")</f>
        <v/>
      </c>
      <c r="AG21" s="100" t="str">
        <f t="shared" si="8"/>
        <v/>
      </c>
      <c r="AH21" s="100" t="str">
        <f t="array" ref="AH21">IF($AA21,STDEVA(IF(G1SelectionMask="x",IF(INDEX(RawDataRefData,$E21,0)&gt;0,INDEX(RawDataRefData,$E21,0)),"")),"")</f>
        <v/>
      </c>
      <c r="AI21" s="101" t="b">
        <f t="shared" si="9"/>
        <v>0</v>
      </c>
      <c r="AJ21" s="101" t="str">
        <f t="array" ref="AJ21">IF($AI21,MEDIAN(IF(G2SelectionMask="x",IF(INDEX(RawDataRefData,$E21,0)&gt;0,INDEX(RawDataRefData,$E21,0)),"")),"")</f>
        <v/>
      </c>
      <c r="AK21" s="101" t="str">
        <f t="array" ref="AK21">IF($AI21,QUARTILE(IF(G2SelectionMask="x",IF(INDEX(RawDataRefData,$E21,0)&gt;0,INDEX(RawDataRefData,$E21,0)),""),1),"")</f>
        <v/>
      </c>
      <c r="AL21" s="101" t="str">
        <f t="array" ref="AL21">IF($AI21,QUARTILE(IF(G2SelectionMask="x",IF(INDEX(RawDataRefData,$E21,0)&gt;0,INDEX(RawDataRefData,$E21,0)),""),3),"")</f>
        <v/>
      </c>
      <c r="AM21" s="101" t="str">
        <f t="array" ref="AM21">IF($AI21,MIN(IF(G2SelectionMask="x",IF(INDEX(RawDataRefData,$E21,0)&gt;0,INDEX(RawDataRefData,$E21,0)),"")),"")</f>
        <v/>
      </c>
      <c r="AN21" s="101" t="str">
        <f t="array" ref="AN21">IF($AI21,MAX(IF(G2SelectionMask="x",IF(INDEX(RawDataRefData,$E21,0)&gt;0,INDEX(RawDataRefData,$E21,0)),"")),"")</f>
        <v/>
      </c>
      <c r="AO21" s="101" t="str">
        <f t="shared" si="10"/>
        <v/>
      </c>
      <c r="AP21" s="101" t="str">
        <f t="array" ref="AP21">IF($AI21,STDEVA(IF(G2SelectionMask="x",IF(INDEX(RawDataRefData,$E21,0)&gt;0,INDEX(RawDataRefData,$E21,0)),"")),"")</f>
        <v/>
      </c>
      <c r="AQ21" s="100" t="b">
        <f t="shared" si="11"/>
        <v>0</v>
      </c>
      <c r="AR21" s="100" t="str">
        <f t="array" ref="AR21">IF($AQ21,MEDIAN(IF(G3SelectionMask="x",IF(INDEX(RawDataRefData,$E21,0)&gt;0,INDEX(RawDataRefData,$E21,0)),"")),"")</f>
        <v/>
      </c>
      <c r="AS21" s="100" t="str">
        <f t="array" ref="AS21">IF($AQ21,QUARTILE(IF(G3SelectionMask="x",IF(INDEX(RawDataRefData,$E21,0)&gt;0,INDEX(RawDataRefData,$E21,0)),""),1),"")</f>
        <v/>
      </c>
      <c r="AT21" s="100" t="str">
        <f t="array" ref="AT21">IF($AQ21,QUARTILE(IF(G3SelectionMask="x",IF(INDEX(RawDataRefData,$E21,0)&gt;0,INDEX(RawDataRefData,$E21,0)),""),3),"")</f>
        <v/>
      </c>
      <c r="AU21" s="100" t="str">
        <f t="array" ref="AU21">IF($AQ21,MIN(IF(G3SelectionMask="x",IF(INDEX(RawDataRefData,$E21,0)&gt;0,INDEX(RawDataRefData,$E21,0)),"")),"")</f>
        <v/>
      </c>
      <c r="AV21" s="100" t="str">
        <f t="array" ref="AV21">IF($AQ21,MAX(IF(G3SelectionMask="x",IF(INDEX(RawDataRefData,$E21,0)&gt;0,INDEX(RawDataRefData,$E21,0)),"")),"")</f>
        <v/>
      </c>
      <c r="AW21" s="100" t="str">
        <f t="shared" si="12"/>
        <v/>
      </c>
      <c r="AX21" s="100" t="str">
        <f t="array" ref="AX21">IF($AQ21,STDEVA(IF(G3SelectionMask="x",IF(INDEX(RawDataRefData,$E21,0)&gt;0,INDEX(RawDataRefData,$E21,0)),"")),"")</f>
        <v/>
      </c>
      <c r="AY21" s="101" t="b">
        <f t="shared" si="13"/>
        <v>0</v>
      </c>
      <c r="AZ21" s="101" t="str">
        <f t="array" ref="AZ21">IF($AY21,MEDIAN(IF(G4SelectionMask="x",IF(INDEX(RawDataRefData,$E21,0)&gt;0,INDEX(RawDataRefData,$E21,0)),"")),"")</f>
        <v/>
      </c>
      <c r="BA21" s="101" t="str">
        <f t="array" ref="BA21">IF($AY21,QUARTILE(IF(G4SelectionMask="x",IF(INDEX(RawDataRefData,$E21,0)&gt;0,INDEX(RawDataRefData,$E21,0)),""),1),"")</f>
        <v/>
      </c>
      <c r="BB21" s="101" t="str">
        <f t="array" ref="BB21">IF($AY21,QUARTILE(IF(G4SelectionMask="x",IF(INDEX(RawDataRefData,$E21,0)&gt;0,INDEX(RawDataRefData,$E21,0)),""),3),"")</f>
        <v/>
      </c>
      <c r="BC21" s="101" t="str">
        <f t="array" ref="BC21">IF($AY21,MIN(IF(G4SelectionMask="x",IF(INDEX(RawDataRefData,$E21,0)&gt;0,INDEX(RawDataRefData,$E21,0)),"")),"")</f>
        <v/>
      </c>
      <c r="BD21" s="101" t="str">
        <f t="array" ref="BD21">IF($AY21,MAX(IF(G4SelectionMask="x",IF(INDEX(RawDataRefData,$E21,0)&gt;0,INDEX(RawDataRefData,$E21,0)),"")),"")</f>
        <v/>
      </c>
      <c r="BE21" s="101" t="str">
        <f t="shared" si="14"/>
        <v/>
      </c>
      <c r="BF21" s="101" t="str">
        <f t="array" ref="BF21">IF($AY21,STDEVA(IF(G4SelectionMask="x",IF(INDEX(RawDataRefData,$E21,0)&gt;0,INDEX(RawDataRefData,$E21,0)),"")),"")</f>
        <v/>
      </c>
      <c r="BG21" s="100" t="b">
        <f t="shared" si="15"/>
        <v>0</v>
      </c>
      <c r="BH21" s="100" t="str">
        <f t="array" ref="BH21">IF($BG21,MEDIAN(IF(G5SelectionMask="x",IF(INDEX(RawDataRefData,$E21,0)&gt;0,INDEX(RawDataRefData,$E21,0)),"")),"")</f>
        <v/>
      </c>
      <c r="BI21" s="100" t="str">
        <f t="array" ref="BI21">IF($BG21,QUARTILE(IF(G5SelectionMask="x",IF(INDEX(RawDataRefData,$E21,0)&gt;0,INDEX(RawDataRefData,$E21,0)),""),1),"")</f>
        <v/>
      </c>
      <c r="BJ21" s="100" t="str">
        <f t="array" ref="BJ21">IF($BG21,QUARTILE(IF(G5SelectionMask="x",IF(INDEX(RawDataRefData,$E21,0)&gt;0,INDEX(RawDataRefData,$E21,0)),""),3),"")</f>
        <v/>
      </c>
      <c r="BK21" s="100" t="str">
        <f t="array" ref="BK21">IF($BG21,MIN(IF(G5SelectionMask="x",IF(INDEX(RawDataRefData,$E21,0)&gt;0,INDEX(RawDataRefData,$E21,0)),"")),"")</f>
        <v/>
      </c>
      <c r="BL21" s="100" t="str">
        <f t="array" ref="BL21">IF($BG21,MAX(IF(G5SelectionMask="x",IF(INDEX(RawDataRefData,$E21,0)&gt;0,INDEX(RawDataRefData,$E21,0)),"")),"")</f>
        <v/>
      </c>
      <c r="BM21" s="100" t="str">
        <f t="shared" si="16"/>
        <v/>
      </c>
      <c r="BN21" s="103" t="str">
        <f t="array" ref="BN21">IF($BG21,STDEVA(IF(G5SelectionMask="x",IF(INDEX(RawDataRefData,$E21,0)&gt;0,INDEX(RawDataRefData,$E21,0)),"")),"")</f>
        <v/>
      </c>
      <c r="BO21" s="104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05"/>
    </row>
    <row r="22" spans="1:82" ht="13.5" thickBot="1" x14ac:dyDescent="0.25">
      <c r="A22" s="33">
        <f t="shared" si="5"/>
        <v>0</v>
      </c>
      <c r="B22" s="206"/>
      <c r="C22" s="200"/>
      <c r="D22" s="197"/>
      <c r="E22" s="72">
        <f t="shared" si="6"/>
        <v>13</v>
      </c>
      <c r="F22" s="9" t="s">
        <v>629</v>
      </c>
      <c r="K22" s="100" t="str">
        <f t="shared" si="18"/>
        <v/>
      </c>
      <c r="L22" s="100"/>
      <c r="M22" s="100"/>
      <c r="N22" s="100"/>
      <c r="O22" s="100"/>
      <c r="P22" s="101" t="str">
        <f t="shared" si="19"/>
        <v/>
      </c>
      <c r="Q22" s="102" t="str">
        <f t="shared" si="20"/>
        <v/>
      </c>
      <c r="R22" s="102" t="str">
        <f t="shared" si="21"/>
        <v/>
      </c>
      <c r="S22" s="102" t="str">
        <f t="shared" si="22"/>
        <v/>
      </c>
      <c r="T22" s="102" t="str">
        <f t="shared" si="23"/>
        <v/>
      </c>
      <c r="U22" s="102" t="str">
        <f t="shared" si="24"/>
        <v/>
      </c>
      <c r="V22" s="102" t="str">
        <f t="shared" si="25"/>
        <v/>
      </c>
      <c r="W22" s="102" t="str">
        <f t="shared" si="26"/>
        <v/>
      </c>
      <c r="X22" s="102" t="str">
        <f t="shared" si="27"/>
        <v/>
      </c>
      <c r="Y22" s="102" t="str">
        <f t="shared" si="28"/>
        <v/>
      </c>
      <c r="Z22" s="102" t="str">
        <f t="shared" si="29"/>
        <v/>
      </c>
      <c r="AA22" s="100" t="b">
        <f t="shared" si="7"/>
        <v>0</v>
      </c>
      <c r="AB22" s="100" t="str">
        <f t="array" ref="AB22">IF($AA22,MEDIAN(IF(G1SelectionMask="x",IF(INDEX(RawDataRefData,$E22,0)&gt;0,INDEX(RawDataRefData,$E22,0)),"")),"")</f>
        <v/>
      </c>
      <c r="AC22" s="100" t="str">
        <f t="array" ref="AC22">IF($AA22,QUARTILE(IF(G1SelectionMask="x",IF(INDEX(RawDataRefData,$E22,0)&gt;0,INDEX(RawDataRefData,$E22,0)),""),1),"")</f>
        <v/>
      </c>
      <c r="AD22" s="100" t="str">
        <f t="array" ref="AD22">IF($AA22,QUARTILE(IF(G1SelectionMask="x",IF(INDEX(RawDataRefData,$E22,0)&gt;0,INDEX(RawDataRefData,$E22,0)),""),3),"")</f>
        <v/>
      </c>
      <c r="AE22" s="100" t="str">
        <f t="array" ref="AE22">IF($AA22,MIN(IF(G1SelectionMask="x",IF(INDEX(RawDataRefData,$E22,0)&gt;0,INDEX(RawDataRefData,$E22,0)),"")),"")</f>
        <v/>
      </c>
      <c r="AF22" s="100" t="str">
        <f t="array" ref="AF22">IF($AA22,MAX(IF(G1SelectionMask="x",IF(INDEX(RawDataRefData,$E22,0)&gt;0,INDEX(RawDataRefData,$E22,0)),"")),"")</f>
        <v/>
      </c>
      <c r="AG22" s="100" t="str">
        <f t="shared" si="8"/>
        <v/>
      </c>
      <c r="AH22" s="100" t="str">
        <f t="array" ref="AH22">IF($AA22,STDEVA(IF(G1SelectionMask="x",IF(INDEX(RawDataRefData,$E22,0)&gt;0,INDEX(RawDataRefData,$E22,0)),"")),"")</f>
        <v/>
      </c>
      <c r="AI22" s="101" t="b">
        <f t="shared" si="9"/>
        <v>0</v>
      </c>
      <c r="AJ22" s="101" t="str">
        <f t="array" ref="AJ22">IF($AI22,MEDIAN(IF(G2SelectionMask="x",IF(INDEX(RawDataRefData,$E22,0)&gt;0,INDEX(RawDataRefData,$E22,0)),"")),"")</f>
        <v/>
      </c>
      <c r="AK22" s="101" t="str">
        <f t="array" ref="AK22">IF($AI22,QUARTILE(IF(G2SelectionMask="x",IF(INDEX(RawDataRefData,$E22,0)&gt;0,INDEX(RawDataRefData,$E22,0)),""),1),"")</f>
        <v/>
      </c>
      <c r="AL22" s="101" t="str">
        <f t="array" ref="AL22">IF($AI22,QUARTILE(IF(G2SelectionMask="x",IF(INDEX(RawDataRefData,$E22,0)&gt;0,INDEX(RawDataRefData,$E22,0)),""),3),"")</f>
        <v/>
      </c>
      <c r="AM22" s="101" t="str">
        <f t="array" ref="AM22">IF($AI22,MIN(IF(G2SelectionMask="x",IF(INDEX(RawDataRefData,$E22,0)&gt;0,INDEX(RawDataRefData,$E22,0)),"")),"")</f>
        <v/>
      </c>
      <c r="AN22" s="101" t="str">
        <f t="array" ref="AN22">IF($AI22,MAX(IF(G2SelectionMask="x",IF(INDEX(RawDataRefData,$E22,0)&gt;0,INDEX(RawDataRefData,$E22,0)),"")),"")</f>
        <v/>
      </c>
      <c r="AO22" s="101" t="str">
        <f t="shared" si="10"/>
        <v/>
      </c>
      <c r="AP22" s="101" t="str">
        <f t="array" ref="AP22">IF($AI22,STDEVA(IF(G2SelectionMask="x",IF(INDEX(RawDataRefData,$E22,0)&gt;0,INDEX(RawDataRefData,$E22,0)),"")),"")</f>
        <v/>
      </c>
      <c r="AQ22" s="100" t="b">
        <f t="shared" si="11"/>
        <v>0</v>
      </c>
      <c r="AR22" s="100" t="str">
        <f t="array" ref="AR22">IF($AQ22,MEDIAN(IF(G3SelectionMask="x",IF(INDEX(RawDataRefData,$E22,0)&gt;0,INDEX(RawDataRefData,$E22,0)),"")),"")</f>
        <v/>
      </c>
      <c r="AS22" s="100" t="str">
        <f t="array" ref="AS22">IF($AQ22,QUARTILE(IF(G3SelectionMask="x",IF(INDEX(RawDataRefData,$E22,0)&gt;0,INDEX(RawDataRefData,$E22,0)),""),1),"")</f>
        <v/>
      </c>
      <c r="AT22" s="100" t="str">
        <f t="array" ref="AT22">IF($AQ22,QUARTILE(IF(G3SelectionMask="x",IF(INDEX(RawDataRefData,$E22,0)&gt;0,INDEX(RawDataRefData,$E22,0)),""),3),"")</f>
        <v/>
      </c>
      <c r="AU22" s="100" t="str">
        <f t="array" ref="AU22">IF($AQ22,MIN(IF(G3SelectionMask="x",IF(INDEX(RawDataRefData,$E22,0)&gt;0,INDEX(RawDataRefData,$E22,0)),"")),"")</f>
        <v/>
      </c>
      <c r="AV22" s="100" t="str">
        <f t="array" ref="AV22">IF($AQ22,MAX(IF(G3SelectionMask="x",IF(INDEX(RawDataRefData,$E22,0)&gt;0,INDEX(RawDataRefData,$E22,0)),"")),"")</f>
        <v/>
      </c>
      <c r="AW22" s="100" t="str">
        <f t="shared" si="12"/>
        <v/>
      </c>
      <c r="AX22" s="100" t="str">
        <f t="array" ref="AX22">IF($AQ22,STDEVA(IF(G3SelectionMask="x",IF(INDEX(RawDataRefData,$E22,0)&gt;0,INDEX(RawDataRefData,$E22,0)),"")),"")</f>
        <v/>
      </c>
      <c r="AY22" s="101" t="b">
        <f t="shared" si="13"/>
        <v>0</v>
      </c>
      <c r="AZ22" s="101" t="str">
        <f t="array" ref="AZ22">IF($AY22,MEDIAN(IF(G4SelectionMask="x",IF(INDEX(RawDataRefData,$E22,0)&gt;0,INDEX(RawDataRefData,$E22,0)),"")),"")</f>
        <v/>
      </c>
      <c r="BA22" s="101" t="str">
        <f t="array" ref="BA22">IF($AY22,QUARTILE(IF(G4SelectionMask="x",IF(INDEX(RawDataRefData,$E22,0)&gt;0,INDEX(RawDataRefData,$E22,0)),""),1),"")</f>
        <v/>
      </c>
      <c r="BB22" s="101" t="str">
        <f t="array" ref="BB22">IF($AY22,QUARTILE(IF(G4SelectionMask="x",IF(INDEX(RawDataRefData,$E22,0)&gt;0,INDEX(RawDataRefData,$E22,0)),""),3),"")</f>
        <v/>
      </c>
      <c r="BC22" s="101" t="str">
        <f t="array" ref="BC22">IF($AY22,MIN(IF(G4SelectionMask="x",IF(INDEX(RawDataRefData,$E22,0)&gt;0,INDEX(RawDataRefData,$E22,0)),"")),"")</f>
        <v/>
      </c>
      <c r="BD22" s="101" t="str">
        <f t="array" ref="BD22">IF($AY22,MAX(IF(G4SelectionMask="x",IF(INDEX(RawDataRefData,$E22,0)&gt;0,INDEX(RawDataRefData,$E22,0)),"")),"")</f>
        <v/>
      </c>
      <c r="BE22" s="101" t="str">
        <f t="shared" si="14"/>
        <v/>
      </c>
      <c r="BF22" s="101" t="str">
        <f t="array" ref="BF22">IF($AY22,STDEVA(IF(G4SelectionMask="x",IF(INDEX(RawDataRefData,$E22,0)&gt;0,INDEX(RawDataRefData,$E22,0)),"")),"")</f>
        <v/>
      </c>
      <c r="BG22" s="100" t="b">
        <f t="shared" si="15"/>
        <v>0</v>
      </c>
      <c r="BH22" s="100" t="str">
        <f t="array" ref="BH22">IF($BG22,MEDIAN(IF(G5SelectionMask="x",IF(INDEX(RawDataRefData,$E22,0)&gt;0,INDEX(RawDataRefData,$E22,0)),"")),"")</f>
        <v/>
      </c>
      <c r="BI22" s="100" t="str">
        <f t="array" ref="BI22">IF($BG22,QUARTILE(IF(G5SelectionMask="x",IF(INDEX(RawDataRefData,$E22,0)&gt;0,INDEX(RawDataRefData,$E22,0)),""),1),"")</f>
        <v/>
      </c>
      <c r="BJ22" s="100" t="str">
        <f t="array" ref="BJ22">IF($BG22,QUARTILE(IF(G5SelectionMask="x",IF(INDEX(RawDataRefData,$E22,0)&gt;0,INDEX(RawDataRefData,$E22,0)),""),3),"")</f>
        <v/>
      </c>
      <c r="BK22" s="100" t="str">
        <f t="array" ref="BK22">IF($BG22,MIN(IF(G5SelectionMask="x",IF(INDEX(RawDataRefData,$E22,0)&gt;0,INDEX(RawDataRefData,$E22,0)),"")),"")</f>
        <v/>
      </c>
      <c r="BL22" s="100" t="str">
        <f t="array" ref="BL22">IF($BG22,MAX(IF(G5SelectionMask="x",IF(INDEX(RawDataRefData,$E22,0)&gt;0,INDEX(RawDataRefData,$E22,0)),"")),"")</f>
        <v/>
      </c>
      <c r="BM22" s="100" t="str">
        <f t="shared" si="16"/>
        <v/>
      </c>
      <c r="BN22" s="103" t="str">
        <f t="array" ref="BN22">IF($BG22,STDEVA(IF(G5SelectionMask="x",IF(INDEX(RawDataRefData,$E22,0)&gt;0,INDEX(RawDataRefData,$E22,0)),"")),"")</f>
        <v/>
      </c>
      <c r="BO22" s="104"/>
      <c r="BP22" s="105"/>
      <c r="BQ22" s="105"/>
      <c r="BR22" s="105"/>
      <c r="BS22" s="105"/>
      <c r="BT22" s="105"/>
      <c r="BU22" s="105"/>
      <c r="BV22" s="105"/>
      <c r="BW22" s="105"/>
      <c r="BX22" s="105"/>
      <c r="BY22" s="105"/>
      <c r="BZ22" s="105"/>
      <c r="CA22" s="105"/>
      <c r="CB22" s="105"/>
      <c r="CC22" s="105"/>
      <c r="CD22" s="105"/>
    </row>
    <row r="23" spans="1:82" x14ac:dyDescent="0.2">
      <c r="A23" s="33">
        <f t="shared" si="5"/>
        <v>0</v>
      </c>
      <c r="B23" s="206"/>
      <c r="C23" s="200"/>
      <c r="D23" s="196" t="s">
        <v>219</v>
      </c>
      <c r="E23" s="72">
        <f t="shared" si="6"/>
        <v>14</v>
      </c>
      <c r="F23" s="9" t="s">
        <v>221</v>
      </c>
      <c r="G23" s="9" t="s">
        <v>27</v>
      </c>
      <c r="K23" s="100">
        <f t="shared" si="18"/>
        <v>32523</v>
      </c>
      <c r="L23" s="100"/>
      <c r="M23" s="100"/>
      <c r="N23" s="100"/>
      <c r="O23" s="100"/>
      <c r="P23" s="101">
        <f t="shared" si="19"/>
        <v>2960</v>
      </c>
      <c r="Q23" s="102">
        <f t="shared" si="20"/>
        <v>3542.8554199999999</v>
      </c>
      <c r="R23" s="102">
        <f t="shared" si="21"/>
        <v>5870</v>
      </c>
      <c r="S23" s="102">
        <f t="shared" si="22"/>
        <v>3405.375</v>
      </c>
      <c r="T23" s="102">
        <f t="shared" si="23"/>
        <v>2212</v>
      </c>
      <c r="U23" s="102">
        <f t="shared" si="24"/>
        <v>1942</v>
      </c>
      <c r="V23" s="102">
        <f t="shared" si="25"/>
        <v>13759</v>
      </c>
      <c r="W23" s="102">
        <f t="shared" si="26"/>
        <v>10427</v>
      </c>
      <c r="X23" s="102">
        <f t="shared" si="27"/>
        <v>2254</v>
      </c>
      <c r="Y23" s="102">
        <f t="shared" si="28"/>
        <v>3375</v>
      </c>
      <c r="Z23" s="102">
        <f t="shared" si="29"/>
        <v>2798.9</v>
      </c>
      <c r="AA23" s="100" t="b">
        <f t="shared" si="7"/>
        <v>1</v>
      </c>
      <c r="AB23" s="100">
        <f t="array" ref="AB23">IF($AA23,MEDIAN(IF(G1SelectionMask="x",IF(INDEX(RawDataRefData,$E23,0)&gt;0,INDEX(RawDataRefData,$E23,0)),"")),"")</f>
        <v>3375</v>
      </c>
      <c r="AC23" s="100">
        <f t="array" ref="AC23">IF($AA23,QUARTILE(IF(G1SelectionMask="x",IF(INDEX(RawDataRefData,$E23,0)&gt;0,INDEX(RawDataRefData,$E23,0)),""),1),"")</f>
        <v>2526.4499999999998</v>
      </c>
      <c r="AD23" s="100">
        <f t="array" ref="AD23">IF($AA23,QUARTILE(IF(G1SelectionMask="x",IF(INDEX(RawDataRefData,$E23,0)&gt;0,INDEX(RawDataRefData,$E23,0)),""),3),"")</f>
        <v>4706.4277099999999</v>
      </c>
      <c r="AE23" s="100">
        <f t="array" ref="AE23">IF($AA23,MIN(IF(G1SelectionMask="x",IF(INDEX(RawDataRefData,$E23,0)&gt;0,INDEX(RawDataRefData,$E23,0)),"")),"")</f>
        <v>1942</v>
      </c>
      <c r="AF23" s="100">
        <f t="array" ref="AF23">IF($AA23,MAX(IF(G1SelectionMask="x",IF(INDEX(RawDataRefData,$E23,0)&gt;0,INDEX(RawDataRefData,$E23,0)),"")),"")</f>
        <v>13759</v>
      </c>
      <c r="AG23" s="100">
        <f t="shared" si="8"/>
        <v>4776.9209472727271</v>
      </c>
      <c r="AH23" s="100">
        <f t="array" ref="AH23">IF($AA23,STDEVA(IF(G1SelectionMask="x",IF(INDEX(RawDataRefData,$E23,0)&gt;0,INDEX(RawDataRefData,$E23,0)),"")),"")</f>
        <v>3838.7483966291102</v>
      </c>
      <c r="AI23" s="101" t="b">
        <f t="shared" si="9"/>
        <v>1</v>
      </c>
      <c r="AJ23" s="101">
        <f t="array" ref="AJ23">IF($AI23,MEDIAN(IF(G2SelectionMask="x",IF(INDEX(RawDataRefData,$E23,0)&gt;0,INDEX(RawDataRefData,$E23,0)),"")),"")</f>
        <v>3542.8554199999999</v>
      </c>
      <c r="AK23" s="101">
        <f t="array" ref="AK23">IF($AI23,QUARTILE(IF(G2SelectionMask="x",IF(INDEX(RawDataRefData,$E23,0)&gt;0,INDEX(RawDataRefData,$E23,0)),""),1),"")</f>
        <v>3167.5</v>
      </c>
      <c r="AL23" s="101">
        <f t="array" ref="AL23">IF($AI23,QUARTILE(IF(G2SelectionMask="x",IF(INDEX(RawDataRefData,$E23,0)&gt;0,INDEX(RawDataRefData,$E23,0)),""),3),"")</f>
        <v>7089.4375</v>
      </c>
      <c r="AM23" s="101">
        <f t="array" ref="AM23">IF($AI23,MIN(IF(G2SelectionMask="x",IF(INDEX(RawDataRefData,$E23,0)&gt;0,INDEX(RawDataRefData,$E23,0)),"")),"")</f>
        <v>2212</v>
      </c>
      <c r="AN23" s="101">
        <f t="array" ref="AN23">IF($AI23,MAX(IF(G2SelectionMask="x",IF(INDEX(RawDataRefData,$E23,0)&gt;0,INDEX(RawDataRefData,$E23,0)),"")),"")</f>
        <v>14772</v>
      </c>
      <c r="AO23" s="101">
        <f t="shared" si="10"/>
        <v>5877.091401818182</v>
      </c>
      <c r="AP23" s="101">
        <f t="array" ref="AP23">IF($AI23,STDEVA(IF(G2SelectionMask="x",IF(INDEX(RawDataRefData,$E23,0)&gt;0,INDEX(RawDataRefData,$E23,0)),"")),"")</f>
        <v>4697.7108557753545</v>
      </c>
      <c r="AQ23" s="100" t="b">
        <f t="shared" si="11"/>
        <v>0</v>
      </c>
      <c r="AR23" s="100" t="str">
        <f t="array" ref="AR23">IF($AQ23,MEDIAN(IF(G3SelectionMask="x",IF(INDEX(RawDataRefData,$E23,0)&gt;0,INDEX(RawDataRefData,$E23,0)),"")),"")</f>
        <v/>
      </c>
      <c r="AS23" s="100" t="str">
        <f t="array" ref="AS23">IF($AQ23,QUARTILE(IF(G3SelectionMask="x",IF(INDEX(RawDataRefData,$E23,0)&gt;0,INDEX(RawDataRefData,$E23,0)),""),1),"")</f>
        <v/>
      </c>
      <c r="AT23" s="100" t="str">
        <f t="array" ref="AT23">IF($AQ23,QUARTILE(IF(G3SelectionMask="x",IF(INDEX(RawDataRefData,$E23,0)&gt;0,INDEX(RawDataRefData,$E23,0)),""),3),"")</f>
        <v/>
      </c>
      <c r="AU23" s="100" t="str">
        <f t="array" ref="AU23">IF($AQ23,MIN(IF(G3SelectionMask="x",IF(INDEX(RawDataRefData,$E23,0)&gt;0,INDEX(RawDataRefData,$E23,0)),"")),"")</f>
        <v/>
      </c>
      <c r="AV23" s="100" t="str">
        <f t="array" ref="AV23">IF($AQ23,MAX(IF(G3SelectionMask="x",IF(INDEX(RawDataRefData,$E23,0)&gt;0,INDEX(RawDataRefData,$E23,0)),"")),"")</f>
        <v/>
      </c>
      <c r="AW23" s="100" t="str">
        <f t="shared" si="12"/>
        <v/>
      </c>
      <c r="AX23" s="100" t="str">
        <f t="array" ref="AX23">IF($AQ23,STDEVA(IF(G3SelectionMask="x",IF(INDEX(RawDataRefData,$E23,0)&gt;0,INDEX(RawDataRefData,$E23,0)),"")),"")</f>
        <v/>
      </c>
      <c r="AY23" s="101" t="b">
        <f t="shared" si="13"/>
        <v>0</v>
      </c>
      <c r="AZ23" s="101" t="str">
        <f t="array" ref="AZ23">IF($AY23,MEDIAN(IF(G4SelectionMask="x",IF(INDEX(RawDataRefData,$E23,0)&gt;0,INDEX(RawDataRefData,$E23,0)),"")),"")</f>
        <v/>
      </c>
      <c r="BA23" s="101" t="str">
        <f t="array" ref="BA23">IF($AY23,QUARTILE(IF(G4SelectionMask="x",IF(INDEX(RawDataRefData,$E23,0)&gt;0,INDEX(RawDataRefData,$E23,0)),""),1),"")</f>
        <v/>
      </c>
      <c r="BB23" s="101" t="str">
        <f t="array" ref="BB23">IF($AY23,QUARTILE(IF(G4SelectionMask="x",IF(INDEX(RawDataRefData,$E23,0)&gt;0,INDEX(RawDataRefData,$E23,0)),""),3),"")</f>
        <v/>
      </c>
      <c r="BC23" s="101" t="str">
        <f t="array" ref="BC23">IF($AY23,MIN(IF(G4SelectionMask="x",IF(INDEX(RawDataRefData,$E23,0)&gt;0,INDEX(RawDataRefData,$E23,0)),"")),"")</f>
        <v/>
      </c>
      <c r="BD23" s="101" t="str">
        <f t="array" ref="BD23">IF($AY23,MAX(IF(G4SelectionMask="x",IF(INDEX(RawDataRefData,$E23,0)&gt;0,INDEX(RawDataRefData,$E23,0)),"")),"")</f>
        <v/>
      </c>
      <c r="BE23" s="101" t="str">
        <f t="shared" si="14"/>
        <v/>
      </c>
      <c r="BF23" s="101" t="str">
        <f t="array" ref="BF23">IF($AY23,STDEVA(IF(G4SelectionMask="x",IF(INDEX(RawDataRefData,$E23,0)&gt;0,INDEX(RawDataRefData,$E23,0)),"")),"")</f>
        <v/>
      </c>
      <c r="BG23" s="100" t="b">
        <f t="shared" si="15"/>
        <v>0</v>
      </c>
      <c r="BH23" s="100" t="str">
        <f t="array" ref="BH23">IF($BG23,MEDIAN(IF(G5SelectionMask="x",IF(INDEX(RawDataRefData,$E23,0)&gt;0,INDEX(RawDataRefData,$E23,0)),"")),"")</f>
        <v/>
      </c>
      <c r="BI23" s="100" t="str">
        <f t="array" ref="BI23">IF($BG23,QUARTILE(IF(G5SelectionMask="x",IF(INDEX(RawDataRefData,$E23,0)&gt;0,INDEX(RawDataRefData,$E23,0)),""),1),"")</f>
        <v/>
      </c>
      <c r="BJ23" s="100" t="str">
        <f t="array" ref="BJ23">IF($BG23,QUARTILE(IF(G5SelectionMask="x",IF(INDEX(RawDataRefData,$E23,0)&gt;0,INDEX(RawDataRefData,$E23,0)),""),3),"")</f>
        <v/>
      </c>
      <c r="BK23" s="100" t="str">
        <f t="array" ref="BK23">IF($BG23,MIN(IF(G5SelectionMask="x",IF(INDEX(RawDataRefData,$E23,0)&gt;0,INDEX(RawDataRefData,$E23,0)),"")),"")</f>
        <v/>
      </c>
      <c r="BL23" s="100" t="str">
        <f t="array" ref="BL23">IF($BG23,MAX(IF(G5SelectionMask="x",IF(INDEX(RawDataRefData,$E23,0)&gt;0,INDEX(RawDataRefData,$E23,0)),"")),"")</f>
        <v/>
      </c>
      <c r="BM23" s="100" t="str">
        <f t="shared" si="16"/>
        <v/>
      </c>
      <c r="BN23" s="103" t="str">
        <f t="array" ref="BN23">IF($BG23,STDEVA(IF(G5SelectionMask="x",IF(INDEX(RawDataRefData,$E23,0)&gt;0,INDEX(RawDataRefData,$E23,0)),"")),"")</f>
        <v/>
      </c>
      <c r="BO23" s="104"/>
      <c r="BP23" s="105">
        <v>32523</v>
      </c>
      <c r="BQ23" s="105">
        <v>2960</v>
      </c>
      <c r="BR23" s="105">
        <v>3542.8554199999999</v>
      </c>
      <c r="BS23" s="105">
        <v>5870</v>
      </c>
      <c r="BT23" s="105">
        <v>3405.375</v>
      </c>
      <c r="BU23" s="105">
        <v>2212</v>
      </c>
      <c r="BV23" s="105">
        <v>1942</v>
      </c>
      <c r="BW23" s="105">
        <v>13759</v>
      </c>
      <c r="BX23" s="105">
        <v>10427</v>
      </c>
      <c r="BY23" s="105">
        <v>2254</v>
      </c>
      <c r="BZ23" s="105">
        <v>3375</v>
      </c>
      <c r="CA23" s="105">
        <v>2798.9</v>
      </c>
      <c r="CB23" s="105">
        <v>3644</v>
      </c>
      <c r="CC23" s="105">
        <v>3751.875</v>
      </c>
      <c r="CD23" s="105">
        <v>14772</v>
      </c>
    </row>
    <row r="24" spans="1:82" x14ac:dyDescent="0.2">
      <c r="A24" s="33">
        <f t="shared" si="5"/>
        <v>0</v>
      </c>
      <c r="B24" s="206"/>
      <c r="C24" s="200"/>
      <c r="D24" s="197"/>
      <c r="E24" s="72">
        <f t="shared" si="6"/>
        <v>15</v>
      </c>
      <c r="F24" s="9" t="s">
        <v>572</v>
      </c>
      <c r="K24" s="100" t="str">
        <f t="shared" si="18"/>
        <v/>
      </c>
      <c r="L24" s="100"/>
      <c r="M24" s="100"/>
      <c r="N24" s="100"/>
      <c r="O24" s="100"/>
      <c r="P24" s="101" t="str">
        <f t="shared" si="19"/>
        <v/>
      </c>
      <c r="Q24" s="102" t="str">
        <f t="shared" si="20"/>
        <v/>
      </c>
      <c r="R24" s="102" t="str">
        <f t="shared" si="21"/>
        <v/>
      </c>
      <c r="S24" s="102" t="str">
        <f t="shared" si="22"/>
        <v/>
      </c>
      <c r="T24" s="102" t="str">
        <f t="shared" si="23"/>
        <v/>
      </c>
      <c r="U24" s="102" t="str">
        <f t="shared" si="24"/>
        <v/>
      </c>
      <c r="V24" s="102" t="str">
        <f t="shared" si="25"/>
        <v/>
      </c>
      <c r="W24" s="102" t="str">
        <f t="shared" si="26"/>
        <v/>
      </c>
      <c r="X24" s="102" t="str">
        <f t="shared" si="27"/>
        <v/>
      </c>
      <c r="Y24" s="102" t="str">
        <f t="shared" si="28"/>
        <v/>
      </c>
      <c r="Z24" s="102" t="str">
        <f t="shared" si="29"/>
        <v/>
      </c>
      <c r="AA24" s="100" t="b">
        <f t="shared" si="7"/>
        <v>0</v>
      </c>
      <c r="AB24" s="100" t="str">
        <f t="array" ref="AB24">IF($AA24,MEDIAN(IF(G1SelectionMask="x",IF(INDEX(RawDataRefData,$E24,0)&gt;0,INDEX(RawDataRefData,$E24,0)),"")),"")</f>
        <v/>
      </c>
      <c r="AC24" s="100" t="str">
        <f t="array" ref="AC24">IF($AA24,QUARTILE(IF(G1SelectionMask="x",IF(INDEX(RawDataRefData,$E24,0)&gt;0,INDEX(RawDataRefData,$E24,0)),""),1),"")</f>
        <v/>
      </c>
      <c r="AD24" s="100" t="str">
        <f t="array" ref="AD24">IF($AA24,QUARTILE(IF(G1SelectionMask="x",IF(INDEX(RawDataRefData,$E24,0)&gt;0,INDEX(RawDataRefData,$E24,0)),""),3),"")</f>
        <v/>
      </c>
      <c r="AE24" s="100" t="str">
        <f t="array" ref="AE24">IF($AA24,MIN(IF(G1SelectionMask="x",IF(INDEX(RawDataRefData,$E24,0)&gt;0,INDEX(RawDataRefData,$E24,0)),"")),"")</f>
        <v/>
      </c>
      <c r="AF24" s="100" t="str">
        <f t="array" ref="AF24">IF($AA24,MAX(IF(G1SelectionMask="x",IF(INDEX(RawDataRefData,$E24,0)&gt;0,INDEX(RawDataRefData,$E24,0)),"")),"")</f>
        <v/>
      </c>
      <c r="AG24" s="100" t="str">
        <f t="shared" si="8"/>
        <v/>
      </c>
      <c r="AH24" s="100" t="str">
        <f t="array" ref="AH24">IF($AA24,STDEVA(IF(G1SelectionMask="x",IF(INDEX(RawDataRefData,$E24,0)&gt;0,INDEX(RawDataRefData,$E24,0)),"")),"")</f>
        <v/>
      </c>
      <c r="AI24" s="101" t="b">
        <f t="shared" si="9"/>
        <v>0</v>
      </c>
      <c r="AJ24" s="101" t="str">
        <f t="array" ref="AJ24">IF($AI24,MEDIAN(IF(G2SelectionMask="x",IF(INDEX(RawDataRefData,$E24,0)&gt;0,INDEX(RawDataRefData,$E24,0)),"")),"")</f>
        <v/>
      </c>
      <c r="AK24" s="101" t="str">
        <f t="array" ref="AK24">IF($AI24,QUARTILE(IF(G2SelectionMask="x",IF(INDEX(RawDataRefData,$E24,0)&gt;0,INDEX(RawDataRefData,$E24,0)),""),1),"")</f>
        <v/>
      </c>
      <c r="AL24" s="101" t="str">
        <f t="array" ref="AL24">IF($AI24,QUARTILE(IF(G2SelectionMask="x",IF(INDEX(RawDataRefData,$E24,0)&gt;0,INDEX(RawDataRefData,$E24,0)),""),3),"")</f>
        <v/>
      </c>
      <c r="AM24" s="101" t="str">
        <f t="array" ref="AM24">IF($AI24,MIN(IF(G2SelectionMask="x",IF(INDEX(RawDataRefData,$E24,0)&gt;0,INDEX(RawDataRefData,$E24,0)),"")),"")</f>
        <v/>
      </c>
      <c r="AN24" s="101" t="str">
        <f t="array" ref="AN24">IF($AI24,MAX(IF(G2SelectionMask="x",IF(INDEX(RawDataRefData,$E24,0)&gt;0,INDEX(RawDataRefData,$E24,0)),"")),"")</f>
        <v/>
      </c>
      <c r="AO24" s="101" t="str">
        <f t="shared" si="10"/>
        <v/>
      </c>
      <c r="AP24" s="101" t="str">
        <f t="array" ref="AP24">IF($AI24,STDEVA(IF(G2SelectionMask="x",IF(INDEX(RawDataRefData,$E24,0)&gt;0,INDEX(RawDataRefData,$E24,0)),"")),"")</f>
        <v/>
      </c>
      <c r="AQ24" s="100" t="b">
        <f t="shared" si="11"/>
        <v>0</v>
      </c>
      <c r="AR24" s="100" t="str">
        <f t="array" ref="AR24">IF($AQ24,MEDIAN(IF(G3SelectionMask="x",IF(INDEX(RawDataRefData,$E24,0)&gt;0,INDEX(RawDataRefData,$E24,0)),"")),"")</f>
        <v/>
      </c>
      <c r="AS24" s="100" t="str">
        <f t="array" ref="AS24">IF($AQ24,QUARTILE(IF(G3SelectionMask="x",IF(INDEX(RawDataRefData,$E24,0)&gt;0,INDEX(RawDataRefData,$E24,0)),""),1),"")</f>
        <v/>
      </c>
      <c r="AT24" s="100" t="str">
        <f t="array" ref="AT24">IF($AQ24,QUARTILE(IF(G3SelectionMask="x",IF(INDEX(RawDataRefData,$E24,0)&gt;0,INDEX(RawDataRefData,$E24,0)),""),3),"")</f>
        <v/>
      </c>
      <c r="AU24" s="100" t="str">
        <f t="array" ref="AU24">IF($AQ24,MIN(IF(G3SelectionMask="x",IF(INDEX(RawDataRefData,$E24,0)&gt;0,INDEX(RawDataRefData,$E24,0)),"")),"")</f>
        <v/>
      </c>
      <c r="AV24" s="100" t="str">
        <f t="array" ref="AV24">IF($AQ24,MAX(IF(G3SelectionMask="x",IF(INDEX(RawDataRefData,$E24,0)&gt;0,INDEX(RawDataRefData,$E24,0)),"")),"")</f>
        <v/>
      </c>
      <c r="AW24" s="100" t="str">
        <f t="shared" si="12"/>
        <v/>
      </c>
      <c r="AX24" s="100" t="str">
        <f t="array" ref="AX24">IF($AQ24,STDEVA(IF(G3SelectionMask="x",IF(INDEX(RawDataRefData,$E24,0)&gt;0,INDEX(RawDataRefData,$E24,0)),"")),"")</f>
        <v/>
      </c>
      <c r="AY24" s="101" t="b">
        <f t="shared" si="13"/>
        <v>0</v>
      </c>
      <c r="AZ24" s="101" t="str">
        <f t="array" ref="AZ24">IF($AY24,MEDIAN(IF(G4SelectionMask="x",IF(INDEX(RawDataRefData,$E24,0)&gt;0,INDEX(RawDataRefData,$E24,0)),"")),"")</f>
        <v/>
      </c>
      <c r="BA24" s="101" t="str">
        <f t="array" ref="BA24">IF($AY24,QUARTILE(IF(G4SelectionMask="x",IF(INDEX(RawDataRefData,$E24,0)&gt;0,INDEX(RawDataRefData,$E24,0)),""),1),"")</f>
        <v/>
      </c>
      <c r="BB24" s="101" t="str">
        <f t="array" ref="BB24">IF($AY24,QUARTILE(IF(G4SelectionMask="x",IF(INDEX(RawDataRefData,$E24,0)&gt;0,INDEX(RawDataRefData,$E24,0)),""),3),"")</f>
        <v/>
      </c>
      <c r="BC24" s="101" t="str">
        <f t="array" ref="BC24">IF($AY24,MIN(IF(G4SelectionMask="x",IF(INDEX(RawDataRefData,$E24,0)&gt;0,INDEX(RawDataRefData,$E24,0)),"")),"")</f>
        <v/>
      </c>
      <c r="BD24" s="101" t="str">
        <f t="array" ref="BD24">IF($AY24,MAX(IF(G4SelectionMask="x",IF(INDEX(RawDataRefData,$E24,0)&gt;0,INDEX(RawDataRefData,$E24,0)),"")),"")</f>
        <v/>
      </c>
      <c r="BE24" s="101" t="str">
        <f t="shared" si="14"/>
        <v/>
      </c>
      <c r="BF24" s="101" t="str">
        <f t="array" ref="BF24">IF($AY24,STDEVA(IF(G4SelectionMask="x",IF(INDEX(RawDataRefData,$E24,0)&gt;0,INDEX(RawDataRefData,$E24,0)),"")),"")</f>
        <v/>
      </c>
      <c r="BG24" s="100" t="b">
        <f t="shared" si="15"/>
        <v>0</v>
      </c>
      <c r="BH24" s="100" t="str">
        <f t="array" ref="BH24">IF($BG24,MEDIAN(IF(G5SelectionMask="x",IF(INDEX(RawDataRefData,$E24,0)&gt;0,INDEX(RawDataRefData,$E24,0)),"")),"")</f>
        <v/>
      </c>
      <c r="BI24" s="100" t="str">
        <f t="array" ref="BI24">IF($BG24,QUARTILE(IF(G5SelectionMask="x",IF(INDEX(RawDataRefData,$E24,0)&gt;0,INDEX(RawDataRefData,$E24,0)),""),1),"")</f>
        <v/>
      </c>
      <c r="BJ24" s="100" t="str">
        <f t="array" ref="BJ24">IF($BG24,QUARTILE(IF(G5SelectionMask="x",IF(INDEX(RawDataRefData,$E24,0)&gt;0,INDEX(RawDataRefData,$E24,0)),""),3),"")</f>
        <v/>
      </c>
      <c r="BK24" s="100" t="str">
        <f t="array" ref="BK24">IF($BG24,MIN(IF(G5SelectionMask="x",IF(INDEX(RawDataRefData,$E24,0)&gt;0,INDEX(RawDataRefData,$E24,0)),"")),"")</f>
        <v/>
      </c>
      <c r="BL24" s="100" t="str">
        <f t="array" ref="BL24">IF($BG24,MAX(IF(G5SelectionMask="x",IF(INDEX(RawDataRefData,$E24,0)&gt;0,INDEX(RawDataRefData,$E24,0)),"")),"")</f>
        <v/>
      </c>
      <c r="BM24" s="100" t="str">
        <f t="shared" si="16"/>
        <v/>
      </c>
      <c r="BN24" s="103" t="str">
        <f t="array" ref="BN24">IF($BG24,STDEVA(IF(G5SelectionMask="x",IF(INDEX(RawDataRefData,$E24,0)&gt;0,INDEX(RawDataRefData,$E24,0)),"")),"")</f>
        <v/>
      </c>
      <c r="BO24" s="104"/>
      <c r="BP24" s="105"/>
      <c r="BQ24" s="105"/>
      <c r="BR24" s="105"/>
      <c r="BS24" s="105"/>
      <c r="BT24" s="105"/>
      <c r="BU24" s="105"/>
      <c r="BV24" s="105"/>
      <c r="BW24" s="105"/>
      <c r="BX24" s="105"/>
      <c r="BY24" s="105"/>
      <c r="BZ24" s="105"/>
      <c r="CA24" s="105"/>
      <c r="CB24" s="105"/>
      <c r="CC24" s="105"/>
      <c r="CD24" s="105"/>
    </row>
    <row r="25" spans="1:82" x14ac:dyDescent="0.2">
      <c r="A25" s="33">
        <f t="shared" si="5"/>
        <v>0</v>
      </c>
      <c r="B25" s="206"/>
      <c r="C25" s="200"/>
      <c r="D25" s="197"/>
      <c r="E25" s="72">
        <f t="shared" si="6"/>
        <v>16</v>
      </c>
      <c r="F25" s="9" t="s">
        <v>573</v>
      </c>
      <c r="K25" s="100" t="str">
        <f t="shared" si="18"/>
        <v/>
      </c>
      <c r="L25" s="100"/>
      <c r="M25" s="100"/>
      <c r="N25" s="100"/>
      <c r="O25" s="100"/>
      <c r="P25" s="101" t="str">
        <f t="shared" si="19"/>
        <v/>
      </c>
      <c r="Q25" s="102" t="str">
        <f t="shared" si="20"/>
        <v/>
      </c>
      <c r="R25" s="102" t="str">
        <f t="shared" si="21"/>
        <v/>
      </c>
      <c r="S25" s="102" t="str">
        <f t="shared" si="22"/>
        <v/>
      </c>
      <c r="T25" s="102" t="str">
        <f t="shared" si="23"/>
        <v/>
      </c>
      <c r="U25" s="102" t="str">
        <f t="shared" si="24"/>
        <v/>
      </c>
      <c r="V25" s="102" t="str">
        <f t="shared" si="25"/>
        <v/>
      </c>
      <c r="W25" s="102" t="str">
        <f t="shared" si="26"/>
        <v/>
      </c>
      <c r="X25" s="102" t="str">
        <f t="shared" si="27"/>
        <v/>
      </c>
      <c r="Y25" s="102" t="str">
        <f t="shared" si="28"/>
        <v/>
      </c>
      <c r="Z25" s="102" t="str">
        <f t="shared" si="29"/>
        <v/>
      </c>
      <c r="AA25" s="100" t="b">
        <f t="shared" si="7"/>
        <v>0</v>
      </c>
      <c r="AB25" s="100" t="str">
        <f t="array" ref="AB25">IF($AA25,MEDIAN(IF(G1SelectionMask="x",IF(INDEX(RawDataRefData,$E25,0)&gt;0,INDEX(RawDataRefData,$E25,0)),"")),"")</f>
        <v/>
      </c>
      <c r="AC25" s="100" t="str">
        <f t="array" ref="AC25">IF($AA25,QUARTILE(IF(G1SelectionMask="x",IF(INDEX(RawDataRefData,$E25,0)&gt;0,INDEX(RawDataRefData,$E25,0)),""),1),"")</f>
        <v/>
      </c>
      <c r="AD25" s="100" t="str">
        <f t="array" ref="AD25">IF($AA25,QUARTILE(IF(G1SelectionMask="x",IF(INDEX(RawDataRefData,$E25,0)&gt;0,INDEX(RawDataRefData,$E25,0)),""),3),"")</f>
        <v/>
      </c>
      <c r="AE25" s="100" t="str">
        <f t="array" ref="AE25">IF($AA25,MIN(IF(G1SelectionMask="x",IF(INDEX(RawDataRefData,$E25,0)&gt;0,INDEX(RawDataRefData,$E25,0)),"")),"")</f>
        <v/>
      </c>
      <c r="AF25" s="100" t="str">
        <f t="array" ref="AF25">IF($AA25,MAX(IF(G1SelectionMask="x",IF(INDEX(RawDataRefData,$E25,0)&gt;0,INDEX(RawDataRefData,$E25,0)),"")),"")</f>
        <v/>
      </c>
      <c r="AG25" s="100" t="str">
        <f t="shared" si="8"/>
        <v/>
      </c>
      <c r="AH25" s="100" t="str">
        <f t="array" ref="AH25">IF($AA25,STDEVA(IF(G1SelectionMask="x",IF(INDEX(RawDataRefData,$E25,0)&gt;0,INDEX(RawDataRefData,$E25,0)),"")),"")</f>
        <v/>
      </c>
      <c r="AI25" s="101" t="b">
        <f t="shared" si="9"/>
        <v>0</v>
      </c>
      <c r="AJ25" s="101" t="str">
        <f t="array" ref="AJ25">IF($AI25,MEDIAN(IF(G2SelectionMask="x",IF(INDEX(RawDataRefData,$E25,0)&gt;0,INDEX(RawDataRefData,$E25,0)),"")),"")</f>
        <v/>
      </c>
      <c r="AK25" s="101" t="str">
        <f t="array" ref="AK25">IF($AI25,QUARTILE(IF(G2SelectionMask="x",IF(INDEX(RawDataRefData,$E25,0)&gt;0,INDEX(RawDataRefData,$E25,0)),""),1),"")</f>
        <v/>
      </c>
      <c r="AL25" s="101" t="str">
        <f t="array" ref="AL25">IF($AI25,QUARTILE(IF(G2SelectionMask="x",IF(INDEX(RawDataRefData,$E25,0)&gt;0,INDEX(RawDataRefData,$E25,0)),""),3),"")</f>
        <v/>
      </c>
      <c r="AM25" s="101" t="str">
        <f t="array" ref="AM25">IF($AI25,MIN(IF(G2SelectionMask="x",IF(INDEX(RawDataRefData,$E25,0)&gt;0,INDEX(RawDataRefData,$E25,0)),"")),"")</f>
        <v/>
      </c>
      <c r="AN25" s="101" t="str">
        <f t="array" ref="AN25">IF($AI25,MAX(IF(G2SelectionMask="x",IF(INDEX(RawDataRefData,$E25,0)&gt;0,INDEX(RawDataRefData,$E25,0)),"")),"")</f>
        <v/>
      </c>
      <c r="AO25" s="101" t="str">
        <f t="shared" si="10"/>
        <v/>
      </c>
      <c r="AP25" s="101" t="str">
        <f t="array" ref="AP25">IF($AI25,STDEVA(IF(G2SelectionMask="x",IF(INDEX(RawDataRefData,$E25,0)&gt;0,INDEX(RawDataRefData,$E25,0)),"")),"")</f>
        <v/>
      </c>
      <c r="AQ25" s="100" t="b">
        <f t="shared" si="11"/>
        <v>0</v>
      </c>
      <c r="AR25" s="100" t="str">
        <f t="array" ref="AR25">IF($AQ25,MEDIAN(IF(G3SelectionMask="x",IF(INDEX(RawDataRefData,$E25,0)&gt;0,INDEX(RawDataRefData,$E25,0)),"")),"")</f>
        <v/>
      </c>
      <c r="AS25" s="100" t="str">
        <f t="array" ref="AS25">IF($AQ25,QUARTILE(IF(G3SelectionMask="x",IF(INDEX(RawDataRefData,$E25,0)&gt;0,INDEX(RawDataRefData,$E25,0)),""),1),"")</f>
        <v/>
      </c>
      <c r="AT25" s="100" t="str">
        <f t="array" ref="AT25">IF($AQ25,QUARTILE(IF(G3SelectionMask="x",IF(INDEX(RawDataRefData,$E25,0)&gt;0,INDEX(RawDataRefData,$E25,0)),""),3),"")</f>
        <v/>
      </c>
      <c r="AU25" s="100" t="str">
        <f t="array" ref="AU25">IF($AQ25,MIN(IF(G3SelectionMask="x",IF(INDEX(RawDataRefData,$E25,0)&gt;0,INDEX(RawDataRefData,$E25,0)),"")),"")</f>
        <v/>
      </c>
      <c r="AV25" s="100" t="str">
        <f t="array" ref="AV25">IF($AQ25,MAX(IF(G3SelectionMask="x",IF(INDEX(RawDataRefData,$E25,0)&gt;0,INDEX(RawDataRefData,$E25,0)),"")),"")</f>
        <v/>
      </c>
      <c r="AW25" s="100" t="str">
        <f t="shared" si="12"/>
        <v/>
      </c>
      <c r="AX25" s="100" t="str">
        <f t="array" ref="AX25">IF($AQ25,STDEVA(IF(G3SelectionMask="x",IF(INDEX(RawDataRefData,$E25,0)&gt;0,INDEX(RawDataRefData,$E25,0)),"")),"")</f>
        <v/>
      </c>
      <c r="AY25" s="101" t="b">
        <f t="shared" si="13"/>
        <v>0</v>
      </c>
      <c r="AZ25" s="101" t="str">
        <f t="array" ref="AZ25">IF($AY25,MEDIAN(IF(G4SelectionMask="x",IF(INDEX(RawDataRefData,$E25,0)&gt;0,INDEX(RawDataRefData,$E25,0)),"")),"")</f>
        <v/>
      </c>
      <c r="BA25" s="101" t="str">
        <f t="array" ref="BA25">IF($AY25,QUARTILE(IF(G4SelectionMask="x",IF(INDEX(RawDataRefData,$E25,0)&gt;0,INDEX(RawDataRefData,$E25,0)),""),1),"")</f>
        <v/>
      </c>
      <c r="BB25" s="101" t="str">
        <f t="array" ref="BB25">IF($AY25,QUARTILE(IF(G4SelectionMask="x",IF(INDEX(RawDataRefData,$E25,0)&gt;0,INDEX(RawDataRefData,$E25,0)),""),3),"")</f>
        <v/>
      </c>
      <c r="BC25" s="101" t="str">
        <f t="array" ref="BC25">IF($AY25,MIN(IF(G4SelectionMask="x",IF(INDEX(RawDataRefData,$E25,0)&gt;0,INDEX(RawDataRefData,$E25,0)),"")),"")</f>
        <v/>
      </c>
      <c r="BD25" s="101" t="str">
        <f t="array" ref="BD25">IF($AY25,MAX(IF(G4SelectionMask="x",IF(INDEX(RawDataRefData,$E25,0)&gt;0,INDEX(RawDataRefData,$E25,0)),"")),"")</f>
        <v/>
      </c>
      <c r="BE25" s="101" t="str">
        <f t="shared" si="14"/>
        <v/>
      </c>
      <c r="BF25" s="101" t="str">
        <f t="array" ref="BF25">IF($AY25,STDEVA(IF(G4SelectionMask="x",IF(INDEX(RawDataRefData,$E25,0)&gt;0,INDEX(RawDataRefData,$E25,0)),"")),"")</f>
        <v/>
      </c>
      <c r="BG25" s="100" t="b">
        <f t="shared" si="15"/>
        <v>0</v>
      </c>
      <c r="BH25" s="100" t="str">
        <f t="array" ref="BH25">IF($BG25,MEDIAN(IF(G5SelectionMask="x",IF(INDEX(RawDataRefData,$E25,0)&gt;0,INDEX(RawDataRefData,$E25,0)),"")),"")</f>
        <v/>
      </c>
      <c r="BI25" s="100" t="str">
        <f t="array" ref="BI25">IF($BG25,QUARTILE(IF(G5SelectionMask="x",IF(INDEX(RawDataRefData,$E25,0)&gt;0,INDEX(RawDataRefData,$E25,0)),""),1),"")</f>
        <v/>
      </c>
      <c r="BJ25" s="100" t="str">
        <f t="array" ref="BJ25">IF($BG25,QUARTILE(IF(G5SelectionMask="x",IF(INDEX(RawDataRefData,$E25,0)&gt;0,INDEX(RawDataRefData,$E25,0)),""),3),"")</f>
        <v/>
      </c>
      <c r="BK25" s="100" t="str">
        <f t="array" ref="BK25">IF($BG25,MIN(IF(G5SelectionMask="x",IF(INDEX(RawDataRefData,$E25,0)&gt;0,INDEX(RawDataRefData,$E25,0)),"")),"")</f>
        <v/>
      </c>
      <c r="BL25" s="100" t="str">
        <f t="array" ref="BL25">IF($BG25,MAX(IF(G5SelectionMask="x",IF(INDEX(RawDataRefData,$E25,0)&gt;0,INDEX(RawDataRefData,$E25,0)),"")),"")</f>
        <v/>
      </c>
      <c r="BM25" s="100" t="str">
        <f t="shared" si="16"/>
        <v/>
      </c>
      <c r="BN25" s="103" t="str">
        <f t="array" ref="BN25">IF($BG25,STDEVA(IF(G5SelectionMask="x",IF(INDEX(RawDataRefData,$E25,0)&gt;0,INDEX(RawDataRefData,$E25,0)),"")),"")</f>
        <v/>
      </c>
      <c r="BO25" s="104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</row>
    <row r="26" spans="1:82" x14ac:dyDescent="0.2">
      <c r="A26" s="33">
        <f ca="1">IF(AND(Client1Sector="Banking",OR(SelectEfficiencySpendFTEs="x",SelectEfficiencyProductivity="x")),,ERROR)</f>
        <v>0</v>
      </c>
      <c r="B26" s="206"/>
      <c r="C26" s="200"/>
      <c r="D26" s="197"/>
      <c r="E26" s="72">
        <f t="shared" si="6"/>
        <v>17</v>
      </c>
      <c r="F26" s="9" t="s">
        <v>574</v>
      </c>
      <c r="K26" s="100">
        <f t="shared" si="18"/>
        <v>677420000000</v>
      </c>
      <c r="L26" s="100"/>
      <c r="M26" s="100"/>
      <c r="N26" s="100"/>
      <c r="O26" s="100"/>
      <c r="P26" s="101">
        <f t="shared" si="19"/>
        <v>3332383079.6579199</v>
      </c>
      <c r="Q26" s="102">
        <f t="shared" si="20"/>
        <v>7897760339</v>
      </c>
      <c r="R26" s="102">
        <f t="shared" si="21"/>
        <v>5951747343.9830399</v>
      </c>
      <c r="S26" s="102">
        <f t="shared" si="22"/>
        <v>4750536196.6968899</v>
      </c>
      <c r="T26" s="102">
        <f t="shared" si="23"/>
        <v>1308334727</v>
      </c>
      <c r="U26" s="102">
        <f t="shared" si="24"/>
        <v>4732524115.9099998</v>
      </c>
      <c r="V26" s="102">
        <f t="shared" si="25"/>
        <v>13957325000</v>
      </c>
      <c r="W26" s="102">
        <f t="shared" si="26"/>
        <v>14774641999.787001</v>
      </c>
      <c r="X26" s="102">
        <f t="shared" si="27"/>
        <v>81933297000</v>
      </c>
      <c r="Y26" s="102">
        <f t="shared" si="28"/>
        <v>9046557000.5560093</v>
      </c>
      <c r="Z26" s="102">
        <f t="shared" si="29"/>
        <v>5669968886.0799999</v>
      </c>
      <c r="AA26" s="100" t="b">
        <f t="shared" si="7"/>
        <v>1</v>
      </c>
      <c r="AB26" s="100">
        <f t="array" ref="AB26">IF($AA26,MEDIAN(IF(G1SelectionMask="x",IF(INDEX(RawDataRefData,$E26,0)&gt;0,INDEX(RawDataRefData,$E26,0)),"")),"")</f>
        <v>5951747343.9830399</v>
      </c>
      <c r="AC26" s="100">
        <f t="array" ref="AC26">IF($AA26,QUARTILE(IF(G1SelectionMask="x",IF(INDEX(RawDataRefData,$E26,0)&gt;0,INDEX(RawDataRefData,$E26,0)),""),1),"")</f>
        <v>4741530156.3034449</v>
      </c>
      <c r="AD26" s="100">
        <f t="array" ref="AD26">IF($AA26,QUARTILE(IF(G1SelectionMask="x",IF(INDEX(RawDataRefData,$E26,0)&gt;0,INDEX(RawDataRefData,$E26,0)),""),3),"")</f>
        <v>11501941000.278004</v>
      </c>
      <c r="AE26" s="100">
        <f t="array" ref="AE26">IF($AA26,MIN(IF(G1SelectionMask="x",IF(INDEX(RawDataRefData,$E26,0)&gt;0,INDEX(RawDataRefData,$E26,0)),"")),"")</f>
        <v>1308334727</v>
      </c>
      <c r="AF26" s="100">
        <f t="array" ref="AF26">IF($AA26,MAX(IF(G1SelectionMask="x",IF(INDEX(RawDataRefData,$E26,0)&gt;0,INDEX(RawDataRefData,$E26,0)),"")),"")</f>
        <v>81933297000</v>
      </c>
      <c r="AG26" s="100">
        <f t="shared" si="8"/>
        <v>13941370517.151894</v>
      </c>
      <c r="AH26" s="100">
        <f t="array" ref="AH26">IF($AA26,STDEVA(IF(G1SelectionMask="x",IF(INDEX(RawDataRefData,$E26,0)&gt;0,INDEX(RawDataRefData,$E26,0)),"")),"")</f>
        <v>22929783568.035805</v>
      </c>
      <c r="AI26" s="101" t="b">
        <f t="shared" si="9"/>
        <v>1</v>
      </c>
      <c r="AJ26" s="101">
        <f t="array" ref="AJ26">IF($AI26,MEDIAN(IF(G2SelectionMask="x",IF(INDEX(RawDataRefData,$E26,0)&gt;0,INDEX(RawDataRefData,$E26,0)),"")),"")</f>
        <v>7897760339</v>
      </c>
      <c r="AK26" s="101">
        <f t="array" ref="AK26">IF($AI26,QUARTILE(IF(G2SelectionMask="x",IF(INDEX(RawDataRefData,$E26,0)&gt;0,INDEX(RawDataRefData,$E26,0)),""),1),"")</f>
        <v>5210252541.3884449</v>
      </c>
      <c r="AL26" s="101">
        <f t="array" ref="AL26">IF($AI26,QUARTILE(IF(G2SelectionMask="x",IF(INDEX(RawDataRefData,$E26,0)&gt;0,INDEX(RawDataRefData,$E26,0)),""),3),"")</f>
        <v>14365983499.893501</v>
      </c>
      <c r="AM26" s="101">
        <f t="array" ref="AM26">IF($AI26,MIN(IF(G2SelectionMask="x",IF(INDEX(RawDataRefData,$E26,0)&gt;0,INDEX(RawDataRefData,$E26,0)),"")),"")</f>
        <v>1308334727</v>
      </c>
      <c r="AN26" s="101">
        <f t="array" ref="AN26">IF($AI26,MAX(IF(G2SelectionMask="x",IF(INDEX(RawDataRefData,$E26,0)&gt;0,INDEX(RawDataRefData,$E26,0)),"")),"")</f>
        <v>52631762603.534103</v>
      </c>
      <c r="AO26" s="101">
        <f t="shared" si="10"/>
        <v>12878061913.967121</v>
      </c>
      <c r="AP26" s="101">
        <f t="array" ref="AP26">IF($AI26,STDEVA(IF(G2SelectionMask="x",IF(INDEX(RawDataRefData,$E26,0)&gt;0,INDEX(RawDataRefData,$E26,0)),"")),"")</f>
        <v>14450617003.840561</v>
      </c>
      <c r="AQ26" s="100" t="b">
        <f t="shared" si="11"/>
        <v>0</v>
      </c>
      <c r="AR26" s="100" t="str">
        <f t="array" ref="AR26">IF($AQ26,MEDIAN(IF(G3SelectionMask="x",IF(INDEX(RawDataRefData,$E26,0)&gt;0,INDEX(RawDataRefData,$E26,0)),"")),"")</f>
        <v/>
      </c>
      <c r="AS26" s="100" t="str">
        <f t="array" ref="AS26">IF($AQ26,QUARTILE(IF(G3SelectionMask="x",IF(INDEX(RawDataRefData,$E26,0)&gt;0,INDEX(RawDataRefData,$E26,0)),""),1),"")</f>
        <v/>
      </c>
      <c r="AT26" s="100" t="str">
        <f t="array" ref="AT26">IF($AQ26,QUARTILE(IF(G3SelectionMask="x",IF(INDEX(RawDataRefData,$E26,0)&gt;0,INDEX(RawDataRefData,$E26,0)),""),3),"")</f>
        <v/>
      </c>
      <c r="AU26" s="100" t="str">
        <f t="array" ref="AU26">IF($AQ26,MIN(IF(G3SelectionMask="x",IF(INDEX(RawDataRefData,$E26,0)&gt;0,INDEX(RawDataRefData,$E26,0)),"")),"")</f>
        <v/>
      </c>
      <c r="AV26" s="100" t="str">
        <f t="array" ref="AV26">IF($AQ26,MAX(IF(G3SelectionMask="x",IF(INDEX(RawDataRefData,$E26,0)&gt;0,INDEX(RawDataRefData,$E26,0)),"")),"")</f>
        <v/>
      </c>
      <c r="AW26" s="100" t="str">
        <f t="shared" si="12"/>
        <v/>
      </c>
      <c r="AX26" s="100" t="str">
        <f t="array" ref="AX26">IF($AQ26,STDEVA(IF(G3SelectionMask="x",IF(INDEX(RawDataRefData,$E26,0)&gt;0,INDEX(RawDataRefData,$E26,0)),"")),"")</f>
        <v/>
      </c>
      <c r="AY26" s="101" t="b">
        <f t="shared" si="13"/>
        <v>0</v>
      </c>
      <c r="AZ26" s="101" t="str">
        <f t="array" ref="AZ26">IF($AY26,MEDIAN(IF(G4SelectionMask="x",IF(INDEX(RawDataRefData,$E26,0)&gt;0,INDEX(RawDataRefData,$E26,0)),"")),"")</f>
        <v/>
      </c>
      <c r="BA26" s="101" t="str">
        <f t="array" ref="BA26">IF($AY26,QUARTILE(IF(G4SelectionMask="x",IF(INDEX(RawDataRefData,$E26,0)&gt;0,INDEX(RawDataRefData,$E26,0)),""),1),"")</f>
        <v/>
      </c>
      <c r="BB26" s="101" t="str">
        <f t="array" ref="BB26">IF($AY26,QUARTILE(IF(G4SelectionMask="x",IF(INDEX(RawDataRefData,$E26,0)&gt;0,INDEX(RawDataRefData,$E26,0)),""),3),"")</f>
        <v/>
      </c>
      <c r="BC26" s="101" t="str">
        <f t="array" ref="BC26">IF($AY26,MIN(IF(G4SelectionMask="x",IF(INDEX(RawDataRefData,$E26,0)&gt;0,INDEX(RawDataRefData,$E26,0)),"")),"")</f>
        <v/>
      </c>
      <c r="BD26" s="101" t="str">
        <f t="array" ref="BD26">IF($AY26,MAX(IF(G4SelectionMask="x",IF(INDEX(RawDataRefData,$E26,0)&gt;0,INDEX(RawDataRefData,$E26,0)),"")),"")</f>
        <v/>
      </c>
      <c r="BE26" s="101" t="str">
        <f t="shared" si="14"/>
        <v/>
      </c>
      <c r="BF26" s="101" t="str">
        <f t="array" ref="BF26">IF($AY26,STDEVA(IF(G4SelectionMask="x",IF(INDEX(RawDataRefData,$E26,0)&gt;0,INDEX(RawDataRefData,$E26,0)),"")),"")</f>
        <v/>
      </c>
      <c r="BG26" s="100" t="b">
        <f t="shared" si="15"/>
        <v>0</v>
      </c>
      <c r="BH26" s="100" t="str">
        <f t="array" ref="BH26">IF($BG26,MEDIAN(IF(G5SelectionMask="x",IF(INDEX(RawDataRefData,$E26,0)&gt;0,INDEX(RawDataRefData,$E26,0)),"")),"")</f>
        <v/>
      </c>
      <c r="BI26" s="100" t="str">
        <f t="array" ref="BI26">IF($BG26,QUARTILE(IF(G5SelectionMask="x",IF(INDEX(RawDataRefData,$E26,0)&gt;0,INDEX(RawDataRefData,$E26,0)),""),1),"")</f>
        <v/>
      </c>
      <c r="BJ26" s="100" t="str">
        <f t="array" ref="BJ26">IF($BG26,QUARTILE(IF(G5SelectionMask="x",IF(INDEX(RawDataRefData,$E26,0)&gt;0,INDEX(RawDataRefData,$E26,0)),""),3),"")</f>
        <v/>
      </c>
      <c r="BK26" s="100" t="str">
        <f t="array" ref="BK26">IF($BG26,MIN(IF(G5SelectionMask="x",IF(INDEX(RawDataRefData,$E26,0)&gt;0,INDEX(RawDataRefData,$E26,0)),"")),"")</f>
        <v/>
      </c>
      <c r="BL26" s="100" t="str">
        <f t="array" ref="BL26">IF($BG26,MAX(IF(G5SelectionMask="x",IF(INDEX(RawDataRefData,$E26,0)&gt;0,INDEX(RawDataRefData,$E26,0)),"")),"")</f>
        <v/>
      </c>
      <c r="BM26" s="100" t="str">
        <f t="shared" si="16"/>
        <v/>
      </c>
      <c r="BN26" s="103" t="str">
        <f t="array" ref="BN26">IF($BG26,STDEVA(IF(G5SelectionMask="x",IF(INDEX(RawDataRefData,$E26,0)&gt;0,INDEX(RawDataRefData,$E26,0)),"")),"")</f>
        <v/>
      </c>
      <c r="BO26" s="104"/>
      <c r="BP26" s="105">
        <v>677420000000</v>
      </c>
      <c r="BQ26" s="105">
        <v>3332383079.6579199</v>
      </c>
      <c r="BR26" s="105">
        <v>7897760339</v>
      </c>
      <c r="BS26" s="105">
        <v>5951747343.9830399</v>
      </c>
      <c r="BT26" s="105">
        <v>4750536196.6968899</v>
      </c>
      <c r="BU26" s="105">
        <v>1308334727</v>
      </c>
      <c r="BV26" s="105">
        <v>4732524115.9099998</v>
      </c>
      <c r="BW26" s="105">
        <v>13957325000</v>
      </c>
      <c r="BX26" s="105">
        <v>14774641999.787001</v>
      </c>
      <c r="BY26" s="105">
        <v>81933297000</v>
      </c>
      <c r="BZ26" s="105">
        <v>9046557000.5560093</v>
      </c>
      <c r="CA26" s="105">
        <v>5669968886.0799999</v>
      </c>
      <c r="CB26" s="105">
        <v>21806308491.598701</v>
      </c>
      <c r="CC26" s="105">
        <v>6483102729.7277002</v>
      </c>
      <c r="CD26" s="105">
        <v>52631762603.534103</v>
      </c>
    </row>
    <row r="27" spans="1:82" x14ac:dyDescent="0.2">
      <c r="A27" s="33">
        <f ca="1">IF(AND(Client1Sector="Banking",OR(SelectEfficiencySpendFTEs="x",SelectEfficiencyProductivity="x")),,ERROR)</f>
        <v>0</v>
      </c>
      <c r="B27" s="206"/>
      <c r="C27" s="200"/>
      <c r="D27" s="197"/>
      <c r="E27" s="72">
        <f t="shared" si="6"/>
        <v>18</v>
      </c>
      <c r="F27" s="9" t="s">
        <v>575</v>
      </c>
      <c r="K27" s="100" t="str">
        <f t="shared" si="18"/>
        <v/>
      </c>
      <c r="L27" s="100"/>
      <c r="M27" s="100"/>
      <c r="N27" s="100"/>
      <c r="O27" s="100"/>
      <c r="P27" s="101" t="str">
        <f t="shared" si="19"/>
        <v/>
      </c>
      <c r="Q27" s="102" t="str">
        <f t="shared" si="20"/>
        <v/>
      </c>
      <c r="R27" s="102" t="str">
        <f t="shared" si="21"/>
        <v/>
      </c>
      <c r="S27" s="102" t="str">
        <f t="shared" si="22"/>
        <v/>
      </c>
      <c r="T27" s="102" t="str">
        <f t="shared" si="23"/>
        <v/>
      </c>
      <c r="U27" s="102" t="str">
        <f t="shared" si="24"/>
        <v/>
      </c>
      <c r="V27" s="102" t="str">
        <f t="shared" si="25"/>
        <v/>
      </c>
      <c r="W27" s="102" t="str">
        <f t="shared" si="26"/>
        <v/>
      </c>
      <c r="X27" s="102" t="str">
        <f t="shared" si="27"/>
        <v/>
      </c>
      <c r="Y27" s="102" t="str">
        <f t="shared" si="28"/>
        <v/>
      </c>
      <c r="Z27" s="102" t="str">
        <f t="shared" si="29"/>
        <v/>
      </c>
      <c r="AA27" s="100" t="b">
        <f t="shared" si="7"/>
        <v>0</v>
      </c>
      <c r="AB27" s="100" t="str">
        <f t="array" ref="AB27">IF($AA27,MEDIAN(IF(G1SelectionMask="x",IF(INDEX(RawDataRefData,$E27,0)&gt;0,INDEX(RawDataRefData,$E27,0)),"")),"")</f>
        <v/>
      </c>
      <c r="AC27" s="100" t="str">
        <f t="array" ref="AC27">IF($AA27,QUARTILE(IF(G1SelectionMask="x",IF(INDEX(RawDataRefData,$E27,0)&gt;0,INDEX(RawDataRefData,$E27,0)),""),1),"")</f>
        <v/>
      </c>
      <c r="AD27" s="100" t="str">
        <f t="array" ref="AD27">IF($AA27,QUARTILE(IF(G1SelectionMask="x",IF(INDEX(RawDataRefData,$E27,0)&gt;0,INDEX(RawDataRefData,$E27,0)),""),3),"")</f>
        <v/>
      </c>
      <c r="AE27" s="100" t="str">
        <f t="array" ref="AE27">IF($AA27,MIN(IF(G1SelectionMask="x",IF(INDEX(RawDataRefData,$E27,0)&gt;0,INDEX(RawDataRefData,$E27,0)),"")),"")</f>
        <v/>
      </c>
      <c r="AF27" s="100" t="str">
        <f t="array" ref="AF27">IF($AA27,MAX(IF(G1SelectionMask="x",IF(INDEX(RawDataRefData,$E27,0)&gt;0,INDEX(RawDataRefData,$E27,0)),"")),"")</f>
        <v/>
      </c>
      <c r="AG27" s="100" t="str">
        <f t="shared" si="8"/>
        <v/>
      </c>
      <c r="AH27" s="100" t="str">
        <f t="array" ref="AH27">IF($AA27,STDEVA(IF(G1SelectionMask="x",IF(INDEX(RawDataRefData,$E27,0)&gt;0,INDEX(RawDataRefData,$E27,0)),"")),"")</f>
        <v/>
      </c>
      <c r="AI27" s="101" t="b">
        <f t="shared" si="9"/>
        <v>0</v>
      </c>
      <c r="AJ27" s="101" t="str">
        <f t="array" ref="AJ27">IF($AI27,MEDIAN(IF(G2SelectionMask="x",IF(INDEX(RawDataRefData,$E27,0)&gt;0,INDEX(RawDataRefData,$E27,0)),"")),"")</f>
        <v/>
      </c>
      <c r="AK27" s="101" t="str">
        <f t="array" ref="AK27">IF($AI27,QUARTILE(IF(G2SelectionMask="x",IF(INDEX(RawDataRefData,$E27,0)&gt;0,INDEX(RawDataRefData,$E27,0)),""),1),"")</f>
        <v/>
      </c>
      <c r="AL27" s="101" t="str">
        <f t="array" ref="AL27">IF($AI27,QUARTILE(IF(G2SelectionMask="x",IF(INDEX(RawDataRefData,$E27,0)&gt;0,INDEX(RawDataRefData,$E27,0)),""),3),"")</f>
        <v/>
      </c>
      <c r="AM27" s="101" t="str">
        <f t="array" ref="AM27">IF($AI27,MIN(IF(G2SelectionMask="x",IF(INDEX(RawDataRefData,$E27,0)&gt;0,INDEX(RawDataRefData,$E27,0)),"")),"")</f>
        <v/>
      </c>
      <c r="AN27" s="101" t="str">
        <f t="array" ref="AN27">IF($AI27,MAX(IF(G2SelectionMask="x",IF(INDEX(RawDataRefData,$E27,0)&gt;0,INDEX(RawDataRefData,$E27,0)),"")),"")</f>
        <v/>
      </c>
      <c r="AO27" s="101" t="str">
        <f t="shared" si="10"/>
        <v/>
      </c>
      <c r="AP27" s="101" t="str">
        <f t="array" ref="AP27">IF($AI27,STDEVA(IF(G2SelectionMask="x",IF(INDEX(RawDataRefData,$E27,0)&gt;0,INDEX(RawDataRefData,$E27,0)),"")),"")</f>
        <v/>
      </c>
      <c r="AQ27" s="100" t="b">
        <f t="shared" si="11"/>
        <v>0</v>
      </c>
      <c r="AR27" s="100" t="str">
        <f t="array" ref="AR27">IF($AQ27,MEDIAN(IF(G3SelectionMask="x",IF(INDEX(RawDataRefData,$E27,0)&gt;0,INDEX(RawDataRefData,$E27,0)),"")),"")</f>
        <v/>
      </c>
      <c r="AS27" s="100" t="str">
        <f t="array" ref="AS27">IF($AQ27,QUARTILE(IF(G3SelectionMask="x",IF(INDEX(RawDataRefData,$E27,0)&gt;0,INDEX(RawDataRefData,$E27,0)),""),1),"")</f>
        <v/>
      </c>
      <c r="AT27" s="100" t="str">
        <f t="array" ref="AT27">IF($AQ27,QUARTILE(IF(G3SelectionMask="x",IF(INDEX(RawDataRefData,$E27,0)&gt;0,INDEX(RawDataRefData,$E27,0)),""),3),"")</f>
        <v/>
      </c>
      <c r="AU27" s="100" t="str">
        <f t="array" ref="AU27">IF($AQ27,MIN(IF(G3SelectionMask="x",IF(INDEX(RawDataRefData,$E27,0)&gt;0,INDEX(RawDataRefData,$E27,0)),"")),"")</f>
        <v/>
      </c>
      <c r="AV27" s="100" t="str">
        <f t="array" ref="AV27">IF($AQ27,MAX(IF(G3SelectionMask="x",IF(INDEX(RawDataRefData,$E27,0)&gt;0,INDEX(RawDataRefData,$E27,0)),"")),"")</f>
        <v/>
      </c>
      <c r="AW27" s="100" t="str">
        <f t="shared" si="12"/>
        <v/>
      </c>
      <c r="AX27" s="100" t="str">
        <f t="array" ref="AX27">IF($AQ27,STDEVA(IF(G3SelectionMask="x",IF(INDEX(RawDataRefData,$E27,0)&gt;0,INDEX(RawDataRefData,$E27,0)),"")),"")</f>
        <v/>
      </c>
      <c r="AY27" s="101" t="b">
        <f t="shared" si="13"/>
        <v>0</v>
      </c>
      <c r="AZ27" s="101" t="str">
        <f t="array" ref="AZ27">IF($AY27,MEDIAN(IF(G4SelectionMask="x",IF(INDEX(RawDataRefData,$E27,0)&gt;0,INDEX(RawDataRefData,$E27,0)),"")),"")</f>
        <v/>
      </c>
      <c r="BA27" s="101" t="str">
        <f t="array" ref="BA27">IF($AY27,QUARTILE(IF(G4SelectionMask="x",IF(INDEX(RawDataRefData,$E27,0)&gt;0,INDEX(RawDataRefData,$E27,0)),""),1),"")</f>
        <v/>
      </c>
      <c r="BB27" s="101" t="str">
        <f t="array" ref="BB27">IF($AY27,QUARTILE(IF(G4SelectionMask="x",IF(INDEX(RawDataRefData,$E27,0)&gt;0,INDEX(RawDataRefData,$E27,0)),""),3),"")</f>
        <v/>
      </c>
      <c r="BC27" s="101" t="str">
        <f t="array" ref="BC27">IF($AY27,MIN(IF(G4SelectionMask="x",IF(INDEX(RawDataRefData,$E27,0)&gt;0,INDEX(RawDataRefData,$E27,0)),"")),"")</f>
        <v/>
      </c>
      <c r="BD27" s="101" t="str">
        <f t="array" ref="BD27">IF($AY27,MAX(IF(G4SelectionMask="x",IF(INDEX(RawDataRefData,$E27,0)&gt;0,INDEX(RawDataRefData,$E27,0)),"")),"")</f>
        <v/>
      </c>
      <c r="BE27" s="101" t="str">
        <f t="shared" si="14"/>
        <v/>
      </c>
      <c r="BF27" s="101" t="str">
        <f t="array" ref="BF27">IF($AY27,STDEVA(IF(G4SelectionMask="x",IF(INDEX(RawDataRefData,$E27,0)&gt;0,INDEX(RawDataRefData,$E27,0)),"")),"")</f>
        <v/>
      </c>
      <c r="BG27" s="100" t="b">
        <f t="shared" si="15"/>
        <v>0</v>
      </c>
      <c r="BH27" s="100" t="str">
        <f t="array" ref="BH27">IF($BG27,MEDIAN(IF(G5SelectionMask="x",IF(INDEX(RawDataRefData,$E27,0)&gt;0,INDEX(RawDataRefData,$E27,0)),"")),"")</f>
        <v/>
      </c>
      <c r="BI27" s="100" t="str">
        <f t="array" ref="BI27">IF($BG27,QUARTILE(IF(G5SelectionMask="x",IF(INDEX(RawDataRefData,$E27,0)&gt;0,INDEX(RawDataRefData,$E27,0)),""),1),"")</f>
        <v/>
      </c>
      <c r="BJ27" s="100" t="str">
        <f t="array" ref="BJ27">IF($BG27,QUARTILE(IF(G5SelectionMask="x",IF(INDEX(RawDataRefData,$E27,0)&gt;0,INDEX(RawDataRefData,$E27,0)),""),3),"")</f>
        <v/>
      </c>
      <c r="BK27" s="100" t="str">
        <f t="array" ref="BK27">IF($BG27,MIN(IF(G5SelectionMask="x",IF(INDEX(RawDataRefData,$E27,0)&gt;0,INDEX(RawDataRefData,$E27,0)),"")),"")</f>
        <v/>
      </c>
      <c r="BL27" s="100" t="str">
        <f t="array" ref="BL27">IF($BG27,MAX(IF(G5SelectionMask="x",IF(INDEX(RawDataRefData,$E27,0)&gt;0,INDEX(RawDataRefData,$E27,0)),"")),"")</f>
        <v/>
      </c>
      <c r="BM27" s="100" t="str">
        <f t="shared" si="16"/>
        <v/>
      </c>
      <c r="BN27" s="103" t="str">
        <f t="array" ref="BN27">IF($BG27,STDEVA(IF(G5SelectionMask="x",IF(INDEX(RawDataRefData,$E27,0)&gt;0,INDEX(RawDataRefData,$E27,0)),"")),"")</f>
        <v/>
      </c>
      <c r="BO27" s="104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</row>
    <row r="28" spans="1:82" x14ac:dyDescent="0.2">
      <c r="A28" s="33">
        <f ca="1">IF(AND(Client1Sector="Banking",OR(SelectEfficiencySpendFTEs="x",SelectEfficiencyProductivity="x")),,ERROR)</f>
        <v>0</v>
      </c>
      <c r="B28" s="206"/>
      <c r="C28" s="200"/>
      <c r="D28" s="197"/>
      <c r="E28" s="72">
        <f t="shared" si="6"/>
        <v>19</v>
      </c>
      <c r="F28" s="9" t="s">
        <v>576</v>
      </c>
      <c r="K28" s="100" t="str">
        <f t="shared" si="18"/>
        <v/>
      </c>
      <c r="L28" s="100"/>
      <c r="M28" s="100"/>
      <c r="N28" s="100"/>
      <c r="O28" s="100"/>
      <c r="P28" s="101" t="str">
        <f t="shared" si="19"/>
        <v/>
      </c>
      <c r="Q28" s="102" t="str">
        <f t="shared" si="20"/>
        <v/>
      </c>
      <c r="R28" s="102" t="str">
        <f t="shared" si="21"/>
        <v/>
      </c>
      <c r="S28" s="102" t="str">
        <f t="shared" si="22"/>
        <v/>
      </c>
      <c r="T28" s="102" t="str">
        <f t="shared" si="23"/>
        <v/>
      </c>
      <c r="U28" s="102" t="str">
        <f t="shared" si="24"/>
        <v/>
      </c>
      <c r="V28" s="102" t="str">
        <f t="shared" si="25"/>
        <v/>
      </c>
      <c r="W28" s="102" t="str">
        <f t="shared" si="26"/>
        <v/>
      </c>
      <c r="X28" s="102" t="str">
        <f t="shared" si="27"/>
        <v/>
      </c>
      <c r="Y28" s="102" t="str">
        <f t="shared" si="28"/>
        <v/>
      </c>
      <c r="Z28" s="102" t="str">
        <f t="shared" si="29"/>
        <v/>
      </c>
      <c r="AA28" s="100" t="b">
        <f t="shared" si="7"/>
        <v>0</v>
      </c>
      <c r="AB28" s="100" t="str">
        <f t="array" ref="AB28">IF($AA28,MEDIAN(IF(G1SelectionMask="x",IF(INDEX(RawDataRefData,$E28,0)&gt;0,INDEX(RawDataRefData,$E28,0)),"")),"")</f>
        <v/>
      </c>
      <c r="AC28" s="100" t="str">
        <f t="array" ref="AC28">IF($AA28,QUARTILE(IF(G1SelectionMask="x",IF(INDEX(RawDataRefData,$E28,0)&gt;0,INDEX(RawDataRefData,$E28,0)),""),1),"")</f>
        <v/>
      </c>
      <c r="AD28" s="100" t="str">
        <f t="array" ref="AD28">IF($AA28,QUARTILE(IF(G1SelectionMask="x",IF(INDEX(RawDataRefData,$E28,0)&gt;0,INDEX(RawDataRefData,$E28,0)),""),3),"")</f>
        <v/>
      </c>
      <c r="AE28" s="100" t="str">
        <f t="array" ref="AE28">IF($AA28,MIN(IF(G1SelectionMask="x",IF(INDEX(RawDataRefData,$E28,0)&gt;0,INDEX(RawDataRefData,$E28,0)),"")),"")</f>
        <v/>
      </c>
      <c r="AF28" s="100" t="str">
        <f t="array" ref="AF28">IF($AA28,MAX(IF(G1SelectionMask="x",IF(INDEX(RawDataRefData,$E28,0)&gt;0,INDEX(RawDataRefData,$E28,0)),"")),"")</f>
        <v/>
      </c>
      <c r="AG28" s="100" t="str">
        <f t="shared" si="8"/>
        <v/>
      </c>
      <c r="AH28" s="100" t="str">
        <f t="array" ref="AH28">IF($AA28,STDEVA(IF(G1SelectionMask="x",IF(INDEX(RawDataRefData,$E28,0)&gt;0,INDEX(RawDataRefData,$E28,0)),"")),"")</f>
        <v/>
      </c>
      <c r="AI28" s="101" t="b">
        <f t="shared" si="9"/>
        <v>0</v>
      </c>
      <c r="AJ28" s="101" t="str">
        <f t="array" ref="AJ28">IF($AI28,MEDIAN(IF(G2SelectionMask="x",IF(INDEX(RawDataRefData,$E28,0)&gt;0,INDEX(RawDataRefData,$E28,0)),"")),"")</f>
        <v/>
      </c>
      <c r="AK28" s="101" t="str">
        <f t="array" ref="AK28">IF($AI28,QUARTILE(IF(G2SelectionMask="x",IF(INDEX(RawDataRefData,$E28,0)&gt;0,INDEX(RawDataRefData,$E28,0)),""),1),"")</f>
        <v/>
      </c>
      <c r="AL28" s="101" t="str">
        <f t="array" ref="AL28">IF($AI28,QUARTILE(IF(G2SelectionMask="x",IF(INDEX(RawDataRefData,$E28,0)&gt;0,INDEX(RawDataRefData,$E28,0)),""),3),"")</f>
        <v/>
      </c>
      <c r="AM28" s="101" t="str">
        <f t="array" ref="AM28">IF($AI28,MIN(IF(G2SelectionMask="x",IF(INDEX(RawDataRefData,$E28,0)&gt;0,INDEX(RawDataRefData,$E28,0)),"")),"")</f>
        <v/>
      </c>
      <c r="AN28" s="101" t="str">
        <f t="array" ref="AN28">IF($AI28,MAX(IF(G2SelectionMask="x",IF(INDEX(RawDataRefData,$E28,0)&gt;0,INDEX(RawDataRefData,$E28,0)),"")),"")</f>
        <v/>
      </c>
      <c r="AO28" s="101" t="str">
        <f t="shared" si="10"/>
        <v/>
      </c>
      <c r="AP28" s="101" t="str">
        <f t="array" ref="AP28">IF($AI28,STDEVA(IF(G2SelectionMask="x",IF(INDEX(RawDataRefData,$E28,0)&gt;0,INDEX(RawDataRefData,$E28,0)),"")),"")</f>
        <v/>
      </c>
      <c r="AQ28" s="100" t="b">
        <f t="shared" si="11"/>
        <v>0</v>
      </c>
      <c r="AR28" s="100" t="str">
        <f t="array" ref="AR28">IF($AQ28,MEDIAN(IF(G3SelectionMask="x",IF(INDEX(RawDataRefData,$E28,0)&gt;0,INDEX(RawDataRefData,$E28,0)),"")),"")</f>
        <v/>
      </c>
      <c r="AS28" s="100" t="str">
        <f t="array" ref="AS28">IF($AQ28,QUARTILE(IF(G3SelectionMask="x",IF(INDEX(RawDataRefData,$E28,0)&gt;0,INDEX(RawDataRefData,$E28,0)),""),1),"")</f>
        <v/>
      </c>
      <c r="AT28" s="100" t="str">
        <f t="array" ref="AT28">IF($AQ28,QUARTILE(IF(G3SelectionMask="x",IF(INDEX(RawDataRefData,$E28,0)&gt;0,INDEX(RawDataRefData,$E28,0)),""),3),"")</f>
        <v/>
      </c>
      <c r="AU28" s="100" t="str">
        <f t="array" ref="AU28">IF($AQ28,MIN(IF(G3SelectionMask="x",IF(INDEX(RawDataRefData,$E28,0)&gt;0,INDEX(RawDataRefData,$E28,0)),"")),"")</f>
        <v/>
      </c>
      <c r="AV28" s="100" t="str">
        <f t="array" ref="AV28">IF($AQ28,MAX(IF(G3SelectionMask="x",IF(INDEX(RawDataRefData,$E28,0)&gt;0,INDEX(RawDataRefData,$E28,0)),"")),"")</f>
        <v/>
      </c>
      <c r="AW28" s="100" t="str">
        <f t="shared" si="12"/>
        <v/>
      </c>
      <c r="AX28" s="100" t="str">
        <f t="array" ref="AX28">IF($AQ28,STDEVA(IF(G3SelectionMask="x",IF(INDEX(RawDataRefData,$E28,0)&gt;0,INDEX(RawDataRefData,$E28,0)),"")),"")</f>
        <v/>
      </c>
      <c r="AY28" s="101" t="b">
        <f t="shared" si="13"/>
        <v>0</v>
      </c>
      <c r="AZ28" s="101" t="str">
        <f t="array" ref="AZ28">IF($AY28,MEDIAN(IF(G4SelectionMask="x",IF(INDEX(RawDataRefData,$E28,0)&gt;0,INDEX(RawDataRefData,$E28,0)),"")),"")</f>
        <v/>
      </c>
      <c r="BA28" s="101" t="str">
        <f t="array" ref="BA28">IF($AY28,QUARTILE(IF(G4SelectionMask="x",IF(INDEX(RawDataRefData,$E28,0)&gt;0,INDEX(RawDataRefData,$E28,0)),""),1),"")</f>
        <v/>
      </c>
      <c r="BB28" s="101" t="str">
        <f t="array" ref="BB28">IF($AY28,QUARTILE(IF(G4SelectionMask="x",IF(INDEX(RawDataRefData,$E28,0)&gt;0,INDEX(RawDataRefData,$E28,0)),""),3),"")</f>
        <v/>
      </c>
      <c r="BC28" s="101" t="str">
        <f t="array" ref="BC28">IF($AY28,MIN(IF(G4SelectionMask="x",IF(INDEX(RawDataRefData,$E28,0)&gt;0,INDEX(RawDataRefData,$E28,0)),"")),"")</f>
        <v/>
      </c>
      <c r="BD28" s="101" t="str">
        <f t="array" ref="BD28">IF($AY28,MAX(IF(G4SelectionMask="x",IF(INDEX(RawDataRefData,$E28,0)&gt;0,INDEX(RawDataRefData,$E28,0)),"")),"")</f>
        <v/>
      </c>
      <c r="BE28" s="101" t="str">
        <f t="shared" si="14"/>
        <v/>
      </c>
      <c r="BF28" s="101" t="str">
        <f t="array" ref="BF28">IF($AY28,STDEVA(IF(G4SelectionMask="x",IF(INDEX(RawDataRefData,$E28,0)&gt;0,INDEX(RawDataRefData,$E28,0)),"")),"")</f>
        <v/>
      </c>
      <c r="BG28" s="100" t="b">
        <f t="shared" si="15"/>
        <v>0</v>
      </c>
      <c r="BH28" s="100" t="str">
        <f t="array" ref="BH28">IF($BG28,MEDIAN(IF(G5SelectionMask="x",IF(INDEX(RawDataRefData,$E28,0)&gt;0,INDEX(RawDataRefData,$E28,0)),"")),"")</f>
        <v/>
      </c>
      <c r="BI28" s="100" t="str">
        <f t="array" ref="BI28">IF($BG28,QUARTILE(IF(G5SelectionMask="x",IF(INDEX(RawDataRefData,$E28,0)&gt;0,INDEX(RawDataRefData,$E28,0)),""),1),"")</f>
        <v/>
      </c>
      <c r="BJ28" s="100" t="str">
        <f t="array" ref="BJ28">IF($BG28,QUARTILE(IF(G5SelectionMask="x",IF(INDEX(RawDataRefData,$E28,0)&gt;0,INDEX(RawDataRefData,$E28,0)),""),3),"")</f>
        <v/>
      </c>
      <c r="BK28" s="100" t="str">
        <f t="array" ref="BK28">IF($BG28,MIN(IF(G5SelectionMask="x",IF(INDEX(RawDataRefData,$E28,0)&gt;0,INDEX(RawDataRefData,$E28,0)),"")),"")</f>
        <v/>
      </c>
      <c r="BL28" s="100" t="str">
        <f t="array" ref="BL28">IF($BG28,MAX(IF(G5SelectionMask="x",IF(INDEX(RawDataRefData,$E28,0)&gt;0,INDEX(RawDataRefData,$E28,0)),"")),"")</f>
        <v/>
      </c>
      <c r="BM28" s="100" t="str">
        <f t="shared" si="16"/>
        <v/>
      </c>
      <c r="BN28" s="103" t="str">
        <f t="array" ref="BN28">IF($BG28,STDEVA(IF(G5SelectionMask="x",IF(INDEX(RawDataRefData,$E28,0)&gt;0,INDEX(RawDataRefData,$E28,0)),"")),"")</f>
        <v/>
      </c>
      <c r="BO28" s="104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</row>
    <row r="29" spans="1:82" x14ac:dyDescent="0.2">
      <c r="A29" s="33">
        <f ca="1">IF(AND(Client1Sector="Banking",OR(SelectEfficiencySpendFTEs="x",SelectEfficiencyProductivity="x")),,ERROR)</f>
        <v>0</v>
      </c>
      <c r="B29" s="206"/>
      <c r="C29" s="200"/>
      <c r="D29" s="197"/>
      <c r="E29" s="72">
        <f t="shared" si="6"/>
        <v>20</v>
      </c>
      <c r="F29" s="9" t="s">
        <v>577</v>
      </c>
      <c r="K29" s="100" t="str">
        <f t="shared" si="18"/>
        <v/>
      </c>
      <c r="L29" s="100"/>
      <c r="M29" s="100"/>
      <c r="N29" s="100"/>
      <c r="O29" s="100"/>
      <c r="P29" s="101" t="str">
        <f t="shared" si="19"/>
        <v/>
      </c>
      <c r="Q29" s="102" t="str">
        <f t="shared" si="20"/>
        <v/>
      </c>
      <c r="R29" s="102" t="str">
        <f t="shared" si="21"/>
        <v/>
      </c>
      <c r="S29" s="102" t="str">
        <f t="shared" si="22"/>
        <v/>
      </c>
      <c r="T29" s="102" t="str">
        <f t="shared" si="23"/>
        <v/>
      </c>
      <c r="U29" s="102" t="str">
        <f t="shared" si="24"/>
        <v/>
      </c>
      <c r="V29" s="102" t="str">
        <f t="shared" si="25"/>
        <v/>
      </c>
      <c r="W29" s="102" t="str">
        <f t="shared" si="26"/>
        <v/>
      </c>
      <c r="X29" s="102" t="str">
        <f t="shared" si="27"/>
        <v/>
      </c>
      <c r="Y29" s="102" t="str">
        <f t="shared" si="28"/>
        <v/>
      </c>
      <c r="Z29" s="102" t="str">
        <f t="shared" si="29"/>
        <v/>
      </c>
      <c r="AA29" s="100" t="b">
        <f t="shared" si="7"/>
        <v>0</v>
      </c>
      <c r="AB29" s="100" t="str">
        <f t="array" ref="AB29">IF($AA29,MEDIAN(IF(G1SelectionMask="x",IF(INDEX(RawDataRefData,$E29,0)&gt;0,INDEX(RawDataRefData,$E29,0)),"")),"")</f>
        <v/>
      </c>
      <c r="AC29" s="100" t="str">
        <f t="array" ref="AC29">IF($AA29,QUARTILE(IF(G1SelectionMask="x",IF(INDEX(RawDataRefData,$E29,0)&gt;0,INDEX(RawDataRefData,$E29,0)),""),1),"")</f>
        <v/>
      </c>
      <c r="AD29" s="100" t="str">
        <f t="array" ref="AD29">IF($AA29,QUARTILE(IF(G1SelectionMask="x",IF(INDEX(RawDataRefData,$E29,0)&gt;0,INDEX(RawDataRefData,$E29,0)),""),3),"")</f>
        <v/>
      </c>
      <c r="AE29" s="100" t="str">
        <f t="array" ref="AE29">IF($AA29,MIN(IF(G1SelectionMask="x",IF(INDEX(RawDataRefData,$E29,0)&gt;0,INDEX(RawDataRefData,$E29,0)),"")),"")</f>
        <v/>
      </c>
      <c r="AF29" s="100" t="str">
        <f t="array" ref="AF29">IF($AA29,MAX(IF(G1SelectionMask="x",IF(INDEX(RawDataRefData,$E29,0)&gt;0,INDEX(RawDataRefData,$E29,0)),"")),"")</f>
        <v/>
      </c>
      <c r="AG29" s="100" t="str">
        <f t="shared" si="8"/>
        <v/>
      </c>
      <c r="AH29" s="100" t="str">
        <f t="array" ref="AH29">IF($AA29,STDEVA(IF(G1SelectionMask="x",IF(INDEX(RawDataRefData,$E29,0)&gt;0,INDEX(RawDataRefData,$E29,0)),"")),"")</f>
        <v/>
      </c>
      <c r="AI29" s="101" t="b">
        <f t="shared" si="9"/>
        <v>0</v>
      </c>
      <c r="AJ29" s="101" t="str">
        <f t="array" ref="AJ29">IF($AI29,MEDIAN(IF(G2SelectionMask="x",IF(INDEX(RawDataRefData,$E29,0)&gt;0,INDEX(RawDataRefData,$E29,0)),"")),"")</f>
        <v/>
      </c>
      <c r="AK29" s="101" t="str">
        <f t="array" ref="AK29">IF($AI29,QUARTILE(IF(G2SelectionMask="x",IF(INDEX(RawDataRefData,$E29,0)&gt;0,INDEX(RawDataRefData,$E29,0)),""),1),"")</f>
        <v/>
      </c>
      <c r="AL29" s="101" t="str">
        <f t="array" ref="AL29">IF($AI29,QUARTILE(IF(G2SelectionMask="x",IF(INDEX(RawDataRefData,$E29,0)&gt;0,INDEX(RawDataRefData,$E29,0)),""),3),"")</f>
        <v/>
      </c>
      <c r="AM29" s="101" t="str">
        <f t="array" ref="AM29">IF($AI29,MIN(IF(G2SelectionMask="x",IF(INDEX(RawDataRefData,$E29,0)&gt;0,INDEX(RawDataRefData,$E29,0)),"")),"")</f>
        <v/>
      </c>
      <c r="AN29" s="101" t="str">
        <f t="array" ref="AN29">IF($AI29,MAX(IF(G2SelectionMask="x",IF(INDEX(RawDataRefData,$E29,0)&gt;0,INDEX(RawDataRefData,$E29,0)),"")),"")</f>
        <v/>
      </c>
      <c r="AO29" s="101" t="str">
        <f t="shared" si="10"/>
        <v/>
      </c>
      <c r="AP29" s="101" t="str">
        <f t="array" ref="AP29">IF($AI29,STDEVA(IF(G2SelectionMask="x",IF(INDEX(RawDataRefData,$E29,0)&gt;0,INDEX(RawDataRefData,$E29,0)),"")),"")</f>
        <v/>
      </c>
      <c r="AQ29" s="100" t="b">
        <f t="shared" si="11"/>
        <v>0</v>
      </c>
      <c r="AR29" s="100" t="str">
        <f t="array" ref="AR29">IF($AQ29,MEDIAN(IF(G3SelectionMask="x",IF(INDEX(RawDataRefData,$E29,0)&gt;0,INDEX(RawDataRefData,$E29,0)),"")),"")</f>
        <v/>
      </c>
      <c r="AS29" s="100" t="str">
        <f t="array" ref="AS29">IF($AQ29,QUARTILE(IF(G3SelectionMask="x",IF(INDEX(RawDataRefData,$E29,0)&gt;0,INDEX(RawDataRefData,$E29,0)),""),1),"")</f>
        <v/>
      </c>
      <c r="AT29" s="100" t="str">
        <f t="array" ref="AT29">IF($AQ29,QUARTILE(IF(G3SelectionMask="x",IF(INDEX(RawDataRefData,$E29,0)&gt;0,INDEX(RawDataRefData,$E29,0)),""),3),"")</f>
        <v/>
      </c>
      <c r="AU29" s="100" t="str">
        <f t="array" ref="AU29">IF($AQ29,MIN(IF(G3SelectionMask="x",IF(INDEX(RawDataRefData,$E29,0)&gt;0,INDEX(RawDataRefData,$E29,0)),"")),"")</f>
        <v/>
      </c>
      <c r="AV29" s="100" t="str">
        <f t="array" ref="AV29">IF($AQ29,MAX(IF(G3SelectionMask="x",IF(INDEX(RawDataRefData,$E29,0)&gt;0,INDEX(RawDataRefData,$E29,0)),"")),"")</f>
        <v/>
      </c>
      <c r="AW29" s="100" t="str">
        <f t="shared" si="12"/>
        <v/>
      </c>
      <c r="AX29" s="100" t="str">
        <f t="array" ref="AX29">IF($AQ29,STDEVA(IF(G3SelectionMask="x",IF(INDEX(RawDataRefData,$E29,0)&gt;0,INDEX(RawDataRefData,$E29,0)),"")),"")</f>
        <v/>
      </c>
      <c r="AY29" s="101" t="b">
        <f t="shared" si="13"/>
        <v>0</v>
      </c>
      <c r="AZ29" s="101" t="str">
        <f t="array" ref="AZ29">IF($AY29,MEDIAN(IF(G4SelectionMask="x",IF(INDEX(RawDataRefData,$E29,0)&gt;0,INDEX(RawDataRefData,$E29,0)),"")),"")</f>
        <v/>
      </c>
      <c r="BA29" s="101" t="str">
        <f t="array" ref="BA29">IF($AY29,QUARTILE(IF(G4SelectionMask="x",IF(INDEX(RawDataRefData,$E29,0)&gt;0,INDEX(RawDataRefData,$E29,0)),""),1),"")</f>
        <v/>
      </c>
      <c r="BB29" s="101" t="str">
        <f t="array" ref="BB29">IF($AY29,QUARTILE(IF(G4SelectionMask="x",IF(INDEX(RawDataRefData,$E29,0)&gt;0,INDEX(RawDataRefData,$E29,0)),""),3),"")</f>
        <v/>
      </c>
      <c r="BC29" s="101" t="str">
        <f t="array" ref="BC29">IF($AY29,MIN(IF(G4SelectionMask="x",IF(INDEX(RawDataRefData,$E29,0)&gt;0,INDEX(RawDataRefData,$E29,0)),"")),"")</f>
        <v/>
      </c>
      <c r="BD29" s="101" t="str">
        <f t="array" ref="BD29">IF($AY29,MAX(IF(G4SelectionMask="x",IF(INDEX(RawDataRefData,$E29,0)&gt;0,INDEX(RawDataRefData,$E29,0)),"")),"")</f>
        <v/>
      </c>
      <c r="BE29" s="101" t="str">
        <f t="shared" si="14"/>
        <v/>
      </c>
      <c r="BF29" s="101" t="str">
        <f t="array" ref="BF29">IF($AY29,STDEVA(IF(G4SelectionMask="x",IF(INDEX(RawDataRefData,$E29,0)&gt;0,INDEX(RawDataRefData,$E29,0)),"")),"")</f>
        <v/>
      </c>
      <c r="BG29" s="100" t="b">
        <f t="shared" si="15"/>
        <v>0</v>
      </c>
      <c r="BH29" s="100" t="str">
        <f t="array" ref="BH29">IF($BG29,MEDIAN(IF(G5SelectionMask="x",IF(INDEX(RawDataRefData,$E29,0)&gt;0,INDEX(RawDataRefData,$E29,0)),"")),"")</f>
        <v/>
      </c>
      <c r="BI29" s="100" t="str">
        <f t="array" ref="BI29">IF($BG29,QUARTILE(IF(G5SelectionMask="x",IF(INDEX(RawDataRefData,$E29,0)&gt;0,INDEX(RawDataRefData,$E29,0)),""),1),"")</f>
        <v/>
      </c>
      <c r="BJ29" s="100" t="str">
        <f t="array" ref="BJ29">IF($BG29,QUARTILE(IF(G5SelectionMask="x",IF(INDEX(RawDataRefData,$E29,0)&gt;0,INDEX(RawDataRefData,$E29,0)),""),3),"")</f>
        <v/>
      </c>
      <c r="BK29" s="100" t="str">
        <f t="array" ref="BK29">IF($BG29,MIN(IF(G5SelectionMask="x",IF(INDEX(RawDataRefData,$E29,0)&gt;0,INDEX(RawDataRefData,$E29,0)),"")),"")</f>
        <v/>
      </c>
      <c r="BL29" s="100" t="str">
        <f t="array" ref="BL29">IF($BG29,MAX(IF(G5SelectionMask="x",IF(INDEX(RawDataRefData,$E29,0)&gt;0,INDEX(RawDataRefData,$E29,0)),"")),"")</f>
        <v/>
      </c>
      <c r="BM29" s="100" t="str">
        <f t="shared" si="16"/>
        <v/>
      </c>
      <c r="BN29" s="103" t="str">
        <f t="array" ref="BN29">IF($BG29,STDEVA(IF(G5SelectionMask="x",IF(INDEX(RawDataRefData,$E29,0)&gt;0,INDEX(RawDataRefData,$E29,0)),"")),"")</f>
        <v/>
      </c>
      <c r="BO29" s="104"/>
      <c r="BP29" s="105"/>
      <c r="BQ29" s="105"/>
      <c r="BR29" s="105"/>
      <c r="BS29" s="105"/>
      <c r="BT29" s="105"/>
      <c r="BU29" s="105"/>
      <c r="BV29" s="105"/>
      <c r="BW29" s="105"/>
      <c r="BX29" s="105"/>
      <c r="BY29" s="105"/>
      <c r="BZ29" s="105"/>
      <c r="CA29" s="105"/>
      <c r="CB29" s="105"/>
      <c r="CC29" s="105"/>
      <c r="CD29" s="105"/>
    </row>
    <row r="30" spans="1:82" ht="13.5" thickBot="1" x14ac:dyDescent="0.25">
      <c r="A30" s="33">
        <f ca="1">IF(AND(OR(Client1Sector="Banking",Client1Sector="Utilities"),OR(SelectEfficiencySpendFTEs="x",SelectEfficiencyProductivity="x")),,ERROR)</f>
        <v>0</v>
      </c>
      <c r="B30" s="206"/>
      <c r="C30" s="200"/>
      <c r="D30" s="197"/>
      <c r="E30" s="72">
        <f t="shared" si="6"/>
        <v>21</v>
      </c>
      <c r="F30" s="9" t="s">
        <v>578</v>
      </c>
      <c r="K30" s="100" t="str">
        <f t="shared" si="18"/>
        <v/>
      </c>
      <c r="L30" s="100"/>
      <c r="M30" s="100"/>
      <c r="N30" s="100"/>
      <c r="O30" s="100"/>
      <c r="P30" s="101" t="str">
        <f t="shared" si="19"/>
        <v/>
      </c>
      <c r="Q30" s="102" t="str">
        <f t="shared" si="20"/>
        <v/>
      </c>
      <c r="R30" s="102" t="str">
        <f t="shared" si="21"/>
        <v/>
      </c>
      <c r="S30" s="102" t="str">
        <f t="shared" si="22"/>
        <v/>
      </c>
      <c r="T30" s="102" t="str">
        <f t="shared" si="23"/>
        <v/>
      </c>
      <c r="U30" s="102" t="str">
        <f t="shared" si="24"/>
        <v/>
      </c>
      <c r="V30" s="102" t="str">
        <f t="shared" si="25"/>
        <v/>
      </c>
      <c r="W30" s="102" t="str">
        <f t="shared" si="26"/>
        <v/>
      </c>
      <c r="X30" s="102" t="str">
        <f t="shared" si="27"/>
        <v/>
      </c>
      <c r="Y30" s="102" t="str">
        <f t="shared" si="28"/>
        <v/>
      </c>
      <c r="Z30" s="102" t="str">
        <f t="shared" si="29"/>
        <v/>
      </c>
      <c r="AA30" s="100" t="b">
        <f t="shared" si="7"/>
        <v>0</v>
      </c>
      <c r="AB30" s="100" t="str">
        <f t="array" ref="AB30">IF($AA30,MEDIAN(IF(G1SelectionMask="x",IF(INDEX(RawDataRefData,$E30,0)&gt;0,INDEX(RawDataRefData,$E30,0)),"")),"")</f>
        <v/>
      </c>
      <c r="AC30" s="100" t="str">
        <f t="array" ref="AC30">IF($AA30,QUARTILE(IF(G1SelectionMask="x",IF(INDEX(RawDataRefData,$E30,0)&gt;0,INDEX(RawDataRefData,$E30,0)),""),1),"")</f>
        <v/>
      </c>
      <c r="AD30" s="100" t="str">
        <f t="array" ref="AD30">IF($AA30,QUARTILE(IF(G1SelectionMask="x",IF(INDEX(RawDataRefData,$E30,0)&gt;0,INDEX(RawDataRefData,$E30,0)),""),3),"")</f>
        <v/>
      </c>
      <c r="AE30" s="100" t="str">
        <f t="array" ref="AE30">IF($AA30,MIN(IF(G1SelectionMask="x",IF(INDEX(RawDataRefData,$E30,0)&gt;0,INDEX(RawDataRefData,$E30,0)),"")),"")</f>
        <v/>
      </c>
      <c r="AF30" s="100" t="str">
        <f t="array" ref="AF30">IF($AA30,MAX(IF(G1SelectionMask="x",IF(INDEX(RawDataRefData,$E30,0)&gt;0,INDEX(RawDataRefData,$E30,0)),"")),"")</f>
        <v/>
      </c>
      <c r="AG30" s="100" t="str">
        <f t="shared" si="8"/>
        <v/>
      </c>
      <c r="AH30" s="100" t="str">
        <f t="array" ref="AH30">IF($AA30,STDEVA(IF(G1SelectionMask="x",IF(INDEX(RawDataRefData,$E30,0)&gt;0,INDEX(RawDataRefData,$E30,0)),"")),"")</f>
        <v/>
      </c>
      <c r="AI30" s="101" t="b">
        <f t="shared" si="9"/>
        <v>0</v>
      </c>
      <c r="AJ30" s="101" t="str">
        <f t="array" ref="AJ30">IF($AI30,MEDIAN(IF(G2SelectionMask="x",IF(INDEX(RawDataRefData,$E30,0)&gt;0,INDEX(RawDataRefData,$E30,0)),"")),"")</f>
        <v/>
      </c>
      <c r="AK30" s="101" t="str">
        <f t="array" ref="AK30">IF($AI30,QUARTILE(IF(G2SelectionMask="x",IF(INDEX(RawDataRefData,$E30,0)&gt;0,INDEX(RawDataRefData,$E30,0)),""),1),"")</f>
        <v/>
      </c>
      <c r="AL30" s="101" t="str">
        <f t="array" ref="AL30">IF($AI30,QUARTILE(IF(G2SelectionMask="x",IF(INDEX(RawDataRefData,$E30,0)&gt;0,INDEX(RawDataRefData,$E30,0)),""),3),"")</f>
        <v/>
      </c>
      <c r="AM30" s="101" t="str">
        <f t="array" ref="AM30">IF($AI30,MIN(IF(G2SelectionMask="x",IF(INDEX(RawDataRefData,$E30,0)&gt;0,INDEX(RawDataRefData,$E30,0)),"")),"")</f>
        <v/>
      </c>
      <c r="AN30" s="101" t="str">
        <f t="array" ref="AN30">IF($AI30,MAX(IF(G2SelectionMask="x",IF(INDEX(RawDataRefData,$E30,0)&gt;0,INDEX(RawDataRefData,$E30,0)),"")),"")</f>
        <v/>
      </c>
      <c r="AO30" s="101" t="str">
        <f t="shared" si="10"/>
        <v/>
      </c>
      <c r="AP30" s="101" t="str">
        <f t="array" ref="AP30">IF($AI30,STDEVA(IF(G2SelectionMask="x",IF(INDEX(RawDataRefData,$E30,0)&gt;0,INDEX(RawDataRefData,$E30,0)),"")),"")</f>
        <v/>
      </c>
      <c r="AQ30" s="100" t="b">
        <f t="shared" si="11"/>
        <v>0</v>
      </c>
      <c r="AR30" s="100" t="str">
        <f t="array" ref="AR30">IF($AQ30,MEDIAN(IF(G3SelectionMask="x",IF(INDEX(RawDataRefData,$E30,0)&gt;0,INDEX(RawDataRefData,$E30,0)),"")),"")</f>
        <v/>
      </c>
      <c r="AS30" s="100" t="str">
        <f t="array" ref="AS30">IF($AQ30,QUARTILE(IF(G3SelectionMask="x",IF(INDEX(RawDataRefData,$E30,0)&gt;0,INDEX(RawDataRefData,$E30,0)),""),1),"")</f>
        <v/>
      </c>
      <c r="AT30" s="100" t="str">
        <f t="array" ref="AT30">IF($AQ30,QUARTILE(IF(G3SelectionMask="x",IF(INDEX(RawDataRefData,$E30,0)&gt;0,INDEX(RawDataRefData,$E30,0)),""),3),"")</f>
        <v/>
      </c>
      <c r="AU30" s="100" t="str">
        <f t="array" ref="AU30">IF($AQ30,MIN(IF(G3SelectionMask="x",IF(INDEX(RawDataRefData,$E30,0)&gt;0,INDEX(RawDataRefData,$E30,0)),"")),"")</f>
        <v/>
      </c>
      <c r="AV30" s="100" t="str">
        <f t="array" ref="AV30">IF($AQ30,MAX(IF(G3SelectionMask="x",IF(INDEX(RawDataRefData,$E30,0)&gt;0,INDEX(RawDataRefData,$E30,0)),"")),"")</f>
        <v/>
      </c>
      <c r="AW30" s="100" t="str">
        <f t="shared" si="12"/>
        <v/>
      </c>
      <c r="AX30" s="100" t="str">
        <f t="array" ref="AX30">IF($AQ30,STDEVA(IF(G3SelectionMask="x",IF(INDEX(RawDataRefData,$E30,0)&gt;0,INDEX(RawDataRefData,$E30,0)),"")),"")</f>
        <v/>
      </c>
      <c r="AY30" s="101" t="b">
        <f t="shared" si="13"/>
        <v>0</v>
      </c>
      <c r="AZ30" s="101" t="str">
        <f t="array" ref="AZ30">IF($AY30,MEDIAN(IF(G4SelectionMask="x",IF(INDEX(RawDataRefData,$E30,0)&gt;0,INDEX(RawDataRefData,$E30,0)),"")),"")</f>
        <v/>
      </c>
      <c r="BA30" s="101" t="str">
        <f t="array" ref="BA30">IF($AY30,QUARTILE(IF(G4SelectionMask="x",IF(INDEX(RawDataRefData,$E30,0)&gt;0,INDEX(RawDataRefData,$E30,0)),""),1),"")</f>
        <v/>
      </c>
      <c r="BB30" s="101" t="str">
        <f t="array" ref="BB30">IF($AY30,QUARTILE(IF(G4SelectionMask="x",IF(INDEX(RawDataRefData,$E30,0)&gt;0,INDEX(RawDataRefData,$E30,0)),""),3),"")</f>
        <v/>
      </c>
      <c r="BC30" s="101" t="str">
        <f t="array" ref="BC30">IF($AY30,MIN(IF(G4SelectionMask="x",IF(INDEX(RawDataRefData,$E30,0)&gt;0,INDEX(RawDataRefData,$E30,0)),"")),"")</f>
        <v/>
      </c>
      <c r="BD30" s="101" t="str">
        <f t="array" ref="BD30">IF($AY30,MAX(IF(G4SelectionMask="x",IF(INDEX(RawDataRefData,$E30,0)&gt;0,INDEX(RawDataRefData,$E30,0)),"")),"")</f>
        <v/>
      </c>
      <c r="BE30" s="101" t="str">
        <f t="shared" si="14"/>
        <v/>
      </c>
      <c r="BF30" s="101" t="str">
        <f t="array" ref="BF30">IF($AY30,STDEVA(IF(G4SelectionMask="x",IF(INDEX(RawDataRefData,$E30,0)&gt;0,INDEX(RawDataRefData,$E30,0)),"")),"")</f>
        <v/>
      </c>
      <c r="BG30" s="100" t="b">
        <f t="shared" si="15"/>
        <v>0</v>
      </c>
      <c r="BH30" s="100" t="str">
        <f t="array" ref="BH30">IF($BG30,MEDIAN(IF(G5SelectionMask="x",IF(INDEX(RawDataRefData,$E30,0)&gt;0,INDEX(RawDataRefData,$E30,0)),"")),"")</f>
        <v/>
      </c>
      <c r="BI30" s="100" t="str">
        <f t="array" ref="BI30">IF($BG30,QUARTILE(IF(G5SelectionMask="x",IF(INDEX(RawDataRefData,$E30,0)&gt;0,INDEX(RawDataRefData,$E30,0)),""),1),"")</f>
        <v/>
      </c>
      <c r="BJ30" s="100" t="str">
        <f t="array" ref="BJ30">IF($BG30,QUARTILE(IF(G5SelectionMask="x",IF(INDEX(RawDataRefData,$E30,0)&gt;0,INDEX(RawDataRefData,$E30,0)),""),3),"")</f>
        <v/>
      </c>
      <c r="BK30" s="100" t="str">
        <f t="array" ref="BK30">IF($BG30,MIN(IF(G5SelectionMask="x",IF(INDEX(RawDataRefData,$E30,0)&gt;0,INDEX(RawDataRefData,$E30,0)),"")),"")</f>
        <v/>
      </c>
      <c r="BL30" s="100" t="str">
        <f t="array" ref="BL30">IF($BG30,MAX(IF(G5SelectionMask="x",IF(INDEX(RawDataRefData,$E30,0)&gt;0,INDEX(RawDataRefData,$E30,0)),"")),"")</f>
        <v/>
      </c>
      <c r="BM30" s="100" t="str">
        <f t="shared" si="16"/>
        <v/>
      </c>
      <c r="BN30" s="103" t="str">
        <f t="array" ref="BN30">IF($BG30,STDEVA(IF(G5SelectionMask="x",IF(INDEX(RawDataRefData,$E30,0)&gt;0,INDEX(RawDataRefData,$E30,0)),"")),"")</f>
        <v/>
      </c>
      <c r="BO30" s="104"/>
      <c r="BP30" s="105"/>
      <c r="BQ30" s="105"/>
      <c r="BR30" s="105"/>
      <c r="BS30" s="105"/>
      <c r="BT30" s="105"/>
      <c r="BU30" s="105"/>
      <c r="BV30" s="105"/>
      <c r="BW30" s="105"/>
      <c r="BX30" s="105"/>
      <c r="BY30" s="105"/>
      <c r="BZ30" s="105"/>
      <c r="CA30" s="105"/>
      <c r="CB30" s="105"/>
      <c r="CC30" s="105"/>
      <c r="CD30" s="105"/>
    </row>
    <row r="31" spans="1:82" hidden="1" x14ac:dyDescent="0.2">
      <c r="A31" s="33" t="e">
        <f t="shared" ref="A31:A53" ca="1" si="30">IF(AND(Client1Sector="Utilities",OR(SelectEfficiencySpendFTEs="x",SelectEfficiencyProductivity="x")),,ERROR)</f>
        <v>#NAME?</v>
      </c>
      <c r="B31" s="206"/>
      <c r="C31" s="200"/>
      <c r="D31" s="197"/>
      <c r="E31" s="72">
        <f t="shared" si="6"/>
        <v>22</v>
      </c>
      <c r="F31" s="9" t="s">
        <v>627</v>
      </c>
      <c r="K31" s="100" t="str">
        <f t="shared" si="18"/>
        <v/>
      </c>
      <c r="L31" s="100"/>
      <c r="M31" s="100"/>
      <c r="N31" s="100"/>
      <c r="O31" s="100"/>
      <c r="P31" s="101" t="str">
        <f t="shared" si="19"/>
        <v/>
      </c>
      <c r="Q31" s="102" t="str">
        <f t="shared" si="20"/>
        <v/>
      </c>
      <c r="R31" s="102" t="str">
        <f t="shared" si="21"/>
        <v/>
      </c>
      <c r="S31" s="102" t="str">
        <f t="shared" si="22"/>
        <v/>
      </c>
      <c r="T31" s="102" t="str">
        <f t="shared" si="23"/>
        <v/>
      </c>
      <c r="U31" s="102" t="str">
        <f t="shared" si="24"/>
        <v/>
      </c>
      <c r="V31" s="102" t="str">
        <f t="shared" si="25"/>
        <v/>
      </c>
      <c r="W31" s="102" t="str">
        <f t="shared" si="26"/>
        <v/>
      </c>
      <c r="X31" s="102" t="str">
        <f t="shared" si="27"/>
        <v/>
      </c>
      <c r="Y31" s="102" t="str">
        <f t="shared" si="28"/>
        <v/>
      </c>
      <c r="Z31" s="102" t="str">
        <f t="shared" si="29"/>
        <v/>
      </c>
      <c r="AA31" s="100" t="b">
        <f t="shared" si="7"/>
        <v>0</v>
      </c>
      <c r="AB31" s="100" t="str">
        <f t="array" ref="AB31">IF($AA31,MEDIAN(IF(G1SelectionMask="x",IF(INDEX(RawDataRefData,$E31,0)&gt;0,INDEX(RawDataRefData,$E31,0)),"")),"")</f>
        <v/>
      </c>
      <c r="AC31" s="100" t="str">
        <f t="array" ref="AC31">IF($AA31,QUARTILE(IF(G1SelectionMask="x",IF(INDEX(RawDataRefData,$E31,0)&gt;0,INDEX(RawDataRefData,$E31,0)),""),1),"")</f>
        <v/>
      </c>
      <c r="AD31" s="100" t="str">
        <f t="array" ref="AD31">IF($AA31,QUARTILE(IF(G1SelectionMask="x",IF(INDEX(RawDataRefData,$E31,0)&gt;0,INDEX(RawDataRefData,$E31,0)),""),3),"")</f>
        <v/>
      </c>
      <c r="AE31" s="100" t="str">
        <f t="array" ref="AE31">IF($AA31,MIN(IF(G1SelectionMask="x",IF(INDEX(RawDataRefData,$E31,0)&gt;0,INDEX(RawDataRefData,$E31,0)),"")),"")</f>
        <v/>
      </c>
      <c r="AF31" s="100" t="str">
        <f t="array" ref="AF31">IF($AA31,MAX(IF(G1SelectionMask="x",IF(INDEX(RawDataRefData,$E31,0)&gt;0,INDEX(RawDataRefData,$E31,0)),"")),"")</f>
        <v/>
      </c>
      <c r="AG31" s="100" t="str">
        <f t="shared" si="8"/>
        <v/>
      </c>
      <c r="AH31" s="100" t="str">
        <f t="array" ref="AH31">IF($AA31,STDEVA(IF(G1SelectionMask="x",IF(INDEX(RawDataRefData,$E31,0)&gt;0,INDEX(RawDataRefData,$E31,0)),"")),"")</f>
        <v/>
      </c>
      <c r="AI31" s="101" t="b">
        <f t="shared" si="9"/>
        <v>0</v>
      </c>
      <c r="AJ31" s="101" t="str">
        <f t="array" ref="AJ31">IF($AI31,MEDIAN(IF(G2SelectionMask="x",IF(INDEX(RawDataRefData,$E31,0)&gt;0,INDEX(RawDataRefData,$E31,0)),"")),"")</f>
        <v/>
      </c>
      <c r="AK31" s="101" t="str">
        <f t="array" ref="AK31">IF($AI31,QUARTILE(IF(G2SelectionMask="x",IF(INDEX(RawDataRefData,$E31,0)&gt;0,INDEX(RawDataRefData,$E31,0)),""),1),"")</f>
        <v/>
      </c>
      <c r="AL31" s="101" t="str">
        <f t="array" ref="AL31">IF($AI31,QUARTILE(IF(G2SelectionMask="x",IF(INDEX(RawDataRefData,$E31,0)&gt;0,INDEX(RawDataRefData,$E31,0)),""),3),"")</f>
        <v/>
      </c>
      <c r="AM31" s="101" t="str">
        <f t="array" ref="AM31">IF($AI31,MIN(IF(G2SelectionMask="x",IF(INDEX(RawDataRefData,$E31,0)&gt;0,INDEX(RawDataRefData,$E31,0)),"")),"")</f>
        <v/>
      </c>
      <c r="AN31" s="101" t="str">
        <f t="array" ref="AN31">IF($AI31,MAX(IF(G2SelectionMask="x",IF(INDEX(RawDataRefData,$E31,0)&gt;0,INDEX(RawDataRefData,$E31,0)),"")),"")</f>
        <v/>
      </c>
      <c r="AO31" s="101" t="str">
        <f t="shared" si="10"/>
        <v/>
      </c>
      <c r="AP31" s="101" t="str">
        <f t="array" ref="AP31">IF($AI31,STDEVA(IF(G2SelectionMask="x",IF(INDEX(RawDataRefData,$E31,0)&gt;0,INDEX(RawDataRefData,$E31,0)),"")),"")</f>
        <v/>
      </c>
      <c r="AQ31" s="100" t="b">
        <f t="shared" si="11"/>
        <v>0</v>
      </c>
      <c r="AR31" s="100" t="str">
        <f t="array" ref="AR31">IF($AQ31,MEDIAN(IF(G3SelectionMask="x",IF(INDEX(RawDataRefData,$E31,0)&gt;0,INDEX(RawDataRefData,$E31,0)),"")),"")</f>
        <v/>
      </c>
      <c r="AS31" s="100" t="str">
        <f t="array" ref="AS31">IF($AQ31,QUARTILE(IF(G3SelectionMask="x",IF(INDEX(RawDataRefData,$E31,0)&gt;0,INDEX(RawDataRefData,$E31,0)),""),1),"")</f>
        <v/>
      </c>
      <c r="AT31" s="100" t="str">
        <f t="array" ref="AT31">IF($AQ31,QUARTILE(IF(G3SelectionMask="x",IF(INDEX(RawDataRefData,$E31,0)&gt;0,INDEX(RawDataRefData,$E31,0)),""),3),"")</f>
        <v/>
      </c>
      <c r="AU31" s="100" t="str">
        <f t="array" ref="AU31">IF($AQ31,MIN(IF(G3SelectionMask="x",IF(INDEX(RawDataRefData,$E31,0)&gt;0,INDEX(RawDataRefData,$E31,0)),"")),"")</f>
        <v/>
      </c>
      <c r="AV31" s="100" t="str">
        <f t="array" ref="AV31">IF($AQ31,MAX(IF(G3SelectionMask="x",IF(INDEX(RawDataRefData,$E31,0)&gt;0,INDEX(RawDataRefData,$E31,0)),"")),"")</f>
        <v/>
      </c>
      <c r="AW31" s="100" t="str">
        <f t="shared" si="12"/>
        <v/>
      </c>
      <c r="AX31" s="100" t="str">
        <f t="array" ref="AX31">IF($AQ31,STDEVA(IF(G3SelectionMask="x",IF(INDEX(RawDataRefData,$E31,0)&gt;0,INDEX(RawDataRefData,$E31,0)),"")),"")</f>
        <v/>
      </c>
      <c r="AY31" s="101" t="b">
        <f t="shared" si="13"/>
        <v>0</v>
      </c>
      <c r="AZ31" s="101" t="str">
        <f t="array" ref="AZ31">IF($AY31,MEDIAN(IF(G4SelectionMask="x",IF(INDEX(RawDataRefData,$E31,0)&gt;0,INDEX(RawDataRefData,$E31,0)),"")),"")</f>
        <v/>
      </c>
      <c r="BA31" s="101" t="str">
        <f t="array" ref="BA31">IF($AY31,QUARTILE(IF(G4SelectionMask="x",IF(INDEX(RawDataRefData,$E31,0)&gt;0,INDEX(RawDataRefData,$E31,0)),""),1),"")</f>
        <v/>
      </c>
      <c r="BB31" s="101" t="str">
        <f t="array" ref="BB31">IF($AY31,QUARTILE(IF(G4SelectionMask="x",IF(INDEX(RawDataRefData,$E31,0)&gt;0,INDEX(RawDataRefData,$E31,0)),""),3),"")</f>
        <v/>
      </c>
      <c r="BC31" s="101" t="str">
        <f t="array" ref="BC31">IF($AY31,MIN(IF(G4SelectionMask="x",IF(INDEX(RawDataRefData,$E31,0)&gt;0,INDEX(RawDataRefData,$E31,0)),"")),"")</f>
        <v/>
      </c>
      <c r="BD31" s="101" t="str">
        <f t="array" ref="BD31">IF($AY31,MAX(IF(G4SelectionMask="x",IF(INDEX(RawDataRefData,$E31,0)&gt;0,INDEX(RawDataRefData,$E31,0)),"")),"")</f>
        <v/>
      </c>
      <c r="BE31" s="101" t="str">
        <f t="shared" si="14"/>
        <v/>
      </c>
      <c r="BF31" s="101" t="str">
        <f t="array" ref="BF31">IF($AY31,STDEVA(IF(G4SelectionMask="x",IF(INDEX(RawDataRefData,$E31,0)&gt;0,INDEX(RawDataRefData,$E31,0)),"")),"")</f>
        <v/>
      </c>
      <c r="BG31" s="100" t="b">
        <f t="shared" si="15"/>
        <v>0</v>
      </c>
      <c r="BH31" s="100" t="str">
        <f t="array" ref="BH31">IF($BG31,MEDIAN(IF(G5SelectionMask="x",IF(INDEX(RawDataRefData,$E31,0)&gt;0,INDEX(RawDataRefData,$E31,0)),"")),"")</f>
        <v/>
      </c>
      <c r="BI31" s="100" t="str">
        <f t="array" ref="BI31">IF($BG31,QUARTILE(IF(G5SelectionMask="x",IF(INDEX(RawDataRefData,$E31,0)&gt;0,INDEX(RawDataRefData,$E31,0)),""),1),"")</f>
        <v/>
      </c>
      <c r="BJ31" s="100" t="str">
        <f t="array" ref="BJ31">IF($BG31,QUARTILE(IF(G5SelectionMask="x",IF(INDEX(RawDataRefData,$E31,0)&gt;0,INDEX(RawDataRefData,$E31,0)),""),3),"")</f>
        <v/>
      </c>
      <c r="BK31" s="100" t="str">
        <f t="array" ref="BK31">IF($BG31,MIN(IF(G5SelectionMask="x",IF(INDEX(RawDataRefData,$E31,0)&gt;0,INDEX(RawDataRefData,$E31,0)),"")),"")</f>
        <v/>
      </c>
      <c r="BL31" s="100" t="str">
        <f t="array" ref="BL31">IF($BG31,MAX(IF(G5SelectionMask="x",IF(INDEX(RawDataRefData,$E31,0)&gt;0,INDEX(RawDataRefData,$E31,0)),"")),"")</f>
        <v/>
      </c>
      <c r="BM31" s="100" t="str">
        <f t="shared" si="16"/>
        <v/>
      </c>
      <c r="BN31" s="103" t="str">
        <f t="array" ref="BN31">IF($BG31,STDEVA(IF(G5SelectionMask="x",IF(INDEX(RawDataRefData,$E31,0)&gt;0,INDEX(RawDataRefData,$E31,0)),"")),"")</f>
        <v/>
      </c>
      <c r="BO31" s="104"/>
      <c r="BP31" s="105"/>
      <c r="BQ31" s="105"/>
      <c r="BR31" s="105"/>
      <c r="BS31" s="105"/>
      <c r="BT31" s="105"/>
      <c r="BU31" s="105"/>
      <c r="BV31" s="105"/>
      <c r="BW31" s="105"/>
      <c r="BX31" s="105"/>
      <c r="BY31" s="105"/>
      <c r="BZ31" s="105"/>
      <c r="CA31" s="105"/>
      <c r="CB31" s="105"/>
      <c r="CC31" s="105"/>
      <c r="CD31" s="105"/>
    </row>
    <row r="32" spans="1:82" hidden="1" x14ac:dyDescent="0.2">
      <c r="A32" s="33" t="e">
        <f t="shared" ca="1" si="30"/>
        <v>#NAME?</v>
      </c>
      <c r="B32" s="206"/>
      <c r="C32" s="200"/>
      <c r="D32" s="197"/>
      <c r="E32" s="72">
        <f t="shared" si="6"/>
        <v>23</v>
      </c>
      <c r="F32" s="9" t="s">
        <v>628</v>
      </c>
      <c r="K32" s="100" t="str">
        <f t="shared" si="18"/>
        <v/>
      </c>
      <c r="L32" s="100"/>
      <c r="M32" s="100"/>
      <c r="N32" s="100"/>
      <c r="O32" s="100"/>
      <c r="P32" s="101" t="str">
        <f t="shared" si="19"/>
        <v/>
      </c>
      <c r="Q32" s="102" t="str">
        <f t="shared" si="20"/>
        <v/>
      </c>
      <c r="R32" s="102" t="str">
        <f t="shared" si="21"/>
        <v/>
      </c>
      <c r="S32" s="102" t="str">
        <f t="shared" si="22"/>
        <v/>
      </c>
      <c r="T32" s="102" t="str">
        <f t="shared" si="23"/>
        <v/>
      </c>
      <c r="U32" s="102" t="str">
        <f t="shared" si="24"/>
        <v/>
      </c>
      <c r="V32" s="102" t="str">
        <f t="shared" si="25"/>
        <v/>
      </c>
      <c r="W32" s="102" t="str">
        <f t="shared" si="26"/>
        <v/>
      </c>
      <c r="X32" s="102" t="str">
        <f t="shared" si="27"/>
        <v/>
      </c>
      <c r="Y32" s="102" t="str">
        <f t="shared" si="28"/>
        <v/>
      </c>
      <c r="Z32" s="102" t="str">
        <f t="shared" si="29"/>
        <v/>
      </c>
      <c r="AA32" s="100" t="b">
        <f t="shared" si="7"/>
        <v>0</v>
      </c>
      <c r="AB32" s="100" t="str">
        <f t="array" ref="AB32">IF($AA32,MEDIAN(IF(G1SelectionMask="x",IF(INDEX(RawDataRefData,$E32,0)&gt;0,INDEX(RawDataRefData,$E32,0)),"")),"")</f>
        <v/>
      </c>
      <c r="AC32" s="100" t="str">
        <f t="array" ref="AC32">IF($AA32,QUARTILE(IF(G1SelectionMask="x",IF(INDEX(RawDataRefData,$E32,0)&gt;0,INDEX(RawDataRefData,$E32,0)),""),1),"")</f>
        <v/>
      </c>
      <c r="AD32" s="100" t="str">
        <f t="array" ref="AD32">IF($AA32,QUARTILE(IF(G1SelectionMask="x",IF(INDEX(RawDataRefData,$E32,0)&gt;0,INDEX(RawDataRefData,$E32,0)),""),3),"")</f>
        <v/>
      </c>
      <c r="AE32" s="100" t="str">
        <f t="array" ref="AE32">IF($AA32,MIN(IF(G1SelectionMask="x",IF(INDEX(RawDataRefData,$E32,0)&gt;0,INDEX(RawDataRefData,$E32,0)),"")),"")</f>
        <v/>
      </c>
      <c r="AF32" s="100" t="str">
        <f t="array" ref="AF32">IF($AA32,MAX(IF(G1SelectionMask="x",IF(INDEX(RawDataRefData,$E32,0)&gt;0,INDEX(RawDataRefData,$E32,0)),"")),"")</f>
        <v/>
      </c>
      <c r="AG32" s="100" t="str">
        <f t="shared" si="8"/>
        <v/>
      </c>
      <c r="AH32" s="100" t="str">
        <f t="array" ref="AH32">IF($AA32,STDEVA(IF(G1SelectionMask="x",IF(INDEX(RawDataRefData,$E32,0)&gt;0,INDEX(RawDataRefData,$E32,0)),"")),"")</f>
        <v/>
      </c>
      <c r="AI32" s="101" t="b">
        <f t="shared" si="9"/>
        <v>0</v>
      </c>
      <c r="AJ32" s="101" t="str">
        <f t="array" ref="AJ32">IF($AI32,MEDIAN(IF(G2SelectionMask="x",IF(INDEX(RawDataRefData,$E32,0)&gt;0,INDEX(RawDataRefData,$E32,0)),"")),"")</f>
        <v/>
      </c>
      <c r="AK32" s="101" t="str">
        <f t="array" ref="AK32">IF($AI32,QUARTILE(IF(G2SelectionMask="x",IF(INDEX(RawDataRefData,$E32,0)&gt;0,INDEX(RawDataRefData,$E32,0)),""),1),"")</f>
        <v/>
      </c>
      <c r="AL32" s="101" t="str">
        <f t="array" ref="AL32">IF($AI32,QUARTILE(IF(G2SelectionMask="x",IF(INDEX(RawDataRefData,$E32,0)&gt;0,INDEX(RawDataRefData,$E32,0)),""),3),"")</f>
        <v/>
      </c>
      <c r="AM32" s="101" t="str">
        <f t="array" ref="AM32">IF($AI32,MIN(IF(G2SelectionMask="x",IF(INDEX(RawDataRefData,$E32,0)&gt;0,INDEX(RawDataRefData,$E32,0)),"")),"")</f>
        <v/>
      </c>
      <c r="AN32" s="101" t="str">
        <f t="array" ref="AN32">IF($AI32,MAX(IF(G2SelectionMask="x",IF(INDEX(RawDataRefData,$E32,0)&gt;0,INDEX(RawDataRefData,$E32,0)),"")),"")</f>
        <v/>
      </c>
      <c r="AO32" s="101" t="str">
        <f t="shared" si="10"/>
        <v/>
      </c>
      <c r="AP32" s="101" t="str">
        <f t="array" ref="AP32">IF($AI32,STDEVA(IF(G2SelectionMask="x",IF(INDEX(RawDataRefData,$E32,0)&gt;0,INDEX(RawDataRefData,$E32,0)),"")),"")</f>
        <v/>
      </c>
      <c r="AQ32" s="100" t="b">
        <f t="shared" si="11"/>
        <v>0</v>
      </c>
      <c r="AR32" s="100" t="str">
        <f t="array" ref="AR32">IF($AQ32,MEDIAN(IF(G3SelectionMask="x",IF(INDEX(RawDataRefData,$E32,0)&gt;0,INDEX(RawDataRefData,$E32,0)),"")),"")</f>
        <v/>
      </c>
      <c r="AS32" s="100" t="str">
        <f t="array" ref="AS32">IF($AQ32,QUARTILE(IF(G3SelectionMask="x",IF(INDEX(RawDataRefData,$E32,0)&gt;0,INDEX(RawDataRefData,$E32,0)),""),1),"")</f>
        <v/>
      </c>
      <c r="AT32" s="100" t="str">
        <f t="array" ref="AT32">IF($AQ32,QUARTILE(IF(G3SelectionMask="x",IF(INDEX(RawDataRefData,$E32,0)&gt;0,INDEX(RawDataRefData,$E32,0)),""),3),"")</f>
        <v/>
      </c>
      <c r="AU32" s="100" t="str">
        <f t="array" ref="AU32">IF($AQ32,MIN(IF(G3SelectionMask="x",IF(INDEX(RawDataRefData,$E32,0)&gt;0,INDEX(RawDataRefData,$E32,0)),"")),"")</f>
        <v/>
      </c>
      <c r="AV32" s="100" t="str">
        <f t="array" ref="AV32">IF($AQ32,MAX(IF(G3SelectionMask="x",IF(INDEX(RawDataRefData,$E32,0)&gt;0,INDEX(RawDataRefData,$E32,0)),"")),"")</f>
        <v/>
      </c>
      <c r="AW32" s="100" t="str">
        <f t="shared" si="12"/>
        <v/>
      </c>
      <c r="AX32" s="100" t="str">
        <f t="array" ref="AX32">IF($AQ32,STDEVA(IF(G3SelectionMask="x",IF(INDEX(RawDataRefData,$E32,0)&gt;0,INDEX(RawDataRefData,$E32,0)),"")),"")</f>
        <v/>
      </c>
      <c r="AY32" s="101" t="b">
        <f t="shared" si="13"/>
        <v>0</v>
      </c>
      <c r="AZ32" s="101" t="str">
        <f t="array" ref="AZ32">IF($AY32,MEDIAN(IF(G4SelectionMask="x",IF(INDEX(RawDataRefData,$E32,0)&gt;0,INDEX(RawDataRefData,$E32,0)),"")),"")</f>
        <v/>
      </c>
      <c r="BA32" s="101" t="str">
        <f t="array" ref="BA32">IF($AY32,QUARTILE(IF(G4SelectionMask="x",IF(INDEX(RawDataRefData,$E32,0)&gt;0,INDEX(RawDataRefData,$E32,0)),""),1),"")</f>
        <v/>
      </c>
      <c r="BB32" s="101" t="str">
        <f t="array" ref="BB32">IF($AY32,QUARTILE(IF(G4SelectionMask="x",IF(INDEX(RawDataRefData,$E32,0)&gt;0,INDEX(RawDataRefData,$E32,0)),""),3),"")</f>
        <v/>
      </c>
      <c r="BC32" s="101" t="str">
        <f t="array" ref="BC32">IF($AY32,MIN(IF(G4SelectionMask="x",IF(INDEX(RawDataRefData,$E32,0)&gt;0,INDEX(RawDataRefData,$E32,0)),"")),"")</f>
        <v/>
      </c>
      <c r="BD32" s="101" t="str">
        <f t="array" ref="BD32">IF($AY32,MAX(IF(G4SelectionMask="x",IF(INDEX(RawDataRefData,$E32,0)&gt;0,INDEX(RawDataRefData,$E32,0)),"")),"")</f>
        <v/>
      </c>
      <c r="BE32" s="101" t="str">
        <f t="shared" si="14"/>
        <v/>
      </c>
      <c r="BF32" s="101" t="str">
        <f t="array" ref="BF32">IF($AY32,STDEVA(IF(G4SelectionMask="x",IF(INDEX(RawDataRefData,$E32,0)&gt;0,INDEX(RawDataRefData,$E32,0)),"")),"")</f>
        <v/>
      </c>
      <c r="BG32" s="100" t="b">
        <f t="shared" si="15"/>
        <v>0</v>
      </c>
      <c r="BH32" s="100" t="str">
        <f t="array" ref="BH32">IF($BG32,MEDIAN(IF(G5SelectionMask="x",IF(INDEX(RawDataRefData,$E32,0)&gt;0,INDEX(RawDataRefData,$E32,0)),"")),"")</f>
        <v/>
      </c>
      <c r="BI32" s="100" t="str">
        <f t="array" ref="BI32">IF($BG32,QUARTILE(IF(G5SelectionMask="x",IF(INDEX(RawDataRefData,$E32,0)&gt;0,INDEX(RawDataRefData,$E32,0)),""),1),"")</f>
        <v/>
      </c>
      <c r="BJ32" s="100" t="str">
        <f t="array" ref="BJ32">IF($BG32,QUARTILE(IF(G5SelectionMask="x",IF(INDEX(RawDataRefData,$E32,0)&gt;0,INDEX(RawDataRefData,$E32,0)),""),3),"")</f>
        <v/>
      </c>
      <c r="BK32" s="100" t="str">
        <f t="array" ref="BK32">IF($BG32,MIN(IF(G5SelectionMask="x",IF(INDEX(RawDataRefData,$E32,0)&gt;0,INDEX(RawDataRefData,$E32,0)),"")),"")</f>
        <v/>
      </c>
      <c r="BL32" s="100" t="str">
        <f t="array" ref="BL32">IF($BG32,MAX(IF(G5SelectionMask="x",IF(INDEX(RawDataRefData,$E32,0)&gt;0,INDEX(RawDataRefData,$E32,0)),"")),"")</f>
        <v/>
      </c>
      <c r="BM32" s="100" t="str">
        <f t="shared" si="16"/>
        <v/>
      </c>
      <c r="BN32" s="103" t="str">
        <f t="array" ref="BN32">IF($BG32,STDEVA(IF(G5SelectionMask="x",IF(INDEX(RawDataRefData,$E32,0)&gt;0,INDEX(RawDataRefData,$E32,0)),"")),"")</f>
        <v/>
      </c>
      <c r="BO32" s="104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</row>
    <row r="33" spans="1:82" hidden="1" x14ac:dyDescent="0.2">
      <c r="A33" s="33" t="e">
        <f t="shared" ca="1" si="30"/>
        <v>#NAME?</v>
      </c>
      <c r="B33" s="206"/>
      <c r="C33" s="200"/>
      <c r="D33" s="197"/>
      <c r="E33" s="72">
        <f t="shared" si="6"/>
        <v>24</v>
      </c>
      <c r="F33" s="9" t="s">
        <v>586</v>
      </c>
      <c r="K33" s="100" t="str">
        <f t="shared" si="18"/>
        <v/>
      </c>
      <c r="L33" s="100"/>
      <c r="M33" s="100"/>
      <c r="N33" s="100"/>
      <c r="O33" s="100"/>
      <c r="P33" s="101" t="str">
        <f t="shared" si="19"/>
        <v/>
      </c>
      <c r="Q33" s="102" t="str">
        <f t="shared" si="20"/>
        <v/>
      </c>
      <c r="R33" s="102" t="str">
        <f t="shared" si="21"/>
        <v/>
      </c>
      <c r="S33" s="102" t="str">
        <f t="shared" si="22"/>
        <v/>
      </c>
      <c r="T33" s="102" t="str">
        <f t="shared" si="23"/>
        <v/>
      </c>
      <c r="U33" s="102" t="str">
        <f t="shared" si="24"/>
        <v/>
      </c>
      <c r="V33" s="102" t="str">
        <f t="shared" si="25"/>
        <v/>
      </c>
      <c r="W33" s="102" t="str">
        <f t="shared" si="26"/>
        <v/>
      </c>
      <c r="X33" s="102" t="str">
        <f t="shared" si="27"/>
        <v/>
      </c>
      <c r="Y33" s="102" t="str">
        <f t="shared" si="28"/>
        <v/>
      </c>
      <c r="Z33" s="102" t="str">
        <f t="shared" si="29"/>
        <v/>
      </c>
      <c r="AA33" s="100" t="b">
        <f t="shared" si="7"/>
        <v>0</v>
      </c>
      <c r="AB33" s="100" t="str">
        <f t="array" ref="AB33">IF($AA33,MEDIAN(IF(G1SelectionMask="x",IF(INDEX(RawDataRefData,$E33,0)&gt;0,INDEX(RawDataRefData,$E33,0)),"")),"")</f>
        <v/>
      </c>
      <c r="AC33" s="100" t="str">
        <f t="array" ref="AC33">IF($AA33,QUARTILE(IF(G1SelectionMask="x",IF(INDEX(RawDataRefData,$E33,0)&gt;0,INDEX(RawDataRefData,$E33,0)),""),1),"")</f>
        <v/>
      </c>
      <c r="AD33" s="100" t="str">
        <f t="array" ref="AD33">IF($AA33,QUARTILE(IF(G1SelectionMask="x",IF(INDEX(RawDataRefData,$E33,0)&gt;0,INDEX(RawDataRefData,$E33,0)),""),3),"")</f>
        <v/>
      </c>
      <c r="AE33" s="100" t="str">
        <f t="array" ref="AE33">IF($AA33,MIN(IF(G1SelectionMask="x",IF(INDEX(RawDataRefData,$E33,0)&gt;0,INDEX(RawDataRefData,$E33,0)),"")),"")</f>
        <v/>
      </c>
      <c r="AF33" s="100" t="str">
        <f t="array" ref="AF33">IF($AA33,MAX(IF(G1SelectionMask="x",IF(INDEX(RawDataRefData,$E33,0)&gt;0,INDEX(RawDataRefData,$E33,0)),"")),"")</f>
        <v/>
      </c>
      <c r="AG33" s="100" t="str">
        <f t="shared" si="8"/>
        <v/>
      </c>
      <c r="AH33" s="100" t="str">
        <f t="array" ref="AH33">IF($AA33,STDEVA(IF(G1SelectionMask="x",IF(INDEX(RawDataRefData,$E33,0)&gt;0,INDEX(RawDataRefData,$E33,0)),"")),"")</f>
        <v/>
      </c>
      <c r="AI33" s="101" t="b">
        <f t="shared" si="9"/>
        <v>0</v>
      </c>
      <c r="AJ33" s="101" t="str">
        <f t="array" ref="AJ33">IF($AI33,MEDIAN(IF(G2SelectionMask="x",IF(INDEX(RawDataRefData,$E33,0)&gt;0,INDEX(RawDataRefData,$E33,0)),"")),"")</f>
        <v/>
      </c>
      <c r="AK33" s="101" t="str">
        <f t="array" ref="AK33">IF($AI33,QUARTILE(IF(G2SelectionMask="x",IF(INDEX(RawDataRefData,$E33,0)&gt;0,INDEX(RawDataRefData,$E33,0)),""),1),"")</f>
        <v/>
      </c>
      <c r="AL33" s="101" t="str">
        <f t="array" ref="AL33">IF($AI33,QUARTILE(IF(G2SelectionMask="x",IF(INDEX(RawDataRefData,$E33,0)&gt;0,INDEX(RawDataRefData,$E33,0)),""),3),"")</f>
        <v/>
      </c>
      <c r="AM33" s="101" t="str">
        <f t="array" ref="AM33">IF($AI33,MIN(IF(G2SelectionMask="x",IF(INDEX(RawDataRefData,$E33,0)&gt;0,INDEX(RawDataRefData,$E33,0)),"")),"")</f>
        <v/>
      </c>
      <c r="AN33" s="101" t="str">
        <f t="array" ref="AN33">IF($AI33,MAX(IF(G2SelectionMask="x",IF(INDEX(RawDataRefData,$E33,0)&gt;0,INDEX(RawDataRefData,$E33,0)),"")),"")</f>
        <v/>
      </c>
      <c r="AO33" s="101" t="str">
        <f t="shared" si="10"/>
        <v/>
      </c>
      <c r="AP33" s="101" t="str">
        <f t="array" ref="AP33">IF($AI33,STDEVA(IF(G2SelectionMask="x",IF(INDEX(RawDataRefData,$E33,0)&gt;0,INDEX(RawDataRefData,$E33,0)),"")),"")</f>
        <v/>
      </c>
      <c r="AQ33" s="100" t="b">
        <f t="shared" si="11"/>
        <v>0</v>
      </c>
      <c r="AR33" s="100" t="str">
        <f t="array" ref="AR33">IF($AQ33,MEDIAN(IF(G3SelectionMask="x",IF(INDEX(RawDataRefData,$E33,0)&gt;0,INDEX(RawDataRefData,$E33,0)),"")),"")</f>
        <v/>
      </c>
      <c r="AS33" s="100" t="str">
        <f t="array" ref="AS33">IF($AQ33,QUARTILE(IF(G3SelectionMask="x",IF(INDEX(RawDataRefData,$E33,0)&gt;0,INDEX(RawDataRefData,$E33,0)),""),1),"")</f>
        <v/>
      </c>
      <c r="AT33" s="100" t="str">
        <f t="array" ref="AT33">IF($AQ33,QUARTILE(IF(G3SelectionMask="x",IF(INDEX(RawDataRefData,$E33,0)&gt;0,INDEX(RawDataRefData,$E33,0)),""),3),"")</f>
        <v/>
      </c>
      <c r="AU33" s="100" t="str">
        <f t="array" ref="AU33">IF($AQ33,MIN(IF(G3SelectionMask="x",IF(INDEX(RawDataRefData,$E33,0)&gt;0,INDEX(RawDataRefData,$E33,0)),"")),"")</f>
        <v/>
      </c>
      <c r="AV33" s="100" t="str">
        <f t="array" ref="AV33">IF($AQ33,MAX(IF(G3SelectionMask="x",IF(INDEX(RawDataRefData,$E33,0)&gt;0,INDEX(RawDataRefData,$E33,0)),"")),"")</f>
        <v/>
      </c>
      <c r="AW33" s="100" t="str">
        <f t="shared" si="12"/>
        <v/>
      </c>
      <c r="AX33" s="100" t="str">
        <f t="array" ref="AX33">IF($AQ33,STDEVA(IF(G3SelectionMask="x",IF(INDEX(RawDataRefData,$E33,0)&gt;0,INDEX(RawDataRefData,$E33,0)),"")),"")</f>
        <v/>
      </c>
      <c r="AY33" s="101" t="b">
        <f t="shared" si="13"/>
        <v>0</v>
      </c>
      <c r="AZ33" s="101" t="str">
        <f t="array" ref="AZ33">IF($AY33,MEDIAN(IF(G4SelectionMask="x",IF(INDEX(RawDataRefData,$E33,0)&gt;0,INDEX(RawDataRefData,$E33,0)),"")),"")</f>
        <v/>
      </c>
      <c r="BA33" s="101" t="str">
        <f t="array" ref="BA33">IF($AY33,QUARTILE(IF(G4SelectionMask="x",IF(INDEX(RawDataRefData,$E33,0)&gt;0,INDEX(RawDataRefData,$E33,0)),""),1),"")</f>
        <v/>
      </c>
      <c r="BB33" s="101" t="str">
        <f t="array" ref="BB33">IF($AY33,QUARTILE(IF(G4SelectionMask="x",IF(INDEX(RawDataRefData,$E33,0)&gt;0,INDEX(RawDataRefData,$E33,0)),""),3),"")</f>
        <v/>
      </c>
      <c r="BC33" s="101" t="str">
        <f t="array" ref="BC33">IF($AY33,MIN(IF(G4SelectionMask="x",IF(INDEX(RawDataRefData,$E33,0)&gt;0,INDEX(RawDataRefData,$E33,0)),"")),"")</f>
        <v/>
      </c>
      <c r="BD33" s="101" t="str">
        <f t="array" ref="BD33">IF($AY33,MAX(IF(G4SelectionMask="x",IF(INDEX(RawDataRefData,$E33,0)&gt;0,INDEX(RawDataRefData,$E33,0)),"")),"")</f>
        <v/>
      </c>
      <c r="BE33" s="101" t="str">
        <f t="shared" si="14"/>
        <v/>
      </c>
      <c r="BF33" s="101" t="str">
        <f t="array" ref="BF33">IF($AY33,STDEVA(IF(G4SelectionMask="x",IF(INDEX(RawDataRefData,$E33,0)&gt;0,INDEX(RawDataRefData,$E33,0)),"")),"")</f>
        <v/>
      </c>
      <c r="BG33" s="100" t="b">
        <f t="shared" si="15"/>
        <v>0</v>
      </c>
      <c r="BH33" s="100" t="str">
        <f t="array" ref="BH33">IF($BG33,MEDIAN(IF(G5SelectionMask="x",IF(INDEX(RawDataRefData,$E33,0)&gt;0,INDEX(RawDataRefData,$E33,0)),"")),"")</f>
        <v/>
      </c>
      <c r="BI33" s="100" t="str">
        <f t="array" ref="BI33">IF($BG33,QUARTILE(IF(G5SelectionMask="x",IF(INDEX(RawDataRefData,$E33,0)&gt;0,INDEX(RawDataRefData,$E33,0)),""),1),"")</f>
        <v/>
      </c>
      <c r="BJ33" s="100" t="str">
        <f t="array" ref="BJ33">IF($BG33,QUARTILE(IF(G5SelectionMask="x",IF(INDEX(RawDataRefData,$E33,0)&gt;0,INDEX(RawDataRefData,$E33,0)),""),3),"")</f>
        <v/>
      </c>
      <c r="BK33" s="100" t="str">
        <f t="array" ref="BK33">IF($BG33,MIN(IF(G5SelectionMask="x",IF(INDEX(RawDataRefData,$E33,0)&gt;0,INDEX(RawDataRefData,$E33,0)),"")),"")</f>
        <v/>
      </c>
      <c r="BL33" s="100" t="str">
        <f t="array" ref="BL33">IF($BG33,MAX(IF(G5SelectionMask="x",IF(INDEX(RawDataRefData,$E33,0)&gt;0,INDEX(RawDataRefData,$E33,0)),"")),"")</f>
        <v/>
      </c>
      <c r="BM33" s="100" t="str">
        <f t="shared" si="16"/>
        <v/>
      </c>
      <c r="BN33" s="103" t="str">
        <f t="array" ref="BN33">IF($BG33,STDEVA(IF(G5SelectionMask="x",IF(INDEX(RawDataRefData,$E33,0)&gt;0,INDEX(RawDataRefData,$E33,0)),"")),"")</f>
        <v/>
      </c>
      <c r="BO33" s="104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</row>
    <row r="34" spans="1:82" hidden="1" x14ac:dyDescent="0.2">
      <c r="A34" s="33" t="e">
        <f t="shared" ca="1" si="30"/>
        <v>#NAME?</v>
      </c>
      <c r="B34" s="206"/>
      <c r="C34" s="200"/>
      <c r="D34" s="197"/>
      <c r="E34" s="72">
        <f t="shared" si="6"/>
        <v>25</v>
      </c>
      <c r="F34" s="9" t="s">
        <v>579</v>
      </c>
      <c r="K34" s="100" t="str">
        <f t="shared" si="18"/>
        <v/>
      </c>
      <c r="L34" s="100"/>
      <c r="M34" s="100"/>
      <c r="N34" s="100"/>
      <c r="O34" s="100"/>
      <c r="P34" s="101" t="str">
        <f t="shared" si="19"/>
        <v/>
      </c>
      <c r="Q34" s="102" t="str">
        <f t="shared" si="20"/>
        <v/>
      </c>
      <c r="R34" s="102" t="str">
        <f t="shared" si="21"/>
        <v/>
      </c>
      <c r="S34" s="102" t="str">
        <f t="shared" si="22"/>
        <v/>
      </c>
      <c r="T34" s="102" t="str">
        <f t="shared" si="23"/>
        <v/>
      </c>
      <c r="U34" s="102" t="str">
        <f t="shared" si="24"/>
        <v/>
      </c>
      <c r="V34" s="102" t="str">
        <f t="shared" si="25"/>
        <v/>
      </c>
      <c r="W34" s="102" t="str">
        <f t="shared" si="26"/>
        <v/>
      </c>
      <c r="X34" s="102" t="str">
        <f t="shared" si="27"/>
        <v/>
      </c>
      <c r="Y34" s="102" t="str">
        <f t="shared" si="28"/>
        <v/>
      </c>
      <c r="Z34" s="102" t="str">
        <f t="shared" si="29"/>
        <v/>
      </c>
      <c r="AA34" s="100" t="b">
        <f t="shared" si="7"/>
        <v>0</v>
      </c>
      <c r="AB34" s="100" t="str">
        <f t="array" ref="AB34">IF($AA34,MEDIAN(IF(G1SelectionMask="x",IF(INDEX(RawDataRefData,$E34,0)&gt;0,INDEX(RawDataRefData,$E34,0)),"")),"")</f>
        <v/>
      </c>
      <c r="AC34" s="100" t="str">
        <f t="array" ref="AC34">IF($AA34,QUARTILE(IF(G1SelectionMask="x",IF(INDEX(RawDataRefData,$E34,0)&gt;0,INDEX(RawDataRefData,$E34,0)),""),1),"")</f>
        <v/>
      </c>
      <c r="AD34" s="100" t="str">
        <f t="array" ref="AD34">IF($AA34,QUARTILE(IF(G1SelectionMask="x",IF(INDEX(RawDataRefData,$E34,0)&gt;0,INDEX(RawDataRefData,$E34,0)),""),3),"")</f>
        <v/>
      </c>
      <c r="AE34" s="100" t="str">
        <f t="array" ref="AE34">IF($AA34,MIN(IF(G1SelectionMask="x",IF(INDEX(RawDataRefData,$E34,0)&gt;0,INDEX(RawDataRefData,$E34,0)),"")),"")</f>
        <v/>
      </c>
      <c r="AF34" s="100" t="str">
        <f t="array" ref="AF34">IF($AA34,MAX(IF(G1SelectionMask="x",IF(INDEX(RawDataRefData,$E34,0)&gt;0,INDEX(RawDataRefData,$E34,0)),"")),"")</f>
        <v/>
      </c>
      <c r="AG34" s="100" t="str">
        <f t="shared" si="8"/>
        <v/>
      </c>
      <c r="AH34" s="100" t="str">
        <f t="array" ref="AH34">IF($AA34,STDEVA(IF(G1SelectionMask="x",IF(INDEX(RawDataRefData,$E34,0)&gt;0,INDEX(RawDataRefData,$E34,0)),"")),"")</f>
        <v/>
      </c>
      <c r="AI34" s="101" t="b">
        <f t="shared" si="9"/>
        <v>0</v>
      </c>
      <c r="AJ34" s="101" t="str">
        <f t="array" ref="AJ34">IF($AI34,MEDIAN(IF(G2SelectionMask="x",IF(INDEX(RawDataRefData,$E34,0)&gt;0,INDEX(RawDataRefData,$E34,0)),"")),"")</f>
        <v/>
      </c>
      <c r="AK34" s="101" t="str">
        <f t="array" ref="AK34">IF($AI34,QUARTILE(IF(G2SelectionMask="x",IF(INDEX(RawDataRefData,$E34,0)&gt;0,INDEX(RawDataRefData,$E34,0)),""),1),"")</f>
        <v/>
      </c>
      <c r="AL34" s="101" t="str">
        <f t="array" ref="AL34">IF($AI34,QUARTILE(IF(G2SelectionMask="x",IF(INDEX(RawDataRefData,$E34,0)&gt;0,INDEX(RawDataRefData,$E34,0)),""),3),"")</f>
        <v/>
      </c>
      <c r="AM34" s="101" t="str">
        <f t="array" ref="AM34">IF($AI34,MIN(IF(G2SelectionMask="x",IF(INDEX(RawDataRefData,$E34,0)&gt;0,INDEX(RawDataRefData,$E34,0)),"")),"")</f>
        <v/>
      </c>
      <c r="AN34" s="101" t="str">
        <f t="array" ref="AN34">IF($AI34,MAX(IF(G2SelectionMask="x",IF(INDEX(RawDataRefData,$E34,0)&gt;0,INDEX(RawDataRefData,$E34,0)),"")),"")</f>
        <v/>
      </c>
      <c r="AO34" s="101" t="str">
        <f t="shared" si="10"/>
        <v/>
      </c>
      <c r="AP34" s="101" t="str">
        <f t="array" ref="AP34">IF($AI34,STDEVA(IF(G2SelectionMask="x",IF(INDEX(RawDataRefData,$E34,0)&gt;0,INDEX(RawDataRefData,$E34,0)),"")),"")</f>
        <v/>
      </c>
      <c r="AQ34" s="100" t="b">
        <f t="shared" si="11"/>
        <v>0</v>
      </c>
      <c r="AR34" s="100" t="str">
        <f t="array" ref="AR34">IF($AQ34,MEDIAN(IF(G3SelectionMask="x",IF(INDEX(RawDataRefData,$E34,0)&gt;0,INDEX(RawDataRefData,$E34,0)),"")),"")</f>
        <v/>
      </c>
      <c r="AS34" s="100" t="str">
        <f t="array" ref="AS34">IF($AQ34,QUARTILE(IF(G3SelectionMask="x",IF(INDEX(RawDataRefData,$E34,0)&gt;0,INDEX(RawDataRefData,$E34,0)),""),1),"")</f>
        <v/>
      </c>
      <c r="AT34" s="100" t="str">
        <f t="array" ref="AT34">IF($AQ34,QUARTILE(IF(G3SelectionMask="x",IF(INDEX(RawDataRefData,$E34,0)&gt;0,INDEX(RawDataRefData,$E34,0)),""),3),"")</f>
        <v/>
      </c>
      <c r="AU34" s="100" t="str">
        <f t="array" ref="AU34">IF($AQ34,MIN(IF(G3SelectionMask="x",IF(INDEX(RawDataRefData,$E34,0)&gt;0,INDEX(RawDataRefData,$E34,0)),"")),"")</f>
        <v/>
      </c>
      <c r="AV34" s="100" t="str">
        <f t="array" ref="AV34">IF($AQ34,MAX(IF(G3SelectionMask="x",IF(INDEX(RawDataRefData,$E34,0)&gt;0,INDEX(RawDataRefData,$E34,0)),"")),"")</f>
        <v/>
      </c>
      <c r="AW34" s="100" t="str">
        <f t="shared" si="12"/>
        <v/>
      </c>
      <c r="AX34" s="100" t="str">
        <f t="array" ref="AX34">IF($AQ34,STDEVA(IF(G3SelectionMask="x",IF(INDEX(RawDataRefData,$E34,0)&gt;0,INDEX(RawDataRefData,$E34,0)),"")),"")</f>
        <v/>
      </c>
      <c r="AY34" s="101" t="b">
        <f t="shared" si="13"/>
        <v>0</v>
      </c>
      <c r="AZ34" s="101" t="str">
        <f t="array" ref="AZ34">IF($AY34,MEDIAN(IF(G4SelectionMask="x",IF(INDEX(RawDataRefData,$E34,0)&gt;0,INDEX(RawDataRefData,$E34,0)),"")),"")</f>
        <v/>
      </c>
      <c r="BA34" s="101" t="str">
        <f t="array" ref="BA34">IF($AY34,QUARTILE(IF(G4SelectionMask="x",IF(INDEX(RawDataRefData,$E34,0)&gt;0,INDEX(RawDataRefData,$E34,0)),""),1),"")</f>
        <v/>
      </c>
      <c r="BB34" s="101" t="str">
        <f t="array" ref="BB34">IF($AY34,QUARTILE(IF(G4SelectionMask="x",IF(INDEX(RawDataRefData,$E34,0)&gt;0,INDEX(RawDataRefData,$E34,0)),""),3),"")</f>
        <v/>
      </c>
      <c r="BC34" s="101" t="str">
        <f t="array" ref="BC34">IF($AY34,MIN(IF(G4SelectionMask="x",IF(INDEX(RawDataRefData,$E34,0)&gt;0,INDEX(RawDataRefData,$E34,0)),"")),"")</f>
        <v/>
      </c>
      <c r="BD34" s="101" t="str">
        <f t="array" ref="BD34">IF($AY34,MAX(IF(G4SelectionMask="x",IF(INDEX(RawDataRefData,$E34,0)&gt;0,INDEX(RawDataRefData,$E34,0)),"")),"")</f>
        <v/>
      </c>
      <c r="BE34" s="101" t="str">
        <f t="shared" si="14"/>
        <v/>
      </c>
      <c r="BF34" s="101" t="str">
        <f t="array" ref="BF34">IF($AY34,STDEVA(IF(G4SelectionMask="x",IF(INDEX(RawDataRefData,$E34,0)&gt;0,INDEX(RawDataRefData,$E34,0)),"")),"")</f>
        <v/>
      </c>
      <c r="BG34" s="100" t="b">
        <f t="shared" si="15"/>
        <v>0</v>
      </c>
      <c r="BH34" s="100" t="str">
        <f t="array" ref="BH34">IF($BG34,MEDIAN(IF(G5SelectionMask="x",IF(INDEX(RawDataRefData,$E34,0)&gt;0,INDEX(RawDataRefData,$E34,0)),"")),"")</f>
        <v/>
      </c>
      <c r="BI34" s="100" t="str">
        <f t="array" ref="BI34">IF($BG34,QUARTILE(IF(G5SelectionMask="x",IF(INDEX(RawDataRefData,$E34,0)&gt;0,INDEX(RawDataRefData,$E34,0)),""),1),"")</f>
        <v/>
      </c>
      <c r="BJ34" s="100" t="str">
        <f t="array" ref="BJ34">IF($BG34,QUARTILE(IF(G5SelectionMask="x",IF(INDEX(RawDataRefData,$E34,0)&gt;0,INDEX(RawDataRefData,$E34,0)),""),3),"")</f>
        <v/>
      </c>
      <c r="BK34" s="100" t="str">
        <f t="array" ref="BK34">IF($BG34,MIN(IF(G5SelectionMask="x",IF(INDEX(RawDataRefData,$E34,0)&gt;0,INDEX(RawDataRefData,$E34,0)),"")),"")</f>
        <v/>
      </c>
      <c r="BL34" s="100" t="str">
        <f t="array" ref="BL34">IF($BG34,MAX(IF(G5SelectionMask="x",IF(INDEX(RawDataRefData,$E34,0)&gt;0,INDEX(RawDataRefData,$E34,0)),"")),"")</f>
        <v/>
      </c>
      <c r="BM34" s="100" t="str">
        <f t="shared" si="16"/>
        <v/>
      </c>
      <c r="BN34" s="103" t="str">
        <f t="array" ref="BN34">IF($BG34,STDEVA(IF(G5SelectionMask="x",IF(INDEX(RawDataRefData,$E34,0)&gt;0,INDEX(RawDataRefData,$E34,0)),"")),"")</f>
        <v/>
      </c>
      <c r="BO34" s="104"/>
      <c r="BP34" s="105"/>
      <c r="BQ34" s="105"/>
      <c r="BR34" s="105"/>
      <c r="BS34" s="105"/>
      <c r="BT34" s="105"/>
      <c r="BU34" s="105"/>
      <c r="BV34" s="105"/>
      <c r="BW34" s="105"/>
      <c r="BX34" s="105"/>
      <c r="BY34" s="105"/>
      <c r="BZ34" s="105"/>
      <c r="CA34" s="105"/>
      <c r="CB34" s="105"/>
      <c r="CC34" s="105"/>
      <c r="CD34" s="105"/>
    </row>
    <row r="35" spans="1:82" hidden="1" x14ac:dyDescent="0.2">
      <c r="A35" s="33" t="e">
        <f t="shared" ca="1" si="30"/>
        <v>#NAME?</v>
      </c>
      <c r="B35" s="206"/>
      <c r="C35" s="200"/>
      <c r="D35" s="197"/>
      <c r="E35" s="72">
        <f t="shared" si="6"/>
        <v>26</v>
      </c>
      <c r="F35" s="9" t="s">
        <v>580</v>
      </c>
      <c r="K35" s="100" t="str">
        <f t="shared" si="18"/>
        <v/>
      </c>
      <c r="L35" s="100"/>
      <c r="M35" s="100"/>
      <c r="N35" s="100"/>
      <c r="O35" s="100"/>
      <c r="P35" s="101" t="str">
        <f t="shared" si="19"/>
        <v/>
      </c>
      <c r="Q35" s="102" t="str">
        <f t="shared" si="20"/>
        <v/>
      </c>
      <c r="R35" s="102" t="str">
        <f t="shared" si="21"/>
        <v/>
      </c>
      <c r="S35" s="102" t="str">
        <f t="shared" si="22"/>
        <v/>
      </c>
      <c r="T35" s="102" t="str">
        <f t="shared" si="23"/>
        <v/>
      </c>
      <c r="U35" s="102" t="str">
        <f t="shared" si="24"/>
        <v/>
      </c>
      <c r="V35" s="102" t="str">
        <f t="shared" si="25"/>
        <v/>
      </c>
      <c r="W35" s="102" t="str">
        <f t="shared" si="26"/>
        <v/>
      </c>
      <c r="X35" s="102" t="str">
        <f t="shared" si="27"/>
        <v/>
      </c>
      <c r="Y35" s="102" t="str">
        <f t="shared" si="28"/>
        <v/>
      </c>
      <c r="Z35" s="102" t="str">
        <f t="shared" si="29"/>
        <v/>
      </c>
      <c r="AA35" s="100" t="b">
        <f t="shared" si="7"/>
        <v>0</v>
      </c>
      <c r="AB35" s="100" t="str">
        <f t="array" ref="AB35">IF($AA35,MEDIAN(IF(G1SelectionMask="x",IF(INDEX(RawDataRefData,$E35,0)&gt;0,INDEX(RawDataRefData,$E35,0)),"")),"")</f>
        <v/>
      </c>
      <c r="AC35" s="100" t="str">
        <f t="array" ref="AC35">IF($AA35,QUARTILE(IF(G1SelectionMask="x",IF(INDEX(RawDataRefData,$E35,0)&gt;0,INDEX(RawDataRefData,$E35,0)),""),1),"")</f>
        <v/>
      </c>
      <c r="AD35" s="100" t="str">
        <f t="array" ref="AD35">IF($AA35,QUARTILE(IF(G1SelectionMask="x",IF(INDEX(RawDataRefData,$E35,0)&gt;0,INDEX(RawDataRefData,$E35,0)),""),3),"")</f>
        <v/>
      </c>
      <c r="AE35" s="100" t="str">
        <f t="array" ref="AE35">IF($AA35,MIN(IF(G1SelectionMask="x",IF(INDEX(RawDataRefData,$E35,0)&gt;0,INDEX(RawDataRefData,$E35,0)),"")),"")</f>
        <v/>
      </c>
      <c r="AF35" s="100" t="str">
        <f t="array" ref="AF35">IF($AA35,MAX(IF(G1SelectionMask="x",IF(INDEX(RawDataRefData,$E35,0)&gt;0,INDEX(RawDataRefData,$E35,0)),"")),"")</f>
        <v/>
      </c>
      <c r="AG35" s="100" t="str">
        <f t="shared" si="8"/>
        <v/>
      </c>
      <c r="AH35" s="100" t="str">
        <f t="array" ref="AH35">IF($AA35,STDEVA(IF(G1SelectionMask="x",IF(INDEX(RawDataRefData,$E35,0)&gt;0,INDEX(RawDataRefData,$E35,0)),"")),"")</f>
        <v/>
      </c>
      <c r="AI35" s="101" t="b">
        <f t="shared" si="9"/>
        <v>0</v>
      </c>
      <c r="AJ35" s="101" t="str">
        <f t="array" ref="AJ35">IF($AI35,MEDIAN(IF(G2SelectionMask="x",IF(INDEX(RawDataRefData,$E35,0)&gt;0,INDEX(RawDataRefData,$E35,0)),"")),"")</f>
        <v/>
      </c>
      <c r="AK35" s="101" t="str">
        <f t="array" ref="AK35">IF($AI35,QUARTILE(IF(G2SelectionMask="x",IF(INDEX(RawDataRefData,$E35,0)&gt;0,INDEX(RawDataRefData,$E35,0)),""),1),"")</f>
        <v/>
      </c>
      <c r="AL35" s="101" t="str">
        <f t="array" ref="AL35">IF($AI35,QUARTILE(IF(G2SelectionMask="x",IF(INDEX(RawDataRefData,$E35,0)&gt;0,INDEX(RawDataRefData,$E35,0)),""),3),"")</f>
        <v/>
      </c>
      <c r="AM35" s="101" t="str">
        <f t="array" ref="AM35">IF($AI35,MIN(IF(G2SelectionMask="x",IF(INDEX(RawDataRefData,$E35,0)&gt;0,INDEX(RawDataRefData,$E35,0)),"")),"")</f>
        <v/>
      </c>
      <c r="AN35" s="101" t="str">
        <f t="array" ref="AN35">IF($AI35,MAX(IF(G2SelectionMask="x",IF(INDEX(RawDataRefData,$E35,0)&gt;0,INDEX(RawDataRefData,$E35,0)),"")),"")</f>
        <v/>
      </c>
      <c r="AO35" s="101" t="str">
        <f t="shared" si="10"/>
        <v/>
      </c>
      <c r="AP35" s="101" t="str">
        <f t="array" ref="AP35">IF($AI35,STDEVA(IF(G2SelectionMask="x",IF(INDEX(RawDataRefData,$E35,0)&gt;0,INDEX(RawDataRefData,$E35,0)),"")),"")</f>
        <v/>
      </c>
      <c r="AQ35" s="100" t="b">
        <f t="shared" si="11"/>
        <v>0</v>
      </c>
      <c r="AR35" s="100" t="str">
        <f t="array" ref="AR35">IF($AQ35,MEDIAN(IF(G3SelectionMask="x",IF(INDEX(RawDataRefData,$E35,0)&gt;0,INDEX(RawDataRefData,$E35,0)),"")),"")</f>
        <v/>
      </c>
      <c r="AS35" s="100" t="str">
        <f t="array" ref="AS35">IF($AQ35,QUARTILE(IF(G3SelectionMask="x",IF(INDEX(RawDataRefData,$E35,0)&gt;0,INDEX(RawDataRefData,$E35,0)),""),1),"")</f>
        <v/>
      </c>
      <c r="AT35" s="100" t="str">
        <f t="array" ref="AT35">IF($AQ35,QUARTILE(IF(G3SelectionMask="x",IF(INDEX(RawDataRefData,$E35,0)&gt;0,INDEX(RawDataRefData,$E35,0)),""),3),"")</f>
        <v/>
      </c>
      <c r="AU35" s="100" t="str">
        <f t="array" ref="AU35">IF($AQ35,MIN(IF(G3SelectionMask="x",IF(INDEX(RawDataRefData,$E35,0)&gt;0,INDEX(RawDataRefData,$E35,0)),"")),"")</f>
        <v/>
      </c>
      <c r="AV35" s="100" t="str">
        <f t="array" ref="AV35">IF($AQ35,MAX(IF(G3SelectionMask="x",IF(INDEX(RawDataRefData,$E35,0)&gt;0,INDEX(RawDataRefData,$E35,0)),"")),"")</f>
        <v/>
      </c>
      <c r="AW35" s="100" t="str">
        <f t="shared" si="12"/>
        <v/>
      </c>
      <c r="AX35" s="100" t="str">
        <f t="array" ref="AX35">IF($AQ35,STDEVA(IF(G3SelectionMask="x",IF(INDEX(RawDataRefData,$E35,0)&gt;0,INDEX(RawDataRefData,$E35,0)),"")),"")</f>
        <v/>
      </c>
      <c r="AY35" s="101" t="b">
        <f t="shared" si="13"/>
        <v>0</v>
      </c>
      <c r="AZ35" s="101" t="str">
        <f t="array" ref="AZ35">IF($AY35,MEDIAN(IF(G4SelectionMask="x",IF(INDEX(RawDataRefData,$E35,0)&gt;0,INDEX(RawDataRefData,$E35,0)),"")),"")</f>
        <v/>
      </c>
      <c r="BA35" s="101" t="str">
        <f t="array" ref="BA35">IF($AY35,QUARTILE(IF(G4SelectionMask="x",IF(INDEX(RawDataRefData,$E35,0)&gt;0,INDEX(RawDataRefData,$E35,0)),""),1),"")</f>
        <v/>
      </c>
      <c r="BB35" s="101" t="str">
        <f t="array" ref="BB35">IF($AY35,QUARTILE(IF(G4SelectionMask="x",IF(INDEX(RawDataRefData,$E35,0)&gt;0,INDEX(RawDataRefData,$E35,0)),""),3),"")</f>
        <v/>
      </c>
      <c r="BC35" s="101" t="str">
        <f t="array" ref="BC35">IF($AY35,MIN(IF(G4SelectionMask="x",IF(INDEX(RawDataRefData,$E35,0)&gt;0,INDEX(RawDataRefData,$E35,0)),"")),"")</f>
        <v/>
      </c>
      <c r="BD35" s="101" t="str">
        <f t="array" ref="BD35">IF($AY35,MAX(IF(G4SelectionMask="x",IF(INDEX(RawDataRefData,$E35,0)&gt;0,INDEX(RawDataRefData,$E35,0)),"")),"")</f>
        <v/>
      </c>
      <c r="BE35" s="101" t="str">
        <f t="shared" si="14"/>
        <v/>
      </c>
      <c r="BF35" s="101" t="str">
        <f t="array" ref="BF35">IF($AY35,STDEVA(IF(G4SelectionMask="x",IF(INDEX(RawDataRefData,$E35,0)&gt;0,INDEX(RawDataRefData,$E35,0)),"")),"")</f>
        <v/>
      </c>
      <c r="BG35" s="100" t="b">
        <f t="shared" si="15"/>
        <v>0</v>
      </c>
      <c r="BH35" s="100" t="str">
        <f t="array" ref="BH35">IF($BG35,MEDIAN(IF(G5SelectionMask="x",IF(INDEX(RawDataRefData,$E35,0)&gt;0,INDEX(RawDataRefData,$E35,0)),"")),"")</f>
        <v/>
      </c>
      <c r="BI35" s="100" t="str">
        <f t="array" ref="BI35">IF($BG35,QUARTILE(IF(G5SelectionMask="x",IF(INDEX(RawDataRefData,$E35,0)&gt;0,INDEX(RawDataRefData,$E35,0)),""),1),"")</f>
        <v/>
      </c>
      <c r="BJ35" s="100" t="str">
        <f t="array" ref="BJ35">IF($BG35,QUARTILE(IF(G5SelectionMask="x",IF(INDEX(RawDataRefData,$E35,0)&gt;0,INDEX(RawDataRefData,$E35,0)),""),3),"")</f>
        <v/>
      </c>
      <c r="BK35" s="100" t="str">
        <f t="array" ref="BK35">IF($BG35,MIN(IF(G5SelectionMask="x",IF(INDEX(RawDataRefData,$E35,0)&gt;0,INDEX(RawDataRefData,$E35,0)),"")),"")</f>
        <v/>
      </c>
      <c r="BL35" s="100" t="str">
        <f t="array" ref="BL35">IF($BG35,MAX(IF(G5SelectionMask="x",IF(INDEX(RawDataRefData,$E35,0)&gt;0,INDEX(RawDataRefData,$E35,0)),"")),"")</f>
        <v/>
      </c>
      <c r="BM35" s="100" t="str">
        <f t="shared" si="16"/>
        <v/>
      </c>
      <c r="BN35" s="103" t="str">
        <f t="array" ref="BN35">IF($BG35,STDEVA(IF(G5SelectionMask="x",IF(INDEX(RawDataRefData,$E35,0)&gt;0,INDEX(RawDataRefData,$E35,0)),"")),"")</f>
        <v/>
      </c>
      <c r="BO35" s="104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</row>
    <row r="36" spans="1:82" hidden="1" x14ac:dyDescent="0.2">
      <c r="A36" s="33" t="e">
        <f t="shared" ca="1" si="30"/>
        <v>#NAME?</v>
      </c>
      <c r="B36" s="206"/>
      <c r="C36" s="200"/>
      <c r="D36" s="197"/>
      <c r="E36" s="72">
        <f t="shared" si="6"/>
        <v>27</v>
      </c>
      <c r="F36" s="9" t="s">
        <v>581</v>
      </c>
      <c r="K36" s="100" t="str">
        <f t="shared" si="18"/>
        <v/>
      </c>
      <c r="L36" s="100"/>
      <c r="M36" s="100"/>
      <c r="N36" s="100"/>
      <c r="O36" s="100"/>
      <c r="P36" s="101" t="str">
        <f t="shared" si="19"/>
        <v/>
      </c>
      <c r="Q36" s="102" t="str">
        <f t="shared" si="20"/>
        <v/>
      </c>
      <c r="R36" s="102" t="str">
        <f t="shared" si="21"/>
        <v/>
      </c>
      <c r="S36" s="102" t="str">
        <f t="shared" si="22"/>
        <v/>
      </c>
      <c r="T36" s="102" t="str">
        <f t="shared" si="23"/>
        <v/>
      </c>
      <c r="U36" s="102" t="str">
        <f t="shared" si="24"/>
        <v/>
      </c>
      <c r="V36" s="102" t="str">
        <f t="shared" si="25"/>
        <v/>
      </c>
      <c r="W36" s="102" t="str">
        <f t="shared" si="26"/>
        <v/>
      </c>
      <c r="X36" s="102" t="str">
        <f t="shared" si="27"/>
        <v/>
      </c>
      <c r="Y36" s="102" t="str">
        <f t="shared" si="28"/>
        <v/>
      </c>
      <c r="Z36" s="102" t="str">
        <f t="shared" si="29"/>
        <v/>
      </c>
      <c r="AA36" s="100" t="b">
        <f t="shared" si="7"/>
        <v>0</v>
      </c>
      <c r="AB36" s="100" t="str">
        <f t="array" ref="AB36">IF($AA36,MEDIAN(IF(G1SelectionMask="x",IF(INDEX(RawDataRefData,$E36,0)&gt;0,INDEX(RawDataRefData,$E36,0)),"")),"")</f>
        <v/>
      </c>
      <c r="AC36" s="100" t="str">
        <f t="array" ref="AC36">IF($AA36,QUARTILE(IF(G1SelectionMask="x",IF(INDEX(RawDataRefData,$E36,0)&gt;0,INDEX(RawDataRefData,$E36,0)),""),1),"")</f>
        <v/>
      </c>
      <c r="AD36" s="100" t="str">
        <f t="array" ref="AD36">IF($AA36,QUARTILE(IF(G1SelectionMask="x",IF(INDEX(RawDataRefData,$E36,0)&gt;0,INDEX(RawDataRefData,$E36,0)),""),3),"")</f>
        <v/>
      </c>
      <c r="AE36" s="100" t="str">
        <f t="array" ref="AE36">IF($AA36,MIN(IF(G1SelectionMask="x",IF(INDEX(RawDataRefData,$E36,0)&gt;0,INDEX(RawDataRefData,$E36,0)),"")),"")</f>
        <v/>
      </c>
      <c r="AF36" s="100" t="str">
        <f t="array" ref="AF36">IF($AA36,MAX(IF(G1SelectionMask="x",IF(INDEX(RawDataRefData,$E36,0)&gt;0,INDEX(RawDataRefData,$E36,0)),"")),"")</f>
        <v/>
      </c>
      <c r="AG36" s="100" t="str">
        <f t="shared" si="8"/>
        <v/>
      </c>
      <c r="AH36" s="100" t="str">
        <f t="array" ref="AH36">IF($AA36,STDEVA(IF(G1SelectionMask="x",IF(INDEX(RawDataRefData,$E36,0)&gt;0,INDEX(RawDataRefData,$E36,0)),"")),"")</f>
        <v/>
      </c>
      <c r="AI36" s="101" t="b">
        <f t="shared" si="9"/>
        <v>0</v>
      </c>
      <c r="AJ36" s="101" t="str">
        <f t="array" ref="AJ36">IF($AI36,MEDIAN(IF(G2SelectionMask="x",IF(INDEX(RawDataRefData,$E36,0)&gt;0,INDEX(RawDataRefData,$E36,0)),"")),"")</f>
        <v/>
      </c>
      <c r="AK36" s="101" t="str">
        <f t="array" ref="AK36">IF($AI36,QUARTILE(IF(G2SelectionMask="x",IF(INDEX(RawDataRefData,$E36,0)&gt;0,INDEX(RawDataRefData,$E36,0)),""),1),"")</f>
        <v/>
      </c>
      <c r="AL36" s="101" t="str">
        <f t="array" ref="AL36">IF($AI36,QUARTILE(IF(G2SelectionMask="x",IF(INDEX(RawDataRefData,$E36,0)&gt;0,INDEX(RawDataRefData,$E36,0)),""),3),"")</f>
        <v/>
      </c>
      <c r="AM36" s="101" t="str">
        <f t="array" ref="AM36">IF($AI36,MIN(IF(G2SelectionMask="x",IF(INDEX(RawDataRefData,$E36,0)&gt;0,INDEX(RawDataRefData,$E36,0)),"")),"")</f>
        <v/>
      </c>
      <c r="AN36" s="101" t="str">
        <f t="array" ref="AN36">IF($AI36,MAX(IF(G2SelectionMask="x",IF(INDEX(RawDataRefData,$E36,0)&gt;0,INDEX(RawDataRefData,$E36,0)),"")),"")</f>
        <v/>
      </c>
      <c r="AO36" s="101" t="str">
        <f t="shared" si="10"/>
        <v/>
      </c>
      <c r="AP36" s="101" t="str">
        <f t="array" ref="AP36">IF($AI36,STDEVA(IF(G2SelectionMask="x",IF(INDEX(RawDataRefData,$E36,0)&gt;0,INDEX(RawDataRefData,$E36,0)),"")),"")</f>
        <v/>
      </c>
      <c r="AQ36" s="100" t="b">
        <f t="shared" si="11"/>
        <v>0</v>
      </c>
      <c r="AR36" s="100" t="str">
        <f t="array" ref="AR36">IF($AQ36,MEDIAN(IF(G3SelectionMask="x",IF(INDEX(RawDataRefData,$E36,0)&gt;0,INDEX(RawDataRefData,$E36,0)),"")),"")</f>
        <v/>
      </c>
      <c r="AS36" s="100" t="str">
        <f t="array" ref="AS36">IF($AQ36,QUARTILE(IF(G3SelectionMask="x",IF(INDEX(RawDataRefData,$E36,0)&gt;0,INDEX(RawDataRefData,$E36,0)),""),1),"")</f>
        <v/>
      </c>
      <c r="AT36" s="100" t="str">
        <f t="array" ref="AT36">IF($AQ36,QUARTILE(IF(G3SelectionMask="x",IF(INDEX(RawDataRefData,$E36,0)&gt;0,INDEX(RawDataRefData,$E36,0)),""),3),"")</f>
        <v/>
      </c>
      <c r="AU36" s="100" t="str">
        <f t="array" ref="AU36">IF($AQ36,MIN(IF(G3SelectionMask="x",IF(INDEX(RawDataRefData,$E36,0)&gt;0,INDEX(RawDataRefData,$E36,0)),"")),"")</f>
        <v/>
      </c>
      <c r="AV36" s="100" t="str">
        <f t="array" ref="AV36">IF($AQ36,MAX(IF(G3SelectionMask="x",IF(INDEX(RawDataRefData,$E36,0)&gt;0,INDEX(RawDataRefData,$E36,0)),"")),"")</f>
        <v/>
      </c>
      <c r="AW36" s="100" t="str">
        <f t="shared" si="12"/>
        <v/>
      </c>
      <c r="AX36" s="100" t="str">
        <f t="array" ref="AX36">IF($AQ36,STDEVA(IF(G3SelectionMask="x",IF(INDEX(RawDataRefData,$E36,0)&gt;0,INDEX(RawDataRefData,$E36,0)),"")),"")</f>
        <v/>
      </c>
      <c r="AY36" s="101" t="b">
        <f t="shared" si="13"/>
        <v>0</v>
      </c>
      <c r="AZ36" s="101" t="str">
        <f t="array" ref="AZ36">IF($AY36,MEDIAN(IF(G4SelectionMask="x",IF(INDEX(RawDataRefData,$E36,0)&gt;0,INDEX(RawDataRefData,$E36,0)),"")),"")</f>
        <v/>
      </c>
      <c r="BA36" s="101" t="str">
        <f t="array" ref="BA36">IF($AY36,QUARTILE(IF(G4SelectionMask="x",IF(INDEX(RawDataRefData,$E36,0)&gt;0,INDEX(RawDataRefData,$E36,0)),""),1),"")</f>
        <v/>
      </c>
      <c r="BB36" s="101" t="str">
        <f t="array" ref="BB36">IF($AY36,QUARTILE(IF(G4SelectionMask="x",IF(INDEX(RawDataRefData,$E36,0)&gt;0,INDEX(RawDataRefData,$E36,0)),""),3),"")</f>
        <v/>
      </c>
      <c r="BC36" s="101" t="str">
        <f t="array" ref="BC36">IF($AY36,MIN(IF(G4SelectionMask="x",IF(INDEX(RawDataRefData,$E36,0)&gt;0,INDEX(RawDataRefData,$E36,0)),"")),"")</f>
        <v/>
      </c>
      <c r="BD36" s="101" t="str">
        <f t="array" ref="BD36">IF($AY36,MAX(IF(G4SelectionMask="x",IF(INDEX(RawDataRefData,$E36,0)&gt;0,INDEX(RawDataRefData,$E36,0)),"")),"")</f>
        <v/>
      </c>
      <c r="BE36" s="101" t="str">
        <f t="shared" si="14"/>
        <v/>
      </c>
      <c r="BF36" s="101" t="str">
        <f t="array" ref="BF36">IF($AY36,STDEVA(IF(G4SelectionMask="x",IF(INDEX(RawDataRefData,$E36,0)&gt;0,INDEX(RawDataRefData,$E36,0)),"")),"")</f>
        <v/>
      </c>
      <c r="BG36" s="100" t="b">
        <f t="shared" si="15"/>
        <v>0</v>
      </c>
      <c r="BH36" s="100" t="str">
        <f t="array" ref="BH36">IF($BG36,MEDIAN(IF(G5SelectionMask="x",IF(INDEX(RawDataRefData,$E36,0)&gt;0,INDEX(RawDataRefData,$E36,0)),"")),"")</f>
        <v/>
      </c>
      <c r="BI36" s="100" t="str">
        <f t="array" ref="BI36">IF($BG36,QUARTILE(IF(G5SelectionMask="x",IF(INDEX(RawDataRefData,$E36,0)&gt;0,INDEX(RawDataRefData,$E36,0)),""),1),"")</f>
        <v/>
      </c>
      <c r="BJ36" s="100" t="str">
        <f t="array" ref="BJ36">IF($BG36,QUARTILE(IF(G5SelectionMask="x",IF(INDEX(RawDataRefData,$E36,0)&gt;0,INDEX(RawDataRefData,$E36,0)),""),3),"")</f>
        <v/>
      </c>
      <c r="BK36" s="100" t="str">
        <f t="array" ref="BK36">IF($BG36,MIN(IF(G5SelectionMask="x",IF(INDEX(RawDataRefData,$E36,0)&gt;0,INDEX(RawDataRefData,$E36,0)),"")),"")</f>
        <v/>
      </c>
      <c r="BL36" s="100" t="str">
        <f t="array" ref="BL36">IF($BG36,MAX(IF(G5SelectionMask="x",IF(INDEX(RawDataRefData,$E36,0)&gt;0,INDEX(RawDataRefData,$E36,0)),"")),"")</f>
        <v/>
      </c>
      <c r="BM36" s="100" t="str">
        <f t="shared" si="16"/>
        <v/>
      </c>
      <c r="BN36" s="103" t="str">
        <f t="array" ref="BN36">IF($BG36,STDEVA(IF(G5SelectionMask="x",IF(INDEX(RawDataRefData,$E36,0)&gt;0,INDEX(RawDataRefData,$E36,0)),"")),"")</f>
        <v/>
      </c>
      <c r="BO36" s="104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</row>
    <row r="37" spans="1:82" hidden="1" x14ac:dyDescent="0.2">
      <c r="A37" s="33" t="e">
        <f t="shared" ca="1" si="30"/>
        <v>#NAME?</v>
      </c>
      <c r="B37" s="206"/>
      <c r="C37" s="200"/>
      <c r="D37" s="197"/>
      <c r="E37" s="72">
        <f t="shared" si="6"/>
        <v>28</v>
      </c>
      <c r="F37" s="9" t="s">
        <v>582</v>
      </c>
      <c r="K37" s="100" t="str">
        <f t="shared" si="18"/>
        <v/>
      </c>
      <c r="L37" s="100"/>
      <c r="M37" s="100"/>
      <c r="N37" s="100"/>
      <c r="O37" s="100"/>
      <c r="P37" s="101" t="str">
        <f t="shared" si="19"/>
        <v/>
      </c>
      <c r="Q37" s="102" t="str">
        <f t="shared" si="20"/>
        <v/>
      </c>
      <c r="R37" s="102" t="str">
        <f t="shared" si="21"/>
        <v/>
      </c>
      <c r="S37" s="102" t="str">
        <f t="shared" si="22"/>
        <v/>
      </c>
      <c r="T37" s="102" t="str">
        <f t="shared" si="23"/>
        <v/>
      </c>
      <c r="U37" s="102" t="str">
        <f t="shared" si="24"/>
        <v/>
      </c>
      <c r="V37" s="102" t="str">
        <f t="shared" si="25"/>
        <v/>
      </c>
      <c r="W37" s="102" t="str">
        <f t="shared" si="26"/>
        <v/>
      </c>
      <c r="X37" s="102" t="str">
        <f t="shared" si="27"/>
        <v/>
      </c>
      <c r="Y37" s="102" t="str">
        <f t="shared" si="28"/>
        <v/>
      </c>
      <c r="Z37" s="102" t="str">
        <f t="shared" si="29"/>
        <v/>
      </c>
      <c r="AA37" s="100" t="b">
        <f t="shared" si="7"/>
        <v>0</v>
      </c>
      <c r="AB37" s="100" t="str">
        <f t="array" ref="AB37">IF($AA37,MEDIAN(IF(G1SelectionMask="x",IF(INDEX(RawDataRefData,$E37,0)&gt;0,INDEX(RawDataRefData,$E37,0)),"")),"")</f>
        <v/>
      </c>
      <c r="AC37" s="100" t="str">
        <f t="array" ref="AC37">IF($AA37,QUARTILE(IF(G1SelectionMask="x",IF(INDEX(RawDataRefData,$E37,0)&gt;0,INDEX(RawDataRefData,$E37,0)),""),1),"")</f>
        <v/>
      </c>
      <c r="AD37" s="100" t="str">
        <f t="array" ref="AD37">IF($AA37,QUARTILE(IF(G1SelectionMask="x",IF(INDEX(RawDataRefData,$E37,0)&gt;0,INDEX(RawDataRefData,$E37,0)),""),3),"")</f>
        <v/>
      </c>
      <c r="AE37" s="100" t="str">
        <f t="array" ref="AE37">IF($AA37,MIN(IF(G1SelectionMask="x",IF(INDEX(RawDataRefData,$E37,0)&gt;0,INDEX(RawDataRefData,$E37,0)),"")),"")</f>
        <v/>
      </c>
      <c r="AF37" s="100" t="str">
        <f t="array" ref="AF37">IF($AA37,MAX(IF(G1SelectionMask="x",IF(INDEX(RawDataRefData,$E37,0)&gt;0,INDEX(RawDataRefData,$E37,0)),"")),"")</f>
        <v/>
      </c>
      <c r="AG37" s="100" t="str">
        <f t="shared" si="8"/>
        <v/>
      </c>
      <c r="AH37" s="100" t="str">
        <f t="array" ref="AH37">IF($AA37,STDEVA(IF(G1SelectionMask="x",IF(INDEX(RawDataRefData,$E37,0)&gt;0,INDEX(RawDataRefData,$E37,0)),"")),"")</f>
        <v/>
      </c>
      <c r="AI37" s="101" t="b">
        <f t="shared" si="9"/>
        <v>0</v>
      </c>
      <c r="AJ37" s="101" t="str">
        <f t="array" ref="AJ37">IF($AI37,MEDIAN(IF(G2SelectionMask="x",IF(INDEX(RawDataRefData,$E37,0)&gt;0,INDEX(RawDataRefData,$E37,0)),"")),"")</f>
        <v/>
      </c>
      <c r="AK37" s="101" t="str">
        <f t="array" ref="AK37">IF($AI37,QUARTILE(IF(G2SelectionMask="x",IF(INDEX(RawDataRefData,$E37,0)&gt;0,INDEX(RawDataRefData,$E37,0)),""),1),"")</f>
        <v/>
      </c>
      <c r="AL37" s="101" t="str">
        <f t="array" ref="AL37">IF($AI37,QUARTILE(IF(G2SelectionMask="x",IF(INDEX(RawDataRefData,$E37,0)&gt;0,INDEX(RawDataRefData,$E37,0)),""),3),"")</f>
        <v/>
      </c>
      <c r="AM37" s="101" t="str">
        <f t="array" ref="AM37">IF($AI37,MIN(IF(G2SelectionMask="x",IF(INDEX(RawDataRefData,$E37,0)&gt;0,INDEX(RawDataRefData,$E37,0)),"")),"")</f>
        <v/>
      </c>
      <c r="AN37" s="101" t="str">
        <f t="array" ref="AN37">IF($AI37,MAX(IF(G2SelectionMask="x",IF(INDEX(RawDataRefData,$E37,0)&gt;0,INDEX(RawDataRefData,$E37,0)),"")),"")</f>
        <v/>
      </c>
      <c r="AO37" s="101" t="str">
        <f t="shared" si="10"/>
        <v/>
      </c>
      <c r="AP37" s="101" t="str">
        <f t="array" ref="AP37">IF($AI37,STDEVA(IF(G2SelectionMask="x",IF(INDEX(RawDataRefData,$E37,0)&gt;0,INDEX(RawDataRefData,$E37,0)),"")),"")</f>
        <v/>
      </c>
      <c r="AQ37" s="100" t="b">
        <f t="shared" si="11"/>
        <v>0</v>
      </c>
      <c r="AR37" s="100" t="str">
        <f t="array" ref="AR37">IF($AQ37,MEDIAN(IF(G3SelectionMask="x",IF(INDEX(RawDataRefData,$E37,0)&gt;0,INDEX(RawDataRefData,$E37,0)),"")),"")</f>
        <v/>
      </c>
      <c r="AS37" s="100" t="str">
        <f t="array" ref="AS37">IF($AQ37,QUARTILE(IF(G3SelectionMask="x",IF(INDEX(RawDataRefData,$E37,0)&gt;0,INDEX(RawDataRefData,$E37,0)),""),1),"")</f>
        <v/>
      </c>
      <c r="AT37" s="100" t="str">
        <f t="array" ref="AT37">IF($AQ37,QUARTILE(IF(G3SelectionMask="x",IF(INDEX(RawDataRefData,$E37,0)&gt;0,INDEX(RawDataRefData,$E37,0)),""),3),"")</f>
        <v/>
      </c>
      <c r="AU37" s="100" t="str">
        <f t="array" ref="AU37">IF($AQ37,MIN(IF(G3SelectionMask="x",IF(INDEX(RawDataRefData,$E37,0)&gt;0,INDEX(RawDataRefData,$E37,0)),"")),"")</f>
        <v/>
      </c>
      <c r="AV37" s="100" t="str">
        <f t="array" ref="AV37">IF($AQ37,MAX(IF(G3SelectionMask="x",IF(INDEX(RawDataRefData,$E37,0)&gt;0,INDEX(RawDataRefData,$E37,0)),"")),"")</f>
        <v/>
      </c>
      <c r="AW37" s="100" t="str">
        <f t="shared" si="12"/>
        <v/>
      </c>
      <c r="AX37" s="100" t="str">
        <f t="array" ref="AX37">IF($AQ37,STDEVA(IF(G3SelectionMask="x",IF(INDEX(RawDataRefData,$E37,0)&gt;0,INDEX(RawDataRefData,$E37,0)),"")),"")</f>
        <v/>
      </c>
      <c r="AY37" s="101" t="b">
        <f t="shared" si="13"/>
        <v>0</v>
      </c>
      <c r="AZ37" s="101" t="str">
        <f t="array" ref="AZ37">IF($AY37,MEDIAN(IF(G4SelectionMask="x",IF(INDEX(RawDataRefData,$E37,0)&gt;0,INDEX(RawDataRefData,$E37,0)),"")),"")</f>
        <v/>
      </c>
      <c r="BA37" s="101" t="str">
        <f t="array" ref="BA37">IF($AY37,QUARTILE(IF(G4SelectionMask="x",IF(INDEX(RawDataRefData,$E37,0)&gt;0,INDEX(RawDataRefData,$E37,0)),""),1),"")</f>
        <v/>
      </c>
      <c r="BB37" s="101" t="str">
        <f t="array" ref="BB37">IF($AY37,QUARTILE(IF(G4SelectionMask="x",IF(INDEX(RawDataRefData,$E37,0)&gt;0,INDEX(RawDataRefData,$E37,0)),""),3),"")</f>
        <v/>
      </c>
      <c r="BC37" s="101" t="str">
        <f t="array" ref="BC37">IF($AY37,MIN(IF(G4SelectionMask="x",IF(INDEX(RawDataRefData,$E37,0)&gt;0,INDEX(RawDataRefData,$E37,0)),"")),"")</f>
        <v/>
      </c>
      <c r="BD37" s="101" t="str">
        <f t="array" ref="BD37">IF($AY37,MAX(IF(G4SelectionMask="x",IF(INDEX(RawDataRefData,$E37,0)&gt;0,INDEX(RawDataRefData,$E37,0)),"")),"")</f>
        <v/>
      </c>
      <c r="BE37" s="101" t="str">
        <f t="shared" si="14"/>
        <v/>
      </c>
      <c r="BF37" s="101" t="str">
        <f t="array" ref="BF37">IF($AY37,STDEVA(IF(G4SelectionMask="x",IF(INDEX(RawDataRefData,$E37,0)&gt;0,INDEX(RawDataRefData,$E37,0)),"")),"")</f>
        <v/>
      </c>
      <c r="BG37" s="100" t="b">
        <f t="shared" si="15"/>
        <v>0</v>
      </c>
      <c r="BH37" s="100" t="str">
        <f t="array" ref="BH37">IF($BG37,MEDIAN(IF(G5SelectionMask="x",IF(INDEX(RawDataRefData,$E37,0)&gt;0,INDEX(RawDataRefData,$E37,0)),"")),"")</f>
        <v/>
      </c>
      <c r="BI37" s="100" t="str">
        <f t="array" ref="BI37">IF($BG37,QUARTILE(IF(G5SelectionMask="x",IF(INDEX(RawDataRefData,$E37,0)&gt;0,INDEX(RawDataRefData,$E37,0)),""),1),"")</f>
        <v/>
      </c>
      <c r="BJ37" s="100" t="str">
        <f t="array" ref="BJ37">IF($BG37,QUARTILE(IF(G5SelectionMask="x",IF(INDEX(RawDataRefData,$E37,0)&gt;0,INDEX(RawDataRefData,$E37,0)),""),3),"")</f>
        <v/>
      </c>
      <c r="BK37" s="100" t="str">
        <f t="array" ref="BK37">IF($BG37,MIN(IF(G5SelectionMask="x",IF(INDEX(RawDataRefData,$E37,0)&gt;0,INDEX(RawDataRefData,$E37,0)),"")),"")</f>
        <v/>
      </c>
      <c r="BL37" s="100" t="str">
        <f t="array" ref="BL37">IF($BG37,MAX(IF(G5SelectionMask="x",IF(INDEX(RawDataRefData,$E37,0)&gt;0,INDEX(RawDataRefData,$E37,0)),"")),"")</f>
        <v/>
      </c>
      <c r="BM37" s="100" t="str">
        <f t="shared" si="16"/>
        <v/>
      </c>
      <c r="BN37" s="103" t="str">
        <f t="array" ref="BN37">IF($BG37,STDEVA(IF(G5SelectionMask="x",IF(INDEX(RawDataRefData,$E37,0)&gt;0,INDEX(RawDataRefData,$E37,0)),"")),"")</f>
        <v/>
      </c>
      <c r="BO37" s="104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</row>
    <row r="38" spans="1:82" hidden="1" x14ac:dyDescent="0.2">
      <c r="A38" s="33" t="e">
        <f t="shared" ca="1" si="30"/>
        <v>#NAME?</v>
      </c>
      <c r="B38" s="206"/>
      <c r="C38" s="200"/>
      <c r="D38" s="197"/>
      <c r="E38" s="72">
        <f t="shared" si="6"/>
        <v>29</v>
      </c>
      <c r="F38" s="9" t="s">
        <v>583</v>
      </c>
      <c r="K38" s="100" t="str">
        <f t="shared" si="18"/>
        <v/>
      </c>
      <c r="L38" s="100"/>
      <c r="M38" s="100"/>
      <c r="N38" s="100"/>
      <c r="O38" s="100"/>
      <c r="P38" s="101" t="str">
        <f t="shared" si="19"/>
        <v/>
      </c>
      <c r="Q38" s="102" t="str">
        <f t="shared" si="20"/>
        <v/>
      </c>
      <c r="R38" s="102" t="str">
        <f t="shared" si="21"/>
        <v/>
      </c>
      <c r="S38" s="102" t="str">
        <f t="shared" si="22"/>
        <v/>
      </c>
      <c r="T38" s="102" t="str">
        <f t="shared" si="23"/>
        <v/>
      </c>
      <c r="U38" s="102" t="str">
        <f t="shared" si="24"/>
        <v/>
      </c>
      <c r="V38" s="102" t="str">
        <f t="shared" si="25"/>
        <v/>
      </c>
      <c r="W38" s="102" t="str">
        <f t="shared" si="26"/>
        <v/>
      </c>
      <c r="X38" s="102" t="str">
        <f t="shared" si="27"/>
        <v/>
      </c>
      <c r="Y38" s="102" t="str">
        <f t="shared" si="28"/>
        <v/>
      </c>
      <c r="Z38" s="102" t="str">
        <f t="shared" si="29"/>
        <v/>
      </c>
      <c r="AA38" s="100" t="b">
        <f t="shared" si="7"/>
        <v>0</v>
      </c>
      <c r="AB38" s="100" t="str">
        <f t="array" ref="AB38">IF($AA38,MEDIAN(IF(G1SelectionMask="x",IF(INDEX(RawDataRefData,$E38,0)&gt;0,INDEX(RawDataRefData,$E38,0)),"")),"")</f>
        <v/>
      </c>
      <c r="AC38" s="100" t="str">
        <f t="array" ref="AC38">IF($AA38,QUARTILE(IF(G1SelectionMask="x",IF(INDEX(RawDataRefData,$E38,0)&gt;0,INDEX(RawDataRefData,$E38,0)),""),1),"")</f>
        <v/>
      </c>
      <c r="AD38" s="100" t="str">
        <f t="array" ref="AD38">IF($AA38,QUARTILE(IF(G1SelectionMask="x",IF(INDEX(RawDataRefData,$E38,0)&gt;0,INDEX(RawDataRefData,$E38,0)),""),3),"")</f>
        <v/>
      </c>
      <c r="AE38" s="100" t="str">
        <f t="array" ref="AE38">IF($AA38,MIN(IF(G1SelectionMask="x",IF(INDEX(RawDataRefData,$E38,0)&gt;0,INDEX(RawDataRefData,$E38,0)),"")),"")</f>
        <v/>
      </c>
      <c r="AF38" s="100" t="str">
        <f t="array" ref="AF38">IF($AA38,MAX(IF(G1SelectionMask="x",IF(INDEX(RawDataRefData,$E38,0)&gt;0,INDEX(RawDataRefData,$E38,0)),"")),"")</f>
        <v/>
      </c>
      <c r="AG38" s="100" t="str">
        <f t="shared" si="8"/>
        <v/>
      </c>
      <c r="AH38" s="100" t="str">
        <f t="array" ref="AH38">IF($AA38,STDEVA(IF(G1SelectionMask="x",IF(INDEX(RawDataRefData,$E38,0)&gt;0,INDEX(RawDataRefData,$E38,0)),"")),"")</f>
        <v/>
      </c>
      <c r="AI38" s="101" t="b">
        <f t="shared" si="9"/>
        <v>0</v>
      </c>
      <c r="AJ38" s="101" t="str">
        <f t="array" ref="AJ38">IF($AI38,MEDIAN(IF(G2SelectionMask="x",IF(INDEX(RawDataRefData,$E38,0)&gt;0,INDEX(RawDataRefData,$E38,0)),"")),"")</f>
        <v/>
      </c>
      <c r="AK38" s="101" t="str">
        <f t="array" ref="AK38">IF($AI38,QUARTILE(IF(G2SelectionMask="x",IF(INDEX(RawDataRefData,$E38,0)&gt;0,INDEX(RawDataRefData,$E38,0)),""),1),"")</f>
        <v/>
      </c>
      <c r="AL38" s="101" t="str">
        <f t="array" ref="AL38">IF($AI38,QUARTILE(IF(G2SelectionMask="x",IF(INDEX(RawDataRefData,$E38,0)&gt;0,INDEX(RawDataRefData,$E38,0)),""),3),"")</f>
        <v/>
      </c>
      <c r="AM38" s="101" t="str">
        <f t="array" ref="AM38">IF($AI38,MIN(IF(G2SelectionMask="x",IF(INDEX(RawDataRefData,$E38,0)&gt;0,INDEX(RawDataRefData,$E38,0)),"")),"")</f>
        <v/>
      </c>
      <c r="AN38" s="101" t="str">
        <f t="array" ref="AN38">IF($AI38,MAX(IF(G2SelectionMask="x",IF(INDEX(RawDataRefData,$E38,0)&gt;0,INDEX(RawDataRefData,$E38,0)),"")),"")</f>
        <v/>
      </c>
      <c r="AO38" s="101" t="str">
        <f t="shared" si="10"/>
        <v/>
      </c>
      <c r="AP38" s="101" t="str">
        <f t="array" ref="AP38">IF($AI38,STDEVA(IF(G2SelectionMask="x",IF(INDEX(RawDataRefData,$E38,0)&gt;0,INDEX(RawDataRefData,$E38,0)),"")),"")</f>
        <v/>
      </c>
      <c r="AQ38" s="100" t="b">
        <f t="shared" si="11"/>
        <v>0</v>
      </c>
      <c r="AR38" s="100" t="str">
        <f t="array" ref="AR38">IF($AQ38,MEDIAN(IF(G3SelectionMask="x",IF(INDEX(RawDataRefData,$E38,0)&gt;0,INDEX(RawDataRefData,$E38,0)),"")),"")</f>
        <v/>
      </c>
      <c r="AS38" s="100" t="str">
        <f t="array" ref="AS38">IF($AQ38,QUARTILE(IF(G3SelectionMask="x",IF(INDEX(RawDataRefData,$E38,0)&gt;0,INDEX(RawDataRefData,$E38,0)),""),1),"")</f>
        <v/>
      </c>
      <c r="AT38" s="100" t="str">
        <f t="array" ref="AT38">IF($AQ38,QUARTILE(IF(G3SelectionMask="x",IF(INDEX(RawDataRefData,$E38,0)&gt;0,INDEX(RawDataRefData,$E38,0)),""),3),"")</f>
        <v/>
      </c>
      <c r="AU38" s="100" t="str">
        <f t="array" ref="AU38">IF($AQ38,MIN(IF(G3SelectionMask="x",IF(INDEX(RawDataRefData,$E38,0)&gt;0,INDEX(RawDataRefData,$E38,0)),"")),"")</f>
        <v/>
      </c>
      <c r="AV38" s="100" t="str">
        <f t="array" ref="AV38">IF($AQ38,MAX(IF(G3SelectionMask="x",IF(INDEX(RawDataRefData,$E38,0)&gt;0,INDEX(RawDataRefData,$E38,0)),"")),"")</f>
        <v/>
      </c>
      <c r="AW38" s="100" t="str">
        <f t="shared" si="12"/>
        <v/>
      </c>
      <c r="AX38" s="100" t="str">
        <f t="array" ref="AX38">IF($AQ38,STDEVA(IF(G3SelectionMask="x",IF(INDEX(RawDataRefData,$E38,0)&gt;0,INDEX(RawDataRefData,$E38,0)),"")),"")</f>
        <v/>
      </c>
      <c r="AY38" s="101" t="b">
        <f t="shared" si="13"/>
        <v>0</v>
      </c>
      <c r="AZ38" s="101" t="str">
        <f t="array" ref="AZ38">IF($AY38,MEDIAN(IF(G4SelectionMask="x",IF(INDEX(RawDataRefData,$E38,0)&gt;0,INDEX(RawDataRefData,$E38,0)),"")),"")</f>
        <v/>
      </c>
      <c r="BA38" s="101" t="str">
        <f t="array" ref="BA38">IF($AY38,QUARTILE(IF(G4SelectionMask="x",IF(INDEX(RawDataRefData,$E38,0)&gt;0,INDEX(RawDataRefData,$E38,0)),""),1),"")</f>
        <v/>
      </c>
      <c r="BB38" s="101" t="str">
        <f t="array" ref="BB38">IF($AY38,QUARTILE(IF(G4SelectionMask="x",IF(INDEX(RawDataRefData,$E38,0)&gt;0,INDEX(RawDataRefData,$E38,0)),""),3),"")</f>
        <v/>
      </c>
      <c r="BC38" s="101" t="str">
        <f t="array" ref="BC38">IF($AY38,MIN(IF(G4SelectionMask="x",IF(INDEX(RawDataRefData,$E38,0)&gt;0,INDEX(RawDataRefData,$E38,0)),"")),"")</f>
        <v/>
      </c>
      <c r="BD38" s="101" t="str">
        <f t="array" ref="BD38">IF($AY38,MAX(IF(G4SelectionMask="x",IF(INDEX(RawDataRefData,$E38,0)&gt;0,INDEX(RawDataRefData,$E38,0)),"")),"")</f>
        <v/>
      </c>
      <c r="BE38" s="101" t="str">
        <f t="shared" si="14"/>
        <v/>
      </c>
      <c r="BF38" s="101" t="str">
        <f t="array" ref="BF38">IF($AY38,STDEVA(IF(G4SelectionMask="x",IF(INDEX(RawDataRefData,$E38,0)&gt;0,INDEX(RawDataRefData,$E38,0)),"")),"")</f>
        <v/>
      </c>
      <c r="BG38" s="100" t="b">
        <f t="shared" si="15"/>
        <v>0</v>
      </c>
      <c r="BH38" s="100" t="str">
        <f t="array" ref="BH38">IF($BG38,MEDIAN(IF(G5SelectionMask="x",IF(INDEX(RawDataRefData,$E38,0)&gt;0,INDEX(RawDataRefData,$E38,0)),"")),"")</f>
        <v/>
      </c>
      <c r="BI38" s="100" t="str">
        <f t="array" ref="BI38">IF($BG38,QUARTILE(IF(G5SelectionMask="x",IF(INDEX(RawDataRefData,$E38,0)&gt;0,INDEX(RawDataRefData,$E38,0)),""),1),"")</f>
        <v/>
      </c>
      <c r="BJ38" s="100" t="str">
        <f t="array" ref="BJ38">IF($BG38,QUARTILE(IF(G5SelectionMask="x",IF(INDEX(RawDataRefData,$E38,0)&gt;0,INDEX(RawDataRefData,$E38,0)),""),3),"")</f>
        <v/>
      </c>
      <c r="BK38" s="100" t="str">
        <f t="array" ref="BK38">IF($BG38,MIN(IF(G5SelectionMask="x",IF(INDEX(RawDataRefData,$E38,0)&gt;0,INDEX(RawDataRefData,$E38,0)),"")),"")</f>
        <v/>
      </c>
      <c r="BL38" s="100" t="str">
        <f t="array" ref="BL38">IF($BG38,MAX(IF(G5SelectionMask="x",IF(INDEX(RawDataRefData,$E38,0)&gt;0,INDEX(RawDataRefData,$E38,0)),"")),"")</f>
        <v/>
      </c>
      <c r="BM38" s="100" t="str">
        <f t="shared" si="16"/>
        <v/>
      </c>
      <c r="BN38" s="103" t="str">
        <f t="array" ref="BN38">IF($BG38,STDEVA(IF(G5SelectionMask="x",IF(INDEX(RawDataRefData,$E38,0)&gt;0,INDEX(RawDataRefData,$E38,0)),"")),"")</f>
        <v/>
      </c>
      <c r="BO38" s="104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</row>
    <row r="39" spans="1:82" hidden="1" x14ac:dyDescent="0.2">
      <c r="A39" s="33" t="e">
        <f t="shared" ca="1" si="30"/>
        <v>#NAME?</v>
      </c>
      <c r="B39" s="206"/>
      <c r="C39" s="200"/>
      <c r="D39" s="197"/>
      <c r="E39" s="72">
        <f t="shared" si="6"/>
        <v>30</v>
      </c>
      <c r="F39" s="9" t="s">
        <v>584</v>
      </c>
      <c r="K39" s="100" t="str">
        <f t="shared" si="18"/>
        <v/>
      </c>
      <c r="L39" s="100"/>
      <c r="M39" s="100"/>
      <c r="N39" s="100"/>
      <c r="O39" s="100"/>
      <c r="P39" s="101" t="str">
        <f t="shared" si="19"/>
        <v/>
      </c>
      <c r="Q39" s="102" t="str">
        <f t="shared" si="20"/>
        <v/>
      </c>
      <c r="R39" s="102" t="str">
        <f t="shared" si="21"/>
        <v/>
      </c>
      <c r="S39" s="102" t="str">
        <f t="shared" si="22"/>
        <v/>
      </c>
      <c r="T39" s="102" t="str">
        <f t="shared" si="23"/>
        <v/>
      </c>
      <c r="U39" s="102" t="str">
        <f t="shared" si="24"/>
        <v/>
      </c>
      <c r="V39" s="102" t="str">
        <f t="shared" si="25"/>
        <v/>
      </c>
      <c r="W39" s="102" t="str">
        <f t="shared" si="26"/>
        <v/>
      </c>
      <c r="X39" s="102" t="str">
        <f t="shared" si="27"/>
        <v/>
      </c>
      <c r="Y39" s="102" t="str">
        <f t="shared" si="28"/>
        <v/>
      </c>
      <c r="Z39" s="102" t="str">
        <f t="shared" si="29"/>
        <v/>
      </c>
      <c r="AA39" s="100" t="b">
        <f t="shared" si="7"/>
        <v>0</v>
      </c>
      <c r="AB39" s="100" t="str">
        <f t="array" ref="AB39">IF($AA39,MEDIAN(IF(G1SelectionMask="x",IF(INDEX(RawDataRefData,$E39,0)&gt;0,INDEX(RawDataRefData,$E39,0)),"")),"")</f>
        <v/>
      </c>
      <c r="AC39" s="100" t="str">
        <f t="array" ref="AC39">IF($AA39,QUARTILE(IF(G1SelectionMask="x",IF(INDEX(RawDataRefData,$E39,0)&gt;0,INDEX(RawDataRefData,$E39,0)),""),1),"")</f>
        <v/>
      </c>
      <c r="AD39" s="100" t="str">
        <f t="array" ref="AD39">IF($AA39,QUARTILE(IF(G1SelectionMask="x",IF(INDEX(RawDataRefData,$E39,0)&gt;0,INDEX(RawDataRefData,$E39,0)),""),3),"")</f>
        <v/>
      </c>
      <c r="AE39" s="100" t="str">
        <f t="array" ref="AE39">IF($AA39,MIN(IF(G1SelectionMask="x",IF(INDEX(RawDataRefData,$E39,0)&gt;0,INDEX(RawDataRefData,$E39,0)),"")),"")</f>
        <v/>
      </c>
      <c r="AF39" s="100" t="str">
        <f t="array" ref="AF39">IF($AA39,MAX(IF(G1SelectionMask="x",IF(INDEX(RawDataRefData,$E39,0)&gt;0,INDEX(RawDataRefData,$E39,0)),"")),"")</f>
        <v/>
      </c>
      <c r="AG39" s="100" t="str">
        <f t="shared" si="8"/>
        <v/>
      </c>
      <c r="AH39" s="100" t="str">
        <f t="array" ref="AH39">IF($AA39,STDEVA(IF(G1SelectionMask="x",IF(INDEX(RawDataRefData,$E39,0)&gt;0,INDEX(RawDataRefData,$E39,0)),"")),"")</f>
        <v/>
      </c>
      <c r="AI39" s="101" t="b">
        <f t="shared" si="9"/>
        <v>0</v>
      </c>
      <c r="AJ39" s="101" t="str">
        <f t="array" ref="AJ39">IF($AI39,MEDIAN(IF(G2SelectionMask="x",IF(INDEX(RawDataRefData,$E39,0)&gt;0,INDEX(RawDataRefData,$E39,0)),"")),"")</f>
        <v/>
      </c>
      <c r="AK39" s="101" t="str">
        <f t="array" ref="AK39">IF($AI39,QUARTILE(IF(G2SelectionMask="x",IF(INDEX(RawDataRefData,$E39,0)&gt;0,INDEX(RawDataRefData,$E39,0)),""),1),"")</f>
        <v/>
      </c>
      <c r="AL39" s="101" t="str">
        <f t="array" ref="AL39">IF($AI39,QUARTILE(IF(G2SelectionMask="x",IF(INDEX(RawDataRefData,$E39,0)&gt;0,INDEX(RawDataRefData,$E39,0)),""),3),"")</f>
        <v/>
      </c>
      <c r="AM39" s="101" t="str">
        <f t="array" ref="AM39">IF($AI39,MIN(IF(G2SelectionMask="x",IF(INDEX(RawDataRefData,$E39,0)&gt;0,INDEX(RawDataRefData,$E39,0)),"")),"")</f>
        <v/>
      </c>
      <c r="AN39" s="101" t="str">
        <f t="array" ref="AN39">IF($AI39,MAX(IF(G2SelectionMask="x",IF(INDEX(RawDataRefData,$E39,0)&gt;0,INDEX(RawDataRefData,$E39,0)),"")),"")</f>
        <v/>
      </c>
      <c r="AO39" s="101" t="str">
        <f t="shared" si="10"/>
        <v/>
      </c>
      <c r="AP39" s="101" t="str">
        <f t="array" ref="AP39">IF($AI39,STDEVA(IF(G2SelectionMask="x",IF(INDEX(RawDataRefData,$E39,0)&gt;0,INDEX(RawDataRefData,$E39,0)),"")),"")</f>
        <v/>
      </c>
      <c r="AQ39" s="100" t="b">
        <f t="shared" si="11"/>
        <v>0</v>
      </c>
      <c r="AR39" s="100" t="str">
        <f t="array" ref="AR39">IF($AQ39,MEDIAN(IF(G3SelectionMask="x",IF(INDEX(RawDataRefData,$E39,0)&gt;0,INDEX(RawDataRefData,$E39,0)),"")),"")</f>
        <v/>
      </c>
      <c r="AS39" s="100" t="str">
        <f t="array" ref="AS39">IF($AQ39,QUARTILE(IF(G3SelectionMask="x",IF(INDEX(RawDataRefData,$E39,0)&gt;0,INDEX(RawDataRefData,$E39,0)),""),1),"")</f>
        <v/>
      </c>
      <c r="AT39" s="100" t="str">
        <f t="array" ref="AT39">IF($AQ39,QUARTILE(IF(G3SelectionMask="x",IF(INDEX(RawDataRefData,$E39,0)&gt;0,INDEX(RawDataRefData,$E39,0)),""),3),"")</f>
        <v/>
      </c>
      <c r="AU39" s="100" t="str">
        <f t="array" ref="AU39">IF($AQ39,MIN(IF(G3SelectionMask="x",IF(INDEX(RawDataRefData,$E39,0)&gt;0,INDEX(RawDataRefData,$E39,0)),"")),"")</f>
        <v/>
      </c>
      <c r="AV39" s="100" t="str">
        <f t="array" ref="AV39">IF($AQ39,MAX(IF(G3SelectionMask="x",IF(INDEX(RawDataRefData,$E39,0)&gt;0,INDEX(RawDataRefData,$E39,0)),"")),"")</f>
        <v/>
      </c>
      <c r="AW39" s="100" t="str">
        <f t="shared" si="12"/>
        <v/>
      </c>
      <c r="AX39" s="100" t="str">
        <f t="array" ref="AX39">IF($AQ39,STDEVA(IF(G3SelectionMask="x",IF(INDEX(RawDataRefData,$E39,0)&gt;0,INDEX(RawDataRefData,$E39,0)),"")),"")</f>
        <v/>
      </c>
      <c r="AY39" s="101" t="b">
        <f t="shared" si="13"/>
        <v>0</v>
      </c>
      <c r="AZ39" s="101" t="str">
        <f t="array" ref="AZ39">IF($AY39,MEDIAN(IF(G4SelectionMask="x",IF(INDEX(RawDataRefData,$E39,0)&gt;0,INDEX(RawDataRefData,$E39,0)),"")),"")</f>
        <v/>
      </c>
      <c r="BA39" s="101" t="str">
        <f t="array" ref="BA39">IF($AY39,QUARTILE(IF(G4SelectionMask="x",IF(INDEX(RawDataRefData,$E39,0)&gt;0,INDEX(RawDataRefData,$E39,0)),""),1),"")</f>
        <v/>
      </c>
      <c r="BB39" s="101" t="str">
        <f t="array" ref="BB39">IF($AY39,QUARTILE(IF(G4SelectionMask="x",IF(INDEX(RawDataRefData,$E39,0)&gt;0,INDEX(RawDataRefData,$E39,0)),""),3),"")</f>
        <v/>
      </c>
      <c r="BC39" s="101" t="str">
        <f t="array" ref="BC39">IF($AY39,MIN(IF(G4SelectionMask="x",IF(INDEX(RawDataRefData,$E39,0)&gt;0,INDEX(RawDataRefData,$E39,0)),"")),"")</f>
        <v/>
      </c>
      <c r="BD39" s="101" t="str">
        <f t="array" ref="BD39">IF($AY39,MAX(IF(G4SelectionMask="x",IF(INDEX(RawDataRefData,$E39,0)&gt;0,INDEX(RawDataRefData,$E39,0)),"")),"")</f>
        <v/>
      </c>
      <c r="BE39" s="101" t="str">
        <f t="shared" si="14"/>
        <v/>
      </c>
      <c r="BF39" s="101" t="str">
        <f t="array" ref="BF39">IF($AY39,STDEVA(IF(G4SelectionMask="x",IF(INDEX(RawDataRefData,$E39,0)&gt;0,INDEX(RawDataRefData,$E39,0)),"")),"")</f>
        <v/>
      </c>
      <c r="BG39" s="100" t="b">
        <f t="shared" si="15"/>
        <v>0</v>
      </c>
      <c r="BH39" s="100" t="str">
        <f t="array" ref="BH39">IF($BG39,MEDIAN(IF(G5SelectionMask="x",IF(INDEX(RawDataRefData,$E39,0)&gt;0,INDEX(RawDataRefData,$E39,0)),"")),"")</f>
        <v/>
      </c>
      <c r="BI39" s="100" t="str">
        <f t="array" ref="BI39">IF($BG39,QUARTILE(IF(G5SelectionMask="x",IF(INDEX(RawDataRefData,$E39,0)&gt;0,INDEX(RawDataRefData,$E39,0)),""),1),"")</f>
        <v/>
      </c>
      <c r="BJ39" s="100" t="str">
        <f t="array" ref="BJ39">IF($BG39,QUARTILE(IF(G5SelectionMask="x",IF(INDEX(RawDataRefData,$E39,0)&gt;0,INDEX(RawDataRefData,$E39,0)),""),3),"")</f>
        <v/>
      </c>
      <c r="BK39" s="100" t="str">
        <f t="array" ref="BK39">IF($BG39,MIN(IF(G5SelectionMask="x",IF(INDEX(RawDataRefData,$E39,0)&gt;0,INDEX(RawDataRefData,$E39,0)),"")),"")</f>
        <v/>
      </c>
      <c r="BL39" s="100" t="str">
        <f t="array" ref="BL39">IF($BG39,MAX(IF(G5SelectionMask="x",IF(INDEX(RawDataRefData,$E39,0)&gt;0,INDEX(RawDataRefData,$E39,0)),"")),"")</f>
        <v/>
      </c>
      <c r="BM39" s="100" t="str">
        <f t="shared" si="16"/>
        <v/>
      </c>
      <c r="BN39" s="103" t="str">
        <f t="array" ref="BN39">IF($BG39,STDEVA(IF(G5SelectionMask="x",IF(INDEX(RawDataRefData,$E39,0)&gt;0,INDEX(RawDataRefData,$E39,0)),"")),"")</f>
        <v/>
      </c>
      <c r="BO39" s="104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</row>
    <row r="40" spans="1:82" hidden="1" x14ac:dyDescent="0.2">
      <c r="A40" s="33" t="e">
        <f t="shared" ca="1" si="30"/>
        <v>#NAME?</v>
      </c>
      <c r="B40" s="206"/>
      <c r="C40" s="200"/>
      <c r="D40" s="197"/>
      <c r="E40" s="72">
        <f t="shared" si="6"/>
        <v>31</v>
      </c>
      <c r="F40" s="9" t="s">
        <v>585</v>
      </c>
      <c r="K40" s="100" t="str">
        <f t="shared" si="18"/>
        <v/>
      </c>
      <c r="L40" s="100"/>
      <c r="M40" s="100"/>
      <c r="N40" s="100"/>
      <c r="O40" s="100"/>
      <c r="P40" s="101" t="str">
        <f t="shared" si="19"/>
        <v/>
      </c>
      <c r="Q40" s="102" t="str">
        <f t="shared" si="20"/>
        <v/>
      </c>
      <c r="R40" s="102" t="str">
        <f t="shared" si="21"/>
        <v/>
      </c>
      <c r="S40" s="102" t="str">
        <f t="shared" si="22"/>
        <v/>
      </c>
      <c r="T40" s="102" t="str">
        <f t="shared" si="23"/>
        <v/>
      </c>
      <c r="U40" s="102" t="str">
        <f t="shared" si="24"/>
        <v/>
      </c>
      <c r="V40" s="102" t="str">
        <f t="shared" si="25"/>
        <v/>
      </c>
      <c r="W40" s="102" t="str">
        <f t="shared" si="26"/>
        <v/>
      </c>
      <c r="X40" s="102" t="str">
        <f t="shared" si="27"/>
        <v/>
      </c>
      <c r="Y40" s="102" t="str">
        <f t="shared" si="28"/>
        <v/>
      </c>
      <c r="Z40" s="102" t="str">
        <f t="shared" si="29"/>
        <v/>
      </c>
      <c r="AA40" s="100" t="b">
        <f t="shared" si="7"/>
        <v>0</v>
      </c>
      <c r="AB40" s="100" t="str">
        <f t="array" ref="AB40">IF($AA40,MEDIAN(IF(G1SelectionMask="x",IF(INDEX(RawDataRefData,$E40,0)&gt;0,INDEX(RawDataRefData,$E40,0)),"")),"")</f>
        <v/>
      </c>
      <c r="AC40" s="100" t="str">
        <f t="array" ref="AC40">IF($AA40,QUARTILE(IF(G1SelectionMask="x",IF(INDEX(RawDataRefData,$E40,0)&gt;0,INDEX(RawDataRefData,$E40,0)),""),1),"")</f>
        <v/>
      </c>
      <c r="AD40" s="100" t="str">
        <f t="array" ref="AD40">IF($AA40,QUARTILE(IF(G1SelectionMask="x",IF(INDEX(RawDataRefData,$E40,0)&gt;0,INDEX(RawDataRefData,$E40,0)),""),3),"")</f>
        <v/>
      </c>
      <c r="AE40" s="100" t="str">
        <f t="array" ref="AE40">IF($AA40,MIN(IF(G1SelectionMask="x",IF(INDEX(RawDataRefData,$E40,0)&gt;0,INDEX(RawDataRefData,$E40,0)),"")),"")</f>
        <v/>
      </c>
      <c r="AF40" s="100" t="str">
        <f t="array" ref="AF40">IF($AA40,MAX(IF(G1SelectionMask="x",IF(INDEX(RawDataRefData,$E40,0)&gt;0,INDEX(RawDataRefData,$E40,0)),"")),"")</f>
        <v/>
      </c>
      <c r="AG40" s="100" t="str">
        <f t="shared" si="8"/>
        <v/>
      </c>
      <c r="AH40" s="100" t="str">
        <f t="array" ref="AH40">IF($AA40,STDEVA(IF(G1SelectionMask="x",IF(INDEX(RawDataRefData,$E40,0)&gt;0,INDEX(RawDataRefData,$E40,0)),"")),"")</f>
        <v/>
      </c>
      <c r="AI40" s="101" t="b">
        <f t="shared" si="9"/>
        <v>0</v>
      </c>
      <c r="AJ40" s="101" t="str">
        <f t="array" ref="AJ40">IF($AI40,MEDIAN(IF(G2SelectionMask="x",IF(INDEX(RawDataRefData,$E40,0)&gt;0,INDEX(RawDataRefData,$E40,0)),"")),"")</f>
        <v/>
      </c>
      <c r="AK40" s="101" t="str">
        <f t="array" ref="AK40">IF($AI40,QUARTILE(IF(G2SelectionMask="x",IF(INDEX(RawDataRefData,$E40,0)&gt;0,INDEX(RawDataRefData,$E40,0)),""),1),"")</f>
        <v/>
      </c>
      <c r="AL40" s="101" t="str">
        <f t="array" ref="AL40">IF($AI40,QUARTILE(IF(G2SelectionMask="x",IF(INDEX(RawDataRefData,$E40,0)&gt;0,INDEX(RawDataRefData,$E40,0)),""),3),"")</f>
        <v/>
      </c>
      <c r="AM40" s="101" t="str">
        <f t="array" ref="AM40">IF($AI40,MIN(IF(G2SelectionMask="x",IF(INDEX(RawDataRefData,$E40,0)&gt;0,INDEX(RawDataRefData,$E40,0)),"")),"")</f>
        <v/>
      </c>
      <c r="AN40" s="101" t="str">
        <f t="array" ref="AN40">IF($AI40,MAX(IF(G2SelectionMask="x",IF(INDEX(RawDataRefData,$E40,0)&gt;0,INDEX(RawDataRefData,$E40,0)),"")),"")</f>
        <v/>
      </c>
      <c r="AO40" s="101" t="str">
        <f t="shared" si="10"/>
        <v/>
      </c>
      <c r="AP40" s="101" t="str">
        <f t="array" ref="AP40">IF($AI40,STDEVA(IF(G2SelectionMask="x",IF(INDEX(RawDataRefData,$E40,0)&gt;0,INDEX(RawDataRefData,$E40,0)),"")),"")</f>
        <v/>
      </c>
      <c r="AQ40" s="100" t="b">
        <f t="shared" si="11"/>
        <v>0</v>
      </c>
      <c r="AR40" s="100" t="str">
        <f t="array" ref="AR40">IF($AQ40,MEDIAN(IF(G3SelectionMask="x",IF(INDEX(RawDataRefData,$E40,0)&gt;0,INDEX(RawDataRefData,$E40,0)),"")),"")</f>
        <v/>
      </c>
      <c r="AS40" s="100" t="str">
        <f t="array" ref="AS40">IF($AQ40,QUARTILE(IF(G3SelectionMask="x",IF(INDEX(RawDataRefData,$E40,0)&gt;0,INDEX(RawDataRefData,$E40,0)),""),1),"")</f>
        <v/>
      </c>
      <c r="AT40" s="100" t="str">
        <f t="array" ref="AT40">IF($AQ40,QUARTILE(IF(G3SelectionMask="x",IF(INDEX(RawDataRefData,$E40,0)&gt;0,INDEX(RawDataRefData,$E40,0)),""),3),"")</f>
        <v/>
      </c>
      <c r="AU40" s="100" t="str">
        <f t="array" ref="AU40">IF($AQ40,MIN(IF(G3SelectionMask="x",IF(INDEX(RawDataRefData,$E40,0)&gt;0,INDEX(RawDataRefData,$E40,0)),"")),"")</f>
        <v/>
      </c>
      <c r="AV40" s="100" t="str">
        <f t="array" ref="AV40">IF($AQ40,MAX(IF(G3SelectionMask="x",IF(INDEX(RawDataRefData,$E40,0)&gt;0,INDEX(RawDataRefData,$E40,0)),"")),"")</f>
        <v/>
      </c>
      <c r="AW40" s="100" t="str">
        <f t="shared" si="12"/>
        <v/>
      </c>
      <c r="AX40" s="100" t="str">
        <f t="array" ref="AX40">IF($AQ40,STDEVA(IF(G3SelectionMask="x",IF(INDEX(RawDataRefData,$E40,0)&gt;0,INDEX(RawDataRefData,$E40,0)),"")),"")</f>
        <v/>
      </c>
      <c r="AY40" s="101" t="b">
        <f t="shared" si="13"/>
        <v>0</v>
      </c>
      <c r="AZ40" s="101" t="str">
        <f t="array" ref="AZ40">IF($AY40,MEDIAN(IF(G4SelectionMask="x",IF(INDEX(RawDataRefData,$E40,0)&gt;0,INDEX(RawDataRefData,$E40,0)),"")),"")</f>
        <v/>
      </c>
      <c r="BA40" s="101" t="str">
        <f t="array" ref="BA40">IF($AY40,QUARTILE(IF(G4SelectionMask="x",IF(INDEX(RawDataRefData,$E40,0)&gt;0,INDEX(RawDataRefData,$E40,0)),""),1),"")</f>
        <v/>
      </c>
      <c r="BB40" s="101" t="str">
        <f t="array" ref="BB40">IF($AY40,QUARTILE(IF(G4SelectionMask="x",IF(INDEX(RawDataRefData,$E40,0)&gt;0,INDEX(RawDataRefData,$E40,0)),""),3),"")</f>
        <v/>
      </c>
      <c r="BC40" s="101" t="str">
        <f t="array" ref="BC40">IF($AY40,MIN(IF(G4SelectionMask="x",IF(INDEX(RawDataRefData,$E40,0)&gt;0,INDEX(RawDataRefData,$E40,0)),"")),"")</f>
        <v/>
      </c>
      <c r="BD40" s="101" t="str">
        <f t="array" ref="BD40">IF($AY40,MAX(IF(G4SelectionMask="x",IF(INDEX(RawDataRefData,$E40,0)&gt;0,INDEX(RawDataRefData,$E40,0)),"")),"")</f>
        <v/>
      </c>
      <c r="BE40" s="101" t="str">
        <f t="shared" si="14"/>
        <v/>
      </c>
      <c r="BF40" s="101" t="str">
        <f t="array" ref="BF40">IF($AY40,STDEVA(IF(G4SelectionMask="x",IF(INDEX(RawDataRefData,$E40,0)&gt;0,INDEX(RawDataRefData,$E40,0)),"")),"")</f>
        <v/>
      </c>
      <c r="BG40" s="100" t="b">
        <f t="shared" si="15"/>
        <v>0</v>
      </c>
      <c r="BH40" s="100" t="str">
        <f t="array" ref="BH40">IF($BG40,MEDIAN(IF(G5SelectionMask="x",IF(INDEX(RawDataRefData,$E40,0)&gt;0,INDEX(RawDataRefData,$E40,0)),"")),"")</f>
        <v/>
      </c>
      <c r="BI40" s="100" t="str">
        <f t="array" ref="BI40">IF($BG40,QUARTILE(IF(G5SelectionMask="x",IF(INDEX(RawDataRefData,$E40,0)&gt;0,INDEX(RawDataRefData,$E40,0)),""),1),"")</f>
        <v/>
      </c>
      <c r="BJ40" s="100" t="str">
        <f t="array" ref="BJ40">IF($BG40,QUARTILE(IF(G5SelectionMask="x",IF(INDEX(RawDataRefData,$E40,0)&gt;0,INDEX(RawDataRefData,$E40,0)),""),3),"")</f>
        <v/>
      </c>
      <c r="BK40" s="100" t="str">
        <f t="array" ref="BK40">IF($BG40,MIN(IF(G5SelectionMask="x",IF(INDEX(RawDataRefData,$E40,0)&gt;0,INDEX(RawDataRefData,$E40,0)),"")),"")</f>
        <v/>
      </c>
      <c r="BL40" s="100" t="str">
        <f t="array" ref="BL40">IF($BG40,MAX(IF(G5SelectionMask="x",IF(INDEX(RawDataRefData,$E40,0)&gt;0,INDEX(RawDataRefData,$E40,0)),"")),"")</f>
        <v/>
      </c>
      <c r="BM40" s="100" t="str">
        <f t="shared" si="16"/>
        <v/>
      </c>
      <c r="BN40" s="103" t="str">
        <f t="array" ref="BN40">IF($BG40,STDEVA(IF(G5SelectionMask="x",IF(INDEX(RawDataRefData,$E40,0)&gt;0,INDEX(RawDataRefData,$E40,0)),"")),"")</f>
        <v/>
      </c>
      <c r="BO40" s="104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</row>
    <row r="41" spans="1:82" hidden="1" x14ac:dyDescent="0.2">
      <c r="A41" s="33" t="e">
        <f t="shared" ca="1" si="30"/>
        <v>#NAME?</v>
      </c>
      <c r="B41" s="206"/>
      <c r="C41" s="200"/>
      <c r="D41" s="197"/>
      <c r="E41" s="72">
        <f t="shared" si="6"/>
        <v>32</v>
      </c>
      <c r="F41" s="9" t="s">
        <v>587</v>
      </c>
      <c r="K41" s="100" t="str">
        <f t="shared" si="18"/>
        <v/>
      </c>
      <c r="L41" s="100"/>
      <c r="M41" s="100"/>
      <c r="N41" s="100"/>
      <c r="O41" s="100"/>
      <c r="P41" s="101" t="str">
        <f t="shared" si="19"/>
        <v/>
      </c>
      <c r="Q41" s="102" t="str">
        <f t="shared" si="20"/>
        <v/>
      </c>
      <c r="R41" s="102" t="str">
        <f t="shared" si="21"/>
        <v/>
      </c>
      <c r="S41" s="102" t="str">
        <f t="shared" si="22"/>
        <v/>
      </c>
      <c r="T41" s="102" t="str">
        <f t="shared" si="23"/>
        <v/>
      </c>
      <c r="U41" s="102" t="str">
        <f t="shared" si="24"/>
        <v/>
      </c>
      <c r="V41" s="102" t="str">
        <f t="shared" si="25"/>
        <v/>
      </c>
      <c r="W41" s="102" t="str">
        <f t="shared" si="26"/>
        <v/>
      </c>
      <c r="X41" s="102" t="str">
        <f t="shared" si="27"/>
        <v/>
      </c>
      <c r="Y41" s="102" t="str">
        <f t="shared" si="28"/>
        <v/>
      </c>
      <c r="Z41" s="102" t="str">
        <f t="shared" si="29"/>
        <v/>
      </c>
      <c r="AA41" s="100" t="b">
        <f t="shared" si="7"/>
        <v>0</v>
      </c>
      <c r="AB41" s="100" t="str">
        <f t="array" ref="AB41">IF($AA41,MEDIAN(IF(G1SelectionMask="x",IF(INDEX(RawDataRefData,$E41,0)&gt;0,INDEX(RawDataRefData,$E41,0)),"")),"")</f>
        <v/>
      </c>
      <c r="AC41" s="100" t="str">
        <f t="array" ref="AC41">IF($AA41,QUARTILE(IF(G1SelectionMask="x",IF(INDEX(RawDataRefData,$E41,0)&gt;0,INDEX(RawDataRefData,$E41,0)),""),1),"")</f>
        <v/>
      </c>
      <c r="AD41" s="100" t="str">
        <f t="array" ref="AD41">IF($AA41,QUARTILE(IF(G1SelectionMask="x",IF(INDEX(RawDataRefData,$E41,0)&gt;0,INDEX(RawDataRefData,$E41,0)),""),3),"")</f>
        <v/>
      </c>
      <c r="AE41" s="100" t="str">
        <f t="array" ref="AE41">IF($AA41,MIN(IF(G1SelectionMask="x",IF(INDEX(RawDataRefData,$E41,0)&gt;0,INDEX(RawDataRefData,$E41,0)),"")),"")</f>
        <v/>
      </c>
      <c r="AF41" s="100" t="str">
        <f t="array" ref="AF41">IF($AA41,MAX(IF(G1SelectionMask="x",IF(INDEX(RawDataRefData,$E41,0)&gt;0,INDEX(RawDataRefData,$E41,0)),"")),"")</f>
        <v/>
      </c>
      <c r="AG41" s="100" t="str">
        <f t="shared" si="8"/>
        <v/>
      </c>
      <c r="AH41" s="100" t="str">
        <f t="array" ref="AH41">IF($AA41,STDEVA(IF(G1SelectionMask="x",IF(INDEX(RawDataRefData,$E41,0)&gt;0,INDEX(RawDataRefData,$E41,0)),"")),"")</f>
        <v/>
      </c>
      <c r="AI41" s="101" t="b">
        <f t="shared" si="9"/>
        <v>0</v>
      </c>
      <c r="AJ41" s="101" t="str">
        <f t="array" ref="AJ41">IF($AI41,MEDIAN(IF(G2SelectionMask="x",IF(INDEX(RawDataRefData,$E41,0)&gt;0,INDEX(RawDataRefData,$E41,0)),"")),"")</f>
        <v/>
      </c>
      <c r="AK41" s="101" t="str">
        <f t="array" ref="AK41">IF($AI41,QUARTILE(IF(G2SelectionMask="x",IF(INDEX(RawDataRefData,$E41,0)&gt;0,INDEX(RawDataRefData,$E41,0)),""),1),"")</f>
        <v/>
      </c>
      <c r="AL41" s="101" t="str">
        <f t="array" ref="AL41">IF($AI41,QUARTILE(IF(G2SelectionMask="x",IF(INDEX(RawDataRefData,$E41,0)&gt;0,INDEX(RawDataRefData,$E41,0)),""),3),"")</f>
        <v/>
      </c>
      <c r="AM41" s="101" t="str">
        <f t="array" ref="AM41">IF($AI41,MIN(IF(G2SelectionMask="x",IF(INDEX(RawDataRefData,$E41,0)&gt;0,INDEX(RawDataRefData,$E41,0)),"")),"")</f>
        <v/>
      </c>
      <c r="AN41" s="101" t="str">
        <f t="array" ref="AN41">IF($AI41,MAX(IF(G2SelectionMask="x",IF(INDEX(RawDataRefData,$E41,0)&gt;0,INDEX(RawDataRefData,$E41,0)),"")),"")</f>
        <v/>
      </c>
      <c r="AO41" s="101" t="str">
        <f t="shared" si="10"/>
        <v/>
      </c>
      <c r="AP41" s="101" t="str">
        <f t="array" ref="AP41">IF($AI41,STDEVA(IF(G2SelectionMask="x",IF(INDEX(RawDataRefData,$E41,0)&gt;0,INDEX(RawDataRefData,$E41,0)),"")),"")</f>
        <v/>
      </c>
      <c r="AQ41" s="100" t="b">
        <f t="shared" si="11"/>
        <v>0</v>
      </c>
      <c r="AR41" s="100" t="str">
        <f t="array" ref="AR41">IF($AQ41,MEDIAN(IF(G3SelectionMask="x",IF(INDEX(RawDataRefData,$E41,0)&gt;0,INDEX(RawDataRefData,$E41,0)),"")),"")</f>
        <v/>
      </c>
      <c r="AS41" s="100" t="str">
        <f t="array" ref="AS41">IF($AQ41,QUARTILE(IF(G3SelectionMask="x",IF(INDEX(RawDataRefData,$E41,0)&gt;0,INDEX(RawDataRefData,$E41,0)),""),1),"")</f>
        <v/>
      </c>
      <c r="AT41" s="100" t="str">
        <f t="array" ref="AT41">IF($AQ41,QUARTILE(IF(G3SelectionMask="x",IF(INDEX(RawDataRefData,$E41,0)&gt;0,INDEX(RawDataRefData,$E41,0)),""),3),"")</f>
        <v/>
      </c>
      <c r="AU41" s="100" t="str">
        <f t="array" ref="AU41">IF($AQ41,MIN(IF(G3SelectionMask="x",IF(INDEX(RawDataRefData,$E41,0)&gt;0,INDEX(RawDataRefData,$E41,0)),"")),"")</f>
        <v/>
      </c>
      <c r="AV41" s="100" t="str">
        <f t="array" ref="AV41">IF($AQ41,MAX(IF(G3SelectionMask="x",IF(INDEX(RawDataRefData,$E41,0)&gt;0,INDEX(RawDataRefData,$E41,0)),"")),"")</f>
        <v/>
      </c>
      <c r="AW41" s="100" t="str">
        <f t="shared" si="12"/>
        <v/>
      </c>
      <c r="AX41" s="100" t="str">
        <f t="array" ref="AX41">IF($AQ41,STDEVA(IF(G3SelectionMask="x",IF(INDEX(RawDataRefData,$E41,0)&gt;0,INDEX(RawDataRefData,$E41,0)),"")),"")</f>
        <v/>
      </c>
      <c r="AY41" s="101" t="b">
        <f t="shared" si="13"/>
        <v>0</v>
      </c>
      <c r="AZ41" s="101" t="str">
        <f t="array" ref="AZ41">IF($AY41,MEDIAN(IF(G4SelectionMask="x",IF(INDEX(RawDataRefData,$E41,0)&gt;0,INDEX(RawDataRefData,$E41,0)),"")),"")</f>
        <v/>
      </c>
      <c r="BA41" s="101" t="str">
        <f t="array" ref="BA41">IF($AY41,QUARTILE(IF(G4SelectionMask="x",IF(INDEX(RawDataRefData,$E41,0)&gt;0,INDEX(RawDataRefData,$E41,0)),""),1),"")</f>
        <v/>
      </c>
      <c r="BB41" s="101" t="str">
        <f t="array" ref="BB41">IF($AY41,QUARTILE(IF(G4SelectionMask="x",IF(INDEX(RawDataRefData,$E41,0)&gt;0,INDEX(RawDataRefData,$E41,0)),""),3),"")</f>
        <v/>
      </c>
      <c r="BC41" s="101" t="str">
        <f t="array" ref="BC41">IF($AY41,MIN(IF(G4SelectionMask="x",IF(INDEX(RawDataRefData,$E41,0)&gt;0,INDEX(RawDataRefData,$E41,0)),"")),"")</f>
        <v/>
      </c>
      <c r="BD41" s="101" t="str">
        <f t="array" ref="BD41">IF($AY41,MAX(IF(G4SelectionMask="x",IF(INDEX(RawDataRefData,$E41,0)&gt;0,INDEX(RawDataRefData,$E41,0)),"")),"")</f>
        <v/>
      </c>
      <c r="BE41" s="101" t="str">
        <f t="shared" si="14"/>
        <v/>
      </c>
      <c r="BF41" s="101" t="str">
        <f t="array" ref="BF41">IF($AY41,STDEVA(IF(G4SelectionMask="x",IF(INDEX(RawDataRefData,$E41,0)&gt;0,INDEX(RawDataRefData,$E41,0)),"")),"")</f>
        <v/>
      </c>
      <c r="BG41" s="100" t="b">
        <f t="shared" si="15"/>
        <v>0</v>
      </c>
      <c r="BH41" s="100" t="str">
        <f t="array" ref="BH41">IF($BG41,MEDIAN(IF(G5SelectionMask="x",IF(INDEX(RawDataRefData,$E41,0)&gt;0,INDEX(RawDataRefData,$E41,0)),"")),"")</f>
        <v/>
      </c>
      <c r="BI41" s="100" t="str">
        <f t="array" ref="BI41">IF($BG41,QUARTILE(IF(G5SelectionMask="x",IF(INDEX(RawDataRefData,$E41,0)&gt;0,INDEX(RawDataRefData,$E41,0)),""),1),"")</f>
        <v/>
      </c>
      <c r="BJ41" s="100" t="str">
        <f t="array" ref="BJ41">IF($BG41,QUARTILE(IF(G5SelectionMask="x",IF(INDEX(RawDataRefData,$E41,0)&gt;0,INDEX(RawDataRefData,$E41,0)),""),3),"")</f>
        <v/>
      </c>
      <c r="BK41" s="100" t="str">
        <f t="array" ref="BK41">IF($BG41,MIN(IF(G5SelectionMask="x",IF(INDEX(RawDataRefData,$E41,0)&gt;0,INDEX(RawDataRefData,$E41,0)),"")),"")</f>
        <v/>
      </c>
      <c r="BL41" s="100" t="str">
        <f t="array" ref="BL41">IF($BG41,MAX(IF(G5SelectionMask="x",IF(INDEX(RawDataRefData,$E41,0)&gt;0,INDEX(RawDataRefData,$E41,0)),"")),"")</f>
        <v/>
      </c>
      <c r="BM41" s="100" t="str">
        <f t="shared" si="16"/>
        <v/>
      </c>
      <c r="BN41" s="103" t="str">
        <f t="array" ref="BN41">IF($BG41,STDEVA(IF(G5SelectionMask="x",IF(INDEX(RawDataRefData,$E41,0)&gt;0,INDEX(RawDataRefData,$E41,0)),"")),"")</f>
        <v/>
      </c>
      <c r="BO41" s="104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</row>
    <row r="42" spans="1:82" hidden="1" x14ac:dyDescent="0.2">
      <c r="A42" s="33" t="e">
        <f t="shared" ca="1" si="30"/>
        <v>#NAME?</v>
      </c>
      <c r="B42" s="206"/>
      <c r="C42" s="200"/>
      <c r="D42" s="197"/>
      <c r="E42" s="72">
        <f t="shared" si="6"/>
        <v>33</v>
      </c>
      <c r="F42" s="9" t="s">
        <v>596</v>
      </c>
      <c r="K42" s="100" t="str">
        <f t="shared" si="18"/>
        <v/>
      </c>
      <c r="L42" s="100"/>
      <c r="M42" s="100"/>
      <c r="N42" s="100"/>
      <c r="O42" s="100"/>
      <c r="P42" s="101" t="str">
        <f t="shared" si="19"/>
        <v/>
      </c>
      <c r="Q42" s="102" t="str">
        <f t="shared" si="20"/>
        <v/>
      </c>
      <c r="R42" s="102" t="str">
        <f t="shared" si="21"/>
        <v/>
      </c>
      <c r="S42" s="102" t="str">
        <f t="shared" si="22"/>
        <v/>
      </c>
      <c r="T42" s="102" t="str">
        <f t="shared" si="23"/>
        <v/>
      </c>
      <c r="U42" s="102" t="str">
        <f t="shared" si="24"/>
        <v/>
      </c>
      <c r="V42" s="102" t="str">
        <f t="shared" si="25"/>
        <v/>
      </c>
      <c r="W42" s="102" t="str">
        <f t="shared" si="26"/>
        <v/>
      </c>
      <c r="X42" s="102" t="str">
        <f t="shared" si="27"/>
        <v/>
      </c>
      <c r="Y42" s="102" t="str">
        <f t="shared" si="28"/>
        <v/>
      </c>
      <c r="Z42" s="102" t="str">
        <f t="shared" si="29"/>
        <v/>
      </c>
      <c r="AA42" s="100" t="b">
        <f t="shared" si="7"/>
        <v>0</v>
      </c>
      <c r="AB42" s="100" t="str">
        <f t="array" ref="AB42">IF($AA42,MEDIAN(IF(G1SelectionMask="x",IF(INDEX(RawDataRefData,$E42,0)&gt;0,INDEX(RawDataRefData,$E42,0)),"")),"")</f>
        <v/>
      </c>
      <c r="AC42" s="100" t="str">
        <f t="array" ref="AC42">IF($AA42,QUARTILE(IF(G1SelectionMask="x",IF(INDEX(RawDataRefData,$E42,0)&gt;0,INDEX(RawDataRefData,$E42,0)),""),1),"")</f>
        <v/>
      </c>
      <c r="AD42" s="100" t="str">
        <f t="array" ref="AD42">IF($AA42,QUARTILE(IF(G1SelectionMask="x",IF(INDEX(RawDataRefData,$E42,0)&gt;0,INDEX(RawDataRefData,$E42,0)),""),3),"")</f>
        <v/>
      </c>
      <c r="AE42" s="100" t="str">
        <f t="array" ref="AE42">IF($AA42,MIN(IF(G1SelectionMask="x",IF(INDEX(RawDataRefData,$E42,0)&gt;0,INDEX(RawDataRefData,$E42,0)),"")),"")</f>
        <v/>
      </c>
      <c r="AF42" s="100" t="str">
        <f t="array" ref="AF42">IF($AA42,MAX(IF(G1SelectionMask="x",IF(INDEX(RawDataRefData,$E42,0)&gt;0,INDEX(RawDataRefData,$E42,0)),"")),"")</f>
        <v/>
      </c>
      <c r="AG42" s="100" t="str">
        <f t="shared" si="8"/>
        <v/>
      </c>
      <c r="AH42" s="100" t="str">
        <f t="array" ref="AH42">IF($AA42,STDEVA(IF(G1SelectionMask="x",IF(INDEX(RawDataRefData,$E42,0)&gt;0,INDEX(RawDataRefData,$E42,0)),"")),"")</f>
        <v/>
      </c>
      <c r="AI42" s="101" t="b">
        <f t="shared" si="9"/>
        <v>0</v>
      </c>
      <c r="AJ42" s="101" t="str">
        <f t="array" ref="AJ42">IF($AI42,MEDIAN(IF(G2SelectionMask="x",IF(INDEX(RawDataRefData,$E42,0)&gt;0,INDEX(RawDataRefData,$E42,0)),"")),"")</f>
        <v/>
      </c>
      <c r="AK42" s="101" t="str">
        <f t="array" ref="AK42">IF($AI42,QUARTILE(IF(G2SelectionMask="x",IF(INDEX(RawDataRefData,$E42,0)&gt;0,INDEX(RawDataRefData,$E42,0)),""),1),"")</f>
        <v/>
      </c>
      <c r="AL42" s="101" t="str">
        <f t="array" ref="AL42">IF($AI42,QUARTILE(IF(G2SelectionMask="x",IF(INDEX(RawDataRefData,$E42,0)&gt;0,INDEX(RawDataRefData,$E42,0)),""),3),"")</f>
        <v/>
      </c>
      <c r="AM42" s="101" t="str">
        <f t="array" ref="AM42">IF($AI42,MIN(IF(G2SelectionMask="x",IF(INDEX(RawDataRefData,$E42,0)&gt;0,INDEX(RawDataRefData,$E42,0)),"")),"")</f>
        <v/>
      </c>
      <c r="AN42" s="101" t="str">
        <f t="array" ref="AN42">IF($AI42,MAX(IF(G2SelectionMask="x",IF(INDEX(RawDataRefData,$E42,0)&gt;0,INDEX(RawDataRefData,$E42,0)),"")),"")</f>
        <v/>
      </c>
      <c r="AO42" s="101" t="str">
        <f t="shared" si="10"/>
        <v/>
      </c>
      <c r="AP42" s="101" t="str">
        <f t="array" ref="AP42">IF($AI42,STDEVA(IF(G2SelectionMask="x",IF(INDEX(RawDataRefData,$E42,0)&gt;0,INDEX(RawDataRefData,$E42,0)),"")),"")</f>
        <v/>
      </c>
      <c r="AQ42" s="100" t="b">
        <f t="shared" si="11"/>
        <v>0</v>
      </c>
      <c r="AR42" s="100" t="str">
        <f t="array" ref="AR42">IF($AQ42,MEDIAN(IF(G3SelectionMask="x",IF(INDEX(RawDataRefData,$E42,0)&gt;0,INDEX(RawDataRefData,$E42,0)),"")),"")</f>
        <v/>
      </c>
      <c r="AS42" s="100" t="str">
        <f t="array" ref="AS42">IF($AQ42,QUARTILE(IF(G3SelectionMask="x",IF(INDEX(RawDataRefData,$E42,0)&gt;0,INDEX(RawDataRefData,$E42,0)),""),1),"")</f>
        <v/>
      </c>
      <c r="AT42" s="100" t="str">
        <f t="array" ref="AT42">IF($AQ42,QUARTILE(IF(G3SelectionMask="x",IF(INDEX(RawDataRefData,$E42,0)&gt;0,INDEX(RawDataRefData,$E42,0)),""),3),"")</f>
        <v/>
      </c>
      <c r="AU42" s="100" t="str">
        <f t="array" ref="AU42">IF($AQ42,MIN(IF(G3SelectionMask="x",IF(INDEX(RawDataRefData,$E42,0)&gt;0,INDEX(RawDataRefData,$E42,0)),"")),"")</f>
        <v/>
      </c>
      <c r="AV42" s="100" t="str">
        <f t="array" ref="AV42">IF($AQ42,MAX(IF(G3SelectionMask="x",IF(INDEX(RawDataRefData,$E42,0)&gt;0,INDEX(RawDataRefData,$E42,0)),"")),"")</f>
        <v/>
      </c>
      <c r="AW42" s="100" t="str">
        <f t="shared" si="12"/>
        <v/>
      </c>
      <c r="AX42" s="100" t="str">
        <f t="array" ref="AX42">IF($AQ42,STDEVA(IF(G3SelectionMask="x",IF(INDEX(RawDataRefData,$E42,0)&gt;0,INDEX(RawDataRefData,$E42,0)),"")),"")</f>
        <v/>
      </c>
      <c r="AY42" s="101" t="b">
        <f t="shared" si="13"/>
        <v>0</v>
      </c>
      <c r="AZ42" s="101" t="str">
        <f t="array" ref="AZ42">IF($AY42,MEDIAN(IF(G4SelectionMask="x",IF(INDEX(RawDataRefData,$E42,0)&gt;0,INDEX(RawDataRefData,$E42,0)),"")),"")</f>
        <v/>
      </c>
      <c r="BA42" s="101" t="str">
        <f t="array" ref="BA42">IF($AY42,QUARTILE(IF(G4SelectionMask="x",IF(INDEX(RawDataRefData,$E42,0)&gt;0,INDEX(RawDataRefData,$E42,0)),""),1),"")</f>
        <v/>
      </c>
      <c r="BB42" s="101" t="str">
        <f t="array" ref="BB42">IF($AY42,QUARTILE(IF(G4SelectionMask="x",IF(INDEX(RawDataRefData,$E42,0)&gt;0,INDEX(RawDataRefData,$E42,0)),""),3),"")</f>
        <v/>
      </c>
      <c r="BC42" s="101" t="str">
        <f t="array" ref="BC42">IF($AY42,MIN(IF(G4SelectionMask="x",IF(INDEX(RawDataRefData,$E42,0)&gt;0,INDEX(RawDataRefData,$E42,0)),"")),"")</f>
        <v/>
      </c>
      <c r="BD42" s="101" t="str">
        <f t="array" ref="BD42">IF($AY42,MAX(IF(G4SelectionMask="x",IF(INDEX(RawDataRefData,$E42,0)&gt;0,INDEX(RawDataRefData,$E42,0)),"")),"")</f>
        <v/>
      </c>
      <c r="BE42" s="101" t="str">
        <f t="shared" si="14"/>
        <v/>
      </c>
      <c r="BF42" s="101" t="str">
        <f t="array" ref="BF42">IF($AY42,STDEVA(IF(G4SelectionMask="x",IF(INDEX(RawDataRefData,$E42,0)&gt;0,INDEX(RawDataRefData,$E42,0)),"")),"")</f>
        <v/>
      </c>
      <c r="BG42" s="100" t="b">
        <f t="shared" si="15"/>
        <v>0</v>
      </c>
      <c r="BH42" s="100" t="str">
        <f t="array" ref="BH42">IF($BG42,MEDIAN(IF(G5SelectionMask="x",IF(INDEX(RawDataRefData,$E42,0)&gt;0,INDEX(RawDataRefData,$E42,0)),"")),"")</f>
        <v/>
      </c>
      <c r="BI42" s="100" t="str">
        <f t="array" ref="BI42">IF($BG42,QUARTILE(IF(G5SelectionMask="x",IF(INDEX(RawDataRefData,$E42,0)&gt;0,INDEX(RawDataRefData,$E42,0)),""),1),"")</f>
        <v/>
      </c>
      <c r="BJ42" s="100" t="str">
        <f t="array" ref="BJ42">IF($BG42,QUARTILE(IF(G5SelectionMask="x",IF(INDEX(RawDataRefData,$E42,0)&gt;0,INDEX(RawDataRefData,$E42,0)),""),3),"")</f>
        <v/>
      </c>
      <c r="BK42" s="100" t="str">
        <f t="array" ref="BK42">IF($BG42,MIN(IF(G5SelectionMask="x",IF(INDEX(RawDataRefData,$E42,0)&gt;0,INDEX(RawDataRefData,$E42,0)),"")),"")</f>
        <v/>
      </c>
      <c r="BL42" s="100" t="str">
        <f t="array" ref="BL42">IF($BG42,MAX(IF(G5SelectionMask="x",IF(INDEX(RawDataRefData,$E42,0)&gt;0,INDEX(RawDataRefData,$E42,0)),"")),"")</f>
        <v/>
      </c>
      <c r="BM42" s="100" t="str">
        <f t="shared" si="16"/>
        <v/>
      </c>
      <c r="BN42" s="103" t="str">
        <f t="array" ref="BN42">IF($BG42,STDEVA(IF(G5SelectionMask="x",IF(INDEX(RawDataRefData,$E42,0)&gt;0,INDEX(RawDataRefData,$E42,0)),"")),"")</f>
        <v/>
      </c>
      <c r="BO42" s="104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</row>
    <row r="43" spans="1:82" hidden="1" x14ac:dyDescent="0.2">
      <c r="A43" s="33" t="e">
        <f t="shared" ca="1" si="30"/>
        <v>#NAME?</v>
      </c>
      <c r="B43" s="206"/>
      <c r="C43" s="200"/>
      <c r="D43" s="197"/>
      <c r="E43" s="72">
        <f t="shared" si="6"/>
        <v>34</v>
      </c>
      <c r="F43" s="9" t="s">
        <v>588</v>
      </c>
      <c r="K43" s="100" t="str">
        <f t="shared" si="18"/>
        <v/>
      </c>
      <c r="L43" s="100"/>
      <c r="M43" s="100"/>
      <c r="N43" s="100"/>
      <c r="O43" s="100"/>
      <c r="P43" s="101" t="str">
        <f t="shared" si="19"/>
        <v/>
      </c>
      <c r="Q43" s="102" t="str">
        <f t="shared" si="20"/>
        <v/>
      </c>
      <c r="R43" s="102" t="str">
        <f t="shared" si="21"/>
        <v/>
      </c>
      <c r="S43" s="102" t="str">
        <f t="shared" si="22"/>
        <v/>
      </c>
      <c r="T43" s="102" t="str">
        <f t="shared" si="23"/>
        <v/>
      </c>
      <c r="U43" s="102" t="str">
        <f t="shared" si="24"/>
        <v/>
      </c>
      <c r="V43" s="102" t="str">
        <f t="shared" si="25"/>
        <v/>
      </c>
      <c r="W43" s="102" t="str">
        <f t="shared" si="26"/>
        <v/>
      </c>
      <c r="X43" s="102" t="str">
        <f t="shared" si="27"/>
        <v/>
      </c>
      <c r="Y43" s="102" t="str">
        <f t="shared" si="28"/>
        <v/>
      </c>
      <c r="Z43" s="102" t="str">
        <f t="shared" si="29"/>
        <v/>
      </c>
      <c r="AA43" s="100" t="b">
        <f t="shared" si="7"/>
        <v>0</v>
      </c>
      <c r="AB43" s="100" t="str">
        <f t="array" ref="AB43">IF($AA43,MEDIAN(IF(G1SelectionMask="x",IF(INDEX(RawDataRefData,$E43,0)&gt;0,INDEX(RawDataRefData,$E43,0)),"")),"")</f>
        <v/>
      </c>
      <c r="AC43" s="100" t="str">
        <f t="array" ref="AC43">IF($AA43,QUARTILE(IF(G1SelectionMask="x",IF(INDEX(RawDataRefData,$E43,0)&gt;0,INDEX(RawDataRefData,$E43,0)),""),1),"")</f>
        <v/>
      </c>
      <c r="AD43" s="100" t="str">
        <f t="array" ref="AD43">IF($AA43,QUARTILE(IF(G1SelectionMask="x",IF(INDEX(RawDataRefData,$E43,0)&gt;0,INDEX(RawDataRefData,$E43,0)),""),3),"")</f>
        <v/>
      </c>
      <c r="AE43" s="100" t="str">
        <f t="array" ref="AE43">IF($AA43,MIN(IF(G1SelectionMask="x",IF(INDEX(RawDataRefData,$E43,0)&gt;0,INDEX(RawDataRefData,$E43,0)),"")),"")</f>
        <v/>
      </c>
      <c r="AF43" s="100" t="str">
        <f t="array" ref="AF43">IF($AA43,MAX(IF(G1SelectionMask="x",IF(INDEX(RawDataRefData,$E43,0)&gt;0,INDEX(RawDataRefData,$E43,0)),"")),"")</f>
        <v/>
      </c>
      <c r="AG43" s="100" t="str">
        <f t="shared" si="8"/>
        <v/>
      </c>
      <c r="AH43" s="100" t="str">
        <f t="array" ref="AH43">IF($AA43,STDEVA(IF(G1SelectionMask="x",IF(INDEX(RawDataRefData,$E43,0)&gt;0,INDEX(RawDataRefData,$E43,0)),"")),"")</f>
        <v/>
      </c>
      <c r="AI43" s="101" t="b">
        <f t="shared" si="9"/>
        <v>0</v>
      </c>
      <c r="AJ43" s="101" t="str">
        <f t="array" ref="AJ43">IF($AI43,MEDIAN(IF(G2SelectionMask="x",IF(INDEX(RawDataRefData,$E43,0)&gt;0,INDEX(RawDataRefData,$E43,0)),"")),"")</f>
        <v/>
      </c>
      <c r="AK43" s="101" t="str">
        <f t="array" ref="AK43">IF($AI43,QUARTILE(IF(G2SelectionMask="x",IF(INDEX(RawDataRefData,$E43,0)&gt;0,INDEX(RawDataRefData,$E43,0)),""),1),"")</f>
        <v/>
      </c>
      <c r="AL43" s="101" t="str">
        <f t="array" ref="AL43">IF($AI43,QUARTILE(IF(G2SelectionMask="x",IF(INDEX(RawDataRefData,$E43,0)&gt;0,INDEX(RawDataRefData,$E43,0)),""),3),"")</f>
        <v/>
      </c>
      <c r="AM43" s="101" t="str">
        <f t="array" ref="AM43">IF($AI43,MIN(IF(G2SelectionMask="x",IF(INDEX(RawDataRefData,$E43,0)&gt;0,INDEX(RawDataRefData,$E43,0)),"")),"")</f>
        <v/>
      </c>
      <c r="AN43" s="101" t="str">
        <f t="array" ref="AN43">IF($AI43,MAX(IF(G2SelectionMask="x",IF(INDEX(RawDataRefData,$E43,0)&gt;0,INDEX(RawDataRefData,$E43,0)),"")),"")</f>
        <v/>
      </c>
      <c r="AO43" s="101" t="str">
        <f t="shared" si="10"/>
        <v/>
      </c>
      <c r="AP43" s="101" t="str">
        <f t="array" ref="AP43">IF($AI43,STDEVA(IF(G2SelectionMask="x",IF(INDEX(RawDataRefData,$E43,0)&gt;0,INDEX(RawDataRefData,$E43,0)),"")),"")</f>
        <v/>
      </c>
      <c r="AQ43" s="100" t="b">
        <f t="shared" si="11"/>
        <v>0</v>
      </c>
      <c r="AR43" s="100" t="str">
        <f t="array" ref="AR43">IF($AQ43,MEDIAN(IF(G3SelectionMask="x",IF(INDEX(RawDataRefData,$E43,0)&gt;0,INDEX(RawDataRefData,$E43,0)),"")),"")</f>
        <v/>
      </c>
      <c r="AS43" s="100" t="str">
        <f t="array" ref="AS43">IF($AQ43,QUARTILE(IF(G3SelectionMask="x",IF(INDEX(RawDataRefData,$E43,0)&gt;0,INDEX(RawDataRefData,$E43,0)),""),1),"")</f>
        <v/>
      </c>
      <c r="AT43" s="100" t="str">
        <f t="array" ref="AT43">IF($AQ43,QUARTILE(IF(G3SelectionMask="x",IF(INDEX(RawDataRefData,$E43,0)&gt;0,INDEX(RawDataRefData,$E43,0)),""),3),"")</f>
        <v/>
      </c>
      <c r="AU43" s="100" t="str">
        <f t="array" ref="AU43">IF($AQ43,MIN(IF(G3SelectionMask="x",IF(INDEX(RawDataRefData,$E43,0)&gt;0,INDEX(RawDataRefData,$E43,0)),"")),"")</f>
        <v/>
      </c>
      <c r="AV43" s="100" t="str">
        <f t="array" ref="AV43">IF($AQ43,MAX(IF(G3SelectionMask="x",IF(INDEX(RawDataRefData,$E43,0)&gt;0,INDEX(RawDataRefData,$E43,0)),"")),"")</f>
        <v/>
      </c>
      <c r="AW43" s="100" t="str">
        <f t="shared" si="12"/>
        <v/>
      </c>
      <c r="AX43" s="100" t="str">
        <f t="array" ref="AX43">IF($AQ43,STDEVA(IF(G3SelectionMask="x",IF(INDEX(RawDataRefData,$E43,0)&gt;0,INDEX(RawDataRefData,$E43,0)),"")),"")</f>
        <v/>
      </c>
      <c r="AY43" s="101" t="b">
        <f t="shared" si="13"/>
        <v>0</v>
      </c>
      <c r="AZ43" s="101" t="str">
        <f t="array" ref="AZ43">IF($AY43,MEDIAN(IF(G4SelectionMask="x",IF(INDEX(RawDataRefData,$E43,0)&gt;0,INDEX(RawDataRefData,$E43,0)),"")),"")</f>
        <v/>
      </c>
      <c r="BA43" s="101" t="str">
        <f t="array" ref="BA43">IF($AY43,QUARTILE(IF(G4SelectionMask="x",IF(INDEX(RawDataRefData,$E43,0)&gt;0,INDEX(RawDataRefData,$E43,0)),""),1),"")</f>
        <v/>
      </c>
      <c r="BB43" s="101" t="str">
        <f t="array" ref="BB43">IF($AY43,QUARTILE(IF(G4SelectionMask="x",IF(INDEX(RawDataRefData,$E43,0)&gt;0,INDEX(RawDataRefData,$E43,0)),""),3),"")</f>
        <v/>
      </c>
      <c r="BC43" s="101" t="str">
        <f t="array" ref="BC43">IF($AY43,MIN(IF(G4SelectionMask="x",IF(INDEX(RawDataRefData,$E43,0)&gt;0,INDEX(RawDataRefData,$E43,0)),"")),"")</f>
        <v/>
      </c>
      <c r="BD43" s="101" t="str">
        <f t="array" ref="BD43">IF($AY43,MAX(IF(G4SelectionMask="x",IF(INDEX(RawDataRefData,$E43,0)&gt;0,INDEX(RawDataRefData,$E43,0)),"")),"")</f>
        <v/>
      </c>
      <c r="BE43" s="101" t="str">
        <f t="shared" si="14"/>
        <v/>
      </c>
      <c r="BF43" s="101" t="str">
        <f t="array" ref="BF43">IF($AY43,STDEVA(IF(G4SelectionMask="x",IF(INDEX(RawDataRefData,$E43,0)&gt;0,INDEX(RawDataRefData,$E43,0)),"")),"")</f>
        <v/>
      </c>
      <c r="BG43" s="100" t="b">
        <f t="shared" si="15"/>
        <v>0</v>
      </c>
      <c r="BH43" s="100" t="str">
        <f t="array" ref="BH43">IF($BG43,MEDIAN(IF(G5SelectionMask="x",IF(INDEX(RawDataRefData,$E43,0)&gt;0,INDEX(RawDataRefData,$E43,0)),"")),"")</f>
        <v/>
      </c>
      <c r="BI43" s="100" t="str">
        <f t="array" ref="BI43">IF($BG43,QUARTILE(IF(G5SelectionMask="x",IF(INDEX(RawDataRefData,$E43,0)&gt;0,INDEX(RawDataRefData,$E43,0)),""),1),"")</f>
        <v/>
      </c>
      <c r="BJ43" s="100" t="str">
        <f t="array" ref="BJ43">IF($BG43,QUARTILE(IF(G5SelectionMask="x",IF(INDEX(RawDataRefData,$E43,0)&gt;0,INDEX(RawDataRefData,$E43,0)),""),3),"")</f>
        <v/>
      </c>
      <c r="BK43" s="100" t="str">
        <f t="array" ref="BK43">IF($BG43,MIN(IF(G5SelectionMask="x",IF(INDEX(RawDataRefData,$E43,0)&gt;0,INDEX(RawDataRefData,$E43,0)),"")),"")</f>
        <v/>
      </c>
      <c r="BL43" s="100" t="str">
        <f t="array" ref="BL43">IF($BG43,MAX(IF(G5SelectionMask="x",IF(INDEX(RawDataRefData,$E43,0)&gt;0,INDEX(RawDataRefData,$E43,0)),"")),"")</f>
        <v/>
      </c>
      <c r="BM43" s="100" t="str">
        <f t="shared" si="16"/>
        <v/>
      </c>
      <c r="BN43" s="103" t="str">
        <f t="array" ref="BN43">IF($BG43,STDEVA(IF(G5SelectionMask="x",IF(INDEX(RawDataRefData,$E43,0)&gt;0,INDEX(RawDataRefData,$E43,0)),"")),"")</f>
        <v/>
      </c>
      <c r="BO43" s="104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</row>
    <row r="44" spans="1:82" hidden="1" x14ac:dyDescent="0.2">
      <c r="A44" s="33" t="e">
        <f t="shared" ca="1" si="30"/>
        <v>#NAME?</v>
      </c>
      <c r="B44" s="206"/>
      <c r="C44" s="200"/>
      <c r="D44" s="197"/>
      <c r="E44" s="72">
        <f t="shared" si="6"/>
        <v>35</v>
      </c>
      <c r="F44" s="9" t="s">
        <v>589</v>
      </c>
      <c r="K44" s="100" t="str">
        <f t="shared" si="18"/>
        <v/>
      </c>
      <c r="L44" s="100"/>
      <c r="M44" s="100"/>
      <c r="N44" s="100"/>
      <c r="O44" s="100"/>
      <c r="P44" s="101" t="str">
        <f t="shared" si="19"/>
        <v/>
      </c>
      <c r="Q44" s="102" t="str">
        <f t="shared" si="20"/>
        <v/>
      </c>
      <c r="R44" s="102" t="str">
        <f t="shared" si="21"/>
        <v/>
      </c>
      <c r="S44" s="102" t="str">
        <f t="shared" si="22"/>
        <v/>
      </c>
      <c r="T44" s="102" t="str">
        <f t="shared" si="23"/>
        <v/>
      </c>
      <c r="U44" s="102" t="str">
        <f t="shared" si="24"/>
        <v/>
      </c>
      <c r="V44" s="102" t="str">
        <f t="shared" si="25"/>
        <v/>
      </c>
      <c r="W44" s="102" t="str">
        <f t="shared" si="26"/>
        <v/>
      </c>
      <c r="X44" s="102" t="str">
        <f t="shared" si="27"/>
        <v/>
      </c>
      <c r="Y44" s="102" t="str">
        <f t="shared" si="28"/>
        <v/>
      </c>
      <c r="Z44" s="102" t="str">
        <f t="shared" si="29"/>
        <v/>
      </c>
      <c r="AA44" s="100" t="b">
        <f t="shared" si="7"/>
        <v>0</v>
      </c>
      <c r="AB44" s="100" t="str">
        <f t="array" ref="AB44">IF($AA44,MEDIAN(IF(G1SelectionMask="x",IF(INDEX(RawDataRefData,$E44,0)&gt;0,INDEX(RawDataRefData,$E44,0)),"")),"")</f>
        <v/>
      </c>
      <c r="AC44" s="100" t="str">
        <f t="array" ref="AC44">IF($AA44,QUARTILE(IF(G1SelectionMask="x",IF(INDEX(RawDataRefData,$E44,0)&gt;0,INDEX(RawDataRefData,$E44,0)),""),1),"")</f>
        <v/>
      </c>
      <c r="AD44" s="100" t="str">
        <f t="array" ref="AD44">IF($AA44,QUARTILE(IF(G1SelectionMask="x",IF(INDEX(RawDataRefData,$E44,0)&gt;0,INDEX(RawDataRefData,$E44,0)),""),3),"")</f>
        <v/>
      </c>
      <c r="AE44" s="100" t="str">
        <f t="array" ref="AE44">IF($AA44,MIN(IF(G1SelectionMask="x",IF(INDEX(RawDataRefData,$E44,0)&gt;0,INDEX(RawDataRefData,$E44,0)),"")),"")</f>
        <v/>
      </c>
      <c r="AF44" s="100" t="str">
        <f t="array" ref="AF44">IF($AA44,MAX(IF(G1SelectionMask="x",IF(INDEX(RawDataRefData,$E44,0)&gt;0,INDEX(RawDataRefData,$E44,0)),"")),"")</f>
        <v/>
      </c>
      <c r="AG44" s="100" t="str">
        <f t="shared" si="8"/>
        <v/>
      </c>
      <c r="AH44" s="100" t="str">
        <f t="array" ref="AH44">IF($AA44,STDEVA(IF(G1SelectionMask="x",IF(INDEX(RawDataRefData,$E44,0)&gt;0,INDEX(RawDataRefData,$E44,0)),"")),"")</f>
        <v/>
      </c>
      <c r="AI44" s="101" t="b">
        <f t="shared" si="9"/>
        <v>0</v>
      </c>
      <c r="AJ44" s="101" t="str">
        <f t="array" ref="AJ44">IF($AI44,MEDIAN(IF(G2SelectionMask="x",IF(INDEX(RawDataRefData,$E44,0)&gt;0,INDEX(RawDataRefData,$E44,0)),"")),"")</f>
        <v/>
      </c>
      <c r="AK44" s="101" t="str">
        <f t="array" ref="AK44">IF($AI44,QUARTILE(IF(G2SelectionMask="x",IF(INDEX(RawDataRefData,$E44,0)&gt;0,INDEX(RawDataRefData,$E44,0)),""),1),"")</f>
        <v/>
      </c>
      <c r="AL44" s="101" t="str">
        <f t="array" ref="AL44">IF($AI44,QUARTILE(IF(G2SelectionMask="x",IF(INDEX(RawDataRefData,$E44,0)&gt;0,INDEX(RawDataRefData,$E44,0)),""),3),"")</f>
        <v/>
      </c>
      <c r="AM44" s="101" t="str">
        <f t="array" ref="AM44">IF($AI44,MIN(IF(G2SelectionMask="x",IF(INDEX(RawDataRefData,$E44,0)&gt;0,INDEX(RawDataRefData,$E44,0)),"")),"")</f>
        <v/>
      </c>
      <c r="AN44" s="101" t="str">
        <f t="array" ref="AN44">IF($AI44,MAX(IF(G2SelectionMask="x",IF(INDEX(RawDataRefData,$E44,0)&gt;0,INDEX(RawDataRefData,$E44,0)),"")),"")</f>
        <v/>
      </c>
      <c r="AO44" s="101" t="str">
        <f t="shared" si="10"/>
        <v/>
      </c>
      <c r="AP44" s="101" t="str">
        <f t="array" ref="AP44">IF($AI44,STDEVA(IF(G2SelectionMask="x",IF(INDEX(RawDataRefData,$E44,0)&gt;0,INDEX(RawDataRefData,$E44,0)),"")),"")</f>
        <v/>
      </c>
      <c r="AQ44" s="100" t="b">
        <f t="shared" si="11"/>
        <v>0</v>
      </c>
      <c r="AR44" s="100" t="str">
        <f t="array" ref="AR44">IF($AQ44,MEDIAN(IF(G3SelectionMask="x",IF(INDEX(RawDataRefData,$E44,0)&gt;0,INDEX(RawDataRefData,$E44,0)),"")),"")</f>
        <v/>
      </c>
      <c r="AS44" s="100" t="str">
        <f t="array" ref="AS44">IF($AQ44,QUARTILE(IF(G3SelectionMask="x",IF(INDEX(RawDataRefData,$E44,0)&gt;0,INDEX(RawDataRefData,$E44,0)),""),1),"")</f>
        <v/>
      </c>
      <c r="AT44" s="100" t="str">
        <f t="array" ref="AT44">IF($AQ44,QUARTILE(IF(G3SelectionMask="x",IF(INDEX(RawDataRefData,$E44,0)&gt;0,INDEX(RawDataRefData,$E44,0)),""),3),"")</f>
        <v/>
      </c>
      <c r="AU44" s="100" t="str">
        <f t="array" ref="AU44">IF($AQ44,MIN(IF(G3SelectionMask="x",IF(INDEX(RawDataRefData,$E44,0)&gt;0,INDEX(RawDataRefData,$E44,0)),"")),"")</f>
        <v/>
      </c>
      <c r="AV44" s="100" t="str">
        <f t="array" ref="AV44">IF($AQ44,MAX(IF(G3SelectionMask="x",IF(INDEX(RawDataRefData,$E44,0)&gt;0,INDEX(RawDataRefData,$E44,0)),"")),"")</f>
        <v/>
      </c>
      <c r="AW44" s="100" t="str">
        <f t="shared" si="12"/>
        <v/>
      </c>
      <c r="AX44" s="100" t="str">
        <f t="array" ref="AX44">IF($AQ44,STDEVA(IF(G3SelectionMask="x",IF(INDEX(RawDataRefData,$E44,0)&gt;0,INDEX(RawDataRefData,$E44,0)),"")),"")</f>
        <v/>
      </c>
      <c r="AY44" s="101" t="b">
        <f t="shared" si="13"/>
        <v>0</v>
      </c>
      <c r="AZ44" s="101" t="str">
        <f t="array" ref="AZ44">IF($AY44,MEDIAN(IF(G4SelectionMask="x",IF(INDEX(RawDataRefData,$E44,0)&gt;0,INDEX(RawDataRefData,$E44,0)),"")),"")</f>
        <v/>
      </c>
      <c r="BA44" s="101" t="str">
        <f t="array" ref="BA44">IF($AY44,QUARTILE(IF(G4SelectionMask="x",IF(INDEX(RawDataRefData,$E44,0)&gt;0,INDEX(RawDataRefData,$E44,0)),""),1),"")</f>
        <v/>
      </c>
      <c r="BB44" s="101" t="str">
        <f t="array" ref="BB44">IF($AY44,QUARTILE(IF(G4SelectionMask="x",IF(INDEX(RawDataRefData,$E44,0)&gt;0,INDEX(RawDataRefData,$E44,0)),""),3),"")</f>
        <v/>
      </c>
      <c r="BC44" s="101" t="str">
        <f t="array" ref="BC44">IF($AY44,MIN(IF(G4SelectionMask="x",IF(INDEX(RawDataRefData,$E44,0)&gt;0,INDEX(RawDataRefData,$E44,0)),"")),"")</f>
        <v/>
      </c>
      <c r="BD44" s="101" t="str">
        <f t="array" ref="BD44">IF($AY44,MAX(IF(G4SelectionMask="x",IF(INDEX(RawDataRefData,$E44,0)&gt;0,INDEX(RawDataRefData,$E44,0)),"")),"")</f>
        <v/>
      </c>
      <c r="BE44" s="101" t="str">
        <f t="shared" si="14"/>
        <v/>
      </c>
      <c r="BF44" s="101" t="str">
        <f t="array" ref="BF44">IF($AY44,STDEVA(IF(G4SelectionMask="x",IF(INDEX(RawDataRefData,$E44,0)&gt;0,INDEX(RawDataRefData,$E44,0)),"")),"")</f>
        <v/>
      </c>
      <c r="BG44" s="100" t="b">
        <f t="shared" si="15"/>
        <v>0</v>
      </c>
      <c r="BH44" s="100" t="str">
        <f t="array" ref="BH44">IF($BG44,MEDIAN(IF(G5SelectionMask="x",IF(INDEX(RawDataRefData,$E44,0)&gt;0,INDEX(RawDataRefData,$E44,0)),"")),"")</f>
        <v/>
      </c>
      <c r="BI44" s="100" t="str">
        <f t="array" ref="BI44">IF($BG44,QUARTILE(IF(G5SelectionMask="x",IF(INDEX(RawDataRefData,$E44,0)&gt;0,INDEX(RawDataRefData,$E44,0)),""),1),"")</f>
        <v/>
      </c>
      <c r="BJ44" s="100" t="str">
        <f t="array" ref="BJ44">IF($BG44,QUARTILE(IF(G5SelectionMask="x",IF(INDEX(RawDataRefData,$E44,0)&gt;0,INDEX(RawDataRefData,$E44,0)),""),3),"")</f>
        <v/>
      </c>
      <c r="BK44" s="100" t="str">
        <f t="array" ref="BK44">IF($BG44,MIN(IF(G5SelectionMask="x",IF(INDEX(RawDataRefData,$E44,0)&gt;0,INDEX(RawDataRefData,$E44,0)),"")),"")</f>
        <v/>
      </c>
      <c r="BL44" s="100" t="str">
        <f t="array" ref="BL44">IF($BG44,MAX(IF(G5SelectionMask="x",IF(INDEX(RawDataRefData,$E44,0)&gt;0,INDEX(RawDataRefData,$E44,0)),"")),"")</f>
        <v/>
      </c>
      <c r="BM44" s="100" t="str">
        <f t="shared" si="16"/>
        <v/>
      </c>
      <c r="BN44" s="103" t="str">
        <f t="array" ref="BN44">IF($BG44,STDEVA(IF(G5SelectionMask="x",IF(INDEX(RawDataRefData,$E44,0)&gt;0,INDEX(RawDataRefData,$E44,0)),"")),"")</f>
        <v/>
      </c>
      <c r="BO44" s="104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</row>
    <row r="45" spans="1:82" hidden="1" x14ac:dyDescent="0.2">
      <c r="A45" s="33" t="e">
        <f t="shared" ca="1" si="30"/>
        <v>#NAME?</v>
      </c>
      <c r="B45" s="206"/>
      <c r="C45" s="200"/>
      <c r="D45" s="197"/>
      <c r="E45" s="72">
        <f t="shared" si="6"/>
        <v>36</v>
      </c>
      <c r="F45" s="9" t="s">
        <v>590</v>
      </c>
      <c r="K45" s="100" t="str">
        <f t="shared" si="18"/>
        <v/>
      </c>
      <c r="L45" s="100"/>
      <c r="M45" s="100"/>
      <c r="N45" s="100"/>
      <c r="O45" s="100"/>
      <c r="P45" s="101" t="str">
        <f t="shared" si="19"/>
        <v/>
      </c>
      <c r="Q45" s="102" t="str">
        <f t="shared" si="20"/>
        <v/>
      </c>
      <c r="R45" s="102" t="str">
        <f t="shared" si="21"/>
        <v/>
      </c>
      <c r="S45" s="102" t="str">
        <f t="shared" si="22"/>
        <v/>
      </c>
      <c r="T45" s="102" t="str">
        <f t="shared" si="23"/>
        <v/>
      </c>
      <c r="U45" s="102" t="str">
        <f t="shared" si="24"/>
        <v/>
      </c>
      <c r="V45" s="102" t="str">
        <f t="shared" si="25"/>
        <v/>
      </c>
      <c r="W45" s="102" t="str">
        <f t="shared" si="26"/>
        <v/>
      </c>
      <c r="X45" s="102" t="str">
        <f t="shared" si="27"/>
        <v/>
      </c>
      <c r="Y45" s="102" t="str">
        <f t="shared" si="28"/>
        <v/>
      </c>
      <c r="Z45" s="102" t="str">
        <f t="shared" si="29"/>
        <v/>
      </c>
      <c r="AA45" s="100" t="b">
        <f t="shared" si="7"/>
        <v>0</v>
      </c>
      <c r="AB45" s="100" t="str">
        <f t="array" ref="AB45">IF($AA45,MEDIAN(IF(G1SelectionMask="x",IF(INDEX(RawDataRefData,$E45,0)&gt;0,INDEX(RawDataRefData,$E45,0)),"")),"")</f>
        <v/>
      </c>
      <c r="AC45" s="100" t="str">
        <f t="array" ref="AC45">IF($AA45,QUARTILE(IF(G1SelectionMask="x",IF(INDEX(RawDataRefData,$E45,0)&gt;0,INDEX(RawDataRefData,$E45,0)),""),1),"")</f>
        <v/>
      </c>
      <c r="AD45" s="100" t="str">
        <f t="array" ref="AD45">IF($AA45,QUARTILE(IF(G1SelectionMask="x",IF(INDEX(RawDataRefData,$E45,0)&gt;0,INDEX(RawDataRefData,$E45,0)),""),3),"")</f>
        <v/>
      </c>
      <c r="AE45" s="100" t="str">
        <f t="array" ref="AE45">IF($AA45,MIN(IF(G1SelectionMask="x",IF(INDEX(RawDataRefData,$E45,0)&gt;0,INDEX(RawDataRefData,$E45,0)),"")),"")</f>
        <v/>
      </c>
      <c r="AF45" s="100" t="str">
        <f t="array" ref="AF45">IF($AA45,MAX(IF(G1SelectionMask="x",IF(INDEX(RawDataRefData,$E45,0)&gt;0,INDEX(RawDataRefData,$E45,0)),"")),"")</f>
        <v/>
      </c>
      <c r="AG45" s="100" t="str">
        <f t="shared" si="8"/>
        <v/>
      </c>
      <c r="AH45" s="100" t="str">
        <f t="array" ref="AH45">IF($AA45,STDEVA(IF(G1SelectionMask="x",IF(INDEX(RawDataRefData,$E45,0)&gt;0,INDEX(RawDataRefData,$E45,0)),"")),"")</f>
        <v/>
      </c>
      <c r="AI45" s="101" t="b">
        <f t="shared" si="9"/>
        <v>0</v>
      </c>
      <c r="AJ45" s="101" t="str">
        <f t="array" ref="AJ45">IF($AI45,MEDIAN(IF(G2SelectionMask="x",IF(INDEX(RawDataRefData,$E45,0)&gt;0,INDEX(RawDataRefData,$E45,0)),"")),"")</f>
        <v/>
      </c>
      <c r="AK45" s="101" t="str">
        <f t="array" ref="AK45">IF($AI45,QUARTILE(IF(G2SelectionMask="x",IF(INDEX(RawDataRefData,$E45,0)&gt;0,INDEX(RawDataRefData,$E45,0)),""),1),"")</f>
        <v/>
      </c>
      <c r="AL45" s="101" t="str">
        <f t="array" ref="AL45">IF($AI45,QUARTILE(IF(G2SelectionMask="x",IF(INDEX(RawDataRefData,$E45,0)&gt;0,INDEX(RawDataRefData,$E45,0)),""),3),"")</f>
        <v/>
      </c>
      <c r="AM45" s="101" t="str">
        <f t="array" ref="AM45">IF($AI45,MIN(IF(G2SelectionMask="x",IF(INDEX(RawDataRefData,$E45,0)&gt;0,INDEX(RawDataRefData,$E45,0)),"")),"")</f>
        <v/>
      </c>
      <c r="AN45" s="101" t="str">
        <f t="array" ref="AN45">IF($AI45,MAX(IF(G2SelectionMask="x",IF(INDEX(RawDataRefData,$E45,0)&gt;0,INDEX(RawDataRefData,$E45,0)),"")),"")</f>
        <v/>
      </c>
      <c r="AO45" s="101" t="str">
        <f t="shared" si="10"/>
        <v/>
      </c>
      <c r="AP45" s="101" t="str">
        <f t="array" ref="AP45">IF($AI45,STDEVA(IF(G2SelectionMask="x",IF(INDEX(RawDataRefData,$E45,0)&gt;0,INDEX(RawDataRefData,$E45,0)),"")),"")</f>
        <v/>
      </c>
      <c r="AQ45" s="100" t="b">
        <f t="shared" si="11"/>
        <v>0</v>
      </c>
      <c r="AR45" s="100" t="str">
        <f t="array" ref="AR45">IF($AQ45,MEDIAN(IF(G3SelectionMask="x",IF(INDEX(RawDataRefData,$E45,0)&gt;0,INDEX(RawDataRefData,$E45,0)),"")),"")</f>
        <v/>
      </c>
      <c r="AS45" s="100" t="str">
        <f t="array" ref="AS45">IF($AQ45,QUARTILE(IF(G3SelectionMask="x",IF(INDEX(RawDataRefData,$E45,0)&gt;0,INDEX(RawDataRefData,$E45,0)),""),1),"")</f>
        <v/>
      </c>
      <c r="AT45" s="100" t="str">
        <f t="array" ref="AT45">IF($AQ45,QUARTILE(IF(G3SelectionMask="x",IF(INDEX(RawDataRefData,$E45,0)&gt;0,INDEX(RawDataRefData,$E45,0)),""),3),"")</f>
        <v/>
      </c>
      <c r="AU45" s="100" t="str">
        <f t="array" ref="AU45">IF($AQ45,MIN(IF(G3SelectionMask="x",IF(INDEX(RawDataRefData,$E45,0)&gt;0,INDEX(RawDataRefData,$E45,0)),"")),"")</f>
        <v/>
      </c>
      <c r="AV45" s="100" t="str">
        <f t="array" ref="AV45">IF($AQ45,MAX(IF(G3SelectionMask="x",IF(INDEX(RawDataRefData,$E45,0)&gt;0,INDEX(RawDataRefData,$E45,0)),"")),"")</f>
        <v/>
      </c>
      <c r="AW45" s="100" t="str">
        <f t="shared" si="12"/>
        <v/>
      </c>
      <c r="AX45" s="100" t="str">
        <f t="array" ref="AX45">IF($AQ45,STDEVA(IF(G3SelectionMask="x",IF(INDEX(RawDataRefData,$E45,0)&gt;0,INDEX(RawDataRefData,$E45,0)),"")),"")</f>
        <v/>
      </c>
      <c r="AY45" s="101" t="b">
        <f t="shared" si="13"/>
        <v>0</v>
      </c>
      <c r="AZ45" s="101" t="str">
        <f t="array" ref="AZ45">IF($AY45,MEDIAN(IF(G4SelectionMask="x",IF(INDEX(RawDataRefData,$E45,0)&gt;0,INDEX(RawDataRefData,$E45,0)),"")),"")</f>
        <v/>
      </c>
      <c r="BA45" s="101" t="str">
        <f t="array" ref="BA45">IF($AY45,QUARTILE(IF(G4SelectionMask="x",IF(INDEX(RawDataRefData,$E45,0)&gt;0,INDEX(RawDataRefData,$E45,0)),""),1),"")</f>
        <v/>
      </c>
      <c r="BB45" s="101" t="str">
        <f t="array" ref="BB45">IF($AY45,QUARTILE(IF(G4SelectionMask="x",IF(INDEX(RawDataRefData,$E45,0)&gt;0,INDEX(RawDataRefData,$E45,0)),""),3),"")</f>
        <v/>
      </c>
      <c r="BC45" s="101" t="str">
        <f t="array" ref="BC45">IF($AY45,MIN(IF(G4SelectionMask="x",IF(INDEX(RawDataRefData,$E45,0)&gt;0,INDEX(RawDataRefData,$E45,0)),"")),"")</f>
        <v/>
      </c>
      <c r="BD45" s="101" t="str">
        <f t="array" ref="BD45">IF($AY45,MAX(IF(G4SelectionMask="x",IF(INDEX(RawDataRefData,$E45,0)&gt;0,INDEX(RawDataRefData,$E45,0)),"")),"")</f>
        <v/>
      </c>
      <c r="BE45" s="101" t="str">
        <f t="shared" si="14"/>
        <v/>
      </c>
      <c r="BF45" s="101" t="str">
        <f t="array" ref="BF45">IF($AY45,STDEVA(IF(G4SelectionMask="x",IF(INDEX(RawDataRefData,$E45,0)&gt;0,INDEX(RawDataRefData,$E45,0)),"")),"")</f>
        <v/>
      </c>
      <c r="BG45" s="100" t="b">
        <f t="shared" si="15"/>
        <v>0</v>
      </c>
      <c r="BH45" s="100" t="str">
        <f t="array" ref="BH45">IF($BG45,MEDIAN(IF(G5SelectionMask="x",IF(INDEX(RawDataRefData,$E45,0)&gt;0,INDEX(RawDataRefData,$E45,0)),"")),"")</f>
        <v/>
      </c>
      <c r="BI45" s="100" t="str">
        <f t="array" ref="BI45">IF($BG45,QUARTILE(IF(G5SelectionMask="x",IF(INDEX(RawDataRefData,$E45,0)&gt;0,INDEX(RawDataRefData,$E45,0)),""),1),"")</f>
        <v/>
      </c>
      <c r="BJ45" s="100" t="str">
        <f t="array" ref="BJ45">IF($BG45,QUARTILE(IF(G5SelectionMask="x",IF(INDEX(RawDataRefData,$E45,0)&gt;0,INDEX(RawDataRefData,$E45,0)),""),3),"")</f>
        <v/>
      </c>
      <c r="BK45" s="100" t="str">
        <f t="array" ref="BK45">IF($BG45,MIN(IF(G5SelectionMask="x",IF(INDEX(RawDataRefData,$E45,0)&gt;0,INDEX(RawDataRefData,$E45,0)),"")),"")</f>
        <v/>
      </c>
      <c r="BL45" s="100" t="str">
        <f t="array" ref="BL45">IF($BG45,MAX(IF(G5SelectionMask="x",IF(INDEX(RawDataRefData,$E45,0)&gt;0,INDEX(RawDataRefData,$E45,0)),"")),"")</f>
        <v/>
      </c>
      <c r="BM45" s="100" t="str">
        <f t="shared" si="16"/>
        <v/>
      </c>
      <c r="BN45" s="103" t="str">
        <f t="array" ref="BN45">IF($BG45,STDEVA(IF(G5SelectionMask="x",IF(INDEX(RawDataRefData,$E45,0)&gt;0,INDEX(RawDataRefData,$E45,0)),"")),"")</f>
        <v/>
      </c>
      <c r="BO45" s="104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</row>
    <row r="46" spans="1:82" hidden="1" x14ac:dyDescent="0.2">
      <c r="A46" s="33" t="e">
        <f t="shared" ca="1" si="30"/>
        <v>#NAME?</v>
      </c>
      <c r="B46" s="206"/>
      <c r="C46" s="200"/>
      <c r="D46" s="197"/>
      <c r="E46" s="72">
        <f t="shared" si="6"/>
        <v>37</v>
      </c>
      <c r="F46" s="9" t="s">
        <v>591</v>
      </c>
      <c r="K46" s="100" t="str">
        <f t="shared" si="18"/>
        <v/>
      </c>
      <c r="L46" s="100"/>
      <c r="M46" s="100"/>
      <c r="N46" s="100"/>
      <c r="O46" s="100"/>
      <c r="P46" s="101" t="str">
        <f t="shared" si="19"/>
        <v/>
      </c>
      <c r="Q46" s="102" t="str">
        <f t="shared" si="20"/>
        <v/>
      </c>
      <c r="R46" s="102" t="str">
        <f t="shared" si="21"/>
        <v/>
      </c>
      <c r="S46" s="102" t="str">
        <f t="shared" si="22"/>
        <v/>
      </c>
      <c r="T46" s="102" t="str">
        <f t="shared" si="23"/>
        <v/>
      </c>
      <c r="U46" s="102" t="str">
        <f t="shared" si="24"/>
        <v/>
      </c>
      <c r="V46" s="102" t="str">
        <f t="shared" si="25"/>
        <v/>
      </c>
      <c r="W46" s="102" t="str">
        <f t="shared" si="26"/>
        <v/>
      </c>
      <c r="X46" s="102" t="str">
        <f t="shared" si="27"/>
        <v/>
      </c>
      <c r="Y46" s="102" t="str">
        <f t="shared" si="28"/>
        <v/>
      </c>
      <c r="Z46" s="102" t="str">
        <f t="shared" si="29"/>
        <v/>
      </c>
      <c r="AA46" s="100" t="b">
        <f t="shared" si="7"/>
        <v>0</v>
      </c>
      <c r="AB46" s="100" t="str">
        <f t="array" ref="AB46">IF($AA46,MEDIAN(IF(G1SelectionMask="x",IF(INDEX(RawDataRefData,$E46,0)&gt;0,INDEX(RawDataRefData,$E46,0)),"")),"")</f>
        <v/>
      </c>
      <c r="AC46" s="100" t="str">
        <f t="array" ref="AC46">IF($AA46,QUARTILE(IF(G1SelectionMask="x",IF(INDEX(RawDataRefData,$E46,0)&gt;0,INDEX(RawDataRefData,$E46,0)),""),1),"")</f>
        <v/>
      </c>
      <c r="AD46" s="100" t="str">
        <f t="array" ref="AD46">IF($AA46,QUARTILE(IF(G1SelectionMask="x",IF(INDEX(RawDataRefData,$E46,0)&gt;0,INDEX(RawDataRefData,$E46,0)),""),3),"")</f>
        <v/>
      </c>
      <c r="AE46" s="100" t="str">
        <f t="array" ref="AE46">IF($AA46,MIN(IF(G1SelectionMask="x",IF(INDEX(RawDataRefData,$E46,0)&gt;0,INDEX(RawDataRefData,$E46,0)),"")),"")</f>
        <v/>
      </c>
      <c r="AF46" s="100" t="str">
        <f t="array" ref="AF46">IF($AA46,MAX(IF(G1SelectionMask="x",IF(INDEX(RawDataRefData,$E46,0)&gt;0,INDEX(RawDataRefData,$E46,0)),"")),"")</f>
        <v/>
      </c>
      <c r="AG46" s="100" t="str">
        <f t="shared" si="8"/>
        <v/>
      </c>
      <c r="AH46" s="100" t="str">
        <f t="array" ref="AH46">IF($AA46,STDEVA(IF(G1SelectionMask="x",IF(INDEX(RawDataRefData,$E46,0)&gt;0,INDEX(RawDataRefData,$E46,0)),"")),"")</f>
        <v/>
      </c>
      <c r="AI46" s="101" t="b">
        <f t="shared" si="9"/>
        <v>0</v>
      </c>
      <c r="AJ46" s="101" t="str">
        <f t="array" ref="AJ46">IF($AI46,MEDIAN(IF(G2SelectionMask="x",IF(INDEX(RawDataRefData,$E46,0)&gt;0,INDEX(RawDataRefData,$E46,0)),"")),"")</f>
        <v/>
      </c>
      <c r="AK46" s="101" t="str">
        <f t="array" ref="AK46">IF($AI46,QUARTILE(IF(G2SelectionMask="x",IF(INDEX(RawDataRefData,$E46,0)&gt;0,INDEX(RawDataRefData,$E46,0)),""),1),"")</f>
        <v/>
      </c>
      <c r="AL46" s="101" t="str">
        <f t="array" ref="AL46">IF($AI46,QUARTILE(IF(G2SelectionMask="x",IF(INDEX(RawDataRefData,$E46,0)&gt;0,INDEX(RawDataRefData,$E46,0)),""),3),"")</f>
        <v/>
      </c>
      <c r="AM46" s="101" t="str">
        <f t="array" ref="AM46">IF($AI46,MIN(IF(G2SelectionMask="x",IF(INDEX(RawDataRefData,$E46,0)&gt;0,INDEX(RawDataRefData,$E46,0)),"")),"")</f>
        <v/>
      </c>
      <c r="AN46" s="101" t="str">
        <f t="array" ref="AN46">IF($AI46,MAX(IF(G2SelectionMask="x",IF(INDEX(RawDataRefData,$E46,0)&gt;0,INDEX(RawDataRefData,$E46,0)),"")),"")</f>
        <v/>
      </c>
      <c r="AO46" s="101" t="str">
        <f t="shared" si="10"/>
        <v/>
      </c>
      <c r="AP46" s="101" t="str">
        <f t="array" ref="AP46">IF($AI46,STDEVA(IF(G2SelectionMask="x",IF(INDEX(RawDataRefData,$E46,0)&gt;0,INDEX(RawDataRefData,$E46,0)),"")),"")</f>
        <v/>
      </c>
      <c r="AQ46" s="100" t="b">
        <f t="shared" si="11"/>
        <v>0</v>
      </c>
      <c r="AR46" s="100" t="str">
        <f t="array" ref="AR46">IF($AQ46,MEDIAN(IF(G3SelectionMask="x",IF(INDEX(RawDataRefData,$E46,0)&gt;0,INDEX(RawDataRefData,$E46,0)),"")),"")</f>
        <v/>
      </c>
      <c r="AS46" s="100" t="str">
        <f t="array" ref="AS46">IF($AQ46,QUARTILE(IF(G3SelectionMask="x",IF(INDEX(RawDataRefData,$E46,0)&gt;0,INDEX(RawDataRefData,$E46,0)),""),1),"")</f>
        <v/>
      </c>
      <c r="AT46" s="100" t="str">
        <f t="array" ref="AT46">IF($AQ46,QUARTILE(IF(G3SelectionMask="x",IF(INDEX(RawDataRefData,$E46,0)&gt;0,INDEX(RawDataRefData,$E46,0)),""),3),"")</f>
        <v/>
      </c>
      <c r="AU46" s="100" t="str">
        <f t="array" ref="AU46">IF($AQ46,MIN(IF(G3SelectionMask="x",IF(INDEX(RawDataRefData,$E46,0)&gt;0,INDEX(RawDataRefData,$E46,0)),"")),"")</f>
        <v/>
      </c>
      <c r="AV46" s="100" t="str">
        <f t="array" ref="AV46">IF($AQ46,MAX(IF(G3SelectionMask="x",IF(INDEX(RawDataRefData,$E46,0)&gt;0,INDEX(RawDataRefData,$E46,0)),"")),"")</f>
        <v/>
      </c>
      <c r="AW46" s="100" t="str">
        <f t="shared" si="12"/>
        <v/>
      </c>
      <c r="AX46" s="100" t="str">
        <f t="array" ref="AX46">IF($AQ46,STDEVA(IF(G3SelectionMask="x",IF(INDEX(RawDataRefData,$E46,0)&gt;0,INDEX(RawDataRefData,$E46,0)),"")),"")</f>
        <v/>
      </c>
      <c r="AY46" s="101" t="b">
        <f t="shared" si="13"/>
        <v>0</v>
      </c>
      <c r="AZ46" s="101" t="str">
        <f t="array" ref="AZ46">IF($AY46,MEDIAN(IF(G4SelectionMask="x",IF(INDEX(RawDataRefData,$E46,0)&gt;0,INDEX(RawDataRefData,$E46,0)),"")),"")</f>
        <v/>
      </c>
      <c r="BA46" s="101" t="str">
        <f t="array" ref="BA46">IF($AY46,QUARTILE(IF(G4SelectionMask="x",IF(INDEX(RawDataRefData,$E46,0)&gt;0,INDEX(RawDataRefData,$E46,0)),""),1),"")</f>
        <v/>
      </c>
      <c r="BB46" s="101" t="str">
        <f t="array" ref="BB46">IF($AY46,QUARTILE(IF(G4SelectionMask="x",IF(INDEX(RawDataRefData,$E46,0)&gt;0,INDEX(RawDataRefData,$E46,0)),""),3),"")</f>
        <v/>
      </c>
      <c r="BC46" s="101" t="str">
        <f t="array" ref="BC46">IF($AY46,MIN(IF(G4SelectionMask="x",IF(INDEX(RawDataRefData,$E46,0)&gt;0,INDEX(RawDataRefData,$E46,0)),"")),"")</f>
        <v/>
      </c>
      <c r="BD46" s="101" t="str">
        <f t="array" ref="BD46">IF($AY46,MAX(IF(G4SelectionMask="x",IF(INDEX(RawDataRefData,$E46,0)&gt;0,INDEX(RawDataRefData,$E46,0)),"")),"")</f>
        <v/>
      </c>
      <c r="BE46" s="101" t="str">
        <f t="shared" si="14"/>
        <v/>
      </c>
      <c r="BF46" s="101" t="str">
        <f t="array" ref="BF46">IF($AY46,STDEVA(IF(G4SelectionMask="x",IF(INDEX(RawDataRefData,$E46,0)&gt;0,INDEX(RawDataRefData,$E46,0)),"")),"")</f>
        <v/>
      </c>
      <c r="BG46" s="100" t="b">
        <f t="shared" si="15"/>
        <v>0</v>
      </c>
      <c r="BH46" s="100" t="str">
        <f t="array" ref="BH46">IF($BG46,MEDIAN(IF(G5SelectionMask="x",IF(INDEX(RawDataRefData,$E46,0)&gt;0,INDEX(RawDataRefData,$E46,0)),"")),"")</f>
        <v/>
      </c>
      <c r="BI46" s="100" t="str">
        <f t="array" ref="BI46">IF($BG46,QUARTILE(IF(G5SelectionMask="x",IF(INDEX(RawDataRefData,$E46,0)&gt;0,INDEX(RawDataRefData,$E46,0)),""),1),"")</f>
        <v/>
      </c>
      <c r="BJ46" s="100" t="str">
        <f t="array" ref="BJ46">IF($BG46,QUARTILE(IF(G5SelectionMask="x",IF(INDEX(RawDataRefData,$E46,0)&gt;0,INDEX(RawDataRefData,$E46,0)),""),3),"")</f>
        <v/>
      </c>
      <c r="BK46" s="100" t="str">
        <f t="array" ref="BK46">IF($BG46,MIN(IF(G5SelectionMask="x",IF(INDEX(RawDataRefData,$E46,0)&gt;0,INDEX(RawDataRefData,$E46,0)),"")),"")</f>
        <v/>
      </c>
      <c r="BL46" s="100" t="str">
        <f t="array" ref="BL46">IF($BG46,MAX(IF(G5SelectionMask="x",IF(INDEX(RawDataRefData,$E46,0)&gt;0,INDEX(RawDataRefData,$E46,0)),"")),"")</f>
        <v/>
      </c>
      <c r="BM46" s="100" t="str">
        <f t="shared" si="16"/>
        <v/>
      </c>
      <c r="BN46" s="103" t="str">
        <f t="array" ref="BN46">IF($BG46,STDEVA(IF(G5SelectionMask="x",IF(INDEX(RawDataRefData,$E46,0)&gt;0,INDEX(RawDataRefData,$E46,0)),"")),"")</f>
        <v/>
      </c>
      <c r="BO46" s="104"/>
      <c r="BP46" s="105"/>
      <c r="BQ46" s="105"/>
      <c r="BR46" s="105"/>
      <c r="BS46" s="105"/>
      <c r="BT46" s="105"/>
      <c r="BU46" s="105"/>
      <c r="BV46" s="105"/>
      <c r="BW46" s="105"/>
      <c r="BX46" s="105"/>
      <c r="BY46" s="105"/>
      <c r="BZ46" s="105"/>
      <c r="CA46" s="105"/>
      <c r="CB46" s="105"/>
      <c r="CC46" s="105"/>
      <c r="CD46" s="105"/>
    </row>
    <row r="47" spans="1:82" hidden="1" x14ac:dyDescent="0.2">
      <c r="A47" s="33" t="e">
        <f t="shared" ca="1" si="30"/>
        <v>#NAME?</v>
      </c>
      <c r="B47" s="206"/>
      <c r="C47" s="200"/>
      <c r="D47" s="197"/>
      <c r="E47" s="72">
        <f t="shared" si="6"/>
        <v>38</v>
      </c>
      <c r="F47" s="9" t="s">
        <v>592</v>
      </c>
      <c r="K47" s="100" t="str">
        <f t="shared" si="18"/>
        <v/>
      </c>
      <c r="L47" s="100"/>
      <c r="M47" s="100"/>
      <c r="N47" s="100"/>
      <c r="O47" s="100"/>
      <c r="P47" s="101" t="str">
        <f t="shared" si="19"/>
        <v/>
      </c>
      <c r="Q47" s="102" t="str">
        <f t="shared" si="20"/>
        <v/>
      </c>
      <c r="R47" s="102" t="str">
        <f t="shared" si="21"/>
        <v/>
      </c>
      <c r="S47" s="102" t="str">
        <f t="shared" si="22"/>
        <v/>
      </c>
      <c r="T47" s="102" t="str">
        <f t="shared" si="23"/>
        <v/>
      </c>
      <c r="U47" s="102" t="str">
        <f t="shared" si="24"/>
        <v/>
      </c>
      <c r="V47" s="102" t="str">
        <f t="shared" si="25"/>
        <v/>
      </c>
      <c r="W47" s="102" t="str">
        <f t="shared" si="26"/>
        <v/>
      </c>
      <c r="X47" s="102" t="str">
        <f t="shared" si="27"/>
        <v/>
      </c>
      <c r="Y47" s="102" t="str">
        <f t="shared" si="28"/>
        <v/>
      </c>
      <c r="Z47" s="102" t="str">
        <f t="shared" si="29"/>
        <v/>
      </c>
      <c r="AA47" s="100" t="b">
        <f t="shared" si="7"/>
        <v>0</v>
      </c>
      <c r="AB47" s="100" t="str">
        <f t="array" ref="AB47">IF($AA47,MEDIAN(IF(G1SelectionMask="x",IF(INDEX(RawDataRefData,$E47,0)&gt;0,INDEX(RawDataRefData,$E47,0)),"")),"")</f>
        <v/>
      </c>
      <c r="AC47" s="100" t="str">
        <f t="array" ref="AC47">IF($AA47,QUARTILE(IF(G1SelectionMask="x",IF(INDEX(RawDataRefData,$E47,0)&gt;0,INDEX(RawDataRefData,$E47,0)),""),1),"")</f>
        <v/>
      </c>
      <c r="AD47" s="100" t="str">
        <f t="array" ref="AD47">IF($AA47,QUARTILE(IF(G1SelectionMask="x",IF(INDEX(RawDataRefData,$E47,0)&gt;0,INDEX(RawDataRefData,$E47,0)),""),3),"")</f>
        <v/>
      </c>
      <c r="AE47" s="100" t="str">
        <f t="array" ref="AE47">IF($AA47,MIN(IF(G1SelectionMask="x",IF(INDEX(RawDataRefData,$E47,0)&gt;0,INDEX(RawDataRefData,$E47,0)),"")),"")</f>
        <v/>
      </c>
      <c r="AF47" s="100" t="str">
        <f t="array" ref="AF47">IF($AA47,MAX(IF(G1SelectionMask="x",IF(INDEX(RawDataRefData,$E47,0)&gt;0,INDEX(RawDataRefData,$E47,0)),"")),"")</f>
        <v/>
      </c>
      <c r="AG47" s="100" t="str">
        <f t="shared" si="8"/>
        <v/>
      </c>
      <c r="AH47" s="100" t="str">
        <f t="array" ref="AH47">IF($AA47,STDEVA(IF(G1SelectionMask="x",IF(INDEX(RawDataRefData,$E47,0)&gt;0,INDEX(RawDataRefData,$E47,0)),"")),"")</f>
        <v/>
      </c>
      <c r="AI47" s="101" t="b">
        <f t="shared" si="9"/>
        <v>0</v>
      </c>
      <c r="AJ47" s="101" t="str">
        <f t="array" ref="AJ47">IF($AI47,MEDIAN(IF(G2SelectionMask="x",IF(INDEX(RawDataRefData,$E47,0)&gt;0,INDEX(RawDataRefData,$E47,0)),"")),"")</f>
        <v/>
      </c>
      <c r="AK47" s="101" t="str">
        <f t="array" ref="AK47">IF($AI47,QUARTILE(IF(G2SelectionMask="x",IF(INDEX(RawDataRefData,$E47,0)&gt;0,INDEX(RawDataRefData,$E47,0)),""),1),"")</f>
        <v/>
      </c>
      <c r="AL47" s="101" t="str">
        <f t="array" ref="AL47">IF($AI47,QUARTILE(IF(G2SelectionMask="x",IF(INDEX(RawDataRefData,$E47,0)&gt;0,INDEX(RawDataRefData,$E47,0)),""),3),"")</f>
        <v/>
      </c>
      <c r="AM47" s="101" t="str">
        <f t="array" ref="AM47">IF($AI47,MIN(IF(G2SelectionMask="x",IF(INDEX(RawDataRefData,$E47,0)&gt;0,INDEX(RawDataRefData,$E47,0)),"")),"")</f>
        <v/>
      </c>
      <c r="AN47" s="101" t="str">
        <f t="array" ref="AN47">IF($AI47,MAX(IF(G2SelectionMask="x",IF(INDEX(RawDataRefData,$E47,0)&gt;0,INDEX(RawDataRefData,$E47,0)),"")),"")</f>
        <v/>
      </c>
      <c r="AO47" s="101" t="str">
        <f t="shared" si="10"/>
        <v/>
      </c>
      <c r="AP47" s="101" t="str">
        <f t="array" ref="AP47">IF($AI47,STDEVA(IF(G2SelectionMask="x",IF(INDEX(RawDataRefData,$E47,0)&gt;0,INDEX(RawDataRefData,$E47,0)),"")),"")</f>
        <v/>
      </c>
      <c r="AQ47" s="100" t="b">
        <f t="shared" si="11"/>
        <v>0</v>
      </c>
      <c r="AR47" s="100" t="str">
        <f t="array" ref="AR47">IF($AQ47,MEDIAN(IF(G3SelectionMask="x",IF(INDEX(RawDataRefData,$E47,0)&gt;0,INDEX(RawDataRefData,$E47,0)),"")),"")</f>
        <v/>
      </c>
      <c r="AS47" s="100" t="str">
        <f t="array" ref="AS47">IF($AQ47,QUARTILE(IF(G3SelectionMask="x",IF(INDEX(RawDataRefData,$E47,0)&gt;0,INDEX(RawDataRefData,$E47,0)),""),1),"")</f>
        <v/>
      </c>
      <c r="AT47" s="100" t="str">
        <f t="array" ref="AT47">IF($AQ47,QUARTILE(IF(G3SelectionMask="x",IF(INDEX(RawDataRefData,$E47,0)&gt;0,INDEX(RawDataRefData,$E47,0)),""),3),"")</f>
        <v/>
      </c>
      <c r="AU47" s="100" t="str">
        <f t="array" ref="AU47">IF($AQ47,MIN(IF(G3SelectionMask="x",IF(INDEX(RawDataRefData,$E47,0)&gt;0,INDEX(RawDataRefData,$E47,0)),"")),"")</f>
        <v/>
      </c>
      <c r="AV47" s="100" t="str">
        <f t="array" ref="AV47">IF($AQ47,MAX(IF(G3SelectionMask="x",IF(INDEX(RawDataRefData,$E47,0)&gt;0,INDEX(RawDataRefData,$E47,0)),"")),"")</f>
        <v/>
      </c>
      <c r="AW47" s="100" t="str">
        <f t="shared" si="12"/>
        <v/>
      </c>
      <c r="AX47" s="100" t="str">
        <f t="array" ref="AX47">IF($AQ47,STDEVA(IF(G3SelectionMask="x",IF(INDEX(RawDataRefData,$E47,0)&gt;0,INDEX(RawDataRefData,$E47,0)),"")),"")</f>
        <v/>
      </c>
      <c r="AY47" s="101" t="b">
        <f t="shared" si="13"/>
        <v>0</v>
      </c>
      <c r="AZ47" s="101" t="str">
        <f t="array" ref="AZ47">IF($AY47,MEDIAN(IF(G4SelectionMask="x",IF(INDEX(RawDataRefData,$E47,0)&gt;0,INDEX(RawDataRefData,$E47,0)),"")),"")</f>
        <v/>
      </c>
      <c r="BA47" s="101" t="str">
        <f t="array" ref="BA47">IF($AY47,QUARTILE(IF(G4SelectionMask="x",IF(INDEX(RawDataRefData,$E47,0)&gt;0,INDEX(RawDataRefData,$E47,0)),""),1),"")</f>
        <v/>
      </c>
      <c r="BB47" s="101" t="str">
        <f t="array" ref="BB47">IF($AY47,QUARTILE(IF(G4SelectionMask="x",IF(INDEX(RawDataRefData,$E47,0)&gt;0,INDEX(RawDataRefData,$E47,0)),""),3),"")</f>
        <v/>
      </c>
      <c r="BC47" s="101" t="str">
        <f t="array" ref="BC47">IF($AY47,MIN(IF(G4SelectionMask="x",IF(INDEX(RawDataRefData,$E47,0)&gt;0,INDEX(RawDataRefData,$E47,0)),"")),"")</f>
        <v/>
      </c>
      <c r="BD47" s="101" t="str">
        <f t="array" ref="BD47">IF($AY47,MAX(IF(G4SelectionMask="x",IF(INDEX(RawDataRefData,$E47,0)&gt;0,INDEX(RawDataRefData,$E47,0)),"")),"")</f>
        <v/>
      </c>
      <c r="BE47" s="101" t="str">
        <f t="shared" si="14"/>
        <v/>
      </c>
      <c r="BF47" s="101" t="str">
        <f t="array" ref="BF47">IF($AY47,STDEVA(IF(G4SelectionMask="x",IF(INDEX(RawDataRefData,$E47,0)&gt;0,INDEX(RawDataRefData,$E47,0)),"")),"")</f>
        <v/>
      </c>
      <c r="BG47" s="100" t="b">
        <f t="shared" si="15"/>
        <v>0</v>
      </c>
      <c r="BH47" s="100" t="str">
        <f t="array" ref="BH47">IF($BG47,MEDIAN(IF(G5SelectionMask="x",IF(INDEX(RawDataRefData,$E47,0)&gt;0,INDEX(RawDataRefData,$E47,0)),"")),"")</f>
        <v/>
      </c>
      <c r="BI47" s="100" t="str">
        <f t="array" ref="BI47">IF($BG47,QUARTILE(IF(G5SelectionMask="x",IF(INDEX(RawDataRefData,$E47,0)&gt;0,INDEX(RawDataRefData,$E47,0)),""),1),"")</f>
        <v/>
      </c>
      <c r="BJ47" s="100" t="str">
        <f t="array" ref="BJ47">IF($BG47,QUARTILE(IF(G5SelectionMask="x",IF(INDEX(RawDataRefData,$E47,0)&gt;0,INDEX(RawDataRefData,$E47,0)),""),3),"")</f>
        <v/>
      </c>
      <c r="BK47" s="100" t="str">
        <f t="array" ref="BK47">IF($BG47,MIN(IF(G5SelectionMask="x",IF(INDEX(RawDataRefData,$E47,0)&gt;0,INDEX(RawDataRefData,$E47,0)),"")),"")</f>
        <v/>
      </c>
      <c r="BL47" s="100" t="str">
        <f t="array" ref="BL47">IF($BG47,MAX(IF(G5SelectionMask="x",IF(INDEX(RawDataRefData,$E47,0)&gt;0,INDEX(RawDataRefData,$E47,0)),"")),"")</f>
        <v/>
      </c>
      <c r="BM47" s="100" t="str">
        <f t="shared" si="16"/>
        <v/>
      </c>
      <c r="BN47" s="103" t="str">
        <f t="array" ref="BN47">IF($BG47,STDEVA(IF(G5SelectionMask="x",IF(INDEX(RawDataRefData,$E47,0)&gt;0,INDEX(RawDataRefData,$E47,0)),"")),"")</f>
        <v/>
      </c>
      <c r="BO47" s="104"/>
      <c r="BP47" s="105"/>
      <c r="BQ47" s="105"/>
      <c r="BR47" s="105"/>
      <c r="BS47" s="105"/>
      <c r="BT47" s="105"/>
      <c r="BU47" s="105"/>
      <c r="BV47" s="105"/>
      <c r="BW47" s="105"/>
      <c r="BX47" s="105"/>
      <c r="BY47" s="105"/>
      <c r="BZ47" s="105"/>
      <c r="CA47" s="105"/>
      <c r="CB47" s="105"/>
      <c r="CC47" s="105"/>
      <c r="CD47" s="105"/>
    </row>
    <row r="48" spans="1:82" hidden="1" x14ac:dyDescent="0.2">
      <c r="A48" s="33" t="e">
        <f t="shared" ca="1" si="30"/>
        <v>#NAME?</v>
      </c>
      <c r="B48" s="206"/>
      <c r="C48" s="200"/>
      <c r="D48" s="197"/>
      <c r="E48" s="72">
        <f t="shared" si="6"/>
        <v>39</v>
      </c>
      <c r="F48" s="9" t="s">
        <v>593</v>
      </c>
      <c r="K48" s="100" t="str">
        <f t="shared" si="18"/>
        <v/>
      </c>
      <c r="L48" s="100"/>
      <c r="M48" s="100"/>
      <c r="N48" s="100"/>
      <c r="O48" s="100"/>
      <c r="P48" s="101" t="str">
        <f t="shared" si="19"/>
        <v/>
      </c>
      <c r="Q48" s="102" t="str">
        <f t="shared" si="20"/>
        <v/>
      </c>
      <c r="R48" s="102" t="str">
        <f t="shared" si="21"/>
        <v/>
      </c>
      <c r="S48" s="102" t="str">
        <f t="shared" si="22"/>
        <v/>
      </c>
      <c r="T48" s="102" t="str">
        <f t="shared" si="23"/>
        <v/>
      </c>
      <c r="U48" s="102" t="str">
        <f t="shared" si="24"/>
        <v/>
      </c>
      <c r="V48" s="102" t="str">
        <f t="shared" si="25"/>
        <v/>
      </c>
      <c r="W48" s="102" t="str">
        <f t="shared" si="26"/>
        <v/>
      </c>
      <c r="X48" s="102" t="str">
        <f t="shared" si="27"/>
        <v/>
      </c>
      <c r="Y48" s="102" t="str">
        <f t="shared" si="28"/>
        <v/>
      </c>
      <c r="Z48" s="102" t="str">
        <f t="shared" si="29"/>
        <v/>
      </c>
      <c r="AA48" s="100" t="b">
        <f t="shared" si="7"/>
        <v>0</v>
      </c>
      <c r="AB48" s="100" t="str">
        <f t="array" ref="AB48">IF($AA48,MEDIAN(IF(G1SelectionMask="x",IF(INDEX(RawDataRefData,$E48,0)&gt;0,INDEX(RawDataRefData,$E48,0)),"")),"")</f>
        <v/>
      </c>
      <c r="AC48" s="100" t="str">
        <f t="array" ref="AC48">IF($AA48,QUARTILE(IF(G1SelectionMask="x",IF(INDEX(RawDataRefData,$E48,0)&gt;0,INDEX(RawDataRefData,$E48,0)),""),1),"")</f>
        <v/>
      </c>
      <c r="AD48" s="100" t="str">
        <f t="array" ref="AD48">IF($AA48,QUARTILE(IF(G1SelectionMask="x",IF(INDEX(RawDataRefData,$E48,0)&gt;0,INDEX(RawDataRefData,$E48,0)),""),3),"")</f>
        <v/>
      </c>
      <c r="AE48" s="100" t="str">
        <f t="array" ref="AE48">IF($AA48,MIN(IF(G1SelectionMask="x",IF(INDEX(RawDataRefData,$E48,0)&gt;0,INDEX(RawDataRefData,$E48,0)),"")),"")</f>
        <v/>
      </c>
      <c r="AF48" s="100" t="str">
        <f t="array" ref="AF48">IF($AA48,MAX(IF(G1SelectionMask="x",IF(INDEX(RawDataRefData,$E48,0)&gt;0,INDEX(RawDataRefData,$E48,0)),"")),"")</f>
        <v/>
      </c>
      <c r="AG48" s="100" t="str">
        <f t="shared" si="8"/>
        <v/>
      </c>
      <c r="AH48" s="100" t="str">
        <f t="array" ref="AH48">IF($AA48,STDEVA(IF(G1SelectionMask="x",IF(INDEX(RawDataRefData,$E48,0)&gt;0,INDEX(RawDataRefData,$E48,0)),"")),"")</f>
        <v/>
      </c>
      <c r="AI48" s="101" t="b">
        <f t="shared" si="9"/>
        <v>0</v>
      </c>
      <c r="AJ48" s="101" t="str">
        <f t="array" ref="AJ48">IF($AI48,MEDIAN(IF(G2SelectionMask="x",IF(INDEX(RawDataRefData,$E48,0)&gt;0,INDEX(RawDataRefData,$E48,0)),"")),"")</f>
        <v/>
      </c>
      <c r="AK48" s="101" t="str">
        <f t="array" ref="AK48">IF($AI48,QUARTILE(IF(G2SelectionMask="x",IF(INDEX(RawDataRefData,$E48,0)&gt;0,INDEX(RawDataRefData,$E48,0)),""),1),"")</f>
        <v/>
      </c>
      <c r="AL48" s="101" t="str">
        <f t="array" ref="AL48">IF($AI48,QUARTILE(IF(G2SelectionMask="x",IF(INDEX(RawDataRefData,$E48,0)&gt;0,INDEX(RawDataRefData,$E48,0)),""),3),"")</f>
        <v/>
      </c>
      <c r="AM48" s="101" t="str">
        <f t="array" ref="AM48">IF($AI48,MIN(IF(G2SelectionMask="x",IF(INDEX(RawDataRefData,$E48,0)&gt;0,INDEX(RawDataRefData,$E48,0)),"")),"")</f>
        <v/>
      </c>
      <c r="AN48" s="101" t="str">
        <f t="array" ref="AN48">IF($AI48,MAX(IF(G2SelectionMask="x",IF(INDEX(RawDataRefData,$E48,0)&gt;0,INDEX(RawDataRefData,$E48,0)),"")),"")</f>
        <v/>
      </c>
      <c r="AO48" s="101" t="str">
        <f t="shared" si="10"/>
        <v/>
      </c>
      <c r="AP48" s="101" t="str">
        <f t="array" ref="AP48">IF($AI48,STDEVA(IF(G2SelectionMask="x",IF(INDEX(RawDataRefData,$E48,0)&gt;0,INDEX(RawDataRefData,$E48,0)),"")),"")</f>
        <v/>
      </c>
      <c r="AQ48" s="100" t="b">
        <f t="shared" si="11"/>
        <v>0</v>
      </c>
      <c r="AR48" s="100" t="str">
        <f t="array" ref="AR48">IF($AQ48,MEDIAN(IF(G3SelectionMask="x",IF(INDEX(RawDataRefData,$E48,0)&gt;0,INDEX(RawDataRefData,$E48,0)),"")),"")</f>
        <v/>
      </c>
      <c r="AS48" s="100" t="str">
        <f t="array" ref="AS48">IF($AQ48,QUARTILE(IF(G3SelectionMask="x",IF(INDEX(RawDataRefData,$E48,0)&gt;0,INDEX(RawDataRefData,$E48,0)),""),1),"")</f>
        <v/>
      </c>
      <c r="AT48" s="100" t="str">
        <f t="array" ref="AT48">IF($AQ48,QUARTILE(IF(G3SelectionMask="x",IF(INDEX(RawDataRefData,$E48,0)&gt;0,INDEX(RawDataRefData,$E48,0)),""),3),"")</f>
        <v/>
      </c>
      <c r="AU48" s="100" t="str">
        <f t="array" ref="AU48">IF($AQ48,MIN(IF(G3SelectionMask="x",IF(INDEX(RawDataRefData,$E48,0)&gt;0,INDEX(RawDataRefData,$E48,0)),"")),"")</f>
        <v/>
      </c>
      <c r="AV48" s="100" t="str">
        <f t="array" ref="AV48">IF($AQ48,MAX(IF(G3SelectionMask="x",IF(INDEX(RawDataRefData,$E48,0)&gt;0,INDEX(RawDataRefData,$E48,0)),"")),"")</f>
        <v/>
      </c>
      <c r="AW48" s="100" t="str">
        <f t="shared" si="12"/>
        <v/>
      </c>
      <c r="AX48" s="100" t="str">
        <f t="array" ref="AX48">IF($AQ48,STDEVA(IF(G3SelectionMask="x",IF(INDEX(RawDataRefData,$E48,0)&gt;0,INDEX(RawDataRefData,$E48,0)),"")),"")</f>
        <v/>
      </c>
      <c r="AY48" s="101" t="b">
        <f t="shared" si="13"/>
        <v>0</v>
      </c>
      <c r="AZ48" s="101" t="str">
        <f t="array" ref="AZ48">IF($AY48,MEDIAN(IF(G4SelectionMask="x",IF(INDEX(RawDataRefData,$E48,0)&gt;0,INDEX(RawDataRefData,$E48,0)),"")),"")</f>
        <v/>
      </c>
      <c r="BA48" s="101" t="str">
        <f t="array" ref="BA48">IF($AY48,QUARTILE(IF(G4SelectionMask="x",IF(INDEX(RawDataRefData,$E48,0)&gt;0,INDEX(RawDataRefData,$E48,0)),""),1),"")</f>
        <v/>
      </c>
      <c r="BB48" s="101" t="str">
        <f t="array" ref="BB48">IF($AY48,QUARTILE(IF(G4SelectionMask="x",IF(INDEX(RawDataRefData,$E48,0)&gt;0,INDEX(RawDataRefData,$E48,0)),""),3),"")</f>
        <v/>
      </c>
      <c r="BC48" s="101" t="str">
        <f t="array" ref="BC48">IF($AY48,MIN(IF(G4SelectionMask="x",IF(INDEX(RawDataRefData,$E48,0)&gt;0,INDEX(RawDataRefData,$E48,0)),"")),"")</f>
        <v/>
      </c>
      <c r="BD48" s="101" t="str">
        <f t="array" ref="BD48">IF($AY48,MAX(IF(G4SelectionMask="x",IF(INDEX(RawDataRefData,$E48,0)&gt;0,INDEX(RawDataRefData,$E48,0)),"")),"")</f>
        <v/>
      </c>
      <c r="BE48" s="101" t="str">
        <f t="shared" si="14"/>
        <v/>
      </c>
      <c r="BF48" s="101" t="str">
        <f t="array" ref="BF48">IF($AY48,STDEVA(IF(G4SelectionMask="x",IF(INDEX(RawDataRefData,$E48,0)&gt;0,INDEX(RawDataRefData,$E48,0)),"")),"")</f>
        <v/>
      </c>
      <c r="BG48" s="100" t="b">
        <f t="shared" si="15"/>
        <v>0</v>
      </c>
      <c r="BH48" s="100" t="str">
        <f t="array" ref="BH48">IF($BG48,MEDIAN(IF(G5SelectionMask="x",IF(INDEX(RawDataRefData,$E48,0)&gt;0,INDEX(RawDataRefData,$E48,0)),"")),"")</f>
        <v/>
      </c>
      <c r="BI48" s="100" t="str">
        <f t="array" ref="BI48">IF($BG48,QUARTILE(IF(G5SelectionMask="x",IF(INDEX(RawDataRefData,$E48,0)&gt;0,INDEX(RawDataRefData,$E48,0)),""),1),"")</f>
        <v/>
      </c>
      <c r="BJ48" s="100" t="str">
        <f t="array" ref="BJ48">IF($BG48,QUARTILE(IF(G5SelectionMask="x",IF(INDEX(RawDataRefData,$E48,0)&gt;0,INDEX(RawDataRefData,$E48,0)),""),3),"")</f>
        <v/>
      </c>
      <c r="BK48" s="100" t="str">
        <f t="array" ref="BK48">IF($BG48,MIN(IF(G5SelectionMask="x",IF(INDEX(RawDataRefData,$E48,0)&gt;0,INDEX(RawDataRefData,$E48,0)),"")),"")</f>
        <v/>
      </c>
      <c r="BL48" s="100" t="str">
        <f t="array" ref="BL48">IF($BG48,MAX(IF(G5SelectionMask="x",IF(INDEX(RawDataRefData,$E48,0)&gt;0,INDEX(RawDataRefData,$E48,0)),"")),"")</f>
        <v/>
      </c>
      <c r="BM48" s="100" t="str">
        <f t="shared" si="16"/>
        <v/>
      </c>
      <c r="BN48" s="103" t="str">
        <f t="array" ref="BN48">IF($BG48,STDEVA(IF(G5SelectionMask="x",IF(INDEX(RawDataRefData,$E48,0)&gt;0,INDEX(RawDataRefData,$E48,0)),"")),"")</f>
        <v/>
      </c>
      <c r="BO48" s="104"/>
      <c r="BP48" s="105"/>
      <c r="BQ48" s="105"/>
      <c r="BR48" s="105"/>
      <c r="BS48" s="105"/>
      <c r="BT48" s="105"/>
      <c r="BU48" s="105"/>
      <c r="BV48" s="105"/>
      <c r="BW48" s="105"/>
      <c r="BX48" s="105"/>
      <c r="BY48" s="105"/>
      <c r="BZ48" s="105"/>
      <c r="CA48" s="105"/>
      <c r="CB48" s="105"/>
      <c r="CC48" s="105"/>
      <c r="CD48" s="105"/>
    </row>
    <row r="49" spans="1:82" hidden="1" x14ac:dyDescent="0.2">
      <c r="A49" s="33" t="e">
        <f t="shared" ca="1" si="30"/>
        <v>#NAME?</v>
      </c>
      <c r="B49" s="206"/>
      <c r="C49" s="200"/>
      <c r="D49" s="197"/>
      <c r="E49" s="72">
        <f t="shared" si="6"/>
        <v>40</v>
      </c>
      <c r="F49" s="9" t="s">
        <v>594</v>
      </c>
      <c r="K49" s="100" t="str">
        <f t="shared" si="18"/>
        <v/>
      </c>
      <c r="L49" s="100"/>
      <c r="M49" s="100"/>
      <c r="N49" s="100"/>
      <c r="O49" s="100"/>
      <c r="P49" s="101" t="str">
        <f t="shared" si="19"/>
        <v/>
      </c>
      <c r="Q49" s="102" t="str">
        <f t="shared" si="20"/>
        <v/>
      </c>
      <c r="R49" s="102" t="str">
        <f t="shared" si="21"/>
        <v/>
      </c>
      <c r="S49" s="102" t="str">
        <f t="shared" si="22"/>
        <v/>
      </c>
      <c r="T49" s="102" t="str">
        <f t="shared" si="23"/>
        <v/>
      </c>
      <c r="U49" s="102" t="str">
        <f t="shared" si="24"/>
        <v/>
      </c>
      <c r="V49" s="102" t="str">
        <f t="shared" si="25"/>
        <v/>
      </c>
      <c r="W49" s="102" t="str">
        <f t="shared" si="26"/>
        <v/>
      </c>
      <c r="X49" s="102" t="str">
        <f t="shared" si="27"/>
        <v/>
      </c>
      <c r="Y49" s="102" t="str">
        <f t="shared" si="28"/>
        <v/>
      </c>
      <c r="Z49" s="102" t="str">
        <f t="shared" si="29"/>
        <v/>
      </c>
      <c r="AA49" s="100" t="b">
        <f t="shared" si="7"/>
        <v>0</v>
      </c>
      <c r="AB49" s="100" t="str">
        <f t="array" ref="AB49">IF($AA49,MEDIAN(IF(G1SelectionMask="x",IF(INDEX(RawDataRefData,$E49,0)&gt;0,INDEX(RawDataRefData,$E49,0)),"")),"")</f>
        <v/>
      </c>
      <c r="AC49" s="100" t="str">
        <f t="array" ref="AC49">IF($AA49,QUARTILE(IF(G1SelectionMask="x",IF(INDEX(RawDataRefData,$E49,0)&gt;0,INDEX(RawDataRefData,$E49,0)),""),1),"")</f>
        <v/>
      </c>
      <c r="AD49" s="100" t="str">
        <f t="array" ref="AD49">IF($AA49,QUARTILE(IF(G1SelectionMask="x",IF(INDEX(RawDataRefData,$E49,0)&gt;0,INDEX(RawDataRefData,$E49,0)),""),3),"")</f>
        <v/>
      </c>
      <c r="AE49" s="100" t="str">
        <f t="array" ref="AE49">IF($AA49,MIN(IF(G1SelectionMask="x",IF(INDEX(RawDataRefData,$E49,0)&gt;0,INDEX(RawDataRefData,$E49,0)),"")),"")</f>
        <v/>
      </c>
      <c r="AF49" s="100" t="str">
        <f t="array" ref="AF49">IF($AA49,MAX(IF(G1SelectionMask="x",IF(INDEX(RawDataRefData,$E49,0)&gt;0,INDEX(RawDataRefData,$E49,0)),"")),"")</f>
        <v/>
      </c>
      <c r="AG49" s="100" t="str">
        <f t="shared" si="8"/>
        <v/>
      </c>
      <c r="AH49" s="100" t="str">
        <f t="array" ref="AH49">IF($AA49,STDEVA(IF(G1SelectionMask="x",IF(INDEX(RawDataRefData,$E49,0)&gt;0,INDEX(RawDataRefData,$E49,0)),"")),"")</f>
        <v/>
      </c>
      <c r="AI49" s="101" t="b">
        <f t="shared" si="9"/>
        <v>0</v>
      </c>
      <c r="AJ49" s="101" t="str">
        <f t="array" ref="AJ49">IF($AI49,MEDIAN(IF(G2SelectionMask="x",IF(INDEX(RawDataRefData,$E49,0)&gt;0,INDEX(RawDataRefData,$E49,0)),"")),"")</f>
        <v/>
      </c>
      <c r="AK49" s="101" t="str">
        <f t="array" ref="AK49">IF($AI49,QUARTILE(IF(G2SelectionMask="x",IF(INDEX(RawDataRefData,$E49,0)&gt;0,INDEX(RawDataRefData,$E49,0)),""),1),"")</f>
        <v/>
      </c>
      <c r="AL49" s="101" t="str">
        <f t="array" ref="AL49">IF($AI49,QUARTILE(IF(G2SelectionMask="x",IF(INDEX(RawDataRefData,$E49,0)&gt;0,INDEX(RawDataRefData,$E49,0)),""),3),"")</f>
        <v/>
      </c>
      <c r="AM49" s="101" t="str">
        <f t="array" ref="AM49">IF($AI49,MIN(IF(G2SelectionMask="x",IF(INDEX(RawDataRefData,$E49,0)&gt;0,INDEX(RawDataRefData,$E49,0)),"")),"")</f>
        <v/>
      </c>
      <c r="AN49" s="101" t="str">
        <f t="array" ref="AN49">IF($AI49,MAX(IF(G2SelectionMask="x",IF(INDEX(RawDataRefData,$E49,0)&gt;0,INDEX(RawDataRefData,$E49,0)),"")),"")</f>
        <v/>
      </c>
      <c r="AO49" s="101" t="str">
        <f t="shared" si="10"/>
        <v/>
      </c>
      <c r="AP49" s="101" t="str">
        <f t="array" ref="AP49">IF($AI49,STDEVA(IF(G2SelectionMask="x",IF(INDEX(RawDataRefData,$E49,0)&gt;0,INDEX(RawDataRefData,$E49,0)),"")),"")</f>
        <v/>
      </c>
      <c r="AQ49" s="100" t="b">
        <f t="shared" si="11"/>
        <v>0</v>
      </c>
      <c r="AR49" s="100" t="str">
        <f t="array" ref="AR49">IF($AQ49,MEDIAN(IF(G3SelectionMask="x",IF(INDEX(RawDataRefData,$E49,0)&gt;0,INDEX(RawDataRefData,$E49,0)),"")),"")</f>
        <v/>
      </c>
      <c r="AS49" s="100" t="str">
        <f t="array" ref="AS49">IF($AQ49,QUARTILE(IF(G3SelectionMask="x",IF(INDEX(RawDataRefData,$E49,0)&gt;0,INDEX(RawDataRefData,$E49,0)),""),1),"")</f>
        <v/>
      </c>
      <c r="AT49" s="100" t="str">
        <f t="array" ref="AT49">IF($AQ49,QUARTILE(IF(G3SelectionMask="x",IF(INDEX(RawDataRefData,$E49,0)&gt;0,INDEX(RawDataRefData,$E49,0)),""),3),"")</f>
        <v/>
      </c>
      <c r="AU49" s="100" t="str">
        <f t="array" ref="AU49">IF($AQ49,MIN(IF(G3SelectionMask="x",IF(INDEX(RawDataRefData,$E49,0)&gt;0,INDEX(RawDataRefData,$E49,0)),"")),"")</f>
        <v/>
      </c>
      <c r="AV49" s="100" t="str">
        <f t="array" ref="AV49">IF($AQ49,MAX(IF(G3SelectionMask="x",IF(INDEX(RawDataRefData,$E49,0)&gt;0,INDEX(RawDataRefData,$E49,0)),"")),"")</f>
        <v/>
      </c>
      <c r="AW49" s="100" t="str">
        <f t="shared" si="12"/>
        <v/>
      </c>
      <c r="AX49" s="100" t="str">
        <f t="array" ref="AX49">IF($AQ49,STDEVA(IF(G3SelectionMask="x",IF(INDEX(RawDataRefData,$E49,0)&gt;0,INDEX(RawDataRefData,$E49,0)),"")),"")</f>
        <v/>
      </c>
      <c r="AY49" s="101" t="b">
        <f t="shared" si="13"/>
        <v>0</v>
      </c>
      <c r="AZ49" s="101" t="str">
        <f t="array" ref="AZ49">IF($AY49,MEDIAN(IF(G4SelectionMask="x",IF(INDEX(RawDataRefData,$E49,0)&gt;0,INDEX(RawDataRefData,$E49,0)),"")),"")</f>
        <v/>
      </c>
      <c r="BA49" s="101" t="str">
        <f t="array" ref="BA49">IF($AY49,QUARTILE(IF(G4SelectionMask="x",IF(INDEX(RawDataRefData,$E49,0)&gt;0,INDEX(RawDataRefData,$E49,0)),""),1),"")</f>
        <v/>
      </c>
      <c r="BB49" s="101" t="str">
        <f t="array" ref="BB49">IF($AY49,QUARTILE(IF(G4SelectionMask="x",IF(INDEX(RawDataRefData,$E49,0)&gt;0,INDEX(RawDataRefData,$E49,0)),""),3),"")</f>
        <v/>
      </c>
      <c r="BC49" s="101" t="str">
        <f t="array" ref="BC49">IF($AY49,MIN(IF(G4SelectionMask="x",IF(INDEX(RawDataRefData,$E49,0)&gt;0,INDEX(RawDataRefData,$E49,0)),"")),"")</f>
        <v/>
      </c>
      <c r="BD49" s="101" t="str">
        <f t="array" ref="BD49">IF($AY49,MAX(IF(G4SelectionMask="x",IF(INDEX(RawDataRefData,$E49,0)&gt;0,INDEX(RawDataRefData,$E49,0)),"")),"")</f>
        <v/>
      </c>
      <c r="BE49" s="101" t="str">
        <f t="shared" si="14"/>
        <v/>
      </c>
      <c r="BF49" s="101" t="str">
        <f t="array" ref="BF49">IF($AY49,STDEVA(IF(G4SelectionMask="x",IF(INDEX(RawDataRefData,$E49,0)&gt;0,INDEX(RawDataRefData,$E49,0)),"")),"")</f>
        <v/>
      </c>
      <c r="BG49" s="100" t="b">
        <f t="shared" si="15"/>
        <v>0</v>
      </c>
      <c r="BH49" s="100" t="str">
        <f t="array" ref="BH49">IF($BG49,MEDIAN(IF(G5SelectionMask="x",IF(INDEX(RawDataRefData,$E49,0)&gt;0,INDEX(RawDataRefData,$E49,0)),"")),"")</f>
        <v/>
      </c>
      <c r="BI49" s="100" t="str">
        <f t="array" ref="BI49">IF($BG49,QUARTILE(IF(G5SelectionMask="x",IF(INDEX(RawDataRefData,$E49,0)&gt;0,INDEX(RawDataRefData,$E49,0)),""),1),"")</f>
        <v/>
      </c>
      <c r="BJ49" s="100" t="str">
        <f t="array" ref="BJ49">IF($BG49,QUARTILE(IF(G5SelectionMask="x",IF(INDEX(RawDataRefData,$E49,0)&gt;0,INDEX(RawDataRefData,$E49,0)),""),3),"")</f>
        <v/>
      </c>
      <c r="BK49" s="100" t="str">
        <f t="array" ref="BK49">IF($BG49,MIN(IF(G5SelectionMask="x",IF(INDEX(RawDataRefData,$E49,0)&gt;0,INDEX(RawDataRefData,$E49,0)),"")),"")</f>
        <v/>
      </c>
      <c r="BL49" s="100" t="str">
        <f t="array" ref="BL49">IF($BG49,MAX(IF(G5SelectionMask="x",IF(INDEX(RawDataRefData,$E49,0)&gt;0,INDEX(RawDataRefData,$E49,0)),"")),"")</f>
        <v/>
      </c>
      <c r="BM49" s="100" t="str">
        <f t="shared" si="16"/>
        <v/>
      </c>
      <c r="BN49" s="103" t="str">
        <f t="array" ref="BN49">IF($BG49,STDEVA(IF(G5SelectionMask="x",IF(INDEX(RawDataRefData,$E49,0)&gt;0,INDEX(RawDataRefData,$E49,0)),"")),"")</f>
        <v/>
      </c>
      <c r="BO49" s="104"/>
      <c r="BP49" s="105"/>
      <c r="BQ49" s="105"/>
      <c r="BR49" s="105"/>
      <c r="BS49" s="105"/>
      <c r="BT49" s="105"/>
      <c r="BU49" s="105"/>
      <c r="BV49" s="105"/>
      <c r="BW49" s="105"/>
      <c r="BX49" s="105"/>
      <c r="BY49" s="105"/>
      <c r="BZ49" s="105"/>
      <c r="CA49" s="105"/>
      <c r="CB49" s="105"/>
      <c r="CC49" s="105"/>
      <c r="CD49" s="105"/>
    </row>
    <row r="50" spans="1:82" hidden="1" x14ac:dyDescent="0.2">
      <c r="A50" s="33" t="e">
        <f t="shared" ca="1" si="30"/>
        <v>#NAME?</v>
      </c>
      <c r="B50" s="206"/>
      <c r="C50" s="200"/>
      <c r="D50" s="197"/>
      <c r="E50" s="72">
        <f t="shared" si="6"/>
        <v>41</v>
      </c>
      <c r="F50" s="9" t="s">
        <v>595</v>
      </c>
      <c r="K50" s="100" t="str">
        <f t="shared" si="18"/>
        <v/>
      </c>
      <c r="L50" s="100"/>
      <c r="M50" s="100"/>
      <c r="N50" s="100"/>
      <c r="O50" s="100"/>
      <c r="P50" s="101" t="str">
        <f t="shared" si="19"/>
        <v/>
      </c>
      <c r="Q50" s="102" t="str">
        <f t="shared" si="20"/>
        <v/>
      </c>
      <c r="R50" s="102" t="str">
        <f t="shared" si="21"/>
        <v/>
      </c>
      <c r="S50" s="102" t="str">
        <f t="shared" si="22"/>
        <v/>
      </c>
      <c r="T50" s="102" t="str">
        <f t="shared" si="23"/>
        <v/>
      </c>
      <c r="U50" s="102" t="str">
        <f t="shared" si="24"/>
        <v/>
      </c>
      <c r="V50" s="102" t="str">
        <f t="shared" si="25"/>
        <v/>
      </c>
      <c r="W50" s="102" t="str">
        <f t="shared" si="26"/>
        <v/>
      </c>
      <c r="X50" s="102" t="str">
        <f t="shared" si="27"/>
        <v/>
      </c>
      <c r="Y50" s="102" t="str">
        <f t="shared" si="28"/>
        <v/>
      </c>
      <c r="Z50" s="102" t="str">
        <f t="shared" si="29"/>
        <v/>
      </c>
      <c r="AA50" s="100" t="b">
        <f t="shared" si="7"/>
        <v>0</v>
      </c>
      <c r="AB50" s="100" t="str">
        <f t="array" ref="AB50">IF($AA50,MEDIAN(IF(G1SelectionMask="x",IF(INDEX(RawDataRefData,$E50,0)&gt;0,INDEX(RawDataRefData,$E50,0)),"")),"")</f>
        <v/>
      </c>
      <c r="AC50" s="100" t="str">
        <f t="array" ref="AC50">IF($AA50,QUARTILE(IF(G1SelectionMask="x",IF(INDEX(RawDataRefData,$E50,0)&gt;0,INDEX(RawDataRefData,$E50,0)),""),1),"")</f>
        <v/>
      </c>
      <c r="AD50" s="100" t="str">
        <f t="array" ref="AD50">IF($AA50,QUARTILE(IF(G1SelectionMask="x",IF(INDEX(RawDataRefData,$E50,0)&gt;0,INDEX(RawDataRefData,$E50,0)),""),3),"")</f>
        <v/>
      </c>
      <c r="AE50" s="100" t="str">
        <f t="array" ref="AE50">IF($AA50,MIN(IF(G1SelectionMask="x",IF(INDEX(RawDataRefData,$E50,0)&gt;0,INDEX(RawDataRefData,$E50,0)),"")),"")</f>
        <v/>
      </c>
      <c r="AF50" s="100" t="str">
        <f t="array" ref="AF50">IF($AA50,MAX(IF(G1SelectionMask="x",IF(INDEX(RawDataRefData,$E50,0)&gt;0,INDEX(RawDataRefData,$E50,0)),"")),"")</f>
        <v/>
      </c>
      <c r="AG50" s="100" t="str">
        <f t="shared" si="8"/>
        <v/>
      </c>
      <c r="AH50" s="100" t="str">
        <f t="array" ref="AH50">IF($AA50,STDEVA(IF(G1SelectionMask="x",IF(INDEX(RawDataRefData,$E50,0)&gt;0,INDEX(RawDataRefData,$E50,0)),"")),"")</f>
        <v/>
      </c>
      <c r="AI50" s="101" t="b">
        <f t="shared" si="9"/>
        <v>0</v>
      </c>
      <c r="AJ50" s="101" t="str">
        <f t="array" ref="AJ50">IF($AI50,MEDIAN(IF(G2SelectionMask="x",IF(INDEX(RawDataRefData,$E50,0)&gt;0,INDEX(RawDataRefData,$E50,0)),"")),"")</f>
        <v/>
      </c>
      <c r="AK50" s="101" t="str">
        <f t="array" ref="AK50">IF($AI50,QUARTILE(IF(G2SelectionMask="x",IF(INDEX(RawDataRefData,$E50,0)&gt;0,INDEX(RawDataRefData,$E50,0)),""),1),"")</f>
        <v/>
      </c>
      <c r="AL50" s="101" t="str">
        <f t="array" ref="AL50">IF($AI50,QUARTILE(IF(G2SelectionMask="x",IF(INDEX(RawDataRefData,$E50,0)&gt;0,INDEX(RawDataRefData,$E50,0)),""),3),"")</f>
        <v/>
      </c>
      <c r="AM50" s="101" t="str">
        <f t="array" ref="AM50">IF($AI50,MIN(IF(G2SelectionMask="x",IF(INDEX(RawDataRefData,$E50,0)&gt;0,INDEX(RawDataRefData,$E50,0)),"")),"")</f>
        <v/>
      </c>
      <c r="AN50" s="101" t="str">
        <f t="array" ref="AN50">IF($AI50,MAX(IF(G2SelectionMask="x",IF(INDEX(RawDataRefData,$E50,0)&gt;0,INDEX(RawDataRefData,$E50,0)),"")),"")</f>
        <v/>
      </c>
      <c r="AO50" s="101" t="str">
        <f t="shared" si="10"/>
        <v/>
      </c>
      <c r="AP50" s="101" t="str">
        <f t="array" ref="AP50">IF($AI50,STDEVA(IF(G2SelectionMask="x",IF(INDEX(RawDataRefData,$E50,0)&gt;0,INDEX(RawDataRefData,$E50,0)),"")),"")</f>
        <v/>
      </c>
      <c r="AQ50" s="100" t="b">
        <f t="shared" si="11"/>
        <v>0</v>
      </c>
      <c r="AR50" s="100" t="str">
        <f t="array" ref="AR50">IF($AQ50,MEDIAN(IF(G3SelectionMask="x",IF(INDEX(RawDataRefData,$E50,0)&gt;0,INDEX(RawDataRefData,$E50,0)),"")),"")</f>
        <v/>
      </c>
      <c r="AS50" s="100" t="str">
        <f t="array" ref="AS50">IF($AQ50,QUARTILE(IF(G3SelectionMask="x",IF(INDEX(RawDataRefData,$E50,0)&gt;0,INDEX(RawDataRefData,$E50,0)),""),1),"")</f>
        <v/>
      </c>
      <c r="AT50" s="100" t="str">
        <f t="array" ref="AT50">IF($AQ50,QUARTILE(IF(G3SelectionMask="x",IF(INDEX(RawDataRefData,$E50,0)&gt;0,INDEX(RawDataRefData,$E50,0)),""),3),"")</f>
        <v/>
      </c>
      <c r="AU50" s="100" t="str">
        <f t="array" ref="AU50">IF($AQ50,MIN(IF(G3SelectionMask="x",IF(INDEX(RawDataRefData,$E50,0)&gt;0,INDEX(RawDataRefData,$E50,0)),"")),"")</f>
        <v/>
      </c>
      <c r="AV50" s="100" t="str">
        <f t="array" ref="AV50">IF($AQ50,MAX(IF(G3SelectionMask="x",IF(INDEX(RawDataRefData,$E50,0)&gt;0,INDEX(RawDataRefData,$E50,0)),"")),"")</f>
        <v/>
      </c>
      <c r="AW50" s="100" t="str">
        <f t="shared" si="12"/>
        <v/>
      </c>
      <c r="AX50" s="100" t="str">
        <f t="array" ref="AX50">IF($AQ50,STDEVA(IF(G3SelectionMask="x",IF(INDEX(RawDataRefData,$E50,0)&gt;0,INDEX(RawDataRefData,$E50,0)),"")),"")</f>
        <v/>
      </c>
      <c r="AY50" s="101" t="b">
        <f t="shared" si="13"/>
        <v>0</v>
      </c>
      <c r="AZ50" s="101" t="str">
        <f t="array" ref="AZ50">IF($AY50,MEDIAN(IF(G4SelectionMask="x",IF(INDEX(RawDataRefData,$E50,0)&gt;0,INDEX(RawDataRefData,$E50,0)),"")),"")</f>
        <v/>
      </c>
      <c r="BA50" s="101" t="str">
        <f t="array" ref="BA50">IF($AY50,QUARTILE(IF(G4SelectionMask="x",IF(INDEX(RawDataRefData,$E50,0)&gt;0,INDEX(RawDataRefData,$E50,0)),""),1),"")</f>
        <v/>
      </c>
      <c r="BB50" s="101" t="str">
        <f t="array" ref="BB50">IF($AY50,QUARTILE(IF(G4SelectionMask="x",IF(INDEX(RawDataRefData,$E50,0)&gt;0,INDEX(RawDataRefData,$E50,0)),""),3),"")</f>
        <v/>
      </c>
      <c r="BC50" s="101" t="str">
        <f t="array" ref="BC50">IF($AY50,MIN(IF(G4SelectionMask="x",IF(INDEX(RawDataRefData,$E50,0)&gt;0,INDEX(RawDataRefData,$E50,0)),"")),"")</f>
        <v/>
      </c>
      <c r="BD50" s="101" t="str">
        <f t="array" ref="BD50">IF($AY50,MAX(IF(G4SelectionMask="x",IF(INDEX(RawDataRefData,$E50,0)&gt;0,INDEX(RawDataRefData,$E50,0)),"")),"")</f>
        <v/>
      </c>
      <c r="BE50" s="101" t="str">
        <f t="shared" si="14"/>
        <v/>
      </c>
      <c r="BF50" s="101" t="str">
        <f t="array" ref="BF50">IF($AY50,STDEVA(IF(G4SelectionMask="x",IF(INDEX(RawDataRefData,$E50,0)&gt;0,INDEX(RawDataRefData,$E50,0)),"")),"")</f>
        <v/>
      </c>
      <c r="BG50" s="100" t="b">
        <f t="shared" si="15"/>
        <v>0</v>
      </c>
      <c r="BH50" s="100" t="str">
        <f t="array" ref="BH50">IF($BG50,MEDIAN(IF(G5SelectionMask="x",IF(INDEX(RawDataRefData,$E50,0)&gt;0,INDEX(RawDataRefData,$E50,0)),"")),"")</f>
        <v/>
      </c>
      <c r="BI50" s="100" t="str">
        <f t="array" ref="BI50">IF($BG50,QUARTILE(IF(G5SelectionMask="x",IF(INDEX(RawDataRefData,$E50,0)&gt;0,INDEX(RawDataRefData,$E50,0)),""),1),"")</f>
        <v/>
      </c>
      <c r="BJ50" s="100" t="str">
        <f t="array" ref="BJ50">IF($BG50,QUARTILE(IF(G5SelectionMask="x",IF(INDEX(RawDataRefData,$E50,0)&gt;0,INDEX(RawDataRefData,$E50,0)),""),3),"")</f>
        <v/>
      </c>
      <c r="BK50" s="100" t="str">
        <f t="array" ref="BK50">IF($BG50,MIN(IF(G5SelectionMask="x",IF(INDEX(RawDataRefData,$E50,0)&gt;0,INDEX(RawDataRefData,$E50,0)),"")),"")</f>
        <v/>
      </c>
      <c r="BL50" s="100" t="str">
        <f t="array" ref="BL50">IF($BG50,MAX(IF(G5SelectionMask="x",IF(INDEX(RawDataRefData,$E50,0)&gt;0,INDEX(RawDataRefData,$E50,0)),"")),"")</f>
        <v/>
      </c>
      <c r="BM50" s="100" t="str">
        <f t="shared" si="16"/>
        <v/>
      </c>
      <c r="BN50" s="103" t="str">
        <f t="array" ref="BN50">IF($BG50,STDEVA(IF(G5SelectionMask="x",IF(INDEX(RawDataRefData,$E50,0)&gt;0,INDEX(RawDataRefData,$E50,0)),"")),"")</f>
        <v/>
      </c>
      <c r="BO50" s="104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</row>
    <row r="51" spans="1:82" hidden="1" x14ac:dyDescent="0.2">
      <c r="A51" s="33" t="e">
        <f t="shared" ca="1" si="30"/>
        <v>#NAME?</v>
      </c>
      <c r="B51" s="206"/>
      <c r="C51" s="200"/>
      <c r="D51" s="197"/>
      <c r="E51" s="72">
        <f t="shared" si="6"/>
        <v>42</v>
      </c>
      <c r="F51" s="9" t="s">
        <v>597</v>
      </c>
      <c r="K51" s="100" t="str">
        <f t="shared" si="18"/>
        <v/>
      </c>
      <c r="L51" s="100"/>
      <c r="M51" s="100"/>
      <c r="N51" s="100"/>
      <c r="O51" s="100"/>
      <c r="P51" s="101" t="str">
        <f t="shared" si="19"/>
        <v/>
      </c>
      <c r="Q51" s="102" t="str">
        <f t="shared" si="20"/>
        <v/>
      </c>
      <c r="R51" s="102" t="str">
        <f t="shared" si="21"/>
        <v/>
      </c>
      <c r="S51" s="102" t="str">
        <f t="shared" si="22"/>
        <v/>
      </c>
      <c r="T51" s="102" t="str">
        <f t="shared" si="23"/>
        <v/>
      </c>
      <c r="U51" s="102" t="str">
        <f t="shared" si="24"/>
        <v/>
      </c>
      <c r="V51" s="102" t="str">
        <f t="shared" si="25"/>
        <v/>
      </c>
      <c r="W51" s="102" t="str">
        <f t="shared" si="26"/>
        <v/>
      </c>
      <c r="X51" s="102" t="str">
        <f t="shared" si="27"/>
        <v/>
      </c>
      <c r="Y51" s="102" t="str">
        <f t="shared" si="28"/>
        <v/>
      </c>
      <c r="Z51" s="102" t="str">
        <f t="shared" si="29"/>
        <v/>
      </c>
      <c r="AA51" s="100" t="b">
        <f t="shared" si="7"/>
        <v>0</v>
      </c>
      <c r="AB51" s="100" t="str">
        <f t="array" ref="AB51">IF($AA51,MEDIAN(IF(G1SelectionMask="x",IF(INDEX(RawDataRefData,$E51,0)&gt;0,INDEX(RawDataRefData,$E51,0)),"")),"")</f>
        <v/>
      </c>
      <c r="AC51" s="100" t="str">
        <f t="array" ref="AC51">IF($AA51,QUARTILE(IF(G1SelectionMask="x",IF(INDEX(RawDataRefData,$E51,0)&gt;0,INDEX(RawDataRefData,$E51,0)),""),1),"")</f>
        <v/>
      </c>
      <c r="AD51" s="100" t="str">
        <f t="array" ref="AD51">IF($AA51,QUARTILE(IF(G1SelectionMask="x",IF(INDEX(RawDataRefData,$E51,0)&gt;0,INDEX(RawDataRefData,$E51,0)),""),3),"")</f>
        <v/>
      </c>
      <c r="AE51" s="100" t="str">
        <f t="array" ref="AE51">IF($AA51,MIN(IF(G1SelectionMask="x",IF(INDEX(RawDataRefData,$E51,0)&gt;0,INDEX(RawDataRefData,$E51,0)),"")),"")</f>
        <v/>
      </c>
      <c r="AF51" s="100" t="str">
        <f t="array" ref="AF51">IF($AA51,MAX(IF(G1SelectionMask="x",IF(INDEX(RawDataRefData,$E51,0)&gt;0,INDEX(RawDataRefData,$E51,0)),"")),"")</f>
        <v/>
      </c>
      <c r="AG51" s="100" t="str">
        <f t="shared" si="8"/>
        <v/>
      </c>
      <c r="AH51" s="100" t="str">
        <f t="array" ref="AH51">IF($AA51,STDEVA(IF(G1SelectionMask="x",IF(INDEX(RawDataRefData,$E51,0)&gt;0,INDEX(RawDataRefData,$E51,0)),"")),"")</f>
        <v/>
      </c>
      <c r="AI51" s="101" t="b">
        <f t="shared" si="9"/>
        <v>0</v>
      </c>
      <c r="AJ51" s="101" t="str">
        <f t="array" ref="AJ51">IF($AI51,MEDIAN(IF(G2SelectionMask="x",IF(INDEX(RawDataRefData,$E51,0)&gt;0,INDEX(RawDataRefData,$E51,0)),"")),"")</f>
        <v/>
      </c>
      <c r="AK51" s="101" t="str">
        <f t="array" ref="AK51">IF($AI51,QUARTILE(IF(G2SelectionMask="x",IF(INDEX(RawDataRefData,$E51,0)&gt;0,INDEX(RawDataRefData,$E51,0)),""),1),"")</f>
        <v/>
      </c>
      <c r="AL51" s="101" t="str">
        <f t="array" ref="AL51">IF($AI51,QUARTILE(IF(G2SelectionMask="x",IF(INDEX(RawDataRefData,$E51,0)&gt;0,INDEX(RawDataRefData,$E51,0)),""),3),"")</f>
        <v/>
      </c>
      <c r="AM51" s="101" t="str">
        <f t="array" ref="AM51">IF($AI51,MIN(IF(G2SelectionMask="x",IF(INDEX(RawDataRefData,$E51,0)&gt;0,INDEX(RawDataRefData,$E51,0)),"")),"")</f>
        <v/>
      </c>
      <c r="AN51" s="101" t="str">
        <f t="array" ref="AN51">IF($AI51,MAX(IF(G2SelectionMask="x",IF(INDEX(RawDataRefData,$E51,0)&gt;0,INDEX(RawDataRefData,$E51,0)),"")),"")</f>
        <v/>
      </c>
      <c r="AO51" s="101" t="str">
        <f t="shared" si="10"/>
        <v/>
      </c>
      <c r="AP51" s="101" t="str">
        <f t="array" ref="AP51">IF($AI51,STDEVA(IF(G2SelectionMask="x",IF(INDEX(RawDataRefData,$E51,0)&gt;0,INDEX(RawDataRefData,$E51,0)),"")),"")</f>
        <v/>
      </c>
      <c r="AQ51" s="100" t="b">
        <f t="shared" si="11"/>
        <v>0</v>
      </c>
      <c r="AR51" s="100" t="str">
        <f t="array" ref="AR51">IF($AQ51,MEDIAN(IF(G3SelectionMask="x",IF(INDEX(RawDataRefData,$E51,0)&gt;0,INDEX(RawDataRefData,$E51,0)),"")),"")</f>
        <v/>
      </c>
      <c r="AS51" s="100" t="str">
        <f t="array" ref="AS51">IF($AQ51,QUARTILE(IF(G3SelectionMask="x",IF(INDEX(RawDataRefData,$E51,0)&gt;0,INDEX(RawDataRefData,$E51,0)),""),1),"")</f>
        <v/>
      </c>
      <c r="AT51" s="100" t="str">
        <f t="array" ref="AT51">IF($AQ51,QUARTILE(IF(G3SelectionMask="x",IF(INDEX(RawDataRefData,$E51,0)&gt;0,INDEX(RawDataRefData,$E51,0)),""),3),"")</f>
        <v/>
      </c>
      <c r="AU51" s="100" t="str">
        <f t="array" ref="AU51">IF($AQ51,MIN(IF(G3SelectionMask="x",IF(INDEX(RawDataRefData,$E51,0)&gt;0,INDEX(RawDataRefData,$E51,0)),"")),"")</f>
        <v/>
      </c>
      <c r="AV51" s="100" t="str">
        <f t="array" ref="AV51">IF($AQ51,MAX(IF(G3SelectionMask="x",IF(INDEX(RawDataRefData,$E51,0)&gt;0,INDEX(RawDataRefData,$E51,0)),"")),"")</f>
        <v/>
      </c>
      <c r="AW51" s="100" t="str">
        <f t="shared" si="12"/>
        <v/>
      </c>
      <c r="AX51" s="100" t="str">
        <f t="array" ref="AX51">IF($AQ51,STDEVA(IF(G3SelectionMask="x",IF(INDEX(RawDataRefData,$E51,0)&gt;0,INDEX(RawDataRefData,$E51,0)),"")),"")</f>
        <v/>
      </c>
      <c r="AY51" s="101" t="b">
        <f t="shared" si="13"/>
        <v>0</v>
      </c>
      <c r="AZ51" s="101" t="str">
        <f t="array" ref="AZ51">IF($AY51,MEDIAN(IF(G4SelectionMask="x",IF(INDEX(RawDataRefData,$E51,0)&gt;0,INDEX(RawDataRefData,$E51,0)),"")),"")</f>
        <v/>
      </c>
      <c r="BA51" s="101" t="str">
        <f t="array" ref="BA51">IF($AY51,QUARTILE(IF(G4SelectionMask="x",IF(INDEX(RawDataRefData,$E51,0)&gt;0,INDEX(RawDataRefData,$E51,0)),""),1),"")</f>
        <v/>
      </c>
      <c r="BB51" s="101" t="str">
        <f t="array" ref="BB51">IF($AY51,QUARTILE(IF(G4SelectionMask="x",IF(INDEX(RawDataRefData,$E51,0)&gt;0,INDEX(RawDataRefData,$E51,0)),""),3),"")</f>
        <v/>
      </c>
      <c r="BC51" s="101" t="str">
        <f t="array" ref="BC51">IF($AY51,MIN(IF(G4SelectionMask="x",IF(INDEX(RawDataRefData,$E51,0)&gt;0,INDEX(RawDataRefData,$E51,0)),"")),"")</f>
        <v/>
      </c>
      <c r="BD51" s="101" t="str">
        <f t="array" ref="BD51">IF($AY51,MAX(IF(G4SelectionMask="x",IF(INDEX(RawDataRefData,$E51,0)&gt;0,INDEX(RawDataRefData,$E51,0)),"")),"")</f>
        <v/>
      </c>
      <c r="BE51" s="101" t="str">
        <f t="shared" si="14"/>
        <v/>
      </c>
      <c r="BF51" s="101" t="str">
        <f t="array" ref="BF51">IF($AY51,STDEVA(IF(G4SelectionMask="x",IF(INDEX(RawDataRefData,$E51,0)&gt;0,INDEX(RawDataRefData,$E51,0)),"")),"")</f>
        <v/>
      </c>
      <c r="BG51" s="100" t="b">
        <f t="shared" si="15"/>
        <v>0</v>
      </c>
      <c r="BH51" s="100" t="str">
        <f t="array" ref="BH51">IF($BG51,MEDIAN(IF(G5SelectionMask="x",IF(INDEX(RawDataRefData,$E51,0)&gt;0,INDEX(RawDataRefData,$E51,0)),"")),"")</f>
        <v/>
      </c>
      <c r="BI51" s="100" t="str">
        <f t="array" ref="BI51">IF($BG51,QUARTILE(IF(G5SelectionMask="x",IF(INDEX(RawDataRefData,$E51,0)&gt;0,INDEX(RawDataRefData,$E51,0)),""),1),"")</f>
        <v/>
      </c>
      <c r="BJ51" s="100" t="str">
        <f t="array" ref="BJ51">IF($BG51,QUARTILE(IF(G5SelectionMask="x",IF(INDEX(RawDataRefData,$E51,0)&gt;0,INDEX(RawDataRefData,$E51,0)),""),3),"")</f>
        <v/>
      </c>
      <c r="BK51" s="100" t="str">
        <f t="array" ref="BK51">IF($BG51,MIN(IF(G5SelectionMask="x",IF(INDEX(RawDataRefData,$E51,0)&gt;0,INDEX(RawDataRefData,$E51,0)),"")),"")</f>
        <v/>
      </c>
      <c r="BL51" s="100" t="str">
        <f t="array" ref="BL51">IF($BG51,MAX(IF(G5SelectionMask="x",IF(INDEX(RawDataRefData,$E51,0)&gt;0,INDEX(RawDataRefData,$E51,0)),"")),"")</f>
        <v/>
      </c>
      <c r="BM51" s="100" t="str">
        <f t="shared" si="16"/>
        <v/>
      </c>
      <c r="BN51" s="103" t="str">
        <f t="array" ref="BN51">IF($BG51,STDEVA(IF(G5SelectionMask="x",IF(INDEX(RawDataRefData,$E51,0)&gt;0,INDEX(RawDataRefData,$E51,0)),"")),"")</f>
        <v/>
      </c>
      <c r="BO51" s="104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</row>
    <row r="52" spans="1:82" hidden="1" x14ac:dyDescent="0.2">
      <c r="A52" s="33" t="e">
        <f t="shared" ca="1" si="30"/>
        <v>#NAME?</v>
      </c>
      <c r="B52" s="206"/>
      <c r="C52" s="200"/>
      <c r="D52" s="197"/>
      <c r="E52" s="72">
        <f t="shared" si="6"/>
        <v>43</v>
      </c>
      <c r="F52" s="9" t="s">
        <v>598</v>
      </c>
      <c r="K52" s="100" t="str">
        <f t="shared" si="18"/>
        <v/>
      </c>
      <c r="L52" s="100"/>
      <c r="M52" s="100"/>
      <c r="N52" s="100"/>
      <c r="O52" s="100"/>
      <c r="P52" s="101" t="str">
        <f t="shared" si="19"/>
        <v/>
      </c>
      <c r="Q52" s="102" t="str">
        <f t="shared" si="20"/>
        <v/>
      </c>
      <c r="R52" s="102" t="str">
        <f t="shared" si="21"/>
        <v/>
      </c>
      <c r="S52" s="102" t="str">
        <f t="shared" si="22"/>
        <v/>
      </c>
      <c r="T52" s="102" t="str">
        <f t="shared" si="23"/>
        <v/>
      </c>
      <c r="U52" s="102" t="str">
        <f t="shared" si="24"/>
        <v/>
      </c>
      <c r="V52" s="102" t="str">
        <f t="shared" si="25"/>
        <v/>
      </c>
      <c r="W52" s="102" t="str">
        <f t="shared" si="26"/>
        <v/>
      </c>
      <c r="X52" s="102" t="str">
        <f t="shared" si="27"/>
        <v/>
      </c>
      <c r="Y52" s="102" t="str">
        <f t="shared" si="28"/>
        <v/>
      </c>
      <c r="Z52" s="102" t="str">
        <f t="shared" si="29"/>
        <v/>
      </c>
      <c r="AA52" s="100" t="b">
        <f t="shared" si="7"/>
        <v>0</v>
      </c>
      <c r="AB52" s="100" t="str">
        <f t="array" ref="AB52">IF($AA52,MEDIAN(IF(G1SelectionMask="x",IF(INDEX(RawDataRefData,$E52,0)&gt;0,INDEX(RawDataRefData,$E52,0)),"")),"")</f>
        <v/>
      </c>
      <c r="AC52" s="100" t="str">
        <f t="array" ref="AC52">IF($AA52,QUARTILE(IF(G1SelectionMask="x",IF(INDEX(RawDataRefData,$E52,0)&gt;0,INDEX(RawDataRefData,$E52,0)),""),1),"")</f>
        <v/>
      </c>
      <c r="AD52" s="100" t="str">
        <f t="array" ref="AD52">IF($AA52,QUARTILE(IF(G1SelectionMask="x",IF(INDEX(RawDataRefData,$E52,0)&gt;0,INDEX(RawDataRefData,$E52,0)),""),3),"")</f>
        <v/>
      </c>
      <c r="AE52" s="100" t="str">
        <f t="array" ref="AE52">IF($AA52,MIN(IF(G1SelectionMask="x",IF(INDEX(RawDataRefData,$E52,0)&gt;0,INDEX(RawDataRefData,$E52,0)),"")),"")</f>
        <v/>
      </c>
      <c r="AF52" s="100" t="str">
        <f t="array" ref="AF52">IF($AA52,MAX(IF(G1SelectionMask="x",IF(INDEX(RawDataRefData,$E52,0)&gt;0,INDEX(RawDataRefData,$E52,0)),"")),"")</f>
        <v/>
      </c>
      <c r="AG52" s="100" t="str">
        <f t="shared" si="8"/>
        <v/>
      </c>
      <c r="AH52" s="100" t="str">
        <f t="array" ref="AH52">IF($AA52,STDEVA(IF(G1SelectionMask="x",IF(INDEX(RawDataRefData,$E52,0)&gt;0,INDEX(RawDataRefData,$E52,0)),"")),"")</f>
        <v/>
      </c>
      <c r="AI52" s="101" t="b">
        <f t="shared" si="9"/>
        <v>0</v>
      </c>
      <c r="AJ52" s="101" t="str">
        <f t="array" ref="AJ52">IF($AI52,MEDIAN(IF(G2SelectionMask="x",IF(INDEX(RawDataRefData,$E52,0)&gt;0,INDEX(RawDataRefData,$E52,0)),"")),"")</f>
        <v/>
      </c>
      <c r="AK52" s="101" t="str">
        <f t="array" ref="AK52">IF($AI52,QUARTILE(IF(G2SelectionMask="x",IF(INDEX(RawDataRefData,$E52,0)&gt;0,INDEX(RawDataRefData,$E52,0)),""),1),"")</f>
        <v/>
      </c>
      <c r="AL52" s="101" t="str">
        <f t="array" ref="AL52">IF($AI52,QUARTILE(IF(G2SelectionMask="x",IF(INDEX(RawDataRefData,$E52,0)&gt;0,INDEX(RawDataRefData,$E52,0)),""),3),"")</f>
        <v/>
      </c>
      <c r="AM52" s="101" t="str">
        <f t="array" ref="AM52">IF($AI52,MIN(IF(G2SelectionMask="x",IF(INDEX(RawDataRefData,$E52,0)&gt;0,INDEX(RawDataRefData,$E52,0)),"")),"")</f>
        <v/>
      </c>
      <c r="AN52" s="101" t="str">
        <f t="array" ref="AN52">IF($AI52,MAX(IF(G2SelectionMask="x",IF(INDEX(RawDataRefData,$E52,0)&gt;0,INDEX(RawDataRefData,$E52,0)),"")),"")</f>
        <v/>
      </c>
      <c r="AO52" s="101" t="str">
        <f t="shared" si="10"/>
        <v/>
      </c>
      <c r="AP52" s="101" t="str">
        <f t="array" ref="AP52">IF($AI52,STDEVA(IF(G2SelectionMask="x",IF(INDEX(RawDataRefData,$E52,0)&gt;0,INDEX(RawDataRefData,$E52,0)),"")),"")</f>
        <v/>
      </c>
      <c r="AQ52" s="100" t="b">
        <f t="shared" si="11"/>
        <v>0</v>
      </c>
      <c r="AR52" s="100" t="str">
        <f t="array" ref="AR52">IF($AQ52,MEDIAN(IF(G3SelectionMask="x",IF(INDEX(RawDataRefData,$E52,0)&gt;0,INDEX(RawDataRefData,$E52,0)),"")),"")</f>
        <v/>
      </c>
      <c r="AS52" s="100" t="str">
        <f t="array" ref="AS52">IF($AQ52,QUARTILE(IF(G3SelectionMask="x",IF(INDEX(RawDataRefData,$E52,0)&gt;0,INDEX(RawDataRefData,$E52,0)),""),1),"")</f>
        <v/>
      </c>
      <c r="AT52" s="100" t="str">
        <f t="array" ref="AT52">IF($AQ52,QUARTILE(IF(G3SelectionMask="x",IF(INDEX(RawDataRefData,$E52,0)&gt;0,INDEX(RawDataRefData,$E52,0)),""),3),"")</f>
        <v/>
      </c>
      <c r="AU52" s="100" t="str">
        <f t="array" ref="AU52">IF($AQ52,MIN(IF(G3SelectionMask="x",IF(INDEX(RawDataRefData,$E52,0)&gt;0,INDEX(RawDataRefData,$E52,0)),"")),"")</f>
        <v/>
      </c>
      <c r="AV52" s="100" t="str">
        <f t="array" ref="AV52">IF($AQ52,MAX(IF(G3SelectionMask="x",IF(INDEX(RawDataRefData,$E52,0)&gt;0,INDEX(RawDataRefData,$E52,0)),"")),"")</f>
        <v/>
      </c>
      <c r="AW52" s="100" t="str">
        <f t="shared" si="12"/>
        <v/>
      </c>
      <c r="AX52" s="100" t="str">
        <f t="array" ref="AX52">IF($AQ52,STDEVA(IF(G3SelectionMask="x",IF(INDEX(RawDataRefData,$E52,0)&gt;0,INDEX(RawDataRefData,$E52,0)),"")),"")</f>
        <v/>
      </c>
      <c r="AY52" s="101" t="b">
        <f t="shared" si="13"/>
        <v>0</v>
      </c>
      <c r="AZ52" s="101" t="str">
        <f t="array" ref="AZ52">IF($AY52,MEDIAN(IF(G4SelectionMask="x",IF(INDEX(RawDataRefData,$E52,0)&gt;0,INDEX(RawDataRefData,$E52,0)),"")),"")</f>
        <v/>
      </c>
      <c r="BA52" s="101" t="str">
        <f t="array" ref="BA52">IF($AY52,QUARTILE(IF(G4SelectionMask="x",IF(INDEX(RawDataRefData,$E52,0)&gt;0,INDEX(RawDataRefData,$E52,0)),""),1),"")</f>
        <v/>
      </c>
      <c r="BB52" s="101" t="str">
        <f t="array" ref="BB52">IF($AY52,QUARTILE(IF(G4SelectionMask="x",IF(INDEX(RawDataRefData,$E52,0)&gt;0,INDEX(RawDataRefData,$E52,0)),""),3),"")</f>
        <v/>
      </c>
      <c r="BC52" s="101" t="str">
        <f t="array" ref="BC52">IF($AY52,MIN(IF(G4SelectionMask="x",IF(INDEX(RawDataRefData,$E52,0)&gt;0,INDEX(RawDataRefData,$E52,0)),"")),"")</f>
        <v/>
      </c>
      <c r="BD52" s="101" t="str">
        <f t="array" ref="BD52">IF($AY52,MAX(IF(G4SelectionMask="x",IF(INDEX(RawDataRefData,$E52,0)&gt;0,INDEX(RawDataRefData,$E52,0)),"")),"")</f>
        <v/>
      </c>
      <c r="BE52" s="101" t="str">
        <f t="shared" si="14"/>
        <v/>
      </c>
      <c r="BF52" s="101" t="str">
        <f t="array" ref="BF52">IF($AY52,STDEVA(IF(G4SelectionMask="x",IF(INDEX(RawDataRefData,$E52,0)&gt;0,INDEX(RawDataRefData,$E52,0)),"")),"")</f>
        <v/>
      </c>
      <c r="BG52" s="100" t="b">
        <f t="shared" si="15"/>
        <v>0</v>
      </c>
      <c r="BH52" s="100" t="str">
        <f t="array" ref="BH52">IF($BG52,MEDIAN(IF(G5SelectionMask="x",IF(INDEX(RawDataRefData,$E52,0)&gt;0,INDEX(RawDataRefData,$E52,0)),"")),"")</f>
        <v/>
      </c>
      <c r="BI52" s="100" t="str">
        <f t="array" ref="BI52">IF($BG52,QUARTILE(IF(G5SelectionMask="x",IF(INDEX(RawDataRefData,$E52,0)&gt;0,INDEX(RawDataRefData,$E52,0)),""),1),"")</f>
        <v/>
      </c>
      <c r="BJ52" s="100" t="str">
        <f t="array" ref="BJ52">IF($BG52,QUARTILE(IF(G5SelectionMask="x",IF(INDEX(RawDataRefData,$E52,0)&gt;0,INDEX(RawDataRefData,$E52,0)),""),3),"")</f>
        <v/>
      </c>
      <c r="BK52" s="100" t="str">
        <f t="array" ref="BK52">IF($BG52,MIN(IF(G5SelectionMask="x",IF(INDEX(RawDataRefData,$E52,0)&gt;0,INDEX(RawDataRefData,$E52,0)),"")),"")</f>
        <v/>
      </c>
      <c r="BL52" s="100" t="str">
        <f t="array" ref="BL52">IF($BG52,MAX(IF(G5SelectionMask="x",IF(INDEX(RawDataRefData,$E52,0)&gt;0,INDEX(RawDataRefData,$E52,0)),"")),"")</f>
        <v/>
      </c>
      <c r="BM52" s="100" t="str">
        <f t="shared" si="16"/>
        <v/>
      </c>
      <c r="BN52" s="103" t="str">
        <f t="array" ref="BN52">IF($BG52,STDEVA(IF(G5SelectionMask="x",IF(INDEX(RawDataRefData,$E52,0)&gt;0,INDEX(RawDataRefData,$E52,0)),"")),"")</f>
        <v/>
      </c>
      <c r="BO52" s="104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</row>
    <row r="53" spans="1:82" hidden="1" x14ac:dyDescent="0.2">
      <c r="A53" s="33" t="e">
        <f t="shared" ca="1" si="30"/>
        <v>#NAME?</v>
      </c>
      <c r="B53" s="206"/>
      <c r="C53" s="200"/>
      <c r="D53" s="197"/>
      <c r="E53" s="72">
        <f t="shared" si="6"/>
        <v>44</v>
      </c>
      <c r="F53" s="9" t="s">
        <v>599</v>
      </c>
      <c r="K53" s="100" t="str">
        <f t="shared" si="18"/>
        <v/>
      </c>
      <c r="L53" s="100"/>
      <c r="M53" s="100"/>
      <c r="N53" s="100"/>
      <c r="O53" s="100"/>
      <c r="P53" s="101" t="str">
        <f t="shared" si="19"/>
        <v/>
      </c>
      <c r="Q53" s="102" t="str">
        <f t="shared" si="20"/>
        <v/>
      </c>
      <c r="R53" s="102" t="str">
        <f t="shared" si="21"/>
        <v/>
      </c>
      <c r="S53" s="102" t="str">
        <f t="shared" si="22"/>
        <v/>
      </c>
      <c r="T53" s="102" t="str">
        <f t="shared" si="23"/>
        <v/>
      </c>
      <c r="U53" s="102" t="str">
        <f t="shared" si="24"/>
        <v/>
      </c>
      <c r="V53" s="102" t="str">
        <f t="shared" si="25"/>
        <v/>
      </c>
      <c r="W53" s="102" t="str">
        <f t="shared" si="26"/>
        <v/>
      </c>
      <c r="X53" s="102" t="str">
        <f t="shared" si="27"/>
        <v/>
      </c>
      <c r="Y53" s="102" t="str">
        <f t="shared" si="28"/>
        <v/>
      </c>
      <c r="Z53" s="102" t="str">
        <f t="shared" si="29"/>
        <v/>
      </c>
      <c r="AA53" s="100" t="b">
        <f t="shared" si="7"/>
        <v>0</v>
      </c>
      <c r="AB53" s="100" t="str">
        <f t="array" ref="AB53">IF($AA53,MEDIAN(IF(G1SelectionMask="x",IF(INDEX(RawDataRefData,$E53,0)&gt;0,INDEX(RawDataRefData,$E53,0)),"")),"")</f>
        <v/>
      </c>
      <c r="AC53" s="100" t="str">
        <f t="array" ref="AC53">IF($AA53,QUARTILE(IF(G1SelectionMask="x",IF(INDEX(RawDataRefData,$E53,0)&gt;0,INDEX(RawDataRefData,$E53,0)),""),1),"")</f>
        <v/>
      </c>
      <c r="AD53" s="100" t="str">
        <f t="array" ref="AD53">IF($AA53,QUARTILE(IF(G1SelectionMask="x",IF(INDEX(RawDataRefData,$E53,0)&gt;0,INDEX(RawDataRefData,$E53,0)),""),3),"")</f>
        <v/>
      </c>
      <c r="AE53" s="100" t="str">
        <f t="array" ref="AE53">IF($AA53,MIN(IF(G1SelectionMask="x",IF(INDEX(RawDataRefData,$E53,0)&gt;0,INDEX(RawDataRefData,$E53,0)),"")),"")</f>
        <v/>
      </c>
      <c r="AF53" s="100" t="str">
        <f t="array" ref="AF53">IF($AA53,MAX(IF(G1SelectionMask="x",IF(INDEX(RawDataRefData,$E53,0)&gt;0,INDEX(RawDataRefData,$E53,0)),"")),"")</f>
        <v/>
      </c>
      <c r="AG53" s="100" t="str">
        <f t="shared" si="8"/>
        <v/>
      </c>
      <c r="AH53" s="100" t="str">
        <f t="array" ref="AH53">IF($AA53,STDEVA(IF(G1SelectionMask="x",IF(INDEX(RawDataRefData,$E53,0)&gt;0,INDEX(RawDataRefData,$E53,0)),"")),"")</f>
        <v/>
      </c>
      <c r="AI53" s="101" t="b">
        <f t="shared" si="9"/>
        <v>0</v>
      </c>
      <c r="AJ53" s="101" t="str">
        <f t="array" ref="AJ53">IF($AI53,MEDIAN(IF(G2SelectionMask="x",IF(INDEX(RawDataRefData,$E53,0)&gt;0,INDEX(RawDataRefData,$E53,0)),"")),"")</f>
        <v/>
      </c>
      <c r="AK53" s="101" t="str">
        <f t="array" ref="AK53">IF($AI53,QUARTILE(IF(G2SelectionMask="x",IF(INDEX(RawDataRefData,$E53,0)&gt;0,INDEX(RawDataRefData,$E53,0)),""),1),"")</f>
        <v/>
      </c>
      <c r="AL53" s="101" t="str">
        <f t="array" ref="AL53">IF($AI53,QUARTILE(IF(G2SelectionMask="x",IF(INDEX(RawDataRefData,$E53,0)&gt;0,INDEX(RawDataRefData,$E53,0)),""),3),"")</f>
        <v/>
      </c>
      <c r="AM53" s="101" t="str">
        <f t="array" ref="AM53">IF($AI53,MIN(IF(G2SelectionMask="x",IF(INDEX(RawDataRefData,$E53,0)&gt;0,INDEX(RawDataRefData,$E53,0)),"")),"")</f>
        <v/>
      </c>
      <c r="AN53" s="101" t="str">
        <f t="array" ref="AN53">IF($AI53,MAX(IF(G2SelectionMask="x",IF(INDEX(RawDataRefData,$E53,0)&gt;0,INDEX(RawDataRefData,$E53,0)),"")),"")</f>
        <v/>
      </c>
      <c r="AO53" s="101" t="str">
        <f t="shared" si="10"/>
        <v/>
      </c>
      <c r="AP53" s="101" t="str">
        <f t="array" ref="AP53">IF($AI53,STDEVA(IF(G2SelectionMask="x",IF(INDEX(RawDataRefData,$E53,0)&gt;0,INDEX(RawDataRefData,$E53,0)),"")),"")</f>
        <v/>
      </c>
      <c r="AQ53" s="100" t="b">
        <f t="shared" si="11"/>
        <v>0</v>
      </c>
      <c r="AR53" s="100" t="str">
        <f t="array" ref="AR53">IF($AQ53,MEDIAN(IF(G3SelectionMask="x",IF(INDEX(RawDataRefData,$E53,0)&gt;0,INDEX(RawDataRefData,$E53,0)),"")),"")</f>
        <v/>
      </c>
      <c r="AS53" s="100" t="str">
        <f t="array" ref="AS53">IF($AQ53,QUARTILE(IF(G3SelectionMask="x",IF(INDEX(RawDataRefData,$E53,0)&gt;0,INDEX(RawDataRefData,$E53,0)),""),1),"")</f>
        <v/>
      </c>
      <c r="AT53" s="100" t="str">
        <f t="array" ref="AT53">IF($AQ53,QUARTILE(IF(G3SelectionMask="x",IF(INDEX(RawDataRefData,$E53,0)&gt;0,INDEX(RawDataRefData,$E53,0)),""),3),"")</f>
        <v/>
      </c>
      <c r="AU53" s="100" t="str">
        <f t="array" ref="AU53">IF($AQ53,MIN(IF(G3SelectionMask="x",IF(INDEX(RawDataRefData,$E53,0)&gt;0,INDEX(RawDataRefData,$E53,0)),"")),"")</f>
        <v/>
      </c>
      <c r="AV53" s="100" t="str">
        <f t="array" ref="AV53">IF($AQ53,MAX(IF(G3SelectionMask="x",IF(INDEX(RawDataRefData,$E53,0)&gt;0,INDEX(RawDataRefData,$E53,0)),"")),"")</f>
        <v/>
      </c>
      <c r="AW53" s="100" t="str">
        <f t="shared" si="12"/>
        <v/>
      </c>
      <c r="AX53" s="100" t="str">
        <f t="array" ref="AX53">IF($AQ53,STDEVA(IF(G3SelectionMask="x",IF(INDEX(RawDataRefData,$E53,0)&gt;0,INDEX(RawDataRefData,$E53,0)),"")),"")</f>
        <v/>
      </c>
      <c r="AY53" s="101" t="b">
        <f t="shared" si="13"/>
        <v>0</v>
      </c>
      <c r="AZ53" s="101" t="str">
        <f t="array" ref="AZ53">IF($AY53,MEDIAN(IF(G4SelectionMask="x",IF(INDEX(RawDataRefData,$E53,0)&gt;0,INDEX(RawDataRefData,$E53,0)),"")),"")</f>
        <v/>
      </c>
      <c r="BA53" s="101" t="str">
        <f t="array" ref="BA53">IF($AY53,QUARTILE(IF(G4SelectionMask="x",IF(INDEX(RawDataRefData,$E53,0)&gt;0,INDEX(RawDataRefData,$E53,0)),""),1),"")</f>
        <v/>
      </c>
      <c r="BB53" s="101" t="str">
        <f t="array" ref="BB53">IF($AY53,QUARTILE(IF(G4SelectionMask="x",IF(INDEX(RawDataRefData,$E53,0)&gt;0,INDEX(RawDataRefData,$E53,0)),""),3),"")</f>
        <v/>
      </c>
      <c r="BC53" s="101" t="str">
        <f t="array" ref="BC53">IF($AY53,MIN(IF(G4SelectionMask="x",IF(INDEX(RawDataRefData,$E53,0)&gt;0,INDEX(RawDataRefData,$E53,0)),"")),"")</f>
        <v/>
      </c>
      <c r="BD53" s="101" t="str">
        <f t="array" ref="BD53">IF($AY53,MAX(IF(G4SelectionMask="x",IF(INDEX(RawDataRefData,$E53,0)&gt;0,INDEX(RawDataRefData,$E53,0)),"")),"")</f>
        <v/>
      </c>
      <c r="BE53" s="101" t="str">
        <f t="shared" si="14"/>
        <v/>
      </c>
      <c r="BF53" s="101" t="str">
        <f t="array" ref="BF53">IF($AY53,STDEVA(IF(G4SelectionMask="x",IF(INDEX(RawDataRefData,$E53,0)&gt;0,INDEX(RawDataRefData,$E53,0)),"")),"")</f>
        <v/>
      </c>
      <c r="BG53" s="100" t="b">
        <f t="shared" si="15"/>
        <v>0</v>
      </c>
      <c r="BH53" s="100" t="str">
        <f t="array" ref="BH53">IF($BG53,MEDIAN(IF(G5SelectionMask="x",IF(INDEX(RawDataRefData,$E53,0)&gt;0,INDEX(RawDataRefData,$E53,0)),"")),"")</f>
        <v/>
      </c>
      <c r="BI53" s="100" t="str">
        <f t="array" ref="BI53">IF($BG53,QUARTILE(IF(G5SelectionMask="x",IF(INDEX(RawDataRefData,$E53,0)&gt;0,INDEX(RawDataRefData,$E53,0)),""),1),"")</f>
        <v/>
      </c>
      <c r="BJ53" s="100" t="str">
        <f t="array" ref="BJ53">IF($BG53,QUARTILE(IF(G5SelectionMask="x",IF(INDEX(RawDataRefData,$E53,0)&gt;0,INDEX(RawDataRefData,$E53,0)),""),3),"")</f>
        <v/>
      </c>
      <c r="BK53" s="100" t="str">
        <f t="array" ref="BK53">IF($BG53,MIN(IF(G5SelectionMask="x",IF(INDEX(RawDataRefData,$E53,0)&gt;0,INDEX(RawDataRefData,$E53,0)),"")),"")</f>
        <v/>
      </c>
      <c r="BL53" s="100" t="str">
        <f t="array" ref="BL53">IF($BG53,MAX(IF(G5SelectionMask="x",IF(INDEX(RawDataRefData,$E53,0)&gt;0,INDEX(RawDataRefData,$E53,0)),"")),"")</f>
        <v/>
      </c>
      <c r="BM53" s="100" t="str">
        <f t="shared" si="16"/>
        <v/>
      </c>
      <c r="BN53" s="103" t="str">
        <f t="array" ref="BN53">IF($BG53,STDEVA(IF(G5SelectionMask="x",IF(INDEX(RawDataRefData,$E53,0)&gt;0,INDEX(RawDataRefData,$E53,0)),"")),"")</f>
        <v/>
      </c>
      <c r="BO53" s="104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/>
      <c r="BZ53" s="105"/>
      <c r="CA53" s="105"/>
      <c r="CB53" s="105"/>
      <c r="CC53" s="105"/>
      <c r="CD53" s="105"/>
    </row>
    <row r="54" spans="1:82" hidden="1" x14ac:dyDescent="0.2">
      <c r="A54" s="33" t="e">
        <f t="shared" ref="A54:A64" ca="1" si="31">IF(AND(Client1Sector="Telecom",OR(SelectEfficiencySpendFTEs="x",SelectEfficiencyProductivity="x")),,ERROR)</f>
        <v>#NAME?</v>
      </c>
      <c r="B54" s="206"/>
      <c r="C54" s="200"/>
      <c r="D54" s="197"/>
      <c r="E54" s="72">
        <f t="shared" si="6"/>
        <v>45</v>
      </c>
      <c r="F54" s="9" t="s">
        <v>600</v>
      </c>
      <c r="K54" s="100" t="str">
        <f t="shared" si="18"/>
        <v/>
      </c>
      <c r="L54" s="100"/>
      <c r="M54" s="100"/>
      <c r="N54" s="100"/>
      <c r="O54" s="100"/>
      <c r="P54" s="101" t="str">
        <f t="shared" si="19"/>
        <v/>
      </c>
      <c r="Q54" s="102" t="str">
        <f t="shared" si="20"/>
        <v/>
      </c>
      <c r="R54" s="102" t="str">
        <f t="shared" si="21"/>
        <v/>
      </c>
      <c r="S54" s="102" t="str">
        <f t="shared" si="22"/>
        <v/>
      </c>
      <c r="T54" s="102" t="str">
        <f t="shared" si="23"/>
        <v/>
      </c>
      <c r="U54" s="102" t="str">
        <f t="shared" si="24"/>
        <v/>
      </c>
      <c r="V54" s="102" t="str">
        <f t="shared" si="25"/>
        <v/>
      </c>
      <c r="W54" s="102" t="str">
        <f t="shared" si="26"/>
        <v/>
      </c>
      <c r="X54" s="102" t="str">
        <f t="shared" si="27"/>
        <v/>
      </c>
      <c r="Y54" s="102" t="str">
        <f t="shared" si="28"/>
        <v/>
      </c>
      <c r="Z54" s="102" t="str">
        <f t="shared" si="29"/>
        <v/>
      </c>
      <c r="AA54" s="100" t="b">
        <f t="shared" si="7"/>
        <v>0</v>
      </c>
      <c r="AB54" s="100" t="str">
        <f t="array" ref="AB54">IF($AA54,MEDIAN(IF(G1SelectionMask="x",IF(INDEX(RawDataRefData,$E54,0)&gt;0,INDEX(RawDataRefData,$E54,0)),"")),"")</f>
        <v/>
      </c>
      <c r="AC54" s="100" t="str">
        <f t="array" ref="AC54">IF($AA54,QUARTILE(IF(G1SelectionMask="x",IF(INDEX(RawDataRefData,$E54,0)&gt;0,INDEX(RawDataRefData,$E54,0)),""),1),"")</f>
        <v/>
      </c>
      <c r="AD54" s="100" t="str">
        <f t="array" ref="AD54">IF($AA54,QUARTILE(IF(G1SelectionMask="x",IF(INDEX(RawDataRefData,$E54,0)&gt;0,INDEX(RawDataRefData,$E54,0)),""),3),"")</f>
        <v/>
      </c>
      <c r="AE54" s="100" t="str">
        <f t="array" ref="AE54">IF($AA54,MIN(IF(G1SelectionMask="x",IF(INDEX(RawDataRefData,$E54,0)&gt;0,INDEX(RawDataRefData,$E54,0)),"")),"")</f>
        <v/>
      </c>
      <c r="AF54" s="100" t="str">
        <f t="array" ref="AF54">IF($AA54,MAX(IF(G1SelectionMask="x",IF(INDEX(RawDataRefData,$E54,0)&gt;0,INDEX(RawDataRefData,$E54,0)),"")),"")</f>
        <v/>
      </c>
      <c r="AG54" s="100" t="str">
        <f t="shared" si="8"/>
        <v/>
      </c>
      <c r="AH54" s="100" t="str">
        <f t="array" ref="AH54">IF($AA54,STDEVA(IF(G1SelectionMask="x",IF(INDEX(RawDataRefData,$E54,0)&gt;0,INDEX(RawDataRefData,$E54,0)),"")),"")</f>
        <v/>
      </c>
      <c r="AI54" s="101" t="b">
        <f t="shared" si="9"/>
        <v>0</v>
      </c>
      <c r="AJ54" s="101" t="str">
        <f t="array" ref="AJ54">IF($AI54,MEDIAN(IF(G2SelectionMask="x",IF(INDEX(RawDataRefData,$E54,0)&gt;0,INDEX(RawDataRefData,$E54,0)),"")),"")</f>
        <v/>
      </c>
      <c r="AK54" s="101" t="str">
        <f t="array" ref="AK54">IF($AI54,QUARTILE(IF(G2SelectionMask="x",IF(INDEX(RawDataRefData,$E54,0)&gt;0,INDEX(RawDataRefData,$E54,0)),""),1),"")</f>
        <v/>
      </c>
      <c r="AL54" s="101" t="str">
        <f t="array" ref="AL54">IF($AI54,QUARTILE(IF(G2SelectionMask="x",IF(INDEX(RawDataRefData,$E54,0)&gt;0,INDEX(RawDataRefData,$E54,0)),""),3),"")</f>
        <v/>
      </c>
      <c r="AM54" s="101" t="str">
        <f t="array" ref="AM54">IF($AI54,MIN(IF(G2SelectionMask="x",IF(INDEX(RawDataRefData,$E54,0)&gt;0,INDEX(RawDataRefData,$E54,0)),"")),"")</f>
        <v/>
      </c>
      <c r="AN54" s="101" t="str">
        <f t="array" ref="AN54">IF($AI54,MAX(IF(G2SelectionMask="x",IF(INDEX(RawDataRefData,$E54,0)&gt;0,INDEX(RawDataRefData,$E54,0)),"")),"")</f>
        <v/>
      </c>
      <c r="AO54" s="101" t="str">
        <f t="shared" si="10"/>
        <v/>
      </c>
      <c r="AP54" s="101" t="str">
        <f t="array" ref="AP54">IF($AI54,STDEVA(IF(G2SelectionMask="x",IF(INDEX(RawDataRefData,$E54,0)&gt;0,INDEX(RawDataRefData,$E54,0)),"")),"")</f>
        <v/>
      </c>
      <c r="AQ54" s="100" t="b">
        <f t="shared" si="11"/>
        <v>0</v>
      </c>
      <c r="AR54" s="100" t="str">
        <f t="array" ref="AR54">IF($AQ54,MEDIAN(IF(G3SelectionMask="x",IF(INDEX(RawDataRefData,$E54,0)&gt;0,INDEX(RawDataRefData,$E54,0)),"")),"")</f>
        <v/>
      </c>
      <c r="AS54" s="100" t="str">
        <f t="array" ref="AS54">IF($AQ54,QUARTILE(IF(G3SelectionMask="x",IF(INDEX(RawDataRefData,$E54,0)&gt;0,INDEX(RawDataRefData,$E54,0)),""),1),"")</f>
        <v/>
      </c>
      <c r="AT54" s="100" t="str">
        <f t="array" ref="AT54">IF($AQ54,QUARTILE(IF(G3SelectionMask="x",IF(INDEX(RawDataRefData,$E54,0)&gt;0,INDEX(RawDataRefData,$E54,0)),""),3),"")</f>
        <v/>
      </c>
      <c r="AU54" s="100" t="str">
        <f t="array" ref="AU54">IF($AQ54,MIN(IF(G3SelectionMask="x",IF(INDEX(RawDataRefData,$E54,0)&gt;0,INDEX(RawDataRefData,$E54,0)),"")),"")</f>
        <v/>
      </c>
      <c r="AV54" s="100" t="str">
        <f t="array" ref="AV54">IF($AQ54,MAX(IF(G3SelectionMask="x",IF(INDEX(RawDataRefData,$E54,0)&gt;0,INDEX(RawDataRefData,$E54,0)),"")),"")</f>
        <v/>
      </c>
      <c r="AW54" s="100" t="str">
        <f t="shared" si="12"/>
        <v/>
      </c>
      <c r="AX54" s="100" t="str">
        <f t="array" ref="AX54">IF($AQ54,STDEVA(IF(G3SelectionMask="x",IF(INDEX(RawDataRefData,$E54,0)&gt;0,INDEX(RawDataRefData,$E54,0)),"")),"")</f>
        <v/>
      </c>
      <c r="AY54" s="101" t="b">
        <f t="shared" si="13"/>
        <v>0</v>
      </c>
      <c r="AZ54" s="101" t="str">
        <f t="array" ref="AZ54">IF($AY54,MEDIAN(IF(G4SelectionMask="x",IF(INDEX(RawDataRefData,$E54,0)&gt;0,INDEX(RawDataRefData,$E54,0)),"")),"")</f>
        <v/>
      </c>
      <c r="BA54" s="101" t="str">
        <f t="array" ref="BA54">IF($AY54,QUARTILE(IF(G4SelectionMask="x",IF(INDEX(RawDataRefData,$E54,0)&gt;0,INDEX(RawDataRefData,$E54,0)),""),1),"")</f>
        <v/>
      </c>
      <c r="BB54" s="101" t="str">
        <f t="array" ref="BB54">IF($AY54,QUARTILE(IF(G4SelectionMask="x",IF(INDEX(RawDataRefData,$E54,0)&gt;0,INDEX(RawDataRefData,$E54,0)),""),3),"")</f>
        <v/>
      </c>
      <c r="BC54" s="101" t="str">
        <f t="array" ref="BC54">IF($AY54,MIN(IF(G4SelectionMask="x",IF(INDEX(RawDataRefData,$E54,0)&gt;0,INDEX(RawDataRefData,$E54,0)),"")),"")</f>
        <v/>
      </c>
      <c r="BD54" s="101" t="str">
        <f t="array" ref="BD54">IF($AY54,MAX(IF(G4SelectionMask="x",IF(INDEX(RawDataRefData,$E54,0)&gt;0,INDEX(RawDataRefData,$E54,0)),"")),"")</f>
        <v/>
      </c>
      <c r="BE54" s="101" t="str">
        <f t="shared" si="14"/>
        <v/>
      </c>
      <c r="BF54" s="101" t="str">
        <f t="array" ref="BF54">IF($AY54,STDEVA(IF(G4SelectionMask="x",IF(INDEX(RawDataRefData,$E54,0)&gt;0,INDEX(RawDataRefData,$E54,0)),"")),"")</f>
        <v/>
      </c>
      <c r="BG54" s="100" t="b">
        <f t="shared" si="15"/>
        <v>0</v>
      </c>
      <c r="BH54" s="100" t="str">
        <f t="array" ref="BH54">IF($BG54,MEDIAN(IF(G5SelectionMask="x",IF(INDEX(RawDataRefData,$E54,0)&gt;0,INDEX(RawDataRefData,$E54,0)),"")),"")</f>
        <v/>
      </c>
      <c r="BI54" s="100" t="str">
        <f t="array" ref="BI54">IF($BG54,QUARTILE(IF(G5SelectionMask="x",IF(INDEX(RawDataRefData,$E54,0)&gt;0,INDEX(RawDataRefData,$E54,0)),""),1),"")</f>
        <v/>
      </c>
      <c r="BJ54" s="100" t="str">
        <f t="array" ref="BJ54">IF($BG54,QUARTILE(IF(G5SelectionMask="x",IF(INDEX(RawDataRefData,$E54,0)&gt;0,INDEX(RawDataRefData,$E54,0)),""),3),"")</f>
        <v/>
      </c>
      <c r="BK54" s="100" t="str">
        <f t="array" ref="BK54">IF($BG54,MIN(IF(G5SelectionMask="x",IF(INDEX(RawDataRefData,$E54,0)&gt;0,INDEX(RawDataRefData,$E54,0)),"")),"")</f>
        <v/>
      </c>
      <c r="BL54" s="100" t="str">
        <f t="array" ref="BL54">IF($BG54,MAX(IF(G5SelectionMask="x",IF(INDEX(RawDataRefData,$E54,0)&gt;0,INDEX(RawDataRefData,$E54,0)),"")),"")</f>
        <v/>
      </c>
      <c r="BM54" s="100" t="str">
        <f t="shared" si="16"/>
        <v/>
      </c>
      <c r="BN54" s="103" t="str">
        <f t="array" ref="BN54">IF($BG54,STDEVA(IF(G5SelectionMask="x",IF(INDEX(RawDataRefData,$E54,0)&gt;0,INDEX(RawDataRefData,$E54,0)),"")),"")</f>
        <v/>
      </c>
      <c r="BO54" s="104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</row>
    <row r="55" spans="1:82" hidden="1" x14ac:dyDescent="0.2">
      <c r="A55" s="33" t="e">
        <f t="shared" ca="1" si="31"/>
        <v>#NAME?</v>
      </c>
      <c r="B55" s="206"/>
      <c r="C55" s="200"/>
      <c r="D55" s="197"/>
      <c r="E55" s="72">
        <f t="shared" si="6"/>
        <v>46</v>
      </c>
      <c r="F55" s="9" t="s">
        <v>601</v>
      </c>
      <c r="K55" s="100" t="str">
        <f t="shared" si="18"/>
        <v/>
      </c>
      <c r="L55" s="100"/>
      <c r="M55" s="100"/>
      <c r="N55" s="100"/>
      <c r="O55" s="100"/>
      <c r="P55" s="101" t="str">
        <f t="shared" si="19"/>
        <v/>
      </c>
      <c r="Q55" s="102" t="str">
        <f t="shared" si="20"/>
        <v/>
      </c>
      <c r="R55" s="102" t="str">
        <f t="shared" si="21"/>
        <v/>
      </c>
      <c r="S55" s="102" t="str">
        <f t="shared" si="22"/>
        <v/>
      </c>
      <c r="T55" s="102" t="str">
        <f t="shared" si="23"/>
        <v/>
      </c>
      <c r="U55" s="102" t="str">
        <f t="shared" si="24"/>
        <v/>
      </c>
      <c r="V55" s="102" t="str">
        <f t="shared" si="25"/>
        <v/>
      </c>
      <c r="W55" s="102" t="str">
        <f t="shared" si="26"/>
        <v/>
      </c>
      <c r="X55" s="102" t="str">
        <f t="shared" si="27"/>
        <v/>
      </c>
      <c r="Y55" s="102" t="str">
        <f t="shared" si="28"/>
        <v/>
      </c>
      <c r="Z55" s="102" t="str">
        <f t="shared" si="29"/>
        <v/>
      </c>
      <c r="AA55" s="100" t="b">
        <f t="shared" si="7"/>
        <v>0</v>
      </c>
      <c r="AB55" s="100" t="str">
        <f t="array" ref="AB55">IF($AA55,MEDIAN(IF(G1SelectionMask="x",IF(INDEX(RawDataRefData,$E55,0)&gt;0,INDEX(RawDataRefData,$E55,0)),"")),"")</f>
        <v/>
      </c>
      <c r="AC55" s="100" t="str">
        <f t="array" ref="AC55">IF($AA55,QUARTILE(IF(G1SelectionMask="x",IF(INDEX(RawDataRefData,$E55,0)&gt;0,INDEX(RawDataRefData,$E55,0)),""),1),"")</f>
        <v/>
      </c>
      <c r="AD55" s="100" t="str">
        <f t="array" ref="AD55">IF($AA55,QUARTILE(IF(G1SelectionMask="x",IF(INDEX(RawDataRefData,$E55,0)&gt;0,INDEX(RawDataRefData,$E55,0)),""),3),"")</f>
        <v/>
      </c>
      <c r="AE55" s="100" t="str">
        <f t="array" ref="AE55">IF($AA55,MIN(IF(G1SelectionMask="x",IF(INDEX(RawDataRefData,$E55,0)&gt;0,INDEX(RawDataRefData,$E55,0)),"")),"")</f>
        <v/>
      </c>
      <c r="AF55" s="100" t="str">
        <f t="array" ref="AF55">IF($AA55,MAX(IF(G1SelectionMask="x",IF(INDEX(RawDataRefData,$E55,0)&gt;0,INDEX(RawDataRefData,$E55,0)),"")),"")</f>
        <v/>
      </c>
      <c r="AG55" s="100" t="str">
        <f t="shared" si="8"/>
        <v/>
      </c>
      <c r="AH55" s="100" t="str">
        <f t="array" ref="AH55">IF($AA55,STDEVA(IF(G1SelectionMask="x",IF(INDEX(RawDataRefData,$E55,0)&gt;0,INDEX(RawDataRefData,$E55,0)),"")),"")</f>
        <v/>
      </c>
      <c r="AI55" s="101" t="b">
        <f t="shared" si="9"/>
        <v>0</v>
      </c>
      <c r="AJ55" s="101" t="str">
        <f t="array" ref="AJ55">IF($AI55,MEDIAN(IF(G2SelectionMask="x",IF(INDEX(RawDataRefData,$E55,0)&gt;0,INDEX(RawDataRefData,$E55,0)),"")),"")</f>
        <v/>
      </c>
      <c r="AK55" s="101" t="str">
        <f t="array" ref="AK55">IF($AI55,QUARTILE(IF(G2SelectionMask="x",IF(INDEX(RawDataRefData,$E55,0)&gt;0,INDEX(RawDataRefData,$E55,0)),""),1),"")</f>
        <v/>
      </c>
      <c r="AL55" s="101" t="str">
        <f t="array" ref="AL55">IF($AI55,QUARTILE(IF(G2SelectionMask="x",IF(INDEX(RawDataRefData,$E55,0)&gt;0,INDEX(RawDataRefData,$E55,0)),""),3),"")</f>
        <v/>
      </c>
      <c r="AM55" s="101" t="str">
        <f t="array" ref="AM55">IF($AI55,MIN(IF(G2SelectionMask="x",IF(INDEX(RawDataRefData,$E55,0)&gt;0,INDEX(RawDataRefData,$E55,0)),"")),"")</f>
        <v/>
      </c>
      <c r="AN55" s="101" t="str">
        <f t="array" ref="AN55">IF($AI55,MAX(IF(G2SelectionMask="x",IF(INDEX(RawDataRefData,$E55,0)&gt;0,INDEX(RawDataRefData,$E55,0)),"")),"")</f>
        <v/>
      </c>
      <c r="AO55" s="101" t="str">
        <f t="shared" si="10"/>
        <v/>
      </c>
      <c r="AP55" s="101" t="str">
        <f t="array" ref="AP55">IF($AI55,STDEVA(IF(G2SelectionMask="x",IF(INDEX(RawDataRefData,$E55,0)&gt;0,INDEX(RawDataRefData,$E55,0)),"")),"")</f>
        <v/>
      </c>
      <c r="AQ55" s="100" t="b">
        <f t="shared" si="11"/>
        <v>0</v>
      </c>
      <c r="AR55" s="100" t="str">
        <f t="array" ref="AR55">IF($AQ55,MEDIAN(IF(G3SelectionMask="x",IF(INDEX(RawDataRefData,$E55,0)&gt;0,INDEX(RawDataRefData,$E55,0)),"")),"")</f>
        <v/>
      </c>
      <c r="AS55" s="100" t="str">
        <f t="array" ref="AS55">IF($AQ55,QUARTILE(IF(G3SelectionMask="x",IF(INDEX(RawDataRefData,$E55,0)&gt;0,INDEX(RawDataRefData,$E55,0)),""),1),"")</f>
        <v/>
      </c>
      <c r="AT55" s="100" t="str">
        <f t="array" ref="AT55">IF($AQ55,QUARTILE(IF(G3SelectionMask="x",IF(INDEX(RawDataRefData,$E55,0)&gt;0,INDEX(RawDataRefData,$E55,0)),""),3),"")</f>
        <v/>
      </c>
      <c r="AU55" s="100" t="str">
        <f t="array" ref="AU55">IF($AQ55,MIN(IF(G3SelectionMask="x",IF(INDEX(RawDataRefData,$E55,0)&gt;0,INDEX(RawDataRefData,$E55,0)),"")),"")</f>
        <v/>
      </c>
      <c r="AV55" s="100" t="str">
        <f t="array" ref="AV55">IF($AQ55,MAX(IF(G3SelectionMask="x",IF(INDEX(RawDataRefData,$E55,0)&gt;0,INDEX(RawDataRefData,$E55,0)),"")),"")</f>
        <v/>
      </c>
      <c r="AW55" s="100" t="str">
        <f t="shared" si="12"/>
        <v/>
      </c>
      <c r="AX55" s="100" t="str">
        <f t="array" ref="AX55">IF($AQ55,STDEVA(IF(G3SelectionMask="x",IF(INDEX(RawDataRefData,$E55,0)&gt;0,INDEX(RawDataRefData,$E55,0)),"")),"")</f>
        <v/>
      </c>
      <c r="AY55" s="101" t="b">
        <f t="shared" si="13"/>
        <v>0</v>
      </c>
      <c r="AZ55" s="101" t="str">
        <f t="array" ref="AZ55">IF($AY55,MEDIAN(IF(G4SelectionMask="x",IF(INDEX(RawDataRefData,$E55,0)&gt;0,INDEX(RawDataRefData,$E55,0)),"")),"")</f>
        <v/>
      </c>
      <c r="BA55" s="101" t="str">
        <f t="array" ref="BA55">IF($AY55,QUARTILE(IF(G4SelectionMask="x",IF(INDEX(RawDataRefData,$E55,0)&gt;0,INDEX(RawDataRefData,$E55,0)),""),1),"")</f>
        <v/>
      </c>
      <c r="BB55" s="101" t="str">
        <f t="array" ref="BB55">IF($AY55,QUARTILE(IF(G4SelectionMask="x",IF(INDEX(RawDataRefData,$E55,0)&gt;0,INDEX(RawDataRefData,$E55,0)),""),3),"")</f>
        <v/>
      </c>
      <c r="BC55" s="101" t="str">
        <f t="array" ref="BC55">IF($AY55,MIN(IF(G4SelectionMask="x",IF(INDEX(RawDataRefData,$E55,0)&gt;0,INDEX(RawDataRefData,$E55,0)),"")),"")</f>
        <v/>
      </c>
      <c r="BD55" s="101" t="str">
        <f t="array" ref="BD55">IF($AY55,MAX(IF(G4SelectionMask="x",IF(INDEX(RawDataRefData,$E55,0)&gt;0,INDEX(RawDataRefData,$E55,0)),"")),"")</f>
        <v/>
      </c>
      <c r="BE55" s="101" t="str">
        <f t="shared" si="14"/>
        <v/>
      </c>
      <c r="BF55" s="101" t="str">
        <f t="array" ref="BF55">IF($AY55,STDEVA(IF(G4SelectionMask="x",IF(INDEX(RawDataRefData,$E55,0)&gt;0,INDEX(RawDataRefData,$E55,0)),"")),"")</f>
        <v/>
      </c>
      <c r="BG55" s="100" t="b">
        <f t="shared" si="15"/>
        <v>0</v>
      </c>
      <c r="BH55" s="100" t="str">
        <f t="array" ref="BH55">IF($BG55,MEDIAN(IF(G5SelectionMask="x",IF(INDEX(RawDataRefData,$E55,0)&gt;0,INDEX(RawDataRefData,$E55,0)),"")),"")</f>
        <v/>
      </c>
      <c r="BI55" s="100" t="str">
        <f t="array" ref="BI55">IF($BG55,QUARTILE(IF(G5SelectionMask="x",IF(INDEX(RawDataRefData,$E55,0)&gt;0,INDEX(RawDataRefData,$E55,0)),""),1),"")</f>
        <v/>
      </c>
      <c r="BJ55" s="100" t="str">
        <f t="array" ref="BJ55">IF($BG55,QUARTILE(IF(G5SelectionMask="x",IF(INDEX(RawDataRefData,$E55,0)&gt;0,INDEX(RawDataRefData,$E55,0)),""),3),"")</f>
        <v/>
      </c>
      <c r="BK55" s="100" t="str">
        <f t="array" ref="BK55">IF($BG55,MIN(IF(G5SelectionMask="x",IF(INDEX(RawDataRefData,$E55,0)&gt;0,INDEX(RawDataRefData,$E55,0)),"")),"")</f>
        <v/>
      </c>
      <c r="BL55" s="100" t="str">
        <f t="array" ref="BL55">IF($BG55,MAX(IF(G5SelectionMask="x",IF(INDEX(RawDataRefData,$E55,0)&gt;0,INDEX(RawDataRefData,$E55,0)),"")),"")</f>
        <v/>
      </c>
      <c r="BM55" s="100" t="str">
        <f t="shared" si="16"/>
        <v/>
      </c>
      <c r="BN55" s="103" t="str">
        <f t="array" ref="BN55">IF($BG55,STDEVA(IF(G5SelectionMask="x",IF(INDEX(RawDataRefData,$E55,0)&gt;0,INDEX(RawDataRefData,$E55,0)),"")),"")</f>
        <v/>
      </c>
      <c r="BO55" s="104"/>
      <c r="BP55" s="105"/>
      <c r="BQ55" s="105"/>
      <c r="BR55" s="105"/>
      <c r="BS55" s="105"/>
      <c r="BT55" s="105"/>
      <c r="BU55" s="105"/>
      <c r="BV55" s="105"/>
      <c r="BW55" s="105"/>
      <c r="BX55" s="105"/>
      <c r="BY55" s="105"/>
      <c r="BZ55" s="105"/>
      <c r="CA55" s="105"/>
      <c r="CB55" s="105"/>
      <c r="CC55" s="105"/>
      <c r="CD55" s="105"/>
    </row>
    <row r="56" spans="1:82" hidden="1" x14ac:dyDescent="0.2">
      <c r="A56" s="33" t="e">
        <f t="shared" ca="1" si="31"/>
        <v>#NAME?</v>
      </c>
      <c r="B56" s="206"/>
      <c r="C56" s="200"/>
      <c r="D56" s="197"/>
      <c r="E56" s="72">
        <f t="shared" si="6"/>
        <v>47</v>
      </c>
      <c r="F56" s="9" t="s">
        <v>602</v>
      </c>
      <c r="K56" s="100" t="str">
        <f t="shared" si="18"/>
        <v/>
      </c>
      <c r="L56" s="100"/>
      <c r="M56" s="100"/>
      <c r="N56" s="100"/>
      <c r="O56" s="100"/>
      <c r="P56" s="101" t="str">
        <f t="shared" si="19"/>
        <v/>
      </c>
      <c r="Q56" s="102" t="str">
        <f t="shared" si="20"/>
        <v/>
      </c>
      <c r="R56" s="102" t="str">
        <f t="shared" si="21"/>
        <v/>
      </c>
      <c r="S56" s="102" t="str">
        <f t="shared" si="22"/>
        <v/>
      </c>
      <c r="T56" s="102" t="str">
        <f t="shared" si="23"/>
        <v/>
      </c>
      <c r="U56" s="102" t="str">
        <f t="shared" si="24"/>
        <v/>
      </c>
      <c r="V56" s="102" t="str">
        <f t="shared" si="25"/>
        <v/>
      </c>
      <c r="W56" s="102" t="str">
        <f t="shared" si="26"/>
        <v/>
      </c>
      <c r="X56" s="102" t="str">
        <f t="shared" si="27"/>
        <v/>
      </c>
      <c r="Y56" s="102" t="str">
        <f t="shared" si="28"/>
        <v/>
      </c>
      <c r="Z56" s="102" t="str">
        <f t="shared" si="29"/>
        <v/>
      </c>
      <c r="AA56" s="100" t="b">
        <f t="shared" si="7"/>
        <v>0</v>
      </c>
      <c r="AB56" s="100" t="str">
        <f t="array" ref="AB56">IF($AA56,MEDIAN(IF(G1SelectionMask="x",IF(INDEX(RawDataRefData,$E56,0)&gt;0,INDEX(RawDataRefData,$E56,0)),"")),"")</f>
        <v/>
      </c>
      <c r="AC56" s="100" t="str">
        <f t="array" ref="AC56">IF($AA56,QUARTILE(IF(G1SelectionMask="x",IF(INDEX(RawDataRefData,$E56,0)&gt;0,INDEX(RawDataRefData,$E56,0)),""),1),"")</f>
        <v/>
      </c>
      <c r="AD56" s="100" t="str">
        <f t="array" ref="AD56">IF($AA56,QUARTILE(IF(G1SelectionMask="x",IF(INDEX(RawDataRefData,$E56,0)&gt;0,INDEX(RawDataRefData,$E56,0)),""),3),"")</f>
        <v/>
      </c>
      <c r="AE56" s="100" t="str">
        <f t="array" ref="AE56">IF($AA56,MIN(IF(G1SelectionMask="x",IF(INDEX(RawDataRefData,$E56,0)&gt;0,INDEX(RawDataRefData,$E56,0)),"")),"")</f>
        <v/>
      </c>
      <c r="AF56" s="100" t="str">
        <f t="array" ref="AF56">IF($AA56,MAX(IF(G1SelectionMask="x",IF(INDEX(RawDataRefData,$E56,0)&gt;0,INDEX(RawDataRefData,$E56,0)),"")),"")</f>
        <v/>
      </c>
      <c r="AG56" s="100" t="str">
        <f t="shared" si="8"/>
        <v/>
      </c>
      <c r="AH56" s="100" t="str">
        <f t="array" ref="AH56">IF($AA56,STDEVA(IF(G1SelectionMask="x",IF(INDEX(RawDataRefData,$E56,0)&gt;0,INDEX(RawDataRefData,$E56,0)),"")),"")</f>
        <v/>
      </c>
      <c r="AI56" s="101" t="b">
        <f t="shared" si="9"/>
        <v>0</v>
      </c>
      <c r="AJ56" s="101" t="str">
        <f t="array" ref="AJ56">IF($AI56,MEDIAN(IF(G2SelectionMask="x",IF(INDEX(RawDataRefData,$E56,0)&gt;0,INDEX(RawDataRefData,$E56,0)),"")),"")</f>
        <v/>
      </c>
      <c r="AK56" s="101" t="str">
        <f t="array" ref="AK56">IF($AI56,QUARTILE(IF(G2SelectionMask="x",IF(INDEX(RawDataRefData,$E56,0)&gt;0,INDEX(RawDataRefData,$E56,0)),""),1),"")</f>
        <v/>
      </c>
      <c r="AL56" s="101" t="str">
        <f t="array" ref="AL56">IF($AI56,QUARTILE(IF(G2SelectionMask="x",IF(INDEX(RawDataRefData,$E56,0)&gt;0,INDEX(RawDataRefData,$E56,0)),""),3),"")</f>
        <v/>
      </c>
      <c r="AM56" s="101" t="str">
        <f t="array" ref="AM56">IF($AI56,MIN(IF(G2SelectionMask="x",IF(INDEX(RawDataRefData,$E56,0)&gt;0,INDEX(RawDataRefData,$E56,0)),"")),"")</f>
        <v/>
      </c>
      <c r="AN56" s="101" t="str">
        <f t="array" ref="AN56">IF($AI56,MAX(IF(G2SelectionMask="x",IF(INDEX(RawDataRefData,$E56,0)&gt;0,INDEX(RawDataRefData,$E56,0)),"")),"")</f>
        <v/>
      </c>
      <c r="AO56" s="101" t="str">
        <f t="shared" si="10"/>
        <v/>
      </c>
      <c r="AP56" s="101" t="str">
        <f t="array" ref="AP56">IF($AI56,STDEVA(IF(G2SelectionMask="x",IF(INDEX(RawDataRefData,$E56,0)&gt;0,INDEX(RawDataRefData,$E56,0)),"")),"")</f>
        <v/>
      </c>
      <c r="AQ56" s="100" t="b">
        <f t="shared" si="11"/>
        <v>0</v>
      </c>
      <c r="AR56" s="100" t="str">
        <f t="array" ref="AR56">IF($AQ56,MEDIAN(IF(G3SelectionMask="x",IF(INDEX(RawDataRefData,$E56,0)&gt;0,INDEX(RawDataRefData,$E56,0)),"")),"")</f>
        <v/>
      </c>
      <c r="AS56" s="100" t="str">
        <f t="array" ref="AS56">IF($AQ56,QUARTILE(IF(G3SelectionMask="x",IF(INDEX(RawDataRefData,$E56,0)&gt;0,INDEX(RawDataRefData,$E56,0)),""),1),"")</f>
        <v/>
      </c>
      <c r="AT56" s="100" t="str">
        <f t="array" ref="AT56">IF($AQ56,QUARTILE(IF(G3SelectionMask="x",IF(INDEX(RawDataRefData,$E56,0)&gt;0,INDEX(RawDataRefData,$E56,0)),""),3),"")</f>
        <v/>
      </c>
      <c r="AU56" s="100" t="str">
        <f t="array" ref="AU56">IF($AQ56,MIN(IF(G3SelectionMask="x",IF(INDEX(RawDataRefData,$E56,0)&gt;0,INDEX(RawDataRefData,$E56,0)),"")),"")</f>
        <v/>
      </c>
      <c r="AV56" s="100" t="str">
        <f t="array" ref="AV56">IF($AQ56,MAX(IF(G3SelectionMask="x",IF(INDEX(RawDataRefData,$E56,0)&gt;0,INDEX(RawDataRefData,$E56,0)),"")),"")</f>
        <v/>
      </c>
      <c r="AW56" s="100" t="str">
        <f t="shared" si="12"/>
        <v/>
      </c>
      <c r="AX56" s="100" t="str">
        <f t="array" ref="AX56">IF($AQ56,STDEVA(IF(G3SelectionMask="x",IF(INDEX(RawDataRefData,$E56,0)&gt;0,INDEX(RawDataRefData,$E56,0)),"")),"")</f>
        <v/>
      </c>
      <c r="AY56" s="101" t="b">
        <f t="shared" si="13"/>
        <v>0</v>
      </c>
      <c r="AZ56" s="101" t="str">
        <f t="array" ref="AZ56">IF($AY56,MEDIAN(IF(G4SelectionMask="x",IF(INDEX(RawDataRefData,$E56,0)&gt;0,INDEX(RawDataRefData,$E56,0)),"")),"")</f>
        <v/>
      </c>
      <c r="BA56" s="101" t="str">
        <f t="array" ref="BA56">IF($AY56,QUARTILE(IF(G4SelectionMask="x",IF(INDEX(RawDataRefData,$E56,0)&gt;0,INDEX(RawDataRefData,$E56,0)),""),1),"")</f>
        <v/>
      </c>
      <c r="BB56" s="101" t="str">
        <f t="array" ref="BB56">IF($AY56,QUARTILE(IF(G4SelectionMask="x",IF(INDEX(RawDataRefData,$E56,0)&gt;0,INDEX(RawDataRefData,$E56,0)),""),3),"")</f>
        <v/>
      </c>
      <c r="BC56" s="101" t="str">
        <f t="array" ref="BC56">IF($AY56,MIN(IF(G4SelectionMask="x",IF(INDEX(RawDataRefData,$E56,0)&gt;0,INDEX(RawDataRefData,$E56,0)),"")),"")</f>
        <v/>
      </c>
      <c r="BD56" s="101" t="str">
        <f t="array" ref="BD56">IF($AY56,MAX(IF(G4SelectionMask="x",IF(INDEX(RawDataRefData,$E56,0)&gt;0,INDEX(RawDataRefData,$E56,0)),"")),"")</f>
        <v/>
      </c>
      <c r="BE56" s="101" t="str">
        <f t="shared" si="14"/>
        <v/>
      </c>
      <c r="BF56" s="101" t="str">
        <f t="array" ref="BF56">IF($AY56,STDEVA(IF(G4SelectionMask="x",IF(INDEX(RawDataRefData,$E56,0)&gt;0,INDEX(RawDataRefData,$E56,0)),"")),"")</f>
        <v/>
      </c>
      <c r="BG56" s="100" t="b">
        <f t="shared" si="15"/>
        <v>0</v>
      </c>
      <c r="BH56" s="100" t="str">
        <f t="array" ref="BH56">IF($BG56,MEDIAN(IF(G5SelectionMask="x",IF(INDEX(RawDataRefData,$E56,0)&gt;0,INDEX(RawDataRefData,$E56,0)),"")),"")</f>
        <v/>
      </c>
      <c r="BI56" s="100" t="str">
        <f t="array" ref="BI56">IF($BG56,QUARTILE(IF(G5SelectionMask="x",IF(INDEX(RawDataRefData,$E56,0)&gt;0,INDEX(RawDataRefData,$E56,0)),""),1),"")</f>
        <v/>
      </c>
      <c r="BJ56" s="100" t="str">
        <f t="array" ref="BJ56">IF($BG56,QUARTILE(IF(G5SelectionMask="x",IF(INDEX(RawDataRefData,$E56,0)&gt;0,INDEX(RawDataRefData,$E56,0)),""),3),"")</f>
        <v/>
      </c>
      <c r="BK56" s="100" t="str">
        <f t="array" ref="BK56">IF($BG56,MIN(IF(G5SelectionMask="x",IF(INDEX(RawDataRefData,$E56,0)&gt;0,INDEX(RawDataRefData,$E56,0)),"")),"")</f>
        <v/>
      </c>
      <c r="BL56" s="100" t="str">
        <f t="array" ref="BL56">IF($BG56,MAX(IF(G5SelectionMask="x",IF(INDEX(RawDataRefData,$E56,0)&gt;0,INDEX(RawDataRefData,$E56,0)),"")),"")</f>
        <v/>
      </c>
      <c r="BM56" s="100" t="str">
        <f t="shared" si="16"/>
        <v/>
      </c>
      <c r="BN56" s="103" t="str">
        <f t="array" ref="BN56">IF($BG56,STDEVA(IF(G5SelectionMask="x",IF(INDEX(RawDataRefData,$E56,0)&gt;0,INDEX(RawDataRefData,$E56,0)),"")),"")</f>
        <v/>
      </c>
      <c r="BO56" s="104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</row>
    <row r="57" spans="1:82" hidden="1" x14ac:dyDescent="0.2">
      <c r="A57" s="33" t="e">
        <f t="shared" ca="1" si="31"/>
        <v>#NAME?</v>
      </c>
      <c r="B57" s="206"/>
      <c r="C57" s="200"/>
      <c r="D57" s="197"/>
      <c r="E57" s="72">
        <f t="shared" si="6"/>
        <v>48</v>
      </c>
      <c r="F57" s="9" t="s">
        <v>603</v>
      </c>
      <c r="K57" s="100" t="str">
        <f t="shared" si="18"/>
        <v/>
      </c>
      <c r="L57" s="100"/>
      <c r="M57" s="100"/>
      <c r="N57" s="100"/>
      <c r="O57" s="100"/>
      <c r="P57" s="101" t="str">
        <f t="shared" si="19"/>
        <v/>
      </c>
      <c r="Q57" s="102" t="str">
        <f t="shared" si="20"/>
        <v/>
      </c>
      <c r="R57" s="102" t="str">
        <f t="shared" si="21"/>
        <v/>
      </c>
      <c r="S57" s="102" t="str">
        <f t="shared" si="22"/>
        <v/>
      </c>
      <c r="T57" s="102" t="str">
        <f t="shared" si="23"/>
        <v/>
      </c>
      <c r="U57" s="102" t="str">
        <f t="shared" si="24"/>
        <v/>
      </c>
      <c r="V57" s="102" t="str">
        <f t="shared" si="25"/>
        <v/>
      </c>
      <c r="W57" s="102" t="str">
        <f t="shared" si="26"/>
        <v/>
      </c>
      <c r="X57" s="102" t="str">
        <f t="shared" si="27"/>
        <v/>
      </c>
      <c r="Y57" s="102" t="str">
        <f t="shared" si="28"/>
        <v/>
      </c>
      <c r="Z57" s="102" t="str">
        <f t="shared" si="29"/>
        <v/>
      </c>
      <c r="AA57" s="100" t="b">
        <f t="shared" si="7"/>
        <v>0</v>
      </c>
      <c r="AB57" s="100" t="str">
        <f t="array" ref="AB57">IF($AA57,MEDIAN(IF(G1SelectionMask="x",IF(INDEX(RawDataRefData,$E57,0)&gt;0,INDEX(RawDataRefData,$E57,0)),"")),"")</f>
        <v/>
      </c>
      <c r="AC57" s="100" t="str">
        <f t="array" ref="AC57">IF($AA57,QUARTILE(IF(G1SelectionMask="x",IF(INDEX(RawDataRefData,$E57,0)&gt;0,INDEX(RawDataRefData,$E57,0)),""),1),"")</f>
        <v/>
      </c>
      <c r="AD57" s="100" t="str">
        <f t="array" ref="AD57">IF($AA57,QUARTILE(IF(G1SelectionMask="x",IF(INDEX(RawDataRefData,$E57,0)&gt;0,INDEX(RawDataRefData,$E57,0)),""),3),"")</f>
        <v/>
      </c>
      <c r="AE57" s="100" t="str">
        <f t="array" ref="AE57">IF($AA57,MIN(IF(G1SelectionMask="x",IF(INDEX(RawDataRefData,$E57,0)&gt;0,INDEX(RawDataRefData,$E57,0)),"")),"")</f>
        <v/>
      </c>
      <c r="AF57" s="100" t="str">
        <f t="array" ref="AF57">IF($AA57,MAX(IF(G1SelectionMask="x",IF(INDEX(RawDataRefData,$E57,0)&gt;0,INDEX(RawDataRefData,$E57,0)),"")),"")</f>
        <v/>
      </c>
      <c r="AG57" s="100" t="str">
        <f t="shared" si="8"/>
        <v/>
      </c>
      <c r="AH57" s="100" t="str">
        <f t="array" ref="AH57">IF($AA57,STDEVA(IF(G1SelectionMask="x",IF(INDEX(RawDataRefData,$E57,0)&gt;0,INDEX(RawDataRefData,$E57,0)),"")),"")</f>
        <v/>
      </c>
      <c r="AI57" s="101" t="b">
        <f t="shared" si="9"/>
        <v>0</v>
      </c>
      <c r="AJ57" s="101" t="str">
        <f t="array" ref="AJ57">IF($AI57,MEDIAN(IF(G2SelectionMask="x",IF(INDEX(RawDataRefData,$E57,0)&gt;0,INDEX(RawDataRefData,$E57,0)),"")),"")</f>
        <v/>
      </c>
      <c r="AK57" s="101" t="str">
        <f t="array" ref="AK57">IF($AI57,QUARTILE(IF(G2SelectionMask="x",IF(INDEX(RawDataRefData,$E57,0)&gt;0,INDEX(RawDataRefData,$E57,0)),""),1),"")</f>
        <v/>
      </c>
      <c r="AL57" s="101" t="str">
        <f t="array" ref="AL57">IF($AI57,QUARTILE(IF(G2SelectionMask="x",IF(INDEX(RawDataRefData,$E57,0)&gt;0,INDEX(RawDataRefData,$E57,0)),""),3),"")</f>
        <v/>
      </c>
      <c r="AM57" s="101" t="str">
        <f t="array" ref="AM57">IF($AI57,MIN(IF(G2SelectionMask="x",IF(INDEX(RawDataRefData,$E57,0)&gt;0,INDEX(RawDataRefData,$E57,0)),"")),"")</f>
        <v/>
      </c>
      <c r="AN57" s="101" t="str">
        <f t="array" ref="AN57">IF($AI57,MAX(IF(G2SelectionMask="x",IF(INDEX(RawDataRefData,$E57,0)&gt;0,INDEX(RawDataRefData,$E57,0)),"")),"")</f>
        <v/>
      </c>
      <c r="AO57" s="101" t="str">
        <f t="shared" si="10"/>
        <v/>
      </c>
      <c r="AP57" s="101" t="str">
        <f t="array" ref="AP57">IF($AI57,STDEVA(IF(G2SelectionMask="x",IF(INDEX(RawDataRefData,$E57,0)&gt;0,INDEX(RawDataRefData,$E57,0)),"")),"")</f>
        <v/>
      </c>
      <c r="AQ57" s="100" t="b">
        <f t="shared" si="11"/>
        <v>0</v>
      </c>
      <c r="AR57" s="100" t="str">
        <f t="array" ref="AR57">IF($AQ57,MEDIAN(IF(G3SelectionMask="x",IF(INDEX(RawDataRefData,$E57,0)&gt;0,INDEX(RawDataRefData,$E57,0)),"")),"")</f>
        <v/>
      </c>
      <c r="AS57" s="100" t="str">
        <f t="array" ref="AS57">IF($AQ57,QUARTILE(IF(G3SelectionMask="x",IF(INDEX(RawDataRefData,$E57,0)&gt;0,INDEX(RawDataRefData,$E57,0)),""),1),"")</f>
        <v/>
      </c>
      <c r="AT57" s="100" t="str">
        <f t="array" ref="AT57">IF($AQ57,QUARTILE(IF(G3SelectionMask="x",IF(INDEX(RawDataRefData,$E57,0)&gt;0,INDEX(RawDataRefData,$E57,0)),""),3),"")</f>
        <v/>
      </c>
      <c r="AU57" s="100" t="str">
        <f t="array" ref="AU57">IF($AQ57,MIN(IF(G3SelectionMask="x",IF(INDEX(RawDataRefData,$E57,0)&gt;0,INDEX(RawDataRefData,$E57,0)),"")),"")</f>
        <v/>
      </c>
      <c r="AV57" s="100" t="str">
        <f t="array" ref="AV57">IF($AQ57,MAX(IF(G3SelectionMask="x",IF(INDEX(RawDataRefData,$E57,0)&gt;0,INDEX(RawDataRefData,$E57,0)),"")),"")</f>
        <v/>
      </c>
      <c r="AW57" s="100" t="str">
        <f t="shared" si="12"/>
        <v/>
      </c>
      <c r="AX57" s="100" t="str">
        <f t="array" ref="AX57">IF($AQ57,STDEVA(IF(G3SelectionMask="x",IF(INDEX(RawDataRefData,$E57,0)&gt;0,INDEX(RawDataRefData,$E57,0)),"")),"")</f>
        <v/>
      </c>
      <c r="AY57" s="101" t="b">
        <f t="shared" si="13"/>
        <v>0</v>
      </c>
      <c r="AZ57" s="101" t="str">
        <f t="array" ref="AZ57">IF($AY57,MEDIAN(IF(G4SelectionMask="x",IF(INDEX(RawDataRefData,$E57,0)&gt;0,INDEX(RawDataRefData,$E57,0)),"")),"")</f>
        <v/>
      </c>
      <c r="BA57" s="101" t="str">
        <f t="array" ref="BA57">IF($AY57,QUARTILE(IF(G4SelectionMask="x",IF(INDEX(RawDataRefData,$E57,0)&gt;0,INDEX(RawDataRefData,$E57,0)),""),1),"")</f>
        <v/>
      </c>
      <c r="BB57" s="101" t="str">
        <f t="array" ref="BB57">IF($AY57,QUARTILE(IF(G4SelectionMask="x",IF(INDEX(RawDataRefData,$E57,0)&gt;0,INDEX(RawDataRefData,$E57,0)),""),3),"")</f>
        <v/>
      </c>
      <c r="BC57" s="101" t="str">
        <f t="array" ref="BC57">IF($AY57,MIN(IF(G4SelectionMask="x",IF(INDEX(RawDataRefData,$E57,0)&gt;0,INDEX(RawDataRefData,$E57,0)),"")),"")</f>
        <v/>
      </c>
      <c r="BD57" s="101" t="str">
        <f t="array" ref="BD57">IF($AY57,MAX(IF(G4SelectionMask="x",IF(INDEX(RawDataRefData,$E57,0)&gt;0,INDEX(RawDataRefData,$E57,0)),"")),"")</f>
        <v/>
      </c>
      <c r="BE57" s="101" t="str">
        <f t="shared" si="14"/>
        <v/>
      </c>
      <c r="BF57" s="101" t="str">
        <f t="array" ref="BF57">IF($AY57,STDEVA(IF(G4SelectionMask="x",IF(INDEX(RawDataRefData,$E57,0)&gt;0,INDEX(RawDataRefData,$E57,0)),"")),"")</f>
        <v/>
      </c>
      <c r="BG57" s="100" t="b">
        <f t="shared" si="15"/>
        <v>0</v>
      </c>
      <c r="BH57" s="100" t="str">
        <f t="array" ref="BH57">IF($BG57,MEDIAN(IF(G5SelectionMask="x",IF(INDEX(RawDataRefData,$E57,0)&gt;0,INDEX(RawDataRefData,$E57,0)),"")),"")</f>
        <v/>
      </c>
      <c r="BI57" s="100" t="str">
        <f t="array" ref="BI57">IF($BG57,QUARTILE(IF(G5SelectionMask="x",IF(INDEX(RawDataRefData,$E57,0)&gt;0,INDEX(RawDataRefData,$E57,0)),""),1),"")</f>
        <v/>
      </c>
      <c r="BJ57" s="100" t="str">
        <f t="array" ref="BJ57">IF($BG57,QUARTILE(IF(G5SelectionMask="x",IF(INDEX(RawDataRefData,$E57,0)&gt;0,INDEX(RawDataRefData,$E57,0)),""),3),"")</f>
        <v/>
      </c>
      <c r="BK57" s="100" t="str">
        <f t="array" ref="BK57">IF($BG57,MIN(IF(G5SelectionMask="x",IF(INDEX(RawDataRefData,$E57,0)&gt;0,INDEX(RawDataRefData,$E57,0)),"")),"")</f>
        <v/>
      </c>
      <c r="BL57" s="100" t="str">
        <f t="array" ref="BL57">IF($BG57,MAX(IF(G5SelectionMask="x",IF(INDEX(RawDataRefData,$E57,0)&gt;0,INDEX(RawDataRefData,$E57,0)),"")),"")</f>
        <v/>
      </c>
      <c r="BM57" s="100" t="str">
        <f t="shared" si="16"/>
        <v/>
      </c>
      <c r="BN57" s="103" t="str">
        <f t="array" ref="BN57">IF($BG57,STDEVA(IF(G5SelectionMask="x",IF(INDEX(RawDataRefData,$E57,0)&gt;0,INDEX(RawDataRefData,$E57,0)),"")),"")</f>
        <v/>
      </c>
      <c r="BO57" s="104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</row>
    <row r="58" spans="1:82" hidden="1" x14ac:dyDescent="0.2">
      <c r="A58" s="33" t="e">
        <f t="shared" ca="1" si="31"/>
        <v>#NAME?</v>
      </c>
      <c r="B58" s="206"/>
      <c r="C58" s="200"/>
      <c r="D58" s="197"/>
      <c r="E58" s="72">
        <f t="shared" si="6"/>
        <v>49</v>
      </c>
      <c r="F58" s="9" t="s">
        <v>604</v>
      </c>
      <c r="K58" s="100" t="str">
        <f t="shared" si="18"/>
        <v/>
      </c>
      <c r="L58" s="100"/>
      <c r="M58" s="100"/>
      <c r="N58" s="100"/>
      <c r="O58" s="100"/>
      <c r="P58" s="101" t="str">
        <f t="shared" si="19"/>
        <v/>
      </c>
      <c r="Q58" s="102" t="str">
        <f t="shared" si="20"/>
        <v/>
      </c>
      <c r="R58" s="102" t="str">
        <f t="shared" si="21"/>
        <v/>
      </c>
      <c r="S58" s="102" t="str">
        <f t="shared" si="22"/>
        <v/>
      </c>
      <c r="T58" s="102" t="str">
        <f t="shared" si="23"/>
        <v/>
      </c>
      <c r="U58" s="102" t="str">
        <f t="shared" si="24"/>
        <v/>
      </c>
      <c r="V58" s="102" t="str">
        <f t="shared" si="25"/>
        <v/>
      </c>
      <c r="W58" s="102" t="str">
        <f t="shared" si="26"/>
        <v/>
      </c>
      <c r="X58" s="102" t="str">
        <f t="shared" si="27"/>
        <v/>
      </c>
      <c r="Y58" s="102" t="str">
        <f t="shared" si="28"/>
        <v/>
      </c>
      <c r="Z58" s="102" t="str">
        <f t="shared" si="29"/>
        <v/>
      </c>
      <c r="AA58" s="100" t="b">
        <f t="shared" si="7"/>
        <v>0</v>
      </c>
      <c r="AB58" s="100" t="str">
        <f t="array" ref="AB58">IF($AA58,MEDIAN(IF(G1SelectionMask="x",IF(INDEX(RawDataRefData,$E58,0)&gt;0,INDEX(RawDataRefData,$E58,0)),"")),"")</f>
        <v/>
      </c>
      <c r="AC58" s="100" t="str">
        <f t="array" ref="AC58">IF($AA58,QUARTILE(IF(G1SelectionMask="x",IF(INDEX(RawDataRefData,$E58,0)&gt;0,INDEX(RawDataRefData,$E58,0)),""),1),"")</f>
        <v/>
      </c>
      <c r="AD58" s="100" t="str">
        <f t="array" ref="AD58">IF($AA58,QUARTILE(IF(G1SelectionMask="x",IF(INDEX(RawDataRefData,$E58,0)&gt;0,INDEX(RawDataRefData,$E58,0)),""),3),"")</f>
        <v/>
      </c>
      <c r="AE58" s="100" t="str">
        <f t="array" ref="AE58">IF($AA58,MIN(IF(G1SelectionMask="x",IF(INDEX(RawDataRefData,$E58,0)&gt;0,INDEX(RawDataRefData,$E58,0)),"")),"")</f>
        <v/>
      </c>
      <c r="AF58" s="100" t="str">
        <f t="array" ref="AF58">IF($AA58,MAX(IF(G1SelectionMask="x",IF(INDEX(RawDataRefData,$E58,0)&gt;0,INDEX(RawDataRefData,$E58,0)),"")),"")</f>
        <v/>
      </c>
      <c r="AG58" s="100" t="str">
        <f t="shared" si="8"/>
        <v/>
      </c>
      <c r="AH58" s="100" t="str">
        <f t="array" ref="AH58">IF($AA58,STDEVA(IF(G1SelectionMask="x",IF(INDEX(RawDataRefData,$E58,0)&gt;0,INDEX(RawDataRefData,$E58,0)),"")),"")</f>
        <v/>
      </c>
      <c r="AI58" s="101" t="b">
        <f t="shared" si="9"/>
        <v>0</v>
      </c>
      <c r="AJ58" s="101" t="str">
        <f t="array" ref="AJ58">IF($AI58,MEDIAN(IF(G2SelectionMask="x",IF(INDEX(RawDataRefData,$E58,0)&gt;0,INDEX(RawDataRefData,$E58,0)),"")),"")</f>
        <v/>
      </c>
      <c r="AK58" s="101" t="str">
        <f t="array" ref="AK58">IF($AI58,QUARTILE(IF(G2SelectionMask="x",IF(INDEX(RawDataRefData,$E58,0)&gt;0,INDEX(RawDataRefData,$E58,0)),""),1),"")</f>
        <v/>
      </c>
      <c r="AL58" s="101" t="str">
        <f t="array" ref="AL58">IF($AI58,QUARTILE(IF(G2SelectionMask="x",IF(INDEX(RawDataRefData,$E58,0)&gt;0,INDEX(RawDataRefData,$E58,0)),""),3),"")</f>
        <v/>
      </c>
      <c r="AM58" s="101" t="str">
        <f t="array" ref="AM58">IF($AI58,MIN(IF(G2SelectionMask="x",IF(INDEX(RawDataRefData,$E58,0)&gt;0,INDEX(RawDataRefData,$E58,0)),"")),"")</f>
        <v/>
      </c>
      <c r="AN58" s="101" t="str">
        <f t="array" ref="AN58">IF($AI58,MAX(IF(G2SelectionMask="x",IF(INDEX(RawDataRefData,$E58,0)&gt;0,INDEX(RawDataRefData,$E58,0)),"")),"")</f>
        <v/>
      </c>
      <c r="AO58" s="101" t="str">
        <f t="shared" si="10"/>
        <v/>
      </c>
      <c r="AP58" s="101" t="str">
        <f t="array" ref="AP58">IF($AI58,STDEVA(IF(G2SelectionMask="x",IF(INDEX(RawDataRefData,$E58,0)&gt;0,INDEX(RawDataRefData,$E58,0)),"")),"")</f>
        <v/>
      </c>
      <c r="AQ58" s="100" t="b">
        <f t="shared" si="11"/>
        <v>0</v>
      </c>
      <c r="AR58" s="100" t="str">
        <f t="array" ref="AR58">IF($AQ58,MEDIAN(IF(G3SelectionMask="x",IF(INDEX(RawDataRefData,$E58,0)&gt;0,INDEX(RawDataRefData,$E58,0)),"")),"")</f>
        <v/>
      </c>
      <c r="AS58" s="100" t="str">
        <f t="array" ref="AS58">IF($AQ58,QUARTILE(IF(G3SelectionMask="x",IF(INDEX(RawDataRefData,$E58,0)&gt;0,INDEX(RawDataRefData,$E58,0)),""),1),"")</f>
        <v/>
      </c>
      <c r="AT58" s="100" t="str">
        <f t="array" ref="AT58">IF($AQ58,QUARTILE(IF(G3SelectionMask="x",IF(INDEX(RawDataRefData,$E58,0)&gt;0,INDEX(RawDataRefData,$E58,0)),""),3),"")</f>
        <v/>
      </c>
      <c r="AU58" s="100" t="str">
        <f t="array" ref="AU58">IF($AQ58,MIN(IF(G3SelectionMask="x",IF(INDEX(RawDataRefData,$E58,0)&gt;0,INDEX(RawDataRefData,$E58,0)),"")),"")</f>
        <v/>
      </c>
      <c r="AV58" s="100" t="str">
        <f t="array" ref="AV58">IF($AQ58,MAX(IF(G3SelectionMask="x",IF(INDEX(RawDataRefData,$E58,0)&gt;0,INDEX(RawDataRefData,$E58,0)),"")),"")</f>
        <v/>
      </c>
      <c r="AW58" s="100" t="str">
        <f t="shared" si="12"/>
        <v/>
      </c>
      <c r="AX58" s="100" t="str">
        <f t="array" ref="AX58">IF($AQ58,STDEVA(IF(G3SelectionMask="x",IF(INDEX(RawDataRefData,$E58,0)&gt;0,INDEX(RawDataRefData,$E58,0)),"")),"")</f>
        <v/>
      </c>
      <c r="AY58" s="101" t="b">
        <f t="shared" si="13"/>
        <v>0</v>
      </c>
      <c r="AZ58" s="101" t="str">
        <f t="array" ref="AZ58">IF($AY58,MEDIAN(IF(G4SelectionMask="x",IF(INDEX(RawDataRefData,$E58,0)&gt;0,INDEX(RawDataRefData,$E58,0)),"")),"")</f>
        <v/>
      </c>
      <c r="BA58" s="101" t="str">
        <f t="array" ref="BA58">IF($AY58,QUARTILE(IF(G4SelectionMask="x",IF(INDEX(RawDataRefData,$E58,0)&gt;0,INDEX(RawDataRefData,$E58,0)),""),1),"")</f>
        <v/>
      </c>
      <c r="BB58" s="101" t="str">
        <f t="array" ref="BB58">IF($AY58,QUARTILE(IF(G4SelectionMask="x",IF(INDEX(RawDataRefData,$E58,0)&gt;0,INDEX(RawDataRefData,$E58,0)),""),3),"")</f>
        <v/>
      </c>
      <c r="BC58" s="101" t="str">
        <f t="array" ref="BC58">IF($AY58,MIN(IF(G4SelectionMask="x",IF(INDEX(RawDataRefData,$E58,0)&gt;0,INDEX(RawDataRefData,$E58,0)),"")),"")</f>
        <v/>
      </c>
      <c r="BD58" s="101" t="str">
        <f t="array" ref="BD58">IF($AY58,MAX(IF(G4SelectionMask="x",IF(INDEX(RawDataRefData,$E58,0)&gt;0,INDEX(RawDataRefData,$E58,0)),"")),"")</f>
        <v/>
      </c>
      <c r="BE58" s="101" t="str">
        <f t="shared" si="14"/>
        <v/>
      </c>
      <c r="BF58" s="101" t="str">
        <f t="array" ref="BF58">IF($AY58,STDEVA(IF(G4SelectionMask="x",IF(INDEX(RawDataRefData,$E58,0)&gt;0,INDEX(RawDataRefData,$E58,0)),"")),"")</f>
        <v/>
      </c>
      <c r="BG58" s="100" t="b">
        <f t="shared" si="15"/>
        <v>0</v>
      </c>
      <c r="BH58" s="100" t="str">
        <f t="array" ref="BH58">IF($BG58,MEDIAN(IF(G5SelectionMask="x",IF(INDEX(RawDataRefData,$E58,0)&gt;0,INDEX(RawDataRefData,$E58,0)),"")),"")</f>
        <v/>
      </c>
      <c r="BI58" s="100" t="str">
        <f t="array" ref="BI58">IF($BG58,QUARTILE(IF(G5SelectionMask="x",IF(INDEX(RawDataRefData,$E58,0)&gt;0,INDEX(RawDataRefData,$E58,0)),""),1),"")</f>
        <v/>
      </c>
      <c r="BJ58" s="100" t="str">
        <f t="array" ref="BJ58">IF($BG58,QUARTILE(IF(G5SelectionMask="x",IF(INDEX(RawDataRefData,$E58,0)&gt;0,INDEX(RawDataRefData,$E58,0)),""),3),"")</f>
        <v/>
      </c>
      <c r="BK58" s="100" t="str">
        <f t="array" ref="BK58">IF($BG58,MIN(IF(G5SelectionMask="x",IF(INDEX(RawDataRefData,$E58,0)&gt;0,INDEX(RawDataRefData,$E58,0)),"")),"")</f>
        <v/>
      </c>
      <c r="BL58" s="100" t="str">
        <f t="array" ref="BL58">IF($BG58,MAX(IF(G5SelectionMask="x",IF(INDEX(RawDataRefData,$E58,0)&gt;0,INDEX(RawDataRefData,$E58,0)),"")),"")</f>
        <v/>
      </c>
      <c r="BM58" s="100" t="str">
        <f t="shared" si="16"/>
        <v/>
      </c>
      <c r="BN58" s="103" t="str">
        <f t="array" ref="BN58">IF($BG58,STDEVA(IF(G5SelectionMask="x",IF(INDEX(RawDataRefData,$E58,0)&gt;0,INDEX(RawDataRefData,$E58,0)),"")),"")</f>
        <v/>
      </c>
      <c r="BO58" s="104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</row>
    <row r="59" spans="1:82" hidden="1" x14ac:dyDescent="0.2">
      <c r="A59" s="33" t="e">
        <f t="shared" ca="1" si="31"/>
        <v>#NAME?</v>
      </c>
      <c r="B59" s="206"/>
      <c r="C59" s="200"/>
      <c r="D59" s="197"/>
      <c r="E59" s="72">
        <f t="shared" si="6"/>
        <v>50</v>
      </c>
      <c r="F59" s="9" t="s">
        <v>605</v>
      </c>
      <c r="K59" s="100" t="str">
        <f t="shared" si="18"/>
        <v/>
      </c>
      <c r="L59" s="100"/>
      <c r="M59" s="100"/>
      <c r="N59" s="100"/>
      <c r="O59" s="100"/>
      <c r="P59" s="101" t="str">
        <f t="shared" si="19"/>
        <v/>
      </c>
      <c r="Q59" s="102" t="str">
        <f t="shared" si="20"/>
        <v/>
      </c>
      <c r="R59" s="102" t="str">
        <f t="shared" si="21"/>
        <v/>
      </c>
      <c r="S59" s="102" t="str">
        <f t="shared" si="22"/>
        <v/>
      </c>
      <c r="T59" s="102" t="str">
        <f t="shared" si="23"/>
        <v/>
      </c>
      <c r="U59" s="102" t="str">
        <f t="shared" si="24"/>
        <v/>
      </c>
      <c r="V59" s="102" t="str">
        <f t="shared" si="25"/>
        <v/>
      </c>
      <c r="W59" s="102" t="str">
        <f t="shared" si="26"/>
        <v/>
      </c>
      <c r="X59" s="102" t="str">
        <f t="shared" si="27"/>
        <v/>
      </c>
      <c r="Y59" s="102" t="str">
        <f t="shared" si="28"/>
        <v/>
      </c>
      <c r="Z59" s="102" t="str">
        <f t="shared" si="29"/>
        <v/>
      </c>
      <c r="AA59" s="100" t="b">
        <f t="shared" si="7"/>
        <v>0</v>
      </c>
      <c r="AB59" s="100" t="str">
        <f t="array" ref="AB59">IF($AA59,MEDIAN(IF(G1SelectionMask="x",IF(INDEX(RawDataRefData,$E59,0)&gt;0,INDEX(RawDataRefData,$E59,0)),"")),"")</f>
        <v/>
      </c>
      <c r="AC59" s="100" t="str">
        <f t="array" ref="AC59">IF($AA59,QUARTILE(IF(G1SelectionMask="x",IF(INDEX(RawDataRefData,$E59,0)&gt;0,INDEX(RawDataRefData,$E59,0)),""),1),"")</f>
        <v/>
      </c>
      <c r="AD59" s="100" t="str">
        <f t="array" ref="AD59">IF($AA59,QUARTILE(IF(G1SelectionMask="x",IF(INDEX(RawDataRefData,$E59,0)&gt;0,INDEX(RawDataRefData,$E59,0)),""),3),"")</f>
        <v/>
      </c>
      <c r="AE59" s="100" t="str">
        <f t="array" ref="AE59">IF($AA59,MIN(IF(G1SelectionMask="x",IF(INDEX(RawDataRefData,$E59,0)&gt;0,INDEX(RawDataRefData,$E59,0)),"")),"")</f>
        <v/>
      </c>
      <c r="AF59" s="100" t="str">
        <f t="array" ref="AF59">IF($AA59,MAX(IF(G1SelectionMask="x",IF(INDEX(RawDataRefData,$E59,0)&gt;0,INDEX(RawDataRefData,$E59,0)),"")),"")</f>
        <v/>
      </c>
      <c r="AG59" s="100" t="str">
        <f t="shared" si="8"/>
        <v/>
      </c>
      <c r="AH59" s="100" t="str">
        <f t="array" ref="AH59">IF($AA59,STDEVA(IF(G1SelectionMask="x",IF(INDEX(RawDataRefData,$E59,0)&gt;0,INDEX(RawDataRefData,$E59,0)),"")),"")</f>
        <v/>
      </c>
      <c r="AI59" s="101" t="b">
        <f t="shared" si="9"/>
        <v>0</v>
      </c>
      <c r="AJ59" s="101" t="str">
        <f t="array" ref="AJ59">IF($AI59,MEDIAN(IF(G2SelectionMask="x",IF(INDEX(RawDataRefData,$E59,0)&gt;0,INDEX(RawDataRefData,$E59,0)),"")),"")</f>
        <v/>
      </c>
      <c r="AK59" s="101" t="str">
        <f t="array" ref="AK59">IF($AI59,QUARTILE(IF(G2SelectionMask="x",IF(INDEX(RawDataRefData,$E59,0)&gt;0,INDEX(RawDataRefData,$E59,0)),""),1),"")</f>
        <v/>
      </c>
      <c r="AL59" s="101" t="str">
        <f t="array" ref="AL59">IF($AI59,QUARTILE(IF(G2SelectionMask="x",IF(INDEX(RawDataRefData,$E59,0)&gt;0,INDEX(RawDataRefData,$E59,0)),""),3),"")</f>
        <v/>
      </c>
      <c r="AM59" s="101" t="str">
        <f t="array" ref="AM59">IF($AI59,MIN(IF(G2SelectionMask="x",IF(INDEX(RawDataRefData,$E59,0)&gt;0,INDEX(RawDataRefData,$E59,0)),"")),"")</f>
        <v/>
      </c>
      <c r="AN59" s="101" t="str">
        <f t="array" ref="AN59">IF($AI59,MAX(IF(G2SelectionMask="x",IF(INDEX(RawDataRefData,$E59,0)&gt;0,INDEX(RawDataRefData,$E59,0)),"")),"")</f>
        <v/>
      </c>
      <c r="AO59" s="101" t="str">
        <f t="shared" si="10"/>
        <v/>
      </c>
      <c r="AP59" s="101" t="str">
        <f t="array" ref="AP59">IF($AI59,STDEVA(IF(G2SelectionMask="x",IF(INDEX(RawDataRefData,$E59,0)&gt;0,INDEX(RawDataRefData,$E59,0)),"")),"")</f>
        <v/>
      </c>
      <c r="AQ59" s="100" t="b">
        <f t="shared" si="11"/>
        <v>0</v>
      </c>
      <c r="AR59" s="100" t="str">
        <f t="array" ref="AR59">IF($AQ59,MEDIAN(IF(G3SelectionMask="x",IF(INDEX(RawDataRefData,$E59,0)&gt;0,INDEX(RawDataRefData,$E59,0)),"")),"")</f>
        <v/>
      </c>
      <c r="AS59" s="100" t="str">
        <f t="array" ref="AS59">IF($AQ59,QUARTILE(IF(G3SelectionMask="x",IF(INDEX(RawDataRefData,$E59,0)&gt;0,INDEX(RawDataRefData,$E59,0)),""),1),"")</f>
        <v/>
      </c>
      <c r="AT59" s="100" t="str">
        <f t="array" ref="AT59">IF($AQ59,QUARTILE(IF(G3SelectionMask="x",IF(INDEX(RawDataRefData,$E59,0)&gt;0,INDEX(RawDataRefData,$E59,0)),""),3),"")</f>
        <v/>
      </c>
      <c r="AU59" s="100" t="str">
        <f t="array" ref="AU59">IF($AQ59,MIN(IF(G3SelectionMask="x",IF(INDEX(RawDataRefData,$E59,0)&gt;0,INDEX(RawDataRefData,$E59,0)),"")),"")</f>
        <v/>
      </c>
      <c r="AV59" s="100" t="str">
        <f t="array" ref="AV59">IF($AQ59,MAX(IF(G3SelectionMask="x",IF(INDEX(RawDataRefData,$E59,0)&gt;0,INDEX(RawDataRefData,$E59,0)),"")),"")</f>
        <v/>
      </c>
      <c r="AW59" s="100" t="str">
        <f t="shared" si="12"/>
        <v/>
      </c>
      <c r="AX59" s="100" t="str">
        <f t="array" ref="AX59">IF($AQ59,STDEVA(IF(G3SelectionMask="x",IF(INDEX(RawDataRefData,$E59,0)&gt;0,INDEX(RawDataRefData,$E59,0)),"")),"")</f>
        <v/>
      </c>
      <c r="AY59" s="101" t="b">
        <f t="shared" si="13"/>
        <v>0</v>
      </c>
      <c r="AZ59" s="101" t="str">
        <f t="array" ref="AZ59">IF($AY59,MEDIAN(IF(G4SelectionMask="x",IF(INDEX(RawDataRefData,$E59,0)&gt;0,INDEX(RawDataRefData,$E59,0)),"")),"")</f>
        <v/>
      </c>
      <c r="BA59" s="101" t="str">
        <f t="array" ref="BA59">IF($AY59,QUARTILE(IF(G4SelectionMask="x",IF(INDEX(RawDataRefData,$E59,0)&gt;0,INDEX(RawDataRefData,$E59,0)),""),1),"")</f>
        <v/>
      </c>
      <c r="BB59" s="101" t="str">
        <f t="array" ref="BB59">IF($AY59,QUARTILE(IF(G4SelectionMask="x",IF(INDEX(RawDataRefData,$E59,0)&gt;0,INDEX(RawDataRefData,$E59,0)),""),3),"")</f>
        <v/>
      </c>
      <c r="BC59" s="101" t="str">
        <f t="array" ref="BC59">IF($AY59,MIN(IF(G4SelectionMask="x",IF(INDEX(RawDataRefData,$E59,0)&gt;0,INDEX(RawDataRefData,$E59,0)),"")),"")</f>
        <v/>
      </c>
      <c r="BD59" s="101" t="str">
        <f t="array" ref="BD59">IF($AY59,MAX(IF(G4SelectionMask="x",IF(INDEX(RawDataRefData,$E59,0)&gt;0,INDEX(RawDataRefData,$E59,0)),"")),"")</f>
        <v/>
      </c>
      <c r="BE59" s="101" t="str">
        <f t="shared" si="14"/>
        <v/>
      </c>
      <c r="BF59" s="101" t="str">
        <f t="array" ref="BF59">IF($AY59,STDEVA(IF(G4SelectionMask="x",IF(INDEX(RawDataRefData,$E59,0)&gt;0,INDEX(RawDataRefData,$E59,0)),"")),"")</f>
        <v/>
      </c>
      <c r="BG59" s="100" t="b">
        <f t="shared" si="15"/>
        <v>0</v>
      </c>
      <c r="BH59" s="100" t="str">
        <f t="array" ref="BH59">IF($BG59,MEDIAN(IF(G5SelectionMask="x",IF(INDEX(RawDataRefData,$E59,0)&gt;0,INDEX(RawDataRefData,$E59,0)),"")),"")</f>
        <v/>
      </c>
      <c r="BI59" s="100" t="str">
        <f t="array" ref="BI59">IF($BG59,QUARTILE(IF(G5SelectionMask="x",IF(INDEX(RawDataRefData,$E59,0)&gt;0,INDEX(RawDataRefData,$E59,0)),""),1),"")</f>
        <v/>
      </c>
      <c r="BJ59" s="100" t="str">
        <f t="array" ref="BJ59">IF($BG59,QUARTILE(IF(G5SelectionMask="x",IF(INDEX(RawDataRefData,$E59,0)&gt;0,INDEX(RawDataRefData,$E59,0)),""),3),"")</f>
        <v/>
      </c>
      <c r="BK59" s="100" t="str">
        <f t="array" ref="BK59">IF($BG59,MIN(IF(G5SelectionMask="x",IF(INDEX(RawDataRefData,$E59,0)&gt;0,INDEX(RawDataRefData,$E59,0)),"")),"")</f>
        <v/>
      </c>
      <c r="BL59" s="100" t="str">
        <f t="array" ref="BL59">IF($BG59,MAX(IF(G5SelectionMask="x",IF(INDEX(RawDataRefData,$E59,0)&gt;0,INDEX(RawDataRefData,$E59,0)),"")),"")</f>
        <v/>
      </c>
      <c r="BM59" s="100" t="str">
        <f t="shared" si="16"/>
        <v/>
      </c>
      <c r="BN59" s="103" t="str">
        <f t="array" ref="BN59">IF($BG59,STDEVA(IF(G5SelectionMask="x",IF(INDEX(RawDataRefData,$E59,0)&gt;0,INDEX(RawDataRefData,$E59,0)),"")),"")</f>
        <v/>
      </c>
      <c r="BO59" s="104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</row>
    <row r="60" spans="1:82" hidden="1" x14ac:dyDescent="0.2">
      <c r="A60" s="33" t="e">
        <f t="shared" ca="1" si="31"/>
        <v>#NAME?</v>
      </c>
      <c r="B60" s="206"/>
      <c r="C60" s="200"/>
      <c r="D60" s="197"/>
      <c r="E60" s="72">
        <f t="shared" si="6"/>
        <v>51</v>
      </c>
      <c r="F60" s="9" t="s">
        <v>606</v>
      </c>
      <c r="K60" s="100" t="str">
        <f t="shared" si="18"/>
        <v/>
      </c>
      <c r="L60" s="100"/>
      <c r="M60" s="100"/>
      <c r="N60" s="100"/>
      <c r="O60" s="100"/>
      <c r="P60" s="101" t="str">
        <f t="shared" si="19"/>
        <v/>
      </c>
      <c r="Q60" s="102" t="str">
        <f t="shared" si="20"/>
        <v/>
      </c>
      <c r="R60" s="102" t="str">
        <f t="shared" si="21"/>
        <v/>
      </c>
      <c r="S60" s="102" t="str">
        <f t="shared" si="22"/>
        <v/>
      </c>
      <c r="T60" s="102" t="str">
        <f t="shared" si="23"/>
        <v/>
      </c>
      <c r="U60" s="102" t="str">
        <f t="shared" si="24"/>
        <v/>
      </c>
      <c r="V60" s="102" t="str">
        <f t="shared" si="25"/>
        <v/>
      </c>
      <c r="W60" s="102" t="str">
        <f t="shared" si="26"/>
        <v/>
      </c>
      <c r="X60" s="102" t="str">
        <f t="shared" si="27"/>
        <v/>
      </c>
      <c r="Y60" s="102" t="str">
        <f t="shared" si="28"/>
        <v/>
      </c>
      <c r="Z60" s="102" t="str">
        <f t="shared" si="29"/>
        <v/>
      </c>
      <c r="AA60" s="100" t="b">
        <f t="shared" si="7"/>
        <v>0</v>
      </c>
      <c r="AB60" s="100" t="str">
        <f t="array" ref="AB60">IF($AA60,MEDIAN(IF(G1SelectionMask="x",IF(INDEX(RawDataRefData,$E60,0)&gt;0,INDEX(RawDataRefData,$E60,0)),"")),"")</f>
        <v/>
      </c>
      <c r="AC60" s="100" t="str">
        <f t="array" ref="AC60">IF($AA60,QUARTILE(IF(G1SelectionMask="x",IF(INDEX(RawDataRefData,$E60,0)&gt;0,INDEX(RawDataRefData,$E60,0)),""),1),"")</f>
        <v/>
      </c>
      <c r="AD60" s="100" t="str">
        <f t="array" ref="AD60">IF($AA60,QUARTILE(IF(G1SelectionMask="x",IF(INDEX(RawDataRefData,$E60,0)&gt;0,INDEX(RawDataRefData,$E60,0)),""),3),"")</f>
        <v/>
      </c>
      <c r="AE60" s="100" t="str">
        <f t="array" ref="AE60">IF($AA60,MIN(IF(G1SelectionMask="x",IF(INDEX(RawDataRefData,$E60,0)&gt;0,INDEX(RawDataRefData,$E60,0)),"")),"")</f>
        <v/>
      </c>
      <c r="AF60" s="100" t="str">
        <f t="array" ref="AF60">IF($AA60,MAX(IF(G1SelectionMask="x",IF(INDEX(RawDataRefData,$E60,0)&gt;0,INDEX(RawDataRefData,$E60,0)),"")),"")</f>
        <v/>
      </c>
      <c r="AG60" s="100" t="str">
        <f t="shared" si="8"/>
        <v/>
      </c>
      <c r="AH60" s="100" t="str">
        <f t="array" ref="AH60">IF($AA60,STDEVA(IF(G1SelectionMask="x",IF(INDEX(RawDataRefData,$E60,0)&gt;0,INDEX(RawDataRefData,$E60,0)),"")),"")</f>
        <v/>
      </c>
      <c r="AI60" s="101" t="b">
        <f t="shared" si="9"/>
        <v>0</v>
      </c>
      <c r="AJ60" s="101" t="str">
        <f t="array" ref="AJ60">IF($AI60,MEDIAN(IF(G2SelectionMask="x",IF(INDEX(RawDataRefData,$E60,0)&gt;0,INDEX(RawDataRefData,$E60,0)),"")),"")</f>
        <v/>
      </c>
      <c r="AK60" s="101" t="str">
        <f t="array" ref="AK60">IF($AI60,QUARTILE(IF(G2SelectionMask="x",IF(INDEX(RawDataRefData,$E60,0)&gt;0,INDEX(RawDataRefData,$E60,0)),""),1),"")</f>
        <v/>
      </c>
      <c r="AL60" s="101" t="str">
        <f t="array" ref="AL60">IF($AI60,QUARTILE(IF(G2SelectionMask="x",IF(INDEX(RawDataRefData,$E60,0)&gt;0,INDEX(RawDataRefData,$E60,0)),""),3),"")</f>
        <v/>
      </c>
      <c r="AM60" s="101" t="str">
        <f t="array" ref="AM60">IF($AI60,MIN(IF(G2SelectionMask="x",IF(INDEX(RawDataRefData,$E60,0)&gt;0,INDEX(RawDataRefData,$E60,0)),"")),"")</f>
        <v/>
      </c>
      <c r="AN60" s="101" t="str">
        <f t="array" ref="AN60">IF($AI60,MAX(IF(G2SelectionMask="x",IF(INDEX(RawDataRefData,$E60,0)&gt;0,INDEX(RawDataRefData,$E60,0)),"")),"")</f>
        <v/>
      </c>
      <c r="AO60" s="101" t="str">
        <f t="shared" si="10"/>
        <v/>
      </c>
      <c r="AP60" s="101" t="str">
        <f t="array" ref="AP60">IF($AI60,STDEVA(IF(G2SelectionMask="x",IF(INDEX(RawDataRefData,$E60,0)&gt;0,INDEX(RawDataRefData,$E60,0)),"")),"")</f>
        <v/>
      </c>
      <c r="AQ60" s="100" t="b">
        <f t="shared" si="11"/>
        <v>0</v>
      </c>
      <c r="AR60" s="100" t="str">
        <f t="array" ref="AR60">IF($AQ60,MEDIAN(IF(G3SelectionMask="x",IF(INDEX(RawDataRefData,$E60,0)&gt;0,INDEX(RawDataRefData,$E60,0)),"")),"")</f>
        <v/>
      </c>
      <c r="AS60" s="100" t="str">
        <f t="array" ref="AS60">IF($AQ60,QUARTILE(IF(G3SelectionMask="x",IF(INDEX(RawDataRefData,$E60,0)&gt;0,INDEX(RawDataRefData,$E60,0)),""),1),"")</f>
        <v/>
      </c>
      <c r="AT60" s="100" t="str">
        <f t="array" ref="AT60">IF($AQ60,QUARTILE(IF(G3SelectionMask="x",IF(INDEX(RawDataRefData,$E60,0)&gt;0,INDEX(RawDataRefData,$E60,0)),""),3),"")</f>
        <v/>
      </c>
      <c r="AU60" s="100" t="str">
        <f t="array" ref="AU60">IF($AQ60,MIN(IF(G3SelectionMask="x",IF(INDEX(RawDataRefData,$E60,0)&gt;0,INDEX(RawDataRefData,$E60,0)),"")),"")</f>
        <v/>
      </c>
      <c r="AV60" s="100" t="str">
        <f t="array" ref="AV60">IF($AQ60,MAX(IF(G3SelectionMask="x",IF(INDEX(RawDataRefData,$E60,0)&gt;0,INDEX(RawDataRefData,$E60,0)),"")),"")</f>
        <v/>
      </c>
      <c r="AW60" s="100" t="str">
        <f t="shared" si="12"/>
        <v/>
      </c>
      <c r="AX60" s="100" t="str">
        <f t="array" ref="AX60">IF($AQ60,STDEVA(IF(G3SelectionMask="x",IF(INDEX(RawDataRefData,$E60,0)&gt;0,INDEX(RawDataRefData,$E60,0)),"")),"")</f>
        <v/>
      </c>
      <c r="AY60" s="101" t="b">
        <f t="shared" si="13"/>
        <v>0</v>
      </c>
      <c r="AZ60" s="101" t="str">
        <f t="array" ref="AZ60">IF($AY60,MEDIAN(IF(G4SelectionMask="x",IF(INDEX(RawDataRefData,$E60,0)&gt;0,INDEX(RawDataRefData,$E60,0)),"")),"")</f>
        <v/>
      </c>
      <c r="BA60" s="101" t="str">
        <f t="array" ref="BA60">IF($AY60,QUARTILE(IF(G4SelectionMask="x",IF(INDEX(RawDataRefData,$E60,0)&gt;0,INDEX(RawDataRefData,$E60,0)),""),1),"")</f>
        <v/>
      </c>
      <c r="BB60" s="101" t="str">
        <f t="array" ref="BB60">IF($AY60,QUARTILE(IF(G4SelectionMask="x",IF(INDEX(RawDataRefData,$E60,0)&gt;0,INDEX(RawDataRefData,$E60,0)),""),3),"")</f>
        <v/>
      </c>
      <c r="BC60" s="101" t="str">
        <f t="array" ref="BC60">IF($AY60,MIN(IF(G4SelectionMask="x",IF(INDEX(RawDataRefData,$E60,0)&gt;0,INDEX(RawDataRefData,$E60,0)),"")),"")</f>
        <v/>
      </c>
      <c r="BD60" s="101" t="str">
        <f t="array" ref="BD60">IF($AY60,MAX(IF(G4SelectionMask="x",IF(INDEX(RawDataRefData,$E60,0)&gt;0,INDEX(RawDataRefData,$E60,0)),"")),"")</f>
        <v/>
      </c>
      <c r="BE60" s="101" t="str">
        <f t="shared" si="14"/>
        <v/>
      </c>
      <c r="BF60" s="101" t="str">
        <f t="array" ref="BF60">IF($AY60,STDEVA(IF(G4SelectionMask="x",IF(INDEX(RawDataRefData,$E60,0)&gt;0,INDEX(RawDataRefData,$E60,0)),"")),"")</f>
        <v/>
      </c>
      <c r="BG60" s="100" t="b">
        <f t="shared" si="15"/>
        <v>0</v>
      </c>
      <c r="BH60" s="100" t="str">
        <f t="array" ref="BH60">IF($BG60,MEDIAN(IF(G5SelectionMask="x",IF(INDEX(RawDataRefData,$E60,0)&gt;0,INDEX(RawDataRefData,$E60,0)),"")),"")</f>
        <v/>
      </c>
      <c r="BI60" s="100" t="str">
        <f t="array" ref="BI60">IF($BG60,QUARTILE(IF(G5SelectionMask="x",IF(INDEX(RawDataRefData,$E60,0)&gt;0,INDEX(RawDataRefData,$E60,0)),""),1),"")</f>
        <v/>
      </c>
      <c r="BJ60" s="100" t="str">
        <f t="array" ref="BJ60">IF($BG60,QUARTILE(IF(G5SelectionMask="x",IF(INDEX(RawDataRefData,$E60,0)&gt;0,INDEX(RawDataRefData,$E60,0)),""),3),"")</f>
        <v/>
      </c>
      <c r="BK60" s="100" t="str">
        <f t="array" ref="BK60">IF($BG60,MIN(IF(G5SelectionMask="x",IF(INDEX(RawDataRefData,$E60,0)&gt;0,INDEX(RawDataRefData,$E60,0)),"")),"")</f>
        <v/>
      </c>
      <c r="BL60" s="100" t="str">
        <f t="array" ref="BL60">IF($BG60,MAX(IF(G5SelectionMask="x",IF(INDEX(RawDataRefData,$E60,0)&gt;0,INDEX(RawDataRefData,$E60,0)),"")),"")</f>
        <v/>
      </c>
      <c r="BM60" s="100" t="str">
        <f t="shared" si="16"/>
        <v/>
      </c>
      <c r="BN60" s="103" t="str">
        <f t="array" ref="BN60">IF($BG60,STDEVA(IF(G5SelectionMask="x",IF(INDEX(RawDataRefData,$E60,0)&gt;0,INDEX(RawDataRefData,$E60,0)),"")),"")</f>
        <v/>
      </c>
      <c r="BO60" s="104"/>
      <c r="BP60" s="105"/>
      <c r="BQ60" s="105"/>
      <c r="BR60" s="105"/>
      <c r="BS60" s="105"/>
      <c r="BT60" s="105"/>
      <c r="BU60" s="105"/>
      <c r="BV60" s="105"/>
      <c r="BW60" s="105"/>
      <c r="BX60" s="105"/>
      <c r="BY60" s="105"/>
      <c r="BZ60" s="105"/>
      <c r="CA60" s="105"/>
      <c r="CB60" s="105"/>
      <c r="CC60" s="105"/>
      <c r="CD60" s="105"/>
    </row>
    <row r="61" spans="1:82" hidden="1" x14ac:dyDescent="0.2">
      <c r="A61" s="33" t="e">
        <f t="shared" ca="1" si="31"/>
        <v>#NAME?</v>
      </c>
      <c r="B61" s="206"/>
      <c r="C61" s="200"/>
      <c r="D61" s="197"/>
      <c r="E61" s="72">
        <f t="shared" si="6"/>
        <v>52</v>
      </c>
      <c r="F61" s="9" t="s">
        <v>607</v>
      </c>
      <c r="K61" s="100" t="str">
        <f t="shared" si="18"/>
        <v/>
      </c>
      <c r="L61" s="100"/>
      <c r="M61" s="100"/>
      <c r="N61" s="100"/>
      <c r="O61" s="100"/>
      <c r="P61" s="101" t="str">
        <f t="shared" si="19"/>
        <v/>
      </c>
      <c r="Q61" s="102" t="str">
        <f t="shared" si="20"/>
        <v/>
      </c>
      <c r="R61" s="102" t="str">
        <f t="shared" si="21"/>
        <v/>
      </c>
      <c r="S61" s="102" t="str">
        <f t="shared" si="22"/>
        <v/>
      </c>
      <c r="T61" s="102" t="str">
        <f t="shared" si="23"/>
        <v/>
      </c>
      <c r="U61" s="102" t="str">
        <f t="shared" si="24"/>
        <v/>
      </c>
      <c r="V61" s="102" t="str">
        <f t="shared" si="25"/>
        <v/>
      </c>
      <c r="W61" s="102" t="str">
        <f t="shared" si="26"/>
        <v/>
      </c>
      <c r="X61" s="102" t="str">
        <f t="shared" si="27"/>
        <v/>
      </c>
      <c r="Y61" s="102" t="str">
        <f t="shared" si="28"/>
        <v/>
      </c>
      <c r="Z61" s="102" t="str">
        <f t="shared" si="29"/>
        <v/>
      </c>
      <c r="AA61" s="100" t="b">
        <f t="shared" si="7"/>
        <v>0</v>
      </c>
      <c r="AB61" s="100" t="str">
        <f t="array" ref="AB61">IF($AA61,MEDIAN(IF(G1SelectionMask="x",IF(INDEX(RawDataRefData,$E61,0)&gt;0,INDEX(RawDataRefData,$E61,0)),"")),"")</f>
        <v/>
      </c>
      <c r="AC61" s="100" t="str">
        <f t="array" ref="AC61">IF($AA61,QUARTILE(IF(G1SelectionMask="x",IF(INDEX(RawDataRefData,$E61,0)&gt;0,INDEX(RawDataRefData,$E61,0)),""),1),"")</f>
        <v/>
      </c>
      <c r="AD61" s="100" t="str">
        <f t="array" ref="AD61">IF($AA61,QUARTILE(IF(G1SelectionMask="x",IF(INDEX(RawDataRefData,$E61,0)&gt;0,INDEX(RawDataRefData,$E61,0)),""),3),"")</f>
        <v/>
      </c>
      <c r="AE61" s="100" t="str">
        <f t="array" ref="AE61">IF($AA61,MIN(IF(G1SelectionMask="x",IF(INDEX(RawDataRefData,$E61,0)&gt;0,INDEX(RawDataRefData,$E61,0)),"")),"")</f>
        <v/>
      </c>
      <c r="AF61" s="100" t="str">
        <f t="array" ref="AF61">IF($AA61,MAX(IF(G1SelectionMask="x",IF(INDEX(RawDataRefData,$E61,0)&gt;0,INDEX(RawDataRefData,$E61,0)),"")),"")</f>
        <v/>
      </c>
      <c r="AG61" s="100" t="str">
        <f t="shared" si="8"/>
        <v/>
      </c>
      <c r="AH61" s="100" t="str">
        <f t="array" ref="AH61">IF($AA61,STDEVA(IF(G1SelectionMask="x",IF(INDEX(RawDataRefData,$E61,0)&gt;0,INDEX(RawDataRefData,$E61,0)),"")),"")</f>
        <v/>
      </c>
      <c r="AI61" s="101" t="b">
        <f t="shared" si="9"/>
        <v>0</v>
      </c>
      <c r="AJ61" s="101" t="str">
        <f t="array" ref="AJ61">IF($AI61,MEDIAN(IF(G2SelectionMask="x",IF(INDEX(RawDataRefData,$E61,0)&gt;0,INDEX(RawDataRefData,$E61,0)),"")),"")</f>
        <v/>
      </c>
      <c r="AK61" s="101" t="str">
        <f t="array" ref="AK61">IF($AI61,QUARTILE(IF(G2SelectionMask="x",IF(INDEX(RawDataRefData,$E61,0)&gt;0,INDEX(RawDataRefData,$E61,0)),""),1),"")</f>
        <v/>
      </c>
      <c r="AL61" s="101" t="str">
        <f t="array" ref="AL61">IF($AI61,QUARTILE(IF(G2SelectionMask="x",IF(INDEX(RawDataRefData,$E61,0)&gt;0,INDEX(RawDataRefData,$E61,0)),""),3),"")</f>
        <v/>
      </c>
      <c r="AM61" s="101" t="str">
        <f t="array" ref="AM61">IF($AI61,MIN(IF(G2SelectionMask="x",IF(INDEX(RawDataRefData,$E61,0)&gt;0,INDEX(RawDataRefData,$E61,0)),"")),"")</f>
        <v/>
      </c>
      <c r="AN61" s="101" t="str">
        <f t="array" ref="AN61">IF($AI61,MAX(IF(G2SelectionMask="x",IF(INDEX(RawDataRefData,$E61,0)&gt;0,INDEX(RawDataRefData,$E61,0)),"")),"")</f>
        <v/>
      </c>
      <c r="AO61" s="101" t="str">
        <f t="shared" si="10"/>
        <v/>
      </c>
      <c r="AP61" s="101" t="str">
        <f t="array" ref="AP61">IF($AI61,STDEVA(IF(G2SelectionMask="x",IF(INDEX(RawDataRefData,$E61,0)&gt;0,INDEX(RawDataRefData,$E61,0)),"")),"")</f>
        <v/>
      </c>
      <c r="AQ61" s="100" t="b">
        <f t="shared" si="11"/>
        <v>0</v>
      </c>
      <c r="AR61" s="100" t="str">
        <f t="array" ref="AR61">IF($AQ61,MEDIAN(IF(G3SelectionMask="x",IF(INDEX(RawDataRefData,$E61,0)&gt;0,INDEX(RawDataRefData,$E61,0)),"")),"")</f>
        <v/>
      </c>
      <c r="AS61" s="100" t="str">
        <f t="array" ref="AS61">IF($AQ61,QUARTILE(IF(G3SelectionMask="x",IF(INDEX(RawDataRefData,$E61,0)&gt;0,INDEX(RawDataRefData,$E61,0)),""),1),"")</f>
        <v/>
      </c>
      <c r="AT61" s="100" t="str">
        <f t="array" ref="AT61">IF($AQ61,QUARTILE(IF(G3SelectionMask="x",IF(INDEX(RawDataRefData,$E61,0)&gt;0,INDEX(RawDataRefData,$E61,0)),""),3),"")</f>
        <v/>
      </c>
      <c r="AU61" s="100" t="str">
        <f t="array" ref="AU61">IF($AQ61,MIN(IF(G3SelectionMask="x",IF(INDEX(RawDataRefData,$E61,0)&gt;0,INDEX(RawDataRefData,$E61,0)),"")),"")</f>
        <v/>
      </c>
      <c r="AV61" s="100" t="str">
        <f t="array" ref="AV61">IF($AQ61,MAX(IF(G3SelectionMask="x",IF(INDEX(RawDataRefData,$E61,0)&gt;0,INDEX(RawDataRefData,$E61,0)),"")),"")</f>
        <v/>
      </c>
      <c r="AW61" s="100" t="str">
        <f t="shared" si="12"/>
        <v/>
      </c>
      <c r="AX61" s="100" t="str">
        <f t="array" ref="AX61">IF($AQ61,STDEVA(IF(G3SelectionMask="x",IF(INDEX(RawDataRefData,$E61,0)&gt;0,INDEX(RawDataRefData,$E61,0)),"")),"")</f>
        <v/>
      </c>
      <c r="AY61" s="101" t="b">
        <f t="shared" si="13"/>
        <v>0</v>
      </c>
      <c r="AZ61" s="101" t="str">
        <f t="array" ref="AZ61">IF($AY61,MEDIAN(IF(G4SelectionMask="x",IF(INDEX(RawDataRefData,$E61,0)&gt;0,INDEX(RawDataRefData,$E61,0)),"")),"")</f>
        <v/>
      </c>
      <c r="BA61" s="101" t="str">
        <f t="array" ref="BA61">IF($AY61,QUARTILE(IF(G4SelectionMask="x",IF(INDEX(RawDataRefData,$E61,0)&gt;0,INDEX(RawDataRefData,$E61,0)),""),1),"")</f>
        <v/>
      </c>
      <c r="BB61" s="101" t="str">
        <f t="array" ref="BB61">IF($AY61,QUARTILE(IF(G4SelectionMask="x",IF(INDEX(RawDataRefData,$E61,0)&gt;0,INDEX(RawDataRefData,$E61,0)),""),3),"")</f>
        <v/>
      </c>
      <c r="BC61" s="101" t="str">
        <f t="array" ref="BC61">IF($AY61,MIN(IF(G4SelectionMask="x",IF(INDEX(RawDataRefData,$E61,0)&gt;0,INDEX(RawDataRefData,$E61,0)),"")),"")</f>
        <v/>
      </c>
      <c r="BD61" s="101" t="str">
        <f t="array" ref="BD61">IF($AY61,MAX(IF(G4SelectionMask="x",IF(INDEX(RawDataRefData,$E61,0)&gt;0,INDEX(RawDataRefData,$E61,0)),"")),"")</f>
        <v/>
      </c>
      <c r="BE61" s="101" t="str">
        <f t="shared" si="14"/>
        <v/>
      </c>
      <c r="BF61" s="101" t="str">
        <f t="array" ref="BF61">IF($AY61,STDEVA(IF(G4SelectionMask="x",IF(INDEX(RawDataRefData,$E61,0)&gt;0,INDEX(RawDataRefData,$E61,0)),"")),"")</f>
        <v/>
      </c>
      <c r="BG61" s="100" t="b">
        <f t="shared" si="15"/>
        <v>0</v>
      </c>
      <c r="BH61" s="100" t="str">
        <f t="array" ref="BH61">IF($BG61,MEDIAN(IF(G5SelectionMask="x",IF(INDEX(RawDataRefData,$E61,0)&gt;0,INDEX(RawDataRefData,$E61,0)),"")),"")</f>
        <v/>
      </c>
      <c r="BI61" s="100" t="str">
        <f t="array" ref="BI61">IF($BG61,QUARTILE(IF(G5SelectionMask="x",IF(INDEX(RawDataRefData,$E61,0)&gt;0,INDEX(RawDataRefData,$E61,0)),""),1),"")</f>
        <v/>
      </c>
      <c r="BJ61" s="100" t="str">
        <f t="array" ref="BJ61">IF($BG61,QUARTILE(IF(G5SelectionMask="x",IF(INDEX(RawDataRefData,$E61,0)&gt;0,INDEX(RawDataRefData,$E61,0)),""),3),"")</f>
        <v/>
      </c>
      <c r="BK61" s="100" t="str">
        <f t="array" ref="BK61">IF($BG61,MIN(IF(G5SelectionMask="x",IF(INDEX(RawDataRefData,$E61,0)&gt;0,INDEX(RawDataRefData,$E61,0)),"")),"")</f>
        <v/>
      </c>
      <c r="BL61" s="100" t="str">
        <f t="array" ref="BL61">IF($BG61,MAX(IF(G5SelectionMask="x",IF(INDEX(RawDataRefData,$E61,0)&gt;0,INDEX(RawDataRefData,$E61,0)),"")),"")</f>
        <v/>
      </c>
      <c r="BM61" s="100" t="str">
        <f t="shared" si="16"/>
        <v/>
      </c>
      <c r="BN61" s="103" t="str">
        <f t="array" ref="BN61">IF($BG61,STDEVA(IF(G5SelectionMask="x",IF(INDEX(RawDataRefData,$E61,0)&gt;0,INDEX(RawDataRefData,$E61,0)),"")),"")</f>
        <v/>
      </c>
      <c r="BO61" s="104"/>
      <c r="BP61" s="105"/>
      <c r="BQ61" s="105"/>
      <c r="BR61" s="105"/>
      <c r="BS61" s="105"/>
      <c r="BT61" s="105"/>
      <c r="BU61" s="105"/>
      <c r="BV61" s="105"/>
      <c r="BW61" s="105"/>
      <c r="BX61" s="105"/>
      <c r="BY61" s="105"/>
      <c r="BZ61" s="105"/>
      <c r="CA61" s="105"/>
      <c r="CB61" s="105"/>
      <c r="CC61" s="105"/>
      <c r="CD61" s="105"/>
    </row>
    <row r="62" spans="1:82" hidden="1" x14ac:dyDescent="0.2">
      <c r="A62" s="33" t="e">
        <f t="shared" ca="1" si="31"/>
        <v>#NAME?</v>
      </c>
      <c r="B62" s="206"/>
      <c r="C62" s="200"/>
      <c r="D62" s="197"/>
      <c r="E62" s="72">
        <f t="shared" si="6"/>
        <v>53</v>
      </c>
      <c r="F62" s="9" t="s">
        <v>608</v>
      </c>
      <c r="K62" s="100" t="str">
        <f t="shared" si="18"/>
        <v/>
      </c>
      <c r="L62" s="100"/>
      <c r="M62" s="100"/>
      <c r="N62" s="100"/>
      <c r="O62" s="100"/>
      <c r="P62" s="101" t="str">
        <f t="shared" si="19"/>
        <v/>
      </c>
      <c r="Q62" s="102" t="str">
        <f t="shared" si="20"/>
        <v/>
      </c>
      <c r="R62" s="102" t="str">
        <f t="shared" si="21"/>
        <v/>
      </c>
      <c r="S62" s="102" t="str">
        <f t="shared" si="22"/>
        <v/>
      </c>
      <c r="T62" s="102" t="str">
        <f t="shared" si="23"/>
        <v/>
      </c>
      <c r="U62" s="102" t="str">
        <f t="shared" si="24"/>
        <v/>
      </c>
      <c r="V62" s="102" t="str">
        <f t="shared" si="25"/>
        <v/>
      </c>
      <c r="W62" s="102" t="str">
        <f t="shared" si="26"/>
        <v/>
      </c>
      <c r="X62" s="102" t="str">
        <f t="shared" si="27"/>
        <v/>
      </c>
      <c r="Y62" s="102" t="str">
        <f t="shared" si="28"/>
        <v/>
      </c>
      <c r="Z62" s="102" t="str">
        <f t="shared" si="29"/>
        <v/>
      </c>
      <c r="AA62" s="100" t="b">
        <f t="shared" si="7"/>
        <v>0</v>
      </c>
      <c r="AB62" s="100" t="str">
        <f t="array" ref="AB62">IF($AA62,MEDIAN(IF(G1SelectionMask="x",IF(INDEX(RawDataRefData,$E62,0)&gt;0,INDEX(RawDataRefData,$E62,0)),"")),"")</f>
        <v/>
      </c>
      <c r="AC62" s="100" t="str">
        <f t="array" ref="AC62">IF($AA62,QUARTILE(IF(G1SelectionMask="x",IF(INDEX(RawDataRefData,$E62,0)&gt;0,INDEX(RawDataRefData,$E62,0)),""),1),"")</f>
        <v/>
      </c>
      <c r="AD62" s="100" t="str">
        <f t="array" ref="AD62">IF($AA62,QUARTILE(IF(G1SelectionMask="x",IF(INDEX(RawDataRefData,$E62,0)&gt;0,INDEX(RawDataRefData,$E62,0)),""),3),"")</f>
        <v/>
      </c>
      <c r="AE62" s="100" t="str">
        <f t="array" ref="AE62">IF($AA62,MIN(IF(G1SelectionMask="x",IF(INDEX(RawDataRefData,$E62,0)&gt;0,INDEX(RawDataRefData,$E62,0)),"")),"")</f>
        <v/>
      </c>
      <c r="AF62" s="100" t="str">
        <f t="array" ref="AF62">IF($AA62,MAX(IF(G1SelectionMask="x",IF(INDEX(RawDataRefData,$E62,0)&gt;0,INDEX(RawDataRefData,$E62,0)),"")),"")</f>
        <v/>
      </c>
      <c r="AG62" s="100" t="str">
        <f t="shared" si="8"/>
        <v/>
      </c>
      <c r="AH62" s="100" t="str">
        <f t="array" ref="AH62">IF($AA62,STDEVA(IF(G1SelectionMask="x",IF(INDEX(RawDataRefData,$E62,0)&gt;0,INDEX(RawDataRefData,$E62,0)),"")),"")</f>
        <v/>
      </c>
      <c r="AI62" s="101" t="b">
        <f t="shared" si="9"/>
        <v>0</v>
      </c>
      <c r="AJ62" s="101" t="str">
        <f t="array" ref="AJ62">IF($AI62,MEDIAN(IF(G2SelectionMask="x",IF(INDEX(RawDataRefData,$E62,0)&gt;0,INDEX(RawDataRefData,$E62,0)),"")),"")</f>
        <v/>
      </c>
      <c r="AK62" s="101" t="str">
        <f t="array" ref="AK62">IF($AI62,QUARTILE(IF(G2SelectionMask="x",IF(INDEX(RawDataRefData,$E62,0)&gt;0,INDEX(RawDataRefData,$E62,0)),""),1),"")</f>
        <v/>
      </c>
      <c r="AL62" s="101" t="str">
        <f t="array" ref="AL62">IF($AI62,QUARTILE(IF(G2SelectionMask="x",IF(INDEX(RawDataRefData,$E62,0)&gt;0,INDEX(RawDataRefData,$E62,0)),""),3),"")</f>
        <v/>
      </c>
      <c r="AM62" s="101" t="str">
        <f t="array" ref="AM62">IF($AI62,MIN(IF(G2SelectionMask="x",IF(INDEX(RawDataRefData,$E62,0)&gt;0,INDEX(RawDataRefData,$E62,0)),"")),"")</f>
        <v/>
      </c>
      <c r="AN62" s="101" t="str">
        <f t="array" ref="AN62">IF($AI62,MAX(IF(G2SelectionMask="x",IF(INDEX(RawDataRefData,$E62,0)&gt;0,INDEX(RawDataRefData,$E62,0)),"")),"")</f>
        <v/>
      </c>
      <c r="AO62" s="101" t="str">
        <f t="shared" si="10"/>
        <v/>
      </c>
      <c r="AP62" s="101" t="str">
        <f t="array" ref="AP62">IF($AI62,STDEVA(IF(G2SelectionMask="x",IF(INDEX(RawDataRefData,$E62,0)&gt;0,INDEX(RawDataRefData,$E62,0)),"")),"")</f>
        <v/>
      </c>
      <c r="AQ62" s="100" t="b">
        <f t="shared" si="11"/>
        <v>0</v>
      </c>
      <c r="AR62" s="100" t="str">
        <f t="array" ref="AR62">IF($AQ62,MEDIAN(IF(G3SelectionMask="x",IF(INDEX(RawDataRefData,$E62,0)&gt;0,INDEX(RawDataRefData,$E62,0)),"")),"")</f>
        <v/>
      </c>
      <c r="AS62" s="100" t="str">
        <f t="array" ref="AS62">IF($AQ62,QUARTILE(IF(G3SelectionMask="x",IF(INDEX(RawDataRefData,$E62,0)&gt;0,INDEX(RawDataRefData,$E62,0)),""),1),"")</f>
        <v/>
      </c>
      <c r="AT62" s="100" t="str">
        <f t="array" ref="AT62">IF($AQ62,QUARTILE(IF(G3SelectionMask="x",IF(INDEX(RawDataRefData,$E62,0)&gt;0,INDEX(RawDataRefData,$E62,0)),""),3),"")</f>
        <v/>
      </c>
      <c r="AU62" s="100" t="str">
        <f t="array" ref="AU62">IF($AQ62,MIN(IF(G3SelectionMask="x",IF(INDEX(RawDataRefData,$E62,0)&gt;0,INDEX(RawDataRefData,$E62,0)),"")),"")</f>
        <v/>
      </c>
      <c r="AV62" s="100" t="str">
        <f t="array" ref="AV62">IF($AQ62,MAX(IF(G3SelectionMask="x",IF(INDEX(RawDataRefData,$E62,0)&gt;0,INDEX(RawDataRefData,$E62,0)),"")),"")</f>
        <v/>
      </c>
      <c r="AW62" s="100" t="str">
        <f t="shared" si="12"/>
        <v/>
      </c>
      <c r="AX62" s="100" t="str">
        <f t="array" ref="AX62">IF($AQ62,STDEVA(IF(G3SelectionMask="x",IF(INDEX(RawDataRefData,$E62,0)&gt;0,INDEX(RawDataRefData,$E62,0)),"")),"")</f>
        <v/>
      </c>
      <c r="AY62" s="101" t="b">
        <f t="shared" si="13"/>
        <v>0</v>
      </c>
      <c r="AZ62" s="101" t="str">
        <f t="array" ref="AZ62">IF($AY62,MEDIAN(IF(G4SelectionMask="x",IF(INDEX(RawDataRefData,$E62,0)&gt;0,INDEX(RawDataRefData,$E62,0)),"")),"")</f>
        <v/>
      </c>
      <c r="BA62" s="101" t="str">
        <f t="array" ref="BA62">IF($AY62,QUARTILE(IF(G4SelectionMask="x",IF(INDEX(RawDataRefData,$E62,0)&gt;0,INDEX(RawDataRefData,$E62,0)),""),1),"")</f>
        <v/>
      </c>
      <c r="BB62" s="101" t="str">
        <f t="array" ref="BB62">IF($AY62,QUARTILE(IF(G4SelectionMask="x",IF(INDEX(RawDataRefData,$E62,0)&gt;0,INDEX(RawDataRefData,$E62,0)),""),3),"")</f>
        <v/>
      </c>
      <c r="BC62" s="101" t="str">
        <f t="array" ref="BC62">IF($AY62,MIN(IF(G4SelectionMask="x",IF(INDEX(RawDataRefData,$E62,0)&gt;0,INDEX(RawDataRefData,$E62,0)),"")),"")</f>
        <v/>
      </c>
      <c r="BD62" s="101" t="str">
        <f t="array" ref="BD62">IF($AY62,MAX(IF(G4SelectionMask="x",IF(INDEX(RawDataRefData,$E62,0)&gt;0,INDEX(RawDataRefData,$E62,0)),"")),"")</f>
        <v/>
      </c>
      <c r="BE62" s="101" t="str">
        <f t="shared" si="14"/>
        <v/>
      </c>
      <c r="BF62" s="101" t="str">
        <f t="array" ref="BF62">IF($AY62,STDEVA(IF(G4SelectionMask="x",IF(INDEX(RawDataRefData,$E62,0)&gt;0,INDEX(RawDataRefData,$E62,0)),"")),"")</f>
        <v/>
      </c>
      <c r="BG62" s="100" t="b">
        <f t="shared" si="15"/>
        <v>0</v>
      </c>
      <c r="BH62" s="100" t="str">
        <f t="array" ref="BH62">IF($BG62,MEDIAN(IF(G5SelectionMask="x",IF(INDEX(RawDataRefData,$E62,0)&gt;0,INDEX(RawDataRefData,$E62,0)),"")),"")</f>
        <v/>
      </c>
      <c r="BI62" s="100" t="str">
        <f t="array" ref="BI62">IF($BG62,QUARTILE(IF(G5SelectionMask="x",IF(INDEX(RawDataRefData,$E62,0)&gt;0,INDEX(RawDataRefData,$E62,0)),""),1),"")</f>
        <v/>
      </c>
      <c r="BJ62" s="100" t="str">
        <f t="array" ref="BJ62">IF($BG62,QUARTILE(IF(G5SelectionMask="x",IF(INDEX(RawDataRefData,$E62,0)&gt;0,INDEX(RawDataRefData,$E62,0)),""),3),"")</f>
        <v/>
      </c>
      <c r="BK62" s="100" t="str">
        <f t="array" ref="BK62">IF($BG62,MIN(IF(G5SelectionMask="x",IF(INDEX(RawDataRefData,$E62,0)&gt;0,INDEX(RawDataRefData,$E62,0)),"")),"")</f>
        <v/>
      </c>
      <c r="BL62" s="100" t="str">
        <f t="array" ref="BL62">IF($BG62,MAX(IF(G5SelectionMask="x",IF(INDEX(RawDataRefData,$E62,0)&gt;0,INDEX(RawDataRefData,$E62,0)),"")),"")</f>
        <v/>
      </c>
      <c r="BM62" s="100" t="str">
        <f t="shared" si="16"/>
        <v/>
      </c>
      <c r="BN62" s="103" t="str">
        <f t="array" ref="BN62">IF($BG62,STDEVA(IF(G5SelectionMask="x",IF(INDEX(RawDataRefData,$E62,0)&gt;0,INDEX(RawDataRefData,$E62,0)),"")),"")</f>
        <v/>
      </c>
      <c r="BO62" s="104"/>
      <c r="BP62" s="105"/>
      <c r="BQ62" s="105"/>
      <c r="BR62" s="105"/>
      <c r="BS62" s="105"/>
      <c r="BT62" s="105"/>
      <c r="BU62" s="105"/>
      <c r="BV62" s="105"/>
      <c r="BW62" s="105"/>
      <c r="BX62" s="105"/>
      <c r="BY62" s="105"/>
      <c r="BZ62" s="105"/>
      <c r="CA62" s="105"/>
      <c r="CB62" s="105"/>
      <c r="CC62" s="105"/>
      <c r="CD62" s="105"/>
    </row>
    <row r="63" spans="1:82" hidden="1" x14ac:dyDescent="0.2">
      <c r="A63" s="33" t="e">
        <f t="shared" ca="1" si="31"/>
        <v>#NAME?</v>
      </c>
      <c r="B63" s="206"/>
      <c r="C63" s="200"/>
      <c r="D63" s="197"/>
      <c r="E63" s="72">
        <f t="shared" si="6"/>
        <v>54</v>
      </c>
      <c r="F63" s="9" t="s">
        <v>609</v>
      </c>
      <c r="K63" s="100" t="str">
        <f t="shared" si="18"/>
        <v/>
      </c>
      <c r="L63" s="100"/>
      <c r="M63" s="100"/>
      <c r="N63" s="100"/>
      <c r="O63" s="100"/>
      <c r="P63" s="101" t="str">
        <f t="shared" si="19"/>
        <v/>
      </c>
      <c r="Q63" s="102" t="str">
        <f t="shared" si="20"/>
        <v/>
      </c>
      <c r="R63" s="102" t="str">
        <f t="shared" si="21"/>
        <v/>
      </c>
      <c r="S63" s="102" t="str">
        <f t="shared" si="22"/>
        <v/>
      </c>
      <c r="T63" s="102" t="str">
        <f t="shared" si="23"/>
        <v/>
      </c>
      <c r="U63" s="102" t="str">
        <f t="shared" si="24"/>
        <v/>
      </c>
      <c r="V63" s="102" t="str">
        <f t="shared" si="25"/>
        <v/>
      </c>
      <c r="W63" s="102" t="str">
        <f t="shared" si="26"/>
        <v/>
      </c>
      <c r="X63" s="102" t="str">
        <f t="shared" si="27"/>
        <v/>
      </c>
      <c r="Y63" s="102" t="str">
        <f t="shared" si="28"/>
        <v/>
      </c>
      <c r="Z63" s="102" t="str">
        <f t="shared" si="29"/>
        <v/>
      </c>
      <c r="AA63" s="100" t="b">
        <f t="shared" si="7"/>
        <v>0</v>
      </c>
      <c r="AB63" s="100" t="str">
        <f t="array" ref="AB63">IF($AA63,MEDIAN(IF(G1SelectionMask="x",IF(INDEX(RawDataRefData,$E63,0)&gt;0,INDEX(RawDataRefData,$E63,0)),"")),"")</f>
        <v/>
      </c>
      <c r="AC63" s="100" t="str">
        <f t="array" ref="AC63">IF($AA63,QUARTILE(IF(G1SelectionMask="x",IF(INDEX(RawDataRefData,$E63,0)&gt;0,INDEX(RawDataRefData,$E63,0)),""),1),"")</f>
        <v/>
      </c>
      <c r="AD63" s="100" t="str">
        <f t="array" ref="AD63">IF($AA63,QUARTILE(IF(G1SelectionMask="x",IF(INDEX(RawDataRefData,$E63,0)&gt;0,INDEX(RawDataRefData,$E63,0)),""),3),"")</f>
        <v/>
      </c>
      <c r="AE63" s="100" t="str">
        <f t="array" ref="AE63">IF($AA63,MIN(IF(G1SelectionMask="x",IF(INDEX(RawDataRefData,$E63,0)&gt;0,INDEX(RawDataRefData,$E63,0)),"")),"")</f>
        <v/>
      </c>
      <c r="AF63" s="100" t="str">
        <f t="array" ref="AF63">IF($AA63,MAX(IF(G1SelectionMask="x",IF(INDEX(RawDataRefData,$E63,0)&gt;0,INDEX(RawDataRefData,$E63,0)),"")),"")</f>
        <v/>
      </c>
      <c r="AG63" s="100" t="str">
        <f t="shared" si="8"/>
        <v/>
      </c>
      <c r="AH63" s="100" t="str">
        <f t="array" ref="AH63">IF($AA63,STDEVA(IF(G1SelectionMask="x",IF(INDEX(RawDataRefData,$E63,0)&gt;0,INDEX(RawDataRefData,$E63,0)),"")),"")</f>
        <v/>
      </c>
      <c r="AI63" s="101" t="b">
        <f t="shared" si="9"/>
        <v>0</v>
      </c>
      <c r="AJ63" s="101" t="str">
        <f t="array" ref="AJ63">IF($AI63,MEDIAN(IF(G2SelectionMask="x",IF(INDEX(RawDataRefData,$E63,0)&gt;0,INDEX(RawDataRefData,$E63,0)),"")),"")</f>
        <v/>
      </c>
      <c r="AK63" s="101" t="str">
        <f t="array" ref="AK63">IF($AI63,QUARTILE(IF(G2SelectionMask="x",IF(INDEX(RawDataRefData,$E63,0)&gt;0,INDEX(RawDataRefData,$E63,0)),""),1),"")</f>
        <v/>
      </c>
      <c r="AL63" s="101" t="str">
        <f t="array" ref="AL63">IF($AI63,QUARTILE(IF(G2SelectionMask="x",IF(INDEX(RawDataRefData,$E63,0)&gt;0,INDEX(RawDataRefData,$E63,0)),""),3),"")</f>
        <v/>
      </c>
      <c r="AM63" s="101" t="str">
        <f t="array" ref="AM63">IF($AI63,MIN(IF(G2SelectionMask="x",IF(INDEX(RawDataRefData,$E63,0)&gt;0,INDEX(RawDataRefData,$E63,0)),"")),"")</f>
        <v/>
      </c>
      <c r="AN63" s="101" t="str">
        <f t="array" ref="AN63">IF($AI63,MAX(IF(G2SelectionMask="x",IF(INDEX(RawDataRefData,$E63,0)&gt;0,INDEX(RawDataRefData,$E63,0)),"")),"")</f>
        <v/>
      </c>
      <c r="AO63" s="101" t="str">
        <f t="shared" si="10"/>
        <v/>
      </c>
      <c r="AP63" s="101" t="str">
        <f t="array" ref="AP63">IF($AI63,STDEVA(IF(G2SelectionMask="x",IF(INDEX(RawDataRefData,$E63,0)&gt;0,INDEX(RawDataRefData,$E63,0)),"")),"")</f>
        <v/>
      </c>
      <c r="AQ63" s="100" t="b">
        <f t="shared" si="11"/>
        <v>0</v>
      </c>
      <c r="AR63" s="100" t="str">
        <f t="array" ref="AR63">IF($AQ63,MEDIAN(IF(G3SelectionMask="x",IF(INDEX(RawDataRefData,$E63,0)&gt;0,INDEX(RawDataRefData,$E63,0)),"")),"")</f>
        <v/>
      </c>
      <c r="AS63" s="100" t="str">
        <f t="array" ref="AS63">IF($AQ63,QUARTILE(IF(G3SelectionMask="x",IF(INDEX(RawDataRefData,$E63,0)&gt;0,INDEX(RawDataRefData,$E63,0)),""),1),"")</f>
        <v/>
      </c>
      <c r="AT63" s="100" t="str">
        <f t="array" ref="AT63">IF($AQ63,QUARTILE(IF(G3SelectionMask="x",IF(INDEX(RawDataRefData,$E63,0)&gt;0,INDEX(RawDataRefData,$E63,0)),""),3),"")</f>
        <v/>
      </c>
      <c r="AU63" s="100" t="str">
        <f t="array" ref="AU63">IF($AQ63,MIN(IF(G3SelectionMask="x",IF(INDEX(RawDataRefData,$E63,0)&gt;0,INDEX(RawDataRefData,$E63,0)),"")),"")</f>
        <v/>
      </c>
      <c r="AV63" s="100" t="str">
        <f t="array" ref="AV63">IF($AQ63,MAX(IF(G3SelectionMask="x",IF(INDEX(RawDataRefData,$E63,0)&gt;0,INDEX(RawDataRefData,$E63,0)),"")),"")</f>
        <v/>
      </c>
      <c r="AW63" s="100" t="str">
        <f t="shared" si="12"/>
        <v/>
      </c>
      <c r="AX63" s="100" t="str">
        <f t="array" ref="AX63">IF($AQ63,STDEVA(IF(G3SelectionMask="x",IF(INDEX(RawDataRefData,$E63,0)&gt;0,INDEX(RawDataRefData,$E63,0)),"")),"")</f>
        <v/>
      </c>
      <c r="AY63" s="101" t="b">
        <f t="shared" si="13"/>
        <v>0</v>
      </c>
      <c r="AZ63" s="101" t="str">
        <f t="array" ref="AZ63">IF($AY63,MEDIAN(IF(G4SelectionMask="x",IF(INDEX(RawDataRefData,$E63,0)&gt;0,INDEX(RawDataRefData,$E63,0)),"")),"")</f>
        <v/>
      </c>
      <c r="BA63" s="101" t="str">
        <f t="array" ref="BA63">IF($AY63,QUARTILE(IF(G4SelectionMask="x",IF(INDEX(RawDataRefData,$E63,0)&gt;0,INDEX(RawDataRefData,$E63,0)),""),1),"")</f>
        <v/>
      </c>
      <c r="BB63" s="101" t="str">
        <f t="array" ref="BB63">IF($AY63,QUARTILE(IF(G4SelectionMask="x",IF(INDEX(RawDataRefData,$E63,0)&gt;0,INDEX(RawDataRefData,$E63,0)),""),3),"")</f>
        <v/>
      </c>
      <c r="BC63" s="101" t="str">
        <f t="array" ref="BC63">IF($AY63,MIN(IF(G4SelectionMask="x",IF(INDEX(RawDataRefData,$E63,0)&gt;0,INDEX(RawDataRefData,$E63,0)),"")),"")</f>
        <v/>
      </c>
      <c r="BD63" s="101" t="str">
        <f t="array" ref="BD63">IF($AY63,MAX(IF(G4SelectionMask="x",IF(INDEX(RawDataRefData,$E63,0)&gt;0,INDEX(RawDataRefData,$E63,0)),"")),"")</f>
        <v/>
      </c>
      <c r="BE63" s="101" t="str">
        <f t="shared" si="14"/>
        <v/>
      </c>
      <c r="BF63" s="101" t="str">
        <f t="array" ref="BF63">IF($AY63,STDEVA(IF(G4SelectionMask="x",IF(INDEX(RawDataRefData,$E63,0)&gt;0,INDEX(RawDataRefData,$E63,0)),"")),"")</f>
        <v/>
      </c>
      <c r="BG63" s="100" t="b">
        <f t="shared" si="15"/>
        <v>0</v>
      </c>
      <c r="BH63" s="100" t="str">
        <f t="array" ref="BH63">IF($BG63,MEDIAN(IF(G5SelectionMask="x",IF(INDEX(RawDataRefData,$E63,0)&gt;0,INDEX(RawDataRefData,$E63,0)),"")),"")</f>
        <v/>
      </c>
      <c r="BI63" s="100" t="str">
        <f t="array" ref="BI63">IF($BG63,QUARTILE(IF(G5SelectionMask="x",IF(INDEX(RawDataRefData,$E63,0)&gt;0,INDEX(RawDataRefData,$E63,0)),""),1),"")</f>
        <v/>
      </c>
      <c r="BJ63" s="100" t="str">
        <f t="array" ref="BJ63">IF($BG63,QUARTILE(IF(G5SelectionMask="x",IF(INDEX(RawDataRefData,$E63,0)&gt;0,INDEX(RawDataRefData,$E63,0)),""),3),"")</f>
        <v/>
      </c>
      <c r="BK63" s="100" t="str">
        <f t="array" ref="BK63">IF($BG63,MIN(IF(G5SelectionMask="x",IF(INDEX(RawDataRefData,$E63,0)&gt;0,INDEX(RawDataRefData,$E63,0)),"")),"")</f>
        <v/>
      </c>
      <c r="BL63" s="100" t="str">
        <f t="array" ref="BL63">IF($BG63,MAX(IF(G5SelectionMask="x",IF(INDEX(RawDataRefData,$E63,0)&gt;0,INDEX(RawDataRefData,$E63,0)),"")),"")</f>
        <v/>
      </c>
      <c r="BM63" s="100" t="str">
        <f t="shared" si="16"/>
        <v/>
      </c>
      <c r="BN63" s="103" t="str">
        <f t="array" ref="BN63">IF($BG63,STDEVA(IF(G5SelectionMask="x",IF(INDEX(RawDataRefData,$E63,0)&gt;0,INDEX(RawDataRefData,$E63,0)),"")),"")</f>
        <v/>
      </c>
      <c r="BO63" s="104"/>
      <c r="BP63" s="105"/>
      <c r="BQ63" s="105"/>
      <c r="BR63" s="105"/>
      <c r="BS63" s="105"/>
      <c r="BT63" s="105"/>
      <c r="BU63" s="105"/>
      <c r="BV63" s="105"/>
      <c r="BW63" s="105"/>
      <c r="BX63" s="105"/>
      <c r="BY63" s="105"/>
      <c r="BZ63" s="105"/>
      <c r="CA63" s="105"/>
      <c r="CB63" s="105"/>
      <c r="CC63" s="105"/>
      <c r="CD63" s="105"/>
    </row>
    <row r="64" spans="1:82" hidden="1" x14ac:dyDescent="0.2">
      <c r="A64" s="33" t="e">
        <f t="shared" ca="1" si="31"/>
        <v>#NAME?</v>
      </c>
      <c r="B64" s="206"/>
      <c r="C64" s="200"/>
      <c r="D64" s="197"/>
      <c r="E64" s="72">
        <f t="shared" si="6"/>
        <v>55</v>
      </c>
      <c r="F64" s="9" t="s">
        <v>610</v>
      </c>
      <c r="K64" s="100" t="str">
        <f t="shared" si="18"/>
        <v/>
      </c>
      <c r="L64" s="100"/>
      <c r="M64" s="100"/>
      <c r="N64" s="100"/>
      <c r="O64" s="100"/>
      <c r="P64" s="101" t="str">
        <f t="shared" si="19"/>
        <v/>
      </c>
      <c r="Q64" s="102" t="str">
        <f t="shared" si="20"/>
        <v/>
      </c>
      <c r="R64" s="102" t="str">
        <f t="shared" si="21"/>
        <v/>
      </c>
      <c r="S64" s="102" t="str">
        <f t="shared" si="22"/>
        <v/>
      </c>
      <c r="T64" s="102" t="str">
        <f t="shared" si="23"/>
        <v/>
      </c>
      <c r="U64" s="102" t="str">
        <f t="shared" si="24"/>
        <v/>
      </c>
      <c r="V64" s="102" t="str">
        <f t="shared" si="25"/>
        <v/>
      </c>
      <c r="W64" s="102" t="str">
        <f t="shared" si="26"/>
        <v/>
      </c>
      <c r="X64" s="102" t="str">
        <f t="shared" si="27"/>
        <v/>
      </c>
      <c r="Y64" s="102" t="str">
        <f t="shared" si="28"/>
        <v/>
      </c>
      <c r="Z64" s="102" t="str">
        <f t="shared" si="29"/>
        <v/>
      </c>
      <c r="AA64" s="100" t="b">
        <f t="shared" si="7"/>
        <v>0</v>
      </c>
      <c r="AB64" s="100" t="str">
        <f t="array" ref="AB64">IF($AA64,MEDIAN(IF(G1SelectionMask="x",IF(INDEX(RawDataRefData,$E64,0)&gt;0,INDEX(RawDataRefData,$E64,0)),"")),"")</f>
        <v/>
      </c>
      <c r="AC64" s="100" t="str">
        <f t="array" ref="AC64">IF($AA64,QUARTILE(IF(G1SelectionMask="x",IF(INDEX(RawDataRefData,$E64,0)&gt;0,INDEX(RawDataRefData,$E64,0)),""),1),"")</f>
        <v/>
      </c>
      <c r="AD64" s="100" t="str">
        <f t="array" ref="AD64">IF($AA64,QUARTILE(IF(G1SelectionMask="x",IF(INDEX(RawDataRefData,$E64,0)&gt;0,INDEX(RawDataRefData,$E64,0)),""),3),"")</f>
        <v/>
      </c>
      <c r="AE64" s="100" t="str">
        <f t="array" ref="AE64">IF($AA64,MIN(IF(G1SelectionMask="x",IF(INDEX(RawDataRefData,$E64,0)&gt;0,INDEX(RawDataRefData,$E64,0)),"")),"")</f>
        <v/>
      </c>
      <c r="AF64" s="100" t="str">
        <f t="array" ref="AF64">IF($AA64,MAX(IF(G1SelectionMask="x",IF(INDEX(RawDataRefData,$E64,0)&gt;0,INDEX(RawDataRefData,$E64,0)),"")),"")</f>
        <v/>
      </c>
      <c r="AG64" s="100" t="str">
        <f t="shared" si="8"/>
        <v/>
      </c>
      <c r="AH64" s="100" t="str">
        <f t="array" ref="AH64">IF($AA64,STDEVA(IF(G1SelectionMask="x",IF(INDEX(RawDataRefData,$E64,0)&gt;0,INDEX(RawDataRefData,$E64,0)),"")),"")</f>
        <v/>
      </c>
      <c r="AI64" s="101" t="b">
        <f t="shared" si="9"/>
        <v>0</v>
      </c>
      <c r="AJ64" s="101" t="str">
        <f t="array" ref="AJ64">IF($AI64,MEDIAN(IF(G2SelectionMask="x",IF(INDEX(RawDataRefData,$E64,0)&gt;0,INDEX(RawDataRefData,$E64,0)),"")),"")</f>
        <v/>
      </c>
      <c r="AK64" s="101" t="str">
        <f t="array" ref="AK64">IF($AI64,QUARTILE(IF(G2SelectionMask="x",IF(INDEX(RawDataRefData,$E64,0)&gt;0,INDEX(RawDataRefData,$E64,0)),""),1),"")</f>
        <v/>
      </c>
      <c r="AL64" s="101" t="str">
        <f t="array" ref="AL64">IF($AI64,QUARTILE(IF(G2SelectionMask="x",IF(INDEX(RawDataRefData,$E64,0)&gt;0,INDEX(RawDataRefData,$E64,0)),""),3),"")</f>
        <v/>
      </c>
      <c r="AM64" s="101" t="str">
        <f t="array" ref="AM64">IF($AI64,MIN(IF(G2SelectionMask="x",IF(INDEX(RawDataRefData,$E64,0)&gt;0,INDEX(RawDataRefData,$E64,0)),"")),"")</f>
        <v/>
      </c>
      <c r="AN64" s="101" t="str">
        <f t="array" ref="AN64">IF($AI64,MAX(IF(G2SelectionMask="x",IF(INDEX(RawDataRefData,$E64,0)&gt;0,INDEX(RawDataRefData,$E64,0)),"")),"")</f>
        <v/>
      </c>
      <c r="AO64" s="101" t="str">
        <f t="shared" si="10"/>
        <v/>
      </c>
      <c r="AP64" s="101" t="str">
        <f t="array" ref="AP64">IF($AI64,STDEVA(IF(G2SelectionMask="x",IF(INDEX(RawDataRefData,$E64,0)&gt;0,INDEX(RawDataRefData,$E64,0)),"")),"")</f>
        <v/>
      </c>
      <c r="AQ64" s="100" t="b">
        <f t="shared" si="11"/>
        <v>0</v>
      </c>
      <c r="AR64" s="100" t="str">
        <f t="array" ref="AR64">IF($AQ64,MEDIAN(IF(G3SelectionMask="x",IF(INDEX(RawDataRefData,$E64,0)&gt;0,INDEX(RawDataRefData,$E64,0)),"")),"")</f>
        <v/>
      </c>
      <c r="AS64" s="100" t="str">
        <f t="array" ref="AS64">IF($AQ64,QUARTILE(IF(G3SelectionMask="x",IF(INDEX(RawDataRefData,$E64,0)&gt;0,INDEX(RawDataRefData,$E64,0)),""),1),"")</f>
        <v/>
      </c>
      <c r="AT64" s="100" t="str">
        <f t="array" ref="AT64">IF($AQ64,QUARTILE(IF(G3SelectionMask="x",IF(INDEX(RawDataRefData,$E64,0)&gt;0,INDEX(RawDataRefData,$E64,0)),""),3),"")</f>
        <v/>
      </c>
      <c r="AU64" s="100" t="str">
        <f t="array" ref="AU64">IF($AQ64,MIN(IF(G3SelectionMask="x",IF(INDEX(RawDataRefData,$E64,0)&gt;0,INDEX(RawDataRefData,$E64,0)),"")),"")</f>
        <v/>
      </c>
      <c r="AV64" s="100" t="str">
        <f t="array" ref="AV64">IF($AQ64,MAX(IF(G3SelectionMask="x",IF(INDEX(RawDataRefData,$E64,0)&gt;0,INDEX(RawDataRefData,$E64,0)),"")),"")</f>
        <v/>
      </c>
      <c r="AW64" s="100" t="str">
        <f t="shared" si="12"/>
        <v/>
      </c>
      <c r="AX64" s="100" t="str">
        <f t="array" ref="AX64">IF($AQ64,STDEVA(IF(G3SelectionMask="x",IF(INDEX(RawDataRefData,$E64,0)&gt;0,INDEX(RawDataRefData,$E64,0)),"")),"")</f>
        <v/>
      </c>
      <c r="AY64" s="101" t="b">
        <f t="shared" si="13"/>
        <v>0</v>
      </c>
      <c r="AZ64" s="101" t="str">
        <f t="array" ref="AZ64">IF($AY64,MEDIAN(IF(G4SelectionMask="x",IF(INDEX(RawDataRefData,$E64,0)&gt;0,INDEX(RawDataRefData,$E64,0)),"")),"")</f>
        <v/>
      </c>
      <c r="BA64" s="101" t="str">
        <f t="array" ref="BA64">IF($AY64,QUARTILE(IF(G4SelectionMask="x",IF(INDEX(RawDataRefData,$E64,0)&gt;0,INDEX(RawDataRefData,$E64,0)),""),1),"")</f>
        <v/>
      </c>
      <c r="BB64" s="101" t="str">
        <f t="array" ref="BB64">IF($AY64,QUARTILE(IF(G4SelectionMask="x",IF(INDEX(RawDataRefData,$E64,0)&gt;0,INDEX(RawDataRefData,$E64,0)),""),3),"")</f>
        <v/>
      </c>
      <c r="BC64" s="101" t="str">
        <f t="array" ref="BC64">IF($AY64,MIN(IF(G4SelectionMask="x",IF(INDEX(RawDataRefData,$E64,0)&gt;0,INDEX(RawDataRefData,$E64,0)),"")),"")</f>
        <v/>
      </c>
      <c r="BD64" s="101" t="str">
        <f t="array" ref="BD64">IF($AY64,MAX(IF(G4SelectionMask="x",IF(INDEX(RawDataRefData,$E64,0)&gt;0,INDEX(RawDataRefData,$E64,0)),"")),"")</f>
        <v/>
      </c>
      <c r="BE64" s="101" t="str">
        <f t="shared" si="14"/>
        <v/>
      </c>
      <c r="BF64" s="101" t="str">
        <f t="array" ref="BF64">IF($AY64,STDEVA(IF(G4SelectionMask="x",IF(INDEX(RawDataRefData,$E64,0)&gt;0,INDEX(RawDataRefData,$E64,0)),"")),"")</f>
        <v/>
      </c>
      <c r="BG64" s="100" t="b">
        <f t="shared" si="15"/>
        <v>0</v>
      </c>
      <c r="BH64" s="100" t="str">
        <f t="array" ref="BH64">IF($BG64,MEDIAN(IF(G5SelectionMask="x",IF(INDEX(RawDataRefData,$E64,0)&gt;0,INDEX(RawDataRefData,$E64,0)),"")),"")</f>
        <v/>
      </c>
      <c r="BI64" s="100" t="str">
        <f t="array" ref="BI64">IF($BG64,QUARTILE(IF(G5SelectionMask="x",IF(INDEX(RawDataRefData,$E64,0)&gt;0,INDEX(RawDataRefData,$E64,0)),""),1),"")</f>
        <v/>
      </c>
      <c r="BJ64" s="100" t="str">
        <f t="array" ref="BJ64">IF($BG64,QUARTILE(IF(G5SelectionMask="x",IF(INDEX(RawDataRefData,$E64,0)&gt;0,INDEX(RawDataRefData,$E64,0)),""),3),"")</f>
        <v/>
      </c>
      <c r="BK64" s="100" t="str">
        <f t="array" ref="BK64">IF($BG64,MIN(IF(G5SelectionMask="x",IF(INDEX(RawDataRefData,$E64,0)&gt;0,INDEX(RawDataRefData,$E64,0)),"")),"")</f>
        <v/>
      </c>
      <c r="BL64" s="100" t="str">
        <f t="array" ref="BL64">IF($BG64,MAX(IF(G5SelectionMask="x",IF(INDEX(RawDataRefData,$E64,0)&gt;0,INDEX(RawDataRefData,$E64,0)),"")),"")</f>
        <v/>
      </c>
      <c r="BM64" s="100" t="str">
        <f t="shared" si="16"/>
        <v/>
      </c>
      <c r="BN64" s="103" t="str">
        <f t="array" ref="BN64">IF($BG64,STDEVA(IF(G5SelectionMask="x",IF(INDEX(RawDataRefData,$E64,0)&gt;0,INDEX(RawDataRefData,$E64,0)),"")),"")</f>
        <v/>
      </c>
      <c r="BO64" s="104"/>
      <c r="BP64" s="105"/>
      <c r="BQ64" s="105"/>
      <c r="BR64" s="105"/>
      <c r="BS64" s="105"/>
      <c r="BT64" s="105"/>
      <c r="BU64" s="105"/>
      <c r="BV64" s="105"/>
      <c r="BW64" s="105"/>
      <c r="BX64" s="105"/>
      <c r="BY64" s="105"/>
      <c r="BZ64" s="105"/>
      <c r="CA64" s="105"/>
      <c r="CB64" s="105"/>
      <c r="CC64" s="105"/>
      <c r="CD64" s="105"/>
    </row>
    <row r="65" spans="1:82" hidden="1" x14ac:dyDescent="0.2">
      <c r="A65" s="33" t="e">
        <f t="shared" ref="A65:A72" ca="1" si="32">IF(AND(Client1Sector="Insurance",OR(SelectEfficiencySpendFTEs="x",SelectEfficiencyProductivity="x")),,ERROR)</f>
        <v>#NAME?</v>
      </c>
      <c r="B65" s="206"/>
      <c r="C65" s="200"/>
      <c r="D65" s="197"/>
      <c r="E65" s="72">
        <f t="shared" si="6"/>
        <v>56</v>
      </c>
      <c r="F65" s="9" t="s">
        <v>619</v>
      </c>
      <c r="K65" s="100" t="str">
        <f t="shared" si="18"/>
        <v/>
      </c>
      <c r="L65" s="100"/>
      <c r="M65" s="100"/>
      <c r="N65" s="100"/>
      <c r="O65" s="100"/>
      <c r="P65" s="101" t="str">
        <f t="shared" si="19"/>
        <v/>
      </c>
      <c r="Q65" s="102" t="str">
        <f t="shared" si="20"/>
        <v/>
      </c>
      <c r="R65" s="102" t="str">
        <f t="shared" si="21"/>
        <v/>
      </c>
      <c r="S65" s="102" t="str">
        <f t="shared" si="22"/>
        <v/>
      </c>
      <c r="T65" s="102" t="str">
        <f t="shared" si="23"/>
        <v/>
      </c>
      <c r="U65" s="102" t="str">
        <f t="shared" si="24"/>
        <v/>
      </c>
      <c r="V65" s="102" t="str">
        <f t="shared" si="25"/>
        <v/>
      </c>
      <c r="W65" s="102" t="str">
        <f t="shared" si="26"/>
        <v/>
      </c>
      <c r="X65" s="102" t="str">
        <f t="shared" si="27"/>
        <v/>
      </c>
      <c r="Y65" s="102" t="str">
        <f t="shared" si="28"/>
        <v/>
      </c>
      <c r="Z65" s="102" t="str">
        <f t="shared" si="29"/>
        <v/>
      </c>
      <c r="AA65" s="100" t="b">
        <f t="shared" si="7"/>
        <v>0</v>
      </c>
      <c r="AB65" s="100" t="str">
        <f t="array" ref="AB65">IF($AA65,MEDIAN(IF(G1SelectionMask="x",IF(INDEX(RawDataRefData,$E65,0)&gt;0,INDEX(RawDataRefData,$E65,0)),"")),"")</f>
        <v/>
      </c>
      <c r="AC65" s="100" t="str">
        <f t="array" ref="AC65">IF($AA65,QUARTILE(IF(G1SelectionMask="x",IF(INDEX(RawDataRefData,$E65,0)&gt;0,INDEX(RawDataRefData,$E65,0)),""),1),"")</f>
        <v/>
      </c>
      <c r="AD65" s="100" t="str">
        <f t="array" ref="AD65">IF($AA65,QUARTILE(IF(G1SelectionMask="x",IF(INDEX(RawDataRefData,$E65,0)&gt;0,INDEX(RawDataRefData,$E65,0)),""),3),"")</f>
        <v/>
      </c>
      <c r="AE65" s="100" t="str">
        <f t="array" ref="AE65">IF($AA65,MIN(IF(G1SelectionMask="x",IF(INDEX(RawDataRefData,$E65,0)&gt;0,INDEX(RawDataRefData,$E65,0)),"")),"")</f>
        <v/>
      </c>
      <c r="AF65" s="100" t="str">
        <f t="array" ref="AF65">IF($AA65,MAX(IF(G1SelectionMask="x",IF(INDEX(RawDataRefData,$E65,0)&gt;0,INDEX(RawDataRefData,$E65,0)),"")),"")</f>
        <v/>
      </c>
      <c r="AG65" s="100" t="str">
        <f t="shared" si="8"/>
        <v/>
      </c>
      <c r="AH65" s="100" t="str">
        <f t="array" ref="AH65">IF($AA65,STDEVA(IF(G1SelectionMask="x",IF(INDEX(RawDataRefData,$E65,0)&gt;0,INDEX(RawDataRefData,$E65,0)),"")),"")</f>
        <v/>
      </c>
      <c r="AI65" s="101" t="b">
        <f t="shared" si="9"/>
        <v>0</v>
      </c>
      <c r="AJ65" s="101" t="str">
        <f t="array" ref="AJ65">IF($AI65,MEDIAN(IF(G2SelectionMask="x",IF(INDEX(RawDataRefData,$E65,0)&gt;0,INDEX(RawDataRefData,$E65,0)),"")),"")</f>
        <v/>
      </c>
      <c r="AK65" s="101" t="str">
        <f t="array" ref="AK65">IF($AI65,QUARTILE(IF(G2SelectionMask="x",IF(INDEX(RawDataRefData,$E65,0)&gt;0,INDEX(RawDataRefData,$E65,0)),""),1),"")</f>
        <v/>
      </c>
      <c r="AL65" s="101" t="str">
        <f t="array" ref="AL65">IF($AI65,QUARTILE(IF(G2SelectionMask="x",IF(INDEX(RawDataRefData,$E65,0)&gt;0,INDEX(RawDataRefData,$E65,0)),""),3),"")</f>
        <v/>
      </c>
      <c r="AM65" s="101" t="str">
        <f t="array" ref="AM65">IF($AI65,MIN(IF(G2SelectionMask="x",IF(INDEX(RawDataRefData,$E65,0)&gt;0,INDEX(RawDataRefData,$E65,0)),"")),"")</f>
        <v/>
      </c>
      <c r="AN65" s="101" t="str">
        <f t="array" ref="AN65">IF($AI65,MAX(IF(G2SelectionMask="x",IF(INDEX(RawDataRefData,$E65,0)&gt;0,INDEX(RawDataRefData,$E65,0)),"")),"")</f>
        <v/>
      </c>
      <c r="AO65" s="101" t="str">
        <f t="shared" si="10"/>
        <v/>
      </c>
      <c r="AP65" s="101" t="str">
        <f t="array" ref="AP65">IF($AI65,STDEVA(IF(G2SelectionMask="x",IF(INDEX(RawDataRefData,$E65,0)&gt;0,INDEX(RawDataRefData,$E65,0)),"")),"")</f>
        <v/>
      </c>
      <c r="AQ65" s="100" t="b">
        <f t="shared" si="11"/>
        <v>0</v>
      </c>
      <c r="AR65" s="100" t="str">
        <f t="array" ref="AR65">IF($AQ65,MEDIAN(IF(G3SelectionMask="x",IF(INDEX(RawDataRefData,$E65,0)&gt;0,INDEX(RawDataRefData,$E65,0)),"")),"")</f>
        <v/>
      </c>
      <c r="AS65" s="100" t="str">
        <f t="array" ref="AS65">IF($AQ65,QUARTILE(IF(G3SelectionMask="x",IF(INDEX(RawDataRefData,$E65,0)&gt;0,INDEX(RawDataRefData,$E65,0)),""),1),"")</f>
        <v/>
      </c>
      <c r="AT65" s="100" t="str">
        <f t="array" ref="AT65">IF($AQ65,QUARTILE(IF(G3SelectionMask="x",IF(INDEX(RawDataRefData,$E65,0)&gt;0,INDEX(RawDataRefData,$E65,0)),""),3),"")</f>
        <v/>
      </c>
      <c r="AU65" s="100" t="str">
        <f t="array" ref="AU65">IF($AQ65,MIN(IF(G3SelectionMask="x",IF(INDEX(RawDataRefData,$E65,0)&gt;0,INDEX(RawDataRefData,$E65,0)),"")),"")</f>
        <v/>
      </c>
      <c r="AV65" s="100" t="str">
        <f t="array" ref="AV65">IF($AQ65,MAX(IF(G3SelectionMask="x",IF(INDEX(RawDataRefData,$E65,0)&gt;0,INDEX(RawDataRefData,$E65,0)),"")),"")</f>
        <v/>
      </c>
      <c r="AW65" s="100" t="str">
        <f t="shared" si="12"/>
        <v/>
      </c>
      <c r="AX65" s="100" t="str">
        <f t="array" ref="AX65">IF($AQ65,STDEVA(IF(G3SelectionMask="x",IF(INDEX(RawDataRefData,$E65,0)&gt;0,INDEX(RawDataRefData,$E65,0)),"")),"")</f>
        <v/>
      </c>
      <c r="AY65" s="101" t="b">
        <f t="shared" si="13"/>
        <v>0</v>
      </c>
      <c r="AZ65" s="101" t="str">
        <f t="array" ref="AZ65">IF($AY65,MEDIAN(IF(G4SelectionMask="x",IF(INDEX(RawDataRefData,$E65,0)&gt;0,INDEX(RawDataRefData,$E65,0)),"")),"")</f>
        <v/>
      </c>
      <c r="BA65" s="101" t="str">
        <f t="array" ref="BA65">IF($AY65,QUARTILE(IF(G4SelectionMask="x",IF(INDEX(RawDataRefData,$E65,0)&gt;0,INDEX(RawDataRefData,$E65,0)),""),1),"")</f>
        <v/>
      </c>
      <c r="BB65" s="101" t="str">
        <f t="array" ref="BB65">IF($AY65,QUARTILE(IF(G4SelectionMask="x",IF(INDEX(RawDataRefData,$E65,0)&gt;0,INDEX(RawDataRefData,$E65,0)),""),3),"")</f>
        <v/>
      </c>
      <c r="BC65" s="101" t="str">
        <f t="array" ref="BC65">IF($AY65,MIN(IF(G4SelectionMask="x",IF(INDEX(RawDataRefData,$E65,0)&gt;0,INDEX(RawDataRefData,$E65,0)),"")),"")</f>
        <v/>
      </c>
      <c r="BD65" s="101" t="str">
        <f t="array" ref="BD65">IF($AY65,MAX(IF(G4SelectionMask="x",IF(INDEX(RawDataRefData,$E65,0)&gt;0,INDEX(RawDataRefData,$E65,0)),"")),"")</f>
        <v/>
      </c>
      <c r="BE65" s="101" t="str">
        <f t="shared" si="14"/>
        <v/>
      </c>
      <c r="BF65" s="101" t="str">
        <f t="array" ref="BF65">IF($AY65,STDEVA(IF(G4SelectionMask="x",IF(INDEX(RawDataRefData,$E65,0)&gt;0,INDEX(RawDataRefData,$E65,0)),"")),"")</f>
        <v/>
      </c>
      <c r="BG65" s="100" t="b">
        <f t="shared" si="15"/>
        <v>0</v>
      </c>
      <c r="BH65" s="100" t="str">
        <f t="array" ref="BH65">IF($BG65,MEDIAN(IF(G5SelectionMask="x",IF(INDEX(RawDataRefData,$E65,0)&gt;0,INDEX(RawDataRefData,$E65,0)),"")),"")</f>
        <v/>
      </c>
      <c r="BI65" s="100" t="str">
        <f t="array" ref="BI65">IF($BG65,QUARTILE(IF(G5SelectionMask="x",IF(INDEX(RawDataRefData,$E65,0)&gt;0,INDEX(RawDataRefData,$E65,0)),""),1),"")</f>
        <v/>
      </c>
      <c r="BJ65" s="100" t="str">
        <f t="array" ref="BJ65">IF($BG65,QUARTILE(IF(G5SelectionMask="x",IF(INDEX(RawDataRefData,$E65,0)&gt;0,INDEX(RawDataRefData,$E65,0)),""),3),"")</f>
        <v/>
      </c>
      <c r="BK65" s="100" t="str">
        <f t="array" ref="BK65">IF($BG65,MIN(IF(G5SelectionMask="x",IF(INDEX(RawDataRefData,$E65,0)&gt;0,INDEX(RawDataRefData,$E65,0)),"")),"")</f>
        <v/>
      </c>
      <c r="BL65" s="100" t="str">
        <f t="array" ref="BL65">IF($BG65,MAX(IF(G5SelectionMask="x",IF(INDEX(RawDataRefData,$E65,0)&gt;0,INDEX(RawDataRefData,$E65,0)),"")),"")</f>
        <v/>
      </c>
      <c r="BM65" s="100" t="str">
        <f t="shared" si="16"/>
        <v/>
      </c>
      <c r="BN65" s="103" t="str">
        <f t="array" ref="BN65">IF($BG65,STDEVA(IF(G5SelectionMask="x",IF(INDEX(RawDataRefData,$E65,0)&gt;0,INDEX(RawDataRefData,$E65,0)),"")),"")</f>
        <v/>
      </c>
      <c r="BO65" s="104"/>
      <c r="BP65" s="105"/>
      <c r="BQ65" s="105"/>
      <c r="BR65" s="105"/>
      <c r="BS65" s="105"/>
      <c r="BT65" s="105"/>
      <c r="BU65" s="105"/>
      <c r="BV65" s="105"/>
      <c r="BW65" s="105"/>
      <c r="BX65" s="105"/>
      <c r="BY65" s="105"/>
      <c r="BZ65" s="105"/>
      <c r="CA65" s="105"/>
      <c r="CB65" s="105"/>
      <c r="CC65" s="105"/>
      <c r="CD65" s="105"/>
    </row>
    <row r="66" spans="1:82" hidden="1" x14ac:dyDescent="0.2">
      <c r="A66" s="33" t="e">
        <f t="shared" ca="1" si="32"/>
        <v>#NAME?</v>
      </c>
      <c r="B66" s="206"/>
      <c r="C66" s="200"/>
      <c r="D66" s="197"/>
      <c r="E66" s="72">
        <f t="shared" si="6"/>
        <v>57</v>
      </c>
      <c r="F66" s="9" t="s">
        <v>620</v>
      </c>
      <c r="K66" s="100" t="str">
        <f t="shared" si="18"/>
        <v/>
      </c>
      <c r="L66" s="100"/>
      <c r="M66" s="100"/>
      <c r="N66" s="100"/>
      <c r="O66" s="100"/>
      <c r="P66" s="101" t="str">
        <f t="shared" si="19"/>
        <v/>
      </c>
      <c r="Q66" s="102" t="str">
        <f t="shared" si="20"/>
        <v/>
      </c>
      <c r="R66" s="102" t="str">
        <f t="shared" si="21"/>
        <v/>
      </c>
      <c r="S66" s="102" t="str">
        <f t="shared" si="22"/>
        <v/>
      </c>
      <c r="T66" s="102" t="str">
        <f t="shared" si="23"/>
        <v/>
      </c>
      <c r="U66" s="102" t="str">
        <f t="shared" si="24"/>
        <v/>
      </c>
      <c r="V66" s="102" t="str">
        <f t="shared" si="25"/>
        <v/>
      </c>
      <c r="W66" s="102" t="str">
        <f t="shared" si="26"/>
        <v/>
      </c>
      <c r="X66" s="102" t="str">
        <f t="shared" si="27"/>
        <v/>
      </c>
      <c r="Y66" s="102" t="str">
        <f t="shared" si="28"/>
        <v/>
      </c>
      <c r="Z66" s="102" t="str">
        <f t="shared" si="29"/>
        <v/>
      </c>
      <c r="AA66" s="100" t="b">
        <f t="shared" si="7"/>
        <v>0</v>
      </c>
      <c r="AB66" s="100" t="str">
        <f t="array" ref="AB66">IF($AA66,MEDIAN(IF(G1SelectionMask="x",IF(INDEX(RawDataRefData,$E66,0)&gt;0,INDEX(RawDataRefData,$E66,0)),"")),"")</f>
        <v/>
      </c>
      <c r="AC66" s="100" t="str">
        <f t="array" ref="AC66">IF($AA66,QUARTILE(IF(G1SelectionMask="x",IF(INDEX(RawDataRefData,$E66,0)&gt;0,INDEX(RawDataRefData,$E66,0)),""),1),"")</f>
        <v/>
      </c>
      <c r="AD66" s="100" t="str">
        <f t="array" ref="AD66">IF($AA66,QUARTILE(IF(G1SelectionMask="x",IF(INDEX(RawDataRefData,$E66,0)&gt;0,INDEX(RawDataRefData,$E66,0)),""),3),"")</f>
        <v/>
      </c>
      <c r="AE66" s="100" t="str">
        <f t="array" ref="AE66">IF($AA66,MIN(IF(G1SelectionMask="x",IF(INDEX(RawDataRefData,$E66,0)&gt;0,INDEX(RawDataRefData,$E66,0)),"")),"")</f>
        <v/>
      </c>
      <c r="AF66" s="100" t="str">
        <f t="array" ref="AF66">IF($AA66,MAX(IF(G1SelectionMask="x",IF(INDEX(RawDataRefData,$E66,0)&gt;0,INDEX(RawDataRefData,$E66,0)),"")),"")</f>
        <v/>
      </c>
      <c r="AG66" s="100" t="str">
        <f t="shared" si="8"/>
        <v/>
      </c>
      <c r="AH66" s="100" t="str">
        <f t="array" ref="AH66">IF($AA66,STDEVA(IF(G1SelectionMask="x",IF(INDEX(RawDataRefData,$E66,0)&gt;0,INDEX(RawDataRefData,$E66,0)),"")),"")</f>
        <v/>
      </c>
      <c r="AI66" s="101" t="b">
        <f t="shared" si="9"/>
        <v>0</v>
      </c>
      <c r="AJ66" s="101" t="str">
        <f t="array" ref="AJ66">IF($AI66,MEDIAN(IF(G2SelectionMask="x",IF(INDEX(RawDataRefData,$E66,0)&gt;0,INDEX(RawDataRefData,$E66,0)),"")),"")</f>
        <v/>
      </c>
      <c r="AK66" s="101" t="str">
        <f t="array" ref="AK66">IF($AI66,QUARTILE(IF(G2SelectionMask="x",IF(INDEX(RawDataRefData,$E66,0)&gt;0,INDEX(RawDataRefData,$E66,0)),""),1),"")</f>
        <v/>
      </c>
      <c r="AL66" s="101" t="str">
        <f t="array" ref="AL66">IF($AI66,QUARTILE(IF(G2SelectionMask="x",IF(INDEX(RawDataRefData,$E66,0)&gt;0,INDEX(RawDataRefData,$E66,0)),""),3),"")</f>
        <v/>
      </c>
      <c r="AM66" s="101" t="str">
        <f t="array" ref="AM66">IF($AI66,MIN(IF(G2SelectionMask="x",IF(INDEX(RawDataRefData,$E66,0)&gt;0,INDEX(RawDataRefData,$E66,0)),"")),"")</f>
        <v/>
      </c>
      <c r="AN66" s="101" t="str">
        <f t="array" ref="AN66">IF($AI66,MAX(IF(G2SelectionMask="x",IF(INDEX(RawDataRefData,$E66,0)&gt;0,INDEX(RawDataRefData,$E66,0)),"")),"")</f>
        <v/>
      </c>
      <c r="AO66" s="101" t="str">
        <f t="shared" si="10"/>
        <v/>
      </c>
      <c r="AP66" s="101" t="str">
        <f t="array" ref="AP66">IF($AI66,STDEVA(IF(G2SelectionMask="x",IF(INDEX(RawDataRefData,$E66,0)&gt;0,INDEX(RawDataRefData,$E66,0)),"")),"")</f>
        <v/>
      </c>
      <c r="AQ66" s="100" t="b">
        <f t="shared" si="11"/>
        <v>0</v>
      </c>
      <c r="AR66" s="100" t="str">
        <f t="array" ref="AR66">IF($AQ66,MEDIAN(IF(G3SelectionMask="x",IF(INDEX(RawDataRefData,$E66,0)&gt;0,INDEX(RawDataRefData,$E66,0)),"")),"")</f>
        <v/>
      </c>
      <c r="AS66" s="100" t="str">
        <f t="array" ref="AS66">IF($AQ66,QUARTILE(IF(G3SelectionMask="x",IF(INDEX(RawDataRefData,$E66,0)&gt;0,INDEX(RawDataRefData,$E66,0)),""),1),"")</f>
        <v/>
      </c>
      <c r="AT66" s="100" t="str">
        <f t="array" ref="AT66">IF($AQ66,QUARTILE(IF(G3SelectionMask="x",IF(INDEX(RawDataRefData,$E66,0)&gt;0,INDEX(RawDataRefData,$E66,0)),""),3),"")</f>
        <v/>
      </c>
      <c r="AU66" s="100" t="str">
        <f t="array" ref="AU66">IF($AQ66,MIN(IF(G3SelectionMask="x",IF(INDEX(RawDataRefData,$E66,0)&gt;0,INDEX(RawDataRefData,$E66,0)),"")),"")</f>
        <v/>
      </c>
      <c r="AV66" s="100" t="str">
        <f t="array" ref="AV66">IF($AQ66,MAX(IF(G3SelectionMask="x",IF(INDEX(RawDataRefData,$E66,0)&gt;0,INDEX(RawDataRefData,$E66,0)),"")),"")</f>
        <v/>
      </c>
      <c r="AW66" s="100" t="str">
        <f t="shared" si="12"/>
        <v/>
      </c>
      <c r="AX66" s="100" t="str">
        <f t="array" ref="AX66">IF($AQ66,STDEVA(IF(G3SelectionMask="x",IF(INDEX(RawDataRefData,$E66,0)&gt;0,INDEX(RawDataRefData,$E66,0)),"")),"")</f>
        <v/>
      </c>
      <c r="AY66" s="101" t="b">
        <f t="shared" si="13"/>
        <v>0</v>
      </c>
      <c r="AZ66" s="101" t="str">
        <f t="array" ref="AZ66">IF($AY66,MEDIAN(IF(G4SelectionMask="x",IF(INDEX(RawDataRefData,$E66,0)&gt;0,INDEX(RawDataRefData,$E66,0)),"")),"")</f>
        <v/>
      </c>
      <c r="BA66" s="101" t="str">
        <f t="array" ref="BA66">IF($AY66,QUARTILE(IF(G4SelectionMask="x",IF(INDEX(RawDataRefData,$E66,0)&gt;0,INDEX(RawDataRefData,$E66,0)),""),1),"")</f>
        <v/>
      </c>
      <c r="BB66" s="101" t="str">
        <f t="array" ref="BB66">IF($AY66,QUARTILE(IF(G4SelectionMask="x",IF(INDEX(RawDataRefData,$E66,0)&gt;0,INDEX(RawDataRefData,$E66,0)),""),3),"")</f>
        <v/>
      </c>
      <c r="BC66" s="101" t="str">
        <f t="array" ref="BC66">IF($AY66,MIN(IF(G4SelectionMask="x",IF(INDEX(RawDataRefData,$E66,0)&gt;0,INDEX(RawDataRefData,$E66,0)),"")),"")</f>
        <v/>
      </c>
      <c r="BD66" s="101" t="str">
        <f t="array" ref="BD66">IF($AY66,MAX(IF(G4SelectionMask="x",IF(INDEX(RawDataRefData,$E66,0)&gt;0,INDEX(RawDataRefData,$E66,0)),"")),"")</f>
        <v/>
      </c>
      <c r="BE66" s="101" t="str">
        <f t="shared" si="14"/>
        <v/>
      </c>
      <c r="BF66" s="101" t="str">
        <f t="array" ref="BF66">IF($AY66,STDEVA(IF(G4SelectionMask="x",IF(INDEX(RawDataRefData,$E66,0)&gt;0,INDEX(RawDataRefData,$E66,0)),"")),"")</f>
        <v/>
      </c>
      <c r="BG66" s="100" t="b">
        <f t="shared" si="15"/>
        <v>0</v>
      </c>
      <c r="BH66" s="100" t="str">
        <f t="array" ref="BH66">IF($BG66,MEDIAN(IF(G5SelectionMask="x",IF(INDEX(RawDataRefData,$E66,0)&gt;0,INDEX(RawDataRefData,$E66,0)),"")),"")</f>
        <v/>
      </c>
      <c r="BI66" s="100" t="str">
        <f t="array" ref="BI66">IF($BG66,QUARTILE(IF(G5SelectionMask="x",IF(INDEX(RawDataRefData,$E66,0)&gt;0,INDEX(RawDataRefData,$E66,0)),""),1),"")</f>
        <v/>
      </c>
      <c r="BJ66" s="100" t="str">
        <f t="array" ref="BJ66">IF($BG66,QUARTILE(IF(G5SelectionMask="x",IF(INDEX(RawDataRefData,$E66,0)&gt;0,INDEX(RawDataRefData,$E66,0)),""),3),"")</f>
        <v/>
      </c>
      <c r="BK66" s="100" t="str">
        <f t="array" ref="BK66">IF($BG66,MIN(IF(G5SelectionMask="x",IF(INDEX(RawDataRefData,$E66,0)&gt;0,INDEX(RawDataRefData,$E66,0)),"")),"")</f>
        <v/>
      </c>
      <c r="BL66" s="100" t="str">
        <f t="array" ref="BL66">IF($BG66,MAX(IF(G5SelectionMask="x",IF(INDEX(RawDataRefData,$E66,0)&gt;0,INDEX(RawDataRefData,$E66,0)),"")),"")</f>
        <v/>
      </c>
      <c r="BM66" s="100" t="str">
        <f t="shared" si="16"/>
        <v/>
      </c>
      <c r="BN66" s="103" t="str">
        <f t="array" ref="BN66">IF($BG66,STDEVA(IF(G5SelectionMask="x",IF(INDEX(RawDataRefData,$E66,0)&gt;0,INDEX(RawDataRefData,$E66,0)),"")),"")</f>
        <v/>
      </c>
      <c r="BO66" s="104"/>
      <c r="BP66" s="105"/>
      <c r="BQ66" s="105"/>
      <c r="BR66" s="105"/>
      <c r="BS66" s="105"/>
      <c r="BT66" s="105"/>
      <c r="BU66" s="105"/>
      <c r="BV66" s="105"/>
      <c r="BW66" s="105"/>
      <c r="BX66" s="105"/>
      <c r="BY66" s="105"/>
      <c r="BZ66" s="105"/>
      <c r="CA66" s="105"/>
      <c r="CB66" s="105"/>
      <c r="CC66" s="105"/>
      <c r="CD66" s="105"/>
    </row>
    <row r="67" spans="1:82" hidden="1" x14ac:dyDescent="0.2">
      <c r="A67" s="33" t="e">
        <f t="shared" ca="1" si="32"/>
        <v>#NAME?</v>
      </c>
      <c r="B67" s="206"/>
      <c r="C67" s="200"/>
      <c r="D67" s="197"/>
      <c r="E67" s="72">
        <f t="shared" si="6"/>
        <v>58</v>
      </c>
      <c r="F67" s="9" t="s">
        <v>621</v>
      </c>
      <c r="K67" s="100" t="str">
        <f t="shared" si="18"/>
        <v/>
      </c>
      <c r="L67" s="100"/>
      <c r="M67" s="100"/>
      <c r="N67" s="100"/>
      <c r="O67" s="100"/>
      <c r="P67" s="101" t="str">
        <f t="shared" si="19"/>
        <v/>
      </c>
      <c r="Q67" s="102" t="str">
        <f t="shared" si="20"/>
        <v/>
      </c>
      <c r="R67" s="102" t="str">
        <f t="shared" si="21"/>
        <v/>
      </c>
      <c r="S67" s="102" t="str">
        <f t="shared" si="22"/>
        <v/>
      </c>
      <c r="T67" s="102" t="str">
        <f t="shared" si="23"/>
        <v/>
      </c>
      <c r="U67" s="102" t="str">
        <f t="shared" si="24"/>
        <v/>
      </c>
      <c r="V67" s="102" t="str">
        <f t="shared" si="25"/>
        <v/>
      </c>
      <c r="W67" s="102" t="str">
        <f t="shared" si="26"/>
        <v/>
      </c>
      <c r="X67" s="102" t="str">
        <f t="shared" si="27"/>
        <v/>
      </c>
      <c r="Y67" s="102" t="str">
        <f t="shared" si="28"/>
        <v/>
      </c>
      <c r="Z67" s="102" t="str">
        <f t="shared" si="29"/>
        <v/>
      </c>
      <c r="AA67" s="100" t="b">
        <f t="shared" si="7"/>
        <v>0</v>
      </c>
      <c r="AB67" s="100" t="str">
        <f t="array" ref="AB67">IF($AA67,MEDIAN(IF(G1SelectionMask="x",IF(INDEX(RawDataRefData,$E67,0)&gt;0,INDEX(RawDataRefData,$E67,0)),"")),"")</f>
        <v/>
      </c>
      <c r="AC67" s="100" t="str">
        <f t="array" ref="AC67">IF($AA67,QUARTILE(IF(G1SelectionMask="x",IF(INDEX(RawDataRefData,$E67,0)&gt;0,INDEX(RawDataRefData,$E67,0)),""),1),"")</f>
        <v/>
      </c>
      <c r="AD67" s="100" t="str">
        <f t="array" ref="AD67">IF($AA67,QUARTILE(IF(G1SelectionMask="x",IF(INDEX(RawDataRefData,$E67,0)&gt;0,INDEX(RawDataRefData,$E67,0)),""),3),"")</f>
        <v/>
      </c>
      <c r="AE67" s="100" t="str">
        <f t="array" ref="AE67">IF($AA67,MIN(IF(G1SelectionMask="x",IF(INDEX(RawDataRefData,$E67,0)&gt;0,INDEX(RawDataRefData,$E67,0)),"")),"")</f>
        <v/>
      </c>
      <c r="AF67" s="100" t="str">
        <f t="array" ref="AF67">IF($AA67,MAX(IF(G1SelectionMask="x",IF(INDEX(RawDataRefData,$E67,0)&gt;0,INDEX(RawDataRefData,$E67,0)),"")),"")</f>
        <v/>
      </c>
      <c r="AG67" s="100" t="str">
        <f t="shared" si="8"/>
        <v/>
      </c>
      <c r="AH67" s="100" t="str">
        <f t="array" ref="AH67">IF($AA67,STDEVA(IF(G1SelectionMask="x",IF(INDEX(RawDataRefData,$E67,0)&gt;0,INDEX(RawDataRefData,$E67,0)),"")),"")</f>
        <v/>
      </c>
      <c r="AI67" s="101" t="b">
        <f t="shared" si="9"/>
        <v>0</v>
      </c>
      <c r="AJ67" s="101" t="str">
        <f t="array" ref="AJ67">IF($AI67,MEDIAN(IF(G2SelectionMask="x",IF(INDEX(RawDataRefData,$E67,0)&gt;0,INDEX(RawDataRefData,$E67,0)),"")),"")</f>
        <v/>
      </c>
      <c r="AK67" s="101" t="str">
        <f t="array" ref="AK67">IF($AI67,QUARTILE(IF(G2SelectionMask="x",IF(INDEX(RawDataRefData,$E67,0)&gt;0,INDEX(RawDataRefData,$E67,0)),""),1),"")</f>
        <v/>
      </c>
      <c r="AL67" s="101" t="str">
        <f t="array" ref="AL67">IF($AI67,QUARTILE(IF(G2SelectionMask="x",IF(INDEX(RawDataRefData,$E67,0)&gt;0,INDEX(RawDataRefData,$E67,0)),""),3),"")</f>
        <v/>
      </c>
      <c r="AM67" s="101" t="str">
        <f t="array" ref="AM67">IF($AI67,MIN(IF(G2SelectionMask="x",IF(INDEX(RawDataRefData,$E67,0)&gt;0,INDEX(RawDataRefData,$E67,0)),"")),"")</f>
        <v/>
      </c>
      <c r="AN67" s="101" t="str">
        <f t="array" ref="AN67">IF($AI67,MAX(IF(G2SelectionMask="x",IF(INDEX(RawDataRefData,$E67,0)&gt;0,INDEX(RawDataRefData,$E67,0)),"")),"")</f>
        <v/>
      </c>
      <c r="AO67" s="101" t="str">
        <f t="shared" si="10"/>
        <v/>
      </c>
      <c r="AP67" s="101" t="str">
        <f t="array" ref="AP67">IF($AI67,STDEVA(IF(G2SelectionMask="x",IF(INDEX(RawDataRefData,$E67,0)&gt;0,INDEX(RawDataRefData,$E67,0)),"")),"")</f>
        <v/>
      </c>
      <c r="AQ67" s="100" t="b">
        <f t="shared" si="11"/>
        <v>0</v>
      </c>
      <c r="AR67" s="100" t="str">
        <f t="array" ref="AR67">IF($AQ67,MEDIAN(IF(G3SelectionMask="x",IF(INDEX(RawDataRefData,$E67,0)&gt;0,INDEX(RawDataRefData,$E67,0)),"")),"")</f>
        <v/>
      </c>
      <c r="AS67" s="100" t="str">
        <f t="array" ref="AS67">IF($AQ67,QUARTILE(IF(G3SelectionMask="x",IF(INDEX(RawDataRefData,$E67,0)&gt;0,INDEX(RawDataRefData,$E67,0)),""),1),"")</f>
        <v/>
      </c>
      <c r="AT67" s="100" t="str">
        <f t="array" ref="AT67">IF($AQ67,QUARTILE(IF(G3SelectionMask="x",IF(INDEX(RawDataRefData,$E67,0)&gt;0,INDEX(RawDataRefData,$E67,0)),""),3),"")</f>
        <v/>
      </c>
      <c r="AU67" s="100" t="str">
        <f t="array" ref="AU67">IF($AQ67,MIN(IF(G3SelectionMask="x",IF(INDEX(RawDataRefData,$E67,0)&gt;0,INDEX(RawDataRefData,$E67,0)),"")),"")</f>
        <v/>
      </c>
      <c r="AV67" s="100" t="str">
        <f t="array" ref="AV67">IF($AQ67,MAX(IF(G3SelectionMask="x",IF(INDEX(RawDataRefData,$E67,0)&gt;0,INDEX(RawDataRefData,$E67,0)),"")),"")</f>
        <v/>
      </c>
      <c r="AW67" s="100" t="str">
        <f t="shared" si="12"/>
        <v/>
      </c>
      <c r="AX67" s="100" t="str">
        <f t="array" ref="AX67">IF($AQ67,STDEVA(IF(G3SelectionMask="x",IF(INDEX(RawDataRefData,$E67,0)&gt;0,INDEX(RawDataRefData,$E67,0)),"")),"")</f>
        <v/>
      </c>
      <c r="AY67" s="101" t="b">
        <f t="shared" si="13"/>
        <v>0</v>
      </c>
      <c r="AZ67" s="101" t="str">
        <f t="array" ref="AZ67">IF($AY67,MEDIAN(IF(G4SelectionMask="x",IF(INDEX(RawDataRefData,$E67,0)&gt;0,INDEX(RawDataRefData,$E67,0)),"")),"")</f>
        <v/>
      </c>
      <c r="BA67" s="101" t="str">
        <f t="array" ref="BA67">IF($AY67,QUARTILE(IF(G4SelectionMask="x",IF(INDEX(RawDataRefData,$E67,0)&gt;0,INDEX(RawDataRefData,$E67,0)),""),1),"")</f>
        <v/>
      </c>
      <c r="BB67" s="101" t="str">
        <f t="array" ref="BB67">IF($AY67,QUARTILE(IF(G4SelectionMask="x",IF(INDEX(RawDataRefData,$E67,0)&gt;0,INDEX(RawDataRefData,$E67,0)),""),3),"")</f>
        <v/>
      </c>
      <c r="BC67" s="101" t="str">
        <f t="array" ref="BC67">IF($AY67,MIN(IF(G4SelectionMask="x",IF(INDEX(RawDataRefData,$E67,0)&gt;0,INDEX(RawDataRefData,$E67,0)),"")),"")</f>
        <v/>
      </c>
      <c r="BD67" s="101" t="str">
        <f t="array" ref="BD67">IF($AY67,MAX(IF(G4SelectionMask="x",IF(INDEX(RawDataRefData,$E67,0)&gt;0,INDEX(RawDataRefData,$E67,0)),"")),"")</f>
        <v/>
      </c>
      <c r="BE67" s="101" t="str">
        <f t="shared" si="14"/>
        <v/>
      </c>
      <c r="BF67" s="101" t="str">
        <f t="array" ref="BF67">IF($AY67,STDEVA(IF(G4SelectionMask="x",IF(INDEX(RawDataRefData,$E67,0)&gt;0,INDEX(RawDataRefData,$E67,0)),"")),"")</f>
        <v/>
      </c>
      <c r="BG67" s="100" t="b">
        <f t="shared" si="15"/>
        <v>0</v>
      </c>
      <c r="BH67" s="100" t="str">
        <f t="array" ref="BH67">IF($BG67,MEDIAN(IF(G5SelectionMask="x",IF(INDEX(RawDataRefData,$E67,0)&gt;0,INDEX(RawDataRefData,$E67,0)),"")),"")</f>
        <v/>
      </c>
      <c r="BI67" s="100" t="str">
        <f t="array" ref="BI67">IF($BG67,QUARTILE(IF(G5SelectionMask="x",IF(INDEX(RawDataRefData,$E67,0)&gt;0,INDEX(RawDataRefData,$E67,0)),""),1),"")</f>
        <v/>
      </c>
      <c r="BJ67" s="100" t="str">
        <f t="array" ref="BJ67">IF($BG67,QUARTILE(IF(G5SelectionMask="x",IF(INDEX(RawDataRefData,$E67,0)&gt;0,INDEX(RawDataRefData,$E67,0)),""),3),"")</f>
        <v/>
      </c>
      <c r="BK67" s="100" t="str">
        <f t="array" ref="BK67">IF($BG67,MIN(IF(G5SelectionMask="x",IF(INDEX(RawDataRefData,$E67,0)&gt;0,INDEX(RawDataRefData,$E67,0)),"")),"")</f>
        <v/>
      </c>
      <c r="BL67" s="100" t="str">
        <f t="array" ref="BL67">IF($BG67,MAX(IF(G5SelectionMask="x",IF(INDEX(RawDataRefData,$E67,0)&gt;0,INDEX(RawDataRefData,$E67,0)),"")),"")</f>
        <v/>
      </c>
      <c r="BM67" s="100" t="str">
        <f t="shared" si="16"/>
        <v/>
      </c>
      <c r="BN67" s="103" t="str">
        <f t="array" ref="BN67">IF($BG67,STDEVA(IF(G5SelectionMask="x",IF(INDEX(RawDataRefData,$E67,0)&gt;0,INDEX(RawDataRefData,$E67,0)),"")),"")</f>
        <v/>
      </c>
      <c r="BO67" s="104"/>
      <c r="BP67" s="105"/>
      <c r="BQ67" s="105"/>
      <c r="BR67" s="105"/>
      <c r="BS67" s="105"/>
      <c r="BT67" s="105"/>
      <c r="BU67" s="105"/>
      <c r="BV67" s="105"/>
      <c r="BW67" s="105"/>
      <c r="BX67" s="105"/>
      <c r="BY67" s="105"/>
      <c r="BZ67" s="105"/>
      <c r="CA67" s="105"/>
      <c r="CB67" s="105"/>
      <c r="CC67" s="105"/>
      <c r="CD67" s="105"/>
    </row>
    <row r="68" spans="1:82" hidden="1" x14ac:dyDescent="0.2">
      <c r="A68" s="33" t="e">
        <f t="shared" ca="1" si="32"/>
        <v>#NAME?</v>
      </c>
      <c r="B68" s="206"/>
      <c r="C68" s="200"/>
      <c r="D68" s="197"/>
      <c r="E68" s="72">
        <f t="shared" si="6"/>
        <v>59</v>
      </c>
      <c r="F68" s="9" t="s">
        <v>622</v>
      </c>
      <c r="K68" s="100" t="str">
        <f t="shared" si="18"/>
        <v/>
      </c>
      <c r="L68" s="100"/>
      <c r="M68" s="100"/>
      <c r="N68" s="100"/>
      <c r="O68" s="100"/>
      <c r="P68" s="101" t="str">
        <f t="shared" si="19"/>
        <v/>
      </c>
      <c r="Q68" s="102" t="str">
        <f t="shared" si="20"/>
        <v/>
      </c>
      <c r="R68" s="102" t="str">
        <f t="shared" si="21"/>
        <v/>
      </c>
      <c r="S68" s="102" t="str">
        <f t="shared" si="22"/>
        <v/>
      </c>
      <c r="T68" s="102" t="str">
        <f t="shared" si="23"/>
        <v/>
      </c>
      <c r="U68" s="102" t="str">
        <f t="shared" si="24"/>
        <v/>
      </c>
      <c r="V68" s="102" t="str">
        <f t="shared" si="25"/>
        <v/>
      </c>
      <c r="W68" s="102" t="str">
        <f t="shared" si="26"/>
        <v/>
      </c>
      <c r="X68" s="102" t="str">
        <f t="shared" si="27"/>
        <v/>
      </c>
      <c r="Y68" s="102" t="str">
        <f t="shared" si="28"/>
        <v/>
      </c>
      <c r="Z68" s="102" t="str">
        <f t="shared" si="29"/>
        <v/>
      </c>
      <c r="AA68" s="100" t="b">
        <f t="shared" si="7"/>
        <v>0</v>
      </c>
      <c r="AB68" s="100" t="str">
        <f t="array" ref="AB68">IF($AA68,MEDIAN(IF(G1SelectionMask="x",IF(INDEX(RawDataRefData,$E68,0)&gt;0,INDEX(RawDataRefData,$E68,0)),"")),"")</f>
        <v/>
      </c>
      <c r="AC68" s="100" t="str">
        <f t="array" ref="AC68">IF($AA68,QUARTILE(IF(G1SelectionMask="x",IF(INDEX(RawDataRefData,$E68,0)&gt;0,INDEX(RawDataRefData,$E68,0)),""),1),"")</f>
        <v/>
      </c>
      <c r="AD68" s="100" t="str">
        <f t="array" ref="AD68">IF($AA68,QUARTILE(IF(G1SelectionMask="x",IF(INDEX(RawDataRefData,$E68,0)&gt;0,INDEX(RawDataRefData,$E68,0)),""),3),"")</f>
        <v/>
      </c>
      <c r="AE68" s="100" t="str">
        <f t="array" ref="AE68">IF($AA68,MIN(IF(G1SelectionMask="x",IF(INDEX(RawDataRefData,$E68,0)&gt;0,INDEX(RawDataRefData,$E68,0)),"")),"")</f>
        <v/>
      </c>
      <c r="AF68" s="100" t="str">
        <f t="array" ref="AF68">IF($AA68,MAX(IF(G1SelectionMask="x",IF(INDEX(RawDataRefData,$E68,0)&gt;0,INDEX(RawDataRefData,$E68,0)),"")),"")</f>
        <v/>
      </c>
      <c r="AG68" s="100" t="str">
        <f t="shared" si="8"/>
        <v/>
      </c>
      <c r="AH68" s="100" t="str">
        <f t="array" ref="AH68">IF($AA68,STDEVA(IF(G1SelectionMask="x",IF(INDEX(RawDataRefData,$E68,0)&gt;0,INDEX(RawDataRefData,$E68,0)),"")),"")</f>
        <v/>
      </c>
      <c r="AI68" s="101" t="b">
        <f t="shared" si="9"/>
        <v>0</v>
      </c>
      <c r="AJ68" s="101" t="str">
        <f t="array" ref="AJ68">IF($AI68,MEDIAN(IF(G2SelectionMask="x",IF(INDEX(RawDataRefData,$E68,0)&gt;0,INDEX(RawDataRefData,$E68,0)),"")),"")</f>
        <v/>
      </c>
      <c r="AK68" s="101" t="str">
        <f t="array" ref="AK68">IF($AI68,QUARTILE(IF(G2SelectionMask="x",IF(INDEX(RawDataRefData,$E68,0)&gt;0,INDEX(RawDataRefData,$E68,0)),""),1),"")</f>
        <v/>
      </c>
      <c r="AL68" s="101" t="str">
        <f t="array" ref="AL68">IF($AI68,QUARTILE(IF(G2SelectionMask="x",IF(INDEX(RawDataRefData,$E68,0)&gt;0,INDEX(RawDataRefData,$E68,0)),""),3),"")</f>
        <v/>
      </c>
      <c r="AM68" s="101" t="str">
        <f t="array" ref="AM68">IF($AI68,MIN(IF(G2SelectionMask="x",IF(INDEX(RawDataRefData,$E68,0)&gt;0,INDEX(RawDataRefData,$E68,0)),"")),"")</f>
        <v/>
      </c>
      <c r="AN68" s="101" t="str">
        <f t="array" ref="AN68">IF($AI68,MAX(IF(G2SelectionMask="x",IF(INDEX(RawDataRefData,$E68,0)&gt;0,INDEX(RawDataRefData,$E68,0)),"")),"")</f>
        <v/>
      </c>
      <c r="AO68" s="101" t="str">
        <f t="shared" si="10"/>
        <v/>
      </c>
      <c r="AP68" s="101" t="str">
        <f t="array" ref="AP68">IF($AI68,STDEVA(IF(G2SelectionMask="x",IF(INDEX(RawDataRefData,$E68,0)&gt;0,INDEX(RawDataRefData,$E68,0)),"")),"")</f>
        <v/>
      </c>
      <c r="AQ68" s="100" t="b">
        <f t="shared" si="11"/>
        <v>0</v>
      </c>
      <c r="AR68" s="100" t="str">
        <f t="array" ref="AR68">IF($AQ68,MEDIAN(IF(G3SelectionMask="x",IF(INDEX(RawDataRefData,$E68,0)&gt;0,INDEX(RawDataRefData,$E68,0)),"")),"")</f>
        <v/>
      </c>
      <c r="AS68" s="100" t="str">
        <f t="array" ref="AS68">IF($AQ68,QUARTILE(IF(G3SelectionMask="x",IF(INDEX(RawDataRefData,$E68,0)&gt;0,INDEX(RawDataRefData,$E68,0)),""),1),"")</f>
        <v/>
      </c>
      <c r="AT68" s="100" t="str">
        <f t="array" ref="AT68">IF($AQ68,QUARTILE(IF(G3SelectionMask="x",IF(INDEX(RawDataRefData,$E68,0)&gt;0,INDEX(RawDataRefData,$E68,0)),""),3),"")</f>
        <v/>
      </c>
      <c r="AU68" s="100" t="str">
        <f t="array" ref="AU68">IF($AQ68,MIN(IF(G3SelectionMask="x",IF(INDEX(RawDataRefData,$E68,0)&gt;0,INDEX(RawDataRefData,$E68,0)),"")),"")</f>
        <v/>
      </c>
      <c r="AV68" s="100" t="str">
        <f t="array" ref="AV68">IF($AQ68,MAX(IF(G3SelectionMask="x",IF(INDEX(RawDataRefData,$E68,0)&gt;0,INDEX(RawDataRefData,$E68,0)),"")),"")</f>
        <v/>
      </c>
      <c r="AW68" s="100" t="str">
        <f t="shared" si="12"/>
        <v/>
      </c>
      <c r="AX68" s="100" t="str">
        <f t="array" ref="AX68">IF($AQ68,STDEVA(IF(G3SelectionMask="x",IF(INDEX(RawDataRefData,$E68,0)&gt;0,INDEX(RawDataRefData,$E68,0)),"")),"")</f>
        <v/>
      </c>
      <c r="AY68" s="101" t="b">
        <f t="shared" si="13"/>
        <v>0</v>
      </c>
      <c r="AZ68" s="101" t="str">
        <f t="array" ref="AZ68">IF($AY68,MEDIAN(IF(G4SelectionMask="x",IF(INDEX(RawDataRefData,$E68,0)&gt;0,INDEX(RawDataRefData,$E68,0)),"")),"")</f>
        <v/>
      </c>
      <c r="BA68" s="101" t="str">
        <f t="array" ref="BA68">IF($AY68,QUARTILE(IF(G4SelectionMask="x",IF(INDEX(RawDataRefData,$E68,0)&gt;0,INDEX(RawDataRefData,$E68,0)),""),1),"")</f>
        <v/>
      </c>
      <c r="BB68" s="101" t="str">
        <f t="array" ref="BB68">IF($AY68,QUARTILE(IF(G4SelectionMask="x",IF(INDEX(RawDataRefData,$E68,0)&gt;0,INDEX(RawDataRefData,$E68,0)),""),3),"")</f>
        <v/>
      </c>
      <c r="BC68" s="101" t="str">
        <f t="array" ref="BC68">IF($AY68,MIN(IF(G4SelectionMask="x",IF(INDEX(RawDataRefData,$E68,0)&gt;0,INDEX(RawDataRefData,$E68,0)),"")),"")</f>
        <v/>
      </c>
      <c r="BD68" s="101" t="str">
        <f t="array" ref="BD68">IF($AY68,MAX(IF(G4SelectionMask="x",IF(INDEX(RawDataRefData,$E68,0)&gt;0,INDEX(RawDataRefData,$E68,0)),"")),"")</f>
        <v/>
      </c>
      <c r="BE68" s="101" t="str">
        <f t="shared" si="14"/>
        <v/>
      </c>
      <c r="BF68" s="101" t="str">
        <f t="array" ref="BF68">IF($AY68,STDEVA(IF(G4SelectionMask="x",IF(INDEX(RawDataRefData,$E68,0)&gt;0,INDEX(RawDataRefData,$E68,0)),"")),"")</f>
        <v/>
      </c>
      <c r="BG68" s="100" t="b">
        <f t="shared" si="15"/>
        <v>0</v>
      </c>
      <c r="BH68" s="100" t="str">
        <f t="array" ref="BH68">IF($BG68,MEDIAN(IF(G5SelectionMask="x",IF(INDEX(RawDataRefData,$E68,0)&gt;0,INDEX(RawDataRefData,$E68,0)),"")),"")</f>
        <v/>
      </c>
      <c r="BI68" s="100" t="str">
        <f t="array" ref="BI68">IF($BG68,QUARTILE(IF(G5SelectionMask="x",IF(INDEX(RawDataRefData,$E68,0)&gt;0,INDEX(RawDataRefData,$E68,0)),""),1),"")</f>
        <v/>
      </c>
      <c r="BJ68" s="100" t="str">
        <f t="array" ref="BJ68">IF($BG68,QUARTILE(IF(G5SelectionMask="x",IF(INDEX(RawDataRefData,$E68,0)&gt;0,INDEX(RawDataRefData,$E68,0)),""),3),"")</f>
        <v/>
      </c>
      <c r="BK68" s="100" t="str">
        <f t="array" ref="BK68">IF($BG68,MIN(IF(G5SelectionMask="x",IF(INDEX(RawDataRefData,$E68,0)&gt;0,INDEX(RawDataRefData,$E68,0)),"")),"")</f>
        <v/>
      </c>
      <c r="BL68" s="100" t="str">
        <f t="array" ref="BL68">IF($BG68,MAX(IF(G5SelectionMask="x",IF(INDEX(RawDataRefData,$E68,0)&gt;0,INDEX(RawDataRefData,$E68,0)),"")),"")</f>
        <v/>
      </c>
      <c r="BM68" s="100" t="str">
        <f t="shared" si="16"/>
        <v/>
      </c>
      <c r="BN68" s="103" t="str">
        <f t="array" ref="BN68">IF($BG68,STDEVA(IF(G5SelectionMask="x",IF(INDEX(RawDataRefData,$E68,0)&gt;0,INDEX(RawDataRefData,$E68,0)),"")),"")</f>
        <v/>
      </c>
      <c r="BO68" s="104"/>
      <c r="BP68" s="105"/>
      <c r="BQ68" s="105"/>
      <c r="BR68" s="105"/>
      <c r="BS68" s="105"/>
      <c r="BT68" s="105"/>
      <c r="BU68" s="105"/>
      <c r="BV68" s="105"/>
      <c r="BW68" s="105"/>
      <c r="BX68" s="105"/>
      <c r="BY68" s="105"/>
      <c r="BZ68" s="105"/>
      <c r="CA68" s="105"/>
      <c r="CB68" s="105"/>
      <c r="CC68" s="105"/>
      <c r="CD68" s="105"/>
    </row>
    <row r="69" spans="1:82" hidden="1" x14ac:dyDescent="0.2">
      <c r="A69" s="33" t="e">
        <f t="shared" ca="1" si="32"/>
        <v>#NAME?</v>
      </c>
      <c r="B69" s="206"/>
      <c r="C69" s="200"/>
      <c r="D69" s="197"/>
      <c r="E69" s="72">
        <f t="shared" si="6"/>
        <v>60</v>
      </c>
      <c r="F69" s="9" t="s">
        <v>623</v>
      </c>
      <c r="K69" s="100" t="str">
        <f t="shared" si="18"/>
        <v/>
      </c>
      <c r="L69" s="100"/>
      <c r="M69" s="100"/>
      <c r="N69" s="100"/>
      <c r="O69" s="100"/>
      <c r="P69" s="101" t="str">
        <f t="shared" si="19"/>
        <v/>
      </c>
      <c r="Q69" s="102" t="str">
        <f t="shared" si="20"/>
        <v/>
      </c>
      <c r="R69" s="102" t="str">
        <f t="shared" si="21"/>
        <v/>
      </c>
      <c r="S69" s="102" t="str">
        <f t="shared" si="22"/>
        <v/>
      </c>
      <c r="T69" s="102" t="str">
        <f t="shared" si="23"/>
        <v/>
      </c>
      <c r="U69" s="102" t="str">
        <f t="shared" si="24"/>
        <v/>
      </c>
      <c r="V69" s="102" t="str">
        <f t="shared" si="25"/>
        <v/>
      </c>
      <c r="W69" s="102" t="str">
        <f t="shared" si="26"/>
        <v/>
      </c>
      <c r="X69" s="102" t="str">
        <f t="shared" si="27"/>
        <v/>
      </c>
      <c r="Y69" s="102" t="str">
        <f t="shared" si="28"/>
        <v/>
      </c>
      <c r="Z69" s="102" t="str">
        <f t="shared" si="29"/>
        <v/>
      </c>
      <c r="AA69" s="100" t="b">
        <f t="shared" si="7"/>
        <v>0</v>
      </c>
      <c r="AB69" s="100" t="str">
        <f t="array" ref="AB69">IF($AA69,MEDIAN(IF(G1SelectionMask="x",IF(INDEX(RawDataRefData,$E69,0)&gt;0,INDEX(RawDataRefData,$E69,0)),"")),"")</f>
        <v/>
      </c>
      <c r="AC69" s="100" t="str">
        <f t="array" ref="AC69">IF($AA69,QUARTILE(IF(G1SelectionMask="x",IF(INDEX(RawDataRefData,$E69,0)&gt;0,INDEX(RawDataRefData,$E69,0)),""),1),"")</f>
        <v/>
      </c>
      <c r="AD69" s="100" t="str">
        <f t="array" ref="AD69">IF($AA69,QUARTILE(IF(G1SelectionMask="x",IF(INDEX(RawDataRefData,$E69,0)&gt;0,INDEX(RawDataRefData,$E69,0)),""),3),"")</f>
        <v/>
      </c>
      <c r="AE69" s="100" t="str">
        <f t="array" ref="AE69">IF($AA69,MIN(IF(G1SelectionMask="x",IF(INDEX(RawDataRefData,$E69,0)&gt;0,INDEX(RawDataRefData,$E69,0)),"")),"")</f>
        <v/>
      </c>
      <c r="AF69" s="100" t="str">
        <f t="array" ref="AF69">IF($AA69,MAX(IF(G1SelectionMask="x",IF(INDEX(RawDataRefData,$E69,0)&gt;0,INDEX(RawDataRefData,$E69,0)),"")),"")</f>
        <v/>
      </c>
      <c r="AG69" s="100" t="str">
        <f t="shared" si="8"/>
        <v/>
      </c>
      <c r="AH69" s="100" t="str">
        <f t="array" ref="AH69">IF($AA69,STDEVA(IF(G1SelectionMask="x",IF(INDEX(RawDataRefData,$E69,0)&gt;0,INDEX(RawDataRefData,$E69,0)),"")),"")</f>
        <v/>
      </c>
      <c r="AI69" s="101" t="b">
        <f t="shared" si="9"/>
        <v>0</v>
      </c>
      <c r="AJ69" s="101" t="str">
        <f t="array" ref="AJ69">IF($AI69,MEDIAN(IF(G2SelectionMask="x",IF(INDEX(RawDataRefData,$E69,0)&gt;0,INDEX(RawDataRefData,$E69,0)),"")),"")</f>
        <v/>
      </c>
      <c r="AK69" s="101" t="str">
        <f t="array" ref="AK69">IF($AI69,QUARTILE(IF(G2SelectionMask="x",IF(INDEX(RawDataRefData,$E69,0)&gt;0,INDEX(RawDataRefData,$E69,0)),""),1),"")</f>
        <v/>
      </c>
      <c r="AL69" s="101" t="str">
        <f t="array" ref="AL69">IF($AI69,QUARTILE(IF(G2SelectionMask="x",IF(INDEX(RawDataRefData,$E69,0)&gt;0,INDEX(RawDataRefData,$E69,0)),""),3),"")</f>
        <v/>
      </c>
      <c r="AM69" s="101" t="str">
        <f t="array" ref="AM69">IF($AI69,MIN(IF(G2SelectionMask="x",IF(INDEX(RawDataRefData,$E69,0)&gt;0,INDEX(RawDataRefData,$E69,0)),"")),"")</f>
        <v/>
      </c>
      <c r="AN69" s="101" t="str">
        <f t="array" ref="AN69">IF($AI69,MAX(IF(G2SelectionMask="x",IF(INDEX(RawDataRefData,$E69,0)&gt;0,INDEX(RawDataRefData,$E69,0)),"")),"")</f>
        <v/>
      </c>
      <c r="AO69" s="101" t="str">
        <f t="shared" si="10"/>
        <v/>
      </c>
      <c r="AP69" s="101" t="str">
        <f t="array" ref="AP69">IF($AI69,STDEVA(IF(G2SelectionMask="x",IF(INDEX(RawDataRefData,$E69,0)&gt;0,INDEX(RawDataRefData,$E69,0)),"")),"")</f>
        <v/>
      </c>
      <c r="AQ69" s="100" t="b">
        <f t="shared" si="11"/>
        <v>0</v>
      </c>
      <c r="AR69" s="100" t="str">
        <f t="array" ref="AR69">IF($AQ69,MEDIAN(IF(G3SelectionMask="x",IF(INDEX(RawDataRefData,$E69,0)&gt;0,INDEX(RawDataRefData,$E69,0)),"")),"")</f>
        <v/>
      </c>
      <c r="AS69" s="100" t="str">
        <f t="array" ref="AS69">IF($AQ69,QUARTILE(IF(G3SelectionMask="x",IF(INDEX(RawDataRefData,$E69,0)&gt;0,INDEX(RawDataRefData,$E69,0)),""),1),"")</f>
        <v/>
      </c>
      <c r="AT69" s="100" t="str">
        <f t="array" ref="AT69">IF($AQ69,QUARTILE(IF(G3SelectionMask="x",IF(INDEX(RawDataRefData,$E69,0)&gt;0,INDEX(RawDataRefData,$E69,0)),""),3),"")</f>
        <v/>
      </c>
      <c r="AU69" s="100" t="str">
        <f t="array" ref="AU69">IF($AQ69,MIN(IF(G3SelectionMask="x",IF(INDEX(RawDataRefData,$E69,0)&gt;0,INDEX(RawDataRefData,$E69,0)),"")),"")</f>
        <v/>
      </c>
      <c r="AV69" s="100" t="str">
        <f t="array" ref="AV69">IF($AQ69,MAX(IF(G3SelectionMask="x",IF(INDEX(RawDataRefData,$E69,0)&gt;0,INDEX(RawDataRefData,$E69,0)),"")),"")</f>
        <v/>
      </c>
      <c r="AW69" s="100" t="str">
        <f t="shared" si="12"/>
        <v/>
      </c>
      <c r="AX69" s="100" t="str">
        <f t="array" ref="AX69">IF($AQ69,STDEVA(IF(G3SelectionMask="x",IF(INDEX(RawDataRefData,$E69,0)&gt;0,INDEX(RawDataRefData,$E69,0)),"")),"")</f>
        <v/>
      </c>
      <c r="AY69" s="101" t="b">
        <f t="shared" si="13"/>
        <v>0</v>
      </c>
      <c r="AZ69" s="101" t="str">
        <f t="array" ref="AZ69">IF($AY69,MEDIAN(IF(G4SelectionMask="x",IF(INDEX(RawDataRefData,$E69,0)&gt;0,INDEX(RawDataRefData,$E69,0)),"")),"")</f>
        <v/>
      </c>
      <c r="BA69" s="101" t="str">
        <f t="array" ref="BA69">IF($AY69,QUARTILE(IF(G4SelectionMask="x",IF(INDEX(RawDataRefData,$E69,0)&gt;0,INDEX(RawDataRefData,$E69,0)),""),1),"")</f>
        <v/>
      </c>
      <c r="BB69" s="101" t="str">
        <f t="array" ref="BB69">IF($AY69,QUARTILE(IF(G4SelectionMask="x",IF(INDEX(RawDataRefData,$E69,0)&gt;0,INDEX(RawDataRefData,$E69,0)),""),3),"")</f>
        <v/>
      </c>
      <c r="BC69" s="101" t="str">
        <f t="array" ref="BC69">IF($AY69,MIN(IF(G4SelectionMask="x",IF(INDEX(RawDataRefData,$E69,0)&gt;0,INDEX(RawDataRefData,$E69,0)),"")),"")</f>
        <v/>
      </c>
      <c r="BD69" s="101" t="str">
        <f t="array" ref="BD69">IF($AY69,MAX(IF(G4SelectionMask="x",IF(INDEX(RawDataRefData,$E69,0)&gt;0,INDEX(RawDataRefData,$E69,0)),"")),"")</f>
        <v/>
      </c>
      <c r="BE69" s="101" t="str">
        <f t="shared" si="14"/>
        <v/>
      </c>
      <c r="BF69" s="101" t="str">
        <f t="array" ref="BF69">IF($AY69,STDEVA(IF(G4SelectionMask="x",IF(INDEX(RawDataRefData,$E69,0)&gt;0,INDEX(RawDataRefData,$E69,0)),"")),"")</f>
        <v/>
      </c>
      <c r="BG69" s="100" t="b">
        <f t="shared" si="15"/>
        <v>0</v>
      </c>
      <c r="BH69" s="100" t="str">
        <f t="array" ref="BH69">IF($BG69,MEDIAN(IF(G5SelectionMask="x",IF(INDEX(RawDataRefData,$E69,0)&gt;0,INDEX(RawDataRefData,$E69,0)),"")),"")</f>
        <v/>
      </c>
      <c r="BI69" s="100" t="str">
        <f t="array" ref="BI69">IF($BG69,QUARTILE(IF(G5SelectionMask="x",IF(INDEX(RawDataRefData,$E69,0)&gt;0,INDEX(RawDataRefData,$E69,0)),""),1),"")</f>
        <v/>
      </c>
      <c r="BJ69" s="100" t="str">
        <f t="array" ref="BJ69">IF($BG69,QUARTILE(IF(G5SelectionMask="x",IF(INDEX(RawDataRefData,$E69,0)&gt;0,INDEX(RawDataRefData,$E69,0)),""),3),"")</f>
        <v/>
      </c>
      <c r="BK69" s="100" t="str">
        <f t="array" ref="BK69">IF($BG69,MIN(IF(G5SelectionMask="x",IF(INDEX(RawDataRefData,$E69,0)&gt;0,INDEX(RawDataRefData,$E69,0)),"")),"")</f>
        <v/>
      </c>
      <c r="BL69" s="100" t="str">
        <f t="array" ref="BL69">IF($BG69,MAX(IF(G5SelectionMask="x",IF(INDEX(RawDataRefData,$E69,0)&gt;0,INDEX(RawDataRefData,$E69,0)),"")),"")</f>
        <v/>
      </c>
      <c r="BM69" s="100" t="str">
        <f t="shared" si="16"/>
        <v/>
      </c>
      <c r="BN69" s="103" t="str">
        <f t="array" ref="BN69">IF($BG69,STDEVA(IF(G5SelectionMask="x",IF(INDEX(RawDataRefData,$E69,0)&gt;0,INDEX(RawDataRefData,$E69,0)),"")),"")</f>
        <v/>
      </c>
      <c r="BO69" s="104"/>
      <c r="BP69" s="105"/>
      <c r="BQ69" s="105"/>
      <c r="BR69" s="105"/>
      <c r="BS69" s="105"/>
      <c r="BT69" s="105"/>
      <c r="BU69" s="105"/>
      <c r="BV69" s="105"/>
      <c r="BW69" s="105"/>
      <c r="BX69" s="105"/>
      <c r="BY69" s="105"/>
      <c r="BZ69" s="105"/>
      <c r="CA69" s="105"/>
      <c r="CB69" s="105"/>
      <c r="CC69" s="105"/>
      <c r="CD69" s="105"/>
    </row>
    <row r="70" spans="1:82" hidden="1" x14ac:dyDescent="0.2">
      <c r="A70" s="33" t="e">
        <f t="shared" ca="1" si="32"/>
        <v>#NAME?</v>
      </c>
      <c r="B70" s="206"/>
      <c r="C70" s="200"/>
      <c r="D70" s="197"/>
      <c r="E70" s="72">
        <f t="shared" si="6"/>
        <v>61</v>
      </c>
      <c r="F70" s="9" t="s">
        <v>624</v>
      </c>
      <c r="K70" s="100" t="str">
        <f t="shared" si="18"/>
        <v/>
      </c>
      <c r="L70" s="100"/>
      <c r="M70" s="100"/>
      <c r="N70" s="100"/>
      <c r="O70" s="100"/>
      <c r="P70" s="101" t="str">
        <f t="shared" si="19"/>
        <v/>
      </c>
      <c r="Q70" s="102" t="str">
        <f t="shared" si="20"/>
        <v/>
      </c>
      <c r="R70" s="102" t="str">
        <f t="shared" si="21"/>
        <v/>
      </c>
      <c r="S70" s="102" t="str">
        <f t="shared" si="22"/>
        <v/>
      </c>
      <c r="T70" s="102" t="str">
        <f t="shared" si="23"/>
        <v/>
      </c>
      <c r="U70" s="102" t="str">
        <f t="shared" si="24"/>
        <v/>
      </c>
      <c r="V70" s="102" t="str">
        <f t="shared" si="25"/>
        <v/>
      </c>
      <c r="W70" s="102" t="str">
        <f t="shared" si="26"/>
        <v/>
      </c>
      <c r="X70" s="102" t="str">
        <f t="shared" si="27"/>
        <v/>
      </c>
      <c r="Y70" s="102" t="str">
        <f t="shared" si="28"/>
        <v/>
      </c>
      <c r="Z70" s="102" t="str">
        <f t="shared" si="29"/>
        <v/>
      </c>
      <c r="AA70" s="100" t="b">
        <f t="shared" si="7"/>
        <v>0</v>
      </c>
      <c r="AB70" s="100" t="str">
        <f t="array" ref="AB70">IF($AA70,MEDIAN(IF(G1SelectionMask="x",IF(INDEX(RawDataRefData,$E70,0)&gt;0,INDEX(RawDataRefData,$E70,0)),"")),"")</f>
        <v/>
      </c>
      <c r="AC70" s="100" t="str">
        <f t="array" ref="AC70">IF($AA70,QUARTILE(IF(G1SelectionMask="x",IF(INDEX(RawDataRefData,$E70,0)&gt;0,INDEX(RawDataRefData,$E70,0)),""),1),"")</f>
        <v/>
      </c>
      <c r="AD70" s="100" t="str">
        <f t="array" ref="AD70">IF($AA70,QUARTILE(IF(G1SelectionMask="x",IF(INDEX(RawDataRefData,$E70,0)&gt;0,INDEX(RawDataRefData,$E70,0)),""),3),"")</f>
        <v/>
      </c>
      <c r="AE70" s="100" t="str">
        <f t="array" ref="AE70">IF($AA70,MIN(IF(G1SelectionMask="x",IF(INDEX(RawDataRefData,$E70,0)&gt;0,INDEX(RawDataRefData,$E70,0)),"")),"")</f>
        <v/>
      </c>
      <c r="AF70" s="100" t="str">
        <f t="array" ref="AF70">IF($AA70,MAX(IF(G1SelectionMask="x",IF(INDEX(RawDataRefData,$E70,0)&gt;0,INDEX(RawDataRefData,$E70,0)),"")),"")</f>
        <v/>
      </c>
      <c r="AG70" s="100" t="str">
        <f t="shared" si="8"/>
        <v/>
      </c>
      <c r="AH70" s="100" t="str">
        <f t="array" ref="AH70">IF($AA70,STDEVA(IF(G1SelectionMask="x",IF(INDEX(RawDataRefData,$E70,0)&gt;0,INDEX(RawDataRefData,$E70,0)),"")),"")</f>
        <v/>
      </c>
      <c r="AI70" s="101" t="b">
        <f t="shared" si="9"/>
        <v>0</v>
      </c>
      <c r="AJ70" s="101" t="str">
        <f t="array" ref="AJ70">IF($AI70,MEDIAN(IF(G2SelectionMask="x",IF(INDEX(RawDataRefData,$E70,0)&gt;0,INDEX(RawDataRefData,$E70,0)),"")),"")</f>
        <v/>
      </c>
      <c r="AK70" s="101" t="str">
        <f t="array" ref="AK70">IF($AI70,QUARTILE(IF(G2SelectionMask="x",IF(INDEX(RawDataRefData,$E70,0)&gt;0,INDEX(RawDataRefData,$E70,0)),""),1),"")</f>
        <v/>
      </c>
      <c r="AL70" s="101" t="str">
        <f t="array" ref="AL70">IF($AI70,QUARTILE(IF(G2SelectionMask="x",IF(INDEX(RawDataRefData,$E70,0)&gt;0,INDEX(RawDataRefData,$E70,0)),""),3),"")</f>
        <v/>
      </c>
      <c r="AM70" s="101" t="str">
        <f t="array" ref="AM70">IF($AI70,MIN(IF(G2SelectionMask="x",IF(INDEX(RawDataRefData,$E70,0)&gt;0,INDEX(RawDataRefData,$E70,0)),"")),"")</f>
        <v/>
      </c>
      <c r="AN70" s="101" t="str">
        <f t="array" ref="AN70">IF($AI70,MAX(IF(G2SelectionMask="x",IF(INDEX(RawDataRefData,$E70,0)&gt;0,INDEX(RawDataRefData,$E70,0)),"")),"")</f>
        <v/>
      </c>
      <c r="AO70" s="101" t="str">
        <f t="shared" si="10"/>
        <v/>
      </c>
      <c r="AP70" s="101" t="str">
        <f t="array" ref="AP70">IF($AI70,STDEVA(IF(G2SelectionMask="x",IF(INDEX(RawDataRefData,$E70,0)&gt;0,INDEX(RawDataRefData,$E70,0)),"")),"")</f>
        <v/>
      </c>
      <c r="AQ70" s="100" t="b">
        <f t="shared" si="11"/>
        <v>0</v>
      </c>
      <c r="AR70" s="100" t="str">
        <f t="array" ref="AR70">IF($AQ70,MEDIAN(IF(G3SelectionMask="x",IF(INDEX(RawDataRefData,$E70,0)&gt;0,INDEX(RawDataRefData,$E70,0)),"")),"")</f>
        <v/>
      </c>
      <c r="AS70" s="100" t="str">
        <f t="array" ref="AS70">IF($AQ70,QUARTILE(IF(G3SelectionMask="x",IF(INDEX(RawDataRefData,$E70,0)&gt;0,INDEX(RawDataRefData,$E70,0)),""),1),"")</f>
        <v/>
      </c>
      <c r="AT70" s="100" t="str">
        <f t="array" ref="AT70">IF($AQ70,QUARTILE(IF(G3SelectionMask="x",IF(INDEX(RawDataRefData,$E70,0)&gt;0,INDEX(RawDataRefData,$E70,0)),""),3),"")</f>
        <v/>
      </c>
      <c r="AU70" s="100" t="str">
        <f t="array" ref="AU70">IF($AQ70,MIN(IF(G3SelectionMask="x",IF(INDEX(RawDataRefData,$E70,0)&gt;0,INDEX(RawDataRefData,$E70,0)),"")),"")</f>
        <v/>
      </c>
      <c r="AV70" s="100" t="str">
        <f t="array" ref="AV70">IF($AQ70,MAX(IF(G3SelectionMask="x",IF(INDEX(RawDataRefData,$E70,0)&gt;0,INDEX(RawDataRefData,$E70,0)),"")),"")</f>
        <v/>
      </c>
      <c r="AW70" s="100" t="str">
        <f t="shared" si="12"/>
        <v/>
      </c>
      <c r="AX70" s="100" t="str">
        <f t="array" ref="AX70">IF($AQ70,STDEVA(IF(G3SelectionMask="x",IF(INDEX(RawDataRefData,$E70,0)&gt;0,INDEX(RawDataRefData,$E70,0)),"")),"")</f>
        <v/>
      </c>
      <c r="AY70" s="101" t="b">
        <f t="shared" si="13"/>
        <v>0</v>
      </c>
      <c r="AZ70" s="101" t="str">
        <f t="array" ref="AZ70">IF($AY70,MEDIAN(IF(G4SelectionMask="x",IF(INDEX(RawDataRefData,$E70,0)&gt;0,INDEX(RawDataRefData,$E70,0)),"")),"")</f>
        <v/>
      </c>
      <c r="BA70" s="101" t="str">
        <f t="array" ref="BA70">IF($AY70,QUARTILE(IF(G4SelectionMask="x",IF(INDEX(RawDataRefData,$E70,0)&gt;0,INDEX(RawDataRefData,$E70,0)),""),1),"")</f>
        <v/>
      </c>
      <c r="BB70" s="101" t="str">
        <f t="array" ref="BB70">IF($AY70,QUARTILE(IF(G4SelectionMask="x",IF(INDEX(RawDataRefData,$E70,0)&gt;0,INDEX(RawDataRefData,$E70,0)),""),3),"")</f>
        <v/>
      </c>
      <c r="BC70" s="101" t="str">
        <f t="array" ref="BC70">IF($AY70,MIN(IF(G4SelectionMask="x",IF(INDEX(RawDataRefData,$E70,0)&gt;0,INDEX(RawDataRefData,$E70,0)),"")),"")</f>
        <v/>
      </c>
      <c r="BD70" s="101" t="str">
        <f t="array" ref="BD70">IF($AY70,MAX(IF(G4SelectionMask="x",IF(INDEX(RawDataRefData,$E70,0)&gt;0,INDEX(RawDataRefData,$E70,0)),"")),"")</f>
        <v/>
      </c>
      <c r="BE70" s="101" t="str">
        <f t="shared" si="14"/>
        <v/>
      </c>
      <c r="BF70" s="101" t="str">
        <f t="array" ref="BF70">IF($AY70,STDEVA(IF(G4SelectionMask="x",IF(INDEX(RawDataRefData,$E70,0)&gt;0,INDEX(RawDataRefData,$E70,0)),"")),"")</f>
        <v/>
      </c>
      <c r="BG70" s="100" t="b">
        <f t="shared" si="15"/>
        <v>0</v>
      </c>
      <c r="BH70" s="100" t="str">
        <f t="array" ref="BH70">IF($BG70,MEDIAN(IF(G5SelectionMask="x",IF(INDEX(RawDataRefData,$E70,0)&gt;0,INDEX(RawDataRefData,$E70,0)),"")),"")</f>
        <v/>
      </c>
      <c r="BI70" s="100" t="str">
        <f t="array" ref="BI70">IF($BG70,QUARTILE(IF(G5SelectionMask="x",IF(INDEX(RawDataRefData,$E70,0)&gt;0,INDEX(RawDataRefData,$E70,0)),""),1),"")</f>
        <v/>
      </c>
      <c r="BJ70" s="100" t="str">
        <f t="array" ref="BJ70">IF($BG70,QUARTILE(IF(G5SelectionMask="x",IF(INDEX(RawDataRefData,$E70,0)&gt;0,INDEX(RawDataRefData,$E70,0)),""),3),"")</f>
        <v/>
      </c>
      <c r="BK70" s="100" t="str">
        <f t="array" ref="BK70">IF($BG70,MIN(IF(G5SelectionMask="x",IF(INDEX(RawDataRefData,$E70,0)&gt;0,INDEX(RawDataRefData,$E70,0)),"")),"")</f>
        <v/>
      </c>
      <c r="BL70" s="100" t="str">
        <f t="array" ref="BL70">IF($BG70,MAX(IF(G5SelectionMask="x",IF(INDEX(RawDataRefData,$E70,0)&gt;0,INDEX(RawDataRefData,$E70,0)),"")),"")</f>
        <v/>
      </c>
      <c r="BM70" s="100" t="str">
        <f t="shared" si="16"/>
        <v/>
      </c>
      <c r="BN70" s="103" t="str">
        <f t="array" ref="BN70">IF($BG70,STDEVA(IF(G5SelectionMask="x",IF(INDEX(RawDataRefData,$E70,0)&gt;0,INDEX(RawDataRefData,$E70,0)),"")),"")</f>
        <v/>
      </c>
      <c r="BO70" s="104"/>
      <c r="BP70" s="105"/>
      <c r="BQ70" s="105"/>
      <c r="BR70" s="105"/>
      <c r="BS70" s="105"/>
      <c r="BT70" s="105"/>
      <c r="BU70" s="105"/>
      <c r="BV70" s="105"/>
      <c r="BW70" s="105"/>
      <c r="BX70" s="105"/>
      <c r="BY70" s="105"/>
      <c r="BZ70" s="105"/>
      <c r="CA70" s="105"/>
      <c r="CB70" s="105"/>
      <c r="CC70" s="105"/>
      <c r="CD70" s="105"/>
    </row>
    <row r="71" spans="1:82" hidden="1" x14ac:dyDescent="0.2">
      <c r="A71" s="33" t="e">
        <f t="shared" ca="1" si="32"/>
        <v>#NAME?</v>
      </c>
      <c r="B71" s="206"/>
      <c r="C71" s="200"/>
      <c r="D71" s="197"/>
      <c r="E71" s="72">
        <f t="shared" si="6"/>
        <v>62</v>
      </c>
      <c r="F71" s="9" t="s">
        <v>625</v>
      </c>
      <c r="K71" s="100" t="str">
        <f t="shared" si="18"/>
        <v/>
      </c>
      <c r="L71" s="100"/>
      <c r="M71" s="100"/>
      <c r="N71" s="100"/>
      <c r="O71" s="100"/>
      <c r="P71" s="101" t="str">
        <f t="shared" si="19"/>
        <v/>
      </c>
      <c r="Q71" s="102" t="str">
        <f t="shared" si="20"/>
        <v/>
      </c>
      <c r="R71" s="102" t="str">
        <f t="shared" si="21"/>
        <v/>
      </c>
      <c r="S71" s="102" t="str">
        <f t="shared" si="22"/>
        <v/>
      </c>
      <c r="T71" s="102" t="str">
        <f t="shared" si="23"/>
        <v/>
      </c>
      <c r="U71" s="102" t="str">
        <f t="shared" si="24"/>
        <v/>
      </c>
      <c r="V71" s="102" t="str">
        <f t="shared" si="25"/>
        <v/>
      </c>
      <c r="W71" s="102" t="str">
        <f t="shared" si="26"/>
        <v/>
      </c>
      <c r="X71" s="102" t="str">
        <f t="shared" si="27"/>
        <v/>
      </c>
      <c r="Y71" s="102" t="str">
        <f t="shared" si="28"/>
        <v/>
      </c>
      <c r="Z71" s="102" t="str">
        <f t="shared" si="29"/>
        <v/>
      </c>
      <c r="AA71" s="100" t="b">
        <f t="shared" si="7"/>
        <v>0</v>
      </c>
      <c r="AB71" s="100" t="str">
        <f t="array" ref="AB71">IF($AA71,MEDIAN(IF(G1SelectionMask="x",IF(INDEX(RawDataRefData,$E71,0)&gt;0,INDEX(RawDataRefData,$E71,0)),"")),"")</f>
        <v/>
      </c>
      <c r="AC71" s="100" t="str">
        <f t="array" ref="AC71">IF($AA71,QUARTILE(IF(G1SelectionMask="x",IF(INDEX(RawDataRefData,$E71,0)&gt;0,INDEX(RawDataRefData,$E71,0)),""),1),"")</f>
        <v/>
      </c>
      <c r="AD71" s="100" t="str">
        <f t="array" ref="AD71">IF($AA71,QUARTILE(IF(G1SelectionMask="x",IF(INDEX(RawDataRefData,$E71,0)&gt;0,INDEX(RawDataRefData,$E71,0)),""),3),"")</f>
        <v/>
      </c>
      <c r="AE71" s="100" t="str">
        <f t="array" ref="AE71">IF($AA71,MIN(IF(G1SelectionMask="x",IF(INDEX(RawDataRefData,$E71,0)&gt;0,INDEX(RawDataRefData,$E71,0)),"")),"")</f>
        <v/>
      </c>
      <c r="AF71" s="100" t="str">
        <f t="array" ref="AF71">IF($AA71,MAX(IF(G1SelectionMask="x",IF(INDEX(RawDataRefData,$E71,0)&gt;0,INDEX(RawDataRefData,$E71,0)),"")),"")</f>
        <v/>
      </c>
      <c r="AG71" s="100" t="str">
        <f t="shared" si="8"/>
        <v/>
      </c>
      <c r="AH71" s="100" t="str">
        <f t="array" ref="AH71">IF($AA71,STDEVA(IF(G1SelectionMask="x",IF(INDEX(RawDataRefData,$E71,0)&gt;0,INDEX(RawDataRefData,$E71,0)),"")),"")</f>
        <v/>
      </c>
      <c r="AI71" s="101" t="b">
        <f t="shared" si="9"/>
        <v>0</v>
      </c>
      <c r="AJ71" s="101" t="str">
        <f t="array" ref="AJ71">IF($AI71,MEDIAN(IF(G2SelectionMask="x",IF(INDEX(RawDataRefData,$E71,0)&gt;0,INDEX(RawDataRefData,$E71,0)),"")),"")</f>
        <v/>
      </c>
      <c r="AK71" s="101" t="str">
        <f t="array" ref="AK71">IF($AI71,QUARTILE(IF(G2SelectionMask="x",IF(INDEX(RawDataRefData,$E71,0)&gt;0,INDEX(RawDataRefData,$E71,0)),""),1),"")</f>
        <v/>
      </c>
      <c r="AL71" s="101" t="str">
        <f t="array" ref="AL71">IF($AI71,QUARTILE(IF(G2SelectionMask="x",IF(INDEX(RawDataRefData,$E71,0)&gt;0,INDEX(RawDataRefData,$E71,0)),""),3),"")</f>
        <v/>
      </c>
      <c r="AM71" s="101" t="str">
        <f t="array" ref="AM71">IF($AI71,MIN(IF(G2SelectionMask="x",IF(INDEX(RawDataRefData,$E71,0)&gt;0,INDEX(RawDataRefData,$E71,0)),"")),"")</f>
        <v/>
      </c>
      <c r="AN71" s="101" t="str">
        <f t="array" ref="AN71">IF($AI71,MAX(IF(G2SelectionMask="x",IF(INDEX(RawDataRefData,$E71,0)&gt;0,INDEX(RawDataRefData,$E71,0)),"")),"")</f>
        <v/>
      </c>
      <c r="AO71" s="101" t="str">
        <f t="shared" si="10"/>
        <v/>
      </c>
      <c r="AP71" s="101" t="str">
        <f t="array" ref="AP71">IF($AI71,STDEVA(IF(G2SelectionMask="x",IF(INDEX(RawDataRefData,$E71,0)&gt;0,INDEX(RawDataRefData,$E71,0)),"")),"")</f>
        <v/>
      </c>
      <c r="AQ71" s="100" t="b">
        <f t="shared" si="11"/>
        <v>0</v>
      </c>
      <c r="AR71" s="100" t="str">
        <f t="array" ref="AR71">IF($AQ71,MEDIAN(IF(G3SelectionMask="x",IF(INDEX(RawDataRefData,$E71,0)&gt;0,INDEX(RawDataRefData,$E71,0)),"")),"")</f>
        <v/>
      </c>
      <c r="AS71" s="100" t="str">
        <f t="array" ref="AS71">IF($AQ71,QUARTILE(IF(G3SelectionMask="x",IF(INDEX(RawDataRefData,$E71,0)&gt;0,INDEX(RawDataRefData,$E71,0)),""),1),"")</f>
        <v/>
      </c>
      <c r="AT71" s="100" t="str">
        <f t="array" ref="AT71">IF($AQ71,QUARTILE(IF(G3SelectionMask="x",IF(INDEX(RawDataRefData,$E71,0)&gt;0,INDEX(RawDataRefData,$E71,0)),""),3),"")</f>
        <v/>
      </c>
      <c r="AU71" s="100" t="str">
        <f t="array" ref="AU71">IF($AQ71,MIN(IF(G3SelectionMask="x",IF(INDEX(RawDataRefData,$E71,0)&gt;0,INDEX(RawDataRefData,$E71,0)),"")),"")</f>
        <v/>
      </c>
      <c r="AV71" s="100" t="str">
        <f t="array" ref="AV71">IF($AQ71,MAX(IF(G3SelectionMask="x",IF(INDEX(RawDataRefData,$E71,0)&gt;0,INDEX(RawDataRefData,$E71,0)),"")),"")</f>
        <v/>
      </c>
      <c r="AW71" s="100" t="str">
        <f t="shared" si="12"/>
        <v/>
      </c>
      <c r="AX71" s="100" t="str">
        <f t="array" ref="AX71">IF($AQ71,STDEVA(IF(G3SelectionMask="x",IF(INDEX(RawDataRefData,$E71,0)&gt;0,INDEX(RawDataRefData,$E71,0)),"")),"")</f>
        <v/>
      </c>
      <c r="AY71" s="101" t="b">
        <f t="shared" si="13"/>
        <v>0</v>
      </c>
      <c r="AZ71" s="101" t="str">
        <f t="array" ref="AZ71">IF($AY71,MEDIAN(IF(G4SelectionMask="x",IF(INDEX(RawDataRefData,$E71,0)&gt;0,INDEX(RawDataRefData,$E71,0)),"")),"")</f>
        <v/>
      </c>
      <c r="BA71" s="101" t="str">
        <f t="array" ref="BA71">IF($AY71,QUARTILE(IF(G4SelectionMask="x",IF(INDEX(RawDataRefData,$E71,0)&gt;0,INDEX(RawDataRefData,$E71,0)),""),1),"")</f>
        <v/>
      </c>
      <c r="BB71" s="101" t="str">
        <f t="array" ref="BB71">IF($AY71,QUARTILE(IF(G4SelectionMask="x",IF(INDEX(RawDataRefData,$E71,0)&gt;0,INDEX(RawDataRefData,$E71,0)),""),3),"")</f>
        <v/>
      </c>
      <c r="BC71" s="101" t="str">
        <f t="array" ref="BC71">IF($AY71,MIN(IF(G4SelectionMask="x",IF(INDEX(RawDataRefData,$E71,0)&gt;0,INDEX(RawDataRefData,$E71,0)),"")),"")</f>
        <v/>
      </c>
      <c r="BD71" s="101" t="str">
        <f t="array" ref="BD71">IF($AY71,MAX(IF(G4SelectionMask="x",IF(INDEX(RawDataRefData,$E71,0)&gt;0,INDEX(RawDataRefData,$E71,0)),"")),"")</f>
        <v/>
      </c>
      <c r="BE71" s="101" t="str">
        <f t="shared" si="14"/>
        <v/>
      </c>
      <c r="BF71" s="101" t="str">
        <f t="array" ref="BF71">IF($AY71,STDEVA(IF(G4SelectionMask="x",IF(INDEX(RawDataRefData,$E71,0)&gt;0,INDEX(RawDataRefData,$E71,0)),"")),"")</f>
        <v/>
      </c>
      <c r="BG71" s="100" t="b">
        <f t="shared" si="15"/>
        <v>0</v>
      </c>
      <c r="BH71" s="100" t="str">
        <f t="array" ref="BH71">IF($BG71,MEDIAN(IF(G5SelectionMask="x",IF(INDEX(RawDataRefData,$E71,0)&gt;0,INDEX(RawDataRefData,$E71,0)),"")),"")</f>
        <v/>
      </c>
      <c r="BI71" s="100" t="str">
        <f t="array" ref="BI71">IF($BG71,QUARTILE(IF(G5SelectionMask="x",IF(INDEX(RawDataRefData,$E71,0)&gt;0,INDEX(RawDataRefData,$E71,0)),""),1),"")</f>
        <v/>
      </c>
      <c r="BJ71" s="100" t="str">
        <f t="array" ref="BJ71">IF($BG71,QUARTILE(IF(G5SelectionMask="x",IF(INDEX(RawDataRefData,$E71,0)&gt;0,INDEX(RawDataRefData,$E71,0)),""),3),"")</f>
        <v/>
      </c>
      <c r="BK71" s="100" t="str">
        <f t="array" ref="BK71">IF($BG71,MIN(IF(G5SelectionMask="x",IF(INDEX(RawDataRefData,$E71,0)&gt;0,INDEX(RawDataRefData,$E71,0)),"")),"")</f>
        <v/>
      </c>
      <c r="BL71" s="100" t="str">
        <f t="array" ref="BL71">IF($BG71,MAX(IF(G5SelectionMask="x",IF(INDEX(RawDataRefData,$E71,0)&gt;0,INDEX(RawDataRefData,$E71,0)),"")),"")</f>
        <v/>
      </c>
      <c r="BM71" s="100" t="str">
        <f t="shared" si="16"/>
        <v/>
      </c>
      <c r="BN71" s="103" t="str">
        <f t="array" ref="BN71">IF($BG71,STDEVA(IF(G5SelectionMask="x",IF(INDEX(RawDataRefData,$E71,0)&gt;0,INDEX(RawDataRefData,$E71,0)),"")),"")</f>
        <v/>
      </c>
      <c r="BO71" s="104"/>
      <c r="BP71" s="105"/>
      <c r="BQ71" s="105"/>
      <c r="BR71" s="105"/>
      <c r="BS71" s="105"/>
      <c r="BT71" s="105"/>
      <c r="BU71" s="105"/>
      <c r="BV71" s="105"/>
      <c r="BW71" s="105"/>
      <c r="BX71" s="105"/>
      <c r="BY71" s="105"/>
      <c r="BZ71" s="105"/>
      <c r="CA71" s="105"/>
      <c r="CB71" s="105"/>
      <c r="CC71" s="105"/>
      <c r="CD71" s="105"/>
    </row>
    <row r="72" spans="1:82" ht="13.5" hidden="1" thickBot="1" x14ac:dyDescent="0.25">
      <c r="A72" s="33" t="e">
        <f t="shared" ca="1" si="32"/>
        <v>#NAME?</v>
      </c>
      <c r="B72" s="206"/>
      <c r="C72" s="201"/>
      <c r="D72" s="198"/>
      <c r="E72" s="72">
        <f t="shared" si="6"/>
        <v>63</v>
      </c>
      <c r="F72" s="9" t="s">
        <v>626</v>
      </c>
      <c r="K72" s="100" t="str">
        <f t="shared" si="18"/>
        <v/>
      </c>
      <c r="L72" s="100"/>
      <c r="M72" s="100"/>
      <c r="N72" s="100"/>
      <c r="O72" s="100"/>
      <c r="P72" s="101" t="str">
        <f t="shared" si="19"/>
        <v/>
      </c>
      <c r="Q72" s="102" t="str">
        <f t="shared" si="20"/>
        <v/>
      </c>
      <c r="R72" s="102" t="str">
        <f t="shared" si="21"/>
        <v/>
      </c>
      <c r="S72" s="102" t="str">
        <f t="shared" si="22"/>
        <v/>
      </c>
      <c r="T72" s="102" t="str">
        <f t="shared" si="23"/>
        <v/>
      </c>
      <c r="U72" s="102" t="str">
        <f t="shared" si="24"/>
        <v/>
      </c>
      <c r="V72" s="102" t="str">
        <f t="shared" si="25"/>
        <v/>
      </c>
      <c r="W72" s="102" t="str">
        <f t="shared" si="26"/>
        <v/>
      </c>
      <c r="X72" s="102" t="str">
        <f t="shared" si="27"/>
        <v/>
      </c>
      <c r="Y72" s="102" t="str">
        <f t="shared" si="28"/>
        <v/>
      </c>
      <c r="Z72" s="102" t="str">
        <f t="shared" si="29"/>
        <v/>
      </c>
      <c r="AA72" s="100" t="b">
        <f t="shared" si="7"/>
        <v>0</v>
      </c>
      <c r="AB72" s="100" t="str">
        <f t="array" ref="AB72">IF($AA72,MEDIAN(IF(G1SelectionMask="x",IF(INDEX(RawDataRefData,$E72,0)&gt;0,INDEX(RawDataRefData,$E72,0)),"")),"")</f>
        <v/>
      </c>
      <c r="AC72" s="100" t="str">
        <f t="array" ref="AC72">IF($AA72,QUARTILE(IF(G1SelectionMask="x",IF(INDEX(RawDataRefData,$E72,0)&gt;0,INDEX(RawDataRefData,$E72,0)),""),1),"")</f>
        <v/>
      </c>
      <c r="AD72" s="100" t="str">
        <f t="array" ref="AD72">IF($AA72,QUARTILE(IF(G1SelectionMask="x",IF(INDEX(RawDataRefData,$E72,0)&gt;0,INDEX(RawDataRefData,$E72,0)),""),3),"")</f>
        <v/>
      </c>
      <c r="AE72" s="100" t="str">
        <f t="array" ref="AE72">IF($AA72,MIN(IF(G1SelectionMask="x",IF(INDEX(RawDataRefData,$E72,0)&gt;0,INDEX(RawDataRefData,$E72,0)),"")),"")</f>
        <v/>
      </c>
      <c r="AF72" s="100" t="str">
        <f t="array" ref="AF72">IF($AA72,MAX(IF(G1SelectionMask="x",IF(INDEX(RawDataRefData,$E72,0)&gt;0,INDEX(RawDataRefData,$E72,0)),"")),"")</f>
        <v/>
      </c>
      <c r="AG72" s="100" t="str">
        <f t="shared" si="8"/>
        <v/>
      </c>
      <c r="AH72" s="100" t="str">
        <f t="array" ref="AH72">IF($AA72,STDEVA(IF(G1SelectionMask="x",IF(INDEX(RawDataRefData,$E72,0)&gt;0,INDEX(RawDataRefData,$E72,0)),"")),"")</f>
        <v/>
      </c>
      <c r="AI72" s="101" t="b">
        <f t="shared" si="9"/>
        <v>0</v>
      </c>
      <c r="AJ72" s="101" t="str">
        <f t="array" ref="AJ72">IF($AI72,MEDIAN(IF(G2SelectionMask="x",IF(INDEX(RawDataRefData,$E72,0)&gt;0,INDEX(RawDataRefData,$E72,0)),"")),"")</f>
        <v/>
      </c>
      <c r="AK72" s="101" t="str">
        <f t="array" ref="AK72">IF($AI72,QUARTILE(IF(G2SelectionMask="x",IF(INDEX(RawDataRefData,$E72,0)&gt;0,INDEX(RawDataRefData,$E72,0)),""),1),"")</f>
        <v/>
      </c>
      <c r="AL72" s="101" t="str">
        <f t="array" ref="AL72">IF($AI72,QUARTILE(IF(G2SelectionMask="x",IF(INDEX(RawDataRefData,$E72,0)&gt;0,INDEX(RawDataRefData,$E72,0)),""),3),"")</f>
        <v/>
      </c>
      <c r="AM72" s="101" t="str">
        <f t="array" ref="AM72">IF($AI72,MIN(IF(G2SelectionMask="x",IF(INDEX(RawDataRefData,$E72,0)&gt;0,INDEX(RawDataRefData,$E72,0)),"")),"")</f>
        <v/>
      </c>
      <c r="AN72" s="101" t="str">
        <f t="array" ref="AN72">IF($AI72,MAX(IF(G2SelectionMask="x",IF(INDEX(RawDataRefData,$E72,0)&gt;0,INDEX(RawDataRefData,$E72,0)),"")),"")</f>
        <v/>
      </c>
      <c r="AO72" s="101" t="str">
        <f t="shared" si="10"/>
        <v/>
      </c>
      <c r="AP72" s="101" t="str">
        <f t="array" ref="AP72">IF($AI72,STDEVA(IF(G2SelectionMask="x",IF(INDEX(RawDataRefData,$E72,0)&gt;0,INDEX(RawDataRefData,$E72,0)),"")),"")</f>
        <v/>
      </c>
      <c r="AQ72" s="100" t="b">
        <f t="shared" si="11"/>
        <v>0</v>
      </c>
      <c r="AR72" s="100" t="str">
        <f t="array" ref="AR72">IF($AQ72,MEDIAN(IF(G3SelectionMask="x",IF(INDEX(RawDataRefData,$E72,0)&gt;0,INDEX(RawDataRefData,$E72,0)),"")),"")</f>
        <v/>
      </c>
      <c r="AS72" s="100" t="str">
        <f t="array" ref="AS72">IF($AQ72,QUARTILE(IF(G3SelectionMask="x",IF(INDEX(RawDataRefData,$E72,0)&gt;0,INDEX(RawDataRefData,$E72,0)),""),1),"")</f>
        <v/>
      </c>
      <c r="AT72" s="100" t="str">
        <f t="array" ref="AT72">IF($AQ72,QUARTILE(IF(G3SelectionMask="x",IF(INDEX(RawDataRefData,$E72,0)&gt;0,INDEX(RawDataRefData,$E72,0)),""),3),"")</f>
        <v/>
      </c>
      <c r="AU72" s="100" t="str">
        <f t="array" ref="AU72">IF($AQ72,MIN(IF(G3SelectionMask="x",IF(INDEX(RawDataRefData,$E72,0)&gt;0,INDEX(RawDataRefData,$E72,0)),"")),"")</f>
        <v/>
      </c>
      <c r="AV72" s="100" t="str">
        <f t="array" ref="AV72">IF($AQ72,MAX(IF(G3SelectionMask="x",IF(INDEX(RawDataRefData,$E72,0)&gt;0,INDEX(RawDataRefData,$E72,0)),"")),"")</f>
        <v/>
      </c>
      <c r="AW72" s="100" t="str">
        <f t="shared" si="12"/>
        <v/>
      </c>
      <c r="AX72" s="100" t="str">
        <f t="array" ref="AX72">IF($AQ72,STDEVA(IF(G3SelectionMask="x",IF(INDEX(RawDataRefData,$E72,0)&gt;0,INDEX(RawDataRefData,$E72,0)),"")),"")</f>
        <v/>
      </c>
      <c r="AY72" s="101" t="b">
        <f t="shared" si="13"/>
        <v>0</v>
      </c>
      <c r="AZ72" s="101" t="str">
        <f t="array" ref="AZ72">IF($AY72,MEDIAN(IF(G4SelectionMask="x",IF(INDEX(RawDataRefData,$E72,0)&gt;0,INDEX(RawDataRefData,$E72,0)),"")),"")</f>
        <v/>
      </c>
      <c r="BA72" s="101" t="str">
        <f t="array" ref="BA72">IF($AY72,QUARTILE(IF(G4SelectionMask="x",IF(INDEX(RawDataRefData,$E72,0)&gt;0,INDEX(RawDataRefData,$E72,0)),""),1),"")</f>
        <v/>
      </c>
      <c r="BB72" s="101" t="str">
        <f t="array" ref="BB72">IF($AY72,QUARTILE(IF(G4SelectionMask="x",IF(INDEX(RawDataRefData,$E72,0)&gt;0,INDEX(RawDataRefData,$E72,0)),""),3),"")</f>
        <v/>
      </c>
      <c r="BC72" s="101" t="str">
        <f t="array" ref="BC72">IF($AY72,MIN(IF(G4SelectionMask="x",IF(INDEX(RawDataRefData,$E72,0)&gt;0,INDEX(RawDataRefData,$E72,0)),"")),"")</f>
        <v/>
      </c>
      <c r="BD72" s="101" t="str">
        <f t="array" ref="BD72">IF($AY72,MAX(IF(G4SelectionMask="x",IF(INDEX(RawDataRefData,$E72,0)&gt;0,INDEX(RawDataRefData,$E72,0)),"")),"")</f>
        <v/>
      </c>
      <c r="BE72" s="101" t="str">
        <f t="shared" si="14"/>
        <v/>
      </c>
      <c r="BF72" s="101" t="str">
        <f t="array" ref="BF72">IF($AY72,STDEVA(IF(G4SelectionMask="x",IF(INDEX(RawDataRefData,$E72,0)&gt;0,INDEX(RawDataRefData,$E72,0)),"")),"")</f>
        <v/>
      </c>
      <c r="BG72" s="100" t="b">
        <f t="shared" si="15"/>
        <v>0</v>
      </c>
      <c r="BH72" s="100" t="str">
        <f t="array" ref="BH72">IF($BG72,MEDIAN(IF(G5SelectionMask="x",IF(INDEX(RawDataRefData,$E72,0)&gt;0,INDEX(RawDataRefData,$E72,0)),"")),"")</f>
        <v/>
      </c>
      <c r="BI72" s="100" t="str">
        <f t="array" ref="BI72">IF($BG72,QUARTILE(IF(G5SelectionMask="x",IF(INDEX(RawDataRefData,$E72,0)&gt;0,INDEX(RawDataRefData,$E72,0)),""),1),"")</f>
        <v/>
      </c>
      <c r="BJ72" s="100" t="str">
        <f t="array" ref="BJ72">IF($BG72,QUARTILE(IF(G5SelectionMask="x",IF(INDEX(RawDataRefData,$E72,0)&gt;0,INDEX(RawDataRefData,$E72,0)),""),3),"")</f>
        <v/>
      </c>
      <c r="BK72" s="100" t="str">
        <f t="array" ref="BK72">IF($BG72,MIN(IF(G5SelectionMask="x",IF(INDEX(RawDataRefData,$E72,0)&gt;0,INDEX(RawDataRefData,$E72,0)),"")),"")</f>
        <v/>
      </c>
      <c r="BL72" s="100" t="str">
        <f t="array" ref="BL72">IF($BG72,MAX(IF(G5SelectionMask="x",IF(INDEX(RawDataRefData,$E72,0)&gt;0,INDEX(RawDataRefData,$E72,0)),"")),"")</f>
        <v/>
      </c>
      <c r="BM72" s="100" t="str">
        <f t="shared" si="16"/>
        <v/>
      </c>
      <c r="BN72" s="103" t="str">
        <f t="array" ref="BN72">IF($BG72,STDEVA(IF(G5SelectionMask="x",IF(INDEX(RawDataRefData,$E72,0)&gt;0,INDEX(RawDataRefData,$E72,0)),"")),"")</f>
        <v/>
      </c>
      <c r="BO72" s="104"/>
      <c r="BP72" s="105"/>
      <c r="BQ72" s="105"/>
      <c r="BR72" s="105"/>
      <c r="BS72" s="105"/>
      <c r="BT72" s="105"/>
      <c r="BU72" s="105"/>
      <c r="BV72" s="105"/>
      <c r="BW72" s="105"/>
      <c r="BX72" s="105"/>
      <c r="BY72" s="105"/>
      <c r="BZ72" s="105"/>
      <c r="CA72" s="105"/>
      <c r="CB72" s="105"/>
      <c r="CC72" s="105"/>
      <c r="CD72" s="105"/>
    </row>
    <row r="73" spans="1:82" x14ac:dyDescent="0.2">
      <c r="A73" s="33">
        <f t="shared" ref="A73:A295" si="33">IF(SelectEfficiencySpendFTEs="x",,ERROR)</f>
        <v>0</v>
      </c>
      <c r="B73" s="206"/>
      <c r="C73" s="199"/>
      <c r="D73" s="196" t="s">
        <v>216</v>
      </c>
      <c r="E73" s="72">
        <f t="shared" si="6"/>
        <v>64</v>
      </c>
      <c r="F73" s="9" t="s">
        <v>231</v>
      </c>
      <c r="G73" s="9" t="s">
        <v>269</v>
      </c>
      <c r="K73" s="100">
        <f t="shared" si="18"/>
        <v>975000000.00221002</v>
      </c>
      <c r="L73" s="100"/>
      <c r="M73" s="100"/>
      <c r="N73" s="100"/>
      <c r="O73" s="100"/>
      <c r="P73" s="101">
        <f t="shared" si="19"/>
        <v>14023516.15776</v>
      </c>
      <c r="Q73" s="102">
        <f t="shared" si="20"/>
        <v>48445800.95245</v>
      </c>
      <c r="R73" s="102">
        <f t="shared" si="21"/>
        <v>34407271.104110003</v>
      </c>
      <c r="S73" s="102">
        <f t="shared" si="22"/>
        <v>68218170.562409997</v>
      </c>
      <c r="T73" s="102">
        <f t="shared" si="23"/>
        <v>15209551</v>
      </c>
      <c r="U73" s="102">
        <f t="shared" si="24"/>
        <v>25130000</v>
      </c>
      <c r="V73" s="102">
        <f t="shared" si="25"/>
        <v>90290000</v>
      </c>
      <c r="W73" s="102">
        <f t="shared" si="26"/>
        <v>86252460.07198</v>
      </c>
      <c r="X73" s="102">
        <f t="shared" si="27"/>
        <v>90303635.303650007</v>
      </c>
      <c r="Y73" s="102">
        <f t="shared" si="28"/>
        <v>52535850.648999996</v>
      </c>
      <c r="Z73" s="102">
        <f t="shared" si="29"/>
        <v>25784991.004269999</v>
      </c>
      <c r="AA73" s="100" t="b">
        <f t="shared" si="7"/>
        <v>1</v>
      </c>
      <c r="AB73" s="100">
        <f t="array" ref="AB73">IF($AA73,MEDIAN(IF(G1SelectionMask="x",IF(INDEX(RawDataRefData,$E73,0)&gt;0,INDEX(RawDataRefData,$E73,0)),"")),"")</f>
        <v>48445800.95245</v>
      </c>
      <c r="AC73" s="100">
        <f t="array" ref="AC73">IF($AA73,QUARTILE(IF(G1SelectionMask="x",IF(INDEX(RawDataRefData,$E73,0)&gt;0,INDEX(RawDataRefData,$E73,0)),""),1),"")</f>
        <v>25457495.502135001</v>
      </c>
      <c r="AD73" s="100">
        <f t="array" ref="AD73">IF($AA73,QUARTILE(IF(G1SelectionMask="x",IF(INDEX(RawDataRefData,$E73,0)&gt;0,INDEX(RawDataRefData,$E73,0)),""),3),"")</f>
        <v>77235315.317194998</v>
      </c>
      <c r="AE73" s="100">
        <f t="array" ref="AE73">IF($AA73,MIN(IF(G1SelectionMask="x",IF(INDEX(RawDataRefData,$E73,0)&gt;0,INDEX(RawDataRefData,$E73,0)),"")),"")</f>
        <v>14023516.15776</v>
      </c>
      <c r="AF73" s="100">
        <f t="array" ref="AF73">IF($AA73,MAX(IF(G1SelectionMask="x",IF(INDEX(RawDataRefData,$E73,0)&gt;0,INDEX(RawDataRefData,$E73,0)),"")),"")</f>
        <v>90303635.303650007</v>
      </c>
      <c r="AG73" s="100">
        <f t="shared" si="8"/>
        <v>50054658.800511815</v>
      </c>
      <c r="AH73" s="100">
        <f t="array" ref="AH73">IF($AA73,STDEVA(IF(G1SelectionMask="x",IF(INDEX(RawDataRefData,$E73,0)&gt;0,INDEX(RawDataRefData,$E73,0)),"")),"")</f>
        <v>29757893.767405629</v>
      </c>
      <c r="AI73" s="101" t="b">
        <f t="shared" si="9"/>
        <v>1</v>
      </c>
      <c r="AJ73" s="101">
        <f t="array" ref="AJ73">IF($AI73,MEDIAN(IF(G2SelectionMask="x",IF(INDEX(RawDataRefData,$E73,0)&gt;0,INDEX(RawDataRefData,$E73,0)),"")),"")</f>
        <v>52535850.648999996</v>
      </c>
      <c r="AK73" s="101">
        <f t="array" ref="AK73">IF($AI73,QUARTILE(IF(G2SelectionMask="x",IF(INDEX(RawDataRefData,$E73,0)&gt;0,INDEX(RawDataRefData,$E73,0)),""),1),"")</f>
        <v>26102056.058464997</v>
      </c>
      <c r="AL73" s="101">
        <f t="array" ref="AL73">IF($AI73,QUARTILE(IF(G2SelectionMask="x",IF(INDEX(RawDataRefData,$E73,0)&gt;0,INDEX(RawDataRefData,$E73,0)),""),3),"")</f>
        <v>77235315.317194998</v>
      </c>
      <c r="AM73" s="101">
        <f t="array" ref="AM73">IF($AI73,MIN(IF(G2SelectionMask="x",IF(INDEX(RawDataRefData,$E73,0)&gt;0,INDEX(RawDataRefData,$E73,0)),"")),"")</f>
        <v>14023516.15776</v>
      </c>
      <c r="AN73" s="101">
        <f t="array" ref="AN73">IF($AI73,MAX(IF(G2SelectionMask="x",IF(INDEX(RawDataRefData,$E73,0)&gt;0,INDEX(RawDataRefData,$E73,0)),"")),"")</f>
        <v>110253828.39714999</v>
      </c>
      <c r="AO73" s="101">
        <f t="shared" si="10"/>
        <v>54085836.709516361</v>
      </c>
      <c r="AP73" s="101">
        <f t="array" ref="AP73">IF($AI73,STDEVA(IF(G2SelectionMask="x",IF(INDEX(RawDataRefData,$E73,0)&gt;0,INDEX(RawDataRefData,$E73,0)),"")),"")</f>
        <v>32293471.477121253</v>
      </c>
      <c r="AQ73" s="100" t="b">
        <f t="shared" si="11"/>
        <v>0</v>
      </c>
      <c r="AR73" s="100" t="str">
        <f t="array" ref="AR73">IF($AQ73,MEDIAN(IF(G3SelectionMask="x",IF(INDEX(RawDataRefData,$E73,0)&gt;0,INDEX(RawDataRefData,$E73,0)),"")),"")</f>
        <v/>
      </c>
      <c r="AS73" s="100" t="str">
        <f t="array" ref="AS73">IF($AQ73,QUARTILE(IF(G3SelectionMask="x",IF(INDEX(RawDataRefData,$E73,0)&gt;0,INDEX(RawDataRefData,$E73,0)),""),1),"")</f>
        <v/>
      </c>
      <c r="AT73" s="100" t="str">
        <f t="array" ref="AT73">IF($AQ73,QUARTILE(IF(G3SelectionMask="x",IF(INDEX(RawDataRefData,$E73,0)&gt;0,INDEX(RawDataRefData,$E73,0)),""),3),"")</f>
        <v/>
      </c>
      <c r="AU73" s="100" t="str">
        <f t="array" ref="AU73">IF($AQ73,MIN(IF(G3SelectionMask="x",IF(INDEX(RawDataRefData,$E73,0)&gt;0,INDEX(RawDataRefData,$E73,0)),"")),"")</f>
        <v/>
      </c>
      <c r="AV73" s="100" t="str">
        <f t="array" ref="AV73">IF($AQ73,MAX(IF(G3SelectionMask="x",IF(INDEX(RawDataRefData,$E73,0)&gt;0,INDEX(RawDataRefData,$E73,0)),"")),"")</f>
        <v/>
      </c>
      <c r="AW73" s="100" t="str">
        <f t="shared" si="12"/>
        <v/>
      </c>
      <c r="AX73" s="100" t="str">
        <f t="array" ref="AX73">IF($AQ73,STDEVA(IF(G3SelectionMask="x",IF(INDEX(RawDataRefData,$E73,0)&gt;0,INDEX(RawDataRefData,$E73,0)),"")),"")</f>
        <v/>
      </c>
      <c r="AY73" s="101" t="b">
        <f t="shared" si="13"/>
        <v>0</v>
      </c>
      <c r="AZ73" s="101" t="str">
        <f t="array" ref="AZ73">IF($AY73,MEDIAN(IF(G4SelectionMask="x",IF(INDEX(RawDataRefData,$E73,0)&gt;0,INDEX(RawDataRefData,$E73,0)),"")),"")</f>
        <v/>
      </c>
      <c r="BA73" s="101" t="str">
        <f t="array" ref="BA73">IF($AY73,QUARTILE(IF(G4SelectionMask="x",IF(INDEX(RawDataRefData,$E73,0)&gt;0,INDEX(RawDataRefData,$E73,0)),""),1),"")</f>
        <v/>
      </c>
      <c r="BB73" s="101" t="str">
        <f t="array" ref="BB73">IF($AY73,QUARTILE(IF(G4SelectionMask="x",IF(INDEX(RawDataRefData,$E73,0)&gt;0,INDEX(RawDataRefData,$E73,0)),""),3),"")</f>
        <v/>
      </c>
      <c r="BC73" s="101" t="str">
        <f t="array" ref="BC73">IF($AY73,MIN(IF(G4SelectionMask="x",IF(INDEX(RawDataRefData,$E73,0)&gt;0,INDEX(RawDataRefData,$E73,0)),"")),"")</f>
        <v/>
      </c>
      <c r="BD73" s="101" t="str">
        <f t="array" ref="BD73">IF($AY73,MAX(IF(G4SelectionMask="x",IF(INDEX(RawDataRefData,$E73,0)&gt;0,INDEX(RawDataRefData,$E73,0)),"")),"")</f>
        <v/>
      </c>
      <c r="BE73" s="101" t="str">
        <f t="shared" si="14"/>
        <v/>
      </c>
      <c r="BF73" s="101" t="str">
        <f t="array" ref="BF73">IF($AY73,STDEVA(IF(G4SelectionMask="x",IF(INDEX(RawDataRefData,$E73,0)&gt;0,INDEX(RawDataRefData,$E73,0)),"")),"")</f>
        <v/>
      </c>
      <c r="BG73" s="100" t="b">
        <f t="shared" si="15"/>
        <v>0</v>
      </c>
      <c r="BH73" s="100" t="str">
        <f t="array" ref="BH73">IF($BG73,MEDIAN(IF(G5SelectionMask="x",IF(INDEX(RawDataRefData,$E73,0)&gt;0,INDEX(RawDataRefData,$E73,0)),"")),"")</f>
        <v/>
      </c>
      <c r="BI73" s="100" t="str">
        <f t="array" ref="BI73">IF($BG73,QUARTILE(IF(G5SelectionMask="x",IF(INDEX(RawDataRefData,$E73,0)&gt;0,INDEX(RawDataRefData,$E73,0)),""),1),"")</f>
        <v/>
      </c>
      <c r="BJ73" s="100" t="str">
        <f t="array" ref="BJ73">IF($BG73,QUARTILE(IF(G5SelectionMask="x",IF(INDEX(RawDataRefData,$E73,0)&gt;0,INDEX(RawDataRefData,$E73,0)),""),3),"")</f>
        <v/>
      </c>
      <c r="BK73" s="100" t="str">
        <f t="array" ref="BK73">IF($BG73,MIN(IF(G5SelectionMask="x",IF(INDEX(RawDataRefData,$E73,0)&gt;0,INDEX(RawDataRefData,$E73,0)),"")),"")</f>
        <v/>
      </c>
      <c r="BL73" s="100" t="str">
        <f t="array" ref="BL73">IF($BG73,MAX(IF(G5SelectionMask="x",IF(INDEX(RawDataRefData,$E73,0)&gt;0,INDEX(RawDataRefData,$E73,0)),"")),"")</f>
        <v/>
      </c>
      <c r="BM73" s="100" t="str">
        <f t="shared" si="16"/>
        <v/>
      </c>
      <c r="BN73" s="103" t="str">
        <f t="array" ref="BN73">IF($BG73,STDEVA(IF(G5SelectionMask="x",IF(INDEX(RawDataRefData,$E73,0)&gt;0,INDEX(RawDataRefData,$E73,0)),"")),"")</f>
        <v/>
      </c>
      <c r="BO73" s="104"/>
      <c r="BP73" s="105">
        <v>975000000.00221002</v>
      </c>
      <c r="BQ73" s="105">
        <v>14023516.15776</v>
      </c>
      <c r="BR73" s="105">
        <v>48445800.95245</v>
      </c>
      <c r="BS73" s="105">
        <v>34407271.104110003</v>
      </c>
      <c r="BT73" s="105">
        <v>68218170.562409997</v>
      </c>
      <c r="BU73" s="105">
        <v>15209551</v>
      </c>
      <c r="BV73" s="105">
        <v>25130000</v>
      </c>
      <c r="BW73" s="105">
        <v>90290000</v>
      </c>
      <c r="BX73" s="105">
        <v>86252460.07198</v>
      </c>
      <c r="BY73" s="105">
        <v>90303635.303650007</v>
      </c>
      <c r="BZ73" s="105">
        <v>52535850.648999996</v>
      </c>
      <c r="CA73" s="105">
        <v>25784991.004269999</v>
      </c>
      <c r="CB73" s="105">
        <v>57510913.897</v>
      </c>
      <c r="CC73" s="105">
        <v>26419121.112659998</v>
      </c>
      <c r="CD73" s="105">
        <v>110253828.39714999</v>
      </c>
    </row>
    <row r="74" spans="1:82" ht="13.5" thickBot="1" x14ac:dyDescent="0.25">
      <c r="A74" s="33">
        <f t="shared" si="33"/>
        <v>0</v>
      </c>
      <c r="B74" s="206"/>
      <c r="C74" s="200"/>
      <c r="D74" s="197"/>
      <c r="E74" s="72">
        <f t="shared" ref="E74:E139" si="34">ROW()-RawDataFieldKeyBaseRow</f>
        <v>65</v>
      </c>
      <c r="F74" s="9" t="s">
        <v>630</v>
      </c>
      <c r="G74" s="9" t="s">
        <v>269</v>
      </c>
      <c r="K74" s="100" t="str">
        <f t="shared" si="18"/>
        <v/>
      </c>
      <c r="L74" s="100"/>
      <c r="M74" s="100"/>
      <c r="N74" s="100"/>
      <c r="O74" s="100"/>
      <c r="P74" s="101" t="str">
        <f t="shared" si="19"/>
        <v/>
      </c>
      <c r="Q74" s="102" t="str">
        <f t="shared" si="20"/>
        <v/>
      </c>
      <c r="R74" s="102" t="str">
        <f t="shared" si="21"/>
        <v/>
      </c>
      <c r="S74" s="102" t="str">
        <f t="shared" si="22"/>
        <v/>
      </c>
      <c r="T74" s="102" t="str">
        <f t="shared" si="23"/>
        <v/>
      </c>
      <c r="U74" s="102" t="str">
        <f t="shared" si="24"/>
        <v/>
      </c>
      <c r="V74" s="102" t="str">
        <f t="shared" si="25"/>
        <v/>
      </c>
      <c r="W74" s="102" t="str">
        <f t="shared" si="26"/>
        <v/>
      </c>
      <c r="X74" s="102" t="str">
        <f t="shared" si="27"/>
        <v/>
      </c>
      <c r="Y74" s="102" t="str">
        <f t="shared" si="28"/>
        <v/>
      </c>
      <c r="Z74" s="102" t="str">
        <f t="shared" si="29"/>
        <v/>
      </c>
      <c r="AA74" s="100" t="b">
        <f t="shared" si="7"/>
        <v>0</v>
      </c>
      <c r="AB74" s="100" t="str">
        <f t="array" ref="AB74">IF($AA74,MEDIAN(IF(G1SelectionMask="x",IF(INDEX(RawDataRefData,$E74,0)&gt;0,INDEX(RawDataRefData,$E74,0)),"")),"")</f>
        <v/>
      </c>
      <c r="AC74" s="100" t="str">
        <f t="array" ref="AC74">IF($AA74,QUARTILE(IF(G1SelectionMask="x",IF(INDEX(RawDataRefData,$E74,0)&gt;0,INDEX(RawDataRefData,$E74,0)),""),1),"")</f>
        <v/>
      </c>
      <c r="AD74" s="100" t="str">
        <f t="array" ref="AD74">IF($AA74,QUARTILE(IF(G1SelectionMask="x",IF(INDEX(RawDataRefData,$E74,0)&gt;0,INDEX(RawDataRefData,$E74,0)),""),3),"")</f>
        <v/>
      </c>
      <c r="AE74" s="100" t="str">
        <f t="array" ref="AE74">IF($AA74,MIN(IF(G1SelectionMask="x",IF(INDEX(RawDataRefData,$E74,0)&gt;0,INDEX(RawDataRefData,$E74,0)),"")),"")</f>
        <v/>
      </c>
      <c r="AF74" s="100" t="str">
        <f t="array" ref="AF74">IF($AA74,MAX(IF(G1SelectionMask="x",IF(INDEX(RawDataRefData,$E74,0)&gt;0,INDEX(RawDataRefData,$E74,0)),"")),"")</f>
        <v/>
      </c>
      <c r="AG74" s="100" t="str">
        <f t="shared" si="8"/>
        <v/>
      </c>
      <c r="AH74" s="100" t="str">
        <f t="array" ref="AH74">IF($AA74,STDEVA(IF(G1SelectionMask="x",IF(INDEX(RawDataRefData,$E74,0)&gt;0,INDEX(RawDataRefData,$E74,0)),"")),"")</f>
        <v/>
      </c>
      <c r="AI74" s="101" t="b">
        <f t="shared" si="9"/>
        <v>0</v>
      </c>
      <c r="AJ74" s="101" t="str">
        <f t="array" ref="AJ74">IF($AI74,MEDIAN(IF(G2SelectionMask="x",IF(INDEX(RawDataRefData,$E74,0)&gt;0,INDEX(RawDataRefData,$E74,0)),"")),"")</f>
        <v/>
      </c>
      <c r="AK74" s="101" t="str">
        <f t="array" ref="AK74">IF($AI74,QUARTILE(IF(G2SelectionMask="x",IF(INDEX(RawDataRefData,$E74,0)&gt;0,INDEX(RawDataRefData,$E74,0)),""),1),"")</f>
        <v/>
      </c>
      <c r="AL74" s="101" t="str">
        <f t="array" ref="AL74">IF($AI74,QUARTILE(IF(G2SelectionMask="x",IF(INDEX(RawDataRefData,$E74,0)&gt;0,INDEX(RawDataRefData,$E74,0)),""),3),"")</f>
        <v/>
      </c>
      <c r="AM74" s="101" t="str">
        <f t="array" ref="AM74">IF($AI74,MIN(IF(G2SelectionMask="x",IF(INDEX(RawDataRefData,$E74,0)&gt;0,INDEX(RawDataRefData,$E74,0)),"")),"")</f>
        <v/>
      </c>
      <c r="AN74" s="101" t="str">
        <f t="array" ref="AN74">IF($AI74,MAX(IF(G2SelectionMask="x",IF(INDEX(RawDataRefData,$E74,0)&gt;0,INDEX(RawDataRefData,$E74,0)),"")),"")</f>
        <v/>
      </c>
      <c r="AO74" s="101" t="str">
        <f t="shared" ref="AO74:AO139" si="35">IF($AI74,AVERAGEIF(G2SelectionMask,"x",INDEX(RawDataRefData,$E74,0)),"")</f>
        <v/>
      </c>
      <c r="AP74" s="101" t="str">
        <f t="array" ref="AP74">IF($AI74,STDEVA(IF(G2SelectionMask="x",IF(INDEX(RawDataRefData,$E74,0)&gt;0,INDEX(RawDataRefData,$E74,0)),"")),"")</f>
        <v/>
      </c>
      <c r="AQ74" s="100" t="b">
        <f t="shared" ref="AQ74:AQ139" si="36">COUNTIFS(G3SelectionMask,"x",INDEX(RawDataRefData,$E74,0),"&gt;0")&gt;=RuleofN</f>
        <v>0</v>
      </c>
      <c r="AR74" s="100" t="str">
        <f t="array" ref="AR74">IF($AQ74,MEDIAN(IF(G3SelectionMask="x",IF(INDEX(RawDataRefData,$E74,0)&gt;0,INDEX(RawDataRefData,$E74,0)),"")),"")</f>
        <v/>
      </c>
      <c r="AS74" s="100" t="str">
        <f t="array" ref="AS74">IF($AQ74,QUARTILE(IF(G3SelectionMask="x",IF(INDEX(RawDataRefData,$E74,0)&gt;0,INDEX(RawDataRefData,$E74,0)),""),1),"")</f>
        <v/>
      </c>
      <c r="AT74" s="100" t="str">
        <f t="array" ref="AT74">IF($AQ74,QUARTILE(IF(G3SelectionMask="x",IF(INDEX(RawDataRefData,$E74,0)&gt;0,INDEX(RawDataRefData,$E74,0)),""),3),"")</f>
        <v/>
      </c>
      <c r="AU74" s="100" t="str">
        <f t="array" ref="AU74">IF($AQ74,MIN(IF(G3SelectionMask="x",IF(INDEX(RawDataRefData,$E74,0)&gt;0,INDEX(RawDataRefData,$E74,0)),"")),"")</f>
        <v/>
      </c>
      <c r="AV74" s="100" t="str">
        <f t="array" ref="AV74">IF($AQ74,MAX(IF(G3SelectionMask="x",IF(INDEX(RawDataRefData,$E74,0)&gt;0,INDEX(RawDataRefData,$E74,0)),"")),"")</f>
        <v/>
      </c>
      <c r="AW74" s="100" t="str">
        <f t="shared" ref="AW74:AW139" si="37">IF($AQ74,AVERAGEIF(G3SelectionMask,"x",INDEX(RawDataRefData,$E74,0)),"")</f>
        <v/>
      </c>
      <c r="AX74" s="100" t="str">
        <f t="array" ref="AX74">IF($AQ74,STDEVA(IF(G3SelectionMask="x",IF(INDEX(RawDataRefData,$E74,0)&gt;0,INDEX(RawDataRefData,$E74,0)),"")),"")</f>
        <v/>
      </c>
      <c r="AY74" s="101" t="b">
        <f t="shared" ref="AY74:AY139" si="38">COUNTIFS(G4SelectionMask,"x",INDEX(RawDataRefData,$E74,0),"&gt;0")&gt;=RuleofN</f>
        <v>0</v>
      </c>
      <c r="AZ74" s="101" t="str">
        <f t="array" ref="AZ74">IF($AY74,MEDIAN(IF(G4SelectionMask="x",IF(INDEX(RawDataRefData,$E74,0)&gt;0,INDEX(RawDataRefData,$E74,0)),"")),"")</f>
        <v/>
      </c>
      <c r="BA74" s="101" t="str">
        <f t="array" ref="BA74">IF($AY74,QUARTILE(IF(G4SelectionMask="x",IF(INDEX(RawDataRefData,$E74,0)&gt;0,INDEX(RawDataRefData,$E74,0)),""),1),"")</f>
        <v/>
      </c>
      <c r="BB74" s="101" t="str">
        <f t="array" ref="BB74">IF($AY74,QUARTILE(IF(G4SelectionMask="x",IF(INDEX(RawDataRefData,$E74,0)&gt;0,INDEX(RawDataRefData,$E74,0)),""),3),"")</f>
        <v/>
      </c>
      <c r="BC74" s="101" t="str">
        <f t="array" ref="BC74">IF($AY74,MIN(IF(G4SelectionMask="x",IF(INDEX(RawDataRefData,$E74,0)&gt;0,INDEX(RawDataRefData,$E74,0)),"")),"")</f>
        <v/>
      </c>
      <c r="BD74" s="101" t="str">
        <f t="array" ref="BD74">IF($AY74,MAX(IF(G4SelectionMask="x",IF(INDEX(RawDataRefData,$E74,0)&gt;0,INDEX(RawDataRefData,$E74,0)),"")),"")</f>
        <v/>
      </c>
      <c r="BE74" s="101" t="str">
        <f t="shared" ref="BE74:BE139" si="39">IF($AY74,AVERAGEIF(G4SelectionMask,"x",INDEX(RawDataRefData,$E74,0)),"")</f>
        <v/>
      </c>
      <c r="BF74" s="101" t="str">
        <f t="array" ref="BF74">IF($AY74,STDEVA(IF(G4SelectionMask="x",IF(INDEX(RawDataRefData,$E74,0)&gt;0,INDEX(RawDataRefData,$E74,0)),"")),"")</f>
        <v/>
      </c>
      <c r="BG74" s="100" t="b">
        <f t="shared" ref="BG74:BG139" si="40">COUNTIFS(G5SelectionMask,"x",INDEX(RawDataRefData,$E74,0),"&gt;0")&gt;=RuleofN</f>
        <v>0</v>
      </c>
      <c r="BH74" s="100" t="str">
        <f t="array" ref="BH74">IF($BG74,MEDIAN(IF(G5SelectionMask="x",IF(INDEX(RawDataRefData,$E74,0)&gt;0,INDEX(RawDataRefData,$E74,0)),"")),"")</f>
        <v/>
      </c>
      <c r="BI74" s="100" t="str">
        <f t="array" ref="BI74">IF($BG74,QUARTILE(IF(G5SelectionMask="x",IF(INDEX(RawDataRefData,$E74,0)&gt;0,INDEX(RawDataRefData,$E74,0)),""),1),"")</f>
        <v/>
      </c>
      <c r="BJ74" s="100" t="str">
        <f t="array" ref="BJ74">IF($BG74,QUARTILE(IF(G5SelectionMask="x",IF(INDEX(RawDataRefData,$E74,0)&gt;0,INDEX(RawDataRefData,$E74,0)),""),3),"")</f>
        <v/>
      </c>
      <c r="BK74" s="100" t="str">
        <f t="array" ref="BK74">IF($BG74,MIN(IF(G5SelectionMask="x",IF(INDEX(RawDataRefData,$E74,0)&gt;0,INDEX(RawDataRefData,$E74,0)),"")),"")</f>
        <v/>
      </c>
      <c r="BL74" s="100" t="str">
        <f t="array" ref="BL74">IF($BG74,MAX(IF(G5SelectionMask="x",IF(INDEX(RawDataRefData,$E74,0)&gt;0,INDEX(RawDataRefData,$E74,0)),"")),"")</f>
        <v/>
      </c>
      <c r="BM74" s="100" t="str">
        <f t="shared" ref="BM74:BM139" si="41">IF($BG74,AVERAGEIF(G5SelectionMask,"x",INDEX(RawDataRefData,$E74,0)),"")</f>
        <v/>
      </c>
      <c r="BN74" s="103" t="str">
        <f t="array" ref="BN74">IF($BG74,STDEVA(IF(G5SelectionMask="x",IF(INDEX(RawDataRefData,$E74,0)&gt;0,INDEX(RawDataRefData,$E74,0)),"")),"")</f>
        <v/>
      </c>
      <c r="BO74" s="104"/>
      <c r="BP74" s="105"/>
      <c r="BQ74" s="105"/>
      <c r="BR74" s="105"/>
      <c r="BS74" s="105"/>
      <c r="BT74" s="105"/>
      <c r="BU74" s="105"/>
      <c r="BV74" s="105"/>
      <c r="BW74" s="105"/>
      <c r="BX74" s="105"/>
      <c r="BY74" s="105"/>
      <c r="BZ74" s="105"/>
      <c r="CA74" s="105"/>
      <c r="CB74" s="105"/>
      <c r="CC74" s="105"/>
      <c r="CD74" s="105"/>
    </row>
    <row r="75" spans="1:82" x14ac:dyDescent="0.2">
      <c r="A75" s="33">
        <f t="shared" si="33"/>
        <v>0</v>
      </c>
      <c r="B75" s="206"/>
      <c r="C75" s="200"/>
      <c r="D75" s="196" t="s">
        <v>55</v>
      </c>
      <c r="E75" s="72">
        <f t="shared" si="34"/>
        <v>66</v>
      </c>
      <c r="F75" s="9" t="s">
        <v>232</v>
      </c>
      <c r="G75" s="9" t="s">
        <v>255</v>
      </c>
      <c r="K75" s="100">
        <f t="shared" ref="K75:K140" si="42">IF(COUNT($BP75)=0,"",$BP75)</f>
        <v>518482151.08495998</v>
      </c>
      <c r="L75" s="100"/>
      <c r="M75" s="100"/>
      <c r="N75" s="100"/>
      <c r="O75" s="100"/>
      <c r="P75" s="101">
        <f t="shared" ref="P75:P140" si="43">IF(COUNT($BQ75)=0,"",$BQ75)</f>
        <v>12122766.376630001</v>
      </c>
      <c r="Q75" s="102">
        <f t="shared" ref="Q75:Q140" si="44">IF(COUNT($BR75)=0,"",$BR75)</f>
        <v>30230395.178660002</v>
      </c>
      <c r="R75" s="102">
        <f t="shared" ref="R75:R140" si="45">IF(COUNT($BS75)=0,"",$BS75)</f>
        <v>18449402.255819999</v>
      </c>
      <c r="S75" s="102">
        <f t="shared" ref="S75:S140" si="46">IF(COUNT($BT75)=0,"",$BT75)</f>
        <v>24608355.6987</v>
      </c>
      <c r="T75" s="102">
        <f t="shared" ref="T75:T140" si="47">IF(COUNT($BU75)=0,"",$BU75)</f>
        <v>4457345</v>
      </c>
      <c r="U75" s="102">
        <f t="shared" ref="U75:U140" si="48">IF(COUNT($BV75)=0,"",$BV75)</f>
        <v>10490000</v>
      </c>
      <c r="V75" s="102">
        <f t="shared" ref="V75:V140" si="49">IF(COUNT($BW75)=0,"",$BW75)</f>
        <v>27800000</v>
      </c>
      <c r="W75" s="102">
        <f t="shared" ref="W75:W140" si="50">IF(COUNT($BX75)=0,"",$BX75)</f>
        <v>41064849.562009998</v>
      </c>
      <c r="X75" s="102">
        <f t="shared" ref="X75:X140" si="51">IF(COUNT($BY75)=0,"",$BY75)</f>
        <v>46647773.769019999</v>
      </c>
      <c r="Y75" s="102">
        <f t="shared" ref="Y75:Y140" si="52">IF(COUNT($BZ75)=0,"",$BZ75)</f>
        <v>25851053.118099999</v>
      </c>
      <c r="Z75" s="102">
        <f t="shared" ref="Z75:Z140" si="53">IF(COUNT($CA75)=0,"",$CA75)</f>
        <v>12542690.76998</v>
      </c>
      <c r="AA75" s="100" t="b">
        <f t="shared" si="7"/>
        <v>1</v>
      </c>
      <c r="AB75" s="100">
        <f t="array" ref="AB75">IF($AA75,MEDIAN(IF(G1SelectionMask="x",IF(INDEX(RawDataRefData,$E75,0)&gt;0,INDEX(RawDataRefData,$E75,0)),"")),"")</f>
        <v>24608355.6987</v>
      </c>
      <c r="AC75" s="100">
        <f t="array" ref="AC75">IF($AA75,QUARTILE(IF(G1SelectionMask="x",IF(INDEX(RawDataRefData,$E75,0)&gt;0,INDEX(RawDataRefData,$E75,0)),""),1),"")</f>
        <v>12332728.573305</v>
      </c>
      <c r="AD75" s="100">
        <f t="array" ref="AD75">IF($AA75,QUARTILE(IF(G1SelectionMask="x",IF(INDEX(RawDataRefData,$E75,0)&gt;0,INDEX(RawDataRefData,$E75,0)),""),3),"")</f>
        <v>29015197.589330003</v>
      </c>
      <c r="AE75" s="100">
        <f t="array" ref="AE75">IF($AA75,MIN(IF(G1SelectionMask="x",IF(INDEX(RawDataRefData,$E75,0)&gt;0,INDEX(RawDataRefData,$E75,0)),"")),"")</f>
        <v>4457345</v>
      </c>
      <c r="AF75" s="100">
        <f t="array" ref="AF75">IF($AA75,MAX(IF(G1SelectionMask="x",IF(INDEX(RawDataRefData,$E75,0)&gt;0,INDEX(RawDataRefData,$E75,0)),"")),"")</f>
        <v>46647773.769019999</v>
      </c>
      <c r="AG75" s="100">
        <f t="shared" si="8"/>
        <v>23114966.520810906</v>
      </c>
      <c r="AH75" s="100">
        <f t="array" ref="AH75">IF($AA75,STDEVA(IF(G1SelectionMask="x",IF(INDEX(RawDataRefData,$E75,0)&gt;0,INDEX(RawDataRefData,$E75,0)),"")),"")</f>
        <v>13115457.109465053</v>
      </c>
      <c r="AI75" s="101" t="b">
        <f t="shared" si="9"/>
        <v>1</v>
      </c>
      <c r="AJ75" s="101">
        <f t="array" ref="AJ75">IF($AI75,MEDIAN(IF(G2SelectionMask="x",IF(INDEX(RawDataRefData,$E75,0)&gt;0,INDEX(RawDataRefData,$E75,0)),"")),"")</f>
        <v>25851053.118099999</v>
      </c>
      <c r="AK75" s="101">
        <f t="array" ref="AK75">IF($AI75,QUARTILE(IF(G2SelectionMask="x",IF(INDEX(RawDataRefData,$E75,0)&gt;0,INDEX(RawDataRefData,$E75,0)),""),1),"")</f>
        <v>15058884.085990001</v>
      </c>
      <c r="AL75" s="101">
        <f t="array" ref="AL75">IF($AI75,QUARTILE(IF(G2SelectionMask="x",IF(INDEX(RawDataRefData,$E75,0)&gt;0,INDEX(RawDataRefData,$E75,0)),""),3),"")</f>
        <v>32646073.290080003</v>
      </c>
      <c r="AM75" s="101">
        <f t="array" ref="AM75">IF($AI75,MIN(IF(G2SelectionMask="x",IF(INDEX(RawDataRefData,$E75,0)&gt;0,INDEX(RawDataRefData,$E75,0)),"")),"")</f>
        <v>4457345</v>
      </c>
      <c r="AN75" s="101">
        <f t="array" ref="AN75">IF($AI75,MAX(IF(G2SelectionMask="x",IF(INDEX(RawDataRefData,$E75,0)&gt;0,INDEX(RawDataRefData,$E75,0)),"")),"")</f>
        <v>49733884.619999997</v>
      </c>
      <c r="AO75" s="101">
        <f t="shared" si="35"/>
        <v>25549833.557052728</v>
      </c>
      <c r="AP75" s="101">
        <f t="array" ref="AP75">IF($AI75,STDEVA(IF(G2SelectionMask="x",IF(INDEX(RawDataRefData,$E75,0)&gt;0,INDEX(RawDataRefData,$E75,0)),"")),"")</f>
        <v>13423748.93328248</v>
      </c>
      <c r="AQ75" s="100" t="b">
        <f t="shared" si="36"/>
        <v>0</v>
      </c>
      <c r="AR75" s="100" t="str">
        <f t="array" ref="AR75">IF($AQ75,MEDIAN(IF(G3SelectionMask="x",IF(INDEX(RawDataRefData,$E75,0)&gt;0,INDEX(RawDataRefData,$E75,0)),"")),"")</f>
        <v/>
      </c>
      <c r="AS75" s="100" t="str">
        <f t="array" ref="AS75">IF($AQ75,QUARTILE(IF(G3SelectionMask="x",IF(INDEX(RawDataRefData,$E75,0)&gt;0,INDEX(RawDataRefData,$E75,0)),""),1),"")</f>
        <v/>
      </c>
      <c r="AT75" s="100" t="str">
        <f t="array" ref="AT75">IF($AQ75,QUARTILE(IF(G3SelectionMask="x",IF(INDEX(RawDataRefData,$E75,0)&gt;0,INDEX(RawDataRefData,$E75,0)),""),3),"")</f>
        <v/>
      </c>
      <c r="AU75" s="100" t="str">
        <f t="array" ref="AU75">IF($AQ75,MIN(IF(G3SelectionMask="x",IF(INDEX(RawDataRefData,$E75,0)&gt;0,INDEX(RawDataRefData,$E75,0)),"")),"")</f>
        <v/>
      </c>
      <c r="AV75" s="100" t="str">
        <f t="array" ref="AV75">IF($AQ75,MAX(IF(G3SelectionMask="x",IF(INDEX(RawDataRefData,$E75,0)&gt;0,INDEX(RawDataRefData,$E75,0)),"")),"")</f>
        <v/>
      </c>
      <c r="AW75" s="100" t="str">
        <f t="shared" si="37"/>
        <v/>
      </c>
      <c r="AX75" s="100" t="str">
        <f t="array" ref="AX75">IF($AQ75,STDEVA(IF(G3SelectionMask="x",IF(INDEX(RawDataRefData,$E75,0)&gt;0,INDEX(RawDataRefData,$E75,0)),"")),"")</f>
        <v/>
      </c>
      <c r="AY75" s="101" t="b">
        <f t="shared" si="38"/>
        <v>0</v>
      </c>
      <c r="AZ75" s="101" t="str">
        <f t="array" ref="AZ75">IF($AY75,MEDIAN(IF(G4SelectionMask="x",IF(INDEX(RawDataRefData,$E75,0)&gt;0,INDEX(RawDataRefData,$E75,0)),"")),"")</f>
        <v/>
      </c>
      <c r="BA75" s="101" t="str">
        <f t="array" ref="BA75">IF($AY75,QUARTILE(IF(G4SelectionMask="x",IF(INDEX(RawDataRefData,$E75,0)&gt;0,INDEX(RawDataRefData,$E75,0)),""),1),"")</f>
        <v/>
      </c>
      <c r="BB75" s="101" t="str">
        <f t="array" ref="BB75">IF($AY75,QUARTILE(IF(G4SelectionMask="x",IF(INDEX(RawDataRefData,$E75,0)&gt;0,INDEX(RawDataRefData,$E75,0)),""),3),"")</f>
        <v/>
      </c>
      <c r="BC75" s="101" t="str">
        <f t="array" ref="BC75">IF($AY75,MIN(IF(G4SelectionMask="x",IF(INDEX(RawDataRefData,$E75,0)&gt;0,INDEX(RawDataRefData,$E75,0)),"")),"")</f>
        <v/>
      </c>
      <c r="BD75" s="101" t="str">
        <f t="array" ref="BD75">IF($AY75,MAX(IF(G4SelectionMask="x",IF(INDEX(RawDataRefData,$E75,0)&gt;0,INDEX(RawDataRefData,$E75,0)),"")),"")</f>
        <v/>
      </c>
      <c r="BE75" s="101" t="str">
        <f t="shared" si="39"/>
        <v/>
      </c>
      <c r="BF75" s="101" t="str">
        <f t="array" ref="BF75">IF($AY75,STDEVA(IF(G4SelectionMask="x",IF(INDEX(RawDataRefData,$E75,0)&gt;0,INDEX(RawDataRefData,$E75,0)),"")),"")</f>
        <v/>
      </c>
      <c r="BG75" s="100" t="b">
        <f t="shared" si="40"/>
        <v>0</v>
      </c>
      <c r="BH75" s="100" t="str">
        <f t="array" ref="BH75">IF($BG75,MEDIAN(IF(G5SelectionMask="x",IF(INDEX(RawDataRefData,$E75,0)&gt;0,INDEX(RawDataRefData,$E75,0)),"")),"")</f>
        <v/>
      </c>
      <c r="BI75" s="100" t="str">
        <f t="array" ref="BI75">IF($BG75,QUARTILE(IF(G5SelectionMask="x",IF(INDEX(RawDataRefData,$E75,0)&gt;0,INDEX(RawDataRefData,$E75,0)),""),1),"")</f>
        <v/>
      </c>
      <c r="BJ75" s="100" t="str">
        <f t="array" ref="BJ75">IF($BG75,QUARTILE(IF(G5SelectionMask="x",IF(INDEX(RawDataRefData,$E75,0)&gt;0,INDEX(RawDataRefData,$E75,0)),""),3),"")</f>
        <v/>
      </c>
      <c r="BK75" s="100" t="str">
        <f t="array" ref="BK75">IF($BG75,MIN(IF(G5SelectionMask="x",IF(INDEX(RawDataRefData,$E75,0)&gt;0,INDEX(RawDataRefData,$E75,0)),"")),"")</f>
        <v/>
      </c>
      <c r="BL75" s="100" t="str">
        <f t="array" ref="BL75">IF($BG75,MAX(IF(G5SelectionMask="x",IF(INDEX(RawDataRefData,$E75,0)&gt;0,INDEX(RawDataRefData,$E75,0)),"")),"")</f>
        <v/>
      </c>
      <c r="BM75" s="100" t="str">
        <f t="shared" si="41"/>
        <v/>
      </c>
      <c r="BN75" s="103" t="str">
        <f t="array" ref="BN75">IF($BG75,STDEVA(IF(G5SelectionMask="x",IF(INDEX(RawDataRefData,$E75,0)&gt;0,INDEX(RawDataRefData,$E75,0)),"")),"")</f>
        <v/>
      </c>
      <c r="BO75" s="104"/>
      <c r="BP75" s="105">
        <v>518482151.08495998</v>
      </c>
      <c r="BQ75" s="105">
        <v>12122766.376630001</v>
      </c>
      <c r="BR75" s="105">
        <v>30230395.178660002</v>
      </c>
      <c r="BS75" s="105">
        <v>18449402.255819999</v>
      </c>
      <c r="BT75" s="105">
        <v>24608355.6987</v>
      </c>
      <c r="BU75" s="105">
        <v>4457345</v>
      </c>
      <c r="BV75" s="105">
        <v>10490000</v>
      </c>
      <c r="BW75" s="105">
        <v>27800000</v>
      </c>
      <c r="BX75" s="105">
        <v>41064849.562009998</v>
      </c>
      <c r="BY75" s="105">
        <v>46647773.769019999</v>
      </c>
      <c r="BZ75" s="105">
        <v>25851053.118099999</v>
      </c>
      <c r="CA75" s="105">
        <v>12542690.76998</v>
      </c>
      <c r="CB75" s="105">
        <v>35061751.401500002</v>
      </c>
      <c r="CC75" s="105">
        <v>17575077.401999999</v>
      </c>
      <c r="CD75" s="105">
        <v>49733884.619999997</v>
      </c>
    </row>
    <row r="76" spans="1:82" x14ac:dyDescent="0.2">
      <c r="A76" s="33">
        <f t="shared" si="33"/>
        <v>0</v>
      </c>
      <c r="B76" s="206"/>
      <c r="C76" s="200"/>
      <c r="D76" s="197"/>
      <c r="E76" s="72">
        <f t="shared" si="34"/>
        <v>67</v>
      </c>
      <c r="F76" s="9" t="s">
        <v>647</v>
      </c>
      <c r="K76" s="100" t="str">
        <f t="shared" si="42"/>
        <v/>
      </c>
      <c r="L76" s="100"/>
      <c r="M76" s="100"/>
      <c r="N76" s="100"/>
      <c r="O76" s="100"/>
      <c r="P76" s="101" t="str">
        <f t="shared" si="43"/>
        <v/>
      </c>
      <c r="Q76" s="102" t="str">
        <f t="shared" si="44"/>
        <v/>
      </c>
      <c r="R76" s="102" t="str">
        <f t="shared" si="45"/>
        <v/>
      </c>
      <c r="S76" s="102" t="str">
        <f t="shared" si="46"/>
        <v/>
      </c>
      <c r="T76" s="102" t="str">
        <f t="shared" si="47"/>
        <v/>
      </c>
      <c r="U76" s="102" t="str">
        <f t="shared" si="48"/>
        <v/>
      </c>
      <c r="V76" s="102" t="str">
        <f t="shared" si="49"/>
        <v/>
      </c>
      <c r="W76" s="102" t="str">
        <f t="shared" si="50"/>
        <v/>
      </c>
      <c r="X76" s="102" t="str">
        <f t="shared" si="51"/>
        <v/>
      </c>
      <c r="Y76" s="102" t="str">
        <f t="shared" si="52"/>
        <v/>
      </c>
      <c r="Z76" s="102" t="str">
        <f t="shared" si="53"/>
        <v/>
      </c>
      <c r="AA76" s="100" t="b">
        <f t="shared" si="7"/>
        <v>0</v>
      </c>
      <c r="AB76" s="100" t="str">
        <f t="array" ref="AB76">IF($AA76,MEDIAN(IF(G1SelectionMask="x",IF(INDEX(RawDataRefData,$E76,0)&gt;0,INDEX(RawDataRefData,$E76,0)),"")),"")</f>
        <v/>
      </c>
      <c r="AC76" s="100" t="str">
        <f t="array" ref="AC76">IF($AA76,QUARTILE(IF(G1SelectionMask="x",IF(INDEX(RawDataRefData,$E76,0)&gt;0,INDEX(RawDataRefData,$E76,0)),""),1),"")</f>
        <v/>
      </c>
      <c r="AD76" s="100" t="str">
        <f t="array" ref="AD76">IF($AA76,QUARTILE(IF(G1SelectionMask="x",IF(INDEX(RawDataRefData,$E76,0)&gt;0,INDEX(RawDataRefData,$E76,0)),""),3),"")</f>
        <v/>
      </c>
      <c r="AE76" s="100" t="str">
        <f t="array" ref="AE76">IF($AA76,MIN(IF(G1SelectionMask="x",IF(INDEX(RawDataRefData,$E76,0)&gt;0,INDEX(RawDataRefData,$E76,0)),"")),"")</f>
        <v/>
      </c>
      <c r="AF76" s="100" t="str">
        <f t="array" ref="AF76">IF($AA76,MAX(IF(G1SelectionMask="x",IF(INDEX(RawDataRefData,$E76,0)&gt;0,INDEX(RawDataRefData,$E76,0)),"")),"")</f>
        <v/>
      </c>
      <c r="AG76" s="100" t="str">
        <f t="shared" si="8"/>
        <v/>
      </c>
      <c r="AH76" s="100" t="str">
        <f t="array" ref="AH76">IF($AA76,STDEVA(IF(G1SelectionMask="x",IF(INDEX(RawDataRefData,$E76,0)&gt;0,INDEX(RawDataRefData,$E76,0)),"")),"")</f>
        <v/>
      </c>
      <c r="AI76" s="101" t="b">
        <f t="shared" si="9"/>
        <v>0</v>
      </c>
      <c r="AJ76" s="101" t="str">
        <f t="array" ref="AJ76">IF($AI76,MEDIAN(IF(G2SelectionMask="x",IF(INDEX(RawDataRefData,$E76,0)&gt;0,INDEX(RawDataRefData,$E76,0)),"")),"")</f>
        <v/>
      </c>
      <c r="AK76" s="101" t="str">
        <f t="array" ref="AK76">IF($AI76,QUARTILE(IF(G2SelectionMask="x",IF(INDEX(RawDataRefData,$E76,0)&gt;0,INDEX(RawDataRefData,$E76,0)),""),1),"")</f>
        <v/>
      </c>
      <c r="AL76" s="101" t="str">
        <f t="array" ref="AL76">IF($AI76,QUARTILE(IF(G2SelectionMask="x",IF(INDEX(RawDataRefData,$E76,0)&gt;0,INDEX(RawDataRefData,$E76,0)),""),3),"")</f>
        <v/>
      </c>
      <c r="AM76" s="101" t="str">
        <f t="array" ref="AM76">IF($AI76,MIN(IF(G2SelectionMask="x",IF(INDEX(RawDataRefData,$E76,0)&gt;0,INDEX(RawDataRefData,$E76,0)),"")),"")</f>
        <v/>
      </c>
      <c r="AN76" s="101" t="str">
        <f t="array" ref="AN76">IF($AI76,MAX(IF(G2SelectionMask="x",IF(INDEX(RawDataRefData,$E76,0)&gt;0,INDEX(RawDataRefData,$E76,0)),"")),"")</f>
        <v/>
      </c>
      <c r="AO76" s="101" t="str">
        <f t="shared" si="35"/>
        <v/>
      </c>
      <c r="AP76" s="101" t="str">
        <f t="array" ref="AP76">IF($AI76,STDEVA(IF(G2SelectionMask="x",IF(INDEX(RawDataRefData,$E76,0)&gt;0,INDEX(RawDataRefData,$E76,0)),"")),"")</f>
        <v/>
      </c>
      <c r="AQ76" s="100" t="b">
        <f t="shared" si="36"/>
        <v>0</v>
      </c>
      <c r="AR76" s="100" t="str">
        <f t="array" ref="AR76">IF($AQ76,MEDIAN(IF(G3SelectionMask="x",IF(INDEX(RawDataRefData,$E76,0)&gt;0,INDEX(RawDataRefData,$E76,0)),"")),"")</f>
        <v/>
      </c>
      <c r="AS76" s="100" t="str">
        <f t="array" ref="AS76">IF($AQ76,QUARTILE(IF(G3SelectionMask="x",IF(INDEX(RawDataRefData,$E76,0)&gt;0,INDEX(RawDataRefData,$E76,0)),""),1),"")</f>
        <v/>
      </c>
      <c r="AT76" s="100" t="str">
        <f t="array" ref="AT76">IF($AQ76,QUARTILE(IF(G3SelectionMask="x",IF(INDEX(RawDataRefData,$E76,0)&gt;0,INDEX(RawDataRefData,$E76,0)),""),3),"")</f>
        <v/>
      </c>
      <c r="AU76" s="100" t="str">
        <f t="array" ref="AU76">IF($AQ76,MIN(IF(G3SelectionMask="x",IF(INDEX(RawDataRefData,$E76,0)&gt;0,INDEX(RawDataRefData,$E76,0)),"")),"")</f>
        <v/>
      </c>
      <c r="AV76" s="100" t="str">
        <f t="array" ref="AV76">IF($AQ76,MAX(IF(G3SelectionMask="x",IF(INDEX(RawDataRefData,$E76,0)&gt;0,INDEX(RawDataRefData,$E76,0)),"")),"")</f>
        <v/>
      </c>
      <c r="AW76" s="100" t="str">
        <f t="shared" si="37"/>
        <v/>
      </c>
      <c r="AX76" s="100" t="str">
        <f t="array" ref="AX76">IF($AQ76,STDEVA(IF(G3SelectionMask="x",IF(INDEX(RawDataRefData,$E76,0)&gt;0,INDEX(RawDataRefData,$E76,0)),"")),"")</f>
        <v/>
      </c>
      <c r="AY76" s="101" t="b">
        <f t="shared" si="38"/>
        <v>0</v>
      </c>
      <c r="AZ76" s="101" t="str">
        <f t="array" ref="AZ76">IF($AY76,MEDIAN(IF(G4SelectionMask="x",IF(INDEX(RawDataRefData,$E76,0)&gt;0,INDEX(RawDataRefData,$E76,0)),"")),"")</f>
        <v/>
      </c>
      <c r="BA76" s="101" t="str">
        <f t="array" ref="BA76">IF($AY76,QUARTILE(IF(G4SelectionMask="x",IF(INDEX(RawDataRefData,$E76,0)&gt;0,INDEX(RawDataRefData,$E76,0)),""),1),"")</f>
        <v/>
      </c>
      <c r="BB76" s="101" t="str">
        <f t="array" ref="BB76">IF($AY76,QUARTILE(IF(G4SelectionMask="x",IF(INDEX(RawDataRefData,$E76,0)&gt;0,INDEX(RawDataRefData,$E76,0)),""),3),"")</f>
        <v/>
      </c>
      <c r="BC76" s="101" t="str">
        <f t="array" ref="BC76">IF($AY76,MIN(IF(G4SelectionMask="x",IF(INDEX(RawDataRefData,$E76,0)&gt;0,INDEX(RawDataRefData,$E76,0)),"")),"")</f>
        <v/>
      </c>
      <c r="BD76" s="101" t="str">
        <f t="array" ref="BD76">IF($AY76,MAX(IF(G4SelectionMask="x",IF(INDEX(RawDataRefData,$E76,0)&gt;0,INDEX(RawDataRefData,$E76,0)),"")),"")</f>
        <v/>
      </c>
      <c r="BE76" s="101" t="str">
        <f t="shared" si="39"/>
        <v/>
      </c>
      <c r="BF76" s="101" t="str">
        <f t="array" ref="BF76">IF($AY76,STDEVA(IF(G4SelectionMask="x",IF(INDEX(RawDataRefData,$E76,0)&gt;0,INDEX(RawDataRefData,$E76,0)),"")),"")</f>
        <v/>
      </c>
      <c r="BG76" s="100" t="b">
        <f t="shared" si="40"/>
        <v>0</v>
      </c>
      <c r="BH76" s="100" t="str">
        <f t="array" ref="BH76">IF($BG76,MEDIAN(IF(G5SelectionMask="x",IF(INDEX(RawDataRefData,$E76,0)&gt;0,INDEX(RawDataRefData,$E76,0)),"")),"")</f>
        <v/>
      </c>
      <c r="BI76" s="100" t="str">
        <f t="array" ref="BI76">IF($BG76,QUARTILE(IF(G5SelectionMask="x",IF(INDEX(RawDataRefData,$E76,0)&gt;0,INDEX(RawDataRefData,$E76,0)),""),1),"")</f>
        <v/>
      </c>
      <c r="BJ76" s="100" t="str">
        <f t="array" ref="BJ76">IF($BG76,QUARTILE(IF(G5SelectionMask="x",IF(INDEX(RawDataRefData,$E76,0)&gt;0,INDEX(RawDataRefData,$E76,0)),""),3),"")</f>
        <v/>
      </c>
      <c r="BK76" s="100" t="str">
        <f t="array" ref="BK76">IF($BG76,MIN(IF(G5SelectionMask="x",IF(INDEX(RawDataRefData,$E76,0)&gt;0,INDEX(RawDataRefData,$E76,0)),"")),"")</f>
        <v/>
      </c>
      <c r="BL76" s="100" t="str">
        <f t="array" ref="BL76">IF($BG76,MAX(IF(G5SelectionMask="x",IF(INDEX(RawDataRefData,$E76,0)&gt;0,INDEX(RawDataRefData,$E76,0)),"")),"")</f>
        <v/>
      </c>
      <c r="BM76" s="100" t="str">
        <f t="shared" si="41"/>
        <v/>
      </c>
      <c r="BN76" s="103" t="str">
        <f t="array" ref="BN76">IF($BG76,STDEVA(IF(G5SelectionMask="x",IF(INDEX(RawDataRefData,$E76,0)&gt;0,INDEX(RawDataRefData,$E76,0)),"")),"")</f>
        <v/>
      </c>
      <c r="BO76" s="104"/>
      <c r="BP76" s="105"/>
      <c r="BQ76" s="105"/>
      <c r="BR76" s="105"/>
      <c r="BS76" s="105"/>
      <c r="BT76" s="105"/>
      <c r="BU76" s="105"/>
      <c r="BV76" s="105"/>
      <c r="BW76" s="105"/>
      <c r="BX76" s="105"/>
      <c r="BY76" s="105"/>
      <c r="BZ76" s="105"/>
      <c r="CA76" s="105"/>
      <c r="CB76" s="105"/>
      <c r="CC76" s="105"/>
      <c r="CD76" s="105"/>
    </row>
    <row r="77" spans="1:82" x14ac:dyDescent="0.2">
      <c r="A77" s="33">
        <f t="shared" si="33"/>
        <v>0</v>
      </c>
      <c r="B77" s="206"/>
      <c r="C77" s="200"/>
      <c r="D77" s="197"/>
      <c r="E77" s="72">
        <f t="shared" si="34"/>
        <v>68</v>
      </c>
      <c r="F77" s="9" t="s">
        <v>648</v>
      </c>
      <c r="K77" s="100" t="str">
        <f t="shared" si="42"/>
        <v/>
      </c>
      <c r="L77" s="100"/>
      <c r="M77" s="100"/>
      <c r="N77" s="100"/>
      <c r="O77" s="100"/>
      <c r="P77" s="101" t="str">
        <f t="shared" si="43"/>
        <v/>
      </c>
      <c r="Q77" s="102" t="str">
        <f t="shared" si="44"/>
        <v/>
      </c>
      <c r="R77" s="102" t="str">
        <f t="shared" si="45"/>
        <v/>
      </c>
      <c r="S77" s="102" t="str">
        <f t="shared" si="46"/>
        <v/>
      </c>
      <c r="T77" s="102" t="str">
        <f t="shared" si="47"/>
        <v/>
      </c>
      <c r="U77" s="102" t="str">
        <f t="shared" si="48"/>
        <v/>
      </c>
      <c r="V77" s="102" t="str">
        <f t="shared" si="49"/>
        <v/>
      </c>
      <c r="W77" s="102" t="str">
        <f t="shared" si="50"/>
        <v/>
      </c>
      <c r="X77" s="102" t="str">
        <f t="shared" si="51"/>
        <v/>
      </c>
      <c r="Y77" s="102" t="str">
        <f t="shared" si="52"/>
        <v/>
      </c>
      <c r="Z77" s="102" t="str">
        <f t="shared" si="53"/>
        <v/>
      </c>
      <c r="AA77" s="100" t="b">
        <f t="shared" si="7"/>
        <v>0</v>
      </c>
      <c r="AB77" s="100" t="str">
        <f t="array" ref="AB77">IF($AA77,MEDIAN(IF(G1SelectionMask="x",IF(INDEX(RawDataRefData,$E77,0)&gt;0,INDEX(RawDataRefData,$E77,0)),"")),"")</f>
        <v/>
      </c>
      <c r="AC77" s="100" t="str">
        <f t="array" ref="AC77">IF($AA77,QUARTILE(IF(G1SelectionMask="x",IF(INDEX(RawDataRefData,$E77,0)&gt;0,INDEX(RawDataRefData,$E77,0)),""),1),"")</f>
        <v/>
      </c>
      <c r="AD77" s="100" t="str">
        <f t="array" ref="AD77">IF($AA77,QUARTILE(IF(G1SelectionMask="x",IF(INDEX(RawDataRefData,$E77,0)&gt;0,INDEX(RawDataRefData,$E77,0)),""),3),"")</f>
        <v/>
      </c>
      <c r="AE77" s="100" t="str">
        <f t="array" ref="AE77">IF($AA77,MIN(IF(G1SelectionMask="x",IF(INDEX(RawDataRefData,$E77,0)&gt;0,INDEX(RawDataRefData,$E77,0)),"")),"")</f>
        <v/>
      </c>
      <c r="AF77" s="100" t="str">
        <f t="array" ref="AF77">IF($AA77,MAX(IF(G1SelectionMask="x",IF(INDEX(RawDataRefData,$E77,0)&gt;0,INDEX(RawDataRefData,$E77,0)),"")),"")</f>
        <v/>
      </c>
      <c r="AG77" s="100" t="str">
        <f t="shared" si="8"/>
        <v/>
      </c>
      <c r="AH77" s="100" t="str">
        <f t="array" ref="AH77">IF($AA77,STDEVA(IF(G1SelectionMask="x",IF(INDEX(RawDataRefData,$E77,0)&gt;0,INDEX(RawDataRefData,$E77,0)),"")),"")</f>
        <v/>
      </c>
      <c r="AI77" s="101" t="b">
        <f t="shared" si="9"/>
        <v>0</v>
      </c>
      <c r="AJ77" s="101" t="str">
        <f t="array" ref="AJ77">IF($AI77,MEDIAN(IF(G2SelectionMask="x",IF(INDEX(RawDataRefData,$E77,0)&gt;0,INDEX(RawDataRefData,$E77,0)),"")),"")</f>
        <v/>
      </c>
      <c r="AK77" s="101" t="str">
        <f t="array" ref="AK77">IF($AI77,QUARTILE(IF(G2SelectionMask="x",IF(INDEX(RawDataRefData,$E77,0)&gt;0,INDEX(RawDataRefData,$E77,0)),""),1),"")</f>
        <v/>
      </c>
      <c r="AL77" s="101" t="str">
        <f t="array" ref="AL77">IF($AI77,QUARTILE(IF(G2SelectionMask="x",IF(INDEX(RawDataRefData,$E77,0)&gt;0,INDEX(RawDataRefData,$E77,0)),""),3),"")</f>
        <v/>
      </c>
      <c r="AM77" s="101" t="str">
        <f t="array" ref="AM77">IF($AI77,MIN(IF(G2SelectionMask="x",IF(INDEX(RawDataRefData,$E77,0)&gt;0,INDEX(RawDataRefData,$E77,0)),"")),"")</f>
        <v/>
      </c>
      <c r="AN77" s="101" t="str">
        <f t="array" ref="AN77">IF($AI77,MAX(IF(G2SelectionMask="x",IF(INDEX(RawDataRefData,$E77,0)&gt;0,INDEX(RawDataRefData,$E77,0)),"")),"")</f>
        <v/>
      </c>
      <c r="AO77" s="101" t="str">
        <f t="shared" si="35"/>
        <v/>
      </c>
      <c r="AP77" s="101" t="str">
        <f t="array" ref="AP77">IF($AI77,STDEVA(IF(G2SelectionMask="x",IF(INDEX(RawDataRefData,$E77,0)&gt;0,INDEX(RawDataRefData,$E77,0)),"")),"")</f>
        <v/>
      </c>
      <c r="AQ77" s="100" t="b">
        <f t="shared" si="36"/>
        <v>0</v>
      </c>
      <c r="AR77" s="100" t="str">
        <f t="array" ref="AR77">IF($AQ77,MEDIAN(IF(G3SelectionMask="x",IF(INDEX(RawDataRefData,$E77,0)&gt;0,INDEX(RawDataRefData,$E77,0)),"")),"")</f>
        <v/>
      </c>
      <c r="AS77" s="100" t="str">
        <f t="array" ref="AS77">IF($AQ77,QUARTILE(IF(G3SelectionMask="x",IF(INDEX(RawDataRefData,$E77,0)&gt;0,INDEX(RawDataRefData,$E77,0)),""),1),"")</f>
        <v/>
      </c>
      <c r="AT77" s="100" t="str">
        <f t="array" ref="AT77">IF($AQ77,QUARTILE(IF(G3SelectionMask="x",IF(INDEX(RawDataRefData,$E77,0)&gt;0,INDEX(RawDataRefData,$E77,0)),""),3),"")</f>
        <v/>
      </c>
      <c r="AU77" s="100" t="str">
        <f t="array" ref="AU77">IF($AQ77,MIN(IF(G3SelectionMask="x",IF(INDEX(RawDataRefData,$E77,0)&gt;0,INDEX(RawDataRefData,$E77,0)),"")),"")</f>
        <v/>
      </c>
      <c r="AV77" s="100" t="str">
        <f t="array" ref="AV77">IF($AQ77,MAX(IF(G3SelectionMask="x",IF(INDEX(RawDataRefData,$E77,0)&gt;0,INDEX(RawDataRefData,$E77,0)),"")),"")</f>
        <v/>
      </c>
      <c r="AW77" s="100" t="str">
        <f t="shared" si="37"/>
        <v/>
      </c>
      <c r="AX77" s="100" t="str">
        <f t="array" ref="AX77">IF($AQ77,STDEVA(IF(G3SelectionMask="x",IF(INDEX(RawDataRefData,$E77,0)&gt;0,INDEX(RawDataRefData,$E77,0)),"")),"")</f>
        <v/>
      </c>
      <c r="AY77" s="101" t="b">
        <f t="shared" si="38"/>
        <v>0</v>
      </c>
      <c r="AZ77" s="101" t="str">
        <f t="array" ref="AZ77">IF($AY77,MEDIAN(IF(G4SelectionMask="x",IF(INDEX(RawDataRefData,$E77,0)&gt;0,INDEX(RawDataRefData,$E77,0)),"")),"")</f>
        <v/>
      </c>
      <c r="BA77" s="101" t="str">
        <f t="array" ref="BA77">IF($AY77,QUARTILE(IF(G4SelectionMask="x",IF(INDEX(RawDataRefData,$E77,0)&gt;0,INDEX(RawDataRefData,$E77,0)),""),1),"")</f>
        <v/>
      </c>
      <c r="BB77" s="101" t="str">
        <f t="array" ref="BB77">IF($AY77,QUARTILE(IF(G4SelectionMask="x",IF(INDEX(RawDataRefData,$E77,0)&gt;0,INDEX(RawDataRefData,$E77,0)),""),3),"")</f>
        <v/>
      </c>
      <c r="BC77" s="101" t="str">
        <f t="array" ref="BC77">IF($AY77,MIN(IF(G4SelectionMask="x",IF(INDEX(RawDataRefData,$E77,0)&gt;0,INDEX(RawDataRefData,$E77,0)),"")),"")</f>
        <v/>
      </c>
      <c r="BD77" s="101" t="str">
        <f t="array" ref="BD77">IF($AY77,MAX(IF(G4SelectionMask="x",IF(INDEX(RawDataRefData,$E77,0)&gt;0,INDEX(RawDataRefData,$E77,0)),"")),"")</f>
        <v/>
      </c>
      <c r="BE77" s="101" t="str">
        <f t="shared" si="39"/>
        <v/>
      </c>
      <c r="BF77" s="101" t="str">
        <f t="array" ref="BF77">IF($AY77,STDEVA(IF(G4SelectionMask="x",IF(INDEX(RawDataRefData,$E77,0)&gt;0,INDEX(RawDataRefData,$E77,0)),"")),"")</f>
        <v/>
      </c>
      <c r="BG77" s="100" t="b">
        <f t="shared" si="40"/>
        <v>0</v>
      </c>
      <c r="BH77" s="100" t="str">
        <f t="array" ref="BH77">IF($BG77,MEDIAN(IF(G5SelectionMask="x",IF(INDEX(RawDataRefData,$E77,0)&gt;0,INDEX(RawDataRefData,$E77,0)),"")),"")</f>
        <v/>
      </c>
      <c r="BI77" s="100" t="str">
        <f t="array" ref="BI77">IF($BG77,QUARTILE(IF(G5SelectionMask="x",IF(INDEX(RawDataRefData,$E77,0)&gt;0,INDEX(RawDataRefData,$E77,0)),""),1),"")</f>
        <v/>
      </c>
      <c r="BJ77" s="100" t="str">
        <f t="array" ref="BJ77">IF($BG77,QUARTILE(IF(G5SelectionMask="x",IF(INDEX(RawDataRefData,$E77,0)&gt;0,INDEX(RawDataRefData,$E77,0)),""),3),"")</f>
        <v/>
      </c>
      <c r="BK77" s="100" t="str">
        <f t="array" ref="BK77">IF($BG77,MIN(IF(G5SelectionMask="x",IF(INDEX(RawDataRefData,$E77,0)&gt;0,INDEX(RawDataRefData,$E77,0)),"")),"")</f>
        <v/>
      </c>
      <c r="BL77" s="100" t="str">
        <f t="array" ref="BL77">IF($BG77,MAX(IF(G5SelectionMask="x",IF(INDEX(RawDataRefData,$E77,0)&gt;0,INDEX(RawDataRefData,$E77,0)),"")),"")</f>
        <v/>
      </c>
      <c r="BM77" s="100" t="str">
        <f t="shared" si="41"/>
        <v/>
      </c>
      <c r="BN77" s="103" t="str">
        <f t="array" ref="BN77">IF($BG77,STDEVA(IF(G5SelectionMask="x",IF(INDEX(RawDataRefData,$E77,0)&gt;0,INDEX(RawDataRefData,$E77,0)),"")),"")</f>
        <v/>
      </c>
      <c r="BO77" s="104"/>
      <c r="BP77" s="105"/>
      <c r="BQ77" s="105"/>
      <c r="BR77" s="105"/>
      <c r="BS77" s="105"/>
      <c r="BT77" s="105"/>
      <c r="BU77" s="105"/>
      <c r="BV77" s="105"/>
      <c r="BW77" s="105"/>
      <c r="BX77" s="105"/>
      <c r="BY77" s="105"/>
      <c r="BZ77" s="105"/>
      <c r="CA77" s="105"/>
      <c r="CB77" s="105"/>
      <c r="CC77" s="105"/>
      <c r="CD77" s="105"/>
    </row>
    <row r="78" spans="1:82" x14ac:dyDescent="0.2">
      <c r="A78" s="33">
        <f t="shared" si="33"/>
        <v>0</v>
      </c>
      <c r="B78" s="206"/>
      <c r="C78" s="200"/>
      <c r="D78" s="197"/>
      <c r="E78" s="72">
        <f t="shared" si="34"/>
        <v>69</v>
      </c>
      <c r="F78" s="9" t="s">
        <v>650</v>
      </c>
      <c r="K78" s="100" t="str">
        <f t="shared" si="42"/>
        <v/>
      </c>
      <c r="L78" s="100"/>
      <c r="M78" s="100"/>
      <c r="N78" s="100"/>
      <c r="O78" s="100"/>
      <c r="P78" s="101" t="str">
        <f t="shared" si="43"/>
        <v/>
      </c>
      <c r="Q78" s="102" t="str">
        <f t="shared" si="44"/>
        <v/>
      </c>
      <c r="R78" s="102" t="str">
        <f t="shared" si="45"/>
        <v/>
      </c>
      <c r="S78" s="102" t="str">
        <f t="shared" si="46"/>
        <v/>
      </c>
      <c r="T78" s="102" t="str">
        <f t="shared" si="47"/>
        <v/>
      </c>
      <c r="U78" s="102" t="str">
        <f t="shared" si="48"/>
        <v/>
      </c>
      <c r="V78" s="102" t="str">
        <f t="shared" si="49"/>
        <v/>
      </c>
      <c r="W78" s="102" t="str">
        <f t="shared" si="50"/>
        <v/>
      </c>
      <c r="X78" s="102" t="str">
        <f t="shared" si="51"/>
        <v/>
      </c>
      <c r="Y78" s="102" t="str">
        <f t="shared" si="52"/>
        <v/>
      </c>
      <c r="Z78" s="102" t="str">
        <f t="shared" si="53"/>
        <v/>
      </c>
      <c r="AA78" s="100" t="b">
        <f t="shared" si="7"/>
        <v>0</v>
      </c>
      <c r="AB78" s="100" t="str">
        <f t="array" ref="AB78">IF($AA78,MEDIAN(IF(G1SelectionMask="x",IF(INDEX(RawDataRefData,$E78,0)&gt;0,INDEX(RawDataRefData,$E78,0)),"")),"")</f>
        <v/>
      </c>
      <c r="AC78" s="100" t="str">
        <f t="array" ref="AC78">IF($AA78,QUARTILE(IF(G1SelectionMask="x",IF(INDEX(RawDataRefData,$E78,0)&gt;0,INDEX(RawDataRefData,$E78,0)),""),1),"")</f>
        <v/>
      </c>
      <c r="AD78" s="100" t="str">
        <f t="array" ref="AD78">IF($AA78,QUARTILE(IF(G1SelectionMask="x",IF(INDEX(RawDataRefData,$E78,0)&gt;0,INDEX(RawDataRefData,$E78,0)),""),3),"")</f>
        <v/>
      </c>
      <c r="AE78" s="100" t="str">
        <f t="array" ref="AE78">IF($AA78,MIN(IF(G1SelectionMask="x",IF(INDEX(RawDataRefData,$E78,0)&gt;0,INDEX(RawDataRefData,$E78,0)),"")),"")</f>
        <v/>
      </c>
      <c r="AF78" s="100" t="str">
        <f t="array" ref="AF78">IF($AA78,MAX(IF(G1SelectionMask="x",IF(INDEX(RawDataRefData,$E78,0)&gt;0,INDEX(RawDataRefData,$E78,0)),"")),"")</f>
        <v/>
      </c>
      <c r="AG78" s="100" t="str">
        <f t="shared" si="8"/>
        <v/>
      </c>
      <c r="AH78" s="100" t="str">
        <f t="array" ref="AH78">IF($AA78,STDEVA(IF(G1SelectionMask="x",IF(INDEX(RawDataRefData,$E78,0)&gt;0,INDEX(RawDataRefData,$E78,0)),"")),"")</f>
        <v/>
      </c>
      <c r="AI78" s="101" t="b">
        <f t="shared" si="9"/>
        <v>0</v>
      </c>
      <c r="AJ78" s="101" t="str">
        <f t="array" ref="AJ78">IF($AI78,MEDIAN(IF(G2SelectionMask="x",IF(INDEX(RawDataRefData,$E78,0)&gt;0,INDEX(RawDataRefData,$E78,0)),"")),"")</f>
        <v/>
      </c>
      <c r="AK78" s="101" t="str">
        <f t="array" ref="AK78">IF($AI78,QUARTILE(IF(G2SelectionMask="x",IF(INDEX(RawDataRefData,$E78,0)&gt;0,INDEX(RawDataRefData,$E78,0)),""),1),"")</f>
        <v/>
      </c>
      <c r="AL78" s="101" t="str">
        <f t="array" ref="AL78">IF($AI78,QUARTILE(IF(G2SelectionMask="x",IF(INDEX(RawDataRefData,$E78,0)&gt;0,INDEX(RawDataRefData,$E78,0)),""),3),"")</f>
        <v/>
      </c>
      <c r="AM78" s="101" t="str">
        <f t="array" ref="AM78">IF($AI78,MIN(IF(G2SelectionMask="x",IF(INDEX(RawDataRefData,$E78,0)&gt;0,INDEX(RawDataRefData,$E78,0)),"")),"")</f>
        <v/>
      </c>
      <c r="AN78" s="101" t="str">
        <f t="array" ref="AN78">IF($AI78,MAX(IF(G2SelectionMask="x",IF(INDEX(RawDataRefData,$E78,0)&gt;0,INDEX(RawDataRefData,$E78,0)),"")),"")</f>
        <v/>
      </c>
      <c r="AO78" s="101" t="str">
        <f t="shared" si="35"/>
        <v/>
      </c>
      <c r="AP78" s="101" t="str">
        <f t="array" ref="AP78">IF($AI78,STDEVA(IF(G2SelectionMask="x",IF(INDEX(RawDataRefData,$E78,0)&gt;0,INDEX(RawDataRefData,$E78,0)),"")),"")</f>
        <v/>
      </c>
      <c r="AQ78" s="100" t="b">
        <f t="shared" si="36"/>
        <v>0</v>
      </c>
      <c r="AR78" s="100" t="str">
        <f t="array" ref="AR78">IF($AQ78,MEDIAN(IF(G3SelectionMask="x",IF(INDEX(RawDataRefData,$E78,0)&gt;0,INDEX(RawDataRefData,$E78,0)),"")),"")</f>
        <v/>
      </c>
      <c r="AS78" s="100" t="str">
        <f t="array" ref="AS78">IF($AQ78,QUARTILE(IF(G3SelectionMask="x",IF(INDEX(RawDataRefData,$E78,0)&gt;0,INDEX(RawDataRefData,$E78,0)),""),1),"")</f>
        <v/>
      </c>
      <c r="AT78" s="100" t="str">
        <f t="array" ref="AT78">IF($AQ78,QUARTILE(IF(G3SelectionMask="x",IF(INDEX(RawDataRefData,$E78,0)&gt;0,INDEX(RawDataRefData,$E78,0)),""),3),"")</f>
        <v/>
      </c>
      <c r="AU78" s="100" t="str">
        <f t="array" ref="AU78">IF($AQ78,MIN(IF(G3SelectionMask="x",IF(INDEX(RawDataRefData,$E78,0)&gt;0,INDEX(RawDataRefData,$E78,0)),"")),"")</f>
        <v/>
      </c>
      <c r="AV78" s="100" t="str">
        <f t="array" ref="AV78">IF($AQ78,MAX(IF(G3SelectionMask="x",IF(INDEX(RawDataRefData,$E78,0)&gt;0,INDEX(RawDataRefData,$E78,0)),"")),"")</f>
        <v/>
      </c>
      <c r="AW78" s="100" t="str">
        <f t="shared" si="37"/>
        <v/>
      </c>
      <c r="AX78" s="100" t="str">
        <f t="array" ref="AX78">IF($AQ78,STDEVA(IF(G3SelectionMask="x",IF(INDEX(RawDataRefData,$E78,0)&gt;0,INDEX(RawDataRefData,$E78,0)),"")),"")</f>
        <v/>
      </c>
      <c r="AY78" s="101" t="b">
        <f t="shared" si="38"/>
        <v>0</v>
      </c>
      <c r="AZ78" s="101" t="str">
        <f t="array" ref="AZ78">IF($AY78,MEDIAN(IF(G4SelectionMask="x",IF(INDEX(RawDataRefData,$E78,0)&gt;0,INDEX(RawDataRefData,$E78,0)),"")),"")</f>
        <v/>
      </c>
      <c r="BA78" s="101" t="str">
        <f t="array" ref="BA78">IF($AY78,QUARTILE(IF(G4SelectionMask="x",IF(INDEX(RawDataRefData,$E78,0)&gt;0,INDEX(RawDataRefData,$E78,0)),""),1),"")</f>
        <v/>
      </c>
      <c r="BB78" s="101" t="str">
        <f t="array" ref="BB78">IF($AY78,QUARTILE(IF(G4SelectionMask="x",IF(INDEX(RawDataRefData,$E78,0)&gt;0,INDEX(RawDataRefData,$E78,0)),""),3),"")</f>
        <v/>
      </c>
      <c r="BC78" s="101" t="str">
        <f t="array" ref="BC78">IF($AY78,MIN(IF(G4SelectionMask="x",IF(INDEX(RawDataRefData,$E78,0)&gt;0,INDEX(RawDataRefData,$E78,0)),"")),"")</f>
        <v/>
      </c>
      <c r="BD78" s="101" t="str">
        <f t="array" ref="BD78">IF($AY78,MAX(IF(G4SelectionMask="x",IF(INDEX(RawDataRefData,$E78,0)&gt;0,INDEX(RawDataRefData,$E78,0)),"")),"")</f>
        <v/>
      </c>
      <c r="BE78" s="101" t="str">
        <f t="shared" si="39"/>
        <v/>
      </c>
      <c r="BF78" s="101" t="str">
        <f t="array" ref="BF78">IF($AY78,STDEVA(IF(G4SelectionMask="x",IF(INDEX(RawDataRefData,$E78,0)&gt;0,INDEX(RawDataRefData,$E78,0)),"")),"")</f>
        <v/>
      </c>
      <c r="BG78" s="100" t="b">
        <f t="shared" si="40"/>
        <v>0</v>
      </c>
      <c r="BH78" s="100" t="str">
        <f t="array" ref="BH78">IF($BG78,MEDIAN(IF(G5SelectionMask="x",IF(INDEX(RawDataRefData,$E78,0)&gt;0,INDEX(RawDataRefData,$E78,0)),"")),"")</f>
        <v/>
      </c>
      <c r="BI78" s="100" t="str">
        <f t="array" ref="BI78">IF($BG78,QUARTILE(IF(G5SelectionMask="x",IF(INDEX(RawDataRefData,$E78,0)&gt;0,INDEX(RawDataRefData,$E78,0)),""),1),"")</f>
        <v/>
      </c>
      <c r="BJ78" s="100" t="str">
        <f t="array" ref="BJ78">IF($BG78,QUARTILE(IF(G5SelectionMask="x",IF(INDEX(RawDataRefData,$E78,0)&gt;0,INDEX(RawDataRefData,$E78,0)),""),3),"")</f>
        <v/>
      </c>
      <c r="BK78" s="100" t="str">
        <f t="array" ref="BK78">IF($BG78,MIN(IF(G5SelectionMask="x",IF(INDEX(RawDataRefData,$E78,0)&gt;0,INDEX(RawDataRefData,$E78,0)),"")),"")</f>
        <v/>
      </c>
      <c r="BL78" s="100" t="str">
        <f t="array" ref="BL78">IF($BG78,MAX(IF(G5SelectionMask="x",IF(INDEX(RawDataRefData,$E78,0)&gt;0,INDEX(RawDataRefData,$E78,0)),"")),"")</f>
        <v/>
      </c>
      <c r="BM78" s="100" t="str">
        <f t="shared" si="41"/>
        <v/>
      </c>
      <c r="BN78" s="103" t="str">
        <f t="array" ref="BN78">IF($BG78,STDEVA(IF(G5SelectionMask="x",IF(INDEX(RawDataRefData,$E78,0)&gt;0,INDEX(RawDataRefData,$E78,0)),"")),"")</f>
        <v/>
      </c>
      <c r="BO78" s="104"/>
      <c r="BP78" s="105"/>
      <c r="BQ78" s="105"/>
      <c r="BR78" s="105"/>
      <c r="BS78" s="105"/>
      <c r="BT78" s="105"/>
      <c r="BU78" s="105"/>
      <c r="BV78" s="105"/>
      <c r="BW78" s="105"/>
      <c r="BX78" s="105"/>
      <c r="BY78" s="105"/>
      <c r="BZ78" s="105"/>
      <c r="CA78" s="105"/>
      <c r="CB78" s="105"/>
      <c r="CC78" s="105"/>
      <c r="CD78" s="105"/>
    </row>
    <row r="79" spans="1:82" x14ac:dyDescent="0.2">
      <c r="A79" s="33">
        <f t="shared" si="33"/>
        <v>0</v>
      </c>
      <c r="B79" s="206"/>
      <c r="C79" s="200"/>
      <c r="D79" s="197"/>
      <c r="E79" s="72">
        <f t="shared" si="34"/>
        <v>70</v>
      </c>
      <c r="F79" s="9" t="s">
        <v>649</v>
      </c>
      <c r="K79" s="100" t="str">
        <f t="shared" si="42"/>
        <v/>
      </c>
      <c r="L79" s="100"/>
      <c r="M79" s="100"/>
      <c r="N79" s="100"/>
      <c r="O79" s="100"/>
      <c r="P79" s="101" t="str">
        <f t="shared" si="43"/>
        <v/>
      </c>
      <c r="Q79" s="102" t="str">
        <f t="shared" si="44"/>
        <v/>
      </c>
      <c r="R79" s="102" t="str">
        <f t="shared" si="45"/>
        <v/>
      </c>
      <c r="S79" s="102" t="str">
        <f t="shared" si="46"/>
        <v/>
      </c>
      <c r="T79" s="102" t="str">
        <f t="shared" si="47"/>
        <v/>
      </c>
      <c r="U79" s="102" t="str">
        <f t="shared" si="48"/>
        <v/>
      </c>
      <c r="V79" s="102" t="str">
        <f t="shared" si="49"/>
        <v/>
      </c>
      <c r="W79" s="102" t="str">
        <f t="shared" si="50"/>
        <v/>
      </c>
      <c r="X79" s="102" t="str">
        <f t="shared" si="51"/>
        <v/>
      </c>
      <c r="Y79" s="102" t="str">
        <f t="shared" si="52"/>
        <v/>
      </c>
      <c r="Z79" s="102" t="str">
        <f t="shared" si="53"/>
        <v/>
      </c>
      <c r="AA79" s="100" t="b">
        <f t="shared" si="7"/>
        <v>0</v>
      </c>
      <c r="AB79" s="100" t="str">
        <f t="array" ref="AB79">IF($AA79,MEDIAN(IF(G1SelectionMask="x",IF(INDEX(RawDataRefData,$E79,0)&gt;0,INDEX(RawDataRefData,$E79,0)),"")),"")</f>
        <v/>
      </c>
      <c r="AC79" s="100" t="str">
        <f t="array" ref="AC79">IF($AA79,QUARTILE(IF(G1SelectionMask="x",IF(INDEX(RawDataRefData,$E79,0)&gt;0,INDEX(RawDataRefData,$E79,0)),""),1),"")</f>
        <v/>
      </c>
      <c r="AD79" s="100" t="str">
        <f t="array" ref="AD79">IF($AA79,QUARTILE(IF(G1SelectionMask="x",IF(INDEX(RawDataRefData,$E79,0)&gt;0,INDEX(RawDataRefData,$E79,0)),""),3),"")</f>
        <v/>
      </c>
      <c r="AE79" s="100" t="str">
        <f t="array" ref="AE79">IF($AA79,MIN(IF(G1SelectionMask="x",IF(INDEX(RawDataRefData,$E79,0)&gt;0,INDEX(RawDataRefData,$E79,0)),"")),"")</f>
        <v/>
      </c>
      <c r="AF79" s="100" t="str">
        <f t="array" ref="AF79">IF($AA79,MAX(IF(G1SelectionMask="x",IF(INDEX(RawDataRefData,$E79,0)&gt;0,INDEX(RawDataRefData,$E79,0)),"")),"")</f>
        <v/>
      </c>
      <c r="AG79" s="100" t="str">
        <f t="shared" si="8"/>
        <v/>
      </c>
      <c r="AH79" s="100" t="str">
        <f t="array" ref="AH79">IF($AA79,STDEVA(IF(G1SelectionMask="x",IF(INDEX(RawDataRefData,$E79,0)&gt;0,INDEX(RawDataRefData,$E79,0)),"")),"")</f>
        <v/>
      </c>
      <c r="AI79" s="101" t="b">
        <f t="shared" si="9"/>
        <v>0</v>
      </c>
      <c r="AJ79" s="101" t="str">
        <f t="array" ref="AJ79">IF($AI79,MEDIAN(IF(G2SelectionMask="x",IF(INDEX(RawDataRefData,$E79,0)&gt;0,INDEX(RawDataRefData,$E79,0)),"")),"")</f>
        <v/>
      </c>
      <c r="AK79" s="101" t="str">
        <f t="array" ref="AK79">IF($AI79,QUARTILE(IF(G2SelectionMask="x",IF(INDEX(RawDataRefData,$E79,0)&gt;0,INDEX(RawDataRefData,$E79,0)),""),1),"")</f>
        <v/>
      </c>
      <c r="AL79" s="101" t="str">
        <f t="array" ref="AL79">IF($AI79,QUARTILE(IF(G2SelectionMask="x",IF(INDEX(RawDataRefData,$E79,0)&gt;0,INDEX(RawDataRefData,$E79,0)),""),3),"")</f>
        <v/>
      </c>
      <c r="AM79" s="101" t="str">
        <f t="array" ref="AM79">IF($AI79,MIN(IF(G2SelectionMask="x",IF(INDEX(RawDataRefData,$E79,0)&gt;0,INDEX(RawDataRefData,$E79,0)),"")),"")</f>
        <v/>
      </c>
      <c r="AN79" s="101" t="str">
        <f t="array" ref="AN79">IF($AI79,MAX(IF(G2SelectionMask="x",IF(INDEX(RawDataRefData,$E79,0)&gt;0,INDEX(RawDataRefData,$E79,0)),"")),"")</f>
        <v/>
      </c>
      <c r="AO79" s="101" t="str">
        <f t="shared" si="35"/>
        <v/>
      </c>
      <c r="AP79" s="101" t="str">
        <f t="array" ref="AP79">IF($AI79,STDEVA(IF(G2SelectionMask="x",IF(INDEX(RawDataRefData,$E79,0)&gt;0,INDEX(RawDataRefData,$E79,0)),"")),"")</f>
        <v/>
      </c>
      <c r="AQ79" s="100" t="b">
        <f t="shared" si="36"/>
        <v>0</v>
      </c>
      <c r="AR79" s="100" t="str">
        <f t="array" ref="AR79">IF($AQ79,MEDIAN(IF(G3SelectionMask="x",IF(INDEX(RawDataRefData,$E79,0)&gt;0,INDEX(RawDataRefData,$E79,0)),"")),"")</f>
        <v/>
      </c>
      <c r="AS79" s="100" t="str">
        <f t="array" ref="AS79">IF($AQ79,QUARTILE(IF(G3SelectionMask="x",IF(INDEX(RawDataRefData,$E79,0)&gt;0,INDEX(RawDataRefData,$E79,0)),""),1),"")</f>
        <v/>
      </c>
      <c r="AT79" s="100" t="str">
        <f t="array" ref="AT79">IF($AQ79,QUARTILE(IF(G3SelectionMask="x",IF(INDEX(RawDataRefData,$E79,0)&gt;0,INDEX(RawDataRefData,$E79,0)),""),3),"")</f>
        <v/>
      </c>
      <c r="AU79" s="100" t="str">
        <f t="array" ref="AU79">IF($AQ79,MIN(IF(G3SelectionMask="x",IF(INDEX(RawDataRefData,$E79,0)&gt;0,INDEX(RawDataRefData,$E79,0)),"")),"")</f>
        <v/>
      </c>
      <c r="AV79" s="100" t="str">
        <f t="array" ref="AV79">IF($AQ79,MAX(IF(G3SelectionMask="x",IF(INDEX(RawDataRefData,$E79,0)&gt;0,INDEX(RawDataRefData,$E79,0)),"")),"")</f>
        <v/>
      </c>
      <c r="AW79" s="100" t="str">
        <f t="shared" si="37"/>
        <v/>
      </c>
      <c r="AX79" s="100" t="str">
        <f t="array" ref="AX79">IF($AQ79,STDEVA(IF(G3SelectionMask="x",IF(INDEX(RawDataRefData,$E79,0)&gt;0,INDEX(RawDataRefData,$E79,0)),"")),"")</f>
        <v/>
      </c>
      <c r="AY79" s="101" t="b">
        <f t="shared" si="38"/>
        <v>0</v>
      </c>
      <c r="AZ79" s="101" t="str">
        <f t="array" ref="AZ79">IF($AY79,MEDIAN(IF(G4SelectionMask="x",IF(INDEX(RawDataRefData,$E79,0)&gt;0,INDEX(RawDataRefData,$E79,0)),"")),"")</f>
        <v/>
      </c>
      <c r="BA79" s="101" t="str">
        <f t="array" ref="BA79">IF($AY79,QUARTILE(IF(G4SelectionMask="x",IF(INDEX(RawDataRefData,$E79,0)&gt;0,INDEX(RawDataRefData,$E79,0)),""),1),"")</f>
        <v/>
      </c>
      <c r="BB79" s="101" t="str">
        <f t="array" ref="BB79">IF($AY79,QUARTILE(IF(G4SelectionMask="x",IF(INDEX(RawDataRefData,$E79,0)&gt;0,INDEX(RawDataRefData,$E79,0)),""),3),"")</f>
        <v/>
      </c>
      <c r="BC79" s="101" t="str">
        <f t="array" ref="BC79">IF($AY79,MIN(IF(G4SelectionMask="x",IF(INDEX(RawDataRefData,$E79,0)&gt;0,INDEX(RawDataRefData,$E79,0)),"")),"")</f>
        <v/>
      </c>
      <c r="BD79" s="101" t="str">
        <f t="array" ref="BD79">IF($AY79,MAX(IF(G4SelectionMask="x",IF(INDEX(RawDataRefData,$E79,0)&gt;0,INDEX(RawDataRefData,$E79,0)),"")),"")</f>
        <v/>
      </c>
      <c r="BE79" s="101" t="str">
        <f t="shared" si="39"/>
        <v/>
      </c>
      <c r="BF79" s="101" t="str">
        <f t="array" ref="BF79">IF($AY79,STDEVA(IF(G4SelectionMask="x",IF(INDEX(RawDataRefData,$E79,0)&gt;0,INDEX(RawDataRefData,$E79,0)),"")),"")</f>
        <v/>
      </c>
      <c r="BG79" s="100" t="b">
        <f t="shared" si="40"/>
        <v>0</v>
      </c>
      <c r="BH79" s="100" t="str">
        <f t="array" ref="BH79">IF($BG79,MEDIAN(IF(G5SelectionMask="x",IF(INDEX(RawDataRefData,$E79,0)&gt;0,INDEX(RawDataRefData,$E79,0)),"")),"")</f>
        <v/>
      </c>
      <c r="BI79" s="100" t="str">
        <f t="array" ref="BI79">IF($BG79,QUARTILE(IF(G5SelectionMask="x",IF(INDEX(RawDataRefData,$E79,0)&gt;0,INDEX(RawDataRefData,$E79,0)),""),1),"")</f>
        <v/>
      </c>
      <c r="BJ79" s="100" t="str">
        <f t="array" ref="BJ79">IF($BG79,QUARTILE(IF(G5SelectionMask="x",IF(INDEX(RawDataRefData,$E79,0)&gt;0,INDEX(RawDataRefData,$E79,0)),""),3),"")</f>
        <v/>
      </c>
      <c r="BK79" s="100" t="str">
        <f t="array" ref="BK79">IF($BG79,MIN(IF(G5SelectionMask="x",IF(INDEX(RawDataRefData,$E79,0)&gt;0,INDEX(RawDataRefData,$E79,0)),"")),"")</f>
        <v/>
      </c>
      <c r="BL79" s="100" t="str">
        <f t="array" ref="BL79">IF($BG79,MAX(IF(G5SelectionMask="x",IF(INDEX(RawDataRefData,$E79,0)&gt;0,INDEX(RawDataRefData,$E79,0)),"")),"")</f>
        <v/>
      </c>
      <c r="BM79" s="100" t="str">
        <f t="shared" si="41"/>
        <v/>
      </c>
      <c r="BN79" s="103" t="str">
        <f t="array" ref="BN79">IF($BG79,STDEVA(IF(G5SelectionMask="x",IF(INDEX(RawDataRefData,$E79,0)&gt;0,INDEX(RawDataRefData,$E79,0)),"")),"")</f>
        <v/>
      </c>
      <c r="BO79" s="104"/>
      <c r="BP79" s="105"/>
      <c r="BQ79" s="105"/>
      <c r="BR79" s="105"/>
      <c r="BS79" s="105"/>
      <c r="BT79" s="105"/>
      <c r="BU79" s="105"/>
      <c r="BV79" s="105"/>
      <c r="BW79" s="105"/>
      <c r="BX79" s="105"/>
      <c r="BY79" s="105"/>
      <c r="BZ79" s="105"/>
      <c r="CA79" s="105"/>
      <c r="CB79" s="105"/>
      <c r="CC79" s="105"/>
      <c r="CD79" s="105"/>
    </row>
    <row r="80" spans="1:82" x14ac:dyDescent="0.2">
      <c r="A80" s="33">
        <f t="shared" si="33"/>
        <v>0</v>
      </c>
      <c r="B80" s="206"/>
      <c r="C80" s="200"/>
      <c r="D80" s="197"/>
      <c r="E80" s="72">
        <f t="shared" si="34"/>
        <v>71</v>
      </c>
      <c r="F80" s="9" t="s">
        <v>651</v>
      </c>
      <c r="K80" s="100" t="str">
        <f t="shared" si="42"/>
        <v/>
      </c>
      <c r="L80" s="100"/>
      <c r="M80" s="100"/>
      <c r="N80" s="100"/>
      <c r="O80" s="100"/>
      <c r="P80" s="101" t="str">
        <f t="shared" si="43"/>
        <v/>
      </c>
      <c r="Q80" s="102" t="str">
        <f t="shared" si="44"/>
        <v/>
      </c>
      <c r="R80" s="102" t="str">
        <f t="shared" si="45"/>
        <v/>
      </c>
      <c r="S80" s="102" t="str">
        <f t="shared" si="46"/>
        <v/>
      </c>
      <c r="T80" s="102" t="str">
        <f t="shared" si="47"/>
        <v/>
      </c>
      <c r="U80" s="102" t="str">
        <f t="shared" si="48"/>
        <v/>
      </c>
      <c r="V80" s="102" t="str">
        <f t="shared" si="49"/>
        <v/>
      </c>
      <c r="W80" s="102" t="str">
        <f t="shared" si="50"/>
        <v/>
      </c>
      <c r="X80" s="102" t="str">
        <f t="shared" si="51"/>
        <v/>
      </c>
      <c r="Y80" s="102" t="str">
        <f t="shared" si="52"/>
        <v/>
      </c>
      <c r="Z80" s="102" t="str">
        <f t="shared" si="53"/>
        <v/>
      </c>
      <c r="AA80" s="100" t="b">
        <f t="shared" si="7"/>
        <v>0</v>
      </c>
      <c r="AB80" s="100" t="str">
        <f t="array" ref="AB80">IF($AA80,MEDIAN(IF(G1SelectionMask="x",IF(INDEX(RawDataRefData,$E80,0)&gt;0,INDEX(RawDataRefData,$E80,0)),"")),"")</f>
        <v/>
      </c>
      <c r="AC80" s="100" t="str">
        <f t="array" ref="AC80">IF($AA80,QUARTILE(IF(G1SelectionMask="x",IF(INDEX(RawDataRefData,$E80,0)&gt;0,INDEX(RawDataRefData,$E80,0)),""),1),"")</f>
        <v/>
      </c>
      <c r="AD80" s="100" t="str">
        <f t="array" ref="AD80">IF($AA80,QUARTILE(IF(G1SelectionMask="x",IF(INDEX(RawDataRefData,$E80,0)&gt;0,INDEX(RawDataRefData,$E80,0)),""),3),"")</f>
        <v/>
      </c>
      <c r="AE80" s="100" t="str">
        <f t="array" ref="AE80">IF($AA80,MIN(IF(G1SelectionMask="x",IF(INDEX(RawDataRefData,$E80,0)&gt;0,INDEX(RawDataRefData,$E80,0)),"")),"")</f>
        <v/>
      </c>
      <c r="AF80" s="100" t="str">
        <f t="array" ref="AF80">IF($AA80,MAX(IF(G1SelectionMask="x",IF(INDEX(RawDataRefData,$E80,0)&gt;0,INDEX(RawDataRefData,$E80,0)),"")),"")</f>
        <v/>
      </c>
      <c r="AG80" s="100" t="str">
        <f t="shared" si="8"/>
        <v/>
      </c>
      <c r="AH80" s="100" t="str">
        <f t="array" ref="AH80">IF($AA80,STDEVA(IF(G1SelectionMask="x",IF(INDEX(RawDataRefData,$E80,0)&gt;0,INDEX(RawDataRefData,$E80,0)),"")),"")</f>
        <v/>
      </c>
      <c r="AI80" s="101" t="b">
        <f t="shared" si="9"/>
        <v>0</v>
      </c>
      <c r="AJ80" s="101" t="str">
        <f t="array" ref="AJ80">IF($AI80,MEDIAN(IF(G2SelectionMask="x",IF(INDEX(RawDataRefData,$E80,0)&gt;0,INDEX(RawDataRefData,$E80,0)),"")),"")</f>
        <v/>
      </c>
      <c r="AK80" s="101" t="str">
        <f t="array" ref="AK80">IF($AI80,QUARTILE(IF(G2SelectionMask="x",IF(INDEX(RawDataRefData,$E80,0)&gt;0,INDEX(RawDataRefData,$E80,0)),""),1),"")</f>
        <v/>
      </c>
      <c r="AL80" s="101" t="str">
        <f t="array" ref="AL80">IF($AI80,QUARTILE(IF(G2SelectionMask="x",IF(INDEX(RawDataRefData,$E80,0)&gt;0,INDEX(RawDataRefData,$E80,0)),""),3),"")</f>
        <v/>
      </c>
      <c r="AM80" s="101" t="str">
        <f t="array" ref="AM80">IF($AI80,MIN(IF(G2SelectionMask="x",IF(INDEX(RawDataRefData,$E80,0)&gt;0,INDEX(RawDataRefData,$E80,0)),"")),"")</f>
        <v/>
      </c>
      <c r="AN80" s="101" t="str">
        <f t="array" ref="AN80">IF($AI80,MAX(IF(G2SelectionMask="x",IF(INDEX(RawDataRefData,$E80,0)&gt;0,INDEX(RawDataRefData,$E80,0)),"")),"")</f>
        <v/>
      </c>
      <c r="AO80" s="101" t="str">
        <f t="shared" si="35"/>
        <v/>
      </c>
      <c r="AP80" s="101" t="str">
        <f t="array" ref="AP80">IF($AI80,STDEVA(IF(G2SelectionMask="x",IF(INDEX(RawDataRefData,$E80,0)&gt;0,INDEX(RawDataRefData,$E80,0)),"")),"")</f>
        <v/>
      </c>
      <c r="AQ80" s="100" t="b">
        <f t="shared" si="36"/>
        <v>0</v>
      </c>
      <c r="AR80" s="100" t="str">
        <f t="array" ref="AR80">IF($AQ80,MEDIAN(IF(G3SelectionMask="x",IF(INDEX(RawDataRefData,$E80,0)&gt;0,INDEX(RawDataRefData,$E80,0)),"")),"")</f>
        <v/>
      </c>
      <c r="AS80" s="100" t="str">
        <f t="array" ref="AS80">IF($AQ80,QUARTILE(IF(G3SelectionMask="x",IF(INDEX(RawDataRefData,$E80,0)&gt;0,INDEX(RawDataRefData,$E80,0)),""),1),"")</f>
        <v/>
      </c>
      <c r="AT80" s="100" t="str">
        <f t="array" ref="AT80">IF($AQ80,QUARTILE(IF(G3SelectionMask="x",IF(INDEX(RawDataRefData,$E80,0)&gt;0,INDEX(RawDataRefData,$E80,0)),""),3),"")</f>
        <v/>
      </c>
      <c r="AU80" s="100" t="str">
        <f t="array" ref="AU80">IF($AQ80,MIN(IF(G3SelectionMask="x",IF(INDEX(RawDataRefData,$E80,0)&gt;0,INDEX(RawDataRefData,$E80,0)),"")),"")</f>
        <v/>
      </c>
      <c r="AV80" s="100" t="str">
        <f t="array" ref="AV80">IF($AQ80,MAX(IF(G3SelectionMask="x",IF(INDEX(RawDataRefData,$E80,0)&gt;0,INDEX(RawDataRefData,$E80,0)),"")),"")</f>
        <v/>
      </c>
      <c r="AW80" s="100" t="str">
        <f t="shared" si="37"/>
        <v/>
      </c>
      <c r="AX80" s="100" t="str">
        <f t="array" ref="AX80">IF($AQ80,STDEVA(IF(G3SelectionMask="x",IF(INDEX(RawDataRefData,$E80,0)&gt;0,INDEX(RawDataRefData,$E80,0)),"")),"")</f>
        <v/>
      </c>
      <c r="AY80" s="101" t="b">
        <f t="shared" si="38"/>
        <v>0</v>
      </c>
      <c r="AZ80" s="101" t="str">
        <f t="array" ref="AZ80">IF($AY80,MEDIAN(IF(G4SelectionMask="x",IF(INDEX(RawDataRefData,$E80,0)&gt;0,INDEX(RawDataRefData,$E80,0)),"")),"")</f>
        <v/>
      </c>
      <c r="BA80" s="101" t="str">
        <f t="array" ref="BA80">IF($AY80,QUARTILE(IF(G4SelectionMask="x",IF(INDEX(RawDataRefData,$E80,0)&gt;0,INDEX(RawDataRefData,$E80,0)),""),1),"")</f>
        <v/>
      </c>
      <c r="BB80" s="101" t="str">
        <f t="array" ref="BB80">IF($AY80,QUARTILE(IF(G4SelectionMask="x",IF(INDEX(RawDataRefData,$E80,0)&gt;0,INDEX(RawDataRefData,$E80,0)),""),3),"")</f>
        <v/>
      </c>
      <c r="BC80" s="101" t="str">
        <f t="array" ref="BC80">IF($AY80,MIN(IF(G4SelectionMask="x",IF(INDEX(RawDataRefData,$E80,0)&gt;0,INDEX(RawDataRefData,$E80,0)),"")),"")</f>
        <v/>
      </c>
      <c r="BD80" s="101" t="str">
        <f t="array" ref="BD80">IF($AY80,MAX(IF(G4SelectionMask="x",IF(INDEX(RawDataRefData,$E80,0)&gt;0,INDEX(RawDataRefData,$E80,0)),"")),"")</f>
        <v/>
      </c>
      <c r="BE80" s="101" t="str">
        <f t="shared" si="39"/>
        <v/>
      </c>
      <c r="BF80" s="101" t="str">
        <f t="array" ref="BF80">IF($AY80,STDEVA(IF(G4SelectionMask="x",IF(INDEX(RawDataRefData,$E80,0)&gt;0,INDEX(RawDataRefData,$E80,0)),"")),"")</f>
        <v/>
      </c>
      <c r="BG80" s="100" t="b">
        <f t="shared" si="40"/>
        <v>0</v>
      </c>
      <c r="BH80" s="100" t="str">
        <f t="array" ref="BH80">IF($BG80,MEDIAN(IF(G5SelectionMask="x",IF(INDEX(RawDataRefData,$E80,0)&gt;0,INDEX(RawDataRefData,$E80,0)),"")),"")</f>
        <v/>
      </c>
      <c r="BI80" s="100" t="str">
        <f t="array" ref="BI80">IF($BG80,QUARTILE(IF(G5SelectionMask="x",IF(INDEX(RawDataRefData,$E80,0)&gt;0,INDEX(RawDataRefData,$E80,0)),""),1),"")</f>
        <v/>
      </c>
      <c r="BJ80" s="100" t="str">
        <f t="array" ref="BJ80">IF($BG80,QUARTILE(IF(G5SelectionMask="x",IF(INDEX(RawDataRefData,$E80,0)&gt;0,INDEX(RawDataRefData,$E80,0)),""),3),"")</f>
        <v/>
      </c>
      <c r="BK80" s="100" t="str">
        <f t="array" ref="BK80">IF($BG80,MIN(IF(G5SelectionMask="x",IF(INDEX(RawDataRefData,$E80,0)&gt;0,INDEX(RawDataRefData,$E80,0)),"")),"")</f>
        <v/>
      </c>
      <c r="BL80" s="100" t="str">
        <f t="array" ref="BL80">IF($BG80,MAX(IF(G5SelectionMask="x",IF(INDEX(RawDataRefData,$E80,0)&gt;0,INDEX(RawDataRefData,$E80,0)),"")),"")</f>
        <v/>
      </c>
      <c r="BM80" s="100" t="str">
        <f t="shared" si="41"/>
        <v/>
      </c>
      <c r="BN80" s="103" t="str">
        <f t="array" ref="BN80">IF($BG80,STDEVA(IF(G5SelectionMask="x",IF(INDEX(RawDataRefData,$E80,0)&gt;0,INDEX(RawDataRefData,$E80,0)),"")),"")</f>
        <v/>
      </c>
      <c r="BO80" s="104"/>
      <c r="BP80" s="105"/>
      <c r="BQ80" s="105"/>
      <c r="BR80" s="105"/>
      <c r="BS80" s="105"/>
      <c r="BT80" s="105"/>
      <c r="BU80" s="105"/>
      <c r="BV80" s="105"/>
      <c r="BW80" s="105"/>
      <c r="BX80" s="105"/>
      <c r="BY80" s="105"/>
      <c r="BZ80" s="105"/>
      <c r="CA80" s="105"/>
      <c r="CB80" s="105"/>
      <c r="CC80" s="105"/>
      <c r="CD80" s="105"/>
    </row>
    <row r="81" spans="1:82" x14ac:dyDescent="0.2">
      <c r="A81" s="33">
        <f t="shared" si="33"/>
        <v>0</v>
      </c>
      <c r="B81" s="206"/>
      <c r="C81" s="200"/>
      <c r="D81" s="197"/>
      <c r="E81" s="72">
        <f t="shared" si="34"/>
        <v>72</v>
      </c>
      <c r="F81" s="9" t="s">
        <v>652</v>
      </c>
      <c r="K81" s="100" t="str">
        <f t="shared" si="42"/>
        <v/>
      </c>
      <c r="L81" s="100"/>
      <c r="M81" s="100"/>
      <c r="N81" s="100"/>
      <c r="O81" s="100"/>
      <c r="P81" s="101" t="str">
        <f t="shared" si="43"/>
        <v/>
      </c>
      <c r="Q81" s="102" t="str">
        <f t="shared" si="44"/>
        <v/>
      </c>
      <c r="R81" s="102" t="str">
        <f t="shared" si="45"/>
        <v/>
      </c>
      <c r="S81" s="102" t="str">
        <f t="shared" si="46"/>
        <v/>
      </c>
      <c r="T81" s="102" t="str">
        <f t="shared" si="47"/>
        <v/>
      </c>
      <c r="U81" s="102" t="str">
        <f t="shared" si="48"/>
        <v/>
      </c>
      <c r="V81" s="102" t="str">
        <f t="shared" si="49"/>
        <v/>
      </c>
      <c r="W81" s="102" t="str">
        <f t="shared" si="50"/>
        <v/>
      </c>
      <c r="X81" s="102" t="str">
        <f t="shared" si="51"/>
        <v/>
      </c>
      <c r="Y81" s="102" t="str">
        <f t="shared" si="52"/>
        <v/>
      </c>
      <c r="Z81" s="102" t="str">
        <f t="shared" si="53"/>
        <v/>
      </c>
      <c r="AA81" s="100" t="b">
        <f t="shared" si="7"/>
        <v>0</v>
      </c>
      <c r="AB81" s="100" t="str">
        <f t="array" ref="AB81">IF($AA81,MEDIAN(IF(G1SelectionMask="x",IF(INDEX(RawDataRefData,$E81,0)&gt;0,INDEX(RawDataRefData,$E81,0)),"")),"")</f>
        <v/>
      </c>
      <c r="AC81" s="100" t="str">
        <f t="array" ref="AC81">IF($AA81,QUARTILE(IF(G1SelectionMask="x",IF(INDEX(RawDataRefData,$E81,0)&gt;0,INDEX(RawDataRefData,$E81,0)),""),1),"")</f>
        <v/>
      </c>
      <c r="AD81" s="100" t="str">
        <f t="array" ref="AD81">IF($AA81,QUARTILE(IF(G1SelectionMask="x",IF(INDEX(RawDataRefData,$E81,0)&gt;0,INDEX(RawDataRefData,$E81,0)),""),3),"")</f>
        <v/>
      </c>
      <c r="AE81" s="100" t="str">
        <f t="array" ref="AE81">IF($AA81,MIN(IF(G1SelectionMask="x",IF(INDEX(RawDataRefData,$E81,0)&gt;0,INDEX(RawDataRefData,$E81,0)),"")),"")</f>
        <v/>
      </c>
      <c r="AF81" s="100" t="str">
        <f t="array" ref="AF81">IF($AA81,MAX(IF(G1SelectionMask="x",IF(INDEX(RawDataRefData,$E81,0)&gt;0,INDEX(RawDataRefData,$E81,0)),"")),"")</f>
        <v/>
      </c>
      <c r="AG81" s="100" t="str">
        <f t="shared" si="8"/>
        <v/>
      </c>
      <c r="AH81" s="100" t="str">
        <f t="array" ref="AH81">IF($AA81,STDEVA(IF(G1SelectionMask="x",IF(INDEX(RawDataRefData,$E81,0)&gt;0,INDEX(RawDataRefData,$E81,0)),"")),"")</f>
        <v/>
      </c>
      <c r="AI81" s="101" t="b">
        <f t="shared" si="9"/>
        <v>0</v>
      </c>
      <c r="AJ81" s="101" t="str">
        <f t="array" ref="AJ81">IF($AI81,MEDIAN(IF(G2SelectionMask="x",IF(INDEX(RawDataRefData,$E81,0)&gt;0,INDEX(RawDataRefData,$E81,0)),"")),"")</f>
        <v/>
      </c>
      <c r="AK81" s="101" t="str">
        <f t="array" ref="AK81">IF($AI81,QUARTILE(IF(G2SelectionMask="x",IF(INDEX(RawDataRefData,$E81,0)&gt;0,INDEX(RawDataRefData,$E81,0)),""),1),"")</f>
        <v/>
      </c>
      <c r="AL81" s="101" t="str">
        <f t="array" ref="AL81">IF($AI81,QUARTILE(IF(G2SelectionMask="x",IF(INDEX(RawDataRefData,$E81,0)&gt;0,INDEX(RawDataRefData,$E81,0)),""),3),"")</f>
        <v/>
      </c>
      <c r="AM81" s="101" t="str">
        <f t="array" ref="AM81">IF($AI81,MIN(IF(G2SelectionMask="x",IF(INDEX(RawDataRefData,$E81,0)&gt;0,INDEX(RawDataRefData,$E81,0)),"")),"")</f>
        <v/>
      </c>
      <c r="AN81" s="101" t="str">
        <f t="array" ref="AN81">IF($AI81,MAX(IF(G2SelectionMask="x",IF(INDEX(RawDataRefData,$E81,0)&gt;0,INDEX(RawDataRefData,$E81,0)),"")),"")</f>
        <v/>
      </c>
      <c r="AO81" s="101" t="str">
        <f t="shared" si="35"/>
        <v/>
      </c>
      <c r="AP81" s="101" t="str">
        <f t="array" ref="AP81">IF($AI81,STDEVA(IF(G2SelectionMask="x",IF(INDEX(RawDataRefData,$E81,0)&gt;0,INDEX(RawDataRefData,$E81,0)),"")),"")</f>
        <v/>
      </c>
      <c r="AQ81" s="100" t="b">
        <f t="shared" si="36"/>
        <v>0</v>
      </c>
      <c r="AR81" s="100" t="str">
        <f t="array" ref="AR81">IF($AQ81,MEDIAN(IF(G3SelectionMask="x",IF(INDEX(RawDataRefData,$E81,0)&gt;0,INDEX(RawDataRefData,$E81,0)),"")),"")</f>
        <v/>
      </c>
      <c r="AS81" s="100" t="str">
        <f t="array" ref="AS81">IF($AQ81,QUARTILE(IF(G3SelectionMask="x",IF(INDEX(RawDataRefData,$E81,0)&gt;0,INDEX(RawDataRefData,$E81,0)),""),1),"")</f>
        <v/>
      </c>
      <c r="AT81" s="100" t="str">
        <f t="array" ref="AT81">IF($AQ81,QUARTILE(IF(G3SelectionMask="x",IF(INDEX(RawDataRefData,$E81,0)&gt;0,INDEX(RawDataRefData,$E81,0)),""),3),"")</f>
        <v/>
      </c>
      <c r="AU81" s="100" t="str">
        <f t="array" ref="AU81">IF($AQ81,MIN(IF(G3SelectionMask="x",IF(INDEX(RawDataRefData,$E81,0)&gt;0,INDEX(RawDataRefData,$E81,0)),"")),"")</f>
        <v/>
      </c>
      <c r="AV81" s="100" t="str">
        <f t="array" ref="AV81">IF($AQ81,MAX(IF(G3SelectionMask="x",IF(INDEX(RawDataRefData,$E81,0)&gt;0,INDEX(RawDataRefData,$E81,0)),"")),"")</f>
        <v/>
      </c>
      <c r="AW81" s="100" t="str">
        <f t="shared" si="37"/>
        <v/>
      </c>
      <c r="AX81" s="100" t="str">
        <f t="array" ref="AX81">IF($AQ81,STDEVA(IF(G3SelectionMask="x",IF(INDEX(RawDataRefData,$E81,0)&gt;0,INDEX(RawDataRefData,$E81,0)),"")),"")</f>
        <v/>
      </c>
      <c r="AY81" s="101" t="b">
        <f t="shared" si="38"/>
        <v>0</v>
      </c>
      <c r="AZ81" s="101" t="str">
        <f t="array" ref="AZ81">IF($AY81,MEDIAN(IF(G4SelectionMask="x",IF(INDEX(RawDataRefData,$E81,0)&gt;0,INDEX(RawDataRefData,$E81,0)),"")),"")</f>
        <v/>
      </c>
      <c r="BA81" s="101" t="str">
        <f t="array" ref="BA81">IF($AY81,QUARTILE(IF(G4SelectionMask="x",IF(INDEX(RawDataRefData,$E81,0)&gt;0,INDEX(RawDataRefData,$E81,0)),""),1),"")</f>
        <v/>
      </c>
      <c r="BB81" s="101" t="str">
        <f t="array" ref="BB81">IF($AY81,QUARTILE(IF(G4SelectionMask="x",IF(INDEX(RawDataRefData,$E81,0)&gt;0,INDEX(RawDataRefData,$E81,0)),""),3),"")</f>
        <v/>
      </c>
      <c r="BC81" s="101" t="str">
        <f t="array" ref="BC81">IF($AY81,MIN(IF(G4SelectionMask="x",IF(INDEX(RawDataRefData,$E81,0)&gt;0,INDEX(RawDataRefData,$E81,0)),"")),"")</f>
        <v/>
      </c>
      <c r="BD81" s="101" t="str">
        <f t="array" ref="BD81">IF($AY81,MAX(IF(G4SelectionMask="x",IF(INDEX(RawDataRefData,$E81,0)&gt;0,INDEX(RawDataRefData,$E81,0)),"")),"")</f>
        <v/>
      </c>
      <c r="BE81" s="101" t="str">
        <f t="shared" si="39"/>
        <v/>
      </c>
      <c r="BF81" s="101" t="str">
        <f t="array" ref="BF81">IF($AY81,STDEVA(IF(G4SelectionMask="x",IF(INDEX(RawDataRefData,$E81,0)&gt;0,INDEX(RawDataRefData,$E81,0)),"")),"")</f>
        <v/>
      </c>
      <c r="BG81" s="100" t="b">
        <f t="shared" si="40"/>
        <v>0</v>
      </c>
      <c r="BH81" s="100" t="str">
        <f t="array" ref="BH81">IF($BG81,MEDIAN(IF(G5SelectionMask="x",IF(INDEX(RawDataRefData,$E81,0)&gt;0,INDEX(RawDataRefData,$E81,0)),"")),"")</f>
        <v/>
      </c>
      <c r="BI81" s="100" t="str">
        <f t="array" ref="BI81">IF($BG81,QUARTILE(IF(G5SelectionMask="x",IF(INDEX(RawDataRefData,$E81,0)&gt;0,INDEX(RawDataRefData,$E81,0)),""),1),"")</f>
        <v/>
      </c>
      <c r="BJ81" s="100" t="str">
        <f t="array" ref="BJ81">IF($BG81,QUARTILE(IF(G5SelectionMask="x",IF(INDEX(RawDataRefData,$E81,0)&gt;0,INDEX(RawDataRefData,$E81,0)),""),3),"")</f>
        <v/>
      </c>
      <c r="BK81" s="100" t="str">
        <f t="array" ref="BK81">IF($BG81,MIN(IF(G5SelectionMask="x",IF(INDEX(RawDataRefData,$E81,0)&gt;0,INDEX(RawDataRefData,$E81,0)),"")),"")</f>
        <v/>
      </c>
      <c r="BL81" s="100" t="str">
        <f t="array" ref="BL81">IF($BG81,MAX(IF(G5SelectionMask="x",IF(INDEX(RawDataRefData,$E81,0)&gt;0,INDEX(RawDataRefData,$E81,0)),"")),"")</f>
        <v/>
      </c>
      <c r="BM81" s="100" t="str">
        <f t="shared" si="41"/>
        <v/>
      </c>
      <c r="BN81" s="103" t="str">
        <f t="array" ref="BN81">IF($BG81,STDEVA(IF(G5SelectionMask="x",IF(INDEX(RawDataRefData,$E81,0)&gt;0,INDEX(RawDataRefData,$E81,0)),"")),"")</f>
        <v/>
      </c>
      <c r="BO81" s="104"/>
      <c r="BP81" s="105"/>
      <c r="BQ81" s="105"/>
      <c r="BR81" s="105"/>
      <c r="BS81" s="105"/>
      <c r="BT81" s="105"/>
      <c r="BU81" s="105"/>
      <c r="BV81" s="105"/>
      <c r="BW81" s="105"/>
      <c r="BX81" s="105"/>
      <c r="BY81" s="105"/>
      <c r="BZ81" s="105"/>
      <c r="CA81" s="105"/>
      <c r="CB81" s="105"/>
      <c r="CC81" s="105"/>
      <c r="CD81" s="105"/>
    </row>
    <row r="82" spans="1:82" x14ac:dyDescent="0.2">
      <c r="A82" s="33">
        <f t="shared" si="33"/>
        <v>0</v>
      </c>
      <c r="B82" s="206"/>
      <c r="C82" s="200"/>
      <c r="D82" s="197"/>
      <c r="E82" s="72">
        <f t="shared" si="34"/>
        <v>73</v>
      </c>
      <c r="F82" s="9" t="s">
        <v>653</v>
      </c>
      <c r="K82" s="100" t="str">
        <f t="shared" si="42"/>
        <v/>
      </c>
      <c r="L82" s="100"/>
      <c r="M82" s="100"/>
      <c r="N82" s="100"/>
      <c r="O82" s="100"/>
      <c r="P82" s="101" t="str">
        <f t="shared" si="43"/>
        <v/>
      </c>
      <c r="Q82" s="102" t="str">
        <f t="shared" si="44"/>
        <v/>
      </c>
      <c r="R82" s="102" t="str">
        <f t="shared" si="45"/>
        <v/>
      </c>
      <c r="S82" s="102" t="str">
        <f t="shared" si="46"/>
        <v/>
      </c>
      <c r="T82" s="102" t="str">
        <f t="shared" si="47"/>
        <v/>
      </c>
      <c r="U82" s="102" t="str">
        <f t="shared" si="48"/>
        <v/>
      </c>
      <c r="V82" s="102" t="str">
        <f t="shared" si="49"/>
        <v/>
      </c>
      <c r="W82" s="102" t="str">
        <f t="shared" si="50"/>
        <v/>
      </c>
      <c r="X82" s="102" t="str">
        <f t="shared" si="51"/>
        <v/>
      </c>
      <c r="Y82" s="102" t="str">
        <f t="shared" si="52"/>
        <v/>
      </c>
      <c r="Z82" s="102" t="str">
        <f t="shared" si="53"/>
        <v/>
      </c>
      <c r="AA82" s="100" t="b">
        <f t="shared" si="7"/>
        <v>0</v>
      </c>
      <c r="AB82" s="100" t="str">
        <f t="array" ref="AB82">IF($AA82,MEDIAN(IF(G1SelectionMask="x",IF(INDEX(RawDataRefData,$E82,0)&gt;0,INDEX(RawDataRefData,$E82,0)),"")),"")</f>
        <v/>
      </c>
      <c r="AC82" s="100" t="str">
        <f t="array" ref="AC82">IF($AA82,QUARTILE(IF(G1SelectionMask="x",IF(INDEX(RawDataRefData,$E82,0)&gt;0,INDEX(RawDataRefData,$E82,0)),""),1),"")</f>
        <v/>
      </c>
      <c r="AD82" s="100" t="str">
        <f t="array" ref="AD82">IF($AA82,QUARTILE(IF(G1SelectionMask="x",IF(INDEX(RawDataRefData,$E82,0)&gt;0,INDEX(RawDataRefData,$E82,0)),""),3),"")</f>
        <v/>
      </c>
      <c r="AE82" s="100" t="str">
        <f t="array" ref="AE82">IF($AA82,MIN(IF(G1SelectionMask="x",IF(INDEX(RawDataRefData,$E82,0)&gt;0,INDEX(RawDataRefData,$E82,0)),"")),"")</f>
        <v/>
      </c>
      <c r="AF82" s="100" t="str">
        <f t="array" ref="AF82">IF($AA82,MAX(IF(G1SelectionMask="x",IF(INDEX(RawDataRefData,$E82,0)&gt;0,INDEX(RawDataRefData,$E82,0)),"")),"")</f>
        <v/>
      </c>
      <c r="AG82" s="100" t="str">
        <f t="shared" si="8"/>
        <v/>
      </c>
      <c r="AH82" s="100" t="str">
        <f t="array" ref="AH82">IF($AA82,STDEVA(IF(G1SelectionMask="x",IF(INDEX(RawDataRefData,$E82,0)&gt;0,INDEX(RawDataRefData,$E82,0)),"")),"")</f>
        <v/>
      </c>
      <c r="AI82" s="101" t="b">
        <f t="shared" si="9"/>
        <v>0</v>
      </c>
      <c r="AJ82" s="101" t="str">
        <f t="array" ref="AJ82">IF($AI82,MEDIAN(IF(G2SelectionMask="x",IF(INDEX(RawDataRefData,$E82,0)&gt;0,INDEX(RawDataRefData,$E82,0)),"")),"")</f>
        <v/>
      </c>
      <c r="AK82" s="101" t="str">
        <f t="array" ref="AK82">IF($AI82,QUARTILE(IF(G2SelectionMask="x",IF(INDEX(RawDataRefData,$E82,0)&gt;0,INDEX(RawDataRefData,$E82,0)),""),1),"")</f>
        <v/>
      </c>
      <c r="AL82" s="101" t="str">
        <f t="array" ref="AL82">IF($AI82,QUARTILE(IF(G2SelectionMask="x",IF(INDEX(RawDataRefData,$E82,0)&gt;0,INDEX(RawDataRefData,$E82,0)),""),3),"")</f>
        <v/>
      </c>
      <c r="AM82" s="101" t="str">
        <f t="array" ref="AM82">IF($AI82,MIN(IF(G2SelectionMask="x",IF(INDEX(RawDataRefData,$E82,0)&gt;0,INDEX(RawDataRefData,$E82,0)),"")),"")</f>
        <v/>
      </c>
      <c r="AN82" s="101" t="str">
        <f t="array" ref="AN82">IF($AI82,MAX(IF(G2SelectionMask="x",IF(INDEX(RawDataRefData,$E82,0)&gt;0,INDEX(RawDataRefData,$E82,0)),"")),"")</f>
        <v/>
      </c>
      <c r="AO82" s="101" t="str">
        <f t="shared" si="35"/>
        <v/>
      </c>
      <c r="AP82" s="101" t="str">
        <f t="array" ref="AP82">IF($AI82,STDEVA(IF(G2SelectionMask="x",IF(INDEX(RawDataRefData,$E82,0)&gt;0,INDEX(RawDataRefData,$E82,0)),"")),"")</f>
        <v/>
      </c>
      <c r="AQ82" s="100" t="b">
        <f t="shared" si="36"/>
        <v>0</v>
      </c>
      <c r="AR82" s="100" t="str">
        <f t="array" ref="AR82">IF($AQ82,MEDIAN(IF(G3SelectionMask="x",IF(INDEX(RawDataRefData,$E82,0)&gt;0,INDEX(RawDataRefData,$E82,0)),"")),"")</f>
        <v/>
      </c>
      <c r="AS82" s="100" t="str">
        <f t="array" ref="AS82">IF($AQ82,QUARTILE(IF(G3SelectionMask="x",IF(INDEX(RawDataRefData,$E82,0)&gt;0,INDEX(RawDataRefData,$E82,0)),""),1),"")</f>
        <v/>
      </c>
      <c r="AT82" s="100" t="str">
        <f t="array" ref="AT82">IF($AQ82,QUARTILE(IF(G3SelectionMask="x",IF(INDEX(RawDataRefData,$E82,0)&gt;0,INDEX(RawDataRefData,$E82,0)),""),3),"")</f>
        <v/>
      </c>
      <c r="AU82" s="100" t="str">
        <f t="array" ref="AU82">IF($AQ82,MIN(IF(G3SelectionMask="x",IF(INDEX(RawDataRefData,$E82,0)&gt;0,INDEX(RawDataRefData,$E82,0)),"")),"")</f>
        <v/>
      </c>
      <c r="AV82" s="100" t="str">
        <f t="array" ref="AV82">IF($AQ82,MAX(IF(G3SelectionMask="x",IF(INDEX(RawDataRefData,$E82,0)&gt;0,INDEX(RawDataRefData,$E82,0)),"")),"")</f>
        <v/>
      </c>
      <c r="AW82" s="100" t="str">
        <f t="shared" si="37"/>
        <v/>
      </c>
      <c r="AX82" s="100" t="str">
        <f t="array" ref="AX82">IF($AQ82,STDEVA(IF(G3SelectionMask="x",IF(INDEX(RawDataRefData,$E82,0)&gt;0,INDEX(RawDataRefData,$E82,0)),"")),"")</f>
        <v/>
      </c>
      <c r="AY82" s="101" t="b">
        <f t="shared" si="38"/>
        <v>0</v>
      </c>
      <c r="AZ82" s="101" t="str">
        <f t="array" ref="AZ82">IF($AY82,MEDIAN(IF(G4SelectionMask="x",IF(INDEX(RawDataRefData,$E82,0)&gt;0,INDEX(RawDataRefData,$E82,0)),"")),"")</f>
        <v/>
      </c>
      <c r="BA82" s="101" t="str">
        <f t="array" ref="BA82">IF($AY82,QUARTILE(IF(G4SelectionMask="x",IF(INDEX(RawDataRefData,$E82,0)&gt;0,INDEX(RawDataRefData,$E82,0)),""),1),"")</f>
        <v/>
      </c>
      <c r="BB82" s="101" t="str">
        <f t="array" ref="BB82">IF($AY82,QUARTILE(IF(G4SelectionMask="x",IF(INDEX(RawDataRefData,$E82,0)&gt;0,INDEX(RawDataRefData,$E82,0)),""),3),"")</f>
        <v/>
      </c>
      <c r="BC82" s="101" t="str">
        <f t="array" ref="BC82">IF($AY82,MIN(IF(G4SelectionMask="x",IF(INDEX(RawDataRefData,$E82,0)&gt;0,INDEX(RawDataRefData,$E82,0)),"")),"")</f>
        <v/>
      </c>
      <c r="BD82" s="101" t="str">
        <f t="array" ref="BD82">IF($AY82,MAX(IF(G4SelectionMask="x",IF(INDEX(RawDataRefData,$E82,0)&gt;0,INDEX(RawDataRefData,$E82,0)),"")),"")</f>
        <v/>
      </c>
      <c r="BE82" s="101" t="str">
        <f t="shared" si="39"/>
        <v/>
      </c>
      <c r="BF82" s="101" t="str">
        <f t="array" ref="BF82">IF($AY82,STDEVA(IF(G4SelectionMask="x",IF(INDEX(RawDataRefData,$E82,0)&gt;0,INDEX(RawDataRefData,$E82,0)),"")),"")</f>
        <v/>
      </c>
      <c r="BG82" s="100" t="b">
        <f t="shared" si="40"/>
        <v>0</v>
      </c>
      <c r="BH82" s="100" t="str">
        <f t="array" ref="BH82">IF($BG82,MEDIAN(IF(G5SelectionMask="x",IF(INDEX(RawDataRefData,$E82,0)&gt;0,INDEX(RawDataRefData,$E82,0)),"")),"")</f>
        <v/>
      </c>
      <c r="BI82" s="100" t="str">
        <f t="array" ref="BI82">IF($BG82,QUARTILE(IF(G5SelectionMask="x",IF(INDEX(RawDataRefData,$E82,0)&gt;0,INDEX(RawDataRefData,$E82,0)),""),1),"")</f>
        <v/>
      </c>
      <c r="BJ82" s="100" t="str">
        <f t="array" ref="BJ82">IF($BG82,QUARTILE(IF(G5SelectionMask="x",IF(INDEX(RawDataRefData,$E82,0)&gt;0,INDEX(RawDataRefData,$E82,0)),""),3),"")</f>
        <v/>
      </c>
      <c r="BK82" s="100" t="str">
        <f t="array" ref="BK82">IF($BG82,MIN(IF(G5SelectionMask="x",IF(INDEX(RawDataRefData,$E82,0)&gt;0,INDEX(RawDataRefData,$E82,0)),"")),"")</f>
        <v/>
      </c>
      <c r="BL82" s="100" t="str">
        <f t="array" ref="BL82">IF($BG82,MAX(IF(G5SelectionMask="x",IF(INDEX(RawDataRefData,$E82,0)&gt;0,INDEX(RawDataRefData,$E82,0)),"")),"")</f>
        <v/>
      </c>
      <c r="BM82" s="100" t="str">
        <f t="shared" si="41"/>
        <v/>
      </c>
      <c r="BN82" s="103" t="str">
        <f t="array" ref="BN82">IF($BG82,STDEVA(IF(G5SelectionMask="x",IF(INDEX(RawDataRefData,$E82,0)&gt;0,INDEX(RawDataRefData,$E82,0)),"")),"")</f>
        <v/>
      </c>
      <c r="BO82" s="104"/>
      <c r="BP82" s="105"/>
      <c r="BQ82" s="105"/>
      <c r="BR82" s="105"/>
      <c r="BS82" s="105"/>
      <c r="BT82" s="105"/>
      <c r="BU82" s="105"/>
      <c r="BV82" s="105"/>
      <c r="BW82" s="105"/>
      <c r="BX82" s="105"/>
      <c r="BY82" s="105"/>
      <c r="BZ82" s="105"/>
      <c r="CA82" s="105"/>
      <c r="CB82" s="105"/>
      <c r="CC82" s="105"/>
      <c r="CD82" s="105"/>
    </row>
    <row r="83" spans="1:82" x14ac:dyDescent="0.2">
      <c r="A83" s="33">
        <f t="shared" si="33"/>
        <v>0</v>
      </c>
      <c r="B83" s="206"/>
      <c r="C83" s="200"/>
      <c r="D83" s="197"/>
      <c r="E83" s="72">
        <f t="shared" si="34"/>
        <v>74</v>
      </c>
      <c r="F83" s="9" t="s">
        <v>654</v>
      </c>
      <c r="K83" s="100" t="str">
        <f t="shared" si="42"/>
        <v/>
      </c>
      <c r="L83" s="100"/>
      <c r="M83" s="100"/>
      <c r="N83" s="100"/>
      <c r="O83" s="100"/>
      <c r="P83" s="101" t="str">
        <f t="shared" si="43"/>
        <v/>
      </c>
      <c r="Q83" s="102" t="str">
        <f t="shared" si="44"/>
        <v/>
      </c>
      <c r="R83" s="102" t="str">
        <f t="shared" si="45"/>
        <v/>
      </c>
      <c r="S83" s="102" t="str">
        <f t="shared" si="46"/>
        <v/>
      </c>
      <c r="T83" s="102" t="str">
        <f t="shared" si="47"/>
        <v/>
      </c>
      <c r="U83" s="102" t="str">
        <f t="shared" si="48"/>
        <v/>
      </c>
      <c r="V83" s="102" t="str">
        <f t="shared" si="49"/>
        <v/>
      </c>
      <c r="W83" s="102" t="str">
        <f t="shared" si="50"/>
        <v/>
      </c>
      <c r="X83" s="102" t="str">
        <f t="shared" si="51"/>
        <v/>
      </c>
      <c r="Y83" s="102" t="str">
        <f t="shared" si="52"/>
        <v/>
      </c>
      <c r="Z83" s="102" t="str">
        <f t="shared" si="53"/>
        <v/>
      </c>
      <c r="AA83" s="100" t="b">
        <f t="shared" si="7"/>
        <v>0</v>
      </c>
      <c r="AB83" s="100" t="str">
        <f t="array" ref="AB83">IF($AA83,MEDIAN(IF(G1SelectionMask="x",IF(INDEX(RawDataRefData,$E83,0)&gt;0,INDEX(RawDataRefData,$E83,0)),"")),"")</f>
        <v/>
      </c>
      <c r="AC83" s="100" t="str">
        <f t="array" ref="AC83">IF($AA83,QUARTILE(IF(G1SelectionMask="x",IF(INDEX(RawDataRefData,$E83,0)&gt;0,INDEX(RawDataRefData,$E83,0)),""),1),"")</f>
        <v/>
      </c>
      <c r="AD83" s="100" t="str">
        <f t="array" ref="AD83">IF($AA83,QUARTILE(IF(G1SelectionMask="x",IF(INDEX(RawDataRefData,$E83,0)&gt;0,INDEX(RawDataRefData,$E83,0)),""),3),"")</f>
        <v/>
      </c>
      <c r="AE83" s="100" t="str">
        <f t="array" ref="AE83">IF($AA83,MIN(IF(G1SelectionMask="x",IF(INDEX(RawDataRefData,$E83,0)&gt;0,INDEX(RawDataRefData,$E83,0)),"")),"")</f>
        <v/>
      </c>
      <c r="AF83" s="100" t="str">
        <f t="array" ref="AF83">IF($AA83,MAX(IF(G1SelectionMask="x",IF(INDEX(RawDataRefData,$E83,0)&gt;0,INDEX(RawDataRefData,$E83,0)),"")),"")</f>
        <v/>
      </c>
      <c r="AG83" s="100" t="str">
        <f t="shared" si="8"/>
        <v/>
      </c>
      <c r="AH83" s="100" t="str">
        <f t="array" ref="AH83">IF($AA83,STDEVA(IF(G1SelectionMask="x",IF(INDEX(RawDataRefData,$E83,0)&gt;0,INDEX(RawDataRefData,$E83,0)),"")),"")</f>
        <v/>
      </c>
      <c r="AI83" s="101" t="b">
        <f t="shared" si="9"/>
        <v>0</v>
      </c>
      <c r="AJ83" s="101" t="str">
        <f t="array" ref="AJ83">IF($AI83,MEDIAN(IF(G2SelectionMask="x",IF(INDEX(RawDataRefData,$E83,0)&gt;0,INDEX(RawDataRefData,$E83,0)),"")),"")</f>
        <v/>
      </c>
      <c r="AK83" s="101" t="str">
        <f t="array" ref="AK83">IF($AI83,QUARTILE(IF(G2SelectionMask="x",IF(INDEX(RawDataRefData,$E83,0)&gt;0,INDEX(RawDataRefData,$E83,0)),""),1),"")</f>
        <v/>
      </c>
      <c r="AL83" s="101" t="str">
        <f t="array" ref="AL83">IF($AI83,QUARTILE(IF(G2SelectionMask="x",IF(INDEX(RawDataRefData,$E83,0)&gt;0,INDEX(RawDataRefData,$E83,0)),""),3),"")</f>
        <v/>
      </c>
      <c r="AM83" s="101" t="str">
        <f t="array" ref="AM83">IF($AI83,MIN(IF(G2SelectionMask="x",IF(INDEX(RawDataRefData,$E83,0)&gt;0,INDEX(RawDataRefData,$E83,0)),"")),"")</f>
        <v/>
      </c>
      <c r="AN83" s="101" t="str">
        <f t="array" ref="AN83">IF($AI83,MAX(IF(G2SelectionMask="x",IF(INDEX(RawDataRefData,$E83,0)&gt;0,INDEX(RawDataRefData,$E83,0)),"")),"")</f>
        <v/>
      </c>
      <c r="AO83" s="101" t="str">
        <f t="shared" si="35"/>
        <v/>
      </c>
      <c r="AP83" s="101" t="str">
        <f t="array" ref="AP83">IF($AI83,STDEVA(IF(G2SelectionMask="x",IF(INDEX(RawDataRefData,$E83,0)&gt;0,INDEX(RawDataRefData,$E83,0)),"")),"")</f>
        <v/>
      </c>
      <c r="AQ83" s="100" t="b">
        <f t="shared" si="36"/>
        <v>0</v>
      </c>
      <c r="AR83" s="100" t="str">
        <f t="array" ref="AR83">IF($AQ83,MEDIAN(IF(G3SelectionMask="x",IF(INDEX(RawDataRefData,$E83,0)&gt;0,INDEX(RawDataRefData,$E83,0)),"")),"")</f>
        <v/>
      </c>
      <c r="AS83" s="100" t="str">
        <f t="array" ref="AS83">IF($AQ83,QUARTILE(IF(G3SelectionMask="x",IF(INDEX(RawDataRefData,$E83,0)&gt;0,INDEX(RawDataRefData,$E83,0)),""),1),"")</f>
        <v/>
      </c>
      <c r="AT83" s="100" t="str">
        <f t="array" ref="AT83">IF($AQ83,QUARTILE(IF(G3SelectionMask="x",IF(INDEX(RawDataRefData,$E83,0)&gt;0,INDEX(RawDataRefData,$E83,0)),""),3),"")</f>
        <v/>
      </c>
      <c r="AU83" s="100" t="str">
        <f t="array" ref="AU83">IF($AQ83,MIN(IF(G3SelectionMask="x",IF(INDEX(RawDataRefData,$E83,0)&gt;0,INDEX(RawDataRefData,$E83,0)),"")),"")</f>
        <v/>
      </c>
      <c r="AV83" s="100" t="str">
        <f t="array" ref="AV83">IF($AQ83,MAX(IF(G3SelectionMask="x",IF(INDEX(RawDataRefData,$E83,0)&gt;0,INDEX(RawDataRefData,$E83,0)),"")),"")</f>
        <v/>
      </c>
      <c r="AW83" s="100" t="str">
        <f t="shared" si="37"/>
        <v/>
      </c>
      <c r="AX83" s="100" t="str">
        <f t="array" ref="AX83">IF($AQ83,STDEVA(IF(G3SelectionMask="x",IF(INDEX(RawDataRefData,$E83,0)&gt;0,INDEX(RawDataRefData,$E83,0)),"")),"")</f>
        <v/>
      </c>
      <c r="AY83" s="101" t="b">
        <f t="shared" si="38"/>
        <v>0</v>
      </c>
      <c r="AZ83" s="101" t="str">
        <f t="array" ref="AZ83">IF($AY83,MEDIAN(IF(G4SelectionMask="x",IF(INDEX(RawDataRefData,$E83,0)&gt;0,INDEX(RawDataRefData,$E83,0)),"")),"")</f>
        <v/>
      </c>
      <c r="BA83" s="101" t="str">
        <f t="array" ref="BA83">IF($AY83,QUARTILE(IF(G4SelectionMask="x",IF(INDEX(RawDataRefData,$E83,0)&gt;0,INDEX(RawDataRefData,$E83,0)),""),1),"")</f>
        <v/>
      </c>
      <c r="BB83" s="101" t="str">
        <f t="array" ref="BB83">IF($AY83,QUARTILE(IF(G4SelectionMask="x",IF(INDEX(RawDataRefData,$E83,0)&gt;0,INDEX(RawDataRefData,$E83,0)),""),3),"")</f>
        <v/>
      </c>
      <c r="BC83" s="101" t="str">
        <f t="array" ref="BC83">IF($AY83,MIN(IF(G4SelectionMask="x",IF(INDEX(RawDataRefData,$E83,0)&gt;0,INDEX(RawDataRefData,$E83,0)),"")),"")</f>
        <v/>
      </c>
      <c r="BD83" s="101" t="str">
        <f t="array" ref="BD83">IF($AY83,MAX(IF(G4SelectionMask="x",IF(INDEX(RawDataRefData,$E83,0)&gt;0,INDEX(RawDataRefData,$E83,0)),"")),"")</f>
        <v/>
      </c>
      <c r="BE83" s="101" t="str">
        <f t="shared" si="39"/>
        <v/>
      </c>
      <c r="BF83" s="101" t="str">
        <f t="array" ref="BF83">IF($AY83,STDEVA(IF(G4SelectionMask="x",IF(INDEX(RawDataRefData,$E83,0)&gt;0,INDEX(RawDataRefData,$E83,0)),"")),"")</f>
        <v/>
      </c>
      <c r="BG83" s="100" t="b">
        <f t="shared" si="40"/>
        <v>0</v>
      </c>
      <c r="BH83" s="100" t="str">
        <f t="array" ref="BH83">IF($BG83,MEDIAN(IF(G5SelectionMask="x",IF(INDEX(RawDataRefData,$E83,0)&gt;0,INDEX(RawDataRefData,$E83,0)),"")),"")</f>
        <v/>
      </c>
      <c r="BI83" s="100" t="str">
        <f t="array" ref="BI83">IF($BG83,QUARTILE(IF(G5SelectionMask="x",IF(INDEX(RawDataRefData,$E83,0)&gt;0,INDEX(RawDataRefData,$E83,0)),""),1),"")</f>
        <v/>
      </c>
      <c r="BJ83" s="100" t="str">
        <f t="array" ref="BJ83">IF($BG83,QUARTILE(IF(G5SelectionMask="x",IF(INDEX(RawDataRefData,$E83,0)&gt;0,INDEX(RawDataRefData,$E83,0)),""),3),"")</f>
        <v/>
      </c>
      <c r="BK83" s="100" t="str">
        <f t="array" ref="BK83">IF($BG83,MIN(IF(G5SelectionMask="x",IF(INDEX(RawDataRefData,$E83,0)&gt;0,INDEX(RawDataRefData,$E83,0)),"")),"")</f>
        <v/>
      </c>
      <c r="BL83" s="100" t="str">
        <f t="array" ref="BL83">IF($BG83,MAX(IF(G5SelectionMask="x",IF(INDEX(RawDataRefData,$E83,0)&gt;0,INDEX(RawDataRefData,$E83,0)),"")),"")</f>
        <v/>
      </c>
      <c r="BM83" s="100" t="str">
        <f t="shared" si="41"/>
        <v/>
      </c>
      <c r="BN83" s="103" t="str">
        <f t="array" ref="BN83">IF($BG83,STDEVA(IF(G5SelectionMask="x",IF(INDEX(RawDataRefData,$E83,0)&gt;0,INDEX(RawDataRefData,$E83,0)),"")),"")</f>
        <v/>
      </c>
      <c r="BO83" s="104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/>
      <c r="CC83" s="105"/>
      <c r="CD83" s="105"/>
    </row>
    <row r="84" spans="1:82" x14ac:dyDescent="0.2">
      <c r="A84" s="33">
        <f t="shared" si="33"/>
        <v>0</v>
      </c>
      <c r="B84" s="206"/>
      <c r="C84" s="200"/>
      <c r="D84" s="197"/>
      <c r="E84" s="72">
        <f t="shared" si="34"/>
        <v>75</v>
      </c>
      <c r="F84" s="9" t="s">
        <v>655</v>
      </c>
      <c r="K84" s="100" t="str">
        <f t="shared" si="42"/>
        <v/>
      </c>
      <c r="L84" s="100"/>
      <c r="M84" s="100"/>
      <c r="N84" s="100"/>
      <c r="O84" s="100"/>
      <c r="P84" s="101" t="str">
        <f t="shared" si="43"/>
        <v/>
      </c>
      <c r="Q84" s="102" t="str">
        <f t="shared" si="44"/>
        <v/>
      </c>
      <c r="R84" s="102" t="str">
        <f t="shared" si="45"/>
        <v/>
      </c>
      <c r="S84" s="102" t="str">
        <f t="shared" si="46"/>
        <v/>
      </c>
      <c r="T84" s="102" t="str">
        <f t="shared" si="47"/>
        <v/>
      </c>
      <c r="U84" s="102" t="str">
        <f t="shared" si="48"/>
        <v/>
      </c>
      <c r="V84" s="102" t="str">
        <f t="shared" si="49"/>
        <v/>
      </c>
      <c r="W84" s="102" t="str">
        <f t="shared" si="50"/>
        <v/>
      </c>
      <c r="X84" s="102" t="str">
        <f t="shared" si="51"/>
        <v/>
      </c>
      <c r="Y84" s="102" t="str">
        <f t="shared" si="52"/>
        <v/>
      </c>
      <c r="Z84" s="102" t="str">
        <f t="shared" si="53"/>
        <v/>
      </c>
      <c r="AA84" s="100" t="b">
        <f t="shared" si="7"/>
        <v>0</v>
      </c>
      <c r="AB84" s="100" t="str">
        <f t="array" ref="AB84">IF($AA84,MEDIAN(IF(G1SelectionMask="x",IF(INDEX(RawDataRefData,$E84,0)&gt;0,INDEX(RawDataRefData,$E84,0)),"")),"")</f>
        <v/>
      </c>
      <c r="AC84" s="100" t="str">
        <f t="array" ref="AC84">IF($AA84,QUARTILE(IF(G1SelectionMask="x",IF(INDEX(RawDataRefData,$E84,0)&gt;0,INDEX(RawDataRefData,$E84,0)),""),1),"")</f>
        <v/>
      </c>
      <c r="AD84" s="100" t="str">
        <f t="array" ref="AD84">IF($AA84,QUARTILE(IF(G1SelectionMask="x",IF(INDEX(RawDataRefData,$E84,0)&gt;0,INDEX(RawDataRefData,$E84,0)),""),3),"")</f>
        <v/>
      </c>
      <c r="AE84" s="100" t="str">
        <f t="array" ref="AE84">IF($AA84,MIN(IF(G1SelectionMask="x",IF(INDEX(RawDataRefData,$E84,0)&gt;0,INDEX(RawDataRefData,$E84,0)),"")),"")</f>
        <v/>
      </c>
      <c r="AF84" s="100" t="str">
        <f t="array" ref="AF84">IF($AA84,MAX(IF(G1SelectionMask="x",IF(INDEX(RawDataRefData,$E84,0)&gt;0,INDEX(RawDataRefData,$E84,0)),"")),"")</f>
        <v/>
      </c>
      <c r="AG84" s="100" t="str">
        <f t="shared" si="8"/>
        <v/>
      </c>
      <c r="AH84" s="100" t="str">
        <f t="array" ref="AH84">IF($AA84,STDEVA(IF(G1SelectionMask="x",IF(INDEX(RawDataRefData,$E84,0)&gt;0,INDEX(RawDataRefData,$E84,0)),"")),"")</f>
        <v/>
      </c>
      <c r="AI84" s="101" t="b">
        <f t="shared" si="9"/>
        <v>0</v>
      </c>
      <c r="AJ84" s="101" t="str">
        <f t="array" ref="AJ84">IF($AI84,MEDIAN(IF(G2SelectionMask="x",IF(INDEX(RawDataRefData,$E84,0)&gt;0,INDEX(RawDataRefData,$E84,0)),"")),"")</f>
        <v/>
      </c>
      <c r="AK84" s="101" t="str">
        <f t="array" ref="AK84">IF($AI84,QUARTILE(IF(G2SelectionMask="x",IF(INDEX(RawDataRefData,$E84,0)&gt;0,INDEX(RawDataRefData,$E84,0)),""),1),"")</f>
        <v/>
      </c>
      <c r="AL84" s="101" t="str">
        <f t="array" ref="AL84">IF($AI84,QUARTILE(IF(G2SelectionMask="x",IF(INDEX(RawDataRefData,$E84,0)&gt;0,INDEX(RawDataRefData,$E84,0)),""),3),"")</f>
        <v/>
      </c>
      <c r="AM84" s="101" t="str">
        <f t="array" ref="AM84">IF($AI84,MIN(IF(G2SelectionMask="x",IF(INDEX(RawDataRefData,$E84,0)&gt;0,INDEX(RawDataRefData,$E84,0)),"")),"")</f>
        <v/>
      </c>
      <c r="AN84" s="101" t="str">
        <f t="array" ref="AN84">IF($AI84,MAX(IF(G2SelectionMask="x",IF(INDEX(RawDataRefData,$E84,0)&gt;0,INDEX(RawDataRefData,$E84,0)),"")),"")</f>
        <v/>
      </c>
      <c r="AO84" s="101" t="str">
        <f t="shared" si="35"/>
        <v/>
      </c>
      <c r="AP84" s="101" t="str">
        <f t="array" ref="AP84">IF($AI84,STDEVA(IF(G2SelectionMask="x",IF(INDEX(RawDataRefData,$E84,0)&gt;0,INDEX(RawDataRefData,$E84,0)),"")),"")</f>
        <v/>
      </c>
      <c r="AQ84" s="100" t="b">
        <f t="shared" si="36"/>
        <v>0</v>
      </c>
      <c r="AR84" s="100" t="str">
        <f t="array" ref="AR84">IF($AQ84,MEDIAN(IF(G3SelectionMask="x",IF(INDEX(RawDataRefData,$E84,0)&gt;0,INDEX(RawDataRefData,$E84,0)),"")),"")</f>
        <v/>
      </c>
      <c r="AS84" s="100" t="str">
        <f t="array" ref="AS84">IF($AQ84,QUARTILE(IF(G3SelectionMask="x",IF(INDEX(RawDataRefData,$E84,0)&gt;0,INDEX(RawDataRefData,$E84,0)),""),1),"")</f>
        <v/>
      </c>
      <c r="AT84" s="100" t="str">
        <f t="array" ref="AT84">IF($AQ84,QUARTILE(IF(G3SelectionMask="x",IF(INDEX(RawDataRefData,$E84,0)&gt;0,INDEX(RawDataRefData,$E84,0)),""),3),"")</f>
        <v/>
      </c>
      <c r="AU84" s="100" t="str">
        <f t="array" ref="AU84">IF($AQ84,MIN(IF(G3SelectionMask="x",IF(INDEX(RawDataRefData,$E84,0)&gt;0,INDEX(RawDataRefData,$E84,0)),"")),"")</f>
        <v/>
      </c>
      <c r="AV84" s="100" t="str">
        <f t="array" ref="AV84">IF($AQ84,MAX(IF(G3SelectionMask="x",IF(INDEX(RawDataRefData,$E84,0)&gt;0,INDEX(RawDataRefData,$E84,0)),"")),"")</f>
        <v/>
      </c>
      <c r="AW84" s="100" t="str">
        <f t="shared" si="37"/>
        <v/>
      </c>
      <c r="AX84" s="100" t="str">
        <f t="array" ref="AX84">IF($AQ84,STDEVA(IF(G3SelectionMask="x",IF(INDEX(RawDataRefData,$E84,0)&gt;0,INDEX(RawDataRefData,$E84,0)),"")),"")</f>
        <v/>
      </c>
      <c r="AY84" s="101" t="b">
        <f t="shared" si="38"/>
        <v>0</v>
      </c>
      <c r="AZ84" s="101" t="str">
        <f t="array" ref="AZ84">IF($AY84,MEDIAN(IF(G4SelectionMask="x",IF(INDEX(RawDataRefData,$E84,0)&gt;0,INDEX(RawDataRefData,$E84,0)),"")),"")</f>
        <v/>
      </c>
      <c r="BA84" s="101" t="str">
        <f t="array" ref="BA84">IF($AY84,QUARTILE(IF(G4SelectionMask="x",IF(INDEX(RawDataRefData,$E84,0)&gt;0,INDEX(RawDataRefData,$E84,0)),""),1),"")</f>
        <v/>
      </c>
      <c r="BB84" s="101" t="str">
        <f t="array" ref="BB84">IF($AY84,QUARTILE(IF(G4SelectionMask="x",IF(INDEX(RawDataRefData,$E84,0)&gt;0,INDEX(RawDataRefData,$E84,0)),""),3),"")</f>
        <v/>
      </c>
      <c r="BC84" s="101" t="str">
        <f t="array" ref="BC84">IF($AY84,MIN(IF(G4SelectionMask="x",IF(INDEX(RawDataRefData,$E84,0)&gt;0,INDEX(RawDataRefData,$E84,0)),"")),"")</f>
        <v/>
      </c>
      <c r="BD84" s="101" t="str">
        <f t="array" ref="BD84">IF($AY84,MAX(IF(G4SelectionMask="x",IF(INDEX(RawDataRefData,$E84,0)&gt;0,INDEX(RawDataRefData,$E84,0)),"")),"")</f>
        <v/>
      </c>
      <c r="BE84" s="101" t="str">
        <f t="shared" si="39"/>
        <v/>
      </c>
      <c r="BF84" s="101" t="str">
        <f t="array" ref="BF84">IF($AY84,STDEVA(IF(G4SelectionMask="x",IF(INDEX(RawDataRefData,$E84,0)&gt;0,INDEX(RawDataRefData,$E84,0)),"")),"")</f>
        <v/>
      </c>
      <c r="BG84" s="100" t="b">
        <f t="shared" si="40"/>
        <v>0</v>
      </c>
      <c r="BH84" s="100" t="str">
        <f t="array" ref="BH84">IF($BG84,MEDIAN(IF(G5SelectionMask="x",IF(INDEX(RawDataRefData,$E84,0)&gt;0,INDEX(RawDataRefData,$E84,0)),"")),"")</f>
        <v/>
      </c>
      <c r="BI84" s="100" t="str">
        <f t="array" ref="BI84">IF($BG84,QUARTILE(IF(G5SelectionMask="x",IF(INDEX(RawDataRefData,$E84,0)&gt;0,INDEX(RawDataRefData,$E84,0)),""),1),"")</f>
        <v/>
      </c>
      <c r="BJ84" s="100" t="str">
        <f t="array" ref="BJ84">IF($BG84,QUARTILE(IF(G5SelectionMask="x",IF(INDEX(RawDataRefData,$E84,0)&gt;0,INDEX(RawDataRefData,$E84,0)),""),3),"")</f>
        <v/>
      </c>
      <c r="BK84" s="100" t="str">
        <f t="array" ref="BK84">IF($BG84,MIN(IF(G5SelectionMask="x",IF(INDEX(RawDataRefData,$E84,0)&gt;0,INDEX(RawDataRefData,$E84,0)),"")),"")</f>
        <v/>
      </c>
      <c r="BL84" s="100" t="str">
        <f t="array" ref="BL84">IF($BG84,MAX(IF(G5SelectionMask="x",IF(INDEX(RawDataRefData,$E84,0)&gt;0,INDEX(RawDataRefData,$E84,0)),"")),"")</f>
        <v/>
      </c>
      <c r="BM84" s="100" t="str">
        <f t="shared" si="41"/>
        <v/>
      </c>
      <c r="BN84" s="103" t="str">
        <f t="array" ref="BN84">IF($BG84,STDEVA(IF(G5SelectionMask="x",IF(INDEX(RawDataRefData,$E84,0)&gt;0,INDEX(RawDataRefData,$E84,0)),"")),"")</f>
        <v/>
      </c>
      <c r="BO84" s="104"/>
      <c r="BP84" s="105"/>
      <c r="BQ84" s="105"/>
      <c r="BR84" s="105"/>
      <c r="BS84" s="105"/>
      <c r="BT84" s="105"/>
      <c r="BU84" s="105"/>
      <c r="BV84" s="105"/>
      <c r="BW84" s="105"/>
      <c r="BX84" s="105"/>
      <c r="BY84" s="105"/>
      <c r="BZ84" s="105"/>
      <c r="CA84" s="105"/>
      <c r="CB84" s="105"/>
      <c r="CC84" s="105"/>
      <c r="CD84" s="105"/>
    </row>
    <row r="85" spans="1:82" x14ac:dyDescent="0.2">
      <c r="A85" s="33">
        <f t="shared" si="33"/>
        <v>0</v>
      </c>
      <c r="B85" s="206"/>
      <c r="C85" s="200"/>
      <c r="D85" s="197"/>
      <c r="E85" s="72">
        <f t="shared" si="34"/>
        <v>76</v>
      </c>
      <c r="F85" s="9" t="s">
        <v>656</v>
      </c>
      <c r="K85" s="100" t="str">
        <f t="shared" si="42"/>
        <v/>
      </c>
      <c r="L85" s="100"/>
      <c r="M85" s="100"/>
      <c r="N85" s="100"/>
      <c r="O85" s="100"/>
      <c r="P85" s="101" t="str">
        <f t="shared" si="43"/>
        <v/>
      </c>
      <c r="Q85" s="102" t="str">
        <f t="shared" si="44"/>
        <v/>
      </c>
      <c r="R85" s="102" t="str">
        <f t="shared" si="45"/>
        <v/>
      </c>
      <c r="S85" s="102" t="str">
        <f t="shared" si="46"/>
        <v/>
      </c>
      <c r="T85" s="102" t="str">
        <f t="shared" si="47"/>
        <v/>
      </c>
      <c r="U85" s="102" t="str">
        <f t="shared" si="48"/>
        <v/>
      </c>
      <c r="V85" s="102" t="str">
        <f t="shared" si="49"/>
        <v/>
      </c>
      <c r="W85" s="102" t="str">
        <f t="shared" si="50"/>
        <v/>
      </c>
      <c r="X85" s="102" t="str">
        <f t="shared" si="51"/>
        <v/>
      </c>
      <c r="Y85" s="102" t="str">
        <f t="shared" si="52"/>
        <v/>
      </c>
      <c r="Z85" s="102" t="str">
        <f t="shared" si="53"/>
        <v/>
      </c>
      <c r="AA85" s="100" t="b">
        <f t="shared" si="7"/>
        <v>0</v>
      </c>
      <c r="AB85" s="100" t="str">
        <f t="array" ref="AB85">IF($AA85,MEDIAN(IF(G1SelectionMask="x",IF(INDEX(RawDataRefData,$E85,0)&gt;0,INDEX(RawDataRefData,$E85,0)),"")),"")</f>
        <v/>
      </c>
      <c r="AC85" s="100" t="str">
        <f t="array" ref="AC85">IF($AA85,QUARTILE(IF(G1SelectionMask="x",IF(INDEX(RawDataRefData,$E85,0)&gt;0,INDEX(RawDataRefData,$E85,0)),""),1),"")</f>
        <v/>
      </c>
      <c r="AD85" s="100" t="str">
        <f t="array" ref="AD85">IF($AA85,QUARTILE(IF(G1SelectionMask="x",IF(INDEX(RawDataRefData,$E85,0)&gt;0,INDEX(RawDataRefData,$E85,0)),""),3),"")</f>
        <v/>
      </c>
      <c r="AE85" s="100" t="str">
        <f t="array" ref="AE85">IF($AA85,MIN(IF(G1SelectionMask="x",IF(INDEX(RawDataRefData,$E85,0)&gt;0,INDEX(RawDataRefData,$E85,0)),"")),"")</f>
        <v/>
      </c>
      <c r="AF85" s="100" t="str">
        <f t="array" ref="AF85">IF($AA85,MAX(IF(G1SelectionMask="x",IF(INDEX(RawDataRefData,$E85,0)&gt;0,INDEX(RawDataRefData,$E85,0)),"")),"")</f>
        <v/>
      </c>
      <c r="AG85" s="100" t="str">
        <f t="shared" si="8"/>
        <v/>
      </c>
      <c r="AH85" s="100" t="str">
        <f t="array" ref="AH85">IF($AA85,STDEVA(IF(G1SelectionMask="x",IF(INDEX(RawDataRefData,$E85,0)&gt;0,INDEX(RawDataRefData,$E85,0)),"")),"")</f>
        <v/>
      </c>
      <c r="AI85" s="101" t="b">
        <f t="shared" si="9"/>
        <v>0</v>
      </c>
      <c r="AJ85" s="101" t="str">
        <f t="array" ref="AJ85">IF($AI85,MEDIAN(IF(G2SelectionMask="x",IF(INDEX(RawDataRefData,$E85,0)&gt;0,INDEX(RawDataRefData,$E85,0)),"")),"")</f>
        <v/>
      </c>
      <c r="AK85" s="101" t="str">
        <f t="array" ref="AK85">IF($AI85,QUARTILE(IF(G2SelectionMask="x",IF(INDEX(RawDataRefData,$E85,0)&gt;0,INDEX(RawDataRefData,$E85,0)),""),1),"")</f>
        <v/>
      </c>
      <c r="AL85" s="101" t="str">
        <f t="array" ref="AL85">IF($AI85,QUARTILE(IF(G2SelectionMask="x",IF(INDEX(RawDataRefData,$E85,0)&gt;0,INDEX(RawDataRefData,$E85,0)),""),3),"")</f>
        <v/>
      </c>
      <c r="AM85" s="101" t="str">
        <f t="array" ref="AM85">IF($AI85,MIN(IF(G2SelectionMask="x",IF(INDEX(RawDataRefData,$E85,0)&gt;0,INDEX(RawDataRefData,$E85,0)),"")),"")</f>
        <v/>
      </c>
      <c r="AN85" s="101" t="str">
        <f t="array" ref="AN85">IF($AI85,MAX(IF(G2SelectionMask="x",IF(INDEX(RawDataRefData,$E85,0)&gt;0,INDEX(RawDataRefData,$E85,0)),"")),"")</f>
        <v/>
      </c>
      <c r="AO85" s="101" t="str">
        <f t="shared" si="35"/>
        <v/>
      </c>
      <c r="AP85" s="101" t="str">
        <f t="array" ref="AP85">IF($AI85,STDEVA(IF(G2SelectionMask="x",IF(INDEX(RawDataRefData,$E85,0)&gt;0,INDEX(RawDataRefData,$E85,0)),"")),"")</f>
        <v/>
      </c>
      <c r="AQ85" s="100" t="b">
        <f t="shared" si="36"/>
        <v>0</v>
      </c>
      <c r="AR85" s="100" t="str">
        <f t="array" ref="AR85">IF($AQ85,MEDIAN(IF(G3SelectionMask="x",IF(INDEX(RawDataRefData,$E85,0)&gt;0,INDEX(RawDataRefData,$E85,0)),"")),"")</f>
        <v/>
      </c>
      <c r="AS85" s="100" t="str">
        <f t="array" ref="AS85">IF($AQ85,QUARTILE(IF(G3SelectionMask="x",IF(INDEX(RawDataRefData,$E85,0)&gt;0,INDEX(RawDataRefData,$E85,0)),""),1),"")</f>
        <v/>
      </c>
      <c r="AT85" s="100" t="str">
        <f t="array" ref="AT85">IF($AQ85,QUARTILE(IF(G3SelectionMask="x",IF(INDEX(RawDataRefData,$E85,0)&gt;0,INDEX(RawDataRefData,$E85,0)),""),3),"")</f>
        <v/>
      </c>
      <c r="AU85" s="100" t="str">
        <f t="array" ref="AU85">IF($AQ85,MIN(IF(G3SelectionMask="x",IF(INDEX(RawDataRefData,$E85,0)&gt;0,INDEX(RawDataRefData,$E85,0)),"")),"")</f>
        <v/>
      </c>
      <c r="AV85" s="100" t="str">
        <f t="array" ref="AV85">IF($AQ85,MAX(IF(G3SelectionMask="x",IF(INDEX(RawDataRefData,$E85,0)&gt;0,INDEX(RawDataRefData,$E85,0)),"")),"")</f>
        <v/>
      </c>
      <c r="AW85" s="100" t="str">
        <f t="shared" si="37"/>
        <v/>
      </c>
      <c r="AX85" s="100" t="str">
        <f t="array" ref="AX85">IF($AQ85,STDEVA(IF(G3SelectionMask="x",IF(INDEX(RawDataRefData,$E85,0)&gt;0,INDEX(RawDataRefData,$E85,0)),"")),"")</f>
        <v/>
      </c>
      <c r="AY85" s="101" t="b">
        <f t="shared" si="38"/>
        <v>0</v>
      </c>
      <c r="AZ85" s="101" t="str">
        <f t="array" ref="AZ85">IF($AY85,MEDIAN(IF(G4SelectionMask="x",IF(INDEX(RawDataRefData,$E85,0)&gt;0,INDEX(RawDataRefData,$E85,0)),"")),"")</f>
        <v/>
      </c>
      <c r="BA85" s="101" t="str">
        <f t="array" ref="BA85">IF($AY85,QUARTILE(IF(G4SelectionMask="x",IF(INDEX(RawDataRefData,$E85,0)&gt;0,INDEX(RawDataRefData,$E85,0)),""),1),"")</f>
        <v/>
      </c>
      <c r="BB85" s="101" t="str">
        <f t="array" ref="BB85">IF($AY85,QUARTILE(IF(G4SelectionMask="x",IF(INDEX(RawDataRefData,$E85,0)&gt;0,INDEX(RawDataRefData,$E85,0)),""),3),"")</f>
        <v/>
      </c>
      <c r="BC85" s="101" t="str">
        <f t="array" ref="BC85">IF($AY85,MIN(IF(G4SelectionMask="x",IF(INDEX(RawDataRefData,$E85,0)&gt;0,INDEX(RawDataRefData,$E85,0)),"")),"")</f>
        <v/>
      </c>
      <c r="BD85" s="101" t="str">
        <f t="array" ref="BD85">IF($AY85,MAX(IF(G4SelectionMask="x",IF(INDEX(RawDataRefData,$E85,0)&gt;0,INDEX(RawDataRefData,$E85,0)),"")),"")</f>
        <v/>
      </c>
      <c r="BE85" s="101" t="str">
        <f t="shared" si="39"/>
        <v/>
      </c>
      <c r="BF85" s="101" t="str">
        <f t="array" ref="BF85">IF($AY85,STDEVA(IF(G4SelectionMask="x",IF(INDEX(RawDataRefData,$E85,0)&gt;0,INDEX(RawDataRefData,$E85,0)),"")),"")</f>
        <v/>
      </c>
      <c r="BG85" s="100" t="b">
        <f t="shared" si="40"/>
        <v>0</v>
      </c>
      <c r="BH85" s="100" t="str">
        <f t="array" ref="BH85">IF($BG85,MEDIAN(IF(G5SelectionMask="x",IF(INDEX(RawDataRefData,$E85,0)&gt;0,INDEX(RawDataRefData,$E85,0)),"")),"")</f>
        <v/>
      </c>
      <c r="BI85" s="100" t="str">
        <f t="array" ref="BI85">IF($BG85,QUARTILE(IF(G5SelectionMask="x",IF(INDEX(RawDataRefData,$E85,0)&gt;0,INDEX(RawDataRefData,$E85,0)),""),1),"")</f>
        <v/>
      </c>
      <c r="BJ85" s="100" t="str">
        <f t="array" ref="BJ85">IF($BG85,QUARTILE(IF(G5SelectionMask="x",IF(INDEX(RawDataRefData,$E85,0)&gt;0,INDEX(RawDataRefData,$E85,0)),""),3),"")</f>
        <v/>
      </c>
      <c r="BK85" s="100" t="str">
        <f t="array" ref="BK85">IF($BG85,MIN(IF(G5SelectionMask="x",IF(INDEX(RawDataRefData,$E85,0)&gt;0,INDEX(RawDataRefData,$E85,0)),"")),"")</f>
        <v/>
      </c>
      <c r="BL85" s="100" t="str">
        <f t="array" ref="BL85">IF($BG85,MAX(IF(G5SelectionMask="x",IF(INDEX(RawDataRefData,$E85,0)&gt;0,INDEX(RawDataRefData,$E85,0)),"")),"")</f>
        <v/>
      </c>
      <c r="BM85" s="100" t="str">
        <f t="shared" si="41"/>
        <v/>
      </c>
      <c r="BN85" s="103" t="str">
        <f t="array" ref="BN85">IF($BG85,STDEVA(IF(G5SelectionMask="x",IF(INDEX(RawDataRefData,$E85,0)&gt;0,INDEX(RawDataRefData,$E85,0)),"")),"")</f>
        <v/>
      </c>
      <c r="BO85" s="104"/>
      <c r="BP85" s="105"/>
      <c r="BQ85" s="105"/>
      <c r="BR85" s="105"/>
      <c r="BS85" s="105"/>
      <c r="BT85" s="105"/>
      <c r="BU85" s="105"/>
      <c r="BV85" s="105"/>
      <c r="BW85" s="105"/>
      <c r="BX85" s="105"/>
      <c r="BY85" s="105"/>
      <c r="BZ85" s="105"/>
      <c r="CA85" s="105"/>
      <c r="CB85" s="105"/>
      <c r="CC85" s="105"/>
      <c r="CD85" s="105"/>
    </row>
    <row r="86" spans="1:82" x14ac:dyDescent="0.2">
      <c r="A86" s="33">
        <f t="shared" si="33"/>
        <v>0</v>
      </c>
      <c r="B86" s="206"/>
      <c r="C86" s="200"/>
      <c r="D86" s="197"/>
      <c r="E86" s="72">
        <f t="shared" si="34"/>
        <v>77</v>
      </c>
      <c r="F86" s="9" t="s">
        <v>657</v>
      </c>
      <c r="K86" s="100" t="str">
        <f t="shared" si="42"/>
        <v/>
      </c>
      <c r="L86" s="100"/>
      <c r="M86" s="100"/>
      <c r="N86" s="100"/>
      <c r="O86" s="100"/>
      <c r="P86" s="101" t="str">
        <f t="shared" si="43"/>
        <v/>
      </c>
      <c r="Q86" s="102" t="str">
        <f t="shared" si="44"/>
        <v/>
      </c>
      <c r="R86" s="102" t="str">
        <f t="shared" si="45"/>
        <v/>
      </c>
      <c r="S86" s="102" t="str">
        <f t="shared" si="46"/>
        <v/>
      </c>
      <c r="T86" s="102" t="str">
        <f t="shared" si="47"/>
        <v/>
      </c>
      <c r="U86" s="102" t="str">
        <f t="shared" si="48"/>
        <v/>
      </c>
      <c r="V86" s="102" t="str">
        <f t="shared" si="49"/>
        <v/>
      </c>
      <c r="W86" s="102" t="str">
        <f t="shared" si="50"/>
        <v/>
      </c>
      <c r="X86" s="102" t="str">
        <f t="shared" si="51"/>
        <v/>
      </c>
      <c r="Y86" s="102" t="str">
        <f t="shared" si="52"/>
        <v/>
      </c>
      <c r="Z86" s="102" t="str">
        <f t="shared" si="53"/>
        <v/>
      </c>
      <c r="AA86" s="100" t="b">
        <f t="shared" si="7"/>
        <v>0</v>
      </c>
      <c r="AB86" s="100" t="str">
        <f t="array" ref="AB86">IF($AA86,MEDIAN(IF(G1SelectionMask="x",IF(INDEX(RawDataRefData,$E86,0)&gt;0,INDEX(RawDataRefData,$E86,0)),"")),"")</f>
        <v/>
      </c>
      <c r="AC86" s="100" t="str">
        <f t="array" ref="AC86">IF($AA86,QUARTILE(IF(G1SelectionMask="x",IF(INDEX(RawDataRefData,$E86,0)&gt;0,INDEX(RawDataRefData,$E86,0)),""),1),"")</f>
        <v/>
      </c>
      <c r="AD86" s="100" t="str">
        <f t="array" ref="AD86">IF($AA86,QUARTILE(IF(G1SelectionMask="x",IF(INDEX(RawDataRefData,$E86,0)&gt;0,INDEX(RawDataRefData,$E86,0)),""),3),"")</f>
        <v/>
      </c>
      <c r="AE86" s="100" t="str">
        <f t="array" ref="AE86">IF($AA86,MIN(IF(G1SelectionMask="x",IF(INDEX(RawDataRefData,$E86,0)&gt;0,INDEX(RawDataRefData,$E86,0)),"")),"")</f>
        <v/>
      </c>
      <c r="AF86" s="100" t="str">
        <f t="array" ref="AF86">IF($AA86,MAX(IF(G1SelectionMask="x",IF(INDEX(RawDataRefData,$E86,0)&gt;0,INDEX(RawDataRefData,$E86,0)),"")),"")</f>
        <v/>
      </c>
      <c r="AG86" s="100" t="str">
        <f t="shared" si="8"/>
        <v/>
      </c>
      <c r="AH86" s="100" t="str">
        <f t="array" ref="AH86">IF($AA86,STDEVA(IF(G1SelectionMask="x",IF(INDEX(RawDataRefData,$E86,0)&gt;0,INDEX(RawDataRefData,$E86,0)),"")),"")</f>
        <v/>
      </c>
      <c r="AI86" s="101" t="b">
        <f t="shared" si="9"/>
        <v>0</v>
      </c>
      <c r="AJ86" s="101" t="str">
        <f t="array" ref="AJ86">IF($AI86,MEDIAN(IF(G2SelectionMask="x",IF(INDEX(RawDataRefData,$E86,0)&gt;0,INDEX(RawDataRefData,$E86,0)),"")),"")</f>
        <v/>
      </c>
      <c r="AK86" s="101" t="str">
        <f t="array" ref="AK86">IF($AI86,QUARTILE(IF(G2SelectionMask="x",IF(INDEX(RawDataRefData,$E86,0)&gt;0,INDEX(RawDataRefData,$E86,0)),""),1),"")</f>
        <v/>
      </c>
      <c r="AL86" s="101" t="str">
        <f t="array" ref="AL86">IF($AI86,QUARTILE(IF(G2SelectionMask="x",IF(INDEX(RawDataRefData,$E86,0)&gt;0,INDEX(RawDataRefData,$E86,0)),""),3),"")</f>
        <v/>
      </c>
      <c r="AM86" s="101" t="str">
        <f t="array" ref="AM86">IF($AI86,MIN(IF(G2SelectionMask="x",IF(INDEX(RawDataRefData,$E86,0)&gt;0,INDEX(RawDataRefData,$E86,0)),"")),"")</f>
        <v/>
      </c>
      <c r="AN86" s="101" t="str">
        <f t="array" ref="AN86">IF($AI86,MAX(IF(G2SelectionMask="x",IF(INDEX(RawDataRefData,$E86,0)&gt;0,INDEX(RawDataRefData,$E86,0)),"")),"")</f>
        <v/>
      </c>
      <c r="AO86" s="101" t="str">
        <f t="shared" si="35"/>
        <v/>
      </c>
      <c r="AP86" s="101" t="str">
        <f t="array" ref="AP86">IF($AI86,STDEVA(IF(G2SelectionMask="x",IF(INDEX(RawDataRefData,$E86,0)&gt;0,INDEX(RawDataRefData,$E86,0)),"")),"")</f>
        <v/>
      </c>
      <c r="AQ86" s="100" t="b">
        <f t="shared" si="36"/>
        <v>0</v>
      </c>
      <c r="AR86" s="100" t="str">
        <f t="array" ref="AR86">IF($AQ86,MEDIAN(IF(G3SelectionMask="x",IF(INDEX(RawDataRefData,$E86,0)&gt;0,INDEX(RawDataRefData,$E86,0)),"")),"")</f>
        <v/>
      </c>
      <c r="AS86" s="100" t="str">
        <f t="array" ref="AS86">IF($AQ86,QUARTILE(IF(G3SelectionMask="x",IF(INDEX(RawDataRefData,$E86,0)&gt;0,INDEX(RawDataRefData,$E86,0)),""),1),"")</f>
        <v/>
      </c>
      <c r="AT86" s="100" t="str">
        <f t="array" ref="AT86">IF($AQ86,QUARTILE(IF(G3SelectionMask="x",IF(INDEX(RawDataRefData,$E86,0)&gt;0,INDEX(RawDataRefData,$E86,0)),""),3),"")</f>
        <v/>
      </c>
      <c r="AU86" s="100" t="str">
        <f t="array" ref="AU86">IF($AQ86,MIN(IF(G3SelectionMask="x",IF(INDEX(RawDataRefData,$E86,0)&gt;0,INDEX(RawDataRefData,$E86,0)),"")),"")</f>
        <v/>
      </c>
      <c r="AV86" s="100" t="str">
        <f t="array" ref="AV86">IF($AQ86,MAX(IF(G3SelectionMask="x",IF(INDEX(RawDataRefData,$E86,0)&gt;0,INDEX(RawDataRefData,$E86,0)),"")),"")</f>
        <v/>
      </c>
      <c r="AW86" s="100" t="str">
        <f t="shared" si="37"/>
        <v/>
      </c>
      <c r="AX86" s="100" t="str">
        <f t="array" ref="AX86">IF($AQ86,STDEVA(IF(G3SelectionMask="x",IF(INDEX(RawDataRefData,$E86,0)&gt;0,INDEX(RawDataRefData,$E86,0)),"")),"")</f>
        <v/>
      </c>
      <c r="AY86" s="101" t="b">
        <f t="shared" si="38"/>
        <v>0</v>
      </c>
      <c r="AZ86" s="101" t="str">
        <f t="array" ref="AZ86">IF($AY86,MEDIAN(IF(G4SelectionMask="x",IF(INDEX(RawDataRefData,$E86,0)&gt;0,INDEX(RawDataRefData,$E86,0)),"")),"")</f>
        <v/>
      </c>
      <c r="BA86" s="101" t="str">
        <f t="array" ref="BA86">IF($AY86,QUARTILE(IF(G4SelectionMask="x",IF(INDEX(RawDataRefData,$E86,0)&gt;0,INDEX(RawDataRefData,$E86,0)),""),1),"")</f>
        <v/>
      </c>
      <c r="BB86" s="101" t="str">
        <f t="array" ref="BB86">IF($AY86,QUARTILE(IF(G4SelectionMask="x",IF(INDEX(RawDataRefData,$E86,0)&gt;0,INDEX(RawDataRefData,$E86,0)),""),3),"")</f>
        <v/>
      </c>
      <c r="BC86" s="101" t="str">
        <f t="array" ref="BC86">IF($AY86,MIN(IF(G4SelectionMask="x",IF(INDEX(RawDataRefData,$E86,0)&gt;0,INDEX(RawDataRefData,$E86,0)),"")),"")</f>
        <v/>
      </c>
      <c r="BD86" s="101" t="str">
        <f t="array" ref="BD86">IF($AY86,MAX(IF(G4SelectionMask="x",IF(INDEX(RawDataRefData,$E86,0)&gt;0,INDEX(RawDataRefData,$E86,0)),"")),"")</f>
        <v/>
      </c>
      <c r="BE86" s="101" t="str">
        <f t="shared" si="39"/>
        <v/>
      </c>
      <c r="BF86" s="101" t="str">
        <f t="array" ref="BF86">IF($AY86,STDEVA(IF(G4SelectionMask="x",IF(INDEX(RawDataRefData,$E86,0)&gt;0,INDEX(RawDataRefData,$E86,0)),"")),"")</f>
        <v/>
      </c>
      <c r="BG86" s="100" t="b">
        <f t="shared" si="40"/>
        <v>0</v>
      </c>
      <c r="BH86" s="100" t="str">
        <f t="array" ref="BH86">IF($BG86,MEDIAN(IF(G5SelectionMask="x",IF(INDEX(RawDataRefData,$E86,0)&gt;0,INDEX(RawDataRefData,$E86,0)),"")),"")</f>
        <v/>
      </c>
      <c r="BI86" s="100" t="str">
        <f t="array" ref="BI86">IF($BG86,QUARTILE(IF(G5SelectionMask="x",IF(INDEX(RawDataRefData,$E86,0)&gt;0,INDEX(RawDataRefData,$E86,0)),""),1),"")</f>
        <v/>
      </c>
      <c r="BJ86" s="100" t="str">
        <f t="array" ref="BJ86">IF($BG86,QUARTILE(IF(G5SelectionMask="x",IF(INDEX(RawDataRefData,$E86,0)&gt;0,INDEX(RawDataRefData,$E86,0)),""),3),"")</f>
        <v/>
      </c>
      <c r="BK86" s="100" t="str">
        <f t="array" ref="BK86">IF($BG86,MIN(IF(G5SelectionMask="x",IF(INDEX(RawDataRefData,$E86,0)&gt;0,INDEX(RawDataRefData,$E86,0)),"")),"")</f>
        <v/>
      </c>
      <c r="BL86" s="100" t="str">
        <f t="array" ref="BL86">IF($BG86,MAX(IF(G5SelectionMask="x",IF(INDEX(RawDataRefData,$E86,0)&gt;0,INDEX(RawDataRefData,$E86,0)),"")),"")</f>
        <v/>
      </c>
      <c r="BM86" s="100" t="str">
        <f t="shared" si="41"/>
        <v/>
      </c>
      <c r="BN86" s="103" t="str">
        <f t="array" ref="BN86">IF($BG86,STDEVA(IF(G5SelectionMask="x",IF(INDEX(RawDataRefData,$E86,0)&gt;0,INDEX(RawDataRefData,$E86,0)),"")),"")</f>
        <v/>
      </c>
      <c r="BO86" s="104"/>
      <c r="BP86" s="105"/>
      <c r="BQ86" s="105"/>
      <c r="BR86" s="105"/>
      <c r="BS86" s="105"/>
      <c r="BT86" s="105"/>
      <c r="BU86" s="105"/>
      <c r="BV86" s="105"/>
      <c r="BW86" s="105"/>
      <c r="BX86" s="105"/>
      <c r="BY86" s="105"/>
      <c r="BZ86" s="105"/>
      <c r="CA86" s="105"/>
      <c r="CB86" s="105"/>
      <c r="CC86" s="105"/>
      <c r="CD86" s="105"/>
    </row>
    <row r="87" spans="1:82" x14ac:dyDescent="0.2">
      <c r="A87" s="33">
        <f t="shared" si="33"/>
        <v>0</v>
      </c>
      <c r="B87" s="206"/>
      <c r="C87" s="200"/>
      <c r="D87" s="197"/>
      <c r="E87" s="72">
        <f t="shared" si="34"/>
        <v>78</v>
      </c>
      <c r="F87" s="9" t="s">
        <v>658</v>
      </c>
      <c r="K87" s="100" t="str">
        <f t="shared" si="42"/>
        <v/>
      </c>
      <c r="L87" s="100"/>
      <c r="M87" s="100"/>
      <c r="N87" s="100"/>
      <c r="O87" s="100"/>
      <c r="P87" s="101" t="str">
        <f t="shared" si="43"/>
        <v/>
      </c>
      <c r="Q87" s="102" t="str">
        <f t="shared" si="44"/>
        <v/>
      </c>
      <c r="R87" s="102" t="str">
        <f t="shared" si="45"/>
        <v/>
      </c>
      <c r="S87" s="102" t="str">
        <f t="shared" si="46"/>
        <v/>
      </c>
      <c r="T87" s="102" t="str">
        <f t="shared" si="47"/>
        <v/>
      </c>
      <c r="U87" s="102" t="str">
        <f t="shared" si="48"/>
        <v/>
      </c>
      <c r="V87" s="102" t="str">
        <f t="shared" si="49"/>
        <v/>
      </c>
      <c r="W87" s="102" t="str">
        <f t="shared" si="50"/>
        <v/>
      </c>
      <c r="X87" s="102" t="str">
        <f t="shared" si="51"/>
        <v/>
      </c>
      <c r="Y87" s="102" t="str">
        <f t="shared" si="52"/>
        <v/>
      </c>
      <c r="Z87" s="102" t="str">
        <f t="shared" si="53"/>
        <v/>
      </c>
      <c r="AA87" s="100" t="b">
        <f t="shared" si="7"/>
        <v>0</v>
      </c>
      <c r="AB87" s="100" t="str">
        <f t="array" ref="AB87">IF($AA87,MEDIAN(IF(G1SelectionMask="x",IF(INDEX(RawDataRefData,$E87,0)&gt;0,INDEX(RawDataRefData,$E87,0)),"")),"")</f>
        <v/>
      </c>
      <c r="AC87" s="100" t="str">
        <f t="array" ref="AC87">IF($AA87,QUARTILE(IF(G1SelectionMask="x",IF(INDEX(RawDataRefData,$E87,0)&gt;0,INDEX(RawDataRefData,$E87,0)),""),1),"")</f>
        <v/>
      </c>
      <c r="AD87" s="100" t="str">
        <f t="array" ref="AD87">IF($AA87,QUARTILE(IF(G1SelectionMask="x",IF(INDEX(RawDataRefData,$E87,0)&gt;0,INDEX(RawDataRefData,$E87,0)),""),3),"")</f>
        <v/>
      </c>
      <c r="AE87" s="100" t="str">
        <f t="array" ref="AE87">IF($AA87,MIN(IF(G1SelectionMask="x",IF(INDEX(RawDataRefData,$E87,0)&gt;0,INDEX(RawDataRefData,$E87,0)),"")),"")</f>
        <v/>
      </c>
      <c r="AF87" s="100" t="str">
        <f t="array" ref="AF87">IF($AA87,MAX(IF(G1SelectionMask="x",IF(INDEX(RawDataRefData,$E87,0)&gt;0,INDEX(RawDataRefData,$E87,0)),"")),"")</f>
        <v/>
      </c>
      <c r="AG87" s="100" t="str">
        <f t="shared" si="8"/>
        <v/>
      </c>
      <c r="AH87" s="100" t="str">
        <f t="array" ref="AH87">IF($AA87,STDEVA(IF(G1SelectionMask="x",IF(INDEX(RawDataRefData,$E87,0)&gt;0,INDEX(RawDataRefData,$E87,0)),"")),"")</f>
        <v/>
      </c>
      <c r="AI87" s="101" t="b">
        <f t="shared" si="9"/>
        <v>0</v>
      </c>
      <c r="AJ87" s="101" t="str">
        <f t="array" ref="AJ87">IF($AI87,MEDIAN(IF(G2SelectionMask="x",IF(INDEX(RawDataRefData,$E87,0)&gt;0,INDEX(RawDataRefData,$E87,0)),"")),"")</f>
        <v/>
      </c>
      <c r="AK87" s="101" t="str">
        <f t="array" ref="AK87">IF($AI87,QUARTILE(IF(G2SelectionMask="x",IF(INDEX(RawDataRefData,$E87,0)&gt;0,INDEX(RawDataRefData,$E87,0)),""),1),"")</f>
        <v/>
      </c>
      <c r="AL87" s="101" t="str">
        <f t="array" ref="AL87">IF($AI87,QUARTILE(IF(G2SelectionMask="x",IF(INDEX(RawDataRefData,$E87,0)&gt;0,INDEX(RawDataRefData,$E87,0)),""),3),"")</f>
        <v/>
      </c>
      <c r="AM87" s="101" t="str">
        <f t="array" ref="AM87">IF($AI87,MIN(IF(G2SelectionMask="x",IF(INDEX(RawDataRefData,$E87,0)&gt;0,INDEX(RawDataRefData,$E87,0)),"")),"")</f>
        <v/>
      </c>
      <c r="AN87" s="101" t="str">
        <f t="array" ref="AN87">IF($AI87,MAX(IF(G2SelectionMask="x",IF(INDEX(RawDataRefData,$E87,0)&gt;0,INDEX(RawDataRefData,$E87,0)),"")),"")</f>
        <v/>
      </c>
      <c r="AO87" s="101" t="str">
        <f t="shared" si="35"/>
        <v/>
      </c>
      <c r="AP87" s="101" t="str">
        <f t="array" ref="AP87">IF($AI87,STDEVA(IF(G2SelectionMask="x",IF(INDEX(RawDataRefData,$E87,0)&gt;0,INDEX(RawDataRefData,$E87,0)),"")),"")</f>
        <v/>
      </c>
      <c r="AQ87" s="100" t="b">
        <f t="shared" si="36"/>
        <v>0</v>
      </c>
      <c r="AR87" s="100" t="str">
        <f t="array" ref="AR87">IF($AQ87,MEDIAN(IF(G3SelectionMask="x",IF(INDEX(RawDataRefData,$E87,0)&gt;0,INDEX(RawDataRefData,$E87,0)),"")),"")</f>
        <v/>
      </c>
      <c r="AS87" s="100" t="str">
        <f t="array" ref="AS87">IF($AQ87,QUARTILE(IF(G3SelectionMask="x",IF(INDEX(RawDataRefData,$E87,0)&gt;0,INDEX(RawDataRefData,$E87,0)),""),1),"")</f>
        <v/>
      </c>
      <c r="AT87" s="100" t="str">
        <f t="array" ref="AT87">IF($AQ87,QUARTILE(IF(G3SelectionMask="x",IF(INDEX(RawDataRefData,$E87,0)&gt;0,INDEX(RawDataRefData,$E87,0)),""),3),"")</f>
        <v/>
      </c>
      <c r="AU87" s="100" t="str">
        <f t="array" ref="AU87">IF($AQ87,MIN(IF(G3SelectionMask="x",IF(INDEX(RawDataRefData,$E87,0)&gt;0,INDEX(RawDataRefData,$E87,0)),"")),"")</f>
        <v/>
      </c>
      <c r="AV87" s="100" t="str">
        <f t="array" ref="AV87">IF($AQ87,MAX(IF(G3SelectionMask="x",IF(INDEX(RawDataRefData,$E87,0)&gt;0,INDEX(RawDataRefData,$E87,0)),"")),"")</f>
        <v/>
      </c>
      <c r="AW87" s="100" t="str">
        <f t="shared" si="37"/>
        <v/>
      </c>
      <c r="AX87" s="100" t="str">
        <f t="array" ref="AX87">IF($AQ87,STDEVA(IF(G3SelectionMask="x",IF(INDEX(RawDataRefData,$E87,0)&gt;0,INDEX(RawDataRefData,$E87,0)),"")),"")</f>
        <v/>
      </c>
      <c r="AY87" s="101" t="b">
        <f t="shared" si="38"/>
        <v>0</v>
      </c>
      <c r="AZ87" s="101" t="str">
        <f t="array" ref="AZ87">IF($AY87,MEDIAN(IF(G4SelectionMask="x",IF(INDEX(RawDataRefData,$E87,0)&gt;0,INDEX(RawDataRefData,$E87,0)),"")),"")</f>
        <v/>
      </c>
      <c r="BA87" s="101" t="str">
        <f t="array" ref="BA87">IF($AY87,QUARTILE(IF(G4SelectionMask="x",IF(INDEX(RawDataRefData,$E87,0)&gt;0,INDEX(RawDataRefData,$E87,0)),""),1),"")</f>
        <v/>
      </c>
      <c r="BB87" s="101" t="str">
        <f t="array" ref="BB87">IF($AY87,QUARTILE(IF(G4SelectionMask="x",IF(INDEX(RawDataRefData,$E87,0)&gt;0,INDEX(RawDataRefData,$E87,0)),""),3),"")</f>
        <v/>
      </c>
      <c r="BC87" s="101" t="str">
        <f t="array" ref="BC87">IF($AY87,MIN(IF(G4SelectionMask="x",IF(INDEX(RawDataRefData,$E87,0)&gt;0,INDEX(RawDataRefData,$E87,0)),"")),"")</f>
        <v/>
      </c>
      <c r="BD87" s="101" t="str">
        <f t="array" ref="BD87">IF($AY87,MAX(IF(G4SelectionMask="x",IF(INDEX(RawDataRefData,$E87,0)&gt;0,INDEX(RawDataRefData,$E87,0)),"")),"")</f>
        <v/>
      </c>
      <c r="BE87" s="101" t="str">
        <f t="shared" si="39"/>
        <v/>
      </c>
      <c r="BF87" s="101" t="str">
        <f t="array" ref="BF87">IF($AY87,STDEVA(IF(G4SelectionMask="x",IF(INDEX(RawDataRefData,$E87,0)&gt;0,INDEX(RawDataRefData,$E87,0)),"")),"")</f>
        <v/>
      </c>
      <c r="BG87" s="100" t="b">
        <f t="shared" si="40"/>
        <v>0</v>
      </c>
      <c r="BH87" s="100" t="str">
        <f t="array" ref="BH87">IF($BG87,MEDIAN(IF(G5SelectionMask="x",IF(INDEX(RawDataRefData,$E87,0)&gt;0,INDEX(RawDataRefData,$E87,0)),"")),"")</f>
        <v/>
      </c>
      <c r="BI87" s="100" t="str">
        <f t="array" ref="BI87">IF($BG87,QUARTILE(IF(G5SelectionMask="x",IF(INDEX(RawDataRefData,$E87,0)&gt;0,INDEX(RawDataRefData,$E87,0)),""),1),"")</f>
        <v/>
      </c>
      <c r="BJ87" s="100" t="str">
        <f t="array" ref="BJ87">IF($BG87,QUARTILE(IF(G5SelectionMask="x",IF(INDEX(RawDataRefData,$E87,0)&gt;0,INDEX(RawDataRefData,$E87,0)),""),3),"")</f>
        <v/>
      </c>
      <c r="BK87" s="100" t="str">
        <f t="array" ref="BK87">IF($BG87,MIN(IF(G5SelectionMask="x",IF(INDEX(RawDataRefData,$E87,0)&gt;0,INDEX(RawDataRefData,$E87,0)),"")),"")</f>
        <v/>
      </c>
      <c r="BL87" s="100" t="str">
        <f t="array" ref="BL87">IF($BG87,MAX(IF(G5SelectionMask="x",IF(INDEX(RawDataRefData,$E87,0)&gt;0,INDEX(RawDataRefData,$E87,0)),"")),"")</f>
        <v/>
      </c>
      <c r="BM87" s="100" t="str">
        <f t="shared" si="41"/>
        <v/>
      </c>
      <c r="BN87" s="103" t="str">
        <f t="array" ref="BN87">IF($BG87,STDEVA(IF(G5SelectionMask="x",IF(INDEX(RawDataRefData,$E87,0)&gt;0,INDEX(RawDataRefData,$E87,0)),"")),"")</f>
        <v/>
      </c>
      <c r="BO87" s="104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</row>
    <row r="88" spans="1:82" x14ac:dyDescent="0.2">
      <c r="A88" s="33">
        <f t="shared" si="33"/>
        <v>0</v>
      </c>
      <c r="B88" s="206"/>
      <c r="C88" s="200"/>
      <c r="D88" s="197"/>
      <c r="E88" s="72">
        <f t="shared" si="34"/>
        <v>79</v>
      </c>
      <c r="F88" s="9" t="s">
        <v>659</v>
      </c>
      <c r="K88" s="100" t="str">
        <f t="shared" si="42"/>
        <v/>
      </c>
      <c r="L88" s="100"/>
      <c r="M88" s="100"/>
      <c r="N88" s="100"/>
      <c r="O88" s="100"/>
      <c r="P88" s="101" t="str">
        <f t="shared" si="43"/>
        <v/>
      </c>
      <c r="Q88" s="102" t="str">
        <f t="shared" si="44"/>
        <v/>
      </c>
      <c r="R88" s="102" t="str">
        <f t="shared" si="45"/>
        <v/>
      </c>
      <c r="S88" s="102" t="str">
        <f t="shared" si="46"/>
        <v/>
      </c>
      <c r="T88" s="102" t="str">
        <f t="shared" si="47"/>
        <v/>
      </c>
      <c r="U88" s="102" t="str">
        <f t="shared" si="48"/>
        <v/>
      </c>
      <c r="V88" s="102" t="str">
        <f t="shared" si="49"/>
        <v/>
      </c>
      <c r="W88" s="102" t="str">
        <f t="shared" si="50"/>
        <v/>
      </c>
      <c r="X88" s="102" t="str">
        <f t="shared" si="51"/>
        <v/>
      </c>
      <c r="Y88" s="102" t="str">
        <f t="shared" si="52"/>
        <v/>
      </c>
      <c r="Z88" s="102" t="str">
        <f t="shared" si="53"/>
        <v/>
      </c>
      <c r="AA88" s="100" t="b">
        <f t="shared" si="7"/>
        <v>0</v>
      </c>
      <c r="AB88" s="100" t="str">
        <f t="array" ref="AB88">IF($AA88,MEDIAN(IF(G1SelectionMask="x",IF(INDEX(RawDataRefData,$E88,0)&gt;0,INDEX(RawDataRefData,$E88,0)),"")),"")</f>
        <v/>
      </c>
      <c r="AC88" s="100" t="str">
        <f t="array" ref="AC88">IF($AA88,QUARTILE(IF(G1SelectionMask="x",IF(INDEX(RawDataRefData,$E88,0)&gt;0,INDEX(RawDataRefData,$E88,0)),""),1),"")</f>
        <v/>
      </c>
      <c r="AD88" s="100" t="str">
        <f t="array" ref="AD88">IF($AA88,QUARTILE(IF(G1SelectionMask="x",IF(INDEX(RawDataRefData,$E88,0)&gt;0,INDEX(RawDataRefData,$E88,0)),""),3),"")</f>
        <v/>
      </c>
      <c r="AE88" s="100" t="str">
        <f t="array" ref="AE88">IF($AA88,MIN(IF(G1SelectionMask="x",IF(INDEX(RawDataRefData,$E88,0)&gt;0,INDEX(RawDataRefData,$E88,0)),"")),"")</f>
        <v/>
      </c>
      <c r="AF88" s="100" t="str">
        <f t="array" ref="AF88">IF($AA88,MAX(IF(G1SelectionMask="x",IF(INDEX(RawDataRefData,$E88,0)&gt;0,INDEX(RawDataRefData,$E88,0)),"")),"")</f>
        <v/>
      </c>
      <c r="AG88" s="100" t="str">
        <f t="shared" si="8"/>
        <v/>
      </c>
      <c r="AH88" s="100" t="str">
        <f t="array" ref="AH88">IF($AA88,STDEVA(IF(G1SelectionMask="x",IF(INDEX(RawDataRefData,$E88,0)&gt;0,INDEX(RawDataRefData,$E88,0)),"")),"")</f>
        <v/>
      </c>
      <c r="AI88" s="101" t="b">
        <f t="shared" si="9"/>
        <v>0</v>
      </c>
      <c r="AJ88" s="101" t="str">
        <f t="array" ref="AJ88">IF($AI88,MEDIAN(IF(G2SelectionMask="x",IF(INDEX(RawDataRefData,$E88,0)&gt;0,INDEX(RawDataRefData,$E88,0)),"")),"")</f>
        <v/>
      </c>
      <c r="AK88" s="101" t="str">
        <f t="array" ref="AK88">IF($AI88,QUARTILE(IF(G2SelectionMask="x",IF(INDEX(RawDataRefData,$E88,0)&gt;0,INDEX(RawDataRefData,$E88,0)),""),1),"")</f>
        <v/>
      </c>
      <c r="AL88" s="101" t="str">
        <f t="array" ref="AL88">IF($AI88,QUARTILE(IF(G2SelectionMask="x",IF(INDEX(RawDataRefData,$E88,0)&gt;0,INDEX(RawDataRefData,$E88,0)),""),3),"")</f>
        <v/>
      </c>
      <c r="AM88" s="101" t="str">
        <f t="array" ref="AM88">IF($AI88,MIN(IF(G2SelectionMask="x",IF(INDEX(RawDataRefData,$E88,0)&gt;0,INDEX(RawDataRefData,$E88,0)),"")),"")</f>
        <v/>
      </c>
      <c r="AN88" s="101" t="str">
        <f t="array" ref="AN88">IF($AI88,MAX(IF(G2SelectionMask="x",IF(INDEX(RawDataRefData,$E88,0)&gt;0,INDEX(RawDataRefData,$E88,0)),"")),"")</f>
        <v/>
      </c>
      <c r="AO88" s="101" t="str">
        <f t="shared" si="35"/>
        <v/>
      </c>
      <c r="AP88" s="101" t="str">
        <f t="array" ref="AP88">IF($AI88,STDEVA(IF(G2SelectionMask="x",IF(INDEX(RawDataRefData,$E88,0)&gt;0,INDEX(RawDataRefData,$E88,0)),"")),"")</f>
        <v/>
      </c>
      <c r="AQ88" s="100" t="b">
        <f t="shared" si="36"/>
        <v>0</v>
      </c>
      <c r="AR88" s="100" t="str">
        <f t="array" ref="AR88">IF($AQ88,MEDIAN(IF(G3SelectionMask="x",IF(INDEX(RawDataRefData,$E88,0)&gt;0,INDEX(RawDataRefData,$E88,0)),"")),"")</f>
        <v/>
      </c>
      <c r="AS88" s="100" t="str">
        <f t="array" ref="AS88">IF($AQ88,QUARTILE(IF(G3SelectionMask="x",IF(INDEX(RawDataRefData,$E88,0)&gt;0,INDEX(RawDataRefData,$E88,0)),""),1),"")</f>
        <v/>
      </c>
      <c r="AT88" s="100" t="str">
        <f t="array" ref="AT88">IF($AQ88,QUARTILE(IF(G3SelectionMask="x",IF(INDEX(RawDataRefData,$E88,0)&gt;0,INDEX(RawDataRefData,$E88,0)),""),3),"")</f>
        <v/>
      </c>
      <c r="AU88" s="100" t="str">
        <f t="array" ref="AU88">IF($AQ88,MIN(IF(G3SelectionMask="x",IF(INDEX(RawDataRefData,$E88,0)&gt;0,INDEX(RawDataRefData,$E88,0)),"")),"")</f>
        <v/>
      </c>
      <c r="AV88" s="100" t="str">
        <f t="array" ref="AV88">IF($AQ88,MAX(IF(G3SelectionMask="x",IF(INDEX(RawDataRefData,$E88,0)&gt;0,INDEX(RawDataRefData,$E88,0)),"")),"")</f>
        <v/>
      </c>
      <c r="AW88" s="100" t="str">
        <f t="shared" si="37"/>
        <v/>
      </c>
      <c r="AX88" s="100" t="str">
        <f t="array" ref="AX88">IF($AQ88,STDEVA(IF(G3SelectionMask="x",IF(INDEX(RawDataRefData,$E88,0)&gt;0,INDEX(RawDataRefData,$E88,0)),"")),"")</f>
        <v/>
      </c>
      <c r="AY88" s="101" t="b">
        <f t="shared" si="38"/>
        <v>0</v>
      </c>
      <c r="AZ88" s="101" t="str">
        <f t="array" ref="AZ88">IF($AY88,MEDIAN(IF(G4SelectionMask="x",IF(INDEX(RawDataRefData,$E88,0)&gt;0,INDEX(RawDataRefData,$E88,0)),"")),"")</f>
        <v/>
      </c>
      <c r="BA88" s="101" t="str">
        <f t="array" ref="BA88">IF($AY88,QUARTILE(IF(G4SelectionMask="x",IF(INDEX(RawDataRefData,$E88,0)&gt;0,INDEX(RawDataRefData,$E88,0)),""),1),"")</f>
        <v/>
      </c>
      <c r="BB88" s="101" t="str">
        <f t="array" ref="BB88">IF($AY88,QUARTILE(IF(G4SelectionMask="x",IF(INDEX(RawDataRefData,$E88,0)&gt;0,INDEX(RawDataRefData,$E88,0)),""),3),"")</f>
        <v/>
      </c>
      <c r="BC88" s="101" t="str">
        <f t="array" ref="BC88">IF($AY88,MIN(IF(G4SelectionMask="x",IF(INDEX(RawDataRefData,$E88,0)&gt;0,INDEX(RawDataRefData,$E88,0)),"")),"")</f>
        <v/>
      </c>
      <c r="BD88" s="101" t="str">
        <f t="array" ref="BD88">IF($AY88,MAX(IF(G4SelectionMask="x",IF(INDEX(RawDataRefData,$E88,0)&gt;0,INDEX(RawDataRefData,$E88,0)),"")),"")</f>
        <v/>
      </c>
      <c r="BE88" s="101" t="str">
        <f t="shared" si="39"/>
        <v/>
      </c>
      <c r="BF88" s="101" t="str">
        <f t="array" ref="BF88">IF($AY88,STDEVA(IF(G4SelectionMask="x",IF(INDEX(RawDataRefData,$E88,0)&gt;0,INDEX(RawDataRefData,$E88,0)),"")),"")</f>
        <v/>
      </c>
      <c r="BG88" s="100" t="b">
        <f t="shared" si="40"/>
        <v>0</v>
      </c>
      <c r="BH88" s="100" t="str">
        <f t="array" ref="BH88">IF($BG88,MEDIAN(IF(G5SelectionMask="x",IF(INDEX(RawDataRefData,$E88,0)&gt;0,INDEX(RawDataRefData,$E88,0)),"")),"")</f>
        <v/>
      </c>
      <c r="BI88" s="100" t="str">
        <f t="array" ref="BI88">IF($BG88,QUARTILE(IF(G5SelectionMask="x",IF(INDEX(RawDataRefData,$E88,0)&gt;0,INDEX(RawDataRefData,$E88,0)),""),1),"")</f>
        <v/>
      </c>
      <c r="BJ88" s="100" t="str">
        <f t="array" ref="BJ88">IF($BG88,QUARTILE(IF(G5SelectionMask="x",IF(INDEX(RawDataRefData,$E88,0)&gt;0,INDEX(RawDataRefData,$E88,0)),""),3),"")</f>
        <v/>
      </c>
      <c r="BK88" s="100" t="str">
        <f t="array" ref="BK88">IF($BG88,MIN(IF(G5SelectionMask="x",IF(INDEX(RawDataRefData,$E88,0)&gt;0,INDEX(RawDataRefData,$E88,0)),"")),"")</f>
        <v/>
      </c>
      <c r="BL88" s="100" t="str">
        <f t="array" ref="BL88">IF($BG88,MAX(IF(G5SelectionMask="x",IF(INDEX(RawDataRefData,$E88,0)&gt;0,INDEX(RawDataRefData,$E88,0)),"")),"")</f>
        <v/>
      </c>
      <c r="BM88" s="100" t="str">
        <f t="shared" si="41"/>
        <v/>
      </c>
      <c r="BN88" s="103" t="str">
        <f t="array" ref="BN88">IF($BG88,STDEVA(IF(G5SelectionMask="x",IF(INDEX(RawDataRefData,$E88,0)&gt;0,INDEX(RawDataRefData,$E88,0)),"")),"")</f>
        <v/>
      </c>
      <c r="BO88" s="104"/>
      <c r="BP88" s="105"/>
      <c r="BQ88" s="105"/>
      <c r="BR88" s="105"/>
      <c r="BS88" s="105"/>
      <c r="BT88" s="105"/>
      <c r="BU88" s="105"/>
      <c r="BV88" s="105"/>
      <c r="BW88" s="105"/>
      <c r="BX88" s="105"/>
      <c r="BY88" s="105"/>
      <c r="BZ88" s="105"/>
      <c r="CA88" s="105"/>
      <c r="CB88" s="105"/>
      <c r="CC88" s="105"/>
      <c r="CD88" s="105"/>
    </row>
    <row r="89" spans="1:82" x14ac:dyDescent="0.2">
      <c r="A89" s="33">
        <f t="shared" si="33"/>
        <v>0</v>
      </c>
      <c r="B89" s="206"/>
      <c r="C89" s="200"/>
      <c r="D89" s="197"/>
      <c r="E89" s="72">
        <f t="shared" si="34"/>
        <v>80</v>
      </c>
      <c r="F89" s="9" t="s">
        <v>660</v>
      </c>
      <c r="K89" s="100" t="str">
        <f t="shared" si="42"/>
        <v/>
      </c>
      <c r="L89" s="100"/>
      <c r="M89" s="100"/>
      <c r="N89" s="100"/>
      <c r="O89" s="100"/>
      <c r="P89" s="101" t="str">
        <f t="shared" si="43"/>
        <v/>
      </c>
      <c r="Q89" s="102" t="str">
        <f t="shared" si="44"/>
        <v/>
      </c>
      <c r="R89" s="102" t="str">
        <f t="shared" si="45"/>
        <v/>
      </c>
      <c r="S89" s="102" t="str">
        <f t="shared" si="46"/>
        <v/>
      </c>
      <c r="T89" s="102" t="str">
        <f t="shared" si="47"/>
        <v/>
      </c>
      <c r="U89" s="102" t="str">
        <f t="shared" si="48"/>
        <v/>
      </c>
      <c r="V89" s="102" t="str">
        <f t="shared" si="49"/>
        <v/>
      </c>
      <c r="W89" s="102" t="str">
        <f t="shared" si="50"/>
        <v/>
      </c>
      <c r="X89" s="102" t="str">
        <f t="shared" si="51"/>
        <v/>
      </c>
      <c r="Y89" s="102" t="str">
        <f t="shared" si="52"/>
        <v/>
      </c>
      <c r="Z89" s="102" t="str">
        <f t="shared" si="53"/>
        <v/>
      </c>
      <c r="AA89" s="100" t="b">
        <f t="shared" si="7"/>
        <v>0</v>
      </c>
      <c r="AB89" s="100" t="str">
        <f t="array" ref="AB89">IF($AA89,MEDIAN(IF(G1SelectionMask="x",IF(INDEX(RawDataRefData,$E89,0)&gt;0,INDEX(RawDataRefData,$E89,0)),"")),"")</f>
        <v/>
      </c>
      <c r="AC89" s="100" t="str">
        <f t="array" ref="AC89">IF($AA89,QUARTILE(IF(G1SelectionMask="x",IF(INDEX(RawDataRefData,$E89,0)&gt;0,INDEX(RawDataRefData,$E89,0)),""),1),"")</f>
        <v/>
      </c>
      <c r="AD89" s="100" t="str">
        <f t="array" ref="AD89">IF($AA89,QUARTILE(IF(G1SelectionMask="x",IF(INDEX(RawDataRefData,$E89,0)&gt;0,INDEX(RawDataRefData,$E89,0)),""),3),"")</f>
        <v/>
      </c>
      <c r="AE89" s="100" t="str">
        <f t="array" ref="AE89">IF($AA89,MIN(IF(G1SelectionMask="x",IF(INDEX(RawDataRefData,$E89,0)&gt;0,INDEX(RawDataRefData,$E89,0)),"")),"")</f>
        <v/>
      </c>
      <c r="AF89" s="100" t="str">
        <f t="array" ref="AF89">IF($AA89,MAX(IF(G1SelectionMask="x",IF(INDEX(RawDataRefData,$E89,0)&gt;0,INDEX(RawDataRefData,$E89,0)),"")),"")</f>
        <v/>
      </c>
      <c r="AG89" s="100" t="str">
        <f t="shared" si="8"/>
        <v/>
      </c>
      <c r="AH89" s="100" t="str">
        <f t="array" ref="AH89">IF($AA89,STDEVA(IF(G1SelectionMask="x",IF(INDEX(RawDataRefData,$E89,0)&gt;0,INDEX(RawDataRefData,$E89,0)),"")),"")</f>
        <v/>
      </c>
      <c r="AI89" s="101" t="b">
        <f t="shared" si="9"/>
        <v>0</v>
      </c>
      <c r="AJ89" s="101" t="str">
        <f t="array" ref="AJ89">IF($AI89,MEDIAN(IF(G2SelectionMask="x",IF(INDEX(RawDataRefData,$E89,0)&gt;0,INDEX(RawDataRefData,$E89,0)),"")),"")</f>
        <v/>
      </c>
      <c r="AK89" s="101" t="str">
        <f t="array" ref="AK89">IF($AI89,QUARTILE(IF(G2SelectionMask="x",IF(INDEX(RawDataRefData,$E89,0)&gt;0,INDEX(RawDataRefData,$E89,0)),""),1),"")</f>
        <v/>
      </c>
      <c r="AL89" s="101" t="str">
        <f t="array" ref="AL89">IF($AI89,QUARTILE(IF(G2SelectionMask="x",IF(INDEX(RawDataRefData,$E89,0)&gt;0,INDEX(RawDataRefData,$E89,0)),""),3),"")</f>
        <v/>
      </c>
      <c r="AM89" s="101" t="str">
        <f t="array" ref="AM89">IF($AI89,MIN(IF(G2SelectionMask="x",IF(INDEX(RawDataRefData,$E89,0)&gt;0,INDEX(RawDataRefData,$E89,0)),"")),"")</f>
        <v/>
      </c>
      <c r="AN89" s="101" t="str">
        <f t="array" ref="AN89">IF($AI89,MAX(IF(G2SelectionMask="x",IF(INDEX(RawDataRefData,$E89,0)&gt;0,INDEX(RawDataRefData,$E89,0)),"")),"")</f>
        <v/>
      </c>
      <c r="AO89" s="101" t="str">
        <f t="shared" si="35"/>
        <v/>
      </c>
      <c r="AP89" s="101" t="str">
        <f t="array" ref="AP89">IF($AI89,STDEVA(IF(G2SelectionMask="x",IF(INDEX(RawDataRefData,$E89,0)&gt;0,INDEX(RawDataRefData,$E89,0)),"")),"")</f>
        <v/>
      </c>
      <c r="AQ89" s="100" t="b">
        <f t="shared" si="36"/>
        <v>0</v>
      </c>
      <c r="AR89" s="100" t="str">
        <f t="array" ref="AR89">IF($AQ89,MEDIAN(IF(G3SelectionMask="x",IF(INDEX(RawDataRefData,$E89,0)&gt;0,INDEX(RawDataRefData,$E89,0)),"")),"")</f>
        <v/>
      </c>
      <c r="AS89" s="100" t="str">
        <f t="array" ref="AS89">IF($AQ89,QUARTILE(IF(G3SelectionMask="x",IF(INDEX(RawDataRefData,$E89,0)&gt;0,INDEX(RawDataRefData,$E89,0)),""),1),"")</f>
        <v/>
      </c>
      <c r="AT89" s="100" t="str">
        <f t="array" ref="AT89">IF($AQ89,QUARTILE(IF(G3SelectionMask="x",IF(INDEX(RawDataRefData,$E89,0)&gt;0,INDEX(RawDataRefData,$E89,0)),""),3),"")</f>
        <v/>
      </c>
      <c r="AU89" s="100" t="str">
        <f t="array" ref="AU89">IF($AQ89,MIN(IF(G3SelectionMask="x",IF(INDEX(RawDataRefData,$E89,0)&gt;0,INDEX(RawDataRefData,$E89,0)),"")),"")</f>
        <v/>
      </c>
      <c r="AV89" s="100" t="str">
        <f t="array" ref="AV89">IF($AQ89,MAX(IF(G3SelectionMask="x",IF(INDEX(RawDataRefData,$E89,0)&gt;0,INDEX(RawDataRefData,$E89,0)),"")),"")</f>
        <v/>
      </c>
      <c r="AW89" s="100" t="str">
        <f t="shared" si="37"/>
        <v/>
      </c>
      <c r="AX89" s="100" t="str">
        <f t="array" ref="AX89">IF($AQ89,STDEVA(IF(G3SelectionMask="x",IF(INDEX(RawDataRefData,$E89,0)&gt;0,INDEX(RawDataRefData,$E89,0)),"")),"")</f>
        <v/>
      </c>
      <c r="AY89" s="101" t="b">
        <f t="shared" si="38"/>
        <v>0</v>
      </c>
      <c r="AZ89" s="101" t="str">
        <f t="array" ref="AZ89">IF($AY89,MEDIAN(IF(G4SelectionMask="x",IF(INDEX(RawDataRefData,$E89,0)&gt;0,INDEX(RawDataRefData,$E89,0)),"")),"")</f>
        <v/>
      </c>
      <c r="BA89" s="101" t="str">
        <f t="array" ref="BA89">IF($AY89,QUARTILE(IF(G4SelectionMask="x",IF(INDEX(RawDataRefData,$E89,0)&gt;0,INDEX(RawDataRefData,$E89,0)),""),1),"")</f>
        <v/>
      </c>
      <c r="BB89" s="101" t="str">
        <f t="array" ref="BB89">IF($AY89,QUARTILE(IF(G4SelectionMask="x",IF(INDEX(RawDataRefData,$E89,0)&gt;0,INDEX(RawDataRefData,$E89,0)),""),3),"")</f>
        <v/>
      </c>
      <c r="BC89" s="101" t="str">
        <f t="array" ref="BC89">IF($AY89,MIN(IF(G4SelectionMask="x",IF(INDEX(RawDataRefData,$E89,0)&gt;0,INDEX(RawDataRefData,$E89,0)),"")),"")</f>
        <v/>
      </c>
      <c r="BD89" s="101" t="str">
        <f t="array" ref="BD89">IF($AY89,MAX(IF(G4SelectionMask="x",IF(INDEX(RawDataRefData,$E89,0)&gt;0,INDEX(RawDataRefData,$E89,0)),"")),"")</f>
        <v/>
      </c>
      <c r="BE89" s="101" t="str">
        <f t="shared" si="39"/>
        <v/>
      </c>
      <c r="BF89" s="101" t="str">
        <f t="array" ref="BF89">IF($AY89,STDEVA(IF(G4SelectionMask="x",IF(INDEX(RawDataRefData,$E89,0)&gt;0,INDEX(RawDataRefData,$E89,0)),"")),"")</f>
        <v/>
      </c>
      <c r="BG89" s="100" t="b">
        <f t="shared" si="40"/>
        <v>0</v>
      </c>
      <c r="BH89" s="100" t="str">
        <f t="array" ref="BH89">IF($BG89,MEDIAN(IF(G5SelectionMask="x",IF(INDEX(RawDataRefData,$E89,0)&gt;0,INDEX(RawDataRefData,$E89,0)),"")),"")</f>
        <v/>
      </c>
      <c r="BI89" s="100" t="str">
        <f t="array" ref="BI89">IF($BG89,QUARTILE(IF(G5SelectionMask="x",IF(INDEX(RawDataRefData,$E89,0)&gt;0,INDEX(RawDataRefData,$E89,0)),""),1),"")</f>
        <v/>
      </c>
      <c r="BJ89" s="100" t="str">
        <f t="array" ref="BJ89">IF($BG89,QUARTILE(IF(G5SelectionMask="x",IF(INDEX(RawDataRefData,$E89,0)&gt;0,INDEX(RawDataRefData,$E89,0)),""),3),"")</f>
        <v/>
      </c>
      <c r="BK89" s="100" t="str">
        <f t="array" ref="BK89">IF($BG89,MIN(IF(G5SelectionMask="x",IF(INDEX(RawDataRefData,$E89,0)&gt;0,INDEX(RawDataRefData,$E89,0)),"")),"")</f>
        <v/>
      </c>
      <c r="BL89" s="100" t="str">
        <f t="array" ref="BL89">IF($BG89,MAX(IF(G5SelectionMask="x",IF(INDEX(RawDataRefData,$E89,0)&gt;0,INDEX(RawDataRefData,$E89,0)),"")),"")</f>
        <v/>
      </c>
      <c r="BM89" s="100" t="str">
        <f t="shared" si="41"/>
        <v/>
      </c>
      <c r="BN89" s="103" t="str">
        <f t="array" ref="BN89">IF($BG89,STDEVA(IF(G5SelectionMask="x",IF(INDEX(RawDataRefData,$E89,0)&gt;0,INDEX(RawDataRefData,$E89,0)),"")),"")</f>
        <v/>
      </c>
      <c r="BO89" s="104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</row>
    <row r="90" spans="1:82" x14ac:dyDescent="0.2">
      <c r="A90" s="33">
        <f t="shared" si="33"/>
        <v>0</v>
      </c>
      <c r="B90" s="206"/>
      <c r="C90" s="200"/>
      <c r="D90" s="197"/>
      <c r="E90" s="72">
        <f t="shared" si="34"/>
        <v>81</v>
      </c>
      <c r="F90" s="150" t="s">
        <v>2622</v>
      </c>
      <c r="K90" s="100" t="str">
        <f t="shared" si="42"/>
        <v/>
      </c>
      <c r="L90" s="100"/>
      <c r="M90" s="100"/>
      <c r="N90" s="100"/>
      <c r="O90" s="100"/>
      <c r="P90" s="101" t="str">
        <f t="shared" si="43"/>
        <v/>
      </c>
      <c r="Q90" s="102" t="str">
        <f t="shared" si="44"/>
        <v/>
      </c>
      <c r="R90" s="102" t="str">
        <f t="shared" si="45"/>
        <v/>
      </c>
      <c r="S90" s="102" t="str">
        <f t="shared" si="46"/>
        <v/>
      </c>
      <c r="T90" s="102" t="str">
        <f t="shared" si="47"/>
        <v/>
      </c>
      <c r="U90" s="102" t="str">
        <f t="shared" si="48"/>
        <v/>
      </c>
      <c r="V90" s="102" t="str">
        <f t="shared" si="49"/>
        <v/>
      </c>
      <c r="W90" s="102" t="str">
        <f t="shared" si="50"/>
        <v/>
      </c>
      <c r="X90" s="102" t="str">
        <f t="shared" si="51"/>
        <v/>
      </c>
      <c r="Y90" s="102" t="str">
        <f t="shared" si="52"/>
        <v/>
      </c>
      <c r="Z90" s="102" t="str">
        <f t="shared" si="53"/>
        <v/>
      </c>
      <c r="AA90" s="100" t="b">
        <f>COUNTIFS(G1SelectionMask,"x",INDEX(RawDataRefData,$E90,0),"&gt;0")&gt;=RuleofN</f>
        <v>0</v>
      </c>
      <c r="AB90" s="100" t="str">
        <f t="array" ref="AB90">IF($AA90,MEDIAN(IF(G1SelectionMask="x",IF(INDEX(RawDataRefData,$E90,0)&gt;0,INDEX(RawDataRefData,$E90,0)),"")),"")</f>
        <v/>
      </c>
      <c r="AC90" s="100" t="str">
        <f t="array" ref="AC90">IF($AA90,QUARTILE(IF(G1SelectionMask="x",IF(INDEX(RawDataRefData,$E90,0)&gt;0,INDEX(RawDataRefData,$E90,0)),""),1),"")</f>
        <v/>
      </c>
      <c r="AD90" s="100" t="str">
        <f t="array" ref="AD90">IF($AA90,QUARTILE(IF(G1SelectionMask="x",IF(INDEX(RawDataRefData,$E90,0)&gt;0,INDEX(RawDataRefData,$E90,0)),""),3),"")</f>
        <v/>
      </c>
      <c r="AE90" s="100" t="str">
        <f t="array" ref="AE90">IF($AA90,MIN(IF(G1SelectionMask="x",IF(INDEX(RawDataRefData,$E90,0)&gt;0,INDEX(RawDataRefData,$E90,0)),"")),"")</f>
        <v/>
      </c>
      <c r="AF90" s="100" t="str">
        <f t="array" ref="AF90">IF($AA90,MAX(IF(G1SelectionMask="x",IF(INDEX(RawDataRefData,$E90,0)&gt;0,INDEX(RawDataRefData,$E90,0)),"")),"")</f>
        <v/>
      </c>
      <c r="AG90" s="100" t="str">
        <f>IF($AA90,AVERAGEIF(G1SelectionMask,"x",INDEX(RawDataRefData,$E90,0)),"")</f>
        <v/>
      </c>
      <c r="AH90" s="100" t="str">
        <f t="array" ref="AH90">IF($AA90,STDEVA(IF(G1SelectionMask="x",IF(INDEX(RawDataRefData,$E90,0)&gt;0,INDEX(RawDataRefData,$E90,0)),"")),"")</f>
        <v/>
      </c>
      <c r="AI90" s="101" t="b">
        <f>COUNTIFS(G2SelectionMask,"x",INDEX(RawDataRefData,$E90,0),"&gt;0")&gt;=RuleofN</f>
        <v>0</v>
      </c>
      <c r="AJ90" s="101" t="str">
        <f t="array" ref="AJ90">IF($AI90,MEDIAN(IF(G2SelectionMask="x",IF(INDEX(RawDataRefData,$E90,0)&gt;0,INDEX(RawDataRefData,$E90,0)),"")),"")</f>
        <v/>
      </c>
      <c r="AK90" s="101" t="str">
        <f t="array" ref="AK90">IF($AI90,QUARTILE(IF(G2SelectionMask="x",IF(INDEX(RawDataRefData,$E90,0)&gt;0,INDEX(RawDataRefData,$E90,0)),""),1),"")</f>
        <v/>
      </c>
      <c r="AL90" s="101" t="str">
        <f t="array" ref="AL90">IF($AI90,QUARTILE(IF(G2SelectionMask="x",IF(INDEX(RawDataRefData,$E90,0)&gt;0,INDEX(RawDataRefData,$E90,0)),""),3),"")</f>
        <v/>
      </c>
      <c r="AM90" s="101" t="str">
        <f t="array" ref="AM90">IF($AI90,MIN(IF(G2SelectionMask="x",IF(INDEX(RawDataRefData,$E90,0)&gt;0,INDEX(RawDataRefData,$E90,0)),"")),"")</f>
        <v/>
      </c>
      <c r="AN90" s="101" t="str">
        <f t="array" ref="AN90">IF($AI90,MAX(IF(G2SelectionMask="x",IF(INDEX(RawDataRefData,$E90,0)&gt;0,INDEX(RawDataRefData,$E90,0)),"")),"")</f>
        <v/>
      </c>
      <c r="AO90" s="101" t="str">
        <f t="shared" si="35"/>
        <v/>
      </c>
      <c r="AP90" s="101" t="str">
        <f t="array" ref="AP90">IF($AI90,STDEVA(IF(G2SelectionMask="x",IF(INDEX(RawDataRefData,$E90,0)&gt;0,INDEX(RawDataRefData,$E90,0)),"")),"")</f>
        <v/>
      </c>
      <c r="AQ90" s="100" t="b">
        <f t="shared" si="36"/>
        <v>0</v>
      </c>
      <c r="AR90" s="100" t="str">
        <f t="array" ref="AR90">IF($AQ90,MEDIAN(IF(G3SelectionMask="x",IF(INDEX(RawDataRefData,$E90,0)&gt;0,INDEX(RawDataRefData,$E90,0)),"")),"")</f>
        <v/>
      </c>
      <c r="AS90" s="100" t="str">
        <f t="array" ref="AS90">IF($AQ90,QUARTILE(IF(G3SelectionMask="x",IF(INDEX(RawDataRefData,$E90,0)&gt;0,INDEX(RawDataRefData,$E90,0)),""),1),"")</f>
        <v/>
      </c>
      <c r="AT90" s="100" t="str">
        <f t="array" ref="AT90">IF($AQ90,QUARTILE(IF(G3SelectionMask="x",IF(INDEX(RawDataRefData,$E90,0)&gt;0,INDEX(RawDataRefData,$E90,0)),""),3),"")</f>
        <v/>
      </c>
      <c r="AU90" s="100" t="str">
        <f t="array" ref="AU90">IF($AQ90,MIN(IF(G3SelectionMask="x",IF(INDEX(RawDataRefData,$E90,0)&gt;0,INDEX(RawDataRefData,$E90,0)),"")),"")</f>
        <v/>
      </c>
      <c r="AV90" s="100" t="str">
        <f t="array" ref="AV90">IF($AQ90,MAX(IF(G3SelectionMask="x",IF(INDEX(RawDataRefData,$E90,0)&gt;0,INDEX(RawDataRefData,$E90,0)),"")),"")</f>
        <v/>
      </c>
      <c r="AW90" s="100" t="str">
        <f t="shared" si="37"/>
        <v/>
      </c>
      <c r="AX90" s="100" t="str">
        <f t="array" ref="AX90">IF($AQ90,STDEVA(IF(G3SelectionMask="x",IF(INDEX(RawDataRefData,$E90,0)&gt;0,INDEX(RawDataRefData,$E90,0)),"")),"")</f>
        <v/>
      </c>
      <c r="AY90" s="101" t="b">
        <f t="shared" si="38"/>
        <v>0</v>
      </c>
      <c r="AZ90" s="101" t="str">
        <f t="array" ref="AZ90">IF($AY90,MEDIAN(IF(G4SelectionMask="x",IF(INDEX(RawDataRefData,$E90,0)&gt;0,INDEX(RawDataRefData,$E90,0)),"")),"")</f>
        <v/>
      </c>
      <c r="BA90" s="101" t="str">
        <f t="array" ref="BA90">IF($AY90,QUARTILE(IF(G4SelectionMask="x",IF(INDEX(RawDataRefData,$E90,0)&gt;0,INDEX(RawDataRefData,$E90,0)),""),1),"")</f>
        <v/>
      </c>
      <c r="BB90" s="101" t="str">
        <f t="array" ref="BB90">IF($AY90,QUARTILE(IF(G4SelectionMask="x",IF(INDEX(RawDataRefData,$E90,0)&gt;0,INDEX(RawDataRefData,$E90,0)),""),3),"")</f>
        <v/>
      </c>
      <c r="BC90" s="101" t="str">
        <f t="array" ref="BC90">IF($AY90,MIN(IF(G4SelectionMask="x",IF(INDEX(RawDataRefData,$E90,0)&gt;0,INDEX(RawDataRefData,$E90,0)),"")),"")</f>
        <v/>
      </c>
      <c r="BD90" s="101" t="str">
        <f t="array" ref="BD90">IF($AY90,MAX(IF(G4SelectionMask="x",IF(INDEX(RawDataRefData,$E90,0)&gt;0,INDEX(RawDataRefData,$E90,0)),"")),"")</f>
        <v/>
      </c>
      <c r="BE90" s="101" t="str">
        <f t="shared" si="39"/>
        <v/>
      </c>
      <c r="BF90" s="101" t="str">
        <f t="array" ref="BF90">IF($AY90,STDEVA(IF(G4SelectionMask="x",IF(INDEX(RawDataRefData,$E90,0)&gt;0,INDEX(RawDataRefData,$E90,0)),"")),"")</f>
        <v/>
      </c>
      <c r="BG90" s="100" t="b">
        <f t="shared" si="40"/>
        <v>0</v>
      </c>
      <c r="BH90" s="100" t="str">
        <f t="array" ref="BH90">IF($BG90,MEDIAN(IF(G5SelectionMask="x",IF(INDEX(RawDataRefData,$E90,0)&gt;0,INDEX(RawDataRefData,$E90,0)),"")),"")</f>
        <v/>
      </c>
      <c r="BI90" s="100" t="str">
        <f t="array" ref="BI90">IF($BG90,QUARTILE(IF(G5SelectionMask="x",IF(INDEX(RawDataRefData,$E90,0)&gt;0,INDEX(RawDataRefData,$E90,0)),""),1),"")</f>
        <v/>
      </c>
      <c r="BJ90" s="100" t="str">
        <f t="array" ref="BJ90">IF($BG90,QUARTILE(IF(G5SelectionMask="x",IF(INDEX(RawDataRefData,$E90,0)&gt;0,INDEX(RawDataRefData,$E90,0)),""),3),"")</f>
        <v/>
      </c>
      <c r="BK90" s="100" t="str">
        <f t="array" ref="BK90">IF($BG90,MIN(IF(G5SelectionMask="x",IF(INDEX(RawDataRefData,$E90,0)&gt;0,INDEX(RawDataRefData,$E90,0)),"")),"")</f>
        <v/>
      </c>
      <c r="BL90" s="100" t="str">
        <f t="array" ref="BL90">IF($BG90,MAX(IF(G5SelectionMask="x",IF(INDEX(RawDataRefData,$E90,0)&gt;0,INDEX(RawDataRefData,$E90,0)),"")),"")</f>
        <v/>
      </c>
      <c r="BM90" s="100" t="str">
        <f t="shared" si="41"/>
        <v/>
      </c>
      <c r="BN90" s="103" t="str">
        <f t="array" ref="BN90">IF($BG90,STDEVA(IF(G5SelectionMask="x",IF(INDEX(RawDataRefData,$E90,0)&gt;0,INDEX(RawDataRefData,$E90,0)),"")),"")</f>
        <v/>
      </c>
      <c r="BO90" s="104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</row>
    <row r="91" spans="1:82" x14ac:dyDescent="0.2">
      <c r="A91" s="33">
        <f t="shared" si="33"/>
        <v>0</v>
      </c>
      <c r="B91" s="206"/>
      <c r="C91" s="200"/>
      <c r="D91" s="197"/>
      <c r="E91" s="72">
        <f t="shared" si="34"/>
        <v>82</v>
      </c>
      <c r="F91" s="150" t="s">
        <v>2623</v>
      </c>
      <c r="K91" s="100" t="str">
        <f t="shared" si="42"/>
        <v/>
      </c>
      <c r="L91" s="100"/>
      <c r="M91" s="100"/>
      <c r="N91" s="100"/>
      <c r="O91" s="100"/>
      <c r="P91" s="101" t="str">
        <f t="shared" si="43"/>
        <v/>
      </c>
      <c r="Q91" s="102" t="str">
        <f t="shared" si="44"/>
        <v/>
      </c>
      <c r="R91" s="102" t="str">
        <f t="shared" si="45"/>
        <v/>
      </c>
      <c r="S91" s="102" t="str">
        <f t="shared" si="46"/>
        <v/>
      </c>
      <c r="T91" s="102" t="str">
        <f t="shared" si="47"/>
        <v/>
      </c>
      <c r="U91" s="102" t="str">
        <f t="shared" si="48"/>
        <v/>
      </c>
      <c r="V91" s="102" t="str">
        <f t="shared" si="49"/>
        <v/>
      </c>
      <c r="W91" s="102" t="str">
        <f t="shared" si="50"/>
        <v/>
      </c>
      <c r="X91" s="102" t="str">
        <f t="shared" si="51"/>
        <v/>
      </c>
      <c r="Y91" s="102" t="str">
        <f t="shared" si="52"/>
        <v/>
      </c>
      <c r="Z91" s="102" t="str">
        <f t="shared" si="53"/>
        <v/>
      </c>
      <c r="AA91" s="100" t="b">
        <f>COUNTIFS(G1SelectionMask,"x",INDEX(RawDataRefData,$E91,0),"&gt;0")&gt;=RuleofN</f>
        <v>0</v>
      </c>
      <c r="AB91" s="100" t="str">
        <f t="array" ref="AB91">IF($AA91,MEDIAN(IF(G1SelectionMask="x",IF(INDEX(RawDataRefData,$E91,0)&gt;0,INDEX(RawDataRefData,$E91,0)),"")),"")</f>
        <v/>
      </c>
      <c r="AC91" s="100" t="str">
        <f t="array" ref="AC91">IF($AA91,QUARTILE(IF(G1SelectionMask="x",IF(INDEX(RawDataRefData,$E91,0)&gt;0,INDEX(RawDataRefData,$E91,0)),""),1),"")</f>
        <v/>
      </c>
      <c r="AD91" s="100" t="str">
        <f t="array" ref="AD91">IF($AA91,QUARTILE(IF(G1SelectionMask="x",IF(INDEX(RawDataRefData,$E91,0)&gt;0,INDEX(RawDataRefData,$E91,0)),""),3),"")</f>
        <v/>
      </c>
      <c r="AE91" s="100" t="str">
        <f t="array" ref="AE91">IF($AA91,MIN(IF(G1SelectionMask="x",IF(INDEX(RawDataRefData,$E91,0)&gt;0,INDEX(RawDataRefData,$E91,0)),"")),"")</f>
        <v/>
      </c>
      <c r="AF91" s="100" t="str">
        <f t="array" ref="AF91">IF($AA91,MAX(IF(G1SelectionMask="x",IF(INDEX(RawDataRefData,$E91,0)&gt;0,INDEX(RawDataRefData,$E91,0)),"")),"")</f>
        <v/>
      </c>
      <c r="AG91" s="100" t="str">
        <f>IF($AA91,AVERAGEIF(G1SelectionMask,"x",INDEX(RawDataRefData,$E91,0)),"")</f>
        <v/>
      </c>
      <c r="AH91" s="100" t="str">
        <f t="array" ref="AH91">IF($AA91,STDEVA(IF(G1SelectionMask="x",IF(INDEX(RawDataRefData,$E91,0)&gt;0,INDEX(RawDataRefData,$E91,0)),"")),"")</f>
        <v/>
      </c>
      <c r="AI91" s="101" t="b">
        <f>COUNTIFS(G2SelectionMask,"x",INDEX(RawDataRefData,$E91,0),"&gt;0")&gt;=RuleofN</f>
        <v>0</v>
      </c>
      <c r="AJ91" s="101" t="str">
        <f t="array" ref="AJ91">IF($AI91,MEDIAN(IF(G2SelectionMask="x",IF(INDEX(RawDataRefData,$E91,0)&gt;0,INDEX(RawDataRefData,$E91,0)),"")),"")</f>
        <v/>
      </c>
      <c r="AK91" s="101" t="str">
        <f t="array" ref="AK91">IF($AI91,QUARTILE(IF(G2SelectionMask="x",IF(INDEX(RawDataRefData,$E91,0)&gt;0,INDEX(RawDataRefData,$E91,0)),""),1),"")</f>
        <v/>
      </c>
      <c r="AL91" s="101" t="str">
        <f t="array" ref="AL91">IF($AI91,QUARTILE(IF(G2SelectionMask="x",IF(INDEX(RawDataRefData,$E91,0)&gt;0,INDEX(RawDataRefData,$E91,0)),""),3),"")</f>
        <v/>
      </c>
      <c r="AM91" s="101" t="str">
        <f t="array" ref="AM91">IF($AI91,MIN(IF(G2SelectionMask="x",IF(INDEX(RawDataRefData,$E91,0)&gt;0,INDEX(RawDataRefData,$E91,0)),"")),"")</f>
        <v/>
      </c>
      <c r="AN91" s="101" t="str">
        <f t="array" ref="AN91">IF($AI91,MAX(IF(G2SelectionMask="x",IF(INDEX(RawDataRefData,$E91,0)&gt;0,INDEX(RawDataRefData,$E91,0)),"")),"")</f>
        <v/>
      </c>
      <c r="AO91" s="101" t="str">
        <f t="shared" si="35"/>
        <v/>
      </c>
      <c r="AP91" s="101" t="str">
        <f t="array" ref="AP91">IF($AI91,STDEVA(IF(G2SelectionMask="x",IF(INDEX(RawDataRefData,$E91,0)&gt;0,INDEX(RawDataRefData,$E91,0)),"")),"")</f>
        <v/>
      </c>
      <c r="AQ91" s="100" t="b">
        <f t="shared" si="36"/>
        <v>0</v>
      </c>
      <c r="AR91" s="100" t="str">
        <f t="array" ref="AR91">IF($AQ91,MEDIAN(IF(G3SelectionMask="x",IF(INDEX(RawDataRefData,$E91,0)&gt;0,INDEX(RawDataRefData,$E91,0)),"")),"")</f>
        <v/>
      </c>
      <c r="AS91" s="100" t="str">
        <f t="array" ref="AS91">IF($AQ91,QUARTILE(IF(G3SelectionMask="x",IF(INDEX(RawDataRefData,$E91,0)&gt;0,INDEX(RawDataRefData,$E91,0)),""),1),"")</f>
        <v/>
      </c>
      <c r="AT91" s="100" t="str">
        <f t="array" ref="AT91">IF($AQ91,QUARTILE(IF(G3SelectionMask="x",IF(INDEX(RawDataRefData,$E91,0)&gt;0,INDEX(RawDataRefData,$E91,0)),""),3),"")</f>
        <v/>
      </c>
      <c r="AU91" s="100" t="str">
        <f t="array" ref="AU91">IF($AQ91,MIN(IF(G3SelectionMask="x",IF(INDEX(RawDataRefData,$E91,0)&gt;0,INDEX(RawDataRefData,$E91,0)),"")),"")</f>
        <v/>
      </c>
      <c r="AV91" s="100" t="str">
        <f t="array" ref="AV91">IF($AQ91,MAX(IF(G3SelectionMask="x",IF(INDEX(RawDataRefData,$E91,0)&gt;0,INDEX(RawDataRefData,$E91,0)),"")),"")</f>
        <v/>
      </c>
      <c r="AW91" s="100" t="str">
        <f t="shared" si="37"/>
        <v/>
      </c>
      <c r="AX91" s="100" t="str">
        <f t="array" ref="AX91">IF($AQ91,STDEVA(IF(G3SelectionMask="x",IF(INDEX(RawDataRefData,$E91,0)&gt;0,INDEX(RawDataRefData,$E91,0)),"")),"")</f>
        <v/>
      </c>
      <c r="AY91" s="101" t="b">
        <f t="shared" si="38"/>
        <v>0</v>
      </c>
      <c r="AZ91" s="101" t="str">
        <f t="array" ref="AZ91">IF($AY91,MEDIAN(IF(G4SelectionMask="x",IF(INDEX(RawDataRefData,$E91,0)&gt;0,INDEX(RawDataRefData,$E91,0)),"")),"")</f>
        <v/>
      </c>
      <c r="BA91" s="101" t="str">
        <f t="array" ref="BA91">IF($AY91,QUARTILE(IF(G4SelectionMask="x",IF(INDEX(RawDataRefData,$E91,0)&gt;0,INDEX(RawDataRefData,$E91,0)),""),1),"")</f>
        <v/>
      </c>
      <c r="BB91" s="101" t="str">
        <f t="array" ref="BB91">IF($AY91,QUARTILE(IF(G4SelectionMask="x",IF(INDEX(RawDataRefData,$E91,0)&gt;0,INDEX(RawDataRefData,$E91,0)),""),3),"")</f>
        <v/>
      </c>
      <c r="BC91" s="101" t="str">
        <f t="array" ref="BC91">IF($AY91,MIN(IF(G4SelectionMask="x",IF(INDEX(RawDataRefData,$E91,0)&gt;0,INDEX(RawDataRefData,$E91,0)),"")),"")</f>
        <v/>
      </c>
      <c r="BD91" s="101" t="str">
        <f t="array" ref="BD91">IF($AY91,MAX(IF(G4SelectionMask="x",IF(INDEX(RawDataRefData,$E91,0)&gt;0,INDEX(RawDataRefData,$E91,0)),"")),"")</f>
        <v/>
      </c>
      <c r="BE91" s="101" t="str">
        <f t="shared" si="39"/>
        <v/>
      </c>
      <c r="BF91" s="101" t="str">
        <f t="array" ref="BF91">IF($AY91,STDEVA(IF(G4SelectionMask="x",IF(INDEX(RawDataRefData,$E91,0)&gt;0,INDEX(RawDataRefData,$E91,0)),"")),"")</f>
        <v/>
      </c>
      <c r="BG91" s="100" t="b">
        <f t="shared" si="40"/>
        <v>0</v>
      </c>
      <c r="BH91" s="100" t="str">
        <f t="array" ref="BH91">IF($BG91,MEDIAN(IF(G5SelectionMask="x",IF(INDEX(RawDataRefData,$E91,0)&gt;0,INDEX(RawDataRefData,$E91,0)),"")),"")</f>
        <v/>
      </c>
      <c r="BI91" s="100" t="str">
        <f t="array" ref="BI91">IF($BG91,QUARTILE(IF(G5SelectionMask="x",IF(INDEX(RawDataRefData,$E91,0)&gt;0,INDEX(RawDataRefData,$E91,0)),""),1),"")</f>
        <v/>
      </c>
      <c r="BJ91" s="100" t="str">
        <f t="array" ref="BJ91">IF($BG91,QUARTILE(IF(G5SelectionMask="x",IF(INDEX(RawDataRefData,$E91,0)&gt;0,INDEX(RawDataRefData,$E91,0)),""),3),"")</f>
        <v/>
      </c>
      <c r="BK91" s="100" t="str">
        <f t="array" ref="BK91">IF($BG91,MIN(IF(G5SelectionMask="x",IF(INDEX(RawDataRefData,$E91,0)&gt;0,INDEX(RawDataRefData,$E91,0)),"")),"")</f>
        <v/>
      </c>
      <c r="BL91" s="100" t="str">
        <f t="array" ref="BL91">IF($BG91,MAX(IF(G5SelectionMask="x",IF(INDEX(RawDataRefData,$E91,0)&gt;0,INDEX(RawDataRefData,$E91,0)),"")),"")</f>
        <v/>
      </c>
      <c r="BM91" s="100" t="str">
        <f t="shared" si="41"/>
        <v/>
      </c>
      <c r="BN91" s="103" t="str">
        <f t="array" ref="BN91">IF($BG91,STDEVA(IF(G5SelectionMask="x",IF(INDEX(RawDataRefData,$E91,0)&gt;0,INDEX(RawDataRefData,$E91,0)),"")),"")</f>
        <v/>
      </c>
      <c r="BO91" s="104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</row>
    <row r="92" spans="1:82" x14ac:dyDescent="0.2">
      <c r="A92" s="33">
        <f t="shared" ref="A92:A98" ca="1" si="54">IF(AND(Client1Sector="Banking",SelectEfficiencySpendFTEs="x"),,ERROR)</f>
        <v>0</v>
      </c>
      <c r="B92" s="206"/>
      <c r="C92" s="200"/>
      <c r="D92" s="197"/>
      <c r="E92" s="72">
        <f t="shared" si="34"/>
        <v>83</v>
      </c>
      <c r="F92" s="9" t="s">
        <v>661</v>
      </c>
      <c r="G92" s="9" t="s">
        <v>340</v>
      </c>
      <c r="K92" s="100" t="str">
        <f t="shared" si="42"/>
        <v/>
      </c>
      <c r="L92" s="100"/>
      <c r="M92" s="100"/>
      <c r="N92" s="100"/>
      <c r="O92" s="100"/>
      <c r="P92" s="101" t="str">
        <f t="shared" si="43"/>
        <v/>
      </c>
      <c r="Q92" s="102" t="str">
        <f t="shared" si="44"/>
        <v/>
      </c>
      <c r="R92" s="102" t="str">
        <f t="shared" si="45"/>
        <v/>
      </c>
      <c r="S92" s="102" t="str">
        <f t="shared" si="46"/>
        <v/>
      </c>
      <c r="T92" s="102" t="str">
        <f t="shared" si="47"/>
        <v/>
      </c>
      <c r="U92" s="102" t="str">
        <f t="shared" si="48"/>
        <v/>
      </c>
      <c r="V92" s="102" t="str">
        <f t="shared" si="49"/>
        <v/>
      </c>
      <c r="W92" s="102" t="str">
        <f t="shared" si="50"/>
        <v/>
      </c>
      <c r="X92" s="102" t="str">
        <f t="shared" si="51"/>
        <v/>
      </c>
      <c r="Y92" s="102" t="str">
        <f t="shared" si="52"/>
        <v/>
      </c>
      <c r="Z92" s="102" t="str">
        <f t="shared" si="53"/>
        <v/>
      </c>
      <c r="AA92" s="100" t="b">
        <f t="shared" si="7"/>
        <v>0</v>
      </c>
      <c r="AB92" s="100" t="str">
        <f t="array" ref="AB92">IF($AA92,MEDIAN(IF(G1SelectionMask="x",IF(INDEX(RawDataRefData,$E92,0)&gt;0,INDEX(RawDataRefData,$E92,0)),"")),"")</f>
        <v/>
      </c>
      <c r="AC92" s="100" t="str">
        <f t="array" ref="AC92">IF($AA92,QUARTILE(IF(G1SelectionMask="x",IF(INDEX(RawDataRefData,$E92,0)&gt;0,INDEX(RawDataRefData,$E92,0)),""),1),"")</f>
        <v/>
      </c>
      <c r="AD92" s="100" t="str">
        <f t="array" ref="AD92">IF($AA92,QUARTILE(IF(G1SelectionMask="x",IF(INDEX(RawDataRefData,$E92,0)&gt;0,INDEX(RawDataRefData,$E92,0)),""),3),"")</f>
        <v/>
      </c>
      <c r="AE92" s="100" t="str">
        <f t="array" ref="AE92">IF($AA92,MIN(IF(G1SelectionMask="x",IF(INDEX(RawDataRefData,$E92,0)&gt;0,INDEX(RawDataRefData,$E92,0)),"")),"")</f>
        <v/>
      </c>
      <c r="AF92" s="100" t="str">
        <f t="array" ref="AF92">IF($AA92,MAX(IF(G1SelectionMask="x",IF(INDEX(RawDataRefData,$E92,0)&gt;0,INDEX(RawDataRefData,$E92,0)),"")),"")</f>
        <v/>
      </c>
      <c r="AG92" s="100" t="str">
        <f t="shared" si="8"/>
        <v/>
      </c>
      <c r="AH92" s="100" t="str">
        <f t="array" ref="AH92">IF($AA92,STDEVA(IF(G1SelectionMask="x",IF(INDEX(RawDataRefData,$E92,0)&gt;0,INDEX(RawDataRefData,$E92,0)),"")),"")</f>
        <v/>
      </c>
      <c r="AI92" s="101" t="b">
        <f t="shared" si="9"/>
        <v>0</v>
      </c>
      <c r="AJ92" s="101" t="str">
        <f t="array" ref="AJ92">IF($AI92,MEDIAN(IF(G2SelectionMask="x",IF(INDEX(RawDataRefData,$E92,0)&gt;0,INDEX(RawDataRefData,$E92,0)),"")),"")</f>
        <v/>
      </c>
      <c r="AK92" s="101" t="str">
        <f t="array" ref="AK92">IF($AI92,QUARTILE(IF(G2SelectionMask="x",IF(INDEX(RawDataRefData,$E92,0)&gt;0,INDEX(RawDataRefData,$E92,0)),""),1),"")</f>
        <v/>
      </c>
      <c r="AL92" s="101" t="str">
        <f t="array" ref="AL92">IF($AI92,QUARTILE(IF(G2SelectionMask="x",IF(INDEX(RawDataRefData,$E92,0)&gt;0,INDEX(RawDataRefData,$E92,0)),""),3),"")</f>
        <v/>
      </c>
      <c r="AM92" s="101" t="str">
        <f t="array" ref="AM92">IF($AI92,MIN(IF(G2SelectionMask="x",IF(INDEX(RawDataRefData,$E92,0)&gt;0,INDEX(RawDataRefData,$E92,0)),"")),"")</f>
        <v/>
      </c>
      <c r="AN92" s="101" t="str">
        <f t="array" ref="AN92">IF($AI92,MAX(IF(G2SelectionMask="x",IF(INDEX(RawDataRefData,$E92,0)&gt;0,INDEX(RawDataRefData,$E92,0)),"")),"")</f>
        <v/>
      </c>
      <c r="AO92" s="101" t="str">
        <f t="shared" si="35"/>
        <v/>
      </c>
      <c r="AP92" s="101" t="str">
        <f t="array" ref="AP92">IF($AI92,STDEVA(IF(G2SelectionMask="x",IF(INDEX(RawDataRefData,$E92,0)&gt;0,INDEX(RawDataRefData,$E92,0)),"")),"")</f>
        <v/>
      </c>
      <c r="AQ92" s="100" t="b">
        <f t="shared" si="36"/>
        <v>0</v>
      </c>
      <c r="AR92" s="100" t="str">
        <f t="array" ref="AR92">IF($AQ92,MEDIAN(IF(G3SelectionMask="x",IF(INDEX(RawDataRefData,$E92,0)&gt;0,INDEX(RawDataRefData,$E92,0)),"")),"")</f>
        <v/>
      </c>
      <c r="AS92" s="100" t="str">
        <f t="array" ref="AS92">IF($AQ92,QUARTILE(IF(G3SelectionMask="x",IF(INDEX(RawDataRefData,$E92,0)&gt;0,INDEX(RawDataRefData,$E92,0)),""),1),"")</f>
        <v/>
      </c>
      <c r="AT92" s="100" t="str">
        <f t="array" ref="AT92">IF($AQ92,QUARTILE(IF(G3SelectionMask="x",IF(INDEX(RawDataRefData,$E92,0)&gt;0,INDEX(RawDataRefData,$E92,0)),""),3),"")</f>
        <v/>
      </c>
      <c r="AU92" s="100" t="str">
        <f t="array" ref="AU92">IF($AQ92,MIN(IF(G3SelectionMask="x",IF(INDEX(RawDataRefData,$E92,0)&gt;0,INDEX(RawDataRefData,$E92,0)),"")),"")</f>
        <v/>
      </c>
      <c r="AV92" s="100" t="str">
        <f t="array" ref="AV92">IF($AQ92,MAX(IF(G3SelectionMask="x",IF(INDEX(RawDataRefData,$E92,0)&gt;0,INDEX(RawDataRefData,$E92,0)),"")),"")</f>
        <v/>
      </c>
      <c r="AW92" s="100" t="str">
        <f t="shared" si="37"/>
        <v/>
      </c>
      <c r="AX92" s="100" t="str">
        <f t="array" ref="AX92">IF($AQ92,STDEVA(IF(G3SelectionMask="x",IF(INDEX(RawDataRefData,$E92,0)&gt;0,INDEX(RawDataRefData,$E92,0)),"")),"")</f>
        <v/>
      </c>
      <c r="AY92" s="101" t="b">
        <f t="shared" si="38"/>
        <v>0</v>
      </c>
      <c r="AZ92" s="101" t="str">
        <f t="array" ref="AZ92">IF($AY92,MEDIAN(IF(G4SelectionMask="x",IF(INDEX(RawDataRefData,$E92,0)&gt;0,INDEX(RawDataRefData,$E92,0)),"")),"")</f>
        <v/>
      </c>
      <c r="BA92" s="101" t="str">
        <f t="array" ref="BA92">IF($AY92,QUARTILE(IF(G4SelectionMask="x",IF(INDEX(RawDataRefData,$E92,0)&gt;0,INDEX(RawDataRefData,$E92,0)),""),1),"")</f>
        <v/>
      </c>
      <c r="BB92" s="101" t="str">
        <f t="array" ref="BB92">IF($AY92,QUARTILE(IF(G4SelectionMask="x",IF(INDEX(RawDataRefData,$E92,0)&gt;0,INDEX(RawDataRefData,$E92,0)),""),3),"")</f>
        <v/>
      </c>
      <c r="BC92" s="101" t="str">
        <f t="array" ref="BC92">IF($AY92,MIN(IF(G4SelectionMask="x",IF(INDEX(RawDataRefData,$E92,0)&gt;0,INDEX(RawDataRefData,$E92,0)),"")),"")</f>
        <v/>
      </c>
      <c r="BD92" s="101" t="str">
        <f t="array" ref="BD92">IF($AY92,MAX(IF(G4SelectionMask="x",IF(INDEX(RawDataRefData,$E92,0)&gt;0,INDEX(RawDataRefData,$E92,0)),"")),"")</f>
        <v/>
      </c>
      <c r="BE92" s="101" t="str">
        <f t="shared" si="39"/>
        <v/>
      </c>
      <c r="BF92" s="101" t="str">
        <f t="array" ref="BF92">IF($AY92,STDEVA(IF(G4SelectionMask="x",IF(INDEX(RawDataRefData,$E92,0)&gt;0,INDEX(RawDataRefData,$E92,0)),"")),"")</f>
        <v/>
      </c>
      <c r="BG92" s="100" t="b">
        <f t="shared" si="40"/>
        <v>0</v>
      </c>
      <c r="BH92" s="100" t="str">
        <f t="array" ref="BH92">IF($BG92,MEDIAN(IF(G5SelectionMask="x",IF(INDEX(RawDataRefData,$E92,0)&gt;0,INDEX(RawDataRefData,$E92,0)),"")),"")</f>
        <v/>
      </c>
      <c r="BI92" s="100" t="str">
        <f t="array" ref="BI92">IF($BG92,QUARTILE(IF(G5SelectionMask="x",IF(INDEX(RawDataRefData,$E92,0)&gt;0,INDEX(RawDataRefData,$E92,0)),""),1),"")</f>
        <v/>
      </c>
      <c r="BJ92" s="100" t="str">
        <f t="array" ref="BJ92">IF($BG92,QUARTILE(IF(G5SelectionMask="x",IF(INDEX(RawDataRefData,$E92,0)&gt;0,INDEX(RawDataRefData,$E92,0)),""),3),"")</f>
        <v/>
      </c>
      <c r="BK92" s="100" t="str">
        <f t="array" ref="BK92">IF($BG92,MIN(IF(G5SelectionMask="x",IF(INDEX(RawDataRefData,$E92,0)&gt;0,INDEX(RawDataRefData,$E92,0)),"")),"")</f>
        <v/>
      </c>
      <c r="BL92" s="100" t="str">
        <f t="array" ref="BL92">IF($BG92,MAX(IF(G5SelectionMask="x",IF(INDEX(RawDataRefData,$E92,0)&gt;0,INDEX(RawDataRefData,$E92,0)),"")),"")</f>
        <v/>
      </c>
      <c r="BM92" s="100" t="str">
        <f t="shared" si="41"/>
        <v/>
      </c>
      <c r="BN92" s="103" t="str">
        <f t="array" ref="BN92">IF($BG92,STDEVA(IF(G5SelectionMask="x",IF(INDEX(RawDataRefData,$E92,0)&gt;0,INDEX(RawDataRefData,$E92,0)),"")),"")</f>
        <v/>
      </c>
      <c r="BO92" s="104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</row>
    <row r="93" spans="1:82" x14ac:dyDescent="0.2">
      <c r="A93" s="33">
        <f t="shared" ca="1" si="54"/>
        <v>0</v>
      </c>
      <c r="B93" s="206"/>
      <c r="C93" s="200"/>
      <c r="D93" s="197"/>
      <c r="E93" s="72">
        <f t="shared" si="34"/>
        <v>84</v>
      </c>
      <c r="F93" s="9" t="s">
        <v>662</v>
      </c>
      <c r="G93" s="9" t="s">
        <v>341</v>
      </c>
      <c r="K93" s="100" t="str">
        <f t="shared" si="42"/>
        <v/>
      </c>
      <c r="L93" s="100"/>
      <c r="M93" s="100"/>
      <c r="N93" s="100"/>
      <c r="O93" s="100"/>
      <c r="P93" s="101" t="str">
        <f t="shared" si="43"/>
        <v/>
      </c>
      <c r="Q93" s="102" t="str">
        <f t="shared" si="44"/>
        <v/>
      </c>
      <c r="R93" s="102" t="str">
        <f t="shared" si="45"/>
        <v/>
      </c>
      <c r="S93" s="102" t="str">
        <f t="shared" si="46"/>
        <v/>
      </c>
      <c r="T93" s="102" t="str">
        <f t="shared" si="47"/>
        <v/>
      </c>
      <c r="U93" s="102" t="str">
        <f t="shared" si="48"/>
        <v/>
      </c>
      <c r="V93" s="102" t="str">
        <f t="shared" si="49"/>
        <v/>
      </c>
      <c r="W93" s="102" t="str">
        <f t="shared" si="50"/>
        <v/>
      </c>
      <c r="X93" s="102" t="str">
        <f t="shared" si="51"/>
        <v/>
      </c>
      <c r="Y93" s="102" t="str">
        <f t="shared" si="52"/>
        <v/>
      </c>
      <c r="Z93" s="102" t="str">
        <f t="shared" si="53"/>
        <v/>
      </c>
      <c r="AA93" s="100" t="b">
        <f t="shared" si="7"/>
        <v>0</v>
      </c>
      <c r="AB93" s="100" t="str">
        <f t="array" ref="AB93">IF($AA93,MEDIAN(IF(G1SelectionMask="x",IF(INDEX(RawDataRefData,$E93,0)&gt;0,INDEX(RawDataRefData,$E93,0)),"")),"")</f>
        <v/>
      </c>
      <c r="AC93" s="100" t="str">
        <f t="array" ref="AC93">IF($AA93,QUARTILE(IF(G1SelectionMask="x",IF(INDEX(RawDataRefData,$E93,0)&gt;0,INDEX(RawDataRefData,$E93,0)),""),1),"")</f>
        <v/>
      </c>
      <c r="AD93" s="100" t="str">
        <f t="array" ref="AD93">IF($AA93,QUARTILE(IF(G1SelectionMask="x",IF(INDEX(RawDataRefData,$E93,0)&gt;0,INDEX(RawDataRefData,$E93,0)),""),3),"")</f>
        <v/>
      </c>
      <c r="AE93" s="100" t="str">
        <f t="array" ref="AE93">IF($AA93,MIN(IF(G1SelectionMask="x",IF(INDEX(RawDataRefData,$E93,0)&gt;0,INDEX(RawDataRefData,$E93,0)),"")),"")</f>
        <v/>
      </c>
      <c r="AF93" s="100" t="str">
        <f t="array" ref="AF93">IF($AA93,MAX(IF(G1SelectionMask="x",IF(INDEX(RawDataRefData,$E93,0)&gt;0,INDEX(RawDataRefData,$E93,0)),"")),"")</f>
        <v/>
      </c>
      <c r="AG93" s="100" t="str">
        <f t="shared" si="8"/>
        <v/>
      </c>
      <c r="AH93" s="100" t="str">
        <f t="array" ref="AH93">IF($AA93,STDEVA(IF(G1SelectionMask="x",IF(INDEX(RawDataRefData,$E93,0)&gt;0,INDEX(RawDataRefData,$E93,0)),"")),"")</f>
        <v/>
      </c>
      <c r="AI93" s="101" t="b">
        <f t="shared" si="9"/>
        <v>0</v>
      </c>
      <c r="AJ93" s="101" t="str">
        <f t="array" ref="AJ93">IF($AI93,MEDIAN(IF(G2SelectionMask="x",IF(INDEX(RawDataRefData,$E93,0)&gt;0,INDEX(RawDataRefData,$E93,0)),"")),"")</f>
        <v/>
      </c>
      <c r="AK93" s="101" t="str">
        <f t="array" ref="AK93">IF($AI93,QUARTILE(IF(G2SelectionMask="x",IF(INDEX(RawDataRefData,$E93,0)&gt;0,INDEX(RawDataRefData,$E93,0)),""),1),"")</f>
        <v/>
      </c>
      <c r="AL93" s="101" t="str">
        <f t="array" ref="AL93">IF($AI93,QUARTILE(IF(G2SelectionMask="x",IF(INDEX(RawDataRefData,$E93,0)&gt;0,INDEX(RawDataRefData,$E93,0)),""),3),"")</f>
        <v/>
      </c>
      <c r="AM93" s="101" t="str">
        <f t="array" ref="AM93">IF($AI93,MIN(IF(G2SelectionMask="x",IF(INDEX(RawDataRefData,$E93,0)&gt;0,INDEX(RawDataRefData,$E93,0)),"")),"")</f>
        <v/>
      </c>
      <c r="AN93" s="101" t="str">
        <f t="array" ref="AN93">IF($AI93,MAX(IF(G2SelectionMask="x",IF(INDEX(RawDataRefData,$E93,0)&gt;0,INDEX(RawDataRefData,$E93,0)),"")),"")</f>
        <v/>
      </c>
      <c r="AO93" s="101" t="str">
        <f t="shared" si="35"/>
        <v/>
      </c>
      <c r="AP93" s="101" t="str">
        <f t="array" ref="AP93">IF($AI93,STDEVA(IF(G2SelectionMask="x",IF(INDEX(RawDataRefData,$E93,0)&gt;0,INDEX(RawDataRefData,$E93,0)),"")),"")</f>
        <v/>
      </c>
      <c r="AQ93" s="100" t="b">
        <f t="shared" si="36"/>
        <v>0</v>
      </c>
      <c r="AR93" s="100" t="str">
        <f t="array" ref="AR93">IF($AQ93,MEDIAN(IF(G3SelectionMask="x",IF(INDEX(RawDataRefData,$E93,0)&gt;0,INDEX(RawDataRefData,$E93,0)),"")),"")</f>
        <v/>
      </c>
      <c r="AS93" s="100" t="str">
        <f t="array" ref="AS93">IF($AQ93,QUARTILE(IF(G3SelectionMask="x",IF(INDEX(RawDataRefData,$E93,0)&gt;0,INDEX(RawDataRefData,$E93,0)),""),1),"")</f>
        <v/>
      </c>
      <c r="AT93" s="100" t="str">
        <f t="array" ref="AT93">IF($AQ93,QUARTILE(IF(G3SelectionMask="x",IF(INDEX(RawDataRefData,$E93,0)&gt;0,INDEX(RawDataRefData,$E93,0)),""),3),"")</f>
        <v/>
      </c>
      <c r="AU93" s="100" t="str">
        <f t="array" ref="AU93">IF($AQ93,MIN(IF(G3SelectionMask="x",IF(INDEX(RawDataRefData,$E93,0)&gt;0,INDEX(RawDataRefData,$E93,0)),"")),"")</f>
        <v/>
      </c>
      <c r="AV93" s="100" t="str">
        <f t="array" ref="AV93">IF($AQ93,MAX(IF(G3SelectionMask="x",IF(INDEX(RawDataRefData,$E93,0)&gt;0,INDEX(RawDataRefData,$E93,0)),"")),"")</f>
        <v/>
      </c>
      <c r="AW93" s="100" t="str">
        <f t="shared" si="37"/>
        <v/>
      </c>
      <c r="AX93" s="100" t="str">
        <f t="array" ref="AX93">IF($AQ93,STDEVA(IF(G3SelectionMask="x",IF(INDEX(RawDataRefData,$E93,0)&gt;0,INDEX(RawDataRefData,$E93,0)),"")),"")</f>
        <v/>
      </c>
      <c r="AY93" s="101" t="b">
        <f t="shared" si="38"/>
        <v>0</v>
      </c>
      <c r="AZ93" s="101" t="str">
        <f t="array" ref="AZ93">IF($AY93,MEDIAN(IF(G4SelectionMask="x",IF(INDEX(RawDataRefData,$E93,0)&gt;0,INDEX(RawDataRefData,$E93,0)),"")),"")</f>
        <v/>
      </c>
      <c r="BA93" s="101" t="str">
        <f t="array" ref="BA93">IF($AY93,QUARTILE(IF(G4SelectionMask="x",IF(INDEX(RawDataRefData,$E93,0)&gt;0,INDEX(RawDataRefData,$E93,0)),""),1),"")</f>
        <v/>
      </c>
      <c r="BB93" s="101" t="str">
        <f t="array" ref="BB93">IF($AY93,QUARTILE(IF(G4SelectionMask="x",IF(INDEX(RawDataRefData,$E93,0)&gt;0,INDEX(RawDataRefData,$E93,0)),""),3),"")</f>
        <v/>
      </c>
      <c r="BC93" s="101" t="str">
        <f t="array" ref="BC93">IF($AY93,MIN(IF(G4SelectionMask="x",IF(INDEX(RawDataRefData,$E93,0)&gt;0,INDEX(RawDataRefData,$E93,0)),"")),"")</f>
        <v/>
      </c>
      <c r="BD93" s="101" t="str">
        <f t="array" ref="BD93">IF($AY93,MAX(IF(G4SelectionMask="x",IF(INDEX(RawDataRefData,$E93,0)&gt;0,INDEX(RawDataRefData,$E93,0)),"")),"")</f>
        <v/>
      </c>
      <c r="BE93" s="101" t="str">
        <f t="shared" si="39"/>
        <v/>
      </c>
      <c r="BF93" s="101" t="str">
        <f t="array" ref="BF93">IF($AY93,STDEVA(IF(G4SelectionMask="x",IF(INDEX(RawDataRefData,$E93,0)&gt;0,INDEX(RawDataRefData,$E93,0)),"")),"")</f>
        <v/>
      </c>
      <c r="BG93" s="100" t="b">
        <f t="shared" si="40"/>
        <v>0</v>
      </c>
      <c r="BH93" s="100" t="str">
        <f t="array" ref="BH93">IF($BG93,MEDIAN(IF(G5SelectionMask="x",IF(INDEX(RawDataRefData,$E93,0)&gt;0,INDEX(RawDataRefData,$E93,0)),"")),"")</f>
        <v/>
      </c>
      <c r="BI93" s="100" t="str">
        <f t="array" ref="BI93">IF($BG93,QUARTILE(IF(G5SelectionMask="x",IF(INDEX(RawDataRefData,$E93,0)&gt;0,INDEX(RawDataRefData,$E93,0)),""),1),"")</f>
        <v/>
      </c>
      <c r="BJ93" s="100" t="str">
        <f t="array" ref="BJ93">IF($BG93,QUARTILE(IF(G5SelectionMask="x",IF(INDEX(RawDataRefData,$E93,0)&gt;0,INDEX(RawDataRefData,$E93,0)),""),3),"")</f>
        <v/>
      </c>
      <c r="BK93" s="100" t="str">
        <f t="array" ref="BK93">IF($BG93,MIN(IF(G5SelectionMask="x",IF(INDEX(RawDataRefData,$E93,0)&gt;0,INDEX(RawDataRefData,$E93,0)),"")),"")</f>
        <v/>
      </c>
      <c r="BL93" s="100" t="str">
        <f t="array" ref="BL93">IF($BG93,MAX(IF(G5SelectionMask="x",IF(INDEX(RawDataRefData,$E93,0)&gt;0,INDEX(RawDataRefData,$E93,0)),"")),"")</f>
        <v/>
      </c>
      <c r="BM93" s="100" t="str">
        <f t="shared" si="41"/>
        <v/>
      </c>
      <c r="BN93" s="103" t="str">
        <f t="array" ref="BN93">IF($BG93,STDEVA(IF(G5SelectionMask="x",IF(INDEX(RawDataRefData,$E93,0)&gt;0,INDEX(RawDataRefData,$E93,0)),"")),"")</f>
        <v/>
      </c>
      <c r="BO93" s="104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</row>
    <row r="94" spans="1:82" x14ac:dyDescent="0.2">
      <c r="A94" s="33">
        <f t="shared" ca="1" si="54"/>
        <v>0</v>
      </c>
      <c r="B94" s="206"/>
      <c r="C94" s="200"/>
      <c r="D94" s="197"/>
      <c r="E94" s="72">
        <f t="shared" si="34"/>
        <v>85</v>
      </c>
      <c r="F94" s="9" t="s">
        <v>663</v>
      </c>
      <c r="G94" s="9" t="s">
        <v>342</v>
      </c>
      <c r="K94" s="100" t="str">
        <f t="shared" si="42"/>
        <v/>
      </c>
      <c r="L94" s="100"/>
      <c r="M94" s="100"/>
      <c r="N94" s="100"/>
      <c r="O94" s="100"/>
      <c r="P94" s="101" t="str">
        <f t="shared" si="43"/>
        <v/>
      </c>
      <c r="Q94" s="102" t="str">
        <f t="shared" si="44"/>
        <v/>
      </c>
      <c r="R94" s="102" t="str">
        <f t="shared" si="45"/>
        <v/>
      </c>
      <c r="S94" s="102" t="str">
        <f t="shared" si="46"/>
        <v/>
      </c>
      <c r="T94" s="102" t="str">
        <f t="shared" si="47"/>
        <v/>
      </c>
      <c r="U94" s="102" t="str">
        <f t="shared" si="48"/>
        <v/>
      </c>
      <c r="V94" s="102" t="str">
        <f t="shared" si="49"/>
        <v/>
      </c>
      <c r="W94" s="102" t="str">
        <f t="shared" si="50"/>
        <v/>
      </c>
      <c r="X94" s="102" t="str">
        <f t="shared" si="51"/>
        <v/>
      </c>
      <c r="Y94" s="102" t="str">
        <f t="shared" si="52"/>
        <v/>
      </c>
      <c r="Z94" s="102" t="str">
        <f t="shared" si="53"/>
        <v/>
      </c>
      <c r="AA94" s="100" t="b">
        <f t="shared" si="7"/>
        <v>0</v>
      </c>
      <c r="AB94" s="100" t="str">
        <f t="array" ref="AB94">IF($AA94,MEDIAN(IF(G1SelectionMask="x",IF(INDEX(RawDataRefData,$E94,0)&gt;0,INDEX(RawDataRefData,$E94,0)),"")),"")</f>
        <v/>
      </c>
      <c r="AC94" s="100" t="str">
        <f t="array" ref="AC94">IF($AA94,QUARTILE(IF(G1SelectionMask="x",IF(INDEX(RawDataRefData,$E94,0)&gt;0,INDEX(RawDataRefData,$E94,0)),""),1),"")</f>
        <v/>
      </c>
      <c r="AD94" s="100" t="str">
        <f t="array" ref="AD94">IF($AA94,QUARTILE(IF(G1SelectionMask="x",IF(INDEX(RawDataRefData,$E94,0)&gt;0,INDEX(RawDataRefData,$E94,0)),""),3),"")</f>
        <v/>
      </c>
      <c r="AE94" s="100" t="str">
        <f t="array" ref="AE94">IF($AA94,MIN(IF(G1SelectionMask="x",IF(INDEX(RawDataRefData,$E94,0)&gt;0,INDEX(RawDataRefData,$E94,0)),"")),"")</f>
        <v/>
      </c>
      <c r="AF94" s="100" t="str">
        <f t="array" ref="AF94">IF($AA94,MAX(IF(G1SelectionMask="x",IF(INDEX(RawDataRefData,$E94,0)&gt;0,INDEX(RawDataRefData,$E94,0)),"")),"")</f>
        <v/>
      </c>
      <c r="AG94" s="100" t="str">
        <f t="shared" si="8"/>
        <v/>
      </c>
      <c r="AH94" s="100" t="str">
        <f t="array" ref="AH94">IF($AA94,STDEVA(IF(G1SelectionMask="x",IF(INDEX(RawDataRefData,$E94,0)&gt;0,INDEX(RawDataRefData,$E94,0)),"")),"")</f>
        <v/>
      </c>
      <c r="AI94" s="101" t="b">
        <f t="shared" si="9"/>
        <v>0</v>
      </c>
      <c r="AJ94" s="101" t="str">
        <f t="array" ref="AJ94">IF($AI94,MEDIAN(IF(G2SelectionMask="x",IF(INDEX(RawDataRefData,$E94,0)&gt;0,INDEX(RawDataRefData,$E94,0)),"")),"")</f>
        <v/>
      </c>
      <c r="AK94" s="101" t="str">
        <f t="array" ref="AK94">IF($AI94,QUARTILE(IF(G2SelectionMask="x",IF(INDEX(RawDataRefData,$E94,0)&gt;0,INDEX(RawDataRefData,$E94,0)),""),1),"")</f>
        <v/>
      </c>
      <c r="AL94" s="101" t="str">
        <f t="array" ref="AL94">IF($AI94,QUARTILE(IF(G2SelectionMask="x",IF(INDEX(RawDataRefData,$E94,0)&gt;0,INDEX(RawDataRefData,$E94,0)),""),3),"")</f>
        <v/>
      </c>
      <c r="AM94" s="101" t="str">
        <f t="array" ref="AM94">IF($AI94,MIN(IF(G2SelectionMask="x",IF(INDEX(RawDataRefData,$E94,0)&gt;0,INDEX(RawDataRefData,$E94,0)),"")),"")</f>
        <v/>
      </c>
      <c r="AN94" s="101" t="str">
        <f t="array" ref="AN94">IF($AI94,MAX(IF(G2SelectionMask="x",IF(INDEX(RawDataRefData,$E94,0)&gt;0,INDEX(RawDataRefData,$E94,0)),"")),"")</f>
        <v/>
      </c>
      <c r="AO94" s="101" t="str">
        <f t="shared" si="35"/>
        <v/>
      </c>
      <c r="AP94" s="101" t="str">
        <f t="array" ref="AP94">IF($AI94,STDEVA(IF(G2SelectionMask="x",IF(INDEX(RawDataRefData,$E94,0)&gt;0,INDEX(RawDataRefData,$E94,0)),"")),"")</f>
        <v/>
      </c>
      <c r="AQ94" s="100" t="b">
        <f t="shared" si="36"/>
        <v>0</v>
      </c>
      <c r="AR94" s="100" t="str">
        <f t="array" ref="AR94">IF($AQ94,MEDIAN(IF(G3SelectionMask="x",IF(INDEX(RawDataRefData,$E94,0)&gt;0,INDEX(RawDataRefData,$E94,0)),"")),"")</f>
        <v/>
      </c>
      <c r="AS94" s="100" t="str">
        <f t="array" ref="AS94">IF($AQ94,QUARTILE(IF(G3SelectionMask="x",IF(INDEX(RawDataRefData,$E94,0)&gt;0,INDEX(RawDataRefData,$E94,0)),""),1),"")</f>
        <v/>
      </c>
      <c r="AT94" s="100" t="str">
        <f t="array" ref="AT94">IF($AQ94,QUARTILE(IF(G3SelectionMask="x",IF(INDEX(RawDataRefData,$E94,0)&gt;0,INDEX(RawDataRefData,$E94,0)),""),3),"")</f>
        <v/>
      </c>
      <c r="AU94" s="100" t="str">
        <f t="array" ref="AU94">IF($AQ94,MIN(IF(G3SelectionMask="x",IF(INDEX(RawDataRefData,$E94,0)&gt;0,INDEX(RawDataRefData,$E94,0)),"")),"")</f>
        <v/>
      </c>
      <c r="AV94" s="100" t="str">
        <f t="array" ref="AV94">IF($AQ94,MAX(IF(G3SelectionMask="x",IF(INDEX(RawDataRefData,$E94,0)&gt;0,INDEX(RawDataRefData,$E94,0)),"")),"")</f>
        <v/>
      </c>
      <c r="AW94" s="100" t="str">
        <f t="shared" si="37"/>
        <v/>
      </c>
      <c r="AX94" s="100" t="str">
        <f t="array" ref="AX94">IF($AQ94,STDEVA(IF(G3SelectionMask="x",IF(INDEX(RawDataRefData,$E94,0)&gt;0,INDEX(RawDataRefData,$E94,0)),"")),"")</f>
        <v/>
      </c>
      <c r="AY94" s="101" t="b">
        <f t="shared" si="38"/>
        <v>0</v>
      </c>
      <c r="AZ94" s="101" t="str">
        <f t="array" ref="AZ94">IF($AY94,MEDIAN(IF(G4SelectionMask="x",IF(INDEX(RawDataRefData,$E94,0)&gt;0,INDEX(RawDataRefData,$E94,0)),"")),"")</f>
        <v/>
      </c>
      <c r="BA94" s="101" t="str">
        <f t="array" ref="BA94">IF($AY94,QUARTILE(IF(G4SelectionMask="x",IF(INDEX(RawDataRefData,$E94,0)&gt;0,INDEX(RawDataRefData,$E94,0)),""),1),"")</f>
        <v/>
      </c>
      <c r="BB94" s="101" t="str">
        <f t="array" ref="BB94">IF($AY94,QUARTILE(IF(G4SelectionMask="x",IF(INDEX(RawDataRefData,$E94,0)&gt;0,INDEX(RawDataRefData,$E94,0)),""),3),"")</f>
        <v/>
      </c>
      <c r="BC94" s="101" t="str">
        <f t="array" ref="BC94">IF($AY94,MIN(IF(G4SelectionMask="x",IF(INDEX(RawDataRefData,$E94,0)&gt;0,INDEX(RawDataRefData,$E94,0)),"")),"")</f>
        <v/>
      </c>
      <c r="BD94" s="101" t="str">
        <f t="array" ref="BD94">IF($AY94,MAX(IF(G4SelectionMask="x",IF(INDEX(RawDataRefData,$E94,0)&gt;0,INDEX(RawDataRefData,$E94,0)),"")),"")</f>
        <v/>
      </c>
      <c r="BE94" s="101" t="str">
        <f t="shared" si="39"/>
        <v/>
      </c>
      <c r="BF94" s="101" t="str">
        <f t="array" ref="BF94">IF($AY94,STDEVA(IF(G4SelectionMask="x",IF(INDEX(RawDataRefData,$E94,0)&gt;0,INDEX(RawDataRefData,$E94,0)),"")),"")</f>
        <v/>
      </c>
      <c r="BG94" s="100" t="b">
        <f t="shared" si="40"/>
        <v>0</v>
      </c>
      <c r="BH94" s="100" t="str">
        <f t="array" ref="BH94">IF($BG94,MEDIAN(IF(G5SelectionMask="x",IF(INDEX(RawDataRefData,$E94,0)&gt;0,INDEX(RawDataRefData,$E94,0)),"")),"")</f>
        <v/>
      </c>
      <c r="BI94" s="100" t="str">
        <f t="array" ref="BI94">IF($BG94,QUARTILE(IF(G5SelectionMask="x",IF(INDEX(RawDataRefData,$E94,0)&gt;0,INDEX(RawDataRefData,$E94,0)),""),1),"")</f>
        <v/>
      </c>
      <c r="BJ94" s="100" t="str">
        <f t="array" ref="BJ94">IF($BG94,QUARTILE(IF(G5SelectionMask="x",IF(INDEX(RawDataRefData,$E94,0)&gt;0,INDEX(RawDataRefData,$E94,0)),""),3),"")</f>
        <v/>
      </c>
      <c r="BK94" s="100" t="str">
        <f t="array" ref="BK94">IF($BG94,MIN(IF(G5SelectionMask="x",IF(INDEX(RawDataRefData,$E94,0)&gt;0,INDEX(RawDataRefData,$E94,0)),"")),"")</f>
        <v/>
      </c>
      <c r="BL94" s="100" t="str">
        <f t="array" ref="BL94">IF($BG94,MAX(IF(G5SelectionMask="x",IF(INDEX(RawDataRefData,$E94,0)&gt;0,INDEX(RawDataRefData,$E94,0)),"")),"")</f>
        <v/>
      </c>
      <c r="BM94" s="100" t="str">
        <f t="shared" si="41"/>
        <v/>
      </c>
      <c r="BN94" s="103" t="str">
        <f t="array" ref="BN94">IF($BG94,STDEVA(IF(G5SelectionMask="x",IF(INDEX(RawDataRefData,$E94,0)&gt;0,INDEX(RawDataRefData,$E94,0)),"")),"")</f>
        <v/>
      </c>
      <c r="BO94" s="104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</row>
    <row r="95" spans="1:82" x14ac:dyDescent="0.2">
      <c r="A95" s="33">
        <f t="shared" ca="1" si="54"/>
        <v>0</v>
      </c>
      <c r="B95" s="206"/>
      <c r="C95" s="200"/>
      <c r="D95" s="197"/>
      <c r="E95" s="72">
        <f t="shared" si="34"/>
        <v>86</v>
      </c>
      <c r="F95" s="9" t="s">
        <v>664</v>
      </c>
      <c r="G95" s="9" t="s">
        <v>2629</v>
      </c>
      <c r="K95" s="100" t="str">
        <f t="shared" si="42"/>
        <v/>
      </c>
      <c r="L95" s="100"/>
      <c r="M95" s="100"/>
      <c r="N95" s="100"/>
      <c r="O95" s="100"/>
      <c r="P95" s="101" t="str">
        <f t="shared" si="43"/>
        <v/>
      </c>
      <c r="Q95" s="102" t="str">
        <f t="shared" si="44"/>
        <v/>
      </c>
      <c r="R95" s="102" t="str">
        <f t="shared" si="45"/>
        <v/>
      </c>
      <c r="S95" s="102" t="str">
        <f t="shared" si="46"/>
        <v/>
      </c>
      <c r="T95" s="102" t="str">
        <f t="shared" si="47"/>
        <v/>
      </c>
      <c r="U95" s="102" t="str">
        <f t="shared" si="48"/>
        <v/>
      </c>
      <c r="V95" s="102" t="str">
        <f t="shared" si="49"/>
        <v/>
      </c>
      <c r="W95" s="102" t="str">
        <f t="shared" si="50"/>
        <v/>
      </c>
      <c r="X95" s="102" t="str">
        <f t="shared" si="51"/>
        <v/>
      </c>
      <c r="Y95" s="102" t="str">
        <f t="shared" si="52"/>
        <v/>
      </c>
      <c r="Z95" s="102" t="str">
        <f t="shared" si="53"/>
        <v/>
      </c>
      <c r="AA95" s="100" t="b">
        <f t="shared" si="7"/>
        <v>0</v>
      </c>
      <c r="AB95" s="100" t="str">
        <f t="array" ref="AB95">IF($AA95,MEDIAN(IF(G1SelectionMask="x",IF(INDEX(RawDataRefData,$E95,0)&gt;0,INDEX(RawDataRefData,$E95,0)),"")),"")</f>
        <v/>
      </c>
      <c r="AC95" s="100" t="str">
        <f t="array" ref="AC95">IF($AA95,QUARTILE(IF(G1SelectionMask="x",IF(INDEX(RawDataRefData,$E95,0)&gt;0,INDEX(RawDataRefData,$E95,0)),""),1),"")</f>
        <v/>
      </c>
      <c r="AD95" s="100" t="str">
        <f t="array" ref="AD95">IF($AA95,QUARTILE(IF(G1SelectionMask="x",IF(INDEX(RawDataRefData,$E95,0)&gt;0,INDEX(RawDataRefData,$E95,0)),""),3),"")</f>
        <v/>
      </c>
      <c r="AE95" s="100" t="str">
        <f t="array" ref="AE95">IF($AA95,MIN(IF(G1SelectionMask="x",IF(INDEX(RawDataRefData,$E95,0)&gt;0,INDEX(RawDataRefData,$E95,0)),"")),"")</f>
        <v/>
      </c>
      <c r="AF95" s="100" t="str">
        <f t="array" ref="AF95">IF($AA95,MAX(IF(G1SelectionMask="x",IF(INDEX(RawDataRefData,$E95,0)&gt;0,INDEX(RawDataRefData,$E95,0)),"")),"")</f>
        <v/>
      </c>
      <c r="AG95" s="100" t="str">
        <f t="shared" si="8"/>
        <v/>
      </c>
      <c r="AH95" s="100" t="str">
        <f t="array" ref="AH95">IF($AA95,STDEVA(IF(G1SelectionMask="x",IF(INDEX(RawDataRefData,$E95,0)&gt;0,INDEX(RawDataRefData,$E95,0)),"")),"")</f>
        <v/>
      </c>
      <c r="AI95" s="101" t="b">
        <f t="shared" si="9"/>
        <v>0</v>
      </c>
      <c r="AJ95" s="101" t="str">
        <f t="array" ref="AJ95">IF($AI95,MEDIAN(IF(G2SelectionMask="x",IF(INDEX(RawDataRefData,$E95,0)&gt;0,INDEX(RawDataRefData,$E95,0)),"")),"")</f>
        <v/>
      </c>
      <c r="AK95" s="101" t="str">
        <f t="array" ref="AK95">IF($AI95,QUARTILE(IF(G2SelectionMask="x",IF(INDEX(RawDataRefData,$E95,0)&gt;0,INDEX(RawDataRefData,$E95,0)),""),1),"")</f>
        <v/>
      </c>
      <c r="AL95" s="101" t="str">
        <f t="array" ref="AL95">IF($AI95,QUARTILE(IF(G2SelectionMask="x",IF(INDEX(RawDataRefData,$E95,0)&gt;0,INDEX(RawDataRefData,$E95,0)),""),3),"")</f>
        <v/>
      </c>
      <c r="AM95" s="101" t="str">
        <f t="array" ref="AM95">IF($AI95,MIN(IF(G2SelectionMask="x",IF(INDEX(RawDataRefData,$E95,0)&gt;0,INDEX(RawDataRefData,$E95,0)),"")),"")</f>
        <v/>
      </c>
      <c r="AN95" s="101" t="str">
        <f t="array" ref="AN95">IF($AI95,MAX(IF(G2SelectionMask="x",IF(INDEX(RawDataRefData,$E95,0)&gt;0,INDEX(RawDataRefData,$E95,0)),"")),"")</f>
        <v/>
      </c>
      <c r="AO95" s="101" t="str">
        <f t="shared" si="35"/>
        <v/>
      </c>
      <c r="AP95" s="101" t="str">
        <f t="array" ref="AP95">IF($AI95,STDEVA(IF(G2SelectionMask="x",IF(INDEX(RawDataRefData,$E95,0)&gt;0,INDEX(RawDataRefData,$E95,0)),"")),"")</f>
        <v/>
      </c>
      <c r="AQ95" s="100" t="b">
        <f t="shared" si="36"/>
        <v>0</v>
      </c>
      <c r="AR95" s="100" t="str">
        <f t="array" ref="AR95">IF($AQ95,MEDIAN(IF(G3SelectionMask="x",IF(INDEX(RawDataRefData,$E95,0)&gt;0,INDEX(RawDataRefData,$E95,0)),"")),"")</f>
        <v/>
      </c>
      <c r="AS95" s="100" t="str">
        <f t="array" ref="AS95">IF($AQ95,QUARTILE(IF(G3SelectionMask="x",IF(INDEX(RawDataRefData,$E95,0)&gt;0,INDEX(RawDataRefData,$E95,0)),""),1),"")</f>
        <v/>
      </c>
      <c r="AT95" s="100" t="str">
        <f t="array" ref="AT95">IF($AQ95,QUARTILE(IF(G3SelectionMask="x",IF(INDEX(RawDataRefData,$E95,0)&gt;0,INDEX(RawDataRefData,$E95,0)),""),3),"")</f>
        <v/>
      </c>
      <c r="AU95" s="100" t="str">
        <f t="array" ref="AU95">IF($AQ95,MIN(IF(G3SelectionMask="x",IF(INDEX(RawDataRefData,$E95,0)&gt;0,INDEX(RawDataRefData,$E95,0)),"")),"")</f>
        <v/>
      </c>
      <c r="AV95" s="100" t="str">
        <f t="array" ref="AV95">IF($AQ95,MAX(IF(G3SelectionMask="x",IF(INDEX(RawDataRefData,$E95,0)&gt;0,INDEX(RawDataRefData,$E95,0)),"")),"")</f>
        <v/>
      </c>
      <c r="AW95" s="100" t="str">
        <f t="shared" si="37"/>
        <v/>
      </c>
      <c r="AX95" s="100" t="str">
        <f t="array" ref="AX95">IF($AQ95,STDEVA(IF(G3SelectionMask="x",IF(INDEX(RawDataRefData,$E95,0)&gt;0,INDEX(RawDataRefData,$E95,0)),"")),"")</f>
        <v/>
      </c>
      <c r="AY95" s="101" t="b">
        <f t="shared" si="38"/>
        <v>0</v>
      </c>
      <c r="AZ95" s="101" t="str">
        <f t="array" ref="AZ95">IF($AY95,MEDIAN(IF(G4SelectionMask="x",IF(INDEX(RawDataRefData,$E95,0)&gt;0,INDEX(RawDataRefData,$E95,0)),"")),"")</f>
        <v/>
      </c>
      <c r="BA95" s="101" t="str">
        <f t="array" ref="BA95">IF($AY95,QUARTILE(IF(G4SelectionMask="x",IF(INDEX(RawDataRefData,$E95,0)&gt;0,INDEX(RawDataRefData,$E95,0)),""),1),"")</f>
        <v/>
      </c>
      <c r="BB95" s="101" t="str">
        <f t="array" ref="BB95">IF($AY95,QUARTILE(IF(G4SelectionMask="x",IF(INDEX(RawDataRefData,$E95,0)&gt;0,INDEX(RawDataRefData,$E95,0)),""),3),"")</f>
        <v/>
      </c>
      <c r="BC95" s="101" t="str">
        <f t="array" ref="BC95">IF($AY95,MIN(IF(G4SelectionMask="x",IF(INDEX(RawDataRefData,$E95,0)&gt;0,INDEX(RawDataRefData,$E95,0)),"")),"")</f>
        <v/>
      </c>
      <c r="BD95" s="101" t="str">
        <f t="array" ref="BD95">IF($AY95,MAX(IF(G4SelectionMask="x",IF(INDEX(RawDataRefData,$E95,0)&gt;0,INDEX(RawDataRefData,$E95,0)),"")),"")</f>
        <v/>
      </c>
      <c r="BE95" s="101" t="str">
        <f t="shared" si="39"/>
        <v/>
      </c>
      <c r="BF95" s="101" t="str">
        <f t="array" ref="BF95">IF($AY95,STDEVA(IF(G4SelectionMask="x",IF(INDEX(RawDataRefData,$E95,0)&gt;0,INDEX(RawDataRefData,$E95,0)),"")),"")</f>
        <v/>
      </c>
      <c r="BG95" s="100" t="b">
        <f t="shared" si="40"/>
        <v>0</v>
      </c>
      <c r="BH95" s="100" t="str">
        <f t="array" ref="BH95">IF($BG95,MEDIAN(IF(G5SelectionMask="x",IF(INDEX(RawDataRefData,$E95,0)&gt;0,INDEX(RawDataRefData,$E95,0)),"")),"")</f>
        <v/>
      </c>
      <c r="BI95" s="100" t="str">
        <f t="array" ref="BI95">IF($BG95,QUARTILE(IF(G5SelectionMask="x",IF(INDEX(RawDataRefData,$E95,0)&gt;0,INDEX(RawDataRefData,$E95,0)),""),1),"")</f>
        <v/>
      </c>
      <c r="BJ95" s="100" t="str">
        <f t="array" ref="BJ95">IF($BG95,QUARTILE(IF(G5SelectionMask="x",IF(INDEX(RawDataRefData,$E95,0)&gt;0,INDEX(RawDataRefData,$E95,0)),""),3),"")</f>
        <v/>
      </c>
      <c r="BK95" s="100" t="str">
        <f t="array" ref="BK95">IF($BG95,MIN(IF(G5SelectionMask="x",IF(INDEX(RawDataRefData,$E95,0)&gt;0,INDEX(RawDataRefData,$E95,0)),"")),"")</f>
        <v/>
      </c>
      <c r="BL95" s="100" t="str">
        <f t="array" ref="BL95">IF($BG95,MAX(IF(G5SelectionMask="x",IF(INDEX(RawDataRefData,$E95,0)&gt;0,INDEX(RawDataRefData,$E95,0)),"")),"")</f>
        <v/>
      </c>
      <c r="BM95" s="100" t="str">
        <f t="shared" si="41"/>
        <v/>
      </c>
      <c r="BN95" s="103" t="str">
        <f t="array" ref="BN95">IF($BG95,STDEVA(IF(G5SelectionMask="x",IF(INDEX(RawDataRefData,$E95,0)&gt;0,INDEX(RawDataRefData,$E95,0)),"")),"")</f>
        <v/>
      </c>
      <c r="BO95" s="104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</row>
    <row r="96" spans="1:82" x14ac:dyDescent="0.2">
      <c r="A96" s="33">
        <f t="shared" ca="1" si="54"/>
        <v>0</v>
      </c>
      <c r="B96" s="206"/>
      <c r="C96" s="200"/>
      <c r="D96" s="197"/>
      <c r="E96" s="72">
        <f t="shared" si="34"/>
        <v>87</v>
      </c>
      <c r="F96" s="9" t="s">
        <v>665</v>
      </c>
      <c r="G96" s="9" t="s">
        <v>343</v>
      </c>
      <c r="K96" s="100" t="str">
        <f t="shared" si="42"/>
        <v/>
      </c>
      <c r="L96" s="100"/>
      <c r="M96" s="100"/>
      <c r="N96" s="100"/>
      <c r="O96" s="100"/>
      <c r="P96" s="101" t="str">
        <f t="shared" si="43"/>
        <v/>
      </c>
      <c r="Q96" s="102" t="str">
        <f t="shared" si="44"/>
        <v/>
      </c>
      <c r="R96" s="102" t="str">
        <f t="shared" si="45"/>
        <v/>
      </c>
      <c r="S96" s="102" t="str">
        <f t="shared" si="46"/>
        <v/>
      </c>
      <c r="T96" s="102" t="str">
        <f t="shared" si="47"/>
        <v/>
      </c>
      <c r="U96" s="102" t="str">
        <f t="shared" si="48"/>
        <v/>
      </c>
      <c r="V96" s="102" t="str">
        <f t="shared" si="49"/>
        <v/>
      </c>
      <c r="W96" s="102" t="str">
        <f t="shared" si="50"/>
        <v/>
      </c>
      <c r="X96" s="102" t="str">
        <f t="shared" si="51"/>
        <v/>
      </c>
      <c r="Y96" s="102" t="str">
        <f t="shared" si="52"/>
        <v/>
      </c>
      <c r="Z96" s="102" t="str">
        <f t="shared" si="53"/>
        <v/>
      </c>
      <c r="AA96" s="100" t="b">
        <f t="shared" si="7"/>
        <v>0</v>
      </c>
      <c r="AB96" s="100" t="str">
        <f t="array" ref="AB96">IF($AA96,MEDIAN(IF(G1SelectionMask="x",IF(INDEX(RawDataRefData,$E96,0)&gt;0,INDEX(RawDataRefData,$E96,0)),"")),"")</f>
        <v/>
      </c>
      <c r="AC96" s="100" t="str">
        <f t="array" ref="AC96">IF($AA96,QUARTILE(IF(G1SelectionMask="x",IF(INDEX(RawDataRefData,$E96,0)&gt;0,INDEX(RawDataRefData,$E96,0)),""),1),"")</f>
        <v/>
      </c>
      <c r="AD96" s="100" t="str">
        <f t="array" ref="AD96">IF($AA96,QUARTILE(IF(G1SelectionMask="x",IF(INDEX(RawDataRefData,$E96,0)&gt;0,INDEX(RawDataRefData,$E96,0)),""),3),"")</f>
        <v/>
      </c>
      <c r="AE96" s="100" t="str">
        <f t="array" ref="AE96">IF($AA96,MIN(IF(G1SelectionMask="x",IF(INDEX(RawDataRefData,$E96,0)&gt;0,INDEX(RawDataRefData,$E96,0)),"")),"")</f>
        <v/>
      </c>
      <c r="AF96" s="100" t="str">
        <f t="array" ref="AF96">IF($AA96,MAX(IF(G1SelectionMask="x",IF(INDEX(RawDataRefData,$E96,0)&gt;0,INDEX(RawDataRefData,$E96,0)),"")),"")</f>
        <v/>
      </c>
      <c r="AG96" s="100" t="str">
        <f t="shared" si="8"/>
        <v/>
      </c>
      <c r="AH96" s="100" t="str">
        <f t="array" ref="AH96">IF($AA96,STDEVA(IF(G1SelectionMask="x",IF(INDEX(RawDataRefData,$E96,0)&gt;0,INDEX(RawDataRefData,$E96,0)),"")),"")</f>
        <v/>
      </c>
      <c r="AI96" s="101" t="b">
        <f t="shared" si="9"/>
        <v>0</v>
      </c>
      <c r="AJ96" s="101" t="str">
        <f t="array" ref="AJ96">IF($AI96,MEDIAN(IF(G2SelectionMask="x",IF(INDEX(RawDataRefData,$E96,0)&gt;0,INDEX(RawDataRefData,$E96,0)),"")),"")</f>
        <v/>
      </c>
      <c r="AK96" s="101" t="str">
        <f t="array" ref="AK96">IF($AI96,QUARTILE(IF(G2SelectionMask="x",IF(INDEX(RawDataRefData,$E96,0)&gt;0,INDEX(RawDataRefData,$E96,0)),""),1),"")</f>
        <v/>
      </c>
      <c r="AL96" s="101" t="str">
        <f t="array" ref="AL96">IF($AI96,QUARTILE(IF(G2SelectionMask="x",IF(INDEX(RawDataRefData,$E96,0)&gt;0,INDEX(RawDataRefData,$E96,0)),""),3),"")</f>
        <v/>
      </c>
      <c r="AM96" s="101" t="str">
        <f t="array" ref="AM96">IF($AI96,MIN(IF(G2SelectionMask="x",IF(INDEX(RawDataRefData,$E96,0)&gt;0,INDEX(RawDataRefData,$E96,0)),"")),"")</f>
        <v/>
      </c>
      <c r="AN96" s="101" t="str">
        <f t="array" ref="AN96">IF($AI96,MAX(IF(G2SelectionMask="x",IF(INDEX(RawDataRefData,$E96,0)&gt;0,INDEX(RawDataRefData,$E96,0)),"")),"")</f>
        <v/>
      </c>
      <c r="AO96" s="101" t="str">
        <f t="shared" si="35"/>
        <v/>
      </c>
      <c r="AP96" s="101" t="str">
        <f t="array" ref="AP96">IF($AI96,STDEVA(IF(G2SelectionMask="x",IF(INDEX(RawDataRefData,$E96,0)&gt;0,INDEX(RawDataRefData,$E96,0)),"")),"")</f>
        <v/>
      </c>
      <c r="AQ96" s="100" t="b">
        <f t="shared" si="36"/>
        <v>0</v>
      </c>
      <c r="AR96" s="100" t="str">
        <f t="array" ref="AR96">IF($AQ96,MEDIAN(IF(G3SelectionMask="x",IF(INDEX(RawDataRefData,$E96,0)&gt;0,INDEX(RawDataRefData,$E96,0)),"")),"")</f>
        <v/>
      </c>
      <c r="AS96" s="100" t="str">
        <f t="array" ref="AS96">IF($AQ96,QUARTILE(IF(G3SelectionMask="x",IF(INDEX(RawDataRefData,$E96,0)&gt;0,INDEX(RawDataRefData,$E96,0)),""),1),"")</f>
        <v/>
      </c>
      <c r="AT96" s="100" t="str">
        <f t="array" ref="AT96">IF($AQ96,QUARTILE(IF(G3SelectionMask="x",IF(INDEX(RawDataRefData,$E96,0)&gt;0,INDEX(RawDataRefData,$E96,0)),""),3),"")</f>
        <v/>
      </c>
      <c r="AU96" s="100" t="str">
        <f t="array" ref="AU96">IF($AQ96,MIN(IF(G3SelectionMask="x",IF(INDEX(RawDataRefData,$E96,0)&gt;0,INDEX(RawDataRefData,$E96,0)),"")),"")</f>
        <v/>
      </c>
      <c r="AV96" s="100" t="str">
        <f t="array" ref="AV96">IF($AQ96,MAX(IF(G3SelectionMask="x",IF(INDEX(RawDataRefData,$E96,0)&gt;0,INDEX(RawDataRefData,$E96,0)),"")),"")</f>
        <v/>
      </c>
      <c r="AW96" s="100" t="str">
        <f t="shared" si="37"/>
        <v/>
      </c>
      <c r="AX96" s="100" t="str">
        <f t="array" ref="AX96">IF($AQ96,STDEVA(IF(G3SelectionMask="x",IF(INDEX(RawDataRefData,$E96,0)&gt;0,INDEX(RawDataRefData,$E96,0)),"")),"")</f>
        <v/>
      </c>
      <c r="AY96" s="101" t="b">
        <f t="shared" si="38"/>
        <v>0</v>
      </c>
      <c r="AZ96" s="101" t="str">
        <f t="array" ref="AZ96">IF($AY96,MEDIAN(IF(G4SelectionMask="x",IF(INDEX(RawDataRefData,$E96,0)&gt;0,INDEX(RawDataRefData,$E96,0)),"")),"")</f>
        <v/>
      </c>
      <c r="BA96" s="101" t="str">
        <f t="array" ref="BA96">IF($AY96,QUARTILE(IF(G4SelectionMask="x",IF(INDEX(RawDataRefData,$E96,0)&gt;0,INDEX(RawDataRefData,$E96,0)),""),1),"")</f>
        <v/>
      </c>
      <c r="BB96" s="101" t="str">
        <f t="array" ref="BB96">IF($AY96,QUARTILE(IF(G4SelectionMask="x",IF(INDEX(RawDataRefData,$E96,0)&gt;0,INDEX(RawDataRefData,$E96,0)),""),3),"")</f>
        <v/>
      </c>
      <c r="BC96" s="101" t="str">
        <f t="array" ref="BC96">IF($AY96,MIN(IF(G4SelectionMask="x",IF(INDEX(RawDataRefData,$E96,0)&gt;0,INDEX(RawDataRefData,$E96,0)),"")),"")</f>
        <v/>
      </c>
      <c r="BD96" s="101" t="str">
        <f t="array" ref="BD96">IF($AY96,MAX(IF(G4SelectionMask="x",IF(INDEX(RawDataRefData,$E96,0)&gt;0,INDEX(RawDataRefData,$E96,0)),"")),"")</f>
        <v/>
      </c>
      <c r="BE96" s="101" t="str">
        <f t="shared" si="39"/>
        <v/>
      </c>
      <c r="BF96" s="101" t="str">
        <f t="array" ref="BF96">IF($AY96,STDEVA(IF(G4SelectionMask="x",IF(INDEX(RawDataRefData,$E96,0)&gt;0,INDEX(RawDataRefData,$E96,0)),"")),"")</f>
        <v/>
      </c>
      <c r="BG96" s="100" t="b">
        <f t="shared" si="40"/>
        <v>0</v>
      </c>
      <c r="BH96" s="100" t="str">
        <f t="array" ref="BH96">IF($BG96,MEDIAN(IF(G5SelectionMask="x",IF(INDEX(RawDataRefData,$E96,0)&gt;0,INDEX(RawDataRefData,$E96,0)),"")),"")</f>
        <v/>
      </c>
      <c r="BI96" s="100" t="str">
        <f t="array" ref="BI96">IF($BG96,QUARTILE(IF(G5SelectionMask="x",IF(INDEX(RawDataRefData,$E96,0)&gt;0,INDEX(RawDataRefData,$E96,0)),""),1),"")</f>
        <v/>
      </c>
      <c r="BJ96" s="100" t="str">
        <f t="array" ref="BJ96">IF($BG96,QUARTILE(IF(G5SelectionMask="x",IF(INDEX(RawDataRefData,$E96,0)&gt;0,INDEX(RawDataRefData,$E96,0)),""),3),"")</f>
        <v/>
      </c>
      <c r="BK96" s="100" t="str">
        <f t="array" ref="BK96">IF($BG96,MIN(IF(G5SelectionMask="x",IF(INDEX(RawDataRefData,$E96,0)&gt;0,INDEX(RawDataRefData,$E96,0)),"")),"")</f>
        <v/>
      </c>
      <c r="BL96" s="100" t="str">
        <f t="array" ref="BL96">IF($BG96,MAX(IF(G5SelectionMask="x",IF(INDEX(RawDataRefData,$E96,0)&gt;0,INDEX(RawDataRefData,$E96,0)),"")),"")</f>
        <v/>
      </c>
      <c r="BM96" s="100" t="str">
        <f t="shared" si="41"/>
        <v/>
      </c>
      <c r="BN96" s="103" t="str">
        <f t="array" ref="BN96">IF($BG96,STDEVA(IF(G5SelectionMask="x",IF(INDEX(RawDataRefData,$E96,0)&gt;0,INDEX(RawDataRefData,$E96,0)),"")),"")</f>
        <v/>
      </c>
      <c r="BO96" s="104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</row>
    <row r="97" spans="1:82" x14ac:dyDescent="0.2">
      <c r="A97" s="33">
        <f t="shared" ca="1" si="54"/>
        <v>0</v>
      </c>
      <c r="B97" s="206"/>
      <c r="C97" s="200"/>
      <c r="D97" s="197"/>
      <c r="E97" s="72">
        <f t="shared" si="34"/>
        <v>88</v>
      </c>
      <c r="F97" s="9" t="s">
        <v>666</v>
      </c>
      <c r="G97" s="9" t="s">
        <v>2630</v>
      </c>
      <c r="K97" s="100" t="str">
        <f t="shared" si="42"/>
        <v/>
      </c>
      <c r="L97" s="100"/>
      <c r="M97" s="100"/>
      <c r="N97" s="100"/>
      <c r="O97" s="100"/>
      <c r="P97" s="101" t="str">
        <f t="shared" si="43"/>
        <v/>
      </c>
      <c r="Q97" s="102" t="str">
        <f t="shared" si="44"/>
        <v/>
      </c>
      <c r="R97" s="102" t="str">
        <f t="shared" si="45"/>
        <v/>
      </c>
      <c r="S97" s="102" t="str">
        <f t="shared" si="46"/>
        <v/>
      </c>
      <c r="T97" s="102" t="str">
        <f t="shared" si="47"/>
        <v/>
      </c>
      <c r="U97" s="102" t="str">
        <f t="shared" si="48"/>
        <v/>
      </c>
      <c r="V97" s="102" t="str">
        <f t="shared" si="49"/>
        <v/>
      </c>
      <c r="W97" s="102" t="str">
        <f t="shared" si="50"/>
        <v/>
      </c>
      <c r="X97" s="102" t="str">
        <f t="shared" si="51"/>
        <v/>
      </c>
      <c r="Y97" s="102" t="str">
        <f t="shared" si="52"/>
        <v/>
      </c>
      <c r="Z97" s="102" t="str">
        <f t="shared" si="53"/>
        <v/>
      </c>
      <c r="AA97" s="100" t="b">
        <f t="shared" si="7"/>
        <v>0</v>
      </c>
      <c r="AB97" s="100" t="str">
        <f t="array" ref="AB97">IF($AA97,MEDIAN(IF(G1SelectionMask="x",IF(INDEX(RawDataRefData,$E97,0)&gt;0,INDEX(RawDataRefData,$E97,0)),"")),"")</f>
        <v/>
      </c>
      <c r="AC97" s="100" t="str">
        <f t="array" ref="AC97">IF($AA97,QUARTILE(IF(G1SelectionMask="x",IF(INDEX(RawDataRefData,$E97,0)&gt;0,INDEX(RawDataRefData,$E97,0)),""),1),"")</f>
        <v/>
      </c>
      <c r="AD97" s="100" t="str">
        <f t="array" ref="AD97">IF($AA97,QUARTILE(IF(G1SelectionMask="x",IF(INDEX(RawDataRefData,$E97,0)&gt;0,INDEX(RawDataRefData,$E97,0)),""),3),"")</f>
        <v/>
      </c>
      <c r="AE97" s="100" t="str">
        <f t="array" ref="AE97">IF($AA97,MIN(IF(G1SelectionMask="x",IF(INDEX(RawDataRefData,$E97,0)&gt;0,INDEX(RawDataRefData,$E97,0)),"")),"")</f>
        <v/>
      </c>
      <c r="AF97" s="100" t="str">
        <f t="array" ref="AF97">IF($AA97,MAX(IF(G1SelectionMask="x",IF(INDEX(RawDataRefData,$E97,0)&gt;0,INDEX(RawDataRefData,$E97,0)),"")),"")</f>
        <v/>
      </c>
      <c r="AG97" s="100" t="str">
        <f t="shared" si="8"/>
        <v/>
      </c>
      <c r="AH97" s="100" t="str">
        <f t="array" ref="AH97">IF($AA97,STDEVA(IF(G1SelectionMask="x",IF(INDEX(RawDataRefData,$E97,0)&gt;0,INDEX(RawDataRefData,$E97,0)),"")),"")</f>
        <v/>
      </c>
      <c r="AI97" s="101" t="b">
        <f t="shared" si="9"/>
        <v>0</v>
      </c>
      <c r="AJ97" s="101" t="str">
        <f t="array" ref="AJ97">IF($AI97,MEDIAN(IF(G2SelectionMask="x",IF(INDEX(RawDataRefData,$E97,0)&gt;0,INDEX(RawDataRefData,$E97,0)),"")),"")</f>
        <v/>
      </c>
      <c r="AK97" s="101" t="str">
        <f t="array" ref="AK97">IF($AI97,QUARTILE(IF(G2SelectionMask="x",IF(INDEX(RawDataRefData,$E97,0)&gt;0,INDEX(RawDataRefData,$E97,0)),""),1),"")</f>
        <v/>
      </c>
      <c r="AL97" s="101" t="str">
        <f t="array" ref="AL97">IF($AI97,QUARTILE(IF(G2SelectionMask="x",IF(INDEX(RawDataRefData,$E97,0)&gt;0,INDEX(RawDataRefData,$E97,0)),""),3),"")</f>
        <v/>
      </c>
      <c r="AM97" s="101" t="str">
        <f t="array" ref="AM97">IF($AI97,MIN(IF(G2SelectionMask="x",IF(INDEX(RawDataRefData,$E97,0)&gt;0,INDEX(RawDataRefData,$E97,0)),"")),"")</f>
        <v/>
      </c>
      <c r="AN97" s="101" t="str">
        <f t="array" ref="AN97">IF($AI97,MAX(IF(G2SelectionMask="x",IF(INDEX(RawDataRefData,$E97,0)&gt;0,INDEX(RawDataRefData,$E97,0)),"")),"")</f>
        <v/>
      </c>
      <c r="AO97" s="101" t="str">
        <f t="shared" si="35"/>
        <v/>
      </c>
      <c r="AP97" s="101" t="str">
        <f t="array" ref="AP97">IF($AI97,STDEVA(IF(G2SelectionMask="x",IF(INDEX(RawDataRefData,$E97,0)&gt;0,INDEX(RawDataRefData,$E97,0)),"")),"")</f>
        <v/>
      </c>
      <c r="AQ97" s="100" t="b">
        <f t="shared" si="36"/>
        <v>0</v>
      </c>
      <c r="AR97" s="100" t="str">
        <f t="array" ref="AR97">IF($AQ97,MEDIAN(IF(G3SelectionMask="x",IF(INDEX(RawDataRefData,$E97,0)&gt;0,INDEX(RawDataRefData,$E97,0)),"")),"")</f>
        <v/>
      </c>
      <c r="AS97" s="100" t="str">
        <f t="array" ref="AS97">IF($AQ97,QUARTILE(IF(G3SelectionMask="x",IF(INDEX(RawDataRefData,$E97,0)&gt;0,INDEX(RawDataRefData,$E97,0)),""),1),"")</f>
        <v/>
      </c>
      <c r="AT97" s="100" t="str">
        <f t="array" ref="AT97">IF($AQ97,QUARTILE(IF(G3SelectionMask="x",IF(INDEX(RawDataRefData,$E97,0)&gt;0,INDEX(RawDataRefData,$E97,0)),""),3),"")</f>
        <v/>
      </c>
      <c r="AU97" s="100" t="str">
        <f t="array" ref="AU97">IF($AQ97,MIN(IF(G3SelectionMask="x",IF(INDEX(RawDataRefData,$E97,0)&gt;0,INDEX(RawDataRefData,$E97,0)),"")),"")</f>
        <v/>
      </c>
      <c r="AV97" s="100" t="str">
        <f t="array" ref="AV97">IF($AQ97,MAX(IF(G3SelectionMask="x",IF(INDEX(RawDataRefData,$E97,0)&gt;0,INDEX(RawDataRefData,$E97,0)),"")),"")</f>
        <v/>
      </c>
      <c r="AW97" s="100" t="str">
        <f t="shared" si="37"/>
        <v/>
      </c>
      <c r="AX97" s="100" t="str">
        <f t="array" ref="AX97">IF($AQ97,STDEVA(IF(G3SelectionMask="x",IF(INDEX(RawDataRefData,$E97,0)&gt;0,INDEX(RawDataRefData,$E97,0)),"")),"")</f>
        <v/>
      </c>
      <c r="AY97" s="101" t="b">
        <f t="shared" si="38"/>
        <v>0</v>
      </c>
      <c r="AZ97" s="101" t="str">
        <f t="array" ref="AZ97">IF($AY97,MEDIAN(IF(G4SelectionMask="x",IF(INDEX(RawDataRefData,$E97,0)&gt;0,INDEX(RawDataRefData,$E97,0)),"")),"")</f>
        <v/>
      </c>
      <c r="BA97" s="101" t="str">
        <f t="array" ref="BA97">IF($AY97,QUARTILE(IF(G4SelectionMask="x",IF(INDEX(RawDataRefData,$E97,0)&gt;0,INDEX(RawDataRefData,$E97,0)),""),1),"")</f>
        <v/>
      </c>
      <c r="BB97" s="101" t="str">
        <f t="array" ref="BB97">IF($AY97,QUARTILE(IF(G4SelectionMask="x",IF(INDEX(RawDataRefData,$E97,0)&gt;0,INDEX(RawDataRefData,$E97,0)),""),3),"")</f>
        <v/>
      </c>
      <c r="BC97" s="101" t="str">
        <f t="array" ref="BC97">IF($AY97,MIN(IF(G4SelectionMask="x",IF(INDEX(RawDataRefData,$E97,0)&gt;0,INDEX(RawDataRefData,$E97,0)),"")),"")</f>
        <v/>
      </c>
      <c r="BD97" s="101" t="str">
        <f t="array" ref="BD97">IF($AY97,MAX(IF(G4SelectionMask="x",IF(INDEX(RawDataRefData,$E97,0)&gt;0,INDEX(RawDataRefData,$E97,0)),"")),"")</f>
        <v/>
      </c>
      <c r="BE97" s="101" t="str">
        <f t="shared" si="39"/>
        <v/>
      </c>
      <c r="BF97" s="101" t="str">
        <f t="array" ref="BF97">IF($AY97,STDEVA(IF(G4SelectionMask="x",IF(INDEX(RawDataRefData,$E97,0)&gt;0,INDEX(RawDataRefData,$E97,0)),"")),"")</f>
        <v/>
      </c>
      <c r="BG97" s="100" t="b">
        <f t="shared" si="40"/>
        <v>0</v>
      </c>
      <c r="BH97" s="100" t="str">
        <f t="array" ref="BH97">IF($BG97,MEDIAN(IF(G5SelectionMask="x",IF(INDEX(RawDataRefData,$E97,0)&gt;0,INDEX(RawDataRefData,$E97,0)),"")),"")</f>
        <v/>
      </c>
      <c r="BI97" s="100" t="str">
        <f t="array" ref="BI97">IF($BG97,QUARTILE(IF(G5SelectionMask="x",IF(INDEX(RawDataRefData,$E97,0)&gt;0,INDEX(RawDataRefData,$E97,0)),""),1),"")</f>
        <v/>
      </c>
      <c r="BJ97" s="100" t="str">
        <f t="array" ref="BJ97">IF($BG97,QUARTILE(IF(G5SelectionMask="x",IF(INDEX(RawDataRefData,$E97,0)&gt;0,INDEX(RawDataRefData,$E97,0)),""),3),"")</f>
        <v/>
      </c>
      <c r="BK97" s="100" t="str">
        <f t="array" ref="BK97">IF($BG97,MIN(IF(G5SelectionMask="x",IF(INDEX(RawDataRefData,$E97,0)&gt;0,INDEX(RawDataRefData,$E97,0)),"")),"")</f>
        <v/>
      </c>
      <c r="BL97" s="100" t="str">
        <f t="array" ref="BL97">IF($BG97,MAX(IF(G5SelectionMask="x",IF(INDEX(RawDataRefData,$E97,0)&gt;0,INDEX(RawDataRefData,$E97,0)),"")),"")</f>
        <v/>
      </c>
      <c r="BM97" s="100" t="str">
        <f t="shared" si="41"/>
        <v/>
      </c>
      <c r="BN97" s="103" t="str">
        <f t="array" ref="BN97">IF($BG97,STDEVA(IF(G5SelectionMask="x",IF(INDEX(RawDataRefData,$E97,0)&gt;0,INDEX(RawDataRefData,$E97,0)),"")),"")</f>
        <v/>
      </c>
      <c r="BO97" s="104"/>
      <c r="BP97" s="105"/>
      <c r="BQ97" s="105"/>
      <c r="BR97" s="105"/>
      <c r="BS97" s="105"/>
      <c r="BT97" s="105"/>
      <c r="BU97" s="105"/>
      <c r="BV97" s="105"/>
      <c r="BW97" s="105"/>
      <c r="BX97" s="105"/>
      <c r="BY97" s="105"/>
      <c r="BZ97" s="105"/>
      <c r="CA97" s="105"/>
      <c r="CB97" s="105"/>
      <c r="CC97" s="105"/>
      <c r="CD97" s="105"/>
    </row>
    <row r="98" spans="1:82" x14ac:dyDescent="0.2">
      <c r="A98" s="33">
        <f t="shared" ca="1" si="54"/>
        <v>0</v>
      </c>
      <c r="B98" s="206"/>
      <c r="C98" s="200"/>
      <c r="D98" s="197"/>
      <c r="E98" s="72">
        <f t="shared" si="34"/>
        <v>89</v>
      </c>
      <c r="F98" s="9" t="s">
        <v>667</v>
      </c>
      <c r="G98" s="9" t="s">
        <v>2631</v>
      </c>
      <c r="K98" s="100" t="str">
        <f t="shared" si="42"/>
        <v/>
      </c>
      <c r="L98" s="100"/>
      <c r="M98" s="100"/>
      <c r="N98" s="100"/>
      <c r="O98" s="100"/>
      <c r="P98" s="101" t="str">
        <f t="shared" si="43"/>
        <v/>
      </c>
      <c r="Q98" s="102" t="str">
        <f t="shared" si="44"/>
        <v/>
      </c>
      <c r="R98" s="102" t="str">
        <f t="shared" si="45"/>
        <v/>
      </c>
      <c r="S98" s="102" t="str">
        <f t="shared" si="46"/>
        <v/>
      </c>
      <c r="T98" s="102" t="str">
        <f t="shared" si="47"/>
        <v/>
      </c>
      <c r="U98" s="102" t="str">
        <f t="shared" si="48"/>
        <v/>
      </c>
      <c r="V98" s="102" t="str">
        <f t="shared" si="49"/>
        <v/>
      </c>
      <c r="W98" s="102" t="str">
        <f t="shared" si="50"/>
        <v/>
      </c>
      <c r="X98" s="102" t="str">
        <f t="shared" si="51"/>
        <v/>
      </c>
      <c r="Y98" s="102" t="str">
        <f t="shared" si="52"/>
        <v/>
      </c>
      <c r="Z98" s="102" t="str">
        <f t="shared" si="53"/>
        <v/>
      </c>
      <c r="AA98" s="100" t="b">
        <f t="shared" si="7"/>
        <v>0</v>
      </c>
      <c r="AB98" s="100" t="str">
        <f t="array" ref="AB98">IF($AA98,MEDIAN(IF(G1SelectionMask="x",IF(INDEX(RawDataRefData,$E98,0)&gt;0,INDEX(RawDataRefData,$E98,0)),"")),"")</f>
        <v/>
      </c>
      <c r="AC98" s="100" t="str">
        <f t="array" ref="AC98">IF($AA98,QUARTILE(IF(G1SelectionMask="x",IF(INDEX(RawDataRefData,$E98,0)&gt;0,INDEX(RawDataRefData,$E98,0)),""),1),"")</f>
        <v/>
      </c>
      <c r="AD98" s="100" t="str">
        <f t="array" ref="AD98">IF($AA98,QUARTILE(IF(G1SelectionMask="x",IF(INDEX(RawDataRefData,$E98,0)&gt;0,INDEX(RawDataRefData,$E98,0)),""),3),"")</f>
        <v/>
      </c>
      <c r="AE98" s="100" t="str">
        <f t="array" ref="AE98">IF($AA98,MIN(IF(G1SelectionMask="x",IF(INDEX(RawDataRefData,$E98,0)&gt;0,INDEX(RawDataRefData,$E98,0)),"")),"")</f>
        <v/>
      </c>
      <c r="AF98" s="100" t="str">
        <f t="array" ref="AF98">IF($AA98,MAX(IF(G1SelectionMask="x",IF(INDEX(RawDataRefData,$E98,0)&gt;0,INDEX(RawDataRefData,$E98,0)),"")),"")</f>
        <v/>
      </c>
      <c r="AG98" s="100" t="str">
        <f t="shared" si="8"/>
        <v/>
      </c>
      <c r="AH98" s="100" t="str">
        <f t="array" ref="AH98">IF($AA98,STDEVA(IF(G1SelectionMask="x",IF(INDEX(RawDataRefData,$E98,0)&gt;0,INDEX(RawDataRefData,$E98,0)),"")),"")</f>
        <v/>
      </c>
      <c r="AI98" s="101" t="b">
        <f t="shared" si="9"/>
        <v>0</v>
      </c>
      <c r="AJ98" s="101" t="str">
        <f t="array" ref="AJ98">IF($AI98,MEDIAN(IF(G2SelectionMask="x",IF(INDEX(RawDataRefData,$E98,0)&gt;0,INDEX(RawDataRefData,$E98,0)),"")),"")</f>
        <v/>
      </c>
      <c r="AK98" s="101" t="str">
        <f t="array" ref="AK98">IF($AI98,QUARTILE(IF(G2SelectionMask="x",IF(INDEX(RawDataRefData,$E98,0)&gt;0,INDEX(RawDataRefData,$E98,0)),""),1),"")</f>
        <v/>
      </c>
      <c r="AL98" s="101" t="str">
        <f t="array" ref="AL98">IF($AI98,QUARTILE(IF(G2SelectionMask="x",IF(INDEX(RawDataRefData,$E98,0)&gt;0,INDEX(RawDataRefData,$E98,0)),""),3),"")</f>
        <v/>
      </c>
      <c r="AM98" s="101" t="str">
        <f t="array" ref="AM98">IF($AI98,MIN(IF(G2SelectionMask="x",IF(INDEX(RawDataRefData,$E98,0)&gt;0,INDEX(RawDataRefData,$E98,0)),"")),"")</f>
        <v/>
      </c>
      <c r="AN98" s="101" t="str">
        <f t="array" ref="AN98">IF($AI98,MAX(IF(G2SelectionMask="x",IF(INDEX(RawDataRefData,$E98,0)&gt;0,INDEX(RawDataRefData,$E98,0)),"")),"")</f>
        <v/>
      </c>
      <c r="AO98" s="101" t="str">
        <f t="shared" si="35"/>
        <v/>
      </c>
      <c r="AP98" s="101" t="str">
        <f t="array" ref="AP98">IF($AI98,STDEVA(IF(G2SelectionMask="x",IF(INDEX(RawDataRefData,$E98,0)&gt;0,INDEX(RawDataRefData,$E98,0)),"")),"")</f>
        <v/>
      </c>
      <c r="AQ98" s="100" t="b">
        <f t="shared" si="36"/>
        <v>0</v>
      </c>
      <c r="AR98" s="100" t="str">
        <f t="array" ref="AR98">IF($AQ98,MEDIAN(IF(G3SelectionMask="x",IF(INDEX(RawDataRefData,$E98,0)&gt;0,INDEX(RawDataRefData,$E98,0)),"")),"")</f>
        <v/>
      </c>
      <c r="AS98" s="100" t="str">
        <f t="array" ref="AS98">IF($AQ98,QUARTILE(IF(G3SelectionMask="x",IF(INDEX(RawDataRefData,$E98,0)&gt;0,INDEX(RawDataRefData,$E98,0)),""),1),"")</f>
        <v/>
      </c>
      <c r="AT98" s="100" t="str">
        <f t="array" ref="AT98">IF($AQ98,QUARTILE(IF(G3SelectionMask="x",IF(INDEX(RawDataRefData,$E98,0)&gt;0,INDEX(RawDataRefData,$E98,0)),""),3),"")</f>
        <v/>
      </c>
      <c r="AU98" s="100" t="str">
        <f t="array" ref="AU98">IF($AQ98,MIN(IF(G3SelectionMask="x",IF(INDEX(RawDataRefData,$E98,0)&gt;0,INDEX(RawDataRefData,$E98,0)),"")),"")</f>
        <v/>
      </c>
      <c r="AV98" s="100" t="str">
        <f t="array" ref="AV98">IF($AQ98,MAX(IF(G3SelectionMask="x",IF(INDEX(RawDataRefData,$E98,0)&gt;0,INDEX(RawDataRefData,$E98,0)),"")),"")</f>
        <v/>
      </c>
      <c r="AW98" s="100" t="str">
        <f t="shared" si="37"/>
        <v/>
      </c>
      <c r="AX98" s="100" t="str">
        <f t="array" ref="AX98">IF($AQ98,STDEVA(IF(G3SelectionMask="x",IF(INDEX(RawDataRefData,$E98,0)&gt;0,INDEX(RawDataRefData,$E98,0)),"")),"")</f>
        <v/>
      </c>
      <c r="AY98" s="101" t="b">
        <f t="shared" si="38"/>
        <v>0</v>
      </c>
      <c r="AZ98" s="101" t="str">
        <f t="array" ref="AZ98">IF($AY98,MEDIAN(IF(G4SelectionMask="x",IF(INDEX(RawDataRefData,$E98,0)&gt;0,INDEX(RawDataRefData,$E98,0)),"")),"")</f>
        <v/>
      </c>
      <c r="BA98" s="101" t="str">
        <f t="array" ref="BA98">IF($AY98,QUARTILE(IF(G4SelectionMask="x",IF(INDEX(RawDataRefData,$E98,0)&gt;0,INDEX(RawDataRefData,$E98,0)),""),1),"")</f>
        <v/>
      </c>
      <c r="BB98" s="101" t="str">
        <f t="array" ref="BB98">IF($AY98,QUARTILE(IF(G4SelectionMask="x",IF(INDEX(RawDataRefData,$E98,0)&gt;0,INDEX(RawDataRefData,$E98,0)),""),3),"")</f>
        <v/>
      </c>
      <c r="BC98" s="101" t="str">
        <f t="array" ref="BC98">IF($AY98,MIN(IF(G4SelectionMask="x",IF(INDEX(RawDataRefData,$E98,0)&gt;0,INDEX(RawDataRefData,$E98,0)),"")),"")</f>
        <v/>
      </c>
      <c r="BD98" s="101" t="str">
        <f t="array" ref="BD98">IF($AY98,MAX(IF(G4SelectionMask="x",IF(INDEX(RawDataRefData,$E98,0)&gt;0,INDEX(RawDataRefData,$E98,0)),"")),"")</f>
        <v/>
      </c>
      <c r="BE98" s="101" t="str">
        <f t="shared" si="39"/>
        <v/>
      </c>
      <c r="BF98" s="101" t="str">
        <f t="array" ref="BF98">IF($AY98,STDEVA(IF(G4SelectionMask="x",IF(INDEX(RawDataRefData,$E98,0)&gt;0,INDEX(RawDataRefData,$E98,0)),"")),"")</f>
        <v/>
      </c>
      <c r="BG98" s="100" t="b">
        <f t="shared" si="40"/>
        <v>0</v>
      </c>
      <c r="BH98" s="100" t="str">
        <f t="array" ref="BH98">IF($BG98,MEDIAN(IF(G5SelectionMask="x",IF(INDEX(RawDataRefData,$E98,0)&gt;0,INDEX(RawDataRefData,$E98,0)),"")),"")</f>
        <v/>
      </c>
      <c r="BI98" s="100" t="str">
        <f t="array" ref="BI98">IF($BG98,QUARTILE(IF(G5SelectionMask="x",IF(INDEX(RawDataRefData,$E98,0)&gt;0,INDEX(RawDataRefData,$E98,0)),""),1),"")</f>
        <v/>
      </c>
      <c r="BJ98" s="100" t="str">
        <f t="array" ref="BJ98">IF($BG98,QUARTILE(IF(G5SelectionMask="x",IF(INDEX(RawDataRefData,$E98,0)&gt;0,INDEX(RawDataRefData,$E98,0)),""),3),"")</f>
        <v/>
      </c>
      <c r="BK98" s="100" t="str">
        <f t="array" ref="BK98">IF($BG98,MIN(IF(G5SelectionMask="x",IF(INDEX(RawDataRefData,$E98,0)&gt;0,INDEX(RawDataRefData,$E98,0)),"")),"")</f>
        <v/>
      </c>
      <c r="BL98" s="100" t="str">
        <f t="array" ref="BL98">IF($BG98,MAX(IF(G5SelectionMask="x",IF(INDEX(RawDataRefData,$E98,0)&gt;0,INDEX(RawDataRefData,$E98,0)),"")),"")</f>
        <v/>
      </c>
      <c r="BM98" s="100" t="str">
        <f t="shared" si="41"/>
        <v/>
      </c>
      <c r="BN98" s="103" t="str">
        <f t="array" ref="BN98">IF($BG98,STDEVA(IF(G5SelectionMask="x",IF(INDEX(RawDataRefData,$E98,0)&gt;0,INDEX(RawDataRefData,$E98,0)),"")),"")</f>
        <v/>
      </c>
      <c r="BO98" s="104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</row>
    <row r="99" spans="1:82" x14ac:dyDescent="0.2">
      <c r="A99" s="33" t="e">
        <f t="shared" ref="A99:A106" ca="1" si="55">IF(AND(Client1Sector="Telecom",SelectEfficiencySpendFTEs="x"),,ERROR)</f>
        <v>#NAME?</v>
      </c>
      <c r="B99" s="206"/>
      <c r="C99" s="200"/>
      <c r="D99" s="197"/>
      <c r="E99" s="72">
        <f t="shared" si="34"/>
        <v>90</v>
      </c>
      <c r="F99" s="9" t="s">
        <v>668</v>
      </c>
      <c r="G99" s="9" t="s">
        <v>1628</v>
      </c>
      <c r="K99" s="100" t="str">
        <f t="shared" si="42"/>
        <v/>
      </c>
      <c r="L99" s="100"/>
      <c r="M99" s="100"/>
      <c r="N99" s="100"/>
      <c r="O99" s="100"/>
      <c r="P99" s="101" t="str">
        <f t="shared" si="43"/>
        <v/>
      </c>
      <c r="Q99" s="102" t="str">
        <f t="shared" si="44"/>
        <v/>
      </c>
      <c r="R99" s="102" t="str">
        <f t="shared" si="45"/>
        <v/>
      </c>
      <c r="S99" s="102" t="str">
        <f t="shared" si="46"/>
        <v/>
      </c>
      <c r="T99" s="102" t="str">
        <f t="shared" si="47"/>
        <v/>
      </c>
      <c r="U99" s="102" t="str">
        <f t="shared" si="48"/>
        <v/>
      </c>
      <c r="V99" s="102" t="str">
        <f t="shared" si="49"/>
        <v/>
      </c>
      <c r="W99" s="102" t="str">
        <f t="shared" si="50"/>
        <v/>
      </c>
      <c r="X99" s="102" t="str">
        <f t="shared" si="51"/>
        <v/>
      </c>
      <c r="Y99" s="102" t="str">
        <f t="shared" si="52"/>
        <v/>
      </c>
      <c r="Z99" s="102" t="str">
        <f t="shared" si="53"/>
        <v/>
      </c>
      <c r="AA99" s="100" t="b">
        <f t="shared" si="7"/>
        <v>0</v>
      </c>
      <c r="AB99" s="100" t="str">
        <f t="array" ref="AB99">IF($AA99,MEDIAN(IF(G1SelectionMask="x",IF(INDEX(RawDataRefData,$E99,0)&gt;0,INDEX(RawDataRefData,$E99,0)),"")),"")</f>
        <v/>
      </c>
      <c r="AC99" s="100" t="str">
        <f t="array" ref="AC99">IF($AA99,QUARTILE(IF(G1SelectionMask="x",IF(INDEX(RawDataRefData,$E99,0)&gt;0,INDEX(RawDataRefData,$E99,0)),""),1),"")</f>
        <v/>
      </c>
      <c r="AD99" s="100" t="str">
        <f t="array" ref="AD99">IF($AA99,QUARTILE(IF(G1SelectionMask="x",IF(INDEX(RawDataRefData,$E99,0)&gt;0,INDEX(RawDataRefData,$E99,0)),""),3),"")</f>
        <v/>
      </c>
      <c r="AE99" s="100" t="str">
        <f t="array" ref="AE99">IF($AA99,MIN(IF(G1SelectionMask="x",IF(INDEX(RawDataRefData,$E99,0)&gt;0,INDEX(RawDataRefData,$E99,0)),"")),"")</f>
        <v/>
      </c>
      <c r="AF99" s="100" t="str">
        <f t="array" ref="AF99">IF($AA99,MAX(IF(G1SelectionMask="x",IF(INDEX(RawDataRefData,$E99,0)&gt;0,INDEX(RawDataRefData,$E99,0)),"")),"")</f>
        <v/>
      </c>
      <c r="AG99" s="100" t="str">
        <f t="shared" si="8"/>
        <v/>
      </c>
      <c r="AH99" s="100" t="str">
        <f t="array" ref="AH99">IF($AA99,STDEVA(IF(G1SelectionMask="x",IF(INDEX(RawDataRefData,$E99,0)&gt;0,INDEX(RawDataRefData,$E99,0)),"")),"")</f>
        <v/>
      </c>
      <c r="AI99" s="101" t="b">
        <f t="shared" si="9"/>
        <v>0</v>
      </c>
      <c r="AJ99" s="101" t="str">
        <f t="array" ref="AJ99">IF($AI99,MEDIAN(IF(G2SelectionMask="x",IF(INDEX(RawDataRefData,$E99,0)&gt;0,INDEX(RawDataRefData,$E99,0)),"")),"")</f>
        <v/>
      </c>
      <c r="AK99" s="101" t="str">
        <f t="array" ref="AK99">IF($AI99,QUARTILE(IF(G2SelectionMask="x",IF(INDEX(RawDataRefData,$E99,0)&gt;0,INDEX(RawDataRefData,$E99,0)),""),1),"")</f>
        <v/>
      </c>
      <c r="AL99" s="101" t="str">
        <f t="array" ref="AL99">IF($AI99,QUARTILE(IF(G2SelectionMask="x",IF(INDEX(RawDataRefData,$E99,0)&gt;0,INDEX(RawDataRefData,$E99,0)),""),3),"")</f>
        <v/>
      </c>
      <c r="AM99" s="101" t="str">
        <f t="array" ref="AM99">IF($AI99,MIN(IF(G2SelectionMask="x",IF(INDEX(RawDataRefData,$E99,0)&gt;0,INDEX(RawDataRefData,$E99,0)),"")),"")</f>
        <v/>
      </c>
      <c r="AN99" s="101" t="str">
        <f t="array" ref="AN99">IF($AI99,MAX(IF(G2SelectionMask="x",IF(INDEX(RawDataRefData,$E99,0)&gt;0,INDEX(RawDataRefData,$E99,0)),"")),"")</f>
        <v/>
      </c>
      <c r="AO99" s="101" t="str">
        <f t="shared" si="35"/>
        <v/>
      </c>
      <c r="AP99" s="101" t="str">
        <f t="array" ref="AP99">IF($AI99,STDEVA(IF(G2SelectionMask="x",IF(INDEX(RawDataRefData,$E99,0)&gt;0,INDEX(RawDataRefData,$E99,0)),"")),"")</f>
        <v/>
      </c>
      <c r="AQ99" s="100" t="b">
        <f t="shared" si="36"/>
        <v>0</v>
      </c>
      <c r="AR99" s="100" t="str">
        <f t="array" ref="AR99">IF($AQ99,MEDIAN(IF(G3SelectionMask="x",IF(INDEX(RawDataRefData,$E99,0)&gt;0,INDEX(RawDataRefData,$E99,0)),"")),"")</f>
        <v/>
      </c>
      <c r="AS99" s="100" t="str">
        <f t="array" ref="AS99">IF($AQ99,QUARTILE(IF(G3SelectionMask="x",IF(INDEX(RawDataRefData,$E99,0)&gt;0,INDEX(RawDataRefData,$E99,0)),""),1),"")</f>
        <v/>
      </c>
      <c r="AT99" s="100" t="str">
        <f t="array" ref="AT99">IF($AQ99,QUARTILE(IF(G3SelectionMask="x",IF(INDEX(RawDataRefData,$E99,0)&gt;0,INDEX(RawDataRefData,$E99,0)),""),3),"")</f>
        <v/>
      </c>
      <c r="AU99" s="100" t="str">
        <f t="array" ref="AU99">IF($AQ99,MIN(IF(G3SelectionMask="x",IF(INDEX(RawDataRefData,$E99,0)&gt;0,INDEX(RawDataRefData,$E99,0)),"")),"")</f>
        <v/>
      </c>
      <c r="AV99" s="100" t="str">
        <f t="array" ref="AV99">IF($AQ99,MAX(IF(G3SelectionMask="x",IF(INDEX(RawDataRefData,$E99,0)&gt;0,INDEX(RawDataRefData,$E99,0)),"")),"")</f>
        <v/>
      </c>
      <c r="AW99" s="100" t="str">
        <f t="shared" si="37"/>
        <v/>
      </c>
      <c r="AX99" s="100" t="str">
        <f t="array" ref="AX99">IF($AQ99,STDEVA(IF(G3SelectionMask="x",IF(INDEX(RawDataRefData,$E99,0)&gt;0,INDEX(RawDataRefData,$E99,0)),"")),"")</f>
        <v/>
      </c>
      <c r="AY99" s="101" t="b">
        <f t="shared" si="38"/>
        <v>0</v>
      </c>
      <c r="AZ99" s="101" t="str">
        <f t="array" ref="AZ99">IF($AY99,MEDIAN(IF(G4SelectionMask="x",IF(INDEX(RawDataRefData,$E99,0)&gt;0,INDEX(RawDataRefData,$E99,0)),"")),"")</f>
        <v/>
      </c>
      <c r="BA99" s="101" t="str">
        <f t="array" ref="BA99">IF($AY99,QUARTILE(IF(G4SelectionMask="x",IF(INDEX(RawDataRefData,$E99,0)&gt;0,INDEX(RawDataRefData,$E99,0)),""),1),"")</f>
        <v/>
      </c>
      <c r="BB99" s="101" t="str">
        <f t="array" ref="BB99">IF($AY99,QUARTILE(IF(G4SelectionMask="x",IF(INDEX(RawDataRefData,$E99,0)&gt;0,INDEX(RawDataRefData,$E99,0)),""),3),"")</f>
        <v/>
      </c>
      <c r="BC99" s="101" t="str">
        <f t="array" ref="BC99">IF($AY99,MIN(IF(G4SelectionMask="x",IF(INDEX(RawDataRefData,$E99,0)&gt;0,INDEX(RawDataRefData,$E99,0)),"")),"")</f>
        <v/>
      </c>
      <c r="BD99" s="101" t="str">
        <f t="array" ref="BD99">IF($AY99,MAX(IF(G4SelectionMask="x",IF(INDEX(RawDataRefData,$E99,0)&gt;0,INDEX(RawDataRefData,$E99,0)),"")),"")</f>
        <v/>
      </c>
      <c r="BE99" s="101" t="str">
        <f t="shared" si="39"/>
        <v/>
      </c>
      <c r="BF99" s="101" t="str">
        <f t="array" ref="BF99">IF($AY99,STDEVA(IF(G4SelectionMask="x",IF(INDEX(RawDataRefData,$E99,0)&gt;0,INDEX(RawDataRefData,$E99,0)),"")),"")</f>
        <v/>
      </c>
      <c r="BG99" s="100" t="b">
        <f t="shared" si="40"/>
        <v>0</v>
      </c>
      <c r="BH99" s="100" t="str">
        <f t="array" ref="BH99">IF($BG99,MEDIAN(IF(G5SelectionMask="x",IF(INDEX(RawDataRefData,$E99,0)&gt;0,INDEX(RawDataRefData,$E99,0)),"")),"")</f>
        <v/>
      </c>
      <c r="BI99" s="100" t="str">
        <f t="array" ref="BI99">IF($BG99,QUARTILE(IF(G5SelectionMask="x",IF(INDEX(RawDataRefData,$E99,0)&gt;0,INDEX(RawDataRefData,$E99,0)),""),1),"")</f>
        <v/>
      </c>
      <c r="BJ99" s="100" t="str">
        <f t="array" ref="BJ99">IF($BG99,QUARTILE(IF(G5SelectionMask="x",IF(INDEX(RawDataRefData,$E99,0)&gt;0,INDEX(RawDataRefData,$E99,0)),""),3),"")</f>
        <v/>
      </c>
      <c r="BK99" s="100" t="str">
        <f t="array" ref="BK99">IF($BG99,MIN(IF(G5SelectionMask="x",IF(INDEX(RawDataRefData,$E99,0)&gt;0,INDEX(RawDataRefData,$E99,0)),"")),"")</f>
        <v/>
      </c>
      <c r="BL99" s="100" t="str">
        <f t="array" ref="BL99">IF($BG99,MAX(IF(G5SelectionMask="x",IF(INDEX(RawDataRefData,$E99,0)&gt;0,INDEX(RawDataRefData,$E99,0)),"")),"")</f>
        <v/>
      </c>
      <c r="BM99" s="100" t="str">
        <f t="shared" si="41"/>
        <v/>
      </c>
      <c r="BN99" s="103" t="str">
        <f t="array" ref="BN99">IF($BG99,STDEVA(IF(G5SelectionMask="x",IF(INDEX(RawDataRefData,$E99,0)&gt;0,INDEX(RawDataRefData,$E99,0)),"")),"")</f>
        <v/>
      </c>
      <c r="BO99" s="104"/>
      <c r="BP99" s="105"/>
      <c r="BQ99" s="105"/>
      <c r="BR99" s="105"/>
      <c r="BS99" s="105"/>
      <c r="BT99" s="105"/>
      <c r="BU99" s="105"/>
      <c r="BV99" s="105"/>
      <c r="BW99" s="105"/>
      <c r="BX99" s="105"/>
      <c r="BY99" s="105"/>
      <c r="BZ99" s="105"/>
      <c r="CA99" s="105"/>
      <c r="CB99" s="105"/>
      <c r="CC99" s="105"/>
      <c r="CD99" s="105"/>
    </row>
    <row r="100" spans="1:82" x14ac:dyDescent="0.2">
      <c r="A100" s="33" t="e">
        <f t="shared" ca="1" si="55"/>
        <v>#NAME?</v>
      </c>
      <c r="B100" s="206"/>
      <c r="C100" s="200"/>
      <c r="D100" s="197"/>
      <c r="E100" s="72">
        <f t="shared" si="34"/>
        <v>91</v>
      </c>
      <c r="F100" s="9" t="s">
        <v>669</v>
      </c>
      <c r="G100" s="9" t="s">
        <v>342</v>
      </c>
      <c r="K100" s="100" t="str">
        <f t="shared" si="42"/>
        <v/>
      </c>
      <c r="L100" s="100"/>
      <c r="M100" s="100"/>
      <c r="N100" s="100"/>
      <c r="O100" s="100"/>
      <c r="P100" s="101" t="str">
        <f t="shared" si="43"/>
        <v/>
      </c>
      <c r="Q100" s="102" t="str">
        <f t="shared" si="44"/>
        <v/>
      </c>
      <c r="R100" s="102" t="str">
        <f t="shared" si="45"/>
        <v/>
      </c>
      <c r="S100" s="102" t="str">
        <f t="shared" si="46"/>
        <v/>
      </c>
      <c r="T100" s="102" t="str">
        <f t="shared" si="47"/>
        <v/>
      </c>
      <c r="U100" s="102" t="str">
        <f t="shared" si="48"/>
        <v/>
      </c>
      <c r="V100" s="102" t="str">
        <f t="shared" si="49"/>
        <v/>
      </c>
      <c r="W100" s="102" t="str">
        <f t="shared" si="50"/>
        <v/>
      </c>
      <c r="X100" s="102" t="str">
        <f t="shared" si="51"/>
        <v/>
      </c>
      <c r="Y100" s="102" t="str">
        <f t="shared" si="52"/>
        <v/>
      </c>
      <c r="Z100" s="102" t="str">
        <f t="shared" si="53"/>
        <v/>
      </c>
      <c r="AA100" s="100" t="b">
        <f t="shared" si="7"/>
        <v>0</v>
      </c>
      <c r="AB100" s="100" t="str">
        <f t="array" ref="AB100">IF($AA100,MEDIAN(IF(G1SelectionMask="x",IF(INDEX(RawDataRefData,$E100,0)&gt;0,INDEX(RawDataRefData,$E100,0)),"")),"")</f>
        <v/>
      </c>
      <c r="AC100" s="100" t="str">
        <f t="array" ref="AC100">IF($AA100,QUARTILE(IF(G1SelectionMask="x",IF(INDEX(RawDataRefData,$E100,0)&gt;0,INDEX(RawDataRefData,$E100,0)),""),1),"")</f>
        <v/>
      </c>
      <c r="AD100" s="100" t="str">
        <f t="array" ref="AD100">IF($AA100,QUARTILE(IF(G1SelectionMask="x",IF(INDEX(RawDataRefData,$E100,0)&gt;0,INDEX(RawDataRefData,$E100,0)),""),3),"")</f>
        <v/>
      </c>
      <c r="AE100" s="100" t="str">
        <f t="array" ref="AE100">IF($AA100,MIN(IF(G1SelectionMask="x",IF(INDEX(RawDataRefData,$E100,0)&gt;0,INDEX(RawDataRefData,$E100,0)),"")),"")</f>
        <v/>
      </c>
      <c r="AF100" s="100" t="str">
        <f t="array" ref="AF100">IF($AA100,MAX(IF(G1SelectionMask="x",IF(INDEX(RawDataRefData,$E100,0)&gt;0,INDEX(RawDataRefData,$E100,0)),"")),"")</f>
        <v/>
      </c>
      <c r="AG100" s="100" t="str">
        <f t="shared" si="8"/>
        <v/>
      </c>
      <c r="AH100" s="100" t="str">
        <f t="array" ref="AH100">IF($AA100,STDEVA(IF(G1SelectionMask="x",IF(INDEX(RawDataRefData,$E100,0)&gt;0,INDEX(RawDataRefData,$E100,0)),"")),"")</f>
        <v/>
      </c>
      <c r="AI100" s="101" t="b">
        <f t="shared" si="9"/>
        <v>0</v>
      </c>
      <c r="AJ100" s="101" t="str">
        <f t="array" ref="AJ100">IF($AI100,MEDIAN(IF(G2SelectionMask="x",IF(INDEX(RawDataRefData,$E100,0)&gt;0,INDEX(RawDataRefData,$E100,0)),"")),"")</f>
        <v/>
      </c>
      <c r="AK100" s="101" t="str">
        <f t="array" ref="AK100">IF($AI100,QUARTILE(IF(G2SelectionMask="x",IF(INDEX(RawDataRefData,$E100,0)&gt;0,INDEX(RawDataRefData,$E100,0)),""),1),"")</f>
        <v/>
      </c>
      <c r="AL100" s="101" t="str">
        <f t="array" ref="AL100">IF($AI100,QUARTILE(IF(G2SelectionMask="x",IF(INDEX(RawDataRefData,$E100,0)&gt;0,INDEX(RawDataRefData,$E100,0)),""),3),"")</f>
        <v/>
      </c>
      <c r="AM100" s="101" t="str">
        <f t="array" ref="AM100">IF($AI100,MIN(IF(G2SelectionMask="x",IF(INDEX(RawDataRefData,$E100,0)&gt;0,INDEX(RawDataRefData,$E100,0)),"")),"")</f>
        <v/>
      </c>
      <c r="AN100" s="101" t="str">
        <f t="array" ref="AN100">IF($AI100,MAX(IF(G2SelectionMask="x",IF(INDEX(RawDataRefData,$E100,0)&gt;0,INDEX(RawDataRefData,$E100,0)),"")),"")</f>
        <v/>
      </c>
      <c r="AO100" s="101" t="str">
        <f t="shared" si="35"/>
        <v/>
      </c>
      <c r="AP100" s="101" t="str">
        <f t="array" ref="AP100">IF($AI100,STDEVA(IF(G2SelectionMask="x",IF(INDEX(RawDataRefData,$E100,0)&gt;0,INDEX(RawDataRefData,$E100,0)),"")),"")</f>
        <v/>
      </c>
      <c r="AQ100" s="100" t="b">
        <f t="shared" si="36"/>
        <v>0</v>
      </c>
      <c r="AR100" s="100" t="str">
        <f t="array" ref="AR100">IF($AQ100,MEDIAN(IF(G3SelectionMask="x",IF(INDEX(RawDataRefData,$E100,0)&gt;0,INDEX(RawDataRefData,$E100,0)),"")),"")</f>
        <v/>
      </c>
      <c r="AS100" s="100" t="str">
        <f t="array" ref="AS100">IF($AQ100,QUARTILE(IF(G3SelectionMask="x",IF(INDEX(RawDataRefData,$E100,0)&gt;0,INDEX(RawDataRefData,$E100,0)),""),1),"")</f>
        <v/>
      </c>
      <c r="AT100" s="100" t="str">
        <f t="array" ref="AT100">IF($AQ100,QUARTILE(IF(G3SelectionMask="x",IF(INDEX(RawDataRefData,$E100,0)&gt;0,INDEX(RawDataRefData,$E100,0)),""),3),"")</f>
        <v/>
      </c>
      <c r="AU100" s="100" t="str">
        <f t="array" ref="AU100">IF($AQ100,MIN(IF(G3SelectionMask="x",IF(INDEX(RawDataRefData,$E100,0)&gt;0,INDEX(RawDataRefData,$E100,0)),"")),"")</f>
        <v/>
      </c>
      <c r="AV100" s="100" t="str">
        <f t="array" ref="AV100">IF($AQ100,MAX(IF(G3SelectionMask="x",IF(INDEX(RawDataRefData,$E100,0)&gt;0,INDEX(RawDataRefData,$E100,0)),"")),"")</f>
        <v/>
      </c>
      <c r="AW100" s="100" t="str">
        <f t="shared" si="37"/>
        <v/>
      </c>
      <c r="AX100" s="100" t="str">
        <f t="array" ref="AX100">IF($AQ100,STDEVA(IF(G3SelectionMask="x",IF(INDEX(RawDataRefData,$E100,0)&gt;0,INDEX(RawDataRefData,$E100,0)),"")),"")</f>
        <v/>
      </c>
      <c r="AY100" s="101" t="b">
        <f t="shared" si="38"/>
        <v>0</v>
      </c>
      <c r="AZ100" s="101" t="str">
        <f t="array" ref="AZ100">IF($AY100,MEDIAN(IF(G4SelectionMask="x",IF(INDEX(RawDataRefData,$E100,0)&gt;0,INDEX(RawDataRefData,$E100,0)),"")),"")</f>
        <v/>
      </c>
      <c r="BA100" s="101" t="str">
        <f t="array" ref="BA100">IF($AY100,QUARTILE(IF(G4SelectionMask="x",IF(INDEX(RawDataRefData,$E100,0)&gt;0,INDEX(RawDataRefData,$E100,0)),""),1),"")</f>
        <v/>
      </c>
      <c r="BB100" s="101" t="str">
        <f t="array" ref="BB100">IF($AY100,QUARTILE(IF(G4SelectionMask="x",IF(INDEX(RawDataRefData,$E100,0)&gt;0,INDEX(RawDataRefData,$E100,0)),""),3),"")</f>
        <v/>
      </c>
      <c r="BC100" s="101" t="str">
        <f t="array" ref="BC100">IF($AY100,MIN(IF(G4SelectionMask="x",IF(INDEX(RawDataRefData,$E100,0)&gt;0,INDEX(RawDataRefData,$E100,0)),"")),"")</f>
        <v/>
      </c>
      <c r="BD100" s="101" t="str">
        <f t="array" ref="BD100">IF($AY100,MAX(IF(G4SelectionMask="x",IF(INDEX(RawDataRefData,$E100,0)&gt;0,INDEX(RawDataRefData,$E100,0)),"")),"")</f>
        <v/>
      </c>
      <c r="BE100" s="101" t="str">
        <f t="shared" si="39"/>
        <v/>
      </c>
      <c r="BF100" s="101" t="str">
        <f t="array" ref="BF100">IF($AY100,STDEVA(IF(G4SelectionMask="x",IF(INDEX(RawDataRefData,$E100,0)&gt;0,INDEX(RawDataRefData,$E100,0)),"")),"")</f>
        <v/>
      </c>
      <c r="BG100" s="100" t="b">
        <f t="shared" si="40"/>
        <v>0</v>
      </c>
      <c r="BH100" s="100" t="str">
        <f t="array" ref="BH100">IF($BG100,MEDIAN(IF(G5SelectionMask="x",IF(INDEX(RawDataRefData,$E100,0)&gt;0,INDEX(RawDataRefData,$E100,0)),"")),"")</f>
        <v/>
      </c>
      <c r="BI100" s="100" t="str">
        <f t="array" ref="BI100">IF($BG100,QUARTILE(IF(G5SelectionMask="x",IF(INDEX(RawDataRefData,$E100,0)&gt;0,INDEX(RawDataRefData,$E100,0)),""),1),"")</f>
        <v/>
      </c>
      <c r="BJ100" s="100" t="str">
        <f t="array" ref="BJ100">IF($BG100,QUARTILE(IF(G5SelectionMask="x",IF(INDEX(RawDataRefData,$E100,0)&gt;0,INDEX(RawDataRefData,$E100,0)),""),3),"")</f>
        <v/>
      </c>
      <c r="BK100" s="100" t="str">
        <f t="array" ref="BK100">IF($BG100,MIN(IF(G5SelectionMask="x",IF(INDEX(RawDataRefData,$E100,0)&gt;0,INDEX(RawDataRefData,$E100,0)),"")),"")</f>
        <v/>
      </c>
      <c r="BL100" s="100" t="str">
        <f t="array" ref="BL100">IF($BG100,MAX(IF(G5SelectionMask="x",IF(INDEX(RawDataRefData,$E100,0)&gt;0,INDEX(RawDataRefData,$E100,0)),"")),"")</f>
        <v/>
      </c>
      <c r="BM100" s="100" t="str">
        <f t="shared" si="41"/>
        <v/>
      </c>
      <c r="BN100" s="103" t="str">
        <f t="array" ref="BN100">IF($BG100,STDEVA(IF(G5SelectionMask="x",IF(INDEX(RawDataRefData,$E100,0)&gt;0,INDEX(RawDataRefData,$E100,0)),"")),"")</f>
        <v/>
      </c>
      <c r="BO100" s="104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</row>
    <row r="101" spans="1:82" x14ac:dyDescent="0.2">
      <c r="A101" s="33" t="e">
        <f t="shared" ca="1" si="55"/>
        <v>#NAME?</v>
      </c>
      <c r="B101" s="206"/>
      <c r="C101" s="200"/>
      <c r="D101" s="197"/>
      <c r="E101" s="72">
        <f t="shared" si="34"/>
        <v>92</v>
      </c>
      <c r="F101" s="9" t="s">
        <v>670</v>
      </c>
      <c r="G101" s="9" t="s">
        <v>341</v>
      </c>
      <c r="K101" s="100" t="str">
        <f t="shared" si="42"/>
        <v/>
      </c>
      <c r="L101" s="100"/>
      <c r="M101" s="100"/>
      <c r="N101" s="100"/>
      <c r="O101" s="100"/>
      <c r="P101" s="101" t="str">
        <f t="shared" si="43"/>
        <v/>
      </c>
      <c r="Q101" s="102" t="str">
        <f t="shared" si="44"/>
        <v/>
      </c>
      <c r="R101" s="102" t="str">
        <f t="shared" si="45"/>
        <v/>
      </c>
      <c r="S101" s="102" t="str">
        <f t="shared" si="46"/>
        <v/>
      </c>
      <c r="T101" s="102" t="str">
        <f t="shared" si="47"/>
        <v/>
      </c>
      <c r="U101" s="102" t="str">
        <f t="shared" si="48"/>
        <v/>
      </c>
      <c r="V101" s="102" t="str">
        <f t="shared" si="49"/>
        <v/>
      </c>
      <c r="W101" s="102" t="str">
        <f t="shared" si="50"/>
        <v/>
      </c>
      <c r="X101" s="102" t="str">
        <f t="shared" si="51"/>
        <v/>
      </c>
      <c r="Y101" s="102" t="str">
        <f t="shared" si="52"/>
        <v/>
      </c>
      <c r="Z101" s="102" t="str">
        <f t="shared" si="53"/>
        <v/>
      </c>
      <c r="AA101" s="100" t="b">
        <f t="shared" si="7"/>
        <v>0</v>
      </c>
      <c r="AB101" s="100" t="str">
        <f t="array" ref="AB101">IF($AA101,MEDIAN(IF(G1SelectionMask="x",IF(INDEX(RawDataRefData,$E101,0)&gt;0,INDEX(RawDataRefData,$E101,0)),"")),"")</f>
        <v/>
      </c>
      <c r="AC101" s="100" t="str">
        <f t="array" ref="AC101">IF($AA101,QUARTILE(IF(G1SelectionMask="x",IF(INDEX(RawDataRefData,$E101,0)&gt;0,INDEX(RawDataRefData,$E101,0)),""),1),"")</f>
        <v/>
      </c>
      <c r="AD101" s="100" t="str">
        <f t="array" ref="AD101">IF($AA101,QUARTILE(IF(G1SelectionMask="x",IF(INDEX(RawDataRefData,$E101,0)&gt;0,INDEX(RawDataRefData,$E101,0)),""),3),"")</f>
        <v/>
      </c>
      <c r="AE101" s="100" t="str">
        <f t="array" ref="AE101">IF($AA101,MIN(IF(G1SelectionMask="x",IF(INDEX(RawDataRefData,$E101,0)&gt;0,INDEX(RawDataRefData,$E101,0)),"")),"")</f>
        <v/>
      </c>
      <c r="AF101" s="100" t="str">
        <f t="array" ref="AF101">IF($AA101,MAX(IF(G1SelectionMask="x",IF(INDEX(RawDataRefData,$E101,0)&gt;0,INDEX(RawDataRefData,$E101,0)),"")),"")</f>
        <v/>
      </c>
      <c r="AG101" s="100" t="str">
        <f t="shared" si="8"/>
        <v/>
      </c>
      <c r="AH101" s="100" t="str">
        <f t="array" ref="AH101">IF($AA101,STDEVA(IF(G1SelectionMask="x",IF(INDEX(RawDataRefData,$E101,0)&gt;0,INDEX(RawDataRefData,$E101,0)),"")),"")</f>
        <v/>
      </c>
      <c r="AI101" s="101" t="b">
        <f t="shared" si="9"/>
        <v>0</v>
      </c>
      <c r="AJ101" s="101" t="str">
        <f t="array" ref="AJ101">IF($AI101,MEDIAN(IF(G2SelectionMask="x",IF(INDEX(RawDataRefData,$E101,0)&gt;0,INDEX(RawDataRefData,$E101,0)),"")),"")</f>
        <v/>
      </c>
      <c r="AK101" s="101" t="str">
        <f t="array" ref="AK101">IF($AI101,QUARTILE(IF(G2SelectionMask="x",IF(INDEX(RawDataRefData,$E101,0)&gt;0,INDEX(RawDataRefData,$E101,0)),""),1),"")</f>
        <v/>
      </c>
      <c r="AL101" s="101" t="str">
        <f t="array" ref="AL101">IF($AI101,QUARTILE(IF(G2SelectionMask="x",IF(INDEX(RawDataRefData,$E101,0)&gt;0,INDEX(RawDataRefData,$E101,0)),""),3),"")</f>
        <v/>
      </c>
      <c r="AM101" s="101" t="str">
        <f t="array" ref="AM101">IF($AI101,MIN(IF(G2SelectionMask="x",IF(INDEX(RawDataRefData,$E101,0)&gt;0,INDEX(RawDataRefData,$E101,0)),"")),"")</f>
        <v/>
      </c>
      <c r="AN101" s="101" t="str">
        <f t="array" ref="AN101">IF($AI101,MAX(IF(G2SelectionMask="x",IF(INDEX(RawDataRefData,$E101,0)&gt;0,INDEX(RawDataRefData,$E101,0)),"")),"")</f>
        <v/>
      </c>
      <c r="AO101" s="101" t="str">
        <f t="shared" si="35"/>
        <v/>
      </c>
      <c r="AP101" s="101" t="str">
        <f t="array" ref="AP101">IF($AI101,STDEVA(IF(G2SelectionMask="x",IF(INDEX(RawDataRefData,$E101,0)&gt;0,INDEX(RawDataRefData,$E101,0)),"")),"")</f>
        <v/>
      </c>
      <c r="AQ101" s="100" t="b">
        <f t="shared" si="36"/>
        <v>0</v>
      </c>
      <c r="AR101" s="100" t="str">
        <f t="array" ref="AR101">IF($AQ101,MEDIAN(IF(G3SelectionMask="x",IF(INDEX(RawDataRefData,$E101,0)&gt;0,INDEX(RawDataRefData,$E101,0)),"")),"")</f>
        <v/>
      </c>
      <c r="AS101" s="100" t="str">
        <f t="array" ref="AS101">IF($AQ101,QUARTILE(IF(G3SelectionMask="x",IF(INDEX(RawDataRefData,$E101,0)&gt;0,INDEX(RawDataRefData,$E101,0)),""),1),"")</f>
        <v/>
      </c>
      <c r="AT101" s="100" t="str">
        <f t="array" ref="AT101">IF($AQ101,QUARTILE(IF(G3SelectionMask="x",IF(INDEX(RawDataRefData,$E101,0)&gt;0,INDEX(RawDataRefData,$E101,0)),""),3),"")</f>
        <v/>
      </c>
      <c r="AU101" s="100" t="str">
        <f t="array" ref="AU101">IF($AQ101,MIN(IF(G3SelectionMask="x",IF(INDEX(RawDataRefData,$E101,0)&gt;0,INDEX(RawDataRefData,$E101,0)),"")),"")</f>
        <v/>
      </c>
      <c r="AV101" s="100" t="str">
        <f t="array" ref="AV101">IF($AQ101,MAX(IF(G3SelectionMask="x",IF(INDEX(RawDataRefData,$E101,0)&gt;0,INDEX(RawDataRefData,$E101,0)),"")),"")</f>
        <v/>
      </c>
      <c r="AW101" s="100" t="str">
        <f t="shared" si="37"/>
        <v/>
      </c>
      <c r="AX101" s="100" t="str">
        <f t="array" ref="AX101">IF($AQ101,STDEVA(IF(G3SelectionMask="x",IF(INDEX(RawDataRefData,$E101,0)&gt;0,INDEX(RawDataRefData,$E101,0)),"")),"")</f>
        <v/>
      </c>
      <c r="AY101" s="101" t="b">
        <f t="shared" si="38"/>
        <v>0</v>
      </c>
      <c r="AZ101" s="101" t="str">
        <f t="array" ref="AZ101">IF($AY101,MEDIAN(IF(G4SelectionMask="x",IF(INDEX(RawDataRefData,$E101,0)&gt;0,INDEX(RawDataRefData,$E101,0)),"")),"")</f>
        <v/>
      </c>
      <c r="BA101" s="101" t="str">
        <f t="array" ref="BA101">IF($AY101,QUARTILE(IF(G4SelectionMask="x",IF(INDEX(RawDataRefData,$E101,0)&gt;0,INDEX(RawDataRefData,$E101,0)),""),1),"")</f>
        <v/>
      </c>
      <c r="BB101" s="101" t="str">
        <f t="array" ref="BB101">IF($AY101,QUARTILE(IF(G4SelectionMask="x",IF(INDEX(RawDataRefData,$E101,0)&gt;0,INDEX(RawDataRefData,$E101,0)),""),3),"")</f>
        <v/>
      </c>
      <c r="BC101" s="101" t="str">
        <f t="array" ref="BC101">IF($AY101,MIN(IF(G4SelectionMask="x",IF(INDEX(RawDataRefData,$E101,0)&gt;0,INDEX(RawDataRefData,$E101,0)),"")),"")</f>
        <v/>
      </c>
      <c r="BD101" s="101" t="str">
        <f t="array" ref="BD101">IF($AY101,MAX(IF(G4SelectionMask="x",IF(INDEX(RawDataRefData,$E101,0)&gt;0,INDEX(RawDataRefData,$E101,0)),"")),"")</f>
        <v/>
      </c>
      <c r="BE101" s="101" t="str">
        <f t="shared" si="39"/>
        <v/>
      </c>
      <c r="BF101" s="101" t="str">
        <f t="array" ref="BF101">IF($AY101,STDEVA(IF(G4SelectionMask="x",IF(INDEX(RawDataRefData,$E101,0)&gt;0,INDEX(RawDataRefData,$E101,0)),"")),"")</f>
        <v/>
      </c>
      <c r="BG101" s="100" t="b">
        <f t="shared" si="40"/>
        <v>0</v>
      </c>
      <c r="BH101" s="100" t="str">
        <f t="array" ref="BH101">IF($BG101,MEDIAN(IF(G5SelectionMask="x",IF(INDEX(RawDataRefData,$E101,0)&gt;0,INDEX(RawDataRefData,$E101,0)),"")),"")</f>
        <v/>
      </c>
      <c r="BI101" s="100" t="str">
        <f t="array" ref="BI101">IF($BG101,QUARTILE(IF(G5SelectionMask="x",IF(INDEX(RawDataRefData,$E101,0)&gt;0,INDEX(RawDataRefData,$E101,0)),""),1),"")</f>
        <v/>
      </c>
      <c r="BJ101" s="100" t="str">
        <f t="array" ref="BJ101">IF($BG101,QUARTILE(IF(G5SelectionMask="x",IF(INDEX(RawDataRefData,$E101,0)&gt;0,INDEX(RawDataRefData,$E101,0)),""),3),"")</f>
        <v/>
      </c>
      <c r="BK101" s="100" t="str">
        <f t="array" ref="BK101">IF($BG101,MIN(IF(G5SelectionMask="x",IF(INDEX(RawDataRefData,$E101,0)&gt;0,INDEX(RawDataRefData,$E101,0)),"")),"")</f>
        <v/>
      </c>
      <c r="BL101" s="100" t="str">
        <f t="array" ref="BL101">IF($BG101,MAX(IF(G5SelectionMask="x",IF(INDEX(RawDataRefData,$E101,0)&gt;0,INDEX(RawDataRefData,$E101,0)),"")),"")</f>
        <v/>
      </c>
      <c r="BM101" s="100" t="str">
        <f t="shared" si="41"/>
        <v/>
      </c>
      <c r="BN101" s="103" t="str">
        <f t="array" ref="BN101">IF($BG101,STDEVA(IF(G5SelectionMask="x",IF(INDEX(RawDataRefData,$E101,0)&gt;0,INDEX(RawDataRefData,$E101,0)),"")),"")</f>
        <v/>
      </c>
      <c r="BO101" s="104"/>
      <c r="BP101" s="105"/>
      <c r="BQ101" s="105"/>
      <c r="BR101" s="105"/>
      <c r="BS101" s="105"/>
      <c r="BT101" s="105"/>
      <c r="BU101" s="105"/>
      <c r="BV101" s="105"/>
      <c r="BW101" s="105"/>
      <c r="BX101" s="105"/>
      <c r="BY101" s="105"/>
      <c r="BZ101" s="105"/>
      <c r="CA101" s="105"/>
      <c r="CB101" s="105"/>
      <c r="CC101" s="105"/>
      <c r="CD101" s="105"/>
    </row>
    <row r="102" spans="1:82" x14ac:dyDescent="0.2">
      <c r="A102" s="33" t="e">
        <f t="shared" ca="1" si="55"/>
        <v>#NAME?</v>
      </c>
      <c r="B102" s="206"/>
      <c r="C102" s="200"/>
      <c r="D102" s="197"/>
      <c r="E102" s="72">
        <f t="shared" si="34"/>
        <v>93</v>
      </c>
      <c r="F102" s="9" t="s">
        <v>671</v>
      </c>
      <c r="G102" s="9" t="s">
        <v>1629</v>
      </c>
      <c r="K102" s="100" t="str">
        <f t="shared" si="42"/>
        <v/>
      </c>
      <c r="L102" s="100"/>
      <c r="M102" s="100"/>
      <c r="N102" s="100"/>
      <c r="O102" s="100"/>
      <c r="P102" s="101" t="str">
        <f t="shared" si="43"/>
        <v/>
      </c>
      <c r="Q102" s="102" t="str">
        <f t="shared" si="44"/>
        <v/>
      </c>
      <c r="R102" s="102" t="str">
        <f t="shared" si="45"/>
        <v/>
      </c>
      <c r="S102" s="102" t="str">
        <f t="shared" si="46"/>
        <v/>
      </c>
      <c r="T102" s="102" t="str">
        <f t="shared" si="47"/>
        <v/>
      </c>
      <c r="U102" s="102" t="str">
        <f t="shared" si="48"/>
        <v/>
      </c>
      <c r="V102" s="102" t="str">
        <f t="shared" si="49"/>
        <v/>
      </c>
      <c r="W102" s="102" t="str">
        <f t="shared" si="50"/>
        <v/>
      </c>
      <c r="X102" s="102" t="str">
        <f t="shared" si="51"/>
        <v/>
      </c>
      <c r="Y102" s="102" t="str">
        <f t="shared" si="52"/>
        <v/>
      </c>
      <c r="Z102" s="102" t="str">
        <f t="shared" si="53"/>
        <v/>
      </c>
      <c r="AA102" s="100" t="b">
        <f t="shared" si="7"/>
        <v>0</v>
      </c>
      <c r="AB102" s="100" t="str">
        <f t="array" ref="AB102">IF($AA102,MEDIAN(IF(G1SelectionMask="x",IF(INDEX(RawDataRefData,$E102,0)&gt;0,INDEX(RawDataRefData,$E102,0)),"")),"")</f>
        <v/>
      </c>
      <c r="AC102" s="100" t="str">
        <f t="array" ref="AC102">IF($AA102,QUARTILE(IF(G1SelectionMask="x",IF(INDEX(RawDataRefData,$E102,0)&gt;0,INDEX(RawDataRefData,$E102,0)),""),1),"")</f>
        <v/>
      </c>
      <c r="AD102" s="100" t="str">
        <f t="array" ref="AD102">IF($AA102,QUARTILE(IF(G1SelectionMask="x",IF(INDEX(RawDataRefData,$E102,0)&gt;0,INDEX(RawDataRefData,$E102,0)),""),3),"")</f>
        <v/>
      </c>
      <c r="AE102" s="100" t="str">
        <f t="array" ref="AE102">IF($AA102,MIN(IF(G1SelectionMask="x",IF(INDEX(RawDataRefData,$E102,0)&gt;0,INDEX(RawDataRefData,$E102,0)),"")),"")</f>
        <v/>
      </c>
      <c r="AF102" s="100" t="str">
        <f t="array" ref="AF102">IF($AA102,MAX(IF(G1SelectionMask="x",IF(INDEX(RawDataRefData,$E102,0)&gt;0,INDEX(RawDataRefData,$E102,0)),"")),"")</f>
        <v/>
      </c>
      <c r="AG102" s="100" t="str">
        <f t="shared" si="8"/>
        <v/>
      </c>
      <c r="AH102" s="100" t="str">
        <f t="array" ref="AH102">IF($AA102,STDEVA(IF(G1SelectionMask="x",IF(INDEX(RawDataRefData,$E102,0)&gt;0,INDEX(RawDataRefData,$E102,0)),"")),"")</f>
        <v/>
      </c>
      <c r="AI102" s="101" t="b">
        <f t="shared" si="9"/>
        <v>0</v>
      </c>
      <c r="AJ102" s="101" t="str">
        <f t="array" ref="AJ102">IF($AI102,MEDIAN(IF(G2SelectionMask="x",IF(INDEX(RawDataRefData,$E102,0)&gt;0,INDEX(RawDataRefData,$E102,0)),"")),"")</f>
        <v/>
      </c>
      <c r="AK102" s="101" t="str">
        <f t="array" ref="AK102">IF($AI102,QUARTILE(IF(G2SelectionMask="x",IF(INDEX(RawDataRefData,$E102,0)&gt;0,INDEX(RawDataRefData,$E102,0)),""),1),"")</f>
        <v/>
      </c>
      <c r="AL102" s="101" t="str">
        <f t="array" ref="AL102">IF($AI102,QUARTILE(IF(G2SelectionMask="x",IF(INDEX(RawDataRefData,$E102,0)&gt;0,INDEX(RawDataRefData,$E102,0)),""),3),"")</f>
        <v/>
      </c>
      <c r="AM102" s="101" t="str">
        <f t="array" ref="AM102">IF($AI102,MIN(IF(G2SelectionMask="x",IF(INDEX(RawDataRefData,$E102,0)&gt;0,INDEX(RawDataRefData,$E102,0)),"")),"")</f>
        <v/>
      </c>
      <c r="AN102" s="101" t="str">
        <f t="array" ref="AN102">IF($AI102,MAX(IF(G2SelectionMask="x",IF(INDEX(RawDataRefData,$E102,0)&gt;0,INDEX(RawDataRefData,$E102,0)),"")),"")</f>
        <v/>
      </c>
      <c r="AO102" s="101" t="str">
        <f t="shared" si="35"/>
        <v/>
      </c>
      <c r="AP102" s="101" t="str">
        <f t="array" ref="AP102">IF($AI102,STDEVA(IF(G2SelectionMask="x",IF(INDEX(RawDataRefData,$E102,0)&gt;0,INDEX(RawDataRefData,$E102,0)),"")),"")</f>
        <v/>
      </c>
      <c r="AQ102" s="100" t="b">
        <f t="shared" si="36"/>
        <v>0</v>
      </c>
      <c r="AR102" s="100" t="str">
        <f t="array" ref="AR102">IF($AQ102,MEDIAN(IF(G3SelectionMask="x",IF(INDEX(RawDataRefData,$E102,0)&gt;0,INDEX(RawDataRefData,$E102,0)),"")),"")</f>
        <v/>
      </c>
      <c r="AS102" s="100" t="str">
        <f t="array" ref="AS102">IF($AQ102,QUARTILE(IF(G3SelectionMask="x",IF(INDEX(RawDataRefData,$E102,0)&gt;0,INDEX(RawDataRefData,$E102,0)),""),1),"")</f>
        <v/>
      </c>
      <c r="AT102" s="100" t="str">
        <f t="array" ref="AT102">IF($AQ102,QUARTILE(IF(G3SelectionMask="x",IF(INDEX(RawDataRefData,$E102,0)&gt;0,INDEX(RawDataRefData,$E102,0)),""),3),"")</f>
        <v/>
      </c>
      <c r="AU102" s="100" t="str">
        <f t="array" ref="AU102">IF($AQ102,MIN(IF(G3SelectionMask="x",IF(INDEX(RawDataRefData,$E102,0)&gt;0,INDEX(RawDataRefData,$E102,0)),"")),"")</f>
        <v/>
      </c>
      <c r="AV102" s="100" t="str">
        <f t="array" ref="AV102">IF($AQ102,MAX(IF(G3SelectionMask="x",IF(INDEX(RawDataRefData,$E102,0)&gt;0,INDEX(RawDataRefData,$E102,0)),"")),"")</f>
        <v/>
      </c>
      <c r="AW102" s="100" t="str">
        <f t="shared" si="37"/>
        <v/>
      </c>
      <c r="AX102" s="100" t="str">
        <f t="array" ref="AX102">IF($AQ102,STDEVA(IF(G3SelectionMask="x",IF(INDEX(RawDataRefData,$E102,0)&gt;0,INDEX(RawDataRefData,$E102,0)),"")),"")</f>
        <v/>
      </c>
      <c r="AY102" s="101" t="b">
        <f t="shared" si="38"/>
        <v>0</v>
      </c>
      <c r="AZ102" s="101" t="str">
        <f t="array" ref="AZ102">IF($AY102,MEDIAN(IF(G4SelectionMask="x",IF(INDEX(RawDataRefData,$E102,0)&gt;0,INDEX(RawDataRefData,$E102,0)),"")),"")</f>
        <v/>
      </c>
      <c r="BA102" s="101" t="str">
        <f t="array" ref="BA102">IF($AY102,QUARTILE(IF(G4SelectionMask="x",IF(INDEX(RawDataRefData,$E102,0)&gt;0,INDEX(RawDataRefData,$E102,0)),""),1),"")</f>
        <v/>
      </c>
      <c r="BB102" s="101" t="str">
        <f t="array" ref="BB102">IF($AY102,QUARTILE(IF(G4SelectionMask="x",IF(INDEX(RawDataRefData,$E102,0)&gt;0,INDEX(RawDataRefData,$E102,0)),""),3),"")</f>
        <v/>
      </c>
      <c r="BC102" s="101" t="str">
        <f t="array" ref="BC102">IF($AY102,MIN(IF(G4SelectionMask="x",IF(INDEX(RawDataRefData,$E102,0)&gt;0,INDEX(RawDataRefData,$E102,0)),"")),"")</f>
        <v/>
      </c>
      <c r="BD102" s="101" t="str">
        <f t="array" ref="BD102">IF($AY102,MAX(IF(G4SelectionMask="x",IF(INDEX(RawDataRefData,$E102,0)&gt;0,INDEX(RawDataRefData,$E102,0)),"")),"")</f>
        <v/>
      </c>
      <c r="BE102" s="101" t="str">
        <f t="shared" si="39"/>
        <v/>
      </c>
      <c r="BF102" s="101" t="str">
        <f t="array" ref="BF102">IF($AY102,STDEVA(IF(G4SelectionMask="x",IF(INDEX(RawDataRefData,$E102,0)&gt;0,INDEX(RawDataRefData,$E102,0)),"")),"")</f>
        <v/>
      </c>
      <c r="BG102" s="100" t="b">
        <f t="shared" si="40"/>
        <v>0</v>
      </c>
      <c r="BH102" s="100" t="str">
        <f t="array" ref="BH102">IF($BG102,MEDIAN(IF(G5SelectionMask="x",IF(INDEX(RawDataRefData,$E102,0)&gt;0,INDEX(RawDataRefData,$E102,0)),"")),"")</f>
        <v/>
      </c>
      <c r="BI102" s="100" t="str">
        <f t="array" ref="BI102">IF($BG102,QUARTILE(IF(G5SelectionMask="x",IF(INDEX(RawDataRefData,$E102,0)&gt;0,INDEX(RawDataRefData,$E102,0)),""),1),"")</f>
        <v/>
      </c>
      <c r="BJ102" s="100" t="str">
        <f t="array" ref="BJ102">IF($BG102,QUARTILE(IF(G5SelectionMask="x",IF(INDEX(RawDataRefData,$E102,0)&gt;0,INDEX(RawDataRefData,$E102,0)),""),3),"")</f>
        <v/>
      </c>
      <c r="BK102" s="100" t="str">
        <f t="array" ref="BK102">IF($BG102,MIN(IF(G5SelectionMask="x",IF(INDEX(RawDataRefData,$E102,0)&gt;0,INDEX(RawDataRefData,$E102,0)),"")),"")</f>
        <v/>
      </c>
      <c r="BL102" s="100" t="str">
        <f t="array" ref="BL102">IF($BG102,MAX(IF(G5SelectionMask="x",IF(INDEX(RawDataRefData,$E102,0)&gt;0,INDEX(RawDataRefData,$E102,0)),"")),"")</f>
        <v/>
      </c>
      <c r="BM102" s="100" t="str">
        <f t="shared" si="41"/>
        <v/>
      </c>
      <c r="BN102" s="103" t="str">
        <f t="array" ref="BN102">IF($BG102,STDEVA(IF(G5SelectionMask="x",IF(INDEX(RawDataRefData,$E102,0)&gt;0,INDEX(RawDataRefData,$E102,0)),"")),"")</f>
        <v/>
      </c>
      <c r="BO102" s="104"/>
      <c r="BP102" s="105"/>
      <c r="BQ102" s="105"/>
      <c r="BR102" s="105"/>
      <c r="BS102" s="105"/>
      <c r="BT102" s="105"/>
      <c r="BU102" s="105"/>
      <c r="BV102" s="105"/>
      <c r="BW102" s="105"/>
      <c r="BX102" s="105"/>
      <c r="BY102" s="105"/>
      <c r="BZ102" s="105"/>
      <c r="CA102" s="105"/>
      <c r="CB102" s="105"/>
      <c r="CC102" s="105"/>
      <c r="CD102" s="105"/>
    </row>
    <row r="103" spans="1:82" x14ac:dyDescent="0.2">
      <c r="A103" s="33" t="e">
        <f t="shared" ca="1" si="55"/>
        <v>#NAME?</v>
      </c>
      <c r="B103" s="206"/>
      <c r="C103" s="200"/>
      <c r="D103" s="197"/>
      <c r="E103" s="72">
        <f t="shared" si="34"/>
        <v>94</v>
      </c>
      <c r="F103" s="9" t="s">
        <v>672</v>
      </c>
      <c r="G103" s="9" t="s">
        <v>1630</v>
      </c>
      <c r="K103" s="100" t="str">
        <f t="shared" si="42"/>
        <v/>
      </c>
      <c r="L103" s="100"/>
      <c r="M103" s="100"/>
      <c r="N103" s="100"/>
      <c r="O103" s="100"/>
      <c r="P103" s="101" t="str">
        <f t="shared" si="43"/>
        <v/>
      </c>
      <c r="Q103" s="102" t="str">
        <f t="shared" si="44"/>
        <v/>
      </c>
      <c r="R103" s="102" t="str">
        <f t="shared" si="45"/>
        <v/>
      </c>
      <c r="S103" s="102" t="str">
        <f t="shared" si="46"/>
        <v/>
      </c>
      <c r="T103" s="102" t="str">
        <f t="shared" si="47"/>
        <v/>
      </c>
      <c r="U103" s="102" t="str">
        <f t="shared" si="48"/>
        <v/>
      </c>
      <c r="V103" s="102" t="str">
        <f t="shared" si="49"/>
        <v/>
      </c>
      <c r="W103" s="102" t="str">
        <f t="shared" si="50"/>
        <v/>
      </c>
      <c r="X103" s="102" t="str">
        <f t="shared" si="51"/>
        <v/>
      </c>
      <c r="Y103" s="102" t="str">
        <f t="shared" si="52"/>
        <v/>
      </c>
      <c r="Z103" s="102" t="str">
        <f t="shared" si="53"/>
        <v/>
      </c>
      <c r="AA103" s="100" t="b">
        <f t="shared" si="7"/>
        <v>0</v>
      </c>
      <c r="AB103" s="100" t="str">
        <f t="array" ref="AB103">IF($AA103,MEDIAN(IF(G1SelectionMask="x",IF(INDEX(RawDataRefData,$E103,0)&gt;0,INDEX(RawDataRefData,$E103,0)),"")),"")</f>
        <v/>
      </c>
      <c r="AC103" s="100" t="str">
        <f t="array" ref="AC103">IF($AA103,QUARTILE(IF(G1SelectionMask="x",IF(INDEX(RawDataRefData,$E103,0)&gt;0,INDEX(RawDataRefData,$E103,0)),""),1),"")</f>
        <v/>
      </c>
      <c r="AD103" s="100" t="str">
        <f t="array" ref="AD103">IF($AA103,QUARTILE(IF(G1SelectionMask="x",IF(INDEX(RawDataRefData,$E103,0)&gt;0,INDEX(RawDataRefData,$E103,0)),""),3),"")</f>
        <v/>
      </c>
      <c r="AE103" s="100" t="str">
        <f t="array" ref="AE103">IF($AA103,MIN(IF(G1SelectionMask="x",IF(INDEX(RawDataRefData,$E103,0)&gt;0,INDEX(RawDataRefData,$E103,0)),"")),"")</f>
        <v/>
      </c>
      <c r="AF103" s="100" t="str">
        <f t="array" ref="AF103">IF($AA103,MAX(IF(G1SelectionMask="x",IF(INDEX(RawDataRefData,$E103,0)&gt;0,INDEX(RawDataRefData,$E103,0)),"")),"")</f>
        <v/>
      </c>
      <c r="AG103" s="100" t="str">
        <f t="shared" si="8"/>
        <v/>
      </c>
      <c r="AH103" s="100" t="str">
        <f t="array" ref="AH103">IF($AA103,STDEVA(IF(G1SelectionMask="x",IF(INDEX(RawDataRefData,$E103,0)&gt;0,INDEX(RawDataRefData,$E103,0)),"")),"")</f>
        <v/>
      </c>
      <c r="AI103" s="101" t="b">
        <f t="shared" si="9"/>
        <v>0</v>
      </c>
      <c r="AJ103" s="101" t="str">
        <f t="array" ref="AJ103">IF($AI103,MEDIAN(IF(G2SelectionMask="x",IF(INDEX(RawDataRefData,$E103,0)&gt;0,INDEX(RawDataRefData,$E103,0)),"")),"")</f>
        <v/>
      </c>
      <c r="AK103" s="101" t="str">
        <f t="array" ref="AK103">IF($AI103,QUARTILE(IF(G2SelectionMask="x",IF(INDEX(RawDataRefData,$E103,0)&gt;0,INDEX(RawDataRefData,$E103,0)),""),1),"")</f>
        <v/>
      </c>
      <c r="AL103" s="101" t="str">
        <f t="array" ref="AL103">IF($AI103,QUARTILE(IF(G2SelectionMask="x",IF(INDEX(RawDataRefData,$E103,0)&gt;0,INDEX(RawDataRefData,$E103,0)),""),3),"")</f>
        <v/>
      </c>
      <c r="AM103" s="101" t="str">
        <f t="array" ref="AM103">IF($AI103,MIN(IF(G2SelectionMask="x",IF(INDEX(RawDataRefData,$E103,0)&gt;0,INDEX(RawDataRefData,$E103,0)),"")),"")</f>
        <v/>
      </c>
      <c r="AN103" s="101" t="str">
        <f t="array" ref="AN103">IF($AI103,MAX(IF(G2SelectionMask="x",IF(INDEX(RawDataRefData,$E103,0)&gt;0,INDEX(RawDataRefData,$E103,0)),"")),"")</f>
        <v/>
      </c>
      <c r="AO103" s="101" t="str">
        <f t="shared" si="35"/>
        <v/>
      </c>
      <c r="AP103" s="101" t="str">
        <f t="array" ref="AP103">IF($AI103,STDEVA(IF(G2SelectionMask="x",IF(INDEX(RawDataRefData,$E103,0)&gt;0,INDEX(RawDataRefData,$E103,0)),"")),"")</f>
        <v/>
      </c>
      <c r="AQ103" s="100" t="b">
        <f t="shared" si="36"/>
        <v>0</v>
      </c>
      <c r="AR103" s="100" t="str">
        <f t="array" ref="AR103">IF($AQ103,MEDIAN(IF(G3SelectionMask="x",IF(INDEX(RawDataRefData,$E103,0)&gt;0,INDEX(RawDataRefData,$E103,0)),"")),"")</f>
        <v/>
      </c>
      <c r="AS103" s="100" t="str">
        <f t="array" ref="AS103">IF($AQ103,QUARTILE(IF(G3SelectionMask="x",IF(INDEX(RawDataRefData,$E103,0)&gt;0,INDEX(RawDataRefData,$E103,0)),""),1),"")</f>
        <v/>
      </c>
      <c r="AT103" s="100" t="str">
        <f t="array" ref="AT103">IF($AQ103,QUARTILE(IF(G3SelectionMask="x",IF(INDEX(RawDataRefData,$E103,0)&gt;0,INDEX(RawDataRefData,$E103,0)),""),3),"")</f>
        <v/>
      </c>
      <c r="AU103" s="100" t="str">
        <f t="array" ref="AU103">IF($AQ103,MIN(IF(G3SelectionMask="x",IF(INDEX(RawDataRefData,$E103,0)&gt;0,INDEX(RawDataRefData,$E103,0)),"")),"")</f>
        <v/>
      </c>
      <c r="AV103" s="100" t="str">
        <f t="array" ref="AV103">IF($AQ103,MAX(IF(G3SelectionMask="x",IF(INDEX(RawDataRefData,$E103,0)&gt;0,INDEX(RawDataRefData,$E103,0)),"")),"")</f>
        <v/>
      </c>
      <c r="AW103" s="100" t="str">
        <f t="shared" si="37"/>
        <v/>
      </c>
      <c r="AX103" s="100" t="str">
        <f t="array" ref="AX103">IF($AQ103,STDEVA(IF(G3SelectionMask="x",IF(INDEX(RawDataRefData,$E103,0)&gt;0,INDEX(RawDataRefData,$E103,0)),"")),"")</f>
        <v/>
      </c>
      <c r="AY103" s="101" t="b">
        <f t="shared" si="38"/>
        <v>0</v>
      </c>
      <c r="AZ103" s="101" t="str">
        <f t="array" ref="AZ103">IF($AY103,MEDIAN(IF(G4SelectionMask="x",IF(INDEX(RawDataRefData,$E103,0)&gt;0,INDEX(RawDataRefData,$E103,0)),"")),"")</f>
        <v/>
      </c>
      <c r="BA103" s="101" t="str">
        <f t="array" ref="BA103">IF($AY103,QUARTILE(IF(G4SelectionMask="x",IF(INDEX(RawDataRefData,$E103,0)&gt;0,INDEX(RawDataRefData,$E103,0)),""),1),"")</f>
        <v/>
      </c>
      <c r="BB103" s="101" t="str">
        <f t="array" ref="BB103">IF($AY103,QUARTILE(IF(G4SelectionMask="x",IF(INDEX(RawDataRefData,$E103,0)&gt;0,INDEX(RawDataRefData,$E103,0)),""),3),"")</f>
        <v/>
      </c>
      <c r="BC103" s="101" t="str">
        <f t="array" ref="BC103">IF($AY103,MIN(IF(G4SelectionMask="x",IF(INDEX(RawDataRefData,$E103,0)&gt;0,INDEX(RawDataRefData,$E103,0)),"")),"")</f>
        <v/>
      </c>
      <c r="BD103" s="101" t="str">
        <f t="array" ref="BD103">IF($AY103,MAX(IF(G4SelectionMask="x",IF(INDEX(RawDataRefData,$E103,0)&gt;0,INDEX(RawDataRefData,$E103,0)),"")),"")</f>
        <v/>
      </c>
      <c r="BE103" s="101" t="str">
        <f t="shared" si="39"/>
        <v/>
      </c>
      <c r="BF103" s="101" t="str">
        <f t="array" ref="BF103">IF($AY103,STDEVA(IF(G4SelectionMask="x",IF(INDEX(RawDataRefData,$E103,0)&gt;0,INDEX(RawDataRefData,$E103,0)),"")),"")</f>
        <v/>
      </c>
      <c r="BG103" s="100" t="b">
        <f t="shared" si="40"/>
        <v>0</v>
      </c>
      <c r="BH103" s="100" t="str">
        <f t="array" ref="BH103">IF($BG103,MEDIAN(IF(G5SelectionMask="x",IF(INDEX(RawDataRefData,$E103,0)&gt;0,INDEX(RawDataRefData,$E103,0)),"")),"")</f>
        <v/>
      </c>
      <c r="BI103" s="100" t="str">
        <f t="array" ref="BI103">IF($BG103,QUARTILE(IF(G5SelectionMask="x",IF(INDEX(RawDataRefData,$E103,0)&gt;0,INDEX(RawDataRefData,$E103,0)),""),1),"")</f>
        <v/>
      </c>
      <c r="BJ103" s="100" t="str">
        <f t="array" ref="BJ103">IF($BG103,QUARTILE(IF(G5SelectionMask="x",IF(INDEX(RawDataRefData,$E103,0)&gt;0,INDEX(RawDataRefData,$E103,0)),""),3),"")</f>
        <v/>
      </c>
      <c r="BK103" s="100" t="str">
        <f t="array" ref="BK103">IF($BG103,MIN(IF(G5SelectionMask="x",IF(INDEX(RawDataRefData,$E103,0)&gt;0,INDEX(RawDataRefData,$E103,0)),"")),"")</f>
        <v/>
      </c>
      <c r="BL103" s="100" t="str">
        <f t="array" ref="BL103">IF($BG103,MAX(IF(G5SelectionMask="x",IF(INDEX(RawDataRefData,$E103,0)&gt;0,INDEX(RawDataRefData,$E103,0)),"")),"")</f>
        <v/>
      </c>
      <c r="BM103" s="100" t="str">
        <f t="shared" si="41"/>
        <v/>
      </c>
      <c r="BN103" s="103" t="str">
        <f t="array" ref="BN103">IF($BG103,STDEVA(IF(G5SelectionMask="x",IF(INDEX(RawDataRefData,$E103,0)&gt;0,INDEX(RawDataRefData,$E103,0)),"")),"")</f>
        <v/>
      </c>
      <c r="BO103" s="104"/>
      <c r="BP103" s="105"/>
      <c r="BQ103" s="105"/>
      <c r="BR103" s="105"/>
      <c r="BS103" s="105"/>
      <c r="BT103" s="105"/>
      <c r="BU103" s="105"/>
      <c r="BV103" s="105"/>
      <c r="BW103" s="105"/>
      <c r="BX103" s="105"/>
      <c r="BY103" s="105"/>
      <c r="BZ103" s="105"/>
      <c r="CA103" s="105"/>
      <c r="CB103" s="105"/>
      <c r="CC103" s="105"/>
      <c r="CD103" s="105"/>
    </row>
    <row r="104" spans="1:82" x14ac:dyDescent="0.2">
      <c r="A104" s="33" t="e">
        <f t="shared" ca="1" si="55"/>
        <v>#NAME?</v>
      </c>
      <c r="B104" s="206"/>
      <c r="C104" s="200"/>
      <c r="D104" s="197"/>
      <c r="E104" s="72">
        <f t="shared" si="34"/>
        <v>95</v>
      </c>
      <c r="F104" s="9" t="s">
        <v>673</v>
      </c>
      <c r="G104" s="9" t="s">
        <v>2632</v>
      </c>
      <c r="K104" s="100" t="str">
        <f t="shared" si="42"/>
        <v/>
      </c>
      <c r="L104" s="100"/>
      <c r="M104" s="100"/>
      <c r="N104" s="100"/>
      <c r="O104" s="100"/>
      <c r="P104" s="101" t="str">
        <f t="shared" si="43"/>
        <v/>
      </c>
      <c r="Q104" s="102" t="str">
        <f t="shared" si="44"/>
        <v/>
      </c>
      <c r="R104" s="102" t="str">
        <f t="shared" si="45"/>
        <v/>
      </c>
      <c r="S104" s="102" t="str">
        <f t="shared" si="46"/>
        <v/>
      </c>
      <c r="T104" s="102" t="str">
        <f t="shared" si="47"/>
        <v/>
      </c>
      <c r="U104" s="102" t="str">
        <f t="shared" si="48"/>
        <v/>
      </c>
      <c r="V104" s="102" t="str">
        <f t="shared" si="49"/>
        <v/>
      </c>
      <c r="W104" s="102" t="str">
        <f t="shared" si="50"/>
        <v/>
      </c>
      <c r="X104" s="102" t="str">
        <f t="shared" si="51"/>
        <v/>
      </c>
      <c r="Y104" s="102" t="str">
        <f t="shared" si="52"/>
        <v/>
      </c>
      <c r="Z104" s="102" t="str">
        <f t="shared" si="53"/>
        <v/>
      </c>
      <c r="AA104" s="100" t="b">
        <f t="shared" si="7"/>
        <v>0</v>
      </c>
      <c r="AB104" s="100" t="str">
        <f t="array" ref="AB104">IF($AA104,MEDIAN(IF(G1SelectionMask="x",IF(INDEX(RawDataRefData,$E104,0)&gt;0,INDEX(RawDataRefData,$E104,0)),"")),"")</f>
        <v/>
      </c>
      <c r="AC104" s="100" t="str">
        <f t="array" ref="AC104">IF($AA104,QUARTILE(IF(G1SelectionMask="x",IF(INDEX(RawDataRefData,$E104,0)&gt;0,INDEX(RawDataRefData,$E104,0)),""),1),"")</f>
        <v/>
      </c>
      <c r="AD104" s="100" t="str">
        <f t="array" ref="AD104">IF($AA104,QUARTILE(IF(G1SelectionMask="x",IF(INDEX(RawDataRefData,$E104,0)&gt;0,INDEX(RawDataRefData,$E104,0)),""),3),"")</f>
        <v/>
      </c>
      <c r="AE104" s="100" t="str">
        <f t="array" ref="AE104">IF($AA104,MIN(IF(G1SelectionMask="x",IF(INDEX(RawDataRefData,$E104,0)&gt;0,INDEX(RawDataRefData,$E104,0)),"")),"")</f>
        <v/>
      </c>
      <c r="AF104" s="100" t="str">
        <f t="array" ref="AF104">IF($AA104,MAX(IF(G1SelectionMask="x",IF(INDEX(RawDataRefData,$E104,0)&gt;0,INDEX(RawDataRefData,$E104,0)),"")),"")</f>
        <v/>
      </c>
      <c r="AG104" s="100" t="str">
        <f t="shared" si="8"/>
        <v/>
      </c>
      <c r="AH104" s="100" t="str">
        <f t="array" ref="AH104">IF($AA104,STDEVA(IF(G1SelectionMask="x",IF(INDEX(RawDataRefData,$E104,0)&gt;0,INDEX(RawDataRefData,$E104,0)),"")),"")</f>
        <v/>
      </c>
      <c r="AI104" s="101" t="b">
        <f t="shared" si="9"/>
        <v>0</v>
      </c>
      <c r="AJ104" s="101" t="str">
        <f t="array" ref="AJ104">IF($AI104,MEDIAN(IF(G2SelectionMask="x",IF(INDEX(RawDataRefData,$E104,0)&gt;0,INDEX(RawDataRefData,$E104,0)),"")),"")</f>
        <v/>
      </c>
      <c r="AK104" s="101" t="str">
        <f t="array" ref="AK104">IF($AI104,QUARTILE(IF(G2SelectionMask="x",IF(INDEX(RawDataRefData,$E104,0)&gt;0,INDEX(RawDataRefData,$E104,0)),""),1),"")</f>
        <v/>
      </c>
      <c r="AL104" s="101" t="str">
        <f t="array" ref="AL104">IF($AI104,QUARTILE(IF(G2SelectionMask="x",IF(INDEX(RawDataRefData,$E104,0)&gt;0,INDEX(RawDataRefData,$E104,0)),""),3),"")</f>
        <v/>
      </c>
      <c r="AM104" s="101" t="str">
        <f t="array" ref="AM104">IF($AI104,MIN(IF(G2SelectionMask="x",IF(INDEX(RawDataRefData,$E104,0)&gt;0,INDEX(RawDataRefData,$E104,0)),"")),"")</f>
        <v/>
      </c>
      <c r="AN104" s="101" t="str">
        <f t="array" ref="AN104">IF($AI104,MAX(IF(G2SelectionMask="x",IF(INDEX(RawDataRefData,$E104,0)&gt;0,INDEX(RawDataRefData,$E104,0)),"")),"")</f>
        <v/>
      </c>
      <c r="AO104" s="101" t="str">
        <f t="shared" si="35"/>
        <v/>
      </c>
      <c r="AP104" s="101" t="str">
        <f t="array" ref="AP104">IF($AI104,STDEVA(IF(G2SelectionMask="x",IF(INDEX(RawDataRefData,$E104,0)&gt;0,INDEX(RawDataRefData,$E104,0)),"")),"")</f>
        <v/>
      </c>
      <c r="AQ104" s="100" t="b">
        <f t="shared" si="36"/>
        <v>0</v>
      </c>
      <c r="AR104" s="100" t="str">
        <f t="array" ref="AR104">IF($AQ104,MEDIAN(IF(G3SelectionMask="x",IF(INDEX(RawDataRefData,$E104,0)&gt;0,INDEX(RawDataRefData,$E104,0)),"")),"")</f>
        <v/>
      </c>
      <c r="AS104" s="100" t="str">
        <f t="array" ref="AS104">IF($AQ104,QUARTILE(IF(G3SelectionMask="x",IF(INDEX(RawDataRefData,$E104,0)&gt;0,INDEX(RawDataRefData,$E104,0)),""),1),"")</f>
        <v/>
      </c>
      <c r="AT104" s="100" t="str">
        <f t="array" ref="AT104">IF($AQ104,QUARTILE(IF(G3SelectionMask="x",IF(INDEX(RawDataRefData,$E104,0)&gt;0,INDEX(RawDataRefData,$E104,0)),""),3),"")</f>
        <v/>
      </c>
      <c r="AU104" s="100" t="str">
        <f t="array" ref="AU104">IF($AQ104,MIN(IF(G3SelectionMask="x",IF(INDEX(RawDataRefData,$E104,0)&gt;0,INDEX(RawDataRefData,$E104,0)),"")),"")</f>
        <v/>
      </c>
      <c r="AV104" s="100" t="str">
        <f t="array" ref="AV104">IF($AQ104,MAX(IF(G3SelectionMask="x",IF(INDEX(RawDataRefData,$E104,0)&gt;0,INDEX(RawDataRefData,$E104,0)),"")),"")</f>
        <v/>
      </c>
      <c r="AW104" s="100" t="str">
        <f t="shared" si="37"/>
        <v/>
      </c>
      <c r="AX104" s="100" t="str">
        <f t="array" ref="AX104">IF($AQ104,STDEVA(IF(G3SelectionMask="x",IF(INDEX(RawDataRefData,$E104,0)&gt;0,INDEX(RawDataRefData,$E104,0)),"")),"")</f>
        <v/>
      </c>
      <c r="AY104" s="101" t="b">
        <f t="shared" si="38"/>
        <v>0</v>
      </c>
      <c r="AZ104" s="101" t="str">
        <f t="array" ref="AZ104">IF($AY104,MEDIAN(IF(G4SelectionMask="x",IF(INDEX(RawDataRefData,$E104,0)&gt;0,INDEX(RawDataRefData,$E104,0)),"")),"")</f>
        <v/>
      </c>
      <c r="BA104" s="101" t="str">
        <f t="array" ref="BA104">IF($AY104,QUARTILE(IF(G4SelectionMask="x",IF(INDEX(RawDataRefData,$E104,0)&gt;0,INDEX(RawDataRefData,$E104,0)),""),1),"")</f>
        <v/>
      </c>
      <c r="BB104" s="101" t="str">
        <f t="array" ref="BB104">IF($AY104,QUARTILE(IF(G4SelectionMask="x",IF(INDEX(RawDataRefData,$E104,0)&gt;0,INDEX(RawDataRefData,$E104,0)),""),3),"")</f>
        <v/>
      </c>
      <c r="BC104" s="101" t="str">
        <f t="array" ref="BC104">IF($AY104,MIN(IF(G4SelectionMask="x",IF(INDEX(RawDataRefData,$E104,0)&gt;0,INDEX(RawDataRefData,$E104,0)),"")),"")</f>
        <v/>
      </c>
      <c r="BD104" s="101" t="str">
        <f t="array" ref="BD104">IF($AY104,MAX(IF(G4SelectionMask="x",IF(INDEX(RawDataRefData,$E104,0)&gt;0,INDEX(RawDataRefData,$E104,0)),"")),"")</f>
        <v/>
      </c>
      <c r="BE104" s="101" t="str">
        <f t="shared" si="39"/>
        <v/>
      </c>
      <c r="BF104" s="101" t="str">
        <f t="array" ref="BF104">IF($AY104,STDEVA(IF(G4SelectionMask="x",IF(INDEX(RawDataRefData,$E104,0)&gt;0,INDEX(RawDataRefData,$E104,0)),"")),"")</f>
        <v/>
      </c>
      <c r="BG104" s="100" t="b">
        <f t="shared" si="40"/>
        <v>0</v>
      </c>
      <c r="BH104" s="100" t="str">
        <f t="array" ref="BH104">IF($BG104,MEDIAN(IF(G5SelectionMask="x",IF(INDEX(RawDataRefData,$E104,0)&gt;0,INDEX(RawDataRefData,$E104,0)),"")),"")</f>
        <v/>
      </c>
      <c r="BI104" s="100" t="str">
        <f t="array" ref="BI104">IF($BG104,QUARTILE(IF(G5SelectionMask="x",IF(INDEX(RawDataRefData,$E104,0)&gt;0,INDEX(RawDataRefData,$E104,0)),""),1),"")</f>
        <v/>
      </c>
      <c r="BJ104" s="100" t="str">
        <f t="array" ref="BJ104">IF($BG104,QUARTILE(IF(G5SelectionMask="x",IF(INDEX(RawDataRefData,$E104,0)&gt;0,INDEX(RawDataRefData,$E104,0)),""),3),"")</f>
        <v/>
      </c>
      <c r="BK104" s="100" t="str">
        <f t="array" ref="BK104">IF($BG104,MIN(IF(G5SelectionMask="x",IF(INDEX(RawDataRefData,$E104,0)&gt;0,INDEX(RawDataRefData,$E104,0)),"")),"")</f>
        <v/>
      </c>
      <c r="BL104" s="100" t="str">
        <f t="array" ref="BL104">IF($BG104,MAX(IF(G5SelectionMask="x",IF(INDEX(RawDataRefData,$E104,0)&gt;0,INDEX(RawDataRefData,$E104,0)),"")),"")</f>
        <v/>
      </c>
      <c r="BM104" s="100" t="str">
        <f t="shared" si="41"/>
        <v/>
      </c>
      <c r="BN104" s="103" t="str">
        <f t="array" ref="BN104">IF($BG104,STDEVA(IF(G5SelectionMask="x",IF(INDEX(RawDataRefData,$E104,0)&gt;0,INDEX(RawDataRefData,$E104,0)),"")),"")</f>
        <v/>
      </c>
      <c r="BO104" s="104"/>
      <c r="BP104" s="105"/>
      <c r="BQ104" s="105"/>
      <c r="BR104" s="105"/>
      <c r="BS104" s="105"/>
      <c r="BT104" s="105"/>
      <c r="BU104" s="105"/>
      <c r="BV104" s="105"/>
      <c r="BW104" s="105"/>
      <c r="BX104" s="105"/>
      <c r="BY104" s="105"/>
      <c r="BZ104" s="105"/>
      <c r="CA104" s="105"/>
      <c r="CB104" s="105"/>
      <c r="CC104" s="105"/>
      <c r="CD104" s="105"/>
    </row>
    <row r="105" spans="1:82" x14ac:dyDescent="0.2">
      <c r="A105" s="33" t="e">
        <f t="shared" ca="1" si="55"/>
        <v>#NAME?</v>
      </c>
      <c r="B105" s="206"/>
      <c r="C105" s="200"/>
      <c r="D105" s="197"/>
      <c r="E105" s="72">
        <f t="shared" si="34"/>
        <v>96</v>
      </c>
      <c r="F105" s="9" t="s">
        <v>674</v>
      </c>
      <c r="G105" s="9" t="s">
        <v>1632</v>
      </c>
      <c r="K105" s="100" t="str">
        <f t="shared" si="42"/>
        <v/>
      </c>
      <c r="L105" s="100"/>
      <c r="M105" s="100"/>
      <c r="N105" s="100"/>
      <c r="O105" s="100"/>
      <c r="P105" s="101" t="str">
        <f t="shared" si="43"/>
        <v/>
      </c>
      <c r="Q105" s="102" t="str">
        <f t="shared" si="44"/>
        <v/>
      </c>
      <c r="R105" s="102" t="str">
        <f t="shared" si="45"/>
        <v/>
      </c>
      <c r="S105" s="102" t="str">
        <f t="shared" si="46"/>
        <v/>
      </c>
      <c r="T105" s="102" t="str">
        <f t="shared" si="47"/>
        <v/>
      </c>
      <c r="U105" s="102" t="str">
        <f t="shared" si="48"/>
        <v/>
      </c>
      <c r="V105" s="102" t="str">
        <f t="shared" si="49"/>
        <v/>
      </c>
      <c r="W105" s="102" t="str">
        <f t="shared" si="50"/>
        <v/>
      </c>
      <c r="X105" s="102" t="str">
        <f t="shared" si="51"/>
        <v/>
      </c>
      <c r="Y105" s="102" t="str">
        <f t="shared" si="52"/>
        <v/>
      </c>
      <c r="Z105" s="102" t="str">
        <f t="shared" si="53"/>
        <v/>
      </c>
      <c r="AA105" s="100" t="b">
        <f t="shared" si="7"/>
        <v>0</v>
      </c>
      <c r="AB105" s="100" t="str">
        <f t="array" ref="AB105">IF($AA105,MEDIAN(IF(G1SelectionMask="x",IF(INDEX(RawDataRefData,$E105,0)&gt;0,INDEX(RawDataRefData,$E105,0)),"")),"")</f>
        <v/>
      </c>
      <c r="AC105" s="100" t="str">
        <f t="array" ref="AC105">IF($AA105,QUARTILE(IF(G1SelectionMask="x",IF(INDEX(RawDataRefData,$E105,0)&gt;0,INDEX(RawDataRefData,$E105,0)),""),1),"")</f>
        <v/>
      </c>
      <c r="AD105" s="100" t="str">
        <f t="array" ref="AD105">IF($AA105,QUARTILE(IF(G1SelectionMask="x",IF(INDEX(RawDataRefData,$E105,0)&gt;0,INDEX(RawDataRefData,$E105,0)),""),3),"")</f>
        <v/>
      </c>
      <c r="AE105" s="100" t="str">
        <f t="array" ref="AE105">IF($AA105,MIN(IF(G1SelectionMask="x",IF(INDEX(RawDataRefData,$E105,0)&gt;0,INDEX(RawDataRefData,$E105,0)),"")),"")</f>
        <v/>
      </c>
      <c r="AF105" s="100" t="str">
        <f t="array" ref="AF105">IF($AA105,MAX(IF(G1SelectionMask="x",IF(INDEX(RawDataRefData,$E105,0)&gt;0,INDEX(RawDataRefData,$E105,0)),"")),"")</f>
        <v/>
      </c>
      <c r="AG105" s="100" t="str">
        <f t="shared" si="8"/>
        <v/>
      </c>
      <c r="AH105" s="100" t="str">
        <f t="array" ref="AH105">IF($AA105,STDEVA(IF(G1SelectionMask="x",IF(INDEX(RawDataRefData,$E105,0)&gt;0,INDEX(RawDataRefData,$E105,0)),"")),"")</f>
        <v/>
      </c>
      <c r="AI105" s="101" t="b">
        <f t="shared" si="9"/>
        <v>0</v>
      </c>
      <c r="AJ105" s="101" t="str">
        <f t="array" ref="AJ105">IF($AI105,MEDIAN(IF(G2SelectionMask="x",IF(INDEX(RawDataRefData,$E105,0)&gt;0,INDEX(RawDataRefData,$E105,0)),"")),"")</f>
        <v/>
      </c>
      <c r="AK105" s="101" t="str">
        <f t="array" ref="AK105">IF($AI105,QUARTILE(IF(G2SelectionMask="x",IF(INDEX(RawDataRefData,$E105,0)&gt;0,INDEX(RawDataRefData,$E105,0)),""),1),"")</f>
        <v/>
      </c>
      <c r="AL105" s="101" t="str">
        <f t="array" ref="AL105">IF($AI105,QUARTILE(IF(G2SelectionMask="x",IF(INDEX(RawDataRefData,$E105,0)&gt;0,INDEX(RawDataRefData,$E105,0)),""),3),"")</f>
        <v/>
      </c>
      <c r="AM105" s="101" t="str">
        <f t="array" ref="AM105">IF($AI105,MIN(IF(G2SelectionMask="x",IF(INDEX(RawDataRefData,$E105,0)&gt;0,INDEX(RawDataRefData,$E105,0)),"")),"")</f>
        <v/>
      </c>
      <c r="AN105" s="101" t="str">
        <f t="array" ref="AN105">IF($AI105,MAX(IF(G2SelectionMask="x",IF(INDEX(RawDataRefData,$E105,0)&gt;0,INDEX(RawDataRefData,$E105,0)),"")),"")</f>
        <v/>
      </c>
      <c r="AO105" s="101" t="str">
        <f t="shared" si="35"/>
        <v/>
      </c>
      <c r="AP105" s="101" t="str">
        <f t="array" ref="AP105">IF($AI105,STDEVA(IF(G2SelectionMask="x",IF(INDEX(RawDataRefData,$E105,0)&gt;0,INDEX(RawDataRefData,$E105,0)),"")),"")</f>
        <v/>
      </c>
      <c r="AQ105" s="100" t="b">
        <f t="shared" si="36"/>
        <v>0</v>
      </c>
      <c r="AR105" s="100" t="str">
        <f t="array" ref="AR105">IF($AQ105,MEDIAN(IF(G3SelectionMask="x",IF(INDEX(RawDataRefData,$E105,0)&gt;0,INDEX(RawDataRefData,$E105,0)),"")),"")</f>
        <v/>
      </c>
      <c r="AS105" s="100" t="str">
        <f t="array" ref="AS105">IF($AQ105,QUARTILE(IF(G3SelectionMask="x",IF(INDEX(RawDataRefData,$E105,0)&gt;0,INDEX(RawDataRefData,$E105,0)),""),1),"")</f>
        <v/>
      </c>
      <c r="AT105" s="100" t="str">
        <f t="array" ref="AT105">IF($AQ105,QUARTILE(IF(G3SelectionMask="x",IF(INDEX(RawDataRefData,$E105,0)&gt;0,INDEX(RawDataRefData,$E105,0)),""),3),"")</f>
        <v/>
      </c>
      <c r="AU105" s="100" t="str">
        <f t="array" ref="AU105">IF($AQ105,MIN(IF(G3SelectionMask="x",IF(INDEX(RawDataRefData,$E105,0)&gt;0,INDEX(RawDataRefData,$E105,0)),"")),"")</f>
        <v/>
      </c>
      <c r="AV105" s="100" t="str">
        <f t="array" ref="AV105">IF($AQ105,MAX(IF(G3SelectionMask="x",IF(INDEX(RawDataRefData,$E105,0)&gt;0,INDEX(RawDataRefData,$E105,0)),"")),"")</f>
        <v/>
      </c>
      <c r="AW105" s="100" t="str">
        <f t="shared" si="37"/>
        <v/>
      </c>
      <c r="AX105" s="100" t="str">
        <f t="array" ref="AX105">IF($AQ105,STDEVA(IF(G3SelectionMask="x",IF(INDEX(RawDataRefData,$E105,0)&gt;0,INDEX(RawDataRefData,$E105,0)),"")),"")</f>
        <v/>
      </c>
      <c r="AY105" s="101" t="b">
        <f t="shared" si="38"/>
        <v>0</v>
      </c>
      <c r="AZ105" s="101" t="str">
        <f t="array" ref="AZ105">IF($AY105,MEDIAN(IF(G4SelectionMask="x",IF(INDEX(RawDataRefData,$E105,0)&gt;0,INDEX(RawDataRefData,$E105,0)),"")),"")</f>
        <v/>
      </c>
      <c r="BA105" s="101" t="str">
        <f t="array" ref="BA105">IF($AY105,QUARTILE(IF(G4SelectionMask="x",IF(INDEX(RawDataRefData,$E105,0)&gt;0,INDEX(RawDataRefData,$E105,0)),""),1),"")</f>
        <v/>
      </c>
      <c r="BB105" s="101" t="str">
        <f t="array" ref="BB105">IF($AY105,QUARTILE(IF(G4SelectionMask="x",IF(INDEX(RawDataRefData,$E105,0)&gt;0,INDEX(RawDataRefData,$E105,0)),""),3),"")</f>
        <v/>
      </c>
      <c r="BC105" s="101" t="str">
        <f t="array" ref="BC105">IF($AY105,MIN(IF(G4SelectionMask="x",IF(INDEX(RawDataRefData,$E105,0)&gt;0,INDEX(RawDataRefData,$E105,0)),"")),"")</f>
        <v/>
      </c>
      <c r="BD105" s="101" t="str">
        <f t="array" ref="BD105">IF($AY105,MAX(IF(G4SelectionMask="x",IF(INDEX(RawDataRefData,$E105,0)&gt;0,INDEX(RawDataRefData,$E105,0)),"")),"")</f>
        <v/>
      </c>
      <c r="BE105" s="101" t="str">
        <f t="shared" si="39"/>
        <v/>
      </c>
      <c r="BF105" s="101" t="str">
        <f t="array" ref="BF105">IF($AY105,STDEVA(IF(G4SelectionMask="x",IF(INDEX(RawDataRefData,$E105,0)&gt;0,INDEX(RawDataRefData,$E105,0)),"")),"")</f>
        <v/>
      </c>
      <c r="BG105" s="100" t="b">
        <f t="shared" si="40"/>
        <v>0</v>
      </c>
      <c r="BH105" s="100" t="str">
        <f t="array" ref="BH105">IF($BG105,MEDIAN(IF(G5SelectionMask="x",IF(INDEX(RawDataRefData,$E105,0)&gt;0,INDEX(RawDataRefData,$E105,0)),"")),"")</f>
        <v/>
      </c>
      <c r="BI105" s="100" t="str">
        <f t="array" ref="BI105">IF($BG105,QUARTILE(IF(G5SelectionMask="x",IF(INDEX(RawDataRefData,$E105,0)&gt;0,INDEX(RawDataRefData,$E105,0)),""),1),"")</f>
        <v/>
      </c>
      <c r="BJ105" s="100" t="str">
        <f t="array" ref="BJ105">IF($BG105,QUARTILE(IF(G5SelectionMask="x",IF(INDEX(RawDataRefData,$E105,0)&gt;0,INDEX(RawDataRefData,$E105,0)),""),3),"")</f>
        <v/>
      </c>
      <c r="BK105" s="100" t="str">
        <f t="array" ref="BK105">IF($BG105,MIN(IF(G5SelectionMask="x",IF(INDEX(RawDataRefData,$E105,0)&gt;0,INDEX(RawDataRefData,$E105,0)),"")),"")</f>
        <v/>
      </c>
      <c r="BL105" s="100" t="str">
        <f t="array" ref="BL105">IF($BG105,MAX(IF(G5SelectionMask="x",IF(INDEX(RawDataRefData,$E105,0)&gt;0,INDEX(RawDataRefData,$E105,0)),"")),"")</f>
        <v/>
      </c>
      <c r="BM105" s="100" t="str">
        <f t="shared" si="41"/>
        <v/>
      </c>
      <c r="BN105" s="103" t="str">
        <f t="array" ref="BN105">IF($BG105,STDEVA(IF(G5SelectionMask="x",IF(INDEX(RawDataRefData,$E105,0)&gt;0,INDEX(RawDataRefData,$E105,0)),"")),"")</f>
        <v/>
      </c>
      <c r="BO105" s="104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</row>
    <row r="106" spans="1:82" x14ac:dyDescent="0.2">
      <c r="A106" s="33" t="e">
        <f t="shared" ca="1" si="55"/>
        <v>#NAME?</v>
      </c>
      <c r="B106" s="206"/>
      <c r="C106" s="200"/>
      <c r="D106" s="197"/>
      <c r="E106" s="72">
        <f t="shared" si="34"/>
        <v>97</v>
      </c>
      <c r="F106" s="9" t="s">
        <v>675</v>
      </c>
      <c r="G106" s="9" t="s">
        <v>2631</v>
      </c>
      <c r="K106" s="100" t="str">
        <f t="shared" si="42"/>
        <v/>
      </c>
      <c r="L106" s="100"/>
      <c r="M106" s="100"/>
      <c r="N106" s="100"/>
      <c r="O106" s="100"/>
      <c r="P106" s="101" t="str">
        <f t="shared" si="43"/>
        <v/>
      </c>
      <c r="Q106" s="102" t="str">
        <f t="shared" si="44"/>
        <v/>
      </c>
      <c r="R106" s="102" t="str">
        <f t="shared" si="45"/>
        <v/>
      </c>
      <c r="S106" s="102" t="str">
        <f t="shared" si="46"/>
        <v/>
      </c>
      <c r="T106" s="102" t="str">
        <f t="shared" si="47"/>
        <v/>
      </c>
      <c r="U106" s="102" t="str">
        <f t="shared" si="48"/>
        <v/>
      </c>
      <c r="V106" s="102" t="str">
        <f t="shared" si="49"/>
        <v/>
      </c>
      <c r="W106" s="102" t="str">
        <f t="shared" si="50"/>
        <v/>
      </c>
      <c r="X106" s="102" t="str">
        <f t="shared" si="51"/>
        <v/>
      </c>
      <c r="Y106" s="102" t="str">
        <f t="shared" si="52"/>
        <v/>
      </c>
      <c r="Z106" s="102" t="str">
        <f t="shared" si="53"/>
        <v/>
      </c>
      <c r="AA106" s="100" t="b">
        <f t="shared" si="7"/>
        <v>0</v>
      </c>
      <c r="AB106" s="100" t="str">
        <f t="array" ref="AB106">IF($AA106,MEDIAN(IF(G1SelectionMask="x",IF(INDEX(RawDataRefData,$E106,0)&gt;0,INDEX(RawDataRefData,$E106,0)),"")),"")</f>
        <v/>
      </c>
      <c r="AC106" s="100" t="str">
        <f t="array" ref="AC106">IF($AA106,QUARTILE(IF(G1SelectionMask="x",IF(INDEX(RawDataRefData,$E106,0)&gt;0,INDEX(RawDataRefData,$E106,0)),""),1),"")</f>
        <v/>
      </c>
      <c r="AD106" s="100" t="str">
        <f t="array" ref="AD106">IF($AA106,QUARTILE(IF(G1SelectionMask="x",IF(INDEX(RawDataRefData,$E106,0)&gt;0,INDEX(RawDataRefData,$E106,0)),""),3),"")</f>
        <v/>
      </c>
      <c r="AE106" s="100" t="str">
        <f t="array" ref="AE106">IF($AA106,MIN(IF(G1SelectionMask="x",IF(INDEX(RawDataRefData,$E106,0)&gt;0,INDEX(RawDataRefData,$E106,0)),"")),"")</f>
        <v/>
      </c>
      <c r="AF106" s="100" t="str">
        <f t="array" ref="AF106">IF($AA106,MAX(IF(G1SelectionMask="x",IF(INDEX(RawDataRefData,$E106,0)&gt;0,INDEX(RawDataRefData,$E106,0)),"")),"")</f>
        <v/>
      </c>
      <c r="AG106" s="100" t="str">
        <f t="shared" si="8"/>
        <v/>
      </c>
      <c r="AH106" s="100" t="str">
        <f t="array" ref="AH106">IF($AA106,STDEVA(IF(G1SelectionMask="x",IF(INDEX(RawDataRefData,$E106,0)&gt;0,INDEX(RawDataRefData,$E106,0)),"")),"")</f>
        <v/>
      </c>
      <c r="AI106" s="101" t="b">
        <f t="shared" si="9"/>
        <v>0</v>
      </c>
      <c r="AJ106" s="101" t="str">
        <f t="array" ref="AJ106">IF($AI106,MEDIAN(IF(G2SelectionMask="x",IF(INDEX(RawDataRefData,$E106,0)&gt;0,INDEX(RawDataRefData,$E106,0)),"")),"")</f>
        <v/>
      </c>
      <c r="AK106" s="101" t="str">
        <f t="array" ref="AK106">IF($AI106,QUARTILE(IF(G2SelectionMask="x",IF(INDEX(RawDataRefData,$E106,0)&gt;0,INDEX(RawDataRefData,$E106,0)),""),1),"")</f>
        <v/>
      </c>
      <c r="AL106" s="101" t="str">
        <f t="array" ref="AL106">IF($AI106,QUARTILE(IF(G2SelectionMask="x",IF(INDEX(RawDataRefData,$E106,0)&gt;0,INDEX(RawDataRefData,$E106,0)),""),3),"")</f>
        <v/>
      </c>
      <c r="AM106" s="101" t="str">
        <f t="array" ref="AM106">IF($AI106,MIN(IF(G2SelectionMask="x",IF(INDEX(RawDataRefData,$E106,0)&gt;0,INDEX(RawDataRefData,$E106,0)),"")),"")</f>
        <v/>
      </c>
      <c r="AN106" s="101" t="str">
        <f t="array" ref="AN106">IF($AI106,MAX(IF(G2SelectionMask="x",IF(INDEX(RawDataRefData,$E106,0)&gt;0,INDEX(RawDataRefData,$E106,0)),"")),"")</f>
        <v/>
      </c>
      <c r="AO106" s="101" t="str">
        <f t="shared" si="35"/>
        <v/>
      </c>
      <c r="AP106" s="101" t="str">
        <f t="array" ref="AP106">IF($AI106,STDEVA(IF(G2SelectionMask="x",IF(INDEX(RawDataRefData,$E106,0)&gt;0,INDEX(RawDataRefData,$E106,0)),"")),"")</f>
        <v/>
      </c>
      <c r="AQ106" s="100" t="b">
        <f t="shared" si="36"/>
        <v>0</v>
      </c>
      <c r="AR106" s="100" t="str">
        <f t="array" ref="AR106">IF($AQ106,MEDIAN(IF(G3SelectionMask="x",IF(INDEX(RawDataRefData,$E106,0)&gt;0,INDEX(RawDataRefData,$E106,0)),"")),"")</f>
        <v/>
      </c>
      <c r="AS106" s="100" t="str">
        <f t="array" ref="AS106">IF($AQ106,QUARTILE(IF(G3SelectionMask="x",IF(INDEX(RawDataRefData,$E106,0)&gt;0,INDEX(RawDataRefData,$E106,0)),""),1),"")</f>
        <v/>
      </c>
      <c r="AT106" s="100" t="str">
        <f t="array" ref="AT106">IF($AQ106,QUARTILE(IF(G3SelectionMask="x",IF(INDEX(RawDataRefData,$E106,0)&gt;0,INDEX(RawDataRefData,$E106,0)),""),3),"")</f>
        <v/>
      </c>
      <c r="AU106" s="100" t="str">
        <f t="array" ref="AU106">IF($AQ106,MIN(IF(G3SelectionMask="x",IF(INDEX(RawDataRefData,$E106,0)&gt;0,INDEX(RawDataRefData,$E106,0)),"")),"")</f>
        <v/>
      </c>
      <c r="AV106" s="100" t="str">
        <f t="array" ref="AV106">IF($AQ106,MAX(IF(G3SelectionMask="x",IF(INDEX(RawDataRefData,$E106,0)&gt;0,INDEX(RawDataRefData,$E106,0)),"")),"")</f>
        <v/>
      </c>
      <c r="AW106" s="100" t="str">
        <f t="shared" si="37"/>
        <v/>
      </c>
      <c r="AX106" s="100" t="str">
        <f t="array" ref="AX106">IF($AQ106,STDEVA(IF(G3SelectionMask="x",IF(INDEX(RawDataRefData,$E106,0)&gt;0,INDEX(RawDataRefData,$E106,0)),"")),"")</f>
        <v/>
      </c>
      <c r="AY106" s="101" t="b">
        <f t="shared" si="38"/>
        <v>0</v>
      </c>
      <c r="AZ106" s="101" t="str">
        <f t="array" ref="AZ106">IF($AY106,MEDIAN(IF(G4SelectionMask="x",IF(INDEX(RawDataRefData,$E106,0)&gt;0,INDEX(RawDataRefData,$E106,0)),"")),"")</f>
        <v/>
      </c>
      <c r="BA106" s="101" t="str">
        <f t="array" ref="BA106">IF($AY106,QUARTILE(IF(G4SelectionMask="x",IF(INDEX(RawDataRefData,$E106,0)&gt;0,INDEX(RawDataRefData,$E106,0)),""),1),"")</f>
        <v/>
      </c>
      <c r="BB106" s="101" t="str">
        <f t="array" ref="BB106">IF($AY106,QUARTILE(IF(G4SelectionMask="x",IF(INDEX(RawDataRefData,$E106,0)&gt;0,INDEX(RawDataRefData,$E106,0)),""),3),"")</f>
        <v/>
      </c>
      <c r="BC106" s="101" t="str">
        <f t="array" ref="BC106">IF($AY106,MIN(IF(G4SelectionMask="x",IF(INDEX(RawDataRefData,$E106,0)&gt;0,INDEX(RawDataRefData,$E106,0)),"")),"")</f>
        <v/>
      </c>
      <c r="BD106" s="101" t="str">
        <f t="array" ref="BD106">IF($AY106,MAX(IF(G4SelectionMask="x",IF(INDEX(RawDataRefData,$E106,0)&gt;0,INDEX(RawDataRefData,$E106,0)),"")),"")</f>
        <v/>
      </c>
      <c r="BE106" s="101" t="str">
        <f t="shared" si="39"/>
        <v/>
      </c>
      <c r="BF106" s="101" t="str">
        <f t="array" ref="BF106">IF($AY106,STDEVA(IF(G4SelectionMask="x",IF(INDEX(RawDataRefData,$E106,0)&gt;0,INDEX(RawDataRefData,$E106,0)),"")),"")</f>
        <v/>
      </c>
      <c r="BG106" s="100" t="b">
        <f t="shared" si="40"/>
        <v>0</v>
      </c>
      <c r="BH106" s="100" t="str">
        <f t="array" ref="BH106">IF($BG106,MEDIAN(IF(G5SelectionMask="x",IF(INDEX(RawDataRefData,$E106,0)&gt;0,INDEX(RawDataRefData,$E106,0)),"")),"")</f>
        <v/>
      </c>
      <c r="BI106" s="100" t="str">
        <f t="array" ref="BI106">IF($BG106,QUARTILE(IF(G5SelectionMask="x",IF(INDEX(RawDataRefData,$E106,0)&gt;0,INDEX(RawDataRefData,$E106,0)),""),1),"")</f>
        <v/>
      </c>
      <c r="BJ106" s="100" t="str">
        <f t="array" ref="BJ106">IF($BG106,QUARTILE(IF(G5SelectionMask="x",IF(INDEX(RawDataRefData,$E106,0)&gt;0,INDEX(RawDataRefData,$E106,0)),""),3),"")</f>
        <v/>
      </c>
      <c r="BK106" s="100" t="str">
        <f t="array" ref="BK106">IF($BG106,MIN(IF(G5SelectionMask="x",IF(INDEX(RawDataRefData,$E106,0)&gt;0,INDEX(RawDataRefData,$E106,0)),"")),"")</f>
        <v/>
      </c>
      <c r="BL106" s="100" t="str">
        <f t="array" ref="BL106">IF($BG106,MAX(IF(G5SelectionMask="x",IF(INDEX(RawDataRefData,$E106,0)&gt;0,INDEX(RawDataRefData,$E106,0)),"")),"")</f>
        <v/>
      </c>
      <c r="BM106" s="100" t="str">
        <f t="shared" si="41"/>
        <v/>
      </c>
      <c r="BN106" s="103" t="str">
        <f t="array" ref="BN106">IF($BG106,STDEVA(IF(G5SelectionMask="x",IF(INDEX(RawDataRefData,$E106,0)&gt;0,INDEX(RawDataRefData,$E106,0)),"")),"")</f>
        <v/>
      </c>
      <c r="BO106" s="104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</row>
    <row r="107" spans="1:82" x14ac:dyDescent="0.2">
      <c r="A107" s="33" t="e">
        <f t="shared" ref="A107:A113" ca="1" si="56">IF(AND(Client1Sector="Insurance",SelectEfficiencySpendFTEs="x"),,ERROR)</f>
        <v>#NAME?</v>
      </c>
      <c r="B107" s="206"/>
      <c r="C107" s="200"/>
      <c r="D107" s="197"/>
      <c r="E107" s="72">
        <f t="shared" si="34"/>
        <v>98</v>
      </c>
      <c r="F107" s="9" t="s">
        <v>676</v>
      </c>
      <c r="G107" s="9" t="s">
        <v>1626</v>
      </c>
      <c r="K107" s="100" t="str">
        <f t="shared" si="42"/>
        <v/>
      </c>
      <c r="L107" s="100"/>
      <c r="M107" s="100"/>
      <c r="N107" s="100"/>
      <c r="O107" s="100"/>
      <c r="P107" s="101" t="str">
        <f t="shared" si="43"/>
        <v/>
      </c>
      <c r="Q107" s="102" t="str">
        <f t="shared" si="44"/>
        <v/>
      </c>
      <c r="R107" s="102" t="str">
        <f t="shared" si="45"/>
        <v/>
      </c>
      <c r="S107" s="102" t="str">
        <f t="shared" si="46"/>
        <v/>
      </c>
      <c r="T107" s="102" t="str">
        <f t="shared" si="47"/>
        <v/>
      </c>
      <c r="U107" s="102" t="str">
        <f t="shared" si="48"/>
        <v/>
      </c>
      <c r="V107" s="102" t="str">
        <f t="shared" si="49"/>
        <v/>
      </c>
      <c r="W107" s="102" t="str">
        <f t="shared" si="50"/>
        <v/>
      </c>
      <c r="X107" s="102" t="str">
        <f t="shared" si="51"/>
        <v/>
      </c>
      <c r="Y107" s="102" t="str">
        <f t="shared" si="52"/>
        <v/>
      </c>
      <c r="Z107" s="102" t="str">
        <f t="shared" si="53"/>
        <v/>
      </c>
      <c r="AA107" s="100" t="b">
        <f t="shared" si="7"/>
        <v>0</v>
      </c>
      <c r="AB107" s="100" t="str">
        <f t="array" ref="AB107">IF($AA107,MEDIAN(IF(G1SelectionMask="x",IF(INDEX(RawDataRefData,$E107,0)&gt;0,INDEX(RawDataRefData,$E107,0)),"")),"")</f>
        <v/>
      </c>
      <c r="AC107" s="100" t="str">
        <f t="array" ref="AC107">IF($AA107,QUARTILE(IF(G1SelectionMask="x",IF(INDEX(RawDataRefData,$E107,0)&gt;0,INDEX(RawDataRefData,$E107,0)),""),1),"")</f>
        <v/>
      </c>
      <c r="AD107" s="100" t="str">
        <f t="array" ref="AD107">IF($AA107,QUARTILE(IF(G1SelectionMask="x",IF(INDEX(RawDataRefData,$E107,0)&gt;0,INDEX(RawDataRefData,$E107,0)),""),3),"")</f>
        <v/>
      </c>
      <c r="AE107" s="100" t="str">
        <f t="array" ref="AE107">IF($AA107,MIN(IF(G1SelectionMask="x",IF(INDEX(RawDataRefData,$E107,0)&gt;0,INDEX(RawDataRefData,$E107,0)),"")),"")</f>
        <v/>
      </c>
      <c r="AF107" s="100" t="str">
        <f t="array" ref="AF107">IF($AA107,MAX(IF(G1SelectionMask="x",IF(INDEX(RawDataRefData,$E107,0)&gt;0,INDEX(RawDataRefData,$E107,0)),"")),"")</f>
        <v/>
      </c>
      <c r="AG107" s="100" t="str">
        <f t="shared" si="8"/>
        <v/>
      </c>
      <c r="AH107" s="100" t="str">
        <f t="array" ref="AH107">IF($AA107,STDEVA(IF(G1SelectionMask="x",IF(INDEX(RawDataRefData,$E107,0)&gt;0,INDEX(RawDataRefData,$E107,0)),"")),"")</f>
        <v/>
      </c>
      <c r="AI107" s="101" t="b">
        <f t="shared" si="9"/>
        <v>0</v>
      </c>
      <c r="AJ107" s="101" t="str">
        <f t="array" ref="AJ107">IF($AI107,MEDIAN(IF(G2SelectionMask="x",IF(INDEX(RawDataRefData,$E107,0)&gt;0,INDEX(RawDataRefData,$E107,0)),"")),"")</f>
        <v/>
      </c>
      <c r="AK107" s="101" t="str">
        <f t="array" ref="AK107">IF($AI107,QUARTILE(IF(G2SelectionMask="x",IF(INDEX(RawDataRefData,$E107,0)&gt;0,INDEX(RawDataRefData,$E107,0)),""),1),"")</f>
        <v/>
      </c>
      <c r="AL107" s="101" t="str">
        <f t="array" ref="AL107">IF($AI107,QUARTILE(IF(G2SelectionMask="x",IF(INDEX(RawDataRefData,$E107,0)&gt;0,INDEX(RawDataRefData,$E107,0)),""),3),"")</f>
        <v/>
      </c>
      <c r="AM107" s="101" t="str">
        <f t="array" ref="AM107">IF($AI107,MIN(IF(G2SelectionMask="x",IF(INDEX(RawDataRefData,$E107,0)&gt;0,INDEX(RawDataRefData,$E107,0)),"")),"")</f>
        <v/>
      </c>
      <c r="AN107" s="101" t="str">
        <f t="array" ref="AN107">IF($AI107,MAX(IF(G2SelectionMask="x",IF(INDEX(RawDataRefData,$E107,0)&gt;0,INDEX(RawDataRefData,$E107,0)),"")),"")</f>
        <v/>
      </c>
      <c r="AO107" s="101" t="str">
        <f t="shared" si="35"/>
        <v/>
      </c>
      <c r="AP107" s="101" t="str">
        <f t="array" ref="AP107">IF($AI107,STDEVA(IF(G2SelectionMask="x",IF(INDEX(RawDataRefData,$E107,0)&gt;0,INDEX(RawDataRefData,$E107,0)),"")),"")</f>
        <v/>
      </c>
      <c r="AQ107" s="100" t="b">
        <f t="shared" si="36"/>
        <v>0</v>
      </c>
      <c r="AR107" s="100" t="str">
        <f t="array" ref="AR107">IF($AQ107,MEDIAN(IF(G3SelectionMask="x",IF(INDEX(RawDataRefData,$E107,0)&gt;0,INDEX(RawDataRefData,$E107,0)),"")),"")</f>
        <v/>
      </c>
      <c r="AS107" s="100" t="str">
        <f t="array" ref="AS107">IF($AQ107,QUARTILE(IF(G3SelectionMask="x",IF(INDEX(RawDataRefData,$E107,0)&gt;0,INDEX(RawDataRefData,$E107,0)),""),1),"")</f>
        <v/>
      </c>
      <c r="AT107" s="100" t="str">
        <f t="array" ref="AT107">IF($AQ107,QUARTILE(IF(G3SelectionMask="x",IF(INDEX(RawDataRefData,$E107,0)&gt;0,INDEX(RawDataRefData,$E107,0)),""),3),"")</f>
        <v/>
      </c>
      <c r="AU107" s="100" t="str">
        <f t="array" ref="AU107">IF($AQ107,MIN(IF(G3SelectionMask="x",IF(INDEX(RawDataRefData,$E107,0)&gt;0,INDEX(RawDataRefData,$E107,0)),"")),"")</f>
        <v/>
      </c>
      <c r="AV107" s="100" t="str">
        <f t="array" ref="AV107">IF($AQ107,MAX(IF(G3SelectionMask="x",IF(INDEX(RawDataRefData,$E107,0)&gt;0,INDEX(RawDataRefData,$E107,0)),"")),"")</f>
        <v/>
      </c>
      <c r="AW107" s="100" t="str">
        <f t="shared" si="37"/>
        <v/>
      </c>
      <c r="AX107" s="100" t="str">
        <f t="array" ref="AX107">IF($AQ107,STDEVA(IF(G3SelectionMask="x",IF(INDEX(RawDataRefData,$E107,0)&gt;0,INDEX(RawDataRefData,$E107,0)),"")),"")</f>
        <v/>
      </c>
      <c r="AY107" s="101" t="b">
        <f t="shared" si="38"/>
        <v>0</v>
      </c>
      <c r="AZ107" s="101" t="str">
        <f t="array" ref="AZ107">IF($AY107,MEDIAN(IF(G4SelectionMask="x",IF(INDEX(RawDataRefData,$E107,0)&gt;0,INDEX(RawDataRefData,$E107,0)),"")),"")</f>
        <v/>
      </c>
      <c r="BA107" s="101" t="str">
        <f t="array" ref="BA107">IF($AY107,QUARTILE(IF(G4SelectionMask="x",IF(INDEX(RawDataRefData,$E107,0)&gt;0,INDEX(RawDataRefData,$E107,0)),""),1),"")</f>
        <v/>
      </c>
      <c r="BB107" s="101" t="str">
        <f t="array" ref="BB107">IF($AY107,QUARTILE(IF(G4SelectionMask="x",IF(INDEX(RawDataRefData,$E107,0)&gt;0,INDEX(RawDataRefData,$E107,0)),""),3),"")</f>
        <v/>
      </c>
      <c r="BC107" s="101" t="str">
        <f t="array" ref="BC107">IF($AY107,MIN(IF(G4SelectionMask="x",IF(INDEX(RawDataRefData,$E107,0)&gt;0,INDEX(RawDataRefData,$E107,0)),"")),"")</f>
        <v/>
      </c>
      <c r="BD107" s="101" t="str">
        <f t="array" ref="BD107">IF($AY107,MAX(IF(G4SelectionMask="x",IF(INDEX(RawDataRefData,$E107,0)&gt;0,INDEX(RawDataRefData,$E107,0)),"")),"")</f>
        <v/>
      </c>
      <c r="BE107" s="101" t="str">
        <f t="shared" si="39"/>
        <v/>
      </c>
      <c r="BF107" s="101" t="str">
        <f t="array" ref="BF107">IF($AY107,STDEVA(IF(G4SelectionMask="x",IF(INDEX(RawDataRefData,$E107,0)&gt;0,INDEX(RawDataRefData,$E107,0)),"")),"")</f>
        <v/>
      </c>
      <c r="BG107" s="100" t="b">
        <f t="shared" si="40"/>
        <v>0</v>
      </c>
      <c r="BH107" s="100" t="str">
        <f t="array" ref="BH107">IF($BG107,MEDIAN(IF(G5SelectionMask="x",IF(INDEX(RawDataRefData,$E107,0)&gt;0,INDEX(RawDataRefData,$E107,0)),"")),"")</f>
        <v/>
      </c>
      <c r="BI107" s="100" t="str">
        <f t="array" ref="BI107">IF($BG107,QUARTILE(IF(G5SelectionMask="x",IF(INDEX(RawDataRefData,$E107,0)&gt;0,INDEX(RawDataRefData,$E107,0)),""),1),"")</f>
        <v/>
      </c>
      <c r="BJ107" s="100" t="str">
        <f t="array" ref="BJ107">IF($BG107,QUARTILE(IF(G5SelectionMask="x",IF(INDEX(RawDataRefData,$E107,0)&gt;0,INDEX(RawDataRefData,$E107,0)),""),3),"")</f>
        <v/>
      </c>
      <c r="BK107" s="100" t="str">
        <f t="array" ref="BK107">IF($BG107,MIN(IF(G5SelectionMask="x",IF(INDEX(RawDataRefData,$E107,0)&gt;0,INDEX(RawDataRefData,$E107,0)),"")),"")</f>
        <v/>
      </c>
      <c r="BL107" s="100" t="str">
        <f t="array" ref="BL107">IF($BG107,MAX(IF(G5SelectionMask="x",IF(INDEX(RawDataRefData,$E107,0)&gt;0,INDEX(RawDataRefData,$E107,0)),"")),"")</f>
        <v/>
      </c>
      <c r="BM107" s="100" t="str">
        <f t="shared" si="41"/>
        <v/>
      </c>
      <c r="BN107" s="103" t="str">
        <f t="array" ref="BN107">IF($BG107,STDEVA(IF(G5SelectionMask="x",IF(INDEX(RawDataRefData,$E107,0)&gt;0,INDEX(RawDataRefData,$E107,0)),"")),"")</f>
        <v/>
      </c>
      <c r="BO107" s="104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/>
      <c r="BZ107" s="105"/>
      <c r="CA107" s="105"/>
      <c r="CB107" s="105"/>
      <c r="CC107" s="105"/>
      <c r="CD107" s="105"/>
    </row>
    <row r="108" spans="1:82" x14ac:dyDescent="0.2">
      <c r="A108" s="33" t="e">
        <f t="shared" ca="1" si="56"/>
        <v>#NAME?</v>
      </c>
      <c r="B108" s="206"/>
      <c r="C108" s="200"/>
      <c r="D108" s="197"/>
      <c r="E108" s="72">
        <f t="shared" si="34"/>
        <v>99</v>
      </c>
      <c r="F108" s="9" t="s">
        <v>677</v>
      </c>
      <c r="G108" s="9" t="s">
        <v>1627</v>
      </c>
      <c r="K108" s="100" t="str">
        <f t="shared" si="42"/>
        <v/>
      </c>
      <c r="L108" s="100"/>
      <c r="M108" s="100"/>
      <c r="N108" s="100"/>
      <c r="O108" s="100"/>
      <c r="P108" s="101" t="str">
        <f t="shared" si="43"/>
        <v/>
      </c>
      <c r="Q108" s="102" t="str">
        <f t="shared" si="44"/>
        <v/>
      </c>
      <c r="R108" s="102" t="str">
        <f t="shared" si="45"/>
        <v/>
      </c>
      <c r="S108" s="102" t="str">
        <f t="shared" si="46"/>
        <v/>
      </c>
      <c r="T108" s="102" t="str">
        <f t="shared" si="47"/>
        <v/>
      </c>
      <c r="U108" s="102" t="str">
        <f t="shared" si="48"/>
        <v/>
      </c>
      <c r="V108" s="102" t="str">
        <f t="shared" si="49"/>
        <v/>
      </c>
      <c r="W108" s="102" t="str">
        <f t="shared" si="50"/>
        <v/>
      </c>
      <c r="X108" s="102" t="str">
        <f t="shared" si="51"/>
        <v/>
      </c>
      <c r="Y108" s="102" t="str">
        <f t="shared" si="52"/>
        <v/>
      </c>
      <c r="Z108" s="102" t="str">
        <f t="shared" si="53"/>
        <v/>
      </c>
      <c r="AA108" s="100" t="b">
        <f t="shared" si="7"/>
        <v>0</v>
      </c>
      <c r="AB108" s="100" t="str">
        <f t="array" ref="AB108">IF($AA108,MEDIAN(IF(G1SelectionMask="x",IF(INDEX(RawDataRefData,$E108,0)&gt;0,INDEX(RawDataRefData,$E108,0)),"")),"")</f>
        <v/>
      </c>
      <c r="AC108" s="100" t="str">
        <f t="array" ref="AC108">IF($AA108,QUARTILE(IF(G1SelectionMask="x",IF(INDEX(RawDataRefData,$E108,0)&gt;0,INDEX(RawDataRefData,$E108,0)),""),1),"")</f>
        <v/>
      </c>
      <c r="AD108" s="100" t="str">
        <f t="array" ref="AD108">IF($AA108,QUARTILE(IF(G1SelectionMask="x",IF(INDEX(RawDataRefData,$E108,0)&gt;0,INDEX(RawDataRefData,$E108,0)),""),3),"")</f>
        <v/>
      </c>
      <c r="AE108" s="100" t="str">
        <f t="array" ref="AE108">IF($AA108,MIN(IF(G1SelectionMask="x",IF(INDEX(RawDataRefData,$E108,0)&gt;0,INDEX(RawDataRefData,$E108,0)),"")),"")</f>
        <v/>
      </c>
      <c r="AF108" s="100" t="str">
        <f t="array" ref="AF108">IF($AA108,MAX(IF(G1SelectionMask="x",IF(INDEX(RawDataRefData,$E108,0)&gt;0,INDEX(RawDataRefData,$E108,0)),"")),"")</f>
        <v/>
      </c>
      <c r="AG108" s="100" t="str">
        <f t="shared" si="8"/>
        <v/>
      </c>
      <c r="AH108" s="100" t="str">
        <f t="array" ref="AH108">IF($AA108,STDEVA(IF(G1SelectionMask="x",IF(INDEX(RawDataRefData,$E108,0)&gt;0,INDEX(RawDataRefData,$E108,0)),"")),"")</f>
        <v/>
      </c>
      <c r="AI108" s="101" t="b">
        <f t="shared" si="9"/>
        <v>0</v>
      </c>
      <c r="AJ108" s="101" t="str">
        <f t="array" ref="AJ108">IF($AI108,MEDIAN(IF(G2SelectionMask="x",IF(INDEX(RawDataRefData,$E108,0)&gt;0,INDEX(RawDataRefData,$E108,0)),"")),"")</f>
        <v/>
      </c>
      <c r="AK108" s="101" t="str">
        <f t="array" ref="AK108">IF($AI108,QUARTILE(IF(G2SelectionMask="x",IF(INDEX(RawDataRefData,$E108,0)&gt;0,INDEX(RawDataRefData,$E108,0)),""),1),"")</f>
        <v/>
      </c>
      <c r="AL108" s="101" t="str">
        <f t="array" ref="AL108">IF($AI108,QUARTILE(IF(G2SelectionMask="x",IF(INDEX(RawDataRefData,$E108,0)&gt;0,INDEX(RawDataRefData,$E108,0)),""),3),"")</f>
        <v/>
      </c>
      <c r="AM108" s="101" t="str">
        <f t="array" ref="AM108">IF($AI108,MIN(IF(G2SelectionMask="x",IF(INDEX(RawDataRefData,$E108,0)&gt;0,INDEX(RawDataRefData,$E108,0)),"")),"")</f>
        <v/>
      </c>
      <c r="AN108" s="101" t="str">
        <f t="array" ref="AN108">IF($AI108,MAX(IF(G2SelectionMask="x",IF(INDEX(RawDataRefData,$E108,0)&gt;0,INDEX(RawDataRefData,$E108,0)),"")),"")</f>
        <v/>
      </c>
      <c r="AO108" s="101" t="str">
        <f t="shared" si="35"/>
        <v/>
      </c>
      <c r="AP108" s="101" t="str">
        <f t="array" ref="AP108">IF($AI108,STDEVA(IF(G2SelectionMask="x",IF(INDEX(RawDataRefData,$E108,0)&gt;0,INDEX(RawDataRefData,$E108,0)),"")),"")</f>
        <v/>
      </c>
      <c r="AQ108" s="100" t="b">
        <f t="shared" si="36"/>
        <v>0</v>
      </c>
      <c r="AR108" s="100" t="str">
        <f t="array" ref="AR108">IF($AQ108,MEDIAN(IF(G3SelectionMask="x",IF(INDEX(RawDataRefData,$E108,0)&gt;0,INDEX(RawDataRefData,$E108,0)),"")),"")</f>
        <v/>
      </c>
      <c r="AS108" s="100" t="str">
        <f t="array" ref="AS108">IF($AQ108,QUARTILE(IF(G3SelectionMask="x",IF(INDEX(RawDataRefData,$E108,0)&gt;0,INDEX(RawDataRefData,$E108,0)),""),1),"")</f>
        <v/>
      </c>
      <c r="AT108" s="100" t="str">
        <f t="array" ref="AT108">IF($AQ108,QUARTILE(IF(G3SelectionMask="x",IF(INDEX(RawDataRefData,$E108,0)&gt;0,INDEX(RawDataRefData,$E108,0)),""),3),"")</f>
        <v/>
      </c>
      <c r="AU108" s="100" t="str">
        <f t="array" ref="AU108">IF($AQ108,MIN(IF(G3SelectionMask="x",IF(INDEX(RawDataRefData,$E108,0)&gt;0,INDEX(RawDataRefData,$E108,0)),"")),"")</f>
        <v/>
      </c>
      <c r="AV108" s="100" t="str">
        <f t="array" ref="AV108">IF($AQ108,MAX(IF(G3SelectionMask="x",IF(INDEX(RawDataRefData,$E108,0)&gt;0,INDEX(RawDataRefData,$E108,0)),"")),"")</f>
        <v/>
      </c>
      <c r="AW108" s="100" t="str">
        <f t="shared" si="37"/>
        <v/>
      </c>
      <c r="AX108" s="100" t="str">
        <f t="array" ref="AX108">IF($AQ108,STDEVA(IF(G3SelectionMask="x",IF(INDEX(RawDataRefData,$E108,0)&gt;0,INDEX(RawDataRefData,$E108,0)),"")),"")</f>
        <v/>
      </c>
      <c r="AY108" s="101" t="b">
        <f t="shared" si="38"/>
        <v>0</v>
      </c>
      <c r="AZ108" s="101" t="str">
        <f t="array" ref="AZ108">IF($AY108,MEDIAN(IF(G4SelectionMask="x",IF(INDEX(RawDataRefData,$E108,0)&gt;0,INDEX(RawDataRefData,$E108,0)),"")),"")</f>
        <v/>
      </c>
      <c r="BA108" s="101" t="str">
        <f t="array" ref="BA108">IF($AY108,QUARTILE(IF(G4SelectionMask="x",IF(INDEX(RawDataRefData,$E108,0)&gt;0,INDEX(RawDataRefData,$E108,0)),""),1),"")</f>
        <v/>
      </c>
      <c r="BB108" s="101" t="str">
        <f t="array" ref="BB108">IF($AY108,QUARTILE(IF(G4SelectionMask="x",IF(INDEX(RawDataRefData,$E108,0)&gt;0,INDEX(RawDataRefData,$E108,0)),""),3),"")</f>
        <v/>
      </c>
      <c r="BC108" s="101" t="str">
        <f t="array" ref="BC108">IF($AY108,MIN(IF(G4SelectionMask="x",IF(INDEX(RawDataRefData,$E108,0)&gt;0,INDEX(RawDataRefData,$E108,0)),"")),"")</f>
        <v/>
      </c>
      <c r="BD108" s="101" t="str">
        <f t="array" ref="BD108">IF($AY108,MAX(IF(G4SelectionMask="x",IF(INDEX(RawDataRefData,$E108,0)&gt;0,INDEX(RawDataRefData,$E108,0)),"")),"")</f>
        <v/>
      </c>
      <c r="BE108" s="101" t="str">
        <f t="shared" si="39"/>
        <v/>
      </c>
      <c r="BF108" s="101" t="str">
        <f t="array" ref="BF108">IF($AY108,STDEVA(IF(G4SelectionMask="x",IF(INDEX(RawDataRefData,$E108,0)&gt;0,INDEX(RawDataRefData,$E108,0)),"")),"")</f>
        <v/>
      </c>
      <c r="BG108" s="100" t="b">
        <f t="shared" si="40"/>
        <v>0</v>
      </c>
      <c r="BH108" s="100" t="str">
        <f t="array" ref="BH108">IF($BG108,MEDIAN(IF(G5SelectionMask="x",IF(INDEX(RawDataRefData,$E108,0)&gt;0,INDEX(RawDataRefData,$E108,0)),"")),"")</f>
        <v/>
      </c>
      <c r="BI108" s="100" t="str">
        <f t="array" ref="BI108">IF($BG108,QUARTILE(IF(G5SelectionMask="x",IF(INDEX(RawDataRefData,$E108,0)&gt;0,INDEX(RawDataRefData,$E108,0)),""),1),"")</f>
        <v/>
      </c>
      <c r="BJ108" s="100" t="str">
        <f t="array" ref="BJ108">IF($BG108,QUARTILE(IF(G5SelectionMask="x",IF(INDEX(RawDataRefData,$E108,0)&gt;0,INDEX(RawDataRefData,$E108,0)),""),3),"")</f>
        <v/>
      </c>
      <c r="BK108" s="100" t="str">
        <f t="array" ref="BK108">IF($BG108,MIN(IF(G5SelectionMask="x",IF(INDEX(RawDataRefData,$E108,0)&gt;0,INDEX(RawDataRefData,$E108,0)),"")),"")</f>
        <v/>
      </c>
      <c r="BL108" s="100" t="str">
        <f t="array" ref="BL108">IF($BG108,MAX(IF(G5SelectionMask="x",IF(INDEX(RawDataRefData,$E108,0)&gt;0,INDEX(RawDataRefData,$E108,0)),"")),"")</f>
        <v/>
      </c>
      <c r="BM108" s="100" t="str">
        <f t="shared" si="41"/>
        <v/>
      </c>
      <c r="BN108" s="103" t="str">
        <f t="array" ref="BN108">IF($BG108,STDEVA(IF(G5SelectionMask="x",IF(INDEX(RawDataRefData,$E108,0)&gt;0,INDEX(RawDataRefData,$E108,0)),"")),"")</f>
        <v/>
      </c>
      <c r="BO108" s="104"/>
      <c r="BP108" s="105"/>
      <c r="BQ108" s="105"/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</row>
    <row r="109" spans="1:82" x14ac:dyDescent="0.2">
      <c r="A109" s="33" t="e">
        <f t="shared" ca="1" si="56"/>
        <v>#NAME?</v>
      </c>
      <c r="B109" s="206"/>
      <c r="C109" s="200"/>
      <c r="D109" s="197"/>
      <c r="E109" s="72">
        <f t="shared" si="34"/>
        <v>100</v>
      </c>
      <c r="F109" s="9" t="s">
        <v>678</v>
      </c>
      <c r="G109" s="9" t="s">
        <v>1625</v>
      </c>
      <c r="K109" s="100" t="str">
        <f t="shared" si="42"/>
        <v/>
      </c>
      <c r="L109" s="100"/>
      <c r="M109" s="100"/>
      <c r="N109" s="100"/>
      <c r="O109" s="100"/>
      <c r="P109" s="101" t="str">
        <f t="shared" si="43"/>
        <v/>
      </c>
      <c r="Q109" s="102" t="str">
        <f t="shared" si="44"/>
        <v/>
      </c>
      <c r="R109" s="102" t="str">
        <f t="shared" si="45"/>
        <v/>
      </c>
      <c r="S109" s="102" t="str">
        <f t="shared" si="46"/>
        <v/>
      </c>
      <c r="T109" s="102" t="str">
        <f t="shared" si="47"/>
        <v/>
      </c>
      <c r="U109" s="102" t="str">
        <f t="shared" si="48"/>
        <v/>
      </c>
      <c r="V109" s="102" t="str">
        <f t="shared" si="49"/>
        <v/>
      </c>
      <c r="W109" s="102" t="str">
        <f t="shared" si="50"/>
        <v/>
      </c>
      <c r="X109" s="102" t="str">
        <f t="shared" si="51"/>
        <v/>
      </c>
      <c r="Y109" s="102" t="str">
        <f t="shared" si="52"/>
        <v/>
      </c>
      <c r="Z109" s="102" t="str">
        <f t="shared" si="53"/>
        <v/>
      </c>
      <c r="AA109" s="100" t="b">
        <f t="shared" si="7"/>
        <v>0</v>
      </c>
      <c r="AB109" s="100" t="str">
        <f t="array" ref="AB109">IF($AA109,MEDIAN(IF(G1SelectionMask="x",IF(INDEX(RawDataRefData,$E109,0)&gt;0,INDEX(RawDataRefData,$E109,0)),"")),"")</f>
        <v/>
      </c>
      <c r="AC109" s="100" t="str">
        <f t="array" ref="AC109">IF($AA109,QUARTILE(IF(G1SelectionMask="x",IF(INDEX(RawDataRefData,$E109,0)&gt;0,INDEX(RawDataRefData,$E109,0)),""),1),"")</f>
        <v/>
      </c>
      <c r="AD109" s="100" t="str">
        <f t="array" ref="AD109">IF($AA109,QUARTILE(IF(G1SelectionMask="x",IF(INDEX(RawDataRefData,$E109,0)&gt;0,INDEX(RawDataRefData,$E109,0)),""),3),"")</f>
        <v/>
      </c>
      <c r="AE109" s="100" t="str">
        <f t="array" ref="AE109">IF($AA109,MIN(IF(G1SelectionMask="x",IF(INDEX(RawDataRefData,$E109,0)&gt;0,INDEX(RawDataRefData,$E109,0)),"")),"")</f>
        <v/>
      </c>
      <c r="AF109" s="100" t="str">
        <f t="array" ref="AF109">IF($AA109,MAX(IF(G1SelectionMask="x",IF(INDEX(RawDataRefData,$E109,0)&gt;0,INDEX(RawDataRefData,$E109,0)),"")),"")</f>
        <v/>
      </c>
      <c r="AG109" s="100" t="str">
        <f t="shared" si="8"/>
        <v/>
      </c>
      <c r="AH109" s="100" t="str">
        <f t="array" ref="AH109">IF($AA109,STDEVA(IF(G1SelectionMask="x",IF(INDEX(RawDataRefData,$E109,0)&gt;0,INDEX(RawDataRefData,$E109,0)),"")),"")</f>
        <v/>
      </c>
      <c r="AI109" s="101" t="b">
        <f t="shared" si="9"/>
        <v>0</v>
      </c>
      <c r="AJ109" s="101" t="str">
        <f t="array" ref="AJ109">IF($AI109,MEDIAN(IF(G2SelectionMask="x",IF(INDEX(RawDataRefData,$E109,0)&gt;0,INDEX(RawDataRefData,$E109,0)),"")),"")</f>
        <v/>
      </c>
      <c r="AK109" s="101" t="str">
        <f t="array" ref="AK109">IF($AI109,QUARTILE(IF(G2SelectionMask="x",IF(INDEX(RawDataRefData,$E109,0)&gt;0,INDEX(RawDataRefData,$E109,0)),""),1),"")</f>
        <v/>
      </c>
      <c r="AL109" s="101" t="str">
        <f t="array" ref="AL109">IF($AI109,QUARTILE(IF(G2SelectionMask="x",IF(INDEX(RawDataRefData,$E109,0)&gt;0,INDEX(RawDataRefData,$E109,0)),""),3),"")</f>
        <v/>
      </c>
      <c r="AM109" s="101" t="str">
        <f t="array" ref="AM109">IF($AI109,MIN(IF(G2SelectionMask="x",IF(INDEX(RawDataRefData,$E109,0)&gt;0,INDEX(RawDataRefData,$E109,0)),"")),"")</f>
        <v/>
      </c>
      <c r="AN109" s="101" t="str">
        <f t="array" ref="AN109">IF($AI109,MAX(IF(G2SelectionMask="x",IF(INDEX(RawDataRefData,$E109,0)&gt;0,INDEX(RawDataRefData,$E109,0)),"")),"")</f>
        <v/>
      </c>
      <c r="AO109" s="101" t="str">
        <f t="shared" si="35"/>
        <v/>
      </c>
      <c r="AP109" s="101" t="str">
        <f t="array" ref="AP109">IF($AI109,STDEVA(IF(G2SelectionMask="x",IF(INDEX(RawDataRefData,$E109,0)&gt;0,INDEX(RawDataRefData,$E109,0)),"")),"")</f>
        <v/>
      </c>
      <c r="AQ109" s="100" t="b">
        <f t="shared" si="36"/>
        <v>0</v>
      </c>
      <c r="AR109" s="100" t="str">
        <f t="array" ref="AR109">IF($AQ109,MEDIAN(IF(G3SelectionMask="x",IF(INDEX(RawDataRefData,$E109,0)&gt;0,INDEX(RawDataRefData,$E109,0)),"")),"")</f>
        <v/>
      </c>
      <c r="AS109" s="100" t="str">
        <f t="array" ref="AS109">IF($AQ109,QUARTILE(IF(G3SelectionMask="x",IF(INDEX(RawDataRefData,$E109,0)&gt;0,INDEX(RawDataRefData,$E109,0)),""),1),"")</f>
        <v/>
      </c>
      <c r="AT109" s="100" t="str">
        <f t="array" ref="AT109">IF($AQ109,QUARTILE(IF(G3SelectionMask="x",IF(INDEX(RawDataRefData,$E109,0)&gt;0,INDEX(RawDataRefData,$E109,0)),""),3),"")</f>
        <v/>
      </c>
      <c r="AU109" s="100" t="str">
        <f t="array" ref="AU109">IF($AQ109,MIN(IF(G3SelectionMask="x",IF(INDEX(RawDataRefData,$E109,0)&gt;0,INDEX(RawDataRefData,$E109,0)),"")),"")</f>
        <v/>
      </c>
      <c r="AV109" s="100" t="str">
        <f t="array" ref="AV109">IF($AQ109,MAX(IF(G3SelectionMask="x",IF(INDEX(RawDataRefData,$E109,0)&gt;0,INDEX(RawDataRefData,$E109,0)),"")),"")</f>
        <v/>
      </c>
      <c r="AW109" s="100" t="str">
        <f t="shared" si="37"/>
        <v/>
      </c>
      <c r="AX109" s="100" t="str">
        <f t="array" ref="AX109">IF($AQ109,STDEVA(IF(G3SelectionMask="x",IF(INDEX(RawDataRefData,$E109,0)&gt;0,INDEX(RawDataRefData,$E109,0)),"")),"")</f>
        <v/>
      </c>
      <c r="AY109" s="101" t="b">
        <f t="shared" si="38"/>
        <v>0</v>
      </c>
      <c r="AZ109" s="101" t="str">
        <f t="array" ref="AZ109">IF($AY109,MEDIAN(IF(G4SelectionMask="x",IF(INDEX(RawDataRefData,$E109,0)&gt;0,INDEX(RawDataRefData,$E109,0)),"")),"")</f>
        <v/>
      </c>
      <c r="BA109" s="101" t="str">
        <f t="array" ref="BA109">IF($AY109,QUARTILE(IF(G4SelectionMask="x",IF(INDEX(RawDataRefData,$E109,0)&gt;0,INDEX(RawDataRefData,$E109,0)),""),1),"")</f>
        <v/>
      </c>
      <c r="BB109" s="101" t="str">
        <f t="array" ref="BB109">IF($AY109,QUARTILE(IF(G4SelectionMask="x",IF(INDEX(RawDataRefData,$E109,0)&gt;0,INDEX(RawDataRefData,$E109,0)),""),3),"")</f>
        <v/>
      </c>
      <c r="BC109" s="101" t="str">
        <f t="array" ref="BC109">IF($AY109,MIN(IF(G4SelectionMask="x",IF(INDEX(RawDataRefData,$E109,0)&gt;0,INDEX(RawDataRefData,$E109,0)),"")),"")</f>
        <v/>
      </c>
      <c r="BD109" s="101" t="str">
        <f t="array" ref="BD109">IF($AY109,MAX(IF(G4SelectionMask="x",IF(INDEX(RawDataRefData,$E109,0)&gt;0,INDEX(RawDataRefData,$E109,0)),"")),"")</f>
        <v/>
      </c>
      <c r="BE109" s="101" t="str">
        <f t="shared" si="39"/>
        <v/>
      </c>
      <c r="BF109" s="101" t="str">
        <f t="array" ref="BF109">IF($AY109,STDEVA(IF(G4SelectionMask="x",IF(INDEX(RawDataRefData,$E109,0)&gt;0,INDEX(RawDataRefData,$E109,0)),"")),"")</f>
        <v/>
      </c>
      <c r="BG109" s="100" t="b">
        <f t="shared" si="40"/>
        <v>0</v>
      </c>
      <c r="BH109" s="100" t="str">
        <f t="array" ref="BH109">IF($BG109,MEDIAN(IF(G5SelectionMask="x",IF(INDEX(RawDataRefData,$E109,0)&gt;0,INDEX(RawDataRefData,$E109,0)),"")),"")</f>
        <v/>
      </c>
      <c r="BI109" s="100" t="str">
        <f t="array" ref="BI109">IF($BG109,QUARTILE(IF(G5SelectionMask="x",IF(INDEX(RawDataRefData,$E109,0)&gt;0,INDEX(RawDataRefData,$E109,0)),""),1),"")</f>
        <v/>
      </c>
      <c r="BJ109" s="100" t="str">
        <f t="array" ref="BJ109">IF($BG109,QUARTILE(IF(G5SelectionMask="x",IF(INDEX(RawDataRefData,$E109,0)&gt;0,INDEX(RawDataRefData,$E109,0)),""),3),"")</f>
        <v/>
      </c>
      <c r="BK109" s="100" t="str">
        <f t="array" ref="BK109">IF($BG109,MIN(IF(G5SelectionMask="x",IF(INDEX(RawDataRefData,$E109,0)&gt;0,INDEX(RawDataRefData,$E109,0)),"")),"")</f>
        <v/>
      </c>
      <c r="BL109" s="100" t="str">
        <f t="array" ref="BL109">IF($BG109,MAX(IF(G5SelectionMask="x",IF(INDEX(RawDataRefData,$E109,0)&gt;0,INDEX(RawDataRefData,$E109,0)),"")),"")</f>
        <v/>
      </c>
      <c r="BM109" s="100" t="str">
        <f t="shared" si="41"/>
        <v/>
      </c>
      <c r="BN109" s="103" t="str">
        <f t="array" ref="BN109">IF($BG109,STDEVA(IF(G5SelectionMask="x",IF(INDEX(RawDataRefData,$E109,0)&gt;0,INDEX(RawDataRefData,$E109,0)),"")),"")</f>
        <v/>
      </c>
      <c r="BO109" s="104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</row>
    <row r="110" spans="1:82" x14ac:dyDescent="0.2">
      <c r="A110" s="33" t="e">
        <f t="shared" ca="1" si="56"/>
        <v>#NAME?</v>
      </c>
      <c r="B110" s="206"/>
      <c r="C110" s="200"/>
      <c r="D110" s="197"/>
      <c r="E110" s="72">
        <f t="shared" si="34"/>
        <v>101</v>
      </c>
      <c r="F110" s="9" t="s">
        <v>679</v>
      </c>
      <c r="G110" s="9" t="s">
        <v>1623</v>
      </c>
      <c r="K110" s="100" t="str">
        <f t="shared" si="42"/>
        <v/>
      </c>
      <c r="L110" s="100"/>
      <c r="M110" s="100"/>
      <c r="N110" s="100"/>
      <c r="O110" s="100"/>
      <c r="P110" s="101" t="str">
        <f t="shared" si="43"/>
        <v/>
      </c>
      <c r="Q110" s="102" t="str">
        <f t="shared" si="44"/>
        <v/>
      </c>
      <c r="R110" s="102" t="str">
        <f t="shared" si="45"/>
        <v/>
      </c>
      <c r="S110" s="102" t="str">
        <f t="shared" si="46"/>
        <v/>
      </c>
      <c r="T110" s="102" t="str">
        <f t="shared" si="47"/>
        <v/>
      </c>
      <c r="U110" s="102" t="str">
        <f t="shared" si="48"/>
        <v/>
      </c>
      <c r="V110" s="102" t="str">
        <f t="shared" si="49"/>
        <v/>
      </c>
      <c r="W110" s="102" t="str">
        <f t="shared" si="50"/>
        <v/>
      </c>
      <c r="X110" s="102" t="str">
        <f t="shared" si="51"/>
        <v/>
      </c>
      <c r="Y110" s="102" t="str">
        <f t="shared" si="52"/>
        <v/>
      </c>
      <c r="Z110" s="102" t="str">
        <f t="shared" si="53"/>
        <v/>
      </c>
      <c r="AA110" s="100" t="b">
        <f t="shared" si="7"/>
        <v>0</v>
      </c>
      <c r="AB110" s="100" t="str">
        <f t="array" ref="AB110">IF($AA110,MEDIAN(IF(G1SelectionMask="x",IF(INDEX(RawDataRefData,$E110,0)&gt;0,INDEX(RawDataRefData,$E110,0)),"")),"")</f>
        <v/>
      </c>
      <c r="AC110" s="100" t="str">
        <f t="array" ref="AC110">IF($AA110,QUARTILE(IF(G1SelectionMask="x",IF(INDEX(RawDataRefData,$E110,0)&gt;0,INDEX(RawDataRefData,$E110,0)),""),1),"")</f>
        <v/>
      </c>
      <c r="AD110" s="100" t="str">
        <f t="array" ref="AD110">IF($AA110,QUARTILE(IF(G1SelectionMask="x",IF(INDEX(RawDataRefData,$E110,0)&gt;0,INDEX(RawDataRefData,$E110,0)),""),3),"")</f>
        <v/>
      </c>
      <c r="AE110" s="100" t="str">
        <f t="array" ref="AE110">IF($AA110,MIN(IF(G1SelectionMask="x",IF(INDEX(RawDataRefData,$E110,0)&gt;0,INDEX(RawDataRefData,$E110,0)),"")),"")</f>
        <v/>
      </c>
      <c r="AF110" s="100" t="str">
        <f t="array" ref="AF110">IF($AA110,MAX(IF(G1SelectionMask="x",IF(INDEX(RawDataRefData,$E110,0)&gt;0,INDEX(RawDataRefData,$E110,0)),"")),"")</f>
        <v/>
      </c>
      <c r="AG110" s="100" t="str">
        <f t="shared" si="8"/>
        <v/>
      </c>
      <c r="AH110" s="100" t="str">
        <f t="array" ref="AH110">IF($AA110,STDEVA(IF(G1SelectionMask="x",IF(INDEX(RawDataRefData,$E110,0)&gt;0,INDEX(RawDataRefData,$E110,0)),"")),"")</f>
        <v/>
      </c>
      <c r="AI110" s="101" t="b">
        <f t="shared" si="9"/>
        <v>0</v>
      </c>
      <c r="AJ110" s="101" t="str">
        <f t="array" ref="AJ110">IF($AI110,MEDIAN(IF(G2SelectionMask="x",IF(INDEX(RawDataRefData,$E110,0)&gt;0,INDEX(RawDataRefData,$E110,0)),"")),"")</f>
        <v/>
      </c>
      <c r="AK110" s="101" t="str">
        <f t="array" ref="AK110">IF($AI110,QUARTILE(IF(G2SelectionMask="x",IF(INDEX(RawDataRefData,$E110,0)&gt;0,INDEX(RawDataRefData,$E110,0)),""),1),"")</f>
        <v/>
      </c>
      <c r="AL110" s="101" t="str">
        <f t="array" ref="AL110">IF($AI110,QUARTILE(IF(G2SelectionMask="x",IF(INDEX(RawDataRefData,$E110,0)&gt;0,INDEX(RawDataRefData,$E110,0)),""),3),"")</f>
        <v/>
      </c>
      <c r="AM110" s="101" t="str">
        <f t="array" ref="AM110">IF($AI110,MIN(IF(G2SelectionMask="x",IF(INDEX(RawDataRefData,$E110,0)&gt;0,INDEX(RawDataRefData,$E110,0)),"")),"")</f>
        <v/>
      </c>
      <c r="AN110" s="101" t="str">
        <f t="array" ref="AN110">IF($AI110,MAX(IF(G2SelectionMask="x",IF(INDEX(RawDataRefData,$E110,0)&gt;0,INDEX(RawDataRefData,$E110,0)),"")),"")</f>
        <v/>
      </c>
      <c r="AO110" s="101" t="str">
        <f t="shared" si="35"/>
        <v/>
      </c>
      <c r="AP110" s="101" t="str">
        <f t="array" ref="AP110">IF($AI110,STDEVA(IF(G2SelectionMask="x",IF(INDEX(RawDataRefData,$E110,0)&gt;0,INDEX(RawDataRefData,$E110,0)),"")),"")</f>
        <v/>
      </c>
      <c r="AQ110" s="100" t="b">
        <f t="shared" si="36"/>
        <v>0</v>
      </c>
      <c r="AR110" s="100" t="str">
        <f t="array" ref="AR110">IF($AQ110,MEDIAN(IF(G3SelectionMask="x",IF(INDEX(RawDataRefData,$E110,0)&gt;0,INDEX(RawDataRefData,$E110,0)),"")),"")</f>
        <v/>
      </c>
      <c r="AS110" s="100" t="str">
        <f t="array" ref="AS110">IF($AQ110,QUARTILE(IF(G3SelectionMask="x",IF(INDEX(RawDataRefData,$E110,0)&gt;0,INDEX(RawDataRefData,$E110,0)),""),1),"")</f>
        <v/>
      </c>
      <c r="AT110" s="100" t="str">
        <f t="array" ref="AT110">IF($AQ110,QUARTILE(IF(G3SelectionMask="x",IF(INDEX(RawDataRefData,$E110,0)&gt;0,INDEX(RawDataRefData,$E110,0)),""),3),"")</f>
        <v/>
      </c>
      <c r="AU110" s="100" t="str">
        <f t="array" ref="AU110">IF($AQ110,MIN(IF(G3SelectionMask="x",IF(INDEX(RawDataRefData,$E110,0)&gt;0,INDEX(RawDataRefData,$E110,0)),"")),"")</f>
        <v/>
      </c>
      <c r="AV110" s="100" t="str">
        <f t="array" ref="AV110">IF($AQ110,MAX(IF(G3SelectionMask="x",IF(INDEX(RawDataRefData,$E110,0)&gt;0,INDEX(RawDataRefData,$E110,0)),"")),"")</f>
        <v/>
      </c>
      <c r="AW110" s="100" t="str">
        <f t="shared" si="37"/>
        <v/>
      </c>
      <c r="AX110" s="100" t="str">
        <f t="array" ref="AX110">IF($AQ110,STDEVA(IF(G3SelectionMask="x",IF(INDEX(RawDataRefData,$E110,0)&gt;0,INDEX(RawDataRefData,$E110,0)),"")),"")</f>
        <v/>
      </c>
      <c r="AY110" s="101" t="b">
        <f t="shared" si="38"/>
        <v>0</v>
      </c>
      <c r="AZ110" s="101" t="str">
        <f t="array" ref="AZ110">IF($AY110,MEDIAN(IF(G4SelectionMask="x",IF(INDEX(RawDataRefData,$E110,0)&gt;0,INDEX(RawDataRefData,$E110,0)),"")),"")</f>
        <v/>
      </c>
      <c r="BA110" s="101" t="str">
        <f t="array" ref="BA110">IF($AY110,QUARTILE(IF(G4SelectionMask="x",IF(INDEX(RawDataRefData,$E110,0)&gt;0,INDEX(RawDataRefData,$E110,0)),""),1),"")</f>
        <v/>
      </c>
      <c r="BB110" s="101" t="str">
        <f t="array" ref="BB110">IF($AY110,QUARTILE(IF(G4SelectionMask="x",IF(INDEX(RawDataRefData,$E110,0)&gt;0,INDEX(RawDataRefData,$E110,0)),""),3),"")</f>
        <v/>
      </c>
      <c r="BC110" s="101" t="str">
        <f t="array" ref="BC110">IF($AY110,MIN(IF(G4SelectionMask="x",IF(INDEX(RawDataRefData,$E110,0)&gt;0,INDEX(RawDataRefData,$E110,0)),"")),"")</f>
        <v/>
      </c>
      <c r="BD110" s="101" t="str">
        <f t="array" ref="BD110">IF($AY110,MAX(IF(G4SelectionMask="x",IF(INDEX(RawDataRefData,$E110,0)&gt;0,INDEX(RawDataRefData,$E110,0)),"")),"")</f>
        <v/>
      </c>
      <c r="BE110" s="101" t="str">
        <f t="shared" si="39"/>
        <v/>
      </c>
      <c r="BF110" s="101" t="str">
        <f t="array" ref="BF110">IF($AY110,STDEVA(IF(G4SelectionMask="x",IF(INDEX(RawDataRefData,$E110,0)&gt;0,INDEX(RawDataRefData,$E110,0)),"")),"")</f>
        <v/>
      </c>
      <c r="BG110" s="100" t="b">
        <f t="shared" si="40"/>
        <v>0</v>
      </c>
      <c r="BH110" s="100" t="str">
        <f t="array" ref="BH110">IF($BG110,MEDIAN(IF(G5SelectionMask="x",IF(INDEX(RawDataRefData,$E110,0)&gt;0,INDEX(RawDataRefData,$E110,0)),"")),"")</f>
        <v/>
      </c>
      <c r="BI110" s="100" t="str">
        <f t="array" ref="BI110">IF($BG110,QUARTILE(IF(G5SelectionMask="x",IF(INDEX(RawDataRefData,$E110,0)&gt;0,INDEX(RawDataRefData,$E110,0)),""),1),"")</f>
        <v/>
      </c>
      <c r="BJ110" s="100" t="str">
        <f t="array" ref="BJ110">IF($BG110,QUARTILE(IF(G5SelectionMask="x",IF(INDEX(RawDataRefData,$E110,0)&gt;0,INDEX(RawDataRefData,$E110,0)),""),3),"")</f>
        <v/>
      </c>
      <c r="BK110" s="100" t="str">
        <f t="array" ref="BK110">IF($BG110,MIN(IF(G5SelectionMask="x",IF(INDEX(RawDataRefData,$E110,0)&gt;0,INDEX(RawDataRefData,$E110,0)),"")),"")</f>
        <v/>
      </c>
      <c r="BL110" s="100" t="str">
        <f t="array" ref="BL110">IF($BG110,MAX(IF(G5SelectionMask="x",IF(INDEX(RawDataRefData,$E110,0)&gt;0,INDEX(RawDataRefData,$E110,0)),"")),"")</f>
        <v/>
      </c>
      <c r="BM110" s="100" t="str">
        <f t="shared" si="41"/>
        <v/>
      </c>
      <c r="BN110" s="103" t="str">
        <f t="array" ref="BN110">IF($BG110,STDEVA(IF(G5SelectionMask="x",IF(INDEX(RawDataRefData,$E110,0)&gt;0,INDEX(RawDataRefData,$E110,0)),"")),"")</f>
        <v/>
      </c>
      <c r="BO110" s="104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</row>
    <row r="111" spans="1:82" x14ac:dyDescent="0.2">
      <c r="A111" s="33" t="e">
        <f t="shared" ca="1" si="56"/>
        <v>#NAME?</v>
      </c>
      <c r="B111" s="206"/>
      <c r="C111" s="200"/>
      <c r="D111" s="197"/>
      <c r="E111" s="72">
        <f t="shared" si="34"/>
        <v>102</v>
      </c>
      <c r="F111" s="9" t="s">
        <v>680</v>
      </c>
      <c r="G111" s="9" t="s">
        <v>2633</v>
      </c>
      <c r="K111" s="100" t="str">
        <f t="shared" si="42"/>
        <v/>
      </c>
      <c r="L111" s="100"/>
      <c r="M111" s="100"/>
      <c r="N111" s="100"/>
      <c r="O111" s="100"/>
      <c r="P111" s="101" t="str">
        <f t="shared" si="43"/>
        <v/>
      </c>
      <c r="Q111" s="102" t="str">
        <f t="shared" si="44"/>
        <v/>
      </c>
      <c r="R111" s="102" t="str">
        <f t="shared" si="45"/>
        <v/>
      </c>
      <c r="S111" s="102" t="str">
        <f t="shared" si="46"/>
        <v/>
      </c>
      <c r="T111" s="102" t="str">
        <f t="shared" si="47"/>
        <v/>
      </c>
      <c r="U111" s="102" t="str">
        <f t="shared" si="48"/>
        <v/>
      </c>
      <c r="V111" s="102" t="str">
        <f t="shared" si="49"/>
        <v/>
      </c>
      <c r="W111" s="102" t="str">
        <f t="shared" si="50"/>
        <v/>
      </c>
      <c r="X111" s="102" t="str">
        <f t="shared" si="51"/>
        <v/>
      </c>
      <c r="Y111" s="102" t="str">
        <f t="shared" si="52"/>
        <v/>
      </c>
      <c r="Z111" s="102" t="str">
        <f t="shared" si="53"/>
        <v/>
      </c>
      <c r="AA111" s="100" t="b">
        <f t="shared" si="7"/>
        <v>0</v>
      </c>
      <c r="AB111" s="100" t="str">
        <f t="array" ref="AB111">IF($AA111,MEDIAN(IF(G1SelectionMask="x",IF(INDEX(RawDataRefData,$E111,0)&gt;0,INDEX(RawDataRefData,$E111,0)),"")),"")</f>
        <v/>
      </c>
      <c r="AC111" s="100" t="str">
        <f t="array" ref="AC111">IF($AA111,QUARTILE(IF(G1SelectionMask="x",IF(INDEX(RawDataRefData,$E111,0)&gt;0,INDEX(RawDataRefData,$E111,0)),""),1),"")</f>
        <v/>
      </c>
      <c r="AD111" s="100" t="str">
        <f t="array" ref="AD111">IF($AA111,QUARTILE(IF(G1SelectionMask="x",IF(INDEX(RawDataRefData,$E111,0)&gt;0,INDEX(RawDataRefData,$E111,0)),""),3),"")</f>
        <v/>
      </c>
      <c r="AE111" s="100" t="str">
        <f t="array" ref="AE111">IF($AA111,MIN(IF(G1SelectionMask="x",IF(INDEX(RawDataRefData,$E111,0)&gt;0,INDEX(RawDataRefData,$E111,0)),"")),"")</f>
        <v/>
      </c>
      <c r="AF111" s="100" t="str">
        <f t="array" ref="AF111">IF($AA111,MAX(IF(G1SelectionMask="x",IF(INDEX(RawDataRefData,$E111,0)&gt;0,INDEX(RawDataRefData,$E111,0)),"")),"")</f>
        <v/>
      </c>
      <c r="AG111" s="100" t="str">
        <f t="shared" si="8"/>
        <v/>
      </c>
      <c r="AH111" s="100" t="str">
        <f t="array" ref="AH111">IF($AA111,STDEVA(IF(G1SelectionMask="x",IF(INDEX(RawDataRefData,$E111,0)&gt;0,INDEX(RawDataRefData,$E111,0)),"")),"")</f>
        <v/>
      </c>
      <c r="AI111" s="101" t="b">
        <f t="shared" si="9"/>
        <v>0</v>
      </c>
      <c r="AJ111" s="101" t="str">
        <f t="array" ref="AJ111">IF($AI111,MEDIAN(IF(G2SelectionMask="x",IF(INDEX(RawDataRefData,$E111,0)&gt;0,INDEX(RawDataRefData,$E111,0)),"")),"")</f>
        <v/>
      </c>
      <c r="AK111" s="101" t="str">
        <f t="array" ref="AK111">IF($AI111,QUARTILE(IF(G2SelectionMask="x",IF(INDEX(RawDataRefData,$E111,0)&gt;0,INDEX(RawDataRefData,$E111,0)),""),1),"")</f>
        <v/>
      </c>
      <c r="AL111" s="101" t="str">
        <f t="array" ref="AL111">IF($AI111,QUARTILE(IF(G2SelectionMask="x",IF(INDEX(RawDataRefData,$E111,0)&gt;0,INDEX(RawDataRefData,$E111,0)),""),3),"")</f>
        <v/>
      </c>
      <c r="AM111" s="101" t="str">
        <f t="array" ref="AM111">IF($AI111,MIN(IF(G2SelectionMask="x",IF(INDEX(RawDataRefData,$E111,0)&gt;0,INDEX(RawDataRefData,$E111,0)),"")),"")</f>
        <v/>
      </c>
      <c r="AN111" s="101" t="str">
        <f t="array" ref="AN111">IF($AI111,MAX(IF(G2SelectionMask="x",IF(INDEX(RawDataRefData,$E111,0)&gt;0,INDEX(RawDataRefData,$E111,0)),"")),"")</f>
        <v/>
      </c>
      <c r="AO111" s="101" t="str">
        <f t="shared" si="35"/>
        <v/>
      </c>
      <c r="AP111" s="101" t="str">
        <f t="array" ref="AP111">IF($AI111,STDEVA(IF(G2SelectionMask="x",IF(INDEX(RawDataRefData,$E111,0)&gt;0,INDEX(RawDataRefData,$E111,0)),"")),"")</f>
        <v/>
      </c>
      <c r="AQ111" s="100" t="b">
        <f t="shared" si="36"/>
        <v>0</v>
      </c>
      <c r="AR111" s="100" t="str">
        <f t="array" ref="AR111">IF($AQ111,MEDIAN(IF(G3SelectionMask="x",IF(INDEX(RawDataRefData,$E111,0)&gt;0,INDEX(RawDataRefData,$E111,0)),"")),"")</f>
        <v/>
      </c>
      <c r="AS111" s="100" t="str">
        <f t="array" ref="AS111">IF($AQ111,QUARTILE(IF(G3SelectionMask="x",IF(INDEX(RawDataRefData,$E111,0)&gt;0,INDEX(RawDataRefData,$E111,0)),""),1),"")</f>
        <v/>
      </c>
      <c r="AT111" s="100" t="str">
        <f t="array" ref="AT111">IF($AQ111,QUARTILE(IF(G3SelectionMask="x",IF(INDEX(RawDataRefData,$E111,0)&gt;0,INDEX(RawDataRefData,$E111,0)),""),3),"")</f>
        <v/>
      </c>
      <c r="AU111" s="100" t="str">
        <f t="array" ref="AU111">IF($AQ111,MIN(IF(G3SelectionMask="x",IF(INDEX(RawDataRefData,$E111,0)&gt;0,INDEX(RawDataRefData,$E111,0)),"")),"")</f>
        <v/>
      </c>
      <c r="AV111" s="100" t="str">
        <f t="array" ref="AV111">IF($AQ111,MAX(IF(G3SelectionMask="x",IF(INDEX(RawDataRefData,$E111,0)&gt;0,INDEX(RawDataRefData,$E111,0)),"")),"")</f>
        <v/>
      </c>
      <c r="AW111" s="100" t="str">
        <f t="shared" si="37"/>
        <v/>
      </c>
      <c r="AX111" s="100" t="str">
        <f t="array" ref="AX111">IF($AQ111,STDEVA(IF(G3SelectionMask="x",IF(INDEX(RawDataRefData,$E111,0)&gt;0,INDEX(RawDataRefData,$E111,0)),"")),"")</f>
        <v/>
      </c>
      <c r="AY111" s="101" t="b">
        <f t="shared" si="38"/>
        <v>0</v>
      </c>
      <c r="AZ111" s="101" t="str">
        <f t="array" ref="AZ111">IF($AY111,MEDIAN(IF(G4SelectionMask="x",IF(INDEX(RawDataRefData,$E111,0)&gt;0,INDEX(RawDataRefData,$E111,0)),"")),"")</f>
        <v/>
      </c>
      <c r="BA111" s="101" t="str">
        <f t="array" ref="BA111">IF($AY111,QUARTILE(IF(G4SelectionMask="x",IF(INDEX(RawDataRefData,$E111,0)&gt;0,INDEX(RawDataRefData,$E111,0)),""),1),"")</f>
        <v/>
      </c>
      <c r="BB111" s="101" t="str">
        <f t="array" ref="BB111">IF($AY111,QUARTILE(IF(G4SelectionMask="x",IF(INDEX(RawDataRefData,$E111,0)&gt;0,INDEX(RawDataRefData,$E111,0)),""),3),"")</f>
        <v/>
      </c>
      <c r="BC111" s="101" t="str">
        <f t="array" ref="BC111">IF($AY111,MIN(IF(G4SelectionMask="x",IF(INDEX(RawDataRefData,$E111,0)&gt;0,INDEX(RawDataRefData,$E111,0)),"")),"")</f>
        <v/>
      </c>
      <c r="BD111" s="101" t="str">
        <f t="array" ref="BD111">IF($AY111,MAX(IF(G4SelectionMask="x",IF(INDEX(RawDataRefData,$E111,0)&gt;0,INDEX(RawDataRefData,$E111,0)),"")),"")</f>
        <v/>
      </c>
      <c r="BE111" s="101" t="str">
        <f t="shared" si="39"/>
        <v/>
      </c>
      <c r="BF111" s="101" t="str">
        <f t="array" ref="BF111">IF($AY111,STDEVA(IF(G4SelectionMask="x",IF(INDEX(RawDataRefData,$E111,0)&gt;0,INDEX(RawDataRefData,$E111,0)),"")),"")</f>
        <v/>
      </c>
      <c r="BG111" s="100" t="b">
        <f t="shared" si="40"/>
        <v>0</v>
      </c>
      <c r="BH111" s="100" t="str">
        <f t="array" ref="BH111">IF($BG111,MEDIAN(IF(G5SelectionMask="x",IF(INDEX(RawDataRefData,$E111,0)&gt;0,INDEX(RawDataRefData,$E111,0)),"")),"")</f>
        <v/>
      </c>
      <c r="BI111" s="100" t="str">
        <f t="array" ref="BI111">IF($BG111,QUARTILE(IF(G5SelectionMask="x",IF(INDEX(RawDataRefData,$E111,0)&gt;0,INDEX(RawDataRefData,$E111,0)),""),1),"")</f>
        <v/>
      </c>
      <c r="BJ111" s="100" t="str">
        <f t="array" ref="BJ111">IF($BG111,QUARTILE(IF(G5SelectionMask="x",IF(INDEX(RawDataRefData,$E111,0)&gt;0,INDEX(RawDataRefData,$E111,0)),""),3),"")</f>
        <v/>
      </c>
      <c r="BK111" s="100" t="str">
        <f t="array" ref="BK111">IF($BG111,MIN(IF(G5SelectionMask="x",IF(INDEX(RawDataRefData,$E111,0)&gt;0,INDEX(RawDataRefData,$E111,0)),"")),"")</f>
        <v/>
      </c>
      <c r="BL111" s="100" t="str">
        <f t="array" ref="BL111">IF($BG111,MAX(IF(G5SelectionMask="x",IF(INDEX(RawDataRefData,$E111,0)&gt;0,INDEX(RawDataRefData,$E111,0)),"")),"")</f>
        <v/>
      </c>
      <c r="BM111" s="100" t="str">
        <f t="shared" si="41"/>
        <v/>
      </c>
      <c r="BN111" s="103" t="str">
        <f t="array" ref="BN111">IF($BG111,STDEVA(IF(G5SelectionMask="x",IF(INDEX(RawDataRefData,$E111,0)&gt;0,INDEX(RawDataRefData,$E111,0)),"")),"")</f>
        <v/>
      </c>
      <c r="BO111" s="104"/>
      <c r="BP111" s="105"/>
      <c r="BQ111" s="105"/>
      <c r="BR111" s="105"/>
      <c r="BS111" s="105"/>
      <c r="BT111" s="105"/>
      <c r="BU111" s="105"/>
      <c r="BV111" s="105"/>
      <c r="BW111" s="105"/>
      <c r="BX111" s="105"/>
      <c r="BY111" s="105"/>
      <c r="BZ111" s="105"/>
      <c r="CA111" s="105"/>
      <c r="CB111" s="105"/>
      <c r="CC111" s="105"/>
      <c r="CD111" s="105"/>
    </row>
    <row r="112" spans="1:82" x14ac:dyDescent="0.2">
      <c r="A112" s="33" t="e">
        <f t="shared" ca="1" si="56"/>
        <v>#NAME?</v>
      </c>
      <c r="B112" s="206"/>
      <c r="C112" s="200"/>
      <c r="D112" s="197"/>
      <c r="E112" s="72">
        <f t="shared" si="34"/>
        <v>103</v>
      </c>
      <c r="F112" s="9" t="s">
        <v>681</v>
      </c>
      <c r="G112" s="9" t="s">
        <v>2630</v>
      </c>
      <c r="K112" s="100" t="str">
        <f t="shared" si="42"/>
        <v/>
      </c>
      <c r="L112" s="100"/>
      <c r="M112" s="100"/>
      <c r="N112" s="100"/>
      <c r="O112" s="100"/>
      <c r="P112" s="101" t="str">
        <f t="shared" si="43"/>
        <v/>
      </c>
      <c r="Q112" s="102" t="str">
        <f t="shared" si="44"/>
        <v/>
      </c>
      <c r="R112" s="102" t="str">
        <f t="shared" si="45"/>
        <v/>
      </c>
      <c r="S112" s="102" t="str">
        <f t="shared" si="46"/>
        <v/>
      </c>
      <c r="T112" s="102" t="str">
        <f t="shared" si="47"/>
        <v/>
      </c>
      <c r="U112" s="102" t="str">
        <f t="shared" si="48"/>
        <v/>
      </c>
      <c r="V112" s="102" t="str">
        <f t="shared" si="49"/>
        <v/>
      </c>
      <c r="W112" s="102" t="str">
        <f t="shared" si="50"/>
        <v/>
      </c>
      <c r="X112" s="102" t="str">
        <f t="shared" si="51"/>
        <v/>
      </c>
      <c r="Y112" s="102" t="str">
        <f t="shared" si="52"/>
        <v/>
      </c>
      <c r="Z112" s="102" t="str">
        <f t="shared" si="53"/>
        <v/>
      </c>
      <c r="AA112" s="100" t="b">
        <f t="shared" si="7"/>
        <v>0</v>
      </c>
      <c r="AB112" s="100" t="str">
        <f t="array" ref="AB112">IF($AA112,MEDIAN(IF(G1SelectionMask="x",IF(INDEX(RawDataRefData,$E112,0)&gt;0,INDEX(RawDataRefData,$E112,0)),"")),"")</f>
        <v/>
      </c>
      <c r="AC112" s="100" t="str">
        <f t="array" ref="AC112">IF($AA112,QUARTILE(IF(G1SelectionMask="x",IF(INDEX(RawDataRefData,$E112,0)&gt;0,INDEX(RawDataRefData,$E112,0)),""),1),"")</f>
        <v/>
      </c>
      <c r="AD112" s="100" t="str">
        <f t="array" ref="AD112">IF($AA112,QUARTILE(IF(G1SelectionMask="x",IF(INDEX(RawDataRefData,$E112,0)&gt;0,INDEX(RawDataRefData,$E112,0)),""),3),"")</f>
        <v/>
      </c>
      <c r="AE112" s="100" t="str">
        <f t="array" ref="AE112">IF($AA112,MIN(IF(G1SelectionMask="x",IF(INDEX(RawDataRefData,$E112,0)&gt;0,INDEX(RawDataRefData,$E112,0)),"")),"")</f>
        <v/>
      </c>
      <c r="AF112" s="100" t="str">
        <f t="array" ref="AF112">IF($AA112,MAX(IF(G1SelectionMask="x",IF(INDEX(RawDataRefData,$E112,0)&gt;0,INDEX(RawDataRefData,$E112,0)),"")),"")</f>
        <v/>
      </c>
      <c r="AG112" s="100" t="str">
        <f t="shared" si="8"/>
        <v/>
      </c>
      <c r="AH112" s="100" t="str">
        <f t="array" ref="AH112">IF($AA112,STDEVA(IF(G1SelectionMask="x",IF(INDEX(RawDataRefData,$E112,0)&gt;0,INDEX(RawDataRefData,$E112,0)),"")),"")</f>
        <v/>
      </c>
      <c r="AI112" s="101" t="b">
        <f t="shared" si="9"/>
        <v>0</v>
      </c>
      <c r="AJ112" s="101" t="str">
        <f t="array" ref="AJ112">IF($AI112,MEDIAN(IF(G2SelectionMask="x",IF(INDEX(RawDataRefData,$E112,0)&gt;0,INDEX(RawDataRefData,$E112,0)),"")),"")</f>
        <v/>
      </c>
      <c r="AK112" s="101" t="str">
        <f t="array" ref="AK112">IF($AI112,QUARTILE(IF(G2SelectionMask="x",IF(INDEX(RawDataRefData,$E112,0)&gt;0,INDEX(RawDataRefData,$E112,0)),""),1),"")</f>
        <v/>
      </c>
      <c r="AL112" s="101" t="str">
        <f t="array" ref="AL112">IF($AI112,QUARTILE(IF(G2SelectionMask="x",IF(INDEX(RawDataRefData,$E112,0)&gt;0,INDEX(RawDataRefData,$E112,0)),""),3),"")</f>
        <v/>
      </c>
      <c r="AM112" s="101" t="str">
        <f t="array" ref="AM112">IF($AI112,MIN(IF(G2SelectionMask="x",IF(INDEX(RawDataRefData,$E112,0)&gt;0,INDEX(RawDataRefData,$E112,0)),"")),"")</f>
        <v/>
      </c>
      <c r="AN112" s="101" t="str">
        <f t="array" ref="AN112">IF($AI112,MAX(IF(G2SelectionMask="x",IF(INDEX(RawDataRefData,$E112,0)&gt;0,INDEX(RawDataRefData,$E112,0)),"")),"")</f>
        <v/>
      </c>
      <c r="AO112" s="101" t="str">
        <f t="shared" si="35"/>
        <v/>
      </c>
      <c r="AP112" s="101" t="str">
        <f t="array" ref="AP112">IF($AI112,STDEVA(IF(G2SelectionMask="x",IF(INDEX(RawDataRefData,$E112,0)&gt;0,INDEX(RawDataRefData,$E112,0)),"")),"")</f>
        <v/>
      </c>
      <c r="AQ112" s="100" t="b">
        <f t="shared" si="36"/>
        <v>0</v>
      </c>
      <c r="AR112" s="100" t="str">
        <f t="array" ref="AR112">IF($AQ112,MEDIAN(IF(G3SelectionMask="x",IF(INDEX(RawDataRefData,$E112,0)&gt;0,INDEX(RawDataRefData,$E112,0)),"")),"")</f>
        <v/>
      </c>
      <c r="AS112" s="100" t="str">
        <f t="array" ref="AS112">IF($AQ112,QUARTILE(IF(G3SelectionMask="x",IF(INDEX(RawDataRefData,$E112,0)&gt;0,INDEX(RawDataRefData,$E112,0)),""),1),"")</f>
        <v/>
      </c>
      <c r="AT112" s="100" t="str">
        <f t="array" ref="AT112">IF($AQ112,QUARTILE(IF(G3SelectionMask="x",IF(INDEX(RawDataRefData,$E112,0)&gt;0,INDEX(RawDataRefData,$E112,0)),""),3),"")</f>
        <v/>
      </c>
      <c r="AU112" s="100" t="str">
        <f t="array" ref="AU112">IF($AQ112,MIN(IF(G3SelectionMask="x",IF(INDEX(RawDataRefData,$E112,0)&gt;0,INDEX(RawDataRefData,$E112,0)),"")),"")</f>
        <v/>
      </c>
      <c r="AV112" s="100" t="str">
        <f t="array" ref="AV112">IF($AQ112,MAX(IF(G3SelectionMask="x",IF(INDEX(RawDataRefData,$E112,0)&gt;0,INDEX(RawDataRefData,$E112,0)),"")),"")</f>
        <v/>
      </c>
      <c r="AW112" s="100" t="str">
        <f t="shared" si="37"/>
        <v/>
      </c>
      <c r="AX112" s="100" t="str">
        <f t="array" ref="AX112">IF($AQ112,STDEVA(IF(G3SelectionMask="x",IF(INDEX(RawDataRefData,$E112,0)&gt;0,INDEX(RawDataRefData,$E112,0)),"")),"")</f>
        <v/>
      </c>
      <c r="AY112" s="101" t="b">
        <f t="shared" si="38"/>
        <v>0</v>
      </c>
      <c r="AZ112" s="101" t="str">
        <f t="array" ref="AZ112">IF($AY112,MEDIAN(IF(G4SelectionMask="x",IF(INDEX(RawDataRefData,$E112,0)&gt;0,INDEX(RawDataRefData,$E112,0)),"")),"")</f>
        <v/>
      </c>
      <c r="BA112" s="101" t="str">
        <f t="array" ref="BA112">IF($AY112,QUARTILE(IF(G4SelectionMask="x",IF(INDEX(RawDataRefData,$E112,0)&gt;0,INDEX(RawDataRefData,$E112,0)),""),1),"")</f>
        <v/>
      </c>
      <c r="BB112" s="101" t="str">
        <f t="array" ref="BB112">IF($AY112,QUARTILE(IF(G4SelectionMask="x",IF(INDEX(RawDataRefData,$E112,0)&gt;0,INDEX(RawDataRefData,$E112,0)),""),3),"")</f>
        <v/>
      </c>
      <c r="BC112" s="101" t="str">
        <f t="array" ref="BC112">IF($AY112,MIN(IF(G4SelectionMask="x",IF(INDEX(RawDataRefData,$E112,0)&gt;0,INDEX(RawDataRefData,$E112,0)),"")),"")</f>
        <v/>
      </c>
      <c r="BD112" s="101" t="str">
        <f t="array" ref="BD112">IF($AY112,MAX(IF(G4SelectionMask="x",IF(INDEX(RawDataRefData,$E112,0)&gt;0,INDEX(RawDataRefData,$E112,0)),"")),"")</f>
        <v/>
      </c>
      <c r="BE112" s="101" t="str">
        <f t="shared" si="39"/>
        <v/>
      </c>
      <c r="BF112" s="101" t="str">
        <f t="array" ref="BF112">IF($AY112,STDEVA(IF(G4SelectionMask="x",IF(INDEX(RawDataRefData,$E112,0)&gt;0,INDEX(RawDataRefData,$E112,0)),"")),"")</f>
        <v/>
      </c>
      <c r="BG112" s="100" t="b">
        <f t="shared" si="40"/>
        <v>0</v>
      </c>
      <c r="BH112" s="100" t="str">
        <f t="array" ref="BH112">IF($BG112,MEDIAN(IF(G5SelectionMask="x",IF(INDEX(RawDataRefData,$E112,0)&gt;0,INDEX(RawDataRefData,$E112,0)),"")),"")</f>
        <v/>
      </c>
      <c r="BI112" s="100" t="str">
        <f t="array" ref="BI112">IF($BG112,QUARTILE(IF(G5SelectionMask="x",IF(INDEX(RawDataRefData,$E112,0)&gt;0,INDEX(RawDataRefData,$E112,0)),""),1),"")</f>
        <v/>
      </c>
      <c r="BJ112" s="100" t="str">
        <f t="array" ref="BJ112">IF($BG112,QUARTILE(IF(G5SelectionMask="x",IF(INDEX(RawDataRefData,$E112,0)&gt;0,INDEX(RawDataRefData,$E112,0)),""),3),"")</f>
        <v/>
      </c>
      <c r="BK112" s="100" t="str">
        <f t="array" ref="BK112">IF($BG112,MIN(IF(G5SelectionMask="x",IF(INDEX(RawDataRefData,$E112,0)&gt;0,INDEX(RawDataRefData,$E112,0)),"")),"")</f>
        <v/>
      </c>
      <c r="BL112" s="100" t="str">
        <f t="array" ref="BL112">IF($BG112,MAX(IF(G5SelectionMask="x",IF(INDEX(RawDataRefData,$E112,0)&gt;0,INDEX(RawDataRefData,$E112,0)),"")),"")</f>
        <v/>
      </c>
      <c r="BM112" s="100" t="str">
        <f t="shared" si="41"/>
        <v/>
      </c>
      <c r="BN112" s="103" t="str">
        <f t="array" ref="BN112">IF($BG112,STDEVA(IF(G5SelectionMask="x",IF(INDEX(RawDataRefData,$E112,0)&gt;0,INDEX(RawDataRefData,$E112,0)),"")),"")</f>
        <v/>
      </c>
      <c r="BO112" s="104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</row>
    <row r="113" spans="1:82" x14ac:dyDescent="0.2">
      <c r="A113" s="33" t="e">
        <f t="shared" ca="1" si="56"/>
        <v>#NAME?</v>
      </c>
      <c r="B113" s="206"/>
      <c r="C113" s="200"/>
      <c r="D113" s="197"/>
      <c r="E113" s="72">
        <f t="shared" si="34"/>
        <v>104</v>
      </c>
      <c r="F113" s="9" t="s">
        <v>682</v>
      </c>
      <c r="G113" s="9" t="s">
        <v>2631</v>
      </c>
      <c r="K113" s="100" t="str">
        <f t="shared" si="42"/>
        <v/>
      </c>
      <c r="L113" s="100"/>
      <c r="M113" s="100"/>
      <c r="N113" s="100"/>
      <c r="O113" s="100"/>
      <c r="P113" s="101" t="str">
        <f t="shared" si="43"/>
        <v/>
      </c>
      <c r="Q113" s="102" t="str">
        <f t="shared" si="44"/>
        <v/>
      </c>
      <c r="R113" s="102" t="str">
        <f t="shared" si="45"/>
        <v/>
      </c>
      <c r="S113" s="102" t="str">
        <f t="shared" si="46"/>
        <v/>
      </c>
      <c r="T113" s="102" t="str">
        <f t="shared" si="47"/>
        <v/>
      </c>
      <c r="U113" s="102" t="str">
        <f t="shared" si="48"/>
        <v/>
      </c>
      <c r="V113" s="102" t="str">
        <f t="shared" si="49"/>
        <v/>
      </c>
      <c r="W113" s="102" t="str">
        <f t="shared" si="50"/>
        <v/>
      </c>
      <c r="X113" s="102" t="str">
        <f t="shared" si="51"/>
        <v/>
      </c>
      <c r="Y113" s="102" t="str">
        <f t="shared" si="52"/>
        <v/>
      </c>
      <c r="Z113" s="102" t="str">
        <f t="shared" si="53"/>
        <v/>
      </c>
      <c r="AA113" s="100" t="b">
        <f t="shared" si="7"/>
        <v>0</v>
      </c>
      <c r="AB113" s="100" t="str">
        <f t="array" ref="AB113">IF($AA113,MEDIAN(IF(G1SelectionMask="x",IF(INDEX(RawDataRefData,$E113,0)&gt;0,INDEX(RawDataRefData,$E113,0)),"")),"")</f>
        <v/>
      </c>
      <c r="AC113" s="100" t="str">
        <f t="array" ref="AC113">IF($AA113,QUARTILE(IF(G1SelectionMask="x",IF(INDEX(RawDataRefData,$E113,0)&gt;0,INDEX(RawDataRefData,$E113,0)),""),1),"")</f>
        <v/>
      </c>
      <c r="AD113" s="100" t="str">
        <f t="array" ref="AD113">IF($AA113,QUARTILE(IF(G1SelectionMask="x",IF(INDEX(RawDataRefData,$E113,0)&gt;0,INDEX(RawDataRefData,$E113,0)),""),3),"")</f>
        <v/>
      </c>
      <c r="AE113" s="100" t="str">
        <f t="array" ref="AE113">IF($AA113,MIN(IF(G1SelectionMask="x",IF(INDEX(RawDataRefData,$E113,0)&gt;0,INDEX(RawDataRefData,$E113,0)),"")),"")</f>
        <v/>
      </c>
      <c r="AF113" s="100" t="str">
        <f t="array" ref="AF113">IF($AA113,MAX(IF(G1SelectionMask="x",IF(INDEX(RawDataRefData,$E113,0)&gt;0,INDEX(RawDataRefData,$E113,0)),"")),"")</f>
        <v/>
      </c>
      <c r="AG113" s="100" t="str">
        <f t="shared" si="8"/>
        <v/>
      </c>
      <c r="AH113" s="100" t="str">
        <f t="array" ref="AH113">IF($AA113,STDEVA(IF(G1SelectionMask="x",IF(INDEX(RawDataRefData,$E113,0)&gt;0,INDEX(RawDataRefData,$E113,0)),"")),"")</f>
        <v/>
      </c>
      <c r="AI113" s="101" t="b">
        <f t="shared" si="9"/>
        <v>0</v>
      </c>
      <c r="AJ113" s="101" t="str">
        <f t="array" ref="AJ113">IF($AI113,MEDIAN(IF(G2SelectionMask="x",IF(INDEX(RawDataRefData,$E113,0)&gt;0,INDEX(RawDataRefData,$E113,0)),"")),"")</f>
        <v/>
      </c>
      <c r="AK113" s="101" t="str">
        <f t="array" ref="AK113">IF($AI113,QUARTILE(IF(G2SelectionMask="x",IF(INDEX(RawDataRefData,$E113,0)&gt;0,INDEX(RawDataRefData,$E113,0)),""),1),"")</f>
        <v/>
      </c>
      <c r="AL113" s="101" t="str">
        <f t="array" ref="AL113">IF($AI113,QUARTILE(IF(G2SelectionMask="x",IF(INDEX(RawDataRefData,$E113,0)&gt;0,INDEX(RawDataRefData,$E113,0)),""),3),"")</f>
        <v/>
      </c>
      <c r="AM113" s="101" t="str">
        <f t="array" ref="AM113">IF($AI113,MIN(IF(G2SelectionMask="x",IF(INDEX(RawDataRefData,$E113,0)&gt;0,INDEX(RawDataRefData,$E113,0)),"")),"")</f>
        <v/>
      </c>
      <c r="AN113" s="101" t="str">
        <f t="array" ref="AN113">IF($AI113,MAX(IF(G2SelectionMask="x",IF(INDEX(RawDataRefData,$E113,0)&gt;0,INDEX(RawDataRefData,$E113,0)),"")),"")</f>
        <v/>
      </c>
      <c r="AO113" s="101" t="str">
        <f t="shared" si="35"/>
        <v/>
      </c>
      <c r="AP113" s="101" t="str">
        <f t="array" ref="AP113">IF($AI113,STDEVA(IF(G2SelectionMask="x",IF(INDEX(RawDataRefData,$E113,0)&gt;0,INDEX(RawDataRefData,$E113,0)),"")),"")</f>
        <v/>
      </c>
      <c r="AQ113" s="100" t="b">
        <f t="shared" si="36"/>
        <v>0</v>
      </c>
      <c r="AR113" s="100" t="str">
        <f t="array" ref="AR113">IF($AQ113,MEDIAN(IF(G3SelectionMask="x",IF(INDEX(RawDataRefData,$E113,0)&gt;0,INDEX(RawDataRefData,$E113,0)),"")),"")</f>
        <v/>
      </c>
      <c r="AS113" s="100" t="str">
        <f t="array" ref="AS113">IF($AQ113,QUARTILE(IF(G3SelectionMask="x",IF(INDEX(RawDataRefData,$E113,0)&gt;0,INDEX(RawDataRefData,$E113,0)),""),1),"")</f>
        <v/>
      </c>
      <c r="AT113" s="100" t="str">
        <f t="array" ref="AT113">IF($AQ113,QUARTILE(IF(G3SelectionMask="x",IF(INDEX(RawDataRefData,$E113,0)&gt;0,INDEX(RawDataRefData,$E113,0)),""),3),"")</f>
        <v/>
      </c>
      <c r="AU113" s="100" t="str">
        <f t="array" ref="AU113">IF($AQ113,MIN(IF(G3SelectionMask="x",IF(INDEX(RawDataRefData,$E113,0)&gt;0,INDEX(RawDataRefData,$E113,0)),"")),"")</f>
        <v/>
      </c>
      <c r="AV113" s="100" t="str">
        <f t="array" ref="AV113">IF($AQ113,MAX(IF(G3SelectionMask="x",IF(INDEX(RawDataRefData,$E113,0)&gt;0,INDEX(RawDataRefData,$E113,0)),"")),"")</f>
        <v/>
      </c>
      <c r="AW113" s="100" t="str">
        <f t="shared" si="37"/>
        <v/>
      </c>
      <c r="AX113" s="100" t="str">
        <f t="array" ref="AX113">IF($AQ113,STDEVA(IF(G3SelectionMask="x",IF(INDEX(RawDataRefData,$E113,0)&gt;0,INDEX(RawDataRefData,$E113,0)),"")),"")</f>
        <v/>
      </c>
      <c r="AY113" s="101" t="b">
        <f t="shared" si="38"/>
        <v>0</v>
      </c>
      <c r="AZ113" s="101" t="str">
        <f t="array" ref="AZ113">IF($AY113,MEDIAN(IF(G4SelectionMask="x",IF(INDEX(RawDataRefData,$E113,0)&gt;0,INDEX(RawDataRefData,$E113,0)),"")),"")</f>
        <v/>
      </c>
      <c r="BA113" s="101" t="str">
        <f t="array" ref="BA113">IF($AY113,QUARTILE(IF(G4SelectionMask="x",IF(INDEX(RawDataRefData,$E113,0)&gt;0,INDEX(RawDataRefData,$E113,0)),""),1),"")</f>
        <v/>
      </c>
      <c r="BB113" s="101" t="str">
        <f t="array" ref="BB113">IF($AY113,QUARTILE(IF(G4SelectionMask="x",IF(INDEX(RawDataRefData,$E113,0)&gt;0,INDEX(RawDataRefData,$E113,0)),""),3),"")</f>
        <v/>
      </c>
      <c r="BC113" s="101" t="str">
        <f t="array" ref="BC113">IF($AY113,MIN(IF(G4SelectionMask="x",IF(INDEX(RawDataRefData,$E113,0)&gt;0,INDEX(RawDataRefData,$E113,0)),"")),"")</f>
        <v/>
      </c>
      <c r="BD113" s="101" t="str">
        <f t="array" ref="BD113">IF($AY113,MAX(IF(G4SelectionMask="x",IF(INDEX(RawDataRefData,$E113,0)&gt;0,INDEX(RawDataRefData,$E113,0)),"")),"")</f>
        <v/>
      </c>
      <c r="BE113" s="101" t="str">
        <f t="shared" si="39"/>
        <v/>
      </c>
      <c r="BF113" s="101" t="str">
        <f t="array" ref="BF113">IF($AY113,STDEVA(IF(G4SelectionMask="x",IF(INDEX(RawDataRefData,$E113,0)&gt;0,INDEX(RawDataRefData,$E113,0)),"")),"")</f>
        <v/>
      </c>
      <c r="BG113" s="100" t="b">
        <f t="shared" si="40"/>
        <v>0</v>
      </c>
      <c r="BH113" s="100" t="str">
        <f t="array" ref="BH113">IF($BG113,MEDIAN(IF(G5SelectionMask="x",IF(INDEX(RawDataRefData,$E113,0)&gt;0,INDEX(RawDataRefData,$E113,0)),"")),"")</f>
        <v/>
      </c>
      <c r="BI113" s="100" t="str">
        <f t="array" ref="BI113">IF($BG113,QUARTILE(IF(G5SelectionMask="x",IF(INDEX(RawDataRefData,$E113,0)&gt;0,INDEX(RawDataRefData,$E113,0)),""),1),"")</f>
        <v/>
      </c>
      <c r="BJ113" s="100" t="str">
        <f t="array" ref="BJ113">IF($BG113,QUARTILE(IF(G5SelectionMask="x",IF(INDEX(RawDataRefData,$E113,0)&gt;0,INDEX(RawDataRefData,$E113,0)),""),3),"")</f>
        <v/>
      </c>
      <c r="BK113" s="100" t="str">
        <f t="array" ref="BK113">IF($BG113,MIN(IF(G5SelectionMask="x",IF(INDEX(RawDataRefData,$E113,0)&gt;0,INDEX(RawDataRefData,$E113,0)),"")),"")</f>
        <v/>
      </c>
      <c r="BL113" s="100" t="str">
        <f t="array" ref="BL113">IF($BG113,MAX(IF(G5SelectionMask="x",IF(INDEX(RawDataRefData,$E113,0)&gt;0,INDEX(RawDataRefData,$E113,0)),"")),"")</f>
        <v/>
      </c>
      <c r="BM113" s="100" t="str">
        <f t="shared" si="41"/>
        <v/>
      </c>
      <c r="BN113" s="103" t="str">
        <f t="array" ref="BN113">IF($BG113,STDEVA(IF(G5SelectionMask="x",IF(INDEX(RawDataRefData,$E113,0)&gt;0,INDEX(RawDataRefData,$E113,0)),"")),"")</f>
        <v/>
      </c>
      <c r="BO113" s="104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</row>
    <row r="114" spans="1:82" x14ac:dyDescent="0.2">
      <c r="A114" s="33">
        <f t="shared" si="33"/>
        <v>0</v>
      </c>
      <c r="B114" s="206"/>
      <c r="C114" s="200"/>
      <c r="D114" s="197"/>
      <c r="E114" s="72">
        <f t="shared" si="34"/>
        <v>105</v>
      </c>
      <c r="F114" s="9" t="s">
        <v>233</v>
      </c>
      <c r="G114" s="9" t="s">
        <v>36</v>
      </c>
      <c r="K114" s="100">
        <f t="shared" si="42"/>
        <v>292489569.64967</v>
      </c>
      <c r="L114" s="100"/>
      <c r="M114" s="100"/>
      <c r="N114" s="100"/>
      <c r="O114" s="100"/>
      <c r="P114" s="101" t="str">
        <f t="shared" si="43"/>
        <v/>
      </c>
      <c r="Q114" s="102">
        <f t="shared" si="44"/>
        <v>15962080.975160001</v>
      </c>
      <c r="R114" s="102">
        <f t="shared" si="45"/>
        <v>8316048.6195200002</v>
      </c>
      <c r="S114" s="102">
        <f t="shared" si="46"/>
        <v>11435612.06511</v>
      </c>
      <c r="T114" s="102">
        <f t="shared" si="47"/>
        <v>2455477</v>
      </c>
      <c r="U114" s="102">
        <f t="shared" si="48"/>
        <v>4150000</v>
      </c>
      <c r="V114" s="102">
        <f t="shared" si="49"/>
        <v>16129400</v>
      </c>
      <c r="W114" s="102">
        <f t="shared" si="50"/>
        <v>31744099.470729999</v>
      </c>
      <c r="X114" s="102">
        <f t="shared" si="51"/>
        <v>25380425.38346</v>
      </c>
      <c r="Y114" s="102">
        <f t="shared" si="52"/>
        <v>17624558.118099999</v>
      </c>
      <c r="Z114" s="102">
        <f t="shared" si="53"/>
        <v>8847474.1337700002</v>
      </c>
      <c r="AA114" s="100" t="b">
        <f t="shared" si="7"/>
        <v>1</v>
      </c>
      <c r="AB114" s="100">
        <f t="array" ref="AB114">IF($AA114,MEDIAN(IF(G1SelectionMask="x",IF(INDEX(RawDataRefData,$E114,0)&gt;0,INDEX(RawDataRefData,$E114,0)),"")),"")</f>
        <v>13698846.520135</v>
      </c>
      <c r="AC114" s="100">
        <f t="array" ref="AC114">IF($AA114,QUARTILE(IF(G1SelectionMask="x",IF(INDEX(RawDataRefData,$E114,0)&gt;0,INDEX(RawDataRefData,$E114,0)),""),1),"")</f>
        <v>8448904.9980825</v>
      </c>
      <c r="AD114" s="100">
        <f t="array" ref="AD114">IF($AA114,QUARTILE(IF(G1SelectionMask="x",IF(INDEX(RawDataRefData,$E114,0)&gt;0,INDEX(RawDataRefData,$E114,0)),""),3),"")</f>
        <v>17250768.588574998</v>
      </c>
      <c r="AE114" s="100">
        <f t="array" ref="AE114">IF($AA114,MIN(IF(G1SelectionMask="x",IF(INDEX(RawDataRefData,$E114,0)&gt;0,INDEX(RawDataRefData,$E114,0)),"")),"")</f>
        <v>2455477</v>
      </c>
      <c r="AF114" s="100">
        <f t="array" ref="AF114">IF($AA114,MAX(IF(G1SelectionMask="x",IF(INDEX(RawDataRefData,$E114,0)&gt;0,INDEX(RawDataRefData,$E114,0)),"")),"")</f>
        <v>31744099.470729999</v>
      </c>
      <c r="AG114" s="100">
        <f t="shared" si="8"/>
        <v>14204517.576585</v>
      </c>
      <c r="AH114" s="100">
        <f t="array" ref="AH114">IF($AA114,STDEVA(IF(G1SelectionMask="x",IF(INDEX(RawDataRefData,$E114,0)&gt;0,INDEX(RawDataRefData,$E114,0)),"")),"")</f>
        <v>9196622.7139512468</v>
      </c>
      <c r="AI114" s="101" t="b">
        <f t="shared" si="9"/>
        <v>1</v>
      </c>
      <c r="AJ114" s="101">
        <f t="array" ref="AJ114">IF($AI114,MEDIAN(IF(G2SelectionMask="x",IF(INDEX(RawDataRefData,$E114,0)&gt;0,INDEX(RawDataRefData,$E114,0)),"")),"")</f>
        <v>16045740.487580001</v>
      </c>
      <c r="AK114" s="101">
        <f t="array" ref="AK114">IF($AI114,QUARTILE(IF(G2SelectionMask="x",IF(INDEX(RawDataRefData,$E114,0)&gt;0,INDEX(RawDataRefData,$E114,0)),""),1),"")</f>
        <v>9494508.6166050006</v>
      </c>
      <c r="AL114" s="101">
        <f t="array" ref="AL114">IF($AI114,QUARTILE(IF(G2SelectionMask="x",IF(INDEX(RawDataRefData,$E114,0)&gt;0,INDEX(RawDataRefData,$E114,0)),""),3),"")</f>
        <v>25825038.10204</v>
      </c>
      <c r="AM114" s="101">
        <f t="array" ref="AM114">IF($AI114,MIN(IF(G2SelectionMask="x",IF(INDEX(RawDataRefData,$E114,0)&gt;0,INDEX(RawDataRefData,$E114,0)),"")),"")</f>
        <v>2455477</v>
      </c>
      <c r="AN114" s="101">
        <f t="array" ref="AN114">IF($AI114,MAX(IF(G2SelectionMask="x",IF(INDEX(RawDataRefData,$E114,0)&gt;0,INDEX(RawDataRefData,$E114,0)),"")),"")</f>
        <v>32719902.57</v>
      </c>
      <c r="AO114" s="101">
        <f t="shared" si="35"/>
        <v>16966001.977288999</v>
      </c>
      <c r="AP114" s="101">
        <f t="array" ref="AP114">IF($AI114,STDEVA(IF(G2SelectionMask="x",IF(INDEX(RawDataRefData,$E114,0)&gt;0,INDEX(RawDataRefData,$E114,0)),"")),"")</f>
        <v>10921766.706747184</v>
      </c>
      <c r="AQ114" s="100" t="b">
        <f t="shared" si="36"/>
        <v>0</v>
      </c>
      <c r="AR114" s="100" t="str">
        <f t="array" ref="AR114">IF($AQ114,MEDIAN(IF(G3SelectionMask="x",IF(INDEX(RawDataRefData,$E114,0)&gt;0,INDEX(RawDataRefData,$E114,0)),"")),"")</f>
        <v/>
      </c>
      <c r="AS114" s="100" t="str">
        <f t="array" ref="AS114">IF($AQ114,QUARTILE(IF(G3SelectionMask="x",IF(INDEX(RawDataRefData,$E114,0)&gt;0,INDEX(RawDataRefData,$E114,0)),""),1),"")</f>
        <v/>
      </c>
      <c r="AT114" s="100" t="str">
        <f t="array" ref="AT114">IF($AQ114,QUARTILE(IF(G3SelectionMask="x",IF(INDEX(RawDataRefData,$E114,0)&gt;0,INDEX(RawDataRefData,$E114,0)),""),3),"")</f>
        <v/>
      </c>
      <c r="AU114" s="100" t="str">
        <f t="array" ref="AU114">IF($AQ114,MIN(IF(G3SelectionMask="x",IF(INDEX(RawDataRefData,$E114,0)&gt;0,INDEX(RawDataRefData,$E114,0)),"")),"")</f>
        <v/>
      </c>
      <c r="AV114" s="100" t="str">
        <f t="array" ref="AV114">IF($AQ114,MAX(IF(G3SelectionMask="x",IF(INDEX(RawDataRefData,$E114,0)&gt;0,INDEX(RawDataRefData,$E114,0)),"")),"")</f>
        <v/>
      </c>
      <c r="AW114" s="100" t="str">
        <f t="shared" si="37"/>
        <v/>
      </c>
      <c r="AX114" s="100" t="str">
        <f t="array" ref="AX114">IF($AQ114,STDEVA(IF(G3SelectionMask="x",IF(INDEX(RawDataRefData,$E114,0)&gt;0,INDEX(RawDataRefData,$E114,0)),"")),"")</f>
        <v/>
      </c>
      <c r="AY114" s="101" t="b">
        <f t="shared" si="38"/>
        <v>0</v>
      </c>
      <c r="AZ114" s="101" t="str">
        <f t="array" ref="AZ114">IF($AY114,MEDIAN(IF(G4SelectionMask="x",IF(INDEX(RawDataRefData,$E114,0)&gt;0,INDEX(RawDataRefData,$E114,0)),"")),"")</f>
        <v/>
      </c>
      <c r="BA114" s="101" t="str">
        <f t="array" ref="BA114">IF($AY114,QUARTILE(IF(G4SelectionMask="x",IF(INDEX(RawDataRefData,$E114,0)&gt;0,INDEX(RawDataRefData,$E114,0)),""),1),"")</f>
        <v/>
      </c>
      <c r="BB114" s="101" t="str">
        <f t="array" ref="BB114">IF($AY114,QUARTILE(IF(G4SelectionMask="x",IF(INDEX(RawDataRefData,$E114,0)&gt;0,INDEX(RawDataRefData,$E114,0)),""),3),"")</f>
        <v/>
      </c>
      <c r="BC114" s="101" t="str">
        <f t="array" ref="BC114">IF($AY114,MIN(IF(G4SelectionMask="x",IF(INDEX(RawDataRefData,$E114,0)&gt;0,INDEX(RawDataRefData,$E114,0)),"")),"")</f>
        <v/>
      </c>
      <c r="BD114" s="101" t="str">
        <f t="array" ref="BD114">IF($AY114,MAX(IF(G4SelectionMask="x",IF(INDEX(RawDataRefData,$E114,0)&gt;0,INDEX(RawDataRefData,$E114,0)),"")),"")</f>
        <v/>
      </c>
      <c r="BE114" s="101" t="str">
        <f t="shared" si="39"/>
        <v/>
      </c>
      <c r="BF114" s="101" t="str">
        <f t="array" ref="BF114">IF($AY114,STDEVA(IF(G4SelectionMask="x",IF(INDEX(RawDataRefData,$E114,0)&gt;0,INDEX(RawDataRefData,$E114,0)),"")),"")</f>
        <v/>
      </c>
      <c r="BG114" s="100" t="b">
        <f t="shared" si="40"/>
        <v>0</v>
      </c>
      <c r="BH114" s="100" t="str">
        <f t="array" ref="BH114">IF($BG114,MEDIAN(IF(G5SelectionMask="x",IF(INDEX(RawDataRefData,$E114,0)&gt;0,INDEX(RawDataRefData,$E114,0)),"")),"")</f>
        <v/>
      </c>
      <c r="BI114" s="100" t="str">
        <f t="array" ref="BI114">IF($BG114,QUARTILE(IF(G5SelectionMask="x",IF(INDEX(RawDataRefData,$E114,0)&gt;0,INDEX(RawDataRefData,$E114,0)),""),1),"")</f>
        <v/>
      </c>
      <c r="BJ114" s="100" t="str">
        <f t="array" ref="BJ114">IF($BG114,QUARTILE(IF(G5SelectionMask="x",IF(INDEX(RawDataRefData,$E114,0)&gt;0,INDEX(RawDataRefData,$E114,0)),""),3),"")</f>
        <v/>
      </c>
      <c r="BK114" s="100" t="str">
        <f t="array" ref="BK114">IF($BG114,MIN(IF(G5SelectionMask="x",IF(INDEX(RawDataRefData,$E114,0)&gt;0,INDEX(RawDataRefData,$E114,0)),"")),"")</f>
        <v/>
      </c>
      <c r="BL114" s="100" t="str">
        <f t="array" ref="BL114">IF($BG114,MAX(IF(G5SelectionMask="x",IF(INDEX(RawDataRefData,$E114,0)&gt;0,INDEX(RawDataRefData,$E114,0)),"")),"")</f>
        <v/>
      </c>
      <c r="BM114" s="100" t="str">
        <f t="shared" si="41"/>
        <v/>
      </c>
      <c r="BN114" s="103" t="str">
        <f t="array" ref="BN114">IF($BG114,STDEVA(IF(G5SelectionMask="x",IF(INDEX(RawDataRefData,$E114,0)&gt;0,INDEX(RawDataRefData,$E114,0)),"")),"")</f>
        <v/>
      </c>
      <c r="BO114" s="104"/>
      <c r="BP114" s="105">
        <v>292489569.64967</v>
      </c>
      <c r="BQ114" s="105" t="s">
        <v>2518</v>
      </c>
      <c r="BR114" s="105">
        <v>15962080.975160001</v>
      </c>
      <c r="BS114" s="105">
        <v>8316048.6195200002</v>
      </c>
      <c r="BT114" s="105">
        <v>11435612.06511</v>
      </c>
      <c r="BU114" s="105">
        <v>2455477</v>
      </c>
      <c r="BV114" s="105">
        <v>4150000</v>
      </c>
      <c r="BW114" s="105">
        <v>16129400</v>
      </c>
      <c r="BX114" s="105">
        <v>31744099.470729999</v>
      </c>
      <c r="BY114" s="105">
        <v>25380425.38346</v>
      </c>
      <c r="BZ114" s="105">
        <v>17624558.118099999</v>
      </c>
      <c r="CA114" s="105">
        <v>8847474.1337700002</v>
      </c>
      <c r="CB114" s="105">
        <v>28558531.430020001</v>
      </c>
      <c r="CC114" s="105">
        <v>4182884.01</v>
      </c>
      <c r="CD114" s="105">
        <v>32719902.57</v>
      </c>
    </row>
    <row r="115" spans="1:82" x14ac:dyDescent="0.2">
      <c r="A115" s="33">
        <f t="shared" si="33"/>
        <v>0</v>
      </c>
      <c r="B115" s="206"/>
      <c r="C115" s="200"/>
      <c r="D115" s="197"/>
      <c r="E115" s="72">
        <f t="shared" si="34"/>
        <v>106</v>
      </c>
      <c r="F115" s="9" t="s">
        <v>683</v>
      </c>
      <c r="K115" s="100" t="str">
        <f t="shared" si="42"/>
        <v/>
      </c>
      <c r="L115" s="100"/>
      <c r="M115" s="100"/>
      <c r="N115" s="100"/>
      <c r="O115" s="100"/>
      <c r="P115" s="101" t="str">
        <f t="shared" si="43"/>
        <v/>
      </c>
      <c r="Q115" s="102" t="str">
        <f t="shared" si="44"/>
        <v/>
      </c>
      <c r="R115" s="102" t="str">
        <f t="shared" si="45"/>
        <v/>
      </c>
      <c r="S115" s="102" t="str">
        <f t="shared" si="46"/>
        <v/>
      </c>
      <c r="T115" s="102" t="str">
        <f t="shared" si="47"/>
        <v/>
      </c>
      <c r="U115" s="102" t="str">
        <f t="shared" si="48"/>
        <v/>
      </c>
      <c r="V115" s="102" t="str">
        <f t="shared" si="49"/>
        <v/>
      </c>
      <c r="W115" s="102" t="str">
        <f t="shared" si="50"/>
        <v/>
      </c>
      <c r="X115" s="102" t="str">
        <f t="shared" si="51"/>
        <v/>
      </c>
      <c r="Y115" s="102" t="str">
        <f t="shared" si="52"/>
        <v/>
      </c>
      <c r="Z115" s="102" t="str">
        <f t="shared" si="53"/>
        <v/>
      </c>
      <c r="AA115" s="100" t="b">
        <f t="shared" si="7"/>
        <v>0</v>
      </c>
      <c r="AB115" s="100" t="str">
        <f t="array" ref="AB115">IF($AA115,MEDIAN(IF(G1SelectionMask="x",IF(INDEX(RawDataRefData,$E115,0)&gt;0,INDEX(RawDataRefData,$E115,0)),"")),"")</f>
        <v/>
      </c>
      <c r="AC115" s="100" t="str">
        <f t="array" ref="AC115">IF($AA115,QUARTILE(IF(G1SelectionMask="x",IF(INDEX(RawDataRefData,$E115,0)&gt;0,INDEX(RawDataRefData,$E115,0)),""),1),"")</f>
        <v/>
      </c>
      <c r="AD115" s="100" t="str">
        <f t="array" ref="AD115">IF($AA115,QUARTILE(IF(G1SelectionMask="x",IF(INDEX(RawDataRefData,$E115,0)&gt;0,INDEX(RawDataRefData,$E115,0)),""),3),"")</f>
        <v/>
      </c>
      <c r="AE115" s="100" t="str">
        <f t="array" ref="AE115">IF($AA115,MIN(IF(G1SelectionMask="x",IF(INDEX(RawDataRefData,$E115,0)&gt;0,INDEX(RawDataRefData,$E115,0)),"")),"")</f>
        <v/>
      </c>
      <c r="AF115" s="100" t="str">
        <f t="array" ref="AF115">IF($AA115,MAX(IF(G1SelectionMask="x",IF(INDEX(RawDataRefData,$E115,0)&gt;0,INDEX(RawDataRefData,$E115,0)),"")),"")</f>
        <v/>
      </c>
      <c r="AG115" s="100" t="str">
        <f t="shared" si="8"/>
        <v/>
      </c>
      <c r="AH115" s="100" t="str">
        <f t="array" ref="AH115">IF($AA115,STDEVA(IF(G1SelectionMask="x",IF(INDEX(RawDataRefData,$E115,0)&gt;0,INDEX(RawDataRefData,$E115,0)),"")),"")</f>
        <v/>
      </c>
      <c r="AI115" s="101" t="b">
        <f t="shared" si="9"/>
        <v>0</v>
      </c>
      <c r="AJ115" s="101" t="str">
        <f t="array" ref="AJ115">IF($AI115,MEDIAN(IF(G2SelectionMask="x",IF(INDEX(RawDataRefData,$E115,0)&gt;0,INDEX(RawDataRefData,$E115,0)),"")),"")</f>
        <v/>
      </c>
      <c r="AK115" s="101" t="str">
        <f t="array" ref="AK115">IF($AI115,QUARTILE(IF(G2SelectionMask="x",IF(INDEX(RawDataRefData,$E115,0)&gt;0,INDEX(RawDataRefData,$E115,0)),""),1),"")</f>
        <v/>
      </c>
      <c r="AL115" s="101" t="str">
        <f t="array" ref="AL115">IF($AI115,QUARTILE(IF(G2SelectionMask="x",IF(INDEX(RawDataRefData,$E115,0)&gt;0,INDEX(RawDataRefData,$E115,0)),""),3),"")</f>
        <v/>
      </c>
      <c r="AM115" s="101" t="str">
        <f t="array" ref="AM115">IF($AI115,MIN(IF(G2SelectionMask="x",IF(INDEX(RawDataRefData,$E115,0)&gt;0,INDEX(RawDataRefData,$E115,0)),"")),"")</f>
        <v/>
      </c>
      <c r="AN115" s="101" t="str">
        <f t="array" ref="AN115">IF($AI115,MAX(IF(G2SelectionMask="x",IF(INDEX(RawDataRefData,$E115,0)&gt;0,INDEX(RawDataRefData,$E115,0)),"")),"")</f>
        <v/>
      </c>
      <c r="AO115" s="101" t="str">
        <f t="shared" si="35"/>
        <v/>
      </c>
      <c r="AP115" s="101" t="str">
        <f t="array" ref="AP115">IF($AI115,STDEVA(IF(G2SelectionMask="x",IF(INDEX(RawDataRefData,$E115,0)&gt;0,INDEX(RawDataRefData,$E115,0)),"")),"")</f>
        <v/>
      </c>
      <c r="AQ115" s="100" t="b">
        <f t="shared" si="36"/>
        <v>0</v>
      </c>
      <c r="AR115" s="100" t="str">
        <f t="array" ref="AR115">IF($AQ115,MEDIAN(IF(G3SelectionMask="x",IF(INDEX(RawDataRefData,$E115,0)&gt;0,INDEX(RawDataRefData,$E115,0)),"")),"")</f>
        <v/>
      </c>
      <c r="AS115" s="100" t="str">
        <f t="array" ref="AS115">IF($AQ115,QUARTILE(IF(G3SelectionMask="x",IF(INDEX(RawDataRefData,$E115,0)&gt;0,INDEX(RawDataRefData,$E115,0)),""),1),"")</f>
        <v/>
      </c>
      <c r="AT115" s="100" t="str">
        <f t="array" ref="AT115">IF($AQ115,QUARTILE(IF(G3SelectionMask="x",IF(INDEX(RawDataRefData,$E115,0)&gt;0,INDEX(RawDataRefData,$E115,0)),""),3),"")</f>
        <v/>
      </c>
      <c r="AU115" s="100" t="str">
        <f t="array" ref="AU115">IF($AQ115,MIN(IF(G3SelectionMask="x",IF(INDEX(RawDataRefData,$E115,0)&gt;0,INDEX(RawDataRefData,$E115,0)),"")),"")</f>
        <v/>
      </c>
      <c r="AV115" s="100" t="str">
        <f t="array" ref="AV115">IF($AQ115,MAX(IF(G3SelectionMask="x",IF(INDEX(RawDataRefData,$E115,0)&gt;0,INDEX(RawDataRefData,$E115,0)),"")),"")</f>
        <v/>
      </c>
      <c r="AW115" s="100" t="str">
        <f t="shared" si="37"/>
        <v/>
      </c>
      <c r="AX115" s="100" t="str">
        <f t="array" ref="AX115">IF($AQ115,STDEVA(IF(G3SelectionMask="x",IF(INDEX(RawDataRefData,$E115,0)&gt;0,INDEX(RawDataRefData,$E115,0)),"")),"")</f>
        <v/>
      </c>
      <c r="AY115" s="101" t="b">
        <f t="shared" si="38"/>
        <v>0</v>
      </c>
      <c r="AZ115" s="101" t="str">
        <f t="array" ref="AZ115">IF($AY115,MEDIAN(IF(G4SelectionMask="x",IF(INDEX(RawDataRefData,$E115,0)&gt;0,INDEX(RawDataRefData,$E115,0)),"")),"")</f>
        <v/>
      </c>
      <c r="BA115" s="101" t="str">
        <f t="array" ref="BA115">IF($AY115,QUARTILE(IF(G4SelectionMask="x",IF(INDEX(RawDataRefData,$E115,0)&gt;0,INDEX(RawDataRefData,$E115,0)),""),1),"")</f>
        <v/>
      </c>
      <c r="BB115" s="101" t="str">
        <f t="array" ref="BB115">IF($AY115,QUARTILE(IF(G4SelectionMask="x",IF(INDEX(RawDataRefData,$E115,0)&gt;0,INDEX(RawDataRefData,$E115,0)),""),3),"")</f>
        <v/>
      </c>
      <c r="BC115" s="101" t="str">
        <f t="array" ref="BC115">IF($AY115,MIN(IF(G4SelectionMask="x",IF(INDEX(RawDataRefData,$E115,0)&gt;0,INDEX(RawDataRefData,$E115,0)),"")),"")</f>
        <v/>
      </c>
      <c r="BD115" s="101" t="str">
        <f t="array" ref="BD115">IF($AY115,MAX(IF(G4SelectionMask="x",IF(INDEX(RawDataRefData,$E115,0)&gt;0,INDEX(RawDataRefData,$E115,0)),"")),"")</f>
        <v/>
      </c>
      <c r="BE115" s="101" t="str">
        <f t="shared" si="39"/>
        <v/>
      </c>
      <c r="BF115" s="101" t="str">
        <f t="array" ref="BF115">IF($AY115,STDEVA(IF(G4SelectionMask="x",IF(INDEX(RawDataRefData,$E115,0)&gt;0,INDEX(RawDataRefData,$E115,0)),"")),"")</f>
        <v/>
      </c>
      <c r="BG115" s="100" t="b">
        <f t="shared" si="40"/>
        <v>0</v>
      </c>
      <c r="BH115" s="100" t="str">
        <f t="array" ref="BH115">IF($BG115,MEDIAN(IF(G5SelectionMask="x",IF(INDEX(RawDataRefData,$E115,0)&gt;0,INDEX(RawDataRefData,$E115,0)),"")),"")</f>
        <v/>
      </c>
      <c r="BI115" s="100" t="str">
        <f t="array" ref="BI115">IF($BG115,QUARTILE(IF(G5SelectionMask="x",IF(INDEX(RawDataRefData,$E115,0)&gt;0,INDEX(RawDataRefData,$E115,0)),""),1),"")</f>
        <v/>
      </c>
      <c r="BJ115" s="100" t="str">
        <f t="array" ref="BJ115">IF($BG115,QUARTILE(IF(G5SelectionMask="x",IF(INDEX(RawDataRefData,$E115,0)&gt;0,INDEX(RawDataRefData,$E115,0)),""),3),"")</f>
        <v/>
      </c>
      <c r="BK115" s="100" t="str">
        <f t="array" ref="BK115">IF($BG115,MIN(IF(G5SelectionMask="x",IF(INDEX(RawDataRefData,$E115,0)&gt;0,INDEX(RawDataRefData,$E115,0)),"")),"")</f>
        <v/>
      </c>
      <c r="BL115" s="100" t="str">
        <f t="array" ref="BL115">IF($BG115,MAX(IF(G5SelectionMask="x",IF(INDEX(RawDataRefData,$E115,0)&gt;0,INDEX(RawDataRefData,$E115,0)),"")),"")</f>
        <v/>
      </c>
      <c r="BM115" s="100" t="str">
        <f t="shared" si="41"/>
        <v/>
      </c>
      <c r="BN115" s="103" t="str">
        <f t="array" ref="BN115">IF($BG115,STDEVA(IF(G5SelectionMask="x",IF(INDEX(RawDataRefData,$E115,0)&gt;0,INDEX(RawDataRefData,$E115,0)),"")),"")</f>
        <v/>
      </c>
      <c r="BO115" s="104"/>
      <c r="BP115" s="105"/>
      <c r="BQ115" s="105"/>
      <c r="BR115" s="105"/>
      <c r="BS115" s="105"/>
      <c r="BT115" s="105"/>
      <c r="BU115" s="105"/>
      <c r="BV115" s="105"/>
      <c r="BW115" s="105"/>
      <c r="BX115" s="105"/>
      <c r="BY115" s="105"/>
      <c r="BZ115" s="105"/>
      <c r="CA115" s="105"/>
      <c r="CB115" s="105"/>
      <c r="CC115" s="105"/>
      <c r="CD115" s="105"/>
    </row>
    <row r="116" spans="1:82" x14ac:dyDescent="0.2">
      <c r="A116" s="33">
        <f t="shared" si="33"/>
        <v>0</v>
      </c>
      <c r="B116" s="206"/>
      <c r="C116" s="200"/>
      <c r="D116" s="197"/>
      <c r="E116" s="72">
        <f t="shared" si="34"/>
        <v>107</v>
      </c>
      <c r="F116" s="9" t="s">
        <v>684</v>
      </c>
      <c r="K116" s="100">
        <f t="shared" si="42"/>
        <v>248682263.35992</v>
      </c>
      <c r="L116" s="100"/>
      <c r="M116" s="100"/>
      <c r="N116" s="100"/>
      <c r="O116" s="100"/>
      <c r="P116" s="101">
        <f t="shared" si="43"/>
        <v>2890253.44153</v>
      </c>
      <c r="Q116" s="102">
        <f t="shared" si="44"/>
        <v>3434465.4786100001</v>
      </c>
      <c r="R116" s="102">
        <f t="shared" si="45"/>
        <v>7303936.3501199996</v>
      </c>
      <c r="S116" s="102">
        <f t="shared" si="46"/>
        <v>10502020.241110001</v>
      </c>
      <c r="T116" s="102">
        <f t="shared" si="47"/>
        <v>2130320</v>
      </c>
      <c r="U116" s="102">
        <f t="shared" si="48"/>
        <v>2300000</v>
      </c>
      <c r="V116" s="102">
        <f t="shared" si="49"/>
        <v>15430000</v>
      </c>
      <c r="W116" s="102">
        <f t="shared" si="50"/>
        <v>28832812.08828</v>
      </c>
      <c r="X116" s="102">
        <f t="shared" si="51"/>
        <v>19828862.600540001</v>
      </c>
      <c r="Y116" s="102">
        <f t="shared" si="52"/>
        <v>13940309.118100001</v>
      </c>
      <c r="Z116" s="102">
        <f t="shared" si="53"/>
        <v>8847474.1337700002</v>
      </c>
      <c r="AA116" s="100" t="b">
        <f t="shared" si="7"/>
        <v>1</v>
      </c>
      <c r="AB116" s="100">
        <f t="array" ref="AB116">IF($AA116,MEDIAN(IF(G1SelectionMask="x",IF(INDEX(RawDataRefData,$E116,0)&gt;0,INDEX(RawDataRefData,$E116,0)),"")),"")</f>
        <v>8847474.1337700002</v>
      </c>
      <c r="AC116" s="100">
        <f t="array" ref="AC116">IF($AA116,QUARTILE(IF(G1SelectionMask="x",IF(INDEX(RawDataRefData,$E116,0)&gt;0,INDEX(RawDataRefData,$E116,0)),""),1),"")</f>
        <v>3162359.46007</v>
      </c>
      <c r="AD116" s="100">
        <f t="array" ref="AD116">IF($AA116,QUARTILE(IF(G1SelectionMask="x",IF(INDEX(RawDataRefData,$E116,0)&gt;0,INDEX(RawDataRefData,$E116,0)),""),3),"")</f>
        <v>14685154.559050001</v>
      </c>
      <c r="AE116" s="100">
        <f t="array" ref="AE116">IF($AA116,MIN(IF(G1SelectionMask="x",IF(INDEX(RawDataRefData,$E116,0)&gt;0,INDEX(RawDataRefData,$E116,0)),"")),"")</f>
        <v>2130320</v>
      </c>
      <c r="AF116" s="100">
        <f t="array" ref="AF116">IF($AA116,MAX(IF(G1SelectionMask="x",IF(INDEX(RawDataRefData,$E116,0)&gt;0,INDEX(RawDataRefData,$E116,0)),"")),"")</f>
        <v>28832812.08828</v>
      </c>
      <c r="AG116" s="100">
        <f t="shared" si="8"/>
        <v>10494586.67746</v>
      </c>
      <c r="AH116" s="100">
        <f t="array" ref="AH116">IF($AA116,STDEVA(IF(G1SelectionMask="x",IF(INDEX(RawDataRefData,$E116,0)&gt;0,INDEX(RawDataRefData,$E116,0)),"")),"")</f>
        <v>8469517.186362328</v>
      </c>
      <c r="AI116" s="101" t="b">
        <f t="shared" si="9"/>
        <v>1</v>
      </c>
      <c r="AJ116" s="101">
        <f t="array" ref="AJ116">IF($AI116,MEDIAN(IF(G2SelectionMask="x",IF(INDEX(RawDataRefData,$E116,0)&gt;0,INDEX(RawDataRefData,$E116,0)),"")),"")</f>
        <v>9674747.1874400005</v>
      </c>
      <c r="AK116" s="101">
        <f t="array" ref="AK116">IF($AI116,QUARTILE(IF(G2SelectionMask="x",IF(INDEX(RawDataRefData,$E116,0)&gt;0,INDEX(RawDataRefData,$E116,0)),""),1),"")</f>
        <v>3026306.4507999998</v>
      </c>
      <c r="AL116" s="101">
        <f t="array" ref="AL116">IF($AI116,QUARTILE(IF(G2SelectionMask="x",IF(INDEX(RawDataRefData,$E116,0)&gt;0,INDEX(RawDataRefData,$E116,0)),""),3),"")</f>
        <v>15057577.279525001</v>
      </c>
      <c r="AM116" s="101">
        <f t="array" ref="AM116">IF($AI116,MIN(IF(G2SelectionMask="x",IF(INDEX(RawDataRefData,$E116,0)&gt;0,INDEX(RawDataRefData,$E116,0)),"")),"")</f>
        <v>1822343.6969999999</v>
      </c>
      <c r="AN116" s="101">
        <f t="array" ref="AN116">IF($AI116,MAX(IF(G2SelectionMask="x",IF(INDEX(RawDataRefData,$E116,0)&gt;0,INDEX(RawDataRefData,$E116,0)),"")),"")</f>
        <v>28832812.08828</v>
      </c>
      <c r="AO116" s="101">
        <f t="shared" si="35"/>
        <v>10746194.004840001</v>
      </c>
      <c r="AP116" s="101">
        <f t="array" ref="AP116">IF($AI116,STDEVA(IF(G2SelectionMask="x",IF(INDEX(RawDataRefData,$E116,0)&gt;0,INDEX(RawDataRefData,$E116,0)),"")),"")</f>
        <v>8887775.6357087698</v>
      </c>
      <c r="AQ116" s="100" t="b">
        <f t="shared" si="36"/>
        <v>0</v>
      </c>
      <c r="AR116" s="100" t="str">
        <f t="array" ref="AR116">IF($AQ116,MEDIAN(IF(G3SelectionMask="x",IF(INDEX(RawDataRefData,$E116,0)&gt;0,INDEX(RawDataRefData,$E116,0)),"")),"")</f>
        <v/>
      </c>
      <c r="AS116" s="100" t="str">
        <f t="array" ref="AS116">IF($AQ116,QUARTILE(IF(G3SelectionMask="x",IF(INDEX(RawDataRefData,$E116,0)&gt;0,INDEX(RawDataRefData,$E116,0)),""),1),"")</f>
        <v/>
      </c>
      <c r="AT116" s="100" t="str">
        <f t="array" ref="AT116">IF($AQ116,QUARTILE(IF(G3SelectionMask="x",IF(INDEX(RawDataRefData,$E116,0)&gt;0,INDEX(RawDataRefData,$E116,0)),""),3),"")</f>
        <v/>
      </c>
      <c r="AU116" s="100" t="str">
        <f t="array" ref="AU116">IF($AQ116,MIN(IF(G3SelectionMask="x",IF(INDEX(RawDataRefData,$E116,0)&gt;0,INDEX(RawDataRefData,$E116,0)),"")),"")</f>
        <v/>
      </c>
      <c r="AV116" s="100" t="str">
        <f t="array" ref="AV116">IF($AQ116,MAX(IF(G3SelectionMask="x",IF(INDEX(RawDataRefData,$E116,0)&gt;0,INDEX(RawDataRefData,$E116,0)),"")),"")</f>
        <v/>
      </c>
      <c r="AW116" s="100" t="str">
        <f t="shared" si="37"/>
        <v/>
      </c>
      <c r="AX116" s="100" t="str">
        <f t="array" ref="AX116">IF($AQ116,STDEVA(IF(G3SelectionMask="x",IF(INDEX(RawDataRefData,$E116,0)&gt;0,INDEX(RawDataRefData,$E116,0)),"")),"")</f>
        <v/>
      </c>
      <c r="AY116" s="101" t="b">
        <f t="shared" si="38"/>
        <v>0</v>
      </c>
      <c r="AZ116" s="101" t="str">
        <f t="array" ref="AZ116">IF($AY116,MEDIAN(IF(G4SelectionMask="x",IF(INDEX(RawDataRefData,$E116,0)&gt;0,INDEX(RawDataRefData,$E116,0)),"")),"")</f>
        <v/>
      </c>
      <c r="BA116" s="101" t="str">
        <f t="array" ref="BA116">IF($AY116,QUARTILE(IF(G4SelectionMask="x",IF(INDEX(RawDataRefData,$E116,0)&gt;0,INDEX(RawDataRefData,$E116,0)),""),1),"")</f>
        <v/>
      </c>
      <c r="BB116" s="101" t="str">
        <f t="array" ref="BB116">IF($AY116,QUARTILE(IF(G4SelectionMask="x",IF(INDEX(RawDataRefData,$E116,0)&gt;0,INDEX(RawDataRefData,$E116,0)),""),3),"")</f>
        <v/>
      </c>
      <c r="BC116" s="101" t="str">
        <f t="array" ref="BC116">IF($AY116,MIN(IF(G4SelectionMask="x",IF(INDEX(RawDataRefData,$E116,0)&gt;0,INDEX(RawDataRefData,$E116,0)),"")),"")</f>
        <v/>
      </c>
      <c r="BD116" s="101" t="str">
        <f t="array" ref="BD116">IF($AY116,MAX(IF(G4SelectionMask="x",IF(INDEX(RawDataRefData,$E116,0)&gt;0,INDEX(RawDataRefData,$E116,0)),"")),"")</f>
        <v/>
      </c>
      <c r="BE116" s="101" t="str">
        <f t="shared" si="39"/>
        <v/>
      </c>
      <c r="BF116" s="101" t="str">
        <f t="array" ref="BF116">IF($AY116,STDEVA(IF(G4SelectionMask="x",IF(INDEX(RawDataRefData,$E116,0)&gt;0,INDEX(RawDataRefData,$E116,0)),"")),"")</f>
        <v/>
      </c>
      <c r="BG116" s="100" t="b">
        <f t="shared" si="40"/>
        <v>0</v>
      </c>
      <c r="BH116" s="100" t="str">
        <f t="array" ref="BH116">IF($BG116,MEDIAN(IF(G5SelectionMask="x",IF(INDEX(RawDataRefData,$E116,0)&gt;0,INDEX(RawDataRefData,$E116,0)),"")),"")</f>
        <v/>
      </c>
      <c r="BI116" s="100" t="str">
        <f t="array" ref="BI116">IF($BG116,QUARTILE(IF(G5SelectionMask="x",IF(INDEX(RawDataRefData,$E116,0)&gt;0,INDEX(RawDataRefData,$E116,0)),""),1),"")</f>
        <v/>
      </c>
      <c r="BJ116" s="100" t="str">
        <f t="array" ref="BJ116">IF($BG116,QUARTILE(IF(G5SelectionMask="x",IF(INDEX(RawDataRefData,$E116,0)&gt;0,INDEX(RawDataRefData,$E116,0)),""),3),"")</f>
        <v/>
      </c>
      <c r="BK116" s="100" t="str">
        <f t="array" ref="BK116">IF($BG116,MIN(IF(G5SelectionMask="x",IF(INDEX(RawDataRefData,$E116,0)&gt;0,INDEX(RawDataRefData,$E116,0)),"")),"")</f>
        <v/>
      </c>
      <c r="BL116" s="100" t="str">
        <f t="array" ref="BL116">IF($BG116,MAX(IF(G5SelectionMask="x",IF(INDEX(RawDataRefData,$E116,0)&gt;0,INDEX(RawDataRefData,$E116,0)),"")),"")</f>
        <v/>
      </c>
      <c r="BM116" s="100" t="str">
        <f t="shared" si="41"/>
        <v/>
      </c>
      <c r="BN116" s="103" t="str">
        <f t="array" ref="BN116">IF($BG116,STDEVA(IF(G5SelectionMask="x",IF(INDEX(RawDataRefData,$E116,0)&gt;0,INDEX(RawDataRefData,$E116,0)),"")),"")</f>
        <v/>
      </c>
      <c r="BO116" s="104"/>
      <c r="BP116" s="105">
        <v>248682263.35992</v>
      </c>
      <c r="BQ116" s="105">
        <v>2890253.44153</v>
      </c>
      <c r="BR116" s="105">
        <v>3434465.4786100001</v>
      </c>
      <c r="BS116" s="105">
        <v>7303936.3501199996</v>
      </c>
      <c r="BT116" s="105">
        <v>10502020.241110001</v>
      </c>
      <c r="BU116" s="105">
        <v>2130320</v>
      </c>
      <c r="BV116" s="105">
        <v>2300000</v>
      </c>
      <c r="BW116" s="105">
        <v>15430000</v>
      </c>
      <c r="BX116" s="105">
        <v>28832812.08828</v>
      </c>
      <c r="BY116" s="105">
        <v>19828862.600540001</v>
      </c>
      <c r="BZ116" s="105">
        <v>13940309.118100001</v>
      </c>
      <c r="CA116" s="105">
        <v>8847474.1337700002</v>
      </c>
      <c r="CB116" s="105" t="s">
        <v>2518</v>
      </c>
      <c r="CC116" s="105">
        <v>1822343.6969999999</v>
      </c>
      <c r="CD116" s="105">
        <v>19631941.850000001</v>
      </c>
    </row>
    <row r="117" spans="1:82" x14ac:dyDescent="0.2">
      <c r="A117" s="33">
        <f t="shared" si="33"/>
        <v>0</v>
      </c>
      <c r="B117" s="206"/>
      <c r="C117" s="200"/>
      <c r="D117" s="197"/>
      <c r="E117" s="72">
        <f t="shared" si="34"/>
        <v>108</v>
      </c>
      <c r="F117" s="9" t="s">
        <v>685</v>
      </c>
      <c r="K117" s="100" t="str">
        <f t="shared" si="42"/>
        <v/>
      </c>
      <c r="L117" s="100"/>
      <c r="M117" s="100"/>
      <c r="N117" s="100"/>
      <c r="O117" s="100"/>
      <c r="P117" s="101" t="str">
        <f t="shared" si="43"/>
        <v/>
      </c>
      <c r="Q117" s="102" t="str">
        <f t="shared" si="44"/>
        <v/>
      </c>
      <c r="R117" s="102" t="str">
        <f t="shared" si="45"/>
        <v/>
      </c>
      <c r="S117" s="102" t="str">
        <f t="shared" si="46"/>
        <v/>
      </c>
      <c r="T117" s="102" t="str">
        <f t="shared" si="47"/>
        <v/>
      </c>
      <c r="U117" s="102" t="str">
        <f t="shared" si="48"/>
        <v/>
      </c>
      <c r="V117" s="102" t="str">
        <f t="shared" si="49"/>
        <v/>
      </c>
      <c r="W117" s="102" t="str">
        <f t="shared" si="50"/>
        <v/>
      </c>
      <c r="X117" s="102" t="str">
        <f t="shared" si="51"/>
        <v/>
      </c>
      <c r="Y117" s="102" t="str">
        <f t="shared" si="52"/>
        <v/>
      </c>
      <c r="Z117" s="102" t="str">
        <f t="shared" si="53"/>
        <v/>
      </c>
      <c r="AA117" s="100" t="b">
        <f t="shared" si="7"/>
        <v>0</v>
      </c>
      <c r="AB117" s="100" t="str">
        <f t="array" ref="AB117">IF($AA117,MEDIAN(IF(G1SelectionMask="x",IF(INDEX(RawDataRefData,$E117,0)&gt;0,INDEX(RawDataRefData,$E117,0)),"")),"")</f>
        <v/>
      </c>
      <c r="AC117" s="100" t="str">
        <f t="array" ref="AC117">IF($AA117,QUARTILE(IF(G1SelectionMask="x",IF(INDEX(RawDataRefData,$E117,0)&gt;0,INDEX(RawDataRefData,$E117,0)),""),1),"")</f>
        <v/>
      </c>
      <c r="AD117" s="100" t="str">
        <f t="array" ref="AD117">IF($AA117,QUARTILE(IF(G1SelectionMask="x",IF(INDEX(RawDataRefData,$E117,0)&gt;0,INDEX(RawDataRefData,$E117,0)),""),3),"")</f>
        <v/>
      </c>
      <c r="AE117" s="100" t="str">
        <f t="array" ref="AE117">IF($AA117,MIN(IF(G1SelectionMask="x",IF(INDEX(RawDataRefData,$E117,0)&gt;0,INDEX(RawDataRefData,$E117,0)),"")),"")</f>
        <v/>
      </c>
      <c r="AF117" s="100" t="str">
        <f t="array" ref="AF117">IF($AA117,MAX(IF(G1SelectionMask="x",IF(INDEX(RawDataRefData,$E117,0)&gt;0,INDEX(RawDataRefData,$E117,0)),"")),"")</f>
        <v/>
      </c>
      <c r="AG117" s="100" t="str">
        <f t="shared" si="8"/>
        <v/>
      </c>
      <c r="AH117" s="100" t="str">
        <f t="array" ref="AH117">IF($AA117,STDEVA(IF(G1SelectionMask="x",IF(INDEX(RawDataRefData,$E117,0)&gt;0,INDEX(RawDataRefData,$E117,0)),"")),"")</f>
        <v/>
      </c>
      <c r="AI117" s="101" t="b">
        <f t="shared" si="9"/>
        <v>0</v>
      </c>
      <c r="AJ117" s="101" t="str">
        <f t="array" ref="AJ117">IF($AI117,MEDIAN(IF(G2SelectionMask="x",IF(INDEX(RawDataRefData,$E117,0)&gt;0,INDEX(RawDataRefData,$E117,0)),"")),"")</f>
        <v/>
      </c>
      <c r="AK117" s="101" t="str">
        <f t="array" ref="AK117">IF($AI117,QUARTILE(IF(G2SelectionMask="x",IF(INDEX(RawDataRefData,$E117,0)&gt;0,INDEX(RawDataRefData,$E117,0)),""),1),"")</f>
        <v/>
      </c>
      <c r="AL117" s="101" t="str">
        <f t="array" ref="AL117">IF($AI117,QUARTILE(IF(G2SelectionMask="x",IF(INDEX(RawDataRefData,$E117,0)&gt;0,INDEX(RawDataRefData,$E117,0)),""),3),"")</f>
        <v/>
      </c>
      <c r="AM117" s="101" t="str">
        <f t="array" ref="AM117">IF($AI117,MIN(IF(G2SelectionMask="x",IF(INDEX(RawDataRefData,$E117,0)&gt;0,INDEX(RawDataRefData,$E117,0)),"")),"")</f>
        <v/>
      </c>
      <c r="AN117" s="101" t="str">
        <f t="array" ref="AN117">IF($AI117,MAX(IF(G2SelectionMask="x",IF(INDEX(RawDataRefData,$E117,0)&gt;0,INDEX(RawDataRefData,$E117,0)),"")),"")</f>
        <v/>
      </c>
      <c r="AO117" s="101" t="str">
        <f t="shared" si="35"/>
        <v/>
      </c>
      <c r="AP117" s="101" t="str">
        <f t="array" ref="AP117">IF($AI117,STDEVA(IF(G2SelectionMask="x",IF(INDEX(RawDataRefData,$E117,0)&gt;0,INDEX(RawDataRefData,$E117,0)),"")),"")</f>
        <v/>
      </c>
      <c r="AQ117" s="100" t="b">
        <f t="shared" si="36"/>
        <v>0</v>
      </c>
      <c r="AR117" s="100" t="str">
        <f t="array" ref="AR117">IF($AQ117,MEDIAN(IF(G3SelectionMask="x",IF(INDEX(RawDataRefData,$E117,0)&gt;0,INDEX(RawDataRefData,$E117,0)),"")),"")</f>
        <v/>
      </c>
      <c r="AS117" s="100" t="str">
        <f t="array" ref="AS117">IF($AQ117,QUARTILE(IF(G3SelectionMask="x",IF(INDEX(RawDataRefData,$E117,0)&gt;0,INDEX(RawDataRefData,$E117,0)),""),1),"")</f>
        <v/>
      </c>
      <c r="AT117" s="100" t="str">
        <f t="array" ref="AT117">IF($AQ117,QUARTILE(IF(G3SelectionMask="x",IF(INDEX(RawDataRefData,$E117,0)&gt;0,INDEX(RawDataRefData,$E117,0)),""),3),"")</f>
        <v/>
      </c>
      <c r="AU117" s="100" t="str">
        <f t="array" ref="AU117">IF($AQ117,MIN(IF(G3SelectionMask="x",IF(INDEX(RawDataRefData,$E117,0)&gt;0,INDEX(RawDataRefData,$E117,0)),"")),"")</f>
        <v/>
      </c>
      <c r="AV117" s="100" t="str">
        <f t="array" ref="AV117">IF($AQ117,MAX(IF(G3SelectionMask="x",IF(INDEX(RawDataRefData,$E117,0)&gt;0,INDEX(RawDataRefData,$E117,0)),"")),"")</f>
        <v/>
      </c>
      <c r="AW117" s="100" t="str">
        <f t="shared" si="37"/>
        <v/>
      </c>
      <c r="AX117" s="100" t="str">
        <f t="array" ref="AX117">IF($AQ117,STDEVA(IF(G3SelectionMask="x",IF(INDEX(RawDataRefData,$E117,0)&gt;0,INDEX(RawDataRefData,$E117,0)),"")),"")</f>
        <v/>
      </c>
      <c r="AY117" s="101" t="b">
        <f t="shared" si="38"/>
        <v>0</v>
      </c>
      <c r="AZ117" s="101" t="str">
        <f t="array" ref="AZ117">IF($AY117,MEDIAN(IF(G4SelectionMask="x",IF(INDEX(RawDataRefData,$E117,0)&gt;0,INDEX(RawDataRefData,$E117,0)),"")),"")</f>
        <v/>
      </c>
      <c r="BA117" s="101" t="str">
        <f t="array" ref="BA117">IF($AY117,QUARTILE(IF(G4SelectionMask="x",IF(INDEX(RawDataRefData,$E117,0)&gt;0,INDEX(RawDataRefData,$E117,0)),""),1),"")</f>
        <v/>
      </c>
      <c r="BB117" s="101" t="str">
        <f t="array" ref="BB117">IF($AY117,QUARTILE(IF(G4SelectionMask="x",IF(INDEX(RawDataRefData,$E117,0)&gt;0,INDEX(RawDataRefData,$E117,0)),""),3),"")</f>
        <v/>
      </c>
      <c r="BC117" s="101" t="str">
        <f t="array" ref="BC117">IF($AY117,MIN(IF(G4SelectionMask="x",IF(INDEX(RawDataRefData,$E117,0)&gt;0,INDEX(RawDataRefData,$E117,0)),"")),"")</f>
        <v/>
      </c>
      <c r="BD117" s="101" t="str">
        <f t="array" ref="BD117">IF($AY117,MAX(IF(G4SelectionMask="x",IF(INDEX(RawDataRefData,$E117,0)&gt;0,INDEX(RawDataRefData,$E117,0)),"")),"")</f>
        <v/>
      </c>
      <c r="BE117" s="101" t="str">
        <f t="shared" si="39"/>
        <v/>
      </c>
      <c r="BF117" s="101" t="str">
        <f t="array" ref="BF117">IF($AY117,STDEVA(IF(G4SelectionMask="x",IF(INDEX(RawDataRefData,$E117,0)&gt;0,INDEX(RawDataRefData,$E117,0)),"")),"")</f>
        <v/>
      </c>
      <c r="BG117" s="100" t="b">
        <f t="shared" si="40"/>
        <v>0</v>
      </c>
      <c r="BH117" s="100" t="str">
        <f t="array" ref="BH117">IF($BG117,MEDIAN(IF(G5SelectionMask="x",IF(INDEX(RawDataRefData,$E117,0)&gt;0,INDEX(RawDataRefData,$E117,0)),"")),"")</f>
        <v/>
      </c>
      <c r="BI117" s="100" t="str">
        <f t="array" ref="BI117">IF($BG117,QUARTILE(IF(G5SelectionMask="x",IF(INDEX(RawDataRefData,$E117,0)&gt;0,INDEX(RawDataRefData,$E117,0)),""),1),"")</f>
        <v/>
      </c>
      <c r="BJ117" s="100" t="str">
        <f t="array" ref="BJ117">IF($BG117,QUARTILE(IF(G5SelectionMask="x",IF(INDEX(RawDataRefData,$E117,0)&gt;0,INDEX(RawDataRefData,$E117,0)),""),3),"")</f>
        <v/>
      </c>
      <c r="BK117" s="100" t="str">
        <f t="array" ref="BK117">IF($BG117,MIN(IF(G5SelectionMask="x",IF(INDEX(RawDataRefData,$E117,0)&gt;0,INDEX(RawDataRefData,$E117,0)),"")),"")</f>
        <v/>
      </c>
      <c r="BL117" s="100" t="str">
        <f t="array" ref="BL117">IF($BG117,MAX(IF(G5SelectionMask="x",IF(INDEX(RawDataRefData,$E117,0)&gt;0,INDEX(RawDataRefData,$E117,0)),"")),"")</f>
        <v/>
      </c>
      <c r="BM117" s="100" t="str">
        <f t="shared" si="41"/>
        <v/>
      </c>
      <c r="BN117" s="103" t="str">
        <f t="array" ref="BN117">IF($BG117,STDEVA(IF(G5SelectionMask="x",IF(INDEX(RawDataRefData,$E117,0)&gt;0,INDEX(RawDataRefData,$E117,0)),"")),"")</f>
        <v/>
      </c>
      <c r="BO117" s="104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</row>
    <row r="118" spans="1:82" x14ac:dyDescent="0.2">
      <c r="A118" s="33">
        <f t="shared" si="33"/>
        <v>0</v>
      </c>
      <c r="B118" s="206"/>
      <c r="C118" s="200"/>
      <c r="D118" s="197"/>
      <c r="E118" s="72">
        <f t="shared" si="34"/>
        <v>109</v>
      </c>
      <c r="F118" s="9" t="s">
        <v>686</v>
      </c>
      <c r="K118" s="100" t="str">
        <f t="shared" si="42"/>
        <v/>
      </c>
      <c r="L118" s="100"/>
      <c r="M118" s="100"/>
      <c r="N118" s="100"/>
      <c r="O118" s="100"/>
      <c r="P118" s="101" t="str">
        <f t="shared" si="43"/>
        <v/>
      </c>
      <c r="Q118" s="102" t="str">
        <f t="shared" si="44"/>
        <v/>
      </c>
      <c r="R118" s="102" t="str">
        <f t="shared" si="45"/>
        <v/>
      </c>
      <c r="S118" s="102" t="str">
        <f t="shared" si="46"/>
        <v/>
      </c>
      <c r="T118" s="102" t="str">
        <f t="shared" si="47"/>
        <v/>
      </c>
      <c r="U118" s="102" t="str">
        <f t="shared" si="48"/>
        <v/>
      </c>
      <c r="V118" s="102" t="str">
        <f t="shared" si="49"/>
        <v/>
      </c>
      <c r="W118" s="102" t="str">
        <f t="shared" si="50"/>
        <v/>
      </c>
      <c r="X118" s="102" t="str">
        <f t="shared" si="51"/>
        <v/>
      </c>
      <c r="Y118" s="102" t="str">
        <f t="shared" si="52"/>
        <v/>
      </c>
      <c r="Z118" s="102" t="str">
        <f t="shared" si="53"/>
        <v/>
      </c>
      <c r="AA118" s="100" t="b">
        <f t="shared" si="7"/>
        <v>0</v>
      </c>
      <c r="AB118" s="100" t="str">
        <f t="array" ref="AB118">IF($AA118,MEDIAN(IF(G1SelectionMask="x",IF(INDEX(RawDataRefData,$E118,0)&gt;0,INDEX(RawDataRefData,$E118,0)),"")),"")</f>
        <v/>
      </c>
      <c r="AC118" s="100" t="str">
        <f t="array" ref="AC118">IF($AA118,QUARTILE(IF(G1SelectionMask="x",IF(INDEX(RawDataRefData,$E118,0)&gt;0,INDEX(RawDataRefData,$E118,0)),""),1),"")</f>
        <v/>
      </c>
      <c r="AD118" s="100" t="str">
        <f t="array" ref="AD118">IF($AA118,QUARTILE(IF(G1SelectionMask="x",IF(INDEX(RawDataRefData,$E118,0)&gt;0,INDEX(RawDataRefData,$E118,0)),""),3),"")</f>
        <v/>
      </c>
      <c r="AE118" s="100" t="str">
        <f t="array" ref="AE118">IF($AA118,MIN(IF(G1SelectionMask="x",IF(INDEX(RawDataRefData,$E118,0)&gt;0,INDEX(RawDataRefData,$E118,0)),"")),"")</f>
        <v/>
      </c>
      <c r="AF118" s="100" t="str">
        <f t="array" ref="AF118">IF($AA118,MAX(IF(G1SelectionMask="x",IF(INDEX(RawDataRefData,$E118,0)&gt;0,INDEX(RawDataRefData,$E118,0)),"")),"")</f>
        <v/>
      </c>
      <c r="AG118" s="100" t="str">
        <f t="shared" si="8"/>
        <v/>
      </c>
      <c r="AH118" s="100" t="str">
        <f t="array" ref="AH118">IF($AA118,STDEVA(IF(G1SelectionMask="x",IF(INDEX(RawDataRefData,$E118,0)&gt;0,INDEX(RawDataRefData,$E118,0)),"")),"")</f>
        <v/>
      </c>
      <c r="AI118" s="101" t="b">
        <f t="shared" si="9"/>
        <v>0</v>
      </c>
      <c r="AJ118" s="101" t="str">
        <f t="array" ref="AJ118">IF($AI118,MEDIAN(IF(G2SelectionMask="x",IF(INDEX(RawDataRefData,$E118,0)&gt;0,INDEX(RawDataRefData,$E118,0)),"")),"")</f>
        <v/>
      </c>
      <c r="AK118" s="101" t="str">
        <f t="array" ref="AK118">IF($AI118,QUARTILE(IF(G2SelectionMask="x",IF(INDEX(RawDataRefData,$E118,0)&gt;0,INDEX(RawDataRefData,$E118,0)),""),1),"")</f>
        <v/>
      </c>
      <c r="AL118" s="101" t="str">
        <f t="array" ref="AL118">IF($AI118,QUARTILE(IF(G2SelectionMask="x",IF(INDEX(RawDataRefData,$E118,0)&gt;0,INDEX(RawDataRefData,$E118,0)),""),3),"")</f>
        <v/>
      </c>
      <c r="AM118" s="101" t="str">
        <f t="array" ref="AM118">IF($AI118,MIN(IF(G2SelectionMask="x",IF(INDEX(RawDataRefData,$E118,0)&gt;0,INDEX(RawDataRefData,$E118,0)),"")),"")</f>
        <v/>
      </c>
      <c r="AN118" s="101" t="str">
        <f t="array" ref="AN118">IF($AI118,MAX(IF(G2SelectionMask="x",IF(INDEX(RawDataRefData,$E118,0)&gt;0,INDEX(RawDataRefData,$E118,0)),"")),"")</f>
        <v/>
      </c>
      <c r="AO118" s="101" t="str">
        <f t="shared" si="35"/>
        <v/>
      </c>
      <c r="AP118" s="101" t="str">
        <f t="array" ref="AP118">IF($AI118,STDEVA(IF(G2SelectionMask="x",IF(INDEX(RawDataRefData,$E118,0)&gt;0,INDEX(RawDataRefData,$E118,0)),"")),"")</f>
        <v/>
      </c>
      <c r="AQ118" s="100" t="b">
        <f t="shared" si="36"/>
        <v>0</v>
      </c>
      <c r="AR118" s="100" t="str">
        <f t="array" ref="AR118">IF($AQ118,MEDIAN(IF(G3SelectionMask="x",IF(INDEX(RawDataRefData,$E118,0)&gt;0,INDEX(RawDataRefData,$E118,0)),"")),"")</f>
        <v/>
      </c>
      <c r="AS118" s="100" t="str">
        <f t="array" ref="AS118">IF($AQ118,QUARTILE(IF(G3SelectionMask="x",IF(INDEX(RawDataRefData,$E118,0)&gt;0,INDEX(RawDataRefData,$E118,0)),""),1),"")</f>
        <v/>
      </c>
      <c r="AT118" s="100" t="str">
        <f t="array" ref="AT118">IF($AQ118,QUARTILE(IF(G3SelectionMask="x",IF(INDEX(RawDataRefData,$E118,0)&gt;0,INDEX(RawDataRefData,$E118,0)),""),3),"")</f>
        <v/>
      </c>
      <c r="AU118" s="100" t="str">
        <f t="array" ref="AU118">IF($AQ118,MIN(IF(G3SelectionMask="x",IF(INDEX(RawDataRefData,$E118,0)&gt;0,INDEX(RawDataRefData,$E118,0)),"")),"")</f>
        <v/>
      </c>
      <c r="AV118" s="100" t="str">
        <f t="array" ref="AV118">IF($AQ118,MAX(IF(G3SelectionMask="x",IF(INDEX(RawDataRefData,$E118,0)&gt;0,INDEX(RawDataRefData,$E118,0)),"")),"")</f>
        <v/>
      </c>
      <c r="AW118" s="100" t="str">
        <f t="shared" si="37"/>
        <v/>
      </c>
      <c r="AX118" s="100" t="str">
        <f t="array" ref="AX118">IF($AQ118,STDEVA(IF(G3SelectionMask="x",IF(INDEX(RawDataRefData,$E118,0)&gt;0,INDEX(RawDataRefData,$E118,0)),"")),"")</f>
        <v/>
      </c>
      <c r="AY118" s="101" t="b">
        <f t="shared" si="38"/>
        <v>0</v>
      </c>
      <c r="AZ118" s="101" t="str">
        <f t="array" ref="AZ118">IF($AY118,MEDIAN(IF(G4SelectionMask="x",IF(INDEX(RawDataRefData,$E118,0)&gt;0,INDEX(RawDataRefData,$E118,0)),"")),"")</f>
        <v/>
      </c>
      <c r="BA118" s="101" t="str">
        <f t="array" ref="BA118">IF($AY118,QUARTILE(IF(G4SelectionMask="x",IF(INDEX(RawDataRefData,$E118,0)&gt;0,INDEX(RawDataRefData,$E118,0)),""),1),"")</f>
        <v/>
      </c>
      <c r="BB118" s="101" t="str">
        <f t="array" ref="BB118">IF($AY118,QUARTILE(IF(G4SelectionMask="x",IF(INDEX(RawDataRefData,$E118,0)&gt;0,INDEX(RawDataRefData,$E118,0)),""),3),"")</f>
        <v/>
      </c>
      <c r="BC118" s="101" t="str">
        <f t="array" ref="BC118">IF($AY118,MIN(IF(G4SelectionMask="x",IF(INDEX(RawDataRefData,$E118,0)&gt;0,INDEX(RawDataRefData,$E118,0)),"")),"")</f>
        <v/>
      </c>
      <c r="BD118" s="101" t="str">
        <f t="array" ref="BD118">IF($AY118,MAX(IF(G4SelectionMask="x",IF(INDEX(RawDataRefData,$E118,0)&gt;0,INDEX(RawDataRefData,$E118,0)),"")),"")</f>
        <v/>
      </c>
      <c r="BE118" s="101" t="str">
        <f t="shared" si="39"/>
        <v/>
      </c>
      <c r="BF118" s="101" t="str">
        <f t="array" ref="BF118">IF($AY118,STDEVA(IF(G4SelectionMask="x",IF(INDEX(RawDataRefData,$E118,0)&gt;0,INDEX(RawDataRefData,$E118,0)),"")),"")</f>
        <v/>
      </c>
      <c r="BG118" s="100" t="b">
        <f t="shared" si="40"/>
        <v>0</v>
      </c>
      <c r="BH118" s="100" t="str">
        <f t="array" ref="BH118">IF($BG118,MEDIAN(IF(G5SelectionMask="x",IF(INDEX(RawDataRefData,$E118,0)&gt;0,INDEX(RawDataRefData,$E118,0)),"")),"")</f>
        <v/>
      </c>
      <c r="BI118" s="100" t="str">
        <f t="array" ref="BI118">IF($BG118,QUARTILE(IF(G5SelectionMask="x",IF(INDEX(RawDataRefData,$E118,0)&gt;0,INDEX(RawDataRefData,$E118,0)),""),1),"")</f>
        <v/>
      </c>
      <c r="BJ118" s="100" t="str">
        <f t="array" ref="BJ118">IF($BG118,QUARTILE(IF(G5SelectionMask="x",IF(INDEX(RawDataRefData,$E118,0)&gt;0,INDEX(RawDataRefData,$E118,0)),""),3),"")</f>
        <v/>
      </c>
      <c r="BK118" s="100" t="str">
        <f t="array" ref="BK118">IF($BG118,MIN(IF(G5SelectionMask="x",IF(INDEX(RawDataRefData,$E118,0)&gt;0,INDEX(RawDataRefData,$E118,0)),"")),"")</f>
        <v/>
      </c>
      <c r="BL118" s="100" t="str">
        <f t="array" ref="BL118">IF($BG118,MAX(IF(G5SelectionMask="x",IF(INDEX(RawDataRefData,$E118,0)&gt;0,INDEX(RawDataRefData,$E118,0)),"")),"")</f>
        <v/>
      </c>
      <c r="BM118" s="100" t="str">
        <f t="shared" si="41"/>
        <v/>
      </c>
      <c r="BN118" s="103" t="str">
        <f t="array" ref="BN118">IF($BG118,STDEVA(IF(G5SelectionMask="x",IF(INDEX(RawDataRefData,$E118,0)&gt;0,INDEX(RawDataRefData,$E118,0)),"")),"")</f>
        <v/>
      </c>
      <c r="BO118" s="104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</row>
    <row r="119" spans="1:82" x14ac:dyDescent="0.2">
      <c r="A119" s="33">
        <f t="shared" si="33"/>
        <v>0</v>
      </c>
      <c r="B119" s="206"/>
      <c r="C119" s="200"/>
      <c r="D119" s="197"/>
      <c r="E119" s="72">
        <f t="shared" si="34"/>
        <v>110</v>
      </c>
      <c r="F119" s="9" t="s">
        <v>687</v>
      </c>
      <c r="K119" s="100" t="str">
        <f t="shared" si="42"/>
        <v/>
      </c>
      <c r="L119" s="100"/>
      <c r="M119" s="100"/>
      <c r="N119" s="100"/>
      <c r="O119" s="100"/>
      <c r="P119" s="101" t="str">
        <f t="shared" si="43"/>
        <v/>
      </c>
      <c r="Q119" s="102" t="str">
        <f t="shared" si="44"/>
        <v/>
      </c>
      <c r="R119" s="102" t="str">
        <f t="shared" si="45"/>
        <v/>
      </c>
      <c r="S119" s="102" t="str">
        <f t="shared" si="46"/>
        <v/>
      </c>
      <c r="T119" s="102" t="str">
        <f t="shared" si="47"/>
        <v/>
      </c>
      <c r="U119" s="102" t="str">
        <f t="shared" si="48"/>
        <v/>
      </c>
      <c r="V119" s="102" t="str">
        <f t="shared" si="49"/>
        <v/>
      </c>
      <c r="W119" s="102" t="str">
        <f t="shared" si="50"/>
        <v/>
      </c>
      <c r="X119" s="102" t="str">
        <f t="shared" si="51"/>
        <v/>
      </c>
      <c r="Y119" s="102" t="str">
        <f t="shared" si="52"/>
        <v/>
      </c>
      <c r="Z119" s="102" t="str">
        <f t="shared" si="53"/>
        <v/>
      </c>
      <c r="AA119" s="100" t="b">
        <f t="shared" si="7"/>
        <v>0</v>
      </c>
      <c r="AB119" s="100" t="str">
        <f t="array" ref="AB119">IF($AA119,MEDIAN(IF(G1SelectionMask="x",IF(INDEX(RawDataRefData,$E119,0)&gt;0,INDEX(RawDataRefData,$E119,0)),"")),"")</f>
        <v/>
      </c>
      <c r="AC119" s="100" t="str">
        <f t="array" ref="AC119">IF($AA119,QUARTILE(IF(G1SelectionMask="x",IF(INDEX(RawDataRefData,$E119,0)&gt;0,INDEX(RawDataRefData,$E119,0)),""),1),"")</f>
        <v/>
      </c>
      <c r="AD119" s="100" t="str">
        <f t="array" ref="AD119">IF($AA119,QUARTILE(IF(G1SelectionMask="x",IF(INDEX(RawDataRefData,$E119,0)&gt;0,INDEX(RawDataRefData,$E119,0)),""),3),"")</f>
        <v/>
      </c>
      <c r="AE119" s="100" t="str">
        <f t="array" ref="AE119">IF($AA119,MIN(IF(G1SelectionMask="x",IF(INDEX(RawDataRefData,$E119,0)&gt;0,INDEX(RawDataRefData,$E119,0)),"")),"")</f>
        <v/>
      </c>
      <c r="AF119" s="100" t="str">
        <f t="array" ref="AF119">IF($AA119,MAX(IF(G1SelectionMask="x",IF(INDEX(RawDataRefData,$E119,0)&gt;0,INDEX(RawDataRefData,$E119,0)),"")),"")</f>
        <v/>
      </c>
      <c r="AG119" s="100" t="str">
        <f t="shared" si="8"/>
        <v/>
      </c>
      <c r="AH119" s="100" t="str">
        <f t="array" ref="AH119">IF($AA119,STDEVA(IF(G1SelectionMask="x",IF(INDEX(RawDataRefData,$E119,0)&gt;0,INDEX(RawDataRefData,$E119,0)),"")),"")</f>
        <v/>
      </c>
      <c r="AI119" s="101" t="b">
        <f t="shared" si="9"/>
        <v>0</v>
      </c>
      <c r="AJ119" s="101" t="str">
        <f t="array" ref="AJ119">IF($AI119,MEDIAN(IF(G2SelectionMask="x",IF(INDEX(RawDataRefData,$E119,0)&gt;0,INDEX(RawDataRefData,$E119,0)),"")),"")</f>
        <v/>
      </c>
      <c r="AK119" s="101" t="str">
        <f t="array" ref="AK119">IF($AI119,QUARTILE(IF(G2SelectionMask="x",IF(INDEX(RawDataRefData,$E119,0)&gt;0,INDEX(RawDataRefData,$E119,0)),""),1),"")</f>
        <v/>
      </c>
      <c r="AL119" s="101" t="str">
        <f t="array" ref="AL119">IF($AI119,QUARTILE(IF(G2SelectionMask="x",IF(INDEX(RawDataRefData,$E119,0)&gt;0,INDEX(RawDataRefData,$E119,0)),""),3),"")</f>
        <v/>
      </c>
      <c r="AM119" s="101" t="str">
        <f t="array" ref="AM119">IF($AI119,MIN(IF(G2SelectionMask="x",IF(INDEX(RawDataRefData,$E119,0)&gt;0,INDEX(RawDataRefData,$E119,0)),"")),"")</f>
        <v/>
      </c>
      <c r="AN119" s="101" t="str">
        <f t="array" ref="AN119">IF($AI119,MAX(IF(G2SelectionMask="x",IF(INDEX(RawDataRefData,$E119,0)&gt;0,INDEX(RawDataRefData,$E119,0)),"")),"")</f>
        <v/>
      </c>
      <c r="AO119" s="101" t="str">
        <f t="shared" si="35"/>
        <v/>
      </c>
      <c r="AP119" s="101" t="str">
        <f t="array" ref="AP119">IF($AI119,STDEVA(IF(G2SelectionMask="x",IF(INDEX(RawDataRefData,$E119,0)&gt;0,INDEX(RawDataRefData,$E119,0)),"")),"")</f>
        <v/>
      </c>
      <c r="AQ119" s="100" t="b">
        <f t="shared" si="36"/>
        <v>0</v>
      </c>
      <c r="AR119" s="100" t="str">
        <f t="array" ref="AR119">IF($AQ119,MEDIAN(IF(G3SelectionMask="x",IF(INDEX(RawDataRefData,$E119,0)&gt;0,INDEX(RawDataRefData,$E119,0)),"")),"")</f>
        <v/>
      </c>
      <c r="AS119" s="100" t="str">
        <f t="array" ref="AS119">IF($AQ119,QUARTILE(IF(G3SelectionMask="x",IF(INDEX(RawDataRefData,$E119,0)&gt;0,INDEX(RawDataRefData,$E119,0)),""),1),"")</f>
        <v/>
      </c>
      <c r="AT119" s="100" t="str">
        <f t="array" ref="AT119">IF($AQ119,QUARTILE(IF(G3SelectionMask="x",IF(INDEX(RawDataRefData,$E119,0)&gt;0,INDEX(RawDataRefData,$E119,0)),""),3),"")</f>
        <v/>
      </c>
      <c r="AU119" s="100" t="str">
        <f t="array" ref="AU119">IF($AQ119,MIN(IF(G3SelectionMask="x",IF(INDEX(RawDataRefData,$E119,0)&gt;0,INDEX(RawDataRefData,$E119,0)),"")),"")</f>
        <v/>
      </c>
      <c r="AV119" s="100" t="str">
        <f t="array" ref="AV119">IF($AQ119,MAX(IF(G3SelectionMask="x",IF(INDEX(RawDataRefData,$E119,0)&gt;0,INDEX(RawDataRefData,$E119,0)),"")),"")</f>
        <v/>
      </c>
      <c r="AW119" s="100" t="str">
        <f t="shared" si="37"/>
        <v/>
      </c>
      <c r="AX119" s="100" t="str">
        <f t="array" ref="AX119">IF($AQ119,STDEVA(IF(G3SelectionMask="x",IF(INDEX(RawDataRefData,$E119,0)&gt;0,INDEX(RawDataRefData,$E119,0)),"")),"")</f>
        <v/>
      </c>
      <c r="AY119" s="101" t="b">
        <f t="shared" si="38"/>
        <v>0</v>
      </c>
      <c r="AZ119" s="101" t="str">
        <f t="array" ref="AZ119">IF($AY119,MEDIAN(IF(G4SelectionMask="x",IF(INDEX(RawDataRefData,$E119,0)&gt;0,INDEX(RawDataRefData,$E119,0)),"")),"")</f>
        <v/>
      </c>
      <c r="BA119" s="101" t="str">
        <f t="array" ref="BA119">IF($AY119,QUARTILE(IF(G4SelectionMask="x",IF(INDEX(RawDataRefData,$E119,0)&gt;0,INDEX(RawDataRefData,$E119,0)),""),1),"")</f>
        <v/>
      </c>
      <c r="BB119" s="101" t="str">
        <f t="array" ref="BB119">IF($AY119,QUARTILE(IF(G4SelectionMask="x",IF(INDEX(RawDataRefData,$E119,0)&gt;0,INDEX(RawDataRefData,$E119,0)),""),3),"")</f>
        <v/>
      </c>
      <c r="BC119" s="101" t="str">
        <f t="array" ref="BC119">IF($AY119,MIN(IF(G4SelectionMask="x",IF(INDEX(RawDataRefData,$E119,0)&gt;0,INDEX(RawDataRefData,$E119,0)),"")),"")</f>
        <v/>
      </c>
      <c r="BD119" s="101" t="str">
        <f t="array" ref="BD119">IF($AY119,MAX(IF(G4SelectionMask="x",IF(INDEX(RawDataRefData,$E119,0)&gt;0,INDEX(RawDataRefData,$E119,0)),"")),"")</f>
        <v/>
      </c>
      <c r="BE119" s="101" t="str">
        <f t="shared" si="39"/>
        <v/>
      </c>
      <c r="BF119" s="101" t="str">
        <f t="array" ref="BF119">IF($AY119,STDEVA(IF(G4SelectionMask="x",IF(INDEX(RawDataRefData,$E119,0)&gt;0,INDEX(RawDataRefData,$E119,0)),"")),"")</f>
        <v/>
      </c>
      <c r="BG119" s="100" t="b">
        <f t="shared" si="40"/>
        <v>0</v>
      </c>
      <c r="BH119" s="100" t="str">
        <f t="array" ref="BH119">IF($BG119,MEDIAN(IF(G5SelectionMask="x",IF(INDEX(RawDataRefData,$E119,0)&gt;0,INDEX(RawDataRefData,$E119,0)),"")),"")</f>
        <v/>
      </c>
      <c r="BI119" s="100" t="str">
        <f t="array" ref="BI119">IF($BG119,QUARTILE(IF(G5SelectionMask="x",IF(INDEX(RawDataRefData,$E119,0)&gt;0,INDEX(RawDataRefData,$E119,0)),""),1),"")</f>
        <v/>
      </c>
      <c r="BJ119" s="100" t="str">
        <f t="array" ref="BJ119">IF($BG119,QUARTILE(IF(G5SelectionMask="x",IF(INDEX(RawDataRefData,$E119,0)&gt;0,INDEX(RawDataRefData,$E119,0)),""),3),"")</f>
        <v/>
      </c>
      <c r="BK119" s="100" t="str">
        <f t="array" ref="BK119">IF($BG119,MIN(IF(G5SelectionMask="x",IF(INDEX(RawDataRefData,$E119,0)&gt;0,INDEX(RawDataRefData,$E119,0)),"")),"")</f>
        <v/>
      </c>
      <c r="BL119" s="100" t="str">
        <f t="array" ref="BL119">IF($BG119,MAX(IF(G5SelectionMask="x",IF(INDEX(RawDataRefData,$E119,0)&gt;0,INDEX(RawDataRefData,$E119,0)),"")),"")</f>
        <v/>
      </c>
      <c r="BM119" s="100" t="str">
        <f t="shared" si="41"/>
        <v/>
      </c>
      <c r="BN119" s="103" t="str">
        <f t="array" ref="BN119">IF($BG119,STDEVA(IF(G5SelectionMask="x",IF(INDEX(RawDataRefData,$E119,0)&gt;0,INDEX(RawDataRefData,$E119,0)),"")),"")</f>
        <v/>
      </c>
      <c r="BO119" s="104"/>
      <c r="BP119" s="105"/>
      <c r="BQ119" s="105"/>
      <c r="BR119" s="105"/>
      <c r="BS119" s="105"/>
      <c r="BT119" s="105"/>
      <c r="BU119" s="105"/>
      <c r="BV119" s="105"/>
      <c r="BW119" s="105"/>
      <c r="BX119" s="105"/>
      <c r="BY119" s="105"/>
      <c r="BZ119" s="105"/>
      <c r="CA119" s="105"/>
      <c r="CB119" s="105"/>
      <c r="CC119" s="105"/>
      <c r="CD119" s="105"/>
    </row>
    <row r="120" spans="1:82" x14ac:dyDescent="0.2">
      <c r="A120" s="33">
        <f t="shared" si="33"/>
        <v>0</v>
      </c>
      <c r="B120" s="206"/>
      <c r="C120" s="200"/>
      <c r="D120" s="197"/>
      <c r="E120" s="72">
        <f t="shared" si="34"/>
        <v>111</v>
      </c>
      <c r="F120" s="9" t="s">
        <v>688</v>
      </c>
      <c r="K120" s="100" t="str">
        <f t="shared" si="42"/>
        <v/>
      </c>
      <c r="L120" s="100"/>
      <c r="M120" s="100"/>
      <c r="N120" s="100"/>
      <c r="O120" s="100"/>
      <c r="P120" s="101" t="str">
        <f t="shared" si="43"/>
        <v/>
      </c>
      <c r="Q120" s="102" t="str">
        <f t="shared" si="44"/>
        <v/>
      </c>
      <c r="R120" s="102" t="str">
        <f t="shared" si="45"/>
        <v/>
      </c>
      <c r="S120" s="102" t="str">
        <f t="shared" si="46"/>
        <v/>
      </c>
      <c r="T120" s="102" t="str">
        <f t="shared" si="47"/>
        <v/>
      </c>
      <c r="U120" s="102" t="str">
        <f t="shared" si="48"/>
        <v/>
      </c>
      <c r="V120" s="102" t="str">
        <f t="shared" si="49"/>
        <v/>
      </c>
      <c r="W120" s="102" t="str">
        <f t="shared" si="50"/>
        <v/>
      </c>
      <c r="X120" s="102" t="str">
        <f t="shared" si="51"/>
        <v/>
      </c>
      <c r="Y120" s="102" t="str">
        <f t="shared" si="52"/>
        <v/>
      </c>
      <c r="Z120" s="102" t="str">
        <f t="shared" si="53"/>
        <v/>
      </c>
      <c r="AA120" s="100" t="b">
        <f t="shared" si="7"/>
        <v>0</v>
      </c>
      <c r="AB120" s="100" t="str">
        <f t="array" ref="AB120">IF($AA120,MEDIAN(IF(G1SelectionMask="x",IF(INDEX(RawDataRefData,$E120,0)&gt;0,INDEX(RawDataRefData,$E120,0)),"")),"")</f>
        <v/>
      </c>
      <c r="AC120" s="100" t="str">
        <f t="array" ref="AC120">IF($AA120,QUARTILE(IF(G1SelectionMask="x",IF(INDEX(RawDataRefData,$E120,0)&gt;0,INDEX(RawDataRefData,$E120,0)),""),1),"")</f>
        <v/>
      </c>
      <c r="AD120" s="100" t="str">
        <f t="array" ref="AD120">IF($AA120,QUARTILE(IF(G1SelectionMask="x",IF(INDEX(RawDataRefData,$E120,0)&gt;0,INDEX(RawDataRefData,$E120,0)),""),3),"")</f>
        <v/>
      </c>
      <c r="AE120" s="100" t="str">
        <f t="array" ref="AE120">IF($AA120,MIN(IF(G1SelectionMask="x",IF(INDEX(RawDataRefData,$E120,0)&gt;0,INDEX(RawDataRefData,$E120,0)),"")),"")</f>
        <v/>
      </c>
      <c r="AF120" s="100" t="str">
        <f t="array" ref="AF120">IF($AA120,MAX(IF(G1SelectionMask="x",IF(INDEX(RawDataRefData,$E120,0)&gt;0,INDEX(RawDataRefData,$E120,0)),"")),"")</f>
        <v/>
      </c>
      <c r="AG120" s="100" t="str">
        <f t="shared" si="8"/>
        <v/>
      </c>
      <c r="AH120" s="100" t="str">
        <f t="array" ref="AH120">IF($AA120,STDEVA(IF(G1SelectionMask="x",IF(INDEX(RawDataRefData,$E120,0)&gt;0,INDEX(RawDataRefData,$E120,0)),"")),"")</f>
        <v/>
      </c>
      <c r="AI120" s="101" t="b">
        <f t="shared" si="9"/>
        <v>0</v>
      </c>
      <c r="AJ120" s="101" t="str">
        <f t="array" ref="AJ120">IF($AI120,MEDIAN(IF(G2SelectionMask="x",IF(INDEX(RawDataRefData,$E120,0)&gt;0,INDEX(RawDataRefData,$E120,0)),"")),"")</f>
        <v/>
      </c>
      <c r="AK120" s="101" t="str">
        <f t="array" ref="AK120">IF($AI120,QUARTILE(IF(G2SelectionMask="x",IF(INDEX(RawDataRefData,$E120,0)&gt;0,INDEX(RawDataRefData,$E120,0)),""),1),"")</f>
        <v/>
      </c>
      <c r="AL120" s="101" t="str">
        <f t="array" ref="AL120">IF($AI120,QUARTILE(IF(G2SelectionMask="x",IF(INDEX(RawDataRefData,$E120,0)&gt;0,INDEX(RawDataRefData,$E120,0)),""),3),"")</f>
        <v/>
      </c>
      <c r="AM120" s="101" t="str">
        <f t="array" ref="AM120">IF($AI120,MIN(IF(G2SelectionMask="x",IF(INDEX(RawDataRefData,$E120,0)&gt;0,INDEX(RawDataRefData,$E120,0)),"")),"")</f>
        <v/>
      </c>
      <c r="AN120" s="101" t="str">
        <f t="array" ref="AN120">IF($AI120,MAX(IF(G2SelectionMask="x",IF(INDEX(RawDataRefData,$E120,0)&gt;0,INDEX(RawDataRefData,$E120,0)),"")),"")</f>
        <v/>
      </c>
      <c r="AO120" s="101" t="str">
        <f t="shared" si="35"/>
        <v/>
      </c>
      <c r="AP120" s="101" t="str">
        <f t="array" ref="AP120">IF($AI120,STDEVA(IF(G2SelectionMask="x",IF(INDEX(RawDataRefData,$E120,0)&gt;0,INDEX(RawDataRefData,$E120,0)),"")),"")</f>
        <v/>
      </c>
      <c r="AQ120" s="100" t="b">
        <f t="shared" si="36"/>
        <v>0</v>
      </c>
      <c r="AR120" s="100" t="str">
        <f t="array" ref="AR120">IF($AQ120,MEDIAN(IF(G3SelectionMask="x",IF(INDEX(RawDataRefData,$E120,0)&gt;0,INDEX(RawDataRefData,$E120,0)),"")),"")</f>
        <v/>
      </c>
      <c r="AS120" s="100" t="str">
        <f t="array" ref="AS120">IF($AQ120,QUARTILE(IF(G3SelectionMask="x",IF(INDEX(RawDataRefData,$E120,0)&gt;0,INDEX(RawDataRefData,$E120,0)),""),1),"")</f>
        <v/>
      </c>
      <c r="AT120" s="100" t="str">
        <f t="array" ref="AT120">IF($AQ120,QUARTILE(IF(G3SelectionMask="x",IF(INDEX(RawDataRefData,$E120,0)&gt;0,INDEX(RawDataRefData,$E120,0)),""),3),"")</f>
        <v/>
      </c>
      <c r="AU120" s="100" t="str">
        <f t="array" ref="AU120">IF($AQ120,MIN(IF(G3SelectionMask="x",IF(INDEX(RawDataRefData,$E120,0)&gt;0,INDEX(RawDataRefData,$E120,0)),"")),"")</f>
        <v/>
      </c>
      <c r="AV120" s="100" t="str">
        <f t="array" ref="AV120">IF($AQ120,MAX(IF(G3SelectionMask="x",IF(INDEX(RawDataRefData,$E120,0)&gt;0,INDEX(RawDataRefData,$E120,0)),"")),"")</f>
        <v/>
      </c>
      <c r="AW120" s="100" t="str">
        <f t="shared" si="37"/>
        <v/>
      </c>
      <c r="AX120" s="100" t="str">
        <f t="array" ref="AX120">IF($AQ120,STDEVA(IF(G3SelectionMask="x",IF(INDEX(RawDataRefData,$E120,0)&gt;0,INDEX(RawDataRefData,$E120,0)),"")),"")</f>
        <v/>
      </c>
      <c r="AY120" s="101" t="b">
        <f t="shared" si="38"/>
        <v>0</v>
      </c>
      <c r="AZ120" s="101" t="str">
        <f t="array" ref="AZ120">IF($AY120,MEDIAN(IF(G4SelectionMask="x",IF(INDEX(RawDataRefData,$E120,0)&gt;0,INDEX(RawDataRefData,$E120,0)),"")),"")</f>
        <v/>
      </c>
      <c r="BA120" s="101" t="str">
        <f t="array" ref="BA120">IF($AY120,QUARTILE(IF(G4SelectionMask="x",IF(INDEX(RawDataRefData,$E120,0)&gt;0,INDEX(RawDataRefData,$E120,0)),""),1),"")</f>
        <v/>
      </c>
      <c r="BB120" s="101" t="str">
        <f t="array" ref="BB120">IF($AY120,QUARTILE(IF(G4SelectionMask="x",IF(INDEX(RawDataRefData,$E120,0)&gt;0,INDEX(RawDataRefData,$E120,0)),""),3),"")</f>
        <v/>
      </c>
      <c r="BC120" s="101" t="str">
        <f t="array" ref="BC120">IF($AY120,MIN(IF(G4SelectionMask="x",IF(INDEX(RawDataRefData,$E120,0)&gt;0,INDEX(RawDataRefData,$E120,0)),"")),"")</f>
        <v/>
      </c>
      <c r="BD120" s="101" t="str">
        <f t="array" ref="BD120">IF($AY120,MAX(IF(G4SelectionMask="x",IF(INDEX(RawDataRefData,$E120,0)&gt;0,INDEX(RawDataRefData,$E120,0)),"")),"")</f>
        <v/>
      </c>
      <c r="BE120" s="101" t="str">
        <f t="shared" si="39"/>
        <v/>
      </c>
      <c r="BF120" s="101" t="str">
        <f t="array" ref="BF120">IF($AY120,STDEVA(IF(G4SelectionMask="x",IF(INDEX(RawDataRefData,$E120,0)&gt;0,INDEX(RawDataRefData,$E120,0)),"")),"")</f>
        <v/>
      </c>
      <c r="BG120" s="100" t="b">
        <f t="shared" si="40"/>
        <v>0</v>
      </c>
      <c r="BH120" s="100" t="str">
        <f t="array" ref="BH120">IF($BG120,MEDIAN(IF(G5SelectionMask="x",IF(INDEX(RawDataRefData,$E120,0)&gt;0,INDEX(RawDataRefData,$E120,0)),"")),"")</f>
        <v/>
      </c>
      <c r="BI120" s="100" t="str">
        <f t="array" ref="BI120">IF($BG120,QUARTILE(IF(G5SelectionMask="x",IF(INDEX(RawDataRefData,$E120,0)&gt;0,INDEX(RawDataRefData,$E120,0)),""),1),"")</f>
        <v/>
      </c>
      <c r="BJ120" s="100" t="str">
        <f t="array" ref="BJ120">IF($BG120,QUARTILE(IF(G5SelectionMask="x",IF(INDEX(RawDataRefData,$E120,0)&gt;0,INDEX(RawDataRefData,$E120,0)),""),3),"")</f>
        <v/>
      </c>
      <c r="BK120" s="100" t="str">
        <f t="array" ref="BK120">IF($BG120,MIN(IF(G5SelectionMask="x",IF(INDEX(RawDataRefData,$E120,0)&gt;0,INDEX(RawDataRefData,$E120,0)),"")),"")</f>
        <v/>
      </c>
      <c r="BL120" s="100" t="str">
        <f t="array" ref="BL120">IF($BG120,MAX(IF(G5SelectionMask="x",IF(INDEX(RawDataRefData,$E120,0)&gt;0,INDEX(RawDataRefData,$E120,0)),"")),"")</f>
        <v/>
      </c>
      <c r="BM120" s="100" t="str">
        <f t="shared" si="41"/>
        <v/>
      </c>
      <c r="BN120" s="103" t="str">
        <f t="array" ref="BN120">IF($BG120,STDEVA(IF(G5SelectionMask="x",IF(INDEX(RawDataRefData,$E120,0)&gt;0,INDEX(RawDataRefData,$E120,0)),"")),"")</f>
        <v/>
      </c>
      <c r="BO120" s="104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</row>
    <row r="121" spans="1:82" x14ac:dyDescent="0.2">
      <c r="A121" s="33">
        <f t="shared" si="33"/>
        <v>0</v>
      </c>
      <c r="B121" s="206"/>
      <c r="C121" s="200"/>
      <c r="D121" s="197"/>
      <c r="E121" s="72">
        <f t="shared" si="34"/>
        <v>112</v>
      </c>
      <c r="F121" s="9" t="s">
        <v>689</v>
      </c>
      <c r="K121" s="100" t="str">
        <f t="shared" si="42"/>
        <v/>
      </c>
      <c r="L121" s="100"/>
      <c r="M121" s="100"/>
      <c r="N121" s="100"/>
      <c r="O121" s="100"/>
      <c r="P121" s="101" t="str">
        <f t="shared" si="43"/>
        <v/>
      </c>
      <c r="Q121" s="102" t="str">
        <f t="shared" si="44"/>
        <v/>
      </c>
      <c r="R121" s="102" t="str">
        <f t="shared" si="45"/>
        <v/>
      </c>
      <c r="S121" s="102" t="str">
        <f t="shared" si="46"/>
        <v/>
      </c>
      <c r="T121" s="102" t="str">
        <f t="shared" si="47"/>
        <v/>
      </c>
      <c r="U121" s="102" t="str">
        <f t="shared" si="48"/>
        <v/>
      </c>
      <c r="V121" s="102" t="str">
        <f t="shared" si="49"/>
        <v/>
      </c>
      <c r="W121" s="102" t="str">
        <f t="shared" si="50"/>
        <v/>
      </c>
      <c r="X121" s="102" t="str">
        <f t="shared" si="51"/>
        <v/>
      </c>
      <c r="Y121" s="102" t="str">
        <f t="shared" si="52"/>
        <v/>
      </c>
      <c r="Z121" s="102" t="str">
        <f t="shared" si="53"/>
        <v/>
      </c>
      <c r="AA121" s="100" t="b">
        <f t="shared" si="7"/>
        <v>0</v>
      </c>
      <c r="AB121" s="100" t="str">
        <f t="array" ref="AB121">IF($AA121,MEDIAN(IF(G1SelectionMask="x",IF(INDEX(RawDataRefData,$E121,0)&gt;0,INDEX(RawDataRefData,$E121,0)),"")),"")</f>
        <v/>
      </c>
      <c r="AC121" s="100" t="str">
        <f t="array" ref="AC121">IF($AA121,QUARTILE(IF(G1SelectionMask="x",IF(INDEX(RawDataRefData,$E121,0)&gt;0,INDEX(RawDataRefData,$E121,0)),""),1),"")</f>
        <v/>
      </c>
      <c r="AD121" s="100" t="str">
        <f t="array" ref="AD121">IF($AA121,QUARTILE(IF(G1SelectionMask="x",IF(INDEX(RawDataRefData,$E121,0)&gt;0,INDEX(RawDataRefData,$E121,0)),""),3),"")</f>
        <v/>
      </c>
      <c r="AE121" s="100" t="str">
        <f t="array" ref="AE121">IF($AA121,MIN(IF(G1SelectionMask="x",IF(INDEX(RawDataRefData,$E121,0)&gt;0,INDEX(RawDataRefData,$E121,0)),"")),"")</f>
        <v/>
      </c>
      <c r="AF121" s="100" t="str">
        <f t="array" ref="AF121">IF($AA121,MAX(IF(G1SelectionMask="x",IF(INDEX(RawDataRefData,$E121,0)&gt;0,INDEX(RawDataRefData,$E121,0)),"")),"")</f>
        <v/>
      </c>
      <c r="AG121" s="100" t="str">
        <f t="shared" si="8"/>
        <v/>
      </c>
      <c r="AH121" s="100" t="str">
        <f t="array" ref="AH121">IF($AA121,STDEVA(IF(G1SelectionMask="x",IF(INDEX(RawDataRefData,$E121,0)&gt;0,INDEX(RawDataRefData,$E121,0)),"")),"")</f>
        <v/>
      </c>
      <c r="AI121" s="101" t="b">
        <f t="shared" si="9"/>
        <v>0</v>
      </c>
      <c r="AJ121" s="101" t="str">
        <f t="array" ref="AJ121">IF($AI121,MEDIAN(IF(G2SelectionMask="x",IF(INDEX(RawDataRefData,$E121,0)&gt;0,INDEX(RawDataRefData,$E121,0)),"")),"")</f>
        <v/>
      </c>
      <c r="AK121" s="101" t="str">
        <f t="array" ref="AK121">IF($AI121,QUARTILE(IF(G2SelectionMask="x",IF(INDEX(RawDataRefData,$E121,0)&gt;0,INDEX(RawDataRefData,$E121,0)),""),1),"")</f>
        <v/>
      </c>
      <c r="AL121" s="101" t="str">
        <f t="array" ref="AL121">IF($AI121,QUARTILE(IF(G2SelectionMask="x",IF(INDEX(RawDataRefData,$E121,0)&gt;0,INDEX(RawDataRefData,$E121,0)),""),3),"")</f>
        <v/>
      </c>
      <c r="AM121" s="101" t="str">
        <f t="array" ref="AM121">IF($AI121,MIN(IF(G2SelectionMask="x",IF(INDEX(RawDataRefData,$E121,0)&gt;0,INDEX(RawDataRefData,$E121,0)),"")),"")</f>
        <v/>
      </c>
      <c r="AN121" s="101" t="str">
        <f t="array" ref="AN121">IF($AI121,MAX(IF(G2SelectionMask="x",IF(INDEX(RawDataRefData,$E121,0)&gt;0,INDEX(RawDataRefData,$E121,0)),"")),"")</f>
        <v/>
      </c>
      <c r="AO121" s="101" t="str">
        <f t="shared" si="35"/>
        <v/>
      </c>
      <c r="AP121" s="101" t="str">
        <f t="array" ref="AP121">IF($AI121,STDEVA(IF(G2SelectionMask="x",IF(INDEX(RawDataRefData,$E121,0)&gt;0,INDEX(RawDataRefData,$E121,0)),"")),"")</f>
        <v/>
      </c>
      <c r="AQ121" s="100" t="b">
        <f t="shared" si="36"/>
        <v>0</v>
      </c>
      <c r="AR121" s="100" t="str">
        <f t="array" ref="AR121">IF($AQ121,MEDIAN(IF(G3SelectionMask="x",IF(INDEX(RawDataRefData,$E121,0)&gt;0,INDEX(RawDataRefData,$E121,0)),"")),"")</f>
        <v/>
      </c>
      <c r="AS121" s="100" t="str">
        <f t="array" ref="AS121">IF($AQ121,QUARTILE(IF(G3SelectionMask="x",IF(INDEX(RawDataRefData,$E121,0)&gt;0,INDEX(RawDataRefData,$E121,0)),""),1),"")</f>
        <v/>
      </c>
      <c r="AT121" s="100" t="str">
        <f t="array" ref="AT121">IF($AQ121,QUARTILE(IF(G3SelectionMask="x",IF(INDEX(RawDataRefData,$E121,0)&gt;0,INDEX(RawDataRefData,$E121,0)),""),3),"")</f>
        <v/>
      </c>
      <c r="AU121" s="100" t="str">
        <f t="array" ref="AU121">IF($AQ121,MIN(IF(G3SelectionMask="x",IF(INDEX(RawDataRefData,$E121,0)&gt;0,INDEX(RawDataRefData,$E121,0)),"")),"")</f>
        <v/>
      </c>
      <c r="AV121" s="100" t="str">
        <f t="array" ref="AV121">IF($AQ121,MAX(IF(G3SelectionMask="x",IF(INDEX(RawDataRefData,$E121,0)&gt;0,INDEX(RawDataRefData,$E121,0)),"")),"")</f>
        <v/>
      </c>
      <c r="AW121" s="100" t="str">
        <f t="shared" si="37"/>
        <v/>
      </c>
      <c r="AX121" s="100" t="str">
        <f t="array" ref="AX121">IF($AQ121,STDEVA(IF(G3SelectionMask="x",IF(INDEX(RawDataRefData,$E121,0)&gt;0,INDEX(RawDataRefData,$E121,0)),"")),"")</f>
        <v/>
      </c>
      <c r="AY121" s="101" t="b">
        <f t="shared" si="38"/>
        <v>0</v>
      </c>
      <c r="AZ121" s="101" t="str">
        <f t="array" ref="AZ121">IF($AY121,MEDIAN(IF(G4SelectionMask="x",IF(INDEX(RawDataRefData,$E121,0)&gt;0,INDEX(RawDataRefData,$E121,0)),"")),"")</f>
        <v/>
      </c>
      <c r="BA121" s="101" t="str">
        <f t="array" ref="BA121">IF($AY121,QUARTILE(IF(G4SelectionMask="x",IF(INDEX(RawDataRefData,$E121,0)&gt;0,INDEX(RawDataRefData,$E121,0)),""),1),"")</f>
        <v/>
      </c>
      <c r="BB121" s="101" t="str">
        <f t="array" ref="BB121">IF($AY121,QUARTILE(IF(G4SelectionMask="x",IF(INDEX(RawDataRefData,$E121,0)&gt;0,INDEX(RawDataRefData,$E121,0)),""),3),"")</f>
        <v/>
      </c>
      <c r="BC121" s="101" t="str">
        <f t="array" ref="BC121">IF($AY121,MIN(IF(G4SelectionMask="x",IF(INDEX(RawDataRefData,$E121,0)&gt;0,INDEX(RawDataRefData,$E121,0)),"")),"")</f>
        <v/>
      </c>
      <c r="BD121" s="101" t="str">
        <f t="array" ref="BD121">IF($AY121,MAX(IF(G4SelectionMask="x",IF(INDEX(RawDataRefData,$E121,0)&gt;0,INDEX(RawDataRefData,$E121,0)),"")),"")</f>
        <v/>
      </c>
      <c r="BE121" s="101" t="str">
        <f t="shared" si="39"/>
        <v/>
      </c>
      <c r="BF121" s="101" t="str">
        <f t="array" ref="BF121">IF($AY121,STDEVA(IF(G4SelectionMask="x",IF(INDEX(RawDataRefData,$E121,0)&gt;0,INDEX(RawDataRefData,$E121,0)),"")),"")</f>
        <v/>
      </c>
      <c r="BG121" s="100" t="b">
        <f t="shared" si="40"/>
        <v>0</v>
      </c>
      <c r="BH121" s="100" t="str">
        <f t="array" ref="BH121">IF($BG121,MEDIAN(IF(G5SelectionMask="x",IF(INDEX(RawDataRefData,$E121,0)&gt;0,INDEX(RawDataRefData,$E121,0)),"")),"")</f>
        <v/>
      </c>
      <c r="BI121" s="100" t="str">
        <f t="array" ref="BI121">IF($BG121,QUARTILE(IF(G5SelectionMask="x",IF(INDEX(RawDataRefData,$E121,0)&gt;0,INDEX(RawDataRefData,$E121,0)),""),1),"")</f>
        <v/>
      </c>
      <c r="BJ121" s="100" t="str">
        <f t="array" ref="BJ121">IF($BG121,QUARTILE(IF(G5SelectionMask="x",IF(INDEX(RawDataRefData,$E121,0)&gt;0,INDEX(RawDataRefData,$E121,0)),""),3),"")</f>
        <v/>
      </c>
      <c r="BK121" s="100" t="str">
        <f t="array" ref="BK121">IF($BG121,MIN(IF(G5SelectionMask="x",IF(INDEX(RawDataRefData,$E121,0)&gt;0,INDEX(RawDataRefData,$E121,0)),"")),"")</f>
        <v/>
      </c>
      <c r="BL121" s="100" t="str">
        <f t="array" ref="BL121">IF($BG121,MAX(IF(G5SelectionMask="x",IF(INDEX(RawDataRefData,$E121,0)&gt;0,INDEX(RawDataRefData,$E121,0)),"")),"")</f>
        <v/>
      </c>
      <c r="BM121" s="100" t="str">
        <f t="shared" si="41"/>
        <v/>
      </c>
      <c r="BN121" s="103" t="str">
        <f t="array" ref="BN121">IF($BG121,STDEVA(IF(G5SelectionMask="x",IF(INDEX(RawDataRefData,$E121,0)&gt;0,INDEX(RawDataRefData,$E121,0)),"")),"")</f>
        <v/>
      </c>
      <c r="BO121" s="104"/>
      <c r="BP121" s="105"/>
      <c r="BQ121" s="105"/>
      <c r="BR121" s="105"/>
      <c r="BS121" s="105"/>
      <c r="BT121" s="105"/>
      <c r="BU121" s="105"/>
      <c r="BV121" s="105"/>
      <c r="BW121" s="105"/>
      <c r="BX121" s="105"/>
      <c r="BY121" s="105"/>
      <c r="BZ121" s="105"/>
      <c r="CA121" s="105"/>
      <c r="CB121" s="105"/>
      <c r="CC121" s="105"/>
      <c r="CD121" s="105"/>
    </row>
    <row r="122" spans="1:82" x14ac:dyDescent="0.2">
      <c r="A122" s="33">
        <f t="shared" si="33"/>
        <v>0</v>
      </c>
      <c r="B122" s="206"/>
      <c r="C122" s="200"/>
      <c r="D122" s="197"/>
      <c r="E122" s="72">
        <f t="shared" si="34"/>
        <v>113</v>
      </c>
      <c r="F122" s="9" t="s">
        <v>690</v>
      </c>
      <c r="K122" s="100" t="str">
        <f t="shared" si="42"/>
        <v/>
      </c>
      <c r="L122" s="100"/>
      <c r="M122" s="100"/>
      <c r="N122" s="100"/>
      <c r="O122" s="100"/>
      <c r="P122" s="101" t="str">
        <f t="shared" si="43"/>
        <v/>
      </c>
      <c r="Q122" s="102" t="str">
        <f t="shared" si="44"/>
        <v/>
      </c>
      <c r="R122" s="102" t="str">
        <f t="shared" si="45"/>
        <v/>
      </c>
      <c r="S122" s="102" t="str">
        <f t="shared" si="46"/>
        <v/>
      </c>
      <c r="T122" s="102" t="str">
        <f t="shared" si="47"/>
        <v/>
      </c>
      <c r="U122" s="102" t="str">
        <f t="shared" si="48"/>
        <v/>
      </c>
      <c r="V122" s="102" t="str">
        <f t="shared" si="49"/>
        <v/>
      </c>
      <c r="W122" s="102" t="str">
        <f t="shared" si="50"/>
        <v/>
      </c>
      <c r="X122" s="102" t="str">
        <f t="shared" si="51"/>
        <v/>
      </c>
      <c r="Y122" s="102" t="str">
        <f t="shared" si="52"/>
        <v/>
      </c>
      <c r="Z122" s="102" t="str">
        <f t="shared" si="53"/>
        <v/>
      </c>
      <c r="AA122" s="100" t="b">
        <f t="shared" si="7"/>
        <v>0</v>
      </c>
      <c r="AB122" s="100" t="str">
        <f t="array" ref="AB122">IF($AA122,MEDIAN(IF(G1SelectionMask="x",IF(INDEX(RawDataRefData,$E122,0)&gt;0,INDEX(RawDataRefData,$E122,0)),"")),"")</f>
        <v/>
      </c>
      <c r="AC122" s="100" t="str">
        <f t="array" ref="AC122">IF($AA122,QUARTILE(IF(G1SelectionMask="x",IF(INDEX(RawDataRefData,$E122,0)&gt;0,INDEX(RawDataRefData,$E122,0)),""),1),"")</f>
        <v/>
      </c>
      <c r="AD122" s="100" t="str">
        <f t="array" ref="AD122">IF($AA122,QUARTILE(IF(G1SelectionMask="x",IF(INDEX(RawDataRefData,$E122,0)&gt;0,INDEX(RawDataRefData,$E122,0)),""),3),"")</f>
        <v/>
      </c>
      <c r="AE122" s="100" t="str">
        <f t="array" ref="AE122">IF($AA122,MIN(IF(G1SelectionMask="x",IF(INDEX(RawDataRefData,$E122,0)&gt;0,INDEX(RawDataRefData,$E122,0)),"")),"")</f>
        <v/>
      </c>
      <c r="AF122" s="100" t="str">
        <f t="array" ref="AF122">IF($AA122,MAX(IF(G1SelectionMask="x",IF(INDEX(RawDataRefData,$E122,0)&gt;0,INDEX(RawDataRefData,$E122,0)),"")),"")</f>
        <v/>
      </c>
      <c r="AG122" s="100" t="str">
        <f t="shared" si="8"/>
        <v/>
      </c>
      <c r="AH122" s="100" t="str">
        <f t="array" ref="AH122">IF($AA122,STDEVA(IF(G1SelectionMask="x",IF(INDEX(RawDataRefData,$E122,0)&gt;0,INDEX(RawDataRefData,$E122,0)),"")),"")</f>
        <v/>
      </c>
      <c r="AI122" s="101" t="b">
        <f t="shared" si="9"/>
        <v>0</v>
      </c>
      <c r="AJ122" s="101" t="str">
        <f t="array" ref="AJ122">IF($AI122,MEDIAN(IF(G2SelectionMask="x",IF(INDEX(RawDataRefData,$E122,0)&gt;0,INDEX(RawDataRefData,$E122,0)),"")),"")</f>
        <v/>
      </c>
      <c r="AK122" s="101" t="str">
        <f t="array" ref="AK122">IF($AI122,QUARTILE(IF(G2SelectionMask="x",IF(INDEX(RawDataRefData,$E122,0)&gt;0,INDEX(RawDataRefData,$E122,0)),""),1),"")</f>
        <v/>
      </c>
      <c r="AL122" s="101" t="str">
        <f t="array" ref="AL122">IF($AI122,QUARTILE(IF(G2SelectionMask="x",IF(INDEX(RawDataRefData,$E122,0)&gt;0,INDEX(RawDataRefData,$E122,0)),""),3),"")</f>
        <v/>
      </c>
      <c r="AM122" s="101" t="str">
        <f t="array" ref="AM122">IF($AI122,MIN(IF(G2SelectionMask="x",IF(INDEX(RawDataRefData,$E122,0)&gt;0,INDEX(RawDataRefData,$E122,0)),"")),"")</f>
        <v/>
      </c>
      <c r="AN122" s="101" t="str">
        <f t="array" ref="AN122">IF($AI122,MAX(IF(G2SelectionMask="x",IF(INDEX(RawDataRefData,$E122,0)&gt;0,INDEX(RawDataRefData,$E122,0)),"")),"")</f>
        <v/>
      </c>
      <c r="AO122" s="101" t="str">
        <f t="shared" si="35"/>
        <v/>
      </c>
      <c r="AP122" s="101" t="str">
        <f t="array" ref="AP122">IF($AI122,STDEVA(IF(G2SelectionMask="x",IF(INDEX(RawDataRefData,$E122,0)&gt;0,INDEX(RawDataRefData,$E122,0)),"")),"")</f>
        <v/>
      </c>
      <c r="AQ122" s="100" t="b">
        <f t="shared" si="36"/>
        <v>0</v>
      </c>
      <c r="AR122" s="100" t="str">
        <f t="array" ref="AR122">IF($AQ122,MEDIAN(IF(G3SelectionMask="x",IF(INDEX(RawDataRefData,$E122,0)&gt;0,INDEX(RawDataRefData,$E122,0)),"")),"")</f>
        <v/>
      </c>
      <c r="AS122" s="100" t="str">
        <f t="array" ref="AS122">IF($AQ122,QUARTILE(IF(G3SelectionMask="x",IF(INDEX(RawDataRefData,$E122,0)&gt;0,INDEX(RawDataRefData,$E122,0)),""),1),"")</f>
        <v/>
      </c>
      <c r="AT122" s="100" t="str">
        <f t="array" ref="AT122">IF($AQ122,QUARTILE(IF(G3SelectionMask="x",IF(INDEX(RawDataRefData,$E122,0)&gt;0,INDEX(RawDataRefData,$E122,0)),""),3),"")</f>
        <v/>
      </c>
      <c r="AU122" s="100" t="str">
        <f t="array" ref="AU122">IF($AQ122,MIN(IF(G3SelectionMask="x",IF(INDEX(RawDataRefData,$E122,0)&gt;0,INDEX(RawDataRefData,$E122,0)),"")),"")</f>
        <v/>
      </c>
      <c r="AV122" s="100" t="str">
        <f t="array" ref="AV122">IF($AQ122,MAX(IF(G3SelectionMask="x",IF(INDEX(RawDataRefData,$E122,0)&gt;0,INDEX(RawDataRefData,$E122,0)),"")),"")</f>
        <v/>
      </c>
      <c r="AW122" s="100" t="str">
        <f t="shared" si="37"/>
        <v/>
      </c>
      <c r="AX122" s="100" t="str">
        <f t="array" ref="AX122">IF($AQ122,STDEVA(IF(G3SelectionMask="x",IF(INDEX(RawDataRefData,$E122,0)&gt;0,INDEX(RawDataRefData,$E122,0)),"")),"")</f>
        <v/>
      </c>
      <c r="AY122" s="101" t="b">
        <f t="shared" si="38"/>
        <v>0</v>
      </c>
      <c r="AZ122" s="101" t="str">
        <f t="array" ref="AZ122">IF($AY122,MEDIAN(IF(G4SelectionMask="x",IF(INDEX(RawDataRefData,$E122,0)&gt;0,INDEX(RawDataRefData,$E122,0)),"")),"")</f>
        <v/>
      </c>
      <c r="BA122" s="101" t="str">
        <f t="array" ref="BA122">IF($AY122,QUARTILE(IF(G4SelectionMask="x",IF(INDEX(RawDataRefData,$E122,0)&gt;0,INDEX(RawDataRefData,$E122,0)),""),1),"")</f>
        <v/>
      </c>
      <c r="BB122" s="101" t="str">
        <f t="array" ref="BB122">IF($AY122,QUARTILE(IF(G4SelectionMask="x",IF(INDEX(RawDataRefData,$E122,0)&gt;0,INDEX(RawDataRefData,$E122,0)),""),3),"")</f>
        <v/>
      </c>
      <c r="BC122" s="101" t="str">
        <f t="array" ref="BC122">IF($AY122,MIN(IF(G4SelectionMask="x",IF(INDEX(RawDataRefData,$E122,0)&gt;0,INDEX(RawDataRefData,$E122,0)),"")),"")</f>
        <v/>
      </c>
      <c r="BD122" s="101" t="str">
        <f t="array" ref="BD122">IF($AY122,MAX(IF(G4SelectionMask="x",IF(INDEX(RawDataRefData,$E122,0)&gt;0,INDEX(RawDataRefData,$E122,0)),"")),"")</f>
        <v/>
      </c>
      <c r="BE122" s="101" t="str">
        <f t="shared" si="39"/>
        <v/>
      </c>
      <c r="BF122" s="101" t="str">
        <f t="array" ref="BF122">IF($AY122,STDEVA(IF(G4SelectionMask="x",IF(INDEX(RawDataRefData,$E122,0)&gt;0,INDEX(RawDataRefData,$E122,0)),"")),"")</f>
        <v/>
      </c>
      <c r="BG122" s="100" t="b">
        <f t="shared" si="40"/>
        <v>0</v>
      </c>
      <c r="BH122" s="100" t="str">
        <f t="array" ref="BH122">IF($BG122,MEDIAN(IF(G5SelectionMask="x",IF(INDEX(RawDataRefData,$E122,0)&gt;0,INDEX(RawDataRefData,$E122,0)),"")),"")</f>
        <v/>
      </c>
      <c r="BI122" s="100" t="str">
        <f t="array" ref="BI122">IF($BG122,QUARTILE(IF(G5SelectionMask="x",IF(INDEX(RawDataRefData,$E122,0)&gt;0,INDEX(RawDataRefData,$E122,0)),""),1),"")</f>
        <v/>
      </c>
      <c r="BJ122" s="100" t="str">
        <f t="array" ref="BJ122">IF($BG122,QUARTILE(IF(G5SelectionMask="x",IF(INDEX(RawDataRefData,$E122,0)&gt;0,INDEX(RawDataRefData,$E122,0)),""),3),"")</f>
        <v/>
      </c>
      <c r="BK122" s="100" t="str">
        <f t="array" ref="BK122">IF($BG122,MIN(IF(G5SelectionMask="x",IF(INDEX(RawDataRefData,$E122,0)&gt;0,INDEX(RawDataRefData,$E122,0)),"")),"")</f>
        <v/>
      </c>
      <c r="BL122" s="100" t="str">
        <f t="array" ref="BL122">IF($BG122,MAX(IF(G5SelectionMask="x",IF(INDEX(RawDataRefData,$E122,0)&gt;0,INDEX(RawDataRefData,$E122,0)),"")),"")</f>
        <v/>
      </c>
      <c r="BM122" s="100" t="str">
        <f t="shared" si="41"/>
        <v/>
      </c>
      <c r="BN122" s="103" t="str">
        <f t="array" ref="BN122">IF($BG122,STDEVA(IF(G5SelectionMask="x",IF(INDEX(RawDataRefData,$E122,0)&gt;0,INDEX(RawDataRefData,$E122,0)),"")),"")</f>
        <v/>
      </c>
      <c r="BO122" s="104"/>
      <c r="BP122" s="105"/>
      <c r="BQ122" s="105"/>
      <c r="BR122" s="105"/>
      <c r="BS122" s="105"/>
      <c r="BT122" s="105"/>
      <c r="BU122" s="105"/>
      <c r="BV122" s="105"/>
      <c r="BW122" s="105"/>
      <c r="BX122" s="105"/>
      <c r="BY122" s="105"/>
      <c r="BZ122" s="105"/>
      <c r="CA122" s="105"/>
      <c r="CB122" s="105"/>
      <c r="CC122" s="105"/>
      <c r="CD122" s="105"/>
    </row>
    <row r="123" spans="1:82" x14ac:dyDescent="0.2">
      <c r="A123" s="33">
        <f t="shared" si="33"/>
        <v>0</v>
      </c>
      <c r="B123" s="206"/>
      <c r="C123" s="200"/>
      <c r="D123" s="197"/>
      <c r="E123" s="72">
        <f t="shared" si="34"/>
        <v>114</v>
      </c>
      <c r="F123" s="9" t="s">
        <v>691</v>
      </c>
      <c r="K123" s="100" t="str">
        <f t="shared" si="42"/>
        <v/>
      </c>
      <c r="L123" s="100"/>
      <c r="M123" s="100"/>
      <c r="N123" s="100"/>
      <c r="O123" s="100"/>
      <c r="P123" s="101" t="str">
        <f t="shared" si="43"/>
        <v/>
      </c>
      <c r="Q123" s="102" t="str">
        <f t="shared" si="44"/>
        <v/>
      </c>
      <c r="R123" s="102" t="str">
        <f t="shared" si="45"/>
        <v/>
      </c>
      <c r="S123" s="102" t="str">
        <f t="shared" si="46"/>
        <v/>
      </c>
      <c r="T123" s="102" t="str">
        <f t="shared" si="47"/>
        <v/>
      </c>
      <c r="U123" s="102" t="str">
        <f t="shared" si="48"/>
        <v/>
      </c>
      <c r="V123" s="102" t="str">
        <f t="shared" si="49"/>
        <v/>
      </c>
      <c r="W123" s="102" t="str">
        <f t="shared" si="50"/>
        <v/>
      </c>
      <c r="X123" s="102" t="str">
        <f t="shared" si="51"/>
        <v/>
      </c>
      <c r="Y123" s="102" t="str">
        <f t="shared" si="52"/>
        <v/>
      </c>
      <c r="Z123" s="102" t="str">
        <f t="shared" si="53"/>
        <v/>
      </c>
      <c r="AA123" s="100" t="b">
        <f t="shared" si="7"/>
        <v>0</v>
      </c>
      <c r="AB123" s="100" t="str">
        <f t="array" ref="AB123">IF($AA123,MEDIAN(IF(G1SelectionMask="x",IF(INDEX(RawDataRefData,$E123,0)&gt;0,INDEX(RawDataRefData,$E123,0)),"")),"")</f>
        <v/>
      </c>
      <c r="AC123" s="100" t="str">
        <f t="array" ref="AC123">IF($AA123,QUARTILE(IF(G1SelectionMask="x",IF(INDEX(RawDataRefData,$E123,0)&gt;0,INDEX(RawDataRefData,$E123,0)),""),1),"")</f>
        <v/>
      </c>
      <c r="AD123" s="100" t="str">
        <f t="array" ref="AD123">IF($AA123,QUARTILE(IF(G1SelectionMask="x",IF(INDEX(RawDataRefData,$E123,0)&gt;0,INDEX(RawDataRefData,$E123,0)),""),3),"")</f>
        <v/>
      </c>
      <c r="AE123" s="100" t="str">
        <f t="array" ref="AE123">IF($AA123,MIN(IF(G1SelectionMask="x",IF(INDEX(RawDataRefData,$E123,0)&gt;0,INDEX(RawDataRefData,$E123,0)),"")),"")</f>
        <v/>
      </c>
      <c r="AF123" s="100" t="str">
        <f t="array" ref="AF123">IF($AA123,MAX(IF(G1SelectionMask="x",IF(INDEX(RawDataRefData,$E123,0)&gt;0,INDEX(RawDataRefData,$E123,0)),"")),"")</f>
        <v/>
      </c>
      <c r="AG123" s="100" t="str">
        <f t="shared" si="8"/>
        <v/>
      </c>
      <c r="AH123" s="100" t="str">
        <f t="array" ref="AH123">IF($AA123,STDEVA(IF(G1SelectionMask="x",IF(INDEX(RawDataRefData,$E123,0)&gt;0,INDEX(RawDataRefData,$E123,0)),"")),"")</f>
        <v/>
      </c>
      <c r="AI123" s="101" t="b">
        <f t="shared" si="9"/>
        <v>0</v>
      </c>
      <c r="AJ123" s="101" t="str">
        <f t="array" ref="AJ123">IF($AI123,MEDIAN(IF(G2SelectionMask="x",IF(INDEX(RawDataRefData,$E123,0)&gt;0,INDEX(RawDataRefData,$E123,0)),"")),"")</f>
        <v/>
      </c>
      <c r="AK123" s="101" t="str">
        <f t="array" ref="AK123">IF($AI123,QUARTILE(IF(G2SelectionMask="x",IF(INDEX(RawDataRefData,$E123,0)&gt;0,INDEX(RawDataRefData,$E123,0)),""),1),"")</f>
        <v/>
      </c>
      <c r="AL123" s="101" t="str">
        <f t="array" ref="AL123">IF($AI123,QUARTILE(IF(G2SelectionMask="x",IF(INDEX(RawDataRefData,$E123,0)&gt;0,INDEX(RawDataRefData,$E123,0)),""),3),"")</f>
        <v/>
      </c>
      <c r="AM123" s="101" t="str">
        <f t="array" ref="AM123">IF($AI123,MIN(IF(G2SelectionMask="x",IF(INDEX(RawDataRefData,$E123,0)&gt;0,INDEX(RawDataRefData,$E123,0)),"")),"")</f>
        <v/>
      </c>
      <c r="AN123" s="101" t="str">
        <f t="array" ref="AN123">IF($AI123,MAX(IF(G2SelectionMask="x",IF(INDEX(RawDataRefData,$E123,0)&gt;0,INDEX(RawDataRefData,$E123,0)),"")),"")</f>
        <v/>
      </c>
      <c r="AO123" s="101" t="str">
        <f t="shared" si="35"/>
        <v/>
      </c>
      <c r="AP123" s="101" t="str">
        <f t="array" ref="AP123">IF($AI123,STDEVA(IF(G2SelectionMask="x",IF(INDEX(RawDataRefData,$E123,0)&gt;0,INDEX(RawDataRefData,$E123,0)),"")),"")</f>
        <v/>
      </c>
      <c r="AQ123" s="100" t="b">
        <f t="shared" si="36"/>
        <v>0</v>
      </c>
      <c r="AR123" s="100" t="str">
        <f t="array" ref="AR123">IF($AQ123,MEDIAN(IF(G3SelectionMask="x",IF(INDEX(RawDataRefData,$E123,0)&gt;0,INDEX(RawDataRefData,$E123,0)),"")),"")</f>
        <v/>
      </c>
      <c r="AS123" s="100" t="str">
        <f t="array" ref="AS123">IF($AQ123,QUARTILE(IF(G3SelectionMask="x",IF(INDEX(RawDataRefData,$E123,0)&gt;0,INDEX(RawDataRefData,$E123,0)),""),1),"")</f>
        <v/>
      </c>
      <c r="AT123" s="100" t="str">
        <f t="array" ref="AT123">IF($AQ123,QUARTILE(IF(G3SelectionMask="x",IF(INDEX(RawDataRefData,$E123,0)&gt;0,INDEX(RawDataRefData,$E123,0)),""),3),"")</f>
        <v/>
      </c>
      <c r="AU123" s="100" t="str">
        <f t="array" ref="AU123">IF($AQ123,MIN(IF(G3SelectionMask="x",IF(INDEX(RawDataRefData,$E123,0)&gt;0,INDEX(RawDataRefData,$E123,0)),"")),"")</f>
        <v/>
      </c>
      <c r="AV123" s="100" t="str">
        <f t="array" ref="AV123">IF($AQ123,MAX(IF(G3SelectionMask="x",IF(INDEX(RawDataRefData,$E123,0)&gt;0,INDEX(RawDataRefData,$E123,0)),"")),"")</f>
        <v/>
      </c>
      <c r="AW123" s="100" t="str">
        <f t="shared" si="37"/>
        <v/>
      </c>
      <c r="AX123" s="100" t="str">
        <f t="array" ref="AX123">IF($AQ123,STDEVA(IF(G3SelectionMask="x",IF(INDEX(RawDataRefData,$E123,0)&gt;0,INDEX(RawDataRefData,$E123,0)),"")),"")</f>
        <v/>
      </c>
      <c r="AY123" s="101" t="b">
        <f t="shared" si="38"/>
        <v>0</v>
      </c>
      <c r="AZ123" s="101" t="str">
        <f t="array" ref="AZ123">IF($AY123,MEDIAN(IF(G4SelectionMask="x",IF(INDEX(RawDataRefData,$E123,0)&gt;0,INDEX(RawDataRefData,$E123,0)),"")),"")</f>
        <v/>
      </c>
      <c r="BA123" s="101" t="str">
        <f t="array" ref="BA123">IF($AY123,QUARTILE(IF(G4SelectionMask="x",IF(INDEX(RawDataRefData,$E123,0)&gt;0,INDEX(RawDataRefData,$E123,0)),""),1),"")</f>
        <v/>
      </c>
      <c r="BB123" s="101" t="str">
        <f t="array" ref="BB123">IF($AY123,QUARTILE(IF(G4SelectionMask="x",IF(INDEX(RawDataRefData,$E123,0)&gt;0,INDEX(RawDataRefData,$E123,0)),""),3),"")</f>
        <v/>
      </c>
      <c r="BC123" s="101" t="str">
        <f t="array" ref="BC123">IF($AY123,MIN(IF(G4SelectionMask="x",IF(INDEX(RawDataRefData,$E123,0)&gt;0,INDEX(RawDataRefData,$E123,0)),"")),"")</f>
        <v/>
      </c>
      <c r="BD123" s="101" t="str">
        <f t="array" ref="BD123">IF($AY123,MAX(IF(G4SelectionMask="x",IF(INDEX(RawDataRefData,$E123,0)&gt;0,INDEX(RawDataRefData,$E123,0)),"")),"")</f>
        <v/>
      </c>
      <c r="BE123" s="101" t="str">
        <f t="shared" si="39"/>
        <v/>
      </c>
      <c r="BF123" s="101" t="str">
        <f t="array" ref="BF123">IF($AY123,STDEVA(IF(G4SelectionMask="x",IF(INDEX(RawDataRefData,$E123,0)&gt;0,INDEX(RawDataRefData,$E123,0)),"")),"")</f>
        <v/>
      </c>
      <c r="BG123" s="100" t="b">
        <f t="shared" si="40"/>
        <v>0</v>
      </c>
      <c r="BH123" s="100" t="str">
        <f t="array" ref="BH123">IF($BG123,MEDIAN(IF(G5SelectionMask="x",IF(INDEX(RawDataRefData,$E123,0)&gt;0,INDEX(RawDataRefData,$E123,0)),"")),"")</f>
        <v/>
      </c>
      <c r="BI123" s="100" t="str">
        <f t="array" ref="BI123">IF($BG123,QUARTILE(IF(G5SelectionMask="x",IF(INDEX(RawDataRefData,$E123,0)&gt;0,INDEX(RawDataRefData,$E123,0)),""),1),"")</f>
        <v/>
      </c>
      <c r="BJ123" s="100" t="str">
        <f t="array" ref="BJ123">IF($BG123,QUARTILE(IF(G5SelectionMask="x",IF(INDEX(RawDataRefData,$E123,0)&gt;0,INDEX(RawDataRefData,$E123,0)),""),3),"")</f>
        <v/>
      </c>
      <c r="BK123" s="100" t="str">
        <f t="array" ref="BK123">IF($BG123,MIN(IF(G5SelectionMask="x",IF(INDEX(RawDataRefData,$E123,0)&gt;0,INDEX(RawDataRefData,$E123,0)),"")),"")</f>
        <v/>
      </c>
      <c r="BL123" s="100" t="str">
        <f t="array" ref="BL123">IF($BG123,MAX(IF(G5SelectionMask="x",IF(INDEX(RawDataRefData,$E123,0)&gt;0,INDEX(RawDataRefData,$E123,0)),"")),"")</f>
        <v/>
      </c>
      <c r="BM123" s="100" t="str">
        <f t="shared" si="41"/>
        <v/>
      </c>
      <c r="BN123" s="103" t="str">
        <f t="array" ref="BN123">IF($BG123,STDEVA(IF(G5SelectionMask="x",IF(INDEX(RawDataRefData,$E123,0)&gt;0,INDEX(RawDataRefData,$E123,0)),"")),"")</f>
        <v/>
      </c>
      <c r="BO123" s="104"/>
      <c r="BP123" s="105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5"/>
      <c r="CA123" s="105"/>
      <c r="CB123" s="105"/>
      <c r="CC123" s="105"/>
      <c r="CD123" s="105"/>
    </row>
    <row r="124" spans="1:82" x14ac:dyDescent="0.2">
      <c r="A124" s="33">
        <f t="shared" si="33"/>
        <v>0</v>
      </c>
      <c r="B124" s="206"/>
      <c r="C124" s="200"/>
      <c r="D124" s="197"/>
      <c r="E124" s="72">
        <f t="shared" si="34"/>
        <v>115</v>
      </c>
      <c r="F124" s="9" t="s">
        <v>692</v>
      </c>
      <c r="K124" s="100" t="str">
        <f t="shared" si="42"/>
        <v/>
      </c>
      <c r="L124" s="100"/>
      <c r="M124" s="100"/>
      <c r="N124" s="100"/>
      <c r="O124" s="100"/>
      <c r="P124" s="101" t="str">
        <f t="shared" si="43"/>
        <v/>
      </c>
      <c r="Q124" s="102" t="str">
        <f t="shared" si="44"/>
        <v/>
      </c>
      <c r="R124" s="102" t="str">
        <f t="shared" si="45"/>
        <v/>
      </c>
      <c r="S124" s="102" t="str">
        <f t="shared" si="46"/>
        <v/>
      </c>
      <c r="T124" s="102" t="str">
        <f t="shared" si="47"/>
        <v/>
      </c>
      <c r="U124" s="102" t="str">
        <f t="shared" si="48"/>
        <v/>
      </c>
      <c r="V124" s="102" t="str">
        <f t="shared" si="49"/>
        <v/>
      </c>
      <c r="W124" s="102" t="str">
        <f t="shared" si="50"/>
        <v/>
      </c>
      <c r="X124" s="102" t="str">
        <f t="shared" si="51"/>
        <v/>
      </c>
      <c r="Y124" s="102" t="str">
        <f t="shared" si="52"/>
        <v/>
      </c>
      <c r="Z124" s="102" t="str">
        <f t="shared" si="53"/>
        <v/>
      </c>
      <c r="AA124" s="100" t="b">
        <f t="shared" si="7"/>
        <v>0</v>
      </c>
      <c r="AB124" s="100" t="str">
        <f t="array" ref="AB124">IF($AA124,MEDIAN(IF(G1SelectionMask="x",IF(INDEX(RawDataRefData,$E124,0)&gt;0,INDEX(RawDataRefData,$E124,0)),"")),"")</f>
        <v/>
      </c>
      <c r="AC124" s="100" t="str">
        <f t="array" ref="AC124">IF($AA124,QUARTILE(IF(G1SelectionMask="x",IF(INDEX(RawDataRefData,$E124,0)&gt;0,INDEX(RawDataRefData,$E124,0)),""),1),"")</f>
        <v/>
      </c>
      <c r="AD124" s="100" t="str">
        <f t="array" ref="AD124">IF($AA124,QUARTILE(IF(G1SelectionMask="x",IF(INDEX(RawDataRefData,$E124,0)&gt;0,INDEX(RawDataRefData,$E124,0)),""),3),"")</f>
        <v/>
      </c>
      <c r="AE124" s="100" t="str">
        <f t="array" ref="AE124">IF($AA124,MIN(IF(G1SelectionMask="x",IF(INDEX(RawDataRefData,$E124,0)&gt;0,INDEX(RawDataRefData,$E124,0)),"")),"")</f>
        <v/>
      </c>
      <c r="AF124" s="100" t="str">
        <f t="array" ref="AF124">IF($AA124,MAX(IF(G1SelectionMask="x",IF(INDEX(RawDataRefData,$E124,0)&gt;0,INDEX(RawDataRefData,$E124,0)),"")),"")</f>
        <v/>
      </c>
      <c r="AG124" s="100" t="str">
        <f t="shared" si="8"/>
        <v/>
      </c>
      <c r="AH124" s="100" t="str">
        <f t="array" ref="AH124">IF($AA124,STDEVA(IF(G1SelectionMask="x",IF(INDEX(RawDataRefData,$E124,0)&gt;0,INDEX(RawDataRefData,$E124,0)),"")),"")</f>
        <v/>
      </c>
      <c r="AI124" s="101" t="b">
        <f t="shared" si="9"/>
        <v>0</v>
      </c>
      <c r="AJ124" s="101" t="str">
        <f t="array" ref="AJ124">IF($AI124,MEDIAN(IF(G2SelectionMask="x",IF(INDEX(RawDataRefData,$E124,0)&gt;0,INDEX(RawDataRefData,$E124,0)),"")),"")</f>
        <v/>
      </c>
      <c r="AK124" s="101" t="str">
        <f t="array" ref="AK124">IF($AI124,QUARTILE(IF(G2SelectionMask="x",IF(INDEX(RawDataRefData,$E124,0)&gt;0,INDEX(RawDataRefData,$E124,0)),""),1),"")</f>
        <v/>
      </c>
      <c r="AL124" s="101" t="str">
        <f t="array" ref="AL124">IF($AI124,QUARTILE(IF(G2SelectionMask="x",IF(INDEX(RawDataRefData,$E124,0)&gt;0,INDEX(RawDataRefData,$E124,0)),""),3),"")</f>
        <v/>
      </c>
      <c r="AM124" s="101" t="str">
        <f t="array" ref="AM124">IF($AI124,MIN(IF(G2SelectionMask="x",IF(INDEX(RawDataRefData,$E124,0)&gt;0,INDEX(RawDataRefData,$E124,0)),"")),"")</f>
        <v/>
      </c>
      <c r="AN124" s="101" t="str">
        <f t="array" ref="AN124">IF($AI124,MAX(IF(G2SelectionMask="x",IF(INDEX(RawDataRefData,$E124,0)&gt;0,INDEX(RawDataRefData,$E124,0)),"")),"")</f>
        <v/>
      </c>
      <c r="AO124" s="101" t="str">
        <f t="shared" si="35"/>
        <v/>
      </c>
      <c r="AP124" s="101" t="str">
        <f t="array" ref="AP124">IF($AI124,STDEVA(IF(G2SelectionMask="x",IF(INDEX(RawDataRefData,$E124,0)&gt;0,INDEX(RawDataRefData,$E124,0)),"")),"")</f>
        <v/>
      </c>
      <c r="AQ124" s="100" t="b">
        <f t="shared" si="36"/>
        <v>0</v>
      </c>
      <c r="AR124" s="100" t="str">
        <f t="array" ref="AR124">IF($AQ124,MEDIAN(IF(G3SelectionMask="x",IF(INDEX(RawDataRefData,$E124,0)&gt;0,INDEX(RawDataRefData,$E124,0)),"")),"")</f>
        <v/>
      </c>
      <c r="AS124" s="100" t="str">
        <f t="array" ref="AS124">IF($AQ124,QUARTILE(IF(G3SelectionMask="x",IF(INDEX(RawDataRefData,$E124,0)&gt;0,INDEX(RawDataRefData,$E124,0)),""),1),"")</f>
        <v/>
      </c>
      <c r="AT124" s="100" t="str">
        <f t="array" ref="AT124">IF($AQ124,QUARTILE(IF(G3SelectionMask="x",IF(INDEX(RawDataRefData,$E124,0)&gt;0,INDEX(RawDataRefData,$E124,0)),""),3),"")</f>
        <v/>
      </c>
      <c r="AU124" s="100" t="str">
        <f t="array" ref="AU124">IF($AQ124,MIN(IF(G3SelectionMask="x",IF(INDEX(RawDataRefData,$E124,0)&gt;0,INDEX(RawDataRefData,$E124,0)),"")),"")</f>
        <v/>
      </c>
      <c r="AV124" s="100" t="str">
        <f t="array" ref="AV124">IF($AQ124,MAX(IF(G3SelectionMask="x",IF(INDEX(RawDataRefData,$E124,0)&gt;0,INDEX(RawDataRefData,$E124,0)),"")),"")</f>
        <v/>
      </c>
      <c r="AW124" s="100" t="str">
        <f t="shared" si="37"/>
        <v/>
      </c>
      <c r="AX124" s="100" t="str">
        <f t="array" ref="AX124">IF($AQ124,STDEVA(IF(G3SelectionMask="x",IF(INDEX(RawDataRefData,$E124,0)&gt;0,INDEX(RawDataRefData,$E124,0)),"")),"")</f>
        <v/>
      </c>
      <c r="AY124" s="101" t="b">
        <f t="shared" si="38"/>
        <v>0</v>
      </c>
      <c r="AZ124" s="101" t="str">
        <f t="array" ref="AZ124">IF($AY124,MEDIAN(IF(G4SelectionMask="x",IF(INDEX(RawDataRefData,$E124,0)&gt;0,INDEX(RawDataRefData,$E124,0)),"")),"")</f>
        <v/>
      </c>
      <c r="BA124" s="101" t="str">
        <f t="array" ref="BA124">IF($AY124,QUARTILE(IF(G4SelectionMask="x",IF(INDEX(RawDataRefData,$E124,0)&gt;0,INDEX(RawDataRefData,$E124,0)),""),1),"")</f>
        <v/>
      </c>
      <c r="BB124" s="101" t="str">
        <f t="array" ref="BB124">IF($AY124,QUARTILE(IF(G4SelectionMask="x",IF(INDEX(RawDataRefData,$E124,0)&gt;0,INDEX(RawDataRefData,$E124,0)),""),3),"")</f>
        <v/>
      </c>
      <c r="BC124" s="101" t="str">
        <f t="array" ref="BC124">IF($AY124,MIN(IF(G4SelectionMask="x",IF(INDEX(RawDataRefData,$E124,0)&gt;0,INDEX(RawDataRefData,$E124,0)),"")),"")</f>
        <v/>
      </c>
      <c r="BD124" s="101" t="str">
        <f t="array" ref="BD124">IF($AY124,MAX(IF(G4SelectionMask="x",IF(INDEX(RawDataRefData,$E124,0)&gt;0,INDEX(RawDataRefData,$E124,0)),"")),"")</f>
        <v/>
      </c>
      <c r="BE124" s="101" t="str">
        <f t="shared" si="39"/>
        <v/>
      </c>
      <c r="BF124" s="101" t="str">
        <f t="array" ref="BF124">IF($AY124,STDEVA(IF(G4SelectionMask="x",IF(INDEX(RawDataRefData,$E124,0)&gt;0,INDEX(RawDataRefData,$E124,0)),"")),"")</f>
        <v/>
      </c>
      <c r="BG124" s="100" t="b">
        <f t="shared" si="40"/>
        <v>0</v>
      </c>
      <c r="BH124" s="100" t="str">
        <f t="array" ref="BH124">IF($BG124,MEDIAN(IF(G5SelectionMask="x",IF(INDEX(RawDataRefData,$E124,0)&gt;0,INDEX(RawDataRefData,$E124,0)),"")),"")</f>
        <v/>
      </c>
      <c r="BI124" s="100" t="str">
        <f t="array" ref="BI124">IF($BG124,QUARTILE(IF(G5SelectionMask="x",IF(INDEX(RawDataRefData,$E124,0)&gt;0,INDEX(RawDataRefData,$E124,0)),""),1),"")</f>
        <v/>
      </c>
      <c r="BJ124" s="100" t="str">
        <f t="array" ref="BJ124">IF($BG124,QUARTILE(IF(G5SelectionMask="x",IF(INDEX(RawDataRefData,$E124,0)&gt;0,INDEX(RawDataRefData,$E124,0)),""),3),"")</f>
        <v/>
      </c>
      <c r="BK124" s="100" t="str">
        <f t="array" ref="BK124">IF($BG124,MIN(IF(G5SelectionMask="x",IF(INDEX(RawDataRefData,$E124,0)&gt;0,INDEX(RawDataRefData,$E124,0)),"")),"")</f>
        <v/>
      </c>
      <c r="BL124" s="100" t="str">
        <f t="array" ref="BL124">IF($BG124,MAX(IF(G5SelectionMask="x",IF(INDEX(RawDataRefData,$E124,0)&gt;0,INDEX(RawDataRefData,$E124,0)),"")),"")</f>
        <v/>
      </c>
      <c r="BM124" s="100" t="str">
        <f t="shared" si="41"/>
        <v/>
      </c>
      <c r="BN124" s="103" t="str">
        <f t="array" ref="BN124">IF($BG124,STDEVA(IF(G5SelectionMask="x",IF(INDEX(RawDataRefData,$E124,0)&gt;0,INDEX(RawDataRefData,$E124,0)),"")),"")</f>
        <v/>
      </c>
      <c r="BO124" s="104"/>
      <c r="BP124" s="105"/>
      <c r="BQ124" s="105"/>
      <c r="BR124" s="105"/>
      <c r="BS124" s="105"/>
      <c r="BT124" s="105"/>
      <c r="BU124" s="105"/>
      <c r="BV124" s="105"/>
      <c r="BW124" s="105"/>
      <c r="BX124" s="105"/>
      <c r="BY124" s="105"/>
      <c r="BZ124" s="105"/>
      <c r="CA124" s="105"/>
      <c r="CB124" s="105"/>
      <c r="CC124" s="105"/>
      <c r="CD124" s="105"/>
    </row>
    <row r="125" spans="1:82" x14ac:dyDescent="0.2">
      <c r="A125" s="33">
        <f t="shared" si="33"/>
        <v>0</v>
      </c>
      <c r="B125" s="206"/>
      <c r="C125" s="200"/>
      <c r="D125" s="197"/>
      <c r="E125" s="72">
        <f t="shared" si="34"/>
        <v>116</v>
      </c>
      <c r="F125" s="9" t="s">
        <v>693</v>
      </c>
      <c r="K125" s="100" t="str">
        <f t="shared" si="42"/>
        <v/>
      </c>
      <c r="L125" s="100"/>
      <c r="M125" s="100"/>
      <c r="N125" s="100"/>
      <c r="O125" s="100"/>
      <c r="P125" s="101" t="str">
        <f t="shared" si="43"/>
        <v/>
      </c>
      <c r="Q125" s="102" t="str">
        <f t="shared" si="44"/>
        <v/>
      </c>
      <c r="R125" s="102" t="str">
        <f t="shared" si="45"/>
        <v/>
      </c>
      <c r="S125" s="102" t="str">
        <f t="shared" si="46"/>
        <v/>
      </c>
      <c r="T125" s="102" t="str">
        <f t="shared" si="47"/>
        <v/>
      </c>
      <c r="U125" s="102" t="str">
        <f t="shared" si="48"/>
        <v/>
      </c>
      <c r="V125" s="102" t="str">
        <f t="shared" si="49"/>
        <v/>
      </c>
      <c r="W125" s="102" t="str">
        <f t="shared" si="50"/>
        <v/>
      </c>
      <c r="X125" s="102" t="str">
        <f t="shared" si="51"/>
        <v/>
      </c>
      <c r="Y125" s="102" t="str">
        <f t="shared" si="52"/>
        <v/>
      </c>
      <c r="Z125" s="102" t="str">
        <f t="shared" si="53"/>
        <v/>
      </c>
      <c r="AA125" s="100" t="b">
        <f t="shared" si="7"/>
        <v>0</v>
      </c>
      <c r="AB125" s="100" t="str">
        <f t="array" ref="AB125">IF($AA125,MEDIAN(IF(G1SelectionMask="x",IF(INDEX(RawDataRefData,$E125,0)&gt;0,INDEX(RawDataRefData,$E125,0)),"")),"")</f>
        <v/>
      </c>
      <c r="AC125" s="100" t="str">
        <f t="array" ref="AC125">IF($AA125,QUARTILE(IF(G1SelectionMask="x",IF(INDEX(RawDataRefData,$E125,0)&gt;0,INDEX(RawDataRefData,$E125,0)),""),1),"")</f>
        <v/>
      </c>
      <c r="AD125" s="100" t="str">
        <f t="array" ref="AD125">IF($AA125,QUARTILE(IF(G1SelectionMask="x",IF(INDEX(RawDataRefData,$E125,0)&gt;0,INDEX(RawDataRefData,$E125,0)),""),3),"")</f>
        <v/>
      </c>
      <c r="AE125" s="100" t="str">
        <f t="array" ref="AE125">IF($AA125,MIN(IF(G1SelectionMask="x",IF(INDEX(RawDataRefData,$E125,0)&gt;0,INDEX(RawDataRefData,$E125,0)),"")),"")</f>
        <v/>
      </c>
      <c r="AF125" s="100" t="str">
        <f t="array" ref="AF125">IF($AA125,MAX(IF(G1SelectionMask="x",IF(INDEX(RawDataRefData,$E125,0)&gt;0,INDEX(RawDataRefData,$E125,0)),"")),"")</f>
        <v/>
      </c>
      <c r="AG125" s="100" t="str">
        <f t="shared" si="8"/>
        <v/>
      </c>
      <c r="AH125" s="100" t="str">
        <f t="array" ref="AH125">IF($AA125,STDEVA(IF(G1SelectionMask="x",IF(INDEX(RawDataRefData,$E125,0)&gt;0,INDEX(RawDataRefData,$E125,0)),"")),"")</f>
        <v/>
      </c>
      <c r="AI125" s="101" t="b">
        <f t="shared" si="9"/>
        <v>0</v>
      </c>
      <c r="AJ125" s="101" t="str">
        <f t="array" ref="AJ125">IF($AI125,MEDIAN(IF(G2SelectionMask="x",IF(INDEX(RawDataRefData,$E125,0)&gt;0,INDEX(RawDataRefData,$E125,0)),"")),"")</f>
        <v/>
      </c>
      <c r="AK125" s="101" t="str">
        <f t="array" ref="AK125">IF($AI125,QUARTILE(IF(G2SelectionMask="x",IF(INDEX(RawDataRefData,$E125,0)&gt;0,INDEX(RawDataRefData,$E125,0)),""),1),"")</f>
        <v/>
      </c>
      <c r="AL125" s="101" t="str">
        <f t="array" ref="AL125">IF($AI125,QUARTILE(IF(G2SelectionMask="x",IF(INDEX(RawDataRefData,$E125,0)&gt;0,INDEX(RawDataRefData,$E125,0)),""),3),"")</f>
        <v/>
      </c>
      <c r="AM125" s="101" t="str">
        <f t="array" ref="AM125">IF($AI125,MIN(IF(G2SelectionMask="x",IF(INDEX(RawDataRefData,$E125,0)&gt;0,INDEX(RawDataRefData,$E125,0)),"")),"")</f>
        <v/>
      </c>
      <c r="AN125" s="101" t="str">
        <f t="array" ref="AN125">IF($AI125,MAX(IF(G2SelectionMask="x",IF(INDEX(RawDataRefData,$E125,0)&gt;0,INDEX(RawDataRefData,$E125,0)),"")),"")</f>
        <v/>
      </c>
      <c r="AO125" s="101" t="str">
        <f t="shared" si="35"/>
        <v/>
      </c>
      <c r="AP125" s="101" t="str">
        <f t="array" ref="AP125">IF($AI125,STDEVA(IF(G2SelectionMask="x",IF(INDEX(RawDataRefData,$E125,0)&gt;0,INDEX(RawDataRefData,$E125,0)),"")),"")</f>
        <v/>
      </c>
      <c r="AQ125" s="100" t="b">
        <f t="shared" si="36"/>
        <v>0</v>
      </c>
      <c r="AR125" s="100" t="str">
        <f t="array" ref="AR125">IF($AQ125,MEDIAN(IF(G3SelectionMask="x",IF(INDEX(RawDataRefData,$E125,0)&gt;0,INDEX(RawDataRefData,$E125,0)),"")),"")</f>
        <v/>
      </c>
      <c r="AS125" s="100" t="str">
        <f t="array" ref="AS125">IF($AQ125,QUARTILE(IF(G3SelectionMask="x",IF(INDEX(RawDataRefData,$E125,0)&gt;0,INDEX(RawDataRefData,$E125,0)),""),1),"")</f>
        <v/>
      </c>
      <c r="AT125" s="100" t="str">
        <f t="array" ref="AT125">IF($AQ125,QUARTILE(IF(G3SelectionMask="x",IF(INDEX(RawDataRefData,$E125,0)&gt;0,INDEX(RawDataRefData,$E125,0)),""),3),"")</f>
        <v/>
      </c>
      <c r="AU125" s="100" t="str">
        <f t="array" ref="AU125">IF($AQ125,MIN(IF(G3SelectionMask="x",IF(INDEX(RawDataRefData,$E125,0)&gt;0,INDEX(RawDataRefData,$E125,0)),"")),"")</f>
        <v/>
      </c>
      <c r="AV125" s="100" t="str">
        <f t="array" ref="AV125">IF($AQ125,MAX(IF(G3SelectionMask="x",IF(INDEX(RawDataRefData,$E125,0)&gt;0,INDEX(RawDataRefData,$E125,0)),"")),"")</f>
        <v/>
      </c>
      <c r="AW125" s="100" t="str">
        <f t="shared" si="37"/>
        <v/>
      </c>
      <c r="AX125" s="100" t="str">
        <f t="array" ref="AX125">IF($AQ125,STDEVA(IF(G3SelectionMask="x",IF(INDEX(RawDataRefData,$E125,0)&gt;0,INDEX(RawDataRefData,$E125,0)),"")),"")</f>
        <v/>
      </c>
      <c r="AY125" s="101" t="b">
        <f t="shared" si="38"/>
        <v>0</v>
      </c>
      <c r="AZ125" s="101" t="str">
        <f t="array" ref="AZ125">IF($AY125,MEDIAN(IF(G4SelectionMask="x",IF(INDEX(RawDataRefData,$E125,0)&gt;0,INDEX(RawDataRefData,$E125,0)),"")),"")</f>
        <v/>
      </c>
      <c r="BA125" s="101" t="str">
        <f t="array" ref="BA125">IF($AY125,QUARTILE(IF(G4SelectionMask="x",IF(INDEX(RawDataRefData,$E125,0)&gt;0,INDEX(RawDataRefData,$E125,0)),""),1),"")</f>
        <v/>
      </c>
      <c r="BB125" s="101" t="str">
        <f t="array" ref="BB125">IF($AY125,QUARTILE(IF(G4SelectionMask="x",IF(INDEX(RawDataRefData,$E125,0)&gt;0,INDEX(RawDataRefData,$E125,0)),""),3),"")</f>
        <v/>
      </c>
      <c r="BC125" s="101" t="str">
        <f t="array" ref="BC125">IF($AY125,MIN(IF(G4SelectionMask="x",IF(INDEX(RawDataRefData,$E125,0)&gt;0,INDEX(RawDataRefData,$E125,0)),"")),"")</f>
        <v/>
      </c>
      <c r="BD125" s="101" t="str">
        <f t="array" ref="BD125">IF($AY125,MAX(IF(G4SelectionMask="x",IF(INDEX(RawDataRefData,$E125,0)&gt;0,INDEX(RawDataRefData,$E125,0)),"")),"")</f>
        <v/>
      </c>
      <c r="BE125" s="101" t="str">
        <f t="shared" si="39"/>
        <v/>
      </c>
      <c r="BF125" s="101" t="str">
        <f t="array" ref="BF125">IF($AY125,STDEVA(IF(G4SelectionMask="x",IF(INDEX(RawDataRefData,$E125,0)&gt;0,INDEX(RawDataRefData,$E125,0)),"")),"")</f>
        <v/>
      </c>
      <c r="BG125" s="100" t="b">
        <f t="shared" si="40"/>
        <v>0</v>
      </c>
      <c r="BH125" s="100" t="str">
        <f t="array" ref="BH125">IF($BG125,MEDIAN(IF(G5SelectionMask="x",IF(INDEX(RawDataRefData,$E125,0)&gt;0,INDEX(RawDataRefData,$E125,0)),"")),"")</f>
        <v/>
      </c>
      <c r="BI125" s="100" t="str">
        <f t="array" ref="BI125">IF($BG125,QUARTILE(IF(G5SelectionMask="x",IF(INDEX(RawDataRefData,$E125,0)&gt;0,INDEX(RawDataRefData,$E125,0)),""),1),"")</f>
        <v/>
      </c>
      <c r="BJ125" s="100" t="str">
        <f t="array" ref="BJ125">IF($BG125,QUARTILE(IF(G5SelectionMask="x",IF(INDEX(RawDataRefData,$E125,0)&gt;0,INDEX(RawDataRefData,$E125,0)),""),3),"")</f>
        <v/>
      </c>
      <c r="BK125" s="100" t="str">
        <f t="array" ref="BK125">IF($BG125,MIN(IF(G5SelectionMask="x",IF(INDEX(RawDataRefData,$E125,0)&gt;0,INDEX(RawDataRefData,$E125,0)),"")),"")</f>
        <v/>
      </c>
      <c r="BL125" s="100" t="str">
        <f t="array" ref="BL125">IF($BG125,MAX(IF(G5SelectionMask="x",IF(INDEX(RawDataRefData,$E125,0)&gt;0,INDEX(RawDataRefData,$E125,0)),"")),"")</f>
        <v/>
      </c>
      <c r="BM125" s="100" t="str">
        <f t="shared" si="41"/>
        <v/>
      </c>
      <c r="BN125" s="103" t="str">
        <f t="array" ref="BN125">IF($BG125,STDEVA(IF(G5SelectionMask="x",IF(INDEX(RawDataRefData,$E125,0)&gt;0,INDEX(RawDataRefData,$E125,0)),"")),"")</f>
        <v/>
      </c>
      <c r="BO125" s="104"/>
      <c r="BP125" s="105"/>
      <c r="BQ125" s="105"/>
      <c r="BR125" s="105"/>
      <c r="BS125" s="105"/>
      <c r="BT125" s="105"/>
      <c r="BU125" s="105"/>
      <c r="BV125" s="105"/>
      <c r="BW125" s="105"/>
      <c r="BX125" s="105"/>
      <c r="BY125" s="105"/>
      <c r="BZ125" s="105"/>
      <c r="CA125" s="105"/>
      <c r="CB125" s="105"/>
      <c r="CC125" s="105"/>
      <c r="CD125" s="105"/>
    </row>
    <row r="126" spans="1:82" x14ac:dyDescent="0.2">
      <c r="A126" s="33">
        <f t="shared" si="33"/>
        <v>0</v>
      </c>
      <c r="B126" s="206"/>
      <c r="C126" s="200"/>
      <c r="D126" s="197"/>
      <c r="E126" s="72">
        <f t="shared" si="34"/>
        <v>117</v>
      </c>
      <c r="F126" s="9" t="s">
        <v>694</v>
      </c>
      <c r="K126" s="100" t="str">
        <f t="shared" si="42"/>
        <v/>
      </c>
      <c r="L126" s="100"/>
      <c r="M126" s="100"/>
      <c r="N126" s="100"/>
      <c r="O126" s="100"/>
      <c r="P126" s="101" t="str">
        <f t="shared" si="43"/>
        <v/>
      </c>
      <c r="Q126" s="102" t="str">
        <f t="shared" si="44"/>
        <v/>
      </c>
      <c r="R126" s="102" t="str">
        <f t="shared" si="45"/>
        <v/>
      </c>
      <c r="S126" s="102" t="str">
        <f t="shared" si="46"/>
        <v/>
      </c>
      <c r="T126" s="102" t="str">
        <f t="shared" si="47"/>
        <v/>
      </c>
      <c r="U126" s="102" t="str">
        <f t="shared" si="48"/>
        <v/>
      </c>
      <c r="V126" s="102" t="str">
        <f t="shared" si="49"/>
        <v/>
      </c>
      <c r="W126" s="102" t="str">
        <f t="shared" si="50"/>
        <v/>
      </c>
      <c r="X126" s="102" t="str">
        <f t="shared" si="51"/>
        <v/>
      </c>
      <c r="Y126" s="102" t="str">
        <f t="shared" si="52"/>
        <v/>
      </c>
      <c r="Z126" s="102" t="str">
        <f t="shared" si="53"/>
        <v/>
      </c>
      <c r="AA126" s="100" t="b">
        <f t="shared" si="7"/>
        <v>0</v>
      </c>
      <c r="AB126" s="100" t="str">
        <f t="array" ref="AB126">IF($AA126,MEDIAN(IF(G1SelectionMask="x",IF(INDEX(RawDataRefData,$E126,0)&gt;0,INDEX(RawDataRefData,$E126,0)),"")),"")</f>
        <v/>
      </c>
      <c r="AC126" s="100" t="str">
        <f t="array" ref="AC126">IF($AA126,QUARTILE(IF(G1SelectionMask="x",IF(INDEX(RawDataRefData,$E126,0)&gt;0,INDEX(RawDataRefData,$E126,0)),""),1),"")</f>
        <v/>
      </c>
      <c r="AD126" s="100" t="str">
        <f t="array" ref="AD126">IF($AA126,QUARTILE(IF(G1SelectionMask="x",IF(INDEX(RawDataRefData,$E126,0)&gt;0,INDEX(RawDataRefData,$E126,0)),""),3),"")</f>
        <v/>
      </c>
      <c r="AE126" s="100" t="str">
        <f t="array" ref="AE126">IF($AA126,MIN(IF(G1SelectionMask="x",IF(INDEX(RawDataRefData,$E126,0)&gt;0,INDEX(RawDataRefData,$E126,0)),"")),"")</f>
        <v/>
      </c>
      <c r="AF126" s="100" t="str">
        <f t="array" ref="AF126">IF($AA126,MAX(IF(G1SelectionMask="x",IF(INDEX(RawDataRefData,$E126,0)&gt;0,INDEX(RawDataRefData,$E126,0)),"")),"")</f>
        <v/>
      </c>
      <c r="AG126" s="100" t="str">
        <f t="shared" si="8"/>
        <v/>
      </c>
      <c r="AH126" s="100" t="str">
        <f t="array" ref="AH126">IF($AA126,STDEVA(IF(G1SelectionMask="x",IF(INDEX(RawDataRefData,$E126,0)&gt;0,INDEX(RawDataRefData,$E126,0)),"")),"")</f>
        <v/>
      </c>
      <c r="AI126" s="101" t="b">
        <f t="shared" si="9"/>
        <v>0</v>
      </c>
      <c r="AJ126" s="101" t="str">
        <f t="array" ref="AJ126">IF($AI126,MEDIAN(IF(G2SelectionMask="x",IF(INDEX(RawDataRefData,$E126,0)&gt;0,INDEX(RawDataRefData,$E126,0)),"")),"")</f>
        <v/>
      </c>
      <c r="AK126" s="101" t="str">
        <f t="array" ref="AK126">IF($AI126,QUARTILE(IF(G2SelectionMask="x",IF(INDEX(RawDataRefData,$E126,0)&gt;0,INDEX(RawDataRefData,$E126,0)),""),1),"")</f>
        <v/>
      </c>
      <c r="AL126" s="101" t="str">
        <f t="array" ref="AL126">IF($AI126,QUARTILE(IF(G2SelectionMask="x",IF(INDEX(RawDataRefData,$E126,0)&gt;0,INDEX(RawDataRefData,$E126,0)),""),3),"")</f>
        <v/>
      </c>
      <c r="AM126" s="101" t="str">
        <f t="array" ref="AM126">IF($AI126,MIN(IF(G2SelectionMask="x",IF(INDEX(RawDataRefData,$E126,0)&gt;0,INDEX(RawDataRefData,$E126,0)),"")),"")</f>
        <v/>
      </c>
      <c r="AN126" s="101" t="str">
        <f t="array" ref="AN126">IF($AI126,MAX(IF(G2SelectionMask="x",IF(INDEX(RawDataRefData,$E126,0)&gt;0,INDEX(RawDataRefData,$E126,0)),"")),"")</f>
        <v/>
      </c>
      <c r="AO126" s="101" t="str">
        <f t="shared" si="35"/>
        <v/>
      </c>
      <c r="AP126" s="101" t="str">
        <f t="array" ref="AP126">IF($AI126,STDEVA(IF(G2SelectionMask="x",IF(INDEX(RawDataRefData,$E126,0)&gt;0,INDEX(RawDataRefData,$E126,0)),"")),"")</f>
        <v/>
      </c>
      <c r="AQ126" s="100" t="b">
        <f t="shared" si="36"/>
        <v>0</v>
      </c>
      <c r="AR126" s="100" t="str">
        <f t="array" ref="AR126">IF($AQ126,MEDIAN(IF(G3SelectionMask="x",IF(INDEX(RawDataRefData,$E126,0)&gt;0,INDEX(RawDataRefData,$E126,0)),"")),"")</f>
        <v/>
      </c>
      <c r="AS126" s="100" t="str">
        <f t="array" ref="AS126">IF($AQ126,QUARTILE(IF(G3SelectionMask="x",IF(INDEX(RawDataRefData,$E126,0)&gt;0,INDEX(RawDataRefData,$E126,0)),""),1),"")</f>
        <v/>
      </c>
      <c r="AT126" s="100" t="str">
        <f t="array" ref="AT126">IF($AQ126,QUARTILE(IF(G3SelectionMask="x",IF(INDEX(RawDataRefData,$E126,0)&gt;0,INDEX(RawDataRefData,$E126,0)),""),3),"")</f>
        <v/>
      </c>
      <c r="AU126" s="100" t="str">
        <f t="array" ref="AU126">IF($AQ126,MIN(IF(G3SelectionMask="x",IF(INDEX(RawDataRefData,$E126,0)&gt;0,INDEX(RawDataRefData,$E126,0)),"")),"")</f>
        <v/>
      </c>
      <c r="AV126" s="100" t="str">
        <f t="array" ref="AV126">IF($AQ126,MAX(IF(G3SelectionMask="x",IF(INDEX(RawDataRefData,$E126,0)&gt;0,INDEX(RawDataRefData,$E126,0)),"")),"")</f>
        <v/>
      </c>
      <c r="AW126" s="100" t="str">
        <f t="shared" si="37"/>
        <v/>
      </c>
      <c r="AX126" s="100" t="str">
        <f t="array" ref="AX126">IF($AQ126,STDEVA(IF(G3SelectionMask="x",IF(INDEX(RawDataRefData,$E126,0)&gt;0,INDEX(RawDataRefData,$E126,0)),"")),"")</f>
        <v/>
      </c>
      <c r="AY126" s="101" t="b">
        <f t="shared" si="38"/>
        <v>0</v>
      </c>
      <c r="AZ126" s="101" t="str">
        <f t="array" ref="AZ126">IF($AY126,MEDIAN(IF(G4SelectionMask="x",IF(INDEX(RawDataRefData,$E126,0)&gt;0,INDEX(RawDataRefData,$E126,0)),"")),"")</f>
        <v/>
      </c>
      <c r="BA126" s="101" t="str">
        <f t="array" ref="BA126">IF($AY126,QUARTILE(IF(G4SelectionMask="x",IF(INDEX(RawDataRefData,$E126,0)&gt;0,INDEX(RawDataRefData,$E126,0)),""),1),"")</f>
        <v/>
      </c>
      <c r="BB126" s="101" t="str">
        <f t="array" ref="BB126">IF($AY126,QUARTILE(IF(G4SelectionMask="x",IF(INDEX(RawDataRefData,$E126,0)&gt;0,INDEX(RawDataRefData,$E126,0)),""),3),"")</f>
        <v/>
      </c>
      <c r="BC126" s="101" t="str">
        <f t="array" ref="BC126">IF($AY126,MIN(IF(G4SelectionMask="x",IF(INDEX(RawDataRefData,$E126,0)&gt;0,INDEX(RawDataRefData,$E126,0)),"")),"")</f>
        <v/>
      </c>
      <c r="BD126" s="101" t="str">
        <f t="array" ref="BD126">IF($AY126,MAX(IF(G4SelectionMask="x",IF(INDEX(RawDataRefData,$E126,0)&gt;0,INDEX(RawDataRefData,$E126,0)),"")),"")</f>
        <v/>
      </c>
      <c r="BE126" s="101" t="str">
        <f t="shared" si="39"/>
        <v/>
      </c>
      <c r="BF126" s="101" t="str">
        <f t="array" ref="BF126">IF($AY126,STDEVA(IF(G4SelectionMask="x",IF(INDEX(RawDataRefData,$E126,0)&gt;0,INDEX(RawDataRefData,$E126,0)),"")),"")</f>
        <v/>
      </c>
      <c r="BG126" s="100" t="b">
        <f t="shared" si="40"/>
        <v>0</v>
      </c>
      <c r="BH126" s="100" t="str">
        <f t="array" ref="BH126">IF($BG126,MEDIAN(IF(G5SelectionMask="x",IF(INDEX(RawDataRefData,$E126,0)&gt;0,INDEX(RawDataRefData,$E126,0)),"")),"")</f>
        <v/>
      </c>
      <c r="BI126" s="100" t="str">
        <f t="array" ref="BI126">IF($BG126,QUARTILE(IF(G5SelectionMask="x",IF(INDEX(RawDataRefData,$E126,0)&gt;0,INDEX(RawDataRefData,$E126,0)),""),1),"")</f>
        <v/>
      </c>
      <c r="BJ126" s="100" t="str">
        <f t="array" ref="BJ126">IF($BG126,QUARTILE(IF(G5SelectionMask="x",IF(INDEX(RawDataRefData,$E126,0)&gt;0,INDEX(RawDataRefData,$E126,0)),""),3),"")</f>
        <v/>
      </c>
      <c r="BK126" s="100" t="str">
        <f t="array" ref="BK126">IF($BG126,MIN(IF(G5SelectionMask="x",IF(INDEX(RawDataRefData,$E126,0)&gt;0,INDEX(RawDataRefData,$E126,0)),"")),"")</f>
        <v/>
      </c>
      <c r="BL126" s="100" t="str">
        <f t="array" ref="BL126">IF($BG126,MAX(IF(G5SelectionMask="x",IF(INDEX(RawDataRefData,$E126,0)&gt;0,INDEX(RawDataRefData,$E126,0)),"")),"")</f>
        <v/>
      </c>
      <c r="BM126" s="100" t="str">
        <f t="shared" si="41"/>
        <v/>
      </c>
      <c r="BN126" s="103" t="str">
        <f t="array" ref="BN126">IF($BG126,STDEVA(IF(G5SelectionMask="x",IF(INDEX(RawDataRefData,$E126,0)&gt;0,INDEX(RawDataRefData,$E126,0)),"")),"")</f>
        <v/>
      </c>
      <c r="BO126" s="104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</row>
    <row r="127" spans="1:82" x14ac:dyDescent="0.2">
      <c r="A127" s="33">
        <f t="shared" si="33"/>
        <v>0</v>
      </c>
      <c r="B127" s="206"/>
      <c r="C127" s="200"/>
      <c r="D127" s="197"/>
      <c r="E127" s="72">
        <f t="shared" si="34"/>
        <v>118</v>
      </c>
      <c r="F127" s="9" t="s">
        <v>699</v>
      </c>
      <c r="K127" s="100" t="str">
        <f t="shared" si="42"/>
        <v/>
      </c>
      <c r="L127" s="100"/>
      <c r="M127" s="100"/>
      <c r="N127" s="100"/>
      <c r="O127" s="100"/>
      <c r="P127" s="101" t="str">
        <f t="shared" si="43"/>
        <v/>
      </c>
      <c r="Q127" s="102" t="str">
        <f t="shared" si="44"/>
        <v/>
      </c>
      <c r="R127" s="102" t="str">
        <f t="shared" si="45"/>
        <v/>
      </c>
      <c r="S127" s="102" t="str">
        <f t="shared" si="46"/>
        <v/>
      </c>
      <c r="T127" s="102" t="str">
        <f t="shared" si="47"/>
        <v/>
      </c>
      <c r="U127" s="102" t="str">
        <f t="shared" si="48"/>
        <v/>
      </c>
      <c r="V127" s="102" t="str">
        <f t="shared" si="49"/>
        <v/>
      </c>
      <c r="W127" s="102" t="str">
        <f t="shared" si="50"/>
        <v/>
      </c>
      <c r="X127" s="102" t="str">
        <f t="shared" si="51"/>
        <v/>
      </c>
      <c r="Y127" s="102" t="str">
        <f t="shared" si="52"/>
        <v/>
      </c>
      <c r="Z127" s="102" t="str">
        <f t="shared" si="53"/>
        <v/>
      </c>
      <c r="AA127" s="100" t="b">
        <f t="shared" si="7"/>
        <v>0</v>
      </c>
      <c r="AB127" s="100" t="str">
        <f t="array" ref="AB127">IF($AA127,MEDIAN(IF(G1SelectionMask="x",IF(INDEX(RawDataRefData,$E127,0)&gt;0,INDEX(RawDataRefData,$E127,0)),"")),"")</f>
        <v/>
      </c>
      <c r="AC127" s="100" t="str">
        <f t="array" ref="AC127">IF($AA127,QUARTILE(IF(G1SelectionMask="x",IF(INDEX(RawDataRefData,$E127,0)&gt;0,INDEX(RawDataRefData,$E127,0)),""),1),"")</f>
        <v/>
      </c>
      <c r="AD127" s="100" t="str">
        <f t="array" ref="AD127">IF($AA127,QUARTILE(IF(G1SelectionMask="x",IF(INDEX(RawDataRefData,$E127,0)&gt;0,INDEX(RawDataRefData,$E127,0)),""),3),"")</f>
        <v/>
      </c>
      <c r="AE127" s="100" t="str">
        <f t="array" ref="AE127">IF($AA127,MIN(IF(G1SelectionMask="x",IF(INDEX(RawDataRefData,$E127,0)&gt;0,INDEX(RawDataRefData,$E127,0)),"")),"")</f>
        <v/>
      </c>
      <c r="AF127" s="100" t="str">
        <f t="array" ref="AF127">IF($AA127,MAX(IF(G1SelectionMask="x",IF(INDEX(RawDataRefData,$E127,0)&gt;0,INDEX(RawDataRefData,$E127,0)),"")),"")</f>
        <v/>
      </c>
      <c r="AG127" s="100" t="str">
        <f t="shared" si="8"/>
        <v/>
      </c>
      <c r="AH127" s="100" t="str">
        <f t="array" ref="AH127">IF($AA127,STDEVA(IF(G1SelectionMask="x",IF(INDEX(RawDataRefData,$E127,0)&gt;0,INDEX(RawDataRefData,$E127,0)),"")),"")</f>
        <v/>
      </c>
      <c r="AI127" s="101" t="b">
        <f t="shared" si="9"/>
        <v>0</v>
      </c>
      <c r="AJ127" s="101" t="str">
        <f t="array" ref="AJ127">IF($AI127,MEDIAN(IF(G2SelectionMask="x",IF(INDEX(RawDataRefData,$E127,0)&gt;0,INDEX(RawDataRefData,$E127,0)),"")),"")</f>
        <v/>
      </c>
      <c r="AK127" s="101" t="str">
        <f t="array" ref="AK127">IF($AI127,QUARTILE(IF(G2SelectionMask="x",IF(INDEX(RawDataRefData,$E127,0)&gt;0,INDEX(RawDataRefData,$E127,0)),""),1),"")</f>
        <v/>
      </c>
      <c r="AL127" s="101" t="str">
        <f t="array" ref="AL127">IF($AI127,QUARTILE(IF(G2SelectionMask="x",IF(INDEX(RawDataRefData,$E127,0)&gt;0,INDEX(RawDataRefData,$E127,0)),""),3),"")</f>
        <v/>
      </c>
      <c r="AM127" s="101" t="str">
        <f t="array" ref="AM127">IF($AI127,MIN(IF(G2SelectionMask="x",IF(INDEX(RawDataRefData,$E127,0)&gt;0,INDEX(RawDataRefData,$E127,0)),"")),"")</f>
        <v/>
      </c>
      <c r="AN127" s="101" t="str">
        <f t="array" ref="AN127">IF($AI127,MAX(IF(G2SelectionMask="x",IF(INDEX(RawDataRefData,$E127,0)&gt;0,INDEX(RawDataRefData,$E127,0)),"")),"")</f>
        <v/>
      </c>
      <c r="AO127" s="101" t="str">
        <f t="shared" si="35"/>
        <v/>
      </c>
      <c r="AP127" s="101" t="str">
        <f t="array" ref="AP127">IF($AI127,STDEVA(IF(G2SelectionMask="x",IF(INDEX(RawDataRefData,$E127,0)&gt;0,INDEX(RawDataRefData,$E127,0)),"")),"")</f>
        <v/>
      </c>
      <c r="AQ127" s="100" t="b">
        <f t="shared" si="36"/>
        <v>0</v>
      </c>
      <c r="AR127" s="100" t="str">
        <f t="array" ref="AR127">IF($AQ127,MEDIAN(IF(G3SelectionMask="x",IF(INDEX(RawDataRefData,$E127,0)&gt;0,INDEX(RawDataRefData,$E127,0)),"")),"")</f>
        <v/>
      </c>
      <c r="AS127" s="100" t="str">
        <f t="array" ref="AS127">IF($AQ127,QUARTILE(IF(G3SelectionMask="x",IF(INDEX(RawDataRefData,$E127,0)&gt;0,INDEX(RawDataRefData,$E127,0)),""),1),"")</f>
        <v/>
      </c>
      <c r="AT127" s="100" t="str">
        <f t="array" ref="AT127">IF($AQ127,QUARTILE(IF(G3SelectionMask="x",IF(INDEX(RawDataRefData,$E127,0)&gt;0,INDEX(RawDataRefData,$E127,0)),""),3),"")</f>
        <v/>
      </c>
      <c r="AU127" s="100" t="str">
        <f t="array" ref="AU127">IF($AQ127,MIN(IF(G3SelectionMask="x",IF(INDEX(RawDataRefData,$E127,0)&gt;0,INDEX(RawDataRefData,$E127,0)),"")),"")</f>
        <v/>
      </c>
      <c r="AV127" s="100" t="str">
        <f t="array" ref="AV127">IF($AQ127,MAX(IF(G3SelectionMask="x",IF(INDEX(RawDataRefData,$E127,0)&gt;0,INDEX(RawDataRefData,$E127,0)),"")),"")</f>
        <v/>
      </c>
      <c r="AW127" s="100" t="str">
        <f t="shared" si="37"/>
        <v/>
      </c>
      <c r="AX127" s="100" t="str">
        <f t="array" ref="AX127">IF($AQ127,STDEVA(IF(G3SelectionMask="x",IF(INDEX(RawDataRefData,$E127,0)&gt;0,INDEX(RawDataRefData,$E127,0)),"")),"")</f>
        <v/>
      </c>
      <c r="AY127" s="101" t="b">
        <f t="shared" si="38"/>
        <v>0</v>
      </c>
      <c r="AZ127" s="101" t="str">
        <f t="array" ref="AZ127">IF($AY127,MEDIAN(IF(G4SelectionMask="x",IF(INDEX(RawDataRefData,$E127,0)&gt;0,INDEX(RawDataRefData,$E127,0)),"")),"")</f>
        <v/>
      </c>
      <c r="BA127" s="101" t="str">
        <f t="array" ref="BA127">IF($AY127,QUARTILE(IF(G4SelectionMask="x",IF(INDEX(RawDataRefData,$E127,0)&gt;0,INDEX(RawDataRefData,$E127,0)),""),1),"")</f>
        <v/>
      </c>
      <c r="BB127" s="101" t="str">
        <f t="array" ref="BB127">IF($AY127,QUARTILE(IF(G4SelectionMask="x",IF(INDEX(RawDataRefData,$E127,0)&gt;0,INDEX(RawDataRefData,$E127,0)),""),3),"")</f>
        <v/>
      </c>
      <c r="BC127" s="101" t="str">
        <f t="array" ref="BC127">IF($AY127,MIN(IF(G4SelectionMask="x",IF(INDEX(RawDataRefData,$E127,0)&gt;0,INDEX(RawDataRefData,$E127,0)),"")),"")</f>
        <v/>
      </c>
      <c r="BD127" s="101" t="str">
        <f t="array" ref="BD127">IF($AY127,MAX(IF(G4SelectionMask="x",IF(INDEX(RawDataRefData,$E127,0)&gt;0,INDEX(RawDataRefData,$E127,0)),"")),"")</f>
        <v/>
      </c>
      <c r="BE127" s="101" t="str">
        <f t="shared" si="39"/>
        <v/>
      </c>
      <c r="BF127" s="101" t="str">
        <f t="array" ref="BF127">IF($AY127,STDEVA(IF(G4SelectionMask="x",IF(INDEX(RawDataRefData,$E127,0)&gt;0,INDEX(RawDataRefData,$E127,0)),"")),"")</f>
        <v/>
      </c>
      <c r="BG127" s="100" t="b">
        <f t="shared" si="40"/>
        <v>0</v>
      </c>
      <c r="BH127" s="100" t="str">
        <f t="array" ref="BH127">IF($BG127,MEDIAN(IF(G5SelectionMask="x",IF(INDEX(RawDataRefData,$E127,0)&gt;0,INDEX(RawDataRefData,$E127,0)),"")),"")</f>
        <v/>
      </c>
      <c r="BI127" s="100" t="str">
        <f t="array" ref="BI127">IF($BG127,QUARTILE(IF(G5SelectionMask="x",IF(INDEX(RawDataRefData,$E127,0)&gt;0,INDEX(RawDataRefData,$E127,0)),""),1),"")</f>
        <v/>
      </c>
      <c r="BJ127" s="100" t="str">
        <f t="array" ref="BJ127">IF($BG127,QUARTILE(IF(G5SelectionMask="x",IF(INDEX(RawDataRefData,$E127,0)&gt;0,INDEX(RawDataRefData,$E127,0)),""),3),"")</f>
        <v/>
      </c>
      <c r="BK127" s="100" t="str">
        <f t="array" ref="BK127">IF($BG127,MIN(IF(G5SelectionMask="x",IF(INDEX(RawDataRefData,$E127,0)&gt;0,INDEX(RawDataRefData,$E127,0)),"")),"")</f>
        <v/>
      </c>
      <c r="BL127" s="100" t="str">
        <f t="array" ref="BL127">IF($BG127,MAX(IF(G5SelectionMask="x",IF(INDEX(RawDataRefData,$E127,0)&gt;0,INDEX(RawDataRefData,$E127,0)),"")),"")</f>
        <v/>
      </c>
      <c r="BM127" s="100" t="str">
        <f t="shared" si="41"/>
        <v/>
      </c>
      <c r="BN127" s="103" t="str">
        <f t="array" ref="BN127">IF($BG127,STDEVA(IF(G5SelectionMask="x",IF(INDEX(RawDataRefData,$E127,0)&gt;0,INDEX(RawDataRefData,$E127,0)),"")),"")</f>
        <v/>
      </c>
      <c r="BO127" s="104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</row>
    <row r="128" spans="1:82" x14ac:dyDescent="0.2">
      <c r="A128" s="33">
        <f t="shared" si="33"/>
        <v>0</v>
      </c>
      <c r="B128" s="206"/>
      <c r="C128" s="200"/>
      <c r="D128" s="197"/>
      <c r="E128" s="72">
        <f t="shared" si="34"/>
        <v>119</v>
      </c>
      <c r="F128" s="9" t="s">
        <v>695</v>
      </c>
      <c r="K128" s="100" t="str">
        <f t="shared" si="42"/>
        <v/>
      </c>
      <c r="L128" s="100"/>
      <c r="M128" s="100"/>
      <c r="N128" s="100"/>
      <c r="O128" s="100"/>
      <c r="P128" s="101" t="str">
        <f t="shared" si="43"/>
        <v/>
      </c>
      <c r="Q128" s="102" t="str">
        <f t="shared" si="44"/>
        <v/>
      </c>
      <c r="R128" s="102" t="str">
        <f t="shared" si="45"/>
        <v/>
      </c>
      <c r="S128" s="102" t="str">
        <f t="shared" si="46"/>
        <v/>
      </c>
      <c r="T128" s="102" t="str">
        <f t="shared" si="47"/>
        <v/>
      </c>
      <c r="U128" s="102" t="str">
        <f t="shared" si="48"/>
        <v/>
      </c>
      <c r="V128" s="102" t="str">
        <f t="shared" si="49"/>
        <v/>
      </c>
      <c r="W128" s="102" t="str">
        <f t="shared" si="50"/>
        <v/>
      </c>
      <c r="X128" s="102" t="str">
        <f t="shared" si="51"/>
        <v/>
      </c>
      <c r="Y128" s="102" t="str">
        <f t="shared" si="52"/>
        <v/>
      </c>
      <c r="Z128" s="102" t="str">
        <f t="shared" si="53"/>
        <v/>
      </c>
      <c r="AA128" s="100" t="b">
        <f t="shared" si="7"/>
        <v>0</v>
      </c>
      <c r="AB128" s="100" t="str">
        <f t="array" ref="AB128">IF($AA128,MEDIAN(IF(G1SelectionMask="x",IF(INDEX(RawDataRefData,$E128,0)&gt;0,INDEX(RawDataRefData,$E128,0)),"")),"")</f>
        <v/>
      </c>
      <c r="AC128" s="100" t="str">
        <f t="array" ref="AC128">IF($AA128,QUARTILE(IF(G1SelectionMask="x",IF(INDEX(RawDataRefData,$E128,0)&gt;0,INDEX(RawDataRefData,$E128,0)),""),1),"")</f>
        <v/>
      </c>
      <c r="AD128" s="100" t="str">
        <f t="array" ref="AD128">IF($AA128,QUARTILE(IF(G1SelectionMask="x",IF(INDEX(RawDataRefData,$E128,0)&gt;0,INDEX(RawDataRefData,$E128,0)),""),3),"")</f>
        <v/>
      </c>
      <c r="AE128" s="100" t="str">
        <f t="array" ref="AE128">IF($AA128,MIN(IF(G1SelectionMask="x",IF(INDEX(RawDataRefData,$E128,0)&gt;0,INDEX(RawDataRefData,$E128,0)),"")),"")</f>
        <v/>
      </c>
      <c r="AF128" s="100" t="str">
        <f t="array" ref="AF128">IF($AA128,MAX(IF(G1SelectionMask="x",IF(INDEX(RawDataRefData,$E128,0)&gt;0,INDEX(RawDataRefData,$E128,0)),"")),"")</f>
        <v/>
      </c>
      <c r="AG128" s="100" t="str">
        <f t="shared" si="8"/>
        <v/>
      </c>
      <c r="AH128" s="100" t="str">
        <f t="array" ref="AH128">IF($AA128,STDEVA(IF(G1SelectionMask="x",IF(INDEX(RawDataRefData,$E128,0)&gt;0,INDEX(RawDataRefData,$E128,0)),"")),"")</f>
        <v/>
      </c>
      <c r="AI128" s="101" t="b">
        <f t="shared" si="9"/>
        <v>0</v>
      </c>
      <c r="AJ128" s="101" t="str">
        <f t="array" ref="AJ128">IF($AI128,MEDIAN(IF(G2SelectionMask="x",IF(INDEX(RawDataRefData,$E128,0)&gt;0,INDEX(RawDataRefData,$E128,0)),"")),"")</f>
        <v/>
      </c>
      <c r="AK128" s="101" t="str">
        <f t="array" ref="AK128">IF($AI128,QUARTILE(IF(G2SelectionMask="x",IF(INDEX(RawDataRefData,$E128,0)&gt;0,INDEX(RawDataRefData,$E128,0)),""),1),"")</f>
        <v/>
      </c>
      <c r="AL128" s="101" t="str">
        <f t="array" ref="AL128">IF($AI128,QUARTILE(IF(G2SelectionMask="x",IF(INDEX(RawDataRefData,$E128,0)&gt;0,INDEX(RawDataRefData,$E128,0)),""),3),"")</f>
        <v/>
      </c>
      <c r="AM128" s="101" t="str">
        <f t="array" ref="AM128">IF($AI128,MIN(IF(G2SelectionMask="x",IF(INDEX(RawDataRefData,$E128,0)&gt;0,INDEX(RawDataRefData,$E128,0)),"")),"")</f>
        <v/>
      </c>
      <c r="AN128" s="101" t="str">
        <f t="array" ref="AN128">IF($AI128,MAX(IF(G2SelectionMask="x",IF(INDEX(RawDataRefData,$E128,0)&gt;0,INDEX(RawDataRefData,$E128,0)),"")),"")</f>
        <v/>
      </c>
      <c r="AO128" s="101" t="str">
        <f t="shared" si="35"/>
        <v/>
      </c>
      <c r="AP128" s="101" t="str">
        <f t="array" ref="AP128">IF($AI128,STDEVA(IF(G2SelectionMask="x",IF(INDEX(RawDataRefData,$E128,0)&gt;0,INDEX(RawDataRefData,$E128,0)),"")),"")</f>
        <v/>
      </c>
      <c r="AQ128" s="100" t="b">
        <f t="shared" si="36"/>
        <v>0</v>
      </c>
      <c r="AR128" s="100" t="str">
        <f t="array" ref="AR128">IF($AQ128,MEDIAN(IF(G3SelectionMask="x",IF(INDEX(RawDataRefData,$E128,0)&gt;0,INDEX(RawDataRefData,$E128,0)),"")),"")</f>
        <v/>
      </c>
      <c r="AS128" s="100" t="str">
        <f t="array" ref="AS128">IF($AQ128,QUARTILE(IF(G3SelectionMask="x",IF(INDEX(RawDataRefData,$E128,0)&gt;0,INDEX(RawDataRefData,$E128,0)),""),1),"")</f>
        <v/>
      </c>
      <c r="AT128" s="100" t="str">
        <f t="array" ref="AT128">IF($AQ128,QUARTILE(IF(G3SelectionMask="x",IF(INDEX(RawDataRefData,$E128,0)&gt;0,INDEX(RawDataRefData,$E128,0)),""),3),"")</f>
        <v/>
      </c>
      <c r="AU128" s="100" t="str">
        <f t="array" ref="AU128">IF($AQ128,MIN(IF(G3SelectionMask="x",IF(INDEX(RawDataRefData,$E128,0)&gt;0,INDEX(RawDataRefData,$E128,0)),"")),"")</f>
        <v/>
      </c>
      <c r="AV128" s="100" t="str">
        <f t="array" ref="AV128">IF($AQ128,MAX(IF(G3SelectionMask="x",IF(INDEX(RawDataRefData,$E128,0)&gt;0,INDEX(RawDataRefData,$E128,0)),"")),"")</f>
        <v/>
      </c>
      <c r="AW128" s="100" t="str">
        <f t="shared" si="37"/>
        <v/>
      </c>
      <c r="AX128" s="100" t="str">
        <f t="array" ref="AX128">IF($AQ128,STDEVA(IF(G3SelectionMask="x",IF(INDEX(RawDataRefData,$E128,0)&gt;0,INDEX(RawDataRefData,$E128,0)),"")),"")</f>
        <v/>
      </c>
      <c r="AY128" s="101" t="b">
        <f t="shared" si="38"/>
        <v>0</v>
      </c>
      <c r="AZ128" s="101" t="str">
        <f t="array" ref="AZ128">IF($AY128,MEDIAN(IF(G4SelectionMask="x",IF(INDEX(RawDataRefData,$E128,0)&gt;0,INDEX(RawDataRefData,$E128,0)),"")),"")</f>
        <v/>
      </c>
      <c r="BA128" s="101" t="str">
        <f t="array" ref="BA128">IF($AY128,QUARTILE(IF(G4SelectionMask="x",IF(INDEX(RawDataRefData,$E128,0)&gt;0,INDEX(RawDataRefData,$E128,0)),""),1),"")</f>
        <v/>
      </c>
      <c r="BB128" s="101" t="str">
        <f t="array" ref="BB128">IF($AY128,QUARTILE(IF(G4SelectionMask="x",IF(INDEX(RawDataRefData,$E128,0)&gt;0,INDEX(RawDataRefData,$E128,0)),""),3),"")</f>
        <v/>
      </c>
      <c r="BC128" s="101" t="str">
        <f t="array" ref="BC128">IF($AY128,MIN(IF(G4SelectionMask="x",IF(INDEX(RawDataRefData,$E128,0)&gt;0,INDEX(RawDataRefData,$E128,0)),"")),"")</f>
        <v/>
      </c>
      <c r="BD128" s="101" t="str">
        <f t="array" ref="BD128">IF($AY128,MAX(IF(G4SelectionMask="x",IF(INDEX(RawDataRefData,$E128,0)&gt;0,INDEX(RawDataRefData,$E128,0)),"")),"")</f>
        <v/>
      </c>
      <c r="BE128" s="101" t="str">
        <f t="shared" si="39"/>
        <v/>
      </c>
      <c r="BF128" s="101" t="str">
        <f t="array" ref="BF128">IF($AY128,STDEVA(IF(G4SelectionMask="x",IF(INDEX(RawDataRefData,$E128,0)&gt;0,INDEX(RawDataRefData,$E128,0)),"")),"")</f>
        <v/>
      </c>
      <c r="BG128" s="100" t="b">
        <f t="shared" si="40"/>
        <v>0</v>
      </c>
      <c r="BH128" s="100" t="str">
        <f t="array" ref="BH128">IF($BG128,MEDIAN(IF(G5SelectionMask="x",IF(INDEX(RawDataRefData,$E128,0)&gt;0,INDEX(RawDataRefData,$E128,0)),"")),"")</f>
        <v/>
      </c>
      <c r="BI128" s="100" t="str">
        <f t="array" ref="BI128">IF($BG128,QUARTILE(IF(G5SelectionMask="x",IF(INDEX(RawDataRefData,$E128,0)&gt;0,INDEX(RawDataRefData,$E128,0)),""),1),"")</f>
        <v/>
      </c>
      <c r="BJ128" s="100" t="str">
        <f t="array" ref="BJ128">IF($BG128,QUARTILE(IF(G5SelectionMask="x",IF(INDEX(RawDataRefData,$E128,0)&gt;0,INDEX(RawDataRefData,$E128,0)),""),3),"")</f>
        <v/>
      </c>
      <c r="BK128" s="100" t="str">
        <f t="array" ref="BK128">IF($BG128,MIN(IF(G5SelectionMask="x",IF(INDEX(RawDataRefData,$E128,0)&gt;0,INDEX(RawDataRefData,$E128,0)),"")),"")</f>
        <v/>
      </c>
      <c r="BL128" s="100" t="str">
        <f t="array" ref="BL128">IF($BG128,MAX(IF(G5SelectionMask="x",IF(INDEX(RawDataRefData,$E128,0)&gt;0,INDEX(RawDataRefData,$E128,0)),"")),"")</f>
        <v/>
      </c>
      <c r="BM128" s="100" t="str">
        <f t="shared" si="41"/>
        <v/>
      </c>
      <c r="BN128" s="103" t="str">
        <f t="array" ref="BN128">IF($BG128,STDEVA(IF(G5SelectionMask="x",IF(INDEX(RawDataRefData,$E128,0)&gt;0,INDEX(RawDataRefData,$E128,0)),"")),"")</f>
        <v/>
      </c>
      <c r="BO128" s="104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</row>
    <row r="129" spans="1:82" x14ac:dyDescent="0.2">
      <c r="A129" s="33">
        <f t="shared" si="33"/>
        <v>0</v>
      </c>
      <c r="B129" s="206"/>
      <c r="C129" s="200"/>
      <c r="D129" s="197"/>
      <c r="E129" s="72">
        <f t="shared" si="34"/>
        <v>120</v>
      </c>
      <c r="F129" s="9" t="s">
        <v>696</v>
      </c>
      <c r="K129" s="100" t="str">
        <f t="shared" si="42"/>
        <v/>
      </c>
      <c r="L129" s="100"/>
      <c r="M129" s="100"/>
      <c r="N129" s="100"/>
      <c r="O129" s="100"/>
      <c r="P129" s="101" t="str">
        <f t="shared" si="43"/>
        <v/>
      </c>
      <c r="Q129" s="102" t="str">
        <f t="shared" si="44"/>
        <v/>
      </c>
      <c r="R129" s="102" t="str">
        <f t="shared" si="45"/>
        <v/>
      </c>
      <c r="S129" s="102" t="str">
        <f t="shared" si="46"/>
        <v/>
      </c>
      <c r="T129" s="102" t="str">
        <f t="shared" si="47"/>
        <v/>
      </c>
      <c r="U129" s="102" t="str">
        <f t="shared" si="48"/>
        <v/>
      </c>
      <c r="V129" s="102" t="str">
        <f t="shared" si="49"/>
        <v/>
      </c>
      <c r="W129" s="102" t="str">
        <f t="shared" si="50"/>
        <v/>
      </c>
      <c r="X129" s="102" t="str">
        <f t="shared" si="51"/>
        <v/>
      </c>
      <c r="Y129" s="102" t="str">
        <f t="shared" si="52"/>
        <v/>
      </c>
      <c r="Z129" s="102" t="str">
        <f t="shared" si="53"/>
        <v/>
      </c>
      <c r="AA129" s="100" t="b">
        <f t="shared" si="7"/>
        <v>0</v>
      </c>
      <c r="AB129" s="100" t="str">
        <f t="array" ref="AB129">IF($AA129,MEDIAN(IF(G1SelectionMask="x",IF(INDEX(RawDataRefData,$E129,0)&gt;0,INDEX(RawDataRefData,$E129,0)),"")),"")</f>
        <v/>
      </c>
      <c r="AC129" s="100" t="str">
        <f t="array" ref="AC129">IF($AA129,QUARTILE(IF(G1SelectionMask="x",IF(INDEX(RawDataRefData,$E129,0)&gt;0,INDEX(RawDataRefData,$E129,0)),""),1),"")</f>
        <v/>
      </c>
      <c r="AD129" s="100" t="str">
        <f t="array" ref="AD129">IF($AA129,QUARTILE(IF(G1SelectionMask="x",IF(INDEX(RawDataRefData,$E129,0)&gt;0,INDEX(RawDataRefData,$E129,0)),""),3),"")</f>
        <v/>
      </c>
      <c r="AE129" s="100" t="str">
        <f t="array" ref="AE129">IF($AA129,MIN(IF(G1SelectionMask="x",IF(INDEX(RawDataRefData,$E129,0)&gt;0,INDEX(RawDataRefData,$E129,0)),"")),"")</f>
        <v/>
      </c>
      <c r="AF129" s="100" t="str">
        <f t="array" ref="AF129">IF($AA129,MAX(IF(G1SelectionMask="x",IF(INDEX(RawDataRefData,$E129,0)&gt;0,INDEX(RawDataRefData,$E129,0)),"")),"")</f>
        <v/>
      </c>
      <c r="AG129" s="100" t="str">
        <f t="shared" si="8"/>
        <v/>
      </c>
      <c r="AH129" s="100" t="str">
        <f t="array" ref="AH129">IF($AA129,STDEVA(IF(G1SelectionMask="x",IF(INDEX(RawDataRefData,$E129,0)&gt;0,INDEX(RawDataRefData,$E129,0)),"")),"")</f>
        <v/>
      </c>
      <c r="AI129" s="101" t="b">
        <f t="shared" si="9"/>
        <v>0</v>
      </c>
      <c r="AJ129" s="101" t="str">
        <f t="array" ref="AJ129">IF($AI129,MEDIAN(IF(G2SelectionMask="x",IF(INDEX(RawDataRefData,$E129,0)&gt;0,INDEX(RawDataRefData,$E129,0)),"")),"")</f>
        <v/>
      </c>
      <c r="AK129" s="101" t="str">
        <f t="array" ref="AK129">IF($AI129,QUARTILE(IF(G2SelectionMask="x",IF(INDEX(RawDataRefData,$E129,0)&gt;0,INDEX(RawDataRefData,$E129,0)),""),1),"")</f>
        <v/>
      </c>
      <c r="AL129" s="101" t="str">
        <f t="array" ref="AL129">IF($AI129,QUARTILE(IF(G2SelectionMask="x",IF(INDEX(RawDataRefData,$E129,0)&gt;0,INDEX(RawDataRefData,$E129,0)),""),3),"")</f>
        <v/>
      </c>
      <c r="AM129" s="101" t="str">
        <f t="array" ref="AM129">IF($AI129,MIN(IF(G2SelectionMask="x",IF(INDEX(RawDataRefData,$E129,0)&gt;0,INDEX(RawDataRefData,$E129,0)),"")),"")</f>
        <v/>
      </c>
      <c r="AN129" s="101" t="str">
        <f t="array" ref="AN129">IF($AI129,MAX(IF(G2SelectionMask="x",IF(INDEX(RawDataRefData,$E129,0)&gt;0,INDEX(RawDataRefData,$E129,0)),"")),"")</f>
        <v/>
      </c>
      <c r="AO129" s="101" t="str">
        <f t="shared" si="35"/>
        <v/>
      </c>
      <c r="AP129" s="101" t="str">
        <f t="array" ref="AP129">IF($AI129,STDEVA(IF(G2SelectionMask="x",IF(INDEX(RawDataRefData,$E129,0)&gt;0,INDEX(RawDataRefData,$E129,0)),"")),"")</f>
        <v/>
      </c>
      <c r="AQ129" s="100" t="b">
        <f t="shared" si="36"/>
        <v>0</v>
      </c>
      <c r="AR129" s="100" t="str">
        <f t="array" ref="AR129">IF($AQ129,MEDIAN(IF(G3SelectionMask="x",IF(INDEX(RawDataRefData,$E129,0)&gt;0,INDEX(RawDataRefData,$E129,0)),"")),"")</f>
        <v/>
      </c>
      <c r="AS129" s="100" t="str">
        <f t="array" ref="AS129">IF($AQ129,QUARTILE(IF(G3SelectionMask="x",IF(INDEX(RawDataRefData,$E129,0)&gt;0,INDEX(RawDataRefData,$E129,0)),""),1),"")</f>
        <v/>
      </c>
      <c r="AT129" s="100" t="str">
        <f t="array" ref="AT129">IF($AQ129,QUARTILE(IF(G3SelectionMask="x",IF(INDEX(RawDataRefData,$E129,0)&gt;0,INDEX(RawDataRefData,$E129,0)),""),3),"")</f>
        <v/>
      </c>
      <c r="AU129" s="100" t="str">
        <f t="array" ref="AU129">IF($AQ129,MIN(IF(G3SelectionMask="x",IF(INDEX(RawDataRefData,$E129,0)&gt;0,INDEX(RawDataRefData,$E129,0)),"")),"")</f>
        <v/>
      </c>
      <c r="AV129" s="100" t="str">
        <f t="array" ref="AV129">IF($AQ129,MAX(IF(G3SelectionMask="x",IF(INDEX(RawDataRefData,$E129,0)&gt;0,INDEX(RawDataRefData,$E129,0)),"")),"")</f>
        <v/>
      </c>
      <c r="AW129" s="100" t="str">
        <f t="shared" si="37"/>
        <v/>
      </c>
      <c r="AX129" s="100" t="str">
        <f t="array" ref="AX129">IF($AQ129,STDEVA(IF(G3SelectionMask="x",IF(INDEX(RawDataRefData,$E129,0)&gt;0,INDEX(RawDataRefData,$E129,0)),"")),"")</f>
        <v/>
      </c>
      <c r="AY129" s="101" t="b">
        <f t="shared" si="38"/>
        <v>0</v>
      </c>
      <c r="AZ129" s="101" t="str">
        <f t="array" ref="AZ129">IF($AY129,MEDIAN(IF(G4SelectionMask="x",IF(INDEX(RawDataRefData,$E129,0)&gt;0,INDEX(RawDataRefData,$E129,0)),"")),"")</f>
        <v/>
      </c>
      <c r="BA129" s="101" t="str">
        <f t="array" ref="BA129">IF($AY129,QUARTILE(IF(G4SelectionMask="x",IF(INDEX(RawDataRefData,$E129,0)&gt;0,INDEX(RawDataRefData,$E129,0)),""),1),"")</f>
        <v/>
      </c>
      <c r="BB129" s="101" t="str">
        <f t="array" ref="BB129">IF($AY129,QUARTILE(IF(G4SelectionMask="x",IF(INDEX(RawDataRefData,$E129,0)&gt;0,INDEX(RawDataRefData,$E129,0)),""),3),"")</f>
        <v/>
      </c>
      <c r="BC129" s="101" t="str">
        <f t="array" ref="BC129">IF($AY129,MIN(IF(G4SelectionMask="x",IF(INDEX(RawDataRefData,$E129,0)&gt;0,INDEX(RawDataRefData,$E129,0)),"")),"")</f>
        <v/>
      </c>
      <c r="BD129" s="101" t="str">
        <f t="array" ref="BD129">IF($AY129,MAX(IF(G4SelectionMask="x",IF(INDEX(RawDataRefData,$E129,0)&gt;0,INDEX(RawDataRefData,$E129,0)),"")),"")</f>
        <v/>
      </c>
      <c r="BE129" s="101" t="str">
        <f t="shared" si="39"/>
        <v/>
      </c>
      <c r="BF129" s="101" t="str">
        <f t="array" ref="BF129">IF($AY129,STDEVA(IF(G4SelectionMask="x",IF(INDEX(RawDataRefData,$E129,0)&gt;0,INDEX(RawDataRefData,$E129,0)),"")),"")</f>
        <v/>
      </c>
      <c r="BG129" s="100" t="b">
        <f t="shared" si="40"/>
        <v>0</v>
      </c>
      <c r="BH129" s="100" t="str">
        <f t="array" ref="BH129">IF($BG129,MEDIAN(IF(G5SelectionMask="x",IF(INDEX(RawDataRefData,$E129,0)&gt;0,INDEX(RawDataRefData,$E129,0)),"")),"")</f>
        <v/>
      </c>
      <c r="BI129" s="100" t="str">
        <f t="array" ref="BI129">IF($BG129,QUARTILE(IF(G5SelectionMask="x",IF(INDEX(RawDataRefData,$E129,0)&gt;0,INDEX(RawDataRefData,$E129,0)),""),1),"")</f>
        <v/>
      </c>
      <c r="BJ129" s="100" t="str">
        <f t="array" ref="BJ129">IF($BG129,QUARTILE(IF(G5SelectionMask="x",IF(INDEX(RawDataRefData,$E129,0)&gt;0,INDEX(RawDataRefData,$E129,0)),""),3),"")</f>
        <v/>
      </c>
      <c r="BK129" s="100" t="str">
        <f t="array" ref="BK129">IF($BG129,MIN(IF(G5SelectionMask="x",IF(INDEX(RawDataRefData,$E129,0)&gt;0,INDEX(RawDataRefData,$E129,0)),"")),"")</f>
        <v/>
      </c>
      <c r="BL129" s="100" t="str">
        <f t="array" ref="BL129">IF($BG129,MAX(IF(G5SelectionMask="x",IF(INDEX(RawDataRefData,$E129,0)&gt;0,INDEX(RawDataRefData,$E129,0)),"")),"")</f>
        <v/>
      </c>
      <c r="BM129" s="100" t="str">
        <f t="shared" si="41"/>
        <v/>
      </c>
      <c r="BN129" s="103" t="str">
        <f t="array" ref="BN129">IF($BG129,STDEVA(IF(G5SelectionMask="x",IF(INDEX(RawDataRefData,$E129,0)&gt;0,INDEX(RawDataRefData,$E129,0)),"")),"")</f>
        <v/>
      </c>
      <c r="BO129" s="104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/>
      <c r="BZ129" s="105"/>
      <c r="CA129" s="105"/>
      <c r="CB129" s="105"/>
      <c r="CC129" s="105"/>
      <c r="CD129" s="105"/>
    </row>
    <row r="130" spans="1:82" x14ac:dyDescent="0.2">
      <c r="A130" s="33">
        <f t="shared" si="33"/>
        <v>0</v>
      </c>
      <c r="B130" s="206"/>
      <c r="C130" s="200"/>
      <c r="D130" s="197"/>
      <c r="E130" s="72">
        <f t="shared" si="34"/>
        <v>121</v>
      </c>
      <c r="F130" s="9" t="s">
        <v>700</v>
      </c>
      <c r="K130" s="100" t="str">
        <f t="shared" si="42"/>
        <v/>
      </c>
      <c r="L130" s="100"/>
      <c r="M130" s="100"/>
      <c r="N130" s="100"/>
      <c r="O130" s="100"/>
      <c r="P130" s="101" t="str">
        <f t="shared" si="43"/>
        <v/>
      </c>
      <c r="Q130" s="102" t="str">
        <f t="shared" si="44"/>
        <v/>
      </c>
      <c r="R130" s="102" t="str">
        <f t="shared" si="45"/>
        <v/>
      </c>
      <c r="S130" s="102" t="str">
        <f t="shared" si="46"/>
        <v/>
      </c>
      <c r="T130" s="102" t="str">
        <f t="shared" si="47"/>
        <v/>
      </c>
      <c r="U130" s="102" t="str">
        <f t="shared" si="48"/>
        <v/>
      </c>
      <c r="V130" s="102" t="str">
        <f t="shared" si="49"/>
        <v/>
      </c>
      <c r="W130" s="102" t="str">
        <f t="shared" si="50"/>
        <v/>
      </c>
      <c r="X130" s="102" t="str">
        <f t="shared" si="51"/>
        <v/>
      </c>
      <c r="Y130" s="102" t="str">
        <f t="shared" si="52"/>
        <v/>
      </c>
      <c r="Z130" s="102" t="str">
        <f t="shared" si="53"/>
        <v/>
      </c>
      <c r="AA130" s="100" t="b">
        <f t="shared" si="7"/>
        <v>0</v>
      </c>
      <c r="AB130" s="100" t="str">
        <f t="array" ref="AB130">IF($AA130,MEDIAN(IF(G1SelectionMask="x",IF(INDEX(RawDataRefData,$E130,0)&gt;0,INDEX(RawDataRefData,$E130,0)),"")),"")</f>
        <v/>
      </c>
      <c r="AC130" s="100" t="str">
        <f t="array" ref="AC130">IF($AA130,QUARTILE(IF(G1SelectionMask="x",IF(INDEX(RawDataRefData,$E130,0)&gt;0,INDEX(RawDataRefData,$E130,0)),""),1),"")</f>
        <v/>
      </c>
      <c r="AD130" s="100" t="str">
        <f t="array" ref="AD130">IF($AA130,QUARTILE(IF(G1SelectionMask="x",IF(INDEX(RawDataRefData,$E130,0)&gt;0,INDEX(RawDataRefData,$E130,0)),""),3),"")</f>
        <v/>
      </c>
      <c r="AE130" s="100" t="str">
        <f t="array" ref="AE130">IF($AA130,MIN(IF(G1SelectionMask="x",IF(INDEX(RawDataRefData,$E130,0)&gt;0,INDEX(RawDataRefData,$E130,0)),"")),"")</f>
        <v/>
      </c>
      <c r="AF130" s="100" t="str">
        <f t="array" ref="AF130">IF($AA130,MAX(IF(G1SelectionMask="x",IF(INDEX(RawDataRefData,$E130,0)&gt;0,INDEX(RawDataRefData,$E130,0)),"")),"")</f>
        <v/>
      </c>
      <c r="AG130" s="100" t="str">
        <f t="shared" si="8"/>
        <v/>
      </c>
      <c r="AH130" s="100" t="str">
        <f t="array" ref="AH130">IF($AA130,STDEVA(IF(G1SelectionMask="x",IF(INDEX(RawDataRefData,$E130,0)&gt;0,INDEX(RawDataRefData,$E130,0)),"")),"")</f>
        <v/>
      </c>
      <c r="AI130" s="101" t="b">
        <f t="shared" si="9"/>
        <v>0</v>
      </c>
      <c r="AJ130" s="101" t="str">
        <f t="array" ref="AJ130">IF($AI130,MEDIAN(IF(G2SelectionMask="x",IF(INDEX(RawDataRefData,$E130,0)&gt;0,INDEX(RawDataRefData,$E130,0)),"")),"")</f>
        <v/>
      </c>
      <c r="AK130" s="101" t="str">
        <f t="array" ref="AK130">IF($AI130,QUARTILE(IF(G2SelectionMask="x",IF(INDEX(RawDataRefData,$E130,0)&gt;0,INDEX(RawDataRefData,$E130,0)),""),1),"")</f>
        <v/>
      </c>
      <c r="AL130" s="101" t="str">
        <f t="array" ref="AL130">IF($AI130,QUARTILE(IF(G2SelectionMask="x",IF(INDEX(RawDataRefData,$E130,0)&gt;0,INDEX(RawDataRefData,$E130,0)),""),3),"")</f>
        <v/>
      </c>
      <c r="AM130" s="101" t="str">
        <f t="array" ref="AM130">IF($AI130,MIN(IF(G2SelectionMask="x",IF(INDEX(RawDataRefData,$E130,0)&gt;0,INDEX(RawDataRefData,$E130,0)),"")),"")</f>
        <v/>
      </c>
      <c r="AN130" s="101" t="str">
        <f t="array" ref="AN130">IF($AI130,MAX(IF(G2SelectionMask="x",IF(INDEX(RawDataRefData,$E130,0)&gt;0,INDEX(RawDataRefData,$E130,0)),"")),"")</f>
        <v/>
      </c>
      <c r="AO130" s="101" t="str">
        <f t="shared" si="35"/>
        <v/>
      </c>
      <c r="AP130" s="101" t="str">
        <f t="array" ref="AP130">IF($AI130,STDEVA(IF(G2SelectionMask="x",IF(INDEX(RawDataRefData,$E130,0)&gt;0,INDEX(RawDataRefData,$E130,0)),"")),"")</f>
        <v/>
      </c>
      <c r="AQ130" s="100" t="b">
        <f t="shared" si="36"/>
        <v>0</v>
      </c>
      <c r="AR130" s="100" t="str">
        <f t="array" ref="AR130">IF($AQ130,MEDIAN(IF(G3SelectionMask="x",IF(INDEX(RawDataRefData,$E130,0)&gt;0,INDEX(RawDataRefData,$E130,0)),"")),"")</f>
        <v/>
      </c>
      <c r="AS130" s="100" t="str">
        <f t="array" ref="AS130">IF($AQ130,QUARTILE(IF(G3SelectionMask="x",IF(INDEX(RawDataRefData,$E130,0)&gt;0,INDEX(RawDataRefData,$E130,0)),""),1),"")</f>
        <v/>
      </c>
      <c r="AT130" s="100" t="str">
        <f t="array" ref="AT130">IF($AQ130,QUARTILE(IF(G3SelectionMask="x",IF(INDEX(RawDataRefData,$E130,0)&gt;0,INDEX(RawDataRefData,$E130,0)),""),3),"")</f>
        <v/>
      </c>
      <c r="AU130" s="100" t="str">
        <f t="array" ref="AU130">IF($AQ130,MIN(IF(G3SelectionMask="x",IF(INDEX(RawDataRefData,$E130,0)&gt;0,INDEX(RawDataRefData,$E130,0)),"")),"")</f>
        <v/>
      </c>
      <c r="AV130" s="100" t="str">
        <f t="array" ref="AV130">IF($AQ130,MAX(IF(G3SelectionMask="x",IF(INDEX(RawDataRefData,$E130,0)&gt;0,INDEX(RawDataRefData,$E130,0)),"")),"")</f>
        <v/>
      </c>
      <c r="AW130" s="100" t="str">
        <f t="shared" si="37"/>
        <v/>
      </c>
      <c r="AX130" s="100" t="str">
        <f t="array" ref="AX130">IF($AQ130,STDEVA(IF(G3SelectionMask="x",IF(INDEX(RawDataRefData,$E130,0)&gt;0,INDEX(RawDataRefData,$E130,0)),"")),"")</f>
        <v/>
      </c>
      <c r="AY130" s="101" t="b">
        <f t="shared" si="38"/>
        <v>0</v>
      </c>
      <c r="AZ130" s="101" t="str">
        <f t="array" ref="AZ130">IF($AY130,MEDIAN(IF(G4SelectionMask="x",IF(INDEX(RawDataRefData,$E130,0)&gt;0,INDEX(RawDataRefData,$E130,0)),"")),"")</f>
        <v/>
      </c>
      <c r="BA130" s="101" t="str">
        <f t="array" ref="BA130">IF($AY130,QUARTILE(IF(G4SelectionMask="x",IF(INDEX(RawDataRefData,$E130,0)&gt;0,INDEX(RawDataRefData,$E130,0)),""),1),"")</f>
        <v/>
      </c>
      <c r="BB130" s="101" t="str">
        <f t="array" ref="BB130">IF($AY130,QUARTILE(IF(G4SelectionMask="x",IF(INDEX(RawDataRefData,$E130,0)&gt;0,INDEX(RawDataRefData,$E130,0)),""),3),"")</f>
        <v/>
      </c>
      <c r="BC130" s="101" t="str">
        <f t="array" ref="BC130">IF($AY130,MIN(IF(G4SelectionMask="x",IF(INDEX(RawDataRefData,$E130,0)&gt;0,INDEX(RawDataRefData,$E130,0)),"")),"")</f>
        <v/>
      </c>
      <c r="BD130" s="101" t="str">
        <f t="array" ref="BD130">IF($AY130,MAX(IF(G4SelectionMask="x",IF(INDEX(RawDataRefData,$E130,0)&gt;0,INDEX(RawDataRefData,$E130,0)),"")),"")</f>
        <v/>
      </c>
      <c r="BE130" s="101" t="str">
        <f t="shared" si="39"/>
        <v/>
      </c>
      <c r="BF130" s="101" t="str">
        <f t="array" ref="BF130">IF($AY130,STDEVA(IF(G4SelectionMask="x",IF(INDEX(RawDataRefData,$E130,0)&gt;0,INDEX(RawDataRefData,$E130,0)),"")),"")</f>
        <v/>
      </c>
      <c r="BG130" s="100" t="b">
        <f t="shared" si="40"/>
        <v>0</v>
      </c>
      <c r="BH130" s="100" t="str">
        <f t="array" ref="BH130">IF($BG130,MEDIAN(IF(G5SelectionMask="x",IF(INDEX(RawDataRefData,$E130,0)&gt;0,INDEX(RawDataRefData,$E130,0)),"")),"")</f>
        <v/>
      </c>
      <c r="BI130" s="100" t="str">
        <f t="array" ref="BI130">IF($BG130,QUARTILE(IF(G5SelectionMask="x",IF(INDEX(RawDataRefData,$E130,0)&gt;0,INDEX(RawDataRefData,$E130,0)),""),1),"")</f>
        <v/>
      </c>
      <c r="BJ130" s="100" t="str">
        <f t="array" ref="BJ130">IF($BG130,QUARTILE(IF(G5SelectionMask="x",IF(INDEX(RawDataRefData,$E130,0)&gt;0,INDEX(RawDataRefData,$E130,0)),""),3),"")</f>
        <v/>
      </c>
      <c r="BK130" s="100" t="str">
        <f t="array" ref="BK130">IF($BG130,MIN(IF(G5SelectionMask="x",IF(INDEX(RawDataRefData,$E130,0)&gt;0,INDEX(RawDataRefData,$E130,0)),"")),"")</f>
        <v/>
      </c>
      <c r="BL130" s="100" t="str">
        <f t="array" ref="BL130">IF($BG130,MAX(IF(G5SelectionMask="x",IF(INDEX(RawDataRefData,$E130,0)&gt;0,INDEX(RawDataRefData,$E130,0)),"")),"")</f>
        <v/>
      </c>
      <c r="BM130" s="100" t="str">
        <f t="shared" si="41"/>
        <v/>
      </c>
      <c r="BN130" s="103" t="str">
        <f t="array" ref="BN130">IF($BG130,STDEVA(IF(G5SelectionMask="x",IF(INDEX(RawDataRefData,$E130,0)&gt;0,INDEX(RawDataRefData,$E130,0)),"")),"")</f>
        <v/>
      </c>
      <c r="BO130" s="104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</row>
    <row r="131" spans="1:82" x14ac:dyDescent="0.2">
      <c r="A131" s="33">
        <f t="shared" si="33"/>
        <v>0</v>
      </c>
      <c r="B131" s="206"/>
      <c r="C131" s="200"/>
      <c r="D131" s="197"/>
      <c r="E131" s="72">
        <f t="shared" si="34"/>
        <v>122</v>
      </c>
      <c r="F131" s="56" t="s">
        <v>701</v>
      </c>
      <c r="G131" s="56" t="s">
        <v>697</v>
      </c>
      <c r="K131" s="100" t="str">
        <f t="shared" si="42"/>
        <v/>
      </c>
      <c r="L131" s="100"/>
      <c r="M131" s="100"/>
      <c r="N131" s="100"/>
      <c r="O131" s="100"/>
      <c r="P131" s="101" t="str">
        <f t="shared" si="43"/>
        <v/>
      </c>
      <c r="Q131" s="102" t="str">
        <f t="shared" si="44"/>
        <v/>
      </c>
      <c r="R131" s="102" t="str">
        <f t="shared" si="45"/>
        <v/>
      </c>
      <c r="S131" s="102" t="str">
        <f t="shared" si="46"/>
        <v/>
      </c>
      <c r="T131" s="102" t="str">
        <f t="shared" si="47"/>
        <v/>
      </c>
      <c r="U131" s="102" t="str">
        <f t="shared" si="48"/>
        <v/>
      </c>
      <c r="V131" s="102" t="str">
        <f t="shared" si="49"/>
        <v/>
      </c>
      <c r="W131" s="102" t="str">
        <f t="shared" si="50"/>
        <v/>
      </c>
      <c r="X131" s="102" t="str">
        <f t="shared" si="51"/>
        <v/>
      </c>
      <c r="Y131" s="102" t="str">
        <f t="shared" si="52"/>
        <v/>
      </c>
      <c r="Z131" s="102" t="str">
        <f t="shared" si="53"/>
        <v/>
      </c>
      <c r="AA131" s="100" t="b">
        <f t="shared" si="7"/>
        <v>0</v>
      </c>
      <c r="AB131" s="100" t="str">
        <f t="array" ref="AB131">IF($AA131,MEDIAN(IF(G1SelectionMask="x",IF(INDEX(RawDataRefData,$E131,0)&gt;0,INDEX(RawDataRefData,$E131,0)),"")),"")</f>
        <v/>
      </c>
      <c r="AC131" s="100" t="str">
        <f t="array" ref="AC131">IF($AA131,QUARTILE(IF(G1SelectionMask="x",IF(INDEX(RawDataRefData,$E131,0)&gt;0,INDEX(RawDataRefData,$E131,0)),""),1),"")</f>
        <v/>
      </c>
      <c r="AD131" s="100" t="str">
        <f t="array" ref="AD131">IF($AA131,QUARTILE(IF(G1SelectionMask="x",IF(INDEX(RawDataRefData,$E131,0)&gt;0,INDEX(RawDataRefData,$E131,0)),""),3),"")</f>
        <v/>
      </c>
      <c r="AE131" s="100" t="str">
        <f t="array" ref="AE131">IF($AA131,MIN(IF(G1SelectionMask="x",IF(INDEX(RawDataRefData,$E131,0)&gt;0,INDEX(RawDataRefData,$E131,0)),"")),"")</f>
        <v/>
      </c>
      <c r="AF131" s="100" t="str">
        <f t="array" ref="AF131">IF($AA131,MAX(IF(G1SelectionMask="x",IF(INDEX(RawDataRefData,$E131,0)&gt;0,INDEX(RawDataRefData,$E131,0)),"")),"")</f>
        <v/>
      </c>
      <c r="AG131" s="100" t="str">
        <f t="shared" si="8"/>
        <v/>
      </c>
      <c r="AH131" s="100" t="str">
        <f t="array" ref="AH131">IF($AA131,STDEVA(IF(G1SelectionMask="x",IF(INDEX(RawDataRefData,$E131,0)&gt;0,INDEX(RawDataRefData,$E131,0)),"")),"")</f>
        <v/>
      </c>
      <c r="AI131" s="101" t="b">
        <f t="shared" si="9"/>
        <v>0</v>
      </c>
      <c r="AJ131" s="101" t="str">
        <f t="array" ref="AJ131">IF($AI131,MEDIAN(IF(G2SelectionMask="x",IF(INDEX(RawDataRefData,$E131,0)&gt;0,INDEX(RawDataRefData,$E131,0)),"")),"")</f>
        <v/>
      </c>
      <c r="AK131" s="101" t="str">
        <f t="array" ref="AK131">IF($AI131,QUARTILE(IF(G2SelectionMask="x",IF(INDEX(RawDataRefData,$E131,0)&gt;0,INDEX(RawDataRefData,$E131,0)),""),1),"")</f>
        <v/>
      </c>
      <c r="AL131" s="101" t="str">
        <f t="array" ref="AL131">IF($AI131,QUARTILE(IF(G2SelectionMask="x",IF(INDEX(RawDataRefData,$E131,0)&gt;0,INDEX(RawDataRefData,$E131,0)),""),3),"")</f>
        <v/>
      </c>
      <c r="AM131" s="101" t="str">
        <f t="array" ref="AM131">IF($AI131,MIN(IF(G2SelectionMask="x",IF(INDEX(RawDataRefData,$E131,0)&gt;0,INDEX(RawDataRefData,$E131,0)),"")),"")</f>
        <v/>
      </c>
      <c r="AN131" s="101" t="str">
        <f t="array" ref="AN131">IF($AI131,MAX(IF(G2SelectionMask="x",IF(INDEX(RawDataRefData,$E131,0)&gt;0,INDEX(RawDataRefData,$E131,0)),"")),"")</f>
        <v/>
      </c>
      <c r="AO131" s="101" t="str">
        <f t="shared" si="35"/>
        <v/>
      </c>
      <c r="AP131" s="101" t="str">
        <f t="array" ref="AP131">IF($AI131,STDEVA(IF(G2SelectionMask="x",IF(INDEX(RawDataRefData,$E131,0)&gt;0,INDEX(RawDataRefData,$E131,0)),"")),"")</f>
        <v/>
      </c>
      <c r="AQ131" s="100" t="b">
        <f t="shared" si="36"/>
        <v>0</v>
      </c>
      <c r="AR131" s="100" t="str">
        <f t="array" ref="AR131">IF($AQ131,MEDIAN(IF(G3SelectionMask="x",IF(INDEX(RawDataRefData,$E131,0)&gt;0,INDEX(RawDataRefData,$E131,0)),"")),"")</f>
        <v/>
      </c>
      <c r="AS131" s="100" t="str">
        <f t="array" ref="AS131">IF($AQ131,QUARTILE(IF(G3SelectionMask="x",IF(INDEX(RawDataRefData,$E131,0)&gt;0,INDEX(RawDataRefData,$E131,0)),""),1),"")</f>
        <v/>
      </c>
      <c r="AT131" s="100" t="str">
        <f t="array" ref="AT131">IF($AQ131,QUARTILE(IF(G3SelectionMask="x",IF(INDEX(RawDataRefData,$E131,0)&gt;0,INDEX(RawDataRefData,$E131,0)),""),3),"")</f>
        <v/>
      </c>
      <c r="AU131" s="100" t="str">
        <f t="array" ref="AU131">IF($AQ131,MIN(IF(G3SelectionMask="x",IF(INDEX(RawDataRefData,$E131,0)&gt;0,INDEX(RawDataRefData,$E131,0)),"")),"")</f>
        <v/>
      </c>
      <c r="AV131" s="100" t="str">
        <f t="array" ref="AV131">IF($AQ131,MAX(IF(G3SelectionMask="x",IF(INDEX(RawDataRefData,$E131,0)&gt;0,INDEX(RawDataRefData,$E131,0)),"")),"")</f>
        <v/>
      </c>
      <c r="AW131" s="100" t="str">
        <f t="shared" si="37"/>
        <v/>
      </c>
      <c r="AX131" s="100" t="str">
        <f t="array" ref="AX131">IF($AQ131,STDEVA(IF(G3SelectionMask="x",IF(INDEX(RawDataRefData,$E131,0)&gt;0,INDEX(RawDataRefData,$E131,0)),"")),"")</f>
        <v/>
      </c>
      <c r="AY131" s="101" t="b">
        <f t="shared" si="38"/>
        <v>0</v>
      </c>
      <c r="AZ131" s="101" t="str">
        <f t="array" ref="AZ131">IF($AY131,MEDIAN(IF(G4SelectionMask="x",IF(INDEX(RawDataRefData,$E131,0)&gt;0,INDEX(RawDataRefData,$E131,0)),"")),"")</f>
        <v/>
      </c>
      <c r="BA131" s="101" t="str">
        <f t="array" ref="BA131">IF($AY131,QUARTILE(IF(G4SelectionMask="x",IF(INDEX(RawDataRefData,$E131,0)&gt;0,INDEX(RawDataRefData,$E131,0)),""),1),"")</f>
        <v/>
      </c>
      <c r="BB131" s="101" t="str">
        <f t="array" ref="BB131">IF($AY131,QUARTILE(IF(G4SelectionMask="x",IF(INDEX(RawDataRefData,$E131,0)&gt;0,INDEX(RawDataRefData,$E131,0)),""),3),"")</f>
        <v/>
      </c>
      <c r="BC131" s="101" t="str">
        <f t="array" ref="BC131">IF($AY131,MIN(IF(G4SelectionMask="x",IF(INDEX(RawDataRefData,$E131,0)&gt;0,INDEX(RawDataRefData,$E131,0)),"")),"")</f>
        <v/>
      </c>
      <c r="BD131" s="101" t="str">
        <f t="array" ref="BD131">IF($AY131,MAX(IF(G4SelectionMask="x",IF(INDEX(RawDataRefData,$E131,0)&gt;0,INDEX(RawDataRefData,$E131,0)),"")),"")</f>
        <v/>
      </c>
      <c r="BE131" s="101" t="str">
        <f t="shared" si="39"/>
        <v/>
      </c>
      <c r="BF131" s="101" t="str">
        <f t="array" ref="BF131">IF($AY131,STDEVA(IF(G4SelectionMask="x",IF(INDEX(RawDataRefData,$E131,0)&gt;0,INDEX(RawDataRefData,$E131,0)),"")),"")</f>
        <v/>
      </c>
      <c r="BG131" s="100" t="b">
        <f t="shared" si="40"/>
        <v>0</v>
      </c>
      <c r="BH131" s="100" t="str">
        <f t="array" ref="BH131">IF($BG131,MEDIAN(IF(G5SelectionMask="x",IF(INDEX(RawDataRefData,$E131,0)&gt;0,INDEX(RawDataRefData,$E131,0)),"")),"")</f>
        <v/>
      </c>
      <c r="BI131" s="100" t="str">
        <f t="array" ref="BI131">IF($BG131,QUARTILE(IF(G5SelectionMask="x",IF(INDEX(RawDataRefData,$E131,0)&gt;0,INDEX(RawDataRefData,$E131,0)),""),1),"")</f>
        <v/>
      </c>
      <c r="BJ131" s="100" t="str">
        <f t="array" ref="BJ131">IF($BG131,QUARTILE(IF(G5SelectionMask="x",IF(INDEX(RawDataRefData,$E131,0)&gt;0,INDEX(RawDataRefData,$E131,0)),""),3),"")</f>
        <v/>
      </c>
      <c r="BK131" s="100" t="str">
        <f t="array" ref="BK131">IF($BG131,MIN(IF(G5SelectionMask="x",IF(INDEX(RawDataRefData,$E131,0)&gt;0,INDEX(RawDataRefData,$E131,0)),"")),"")</f>
        <v/>
      </c>
      <c r="BL131" s="100" t="str">
        <f t="array" ref="BL131">IF($BG131,MAX(IF(G5SelectionMask="x",IF(INDEX(RawDataRefData,$E131,0)&gt;0,INDEX(RawDataRefData,$E131,0)),"")),"")</f>
        <v/>
      </c>
      <c r="BM131" s="100" t="str">
        <f t="shared" si="41"/>
        <v/>
      </c>
      <c r="BN131" s="103" t="str">
        <f t="array" ref="BN131">IF($BG131,STDEVA(IF(G5SelectionMask="x",IF(INDEX(RawDataRefData,$E131,0)&gt;0,INDEX(RawDataRefData,$E131,0)),"")),"")</f>
        <v/>
      </c>
      <c r="BO131" s="104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</row>
    <row r="132" spans="1:82" x14ac:dyDescent="0.2">
      <c r="A132" s="33">
        <f t="shared" si="33"/>
        <v>0</v>
      </c>
      <c r="B132" s="206"/>
      <c r="C132" s="200"/>
      <c r="D132" s="197"/>
      <c r="E132" s="72">
        <f t="shared" si="34"/>
        <v>123</v>
      </c>
      <c r="F132" s="56" t="s">
        <v>702</v>
      </c>
      <c r="G132" s="56" t="s">
        <v>698</v>
      </c>
      <c r="K132" s="100" t="str">
        <f t="shared" si="42"/>
        <v/>
      </c>
      <c r="L132" s="100"/>
      <c r="M132" s="100"/>
      <c r="N132" s="100"/>
      <c r="O132" s="100"/>
      <c r="P132" s="101" t="str">
        <f t="shared" si="43"/>
        <v/>
      </c>
      <c r="Q132" s="102" t="str">
        <f t="shared" si="44"/>
        <v/>
      </c>
      <c r="R132" s="102" t="str">
        <f t="shared" si="45"/>
        <v/>
      </c>
      <c r="S132" s="102" t="str">
        <f t="shared" si="46"/>
        <v/>
      </c>
      <c r="T132" s="102" t="str">
        <f t="shared" si="47"/>
        <v/>
      </c>
      <c r="U132" s="102" t="str">
        <f t="shared" si="48"/>
        <v/>
      </c>
      <c r="V132" s="102" t="str">
        <f t="shared" si="49"/>
        <v/>
      </c>
      <c r="W132" s="102" t="str">
        <f t="shared" si="50"/>
        <v/>
      </c>
      <c r="X132" s="102" t="str">
        <f t="shared" si="51"/>
        <v/>
      </c>
      <c r="Y132" s="102" t="str">
        <f t="shared" si="52"/>
        <v/>
      </c>
      <c r="Z132" s="102" t="str">
        <f t="shared" si="53"/>
        <v/>
      </c>
      <c r="AA132" s="100" t="b">
        <f t="shared" si="7"/>
        <v>0</v>
      </c>
      <c r="AB132" s="100" t="str">
        <f t="array" ref="AB132">IF($AA132,MEDIAN(IF(G1SelectionMask="x",IF(INDEX(RawDataRefData,$E132,0)&gt;0,INDEX(RawDataRefData,$E132,0)),"")),"")</f>
        <v/>
      </c>
      <c r="AC132" s="100" t="str">
        <f t="array" ref="AC132">IF($AA132,QUARTILE(IF(G1SelectionMask="x",IF(INDEX(RawDataRefData,$E132,0)&gt;0,INDEX(RawDataRefData,$E132,0)),""),1),"")</f>
        <v/>
      </c>
      <c r="AD132" s="100" t="str">
        <f t="array" ref="AD132">IF($AA132,QUARTILE(IF(G1SelectionMask="x",IF(INDEX(RawDataRefData,$E132,0)&gt;0,INDEX(RawDataRefData,$E132,0)),""),3),"")</f>
        <v/>
      </c>
      <c r="AE132" s="100" t="str">
        <f t="array" ref="AE132">IF($AA132,MIN(IF(G1SelectionMask="x",IF(INDEX(RawDataRefData,$E132,0)&gt;0,INDEX(RawDataRefData,$E132,0)),"")),"")</f>
        <v/>
      </c>
      <c r="AF132" s="100" t="str">
        <f t="array" ref="AF132">IF($AA132,MAX(IF(G1SelectionMask="x",IF(INDEX(RawDataRefData,$E132,0)&gt;0,INDEX(RawDataRefData,$E132,0)),"")),"")</f>
        <v/>
      </c>
      <c r="AG132" s="100" t="str">
        <f t="shared" si="8"/>
        <v/>
      </c>
      <c r="AH132" s="100" t="str">
        <f t="array" ref="AH132">IF($AA132,STDEVA(IF(G1SelectionMask="x",IF(INDEX(RawDataRefData,$E132,0)&gt;0,INDEX(RawDataRefData,$E132,0)),"")),"")</f>
        <v/>
      </c>
      <c r="AI132" s="101" t="b">
        <f t="shared" si="9"/>
        <v>0</v>
      </c>
      <c r="AJ132" s="101" t="str">
        <f t="array" ref="AJ132">IF($AI132,MEDIAN(IF(G2SelectionMask="x",IF(INDEX(RawDataRefData,$E132,0)&gt;0,INDEX(RawDataRefData,$E132,0)),"")),"")</f>
        <v/>
      </c>
      <c r="AK132" s="101" t="str">
        <f t="array" ref="AK132">IF($AI132,QUARTILE(IF(G2SelectionMask="x",IF(INDEX(RawDataRefData,$E132,0)&gt;0,INDEX(RawDataRefData,$E132,0)),""),1),"")</f>
        <v/>
      </c>
      <c r="AL132" s="101" t="str">
        <f t="array" ref="AL132">IF($AI132,QUARTILE(IF(G2SelectionMask="x",IF(INDEX(RawDataRefData,$E132,0)&gt;0,INDEX(RawDataRefData,$E132,0)),""),3),"")</f>
        <v/>
      </c>
      <c r="AM132" s="101" t="str">
        <f t="array" ref="AM132">IF($AI132,MIN(IF(G2SelectionMask="x",IF(INDEX(RawDataRefData,$E132,0)&gt;0,INDEX(RawDataRefData,$E132,0)),"")),"")</f>
        <v/>
      </c>
      <c r="AN132" s="101" t="str">
        <f t="array" ref="AN132">IF($AI132,MAX(IF(G2SelectionMask="x",IF(INDEX(RawDataRefData,$E132,0)&gt;0,INDEX(RawDataRefData,$E132,0)),"")),"")</f>
        <v/>
      </c>
      <c r="AO132" s="101" t="str">
        <f t="shared" si="35"/>
        <v/>
      </c>
      <c r="AP132" s="101" t="str">
        <f t="array" ref="AP132">IF($AI132,STDEVA(IF(G2SelectionMask="x",IF(INDEX(RawDataRefData,$E132,0)&gt;0,INDEX(RawDataRefData,$E132,0)),"")),"")</f>
        <v/>
      </c>
      <c r="AQ132" s="100" t="b">
        <f t="shared" si="36"/>
        <v>0</v>
      </c>
      <c r="AR132" s="100" t="str">
        <f t="array" ref="AR132">IF($AQ132,MEDIAN(IF(G3SelectionMask="x",IF(INDEX(RawDataRefData,$E132,0)&gt;0,INDEX(RawDataRefData,$E132,0)),"")),"")</f>
        <v/>
      </c>
      <c r="AS132" s="100" t="str">
        <f t="array" ref="AS132">IF($AQ132,QUARTILE(IF(G3SelectionMask="x",IF(INDEX(RawDataRefData,$E132,0)&gt;0,INDEX(RawDataRefData,$E132,0)),""),1),"")</f>
        <v/>
      </c>
      <c r="AT132" s="100" t="str">
        <f t="array" ref="AT132">IF($AQ132,QUARTILE(IF(G3SelectionMask="x",IF(INDEX(RawDataRefData,$E132,0)&gt;0,INDEX(RawDataRefData,$E132,0)),""),3),"")</f>
        <v/>
      </c>
      <c r="AU132" s="100" t="str">
        <f t="array" ref="AU132">IF($AQ132,MIN(IF(G3SelectionMask="x",IF(INDEX(RawDataRefData,$E132,0)&gt;0,INDEX(RawDataRefData,$E132,0)),"")),"")</f>
        <v/>
      </c>
      <c r="AV132" s="100" t="str">
        <f t="array" ref="AV132">IF($AQ132,MAX(IF(G3SelectionMask="x",IF(INDEX(RawDataRefData,$E132,0)&gt;0,INDEX(RawDataRefData,$E132,0)),"")),"")</f>
        <v/>
      </c>
      <c r="AW132" s="100" t="str">
        <f t="shared" si="37"/>
        <v/>
      </c>
      <c r="AX132" s="100" t="str">
        <f t="array" ref="AX132">IF($AQ132,STDEVA(IF(G3SelectionMask="x",IF(INDEX(RawDataRefData,$E132,0)&gt;0,INDEX(RawDataRefData,$E132,0)),"")),"")</f>
        <v/>
      </c>
      <c r="AY132" s="101" t="b">
        <f t="shared" si="38"/>
        <v>0</v>
      </c>
      <c r="AZ132" s="101" t="str">
        <f t="array" ref="AZ132">IF($AY132,MEDIAN(IF(G4SelectionMask="x",IF(INDEX(RawDataRefData,$E132,0)&gt;0,INDEX(RawDataRefData,$E132,0)),"")),"")</f>
        <v/>
      </c>
      <c r="BA132" s="101" t="str">
        <f t="array" ref="BA132">IF($AY132,QUARTILE(IF(G4SelectionMask="x",IF(INDEX(RawDataRefData,$E132,0)&gt;0,INDEX(RawDataRefData,$E132,0)),""),1),"")</f>
        <v/>
      </c>
      <c r="BB132" s="101" t="str">
        <f t="array" ref="BB132">IF($AY132,QUARTILE(IF(G4SelectionMask="x",IF(INDEX(RawDataRefData,$E132,0)&gt;0,INDEX(RawDataRefData,$E132,0)),""),3),"")</f>
        <v/>
      </c>
      <c r="BC132" s="101" t="str">
        <f t="array" ref="BC132">IF($AY132,MIN(IF(G4SelectionMask="x",IF(INDEX(RawDataRefData,$E132,0)&gt;0,INDEX(RawDataRefData,$E132,0)),"")),"")</f>
        <v/>
      </c>
      <c r="BD132" s="101" t="str">
        <f t="array" ref="BD132">IF($AY132,MAX(IF(G4SelectionMask="x",IF(INDEX(RawDataRefData,$E132,0)&gt;0,INDEX(RawDataRefData,$E132,0)),"")),"")</f>
        <v/>
      </c>
      <c r="BE132" s="101" t="str">
        <f t="shared" si="39"/>
        <v/>
      </c>
      <c r="BF132" s="101" t="str">
        <f t="array" ref="BF132">IF($AY132,STDEVA(IF(G4SelectionMask="x",IF(INDEX(RawDataRefData,$E132,0)&gt;0,INDEX(RawDataRefData,$E132,0)),"")),"")</f>
        <v/>
      </c>
      <c r="BG132" s="100" t="b">
        <f t="shared" si="40"/>
        <v>0</v>
      </c>
      <c r="BH132" s="100" t="str">
        <f t="array" ref="BH132">IF($BG132,MEDIAN(IF(G5SelectionMask="x",IF(INDEX(RawDataRefData,$E132,0)&gt;0,INDEX(RawDataRefData,$E132,0)),"")),"")</f>
        <v/>
      </c>
      <c r="BI132" s="100" t="str">
        <f t="array" ref="BI132">IF($BG132,QUARTILE(IF(G5SelectionMask="x",IF(INDEX(RawDataRefData,$E132,0)&gt;0,INDEX(RawDataRefData,$E132,0)),""),1),"")</f>
        <v/>
      </c>
      <c r="BJ132" s="100" t="str">
        <f t="array" ref="BJ132">IF($BG132,QUARTILE(IF(G5SelectionMask="x",IF(INDEX(RawDataRefData,$E132,0)&gt;0,INDEX(RawDataRefData,$E132,0)),""),3),"")</f>
        <v/>
      </c>
      <c r="BK132" s="100" t="str">
        <f t="array" ref="BK132">IF($BG132,MIN(IF(G5SelectionMask="x",IF(INDEX(RawDataRefData,$E132,0)&gt;0,INDEX(RawDataRefData,$E132,0)),"")),"")</f>
        <v/>
      </c>
      <c r="BL132" s="100" t="str">
        <f t="array" ref="BL132">IF($BG132,MAX(IF(G5SelectionMask="x",IF(INDEX(RawDataRefData,$E132,0)&gt;0,INDEX(RawDataRefData,$E132,0)),"")),"")</f>
        <v/>
      </c>
      <c r="BM132" s="100" t="str">
        <f t="shared" si="41"/>
        <v/>
      </c>
      <c r="BN132" s="103" t="str">
        <f t="array" ref="BN132">IF($BG132,STDEVA(IF(G5SelectionMask="x",IF(INDEX(RawDataRefData,$E132,0)&gt;0,INDEX(RawDataRefData,$E132,0)),"")),"")</f>
        <v/>
      </c>
      <c r="BO132" s="104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</row>
    <row r="133" spans="1:82" x14ac:dyDescent="0.2">
      <c r="A133" s="33">
        <f t="shared" si="33"/>
        <v>0</v>
      </c>
      <c r="B133" s="206"/>
      <c r="C133" s="200"/>
      <c r="D133" s="197"/>
      <c r="E133" s="72">
        <f t="shared" si="34"/>
        <v>124</v>
      </c>
      <c r="F133" s="9" t="s">
        <v>234</v>
      </c>
      <c r="G133" s="9" t="s">
        <v>35</v>
      </c>
      <c r="K133" s="100">
        <f t="shared" si="42"/>
        <v>225992581.43529001</v>
      </c>
      <c r="L133" s="100"/>
      <c r="M133" s="100"/>
      <c r="N133" s="100"/>
      <c r="O133" s="100"/>
      <c r="P133" s="101">
        <f t="shared" si="43"/>
        <v>2182097.9477900001</v>
      </c>
      <c r="Q133" s="102">
        <f t="shared" si="44"/>
        <v>14268314.203500001</v>
      </c>
      <c r="R133" s="102">
        <f t="shared" si="45"/>
        <v>10133353.636299999</v>
      </c>
      <c r="S133" s="102">
        <f t="shared" si="46"/>
        <v>13172743.633579999</v>
      </c>
      <c r="T133" s="102">
        <f t="shared" si="47"/>
        <v>2001867</v>
      </c>
      <c r="U133" s="102">
        <f t="shared" si="48"/>
        <v>6340000</v>
      </c>
      <c r="V133" s="102">
        <f t="shared" si="49"/>
        <v>11670600</v>
      </c>
      <c r="W133" s="102">
        <f t="shared" si="50"/>
        <v>9320750.0912699997</v>
      </c>
      <c r="X133" s="102">
        <f t="shared" si="51"/>
        <v>21267348.385559998</v>
      </c>
      <c r="Y133" s="102">
        <f t="shared" si="52"/>
        <v>8226495</v>
      </c>
      <c r="Z133" s="102">
        <f t="shared" si="53"/>
        <v>3695216.6362100001</v>
      </c>
      <c r="AA133" s="100" t="b">
        <f t="shared" si="7"/>
        <v>1</v>
      </c>
      <c r="AB133" s="100">
        <f t="array" ref="AB133">IF($AA133,MEDIAN(IF(G1SelectionMask="x",IF(INDEX(RawDataRefData,$E133,0)&gt;0,INDEX(RawDataRefData,$E133,0)),"")),"")</f>
        <v>9320750.0912699997</v>
      </c>
      <c r="AC133" s="100">
        <f t="array" ref="AC133">IF($AA133,QUARTILE(IF(G1SelectionMask="x",IF(INDEX(RawDataRefData,$E133,0)&gt;0,INDEX(RawDataRefData,$E133,0)),""),1),"")</f>
        <v>5017608.3181050001</v>
      </c>
      <c r="AD133" s="100">
        <f t="array" ref="AD133">IF($AA133,QUARTILE(IF(G1SelectionMask="x",IF(INDEX(RawDataRefData,$E133,0)&gt;0,INDEX(RawDataRefData,$E133,0)),""),3),"")</f>
        <v>12421671.81679</v>
      </c>
      <c r="AE133" s="100">
        <f t="array" ref="AE133">IF($AA133,MIN(IF(G1SelectionMask="x",IF(INDEX(RawDataRefData,$E133,0)&gt;0,INDEX(RawDataRefData,$E133,0)),"")),"")</f>
        <v>2001867</v>
      </c>
      <c r="AF133" s="100">
        <f t="array" ref="AF133">IF($AA133,MAX(IF(G1SelectionMask="x",IF(INDEX(RawDataRefData,$E133,0)&gt;0,INDEX(RawDataRefData,$E133,0)),"")),"")</f>
        <v>21267348.385559998</v>
      </c>
      <c r="AG133" s="100">
        <f t="shared" si="8"/>
        <v>9298071.503109999</v>
      </c>
      <c r="AH133" s="100">
        <f t="array" ref="AH133">IF($AA133,STDEVA(IF(G1SelectionMask="x",IF(INDEX(RawDataRefData,$E133,0)&gt;0,INDEX(RawDataRefData,$E133,0)),"")),"")</f>
        <v>5783331.3358946135</v>
      </c>
      <c r="AI133" s="101" t="b">
        <f t="shared" si="9"/>
        <v>1</v>
      </c>
      <c r="AJ133" s="101">
        <f t="array" ref="AJ133">IF($AI133,MEDIAN(IF(G2SelectionMask="x",IF(INDEX(RawDataRefData,$E133,0)&gt;0,INDEX(RawDataRefData,$E133,0)),"")),"")</f>
        <v>9320750.0912699997</v>
      </c>
      <c r="AK133" s="101">
        <f t="array" ref="AK133">IF($AI133,QUARTILE(IF(G2SelectionMask="x",IF(INDEX(RawDataRefData,$E133,0)&gt;0,INDEX(RawDataRefData,$E133,0)),""),1),"")</f>
        <v>5099218.3038449995</v>
      </c>
      <c r="AL133" s="101">
        <f t="array" ref="AL133">IF($AI133,QUARTILE(IF(G2SelectionMask="x",IF(INDEX(RawDataRefData,$E133,0)&gt;0,INDEX(RawDataRefData,$E133,0)),""),3),"")</f>
        <v>13282468.51279</v>
      </c>
      <c r="AM133" s="101">
        <f t="array" ref="AM133">IF($AI133,MIN(IF(G2SelectionMask="x",IF(INDEX(RawDataRefData,$E133,0)&gt;0,INDEX(RawDataRefData,$E133,0)),"")),"")</f>
        <v>2001867</v>
      </c>
      <c r="AN133" s="101">
        <f t="array" ref="AN133">IF($AI133,MAX(IF(G2SelectionMask="x",IF(INDEX(RawDataRefData,$E133,0)&gt;0,INDEX(RawDataRefData,$E133,0)),"")),"")</f>
        <v>17013982.050000001</v>
      </c>
      <c r="AO133" s="101">
        <f t="shared" si="35"/>
        <v>9222498.1750754546</v>
      </c>
      <c r="AP133" s="101">
        <f t="array" ref="AP133">IF($AI133,STDEVA(IF(G2SelectionMask="x",IF(INDEX(RawDataRefData,$E133,0)&gt;0,INDEX(RawDataRefData,$E133,0)),"")),"")</f>
        <v>5155610.7411698019</v>
      </c>
      <c r="AQ133" s="100" t="b">
        <f t="shared" si="36"/>
        <v>0</v>
      </c>
      <c r="AR133" s="100" t="str">
        <f t="array" ref="AR133">IF($AQ133,MEDIAN(IF(G3SelectionMask="x",IF(INDEX(RawDataRefData,$E133,0)&gt;0,INDEX(RawDataRefData,$E133,0)),"")),"")</f>
        <v/>
      </c>
      <c r="AS133" s="100" t="str">
        <f t="array" ref="AS133">IF($AQ133,QUARTILE(IF(G3SelectionMask="x",IF(INDEX(RawDataRefData,$E133,0)&gt;0,INDEX(RawDataRefData,$E133,0)),""),1),"")</f>
        <v/>
      </c>
      <c r="AT133" s="100" t="str">
        <f t="array" ref="AT133">IF($AQ133,QUARTILE(IF(G3SelectionMask="x",IF(INDEX(RawDataRefData,$E133,0)&gt;0,INDEX(RawDataRefData,$E133,0)),""),3),"")</f>
        <v/>
      </c>
      <c r="AU133" s="100" t="str">
        <f t="array" ref="AU133">IF($AQ133,MIN(IF(G3SelectionMask="x",IF(INDEX(RawDataRefData,$E133,0)&gt;0,INDEX(RawDataRefData,$E133,0)),"")),"")</f>
        <v/>
      </c>
      <c r="AV133" s="100" t="str">
        <f t="array" ref="AV133">IF($AQ133,MAX(IF(G3SelectionMask="x",IF(INDEX(RawDataRefData,$E133,0)&gt;0,INDEX(RawDataRefData,$E133,0)),"")),"")</f>
        <v/>
      </c>
      <c r="AW133" s="100" t="str">
        <f t="shared" si="37"/>
        <v/>
      </c>
      <c r="AX133" s="100" t="str">
        <f t="array" ref="AX133">IF($AQ133,STDEVA(IF(G3SelectionMask="x",IF(INDEX(RawDataRefData,$E133,0)&gt;0,INDEX(RawDataRefData,$E133,0)),"")),"")</f>
        <v/>
      </c>
      <c r="AY133" s="101" t="b">
        <f t="shared" si="38"/>
        <v>0</v>
      </c>
      <c r="AZ133" s="101" t="str">
        <f t="array" ref="AZ133">IF($AY133,MEDIAN(IF(G4SelectionMask="x",IF(INDEX(RawDataRefData,$E133,0)&gt;0,INDEX(RawDataRefData,$E133,0)),"")),"")</f>
        <v/>
      </c>
      <c r="BA133" s="101" t="str">
        <f t="array" ref="BA133">IF($AY133,QUARTILE(IF(G4SelectionMask="x",IF(INDEX(RawDataRefData,$E133,0)&gt;0,INDEX(RawDataRefData,$E133,0)),""),1),"")</f>
        <v/>
      </c>
      <c r="BB133" s="101" t="str">
        <f t="array" ref="BB133">IF($AY133,QUARTILE(IF(G4SelectionMask="x",IF(INDEX(RawDataRefData,$E133,0)&gt;0,INDEX(RawDataRefData,$E133,0)),""),3),"")</f>
        <v/>
      </c>
      <c r="BC133" s="101" t="str">
        <f t="array" ref="BC133">IF($AY133,MIN(IF(G4SelectionMask="x",IF(INDEX(RawDataRefData,$E133,0)&gt;0,INDEX(RawDataRefData,$E133,0)),"")),"")</f>
        <v/>
      </c>
      <c r="BD133" s="101" t="str">
        <f t="array" ref="BD133">IF($AY133,MAX(IF(G4SelectionMask="x",IF(INDEX(RawDataRefData,$E133,0)&gt;0,INDEX(RawDataRefData,$E133,0)),"")),"")</f>
        <v/>
      </c>
      <c r="BE133" s="101" t="str">
        <f t="shared" si="39"/>
        <v/>
      </c>
      <c r="BF133" s="101" t="str">
        <f t="array" ref="BF133">IF($AY133,STDEVA(IF(G4SelectionMask="x",IF(INDEX(RawDataRefData,$E133,0)&gt;0,INDEX(RawDataRefData,$E133,0)),"")),"")</f>
        <v/>
      </c>
      <c r="BG133" s="100" t="b">
        <f t="shared" si="40"/>
        <v>0</v>
      </c>
      <c r="BH133" s="100" t="str">
        <f t="array" ref="BH133">IF($BG133,MEDIAN(IF(G5SelectionMask="x",IF(INDEX(RawDataRefData,$E133,0)&gt;0,INDEX(RawDataRefData,$E133,0)),"")),"")</f>
        <v/>
      </c>
      <c r="BI133" s="100" t="str">
        <f t="array" ref="BI133">IF($BG133,QUARTILE(IF(G5SelectionMask="x",IF(INDEX(RawDataRefData,$E133,0)&gt;0,INDEX(RawDataRefData,$E133,0)),""),1),"")</f>
        <v/>
      </c>
      <c r="BJ133" s="100" t="str">
        <f t="array" ref="BJ133">IF($BG133,QUARTILE(IF(G5SelectionMask="x",IF(INDEX(RawDataRefData,$E133,0)&gt;0,INDEX(RawDataRefData,$E133,0)),""),3),"")</f>
        <v/>
      </c>
      <c r="BK133" s="100" t="str">
        <f t="array" ref="BK133">IF($BG133,MIN(IF(G5SelectionMask="x",IF(INDEX(RawDataRefData,$E133,0)&gt;0,INDEX(RawDataRefData,$E133,0)),"")),"")</f>
        <v/>
      </c>
      <c r="BL133" s="100" t="str">
        <f t="array" ref="BL133">IF($BG133,MAX(IF(G5SelectionMask="x",IF(INDEX(RawDataRefData,$E133,0)&gt;0,INDEX(RawDataRefData,$E133,0)),"")),"")</f>
        <v/>
      </c>
      <c r="BM133" s="100" t="str">
        <f t="shared" si="41"/>
        <v/>
      </c>
      <c r="BN133" s="103" t="str">
        <f t="array" ref="BN133">IF($BG133,STDEVA(IF(G5SelectionMask="x",IF(INDEX(RawDataRefData,$E133,0)&gt;0,INDEX(RawDataRefData,$E133,0)),"")),"")</f>
        <v/>
      </c>
      <c r="BO133" s="104"/>
      <c r="BP133" s="105">
        <v>225992581.43529001</v>
      </c>
      <c r="BQ133" s="105">
        <v>2182097.9477900001</v>
      </c>
      <c r="BR133" s="105">
        <v>14268314.203500001</v>
      </c>
      <c r="BS133" s="105">
        <v>10133353.636299999</v>
      </c>
      <c r="BT133" s="105">
        <v>13172743.633579999</v>
      </c>
      <c r="BU133" s="105">
        <v>2001867</v>
      </c>
      <c r="BV133" s="105">
        <v>6340000</v>
      </c>
      <c r="BW133" s="105">
        <v>11670600</v>
      </c>
      <c r="BX133" s="105">
        <v>9320750.0912699997</v>
      </c>
      <c r="BY133" s="105">
        <v>21267348.385559998</v>
      </c>
      <c r="BZ133" s="105">
        <v>8226495</v>
      </c>
      <c r="CA133" s="105">
        <v>3695216.6362100001</v>
      </c>
      <c r="CB133" s="105">
        <v>6503219.9714799998</v>
      </c>
      <c r="CC133" s="105">
        <v>13392193.392000001</v>
      </c>
      <c r="CD133" s="105">
        <v>17013982.050000001</v>
      </c>
    </row>
    <row r="134" spans="1:82" x14ac:dyDescent="0.2">
      <c r="A134" s="33">
        <f t="shared" si="33"/>
        <v>0</v>
      </c>
      <c r="B134" s="206"/>
      <c r="C134" s="200"/>
      <c r="D134" s="197"/>
      <c r="E134" s="72">
        <f t="shared" si="34"/>
        <v>125</v>
      </c>
      <c r="F134" s="9" t="s">
        <v>703</v>
      </c>
      <c r="K134" s="100" t="str">
        <f t="shared" si="42"/>
        <v/>
      </c>
      <c r="L134" s="100"/>
      <c r="M134" s="100"/>
      <c r="N134" s="100"/>
      <c r="O134" s="100"/>
      <c r="P134" s="101" t="str">
        <f t="shared" si="43"/>
        <v/>
      </c>
      <c r="Q134" s="102" t="str">
        <f t="shared" si="44"/>
        <v/>
      </c>
      <c r="R134" s="102" t="str">
        <f t="shared" si="45"/>
        <v/>
      </c>
      <c r="S134" s="102" t="str">
        <f t="shared" si="46"/>
        <v/>
      </c>
      <c r="T134" s="102" t="str">
        <f t="shared" si="47"/>
        <v/>
      </c>
      <c r="U134" s="102" t="str">
        <f t="shared" si="48"/>
        <v/>
      </c>
      <c r="V134" s="102" t="str">
        <f t="shared" si="49"/>
        <v/>
      </c>
      <c r="W134" s="102" t="str">
        <f t="shared" si="50"/>
        <v/>
      </c>
      <c r="X134" s="102" t="str">
        <f t="shared" si="51"/>
        <v/>
      </c>
      <c r="Y134" s="102" t="str">
        <f t="shared" si="52"/>
        <v/>
      </c>
      <c r="Z134" s="102" t="str">
        <f t="shared" si="53"/>
        <v/>
      </c>
      <c r="AA134" s="100" t="b">
        <f t="shared" si="7"/>
        <v>0</v>
      </c>
      <c r="AB134" s="100" t="str">
        <f t="array" ref="AB134">IF($AA134,MEDIAN(IF(G1SelectionMask="x",IF(INDEX(RawDataRefData,$E134,0)&gt;0,INDEX(RawDataRefData,$E134,0)),"")),"")</f>
        <v/>
      </c>
      <c r="AC134" s="100" t="str">
        <f t="array" ref="AC134">IF($AA134,QUARTILE(IF(G1SelectionMask="x",IF(INDEX(RawDataRefData,$E134,0)&gt;0,INDEX(RawDataRefData,$E134,0)),""),1),"")</f>
        <v/>
      </c>
      <c r="AD134" s="100" t="str">
        <f t="array" ref="AD134">IF($AA134,QUARTILE(IF(G1SelectionMask="x",IF(INDEX(RawDataRefData,$E134,0)&gt;0,INDEX(RawDataRefData,$E134,0)),""),3),"")</f>
        <v/>
      </c>
      <c r="AE134" s="100" t="str">
        <f t="array" ref="AE134">IF($AA134,MIN(IF(G1SelectionMask="x",IF(INDEX(RawDataRefData,$E134,0)&gt;0,INDEX(RawDataRefData,$E134,0)),"")),"")</f>
        <v/>
      </c>
      <c r="AF134" s="100" t="str">
        <f t="array" ref="AF134">IF($AA134,MAX(IF(G1SelectionMask="x",IF(INDEX(RawDataRefData,$E134,0)&gt;0,INDEX(RawDataRefData,$E134,0)),"")),"")</f>
        <v/>
      </c>
      <c r="AG134" s="100" t="str">
        <f t="shared" si="8"/>
        <v/>
      </c>
      <c r="AH134" s="100" t="str">
        <f t="array" ref="AH134">IF($AA134,STDEVA(IF(G1SelectionMask="x",IF(INDEX(RawDataRefData,$E134,0)&gt;0,INDEX(RawDataRefData,$E134,0)),"")),"")</f>
        <v/>
      </c>
      <c r="AI134" s="101" t="b">
        <f t="shared" si="9"/>
        <v>0</v>
      </c>
      <c r="AJ134" s="101" t="str">
        <f t="array" ref="AJ134">IF($AI134,MEDIAN(IF(G2SelectionMask="x",IF(INDEX(RawDataRefData,$E134,0)&gt;0,INDEX(RawDataRefData,$E134,0)),"")),"")</f>
        <v/>
      </c>
      <c r="AK134" s="101" t="str">
        <f t="array" ref="AK134">IF($AI134,QUARTILE(IF(G2SelectionMask="x",IF(INDEX(RawDataRefData,$E134,0)&gt;0,INDEX(RawDataRefData,$E134,0)),""),1),"")</f>
        <v/>
      </c>
      <c r="AL134" s="101" t="str">
        <f t="array" ref="AL134">IF($AI134,QUARTILE(IF(G2SelectionMask="x",IF(INDEX(RawDataRefData,$E134,0)&gt;0,INDEX(RawDataRefData,$E134,0)),""),3),"")</f>
        <v/>
      </c>
      <c r="AM134" s="101" t="str">
        <f t="array" ref="AM134">IF($AI134,MIN(IF(G2SelectionMask="x",IF(INDEX(RawDataRefData,$E134,0)&gt;0,INDEX(RawDataRefData,$E134,0)),"")),"")</f>
        <v/>
      </c>
      <c r="AN134" s="101" t="str">
        <f t="array" ref="AN134">IF($AI134,MAX(IF(G2SelectionMask="x",IF(INDEX(RawDataRefData,$E134,0)&gt;0,INDEX(RawDataRefData,$E134,0)),"")),"")</f>
        <v/>
      </c>
      <c r="AO134" s="101" t="str">
        <f t="shared" si="35"/>
        <v/>
      </c>
      <c r="AP134" s="101" t="str">
        <f t="array" ref="AP134">IF($AI134,STDEVA(IF(G2SelectionMask="x",IF(INDEX(RawDataRefData,$E134,0)&gt;0,INDEX(RawDataRefData,$E134,0)),"")),"")</f>
        <v/>
      </c>
      <c r="AQ134" s="100" t="b">
        <f t="shared" si="36"/>
        <v>0</v>
      </c>
      <c r="AR134" s="100" t="str">
        <f t="array" ref="AR134">IF($AQ134,MEDIAN(IF(G3SelectionMask="x",IF(INDEX(RawDataRefData,$E134,0)&gt;0,INDEX(RawDataRefData,$E134,0)),"")),"")</f>
        <v/>
      </c>
      <c r="AS134" s="100" t="str">
        <f t="array" ref="AS134">IF($AQ134,QUARTILE(IF(G3SelectionMask="x",IF(INDEX(RawDataRefData,$E134,0)&gt;0,INDEX(RawDataRefData,$E134,0)),""),1),"")</f>
        <v/>
      </c>
      <c r="AT134" s="100" t="str">
        <f t="array" ref="AT134">IF($AQ134,QUARTILE(IF(G3SelectionMask="x",IF(INDEX(RawDataRefData,$E134,0)&gt;0,INDEX(RawDataRefData,$E134,0)),""),3),"")</f>
        <v/>
      </c>
      <c r="AU134" s="100" t="str">
        <f t="array" ref="AU134">IF($AQ134,MIN(IF(G3SelectionMask="x",IF(INDEX(RawDataRefData,$E134,0)&gt;0,INDEX(RawDataRefData,$E134,0)),"")),"")</f>
        <v/>
      </c>
      <c r="AV134" s="100" t="str">
        <f t="array" ref="AV134">IF($AQ134,MAX(IF(G3SelectionMask="x",IF(INDEX(RawDataRefData,$E134,0)&gt;0,INDEX(RawDataRefData,$E134,0)),"")),"")</f>
        <v/>
      </c>
      <c r="AW134" s="100" t="str">
        <f t="shared" si="37"/>
        <v/>
      </c>
      <c r="AX134" s="100" t="str">
        <f t="array" ref="AX134">IF($AQ134,STDEVA(IF(G3SelectionMask="x",IF(INDEX(RawDataRefData,$E134,0)&gt;0,INDEX(RawDataRefData,$E134,0)),"")),"")</f>
        <v/>
      </c>
      <c r="AY134" s="101" t="b">
        <f t="shared" si="38"/>
        <v>0</v>
      </c>
      <c r="AZ134" s="101" t="str">
        <f t="array" ref="AZ134">IF($AY134,MEDIAN(IF(G4SelectionMask="x",IF(INDEX(RawDataRefData,$E134,0)&gt;0,INDEX(RawDataRefData,$E134,0)),"")),"")</f>
        <v/>
      </c>
      <c r="BA134" s="101" t="str">
        <f t="array" ref="BA134">IF($AY134,QUARTILE(IF(G4SelectionMask="x",IF(INDEX(RawDataRefData,$E134,0)&gt;0,INDEX(RawDataRefData,$E134,0)),""),1),"")</f>
        <v/>
      </c>
      <c r="BB134" s="101" t="str">
        <f t="array" ref="BB134">IF($AY134,QUARTILE(IF(G4SelectionMask="x",IF(INDEX(RawDataRefData,$E134,0)&gt;0,INDEX(RawDataRefData,$E134,0)),""),3),"")</f>
        <v/>
      </c>
      <c r="BC134" s="101" t="str">
        <f t="array" ref="BC134">IF($AY134,MIN(IF(G4SelectionMask="x",IF(INDEX(RawDataRefData,$E134,0)&gt;0,INDEX(RawDataRefData,$E134,0)),"")),"")</f>
        <v/>
      </c>
      <c r="BD134" s="101" t="str">
        <f t="array" ref="BD134">IF($AY134,MAX(IF(G4SelectionMask="x",IF(INDEX(RawDataRefData,$E134,0)&gt;0,INDEX(RawDataRefData,$E134,0)),"")),"")</f>
        <v/>
      </c>
      <c r="BE134" s="101" t="str">
        <f t="shared" si="39"/>
        <v/>
      </c>
      <c r="BF134" s="101" t="str">
        <f t="array" ref="BF134">IF($AY134,STDEVA(IF(G4SelectionMask="x",IF(INDEX(RawDataRefData,$E134,0)&gt;0,INDEX(RawDataRefData,$E134,0)),"")),"")</f>
        <v/>
      </c>
      <c r="BG134" s="100" t="b">
        <f t="shared" si="40"/>
        <v>0</v>
      </c>
      <c r="BH134" s="100" t="str">
        <f t="array" ref="BH134">IF($BG134,MEDIAN(IF(G5SelectionMask="x",IF(INDEX(RawDataRefData,$E134,0)&gt;0,INDEX(RawDataRefData,$E134,0)),"")),"")</f>
        <v/>
      </c>
      <c r="BI134" s="100" t="str">
        <f t="array" ref="BI134">IF($BG134,QUARTILE(IF(G5SelectionMask="x",IF(INDEX(RawDataRefData,$E134,0)&gt;0,INDEX(RawDataRefData,$E134,0)),""),1),"")</f>
        <v/>
      </c>
      <c r="BJ134" s="100" t="str">
        <f t="array" ref="BJ134">IF($BG134,QUARTILE(IF(G5SelectionMask="x",IF(INDEX(RawDataRefData,$E134,0)&gt;0,INDEX(RawDataRefData,$E134,0)),""),3),"")</f>
        <v/>
      </c>
      <c r="BK134" s="100" t="str">
        <f t="array" ref="BK134">IF($BG134,MIN(IF(G5SelectionMask="x",IF(INDEX(RawDataRefData,$E134,0)&gt;0,INDEX(RawDataRefData,$E134,0)),"")),"")</f>
        <v/>
      </c>
      <c r="BL134" s="100" t="str">
        <f t="array" ref="BL134">IF($BG134,MAX(IF(G5SelectionMask="x",IF(INDEX(RawDataRefData,$E134,0)&gt;0,INDEX(RawDataRefData,$E134,0)),"")),"")</f>
        <v/>
      </c>
      <c r="BM134" s="100" t="str">
        <f t="shared" si="41"/>
        <v/>
      </c>
      <c r="BN134" s="103" t="str">
        <f t="array" ref="BN134">IF($BG134,STDEVA(IF(G5SelectionMask="x",IF(INDEX(RawDataRefData,$E134,0)&gt;0,INDEX(RawDataRefData,$E134,0)),"")),"")</f>
        <v/>
      </c>
      <c r="BO134" s="104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</row>
    <row r="135" spans="1:82" x14ac:dyDescent="0.2">
      <c r="A135" s="33">
        <f t="shared" si="33"/>
        <v>0</v>
      </c>
      <c r="B135" s="206"/>
      <c r="C135" s="200"/>
      <c r="D135" s="197"/>
      <c r="E135" s="72">
        <f t="shared" si="34"/>
        <v>126</v>
      </c>
      <c r="F135" s="9" t="s">
        <v>704</v>
      </c>
      <c r="K135" s="100" t="str">
        <f t="shared" si="42"/>
        <v/>
      </c>
      <c r="L135" s="100"/>
      <c r="M135" s="100"/>
      <c r="N135" s="100"/>
      <c r="O135" s="100"/>
      <c r="P135" s="101" t="str">
        <f t="shared" si="43"/>
        <v/>
      </c>
      <c r="Q135" s="102" t="str">
        <f t="shared" si="44"/>
        <v/>
      </c>
      <c r="R135" s="102" t="str">
        <f t="shared" si="45"/>
        <v/>
      </c>
      <c r="S135" s="102" t="str">
        <f t="shared" si="46"/>
        <v/>
      </c>
      <c r="T135" s="102" t="str">
        <f t="shared" si="47"/>
        <v/>
      </c>
      <c r="U135" s="102" t="str">
        <f t="shared" si="48"/>
        <v/>
      </c>
      <c r="V135" s="102" t="str">
        <f t="shared" si="49"/>
        <v/>
      </c>
      <c r="W135" s="102" t="str">
        <f t="shared" si="50"/>
        <v/>
      </c>
      <c r="X135" s="102" t="str">
        <f t="shared" si="51"/>
        <v/>
      </c>
      <c r="Y135" s="102" t="str">
        <f t="shared" si="52"/>
        <v/>
      </c>
      <c r="Z135" s="102" t="str">
        <f t="shared" si="53"/>
        <v/>
      </c>
      <c r="AA135" s="100" t="b">
        <f t="shared" si="7"/>
        <v>0</v>
      </c>
      <c r="AB135" s="100" t="str">
        <f t="array" ref="AB135">IF($AA135,MEDIAN(IF(G1SelectionMask="x",IF(INDEX(RawDataRefData,$E135,0)&gt;0,INDEX(RawDataRefData,$E135,0)),"")),"")</f>
        <v/>
      </c>
      <c r="AC135" s="100" t="str">
        <f t="array" ref="AC135">IF($AA135,QUARTILE(IF(G1SelectionMask="x",IF(INDEX(RawDataRefData,$E135,0)&gt;0,INDEX(RawDataRefData,$E135,0)),""),1),"")</f>
        <v/>
      </c>
      <c r="AD135" s="100" t="str">
        <f t="array" ref="AD135">IF($AA135,QUARTILE(IF(G1SelectionMask="x",IF(INDEX(RawDataRefData,$E135,0)&gt;0,INDEX(RawDataRefData,$E135,0)),""),3),"")</f>
        <v/>
      </c>
      <c r="AE135" s="100" t="str">
        <f t="array" ref="AE135">IF($AA135,MIN(IF(G1SelectionMask="x",IF(INDEX(RawDataRefData,$E135,0)&gt;0,INDEX(RawDataRefData,$E135,0)),"")),"")</f>
        <v/>
      </c>
      <c r="AF135" s="100" t="str">
        <f t="array" ref="AF135">IF($AA135,MAX(IF(G1SelectionMask="x",IF(INDEX(RawDataRefData,$E135,0)&gt;0,INDEX(RawDataRefData,$E135,0)),"")),"")</f>
        <v/>
      </c>
      <c r="AG135" s="100" t="str">
        <f t="shared" si="8"/>
        <v/>
      </c>
      <c r="AH135" s="100" t="str">
        <f t="array" ref="AH135">IF($AA135,STDEVA(IF(G1SelectionMask="x",IF(INDEX(RawDataRefData,$E135,0)&gt;0,INDEX(RawDataRefData,$E135,0)),"")),"")</f>
        <v/>
      </c>
      <c r="AI135" s="101" t="b">
        <f t="shared" si="9"/>
        <v>0</v>
      </c>
      <c r="AJ135" s="101" t="str">
        <f t="array" ref="AJ135">IF($AI135,MEDIAN(IF(G2SelectionMask="x",IF(INDEX(RawDataRefData,$E135,0)&gt;0,INDEX(RawDataRefData,$E135,0)),"")),"")</f>
        <v/>
      </c>
      <c r="AK135" s="101" t="str">
        <f t="array" ref="AK135">IF($AI135,QUARTILE(IF(G2SelectionMask="x",IF(INDEX(RawDataRefData,$E135,0)&gt;0,INDEX(RawDataRefData,$E135,0)),""),1),"")</f>
        <v/>
      </c>
      <c r="AL135" s="101" t="str">
        <f t="array" ref="AL135">IF($AI135,QUARTILE(IF(G2SelectionMask="x",IF(INDEX(RawDataRefData,$E135,0)&gt;0,INDEX(RawDataRefData,$E135,0)),""),3),"")</f>
        <v/>
      </c>
      <c r="AM135" s="101" t="str">
        <f t="array" ref="AM135">IF($AI135,MIN(IF(G2SelectionMask="x",IF(INDEX(RawDataRefData,$E135,0)&gt;0,INDEX(RawDataRefData,$E135,0)),"")),"")</f>
        <v/>
      </c>
      <c r="AN135" s="101" t="str">
        <f t="array" ref="AN135">IF($AI135,MAX(IF(G2SelectionMask="x",IF(INDEX(RawDataRefData,$E135,0)&gt;0,INDEX(RawDataRefData,$E135,0)),"")),"")</f>
        <v/>
      </c>
      <c r="AO135" s="101" t="str">
        <f t="shared" si="35"/>
        <v/>
      </c>
      <c r="AP135" s="101" t="str">
        <f t="array" ref="AP135">IF($AI135,STDEVA(IF(G2SelectionMask="x",IF(INDEX(RawDataRefData,$E135,0)&gt;0,INDEX(RawDataRefData,$E135,0)),"")),"")</f>
        <v/>
      </c>
      <c r="AQ135" s="100" t="b">
        <f t="shared" si="36"/>
        <v>0</v>
      </c>
      <c r="AR135" s="100" t="str">
        <f t="array" ref="AR135">IF($AQ135,MEDIAN(IF(G3SelectionMask="x",IF(INDEX(RawDataRefData,$E135,0)&gt;0,INDEX(RawDataRefData,$E135,0)),"")),"")</f>
        <v/>
      </c>
      <c r="AS135" s="100" t="str">
        <f t="array" ref="AS135">IF($AQ135,QUARTILE(IF(G3SelectionMask="x",IF(INDEX(RawDataRefData,$E135,0)&gt;0,INDEX(RawDataRefData,$E135,0)),""),1),"")</f>
        <v/>
      </c>
      <c r="AT135" s="100" t="str">
        <f t="array" ref="AT135">IF($AQ135,QUARTILE(IF(G3SelectionMask="x",IF(INDEX(RawDataRefData,$E135,0)&gt;0,INDEX(RawDataRefData,$E135,0)),""),3),"")</f>
        <v/>
      </c>
      <c r="AU135" s="100" t="str">
        <f t="array" ref="AU135">IF($AQ135,MIN(IF(G3SelectionMask="x",IF(INDEX(RawDataRefData,$E135,0)&gt;0,INDEX(RawDataRefData,$E135,0)),"")),"")</f>
        <v/>
      </c>
      <c r="AV135" s="100" t="str">
        <f t="array" ref="AV135">IF($AQ135,MAX(IF(G3SelectionMask="x",IF(INDEX(RawDataRefData,$E135,0)&gt;0,INDEX(RawDataRefData,$E135,0)),"")),"")</f>
        <v/>
      </c>
      <c r="AW135" s="100" t="str">
        <f t="shared" si="37"/>
        <v/>
      </c>
      <c r="AX135" s="100" t="str">
        <f t="array" ref="AX135">IF($AQ135,STDEVA(IF(G3SelectionMask="x",IF(INDEX(RawDataRefData,$E135,0)&gt;0,INDEX(RawDataRefData,$E135,0)),"")),"")</f>
        <v/>
      </c>
      <c r="AY135" s="101" t="b">
        <f t="shared" si="38"/>
        <v>0</v>
      </c>
      <c r="AZ135" s="101" t="str">
        <f t="array" ref="AZ135">IF($AY135,MEDIAN(IF(G4SelectionMask="x",IF(INDEX(RawDataRefData,$E135,0)&gt;0,INDEX(RawDataRefData,$E135,0)),"")),"")</f>
        <v/>
      </c>
      <c r="BA135" s="101" t="str">
        <f t="array" ref="BA135">IF($AY135,QUARTILE(IF(G4SelectionMask="x",IF(INDEX(RawDataRefData,$E135,0)&gt;0,INDEX(RawDataRefData,$E135,0)),""),1),"")</f>
        <v/>
      </c>
      <c r="BB135" s="101" t="str">
        <f t="array" ref="BB135">IF($AY135,QUARTILE(IF(G4SelectionMask="x",IF(INDEX(RawDataRefData,$E135,0)&gt;0,INDEX(RawDataRefData,$E135,0)),""),3),"")</f>
        <v/>
      </c>
      <c r="BC135" s="101" t="str">
        <f t="array" ref="BC135">IF($AY135,MIN(IF(G4SelectionMask="x",IF(INDEX(RawDataRefData,$E135,0)&gt;0,INDEX(RawDataRefData,$E135,0)),"")),"")</f>
        <v/>
      </c>
      <c r="BD135" s="101" t="str">
        <f t="array" ref="BD135">IF($AY135,MAX(IF(G4SelectionMask="x",IF(INDEX(RawDataRefData,$E135,0)&gt;0,INDEX(RawDataRefData,$E135,0)),"")),"")</f>
        <v/>
      </c>
      <c r="BE135" s="101" t="str">
        <f t="shared" si="39"/>
        <v/>
      </c>
      <c r="BF135" s="101" t="str">
        <f t="array" ref="BF135">IF($AY135,STDEVA(IF(G4SelectionMask="x",IF(INDEX(RawDataRefData,$E135,0)&gt;0,INDEX(RawDataRefData,$E135,0)),"")),"")</f>
        <v/>
      </c>
      <c r="BG135" s="100" t="b">
        <f t="shared" si="40"/>
        <v>0</v>
      </c>
      <c r="BH135" s="100" t="str">
        <f t="array" ref="BH135">IF($BG135,MEDIAN(IF(G5SelectionMask="x",IF(INDEX(RawDataRefData,$E135,0)&gt;0,INDEX(RawDataRefData,$E135,0)),"")),"")</f>
        <v/>
      </c>
      <c r="BI135" s="100" t="str">
        <f t="array" ref="BI135">IF($BG135,QUARTILE(IF(G5SelectionMask="x",IF(INDEX(RawDataRefData,$E135,0)&gt;0,INDEX(RawDataRefData,$E135,0)),""),1),"")</f>
        <v/>
      </c>
      <c r="BJ135" s="100" t="str">
        <f t="array" ref="BJ135">IF($BG135,QUARTILE(IF(G5SelectionMask="x",IF(INDEX(RawDataRefData,$E135,0)&gt;0,INDEX(RawDataRefData,$E135,0)),""),3),"")</f>
        <v/>
      </c>
      <c r="BK135" s="100" t="str">
        <f t="array" ref="BK135">IF($BG135,MIN(IF(G5SelectionMask="x",IF(INDEX(RawDataRefData,$E135,0)&gt;0,INDEX(RawDataRefData,$E135,0)),"")),"")</f>
        <v/>
      </c>
      <c r="BL135" s="100" t="str">
        <f t="array" ref="BL135">IF($BG135,MAX(IF(G5SelectionMask="x",IF(INDEX(RawDataRefData,$E135,0)&gt;0,INDEX(RawDataRefData,$E135,0)),"")),"")</f>
        <v/>
      </c>
      <c r="BM135" s="100" t="str">
        <f t="shared" si="41"/>
        <v/>
      </c>
      <c r="BN135" s="103" t="str">
        <f t="array" ref="BN135">IF($BG135,STDEVA(IF(G5SelectionMask="x",IF(INDEX(RawDataRefData,$E135,0)&gt;0,INDEX(RawDataRefData,$E135,0)),"")),"")</f>
        <v/>
      </c>
      <c r="BO135" s="104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</row>
    <row r="136" spans="1:82" x14ac:dyDescent="0.2">
      <c r="A136" s="33">
        <f t="shared" si="33"/>
        <v>0</v>
      </c>
      <c r="B136" s="206"/>
      <c r="C136" s="200"/>
      <c r="D136" s="197"/>
      <c r="E136" s="72">
        <f t="shared" si="34"/>
        <v>127</v>
      </c>
      <c r="F136" s="9" t="s">
        <v>717</v>
      </c>
      <c r="K136" s="100" t="str">
        <f t="shared" si="42"/>
        <v/>
      </c>
      <c r="L136" s="100"/>
      <c r="M136" s="100"/>
      <c r="N136" s="100"/>
      <c r="O136" s="100"/>
      <c r="P136" s="101" t="str">
        <f t="shared" si="43"/>
        <v/>
      </c>
      <c r="Q136" s="102" t="str">
        <f t="shared" si="44"/>
        <v/>
      </c>
      <c r="R136" s="102" t="str">
        <f t="shared" si="45"/>
        <v/>
      </c>
      <c r="S136" s="102" t="str">
        <f t="shared" si="46"/>
        <v/>
      </c>
      <c r="T136" s="102" t="str">
        <f t="shared" si="47"/>
        <v/>
      </c>
      <c r="U136" s="102" t="str">
        <f t="shared" si="48"/>
        <v/>
      </c>
      <c r="V136" s="102" t="str">
        <f t="shared" si="49"/>
        <v/>
      </c>
      <c r="W136" s="102" t="str">
        <f t="shared" si="50"/>
        <v/>
      </c>
      <c r="X136" s="102" t="str">
        <f t="shared" si="51"/>
        <v/>
      </c>
      <c r="Y136" s="102" t="str">
        <f t="shared" si="52"/>
        <v/>
      </c>
      <c r="Z136" s="102" t="str">
        <f t="shared" si="53"/>
        <v/>
      </c>
      <c r="AA136" s="100" t="b">
        <f t="shared" si="7"/>
        <v>0</v>
      </c>
      <c r="AB136" s="100" t="str">
        <f t="array" ref="AB136">IF($AA136,MEDIAN(IF(G1SelectionMask="x",IF(INDEX(RawDataRefData,$E136,0)&gt;0,INDEX(RawDataRefData,$E136,0)),"")),"")</f>
        <v/>
      </c>
      <c r="AC136" s="100" t="str">
        <f t="array" ref="AC136">IF($AA136,QUARTILE(IF(G1SelectionMask="x",IF(INDEX(RawDataRefData,$E136,0)&gt;0,INDEX(RawDataRefData,$E136,0)),""),1),"")</f>
        <v/>
      </c>
      <c r="AD136" s="100" t="str">
        <f t="array" ref="AD136">IF($AA136,QUARTILE(IF(G1SelectionMask="x",IF(INDEX(RawDataRefData,$E136,0)&gt;0,INDEX(RawDataRefData,$E136,0)),""),3),"")</f>
        <v/>
      </c>
      <c r="AE136" s="100" t="str">
        <f t="array" ref="AE136">IF($AA136,MIN(IF(G1SelectionMask="x",IF(INDEX(RawDataRefData,$E136,0)&gt;0,INDEX(RawDataRefData,$E136,0)),"")),"")</f>
        <v/>
      </c>
      <c r="AF136" s="100" t="str">
        <f t="array" ref="AF136">IF($AA136,MAX(IF(G1SelectionMask="x",IF(INDEX(RawDataRefData,$E136,0)&gt;0,INDEX(RawDataRefData,$E136,0)),"")),"")</f>
        <v/>
      </c>
      <c r="AG136" s="100" t="str">
        <f t="shared" si="8"/>
        <v/>
      </c>
      <c r="AH136" s="100" t="str">
        <f t="array" ref="AH136">IF($AA136,STDEVA(IF(G1SelectionMask="x",IF(INDEX(RawDataRefData,$E136,0)&gt;0,INDEX(RawDataRefData,$E136,0)),"")),"")</f>
        <v/>
      </c>
      <c r="AI136" s="101" t="b">
        <f t="shared" si="9"/>
        <v>0</v>
      </c>
      <c r="AJ136" s="101" t="str">
        <f t="array" ref="AJ136">IF($AI136,MEDIAN(IF(G2SelectionMask="x",IF(INDEX(RawDataRefData,$E136,0)&gt;0,INDEX(RawDataRefData,$E136,0)),"")),"")</f>
        <v/>
      </c>
      <c r="AK136" s="101" t="str">
        <f t="array" ref="AK136">IF($AI136,QUARTILE(IF(G2SelectionMask="x",IF(INDEX(RawDataRefData,$E136,0)&gt;0,INDEX(RawDataRefData,$E136,0)),""),1),"")</f>
        <v/>
      </c>
      <c r="AL136" s="101" t="str">
        <f t="array" ref="AL136">IF($AI136,QUARTILE(IF(G2SelectionMask="x",IF(INDEX(RawDataRefData,$E136,0)&gt;0,INDEX(RawDataRefData,$E136,0)),""),3),"")</f>
        <v/>
      </c>
      <c r="AM136" s="101" t="str">
        <f t="array" ref="AM136">IF($AI136,MIN(IF(G2SelectionMask="x",IF(INDEX(RawDataRefData,$E136,0)&gt;0,INDEX(RawDataRefData,$E136,0)),"")),"")</f>
        <v/>
      </c>
      <c r="AN136" s="101" t="str">
        <f t="array" ref="AN136">IF($AI136,MAX(IF(G2SelectionMask="x",IF(INDEX(RawDataRefData,$E136,0)&gt;0,INDEX(RawDataRefData,$E136,0)),"")),"")</f>
        <v/>
      </c>
      <c r="AO136" s="101" t="str">
        <f t="shared" si="35"/>
        <v/>
      </c>
      <c r="AP136" s="101" t="str">
        <f t="array" ref="AP136">IF($AI136,STDEVA(IF(G2SelectionMask="x",IF(INDEX(RawDataRefData,$E136,0)&gt;0,INDEX(RawDataRefData,$E136,0)),"")),"")</f>
        <v/>
      </c>
      <c r="AQ136" s="100" t="b">
        <f t="shared" si="36"/>
        <v>0</v>
      </c>
      <c r="AR136" s="100" t="str">
        <f t="array" ref="AR136">IF($AQ136,MEDIAN(IF(G3SelectionMask="x",IF(INDEX(RawDataRefData,$E136,0)&gt;0,INDEX(RawDataRefData,$E136,0)),"")),"")</f>
        <v/>
      </c>
      <c r="AS136" s="100" t="str">
        <f t="array" ref="AS136">IF($AQ136,QUARTILE(IF(G3SelectionMask="x",IF(INDEX(RawDataRefData,$E136,0)&gt;0,INDEX(RawDataRefData,$E136,0)),""),1),"")</f>
        <v/>
      </c>
      <c r="AT136" s="100" t="str">
        <f t="array" ref="AT136">IF($AQ136,QUARTILE(IF(G3SelectionMask="x",IF(INDEX(RawDataRefData,$E136,0)&gt;0,INDEX(RawDataRefData,$E136,0)),""),3),"")</f>
        <v/>
      </c>
      <c r="AU136" s="100" t="str">
        <f t="array" ref="AU136">IF($AQ136,MIN(IF(G3SelectionMask="x",IF(INDEX(RawDataRefData,$E136,0)&gt;0,INDEX(RawDataRefData,$E136,0)),"")),"")</f>
        <v/>
      </c>
      <c r="AV136" s="100" t="str">
        <f t="array" ref="AV136">IF($AQ136,MAX(IF(G3SelectionMask="x",IF(INDEX(RawDataRefData,$E136,0)&gt;0,INDEX(RawDataRefData,$E136,0)),"")),"")</f>
        <v/>
      </c>
      <c r="AW136" s="100" t="str">
        <f t="shared" si="37"/>
        <v/>
      </c>
      <c r="AX136" s="100" t="str">
        <f t="array" ref="AX136">IF($AQ136,STDEVA(IF(G3SelectionMask="x",IF(INDEX(RawDataRefData,$E136,0)&gt;0,INDEX(RawDataRefData,$E136,0)),"")),"")</f>
        <v/>
      </c>
      <c r="AY136" s="101" t="b">
        <f t="shared" si="38"/>
        <v>0</v>
      </c>
      <c r="AZ136" s="101" t="str">
        <f t="array" ref="AZ136">IF($AY136,MEDIAN(IF(G4SelectionMask="x",IF(INDEX(RawDataRefData,$E136,0)&gt;0,INDEX(RawDataRefData,$E136,0)),"")),"")</f>
        <v/>
      </c>
      <c r="BA136" s="101" t="str">
        <f t="array" ref="BA136">IF($AY136,QUARTILE(IF(G4SelectionMask="x",IF(INDEX(RawDataRefData,$E136,0)&gt;0,INDEX(RawDataRefData,$E136,0)),""),1),"")</f>
        <v/>
      </c>
      <c r="BB136" s="101" t="str">
        <f t="array" ref="BB136">IF($AY136,QUARTILE(IF(G4SelectionMask="x",IF(INDEX(RawDataRefData,$E136,0)&gt;0,INDEX(RawDataRefData,$E136,0)),""),3),"")</f>
        <v/>
      </c>
      <c r="BC136" s="101" t="str">
        <f t="array" ref="BC136">IF($AY136,MIN(IF(G4SelectionMask="x",IF(INDEX(RawDataRefData,$E136,0)&gt;0,INDEX(RawDataRefData,$E136,0)),"")),"")</f>
        <v/>
      </c>
      <c r="BD136" s="101" t="str">
        <f t="array" ref="BD136">IF($AY136,MAX(IF(G4SelectionMask="x",IF(INDEX(RawDataRefData,$E136,0)&gt;0,INDEX(RawDataRefData,$E136,0)),"")),"")</f>
        <v/>
      </c>
      <c r="BE136" s="101" t="str">
        <f t="shared" si="39"/>
        <v/>
      </c>
      <c r="BF136" s="101" t="str">
        <f t="array" ref="BF136">IF($AY136,STDEVA(IF(G4SelectionMask="x",IF(INDEX(RawDataRefData,$E136,0)&gt;0,INDEX(RawDataRefData,$E136,0)),"")),"")</f>
        <v/>
      </c>
      <c r="BG136" s="100" t="b">
        <f t="shared" si="40"/>
        <v>0</v>
      </c>
      <c r="BH136" s="100" t="str">
        <f t="array" ref="BH136">IF($BG136,MEDIAN(IF(G5SelectionMask="x",IF(INDEX(RawDataRefData,$E136,0)&gt;0,INDEX(RawDataRefData,$E136,0)),"")),"")</f>
        <v/>
      </c>
      <c r="BI136" s="100" t="str">
        <f t="array" ref="BI136">IF($BG136,QUARTILE(IF(G5SelectionMask="x",IF(INDEX(RawDataRefData,$E136,0)&gt;0,INDEX(RawDataRefData,$E136,0)),""),1),"")</f>
        <v/>
      </c>
      <c r="BJ136" s="100" t="str">
        <f t="array" ref="BJ136">IF($BG136,QUARTILE(IF(G5SelectionMask="x",IF(INDEX(RawDataRefData,$E136,0)&gt;0,INDEX(RawDataRefData,$E136,0)),""),3),"")</f>
        <v/>
      </c>
      <c r="BK136" s="100" t="str">
        <f t="array" ref="BK136">IF($BG136,MIN(IF(G5SelectionMask="x",IF(INDEX(RawDataRefData,$E136,0)&gt;0,INDEX(RawDataRefData,$E136,0)),"")),"")</f>
        <v/>
      </c>
      <c r="BL136" s="100" t="str">
        <f t="array" ref="BL136">IF($BG136,MAX(IF(G5SelectionMask="x",IF(INDEX(RawDataRefData,$E136,0)&gt;0,INDEX(RawDataRefData,$E136,0)),"")),"")</f>
        <v/>
      </c>
      <c r="BM136" s="100" t="str">
        <f t="shared" si="41"/>
        <v/>
      </c>
      <c r="BN136" s="103" t="str">
        <f t="array" ref="BN136">IF($BG136,STDEVA(IF(G5SelectionMask="x",IF(INDEX(RawDataRefData,$E136,0)&gt;0,INDEX(RawDataRefData,$E136,0)),"")),"")</f>
        <v/>
      </c>
      <c r="BO136" s="104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</row>
    <row r="137" spans="1:82" x14ac:dyDescent="0.2">
      <c r="A137" s="33">
        <f t="shared" si="33"/>
        <v>0</v>
      </c>
      <c r="B137" s="206"/>
      <c r="C137" s="200"/>
      <c r="D137" s="197"/>
      <c r="E137" s="72">
        <f t="shared" si="34"/>
        <v>128</v>
      </c>
      <c r="F137" s="9" t="s">
        <v>705</v>
      </c>
      <c r="K137" s="100" t="str">
        <f t="shared" si="42"/>
        <v/>
      </c>
      <c r="L137" s="100"/>
      <c r="M137" s="100"/>
      <c r="N137" s="100"/>
      <c r="O137" s="100"/>
      <c r="P137" s="101" t="str">
        <f t="shared" si="43"/>
        <v/>
      </c>
      <c r="Q137" s="102" t="str">
        <f t="shared" si="44"/>
        <v/>
      </c>
      <c r="R137" s="102" t="str">
        <f t="shared" si="45"/>
        <v/>
      </c>
      <c r="S137" s="102" t="str">
        <f t="shared" si="46"/>
        <v/>
      </c>
      <c r="T137" s="102" t="str">
        <f t="shared" si="47"/>
        <v/>
      </c>
      <c r="U137" s="102" t="str">
        <f t="shared" si="48"/>
        <v/>
      </c>
      <c r="V137" s="102" t="str">
        <f t="shared" si="49"/>
        <v/>
      </c>
      <c r="W137" s="102" t="str">
        <f t="shared" si="50"/>
        <v/>
      </c>
      <c r="X137" s="102" t="str">
        <f t="shared" si="51"/>
        <v/>
      </c>
      <c r="Y137" s="102" t="str">
        <f t="shared" si="52"/>
        <v/>
      </c>
      <c r="Z137" s="102" t="str">
        <f t="shared" si="53"/>
        <v/>
      </c>
      <c r="AA137" s="100" t="b">
        <f t="shared" si="7"/>
        <v>0</v>
      </c>
      <c r="AB137" s="100" t="str">
        <f t="array" ref="AB137">IF($AA137,MEDIAN(IF(G1SelectionMask="x",IF(INDEX(RawDataRefData,$E137,0)&gt;0,INDEX(RawDataRefData,$E137,0)),"")),"")</f>
        <v/>
      </c>
      <c r="AC137" s="100" t="str">
        <f t="array" ref="AC137">IF($AA137,QUARTILE(IF(G1SelectionMask="x",IF(INDEX(RawDataRefData,$E137,0)&gt;0,INDEX(RawDataRefData,$E137,0)),""),1),"")</f>
        <v/>
      </c>
      <c r="AD137" s="100" t="str">
        <f t="array" ref="AD137">IF($AA137,QUARTILE(IF(G1SelectionMask="x",IF(INDEX(RawDataRefData,$E137,0)&gt;0,INDEX(RawDataRefData,$E137,0)),""),3),"")</f>
        <v/>
      </c>
      <c r="AE137" s="100" t="str">
        <f t="array" ref="AE137">IF($AA137,MIN(IF(G1SelectionMask="x",IF(INDEX(RawDataRefData,$E137,0)&gt;0,INDEX(RawDataRefData,$E137,0)),"")),"")</f>
        <v/>
      </c>
      <c r="AF137" s="100" t="str">
        <f t="array" ref="AF137">IF($AA137,MAX(IF(G1SelectionMask="x",IF(INDEX(RawDataRefData,$E137,0)&gt;0,INDEX(RawDataRefData,$E137,0)),"")),"")</f>
        <v/>
      </c>
      <c r="AG137" s="100" t="str">
        <f t="shared" si="8"/>
        <v/>
      </c>
      <c r="AH137" s="100" t="str">
        <f t="array" ref="AH137">IF($AA137,STDEVA(IF(G1SelectionMask="x",IF(INDEX(RawDataRefData,$E137,0)&gt;0,INDEX(RawDataRefData,$E137,0)),"")),"")</f>
        <v/>
      </c>
      <c r="AI137" s="101" t="b">
        <f t="shared" si="9"/>
        <v>0</v>
      </c>
      <c r="AJ137" s="101" t="str">
        <f t="array" ref="AJ137">IF($AI137,MEDIAN(IF(G2SelectionMask="x",IF(INDEX(RawDataRefData,$E137,0)&gt;0,INDEX(RawDataRefData,$E137,0)),"")),"")</f>
        <v/>
      </c>
      <c r="AK137" s="101" t="str">
        <f t="array" ref="AK137">IF($AI137,QUARTILE(IF(G2SelectionMask="x",IF(INDEX(RawDataRefData,$E137,0)&gt;0,INDEX(RawDataRefData,$E137,0)),""),1),"")</f>
        <v/>
      </c>
      <c r="AL137" s="101" t="str">
        <f t="array" ref="AL137">IF($AI137,QUARTILE(IF(G2SelectionMask="x",IF(INDEX(RawDataRefData,$E137,0)&gt;0,INDEX(RawDataRefData,$E137,0)),""),3),"")</f>
        <v/>
      </c>
      <c r="AM137" s="101" t="str">
        <f t="array" ref="AM137">IF($AI137,MIN(IF(G2SelectionMask="x",IF(INDEX(RawDataRefData,$E137,0)&gt;0,INDEX(RawDataRefData,$E137,0)),"")),"")</f>
        <v/>
      </c>
      <c r="AN137" s="101" t="str">
        <f t="array" ref="AN137">IF($AI137,MAX(IF(G2SelectionMask="x",IF(INDEX(RawDataRefData,$E137,0)&gt;0,INDEX(RawDataRefData,$E137,0)),"")),"")</f>
        <v/>
      </c>
      <c r="AO137" s="101" t="str">
        <f t="shared" si="35"/>
        <v/>
      </c>
      <c r="AP137" s="101" t="str">
        <f t="array" ref="AP137">IF($AI137,STDEVA(IF(G2SelectionMask="x",IF(INDEX(RawDataRefData,$E137,0)&gt;0,INDEX(RawDataRefData,$E137,0)),"")),"")</f>
        <v/>
      </c>
      <c r="AQ137" s="100" t="b">
        <f t="shared" si="36"/>
        <v>0</v>
      </c>
      <c r="AR137" s="100" t="str">
        <f t="array" ref="AR137">IF($AQ137,MEDIAN(IF(G3SelectionMask="x",IF(INDEX(RawDataRefData,$E137,0)&gt;0,INDEX(RawDataRefData,$E137,0)),"")),"")</f>
        <v/>
      </c>
      <c r="AS137" s="100" t="str">
        <f t="array" ref="AS137">IF($AQ137,QUARTILE(IF(G3SelectionMask="x",IF(INDEX(RawDataRefData,$E137,0)&gt;0,INDEX(RawDataRefData,$E137,0)),""),1),"")</f>
        <v/>
      </c>
      <c r="AT137" s="100" t="str">
        <f t="array" ref="AT137">IF($AQ137,QUARTILE(IF(G3SelectionMask="x",IF(INDEX(RawDataRefData,$E137,0)&gt;0,INDEX(RawDataRefData,$E137,0)),""),3),"")</f>
        <v/>
      </c>
      <c r="AU137" s="100" t="str">
        <f t="array" ref="AU137">IF($AQ137,MIN(IF(G3SelectionMask="x",IF(INDEX(RawDataRefData,$E137,0)&gt;0,INDEX(RawDataRefData,$E137,0)),"")),"")</f>
        <v/>
      </c>
      <c r="AV137" s="100" t="str">
        <f t="array" ref="AV137">IF($AQ137,MAX(IF(G3SelectionMask="x",IF(INDEX(RawDataRefData,$E137,0)&gt;0,INDEX(RawDataRefData,$E137,0)),"")),"")</f>
        <v/>
      </c>
      <c r="AW137" s="100" t="str">
        <f t="shared" si="37"/>
        <v/>
      </c>
      <c r="AX137" s="100" t="str">
        <f t="array" ref="AX137">IF($AQ137,STDEVA(IF(G3SelectionMask="x",IF(INDEX(RawDataRefData,$E137,0)&gt;0,INDEX(RawDataRefData,$E137,0)),"")),"")</f>
        <v/>
      </c>
      <c r="AY137" s="101" t="b">
        <f t="shared" si="38"/>
        <v>0</v>
      </c>
      <c r="AZ137" s="101" t="str">
        <f t="array" ref="AZ137">IF($AY137,MEDIAN(IF(G4SelectionMask="x",IF(INDEX(RawDataRefData,$E137,0)&gt;0,INDEX(RawDataRefData,$E137,0)),"")),"")</f>
        <v/>
      </c>
      <c r="BA137" s="101" t="str">
        <f t="array" ref="BA137">IF($AY137,QUARTILE(IF(G4SelectionMask="x",IF(INDEX(RawDataRefData,$E137,0)&gt;0,INDEX(RawDataRefData,$E137,0)),""),1),"")</f>
        <v/>
      </c>
      <c r="BB137" s="101" t="str">
        <f t="array" ref="BB137">IF($AY137,QUARTILE(IF(G4SelectionMask="x",IF(INDEX(RawDataRefData,$E137,0)&gt;0,INDEX(RawDataRefData,$E137,0)),""),3),"")</f>
        <v/>
      </c>
      <c r="BC137" s="101" t="str">
        <f t="array" ref="BC137">IF($AY137,MIN(IF(G4SelectionMask="x",IF(INDEX(RawDataRefData,$E137,0)&gt;0,INDEX(RawDataRefData,$E137,0)),"")),"")</f>
        <v/>
      </c>
      <c r="BD137" s="101" t="str">
        <f t="array" ref="BD137">IF($AY137,MAX(IF(G4SelectionMask="x",IF(INDEX(RawDataRefData,$E137,0)&gt;0,INDEX(RawDataRefData,$E137,0)),"")),"")</f>
        <v/>
      </c>
      <c r="BE137" s="101" t="str">
        <f t="shared" si="39"/>
        <v/>
      </c>
      <c r="BF137" s="101" t="str">
        <f t="array" ref="BF137">IF($AY137,STDEVA(IF(G4SelectionMask="x",IF(INDEX(RawDataRefData,$E137,0)&gt;0,INDEX(RawDataRefData,$E137,0)),"")),"")</f>
        <v/>
      </c>
      <c r="BG137" s="100" t="b">
        <f t="shared" si="40"/>
        <v>0</v>
      </c>
      <c r="BH137" s="100" t="str">
        <f t="array" ref="BH137">IF($BG137,MEDIAN(IF(G5SelectionMask="x",IF(INDEX(RawDataRefData,$E137,0)&gt;0,INDEX(RawDataRefData,$E137,0)),"")),"")</f>
        <v/>
      </c>
      <c r="BI137" s="100" t="str">
        <f t="array" ref="BI137">IF($BG137,QUARTILE(IF(G5SelectionMask="x",IF(INDEX(RawDataRefData,$E137,0)&gt;0,INDEX(RawDataRefData,$E137,0)),""),1),"")</f>
        <v/>
      </c>
      <c r="BJ137" s="100" t="str">
        <f t="array" ref="BJ137">IF($BG137,QUARTILE(IF(G5SelectionMask="x",IF(INDEX(RawDataRefData,$E137,0)&gt;0,INDEX(RawDataRefData,$E137,0)),""),3),"")</f>
        <v/>
      </c>
      <c r="BK137" s="100" t="str">
        <f t="array" ref="BK137">IF($BG137,MIN(IF(G5SelectionMask="x",IF(INDEX(RawDataRefData,$E137,0)&gt;0,INDEX(RawDataRefData,$E137,0)),"")),"")</f>
        <v/>
      </c>
      <c r="BL137" s="100" t="str">
        <f t="array" ref="BL137">IF($BG137,MAX(IF(G5SelectionMask="x",IF(INDEX(RawDataRefData,$E137,0)&gt;0,INDEX(RawDataRefData,$E137,0)),"")),"")</f>
        <v/>
      </c>
      <c r="BM137" s="100" t="str">
        <f t="shared" si="41"/>
        <v/>
      </c>
      <c r="BN137" s="103" t="str">
        <f t="array" ref="BN137">IF($BG137,STDEVA(IF(G5SelectionMask="x",IF(INDEX(RawDataRefData,$E137,0)&gt;0,INDEX(RawDataRefData,$E137,0)),"")),"")</f>
        <v/>
      </c>
      <c r="BO137" s="104"/>
      <c r="BP137" s="105"/>
      <c r="BQ137" s="105"/>
      <c r="BR137" s="105"/>
      <c r="BS137" s="105"/>
      <c r="BT137" s="105"/>
      <c r="BU137" s="105"/>
      <c r="BV137" s="105"/>
      <c r="BW137" s="105"/>
      <c r="BX137" s="105"/>
      <c r="BY137" s="105"/>
      <c r="BZ137" s="105"/>
      <c r="CA137" s="105"/>
      <c r="CB137" s="105"/>
      <c r="CC137" s="105"/>
      <c r="CD137" s="105"/>
    </row>
    <row r="138" spans="1:82" x14ac:dyDescent="0.2">
      <c r="A138" s="33">
        <f t="shared" si="33"/>
        <v>0</v>
      </c>
      <c r="B138" s="206"/>
      <c r="C138" s="200"/>
      <c r="D138" s="197"/>
      <c r="E138" s="72">
        <f t="shared" si="34"/>
        <v>129</v>
      </c>
      <c r="F138" s="9" t="s">
        <v>706</v>
      </c>
      <c r="K138" s="100" t="str">
        <f t="shared" si="42"/>
        <v/>
      </c>
      <c r="L138" s="100"/>
      <c r="M138" s="100"/>
      <c r="N138" s="100"/>
      <c r="O138" s="100"/>
      <c r="P138" s="101" t="str">
        <f t="shared" si="43"/>
        <v/>
      </c>
      <c r="Q138" s="102" t="str">
        <f t="shared" si="44"/>
        <v/>
      </c>
      <c r="R138" s="102" t="str">
        <f t="shared" si="45"/>
        <v/>
      </c>
      <c r="S138" s="102" t="str">
        <f t="shared" si="46"/>
        <v/>
      </c>
      <c r="T138" s="102" t="str">
        <f t="shared" si="47"/>
        <v/>
      </c>
      <c r="U138" s="102" t="str">
        <f t="shared" si="48"/>
        <v/>
      </c>
      <c r="V138" s="102" t="str">
        <f t="shared" si="49"/>
        <v/>
      </c>
      <c r="W138" s="102" t="str">
        <f t="shared" si="50"/>
        <v/>
      </c>
      <c r="X138" s="102" t="str">
        <f t="shared" si="51"/>
        <v/>
      </c>
      <c r="Y138" s="102" t="str">
        <f t="shared" si="52"/>
        <v/>
      </c>
      <c r="Z138" s="102" t="str">
        <f t="shared" si="53"/>
        <v/>
      </c>
      <c r="AA138" s="100" t="b">
        <f t="shared" si="7"/>
        <v>0</v>
      </c>
      <c r="AB138" s="100" t="str">
        <f t="array" ref="AB138">IF($AA138,MEDIAN(IF(G1SelectionMask="x",IF(INDEX(RawDataRefData,$E138,0)&gt;0,INDEX(RawDataRefData,$E138,0)),"")),"")</f>
        <v/>
      </c>
      <c r="AC138" s="100" t="str">
        <f t="array" ref="AC138">IF($AA138,QUARTILE(IF(G1SelectionMask="x",IF(INDEX(RawDataRefData,$E138,0)&gt;0,INDEX(RawDataRefData,$E138,0)),""),1),"")</f>
        <v/>
      </c>
      <c r="AD138" s="100" t="str">
        <f t="array" ref="AD138">IF($AA138,QUARTILE(IF(G1SelectionMask="x",IF(INDEX(RawDataRefData,$E138,0)&gt;0,INDEX(RawDataRefData,$E138,0)),""),3),"")</f>
        <v/>
      </c>
      <c r="AE138" s="100" t="str">
        <f t="array" ref="AE138">IF($AA138,MIN(IF(G1SelectionMask="x",IF(INDEX(RawDataRefData,$E138,0)&gt;0,INDEX(RawDataRefData,$E138,0)),"")),"")</f>
        <v/>
      </c>
      <c r="AF138" s="100" t="str">
        <f t="array" ref="AF138">IF($AA138,MAX(IF(G1SelectionMask="x",IF(INDEX(RawDataRefData,$E138,0)&gt;0,INDEX(RawDataRefData,$E138,0)),"")),"")</f>
        <v/>
      </c>
      <c r="AG138" s="100" t="str">
        <f t="shared" si="8"/>
        <v/>
      </c>
      <c r="AH138" s="100" t="str">
        <f t="array" ref="AH138">IF($AA138,STDEVA(IF(G1SelectionMask="x",IF(INDEX(RawDataRefData,$E138,0)&gt;0,INDEX(RawDataRefData,$E138,0)),"")),"")</f>
        <v/>
      </c>
      <c r="AI138" s="101" t="b">
        <f t="shared" si="9"/>
        <v>0</v>
      </c>
      <c r="AJ138" s="101" t="str">
        <f t="array" ref="AJ138">IF($AI138,MEDIAN(IF(G2SelectionMask="x",IF(INDEX(RawDataRefData,$E138,0)&gt;0,INDEX(RawDataRefData,$E138,0)),"")),"")</f>
        <v/>
      </c>
      <c r="AK138" s="101" t="str">
        <f t="array" ref="AK138">IF($AI138,QUARTILE(IF(G2SelectionMask="x",IF(INDEX(RawDataRefData,$E138,0)&gt;0,INDEX(RawDataRefData,$E138,0)),""),1),"")</f>
        <v/>
      </c>
      <c r="AL138" s="101" t="str">
        <f t="array" ref="AL138">IF($AI138,QUARTILE(IF(G2SelectionMask="x",IF(INDEX(RawDataRefData,$E138,0)&gt;0,INDEX(RawDataRefData,$E138,0)),""),3),"")</f>
        <v/>
      </c>
      <c r="AM138" s="101" t="str">
        <f t="array" ref="AM138">IF($AI138,MIN(IF(G2SelectionMask="x",IF(INDEX(RawDataRefData,$E138,0)&gt;0,INDEX(RawDataRefData,$E138,0)),"")),"")</f>
        <v/>
      </c>
      <c r="AN138" s="101" t="str">
        <f t="array" ref="AN138">IF($AI138,MAX(IF(G2SelectionMask="x",IF(INDEX(RawDataRefData,$E138,0)&gt;0,INDEX(RawDataRefData,$E138,0)),"")),"")</f>
        <v/>
      </c>
      <c r="AO138" s="101" t="str">
        <f t="shared" si="35"/>
        <v/>
      </c>
      <c r="AP138" s="101" t="str">
        <f t="array" ref="AP138">IF($AI138,STDEVA(IF(G2SelectionMask="x",IF(INDEX(RawDataRefData,$E138,0)&gt;0,INDEX(RawDataRefData,$E138,0)),"")),"")</f>
        <v/>
      </c>
      <c r="AQ138" s="100" t="b">
        <f t="shared" si="36"/>
        <v>0</v>
      </c>
      <c r="AR138" s="100" t="str">
        <f t="array" ref="AR138">IF($AQ138,MEDIAN(IF(G3SelectionMask="x",IF(INDEX(RawDataRefData,$E138,0)&gt;0,INDEX(RawDataRefData,$E138,0)),"")),"")</f>
        <v/>
      </c>
      <c r="AS138" s="100" t="str">
        <f t="array" ref="AS138">IF($AQ138,QUARTILE(IF(G3SelectionMask="x",IF(INDEX(RawDataRefData,$E138,0)&gt;0,INDEX(RawDataRefData,$E138,0)),""),1),"")</f>
        <v/>
      </c>
      <c r="AT138" s="100" t="str">
        <f t="array" ref="AT138">IF($AQ138,QUARTILE(IF(G3SelectionMask="x",IF(INDEX(RawDataRefData,$E138,0)&gt;0,INDEX(RawDataRefData,$E138,0)),""),3),"")</f>
        <v/>
      </c>
      <c r="AU138" s="100" t="str">
        <f t="array" ref="AU138">IF($AQ138,MIN(IF(G3SelectionMask="x",IF(INDEX(RawDataRefData,$E138,0)&gt;0,INDEX(RawDataRefData,$E138,0)),"")),"")</f>
        <v/>
      </c>
      <c r="AV138" s="100" t="str">
        <f t="array" ref="AV138">IF($AQ138,MAX(IF(G3SelectionMask="x",IF(INDEX(RawDataRefData,$E138,0)&gt;0,INDEX(RawDataRefData,$E138,0)),"")),"")</f>
        <v/>
      </c>
      <c r="AW138" s="100" t="str">
        <f t="shared" si="37"/>
        <v/>
      </c>
      <c r="AX138" s="100" t="str">
        <f t="array" ref="AX138">IF($AQ138,STDEVA(IF(G3SelectionMask="x",IF(INDEX(RawDataRefData,$E138,0)&gt;0,INDEX(RawDataRefData,$E138,0)),"")),"")</f>
        <v/>
      </c>
      <c r="AY138" s="101" t="b">
        <f t="shared" si="38"/>
        <v>0</v>
      </c>
      <c r="AZ138" s="101" t="str">
        <f t="array" ref="AZ138">IF($AY138,MEDIAN(IF(G4SelectionMask="x",IF(INDEX(RawDataRefData,$E138,0)&gt;0,INDEX(RawDataRefData,$E138,0)),"")),"")</f>
        <v/>
      </c>
      <c r="BA138" s="101" t="str">
        <f t="array" ref="BA138">IF($AY138,QUARTILE(IF(G4SelectionMask="x",IF(INDEX(RawDataRefData,$E138,0)&gt;0,INDEX(RawDataRefData,$E138,0)),""),1),"")</f>
        <v/>
      </c>
      <c r="BB138" s="101" t="str">
        <f t="array" ref="BB138">IF($AY138,QUARTILE(IF(G4SelectionMask="x",IF(INDEX(RawDataRefData,$E138,0)&gt;0,INDEX(RawDataRefData,$E138,0)),""),3),"")</f>
        <v/>
      </c>
      <c r="BC138" s="101" t="str">
        <f t="array" ref="BC138">IF($AY138,MIN(IF(G4SelectionMask="x",IF(INDEX(RawDataRefData,$E138,0)&gt;0,INDEX(RawDataRefData,$E138,0)),"")),"")</f>
        <v/>
      </c>
      <c r="BD138" s="101" t="str">
        <f t="array" ref="BD138">IF($AY138,MAX(IF(G4SelectionMask="x",IF(INDEX(RawDataRefData,$E138,0)&gt;0,INDEX(RawDataRefData,$E138,0)),"")),"")</f>
        <v/>
      </c>
      <c r="BE138" s="101" t="str">
        <f t="shared" si="39"/>
        <v/>
      </c>
      <c r="BF138" s="101" t="str">
        <f t="array" ref="BF138">IF($AY138,STDEVA(IF(G4SelectionMask="x",IF(INDEX(RawDataRefData,$E138,0)&gt;0,INDEX(RawDataRefData,$E138,0)),"")),"")</f>
        <v/>
      </c>
      <c r="BG138" s="100" t="b">
        <f t="shared" si="40"/>
        <v>0</v>
      </c>
      <c r="BH138" s="100" t="str">
        <f t="array" ref="BH138">IF($BG138,MEDIAN(IF(G5SelectionMask="x",IF(INDEX(RawDataRefData,$E138,0)&gt;0,INDEX(RawDataRefData,$E138,0)),"")),"")</f>
        <v/>
      </c>
      <c r="BI138" s="100" t="str">
        <f t="array" ref="BI138">IF($BG138,QUARTILE(IF(G5SelectionMask="x",IF(INDEX(RawDataRefData,$E138,0)&gt;0,INDEX(RawDataRefData,$E138,0)),""),1),"")</f>
        <v/>
      </c>
      <c r="BJ138" s="100" t="str">
        <f t="array" ref="BJ138">IF($BG138,QUARTILE(IF(G5SelectionMask="x",IF(INDEX(RawDataRefData,$E138,0)&gt;0,INDEX(RawDataRefData,$E138,0)),""),3),"")</f>
        <v/>
      </c>
      <c r="BK138" s="100" t="str">
        <f t="array" ref="BK138">IF($BG138,MIN(IF(G5SelectionMask="x",IF(INDEX(RawDataRefData,$E138,0)&gt;0,INDEX(RawDataRefData,$E138,0)),"")),"")</f>
        <v/>
      </c>
      <c r="BL138" s="100" t="str">
        <f t="array" ref="BL138">IF($BG138,MAX(IF(G5SelectionMask="x",IF(INDEX(RawDataRefData,$E138,0)&gt;0,INDEX(RawDataRefData,$E138,0)),"")),"")</f>
        <v/>
      </c>
      <c r="BM138" s="100" t="str">
        <f t="shared" si="41"/>
        <v/>
      </c>
      <c r="BN138" s="103" t="str">
        <f t="array" ref="BN138">IF($BG138,STDEVA(IF(G5SelectionMask="x",IF(INDEX(RawDataRefData,$E138,0)&gt;0,INDEX(RawDataRefData,$E138,0)),"")),"")</f>
        <v/>
      </c>
      <c r="BO138" s="104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</row>
    <row r="139" spans="1:82" x14ac:dyDescent="0.2">
      <c r="A139" s="33">
        <f t="shared" si="33"/>
        <v>0</v>
      </c>
      <c r="B139" s="206"/>
      <c r="C139" s="200"/>
      <c r="D139" s="197"/>
      <c r="E139" s="72">
        <f t="shared" si="34"/>
        <v>130</v>
      </c>
      <c r="F139" s="9" t="s">
        <v>707</v>
      </c>
      <c r="K139" s="100" t="str">
        <f t="shared" si="42"/>
        <v/>
      </c>
      <c r="L139" s="100"/>
      <c r="M139" s="100"/>
      <c r="N139" s="100"/>
      <c r="O139" s="100"/>
      <c r="P139" s="101" t="str">
        <f t="shared" si="43"/>
        <v/>
      </c>
      <c r="Q139" s="102" t="str">
        <f t="shared" si="44"/>
        <v/>
      </c>
      <c r="R139" s="102" t="str">
        <f t="shared" si="45"/>
        <v/>
      </c>
      <c r="S139" s="102" t="str">
        <f t="shared" si="46"/>
        <v/>
      </c>
      <c r="T139" s="102" t="str">
        <f t="shared" si="47"/>
        <v/>
      </c>
      <c r="U139" s="102" t="str">
        <f t="shared" si="48"/>
        <v/>
      </c>
      <c r="V139" s="102" t="str">
        <f t="shared" si="49"/>
        <v/>
      </c>
      <c r="W139" s="102" t="str">
        <f t="shared" si="50"/>
        <v/>
      </c>
      <c r="X139" s="102" t="str">
        <f t="shared" si="51"/>
        <v/>
      </c>
      <c r="Y139" s="102" t="str">
        <f t="shared" si="52"/>
        <v/>
      </c>
      <c r="Z139" s="102" t="str">
        <f t="shared" si="53"/>
        <v/>
      </c>
      <c r="AA139" s="100" t="b">
        <f t="shared" si="7"/>
        <v>0</v>
      </c>
      <c r="AB139" s="100" t="str">
        <f t="array" ref="AB139">IF($AA139,MEDIAN(IF(G1SelectionMask="x",IF(INDEX(RawDataRefData,$E139,0)&gt;0,INDEX(RawDataRefData,$E139,0)),"")),"")</f>
        <v/>
      </c>
      <c r="AC139" s="100" t="str">
        <f t="array" ref="AC139">IF($AA139,QUARTILE(IF(G1SelectionMask="x",IF(INDEX(RawDataRefData,$E139,0)&gt;0,INDEX(RawDataRefData,$E139,0)),""),1),"")</f>
        <v/>
      </c>
      <c r="AD139" s="100" t="str">
        <f t="array" ref="AD139">IF($AA139,QUARTILE(IF(G1SelectionMask="x",IF(INDEX(RawDataRefData,$E139,0)&gt;0,INDEX(RawDataRefData,$E139,0)),""),3),"")</f>
        <v/>
      </c>
      <c r="AE139" s="100" t="str">
        <f t="array" ref="AE139">IF($AA139,MIN(IF(G1SelectionMask="x",IF(INDEX(RawDataRefData,$E139,0)&gt;0,INDEX(RawDataRefData,$E139,0)),"")),"")</f>
        <v/>
      </c>
      <c r="AF139" s="100" t="str">
        <f t="array" ref="AF139">IF($AA139,MAX(IF(G1SelectionMask="x",IF(INDEX(RawDataRefData,$E139,0)&gt;0,INDEX(RawDataRefData,$E139,0)),"")),"")</f>
        <v/>
      </c>
      <c r="AG139" s="100" t="str">
        <f t="shared" si="8"/>
        <v/>
      </c>
      <c r="AH139" s="100" t="str">
        <f t="array" ref="AH139">IF($AA139,STDEVA(IF(G1SelectionMask="x",IF(INDEX(RawDataRefData,$E139,0)&gt;0,INDEX(RawDataRefData,$E139,0)),"")),"")</f>
        <v/>
      </c>
      <c r="AI139" s="101" t="b">
        <f t="shared" si="9"/>
        <v>0</v>
      </c>
      <c r="AJ139" s="101" t="str">
        <f t="array" ref="AJ139">IF($AI139,MEDIAN(IF(G2SelectionMask="x",IF(INDEX(RawDataRefData,$E139,0)&gt;0,INDEX(RawDataRefData,$E139,0)),"")),"")</f>
        <v/>
      </c>
      <c r="AK139" s="101" t="str">
        <f t="array" ref="AK139">IF($AI139,QUARTILE(IF(G2SelectionMask="x",IF(INDEX(RawDataRefData,$E139,0)&gt;0,INDEX(RawDataRefData,$E139,0)),""),1),"")</f>
        <v/>
      </c>
      <c r="AL139" s="101" t="str">
        <f t="array" ref="AL139">IF($AI139,QUARTILE(IF(G2SelectionMask="x",IF(INDEX(RawDataRefData,$E139,0)&gt;0,INDEX(RawDataRefData,$E139,0)),""),3),"")</f>
        <v/>
      </c>
      <c r="AM139" s="101" t="str">
        <f t="array" ref="AM139">IF($AI139,MIN(IF(G2SelectionMask="x",IF(INDEX(RawDataRefData,$E139,0)&gt;0,INDEX(RawDataRefData,$E139,0)),"")),"")</f>
        <v/>
      </c>
      <c r="AN139" s="101" t="str">
        <f t="array" ref="AN139">IF($AI139,MAX(IF(G2SelectionMask="x",IF(INDEX(RawDataRefData,$E139,0)&gt;0,INDEX(RawDataRefData,$E139,0)),"")),"")</f>
        <v/>
      </c>
      <c r="AO139" s="101" t="str">
        <f t="shared" si="35"/>
        <v/>
      </c>
      <c r="AP139" s="101" t="str">
        <f t="array" ref="AP139">IF($AI139,STDEVA(IF(G2SelectionMask="x",IF(INDEX(RawDataRefData,$E139,0)&gt;0,INDEX(RawDataRefData,$E139,0)),"")),"")</f>
        <v/>
      </c>
      <c r="AQ139" s="100" t="b">
        <f t="shared" si="36"/>
        <v>0</v>
      </c>
      <c r="AR139" s="100" t="str">
        <f t="array" ref="AR139">IF($AQ139,MEDIAN(IF(G3SelectionMask="x",IF(INDEX(RawDataRefData,$E139,0)&gt;0,INDEX(RawDataRefData,$E139,0)),"")),"")</f>
        <v/>
      </c>
      <c r="AS139" s="100" t="str">
        <f t="array" ref="AS139">IF($AQ139,QUARTILE(IF(G3SelectionMask="x",IF(INDEX(RawDataRefData,$E139,0)&gt;0,INDEX(RawDataRefData,$E139,0)),""),1),"")</f>
        <v/>
      </c>
      <c r="AT139" s="100" t="str">
        <f t="array" ref="AT139">IF($AQ139,QUARTILE(IF(G3SelectionMask="x",IF(INDEX(RawDataRefData,$E139,0)&gt;0,INDEX(RawDataRefData,$E139,0)),""),3),"")</f>
        <v/>
      </c>
      <c r="AU139" s="100" t="str">
        <f t="array" ref="AU139">IF($AQ139,MIN(IF(G3SelectionMask="x",IF(INDEX(RawDataRefData,$E139,0)&gt;0,INDEX(RawDataRefData,$E139,0)),"")),"")</f>
        <v/>
      </c>
      <c r="AV139" s="100" t="str">
        <f t="array" ref="AV139">IF($AQ139,MAX(IF(G3SelectionMask="x",IF(INDEX(RawDataRefData,$E139,0)&gt;0,INDEX(RawDataRefData,$E139,0)),"")),"")</f>
        <v/>
      </c>
      <c r="AW139" s="100" t="str">
        <f t="shared" si="37"/>
        <v/>
      </c>
      <c r="AX139" s="100" t="str">
        <f t="array" ref="AX139">IF($AQ139,STDEVA(IF(G3SelectionMask="x",IF(INDEX(RawDataRefData,$E139,0)&gt;0,INDEX(RawDataRefData,$E139,0)),"")),"")</f>
        <v/>
      </c>
      <c r="AY139" s="101" t="b">
        <f t="shared" si="38"/>
        <v>0</v>
      </c>
      <c r="AZ139" s="101" t="str">
        <f t="array" ref="AZ139">IF($AY139,MEDIAN(IF(G4SelectionMask="x",IF(INDEX(RawDataRefData,$E139,0)&gt;0,INDEX(RawDataRefData,$E139,0)),"")),"")</f>
        <v/>
      </c>
      <c r="BA139" s="101" t="str">
        <f t="array" ref="BA139">IF($AY139,QUARTILE(IF(G4SelectionMask="x",IF(INDEX(RawDataRefData,$E139,0)&gt;0,INDEX(RawDataRefData,$E139,0)),""),1),"")</f>
        <v/>
      </c>
      <c r="BB139" s="101" t="str">
        <f t="array" ref="BB139">IF($AY139,QUARTILE(IF(G4SelectionMask="x",IF(INDEX(RawDataRefData,$E139,0)&gt;0,INDEX(RawDataRefData,$E139,0)),""),3),"")</f>
        <v/>
      </c>
      <c r="BC139" s="101" t="str">
        <f t="array" ref="BC139">IF($AY139,MIN(IF(G4SelectionMask="x",IF(INDEX(RawDataRefData,$E139,0)&gt;0,INDEX(RawDataRefData,$E139,0)),"")),"")</f>
        <v/>
      </c>
      <c r="BD139" s="101" t="str">
        <f t="array" ref="BD139">IF($AY139,MAX(IF(G4SelectionMask="x",IF(INDEX(RawDataRefData,$E139,0)&gt;0,INDEX(RawDataRefData,$E139,0)),"")),"")</f>
        <v/>
      </c>
      <c r="BE139" s="101" t="str">
        <f t="shared" si="39"/>
        <v/>
      </c>
      <c r="BF139" s="101" t="str">
        <f t="array" ref="BF139">IF($AY139,STDEVA(IF(G4SelectionMask="x",IF(INDEX(RawDataRefData,$E139,0)&gt;0,INDEX(RawDataRefData,$E139,0)),"")),"")</f>
        <v/>
      </c>
      <c r="BG139" s="100" t="b">
        <f t="shared" si="40"/>
        <v>0</v>
      </c>
      <c r="BH139" s="100" t="str">
        <f t="array" ref="BH139">IF($BG139,MEDIAN(IF(G5SelectionMask="x",IF(INDEX(RawDataRefData,$E139,0)&gt;0,INDEX(RawDataRefData,$E139,0)),"")),"")</f>
        <v/>
      </c>
      <c r="BI139" s="100" t="str">
        <f t="array" ref="BI139">IF($BG139,QUARTILE(IF(G5SelectionMask="x",IF(INDEX(RawDataRefData,$E139,0)&gt;0,INDEX(RawDataRefData,$E139,0)),""),1),"")</f>
        <v/>
      </c>
      <c r="BJ139" s="100" t="str">
        <f t="array" ref="BJ139">IF($BG139,QUARTILE(IF(G5SelectionMask="x",IF(INDEX(RawDataRefData,$E139,0)&gt;0,INDEX(RawDataRefData,$E139,0)),""),3),"")</f>
        <v/>
      </c>
      <c r="BK139" s="100" t="str">
        <f t="array" ref="BK139">IF($BG139,MIN(IF(G5SelectionMask="x",IF(INDEX(RawDataRefData,$E139,0)&gt;0,INDEX(RawDataRefData,$E139,0)),"")),"")</f>
        <v/>
      </c>
      <c r="BL139" s="100" t="str">
        <f t="array" ref="BL139">IF($BG139,MAX(IF(G5SelectionMask="x",IF(INDEX(RawDataRefData,$E139,0)&gt;0,INDEX(RawDataRefData,$E139,0)),"")),"")</f>
        <v/>
      </c>
      <c r="BM139" s="100" t="str">
        <f t="shared" si="41"/>
        <v/>
      </c>
      <c r="BN139" s="103" t="str">
        <f t="array" ref="BN139">IF($BG139,STDEVA(IF(G5SelectionMask="x",IF(INDEX(RawDataRefData,$E139,0)&gt;0,INDEX(RawDataRefData,$E139,0)),"")),"")</f>
        <v/>
      </c>
      <c r="BO139" s="104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</row>
    <row r="140" spans="1:82" x14ac:dyDescent="0.2">
      <c r="A140" s="33">
        <f t="shared" si="33"/>
        <v>0</v>
      </c>
      <c r="B140" s="206"/>
      <c r="C140" s="200"/>
      <c r="D140" s="197"/>
      <c r="E140" s="72">
        <f t="shared" ref="E140:E203" si="57">ROW()-RawDataFieldKeyBaseRow</f>
        <v>131</v>
      </c>
      <c r="F140" s="9" t="s">
        <v>708</v>
      </c>
      <c r="K140" s="100" t="str">
        <f t="shared" si="42"/>
        <v/>
      </c>
      <c r="L140" s="100"/>
      <c r="M140" s="100"/>
      <c r="N140" s="100"/>
      <c r="O140" s="100"/>
      <c r="P140" s="101" t="str">
        <f t="shared" si="43"/>
        <v/>
      </c>
      <c r="Q140" s="102" t="str">
        <f t="shared" si="44"/>
        <v/>
      </c>
      <c r="R140" s="102" t="str">
        <f t="shared" si="45"/>
        <v/>
      </c>
      <c r="S140" s="102" t="str">
        <f t="shared" si="46"/>
        <v/>
      </c>
      <c r="T140" s="102" t="str">
        <f t="shared" si="47"/>
        <v/>
      </c>
      <c r="U140" s="102" t="str">
        <f t="shared" si="48"/>
        <v/>
      </c>
      <c r="V140" s="102" t="str">
        <f t="shared" si="49"/>
        <v/>
      </c>
      <c r="W140" s="102" t="str">
        <f t="shared" si="50"/>
        <v/>
      </c>
      <c r="X140" s="102" t="str">
        <f t="shared" si="51"/>
        <v/>
      </c>
      <c r="Y140" s="102" t="str">
        <f t="shared" si="52"/>
        <v/>
      </c>
      <c r="Z140" s="102" t="str">
        <f t="shared" si="53"/>
        <v/>
      </c>
      <c r="AA140" s="100" t="b">
        <f t="shared" si="7"/>
        <v>0</v>
      </c>
      <c r="AB140" s="100" t="str">
        <f t="array" ref="AB140">IF($AA140,MEDIAN(IF(G1SelectionMask="x",IF(INDEX(RawDataRefData,$E140,0)&gt;0,INDEX(RawDataRefData,$E140,0)),"")),"")</f>
        <v/>
      </c>
      <c r="AC140" s="100" t="str">
        <f t="array" ref="AC140">IF($AA140,QUARTILE(IF(G1SelectionMask="x",IF(INDEX(RawDataRefData,$E140,0)&gt;0,INDEX(RawDataRefData,$E140,0)),""),1),"")</f>
        <v/>
      </c>
      <c r="AD140" s="100" t="str">
        <f t="array" ref="AD140">IF($AA140,QUARTILE(IF(G1SelectionMask="x",IF(INDEX(RawDataRefData,$E140,0)&gt;0,INDEX(RawDataRefData,$E140,0)),""),3),"")</f>
        <v/>
      </c>
      <c r="AE140" s="100" t="str">
        <f t="array" ref="AE140">IF($AA140,MIN(IF(G1SelectionMask="x",IF(INDEX(RawDataRefData,$E140,0)&gt;0,INDEX(RawDataRefData,$E140,0)),"")),"")</f>
        <v/>
      </c>
      <c r="AF140" s="100" t="str">
        <f t="array" ref="AF140">IF($AA140,MAX(IF(G1SelectionMask="x",IF(INDEX(RawDataRefData,$E140,0)&gt;0,INDEX(RawDataRefData,$E140,0)),"")),"")</f>
        <v/>
      </c>
      <c r="AG140" s="100" t="str">
        <f t="shared" si="8"/>
        <v/>
      </c>
      <c r="AH140" s="100" t="str">
        <f t="array" ref="AH140">IF($AA140,STDEVA(IF(G1SelectionMask="x",IF(INDEX(RawDataRefData,$E140,0)&gt;0,INDEX(RawDataRefData,$E140,0)),"")),"")</f>
        <v/>
      </c>
      <c r="AI140" s="101" t="b">
        <f t="shared" si="9"/>
        <v>0</v>
      </c>
      <c r="AJ140" s="101" t="str">
        <f t="array" ref="AJ140">IF($AI140,MEDIAN(IF(G2SelectionMask="x",IF(INDEX(RawDataRefData,$E140,0)&gt;0,INDEX(RawDataRefData,$E140,0)),"")),"")</f>
        <v/>
      </c>
      <c r="AK140" s="101" t="str">
        <f t="array" ref="AK140">IF($AI140,QUARTILE(IF(G2SelectionMask="x",IF(INDEX(RawDataRefData,$E140,0)&gt;0,INDEX(RawDataRefData,$E140,0)),""),1),"")</f>
        <v/>
      </c>
      <c r="AL140" s="101" t="str">
        <f t="array" ref="AL140">IF($AI140,QUARTILE(IF(G2SelectionMask="x",IF(INDEX(RawDataRefData,$E140,0)&gt;0,INDEX(RawDataRefData,$E140,0)),""),3),"")</f>
        <v/>
      </c>
      <c r="AM140" s="101" t="str">
        <f t="array" ref="AM140">IF($AI140,MIN(IF(G2SelectionMask="x",IF(INDEX(RawDataRefData,$E140,0)&gt;0,INDEX(RawDataRefData,$E140,0)),"")),"")</f>
        <v/>
      </c>
      <c r="AN140" s="101" t="str">
        <f t="array" ref="AN140">IF($AI140,MAX(IF(G2SelectionMask="x",IF(INDEX(RawDataRefData,$E140,0)&gt;0,INDEX(RawDataRefData,$E140,0)),"")),"")</f>
        <v/>
      </c>
      <c r="AO140" s="101" t="str">
        <f t="shared" ref="AO140:AO203" si="58">IF($AI140,AVERAGEIF(G2SelectionMask,"x",INDEX(RawDataRefData,$E140,0)),"")</f>
        <v/>
      </c>
      <c r="AP140" s="101" t="str">
        <f t="array" ref="AP140">IF($AI140,STDEVA(IF(G2SelectionMask="x",IF(INDEX(RawDataRefData,$E140,0)&gt;0,INDEX(RawDataRefData,$E140,0)),"")),"")</f>
        <v/>
      </c>
      <c r="AQ140" s="100" t="b">
        <f t="shared" ref="AQ140:AQ203" si="59">COUNTIFS(G3SelectionMask,"x",INDEX(RawDataRefData,$E140,0),"&gt;0")&gt;=RuleofN</f>
        <v>0</v>
      </c>
      <c r="AR140" s="100" t="str">
        <f t="array" ref="AR140">IF($AQ140,MEDIAN(IF(G3SelectionMask="x",IF(INDEX(RawDataRefData,$E140,0)&gt;0,INDEX(RawDataRefData,$E140,0)),"")),"")</f>
        <v/>
      </c>
      <c r="AS140" s="100" t="str">
        <f t="array" ref="AS140">IF($AQ140,QUARTILE(IF(G3SelectionMask="x",IF(INDEX(RawDataRefData,$E140,0)&gt;0,INDEX(RawDataRefData,$E140,0)),""),1),"")</f>
        <v/>
      </c>
      <c r="AT140" s="100" t="str">
        <f t="array" ref="AT140">IF($AQ140,QUARTILE(IF(G3SelectionMask="x",IF(INDEX(RawDataRefData,$E140,0)&gt;0,INDEX(RawDataRefData,$E140,0)),""),3),"")</f>
        <v/>
      </c>
      <c r="AU140" s="100" t="str">
        <f t="array" ref="AU140">IF($AQ140,MIN(IF(G3SelectionMask="x",IF(INDEX(RawDataRefData,$E140,0)&gt;0,INDEX(RawDataRefData,$E140,0)),"")),"")</f>
        <v/>
      </c>
      <c r="AV140" s="100" t="str">
        <f t="array" ref="AV140">IF($AQ140,MAX(IF(G3SelectionMask="x",IF(INDEX(RawDataRefData,$E140,0)&gt;0,INDEX(RawDataRefData,$E140,0)),"")),"")</f>
        <v/>
      </c>
      <c r="AW140" s="100" t="str">
        <f t="shared" ref="AW140:AW203" si="60">IF($AQ140,AVERAGEIF(G3SelectionMask,"x",INDEX(RawDataRefData,$E140,0)),"")</f>
        <v/>
      </c>
      <c r="AX140" s="100" t="str">
        <f t="array" ref="AX140">IF($AQ140,STDEVA(IF(G3SelectionMask="x",IF(INDEX(RawDataRefData,$E140,0)&gt;0,INDEX(RawDataRefData,$E140,0)),"")),"")</f>
        <v/>
      </c>
      <c r="AY140" s="101" t="b">
        <f t="shared" ref="AY140:AY203" si="61">COUNTIFS(G4SelectionMask,"x",INDEX(RawDataRefData,$E140,0),"&gt;0")&gt;=RuleofN</f>
        <v>0</v>
      </c>
      <c r="AZ140" s="101" t="str">
        <f t="array" ref="AZ140">IF($AY140,MEDIAN(IF(G4SelectionMask="x",IF(INDEX(RawDataRefData,$E140,0)&gt;0,INDEX(RawDataRefData,$E140,0)),"")),"")</f>
        <v/>
      </c>
      <c r="BA140" s="101" t="str">
        <f t="array" ref="BA140">IF($AY140,QUARTILE(IF(G4SelectionMask="x",IF(INDEX(RawDataRefData,$E140,0)&gt;0,INDEX(RawDataRefData,$E140,0)),""),1),"")</f>
        <v/>
      </c>
      <c r="BB140" s="101" t="str">
        <f t="array" ref="BB140">IF($AY140,QUARTILE(IF(G4SelectionMask="x",IF(INDEX(RawDataRefData,$E140,0)&gt;0,INDEX(RawDataRefData,$E140,0)),""),3),"")</f>
        <v/>
      </c>
      <c r="BC140" s="101" t="str">
        <f t="array" ref="BC140">IF($AY140,MIN(IF(G4SelectionMask="x",IF(INDEX(RawDataRefData,$E140,0)&gt;0,INDEX(RawDataRefData,$E140,0)),"")),"")</f>
        <v/>
      </c>
      <c r="BD140" s="101" t="str">
        <f t="array" ref="BD140">IF($AY140,MAX(IF(G4SelectionMask="x",IF(INDEX(RawDataRefData,$E140,0)&gt;0,INDEX(RawDataRefData,$E140,0)),"")),"")</f>
        <v/>
      </c>
      <c r="BE140" s="101" t="str">
        <f t="shared" ref="BE140:BE203" si="62">IF($AY140,AVERAGEIF(G4SelectionMask,"x",INDEX(RawDataRefData,$E140,0)),"")</f>
        <v/>
      </c>
      <c r="BF140" s="101" t="str">
        <f t="array" ref="BF140">IF($AY140,STDEVA(IF(G4SelectionMask="x",IF(INDEX(RawDataRefData,$E140,0)&gt;0,INDEX(RawDataRefData,$E140,0)),"")),"")</f>
        <v/>
      </c>
      <c r="BG140" s="100" t="b">
        <f t="shared" ref="BG140:BG203" si="63">COUNTIFS(G5SelectionMask,"x",INDEX(RawDataRefData,$E140,0),"&gt;0")&gt;=RuleofN</f>
        <v>0</v>
      </c>
      <c r="BH140" s="100" t="str">
        <f t="array" ref="BH140">IF($BG140,MEDIAN(IF(G5SelectionMask="x",IF(INDEX(RawDataRefData,$E140,0)&gt;0,INDEX(RawDataRefData,$E140,0)),"")),"")</f>
        <v/>
      </c>
      <c r="BI140" s="100" t="str">
        <f t="array" ref="BI140">IF($BG140,QUARTILE(IF(G5SelectionMask="x",IF(INDEX(RawDataRefData,$E140,0)&gt;0,INDEX(RawDataRefData,$E140,0)),""),1),"")</f>
        <v/>
      </c>
      <c r="BJ140" s="100" t="str">
        <f t="array" ref="BJ140">IF($BG140,QUARTILE(IF(G5SelectionMask="x",IF(INDEX(RawDataRefData,$E140,0)&gt;0,INDEX(RawDataRefData,$E140,0)),""),3),"")</f>
        <v/>
      </c>
      <c r="BK140" s="100" t="str">
        <f t="array" ref="BK140">IF($BG140,MIN(IF(G5SelectionMask="x",IF(INDEX(RawDataRefData,$E140,0)&gt;0,INDEX(RawDataRefData,$E140,0)),"")),"")</f>
        <v/>
      </c>
      <c r="BL140" s="100" t="str">
        <f t="array" ref="BL140">IF($BG140,MAX(IF(G5SelectionMask="x",IF(INDEX(RawDataRefData,$E140,0)&gt;0,INDEX(RawDataRefData,$E140,0)),"")),"")</f>
        <v/>
      </c>
      <c r="BM140" s="100" t="str">
        <f t="shared" ref="BM140:BM203" si="64">IF($BG140,AVERAGEIF(G5SelectionMask,"x",INDEX(RawDataRefData,$E140,0)),"")</f>
        <v/>
      </c>
      <c r="BN140" s="103" t="str">
        <f t="array" ref="BN140">IF($BG140,STDEVA(IF(G5SelectionMask="x",IF(INDEX(RawDataRefData,$E140,0)&gt;0,INDEX(RawDataRefData,$E140,0)),"")),"")</f>
        <v/>
      </c>
      <c r="BO140" s="104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</row>
    <row r="141" spans="1:82" x14ac:dyDescent="0.2">
      <c r="A141" s="33">
        <f t="shared" si="33"/>
        <v>0</v>
      </c>
      <c r="B141" s="206"/>
      <c r="C141" s="200"/>
      <c r="D141" s="197"/>
      <c r="E141" s="72">
        <f t="shared" si="57"/>
        <v>132</v>
      </c>
      <c r="F141" s="9" t="s">
        <v>709</v>
      </c>
      <c r="K141" s="100" t="str">
        <f t="shared" ref="K141:K204" si="65">IF(COUNT($BP141)=0,"",$BP141)</f>
        <v/>
      </c>
      <c r="L141" s="100"/>
      <c r="M141" s="100"/>
      <c r="N141" s="100"/>
      <c r="O141" s="100"/>
      <c r="P141" s="101" t="str">
        <f t="shared" ref="P141:P204" si="66">IF(COUNT($BQ141)=0,"",$BQ141)</f>
        <v/>
      </c>
      <c r="Q141" s="102" t="str">
        <f t="shared" ref="Q141:Q204" si="67">IF(COUNT($BR141)=0,"",$BR141)</f>
        <v/>
      </c>
      <c r="R141" s="102" t="str">
        <f t="shared" ref="R141:R204" si="68">IF(COUNT($BS141)=0,"",$BS141)</f>
        <v/>
      </c>
      <c r="S141" s="102" t="str">
        <f t="shared" ref="S141:S204" si="69">IF(COUNT($BT141)=0,"",$BT141)</f>
        <v/>
      </c>
      <c r="T141" s="102" t="str">
        <f t="shared" ref="T141:T204" si="70">IF(COUNT($BU141)=0,"",$BU141)</f>
        <v/>
      </c>
      <c r="U141" s="102" t="str">
        <f t="shared" ref="U141:U204" si="71">IF(COUNT($BV141)=0,"",$BV141)</f>
        <v/>
      </c>
      <c r="V141" s="102" t="str">
        <f t="shared" ref="V141:V204" si="72">IF(COUNT($BW141)=0,"",$BW141)</f>
        <v/>
      </c>
      <c r="W141" s="102" t="str">
        <f t="shared" ref="W141:W204" si="73">IF(COUNT($BX141)=0,"",$BX141)</f>
        <v/>
      </c>
      <c r="X141" s="102" t="str">
        <f t="shared" ref="X141:X204" si="74">IF(COUNT($BY141)=0,"",$BY141)</f>
        <v/>
      </c>
      <c r="Y141" s="102" t="str">
        <f t="shared" ref="Y141:Y204" si="75">IF(COUNT($BZ141)=0,"",$BZ141)</f>
        <v/>
      </c>
      <c r="Z141" s="102" t="str">
        <f t="shared" ref="Z141:Z204" si="76">IF(COUNT($CA141)=0,"",$CA141)</f>
        <v/>
      </c>
      <c r="AA141" s="100" t="b">
        <f t="shared" si="7"/>
        <v>0</v>
      </c>
      <c r="AB141" s="100" t="str">
        <f t="array" ref="AB141">IF($AA141,MEDIAN(IF(G1SelectionMask="x",IF(INDEX(RawDataRefData,$E141,0)&gt;0,INDEX(RawDataRefData,$E141,0)),"")),"")</f>
        <v/>
      </c>
      <c r="AC141" s="100" t="str">
        <f t="array" ref="AC141">IF($AA141,QUARTILE(IF(G1SelectionMask="x",IF(INDEX(RawDataRefData,$E141,0)&gt;0,INDEX(RawDataRefData,$E141,0)),""),1),"")</f>
        <v/>
      </c>
      <c r="AD141" s="100" t="str">
        <f t="array" ref="AD141">IF($AA141,QUARTILE(IF(G1SelectionMask="x",IF(INDEX(RawDataRefData,$E141,0)&gt;0,INDEX(RawDataRefData,$E141,0)),""),3),"")</f>
        <v/>
      </c>
      <c r="AE141" s="100" t="str">
        <f t="array" ref="AE141">IF($AA141,MIN(IF(G1SelectionMask="x",IF(INDEX(RawDataRefData,$E141,0)&gt;0,INDEX(RawDataRefData,$E141,0)),"")),"")</f>
        <v/>
      </c>
      <c r="AF141" s="100" t="str">
        <f t="array" ref="AF141">IF($AA141,MAX(IF(G1SelectionMask="x",IF(INDEX(RawDataRefData,$E141,0)&gt;0,INDEX(RawDataRefData,$E141,0)),"")),"")</f>
        <v/>
      </c>
      <c r="AG141" s="100" t="str">
        <f t="shared" si="8"/>
        <v/>
      </c>
      <c r="AH141" s="100" t="str">
        <f t="array" ref="AH141">IF($AA141,STDEVA(IF(G1SelectionMask="x",IF(INDEX(RawDataRefData,$E141,0)&gt;0,INDEX(RawDataRefData,$E141,0)),"")),"")</f>
        <v/>
      </c>
      <c r="AI141" s="101" t="b">
        <f t="shared" si="9"/>
        <v>0</v>
      </c>
      <c r="AJ141" s="101" t="str">
        <f t="array" ref="AJ141">IF($AI141,MEDIAN(IF(G2SelectionMask="x",IF(INDEX(RawDataRefData,$E141,0)&gt;0,INDEX(RawDataRefData,$E141,0)),"")),"")</f>
        <v/>
      </c>
      <c r="AK141" s="101" t="str">
        <f t="array" ref="AK141">IF($AI141,QUARTILE(IF(G2SelectionMask="x",IF(INDEX(RawDataRefData,$E141,0)&gt;0,INDEX(RawDataRefData,$E141,0)),""),1),"")</f>
        <v/>
      </c>
      <c r="AL141" s="101" t="str">
        <f t="array" ref="AL141">IF($AI141,QUARTILE(IF(G2SelectionMask="x",IF(INDEX(RawDataRefData,$E141,0)&gt;0,INDEX(RawDataRefData,$E141,0)),""),3),"")</f>
        <v/>
      </c>
      <c r="AM141" s="101" t="str">
        <f t="array" ref="AM141">IF($AI141,MIN(IF(G2SelectionMask="x",IF(INDEX(RawDataRefData,$E141,0)&gt;0,INDEX(RawDataRefData,$E141,0)),"")),"")</f>
        <v/>
      </c>
      <c r="AN141" s="101" t="str">
        <f t="array" ref="AN141">IF($AI141,MAX(IF(G2SelectionMask="x",IF(INDEX(RawDataRefData,$E141,0)&gt;0,INDEX(RawDataRefData,$E141,0)),"")),"")</f>
        <v/>
      </c>
      <c r="AO141" s="101" t="str">
        <f t="shared" si="58"/>
        <v/>
      </c>
      <c r="AP141" s="101" t="str">
        <f t="array" ref="AP141">IF($AI141,STDEVA(IF(G2SelectionMask="x",IF(INDEX(RawDataRefData,$E141,0)&gt;0,INDEX(RawDataRefData,$E141,0)),"")),"")</f>
        <v/>
      </c>
      <c r="AQ141" s="100" t="b">
        <f t="shared" si="59"/>
        <v>0</v>
      </c>
      <c r="AR141" s="100" t="str">
        <f t="array" ref="AR141">IF($AQ141,MEDIAN(IF(G3SelectionMask="x",IF(INDEX(RawDataRefData,$E141,0)&gt;0,INDEX(RawDataRefData,$E141,0)),"")),"")</f>
        <v/>
      </c>
      <c r="AS141" s="100" t="str">
        <f t="array" ref="AS141">IF($AQ141,QUARTILE(IF(G3SelectionMask="x",IF(INDEX(RawDataRefData,$E141,0)&gt;0,INDEX(RawDataRefData,$E141,0)),""),1),"")</f>
        <v/>
      </c>
      <c r="AT141" s="100" t="str">
        <f t="array" ref="AT141">IF($AQ141,QUARTILE(IF(G3SelectionMask="x",IF(INDEX(RawDataRefData,$E141,0)&gt;0,INDEX(RawDataRefData,$E141,0)),""),3),"")</f>
        <v/>
      </c>
      <c r="AU141" s="100" t="str">
        <f t="array" ref="AU141">IF($AQ141,MIN(IF(G3SelectionMask="x",IF(INDEX(RawDataRefData,$E141,0)&gt;0,INDEX(RawDataRefData,$E141,0)),"")),"")</f>
        <v/>
      </c>
      <c r="AV141" s="100" t="str">
        <f t="array" ref="AV141">IF($AQ141,MAX(IF(G3SelectionMask="x",IF(INDEX(RawDataRefData,$E141,0)&gt;0,INDEX(RawDataRefData,$E141,0)),"")),"")</f>
        <v/>
      </c>
      <c r="AW141" s="100" t="str">
        <f t="shared" si="60"/>
        <v/>
      </c>
      <c r="AX141" s="100" t="str">
        <f t="array" ref="AX141">IF($AQ141,STDEVA(IF(G3SelectionMask="x",IF(INDEX(RawDataRefData,$E141,0)&gt;0,INDEX(RawDataRefData,$E141,0)),"")),"")</f>
        <v/>
      </c>
      <c r="AY141" s="101" t="b">
        <f t="shared" si="61"/>
        <v>0</v>
      </c>
      <c r="AZ141" s="101" t="str">
        <f t="array" ref="AZ141">IF($AY141,MEDIAN(IF(G4SelectionMask="x",IF(INDEX(RawDataRefData,$E141,0)&gt;0,INDEX(RawDataRefData,$E141,0)),"")),"")</f>
        <v/>
      </c>
      <c r="BA141" s="101" t="str">
        <f t="array" ref="BA141">IF($AY141,QUARTILE(IF(G4SelectionMask="x",IF(INDEX(RawDataRefData,$E141,0)&gt;0,INDEX(RawDataRefData,$E141,0)),""),1),"")</f>
        <v/>
      </c>
      <c r="BB141" s="101" t="str">
        <f t="array" ref="BB141">IF($AY141,QUARTILE(IF(G4SelectionMask="x",IF(INDEX(RawDataRefData,$E141,0)&gt;0,INDEX(RawDataRefData,$E141,0)),""),3),"")</f>
        <v/>
      </c>
      <c r="BC141" s="101" t="str">
        <f t="array" ref="BC141">IF($AY141,MIN(IF(G4SelectionMask="x",IF(INDEX(RawDataRefData,$E141,0)&gt;0,INDEX(RawDataRefData,$E141,0)),"")),"")</f>
        <v/>
      </c>
      <c r="BD141" s="101" t="str">
        <f t="array" ref="BD141">IF($AY141,MAX(IF(G4SelectionMask="x",IF(INDEX(RawDataRefData,$E141,0)&gt;0,INDEX(RawDataRefData,$E141,0)),"")),"")</f>
        <v/>
      </c>
      <c r="BE141" s="101" t="str">
        <f t="shared" si="62"/>
        <v/>
      </c>
      <c r="BF141" s="101" t="str">
        <f t="array" ref="BF141">IF($AY141,STDEVA(IF(G4SelectionMask="x",IF(INDEX(RawDataRefData,$E141,0)&gt;0,INDEX(RawDataRefData,$E141,0)),"")),"")</f>
        <v/>
      </c>
      <c r="BG141" s="100" t="b">
        <f t="shared" si="63"/>
        <v>0</v>
      </c>
      <c r="BH141" s="100" t="str">
        <f t="array" ref="BH141">IF($BG141,MEDIAN(IF(G5SelectionMask="x",IF(INDEX(RawDataRefData,$E141,0)&gt;0,INDEX(RawDataRefData,$E141,0)),"")),"")</f>
        <v/>
      </c>
      <c r="BI141" s="100" t="str">
        <f t="array" ref="BI141">IF($BG141,QUARTILE(IF(G5SelectionMask="x",IF(INDEX(RawDataRefData,$E141,0)&gt;0,INDEX(RawDataRefData,$E141,0)),""),1),"")</f>
        <v/>
      </c>
      <c r="BJ141" s="100" t="str">
        <f t="array" ref="BJ141">IF($BG141,QUARTILE(IF(G5SelectionMask="x",IF(INDEX(RawDataRefData,$E141,0)&gt;0,INDEX(RawDataRefData,$E141,0)),""),3),"")</f>
        <v/>
      </c>
      <c r="BK141" s="100" t="str">
        <f t="array" ref="BK141">IF($BG141,MIN(IF(G5SelectionMask="x",IF(INDEX(RawDataRefData,$E141,0)&gt;0,INDEX(RawDataRefData,$E141,0)),"")),"")</f>
        <v/>
      </c>
      <c r="BL141" s="100" t="str">
        <f t="array" ref="BL141">IF($BG141,MAX(IF(G5SelectionMask="x",IF(INDEX(RawDataRefData,$E141,0)&gt;0,INDEX(RawDataRefData,$E141,0)),"")),"")</f>
        <v/>
      </c>
      <c r="BM141" s="100" t="str">
        <f t="shared" si="64"/>
        <v/>
      </c>
      <c r="BN141" s="103" t="str">
        <f t="array" ref="BN141">IF($BG141,STDEVA(IF(G5SelectionMask="x",IF(INDEX(RawDataRefData,$E141,0)&gt;0,INDEX(RawDataRefData,$E141,0)),"")),"")</f>
        <v/>
      </c>
      <c r="BO141" s="104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</row>
    <row r="142" spans="1:82" x14ac:dyDescent="0.2">
      <c r="A142" s="33">
        <f t="shared" si="33"/>
        <v>0</v>
      </c>
      <c r="B142" s="206"/>
      <c r="C142" s="200"/>
      <c r="D142" s="197"/>
      <c r="E142" s="72">
        <f t="shared" si="57"/>
        <v>133</v>
      </c>
      <c r="F142" s="9" t="s">
        <v>710</v>
      </c>
      <c r="K142" s="100" t="str">
        <f t="shared" si="65"/>
        <v/>
      </c>
      <c r="L142" s="100"/>
      <c r="M142" s="100"/>
      <c r="N142" s="100"/>
      <c r="O142" s="100"/>
      <c r="P142" s="101" t="str">
        <f t="shared" si="66"/>
        <v/>
      </c>
      <c r="Q142" s="102" t="str">
        <f t="shared" si="67"/>
        <v/>
      </c>
      <c r="R142" s="102" t="str">
        <f t="shared" si="68"/>
        <v/>
      </c>
      <c r="S142" s="102" t="str">
        <f t="shared" si="69"/>
        <v/>
      </c>
      <c r="T142" s="102" t="str">
        <f t="shared" si="70"/>
        <v/>
      </c>
      <c r="U142" s="102" t="str">
        <f t="shared" si="71"/>
        <v/>
      </c>
      <c r="V142" s="102" t="str">
        <f t="shared" si="72"/>
        <v/>
      </c>
      <c r="W142" s="102" t="str">
        <f t="shared" si="73"/>
        <v/>
      </c>
      <c r="X142" s="102" t="str">
        <f t="shared" si="74"/>
        <v/>
      </c>
      <c r="Y142" s="102" t="str">
        <f t="shared" si="75"/>
        <v/>
      </c>
      <c r="Z142" s="102" t="str">
        <f t="shared" si="76"/>
        <v/>
      </c>
      <c r="AA142" s="100" t="b">
        <f t="shared" si="7"/>
        <v>0</v>
      </c>
      <c r="AB142" s="100" t="str">
        <f t="array" ref="AB142">IF($AA142,MEDIAN(IF(G1SelectionMask="x",IF(INDEX(RawDataRefData,$E142,0)&gt;0,INDEX(RawDataRefData,$E142,0)),"")),"")</f>
        <v/>
      </c>
      <c r="AC142" s="100" t="str">
        <f t="array" ref="AC142">IF($AA142,QUARTILE(IF(G1SelectionMask="x",IF(INDEX(RawDataRefData,$E142,0)&gt;0,INDEX(RawDataRefData,$E142,0)),""),1),"")</f>
        <v/>
      </c>
      <c r="AD142" s="100" t="str">
        <f t="array" ref="AD142">IF($AA142,QUARTILE(IF(G1SelectionMask="x",IF(INDEX(RawDataRefData,$E142,0)&gt;0,INDEX(RawDataRefData,$E142,0)),""),3),"")</f>
        <v/>
      </c>
      <c r="AE142" s="100" t="str">
        <f t="array" ref="AE142">IF($AA142,MIN(IF(G1SelectionMask="x",IF(INDEX(RawDataRefData,$E142,0)&gt;0,INDEX(RawDataRefData,$E142,0)),"")),"")</f>
        <v/>
      </c>
      <c r="AF142" s="100" t="str">
        <f t="array" ref="AF142">IF($AA142,MAX(IF(G1SelectionMask="x",IF(INDEX(RawDataRefData,$E142,0)&gt;0,INDEX(RawDataRefData,$E142,0)),"")),"")</f>
        <v/>
      </c>
      <c r="AG142" s="100" t="str">
        <f t="shared" si="8"/>
        <v/>
      </c>
      <c r="AH142" s="100" t="str">
        <f t="array" ref="AH142">IF($AA142,STDEVA(IF(G1SelectionMask="x",IF(INDEX(RawDataRefData,$E142,0)&gt;0,INDEX(RawDataRefData,$E142,0)),"")),"")</f>
        <v/>
      </c>
      <c r="AI142" s="101" t="b">
        <f t="shared" si="9"/>
        <v>0</v>
      </c>
      <c r="AJ142" s="101" t="str">
        <f t="array" ref="AJ142">IF($AI142,MEDIAN(IF(G2SelectionMask="x",IF(INDEX(RawDataRefData,$E142,0)&gt;0,INDEX(RawDataRefData,$E142,0)),"")),"")</f>
        <v/>
      </c>
      <c r="AK142" s="101" t="str">
        <f t="array" ref="AK142">IF($AI142,QUARTILE(IF(G2SelectionMask="x",IF(INDEX(RawDataRefData,$E142,0)&gt;0,INDEX(RawDataRefData,$E142,0)),""),1),"")</f>
        <v/>
      </c>
      <c r="AL142" s="101" t="str">
        <f t="array" ref="AL142">IF($AI142,QUARTILE(IF(G2SelectionMask="x",IF(INDEX(RawDataRefData,$E142,0)&gt;0,INDEX(RawDataRefData,$E142,0)),""),3),"")</f>
        <v/>
      </c>
      <c r="AM142" s="101" t="str">
        <f t="array" ref="AM142">IF($AI142,MIN(IF(G2SelectionMask="x",IF(INDEX(RawDataRefData,$E142,0)&gt;0,INDEX(RawDataRefData,$E142,0)),"")),"")</f>
        <v/>
      </c>
      <c r="AN142" s="101" t="str">
        <f t="array" ref="AN142">IF($AI142,MAX(IF(G2SelectionMask="x",IF(INDEX(RawDataRefData,$E142,0)&gt;0,INDEX(RawDataRefData,$E142,0)),"")),"")</f>
        <v/>
      </c>
      <c r="AO142" s="101" t="str">
        <f t="shared" si="58"/>
        <v/>
      </c>
      <c r="AP142" s="101" t="str">
        <f t="array" ref="AP142">IF($AI142,STDEVA(IF(G2SelectionMask="x",IF(INDEX(RawDataRefData,$E142,0)&gt;0,INDEX(RawDataRefData,$E142,0)),"")),"")</f>
        <v/>
      </c>
      <c r="AQ142" s="100" t="b">
        <f t="shared" si="59"/>
        <v>0</v>
      </c>
      <c r="AR142" s="100" t="str">
        <f t="array" ref="AR142">IF($AQ142,MEDIAN(IF(G3SelectionMask="x",IF(INDEX(RawDataRefData,$E142,0)&gt;0,INDEX(RawDataRefData,$E142,0)),"")),"")</f>
        <v/>
      </c>
      <c r="AS142" s="100" t="str">
        <f t="array" ref="AS142">IF($AQ142,QUARTILE(IF(G3SelectionMask="x",IF(INDEX(RawDataRefData,$E142,0)&gt;0,INDEX(RawDataRefData,$E142,0)),""),1),"")</f>
        <v/>
      </c>
      <c r="AT142" s="100" t="str">
        <f t="array" ref="AT142">IF($AQ142,QUARTILE(IF(G3SelectionMask="x",IF(INDEX(RawDataRefData,$E142,0)&gt;0,INDEX(RawDataRefData,$E142,0)),""),3),"")</f>
        <v/>
      </c>
      <c r="AU142" s="100" t="str">
        <f t="array" ref="AU142">IF($AQ142,MIN(IF(G3SelectionMask="x",IF(INDEX(RawDataRefData,$E142,0)&gt;0,INDEX(RawDataRefData,$E142,0)),"")),"")</f>
        <v/>
      </c>
      <c r="AV142" s="100" t="str">
        <f t="array" ref="AV142">IF($AQ142,MAX(IF(G3SelectionMask="x",IF(INDEX(RawDataRefData,$E142,0)&gt;0,INDEX(RawDataRefData,$E142,0)),"")),"")</f>
        <v/>
      </c>
      <c r="AW142" s="100" t="str">
        <f t="shared" si="60"/>
        <v/>
      </c>
      <c r="AX142" s="100" t="str">
        <f t="array" ref="AX142">IF($AQ142,STDEVA(IF(G3SelectionMask="x",IF(INDEX(RawDataRefData,$E142,0)&gt;0,INDEX(RawDataRefData,$E142,0)),"")),"")</f>
        <v/>
      </c>
      <c r="AY142" s="101" t="b">
        <f t="shared" si="61"/>
        <v>0</v>
      </c>
      <c r="AZ142" s="101" t="str">
        <f t="array" ref="AZ142">IF($AY142,MEDIAN(IF(G4SelectionMask="x",IF(INDEX(RawDataRefData,$E142,0)&gt;0,INDEX(RawDataRefData,$E142,0)),"")),"")</f>
        <v/>
      </c>
      <c r="BA142" s="101" t="str">
        <f t="array" ref="BA142">IF($AY142,QUARTILE(IF(G4SelectionMask="x",IF(INDEX(RawDataRefData,$E142,0)&gt;0,INDEX(RawDataRefData,$E142,0)),""),1),"")</f>
        <v/>
      </c>
      <c r="BB142" s="101" t="str">
        <f t="array" ref="BB142">IF($AY142,QUARTILE(IF(G4SelectionMask="x",IF(INDEX(RawDataRefData,$E142,0)&gt;0,INDEX(RawDataRefData,$E142,0)),""),3),"")</f>
        <v/>
      </c>
      <c r="BC142" s="101" t="str">
        <f t="array" ref="BC142">IF($AY142,MIN(IF(G4SelectionMask="x",IF(INDEX(RawDataRefData,$E142,0)&gt;0,INDEX(RawDataRefData,$E142,0)),"")),"")</f>
        <v/>
      </c>
      <c r="BD142" s="101" t="str">
        <f t="array" ref="BD142">IF($AY142,MAX(IF(G4SelectionMask="x",IF(INDEX(RawDataRefData,$E142,0)&gt;0,INDEX(RawDataRefData,$E142,0)),"")),"")</f>
        <v/>
      </c>
      <c r="BE142" s="101" t="str">
        <f t="shared" si="62"/>
        <v/>
      </c>
      <c r="BF142" s="101" t="str">
        <f t="array" ref="BF142">IF($AY142,STDEVA(IF(G4SelectionMask="x",IF(INDEX(RawDataRefData,$E142,0)&gt;0,INDEX(RawDataRefData,$E142,0)),"")),"")</f>
        <v/>
      </c>
      <c r="BG142" s="100" t="b">
        <f t="shared" si="63"/>
        <v>0</v>
      </c>
      <c r="BH142" s="100" t="str">
        <f t="array" ref="BH142">IF($BG142,MEDIAN(IF(G5SelectionMask="x",IF(INDEX(RawDataRefData,$E142,0)&gt;0,INDEX(RawDataRefData,$E142,0)),"")),"")</f>
        <v/>
      </c>
      <c r="BI142" s="100" t="str">
        <f t="array" ref="BI142">IF($BG142,QUARTILE(IF(G5SelectionMask="x",IF(INDEX(RawDataRefData,$E142,0)&gt;0,INDEX(RawDataRefData,$E142,0)),""),1),"")</f>
        <v/>
      </c>
      <c r="BJ142" s="100" t="str">
        <f t="array" ref="BJ142">IF($BG142,QUARTILE(IF(G5SelectionMask="x",IF(INDEX(RawDataRefData,$E142,0)&gt;0,INDEX(RawDataRefData,$E142,0)),""),3),"")</f>
        <v/>
      </c>
      <c r="BK142" s="100" t="str">
        <f t="array" ref="BK142">IF($BG142,MIN(IF(G5SelectionMask="x",IF(INDEX(RawDataRefData,$E142,0)&gt;0,INDEX(RawDataRefData,$E142,0)),"")),"")</f>
        <v/>
      </c>
      <c r="BL142" s="100" t="str">
        <f t="array" ref="BL142">IF($BG142,MAX(IF(G5SelectionMask="x",IF(INDEX(RawDataRefData,$E142,0)&gt;0,INDEX(RawDataRefData,$E142,0)),"")),"")</f>
        <v/>
      </c>
      <c r="BM142" s="100" t="str">
        <f t="shared" si="64"/>
        <v/>
      </c>
      <c r="BN142" s="103" t="str">
        <f t="array" ref="BN142">IF($BG142,STDEVA(IF(G5SelectionMask="x",IF(INDEX(RawDataRefData,$E142,0)&gt;0,INDEX(RawDataRefData,$E142,0)),"")),"")</f>
        <v/>
      </c>
      <c r="BO142" s="104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</row>
    <row r="143" spans="1:82" x14ac:dyDescent="0.2">
      <c r="A143" s="33">
        <f t="shared" si="33"/>
        <v>0</v>
      </c>
      <c r="B143" s="206"/>
      <c r="C143" s="200"/>
      <c r="D143" s="197"/>
      <c r="E143" s="72">
        <f t="shared" si="57"/>
        <v>134</v>
      </c>
      <c r="F143" s="9" t="s">
        <v>711</v>
      </c>
      <c r="K143" s="100" t="str">
        <f t="shared" si="65"/>
        <v/>
      </c>
      <c r="L143" s="100"/>
      <c r="M143" s="100"/>
      <c r="N143" s="100"/>
      <c r="O143" s="100"/>
      <c r="P143" s="101" t="str">
        <f t="shared" si="66"/>
        <v/>
      </c>
      <c r="Q143" s="102" t="str">
        <f t="shared" si="67"/>
        <v/>
      </c>
      <c r="R143" s="102" t="str">
        <f t="shared" si="68"/>
        <v/>
      </c>
      <c r="S143" s="102" t="str">
        <f t="shared" si="69"/>
        <v/>
      </c>
      <c r="T143" s="102" t="str">
        <f t="shared" si="70"/>
        <v/>
      </c>
      <c r="U143" s="102" t="str">
        <f t="shared" si="71"/>
        <v/>
      </c>
      <c r="V143" s="102" t="str">
        <f t="shared" si="72"/>
        <v/>
      </c>
      <c r="W143" s="102" t="str">
        <f t="shared" si="73"/>
        <v/>
      </c>
      <c r="X143" s="102" t="str">
        <f t="shared" si="74"/>
        <v/>
      </c>
      <c r="Y143" s="102" t="str">
        <f t="shared" si="75"/>
        <v/>
      </c>
      <c r="Z143" s="102" t="str">
        <f t="shared" si="76"/>
        <v/>
      </c>
      <c r="AA143" s="100" t="b">
        <f t="shared" si="7"/>
        <v>0</v>
      </c>
      <c r="AB143" s="100" t="str">
        <f t="array" ref="AB143">IF($AA143,MEDIAN(IF(G1SelectionMask="x",IF(INDEX(RawDataRefData,$E143,0)&gt;0,INDEX(RawDataRefData,$E143,0)),"")),"")</f>
        <v/>
      </c>
      <c r="AC143" s="100" t="str">
        <f t="array" ref="AC143">IF($AA143,QUARTILE(IF(G1SelectionMask="x",IF(INDEX(RawDataRefData,$E143,0)&gt;0,INDEX(RawDataRefData,$E143,0)),""),1),"")</f>
        <v/>
      </c>
      <c r="AD143" s="100" t="str">
        <f t="array" ref="AD143">IF($AA143,QUARTILE(IF(G1SelectionMask="x",IF(INDEX(RawDataRefData,$E143,0)&gt;0,INDEX(RawDataRefData,$E143,0)),""),3),"")</f>
        <v/>
      </c>
      <c r="AE143" s="100" t="str">
        <f t="array" ref="AE143">IF($AA143,MIN(IF(G1SelectionMask="x",IF(INDEX(RawDataRefData,$E143,0)&gt;0,INDEX(RawDataRefData,$E143,0)),"")),"")</f>
        <v/>
      </c>
      <c r="AF143" s="100" t="str">
        <f t="array" ref="AF143">IF($AA143,MAX(IF(G1SelectionMask="x",IF(INDEX(RawDataRefData,$E143,0)&gt;0,INDEX(RawDataRefData,$E143,0)),"")),"")</f>
        <v/>
      </c>
      <c r="AG143" s="100" t="str">
        <f t="shared" si="8"/>
        <v/>
      </c>
      <c r="AH143" s="100" t="str">
        <f t="array" ref="AH143">IF($AA143,STDEVA(IF(G1SelectionMask="x",IF(INDEX(RawDataRefData,$E143,0)&gt;0,INDEX(RawDataRefData,$E143,0)),"")),"")</f>
        <v/>
      </c>
      <c r="AI143" s="101" t="b">
        <f t="shared" si="9"/>
        <v>0</v>
      </c>
      <c r="AJ143" s="101" t="str">
        <f t="array" ref="AJ143">IF($AI143,MEDIAN(IF(G2SelectionMask="x",IF(INDEX(RawDataRefData,$E143,0)&gt;0,INDEX(RawDataRefData,$E143,0)),"")),"")</f>
        <v/>
      </c>
      <c r="AK143" s="101" t="str">
        <f t="array" ref="AK143">IF($AI143,QUARTILE(IF(G2SelectionMask="x",IF(INDEX(RawDataRefData,$E143,0)&gt;0,INDEX(RawDataRefData,$E143,0)),""),1),"")</f>
        <v/>
      </c>
      <c r="AL143" s="101" t="str">
        <f t="array" ref="AL143">IF($AI143,QUARTILE(IF(G2SelectionMask="x",IF(INDEX(RawDataRefData,$E143,0)&gt;0,INDEX(RawDataRefData,$E143,0)),""),3),"")</f>
        <v/>
      </c>
      <c r="AM143" s="101" t="str">
        <f t="array" ref="AM143">IF($AI143,MIN(IF(G2SelectionMask="x",IF(INDEX(RawDataRefData,$E143,0)&gt;0,INDEX(RawDataRefData,$E143,0)),"")),"")</f>
        <v/>
      </c>
      <c r="AN143" s="101" t="str">
        <f t="array" ref="AN143">IF($AI143,MAX(IF(G2SelectionMask="x",IF(INDEX(RawDataRefData,$E143,0)&gt;0,INDEX(RawDataRefData,$E143,0)),"")),"")</f>
        <v/>
      </c>
      <c r="AO143" s="101" t="str">
        <f t="shared" si="58"/>
        <v/>
      </c>
      <c r="AP143" s="101" t="str">
        <f t="array" ref="AP143">IF($AI143,STDEVA(IF(G2SelectionMask="x",IF(INDEX(RawDataRefData,$E143,0)&gt;0,INDEX(RawDataRefData,$E143,0)),"")),"")</f>
        <v/>
      </c>
      <c r="AQ143" s="100" t="b">
        <f t="shared" si="59"/>
        <v>0</v>
      </c>
      <c r="AR143" s="100" t="str">
        <f t="array" ref="AR143">IF($AQ143,MEDIAN(IF(G3SelectionMask="x",IF(INDEX(RawDataRefData,$E143,0)&gt;0,INDEX(RawDataRefData,$E143,0)),"")),"")</f>
        <v/>
      </c>
      <c r="AS143" s="100" t="str">
        <f t="array" ref="AS143">IF($AQ143,QUARTILE(IF(G3SelectionMask="x",IF(INDEX(RawDataRefData,$E143,0)&gt;0,INDEX(RawDataRefData,$E143,0)),""),1),"")</f>
        <v/>
      </c>
      <c r="AT143" s="100" t="str">
        <f t="array" ref="AT143">IF($AQ143,QUARTILE(IF(G3SelectionMask="x",IF(INDEX(RawDataRefData,$E143,0)&gt;0,INDEX(RawDataRefData,$E143,0)),""),3),"")</f>
        <v/>
      </c>
      <c r="AU143" s="100" t="str">
        <f t="array" ref="AU143">IF($AQ143,MIN(IF(G3SelectionMask="x",IF(INDEX(RawDataRefData,$E143,0)&gt;0,INDEX(RawDataRefData,$E143,0)),"")),"")</f>
        <v/>
      </c>
      <c r="AV143" s="100" t="str">
        <f t="array" ref="AV143">IF($AQ143,MAX(IF(G3SelectionMask="x",IF(INDEX(RawDataRefData,$E143,0)&gt;0,INDEX(RawDataRefData,$E143,0)),"")),"")</f>
        <v/>
      </c>
      <c r="AW143" s="100" t="str">
        <f t="shared" si="60"/>
        <v/>
      </c>
      <c r="AX143" s="100" t="str">
        <f t="array" ref="AX143">IF($AQ143,STDEVA(IF(G3SelectionMask="x",IF(INDEX(RawDataRefData,$E143,0)&gt;0,INDEX(RawDataRefData,$E143,0)),"")),"")</f>
        <v/>
      </c>
      <c r="AY143" s="101" t="b">
        <f t="shared" si="61"/>
        <v>0</v>
      </c>
      <c r="AZ143" s="101" t="str">
        <f t="array" ref="AZ143">IF($AY143,MEDIAN(IF(G4SelectionMask="x",IF(INDEX(RawDataRefData,$E143,0)&gt;0,INDEX(RawDataRefData,$E143,0)),"")),"")</f>
        <v/>
      </c>
      <c r="BA143" s="101" t="str">
        <f t="array" ref="BA143">IF($AY143,QUARTILE(IF(G4SelectionMask="x",IF(INDEX(RawDataRefData,$E143,0)&gt;0,INDEX(RawDataRefData,$E143,0)),""),1),"")</f>
        <v/>
      </c>
      <c r="BB143" s="101" t="str">
        <f t="array" ref="BB143">IF($AY143,QUARTILE(IF(G4SelectionMask="x",IF(INDEX(RawDataRefData,$E143,0)&gt;0,INDEX(RawDataRefData,$E143,0)),""),3),"")</f>
        <v/>
      </c>
      <c r="BC143" s="101" t="str">
        <f t="array" ref="BC143">IF($AY143,MIN(IF(G4SelectionMask="x",IF(INDEX(RawDataRefData,$E143,0)&gt;0,INDEX(RawDataRefData,$E143,0)),"")),"")</f>
        <v/>
      </c>
      <c r="BD143" s="101" t="str">
        <f t="array" ref="BD143">IF($AY143,MAX(IF(G4SelectionMask="x",IF(INDEX(RawDataRefData,$E143,0)&gt;0,INDEX(RawDataRefData,$E143,0)),"")),"")</f>
        <v/>
      </c>
      <c r="BE143" s="101" t="str">
        <f t="shared" si="62"/>
        <v/>
      </c>
      <c r="BF143" s="101" t="str">
        <f t="array" ref="BF143">IF($AY143,STDEVA(IF(G4SelectionMask="x",IF(INDEX(RawDataRefData,$E143,0)&gt;0,INDEX(RawDataRefData,$E143,0)),"")),"")</f>
        <v/>
      </c>
      <c r="BG143" s="100" t="b">
        <f t="shared" si="63"/>
        <v>0</v>
      </c>
      <c r="BH143" s="100" t="str">
        <f t="array" ref="BH143">IF($BG143,MEDIAN(IF(G5SelectionMask="x",IF(INDEX(RawDataRefData,$E143,0)&gt;0,INDEX(RawDataRefData,$E143,0)),"")),"")</f>
        <v/>
      </c>
      <c r="BI143" s="100" t="str">
        <f t="array" ref="BI143">IF($BG143,QUARTILE(IF(G5SelectionMask="x",IF(INDEX(RawDataRefData,$E143,0)&gt;0,INDEX(RawDataRefData,$E143,0)),""),1),"")</f>
        <v/>
      </c>
      <c r="BJ143" s="100" t="str">
        <f t="array" ref="BJ143">IF($BG143,QUARTILE(IF(G5SelectionMask="x",IF(INDEX(RawDataRefData,$E143,0)&gt;0,INDEX(RawDataRefData,$E143,0)),""),3),"")</f>
        <v/>
      </c>
      <c r="BK143" s="100" t="str">
        <f t="array" ref="BK143">IF($BG143,MIN(IF(G5SelectionMask="x",IF(INDEX(RawDataRefData,$E143,0)&gt;0,INDEX(RawDataRefData,$E143,0)),"")),"")</f>
        <v/>
      </c>
      <c r="BL143" s="100" t="str">
        <f t="array" ref="BL143">IF($BG143,MAX(IF(G5SelectionMask="x",IF(INDEX(RawDataRefData,$E143,0)&gt;0,INDEX(RawDataRefData,$E143,0)),"")),"")</f>
        <v/>
      </c>
      <c r="BM143" s="100" t="str">
        <f t="shared" si="64"/>
        <v/>
      </c>
      <c r="BN143" s="103" t="str">
        <f t="array" ref="BN143">IF($BG143,STDEVA(IF(G5SelectionMask="x",IF(INDEX(RawDataRefData,$E143,0)&gt;0,INDEX(RawDataRefData,$E143,0)),"")),"")</f>
        <v/>
      </c>
      <c r="BO143" s="104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</row>
    <row r="144" spans="1:82" x14ac:dyDescent="0.2">
      <c r="A144" s="33">
        <f t="shared" si="33"/>
        <v>0</v>
      </c>
      <c r="B144" s="206"/>
      <c r="C144" s="200"/>
      <c r="D144" s="197"/>
      <c r="E144" s="72">
        <f t="shared" si="57"/>
        <v>135</v>
      </c>
      <c r="F144" s="9" t="s">
        <v>712</v>
      </c>
      <c r="K144" s="100" t="str">
        <f t="shared" si="65"/>
        <v/>
      </c>
      <c r="L144" s="100"/>
      <c r="M144" s="100"/>
      <c r="N144" s="100"/>
      <c r="O144" s="100"/>
      <c r="P144" s="101" t="str">
        <f t="shared" si="66"/>
        <v/>
      </c>
      <c r="Q144" s="102" t="str">
        <f t="shared" si="67"/>
        <v/>
      </c>
      <c r="R144" s="102" t="str">
        <f t="shared" si="68"/>
        <v/>
      </c>
      <c r="S144" s="102" t="str">
        <f t="shared" si="69"/>
        <v/>
      </c>
      <c r="T144" s="102" t="str">
        <f t="shared" si="70"/>
        <v/>
      </c>
      <c r="U144" s="102" t="str">
        <f t="shared" si="71"/>
        <v/>
      </c>
      <c r="V144" s="102" t="str">
        <f t="shared" si="72"/>
        <v/>
      </c>
      <c r="W144" s="102" t="str">
        <f t="shared" si="73"/>
        <v/>
      </c>
      <c r="X144" s="102" t="str">
        <f t="shared" si="74"/>
        <v/>
      </c>
      <c r="Y144" s="102" t="str">
        <f t="shared" si="75"/>
        <v/>
      </c>
      <c r="Z144" s="102" t="str">
        <f t="shared" si="76"/>
        <v/>
      </c>
      <c r="AA144" s="100" t="b">
        <f t="shared" si="7"/>
        <v>0</v>
      </c>
      <c r="AB144" s="100" t="str">
        <f t="array" ref="AB144">IF($AA144,MEDIAN(IF(G1SelectionMask="x",IF(INDEX(RawDataRefData,$E144,0)&gt;0,INDEX(RawDataRefData,$E144,0)),"")),"")</f>
        <v/>
      </c>
      <c r="AC144" s="100" t="str">
        <f t="array" ref="AC144">IF($AA144,QUARTILE(IF(G1SelectionMask="x",IF(INDEX(RawDataRefData,$E144,0)&gt;0,INDEX(RawDataRefData,$E144,0)),""),1),"")</f>
        <v/>
      </c>
      <c r="AD144" s="100" t="str">
        <f t="array" ref="AD144">IF($AA144,QUARTILE(IF(G1SelectionMask="x",IF(INDEX(RawDataRefData,$E144,0)&gt;0,INDEX(RawDataRefData,$E144,0)),""),3),"")</f>
        <v/>
      </c>
      <c r="AE144" s="100" t="str">
        <f t="array" ref="AE144">IF($AA144,MIN(IF(G1SelectionMask="x",IF(INDEX(RawDataRefData,$E144,0)&gt;0,INDEX(RawDataRefData,$E144,0)),"")),"")</f>
        <v/>
      </c>
      <c r="AF144" s="100" t="str">
        <f t="array" ref="AF144">IF($AA144,MAX(IF(G1SelectionMask="x",IF(INDEX(RawDataRefData,$E144,0)&gt;0,INDEX(RawDataRefData,$E144,0)),"")),"")</f>
        <v/>
      </c>
      <c r="AG144" s="100" t="str">
        <f t="shared" si="8"/>
        <v/>
      </c>
      <c r="AH144" s="100" t="str">
        <f t="array" ref="AH144">IF($AA144,STDEVA(IF(G1SelectionMask="x",IF(INDEX(RawDataRefData,$E144,0)&gt;0,INDEX(RawDataRefData,$E144,0)),"")),"")</f>
        <v/>
      </c>
      <c r="AI144" s="101" t="b">
        <f t="shared" si="9"/>
        <v>0</v>
      </c>
      <c r="AJ144" s="101" t="str">
        <f t="array" ref="AJ144">IF($AI144,MEDIAN(IF(G2SelectionMask="x",IF(INDEX(RawDataRefData,$E144,0)&gt;0,INDEX(RawDataRefData,$E144,0)),"")),"")</f>
        <v/>
      </c>
      <c r="AK144" s="101" t="str">
        <f t="array" ref="AK144">IF($AI144,QUARTILE(IF(G2SelectionMask="x",IF(INDEX(RawDataRefData,$E144,0)&gt;0,INDEX(RawDataRefData,$E144,0)),""),1),"")</f>
        <v/>
      </c>
      <c r="AL144" s="101" t="str">
        <f t="array" ref="AL144">IF($AI144,QUARTILE(IF(G2SelectionMask="x",IF(INDEX(RawDataRefData,$E144,0)&gt;0,INDEX(RawDataRefData,$E144,0)),""),3),"")</f>
        <v/>
      </c>
      <c r="AM144" s="101" t="str">
        <f t="array" ref="AM144">IF($AI144,MIN(IF(G2SelectionMask="x",IF(INDEX(RawDataRefData,$E144,0)&gt;0,INDEX(RawDataRefData,$E144,0)),"")),"")</f>
        <v/>
      </c>
      <c r="AN144" s="101" t="str">
        <f t="array" ref="AN144">IF($AI144,MAX(IF(G2SelectionMask="x",IF(INDEX(RawDataRefData,$E144,0)&gt;0,INDEX(RawDataRefData,$E144,0)),"")),"")</f>
        <v/>
      </c>
      <c r="AO144" s="101" t="str">
        <f t="shared" si="58"/>
        <v/>
      </c>
      <c r="AP144" s="101" t="str">
        <f t="array" ref="AP144">IF($AI144,STDEVA(IF(G2SelectionMask="x",IF(INDEX(RawDataRefData,$E144,0)&gt;0,INDEX(RawDataRefData,$E144,0)),"")),"")</f>
        <v/>
      </c>
      <c r="AQ144" s="100" t="b">
        <f t="shared" si="59"/>
        <v>0</v>
      </c>
      <c r="AR144" s="100" t="str">
        <f t="array" ref="AR144">IF($AQ144,MEDIAN(IF(G3SelectionMask="x",IF(INDEX(RawDataRefData,$E144,0)&gt;0,INDEX(RawDataRefData,$E144,0)),"")),"")</f>
        <v/>
      </c>
      <c r="AS144" s="100" t="str">
        <f t="array" ref="AS144">IF($AQ144,QUARTILE(IF(G3SelectionMask="x",IF(INDEX(RawDataRefData,$E144,0)&gt;0,INDEX(RawDataRefData,$E144,0)),""),1),"")</f>
        <v/>
      </c>
      <c r="AT144" s="100" t="str">
        <f t="array" ref="AT144">IF($AQ144,QUARTILE(IF(G3SelectionMask="x",IF(INDEX(RawDataRefData,$E144,0)&gt;0,INDEX(RawDataRefData,$E144,0)),""),3),"")</f>
        <v/>
      </c>
      <c r="AU144" s="100" t="str">
        <f t="array" ref="AU144">IF($AQ144,MIN(IF(G3SelectionMask="x",IF(INDEX(RawDataRefData,$E144,0)&gt;0,INDEX(RawDataRefData,$E144,0)),"")),"")</f>
        <v/>
      </c>
      <c r="AV144" s="100" t="str">
        <f t="array" ref="AV144">IF($AQ144,MAX(IF(G3SelectionMask="x",IF(INDEX(RawDataRefData,$E144,0)&gt;0,INDEX(RawDataRefData,$E144,0)),"")),"")</f>
        <v/>
      </c>
      <c r="AW144" s="100" t="str">
        <f t="shared" si="60"/>
        <v/>
      </c>
      <c r="AX144" s="100" t="str">
        <f t="array" ref="AX144">IF($AQ144,STDEVA(IF(G3SelectionMask="x",IF(INDEX(RawDataRefData,$E144,0)&gt;0,INDEX(RawDataRefData,$E144,0)),"")),"")</f>
        <v/>
      </c>
      <c r="AY144" s="101" t="b">
        <f t="shared" si="61"/>
        <v>0</v>
      </c>
      <c r="AZ144" s="101" t="str">
        <f t="array" ref="AZ144">IF($AY144,MEDIAN(IF(G4SelectionMask="x",IF(INDEX(RawDataRefData,$E144,0)&gt;0,INDEX(RawDataRefData,$E144,0)),"")),"")</f>
        <v/>
      </c>
      <c r="BA144" s="101" t="str">
        <f t="array" ref="BA144">IF($AY144,QUARTILE(IF(G4SelectionMask="x",IF(INDEX(RawDataRefData,$E144,0)&gt;0,INDEX(RawDataRefData,$E144,0)),""),1),"")</f>
        <v/>
      </c>
      <c r="BB144" s="101" t="str">
        <f t="array" ref="BB144">IF($AY144,QUARTILE(IF(G4SelectionMask="x",IF(INDEX(RawDataRefData,$E144,0)&gt;0,INDEX(RawDataRefData,$E144,0)),""),3),"")</f>
        <v/>
      </c>
      <c r="BC144" s="101" t="str">
        <f t="array" ref="BC144">IF($AY144,MIN(IF(G4SelectionMask="x",IF(INDEX(RawDataRefData,$E144,0)&gt;0,INDEX(RawDataRefData,$E144,0)),"")),"")</f>
        <v/>
      </c>
      <c r="BD144" s="101" t="str">
        <f t="array" ref="BD144">IF($AY144,MAX(IF(G4SelectionMask="x",IF(INDEX(RawDataRefData,$E144,0)&gt;0,INDEX(RawDataRefData,$E144,0)),"")),"")</f>
        <v/>
      </c>
      <c r="BE144" s="101" t="str">
        <f t="shared" si="62"/>
        <v/>
      </c>
      <c r="BF144" s="101" t="str">
        <f t="array" ref="BF144">IF($AY144,STDEVA(IF(G4SelectionMask="x",IF(INDEX(RawDataRefData,$E144,0)&gt;0,INDEX(RawDataRefData,$E144,0)),"")),"")</f>
        <v/>
      </c>
      <c r="BG144" s="100" t="b">
        <f t="shared" si="63"/>
        <v>0</v>
      </c>
      <c r="BH144" s="100" t="str">
        <f t="array" ref="BH144">IF($BG144,MEDIAN(IF(G5SelectionMask="x",IF(INDEX(RawDataRefData,$E144,0)&gt;0,INDEX(RawDataRefData,$E144,0)),"")),"")</f>
        <v/>
      </c>
      <c r="BI144" s="100" t="str">
        <f t="array" ref="BI144">IF($BG144,QUARTILE(IF(G5SelectionMask="x",IF(INDEX(RawDataRefData,$E144,0)&gt;0,INDEX(RawDataRefData,$E144,0)),""),1),"")</f>
        <v/>
      </c>
      <c r="BJ144" s="100" t="str">
        <f t="array" ref="BJ144">IF($BG144,QUARTILE(IF(G5SelectionMask="x",IF(INDEX(RawDataRefData,$E144,0)&gt;0,INDEX(RawDataRefData,$E144,0)),""),3),"")</f>
        <v/>
      </c>
      <c r="BK144" s="100" t="str">
        <f t="array" ref="BK144">IF($BG144,MIN(IF(G5SelectionMask="x",IF(INDEX(RawDataRefData,$E144,0)&gt;0,INDEX(RawDataRefData,$E144,0)),"")),"")</f>
        <v/>
      </c>
      <c r="BL144" s="100" t="str">
        <f t="array" ref="BL144">IF($BG144,MAX(IF(G5SelectionMask="x",IF(INDEX(RawDataRefData,$E144,0)&gt;0,INDEX(RawDataRefData,$E144,0)),"")),"")</f>
        <v/>
      </c>
      <c r="BM144" s="100" t="str">
        <f t="shared" si="64"/>
        <v/>
      </c>
      <c r="BN144" s="103" t="str">
        <f t="array" ref="BN144">IF($BG144,STDEVA(IF(G5SelectionMask="x",IF(INDEX(RawDataRefData,$E144,0)&gt;0,INDEX(RawDataRefData,$E144,0)),"")),"")</f>
        <v/>
      </c>
      <c r="BO144" s="104"/>
      <c r="BP144" s="105"/>
      <c r="BQ144" s="105"/>
      <c r="BR144" s="105"/>
      <c r="BS144" s="105"/>
      <c r="BT144" s="105"/>
      <c r="BU144" s="105"/>
      <c r="BV144" s="105"/>
      <c r="BW144" s="105"/>
      <c r="BX144" s="105"/>
      <c r="BY144" s="105"/>
      <c r="BZ144" s="105"/>
      <c r="CA144" s="105"/>
      <c r="CB144" s="105"/>
      <c r="CC144" s="105"/>
      <c r="CD144" s="105"/>
    </row>
    <row r="145" spans="1:82" x14ac:dyDescent="0.2">
      <c r="A145" s="33">
        <f t="shared" si="33"/>
        <v>0</v>
      </c>
      <c r="B145" s="206"/>
      <c r="C145" s="200"/>
      <c r="D145" s="197"/>
      <c r="E145" s="72">
        <f t="shared" si="57"/>
        <v>136</v>
      </c>
      <c r="F145" s="56" t="s">
        <v>713</v>
      </c>
      <c r="G145" s="56" t="s">
        <v>714</v>
      </c>
      <c r="K145" s="100" t="str">
        <f t="shared" si="65"/>
        <v/>
      </c>
      <c r="L145" s="100"/>
      <c r="M145" s="100"/>
      <c r="N145" s="100"/>
      <c r="O145" s="100"/>
      <c r="P145" s="101" t="str">
        <f t="shared" si="66"/>
        <v/>
      </c>
      <c r="Q145" s="102" t="str">
        <f t="shared" si="67"/>
        <v/>
      </c>
      <c r="R145" s="102" t="str">
        <f t="shared" si="68"/>
        <v/>
      </c>
      <c r="S145" s="102" t="str">
        <f t="shared" si="69"/>
        <v/>
      </c>
      <c r="T145" s="102" t="str">
        <f t="shared" si="70"/>
        <v/>
      </c>
      <c r="U145" s="102" t="str">
        <f t="shared" si="71"/>
        <v/>
      </c>
      <c r="V145" s="102" t="str">
        <f t="shared" si="72"/>
        <v/>
      </c>
      <c r="W145" s="102" t="str">
        <f t="shared" si="73"/>
        <v/>
      </c>
      <c r="X145" s="102" t="str">
        <f t="shared" si="74"/>
        <v/>
      </c>
      <c r="Y145" s="102" t="str">
        <f t="shared" si="75"/>
        <v/>
      </c>
      <c r="Z145" s="102" t="str">
        <f t="shared" si="76"/>
        <v/>
      </c>
      <c r="AA145" s="100" t="b">
        <f t="shared" si="7"/>
        <v>0</v>
      </c>
      <c r="AB145" s="100" t="str">
        <f t="array" ref="AB145">IF($AA145,MEDIAN(IF(G1SelectionMask="x",IF(INDEX(RawDataRefData,$E145,0)&gt;0,INDEX(RawDataRefData,$E145,0)),"")),"")</f>
        <v/>
      </c>
      <c r="AC145" s="100" t="str">
        <f t="array" ref="AC145">IF($AA145,QUARTILE(IF(G1SelectionMask="x",IF(INDEX(RawDataRefData,$E145,0)&gt;0,INDEX(RawDataRefData,$E145,0)),""),1),"")</f>
        <v/>
      </c>
      <c r="AD145" s="100" t="str">
        <f t="array" ref="AD145">IF($AA145,QUARTILE(IF(G1SelectionMask="x",IF(INDEX(RawDataRefData,$E145,0)&gt;0,INDEX(RawDataRefData,$E145,0)),""),3),"")</f>
        <v/>
      </c>
      <c r="AE145" s="100" t="str">
        <f t="array" ref="AE145">IF($AA145,MIN(IF(G1SelectionMask="x",IF(INDEX(RawDataRefData,$E145,0)&gt;0,INDEX(RawDataRefData,$E145,0)),"")),"")</f>
        <v/>
      </c>
      <c r="AF145" s="100" t="str">
        <f t="array" ref="AF145">IF($AA145,MAX(IF(G1SelectionMask="x",IF(INDEX(RawDataRefData,$E145,0)&gt;0,INDEX(RawDataRefData,$E145,0)),"")),"")</f>
        <v/>
      </c>
      <c r="AG145" s="100" t="str">
        <f t="shared" si="8"/>
        <v/>
      </c>
      <c r="AH145" s="100" t="str">
        <f t="array" ref="AH145">IF($AA145,STDEVA(IF(G1SelectionMask="x",IF(INDEX(RawDataRefData,$E145,0)&gt;0,INDEX(RawDataRefData,$E145,0)),"")),"")</f>
        <v/>
      </c>
      <c r="AI145" s="101" t="b">
        <f t="shared" si="9"/>
        <v>0</v>
      </c>
      <c r="AJ145" s="101" t="str">
        <f t="array" ref="AJ145">IF($AI145,MEDIAN(IF(G2SelectionMask="x",IF(INDEX(RawDataRefData,$E145,0)&gt;0,INDEX(RawDataRefData,$E145,0)),"")),"")</f>
        <v/>
      </c>
      <c r="AK145" s="101" t="str">
        <f t="array" ref="AK145">IF($AI145,QUARTILE(IF(G2SelectionMask="x",IF(INDEX(RawDataRefData,$E145,0)&gt;0,INDEX(RawDataRefData,$E145,0)),""),1),"")</f>
        <v/>
      </c>
      <c r="AL145" s="101" t="str">
        <f t="array" ref="AL145">IF($AI145,QUARTILE(IF(G2SelectionMask="x",IF(INDEX(RawDataRefData,$E145,0)&gt;0,INDEX(RawDataRefData,$E145,0)),""),3),"")</f>
        <v/>
      </c>
      <c r="AM145" s="101" t="str">
        <f t="array" ref="AM145">IF($AI145,MIN(IF(G2SelectionMask="x",IF(INDEX(RawDataRefData,$E145,0)&gt;0,INDEX(RawDataRefData,$E145,0)),"")),"")</f>
        <v/>
      </c>
      <c r="AN145" s="101" t="str">
        <f t="array" ref="AN145">IF($AI145,MAX(IF(G2SelectionMask="x",IF(INDEX(RawDataRefData,$E145,0)&gt;0,INDEX(RawDataRefData,$E145,0)),"")),"")</f>
        <v/>
      </c>
      <c r="AO145" s="101" t="str">
        <f t="shared" si="58"/>
        <v/>
      </c>
      <c r="AP145" s="101" t="str">
        <f t="array" ref="AP145">IF($AI145,STDEVA(IF(G2SelectionMask="x",IF(INDEX(RawDataRefData,$E145,0)&gt;0,INDEX(RawDataRefData,$E145,0)),"")),"")</f>
        <v/>
      </c>
      <c r="AQ145" s="100" t="b">
        <f t="shared" si="59"/>
        <v>0</v>
      </c>
      <c r="AR145" s="100" t="str">
        <f t="array" ref="AR145">IF($AQ145,MEDIAN(IF(G3SelectionMask="x",IF(INDEX(RawDataRefData,$E145,0)&gt;0,INDEX(RawDataRefData,$E145,0)),"")),"")</f>
        <v/>
      </c>
      <c r="AS145" s="100" t="str">
        <f t="array" ref="AS145">IF($AQ145,QUARTILE(IF(G3SelectionMask="x",IF(INDEX(RawDataRefData,$E145,0)&gt;0,INDEX(RawDataRefData,$E145,0)),""),1),"")</f>
        <v/>
      </c>
      <c r="AT145" s="100" t="str">
        <f t="array" ref="AT145">IF($AQ145,QUARTILE(IF(G3SelectionMask="x",IF(INDEX(RawDataRefData,$E145,0)&gt;0,INDEX(RawDataRefData,$E145,0)),""),3),"")</f>
        <v/>
      </c>
      <c r="AU145" s="100" t="str">
        <f t="array" ref="AU145">IF($AQ145,MIN(IF(G3SelectionMask="x",IF(INDEX(RawDataRefData,$E145,0)&gt;0,INDEX(RawDataRefData,$E145,0)),"")),"")</f>
        <v/>
      </c>
      <c r="AV145" s="100" t="str">
        <f t="array" ref="AV145">IF($AQ145,MAX(IF(G3SelectionMask="x",IF(INDEX(RawDataRefData,$E145,0)&gt;0,INDEX(RawDataRefData,$E145,0)),"")),"")</f>
        <v/>
      </c>
      <c r="AW145" s="100" t="str">
        <f t="shared" si="60"/>
        <v/>
      </c>
      <c r="AX145" s="100" t="str">
        <f t="array" ref="AX145">IF($AQ145,STDEVA(IF(G3SelectionMask="x",IF(INDEX(RawDataRefData,$E145,0)&gt;0,INDEX(RawDataRefData,$E145,0)),"")),"")</f>
        <v/>
      </c>
      <c r="AY145" s="101" t="b">
        <f t="shared" si="61"/>
        <v>0</v>
      </c>
      <c r="AZ145" s="101" t="str">
        <f t="array" ref="AZ145">IF($AY145,MEDIAN(IF(G4SelectionMask="x",IF(INDEX(RawDataRefData,$E145,0)&gt;0,INDEX(RawDataRefData,$E145,0)),"")),"")</f>
        <v/>
      </c>
      <c r="BA145" s="101" t="str">
        <f t="array" ref="BA145">IF($AY145,QUARTILE(IF(G4SelectionMask="x",IF(INDEX(RawDataRefData,$E145,0)&gt;0,INDEX(RawDataRefData,$E145,0)),""),1),"")</f>
        <v/>
      </c>
      <c r="BB145" s="101" t="str">
        <f t="array" ref="BB145">IF($AY145,QUARTILE(IF(G4SelectionMask="x",IF(INDEX(RawDataRefData,$E145,0)&gt;0,INDEX(RawDataRefData,$E145,0)),""),3),"")</f>
        <v/>
      </c>
      <c r="BC145" s="101" t="str">
        <f t="array" ref="BC145">IF($AY145,MIN(IF(G4SelectionMask="x",IF(INDEX(RawDataRefData,$E145,0)&gt;0,INDEX(RawDataRefData,$E145,0)),"")),"")</f>
        <v/>
      </c>
      <c r="BD145" s="101" t="str">
        <f t="array" ref="BD145">IF($AY145,MAX(IF(G4SelectionMask="x",IF(INDEX(RawDataRefData,$E145,0)&gt;0,INDEX(RawDataRefData,$E145,0)),"")),"")</f>
        <v/>
      </c>
      <c r="BE145" s="101" t="str">
        <f t="shared" si="62"/>
        <v/>
      </c>
      <c r="BF145" s="101" t="str">
        <f t="array" ref="BF145">IF($AY145,STDEVA(IF(G4SelectionMask="x",IF(INDEX(RawDataRefData,$E145,0)&gt;0,INDEX(RawDataRefData,$E145,0)),"")),"")</f>
        <v/>
      </c>
      <c r="BG145" s="100" t="b">
        <f t="shared" si="63"/>
        <v>0</v>
      </c>
      <c r="BH145" s="100" t="str">
        <f t="array" ref="BH145">IF($BG145,MEDIAN(IF(G5SelectionMask="x",IF(INDEX(RawDataRefData,$E145,0)&gt;0,INDEX(RawDataRefData,$E145,0)),"")),"")</f>
        <v/>
      </c>
      <c r="BI145" s="100" t="str">
        <f t="array" ref="BI145">IF($BG145,QUARTILE(IF(G5SelectionMask="x",IF(INDEX(RawDataRefData,$E145,0)&gt;0,INDEX(RawDataRefData,$E145,0)),""),1),"")</f>
        <v/>
      </c>
      <c r="BJ145" s="100" t="str">
        <f t="array" ref="BJ145">IF($BG145,QUARTILE(IF(G5SelectionMask="x",IF(INDEX(RawDataRefData,$E145,0)&gt;0,INDEX(RawDataRefData,$E145,0)),""),3),"")</f>
        <v/>
      </c>
      <c r="BK145" s="100" t="str">
        <f t="array" ref="BK145">IF($BG145,MIN(IF(G5SelectionMask="x",IF(INDEX(RawDataRefData,$E145,0)&gt;0,INDEX(RawDataRefData,$E145,0)),"")),"")</f>
        <v/>
      </c>
      <c r="BL145" s="100" t="str">
        <f t="array" ref="BL145">IF($BG145,MAX(IF(G5SelectionMask="x",IF(INDEX(RawDataRefData,$E145,0)&gt;0,INDEX(RawDataRefData,$E145,0)),"")),"")</f>
        <v/>
      </c>
      <c r="BM145" s="100" t="str">
        <f t="shared" si="64"/>
        <v/>
      </c>
      <c r="BN145" s="103" t="str">
        <f t="array" ref="BN145">IF($BG145,STDEVA(IF(G5SelectionMask="x",IF(INDEX(RawDataRefData,$E145,0)&gt;0,INDEX(RawDataRefData,$E145,0)),"")),"")</f>
        <v/>
      </c>
      <c r="BO145" s="104"/>
      <c r="BP145" s="105"/>
      <c r="BQ145" s="105"/>
      <c r="BR145" s="105"/>
      <c r="BS145" s="105"/>
      <c r="BT145" s="105"/>
      <c r="BU145" s="105"/>
      <c r="BV145" s="105"/>
      <c r="BW145" s="105"/>
      <c r="BX145" s="105"/>
      <c r="BY145" s="105"/>
      <c r="BZ145" s="105"/>
      <c r="CA145" s="105"/>
      <c r="CB145" s="105"/>
      <c r="CC145" s="105"/>
      <c r="CD145" s="105"/>
    </row>
    <row r="146" spans="1:82" x14ac:dyDescent="0.2">
      <c r="A146" s="33">
        <f t="shared" si="33"/>
        <v>0</v>
      </c>
      <c r="B146" s="206"/>
      <c r="C146" s="200"/>
      <c r="D146" s="197"/>
      <c r="E146" s="72">
        <f t="shared" si="57"/>
        <v>137</v>
      </c>
      <c r="F146" s="56" t="s">
        <v>715</v>
      </c>
      <c r="G146" s="56" t="s">
        <v>716</v>
      </c>
      <c r="K146" s="100" t="str">
        <f t="shared" si="65"/>
        <v/>
      </c>
      <c r="L146" s="100"/>
      <c r="M146" s="100"/>
      <c r="N146" s="100"/>
      <c r="O146" s="100"/>
      <c r="P146" s="101" t="str">
        <f t="shared" si="66"/>
        <v/>
      </c>
      <c r="Q146" s="102" t="str">
        <f t="shared" si="67"/>
        <v/>
      </c>
      <c r="R146" s="102" t="str">
        <f t="shared" si="68"/>
        <v/>
      </c>
      <c r="S146" s="102" t="str">
        <f t="shared" si="69"/>
        <v/>
      </c>
      <c r="T146" s="102" t="str">
        <f t="shared" si="70"/>
        <v/>
      </c>
      <c r="U146" s="102" t="str">
        <f t="shared" si="71"/>
        <v/>
      </c>
      <c r="V146" s="102" t="str">
        <f t="shared" si="72"/>
        <v/>
      </c>
      <c r="W146" s="102" t="str">
        <f t="shared" si="73"/>
        <v/>
      </c>
      <c r="X146" s="102" t="str">
        <f t="shared" si="74"/>
        <v/>
      </c>
      <c r="Y146" s="102" t="str">
        <f t="shared" si="75"/>
        <v/>
      </c>
      <c r="Z146" s="102" t="str">
        <f t="shared" si="76"/>
        <v/>
      </c>
      <c r="AA146" s="100" t="b">
        <f t="shared" si="7"/>
        <v>0</v>
      </c>
      <c r="AB146" s="100" t="str">
        <f t="array" ref="AB146">IF($AA146,MEDIAN(IF(G1SelectionMask="x",IF(INDEX(RawDataRefData,$E146,0)&gt;0,INDEX(RawDataRefData,$E146,0)),"")),"")</f>
        <v/>
      </c>
      <c r="AC146" s="100" t="str">
        <f t="array" ref="AC146">IF($AA146,QUARTILE(IF(G1SelectionMask="x",IF(INDEX(RawDataRefData,$E146,0)&gt;0,INDEX(RawDataRefData,$E146,0)),""),1),"")</f>
        <v/>
      </c>
      <c r="AD146" s="100" t="str">
        <f t="array" ref="AD146">IF($AA146,QUARTILE(IF(G1SelectionMask="x",IF(INDEX(RawDataRefData,$E146,0)&gt;0,INDEX(RawDataRefData,$E146,0)),""),3),"")</f>
        <v/>
      </c>
      <c r="AE146" s="100" t="str">
        <f t="array" ref="AE146">IF($AA146,MIN(IF(G1SelectionMask="x",IF(INDEX(RawDataRefData,$E146,0)&gt;0,INDEX(RawDataRefData,$E146,0)),"")),"")</f>
        <v/>
      </c>
      <c r="AF146" s="100" t="str">
        <f t="array" ref="AF146">IF($AA146,MAX(IF(G1SelectionMask="x",IF(INDEX(RawDataRefData,$E146,0)&gt;0,INDEX(RawDataRefData,$E146,0)),"")),"")</f>
        <v/>
      </c>
      <c r="AG146" s="100" t="str">
        <f t="shared" si="8"/>
        <v/>
      </c>
      <c r="AH146" s="100" t="str">
        <f t="array" ref="AH146">IF($AA146,STDEVA(IF(G1SelectionMask="x",IF(INDEX(RawDataRefData,$E146,0)&gt;0,INDEX(RawDataRefData,$E146,0)),"")),"")</f>
        <v/>
      </c>
      <c r="AI146" s="101" t="b">
        <f t="shared" si="9"/>
        <v>0</v>
      </c>
      <c r="AJ146" s="101" t="str">
        <f t="array" ref="AJ146">IF($AI146,MEDIAN(IF(G2SelectionMask="x",IF(INDEX(RawDataRefData,$E146,0)&gt;0,INDEX(RawDataRefData,$E146,0)),"")),"")</f>
        <v/>
      </c>
      <c r="AK146" s="101" t="str">
        <f t="array" ref="AK146">IF($AI146,QUARTILE(IF(G2SelectionMask="x",IF(INDEX(RawDataRefData,$E146,0)&gt;0,INDEX(RawDataRefData,$E146,0)),""),1),"")</f>
        <v/>
      </c>
      <c r="AL146" s="101" t="str">
        <f t="array" ref="AL146">IF($AI146,QUARTILE(IF(G2SelectionMask="x",IF(INDEX(RawDataRefData,$E146,0)&gt;0,INDEX(RawDataRefData,$E146,0)),""),3),"")</f>
        <v/>
      </c>
      <c r="AM146" s="101" t="str">
        <f t="array" ref="AM146">IF($AI146,MIN(IF(G2SelectionMask="x",IF(INDEX(RawDataRefData,$E146,0)&gt;0,INDEX(RawDataRefData,$E146,0)),"")),"")</f>
        <v/>
      </c>
      <c r="AN146" s="101" t="str">
        <f t="array" ref="AN146">IF($AI146,MAX(IF(G2SelectionMask="x",IF(INDEX(RawDataRefData,$E146,0)&gt;0,INDEX(RawDataRefData,$E146,0)),"")),"")</f>
        <v/>
      </c>
      <c r="AO146" s="101" t="str">
        <f t="shared" si="58"/>
        <v/>
      </c>
      <c r="AP146" s="101" t="str">
        <f t="array" ref="AP146">IF($AI146,STDEVA(IF(G2SelectionMask="x",IF(INDEX(RawDataRefData,$E146,0)&gt;0,INDEX(RawDataRefData,$E146,0)),"")),"")</f>
        <v/>
      </c>
      <c r="AQ146" s="100" t="b">
        <f t="shared" si="59"/>
        <v>0</v>
      </c>
      <c r="AR146" s="100" t="str">
        <f t="array" ref="AR146">IF($AQ146,MEDIAN(IF(G3SelectionMask="x",IF(INDEX(RawDataRefData,$E146,0)&gt;0,INDEX(RawDataRefData,$E146,0)),"")),"")</f>
        <v/>
      </c>
      <c r="AS146" s="100" t="str">
        <f t="array" ref="AS146">IF($AQ146,QUARTILE(IF(G3SelectionMask="x",IF(INDEX(RawDataRefData,$E146,0)&gt;0,INDEX(RawDataRefData,$E146,0)),""),1),"")</f>
        <v/>
      </c>
      <c r="AT146" s="100" t="str">
        <f t="array" ref="AT146">IF($AQ146,QUARTILE(IF(G3SelectionMask="x",IF(INDEX(RawDataRefData,$E146,0)&gt;0,INDEX(RawDataRefData,$E146,0)),""),3),"")</f>
        <v/>
      </c>
      <c r="AU146" s="100" t="str">
        <f t="array" ref="AU146">IF($AQ146,MIN(IF(G3SelectionMask="x",IF(INDEX(RawDataRefData,$E146,0)&gt;0,INDEX(RawDataRefData,$E146,0)),"")),"")</f>
        <v/>
      </c>
      <c r="AV146" s="100" t="str">
        <f t="array" ref="AV146">IF($AQ146,MAX(IF(G3SelectionMask="x",IF(INDEX(RawDataRefData,$E146,0)&gt;0,INDEX(RawDataRefData,$E146,0)),"")),"")</f>
        <v/>
      </c>
      <c r="AW146" s="100" t="str">
        <f t="shared" si="60"/>
        <v/>
      </c>
      <c r="AX146" s="100" t="str">
        <f t="array" ref="AX146">IF($AQ146,STDEVA(IF(G3SelectionMask="x",IF(INDEX(RawDataRefData,$E146,0)&gt;0,INDEX(RawDataRefData,$E146,0)),"")),"")</f>
        <v/>
      </c>
      <c r="AY146" s="101" t="b">
        <f t="shared" si="61"/>
        <v>0</v>
      </c>
      <c r="AZ146" s="101" t="str">
        <f t="array" ref="AZ146">IF($AY146,MEDIAN(IF(G4SelectionMask="x",IF(INDEX(RawDataRefData,$E146,0)&gt;0,INDEX(RawDataRefData,$E146,0)),"")),"")</f>
        <v/>
      </c>
      <c r="BA146" s="101" t="str">
        <f t="array" ref="BA146">IF($AY146,QUARTILE(IF(G4SelectionMask="x",IF(INDEX(RawDataRefData,$E146,0)&gt;0,INDEX(RawDataRefData,$E146,0)),""),1),"")</f>
        <v/>
      </c>
      <c r="BB146" s="101" t="str">
        <f t="array" ref="BB146">IF($AY146,QUARTILE(IF(G4SelectionMask="x",IF(INDEX(RawDataRefData,$E146,0)&gt;0,INDEX(RawDataRefData,$E146,0)),""),3),"")</f>
        <v/>
      </c>
      <c r="BC146" s="101" t="str">
        <f t="array" ref="BC146">IF($AY146,MIN(IF(G4SelectionMask="x",IF(INDEX(RawDataRefData,$E146,0)&gt;0,INDEX(RawDataRefData,$E146,0)),"")),"")</f>
        <v/>
      </c>
      <c r="BD146" s="101" t="str">
        <f t="array" ref="BD146">IF($AY146,MAX(IF(G4SelectionMask="x",IF(INDEX(RawDataRefData,$E146,0)&gt;0,INDEX(RawDataRefData,$E146,0)),"")),"")</f>
        <v/>
      </c>
      <c r="BE146" s="101" t="str">
        <f t="shared" si="62"/>
        <v/>
      </c>
      <c r="BF146" s="101" t="str">
        <f t="array" ref="BF146">IF($AY146,STDEVA(IF(G4SelectionMask="x",IF(INDEX(RawDataRefData,$E146,0)&gt;0,INDEX(RawDataRefData,$E146,0)),"")),"")</f>
        <v/>
      </c>
      <c r="BG146" s="100" t="b">
        <f t="shared" si="63"/>
        <v>0</v>
      </c>
      <c r="BH146" s="100" t="str">
        <f t="array" ref="BH146">IF($BG146,MEDIAN(IF(G5SelectionMask="x",IF(INDEX(RawDataRefData,$E146,0)&gt;0,INDEX(RawDataRefData,$E146,0)),"")),"")</f>
        <v/>
      </c>
      <c r="BI146" s="100" t="str">
        <f t="array" ref="BI146">IF($BG146,QUARTILE(IF(G5SelectionMask="x",IF(INDEX(RawDataRefData,$E146,0)&gt;0,INDEX(RawDataRefData,$E146,0)),""),1),"")</f>
        <v/>
      </c>
      <c r="BJ146" s="100" t="str">
        <f t="array" ref="BJ146">IF($BG146,QUARTILE(IF(G5SelectionMask="x",IF(INDEX(RawDataRefData,$E146,0)&gt;0,INDEX(RawDataRefData,$E146,0)),""),3),"")</f>
        <v/>
      </c>
      <c r="BK146" s="100" t="str">
        <f t="array" ref="BK146">IF($BG146,MIN(IF(G5SelectionMask="x",IF(INDEX(RawDataRefData,$E146,0)&gt;0,INDEX(RawDataRefData,$E146,0)),"")),"")</f>
        <v/>
      </c>
      <c r="BL146" s="100" t="str">
        <f t="array" ref="BL146">IF($BG146,MAX(IF(G5SelectionMask="x",IF(INDEX(RawDataRefData,$E146,0)&gt;0,INDEX(RawDataRefData,$E146,0)),"")),"")</f>
        <v/>
      </c>
      <c r="BM146" s="100" t="str">
        <f t="shared" si="64"/>
        <v/>
      </c>
      <c r="BN146" s="103" t="str">
        <f t="array" ref="BN146">IF($BG146,STDEVA(IF(G5SelectionMask="x",IF(INDEX(RawDataRefData,$E146,0)&gt;0,INDEX(RawDataRefData,$E146,0)),"")),"")</f>
        <v/>
      </c>
      <c r="BO146" s="104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</row>
    <row r="147" spans="1:82" x14ac:dyDescent="0.2">
      <c r="A147" s="33">
        <f t="shared" si="33"/>
        <v>0</v>
      </c>
      <c r="B147" s="206"/>
      <c r="C147" s="200"/>
      <c r="D147" s="197"/>
      <c r="E147" s="72">
        <f t="shared" si="57"/>
        <v>138</v>
      </c>
      <c r="F147" s="9" t="s">
        <v>631</v>
      </c>
      <c r="G147" s="9" t="s">
        <v>255</v>
      </c>
      <c r="K147" s="100" t="str">
        <f t="shared" si="65"/>
        <v/>
      </c>
      <c r="L147" s="100"/>
      <c r="M147" s="100"/>
      <c r="N147" s="100"/>
      <c r="O147" s="100"/>
      <c r="P147" s="101" t="str">
        <f t="shared" si="66"/>
        <v/>
      </c>
      <c r="Q147" s="102" t="str">
        <f t="shared" si="67"/>
        <v/>
      </c>
      <c r="R147" s="102" t="str">
        <f t="shared" si="68"/>
        <v/>
      </c>
      <c r="S147" s="102" t="str">
        <f t="shared" si="69"/>
        <v/>
      </c>
      <c r="T147" s="102" t="str">
        <f t="shared" si="70"/>
        <v/>
      </c>
      <c r="U147" s="102" t="str">
        <f t="shared" si="71"/>
        <v/>
      </c>
      <c r="V147" s="102" t="str">
        <f t="shared" si="72"/>
        <v/>
      </c>
      <c r="W147" s="102" t="str">
        <f t="shared" si="73"/>
        <v/>
      </c>
      <c r="X147" s="102" t="str">
        <f t="shared" si="74"/>
        <v/>
      </c>
      <c r="Y147" s="102" t="str">
        <f t="shared" si="75"/>
        <v/>
      </c>
      <c r="Z147" s="102" t="str">
        <f t="shared" si="76"/>
        <v/>
      </c>
      <c r="AA147" s="100" t="b">
        <f t="shared" si="7"/>
        <v>0</v>
      </c>
      <c r="AB147" s="100" t="str">
        <f t="array" ref="AB147">IF($AA147,MEDIAN(IF(G1SelectionMask="x",IF(INDEX(RawDataRefData,$E147,0)&gt;0,INDEX(RawDataRefData,$E147,0)),"")),"")</f>
        <v/>
      </c>
      <c r="AC147" s="100" t="str">
        <f t="array" ref="AC147">IF($AA147,QUARTILE(IF(G1SelectionMask="x",IF(INDEX(RawDataRefData,$E147,0)&gt;0,INDEX(RawDataRefData,$E147,0)),""),1),"")</f>
        <v/>
      </c>
      <c r="AD147" s="100" t="str">
        <f t="array" ref="AD147">IF($AA147,QUARTILE(IF(G1SelectionMask="x",IF(INDEX(RawDataRefData,$E147,0)&gt;0,INDEX(RawDataRefData,$E147,0)),""),3),"")</f>
        <v/>
      </c>
      <c r="AE147" s="100" t="str">
        <f t="array" ref="AE147">IF($AA147,MIN(IF(G1SelectionMask="x",IF(INDEX(RawDataRefData,$E147,0)&gt;0,INDEX(RawDataRefData,$E147,0)),"")),"")</f>
        <v/>
      </c>
      <c r="AF147" s="100" t="str">
        <f t="array" ref="AF147">IF($AA147,MAX(IF(G1SelectionMask="x",IF(INDEX(RawDataRefData,$E147,0)&gt;0,INDEX(RawDataRefData,$E147,0)),"")),"")</f>
        <v/>
      </c>
      <c r="AG147" s="100" t="str">
        <f t="shared" si="8"/>
        <v/>
      </c>
      <c r="AH147" s="100" t="str">
        <f t="array" ref="AH147">IF($AA147,STDEVA(IF(G1SelectionMask="x",IF(INDEX(RawDataRefData,$E147,0)&gt;0,INDEX(RawDataRefData,$E147,0)),"")),"")</f>
        <v/>
      </c>
      <c r="AI147" s="101" t="b">
        <f t="shared" si="9"/>
        <v>0</v>
      </c>
      <c r="AJ147" s="101" t="str">
        <f t="array" ref="AJ147">IF($AI147,MEDIAN(IF(G2SelectionMask="x",IF(INDEX(RawDataRefData,$E147,0)&gt;0,INDEX(RawDataRefData,$E147,0)),"")),"")</f>
        <v/>
      </c>
      <c r="AK147" s="101" t="str">
        <f t="array" ref="AK147">IF($AI147,QUARTILE(IF(G2SelectionMask="x",IF(INDEX(RawDataRefData,$E147,0)&gt;0,INDEX(RawDataRefData,$E147,0)),""),1),"")</f>
        <v/>
      </c>
      <c r="AL147" s="101" t="str">
        <f t="array" ref="AL147">IF($AI147,QUARTILE(IF(G2SelectionMask="x",IF(INDEX(RawDataRefData,$E147,0)&gt;0,INDEX(RawDataRefData,$E147,0)),""),3),"")</f>
        <v/>
      </c>
      <c r="AM147" s="101" t="str">
        <f t="array" ref="AM147">IF($AI147,MIN(IF(G2SelectionMask="x",IF(INDEX(RawDataRefData,$E147,0)&gt;0,INDEX(RawDataRefData,$E147,0)),"")),"")</f>
        <v/>
      </c>
      <c r="AN147" s="101" t="str">
        <f t="array" ref="AN147">IF($AI147,MAX(IF(G2SelectionMask="x",IF(INDEX(RawDataRefData,$E147,0)&gt;0,INDEX(RawDataRefData,$E147,0)),"")),"")</f>
        <v/>
      </c>
      <c r="AO147" s="101" t="str">
        <f t="shared" si="58"/>
        <v/>
      </c>
      <c r="AP147" s="101" t="str">
        <f t="array" ref="AP147">IF($AI147,STDEVA(IF(G2SelectionMask="x",IF(INDEX(RawDataRefData,$E147,0)&gt;0,INDEX(RawDataRefData,$E147,0)),"")),"")</f>
        <v/>
      </c>
      <c r="AQ147" s="100" t="b">
        <f t="shared" si="59"/>
        <v>0</v>
      </c>
      <c r="AR147" s="100" t="str">
        <f t="array" ref="AR147">IF($AQ147,MEDIAN(IF(G3SelectionMask="x",IF(INDEX(RawDataRefData,$E147,0)&gt;0,INDEX(RawDataRefData,$E147,0)),"")),"")</f>
        <v/>
      </c>
      <c r="AS147" s="100" t="str">
        <f t="array" ref="AS147">IF($AQ147,QUARTILE(IF(G3SelectionMask="x",IF(INDEX(RawDataRefData,$E147,0)&gt;0,INDEX(RawDataRefData,$E147,0)),""),1),"")</f>
        <v/>
      </c>
      <c r="AT147" s="100" t="str">
        <f t="array" ref="AT147">IF($AQ147,QUARTILE(IF(G3SelectionMask="x",IF(INDEX(RawDataRefData,$E147,0)&gt;0,INDEX(RawDataRefData,$E147,0)),""),3),"")</f>
        <v/>
      </c>
      <c r="AU147" s="100" t="str">
        <f t="array" ref="AU147">IF($AQ147,MIN(IF(G3SelectionMask="x",IF(INDEX(RawDataRefData,$E147,0)&gt;0,INDEX(RawDataRefData,$E147,0)),"")),"")</f>
        <v/>
      </c>
      <c r="AV147" s="100" t="str">
        <f t="array" ref="AV147">IF($AQ147,MAX(IF(G3SelectionMask="x",IF(INDEX(RawDataRefData,$E147,0)&gt;0,INDEX(RawDataRefData,$E147,0)),"")),"")</f>
        <v/>
      </c>
      <c r="AW147" s="100" t="str">
        <f t="shared" si="60"/>
        <v/>
      </c>
      <c r="AX147" s="100" t="str">
        <f t="array" ref="AX147">IF($AQ147,STDEVA(IF(G3SelectionMask="x",IF(INDEX(RawDataRefData,$E147,0)&gt;0,INDEX(RawDataRefData,$E147,0)),"")),"")</f>
        <v/>
      </c>
      <c r="AY147" s="101" t="b">
        <f t="shared" si="61"/>
        <v>0</v>
      </c>
      <c r="AZ147" s="101" t="str">
        <f t="array" ref="AZ147">IF($AY147,MEDIAN(IF(G4SelectionMask="x",IF(INDEX(RawDataRefData,$E147,0)&gt;0,INDEX(RawDataRefData,$E147,0)),"")),"")</f>
        <v/>
      </c>
      <c r="BA147" s="101" t="str">
        <f t="array" ref="BA147">IF($AY147,QUARTILE(IF(G4SelectionMask="x",IF(INDEX(RawDataRefData,$E147,0)&gt;0,INDEX(RawDataRefData,$E147,0)),""),1),"")</f>
        <v/>
      </c>
      <c r="BB147" s="101" t="str">
        <f t="array" ref="BB147">IF($AY147,QUARTILE(IF(G4SelectionMask="x",IF(INDEX(RawDataRefData,$E147,0)&gt;0,INDEX(RawDataRefData,$E147,0)),""),3),"")</f>
        <v/>
      </c>
      <c r="BC147" s="101" t="str">
        <f t="array" ref="BC147">IF($AY147,MIN(IF(G4SelectionMask="x",IF(INDEX(RawDataRefData,$E147,0)&gt;0,INDEX(RawDataRefData,$E147,0)),"")),"")</f>
        <v/>
      </c>
      <c r="BD147" s="101" t="str">
        <f t="array" ref="BD147">IF($AY147,MAX(IF(G4SelectionMask="x",IF(INDEX(RawDataRefData,$E147,0)&gt;0,INDEX(RawDataRefData,$E147,0)),"")),"")</f>
        <v/>
      </c>
      <c r="BE147" s="101" t="str">
        <f t="shared" si="62"/>
        <v/>
      </c>
      <c r="BF147" s="101" t="str">
        <f t="array" ref="BF147">IF($AY147,STDEVA(IF(G4SelectionMask="x",IF(INDEX(RawDataRefData,$E147,0)&gt;0,INDEX(RawDataRefData,$E147,0)),"")),"")</f>
        <v/>
      </c>
      <c r="BG147" s="100" t="b">
        <f t="shared" si="63"/>
        <v>0</v>
      </c>
      <c r="BH147" s="100" t="str">
        <f t="array" ref="BH147">IF($BG147,MEDIAN(IF(G5SelectionMask="x",IF(INDEX(RawDataRefData,$E147,0)&gt;0,INDEX(RawDataRefData,$E147,0)),"")),"")</f>
        <v/>
      </c>
      <c r="BI147" s="100" t="str">
        <f t="array" ref="BI147">IF($BG147,QUARTILE(IF(G5SelectionMask="x",IF(INDEX(RawDataRefData,$E147,0)&gt;0,INDEX(RawDataRefData,$E147,0)),""),1),"")</f>
        <v/>
      </c>
      <c r="BJ147" s="100" t="str">
        <f t="array" ref="BJ147">IF($BG147,QUARTILE(IF(G5SelectionMask="x",IF(INDEX(RawDataRefData,$E147,0)&gt;0,INDEX(RawDataRefData,$E147,0)),""),3),"")</f>
        <v/>
      </c>
      <c r="BK147" s="100" t="str">
        <f t="array" ref="BK147">IF($BG147,MIN(IF(G5SelectionMask="x",IF(INDEX(RawDataRefData,$E147,0)&gt;0,INDEX(RawDataRefData,$E147,0)),"")),"")</f>
        <v/>
      </c>
      <c r="BL147" s="100" t="str">
        <f t="array" ref="BL147">IF($BG147,MAX(IF(G5SelectionMask="x",IF(INDEX(RawDataRefData,$E147,0)&gt;0,INDEX(RawDataRefData,$E147,0)),"")),"")</f>
        <v/>
      </c>
      <c r="BM147" s="100" t="str">
        <f t="shared" si="64"/>
        <v/>
      </c>
      <c r="BN147" s="103" t="str">
        <f t="array" ref="BN147">IF($BG147,STDEVA(IF(G5SelectionMask="x",IF(INDEX(RawDataRefData,$E147,0)&gt;0,INDEX(RawDataRefData,$E147,0)),"")),"")</f>
        <v/>
      </c>
      <c r="BO147" s="104"/>
      <c r="BP147" s="105"/>
      <c r="BQ147" s="105"/>
      <c r="BR147" s="105"/>
      <c r="BS147" s="105"/>
      <c r="BT147" s="105"/>
      <c r="BU147" s="105"/>
      <c r="BV147" s="105"/>
      <c r="BW147" s="105"/>
      <c r="BX147" s="105"/>
      <c r="BY147" s="105"/>
      <c r="BZ147" s="105"/>
      <c r="CA147" s="105"/>
      <c r="CB147" s="105"/>
      <c r="CC147" s="105"/>
      <c r="CD147" s="105"/>
    </row>
    <row r="148" spans="1:82" x14ac:dyDescent="0.2">
      <c r="A148" s="33">
        <f t="shared" si="33"/>
        <v>0</v>
      </c>
      <c r="B148" s="206"/>
      <c r="C148" s="200"/>
      <c r="D148" s="197"/>
      <c r="E148" s="72">
        <f t="shared" si="57"/>
        <v>139</v>
      </c>
      <c r="F148" s="9" t="s">
        <v>632</v>
      </c>
      <c r="G148" s="9" t="s">
        <v>36</v>
      </c>
      <c r="K148" s="100" t="str">
        <f t="shared" si="65"/>
        <v/>
      </c>
      <c r="L148" s="100"/>
      <c r="M148" s="100"/>
      <c r="N148" s="100"/>
      <c r="O148" s="100"/>
      <c r="P148" s="101" t="str">
        <f t="shared" si="66"/>
        <v/>
      </c>
      <c r="Q148" s="102" t="str">
        <f t="shared" si="67"/>
        <v/>
      </c>
      <c r="R148" s="102" t="str">
        <f t="shared" si="68"/>
        <v/>
      </c>
      <c r="S148" s="102" t="str">
        <f t="shared" si="69"/>
        <v/>
      </c>
      <c r="T148" s="102" t="str">
        <f t="shared" si="70"/>
        <v/>
      </c>
      <c r="U148" s="102" t="str">
        <f t="shared" si="71"/>
        <v/>
      </c>
      <c r="V148" s="102" t="str">
        <f t="shared" si="72"/>
        <v/>
      </c>
      <c r="W148" s="102" t="str">
        <f t="shared" si="73"/>
        <v/>
      </c>
      <c r="X148" s="102" t="str">
        <f t="shared" si="74"/>
        <v/>
      </c>
      <c r="Y148" s="102" t="str">
        <f t="shared" si="75"/>
        <v/>
      </c>
      <c r="Z148" s="102" t="str">
        <f t="shared" si="76"/>
        <v/>
      </c>
      <c r="AA148" s="100" t="b">
        <f t="shared" si="7"/>
        <v>0</v>
      </c>
      <c r="AB148" s="100" t="str">
        <f t="array" ref="AB148">IF($AA148,MEDIAN(IF(G1SelectionMask="x",IF(INDEX(RawDataRefData,$E148,0)&gt;0,INDEX(RawDataRefData,$E148,0)),"")),"")</f>
        <v/>
      </c>
      <c r="AC148" s="100" t="str">
        <f t="array" ref="AC148">IF($AA148,QUARTILE(IF(G1SelectionMask="x",IF(INDEX(RawDataRefData,$E148,0)&gt;0,INDEX(RawDataRefData,$E148,0)),""),1),"")</f>
        <v/>
      </c>
      <c r="AD148" s="100" t="str">
        <f t="array" ref="AD148">IF($AA148,QUARTILE(IF(G1SelectionMask="x",IF(INDEX(RawDataRefData,$E148,0)&gt;0,INDEX(RawDataRefData,$E148,0)),""),3),"")</f>
        <v/>
      </c>
      <c r="AE148" s="100" t="str">
        <f t="array" ref="AE148">IF($AA148,MIN(IF(G1SelectionMask="x",IF(INDEX(RawDataRefData,$E148,0)&gt;0,INDEX(RawDataRefData,$E148,0)),"")),"")</f>
        <v/>
      </c>
      <c r="AF148" s="100" t="str">
        <f t="array" ref="AF148">IF($AA148,MAX(IF(G1SelectionMask="x",IF(INDEX(RawDataRefData,$E148,0)&gt;0,INDEX(RawDataRefData,$E148,0)),"")),"")</f>
        <v/>
      </c>
      <c r="AG148" s="100" t="str">
        <f t="shared" si="8"/>
        <v/>
      </c>
      <c r="AH148" s="100" t="str">
        <f t="array" ref="AH148">IF($AA148,STDEVA(IF(G1SelectionMask="x",IF(INDEX(RawDataRefData,$E148,0)&gt;0,INDEX(RawDataRefData,$E148,0)),"")),"")</f>
        <v/>
      </c>
      <c r="AI148" s="101" t="b">
        <f t="shared" si="9"/>
        <v>0</v>
      </c>
      <c r="AJ148" s="101" t="str">
        <f t="array" ref="AJ148">IF($AI148,MEDIAN(IF(G2SelectionMask="x",IF(INDEX(RawDataRefData,$E148,0)&gt;0,INDEX(RawDataRefData,$E148,0)),"")),"")</f>
        <v/>
      </c>
      <c r="AK148" s="101" t="str">
        <f t="array" ref="AK148">IF($AI148,QUARTILE(IF(G2SelectionMask="x",IF(INDEX(RawDataRefData,$E148,0)&gt;0,INDEX(RawDataRefData,$E148,0)),""),1),"")</f>
        <v/>
      </c>
      <c r="AL148" s="101" t="str">
        <f t="array" ref="AL148">IF($AI148,QUARTILE(IF(G2SelectionMask="x",IF(INDEX(RawDataRefData,$E148,0)&gt;0,INDEX(RawDataRefData,$E148,0)),""),3),"")</f>
        <v/>
      </c>
      <c r="AM148" s="101" t="str">
        <f t="array" ref="AM148">IF($AI148,MIN(IF(G2SelectionMask="x",IF(INDEX(RawDataRefData,$E148,0)&gt;0,INDEX(RawDataRefData,$E148,0)),"")),"")</f>
        <v/>
      </c>
      <c r="AN148" s="101" t="str">
        <f t="array" ref="AN148">IF($AI148,MAX(IF(G2SelectionMask="x",IF(INDEX(RawDataRefData,$E148,0)&gt;0,INDEX(RawDataRefData,$E148,0)),"")),"")</f>
        <v/>
      </c>
      <c r="AO148" s="101" t="str">
        <f t="shared" si="58"/>
        <v/>
      </c>
      <c r="AP148" s="101" t="str">
        <f t="array" ref="AP148">IF($AI148,STDEVA(IF(G2SelectionMask="x",IF(INDEX(RawDataRefData,$E148,0)&gt;0,INDEX(RawDataRefData,$E148,0)),"")),"")</f>
        <v/>
      </c>
      <c r="AQ148" s="100" t="b">
        <f t="shared" si="59"/>
        <v>0</v>
      </c>
      <c r="AR148" s="100" t="str">
        <f t="array" ref="AR148">IF($AQ148,MEDIAN(IF(G3SelectionMask="x",IF(INDEX(RawDataRefData,$E148,0)&gt;0,INDEX(RawDataRefData,$E148,0)),"")),"")</f>
        <v/>
      </c>
      <c r="AS148" s="100" t="str">
        <f t="array" ref="AS148">IF($AQ148,QUARTILE(IF(G3SelectionMask="x",IF(INDEX(RawDataRefData,$E148,0)&gt;0,INDEX(RawDataRefData,$E148,0)),""),1),"")</f>
        <v/>
      </c>
      <c r="AT148" s="100" t="str">
        <f t="array" ref="AT148">IF($AQ148,QUARTILE(IF(G3SelectionMask="x",IF(INDEX(RawDataRefData,$E148,0)&gt;0,INDEX(RawDataRefData,$E148,0)),""),3),"")</f>
        <v/>
      </c>
      <c r="AU148" s="100" t="str">
        <f t="array" ref="AU148">IF($AQ148,MIN(IF(G3SelectionMask="x",IF(INDEX(RawDataRefData,$E148,0)&gt;0,INDEX(RawDataRefData,$E148,0)),"")),"")</f>
        <v/>
      </c>
      <c r="AV148" s="100" t="str">
        <f t="array" ref="AV148">IF($AQ148,MAX(IF(G3SelectionMask="x",IF(INDEX(RawDataRefData,$E148,0)&gt;0,INDEX(RawDataRefData,$E148,0)),"")),"")</f>
        <v/>
      </c>
      <c r="AW148" s="100" t="str">
        <f t="shared" si="60"/>
        <v/>
      </c>
      <c r="AX148" s="100" t="str">
        <f t="array" ref="AX148">IF($AQ148,STDEVA(IF(G3SelectionMask="x",IF(INDEX(RawDataRefData,$E148,0)&gt;0,INDEX(RawDataRefData,$E148,0)),"")),"")</f>
        <v/>
      </c>
      <c r="AY148" s="101" t="b">
        <f t="shared" si="61"/>
        <v>0</v>
      </c>
      <c r="AZ148" s="101" t="str">
        <f t="array" ref="AZ148">IF($AY148,MEDIAN(IF(G4SelectionMask="x",IF(INDEX(RawDataRefData,$E148,0)&gt;0,INDEX(RawDataRefData,$E148,0)),"")),"")</f>
        <v/>
      </c>
      <c r="BA148" s="101" t="str">
        <f t="array" ref="BA148">IF($AY148,QUARTILE(IF(G4SelectionMask="x",IF(INDEX(RawDataRefData,$E148,0)&gt;0,INDEX(RawDataRefData,$E148,0)),""),1),"")</f>
        <v/>
      </c>
      <c r="BB148" s="101" t="str">
        <f t="array" ref="BB148">IF($AY148,QUARTILE(IF(G4SelectionMask="x",IF(INDEX(RawDataRefData,$E148,0)&gt;0,INDEX(RawDataRefData,$E148,0)),""),3),"")</f>
        <v/>
      </c>
      <c r="BC148" s="101" t="str">
        <f t="array" ref="BC148">IF($AY148,MIN(IF(G4SelectionMask="x",IF(INDEX(RawDataRefData,$E148,0)&gt;0,INDEX(RawDataRefData,$E148,0)),"")),"")</f>
        <v/>
      </c>
      <c r="BD148" s="101" t="str">
        <f t="array" ref="BD148">IF($AY148,MAX(IF(G4SelectionMask="x",IF(INDEX(RawDataRefData,$E148,0)&gt;0,INDEX(RawDataRefData,$E148,0)),"")),"")</f>
        <v/>
      </c>
      <c r="BE148" s="101" t="str">
        <f t="shared" si="62"/>
        <v/>
      </c>
      <c r="BF148" s="101" t="str">
        <f t="array" ref="BF148">IF($AY148,STDEVA(IF(G4SelectionMask="x",IF(INDEX(RawDataRefData,$E148,0)&gt;0,INDEX(RawDataRefData,$E148,0)),"")),"")</f>
        <v/>
      </c>
      <c r="BG148" s="100" t="b">
        <f t="shared" si="63"/>
        <v>0</v>
      </c>
      <c r="BH148" s="100" t="str">
        <f t="array" ref="BH148">IF($BG148,MEDIAN(IF(G5SelectionMask="x",IF(INDEX(RawDataRefData,$E148,0)&gt;0,INDEX(RawDataRefData,$E148,0)),"")),"")</f>
        <v/>
      </c>
      <c r="BI148" s="100" t="str">
        <f t="array" ref="BI148">IF($BG148,QUARTILE(IF(G5SelectionMask="x",IF(INDEX(RawDataRefData,$E148,0)&gt;0,INDEX(RawDataRefData,$E148,0)),""),1),"")</f>
        <v/>
      </c>
      <c r="BJ148" s="100" t="str">
        <f t="array" ref="BJ148">IF($BG148,QUARTILE(IF(G5SelectionMask="x",IF(INDEX(RawDataRefData,$E148,0)&gt;0,INDEX(RawDataRefData,$E148,0)),""),3),"")</f>
        <v/>
      </c>
      <c r="BK148" s="100" t="str">
        <f t="array" ref="BK148">IF($BG148,MIN(IF(G5SelectionMask="x",IF(INDEX(RawDataRefData,$E148,0)&gt;0,INDEX(RawDataRefData,$E148,0)),"")),"")</f>
        <v/>
      </c>
      <c r="BL148" s="100" t="str">
        <f t="array" ref="BL148">IF($BG148,MAX(IF(G5SelectionMask="x",IF(INDEX(RawDataRefData,$E148,0)&gt;0,INDEX(RawDataRefData,$E148,0)),"")),"")</f>
        <v/>
      </c>
      <c r="BM148" s="100" t="str">
        <f t="shared" si="64"/>
        <v/>
      </c>
      <c r="BN148" s="103" t="str">
        <f t="array" ref="BN148">IF($BG148,STDEVA(IF(G5SelectionMask="x",IF(INDEX(RawDataRefData,$E148,0)&gt;0,INDEX(RawDataRefData,$E148,0)),"")),"")</f>
        <v/>
      </c>
      <c r="BO148" s="104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</row>
    <row r="149" spans="1:82" ht="13.5" thickBot="1" x14ac:dyDescent="0.25">
      <c r="A149" s="33">
        <f t="shared" si="33"/>
        <v>0</v>
      </c>
      <c r="B149" s="206"/>
      <c r="C149" s="200"/>
      <c r="D149" s="198"/>
      <c r="E149" s="72">
        <f t="shared" si="57"/>
        <v>140</v>
      </c>
      <c r="F149" s="9" t="s">
        <v>633</v>
      </c>
      <c r="G149" s="9" t="s">
        <v>35</v>
      </c>
      <c r="K149" s="100" t="str">
        <f t="shared" si="65"/>
        <v/>
      </c>
      <c r="L149" s="100"/>
      <c r="M149" s="100"/>
      <c r="N149" s="100"/>
      <c r="O149" s="100"/>
      <c r="P149" s="101" t="str">
        <f t="shared" si="66"/>
        <v/>
      </c>
      <c r="Q149" s="102" t="str">
        <f t="shared" si="67"/>
        <v/>
      </c>
      <c r="R149" s="102" t="str">
        <f t="shared" si="68"/>
        <v/>
      </c>
      <c r="S149" s="102" t="str">
        <f t="shared" si="69"/>
        <v/>
      </c>
      <c r="T149" s="102" t="str">
        <f t="shared" si="70"/>
        <v/>
      </c>
      <c r="U149" s="102" t="str">
        <f t="shared" si="71"/>
        <v/>
      </c>
      <c r="V149" s="102" t="str">
        <f t="shared" si="72"/>
        <v/>
      </c>
      <c r="W149" s="102" t="str">
        <f t="shared" si="73"/>
        <v/>
      </c>
      <c r="X149" s="102" t="str">
        <f t="shared" si="74"/>
        <v/>
      </c>
      <c r="Y149" s="102" t="str">
        <f t="shared" si="75"/>
        <v/>
      </c>
      <c r="Z149" s="102" t="str">
        <f t="shared" si="76"/>
        <v/>
      </c>
      <c r="AA149" s="100" t="b">
        <f t="shared" si="7"/>
        <v>0</v>
      </c>
      <c r="AB149" s="100" t="str">
        <f t="array" ref="AB149">IF($AA149,MEDIAN(IF(G1SelectionMask="x",IF(INDEX(RawDataRefData,$E149,0)&gt;0,INDEX(RawDataRefData,$E149,0)),"")),"")</f>
        <v/>
      </c>
      <c r="AC149" s="100" t="str">
        <f t="array" ref="AC149">IF($AA149,QUARTILE(IF(G1SelectionMask="x",IF(INDEX(RawDataRefData,$E149,0)&gt;0,INDEX(RawDataRefData,$E149,0)),""),1),"")</f>
        <v/>
      </c>
      <c r="AD149" s="100" t="str">
        <f t="array" ref="AD149">IF($AA149,QUARTILE(IF(G1SelectionMask="x",IF(INDEX(RawDataRefData,$E149,0)&gt;0,INDEX(RawDataRefData,$E149,0)),""),3),"")</f>
        <v/>
      </c>
      <c r="AE149" s="100" t="str">
        <f t="array" ref="AE149">IF($AA149,MIN(IF(G1SelectionMask="x",IF(INDEX(RawDataRefData,$E149,0)&gt;0,INDEX(RawDataRefData,$E149,0)),"")),"")</f>
        <v/>
      </c>
      <c r="AF149" s="100" t="str">
        <f t="array" ref="AF149">IF($AA149,MAX(IF(G1SelectionMask="x",IF(INDEX(RawDataRefData,$E149,0)&gt;0,INDEX(RawDataRefData,$E149,0)),"")),"")</f>
        <v/>
      </c>
      <c r="AG149" s="100" t="str">
        <f t="shared" si="8"/>
        <v/>
      </c>
      <c r="AH149" s="100" t="str">
        <f t="array" ref="AH149">IF($AA149,STDEVA(IF(G1SelectionMask="x",IF(INDEX(RawDataRefData,$E149,0)&gt;0,INDEX(RawDataRefData,$E149,0)),"")),"")</f>
        <v/>
      </c>
      <c r="AI149" s="101" t="b">
        <f t="shared" si="9"/>
        <v>0</v>
      </c>
      <c r="AJ149" s="101" t="str">
        <f t="array" ref="AJ149">IF($AI149,MEDIAN(IF(G2SelectionMask="x",IF(INDEX(RawDataRefData,$E149,0)&gt;0,INDEX(RawDataRefData,$E149,0)),"")),"")</f>
        <v/>
      </c>
      <c r="AK149" s="101" t="str">
        <f t="array" ref="AK149">IF($AI149,QUARTILE(IF(G2SelectionMask="x",IF(INDEX(RawDataRefData,$E149,0)&gt;0,INDEX(RawDataRefData,$E149,0)),""),1),"")</f>
        <v/>
      </c>
      <c r="AL149" s="101" t="str">
        <f t="array" ref="AL149">IF($AI149,QUARTILE(IF(G2SelectionMask="x",IF(INDEX(RawDataRefData,$E149,0)&gt;0,INDEX(RawDataRefData,$E149,0)),""),3),"")</f>
        <v/>
      </c>
      <c r="AM149" s="101" t="str">
        <f t="array" ref="AM149">IF($AI149,MIN(IF(G2SelectionMask="x",IF(INDEX(RawDataRefData,$E149,0)&gt;0,INDEX(RawDataRefData,$E149,0)),"")),"")</f>
        <v/>
      </c>
      <c r="AN149" s="101" t="str">
        <f t="array" ref="AN149">IF($AI149,MAX(IF(G2SelectionMask="x",IF(INDEX(RawDataRefData,$E149,0)&gt;0,INDEX(RawDataRefData,$E149,0)),"")),"")</f>
        <v/>
      </c>
      <c r="AO149" s="101" t="str">
        <f t="shared" si="58"/>
        <v/>
      </c>
      <c r="AP149" s="101" t="str">
        <f t="array" ref="AP149">IF($AI149,STDEVA(IF(G2SelectionMask="x",IF(INDEX(RawDataRefData,$E149,0)&gt;0,INDEX(RawDataRefData,$E149,0)),"")),"")</f>
        <v/>
      </c>
      <c r="AQ149" s="100" t="b">
        <f t="shared" si="59"/>
        <v>0</v>
      </c>
      <c r="AR149" s="100" t="str">
        <f t="array" ref="AR149">IF($AQ149,MEDIAN(IF(G3SelectionMask="x",IF(INDEX(RawDataRefData,$E149,0)&gt;0,INDEX(RawDataRefData,$E149,0)),"")),"")</f>
        <v/>
      </c>
      <c r="AS149" s="100" t="str">
        <f t="array" ref="AS149">IF($AQ149,QUARTILE(IF(G3SelectionMask="x",IF(INDEX(RawDataRefData,$E149,0)&gt;0,INDEX(RawDataRefData,$E149,0)),""),1),"")</f>
        <v/>
      </c>
      <c r="AT149" s="100" t="str">
        <f t="array" ref="AT149">IF($AQ149,QUARTILE(IF(G3SelectionMask="x",IF(INDEX(RawDataRefData,$E149,0)&gt;0,INDEX(RawDataRefData,$E149,0)),""),3),"")</f>
        <v/>
      </c>
      <c r="AU149" s="100" t="str">
        <f t="array" ref="AU149">IF($AQ149,MIN(IF(G3SelectionMask="x",IF(INDEX(RawDataRefData,$E149,0)&gt;0,INDEX(RawDataRefData,$E149,0)),"")),"")</f>
        <v/>
      </c>
      <c r="AV149" s="100" t="str">
        <f t="array" ref="AV149">IF($AQ149,MAX(IF(G3SelectionMask="x",IF(INDEX(RawDataRefData,$E149,0)&gt;0,INDEX(RawDataRefData,$E149,0)),"")),"")</f>
        <v/>
      </c>
      <c r="AW149" s="100" t="str">
        <f t="shared" si="60"/>
        <v/>
      </c>
      <c r="AX149" s="100" t="str">
        <f t="array" ref="AX149">IF($AQ149,STDEVA(IF(G3SelectionMask="x",IF(INDEX(RawDataRefData,$E149,0)&gt;0,INDEX(RawDataRefData,$E149,0)),"")),"")</f>
        <v/>
      </c>
      <c r="AY149" s="101" t="b">
        <f t="shared" si="61"/>
        <v>0</v>
      </c>
      <c r="AZ149" s="101" t="str">
        <f t="array" ref="AZ149">IF($AY149,MEDIAN(IF(G4SelectionMask="x",IF(INDEX(RawDataRefData,$E149,0)&gt;0,INDEX(RawDataRefData,$E149,0)),"")),"")</f>
        <v/>
      </c>
      <c r="BA149" s="101" t="str">
        <f t="array" ref="BA149">IF($AY149,QUARTILE(IF(G4SelectionMask="x",IF(INDEX(RawDataRefData,$E149,0)&gt;0,INDEX(RawDataRefData,$E149,0)),""),1),"")</f>
        <v/>
      </c>
      <c r="BB149" s="101" t="str">
        <f t="array" ref="BB149">IF($AY149,QUARTILE(IF(G4SelectionMask="x",IF(INDEX(RawDataRefData,$E149,0)&gt;0,INDEX(RawDataRefData,$E149,0)),""),3),"")</f>
        <v/>
      </c>
      <c r="BC149" s="101" t="str">
        <f t="array" ref="BC149">IF($AY149,MIN(IF(G4SelectionMask="x",IF(INDEX(RawDataRefData,$E149,0)&gt;0,INDEX(RawDataRefData,$E149,0)),"")),"")</f>
        <v/>
      </c>
      <c r="BD149" s="101" t="str">
        <f t="array" ref="BD149">IF($AY149,MAX(IF(G4SelectionMask="x",IF(INDEX(RawDataRefData,$E149,0)&gt;0,INDEX(RawDataRefData,$E149,0)),"")),"")</f>
        <v/>
      </c>
      <c r="BE149" s="101" t="str">
        <f t="shared" si="62"/>
        <v/>
      </c>
      <c r="BF149" s="101" t="str">
        <f t="array" ref="BF149">IF($AY149,STDEVA(IF(G4SelectionMask="x",IF(INDEX(RawDataRefData,$E149,0)&gt;0,INDEX(RawDataRefData,$E149,0)),"")),"")</f>
        <v/>
      </c>
      <c r="BG149" s="100" t="b">
        <f t="shared" si="63"/>
        <v>0</v>
      </c>
      <c r="BH149" s="100" t="str">
        <f t="array" ref="BH149">IF($BG149,MEDIAN(IF(G5SelectionMask="x",IF(INDEX(RawDataRefData,$E149,0)&gt;0,INDEX(RawDataRefData,$E149,0)),"")),"")</f>
        <v/>
      </c>
      <c r="BI149" s="100" t="str">
        <f t="array" ref="BI149">IF($BG149,QUARTILE(IF(G5SelectionMask="x",IF(INDEX(RawDataRefData,$E149,0)&gt;0,INDEX(RawDataRefData,$E149,0)),""),1),"")</f>
        <v/>
      </c>
      <c r="BJ149" s="100" t="str">
        <f t="array" ref="BJ149">IF($BG149,QUARTILE(IF(G5SelectionMask="x",IF(INDEX(RawDataRefData,$E149,0)&gt;0,INDEX(RawDataRefData,$E149,0)),""),3),"")</f>
        <v/>
      </c>
      <c r="BK149" s="100" t="str">
        <f t="array" ref="BK149">IF($BG149,MIN(IF(G5SelectionMask="x",IF(INDEX(RawDataRefData,$E149,0)&gt;0,INDEX(RawDataRefData,$E149,0)),"")),"")</f>
        <v/>
      </c>
      <c r="BL149" s="100" t="str">
        <f t="array" ref="BL149">IF($BG149,MAX(IF(G5SelectionMask="x",IF(INDEX(RawDataRefData,$E149,0)&gt;0,INDEX(RawDataRefData,$E149,0)),"")),"")</f>
        <v/>
      </c>
      <c r="BM149" s="100" t="str">
        <f t="shared" si="64"/>
        <v/>
      </c>
      <c r="BN149" s="103" t="str">
        <f t="array" ref="BN149">IF($BG149,STDEVA(IF(G5SelectionMask="x",IF(INDEX(RawDataRefData,$E149,0)&gt;0,INDEX(RawDataRefData,$E149,0)),"")),"")</f>
        <v/>
      </c>
      <c r="BO149" s="104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/>
      <c r="CC149" s="105"/>
      <c r="CD149" s="105"/>
    </row>
    <row r="150" spans="1:82" x14ac:dyDescent="0.2">
      <c r="A150" s="33">
        <f t="shared" si="33"/>
        <v>0</v>
      </c>
      <c r="B150" s="206"/>
      <c r="C150" s="200"/>
      <c r="D150" s="196" t="s">
        <v>66</v>
      </c>
      <c r="E150" s="72">
        <f t="shared" si="57"/>
        <v>141</v>
      </c>
      <c r="F150" s="9" t="s">
        <v>235</v>
      </c>
      <c r="G150" s="9" t="s">
        <v>66</v>
      </c>
      <c r="K150" s="100">
        <f t="shared" si="65"/>
        <v>366517848.91725999</v>
      </c>
      <c r="L150" s="100"/>
      <c r="M150" s="100"/>
      <c r="N150" s="100"/>
      <c r="O150" s="100"/>
      <c r="P150" s="101">
        <f t="shared" si="66"/>
        <v>1827860.2653900001</v>
      </c>
      <c r="Q150" s="102">
        <f t="shared" si="67"/>
        <v>17295846.747900002</v>
      </c>
      <c r="R150" s="102">
        <f t="shared" si="68"/>
        <v>15119857.078740001</v>
      </c>
      <c r="S150" s="102">
        <f t="shared" si="69"/>
        <v>42170829.158119999</v>
      </c>
      <c r="T150" s="102">
        <f t="shared" si="70"/>
        <v>10531730</v>
      </c>
      <c r="U150" s="102">
        <f t="shared" si="71"/>
        <v>13050000</v>
      </c>
      <c r="V150" s="102">
        <f t="shared" si="72"/>
        <v>60900000</v>
      </c>
      <c r="W150" s="102">
        <f t="shared" si="73"/>
        <v>42097243.152330004</v>
      </c>
      <c r="X150" s="102">
        <f t="shared" si="74"/>
        <v>40488824.980010003</v>
      </c>
      <c r="Y150" s="102">
        <f t="shared" si="75"/>
        <v>25577982.530900002</v>
      </c>
      <c r="Z150" s="102">
        <f t="shared" si="76"/>
        <v>13220007.224199999</v>
      </c>
      <c r="AA150" s="100" t="b">
        <f t="shared" si="7"/>
        <v>1</v>
      </c>
      <c r="AB150" s="100">
        <f t="array" ref="AB150">IF($AA150,MEDIAN(IF(G1SelectionMask="x",IF(INDEX(RawDataRefData,$E150,0)&gt;0,INDEX(RawDataRefData,$E150,0)),"")),"")</f>
        <v>17295846.747900002</v>
      </c>
      <c r="AC150" s="100">
        <f t="array" ref="AC150">IF($AA150,QUARTILE(IF(G1SelectionMask="x",IF(INDEX(RawDataRefData,$E150,0)&gt;0,INDEX(RawDataRefData,$E150,0)),""),1),"")</f>
        <v>13135003.6121</v>
      </c>
      <c r="AD150" s="100">
        <f t="array" ref="AD150">IF($AA150,QUARTILE(IF(G1SelectionMask="x",IF(INDEX(RawDataRefData,$E150,0)&gt;0,INDEX(RawDataRefData,$E150,0)),""),3),"")</f>
        <v>41293034.066170007</v>
      </c>
      <c r="AE150" s="100">
        <f t="array" ref="AE150">IF($AA150,MIN(IF(G1SelectionMask="x",IF(INDEX(RawDataRefData,$E150,0)&gt;0,INDEX(RawDataRefData,$E150,0)),"")),"")</f>
        <v>1827860.2653900001</v>
      </c>
      <c r="AF150" s="100">
        <f t="array" ref="AF150">IF($AA150,MAX(IF(G1SelectionMask="x",IF(INDEX(RawDataRefData,$E150,0)&gt;0,INDEX(RawDataRefData,$E150,0)),"")),"")</f>
        <v>60900000</v>
      </c>
      <c r="AG150" s="100">
        <f t="shared" si="8"/>
        <v>25661834.648871824</v>
      </c>
      <c r="AH150" s="100">
        <f t="array" ref="AH150">IF($AA150,STDEVA(IF(G1SelectionMask="x",IF(INDEX(RawDataRefData,$E150,0)&gt;0,INDEX(RawDataRefData,$E150,0)),"")),"")</f>
        <v>18155449.353500407</v>
      </c>
      <c r="AI150" s="101" t="b">
        <f t="shared" si="9"/>
        <v>1</v>
      </c>
      <c r="AJ150" s="101">
        <f t="array" ref="AJ150">IF($AI150,MEDIAN(IF(G2SelectionMask="x",IF(INDEX(RawDataRefData,$E150,0)&gt;0,INDEX(RawDataRefData,$E150,0)),"")),"")</f>
        <v>21437530.86332</v>
      </c>
      <c r="AK150" s="101">
        <f t="array" ref="AK150">IF($AI150,QUARTILE(IF(G2SelectionMask="x",IF(INDEX(RawDataRefData,$E150,0)&gt;0,INDEX(RawDataRefData,$E150,0)),""),1),"")</f>
        <v>11875868.6121</v>
      </c>
      <c r="AL150" s="101">
        <f t="array" ref="AL150">IF($AI150,QUARTILE(IF(G2SelectionMask="x",IF(INDEX(RawDataRefData,$E150,0)&gt;0,INDEX(RawDataRefData,$E150,0)),""),3),"")</f>
        <v>42134036.155225001</v>
      </c>
      <c r="AM150" s="101">
        <f t="array" ref="AM150">IF($AI150,MIN(IF(G2SelectionMask="x",IF(INDEX(RawDataRefData,$E150,0)&gt;0,INDEX(RawDataRefData,$E150,0)),"")),"")</f>
        <v>1827860.2653900001</v>
      </c>
      <c r="AN150" s="101">
        <f t="array" ref="AN150">IF($AI150,MAX(IF(G2SelectionMask="x",IF(INDEX(RawDataRefData,$E150,0)&gt;0,INDEX(RawDataRefData,$E150,0)),"")),"")</f>
        <v>60900000</v>
      </c>
      <c r="AO150" s="101">
        <f t="shared" si="58"/>
        <v>27054977.612900004</v>
      </c>
      <c r="AP150" s="101">
        <f t="array" ref="AP150">IF($AI150,STDEVA(IF(G2SelectionMask="x",IF(INDEX(RawDataRefData,$E150,0)&gt;0,INDEX(RawDataRefData,$E150,0)),"")),"")</f>
        <v>19676733.855038617</v>
      </c>
      <c r="AQ150" s="100" t="b">
        <f t="shared" si="59"/>
        <v>0</v>
      </c>
      <c r="AR150" s="100" t="str">
        <f t="array" ref="AR150">IF($AQ150,MEDIAN(IF(G3SelectionMask="x",IF(INDEX(RawDataRefData,$E150,0)&gt;0,INDEX(RawDataRefData,$E150,0)),"")),"")</f>
        <v/>
      </c>
      <c r="AS150" s="100" t="str">
        <f t="array" ref="AS150">IF($AQ150,QUARTILE(IF(G3SelectionMask="x",IF(INDEX(RawDataRefData,$E150,0)&gt;0,INDEX(RawDataRefData,$E150,0)),""),1),"")</f>
        <v/>
      </c>
      <c r="AT150" s="100" t="str">
        <f t="array" ref="AT150">IF($AQ150,QUARTILE(IF(G3SelectionMask="x",IF(INDEX(RawDataRefData,$E150,0)&gt;0,INDEX(RawDataRefData,$E150,0)),""),3),"")</f>
        <v/>
      </c>
      <c r="AU150" s="100" t="str">
        <f t="array" ref="AU150">IF($AQ150,MIN(IF(G3SelectionMask="x",IF(INDEX(RawDataRefData,$E150,0)&gt;0,INDEX(RawDataRefData,$E150,0)),"")),"")</f>
        <v/>
      </c>
      <c r="AV150" s="100" t="str">
        <f t="array" ref="AV150">IF($AQ150,MAX(IF(G3SelectionMask="x",IF(INDEX(RawDataRefData,$E150,0)&gt;0,INDEX(RawDataRefData,$E150,0)),"")),"")</f>
        <v/>
      </c>
      <c r="AW150" s="100" t="str">
        <f t="shared" si="60"/>
        <v/>
      </c>
      <c r="AX150" s="100" t="str">
        <f t="array" ref="AX150">IF($AQ150,STDEVA(IF(G3SelectionMask="x",IF(INDEX(RawDataRefData,$E150,0)&gt;0,INDEX(RawDataRefData,$E150,0)),"")),"")</f>
        <v/>
      </c>
      <c r="AY150" s="101" t="b">
        <f t="shared" si="61"/>
        <v>0</v>
      </c>
      <c r="AZ150" s="101" t="str">
        <f t="array" ref="AZ150">IF($AY150,MEDIAN(IF(G4SelectionMask="x",IF(INDEX(RawDataRefData,$E150,0)&gt;0,INDEX(RawDataRefData,$E150,0)),"")),"")</f>
        <v/>
      </c>
      <c r="BA150" s="101" t="str">
        <f t="array" ref="BA150">IF($AY150,QUARTILE(IF(G4SelectionMask="x",IF(INDEX(RawDataRefData,$E150,0)&gt;0,INDEX(RawDataRefData,$E150,0)),""),1),"")</f>
        <v/>
      </c>
      <c r="BB150" s="101" t="str">
        <f t="array" ref="BB150">IF($AY150,QUARTILE(IF(G4SelectionMask="x",IF(INDEX(RawDataRefData,$E150,0)&gt;0,INDEX(RawDataRefData,$E150,0)),""),3),"")</f>
        <v/>
      </c>
      <c r="BC150" s="101" t="str">
        <f t="array" ref="BC150">IF($AY150,MIN(IF(G4SelectionMask="x",IF(INDEX(RawDataRefData,$E150,0)&gt;0,INDEX(RawDataRefData,$E150,0)),"")),"")</f>
        <v/>
      </c>
      <c r="BD150" s="101" t="str">
        <f t="array" ref="BD150">IF($AY150,MAX(IF(G4SelectionMask="x",IF(INDEX(RawDataRefData,$E150,0)&gt;0,INDEX(RawDataRefData,$E150,0)),"")),"")</f>
        <v/>
      </c>
      <c r="BE150" s="101" t="str">
        <f t="shared" si="62"/>
        <v/>
      </c>
      <c r="BF150" s="101" t="str">
        <f t="array" ref="BF150">IF($AY150,STDEVA(IF(G4SelectionMask="x",IF(INDEX(RawDataRefData,$E150,0)&gt;0,INDEX(RawDataRefData,$E150,0)),"")),"")</f>
        <v/>
      </c>
      <c r="BG150" s="100" t="b">
        <f t="shared" si="63"/>
        <v>0</v>
      </c>
      <c r="BH150" s="100" t="str">
        <f t="array" ref="BH150">IF($BG150,MEDIAN(IF(G5SelectionMask="x",IF(INDEX(RawDataRefData,$E150,0)&gt;0,INDEX(RawDataRefData,$E150,0)),"")),"")</f>
        <v/>
      </c>
      <c r="BI150" s="100" t="str">
        <f t="array" ref="BI150">IF($BG150,QUARTILE(IF(G5SelectionMask="x",IF(INDEX(RawDataRefData,$E150,0)&gt;0,INDEX(RawDataRefData,$E150,0)),""),1),"")</f>
        <v/>
      </c>
      <c r="BJ150" s="100" t="str">
        <f t="array" ref="BJ150">IF($BG150,QUARTILE(IF(G5SelectionMask="x",IF(INDEX(RawDataRefData,$E150,0)&gt;0,INDEX(RawDataRefData,$E150,0)),""),3),"")</f>
        <v/>
      </c>
      <c r="BK150" s="100" t="str">
        <f t="array" ref="BK150">IF($BG150,MIN(IF(G5SelectionMask="x",IF(INDEX(RawDataRefData,$E150,0)&gt;0,INDEX(RawDataRefData,$E150,0)),"")),"")</f>
        <v/>
      </c>
      <c r="BL150" s="100" t="str">
        <f t="array" ref="BL150">IF($BG150,MAX(IF(G5SelectionMask="x",IF(INDEX(RawDataRefData,$E150,0)&gt;0,INDEX(RawDataRefData,$E150,0)),"")),"")</f>
        <v/>
      </c>
      <c r="BM150" s="100" t="str">
        <f t="shared" si="64"/>
        <v/>
      </c>
      <c r="BN150" s="103" t="str">
        <f t="array" ref="BN150">IF($BG150,STDEVA(IF(G5SelectionMask="x",IF(INDEX(RawDataRefData,$E150,0)&gt;0,INDEX(RawDataRefData,$E150,0)),"")),"")</f>
        <v/>
      </c>
      <c r="BO150" s="104"/>
      <c r="BP150" s="105">
        <v>366517848.91725999</v>
      </c>
      <c r="BQ150" s="105">
        <v>1827860.2653900001</v>
      </c>
      <c r="BR150" s="105">
        <v>17295846.747900002</v>
      </c>
      <c r="BS150" s="105">
        <v>15119857.078740001</v>
      </c>
      <c r="BT150" s="105">
        <v>42170829.158119999</v>
      </c>
      <c r="BU150" s="105">
        <v>10531730</v>
      </c>
      <c r="BV150" s="105">
        <v>13050000</v>
      </c>
      <c r="BW150" s="105">
        <v>60900000</v>
      </c>
      <c r="BX150" s="105">
        <v>42097243.152330004</v>
      </c>
      <c r="BY150" s="105">
        <v>40488824.980010003</v>
      </c>
      <c r="BZ150" s="105">
        <v>25577982.530900002</v>
      </c>
      <c r="CA150" s="105">
        <v>13220007.224199999</v>
      </c>
      <c r="CB150" s="105">
        <v>21437530.86332</v>
      </c>
      <c r="CC150" s="105">
        <v>8844043.7106599994</v>
      </c>
      <c r="CD150" s="105">
        <v>53701680.089079998</v>
      </c>
    </row>
    <row r="151" spans="1:82" x14ac:dyDescent="0.2">
      <c r="A151" s="33">
        <f t="shared" si="33"/>
        <v>0</v>
      </c>
      <c r="B151" s="206"/>
      <c r="C151" s="200"/>
      <c r="D151" s="197"/>
      <c r="E151" s="72">
        <f t="shared" si="57"/>
        <v>142</v>
      </c>
      <c r="F151" s="9" t="s">
        <v>718</v>
      </c>
      <c r="K151" s="100" t="str">
        <f t="shared" si="65"/>
        <v/>
      </c>
      <c r="L151" s="100"/>
      <c r="M151" s="100"/>
      <c r="N151" s="100"/>
      <c r="O151" s="100"/>
      <c r="P151" s="101" t="str">
        <f t="shared" si="66"/>
        <v/>
      </c>
      <c r="Q151" s="102" t="str">
        <f t="shared" si="67"/>
        <v/>
      </c>
      <c r="R151" s="102" t="str">
        <f t="shared" si="68"/>
        <v/>
      </c>
      <c r="S151" s="102" t="str">
        <f t="shared" si="69"/>
        <v/>
      </c>
      <c r="T151" s="102" t="str">
        <f t="shared" si="70"/>
        <v/>
      </c>
      <c r="U151" s="102" t="str">
        <f t="shared" si="71"/>
        <v/>
      </c>
      <c r="V151" s="102" t="str">
        <f t="shared" si="72"/>
        <v/>
      </c>
      <c r="W151" s="102" t="str">
        <f t="shared" si="73"/>
        <v/>
      </c>
      <c r="X151" s="102" t="str">
        <f t="shared" si="74"/>
        <v/>
      </c>
      <c r="Y151" s="102" t="str">
        <f t="shared" si="75"/>
        <v/>
      </c>
      <c r="Z151" s="102" t="str">
        <f t="shared" si="76"/>
        <v/>
      </c>
      <c r="AA151" s="100" t="b">
        <f t="shared" si="7"/>
        <v>0</v>
      </c>
      <c r="AB151" s="100" t="str">
        <f t="array" ref="AB151">IF($AA151,MEDIAN(IF(G1SelectionMask="x",IF(INDEX(RawDataRefData,$E151,0)&gt;0,INDEX(RawDataRefData,$E151,0)),"")),"")</f>
        <v/>
      </c>
      <c r="AC151" s="100" t="str">
        <f t="array" ref="AC151">IF($AA151,QUARTILE(IF(G1SelectionMask="x",IF(INDEX(RawDataRefData,$E151,0)&gt;0,INDEX(RawDataRefData,$E151,0)),""),1),"")</f>
        <v/>
      </c>
      <c r="AD151" s="100" t="str">
        <f t="array" ref="AD151">IF($AA151,QUARTILE(IF(G1SelectionMask="x",IF(INDEX(RawDataRefData,$E151,0)&gt;0,INDEX(RawDataRefData,$E151,0)),""),3),"")</f>
        <v/>
      </c>
      <c r="AE151" s="100" t="str">
        <f t="array" ref="AE151">IF($AA151,MIN(IF(G1SelectionMask="x",IF(INDEX(RawDataRefData,$E151,0)&gt;0,INDEX(RawDataRefData,$E151,0)),"")),"")</f>
        <v/>
      </c>
      <c r="AF151" s="100" t="str">
        <f t="array" ref="AF151">IF($AA151,MAX(IF(G1SelectionMask="x",IF(INDEX(RawDataRefData,$E151,0)&gt;0,INDEX(RawDataRefData,$E151,0)),"")),"")</f>
        <v/>
      </c>
      <c r="AG151" s="100" t="str">
        <f t="shared" si="8"/>
        <v/>
      </c>
      <c r="AH151" s="100" t="str">
        <f t="array" ref="AH151">IF($AA151,STDEVA(IF(G1SelectionMask="x",IF(INDEX(RawDataRefData,$E151,0)&gt;0,INDEX(RawDataRefData,$E151,0)),"")),"")</f>
        <v/>
      </c>
      <c r="AI151" s="101" t="b">
        <f t="shared" si="9"/>
        <v>0</v>
      </c>
      <c r="AJ151" s="101" t="str">
        <f t="array" ref="AJ151">IF($AI151,MEDIAN(IF(G2SelectionMask="x",IF(INDEX(RawDataRefData,$E151,0)&gt;0,INDEX(RawDataRefData,$E151,0)),"")),"")</f>
        <v/>
      </c>
      <c r="AK151" s="101" t="str">
        <f t="array" ref="AK151">IF($AI151,QUARTILE(IF(G2SelectionMask="x",IF(INDEX(RawDataRefData,$E151,0)&gt;0,INDEX(RawDataRefData,$E151,0)),""),1),"")</f>
        <v/>
      </c>
      <c r="AL151" s="101" t="str">
        <f t="array" ref="AL151">IF($AI151,QUARTILE(IF(G2SelectionMask="x",IF(INDEX(RawDataRefData,$E151,0)&gt;0,INDEX(RawDataRefData,$E151,0)),""),3),"")</f>
        <v/>
      </c>
      <c r="AM151" s="101" t="str">
        <f t="array" ref="AM151">IF($AI151,MIN(IF(G2SelectionMask="x",IF(INDEX(RawDataRefData,$E151,0)&gt;0,INDEX(RawDataRefData,$E151,0)),"")),"")</f>
        <v/>
      </c>
      <c r="AN151" s="101" t="str">
        <f t="array" ref="AN151">IF($AI151,MAX(IF(G2SelectionMask="x",IF(INDEX(RawDataRefData,$E151,0)&gt;0,INDEX(RawDataRefData,$E151,0)),"")),"")</f>
        <v/>
      </c>
      <c r="AO151" s="101" t="str">
        <f t="shared" si="58"/>
        <v/>
      </c>
      <c r="AP151" s="101" t="str">
        <f t="array" ref="AP151">IF($AI151,STDEVA(IF(G2SelectionMask="x",IF(INDEX(RawDataRefData,$E151,0)&gt;0,INDEX(RawDataRefData,$E151,0)),"")),"")</f>
        <v/>
      </c>
      <c r="AQ151" s="100" t="b">
        <f t="shared" si="59"/>
        <v>0</v>
      </c>
      <c r="AR151" s="100" t="str">
        <f t="array" ref="AR151">IF($AQ151,MEDIAN(IF(G3SelectionMask="x",IF(INDEX(RawDataRefData,$E151,0)&gt;0,INDEX(RawDataRefData,$E151,0)),"")),"")</f>
        <v/>
      </c>
      <c r="AS151" s="100" t="str">
        <f t="array" ref="AS151">IF($AQ151,QUARTILE(IF(G3SelectionMask="x",IF(INDEX(RawDataRefData,$E151,0)&gt;0,INDEX(RawDataRefData,$E151,0)),""),1),"")</f>
        <v/>
      </c>
      <c r="AT151" s="100" t="str">
        <f t="array" ref="AT151">IF($AQ151,QUARTILE(IF(G3SelectionMask="x",IF(INDEX(RawDataRefData,$E151,0)&gt;0,INDEX(RawDataRefData,$E151,0)),""),3),"")</f>
        <v/>
      </c>
      <c r="AU151" s="100" t="str">
        <f t="array" ref="AU151">IF($AQ151,MIN(IF(G3SelectionMask="x",IF(INDEX(RawDataRefData,$E151,0)&gt;0,INDEX(RawDataRefData,$E151,0)),"")),"")</f>
        <v/>
      </c>
      <c r="AV151" s="100" t="str">
        <f t="array" ref="AV151">IF($AQ151,MAX(IF(G3SelectionMask="x",IF(INDEX(RawDataRefData,$E151,0)&gt;0,INDEX(RawDataRefData,$E151,0)),"")),"")</f>
        <v/>
      </c>
      <c r="AW151" s="100" t="str">
        <f t="shared" si="60"/>
        <v/>
      </c>
      <c r="AX151" s="100" t="str">
        <f t="array" ref="AX151">IF($AQ151,STDEVA(IF(G3SelectionMask="x",IF(INDEX(RawDataRefData,$E151,0)&gt;0,INDEX(RawDataRefData,$E151,0)),"")),"")</f>
        <v/>
      </c>
      <c r="AY151" s="101" t="b">
        <f t="shared" si="61"/>
        <v>0</v>
      </c>
      <c r="AZ151" s="101" t="str">
        <f t="array" ref="AZ151">IF($AY151,MEDIAN(IF(G4SelectionMask="x",IF(INDEX(RawDataRefData,$E151,0)&gt;0,INDEX(RawDataRefData,$E151,0)),"")),"")</f>
        <v/>
      </c>
      <c r="BA151" s="101" t="str">
        <f t="array" ref="BA151">IF($AY151,QUARTILE(IF(G4SelectionMask="x",IF(INDEX(RawDataRefData,$E151,0)&gt;0,INDEX(RawDataRefData,$E151,0)),""),1),"")</f>
        <v/>
      </c>
      <c r="BB151" s="101" t="str">
        <f t="array" ref="BB151">IF($AY151,QUARTILE(IF(G4SelectionMask="x",IF(INDEX(RawDataRefData,$E151,0)&gt;0,INDEX(RawDataRefData,$E151,0)),""),3),"")</f>
        <v/>
      </c>
      <c r="BC151" s="101" t="str">
        <f t="array" ref="BC151">IF($AY151,MIN(IF(G4SelectionMask="x",IF(INDEX(RawDataRefData,$E151,0)&gt;0,INDEX(RawDataRefData,$E151,0)),"")),"")</f>
        <v/>
      </c>
      <c r="BD151" s="101" t="str">
        <f t="array" ref="BD151">IF($AY151,MAX(IF(G4SelectionMask="x",IF(INDEX(RawDataRefData,$E151,0)&gt;0,INDEX(RawDataRefData,$E151,0)),"")),"")</f>
        <v/>
      </c>
      <c r="BE151" s="101" t="str">
        <f t="shared" si="62"/>
        <v/>
      </c>
      <c r="BF151" s="101" t="str">
        <f t="array" ref="BF151">IF($AY151,STDEVA(IF(G4SelectionMask="x",IF(INDEX(RawDataRefData,$E151,0)&gt;0,INDEX(RawDataRefData,$E151,0)),"")),"")</f>
        <v/>
      </c>
      <c r="BG151" s="100" t="b">
        <f t="shared" si="63"/>
        <v>0</v>
      </c>
      <c r="BH151" s="100" t="str">
        <f t="array" ref="BH151">IF($BG151,MEDIAN(IF(G5SelectionMask="x",IF(INDEX(RawDataRefData,$E151,0)&gt;0,INDEX(RawDataRefData,$E151,0)),"")),"")</f>
        <v/>
      </c>
      <c r="BI151" s="100" t="str">
        <f t="array" ref="BI151">IF($BG151,QUARTILE(IF(G5SelectionMask="x",IF(INDEX(RawDataRefData,$E151,0)&gt;0,INDEX(RawDataRefData,$E151,0)),""),1),"")</f>
        <v/>
      </c>
      <c r="BJ151" s="100" t="str">
        <f t="array" ref="BJ151">IF($BG151,QUARTILE(IF(G5SelectionMask="x",IF(INDEX(RawDataRefData,$E151,0)&gt;0,INDEX(RawDataRefData,$E151,0)),""),3),"")</f>
        <v/>
      </c>
      <c r="BK151" s="100" t="str">
        <f t="array" ref="BK151">IF($BG151,MIN(IF(G5SelectionMask="x",IF(INDEX(RawDataRefData,$E151,0)&gt;0,INDEX(RawDataRefData,$E151,0)),"")),"")</f>
        <v/>
      </c>
      <c r="BL151" s="100" t="str">
        <f t="array" ref="BL151">IF($BG151,MAX(IF(G5SelectionMask="x",IF(INDEX(RawDataRefData,$E151,0)&gt;0,INDEX(RawDataRefData,$E151,0)),"")),"")</f>
        <v/>
      </c>
      <c r="BM151" s="100" t="str">
        <f t="shared" si="64"/>
        <v/>
      </c>
      <c r="BN151" s="103" t="str">
        <f t="array" ref="BN151">IF($BG151,STDEVA(IF(G5SelectionMask="x",IF(INDEX(RawDataRefData,$E151,0)&gt;0,INDEX(RawDataRefData,$E151,0)),"")),"")</f>
        <v/>
      </c>
      <c r="BO151" s="104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</row>
    <row r="152" spans="1:82" x14ac:dyDescent="0.2">
      <c r="A152" s="33">
        <f t="shared" si="33"/>
        <v>0</v>
      </c>
      <c r="B152" s="206"/>
      <c r="C152" s="200"/>
      <c r="D152" s="197"/>
      <c r="E152" s="72">
        <f t="shared" si="57"/>
        <v>143</v>
      </c>
      <c r="F152" s="9" t="s">
        <v>719</v>
      </c>
      <c r="K152" s="100" t="str">
        <f t="shared" si="65"/>
        <v/>
      </c>
      <c r="L152" s="100"/>
      <c r="M152" s="100"/>
      <c r="N152" s="100"/>
      <c r="O152" s="100"/>
      <c r="P152" s="101" t="str">
        <f t="shared" si="66"/>
        <v/>
      </c>
      <c r="Q152" s="102" t="str">
        <f t="shared" si="67"/>
        <v/>
      </c>
      <c r="R152" s="102" t="str">
        <f t="shared" si="68"/>
        <v/>
      </c>
      <c r="S152" s="102" t="str">
        <f t="shared" si="69"/>
        <v/>
      </c>
      <c r="T152" s="102" t="str">
        <f t="shared" si="70"/>
        <v/>
      </c>
      <c r="U152" s="102" t="str">
        <f t="shared" si="71"/>
        <v/>
      </c>
      <c r="V152" s="102" t="str">
        <f t="shared" si="72"/>
        <v/>
      </c>
      <c r="W152" s="102" t="str">
        <f t="shared" si="73"/>
        <v/>
      </c>
      <c r="X152" s="102" t="str">
        <f t="shared" si="74"/>
        <v/>
      </c>
      <c r="Y152" s="102" t="str">
        <f t="shared" si="75"/>
        <v/>
      </c>
      <c r="Z152" s="102" t="str">
        <f t="shared" si="76"/>
        <v/>
      </c>
      <c r="AA152" s="100" t="b">
        <f t="shared" si="7"/>
        <v>0</v>
      </c>
      <c r="AB152" s="100" t="str">
        <f t="array" ref="AB152">IF($AA152,MEDIAN(IF(G1SelectionMask="x",IF(INDEX(RawDataRefData,$E152,0)&gt;0,INDEX(RawDataRefData,$E152,0)),"")),"")</f>
        <v/>
      </c>
      <c r="AC152" s="100" t="str">
        <f t="array" ref="AC152">IF($AA152,QUARTILE(IF(G1SelectionMask="x",IF(INDEX(RawDataRefData,$E152,0)&gt;0,INDEX(RawDataRefData,$E152,0)),""),1),"")</f>
        <v/>
      </c>
      <c r="AD152" s="100" t="str">
        <f t="array" ref="AD152">IF($AA152,QUARTILE(IF(G1SelectionMask="x",IF(INDEX(RawDataRefData,$E152,0)&gt;0,INDEX(RawDataRefData,$E152,0)),""),3),"")</f>
        <v/>
      </c>
      <c r="AE152" s="100" t="str">
        <f t="array" ref="AE152">IF($AA152,MIN(IF(G1SelectionMask="x",IF(INDEX(RawDataRefData,$E152,0)&gt;0,INDEX(RawDataRefData,$E152,0)),"")),"")</f>
        <v/>
      </c>
      <c r="AF152" s="100" t="str">
        <f t="array" ref="AF152">IF($AA152,MAX(IF(G1SelectionMask="x",IF(INDEX(RawDataRefData,$E152,0)&gt;0,INDEX(RawDataRefData,$E152,0)),"")),"")</f>
        <v/>
      </c>
      <c r="AG152" s="100" t="str">
        <f t="shared" si="8"/>
        <v/>
      </c>
      <c r="AH152" s="100" t="str">
        <f t="array" ref="AH152">IF($AA152,STDEVA(IF(G1SelectionMask="x",IF(INDEX(RawDataRefData,$E152,0)&gt;0,INDEX(RawDataRefData,$E152,0)),"")),"")</f>
        <v/>
      </c>
      <c r="AI152" s="101" t="b">
        <f t="shared" si="9"/>
        <v>0</v>
      </c>
      <c r="AJ152" s="101" t="str">
        <f t="array" ref="AJ152">IF($AI152,MEDIAN(IF(G2SelectionMask="x",IF(INDEX(RawDataRefData,$E152,0)&gt;0,INDEX(RawDataRefData,$E152,0)),"")),"")</f>
        <v/>
      </c>
      <c r="AK152" s="101" t="str">
        <f t="array" ref="AK152">IF($AI152,QUARTILE(IF(G2SelectionMask="x",IF(INDEX(RawDataRefData,$E152,0)&gt;0,INDEX(RawDataRefData,$E152,0)),""),1),"")</f>
        <v/>
      </c>
      <c r="AL152" s="101" t="str">
        <f t="array" ref="AL152">IF($AI152,QUARTILE(IF(G2SelectionMask="x",IF(INDEX(RawDataRefData,$E152,0)&gt;0,INDEX(RawDataRefData,$E152,0)),""),3),"")</f>
        <v/>
      </c>
      <c r="AM152" s="101" t="str">
        <f t="array" ref="AM152">IF($AI152,MIN(IF(G2SelectionMask="x",IF(INDEX(RawDataRefData,$E152,0)&gt;0,INDEX(RawDataRefData,$E152,0)),"")),"")</f>
        <v/>
      </c>
      <c r="AN152" s="101" t="str">
        <f t="array" ref="AN152">IF($AI152,MAX(IF(G2SelectionMask="x",IF(INDEX(RawDataRefData,$E152,0)&gt;0,INDEX(RawDataRefData,$E152,0)),"")),"")</f>
        <v/>
      </c>
      <c r="AO152" s="101" t="str">
        <f t="shared" si="58"/>
        <v/>
      </c>
      <c r="AP152" s="101" t="str">
        <f t="array" ref="AP152">IF($AI152,STDEVA(IF(G2SelectionMask="x",IF(INDEX(RawDataRefData,$E152,0)&gt;0,INDEX(RawDataRefData,$E152,0)),"")),"")</f>
        <v/>
      </c>
      <c r="AQ152" s="100" t="b">
        <f t="shared" si="59"/>
        <v>0</v>
      </c>
      <c r="AR152" s="100" t="str">
        <f t="array" ref="AR152">IF($AQ152,MEDIAN(IF(G3SelectionMask="x",IF(INDEX(RawDataRefData,$E152,0)&gt;0,INDEX(RawDataRefData,$E152,0)),"")),"")</f>
        <v/>
      </c>
      <c r="AS152" s="100" t="str">
        <f t="array" ref="AS152">IF($AQ152,QUARTILE(IF(G3SelectionMask="x",IF(INDEX(RawDataRefData,$E152,0)&gt;0,INDEX(RawDataRefData,$E152,0)),""),1),"")</f>
        <v/>
      </c>
      <c r="AT152" s="100" t="str">
        <f t="array" ref="AT152">IF($AQ152,QUARTILE(IF(G3SelectionMask="x",IF(INDEX(RawDataRefData,$E152,0)&gt;0,INDEX(RawDataRefData,$E152,0)),""),3),"")</f>
        <v/>
      </c>
      <c r="AU152" s="100" t="str">
        <f t="array" ref="AU152">IF($AQ152,MIN(IF(G3SelectionMask="x",IF(INDEX(RawDataRefData,$E152,0)&gt;0,INDEX(RawDataRefData,$E152,0)),"")),"")</f>
        <v/>
      </c>
      <c r="AV152" s="100" t="str">
        <f t="array" ref="AV152">IF($AQ152,MAX(IF(G3SelectionMask="x",IF(INDEX(RawDataRefData,$E152,0)&gt;0,INDEX(RawDataRefData,$E152,0)),"")),"")</f>
        <v/>
      </c>
      <c r="AW152" s="100" t="str">
        <f t="shared" si="60"/>
        <v/>
      </c>
      <c r="AX152" s="100" t="str">
        <f t="array" ref="AX152">IF($AQ152,STDEVA(IF(G3SelectionMask="x",IF(INDEX(RawDataRefData,$E152,0)&gt;0,INDEX(RawDataRefData,$E152,0)),"")),"")</f>
        <v/>
      </c>
      <c r="AY152" s="101" t="b">
        <f t="shared" si="61"/>
        <v>0</v>
      </c>
      <c r="AZ152" s="101" t="str">
        <f t="array" ref="AZ152">IF($AY152,MEDIAN(IF(G4SelectionMask="x",IF(INDEX(RawDataRefData,$E152,0)&gt;0,INDEX(RawDataRefData,$E152,0)),"")),"")</f>
        <v/>
      </c>
      <c r="BA152" s="101" t="str">
        <f t="array" ref="BA152">IF($AY152,QUARTILE(IF(G4SelectionMask="x",IF(INDEX(RawDataRefData,$E152,0)&gt;0,INDEX(RawDataRefData,$E152,0)),""),1),"")</f>
        <v/>
      </c>
      <c r="BB152" s="101" t="str">
        <f t="array" ref="BB152">IF($AY152,QUARTILE(IF(G4SelectionMask="x",IF(INDEX(RawDataRefData,$E152,0)&gt;0,INDEX(RawDataRefData,$E152,0)),""),3),"")</f>
        <v/>
      </c>
      <c r="BC152" s="101" t="str">
        <f t="array" ref="BC152">IF($AY152,MIN(IF(G4SelectionMask="x",IF(INDEX(RawDataRefData,$E152,0)&gt;0,INDEX(RawDataRefData,$E152,0)),"")),"")</f>
        <v/>
      </c>
      <c r="BD152" s="101" t="str">
        <f t="array" ref="BD152">IF($AY152,MAX(IF(G4SelectionMask="x",IF(INDEX(RawDataRefData,$E152,0)&gt;0,INDEX(RawDataRefData,$E152,0)),"")),"")</f>
        <v/>
      </c>
      <c r="BE152" s="101" t="str">
        <f t="shared" si="62"/>
        <v/>
      </c>
      <c r="BF152" s="101" t="str">
        <f t="array" ref="BF152">IF($AY152,STDEVA(IF(G4SelectionMask="x",IF(INDEX(RawDataRefData,$E152,0)&gt;0,INDEX(RawDataRefData,$E152,0)),"")),"")</f>
        <v/>
      </c>
      <c r="BG152" s="100" t="b">
        <f t="shared" si="63"/>
        <v>0</v>
      </c>
      <c r="BH152" s="100" t="str">
        <f t="array" ref="BH152">IF($BG152,MEDIAN(IF(G5SelectionMask="x",IF(INDEX(RawDataRefData,$E152,0)&gt;0,INDEX(RawDataRefData,$E152,0)),"")),"")</f>
        <v/>
      </c>
      <c r="BI152" s="100" t="str">
        <f t="array" ref="BI152">IF($BG152,QUARTILE(IF(G5SelectionMask="x",IF(INDEX(RawDataRefData,$E152,0)&gt;0,INDEX(RawDataRefData,$E152,0)),""),1),"")</f>
        <v/>
      </c>
      <c r="BJ152" s="100" t="str">
        <f t="array" ref="BJ152">IF($BG152,QUARTILE(IF(G5SelectionMask="x",IF(INDEX(RawDataRefData,$E152,0)&gt;0,INDEX(RawDataRefData,$E152,0)),""),3),"")</f>
        <v/>
      </c>
      <c r="BK152" s="100" t="str">
        <f t="array" ref="BK152">IF($BG152,MIN(IF(G5SelectionMask="x",IF(INDEX(RawDataRefData,$E152,0)&gt;0,INDEX(RawDataRefData,$E152,0)),"")),"")</f>
        <v/>
      </c>
      <c r="BL152" s="100" t="str">
        <f t="array" ref="BL152">IF($BG152,MAX(IF(G5SelectionMask="x",IF(INDEX(RawDataRefData,$E152,0)&gt;0,INDEX(RawDataRefData,$E152,0)),"")),"")</f>
        <v/>
      </c>
      <c r="BM152" s="100" t="str">
        <f t="shared" si="64"/>
        <v/>
      </c>
      <c r="BN152" s="103" t="str">
        <f t="array" ref="BN152">IF($BG152,STDEVA(IF(G5SelectionMask="x",IF(INDEX(RawDataRefData,$E152,0)&gt;0,INDEX(RawDataRefData,$E152,0)),"")),"")</f>
        <v/>
      </c>
      <c r="BO152" s="104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</row>
    <row r="153" spans="1:82" x14ac:dyDescent="0.2">
      <c r="A153" s="33">
        <f t="shared" si="33"/>
        <v>0</v>
      </c>
      <c r="B153" s="206"/>
      <c r="C153" s="200"/>
      <c r="D153" s="197"/>
      <c r="E153" s="72">
        <f t="shared" si="57"/>
        <v>144</v>
      </c>
      <c r="F153" s="9" t="s">
        <v>720</v>
      </c>
      <c r="K153" s="100" t="str">
        <f t="shared" si="65"/>
        <v/>
      </c>
      <c r="L153" s="100"/>
      <c r="M153" s="100"/>
      <c r="N153" s="100"/>
      <c r="O153" s="100"/>
      <c r="P153" s="101" t="str">
        <f t="shared" si="66"/>
        <v/>
      </c>
      <c r="Q153" s="102" t="str">
        <f t="shared" si="67"/>
        <v/>
      </c>
      <c r="R153" s="102" t="str">
        <f t="shared" si="68"/>
        <v/>
      </c>
      <c r="S153" s="102" t="str">
        <f t="shared" si="69"/>
        <v/>
      </c>
      <c r="T153" s="102" t="str">
        <f t="shared" si="70"/>
        <v/>
      </c>
      <c r="U153" s="102" t="str">
        <f t="shared" si="71"/>
        <v/>
      </c>
      <c r="V153" s="102" t="str">
        <f t="shared" si="72"/>
        <v/>
      </c>
      <c r="W153" s="102" t="str">
        <f t="shared" si="73"/>
        <v/>
      </c>
      <c r="X153" s="102" t="str">
        <f t="shared" si="74"/>
        <v/>
      </c>
      <c r="Y153" s="102" t="str">
        <f t="shared" si="75"/>
        <v/>
      </c>
      <c r="Z153" s="102" t="str">
        <f t="shared" si="76"/>
        <v/>
      </c>
      <c r="AA153" s="100" t="b">
        <f t="shared" si="7"/>
        <v>0</v>
      </c>
      <c r="AB153" s="100" t="str">
        <f t="array" ref="AB153">IF($AA153,MEDIAN(IF(G1SelectionMask="x",IF(INDEX(RawDataRefData,$E153,0)&gt;0,INDEX(RawDataRefData,$E153,0)),"")),"")</f>
        <v/>
      </c>
      <c r="AC153" s="100" t="str">
        <f t="array" ref="AC153">IF($AA153,QUARTILE(IF(G1SelectionMask="x",IF(INDEX(RawDataRefData,$E153,0)&gt;0,INDEX(RawDataRefData,$E153,0)),""),1),"")</f>
        <v/>
      </c>
      <c r="AD153" s="100" t="str">
        <f t="array" ref="AD153">IF($AA153,QUARTILE(IF(G1SelectionMask="x",IF(INDEX(RawDataRefData,$E153,0)&gt;0,INDEX(RawDataRefData,$E153,0)),""),3),"")</f>
        <v/>
      </c>
      <c r="AE153" s="100" t="str">
        <f t="array" ref="AE153">IF($AA153,MIN(IF(G1SelectionMask="x",IF(INDEX(RawDataRefData,$E153,0)&gt;0,INDEX(RawDataRefData,$E153,0)),"")),"")</f>
        <v/>
      </c>
      <c r="AF153" s="100" t="str">
        <f t="array" ref="AF153">IF($AA153,MAX(IF(G1SelectionMask="x",IF(INDEX(RawDataRefData,$E153,0)&gt;0,INDEX(RawDataRefData,$E153,0)),"")),"")</f>
        <v/>
      </c>
      <c r="AG153" s="100" t="str">
        <f t="shared" si="8"/>
        <v/>
      </c>
      <c r="AH153" s="100" t="str">
        <f t="array" ref="AH153">IF($AA153,STDEVA(IF(G1SelectionMask="x",IF(INDEX(RawDataRefData,$E153,0)&gt;0,INDEX(RawDataRefData,$E153,0)),"")),"")</f>
        <v/>
      </c>
      <c r="AI153" s="101" t="b">
        <f t="shared" si="9"/>
        <v>0</v>
      </c>
      <c r="AJ153" s="101" t="str">
        <f t="array" ref="AJ153">IF($AI153,MEDIAN(IF(G2SelectionMask="x",IF(INDEX(RawDataRefData,$E153,0)&gt;0,INDEX(RawDataRefData,$E153,0)),"")),"")</f>
        <v/>
      </c>
      <c r="AK153" s="101" t="str">
        <f t="array" ref="AK153">IF($AI153,QUARTILE(IF(G2SelectionMask="x",IF(INDEX(RawDataRefData,$E153,0)&gt;0,INDEX(RawDataRefData,$E153,0)),""),1),"")</f>
        <v/>
      </c>
      <c r="AL153" s="101" t="str">
        <f t="array" ref="AL153">IF($AI153,QUARTILE(IF(G2SelectionMask="x",IF(INDEX(RawDataRefData,$E153,0)&gt;0,INDEX(RawDataRefData,$E153,0)),""),3),"")</f>
        <v/>
      </c>
      <c r="AM153" s="101" t="str">
        <f t="array" ref="AM153">IF($AI153,MIN(IF(G2SelectionMask="x",IF(INDEX(RawDataRefData,$E153,0)&gt;0,INDEX(RawDataRefData,$E153,0)),"")),"")</f>
        <v/>
      </c>
      <c r="AN153" s="101" t="str">
        <f t="array" ref="AN153">IF($AI153,MAX(IF(G2SelectionMask="x",IF(INDEX(RawDataRefData,$E153,0)&gt;0,INDEX(RawDataRefData,$E153,0)),"")),"")</f>
        <v/>
      </c>
      <c r="AO153" s="101" t="str">
        <f t="shared" si="58"/>
        <v/>
      </c>
      <c r="AP153" s="101" t="str">
        <f t="array" ref="AP153">IF($AI153,STDEVA(IF(G2SelectionMask="x",IF(INDEX(RawDataRefData,$E153,0)&gt;0,INDEX(RawDataRefData,$E153,0)),"")),"")</f>
        <v/>
      </c>
      <c r="AQ153" s="100" t="b">
        <f t="shared" si="59"/>
        <v>0</v>
      </c>
      <c r="AR153" s="100" t="str">
        <f t="array" ref="AR153">IF($AQ153,MEDIAN(IF(G3SelectionMask="x",IF(INDEX(RawDataRefData,$E153,0)&gt;0,INDEX(RawDataRefData,$E153,0)),"")),"")</f>
        <v/>
      </c>
      <c r="AS153" s="100" t="str">
        <f t="array" ref="AS153">IF($AQ153,QUARTILE(IF(G3SelectionMask="x",IF(INDEX(RawDataRefData,$E153,0)&gt;0,INDEX(RawDataRefData,$E153,0)),""),1),"")</f>
        <v/>
      </c>
      <c r="AT153" s="100" t="str">
        <f t="array" ref="AT153">IF($AQ153,QUARTILE(IF(G3SelectionMask="x",IF(INDEX(RawDataRefData,$E153,0)&gt;0,INDEX(RawDataRefData,$E153,0)),""),3),"")</f>
        <v/>
      </c>
      <c r="AU153" s="100" t="str">
        <f t="array" ref="AU153">IF($AQ153,MIN(IF(G3SelectionMask="x",IF(INDEX(RawDataRefData,$E153,0)&gt;0,INDEX(RawDataRefData,$E153,0)),"")),"")</f>
        <v/>
      </c>
      <c r="AV153" s="100" t="str">
        <f t="array" ref="AV153">IF($AQ153,MAX(IF(G3SelectionMask="x",IF(INDEX(RawDataRefData,$E153,0)&gt;0,INDEX(RawDataRefData,$E153,0)),"")),"")</f>
        <v/>
      </c>
      <c r="AW153" s="100" t="str">
        <f t="shared" si="60"/>
        <v/>
      </c>
      <c r="AX153" s="100" t="str">
        <f t="array" ref="AX153">IF($AQ153,STDEVA(IF(G3SelectionMask="x",IF(INDEX(RawDataRefData,$E153,0)&gt;0,INDEX(RawDataRefData,$E153,0)),"")),"")</f>
        <v/>
      </c>
      <c r="AY153" s="101" t="b">
        <f t="shared" si="61"/>
        <v>0</v>
      </c>
      <c r="AZ153" s="101" t="str">
        <f t="array" ref="AZ153">IF($AY153,MEDIAN(IF(G4SelectionMask="x",IF(INDEX(RawDataRefData,$E153,0)&gt;0,INDEX(RawDataRefData,$E153,0)),"")),"")</f>
        <v/>
      </c>
      <c r="BA153" s="101" t="str">
        <f t="array" ref="BA153">IF($AY153,QUARTILE(IF(G4SelectionMask="x",IF(INDEX(RawDataRefData,$E153,0)&gt;0,INDEX(RawDataRefData,$E153,0)),""),1),"")</f>
        <v/>
      </c>
      <c r="BB153" s="101" t="str">
        <f t="array" ref="BB153">IF($AY153,QUARTILE(IF(G4SelectionMask="x",IF(INDEX(RawDataRefData,$E153,0)&gt;0,INDEX(RawDataRefData,$E153,0)),""),3),"")</f>
        <v/>
      </c>
      <c r="BC153" s="101" t="str">
        <f t="array" ref="BC153">IF($AY153,MIN(IF(G4SelectionMask="x",IF(INDEX(RawDataRefData,$E153,0)&gt;0,INDEX(RawDataRefData,$E153,0)),"")),"")</f>
        <v/>
      </c>
      <c r="BD153" s="101" t="str">
        <f t="array" ref="BD153">IF($AY153,MAX(IF(G4SelectionMask="x",IF(INDEX(RawDataRefData,$E153,0)&gt;0,INDEX(RawDataRefData,$E153,0)),"")),"")</f>
        <v/>
      </c>
      <c r="BE153" s="101" t="str">
        <f t="shared" si="62"/>
        <v/>
      </c>
      <c r="BF153" s="101" t="str">
        <f t="array" ref="BF153">IF($AY153,STDEVA(IF(G4SelectionMask="x",IF(INDEX(RawDataRefData,$E153,0)&gt;0,INDEX(RawDataRefData,$E153,0)),"")),"")</f>
        <v/>
      </c>
      <c r="BG153" s="100" t="b">
        <f t="shared" si="63"/>
        <v>0</v>
      </c>
      <c r="BH153" s="100" t="str">
        <f t="array" ref="BH153">IF($BG153,MEDIAN(IF(G5SelectionMask="x",IF(INDEX(RawDataRefData,$E153,0)&gt;0,INDEX(RawDataRefData,$E153,0)),"")),"")</f>
        <v/>
      </c>
      <c r="BI153" s="100" t="str">
        <f t="array" ref="BI153">IF($BG153,QUARTILE(IF(G5SelectionMask="x",IF(INDEX(RawDataRefData,$E153,0)&gt;0,INDEX(RawDataRefData,$E153,0)),""),1),"")</f>
        <v/>
      </c>
      <c r="BJ153" s="100" t="str">
        <f t="array" ref="BJ153">IF($BG153,QUARTILE(IF(G5SelectionMask="x",IF(INDEX(RawDataRefData,$E153,0)&gt;0,INDEX(RawDataRefData,$E153,0)),""),3),"")</f>
        <v/>
      </c>
      <c r="BK153" s="100" t="str">
        <f t="array" ref="BK153">IF($BG153,MIN(IF(G5SelectionMask="x",IF(INDEX(RawDataRefData,$E153,0)&gt;0,INDEX(RawDataRefData,$E153,0)),"")),"")</f>
        <v/>
      </c>
      <c r="BL153" s="100" t="str">
        <f t="array" ref="BL153">IF($BG153,MAX(IF(G5SelectionMask="x",IF(INDEX(RawDataRefData,$E153,0)&gt;0,INDEX(RawDataRefData,$E153,0)),"")),"")</f>
        <v/>
      </c>
      <c r="BM153" s="100" t="str">
        <f t="shared" si="64"/>
        <v/>
      </c>
      <c r="BN153" s="103" t="str">
        <f t="array" ref="BN153">IF($BG153,STDEVA(IF(G5SelectionMask="x",IF(INDEX(RawDataRefData,$E153,0)&gt;0,INDEX(RawDataRefData,$E153,0)),"")),"")</f>
        <v/>
      </c>
      <c r="BO153" s="104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</row>
    <row r="154" spans="1:82" x14ac:dyDescent="0.2">
      <c r="A154" s="33">
        <f t="shared" si="33"/>
        <v>0</v>
      </c>
      <c r="B154" s="206"/>
      <c r="C154" s="200"/>
      <c r="D154" s="197"/>
      <c r="E154" s="72">
        <f t="shared" si="57"/>
        <v>145</v>
      </c>
      <c r="F154" s="9" t="s">
        <v>721</v>
      </c>
      <c r="K154" s="100" t="str">
        <f t="shared" si="65"/>
        <v/>
      </c>
      <c r="L154" s="100"/>
      <c r="M154" s="100"/>
      <c r="N154" s="100"/>
      <c r="O154" s="100"/>
      <c r="P154" s="101" t="str">
        <f t="shared" si="66"/>
        <v/>
      </c>
      <c r="Q154" s="102" t="str">
        <f t="shared" si="67"/>
        <v/>
      </c>
      <c r="R154" s="102" t="str">
        <f t="shared" si="68"/>
        <v/>
      </c>
      <c r="S154" s="102" t="str">
        <f t="shared" si="69"/>
        <v/>
      </c>
      <c r="T154" s="102" t="str">
        <f t="shared" si="70"/>
        <v/>
      </c>
      <c r="U154" s="102" t="str">
        <f t="shared" si="71"/>
        <v/>
      </c>
      <c r="V154" s="102" t="str">
        <f t="shared" si="72"/>
        <v/>
      </c>
      <c r="W154" s="102" t="str">
        <f t="shared" si="73"/>
        <v/>
      </c>
      <c r="X154" s="102" t="str">
        <f t="shared" si="74"/>
        <v/>
      </c>
      <c r="Y154" s="102" t="str">
        <f t="shared" si="75"/>
        <v/>
      </c>
      <c r="Z154" s="102" t="str">
        <f t="shared" si="76"/>
        <v/>
      </c>
      <c r="AA154" s="100" t="b">
        <f t="shared" si="7"/>
        <v>0</v>
      </c>
      <c r="AB154" s="100" t="str">
        <f t="array" ref="AB154">IF($AA154,MEDIAN(IF(G1SelectionMask="x",IF(INDEX(RawDataRefData,$E154,0)&gt;0,INDEX(RawDataRefData,$E154,0)),"")),"")</f>
        <v/>
      </c>
      <c r="AC154" s="100" t="str">
        <f t="array" ref="AC154">IF($AA154,QUARTILE(IF(G1SelectionMask="x",IF(INDEX(RawDataRefData,$E154,0)&gt;0,INDEX(RawDataRefData,$E154,0)),""),1),"")</f>
        <v/>
      </c>
      <c r="AD154" s="100" t="str">
        <f t="array" ref="AD154">IF($AA154,QUARTILE(IF(G1SelectionMask="x",IF(INDEX(RawDataRefData,$E154,0)&gt;0,INDEX(RawDataRefData,$E154,0)),""),3),"")</f>
        <v/>
      </c>
      <c r="AE154" s="100" t="str">
        <f t="array" ref="AE154">IF($AA154,MIN(IF(G1SelectionMask="x",IF(INDEX(RawDataRefData,$E154,0)&gt;0,INDEX(RawDataRefData,$E154,0)),"")),"")</f>
        <v/>
      </c>
      <c r="AF154" s="100" t="str">
        <f t="array" ref="AF154">IF($AA154,MAX(IF(G1SelectionMask="x",IF(INDEX(RawDataRefData,$E154,0)&gt;0,INDEX(RawDataRefData,$E154,0)),"")),"")</f>
        <v/>
      </c>
      <c r="AG154" s="100" t="str">
        <f t="shared" si="8"/>
        <v/>
      </c>
      <c r="AH154" s="100" t="str">
        <f t="array" ref="AH154">IF($AA154,STDEVA(IF(G1SelectionMask="x",IF(INDEX(RawDataRefData,$E154,0)&gt;0,INDEX(RawDataRefData,$E154,0)),"")),"")</f>
        <v/>
      </c>
      <c r="AI154" s="101" t="b">
        <f t="shared" si="9"/>
        <v>0</v>
      </c>
      <c r="AJ154" s="101" t="str">
        <f t="array" ref="AJ154">IF($AI154,MEDIAN(IF(G2SelectionMask="x",IF(INDEX(RawDataRefData,$E154,0)&gt;0,INDEX(RawDataRefData,$E154,0)),"")),"")</f>
        <v/>
      </c>
      <c r="AK154" s="101" t="str">
        <f t="array" ref="AK154">IF($AI154,QUARTILE(IF(G2SelectionMask="x",IF(INDEX(RawDataRefData,$E154,0)&gt;0,INDEX(RawDataRefData,$E154,0)),""),1),"")</f>
        <v/>
      </c>
      <c r="AL154" s="101" t="str">
        <f t="array" ref="AL154">IF($AI154,QUARTILE(IF(G2SelectionMask="x",IF(INDEX(RawDataRefData,$E154,0)&gt;0,INDEX(RawDataRefData,$E154,0)),""),3),"")</f>
        <v/>
      </c>
      <c r="AM154" s="101" t="str">
        <f t="array" ref="AM154">IF($AI154,MIN(IF(G2SelectionMask="x",IF(INDEX(RawDataRefData,$E154,0)&gt;0,INDEX(RawDataRefData,$E154,0)),"")),"")</f>
        <v/>
      </c>
      <c r="AN154" s="101" t="str">
        <f t="array" ref="AN154">IF($AI154,MAX(IF(G2SelectionMask="x",IF(INDEX(RawDataRefData,$E154,0)&gt;0,INDEX(RawDataRefData,$E154,0)),"")),"")</f>
        <v/>
      </c>
      <c r="AO154" s="101" t="str">
        <f t="shared" si="58"/>
        <v/>
      </c>
      <c r="AP154" s="101" t="str">
        <f t="array" ref="AP154">IF($AI154,STDEVA(IF(G2SelectionMask="x",IF(INDEX(RawDataRefData,$E154,0)&gt;0,INDEX(RawDataRefData,$E154,0)),"")),"")</f>
        <v/>
      </c>
      <c r="AQ154" s="100" t="b">
        <f t="shared" si="59"/>
        <v>0</v>
      </c>
      <c r="AR154" s="100" t="str">
        <f t="array" ref="AR154">IF($AQ154,MEDIAN(IF(G3SelectionMask="x",IF(INDEX(RawDataRefData,$E154,0)&gt;0,INDEX(RawDataRefData,$E154,0)),"")),"")</f>
        <v/>
      </c>
      <c r="AS154" s="100" t="str">
        <f t="array" ref="AS154">IF($AQ154,QUARTILE(IF(G3SelectionMask="x",IF(INDEX(RawDataRefData,$E154,0)&gt;0,INDEX(RawDataRefData,$E154,0)),""),1),"")</f>
        <v/>
      </c>
      <c r="AT154" s="100" t="str">
        <f t="array" ref="AT154">IF($AQ154,QUARTILE(IF(G3SelectionMask="x",IF(INDEX(RawDataRefData,$E154,0)&gt;0,INDEX(RawDataRefData,$E154,0)),""),3),"")</f>
        <v/>
      </c>
      <c r="AU154" s="100" t="str">
        <f t="array" ref="AU154">IF($AQ154,MIN(IF(G3SelectionMask="x",IF(INDEX(RawDataRefData,$E154,0)&gt;0,INDEX(RawDataRefData,$E154,0)),"")),"")</f>
        <v/>
      </c>
      <c r="AV154" s="100" t="str">
        <f t="array" ref="AV154">IF($AQ154,MAX(IF(G3SelectionMask="x",IF(INDEX(RawDataRefData,$E154,0)&gt;0,INDEX(RawDataRefData,$E154,0)),"")),"")</f>
        <v/>
      </c>
      <c r="AW154" s="100" t="str">
        <f t="shared" si="60"/>
        <v/>
      </c>
      <c r="AX154" s="100" t="str">
        <f t="array" ref="AX154">IF($AQ154,STDEVA(IF(G3SelectionMask="x",IF(INDEX(RawDataRefData,$E154,0)&gt;0,INDEX(RawDataRefData,$E154,0)),"")),"")</f>
        <v/>
      </c>
      <c r="AY154" s="101" t="b">
        <f t="shared" si="61"/>
        <v>0</v>
      </c>
      <c r="AZ154" s="101" t="str">
        <f t="array" ref="AZ154">IF($AY154,MEDIAN(IF(G4SelectionMask="x",IF(INDEX(RawDataRefData,$E154,0)&gt;0,INDEX(RawDataRefData,$E154,0)),"")),"")</f>
        <v/>
      </c>
      <c r="BA154" s="101" t="str">
        <f t="array" ref="BA154">IF($AY154,QUARTILE(IF(G4SelectionMask="x",IF(INDEX(RawDataRefData,$E154,0)&gt;0,INDEX(RawDataRefData,$E154,0)),""),1),"")</f>
        <v/>
      </c>
      <c r="BB154" s="101" t="str">
        <f t="array" ref="BB154">IF($AY154,QUARTILE(IF(G4SelectionMask="x",IF(INDEX(RawDataRefData,$E154,0)&gt;0,INDEX(RawDataRefData,$E154,0)),""),3),"")</f>
        <v/>
      </c>
      <c r="BC154" s="101" t="str">
        <f t="array" ref="BC154">IF($AY154,MIN(IF(G4SelectionMask="x",IF(INDEX(RawDataRefData,$E154,0)&gt;0,INDEX(RawDataRefData,$E154,0)),"")),"")</f>
        <v/>
      </c>
      <c r="BD154" s="101" t="str">
        <f t="array" ref="BD154">IF($AY154,MAX(IF(G4SelectionMask="x",IF(INDEX(RawDataRefData,$E154,0)&gt;0,INDEX(RawDataRefData,$E154,0)),"")),"")</f>
        <v/>
      </c>
      <c r="BE154" s="101" t="str">
        <f t="shared" si="62"/>
        <v/>
      </c>
      <c r="BF154" s="101" t="str">
        <f t="array" ref="BF154">IF($AY154,STDEVA(IF(G4SelectionMask="x",IF(INDEX(RawDataRefData,$E154,0)&gt;0,INDEX(RawDataRefData,$E154,0)),"")),"")</f>
        <v/>
      </c>
      <c r="BG154" s="100" t="b">
        <f t="shared" si="63"/>
        <v>0</v>
      </c>
      <c r="BH154" s="100" t="str">
        <f t="array" ref="BH154">IF($BG154,MEDIAN(IF(G5SelectionMask="x",IF(INDEX(RawDataRefData,$E154,0)&gt;0,INDEX(RawDataRefData,$E154,0)),"")),"")</f>
        <v/>
      </c>
      <c r="BI154" s="100" t="str">
        <f t="array" ref="BI154">IF($BG154,QUARTILE(IF(G5SelectionMask="x",IF(INDEX(RawDataRefData,$E154,0)&gt;0,INDEX(RawDataRefData,$E154,0)),""),1),"")</f>
        <v/>
      </c>
      <c r="BJ154" s="100" t="str">
        <f t="array" ref="BJ154">IF($BG154,QUARTILE(IF(G5SelectionMask="x",IF(INDEX(RawDataRefData,$E154,0)&gt;0,INDEX(RawDataRefData,$E154,0)),""),3),"")</f>
        <v/>
      </c>
      <c r="BK154" s="100" t="str">
        <f t="array" ref="BK154">IF($BG154,MIN(IF(G5SelectionMask="x",IF(INDEX(RawDataRefData,$E154,0)&gt;0,INDEX(RawDataRefData,$E154,0)),"")),"")</f>
        <v/>
      </c>
      <c r="BL154" s="100" t="str">
        <f t="array" ref="BL154">IF($BG154,MAX(IF(G5SelectionMask="x",IF(INDEX(RawDataRefData,$E154,0)&gt;0,INDEX(RawDataRefData,$E154,0)),"")),"")</f>
        <v/>
      </c>
      <c r="BM154" s="100" t="str">
        <f t="shared" si="64"/>
        <v/>
      </c>
      <c r="BN154" s="103" t="str">
        <f t="array" ref="BN154">IF($BG154,STDEVA(IF(G5SelectionMask="x",IF(INDEX(RawDataRefData,$E154,0)&gt;0,INDEX(RawDataRefData,$E154,0)),"")),"")</f>
        <v/>
      </c>
      <c r="BO154" s="104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</row>
    <row r="155" spans="1:82" x14ac:dyDescent="0.2">
      <c r="A155" s="33">
        <f t="shared" si="33"/>
        <v>0</v>
      </c>
      <c r="B155" s="206"/>
      <c r="C155" s="200"/>
      <c r="D155" s="197"/>
      <c r="E155" s="72">
        <f t="shared" si="57"/>
        <v>146</v>
      </c>
      <c r="F155" s="9" t="s">
        <v>722</v>
      </c>
      <c r="K155" s="100" t="str">
        <f t="shared" si="65"/>
        <v/>
      </c>
      <c r="L155" s="100"/>
      <c r="M155" s="100"/>
      <c r="N155" s="100"/>
      <c r="O155" s="100"/>
      <c r="P155" s="101" t="str">
        <f t="shared" si="66"/>
        <v/>
      </c>
      <c r="Q155" s="102" t="str">
        <f t="shared" si="67"/>
        <v/>
      </c>
      <c r="R155" s="102" t="str">
        <f t="shared" si="68"/>
        <v/>
      </c>
      <c r="S155" s="102" t="str">
        <f t="shared" si="69"/>
        <v/>
      </c>
      <c r="T155" s="102" t="str">
        <f t="shared" si="70"/>
        <v/>
      </c>
      <c r="U155" s="102" t="str">
        <f t="shared" si="71"/>
        <v/>
      </c>
      <c r="V155" s="102" t="str">
        <f t="shared" si="72"/>
        <v/>
      </c>
      <c r="W155" s="102" t="str">
        <f t="shared" si="73"/>
        <v/>
      </c>
      <c r="X155" s="102" t="str">
        <f t="shared" si="74"/>
        <v/>
      </c>
      <c r="Y155" s="102" t="str">
        <f t="shared" si="75"/>
        <v/>
      </c>
      <c r="Z155" s="102" t="str">
        <f t="shared" si="76"/>
        <v/>
      </c>
      <c r="AA155" s="100" t="b">
        <f t="shared" si="7"/>
        <v>0</v>
      </c>
      <c r="AB155" s="100" t="str">
        <f t="array" ref="AB155">IF($AA155,MEDIAN(IF(G1SelectionMask="x",IF(INDEX(RawDataRefData,$E155,0)&gt;0,INDEX(RawDataRefData,$E155,0)),"")),"")</f>
        <v/>
      </c>
      <c r="AC155" s="100" t="str">
        <f t="array" ref="AC155">IF($AA155,QUARTILE(IF(G1SelectionMask="x",IF(INDEX(RawDataRefData,$E155,0)&gt;0,INDEX(RawDataRefData,$E155,0)),""),1),"")</f>
        <v/>
      </c>
      <c r="AD155" s="100" t="str">
        <f t="array" ref="AD155">IF($AA155,QUARTILE(IF(G1SelectionMask="x",IF(INDEX(RawDataRefData,$E155,0)&gt;0,INDEX(RawDataRefData,$E155,0)),""),3),"")</f>
        <v/>
      </c>
      <c r="AE155" s="100" t="str">
        <f t="array" ref="AE155">IF($AA155,MIN(IF(G1SelectionMask="x",IF(INDEX(RawDataRefData,$E155,0)&gt;0,INDEX(RawDataRefData,$E155,0)),"")),"")</f>
        <v/>
      </c>
      <c r="AF155" s="100" t="str">
        <f t="array" ref="AF155">IF($AA155,MAX(IF(G1SelectionMask="x",IF(INDEX(RawDataRefData,$E155,0)&gt;0,INDEX(RawDataRefData,$E155,0)),"")),"")</f>
        <v/>
      </c>
      <c r="AG155" s="100" t="str">
        <f t="shared" si="8"/>
        <v/>
      </c>
      <c r="AH155" s="100" t="str">
        <f t="array" ref="AH155">IF($AA155,STDEVA(IF(G1SelectionMask="x",IF(INDEX(RawDataRefData,$E155,0)&gt;0,INDEX(RawDataRefData,$E155,0)),"")),"")</f>
        <v/>
      </c>
      <c r="AI155" s="101" t="b">
        <f t="shared" si="9"/>
        <v>0</v>
      </c>
      <c r="AJ155" s="101" t="str">
        <f t="array" ref="AJ155">IF($AI155,MEDIAN(IF(G2SelectionMask="x",IF(INDEX(RawDataRefData,$E155,0)&gt;0,INDEX(RawDataRefData,$E155,0)),"")),"")</f>
        <v/>
      </c>
      <c r="AK155" s="101" t="str">
        <f t="array" ref="AK155">IF($AI155,QUARTILE(IF(G2SelectionMask="x",IF(INDEX(RawDataRefData,$E155,0)&gt;0,INDEX(RawDataRefData,$E155,0)),""),1),"")</f>
        <v/>
      </c>
      <c r="AL155" s="101" t="str">
        <f t="array" ref="AL155">IF($AI155,QUARTILE(IF(G2SelectionMask="x",IF(INDEX(RawDataRefData,$E155,0)&gt;0,INDEX(RawDataRefData,$E155,0)),""),3),"")</f>
        <v/>
      </c>
      <c r="AM155" s="101" t="str">
        <f t="array" ref="AM155">IF($AI155,MIN(IF(G2SelectionMask="x",IF(INDEX(RawDataRefData,$E155,0)&gt;0,INDEX(RawDataRefData,$E155,0)),"")),"")</f>
        <v/>
      </c>
      <c r="AN155" s="101" t="str">
        <f t="array" ref="AN155">IF($AI155,MAX(IF(G2SelectionMask="x",IF(INDEX(RawDataRefData,$E155,0)&gt;0,INDEX(RawDataRefData,$E155,0)),"")),"")</f>
        <v/>
      </c>
      <c r="AO155" s="101" t="str">
        <f t="shared" si="58"/>
        <v/>
      </c>
      <c r="AP155" s="101" t="str">
        <f t="array" ref="AP155">IF($AI155,STDEVA(IF(G2SelectionMask="x",IF(INDEX(RawDataRefData,$E155,0)&gt;0,INDEX(RawDataRefData,$E155,0)),"")),"")</f>
        <v/>
      </c>
      <c r="AQ155" s="100" t="b">
        <f t="shared" si="59"/>
        <v>0</v>
      </c>
      <c r="AR155" s="100" t="str">
        <f t="array" ref="AR155">IF($AQ155,MEDIAN(IF(G3SelectionMask="x",IF(INDEX(RawDataRefData,$E155,0)&gt;0,INDEX(RawDataRefData,$E155,0)),"")),"")</f>
        <v/>
      </c>
      <c r="AS155" s="100" t="str">
        <f t="array" ref="AS155">IF($AQ155,QUARTILE(IF(G3SelectionMask="x",IF(INDEX(RawDataRefData,$E155,0)&gt;0,INDEX(RawDataRefData,$E155,0)),""),1),"")</f>
        <v/>
      </c>
      <c r="AT155" s="100" t="str">
        <f t="array" ref="AT155">IF($AQ155,QUARTILE(IF(G3SelectionMask="x",IF(INDEX(RawDataRefData,$E155,0)&gt;0,INDEX(RawDataRefData,$E155,0)),""),3),"")</f>
        <v/>
      </c>
      <c r="AU155" s="100" t="str">
        <f t="array" ref="AU155">IF($AQ155,MIN(IF(G3SelectionMask="x",IF(INDEX(RawDataRefData,$E155,0)&gt;0,INDEX(RawDataRefData,$E155,0)),"")),"")</f>
        <v/>
      </c>
      <c r="AV155" s="100" t="str">
        <f t="array" ref="AV155">IF($AQ155,MAX(IF(G3SelectionMask="x",IF(INDEX(RawDataRefData,$E155,0)&gt;0,INDEX(RawDataRefData,$E155,0)),"")),"")</f>
        <v/>
      </c>
      <c r="AW155" s="100" t="str">
        <f t="shared" si="60"/>
        <v/>
      </c>
      <c r="AX155" s="100" t="str">
        <f t="array" ref="AX155">IF($AQ155,STDEVA(IF(G3SelectionMask="x",IF(INDEX(RawDataRefData,$E155,0)&gt;0,INDEX(RawDataRefData,$E155,0)),"")),"")</f>
        <v/>
      </c>
      <c r="AY155" s="101" t="b">
        <f t="shared" si="61"/>
        <v>0</v>
      </c>
      <c r="AZ155" s="101" t="str">
        <f t="array" ref="AZ155">IF($AY155,MEDIAN(IF(G4SelectionMask="x",IF(INDEX(RawDataRefData,$E155,0)&gt;0,INDEX(RawDataRefData,$E155,0)),"")),"")</f>
        <v/>
      </c>
      <c r="BA155" s="101" t="str">
        <f t="array" ref="BA155">IF($AY155,QUARTILE(IF(G4SelectionMask="x",IF(INDEX(RawDataRefData,$E155,0)&gt;0,INDEX(RawDataRefData,$E155,0)),""),1),"")</f>
        <v/>
      </c>
      <c r="BB155" s="101" t="str">
        <f t="array" ref="BB155">IF($AY155,QUARTILE(IF(G4SelectionMask="x",IF(INDEX(RawDataRefData,$E155,0)&gt;0,INDEX(RawDataRefData,$E155,0)),""),3),"")</f>
        <v/>
      </c>
      <c r="BC155" s="101" t="str">
        <f t="array" ref="BC155">IF($AY155,MIN(IF(G4SelectionMask="x",IF(INDEX(RawDataRefData,$E155,0)&gt;0,INDEX(RawDataRefData,$E155,0)),"")),"")</f>
        <v/>
      </c>
      <c r="BD155" s="101" t="str">
        <f t="array" ref="BD155">IF($AY155,MAX(IF(G4SelectionMask="x",IF(INDEX(RawDataRefData,$E155,0)&gt;0,INDEX(RawDataRefData,$E155,0)),"")),"")</f>
        <v/>
      </c>
      <c r="BE155" s="101" t="str">
        <f t="shared" si="62"/>
        <v/>
      </c>
      <c r="BF155" s="101" t="str">
        <f t="array" ref="BF155">IF($AY155,STDEVA(IF(G4SelectionMask="x",IF(INDEX(RawDataRefData,$E155,0)&gt;0,INDEX(RawDataRefData,$E155,0)),"")),"")</f>
        <v/>
      </c>
      <c r="BG155" s="100" t="b">
        <f t="shared" si="63"/>
        <v>0</v>
      </c>
      <c r="BH155" s="100" t="str">
        <f t="array" ref="BH155">IF($BG155,MEDIAN(IF(G5SelectionMask="x",IF(INDEX(RawDataRefData,$E155,0)&gt;0,INDEX(RawDataRefData,$E155,0)),"")),"")</f>
        <v/>
      </c>
      <c r="BI155" s="100" t="str">
        <f t="array" ref="BI155">IF($BG155,QUARTILE(IF(G5SelectionMask="x",IF(INDEX(RawDataRefData,$E155,0)&gt;0,INDEX(RawDataRefData,$E155,0)),""),1),"")</f>
        <v/>
      </c>
      <c r="BJ155" s="100" t="str">
        <f t="array" ref="BJ155">IF($BG155,QUARTILE(IF(G5SelectionMask="x",IF(INDEX(RawDataRefData,$E155,0)&gt;0,INDEX(RawDataRefData,$E155,0)),""),3),"")</f>
        <v/>
      </c>
      <c r="BK155" s="100" t="str">
        <f t="array" ref="BK155">IF($BG155,MIN(IF(G5SelectionMask="x",IF(INDEX(RawDataRefData,$E155,0)&gt;0,INDEX(RawDataRefData,$E155,0)),"")),"")</f>
        <v/>
      </c>
      <c r="BL155" s="100" t="str">
        <f t="array" ref="BL155">IF($BG155,MAX(IF(G5SelectionMask="x",IF(INDEX(RawDataRefData,$E155,0)&gt;0,INDEX(RawDataRefData,$E155,0)),"")),"")</f>
        <v/>
      </c>
      <c r="BM155" s="100" t="str">
        <f t="shared" si="64"/>
        <v/>
      </c>
      <c r="BN155" s="103" t="str">
        <f t="array" ref="BN155">IF($BG155,STDEVA(IF(G5SelectionMask="x",IF(INDEX(RawDataRefData,$E155,0)&gt;0,INDEX(RawDataRefData,$E155,0)),"")),"")</f>
        <v/>
      </c>
      <c r="BO155" s="104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</row>
    <row r="156" spans="1:82" x14ac:dyDescent="0.2">
      <c r="A156" s="33">
        <f t="shared" si="33"/>
        <v>0</v>
      </c>
      <c r="B156" s="206"/>
      <c r="C156" s="200"/>
      <c r="D156" s="197"/>
      <c r="E156" s="72">
        <f t="shared" si="57"/>
        <v>147</v>
      </c>
      <c r="F156" s="9" t="s">
        <v>723</v>
      </c>
      <c r="K156" s="100" t="str">
        <f t="shared" si="65"/>
        <v/>
      </c>
      <c r="L156" s="100"/>
      <c r="M156" s="100"/>
      <c r="N156" s="100"/>
      <c r="O156" s="100"/>
      <c r="P156" s="101" t="str">
        <f t="shared" si="66"/>
        <v/>
      </c>
      <c r="Q156" s="102" t="str">
        <f t="shared" si="67"/>
        <v/>
      </c>
      <c r="R156" s="102" t="str">
        <f t="shared" si="68"/>
        <v/>
      </c>
      <c r="S156" s="102" t="str">
        <f t="shared" si="69"/>
        <v/>
      </c>
      <c r="T156" s="102" t="str">
        <f t="shared" si="70"/>
        <v/>
      </c>
      <c r="U156" s="102" t="str">
        <f t="shared" si="71"/>
        <v/>
      </c>
      <c r="V156" s="102" t="str">
        <f t="shared" si="72"/>
        <v/>
      </c>
      <c r="W156" s="102" t="str">
        <f t="shared" si="73"/>
        <v/>
      </c>
      <c r="X156" s="102" t="str">
        <f t="shared" si="74"/>
        <v/>
      </c>
      <c r="Y156" s="102" t="str">
        <f t="shared" si="75"/>
        <v/>
      </c>
      <c r="Z156" s="102" t="str">
        <f t="shared" si="76"/>
        <v/>
      </c>
      <c r="AA156" s="100" t="b">
        <f t="shared" si="7"/>
        <v>0</v>
      </c>
      <c r="AB156" s="100" t="str">
        <f t="array" ref="AB156">IF($AA156,MEDIAN(IF(G1SelectionMask="x",IF(INDEX(RawDataRefData,$E156,0)&gt;0,INDEX(RawDataRefData,$E156,0)),"")),"")</f>
        <v/>
      </c>
      <c r="AC156" s="100" t="str">
        <f t="array" ref="AC156">IF($AA156,QUARTILE(IF(G1SelectionMask="x",IF(INDEX(RawDataRefData,$E156,0)&gt;0,INDEX(RawDataRefData,$E156,0)),""),1),"")</f>
        <v/>
      </c>
      <c r="AD156" s="100" t="str">
        <f t="array" ref="AD156">IF($AA156,QUARTILE(IF(G1SelectionMask="x",IF(INDEX(RawDataRefData,$E156,0)&gt;0,INDEX(RawDataRefData,$E156,0)),""),3),"")</f>
        <v/>
      </c>
      <c r="AE156" s="100" t="str">
        <f t="array" ref="AE156">IF($AA156,MIN(IF(G1SelectionMask="x",IF(INDEX(RawDataRefData,$E156,0)&gt;0,INDEX(RawDataRefData,$E156,0)),"")),"")</f>
        <v/>
      </c>
      <c r="AF156" s="100" t="str">
        <f t="array" ref="AF156">IF($AA156,MAX(IF(G1SelectionMask="x",IF(INDEX(RawDataRefData,$E156,0)&gt;0,INDEX(RawDataRefData,$E156,0)),"")),"")</f>
        <v/>
      </c>
      <c r="AG156" s="100" t="str">
        <f t="shared" si="8"/>
        <v/>
      </c>
      <c r="AH156" s="100" t="str">
        <f t="array" ref="AH156">IF($AA156,STDEVA(IF(G1SelectionMask="x",IF(INDEX(RawDataRefData,$E156,0)&gt;0,INDEX(RawDataRefData,$E156,0)),"")),"")</f>
        <v/>
      </c>
      <c r="AI156" s="101" t="b">
        <f t="shared" si="9"/>
        <v>0</v>
      </c>
      <c r="AJ156" s="101" t="str">
        <f t="array" ref="AJ156">IF($AI156,MEDIAN(IF(G2SelectionMask="x",IF(INDEX(RawDataRefData,$E156,0)&gt;0,INDEX(RawDataRefData,$E156,0)),"")),"")</f>
        <v/>
      </c>
      <c r="AK156" s="101" t="str">
        <f t="array" ref="AK156">IF($AI156,QUARTILE(IF(G2SelectionMask="x",IF(INDEX(RawDataRefData,$E156,0)&gt;0,INDEX(RawDataRefData,$E156,0)),""),1),"")</f>
        <v/>
      </c>
      <c r="AL156" s="101" t="str">
        <f t="array" ref="AL156">IF($AI156,QUARTILE(IF(G2SelectionMask="x",IF(INDEX(RawDataRefData,$E156,0)&gt;0,INDEX(RawDataRefData,$E156,0)),""),3),"")</f>
        <v/>
      </c>
      <c r="AM156" s="101" t="str">
        <f t="array" ref="AM156">IF($AI156,MIN(IF(G2SelectionMask="x",IF(INDEX(RawDataRefData,$E156,0)&gt;0,INDEX(RawDataRefData,$E156,0)),"")),"")</f>
        <v/>
      </c>
      <c r="AN156" s="101" t="str">
        <f t="array" ref="AN156">IF($AI156,MAX(IF(G2SelectionMask="x",IF(INDEX(RawDataRefData,$E156,0)&gt;0,INDEX(RawDataRefData,$E156,0)),"")),"")</f>
        <v/>
      </c>
      <c r="AO156" s="101" t="str">
        <f t="shared" si="58"/>
        <v/>
      </c>
      <c r="AP156" s="101" t="str">
        <f t="array" ref="AP156">IF($AI156,STDEVA(IF(G2SelectionMask="x",IF(INDEX(RawDataRefData,$E156,0)&gt;0,INDEX(RawDataRefData,$E156,0)),"")),"")</f>
        <v/>
      </c>
      <c r="AQ156" s="100" t="b">
        <f t="shared" si="59"/>
        <v>0</v>
      </c>
      <c r="AR156" s="100" t="str">
        <f t="array" ref="AR156">IF($AQ156,MEDIAN(IF(G3SelectionMask="x",IF(INDEX(RawDataRefData,$E156,0)&gt;0,INDEX(RawDataRefData,$E156,0)),"")),"")</f>
        <v/>
      </c>
      <c r="AS156" s="100" t="str">
        <f t="array" ref="AS156">IF($AQ156,QUARTILE(IF(G3SelectionMask="x",IF(INDEX(RawDataRefData,$E156,0)&gt;0,INDEX(RawDataRefData,$E156,0)),""),1),"")</f>
        <v/>
      </c>
      <c r="AT156" s="100" t="str">
        <f t="array" ref="AT156">IF($AQ156,QUARTILE(IF(G3SelectionMask="x",IF(INDEX(RawDataRefData,$E156,0)&gt;0,INDEX(RawDataRefData,$E156,0)),""),3),"")</f>
        <v/>
      </c>
      <c r="AU156" s="100" t="str">
        <f t="array" ref="AU156">IF($AQ156,MIN(IF(G3SelectionMask="x",IF(INDEX(RawDataRefData,$E156,0)&gt;0,INDEX(RawDataRefData,$E156,0)),"")),"")</f>
        <v/>
      </c>
      <c r="AV156" s="100" t="str">
        <f t="array" ref="AV156">IF($AQ156,MAX(IF(G3SelectionMask="x",IF(INDEX(RawDataRefData,$E156,0)&gt;0,INDEX(RawDataRefData,$E156,0)),"")),"")</f>
        <v/>
      </c>
      <c r="AW156" s="100" t="str">
        <f t="shared" si="60"/>
        <v/>
      </c>
      <c r="AX156" s="100" t="str">
        <f t="array" ref="AX156">IF($AQ156,STDEVA(IF(G3SelectionMask="x",IF(INDEX(RawDataRefData,$E156,0)&gt;0,INDEX(RawDataRefData,$E156,0)),"")),"")</f>
        <v/>
      </c>
      <c r="AY156" s="101" t="b">
        <f t="shared" si="61"/>
        <v>0</v>
      </c>
      <c r="AZ156" s="101" t="str">
        <f t="array" ref="AZ156">IF($AY156,MEDIAN(IF(G4SelectionMask="x",IF(INDEX(RawDataRefData,$E156,0)&gt;0,INDEX(RawDataRefData,$E156,0)),"")),"")</f>
        <v/>
      </c>
      <c r="BA156" s="101" t="str">
        <f t="array" ref="BA156">IF($AY156,QUARTILE(IF(G4SelectionMask="x",IF(INDEX(RawDataRefData,$E156,0)&gt;0,INDEX(RawDataRefData,$E156,0)),""),1),"")</f>
        <v/>
      </c>
      <c r="BB156" s="101" t="str">
        <f t="array" ref="BB156">IF($AY156,QUARTILE(IF(G4SelectionMask="x",IF(INDEX(RawDataRefData,$E156,0)&gt;0,INDEX(RawDataRefData,$E156,0)),""),3),"")</f>
        <v/>
      </c>
      <c r="BC156" s="101" t="str">
        <f t="array" ref="BC156">IF($AY156,MIN(IF(G4SelectionMask="x",IF(INDEX(RawDataRefData,$E156,0)&gt;0,INDEX(RawDataRefData,$E156,0)),"")),"")</f>
        <v/>
      </c>
      <c r="BD156" s="101" t="str">
        <f t="array" ref="BD156">IF($AY156,MAX(IF(G4SelectionMask="x",IF(INDEX(RawDataRefData,$E156,0)&gt;0,INDEX(RawDataRefData,$E156,0)),"")),"")</f>
        <v/>
      </c>
      <c r="BE156" s="101" t="str">
        <f t="shared" si="62"/>
        <v/>
      </c>
      <c r="BF156" s="101" t="str">
        <f t="array" ref="BF156">IF($AY156,STDEVA(IF(G4SelectionMask="x",IF(INDEX(RawDataRefData,$E156,0)&gt;0,INDEX(RawDataRefData,$E156,0)),"")),"")</f>
        <v/>
      </c>
      <c r="BG156" s="100" t="b">
        <f t="shared" si="63"/>
        <v>0</v>
      </c>
      <c r="BH156" s="100" t="str">
        <f t="array" ref="BH156">IF($BG156,MEDIAN(IF(G5SelectionMask="x",IF(INDEX(RawDataRefData,$E156,0)&gt;0,INDEX(RawDataRefData,$E156,0)),"")),"")</f>
        <v/>
      </c>
      <c r="BI156" s="100" t="str">
        <f t="array" ref="BI156">IF($BG156,QUARTILE(IF(G5SelectionMask="x",IF(INDEX(RawDataRefData,$E156,0)&gt;0,INDEX(RawDataRefData,$E156,0)),""),1),"")</f>
        <v/>
      </c>
      <c r="BJ156" s="100" t="str">
        <f t="array" ref="BJ156">IF($BG156,QUARTILE(IF(G5SelectionMask="x",IF(INDEX(RawDataRefData,$E156,0)&gt;0,INDEX(RawDataRefData,$E156,0)),""),3),"")</f>
        <v/>
      </c>
      <c r="BK156" s="100" t="str">
        <f t="array" ref="BK156">IF($BG156,MIN(IF(G5SelectionMask="x",IF(INDEX(RawDataRefData,$E156,0)&gt;0,INDEX(RawDataRefData,$E156,0)),"")),"")</f>
        <v/>
      </c>
      <c r="BL156" s="100" t="str">
        <f t="array" ref="BL156">IF($BG156,MAX(IF(G5SelectionMask="x",IF(INDEX(RawDataRefData,$E156,0)&gt;0,INDEX(RawDataRefData,$E156,0)),"")),"")</f>
        <v/>
      </c>
      <c r="BM156" s="100" t="str">
        <f t="shared" si="64"/>
        <v/>
      </c>
      <c r="BN156" s="103" t="str">
        <f t="array" ref="BN156">IF($BG156,STDEVA(IF(G5SelectionMask="x",IF(INDEX(RawDataRefData,$E156,0)&gt;0,INDEX(RawDataRefData,$E156,0)),"")),"")</f>
        <v/>
      </c>
      <c r="BO156" s="104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</row>
    <row r="157" spans="1:82" x14ac:dyDescent="0.2">
      <c r="A157" s="33">
        <f t="shared" si="33"/>
        <v>0</v>
      </c>
      <c r="B157" s="206"/>
      <c r="C157" s="200"/>
      <c r="D157" s="197"/>
      <c r="E157" s="72">
        <f t="shared" si="57"/>
        <v>148</v>
      </c>
      <c r="F157" s="9" t="s">
        <v>724</v>
      </c>
      <c r="K157" s="100" t="str">
        <f t="shared" si="65"/>
        <v/>
      </c>
      <c r="L157" s="100"/>
      <c r="M157" s="100"/>
      <c r="N157" s="100"/>
      <c r="O157" s="100"/>
      <c r="P157" s="101" t="str">
        <f t="shared" si="66"/>
        <v/>
      </c>
      <c r="Q157" s="102" t="str">
        <f t="shared" si="67"/>
        <v/>
      </c>
      <c r="R157" s="102" t="str">
        <f t="shared" si="68"/>
        <v/>
      </c>
      <c r="S157" s="102" t="str">
        <f t="shared" si="69"/>
        <v/>
      </c>
      <c r="T157" s="102" t="str">
        <f t="shared" si="70"/>
        <v/>
      </c>
      <c r="U157" s="102" t="str">
        <f t="shared" si="71"/>
        <v/>
      </c>
      <c r="V157" s="102" t="str">
        <f t="shared" si="72"/>
        <v/>
      </c>
      <c r="W157" s="102" t="str">
        <f t="shared" si="73"/>
        <v/>
      </c>
      <c r="X157" s="102" t="str">
        <f t="shared" si="74"/>
        <v/>
      </c>
      <c r="Y157" s="102" t="str">
        <f t="shared" si="75"/>
        <v/>
      </c>
      <c r="Z157" s="102" t="str">
        <f t="shared" si="76"/>
        <v/>
      </c>
      <c r="AA157" s="100" t="b">
        <f t="shared" si="7"/>
        <v>0</v>
      </c>
      <c r="AB157" s="100" t="str">
        <f t="array" ref="AB157">IF($AA157,MEDIAN(IF(G1SelectionMask="x",IF(INDEX(RawDataRefData,$E157,0)&gt;0,INDEX(RawDataRefData,$E157,0)),"")),"")</f>
        <v/>
      </c>
      <c r="AC157" s="100" t="str">
        <f t="array" ref="AC157">IF($AA157,QUARTILE(IF(G1SelectionMask="x",IF(INDEX(RawDataRefData,$E157,0)&gt;0,INDEX(RawDataRefData,$E157,0)),""),1),"")</f>
        <v/>
      </c>
      <c r="AD157" s="100" t="str">
        <f t="array" ref="AD157">IF($AA157,QUARTILE(IF(G1SelectionMask="x",IF(INDEX(RawDataRefData,$E157,0)&gt;0,INDEX(RawDataRefData,$E157,0)),""),3),"")</f>
        <v/>
      </c>
      <c r="AE157" s="100" t="str">
        <f t="array" ref="AE157">IF($AA157,MIN(IF(G1SelectionMask="x",IF(INDEX(RawDataRefData,$E157,0)&gt;0,INDEX(RawDataRefData,$E157,0)),"")),"")</f>
        <v/>
      </c>
      <c r="AF157" s="100" t="str">
        <f t="array" ref="AF157">IF($AA157,MAX(IF(G1SelectionMask="x",IF(INDEX(RawDataRefData,$E157,0)&gt;0,INDEX(RawDataRefData,$E157,0)),"")),"")</f>
        <v/>
      </c>
      <c r="AG157" s="100" t="str">
        <f t="shared" si="8"/>
        <v/>
      </c>
      <c r="AH157" s="100" t="str">
        <f t="array" ref="AH157">IF($AA157,STDEVA(IF(G1SelectionMask="x",IF(INDEX(RawDataRefData,$E157,0)&gt;0,INDEX(RawDataRefData,$E157,0)),"")),"")</f>
        <v/>
      </c>
      <c r="AI157" s="101" t="b">
        <f t="shared" si="9"/>
        <v>0</v>
      </c>
      <c r="AJ157" s="101" t="str">
        <f t="array" ref="AJ157">IF($AI157,MEDIAN(IF(G2SelectionMask="x",IF(INDEX(RawDataRefData,$E157,0)&gt;0,INDEX(RawDataRefData,$E157,0)),"")),"")</f>
        <v/>
      </c>
      <c r="AK157" s="101" t="str">
        <f t="array" ref="AK157">IF($AI157,QUARTILE(IF(G2SelectionMask="x",IF(INDEX(RawDataRefData,$E157,0)&gt;0,INDEX(RawDataRefData,$E157,0)),""),1),"")</f>
        <v/>
      </c>
      <c r="AL157" s="101" t="str">
        <f t="array" ref="AL157">IF($AI157,QUARTILE(IF(G2SelectionMask="x",IF(INDEX(RawDataRefData,$E157,0)&gt;0,INDEX(RawDataRefData,$E157,0)),""),3),"")</f>
        <v/>
      </c>
      <c r="AM157" s="101" t="str">
        <f t="array" ref="AM157">IF($AI157,MIN(IF(G2SelectionMask="x",IF(INDEX(RawDataRefData,$E157,0)&gt;0,INDEX(RawDataRefData,$E157,0)),"")),"")</f>
        <v/>
      </c>
      <c r="AN157" s="101" t="str">
        <f t="array" ref="AN157">IF($AI157,MAX(IF(G2SelectionMask="x",IF(INDEX(RawDataRefData,$E157,0)&gt;0,INDEX(RawDataRefData,$E157,0)),"")),"")</f>
        <v/>
      </c>
      <c r="AO157" s="101" t="str">
        <f t="shared" si="58"/>
        <v/>
      </c>
      <c r="AP157" s="101" t="str">
        <f t="array" ref="AP157">IF($AI157,STDEVA(IF(G2SelectionMask="x",IF(INDEX(RawDataRefData,$E157,0)&gt;0,INDEX(RawDataRefData,$E157,0)),"")),"")</f>
        <v/>
      </c>
      <c r="AQ157" s="100" t="b">
        <f t="shared" si="59"/>
        <v>0</v>
      </c>
      <c r="AR157" s="100" t="str">
        <f t="array" ref="AR157">IF($AQ157,MEDIAN(IF(G3SelectionMask="x",IF(INDEX(RawDataRefData,$E157,0)&gt;0,INDEX(RawDataRefData,$E157,0)),"")),"")</f>
        <v/>
      </c>
      <c r="AS157" s="100" t="str">
        <f t="array" ref="AS157">IF($AQ157,QUARTILE(IF(G3SelectionMask="x",IF(INDEX(RawDataRefData,$E157,0)&gt;0,INDEX(RawDataRefData,$E157,0)),""),1),"")</f>
        <v/>
      </c>
      <c r="AT157" s="100" t="str">
        <f t="array" ref="AT157">IF($AQ157,QUARTILE(IF(G3SelectionMask="x",IF(INDEX(RawDataRefData,$E157,0)&gt;0,INDEX(RawDataRefData,$E157,0)),""),3),"")</f>
        <v/>
      </c>
      <c r="AU157" s="100" t="str">
        <f t="array" ref="AU157">IF($AQ157,MIN(IF(G3SelectionMask="x",IF(INDEX(RawDataRefData,$E157,0)&gt;0,INDEX(RawDataRefData,$E157,0)),"")),"")</f>
        <v/>
      </c>
      <c r="AV157" s="100" t="str">
        <f t="array" ref="AV157">IF($AQ157,MAX(IF(G3SelectionMask="x",IF(INDEX(RawDataRefData,$E157,0)&gt;0,INDEX(RawDataRefData,$E157,0)),"")),"")</f>
        <v/>
      </c>
      <c r="AW157" s="100" t="str">
        <f t="shared" si="60"/>
        <v/>
      </c>
      <c r="AX157" s="100" t="str">
        <f t="array" ref="AX157">IF($AQ157,STDEVA(IF(G3SelectionMask="x",IF(INDEX(RawDataRefData,$E157,0)&gt;0,INDEX(RawDataRefData,$E157,0)),"")),"")</f>
        <v/>
      </c>
      <c r="AY157" s="101" t="b">
        <f t="shared" si="61"/>
        <v>0</v>
      </c>
      <c r="AZ157" s="101" t="str">
        <f t="array" ref="AZ157">IF($AY157,MEDIAN(IF(G4SelectionMask="x",IF(INDEX(RawDataRefData,$E157,0)&gt;0,INDEX(RawDataRefData,$E157,0)),"")),"")</f>
        <v/>
      </c>
      <c r="BA157" s="101" t="str">
        <f t="array" ref="BA157">IF($AY157,QUARTILE(IF(G4SelectionMask="x",IF(INDEX(RawDataRefData,$E157,0)&gt;0,INDEX(RawDataRefData,$E157,0)),""),1),"")</f>
        <v/>
      </c>
      <c r="BB157" s="101" t="str">
        <f t="array" ref="BB157">IF($AY157,QUARTILE(IF(G4SelectionMask="x",IF(INDEX(RawDataRefData,$E157,0)&gt;0,INDEX(RawDataRefData,$E157,0)),""),3),"")</f>
        <v/>
      </c>
      <c r="BC157" s="101" t="str">
        <f t="array" ref="BC157">IF($AY157,MIN(IF(G4SelectionMask="x",IF(INDEX(RawDataRefData,$E157,0)&gt;0,INDEX(RawDataRefData,$E157,0)),"")),"")</f>
        <v/>
      </c>
      <c r="BD157" s="101" t="str">
        <f t="array" ref="BD157">IF($AY157,MAX(IF(G4SelectionMask="x",IF(INDEX(RawDataRefData,$E157,0)&gt;0,INDEX(RawDataRefData,$E157,0)),"")),"")</f>
        <v/>
      </c>
      <c r="BE157" s="101" t="str">
        <f t="shared" si="62"/>
        <v/>
      </c>
      <c r="BF157" s="101" t="str">
        <f t="array" ref="BF157">IF($AY157,STDEVA(IF(G4SelectionMask="x",IF(INDEX(RawDataRefData,$E157,0)&gt;0,INDEX(RawDataRefData,$E157,0)),"")),"")</f>
        <v/>
      </c>
      <c r="BG157" s="100" t="b">
        <f t="shared" si="63"/>
        <v>0</v>
      </c>
      <c r="BH157" s="100" t="str">
        <f t="array" ref="BH157">IF($BG157,MEDIAN(IF(G5SelectionMask="x",IF(INDEX(RawDataRefData,$E157,0)&gt;0,INDEX(RawDataRefData,$E157,0)),"")),"")</f>
        <v/>
      </c>
      <c r="BI157" s="100" t="str">
        <f t="array" ref="BI157">IF($BG157,QUARTILE(IF(G5SelectionMask="x",IF(INDEX(RawDataRefData,$E157,0)&gt;0,INDEX(RawDataRefData,$E157,0)),""),1),"")</f>
        <v/>
      </c>
      <c r="BJ157" s="100" t="str">
        <f t="array" ref="BJ157">IF($BG157,QUARTILE(IF(G5SelectionMask="x",IF(INDEX(RawDataRefData,$E157,0)&gt;0,INDEX(RawDataRefData,$E157,0)),""),3),"")</f>
        <v/>
      </c>
      <c r="BK157" s="100" t="str">
        <f t="array" ref="BK157">IF($BG157,MIN(IF(G5SelectionMask="x",IF(INDEX(RawDataRefData,$E157,0)&gt;0,INDEX(RawDataRefData,$E157,0)),"")),"")</f>
        <v/>
      </c>
      <c r="BL157" s="100" t="str">
        <f t="array" ref="BL157">IF($BG157,MAX(IF(G5SelectionMask="x",IF(INDEX(RawDataRefData,$E157,0)&gt;0,INDEX(RawDataRefData,$E157,0)),"")),"")</f>
        <v/>
      </c>
      <c r="BM157" s="100" t="str">
        <f t="shared" si="64"/>
        <v/>
      </c>
      <c r="BN157" s="103" t="str">
        <f t="array" ref="BN157">IF($BG157,STDEVA(IF(G5SelectionMask="x",IF(INDEX(RawDataRefData,$E157,0)&gt;0,INDEX(RawDataRefData,$E157,0)),"")),"")</f>
        <v/>
      </c>
      <c r="BO157" s="104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</row>
    <row r="158" spans="1:82" x14ac:dyDescent="0.2">
      <c r="A158" s="33">
        <f t="shared" si="33"/>
        <v>0</v>
      </c>
      <c r="B158" s="206"/>
      <c r="C158" s="200"/>
      <c r="D158" s="197"/>
      <c r="E158" s="72">
        <f t="shared" si="57"/>
        <v>149</v>
      </c>
      <c r="F158" s="9" t="s">
        <v>725</v>
      </c>
      <c r="K158" s="100" t="str">
        <f t="shared" si="65"/>
        <v/>
      </c>
      <c r="L158" s="100"/>
      <c r="M158" s="100"/>
      <c r="N158" s="100"/>
      <c r="O158" s="100"/>
      <c r="P158" s="101" t="str">
        <f t="shared" si="66"/>
        <v/>
      </c>
      <c r="Q158" s="102" t="str">
        <f t="shared" si="67"/>
        <v/>
      </c>
      <c r="R158" s="102" t="str">
        <f t="shared" si="68"/>
        <v/>
      </c>
      <c r="S158" s="102" t="str">
        <f t="shared" si="69"/>
        <v/>
      </c>
      <c r="T158" s="102" t="str">
        <f t="shared" si="70"/>
        <v/>
      </c>
      <c r="U158" s="102" t="str">
        <f t="shared" si="71"/>
        <v/>
      </c>
      <c r="V158" s="102" t="str">
        <f t="shared" si="72"/>
        <v/>
      </c>
      <c r="W158" s="102" t="str">
        <f t="shared" si="73"/>
        <v/>
      </c>
      <c r="X158" s="102" t="str">
        <f t="shared" si="74"/>
        <v/>
      </c>
      <c r="Y158" s="102" t="str">
        <f t="shared" si="75"/>
        <v/>
      </c>
      <c r="Z158" s="102" t="str">
        <f t="shared" si="76"/>
        <v/>
      </c>
      <c r="AA158" s="100" t="b">
        <f t="shared" si="7"/>
        <v>0</v>
      </c>
      <c r="AB158" s="100" t="str">
        <f t="array" ref="AB158">IF($AA158,MEDIAN(IF(G1SelectionMask="x",IF(INDEX(RawDataRefData,$E158,0)&gt;0,INDEX(RawDataRefData,$E158,0)),"")),"")</f>
        <v/>
      </c>
      <c r="AC158" s="100" t="str">
        <f t="array" ref="AC158">IF($AA158,QUARTILE(IF(G1SelectionMask="x",IF(INDEX(RawDataRefData,$E158,0)&gt;0,INDEX(RawDataRefData,$E158,0)),""),1),"")</f>
        <v/>
      </c>
      <c r="AD158" s="100" t="str">
        <f t="array" ref="AD158">IF($AA158,QUARTILE(IF(G1SelectionMask="x",IF(INDEX(RawDataRefData,$E158,0)&gt;0,INDEX(RawDataRefData,$E158,0)),""),3),"")</f>
        <v/>
      </c>
      <c r="AE158" s="100" t="str">
        <f t="array" ref="AE158">IF($AA158,MIN(IF(G1SelectionMask="x",IF(INDEX(RawDataRefData,$E158,0)&gt;0,INDEX(RawDataRefData,$E158,0)),"")),"")</f>
        <v/>
      </c>
      <c r="AF158" s="100" t="str">
        <f t="array" ref="AF158">IF($AA158,MAX(IF(G1SelectionMask="x",IF(INDEX(RawDataRefData,$E158,0)&gt;0,INDEX(RawDataRefData,$E158,0)),"")),"")</f>
        <v/>
      </c>
      <c r="AG158" s="100" t="str">
        <f t="shared" si="8"/>
        <v/>
      </c>
      <c r="AH158" s="100" t="str">
        <f t="array" ref="AH158">IF($AA158,STDEVA(IF(G1SelectionMask="x",IF(INDEX(RawDataRefData,$E158,0)&gt;0,INDEX(RawDataRefData,$E158,0)),"")),"")</f>
        <v/>
      </c>
      <c r="AI158" s="101" t="b">
        <f t="shared" si="9"/>
        <v>0</v>
      </c>
      <c r="AJ158" s="101" t="str">
        <f t="array" ref="AJ158">IF($AI158,MEDIAN(IF(G2SelectionMask="x",IF(INDEX(RawDataRefData,$E158,0)&gt;0,INDEX(RawDataRefData,$E158,0)),"")),"")</f>
        <v/>
      </c>
      <c r="AK158" s="101" t="str">
        <f t="array" ref="AK158">IF($AI158,QUARTILE(IF(G2SelectionMask="x",IF(INDEX(RawDataRefData,$E158,0)&gt;0,INDEX(RawDataRefData,$E158,0)),""),1),"")</f>
        <v/>
      </c>
      <c r="AL158" s="101" t="str">
        <f t="array" ref="AL158">IF($AI158,QUARTILE(IF(G2SelectionMask="x",IF(INDEX(RawDataRefData,$E158,0)&gt;0,INDEX(RawDataRefData,$E158,0)),""),3),"")</f>
        <v/>
      </c>
      <c r="AM158" s="101" t="str">
        <f t="array" ref="AM158">IF($AI158,MIN(IF(G2SelectionMask="x",IF(INDEX(RawDataRefData,$E158,0)&gt;0,INDEX(RawDataRefData,$E158,0)),"")),"")</f>
        <v/>
      </c>
      <c r="AN158" s="101" t="str">
        <f t="array" ref="AN158">IF($AI158,MAX(IF(G2SelectionMask="x",IF(INDEX(RawDataRefData,$E158,0)&gt;0,INDEX(RawDataRefData,$E158,0)),"")),"")</f>
        <v/>
      </c>
      <c r="AO158" s="101" t="str">
        <f t="shared" si="58"/>
        <v/>
      </c>
      <c r="AP158" s="101" t="str">
        <f t="array" ref="AP158">IF($AI158,STDEVA(IF(G2SelectionMask="x",IF(INDEX(RawDataRefData,$E158,0)&gt;0,INDEX(RawDataRefData,$E158,0)),"")),"")</f>
        <v/>
      </c>
      <c r="AQ158" s="100" t="b">
        <f t="shared" si="59"/>
        <v>0</v>
      </c>
      <c r="AR158" s="100" t="str">
        <f t="array" ref="AR158">IF($AQ158,MEDIAN(IF(G3SelectionMask="x",IF(INDEX(RawDataRefData,$E158,0)&gt;0,INDEX(RawDataRefData,$E158,0)),"")),"")</f>
        <v/>
      </c>
      <c r="AS158" s="100" t="str">
        <f t="array" ref="AS158">IF($AQ158,QUARTILE(IF(G3SelectionMask="x",IF(INDEX(RawDataRefData,$E158,0)&gt;0,INDEX(RawDataRefData,$E158,0)),""),1),"")</f>
        <v/>
      </c>
      <c r="AT158" s="100" t="str">
        <f t="array" ref="AT158">IF($AQ158,QUARTILE(IF(G3SelectionMask="x",IF(INDEX(RawDataRefData,$E158,0)&gt;0,INDEX(RawDataRefData,$E158,0)),""),3),"")</f>
        <v/>
      </c>
      <c r="AU158" s="100" t="str">
        <f t="array" ref="AU158">IF($AQ158,MIN(IF(G3SelectionMask="x",IF(INDEX(RawDataRefData,$E158,0)&gt;0,INDEX(RawDataRefData,$E158,0)),"")),"")</f>
        <v/>
      </c>
      <c r="AV158" s="100" t="str">
        <f t="array" ref="AV158">IF($AQ158,MAX(IF(G3SelectionMask="x",IF(INDEX(RawDataRefData,$E158,0)&gt;0,INDEX(RawDataRefData,$E158,0)),"")),"")</f>
        <v/>
      </c>
      <c r="AW158" s="100" t="str">
        <f t="shared" si="60"/>
        <v/>
      </c>
      <c r="AX158" s="100" t="str">
        <f t="array" ref="AX158">IF($AQ158,STDEVA(IF(G3SelectionMask="x",IF(INDEX(RawDataRefData,$E158,0)&gt;0,INDEX(RawDataRefData,$E158,0)),"")),"")</f>
        <v/>
      </c>
      <c r="AY158" s="101" t="b">
        <f t="shared" si="61"/>
        <v>0</v>
      </c>
      <c r="AZ158" s="101" t="str">
        <f t="array" ref="AZ158">IF($AY158,MEDIAN(IF(G4SelectionMask="x",IF(INDEX(RawDataRefData,$E158,0)&gt;0,INDEX(RawDataRefData,$E158,0)),"")),"")</f>
        <v/>
      </c>
      <c r="BA158" s="101" t="str">
        <f t="array" ref="BA158">IF($AY158,QUARTILE(IF(G4SelectionMask="x",IF(INDEX(RawDataRefData,$E158,0)&gt;0,INDEX(RawDataRefData,$E158,0)),""),1),"")</f>
        <v/>
      </c>
      <c r="BB158" s="101" t="str">
        <f t="array" ref="BB158">IF($AY158,QUARTILE(IF(G4SelectionMask="x",IF(INDEX(RawDataRefData,$E158,0)&gt;0,INDEX(RawDataRefData,$E158,0)),""),3),"")</f>
        <v/>
      </c>
      <c r="BC158" s="101" t="str">
        <f t="array" ref="BC158">IF($AY158,MIN(IF(G4SelectionMask="x",IF(INDEX(RawDataRefData,$E158,0)&gt;0,INDEX(RawDataRefData,$E158,0)),"")),"")</f>
        <v/>
      </c>
      <c r="BD158" s="101" t="str">
        <f t="array" ref="BD158">IF($AY158,MAX(IF(G4SelectionMask="x",IF(INDEX(RawDataRefData,$E158,0)&gt;0,INDEX(RawDataRefData,$E158,0)),"")),"")</f>
        <v/>
      </c>
      <c r="BE158" s="101" t="str">
        <f t="shared" si="62"/>
        <v/>
      </c>
      <c r="BF158" s="101" t="str">
        <f t="array" ref="BF158">IF($AY158,STDEVA(IF(G4SelectionMask="x",IF(INDEX(RawDataRefData,$E158,0)&gt;0,INDEX(RawDataRefData,$E158,0)),"")),"")</f>
        <v/>
      </c>
      <c r="BG158" s="100" t="b">
        <f t="shared" si="63"/>
        <v>0</v>
      </c>
      <c r="BH158" s="100" t="str">
        <f t="array" ref="BH158">IF($BG158,MEDIAN(IF(G5SelectionMask="x",IF(INDEX(RawDataRefData,$E158,0)&gt;0,INDEX(RawDataRefData,$E158,0)),"")),"")</f>
        <v/>
      </c>
      <c r="BI158" s="100" t="str">
        <f t="array" ref="BI158">IF($BG158,QUARTILE(IF(G5SelectionMask="x",IF(INDEX(RawDataRefData,$E158,0)&gt;0,INDEX(RawDataRefData,$E158,0)),""),1),"")</f>
        <v/>
      </c>
      <c r="BJ158" s="100" t="str">
        <f t="array" ref="BJ158">IF($BG158,QUARTILE(IF(G5SelectionMask="x",IF(INDEX(RawDataRefData,$E158,0)&gt;0,INDEX(RawDataRefData,$E158,0)),""),3),"")</f>
        <v/>
      </c>
      <c r="BK158" s="100" t="str">
        <f t="array" ref="BK158">IF($BG158,MIN(IF(G5SelectionMask="x",IF(INDEX(RawDataRefData,$E158,0)&gt;0,INDEX(RawDataRefData,$E158,0)),"")),"")</f>
        <v/>
      </c>
      <c r="BL158" s="100" t="str">
        <f t="array" ref="BL158">IF($BG158,MAX(IF(G5SelectionMask="x",IF(INDEX(RawDataRefData,$E158,0)&gt;0,INDEX(RawDataRefData,$E158,0)),"")),"")</f>
        <v/>
      </c>
      <c r="BM158" s="100" t="str">
        <f t="shared" si="64"/>
        <v/>
      </c>
      <c r="BN158" s="103" t="str">
        <f t="array" ref="BN158">IF($BG158,STDEVA(IF(G5SelectionMask="x",IF(INDEX(RawDataRefData,$E158,0)&gt;0,INDEX(RawDataRefData,$E158,0)),"")),"")</f>
        <v/>
      </c>
      <c r="BO158" s="104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</row>
    <row r="159" spans="1:82" x14ac:dyDescent="0.2">
      <c r="A159" s="33">
        <f t="shared" si="33"/>
        <v>0</v>
      </c>
      <c r="B159" s="206"/>
      <c r="C159" s="200"/>
      <c r="D159" s="197"/>
      <c r="E159" s="72">
        <f t="shared" si="57"/>
        <v>150</v>
      </c>
      <c r="F159" s="9" t="s">
        <v>726</v>
      </c>
      <c r="K159" s="100" t="str">
        <f t="shared" si="65"/>
        <v/>
      </c>
      <c r="L159" s="100"/>
      <c r="M159" s="100"/>
      <c r="N159" s="100"/>
      <c r="O159" s="100"/>
      <c r="P159" s="101" t="str">
        <f t="shared" si="66"/>
        <v/>
      </c>
      <c r="Q159" s="102" t="str">
        <f t="shared" si="67"/>
        <v/>
      </c>
      <c r="R159" s="102" t="str">
        <f t="shared" si="68"/>
        <v/>
      </c>
      <c r="S159" s="102" t="str">
        <f t="shared" si="69"/>
        <v/>
      </c>
      <c r="T159" s="102" t="str">
        <f t="shared" si="70"/>
        <v/>
      </c>
      <c r="U159" s="102" t="str">
        <f t="shared" si="71"/>
        <v/>
      </c>
      <c r="V159" s="102" t="str">
        <f t="shared" si="72"/>
        <v/>
      </c>
      <c r="W159" s="102" t="str">
        <f t="shared" si="73"/>
        <v/>
      </c>
      <c r="X159" s="102" t="str">
        <f t="shared" si="74"/>
        <v/>
      </c>
      <c r="Y159" s="102" t="str">
        <f t="shared" si="75"/>
        <v/>
      </c>
      <c r="Z159" s="102" t="str">
        <f t="shared" si="76"/>
        <v/>
      </c>
      <c r="AA159" s="100" t="b">
        <f t="shared" si="7"/>
        <v>0</v>
      </c>
      <c r="AB159" s="100" t="str">
        <f t="array" ref="AB159">IF($AA159,MEDIAN(IF(G1SelectionMask="x",IF(INDEX(RawDataRefData,$E159,0)&gt;0,INDEX(RawDataRefData,$E159,0)),"")),"")</f>
        <v/>
      </c>
      <c r="AC159" s="100" t="str">
        <f t="array" ref="AC159">IF($AA159,QUARTILE(IF(G1SelectionMask="x",IF(INDEX(RawDataRefData,$E159,0)&gt;0,INDEX(RawDataRefData,$E159,0)),""),1),"")</f>
        <v/>
      </c>
      <c r="AD159" s="100" t="str">
        <f t="array" ref="AD159">IF($AA159,QUARTILE(IF(G1SelectionMask="x",IF(INDEX(RawDataRefData,$E159,0)&gt;0,INDEX(RawDataRefData,$E159,0)),""),3),"")</f>
        <v/>
      </c>
      <c r="AE159" s="100" t="str">
        <f t="array" ref="AE159">IF($AA159,MIN(IF(G1SelectionMask="x",IF(INDEX(RawDataRefData,$E159,0)&gt;0,INDEX(RawDataRefData,$E159,0)),"")),"")</f>
        <v/>
      </c>
      <c r="AF159" s="100" t="str">
        <f t="array" ref="AF159">IF($AA159,MAX(IF(G1SelectionMask="x",IF(INDEX(RawDataRefData,$E159,0)&gt;0,INDEX(RawDataRefData,$E159,0)),"")),"")</f>
        <v/>
      </c>
      <c r="AG159" s="100" t="str">
        <f t="shared" si="8"/>
        <v/>
      </c>
      <c r="AH159" s="100" t="str">
        <f t="array" ref="AH159">IF($AA159,STDEVA(IF(G1SelectionMask="x",IF(INDEX(RawDataRefData,$E159,0)&gt;0,INDEX(RawDataRefData,$E159,0)),"")),"")</f>
        <v/>
      </c>
      <c r="AI159" s="101" t="b">
        <f t="shared" si="9"/>
        <v>0</v>
      </c>
      <c r="AJ159" s="101" t="str">
        <f t="array" ref="AJ159">IF($AI159,MEDIAN(IF(G2SelectionMask="x",IF(INDEX(RawDataRefData,$E159,0)&gt;0,INDEX(RawDataRefData,$E159,0)),"")),"")</f>
        <v/>
      </c>
      <c r="AK159" s="101" t="str">
        <f t="array" ref="AK159">IF($AI159,QUARTILE(IF(G2SelectionMask="x",IF(INDEX(RawDataRefData,$E159,0)&gt;0,INDEX(RawDataRefData,$E159,0)),""),1),"")</f>
        <v/>
      </c>
      <c r="AL159" s="101" t="str">
        <f t="array" ref="AL159">IF($AI159,QUARTILE(IF(G2SelectionMask="x",IF(INDEX(RawDataRefData,$E159,0)&gt;0,INDEX(RawDataRefData,$E159,0)),""),3),"")</f>
        <v/>
      </c>
      <c r="AM159" s="101" t="str">
        <f t="array" ref="AM159">IF($AI159,MIN(IF(G2SelectionMask="x",IF(INDEX(RawDataRefData,$E159,0)&gt;0,INDEX(RawDataRefData,$E159,0)),"")),"")</f>
        <v/>
      </c>
      <c r="AN159" s="101" t="str">
        <f t="array" ref="AN159">IF($AI159,MAX(IF(G2SelectionMask="x",IF(INDEX(RawDataRefData,$E159,0)&gt;0,INDEX(RawDataRefData,$E159,0)),"")),"")</f>
        <v/>
      </c>
      <c r="AO159" s="101" t="str">
        <f t="shared" si="58"/>
        <v/>
      </c>
      <c r="AP159" s="101" t="str">
        <f t="array" ref="AP159">IF($AI159,STDEVA(IF(G2SelectionMask="x",IF(INDEX(RawDataRefData,$E159,0)&gt;0,INDEX(RawDataRefData,$E159,0)),"")),"")</f>
        <v/>
      </c>
      <c r="AQ159" s="100" t="b">
        <f t="shared" si="59"/>
        <v>0</v>
      </c>
      <c r="AR159" s="100" t="str">
        <f t="array" ref="AR159">IF($AQ159,MEDIAN(IF(G3SelectionMask="x",IF(INDEX(RawDataRefData,$E159,0)&gt;0,INDEX(RawDataRefData,$E159,0)),"")),"")</f>
        <v/>
      </c>
      <c r="AS159" s="100" t="str">
        <f t="array" ref="AS159">IF($AQ159,QUARTILE(IF(G3SelectionMask="x",IF(INDEX(RawDataRefData,$E159,0)&gt;0,INDEX(RawDataRefData,$E159,0)),""),1),"")</f>
        <v/>
      </c>
      <c r="AT159" s="100" t="str">
        <f t="array" ref="AT159">IF($AQ159,QUARTILE(IF(G3SelectionMask="x",IF(INDEX(RawDataRefData,$E159,0)&gt;0,INDEX(RawDataRefData,$E159,0)),""),3),"")</f>
        <v/>
      </c>
      <c r="AU159" s="100" t="str">
        <f t="array" ref="AU159">IF($AQ159,MIN(IF(G3SelectionMask="x",IF(INDEX(RawDataRefData,$E159,0)&gt;0,INDEX(RawDataRefData,$E159,0)),"")),"")</f>
        <v/>
      </c>
      <c r="AV159" s="100" t="str">
        <f t="array" ref="AV159">IF($AQ159,MAX(IF(G3SelectionMask="x",IF(INDEX(RawDataRefData,$E159,0)&gt;0,INDEX(RawDataRefData,$E159,0)),"")),"")</f>
        <v/>
      </c>
      <c r="AW159" s="100" t="str">
        <f t="shared" si="60"/>
        <v/>
      </c>
      <c r="AX159" s="100" t="str">
        <f t="array" ref="AX159">IF($AQ159,STDEVA(IF(G3SelectionMask="x",IF(INDEX(RawDataRefData,$E159,0)&gt;0,INDEX(RawDataRefData,$E159,0)),"")),"")</f>
        <v/>
      </c>
      <c r="AY159" s="101" t="b">
        <f t="shared" si="61"/>
        <v>0</v>
      </c>
      <c r="AZ159" s="101" t="str">
        <f t="array" ref="AZ159">IF($AY159,MEDIAN(IF(G4SelectionMask="x",IF(INDEX(RawDataRefData,$E159,0)&gt;0,INDEX(RawDataRefData,$E159,0)),"")),"")</f>
        <v/>
      </c>
      <c r="BA159" s="101" t="str">
        <f t="array" ref="BA159">IF($AY159,QUARTILE(IF(G4SelectionMask="x",IF(INDEX(RawDataRefData,$E159,0)&gt;0,INDEX(RawDataRefData,$E159,0)),""),1),"")</f>
        <v/>
      </c>
      <c r="BB159" s="101" t="str">
        <f t="array" ref="BB159">IF($AY159,QUARTILE(IF(G4SelectionMask="x",IF(INDEX(RawDataRefData,$E159,0)&gt;0,INDEX(RawDataRefData,$E159,0)),""),3),"")</f>
        <v/>
      </c>
      <c r="BC159" s="101" t="str">
        <f t="array" ref="BC159">IF($AY159,MIN(IF(G4SelectionMask="x",IF(INDEX(RawDataRefData,$E159,0)&gt;0,INDEX(RawDataRefData,$E159,0)),"")),"")</f>
        <v/>
      </c>
      <c r="BD159" s="101" t="str">
        <f t="array" ref="BD159">IF($AY159,MAX(IF(G4SelectionMask="x",IF(INDEX(RawDataRefData,$E159,0)&gt;0,INDEX(RawDataRefData,$E159,0)),"")),"")</f>
        <v/>
      </c>
      <c r="BE159" s="101" t="str">
        <f t="shared" si="62"/>
        <v/>
      </c>
      <c r="BF159" s="101" t="str">
        <f t="array" ref="BF159">IF($AY159,STDEVA(IF(G4SelectionMask="x",IF(INDEX(RawDataRefData,$E159,0)&gt;0,INDEX(RawDataRefData,$E159,0)),"")),"")</f>
        <v/>
      </c>
      <c r="BG159" s="100" t="b">
        <f t="shared" si="63"/>
        <v>0</v>
      </c>
      <c r="BH159" s="100" t="str">
        <f t="array" ref="BH159">IF($BG159,MEDIAN(IF(G5SelectionMask="x",IF(INDEX(RawDataRefData,$E159,0)&gt;0,INDEX(RawDataRefData,$E159,0)),"")),"")</f>
        <v/>
      </c>
      <c r="BI159" s="100" t="str">
        <f t="array" ref="BI159">IF($BG159,QUARTILE(IF(G5SelectionMask="x",IF(INDEX(RawDataRefData,$E159,0)&gt;0,INDEX(RawDataRefData,$E159,0)),""),1),"")</f>
        <v/>
      </c>
      <c r="BJ159" s="100" t="str">
        <f t="array" ref="BJ159">IF($BG159,QUARTILE(IF(G5SelectionMask="x",IF(INDEX(RawDataRefData,$E159,0)&gt;0,INDEX(RawDataRefData,$E159,0)),""),3),"")</f>
        <v/>
      </c>
      <c r="BK159" s="100" t="str">
        <f t="array" ref="BK159">IF($BG159,MIN(IF(G5SelectionMask="x",IF(INDEX(RawDataRefData,$E159,0)&gt;0,INDEX(RawDataRefData,$E159,0)),"")),"")</f>
        <v/>
      </c>
      <c r="BL159" s="100" t="str">
        <f t="array" ref="BL159">IF($BG159,MAX(IF(G5SelectionMask="x",IF(INDEX(RawDataRefData,$E159,0)&gt;0,INDEX(RawDataRefData,$E159,0)),"")),"")</f>
        <v/>
      </c>
      <c r="BM159" s="100" t="str">
        <f t="shared" si="64"/>
        <v/>
      </c>
      <c r="BN159" s="103" t="str">
        <f t="array" ref="BN159">IF($BG159,STDEVA(IF(G5SelectionMask="x",IF(INDEX(RawDataRefData,$E159,0)&gt;0,INDEX(RawDataRefData,$E159,0)),"")),"")</f>
        <v/>
      </c>
      <c r="BO159" s="104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</row>
    <row r="160" spans="1:82" x14ac:dyDescent="0.2">
      <c r="A160" s="33">
        <f t="shared" si="33"/>
        <v>0</v>
      </c>
      <c r="B160" s="206"/>
      <c r="C160" s="200"/>
      <c r="D160" s="197"/>
      <c r="E160" s="72">
        <f t="shared" si="57"/>
        <v>151</v>
      </c>
      <c r="F160" s="9" t="s">
        <v>727</v>
      </c>
      <c r="K160" s="100" t="str">
        <f t="shared" si="65"/>
        <v/>
      </c>
      <c r="L160" s="100"/>
      <c r="M160" s="100"/>
      <c r="N160" s="100"/>
      <c r="O160" s="100"/>
      <c r="P160" s="101" t="str">
        <f t="shared" si="66"/>
        <v/>
      </c>
      <c r="Q160" s="102" t="str">
        <f t="shared" si="67"/>
        <v/>
      </c>
      <c r="R160" s="102" t="str">
        <f t="shared" si="68"/>
        <v/>
      </c>
      <c r="S160" s="102" t="str">
        <f t="shared" si="69"/>
        <v/>
      </c>
      <c r="T160" s="102" t="str">
        <f t="shared" si="70"/>
        <v/>
      </c>
      <c r="U160" s="102" t="str">
        <f t="shared" si="71"/>
        <v/>
      </c>
      <c r="V160" s="102" t="str">
        <f t="shared" si="72"/>
        <v/>
      </c>
      <c r="W160" s="102" t="str">
        <f t="shared" si="73"/>
        <v/>
      </c>
      <c r="X160" s="102" t="str">
        <f t="shared" si="74"/>
        <v/>
      </c>
      <c r="Y160" s="102" t="str">
        <f t="shared" si="75"/>
        <v/>
      </c>
      <c r="Z160" s="102" t="str">
        <f t="shared" si="76"/>
        <v/>
      </c>
      <c r="AA160" s="100" t="b">
        <f t="shared" si="7"/>
        <v>0</v>
      </c>
      <c r="AB160" s="100" t="str">
        <f t="array" ref="AB160">IF($AA160,MEDIAN(IF(G1SelectionMask="x",IF(INDEX(RawDataRefData,$E160,0)&gt;0,INDEX(RawDataRefData,$E160,0)),"")),"")</f>
        <v/>
      </c>
      <c r="AC160" s="100" t="str">
        <f t="array" ref="AC160">IF($AA160,QUARTILE(IF(G1SelectionMask="x",IF(INDEX(RawDataRefData,$E160,0)&gt;0,INDEX(RawDataRefData,$E160,0)),""),1),"")</f>
        <v/>
      </c>
      <c r="AD160" s="100" t="str">
        <f t="array" ref="AD160">IF($AA160,QUARTILE(IF(G1SelectionMask="x",IF(INDEX(RawDataRefData,$E160,0)&gt;0,INDEX(RawDataRefData,$E160,0)),""),3),"")</f>
        <v/>
      </c>
      <c r="AE160" s="100" t="str">
        <f t="array" ref="AE160">IF($AA160,MIN(IF(G1SelectionMask="x",IF(INDEX(RawDataRefData,$E160,0)&gt;0,INDEX(RawDataRefData,$E160,0)),"")),"")</f>
        <v/>
      </c>
      <c r="AF160" s="100" t="str">
        <f t="array" ref="AF160">IF($AA160,MAX(IF(G1SelectionMask="x",IF(INDEX(RawDataRefData,$E160,0)&gt;0,INDEX(RawDataRefData,$E160,0)),"")),"")</f>
        <v/>
      </c>
      <c r="AG160" s="100" t="str">
        <f t="shared" si="8"/>
        <v/>
      </c>
      <c r="AH160" s="100" t="str">
        <f t="array" ref="AH160">IF($AA160,STDEVA(IF(G1SelectionMask="x",IF(INDEX(RawDataRefData,$E160,0)&gt;0,INDEX(RawDataRefData,$E160,0)),"")),"")</f>
        <v/>
      </c>
      <c r="AI160" s="101" t="b">
        <f t="shared" si="9"/>
        <v>0</v>
      </c>
      <c r="AJ160" s="101" t="str">
        <f t="array" ref="AJ160">IF($AI160,MEDIAN(IF(G2SelectionMask="x",IF(INDEX(RawDataRefData,$E160,0)&gt;0,INDEX(RawDataRefData,$E160,0)),"")),"")</f>
        <v/>
      </c>
      <c r="AK160" s="101" t="str">
        <f t="array" ref="AK160">IF($AI160,QUARTILE(IF(G2SelectionMask="x",IF(INDEX(RawDataRefData,$E160,0)&gt;0,INDEX(RawDataRefData,$E160,0)),""),1),"")</f>
        <v/>
      </c>
      <c r="AL160" s="101" t="str">
        <f t="array" ref="AL160">IF($AI160,QUARTILE(IF(G2SelectionMask="x",IF(INDEX(RawDataRefData,$E160,0)&gt;0,INDEX(RawDataRefData,$E160,0)),""),3),"")</f>
        <v/>
      </c>
      <c r="AM160" s="101" t="str">
        <f t="array" ref="AM160">IF($AI160,MIN(IF(G2SelectionMask="x",IF(INDEX(RawDataRefData,$E160,0)&gt;0,INDEX(RawDataRefData,$E160,0)),"")),"")</f>
        <v/>
      </c>
      <c r="AN160" s="101" t="str">
        <f t="array" ref="AN160">IF($AI160,MAX(IF(G2SelectionMask="x",IF(INDEX(RawDataRefData,$E160,0)&gt;0,INDEX(RawDataRefData,$E160,0)),"")),"")</f>
        <v/>
      </c>
      <c r="AO160" s="101" t="str">
        <f t="shared" si="58"/>
        <v/>
      </c>
      <c r="AP160" s="101" t="str">
        <f t="array" ref="AP160">IF($AI160,STDEVA(IF(G2SelectionMask="x",IF(INDEX(RawDataRefData,$E160,0)&gt;0,INDEX(RawDataRefData,$E160,0)),"")),"")</f>
        <v/>
      </c>
      <c r="AQ160" s="100" t="b">
        <f t="shared" si="59"/>
        <v>0</v>
      </c>
      <c r="AR160" s="100" t="str">
        <f t="array" ref="AR160">IF($AQ160,MEDIAN(IF(G3SelectionMask="x",IF(INDEX(RawDataRefData,$E160,0)&gt;0,INDEX(RawDataRefData,$E160,0)),"")),"")</f>
        <v/>
      </c>
      <c r="AS160" s="100" t="str">
        <f t="array" ref="AS160">IF($AQ160,QUARTILE(IF(G3SelectionMask="x",IF(INDEX(RawDataRefData,$E160,0)&gt;0,INDEX(RawDataRefData,$E160,0)),""),1),"")</f>
        <v/>
      </c>
      <c r="AT160" s="100" t="str">
        <f t="array" ref="AT160">IF($AQ160,QUARTILE(IF(G3SelectionMask="x",IF(INDEX(RawDataRefData,$E160,0)&gt;0,INDEX(RawDataRefData,$E160,0)),""),3),"")</f>
        <v/>
      </c>
      <c r="AU160" s="100" t="str">
        <f t="array" ref="AU160">IF($AQ160,MIN(IF(G3SelectionMask="x",IF(INDEX(RawDataRefData,$E160,0)&gt;0,INDEX(RawDataRefData,$E160,0)),"")),"")</f>
        <v/>
      </c>
      <c r="AV160" s="100" t="str">
        <f t="array" ref="AV160">IF($AQ160,MAX(IF(G3SelectionMask="x",IF(INDEX(RawDataRefData,$E160,0)&gt;0,INDEX(RawDataRefData,$E160,0)),"")),"")</f>
        <v/>
      </c>
      <c r="AW160" s="100" t="str">
        <f t="shared" si="60"/>
        <v/>
      </c>
      <c r="AX160" s="100" t="str">
        <f t="array" ref="AX160">IF($AQ160,STDEVA(IF(G3SelectionMask="x",IF(INDEX(RawDataRefData,$E160,0)&gt;0,INDEX(RawDataRefData,$E160,0)),"")),"")</f>
        <v/>
      </c>
      <c r="AY160" s="101" t="b">
        <f t="shared" si="61"/>
        <v>0</v>
      </c>
      <c r="AZ160" s="101" t="str">
        <f t="array" ref="AZ160">IF($AY160,MEDIAN(IF(G4SelectionMask="x",IF(INDEX(RawDataRefData,$E160,0)&gt;0,INDEX(RawDataRefData,$E160,0)),"")),"")</f>
        <v/>
      </c>
      <c r="BA160" s="101" t="str">
        <f t="array" ref="BA160">IF($AY160,QUARTILE(IF(G4SelectionMask="x",IF(INDEX(RawDataRefData,$E160,0)&gt;0,INDEX(RawDataRefData,$E160,0)),""),1),"")</f>
        <v/>
      </c>
      <c r="BB160" s="101" t="str">
        <f t="array" ref="BB160">IF($AY160,QUARTILE(IF(G4SelectionMask="x",IF(INDEX(RawDataRefData,$E160,0)&gt;0,INDEX(RawDataRefData,$E160,0)),""),3),"")</f>
        <v/>
      </c>
      <c r="BC160" s="101" t="str">
        <f t="array" ref="BC160">IF($AY160,MIN(IF(G4SelectionMask="x",IF(INDEX(RawDataRefData,$E160,0)&gt;0,INDEX(RawDataRefData,$E160,0)),"")),"")</f>
        <v/>
      </c>
      <c r="BD160" s="101" t="str">
        <f t="array" ref="BD160">IF($AY160,MAX(IF(G4SelectionMask="x",IF(INDEX(RawDataRefData,$E160,0)&gt;0,INDEX(RawDataRefData,$E160,0)),"")),"")</f>
        <v/>
      </c>
      <c r="BE160" s="101" t="str">
        <f t="shared" si="62"/>
        <v/>
      </c>
      <c r="BF160" s="101" t="str">
        <f t="array" ref="BF160">IF($AY160,STDEVA(IF(G4SelectionMask="x",IF(INDEX(RawDataRefData,$E160,0)&gt;0,INDEX(RawDataRefData,$E160,0)),"")),"")</f>
        <v/>
      </c>
      <c r="BG160" s="100" t="b">
        <f t="shared" si="63"/>
        <v>0</v>
      </c>
      <c r="BH160" s="100" t="str">
        <f t="array" ref="BH160">IF($BG160,MEDIAN(IF(G5SelectionMask="x",IF(INDEX(RawDataRefData,$E160,0)&gt;0,INDEX(RawDataRefData,$E160,0)),"")),"")</f>
        <v/>
      </c>
      <c r="BI160" s="100" t="str">
        <f t="array" ref="BI160">IF($BG160,QUARTILE(IF(G5SelectionMask="x",IF(INDEX(RawDataRefData,$E160,0)&gt;0,INDEX(RawDataRefData,$E160,0)),""),1),"")</f>
        <v/>
      </c>
      <c r="BJ160" s="100" t="str">
        <f t="array" ref="BJ160">IF($BG160,QUARTILE(IF(G5SelectionMask="x",IF(INDEX(RawDataRefData,$E160,0)&gt;0,INDEX(RawDataRefData,$E160,0)),""),3),"")</f>
        <v/>
      </c>
      <c r="BK160" s="100" t="str">
        <f t="array" ref="BK160">IF($BG160,MIN(IF(G5SelectionMask="x",IF(INDEX(RawDataRefData,$E160,0)&gt;0,INDEX(RawDataRefData,$E160,0)),"")),"")</f>
        <v/>
      </c>
      <c r="BL160" s="100" t="str">
        <f t="array" ref="BL160">IF($BG160,MAX(IF(G5SelectionMask="x",IF(INDEX(RawDataRefData,$E160,0)&gt;0,INDEX(RawDataRefData,$E160,0)),"")),"")</f>
        <v/>
      </c>
      <c r="BM160" s="100" t="str">
        <f t="shared" si="64"/>
        <v/>
      </c>
      <c r="BN160" s="103" t="str">
        <f t="array" ref="BN160">IF($BG160,STDEVA(IF(G5SelectionMask="x",IF(INDEX(RawDataRefData,$E160,0)&gt;0,INDEX(RawDataRefData,$E160,0)),"")),"")</f>
        <v/>
      </c>
      <c r="BO160" s="104"/>
      <c r="BP160" s="105"/>
      <c r="BQ160" s="105"/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</row>
    <row r="161" spans="1:82" x14ac:dyDescent="0.2">
      <c r="A161" s="33">
        <f t="shared" si="33"/>
        <v>0</v>
      </c>
      <c r="B161" s="206"/>
      <c r="C161" s="200"/>
      <c r="D161" s="197"/>
      <c r="E161" s="72">
        <f t="shared" si="57"/>
        <v>152</v>
      </c>
      <c r="F161" s="9" t="s">
        <v>728</v>
      </c>
      <c r="K161" s="100" t="str">
        <f t="shared" si="65"/>
        <v/>
      </c>
      <c r="L161" s="100"/>
      <c r="M161" s="100"/>
      <c r="N161" s="100"/>
      <c r="O161" s="100"/>
      <c r="P161" s="101" t="str">
        <f t="shared" si="66"/>
        <v/>
      </c>
      <c r="Q161" s="102" t="str">
        <f t="shared" si="67"/>
        <v/>
      </c>
      <c r="R161" s="102" t="str">
        <f t="shared" si="68"/>
        <v/>
      </c>
      <c r="S161" s="102" t="str">
        <f t="shared" si="69"/>
        <v/>
      </c>
      <c r="T161" s="102" t="str">
        <f t="shared" si="70"/>
        <v/>
      </c>
      <c r="U161" s="102" t="str">
        <f t="shared" si="71"/>
        <v/>
      </c>
      <c r="V161" s="102" t="str">
        <f t="shared" si="72"/>
        <v/>
      </c>
      <c r="W161" s="102" t="str">
        <f t="shared" si="73"/>
        <v/>
      </c>
      <c r="X161" s="102" t="str">
        <f t="shared" si="74"/>
        <v/>
      </c>
      <c r="Y161" s="102" t="str">
        <f t="shared" si="75"/>
        <v/>
      </c>
      <c r="Z161" s="102" t="str">
        <f t="shared" si="76"/>
        <v/>
      </c>
      <c r="AA161" s="100" t="b">
        <f t="shared" si="7"/>
        <v>0</v>
      </c>
      <c r="AB161" s="100" t="str">
        <f t="array" ref="AB161">IF($AA161,MEDIAN(IF(G1SelectionMask="x",IF(INDEX(RawDataRefData,$E161,0)&gt;0,INDEX(RawDataRefData,$E161,0)),"")),"")</f>
        <v/>
      </c>
      <c r="AC161" s="100" t="str">
        <f t="array" ref="AC161">IF($AA161,QUARTILE(IF(G1SelectionMask="x",IF(INDEX(RawDataRefData,$E161,0)&gt;0,INDEX(RawDataRefData,$E161,0)),""),1),"")</f>
        <v/>
      </c>
      <c r="AD161" s="100" t="str">
        <f t="array" ref="AD161">IF($AA161,QUARTILE(IF(G1SelectionMask="x",IF(INDEX(RawDataRefData,$E161,0)&gt;0,INDEX(RawDataRefData,$E161,0)),""),3),"")</f>
        <v/>
      </c>
      <c r="AE161" s="100" t="str">
        <f t="array" ref="AE161">IF($AA161,MIN(IF(G1SelectionMask="x",IF(INDEX(RawDataRefData,$E161,0)&gt;0,INDEX(RawDataRefData,$E161,0)),"")),"")</f>
        <v/>
      </c>
      <c r="AF161" s="100" t="str">
        <f t="array" ref="AF161">IF($AA161,MAX(IF(G1SelectionMask="x",IF(INDEX(RawDataRefData,$E161,0)&gt;0,INDEX(RawDataRefData,$E161,0)),"")),"")</f>
        <v/>
      </c>
      <c r="AG161" s="100" t="str">
        <f t="shared" si="8"/>
        <v/>
      </c>
      <c r="AH161" s="100" t="str">
        <f t="array" ref="AH161">IF($AA161,STDEVA(IF(G1SelectionMask="x",IF(INDEX(RawDataRefData,$E161,0)&gt;0,INDEX(RawDataRefData,$E161,0)),"")),"")</f>
        <v/>
      </c>
      <c r="AI161" s="101" t="b">
        <f t="shared" si="9"/>
        <v>0</v>
      </c>
      <c r="AJ161" s="101" t="str">
        <f t="array" ref="AJ161">IF($AI161,MEDIAN(IF(G2SelectionMask="x",IF(INDEX(RawDataRefData,$E161,0)&gt;0,INDEX(RawDataRefData,$E161,0)),"")),"")</f>
        <v/>
      </c>
      <c r="AK161" s="101" t="str">
        <f t="array" ref="AK161">IF($AI161,QUARTILE(IF(G2SelectionMask="x",IF(INDEX(RawDataRefData,$E161,0)&gt;0,INDEX(RawDataRefData,$E161,0)),""),1),"")</f>
        <v/>
      </c>
      <c r="AL161" s="101" t="str">
        <f t="array" ref="AL161">IF($AI161,QUARTILE(IF(G2SelectionMask="x",IF(INDEX(RawDataRefData,$E161,0)&gt;0,INDEX(RawDataRefData,$E161,0)),""),3),"")</f>
        <v/>
      </c>
      <c r="AM161" s="101" t="str">
        <f t="array" ref="AM161">IF($AI161,MIN(IF(G2SelectionMask="x",IF(INDEX(RawDataRefData,$E161,0)&gt;0,INDEX(RawDataRefData,$E161,0)),"")),"")</f>
        <v/>
      </c>
      <c r="AN161" s="101" t="str">
        <f t="array" ref="AN161">IF($AI161,MAX(IF(G2SelectionMask="x",IF(INDEX(RawDataRefData,$E161,0)&gt;0,INDEX(RawDataRefData,$E161,0)),"")),"")</f>
        <v/>
      </c>
      <c r="AO161" s="101" t="str">
        <f t="shared" si="58"/>
        <v/>
      </c>
      <c r="AP161" s="101" t="str">
        <f t="array" ref="AP161">IF($AI161,STDEVA(IF(G2SelectionMask="x",IF(INDEX(RawDataRefData,$E161,0)&gt;0,INDEX(RawDataRefData,$E161,0)),"")),"")</f>
        <v/>
      </c>
      <c r="AQ161" s="100" t="b">
        <f t="shared" si="59"/>
        <v>0</v>
      </c>
      <c r="AR161" s="100" t="str">
        <f t="array" ref="AR161">IF($AQ161,MEDIAN(IF(G3SelectionMask="x",IF(INDEX(RawDataRefData,$E161,0)&gt;0,INDEX(RawDataRefData,$E161,0)),"")),"")</f>
        <v/>
      </c>
      <c r="AS161" s="100" t="str">
        <f t="array" ref="AS161">IF($AQ161,QUARTILE(IF(G3SelectionMask="x",IF(INDEX(RawDataRefData,$E161,0)&gt;0,INDEX(RawDataRefData,$E161,0)),""),1),"")</f>
        <v/>
      </c>
      <c r="AT161" s="100" t="str">
        <f t="array" ref="AT161">IF($AQ161,QUARTILE(IF(G3SelectionMask="x",IF(INDEX(RawDataRefData,$E161,0)&gt;0,INDEX(RawDataRefData,$E161,0)),""),3),"")</f>
        <v/>
      </c>
      <c r="AU161" s="100" t="str">
        <f t="array" ref="AU161">IF($AQ161,MIN(IF(G3SelectionMask="x",IF(INDEX(RawDataRefData,$E161,0)&gt;0,INDEX(RawDataRefData,$E161,0)),"")),"")</f>
        <v/>
      </c>
      <c r="AV161" s="100" t="str">
        <f t="array" ref="AV161">IF($AQ161,MAX(IF(G3SelectionMask="x",IF(INDEX(RawDataRefData,$E161,0)&gt;0,INDEX(RawDataRefData,$E161,0)),"")),"")</f>
        <v/>
      </c>
      <c r="AW161" s="100" t="str">
        <f t="shared" si="60"/>
        <v/>
      </c>
      <c r="AX161" s="100" t="str">
        <f t="array" ref="AX161">IF($AQ161,STDEVA(IF(G3SelectionMask="x",IF(INDEX(RawDataRefData,$E161,0)&gt;0,INDEX(RawDataRefData,$E161,0)),"")),"")</f>
        <v/>
      </c>
      <c r="AY161" s="101" t="b">
        <f t="shared" si="61"/>
        <v>0</v>
      </c>
      <c r="AZ161" s="101" t="str">
        <f t="array" ref="AZ161">IF($AY161,MEDIAN(IF(G4SelectionMask="x",IF(INDEX(RawDataRefData,$E161,0)&gt;0,INDEX(RawDataRefData,$E161,0)),"")),"")</f>
        <v/>
      </c>
      <c r="BA161" s="101" t="str">
        <f t="array" ref="BA161">IF($AY161,QUARTILE(IF(G4SelectionMask="x",IF(INDEX(RawDataRefData,$E161,0)&gt;0,INDEX(RawDataRefData,$E161,0)),""),1),"")</f>
        <v/>
      </c>
      <c r="BB161" s="101" t="str">
        <f t="array" ref="BB161">IF($AY161,QUARTILE(IF(G4SelectionMask="x",IF(INDEX(RawDataRefData,$E161,0)&gt;0,INDEX(RawDataRefData,$E161,0)),""),3),"")</f>
        <v/>
      </c>
      <c r="BC161" s="101" t="str">
        <f t="array" ref="BC161">IF($AY161,MIN(IF(G4SelectionMask="x",IF(INDEX(RawDataRefData,$E161,0)&gt;0,INDEX(RawDataRefData,$E161,0)),"")),"")</f>
        <v/>
      </c>
      <c r="BD161" s="101" t="str">
        <f t="array" ref="BD161">IF($AY161,MAX(IF(G4SelectionMask="x",IF(INDEX(RawDataRefData,$E161,0)&gt;0,INDEX(RawDataRefData,$E161,0)),"")),"")</f>
        <v/>
      </c>
      <c r="BE161" s="101" t="str">
        <f t="shared" si="62"/>
        <v/>
      </c>
      <c r="BF161" s="101" t="str">
        <f t="array" ref="BF161">IF($AY161,STDEVA(IF(G4SelectionMask="x",IF(INDEX(RawDataRefData,$E161,0)&gt;0,INDEX(RawDataRefData,$E161,0)),"")),"")</f>
        <v/>
      </c>
      <c r="BG161" s="100" t="b">
        <f t="shared" si="63"/>
        <v>0</v>
      </c>
      <c r="BH161" s="100" t="str">
        <f t="array" ref="BH161">IF($BG161,MEDIAN(IF(G5SelectionMask="x",IF(INDEX(RawDataRefData,$E161,0)&gt;0,INDEX(RawDataRefData,$E161,0)),"")),"")</f>
        <v/>
      </c>
      <c r="BI161" s="100" t="str">
        <f t="array" ref="BI161">IF($BG161,QUARTILE(IF(G5SelectionMask="x",IF(INDEX(RawDataRefData,$E161,0)&gt;0,INDEX(RawDataRefData,$E161,0)),""),1),"")</f>
        <v/>
      </c>
      <c r="BJ161" s="100" t="str">
        <f t="array" ref="BJ161">IF($BG161,QUARTILE(IF(G5SelectionMask="x",IF(INDEX(RawDataRefData,$E161,0)&gt;0,INDEX(RawDataRefData,$E161,0)),""),3),"")</f>
        <v/>
      </c>
      <c r="BK161" s="100" t="str">
        <f t="array" ref="BK161">IF($BG161,MIN(IF(G5SelectionMask="x",IF(INDEX(RawDataRefData,$E161,0)&gt;0,INDEX(RawDataRefData,$E161,0)),"")),"")</f>
        <v/>
      </c>
      <c r="BL161" s="100" t="str">
        <f t="array" ref="BL161">IF($BG161,MAX(IF(G5SelectionMask="x",IF(INDEX(RawDataRefData,$E161,0)&gt;0,INDEX(RawDataRefData,$E161,0)),"")),"")</f>
        <v/>
      </c>
      <c r="BM161" s="100" t="str">
        <f t="shared" si="64"/>
        <v/>
      </c>
      <c r="BN161" s="103" t="str">
        <f t="array" ref="BN161">IF($BG161,STDEVA(IF(G5SelectionMask="x",IF(INDEX(RawDataRefData,$E161,0)&gt;0,INDEX(RawDataRefData,$E161,0)),"")),"")</f>
        <v/>
      </c>
      <c r="BO161" s="104"/>
      <c r="BP161" s="105"/>
      <c r="BQ161" s="105"/>
      <c r="BR161" s="105"/>
      <c r="BS161" s="105"/>
      <c r="BT161" s="105"/>
      <c r="BU161" s="105"/>
      <c r="BV161" s="105"/>
      <c r="BW161" s="105"/>
      <c r="BX161" s="105"/>
      <c r="BY161" s="105"/>
      <c r="BZ161" s="105"/>
      <c r="CA161" s="105"/>
      <c r="CB161" s="105"/>
      <c r="CC161" s="105"/>
      <c r="CD161" s="105"/>
    </row>
    <row r="162" spans="1:82" x14ac:dyDescent="0.2">
      <c r="A162" s="33">
        <f t="shared" si="33"/>
        <v>0</v>
      </c>
      <c r="B162" s="206"/>
      <c r="C162" s="200"/>
      <c r="D162" s="197"/>
      <c r="E162" s="72">
        <f t="shared" si="57"/>
        <v>153</v>
      </c>
      <c r="F162" s="9" t="s">
        <v>729</v>
      </c>
      <c r="K162" s="100" t="str">
        <f t="shared" si="65"/>
        <v/>
      </c>
      <c r="L162" s="100"/>
      <c r="M162" s="100"/>
      <c r="N162" s="100"/>
      <c r="O162" s="100"/>
      <c r="P162" s="101" t="str">
        <f t="shared" si="66"/>
        <v/>
      </c>
      <c r="Q162" s="102" t="str">
        <f t="shared" si="67"/>
        <v/>
      </c>
      <c r="R162" s="102" t="str">
        <f t="shared" si="68"/>
        <v/>
      </c>
      <c r="S162" s="102" t="str">
        <f t="shared" si="69"/>
        <v/>
      </c>
      <c r="T162" s="102" t="str">
        <f t="shared" si="70"/>
        <v/>
      </c>
      <c r="U162" s="102" t="str">
        <f t="shared" si="71"/>
        <v/>
      </c>
      <c r="V162" s="102" t="str">
        <f t="shared" si="72"/>
        <v/>
      </c>
      <c r="W162" s="102" t="str">
        <f t="shared" si="73"/>
        <v/>
      </c>
      <c r="X162" s="102" t="str">
        <f t="shared" si="74"/>
        <v/>
      </c>
      <c r="Y162" s="102" t="str">
        <f t="shared" si="75"/>
        <v/>
      </c>
      <c r="Z162" s="102" t="str">
        <f t="shared" si="76"/>
        <v/>
      </c>
      <c r="AA162" s="100" t="b">
        <f t="shared" si="7"/>
        <v>0</v>
      </c>
      <c r="AB162" s="100" t="str">
        <f t="array" ref="AB162">IF($AA162,MEDIAN(IF(G1SelectionMask="x",IF(INDEX(RawDataRefData,$E162,0)&gt;0,INDEX(RawDataRefData,$E162,0)),"")),"")</f>
        <v/>
      </c>
      <c r="AC162" s="100" t="str">
        <f t="array" ref="AC162">IF($AA162,QUARTILE(IF(G1SelectionMask="x",IF(INDEX(RawDataRefData,$E162,0)&gt;0,INDEX(RawDataRefData,$E162,0)),""),1),"")</f>
        <v/>
      </c>
      <c r="AD162" s="100" t="str">
        <f t="array" ref="AD162">IF($AA162,QUARTILE(IF(G1SelectionMask="x",IF(INDEX(RawDataRefData,$E162,0)&gt;0,INDEX(RawDataRefData,$E162,0)),""),3),"")</f>
        <v/>
      </c>
      <c r="AE162" s="100" t="str">
        <f t="array" ref="AE162">IF($AA162,MIN(IF(G1SelectionMask="x",IF(INDEX(RawDataRefData,$E162,0)&gt;0,INDEX(RawDataRefData,$E162,0)),"")),"")</f>
        <v/>
      </c>
      <c r="AF162" s="100" t="str">
        <f t="array" ref="AF162">IF($AA162,MAX(IF(G1SelectionMask="x",IF(INDEX(RawDataRefData,$E162,0)&gt;0,INDEX(RawDataRefData,$E162,0)),"")),"")</f>
        <v/>
      </c>
      <c r="AG162" s="100" t="str">
        <f t="shared" si="8"/>
        <v/>
      </c>
      <c r="AH162" s="100" t="str">
        <f t="array" ref="AH162">IF($AA162,STDEVA(IF(G1SelectionMask="x",IF(INDEX(RawDataRefData,$E162,0)&gt;0,INDEX(RawDataRefData,$E162,0)),"")),"")</f>
        <v/>
      </c>
      <c r="AI162" s="101" t="b">
        <f t="shared" si="9"/>
        <v>0</v>
      </c>
      <c r="AJ162" s="101" t="str">
        <f t="array" ref="AJ162">IF($AI162,MEDIAN(IF(G2SelectionMask="x",IF(INDEX(RawDataRefData,$E162,0)&gt;0,INDEX(RawDataRefData,$E162,0)),"")),"")</f>
        <v/>
      </c>
      <c r="AK162" s="101" t="str">
        <f t="array" ref="AK162">IF($AI162,QUARTILE(IF(G2SelectionMask="x",IF(INDEX(RawDataRefData,$E162,0)&gt;0,INDEX(RawDataRefData,$E162,0)),""),1),"")</f>
        <v/>
      </c>
      <c r="AL162" s="101" t="str">
        <f t="array" ref="AL162">IF($AI162,QUARTILE(IF(G2SelectionMask="x",IF(INDEX(RawDataRefData,$E162,0)&gt;0,INDEX(RawDataRefData,$E162,0)),""),3),"")</f>
        <v/>
      </c>
      <c r="AM162" s="101" t="str">
        <f t="array" ref="AM162">IF($AI162,MIN(IF(G2SelectionMask="x",IF(INDEX(RawDataRefData,$E162,0)&gt;0,INDEX(RawDataRefData,$E162,0)),"")),"")</f>
        <v/>
      </c>
      <c r="AN162" s="101" t="str">
        <f t="array" ref="AN162">IF($AI162,MAX(IF(G2SelectionMask="x",IF(INDEX(RawDataRefData,$E162,0)&gt;0,INDEX(RawDataRefData,$E162,0)),"")),"")</f>
        <v/>
      </c>
      <c r="AO162" s="101" t="str">
        <f t="shared" si="58"/>
        <v/>
      </c>
      <c r="AP162" s="101" t="str">
        <f t="array" ref="AP162">IF($AI162,STDEVA(IF(G2SelectionMask="x",IF(INDEX(RawDataRefData,$E162,0)&gt;0,INDEX(RawDataRefData,$E162,0)),"")),"")</f>
        <v/>
      </c>
      <c r="AQ162" s="100" t="b">
        <f t="shared" si="59"/>
        <v>0</v>
      </c>
      <c r="AR162" s="100" t="str">
        <f t="array" ref="AR162">IF($AQ162,MEDIAN(IF(G3SelectionMask="x",IF(INDEX(RawDataRefData,$E162,0)&gt;0,INDEX(RawDataRefData,$E162,0)),"")),"")</f>
        <v/>
      </c>
      <c r="AS162" s="100" t="str">
        <f t="array" ref="AS162">IF($AQ162,QUARTILE(IF(G3SelectionMask="x",IF(INDEX(RawDataRefData,$E162,0)&gt;0,INDEX(RawDataRefData,$E162,0)),""),1),"")</f>
        <v/>
      </c>
      <c r="AT162" s="100" t="str">
        <f t="array" ref="AT162">IF($AQ162,QUARTILE(IF(G3SelectionMask="x",IF(INDEX(RawDataRefData,$E162,0)&gt;0,INDEX(RawDataRefData,$E162,0)),""),3),"")</f>
        <v/>
      </c>
      <c r="AU162" s="100" t="str">
        <f t="array" ref="AU162">IF($AQ162,MIN(IF(G3SelectionMask="x",IF(INDEX(RawDataRefData,$E162,0)&gt;0,INDEX(RawDataRefData,$E162,0)),"")),"")</f>
        <v/>
      </c>
      <c r="AV162" s="100" t="str">
        <f t="array" ref="AV162">IF($AQ162,MAX(IF(G3SelectionMask="x",IF(INDEX(RawDataRefData,$E162,0)&gt;0,INDEX(RawDataRefData,$E162,0)),"")),"")</f>
        <v/>
      </c>
      <c r="AW162" s="100" t="str">
        <f t="shared" si="60"/>
        <v/>
      </c>
      <c r="AX162" s="100" t="str">
        <f t="array" ref="AX162">IF($AQ162,STDEVA(IF(G3SelectionMask="x",IF(INDEX(RawDataRefData,$E162,0)&gt;0,INDEX(RawDataRefData,$E162,0)),"")),"")</f>
        <v/>
      </c>
      <c r="AY162" s="101" t="b">
        <f t="shared" si="61"/>
        <v>0</v>
      </c>
      <c r="AZ162" s="101" t="str">
        <f t="array" ref="AZ162">IF($AY162,MEDIAN(IF(G4SelectionMask="x",IF(INDEX(RawDataRefData,$E162,0)&gt;0,INDEX(RawDataRefData,$E162,0)),"")),"")</f>
        <v/>
      </c>
      <c r="BA162" s="101" t="str">
        <f t="array" ref="BA162">IF($AY162,QUARTILE(IF(G4SelectionMask="x",IF(INDEX(RawDataRefData,$E162,0)&gt;0,INDEX(RawDataRefData,$E162,0)),""),1),"")</f>
        <v/>
      </c>
      <c r="BB162" s="101" t="str">
        <f t="array" ref="BB162">IF($AY162,QUARTILE(IF(G4SelectionMask="x",IF(INDEX(RawDataRefData,$E162,0)&gt;0,INDEX(RawDataRefData,$E162,0)),""),3),"")</f>
        <v/>
      </c>
      <c r="BC162" s="101" t="str">
        <f t="array" ref="BC162">IF($AY162,MIN(IF(G4SelectionMask="x",IF(INDEX(RawDataRefData,$E162,0)&gt;0,INDEX(RawDataRefData,$E162,0)),"")),"")</f>
        <v/>
      </c>
      <c r="BD162" s="101" t="str">
        <f t="array" ref="BD162">IF($AY162,MAX(IF(G4SelectionMask="x",IF(INDEX(RawDataRefData,$E162,0)&gt;0,INDEX(RawDataRefData,$E162,0)),"")),"")</f>
        <v/>
      </c>
      <c r="BE162" s="101" t="str">
        <f t="shared" si="62"/>
        <v/>
      </c>
      <c r="BF162" s="101" t="str">
        <f t="array" ref="BF162">IF($AY162,STDEVA(IF(G4SelectionMask="x",IF(INDEX(RawDataRefData,$E162,0)&gt;0,INDEX(RawDataRefData,$E162,0)),"")),"")</f>
        <v/>
      </c>
      <c r="BG162" s="100" t="b">
        <f t="shared" si="63"/>
        <v>0</v>
      </c>
      <c r="BH162" s="100" t="str">
        <f t="array" ref="BH162">IF($BG162,MEDIAN(IF(G5SelectionMask="x",IF(INDEX(RawDataRefData,$E162,0)&gt;0,INDEX(RawDataRefData,$E162,0)),"")),"")</f>
        <v/>
      </c>
      <c r="BI162" s="100" t="str">
        <f t="array" ref="BI162">IF($BG162,QUARTILE(IF(G5SelectionMask="x",IF(INDEX(RawDataRefData,$E162,0)&gt;0,INDEX(RawDataRefData,$E162,0)),""),1),"")</f>
        <v/>
      </c>
      <c r="BJ162" s="100" t="str">
        <f t="array" ref="BJ162">IF($BG162,QUARTILE(IF(G5SelectionMask="x",IF(INDEX(RawDataRefData,$E162,0)&gt;0,INDEX(RawDataRefData,$E162,0)),""),3),"")</f>
        <v/>
      </c>
      <c r="BK162" s="100" t="str">
        <f t="array" ref="BK162">IF($BG162,MIN(IF(G5SelectionMask="x",IF(INDEX(RawDataRefData,$E162,0)&gt;0,INDEX(RawDataRefData,$E162,0)),"")),"")</f>
        <v/>
      </c>
      <c r="BL162" s="100" t="str">
        <f t="array" ref="BL162">IF($BG162,MAX(IF(G5SelectionMask="x",IF(INDEX(RawDataRefData,$E162,0)&gt;0,INDEX(RawDataRefData,$E162,0)),"")),"")</f>
        <v/>
      </c>
      <c r="BM162" s="100" t="str">
        <f t="shared" si="64"/>
        <v/>
      </c>
      <c r="BN162" s="103" t="str">
        <f t="array" ref="BN162">IF($BG162,STDEVA(IF(G5SelectionMask="x",IF(INDEX(RawDataRefData,$E162,0)&gt;0,INDEX(RawDataRefData,$E162,0)),"")),"")</f>
        <v/>
      </c>
      <c r="BO162" s="104"/>
      <c r="BP162" s="105"/>
      <c r="BQ162" s="105"/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</row>
    <row r="163" spans="1:82" x14ac:dyDescent="0.2">
      <c r="A163" s="33">
        <f t="shared" si="33"/>
        <v>0</v>
      </c>
      <c r="B163" s="206"/>
      <c r="C163" s="200"/>
      <c r="D163" s="197"/>
      <c r="E163" s="72">
        <f t="shared" si="57"/>
        <v>154</v>
      </c>
      <c r="F163" s="9" t="s">
        <v>730</v>
      </c>
      <c r="K163" s="100" t="str">
        <f t="shared" si="65"/>
        <v/>
      </c>
      <c r="L163" s="100"/>
      <c r="M163" s="100"/>
      <c r="N163" s="100"/>
      <c r="O163" s="100"/>
      <c r="P163" s="101" t="str">
        <f t="shared" si="66"/>
        <v/>
      </c>
      <c r="Q163" s="102" t="str">
        <f t="shared" si="67"/>
        <v/>
      </c>
      <c r="R163" s="102" t="str">
        <f t="shared" si="68"/>
        <v/>
      </c>
      <c r="S163" s="102" t="str">
        <f t="shared" si="69"/>
        <v/>
      </c>
      <c r="T163" s="102" t="str">
        <f t="shared" si="70"/>
        <v/>
      </c>
      <c r="U163" s="102" t="str">
        <f t="shared" si="71"/>
        <v/>
      </c>
      <c r="V163" s="102" t="str">
        <f t="shared" si="72"/>
        <v/>
      </c>
      <c r="W163" s="102" t="str">
        <f t="shared" si="73"/>
        <v/>
      </c>
      <c r="X163" s="102" t="str">
        <f t="shared" si="74"/>
        <v/>
      </c>
      <c r="Y163" s="102" t="str">
        <f t="shared" si="75"/>
        <v/>
      </c>
      <c r="Z163" s="102" t="str">
        <f t="shared" si="76"/>
        <v/>
      </c>
      <c r="AA163" s="100" t="b">
        <f t="shared" si="7"/>
        <v>0</v>
      </c>
      <c r="AB163" s="100" t="str">
        <f t="array" ref="AB163">IF($AA163,MEDIAN(IF(G1SelectionMask="x",IF(INDEX(RawDataRefData,$E163,0)&gt;0,INDEX(RawDataRefData,$E163,0)),"")),"")</f>
        <v/>
      </c>
      <c r="AC163" s="100" t="str">
        <f t="array" ref="AC163">IF($AA163,QUARTILE(IF(G1SelectionMask="x",IF(INDEX(RawDataRefData,$E163,0)&gt;0,INDEX(RawDataRefData,$E163,0)),""),1),"")</f>
        <v/>
      </c>
      <c r="AD163" s="100" t="str">
        <f t="array" ref="AD163">IF($AA163,QUARTILE(IF(G1SelectionMask="x",IF(INDEX(RawDataRefData,$E163,0)&gt;0,INDEX(RawDataRefData,$E163,0)),""),3),"")</f>
        <v/>
      </c>
      <c r="AE163" s="100" t="str">
        <f t="array" ref="AE163">IF($AA163,MIN(IF(G1SelectionMask="x",IF(INDEX(RawDataRefData,$E163,0)&gt;0,INDEX(RawDataRefData,$E163,0)),"")),"")</f>
        <v/>
      </c>
      <c r="AF163" s="100" t="str">
        <f t="array" ref="AF163">IF($AA163,MAX(IF(G1SelectionMask="x",IF(INDEX(RawDataRefData,$E163,0)&gt;0,INDEX(RawDataRefData,$E163,0)),"")),"")</f>
        <v/>
      </c>
      <c r="AG163" s="100" t="str">
        <f t="shared" si="8"/>
        <v/>
      </c>
      <c r="AH163" s="100" t="str">
        <f t="array" ref="AH163">IF($AA163,STDEVA(IF(G1SelectionMask="x",IF(INDEX(RawDataRefData,$E163,0)&gt;0,INDEX(RawDataRefData,$E163,0)),"")),"")</f>
        <v/>
      </c>
      <c r="AI163" s="101" t="b">
        <f t="shared" si="9"/>
        <v>0</v>
      </c>
      <c r="AJ163" s="101" t="str">
        <f t="array" ref="AJ163">IF($AI163,MEDIAN(IF(G2SelectionMask="x",IF(INDEX(RawDataRefData,$E163,0)&gt;0,INDEX(RawDataRefData,$E163,0)),"")),"")</f>
        <v/>
      </c>
      <c r="AK163" s="101" t="str">
        <f t="array" ref="AK163">IF($AI163,QUARTILE(IF(G2SelectionMask="x",IF(INDEX(RawDataRefData,$E163,0)&gt;0,INDEX(RawDataRefData,$E163,0)),""),1),"")</f>
        <v/>
      </c>
      <c r="AL163" s="101" t="str">
        <f t="array" ref="AL163">IF($AI163,QUARTILE(IF(G2SelectionMask="x",IF(INDEX(RawDataRefData,$E163,0)&gt;0,INDEX(RawDataRefData,$E163,0)),""),3),"")</f>
        <v/>
      </c>
      <c r="AM163" s="101" t="str">
        <f t="array" ref="AM163">IF($AI163,MIN(IF(G2SelectionMask="x",IF(INDEX(RawDataRefData,$E163,0)&gt;0,INDEX(RawDataRefData,$E163,0)),"")),"")</f>
        <v/>
      </c>
      <c r="AN163" s="101" t="str">
        <f t="array" ref="AN163">IF($AI163,MAX(IF(G2SelectionMask="x",IF(INDEX(RawDataRefData,$E163,0)&gt;0,INDEX(RawDataRefData,$E163,0)),"")),"")</f>
        <v/>
      </c>
      <c r="AO163" s="101" t="str">
        <f t="shared" si="58"/>
        <v/>
      </c>
      <c r="AP163" s="101" t="str">
        <f t="array" ref="AP163">IF($AI163,STDEVA(IF(G2SelectionMask="x",IF(INDEX(RawDataRefData,$E163,0)&gt;0,INDEX(RawDataRefData,$E163,0)),"")),"")</f>
        <v/>
      </c>
      <c r="AQ163" s="100" t="b">
        <f t="shared" si="59"/>
        <v>0</v>
      </c>
      <c r="AR163" s="100" t="str">
        <f t="array" ref="AR163">IF($AQ163,MEDIAN(IF(G3SelectionMask="x",IF(INDEX(RawDataRefData,$E163,0)&gt;0,INDEX(RawDataRefData,$E163,0)),"")),"")</f>
        <v/>
      </c>
      <c r="AS163" s="100" t="str">
        <f t="array" ref="AS163">IF($AQ163,QUARTILE(IF(G3SelectionMask="x",IF(INDEX(RawDataRefData,$E163,0)&gt;0,INDEX(RawDataRefData,$E163,0)),""),1),"")</f>
        <v/>
      </c>
      <c r="AT163" s="100" t="str">
        <f t="array" ref="AT163">IF($AQ163,QUARTILE(IF(G3SelectionMask="x",IF(INDEX(RawDataRefData,$E163,0)&gt;0,INDEX(RawDataRefData,$E163,0)),""),3),"")</f>
        <v/>
      </c>
      <c r="AU163" s="100" t="str">
        <f t="array" ref="AU163">IF($AQ163,MIN(IF(G3SelectionMask="x",IF(INDEX(RawDataRefData,$E163,0)&gt;0,INDEX(RawDataRefData,$E163,0)),"")),"")</f>
        <v/>
      </c>
      <c r="AV163" s="100" t="str">
        <f t="array" ref="AV163">IF($AQ163,MAX(IF(G3SelectionMask="x",IF(INDEX(RawDataRefData,$E163,0)&gt;0,INDEX(RawDataRefData,$E163,0)),"")),"")</f>
        <v/>
      </c>
      <c r="AW163" s="100" t="str">
        <f t="shared" si="60"/>
        <v/>
      </c>
      <c r="AX163" s="100" t="str">
        <f t="array" ref="AX163">IF($AQ163,STDEVA(IF(G3SelectionMask="x",IF(INDEX(RawDataRefData,$E163,0)&gt;0,INDEX(RawDataRefData,$E163,0)),"")),"")</f>
        <v/>
      </c>
      <c r="AY163" s="101" t="b">
        <f t="shared" si="61"/>
        <v>0</v>
      </c>
      <c r="AZ163" s="101" t="str">
        <f t="array" ref="AZ163">IF($AY163,MEDIAN(IF(G4SelectionMask="x",IF(INDEX(RawDataRefData,$E163,0)&gt;0,INDEX(RawDataRefData,$E163,0)),"")),"")</f>
        <v/>
      </c>
      <c r="BA163" s="101" t="str">
        <f t="array" ref="BA163">IF($AY163,QUARTILE(IF(G4SelectionMask="x",IF(INDEX(RawDataRefData,$E163,0)&gt;0,INDEX(RawDataRefData,$E163,0)),""),1),"")</f>
        <v/>
      </c>
      <c r="BB163" s="101" t="str">
        <f t="array" ref="BB163">IF($AY163,QUARTILE(IF(G4SelectionMask="x",IF(INDEX(RawDataRefData,$E163,0)&gt;0,INDEX(RawDataRefData,$E163,0)),""),3),"")</f>
        <v/>
      </c>
      <c r="BC163" s="101" t="str">
        <f t="array" ref="BC163">IF($AY163,MIN(IF(G4SelectionMask="x",IF(INDEX(RawDataRefData,$E163,0)&gt;0,INDEX(RawDataRefData,$E163,0)),"")),"")</f>
        <v/>
      </c>
      <c r="BD163" s="101" t="str">
        <f t="array" ref="BD163">IF($AY163,MAX(IF(G4SelectionMask="x",IF(INDEX(RawDataRefData,$E163,0)&gt;0,INDEX(RawDataRefData,$E163,0)),"")),"")</f>
        <v/>
      </c>
      <c r="BE163" s="101" t="str">
        <f t="shared" si="62"/>
        <v/>
      </c>
      <c r="BF163" s="101" t="str">
        <f t="array" ref="BF163">IF($AY163,STDEVA(IF(G4SelectionMask="x",IF(INDEX(RawDataRefData,$E163,0)&gt;0,INDEX(RawDataRefData,$E163,0)),"")),"")</f>
        <v/>
      </c>
      <c r="BG163" s="100" t="b">
        <f t="shared" si="63"/>
        <v>0</v>
      </c>
      <c r="BH163" s="100" t="str">
        <f t="array" ref="BH163">IF($BG163,MEDIAN(IF(G5SelectionMask="x",IF(INDEX(RawDataRefData,$E163,0)&gt;0,INDEX(RawDataRefData,$E163,0)),"")),"")</f>
        <v/>
      </c>
      <c r="BI163" s="100" t="str">
        <f t="array" ref="BI163">IF($BG163,QUARTILE(IF(G5SelectionMask="x",IF(INDEX(RawDataRefData,$E163,0)&gt;0,INDEX(RawDataRefData,$E163,0)),""),1),"")</f>
        <v/>
      </c>
      <c r="BJ163" s="100" t="str">
        <f t="array" ref="BJ163">IF($BG163,QUARTILE(IF(G5SelectionMask="x",IF(INDEX(RawDataRefData,$E163,0)&gt;0,INDEX(RawDataRefData,$E163,0)),""),3),"")</f>
        <v/>
      </c>
      <c r="BK163" s="100" t="str">
        <f t="array" ref="BK163">IF($BG163,MIN(IF(G5SelectionMask="x",IF(INDEX(RawDataRefData,$E163,0)&gt;0,INDEX(RawDataRefData,$E163,0)),"")),"")</f>
        <v/>
      </c>
      <c r="BL163" s="100" t="str">
        <f t="array" ref="BL163">IF($BG163,MAX(IF(G5SelectionMask="x",IF(INDEX(RawDataRefData,$E163,0)&gt;0,INDEX(RawDataRefData,$E163,0)),"")),"")</f>
        <v/>
      </c>
      <c r="BM163" s="100" t="str">
        <f t="shared" si="64"/>
        <v/>
      </c>
      <c r="BN163" s="103" t="str">
        <f t="array" ref="BN163">IF($BG163,STDEVA(IF(G5SelectionMask="x",IF(INDEX(RawDataRefData,$E163,0)&gt;0,INDEX(RawDataRefData,$E163,0)),"")),"")</f>
        <v/>
      </c>
      <c r="BO163" s="104"/>
      <c r="BP163" s="105"/>
      <c r="BQ163" s="105"/>
      <c r="BR163" s="105"/>
      <c r="BS163" s="105"/>
      <c r="BT163" s="105"/>
      <c r="BU163" s="105"/>
      <c r="BV163" s="105"/>
      <c r="BW163" s="105"/>
      <c r="BX163" s="105"/>
      <c r="BY163" s="105"/>
      <c r="BZ163" s="105"/>
      <c r="CA163" s="105"/>
      <c r="CB163" s="105"/>
      <c r="CC163" s="105"/>
      <c r="CD163" s="105"/>
    </row>
    <row r="164" spans="1:82" x14ac:dyDescent="0.2">
      <c r="A164" s="33">
        <f t="shared" si="33"/>
        <v>0</v>
      </c>
      <c r="B164" s="206"/>
      <c r="C164" s="200"/>
      <c r="D164" s="197"/>
      <c r="E164" s="72">
        <f t="shared" si="57"/>
        <v>155</v>
      </c>
      <c r="F164" s="9" t="s">
        <v>731</v>
      </c>
      <c r="K164" s="100" t="str">
        <f t="shared" si="65"/>
        <v/>
      </c>
      <c r="L164" s="100"/>
      <c r="M164" s="100"/>
      <c r="N164" s="100"/>
      <c r="O164" s="100"/>
      <c r="P164" s="101" t="str">
        <f t="shared" si="66"/>
        <v/>
      </c>
      <c r="Q164" s="102" t="str">
        <f t="shared" si="67"/>
        <v/>
      </c>
      <c r="R164" s="102" t="str">
        <f t="shared" si="68"/>
        <v/>
      </c>
      <c r="S164" s="102" t="str">
        <f t="shared" si="69"/>
        <v/>
      </c>
      <c r="T164" s="102" t="str">
        <f t="shared" si="70"/>
        <v/>
      </c>
      <c r="U164" s="102" t="str">
        <f t="shared" si="71"/>
        <v/>
      </c>
      <c r="V164" s="102" t="str">
        <f t="shared" si="72"/>
        <v/>
      </c>
      <c r="W164" s="102" t="str">
        <f t="shared" si="73"/>
        <v/>
      </c>
      <c r="X164" s="102" t="str">
        <f t="shared" si="74"/>
        <v/>
      </c>
      <c r="Y164" s="102" t="str">
        <f t="shared" si="75"/>
        <v/>
      </c>
      <c r="Z164" s="102" t="str">
        <f t="shared" si="76"/>
        <v/>
      </c>
      <c r="AA164" s="100" t="b">
        <f t="shared" si="7"/>
        <v>0</v>
      </c>
      <c r="AB164" s="100" t="str">
        <f t="array" ref="AB164">IF($AA164,MEDIAN(IF(G1SelectionMask="x",IF(INDEX(RawDataRefData,$E164,0)&gt;0,INDEX(RawDataRefData,$E164,0)),"")),"")</f>
        <v/>
      </c>
      <c r="AC164" s="100" t="str">
        <f t="array" ref="AC164">IF($AA164,QUARTILE(IF(G1SelectionMask="x",IF(INDEX(RawDataRefData,$E164,0)&gt;0,INDEX(RawDataRefData,$E164,0)),""),1),"")</f>
        <v/>
      </c>
      <c r="AD164" s="100" t="str">
        <f t="array" ref="AD164">IF($AA164,QUARTILE(IF(G1SelectionMask="x",IF(INDEX(RawDataRefData,$E164,0)&gt;0,INDEX(RawDataRefData,$E164,0)),""),3),"")</f>
        <v/>
      </c>
      <c r="AE164" s="100" t="str">
        <f t="array" ref="AE164">IF($AA164,MIN(IF(G1SelectionMask="x",IF(INDEX(RawDataRefData,$E164,0)&gt;0,INDEX(RawDataRefData,$E164,0)),"")),"")</f>
        <v/>
      </c>
      <c r="AF164" s="100" t="str">
        <f t="array" ref="AF164">IF($AA164,MAX(IF(G1SelectionMask="x",IF(INDEX(RawDataRefData,$E164,0)&gt;0,INDEX(RawDataRefData,$E164,0)),"")),"")</f>
        <v/>
      </c>
      <c r="AG164" s="100" t="str">
        <f t="shared" si="8"/>
        <v/>
      </c>
      <c r="AH164" s="100" t="str">
        <f t="array" ref="AH164">IF($AA164,STDEVA(IF(G1SelectionMask="x",IF(INDEX(RawDataRefData,$E164,0)&gt;0,INDEX(RawDataRefData,$E164,0)),"")),"")</f>
        <v/>
      </c>
      <c r="AI164" s="101" t="b">
        <f t="shared" si="9"/>
        <v>0</v>
      </c>
      <c r="AJ164" s="101" t="str">
        <f t="array" ref="AJ164">IF($AI164,MEDIAN(IF(G2SelectionMask="x",IF(INDEX(RawDataRefData,$E164,0)&gt;0,INDEX(RawDataRefData,$E164,0)),"")),"")</f>
        <v/>
      </c>
      <c r="AK164" s="101" t="str">
        <f t="array" ref="AK164">IF($AI164,QUARTILE(IF(G2SelectionMask="x",IF(INDEX(RawDataRefData,$E164,0)&gt;0,INDEX(RawDataRefData,$E164,0)),""),1),"")</f>
        <v/>
      </c>
      <c r="AL164" s="101" t="str">
        <f t="array" ref="AL164">IF($AI164,QUARTILE(IF(G2SelectionMask="x",IF(INDEX(RawDataRefData,$E164,0)&gt;0,INDEX(RawDataRefData,$E164,0)),""),3),"")</f>
        <v/>
      </c>
      <c r="AM164" s="101" t="str">
        <f t="array" ref="AM164">IF($AI164,MIN(IF(G2SelectionMask="x",IF(INDEX(RawDataRefData,$E164,0)&gt;0,INDEX(RawDataRefData,$E164,0)),"")),"")</f>
        <v/>
      </c>
      <c r="AN164" s="101" t="str">
        <f t="array" ref="AN164">IF($AI164,MAX(IF(G2SelectionMask="x",IF(INDEX(RawDataRefData,$E164,0)&gt;0,INDEX(RawDataRefData,$E164,0)),"")),"")</f>
        <v/>
      </c>
      <c r="AO164" s="101" t="str">
        <f t="shared" si="58"/>
        <v/>
      </c>
      <c r="AP164" s="101" t="str">
        <f t="array" ref="AP164">IF($AI164,STDEVA(IF(G2SelectionMask="x",IF(INDEX(RawDataRefData,$E164,0)&gt;0,INDEX(RawDataRefData,$E164,0)),"")),"")</f>
        <v/>
      </c>
      <c r="AQ164" s="100" t="b">
        <f t="shared" si="59"/>
        <v>0</v>
      </c>
      <c r="AR164" s="100" t="str">
        <f t="array" ref="AR164">IF($AQ164,MEDIAN(IF(G3SelectionMask="x",IF(INDEX(RawDataRefData,$E164,0)&gt;0,INDEX(RawDataRefData,$E164,0)),"")),"")</f>
        <v/>
      </c>
      <c r="AS164" s="100" t="str">
        <f t="array" ref="AS164">IF($AQ164,QUARTILE(IF(G3SelectionMask="x",IF(INDEX(RawDataRefData,$E164,0)&gt;0,INDEX(RawDataRefData,$E164,0)),""),1),"")</f>
        <v/>
      </c>
      <c r="AT164" s="100" t="str">
        <f t="array" ref="AT164">IF($AQ164,QUARTILE(IF(G3SelectionMask="x",IF(INDEX(RawDataRefData,$E164,0)&gt;0,INDEX(RawDataRefData,$E164,0)),""),3),"")</f>
        <v/>
      </c>
      <c r="AU164" s="100" t="str">
        <f t="array" ref="AU164">IF($AQ164,MIN(IF(G3SelectionMask="x",IF(INDEX(RawDataRefData,$E164,0)&gt;0,INDEX(RawDataRefData,$E164,0)),"")),"")</f>
        <v/>
      </c>
      <c r="AV164" s="100" t="str">
        <f t="array" ref="AV164">IF($AQ164,MAX(IF(G3SelectionMask="x",IF(INDEX(RawDataRefData,$E164,0)&gt;0,INDEX(RawDataRefData,$E164,0)),"")),"")</f>
        <v/>
      </c>
      <c r="AW164" s="100" t="str">
        <f t="shared" si="60"/>
        <v/>
      </c>
      <c r="AX164" s="100" t="str">
        <f t="array" ref="AX164">IF($AQ164,STDEVA(IF(G3SelectionMask="x",IF(INDEX(RawDataRefData,$E164,0)&gt;0,INDEX(RawDataRefData,$E164,0)),"")),"")</f>
        <v/>
      </c>
      <c r="AY164" s="101" t="b">
        <f t="shared" si="61"/>
        <v>0</v>
      </c>
      <c r="AZ164" s="101" t="str">
        <f t="array" ref="AZ164">IF($AY164,MEDIAN(IF(G4SelectionMask="x",IF(INDEX(RawDataRefData,$E164,0)&gt;0,INDEX(RawDataRefData,$E164,0)),"")),"")</f>
        <v/>
      </c>
      <c r="BA164" s="101" t="str">
        <f t="array" ref="BA164">IF($AY164,QUARTILE(IF(G4SelectionMask="x",IF(INDEX(RawDataRefData,$E164,0)&gt;0,INDEX(RawDataRefData,$E164,0)),""),1),"")</f>
        <v/>
      </c>
      <c r="BB164" s="101" t="str">
        <f t="array" ref="BB164">IF($AY164,QUARTILE(IF(G4SelectionMask="x",IF(INDEX(RawDataRefData,$E164,0)&gt;0,INDEX(RawDataRefData,$E164,0)),""),3),"")</f>
        <v/>
      </c>
      <c r="BC164" s="101" t="str">
        <f t="array" ref="BC164">IF($AY164,MIN(IF(G4SelectionMask="x",IF(INDEX(RawDataRefData,$E164,0)&gt;0,INDEX(RawDataRefData,$E164,0)),"")),"")</f>
        <v/>
      </c>
      <c r="BD164" s="101" t="str">
        <f t="array" ref="BD164">IF($AY164,MAX(IF(G4SelectionMask="x",IF(INDEX(RawDataRefData,$E164,0)&gt;0,INDEX(RawDataRefData,$E164,0)),"")),"")</f>
        <v/>
      </c>
      <c r="BE164" s="101" t="str">
        <f t="shared" si="62"/>
        <v/>
      </c>
      <c r="BF164" s="101" t="str">
        <f t="array" ref="BF164">IF($AY164,STDEVA(IF(G4SelectionMask="x",IF(INDEX(RawDataRefData,$E164,0)&gt;0,INDEX(RawDataRefData,$E164,0)),"")),"")</f>
        <v/>
      </c>
      <c r="BG164" s="100" t="b">
        <f t="shared" si="63"/>
        <v>0</v>
      </c>
      <c r="BH164" s="100" t="str">
        <f t="array" ref="BH164">IF($BG164,MEDIAN(IF(G5SelectionMask="x",IF(INDEX(RawDataRefData,$E164,0)&gt;0,INDEX(RawDataRefData,$E164,0)),"")),"")</f>
        <v/>
      </c>
      <c r="BI164" s="100" t="str">
        <f t="array" ref="BI164">IF($BG164,QUARTILE(IF(G5SelectionMask="x",IF(INDEX(RawDataRefData,$E164,0)&gt;0,INDEX(RawDataRefData,$E164,0)),""),1),"")</f>
        <v/>
      </c>
      <c r="BJ164" s="100" t="str">
        <f t="array" ref="BJ164">IF($BG164,QUARTILE(IF(G5SelectionMask="x",IF(INDEX(RawDataRefData,$E164,0)&gt;0,INDEX(RawDataRefData,$E164,0)),""),3),"")</f>
        <v/>
      </c>
      <c r="BK164" s="100" t="str">
        <f t="array" ref="BK164">IF($BG164,MIN(IF(G5SelectionMask="x",IF(INDEX(RawDataRefData,$E164,0)&gt;0,INDEX(RawDataRefData,$E164,0)),"")),"")</f>
        <v/>
      </c>
      <c r="BL164" s="100" t="str">
        <f t="array" ref="BL164">IF($BG164,MAX(IF(G5SelectionMask="x",IF(INDEX(RawDataRefData,$E164,0)&gt;0,INDEX(RawDataRefData,$E164,0)),"")),"")</f>
        <v/>
      </c>
      <c r="BM164" s="100" t="str">
        <f t="shared" si="64"/>
        <v/>
      </c>
      <c r="BN164" s="103" t="str">
        <f t="array" ref="BN164">IF($BG164,STDEVA(IF(G5SelectionMask="x",IF(INDEX(RawDataRefData,$E164,0)&gt;0,INDEX(RawDataRefData,$E164,0)),"")),"")</f>
        <v/>
      </c>
      <c r="BO164" s="104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</row>
    <row r="165" spans="1:82" x14ac:dyDescent="0.2">
      <c r="A165" s="33">
        <f t="shared" si="33"/>
        <v>0</v>
      </c>
      <c r="B165" s="206"/>
      <c r="C165" s="200"/>
      <c r="D165" s="197"/>
      <c r="E165" s="72">
        <f t="shared" si="57"/>
        <v>156</v>
      </c>
      <c r="F165" s="9" t="s">
        <v>732</v>
      </c>
      <c r="K165" s="100" t="str">
        <f t="shared" si="65"/>
        <v/>
      </c>
      <c r="L165" s="100"/>
      <c r="M165" s="100"/>
      <c r="N165" s="100"/>
      <c r="O165" s="100"/>
      <c r="P165" s="101" t="str">
        <f t="shared" si="66"/>
        <v/>
      </c>
      <c r="Q165" s="102" t="str">
        <f t="shared" si="67"/>
        <v/>
      </c>
      <c r="R165" s="102" t="str">
        <f t="shared" si="68"/>
        <v/>
      </c>
      <c r="S165" s="102" t="str">
        <f t="shared" si="69"/>
        <v/>
      </c>
      <c r="T165" s="102" t="str">
        <f t="shared" si="70"/>
        <v/>
      </c>
      <c r="U165" s="102" t="str">
        <f t="shared" si="71"/>
        <v/>
      </c>
      <c r="V165" s="102" t="str">
        <f t="shared" si="72"/>
        <v/>
      </c>
      <c r="W165" s="102" t="str">
        <f t="shared" si="73"/>
        <v/>
      </c>
      <c r="X165" s="102" t="str">
        <f t="shared" si="74"/>
        <v/>
      </c>
      <c r="Y165" s="102" t="str">
        <f t="shared" si="75"/>
        <v/>
      </c>
      <c r="Z165" s="102" t="str">
        <f t="shared" si="76"/>
        <v/>
      </c>
      <c r="AA165" s="100" t="b">
        <f t="shared" si="7"/>
        <v>0</v>
      </c>
      <c r="AB165" s="100" t="str">
        <f t="array" ref="AB165">IF($AA165,MEDIAN(IF(G1SelectionMask="x",IF(INDEX(RawDataRefData,$E165,0)&gt;0,INDEX(RawDataRefData,$E165,0)),"")),"")</f>
        <v/>
      </c>
      <c r="AC165" s="100" t="str">
        <f t="array" ref="AC165">IF($AA165,QUARTILE(IF(G1SelectionMask="x",IF(INDEX(RawDataRefData,$E165,0)&gt;0,INDEX(RawDataRefData,$E165,0)),""),1),"")</f>
        <v/>
      </c>
      <c r="AD165" s="100" t="str">
        <f t="array" ref="AD165">IF($AA165,QUARTILE(IF(G1SelectionMask="x",IF(INDEX(RawDataRefData,$E165,0)&gt;0,INDEX(RawDataRefData,$E165,0)),""),3),"")</f>
        <v/>
      </c>
      <c r="AE165" s="100" t="str">
        <f t="array" ref="AE165">IF($AA165,MIN(IF(G1SelectionMask="x",IF(INDEX(RawDataRefData,$E165,0)&gt;0,INDEX(RawDataRefData,$E165,0)),"")),"")</f>
        <v/>
      </c>
      <c r="AF165" s="100" t="str">
        <f t="array" ref="AF165">IF($AA165,MAX(IF(G1SelectionMask="x",IF(INDEX(RawDataRefData,$E165,0)&gt;0,INDEX(RawDataRefData,$E165,0)),"")),"")</f>
        <v/>
      </c>
      <c r="AG165" s="100" t="str">
        <f t="shared" si="8"/>
        <v/>
      </c>
      <c r="AH165" s="100" t="str">
        <f t="array" ref="AH165">IF($AA165,STDEVA(IF(G1SelectionMask="x",IF(INDEX(RawDataRefData,$E165,0)&gt;0,INDEX(RawDataRefData,$E165,0)),"")),"")</f>
        <v/>
      </c>
      <c r="AI165" s="101" t="b">
        <f t="shared" si="9"/>
        <v>0</v>
      </c>
      <c r="AJ165" s="101" t="str">
        <f t="array" ref="AJ165">IF($AI165,MEDIAN(IF(G2SelectionMask="x",IF(INDEX(RawDataRefData,$E165,0)&gt;0,INDEX(RawDataRefData,$E165,0)),"")),"")</f>
        <v/>
      </c>
      <c r="AK165" s="101" t="str">
        <f t="array" ref="AK165">IF($AI165,QUARTILE(IF(G2SelectionMask="x",IF(INDEX(RawDataRefData,$E165,0)&gt;0,INDEX(RawDataRefData,$E165,0)),""),1),"")</f>
        <v/>
      </c>
      <c r="AL165" s="101" t="str">
        <f t="array" ref="AL165">IF($AI165,QUARTILE(IF(G2SelectionMask="x",IF(INDEX(RawDataRefData,$E165,0)&gt;0,INDEX(RawDataRefData,$E165,0)),""),3),"")</f>
        <v/>
      </c>
      <c r="AM165" s="101" t="str">
        <f t="array" ref="AM165">IF($AI165,MIN(IF(G2SelectionMask="x",IF(INDEX(RawDataRefData,$E165,0)&gt;0,INDEX(RawDataRefData,$E165,0)),"")),"")</f>
        <v/>
      </c>
      <c r="AN165" s="101" t="str">
        <f t="array" ref="AN165">IF($AI165,MAX(IF(G2SelectionMask="x",IF(INDEX(RawDataRefData,$E165,0)&gt;0,INDEX(RawDataRefData,$E165,0)),"")),"")</f>
        <v/>
      </c>
      <c r="AO165" s="101" t="str">
        <f t="shared" si="58"/>
        <v/>
      </c>
      <c r="AP165" s="101" t="str">
        <f t="array" ref="AP165">IF($AI165,STDEVA(IF(G2SelectionMask="x",IF(INDEX(RawDataRefData,$E165,0)&gt;0,INDEX(RawDataRefData,$E165,0)),"")),"")</f>
        <v/>
      </c>
      <c r="AQ165" s="100" t="b">
        <f t="shared" si="59"/>
        <v>0</v>
      </c>
      <c r="AR165" s="100" t="str">
        <f t="array" ref="AR165">IF($AQ165,MEDIAN(IF(G3SelectionMask="x",IF(INDEX(RawDataRefData,$E165,0)&gt;0,INDEX(RawDataRefData,$E165,0)),"")),"")</f>
        <v/>
      </c>
      <c r="AS165" s="100" t="str">
        <f t="array" ref="AS165">IF($AQ165,QUARTILE(IF(G3SelectionMask="x",IF(INDEX(RawDataRefData,$E165,0)&gt;0,INDEX(RawDataRefData,$E165,0)),""),1),"")</f>
        <v/>
      </c>
      <c r="AT165" s="100" t="str">
        <f t="array" ref="AT165">IF($AQ165,QUARTILE(IF(G3SelectionMask="x",IF(INDEX(RawDataRefData,$E165,0)&gt;0,INDEX(RawDataRefData,$E165,0)),""),3),"")</f>
        <v/>
      </c>
      <c r="AU165" s="100" t="str">
        <f t="array" ref="AU165">IF($AQ165,MIN(IF(G3SelectionMask="x",IF(INDEX(RawDataRefData,$E165,0)&gt;0,INDEX(RawDataRefData,$E165,0)),"")),"")</f>
        <v/>
      </c>
      <c r="AV165" s="100" t="str">
        <f t="array" ref="AV165">IF($AQ165,MAX(IF(G3SelectionMask="x",IF(INDEX(RawDataRefData,$E165,0)&gt;0,INDEX(RawDataRefData,$E165,0)),"")),"")</f>
        <v/>
      </c>
      <c r="AW165" s="100" t="str">
        <f t="shared" si="60"/>
        <v/>
      </c>
      <c r="AX165" s="100" t="str">
        <f t="array" ref="AX165">IF($AQ165,STDEVA(IF(G3SelectionMask="x",IF(INDEX(RawDataRefData,$E165,0)&gt;0,INDEX(RawDataRefData,$E165,0)),"")),"")</f>
        <v/>
      </c>
      <c r="AY165" s="101" t="b">
        <f t="shared" si="61"/>
        <v>0</v>
      </c>
      <c r="AZ165" s="101" t="str">
        <f t="array" ref="AZ165">IF($AY165,MEDIAN(IF(G4SelectionMask="x",IF(INDEX(RawDataRefData,$E165,0)&gt;0,INDEX(RawDataRefData,$E165,0)),"")),"")</f>
        <v/>
      </c>
      <c r="BA165" s="101" t="str">
        <f t="array" ref="BA165">IF($AY165,QUARTILE(IF(G4SelectionMask="x",IF(INDEX(RawDataRefData,$E165,0)&gt;0,INDEX(RawDataRefData,$E165,0)),""),1),"")</f>
        <v/>
      </c>
      <c r="BB165" s="101" t="str">
        <f t="array" ref="BB165">IF($AY165,QUARTILE(IF(G4SelectionMask="x",IF(INDEX(RawDataRefData,$E165,0)&gt;0,INDEX(RawDataRefData,$E165,0)),""),3),"")</f>
        <v/>
      </c>
      <c r="BC165" s="101" t="str">
        <f t="array" ref="BC165">IF($AY165,MIN(IF(G4SelectionMask="x",IF(INDEX(RawDataRefData,$E165,0)&gt;0,INDEX(RawDataRefData,$E165,0)),"")),"")</f>
        <v/>
      </c>
      <c r="BD165" s="101" t="str">
        <f t="array" ref="BD165">IF($AY165,MAX(IF(G4SelectionMask="x",IF(INDEX(RawDataRefData,$E165,0)&gt;0,INDEX(RawDataRefData,$E165,0)),"")),"")</f>
        <v/>
      </c>
      <c r="BE165" s="101" t="str">
        <f t="shared" si="62"/>
        <v/>
      </c>
      <c r="BF165" s="101" t="str">
        <f t="array" ref="BF165">IF($AY165,STDEVA(IF(G4SelectionMask="x",IF(INDEX(RawDataRefData,$E165,0)&gt;0,INDEX(RawDataRefData,$E165,0)),"")),"")</f>
        <v/>
      </c>
      <c r="BG165" s="100" t="b">
        <f t="shared" si="63"/>
        <v>0</v>
      </c>
      <c r="BH165" s="100" t="str">
        <f t="array" ref="BH165">IF($BG165,MEDIAN(IF(G5SelectionMask="x",IF(INDEX(RawDataRefData,$E165,0)&gt;0,INDEX(RawDataRefData,$E165,0)),"")),"")</f>
        <v/>
      </c>
      <c r="BI165" s="100" t="str">
        <f t="array" ref="BI165">IF($BG165,QUARTILE(IF(G5SelectionMask="x",IF(INDEX(RawDataRefData,$E165,0)&gt;0,INDEX(RawDataRefData,$E165,0)),""),1),"")</f>
        <v/>
      </c>
      <c r="BJ165" s="100" t="str">
        <f t="array" ref="BJ165">IF($BG165,QUARTILE(IF(G5SelectionMask="x",IF(INDEX(RawDataRefData,$E165,0)&gt;0,INDEX(RawDataRefData,$E165,0)),""),3),"")</f>
        <v/>
      </c>
      <c r="BK165" s="100" t="str">
        <f t="array" ref="BK165">IF($BG165,MIN(IF(G5SelectionMask="x",IF(INDEX(RawDataRefData,$E165,0)&gt;0,INDEX(RawDataRefData,$E165,0)),"")),"")</f>
        <v/>
      </c>
      <c r="BL165" s="100" t="str">
        <f t="array" ref="BL165">IF($BG165,MAX(IF(G5SelectionMask="x",IF(INDEX(RawDataRefData,$E165,0)&gt;0,INDEX(RawDataRefData,$E165,0)),"")),"")</f>
        <v/>
      </c>
      <c r="BM165" s="100" t="str">
        <f t="shared" si="64"/>
        <v/>
      </c>
      <c r="BN165" s="103" t="str">
        <f t="array" ref="BN165">IF($BG165,STDEVA(IF(G5SelectionMask="x",IF(INDEX(RawDataRefData,$E165,0)&gt;0,INDEX(RawDataRefData,$E165,0)),"")),"")</f>
        <v/>
      </c>
      <c r="BO165" s="104"/>
      <c r="BP165" s="105"/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</row>
    <row r="166" spans="1:82" x14ac:dyDescent="0.2">
      <c r="A166" s="33">
        <f t="shared" si="33"/>
        <v>0</v>
      </c>
      <c r="B166" s="206"/>
      <c r="C166" s="200"/>
      <c r="D166" s="197"/>
      <c r="E166" s="72">
        <f t="shared" si="57"/>
        <v>157</v>
      </c>
      <c r="F166" s="9" t="s">
        <v>236</v>
      </c>
      <c r="G166" s="9" t="s">
        <v>34</v>
      </c>
      <c r="K166" s="100">
        <f t="shared" si="65"/>
        <v>273609193.85523003</v>
      </c>
      <c r="L166" s="100"/>
      <c r="M166" s="100"/>
      <c r="N166" s="100"/>
      <c r="O166" s="100"/>
      <c r="P166" s="101">
        <f t="shared" si="66"/>
        <v>703012.87702000001</v>
      </c>
      <c r="Q166" s="102">
        <f t="shared" si="67"/>
        <v>11978916.817809999</v>
      </c>
      <c r="R166" s="102">
        <f t="shared" si="68"/>
        <v>4122334.3924000002</v>
      </c>
      <c r="S166" s="102">
        <f t="shared" si="69"/>
        <v>16109301.715469999</v>
      </c>
      <c r="T166" s="102">
        <f t="shared" si="70"/>
        <v>3831896</v>
      </c>
      <c r="U166" s="102">
        <f t="shared" si="71"/>
        <v>4691074</v>
      </c>
      <c r="V166" s="102">
        <f t="shared" si="72"/>
        <v>14770000</v>
      </c>
      <c r="W166" s="102">
        <f t="shared" si="73"/>
        <v>18935005.176910002</v>
      </c>
      <c r="X166" s="102">
        <f t="shared" si="74"/>
        <v>18181059.770089999</v>
      </c>
      <c r="Y166" s="102">
        <f t="shared" si="75"/>
        <v>13867490.884190001</v>
      </c>
      <c r="Z166" s="102">
        <f t="shared" si="76"/>
        <v>4843148.1253500003</v>
      </c>
      <c r="AA166" s="100" t="b">
        <f t="shared" si="7"/>
        <v>1</v>
      </c>
      <c r="AB166" s="100">
        <f t="array" ref="AB166">IF($AA166,MEDIAN(IF(G1SelectionMask="x",IF(INDEX(RawDataRefData,$E166,0)&gt;0,INDEX(RawDataRefData,$E166,0)),"")),"")</f>
        <v>11978916.817809999</v>
      </c>
      <c r="AC166" s="100">
        <f t="array" ref="AC166">IF($AA166,QUARTILE(IF(G1SelectionMask="x",IF(INDEX(RawDataRefData,$E166,0)&gt;0,INDEX(RawDataRefData,$E166,0)),""),1),"")</f>
        <v>4406704.1962000001</v>
      </c>
      <c r="AD166" s="100">
        <f t="array" ref="AD166">IF($AA166,QUARTILE(IF(G1SelectionMask="x",IF(INDEX(RawDataRefData,$E166,0)&gt;0,INDEX(RawDataRefData,$E166,0)),""),3),"")</f>
        <v>15439650.857735001</v>
      </c>
      <c r="AE166" s="100">
        <f t="array" ref="AE166">IF($AA166,MIN(IF(G1SelectionMask="x",IF(INDEX(RawDataRefData,$E166,0)&gt;0,INDEX(RawDataRefData,$E166,0)),"")),"")</f>
        <v>703012.87702000001</v>
      </c>
      <c r="AF166" s="100">
        <f t="array" ref="AF166">IF($AA166,MAX(IF(G1SelectionMask="x",IF(INDEX(RawDataRefData,$E166,0)&gt;0,INDEX(RawDataRefData,$E166,0)),"")),"")</f>
        <v>18935005.176910002</v>
      </c>
      <c r="AG166" s="100">
        <f t="shared" si="8"/>
        <v>10184839.978112727</v>
      </c>
      <c r="AH166" s="100">
        <f t="array" ref="AH166">IF($AA166,STDEVA(IF(G1SelectionMask="x",IF(INDEX(RawDataRefData,$E166,0)&gt;0,INDEX(RawDataRefData,$E166,0)),"")),"")</f>
        <v>6626783.1071141865</v>
      </c>
      <c r="AI166" s="101" t="b">
        <f t="shared" si="9"/>
        <v>1</v>
      </c>
      <c r="AJ166" s="101">
        <f t="array" ref="AJ166">IF($AI166,MEDIAN(IF(G2SelectionMask="x",IF(INDEX(RawDataRefData,$E166,0)&gt;0,INDEX(RawDataRefData,$E166,0)),"")),"")</f>
        <v>11978916.817809999</v>
      </c>
      <c r="AK166" s="101">
        <f t="array" ref="AK166">IF($AI166,QUARTILE(IF(G2SelectionMask="x",IF(INDEX(RawDataRefData,$E166,0)&gt;0,INDEX(RawDataRefData,$E166,0)),""),1),"")</f>
        <v>4337522.0626750002</v>
      </c>
      <c r="AL166" s="101">
        <f t="array" ref="AL166">IF($AI166,QUARTILE(IF(G2SelectionMask="x",IF(INDEX(RawDataRefData,$E166,0)&gt;0,INDEX(RawDataRefData,$E166,0)),""),3),"")</f>
        <v>15439650.857735001</v>
      </c>
      <c r="AM166" s="101">
        <f t="array" ref="AM166">IF($AI166,MIN(IF(G2SelectionMask="x",IF(INDEX(RawDataRefData,$E166,0)&gt;0,INDEX(RawDataRefData,$E166,0)),"")),"")</f>
        <v>703012.87702000001</v>
      </c>
      <c r="AN166" s="101">
        <f t="array" ref="AN166">IF($AI166,MAX(IF(G2SelectionMask="x",IF(INDEX(RawDataRefData,$E166,0)&gt;0,INDEX(RawDataRefData,$E166,0)),"")),"")</f>
        <v>18935005.176910002</v>
      </c>
      <c r="AO166" s="101">
        <f t="shared" si="58"/>
        <v>10141678.468994545</v>
      </c>
      <c r="AP166" s="101">
        <f t="array" ref="AP166">IF($AI166,STDEVA(IF(G2SelectionMask="x",IF(INDEX(RawDataRefData,$E166,0)&gt;0,INDEX(RawDataRefData,$E166,0)),"")),"")</f>
        <v>6396961.1841189191</v>
      </c>
      <c r="AQ166" s="100" t="b">
        <f t="shared" si="59"/>
        <v>0</v>
      </c>
      <c r="AR166" s="100" t="str">
        <f t="array" ref="AR166">IF($AQ166,MEDIAN(IF(G3SelectionMask="x",IF(INDEX(RawDataRefData,$E166,0)&gt;0,INDEX(RawDataRefData,$E166,0)),"")),"")</f>
        <v/>
      </c>
      <c r="AS166" s="100" t="str">
        <f t="array" ref="AS166">IF($AQ166,QUARTILE(IF(G3SelectionMask="x",IF(INDEX(RawDataRefData,$E166,0)&gt;0,INDEX(RawDataRefData,$E166,0)),""),1),"")</f>
        <v/>
      </c>
      <c r="AT166" s="100" t="str">
        <f t="array" ref="AT166">IF($AQ166,QUARTILE(IF(G3SelectionMask="x",IF(INDEX(RawDataRefData,$E166,0)&gt;0,INDEX(RawDataRefData,$E166,0)),""),3),"")</f>
        <v/>
      </c>
      <c r="AU166" s="100" t="str">
        <f t="array" ref="AU166">IF($AQ166,MIN(IF(G3SelectionMask="x",IF(INDEX(RawDataRefData,$E166,0)&gt;0,INDEX(RawDataRefData,$E166,0)),"")),"")</f>
        <v/>
      </c>
      <c r="AV166" s="100" t="str">
        <f t="array" ref="AV166">IF($AQ166,MAX(IF(G3SelectionMask="x",IF(INDEX(RawDataRefData,$E166,0)&gt;0,INDEX(RawDataRefData,$E166,0)),"")),"")</f>
        <v/>
      </c>
      <c r="AW166" s="100" t="str">
        <f t="shared" si="60"/>
        <v/>
      </c>
      <c r="AX166" s="100" t="str">
        <f t="array" ref="AX166">IF($AQ166,STDEVA(IF(G3SelectionMask="x",IF(INDEX(RawDataRefData,$E166,0)&gt;0,INDEX(RawDataRefData,$E166,0)),"")),"")</f>
        <v/>
      </c>
      <c r="AY166" s="101" t="b">
        <f t="shared" si="61"/>
        <v>0</v>
      </c>
      <c r="AZ166" s="101" t="str">
        <f t="array" ref="AZ166">IF($AY166,MEDIAN(IF(G4SelectionMask="x",IF(INDEX(RawDataRefData,$E166,0)&gt;0,INDEX(RawDataRefData,$E166,0)),"")),"")</f>
        <v/>
      </c>
      <c r="BA166" s="101" t="str">
        <f t="array" ref="BA166">IF($AY166,QUARTILE(IF(G4SelectionMask="x",IF(INDEX(RawDataRefData,$E166,0)&gt;0,INDEX(RawDataRefData,$E166,0)),""),1),"")</f>
        <v/>
      </c>
      <c r="BB166" s="101" t="str">
        <f t="array" ref="BB166">IF($AY166,QUARTILE(IF(G4SelectionMask="x",IF(INDEX(RawDataRefData,$E166,0)&gt;0,INDEX(RawDataRefData,$E166,0)),""),3),"")</f>
        <v/>
      </c>
      <c r="BC166" s="101" t="str">
        <f t="array" ref="BC166">IF($AY166,MIN(IF(G4SelectionMask="x",IF(INDEX(RawDataRefData,$E166,0)&gt;0,INDEX(RawDataRefData,$E166,0)),"")),"")</f>
        <v/>
      </c>
      <c r="BD166" s="101" t="str">
        <f t="array" ref="BD166">IF($AY166,MAX(IF(G4SelectionMask="x",IF(INDEX(RawDataRefData,$E166,0)&gt;0,INDEX(RawDataRefData,$E166,0)),"")),"")</f>
        <v/>
      </c>
      <c r="BE166" s="101" t="str">
        <f t="shared" si="62"/>
        <v/>
      </c>
      <c r="BF166" s="101" t="str">
        <f t="array" ref="BF166">IF($AY166,STDEVA(IF(G4SelectionMask="x",IF(INDEX(RawDataRefData,$E166,0)&gt;0,INDEX(RawDataRefData,$E166,0)),"")),"")</f>
        <v/>
      </c>
      <c r="BG166" s="100" t="b">
        <f t="shared" si="63"/>
        <v>0</v>
      </c>
      <c r="BH166" s="100" t="str">
        <f t="array" ref="BH166">IF($BG166,MEDIAN(IF(G5SelectionMask="x",IF(INDEX(RawDataRefData,$E166,0)&gt;0,INDEX(RawDataRefData,$E166,0)),"")),"")</f>
        <v/>
      </c>
      <c r="BI166" s="100" t="str">
        <f t="array" ref="BI166">IF($BG166,QUARTILE(IF(G5SelectionMask="x",IF(INDEX(RawDataRefData,$E166,0)&gt;0,INDEX(RawDataRefData,$E166,0)),""),1),"")</f>
        <v/>
      </c>
      <c r="BJ166" s="100" t="str">
        <f t="array" ref="BJ166">IF($BG166,QUARTILE(IF(G5SelectionMask="x",IF(INDEX(RawDataRefData,$E166,0)&gt;0,INDEX(RawDataRefData,$E166,0)),""),3),"")</f>
        <v/>
      </c>
      <c r="BK166" s="100" t="str">
        <f t="array" ref="BK166">IF($BG166,MIN(IF(G5SelectionMask="x",IF(INDEX(RawDataRefData,$E166,0)&gt;0,INDEX(RawDataRefData,$E166,0)),"")),"")</f>
        <v/>
      </c>
      <c r="BL166" s="100" t="str">
        <f t="array" ref="BL166">IF($BG166,MAX(IF(G5SelectionMask="x",IF(INDEX(RawDataRefData,$E166,0)&gt;0,INDEX(RawDataRefData,$E166,0)),"")),"")</f>
        <v/>
      </c>
      <c r="BM166" s="100" t="str">
        <f t="shared" si="64"/>
        <v/>
      </c>
      <c r="BN166" s="103" t="str">
        <f t="array" ref="BN166">IF($BG166,STDEVA(IF(G5SelectionMask="x",IF(INDEX(RawDataRefData,$E166,0)&gt;0,INDEX(RawDataRefData,$E166,0)),"")),"")</f>
        <v/>
      </c>
      <c r="BO166" s="104"/>
      <c r="BP166" s="105">
        <v>273609193.85523003</v>
      </c>
      <c r="BQ166" s="105">
        <v>703012.87702000001</v>
      </c>
      <c r="BR166" s="105">
        <v>11978916.817809999</v>
      </c>
      <c r="BS166" s="105">
        <v>4122334.3924000002</v>
      </c>
      <c r="BT166" s="105">
        <v>16109301.715469999</v>
      </c>
      <c r="BU166" s="105">
        <v>3831896</v>
      </c>
      <c r="BV166" s="105">
        <v>4691074</v>
      </c>
      <c r="BW166" s="105">
        <v>14770000</v>
      </c>
      <c r="BX166" s="105">
        <v>18935005.176910002</v>
      </c>
      <c r="BY166" s="105">
        <v>18181059.770089999</v>
      </c>
      <c r="BZ166" s="105">
        <v>13867490.884190001</v>
      </c>
      <c r="CA166" s="105">
        <v>4843148.1253500003</v>
      </c>
      <c r="CB166" s="105">
        <v>7938895.2518100003</v>
      </c>
      <c r="CC166" s="105">
        <v>2423094.3903800002</v>
      </c>
      <c r="CD166" s="105">
        <v>16157701.919999998</v>
      </c>
    </row>
    <row r="167" spans="1:82" x14ac:dyDescent="0.2">
      <c r="A167" s="33">
        <f t="shared" si="33"/>
        <v>0</v>
      </c>
      <c r="B167" s="206"/>
      <c r="C167" s="200"/>
      <c r="D167" s="197"/>
      <c r="E167" s="72">
        <f t="shared" si="57"/>
        <v>158</v>
      </c>
      <c r="F167" s="9" t="s">
        <v>237</v>
      </c>
      <c r="G167" s="9" t="s">
        <v>258</v>
      </c>
      <c r="K167" s="100">
        <f t="shared" si="65"/>
        <v>270596130.04877001</v>
      </c>
      <c r="L167" s="100"/>
      <c r="M167" s="100"/>
      <c r="N167" s="100"/>
      <c r="O167" s="100"/>
      <c r="P167" s="101">
        <f t="shared" si="66"/>
        <v>578212.82264999999</v>
      </c>
      <c r="Q167" s="102">
        <f t="shared" si="67"/>
        <v>11938527.976199999</v>
      </c>
      <c r="R167" s="102">
        <f t="shared" si="68"/>
        <v>4039516.95683</v>
      </c>
      <c r="S167" s="102">
        <f t="shared" si="69"/>
        <v>16109301.715469999</v>
      </c>
      <c r="T167" s="102">
        <f t="shared" si="70"/>
        <v>3831896</v>
      </c>
      <c r="U167" s="102">
        <f t="shared" si="71"/>
        <v>4691074</v>
      </c>
      <c r="V167" s="102">
        <f t="shared" si="72"/>
        <v>14510000</v>
      </c>
      <c r="W167" s="102">
        <f t="shared" si="73"/>
        <v>16041304.77005</v>
      </c>
      <c r="X167" s="102">
        <f t="shared" si="74"/>
        <v>17281243.858139999</v>
      </c>
      <c r="Y167" s="102">
        <f t="shared" si="75"/>
        <v>13867490.884190001</v>
      </c>
      <c r="Z167" s="102">
        <f t="shared" si="76"/>
        <v>4805452.1253500003</v>
      </c>
      <c r="AA167" s="100" t="b">
        <f t="shared" si="7"/>
        <v>1</v>
      </c>
      <c r="AB167" s="100">
        <f t="array" ref="AB167">IF($AA167,MEDIAN(IF(G1SelectionMask="x",IF(INDEX(RawDataRefData,$E167,0)&gt;0,INDEX(RawDataRefData,$E167,0)),"")),"")</f>
        <v>11938527.976199999</v>
      </c>
      <c r="AC167" s="100">
        <f t="array" ref="AC167">IF($AA167,QUARTILE(IF(G1SelectionMask="x",IF(INDEX(RawDataRefData,$E167,0)&gt;0,INDEX(RawDataRefData,$E167,0)),""),1),"")</f>
        <v>4365295.4784150003</v>
      </c>
      <c r="AD167" s="100">
        <f t="array" ref="AD167">IF($AA167,QUARTILE(IF(G1SelectionMask="x",IF(INDEX(RawDataRefData,$E167,0)&gt;0,INDEX(RawDataRefData,$E167,0)),""),3),"")</f>
        <v>15275652.385025</v>
      </c>
      <c r="AE167" s="100">
        <f t="array" ref="AE167">IF($AA167,MIN(IF(G1SelectionMask="x",IF(INDEX(RawDataRefData,$E167,0)&gt;0,INDEX(RawDataRefData,$E167,0)),"")),"")</f>
        <v>578212.82264999999</v>
      </c>
      <c r="AF167" s="100">
        <f t="array" ref="AF167">IF($AA167,MAX(IF(G1SelectionMask="x",IF(INDEX(RawDataRefData,$E167,0)&gt;0,INDEX(RawDataRefData,$E167,0)),"")),"")</f>
        <v>17281243.858139999</v>
      </c>
      <c r="AG167" s="100">
        <f t="shared" si="8"/>
        <v>9790365.5553527251</v>
      </c>
      <c r="AH167" s="100">
        <f t="array" ref="AH167">IF($AA167,STDEVA(IF(G1SelectionMask="x",IF(INDEX(RawDataRefData,$E167,0)&gt;0,INDEX(RawDataRefData,$E167,0)),"")),"")</f>
        <v>6188056.7896560747</v>
      </c>
      <c r="AI167" s="101" t="b">
        <f t="shared" si="9"/>
        <v>1</v>
      </c>
      <c r="AJ167" s="101">
        <f t="array" ref="AJ167">IF($AI167,MEDIAN(IF(G2SelectionMask="x",IF(INDEX(RawDataRefData,$E167,0)&gt;0,INDEX(RawDataRefData,$E167,0)),"")),"")</f>
        <v>11061546.869999999</v>
      </c>
      <c r="AK167" s="101">
        <f t="array" ref="AK167">IF($AI167,QUARTILE(IF(G2SelectionMask="x",IF(INDEX(RawDataRefData,$E167,0)&gt;0,INDEX(RawDataRefData,$E167,0)),""),1),"")</f>
        <v>4318674.0626750002</v>
      </c>
      <c r="AL167" s="101">
        <f t="array" ref="AL167">IF($AI167,QUARTILE(IF(G2SelectionMask="x",IF(INDEX(RawDataRefData,$E167,0)&gt;0,INDEX(RawDataRefData,$E167,0)),""),3),"")</f>
        <v>14188745.442095</v>
      </c>
      <c r="AM167" s="101">
        <f t="array" ref="AM167">IF($AI167,MIN(IF(G2SelectionMask="x",IF(INDEX(RawDataRefData,$E167,0)&gt;0,INDEX(RawDataRefData,$E167,0)),"")),"")</f>
        <v>578212.82264999999</v>
      </c>
      <c r="AN167" s="101">
        <f t="array" ref="AN167">IF($AI167,MAX(IF(G2SelectionMask="x",IF(INDEX(RawDataRefData,$E167,0)&gt;0,INDEX(RawDataRefData,$E167,0)),"")),"")</f>
        <v>16109301.715469999</v>
      </c>
      <c r="AO167" s="101">
        <f t="shared" si="58"/>
        <v>9369195.8130281828</v>
      </c>
      <c r="AP167" s="101">
        <f t="array" ref="AP167">IF($AI167,STDEVA(IF(G2SelectionMask="x",IF(INDEX(RawDataRefData,$E167,0)&gt;0,INDEX(RawDataRefData,$E167,0)),"")),"")</f>
        <v>5707540.3629733743</v>
      </c>
      <c r="AQ167" s="100" t="b">
        <f t="shared" si="59"/>
        <v>0</v>
      </c>
      <c r="AR167" s="100" t="str">
        <f t="array" ref="AR167">IF($AQ167,MEDIAN(IF(G3SelectionMask="x",IF(INDEX(RawDataRefData,$E167,0)&gt;0,INDEX(RawDataRefData,$E167,0)),"")),"")</f>
        <v/>
      </c>
      <c r="AS167" s="100" t="str">
        <f t="array" ref="AS167">IF($AQ167,QUARTILE(IF(G3SelectionMask="x",IF(INDEX(RawDataRefData,$E167,0)&gt;0,INDEX(RawDataRefData,$E167,0)),""),1),"")</f>
        <v/>
      </c>
      <c r="AT167" s="100" t="str">
        <f t="array" ref="AT167">IF($AQ167,QUARTILE(IF(G3SelectionMask="x",IF(INDEX(RawDataRefData,$E167,0)&gt;0,INDEX(RawDataRefData,$E167,0)),""),3),"")</f>
        <v/>
      </c>
      <c r="AU167" s="100" t="str">
        <f t="array" ref="AU167">IF($AQ167,MIN(IF(G3SelectionMask="x",IF(INDEX(RawDataRefData,$E167,0)&gt;0,INDEX(RawDataRefData,$E167,0)),"")),"")</f>
        <v/>
      </c>
      <c r="AV167" s="100" t="str">
        <f t="array" ref="AV167">IF($AQ167,MAX(IF(G3SelectionMask="x",IF(INDEX(RawDataRefData,$E167,0)&gt;0,INDEX(RawDataRefData,$E167,0)),"")),"")</f>
        <v/>
      </c>
      <c r="AW167" s="100" t="str">
        <f t="shared" si="60"/>
        <v/>
      </c>
      <c r="AX167" s="100" t="str">
        <f t="array" ref="AX167">IF($AQ167,STDEVA(IF(G3SelectionMask="x",IF(INDEX(RawDataRefData,$E167,0)&gt;0,INDEX(RawDataRefData,$E167,0)),"")),"")</f>
        <v/>
      </c>
      <c r="AY167" s="101" t="b">
        <f t="shared" si="61"/>
        <v>0</v>
      </c>
      <c r="AZ167" s="101" t="str">
        <f t="array" ref="AZ167">IF($AY167,MEDIAN(IF(G4SelectionMask="x",IF(INDEX(RawDataRefData,$E167,0)&gt;0,INDEX(RawDataRefData,$E167,0)),"")),"")</f>
        <v/>
      </c>
      <c r="BA167" s="101" t="str">
        <f t="array" ref="BA167">IF($AY167,QUARTILE(IF(G4SelectionMask="x",IF(INDEX(RawDataRefData,$E167,0)&gt;0,INDEX(RawDataRefData,$E167,0)),""),1),"")</f>
        <v/>
      </c>
      <c r="BB167" s="101" t="str">
        <f t="array" ref="BB167">IF($AY167,QUARTILE(IF(G4SelectionMask="x",IF(INDEX(RawDataRefData,$E167,0)&gt;0,INDEX(RawDataRefData,$E167,0)),""),3),"")</f>
        <v/>
      </c>
      <c r="BC167" s="101" t="str">
        <f t="array" ref="BC167">IF($AY167,MIN(IF(G4SelectionMask="x",IF(INDEX(RawDataRefData,$E167,0)&gt;0,INDEX(RawDataRefData,$E167,0)),"")),"")</f>
        <v/>
      </c>
      <c r="BD167" s="101" t="str">
        <f t="array" ref="BD167">IF($AY167,MAX(IF(G4SelectionMask="x",IF(INDEX(RawDataRefData,$E167,0)&gt;0,INDEX(RawDataRefData,$E167,0)),"")),"")</f>
        <v/>
      </c>
      <c r="BE167" s="101" t="str">
        <f t="shared" si="62"/>
        <v/>
      </c>
      <c r="BF167" s="101" t="str">
        <f t="array" ref="BF167">IF($AY167,STDEVA(IF(G4SelectionMask="x",IF(INDEX(RawDataRefData,$E167,0)&gt;0,INDEX(RawDataRefData,$E167,0)),"")),"")</f>
        <v/>
      </c>
      <c r="BG167" s="100" t="b">
        <f t="shared" si="63"/>
        <v>0</v>
      </c>
      <c r="BH167" s="100" t="str">
        <f t="array" ref="BH167">IF($BG167,MEDIAN(IF(G5SelectionMask="x",IF(INDEX(RawDataRefData,$E167,0)&gt;0,INDEX(RawDataRefData,$E167,0)),"")),"")</f>
        <v/>
      </c>
      <c r="BI167" s="100" t="str">
        <f t="array" ref="BI167">IF($BG167,QUARTILE(IF(G5SelectionMask="x",IF(INDEX(RawDataRefData,$E167,0)&gt;0,INDEX(RawDataRefData,$E167,0)),""),1),"")</f>
        <v/>
      </c>
      <c r="BJ167" s="100" t="str">
        <f t="array" ref="BJ167">IF($BG167,QUARTILE(IF(G5SelectionMask="x",IF(INDEX(RawDataRefData,$E167,0)&gt;0,INDEX(RawDataRefData,$E167,0)),""),3),"")</f>
        <v/>
      </c>
      <c r="BK167" s="100" t="str">
        <f t="array" ref="BK167">IF($BG167,MIN(IF(G5SelectionMask="x",IF(INDEX(RawDataRefData,$E167,0)&gt;0,INDEX(RawDataRefData,$E167,0)),"")),"")</f>
        <v/>
      </c>
      <c r="BL167" s="100" t="str">
        <f t="array" ref="BL167">IF($BG167,MAX(IF(G5SelectionMask="x",IF(INDEX(RawDataRefData,$E167,0)&gt;0,INDEX(RawDataRefData,$E167,0)),"")),"")</f>
        <v/>
      </c>
      <c r="BM167" s="100" t="str">
        <f t="shared" si="64"/>
        <v/>
      </c>
      <c r="BN167" s="103" t="str">
        <f t="array" ref="BN167">IF($BG167,STDEVA(IF(G5SelectionMask="x",IF(INDEX(RawDataRefData,$E167,0)&gt;0,INDEX(RawDataRefData,$E167,0)),"")),"")</f>
        <v/>
      </c>
      <c r="BO167" s="104"/>
      <c r="BP167" s="105">
        <v>270596130.04877001</v>
      </c>
      <c r="BQ167" s="105">
        <v>578212.82264999999</v>
      </c>
      <c r="BR167" s="105">
        <v>11938527.976199999</v>
      </c>
      <c r="BS167" s="105">
        <v>4039516.95683</v>
      </c>
      <c r="BT167" s="105">
        <v>16109301.715469999</v>
      </c>
      <c r="BU167" s="105">
        <v>3831896</v>
      </c>
      <c r="BV167" s="105">
        <v>4691074</v>
      </c>
      <c r="BW167" s="105">
        <v>14510000</v>
      </c>
      <c r="BX167" s="105">
        <v>16041304.77005</v>
      </c>
      <c r="BY167" s="105">
        <v>17281243.858139999</v>
      </c>
      <c r="BZ167" s="105">
        <v>13867490.884190001</v>
      </c>
      <c r="CA167" s="105">
        <v>4805452.1253500003</v>
      </c>
      <c r="CB167" s="105">
        <v>7938895.2518100003</v>
      </c>
      <c r="CC167" s="105">
        <v>2378525.5275900001</v>
      </c>
      <c r="CD167" s="105">
        <v>11061546.869999999</v>
      </c>
    </row>
    <row r="168" spans="1:82" x14ac:dyDescent="0.2">
      <c r="A168" s="33">
        <f t="shared" si="33"/>
        <v>0</v>
      </c>
      <c r="B168" s="206"/>
      <c r="C168" s="200"/>
      <c r="D168" s="197"/>
      <c r="E168" s="72">
        <f t="shared" si="57"/>
        <v>159</v>
      </c>
      <c r="F168" s="9" t="s">
        <v>733</v>
      </c>
      <c r="K168" s="100" t="str">
        <f t="shared" si="65"/>
        <v/>
      </c>
      <c r="L168" s="100"/>
      <c r="M168" s="100"/>
      <c r="N168" s="100"/>
      <c r="O168" s="100"/>
      <c r="P168" s="101" t="str">
        <f t="shared" si="66"/>
        <v/>
      </c>
      <c r="Q168" s="102" t="str">
        <f t="shared" si="67"/>
        <v/>
      </c>
      <c r="R168" s="102" t="str">
        <f t="shared" si="68"/>
        <v/>
      </c>
      <c r="S168" s="102" t="str">
        <f t="shared" si="69"/>
        <v/>
      </c>
      <c r="T168" s="102" t="str">
        <f t="shared" si="70"/>
        <v/>
      </c>
      <c r="U168" s="102" t="str">
        <f t="shared" si="71"/>
        <v/>
      </c>
      <c r="V168" s="102" t="str">
        <f t="shared" si="72"/>
        <v/>
      </c>
      <c r="W168" s="102" t="str">
        <f t="shared" si="73"/>
        <v/>
      </c>
      <c r="X168" s="102" t="str">
        <f t="shared" si="74"/>
        <v/>
      </c>
      <c r="Y168" s="102" t="str">
        <f t="shared" si="75"/>
        <v/>
      </c>
      <c r="Z168" s="102" t="str">
        <f t="shared" si="76"/>
        <v/>
      </c>
      <c r="AA168" s="100" t="b">
        <f t="shared" si="7"/>
        <v>0</v>
      </c>
      <c r="AB168" s="100" t="str">
        <f t="array" ref="AB168">IF($AA168,MEDIAN(IF(G1SelectionMask="x",IF(INDEX(RawDataRefData,$E168,0)&gt;0,INDEX(RawDataRefData,$E168,0)),"")),"")</f>
        <v/>
      </c>
      <c r="AC168" s="100" t="str">
        <f t="array" ref="AC168">IF($AA168,QUARTILE(IF(G1SelectionMask="x",IF(INDEX(RawDataRefData,$E168,0)&gt;0,INDEX(RawDataRefData,$E168,0)),""),1),"")</f>
        <v/>
      </c>
      <c r="AD168" s="100" t="str">
        <f t="array" ref="AD168">IF($AA168,QUARTILE(IF(G1SelectionMask="x",IF(INDEX(RawDataRefData,$E168,0)&gt;0,INDEX(RawDataRefData,$E168,0)),""),3),"")</f>
        <v/>
      </c>
      <c r="AE168" s="100" t="str">
        <f t="array" ref="AE168">IF($AA168,MIN(IF(G1SelectionMask="x",IF(INDEX(RawDataRefData,$E168,0)&gt;0,INDEX(RawDataRefData,$E168,0)),"")),"")</f>
        <v/>
      </c>
      <c r="AF168" s="100" t="str">
        <f t="array" ref="AF168">IF($AA168,MAX(IF(G1SelectionMask="x",IF(INDEX(RawDataRefData,$E168,0)&gt;0,INDEX(RawDataRefData,$E168,0)),"")),"")</f>
        <v/>
      </c>
      <c r="AG168" s="100" t="str">
        <f t="shared" si="8"/>
        <v/>
      </c>
      <c r="AH168" s="100" t="str">
        <f t="array" ref="AH168">IF($AA168,STDEVA(IF(G1SelectionMask="x",IF(INDEX(RawDataRefData,$E168,0)&gt;0,INDEX(RawDataRefData,$E168,0)),"")),"")</f>
        <v/>
      </c>
      <c r="AI168" s="101" t="b">
        <f t="shared" si="9"/>
        <v>0</v>
      </c>
      <c r="AJ168" s="101" t="str">
        <f t="array" ref="AJ168">IF($AI168,MEDIAN(IF(G2SelectionMask="x",IF(INDEX(RawDataRefData,$E168,0)&gt;0,INDEX(RawDataRefData,$E168,0)),"")),"")</f>
        <v/>
      </c>
      <c r="AK168" s="101" t="str">
        <f t="array" ref="AK168">IF($AI168,QUARTILE(IF(G2SelectionMask="x",IF(INDEX(RawDataRefData,$E168,0)&gt;0,INDEX(RawDataRefData,$E168,0)),""),1),"")</f>
        <v/>
      </c>
      <c r="AL168" s="101" t="str">
        <f t="array" ref="AL168">IF($AI168,QUARTILE(IF(G2SelectionMask="x",IF(INDEX(RawDataRefData,$E168,0)&gt;0,INDEX(RawDataRefData,$E168,0)),""),3),"")</f>
        <v/>
      </c>
      <c r="AM168" s="101" t="str">
        <f t="array" ref="AM168">IF($AI168,MIN(IF(G2SelectionMask="x",IF(INDEX(RawDataRefData,$E168,0)&gt;0,INDEX(RawDataRefData,$E168,0)),"")),"")</f>
        <v/>
      </c>
      <c r="AN168" s="101" t="str">
        <f t="array" ref="AN168">IF($AI168,MAX(IF(G2SelectionMask="x",IF(INDEX(RawDataRefData,$E168,0)&gt;0,INDEX(RawDataRefData,$E168,0)),"")),"")</f>
        <v/>
      </c>
      <c r="AO168" s="101" t="str">
        <f t="shared" si="58"/>
        <v/>
      </c>
      <c r="AP168" s="101" t="str">
        <f t="array" ref="AP168">IF($AI168,STDEVA(IF(G2SelectionMask="x",IF(INDEX(RawDataRefData,$E168,0)&gt;0,INDEX(RawDataRefData,$E168,0)),"")),"")</f>
        <v/>
      </c>
      <c r="AQ168" s="100" t="b">
        <f t="shared" si="59"/>
        <v>0</v>
      </c>
      <c r="AR168" s="100" t="str">
        <f t="array" ref="AR168">IF($AQ168,MEDIAN(IF(G3SelectionMask="x",IF(INDEX(RawDataRefData,$E168,0)&gt;0,INDEX(RawDataRefData,$E168,0)),"")),"")</f>
        <v/>
      </c>
      <c r="AS168" s="100" t="str">
        <f t="array" ref="AS168">IF($AQ168,QUARTILE(IF(G3SelectionMask="x",IF(INDEX(RawDataRefData,$E168,0)&gt;0,INDEX(RawDataRefData,$E168,0)),""),1),"")</f>
        <v/>
      </c>
      <c r="AT168" s="100" t="str">
        <f t="array" ref="AT168">IF($AQ168,QUARTILE(IF(G3SelectionMask="x",IF(INDEX(RawDataRefData,$E168,0)&gt;0,INDEX(RawDataRefData,$E168,0)),""),3),"")</f>
        <v/>
      </c>
      <c r="AU168" s="100" t="str">
        <f t="array" ref="AU168">IF($AQ168,MIN(IF(G3SelectionMask="x",IF(INDEX(RawDataRefData,$E168,0)&gt;0,INDEX(RawDataRefData,$E168,0)),"")),"")</f>
        <v/>
      </c>
      <c r="AV168" s="100" t="str">
        <f t="array" ref="AV168">IF($AQ168,MAX(IF(G3SelectionMask="x",IF(INDEX(RawDataRefData,$E168,0)&gt;0,INDEX(RawDataRefData,$E168,0)),"")),"")</f>
        <v/>
      </c>
      <c r="AW168" s="100" t="str">
        <f t="shared" si="60"/>
        <v/>
      </c>
      <c r="AX168" s="100" t="str">
        <f t="array" ref="AX168">IF($AQ168,STDEVA(IF(G3SelectionMask="x",IF(INDEX(RawDataRefData,$E168,0)&gt;0,INDEX(RawDataRefData,$E168,0)),"")),"")</f>
        <v/>
      </c>
      <c r="AY168" s="101" t="b">
        <f t="shared" si="61"/>
        <v>0</v>
      </c>
      <c r="AZ168" s="101" t="str">
        <f t="array" ref="AZ168">IF($AY168,MEDIAN(IF(G4SelectionMask="x",IF(INDEX(RawDataRefData,$E168,0)&gt;0,INDEX(RawDataRefData,$E168,0)),"")),"")</f>
        <v/>
      </c>
      <c r="BA168" s="101" t="str">
        <f t="array" ref="BA168">IF($AY168,QUARTILE(IF(G4SelectionMask="x",IF(INDEX(RawDataRefData,$E168,0)&gt;0,INDEX(RawDataRefData,$E168,0)),""),1),"")</f>
        <v/>
      </c>
      <c r="BB168" s="101" t="str">
        <f t="array" ref="BB168">IF($AY168,QUARTILE(IF(G4SelectionMask="x",IF(INDEX(RawDataRefData,$E168,0)&gt;0,INDEX(RawDataRefData,$E168,0)),""),3),"")</f>
        <v/>
      </c>
      <c r="BC168" s="101" t="str">
        <f t="array" ref="BC168">IF($AY168,MIN(IF(G4SelectionMask="x",IF(INDEX(RawDataRefData,$E168,0)&gt;0,INDEX(RawDataRefData,$E168,0)),"")),"")</f>
        <v/>
      </c>
      <c r="BD168" s="101" t="str">
        <f t="array" ref="BD168">IF($AY168,MAX(IF(G4SelectionMask="x",IF(INDEX(RawDataRefData,$E168,0)&gt;0,INDEX(RawDataRefData,$E168,0)),"")),"")</f>
        <v/>
      </c>
      <c r="BE168" s="101" t="str">
        <f t="shared" si="62"/>
        <v/>
      </c>
      <c r="BF168" s="101" t="str">
        <f t="array" ref="BF168">IF($AY168,STDEVA(IF(G4SelectionMask="x",IF(INDEX(RawDataRefData,$E168,0)&gt;0,INDEX(RawDataRefData,$E168,0)),"")),"")</f>
        <v/>
      </c>
      <c r="BG168" s="100" t="b">
        <f t="shared" si="63"/>
        <v>0</v>
      </c>
      <c r="BH168" s="100" t="str">
        <f t="array" ref="BH168">IF($BG168,MEDIAN(IF(G5SelectionMask="x",IF(INDEX(RawDataRefData,$E168,0)&gt;0,INDEX(RawDataRefData,$E168,0)),"")),"")</f>
        <v/>
      </c>
      <c r="BI168" s="100" t="str">
        <f t="array" ref="BI168">IF($BG168,QUARTILE(IF(G5SelectionMask="x",IF(INDEX(RawDataRefData,$E168,0)&gt;0,INDEX(RawDataRefData,$E168,0)),""),1),"")</f>
        <v/>
      </c>
      <c r="BJ168" s="100" t="str">
        <f t="array" ref="BJ168">IF($BG168,QUARTILE(IF(G5SelectionMask="x",IF(INDEX(RawDataRefData,$E168,0)&gt;0,INDEX(RawDataRefData,$E168,0)),""),3),"")</f>
        <v/>
      </c>
      <c r="BK168" s="100" t="str">
        <f t="array" ref="BK168">IF($BG168,MIN(IF(G5SelectionMask="x",IF(INDEX(RawDataRefData,$E168,0)&gt;0,INDEX(RawDataRefData,$E168,0)),"")),"")</f>
        <v/>
      </c>
      <c r="BL168" s="100" t="str">
        <f t="array" ref="BL168">IF($BG168,MAX(IF(G5SelectionMask="x",IF(INDEX(RawDataRefData,$E168,0)&gt;0,INDEX(RawDataRefData,$E168,0)),"")),"")</f>
        <v/>
      </c>
      <c r="BM168" s="100" t="str">
        <f t="shared" si="64"/>
        <v/>
      </c>
      <c r="BN168" s="103" t="str">
        <f t="array" ref="BN168">IF($BG168,STDEVA(IF(G5SelectionMask="x",IF(INDEX(RawDataRefData,$E168,0)&gt;0,INDEX(RawDataRefData,$E168,0)),"")),"")</f>
        <v/>
      </c>
      <c r="BO168" s="104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</row>
    <row r="169" spans="1:82" x14ac:dyDescent="0.2">
      <c r="A169" s="33">
        <f t="shared" si="33"/>
        <v>0</v>
      </c>
      <c r="B169" s="206"/>
      <c r="C169" s="200"/>
      <c r="D169" s="197"/>
      <c r="E169" s="72">
        <f t="shared" si="57"/>
        <v>160</v>
      </c>
      <c r="F169" s="9" t="s">
        <v>734</v>
      </c>
      <c r="K169" s="100" t="str">
        <f t="shared" si="65"/>
        <v/>
      </c>
      <c r="L169" s="100"/>
      <c r="M169" s="100"/>
      <c r="N169" s="100"/>
      <c r="O169" s="100"/>
      <c r="P169" s="101" t="str">
        <f t="shared" si="66"/>
        <v/>
      </c>
      <c r="Q169" s="102" t="str">
        <f t="shared" si="67"/>
        <v/>
      </c>
      <c r="R169" s="102" t="str">
        <f t="shared" si="68"/>
        <v/>
      </c>
      <c r="S169" s="102" t="str">
        <f t="shared" si="69"/>
        <v/>
      </c>
      <c r="T169" s="102" t="str">
        <f t="shared" si="70"/>
        <v/>
      </c>
      <c r="U169" s="102" t="str">
        <f t="shared" si="71"/>
        <v/>
      </c>
      <c r="V169" s="102" t="str">
        <f t="shared" si="72"/>
        <v/>
      </c>
      <c r="W169" s="102" t="str">
        <f t="shared" si="73"/>
        <v/>
      </c>
      <c r="X169" s="102" t="str">
        <f t="shared" si="74"/>
        <v/>
      </c>
      <c r="Y169" s="102" t="str">
        <f t="shared" si="75"/>
        <v/>
      </c>
      <c r="Z169" s="102" t="str">
        <f t="shared" si="76"/>
        <v/>
      </c>
      <c r="AA169" s="100" t="b">
        <f t="shared" si="7"/>
        <v>0</v>
      </c>
      <c r="AB169" s="100" t="str">
        <f t="array" ref="AB169">IF($AA169,MEDIAN(IF(G1SelectionMask="x",IF(INDEX(RawDataRefData,$E169,0)&gt;0,INDEX(RawDataRefData,$E169,0)),"")),"")</f>
        <v/>
      </c>
      <c r="AC169" s="100" t="str">
        <f t="array" ref="AC169">IF($AA169,QUARTILE(IF(G1SelectionMask="x",IF(INDEX(RawDataRefData,$E169,0)&gt;0,INDEX(RawDataRefData,$E169,0)),""),1),"")</f>
        <v/>
      </c>
      <c r="AD169" s="100" t="str">
        <f t="array" ref="AD169">IF($AA169,QUARTILE(IF(G1SelectionMask="x",IF(INDEX(RawDataRefData,$E169,0)&gt;0,INDEX(RawDataRefData,$E169,0)),""),3),"")</f>
        <v/>
      </c>
      <c r="AE169" s="100" t="str">
        <f t="array" ref="AE169">IF($AA169,MIN(IF(G1SelectionMask="x",IF(INDEX(RawDataRefData,$E169,0)&gt;0,INDEX(RawDataRefData,$E169,0)),"")),"")</f>
        <v/>
      </c>
      <c r="AF169" s="100" t="str">
        <f t="array" ref="AF169">IF($AA169,MAX(IF(G1SelectionMask="x",IF(INDEX(RawDataRefData,$E169,0)&gt;0,INDEX(RawDataRefData,$E169,0)),"")),"")</f>
        <v/>
      </c>
      <c r="AG169" s="100" t="str">
        <f t="shared" si="8"/>
        <v/>
      </c>
      <c r="AH169" s="100" t="str">
        <f t="array" ref="AH169">IF($AA169,STDEVA(IF(G1SelectionMask="x",IF(INDEX(RawDataRefData,$E169,0)&gt;0,INDEX(RawDataRefData,$E169,0)),"")),"")</f>
        <v/>
      </c>
      <c r="AI169" s="101" t="b">
        <f t="shared" si="9"/>
        <v>0</v>
      </c>
      <c r="AJ169" s="101" t="str">
        <f t="array" ref="AJ169">IF($AI169,MEDIAN(IF(G2SelectionMask="x",IF(INDEX(RawDataRefData,$E169,0)&gt;0,INDEX(RawDataRefData,$E169,0)),"")),"")</f>
        <v/>
      </c>
      <c r="AK169" s="101" t="str">
        <f t="array" ref="AK169">IF($AI169,QUARTILE(IF(G2SelectionMask="x",IF(INDEX(RawDataRefData,$E169,0)&gt;0,INDEX(RawDataRefData,$E169,0)),""),1),"")</f>
        <v/>
      </c>
      <c r="AL169" s="101" t="str">
        <f t="array" ref="AL169">IF($AI169,QUARTILE(IF(G2SelectionMask="x",IF(INDEX(RawDataRefData,$E169,0)&gt;0,INDEX(RawDataRefData,$E169,0)),""),3),"")</f>
        <v/>
      </c>
      <c r="AM169" s="101" t="str">
        <f t="array" ref="AM169">IF($AI169,MIN(IF(G2SelectionMask="x",IF(INDEX(RawDataRefData,$E169,0)&gt;0,INDEX(RawDataRefData,$E169,0)),"")),"")</f>
        <v/>
      </c>
      <c r="AN169" s="101" t="str">
        <f t="array" ref="AN169">IF($AI169,MAX(IF(G2SelectionMask="x",IF(INDEX(RawDataRefData,$E169,0)&gt;0,INDEX(RawDataRefData,$E169,0)),"")),"")</f>
        <v/>
      </c>
      <c r="AO169" s="101" t="str">
        <f t="shared" si="58"/>
        <v/>
      </c>
      <c r="AP169" s="101" t="str">
        <f t="array" ref="AP169">IF($AI169,STDEVA(IF(G2SelectionMask="x",IF(INDEX(RawDataRefData,$E169,0)&gt;0,INDEX(RawDataRefData,$E169,0)),"")),"")</f>
        <v/>
      </c>
      <c r="AQ169" s="100" t="b">
        <f t="shared" si="59"/>
        <v>0</v>
      </c>
      <c r="AR169" s="100" t="str">
        <f t="array" ref="AR169">IF($AQ169,MEDIAN(IF(G3SelectionMask="x",IF(INDEX(RawDataRefData,$E169,0)&gt;0,INDEX(RawDataRefData,$E169,0)),"")),"")</f>
        <v/>
      </c>
      <c r="AS169" s="100" t="str">
        <f t="array" ref="AS169">IF($AQ169,QUARTILE(IF(G3SelectionMask="x",IF(INDEX(RawDataRefData,$E169,0)&gt;0,INDEX(RawDataRefData,$E169,0)),""),1),"")</f>
        <v/>
      </c>
      <c r="AT169" s="100" t="str">
        <f t="array" ref="AT169">IF($AQ169,QUARTILE(IF(G3SelectionMask="x",IF(INDEX(RawDataRefData,$E169,0)&gt;0,INDEX(RawDataRefData,$E169,0)),""),3),"")</f>
        <v/>
      </c>
      <c r="AU169" s="100" t="str">
        <f t="array" ref="AU169">IF($AQ169,MIN(IF(G3SelectionMask="x",IF(INDEX(RawDataRefData,$E169,0)&gt;0,INDEX(RawDataRefData,$E169,0)),"")),"")</f>
        <v/>
      </c>
      <c r="AV169" s="100" t="str">
        <f t="array" ref="AV169">IF($AQ169,MAX(IF(G3SelectionMask="x",IF(INDEX(RawDataRefData,$E169,0)&gt;0,INDEX(RawDataRefData,$E169,0)),"")),"")</f>
        <v/>
      </c>
      <c r="AW169" s="100" t="str">
        <f t="shared" si="60"/>
        <v/>
      </c>
      <c r="AX169" s="100" t="str">
        <f t="array" ref="AX169">IF($AQ169,STDEVA(IF(G3SelectionMask="x",IF(INDEX(RawDataRefData,$E169,0)&gt;0,INDEX(RawDataRefData,$E169,0)),"")),"")</f>
        <v/>
      </c>
      <c r="AY169" s="101" t="b">
        <f t="shared" si="61"/>
        <v>0</v>
      </c>
      <c r="AZ169" s="101" t="str">
        <f t="array" ref="AZ169">IF($AY169,MEDIAN(IF(G4SelectionMask="x",IF(INDEX(RawDataRefData,$E169,0)&gt;0,INDEX(RawDataRefData,$E169,0)),"")),"")</f>
        <v/>
      </c>
      <c r="BA169" s="101" t="str">
        <f t="array" ref="BA169">IF($AY169,QUARTILE(IF(G4SelectionMask="x",IF(INDEX(RawDataRefData,$E169,0)&gt;0,INDEX(RawDataRefData,$E169,0)),""),1),"")</f>
        <v/>
      </c>
      <c r="BB169" s="101" t="str">
        <f t="array" ref="BB169">IF($AY169,QUARTILE(IF(G4SelectionMask="x",IF(INDEX(RawDataRefData,$E169,0)&gt;0,INDEX(RawDataRefData,$E169,0)),""),3),"")</f>
        <v/>
      </c>
      <c r="BC169" s="101" t="str">
        <f t="array" ref="BC169">IF($AY169,MIN(IF(G4SelectionMask="x",IF(INDEX(RawDataRefData,$E169,0)&gt;0,INDEX(RawDataRefData,$E169,0)),"")),"")</f>
        <v/>
      </c>
      <c r="BD169" s="101" t="str">
        <f t="array" ref="BD169">IF($AY169,MAX(IF(G4SelectionMask="x",IF(INDEX(RawDataRefData,$E169,0)&gt;0,INDEX(RawDataRefData,$E169,0)),"")),"")</f>
        <v/>
      </c>
      <c r="BE169" s="101" t="str">
        <f t="shared" si="62"/>
        <v/>
      </c>
      <c r="BF169" s="101" t="str">
        <f t="array" ref="BF169">IF($AY169,STDEVA(IF(G4SelectionMask="x",IF(INDEX(RawDataRefData,$E169,0)&gt;0,INDEX(RawDataRefData,$E169,0)),"")),"")</f>
        <v/>
      </c>
      <c r="BG169" s="100" t="b">
        <f t="shared" si="63"/>
        <v>0</v>
      </c>
      <c r="BH169" s="100" t="str">
        <f t="array" ref="BH169">IF($BG169,MEDIAN(IF(G5SelectionMask="x",IF(INDEX(RawDataRefData,$E169,0)&gt;0,INDEX(RawDataRefData,$E169,0)),"")),"")</f>
        <v/>
      </c>
      <c r="BI169" s="100" t="str">
        <f t="array" ref="BI169">IF($BG169,QUARTILE(IF(G5SelectionMask="x",IF(INDEX(RawDataRefData,$E169,0)&gt;0,INDEX(RawDataRefData,$E169,0)),""),1),"")</f>
        <v/>
      </c>
      <c r="BJ169" s="100" t="str">
        <f t="array" ref="BJ169">IF($BG169,QUARTILE(IF(G5SelectionMask="x",IF(INDEX(RawDataRefData,$E169,0)&gt;0,INDEX(RawDataRefData,$E169,0)),""),3),"")</f>
        <v/>
      </c>
      <c r="BK169" s="100" t="str">
        <f t="array" ref="BK169">IF($BG169,MIN(IF(G5SelectionMask="x",IF(INDEX(RawDataRefData,$E169,0)&gt;0,INDEX(RawDataRefData,$E169,0)),"")),"")</f>
        <v/>
      </c>
      <c r="BL169" s="100" t="str">
        <f t="array" ref="BL169">IF($BG169,MAX(IF(G5SelectionMask="x",IF(INDEX(RawDataRefData,$E169,0)&gt;0,INDEX(RawDataRefData,$E169,0)),"")),"")</f>
        <v/>
      </c>
      <c r="BM169" s="100" t="str">
        <f t="shared" si="64"/>
        <v/>
      </c>
      <c r="BN169" s="103" t="str">
        <f t="array" ref="BN169">IF($BG169,STDEVA(IF(G5SelectionMask="x",IF(INDEX(RawDataRefData,$E169,0)&gt;0,INDEX(RawDataRefData,$E169,0)),"")),"")</f>
        <v/>
      </c>
      <c r="BO169" s="104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</row>
    <row r="170" spans="1:82" x14ac:dyDescent="0.2">
      <c r="A170" s="33">
        <f t="shared" si="33"/>
        <v>0</v>
      </c>
      <c r="B170" s="206"/>
      <c r="C170" s="200"/>
      <c r="D170" s="197"/>
      <c r="E170" s="72">
        <f t="shared" si="57"/>
        <v>161</v>
      </c>
      <c r="F170" s="9" t="s">
        <v>735</v>
      </c>
      <c r="K170" s="100" t="str">
        <f t="shared" si="65"/>
        <v/>
      </c>
      <c r="L170" s="100"/>
      <c r="M170" s="100"/>
      <c r="N170" s="100"/>
      <c r="O170" s="100"/>
      <c r="P170" s="101" t="str">
        <f t="shared" si="66"/>
        <v/>
      </c>
      <c r="Q170" s="102" t="str">
        <f t="shared" si="67"/>
        <v/>
      </c>
      <c r="R170" s="102" t="str">
        <f t="shared" si="68"/>
        <v/>
      </c>
      <c r="S170" s="102" t="str">
        <f t="shared" si="69"/>
        <v/>
      </c>
      <c r="T170" s="102" t="str">
        <f t="shared" si="70"/>
        <v/>
      </c>
      <c r="U170" s="102" t="str">
        <f t="shared" si="71"/>
        <v/>
      </c>
      <c r="V170" s="102" t="str">
        <f t="shared" si="72"/>
        <v/>
      </c>
      <c r="W170" s="102" t="str">
        <f t="shared" si="73"/>
        <v/>
      </c>
      <c r="X170" s="102" t="str">
        <f t="shared" si="74"/>
        <v/>
      </c>
      <c r="Y170" s="102" t="str">
        <f t="shared" si="75"/>
        <v/>
      </c>
      <c r="Z170" s="102" t="str">
        <f t="shared" si="76"/>
        <v/>
      </c>
      <c r="AA170" s="100" t="b">
        <f t="shared" si="7"/>
        <v>0</v>
      </c>
      <c r="AB170" s="100" t="str">
        <f t="array" ref="AB170">IF($AA170,MEDIAN(IF(G1SelectionMask="x",IF(INDEX(RawDataRefData,$E170,0)&gt;0,INDEX(RawDataRefData,$E170,0)),"")),"")</f>
        <v/>
      </c>
      <c r="AC170" s="100" t="str">
        <f t="array" ref="AC170">IF($AA170,QUARTILE(IF(G1SelectionMask="x",IF(INDEX(RawDataRefData,$E170,0)&gt;0,INDEX(RawDataRefData,$E170,0)),""),1),"")</f>
        <v/>
      </c>
      <c r="AD170" s="100" t="str">
        <f t="array" ref="AD170">IF($AA170,QUARTILE(IF(G1SelectionMask="x",IF(INDEX(RawDataRefData,$E170,0)&gt;0,INDEX(RawDataRefData,$E170,0)),""),3),"")</f>
        <v/>
      </c>
      <c r="AE170" s="100" t="str">
        <f t="array" ref="AE170">IF($AA170,MIN(IF(G1SelectionMask="x",IF(INDEX(RawDataRefData,$E170,0)&gt;0,INDEX(RawDataRefData,$E170,0)),"")),"")</f>
        <v/>
      </c>
      <c r="AF170" s="100" t="str">
        <f t="array" ref="AF170">IF($AA170,MAX(IF(G1SelectionMask="x",IF(INDEX(RawDataRefData,$E170,0)&gt;0,INDEX(RawDataRefData,$E170,0)),"")),"")</f>
        <v/>
      </c>
      <c r="AG170" s="100" t="str">
        <f t="shared" si="8"/>
        <v/>
      </c>
      <c r="AH170" s="100" t="str">
        <f t="array" ref="AH170">IF($AA170,STDEVA(IF(G1SelectionMask="x",IF(INDEX(RawDataRefData,$E170,0)&gt;0,INDEX(RawDataRefData,$E170,0)),"")),"")</f>
        <v/>
      </c>
      <c r="AI170" s="101" t="b">
        <f t="shared" si="9"/>
        <v>0</v>
      </c>
      <c r="AJ170" s="101" t="str">
        <f t="array" ref="AJ170">IF($AI170,MEDIAN(IF(G2SelectionMask="x",IF(INDEX(RawDataRefData,$E170,0)&gt;0,INDEX(RawDataRefData,$E170,0)),"")),"")</f>
        <v/>
      </c>
      <c r="AK170" s="101" t="str">
        <f t="array" ref="AK170">IF($AI170,QUARTILE(IF(G2SelectionMask="x",IF(INDEX(RawDataRefData,$E170,0)&gt;0,INDEX(RawDataRefData,$E170,0)),""),1),"")</f>
        <v/>
      </c>
      <c r="AL170" s="101" t="str">
        <f t="array" ref="AL170">IF($AI170,QUARTILE(IF(G2SelectionMask="x",IF(INDEX(RawDataRefData,$E170,0)&gt;0,INDEX(RawDataRefData,$E170,0)),""),3),"")</f>
        <v/>
      </c>
      <c r="AM170" s="101" t="str">
        <f t="array" ref="AM170">IF($AI170,MIN(IF(G2SelectionMask="x",IF(INDEX(RawDataRefData,$E170,0)&gt;0,INDEX(RawDataRefData,$E170,0)),"")),"")</f>
        <v/>
      </c>
      <c r="AN170" s="101" t="str">
        <f t="array" ref="AN170">IF($AI170,MAX(IF(G2SelectionMask="x",IF(INDEX(RawDataRefData,$E170,0)&gt;0,INDEX(RawDataRefData,$E170,0)),"")),"")</f>
        <v/>
      </c>
      <c r="AO170" s="101" t="str">
        <f t="shared" si="58"/>
        <v/>
      </c>
      <c r="AP170" s="101" t="str">
        <f t="array" ref="AP170">IF($AI170,STDEVA(IF(G2SelectionMask="x",IF(INDEX(RawDataRefData,$E170,0)&gt;0,INDEX(RawDataRefData,$E170,0)),"")),"")</f>
        <v/>
      </c>
      <c r="AQ170" s="100" t="b">
        <f t="shared" si="59"/>
        <v>0</v>
      </c>
      <c r="AR170" s="100" t="str">
        <f t="array" ref="AR170">IF($AQ170,MEDIAN(IF(G3SelectionMask="x",IF(INDEX(RawDataRefData,$E170,0)&gt;0,INDEX(RawDataRefData,$E170,0)),"")),"")</f>
        <v/>
      </c>
      <c r="AS170" s="100" t="str">
        <f t="array" ref="AS170">IF($AQ170,QUARTILE(IF(G3SelectionMask="x",IF(INDEX(RawDataRefData,$E170,0)&gt;0,INDEX(RawDataRefData,$E170,0)),""),1),"")</f>
        <v/>
      </c>
      <c r="AT170" s="100" t="str">
        <f t="array" ref="AT170">IF($AQ170,QUARTILE(IF(G3SelectionMask="x",IF(INDEX(RawDataRefData,$E170,0)&gt;0,INDEX(RawDataRefData,$E170,0)),""),3),"")</f>
        <v/>
      </c>
      <c r="AU170" s="100" t="str">
        <f t="array" ref="AU170">IF($AQ170,MIN(IF(G3SelectionMask="x",IF(INDEX(RawDataRefData,$E170,0)&gt;0,INDEX(RawDataRefData,$E170,0)),"")),"")</f>
        <v/>
      </c>
      <c r="AV170" s="100" t="str">
        <f t="array" ref="AV170">IF($AQ170,MAX(IF(G3SelectionMask="x",IF(INDEX(RawDataRefData,$E170,0)&gt;0,INDEX(RawDataRefData,$E170,0)),"")),"")</f>
        <v/>
      </c>
      <c r="AW170" s="100" t="str">
        <f t="shared" si="60"/>
        <v/>
      </c>
      <c r="AX170" s="100" t="str">
        <f t="array" ref="AX170">IF($AQ170,STDEVA(IF(G3SelectionMask="x",IF(INDEX(RawDataRefData,$E170,0)&gt;0,INDEX(RawDataRefData,$E170,0)),"")),"")</f>
        <v/>
      </c>
      <c r="AY170" s="101" t="b">
        <f t="shared" si="61"/>
        <v>0</v>
      </c>
      <c r="AZ170" s="101" t="str">
        <f t="array" ref="AZ170">IF($AY170,MEDIAN(IF(G4SelectionMask="x",IF(INDEX(RawDataRefData,$E170,0)&gt;0,INDEX(RawDataRefData,$E170,0)),"")),"")</f>
        <v/>
      </c>
      <c r="BA170" s="101" t="str">
        <f t="array" ref="BA170">IF($AY170,QUARTILE(IF(G4SelectionMask="x",IF(INDEX(RawDataRefData,$E170,0)&gt;0,INDEX(RawDataRefData,$E170,0)),""),1),"")</f>
        <v/>
      </c>
      <c r="BB170" s="101" t="str">
        <f t="array" ref="BB170">IF($AY170,QUARTILE(IF(G4SelectionMask="x",IF(INDEX(RawDataRefData,$E170,0)&gt;0,INDEX(RawDataRefData,$E170,0)),""),3),"")</f>
        <v/>
      </c>
      <c r="BC170" s="101" t="str">
        <f t="array" ref="BC170">IF($AY170,MIN(IF(G4SelectionMask="x",IF(INDEX(RawDataRefData,$E170,0)&gt;0,INDEX(RawDataRefData,$E170,0)),"")),"")</f>
        <v/>
      </c>
      <c r="BD170" s="101" t="str">
        <f t="array" ref="BD170">IF($AY170,MAX(IF(G4SelectionMask="x",IF(INDEX(RawDataRefData,$E170,0)&gt;0,INDEX(RawDataRefData,$E170,0)),"")),"")</f>
        <v/>
      </c>
      <c r="BE170" s="101" t="str">
        <f t="shared" si="62"/>
        <v/>
      </c>
      <c r="BF170" s="101" t="str">
        <f t="array" ref="BF170">IF($AY170,STDEVA(IF(G4SelectionMask="x",IF(INDEX(RawDataRefData,$E170,0)&gt;0,INDEX(RawDataRefData,$E170,0)),"")),"")</f>
        <v/>
      </c>
      <c r="BG170" s="100" t="b">
        <f t="shared" si="63"/>
        <v>0</v>
      </c>
      <c r="BH170" s="100" t="str">
        <f t="array" ref="BH170">IF($BG170,MEDIAN(IF(G5SelectionMask="x",IF(INDEX(RawDataRefData,$E170,0)&gt;0,INDEX(RawDataRefData,$E170,0)),"")),"")</f>
        <v/>
      </c>
      <c r="BI170" s="100" t="str">
        <f t="array" ref="BI170">IF($BG170,QUARTILE(IF(G5SelectionMask="x",IF(INDEX(RawDataRefData,$E170,0)&gt;0,INDEX(RawDataRefData,$E170,0)),""),1),"")</f>
        <v/>
      </c>
      <c r="BJ170" s="100" t="str">
        <f t="array" ref="BJ170">IF($BG170,QUARTILE(IF(G5SelectionMask="x",IF(INDEX(RawDataRefData,$E170,0)&gt;0,INDEX(RawDataRefData,$E170,0)),""),3),"")</f>
        <v/>
      </c>
      <c r="BK170" s="100" t="str">
        <f t="array" ref="BK170">IF($BG170,MIN(IF(G5SelectionMask="x",IF(INDEX(RawDataRefData,$E170,0)&gt;0,INDEX(RawDataRefData,$E170,0)),"")),"")</f>
        <v/>
      </c>
      <c r="BL170" s="100" t="str">
        <f t="array" ref="BL170">IF($BG170,MAX(IF(G5SelectionMask="x",IF(INDEX(RawDataRefData,$E170,0)&gt;0,INDEX(RawDataRefData,$E170,0)),"")),"")</f>
        <v/>
      </c>
      <c r="BM170" s="100" t="str">
        <f t="shared" si="64"/>
        <v/>
      </c>
      <c r="BN170" s="103" t="str">
        <f t="array" ref="BN170">IF($BG170,STDEVA(IF(G5SelectionMask="x",IF(INDEX(RawDataRefData,$E170,0)&gt;0,INDEX(RawDataRefData,$E170,0)),"")),"")</f>
        <v/>
      </c>
      <c r="BO170" s="104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</row>
    <row r="171" spans="1:82" x14ac:dyDescent="0.2">
      <c r="A171" s="33">
        <f t="shared" si="33"/>
        <v>0</v>
      </c>
      <c r="B171" s="206"/>
      <c r="C171" s="200"/>
      <c r="D171" s="197"/>
      <c r="E171" s="72">
        <f t="shared" si="57"/>
        <v>162</v>
      </c>
      <c r="F171" s="9" t="s">
        <v>736</v>
      </c>
      <c r="K171" s="100" t="str">
        <f t="shared" si="65"/>
        <v/>
      </c>
      <c r="L171" s="100"/>
      <c r="M171" s="100"/>
      <c r="N171" s="100"/>
      <c r="O171" s="100"/>
      <c r="P171" s="101" t="str">
        <f t="shared" si="66"/>
        <v/>
      </c>
      <c r="Q171" s="102" t="str">
        <f t="shared" si="67"/>
        <v/>
      </c>
      <c r="R171" s="102" t="str">
        <f t="shared" si="68"/>
        <v/>
      </c>
      <c r="S171" s="102" t="str">
        <f t="shared" si="69"/>
        <v/>
      </c>
      <c r="T171" s="102" t="str">
        <f t="shared" si="70"/>
        <v/>
      </c>
      <c r="U171" s="102" t="str">
        <f t="shared" si="71"/>
        <v/>
      </c>
      <c r="V171" s="102" t="str">
        <f t="shared" si="72"/>
        <v/>
      </c>
      <c r="W171" s="102" t="str">
        <f t="shared" si="73"/>
        <v/>
      </c>
      <c r="X171" s="102" t="str">
        <f t="shared" si="74"/>
        <v/>
      </c>
      <c r="Y171" s="102" t="str">
        <f t="shared" si="75"/>
        <v/>
      </c>
      <c r="Z171" s="102" t="str">
        <f t="shared" si="76"/>
        <v/>
      </c>
      <c r="AA171" s="100" t="b">
        <f t="shared" si="7"/>
        <v>0</v>
      </c>
      <c r="AB171" s="100" t="str">
        <f t="array" ref="AB171">IF($AA171,MEDIAN(IF(G1SelectionMask="x",IF(INDEX(RawDataRefData,$E171,0)&gt;0,INDEX(RawDataRefData,$E171,0)),"")),"")</f>
        <v/>
      </c>
      <c r="AC171" s="100" t="str">
        <f t="array" ref="AC171">IF($AA171,QUARTILE(IF(G1SelectionMask="x",IF(INDEX(RawDataRefData,$E171,0)&gt;0,INDEX(RawDataRefData,$E171,0)),""),1),"")</f>
        <v/>
      </c>
      <c r="AD171" s="100" t="str">
        <f t="array" ref="AD171">IF($AA171,QUARTILE(IF(G1SelectionMask="x",IF(INDEX(RawDataRefData,$E171,0)&gt;0,INDEX(RawDataRefData,$E171,0)),""),3),"")</f>
        <v/>
      </c>
      <c r="AE171" s="100" t="str">
        <f t="array" ref="AE171">IF($AA171,MIN(IF(G1SelectionMask="x",IF(INDEX(RawDataRefData,$E171,0)&gt;0,INDEX(RawDataRefData,$E171,0)),"")),"")</f>
        <v/>
      </c>
      <c r="AF171" s="100" t="str">
        <f t="array" ref="AF171">IF($AA171,MAX(IF(G1SelectionMask="x",IF(INDEX(RawDataRefData,$E171,0)&gt;0,INDEX(RawDataRefData,$E171,0)),"")),"")</f>
        <v/>
      </c>
      <c r="AG171" s="100" t="str">
        <f t="shared" si="8"/>
        <v/>
      </c>
      <c r="AH171" s="100" t="str">
        <f t="array" ref="AH171">IF($AA171,STDEVA(IF(G1SelectionMask="x",IF(INDEX(RawDataRefData,$E171,0)&gt;0,INDEX(RawDataRefData,$E171,0)),"")),"")</f>
        <v/>
      </c>
      <c r="AI171" s="101" t="b">
        <f t="shared" si="9"/>
        <v>0</v>
      </c>
      <c r="AJ171" s="101" t="str">
        <f t="array" ref="AJ171">IF($AI171,MEDIAN(IF(G2SelectionMask="x",IF(INDEX(RawDataRefData,$E171,0)&gt;0,INDEX(RawDataRefData,$E171,0)),"")),"")</f>
        <v/>
      </c>
      <c r="AK171" s="101" t="str">
        <f t="array" ref="AK171">IF($AI171,QUARTILE(IF(G2SelectionMask="x",IF(INDEX(RawDataRefData,$E171,0)&gt;0,INDEX(RawDataRefData,$E171,0)),""),1),"")</f>
        <v/>
      </c>
      <c r="AL171" s="101" t="str">
        <f t="array" ref="AL171">IF($AI171,QUARTILE(IF(G2SelectionMask="x",IF(INDEX(RawDataRefData,$E171,0)&gt;0,INDEX(RawDataRefData,$E171,0)),""),3),"")</f>
        <v/>
      </c>
      <c r="AM171" s="101" t="str">
        <f t="array" ref="AM171">IF($AI171,MIN(IF(G2SelectionMask="x",IF(INDEX(RawDataRefData,$E171,0)&gt;0,INDEX(RawDataRefData,$E171,0)),"")),"")</f>
        <v/>
      </c>
      <c r="AN171" s="101" t="str">
        <f t="array" ref="AN171">IF($AI171,MAX(IF(G2SelectionMask="x",IF(INDEX(RawDataRefData,$E171,0)&gt;0,INDEX(RawDataRefData,$E171,0)),"")),"")</f>
        <v/>
      </c>
      <c r="AO171" s="101" t="str">
        <f t="shared" si="58"/>
        <v/>
      </c>
      <c r="AP171" s="101" t="str">
        <f t="array" ref="AP171">IF($AI171,STDEVA(IF(G2SelectionMask="x",IF(INDEX(RawDataRefData,$E171,0)&gt;0,INDEX(RawDataRefData,$E171,0)),"")),"")</f>
        <v/>
      </c>
      <c r="AQ171" s="100" t="b">
        <f t="shared" si="59"/>
        <v>0</v>
      </c>
      <c r="AR171" s="100" t="str">
        <f t="array" ref="AR171">IF($AQ171,MEDIAN(IF(G3SelectionMask="x",IF(INDEX(RawDataRefData,$E171,0)&gt;0,INDEX(RawDataRefData,$E171,0)),"")),"")</f>
        <v/>
      </c>
      <c r="AS171" s="100" t="str">
        <f t="array" ref="AS171">IF($AQ171,QUARTILE(IF(G3SelectionMask="x",IF(INDEX(RawDataRefData,$E171,0)&gt;0,INDEX(RawDataRefData,$E171,0)),""),1),"")</f>
        <v/>
      </c>
      <c r="AT171" s="100" t="str">
        <f t="array" ref="AT171">IF($AQ171,QUARTILE(IF(G3SelectionMask="x",IF(INDEX(RawDataRefData,$E171,0)&gt;0,INDEX(RawDataRefData,$E171,0)),""),3),"")</f>
        <v/>
      </c>
      <c r="AU171" s="100" t="str">
        <f t="array" ref="AU171">IF($AQ171,MIN(IF(G3SelectionMask="x",IF(INDEX(RawDataRefData,$E171,0)&gt;0,INDEX(RawDataRefData,$E171,0)),"")),"")</f>
        <v/>
      </c>
      <c r="AV171" s="100" t="str">
        <f t="array" ref="AV171">IF($AQ171,MAX(IF(G3SelectionMask="x",IF(INDEX(RawDataRefData,$E171,0)&gt;0,INDEX(RawDataRefData,$E171,0)),"")),"")</f>
        <v/>
      </c>
      <c r="AW171" s="100" t="str">
        <f t="shared" si="60"/>
        <v/>
      </c>
      <c r="AX171" s="100" t="str">
        <f t="array" ref="AX171">IF($AQ171,STDEVA(IF(G3SelectionMask="x",IF(INDEX(RawDataRefData,$E171,0)&gt;0,INDEX(RawDataRefData,$E171,0)),"")),"")</f>
        <v/>
      </c>
      <c r="AY171" s="101" t="b">
        <f t="shared" si="61"/>
        <v>0</v>
      </c>
      <c r="AZ171" s="101" t="str">
        <f t="array" ref="AZ171">IF($AY171,MEDIAN(IF(G4SelectionMask="x",IF(INDEX(RawDataRefData,$E171,0)&gt;0,INDEX(RawDataRefData,$E171,0)),"")),"")</f>
        <v/>
      </c>
      <c r="BA171" s="101" t="str">
        <f t="array" ref="BA171">IF($AY171,QUARTILE(IF(G4SelectionMask="x",IF(INDEX(RawDataRefData,$E171,0)&gt;0,INDEX(RawDataRefData,$E171,0)),""),1),"")</f>
        <v/>
      </c>
      <c r="BB171" s="101" t="str">
        <f t="array" ref="BB171">IF($AY171,QUARTILE(IF(G4SelectionMask="x",IF(INDEX(RawDataRefData,$E171,0)&gt;0,INDEX(RawDataRefData,$E171,0)),""),3),"")</f>
        <v/>
      </c>
      <c r="BC171" s="101" t="str">
        <f t="array" ref="BC171">IF($AY171,MIN(IF(G4SelectionMask="x",IF(INDEX(RawDataRefData,$E171,0)&gt;0,INDEX(RawDataRefData,$E171,0)),"")),"")</f>
        <v/>
      </c>
      <c r="BD171" s="101" t="str">
        <f t="array" ref="BD171">IF($AY171,MAX(IF(G4SelectionMask="x",IF(INDEX(RawDataRefData,$E171,0)&gt;0,INDEX(RawDataRefData,$E171,0)),"")),"")</f>
        <v/>
      </c>
      <c r="BE171" s="101" t="str">
        <f t="shared" si="62"/>
        <v/>
      </c>
      <c r="BF171" s="101" t="str">
        <f t="array" ref="BF171">IF($AY171,STDEVA(IF(G4SelectionMask="x",IF(INDEX(RawDataRefData,$E171,0)&gt;0,INDEX(RawDataRefData,$E171,0)),"")),"")</f>
        <v/>
      </c>
      <c r="BG171" s="100" t="b">
        <f t="shared" si="63"/>
        <v>0</v>
      </c>
      <c r="BH171" s="100" t="str">
        <f t="array" ref="BH171">IF($BG171,MEDIAN(IF(G5SelectionMask="x",IF(INDEX(RawDataRefData,$E171,0)&gt;0,INDEX(RawDataRefData,$E171,0)),"")),"")</f>
        <v/>
      </c>
      <c r="BI171" s="100" t="str">
        <f t="array" ref="BI171">IF($BG171,QUARTILE(IF(G5SelectionMask="x",IF(INDEX(RawDataRefData,$E171,0)&gt;0,INDEX(RawDataRefData,$E171,0)),""),1),"")</f>
        <v/>
      </c>
      <c r="BJ171" s="100" t="str">
        <f t="array" ref="BJ171">IF($BG171,QUARTILE(IF(G5SelectionMask="x",IF(INDEX(RawDataRefData,$E171,0)&gt;0,INDEX(RawDataRefData,$E171,0)),""),3),"")</f>
        <v/>
      </c>
      <c r="BK171" s="100" t="str">
        <f t="array" ref="BK171">IF($BG171,MIN(IF(G5SelectionMask="x",IF(INDEX(RawDataRefData,$E171,0)&gt;0,INDEX(RawDataRefData,$E171,0)),"")),"")</f>
        <v/>
      </c>
      <c r="BL171" s="100" t="str">
        <f t="array" ref="BL171">IF($BG171,MAX(IF(G5SelectionMask="x",IF(INDEX(RawDataRefData,$E171,0)&gt;0,INDEX(RawDataRefData,$E171,0)),"")),"")</f>
        <v/>
      </c>
      <c r="BM171" s="100" t="str">
        <f t="shared" si="64"/>
        <v/>
      </c>
      <c r="BN171" s="103" t="str">
        <f t="array" ref="BN171">IF($BG171,STDEVA(IF(G5SelectionMask="x",IF(INDEX(RawDataRefData,$E171,0)&gt;0,INDEX(RawDataRefData,$E171,0)),"")),"")</f>
        <v/>
      </c>
      <c r="BO171" s="104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</row>
    <row r="172" spans="1:82" x14ac:dyDescent="0.2">
      <c r="A172" s="33">
        <f t="shared" si="33"/>
        <v>0</v>
      </c>
      <c r="B172" s="206"/>
      <c r="C172" s="200"/>
      <c r="D172" s="197"/>
      <c r="E172" s="72">
        <f t="shared" si="57"/>
        <v>163</v>
      </c>
      <c r="F172" s="52" t="s">
        <v>737</v>
      </c>
      <c r="K172" s="100" t="str">
        <f t="shared" si="65"/>
        <v/>
      </c>
      <c r="L172" s="100"/>
      <c r="M172" s="100"/>
      <c r="N172" s="100"/>
      <c r="O172" s="100"/>
      <c r="P172" s="101" t="str">
        <f t="shared" si="66"/>
        <v/>
      </c>
      <c r="Q172" s="102" t="str">
        <f t="shared" si="67"/>
        <v/>
      </c>
      <c r="R172" s="102" t="str">
        <f t="shared" si="68"/>
        <v/>
      </c>
      <c r="S172" s="102" t="str">
        <f t="shared" si="69"/>
        <v/>
      </c>
      <c r="T172" s="102" t="str">
        <f t="shared" si="70"/>
        <v/>
      </c>
      <c r="U172" s="102" t="str">
        <f t="shared" si="71"/>
        <v/>
      </c>
      <c r="V172" s="102" t="str">
        <f t="shared" si="72"/>
        <v/>
      </c>
      <c r="W172" s="102" t="str">
        <f t="shared" si="73"/>
        <v/>
      </c>
      <c r="X172" s="102" t="str">
        <f t="shared" si="74"/>
        <v/>
      </c>
      <c r="Y172" s="102" t="str">
        <f t="shared" si="75"/>
        <v/>
      </c>
      <c r="Z172" s="102" t="str">
        <f t="shared" si="76"/>
        <v/>
      </c>
      <c r="AA172" s="100" t="b">
        <f t="shared" si="7"/>
        <v>0</v>
      </c>
      <c r="AB172" s="100" t="str">
        <f t="array" ref="AB172">IF($AA172,MEDIAN(IF(G1SelectionMask="x",IF(INDEX(RawDataRefData,$E172,0)&gt;0,INDEX(RawDataRefData,$E172,0)),"")),"")</f>
        <v/>
      </c>
      <c r="AC172" s="100" t="str">
        <f t="array" ref="AC172">IF($AA172,QUARTILE(IF(G1SelectionMask="x",IF(INDEX(RawDataRefData,$E172,0)&gt;0,INDEX(RawDataRefData,$E172,0)),""),1),"")</f>
        <v/>
      </c>
      <c r="AD172" s="100" t="str">
        <f t="array" ref="AD172">IF($AA172,QUARTILE(IF(G1SelectionMask="x",IF(INDEX(RawDataRefData,$E172,0)&gt;0,INDEX(RawDataRefData,$E172,0)),""),3),"")</f>
        <v/>
      </c>
      <c r="AE172" s="100" t="str">
        <f t="array" ref="AE172">IF($AA172,MIN(IF(G1SelectionMask="x",IF(INDEX(RawDataRefData,$E172,0)&gt;0,INDEX(RawDataRefData,$E172,0)),"")),"")</f>
        <v/>
      </c>
      <c r="AF172" s="100" t="str">
        <f t="array" ref="AF172">IF($AA172,MAX(IF(G1SelectionMask="x",IF(INDEX(RawDataRefData,$E172,0)&gt;0,INDEX(RawDataRefData,$E172,0)),"")),"")</f>
        <v/>
      </c>
      <c r="AG172" s="100" t="str">
        <f t="shared" si="8"/>
        <v/>
      </c>
      <c r="AH172" s="100" t="str">
        <f t="array" ref="AH172">IF($AA172,STDEVA(IF(G1SelectionMask="x",IF(INDEX(RawDataRefData,$E172,0)&gt;0,INDEX(RawDataRefData,$E172,0)),"")),"")</f>
        <v/>
      </c>
      <c r="AI172" s="101" t="b">
        <f t="shared" si="9"/>
        <v>0</v>
      </c>
      <c r="AJ172" s="101" t="str">
        <f t="array" ref="AJ172">IF($AI172,MEDIAN(IF(G2SelectionMask="x",IF(INDEX(RawDataRefData,$E172,0)&gt;0,INDEX(RawDataRefData,$E172,0)),"")),"")</f>
        <v/>
      </c>
      <c r="AK172" s="101" t="str">
        <f t="array" ref="AK172">IF($AI172,QUARTILE(IF(G2SelectionMask="x",IF(INDEX(RawDataRefData,$E172,0)&gt;0,INDEX(RawDataRefData,$E172,0)),""),1),"")</f>
        <v/>
      </c>
      <c r="AL172" s="101" t="str">
        <f t="array" ref="AL172">IF($AI172,QUARTILE(IF(G2SelectionMask="x",IF(INDEX(RawDataRefData,$E172,0)&gt;0,INDEX(RawDataRefData,$E172,0)),""),3),"")</f>
        <v/>
      </c>
      <c r="AM172" s="101" t="str">
        <f t="array" ref="AM172">IF($AI172,MIN(IF(G2SelectionMask="x",IF(INDEX(RawDataRefData,$E172,0)&gt;0,INDEX(RawDataRefData,$E172,0)),"")),"")</f>
        <v/>
      </c>
      <c r="AN172" s="101" t="str">
        <f t="array" ref="AN172">IF($AI172,MAX(IF(G2SelectionMask="x",IF(INDEX(RawDataRefData,$E172,0)&gt;0,INDEX(RawDataRefData,$E172,0)),"")),"")</f>
        <v/>
      </c>
      <c r="AO172" s="101" t="str">
        <f t="shared" si="58"/>
        <v/>
      </c>
      <c r="AP172" s="101" t="str">
        <f t="array" ref="AP172">IF($AI172,STDEVA(IF(G2SelectionMask="x",IF(INDEX(RawDataRefData,$E172,0)&gt;0,INDEX(RawDataRefData,$E172,0)),"")),"")</f>
        <v/>
      </c>
      <c r="AQ172" s="100" t="b">
        <f t="shared" si="59"/>
        <v>0</v>
      </c>
      <c r="AR172" s="100" t="str">
        <f t="array" ref="AR172">IF($AQ172,MEDIAN(IF(G3SelectionMask="x",IF(INDEX(RawDataRefData,$E172,0)&gt;0,INDEX(RawDataRefData,$E172,0)),"")),"")</f>
        <v/>
      </c>
      <c r="AS172" s="100" t="str">
        <f t="array" ref="AS172">IF($AQ172,QUARTILE(IF(G3SelectionMask="x",IF(INDEX(RawDataRefData,$E172,0)&gt;0,INDEX(RawDataRefData,$E172,0)),""),1),"")</f>
        <v/>
      </c>
      <c r="AT172" s="100" t="str">
        <f t="array" ref="AT172">IF($AQ172,QUARTILE(IF(G3SelectionMask="x",IF(INDEX(RawDataRefData,$E172,0)&gt;0,INDEX(RawDataRefData,$E172,0)),""),3),"")</f>
        <v/>
      </c>
      <c r="AU172" s="100" t="str">
        <f t="array" ref="AU172">IF($AQ172,MIN(IF(G3SelectionMask="x",IF(INDEX(RawDataRefData,$E172,0)&gt;0,INDEX(RawDataRefData,$E172,0)),"")),"")</f>
        <v/>
      </c>
      <c r="AV172" s="100" t="str">
        <f t="array" ref="AV172">IF($AQ172,MAX(IF(G3SelectionMask="x",IF(INDEX(RawDataRefData,$E172,0)&gt;0,INDEX(RawDataRefData,$E172,0)),"")),"")</f>
        <v/>
      </c>
      <c r="AW172" s="100" t="str">
        <f t="shared" si="60"/>
        <v/>
      </c>
      <c r="AX172" s="100" t="str">
        <f t="array" ref="AX172">IF($AQ172,STDEVA(IF(G3SelectionMask="x",IF(INDEX(RawDataRefData,$E172,0)&gt;0,INDEX(RawDataRefData,$E172,0)),"")),"")</f>
        <v/>
      </c>
      <c r="AY172" s="101" t="b">
        <f t="shared" si="61"/>
        <v>0</v>
      </c>
      <c r="AZ172" s="101" t="str">
        <f t="array" ref="AZ172">IF($AY172,MEDIAN(IF(G4SelectionMask="x",IF(INDEX(RawDataRefData,$E172,0)&gt;0,INDEX(RawDataRefData,$E172,0)),"")),"")</f>
        <v/>
      </c>
      <c r="BA172" s="101" t="str">
        <f t="array" ref="BA172">IF($AY172,QUARTILE(IF(G4SelectionMask="x",IF(INDEX(RawDataRefData,$E172,0)&gt;0,INDEX(RawDataRefData,$E172,0)),""),1),"")</f>
        <v/>
      </c>
      <c r="BB172" s="101" t="str">
        <f t="array" ref="BB172">IF($AY172,QUARTILE(IF(G4SelectionMask="x",IF(INDEX(RawDataRefData,$E172,0)&gt;0,INDEX(RawDataRefData,$E172,0)),""),3),"")</f>
        <v/>
      </c>
      <c r="BC172" s="101" t="str">
        <f t="array" ref="BC172">IF($AY172,MIN(IF(G4SelectionMask="x",IF(INDEX(RawDataRefData,$E172,0)&gt;0,INDEX(RawDataRefData,$E172,0)),"")),"")</f>
        <v/>
      </c>
      <c r="BD172" s="101" t="str">
        <f t="array" ref="BD172">IF($AY172,MAX(IF(G4SelectionMask="x",IF(INDEX(RawDataRefData,$E172,0)&gt;0,INDEX(RawDataRefData,$E172,0)),"")),"")</f>
        <v/>
      </c>
      <c r="BE172" s="101" t="str">
        <f t="shared" si="62"/>
        <v/>
      </c>
      <c r="BF172" s="101" t="str">
        <f t="array" ref="BF172">IF($AY172,STDEVA(IF(G4SelectionMask="x",IF(INDEX(RawDataRefData,$E172,0)&gt;0,INDEX(RawDataRefData,$E172,0)),"")),"")</f>
        <v/>
      </c>
      <c r="BG172" s="100" t="b">
        <f t="shared" si="63"/>
        <v>0</v>
      </c>
      <c r="BH172" s="100" t="str">
        <f t="array" ref="BH172">IF($BG172,MEDIAN(IF(G5SelectionMask="x",IF(INDEX(RawDataRefData,$E172,0)&gt;0,INDEX(RawDataRefData,$E172,0)),"")),"")</f>
        <v/>
      </c>
      <c r="BI172" s="100" t="str">
        <f t="array" ref="BI172">IF($BG172,QUARTILE(IF(G5SelectionMask="x",IF(INDEX(RawDataRefData,$E172,0)&gt;0,INDEX(RawDataRefData,$E172,0)),""),1),"")</f>
        <v/>
      </c>
      <c r="BJ172" s="100" t="str">
        <f t="array" ref="BJ172">IF($BG172,QUARTILE(IF(G5SelectionMask="x",IF(INDEX(RawDataRefData,$E172,0)&gt;0,INDEX(RawDataRefData,$E172,0)),""),3),"")</f>
        <v/>
      </c>
      <c r="BK172" s="100" t="str">
        <f t="array" ref="BK172">IF($BG172,MIN(IF(G5SelectionMask="x",IF(INDEX(RawDataRefData,$E172,0)&gt;0,INDEX(RawDataRefData,$E172,0)),"")),"")</f>
        <v/>
      </c>
      <c r="BL172" s="100" t="str">
        <f t="array" ref="BL172">IF($BG172,MAX(IF(G5SelectionMask="x",IF(INDEX(RawDataRefData,$E172,0)&gt;0,INDEX(RawDataRefData,$E172,0)),"")),"")</f>
        <v/>
      </c>
      <c r="BM172" s="100" t="str">
        <f t="shared" si="64"/>
        <v/>
      </c>
      <c r="BN172" s="103" t="str">
        <f t="array" ref="BN172">IF($BG172,STDEVA(IF(G5SelectionMask="x",IF(INDEX(RawDataRefData,$E172,0)&gt;0,INDEX(RawDataRefData,$E172,0)),"")),"")</f>
        <v/>
      </c>
      <c r="BO172" s="104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</row>
    <row r="173" spans="1:82" x14ac:dyDescent="0.2">
      <c r="A173" s="33">
        <f t="shared" si="33"/>
        <v>0</v>
      </c>
      <c r="B173" s="206"/>
      <c r="C173" s="200"/>
      <c r="D173" s="197"/>
      <c r="E173" s="72">
        <f t="shared" si="57"/>
        <v>164</v>
      </c>
      <c r="F173" s="52" t="s">
        <v>738</v>
      </c>
      <c r="K173" s="100" t="str">
        <f t="shared" si="65"/>
        <v/>
      </c>
      <c r="L173" s="100"/>
      <c r="M173" s="100"/>
      <c r="N173" s="100"/>
      <c r="O173" s="100"/>
      <c r="P173" s="101" t="str">
        <f t="shared" si="66"/>
        <v/>
      </c>
      <c r="Q173" s="102" t="str">
        <f t="shared" si="67"/>
        <v/>
      </c>
      <c r="R173" s="102" t="str">
        <f t="shared" si="68"/>
        <v/>
      </c>
      <c r="S173" s="102" t="str">
        <f t="shared" si="69"/>
        <v/>
      </c>
      <c r="T173" s="102" t="str">
        <f t="shared" si="70"/>
        <v/>
      </c>
      <c r="U173" s="102" t="str">
        <f t="shared" si="71"/>
        <v/>
      </c>
      <c r="V173" s="102" t="str">
        <f t="shared" si="72"/>
        <v/>
      </c>
      <c r="W173" s="102" t="str">
        <f t="shared" si="73"/>
        <v/>
      </c>
      <c r="X173" s="102" t="str">
        <f t="shared" si="74"/>
        <v/>
      </c>
      <c r="Y173" s="102" t="str">
        <f t="shared" si="75"/>
        <v/>
      </c>
      <c r="Z173" s="102" t="str">
        <f t="shared" si="76"/>
        <v/>
      </c>
      <c r="AA173" s="100" t="b">
        <f t="shared" si="7"/>
        <v>0</v>
      </c>
      <c r="AB173" s="100" t="str">
        <f t="array" ref="AB173">IF($AA173,MEDIAN(IF(G1SelectionMask="x",IF(INDEX(RawDataRefData,$E173,0)&gt;0,INDEX(RawDataRefData,$E173,0)),"")),"")</f>
        <v/>
      </c>
      <c r="AC173" s="100" t="str">
        <f t="array" ref="AC173">IF($AA173,QUARTILE(IF(G1SelectionMask="x",IF(INDEX(RawDataRefData,$E173,0)&gt;0,INDEX(RawDataRefData,$E173,0)),""),1),"")</f>
        <v/>
      </c>
      <c r="AD173" s="100" t="str">
        <f t="array" ref="AD173">IF($AA173,QUARTILE(IF(G1SelectionMask="x",IF(INDEX(RawDataRefData,$E173,0)&gt;0,INDEX(RawDataRefData,$E173,0)),""),3),"")</f>
        <v/>
      </c>
      <c r="AE173" s="100" t="str">
        <f t="array" ref="AE173">IF($AA173,MIN(IF(G1SelectionMask="x",IF(INDEX(RawDataRefData,$E173,0)&gt;0,INDEX(RawDataRefData,$E173,0)),"")),"")</f>
        <v/>
      </c>
      <c r="AF173" s="100" t="str">
        <f t="array" ref="AF173">IF($AA173,MAX(IF(G1SelectionMask="x",IF(INDEX(RawDataRefData,$E173,0)&gt;0,INDEX(RawDataRefData,$E173,0)),"")),"")</f>
        <v/>
      </c>
      <c r="AG173" s="100" t="str">
        <f t="shared" si="8"/>
        <v/>
      </c>
      <c r="AH173" s="100" t="str">
        <f t="array" ref="AH173">IF($AA173,STDEVA(IF(G1SelectionMask="x",IF(INDEX(RawDataRefData,$E173,0)&gt;0,INDEX(RawDataRefData,$E173,0)),"")),"")</f>
        <v/>
      </c>
      <c r="AI173" s="101" t="b">
        <f t="shared" si="9"/>
        <v>0</v>
      </c>
      <c r="AJ173" s="101" t="str">
        <f t="array" ref="AJ173">IF($AI173,MEDIAN(IF(G2SelectionMask="x",IF(INDEX(RawDataRefData,$E173,0)&gt;0,INDEX(RawDataRefData,$E173,0)),"")),"")</f>
        <v/>
      </c>
      <c r="AK173" s="101" t="str">
        <f t="array" ref="AK173">IF($AI173,QUARTILE(IF(G2SelectionMask="x",IF(INDEX(RawDataRefData,$E173,0)&gt;0,INDEX(RawDataRefData,$E173,0)),""),1),"")</f>
        <v/>
      </c>
      <c r="AL173" s="101" t="str">
        <f t="array" ref="AL173">IF($AI173,QUARTILE(IF(G2SelectionMask="x",IF(INDEX(RawDataRefData,$E173,0)&gt;0,INDEX(RawDataRefData,$E173,0)),""),3),"")</f>
        <v/>
      </c>
      <c r="AM173" s="101" t="str">
        <f t="array" ref="AM173">IF($AI173,MIN(IF(G2SelectionMask="x",IF(INDEX(RawDataRefData,$E173,0)&gt;0,INDEX(RawDataRefData,$E173,0)),"")),"")</f>
        <v/>
      </c>
      <c r="AN173" s="101" t="str">
        <f t="array" ref="AN173">IF($AI173,MAX(IF(G2SelectionMask="x",IF(INDEX(RawDataRefData,$E173,0)&gt;0,INDEX(RawDataRefData,$E173,0)),"")),"")</f>
        <v/>
      </c>
      <c r="AO173" s="101" t="str">
        <f t="shared" si="58"/>
        <v/>
      </c>
      <c r="AP173" s="101" t="str">
        <f t="array" ref="AP173">IF($AI173,STDEVA(IF(G2SelectionMask="x",IF(INDEX(RawDataRefData,$E173,0)&gt;0,INDEX(RawDataRefData,$E173,0)),"")),"")</f>
        <v/>
      </c>
      <c r="AQ173" s="100" t="b">
        <f t="shared" si="59"/>
        <v>0</v>
      </c>
      <c r="AR173" s="100" t="str">
        <f t="array" ref="AR173">IF($AQ173,MEDIAN(IF(G3SelectionMask="x",IF(INDEX(RawDataRefData,$E173,0)&gt;0,INDEX(RawDataRefData,$E173,0)),"")),"")</f>
        <v/>
      </c>
      <c r="AS173" s="100" t="str">
        <f t="array" ref="AS173">IF($AQ173,QUARTILE(IF(G3SelectionMask="x",IF(INDEX(RawDataRefData,$E173,0)&gt;0,INDEX(RawDataRefData,$E173,0)),""),1),"")</f>
        <v/>
      </c>
      <c r="AT173" s="100" t="str">
        <f t="array" ref="AT173">IF($AQ173,QUARTILE(IF(G3SelectionMask="x",IF(INDEX(RawDataRefData,$E173,0)&gt;0,INDEX(RawDataRefData,$E173,0)),""),3),"")</f>
        <v/>
      </c>
      <c r="AU173" s="100" t="str">
        <f t="array" ref="AU173">IF($AQ173,MIN(IF(G3SelectionMask="x",IF(INDEX(RawDataRefData,$E173,0)&gt;0,INDEX(RawDataRefData,$E173,0)),"")),"")</f>
        <v/>
      </c>
      <c r="AV173" s="100" t="str">
        <f t="array" ref="AV173">IF($AQ173,MAX(IF(G3SelectionMask="x",IF(INDEX(RawDataRefData,$E173,0)&gt;0,INDEX(RawDataRefData,$E173,0)),"")),"")</f>
        <v/>
      </c>
      <c r="AW173" s="100" t="str">
        <f t="shared" si="60"/>
        <v/>
      </c>
      <c r="AX173" s="100" t="str">
        <f t="array" ref="AX173">IF($AQ173,STDEVA(IF(G3SelectionMask="x",IF(INDEX(RawDataRefData,$E173,0)&gt;0,INDEX(RawDataRefData,$E173,0)),"")),"")</f>
        <v/>
      </c>
      <c r="AY173" s="101" t="b">
        <f t="shared" si="61"/>
        <v>0</v>
      </c>
      <c r="AZ173" s="101" t="str">
        <f t="array" ref="AZ173">IF($AY173,MEDIAN(IF(G4SelectionMask="x",IF(INDEX(RawDataRefData,$E173,0)&gt;0,INDEX(RawDataRefData,$E173,0)),"")),"")</f>
        <v/>
      </c>
      <c r="BA173" s="101" t="str">
        <f t="array" ref="BA173">IF($AY173,QUARTILE(IF(G4SelectionMask="x",IF(INDEX(RawDataRefData,$E173,0)&gt;0,INDEX(RawDataRefData,$E173,0)),""),1),"")</f>
        <v/>
      </c>
      <c r="BB173" s="101" t="str">
        <f t="array" ref="BB173">IF($AY173,QUARTILE(IF(G4SelectionMask="x",IF(INDEX(RawDataRefData,$E173,0)&gt;0,INDEX(RawDataRefData,$E173,0)),""),3),"")</f>
        <v/>
      </c>
      <c r="BC173" s="101" t="str">
        <f t="array" ref="BC173">IF($AY173,MIN(IF(G4SelectionMask="x",IF(INDEX(RawDataRefData,$E173,0)&gt;0,INDEX(RawDataRefData,$E173,0)),"")),"")</f>
        <v/>
      </c>
      <c r="BD173" s="101" t="str">
        <f t="array" ref="BD173">IF($AY173,MAX(IF(G4SelectionMask="x",IF(INDEX(RawDataRefData,$E173,0)&gt;0,INDEX(RawDataRefData,$E173,0)),"")),"")</f>
        <v/>
      </c>
      <c r="BE173" s="101" t="str">
        <f t="shared" si="62"/>
        <v/>
      </c>
      <c r="BF173" s="101" t="str">
        <f t="array" ref="BF173">IF($AY173,STDEVA(IF(G4SelectionMask="x",IF(INDEX(RawDataRefData,$E173,0)&gt;0,INDEX(RawDataRefData,$E173,0)),"")),"")</f>
        <v/>
      </c>
      <c r="BG173" s="100" t="b">
        <f t="shared" si="63"/>
        <v>0</v>
      </c>
      <c r="BH173" s="100" t="str">
        <f t="array" ref="BH173">IF($BG173,MEDIAN(IF(G5SelectionMask="x",IF(INDEX(RawDataRefData,$E173,0)&gt;0,INDEX(RawDataRefData,$E173,0)),"")),"")</f>
        <v/>
      </c>
      <c r="BI173" s="100" t="str">
        <f t="array" ref="BI173">IF($BG173,QUARTILE(IF(G5SelectionMask="x",IF(INDEX(RawDataRefData,$E173,0)&gt;0,INDEX(RawDataRefData,$E173,0)),""),1),"")</f>
        <v/>
      </c>
      <c r="BJ173" s="100" t="str">
        <f t="array" ref="BJ173">IF($BG173,QUARTILE(IF(G5SelectionMask="x",IF(INDEX(RawDataRefData,$E173,0)&gt;0,INDEX(RawDataRefData,$E173,0)),""),3),"")</f>
        <v/>
      </c>
      <c r="BK173" s="100" t="str">
        <f t="array" ref="BK173">IF($BG173,MIN(IF(G5SelectionMask="x",IF(INDEX(RawDataRefData,$E173,0)&gt;0,INDEX(RawDataRefData,$E173,0)),"")),"")</f>
        <v/>
      </c>
      <c r="BL173" s="100" t="str">
        <f t="array" ref="BL173">IF($BG173,MAX(IF(G5SelectionMask="x",IF(INDEX(RawDataRefData,$E173,0)&gt;0,INDEX(RawDataRefData,$E173,0)),"")),"")</f>
        <v/>
      </c>
      <c r="BM173" s="100" t="str">
        <f t="shared" si="64"/>
        <v/>
      </c>
      <c r="BN173" s="103" t="str">
        <f t="array" ref="BN173">IF($BG173,STDEVA(IF(G5SelectionMask="x",IF(INDEX(RawDataRefData,$E173,0)&gt;0,INDEX(RawDataRefData,$E173,0)),"")),"")</f>
        <v/>
      </c>
      <c r="BO173" s="104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</row>
    <row r="174" spans="1:82" x14ac:dyDescent="0.2">
      <c r="A174" s="33">
        <f t="shared" si="33"/>
        <v>0</v>
      </c>
      <c r="B174" s="206"/>
      <c r="C174" s="200"/>
      <c r="D174" s="197"/>
      <c r="E174" s="72">
        <f t="shared" si="57"/>
        <v>165</v>
      </c>
      <c r="F174" s="52" t="s">
        <v>739</v>
      </c>
      <c r="K174" s="100" t="str">
        <f t="shared" si="65"/>
        <v/>
      </c>
      <c r="L174" s="100"/>
      <c r="M174" s="100"/>
      <c r="N174" s="100"/>
      <c r="O174" s="100"/>
      <c r="P174" s="101" t="str">
        <f t="shared" si="66"/>
        <v/>
      </c>
      <c r="Q174" s="102" t="str">
        <f t="shared" si="67"/>
        <v/>
      </c>
      <c r="R174" s="102" t="str">
        <f t="shared" si="68"/>
        <v/>
      </c>
      <c r="S174" s="102" t="str">
        <f t="shared" si="69"/>
        <v/>
      </c>
      <c r="T174" s="102" t="str">
        <f t="shared" si="70"/>
        <v/>
      </c>
      <c r="U174" s="102" t="str">
        <f t="shared" si="71"/>
        <v/>
      </c>
      <c r="V174" s="102" t="str">
        <f t="shared" si="72"/>
        <v/>
      </c>
      <c r="W174" s="102" t="str">
        <f t="shared" si="73"/>
        <v/>
      </c>
      <c r="X174" s="102" t="str">
        <f t="shared" si="74"/>
        <v/>
      </c>
      <c r="Y174" s="102" t="str">
        <f t="shared" si="75"/>
        <v/>
      </c>
      <c r="Z174" s="102" t="str">
        <f t="shared" si="76"/>
        <v/>
      </c>
      <c r="AA174" s="100" t="b">
        <f t="shared" si="7"/>
        <v>0</v>
      </c>
      <c r="AB174" s="100" t="str">
        <f t="array" ref="AB174">IF($AA174,MEDIAN(IF(G1SelectionMask="x",IF(INDEX(RawDataRefData,$E174,0)&gt;0,INDEX(RawDataRefData,$E174,0)),"")),"")</f>
        <v/>
      </c>
      <c r="AC174" s="100" t="str">
        <f t="array" ref="AC174">IF($AA174,QUARTILE(IF(G1SelectionMask="x",IF(INDEX(RawDataRefData,$E174,0)&gt;0,INDEX(RawDataRefData,$E174,0)),""),1),"")</f>
        <v/>
      </c>
      <c r="AD174" s="100" t="str">
        <f t="array" ref="AD174">IF($AA174,QUARTILE(IF(G1SelectionMask="x",IF(INDEX(RawDataRefData,$E174,0)&gt;0,INDEX(RawDataRefData,$E174,0)),""),3),"")</f>
        <v/>
      </c>
      <c r="AE174" s="100" t="str">
        <f t="array" ref="AE174">IF($AA174,MIN(IF(G1SelectionMask="x",IF(INDEX(RawDataRefData,$E174,0)&gt;0,INDEX(RawDataRefData,$E174,0)),"")),"")</f>
        <v/>
      </c>
      <c r="AF174" s="100" t="str">
        <f t="array" ref="AF174">IF($AA174,MAX(IF(G1SelectionMask="x",IF(INDEX(RawDataRefData,$E174,0)&gt;0,INDEX(RawDataRefData,$E174,0)),"")),"")</f>
        <v/>
      </c>
      <c r="AG174" s="100" t="str">
        <f t="shared" si="8"/>
        <v/>
      </c>
      <c r="AH174" s="100" t="str">
        <f t="array" ref="AH174">IF($AA174,STDEVA(IF(G1SelectionMask="x",IF(INDEX(RawDataRefData,$E174,0)&gt;0,INDEX(RawDataRefData,$E174,0)),"")),"")</f>
        <v/>
      </c>
      <c r="AI174" s="101" t="b">
        <f t="shared" si="9"/>
        <v>0</v>
      </c>
      <c r="AJ174" s="101" t="str">
        <f t="array" ref="AJ174">IF($AI174,MEDIAN(IF(G2SelectionMask="x",IF(INDEX(RawDataRefData,$E174,0)&gt;0,INDEX(RawDataRefData,$E174,0)),"")),"")</f>
        <v/>
      </c>
      <c r="AK174" s="101" t="str">
        <f t="array" ref="AK174">IF($AI174,QUARTILE(IF(G2SelectionMask="x",IF(INDEX(RawDataRefData,$E174,0)&gt;0,INDEX(RawDataRefData,$E174,0)),""),1),"")</f>
        <v/>
      </c>
      <c r="AL174" s="101" t="str">
        <f t="array" ref="AL174">IF($AI174,QUARTILE(IF(G2SelectionMask="x",IF(INDEX(RawDataRefData,$E174,0)&gt;0,INDEX(RawDataRefData,$E174,0)),""),3),"")</f>
        <v/>
      </c>
      <c r="AM174" s="101" t="str">
        <f t="array" ref="AM174">IF($AI174,MIN(IF(G2SelectionMask="x",IF(INDEX(RawDataRefData,$E174,0)&gt;0,INDEX(RawDataRefData,$E174,0)),"")),"")</f>
        <v/>
      </c>
      <c r="AN174" s="101" t="str">
        <f t="array" ref="AN174">IF($AI174,MAX(IF(G2SelectionMask="x",IF(INDEX(RawDataRefData,$E174,0)&gt;0,INDEX(RawDataRefData,$E174,0)),"")),"")</f>
        <v/>
      </c>
      <c r="AO174" s="101" t="str">
        <f t="shared" si="58"/>
        <v/>
      </c>
      <c r="AP174" s="101" t="str">
        <f t="array" ref="AP174">IF($AI174,STDEVA(IF(G2SelectionMask="x",IF(INDEX(RawDataRefData,$E174,0)&gt;0,INDEX(RawDataRefData,$E174,0)),"")),"")</f>
        <v/>
      </c>
      <c r="AQ174" s="100" t="b">
        <f t="shared" si="59"/>
        <v>0</v>
      </c>
      <c r="AR174" s="100" t="str">
        <f t="array" ref="AR174">IF($AQ174,MEDIAN(IF(G3SelectionMask="x",IF(INDEX(RawDataRefData,$E174,0)&gt;0,INDEX(RawDataRefData,$E174,0)),"")),"")</f>
        <v/>
      </c>
      <c r="AS174" s="100" t="str">
        <f t="array" ref="AS174">IF($AQ174,QUARTILE(IF(G3SelectionMask="x",IF(INDEX(RawDataRefData,$E174,0)&gt;0,INDEX(RawDataRefData,$E174,0)),""),1),"")</f>
        <v/>
      </c>
      <c r="AT174" s="100" t="str">
        <f t="array" ref="AT174">IF($AQ174,QUARTILE(IF(G3SelectionMask="x",IF(INDEX(RawDataRefData,$E174,0)&gt;0,INDEX(RawDataRefData,$E174,0)),""),3),"")</f>
        <v/>
      </c>
      <c r="AU174" s="100" t="str">
        <f t="array" ref="AU174">IF($AQ174,MIN(IF(G3SelectionMask="x",IF(INDEX(RawDataRefData,$E174,0)&gt;0,INDEX(RawDataRefData,$E174,0)),"")),"")</f>
        <v/>
      </c>
      <c r="AV174" s="100" t="str">
        <f t="array" ref="AV174">IF($AQ174,MAX(IF(G3SelectionMask="x",IF(INDEX(RawDataRefData,$E174,0)&gt;0,INDEX(RawDataRefData,$E174,0)),"")),"")</f>
        <v/>
      </c>
      <c r="AW174" s="100" t="str">
        <f t="shared" si="60"/>
        <v/>
      </c>
      <c r="AX174" s="100" t="str">
        <f t="array" ref="AX174">IF($AQ174,STDEVA(IF(G3SelectionMask="x",IF(INDEX(RawDataRefData,$E174,0)&gt;0,INDEX(RawDataRefData,$E174,0)),"")),"")</f>
        <v/>
      </c>
      <c r="AY174" s="101" t="b">
        <f t="shared" si="61"/>
        <v>0</v>
      </c>
      <c r="AZ174" s="101" t="str">
        <f t="array" ref="AZ174">IF($AY174,MEDIAN(IF(G4SelectionMask="x",IF(INDEX(RawDataRefData,$E174,0)&gt;0,INDEX(RawDataRefData,$E174,0)),"")),"")</f>
        <v/>
      </c>
      <c r="BA174" s="101" t="str">
        <f t="array" ref="BA174">IF($AY174,QUARTILE(IF(G4SelectionMask="x",IF(INDEX(RawDataRefData,$E174,0)&gt;0,INDEX(RawDataRefData,$E174,0)),""),1),"")</f>
        <v/>
      </c>
      <c r="BB174" s="101" t="str">
        <f t="array" ref="BB174">IF($AY174,QUARTILE(IF(G4SelectionMask="x",IF(INDEX(RawDataRefData,$E174,0)&gt;0,INDEX(RawDataRefData,$E174,0)),""),3),"")</f>
        <v/>
      </c>
      <c r="BC174" s="101" t="str">
        <f t="array" ref="BC174">IF($AY174,MIN(IF(G4SelectionMask="x",IF(INDEX(RawDataRefData,$E174,0)&gt;0,INDEX(RawDataRefData,$E174,0)),"")),"")</f>
        <v/>
      </c>
      <c r="BD174" s="101" t="str">
        <f t="array" ref="BD174">IF($AY174,MAX(IF(G4SelectionMask="x",IF(INDEX(RawDataRefData,$E174,0)&gt;0,INDEX(RawDataRefData,$E174,0)),"")),"")</f>
        <v/>
      </c>
      <c r="BE174" s="101" t="str">
        <f t="shared" si="62"/>
        <v/>
      </c>
      <c r="BF174" s="101" t="str">
        <f t="array" ref="BF174">IF($AY174,STDEVA(IF(G4SelectionMask="x",IF(INDEX(RawDataRefData,$E174,0)&gt;0,INDEX(RawDataRefData,$E174,0)),"")),"")</f>
        <v/>
      </c>
      <c r="BG174" s="100" t="b">
        <f t="shared" si="63"/>
        <v>0</v>
      </c>
      <c r="BH174" s="100" t="str">
        <f t="array" ref="BH174">IF($BG174,MEDIAN(IF(G5SelectionMask="x",IF(INDEX(RawDataRefData,$E174,0)&gt;0,INDEX(RawDataRefData,$E174,0)),"")),"")</f>
        <v/>
      </c>
      <c r="BI174" s="100" t="str">
        <f t="array" ref="BI174">IF($BG174,QUARTILE(IF(G5SelectionMask="x",IF(INDEX(RawDataRefData,$E174,0)&gt;0,INDEX(RawDataRefData,$E174,0)),""),1),"")</f>
        <v/>
      </c>
      <c r="BJ174" s="100" t="str">
        <f t="array" ref="BJ174">IF($BG174,QUARTILE(IF(G5SelectionMask="x",IF(INDEX(RawDataRefData,$E174,0)&gt;0,INDEX(RawDataRefData,$E174,0)),""),3),"")</f>
        <v/>
      </c>
      <c r="BK174" s="100" t="str">
        <f t="array" ref="BK174">IF($BG174,MIN(IF(G5SelectionMask="x",IF(INDEX(RawDataRefData,$E174,0)&gt;0,INDEX(RawDataRefData,$E174,0)),"")),"")</f>
        <v/>
      </c>
      <c r="BL174" s="100" t="str">
        <f t="array" ref="BL174">IF($BG174,MAX(IF(G5SelectionMask="x",IF(INDEX(RawDataRefData,$E174,0)&gt;0,INDEX(RawDataRefData,$E174,0)),"")),"")</f>
        <v/>
      </c>
      <c r="BM174" s="100" t="str">
        <f t="shared" si="64"/>
        <v/>
      </c>
      <c r="BN174" s="103" t="str">
        <f t="array" ref="BN174">IF($BG174,STDEVA(IF(G5SelectionMask="x",IF(INDEX(RawDataRefData,$E174,0)&gt;0,INDEX(RawDataRefData,$E174,0)),"")),"")</f>
        <v/>
      </c>
      <c r="BO174" s="104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</row>
    <row r="175" spans="1:82" x14ac:dyDescent="0.2">
      <c r="A175" s="33">
        <f t="shared" si="33"/>
        <v>0</v>
      </c>
      <c r="B175" s="206"/>
      <c r="C175" s="200"/>
      <c r="D175" s="197"/>
      <c r="E175" s="72">
        <f t="shared" si="57"/>
        <v>166</v>
      </c>
      <c r="F175" s="52" t="s">
        <v>740</v>
      </c>
      <c r="K175" s="100" t="str">
        <f t="shared" si="65"/>
        <v/>
      </c>
      <c r="L175" s="100"/>
      <c r="M175" s="100"/>
      <c r="N175" s="100"/>
      <c r="O175" s="100"/>
      <c r="P175" s="101" t="str">
        <f t="shared" si="66"/>
        <v/>
      </c>
      <c r="Q175" s="102" t="str">
        <f t="shared" si="67"/>
        <v/>
      </c>
      <c r="R175" s="102" t="str">
        <f t="shared" si="68"/>
        <v/>
      </c>
      <c r="S175" s="102" t="str">
        <f t="shared" si="69"/>
        <v/>
      </c>
      <c r="T175" s="102" t="str">
        <f t="shared" si="70"/>
        <v/>
      </c>
      <c r="U175" s="102" t="str">
        <f t="shared" si="71"/>
        <v/>
      </c>
      <c r="V175" s="102" t="str">
        <f t="shared" si="72"/>
        <v/>
      </c>
      <c r="W175" s="102" t="str">
        <f t="shared" si="73"/>
        <v/>
      </c>
      <c r="X175" s="102" t="str">
        <f t="shared" si="74"/>
        <v/>
      </c>
      <c r="Y175" s="102" t="str">
        <f t="shared" si="75"/>
        <v/>
      </c>
      <c r="Z175" s="102" t="str">
        <f t="shared" si="76"/>
        <v/>
      </c>
      <c r="AA175" s="100" t="b">
        <f t="shared" si="7"/>
        <v>0</v>
      </c>
      <c r="AB175" s="100" t="str">
        <f t="array" ref="AB175">IF($AA175,MEDIAN(IF(G1SelectionMask="x",IF(INDEX(RawDataRefData,$E175,0)&gt;0,INDEX(RawDataRefData,$E175,0)),"")),"")</f>
        <v/>
      </c>
      <c r="AC175" s="100" t="str">
        <f t="array" ref="AC175">IF($AA175,QUARTILE(IF(G1SelectionMask="x",IF(INDEX(RawDataRefData,$E175,0)&gt;0,INDEX(RawDataRefData,$E175,0)),""),1),"")</f>
        <v/>
      </c>
      <c r="AD175" s="100" t="str">
        <f t="array" ref="AD175">IF($AA175,QUARTILE(IF(G1SelectionMask="x",IF(INDEX(RawDataRefData,$E175,0)&gt;0,INDEX(RawDataRefData,$E175,0)),""),3),"")</f>
        <v/>
      </c>
      <c r="AE175" s="100" t="str">
        <f t="array" ref="AE175">IF($AA175,MIN(IF(G1SelectionMask="x",IF(INDEX(RawDataRefData,$E175,0)&gt;0,INDEX(RawDataRefData,$E175,0)),"")),"")</f>
        <v/>
      </c>
      <c r="AF175" s="100" t="str">
        <f t="array" ref="AF175">IF($AA175,MAX(IF(G1SelectionMask="x",IF(INDEX(RawDataRefData,$E175,0)&gt;0,INDEX(RawDataRefData,$E175,0)),"")),"")</f>
        <v/>
      </c>
      <c r="AG175" s="100" t="str">
        <f t="shared" si="8"/>
        <v/>
      </c>
      <c r="AH175" s="100" t="str">
        <f t="array" ref="AH175">IF($AA175,STDEVA(IF(G1SelectionMask="x",IF(INDEX(RawDataRefData,$E175,0)&gt;0,INDEX(RawDataRefData,$E175,0)),"")),"")</f>
        <v/>
      </c>
      <c r="AI175" s="101" t="b">
        <f t="shared" si="9"/>
        <v>0</v>
      </c>
      <c r="AJ175" s="101" t="str">
        <f t="array" ref="AJ175">IF($AI175,MEDIAN(IF(G2SelectionMask="x",IF(INDEX(RawDataRefData,$E175,0)&gt;0,INDEX(RawDataRefData,$E175,0)),"")),"")</f>
        <v/>
      </c>
      <c r="AK175" s="101" t="str">
        <f t="array" ref="AK175">IF($AI175,QUARTILE(IF(G2SelectionMask="x",IF(INDEX(RawDataRefData,$E175,0)&gt;0,INDEX(RawDataRefData,$E175,0)),""),1),"")</f>
        <v/>
      </c>
      <c r="AL175" s="101" t="str">
        <f t="array" ref="AL175">IF($AI175,QUARTILE(IF(G2SelectionMask="x",IF(INDEX(RawDataRefData,$E175,0)&gt;0,INDEX(RawDataRefData,$E175,0)),""),3),"")</f>
        <v/>
      </c>
      <c r="AM175" s="101" t="str">
        <f t="array" ref="AM175">IF($AI175,MIN(IF(G2SelectionMask="x",IF(INDEX(RawDataRefData,$E175,0)&gt;0,INDEX(RawDataRefData,$E175,0)),"")),"")</f>
        <v/>
      </c>
      <c r="AN175" s="101" t="str">
        <f t="array" ref="AN175">IF($AI175,MAX(IF(G2SelectionMask="x",IF(INDEX(RawDataRefData,$E175,0)&gt;0,INDEX(RawDataRefData,$E175,0)),"")),"")</f>
        <v/>
      </c>
      <c r="AO175" s="101" t="str">
        <f t="shared" si="58"/>
        <v/>
      </c>
      <c r="AP175" s="101" t="str">
        <f t="array" ref="AP175">IF($AI175,STDEVA(IF(G2SelectionMask="x",IF(INDEX(RawDataRefData,$E175,0)&gt;0,INDEX(RawDataRefData,$E175,0)),"")),"")</f>
        <v/>
      </c>
      <c r="AQ175" s="100" t="b">
        <f t="shared" si="59"/>
        <v>0</v>
      </c>
      <c r="AR175" s="100" t="str">
        <f t="array" ref="AR175">IF($AQ175,MEDIAN(IF(G3SelectionMask="x",IF(INDEX(RawDataRefData,$E175,0)&gt;0,INDEX(RawDataRefData,$E175,0)),"")),"")</f>
        <v/>
      </c>
      <c r="AS175" s="100" t="str">
        <f t="array" ref="AS175">IF($AQ175,QUARTILE(IF(G3SelectionMask="x",IF(INDEX(RawDataRefData,$E175,0)&gt;0,INDEX(RawDataRefData,$E175,0)),""),1),"")</f>
        <v/>
      </c>
      <c r="AT175" s="100" t="str">
        <f t="array" ref="AT175">IF($AQ175,QUARTILE(IF(G3SelectionMask="x",IF(INDEX(RawDataRefData,$E175,0)&gt;0,INDEX(RawDataRefData,$E175,0)),""),3),"")</f>
        <v/>
      </c>
      <c r="AU175" s="100" t="str">
        <f t="array" ref="AU175">IF($AQ175,MIN(IF(G3SelectionMask="x",IF(INDEX(RawDataRefData,$E175,0)&gt;0,INDEX(RawDataRefData,$E175,0)),"")),"")</f>
        <v/>
      </c>
      <c r="AV175" s="100" t="str">
        <f t="array" ref="AV175">IF($AQ175,MAX(IF(G3SelectionMask="x",IF(INDEX(RawDataRefData,$E175,0)&gt;0,INDEX(RawDataRefData,$E175,0)),"")),"")</f>
        <v/>
      </c>
      <c r="AW175" s="100" t="str">
        <f t="shared" si="60"/>
        <v/>
      </c>
      <c r="AX175" s="100" t="str">
        <f t="array" ref="AX175">IF($AQ175,STDEVA(IF(G3SelectionMask="x",IF(INDEX(RawDataRefData,$E175,0)&gt;0,INDEX(RawDataRefData,$E175,0)),"")),"")</f>
        <v/>
      </c>
      <c r="AY175" s="101" t="b">
        <f t="shared" si="61"/>
        <v>0</v>
      </c>
      <c r="AZ175" s="101" t="str">
        <f t="array" ref="AZ175">IF($AY175,MEDIAN(IF(G4SelectionMask="x",IF(INDEX(RawDataRefData,$E175,0)&gt;0,INDEX(RawDataRefData,$E175,0)),"")),"")</f>
        <v/>
      </c>
      <c r="BA175" s="101" t="str">
        <f t="array" ref="BA175">IF($AY175,QUARTILE(IF(G4SelectionMask="x",IF(INDEX(RawDataRefData,$E175,0)&gt;0,INDEX(RawDataRefData,$E175,0)),""),1),"")</f>
        <v/>
      </c>
      <c r="BB175" s="101" t="str">
        <f t="array" ref="BB175">IF($AY175,QUARTILE(IF(G4SelectionMask="x",IF(INDEX(RawDataRefData,$E175,0)&gt;0,INDEX(RawDataRefData,$E175,0)),""),3),"")</f>
        <v/>
      </c>
      <c r="BC175" s="101" t="str">
        <f t="array" ref="BC175">IF($AY175,MIN(IF(G4SelectionMask="x",IF(INDEX(RawDataRefData,$E175,0)&gt;0,INDEX(RawDataRefData,$E175,0)),"")),"")</f>
        <v/>
      </c>
      <c r="BD175" s="101" t="str">
        <f t="array" ref="BD175">IF($AY175,MAX(IF(G4SelectionMask="x",IF(INDEX(RawDataRefData,$E175,0)&gt;0,INDEX(RawDataRefData,$E175,0)),"")),"")</f>
        <v/>
      </c>
      <c r="BE175" s="101" t="str">
        <f t="shared" si="62"/>
        <v/>
      </c>
      <c r="BF175" s="101" t="str">
        <f t="array" ref="BF175">IF($AY175,STDEVA(IF(G4SelectionMask="x",IF(INDEX(RawDataRefData,$E175,0)&gt;0,INDEX(RawDataRefData,$E175,0)),"")),"")</f>
        <v/>
      </c>
      <c r="BG175" s="100" t="b">
        <f t="shared" si="63"/>
        <v>0</v>
      </c>
      <c r="BH175" s="100" t="str">
        <f t="array" ref="BH175">IF($BG175,MEDIAN(IF(G5SelectionMask="x",IF(INDEX(RawDataRefData,$E175,0)&gt;0,INDEX(RawDataRefData,$E175,0)),"")),"")</f>
        <v/>
      </c>
      <c r="BI175" s="100" t="str">
        <f t="array" ref="BI175">IF($BG175,QUARTILE(IF(G5SelectionMask="x",IF(INDEX(RawDataRefData,$E175,0)&gt;0,INDEX(RawDataRefData,$E175,0)),""),1),"")</f>
        <v/>
      </c>
      <c r="BJ175" s="100" t="str">
        <f t="array" ref="BJ175">IF($BG175,QUARTILE(IF(G5SelectionMask="x",IF(INDEX(RawDataRefData,$E175,0)&gt;0,INDEX(RawDataRefData,$E175,0)),""),3),"")</f>
        <v/>
      </c>
      <c r="BK175" s="100" t="str">
        <f t="array" ref="BK175">IF($BG175,MIN(IF(G5SelectionMask="x",IF(INDEX(RawDataRefData,$E175,0)&gt;0,INDEX(RawDataRefData,$E175,0)),"")),"")</f>
        <v/>
      </c>
      <c r="BL175" s="100" t="str">
        <f t="array" ref="BL175">IF($BG175,MAX(IF(G5SelectionMask="x",IF(INDEX(RawDataRefData,$E175,0)&gt;0,INDEX(RawDataRefData,$E175,0)),"")),"")</f>
        <v/>
      </c>
      <c r="BM175" s="100" t="str">
        <f t="shared" si="64"/>
        <v/>
      </c>
      <c r="BN175" s="103" t="str">
        <f t="array" ref="BN175">IF($BG175,STDEVA(IF(G5SelectionMask="x",IF(INDEX(RawDataRefData,$E175,0)&gt;0,INDEX(RawDataRefData,$E175,0)),"")),"")</f>
        <v/>
      </c>
      <c r="BO175" s="104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</row>
    <row r="176" spans="1:82" x14ac:dyDescent="0.2">
      <c r="A176" s="33">
        <f t="shared" si="33"/>
        <v>0</v>
      </c>
      <c r="B176" s="206"/>
      <c r="C176" s="200"/>
      <c r="D176" s="197"/>
      <c r="E176" s="72">
        <f t="shared" si="57"/>
        <v>167</v>
      </c>
      <c r="F176" s="52" t="s">
        <v>741</v>
      </c>
      <c r="K176" s="100" t="str">
        <f t="shared" si="65"/>
        <v/>
      </c>
      <c r="L176" s="100"/>
      <c r="M176" s="100"/>
      <c r="N176" s="100"/>
      <c r="O176" s="100"/>
      <c r="P176" s="101" t="str">
        <f t="shared" si="66"/>
        <v/>
      </c>
      <c r="Q176" s="102" t="str">
        <f t="shared" si="67"/>
        <v/>
      </c>
      <c r="R176" s="102" t="str">
        <f t="shared" si="68"/>
        <v/>
      </c>
      <c r="S176" s="102" t="str">
        <f t="shared" si="69"/>
        <v/>
      </c>
      <c r="T176" s="102" t="str">
        <f t="shared" si="70"/>
        <v/>
      </c>
      <c r="U176" s="102" t="str">
        <f t="shared" si="71"/>
        <v/>
      </c>
      <c r="V176" s="102" t="str">
        <f t="shared" si="72"/>
        <v/>
      </c>
      <c r="W176" s="102" t="str">
        <f t="shared" si="73"/>
        <v/>
      </c>
      <c r="X176" s="102" t="str">
        <f t="shared" si="74"/>
        <v/>
      </c>
      <c r="Y176" s="102" t="str">
        <f t="shared" si="75"/>
        <v/>
      </c>
      <c r="Z176" s="102" t="str">
        <f t="shared" si="76"/>
        <v/>
      </c>
      <c r="AA176" s="100" t="b">
        <f t="shared" si="7"/>
        <v>0</v>
      </c>
      <c r="AB176" s="100" t="str">
        <f t="array" ref="AB176">IF($AA176,MEDIAN(IF(G1SelectionMask="x",IF(INDEX(RawDataRefData,$E176,0)&gt;0,INDEX(RawDataRefData,$E176,0)),"")),"")</f>
        <v/>
      </c>
      <c r="AC176" s="100" t="str">
        <f t="array" ref="AC176">IF($AA176,QUARTILE(IF(G1SelectionMask="x",IF(INDEX(RawDataRefData,$E176,0)&gt;0,INDEX(RawDataRefData,$E176,0)),""),1),"")</f>
        <v/>
      </c>
      <c r="AD176" s="100" t="str">
        <f t="array" ref="AD176">IF($AA176,QUARTILE(IF(G1SelectionMask="x",IF(INDEX(RawDataRefData,$E176,0)&gt;0,INDEX(RawDataRefData,$E176,0)),""),3),"")</f>
        <v/>
      </c>
      <c r="AE176" s="100" t="str">
        <f t="array" ref="AE176">IF($AA176,MIN(IF(G1SelectionMask="x",IF(INDEX(RawDataRefData,$E176,0)&gt;0,INDEX(RawDataRefData,$E176,0)),"")),"")</f>
        <v/>
      </c>
      <c r="AF176" s="100" t="str">
        <f t="array" ref="AF176">IF($AA176,MAX(IF(G1SelectionMask="x",IF(INDEX(RawDataRefData,$E176,0)&gt;0,INDEX(RawDataRefData,$E176,0)),"")),"")</f>
        <v/>
      </c>
      <c r="AG176" s="100" t="str">
        <f t="shared" si="8"/>
        <v/>
      </c>
      <c r="AH176" s="100" t="str">
        <f t="array" ref="AH176">IF($AA176,STDEVA(IF(G1SelectionMask="x",IF(INDEX(RawDataRefData,$E176,0)&gt;0,INDEX(RawDataRefData,$E176,0)),"")),"")</f>
        <v/>
      </c>
      <c r="AI176" s="101" t="b">
        <f t="shared" si="9"/>
        <v>0</v>
      </c>
      <c r="AJ176" s="101" t="str">
        <f t="array" ref="AJ176">IF($AI176,MEDIAN(IF(G2SelectionMask="x",IF(INDEX(RawDataRefData,$E176,0)&gt;0,INDEX(RawDataRefData,$E176,0)),"")),"")</f>
        <v/>
      </c>
      <c r="AK176" s="101" t="str">
        <f t="array" ref="AK176">IF($AI176,QUARTILE(IF(G2SelectionMask="x",IF(INDEX(RawDataRefData,$E176,0)&gt;0,INDEX(RawDataRefData,$E176,0)),""),1),"")</f>
        <v/>
      </c>
      <c r="AL176" s="101" t="str">
        <f t="array" ref="AL176">IF($AI176,QUARTILE(IF(G2SelectionMask="x",IF(INDEX(RawDataRefData,$E176,0)&gt;0,INDEX(RawDataRefData,$E176,0)),""),3),"")</f>
        <v/>
      </c>
      <c r="AM176" s="101" t="str">
        <f t="array" ref="AM176">IF($AI176,MIN(IF(G2SelectionMask="x",IF(INDEX(RawDataRefData,$E176,0)&gt;0,INDEX(RawDataRefData,$E176,0)),"")),"")</f>
        <v/>
      </c>
      <c r="AN176" s="101" t="str">
        <f t="array" ref="AN176">IF($AI176,MAX(IF(G2SelectionMask="x",IF(INDEX(RawDataRefData,$E176,0)&gt;0,INDEX(RawDataRefData,$E176,0)),"")),"")</f>
        <v/>
      </c>
      <c r="AO176" s="101" t="str">
        <f t="shared" si="58"/>
        <v/>
      </c>
      <c r="AP176" s="101" t="str">
        <f t="array" ref="AP176">IF($AI176,STDEVA(IF(G2SelectionMask="x",IF(INDEX(RawDataRefData,$E176,0)&gt;0,INDEX(RawDataRefData,$E176,0)),"")),"")</f>
        <v/>
      </c>
      <c r="AQ176" s="100" t="b">
        <f t="shared" si="59"/>
        <v>0</v>
      </c>
      <c r="AR176" s="100" t="str">
        <f t="array" ref="AR176">IF($AQ176,MEDIAN(IF(G3SelectionMask="x",IF(INDEX(RawDataRefData,$E176,0)&gt;0,INDEX(RawDataRefData,$E176,0)),"")),"")</f>
        <v/>
      </c>
      <c r="AS176" s="100" t="str">
        <f t="array" ref="AS176">IF($AQ176,QUARTILE(IF(G3SelectionMask="x",IF(INDEX(RawDataRefData,$E176,0)&gt;0,INDEX(RawDataRefData,$E176,0)),""),1),"")</f>
        <v/>
      </c>
      <c r="AT176" s="100" t="str">
        <f t="array" ref="AT176">IF($AQ176,QUARTILE(IF(G3SelectionMask="x",IF(INDEX(RawDataRefData,$E176,0)&gt;0,INDEX(RawDataRefData,$E176,0)),""),3),"")</f>
        <v/>
      </c>
      <c r="AU176" s="100" t="str">
        <f t="array" ref="AU176">IF($AQ176,MIN(IF(G3SelectionMask="x",IF(INDEX(RawDataRefData,$E176,0)&gt;0,INDEX(RawDataRefData,$E176,0)),"")),"")</f>
        <v/>
      </c>
      <c r="AV176" s="100" t="str">
        <f t="array" ref="AV176">IF($AQ176,MAX(IF(G3SelectionMask="x",IF(INDEX(RawDataRefData,$E176,0)&gt;0,INDEX(RawDataRefData,$E176,0)),"")),"")</f>
        <v/>
      </c>
      <c r="AW176" s="100" t="str">
        <f t="shared" si="60"/>
        <v/>
      </c>
      <c r="AX176" s="100" t="str">
        <f t="array" ref="AX176">IF($AQ176,STDEVA(IF(G3SelectionMask="x",IF(INDEX(RawDataRefData,$E176,0)&gt;0,INDEX(RawDataRefData,$E176,0)),"")),"")</f>
        <v/>
      </c>
      <c r="AY176" s="101" t="b">
        <f t="shared" si="61"/>
        <v>0</v>
      </c>
      <c r="AZ176" s="101" t="str">
        <f t="array" ref="AZ176">IF($AY176,MEDIAN(IF(G4SelectionMask="x",IF(INDEX(RawDataRefData,$E176,0)&gt;0,INDEX(RawDataRefData,$E176,0)),"")),"")</f>
        <v/>
      </c>
      <c r="BA176" s="101" t="str">
        <f t="array" ref="BA176">IF($AY176,QUARTILE(IF(G4SelectionMask="x",IF(INDEX(RawDataRefData,$E176,0)&gt;0,INDEX(RawDataRefData,$E176,0)),""),1),"")</f>
        <v/>
      </c>
      <c r="BB176" s="101" t="str">
        <f t="array" ref="BB176">IF($AY176,QUARTILE(IF(G4SelectionMask="x",IF(INDEX(RawDataRefData,$E176,0)&gt;0,INDEX(RawDataRefData,$E176,0)),""),3),"")</f>
        <v/>
      </c>
      <c r="BC176" s="101" t="str">
        <f t="array" ref="BC176">IF($AY176,MIN(IF(G4SelectionMask="x",IF(INDEX(RawDataRefData,$E176,0)&gt;0,INDEX(RawDataRefData,$E176,0)),"")),"")</f>
        <v/>
      </c>
      <c r="BD176" s="101" t="str">
        <f t="array" ref="BD176">IF($AY176,MAX(IF(G4SelectionMask="x",IF(INDEX(RawDataRefData,$E176,0)&gt;0,INDEX(RawDataRefData,$E176,0)),"")),"")</f>
        <v/>
      </c>
      <c r="BE176" s="101" t="str">
        <f t="shared" si="62"/>
        <v/>
      </c>
      <c r="BF176" s="101" t="str">
        <f t="array" ref="BF176">IF($AY176,STDEVA(IF(G4SelectionMask="x",IF(INDEX(RawDataRefData,$E176,0)&gt;0,INDEX(RawDataRefData,$E176,0)),"")),"")</f>
        <v/>
      </c>
      <c r="BG176" s="100" t="b">
        <f t="shared" si="63"/>
        <v>0</v>
      </c>
      <c r="BH176" s="100" t="str">
        <f t="array" ref="BH176">IF($BG176,MEDIAN(IF(G5SelectionMask="x",IF(INDEX(RawDataRefData,$E176,0)&gt;0,INDEX(RawDataRefData,$E176,0)),"")),"")</f>
        <v/>
      </c>
      <c r="BI176" s="100" t="str">
        <f t="array" ref="BI176">IF($BG176,QUARTILE(IF(G5SelectionMask="x",IF(INDEX(RawDataRefData,$E176,0)&gt;0,INDEX(RawDataRefData,$E176,0)),""),1),"")</f>
        <v/>
      </c>
      <c r="BJ176" s="100" t="str">
        <f t="array" ref="BJ176">IF($BG176,QUARTILE(IF(G5SelectionMask="x",IF(INDEX(RawDataRefData,$E176,0)&gt;0,INDEX(RawDataRefData,$E176,0)),""),3),"")</f>
        <v/>
      </c>
      <c r="BK176" s="100" t="str">
        <f t="array" ref="BK176">IF($BG176,MIN(IF(G5SelectionMask="x",IF(INDEX(RawDataRefData,$E176,0)&gt;0,INDEX(RawDataRefData,$E176,0)),"")),"")</f>
        <v/>
      </c>
      <c r="BL176" s="100" t="str">
        <f t="array" ref="BL176">IF($BG176,MAX(IF(G5SelectionMask="x",IF(INDEX(RawDataRefData,$E176,0)&gt;0,INDEX(RawDataRefData,$E176,0)),"")),"")</f>
        <v/>
      </c>
      <c r="BM176" s="100" t="str">
        <f t="shared" si="64"/>
        <v/>
      </c>
      <c r="BN176" s="103" t="str">
        <f t="array" ref="BN176">IF($BG176,STDEVA(IF(G5SelectionMask="x",IF(INDEX(RawDataRefData,$E176,0)&gt;0,INDEX(RawDataRefData,$E176,0)),"")),"")</f>
        <v/>
      </c>
      <c r="BO176" s="104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</row>
    <row r="177" spans="1:82" x14ac:dyDescent="0.2">
      <c r="A177" s="33">
        <f t="shared" si="33"/>
        <v>0</v>
      </c>
      <c r="B177" s="206"/>
      <c r="C177" s="200"/>
      <c r="D177" s="197"/>
      <c r="E177" s="72">
        <f t="shared" si="57"/>
        <v>168</v>
      </c>
      <c r="F177" s="52" t="s">
        <v>742</v>
      </c>
      <c r="K177" s="100" t="str">
        <f t="shared" si="65"/>
        <v/>
      </c>
      <c r="L177" s="100"/>
      <c r="M177" s="100"/>
      <c r="N177" s="100"/>
      <c r="O177" s="100"/>
      <c r="P177" s="101" t="str">
        <f t="shared" si="66"/>
        <v/>
      </c>
      <c r="Q177" s="102" t="str">
        <f t="shared" si="67"/>
        <v/>
      </c>
      <c r="R177" s="102" t="str">
        <f t="shared" si="68"/>
        <v/>
      </c>
      <c r="S177" s="102" t="str">
        <f t="shared" si="69"/>
        <v/>
      </c>
      <c r="T177" s="102" t="str">
        <f t="shared" si="70"/>
        <v/>
      </c>
      <c r="U177" s="102" t="str">
        <f t="shared" si="71"/>
        <v/>
      </c>
      <c r="V177" s="102" t="str">
        <f t="shared" si="72"/>
        <v/>
      </c>
      <c r="W177" s="102" t="str">
        <f t="shared" si="73"/>
        <v/>
      </c>
      <c r="X177" s="102" t="str">
        <f t="shared" si="74"/>
        <v/>
      </c>
      <c r="Y177" s="102" t="str">
        <f t="shared" si="75"/>
        <v/>
      </c>
      <c r="Z177" s="102" t="str">
        <f t="shared" si="76"/>
        <v/>
      </c>
      <c r="AA177" s="100" t="b">
        <f t="shared" si="7"/>
        <v>0</v>
      </c>
      <c r="AB177" s="100" t="str">
        <f t="array" ref="AB177">IF($AA177,MEDIAN(IF(G1SelectionMask="x",IF(INDEX(RawDataRefData,$E177,0)&gt;0,INDEX(RawDataRefData,$E177,0)),"")),"")</f>
        <v/>
      </c>
      <c r="AC177" s="100" t="str">
        <f t="array" ref="AC177">IF($AA177,QUARTILE(IF(G1SelectionMask="x",IF(INDEX(RawDataRefData,$E177,0)&gt;0,INDEX(RawDataRefData,$E177,0)),""),1),"")</f>
        <v/>
      </c>
      <c r="AD177" s="100" t="str">
        <f t="array" ref="AD177">IF($AA177,QUARTILE(IF(G1SelectionMask="x",IF(INDEX(RawDataRefData,$E177,0)&gt;0,INDEX(RawDataRefData,$E177,0)),""),3),"")</f>
        <v/>
      </c>
      <c r="AE177" s="100" t="str">
        <f t="array" ref="AE177">IF($AA177,MIN(IF(G1SelectionMask="x",IF(INDEX(RawDataRefData,$E177,0)&gt;0,INDEX(RawDataRefData,$E177,0)),"")),"")</f>
        <v/>
      </c>
      <c r="AF177" s="100" t="str">
        <f t="array" ref="AF177">IF($AA177,MAX(IF(G1SelectionMask="x",IF(INDEX(RawDataRefData,$E177,0)&gt;0,INDEX(RawDataRefData,$E177,0)),"")),"")</f>
        <v/>
      </c>
      <c r="AG177" s="100" t="str">
        <f t="shared" si="8"/>
        <v/>
      </c>
      <c r="AH177" s="100" t="str">
        <f t="array" ref="AH177">IF($AA177,STDEVA(IF(G1SelectionMask="x",IF(INDEX(RawDataRefData,$E177,0)&gt;0,INDEX(RawDataRefData,$E177,0)),"")),"")</f>
        <v/>
      </c>
      <c r="AI177" s="101" t="b">
        <f t="shared" si="9"/>
        <v>0</v>
      </c>
      <c r="AJ177" s="101" t="str">
        <f t="array" ref="AJ177">IF($AI177,MEDIAN(IF(G2SelectionMask="x",IF(INDEX(RawDataRefData,$E177,0)&gt;0,INDEX(RawDataRefData,$E177,0)),"")),"")</f>
        <v/>
      </c>
      <c r="AK177" s="101" t="str">
        <f t="array" ref="AK177">IF($AI177,QUARTILE(IF(G2SelectionMask="x",IF(INDEX(RawDataRefData,$E177,0)&gt;0,INDEX(RawDataRefData,$E177,0)),""),1),"")</f>
        <v/>
      </c>
      <c r="AL177" s="101" t="str">
        <f t="array" ref="AL177">IF($AI177,QUARTILE(IF(G2SelectionMask="x",IF(INDEX(RawDataRefData,$E177,0)&gt;0,INDEX(RawDataRefData,$E177,0)),""),3),"")</f>
        <v/>
      </c>
      <c r="AM177" s="101" t="str">
        <f t="array" ref="AM177">IF($AI177,MIN(IF(G2SelectionMask="x",IF(INDEX(RawDataRefData,$E177,0)&gt;0,INDEX(RawDataRefData,$E177,0)),"")),"")</f>
        <v/>
      </c>
      <c r="AN177" s="101" t="str">
        <f t="array" ref="AN177">IF($AI177,MAX(IF(G2SelectionMask="x",IF(INDEX(RawDataRefData,$E177,0)&gt;0,INDEX(RawDataRefData,$E177,0)),"")),"")</f>
        <v/>
      </c>
      <c r="AO177" s="101" t="str">
        <f t="shared" si="58"/>
        <v/>
      </c>
      <c r="AP177" s="101" t="str">
        <f t="array" ref="AP177">IF($AI177,STDEVA(IF(G2SelectionMask="x",IF(INDEX(RawDataRefData,$E177,0)&gt;0,INDEX(RawDataRefData,$E177,0)),"")),"")</f>
        <v/>
      </c>
      <c r="AQ177" s="100" t="b">
        <f t="shared" si="59"/>
        <v>0</v>
      </c>
      <c r="AR177" s="100" t="str">
        <f t="array" ref="AR177">IF($AQ177,MEDIAN(IF(G3SelectionMask="x",IF(INDEX(RawDataRefData,$E177,0)&gt;0,INDEX(RawDataRefData,$E177,0)),"")),"")</f>
        <v/>
      </c>
      <c r="AS177" s="100" t="str">
        <f t="array" ref="AS177">IF($AQ177,QUARTILE(IF(G3SelectionMask="x",IF(INDEX(RawDataRefData,$E177,0)&gt;0,INDEX(RawDataRefData,$E177,0)),""),1),"")</f>
        <v/>
      </c>
      <c r="AT177" s="100" t="str">
        <f t="array" ref="AT177">IF($AQ177,QUARTILE(IF(G3SelectionMask="x",IF(INDEX(RawDataRefData,$E177,0)&gt;0,INDEX(RawDataRefData,$E177,0)),""),3),"")</f>
        <v/>
      </c>
      <c r="AU177" s="100" t="str">
        <f t="array" ref="AU177">IF($AQ177,MIN(IF(G3SelectionMask="x",IF(INDEX(RawDataRefData,$E177,0)&gt;0,INDEX(RawDataRefData,$E177,0)),"")),"")</f>
        <v/>
      </c>
      <c r="AV177" s="100" t="str">
        <f t="array" ref="AV177">IF($AQ177,MAX(IF(G3SelectionMask="x",IF(INDEX(RawDataRefData,$E177,0)&gt;0,INDEX(RawDataRefData,$E177,0)),"")),"")</f>
        <v/>
      </c>
      <c r="AW177" s="100" t="str">
        <f t="shared" si="60"/>
        <v/>
      </c>
      <c r="AX177" s="100" t="str">
        <f t="array" ref="AX177">IF($AQ177,STDEVA(IF(G3SelectionMask="x",IF(INDEX(RawDataRefData,$E177,0)&gt;0,INDEX(RawDataRefData,$E177,0)),"")),"")</f>
        <v/>
      </c>
      <c r="AY177" s="101" t="b">
        <f t="shared" si="61"/>
        <v>0</v>
      </c>
      <c r="AZ177" s="101" t="str">
        <f t="array" ref="AZ177">IF($AY177,MEDIAN(IF(G4SelectionMask="x",IF(INDEX(RawDataRefData,$E177,0)&gt;0,INDEX(RawDataRefData,$E177,0)),"")),"")</f>
        <v/>
      </c>
      <c r="BA177" s="101" t="str">
        <f t="array" ref="BA177">IF($AY177,QUARTILE(IF(G4SelectionMask="x",IF(INDEX(RawDataRefData,$E177,0)&gt;0,INDEX(RawDataRefData,$E177,0)),""),1),"")</f>
        <v/>
      </c>
      <c r="BB177" s="101" t="str">
        <f t="array" ref="BB177">IF($AY177,QUARTILE(IF(G4SelectionMask="x",IF(INDEX(RawDataRefData,$E177,0)&gt;0,INDEX(RawDataRefData,$E177,0)),""),3),"")</f>
        <v/>
      </c>
      <c r="BC177" s="101" t="str">
        <f t="array" ref="BC177">IF($AY177,MIN(IF(G4SelectionMask="x",IF(INDEX(RawDataRefData,$E177,0)&gt;0,INDEX(RawDataRefData,$E177,0)),"")),"")</f>
        <v/>
      </c>
      <c r="BD177" s="101" t="str">
        <f t="array" ref="BD177">IF($AY177,MAX(IF(G4SelectionMask="x",IF(INDEX(RawDataRefData,$E177,0)&gt;0,INDEX(RawDataRefData,$E177,0)),"")),"")</f>
        <v/>
      </c>
      <c r="BE177" s="101" t="str">
        <f t="shared" si="62"/>
        <v/>
      </c>
      <c r="BF177" s="101" t="str">
        <f t="array" ref="BF177">IF($AY177,STDEVA(IF(G4SelectionMask="x",IF(INDEX(RawDataRefData,$E177,0)&gt;0,INDEX(RawDataRefData,$E177,0)),"")),"")</f>
        <v/>
      </c>
      <c r="BG177" s="100" t="b">
        <f t="shared" si="63"/>
        <v>0</v>
      </c>
      <c r="BH177" s="100" t="str">
        <f t="array" ref="BH177">IF($BG177,MEDIAN(IF(G5SelectionMask="x",IF(INDEX(RawDataRefData,$E177,0)&gt;0,INDEX(RawDataRefData,$E177,0)),"")),"")</f>
        <v/>
      </c>
      <c r="BI177" s="100" t="str">
        <f t="array" ref="BI177">IF($BG177,QUARTILE(IF(G5SelectionMask="x",IF(INDEX(RawDataRefData,$E177,0)&gt;0,INDEX(RawDataRefData,$E177,0)),""),1),"")</f>
        <v/>
      </c>
      <c r="BJ177" s="100" t="str">
        <f t="array" ref="BJ177">IF($BG177,QUARTILE(IF(G5SelectionMask="x",IF(INDEX(RawDataRefData,$E177,0)&gt;0,INDEX(RawDataRefData,$E177,0)),""),3),"")</f>
        <v/>
      </c>
      <c r="BK177" s="100" t="str">
        <f t="array" ref="BK177">IF($BG177,MIN(IF(G5SelectionMask="x",IF(INDEX(RawDataRefData,$E177,0)&gt;0,INDEX(RawDataRefData,$E177,0)),"")),"")</f>
        <v/>
      </c>
      <c r="BL177" s="100" t="str">
        <f t="array" ref="BL177">IF($BG177,MAX(IF(G5SelectionMask="x",IF(INDEX(RawDataRefData,$E177,0)&gt;0,INDEX(RawDataRefData,$E177,0)),"")),"")</f>
        <v/>
      </c>
      <c r="BM177" s="100" t="str">
        <f t="shared" si="64"/>
        <v/>
      </c>
      <c r="BN177" s="103" t="str">
        <f t="array" ref="BN177">IF($BG177,STDEVA(IF(G5SelectionMask="x",IF(INDEX(RawDataRefData,$E177,0)&gt;0,INDEX(RawDataRefData,$E177,0)),"")),"")</f>
        <v/>
      </c>
      <c r="BO177" s="104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</row>
    <row r="178" spans="1:82" x14ac:dyDescent="0.2">
      <c r="A178" s="33">
        <f t="shared" si="33"/>
        <v>0</v>
      </c>
      <c r="B178" s="206"/>
      <c r="C178" s="200"/>
      <c r="D178" s="197"/>
      <c r="E178" s="72">
        <f t="shared" si="57"/>
        <v>169</v>
      </c>
      <c r="F178" s="52" t="s">
        <v>743</v>
      </c>
      <c r="K178" s="100" t="str">
        <f t="shared" si="65"/>
        <v/>
      </c>
      <c r="L178" s="100"/>
      <c r="M178" s="100"/>
      <c r="N178" s="100"/>
      <c r="O178" s="100"/>
      <c r="P178" s="101" t="str">
        <f t="shared" si="66"/>
        <v/>
      </c>
      <c r="Q178" s="102" t="str">
        <f t="shared" si="67"/>
        <v/>
      </c>
      <c r="R178" s="102" t="str">
        <f t="shared" si="68"/>
        <v/>
      </c>
      <c r="S178" s="102" t="str">
        <f t="shared" si="69"/>
        <v/>
      </c>
      <c r="T178" s="102" t="str">
        <f t="shared" si="70"/>
        <v/>
      </c>
      <c r="U178" s="102" t="str">
        <f t="shared" si="71"/>
        <v/>
      </c>
      <c r="V178" s="102" t="str">
        <f t="shared" si="72"/>
        <v/>
      </c>
      <c r="W178" s="102" t="str">
        <f t="shared" si="73"/>
        <v/>
      </c>
      <c r="X178" s="102" t="str">
        <f t="shared" si="74"/>
        <v/>
      </c>
      <c r="Y178" s="102" t="str">
        <f t="shared" si="75"/>
        <v/>
      </c>
      <c r="Z178" s="102" t="str">
        <f t="shared" si="76"/>
        <v/>
      </c>
      <c r="AA178" s="100" t="b">
        <f t="shared" si="7"/>
        <v>0</v>
      </c>
      <c r="AB178" s="100" t="str">
        <f t="array" ref="AB178">IF($AA178,MEDIAN(IF(G1SelectionMask="x",IF(INDEX(RawDataRefData,$E178,0)&gt;0,INDEX(RawDataRefData,$E178,0)),"")),"")</f>
        <v/>
      </c>
      <c r="AC178" s="100" t="str">
        <f t="array" ref="AC178">IF($AA178,QUARTILE(IF(G1SelectionMask="x",IF(INDEX(RawDataRefData,$E178,0)&gt;0,INDEX(RawDataRefData,$E178,0)),""),1),"")</f>
        <v/>
      </c>
      <c r="AD178" s="100" t="str">
        <f t="array" ref="AD178">IF($AA178,QUARTILE(IF(G1SelectionMask="x",IF(INDEX(RawDataRefData,$E178,0)&gt;0,INDEX(RawDataRefData,$E178,0)),""),3),"")</f>
        <v/>
      </c>
      <c r="AE178" s="100" t="str">
        <f t="array" ref="AE178">IF($AA178,MIN(IF(G1SelectionMask="x",IF(INDEX(RawDataRefData,$E178,0)&gt;0,INDEX(RawDataRefData,$E178,0)),"")),"")</f>
        <v/>
      </c>
      <c r="AF178" s="100" t="str">
        <f t="array" ref="AF178">IF($AA178,MAX(IF(G1SelectionMask="x",IF(INDEX(RawDataRefData,$E178,0)&gt;0,INDEX(RawDataRefData,$E178,0)),"")),"")</f>
        <v/>
      </c>
      <c r="AG178" s="100" t="str">
        <f t="shared" si="8"/>
        <v/>
      </c>
      <c r="AH178" s="100" t="str">
        <f t="array" ref="AH178">IF($AA178,STDEVA(IF(G1SelectionMask="x",IF(INDEX(RawDataRefData,$E178,0)&gt;0,INDEX(RawDataRefData,$E178,0)),"")),"")</f>
        <v/>
      </c>
      <c r="AI178" s="101" t="b">
        <f t="shared" si="9"/>
        <v>0</v>
      </c>
      <c r="AJ178" s="101" t="str">
        <f t="array" ref="AJ178">IF($AI178,MEDIAN(IF(G2SelectionMask="x",IF(INDEX(RawDataRefData,$E178,0)&gt;0,INDEX(RawDataRefData,$E178,0)),"")),"")</f>
        <v/>
      </c>
      <c r="AK178" s="101" t="str">
        <f t="array" ref="AK178">IF($AI178,QUARTILE(IF(G2SelectionMask="x",IF(INDEX(RawDataRefData,$E178,0)&gt;0,INDEX(RawDataRefData,$E178,0)),""),1),"")</f>
        <v/>
      </c>
      <c r="AL178" s="101" t="str">
        <f t="array" ref="AL178">IF($AI178,QUARTILE(IF(G2SelectionMask="x",IF(INDEX(RawDataRefData,$E178,0)&gt;0,INDEX(RawDataRefData,$E178,0)),""),3),"")</f>
        <v/>
      </c>
      <c r="AM178" s="101" t="str">
        <f t="array" ref="AM178">IF($AI178,MIN(IF(G2SelectionMask="x",IF(INDEX(RawDataRefData,$E178,0)&gt;0,INDEX(RawDataRefData,$E178,0)),"")),"")</f>
        <v/>
      </c>
      <c r="AN178" s="101" t="str">
        <f t="array" ref="AN178">IF($AI178,MAX(IF(G2SelectionMask="x",IF(INDEX(RawDataRefData,$E178,0)&gt;0,INDEX(RawDataRefData,$E178,0)),"")),"")</f>
        <v/>
      </c>
      <c r="AO178" s="101" t="str">
        <f t="shared" si="58"/>
        <v/>
      </c>
      <c r="AP178" s="101" t="str">
        <f t="array" ref="AP178">IF($AI178,STDEVA(IF(G2SelectionMask="x",IF(INDEX(RawDataRefData,$E178,0)&gt;0,INDEX(RawDataRefData,$E178,0)),"")),"")</f>
        <v/>
      </c>
      <c r="AQ178" s="100" t="b">
        <f t="shared" si="59"/>
        <v>0</v>
      </c>
      <c r="AR178" s="100" t="str">
        <f t="array" ref="AR178">IF($AQ178,MEDIAN(IF(G3SelectionMask="x",IF(INDEX(RawDataRefData,$E178,0)&gt;0,INDEX(RawDataRefData,$E178,0)),"")),"")</f>
        <v/>
      </c>
      <c r="AS178" s="100" t="str">
        <f t="array" ref="AS178">IF($AQ178,QUARTILE(IF(G3SelectionMask="x",IF(INDEX(RawDataRefData,$E178,0)&gt;0,INDEX(RawDataRefData,$E178,0)),""),1),"")</f>
        <v/>
      </c>
      <c r="AT178" s="100" t="str">
        <f t="array" ref="AT178">IF($AQ178,QUARTILE(IF(G3SelectionMask="x",IF(INDEX(RawDataRefData,$E178,0)&gt;0,INDEX(RawDataRefData,$E178,0)),""),3),"")</f>
        <v/>
      </c>
      <c r="AU178" s="100" t="str">
        <f t="array" ref="AU178">IF($AQ178,MIN(IF(G3SelectionMask="x",IF(INDEX(RawDataRefData,$E178,0)&gt;0,INDEX(RawDataRefData,$E178,0)),"")),"")</f>
        <v/>
      </c>
      <c r="AV178" s="100" t="str">
        <f t="array" ref="AV178">IF($AQ178,MAX(IF(G3SelectionMask="x",IF(INDEX(RawDataRefData,$E178,0)&gt;0,INDEX(RawDataRefData,$E178,0)),"")),"")</f>
        <v/>
      </c>
      <c r="AW178" s="100" t="str">
        <f t="shared" si="60"/>
        <v/>
      </c>
      <c r="AX178" s="100" t="str">
        <f t="array" ref="AX178">IF($AQ178,STDEVA(IF(G3SelectionMask="x",IF(INDEX(RawDataRefData,$E178,0)&gt;0,INDEX(RawDataRefData,$E178,0)),"")),"")</f>
        <v/>
      </c>
      <c r="AY178" s="101" t="b">
        <f t="shared" si="61"/>
        <v>0</v>
      </c>
      <c r="AZ178" s="101" t="str">
        <f t="array" ref="AZ178">IF($AY178,MEDIAN(IF(G4SelectionMask="x",IF(INDEX(RawDataRefData,$E178,0)&gt;0,INDEX(RawDataRefData,$E178,0)),"")),"")</f>
        <v/>
      </c>
      <c r="BA178" s="101" t="str">
        <f t="array" ref="BA178">IF($AY178,QUARTILE(IF(G4SelectionMask="x",IF(INDEX(RawDataRefData,$E178,0)&gt;0,INDEX(RawDataRefData,$E178,0)),""),1),"")</f>
        <v/>
      </c>
      <c r="BB178" s="101" t="str">
        <f t="array" ref="BB178">IF($AY178,QUARTILE(IF(G4SelectionMask="x",IF(INDEX(RawDataRefData,$E178,0)&gt;0,INDEX(RawDataRefData,$E178,0)),""),3),"")</f>
        <v/>
      </c>
      <c r="BC178" s="101" t="str">
        <f t="array" ref="BC178">IF($AY178,MIN(IF(G4SelectionMask="x",IF(INDEX(RawDataRefData,$E178,0)&gt;0,INDEX(RawDataRefData,$E178,0)),"")),"")</f>
        <v/>
      </c>
      <c r="BD178" s="101" t="str">
        <f t="array" ref="BD178">IF($AY178,MAX(IF(G4SelectionMask="x",IF(INDEX(RawDataRefData,$E178,0)&gt;0,INDEX(RawDataRefData,$E178,0)),"")),"")</f>
        <v/>
      </c>
      <c r="BE178" s="101" t="str">
        <f t="shared" si="62"/>
        <v/>
      </c>
      <c r="BF178" s="101" t="str">
        <f t="array" ref="BF178">IF($AY178,STDEVA(IF(G4SelectionMask="x",IF(INDEX(RawDataRefData,$E178,0)&gt;0,INDEX(RawDataRefData,$E178,0)),"")),"")</f>
        <v/>
      </c>
      <c r="BG178" s="100" t="b">
        <f t="shared" si="63"/>
        <v>0</v>
      </c>
      <c r="BH178" s="100" t="str">
        <f t="array" ref="BH178">IF($BG178,MEDIAN(IF(G5SelectionMask="x",IF(INDEX(RawDataRefData,$E178,0)&gt;0,INDEX(RawDataRefData,$E178,0)),"")),"")</f>
        <v/>
      </c>
      <c r="BI178" s="100" t="str">
        <f t="array" ref="BI178">IF($BG178,QUARTILE(IF(G5SelectionMask="x",IF(INDEX(RawDataRefData,$E178,0)&gt;0,INDEX(RawDataRefData,$E178,0)),""),1),"")</f>
        <v/>
      </c>
      <c r="BJ178" s="100" t="str">
        <f t="array" ref="BJ178">IF($BG178,QUARTILE(IF(G5SelectionMask="x",IF(INDEX(RawDataRefData,$E178,0)&gt;0,INDEX(RawDataRefData,$E178,0)),""),3),"")</f>
        <v/>
      </c>
      <c r="BK178" s="100" t="str">
        <f t="array" ref="BK178">IF($BG178,MIN(IF(G5SelectionMask="x",IF(INDEX(RawDataRefData,$E178,0)&gt;0,INDEX(RawDataRefData,$E178,0)),"")),"")</f>
        <v/>
      </c>
      <c r="BL178" s="100" t="str">
        <f t="array" ref="BL178">IF($BG178,MAX(IF(G5SelectionMask="x",IF(INDEX(RawDataRefData,$E178,0)&gt;0,INDEX(RawDataRefData,$E178,0)),"")),"")</f>
        <v/>
      </c>
      <c r="BM178" s="100" t="str">
        <f t="shared" si="64"/>
        <v/>
      </c>
      <c r="BN178" s="103" t="str">
        <f t="array" ref="BN178">IF($BG178,STDEVA(IF(G5SelectionMask="x",IF(INDEX(RawDataRefData,$E178,0)&gt;0,INDEX(RawDataRefData,$E178,0)),"")),"")</f>
        <v/>
      </c>
      <c r="BO178" s="104"/>
      <c r="BP178" s="105"/>
      <c r="BQ178" s="105"/>
      <c r="BR178" s="105"/>
      <c r="BS178" s="105"/>
      <c r="BT178" s="105"/>
      <c r="BU178" s="105"/>
      <c r="BV178" s="105"/>
      <c r="BW178" s="105"/>
      <c r="BX178" s="105"/>
      <c r="BY178" s="105"/>
      <c r="BZ178" s="105"/>
      <c r="CA178" s="105"/>
      <c r="CB178" s="105"/>
      <c r="CC178" s="105"/>
      <c r="CD178" s="105"/>
    </row>
    <row r="179" spans="1:82" x14ac:dyDescent="0.2">
      <c r="A179" s="33">
        <f t="shared" si="33"/>
        <v>0</v>
      </c>
      <c r="B179" s="206"/>
      <c r="C179" s="200"/>
      <c r="D179" s="197"/>
      <c r="E179" s="72">
        <f t="shared" si="57"/>
        <v>170</v>
      </c>
      <c r="F179" s="52" t="s">
        <v>744</v>
      </c>
      <c r="K179" s="100" t="str">
        <f t="shared" si="65"/>
        <v/>
      </c>
      <c r="L179" s="100"/>
      <c r="M179" s="100"/>
      <c r="N179" s="100"/>
      <c r="O179" s="100"/>
      <c r="P179" s="101" t="str">
        <f t="shared" si="66"/>
        <v/>
      </c>
      <c r="Q179" s="102" t="str">
        <f t="shared" si="67"/>
        <v/>
      </c>
      <c r="R179" s="102" t="str">
        <f t="shared" si="68"/>
        <v/>
      </c>
      <c r="S179" s="102" t="str">
        <f t="shared" si="69"/>
        <v/>
      </c>
      <c r="T179" s="102" t="str">
        <f t="shared" si="70"/>
        <v/>
      </c>
      <c r="U179" s="102" t="str">
        <f t="shared" si="71"/>
        <v/>
      </c>
      <c r="V179" s="102" t="str">
        <f t="shared" si="72"/>
        <v/>
      </c>
      <c r="W179" s="102" t="str">
        <f t="shared" si="73"/>
        <v/>
      </c>
      <c r="X179" s="102" t="str">
        <f t="shared" si="74"/>
        <v/>
      </c>
      <c r="Y179" s="102" t="str">
        <f t="shared" si="75"/>
        <v/>
      </c>
      <c r="Z179" s="102" t="str">
        <f t="shared" si="76"/>
        <v/>
      </c>
      <c r="AA179" s="100" t="b">
        <f t="shared" si="7"/>
        <v>0</v>
      </c>
      <c r="AB179" s="100" t="str">
        <f t="array" ref="AB179">IF($AA179,MEDIAN(IF(G1SelectionMask="x",IF(INDEX(RawDataRefData,$E179,0)&gt;0,INDEX(RawDataRefData,$E179,0)),"")),"")</f>
        <v/>
      </c>
      <c r="AC179" s="100" t="str">
        <f t="array" ref="AC179">IF($AA179,QUARTILE(IF(G1SelectionMask="x",IF(INDEX(RawDataRefData,$E179,0)&gt;0,INDEX(RawDataRefData,$E179,0)),""),1),"")</f>
        <v/>
      </c>
      <c r="AD179" s="100" t="str">
        <f t="array" ref="AD179">IF($AA179,QUARTILE(IF(G1SelectionMask="x",IF(INDEX(RawDataRefData,$E179,0)&gt;0,INDEX(RawDataRefData,$E179,0)),""),3),"")</f>
        <v/>
      </c>
      <c r="AE179" s="100" t="str">
        <f t="array" ref="AE179">IF($AA179,MIN(IF(G1SelectionMask="x",IF(INDEX(RawDataRefData,$E179,0)&gt;0,INDEX(RawDataRefData,$E179,0)),"")),"")</f>
        <v/>
      </c>
      <c r="AF179" s="100" t="str">
        <f t="array" ref="AF179">IF($AA179,MAX(IF(G1SelectionMask="x",IF(INDEX(RawDataRefData,$E179,0)&gt;0,INDEX(RawDataRefData,$E179,0)),"")),"")</f>
        <v/>
      </c>
      <c r="AG179" s="100" t="str">
        <f t="shared" si="8"/>
        <v/>
      </c>
      <c r="AH179" s="100" t="str">
        <f t="array" ref="AH179">IF($AA179,STDEVA(IF(G1SelectionMask="x",IF(INDEX(RawDataRefData,$E179,0)&gt;0,INDEX(RawDataRefData,$E179,0)),"")),"")</f>
        <v/>
      </c>
      <c r="AI179" s="101" t="b">
        <f t="shared" si="9"/>
        <v>0</v>
      </c>
      <c r="AJ179" s="101" t="str">
        <f t="array" ref="AJ179">IF($AI179,MEDIAN(IF(G2SelectionMask="x",IF(INDEX(RawDataRefData,$E179,0)&gt;0,INDEX(RawDataRefData,$E179,0)),"")),"")</f>
        <v/>
      </c>
      <c r="AK179" s="101" t="str">
        <f t="array" ref="AK179">IF($AI179,QUARTILE(IF(G2SelectionMask="x",IF(INDEX(RawDataRefData,$E179,0)&gt;0,INDEX(RawDataRefData,$E179,0)),""),1),"")</f>
        <v/>
      </c>
      <c r="AL179" s="101" t="str">
        <f t="array" ref="AL179">IF($AI179,QUARTILE(IF(G2SelectionMask="x",IF(INDEX(RawDataRefData,$E179,0)&gt;0,INDEX(RawDataRefData,$E179,0)),""),3),"")</f>
        <v/>
      </c>
      <c r="AM179" s="101" t="str">
        <f t="array" ref="AM179">IF($AI179,MIN(IF(G2SelectionMask="x",IF(INDEX(RawDataRefData,$E179,0)&gt;0,INDEX(RawDataRefData,$E179,0)),"")),"")</f>
        <v/>
      </c>
      <c r="AN179" s="101" t="str">
        <f t="array" ref="AN179">IF($AI179,MAX(IF(G2SelectionMask="x",IF(INDEX(RawDataRefData,$E179,0)&gt;0,INDEX(RawDataRefData,$E179,0)),"")),"")</f>
        <v/>
      </c>
      <c r="AO179" s="101" t="str">
        <f t="shared" si="58"/>
        <v/>
      </c>
      <c r="AP179" s="101" t="str">
        <f t="array" ref="AP179">IF($AI179,STDEVA(IF(G2SelectionMask="x",IF(INDEX(RawDataRefData,$E179,0)&gt;0,INDEX(RawDataRefData,$E179,0)),"")),"")</f>
        <v/>
      </c>
      <c r="AQ179" s="100" t="b">
        <f t="shared" si="59"/>
        <v>0</v>
      </c>
      <c r="AR179" s="100" t="str">
        <f t="array" ref="AR179">IF($AQ179,MEDIAN(IF(G3SelectionMask="x",IF(INDEX(RawDataRefData,$E179,0)&gt;0,INDEX(RawDataRefData,$E179,0)),"")),"")</f>
        <v/>
      </c>
      <c r="AS179" s="100" t="str">
        <f t="array" ref="AS179">IF($AQ179,QUARTILE(IF(G3SelectionMask="x",IF(INDEX(RawDataRefData,$E179,0)&gt;0,INDEX(RawDataRefData,$E179,0)),""),1),"")</f>
        <v/>
      </c>
      <c r="AT179" s="100" t="str">
        <f t="array" ref="AT179">IF($AQ179,QUARTILE(IF(G3SelectionMask="x",IF(INDEX(RawDataRefData,$E179,0)&gt;0,INDEX(RawDataRefData,$E179,0)),""),3),"")</f>
        <v/>
      </c>
      <c r="AU179" s="100" t="str">
        <f t="array" ref="AU179">IF($AQ179,MIN(IF(G3SelectionMask="x",IF(INDEX(RawDataRefData,$E179,0)&gt;0,INDEX(RawDataRefData,$E179,0)),"")),"")</f>
        <v/>
      </c>
      <c r="AV179" s="100" t="str">
        <f t="array" ref="AV179">IF($AQ179,MAX(IF(G3SelectionMask="x",IF(INDEX(RawDataRefData,$E179,0)&gt;0,INDEX(RawDataRefData,$E179,0)),"")),"")</f>
        <v/>
      </c>
      <c r="AW179" s="100" t="str">
        <f t="shared" si="60"/>
        <v/>
      </c>
      <c r="AX179" s="100" t="str">
        <f t="array" ref="AX179">IF($AQ179,STDEVA(IF(G3SelectionMask="x",IF(INDEX(RawDataRefData,$E179,0)&gt;0,INDEX(RawDataRefData,$E179,0)),"")),"")</f>
        <v/>
      </c>
      <c r="AY179" s="101" t="b">
        <f t="shared" si="61"/>
        <v>0</v>
      </c>
      <c r="AZ179" s="101" t="str">
        <f t="array" ref="AZ179">IF($AY179,MEDIAN(IF(G4SelectionMask="x",IF(INDEX(RawDataRefData,$E179,0)&gt;0,INDEX(RawDataRefData,$E179,0)),"")),"")</f>
        <v/>
      </c>
      <c r="BA179" s="101" t="str">
        <f t="array" ref="BA179">IF($AY179,QUARTILE(IF(G4SelectionMask="x",IF(INDEX(RawDataRefData,$E179,0)&gt;0,INDEX(RawDataRefData,$E179,0)),""),1),"")</f>
        <v/>
      </c>
      <c r="BB179" s="101" t="str">
        <f t="array" ref="BB179">IF($AY179,QUARTILE(IF(G4SelectionMask="x",IF(INDEX(RawDataRefData,$E179,0)&gt;0,INDEX(RawDataRefData,$E179,0)),""),3),"")</f>
        <v/>
      </c>
      <c r="BC179" s="101" t="str">
        <f t="array" ref="BC179">IF($AY179,MIN(IF(G4SelectionMask="x",IF(INDEX(RawDataRefData,$E179,0)&gt;0,INDEX(RawDataRefData,$E179,0)),"")),"")</f>
        <v/>
      </c>
      <c r="BD179" s="101" t="str">
        <f t="array" ref="BD179">IF($AY179,MAX(IF(G4SelectionMask="x",IF(INDEX(RawDataRefData,$E179,0)&gt;0,INDEX(RawDataRefData,$E179,0)),"")),"")</f>
        <v/>
      </c>
      <c r="BE179" s="101" t="str">
        <f t="shared" si="62"/>
        <v/>
      </c>
      <c r="BF179" s="101" t="str">
        <f t="array" ref="BF179">IF($AY179,STDEVA(IF(G4SelectionMask="x",IF(INDEX(RawDataRefData,$E179,0)&gt;0,INDEX(RawDataRefData,$E179,0)),"")),"")</f>
        <v/>
      </c>
      <c r="BG179" s="100" t="b">
        <f t="shared" si="63"/>
        <v>0</v>
      </c>
      <c r="BH179" s="100" t="str">
        <f t="array" ref="BH179">IF($BG179,MEDIAN(IF(G5SelectionMask="x",IF(INDEX(RawDataRefData,$E179,0)&gt;0,INDEX(RawDataRefData,$E179,0)),"")),"")</f>
        <v/>
      </c>
      <c r="BI179" s="100" t="str">
        <f t="array" ref="BI179">IF($BG179,QUARTILE(IF(G5SelectionMask="x",IF(INDEX(RawDataRefData,$E179,0)&gt;0,INDEX(RawDataRefData,$E179,0)),""),1),"")</f>
        <v/>
      </c>
      <c r="BJ179" s="100" t="str">
        <f t="array" ref="BJ179">IF($BG179,QUARTILE(IF(G5SelectionMask="x",IF(INDEX(RawDataRefData,$E179,0)&gt;0,INDEX(RawDataRefData,$E179,0)),""),3),"")</f>
        <v/>
      </c>
      <c r="BK179" s="100" t="str">
        <f t="array" ref="BK179">IF($BG179,MIN(IF(G5SelectionMask="x",IF(INDEX(RawDataRefData,$E179,0)&gt;0,INDEX(RawDataRefData,$E179,0)),"")),"")</f>
        <v/>
      </c>
      <c r="BL179" s="100" t="str">
        <f t="array" ref="BL179">IF($BG179,MAX(IF(G5SelectionMask="x",IF(INDEX(RawDataRefData,$E179,0)&gt;0,INDEX(RawDataRefData,$E179,0)),"")),"")</f>
        <v/>
      </c>
      <c r="BM179" s="100" t="str">
        <f t="shared" si="64"/>
        <v/>
      </c>
      <c r="BN179" s="103" t="str">
        <f t="array" ref="BN179">IF($BG179,STDEVA(IF(G5SelectionMask="x",IF(INDEX(RawDataRefData,$E179,0)&gt;0,INDEX(RawDataRefData,$E179,0)),"")),"")</f>
        <v/>
      </c>
      <c r="BO179" s="104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</row>
    <row r="180" spans="1:82" x14ac:dyDescent="0.2">
      <c r="A180" s="33">
        <f t="shared" si="33"/>
        <v>0</v>
      </c>
      <c r="B180" s="206"/>
      <c r="C180" s="200"/>
      <c r="D180" s="197"/>
      <c r="E180" s="72">
        <f t="shared" si="57"/>
        <v>171</v>
      </c>
      <c r="F180" s="52" t="s">
        <v>745</v>
      </c>
      <c r="K180" s="100" t="str">
        <f t="shared" si="65"/>
        <v/>
      </c>
      <c r="L180" s="100"/>
      <c r="M180" s="100"/>
      <c r="N180" s="100"/>
      <c r="O180" s="100"/>
      <c r="P180" s="101" t="str">
        <f t="shared" si="66"/>
        <v/>
      </c>
      <c r="Q180" s="102" t="str">
        <f t="shared" si="67"/>
        <v/>
      </c>
      <c r="R180" s="102" t="str">
        <f t="shared" si="68"/>
        <v/>
      </c>
      <c r="S180" s="102" t="str">
        <f t="shared" si="69"/>
        <v/>
      </c>
      <c r="T180" s="102" t="str">
        <f t="shared" si="70"/>
        <v/>
      </c>
      <c r="U180" s="102" t="str">
        <f t="shared" si="71"/>
        <v/>
      </c>
      <c r="V180" s="102" t="str">
        <f t="shared" si="72"/>
        <v/>
      </c>
      <c r="W180" s="102" t="str">
        <f t="shared" si="73"/>
        <v/>
      </c>
      <c r="X180" s="102" t="str">
        <f t="shared" si="74"/>
        <v/>
      </c>
      <c r="Y180" s="102" t="str">
        <f t="shared" si="75"/>
        <v/>
      </c>
      <c r="Z180" s="102" t="str">
        <f t="shared" si="76"/>
        <v/>
      </c>
      <c r="AA180" s="100" t="b">
        <f t="shared" si="7"/>
        <v>0</v>
      </c>
      <c r="AB180" s="100" t="str">
        <f t="array" ref="AB180">IF($AA180,MEDIAN(IF(G1SelectionMask="x",IF(INDEX(RawDataRefData,$E180,0)&gt;0,INDEX(RawDataRefData,$E180,0)),"")),"")</f>
        <v/>
      </c>
      <c r="AC180" s="100" t="str">
        <f t="array" ref="AC180">IF($AA180,QUARTILE(IF(G1SelectionMask="x",IF(INDEX(RawDataRefData,$E180,0)&gt;0,INDEX(RawDataRefData,$E180,0)),""),1),"")</f>
        <v/>
      </c>
      <c r="AD180" s="100" t="str">
        <f t="array" ref="AD180">IF($AA180,QUARTILE(IF(G1SelectionMask="x",IF(INDEX(RawDataRefData,$E180,0)&gt;0,INDEX(RawDataRefData,$E180,0)),""),3),"")</f>
        <v/>
      </c>
      <c r="AE180" s="100" t="str">
        <f t="array" ref="AE180">IF($AA180,MIN(IF(G1SelectionMask="x",IF(INDEX(RawDataRefData,$E180,0)&gt;0,INDEX(RawDataRefData,$E180,0)),"")),"")</f>
        <v/>
      </c>
      <c r="AF180" s="100" t="str">
        <f t="array" ref="AF180">IF($AA180,MAX(IF(G1SelectionMask="x",IF(INDEX(RawDataRefData,$E180,0)&gt;0,INDEX(RawDataRefData,$E180,0)),"")),"")</f>
        <v/>
      </c>
      <c r="AG180" s="100" t="str">
        <f t="shared" si="8"/>
        <v/>
      </c>
      <c r="AH180" s="100" t="str">
        <f t="array" ref="AH180">IF($AA180,STDEVA(IF(G1SelectionMask="x",IF(INDEX(RawDataRefData,$E180,0)&gt;0,INDEX(RawDataRefData,$E180,0)),"")),"")</f>
        <v/>
      </c>
      <c r="AI180" s="101" t="b">
        <f t="shared" si="9"/>
        <v>0</v>
      </c>
      <c r="AJ180" s="101" t="str">
        <f t="array" ref="AJ180">IF($AI180,MEDIAN(IF(G2SelectionMask="x",IF(INDEX(RawDataRefData,$E180,0)&gt;0,INDEX(RawDataRefData,$E180,0)),"")),"")</f>
        <v/>
      </c>
      <c r="AK180" s="101" t="str">
        <f t="array" ref="AK180">IF($AI180,QUARTILE(IF(G2SelectionMask="x",IF(INDEX(RawDataRefData,$E180,0)&gt;0,INDEX(RawDataRefData,$E180,0)),""),1),"")</f>
        <v/>
      </c>
      <c r="AL180" s="101" t="str">
        <f t="array" ref="AL180">IF($AI180,QUARTILE(IF(G2SelectionMask="x",IF(INDEX(RawDataRefData,$E180,0)&gt;0,INDEX(RawDataRefData,$E180,0)),""),3),"")</f>
        <v/>
      </c>
      <c r="AM180" s="101" t="str">
        <f t="array" ref="AM180">IF($AI180,MIN(IF(G2SelectionMask="x",IF(INDEX(RawDataRefData,$E180,0)&gt;0,INDEX(RawDataRefData,$E180,0)),"")),"")</f>
        <v/>
      </c>
      <c r="AN180" s="101" t="str">
        <f t="array" ref="AN180">IF($AI180,MAX(IF(G2SelectionMask="x",IF(INDEX(RawDataRefData,$E180,0)&gt;0,INDEX(RawDataRefData,$E180,0)),"")),"")</f>
        <v/>
      </c>
      <c r="AO180" s="101" t="str">
        <f t="shared" si="58"/>
        <v/>
      </c>
      <c r="AP180" s="101" t="str">
        <f t="array" ref="AP180">IF($AI180,STDEVA(IF(G2SelectionMask="x",IF(INDEX(RawDataRefData,$E180,0)&gt;0,INDEX(RawDataRefData,$E180,0)),"")),"")</f>
        <v/>
      </c>
      <c r="AQ180" s="100" t="b">
        <f t="shared" si="59"/>
        <v>0</v>
      </c>
      <c r="AR180" s="100" t="str">
        <f t="array" ref="AR180">IF($AQ180,MEDIAN(IF(G3SelectionMask="x",IF(INDEX(RawDataRefData,$E180,0)&gt;0,INDEX(RawDataRefData,$E180,0)),"")),"")</f>
        <v/>
      </c>
      <c r="AS180" s="100" t="str">
        <f t="array" ref="AS180">IF($AQ180,QUARTILE(IF(G3SelectionMask="x",IF(INDEX(RawDataRefData,$E180,0)&gt;0,INDEX(RawDataRefData,$E180,0)),""),1),"")</f>
        <v/>
      </c>
      <c r="AT180" s="100" t="str">
        <f t="array" ref="AT180">IF($AQ180,QUARTILE(IF(G3SelectionMask="x",IF(INDEX(RawDataRefData,$E180,0)&gt;0,INDEX(RawDataRefData,$E180,0)),""),3),"")</f>
        <v/>
      </c>
      <c r="AU180" s="100" t="str">
        <f t="array" ref="AU180">IF($AQ180,MIN(IF(G3SelectionMask="x",IF(INDEX(RawDataRefData,$E180,0)&gt;0,INDEX(RawDataRefData,$E180,0)),"")),"")</f>
        <v/>
      </c>
      <c r="AV180" s="100" t="str">
        <f t="array" ref="AV180">IF($AQ180,MAX(IF(G3SelectionMask="x",IF(INDEX(RawDataRefData,$E180,0)&gt;0,INDEX(RawDataRefData,$E180,0)),"")),"")</f>
        <v/>
      </c>
      <c r="AW180" s="100" t="str">
        <f t="shared" si="60"/>
        <v/>
      </c>
      <c r="AX180" s="100" t="str">
        <f t="array" ref="AX180">IF($AQ180,STDEVA(IF(G3SelectionMask="x",IF(INDEX(RawDataRefData,$E180,0)&gt;0,INDEX(RawDataRefData,$E180,0)),"")),"")</f>
        <v/>
      </c>
      <c r="AY180" s="101" t="b">
        <f t="shared" si="61"/>
        <v>0</v>
      </c>
      <c r="AZ180" s="101" t="str">
        <f t="array" ref="AZ180">IF($AY180,MEDIAN(IF(G4SelectionMask="x",IF(INDEX(RawDataRefData,$E180,0)&gt;0,INDEX(RawDataRefData,$E180,0)),"")),"")</f>
        <v/>
      </c>
      <c r="BA180" s="101" t="str">
        <f t="array" ref="BA180">IF($AY180,QUARTILE(IF(G4SelectionMask="x",IF(INDEX(RawDataRefData,$E180,0)&gt;0,INDEX(RawDataRefData,$E180,0)),""),1),"")</f>
        <v/>
      </c>
      <c r="BB180" s="101" t="str">
        <f t="array" ref="BB180">IF($AY180,QUARTILE(IF(G4SelectionMask="x",IF(INDEX(RawDataRefData,$E180,0)&gt;0,INDEX(RawDataRefData,$E180,0)),""),3),"")</f>
        <v/>
      </c>
      <c r="BC180" s="101" t="str">
        <f t="array" ref="BC180">IF($AY180,MIN(IF(G4SelectionMask="x",IF(INDEX(RawDataRefData,$E180,0)&gt;0,INDEX(RawDataRefData,$E180,0)),"")),"")</f>
        <v/>
      </c>
      <c r="BD180" s="101" t="str">
        <f t="array" ref="BD180">IF($AY180,MAX(IF(G4SelectionMask="x",IF(INDEX(RawDataRefData,$E180,0)&gt;0,INDEX(RawDataRefData,$E180,0)),"")),"")</f>
        <v/>
      </c>
      <c r="BE180" s="101" t="str">
        <f t="shared" si="62"/>
        <v/>
      </c>
      <c r="BF180" s="101" t="str">
        <f t="array" ref="BF180">IF($AY180,STDEVA(IF(G4SelectionMask="x",IF(INDEX(RawDataRefData,$E180,0)&gt;0,INDEX(RawDataRefData,$E180,0)),"")),"")</f>
        <v/>
      </c>
      <c r="BG180" s="100" t="b">
        <f t="shared" si="63"/>
        <v>0</v>
      </c>
      <c r="BH180" s="100" t="str">
        <f t="array" ref="BH180">IF($BG180,MEDIAN(IF(G5SelectionMask="x",IF(INDEX(RawDataRefData,$E180,0)&gt;0,INDEX(RawDataRefData,$E180,0)),"")),"")</f>
        <v/>
      </c>
      <c r="BI180" s="100" t="str">
        <f t="array" ref="BI180">IF($BG180,QUARTILE(IF(G5SelectionMask="x",IF(INDEX(RawDataRefData,$E180,0)&gt;0,INDEX(RawDataRefData,$E180,0)),""),1),"")</f>
        <v/>
      </c>
      <c r="BJ180" s="100" t="str">
        <f t="array" ref="BJ180">IF($BG180,QUARTILE(IF(G5SelectionMask="x",IF(INDEX(RawDataRefData,$E180,0)&gt;0,INDEX(RawDataRefData,$E180,0)),""),3),"")</f>
        <v/>
      </c>
      <c r="BK180" s="100" t="str">
        <f t="array" ref="BK180">IF($BG180,MIN(IF(G5SelectionMask="x",IF(INDEX(RawDataRefData,$E180,0)&gt;0,INDEX(RawDataRefData,$E180,0)),"")),"")</f>
        <v/>
      </c>
      <c r="BL180" s="100" t="str">
        <f t="array" ref="BL180">IF($BG180,MAX(IF(G5SelectionMask="x",IF(INDEX(RawDataRefData,$E180,0)&gt;0,INDEX(RawDataRefData,$E180,0)),"")),"")</f>
        <v/>
      </c>
      <c r="BM180" s="100" t="str">
        <f t="shared" si="64"/>
        <v/>
      </c>
      <c r="BN180" s="103" t="str">
        <f t="array" ref="BN180">IF($BG180,STDEVA(IF(G5SelectionMask="x",IF(INDEX(RawDataRefData,$E180,0)&gt;0,INDEX(RawDataRefData,$E180,0)),"")),"")</f>
        <v/>
      </c>
      <c r="BO180" s="104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</row>
    <row r="181" spans="1:82" x14ac:dyDescent="0.2">
      <c r="A181" s="33">
        <f t="shared" si="33"/>
        <v>0</v>
      </c>
      <c r="B181" s="206"/>
      <c r="C181" s="200"/>
      <c r="D181" s="197"/>
      <c r="E181" s="72">
        <f t="shared" si="57"/>
        <v>172</v>
      </c>
      <c r="F181" s="52" t="s">
        <v>746</v>
      </c>
      <c r="K181" s="100" t="str">
        <f t="shared" si="65"/>
        <v/>
      </c>
      <c r="L181" s="100"/>
      <c r="M181" s="100"/>
      <c r="N181" s="100"/>
      <c r="O181" s="100"/>
      <c r="P181" s="101" t="str">
        <f t="shared" si="66"/>
        <v/>
      </c>
      <c r="Q181" s="102" t="str">
        <f t="shared" si="67"/>
        <v/>
      </c>
      <c r="R181" s="102" t="str">
        <f t="shared" si="68"/>
        <v/>
      </c>
      <c r="S181" s="102" t="str">
        <f t="shared" si="69"/>
        <v/>
      </c>
      <c r="T181" s="102" t="str">
        <f t="shared" si="70"/>
        <v/>
      </c>
      <c r="U181" s="102" t="str">
        <f t="shared" si="71"/>
        <v/>
      </c>
      <c r="V181" s="102" t="str">
        <f t="shared" si="72"/>
        <v/>
      </c>
      <c r="W181" s="102" t="str">
        <f t="shared" si="73"/>
        <v/>
      </c>
      <c r="X181" s="102" t="str">
        <f t="shared" si="74"/>
        <v/>
      </c>
      <c r="Y181" s="102" t="str">
        <f t="shared" si="75"/>
        <v/>
      </c>
      <c r="Z181" s="102" t="str">
        <f t="shared" si="76"/>
        <v/>
      </c>
      <c r="AA181" s="100" t="b">
        <f t="shared" si="7"/>
        <v>0</v>
      </c>
      <c r="AB181" s="100" t="str">
        <f t="array" ref="AB181">IF($AA181,MEDIAN(IF(G1SelectionMask="x",IF(INDEX(RawDataRefData,$E181,0)&gt;0,INDEX(RawDataRefData,$E181,0)),"")),"")</f>
        <v/>
      </c>
      <c r="AC181" s="100" t="str">
        <f t="array" ref="AC181">IF($AA181,QUARTILE(IF(G1SelectionMask="x",IF(INDEX(RawDataRefData,$E181,0)&gt;0,INDEX(RawDataRefData,$E181,0)),""),1),"")</f>
        <v/>
      </c>
      <c r="AD181" s="100" t="str">
        <f t="array" ref="AD181">IF($AA181,QUARTILE(IF(G1SelectionMask="x",IF(INDEX(RawDataRefData,$E181,0)&gt;0,INDEX(RawDataRefData,$E181,0)),""),3),"")</f>
        <v/>
      </c>
      <c r="AE181" s="100" t="str">
        <f t="array" ref="AE181">IF($AA181,MIN(IF(G1SelectionMask="x",IF(INDEX(RawDataRefData,$E181,0)&gt;0,INDEX(RawDataRefData,$E181,0)),"")),"")</f>
        <v/>
      </c>
      <c r="AF181" s="100" t="str">
        <f t="array" ref="AF181">IF($AA181,MAX(IF(G1SelectionMask="x",IF(INDEX(RawDataRefData,$E181,0)&gt;0,INDEX(RawDataRefData,$E181,0)),"")),"")</f>
        <v/>
      </c>
      <c r="AG181" s="100" t="str">
        <f t="shared" si="8"/>
        <v/>
      </c>
      <c r="AH181" s="100" t="str">
        <f t="array" ref="AH181">IF($AA181,STDEVA(IF(G1SelectionMask="x",IF(INDEX(RawDataRefData,$E181,0)&gt;0,INDEX(RawDataRefData,$E181,0)),"")),"")</f>
        <v/>
      </c>
      <c r="AI181" s="101" t="b">
        <f t="shared" si="9"/>
        <v>0</v>
      </c>
      <c r="AJ181" s="101" t="str">
        <f t="array" ref="AJ181">IF($AI181,MEDIAN(IF(G2SelectionMask="x",IF(INDEX(RawDataRefData,$E181,0)&gt;0,INDEX(RawDataRefData,$E181,0)),"")),"")</f>
        <v/>
      </c>
      <c r="AK181" s="101" t="str">
        <f t="array" ref="AK181">IF($AI181,QUARTILE(IF(G2SelectionMask="x",IF(INDEX(RawDataRefData,$E181,0)&gt;0,INDEX(RawDataRefData,$E181,0)),""),1),"")</f>
        <v/>
      </c>
      <c r="AL181" s="101" t="str">
        <f t="array" ref="AL181">IF($AI181,QUARTILE(IF(G2SelectionMask="x",IF(INDEX(RawDataRefData,$E181,0)&gt;0,INDEX(RawDataRefData,$E181,0)),""),3),"")</f>
        <v/>
      </c>
      <c r="AM181" s="101" t="str">
        <f t="array" ref="AM181">IF($AI181,MIN(IF(G2SelectionMask="x",IF(INDEX(RawDataRefData,$E181,0)&gt;0,INDEX(RawDataRefData,$E181,0)),"")),"")</f>
        <v/>
      </c>
      <c r="AN181" s="101" t="str">
        <f t="array" ref="AN181">IF($AI181,MAX(IF(G2SelectionMask="x",IF(INDEX(RawDataRefData,$E181,0)&gt;0,INDEX(RawDataRefData,$E181,0)),"")),"")</f>
        <v/>
      </c>
      <c r="AO181" s="101" t="str">
        <f t="shared" si="58"/>
        <v/>
      </c>
      <c r="AP181" s="101" t="str">
        <f t="array" ref="AP181">IF($AI181,STDEVA(IF(G2SelectionMask="x",IF(INDEX(RawDataRefData,$E181,0)&gt;0,INDEX(RawDataRefData,$E181,0)),"")),"")</f>
        <v/>
      </c>
      <c r="AQ181" s="100" t="b">
        <f t="shared" si="59"/>
        <v>0</v>
      </c>
      <c r="AR181" s="100" t="str">
        <f t="array" ref="AR181">IF($AQ181,MEDIAN(IF(G3SelectionMask="x",IF(INDEX(RawDataRefData,$E181,0)&gt;0,INDEX(RawDataRefData,$E181,0)),"")),"")</f>
        <v/>
      </c>
      <c r="AS181" s="100" t="str">
        <f t="array" ref="AS181">IF($AQ181,QUARTILE(IF(G3SelectionMask="x",IF(INDEX(RawDataRefData,$E181,0)&gt;0,INDEX(RawDataRefData,$E181,0)),""),1),"")</f>
        <v/>
      </c>
      <c r="AT181" s="100" t="str">
        <f t="array" ref="AT181">IF($AQ181,QUARTILE(IF(G3SelectionMask="x",IF(INDEX(RawDataRefData,$E181,0)&gt;0,INDEX(RawDataRefData,$E181,0)),""),3),"")</f>
        <v/>
      </c>
      <c r="AU181" s="100" t="str">
        <f t="array" ref="AU181">IF($AQ181,MIN(IF(G3SelectionMask="x",IF(INDEX(RawDataRefData,$E181,0)&gt;0,INDEX(RawDataRefData,$E181,0)),"")),"")</f>
        <v/>
      </c>
      <c r="AV181" s="100" t="str">
        <f t="array" ref="AV181">IF($AQ181,MAX(IF(G3SelectionMask="x",IF(INDEX(RawDataRefData,$E181,0)&gt;0,INDEX(RawDataRefData,$E181,0)),"")),"")</f>
        <v/>
      </c>
      <c r="AW181" s="100" t="str">
        <f t="shared" si="60"/>
        <v/>
      </c>
      <c r="AX181" s="100" t="str">
        <f t="array" ref="AX181">IF($AQ181,STDEVA(IF(G3SelectionMask="x",IF(INDEX(RawDataRefData,$E181,0)&gt;0,INDEX(RawDataRefData,$E181,0)),"")),"")</f>
        <v/>
      </c>
      <c r="AY181" s="101" t="b">
        <f t="shared" si="61"/>
        <v>0</v>
      </c>
      <c r="AZ181" s="101" t="str">
        <f t="array" ref="AZ181">IF($AY181,MEDIAN(IF(G4SelectionMask="x",IF(INDEX(RawDataRefData,$E181,0)&gt;0,INDEX(RawDataRefData,$E181,0)),"")),"")</f>
        <v/>
      </c>
      <c r="BA181" s="101" t="str">
        <f t="array" ref="BA181">IF($AY181,QUARTILE(IF(G4SelectionMask="x",IF(INDEX(RawDataRefData,$E181,0)&gt;0,INDEX(RawDataRefData,$E181,0)),""),1),"")</f>
        <v/>
      </c>
      <c r="BB181" s="101" t="str">
        <f t="array" ref="BB181">IF($AY181,QUARTILE(IF(G4SelectionMask="x",IF(INDEX(RawDataRefData,$E181,0)&gt;0,INDEX(RawDataRefData,$E181,0)),""),3),"")</f>
        <v/>
      </c>
      <c r="BC181" s="101" t="str">
        <f t="array" ref="BC181">IF($AY181,MIN(IF(G4SelectionMask="x",IF(INDEX(RawDataRefData,$E181,0)&gt;0,INDEX(RawDataRefData,$E181,0)),"")),"")</f>
        <v/>
      </c>
      <c r="BD181" s="101" t="str">
        <f t="array" ref="BD181">IF($AY181,MAX(IF(G4SelectionMask="x",IF(INDEX(RawDataRefData,$E181,0)&gt;0,INDEX(RawDataRefData,$E181,0)),"")),"")</f>
        <v/>
      </c>
      <c r="BE181" s="101" t="str">
        <f t="shared" si="62"/>
        <v/>
      </c>
      <c r="BF181" s="101" t="str">
        <f t="array" ref="BF181">IF($AY181,STDEVA(IF(G4SelectionMask="x",IF(INDEX(RawDataRefData,$E181,0)&gt;0,INDEX(RawDataRefData,$E181,0)),"")),"")</f>
        <v/>
      </c>
      <c r="BG181" s="100" t="b">
        <f t="shared" si="63"/>
        <v>0</v>
      </c>
      <c r="BH181" s="100" t="str">
        <f t="array" ref="BH181">IF($BG181,MEDIAN(IF(G5SelectionMask="x",IF(INDEX(RawDataRefData,$E181,0)&gt;0,INDEX(RawDataRefData,$E181,0)),"")),"")</f>
        <v/>
      </c>
      <c r="BI181" s="100" t="str">
        <f t="array" ref="BI181">IF($BG181,QUARTILE(IF(G5SelectionMask="x",IF(INDEX(RawDataRefData,$E181,0)&gt;0,INDEX(RawDataRefData,$E181,0)),""),1),"")</f>
        <v/>
      </c>
      <c r="BJ181" s="100" t="str">
        <f t="array" ref="BJ181">IF($BG181,QUARTILE(IF(G5SelectionMask="x",IF(INDEX(RawDataRefData,$E181,0)&gt;0,INDEX(RawDataRefData,$E181,0)),""),3),"")</f>
        <v/>
      </c>
      <c r="BK181" s="100" t="str">
        <f t="array" ref="BK181">IF($BG181,MIN(IF(G5SelectionMask="x",IF(INDEX(RawDataRefData,$E181,0)&gt;0,INDEX(RawDataRefData,$E181,0)),"")),"")</f>
        <v/>
      </c>
      <c r="BL181" s="100" t="str">
        <f t="array" ref="BL181">IF($BG181,MAX(IF(G5SelectionMask="x",IF(INDEX(RawDataRefData,$E181,0)&gt;0,INDEX(RawDataRefData,$E181,0)),"")),"")</f>
        <v/>
      </c>
      <c r="BM181" s="100" t="str">
        <f t="shared" si="64"/>
        <v/>
      </c>
      <c r="BN181" s="103" t="str">
        <f t="array" ref="BN181">IF($BG181,STDEVA(IF(G5SelectionMask="x",IF(INDEX(RawDataRefData,$E181,0)&gt;0,INDEX(RawDataRefData,$E181,0)),"")),"")</f>
        <v/>
      </c>
      <c r="BO181" s="104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</row>
    <row r="182" spans="1:82" x14ac:dyDescent="0.2">
      <c r="A182" s="33">
        <f t="shared" si="33"/>
        <v>0</v>
      </c>
      <c r="B182" s="206"/>
      <c r="C182" s="200"/>
      <c r="D182" s="197"/>
      <c r="E182" s="72">
        <f t="shared" si="57"/>
        <v>173</v>
      </c>
      <c r="F182" s="52" t="s">
        <v>747</v>
      </c>
      <c r="K182" s="100" t="str">
        <f t="shared" si="65"/>
        <v/>
      </c>
      <c r="L182" s="100"/>
      <c r="M182" s="100"/>
      <c r="N182" s="100"/>
      <c r="O182" s="100"/>
      <c r="P182" s="101" t="str">
        <f t="shared" si="66"/>
        <v/>
      </c>
      <c r="Q182" s="102" t="str">
        <f t="shared" si="67"/>
        <v/>
      </c>
      <c r="R182" s="102" t="str">
        <f t="shared" si="68"/>
        <v/>
      </c>
      <c r="S182" s="102" t="str">
        <f t="shared" si="69"/>
        <v/>
      </c>
      <c r="T182" s="102" t="str">
        <f t="shared" si="70"/>
        <v/>
      </c>
      <c r="U182" s="102" t="str">
        <f t="shared" si="71"/>
        <v/>
      </c>
      <c r="V182" s="102" t="str">
        <f t="shared" si="72"/>
        <v/>
      </c>
      <c r="W182" s="102" t="str">
        <f t="shared" si="73"/>
        <v/>
      </c>
      <c r="X182" s="102" t="str">
        <f t="shared" si="74"/>
        <v/>
      </c>
      <c r="Y182" s="102" t="str">
        <f t="shared" si="75"/>
        <v/>
      </c>
      <c r="Z182" s="102" t="str">
        <f t="shared" si="76"/>
        <v/>
      </c>
      <c r="AA182" s="100" t="b">
        <f t="shared" si="7"/>
        <v>0</v>
      </c>
      <c r="AB182" s="100" t="str">
        <f t="array" ref="AB182">IF($AA182,MEDIAN(IF(G1SelectionMask="x",IF(INDEX(RawDataRefData,$E182,0)&gt;0,INDEX(RawDataRefData,$E182,0)),"")),"")</f>
        <v/>
      </c>
      <c r="AC182" s="100" t="str">
        <f t="array" ref="AC182">IF($AA182,QUARTILE(IF(G1SelectionMask="x",IF(INDEX(RawDataRefData,$E182,0)&gt;0,INDEX(RawDataRefData,$E182,0)),""),1),"")</f>
        <v/>
      </c>
      <c r="AD182" s="100" t="str">
        <f t="array" ref="AD182">IF($AA182,QUARTILE(IF(G1SelectionMask="x",IF(INDEX(RawDataRefData,$E182,0)&gt;0,INDEX(RawDataRefData,$E182,0)),""),3),"")</f>
        <v/>
      </c>
      <c r="AE182" s="100" t="str">
        <f t="array" ref="AE182">IF($AA182,MIN(IF(G1SelectionMask="x",IF(INDEX(RawDataRefData,$E182,0)&gt;0,INDEX(RawDataRefData,$E182,0)),"")),"")</f>
        <v/>
      </c>
      <c r="AF182" s="100" t="str">
        <f t="array" ref="AF182">IF($AA182,MAX(IF(G1SelectionMask="x",IF(INDEX(RawDataRefData,$E182,0)&gt;0,INDEX(RawDataRefData,$E182,0)),"")),"")</f>
        <v/>
      </c>
      <c r="AG182" s="100" t="str">
        <f t="shared" si="8"/>
        <v/>
      </c>
      <c r="AH182" s="100" t="str">
        <f t="array" ref="AH182">IF($AA182,STDEVA(IF(G1SelectionMask="x",IF(INDEX(RawDataRefData,$E182,0)&gt;0,INDEX(RawDataRefData,$E182,0)),"")),"")</f>
        <v/>
      </c>
      <c r="AI182" s="101" t="b">
        <f t="shared" si="9"/>
        <v>0</v>
      </c>
      <c r="AJ182" s="101" t="str">
        <f t="array" ref="AJ182">IF($AI182,MEDIAN(IF(G2SelectionMask="x",IF(INDEX(RawDataRefData,$E182,0)&gt;0,INDEX(RawDataRefData,$E182,0)),"")),"")</f>
        <v/>
      </c>
      <c r="AK182" s="101" t="str">
        <f t="array" ref="AK182">IF($AI182,QUARTILE(IF(G2SelectionMask="x",IF(INDEX(RawDataRefData,$E182,0)&gt;0,INDEX(RawDataRefData,$E182,0)),""),1),"")</f>
        <v/>
      </c>
      <c r="AL182" s="101" t="str">
        <f t="array" ref="AL182">IF($AI182,QUARTILE(IF(G2SelectionMask="x",IF(INDEX(RawDataRefData,$E182,0)&gt;0,INDEX(RawDataRefData,$E182,0)),""),3),"")</f>
        <v/>
      </c>
      <c r="AM182" s="101" t="str">
        <f t="array" ref="AM182">IF($AI182,MIN(IF(G2SelectionMask="x",IF(INDEX(RawDataRefData,$E182,0)&gt;0,INDEX(RawDataRefData,$E182,0)),"")),"")</f>
        <v/>
      </c>
      <c r="AN182" s="101" t="str">
        <f t="array" ref="AN182">IF($AI182,MAX(IF(G2SelectionMask="x",IF(INDEX(RawDataRefData,$E182,0)&gt;0,INDEX(RawDataRefData,$E182,0)),"")),"")</f>
        <v/>
      </c>
      <c r="AO182" s="101" t="str">
        <f t="shared" si="58"/>
        <v/>
      </c>
      <c r="AP182" s="101" t="str">
        <f t="array" ref="AP182">IF($AI182,STDEVA(IF(G2SelectionMask="x",IF(INDEX(RawDataRefData,$E182,0)&gt;0,INDEX(RawDataRefData,$E182,0)),"")),"")</f>
        <v/>
      </c>
      <c r="AQ182" s="100" t="b">
        <f t="shared" si="59"/>
        <v>0</v>
      </c>
      <c r="AR182" s="100" t="str">
        <f t="array" ref="AR182">IF($AQ182,MEDIAN(IF(G3SelectionMask="x",IF(INDEX(RawDataRefData,$E182,0)&gt;0,INDEX(RawDataRefData,$E182,0)),"")),"")</f>
        <v/>
      </c>
      <c r="AS182" s="100" t="str">
        <f t="array" ref="AS182">IF($AQ182,QUARTILE(IF(G3SelectionMask="x",IF(INDEX(RawDataRefData,$E182,0)&gt;0,INDEX(RawDataRefData,$E182,0)),""),1),"")</f>
        <v/>
      </c>
      <c r="AT182" s="100" t="str">
        <f t="array" ref="AT182">IF($AQ182,QUARTILE(IF(G3SelectionMask="x",IF(INDEX(RawDataRefData,$E182,0)&gt;0,INDEX(RawDataRefData,$E182,0)),""),3),"")</f>
        <v/>
      </c>
      <c r="AU182" s="100" t="str">
        <f t="array" ref="AU182">IF($AQ182,MIN(IF(G3SelectionMask="x",IF(INDEX(RawDataRefData,$E182,0)&gt;0,INDEX(RawDataRefData,$E182,0)),"")),"")</f>
        <v/>
      </c>
      <c r="AV182" s="100" t="str">
        <f t="array" ref="AV182">IF($AQ182,MAX(IF(G3SelectionMask="x",IF(INDEX(RawDataRefData,$E182,0)&gt;0,INDEX(RawDataRefData,$E182,0)),"")),"")</f>
        <v/>
      </c>
      <c r="AW182" s="100" t="str">
        <f t="shared" si="60"/>
        <v/>
      </c>
      <c r="AX182" s="100" t="str">
        <f t="array" ref="AX182">IF($AQ182,STDEVA(IF(G3SelectionMask="x",IF(INDEX(RawDataRefData,$E182,0)&gt;0,INDEX(RawDataRefData,$E182,0)),"")),"")</f>
        <v/>
      </c>
      <c r="AY182" s="101" t="b">
        <f t="shared" si="61"/>
        <v>0</v>
      </c>
      <c r="AZ182" s="101" t="str">
        <f t="array" ref="AZ182">IF($AY182,MEDIAN(IF(G4SelectionMask="x",IF(INDEX(RawDataRefData,$E182,0)&gt;0,INDEX(RawDataRefData,$E182,0)),"")),"")</f>
        <v/>
      </c>
      <c r="BA182" s="101" t="str">
        <f t="array" ref="BA182">IF($AY182,QUARTILE(IF(G4SelectionMask="x",IF(INDEX(RawDataRefData,$E182,0)&gt;0,INDEX(RawDataRefData,$E182,0)),""),1),"")</f>
        <v/>
      </c>
      <c r="BB182" s="101" t="str">
        <f t="array" ref="BB182">IF($AY182,QUARTILE(IF(G4SelectionMask="x",IF(INDEX(RawDataRefData,$E182,0)&gt;0,INDEX(RawDataRefData,$E182,0)),""),3),"")</f>
        <v/>
      </c>
      <c r="BC182" s="101" t="str">
        <f t="array" ref="BC182">IF($AY182,MIN(IF(G4SelectionMask="x",IF(INDEX(RawDataRefData,$E182,0)&gt;0,INDEX(RawDataRefData,$E182,0)),"")),"")</f>
        <v/>
      </c>
      <c r="BD182" s="101" t="str">
        <f t="array" ref="BD182">IF($AY182,MAX(IF(G4SelectionMask="x",IF(INDEX(RawDataRefData,$E182,0)&gt;0,INDEX(RawDataRefData,$E182,0)),"")),"")</f>
        <v/>
      </c>
      <c r="BE182" s="101" t="str">
        <f t="shared" si="62"/>
        <v/>
      </c>
      <c r="BF182" s="101" t="str">
        <f t="array" ref="BF182">IF($AY182,STDEVA(IF(G4SelectionMask="x",IF(INDEX(RawDataRefData,$E182,0)&gt;0,INDEX(RawDataRefData,$E182,0)),"")),"")</f>
        <v/>
      </c>
      <c r="BG182" s="100" t="b">
        <f t="shared" si="63"/>
        <v>0</v>
      </c>
      <c r="BH182" s="100" t="str">
        <f t="array" ref="BH182">IF($BG182,MEDIAN(IF(G5SelectionMask="x",IF(INDEX(RawDataRefData,$E182,0)&gt;0,INDEX(RawDataRefData,$E182,0)),"")),"")</f>
        <v/>
      </c>
      <c r="BI182" s="100" t="str">
        <f t="array" ref="BI182">IF($BG182,QUARTILE(IF(G5SelectionMask="x",IF(INDEX(RawDataRefData,$E182,0)&gt;0,INDEX(RawDataRefData,$E182,0)),""),1),"")</f>
        <v/>
      </c>
      <c r="BJ182" s="100" t="str">
        <f t="array" ref="BJ182">IF($BG182,QUARTILE(IF(G5SelectionMask="x",IF(INDEX(RawDataRefData,$E182,0)&gt;0,INDEX(RawDataRefData,$E182,0)),""),3),"")</f>
        <v/>
      </c>
      <c r="BK182" s="100" t="str">
        <f t="array" ref="BK182">IF($BG182,MIN(IF(G5SelectionMask="x",IF(INDEX(RawDataRefData,$E182,0)&gt;0,INDEX(RawDataRefData,$E182,0)),"")),"")</f>
        <v/>
      </c>
      <c r="BL182" s="100" t="str">
        <f t="array" ref="BL182">IF($BG182,MAX(IF(G5SelectionMask="x",IF(INDEX(RawDataRefData,$E182,0)&gt;0,INDEX(RawDataRefData,$E182,0)),"")),"")</f>
        <v/>
      </c>
      <c r="BM182" s="100" t="str">
        <f t="shared" si="64"/>
        <v/>
      </c>
      <c r="BN182" s="103" t="str">
        <f t="array" ref="BN182">IF($BG182,STDEVA(IF(G5SelectionMask="x",IF(INDEX(RawDataRefData,$E182,0)&gt;0,INDEX(RawDataRefData,$E182,0)),"")),"")</f>
        <v/>
      </c>
      <c r="BO182" s="104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</row>
    <row r="183" spans="1:82" x14ac:dyDescent="0.2">
      <c r="A183" s="33">
        <f t="shared" si="33"/>
        <v>0</v>
      </c>
      <c r="B183" s="206"/>
      <c r="C183" s="200"/>
      <c r="D183" s="197"/>
      <c r="E183" s="72">
        <f t="shared" si="57"/>
        <v>174</v>
      </c>
      <c r="F183" s="52" t="s">
        <v>748</v>
      </c>
      <c r="K183" s="100" t="str">
        <f t="shared" si="65"/>
        <v/>
      </c>
      <c r="L183" s="100"/>
      <c r="M183" s="100"/>
      <c r="N183" s="100"/>
      <c r="O183" s="100"/>
      <c r="P183" s="101" t="str">
        <f t="shared" si="66"/>
        <v/>
      </c>
      <c r="Q183" s="102" t="str">
        <f t="shared" si="67"/>
        <v/>
      </c>
      <c r="R183" s="102" t="str">
        <f t="shared" si="68"/>
        <v/>
      </c>
      <c r="S183" s="102" t="str">
        <f t="shared" si="69"/>
        <v/>
      </c>
      <c r="T183" s="102" t="str">
        <f t="shared" si="70"/>
        <v/>
      </c>
      <c r="U183" s="102" t="str">
        <f t="shared" si="71"/>
        <v/>
      </c>
      <c r="V183" s="102" t="str">
        <f t="shared" si="72"/>
        <v/>
      </c>
      <c r="W183" s="102" t="str">
        <f t="shared" si="73"/>
        <v/>
      </c>
      <c r="X183" s="102" t="str">
        <f t="shared" si="74"/>
        <v/>
      </c>
      <c r="Y183" s="102" t="str">
        <f t="shared" si="75"/>
        <v/>
      </c>
      <c r="Z183" s="102" t="str">
        <f t="shared" si="76"/>
        <v/>
      </c>
      <c r="AA183" s="100" t="b">
        <f t="shared" si="7"/>
        <v>0</v>
      </c>
      <c r="AB183" s="100" t="str">
        <f t="array" ref="AB183">IF($AA183,MEDIAN(IF(G1SelectionMask="x",IF(INDEX(RawDataRefData,$E183,0)&gt;0,INDEX(RawDataRefData,$E183,0)),"")),"")</f>
        <v/>
      </c>
      <c r="AC183" s="100" t="str">
        <f t="array" ref="AC183">IF($AA183,QUARTILE(IF(G1SelectionMask="x",IF(INDEX(RawDataRefData,$E183,0)&gt;0,INDEX(RawDataRefData,$E183,0)),""),1),"")</f>
        <v/>
      </c>
      <c r="AD183" s="100" t="str">
        <f t="array" ref="AD183">IF($AA183,QUARTILE(IF(G1SelectionMask="x",IF(INDEX(RawDataRefData,$E183,0)&gt;0,INDEX(RawDataRefData,$E183,0)),""),3),"")</f>
        <v/>
      </c>
      <c r="AE183" s="100" t="str">
        <f t="array" ref="AE183">IF($AA183,MIN(IF(G1SelectionMask="x",IF(INDEX(RawDataRefData,$E183,0)&gt;0,INDEX(RawDataRefData,$E183,0)),"")),"")</f>
        <v/>
      </c>
      <c r="AF183" s="100" t="str">
        <f t="array" ref="AF183">IF($AA183,MAX(IF(G1SelectionMask="x",IF(INDEX(RawDataRefData,$E183,0)&gt;0,INDEX(RawDataRefData,$E183,0)),"")),"")</f>
        <v/>
      </c>
      <c r="AG183" s="100" t="str">
        <f t="shared" si="8"/>
        <v/>
      </c>
      <c r="AH183" s="100" t="str">
        <f t="array" ref="AH183">IF($AA183,STDEVA(IF(G1SelectionMask="x",IF(INDEX(RawDataRefData,$E183,0)&gt;0,INDEX(RawDataRefData,$E183,0)),"")),"")</f>
        <v/>
      </c>
      <c r="AI183" s="101" t="b">
        <f t="shared" si="9"/>
        <v>0</v>
      </c>
      <c r="AJ183" s="101" t="str">
        <f t="array" ref="AJ183">IF($AI183,MEDIAN(IF(G2SelectionMask="x",IF(INDEX(RawDataRefData,$E183,0)&gt;0,INDEX(RawDataRefData,$E183,0)),"")),"")</f>
        <v/>
      </c>
      <c r="AK183" s="101" t="str">
        <f t="array" ref="AK183">IF($AI183,QUARTILE(IF(G2SelectionMask="x",IF(INDEX(RawDataRefData,$E183,0)&gt;0,INDEX(RawDataRefData,$E183,0)),""),1),"")</f>
        <v/>
      </c>
      <c r="AL183" s="101" t="str">
        <f t="array" ref="AL183">IF($AI183,QUARTILE(IF(G2SelectionMask="x",IF(INDEX(RawDataRefData,$E183,0)&gt;0,INDEX(RawDataRefData,$E183,0)),""),3),"")</f>
        <v/>
      </c>
      <c r="AM183" s="101" t="str">
        <f t="array" ref="AM183">IF($AI183,MIN(IF(G2SelectionMask="x",IF(INDEX(RawDataRefData,$E183,0)&gt;0,INDEX(RawDataRefData,$E183,0)),"")),"")</f>
        <v/>
      </c>
      <c r="AN183" s="101" t="str">
        <f t="array" ref="AN183">IF($AI183,MAX(IF(G2SelectionMask="x",IF(INDEX(RawDataRefData,$E183,0)&gt;0,INDEX(RawDataRefData,$E183,0)),"")),"")</f>
        <v/>
      </c>
      <c r="AO183" s="101" t="str">
        <f t="shared" si="58"/>
        <v/>
      </c>
      <c r="AP183" s="101" t="str">
        <f t="array" ref="AP183">IF($AI183,STDEVA(IF(G2SelectionMask="x",IF(INDEX(RawDataRefData,$E183,0)&gt;0,INDEX(RawDataRefData,$E183,0)),"")),"")</f>
        <v/>
      </c>
      <c r="AQ183" s="100" t="b">
        <f t="shared" si="59"/>
        <v>0</v>
      </c>
      <c r="AR183" s="100" t="str">
        <f t="array" ref="AR183">IF($AQ183,MEDIAN(IF(G3SelectionMask="x",IF(INDEX(RawDataRefData,$E183,0)&gt;0,INDEX(RawDataRefData,$E183,0)),"")),"")</f>
        <v/>
      </c>
      <c r="AS183" s="100" t="str">
        <f t="array" ref="AS183">IF($AQ183,QUARTILE(IF(G3SelectionMask="x",IF(INDEX(RawDataRefData,$E183,0)&gt;0,INDEX(RawDataRefData,$E183,0)),""),1),"")</f>
        <v/>
      </c>
      <c r="AT183" s="100" t="str">
        <f t="array" ref="AT183">IF($AQ183,QUARTILE(IF(G3SelectionMask="x",IF(INDEX(RawDataRefData,$E183,0)&gt;0,INDEX(RawDataRefData,$E183,0)),""),3),"")</f>
        <v/>
      </c>
      <c r="AU183" s="100" t="str">
        <f t="array" ref="AU183">IF($AQ183,MIN(IF(G3SelectionMask="x",IF(INDEX(RawDataRefData,$E183,0)&gt;0,INDEX(RawDataRefData,$E183,0)),"")),"")</f>
        <v/>
      </c>
      <c r="AV183" s="100" t="str">
        <f t="array" ref="AV183">IF($AQ183,MAX(IF(G3SelectionMask="x",IF(INDEX(RawDataRefData,$E183,0)&gt;0,INDEX(RawDataRefData,$E183,0)),"")),"")</f>
        <v/>
      </c>
      <c r="AW183" s="100" t="str">
        <f t="shared" si="60"/>
        <v/>
      </c>
      <c r="AX183" s="100" t="str">
        <f t="array" ref="AX183">IF($AQ183,STDEVA(IF(G3SelectionMask="x",IF(INDEX(RawDataRefData,$E183,0)&gt;0,INDEX(RawDataRefData,$E183,0)),"")),"")</f>
        <v/>
      </c>
      <c r="AY183" s="101" t="b">
        <f t="shared" si="61"/>
        <v>0</v>
      </c>
      <c r="AZ183" s="101" t="str">
        <f t="array" ref="AZ183">IF($AY183,MEDIAN(IF(G4SelectionMask="x",IF(INDEX(RawDataRefData,$E183,0)&gt;0,INDEX(RawDataRefData,$E183,0)),"")),"")</f>
        <v/>
      </c>
      <c r="BA183" s="101" t="str">
        <f t="array" ref="BA183">IF($AY183,QUARTILE(IF(G4SelectionMask="x",IF(INDEX(RawDataRefData,$E183,0)&gt;0,INDEX(RawDataRefData,$E183,0)),""),1),"")</f>
        <v/>
      </c>
      <c r="BB183" s="101" t="str">
        <f t="array" ref="BB183">IF($AY183,QUARTILE(IF(G4SelectionMask="x",IF(INDEX(RawDataRefData,$E183,0)&gt;0,INDEX(RawDataRefData,$E183,0)),""),3),"")</f>
        <v/>
      </c>
      <c r="BC183" s="101" t="str">
        <f t="array" ref="BC183">IF($AY183,MIN(IF(G4SelectionMask="x",IF(INDEX(RawDataRefData,$E183,0)&gt;0,INDEX(RawDataRefData,$E183,0)),"")),"")</f>
        <v/>
      </c>
      <c r="BD183" s="101" t="str">
        <f t="array" ref="BD183">IF($AY183,MAX(IF(G4SelectionMask="x",IF(INDEX(RawDataRefData,$E183,0)&gt;0,INDEX(RawDataRefData,$E183,0)),"")),"")</f>
        <v/>
      </c>
      <c r="BE183" s="101" t="str">
        <f t="shared" si="62"/>
        <v/>
      </c>
      <c r="BF183" s="101" t="str">
        <f t="array" ref="BF183">IF($AY183,STDEVA(IF(G4SelectionMask="x",IF(INDEX(RawDataRefData,$E183,0)&gt;0,INDEX(RawDataRefData,$E183,0)),"")),"")</f>
        <v/>
      </c>
      <c r="BG183" s="100" t="b">
        <f t="shared" si="63"/>
        <v>0</v>
      </c>
      <c r="BH183" s="100" t="str">
        <f t="array" ref="BH183">IF($BG183,MEDIAN(IF(G5SelectionMask="x",IF(INDEX(RawDataRefData,$E183,0)&gt;0,INDEX(RawDataRefData,$E183,0)),"")),"")</f>
        <v/>
      </c>
      <c r="BI183" s="100" t="str">
        <f t="array" ref="BI183">IF($BG183,QUARTILE(IF(G5SelectionMask="x",IF(INDEX(RawDataRefData,$E183,0)&gt;0,INDEX(RawDataRefData,$E183,0)),""),1),"")</f>
        <v/>
      </c>
      <c r="BJ183" s="100" t="str">
        <f t="array" ref="BJ183">IF($BG183,QUARTILE(IF(G5SelectionMask="x",IF(INDEX(RawDataRefData,$E183,0)&gt;0,INDEX(RawDataRefData,$E183,0)),""),3),"")</f>
        <v/>
      </c>
      <c r="BK183" s="100" t="str">
        <f t="array" ref="BK183">IF($BG183,MIN(IF(G5SelectionMask="x",IF(INDEX(RawDataRefData,$E183,0)&gt;0,INDEX(RawDataRefData,$E183,0)),"")),"")</f>
        <v/>
      </c>
      <c r="BL183" s="100" t="str">
        <f t="array" ref="BL183">IF($BG183,MAX(IF(G5SelectionMask="x",IF(INDEX(RawDataRefData,$E183,0)&gt;0,INDEX(RawDataRefData,$E183,0)),"")),"")</f>
        <v/>
      </c>
      <c r="BM183" s="100" t="str">
        <f t="shared" si="64"/>
        <v/>
      </c>
      <c r="BN183" s="103" t="str">
        <f t="array" ref="BN183">IF($BG183,STDEVA(IF(G5SelectionMask="x",IF(INDEX(RawDataRefData,$E183,0)&gt;0,INDEX(RawDataRefData,$E183,0)),"")),"")</f>
        <v/>
      </c>
      <c r="BO183" s="104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</row>
    <row r="184" spans="1:82" x14ac:dyDescent="0.2">
      <c r="A184" s="33">
        <f t="shared" si="33"/>
        <v>0</v>
      </c>
      <c r="B184" s="206"/>
      <c r="C184" s="200"/>
      <c r="D184" s="197"/>
      <c r="E184" s="72">
        <f t="shared" si="57"/>
        <v>175</v>
      </c>
      <c r="F184" s="52" t="s">
        <v>749</v>
      </c>
      <c r="K184" s="100" t="str">
        <f t="shared" si="65"/>
        <v/>
      </c>
      <c r="L184" s="100"/>
      <c r="M184" s="100"/>
      <c r="N184" s="100"/>
      <c r="O184" s="100"/>
      <c r="P184" s="101" t="str">
        <f t="shared" si="66"/>
        <v/>
      </c>
      <c r="Q184" s="102" t="str">
        <f t="shared" si="67"/>
        <v/>
      </c>
      <c r="R184" s="102" t="str">
        <f t="shared" si="68"/>
        <v/>
      </c>
      <c r="S184" s="102" t="str">
        <f t="shared" si="69"/>
        <v/>
      </c>
      <c r="T184" s="102" t="str">
        <f t="shared" si="70"/>
        <v/>
      </c>
      <c r="U184" s="102" t="str">
        <f t="shared" si="71"/>
        <v/>
      </c>
      <c r="V184" s="102" t="str">
        <f t="shared" si="72"/>
        <v/>
      </c>
      <c r="W184" s="102" t="str">
        <f t="shared" si="73"/>
        <v/>
      </c>
      <c r="X184" s="102" t="str">
        <f t="shared" si="74"/>
        <v/>
      </c>
      <c r="Y184" s="102" t="str">
        <f t="shared" si="75"/>
        <v/>
      </c>
      <c r="Z184" s="102" t="str">
        <f t="shared" si="76"/>
        <v/>
      </c>
      <c r="AA184" s="100" t="b">
        <f t="shared" si="7"/>
        <v>0</v>
      </c>
      <c r="AB184" s="100" t="str">
        <f t="array" ref="AB184">IF($AA184,MEDIAN(IF(G1SelectionMask="x",IF(INDEX(RawDataRefData,$E184,0)&gt;0,INDEX(RawDataRefData,$E184,0)),"")),"")</f>
        <v/>
      </c>
      <c r="AC184" s="100" t="str">
        <f t="array" ref="AC184">IF($AA184,QUARTILE(IF(G1SelectionMask="x",IF(INDEX(RawDataRefData,$E184,0)&gt;0,INDEX(RawDataRefData,$E184,0)),""),1),"")</f>
        <v/>
      </c>
      <c r="AD184" s="100" t="str">
        <f t="array" ref="AD184">IF($AA184,QUARTILE(IF(G1SelectionMask="x",IF(INDEX(RawDataRefData,$E184,0)&gt;0,INDEX(RawDataRefData,$E184,0)),""),3),"")</f>
        <v/>
      </c>
      <c r="AE184" s="100" t="str">
        <f t="array" ref="AE184">IF($AA184,MIN(IF(G1SelectionMask="x",IF(INDEX(RawDataRefData,$E184,0)&gt;0,INDEX(RawDataRefData,$E184,0)),"")),"")</f>
        <v/>
      </c>
      <c r="AF184" s="100" t="str">
        <f t="array" ref="AF184">IF($AA184,MAX(IF(G1SelectionMask="x",IF(INDEX(RawDataRefData,$E184,0)&gt;0,INDEX(RawDataRefData,$E184,0)),"")),"")</f>
        <v/>
      </c>
      <c r="AG184" s="100" t="str">
        <f t="shared" si="8"/>
        <v/>
      </c>
      <c r="AH184" s="100" t="str">
        <f t="array" ref="AH184">IF($AA184,STDEVA(IF(G1SelectionMask="x",IF(INDEX(RawDataRefData,$E184,0)&gt;0,INDEX(RawDataRefData,$E184,0)),"")),"")</f>
        <v/>
      </c>
      <c r="AI184" s="101" t="b">
        <f t="shared" si="9"/>
        <v>0</v>
      </c>
      <c r="AJ184" s="101" t="str">
        <f t="array" ref="AJ184">IF($AI184,MEDIAN(IF(G2SelectionMask="x",IF(INDEX(RawDataRefData,$E184,0)&gt;0,INDEX(RawDataRefData,$E184,0)),"")),"")</f>
        <v/>
      </c>
      <c r="AK184" s="101" t="str">
        <f t="array" ref="AK184">IF($AI184,QUARTILE(IF(G2SelectionMask="x",IF(INDEX(RawDataRefData,$E184,0)&gt;0,INDEX(RawDataRefData,$E184,0)),""),1),"")</f>
        <v/>
      </c>
      <c r="AL184" s="101" t="str">
        <f t="array" ref="AL184">IF($AI184,QUARTILE(IF(G2SelectionMask="x",IF(INDEX(RawDataRefData,$E184,0)&gt;0,INDEX(RawDataRefData,$E184,0)),""),3),"")</f>
        <v/>
      </c>
      <c r="AM184" s="101" t="str">
        <f t="array" ref="AM184">IF($AI184,MIN(IF(G2SelectionMask="x",IF(INDEX(RawDataRefData,$E184,0)&gt;0,INDEX(RawDataRefData,$E184,0)),"")),"")</f>
        <v/>
      </c>
      <c r="AN184" s="101" t="str">
        <f t="array" ref="AN184">IF($AI184,MAX(IF(G2SelectionMask="x",IF(INDEX(RawDataRefData,$E184,0)&gt;0,INDEX(RawDataRefData,$E184,0)),"")),"")</f>
        <v/>
      </c>
      <c r="AO184" s="101" t="str">
        <f t="shared" si="58"/>
        <v/>
      </c>
      <c r="AP184" s="101" t="str">
        <f t="array" ref="AP184">IF($AI184,STDEVA(IF(G2SelectionMask="x",IF(INDEX(RawDataRefData,$E184,0)&gt;0,INDEX(RawDataRefData,$E184,0)),"")),"")</f>
        <v/>
      </c>
      <c r="AQ184" s="100" t="b">
        <f t="shared" si="59"/>
        <v>0</v>
      </c>
      <c r="AR184" s="100" t="str">
        <f t="array" ref="AR184">IF($AQ184,MEDIAN(IF(G3SelectionMask="x",IF(INDEX(RawDataRefData,$E184,0)&gt;0,INDEX(RawDataRefData,$E184,0)),"")),"")</f>
        <v/>
      </c>
      <c r="AS184" s="100" t="str">
        <f t="array" ref="AS184">IF($AQ184,QUARTILE(IF(G3SelectionMask="x",IF(INDEX(RawDataRefData,$E184,0)&gt;0,INDEX(RawDataRefData,$E184,0)),""),1),"")</f>
        <v/>
      </c>
      <c r="AT184" s="100" t="str">
        <f t="array" ref="AT184">IF($AQ184,QUARTILE(IF(G3SelectionMask="x",IF(INDEX(RawDataRefData,$E184,0)&gt;0,INDEX(RawDataRefData,$E184,0)),""),3),"")</f>
        <v/>
      </c>
      <c r="AU184" s="100" t="str">
        <f t="array" ref="AU184">IF($AQ184,MIN(IF(G3SelectionMask="x",IF(INDEX(RawDataRefData,$E184,0)&gt;0,INDEX(RawDataRefData,$E184,0)),"")),"")</f>
        <v/>
      </c>
      <c r="AV184" s="100" t="str">
        <f t="array" ref="AV184">IF($AQ184,MAX(IF(G3SelectionMask="x",IF(INDEX(RawDataRefData,$E184,0)&gt;0,INDEX(RawDataRefData,$E184,0)),"")),"")</f>
        <v/>
      </c>
      <c r="AW184" s="100" t="str">
        <f t="shared" si="60"/>
        <v/>
      </c>
      <c r="AX184" s="100" t="str">
        <f t="array" ref="AX184">IF($AQ184,STDEVA(IF(G3SelectionMask="x",IF(INDEX(RawDataRefData,$E184,0)&gt;0,INDEX(RawDataRefData,$E184,0)),"")),"")</f>
        <v/>
      </c>
      <c r="AY184" s="101" t="b">
        <f t="shared" si="61"/>
        <v>0</v>
      </c>
      <c r="AZ184" s="101" t="str">
        <f t="array" ref="AZ184">IF($AY184,MEDIAN(IF(G4SelectionMask="x",IF(INDEX(RawDataRefData,$E184,0)&gt;0,INDEX(RawDataRefData,$E184,0)),"")),"")</f>
        <v/>
      </c>
      <c r="BA184" s="101" t="str">
        <f t="array" ref="BA184">IF($AY184,QUARTILE(IF(G4SelectionMask="x",IF(INDEX(RawDataRefData,$E184,0)&gt;0,INDEX(RawDataRefData,$E184,0)),""),1),"")</f>
        <v/>
      </c>
      <c r="BB184" s="101" t="str">
        <f t="array" ref="BB184">IF($AY184,QUARTILE(IF(G4SelectionMask="x",IF(INDEX(RawDataRefData,$E184,0)&gt;0,INDEX(RawDataRefData,$E184,0)),""),3),"")</f>
        <v/>
      </c>
      <c r="BC184" s="101" t="str">
        <f t="array" ref="BC184">IF($AY184,MIN(IF(G4SelectionMask="x",IF(INDEX(RawDataRefData,$E184,0)&gt;0,INDEX(RawDataRefData,$E184,0)),"")),"")</f>
        <v/>
      </c>
      <c r="BD184" s="101" t="str">
        <f t="array" ref="BD184">IF($AY184,MAX(IF(G4SelectionMask="x",IF(INDEX(RawDataRefData,$E184,0)&gt;0,INDEX(RawDataRefData,$E184,0)),"")),"")</f>
        <v/>
      </c>
      <c r="BE184" s="101" t="str">
        <f t="shared" si="62"/>
        <v/>
      </c>
      <c r="BF184" s="101" t="str">
        <f t="array" ref="BF184">IF($AY184,STDEVA(IF(G4SelectionMask="x",IF(INDEX(RawDataRefData,$E184,0)&gt;0,INDEX(RawDataRefData,$E184,0)),"")),"")</f>
        <v/>
      </c>
      <c r="BG184" s="100" t="b">
        <f t="shared" si="63"/>
        <v>0</v>
      </c>
      <c r="BH184" s="100" t="str">
        <f t="array" ref="BH184">IF($BG184,MEDIAN(IF(G5SelectionMask="x",IF(INDEX(RawDataRefData,$E184,0)&gt;0,INDEX(RawDataRefData,$E184,0)),"")),"")</f>
        <v/>
      </c>
      <c r="BI184" s="100" t="str">
        <f t="array" ref="BI184">IF($BG184,QUARTILE(IF(G5SelectionMask="x",IF(INDEX(RawDataRefData,$E184,0)&gt;0,INDEX(RawDataRefData,$E184,0)),""),1),"")</f>
        <v/>
      </c>
      <c r="BJ184" s="100" t="str">
        <f t="array" ref="BJ184">IF($BG184,QUARTILE(IF(G5SelectionMask="x",IF(INDEX(RawDataRefData,$E184,0)&gt;0,INDEX(RawDataRefData,$E184,0)),""),3),"")</f>
        <v/>
      </c>
      <c r="BK184" s="100" t="str">
        <f t="array" ref="BK184">IF($BG184,MIN(IF(G5SelectionMask="x",IF(INDEX(RawDataRefData,$E184,0)&gt;0,INDEX(RawDataRefData,$E184,0)),"")),"")</f>
        <v/>
      </c>
      <c r="BL184" s="100" t="str">
        <f t="array" ref="BL184">IF($BG184,MAX(IF(G5SelectionMask="x",IF(INDEX(RawDataRefData,$E184,0)&gt;0,INDEX(RawDataRefData,$E184,0)),"")),"")</f>
        <v/>
      </c>
      <c r="BM184" s="100" t="str">
        <f t="shared" si="64"/>
        <v/>
      </c>
      <c r="BN184" s="103" t="str">
        <f t="array" ref="BN184">IF($BG184,STDEVA(IF(G5SelectionMask="x",IF(INDEX(RawDataRefData,$E184,0)&gt;0,INDEX(RawDataRefData,$E184,0)),"")),"")</f>
        <v/>
      </c>
      <c r="BO184" s="104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/>
      <c r="CA184" s="105"/>
      <c r="CB184" s="105"/>
      <c r="CC184" s="105"/>
      <c r="CD184" s="105"/>
    </row>
    <row r="185" spans="1:82" x14ac:dyDescent="0.2">
      <c r="A185" s="33">
        <f t="shared" si="33"/>
        <v>0</v>
      </c>
      <c r="B185" s="206"/>
      <c r="C185" s="200"/>
      <c r="D185" s="197"/>
      <c r="E185" s="72">
        <f t="shared" si="57"/>
        <v>176</v>
      </c>
      <c r="F185" s="52" t="s">
        <v>750</v>
      </c>
      <c r="K185" s="100" t="str">
        <f t="shared" si="65"/>
        <v/>
      </c>
      <c r="L185" s="100"/>
      <c r="M185" s="100"/>
      <c r="N185" s="100"/>
      <c r="O185" s="100"/>
      <c r="P185" s="101" t="str">
        <f t="shared" si="66"/>
        <v/>
      </c>
      <c r="Q185" s="102" t="str">
        <f t="shared" si="67"/>
        <v/>
      </c>
      <c r="R185" s="102" t="str">
        <f t="shared" si="68"/>
        <v/>
      </c>
      <c r="S185" s="102" t="str">
        <f t="shared" si="69"/>
        <v/>
      </c>
      <c r="T185" s="102" t="str">
        <f t="shared" si="70"/>
        <v/>
      </c>
      <c r="U185" s="102" t="str">
        <f t="shared" si="71"/>
        <v/>
      </c>
      <c r="V185" s="102" t="str">
        <f t="shared" si="72"/>
        <v/>
      </c>
      <c r="W185" s="102" t="str">
        <f t="shared" si="73"/>
        <v/>
      </c>
      <c r="X185" s="102" t="str">
        <f t="shared" si="74"/>
        <v/>
      </c>
      <c r="Y185" s="102" t="str">
        <f t="shared" si="75"/>
        <v/>
      </c>
      <c r="Z185" s="102" t="str">
        <f t="shared" si="76"/>
        <v/>
      </c>
      <c r="AA185" s="100" t="b">
        <f t="shared" si="7"/>
        <v>0</v>
      </c>
      <c r="AB185" s="100" t="str">
        <f t="array" ref="AB185">IF($AA185,MEDIAN(IF(G1SelectionMask="x",IF(INDEX(RawDataRefData,$E185,0)&gt;0,INDEX(RawDataRefData,$E185,0)),"")),"")</f>
        <v/>
      </c>
      <c r="AC185" s="100" t="str">
        <f t="array" ref="AC185">IF($AA185,QUARTILE(IF(G1SelectionMask="x",IF(INDEX(RawDataRefData,$E185,0)&gt;0,INDEX(RawDataRefData,$E185,0)),""),1),"")</f>
        <v/>
      </c>
      <c r="AD185" s="100" t="str">
        <f t="array" ref="AD185">IF($AA185,QUARTILE(IF(G1SelectionMask="x",IF(INDEX(RawDataRefData,$E185,0)&gt;0,INDEX(RawDataRefData,$E185,0)),""),3),"")</f>
        <v/>
      </c>
      <c r="AE185" s="100" t="str">
        <f t="array" ref="AE185">IF($AA185,MIN(IF(G1SelectionMask="x",IF(INDEX(RawDataRefData,$E185,0)&gt;0,INDEX(RawDataRefData,$E185,0)),"")),"")</f>
        <v/>
      </c>
      <c r="AF185" s="100" t="str">
        <f t="array" ref="AF185">IF($AA185,MAX(IF(G1SelectionMask="x",IF(INDEX(RawDataRefData,$E185,0)&gt;0,INDEX(RawDataRefData,$E185,0)),"")),"")</f>
        <v/>
      </c>
      <c r="AG185" s="100" t="str">
        <f t="shared" si="8"/>
        <v/>
      </c>
      <c r="AH185" s="100" t="str">
        <f t="array" ref="AH185">IF($AA185,STDEVA(IF(G1SelectionMask="x",IF(INDEX(RawDataRefData,$E185,0)&gt;0,INDEX(RawDataRefData,$E185,0)),"")),"")</f>
        <v/>
      </c>
      <c r="AI185" s="101" t="b">
        <f t="shared" si="9"/>
        <v>0</v>
      </c>
      <c r="AJ185" s="101" t="str">
        <f t="array" ref="AJ185">IF($AI185,MEDIAN(IF(G2SelectionMask="x",IF(INDEX(RawDataRefData,$E185,0)&gt;0,INDEX(RawDataRefData,$E185,0)),"")),"")</f>
        <v/>
      </c>
      <c r="AK185" s="101" t="str">
        <f t="array" ref="AK185">IF($AI185,QUARTILE(IF(G2SelectionMask="x",IF(INDEX(RawDataRefData,$E185,0)&gt;0,INDEX(RawDataRefData,$E185,0)),""),1),"")</f>
        <v/>
      </c>
      <c r="AL185" s="101" t="str">
        <f t="array" ref="AL185">IF($AI185,QUARTILE(IF(G2SelectionMask="x",IF(INDEX(RawDataRefData,$E185,0)&gt;0,INDEX(RawDataRefData,$E185,0)),""),3),"")</f>
        <v/>
      </c>
      <c r="AM185" s="101" t="str">
        <f t="array" ref="AM185">IF($AI185,MIN(IF(G2SelectionMask="x",IF(INDEX(RawDataRefData,$E185,0)&gt;0,INDEX(RawDataRefData,$E185,0)),"")),"")</f>
        <v/>
      </c>
      <c r="AN185" s="101" t="str">
        <f t="array" ref="AN185">IF($AI185,MAX(IF(G2SelectionMask="x",IF(INDEX(RawDataRefData,$E185,0)&gt;0,INDEX(RawDataRefData,$E185,0)),"")),"")</f>
        <v/>
      </c>
      <c r="AO185" s="101" t="str">
        <f t="shared" si="58"/>
        <v/>
      </c>
      <c r="AP185" s="101" t="str">
        <f t="array" ref="AP185">IF($AI185,STDEVA(IF(G2SelectionMask="x",IF(INDEX(RawDataRefData,$E185,0)&gt;0,INDEX(RawDataRefData,$E185,0)),"")),"")</f>
        <v/>
      </c>
      <c r="AQ185" s="100" t="b">
        <f t="shared" si="59"/>
        <v>0</v>
      </c>
      <c r="AR185" s="100" t="str">
        <f t="array" ref="AR185">IF($AQ185,MEDIAN(IF(G3SelectionMask="x",IF(INDEX(RawDataRefData,$E185,0)&gt;0,INDEX(RawDataRefData,$E185,0)),"")),"")</f>
        <v/>
      </c>
      <c r="AS185" s="100" t="str">
        <f t="array" ref="AS185">IF($AQ185,QUARTILE(IF(G3SelectionMask="x",IF(INDEX(RawDataRefData,$E185,0)&gt;0,INDEX(RawDataRefData,$E185,0)),""),1),"")</f>
        <v/>
      </c>
      <c r="AT185" s="100" t="str">
        <f t="array" ref="AT185">IF($AQ185,QUARTILE(IF(G3SelectionMask="x",IF(INDEX(RawDataRefData,$E185,0)&gt;0,INDEX(RawDataRefData,$E185,0)),""),3),"")</f>
        <v/>
      </c>
      <c r="AU185" s="100" t="str">
        <f t="array" ref="AU185">IF($AQ185,MIN(IF(G3SelectionMask="x",IF(INDEX(RawDataRefData,$E185,0)&gt;0,INDEX(RawDataRefData,$E185,0)),"")),"")</f>
        <v/>
      </c>
      <c r="AV185" s="100" t="str">
        <f t="array" ref="AV185">IF($AQ185,MAX(IF(G3SelectionMask="x",IF(INDEX(RawDataRefData,$E185,0)&gt;0,INDEX(RawDataRefData,$E185,0)),"")),"")</f>
        <v/>
      </c>
      <c r="AW185" s="100" t="str">
        <f t="shared" si="60"/>
        <v/>
      </c>
      <c r="AX185" s="100" t="str">
        <f t="array" ref="AX185">IF($AQ185,STDEVA(IF(G3SelectionMask="x",IF(INDEX(RawDataRefData,$E185,0)&gt;0,INDEX(RawDataRefData,$E185,0)),"")),"")</f>
        <v/>
      </c>
      <c r="AY185" s="101" t="b">
        <f t="shared" si="61"/>
        <v>0</v>
      </c>
      <c r="AZ185" s="101" t="str">
        <f t="array" ref="AZ185">IF($AY185,MEDIAN(IF(G4SelectionMask="x",IF(INDEX(RawDataRefData,$E185,0)&gt;0,INDEX(RawDataRefData,$E185,0)),"")),"")</f>
        <v/>
      </c>
      <c r="BA185" s="101" t="str">
        <f t="array" ref="BA185">IF($AY185,QUARTILE(IF(G4SelectionMask="x",IF(INDEX(RawDataRefData,$E185,0)&gt;0,INDEX(RawDataRefData,$E185,0)),""),1),"")</f>
        <v/>
      </c>
      <c r="BB185" s="101" t="str">
        <f t="array" ref="BB185">IF($AY185,QUARTILE(IF(G4SelectionMask="x",IF(INDEX(RawDataRefData,$E185,0)&gt;0,INDEX(RawDataRefData,$E185,0)),""),3),"")</f>
        <v/>
      </c>
      <c r="BC185" s="101" t="str">
        <f t="array" ref="BC185">IF($AY185,MIN(IF(G4SelectionMask="x",IF(INDEX(RawDataRefData,$E185,0)&gt;0,INDEX(RawDataRefData,$E185,0)),"")),"")</f>
        <v/>
      </c>
      <c r="BD185" s="101" t="str">
        <f t="array" ref="BD185">IF($AY185,MAX(IF(G4SelectionMask="x",IF(INDEX(RawDataRefData,$E185,0)&gt;0,INDEX(RawDataRefData,$E185,0)),"")),"")</f>
        <v/>
      </c>
      <c r="BE185" s="101" t="str">
        <f t="shared" si="62"/>
        <v/>
      </c>
      <c r="BF185" s="101" t="str">
        <f t="array" ref="BF185">IF($AY185,STDEVA(IF(G4SelectionMask="x",IF(INDEX(RawDataRefData,$E185,0)&gt;0,INDEX(RawDataRefData,$E185,0)),"")),"")</f>
        <v/>
      </c>
      <c r="BG185" s="100" t="b">
        <f t="shared" si="63"/>
        <v>0</v>
      </c>
      <c r="BH185" s="100" t="str">
        <f t="array" ref="BH185">IF($BG185,MEDIAN(IF(G5SelectionMask="x",IF(INDEX(RawDataRefData,$E185,0)&gt;0,INDEX(RawDataRefData,$E185,0)),"")),"")</f>
        <v/>
      </c>
      <c r="BI185" s="100" t="str">
        <f t="array" ref="BI185">IF($BG185,QUARTILE(IF(G5SelectionMask="x",IF(INDEX(RawDataRefData,$E185,0)&gt;0,INDEX(RawDataRefData,$E185,0)),""),1),"")</f>
        <v/>
      </c>
      <c r="BJ185" s="100" t="str">
        <f t="array" ref="BJ185">IF($BG185,QUARTILE(IF(G5SelectionMask="x",IF(INDEX(RawDataRefData,$E185,0)&gt;0,INDEX(RawDataRefData,$E185,0)),""),3),"")</f>
        <v/>
      </c>
      <c r="BK185" s="100" t="str">
        <f t="array" ref="BK185">IF($BG185,MIN(IF(G5SelectionMask="x",IF(INDEX(RawDataRefData,$E185,0)&gt;0,INDEX(RawDataRefData,$E185,0)),"")),"")</f>
        <v/>
      </c>
      <c r="BL185" s="100" t="str">
        <f t="array" ref="BL185">IF($BG185,MAX(IF(G5SelectionMask="x",IF(INDEX(RawDataRefData,$E185,0)&gt;0,INDEX(RawDataRefData,$E185,0)),"")),"")</f>
        <v/>
      </c>
      <c r="BM185" s="100" t="str">
        <f t="shared" si="64"/>
        <v/>
      </c>
      <c r="BN185" s="103" t="str">
        <f t="array" ref="BN185">IF($BG185,STDEVA(IF(G5SelectionMask="x",IF(INDEX(RawDataRefData,$E185,0)&gt;0,INDEX(RawDataRefData,$E185,0)),"")),"")</f>
        <v/>
      </c>
      <c r="BO185" s="104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</row>
    <row r="186" spans="1:82" x14ac:dyDescent="0.2">
      <c r="A186" s="33">
        <f t="shared" si="33"/>
        <v>0</v>
      </c>
      <c r="B186" s="206"/>
      <c r="C186" s="200"/>
      <c r="D186" s="197"/>
      <c r="E186" s="72">
        <f t="shared" si="57"/>
        <v>177</v>
      </c>
      <c r="F186" s="52" t="s">
        <v>751</v>
      </c>
      <c r="K186" s="100" t="str">
        <f t="shared" si="65"/>
        <v/>
      </c>
      <c r="L186" s="100"/>
      <c r="M186" s="100"/>
      <c r="N186" s="100"/>
      <c r="O186" s="100"/>
      <c r="P186" s="101" t="str">
        <f t="shared" si="66"/>
        <v/>
      </c>
      <c r="Q186" s="102" t="str">
        <f t="shared" si="67"/>
        <v/>
      </c>
      <c r="R186" s="102" t="str">
        <f t="shared" si="68"/>
        <v/>
      </c>
      <c r="S186" s="102" t="str">
        <f t="shared" si="69"/>
        <v/>
      </c>
      <c r="T186" s="102" t="str">
        <f t="shared" si="70"/>
        <v/>
      </c>
      <c r="U186" s="102" t="str">
        <f t="shared" si="71"/>
        <v/>
      </c>
      <c r="V186" s="102" t="str">
        <f t="shared" si="72"/>
        <v/>
      </c>
      <c r="W186" s="102" t="str">
        <f t="shared" si="73"/>
        <v/>
      </c>
      <c r="X186" s="102" t="str">
        <f t="shared" si="74"/>
        <v/>
      </c>
      <c r="Y186" s="102" t="str">
        <f t="shared" si="75"/>
        <v/>
      </c>
      <c r="Z186" s="102" t="str">
        <f t="shared" si="76"/>
        <v/>
      </c>
      <c r="AA186" s="100" t="b">
        <f t="shared" si="7"/>
        <v>0</v>
      </c>
      <c r="AB186" s="100" t="str">
        <f t="array" ref="AB186">IF($AA186,MEDIAN(IF(G1SelectionMask="x",IF(INDEX(RawDataRefData,$E186,0)&gt;0,INDEX(RawDataRefData,$E186,0)),"")),"")</f>
        <v/>
      </c>
      <c r="AC186" s="100" t="str">
        <f t="array" ref="AC186">IF($AA186,QUARTILE(IF(G1SelectionMask="x",IF(INDEX(RawDataRefData,$E186,0)&gt;0,INDEX(RawDataRefData,$E186,0)),""),1),"")</f>
        <v/>
      </c>
      <c r="AD186" s="100" t="str">
        <f t="array" ref="AD186">IF($AA186,QUARTILE(IF(G1SelectionMask="x",IF(INDEX(RawDataRefData,$E186,0)&gt;0,INDEX(RawDataRefData,$E186,0)),""),3),"")</f>
        <v/>
      </c>
      <c r="AE186" s="100" t="str">
        <f t="array" ref="AE186">IF($AA186,MIN(IF(G1SelectionMask="x",IF(INDEX(RawDataRefData,$E186,0)&gt;0,INDEX(RawDataRefData,$E186,0)),"")),"")</f>
        <v/>
      </c>
      <c r="AF186" s="100" t="str">
        <f t="array" ref="AF186">IF($AA186,MAX(IF(G1SelectionMask="x",IF(INDEX(RawDataRefData,$E186,0)&gt;0,INDEX(RawDataRefData,$E186,0)),"")),"")</f>
        <v/>
      </c>
      <c r="AG186" s="100" t="str">
        <f t="shared" si="8"/>
        <v/>
      </c>
      <c r="AH186" s="100" t="str">
        <f t="array" ref="AH186">IF($AA186,STDEVA(IF(G1SelectionMask="x",IF(INDEX(RawDataRefData,$E186,0)&gt;0,INDEX(RawDataRefData,$E186,0)),"")),"")</f>
        <v/>
      </c>
      <c r="AI186" s="101" t="b">
        <f t="shared" si="9"/>
        <v>0</v>
      </c>
      <c r="AJ186" s="101" t="str">
        <f t="array" ref="AJ186">IF($AI186,MEDIAN(IF(G2SelectionMask="x",IF(INDEX(RawDataRefData,$E186,0)&gt;0,INDEX(RawDataRefData,$E186,0)),"")),"")</f>
        <v/>
      </c>
      <c r="AK186" s="101" t="str">
        <f t="array" ref="AK186">IF($AI186,QUARTILE(IF(G2SelectionMask="x",IF(INDEX(RawDataRefData,$E186,0)&gt;0,INDEX(RawDataRefData,$E186,0)),""),1),"")</f>
        <v/>
      </c>
      <c r="AL186" s="101" t="str">
        <f t="array" ref="AL186">IF($AI186,QUARTILE(IF(G2SelectionMask="x",IF(INDEX(RawDataRefData,$E186,0)&gt;0,INDEX(RawDataRefData,$E186,0)),""),3),"")</f>
        <v/>
      </c>
      <c r="AM186" s="101" t="str">
        <f t="array" ref="AM186">IF($AI186,MIN(IF(G2SelectionMask="x",IF(INDEX(RawDataRefData,$E186,0)&gt;0,INDEX(RawDataRefData,$E186,0)),"")),"")</f>
        <v/>
      </c>
      <c r="AN186" s="101" t="str">
        <f t="array" ref="AN186">IF($AI186,MAX(IF(G2SelectionMask="x",IF(INDEX(RawDataRefData,$E186,0)&gt;0,INDEX(RawDataRefData,$E186,0)),"")),"")</f>
        <v/>
      </c>
      <c r="AO186" s="101" t="str">
        <f t="shared" si="58"/>
        <v/>
      </c>
      <c r="AP186" s="101" t="str">
        <f t="array" ref="AP186">IF($AI186,STDEVA(IF(G2SelectionMask="x",IF(INDEX(RawDataRefData,$E186,0)&gt;0,INDEX(RawDataRefData,$E186,0)),"")),"")</f>
        <v/>
      </c>
      <c r="AQ186" s="100" t="b">
        <f t="shared" si="59"/>
        <v>0</v>
      </c>
      <c r="AR186" s="100" t="str">
        <f t="array" ref="AR186">IF($AQ186,MEDIAN(IF(G3SelectionMask="x",IF(INDEX(RawDataRefData,$E186,0)&gt;0,INDEX(RawDataRefData,$E186,0)),"")),"")</f>
        <v/>
      </c>
      <c r="AS186" s="100" t="str">
        <f t="array" ref="AS186">IF($AQ186,QUARTILE(IF(G3SelectionMask="x",IF(INDEX(RawDataRefData,$E186,0)&gt;0,INDEX(RawDataRefData,$E186,0)),""),1),"")</f>
        <v/>
      </c>
      <c r="AT186" s="100" t="str">
        <f t="array" ref="AT186">IF($AQ186,QUARTILE(IF(G3SelectionMask="x",IF(INDEX(RawDataRefData,$E186,0)&gt;0,INDEX(RawDataRefData,$E186,0)),""),3),"")</f>
        <v/>
      </c>
      <c r="AU186" s="100" t="str">
        <f t="array" ref="AU186">IF($AQ186,MIN(IF(G3SelectionMask="x",IF(INDEX(RawDataRefData,$E186,0)&gt;0,INDEX(RawDataRefData,$E186,0)),"")),"")</f>
        <v/>
      </c>
      <c r="AV186" s="100" t="str">
        <f t="array" ref="AV186">IF($AQ186,MAX(IF(G3SelectionMask="x",IF(INDEX(RawDataRefData,$E186,0)&gt;0,INDEX(RawDataRefData,$E186,0)),"")),"")</f>
        <v/>
      </c>
      <c r="AW186" s="100" t="str">
        <f t="shared" si="60"/>
        <v/>
      </c>
      <c r="AX186" s="100" t="str">
        <f t="array" ref="AX186">IF($AQ186,STDEVA(IF(G3SelectionMask="x",IF(INDEX(RawDataRefData,$E186,0)&gt;0,INDEX(RawDataRefData,$E186,0)),"")),"")</f>
        <v/>
      </c>
      <c r="AY186" s="101" t="b">
        <f t="shared" si="61"/>
        <v>0</v>
      </c>
      <c r="AZ186" s="101" t="str">
        <f t="array" ref="AZ186">IF($AY186,MEDIAN(IF(G4SelectionMask="x",IF(INDEX(RawDataRefData,$E186,0)&gt;0,INDEX(RawDataRefData,$E186,0)),"")),"")</f>
        <v/>
      </c>
      <c r="BA186" s="101" t="str">
        <f t="array" ref="BA186">IF($AY186,QUARTILE(IF(G4SelectionMask="x",IF(INDEX(RawDataRefData,$E186,0)&gt;0,INDEX(RawDataRefData,$E186,0)),""),1),"")</f>
        <v/>
      </c>
      <c r="BB186" s="101" t="str">
        <f t="array" ref="BB186">IF($AY186,QUARTILE(IF(G4SelectionMask="x",IF(INDEX(RawDataRefData,$E186,0)&gt;0,INDEX(RawDataRefData,$E186,0)),""),3),"")</f>
        <v/>
      </c>
      <c r="BC186" s="101" t="str">
        <f t="array" ref="BC186">IF($AY186,MIN(IF(G4SelectionMask="x",IF(INDEX(RawDataRefData,$E186,0)&gt;0,INDEX(RawDataRefData,$E186,0)),"")),"")</f>
        <v/>
      </c>
      <c r="BD186" s="101" t="str">
        <f t="array" ref="BD186">IF($AY186,MAX(IF(G4SelectionMask="x",IF(INDEX(RawDataRefData,$E186,0)&gt;0,INDEX(RawDataRefData,$E186,0)),"")),"")</f>
        <v/>
      </c>
      <c r="BE186" s="101" t="str">
        <f t="shared" si="62"/>
        <v/>
      </c>
      <c r="BF186" s="101" t="str">
        <f t="array" ref="BF186">IF($AY186,STDEVA(IF(G4SelectionMask="x",IF(INDEX(RawDataRefData,$E186,0)&gt;0,INDEX(RawDataRefData,$E186,0)),"")),"")</f>
        <v/>
      </c>
      <c r="BG186" s="100" t="b">
        <f t="shared" si="63"/>
        <v>0</v>
      </c>
      <c r="BH186" s="100" t="str">
        <f t="array" ref="BH186">IF($BG186,MEDIAN(IF(G5SelectionMask="x",IF(INDEX(RawDataRefData,$E186,0)&gt;0,INDEX(RawDataRefData,$E186,0)),"")),"")</f>
        <v/>
      </c>
      <c r="BI186" s="100" t="str">
        <f t="array" ref="BI186">IF($BG186,QUARTILE(IF(G5SelectionMask="x",IF(INDEX(RawDataRefData,$E186,0)&gt;0,INDEX(RawDataRefData,$E186,0)),""),1),"")</f>
        <v/>
      </c>
      <c r="BJ186" s="100" t="str">
        <f t="array" ref="BJ186">IF($BG186,QUARTILE(IF(G5SelectionMask="x",IF(INDEX(RawDataRefData,$E186,0)&gt;0,INDEX(RawDataRefData,$E186,0)),""),3),"")</f>
        <v/>
      </c>
      <c r="BK186" s="100" t="str">
        <f t="array" ref="BK186">IF($BG186,MIN(IF(G5SelectionMask="x",IF(INDEX(RawDataRefData,$E186,0)&gt;0,INDEX(RawDataRefData,$E186,0)),"")),"")</f>
        <v/>
      </c>
      <c r="BL186" s="100" t="str">
        <f t="array" ref="BL186">IF($BG186,MAX(IF(G5SelectionMask="x",IF(INDEX(RawDataRefData,$E186,0)&gt;0,INDEX(RawDataRefData,$E186,0)),"")),"")</f>
        <v/>
      </c>
      <c r="BM186" s="100" t="str">
        <f t="shared" si="64"/>
        <v/>
      </c>
      <c r="BN186" s="103" t="str">
        <f t="array" ref="BN186">IF($BG186,STDEVA(IF(G5SelectionMask="x",IF(INDEX(RawDataRefData,$E186,0)&gt;0,INDEX(RawDataRefData,$E186,0)),"")),"")</f>
        <v/>
      </c>
      <c r="BO186" s="104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</row>
    <row r="187" spans="1:82" x14ac:dyDescent="0.2">
      <c r="A187" s="33">
        <f t="shared" si="33"/>
        <v>0</v>
      </c>
      <c r="B187" s="206"/>
      <c r="C187" s="200"/>
      <c r="D187" s="197"/>
      <c r="E187" s="72">
        <f t="shared" si="57"/>
        <v>178</v>
      </c>
      <c r="F187" s="52" t="s">
        <v>752</v>
      </c>
      <c r="K187" s="100" t="str">
        <f t="shared" si="65"/>
        <v/>
      </c>
      <c r="L187" s="100"/>
      <c r="M187" s="100"/>
      <c r="N187" s="100"/>
      <c r="O187" s="100"/>
      <c r="P187" s="101" t="str">
        <f t="shared" si="66"/>
        <v/>
      </c>
      <c r="Q187" s="102" t="str">
        <f t="shared" si="67"/>
        <v/>
      </c>
      <c r="R187" s="102" t="str">
        <f t="shared" si="68"/>
        <v/>
      </c>
      <c r="S187" s="102" t="str">
        <f t="shared" si="69"/>
        <v/>
      </c>
      <c r="T187" s="102" t="str">
        <f t="shared" si="70"/>
        <v/>
      </c>
      <c r="U187" s="102" t="str">
        <f t="shared" si="71"/>
        <v/>
      </c>
      <c r="V187" s="102" t="str">
        <f t="shared" si="72"/>
        <v/>
      </c>
      <c r="W187" s="102" t="str">
        <f t="shared" si="73"/>
        <v/>
      </c>
      <c r="X187" s="102" t="str">
        <f t="shared" si="74"/>
        <v/>
      </c>
      <c r="Y187" s="102" t="str">
        <f t="shared" si="75"/>
        <v/>
      </c>
      <c r="Z187" s="102" t="str">
        <f t="shared" si="76"/>
        <v/>
      </c>
      <c r="AA187" s="100" t="b">
        <f t="shared" si="7"/>
        <v>0</v>
      </c>
      <c r="AB187" s="100" t="str">
        <f t="array" ref="AB187">IF($AA187,MEDIAN(IF(G1SelectionMask="x",IF(INDEX(RawDataRefData,$E187,0)&gt;0,INDEX(RawDataRefData,$E187,0)),"")),"")</f>
        <v/>
      </c>
      <c r="AC187" s="100" t="str">
        <f t="array" ref="AC187">IF($AA187,QUARTILE(IF(G1SelectionMask="x",IF(INDEX(RawDataRefData,$E187,0)&gt;0,INDEX(RawDataRefData,$E187,0)),""),1),"")</f>
        <v/>
      </c>
      <c r="AD187" s="100" t="str">
        <f t="array" ref="AD187">IF($AA187,QUARTILE(IF(G1SelectionMask="x",IF(INDEX(RawDataRefData,$E187,0)&gt;0,INDEX(RawDataRefData,$E187,0)),""),3),"")</f>
        <v/>
      </c>
      <c r="AE187" s="100" t="str">
        <f t="array" ref="AE187">IF($AA187,MIN(IF(G1SelectionMask="x",IF(INDEX(RawDataRefData,$E187,0)&gt;0,INDEX(RawDataRefData,$E187,0)),"")),"")</f>
        <v/>
      </c>
      <c r="AF187" s="100" t="str">
        <f t="array" ref="AF187">IF($AA187,MAX(IF(G1SelectionMask="x",IF(INDEX(RawDataRefData,$E187,0)&gt;0,INDEX(RawDataRefData,$E187,0)),"")),"")</f>
        <v/>
      </c>
      <c r="AG187" s="100" t="str">
        <f t="shared" si="8"/>
        <v/>
      </c>
      <c r="AH187" s="100" t="str">
        <f t="array" ref="AH187">IF($AA187,STDEVA(IF(G1SelectionMask="x",IF(INDEX(RawDataRefData,$E187,0)&gt;0,INDEX(RawDataRefData,$E187,0)),"")),"")</f>
        <v/>
      </c>
      <c r="AI187" s="101" t="b">
        <f t="shared" si="9"/>
        <v>0</v>
      </c>
      <c r="AJ187" s="101" t="str">
        <f t="array" ref="AJ187">IF($AI187,MEDIAN(IF(G2SelectionMask="x",IF(INDEX(RawDataRefData,$E187,0)&gt;0,INDEX(RawDataRefData,$E187,0)),"")),"")</f>
        <v/>
      </c>
      <c r="AK187" s="101" t="str">
        <f t="array" ref="AK187">IF($AI187,QUARTILE(IF(G2SelectionMask="x",IF(INDEX(RawDataRefData,$E187,0)&gt;0,INDEX(RawDataRefData,$E187,0)),""),1),"")</f>
        <v/>
      </c>
      <c r="AL187" s="101" t="str">
        <f t="array" ref="AL187">IF($AI187,QUARTILE(IF(G2SelectionMask="x",IF(INDEX(RawDataRefData,$E187,0)&gt;0,INDEX(RawDataRefData,$E187,0)),""),3),"")</f>
        <v/>
      </c>
      <c r="AM187" s="101" t="str">
        <f t="array" ref="AM187">IF($AI187,MIN(IF(G2SelectionMask="x",IF(INDEX(RawDataRefData,$E187,0)&gt;0,INDEX(RawDataRefData,$E187,0)),"")),"")</f>
        <v/>
      </c>
      <c r="AN187" s="101" t="str">
        <f t="array" ref="AN187">IF($AI187,MAX(IF(G2SelectionMask="x",IF(INDEX(RawDataRefData,$E187,0)&gt;0,INDEX(RawDataRefData,$E187,0)),"")),"")</f>
        <v/>
      </c>
      <c r="AO187" s="101" t="str">
        <f t="shared" si="58"/>
        <v/>
      </c>
      <c r="AP187" s="101" t="str">
        <f t="array" ref="AP187">IF($AI187,STDEVA(IF(G2SelectionMask="x",IF(INDEX(RawDataRefData,$E187,0)&gt;0,INDEX(RawDataRefData,$E187,0)),"")),"")</f>
        <v/>
      </c>
      <c r="AQ187" s="100" t="b">
        <f t="shared" si="59"/>
        <v>0</v>
      </c>
      <c r="AR187" s="100" t="str">
        <f t="array" ref="AR187">IF($AQ187,MEDIAN(IF(G3SelectionMask="x",IF(INDEX(RawDataRefData,$E187,0)&gt;0,INDEX(RawDataRefData,$E187,0)),"")),"")</f>
        <v/>
      </c>
      <c r="AS187" s="100" t="str">
        <f t="array" ref="AS187">IF($AQ187,QUARTILE(IF(G3SelectionMask="x",IF(INDEX(RawDataRefData,$E187,0)&gt;0,INDEX(RawDataRefData,$E187,0)),""),1),"")</f>
        <v/>
      </c>
      <c r="AT187" s="100" t="str">
        <f t="array" ref="AT187">IF($AQ187,QUARTILE(IF(G3SelectionMask="x",IF(INDEX(RawDataRefData,$E187,0)&gt;0,INDEX(RawDataRefData,$E187,0)),""),3),"")</f>
        <v/>
      </c>
      <c r="AU187" s="100" t="str">
        <f t="array" ref="AU187">IF($AQ187,MIN(IF(G3SelectionMask="x",IF(INDEX(RawDataRefData,$E187,0)&gt;0,INDEX(RawDataRefData,$E187,0)),"")),"")</f>
        <v/>
      </c>
      <c r="AV187" s="100" t="str">
        <f t="array" ref="AV187">IF($AQ187,MAX(IF(G3SelectionMask="x",IF(INDEX(RawDataRefData,$E187,0)&gt;0,INDEX(RawDataRefData,$E187,0)),"")),"")</f>
        <v/>
      </c>
      <c r="AW187" s="100" t="str">
        <f t="shared" si="60"/>
        <v/>
      </c>
      <c r="AX187" s="100" t="str">
        <f t="array" ref="AX187">IF($AQ187,STDEVA(IF(G3SelectionMask="x",IF(INDEX(RawDataRefData,$E187,0)&gt;0,INDEX(RawDataRefData,$E187,0)),"")),"")</f>
        <v/>
      </c>
      <c r="AY187" s="101" t="b">
        <f t="shared" si="61"/>
        <v>0</v>
      </c>
      <c r="AZ187" s="101" t="str">
        <f t="array" ref="AZ187">IF($AY187,MEDIAN(IF(G4SelectionMask="x",IF(INDEX(RawDataRefData,$E187,0)&gt;0,INDEX(RawDataRefData,$E187,0)),"")),"")</f>
        <v/>
      </c>
      <c r="BA187" s="101" t="str">
        <f t="array" ref="BA187">IF($AY187,QUARTILE(IF(G4SelectionMask="x",IF(INDEX(RawDataRefData,$E187,0)&gt;0,INDEX(RawDataRefData,$E187,0)),""),1),"")</f>
        <v/>
      </c>
      <c r="BB187" s="101" t="str">
        <f t="array" ref="BB187">IF($AY187,QUARTILE(IF(G4SelectionMask="x",IF(INDEX(RawDataRefData,$E187,0)&gt;0,INDEX(RawDataRefData,$E187,0)),""),3),"")</f>
        <v/>
      </c>
      <c r="BC187" s="101" t="str">
        <f t="array" ref="BC187">IF($AY187,MIN(IF(G4SelectionMask="x",IF(INDEX(RawDataRefData,$E187,0)&gt;0,INDEX(RawDataRefData,$E187,0)),"")),"")</f>
        <v/>
      </c>
      <c r="BD187" s="101" t="str">
        <f t="array" ref="BD187">IF($AY187,MAX(IF(G4SelectionMask="x",IF(INDEX(RawDataRefData,$E187,0)&gt;0,INDEX(RawDataRefData,$E187,0)),"")),"")</f>
        <v/>
      </c>
      <c r="BE187" s="101" t="str">
        <f t="shared" si="62"/>
        <v/>
      </c>
      <c r="BF187" s="101" t="str">
        <f t="array" ref="BF187">IF($AY187,STDEVA(IF(G4SelectionMask="x",IF(INDEX(RawDataRefData,$E187,0)&gt;0,INDEX(RawDataRefData,$E187,0)),"")),"")</f>
        <v/>
      </c>
      <c r="BG187" s="100" t="b">
        <f t="shared" si="63"/>
        <v>0</v>
      </c>
      <c r="BH187" s="100" t="str">
        <f t="array" ref="BH187">IF($BG187,MEDIAN(IF(G5SelectionMask="x",IF(INDEX(RawDataRefData,$E187,0)&gt;0,INDEX(RawDataRefData,$E187,0)),"")),"")</f>
        <v/>
      </c>
      <c r="BI187" s="100" t="str">
        <f t="array" ref="BI187">IF($BG187,QUARTILE(IF(G5SelectionMask="x",IF(INDEX(RawDataRefData,$E187,0)&gt;0,INDEX(RawDataRefData,$E187,0)),""),1),"")</f>
        <v/>
      </c>
      <c r="BJ187" s="100" t="str">
        <f t="array" ref="BJ187">IF($BG187,QUARTILE(IF(G5SelectionMask="x",IF(INDEX(RawDataRefData,$E187,0)&gt;0,INDEX(RawDataRefData,$E187,0)),""),3),"")</f>
        <v/>
      </c>
      <c r="BK187" s="100" t="str">
        <f t="array" ref="BK187">IF($BG187,MIN(IF(G5SelectionMask="x",IF(INDEX(RawDataRefData,$E187,0)&gt;0,INDEX(RawDataRefData,$E187,0)),"")),"")</f>
        <v/>
      </c>
      <c r="BL187" s="100" t="str">
        <f t="array" ref="BL187">IF($BG187,MAX(IF(G5SelectionMask="x",IF(INDEX(RawDataRefData,$E187,0)&gt;0,INDEX(RawDataRefData,$E187,0)),"")),"")</f>
        <v/>
      </c>
      <c r="BM187" s="100" t="str">
        <f t="shared" si="64"/>
        <v/>
      </c>
      <c r="BN187" s="103" t="str">
        <f t="array" ref="BN187">IF($BG187,STDEVA(IF(G5SelectionMask="x",IF(INDEX(RawDataRefData,$E187,0)&gt;0,INDEX(RawDataRefData,$E187,0)),"")),"")</f>
        <v/>
      </c>
      <c r="BO187" s="104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</row>
    <row r="188" spans="1:82" x14ac:dyDescent="0.2">
      <c r="A188" s="33">
        <f t="shared" si="33"/>
        <v>0</v>
      </c>
      <c r="B188" s="206"/>
      <c r="C188" s="200"/>
      <c r="D188" s="197"/>
      <c r="E188" s="72">
        <f t="shared" si="57"/>
        <v>179</v>
      </c>
      <c r="F188" s="52" t="s">
        <v>753</v>
      </c>
      <c r="K188" s="100" t="str">
        <f t="shared" si="65"/>
        <v/>
      </c>
      <c r="L188" s="100"/>
      <c r="M188" s="100"/>
      <c r="N188" s="100"/>
      <c r="O188" s="100"/>
      <c r="P188" s="101" t="str">
        <f t="shared" si="66"/>
        <v/>
      </c>
      <c r="Q188" s="102" t="str">
        <f t="shared" si="67"/>
        <v/>
      </c>
      <c r="R188" s="102" t="str">
        <f t="shared" si="68"/>
        <v/>
      </c>
      <c r="S188" s="102" t="str">
        <f t="shared" si="69"/>
        <v/>
      </c>
      <c r="T188" s="102" t="str">
        <f t="shared" si="70"/>
        <v/>
      </c>
      <c r="U188" s="102" t="str">
        <f t="shared" si="71"/>
        <v/>
      </c>
      <c r="V188" s="102" t="str">
        <f t="shared" si="72"/>
        <v/>
      </c>
      <c r="W188" s="102" t="str">
        <f t="shared" si="73"/>
        <v/>
      </c>
      <c r="X188" s="102" t="str">
        <f t="shared" si="74"/>
        <v/>
      </c>
      <c r="Y188" s="102" t="str">
        <f t="shared" si="75"/>
        <v/>
      </c>
      <c r="Z188" s="102" t="str">
        <f t="shared" si="76"/>
        <v/>
      </c>
      <c r="AA188" s="100" t="b">
        <f t="shared" si="7"/>
        <v>0</v>
      </c>
      <c r="AB188" s="100" t="str">
        <f t="array" ref="AB188">IF($AA188,MEDIAN(IF(G1SelectionMask="x",IF(INDEX(RawDataRefData,$E188,0)&gt;0,INDEX(RawDataRefData,$E188,0)),"")),"")</f>
        <v/>
      </c>
      <c r="AC188" s="100" t="str">
        <f t="array" ref="AC188">IF($AA188,QUARTILE(IF(G1SelectionMask="x",IF(INDEX(RawDataRefData,$E188,0)&gt;0,INDEX(RawDataRefData,$E188,0)),""),1),"")</f>
        <v/>
      </c>
      <c r="AD188" s="100" t="str">
        <f t="array" ref="AD188">IF($AA188,QUARTILE(IF(G1SelectionMask="x",IF(INDEX(RawDataRefData,$E188,0)&gt;0,INDEX(RawDataRefData,$E188,0)),""),3),"")</f>
        <v/>
      </c>
      <c r="AE188" s="100" t="str">
        <f t="array" ref="AE188">IF($AA188,MIN(IF(G1SelectionMask="x",IF(INDEX(RawDataRefData,$E188,0)&gt;0,INDEX(RawDataRefData,$E188,0)),"")),"")</f>
        <v/>
      </c>
      <c r="AF188" s="100" t="str">
        <f t="array" ref="AF188">IF($AA188,MAX(IF(G1SelectionMask="x",IF(INDEX(RawDataRefData,$E188,0)&gt;0,INDEX(RawDataRefData,$E188,0)),"")),"")</f>
        <v/>
      </c>
      <c r="AG188" s="100" t="str">
        <f t="shared" si="8"/>
        <v/>
      </c>
      <c r="AH188" s="100" t="str">
        <f t="array" ref="AH188">IF($AA188,STDEVA(IF(G1SelectionMask="x",IF(INDEX(RawDataRefData,$E188,0)&gt;0,INDEX(RawDataRefData,$E188,0)),"")),"")</f>
        <v/>
      </c>
      <c r="AI188" s="101" t="b">
        <f t="shared" si="9"/>
        <v>0</v>
      </c>
      <c r="AJ188" s="101" t="str">
        <f t="array" ref="AJ188">IF($AI188,MEDIAN(IF(G2SelectionMask="x",IF(INDEX(RawDataRefData,$E188,0)&gt;0,INDEX(RawDataRefData,$E188,0)),"")),"")</f>
        <v/>
      </c>
      <c r="AK188" s="101" t="str">
        <f t="array" ref="AK188">IF($AI188,QUARTILE(IF(G2SelectionMask="x",IF(INDEX(RawDataRefData,$E188,0)&gt;0,INDEX(RawDataRefData,$E188,0)),""),1),"")</f>
        <v/>
      </c>
      <c r="AL188" s="101" t="str">
        <f t="array" ref="AL188">IF($AI188,QUARTILE(IF(G2SelectionMask="x",IF(INDEX(RawDataRefData,$E188,0)&gt;0,INDEX(RawDataRefData,$E188,0)),""),3),"")</f>
        <v/>
      </c>
      <c r="AM188" s="101" t="str">
        <f t="array" ref="AM188">IF($AI188,MIN(IF(G2SelectionMask="x",IF(INDEX(RawDataRefData,$E188,0)&gt;0,INDEX(RawDataRefData,$E188,0)),"")),"")</f>
        <v/>
      </c>
      <c r="AN188" s="101" t="str">
        <f t="array" ref="AN188">IF($AI188,MAX(IF(G2SelectionMask="x",IF(INDEX(RawDataRefData,$E188,0)&gt;0,INDEX(RawDataRefData,$E188,0)),"")),"")</f>
        <v/>
      </c>
      <c r="AO188" s="101" t="str">
        <f t="shared" si="58"/>
        <v/>
      </c>
      <c r="AP188" s="101" t="str">
        <f t="array" ref="AP188">IF($AI188,STDEVA(IF(G2SelectionMask="x",IF(INDEX(RawDataRefData,$E188,0)&gt;0,INDEX(RawDataRefData,$E188,0)),"")),"")</f>
        <v/>
      </c>
      <c r="AQ188" s="100" t="b">
        <f t="shared" si="59"/>
        <v>0</v>
      </c>
      <c r="AR188" s="100" t="str">
        <f t="array" ref="AR188">IF($AQ188,MEDIAN(IF(G3SelectionMask="x",IF(INDEX(RawDataRefData,$E188,0)&gt;0,INDEX(RawDataRefData,$E188,0)),"")),"")</f>
        <v/>
      </c>
      <c r="AS188" s="100" t="str">
        <f t="array" ref="AS188">IF($AQ188,QUARTILE(IF(G3SelectionMask="x",IF(INDEX(RawDataRefData,$E188,0)&gt;0,INDEX(RawDataRefData,$E188,0)),""),1),"")</f>
        <v/>
      </c>
      <c r="AT188" s="100" t="str">
        <f t="array" ref="AT188">IF($AQ188,QUARTILE(IF(G3SelectionMask="x",IF(INDEX(RawDataRefData,$E188,0)&gt;0,INDEX(RawDataRefData,$E188,0)),""),3),"")</f>
        <v/>
      </c>
      <c r="AU188" s="100" t="str">
        <f t="array" ref="AU188">IF($AQ188,MIN(IF(G3SelectionMask="x",IF(INDEX(RawDataRefData,$E188,0)&gt;0,INDEX(RawDataRefData,$E188,0)),"")),"")</f>
        <v/>
      </c>
      <c r="AV188" s="100" t="str">
        <f t="array" ref="AV188">IF($AQ188,MAX(IF(G3SelectionMask="x",IF(INDEX(RawDataRefData,$E188,0)&gt;0,INDEX(RawDataRefData,$E188,0)),"")),"")</f>
        <v/>
      </c>
      <c r="AW188" s="100" t="str">
        <f t="shared" si="60"/>
        <v/>
      </c>
      <c r="AX188" s="100" t="str">
        <f t="array" ref="AX188">IF($AQ188,STDEVA(IF(G3SelectionMask="x",IF(INDEX(RawDataRefData,$E188,0)&gt;0,INDEX(RawDataRefData,$E188,0)),"")),"")</f>
        <v/>
      </c>
      <c r="AY188" s="101" t="b">
        <f t="shared" si="61"/>
        <v>0</v>
      </c>
      <c r="AZ188" s="101" t="str">
        <f t="array" ref="AZ188">IF($AY188,MEDIAN(IF(G4SelectionMask="x",IF(INDEX(RawDataRefData,$E188,0)&gt;0,INDEX(RawDataRefData,$E188,0)),"")),"")</f>
        <v/>
      </c>
      <c r="BA188" s="101" t="str">
        <f t="array" ref="BA188">IF($AY188,QUARTILE(IF(G4SelectionMask="x",IF(INDEX(RawDataRefData,$E188,0)&gt;0,INDEX(RawDataRefData,$E188,0)),""),1),"")</f>
        <v/>
      </c>
      <c r="BB188" s="101" t="str">
        <f t="array" ref="BB188">IF($AY188,QUARTILE(IF(G4SelectionMask="x",IF(INDEX(RawDataRefData,$E188,0)&gt;0,INDEX(RawDataRefData,$E188,0)),""),3),"")</f>
        <v/>
      </c>
      <c r="BC188" s="101" t="str">
        <f t="array" ref="BC188">IF($AY188,MIN(IF(G4SelectionMask="x",IF(INDEX(RawDataRefData,$E188,0)&gt;0,INDEX(RawDataRefData,$E188,0)),"")),"")</f>
        <v/>
      </c>
      <c r="BD188" s="101" t="str">
        <f t="array" ref="BD188">IF($AY188,MAX(IF(G4SelectionMask="x",IF(INDEX(RawDataRefData,$E188,0)&gt;0,INDEX(RawDataRefData,$E188,0)),"")),"")</f>
        <v/>
      </c>
      <c r="BE188" s="101" t="str">
        <f t="shared" si="62"/>
        <v/>
      </c>
      <c r="BF188" s="101" t="str">
        <f t="array" ref="BF188">IF($AY188,STDEVA(IF(G4SelectionMask="x",IF(INDEX(RawDataRefData,$E188,0)&gt;0,INDEX(RawDataRefData,$E188,0)),"")),"")</f>
        <v/>
      </c>
      <c r="BG188" s="100" t="b">
        <f t="shared" si="63"/>
        <v>0</v>
      </c>
      <c r="BH188" s="100" t="str">
        <f t="array" ref="BH188">IF($BG188,MEDIAN(IF(G5SelectionMask="x",IF(INDEX(RawDataRefData,$E188,0)&gt;0,INDEX(RawDataRefData,$E188,0)),"")),"")</f>
        <v/>
      </c>
      <c r="BI188" s="100" t="str">
        <f t="array" ref="BI188">IF($BG188,QUARTILE(IF(G5SelectionMask="x",IF(INDEX(RawDataRefData,$E188,0)&gt;0,INDEX(RawDataRefData,$E188,0)),""),1),"")</f>
        <v/>
      </c>
      <c r="BJ188" s="100" t="str">
        <f t="array" ref="BJ188">IF($BG188,QUARTILE(IF(G5SelectionMask="x",IF(INDEX(RawDataRefData,$E188,0)&gt;0,INDEX(RawDataRefData,$E188,0)),""),3),"")</f>
        <v/>
      </c>
      <c r="BK188" s="100" t="str">
        <f t="array" ref="BK188">IF($BG188,MIN(IF(G5SelectionMask="x",IF(INDEX(RawDataRefData,$E188,0)&gt;0,INDEX(RawDataRefData,$E188,0)),"")),"")</f>
        <v/>
      </c>
      <c r="BL188" s="100" t="str">
        <f t="array" ref="BL188">IF($BG188,MAX(IF(G5SelectionMask="x",IF(INDEX(RawDataRefData,$E188,0)&gt;0,INDEX(RawDataRefData,$E188,0)),"")),"")</f>
        <v/>
      </c>
      <c r="BM188" s="100" t="str">
        <f t="shared" si="64"/>
        <v/>
      </c>
      <c r="BN188" s="103" t="str">
        <f t="array" ref="BN188">IF($BG188,STDEVA(IF(G5SelectionMask="x",IF(INDEX(RawDataRefData,$E188,0)&gt;0,INDEX(RawDataRefData,$E188,0)),"")),"")</f>
        <v/>
      </c>
      <c r="BO188" s="104"/>
      <c r="BP188" s="105"/>
      <c r="BQ188" s="105"/>
      <c r="BR188" s="105"/>
      <c r="BS188" s="105"/>
      <c r="BT188" s="105"/>
      <c r="BU188" s="105"/>
      <c r="BV188" s="105"/>
      <c r="BW188" s="105"/>
      <c r="BX188" s="105"/>
      <c r="BY188" s="105"/>
      <c r="BZ188" s="105"/>
      <c r="CA188" s="105"/>
      <c r="CB188" s="105"/>
      <c r="CC188" s="105"/>
      <c r="CD188" s="105"/>
    </row>
    <row r="189" spans="1:82" x14ac:dyDescent="0.2">
      <c r="A189" s="33">
        <f t="shared" si="33"/>
        <v>0</v>
      </c>
      <c r="B189" s="206"/>
      <c r="C189" s="200"/>
      <c r="D189" s="197"/>
      <c r="E189" s="72">
        <f t="shared" si="57"/>
        <v>180</v>
      </c>
      <c r="F189" s="52" t="s">
        <v>754</v>
      </c>
      <c r="K189" s="100" t="str">
        <f t="shared" si="65"/>
        <v/>
      </c>
      <c r="L189" s="100"/>
      <c r="M189" s="100"/>
      <c r="N189" s="100"/>
      <c r="O189" s="100"/>
      <c r="P189" s="101" t="str">
        <f t="shared" si="66"/>
        <v/>
      </c>
      <c r="Q189" s="102" t="str">
        <f t="shared" si="67"/>
        <v/>
      </c>
      <c r="R189" s="102" t="str">
        <f t="shared" si="68"/>
        <v/>
      </c>
      <c r="S189" s="102" t="str">
        <f t="shared" si="69"/>
        <v/>
      </c>
      <c r="T189" s="102" t="str">
        <f t="shared" si="70"/>
        <v/>
      </c>
      <c r="U189" s="102" t="str">
        <f t="shared" si="71"/>
        <v/>
      </c>
      <c r="V189" s="102" t="str">
        <f t="shared" si="72"/>
        <v/>
      </c>
      <c r="W189" s="102" t="str">
        <f t="shared" si="73"/>
        <v/>
      </c>
      <c r="X189" s="102" t="str">
        <f t="shared" si="74"/>
        <v/>
      </c>
      <c r="Y189" s="102" t="str">
        <f t="shared" si="75"/>
        <v/>
      </c>
      <c r="Z189" s="102" t="str">
        <f t="shared" si="76"/>
        <v/>
      </c>
      <c r="AA189" s="100" t="b">
        <f t="shared" si="7"/>
        <v>0</v>
      </c>
      <c r="AB189" s="100" t="str">
        <f t="array" ref="AB189">IF($AA189,MEDIAN(IF(G1SelectionMask="x",IF(INDEX(RawDataRefData,$E189,0)&gt;0,INDEX(RawDataRefData,$E189,0)),"")),"")</f>
        <v/>
      </c>
      <c r="AC189" s="100" t="str">
        <f t="array" ref="AC189">IF($AA189,QUARTILE(IF(G1SelectionMask="x",IF(INDEX(RawDataRefData,$E189,0)&gt;0,INDEX(RawDataRefData,$E189,0)),""),1),"")</f>
        <v/>
      </c>
      <c r="AD189" s="100" t="str">
        <f t="array" ref="AD189">IF($AA189,QUARTILE(IF(G1SelectionMask="x",IF(INDEX(RawDataRefData,$E189,0)&gt;0,INDEX(RawDataRefData,$E189,0)),""),3),"")</f>
        <v/>
      </c>
      <c r="AE189" s="100" t="str">
        <f t="array" ref="AE189">IF($AA189,MIN(IF(G1SelectionMask="x",IF(INDEX(RawDataRefData,$E189,0)&gt;0,INDEX(RawDataRefData,$E189,0)),"")),"")</f>
        <v/>
      </c>
      <c r="AF189" s="100" t="str">
        <f t="array" ref="AF189">IF($AA189,MAX(IF(G1SelectionMask="x",IF(INDEX(RawDataRefData,$E189,0)&gt;0,INDEX(RawDataRefData,$E189,0)),"")),"")</f>
        <v/>
      </c>
      <c r="AG189" s="100" t="str">
        <f t="shared" si="8"/>
        <v/>
      </c>
      <c r="AH189" s="100" t="str">
        <f t="array" ref="AH189">IF($AA189,STDEVA(IF(G1SelectionMask="x",IF(INDEX(RawDataRefData,$E189,0)&gt;0,INDEX(RawDataRefData,$E189,0)),"")),"")</f>
        <v/>
      </c>
      <c r="AI189" s="101" t="b">
        <f t="shared" si="9"/>
        <v>0</v>
      </c>
      <c r="AJ189" s="101" t="str">
        <f t="array" ref="AJ189">IF($AI189,MEDIAN(IF(G2SelectionMask="x",IF(INDEX(RawDataRefData,$E189,0)&gt;0,INDEX(RawDataRefData,$E189,0)),"")),"")</f>
        <v/>
      </c>
      <c r="AK189" s="101" t="str">
        <f t="array" ref="AK189">IF($AI189,QUARTILE(IF(G2SelectionMask="x",IF(INDEX(RawDataRefData,$E189,0)&gt;0,INDEX(RawDataRefData,$E189,0)),""),1),"")</f>
        <v/>
      </c>
      <c r="AL189" s="101" t="str">
        <f t="array" ref="AL189">IF($AI189,QUARTILE(IF(G2SelectionMask="x",IF(INDEX(RawDataRefData,$E189,0)&gt;0,INDEX(RawDataRefData,$E189,0)),""),3),"")</f>
        <v/>
      </c>
      <c r="AM189" s="101" t="str">
        <f t="array" ref="AM189">IF($AI189,MIN(IF(G2SelectionMask="x",IF(INDEX(RawDataRefData,$E189,0)&gt;0,INDEX(RawDataRefData,$E189,0)),"")),"")</f>
        <v/>
      </c>
      <c r="AN189" s="101" t="str">
        <f t="array" ref="AN189">IF($AI189,MAX(IF(G2SelectionMask="x",IF(INDEX(RawDataRefData,$E189,0)&gt;0,INDEX(RawDataRefData,$E189,0)),"")),"")</f>
        <v/>
      </c>
      <c r="AO189" s="101" t="str">
        <f t="shared" si="58"/>
        <v/>
      </c>
      <c r="AP189" s="101" t="str">
        <f t="array" ref="AP189">IF($AI189,STDEVA(IF(G2SelectionMask="x",IF(INDEX(RawDataRefData,$E189,0)&gt;0,INDEX(RawDataRefData,$E189,0)),"")),"")</f>
        <v/>
      </c>
      <c r="AQ189" s="100" t="b">
        <f t="shared" si="59"/>
        <v>0</v>
      </c>
      <c r="AR189" s="100" t="str">
        <f t="array" ref="AR189">IF($AQ189,MEDIAN(IF(G3SelectionMask="x",IF(INDEX(RawDataRefData,$E189,0)&gt;0,INDEX(RawDataRefData,$E189,0)),"")),"")</f>
        <v/>
      </c>
      <c r="AS189" s="100" t="str">
        <f t="array" ref="AS189">IF($AQ189,QUARTILE(IF(G3SelectionMask="x",IF(INDEX(RawDataRefData,$E189,0)&gt;0,INDEX(RawDataRefData,$E189,0)),""),1),"")</f>
        <v/>
      </c>
      <c r="AT189" s="100" t="str">
        <f t="array" ref="AT189">IF($AQ189,QUARTILE(IF(G3SelectionMask="x",IF(INDEX(RawDataRefData,$E189,0)&gt;0,INDEX(RawDataRefData,$E189,0)),""),3),"")</f>
        <v/>
      </c>
      <c r="AU189" s="100" t="str">
        <f t="array" ref="AU189">IF($AQ189,MIN(IF(G3SelectionMask="x",IF(INDEX(RawDataRefData,$E189,0)&gt;0,INDEX(RawDataRefData,$E189,0)),"")),"")</f>
        <v/>
      </c>
      <c r="AV189" s="100" t="str">
        <f t="array" ref="AV189">IF($AQ189,MAX(IF(G3SelectionMask="x",IF(INDEX(RawDataRefData,$E189,0)&gt;0,INDEX(RawDataRefData,$E189,0)),"")),"")</f>
        <v/>
      </c>
      <c r="AW189" s="100" t="str">
        <f t="shared" si="60"/>
        <v/>
      </c>
      <c r="AX189" s="100" t="str">
        <f t="array" ref="AX189">IF($AQ189,STDEVA(IF(G3SelectionMask="x",IF(INDEX(RawDataRefData,$E189,0)&gt;0,INDEX(RawDataRefData,$E189,0)),"")),"")</f>
        <v/>
      </c>
      <c r="AY189" s="101" t="b">
        <f t="shared" si="61"/>
        <v>0</v>
      </c>
      <c r="AZ189" s="101" t="str">
        <f t="array" ref="AZ189">IF($AY189,MEDIAN(IF(G4SelectionMask="x",IF(INDEX(RawDataRefData,$E189,0)&gt;0,INDEX(RawDataRefData,$E189,0)),"")),"")</f>
        <v/>
      </c>
      <c r="BA189" s="101" t="str">
        <f t="array" ref="BA189">IF($AY189,QUARTILE(IF(G4SelectionMask="x",IF(INDEX(RawDataRefData,$E189,0)&gt;0,INDEX(RawDataRefData,$E189,0)),""),1),"")</f>
        <v/>
      </c>
      <c r="BB189" s="101" t="str">
        <f t="array" ref="BB189">IF($AY189,QUARTILE(IF(G4SelectionMask="x",IF(INDEX(RawDataRefData,$E189,0)&gt;0,INDEX(RawDataRefData,$E189,0)),""),3),"")</f>
        <v/>
      </c>
      <c r="BC189" s="101" t="str">
        <f t="array" ref="BC189">IF($AY189,MIN(IF(G4SelectionMask="x",IF(INDEX(RawDataRefData,$E189,0)&gt;0,INDEX(RawDataRefData,$E189,0)),"")),"")</f>
        <v/>
      </c>
      <c r="BD189" s="101" t="str">
        <f t="array" ref="BD189">IF($AY189,MAX(IF(G4SelectionMask="x",IF(INDEX(RawDataRefData,$E189,0)&gt;0,INDEX(RawDataRefData,$E189,0)),"")),"")</f>
        <v/>
      </c>
      <c r="BE189" s="101" t="str">
        <f t="shared" si="62"/>
        <v/>
      </c>
      <c r="BF189" s="101" t="str">
        <f t="array" ref="BF189">IF($AY189,STDEVA(IF(G4SelectionMask="x",IF(INDEX(RawDataRefData,$E189,0)&gt;0,INDEX(RawDataRefData,$E189,0)),"")),"")</f>
        <v/>
      </c>
      <c r="BG189" s="100" t="b">
        <f t="shared" si="63"/>
        <v>0</v>
      </c>
      <c r="BH189" s="100" t="str">
        <f t="array" ref="BH189">IF($BG189,MEDIAN(IF(G5SelectionMask="x",IF(INDEX(RawDataRefData,$E189,0)&gt;0,INDEX(RawDataRefData,$E189,0)),"")),"")</f>
        <v/>
      </c>
      <c r="BI189" s="100" t="str">
        <f t="array" ref="BI189">IF($BG189,QUARTILE(IF(G5SelectionMask="x",IF(INDEX(RawDataRefData,$E189,0)&gt;0,INDEX(RawDataRefData,$E189,0)),""),1),"")</f>
        <v/>
      </c>
      <c r="BJ189" s="100" t="str">
        <f t="array" ref="BJ189">IF($BG189,QUARTILE(IF(G5SelectionMask="x",IF(INDEX(RawDataRefData,$E189,0)&gt;0,INDEX(RawDataRefData,$E189,0)),""),3),"")</f>
        <v/>
      </c>
      <c r="BK189" s="100" t="str">
        <f t="array" ref="BK189">IF($BG189,MIN(IF(G5SelectionMask="x",IF(INDEX(RawDataRefData,$E189,0)&gt;0,INDEX(RawDataRefData,$E189,0)),"")),"")</f>
        <v/>
      </c>
      <c r="BL189" s="100" t="str">
        <f t="array" ref="BL189">IF($BG189,MAX(IF(G5SelectionMask="x",IF(INDEX(RawDataRefData,$E189,0)&gt;0,INDEX(RawDataRefData,$E189,0)),"")),"")</f>
        <v/>
      </c>
      <c r="BM189" s="100" t="str">
        <f t="shared" si="64"/>
        <v/>
      </c>
      <c r="BN189" s="103" t="str">
        <f t="array" ref="BN189">IF($BG189,STDEVA(IF(G5SelectionMask="x",IF(INDEX(RawDataRefData,$E189,0)&gt;0,INDEX(RawDataRefData,$E189,0)),"")),"")</f>
        <v/>
      </c>
      <c r="BO189" s="104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</row>
    <row r="190" spans="1:82" x14ac:dyDescent="0.2">
      <c r="A190" s="33">
        <f t="shared" si="33"/>
        <v>0</v>
      </c>
      <c r="B190" s="206"/>
      <c r="C190" s="200"/>
      <c r="D190" s="197"/>
      <c r="E190" s="72">
        <f t="shared" si="57"/>
        <v>181</v>
      </c>
      <c r="F190" s="9" t="s">
        <v>238</v>
      </c>
      <c r="G190" s="9" t="s">
        <v>259</v>
      </c>
      <c r="K190" s="100">
        <f t="shared" si="65"/>
        <v>3013063.8064600001</v>
      </c>
      <c r="L190" s="100"/>
      <c r="M190" s="100"/>
      <c r="N190" s="100"/>
      <c r="O190" s="100"/>
      <c r="P190" s="101">
        <f t="shared" si="66"/>
        <v>124800.05437</v>
      </c>
      <c r="Q190" s="102">
        <f t="shared" si="67"/>
        <v>40388.841610000003</v>
      </c>
      <c r="R190" s="102">
        <f t="shared" si="68"/>
        <v>82817.435570000001</v>
      </c>
      <c r="S190" s="102" t="str">
        <f t="shared" si="69"/>
        <v/>
      </c>
      <c r="T190" s="102" t="str">
        <f t="shared" si="70"/>
        <v/>
      </c>
      <c r="U190" s="102" t="str">
        <f t="shared" si="71"/>
        <v/>
      </c>
      <c r="V190" s="102">
        <f t="shared" si="72"/>
        <v>260000</v>
      </c>
      <c r="W190" s="102">
        <f t="shared" si="73"/>
        <v>2893700.40686</v>
      </c>
      <c r="X190" s="102">
        <f t="shared" si="74"/>
        <v>899815.91194999998</v>
      </c>
      <c r="Y190" s="102">
        <f t="shared" si="75"/>
        <v>0</v>
      </c>
      <c r="Z190" s="102">
        <f t="shared" si="76"/>
        <v>37696</v>
      </c>
      <c r="AA190" s="100" t="b">
        <f t="shared" si="7"/>
        <v>1</v>
      </c>
      <c r="AB190" s="100">
        <f t="array" ref="AB190">IF($AA190,MEDIAN(IF(G1SelectionMask="x",IF(INDEX(RawDataRefData,$E190,0)&gt;0,INDEX(RawDataRefData,$E190,0)),"")),"")</f>
        <v>124800.05437</v>
      </c>
      <c r="AC190" s="100">
        <f t="array" ref="AC190">IF($AA190,QUARTILE(IF(G1SelectionMask="x",IF(INDEX(RawDataRefData,$E190,0)&gt;0,INDEX(RawDataRefData,$E190,0)),""),1),"")</f>
        <v>61603.138590000002</v>
      </c>
      <c r="AD190" s="100">
        <f t="array" ref="AD190">IF($AA190,QUARTILE(IF(G1SelectionMask="x",IF(INDEX(RawDataRefData,$E190,0)&gt;0,INDEX(RawDataRefData,$E190,0)),""),3),"")</f>
        <v>579907.95597500005</v>
      </c>
      <c r="AE190" s="100">
        <f t="array" ref="AE190">IF($AA190,MIN(IF(G1SelectionMask="x",IF(INDEX(RawDataRefData,$E190,0)&gt;0,INDEX(RawDataRefData,$E190,0)),"")),"")</f>
        <v>37696</v>
      </c>
      <c r="AF190" s="100">
        <f t="array" ref="AF190">IF($AA190,MAX(IF(G1SelectionMask="x",IF(INDEX(RawDataRefData,$E190,0)&gt;0,INDEX(RawDataRefData,$E190,0)),"")),"")</f>
        <v>2893700.40686</v>
      </c>
      <c r="AG190" s="100">
        <f t="shared" si="8"/>
        <v>542402.33129499992</v>
      </c>
      <c r="AH190" s="100">
        <f t="array" ref="AH190">IF($AA190,STDEVA(IF(G1SelectionMask="x",IF(INDEX(RawDataRefData,$E190,0)&gt;0,INDEX(RawDataRefData,$E190,0)),"")),"")</f>
        <v>1047729.7309378153</v>
      </c>
      <c r="AI190" s="101" t="b">
        <f t="shared" si="9"/>
        <v>1</v>
      </c>
      <c r="AJ190" s="101">
        <f t="array" ref="AJ190">IF($AI190,MEDIAN(IF(G2SelectionMask="x",IF(INDEX(RawDataRefData,$E190,0)&gt;0,INDEX(RawDataRefData,$E190,0)),"")),"")</f>
        <v>124800.05437</v>
      </c>
      <c r="AK190" s="101">
        <f t="array" ref="AK190">IF($AI190,QUARTILE(IF(G2SelectionMask="x",IF(INDEX(RawDataRefData,$E190,0)&gt;0,INDEX(RawDataRefData,$E190,0)),""),1),"")</f>
        <v>42478.852200000001</v>
      </c>
      <c r="AL190" s="101">
        <f t="array" ref="AL190">IF($AI190,QUARTILE(IF(G2SelectionMask="x",IF(INDEX(RawDataRefData,$E190,0)&gt;0,INDEX(RawDataRefData,$E190,0)),""),3),"")</f>
        <v>1576850.20343</v>
      </c>
      <c r="AM190" s="101">
        <f t="array" ref="AM190">IF($AI190,MIN(IF(G2SelectionMask="x",IF(INDEX(RawDataRefData,$E190,0)&gt;0,INDEX(RawDataRefData,$E190,0)),"")),"")</f>
        <v>37696</v>
      </c>
      <c r="AN190" s="101">
        <f t="array" ref="AN190">IF($AI190,MAX(IF(G2SelectionMask="x",IF(INDEX(RawDataRefData,$E190,0)&gt;0,INDEX(RawDataRefData,$E190,0)),"")),"")</f>
        <v>5096155.05</v>
      </c>
      <c r="AO190" s="101">
        <f t="shared" si="58"/>
        <v>1062163.6519537501</v>
      </c>
      <c r="AP190" s="101">
        <f t="array" ref="AP190">IF($AI190,STDEVA(IF(G2SelectionMask="x",IF(INDEX(RawDataRefData,$E190,0)&gt;0,INDEX(RawDataRefData,$E190,0)),"")),"")</f>
        <v>2004894.7261900199</v>
      </c>
      <c r="AQ190" s="100" t="b">
        <f t="shared" si="59"/>
        <v>0</v>
      </c>
      <c r="AR190" s="100" t="str">
        <f t="array" ref="AR190">IF($AQ190,MEDIAN(IF(G3SelectionMask="x",IF(INDEX(RawDataRefData,$E190,0)&gt;0,INDEX(RawDataRefData,$E190,0)),"")),"")</f>
        <v/>
      </c>
      <c r="AS190" s="100" t="str">
        <f t="array" ref="AS190">IF($AQ190,QUARTILE(IF(G3SelectionMask="x",IF(INDEX(RawDataRefData,$E190,0)&gt;0,INDEX(RawDataRefData,$E190,0)),""),1),"")</f>
        <v/>
      </c>
      <c r="AT190" s="100" t="str">
        <f t="array" ref="AT190">IF($AQ190,QUARTILE(IF(G3SelectionMask="x",IF(INDEX(RawDataRefData,$E190,0)&gt;0,INDEX(RawDataRefData,$E190,0)),""),3),"")</f>
        <v/>
      </c>
      <c r="AU190" s="100" t="str">
        <f t="array" ref="AU190">IF($AQ190,MIN(IF(G3SelectionMask="x",IF(INDEX(RawDataRefData,$E190,0)&gt;0,INDEX(RawDataRefData,$E190,0)),"")),"")</f>
        <v/>
      </c>
      <c r="AV190" s="100" t="str">
        <f t="array" ref="AV190">IF($AQ190,MAX(IF(G3SelectionMask="x",IF(INDEX(RawDataRefData,$E190,0)&gt;0,INDEX(RawDataRefData,$E190,0)),"")),"")</f>
        <v/>
      </c>
      <c r="AW190" s="100" t="str">
        <f t="shared" si="60"/>
        <v/>
      </c>
      <c r="AX190" s="100" t="str">
        <f t="array" ref="AX190">IF($AQ190,STDEVA(IF(G3SelectionMask="x",IF(INDEX(RawDataRefData,$E190,0)&gt;0,INDEX(RawDataRefData,$E190,0)),"")),"")</f>
        <v/>
      </c>
      <c r="AY190" s="101" t="b">
        <f t="shared" si="61"/>
        <v>0</v>
      </c>
      <c r="AZ190" s="101" t="str">
        <f t="array" ref="AZ190">IF($AY190,MEDIAN(IF(G4SelectionMask="x",IF(INDEX(RawDataRefData,$E190,0)&gt;0,INDEX(RawDataRefData,$E190,0)),"")),"")</f>
        <v/>
      </c>
      <c r="BA190" s="101" t="str">
        <f t="array" ref="BA190">IF($AY190,QUARTILE(IF(G4SelectionMask="x",IF(INDEX(RawDataRefData,$E190,0)&gt;0,INDEX(RawDataRefData,$E190,0)),""),1),"")</f>
        <v/>
      </c>
      <c r="BB190" s="101" t="str">
        <f t="array" ref="BB190">IF($AY190,QUARTILE(IF(G4SelectionMask="x",IF(INDEX(RawDataRefData,$E190,0)&gt;0,INDEX(RawDataRefData,$E190,0)),""),3),"")</f>
        <v/>
      </c>
      <c r="BC190" s="101" t="str">
        <f t="array" ref="BC190">IF($AY190,MIN(IF(G4SelectionMask="x",IF(INDEX(RawDataRefData,$E190,0)&gt;0,INDEX(RawDataRefData,$E190,0)),"")),"")</f>
        <v/>
      </c>
      <c r="BD190" s="101" t="str">
        <f t="array" ref="BD190">IF($AY190,MAX(IF(G4SelectionMask="x",IF(INDEX(RawDataRefData,$E190,0)&gt;0,INDEX(RawDataRefData,$E190,0)),"")),"")</f>
        <v/>
      </c>
      <c r="BE190" s="101" t="str">
        <f t="shared" si="62"/>
        <v/>
      </c>
      <c r="BF190" s="101" t="str">
        <f t="array" ref="BF190">IF($AY190,STDEVA(IF(G4SelectionMask="x",IF(INDEX(RawDataRefData,$E190,0)&gt;0,INDEX(RawDataRefData,$E190,0)),"")),"")</f>
        <v/>
      </c>
      <c r="BG190" s="100" t="b">
        <f t="shared" si="63"/>
        <v>0</v>
      </c>
      <c r="BH190" s="100" t="str">
        <f t="array" ref="BH190">IF($BG190,MEDIAN(IF(G5SelectionMask="x",IF(INDEX(RawDataRefData,$E190,0)&gt;0,INDEX(RawDataRefData,$E190,0)),"")),"")</f>
        <v/>
      </c>
      <c r="BI190" s="100" t="str">
        <f t="array" ref="BI190">IF($BG190,QUARTILE(IF(G5SelectionMask="x",IF(INDEX(RawDataRefData,$E190,0)&gt;0,INDEX(RawDataRefData,$E190,0)),""),1),"")</f>
        <v/>
      </c>
      <c r="BJ190" s="100" t="str">
        <f t="array" ref="BJ190">IF($BG190,QUARTILE(IF(G5SelectionMask="x",IF(INDEX(RawDataRefData,$E190,0)&gt;0,INDEX(RawDataRefData,$E190,0)),""),3),"")</f>
        <v/>
      </c>
      <c r="BK190" s="100" t="str">
        <f t="array" ref="BK190">IF($BG190,MIN(IF(G5SelectionMask="x",IF(INDEX(RawDataRefData,$E190,0)&gt;0,INDEX(RawDataRefData,$E190,0)),"")),"")</f>
        <v/>
      </c>
      <c r="BL190" s="100" t="str">
        <f t="array" ref="BL190">IF($BG190,MAX(IF(G5SelectionMask="x",IF(INDEX(RawDataRefData,$E190,0)&gt;0,INDEX(RawDataRefData,$E190,0)),"")),"")</f>
        <v/>
      </c>
      <c r="BM190" s="100" t="str">
        <f t="shared" si="64"/>
        <v/>
      </c>
      <c r="BN190" s="103" t="str">
        <f t="array" ref="BN190">IF($BG190,STDEVA(IF(G5SelectionMask="x",IF(INDEX(RawDataRefData,$E190,0)&gt;0,INDEX(RawDataRefData,$E190,0)),"")),"")</f>
        <v/>
      </c>
      <c r="BO190" s="104"/>
      <c r="BP190" s="105">
        <v>3013063.8064600001</v>
      </c>
      <c r="BQ190" s="105">
        <v>124800.05437</v>
      </c>
      <c r="BR190" s="105">
        <v>40388.841610000003</v>
      </c>
      <c r="BS190" s="105">
        <v>82817.435570000001</v>
      </c>
      <c r="BT190" s="105" t="s">
        <v>2518</v>
      </c>
      <c r="BU190" s="105" t="s">
        <v>2518</v>
      </c>
      <c r="BV190" s="105" t="s">
        <v>2518</v>
      </c>
      <c r="BW190" s="105">
        <v>260000</v>
      </c>
      <c r="BX190" s="105">
        <v>2893700.40686</v>
      </c>
      <c r="BY190" s="105">
        <v>899815.91194999998</v>
      </c>
      <c r="BZ190" s="105">
        <v>0</v>
      </c>
      <c r="CA190" s="105">
        <v>37696</v>
      </c>
      <c r="CB190" s="105" t="s">
        <v>2518</v>
      </c>
      <c r="CC190" s="105">
        <v>44568.862789999999</v>
      </c>
      <c r="CD190" s="105">
        <v>5096155.05</v>
      </c>
    </row>
    <row r="191" spans="1:82" x14ac:dyDescent="0.2">
      <c r="A191" s="33">
        <f t="shared" si="33"/>
        <v>0</v>
      </c>
      <c r="B191" s="206"/>
      <c r="C191" s="200"/>
      <c r="D191" s="197"/>
      <c r="E191" s="72">
        <f t="shared" si="57"/>
        <v>182</v>
      </c>
      <c r="F191" s="9" t="s">
        <v>239</v>
      </c>
      <c r="G191" s="9" t="s">
        <v>33</v>
      </c>
      <c r="K191" s="100">
        <f t="shared" si="65"/>
        <v>50254173.621059999</v>
      </c>
      <c r="L191" s="100"/>
      <c r="M191" s="100"/>
      <c r="N191" s="100"/>
      <c r="O191" s="100"/>
      <c r="P191" s="101">
        <f t="shared" si="66"/>
        <v>87083.426269999996</v>
      </c>
      <c r="Q191" s="102">
        <f t="shared" si="67"/>
        <v>946235.89815999998</v>
      </c>
      <c r="R191" s="102">
        <f t="shared" si="68"/>
        <v>2078137.4991900001</v>
      </c>
      <c r="S191" s="102">
        <f t="shared" si="69"/>
        <v>11498477.22855</v>
      </c>
      <c r="T191" s="102">
        <f t="shared" si="70"/>
        <v>3088273</v>
      </c>
      <c r="U191" s="102">
        <f t="shared" si="71"/>
        <v>3280000</v>
      </c>
      <c r="V191" s="102">
        <f t="shared" si="72"/>
        <v>4810000</v>
      </c>
      <c r="W191" s="102">
        <f t="shared" si="73"/>
        <v>6201181.1090000002</v>
      </c>
      <c r="X191" s="102">
        <f t="shared" si="74"/>
        <v>12699609.174880002</v>
      </c>
      <c r="Y191" s="102">
        <f t="shared" si="75"/>
        <v>3758336</v>
      </c>
      <c r="Z191" s="102">
        <f t="shared" si="76"/>
        <v>1151056.76642</v>
      </c>
      <c r="AA191" s="100" t="b">
        <f t="shared" si="7"/>
        <v>1</v>
      </c>
      <c r="AB191" s="100">
        <f t="array" ref="AB191">IF($AA191,MEDIAN(IF(G1SelectionMask="x",IF(INDEX(RawDataRefData,$E191,0)&gt;0,INDEX(RawDataRefData,$E191,0)),"")),"")</f>
        <v>3280000</v>
      </c>
      <c r="AC191" s="100">
        <f t="array" ref="AC191">IF($AA191,QUARTILE(IF(G1SelectionMask="x",IF(INDEX(RawDataRefData,$E191,0)&gt;0,INDEX(RawDataRefData,$E191,0)),""),1),"")</f>
        <v>1614597.1328050001</v>
      </c>
      <c r="AD191" s="100">
        <f t="array" ref="AD191">IF($AA191,QUARTILE(IF(G1SelectionMask="x",IF(INDEX(RawDataRefData,$E191,0)&gt;0,INDEX(RawDataRefData,$E191,0)),""),3),"")</f>
        <v>5505590.5545000006</v>
      </c>
      <c r="AE191" s="100">
        <f t="array" ref="AE191">IF($AA191,MIN(IF(G1SelectionMask="x",IF(INDEX(RawDataRefData,$E191,0)&gt;0,INDEX(RawDataRefData,$E191,0)),"")),"")</f>
        <v>87083.426269999996</v>
      </c>
      <c r="AF191" s="100">
        <f t="array" ref="AF191">IF($AA191,MAX(IF(G1SelectionMask="x",IF(INDEX(RawDataRefData,$E191,0)&gt;0,INDEX(RawDataRefData,$E191,0)),"")),"")</f>
        <v>12699609.174880002</v>
      </c>
      <c r="AG191" s="100">
        <f t="shared" si="8"/>
        <v>4508944.5547700003</v>
      </c>
      <c r="AH191" s="100">
        <f t="array" ref="AH191">IF($AA191,STDEVA(IF(G1SelectionMask="x",IF(INDEX(RawDataRefData,$E191,0)&gt;0,INDEX(RawDataRefData,$E191,0)),"")),"")</f>
        <v>4152310.9299941729</v>
      </c>
      <c r="AI191" s="101" t="b">
        <f t="shared" si="9"/>
        <v>1</v>
      </c>
      <c r="AJ191" s="101">
        <f t="array" ref="AJ191">IF($AI191,MEDIAN(IF(G2SelectionMask="x",IF(INDEX(RawDataRefData,$E191,0)&gt;0,INDEX(RawDataRefData,$E191,0)),"")),"")</f>
        <v>3508590.70793</v>
      </c>
      <c r="AK191" s="101">
        <f t="array" ref="AK191">IF($AI191,QUARTILE(IF(G2SelectionMask="x",IF(INDEX(RawDataRefData,$E191,0)&gt;0,INDEX(RawDataRefData,$E191,0)),""),1),"")</f>
        <v>1382132.0849350002</v>
      </c>
      <c r="AL191" s="101">
        <f t="array" ref="AL191">IF($AI191,QUARTILE(IF(G2SelectionMask="x",IF(INDEX(RawDataRefData,$E191,0)&gt;0,INDEX(RawDataRefData,$E191,0)),""),3),"")</f>
        <v>5505590.5545000006</v>
      </c>
      <c r="AM191" s="101">
        <f t="array" ref="AM191">IF($AI191,MIN(IF(G2SelectionMask="x",IF(INDEX(RawDataRefData,$E191,0)&gt;0,INDEX(RawDataRefData,$E191,0)),"")),"")</f>
        <v>87083.426269999996</v>
      </c>
      <c r="AN191" s="101">
        <f t="array" ref="AN191">IF($AI191,MAX(IF(G2SelectionMask="x",IF(INDEX(RawDataRefData,$E191,0)&gt;0,INDEX(RawDataRefData,$E191,0)),"")),"")</f>
        <v>11498477.22855</v>
      </c>
      <c r="AO191" s="101">
        <f t="shared" si="58"/>
        <v>3981550.7672527269</v>
      </c>
      <c r="AP191" s="101">
        <f t="array" ref="AP191">IF($AI191,STDEVA(IF(G2SelectionMask="x",IF(INDEX(RawDataRefData,$E191,0)&gt;0,INDEX(RawDataRefData,$E191,0)),"")),"")</f>
        <v>3333636.3999229269</v>
      </c>
      <c r="AQ191" s="100" t="b">
        <f t="shared" si="59"/>
        <v>0</v>
      </c>
      <c r="AR191" s="100" t="str">
        <f t="array" ref="AR191">IF($AQ191,MEDIAN(IF(G3SelectionMask="x",IF(INDEX(RawDataRefData,$E191,0)&gt;0,INDEX(RawDataRefData,$E191,0)),"")),"")</f>
        <v/>
      </c>
      <c r="AS191" s="100" t="str">
        <f t="array" ref="AS191">IF($AQ191,QUARTILE(IF(G3SelectionMask="x",IF(INDEX(RawDataRefData,$E191,0)&gt;0,INDEX(RawDataRefData,$E191,0)),""),1),"")</f>
        <v/>
      </c>
      <c r="AT191" s="100" t="str">
        <f t="array" ref="AT191">IF($AQ191,QUARTILE(IF(G3SelectionMask="x",IF(INDEX(RawDataRefData,$E191,0)&gt;0,INDEX(RawDataRefData,$E191,0)),""),3),"")</f>
        <v/>
      </c>
      <c r="AU191" s="100" t="str">
        <f t="array" ref="AU191">IF($AQ191,MIN(IF(G3SelectionMask="x",IF(INDEX(RawDataRefData,$E191,0)&gt;0,INDEX(RawDataRefData,$E191,0)),"")),"")</f>
        <v/>
      </c>
      <c r="AV191" s="100" t="str">
        <f t="array" ref="AV191">IF($AQ191,MAX(IF(G3SelectionMask="x",IF(INDEX(RawDataRefData,$E191,0)&gt;0,INDEX(RawDataRefData,$E191,0)),"")),"")</f>
        <v/>
      </c>
      <c r="AW191" s="100" t="str">
        <f t="shared" si="60"/>
        <v/>
      </c>
      <c r="AX191" s="100" t="str">
        <f t="array" ref="AX191">IF($AQ191,STDEVA(IF(G3SelectionMask="x",IF(INDEX(RawDataRefData,$E191,0)&gt;0,INDEX(RawDataRefData,$E191,0)),"")),"")</f>
        <v/>
      </c>
      <c r="AY191" s="101" t="b">
        <f t="shared" si="61"/>
        <v>0</v>
      </c>
      <c r="AZ191" s="101" t="str">
        <f t="array" ref="AZ191">IF($AY191,MEDIAN(IF(G4SelectionMask="x",IF(INDEX(RawDataRefData,$E191,0)&gt;0,INDEX(RawDataRefData,$E191,0)),"")),"")</f>
        <v/>
      </c>
      <c r="BA191" s="101" t="str">
        <f t="array" ref="BA191">IF($AY191,QUARTILE(IF(G4SelectionMask="x",IF(INDEX(RawDataRefData,$E191,0)&gt;0,INDEX(RawDataRefData,$E191,0)),""),1),"")</f>
        <v/>
      </c>
      <c r="BB191" s="101" t="str">
        <f t="array" ref="BB191">IF($AY191,QUARTILE(IF(G4SelectionMask="x",IF(INDEX(RawDataRefData,$E191,0)&gt;0,INDEX(RawDataRefData,$E191,0)),""),3),"")</f>
        <v/>
      </c>
      <c r="BC191" s="101" t="str">
        <f t="array" ref="BC191">IF($AY191,MIN(IF(G4SelectionMask="x",IF(INDEX(RawDataRefData,$E191,0)&gt;0,INDEX(RawDataRefData,$E191,0)),"")),"")</f>
        <v/>
      </c>
      <c r="BD191" s="101" t="str">
        <f t="array" ref="BD191">IF($AY191,MAX(IF(G4SelectionMask="x",IF(INDEX(RawDataRefData,$E191,0)&gt;0,INDEX(RawDataRefData,$E191,0)),"")),"")</f>
        <v/>
      </c>
      <c r="BE191" s="101" t="str">
        <f t="shared" si="62"/>
        <v/>
      </c>
      <c r="BF191" s="101" t="str">
        <f t="array" ref="BF191">IF($AY191,STDEVA(IF(G4SelectionMask="x",IF(INDEX(RawDataRefData,$E191,0)&gt;0,INDEX(RawDataRefData,$E191,0)),"")),"")</f>
        <v/>
      </c>
      <c r="BG191" s="100" t="b">
        <f t="shared" si="63"/>
        <v>0</v>
      </c>
      <c r="BH191" s="100" t="str">
        <f t="array" ref="BH191">IF($BG191,MEDIAN(IF(G5SelectionMask="x",IF(INDEX(RawDataRefData,$E191,0)&gt;0,INDEX(RawDataRefData,$E191,0)),"")),"")</f>
        <v/>
      </c>
      <c r="BI191" s="100" t="str">
        <f t="array" ref="BI191">IF($BG191,QUARTILE(IF(G5SelectionMask="x",IF(INDEX(RawDataRefData,$E191,0)&gt;0,INDEX(RawDataRefData,$E191,0)),""),1),"")</f>
        <v/>
      </c>
      <c r="BJ191" s="100" t="str">
        <f t="array" ref="BJ191">IF($BG191,QUARTILE(IF(G5SelectionMask="x",IF(INDEX(RawDataRefData,$E191,0)&gt;0,INDEX(RawDataRefData,$E191,0)),""),3),"")</f>
        <v/>
      </c>
      <c r="BK191" s="100" t="str">
        <f t="array" ref="BK191">IF($BG191,MIN(IF(G5SelectionMask="x",IF(INDEX(RawDataRefData,$E191,0)&gt;0,INDEX(RawDataRefData,$E191,0)),"")),"")</f>
        <v/>
      </c>
      <c r="BL191" s="100" t="str">
        <f t="array" ref="BL191">IF($BG191,MAX(IF(G5SelectionMask="x",IF(INDEX(RawDataRefData,$E191,0)&gt;0,INDEX(RawDataRefData,$E191,0)),"")),"")</f>
        <v/>
      </c>
      <c r="BM191" s="100" t="str">
        <f t="shared" si="64"/>
        <v/>
      </c>
      <c r="BN191" s="103" t="str">
        <f t="array" ref="BN191">IF($BG191,STDEVA(IF(G5SelectionMask="x",IF(INDEX(RawDataRefData,$E191,0)&gt;0,INDEX(RawDataRefData,$E191,0)),"")),"")</f>
        <v/>
      </c>
      <c r="BO191" s="104"/>
      <c r="BP191" s="105">
        <v>50254173.621059999</v>
      </c>
      <c r="BQ191" s="105">
        <v>87083.426269999996</v>
      </c>
      <c r="BR191" s="105">
        <v>946235.89815999998</v>
      </c>
      <c r="BS191" s="105">
        <v>2078137.4991900001</v>
      </c>
      <c r="BT191" s="105">
        <v>11498477.22855</v>
      </c>
      <c r="BU191" s="105">
        <v>3088273</v>
      </c>
      <c r="BV191" s="105">
        <v>3280000</v>
      </c>
      <c r="BW191" s="105">
        <v>4810000</v>
      </c>
      <c r="BX191" s="105">
        <v>6201181.1090000002</v>
      </c>
      <c r="BY191" s="105">
        <v>12699609.174880002</v>
      </c>
      <c r="BZ191" s="105">
        <v>3758336</v>
      </c>
      <c r="CA191" s="105">
        <v>1151056.76642</v>
      </c>
      <c r="CB191" s="105">
        <v>3508590.70793</v>
      </c>
      <c r="CC191" s="105">
        <v>1613207.4034500001</v>
      </c>
      <c r="CD191" s="105">
        <v>7134616.9000000004</v>
      </c>
    </row>
    <row r="192" spans="1:82" x14ac:dyDescent="0.2">
      <c r="A192" s="33">
        <f t="shared" si="33"/>
        <v>0</v>
      </c>
      <c r="B192" s="206"/>
      <c r="C192" s="200"/>
      <c r="D192" s="197"/>
      <c r="E192" s="72">
        <f t="shared" si="57"/>
        <v>183</v>
      </c>
      <c r="F192" s="9" t="s">
        <v>240</v>
      </c>
      <c r="G192" s="9" t="s">
        <v>67</v>
      </c>
      <c r="K192" s="100">
        <f t="shared" si="65"/>
        <v>39779162.31899</v>
      </c>
      <c r="L192" s="100"/>
      <c r="M192" s="100"/>
      <c r="N192" s="100"/>
      <c r="O192" s="100"/>
      <c r="P192" s="101">
        <f t="shared" si="66"/>
        <v>87083.426269999996</v>
      </c>
      <c r="Q192" s="102">
        <f t="shared" si="67"/>
        <v>744291.69010000001</v>
      </c>
      <c r="R192" s="102">
        <f t="shared" si="68"/>
        <v>1791905.7882600001</v>
      </c>
      <c r="S192" s="102">
        <f t="shared" si="69"/>
        <v>11498477.22855</v>
      </c>
      <c r="T192" s="102">
        <f t="shared" si="70"/>
        <v>2994034</v>
      </c>
      <c r="U192" s="102">
        <f t="shared" si="71"/>
        <v>1800000</v>
      </c>
      <c r="V192" s="102">
        <f t="shared" si="72"/>
        <v>4810000</v>
      </c>
      <c r="W192" s="102">
        <f t="shared" si="73"/>
        <v>3936554.37641</v>
      </c>
      <c r="X192" s="102">
        <f t="shared" si="74"/>
        <v>9495719.7615300007</v>
      </c>
      <c r="Y192" s="102">
        <f t="shared" si="75"/>
        <v>3526912</v>
      </c>
      <c r="Z192" s="102">
        <f t="shared" si="76"/>
        <v>567841.08219999995</v>
      </c>
      <c r="AA192" s="100" t="b">
        <f t="shared" si="7"/>
        <v>1</v>
      </c>
      <c r="AB192" s="100">
        <f t="array" ref="AB192">IF($AA192,MEDIAN(IF(G1SelectionMask="x",IF(INDEX(RawDataRefData,$E192,0)&gt;0,INDEX(RawDataRefData,$E192,0)),"")),"")</f>
        <v>2994034</v>
      </c>
      <c r="AC192" s="100">
        <f t="array" ref="AC192">IF($AA192,QUARTILE(IF(G1SelectionMask="x",IF(INDEX(RawDataRefData,$E192,0)&gt;0,INDEX(RawDataRefData,$E192,0)),""),1),"")</f>
        <v>1268098.73918</v>
      </c>
      <c r="AD192" s="100">
        <f t="array" ref="AD192">IF($AA192,QUARTILE(IF(G1SelectionMask="x",IF(INDEX(RawDataRefData,$E192,0)&gt;0,INDEX(RawDataRefData,$E192,0)),""),3),"")</f>
        <v>4373277.188205</v>
      </c>
      <c r="AE192" s="100">
        <f t="array" ref="AE192">IF($AA192,MIN(IF(G1SelectionMask="x",IF(INDEX(RawDataRefData,$E192,0)&gt;0,INDEX(RawDataRefData,$E192,0)),"")),"")</f>
        <v>87083.426269999996</v>
      </c>
      <c r="AF192" s="100">
        <f t="array" ref="AF192">IF($AA192,MAX(IF(G1SelectionMask="x",IF(INDEX(RawDataRefData,$E192,0)&gt;0,INDEX(RawDataRefData,$E192,0)),"")),"")</f>
        <v>11498477.22855</v>
      </c>
      <c r="AG192" s="100">
        <f t="shared" si="8"/>
        <v>3750256.3048472721</v>
      </c>
      <c r="AH192" s="100">
        <f t="array" ref="AH192">IF($AA192,STDEVA(IF(G1SelectionMask="x",IF(INDEX(RawDataRefData,$E192,0)&gt;0,INDEX(RawDataRefData,$E192,0)),"")),"")</f>
        <v>3674858.6121309442</v>
      </c>
      <c r="AI192" s="101" t="b">
        <f t="shared" si="9"/>
        <v>1</v>
      </c>
      <c r="AJ192" s="101">
        <f t="array" ref="AJ192">IF($AI192,MEDIAN(IF(G2SelectionMask="x",IF(INDEX(RawDataRefData,$E192,0)&gt;0,INDEX(RawDataRefData,$E192,0)),"")),"")</f>
        <v>2994034</v>
      </c>
      <c r="AK192" s="101">
        <f t="array" ref="AK192">IF($AI192,QUARTILE(IF(G2SelectionMask="x",IF(INDEX(RawDataRefData,$E192,0)&gt;0,INDEX(RawDataRefData,$E192,0)),""),1),"")</f>
        <v>1013383.84684</v>
      </c>
      <c r="AL192" s="101">
        <f t="array" ref="AL192">IF($AI192,QUARTILE(IF(G2SelectionMask="x",IF(INDEX(RawDataRefData,$E192,0)&gt;0,INDEX(RawDataRefData,$E192,0)),""),3),"")</f>
        <v>4373277.188205</v>
      </c>
      <c r="AM192" s="101">
        <f t="array" ref="AM192">IF($AI192,MIN(IF(G2SelectionMask="x",IF(INDEX(RawDataRefData,$E192,0)&gt;0,INDEX(RawDataRefData,$E192,0)),"")),"")</f>
        <v>87083.426269999996</v>
      </c>
      <c r="AN192" s="101">
        <f t="array" ref="AN192">IF($AI192,MAX(IF(G2SelectionMask="x",IF(INDEX(RawDataRefData,$E192,0)&gt;0,INDEX(RawDataRefData,$E192,0)),"")),"")</f>
        <v>11498477.22855</v>
      </c>
      <c r="AO192" s="101">
        <f t="shared" si="58"/>
        <v>3390062.3331154543</v>
      </c>
      <c r="AP192" s="101">
        <f t="array" ref="AP192">IF($AI192,STDEVA(IF(G2SelectionMask="x",IF(INDEX(RawDataRefData,$E192,0)&gt;0,INDEX(RawDataRefData,$E192,0)),"")),"")</f>
        <v>3297643.5820518024</v>
      </c>
      <c r="AQ192" s="100" t="b">
        <f t="shared" si="59"/>
        <v>0</v>
      </c>
      <c r="AR192" s="100" t="str">
        <f t="array" ref="AR192">IF($AQ192,MEDIAN(IF(G3SelectionMask="x",IF(INDEX(RawDataRefData,$E192,0)&gt;0,INDEX(RawDataRefData,$E192,0)),"")),"")</f>
        <v/>
      </c>
      <c r="AS192" s="100" t="str">
        <f t="array" ref="AS192">IF($AQ192,QUARTILE(IF(G3SelectionMask="x",IF(INDEX(RawDataRefData,$E192,0)&gt;0,INDEX(RawDataRefData,$E192,0)),""),1),"")</f>
        <v/>
      </c>
      <c r="AT192" s="100" t="str">
        <f t="array" ref="AT192">IF($AQ192,QUARTILE(IF(G3SelectionMask="x",IF(INDEX(RawDataRefData,$E192,0)&gt;0,INDEX(RawDataRefData,$E192,0)),""),3),"")</f>
        <v/>
      </c>
      <c r="AU192" s="100" t="str">
        <f t="array" ref="AU192">IF($AQ192,MIN(IF(G3SelectionMask="x",IF(INDEX(RawDataRefData,$E192,0)&gt;0,INDEX(RawDataRefData,$E192,0)),"")),"")</f>
        <v/>
      </c>
      <c r="AV192" s="100" t="str">
        <f t="array" ref="AV192">IF($AQ192,MAX(IF(G3SelectionMask="x",IF(INDEX(RawDataRefData,$E192,0)&gt;0,INDEX(RawDataRefData,$E192,0)),"")),"")</f>
        <v/>
      </c>
      <c r="AW192" s="100" t="str">
        <f t="shared" si="60"/>
        <v/>
      </c>
      <c r="AX192" s="100" t="str">
        <f t="array" ref="AX192">IF($AQ192,STDEVA(IF(G3SelectionMask="x",IF(INDEX(RawDataRefData,$E192,0)&gt;0,INDEX(RawDataRefData,$E192,0)),"")),"")</f>
        <v/>
      </c>
      <c r="AY192" s="101" t="b">
        <f t="shared" si="61"/>
        <v>0</v>
      </c>
      <c r="AZ192" s="101" t="str">
        <f t="array" ref="AZ192">IF($AY192,MEDIAN(IF(G4SelectionMask="x",IF(INDEX(RawDataRefData,$E192,0)&gt;0,INDEX(RawDataRefData,$E192,0)),"")),"")</f>
        <v/>
      </c>
      <c r="BA192" s="101" t="str">
        <f t="array" ref="BA192">IF($AY192,QUARTILE(IF(G4SelectionMask="x",IF(INDEX(RawDataRefData,$E192,0)&gt;0,INDEX(RawDataRefData,$E192,0)),""),1),"")</f>
        <v/>
      </c>
      <c r="BB192" s="101" t="str">
        <f t="array" ref="BB192">IF($AY192,QUARTILE(IF(G4SelectionMask="x",IF(INDEX(RawDataRefData,$E192,0)&gt;0,INDEX(RawDataRefData,$E192,0)),""),3),"")</f>
        <v/>
      </c>
      <c r="BC192" s="101" t="str">
        <f t="array" ref="BC192">IF($AY192,MIN(IF(G4SelectionMask="x",IF(INDEX(RawDataRefData,$E192,0)&gt;0,INDEX(RawDataRefData,$E192,0)),"")),"")</f>
        <v/>
      </c>
      <c r="BD192" s="101" t="str">
        <f t="array" ref="BD192">IF($AY192,MAX(IF(G4SelectionMask="x",IF(INDEX(RawDataRefData,$E192,0)&gt;0,INDEX(RawDataRefData,$E192,0)),"")),"")</f>
        <v/>
      </c>
      <c r="BE192" s="101" t="str">
        <f t="shared" si="62"/>
        <v/>
      </c>
      <c r="BF192" s="101" t="str">
        <f t="array" ref="BF192">IF($AY192,STDEVA(IF(G4SelectionMask="x",IF(INDEX(RawDataRefData,$E192,0)&gt;0,INDEX(RawDataRefData,$E192,0)),"")),"")</f>
        <v/>
      </c>
      <c r="BG192" s="100" t="b">
        <f t="shared" si="63"/>
        <v>0</v>
      </c>
      <c r="BH192" s="100" t="str">
        <f t="array" ref="BH192">IF($BG192,MEDIAN(IF(G5SelectionMask="x",IF(INDEX(RawDataRefData,$E192,0)&gt;0,INDEX(RawDataRefData,$E192,0)),"")),"")</f>
        <v/>
      </c>
      <c r="BI192" s="100" t="str">
        <f t="array" ref="BI192">IF($BG192,QUARTILE(IF(G5SelectionMask="x",IF(INDEX(RawDataRefData,$E192,0)&gt;0,INDEX(RawDataRefData,$E192,0)),""),1),"")</f>
        <v/>
      </c>
      <c r="BJ192" s="100" t="str">
        <f t="array" ref="BJ192">IF($BG192,QUARTILE(IF(G5SelectionMask="x",IF(INDEX(RawDataRefData,$E192,0)&gt;0,INDEX(RawDataRefData,$E192,0)),""),3),"")</f>
        <v/>
      </c>
      <c r="BK192" s="100" t="str">
        <f t="array" ref="BK192">IF($BG192,MIN(IF(G5SelectionMask="x",IF(INDEX(RawDataRefData,$E192,0)&gt;0,INDEX(RawDataRefData,$E192,0)),"")),"")</f>
        <v/>
      </c>
      <c r="BL192" s="100" t="str">
        <f t="array" ref="BL192">IF($BG192,MAX(IF(G5SelectionMask="x",IF(INDEX(RawDataRefData,$E192,0)&gt;0,INDEX(RawDataRefData,$E192,0)),"")),"")</f>
        <v/>
      </c>
      <c r="BM192" s="100" t="str">
        <f t="shared" si="64"/>
        <v/>
      </c>
      <c r="BN192" s="103" t="str">
        <f t="array" ref="BN192">IF($BG192,STDEVA(IF(G5SelectionMask="x",IF(INDEX(RawDataRefData,$E192,0)&gt;0,INDEX(RawDataRefData,$E192,0)),"")),"")</f>
        <v/>
      </c>
      <c r="BO192" s="104"/>
      <c r="BP192" s="105">
        <v>39779162.31899</v>
      </c>
      <c r="BQ192" s="105">
        <v>87083.426269999996</v>
      </c>
      <c r="BR192" s="105">
        <v>744291.69010000001</v>
      </c>
      <c r="BS192" s="105">
        <v>1791905.7882600001</v>
      </c>
      <c r="BT192" s="105">
        <v>11498477.22855</v>
      </c>
      <c r="BU192" s="105">
        <v>2994034</v>
      </c>
      <c r="BV192" s="105">
        <v>1800000</v>
      </c>
      <c r="BW192" s="105">
        <v>4810000</v>
      </c>
      <c r="BX192" s="105">
        <v>3936554.37641</v>
      </c>
      <c r="BY192" s="105">
        <v>9495719.7615300007</v>
      </c>
      <c r="BZ192" s="105">
        <v>3526912</v>
      </c>
      <c r="CA192" s="105">
        <v>567841.08219999995</v>
      </c>
      <c r="CB192" s="105">
        <v>1727629.70716</v>
      </c>
      <c r="CC192" s="105">
        <v>1282476.00358</v>
      </c>
      <c r="CD192" s="105">
        <v>6115386.1500000004</v>
      </c>
    </row>
    <row r="193" spans="1:82" x14ac:dyDescent="0.2">
      <c r="A193" s="33">
        <f t="shared" si="33"/>
        <v>0</v>
      </c>
      <c r="B193" s="206"/>
      <c r="C193" s="200"/>
      <c r="D193" s="197"/>
      <c r="E193" s="72">
        <f t="shared" si="57"/>
        <v>184</v>
      </c>
      <c r="F193" s="9" t="s">
        <v>755</v>
      </c>
      <c r="K193" s="100" t="str">
        <f t="shared" si="65"/>
        <v/>
      </c>
      <c r="L193" s="100"/>
      <c r="M193" s="100"/>
      <c r="N193" s="100"/>
      <c r="O193" s="100"/>
      <c r="P193" s="101" t="str">
        <f t="shared" si="66"/>
        <v/>
      </c>
      <c r="Q193" s="102" t="str">
        <f t="shared" si="67"/>
        <v/>
      </c>
      <c r="R193" s="102" t="str">
        <f t="shared" si="68"/>
        <v/>
      </c>
      <c r="S193" s="102" t="str">
        <f t="shared" si="69"/>
        <v/>
      </c>
      <c r="T193" s="102" t="str">
        <f t="shared" si="70"/>
        <v/>
      </c>
      <c r="U193" s="102" t="str">
        <f t="shared" si="71"/>
        <v/>
      </c>
      <c r="V193" s="102" t="str">
        <f t="shared" si="72"/>
        <v/>
      </c>
      <c r="W193" s="102" t="str">
        <f t="shared" si="73"/>
        <v/>
      </c>
      <c r="X193" s="102" t="str">
        <f t="shared" si="74"/>
        <v/>
      </c>
      <c r="Y193" s="102" t="str">
        <f t="shared" si="75"/>
        <v/>
      </c>
      <c r="Z193" s="102" t="str">
        <f t="shared" si="76"/>
        <v/>
      </c>
      <c r="AA193" s="100" t="b">
        <f t="shared" si="7"/>
        <v>0</v>
      </c>
      <c r="AB193" s="100" t="str">
        <f t="array" ref="AB193">IF($AA193,MEDIAN(IF(G1SelectionMask="x",IF(INDEX(RawDataRefData,$E193,0)&gt;0,INDEX(RawDataRefData,$E193,0)),"")),"")</f>
        <v/>
      </c>
      <c r="AC193" s="100" t="str">
        <f t="array" ref="AC193">IF($AA193,QUARTILE(IF(G1SelectionMask="x",IF(INDEX(RawDataRefData,$E193,0)&gt;0,INDEX(RawDataRefData,$E193,0)),""),1),"")</f>
        <v/>
      </c>
      <c r="AD193" s="100" t="str">
        <f t="array" ref="AD193">IF($AA193,QUARTILE(IF(G1SelectionMask="x",IF(INDEX(RawDataRefData,$E193,0)&gt;0,INDEX(RawDataRefData,$E193,0)),""),3),"")</f>
        <v/>
      </c>
      <c r="AE193" s="100" t="str">
        <f t="array" ref="AE193">IF($AA193,MIN(IF(G1SelectionMask="x",IF(INDEX(RawDataRefData,$E193,0)&gt;0,INDEX(RawDataRefData,$E193,0)),"")),"")</f>
        <v/>
      </c>
      <c r="AF193" s="100" t="str">
        <f t="array" ref="AF193">IF($AA193,MAX(IF(G1SelectionMask="x",IF(INDEX(RawDataRefData,$E193,0)&gt;0,INDEX(RawDataRefData,$E193,0)),"")),"")</f>
        <v/>
      </c>
      <c r="AG193" s="100" t="str">
        <f t="shared" si="8"/>
        <v/>
      </c>
      <c r="AH193" s="100" t="str">
        <f t="array" ref="AH193">IF($AA193,STDEVA(IF(G1SelectionMask="x",IF(INDEX(RawDataRefData,$E193,0)&gt;0,INDEX(RawDataRefData,$E193,0)),"")),"")</f>
        <v/>
      </c>
      <c r="AI193" s="101" t="b">
        <f t="shared" si="9"/>
        <v>0</v>
      </c>
      <c r="AJ193" s="101" t="str">
        <f t="array" ref="AJ193">IF($AI193,MEDIAN(IF(G2SelectionMask="x",IF(INDEX(RawDataRefData,$E193,0)&gt;0,INDEX(RawDataRefData,$E193,0)),"")),"")</f>
        <v/>
      </c>
      <c r="AK193" s="101" t="str">
        <f t="array" ref="AK193">IF($AI193,QUARTILE(IF(G2SelectionMask="x",IF(INDEX(RawDataRefData,$E193,0)&gt;0,INDEX(RawDataRefData,$E193,0)),""),1),"")</f>
        <v/>
      </c>
      <c r="AL193" s="101" t="str">
        <f t="array" ref="AL193">IF($AI193,QUARTILE(IF(G2SelectionMask="x",IF(INDEX(RawDataRefData,$E193,0)&gt;0,INDEX(RawDataRefData,$E193,0)),""),3),"")</f>
        <v/>
      </c>
      <c r="AM193" s="101" t="str">
        <f t="array" ref="AM193">IF($AI193,MIN(IF(G2SelectionMask="x",IF(INDEX(RawDataRefData,$E193,0)&gt;0,INDEX(RawDataRefData,$E193,0)),"")),"")</f>
        <v/>
      </c>
      <c r="AN193" s="101" t="str">
        <f t="array" ref="AN193">IF($AI193,MAX(IF(G2SelectionMask="x",IF(INDEX(RawDataRefData,$E193,0)&gt;0,INDEX(RawDataRefData,$E193,0)),"")),"")</f>
        <v/>
      </c>
      <c r="AO193" s="101" t="str">
        <f t="shared" si="58"/>
        <v/>
      </c>
      <c r="AP193" s="101" t="str">
        <f t="array" ref="AP193">IF($AI193,STDEVA(IF(G2SelectionMask="x",IF(INDEX(RawDataRefData,$E193,0)&gt;0,INDEX(RawDataRefData,$E193,0)),"")),"")</f>
        <v/>
      </c>
      <c r="AQ193" s="100" t="b">
        <f t="shared" si="59"/>
        <v>0</v>
      </c>
      <c r="AR193" s="100" t="str">
        <f t="array" ref="AR193">IF($AQ193,MEDIAN(IF(G3SelectionMask="x",IF(INDEX(RawDataRefData,$E193,0)&gt;0,INDEX(RawDataRefData,$E193,0)),"")),"")</f>
        <v/>
      </c>
      <c r="AS193" s="100" t="str">
        <f t="array" ref="AS193">IF($AQ193,QUARTILE(IF(G3SelectionMask="x",IF(INDEX(RawDataRefData,$E193,0)&gt;0,INDEX(RawDataRefData,$E193,0)),""),1),"")</f>
        <v/>
      </c>
      <c r="AT193" s="100" t="str">
        <f t="array" ref="AT193">IF($AQ193,QUARTILE(IF(G3SelectionMask="x",IF(INDEX(RawDataRefData,$E193,0)&gt;0,INDEX(RawDataRefData,$E193,0)),""),3),"")</f>
        <v/>
      </c>
      <c r="AU193" s="100" t="str">
        <f t="array" ref="AU193">IF($AQ193,MIN(IF(G3SelectionMask="x",IF(INDEX(RawDataRefData,$E193,0)&gt;0,INDEX(RawDataRefData,$E193,0)),"")),"")</f>
        <v/>
      </c>
      <c r="AV193" s="100" t="str">
        <f t="array" ref="AV193">IF($AQ193,MAX(IF(G3SelectionMask="x",IF(INDEX(RawDataRefData,$E193,0)&gt;0,INDEX(RawDataRefData,$E193,0)),"")),"")</f>
        <v/>
      </c>
      <c r="AW193" s="100" t="str">
        <f t="shared" si="60"/>
        <v/>
      </c>
      <c r="AX193" s="100" t="str">
        <f t="array" ref="AX193">IF($AQ193,STDEVA(IF(G3SelectionMask="x",IF(INDEX(RawDataRefData,$E193,0)&gt;0,INDEX(RawDataRefData,$E193,0)),"")),"")</f>
        <v/>
      </c>
      <c r="AY193" s="101" t="b">
        <f t="shared" si="61"/>
        <v>0</v>
      </c>
      <c r="AZ193" s="101" t="str">
        <f t="array" ref="AZ193">IF($AY193,MEDIAN(IF(G4SelectionMask="x",IF(INDEX(RawDataRefData,$E193,0)&gt;0,INDEX(RawDataRefData,$E193,0)),"")),"")</f>
        <v/>
      </c>
      <c r="BA193" s="101" t="str">
        <f t="array" ref="BA193">IF($AY193,QUARTILE(IF(G4SelectionMask="x",IF(INDEX(RawDataRefData,$E193,0)&gt;0,INDEX(RawDataRefData,$E193,0)),""),1),"")</f>
        <v/>
      </c>
      <c r="BB193" s="101" t="str">
        <f t="array" ref="BB193">IF($AY193,QUARTILE(IF(G4SelectionMask="x",IF(INDEX(RawDataRefData,$E193,0)&gt;0,INDEX(RawDataRefData,$E193,0)),""),3),"")</f>
        <v/>
      </c>
      <c r="BC193" s="101" t="str">
        <f t="array" ref="BC193">IF($AY193,MIN(IF(G4SelectionMask="x",IF(INDEX(RawDataRefData,$E193,0)&gt;0,INDEX(RawDataRefData,$E193,0)),"")),"")</f>
        <v/>
      </c>
      <c r="BD193" s="101" t="str">
        <f t="array" ref="BD193">IF($AY193,MAX(IF(G4SelectionMask="x",IF(INDEX(RawDataRefData,$E193,0)&gt;0,INDEX(RawDataRefData,$E193,0)),"")),"")</f>
        <v/>
      </c>
      <c r="BE193" s="101" t="str">
        <f t="shared" si="62"/>
        <v/>
      </c>
      <c r="BF193" s="101" t="str">
        <f t="array" ref="BF193">IF($AY193,STDEVA(IF(G4SelectionMask="x",IF(INDEX(RawDataRefData,$E193,0)&gt;0,INDEX(RawDataRefData,$E193,0)),"")),"")</f>
        <v/>
      </c>
      <c r="BG193" s="100" t="b">
        <f t="shared" si="63"/>
        <v>0</v>
      </c>
      <c r="BH193" s="100" t="str">
        <f t="array" ref="BH193">IF($BG193,MEDIAN(IF(G5SelectionMask="x",IF(INDEX(RawDataRefData,$E193,0)&gt;0,INDEX(RawDataRefData,$E193,0)),"")),"")</f>
        <v/>
      </c>
      <c r="BI193" s="100" t="str">
        <f t="array" ref="BI193">IF($BG193,QUARTILE(IF(G5SelectionMask="x",IF(INDEX(RawDataRefData,$E193,0)&gt;0,INDEX(RawDataRefData,$E193,0)),""),1),"")</f>
        <v/>
      </c>
      <c r="BJ193" s="100" t="str">
        <f t="array" ref="BJ193">IF($BG193,QUARTILE(IF(G5SelectionMask="x",IF(INDEX(RawDataRefData,$E193,0)&gt;0,INDEX(RawDataRefData,$E193,0)),""),3),"")</f>
        <v/>
      </c>
      <c r="BK193" s="100" t="str">
        <f t="array" ref="BK193">IF($BG193,MIN(IF(G5SelectionMask="x",IF(INDEX(RawDataRefData,$E193,0)&gt;0,INDEX(RawDataRefData,$E193,0)),"")),"")</f>
        <v/>
      </c>
      <c r="BL193" s="100" t="str">
        <f t="array" ref="BL193">IF($BG193,MAX(IF(G5SelectionMask="x",IF(INDEX(RawDataRefData,$E193,0)&gt;0,INDEX(RawDataRefData,$E193,0)),"")),"")</f>
        <v/>
      </c>
      <c r="BM193" s="100" t="str">
        <f t="shared" si="64"/>
        <v/>
      </c>
      <c r="BN193" s="103" t="str">
        <f t="array" ref="BN193">IF($BG193,STDEVA(IF(G5SelectionMask="x",IF(INDEX(RawDataRefData,$E193,0)&gt;0,INDEX(RawDataRefData,$E193,0)),"")),"")</f>
        <v/>
      </c>
      <c r="BO193" s="104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</row>
    <row r="194" spans="1:82" x14ac:dyDescent="0.2">
      <c r="A194" s="33">
        <f t="shared" si="33"/>
        <v>0</v>
      </c>
      <c r="B194" s="206"/>
      <c r="C194" s="200"/>
      <c r="D194" s="197"/>
      <c r="E194" s="72">
        <f t="shared" si="57"/>
        <v>185</v>
      </c>
      <c r="F194" s="9" t="s">
        <v>756</v>
      </c>
      <c r="K194" s="100" t="str">
        <f t="shared" si="65"/>
        <v/>
      </c>
      <c r="L194" s="100"/>
      <c r="M194" s="100"/>
      <c r="N194" s="100"/>
      <c r="O194" s="100"/>
      <c r="P194" s="101" t="str">
        <f t="shared" si="66"/>
        <v/>
      </c>
      <c r="Q194" s="102" t="str">
        <f t="shared" si="67"/>
        <v/>
      </c>
      <c r="R194" s="102" t="str">
        <f t="shared" si="68"/>
        <v/>
      </c>
      <c r="S194" s="102" t="str">
        <f t="shared" si="69"/>
        <v/>
      </c>
      <c r="T194" s="102" t="str">
        <f t="shared" si="70"/>
        <v/>
      </c>
      <c r="U194" s="102" t="str">
        <f t="shared" si="71"/>
        <v/>
      </c>
      <c r="V194" s="102" t="str">
        <f t="shared" si="72"/>
        <v/>
      </c>
      <c r="W194" s="102" t="str">
        <f t="shared" si="73"/>
        <v/>
      </c>
      <c r="X194" s="102" t="str">
        <f t="shared" si="74"/>
        <v/>
      </c>
      <c r="Y194" s="102" t="str">
        <f t="shared" si="75"/>
        <v/>
      </c>
      <c r="Z194" s="102" t="str">
        <f t="shared" si="76"/>
        <v/>
      </c>
      <c r="AA194" s="100" t="b">
        <f t="shared" si="7"/>
        <v>0</v>
      </c>
      <c r="AB194" s="100" t="str">
        <f t="array" ref="AB194">IF($AA194,MEDIAN(IF(G1SelectionMask="x",IF(INDEX(RawDataRefData,$E194,0)&gt;0,INDEX(RawDataRefData,$E194,0)),"")),"")</f>
        <v/>
      </c>
      <c r="AC194" s="100" t="str">
        <f t="array" ref="AC194">IF($AA194,QUARTILE(IF(G1SelectionMask="x",IF(INDEX(RawDataRefData,$E194,0)&gt;0,INDEX(RawDataRefData,$E194,0)),""),1),"")</f>
        <v/>
      </c>
      <c r="AD194" s="100" t="str">
        <f t="array" ref="AD194">IF($AA194,QUARTILE(IF(G1SelectionMask="x",IF(INDEX(RawDataRefData,$E194,0)&gt;0,INDEX(RawDataRefData,$E194,0)),""),3),"")</f>
        <v/>
      </c>
      <c r="AE194" s="100" t="str">
        <f t="array" ref="AE194">IF($AA194,MIN(IF(G1SelectionMask="x",IF(INDEX(RawDataRefData,$E194,0)&gt;0,INDEX(RawDataRefData,$E194,0)),"")),"")</f>
        <v/>
      </c>
      <c r="AF194" s="100" t="str">
        <f t="array" ref="AF194">IF($AA194,MAX(IF(G1SelectionMask="x",IF(INDEX(RawDataRefData,$E194,0)&gt;0,INDEX(RawDataRefData,$E194,0)),"")),"")</f>
        <v/>
      </c>
      <c r="AG194" s="100" t="str">
        <f t="shared" si="8"/>
        <v/>
      </c>
      <c r="AH194" s="100" t="str">
        <f t="array" ref="AH194">IF($AA194,STDEVA(IF(G1SelectionMask="x",IF(INDEX(RawDataRefData,$E194,0)&gt;0,INDEX(RawDataRefData,$E194,0)),"")),"")</f>
        <v/>
      </c>
      <c r="AI194" s="101" t="b">
        <f t="shared" si="9"/>
        <v>0</v>
      </c>
      <c r="AJ194" s="101" t="str">
        <f t="array" ref="AJ194">IF($AI194,MEDIAN(IF(G2SelectionMask="x",IF(INDEX(RawDataRefData,$E194,0)&gt;0,INDEX(RawDataRefData,$E194,0)),"")),"")</f>
        <v/>
      </c>
      <c r="AK194" s="101" t="str">
        <f t="array" ref="AK194">IF($AI194,QUARTILE(IF(G2SelectionMask="x",IF(INDEX(RawDataRefData,$E194,0)&gt;0,INDEX(RawDataRefData,$E194,0)),""),1),"")</f>
        <v/>
      </c>
      <c r="AL194" s="101" t="str">
        <f t="array" ref="AL194">IF($AI194,QUARTILE(IF(G2SelectionMask="x",IF(INDEX(RawDataRefData,$E194,0)&gt;0,INDEX(RawDataRefData,$E194,0)),""),3),"")</f>
        <v/>
      </c>
      <c r="AM194" s="101" t="str">
        <f t="array" ref="AM194">IF($AI194,MIN(IF(G2SelectionMask="x",IF(INDEX(RawDataRefData,$E194,0)&gt;0,INDEX(RawDataRefData,$E194,0)),"")),"")</f>
        <v/>
      </c>
      <c r="AN194" s="101" t="str">
        <f t="array" ref="AN194">IF($AI194,MAX(IF(G2SelectionMask="x",IF(INDEX(RawDataRefData,$E194,0)&gt;0,INDEX(RawDataRefData,$E194,0)),"")),"")</f>
        <v/>
      </c>
      <c r="AO194" s="101" t="str">
        <f t="shared" si="58"/>
        <v/>
      </c>
      <c r="AP194" s="101" t="str">
        <f t="array" ref="AP194">IF($AI194,STDEVA(IF(G2SelectionMask="x",IF(INDEX(RawDataRefData,$E194,0)&gt;0,INDEX(RawDataRefData,$E194,0)),"")),"")</f>
        <v/>
      </c>
      <c r="AQ194" s="100" t="b">
        <f t="shared" si="59"/>
        <v>0</v>
      </c>
      <c r="AR194" s="100" t="str">
        <f t="array" ref="AR194">IF($AQ194,MEDIAN(IF(G3SelectionMask="x",IF(INDEX(RawDataRefData,$E194,0)&gt;0,INDEX(RawDataRefData,$E194,0)),"")),"")</f>
        <v/>
      </c>
      <c r="AS194" s="100" t="str">
        <f t="array" ref="AS194">IF($AQ194,QUARTILE(IF(G3SelectionMask="x",IF(INDEX(RawDataRefData,$E194,0)&gt;0,INDEX(RawDataRefData,$E194,0)),""),1),"")</f>
        <v/>
      </c>
      <c r="AT194" s="100" t="str">
        <f t="array" ref="AT194">IF($AQ194,QUARTILE(IF(G3SelectionMask="x",IF(INDEX(RawDataRefData,$E194,0)&gt;0,INDEX(RawDataRefData,$E194,0)),""),3),"")</f>
        <v/>
      </c>
      <c r="AU194" s="100" t="str">
        <f t="array" ref="AU194">IF($AQ194,MIN(IF(G3SelectionMask="x",IF(INDEX(RawDataRefData,$E194,0)&gt;0,INDEX(RawDataRefData,$E194,0)),"")),"")</f>
        <v/>
      </c>
      <c r="AV194" s="100" t="str">
        <f t="array" ref="AV194">IF($AQ194,MAX(IF(G3SelectionMask="x",IF(INDEX(RawDataRefData,$E194,0)&gt;0,INDEX(RawDataRefData,$E194,0)),"")),"")</f>
        <v/>
      </c>
      <c r="AW194" s="100" t="str">
        <f t="shared" si="60"/>
        <v/>
      </c>
      <c r="AX194" s="100" t="str">
        <f t="array" ref="AX194">IF($AQ194,STDEVA(IF(G3SelectionMask="x",IF(INDEX(RawDataRefData,$E194,0)&gt;0,INDEX(RawDataRefData,$E194,0)),"")),"")</f>
        <v/>
      </c>
      <c r="AY194" s="101" t="b">
        <f t="shared" si="61"/>
        <v>0</v>
      </c>
      <c r="AZ194" s="101" t="str">
        <f t="array" ref="AZ194">IF($AY194,MEDIAN(IF(G4SelectionMask="x",IF(INDEX(RawDataRefData,$E194,0)&gt;0,INDEX(RawDataRefData,$E194,0)),"")),"")</f>
        <v/>
      </c>
      <c r="BA194" s="101" t="str">
        <f t="array" ref="BA194">IF($AY194,QUARTILE(IF(G4SelectionMask="x",IF(INDEX(RawDataRefData,$E194,0)&gt;0,INDEX(RawDataRefData,$E194,0)),""),1),"")</f>
        <v/>
      </c>
      <c r="BB194" s="101" t="str">
        <f t="array" ref="BB194">IF($AY194,QUARTILE(IF(G4SelectionMask="x",IF(INDEX(RawDataRefData,$E194,0)&gt;0,INDEX(RawDataRefData,$E194,0)),""),3),"")</f>
        <v/>
      </c>
      <c r="BC194" s="101" t="str">
        <f t="array" ref="BC194">IF($AY194,MIN(IF(G4SelectionMask="x",IF(INDEX(RawDataRefData,$E194,0)&gt;0,INDEX(RawDataRefData,$E194,0)),"")),"")</f>
        <v/>
      </c>
      <c r="BD194" s="101" t="str">
        <f t="array" ref="BD194">IF($AY194,MAX(IF(G4SelectionMask="x",IF(INDEX(RawDataRefData,$E194,0)&gt;0,INDEX(RawDataRefData,$E194,0)),"")),"")</f>
        <v/>
      </c>
      <c r="BE194" s="101" t="str">
        <f t="shared" si="62"/>
        <v/>
      </c>
      <c r="BF194" s="101" t="str">
        <f t="array" ref="BF194">IF($AY194,STDEVA(IF(G4SelectionMask="x",IF(INDEX(RawDataRefData,$E194,0)&gt;0,INDEX(RawDataRefData,$E194,0)),"")),"")</f>
        <v/>
      </c>
      <c r="BG194" s="100" t="b">
        <f t="shared" si="63"/>
        <v>0</v>
      </c>
      <c r="BH194" s="100" t="str">
        <f t="array" ref="BH194">IF($BG194,MEDIAN(IF(G5SelectionMask="x",IF(INDEX(RawDataRefData,$E194,0)&gt;0,INDEX(RawDataRefData,$E194,0)),"")),"")</f>
        <v/>
      </c>
      <c r="BI194" s="100" t="str">
        <f t="array" ref="BI194">IF($BG194,QUARTILE(IF(G5SelectionMask="x",IF(INDEX(RawDataRefData,$E194,0)&gt;0,INDEX(RawDataRefData,$E194,0)),""),1),"")</f>
        <v/>
      </c>
      <c r="BJ194" s="100" t="str">
        <f t="array" ref="BJ194">IF($BG194,QUARTILE(IF(G5SelectionMask="x",IF(INDEX(RawDataRefData,$E194,0)&gt;0,INDEX(RawDataRefData,$E194,0)),""),3),"")</f>
        <v/>
      </c>
      <c r="BK194" s="100" t="str">
        <f t="array" ref="BK194">IF($BG194,MIN(IF(G5SelectionMask="x",IF(INDEX(RawDataRefData,$E194,0)&gt;0,INDEX(RawDataRefData,$E194,0)),"")),"")</f>
        <v/>
      </c>
      <c r="BL194" s="100" t="str">
        <f t="array" ref="BL194">IF($BG194,MAX(IF(G5SelectionMask="x",IF(INDEX(RawDataRefData,$E194,0)&gt;0,INDEX(RawDataRefData,$E194,0)),"")),"")</f>
        <v/>
      </c>
      <c r="BM194" s="100" t="str">
        <f t="shared" si="64"/>
        <v/>
      </c>
      <c r="BN194" s="103" t="str">
        <f t="array" ref="BN194">IF($BG194,STDEVA(IF(G5SelectionMask="x",IF(INDEX(RawDataRefData,$E194,0)&gt;0,INDEX(RawDataRefData,$E194,0)),"")),"")</f>
        <v/>
      </c>
      <c r="BO194" s="104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</row>
    <row r="195" spans="1:82" x14ac:dyDescent="0.2">
      <c r="A195" s="33">
        <f t="shared" si="33"/>
        <v>0</v>
      </c>
      <c r="B195" s="206"/>
      <c r="C195" s="200"/>
      <c r="D195" s="197"/>
      <c r="E195" s="72">
        <f t="shared" si="57"/>
        <v>186</v>
      </c>
      <c r="F195" s="9" t="s">
        <v>757</v>
      </c>
      <c r="K195" s="100" t="str">
        <f t="shared" si="65"/>
        <v/>
      </c>
      <c r="L195" s="100"/>
      <c r="M195" s="100"/>
      <c r="N195" s="100"/>
      <c r="O195" s="100"/>
      <c r="P195" s="101" t="str">
        <f t="shared" si="66"/>
        <v/>
      </c>
      <c r="Q195" s="102" t="str">
        <f t="shared" si="67"/>
        <v/>
      </c>
      <c r="R195" s="102" t="str">
        <f t="shared" si="68"/>
        <v/>
      </c>
      <c r="S195" s="102" t="str">
        <f t="shared" si="69"/>
        <v/>
      </c>
      <c r="T195" s="102" t="str">
        <f t="shared" si="70"/>
        <v/>
      </c>
      <c r="U195" s="102" t="str">
        <f t="shared" si="71"/>
        <v/>
      </c>
      <c r="V195" s="102" t="str">
        <f t="shared" si="72"/>
        <v/>
      </c>
      <c r="W195" s="102" t="str">
        <f t="shared" si="73"/>
        <v/>
      </c>
      <c r="X195" s="102" t="str">
        <f t="shared" si="74"/>
        <v/>
      </c>
      <c r="Y195" s="102" t="str">
        <f t="shared" si="75"/>
        <v/>
      </c>
      <c r="Z195" s="102" t="str">
        <f t="shared" si="76"/>
        <v/>
      </c>
      <c r="AA195" s="100" t="b">
        <f t="shared" si="7"/>
        <v>0</v>
      </c>
      <c r="AB195" s="100" t="str">
        <f t="array" ref="AB195">IF($AA195,MEDIAN(IF(G1SelectionMask="x",IF(INDEX(RawDataRefData,$E195,0)&gt;0,INDEX(RawDataRefData,$E195,0)),"")),"")</f>
        <v/>
      </c>
      <c r="AC195" s="100" t="str">
        <f t="array" ref="AC195">IF($AA195,QUARTILE(IF(G1SelectionMask="x",IF(INDEX(RawDataRefData,$E195,0)&gt;0,INDEX(RawDataRefData,$E195,0)),""),1),"")</f>
        <v/>
      </c>
      <c r="AD195" s="100" t="str">
        <f t="array" ref="AD195">IF($AA195,QUARTILE(IF(G1SelectionMask="x",IF(INDEX(RawDataRefData,$E195,0)&gt;0,INDEX(RawDataRefData,$E195,0)),""),3),"")</f>
        <v/>
      </c>
      <c r="AE195" s="100" t="str">
        <f t="array" ref="AE195">IF($AA195,MIN(IF(G1SelectionMask="x",IF(INDEX(RawDataRefData,$E195,0)&gt;0,INDEX(RawDataRefData,$E195,0)),"")),"")</f>
        <v/>
      </c>
      <c r="AF195" s="100" t="str">
        <f t="array" ref="AF195">IF($AA195,MAX(IF(G1SelectionMask="x",IF(INDEX(RawDataRefData,$E195,0)&gt;0,INDEX(RawDataRefData,$E195,0)),"")),"")</f>
        <v/>
      </c>
      <c r="AG195" s="100" t="str">
        <f t="shared" si="8"/>
        <v/>
      </c>
      <c r="AH195" s="100" t="str">
        <f t="array" ref="AH195">IF($AA195,STDEVA(IF(G1SelectionMask="x",IF(INDEX(RawDataRefData,$E195,0)&gt;0,INDEX(RawDataRefData,$E195,0)),"")),"")</f>
        <v/>
      </c>
      <c r="AI195" s="101" t="b">
        <f t="shared" si="9"/>
        <v>0</v>
      </c>
      <c r="AJ195" s="101" t="str">
        <f t="array" ref="AJ195">IF($AI195,MEDIAN(IF(G2SelectionMask="x",IF(INDEX(RawDataRefData,$E195,0)&gt;0,INDEX(RawDataRefData,$E195,0)),"")),"")</f>
        <v/>
      </c>
      <c r="AK195" s="101" t="str">
        <f t="array" ref="AK195">IF($AI195,QUARTILE(IF(G2SelectionMask="x",IF(INDEX(RawDataRefData,$E195,0)&gt;0,INDEX(RawDataRefData,$E195,0)),""),1),"")</f>
        <v/>
      </c>
      <c r="AL195" s="101" t="str">
        <f t="array" ref="AL195">IF($AI195,QUARTILE(IF(G2SelectionMask="x",IF(INDEX(RawDataRefData,$E195,0)&gt;0,INDEX(RawDataRefData,$E195,0)),""),3),"")</f>
        <v/>
      </c>
      <c r="AM195" s="101" t="str">
        <f t="array" ref="AM195">IF($AI195,MIN(IF(G2SelectionMask="x",IF(INDEX(RawDataRefData,$E195,0)&gt;0,INDEX(RawDataRefData,$E195,0)),"")),"")</f>
        <v/>
      </c>
      <c r="AN195" s="101" t="str">
        <f t="array" ref="AN195">IF($AI195,MAX(IF(G2SelectionMask="x",IF(INDEX(RawDataRefData,$E195,0)&gt;0,INDEX(RawDataRefData,$E195,0)),"")),"")</f>
        <v/>
      </c>
      <c r="AO195" s="101" t="str">
        <f t="shared" si="58"/>
        <v/>
      </c>
      <c r="AP195" s="101" t="str">
        <f t="array" ref="AP195">IF($AI195,STDEVA(IF(G2SelectionMask="x",IF(INDEX(RawDataRefData,$E195,0)&gt;0,INDEX(RawDataRefData,$E195,0)),"")),"")</f>
        <v/>
      </c>
      <c r="AQ195" s="100" t="b">
        <f t="shared" si="59"/>
        <v>0</v>
      </c>
      <c r="AR195" s="100" t="str">
        <f t="array" ref="AR195">IF($AQ195,MEDIAN(IF(G3SelectionMask="x",IF(INDEX(RawDataRefData,$E195,0)&gt;0,INDEX(RawDataRefData,$E195,0)),"")),"")</f>
        <v/>
      </c>
      <c r="AS195" s="100" t="str">
        <f t="array" ref="AS195">IF($AQ195,QUARTILE(IF(G3SelectionMask="x",IF(INDEX(RawDataRefData,$E195,0)&gt;0,INDEX(RawDataRefData,$E195,0)),""),1),"")</f>
        <v/>
      </c>
      <c r="AT195" s="100" t="str">
        <f t="array" ref="AT195">IF($AQ195,QUARTILE(IF(G3SelectionMask="x",IF(INDEX(RawDataRefData,$E195,0)&gt;0,INDEX(RawDataRefData,$E195,0)),""),3),"")</f>
        <v/>
      </c>
      <c r="AU195" s="100" t="str">
        <f t="array" ref="AU195">IF($AQ195,MIN(IF(G3SelectionMask="x",IF(INDEX(RawDataRefData,$E195,0)&gt;0,INDEX(RawDataRefData,$E195,0)),"")),"")</f>
        <v/>
      </c>
      <c r="AV195" s="100" t="str">
        <f t="array" ref="AV195">IF($AQ195,MAX(IF(G3SelectionMask="x",IF(INDEX(RawDataRefData,$E195,0)&gt;0,INDEX(RawDataRefData,$E195,0)),"")),"")</f>
        <v/>
      </c>
      <c r="AW195" s="100" t="str">
        <f t="shared" si="60"/>
        <v/>
      </c>
      <c r="AX195" s="100" t="str">
        <f t="array" ref="AX195">IF($AQ195,STDEVA(IF(G3SelectionMask="x",IF(INDEX(RawDataRefData,$E195,0)&gt;0,INDEX(RawDataRefData,$E195,0)),"")),"")</f>
        <v/>
      </c>
      <c r="AY195" s="101" t="b">
        <f t="shared" si="61"/>
        <v>0</v>
      </c>
      <c r="AZ195" s="101" t="str">
        <f t="array" ref="AZ195">IF($AY195,MEDIAN(IF(G4SelectionMask="x",IF(INDEX(RawDataRefData,$E195,0)&gt;0,INDEX(RawDataRefData,$E195,0)),"")),"")</f>
        <v/>
      </c>
      <c r="BA195" s="101" t="str">
        <f t="array" ref="BA195">IF($AY195,QUARTILE(IF(G4SelectionMask="x",IF(INDEX(RawDataRefData,$E195,0)&gt;0,INDEX(RawDataRefData,$E195,0)),""),1),"")</f>
        <v/>
      </c>
      <c r="BB195" s="101" t="str">
        <f t="array" ref="BB195">IF($AY195,QUARTILE(IF(G4SelectionMask="x",IF(INDEX(RawDataRefData,$E195,0)&gt;0,INDEX(RawDataRefData,$E195,0)),""),3),"")</f>
        <v/>
      </c>
      <c r="BC195" s="101" t="str">
        <f t="array" ref="BC195">IF($AY195,MIN(IF(G4SelectionMask="x",IF(INDEX(RawDataRefData,$E195,0)&gt;0,INDEX(RawDataRefData,$E195,0)),"")),"")</f>
        <v/>
      </c>
      <c r="BD195" s="101" t="str">
        <f t="array" ref="BD195">IF($AY195,MAX(IF(G4SelectionMask="x",IF(INDEX(RawDataRefData,$E195,0)&gt;0,INDEX(RawDataRefData,$E195,0)),"")),"")</f>
        <v/>
      </c>
      <c r="BE195" s="101" t="str">
        <f t="shared" si="62"/>
        <v/>
      </c>
      <c r="BF195" s="101" t="str">
        <f t="array" ref="BF195">IF($AY195,STDEVA(IF(G4SelectionMask="x",IF(INDEX(RawDataRefData,$E195,0)&gt;0,INDEX(RawDataRefData,$E195,0)),"")),"")</f>
        <v/>
      </c>
      <c r="BG195" s="100" t="b">
        <f t="shared" si="63"/>
        <v>0</v>
      </c>
      <c r="BH195" s="100" t="str">
        <f t="array" ref="BH195">IF($BG195,MEDIAN(IF(G5SelectionMask="x",IF(INDEX(RawDataRefData,$E195,0)&gt;0,INDEX(RawDataRefData,$E195,0)),"")),"")</f>
        <v/>
      </c>
      <c r="BI195" s="100" t="str">
        <f t="array" ref="BI195">IF($BG195,QUARTILE(IF(G5SelectionMask="x",IF(INDEX(RawDataRefData,$E195,0)&gt;0,INDEX(RawDataRefData,$E195,0)),""),1),"")</f>
        <v/>
      </c>
      <c r="BJ195" s="100" t="str">
        <f t="array" ref="BJ195">IF($BG195,QUARTILE(IF(G5SelectionMask="x",IF(INDEX(RawDataRefData,$E195,0)&gt;0,INDEX(RawDataRefData,$E195,0)),""),3),"")</f>
        <v/>
      </c>
      <c r="BK195" s="100" t="str">
        <f t="array" ref="BK195">IF($BG195,MIN(IF(G5SelectionMask="x",IF(INDEX(RawDataRefData,$E195,0)&gt;0,INDEX(RawDataRefData,$E195,0)),"")),"")</f>
        <v/>
      </c>
      <c r="BL195" s="100" t="str">
        <f t="array" ref="BL195">IF($BG195,MAX(IF(G5SelectionMask="x",IF(INDEX(RawDataRefData,$E195,0)&gt;0,INDEX(RawDataRefData,$E195,0)),"")),"")</f>
        <v/>
      </c>
      <c r="BM195" s="100" t="str">
        <f t="shared" si="64"/>
        <v/>
      </c>
      <c r="BN195" s="103" t="str">
        <f t="array" ref="BN195">IF($BG195,STDEVA(IF(G5SelectionMask="x",IF(INDEX(RawDataRefData,$E195,0)&gt;0,INDEX(RawDataRefData,$E195,0)),"")),"")</f>
        <v/>
      </c>
      <c r="BO195" s="104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/>
      <c r="BZ195" s="105"/>
      <c r="CA195" s="105"/>
      <c r="CB195" s="105"/>
      <c r="CC195" s="105"/>
      <c r="CD195" s="105"/>
    </row>
    <row r="196" spans="1:82" x14ac:dyDescent="0.2">
      <c r="A196" s="33">
        <f t="shared" si="33"/>
        <v>0</v>
      </c>
      <c r="B196" s="206"/>
      <c r="C196" s="200"/>
      <c r="D196" s="197"/>
      <c r="E196" s="72">
        <f t="shared" si="57"/>
        <v>187</v>
      </c>
      <c r="F196" s="9" t="s">
        <v>241</v>
      </c>
      <c r="G196" s="9" t="s">
        <v>70</v>
      </c>
      <c r="K196" s="100">
        <f t="shared" si="65"/>
        <v>10475011.302069999</v>
      </c>
      <c r="L196" s="100"/>
      <c r="M196" s="100"/>
      <c r="N196" s="100"/>
      <c r="O196" s="100"/>
      <c r="P196" s="101">
        <f t="shared" si="66"/>
        <v>0</v>
      </c>
      <c r="Q196" s="102">
        <f t="shared" si="67"/>
        <v>201944.20806</v>
      </c>
      <c r="R196" s="102">
        <f t="shared" si="68"/>
        <v>286231.71093</v>
      </c>
      <c r="S196" s="102" t="str">
        <f t="shared" si="69"/>
        <v/>
      </c>
      <c r="T196" s="102">
        <f t="shared" si="70"/>
        <v>94239</v>
      </c>
      <c r="U196" s="102">
        <f t="shared" si="71"/>
        <v>1480000</v>
      </c>
      <c r="V196" s="102" t="str">
        <f t="shared" si="72"/>
        <v/>
      </c>
      <c r="W196" s="102">
        <f t="shared" si="73"/>
        <v>2264626.7325900001</v>
      </c>
      <c r="X196" s="102">
        <f t="shared" si="74"/>
        <v>3203889.41335</v>
      </c>
      <c r="Y196" s="102">
        <f t="shared" si="75"/>
        <v>231424</v>
      </c>
      <c r="Z196" s="102">
        <f t="shared" si="76"/>
        <v>583215.68422000005</v>
      </c>
      <c r="AA196" s="100" t="b">
        <f t="shared" si="7"/>
        <v>1</v>
      </c>
      <c r="AB196" s="100">
        <f t="array" ref="AB196">IF($AA196,MEDIAN(IF(G1SelectionMask="x",IF(INDEX(RawDataRefData,$E196,0)&gt;0,INDEX(RawDataRefData,$E196,0)),"")),"")</f>
        <v>434723.697575</v>
      </c>
      <c r="AC196" s="100">
        <f t="array" ref="AC196">IF($AA196,QUARTILE(IF(G1SelectionMask="x",IF(INDEX(RawDataRefData,$E196,0)&gt;0,INDEX(RawDataRefData,$E196,0)),""),1),"")</f>
        <v>224054.05201499999</v>
      </c>
      <c r="AD196" s="100">
        <f t="array" ref="AD196">IF($AA196,QUARTILE(IF(G1SelectionMask="x",IF(INDEX(RawDataRefData,$E196,0)&gt;0,INDEX(RawDataRefData,$E196,0)),""),3),"")</f>
        <v>1676156.6831475</v>
      </c>
      <c r="AE196" s="100">
        <f t="array" ref="AE196">IF($AA196,MIN(IF(G1SelectionMask="x",IF(INDEX(RawDataRefData,$E196,0)&gt;0,INDEX(RawDataRefData,$E196,0)),"")),"")</f>
        <v>94239</v>
      </c>
      <c r="AF196" s="100">
        <f t="array" ref="AF196">IF($AA196,MAX(IF(G1SelectionMask="x",IF(INDEX(RawDataRefData,$E196,0)&gt;0,INDEX(RawDataRefData,$E196,0)),"")),"")</f>
        <v>3203889.41335</v>
      </c>
      <c r="AG196" s="100">
        <f t="shared" si="8"/>
        <v>927285.6387944445</v>
      </c>
      <c r="AH196" s="100">
        <f t="array" ref="AH196">IF($AA196,STDEVA(IF(G1SelectionMask="x",IF(INDEX(RawDataRefData,$E196,0)&gt;0,INDEX(RawDataRefData,$E196,0)),"")),"")</f>
        <v>1159005.8157460431</v>
      </c>
      <c r="AI196" s="101" t="b">
        <f t="shared" si="9"/>
        <v>1</v>
      </c>
      <c r="AJ196" s="101">
        <f t="array" ref="AJ196">IF($AI196,MEDIAN(IF(G2SelectionMask="x",IF(INDEX(RawDataRefData,$E196,0)&gt;0,INDEX(RawDataRefData,$E196,0)),"")),"")</f>
        <v>456973.54204500001</v>
      </c>
      <c r="AK196" s="101">
        <f t="array" ref="AK196">IF($AI196,QUARTILE(IF(G2SelectionMask="x",IF(INDEX(RawDataRefData,$E196,0)&gt;0,INDEX(RawDataRefData,$E196,0)),""),1),"")</f>
        <v>224054.05201499999</v>
      </c>
      <c r="AL196" s="101">
        <f t="array" ref="AL196">IF($AI196,QUARTILE(IF(G2SelectionMask="x",IF(INDEX(RawDataRefData,$E196,0)&gt;0,INDEX(RawDataRefData,$E196,0)),""),3),"")</f>
        <v>1209663.3126925</v>
      </c>
      <c r="AM196" s="101">
        <f t="array" ref="AM196">IF($AI196,MIN(IF(G2SelectionMask="x",IF(INDEX(RawDataRefData,$E196,0)&gt;0,INDEX(RawDataRefData,$E196,0)),"")),"")</f>
        <v>94239</v>
      </c>
      <c r="AN196" s="101">
        <f t="array" ref="AN196">IF($AI196,MAX(IF(G2SelectionMask="x",IF(INDEX(RawDataRefData,$E196,0)&gt;0,INDEX(RawDataRefData,$E196,0)),"")),"")</f>
        <v>2264626.7325900001</v>
      </c>
      <c r="AO196" s="101">
        <f t="shared" si="58"/>
        <v>722930.30839000002</v>
      </c>
      <c r="AP196" s="101">
        <f t="array" ref="AP196">IF($AI196,STDEVA(IF(G2SelectionMask="x",IF(INDEX(RawDataRefData,$E196,0)&gt;0,INDEX(RawDataRefData,$E196,0)),"")),"")</f>
        <v>810671.6899742058</v>
      </c>
      <c r="AQ196" s="100" t="b">
        <f t="shared" si="59"/>
        <v>0</v>
      </c>
      <c r="AR196" s="100" t="str">
        <f t="array" ref="AR196">IF($AQ196,MEDIAN(IF(G3SelectionMask="x",IF(INDEX(RawDataRefData,$E196,0)&gt;0,INDEX(RawDataRefData,$E196,0)),"")),"")</f>
        <v/>
      </c>
      <c r="AS196" s="100" t="str">
        <f t="array" ref="AS196">IF($AQ196,QUARTILE(IF(G3SelectionMask="x",IF(INDEX(RawDataRefData,$E196,0)&gt;0,INDEX(RawDataRefData,$E196,0)),""),1),"")</f>
        <v/>
      </c>
      <c r="AT196" s="100" t="str">
        <f t="array" ref="AT196">IF($AQ196,QUARTILE(IF(G3SelectionMask="x",IF(INDEX(RawDataRefData,$E196,0)&gt;0,INDEX(RawDataRefData,$E196,0)),""),3),"")</f>
        <v/>
      </c>
      <c r="AU196" s="100" t="str">
        <f t="array" ref="AU196">IF($AQ196,MIN(IF(G3SelectionMask="x",IF(INDEX(RawDataRefData,$E196,0)&gt;0,INDEX(RawDataRefData,$E196,0)),"")),"")</f>
        <v/>
      </c>
      <c r="AV196" s="100" t="str">
        <f t="array" ref="AV196">IF($AQ196,MAX(IF(G3SelectionMask="x",IF(INDEX(RawDataRefData,$E196,0)&gt;0,INDEX(RawDataRefData,$E196,0)),"")),"")</f>
        <v/>
      </c>
      <c r="AW196" s="100" t="str">
        <f t="shared" si="60"/>
        <v/>
      </c>
      <c r="AX196" s="100" t="str">
        <f t="array" ref="AX196">IF($AQ196,STDEVA(IF(G3SelectionMask="x",IF(INDEX(RawDataRefData,$E196,0)&gt;0,INDEX(RawDataRefData,$E196,0)),"")),"")</f>
        <v/>
      </c>
      <c r="AY196" s="101" t="b">
        <f t="shared" si="61"/>
        <v>0</v>
      </c>
      <c r="AZ196" s="101" t="str">
        <f t="array" ref="AZ196">IF($AY196,MEDIAN(IF(G4SelectionMask="x",IF(INDEX(RawDataRefData,$E196,0)&gt;0,INDEX(RawDataRefData,$E196,0)),"")),"")</f>
        <v/>
      </c>
      <c r="BA196" s="101" t="str">
        <f t="array" ref="BA196">IF($AY196,QUARTILE(IF(G4SelectionMask="x",IF(INDEX(RawDataRefData,$E196,0)&gt;0,INDEX(RawDataRefData,$E196,0)),""),1),"")</f>
        <v/>
      </c>
      <c r="BB196" s="101" t="str">
        <f t="array" ref="BB196">IF($AY196,QUARTILE(IF(G4SelectionMask="x",IF(INDEX(RawDataRefData,$E196,0)&gt;0,INDEX(RawDataRefData,$E196,0)),""),3),"")</f>
        <v/>
      </c>
      <c r="BC196" s="101" t="str">
        <f t="array" ref="BC196">IF($AY196,MIN(IF(G4SelectionMask="x",IF(INDEX(RawDataRefData,$E196,0)&gt;0,INDEX(RawDataRefData,$E196,0)),"")),"")</f>
        <v/>
      </c>
      <c r="BD196" s="101" t="str">
        <f t="array" ref="BD196">IF($AY196,MAX(IF(G4SelectionMask="x",IF(INDEX(RawDataRefData,$E196,0)&gt;0,INDEX(RawDataRefData,$E196,0)),"")),"")</f>
        <v/>
      </c>
      <c r="BE196" s="101" t="str">
        <f t="shared" si="62"/>
        <v/>
      </c>
      <c r="BF196" s="101" t="str">
        <f t="array" ref="BF196">IF($AY196,STDEVA(IF(G4SelectionMask="x",IF(INDEX(RawDataRefData,$E196,0)&gt;0,INDEX(RawDataRefData,$E196,0)),"")),"")</f>
        <v/>
      </c>
      <c r="BG196" s="100" t="b">
        <f t="shared" si="63"/>
        <v>0</v>
      </c>
      <c r="BH196" s="100" t="str">
        <f t="array" ref="BH196">IF($BG196,MEDIAN(IF(G5SelectionMask="x",IF(INDEX(RawDataRefData,$E196,0)&gt;0,INDEX(RawDataRefData,$E196,0)),"")),"")</f>
        <v/>
      </c>
      <c r="BI196" s="100" t="str">
        <f t="array" ref="BI196">IF($BG196,QUARTILE(IF(G5SelectionMask="x",IF(INDEX(RawDataRefData,$E196,0)&gt;0,INDEX(RawDataRefData,$E196,0)),""),1),"")</f>
        <v/>
      </c>
      <c r="BJ196" s="100" t="str">
        <f t="array" ref="BJ196">IF($BG196,QUARTILE(IF(G5SelectionMask="x",IF(INDEX(RawDataRefData,$E196,0)&gt;0,INDEX(RawDataRefData,$E196,0)),""),3),"")</f>
        <v/>
      </c>
      <c r="BK196" s="100" t="str">
        <f t="array" ref="BK196">IF($BG196,MIN(IF(G5SelectionMask="x",IF(INDEX(RawDataRefData,$E196,0)&gt;0,INDEX(RawDataRefData,$E196,0)),"")),"")</f>
        <v/>
      </c>
      <c r="BL196" s="100" t="str">
        <f t="array" ref="BL196">IF($BG196,MAX(IF(G5SelectionMask="x",IF(INDEX(RawDataRefData,$E196,0)&gt;0,INDEX(RawDataRefData,$E196,0)),"")),"")</f>
        <v/>
      </c>
      <c r="BM196" s="100" t="str">
        <f t="shared" si="64"/>
        <v/>
      </c>
      <c r="BN196" s="103" t="str">
        <f t="array" ref="BN196">IF($BG196,STDEVA(IF(G5SelectionMask="x",IF(INDEX(RawDataRefData,$E196,0)&gt;0,INDEX(RawDataRefData,$E196,0)),"")),"")</f>
        <v/>
      </c>
      <c r="BO196" s="104"/>
      <c r="BP196" s="105">
        <v>10475011.302069999</v>
      </c>
      <c r="BQ196" s="105">
        <v>0</v>
      </c>
      <c r="BR196" s="105">
        <v>201944.20806</v>
      </c>
      <c r="BS196" s="105">
        <v>286231.71093</v>
      </c>
      <c r="BT196" s="105" t="s">
        <v>2518</v>
      </c>
      <c r="BU196" s="105">
        <v>94239</v>
      </c>
      <c r="BV196" s="105">
        <v>1480000</v>
      </c>
      <c r="BW196" s="105" t="s">
        <v>2518</v>
      </c>
      <c r="BX196" s="105">
        <v>2264626.7325900001</v>
      </c>
      <c r="BY196" s="105">
        <v>3203889.41335</v>
      </c>
      <c r="BZ196" s="105">
        <v>231424</v>
      </c>
      <c r="CA196" s="105">
        <v>583215.68422000005</v>
      </c>
      <c r="CB196" s="105">
        <v>1780961.00077</v>
      </c>
      <c r="CC196" s="105">
        <v>330731.39987000002</v>
      </c>
      <c r="CD196" s="105">
        <v>1019230.75</v>
      </c>
    </row>
    <row r="197" spans="1:82" x14ac:dyDescent="0.2">
      <c r="A197" s="33">
        <f t="shared" si="33"/>
        <v>0</v>
      </c>
      <c r="B197" s="206"/>
      <c r="C197" s="200"/>
      <c r="D197" s="197"/>
      <c r="E197" s="72">
        <f t="shared" si="57"/>
        <v>188</v>
      </c>
      <c r="F197" s="9" t="s">
        <v>758</v>
      </c>
      <c r="K197" s="100" t="str">
        <f t="shared" si="65"/>
        <v/>
      </c>
      <c r="L197" s="100"/>
      <c r="M197" s="100"/>
      <c r="N197" s="100"/>
      <c r="O197" s="100"/>
      <c r="P197" s="101" t="str">
        <f t="shared" si="66"/>
        <v/>
      </c>
      <c r="Q197" s="102" t="str">
        <f t="shared" si="67"/>
        <v/>
      </c>
      <c r="R197" s="102" t="str">
        <f t="shared" si="68"/>
        <v/>
      </c>
      <c r="S197" s="102" t="str">
        <f t="shared" si="69"/>
        <v/>
      </c>
      <c r="T197" s="102" t="str">
        <f t="shared" si="70"/>
        <v/>
      </c>
      <c r="U197" s="102" t="str">
        <f t="shared" si="71"/>
        <v/>
      </c>
      <c r="V197" s="102" t="str">
        <f t="shared" si="72"/>
        <v/>
      </c>
      <c r="W197" s="102" t="str">
        <f t="shared" si="73"/>
        <v/>
      </c>
      <c r="X197" s="102" t="str">
        <f t="shared" si="74"/>
        <v/>
      </c>
      <c r="Y197" s="102" t="str">
        <f t="shared" si="75"/>
        <v/>
      </c>
      <c r="Z197" s="102" t="str">
        <f t="shared" si="76"/>
        <v/>
      </c>
      <c r="AA197" s="100" t="b">
        <f t="shared" si="7"/>
        <v>0</v>
      </c>
      <c r="AB197" s="100" t="str">
        <f t="array" ref="AB197">IF($AA197,MEDIAN(IF(G1SelectionMask="x",IF(INDEX(RawDataRefData,$E197,0)&gt;0,INDEX(RawDataRefData,$E197,0)),"")),"")</f>
        <v/>
      </c>
      <c r="AC197" s="100" t="str">
        <f t="array" ref="AC197">IF($AA197,QUARTILE(IF(G1SelectionMask="x",IF(INDEX(RawDataRefData,$E197,0)&gt;0,INDEX(RawDataRefData,$E197,0)),""),1),"")</f>
        <v/>
      </c>
      <c r="AD197" s="100" t="str">
        <f t="array" ref="AD197">IF($AA197,QUARTILE(IF(G1SelectionMask="x",IF(INDEX(RawDataRefData,$E197,0)&gt;0,INDEX(RawDataRefData,$E197,0)),""),3),"")</f>
        <v/>
      </c>
      <c r="AE197" s="100" t="str">
        <f t="array" ref="AE197">IF($AA197,MIN(IF(G1SelectionMask="x",IF(INDEX(RawDataRefData,$E197,0)&gt;0,INDEX(RawDataRefData,$E197,0)),"")),"")</f>
        <v/>
      </c>
      <c r="AF197" s="100" t="str">
        <f t="array" ref="AF197">IF($AA197,MAX(IF(G1SelectionMask="x",IF(INDEX(RawDataRefData,$E197,0)&gt;0,INDEX(RawDataRefData,$E197,0)),"")),"")</f>
        <v/>
      </c>
      <c r="AG197" s="100" t="str">
        <f t="shared" si="8"/>
        <v/>
      </c>
      <c r="AH197" s="100" t="str">
        <f t="array" ref="AH197">IF($AA197,STDEVA(IF(G1SelectionMask="x",IF(INDEX(RawDataRefData,$E197,0)&gt;0,INDEX(RawDataRefData,$E197,0)),"")),"")</f>
        <v/>
      </c>
      <c r="AI197" s="101" t="b">
        <f t="shared" si="9"/>
        <v>0</v>
      </c>
      <c r="AJ197" s="101" t="str">
        <f t="array" ref="AJ197">IF($AI197,MEDIAN(IF(G2SelectionMask="x",IF(INDEX(RawDataRefData,$E197,0)&gt;0,INDEX(RawDataRefData,$E197,0)),"")),"")</f>
        <v/>
      </c>
      <c r="AK197" s="101" t="str">
        <f t="array" ref="AK197">IF($AI197,QUARTILE(IF(G2SelectionMask="x",IF(INDEX(RawDataRefData,$E197,0)&gt;0,INDEX(RawDataRefData,$E197,0)),""),1),"")</f>
        <v/>
      </c>
      <c r="AL197" s="101" t="str">
        <f t="array" ref="AL197">IF($AI197,QUARTILE(IF(G2SelectionMask="x",IF(INDEX(RawDataRefData,$E197,0)&gt;0,INDEX(RawDataRefData,$E197,0)),""),3),"")</f>
        <v/>
      </c>
      <c r="AM197" s="101" t="str">
        <f t="array" ref="AM197">IF($AI197,MIN(IF(G2SelectionMask="x",IF(INDEX(RawDataRefData,$E197,0)&gt;0,INDEX(RawDataRefData,$E197,0)),"")),"")</f>
        <v/>
      </c>
      <c r="AN197" s="101" t="str">
        <f t="array" ref="AN197">IF($AI197,MAX(IF(G2SelectionMask="x",IF(INDEX(RawDataRefData,$E197,0)&gt;0,INDEX(RawDataRefData,$E197,0)),"")),"")</f>
        <v/>
      </c>
      <c r="AO197" s="101" t="str">
        <f t="shared" si="58"/>
        <v/>
      </c>
      <c r="AP197" s="101" t="str">
        <f t="array" ref="AP197">IF($AI197,STDEVA(IF(G2SelectionMask="x",IF(INDEX(RawDataRefData,$E197,0)&gt;0,INDEX(RawDataRefData,$E197,0)),"")),"")</f>
        <v/>
      </c>
      <c r="AQ197" s="100" t="b">
        <f t="shared" si="59"/>
        <v>0</v>
      </c>
      <c r="AR197" s="100" t="str">
        <f t="array" ref="AR197">IF($AQ197,MEDIAN(IF(G3SelectionMask="x",IF(INDEX(RawDataRefData,$E197,0)&gt;0,INDEX(RawDataRefData,$E197,0)),"")),"")</f>
        <v/>
      </c>
      <c r="AS197" s="100" t="str">
        <f t="array" ref="AS197">IF($AQ197,QUARTILE(IF(G3SelectionMask="x",IF(INDEX(RawDataRefData,$E197,0)&gt;0,INDEX(RawDataRefData,$E197,0)),""),1),"")</f>
        <v/>
      </c>
      <c r="AT197" s="100" t="str">
        <f t="array" ref="AT197">IF($AQ197,QUARTILE(IF(G3SelectionMask="x",IF(INDEX(RawDataRefData,$E197,0)&gt;0,INDEX(RawDataRefData,$E197,0)),""),3),"")</f>
        <v/>
      </c>
      <c r="AU197" s="100" t="str">
        <f t="array" ref="AU197">IF($AQ197,MIN(IF(G3SelectionMask="x",IF(INDEX(RawDataRefData,$E197,0)&gt;0,INDEX(RawDataRefData,$E197,0)),"")),"")</f>
        <v/>
      </c>
      <c r="AV197" s="100" t="str">
        <f t="array" ref="AV197">IF($AQ197,MAX(IF(G3SelectionMask="x",IF(INDEX(RawDataRefData,$E197,0)&gt;0,INDEX(RawDataRefData,$E197,0)),"")),"")</f>
        <v/>
      </c>
      <c r="AW197" s="100" t="str">
        <f t="shared" si="60"/>
        <v/>
      </c>
      <c r="AX197" s="100" t="str">
        <f t="array" ref="AX197">IF($AQ197,STDEVA(IF(G3SelectionMask="x",IF(INDEX(RawDataRefData,$E197,0)&gt;0,INDEX(RawDataRefData,$E197,0)),"")),"")</f>
        <v/>
      </c>
      <c r="AY197" s="101" t="b">
        <f t="shared" si="61"/>
        <v>0</v>
      </c>
      <c r="AZ197" s="101" t="str">
        <f t="array" ref="AZ197">IF($AY197,MEDIAN(IF(G4SelectionMask="x",IF(INDEX(RawDataRefData,$E197,0)&gt;0,INDEX(RawDataRefData,$E197,0)),"")),"")</f>
        <v/>
      </c>
      <c r="BA197" s="101" t="str">
        <f t="array" ref="BA197">IF($AY197,QUARTILE(IF(G4SelectionMask="x",IF(INDEX(RawDataRefData,$E197,0)&gt;0,INDEX(RawDataRefData,$E197,0)),""),1),"")</f>
        <v/>
      </c>
      <c r="BB197" s="101" t="str">
        <f t="array" ref="BB197">IF($AY197,QUARTILE(IF(G4SelectionMask="x",IF(INDEX(RawDataRefData,$E197,0)&gt;0,INDEX(RawDataRefData,$E197,0)),""),3),"")</f>
        <v/>
      </c>
      <c r="BC197" s="101" t="str">
        <f t="array" ref="BC197">IF($AY197,MIN(IF(G4SelectionMask="x",IF(INDEX(RawDataRefData,$E197,0)&gt;0,INDEX(RawDataRefData,$E197,0)),"")),"")</f>
        <v/>
      </c>
      <c r="BD197" s="101" t="str">
        <f t="array" ref="BD197">IF($AY197,MAX(IF(G4SelectionMask="x",IF(INDEX(RawDataRefData,$E197,0)&gt;0,INDEX(RawDataRefData,$E197,0)),"")),"")</f>
        <v/>
      </c>
      <c r="BE197" s="101" t="str">
        <f t="shared" si="62"/>
        <v/>
      </c>
      <c r="BF197" s="101" t="str">
        <f t="array" ref="BF197">IF($AY197,STDEVA(IF(G4SelectionMask="x",IF(INDEX(RawDataRefData,$E197,0)&gt;0,INDEX(RawDataRefData,$E197,0)),"")),"")</f>
        <v/>
      </c>
      <c r="BG197" s="100" t="b">
        <f t="shared" si="63"/>
        <v>0</v>
      </c>
      <c r="BH197" s="100" t="str">
        <f t="array" ref="BH197">IF($BG197,MEDIAN(IF(G5SelectionMask="x",IF(INDEX(RawDataRefData,$E197,0)&gt;0,INDEX(RawDataRefData,$E197,0)),"")),"")</f>
        <v/>
      </c>
      <c r="BI197" s="100" t="str">
        <f t="array" ref="BI197">IF($BG197,QUARTILE(IF(G5SelectionMask="x",IF(INDEX(RawDataRefData,$E197,0)&gt;0,INDEX(RawDataRefData,$E197,0)),""),1),"")</f>
        <v/>
      </c>
      <c r="BJ197" s="100" t="str">
        <f t="array" ref="BJ197">IF($BG197,QUARTILE(IF(G5SelectionMask="x",IF(INDEX(RawDataRefData,$E197,0)&gt;0,INDEX(RawDataRefData,$E197,0)),""),3),"")</f>
        <v/>
      </c>
      <c r="BK197" s="100" t="str">
        <f t="array" ref="BK197">IF($BG197,MIN(IF(G5SelectionMask="x",IF(INDEX(RawDataRefData,$E197,0)&gt;0,INDEX(RawDataRefData,$E197,0)),"")),"")</f>
        <v/>
      </c>
      <c r="BL197" s="100" t="str">
        <f t="array" ref="BL197">IF($BG197,MAX(IF(G5SelectionMask="x",IF(INDEX(RawDataRefData,$E197,0)&gt;0,INDEX(RawDataRefData,$E197,0)),"")),"")</f>
        <v/>
      </c>
      <c r="BM197" s="100" t="str">
        <f t="shared" si="64"/>
        <v/>
      </c>
      <c r="BN197" s="103" t="str">
        <f t="array" ref="BN197">IF($BG197,STDEVA(IF(G5SelectionMask="x",IF(INDEX(RawDataRefData,$E197,0)&gt;0,INDEX(RawDataRefData,$E197,0)),"")),"")</f>
        <v/>
      </c>
      <c r="BO197" s="104"/>
      <c r="BP197" s="105"/>
      <c r="BQ197" s="105"/>
      <c r="BR197" s="105"/>
      <c r="BS197" s="105"/>
      <c r="BT197" s="105"/>
      <c r="BU197" s="105"/>
      <c r="BV197" s="105"/>
      <c r="BW197" s="105"/>
      <c r="BX197" s="105"/>
      <c r="BY197" s="105"/>
      <c r="BZ197" s="105"/>
      <c r="CA197" s="105"/>
      <c r="CB197" s="105"/>
      <c r="CC197" s="105"/>
      <c r="CD197" s="105"/>
    </row>
    <row r="198" spans="1:82" x14ac:dyDescent="0.2">
      <c r="A198" s="33">
        <f t="shared" si="33"/>
        <v>0</v>
      </c>
      <c r="B198" s="206"/>
      <c r="C198" s="200"/>
      <c r="D198" s="197"/>
      <c r="E198" s="72">
        <f t="shared" si="57"/>
        <v>189</v>
      </c>
      <c r="F198" s="9" t="s">
        <v>759</v>
      </c>
      <c r="K198" s="100" t="str">
        <f t="shared" si="65"/>
        <v/>
      </c>
      <c r="L198" s="100"/>
      <c r="M198" s="100"/>
      <c r="N198" s="100"/>
      <c r="O198" s="100"/>
      <c r="P198" s="101" t="str">
        <f t="shared" si="66"/>
        <v/>
      </c>
      <c r="Q198" s="102" t="str">
        <f t="shared" si="67"/>
        <v/>
      </c>
      <c r="R198" s="102" t="str">
        <f t="shared" si="68"/>
        <v/>
      </c>
      <c r="S198" s="102" t="str">
        <f t="shared" si="69"/>
        <v/>
      </c>
      <c r="T198" s="102" t="str">
        <f t="shared" si="70"/>
        <v/>
      </c>
      <c r="U198" s="102" t="str">
        <f t="shared" si="71"/>
        <v/>
      </c>
      <c r="V198" s="102" t="str">
        <f t="shared" si="72"/>
        <v/>
      </c>
      <c r="W198" s="102" t="str">
        <f t="shared" si="73"/>
        <v/>
      </c>
      <c r="X198" s="102" t="str">
        <f t="shared" si="74"/>
        <v/>
      </c>
      <c r="Y198" s="102" t="str">
        <f t="shared" si="75"/>
        <v/>
      </c>
      <c r="Z198" s="102" t="str">
        <f t="shared" si="76"/>
        <v/>
      </c>
      <c r="AA198" s="100" t="b">
        <f t="shared" si="7"/>
        <v>0</v>
      </c>
      <c r="AB198" s="100" t="str">
        <f t="array" ref="AB198">IF($AA198,MEDIAN(IF(G1SelectionMask="x",IF(INDEX(RawDataRefData,$E198,0)&gt;0,INDEX(RawDataRefData,$E198,0)),"")),"")</f>
        <v/>
      </c>
      <c r="AC198" s="100" t="str">
        <f t="array" ref="AC198">IF($AA198,QUARTILE(IF(G1SelectionMask="x",IF(INDEX(RawDataRefData,$E198,0)&gt;0,INDEX(RawDataRefData,$E198,0)),""),1),"")</f>
        <v/>
      </c>
      <c r="AD198" s="100" t="str">
        <f t="array" ref="AD198">IF($AA198,QUARTILE(IF(G1SelectionMask="x",IF(INDEX(RawDataRefData,$E198,0)&gt;0,INDEX(RawDataRefData,$E198,0)),""),3),"")</f>
        <v/>
      </c>
      <c r="AE198" s="100" t="str">
        <f t="array" ref="AE198">IF($AA198,MIN(IF(G1SelectionMask="x",IF(INDEX(RawDataRefData,$E198,0)&gt;0,INDEX(RawDataRefData,$E198,0)),"")),"")</f>
        <v/>
      </c>
      <c r="AF198" s="100" t="str">
        <f t="array" ref="AF198">IF($AA198,MAX(IF(G1SelectionMask="x",IF(INDEX(RawDataRefData,$E198,0)&gt;0,INDEX(RawDataRefData,$E198,0)),"")),"")</f>
        <v/>
      </c>
      <c r="AG198" s="100" t="str">
        <f t="shared" si="8"/>
        <v/>
      </c>
      <c r="AH198" s="100" t="str">
        <f t="array" ref="AH198">IF($AA198,STDEVA(IF(G1SelectionMask="x",IF(INDEX(RawDataRefData,$E198,0)&gt;0,INDEX(RawDataRefData,$E198,0)),"")),"")</f>
        <v/>
      </c>
      <c r="AI198" s="101" t="b">
        <f t="shared" si="9"/>
        <v>0</v>
      </c>
      <c r="AJ198" s="101" t="str">
        <f t="array" ref="AJ198">IF($AI198,MEDIAN(IF(G2SelectionMask="x",IF(INDEX(RawDataRefData,$E198,0)&gt;0,INDEX(RawDataRefData,$E198,0)),"")),"")</f>
        <v/>
      </c>
      <c r="AK198" s="101" t="str">
        <f t="array" ref="AK198">IF($AI198,QUARTILE(IF(G2SelectionMask="x",IF(INDEX(RawDataRefData,$E198,0)&gt;0,INDEX(RawDataRefData,$E198,0)),""),1),"")</f>
        <v/>
      </c>
      <c r="AL198" s="101" t="str">
        <f t="array" ref="AL198">IF($AI198,QUARTILE(IF(G2SelectionMask="x",IF(INDEX(RawDataRefData,$E198,0)&gt;0,INDEX(RawDataRefData,$E198,0)),""),3),"")</f>
        <v/>
      </c>
      <c r="AM198" s="101" t="str">
        <f t="array" ref="AM198">IF($AI198,MIN(IF(G2SelectionMask="x",IF(INDEX(RawDataRefData,$E198,0)&gt;0,INDEX(RawDataRefData,$E198,0)),"")),"")</f>
        <v/>
      </c>
      <c r="AN198" s="101" t="str">
        <f t="array" ref="AN198">IF($AI198,MAX(IF(G2SelectionMask="x",IF(INDEX(RawDataRefData,$E198,0)&gt;0,INDEX(RawDataRefData,$E198,0)),"")),"")</f>
        <v/>
      </c>
      <c r="AO198" s="101" t="str">
        <f t="shared" si="58"/>
        <v/>
      </c>
      <c r="AP198" s="101" t="str">
        <f t="array" ref="AP198">IF($AI198,STDEVA(IF(G2SelectionMask="x",IF(INDEX(RawDataRefData,$E198,0)&gt;0,INDEX(RawDataRefData,$E198,0)),"")),"")</f>
        <v/>
      </c>
      <c r="AQ198" s="100" t="b">
        <f t="shared" si="59"/>
        <v>0</v>
      </c>
      <c r="AR198" s="100" t="str">
        <f t="array" ref="AR198">IF($AQ198,MEDIAN(IF(G3SelectionMask="x",IF(INDEX(RawDataRefData,$E198,0)&gt;0,INDEX(RawDataRefData,$E198,0)),"")),"")</f>
        <v/>
      </c>
      <c r="AS198" s="100" t="str">
        <f t="array" ref="AS198">IF($AQ198,QUARTILE(IF(G3SelectionMask="x",IF(INDEX(RawDataRefData,$E198,0)&gt;0,INDEX(RawDataRefData,$E198,0)),""),1),"")</f>
        <v/>
      </c>
      <c r="AT198" s="100" t="str">
        <f t="array" ref="AT198">IF($AQ198,QUARTILE(IF(G3SelectionMask="x",IF(INDEX(RawDataRefData,$E198,0)&gt;0,INDEX(RawDataRefData,$E198,0)),""),3),"")</f>
        <v/>
      </c>
      <c r="AU198" s="100" t="str">
        <f t="array" ref="AU198">IF($AQ198,MIN(IF(G3SelectionMask="x",IF(INDEX(RawDataRefData,$E198,0)&gt;0,INDEX(RawDataRefData,$E198,0)),"")),"")</f>
        <v/>
      </c>
      <c r="AV198" s="100" t="str">
        <f t="array" ref="AV198">IF($AQ198,MAX(IF(G3SelectionMask="x",IF(INDEX(RawDataRefData,$E198,0)&gt;0,INDEX(RawDataRefData,$E198,0)),"")),"")</f>
        <v/>
      </c>
      <c r="AW198" s="100" t="str">
        <f t="shared" si="60"/>
        <v/>
      </c>
      <c r="AX198" s="100" t="str">
        <f t="array" ref="AX198">IF($AQ198,STDEVA(IF(G3SelectionMask="x",IF(INDEX(RawDataRefData,$E198,0)&gt;0,INDEX(RawDataRefData,$E198,0)),"")),"")</f>
        <v/>
      </c>
      <c r="AY198" s="101" t="b">
        <f t="shared" si="61"/>
        <v>0</v>
      </c>
      <c r="AZ198" s="101" t="str">
        <f t="array" ref="AZ198">IF($AY198,MEDIAN(IF(G4SelectionMask="x",IF(INDEX(RawDataRefData,$E198,0)&gt;0,INDEX(RawDataRefData,$E198,0)),"")),"")</f>
        <v/>
      </c>
      <c r="BA198" s="101" t="str">
        <f t="array" ref="BA198">IF($AY198,QUARTILE(IF(G4SelectionMask="x",IF(INDEX(RawDataRefData,$E198,0)&gt;0,INDEX(RawDataRefData,$E198,0)),""),1),"")</f>
        <v/>
      </c>
      <c r="BB198" s="101" t="str">
        <f t="array" ref="BB198">IF($AY198,QUARTILE(IF(G4SelectionMask="x",IF(INDEX(RawDataRefData,$E198,0)&gt;0,INDEX(RawDataRefData,$E198,0)),""),3),"")</f>
        <v/>
      </c>
      <c r="BC198" s="101" t="str">
        <f t="array" ref="BC198">IF($AY198,MIN(IF(G4SelectionMask="x",IF(INDEX(RawDataRefData,$E198,0)&gt;0,INDEX(RawDataRefData,$E198,0)),"")),"")</f>
        <v/>
      </c>
      <c r="BD198" s="101" t="str">
        <f t="array" ref="BD198">IF($AY198,MAX(IF(G4SelectionMask="x",IF(INDEX(RawDataRefData,$E198,0)&gt;0,INDEX(RawDataRefData,$E198,0)),"")),"")</f>
        <v/>
      </c>
      <c r="BE198" s="101" t="str">
        <f t="shared" si="62"/>
        <v/>
      </c>
      <c r="BF198" s="101" t="str">
        <f t="array" ref="BF198">IF($AY198,STDEVA(IF(G4SelectionMask="x",IF(INDEX(RawDataRefData,$E198,0)&gt;0,INDEX(RawDataRefData,$E198,0)),"")),"")</f>
        <v/>
      </c>
      <c r="BG198" s="100" t="b">
        <f t="shared" si="63"/>
        <v>0</v>
      </c>
      <c r="BH198" s="100" t="str">
        <f t="array" ref="BH198">IF($BG198,MEDIAN(IF(G5SelectionMask="x",IF(INDEX(RawDataRefData,$E198,0)&gt;0,INDEX(RawDataRefData,$E198,0)),"")),"")</f>
        <v/>
      </c>
      <c r="BI198" s="100" t="str">
        <f t="array" ref="BI198">IF($BG198,QUARTILE(IF(G5SelectionMask="x",IF(INDEX(RawDataRefData,$E198,0)&gt;0,INDEX(RawDataRefData,$E198,0)),""),1),"")</f>
        <v/>
      </c>
      <c r="BJ198" s="100" t="str">
        <f t="array" ref="BJ198">IF($BG198,QUARTILE(IF(G5SelectionMask="x",IF(INDEX(RawDataRefData,$E198,0)&gt;0,INDEX(RawDataRefData,$E198,0)),""),3),"")</f>
        <v/>
      </c>
      <c r="BK198" s="100" t="str">
        <f t="array" ref="BK198">IF($BG198,MIN(IF(G5SelectionMask="x",IF(INDEX(RawDataRefData,$E198,0)&gt;0,INDEX(RawDataRefData,$E198,0)),"")),"")</f>
        <v/>
      </c>
      <c r="BL198" s="100" t="str">
        <f t="array" ref="BL198">IF($BG198,MAX(IF(G5SelectionMask="x",IF(INDEX(RawDataRefData,$E198,0)&gt;0,INDEX(RawDataRefData,$E198,0)),"")),"")</f>
        <v/>
      </c>
      <c r="BM198" s="100" t="str">
        <f t="shared" si="64"/>
        <v/>
      </c>
      <c r="BN198" s="103" t="str">
        <f t="array" ref="BN198">IF($BG198,STDEVA(IF(G5SelectionMask="x",IF(INDEX(RawDataRefData,$E198,0)&gt;0,INDEX(RawDataRefData,$E198,0)),"")),"")</f>
        <v/>
      </c>
      <c r="BO198" s="104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</row>
    <row r="199" spans="1:82" x14ac:dyDescent="0.2">
      <c r="A199" s="33">
        <f t="shared" si="33"/>
        <v>0</v>
      </c>
      <c r="B199" s="206"/>
      <c r="C199" s="200"/>
      <c r="D199" s="197"/>
      <c r="E199" s="72">
        <f t="shared" si="57"/>
        <v>190</v>
      </c>
      <c r="F199" s="9" t="s">
        <v>760</v>
      </c>
      <c r="K199" s="100" t="str">
        <f t="shared" si="65"/>
        <v/>
      </c>
      <c r="L199" s="100"/>
      <c r="M199" s="100"/>
      <c r="N199" s="100"/>
      <c r="O199" s="100"/>
      <c r="P199" s="101" t="str">
        <f t="shared" si="66"/>
        <v/>
      </c>
      <c r="Q199" s="102" t="str">
        <f t="shared" si="67"/>
        <v/>
      </c>
      <c r="R199" s="102" t="str">
        <f t="shared" si="68"/>
        <v/>
      </c>
      <c r="S199" s="102" t="str">
        <f t="shared" si="69"/>
        <v/>
      </c>
      <c r="T199" s="102" t="str">
        <f t="shared" si="70"/>
        <v/>
      </c>
      <c r="U199" s="102" t="str">
        <f t="shared" si="71"/>
        <v/>
      </c>
      <c r="V199" s="102" t="str">
        <f t="shared" si="72"/>
        <v/>
      </c>
      <c r="W199" s="102" t="str">
        <f t="shared" si="73"/>
        <v/>
      </c>
      <c r="X199" s="102" t="str">
        <f t="shared" si="74"/>
        <v/>
      </c>
      <c r="Y199" s="102" t="str">
        <f t="shared" si="75"/>
        <v/>
      </c>
      <c r="Z199" s="102" t="str">
        <f t="shared" si="76"/>
        <v/>
      </c>
      <c r="AA199" s="100" t="b">
        <f t="shared" si="7"/>
        <v>0</v>
      </c>
      <c r="AB199" s="100" t="str">
        <f t="array" ref="AB199">IF($AA199,MEDIAN(IF(G1SelectionMask="x",IF(INDEX(RawDataRefData,$E199,0)&gt;0,INDEX(RawDataRefData,$E199,0)),"")),"")</f>
        <v/>
      </c>
      <c r="AC199" s="100" t="str">
        <f t="array" ref="AC199">IF($AA199,QUARTILE(IF(G1SelectionMask="x",IF(INDEX(RawDataRefData,$E199,0)&gt;0,INDEX(RawDataRefData,$E199,0)),""),1),"")</f>
        <v/>
      </c>
      <c r="AD199" s="100" t="str">
        <f t="array" ref="AD199">IF($AA199,QUARTILE(IF(G1SelectionMask="x",IF(INDEX(RawDataRefData,$E199,0)&gt;0,INDEX(RawDataRefData,$E199,0)),""),3),"")</f>
        <v/>
      </c>
      <c r="AE199" s="100" t="str">
        <f t="array" ref="AE199">IF($AA199,MIN(IF(G1SelectionMask="x",IF(INDEX(RawDataRefData,$E199,0)&gt;0,INDEX(RawDataRefData,$E199,0)),"")),"")</f>
        <v/>
      </c>
      <c r="AF199" s="100" t="str">
        <f t="array" ref="AF199">IF($AA199,MAX(IF(G1SelectionMask="x",IF(INDEX(RawDataRefData,$E199,0)&gt;0,INDEX(RawDataRefData,$E199,0)),"")),"")</f>
        <v/>
      </c>
      <c r="AG199" s="100" t="str">
        <f t="shared" si="8"/>
        <v/>
      </c>
      <c r="AH199" s="100" t="str">
        <f t="array" ref="AH199">IF($AA199,STDEVA(IF(G1SelectionMask="x",IF(INDEX(RawDataRefData,$E199,0)&gt;0,INDEX(RawDataRefData,$E199,0)),"")),"")</f>
        <v/>
      </c>
      <c r="AI199" s="101" t="b">
        <f t="shared" si="9"/>
        <v>0</v>
      </c>
      <c r="AJ199" s="101" t="str">
        <f t="array" ref="AJ199">IF($AI199,MEDIAN(IF(G2SelectionMask="x",IF(INDEX(RawDataRefData,$E199,0)&gt;0,INDEX(RawDataRefData,$E199,0)),"")),"")</f>
        <v/>
      </c>
      <c r="AK199" s="101" t="str">
        <f t="array" ref="AK199">IF($AI199,QUARTILE(IF(G2SelectionMask="x",IF(INDEX(RawDataRefData,$E199,0)&gt;0,INDEX(RawDataRefData,$E199,0)),""),1),"")</f>
        <v/>
      </c>
      <c r="AL199" s="101" t="str">
        <f t="array" ref="AL199">IF($AI199,QUARTILE(IF(G2SelectionMask="x",IF(INDEX(RawDataRefData,$E199,0)&gt;0,INDEX(RawDataRefData,$E199,0)),""),3),"")</f>
        <v/>
      </c>
      <c r="AM199" s="101" t="str">
        <f t="array" ref="AM199">IF($AI199,MIN(IF(G2SelectionMask="x",IF(INDEX(RawDataRefData,$E199,0)&gt;0,INDEX(RawDataRefData,$E199,0)),"")),"")</f>
        <v/>
      </c>
      <c r="AN199" s="101" t="str">
        <f t="array" ref="AN199">IF($AI199,MAX(IF(G2SelectionMask="x",IF(INDEX(RawDataRefData,$E199,0)&gt;0,INDEX(RawDataRefData,$E199,0)),"")),"")</f>
        <v/>
      </c>
      <c r="AO199" s="101" t="str">
        <f t="shared" si="58"/>
        <v/>
      </c>
      <c r="AP199" s="101" t="str">
        <f t="array" ref="AP199">IF($AI199,STDEVA(IF(G2SelectionMask="x",IF(INDEX(RawDataRefData,$E199,0)&gt;0,INDEX(RawDataRefData,$E199,0)),"")),"")</f>
        <v/>
      </c>
      <c r="AQ199" s="100" t="b">
        <f t="shared" si="59"/>
        <v>0</v>
      </c>
      <c r="AR199" s="100" t="str">
        <f t="array" ref="AR199">IF($AQ199,MEDIAN(IF(G3SelectionMask="x",IF(INDEX(RawDataRefData,$E199,0)&gt;0,INDEX(RawDataRefData,$E199,0)),"")),"")</f>
        <v/>
      </c>
      <c r="AS199" s="100" t="str">
        <f t="array" ref="AS199">IF($AQ199,QUARTILE(IF(G3SelectionMask="x",IF(INDEX(RawDataRefData,$E199,0)&gt;0,INDEX(RawDataRefData,$E199,0)),""),1),"")</f>
        <v/>
      </c>
      <c r="AT199" s="100" t="str">
        <f t="array" ref="AT199">IF($AQ199,QUARTILE(IF(G3SelectionMask="x",IF(INDEX(RawDataRefData,$E199,0)&gt;0,INDEX(RawDataRefData,$E199,0)),""),3),"")</f>
        <v/>
      </c>
      <c r="AU199" s="100" t="str">
        <f t="array" ref="AU199">IF($AQ199,MIN(IF(G3SelectionMask="x",IF(INDEX(RawDataRefData,$E199,0)&gt;0,INDEX(RawDataRefData,$E199,0)),"")),"")</f>
        <v/>
      </c>
      <c r="AV199" s="100" t="str">
        <f t="array" ref="AV199">IF($AQ199,MAX(IF(G3SelectionMask="x",IF(INDEX(RawDataRefData,$E199,0)&gt;0,INDEX(RawDataRefData,$E199,0)),"")),"")</f>
        <v/>
      </c>
      <c r="AW199" s="100" t="str">
        <f t="shared" si="60"/>
        <v/>
      </c>
      <c r="AX199" s="100" t="str">
        <f t="array" ref="AX199">IF($AQ199,STDEVA(IF(G3SelectionMask="x",IF(INDEX(RawDataRefData,$E199,0)&gt;0,INDEX(RawDataRefData,$E199,0)),"")),"")</f>
        <v/>
      </c>
      <c r="AY199" s="101" t="b">
        <f t="shared" si="61"/>
        <v>0</v>
      </c>
      <c r="AZ199" s="101" t="str">
        <f t="array" ref="AZ199">IF($AY199,MEDIAN(IF(G4SelectionMask="x",IF(INDEX(RawDataRefData,$E199,0)&gt;0,INDEX(RawDataRefData,$E199,0)),"")),"")</f>
        <v/>
      </c>
      <c r="BA199" s="101" t="str">
        <f t="array" ref="BA199">IF($AY199,QUARTILE(IF(G4SelectionMask="x",IF(INDEX(RawDataRefData,$E199,0)&gt;0,INDEX(RawDataRefData,$E199,0)),""),1),"")</f>
        <v/>
      </c>
      <c r="BB199" s="101" t="str">
        <f t="array" ref="BB199">IF($AY199,QUARTILE(IF(G4SelectionMask="x",IF(INDEX(RawDataRefData,$E199,0)&gt;0,INDEX(RawDataRefData,$E199,0)),""),3),"")</f>
        <v/>
      </c>
      <c r="BC199" s="101" t="str">
        <f t="array" ref="BC199">IF($AY199,MIN(IF(G4SelectionMask="x",IF(INDEX(RawDataRefData,$E199,0)&gt;0,INDEX(RawDataRefData,$E199,0)),"")),"")</f>
        <v/>
      </c>
      <c r="BD199" s="101" t="str">
        <f t="array" ref="BD199">IF($AY199,MAX(IF(G4SelectionMask="x",IF(INDEX(RawDataRefData,$E199,0)&gt;0,INDEX(RawDataRefData,$E199,0)),"")),"")</f>
        <v/>
      </c>
      <c r="BE199" s="101" t="str">
        <f t="shared" si="62"/>
        <v/>
      </c>
      <c r="BF199" s="101" t="str">
        <f t="array" ref="BF199">IF($AY199,STDEVA(IF(G4SelectionMask="x",IF(INDEX(RawDataRefData,$E199,0)&gt;0,INDEX(RawDataRefData,$E199,0)),"")),"")</f>
        <v/>
      </c>
      <c r="BG199" s="100" t="b">
        <f t="shared" si="63"/>
        <v>0</v>
      </c>
      <c r="BH199" s="100" t="str">
        <f t="array" ref="BH199">IF($BG199,MEDIAN(IF(G5SelectionMask="x",IF(INDEX(RawDataRefData,$E199,0)&gt;0,INDEX(RawDataRefData,$E199,0)),"")),"")</f>
        <v/>
      </c>
      <c r="BI199" s="100" t="str">
        <f t="array" ref="BI199">IF($BG199,QUARTILE(IF(G5SelectionMask="x",IF(INDEX(RawDataRefData,$E199,0)&gt;0,INDEX(RawDataRefData,$E199,0)),""),1),"")</f>
        <v/>
      </c>
      <c r="BJ199" s="100" t="str">
        <f t="array" ref="BJ199">IF($BG199,QUARTILE(IF(G5SelectionMask="x",IF(INDEX(RawDataRefData,$E199,0)&gt;0,INDEX(RawDataRefData,$E199,0)),""),3),"")</f>
        <v/>
      </c>
      <c r="BK199" s="100" t="str">
        <f t="array" ref="BK199">IF($BG199,MIN(IF(G5SelectionMask="x",IF(INDEX(RawDataRefData,$E199,0)&gt;0,INDEX(RawDataRefData,$E199,0)),"")),"")</f>
        <v/>
      </c>
      <c r="BL199" s="100" t="str">
        <f t="array" ref="BL199">IF($BG199,MAX(IF(G5SelectionMask="x",IF(INDEX(RawDataRefData,$E199,0)&gt;0,INDEX(RawDataRefData,$E199,0)),"")),"")</f>
        <v/>
      </c>
      <c r="BM199" s="100" t="str">
        <f t="shared" si="64"/>
        <v/>
      </c>
      <c r="BN199" s="103" t="str">
        <f t="array" ref="BN199">IF($BG199,STDEVA(IF(G5SelectionMask="x",IF(INDEX(RawDataRefData,$E199,0)&gt;0,INDEX(RawDataRefData,$E199,0)),"")),"")</f>
        <v/>
      </c>
      <c r="BO199" s="104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</row>
    <row r="200" spans="1:82" x14ac:dyDescent="0.2">
      <c r="A200" s="33">
        <f t="shared" si="33"/>
        <v>0</v>
      </c>
      <c r="B200" s="206"/>
      <c r="C200" s="200"/>
      <c r="D200" s="197"/>
      <c r="E200" s="72">
        <f t="shared" si="57"/>
        <v>191</v>
      </c>
      <c r="F200" s="9" t="s">
        <v>242</v>
      </c>
      <c r="G200" s="9" t="s">
        <v>32</v>
      </c>
      <c r="K200" s="100">
        <f t="shared" si="65"/>
        <v>42654481.440959997</v>
      </c>
      <c r="L200" s="100"/>
      <c r="M200" s="100"/>
      <c r="N200" s="100"/>
      <c r="O200" s="100"/>
      <c r="P200" s="101">
        <f t="shared" si="66"/>
        <v>49675.058669999999</v>
      </c>
      <c r="Q200" s="102">
        <f t="shared" si="67"/>
        <v>3305963.6379300002</v>
      </c>
      <c r="R200" s="102">
        <f t="shared" si="68"/>
        <v>7125382.8177500004</v>
      </c>
      <c r="S200" s="102">
        <f t="shared" si="69"/>
        <v>10159891.595620001</v>
      </c>
      <c r="T200" s="102">
        <f t="shared" si="70"/>
        <v>1285679</v>
      </c>
      <c r="U200" s="102">
        <f t="shared" si="71"/>
        <v>758926</v>
      </c>
      <c r="V200" s="102" t="str">
        <f t="shared" si="72"/>
        <v/>
      </c>
      <c r="W200" s="102">
        <f t="shared" si="73"/>
        <v>16961056.864859998</v>
      </c>
      <c r="X200" s="102">
        <f t="shared" si="74"/>
        <v>6467563.9179199999</v>
      </c>
      <c r="Y200" s="102">
        <f t="shared" si="75"/>
        <v>7018789.64671</v>
      </c>
      <c r="Z200" s="102">
        <f t="shared" si="76"/>
        <v>3784597.05033</v>
      </c>
      <c r="AA200" s="100" t="b">
        <f t="shared" si="7"/>
        <v>1</v>
      </c>
      <c r="AB200" s="100">
        <f t="array" ref="AB200">IF($AA200,MEDIAN(IF(G1SelectionMask="x",IF(INDEX(RawDataRefData,$E200,0)&gt;0,INDEX(RawDataRefData,$E200,0)),"")),"")</f>
        <v>5126080.4841249995</v>
      </c>
      <c r="AC200" s="100">
        <f t="array" ref="AC200">IF($AA200,QUARTILE(IF(G1SelectionMask="x",IF(INDEX(RawDataRefData,$E200,0)&gt;0,INDEX(RawDataRefData,$E200,0)),""),1),"")</f>
        <v>1790750.1594825001</v>
      </c>
      <c r="AD200" s="100">
        <f t="array" ref="AD200">IF($AA200,QUARTILE(IF(G1SelectionMask="x",IF(INDEX(RawDataRefData,$E200,0)&gt;0,INDEX(RawDataRefData,$E200,0)),""),3),"")</f>
        <v>7098734.5249899998</v>
      </c>
      <c r="AE200" s="100">
        <f t="array" ref="AE200">IF($AA200,MIN(IF(G1SelectionMask="x",IF(INDEX(RawDataRefData,$E200,0)&gt;0,INDEX(RawDataRefData,$E200,0)),"")),"")</f>
        <v>49675.058669999999</v>
      </c>
      <c r="AF200" s="100">
        <f t="array" ref="AF200">IF($AA200,MAX(IF(G1SelectionMask="x",IF(INDEX(RawDataRefData,$E200,0)&gt;0,INDEX(RawDataRefData,$E200,0)),"")),"")</f>
        <v>16961056.864859998</v>
      </c>
      <c r="AG200" s="100">
        <f t="shared" si="8"/>
        <v>5691752.558979</v>
      </c>
      <c r="AH200" s="100">
        <f t="array" ref="AH200">IF($AA200,STDEVA(IF(G1SelectionMask="x",IF(INDEX(RawDataRefData,$E200,0)&gt;0,INDEX(RawDataRefData,$E200,0)),"")),"")</f>
        <v>5123889.840764517</v>
      </c>
      <c r="AI200" s="101" t="b">
        <f t="shared" si="9"/>
        <v>1</v>
      </c>
      <c r="AJ200" s="101">
        <f t="array" ref="AJ200">IF($AI200,MEDIAN(IF(G2SelectionMask="x",IF(INDEX(RawDataRefData,$E200,0)&gt;0,INDEX(RawDataRefData,$E200,0)),"")),"")</f>
        <v>5093190.7024050001</v>
      </c>
      <c r="AK200" s="101">
        <f t="array" ref="AK200">IF($AI200,QUARTILE(IF(G2SelectionMask="x",IF(INDEX(RawDataRefData,$E200,0)&gt;0,INDEX(RawDataRefData,$E200,0)),""),1),"")</f>
        <v>2982007.1800124999</v>
      </c>
      <c r="AL200" s="101">
        <f t="array" ref="AL200">IF($AI200,QUARTILE(IF(G2SelectionMask="x",IF(INDEX(RawDataRefData,$E200,0)&gt;0,INDEX(RawDataRefData,$E200,0)),""),3),"")</f>
        <v>9374616.1083924994</v>
      </c>
      <c r="AM200" s="101">
        <f t="array" ref="AM200">IF($AI200,MIN(IF(G2SelectionMask="x",IF(INDEX(RawDataRefData,$E200,0)&gt;0,INDEX(RawDataRefData,$E200,0)),"")),"")</f>
        <v>49675.058669999999</v>
      </c>
      <c r="AN200" s="101">
        <f t="array" ref="AN200">IF($AI200,MAX(IF(G2SelectionMask="x",IF(INDEX(RawDataRefData,$E200,0)&gt;0,INDEX(RawDataRefData,$E200,0)),"")),"")</f>
        <v>24675995.140000001</v>
      </c>
      <c r="AO200" s="101">
        <f t="shared" si="58"/>
        <v>7651745.4042640002</v>
      </c>
      <c r="AP200" s="101">
        <f t="array" ref="AP200">IF($AI200,STDEVA(IF(G2SelectionMask="x",IF(INDEX(RawDataRefData,$E200,0)&gt;0,INDEX(RawDataRefData,$E200,0)),"")),"")</f>
        <v>7744013.9338956745</v>
      </c>
      <c r="AQ200" s="100" t="b">
        <f t="shared" si="59"/>
        <v>0</v>
      </c>
      <c r="AR200" s="100" t="str">
        <f t="array" ref="AR200">IF($AQ200,MEDIAN(IF(G3SelectionMask="x",IF(INDEX(RawDataRefData,$E200,0)&gt;0,INDEX(RawDataRefData,$E200,0)),"")),"")</f>
        <v/>
      </c>
      <c r="AS200" s="100" t="str">
        <f t="array" ref="AS200">IF($AQ200,QUARTILE(IF(G3SelectionMask="x",IF(INDEX(RawDataRefData,$E200,0)&gt;0,INDEX(RawDataRefData,$E200,0)),""),1),"")</f>
        <v/>
      </c>
      <c r="AT200" s="100" t="str">
        <f t="array" ref="AT200">IF($AQ200,QUARTILE(IF(G3SelectionMask="x",IF(INDEX(RawDataRefData,$E200,0)&gt;0,INDEX(RawDataRefData,$E200,0)),""),3),"")</f>
        <v/>
      </c>
      <c r="AU200" s="100" t="str">
        <f t="array" ref="AU200">IF($AQ200,MIN(IF(G3SelectionMask="x",IF(INDEX(RawDataRefData,$E200,0)&gt;0,INDEX(RawDataRefData,$E200,0)),"")),"")</f>
        <v/>
      </c>
      <c r="AV200" s="100" t="str">
        <f t="array" ref="AV200">IF($AQ200,MAX(IF(G3SelectionMask="x",IF(INDEX(RawDataRefData,$E200,0)&gt;0,INDEX(RawDataRefData,$E200,0)),"")),"")</f>
        <v/>
      </c>
      <c r="AW200" s="100" t="str">
        <f t="shared" si="60"/>
        <v/>
      </c>
      <c r="AX200" s="100" t="str">
        <f t="array" ref="AX200">IF($AQ200,STDEVA(IF(G3SelectionMask="x",IF(INDEX(RawDataRefData,$E200,0)&gt;0,INDEX(RawDataRefData,$E200,0)),"")),"")</f>
        <v/>
      </c>
      <c r="AY200" s="101" t="b">
        <f t="shared" si="61"/>
        <v>0</v>
      </c>
      <c r="AZ200" s="101" t="str">
        <f t="array" ref="AZ200">IF($AY200,MEDIAN(IF(G4SelectionMask="x",IF(INDEX(RawDataRefData,$E200,0)&gt;0,INDEX(RawDataRefData,$E200,0)),"")),"")</f>
        <v/>
      </c>
      <c r="BA200" s="101" t="str">
        <f t="array" ref="BA200">IF($AY200,QUARTILE(IF(G4SelectionMask="x",IF(INDEX(RawDataRefData,$E200,0)&gt;0,INDEX(RawDataRefData,$E200,0)),""),1),"")</f>
        <v/>
      </c>
      <c r="BB200" s="101" t="str">
        <f t="array" ref="BB200">IF($AY200,QUARTILE(IF(G4SelectionMask="x",IF(INDEX(RawDataRefData,$E200,0)&gt;0,INDEX(RawDataRefData,$E200,0)),""),3),"")</f>
        <v/>
      </c>
      <c r="BC200" s="101" t="str">
        <f t="array" ref="BC200">IF($AY200,MIN(IF(G4SelectionMask="x",IF(INDEX(RawDataRefData,$E200,0)&gt;0,INDEX(RawDataRefData,$E200,0)),"")),"")</f>
        <v/>
      </c>
      <c r="BD200" s="101" t="str">
        <f t="array" ref="BD200">IF($AY200,MAX(IF(G4SelectionMask="x",IF(INDEX(RawDataRefData,$E200,0)&gt;0,INDEX(RawDataRefData,$E200,0)),"")),"")</f>
        <v/>
      </c>
      <c r="BE200" s="101" t="str">
        <f t="shared" si="62"/>
        <v/>
      </c>
      <c r="BF200" s="101" t="str">
        <f t="array" ref="BF200">IF($AY200,STDEVA(IF(G4SelectionMask="x",IF(INDEX(RawDataRefData,$E200,0)&gt;0,INDEX(RawDataRefData,$E200,0)),"")),"")</f>
        <v/>
      </c>
      <c r="BG200" s="100" t="b">
        <f t="shared" si="63"/>
        <v>0</v>
      </c>
      <c r="BH200" s="100" t="str">
        <f t="array" ref="BH200">IF($BG200,MEDIAN(IF(G5SelectionMask="x",IF(INDEX(RawDataRefData,$E200,0)&gt;0,INDEX(RawDataRefData,$E200,0)),"")),"")</f>
        <v/>
      </c>
      <c r="BI200" s="100" t="str">
        <f t="array" ref="BI200">IF($BG200,QUARTILE(IF(G5SelectionMask="x",IF(INDEX(RawDataRefData,$E200,0)&gt;0,INDEX(RawDataRefData,$E200,0)),""),1),"")</f>
        <v/>
      </c>
      <c r="BJ200" s="100" t="str">
        <f t="array" ref="BJ200">IF($BG200,QUARTILE(IF(G5SelectionMask="x",IF(INDEX(RawDataRefData,$E200,0)&gt;0,INDEX(RawDataRefData,$E200,0)),""),3),"")</f>
        <v/>
      </c>
      <c r="BK200" s="100" t="str">
        <f t="array" ref="BK200">IF($BG200,MIN(IF(G5SelectionMask="x",IF(INDEX(RawDataRefData,$E200,0)&gt;0,INDEX(RawDataRefData,$E200,0)),"")),"")</f>
        <v/>
      </c>
      <c r="BL200" s="100" t="str">
        <f t="array" ref="BL200">IF($BG200,MAX(IF(G5SelectionMask="x",IF(INDEX(RawDataRefData,$E200,0)&gt;0,INDEX(RawDataRefData,$E200,0)),"")),"")</f>
        <v/>
      </c>
      <c r="BM200" s="100" t="str">
        <f t="shared" si="64"/>
        <v/>
      </c>
      <c r="BN200" s="103" t="str">
        <f t="array" ref="BN200">IF($BG200,STDEVA(IF(G5SelectionMask="x",IF(INDEX(RawDataRefData,$E200,0)&gt;0,INDEX(RawDataRefData,$E200,0)),"")),"")</f>
        <v/>
      </c>
      <c r="BO200" s="104"/>
      <c r="BP200" s="105">
        <v>42654481.440959997</v>
      </c>
      <c r="BQ200" s="105">
        <v>49675.058669999999</v>
      </c>
      <c r="BR200" s="105">
        <v>3305963.6379300002</v>
      </c>
      <c r="BS200" s="105">
        <v>7125382.8177500004</v>
      </c>
      <c r="BT200" s="105">
        <v>10159891.595620001</v>
      </c>
      <c r="BU200" s="105">
        <v>1285679</v>
      </c>
      <c r="BV200" s="105">
        <v>758926</v>
      </c>
      <c r="BW200" s="105" t="s">
        <v>2518</v>
      </c>
      <c r="BX200" s="105">
        <v>16961056.864859998</v>
      </c>
      <c r="BY200" s="105">
        <v>6467563.9179199999</v>
      </c>
      <c r="BZ200" s="105">
        <v>7018789.64671</v>
      </c>
      <c r="CA200" s="105">
        <v>3784597.05033</v>
      </c>
      <c r="CB200" s="105">
        <v>6401784.3544800002</v>
      </c>
      <c r="CC200" s="105">
        <v>2874021.69404</v>
      </c>
      <c r="CD200" s="105">
        <v>24675995.140000001</v>
      </c>
    </row>
    <row r="201" spans="1:82" x14ac:dyDescent="0.2">
      <c r="A201" s="33">
        <f t="shared" si="33"/>
        <v>0</v>
      </c>
      <c r="B201" s="206"/>
      <c r="C201" s="200"/>
      <c r="D201" s="197"/>
      <c r="E201" s="72">
        <f t="shared" si="57"/>
        <v>192</v>
      </c>
      <c r="F201" s="9" t="s">
        <v>762</v>
      </c>
      <c r="K201" s="100" t="str">
        <f t="shared" si="65"/>
        <v/>
      </c>
      <c r="L201" s="100"/>
      <c r="M201" s="100"/>
      <c r="N201" s="100"/>
      <c r="O201" s="100"/>
      <c r="P201" s="101" t="str">
        <f t="shared" si="66"/>
        <v/>
      </c>
      <c r="Q201" s="102" t="str">
        <f t="shared" si="67"/>
        <v/>
      </c>
      <c r="R201" s="102" t="str">
        <f t="shared" si="68"/>
        <v/>
      </c>
      <c r="S201" s="102" t="str">
        <f t="shared" si="69"/>
        <v/>
      </c>
      <c r="T201" s="102" t="str">
        <f t="shared" si="70"/>
        <v/>
      </c>
      <c r="U201" s="102" t="str">
        <f t="shared" si="71"/>
        <v/>
      </c>
      <c r="V201" s="102" t="str">
        <f t="shared" si="72"/>
        <v/>
      </c>
      <c r="W201" s="102" t="str">
        <f t="shared" si="73"/>
        <v/>
      </c>
      <c r="X201" s="102" t="str">
        <f t="shared" si="74"/>
        <v/>
      </c>
      <c r="Y201" s="102" t="str">
        <f t="shared" si="75"/>
        <v/>
      </c>
      <c r="Z201" s="102" t="str">
        <f t="shared" si="76"/>
        <v/>
      </c>
      <c r="AA201" s="100" t="b">
        <f t="shared" si="7"/>
        <v>0</v>
      </c>
      <c r="AB201" s="100" t="str">
        <f t="array" ref="AB201">IF($AA201,MEDIAN(IF(G1SelectionMask="x",IF(INDEX(RawDataRefData,$E201,0)&gt;0,INDEX(RawDataRefData,$E201,0)),"")),"")</f>
        <v/>
      </c>
      <c r="AC201" s="100" t="str">
        <f t="array" ref="AC201">IF($AA201,QUARTILE(IF(G1SelectionMask="x",IF(INDEX(RawDataRefData,$E201,0)&gt;0,INDEX(RawDataRefData,$E201,0)),""),1),"")</f>
        <v/>
      </c>
      <c r="AD201" s="100" t="str">
        <f t="array" ref="AD201">IF($AA201,QUARTILE(IF(G1SelectionMask="x",IF(INDEX(RawDataRefData,$E201,0)&gt;0,INDEX(RawDataRefData,$E201,0)),""),3),"")</f>
        <v/>
      </c>
      <c r="AE201" s="100" t="str">
        <f t="array" ref="AE201">IF($AA201,MIN(IF(G1SelectionMask="x",IF(INDEX(RawDataRefData,$E201,0)&gt;0,INDEX(RawDataRefData,$E201,0)),"")),"")</f>
        <v/>
      </c>
      <c r="AF201" s="100" t="str">
        <f t="array" ref="AF201">IF($AA201,MAX(IF(G1SelectionMask="x",IF(INDEX(RawDataRefData,$E201,0)&gt;0,INDEX(RawDataRefData,$E201,0)),"")),"")</f>
        <v/>
      </c>
      <c r="AG201" s="100" t="str">
        <f t="shared" si="8"/>
        <v/>
      </c>
      <c r="AH201" s="100" t="str">
        <f t="array" ref="AH201">IF($AA201,STDEVA(IF(G1SelectionMask="x",IF(INDEX(RawDataRefData,$E201,0)&gt;0,INDEX(RawDataRefData,$E201,0)),"")),"")</f>
        <v/>
      </c>
      <c r="AI201" s="101" t="b">
        <f t="shared" si="9"/>
        <v>0</v>
      </c>
      <c r="AJ201" s="101" t="str">
        <f t="array" ref="AJ201">IF($AI201,MEDIAN(IF(G2SelectionMask="x",IF(INDEX(RawDataRefData,$E201,0)&gt;0,INDEX(RawDataRefData,$E201,0)),"")),"")</f>
        <v/>
      </c>
      <c r="AK201" s="101" t="str">
        <f t="array" ref="AK201">IF($AI201,QUARTILE(IF(G2SelectionMask="x",IF(INDEX(RawDataRefData,$E201,0)&gt;0,INDEX(RawDataRefData,$E201,0)),""),1),"")</f>
        <v/>
      </c>
      <c r="AL201" s="101" t="str">
        <f t="array" ref="AL201">IF($AI201,QUARTILE(IF(G2SelectionMask="x",IF(INDEX(RawDataRefData,$E201,0)&gt;0,INDEX(RawDataRefData,$E201,0)),""),3),"")</f>
        <v/>
      </c>
      <c r="AM201" s="101" t="str">
        <f t="array" ref="AM201">IF($AI201,MIN(IF(G2SelectionMask="x",IF(INDEX(RawDataRefData,$E201,0)&gt;0,INDEX(RawDataRefData,$E201,0)),"")),"")</f>
        <v/>
      </c>
      <c r="AN201" s="101" t="str">
        <f t="array" ref="AN201">IF($AI201,MAX(IF(G2SelectionMask="x",IF(INDEX(RawDataRefData,$E201,0)&gt;0,INDEX(RawDataRefData,$E201,0)),"")),"")</f>
        <v/>
      </c>
      <c r="AO201" s="101" t="str">
        <f t="shared" si="58"/>
        <v/>
      </c>
      <c r="AP201" s="101" t="str">
        <f t="array" ref="AP201">IF($AI201,STDEVA(IF(G2SelectionMask="x",IF(INDEX(RawDataRefData,$E201,0)&gt;0,INDEX(RawDataRefData,$E201,0)),"")),"")</f>
        <v/>
      </c>
      <c r="AQ201" s="100" t="b">
        <f t="shared" si="59"/>
        <v>0</v>
      </c>
      <c r="AR201" s="100" t="str">
        <f t="array" ref="AR201">IF($AQ201,MEDIAN(IF(G3SelectionMask="x",IF(INDEX(RawDataRefData,$E201,0)&gt;0,INDEX(RawDataRefData,$E201,0)),"")),"")</f>
        <v/>
      </c>
      <c r="AS201" s="100" t="str">
        <f t="array" ref="AS201">IF($AQ201,QUARTILE(IF(G3SelectionMask="x",IF(INDEX(RawDataRefData,$E201,0)&gt;0,INDEX(RawDataRefData,$E201,0)),""),1),"")</f>
        <v/>
      </c>
      <c r="AT201" s="100" t="str">
        <f t="array" ref="AT201">IF($AQ201,QUARTILE(IF(G3SelectionMask="x",IF(INDEX(RawDataRefData,$E201,0)&gt;0,INDEX(RawDataRefData,$E201,0)),""),3),"")</f>
        <v/>
      </c>
      <c r="AU201" s="100" t="str">
        <f t="array" ref="AU201">IF($AQ201,MIN(IF(G3SelectionMask="x",IF(INDEX(RawDataRefData,$E201,0)&gt;0,INDEX(RawDataRefData,$E201,0)),"")),"")</f>
        <v/>
      </c>
      <c r="AV201" s="100" t="str">
        <f t="array" ref="AV201">IF($AQ201,MAX(IF(G3SelectionMask="x",IF(INDEX(RawDataRefData,$E201,0)&gt;0,INDEX(RawDataRefData,$E201,0)),"")),"")</f>
        <v/>
      </c>
      <c r="AW201" s="100" t="str">
        <f t="shared" si="60"/>
        <v/>
      </c>
      <c r="AX201" s="100" t="str">
        <f t="array" ref="AX201">IF($AQ201,STDEVA(IF(G3SelectionMask="x",IF(INDEX(RawDataRefData,$E201,0)&gt;0,INDEX(RawDataRefData,$E201,0)),"")),"")</f>
        <v/>
      </c>
      <c r="AY201" s="101" t="b">
        <f t="shared" si="61"/>
        <v>0</v>
      </c>
      <c r="AZ201" s="101" t="str">
        <f t="array" ref="AZ201">IF($AY201,MEDIAN(IF(G4SelectionMask="x",IF(INDEX(RawDataRefData,$E201,0)&gt;0,INDEX(RawDataRefData,$E201,0)),"")),"")</f>
        <v/>
      </c>
      <c r="BA201" s="101" t="str">
        <f t="array" ref="BA201">IF($AY201,QUARTILE(IF(G4SelectionMask="x",IF(INDEX(RawDataRefData,$E201,0)&gt;0,INDEX(RawDataRefData,$E201,0)),""),1),"")</f>
        <v/>
      </c>
      <c r="BB201" s="101" t="str">
        <f t="array" ref="BB201">IF($AY201,QUARTILE(IF(G4SelectionMask="x",IF(INDEX(RawDataRefData,$E201,0)&gt;0,INDEX(RawDataRefData,$E201,0)),""),3),"")</f>
        <v/>
      </c>
      <c r="BC201" s="101" t="str">
        <f t="array" ref="BC201">IF($AY201,MIN(IF(G4SelectionMask="x",IF(INDEX(RawDataRefData,$E201,0)&gt;0,INDEX(RawDataRefData,$E201,0)),"")),"")</f>
        <v/>
      </c>
      <c r="BD201" s="101" t="str">
        <f t="array" ref="BD201">IF($AY201,MAX(IF(G4SelectionMask="x",IF(INDEX(RawDataRefData,$E201,0)&gt;0,INDEX(RawDataRefData,$E201,0)),"")),"")</f>
        <v/>
      </c>
      <c r="BE201" s="101" t="str">
        <f t="shared" si="62"/>
        <v/>
      </c>
      <c r="BF201" s="101" t="str">
        <f t="array" ref="BF201">IF($AY201,STDEVA(IF(G4SelectionMask="x",IF(INDEX(RawDataRefData,$E201,0)&gt;0,INDEX(RawDataRefData,$E201,0)),"")),"")</f>
        <v/>
      </c>
      <c r="BG201" s="100" t="b">
        <f t="shared" si="63"/>
        <v>0</v>
      </c>
      <c r="BH201" s="100" t="str">
        <f t="array" ref="BH201">IF($BG201,MEDIAN(IF(G5SelectionMask="x",IF(INDEX(RawDataRefData,$E201,0)&gt;0,INDEX(RawDataRefData,$E201,0)),"")),"")</f>
        <v/>
      </c>
      <c r="BI201" s="100" t="str">
        <f t="array" ref="BI201">IF($BG201,QUARTILE(IF(G5SelectionMask="x",IF(INDEX(RawDataRefData,$E201,0)&gt;0,INDEX(RawDataRefData,$E201,0)),""),1),"")</f>
        <v/>
      </c>
      <c r="BJ201" s="100" t="str">
        <f t="array" ref="BJ201">IF($BG201,QUARTILE(IF(G5SelectionMask="x",IF(INDEX(RawDataRefData,$E201,0)&gt;0,INDEX(RawDataRefData,$E201,0)),""),3),"")</f>
        <v/>
      </c>
      <c r="BK201" s="100" t="str">
        <f t="array" ref="BK201">IF($BG201,MIN(IF(G5SelectionMask="x",IF(INDEX(RawDataRefData,$E201,0)&gt;0,INDEX(RawDataRefData,$E201,0)),"")),"")</f>
        <v/>
      </c>
      <c r="BL201" s="100" t="str">
        <f t="array" ref="BL201">IF($BG201,MAX(IF(G5SelectionMask="x",IF(INDEX(RawDataRefData,$E201,0)&gt;0,INDEX(RawDataRefData,$E201,0)),"")),"")</f>
        <v/>
      </c>
      <c r="BM201" s="100" t="str">
        <f t="shared" si="64"/>
        <v/>
      </c>
      <c r="BN201" s="103" t="str">
        <f t="array" ref="BN201">IF($BG201,STDEVA(IF(G5SelectionMask="x",IF(INDEX(RawDataRefData,$E201,0)&gt;0,INDEX(RawDataRefData,$E201,0)),"")),"")</f>
        <v/>
      </c>
      <c r="BO201" s="104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</row>
    <row r="202" spans="1:82" x14ac:dyDescent="0.2">
      <c r="A202" s="33">
        <f t="shared" si="33"/>
        <v>0</v>
      </c>
      <c r="B202" s="206"/>
      <c r="C202" s="200"/>
      <c r="D202" s="197"/>
      <c r="E202" s="72">
        <f t="shared" si="57"/>
        <v>193</v>
      </c>
      <c r="F202" s="9" t="s">
        <v>761</v>
      </c>
      <c r="K202" s="100" t="str">
        <f t="shared" si="65"/>
        <v/>
      </c>
      <c r="L202" s="100"/>
      <c r="M202" s="100"/>
      <c r="N202" s="100"/>
      <c r="O202" s="100"/>
      <c r="P202" s="101" t="str">
        <f t="shared" si="66"/>
        <v/>
      </c>
      <c r="Q202" s="102" t="str">
        <f t="shared" si="67"/>
        <v/>
      </c>
      <c r="R202" s="102" t="str">
        <f t="shared" si="68"/>
        <v/>
      </c>
      <c r="S202" s="102" t="str">
        <f t="shared" si="69"/>
        <v/>
      </c>
      <c r="T202" s="102" t="str">
        <f t="shared" si="70"/>
        <v/>
      </c>
      <c r="U202" s="102" t="str">
        <f t="shared" si="71"/>
        <v/>
      </c>
      <c r="V202" s="102" t="str">
        <f t="shared" si="72"/>
        <v/>
      </c>
      <c r="W202" s="102" t="str">
        <f t="shared" si="73"/>
        <v/>
      </c>
      <c r="X202" s="102" t="str">
        <f t="shared" si="74"/>
        <v/>
      </c>
      <c r="Y202" s="102" t="str">
        <f t="shared" si="75"/>
        <v/>
      </c>
      <c r="Z202" s="102" t="str">
        <f t="shared" si="76"/>
        <v/>
      </c>
      <c r="AA202" s="100" t="b">
        <f t="shared" si="7"/>
        <v>0</v>
      </c>
      <c r="AB202" s="100" t="str">
        <f t="array" ref="AB202">IF($AA202,MEDIAN(IF(G1SelectionMask="x",IF(INDEX(RawDataRefData,$E202,0)&gt;0,INDEX(RawDataRefData,$E202,0)),"")),"")</f>
        <v/>
      </c>
      <c r="AC202" s="100" t="str">
        <f t="array" ref="AC202">IF($AA202,QUARTILE(IF(G1SelectionMask="x",IF(INDEX(RawDataRefData,$E202,0)&gt;0,INDEX(RawDataRefData,$E202,0)),""),1),"")</f>
        <v/>
      </c>
      <c r="AD202" s="100" t="str">
        <f t="array" ref="AD202">IF($AA202,QUARTILE(IF(G1SelectionMask="x",IF(INDEX(RawDataRefData,$E202,0)&gt;0,INDEX(RawDataRefData,$E202,0)),""),3),"")</f>
        <v/>
      </c>
      <c r="AE202" s="100" t="str">
        <f t="array" ref="AE202">IF($AA202,MIN(IF(G1SelectionMask="x",IF(INDEX(RawDataRefData,$E202,0)&gt;0,INDEX(RawDataRefData,$E202,0)),"")),"")</f>
        <v/>
      </c>
      <c r="AF202" s="100" t="str">
        <f t="array" ref="AF202">IF($AA202,MAX(IF(G1SelectionMask="x",IF(INDEX(RawDataRefData,$E202,0)&gt;0,INDEX(RawDataRefData,$E202,0)),"")),"")</f>
        <v/>
      </c>
      <c r="AG202" s="100" t="str">
        <f t="shared" si="8"/>
        <v/>
      </c>
      <c r="AH202" s="100" t="str">
        <f t="array" ref="AH202">IF($AA202,STDEVA(IF(G1SelectionMask="x",IF(INDEX(RawDataRefData,$E202,0)&gt;0,INDEX(RawDataRefData,$E202,0)),"")),"")</f>
        <v/>
      </c>
      <c r="AI202" s="101" t="b">
        <f t="shared" si="9"/>
        <v>0</v>
      </c>
      <c r="AJ202" s="101" t="str">
        <f t="array" ref="AJ202">IF($AI202,MEDIAN(IF(G2SelectionMask="x",IF(INDEX(RawDataRefData,$E202,0)&gt;0,INDEX(RawDataRefData,$E202,0)),"")),"")</f>
        <v/>
      </c>
      <c r="AK202" s="101" t="str">
        <f t="array" ref="AK202">IF($AI202,QUARTILE(IF(G2SelectionMask="x",IF(INDEX(RawDataRefData,$E202,0)&gt;0,INDEX(RawDataRefData,$E202,0)),""),1),"")</f>
        <v/>
      </c>
      <c r="AL202" s="101" t="str">
        <f t="array" ref="AL202">IF($AI202,QUARTILE(IF(G2SelectionMask="x",IF(INDEX(RawDataRefData,$E202,0)&gt;0,INDEX(RawDataRefData,$E202,0)),""),3),"")</f>
        <v/>
      </c>
      <c r="AM202" s="101" t="str">
        <f t="array" ref="AM202">IF($AI202,MIN(IF(G2SelectionMask="x",IF(INDEX(RawDataRefData,$E202,0)&gt;0,INDEX(RawDataRefData,$E202,0)),"")),"")</f>
        <v/>
      </c>
      <c r="AN202" s="101" t="str">
        <f t="array" ref="AN202">IF($AI202,MAX(IF(G2SelectionMask="x",IF(INDEX(RawDataRefData,$E202,0)&gt;0,INDEX(RawDataRefData,$E202,0)),"")),"")</f>
        <v/>
      </c>
      <c r="AO202" s="101" t="str">
        <f t="shared" si="58"/>
        <v/>
      </c>
      <c r="AP202" s="101" t="str">
        <f t="array" ref="AP202">IF($AI202,STDEVA(IF(G2SelectionMask="x",IF(INDEX(RawDataRefData,$E202,0)&gt;0,INDEX(RawDataRefData,$E202,0)),"")),"")</f>
        <v/>
      </c>
      <c r="AQ202" s="100" t="b">
        <f t="shared" si="59"/>
        <v>0</v>
      </c>
      <c r="AR202" s="100" t="str">
        <f t="array" ref="AR202">IF($AQ202,MEDIAN(IF(G3SelectionMask="x",IF(INDEX(RawDataRefData,$E202,0)&gt;0,INDEX(RawDataRefData,$E202,0)),"")),"")</f>
        <v/>
      </c>
      <c r="AS202" s="100" t="str">
        <f t="array" ref="AS202">IF($AQ202,QUARTILE(IF(G3SelectionMask="x",IF(INDEX(RawDataRefData,$E202,0)&gt;0,INDEX(RawDataRefData,$E202,0)),""),1),"")</f>
        <v/>
      </c>
      <c r="AT202" s="100" t="str">
        <f t="array" ref="AT202">IF($AQ202,QUARTILE(IF(G3SelectionMask="x",IF(INDEX(RawDataRefData,$E202,0)&gt;0,INDEX(RawDataRefData,$E202,0)),""),3),"")</f>
        <v/>
      </c>
      <c r="AU202" s="100" t="str">
        <f t="array" ref="AU202">IF($AQ202,MIN(IF(G3SelectionMask="x",IF(INDEX(RawDataRefData,$E202,0)&gt;0,INDEX(RawDataRefData,$E202,0)),"")),"")</f>
        <v/>
      </c>
      <c r="AV202" s="100" t="str">
        <f t="array" ref="AV202">IF($AQ202,MAX(IF(G3SelectionMask="x",IF(INDEX(RawDataRefData,$E202,0)&gt;0,INDEX(RawDataRefData,$E202,0)),"")),"")</f>
        <v/>
      </c>
      <c r="AW202" s="100" t="str">
        <f t="shared" si="60"/>
        <v/>
      </c>
      <c r="AX202" s="100" t="str">
        <f t="array" ref="AX202">IF($AQ202,STDEVA(IF(G3SelectionMask="x",IF(INDEX(RawDataRefData,$E202,0)&gt;0,INDEX(RawDataRefData,$E202,0)),"")),"")</f>
        <v/>
      </c>
      <c r="AY202" s="101" t="b">
        <f t="shared" si="61"/>
        <v>0</v>
      </c>
      <c r="AZ202" s="101" t="str">
        <f t="array" ref="AZ202">IF($AY202,MEDIAN(IF(G4SelectionMask="x",IF(INDEX(RawDataRefData,$E202,0)&gt;0,INDEX(RawDataRefData,$E202,0)),"")),"")</f>
        <v/>
      </c>
      <c r="BA202" s="101" t="str">
        <f t="array" ref="BA202">IF($AY202,QUARTILE(IF(G4SelectionMask="x",IF(INDEX(RawDataRefData,$E202,0)&gt;0,INDEX(RawDataRefData,$E202,0)),""),1),"")</f>
        <v/>
      </c>
      <c r="BB202" s="101" t="str">
        <f t="array" ref="BB202">IF($AY202,QUARTILE(IF(G4SelectionMask="x",IF(INDEX(RawDataRefData,$E202,0)&gt;0,INDEX(RawDataRefData,$E202,0)),""),3),"")</f>
        <v/>
      </c>
      <c r="BC202" s="101" t="str">
        <f t="array" ref="BC202">IF($AY202,MIN(IF(G4SelectionMask="x",IF(INDEX(RawDataRefData,$E202,0)&gt;0,INDEX(RawDataRefData,$E202,0)),"")),"")</f>
        <v/>
      </c>
      <c r="BD202" s="101" t="str">
        <f t="array" ref="BD202">IF($AY202,MAX(IF(G4SelectionMask="x",IF(INDEX(RawDataRefData,$E202,0)&gt;0,INDEX(RawDataRefData,$E202,0)),"")),"")</f>
        <v/>
      </c>
      <c r="BE202" s="101" t="str">
        <f t="shared" si="62"/>
        <v/>
      </c>
      <c r="BF202" s="101" t="str">
        <f t="array" ref="BF202">IF($AY202,STDEVA(IF(G4SelectionMask="x",IF(INDEX(RawDataRefData,$E202,0)&gt;0,INDEX(RawDataRefData,$E202,0)),"")),"")</f>
        <v/>
      </c>
      <c r="BG202" s="100" t="b">
        <f t="shared" si="63"/>
        <v>0</v>
      </c>
      <c r="BH202" s="100" t="str">
        <f t="array" ref="BH202">IF($BG202,MEDIAN(IF(G5SelectionMask="x",IF(INDEX(RawDataRefData,$E202,0)&gt;0,INDEX(RawDataRefData,$E202,0)),"")),"")</f>
        <v/>
      </c>
      <c r="BI202" s="100" t="str">
        <f t="array" ref="BI202">IF($BG202,QUARTILE(IF(G5SelectionMask="x",IF(INDEX(RawDataRefData,$E202,0)&gt;0,INDEX(RawDataRefData,$E202,0)),""),1),"")</f>
        <v/>
      </c>
      <c r="BJ202" s="100" t="str">
        <f t="array" ref="BJ202">IF($BG202,QUARTILE(IF(G5SelectionMask="x",IF(INDEX(RawDataRefData,$E202,0)&gt;0,INDEX(RawDataRefData,$E202,0)),""),3),"")</f>
        <v/>
      </c>
      <c r="BK202" s="100" t="str">
        <f t="array" ref="BK202">IF($BG202,MIN(IF(G5SelectionMask="x",IF(INDEX(RawDataRefData,$E202,0)&gt;0,INDEX(RawDataRefData,$E202,0)),"")),"")</f>
        <v/>
      </c>
      <c r="BL202" s="100" t="str">
        <f t="array" ref="BL202">IF($BG202,MAX(IF(G5SelectionMask="x",IF(INDEX(RawDataRefData,$E202,0)&gt;0,INDEX(RawDataRefData,$E202,0)),"")),"")</f>
        <v/>
      </c>
      <c r="BM202" s="100" t="str">
        <f t="shared" si="64"/>
        <v/>
      </c>
      <c r="BN202" s="103" t="str">
        <f t="array" ref="BN202">IF($BG202,STDEVA(IF(G5SelectionMask="x",IF(INDEX(RawDataRefData,$E202,0)&gt;0,INDEX(RawDataRefData,$E202,0)),"")),"")</f>
        <v/>
      </c>
      <c r="BO202" s="104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</row>
    <row r="203" spans="1:82" x14ac:dyDescent="0.2">
      <c r="A203" s="33">
        <f t="shared" si="33"/>
        <v>0</v>
      </c>
      <c r="B203" s="206"/>
      <c r="C203" s="200"/>
      <c r="D203" s="197"/>
      <c r="E203" s="72">
        <f t="shared" si="57"/>
        <v>194</v>
      </c>
      <c r="F203" s="9" t="s">
        <v>763</v>
      </c>
      <c r="K203" s="100" t="str">
        <f t="shared" si="65"/>
        <v/>
      </c>
      <c r="L203" s="100"/>
      <c r="M203" s="100"/>
      <c r="N203" s="100"/>
      <c r="O203" s="100"/>
      <c r="P203" s="101" t="str">
        <f t="shared" si="66"/>
        <v/>
      </c>
      <c r="Q203" s="102" t="str">
        <f t="shared" si="67"/>
        <v/>
      </c>
      <c r="R203" s="102" t="str">
        <f t="shared" si="68"/>
        <v/>
      </c>
      <c r="S203" s="102" t="str">
        <f t="shared" si="69"/>
        <v/>
      </c>
      <c r="T203" s="102" t="str">
        <f t="shared" si="70"/>
        <v/>
      </c>
      <c r="U203" s="102" t="str">
        <f t="shared" si="71"/>
        <v/>
      </c>
      <c r="V203" s="102" t="str">
        <f t="shared" si="72"/>
        <v/>
      </c>
      <c r="W203" s="102" t="str">
        <f t="shared" si="73"/>
        <v/>
      </c>
      <c r="X203" s="102" t="str">
        <f t="shared" si="74"/>
        <v/>
      </c>
      <c r="Y203" s="102" t="str">
        <f t="shared" si="75"/>
        <v/>
      </c>
      <c r="Z203" s="102" t="str">
        <f t="shared" si="76"/>
        <v/>
      </c>
      <c r="AA203" s="100" t="b">
        <f t="shared" si="7"/>
        <v>0</v>
      </c>
      <c r="AB203" s="100" t="str">
        <f t="array" ref="AB203">IF($AA203,MEDIAN(IF(G1SelectionMask="x",IF(INDEX(RawDataRefData,$E203,0)&gt;0,INDEX(RawDataRefData,$E203,0)),"")),"")</f>
        <v/>
      </c>
      <c r="AC203" s="100" t="str">
        <f t="array" ref="AC203">IF($AA203,QUARTILE(IF(G1SelectionMask="x",IF(INDEX(RawDataRefData,$E203,0)&gt;0,INDEX(RawDataRefData,$E203,0)),""),1),"")</f>
        <v/>
      </c>
      <c r="AD203" s="100" t="str">
        <f t="array" ref="AD203">IF($AA203,QUARTILE(IF(G1SelectionMask="x",IF(INDEX(RawDataRefData,$E203,0)&gt;0,INDEX(RawDataRefData,$E203,0)),""),3),"")</f>
        <v/>
      </c>
      <c r="AE203" s="100" t="str">
        <f t="array" ref="AE203">IF($AA203,MIN(IF(G1SelectionMask="x",IF(INDEX(RawDataRefData,$E203,0)&gt;0,INDEX(RawDataRefData,$E203,0)),"")),"")</f>
        <v/>
      </c>
      <c r="AF203" s="100" t="str">
        <f t="array" ref="AF203">IF($AA203,MAX(IF(G1SelectionMask="x",IF(INDEX(RawDataRefData,$E203,0)&gt;0,INDEX(RawDataRefData,$E203,0)),"")),"")</f>
        <v/>
      </c>
      <c r="AG203" s="100" t="str">
        <f t="shared" si="8"/>
        <v/>
      </c>
      <c r="AH203" s="100" t="str">
        <f t="array" ref="AH203">IF($AA203,STDEVA(IF(G1SelectionMask="x",IF(INDEX(RawDataRefData,$E203,0)&gt;0,INDEX(RawDataRefData,$E203,0)),"")),"")</f>
        <v/>
      </c>
      <c r="AI203" s="101" t="b">
        <f t="shared" si="9"/>
        <v>0</v>
      </c>
      <c r="AJ203" s="101" t="str">
        <f t="array" ref="AJ203">IF($AI203,MEDIAN(IF(G2SelectionMask="x",IF(INDEX(RawDataRefData,$E203,0)&gt;0,INDEX(RawDataRefData,$E203,0)),"")),"")</f>
        <v/>
      </c>
      <c r="AK203" s="101" t="str">
        <f t="array" ref="AK203">IF($AI203,QUARTILE(IF(G2SelectionMask="x",IF(INDEX(RawDataRefData,$E203,0)&gt;0,INDEX(RawDataRefData,$E203,0)),""),1),"")</f>
        <v/>
      </c>
      <c r="AL203" s="101" t="str">
        <f t="array" ref="AL203">IF($AI203,QUARTILE(IF(G2SelectionMask="x",IF(INDEX(RawDataRefData,$E203,0)&gt;0,INDEX(RawDataRefData,$E203,0)),""),3),"")</f>
        <v/>
      </c>
      <c r="AM203" s="101" t="str">
        <f t="array" ref="AM203">IF($AI203,MIN(IF(G2SelectionMask="x",IF(INDEX(RawDataRefData,$E203,0)&gt;0,INDEX(RawDataRefData,$E203,0)),"")),"")</f>
        <v/>
      </c>
      <c r="AN203" s="101" t="str">
        <f t="array" ref="AN203">IF($AI203,MAX(IF(G2SelectionMask="x",IF(INDEX(RawDataRefData,$E203,0)&gt;0,INDEX(RawDataRefData,$E203,0)),"")),"")</f>
        <v/>
      </c>
      <c r="AO203" s="101" t="str">
        <f t="shared" si="58"/>
        <v/>
      </c>
      <c r="AP203" s="101" t="str">
        <f t="array" ref="AP203">IF($AI203,STDEVA(IF(G2SelectionMask="x",IF(INDEX(RawDataRefData,$E203,0)&gt;0,INDEX(RawDataRefData,$E203,0)),"")),"")</f>
        <v/>
      </c>
      <c r="AQ203" s="100" t="b">
        <f t="shared" si="59"/>
        <v>0</v>
      </c>
      <c r="AR203" s="100" t="str">
        <f t="array" ref="AR203">IF($AQ203,MEDIAN(IF(G3SelectionMask="x",IF(INDEX(RawDataRefData,$E203,0)&gt;0,INDEX(RawDataRefData,$E203,0)),"")),"")</f>
        <v/>
      </c>
      <c r="AS203" s="100" t="str">
        <f t="array" ref="AS203">IF($AQ203,QUARTILE(IF(G3SelectionMask="x",IF(INDEX(RawDataRefData,$E203,0)&gt;0,INDEX(RawDataRefData,$E203,0)),""),1),"")</f>
        <v/>
      </c>
      <c r="AT203" s="100" t="str">
        <f t="array" ref="AT203">IF($AQ203,QUARTILE(IF(G3SelectionMask="x",IF(INDEX(RawDataRefData,$E203,0)&gt;0,INDEX(RawDataRefData,$E203,0)),""),3),"")</f>
        <v/>
      </c>
      <c r="AU203" s="100" t="str">
        <f t="array" ref="AU203">IF($AQ203,MIN(IF(G3SelectionMask="x",IF(INDEX(RawDataRefData,$E203,0)&gt;0,INDEX(RawDataRefData,$E203,0)),"")),"")</f>
        <v/>
      </c>
      <c r="AV203" s="100" t="str">
        <f t="array" ref="AV203">IF($AQ203,MAX(IF(G3SelectionMask="x",IF(INDEX(RawDataRefData,$E203,0)&gt;0,INDEX(RawDataRefData,$E203,0)),"")),"")</f>
        <v/>
      </c>
      <c r="AW203" s="100" t="str">
        <f t="shared" si="60"/>
        <v/>
      </c>
      <c r="AX203" s="100" t="str">
        <f t="array" ref="AX203">IF($AQ203,STDEVA(IF(G3SelectionMask="x",IF(INDEX(RawDataRefData,$E203,0)&gt;0,INDEX(RawDataRefData,$E203,0)),"")),"")</f>
        <v/>
      </c>
      <c r="AY203" s="101" t="b">
        <f t="shared" si="61"/>
        <v>0</v>
      </c>
      <c r="AZ203" s="101" t="str">
        <f t="array" ref="AZ203">IF($AY203,MEDIAN(IF(G4SelectionMask="x",IF(INDEX(RawDataRefData,$E203,0)&gt;0,INDEX(RawDataRefData,$E203,0)),"")),"")</f>
        <v/>
      </c>
      <c r="BA203" s="101" t="str">
        <f t="array" ref="BA203">IF($AY203,QUARTILE(IF(G4SelectionMask="x",IF(INDEX(RawDataRefData,$E203,0)&gt;0,INDEX(RawDataRefData,$E203,0)),""),1),"")</f>
        <v/>
      </c>
      <c r="BB203" s="101" t="str">
        <f t="array" ref="BB203">IF($AY203,QUARTILE(IF(G4SelectionMask="x",IF(INDEX(RawDataRefData,$E203,0)&gt;0,INDEX(RawDataRefData,$E203,0)),""),3),"")</f>
        <v/>
      </c>
      <c r="BC203" s="101" t="str">
        <f t="array" ref="BC203">IF($AY203,MIN(IF(G4SelectionMask="x",IF(INDEX(RawDataRefData,$E203,0)&gt;0,INDEX(RawDataRefData,$E203,0)),"")),"")</f>
        <v/>
      </c>
      <c r="BD203" s="101" t="str">
        <f t="array" ref="BD203">IF($AY203,MAX(IF(G4SelectionMask="x",IF(INDEX(RawDataRefData,$E203,0)&gt;0,INDEX(RawDataRefData,$E203,0)),"")),"")</f>
        <v/>
      </c>
      <c r="BE203" s="101" t="str">
        <f t="shared" si="62"/>
        <v/>
      </c>
      <c r="BF203" s="101" t="str">
        <f t="array" ref="BF203">IF($AY203,STDEVA(IF(G4SelectionMask="x",IF(INDEX(RawDataRefData,$E203,0)&gt;0,INDEX(RawDataRefData,$E203,0)),"")),"")</f>
        <v/>
      </c>
      <c r="BG203" s="100" t="b">
        <f t="shared" si="63"/>
        <v>0</v>
      </c>
      <c r="BH203" s="100" t="str">
        <f t="array" ref="BH203">IF($BG203,MEDIAN(IF(G5SelectionMask="x",IF(INDEX(RawDataRefData,$E203,0)&gt;0,INDEX(RawDataRefData,$E203,0)),"")),"")</f>
        <v/>
      </c>
      <c r="BI203" s="100" t="str">
        <f t="array" ref="BI203">IF($BG203,QUARTILE(IF(G5SelectionMask="x",IF(INDEX(RawDataRefData,$E203,0)&gt;0,INDEX(RawDataRefData,$E203,0)),""),1),"")</f>
        <v/>
      </c>
      <c r="BJ203" s="100" t="str">
        <f t="array" ref="BJ203">IF($BG203,QUARTILE(IF(G5SelectionMask="x",IF(INDEX(RawDataRefData,$E203,0)&gt;0,INDEX(RawDataRefData,$E203,0)),""),3),"")</f>
        <v/>
      </c>
      <c r="BK203" s="100" t="str">
        <f t="array" ref="BK203">IF($BG203,MIN(IF(G5SelectionMask="x",IF(INDEX(RawDataRefData,$E203,0)&gt;0,INDEX(RawDataRefData,$E203,0)),"")),"")</f>
        <v/>
      </c>
      <c r="BL203" s="100" t="str">
        <f t="array" ref="BL203">IF($BG203,MAX(IF(G5SelectionMask="x",IF(INDEX(RawDataRefData,$E203,0)&gt;0,INDEX(RawDataRefData,$E203,0)),"")),"")</f>
        <v/>
      </c>
      <c r="BM203" s="100" t="str">
        <f t="shared" si="64"/>
        <v/>
      </c>
      <c r="BN203" s="103" t="str">
        <f t="array" ref="BN203">IF($BG203,STDEVA(IF(G5SelectionMask="x",IF(INDEX(RawDataRefData,$E203,0)&gt;0,INDEX(RawDataRefData,$E203,0)),"")),"")</f>
        <v/>
      </c>
      <c r="BO203" s="104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</row>
    <row r="204" spans="1:82" x14ac:dyDescent="0.2">
      <c r="A204" s="33">
        <f t="shared" si="33"/>
        <v>0</v>
      </c>
      <c r="B204" s="206"/>
      <c r="C204" s="200"/>
      <c r="D204" s="197"/>
      <c r="E204" s="72">
        <f t="shared" ref="E204:E270" si="77">ROW()-RawDataFieldKeyBaseRow</f>
        <v>195</v>
      </c>
      <c r="F204" s="9" t="s">
        <v>764</v>
      </c>
      <c r="K204" s="100" t="str">
        <f t="shared" si="65"/>
        <v/>
      </c>
      <c r="L204" s="100"/>
      <c r="M204" s="100"/>
      <c r="N204" s="100"/>
      <c r="O204" s="100"/>
      <c r="P204" s="101" t="str">
        <f t="shared" si="66"/>
        <v/>
      </c>
      <c r="Q204" s="102" t="str">
        <f t="shared" si="67"/>
        <v/>
      </c>
      <c r="R204" s="102" t="str">
        <f t="shared" si="68"/>
        <v/>
      </c>
      <c r="S204" s="102" t="str">
        <f t="shared" si="69"/>
        <v/>
      </c>
      <c r="T204" s="102" t="str">
        <f t="shared" si="70"/>
        <v/>
      </c>
      <c r="U204" s="102" t="str">
        <f t="shared" si="71"/>
        <v/>
      </c>
      <c r="V204" s="102" t="str">
        <f t="shared" si="72"/>
        <v/>
      </c>
      <c r="W204" s="102" t="str">
        <f t="shared" si="73"/>
        <v/>
      </c>
      <c r="X204" s="102" t="str">
        <f t="shared" si="74"/>
        <v/>
      </c>
      <c r="Y204" s="102" t="str">
        <f t="shared" si="75"/>
        <v/>
      </c>
      <c r="Z204" s="102" t="str">
        <f t="shared" si="76"/>
        <v/>
      </c>
      <c r="AA204" s="100" t="b">
        <f t="shared" si="7"/>
        <v>0</v>
      </c>
      <c r="AB204" s="100" t="str">
        <f t="array" ref="AB204">IF($AA204,MEDIAN(IF(G1SelectionMask="x",IF(INDEX(RawDataRefData,$E204,0)&gt;0,INDEX(RawDataRefData,$E204,0)),"")),"")</f>
        <v/>
      </c>
      <c r="AC204" s="100" t="str">
        <f t="array" ref="AC204">IF($AA204,QUARTILE(IF(G1SelectionMask="x",IF(INDEX(RawDataRefData,$E204,0)&gt;0,INDEX(RawDataRefData,$E204,0)),""),1),"")</f>
        <v/>
      </c>
      <c r="AD204" s="100" t="str">
        <f t="array" ref="AD204">IF($AA204,QUARTILE(IF(G1SelectionMask="x",IF(INDEX(RawDataRefData,$E204,0)&gt;0,INDEX(RawDataRefData,$E204,0)),""),3),"")</f>
        <v/>
      </c>
      <c r="AE204" s="100" t="str">
        <f t="array" ref="AE204">IF($AA204,MIN(IF(G1SelectionMask="x",IF(INDEX(RawDataRefData,$E204,0)&gt;0,INDEX(RawDataRefData,$E204,0)),"")),"")</f>
        <v/>
      </c>
      <c r="AF204" s="100" t="str">
        <f t="array" ref="AF204">IF($AA204,MAX(IF(G1SelectionMask="x",IF(INDEX(RawDataRefData,$E204,0)&gt;0,INDEX(RawDataRefData,$E204,0)),"")),"")</f>
        <v/>
      </c>
      <c r="AG204" s="100" t="str">
        <f t="shared" si="8"/>
        <v/>
      </c>
      <c r="AH204" s="100" t="str">
        <f t="array" ref="AH204">IF($AA204,STDEVA(IF(G1SelectionMask="x",IF(INDEX(RawDataRefData,$E204,0)&gt;0,INDEX(RawDataRefData,$E204,0)),"")),"")</f>
        <v/>
      </c>
      <c r="AI204" s="101" t="b">
        <f t="shared" si="9"/>
        <v>0</v>
      </c>
      <c r="AJ204" s="101" t="str">
        <f t="array" ref="AJ204">IF($AI204,MEDIAN(IF(G2SelectionMask="x",IF(INDEX(RawDataRefData,$E204,0)&gt;0,INDEX(RawDataRefData,$E204,0)),"")),"")</f>
        <v/>
      </c>
      <c r="AK204" s="101" t="str">
        <f t="array" ref="AK204">IF($AI204,QUARTILE(IF(G2SelectionMask="x",IF(INDEX(RawDataRefData,$E204,0)&gt;0,INDEX(RawDataRefData,$E204,0)),""),1),"")</f>
        <v/>
      </c>
      <c r="AL204" s="101" t="str">
        <f t="array" ref="AL204">IF($AI204,QUARTILE(IF(G2SelectionMask="x",IF(INDEX(RawDataRefData,$E204,0)&gt;0,INDEX(RawDataRefData,$E204,0)),""),3),"")</f>
        <v/>
      </c>
      <c r="AM204" s="101" t="str">
        <f t="array" ref="AM204">IF($AI204,MIN(IF(G2SelectionMask="x",IF(INDEX(RawDataRefData,$E204,0)&gt;0,INDEX(RawDataRefData,$E204,0)),"")),"")</f>
        <v/>
      </c>
      <c r="AN204" s="101" t="str">
        <f t="array" ref="AN204">IF($AI204,MAX(IF(G2SelectionMask="x",IF(INDEX(RawDataRefData,$E204,0)&gt;0,INDEX(RawDataRefData,$E204,0)),"")),"")</f>
        <v/>
      </c>
      <c r="AO204" s="101" t="str">
        <f t="shared" ref="AO204:AO270" si="78">IF($AI204,AVERAGEIF(G2SelectionMask,"x",INDEX(RawDataRefData,$E204,0)),"")</f>
        <v/>
      </c>
      <c r="AP204" s="101" t="str">
        <f t="array" ref="AP204">IF($AI204,STDEVA(IF(G2SelectionMask="x",IF(INDEX(RawDataRefData,$E204,0)&gt;0,INDEX(RawDataRefData,$E204,0)),"")),"")</f>
        <v/>
      </c>
      <c r="AQ204" s="100" t="b">
        <f t="shared" ref="AQ204:AQ270" si="79">COUNTIFS(G3SelectionMask,"x",INDEX(RawDataRefData,$E204,0),"&gt;0")&gt;=RuleofN</f>
        <v>0</v>
      </c>
      <c r="AR204" s="100" t="str">
        <f t="array" ref="AR204">IF($AQ204,MEDIAN(IF(G3SelectionMask="x",IF(INDEX(RawDataRefData,$E204,0)&gt;0,INDEX(RawDataRefData,$E204,0)),"")),"")</f>
        <v/>
      </c>
      <c r="AS204" s="100" t="str">
        <f t="array" ref="AS204">IF($AQ204,QUARTILE(IF(G3SelectionMask="x",IF(INDEX(RawDataRefData,$E204,0)&gt;0,INDEX(RawDataRefData,$E204,0)),""),1),"")</f>
        <v/>
      </c>
      <c r="AT204" s="100" t="str">
        <f t="array" ref="AT204">IF($AQ204,QUARTILE(IF(G3SelectionMask="x",IF(INDEX(RawDataRefData,$E204,0)&gt;0,INDEX(RawDataRefData,$E204,0)),""),3),"")</f>
        <v/>
      </c>
      <c r="AU204" s="100" t="str">
        <f t="array" ref="AU204">IF($AQ204,MIN(IF(G3SelectionMask="x",IF(INDEX(RawDataRefData,$E204,0)&gt;0,INDEX(RawDataRefData,$E204,0)),"")),"")</f>
        <v/>
      </c>
      <c r="AV204" s="100" t="str">
        <f t="array" ref="AV204">IF($AQ204,MAX(IF(G3SelectionMask="x",IF(INDEX(RawDataRefData,$E204,0)&gt;0,INDEX(RawDataRefData,$E204,0)),"")),"")</f>
        <v/>
      </c>
      <c r="AW204" s="100" t="str">
        <f t="shared" ref="AW204:AW270" si="80">IF($AQ204,AVERAGEIF(G3SelectionMask,"x",INDEX(RawDataRefData,$E204,0)),"")</f>
        <v/>
      </c>
      <c r="AX204" s="100" t="str">
        <f t="array" ref="AX204">IF($AQ204,STDEVA(IF(G3SelectionMask="x",IF(INDEX(RawDataRefData,$E204,0)&gt;0,INDEX(RawDataRefData,$E204,0)),"")),"")</f>
        <v/>
      </c>
      <c r="AY204" s="101" t="b">
        <f t="shared" ref="AY204:AY270" si="81">COUNTIFS(G4SelectionMask,"x",INDEX(RawDataRefData,$E204,0),"&gt;0")&gt;=RuleofN</f>
        <v>0</v>
      </c>
      <c r="AZ204" s="101" t="str">
        <f t="array" ref="AZ204">IF($AY204,MEDIAN(IF(G4SelectionMask="x",IF(INDEX(RawDataRefData,$E204,0)&gt;0,INDEX(RawDataRefData,$E204,0)),"")),"")</f>
        <v/>
      </c>
      <c r="BA204" s="101" t="str">
        <f t="array" ref="BA204">IF($AY204,QUARTILE(IF(G4SelectionMask="x",IF(INDEX(RawDataRefData,$E204,0)&gt;0,INDEX(RawDataRefData,$E204,0)),""),1),"")</f>
        <v/>
      </c>
      <c r="BB204" s="101" t="str">
        <f t="array" ref="BB204">IF($AY204,QUARTILE(IF(G4SelectionMask="x",IF(INDEX(RawDataRefData,$E204,0)&gt;0,INDEX(RawDataRefData,$E204,0)),""),3),"")</f>
        <v/>
      </c>
      <c r="BC204" s="101" t="str">
        <f t="array" ref="BC204">IF($AY204,MIN(IF(G4SelectionMask="x",IF(INDEX(RawDataRefData,$E204,0)&gt;0,INDEX(RawDataRefData,$E204,0)),"")),"")</f>
        <v/>
      </c>
      <c r="BD204" s="101" t="str">
        <f t="array" ref="BD204">IF($AY204,MAX(IF(G4SelectionMask="x",IF(INDEX(RawDataRefData,$E204,0)&gt;0,INDEX(RawDataRefData,$E204,0)),"")),"")</f>
        <v/>
      </c>
      <c r="BE204" s="101" t="str">
        <f t="shared" ref="BE204:BE270" si="82">IF($AY204,AVERAGEIF(G4SelectionMask,"x",INDEX(RawDataRefData,$E204,0)),"")</f>
        <v/>
      </c>
      <c r="BF204" s="101" t="str">
        <f t="array" ref="BF204">IF($AY204,STDEVA(IF(G4SelectionMask="x",IF(INDEX(RawDataRefData,$E204,0)&gt;0,INDEX(RawDataRefData,$E204,0)),"")),"")</f>
        <v/>
      </c>
      <c r="BG204" s="100" t="b">
        <f t="shared" ref="BG204:BG270" si="83">COUNTIFS(G5SelectionMask,"x",INDEX(RawDataRefData,$E204,0),"&gt;0")&gt;=RuleofN</f>
        <v>0</v>
      </c>
      <c r="BH204" s="100" t="str">
        <f t="array" ref="BH204">IF($BG204,MEDIAN(IF(G5SelectionMask="x",IF(INDEX(RawDataRefData,$E204,0)&gt;0,INDEX(RawDataRefData,$E204,0)),"")),"")</f>
        <v/>
      </c>
      <c r="BI204" s="100" t="str">
        <f t="array" ref="BI204">IF($BG204,QUARTILE(IF(G5SelectionMask="x",IF(INDEX(RawDataRefData,$E204,0)&gt;0,INDEX(RawDataRefData,$E204,0)),""),1),"")</f>
        <v/>
      </c>
      <c r="BJ204" s="100" t="str">
        <f t="array" ref="BJ204">IF($BG204,QUARTILE(IF(G5SelectionMask="x",IF(INDEX(RawDataRefData,$E204,0)&gt;0,INDEX(RawDataRefData,$E204,0)),""),3),"")</f>
        <v/>
      </c>
      <c r="BK204" s="100" t="str">
        <f t="array" ref="BK204">IF($BG204,MIN(IF(G5SelectionMask="x",IF(INDEX(RawDataRefData,$E204,0)&gt;0,INDEX(RawDataRefData,$E204,0)),"")),"")</f>
        <v/>
      </c>
      <c r="BL204" s="100" t="str">
        <f t="array" ref="BL204">IF($BG204,MAX(IF(G5SelectionMask="x",IF(INDEX(RawDataRefData,$E204,0)&gt;0,INDEX(RawDataRefData,$E204,0)),"")),"")</f>
        <v/>
      </c>
      <c r="BM204" s="100" t="str">
        <f t="shared" ref="BM204:BM270" si="84">IF($BG204,AVERAGEIF(G5SelectionMask,"x",INDEX(RawDataRefData,$E204,0)),"")</f>
        <v/>
      </c>
      <c r="BN204" s="103" t="str">
        <f t="array" ref="BN204">IF($BG204,STDEVA(IF(G5SelectionMask="x",IF(INDEX(RawDataRefData,$E204,0)&gt;0,INDEX(RawDataRefData,$E204,0)),"")),"")</f>
        <v/>
      </c>
      <c r="BO204" s="104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</row>
    <row r="205" spans="1:82" x14ac:dyDescent="0.2">
      <c r="A205" s="33">
        <f t="shared" si="33"/>
        <v>0</v>
      </c>
      <c r="B205" s="206"/>
      <c r="C205" s="200"/>
      <c r="D205" s="197"/>
      <c r="E205" s="72">
        <f t="shared" si="77"/>
        <v>196</v>
      </c>
      <c r="F205" s="9" t="s">
        <v>243</v>
      </c>
      <c r="G205" s="9" t="s">
        <v>262</v>
      </c>
      <c r="K205" s="100">
        <f t="shared" ref="K205:K270" si="85">IF(COUNT($BP205)=0,"",$BP205)</f>
        <v>40466621.42159</v>
      </c>
      <c r="L205" s="100"/>
      <c r="M205" s="100"/>
      <c r="N205" s="100"/>
      <c r="O205" s="100"/>
      <c r="P205" s="101" t="str">
        <f t="shared" ref="P205:P270" si="86">IF(COUNT($BQ205)=0,"",$BQ205)</f>
        <v/>
      </c>
      <c r="Q205" s="102">
        <f t="shared" ref="Q205:Q270" si="87">IF(COUNT($BR205)=0,"",$BR205)</f>
        <v>2312433.3775200001</v>
      </c>
      <c r="R205" s="102">
        <f t="shared" ref="R205:R270" si="88">IF(COUNT($BS205)=0,"",$BS205)</f>
        <v>6049233.6855800003</v>
      </c>
      <c r="S205" s="102" t="str">
        <f t="shared" ref="S205:S270" si="89">IF(COUNT($BT205)=0,"",$BT205)</f>
        <v/>
      </c>
      <c r="T205" s="102">
        <f t="shared" ref="T205:T270" si="90">IF(COUNT($BU205)=0,"",$BU205)</f>
        <v>621145</v>
      </c>
      <c r="U205" s="102">
        <f t="shared" ref="U205:U270" si="91">IF(COUNT($BV205)=0,"",$BV205)</f>
        <v>749926</v>
      </c>
      <c r="V205" s="102" t="str">
        <f t="shared" ref="V205:V270" si="92">IF(COUNT($BW205)=0,"",$BW205)</f>
        <v/>
      </c>
      <c r="W205" s="102" t="str">
        <f t="shared" ref="W205:W270" si="93">IF(COUNT($BX205)=0,"",$BX205)</f>
        <v/>
      </c>
      <c r="X205" s="102">
        <f t="shared" ref="X205:X270" si="94">IF(COUNT($BY205)=0,"",$BY205)</f>
        <v>4290710.5039499998</v>
      </c>
      <c r="Y205" s="102">
        <f t="shared" ref="Y205:Y270" si="95">IF(COUNT($BZ205)=0,"",$BZ205)</f>
        <v>5441880.6500000004</v>
      </c>
      <c r="Z205" s="102" t="str">
        <f t="shared" ref="Z205:Z270" si="96">IF(COUNT($CA205)=0,"",$CA205)</f>
        <v/>
      </c>
      <c r="AA205" s="100" t="b">
        <f t="shared" si="7"/>
        <v>1</v>
      </c>
      <c r="AB205" s="100">
        <f t="array" ref="AB205">IF($AA205,MEDIAN(IF(G1SelectionMask="x",IF(INDEX(RawDataRefData,$E205,0)&gt;0,INDEX(RawDataRefData,$E205,0)),"")),"")</f>
        <v>3301571.9407350002</v>
      </c>
      <c r="AC205" s="100">
        <f t="array" ref="AC205">IF($AA205,QUARTILE(IF(G1SelectionMask="x",IF(INDEX(RawDataRefData,$E205,0)&gt;0,INDEX(RawDataRefData,$E205,0)),""),1),"")</f>
        <v>1140552.8443800001</v>
      </c>
      <c r="AD205" s="100">
        <f t="array" ref="AD205">IF($AA205,QUARTILE(IF(G1SelectionMask="x",IF(INDEX(RawDataRefData,$E205,0)&gt;0,INDEX(RawDataRefData,$E205,0)),""),3),"")</f>
        <v>5154088.1134875007</v>
      </c>
      <c r="AE205" s="100">
        <f t="array" ref="AE205">IF($AA205,MIN(IF(G1SelectionMask="x",IF(INDEX(RawDataRefData,$E205,0)&gt;0,INDEX(RawDataRefData,$E205,0)),"")),"")</f>
        <v>621145</v>
      </c>
      <c r="AF205" s="100">
        <f t="array" ref="AF205">IF($AA205,MAX(IF(G1SelectionMask="x",IF(INDEX(RawDataRefData,$E205,0)&gt;0,INDEX(RawDataRefData,$E205,0)),"")),"")</f>
        <v>6049233.6855800003</v>
      </c>
      <c r="AG205" s="100">
        <f t="shared" si="8"/>
        <v>3244221.536175</v>
      </c>
      <c r="AH205" s="100">
        <f t="array" ref="AH205">IF($AA205,STDEVA(IF(G1SelectionMask="x",IF(INDEX(RawDataRefData,$E205,0)&gt;0,INDEX(RawDataRefData,$E205,0)),"")),"")</f>
        <v>2356404.3713924219</v>
      </c>
      <c r="AI205" s="101" t="b">
        <f t="shared" si="9"/>
        <v>1</v>
      </c>
      <c r="AJ205" s="101">
        <f t="array" ref="AJ205">IF($AI205,MEDIAN(IF(G2SelectionMask="x",IF(INDEX(RawDataRefData,$E205,0)&gt;0,INDEX(RawDataRefData,$E205,0)),"")),"")</f>
        <v>2312433.3775200001</v>
      </c>
      <c r="AK205" s="101">
        <f t="array" ref="AK205">IF($AI205,QUARTILE(IF(G2SelectionMask="x",IF(INDEX(RawDataRefData,$E205,0)&gt;0,INDEX(RawDataRefData,$E205,0)),""),1),"")</f>
        <v>1867033.6886199999</v>
      </c>
      <c r="AL205" s="101">
        <f t="array" ref="AL205">IF($AI205,QUARTILE(IF(G2SelectionMask="x",IF(INDEX(RawDataRefData,$E205,0)&gt;0,INDEX(RawDataRefData,$E205,0)),""),3),"")</f>
        <v>5441880.6500000004</v>
      </c>
      <c r="AM205" s="101">
        <f t="array" ref="AM205">IF($AI205,MIN(IF(G2SelectionMask="x",IF(INDEX(RawDataRefData,$E205,0)&gt;0,INDEX(RawDataRefData,$E205,0)),"")),"")</f>
        <v>621145</v>
      </c>
      <c r="AN205" s="101">
        <f t="array" ref="AN205">IF($AI205,MAX(IF(G2SelectionMask="x",IF(INDEX(RawDataRefData,$E205,0)&gt;0,INDEX(RawDataRefData,$E205,0)),"")),"")</f>
        <v>19740796</v>
      </c>
      <c r="AO205" s="101">
        <f t="shared" si="78"/>
        <v>5996657.7432280006</v>
      </c>
      <c r="AP205" s="101">
        <f t="array" ref="AP205">IF($AI205,STDEVA(IF(G2SelectionMask="x",IF(INDEX(RawDataRefData,$E205,0)&gt;0,INDEX(RawDataRefData,$E205,0)),"")),"")</f>
        <v>7885628.625961191</v>
      </c>
      <c r="AQ205" s="100" t="b">
        <f t="shared" si="79"/>
        <v>0</v>
      </c>
      <c r="AR205" s="100" t="str">
        <f t="array" ref="AR205">IF($AQ205,MEDIAN(IF(G3SelectionMask="x",IF(INDEX(RawDataRefData,$E205,0)&gt;0,INDEX(RawDataRefData,$E205,0)),"")),"")</f>
        <v/>
      </c>
      <c r="AS205" s="100" t="str">
        <f t="array" ref="AS205">IF($AQ205,QUARTILE(IF(G3SelectionMask="x",IF(INDEX(RawDataRefData,$E205,0)&gt;0,INDEX(RawDataRefData,$E205,0)),""),1),"")</f>
        <v/>
      </c>
      <c r="AT205" s="100" t="str">
        <f t="array" ref="AT205">IF($AQ205,QUARTILE(IF(G3SelectionMask="x",IF(INDEX(RawDataRefData,$E205,0)&gt;0,INDEX(RawDataRefData,$E205,0)),""),3),"")</f>
        <v/>
      </c>
      <c r="AU205" s="100" t="str">
        <f t="array" ref="AU205">IF($AQ205,MIN(IF(G3SelectionMask="x",IF(INDEX(RawDataRefData,$E205,0)&gt;0,INDEX(RawDataRefData,$E205,0)),"")),"")</f>
        <v/>
      </c>
      <c r="AV205" s="100" t="str">
        <f t="array" ref="AV205">IF($AQ205,MAX(IF(G3SelectionMask="x",IF(INDEX(RawDataRefData,$E205,0)&gt;0,INDEX(RawDataRefData,$E205,0)),"")),"")</f>
        <v/>
      </c>
      <c r="AW205" s="100" t="str">
        <f t="shared" si="80"/>
        <v/>
      </c>
      <c r="AX205" s="100" t="str">
        <f t="array" ref="AX205">IF($AQ205,STDEVA(IF(G3SelectionMask="x",IF(INDEX(RawDataRefData,$E205,0)&gt;0,INDEX(RawDataRefData,$E205,0)),"")),"")</f>
        <v/>
      </c>
      <c r="AY205" s="101" t="b">
        <f t="shared" si="81"/>
        <v>0</v>
      </c>
      <c r="AZ205" s="101" t="str">
        <f t="array" ref="AZ205">IF($AY205,MEDIAN(IF(G4SelectionMask="x",IF(INDEX(RawDataRefData,$E205,0)&gt;0,INDEX(RawDataRefData,$E205,0)),"")),"")</f>
        <v/>
      </c>
      <c r="BA205" s="101" t="str">
        <f t="array" ref="BA205">IF($AY205,QUARTILE(IF(G4SelectionMask="x",IF(INDEX(RawDataRefData,$E205,0)&gt;0,INDEX(RawDataRefData,$E205,0)),""),1),"")</f>
        <v/>
      </c>
      <c r="BB205" s="101" t="str">
        <f t="array" ref="BB205">IF($AY205,QUARTILE(IF(G4SelectionMask="x",IF(INDEX(RawDataRefData,$E205,0)&gt;0,INDEX(RawDataRefData,$E205,0)),""),3),"")</f>
        <v/>
      </c>
      <c r="BC205" s="101" t="str">
        <f t="array" ref="BC205">IF($AY205,MIN(IF(G4SelectionMask="x",IF(INDEX(RawDataRefData,$E205,0)&gt;0,INDEX(RawDataRefData,$E205,0)),"")),"")</f>
        <v/>
      </c>
      <c r="BD205" s="101" t="str">
        <f t="array" ref="BD205">IF($AY205,MAX(IF(G4SelectionMask="x",IF(INDEX(RawDataRefData,$E205,0)&gt;0,INDEX(RawDataRefData,$E205,0)),"")),"")</f>
        <v/>
      </c>
      <c r="BE205" s="101" t="str">
        <f t="shared" si="82"/>
        <v/>
      </c>
      <c r="BF205" s="101" t="str">
        <f t="array" ref="BF205">IF($AY205,STDEVA(IF(G4SelectionMask="x",IF(INDEX(RawDataRefData,$E205,0)&gt;0,INDEX(RawDataRefData,$E205,0)),"")),"")</f>
        <v/>
      </c>
      <c r="BG205" s="100" t="b">
        <f t="shared" si="83"/>
        <v>0</v>
      </c>
      <c r="BH205" s="100" t="str">
        <f t="array" ref="BH205">IF($BG205,MEDIAN(IF(G5SelectionMask="x",IF(INDEX(RawDataRefData,$E205,0)&gt;0,INDEX(RawDataRefData,$E205,0)),"")),"")</f>
        <v/>
      </c>
      <c r="BI205" s="100" t="str">
        <f t="array" ref="BI205">IF($BG205,QUARTILE(IF(G5SelectionMask="x",IF(INDEX(RawDataRefData,$E205,0)&gt;0,INDEX(RawDataRefData,$E205,0)),""),1),"")</f>
        <v/>
      </c>
      <c r="BJ205" s="100" t="str">
        <f t="array" ref="BJ205">IF($BG205,QUARTILE(IF(G5SelectionMask="x",IF(INDEX(RawDataRefData,$E205,0)&gt;0,INDEX(RawDataRefData,$E205,0)),""),3),"")</f>
        <v/>
      </c>
      <c r="BK205" s="100" t="str">
        <f t="array" ref="BK205">IF($BG205,MIN(IF(G5SelectionMask="x",IF(INDEX(RawDataRefData,$E205,0)&gt;0,INDEX(RawDataRefData,$E205,0)),"")),"")</f>
        <v/>
      </c>
      <c r="BL205" s="100" t="str">
        <f t="array" ref="BL205">IF($BG205,MAX(IF(G5SelectionMask="x",IF(INDEX(RawDataRefData,$E205,0)&gt;0,INDEX(RawDataRefData,$E205,0)),"")),"")</f>
        <v/>
      </c>
      <c r="BM205" s="100" t="str">
        <f t="shared" si="84"/>
        <v/>
      </c>
      <c r="BN205" s="103" t="str">
        <f t="array" ref="BN205">IF($BG205,STDEVA(IF(G5SelectionMask="x",IF(INDEX(RawDataRefData,$E205,0)&gt;0,INDEX(RawDataRefData,$E205,0)),"")),"")</f>
        <v/>
      </c>
      <c r="BO205" s="104"/>
      <c r="BP205" s="105">
        <v>40466621.42159</v>
      </c>
      <c r="BQ205" s="105" t="s">
        <v>2518</v>
      </c>
      <c r="BR205" s="105">
        <v>2312433.3775200001</v>
      </c>
      <c r="BS205" s="105">
        <v>6049233.6855800003</v>
      </c>
      <c r="BT205" s="105" t="s">
        <v>2518</v>
      </c>
      <c r="BU205" s="105">
        <v>621145</v>
      </c>
      <c r="BV205" s="105">
        <v>749926</v>
      </c>
      <c r="BW205" s="105" t="s">
        <v>2518</v>
      </c>
      <c r="BX205" s="105" t="s">
        <v>2518</v>
      </c>
      <c r="BY205" s="105">
        <v>4290710.5039499998</v>
      </c>
      <c r="BZ205" s="105">
        <v>5441880.6500000004</v>
      </c>
      <c r="CA205" s="105" t="s">
        <v>2518</v>
      </c>
      <c r="CB205" s="105" t="s">
        <v>2518</v>
      </c>
      <c r="CC205" s="105">
        <v>1867033.6886199999</v>
      </c>
      <c r="CD205" s="105">
        <v>19740796</v>
      </c>
    </row>
    <row r="206" spans="1:82" x14ac:dyDescent="0.2">
      <c r="A206" s="33">
        <f t="shared" si="33"/>
        <v>0</v>
      </c>
      <c r="B206" s="206"/>
      <c r="C206" s="200"/>
      <c r="D206" s="197"/>
      <c r="E206" s="72">
        <f t="shared" si="77"/>
        <v>197</v>
      </c>
      <c r="F206" s="9" t="s">
        <v>765</v>
      </c>
      <c r="K206" s="100" t="str">
        <f t="shared" si="85"/>
        <v/>
      </c>
      <c r="L206" s="100"/>
      <c r="M206" s="100"/>
      <c r="N206" s="100"/>
      <c r="O206" s="100"/>
      <c r="P206" s="101" t="str">
        <f t="shared" si="86"/>
        <v/>
      </c>
      <c r="Q206" s="102" t="str">
        <f t="shared" si="87"/>
        <v/>
      </c>
      <c r="R206" s="102" t="str">
        <f t="shared" si="88"/>
        <v/>
      </c>
      <c r="S206" s="102" t="str">
        <f t="shared" si="89"/>
        <v/>
      </c>
      <c r="T206" s="102" t="str">
        <f t="shared" si="90"/>
        <v/>
      </c>
      <c r="U206" s="102" t="str">
        <f t="shared" si="91"/>
        <v/>
      </c>
      <c r="V206" s="102" t="str">
        <f t="shared" si="92"/>
        <v/>
      </c>
      <c r="W206" s="102" t="str">
        <f t="shared" si="93"/>
        <v/>
      </c>
      <c r="X206" s="102" t="str">
        <f t="shared" si="94"/>
        <v/>
      </c>
      <c r="Y206" s="102" t="str">
        <f t="shared" si="95"/>
        <v/>
      </c>
      <c r="Z206" s="102" t="str">
        <f t="shared" si="96"/>
        <v/>
      </c>
      <c r="AA206" s="100" t="b">
        <f t="shared" si="7"/>
        <v>0</v>
      </c>
      <c r="AB206" s="100" t="str">
        <f t="array" ref="AB206">IF($AA206,MEDIAN(IF(G1SelectionMask="x",IF(INDEX(RawDataRefData,$E206,0)&gt;0,INDEX(RawDataRefData,$E206,0)),"")),"")</f>
        <v/>
      </c>
      <c r="AC206" s="100" t="str">
        <f t="array" ref="AC206">IF($AA206,QUARTILE(IF(G1SelectionMask="x",IF(INDEX(RawDataRefData,$E206,0)&gt;0,INDEX(RawDataRefData,$E206,0)),""),1),"")</f>
        <v/>
      </c>
      <c r="AD206" s="100" t="str">
        <f t="array" ref="AD206">IF($AA206,QUARTILE(IF(G1SelectionMask="x",IF(INDEX(RawDataRefData,$E206,0)&gt;0,INDEX(RawDataRefData,$E206,0)),""),3),"")</f>
        <v/>
      </c>
      <c r="AE206" s="100" t="str">
        <f t="array" ref="AE206">IF($AA206,MIN(IF(G1SelectionMask="x",IF(INDEX(RawDataRefData,$E206,0)&gt;0,INDEX(RawDataRefData,$E206,0)),"")),"")</f>
        <v/>
      </c>
      <c r="AF206" s="100" t="str">
        <f t="array" ref="AF206">IF($AA206,MAX(IF(G1SelectionMask="x",IF(INDEX(RawDataRefData,$E206,0)&gt;0,INDEX(RawDataRefData,$E206,0)),"")),"")</f>
        <v/>
      </c>
      <c r="AG206" s="100" t="str">
        <f t="shared" si="8"/>
        <v/>
      </c>
      <c r="AH206" s="100" t="str">
        <f t="array" ref="AH206">IF($AA206,STDEVA(IF(G1SelectionMask="x",IF(INDEX(RawDataRefData,$E206,0)&gt;0,INDEX(RawDataRefData,$E206,0)),"")),"")</f>
        <v/>
      </c>
      <c r="AI206" s="101" t="b">
        <f t="shared" si="9"/>
        <v>0</v>
      </c>
      <c r="AJ206" s="101" t="str">
        <f t="array" ref="AJ206">IF($AI206,MEDIAN(IF(G2SelectionMask="x",IF(INDEX(RawDataRefData,$E206,0)&gt;0,INDEX(RawDataRefData,$E206,0)),"")),"")</f>
        <v/>
      </c>
      <c r="AK206" s="101" t="str">
        <f t="array" ref="AK206">IF($AI206,QUARTILE(IF(G2SelectionMask="x",IF(INDEX(RawDataRefData,$E206,0)&gt;0,INDEX(RawDataRefData,$E206,0)),""),1),"")</f>
        <v/>
      </c>
      <c r="AL206" s="101" t="str">
        <f t="array" ref="AL206">IF($AI206,QUARTILE(IF(G2SelectionMask="x",IF(INDEX(RawDataRefData,$E206,0)&gt;0,INDEX(RawDataRefData,$E206,0)),""),3),"")</f>
        <v/>
      </c>
      <c r="AM206" s="101" t="str">
        <f t="array" ref="AM206">IF($AI206,MIN(IF(G2SelectionMask="x",IF(INDEX(RawDataRefData,$E206,0)&gt;0,INDEX(RawDataRefData,$E206,0)),"")),"")</f>
        <v/>
      </c>
      <c r="AN206" s="101" t="str">
        <f t="array" ref="AN206">IF($AI206,MAX(IF(G2SelectionMask="x",IF(INDEX(RawDataRefData,$E206,0)&gt;0,INDEX(RawDataRefData,$E206,0)),"")),"")</f>
        <v/>
      </c>
      <c r="AO206" s="101" t="str">
        <f t="shared" si="78"/>
        <v/>
      </c>
      <c r="AP206" s="101" t="str">
        <f t="array" ref="AP206">IF($AI206,STDEVA(IF(G2SelectionMask="x",IF(INDEX(RawDataRefData,$E206,0)&gt;0,INDEX(RawDataRefData,$E206,0)),"")),"")</f>
        <v/>
      </c>
      <c r="AQ206" s="100" t="b">
        <f t="shared" si="79"/>
        <v>0</v>
      </c>
      <c r="AR206" s="100" t="str">
        <f t="array" ref="AR206">IF($AQ206,MEDIAN(IF(G3SelectionMask="x",IF(INDEX(RawDataRefData,$E206,0)&gt;0,INDEX(RawDataRefData,$E206,0)),"")),"")</f>
        <v/>
      </c>
      <c r="AS206" s="100" t="str">
        <f t="array" ref="AS206">IF($AQ206,QUARTILE(IF(G3SelectionMask="x",IF(INDEX(RawDataRefData,$E206,0)&gt;0,INDEX(RawDataRefData,$E206,0)),""),1),"")</f>
        <v/>
      </c>
      <c r="AT206" s="100" t="str">
        <f t="array" ref="AT206">IF($AQ206,QUARTILE(IF(G3SelectionMask="x",IF(INDEX(RawDataRefData,$E206,0)&gt;0,INDEX(RawDataRefData,$E206,0)),""),3),"")</f>
        <v/>
      </c>
      <c r="AU206" s="100" t="str">
        <f t="array" ref="AU206">IF($AQ206,MIN(IF(G3SelectionMask="x",IF(INDEX(RawDataRefData,$E206,0)&gt;0,INDEX(RawDataRefData,$E206,0)),"")),"")</f>
        <v/>
      </c>
      <c r="AV206" s="100" t="str">
        <f t="array" ref="AV206">IF($AQ206,MAX(IF(G3SelectionMask="x",IF(INDEX(RawDataRefData,$E206,0)&gt;0,INDEX(RawDataRefData,$E206,0)),"")),"")</f>
        <v/>
      </c>
      <c r="AW206" s="100" t="str">
        <f t="shared" si="80"/>
        <v/>
      </c>
      <c r="AX206" s="100" t="str">
        <f t="array" ref="AX206">IF($AQ206,STDEVA(IF(G3SelectionMask="x",IF(INDEX(RawDataRefData,$E206,0)&gt;0,INDEX(RawDataRefData,$E206,0)),"")),"")</f>
        <v/>
      </c>
      <c r="AY206" s="101" t="b">
        <f t="shared" si="81"/>
        <v>0</v>
      </c>
      <c r="AZ206" s="101" t="str">
        <f t="array" ref="AZ206">IF($AY206,MEDIAN(IF(G4SelectionMask="x",IF(INDEX(RawDataRefData,$E206,0)&gt;0,INDEX(RawDataRefData,$E206,0)),"")),"")</f>
        <v/>
      </c>
      <c r="BA206" s="101" t="str">
        <f t="array" ref="BA206">IF($AY206,QUARTILE(IF(G4SelectionMask="x",IF(INDEX(RawDataRefData,$E206,0)&gt;0,INDEX(RawDataRefData,$E206,0)),""),1),"")</f>
        <v/>
      </c>
      <c r="BB206" s="101" t="str">
        <f t="array" ref="BB206">IF($AY206,QUARTILE(IF(G4SelectionMask="x",IF(INDEX(RawDataRefData,$E206,0)&gt;0,INDEX(RawDataRefData,$E206,0)),""),3),"")</f>
        <v/>
      </c>
      <c r="BC206" s="101" t="str">
        <f t="array" ref="BC206">IF($AY206,MIN(IF(G4SelectionMask="x",IF(INDEX(RawDataRefData,$E206,0)&gt;0,INDEX(RawDataRefData,$E206,0)),"")),"")</f>
        <v/>
      </c>
      <c r="BD206" s="101" t="str">
        <f t="array" ref="BD206">IF($AY206,MAX(IF(G4SelectionMask="x",IF(INDEX(RawDataRefData,$E206,0)&gt;0,INDEX(RawDataRefData,$E206,0)),"")),"")</f>
        <v/>
      </c>
      <c r="BE206" s="101" t="str">
        <f t="shared" si="82"/>
        <v/>
      </c>
      <c r="BF206" s="101" t="str">
        <f t="array" ref="BF206">IF($AY206,STDEVA(IF(G4SelectionMask="x",IF(INDEX(RawDataRefData,$E206,0)&gt;0,INDEX(RawDataRefData,$E206,0)),"")),"")</f>
        <v/>
      </c>
      <c r="BG206" s="100" t="b">
        <f t="shared" si="83"/>
        <v>0</v>
      </c>
      <c r="BH206" s="100" t="str">
        <f t="array" ref="BH206">IF($BG206,MEDIAN(IF(G5SelectionMask="x",IF(INDEX(RawDataRefData,$E206,0)&gt;0,INDEX(RawDataRefData,$E206,0)),"")),"")</f>
        <v/>
      </c>
      <c r="BI206" s="100" t="str">
        <f t="array" ref="BI206">IF($BG206,QUARTILE(IF(G5SelectionMask="x",IF(INDEX(RawDataRefData,$E206,0)&gt;0,INDEX(RawDataRefData,$E206,0)),""),1),"")</f>
        <v/>
      </c>
      <c r="BJ206" s="100" t="str">
        <f t="array" ref="BJ206">IF($BG206,QUARTILE(IF(G5SelectionMask="x",IF(INDEX(RawDataRefData,$E206,0)&gt;0,INDEX(RawDataRefData,$E206,0)),""),3),"")</f>
        <v/>
      </c>
      <c r="BK206" s="100" t="str">
        <f t="array" ref="BK206">IF($BG206,MIN(IF(G5SelectionMask="x",IF(INDEX(RawDataRefData,$E206,0)&gt;0,INDEX(RawDataRefData,$E206,0)),"")),"")</f>
        <v/>
      </c>
      <c r="BL206" s="100" t="str">
        <f t="array" ref="BL206">IF($BG206,MAX(IF(G5SelectionMask="x",IF(INDEX(RawDataRefData,$E206,0)&gt;0,INDEX(RawDataRefData,$E206,0)),"")),"")</f>
        <v/>
      </c>
      <c r="BM206" s="100" t="str">
        <f t="shared" si="84"/>
        <v/>
      </c>
      <c r="BN206" s="103" t="str">
        <f t="array" ref="BN206">IF($BG206,STDEVA(IF(G5SelectionMask="x",IF(INDEX(RawDataRefData,$E206,0)&gt;0,INDEX(RawDataRefData,$E206,0)),"")),"")</f>
        <v/>
      </c>
      <c r="BO206" s="104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</row>
    <row r="207" spans="1:82" x14ac:dyDescent="0.2">
      <c r="A207" s="33">
        <f t="shared" si="33"/>
        <v>0</v>
      </c>
      <c r="B207" s="206"/>
      <c r="C207" s="200"/>
      <c r="D207" s="197"/>
      <c r="E207" s="72">
        <f t="shared" si="77"/>
        <v>198</v>
      </c>
      <c r="F207" s="9" t="s">
        <v>766</v>
      </c>
      <c r="K207" s="100" t="str">
        <f t="shared" si="85"/>
        <v/>
      </c>
      <c r="L207" s="100"/>
      <c r="M207" s="100"/>
      <c r="N207" s="100"/>
      <c r="O207" s="100"/>
      <c r="P207" s="101" t="str">
        <f t="shared" si="86"/>
        <v/>
      </c>
      <c r="Q207" s="102" t="str">
        <f t="shared" si="87"/>
        <v/>
      </c>
      <c r="R207" s="102" t="str">
        <f t="shared" si="88"/>
        <v/>
      </c>
      <c r="S207" s="102" t="str">
        <f t="shared" si="89"/>
        <v/>
      </c>
      <c r="T207" s="102" t="str">
        <f t="shared" si="90"/>
        <v/>
      </c>
      <c r="U207" s="102" t="str">
        <f t="shared" si="91"/>
        <v/>
      </c>
      <c r="V207" s="102" t="str">
        <f t="shared" si="92"/>
        <v/>
      </c>
      <c r="W207" s="102" t="str">
        <f t="shared" si="93"/>
        <v/>
      </c>
      <c r="X207" s="102" t="str">
        <f t="shared" si="94"/>
        <v/>
      </c>
      <c r="Y207" s="102" t="str">
        <f t="shared" si="95"/>
        <v/>
      </c>
      <c r="Z207" s="102" t="str">
        <f t="shared" si="96"/>
        <v/>
      </c>
      <c r="AA207" s="100" t="b">
        <f t="shared" si="7"/>
        <v>0</v>
      </c>
      <c r="AB207" s="100" t="str">
        <f t="array" ref="AB207">IF($AA207,MEDIAN(IF(G1SelectionMask="x",IF(INDEX(RawDataRefData,$E207,0)&gt;0,INDEX(RawDataRefData,$E207,0)),"")),"")</f>
        <v/>
      </c>
      <c r="AC207" s="100" t="str">
        <f t="array" ref="AC207">IF($AA207,QUARTILE(IF(G1SelectionMask="x",IF(INDEX(RawDataRefData,$E207,0)&gt;0,INDEX(RawDataRefData,$E207,0)),""),1),"")</f>
        <v/>
      </c>
      <c r="AD207" s="100" t="str">
        <f t="array" ref="AD207">IF($AA207,QUARTILE(IF(G1SelectionMask="x",IF(INDEX(RawDataRefData,$E207,0)&gt;0,INDEX(RawDataRefData,$E207,0)),""),3),"")</f>
        <v/>
      </c>
      <c r="AE207" s="100" t="str">
        <f t="array" ref="AE207">IF($AA207,MIN(IF(G1SelectionMask="x",IF(INDEX(RawDataRefData,$E207,0)&gt;0,INDEX(RawDataRefData,$E207,0)),"")),"")</f>
        <v/>
      </c>
      <c r="AF207" s="100" t="str">
        <f t="array" ref="AF207">IF($AA207,MAX(IF(G1SelectionMask="x",IF(INDEX(RawDataRefData,$E207,0)&gt;0,INDEX(RawDataRefData,$E207,0)),"")),"")</f>
        <v/>
      </c>
      <c r="AG207" s="100" t="str">
        <f t="shared" si="8"/>
        <v/>
      </c>
      <c r="AH207" s="100" t="str">
        <f t="array" ref="AH207">IF($AA207,STDEVA(IF(G1SelectionMask="x",IF(INDEX(RawDataRefData,$E207,0)&gt;0,INDEX(RawDataRefData,$E207,0)),"")),"")</f>
        <v/>
      </c>
      <c r="AI207" s="101" t="b">
        <f t="shared" si="9"/>
        <v>0</v>
      </c>
      <c r="AJ207" s="101" t="str">
        <f t="array" ref="AJ207">IF($AI207,MEDIAN(IF(G2SelectionMask="x",IF(INDEX(RawDataRefData,$E207,0)&gt;0,INDEX(RawDataRefData,$E207,0)),"")),"")</f>
        <v/>
      </c>
      <c r="AK207" s="101" t="str">
        <f t="array" ref="AK207">IF($AI207,QUARTILE(IF(G2SelectionMask="x",IF(INDEX(RawDataRefData,$E207,0)&gt;0,INDEX(RawDataRefData,$E207,0)),""),1),"")</f>
        <v/>
      </c>
      <c r="AL207" s="101" t="str">
        <f t="array" ref="AL207">IF($AI207,QUARTILE(IF(G2SelectionMask="x",IF(INDEX(RawDataRefData,$E207,0)&gt;0,INDEX(RawDataRefData,$E207,0)),""),3),"")</f>
        <v/>
      </c>
      <c r="AM207" s="101" t="str">
        <f t="array" ref="AM207">IF($AI207,MIN(IF(G2SelectionMask="x",IF(INDEX(RawDataRefData,$E207,0)&gt;0,INDEX(RawDataRefData,$E207,0)),"")),"")</f>
        <v/>
      </c>
      <c r="AN207" s="101" t="str">
        <f t="array" ref="AN207">IF($AI207,MAX(IF(G2SelectionMask="x",IF(INDEX(RawDataRefData,$E207,0)&gt;0,INDEX(RawDataRefData,$E207,0)),"")),"")</f>
        <v/>
      </c>
      <c r="AO207" s="101" t="str">
        <f t="shared" si="78"/>
        <v/>
      </c>
      <c r="AP207" s="101" t="str">
        <f t="array" ref="AP207">IF($AI207,STDEVA(IF(G2SelectionMask="x",IF(INDEX(RawDataRefData,$E207,0)&gt;0,INDEX(RawDataRefData,$E207,0)),"")),"")</f>
        <v/>
      </c>
      <c r="AQ207" s="100" t="b">
        <f t="shared" si="79"/>
        <v>0</v>
      </c>
      <c r="AR207" s="100" t="str">
        <f t="array" ref="AR207">IF($AQ207,MEDIAN(IF(G3SelectionMask="x",IF(INDEX(RawDataRefData,$E207,0)&gt;0,INDEX(RawDataRefData,$E207,0)),"")),"")</f>
        <v/>
      </c>
      <c r="AS207" s="100" t="str">
        <f t="array" ref="AS207">IF($AQ207,QUARTILE(IF(G3SelectionMask="x",IF(INDEX(RawDataRefData,$E207,0)&gt;0,INDEX(RawDataRefData,$E207,0)),""),1),"")</f>
        <v/>
      </c>
      <c r="AT207" s="100" t="str">
        <f t="array" ref="AT207">IF($AQ207,QUARTILE(IF(G3SelectionMask="x",IF(INDEX(RawDataRefData,$E207,0)&gt;0,INDEX(RawDataRefData,$E207,0)),""),3),"")</f>
        <v/>
      </c>
      <c r="AU207" s="100" t="str">
        <f t="array" ref="AU207">IF($AQ207,MIN(IF(G3SelectionMask="x",IF(INDEX(RawDataRefData,$E207,0)&gt;0,INDEX(RawDataRefData,$E207,0)),"")),"")</f>
        <v/>
      </c>
      <c r="AV207" s="100" t="str">
        <f t="array" ref="AV207">IF($AQ207,MAX(IF(G3SelectionMask="x",IF(INDEX(RawDataRefData,$E207,0)&gt;0,INDEX(RawDataRefData,$E207,0)),"")),"")</f>
        <v/>
      </c>
      <c r="AW207" s="100" t="str">
        <f t="shared" si="80"/>
        <v/>
      </c>
      <c r="AX207" s="100" t="str">
        <f t="array" ref="AX207">IF($AQ207,STDEVA(IF(G3SelectionMask="x",IF(INDEX(RawDataRefData,$E207,0)&gt;0,INDEX(RawDataRefData,$E207,0)),"")),"")</f>
        <v/>
      </c>
      <c r="AY207" s="101" t="b">
        <f t="shared" si="81"/>
        <v>0</v>
      </c>
      <c r="AZ207" s="101" t="str">
        <f t="array" ref="AZ207">IF($AY207,MEDIAN(IF(G4SelectionMask="x",IF(INDEX(RawDataRefData,$E207,0)&gt;0,INDEX(RawDataRefData,$E207,0)),"")),"")</f>
        <v/>
      </c>
      <c r="BA207" s="101" t="str">
        <f t="array" ref="BA207">IF($AY207,QUARTILE(IF(G4SelectionMask="x",IF(INDEX(RawDataRefData,$E207,0)&gt;0,INDEX(RawDataRefData,$E207,0)),""),1),"")</f>
        <v/>
      </c>
      <c r="BB207" s="101" t="str">
        <f t="array" ref="BB207">IF($AY207,QUARTILE(IF(G4SelectionMask="x",IF(INDEX(RawDataRefData,$E207,0)&gt;0,INDEX(RawDataRefData,$E207,0)),""),3),"")</f>
        <v/>
      </c>
      <c r="BC207" s="101" t="str">
        <f t="array" ref="BC207">IF($AY207,MIN(IF(G4SelectionMask="x",IF(INDEX(RawDataRefData,$E207,0)&gt;0,INDEX(RawDataRefData,$E207,0)),"")),"")</f>
        <v/>
      </c>
      <c r="BD207" s="101" t="str">
        <f t="array" ref="BD207">IF($AY207,MAX(IF(G4SelectionMask="x",IF(INDEX(RawDataRefData,$E207,0)&gt;0,INDEX(RawDataRefData,$E207,0)),"")),"")</f>
        <v/>
      </c>
      <c r="BE207" s="101" t="str">
        <f t="shared" si="82"/>
        <v/>
      </c>
      <c r="BF207" s="101" t="str">
        <f t="array" ref="BF207">IF($AY207,STDEVA(IF(G4SelectionMask="x",IF(INDEX(RawDataRefData,$E207,0)&gt;0,INDEX(RawDataRefData,$E207,0)),"")),"")</f>
        <v/>
      </c>
      <c r="BG207" s="100" t="b">
        <f t="shared" si="83"/>
        <v>0</v>
      </c>
      <c r="BH207" s="100" t="str">
        <f t="array" ref="BH207">IF($BG207,MEDIAN(IF(G5SelectionMask="x",IF(INDEX(RawDataRefData,$E207,0)&gt;0,INDEX(RawDataRefData,$E207,0)),"")),"")</f>
        <v/>
      </c>
      <c r="BI207" s="100" t="str">
        <f t="array" ref="BI207">IF($BG207,QUARTILE(IF(G5SelectionMask="x",IF(INDEX(RawDataRefData,$E207,0)&gt;0,INDEX(RawDataRefData,$E207,0)),""),1),"")</f>
        <v/>
      </c>
      <c r="BJ207" s="100" t="str">
        <f t="array" ref="BJ207">IF($BG207,QUARTILE(IF(G5SelectionMask="x",IF(INDEX(RawDataRefData,$E207,0)&gt;0,INDEX(RawDataRefData,$E207,0)),""),3),"")</f>
        <v/>
      </c>
      <c r="BK207" s="100" t="str">
        <f t="array" ref="BK207">IF($BG207,MIN(IF(G5SelectionMask="x",IF(INDEX(RawDataRefData,$E207,0)&gt;0,INDEX(RawDataRefData,$E207,0)),"")),"")</f>
        <v/>
      </c>
      <c r="BL207" s="100" t="str">
        <f t="array" ref="BL207">IF($BG207,MAX(IF(G5SelectionMask="x",IF(INDEX(RawDataRefData,$E207,0)&gt;0,INDEX(RawDataRefData,$E207,0)),"")),"")</f>
        <v/>
      </c>
      <c r="BM207" s="100" t="str">
        <f t="shared" si="84"/>
        <v/>
      </c>
      <c r="BN207" s="103" t="str">
        <f t="array" ref="BN207">IF($BG207,STDEVA(IF(G5SelectionMask="x",IF(INDEX(RawDataRefData,$E207,0)&gt;0,INDEX(RawDataRefData,$E207,0)),"")),"")</f>
        <v/>
      </c>
      <c r="BO207" s="104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</row>
    <row r="208" spans="1:82" x14ac:dyDescent="0.2">
      <c r="A208" s="33">
        <f t="shared" si="33"/>
        <v>0</v>
      </c>
      <c r="B208" s="206"/>
      <c r="C208" s="200"/>
      <c r="D208" s="197"/>
      <c r="E208" s="72">
        <f t="shared" si="77"/>
        <v>199</v>
      </c>
      <c r="F208" s="9" t="s">
        <v>244</v>
      </c>
      <c r="G208" s="9" t="s">
        <v>263</v>
      </c>
      <c r="K208" s="100">
        <f t="shared" si="85"/>
        <v>2187860.0193699999</v>
      </c>
      <c r="L208" s="100"/>
      <c r="M208" s="100"/>
      <c r="N208" s="100"/>
      <c r="O208" s="100"/>
      <c r="P208" s="101" t="str">
        <f t="shared" si="86"/>
        <v/>
      </c>
      <c r="Q208" s="102">
        <f t="shared" si="87"/>
        <v>993530.26040999999</v>
      </c>
      <c r="R208" s="102">
        <f t="shared" si="88"/>
        <v>1076149.1321700001</v>
      </c>
      <c r="S208" s="102" t="str">
        <f t="shared" si="89"/>
        <v/>
      </c>
      <c r="T208" s="102">
        <f t="shared" si="90"/>
        <v>664534</v>
      </c>
      <c r="U208" s="102">
        <f t="shared" si="91"/>
        <v>9000</v>
      </c>
      <c r="V208" s="102" t="str">
        <f t="shared" si="92"/>
        <v/>
      </c>
      <c r="W208" s="102" t="str">
        <f t="shared" si="93"/>
        <v/>
      </c>
      <c r="X208" s="102">
        <f t="shared" si="94"/>
        <v>2176853.4139700001</v>
      </c>
      <c r="Y208" s="102">
        <f t="shared" si="95"/>
        <v>1576909</v>
      </c>
      <c r="Z208" s="102" t="str">
        <f t="shared" si="96"/>
        <v/>
      </c>
      <c r="AA208" s="100" t="b">
        <f t="shared" si="7"/>
        <v>1</v>
      </c>
      <c r="AB208" s="100">
        <f t="array" ref="AB208">IF($AA208,MEDIAN(IF(G1SelectionMask="x",IF(INDEX(RawDataRefData,$E208,0)&gt;0,INDEX(RawDataRefData,$E208,0)),"")),"")</f>
        <v>1034839.6962900001</v>
      </c>
      <c r="AC208" s="100">
        <f t="array" ref="AC208">IF($AA208,QUARTILE(IF(G1SelectionMask="x",IF(INDEX(RawDataRefData,$E208,0)&gt;0,INDEX(RawDataRefData,$E208,0)),""),1),"")</f>
        <v>746783.06510250003</v>
      </c>
      <c r="AD208" s="100">
        <f t="array" ref="AD208">IF($AA208,QUARTILE(IF(G1SelectionMask="x",IF(INDEX(RawDataRefData,$E208,0)&gt;0,INDEX(RawDataRefData,$E208,0)),""),3),"")</f>
        <v>1451719.0330425</v>
      </c>
      <c r="AE208" s="100">
        <f t="array" ref="AE208">IF($AA208,MIN(IF(G1SelectionMask="x",IF(INDEX(RawDataRefData,$E208,0)&gt;0,INDEX(RawDataRefData,$E208,0)),"")),"")</f>
        <v>9000</v>
      </c>
      <c r="AF208" s="100">
        <f t="array" ref="AF208">IF($AA208,MAX(IF(G1SelectionMask="x",IF(INDEX(RawDataRefData,$E208,0)&gt;0,INDEX(RawDataRefData,$E208,0)),"")),"")</f>
        <v>2176853.4139700001</v>
      </c>
      <c r="AG208" s="100">
        <f t="shared" si="8"/>
        <v>1082829.3010916666</v>
      </c>
      <c r="AH208" s="100">
        <f t="array" ref="AH208">IF($AA208,STDEVA(IF(G1SelectionMask="x",IF(INDEX(RawDataRefData,$E208,0)&gt;0,INDEX(RawDataRefData,$E208,0)),"")),"")</f>
        <v>745265.42634882068</v>
      </c>
      <c r="AI208" s="101" t="b">
        <f t="shared" si="9"/>
        <v>1</v>
      </c>
      <c r="AJ208" s="101">
        <f t="array" ref="AJ208">IF($AI208,MEDIAN(IF(G2SelectionMask="x",IF(INDEX(RawDataRefData,$E208,0)&gt;0,INDEX(RawDataRefData,$E208,0)),"")),"")</f>
        <v>1006988.0054199999</v>
      </c>
      <c r="AK208" s="101">
        <f t="array" ref="AK208">IF($AI208,QUARTILE(IF(G2SelectionMask="x",IF(INDEX(RawDataRefData,$E208,0)&gt;0,INDEX(RawDataRefData,$E208,0)),""),1),"")</f>
        <v>993530.26040999999</v>
      </c>
      <c r="AL208" s="101">
        <f t="array" ref="AL208">IF($AI208,QUARTILE(IF(G2SelectionMask="x",IF(INDEX(RawDataRefData,$E208,0)&gt;0,INDEX(RawDataRefData,$E208,0)),""),3),"")</f>
        <v>1576909</v>
      </c>
      <c r="AM208" s="101">
        <f t="array" ref="AM208">IF($AI208,MIN(IF(G2SelectionMask="x",IF(INDEX(RawDataRefData,$E208,0)&gt;0,INDEX(RawDataRefData,$E208,0)),"")),"")</f>
        <v>664534</v>
      </c>
      <c r="AN208" s="101">
        <f t="array" ref="AN208">IF($AI208,MAX(IF(G2SelectionMask="x",IF(INDEX(RawDataRefData,$E208,0)&gt;0,INDEX(RawDataRefData,$E208,0)),"")),"")</f>
        <v>4935199.1399999997</v>
      </c>
      <c r="AO208" s="101">
        <f t="shared" si="78"/>
        <v>1835432.0811659999</v>
      </c>
      <c r="AP208" s="101">
        <f t="array" ref="AP208">IF($AI208,STDEVA(IF(G2SelectionMask="x",IF(INDEX(RawDataRefData,$E208,0)&gt;0,INDEX(RawDataRefData,$E208,0)),"")),"")</f>
        <v>1763626.2771231523</v>
      </c>
      <c r="AQ208" s="100" t="b">
        <f t="shared" si="79"/>
        <v>0</v>
      </c>
      <c r="AR208" s="100" t="str">
        <f t="array" ref="AR208">IF($AQ208,MEDIAN(IF(G3SelectionMask="x",IF(INDEX(RawDataRefData,$E208,0)&gt;0,INDEX(RawDataRefData,$E208,0)),"")),"")</f>
        <v/>
      </c>
      <c r="AS208" s="100" t="str">
        <f t="array" ref="AS208">IF($AQ208,QUARTILE(IF(G3SelectionMask="x",IF(INDEX(RawDataRefData,$E208,0)&gt;0,INDEX(RawDataRefData,$E208,0)),""),1),"")</f>
        <v/>
      </c>
      <c r="AT208" s="100" t="str">
        <f t="array" ref="AT208">IF($AQ208,QUARTILE(IF(G3SelectionMask="x",IF(INDEX(RawDataRefData,$E208,0)&gt;0,INDEX(RawDataRefData,$E208,0)),""),3),"")</f>
        <v/>
      </c>
      <c r="AU208" s="100" t="str">
        <f t="array" ref="AU208">IF($AQ208,MIN(IF(G3SelectionMask="x",IF(INDEX(RawDataRefData,$E208,0)&gt;0,INDEX(RawDataRefData,$E208,0)),"")),"")</f>
        <v/>
      </c>
      <c r="AV208" s="100" t="str">
        <f t="array" ref="AV208">IF($AQ208,MAX(IF(G3SelectionMask="x",IF(INDEX(RawDataRefData,$E208,0)&gt;0,INDEX(RawDataRefData,$E208,0)),"")),"")</f>
        <v/>
      </c>
      <c r="AW208" s="100" t="str">
        <f t="shared" si="80"/>
        <v/>
      </c>
      <c r="AX208" s="100" t="str">
        <f t="array" ref="AX208">IF($AQ208,STDEVA(IF(G3SelectionMask="x",IF(INDEX(RawDataRefData,$E208,0)&gt;0,INDEX(RawDataRefData,$E208,0)),"")),"")</f>
        <v/>
      </c>
      <c r="AY208" s="101" t="b">
        <f t="shared" si="81"/>
        <v>0</v>
      </c>
      <c r="AZ208" s="101" t="str">
        <f t="array" ref="AZ208">IF($AY208,MEDIAN(IF(G4SelectionMask="x",IF(INDEX(RawDataRefData,$E208,0)&gt;0,INDEX(RawDataRefData,$E208,0)),"")),"")</f>
        <v/>
      </c>
      <c r="BA208" s="101" t="str">
        <f t="array" ref="BA208">IF($AY208,QUARTILE(IF(G4SelectionMask="x",IF(INDEX(RawDataRefData,$E208,0)&gt;0,INDEX(RawDataRefData,$E208,0)),""),1),"")</f>
        <v/>
      </c>
      <c r="BB208" s="101" t="str">
        <f t="array" ref="BB208">IF($AY208,QUARTILE(IF(G4SelectionMask="x",IF(INDEX(RawDataRefData,$E208,0)&gt;0,INDEX(RawDataRefData,$E208,0)),""),3),"")</f>
        <v/>
      </c>
      <c r="BC208" s="101" t="str">
        <f t="array" ref="BC208">IF($AY208,MIN(IF(G4SelectionMask="x",IF(INDEX(RawDataRefData,$E208,0)&gt;0,INDEX(RawDataRefData,$E208,0)),"")),"")</f>
        <v/>
      </c>
      <c r="BD208" s="101" t="str">
        <f t="array" ref="BD208">IF($AY208,MAX(IF(G4SelectionMask="x",IF(INDEX(RawDataRefData,$E208,0)&gt;0,INDEX(RawDataRefData,$E208,0)),"")),"")</f>
        <v/>
      </c>
      <c r="BE208" s="101" t="str">
        <f t="shared" si="82"/>
        <v/>
      </c>
      <c r="BF208" s="101" t="str">
        <f t="array" ref="BF208">IF($AY208,STDEVA(IF(G4SelectionMask="x",IF(INDEX(RawDataRefData,$E208,0)&gt;0,INDEX(RawDataRefData,$E208,0)),"")),"")</f>
        <v/>
      </c>
      <c r="BG208" s="100" t="b">
        <f t="shared" si="83"/>
        <v>0</v>
      </c>
      <c r="BH208" s="100" t="str">
        <f t="array" ref="BH208">IF($BG208,MEDIAN(IF(G5SelectionMask="x",IF(INDEX(RawDataRefData,$E208,0)&gt;0,INDEX(RawDataRefData,$E208,0)),"")),"")</f>
        <v/>
      </c>
      <c r="BI208" s="100" t="str">
        <f t="array" ref="BI208">IF($BG208,QUARTILE(IF(G5SelectionMask="x",IF(INDEX(RawDataRefData,$E208,0)&gt;0,INDEX(RawDataRefData,$E208,0)),""),1),"")</f>
        <v/>
      </c>
      <c r="BJ208" s="100" t="str">
        <f t="array" ref="BJ208">IF($BG208,QUARTILE(IF(G5SelectionMask="x",IF(INDEX(RawDataRefData,$E208,0)&gt;0,INDEX(RawDataRefData,$E208,0)),""),3),"")</f>
        <v/>
      </c>
      <c r="BK208" s="100" t="str">
        <f t="array" ref="BK208">IF($BG208,MIN(IF(G5SelectionMask="x",IF(INDEX(RawDataRefData,$E208,0)&gt;0,INDEX(RawDataRefData,$E208,0)),"")),"")</f>
        <v/>
      </c>
      <c r="BL208" s="100" t="str">
        <f t="array" ref="BL208">IF($BG208,MAX(IF(G5SelectionMask="x",IF(INDEX(RawDataRefData,$E208,0)&gt;0,INDEX(RawDataRefData,$E208,0)),"")),"")</f>
        <v/>
      </c>
      <c r="BM208" s="100" t="str">
        <f t="shared" si="84"/>
        <v/>
      </c>
      <c r="BN208" s="103" t="str">
        <f t="array" ref="BN208">IF($BG208,STDEVA(IF(G5SelectionMask="x",IF(INDEX(RawDataRefData,$E208,0)&gt;0,INDEX(RawDataRefData,$E208,0)),"")),"")</f>
        <v/>
      </c>
      <c r="BO208" s="104"/>
      <c r="BP208" s="105">
        <v>2187860.0193699999</v>
      </c>
      <c r="BQ208" s="105" t="s">
        <v>2518</v>
      </c>
      <c r="BR208" s="105">
        <v>993530.26040999999</v>
      </c>
      <c r="BS208" s="105">
        <v>1076149.1321700001</v>
      </c>
      <c r="BT208" s="105" t="s">
        <v>2518</v>
      </c>
      <c r="BU208" s="105">
        <v>664534</v>
      </c>
      <c r="BV208" s="105">
        <v>9000</v>
      </c>
      <c r="BW208" s="105" t="s">
        <v>2518</v>
      </c>
      <c r="BX208" s="105" t="s">
        <v>2518</v>
      </c>
      <c r="BY208" s="105">
        <v>2176853.4139700001</v>
      </c>
      <c r="BZ208" s="105">
        <v>1576909</v>
      </c>
      <c r="CA208" s="105" t="s">
        <v>2518</v>
      </c>
      <c r="CB208" s="105" t="s">
        <v>2518</v>
      </c>
      <c r="CC208" s="105">
        <v>1006988.0054199999</v>
      </c>
      <c r="CD208" s="105">
        <v>4935199.1399999997</v>
      </c>
    </row>
    <row r="209" spans="1:82" x14ac:dyDescent="0.2">
      <c r="A209" s="33">
        <f t="shared" si="33"/>
        <v>0</v>
      </c>
      <c r="B209" s="206"/>
      <c r="C209" s="200"/>
      <c r="D209" s="197"/>
      <c r="E209" s="72">
        <f t="shared" si="77"/>
        <v>200</v>
      </c>
      <c r="F209" s="9" t="s">
        <v>767</v>
      </c>
      <c r="K209" s="100" t="str">
        <f t="shared" si="85"/>
        <v/>
      </c>
      <c r="L209" s="100"/>
      <c r="M209" s="100"/>
      <c r="N209" s="100"/>
      <c r="O209" s="100"/>
      <c r="P209" s="101" t="str">
        <f t="shared" si="86"/>
        <v/>
      </c>
      <c r="Q209" s="102" t="str">
        <f t="shared" si="87"/>
        <v/>
      </c>
      <c r="R209" s="102" t="str">
        <f t="shared" si="88"/>
        <v/>
      </c>
      <c r="S209" s="102" t="str">
        <f t="shared" si="89"/>
        <v/>
      </c>
      <c r="T209" s="102" t="str">
        <f t="shared" si="90"/>
        <v/>
      </c>
      <c r="U209" s="102" t="str">
        <f t="shared" si="91"/>
        <v/>
      </c>
      <c r="V209" s="102" t="str">
        <f t="shared" si="92"/>
        <v/>
      </c>
      <c r="W209" s="102" t="str">
        <f t="shared" si="93"/>
        <v/>
      </c>
      <c r="X209" s="102" t="str">
        <f t="shared" si="94"/>
        <v/>
      </c>
      <c r="Y209" s="102" t="str">
        <f t="shared" si="95"/>
        <v/>
      </c>
      <c r="Z209" s="102" t="str">
        <f t="shared" si="96"/>
        <v/>
      </c>
      <c r="AA209" s="100" t="b">
        <f t="shared" si="7"/>
        <v>0</v>
      </c>
      <c r="AB209" s="100" t="str">
        <f t="array" ref="AB209">IF($AA209,MEDIAN(IF(G1SelectionMask="x",IF(INDEX(RawDataRefData,$E209,0)&gt;0,INDEX(RawDataRefData,$E209,0)),"")),"")</f>
        <v/>
      </c>
      <c r="AC209" s="100" t="str">
        <f t="array" ref="AC209">IF($AA209,QUARTILE(IF(G1SelectionMask="x",IF(INDEX(RawDataRefData,$E209,0)&gt;0,INDEX(RawDataRefData,$E209,0)),""),1),"")</f>
        <v/>
      </c>
      <c r="AD209" s="100" t="str">
        <f t="array" ref="AD209">IF($AA209,QUARTILE(IF(G1SelectionMask="x",IF(INDEX(RawDataRefData,$E209,0)&gt;0,INDEX(RawDataRefData,$E209,0)),""),3),"")</f>
        <v/>
      </c>
      <c r="AE209" s="100" t="str">
        <f t="array" ref="AE209">IF($AA209,MIN(IF(G1SelectionMask="x",IF(INDEX(RawDataRefData,$E209,0)&gt;0,INDEX(RawDataRefData,$E209,0)),"")),"")</f>
        <v/>
      </c>
      <c r="AF209" s="100" t="str">
        <f t="array" ref="AF209">IF($AA209,MAX(IF(G1SelectionMask="x",IF(INDEX(RawDataRefData,$E209,0)&gt;0,INDEX(RawDataRefData,$E209,0)),"")),"")</f>
        <v/>
      </c>
      <c r="AG209" s="100" t="str">
        <f t="shared" si="8"/>
        <v/>
      </c>
      <c r="AH209" s="100" t="str">
        <f t="array" ref="AH209">IF($AA209,STDEVA(IF(G1SelectionMask="x",IF(INDEX(RawDataRefData,$E209,0)&gt;0,INDEX(RawDataRefData,$E209,0)),"")),"")</f>
        <v/>
      </c>
      <c r="AI209" s="101" t="b">
        <f t="shared" si="9"/>
        <v>0</v>
      </c>
      <c r="AJ209" s="101" t="str">
        <f t="array" ref="AJ209">IF($AI209,MEDIAN(IF(G2SelectionMask="x",IF(INDEX(RawDataRefData,$E209,0)&gt;0,INDEX(RawDataRefData,$E209,0)),"")),"")</f>
        <v/>
      </c>
      <c r="AK209" s="101" t="str">
        <f t="array" ref="AK209">IF($AI209,QUARTILE(IF(G2SelectionMask="x",IF(INDEX(RawDataRefData,$E209,0)&gt;0,INDEX(RawDataRefData,$E209,0)),""),1),"")</f>
        <v/>
      </c>
      <c r="AL209" s="101" t="str">
        <f t="array" ref="AL209">IF($AI209,QUARTILE(IF(G2SelectionMask="x",IF(INDEX(RawDataRefData,$E209,0)&gt;0,INDEX(RawDataRefData,$E209,0)),""),3),"")</f>
        <v/>
      </c>
      <c r="AM209" s="101" t="str">
        <f t="array" ref="AM209">IF($AI209,MIN(IF(G2SelectionMask="x",IF(INDEX(RawDataRefData,$E209,0)&gt;0,INDEX(RawDataRefData,$E209,0)),"")),"")</f>
        <v/>
      </c>
      <c r="AN209" s="101" t="str">
        <f t="array" ref="AN209">IF($AI209,MAX(IF(G2SelectionMask="x",IF(INDEX(RawDataRefData,$E209,0)&gt;0,INDEX(RawDataRefData,$E209,0)),"")),"")</f>
        <v/>
      </c>
      <c r="AO209" s="101" t="str">
        <f t="shared" si="78"/>
        <v/>
      </c>
      <c r="AP209" s="101" t="str">
        <f t="array" ref="AP209">IF($AI209,STDEVA(IF(G2SelectionMask="x",IF(INDEX(RawDataRefData,$E209,0)&gt;0,INDEX(RawDataRefData,$E209,0)),"")),"")</f>
        <v/>
      </c>
      <c r="AQ209" s="100" t="b">
        <f t="shared" si="79"/>
        <v>0</v>
      </c>
      <c r="AR209" s="100" t="str">
        <f t="array" ref="AR209">IF($AQ209,MEDIAN(IF(G3SelectionMask="x",IF(INDEX(RawDataRefData,$E209,0)&gt;0,INDEX(RawDataRefData,$E209,0)),"")),"")</f>
        <v/>
      </c>
      <c r="AS209" s="100" t="str">
        <f t="array" ref="AS209">IF($AQ209,QUARTILE(IF(G3SelectionMask="x",IF(INDEX(RawDataRefData,$E209,0)&gt;0,INDEX(RawDataRefData,$E209,0)),""),1),"")</f>
        <v/>
      </c>
      <c r="AT209" s="100" t="str">
        <f t="array" ref="AT209">IF($AQ209,QUARTILE(IF(G3SelectionMask="x",IF(INDEX(RawDataRefData,$E209,0)&gt;0,INDEX(RawDataRefData,$E209,0)),""),3),"")</f>
        <v/>
      </c>
      <c r="AU209" s="100" t="str">
        <f t="array" ref="AU209">IF($AQ209,MIN(IF(G3SelectionMask="x",IF(INDEX(RawDataRefData,$E209,0)&gt;0,INDEX(RawDataRefData,$E209,0)),"")),"")</f>
        <v/>
      </c>
      <c r="AV209" s="100" t="str">
        <f t="array" ref="AV209">IF($AQ209,MAX(IF(G3SelectionMask="x",IF(INDEX(RawDataRefData,$E209,0)&gt;0,INDEX(RawDataRefData,$E209,0)),"")),"")</f>
        <v/>
      </c>
      <c r="AW209" s="100" t="str">
        <f t="shared" si="80"/>
        <v/>
      </c>
      <c r="AX209" s="100" t="str">
        <f t="array" ref="AX209">IF($AQ209,STDEVA(IF(G3SelectionMask="x",IF(INDEX(RawDataRefData,$E209,0)&gt;0,INDEX(RawDataRefData,$E209,0)),"")),"")</f>
        <v/>
      </c>
      <c r="AY209" s="101" t="b">
        <f t="shared" si="81"/>
        <v>0</v>
      </c>
      <c r="AZ209" s="101" t="str">
        <f t="array" ref="AZ209">IF($AY209,MEDIAN(IF(G4SelectionMask="x",IF(INDEX(RawDataRefData,$E209,0)&gt;0,INDEX(RawDataRefData,$E209,0)),"")),"")</f>
        <v/>
      </c>
      <c r="BA209" s="101" t="str">
        <f t="array" ref="BA209">IF($AY209,QUARTILE(IF(G4SelectionMask="x",IF(INDEX(RawDataRefData,$E209,0)&gt;0,INDEX(RawDataRefData,$E209,0)),""),1),"")</f>
        <v/>
      </c>
      <c r="BB209" s="101" t="str">
        <f t="array" ref="BB209">IF($AY209,QUARTILE(IF(G4SelectionMask="x",IF(INDEX(RawDataRefData,$E209,0)&gt;0,INDEX(RawDataRefData,$E209,0)),""),3),"")</f>
        <v/>
      </c>
      <c r="BC209" s="101" t="str">
        <f t="array" ref="BC209">IF($AY209,MIN(IF(G4SelectionMask="x",IF(INDEX(RawDataRefData,$E209,0)&gt;0,INDEX(RawDataRefData,$E209,0)),"")),"")</f>
        <v/>
      </c>
      <c r="BD209" s="101" t="str">
        <f t="array" ref="BD209">IF($AY209,MAX(IF(G4SelectionMask="x",IF(INDEX(RawDataRefData,$E209,0)&gt;0,INDEX(RawDataRefData,$E209,0)),"")),"")</f>
        <v/>
      </c>
      <c r="BE209" s="101" t="str">
        <f t="shared" si="82"/>
        <v/>
      </c>
      <c r="BF209" s="101" t="str">
        <f t="array" ref="BF209">IF($AY209,STDEVA(IF(G4SelectionMask="x",IF(INDEX(RawDataRefData,$E209,0)&gt;0,INDEX(RawDataRefData,$E209,0)),"")),"")</f>
        <v/>
      </c>
      <c r="BG209" s="100" t="b">
        <f t="shared" si="83"/>
        <v>0</v>
      </c>
      <c r="BH209" s="100" t="str">
        <f t="array" ref="BH209">IF($BG209,MEDIAN(IF(G5SelectionMask="x",IF(INDEX(RawDataRefData,$E209,0)&gt;0,INDEX(RawDataRefData,$E209,0)),"")),"")</f>
        <v/>
      </c>
      <c r="BI209" s="100" t="str">
        <f t="array" ref="BI209">IF($BG209,QUARTILE(IF(G5SelectionMask="x",IF(INDEX(RawDataRefData,$E209,0)&gt;0,INDEX(RawDataRefData,$E209,0)),""),1),"")</f>
        <v/>
      </c>
      <c r="BJ209" s="100" t="str">
        <f t="array" ref="BJ209">IF($BG209,QUARTILE(IF(G5SelectionMask="x",IF(INDEX(RawDataRefData,$E209,0)&gt;0,INDEX(RawDataRefData,$E209,0)),""),3),"")</f>
        <v/>
      </c>
      <c r="BK209" s="100" t="str">
        <f t="array" ref="BK209">IF($BG209,MIN(IF(G5SelectionMask="x",IF(INDEX(RawDataRefData,$E209,0)&gt;0,INDEX(RawDataRefData,$E209,0)),"")),"")</f>
        <v/>
      </c>
      <c r="BL209" s="100" t="str">
        <f t="array" ref="BL209">IF($BG209,MAX(IF(G5SelectionMask="x",IF(INDEX(RawDataRefData,$E209,0)&gt;0,INDEX(RawDataRefData,$E209,0)),"")),"")</f>
        <v/>
      </c>
      <c r="BM209" s="100" t="str">
        <f t="shared" si="84"/>
        <v/>
      </c>
      <c r="BN209" s="103" t="str">
        <f t="array" ref="BN209">IF($BG209,STDEVA(IF(G5SelectionMask="x",IF(INDEX(RawDataRefData,$E209,0)&gt;0,INDEX(RawDataRefData,$E209,0)),"")),"")</f>
        <v/>
      </c>
      <c r="BO209" s="104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</row>
    <row r="210" spans="1:82" x14ac:dyDescent="0.2">
      <c r="A210" s="33">
        <f t="shared" si="33"/>
        <v>0</v>
      </c>
      <c r="B210" s="206"/>
      <c r="C210" s="200"/>
      <c r="D210" s="197"/>
      <c r="E210" s="72">
        <f t="shared" si="77"/>
        <v>201</v>
      </c>
      <c r="F210" s="9" t="s">
        <v>768</v>
      </c>
      <c r="K210" s="100" t="str">
        <f t="shared" si="85"/>
        <v/>
      </c>
      <c r="L210" s="100"/>
      <c r="M210" s="100"/>
      <c r="N210" s="100"/>
      <c r="O210" s="100"/>
      <c r="P210" s="101" t="str">
        <f t="shared" si="86"/>
        <v/>
      </c>
      <c r="Q210" s="102" t="str">
        <f t="shared" si="87"/>
        <v/>
      </c>
      <c r="R210" s="102" t="str">
        <f t="shared" si="88"/>
        <v/>
      </c>
      <c r="S210" s="102" t="str">
        <f t="shared" si="89"/>
        <v/>
      </c>
      <c r="T210" s="102" t="str">
        <f t="shared" si="90"/>
        <v/>
      </c>
      <c r="U210" s="102" t="str">
        <f t="shared" si="91"/>
        <v/>
      </c>
      <c r="V210" s="102" t="str">
        <f t="shared" si="92"/>
        <v/>
      </c>
      <c r="W210" s="102" t="str">
        <f t="shared" si="93"/>
        <v/>
      </c>
      <c r="X210" s="102" t="str">
        <f t="shared" si="94"/>
        <v/>
      </c>
      <c r="Y210" s="102" t="str">
        <f t="shared" si="95"/>
        <v/>
      </c>
      <c r="Z210" s="102" t="str">
        <f t="shared" si="96"/>
        <v/>
      </c>
      <c r="AA210" s="100" t="b">
        <f t="shared" si="7"/>
        <v>0</v>
      </c>
      <c r="AB210" s="100" t="str">
        <f t="array" ref="AB210">IF($AA210,MEDIAN(IF(G1SelectionMask="x",IF(INDEX(RawDataRefData,$E210,0)&gt;0,INDEX(RawDataRefData,$E210,0)),"")),"")</f>
        <v/>
      </c>
      <c r="AC210" s="100" t="str">
        <f t="array" ref="AC210">IF($AA210,QUARTILE(IF(G1SelectionMask="x",IF(INDEX(RawDataRefData,$E210,0)&gt;0,INDEX(RawDataRefData,$E210,0)),""),1),"")</f>
        <v/>
      </c>
      <c r="AD210" s="100" t="str">
        <f t="array" ref="AD210">IF($AA210,QUARTILE(IF(G1SelectionMask="x",IF(INDEX(RawDataRefData,$E210,0)&gt;0,INDEX(RawDataRefData,$E210,0)),""),3),"")</f>
        <v/>
      </c>
      <c r="AE210" s="100" t="str">
        <f t="array" ref="AE210">IF($AA210,MIN(IF(G1SelectionMask="x",IF(INDEX(RawDataRefData,$E210,0)&gt;0,INDEX(RawDataRefData,$E210,0)),"")),"")</f>
        <v/>
      </c>
      <c r="AF210" s="100" t="str">
        <f t="array" ref="AF210">IF($AA210,MAX(IF(G1SelectionMask="x",IF(INDEX(RawDataRefData,$E210,0)&gt;0,INDEX(RawDataRefData,$E210,0)),"")),"")</f>
        <v/>
      </c>
      <c r="AG210" s="100" t="str">
        <f t="shared" si="8"/>
        <v/>
      </c>
      <c r="AH210" s="100" t="str">
        <f t="array" ref="AH210">IF($AA210,STDEVA(IF(G1SelectionMask="x",IF(INDEX(RawDataRefData,$E210,0)&gt;0,INDEX(RawDataRefData,$E210,0)),"")),"")</f>
        <v/>
      </c>
      <c r="AI210" s="101" t="b">
        <f t="shared" si="9"/>
        <v>0</v>
      </c>
      <c r="AJ210" s="101" t="str">
        <f t="array" ref="AJ210">IF($AI210,MEDIAN(IF(G2SelectionMask="x",IF(INDEX(RawDataRefData,$E210,0)&gt;0,INDEX(RawDataRefData,$E210,0)),"")),"")</f>
        <v/>
      </c>
      <c r="AK210" s="101" t="str">
        <f t="array" ref="AK210">IF($AI210,QUARTILE(IF(G2SelectionMask="x",IF(INDEX(RawDataRefData,$E210,0)&gt;0,INDEX(RawDataRefData,$E210,0)),""),1),"")</f>
        <v/>
      </c>
      <c r="AL210" s="101" t="str">
        <f t="array" ref="AL210">IF($AI210,QUARTILE(IF(G2SelectionMask="x",IF(INDEX(RawDataRefData,$E210,0)&gt;0,INDEX(RawDataRefData,$E210,0)),""),3),"")</f>
        <v/>
      </c>
      <c r="AM210" s="101" t="str">
        <f t="array" ref="AM210">IF($AI210,MIN(IF(G2SelectionMask="x",IF(INDEX(RawDataRefData,$E210,0)&gt;0,INDEX(RawDataRefData,$E210,0)),"")),"")</f>
        <v/>
      </c>
      <c r="AN210" s="101" t="str">
        <f t="array" ref="AN210">IF($AI210,MAX(IF(G2SelectionMask="x",IF(INDEX(RawDataRefData,$E210,0)&gt;0,INDEX(RawDataRefData,$E210,0)),"")),"")</f>
        <v/>
      </c>
      <c r="AO210" s="101" t="str">
        <f t="shared" si="78"/>
        <v/>
      </c>
      <c r="AP210" s="101" t="str">
        <f t="array" ref="AP210">IF($AI210,STDEVA(IF(G2SelectionMask="x",IF(INDEX(RawDataRefData,$E210,0)&gt;0,INDEX(RawDataRefData,$E210,0)),"")),"")</f>
        <v/>
      </c>
      <c r="AQ210" s="100" t="b">
        <f t="shared" si="79"/>
        <v>0</v>
      </c>
      <c r="AR210" s="100" t="str">
        <f t="array" ref="AR210">IF($AQ210,MEDIAN(IF(G3SelectionMask="x",IF(INDEX(RawDataRefData,$E210,0)&gt;0,INDEX(RawDataRefData,$E210,0)),"")),"")</f>
        <v/>
      </c>
      <c r="AS210" s="100" t="str">
        <f t="array" ref="AS210">IF($AQ210,QUARTILE(IF(G3SelectionMask="x",IF(INDEX(RawDataRefData,$E210,0)&gt;0,INDEX(RawDataRefData,$E210,0)),""),1),"")</f>
        <v/>
      </c>
      <c r="AT210" s="100" t="str">
        <f t="array" ref="AT210">IF($AQ210,QUARTILE(IF(G3SelectionMask="x",IF(INDEX(RawDataRefData,$E210,0)&gt;0,INDEX(RawDataRefData,$E210,0)),""),3),"")</f>
        <v/>
      </c>
      <c r="AU210" s="100" t="str">
        <f t="array" ref="AU210">IF($AQ210,MIN(IF(G3SelectionMask="x",IF(INDEX(RawDataRefData,$E210,0)&gt;0,INDEX(RawDataRefData,$E210,0)),"")),"")</f>
        <v/>
      </c>
      <c r="AV210" s="100" t="str">
        <f t="array" ref="AV210">IF($AQ210,MAX(IF(G3SelectionMask="x",IF(INDEX(RawDataRefData,$E210,0)&gt;0,INDEX(RawDataRefData,$E210,0)),"")),"")</f>
        <v/>
      </c>
      <c r="AW210" s="100" t="str">
        <f t="shared" si="80"/>
        <v/>
      </c>
      <c r="AX210" s="100" t="str">
        <f t="array" ref="AX210">IF($AQ210,STDEVA(IF(G3SelectionMask="x",IF(INDEX(RawDataRefData,$E210,0)&gt;0,INDEX(RawDataRefData,$E210,0)),"")),"")</f>
        <v/>
      </c>
      <c r="AY210" s="101" t="b">
        <f t="shared" si="81"/>
        <v>0</v>
      </c>
      <c r="AZ210" s="101" t="str">
        <f t="array" ref="AZ210">IF($AY210,MEDIAN(IF(G4SelectionMask="x",IF(INDEX(RawDataRefData,$E210,0)&gt;0,INDEX(RawDataRefData,$E210,0)),"")),"")</f>
        <v/>
      </c>
      <c r="BA210" s="101" t="str">
        <f t="array" ref="BA210">IF($AY210,QUARTILE(IF(G4SelectionMask="x",IF(INDEX(RawDataRefData,$E210,0)&gt;0,INDEX(RawDataRefData,$E210,0)),""),1),"")</f>
        <v/>
      </c>
      <c r="BB210" s="101" t="str">
        <f t="array" ref="BB210">IF($AY210,QUARTILE(IF(G4SelectionMask="x",IF(INDEX(RawDataRefData,$E210,0)&gt;0,INDEX(RawDataRefData,$E210,0)),""),3),"")</f>
        <v/>
      </c>
      <c r="BC210" s="101" t="str">
        <f t="array" ref="BC210">IF($AY210,MIN(IF(G4SelectionMask="x",IF(INDEX(RawDataRefData,$E210,0)&gt;0,INDEX(RawDataRefData,$E210,0)),"")),"")</f>
        <v/>
      </c>
      <c r="BD210" s="101" t="str">
        <f t="array" ref="BD210">IF($AY210,MAX(IF(G4SelectionMask="x",IF(INDEX(RawDataRefData,$E210,0)&gt;0,INDEX(RawDataRefData,$E210,0)),"")),"")</f>
        <v/>
      </c>
      <c r="BE210" s="101" t="str">
        <f t="shared" si="82"/>
        <v/>
      </c>
      <c r="BF210" s="101" t="str">
        <f t="array" ref="BF210">IF($AY210,STDEVA(IF(G4SelectionMask="x",IF(INDEX(RawDataRefData,$E210,0)&gt;0,INDEX(RawDataRefData,$E210,0)),"")),"")</f>
        <v/>
      </c>
      <c r="BG210" s="100" t="b">
        <f t="shared" si="83"/>
        <v>0</v>
      </c>
      <c r="BH210" s="100" t="str">
        <f t="array" ref="BH210">IF($BG210,MEDIAN(IF(G5SelectionMask="x",IF(INDEX(RawDataRefData,$E210,0)&gt;0,INDEX(RawDataRefData,$E210,0)),"")),"")</f>
        <v/>
      </c>
      <c r="BI210" s="100" t="str">
        <f t="array" ref="BI210">IF($BG210,QUARTILE(IF(G5SelectionMask="x",IF(INDEX(RawDataRefData,$E210,0)&gt;0,INDEX(RawDataRefData,$E210,0)),""),1),"")</f>
        <v/>
      </c>
      <c r="BJ210" s="100" t="str">
        <f t="array" ref="BJ210">IF($BG210,QUARTILE(IF(G5SelectionMask="x",IF(INDEX(RawDataRefData,$E210,0)&gt;0,INDEX(RawDataRefData,$E210,0)),""),3),"")</f>
        <v/>
      </c>
      <c r="BK210" s="100" t="str">
        <f t="array" ref="BK210">IF($BG210,MIN(IF(G5SelectionMask="x",IF(INDEX(RawDataRefData,$E210,0)&gt;0,INDEX(RawDataRefData,$E210,0)),"")),"")</f>
        <v/>
      </c>
      <c r="BL210" s="100" t="str">
        <f t="array" ref="BL210">IF($BG210,MAX(IF(G5SelectionMask="x",IF(INDEX(RawDataRefData,$E210,0)&gt;0,INDEX(RawDataRefData,$E210,0)),"")),"")</f>
        <v/>
      </c>
      <c r="BM210" s="100" t="str">
        <f t="shared" si="84"/>
        <v/>
      </c>
      <c r="BN210" s="103" t="str">
        <f t="array" ref="BN210">IF($BG210,STDEVA(IF(G5SelectionMask="x",IF(INDEX(RawDataRefData,$E210,0)&gt;0,INDEX(RawDataRefData,$E210,0)),"")),"")</f>
        <v/>
      </c>
      <c r="BO210" s="104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</row>
    <row r="211" spans="1:82" x14ac:dyDescent="0.2">
      <c r="A211" s="33">
        <f t="shared" si="33"/>
        <v>0</v>
      </c>
      <c r="B211" s="206"/>
      <c r="C211" s="200"/>
      <c r="D211" s="197"/>
      <c r="E211" s="72">
        <f t="shared" si="77"/>
        <v>202</v>
      </c>
      <c r="F211" s="9" t="s">
        <v>634</v>
      </c>
      <c r="G211" s="9" t="s">
        <v>1822</v>
      </c>
      <c r="K211" s="100" t="str">
        <f t="shared" si="85"/>
        <v/>
      </c>
      <c r="L211" s="100"/>
      <c r="M211" s="100"/>
      <c r="N211" s="100"/>
      <c r="O211" s="100"/>
      <c r="P211" s="101" t="str">
        <f t="shared" si="86"/>
        <v/>
      </c>
      <c r="Q211" s="102">
        <f t="shared" si="87"/>
        <v>1064730.3940000001</v>
      </c>
      <c r="R211" s="102">
        <f t="shared" si="88"/>
        <v>1794002.3694</v>
      </c>
      <c r="S211" s="102">
        <f t="shared" si="89"/>
        <v>4403158.6184700001</v>
      </c>
      <c r="T211" s="102">
        <f t="shared" si="90"/>
        <v>2325882</v>
      </c>
      <c r="U211" s="102">
        <f t="shared" si="91"/>
        <v>2480000</v>
      </c>
      <c r="V211" s="102">
        <f t="shared" si="92"/>
        <v>0</v>
      </c>
      <c r="W211" s="102" t="str">
        <f t="shared" si="93"/>
        <v/>
      </c>
      <c r="X211" s="102">
        <f t="shared" si="94"/>
        <v>3140592.1171200001</v>
      </c>
      <c r="Y211" s="102">
        <f t="shared" si="95"/>
        <v>933366</v>
      </c>
      <c r="Z211" s="102">
        <f t="shared" si="96"/>
        <v>3441205.2792600002</v>
      </c>
      <c r="AA211" s="100" t="b">
        <f t="shared" si="7"/>
        <v>1</v>
      </c>
      <c r="AB211" s="100">
        <f t="array" ref="AB211">IF($AA211,MEDIAN(IF(G1SelectionMask="x",IF(INDEX(RawDataRefData,$E211,0)&gt;0,INDEX(RawDataRefData,$E211,0)),"")),"")</f>
        <v>2402941</v>
      </c>
      <c r="AC211" s="100">
        <f t="array" ref="AC211">IF($AA211,QUARTILE(IF(G1SelectionMask="x",IF(INDEX(RawDataRefData,$E211,0)&gt;0,INDEX(RawDataRefData,$E211,0)),""),1),"")</f>
        <v>1611684.37555</v>
      </c>
      <c r="AD211" s="100">
        <f t="array" ref="AD211">IF($AA211,QUARTILE(IF(G1SelectionMask="x",IF(INDEX(RawDataRefData,$E211,0)&gt;0,INDEX(RawDataRefData,$E211,0)),""),3),"")</f>
        <v>3215745.4076550002</v>
      </c>
      <c r="AE211" s="100">
        <f t="array" ref="AE211">IF($AA211,MIN(IF(G1SelectionMask="x",IF(INDEX(RawDataRefData,$E211,0)&gt;0,INDEX(RawDataRefData,$E211,0)),"")),"")</f>
        <v>933366</v>
      </c>
      <c r="AF211" s="100">
        <f t="array" ref="AF211">IF($AA211,MAX(IF(G1SelectionMask="x",IF(INDEX(RawDataRefData,$E211,0)&gt;0,INDEX(RawDataRefData,$E211,0)),"")),"")</f>
        <v>4403158.6184700001</v>
      </c>
      <c r="AG211" s="100">
        <f t="shared" si="8"/>
        <v>2175881.8642500001</v>
      </c>
      <c r="AH211" s="100">
        <f t="array" ref="AH211">IF($AA211,STDEVA(IF(G1SelectionMask="x",IF(INDEX(RawDataRefData,$E211,0)&gt;0,INDEX(RawDataRefData,$E211,0)),"")),"")</f>
        <v>1191636.7083681268</v>
      </c>
      <c r="AI211" s="101" t="b">
        <f t="shared" si="9"/>
        <v>1</v>
      </c>
      <c r="AJ211" s="101">
        <f t="array" ref="AJ211">IF($AI211,MEDIAN(IF(G2SelectionMask="x",IF(INDEX(RawDataRefData,$E211,0)&gt;0,INDEX(RawDataRefData,$E211,0)),"")),"")</f>
        <v>2883543.6396300001</v>
      </c>
      <c r="AK211" s="101">
        <f t="array" ref="AK211">IF($AI211,QUARTILE(IF(G2SelectionMask="x",IF(INDEX(RawDataRefData,$E211,0)&gt;0,INDEX(RawDataRefData,$E211,0)),""),1),"")</f>
        <v>1716472.7634999999</v>
      </c>
      <c r="AL211" s="101">
        <f t="array" ref="AL211">IF($AI211,QUARTILE(IF(G2SelectionMask="x",IF(INDEX(RawDataRefData,$E211,0)&gt;0,INDEX(RawDataRefData,$E211,0)),""),3),"")</f>
        <v>3791985.0664349999</v>
      </c>
      <c r="AM211" s="101">
        <f t="array" ref="AM211">IF($AI211,MIN(IF(G2SelectionMask="x",IF(INDEX(RawDataRefData,$E211,0)&gt;0,INDEX(RawDataRefData,$E211,0)),"")),"")</f>
        <v>933366</v>
      </c>
      <c r="AN211" s="101">
        <f t="array" ref="AN211">IF($AI211,MAX(IF(G2SelectionMask="x",IF(INDEX(RawDataRefData,$E211,0)&gt;0,INDEX(RawDataRefData,$E211,0)),"")),"")</f>
        <v>5733366.0999999996</v>
      </c>
      <c r="AO211" s="101">
        <f t="shared" si="78"/>
        <v>2602632.12898</v>
      </c>
      <c r="AP211" s="101">
        <f t="array" ref="AP211">IF($AI211,STDEVA(IF(G2SelectionMask="x",IF(INDEX(RawDataRefData,$E211,0)&gt;0,INDEX(RawDataRefData,$E211,0)),"")),"")</f>
        <v>1671054.9417907542</v>
      </c>
      <c r="AQ211" s="100" t="b">
        <f t="shared" si="79"/>
        <v>0</v>
      </c>
      <c r="AR211" s="100" t="str">
        <f t="array" ref="AR211">IF($AQ211,MEDIAN(IF(G3SelectionMask="x",IF(INDEX(RawDataRefData,$E211,0)&gt;0,INDEX(RawDataRefData,$E211,0)),"")),"")</f>
        <v/>
      </c>
      <c r="AS211" s="100" t="str">
        <f t="array" ref="AS211">IF($AQ211,QUARTILE(IF(G3SelectionMask="x",IF(INDEX(RawDataRefData,$E211,0)&gt;0,INDEX(RawDataRefData,$E211,0)),""),1),"")</f>
        <v/>
      </c>
      <c r="AT211" s="100" t="str">
        <f t="array" ref="AT211">IF($AQ211,QUARTILE(IF(G3SelectionMask="x",IF(INDEX(RawDataRefData,$E211,0)&gt;0,INDEX(RawDataRefData,$E211,0)),""),3),"")</f>
        <v/>
      </c>
      <c r="AU211" s="100" t="str">
        <f t="array" ref="AU211">IF($AQ211,MIN(IF(G3SelectionMask="x",IF(INDEX(RawDataRefData,$E211,0)&gt;0,INDEX(RawDataRefData,$E211,0)),"")),"")</f>
        <v/>
      </c>
      <c r="AV211" s="100" t="str">
        <f t="array" ref="AV211">IF($AQ211,MAX(IF(G3SelectionMask="x",IF(INDEX(RawDataRefData,$E211,0)&gt;0,INDEX(RawDataRefData,$E211,0)),"")),"")</f>
        <v/>
      </c>
      <c r="AW211" s="100" t="str">
        <f t="shared" si="80"/>
        <v/>
      </c>
      <c r="AX211" s="100" t="str">
        <f t="array" ref="AX211">IF($AQ211,STDEVA(IF(G3SelectionMask="x",IF(INDEX(RawDataRefData,$E211,0)&gt;0,INDEX(RawDataRefData,$E211,0)),"")),"")</f>
        <v/>
      </c>
      <c r="AY211" s="101" t="b">
        <f t="shared" si="81"/>
        <v>0</v>
      </c>
      <c r="AZ211" s="101" t="str">
        <f t="array" ref="AZ211">IF($AY211,MEDIAN(IF(G4SelectionMask="x",IF(INDEX(RawDataRefData,$E211,0)&gt;0,INDEX(RawDataRefData,$E211,0)),"")),"")</f>
        <v/>
      </c>
      <c r="BA211" s="101" t="str">
        <f t="array" ref="BA211">IF($AY211,QUARTILE(IF(G4SelectionMask="x",IF(INDEX(RawDataRefData,$E211,0)&gt;0,INDEX(RawDataRefData,$E211,0)),""),1),"")</f>
        <v/>
      </c>
      <c r="BB211" s="101" t="str">
        <f t="array" ref="BB211">IF($AY211,QUARTILE(IF(G4SelectionMask="x",IF(INDEX(RawDataRefData,$E211,0)&gt;0,INDEX(RawDataRefData,$E211,0)),""),3),"")</f>
        <v/>
      </c>
      <c r="BC211" s="101" t="str">
        <f t="array" ref="BC211">IF($AY211,MIN(IF(G4SelectionMask="x",IF(INDEX(RawDataRefData,$E211,0)&gt;0,INDEX(RawDataRefData,$E211,0)),"")),"")</f>
        <v/>
      </c>
      <c r="BD211" s="101" t="str">
        <f t="array" ref="BD211">IF($AY211,MAX(IF(G4SelectionMask="x",IF(INDEX(RawDataRefData,$E211,0)&gt;0,INDEX(RawDataRefData,$E211,0)),"")),"")</f>
        <v/>
      </c>
      <c r="BE211" s="101" t="str">
        <f t="shared" si="82"/>
        <v/>
      </c>
      <c r="BF211" s="101" t="str">
        <f t="array" ref="BF211">IF($AY211,STDEVA(IF(G4SelectionMask="x",IF(INDEX(RawDataRefData,$E211,0)&gt;0,INDEX(RawDataRefData,$E211,0)),"")),"")</f>
        <v/>
      </c>
      <c r="BG211" s="100" t="b">
        <f t="shared" si="83"/>
        <v>0</v>
      </c>
      <c r="BH211" s="100" t="str">
        <f t="array" ref="BH211">IF($BG211,MEDIAN(IF(G5SelectionMask="x",IF(INDEX(RawDataRefData,$E211,0)&gt;0,INDEX(RawDataRefData,$E211,0)),"")),"")</f>
        <v/>
      </c>
      <c r="BI211" s="100" t="str">
        <f t="array" ref="BI211">IF($BG211,QUARTILE(IF(G5SelectionMask="x",IF(INDEX(RawDataRefData,$E211,0)&gt;0,INDEX(RawDataRefData,$E211,0)),""),1),"")</f>
        <v/>
      </c>
      <c r="BJ211" s="100" t="str">
        <f t="array" ref="BJ211">IF($BG211,QUARTILE(IF(G5SelectionMask="x",IF(INDEX(RawDataRefData,$E211,0)&gt;0,INDEX(RawDataRefData,$E211,0)),""),3),"")</f>
        <v/>
      </c>
      <c r="BK211" s="100" t="str">
        <f t="array" ref="BK211">IF($BG211,MIN(IF(G5SelectionMask="x",IF(INDEX(RawDataRefData,$E211,0)&gt;0,INDEX(RawDataRefData,$E211,0)),"")),"")</f>
        <v/>
      </c>
      <c r="BL211" s="100" t="str">
        <f t="array" ref="BL211">IF($BG211,MAX(IF(G5SelectionMask="x",IF(INDEX(RawDataRefData,$E211,0)&gt;0,INDEX(RawDataRefData,$E211,0)),"")),"")</f>
        <v/>
      </c>
      <c r="BM211" s="100" t="str">
        <f t="shared" si="84"/>
        <v/>
      </c>
      <c r="BN211" s="103" t="str">
        <f t="array" ref="BN211">IF($BG211,STDEVA(IF(G5SelectionMask="x",IF(INDEX(RawDataRefData,$E211,0)&gt;0,INDEX(RawDataRefData,$E211,0)),"")),"")</f>
        <v/>
      </c>
      <c r="BO211" s="104"/>
      <c r="BP211" s="105" t="s">
        <v>2518</v>
      </c>
      <c r="BQ211" s="105" t="s">
        <v>2518</v>
      </c>
      <c r="BR211" s="105">
        <v>1064730.3940000001</v>
      </c>
      <c r="BS211" s="105">
        <v>1794002.3694</v>
      </c>
      <c r="BT211" s="105">
        <v>4403158.6184700001</v>
      </c>
      <c r="BU211" s="105">
        <v>2325882</v>
      </c>
      <c r="BV211" s="105">
        <v>2480000</v>
      </c>
      <c r="BW211" s="105">
        <v>0</v>
      </c>
      <c r="BX211" s="105" t="s">
        <v>2518</v>
      </c>
      <c r="BY211" s="105">
        <v>3140592.1171200001</v>
      </c>
      <c r="BZ211" s="105">
        <v>933366</v>
      </c>
      <c r="CA211" s="105">
        <v>3441205.2792600002</v>
      </c>
      <c r="CB211" s="105">
        <v>3588260.5490899999</v>
      </c>
      <c r="CC211" s="105">
        <v>1933720.22</v>
      </c>
      <c r="CD211" s="105">
        <v>5733366.0999999996</v>
      </c>
    </row>
    <row r="212" spans="1:82" x14ac:dyDescent="0.2">
      <c r="A212" s="33">
        <f t="shared" si="33"/>
        <v>0</v>
      </c>
      <c r="B212" s="206"/>
      <c r="C212" s="200"/>
      <c r="D212" s="197"/>
      <c r="E212" s="72">
        <f t="shared" si="77"/>
        <v>203</v>
      </c>
      <c r="F212" s="9" t="s">
        <v>635</v>
      </c>
      <c r="G212" s="9" t="s">
        <v>66</v>
      </c>
      <c r="K212" s="100" t="str">
        <f t="shared" si="85"/>
        <v/>
      </c>
      <c r="L212" s="100"/>
      <c r="M212" s="100"/>
      <c r="N212" s="100"/>
      <c r="O212" s="100"/>
      <c r="P212" s="101" t="str">
        <f t="shared" si="86"/>
        <v/>
      </c>
      <c r="Q212" s="102" t="str">
        <f t="shared" si="87"/>
        <v/>
      </c>
      <c r="R212" s="102" t="str">
        <f t="shared" si="88"/>
        <v/>
      </c>
      <c r="S212" s="102" t="str">
        <f t="shared" si="89"/>
        <v/>
      </c>
      <c r="T212" s="102" t="str">
        <f t="shared" si="90"/>
        <v/>
      </c>
      <c r="U212" s="102" t="str">
        <f t="shared" si="91"/>
        <v/>
      </c>
      <c r="V212" s="102" t="str">
        <f t="shared" si="92"/>
        <v/>
      </c>
      <c r="W212" s="102" t="str">
        <f t="shared" si="93"/>
        <v/>
      </c>
      <c r="X212" s="102" t="str">
        <f t="shared" si="94"/>
        <v/>
      </c>
      <c r="Y212" s="102" t="str">
        <f t="shared" si="95"/>
        <v/>
      </c>
      <c r="Z212" s="102" t="str">
        <f t="shared" si="96"/>
        <v/>
      </c>
      <c r="AA212" s="100" t="b">
        <f t="shared" si="7"/>
        <v>0</v>
      </c>
      <c r="AB212" s="100" t="str">
        <f t="array" ref="AB212">IF($AA212,MEDIAN(IF(G1SelectionMask="x",IF(INDEX(RawDataRefData,$E212,0)&gt;0,INDEX(RawDataRefData,$E212,0)),"")),"")</f>
        <v/>
      </c>
      <c r="AC212" s="100" t="str">
        <f t="array" ref="AC212">IF($AA212,QUARTILE(IF(G1SelectionMask="x",IF(INDEX(RawDataRefData,$E212,0)&gt;0,INDEX(RawDataRefData,$E212,0)),""),1),"")</f>
        <v/>
      </c>
      <c r="AD212" s="100" t="str">
        <f t="array" ref="AD212">IF($AA212,QUARTILE(IF(G1SelectionMask="x",IF(INDEX(RawDataRefData,$E212,0)&gt;0,INDEX(RawDataRefData,$E212,0)),""),3),"")</f>
        <v/>
      </c>
      <c r="AE212" s="100" t="str">
        <f t="array" ref="AE212">IF($AA212,MIN(IF(G1SelectionMask="x",IF(INDEX(RawDataRefData,$E212,0)&gt;0,INDEX(RawDataRefData,$E212,0)),"")),"")</f>
        <v/>
      </c>
      <c r="AF212" s="100" t="str">
        <f t="array" ref="AF212">IF($AA212,MAX(IF(G1SelectionMask="x",IF(INDEX(RawDataRefData,$E212,0)&gt;0,INDEX(RawDataRefData,$E212,0)),"")),"")</f>
        <v/>
      </c>
      <c r="AG212" s="100" t="str">
        <f t="shared" si="8"/>
        <v/>
      </c>
      <c r="AH212" s="100" t="str">
        <f t="array" ref="AH212">IF($AA212,STDEVA(IF(G1SelectionMask="x",IF(INDEX(RawDataRefData,$E212,0)&gt;0,INDEX(RawDataRefData,$E212,0)),"")),"")</f>
        <v/>
      </c>
      <c r="AI212" s="101" t="b">
        <f t="shared" si="9"/>
        <v>0</v>
      </c>
      <c r="AJ212" s="101" t="str">
        <f t="array" ref="AJ212">IF($AI212,MEDIAN(IF(G2SelectionMask="x",IF(INDEX(RawDataRefData,$E212,0)&gt;0,INDEX(RawDataRefData,$E212,0)),"")),"")</f>
        <v/>
      </c>
      <c r="AK212" s="101" t="str">
        <f t="array" ref="AK212">IF($AI212,QUARTILE(IF(G2SelectionMask="x",IF(INDEX(RawDataRefData,$E212,0)&gt;0,INDEX(RawDataRefData,$E212,0)),""),1),"")</f>
        <v/>
      </c>
      <c r="AL212" s="101" t="str">
        <f t="array" ref="AL212">IF($AI212,QUARTILE(IF(G2SelectionMask="x",IF(INDEX(RawDataRefData,$E212,0)&gt;0,INDEX(RawDataRefData,$E212,0)),""),3),"")</f>
        <v/>
      </c>
      <c r="AM212" s="101" t="str">
        <f t="array" ref="AM212">IF($AI212,MIN(IF(G2SelectionMask="x",IF(INDEX(RawDataRefData,$E212,0)&gt;0,INDEX(RawDataRefData,$E212,0)),"")),"")</f>
        <v/>
      </c>
      <c r="AN212" s="101" t="str">
        <f t="array" ref="AN212">IF($AI212,MAX(IF(G2SelectionMask="x",IF(INDEX(RawDataRefData,$E212,0)&gt;0,INDEX(RawDataRefData,$E212,0)),"")),"")</f>
        <v/>
      </c>
      <c r="AO212" s="101" t="str">
        <f t="shared" si="78"/>
        <v/>
      </c>
      <c r="AP212" s="101" t="str">
        <f t="array" ref="AP212">IF($AI212,STDEVA(IF(G2SelectionMask="x",IF(INDEX(RawDataRefData,$E212,0)&gt;0,INDEX(RawDataRefData,$E212,0)),"")),"")</f>
        <v/>
      </c>
      <c r="AQ212" s="100" t="b">
        <f t="shared" si="79"/>
        <v>0</v>
      </c>
      <c r="AR212" s="100" t="str">
        <f t="array" ref="AR212">IF($AQ212,MEDIAN(IF(G3SelectionMask="x",IF(INDEX(RawDataRefData,$E212,0)&gt;0,INDEX(RawDataRefData,$E212,0)),"")),"")</f>
        <v/>
      </c>
      <c r="AS212" s="100" t="str">
        <f t="array" ref="AS212">IF($AQ212,QUARTILE(IF(G3SelectionMask="x",IF(INDEX(RawDataRefData,$E212,0)&gt;0,INDEX(RawDataRefData,$E212,0)),""),1),"")</f>
        <v/>
      </c>
      <c r="AT212" s="100" t="str">
        <f t="array" ref="AT212">IF($AQ212,QUARTILE(IF(G3SelectionMask="x",IF(INDEX(RawDataRefData,$E212,0)&gt;0,INDEX(RawDataRefData,$E212,0)),""),3),"")</f>
        <v/>
      </c>
      <c r="AU212" s="100" t="str">
        <f t="array" ref="AU212">IF($AQ212,MIN(IF(G3SelectionMask="x",IF(INDEX(RawDataRefData,$E212,0)&gt;0,INDEX(RawDataRefData,$E212,0)),"")),"")</f>
        <v/>
      </c>
      <c r="AV212" s="100" t="str">
        <f t="array" ref="AV212">IF($AQ212,MAX(IF(G3SelectionMask="x",IF(INDEX(RawDataRefData,$E212,0)&gt;0,INDEX(RawDataRefData,$E212,0)),"")),"")</f>
        <v/>
      </c>
      <c r="AW212" s="100" t="str">
        <f t="shared" si="80"/>
        <v/>
      </c>
      <c r="AX212" s="100" t="str">
        <f t="array" ref="AX212">IF($AQ212,STDEVA(IF(G3SelectionMask="x",IF(INDEX(RawDataRefData,$E212,0)&gt;0,INDEX(RawDataRefData,$E212,0)),"")),"")</f>
        <v/>
      </c>
      <c r="AY212" s="101" t="b">
        <f t="shared" si="81"/>
        <v>0</v>
      </c>
      <c r="AZ212" s="101" t="str">
        <f t="array" ref="AZ212">IF($AY212,MEDIAN(IF(G4SelectionMask="x",IF(INDEX(RawDataRefData,$E212,0)&gt;0,INDEX(RawDataRefData,$E212,0)),"")),"")</f>
        <v/>
      </c>
      <c r="BA212" s="101" t="str">
        <f t="array" ref="BA212">IF($AY212,QUARTILE(IF(G4SelectionMask="x",IF(INDEX(RawDataRefData,$E212,0)&gt;0,INDEX(RawDataRefData,$E212,0)),""),1),"")</f>
        <v/>
      </c>
      <c r="BB212" s="101" t="str">
        <f t="array" ref="BB212">IF($AY212,QUARTILE(IF(G4SelectionMask="x",IF(INDEX(RawDataRefData,$E212,0)&gt;0,INDEX(RawDataRefData,$E212,0)),""),3),"")</f>
        <v/>
      </c>
      <c r="BC212" s="101" t="str">
        <f t="array" ref="BC212">IF($AY212,MIN(IF(G4SelectionMask="x",IF(INDEX(RawDataRefData,$E212,0)&gt;0,INDEX(RawDataRefData,$E212,0)),"")),"")</f>
        <v/>
      </c>
      <c r="BD212" s="101" t="str">
        <f t="array" ref="BD212">IF($AY212,MAX(IF(G4SelectionMask="x",IF(INDEX(RawDataRefData,$E212,0)&gt;0,INDEX(RawDataRefData,$E212,0)),"")),"")</f>
        <v/>
      </c>
      <c r="BE212" s="101" t="str">
        <f t="shared" si="82"/>
        <v/>
      </c>
      <c r="BF212" s="101" t="str">
        <f t="array" ref="BF212">IF($AY212,STDEVA(IF(G4SelectionMask="x",IF(INDEX(RawDataRefData,$E212,0)&gt;0,INDEX(RawDataRefData,$E212,0)),"")),"")</f>
        <v/>
      </c>
      <c r="BG212" s="100" t="b">
        <f t="shared" si="83"/>
        <v>0</v>
      </c>
      <c r="BH212" s="100" t="str">
        <f t="array" ref="BH212">IF($BG212,MEDIAN(IF(G5SelectionMask="x",IF(INDEX(RawDataRefData,$E212,0)&gt;0,INDEX(RawDataRefData,$E212,0)),"")),"")</f>
        <v/>
      </c>
      <c r="BI212" s="100" t="str">
        <f t="array" ref="BI212">IF($BG212,QUARTILE(IF(G5SelectionMask="x",IF(INDEX(RawDataRefData,$E212,0)&gt;0,INDEX(RawDataRefData,$E212,0)),""),1),"")</f>
        <v/>
      </c>
      <c r="BJ212" s="100" t="str">
        <f t="array" ref="BJ212">IF($BG212,QUARTILE(IF(G5SelectionMask="x",IF(INDEX(RawDataRefData,$E212,0)&gt;0,INDEX(RawDataRefData,$E212,0)),""),3),"")</f>
        <v/>
      </c>
      <c r="BK212" s="100" t="str">
        <f t="array" ref="BK212">IF($BG212,MIN(IF(G5SelectionMask="x",IF(INDEX(RawDataRefData,$E212,0)&gt;0,INDEX(RawDataRefData,$E212,0)),"")),"")</f>
        <v/>
      </c>
      <c r="BL212" s="100" t="str">
        <f t="array" ref="BL212">IF($BG212,MAX(IF(G5SelectionMask="x",IF(INDEX(RawDataRefData,$E212,0)&gt;0,INDEX(RawDataRefData,$E212,0)),"")),"")</f>
        <v/>
      </c>
      <c r="BM212" s="100" t="str">
        <f t="shared" si="84"/>
        <v/>
      </c>
      <c r="BN212" s="103" t="str">
        <f t="array" ref="BN212">IF($BG212,STDEVA(IF(G5SelectionMask="x",IF(INDEX(RawDataRefData,$E212,0)&gt;0,INDEX(RawDataRefData,$E212,0)),"")),"")</f>
        <v/>
      </c>
      <c r="BO212" s="104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</row>
    <row r="213" spans="1:82" x14ac:dyDescent="0.2">
      <c r="A213" s="33">
        <f t="shared" si="33"/>
        <v>0</v>
      </c>
      <c r="B213" s="206"/>
      <c r="C213" s="200"/>
      <c r="D213" s="197"/>
      <c r="E213" s="72">
        <f t="shared" si="77"/>
        <v>204</v>
      </c>
      <c r="F213" s="9" t="s">
        <v>636</v>
      </c>
      <c r="G213" s="9" t="s">
        <v>34</v>
      </c>
      <c r="K213" s="100" t="str">
        <f t="shared" si="85"/>
        <v/>
      </c>
      <c r="L213" s="100"/>
      <c r="M213" s="100"/>
      <c r="N213" s="100"/>
      <c r="O213" s="100"/>
      <c r="P213" s="101" t="str">
        <f t="shared" si="86"/>
        <v/>
      </c>
      <c r="Q213" s="102" t="str">
        <f t="shared" si="87"/>
        <v/>
      </c>
      <c r="R213" s="102" t="str">
        <f t="shared" si="88"/>
        <v/>
      </c>
      <c r="S213" s="102" t="str">
        <f t="shared" si="89"/>
        <v/>
      </c>
      <c r="T213" s="102" t="str">
        <f t="shared" si="90"/>
        <v/>
      </c>
      <c r="U213" s="102" t="str">
        <f t="shared" si="91"/>
        <v/>
      </c>
      <c r="V213" s="102" t="str">
        <f t="shared" si="92"/>
        <v/>
      </c>
      <c r="W213" s="102" t="str">
        <f t="shared" si="93"/>
        <v/>
      </c>
      <c r="X213" s="102" t="str">
        <f t="shared" si="94"/>
        <v/>
      </c>
      <c r="Y213" s="102" t="str">
        <f t="shared" si="95"/>
        <v/>
      </c>
      <c r="Z213" s="102" t="str">
        <f t="shared" si="96"/>
        <v/>
      </c>
      <c r="AA213" s="100" t="b">
        <f t="shared" si="7"/>
        <v>0</v>
      </c>
      <c r="AB213" s="100" t="str">
        <f t="array" ref="AB213">IF($AA213,MEDIAN(IF(G1SelectionMask="x",IF(INDEX(RawDataRefData,$E213,0)&gt;0,INDEX(RawDataRefData,$E213,0)),"")),"")</f>
        <v/>
      </c>
      <c r="AC213" s="100" t="str">
        <f t="array" ref="AC213">IF($AA213,QUARTILE(IF(G1SelectionMask="x",IF(INDEX(RawDataRefData,$E213,0)&gt;0,INDEX(RawDataRefData,$E213,0)),""),1),"")</f>
        <v/>
      </c>
      <c r="AD213" s="100" t="str">
        <f t="array" ref="AD213">IF($AA213,QUARTILE(IF(G1SelectionMask="x",IF(INDEX(RawDataRefData,$E213,0)&gt;0,INDEX(RawDataRefData,$E213,0)),""),3),"")</f>
        <v/>
      </c>
      <c r="AE213" s="100" t="str">
        <f t="array" ref="AE213">IF($AA213,MIN(IF(G1SelectionMask="x",IF(INDEX(RawDataRefData,$E213,0)&gt;0,INDEX(RawDataRefData,$E213,0)),"")),"")</f>
        <v/>
      </c>
      <c r="AF213" s="100" t="str">
        <f t="array" ref="AF213">IF($AA213,MAX(IF(G1SelectionMask="x",IF(INDEX(RawDataRefData,$E213,0)&gt;0,INDEX(RawDataRefData,$E213,0)),"")),"")</f>
        <v/>
      </c>
      <c r="AG213" s="100" t="str">
        <f t="shared" si="8"/>
        <v/>
      </c>
      <c r="AH213" s="100" t="str">
        <f t="array" ref="AH213">IF($AA213,STDEVA(IF(G1SelectionMask="x",IF(INDEX(RawDataRefData,$E213,0)&gt;0,INDEX(RawDataRefData,$E213,0)),"")),"")</f>
        <v/>
      </c>
      <c r="AI213" s="101" t="b">
        <f t="shared" si="9"/>
        <v>0</v>
      </c>
      <c r="AJ213" s="101" t="str">
        <f t="array" ref="AJ213">IF($AI213,MEDIAN(IF(G2SelectionMask="x",IF(INDEX(RawDataRefData,$E213,0)&gt;0,INDEX(RawDataRefData,$E213,0)),"")),"")</f>
        <v/>
      </c>
      <c r="AK213" s="101" t="str">
        <f t="array" ref="AK213">IF($AI213,QUARTILE(IF(G2SelectionMask="x",IF(INDEX(RawDataRefData,$E213,0)&gt;0,INDEX(RawDataRefData,$E213,0)),""),1),"")</f>
        <v/>
      </c>
      <c r="AL213" s="101" t="str">
        <f t="array" ref="AL213">IF($AI213,QUARTILE(IF(G2SelectionMask="x",IF(INDEX(RawDataRefData,$E213,0)&gt;0,INDEX(RawDataRefData,$E213,0)),""),3),"")</f>
        <v/>
      </c>
      <c r="AM213" s="101" t="str">
        <f t="array" ref="AM213">IF($AI213,MIN(IF(G2SelectionMask="x",IF(INDEX(RawDataRefData,$E213,0)&gt;0,INDEX(RawDataRefData,$E213,0)),"")),"")</f>
        <v/>
      </c>
      <c r="AN213" s="101" t="str">
        <f t="array" ref="AN213">IF($AI213,MAX(IF(G2SelectionMask="x",IF(INDEX(RawDataRefData,$E213,0)&gt;0,INDEX(RawDataRefData,$E213,0)),"")),"")</f>
        <v/>
      </c>
      <c r="AO213" s="101" t="str">
        <f t="shared" si="78"/>
        <v/>
      </c>
      <c r="AP213" s="101" t="str">
        <f t="array" ref="AP213">IF($AI213,STDEVA(IF(G2SelectionMask="x",IF(INDEX(RawDataRefData,$E213,0)&gt;0,INDEX(RawDataRefData,$E213,0)),"")),"")</f>
        <v/>
      </c>
      <c r="AQ213" s="100" t="b">
        <f t="shared" si="79"/>
        <v>0</v>
      </c>
      <c r="AR213" s="100" t="str">
        <f t="array" ref="AR213">IF($AQ213,MEDIAN(IF(G3SelectionMask="x",IF(INDEX(RawDataRefData,$E213,0)&gt;0,INDEX(RawDataRefData,$E213,0)),"")),"")</f>
        <v/>
      </c>
      <c r="AS213" s="100" t="str">
        <f t="array" ref="AS213">IF($AQ213,QUARTILE(IF(G3SelectionMask="x",IF(INDEX(RawDataRefData,$E213,0)&gt;0,INDEX(RawDataRefData,$E213,0)),""),1),"")</f>
        <v/>
      </c>
      <c r="AT213" s="100" t="str">
        <f t="array" ref="AT213">IF($AQ213,QUARTILE(IF(G3SelectionMask="x",IF(INDEX(RawDataRefData,$E213,0)&gt;0,INDEX(RawDataRefData,$E213,0)),""),3),"")</f>
        <v/>
      </c>
      <c r="AU213" s="100" t="str">
        <f t="array" ref="AU213">IF($AQ213,MIN(IF(G3SelectionMask="x",IF(INDEX(RawDataRefData,$E213,0)&gt;0,INDEX(RawDataRefData,$E213,0)),"")),"")</f>
        <v/>
      </c>
      <c r="AV213" s="100" t="str">
        <f t="array" ref="AV213">IF($AQ213,MAX(IF(G3SelectionMask="x",IF(INDEX(RawDataRefData,$E213,0)&gt;0,INDEX(RawDataRefData,$E213,0)),"")),"")</f>
        <v/>
      </c>
      <c r="AW213" s="100" t="str">
        <f t="shared" si="80"/>
        <v/>
      </c>
      <c r="AX213" s="100" t="str">
        <f t="array" ref="AX213">IF($AQ213,STDEVA(IF(G3SelectionMask="x",IF(INDEX(RawDataRefData,$E213,0)&gt;0,INDEX(RawDataRefData,$E213,0)),"")),"")</f>
        <v/>
      </c>
      <c r="AY213" s="101" t="b">
        <f t="shared" si="81"/>
        <v>0</v>
      </c>
      <c r="AZ213" s="101" t="str">
        <f t="array" ref="AZ213">IF($AY213,MEDIAN(IF(G4SelectionMask="x",IF(INDEX(RawDataRefData,$E213,0)&gt;0,INDEX(RawDataRefData,$E213,0)),"")),"")</f>
        <v/>
      </c>
      <c r="BA213" s="101" t="str">
        <f t="array" ref="BA213">IF($AY213,QUARTILE(IF(G4SelectionMask="x",IF(INDEX(RawDataRefData,$E213,0)&gt;0,INDEX(RawDataRefData,$E213,0)),""),1),"")</f>
        <v/>
      </c>
      <c r="BB213" s="101" t="str">
        <f t="array" ref="BB213">IF($AY213,QUARTILE(IF(G4SelectionMask="x",IF(INDEX(RawDataRefData,$E213,0)&gt;0,INDEX(RawDataRefData,$E213,0)),""),3),"")</f>
        <v/>
      </c>
      <c r="BC213" s="101" t="str">
        <f t="array" ref="BC213">IF($AY213,MIN(IF(G4SelectionMask="x",IF(INDEX(RawDataRefData,$E213,0)&gt;0,INDEX(RawDataRefData,$E213,0)),"")),"")</f>
        <v/>
      </c>
      <c r="BD213" s="101" t="str">
        <f t="array" ref="BD213">IF($AY213,MAX(IF(G4SelectionMask="x",IF(INDEX(RawDataRefData,$E213,0)&gt;0,INDEX(RawDataRefData,$E213,0)),"")),"")</f>
        <v/>
      </c>
      <c r="BE213" s="101" t="str">
        <f t="shared" si="82"/>
        <v/>
      </c>
      <c r="BF213" s="101" t="str">
        <f t="array" ref="BF213">IF($AY213,STDEVA(IF(G4SelectionMask="x",IF(INDEX(RawDataRefData,$E213,0)&gt;0,INDEX(RawDataRefData,$E213,0)),"")),"")</f>
        <v/>
      </c>
      <c r="BG213" s="100" t="b">
        <f t="shared" si="83"/>
        <v>0</v>
      </c>
      <c r="BH213" s="100" t="str">
        <f t="array" ref="BH213">IF($BG213,MEDIAN(IF(G5SelectionMask="x",IF(INDEX(RawDataRefData,$E213,0)&gt;0,INDEX(RawDataRefData,$E213,0)),"")),"")</f>
        <v/>
      </c>
      <c r="BI213" s="100" t="str">
        <f t="array" ref="BI213">IF($BG213,QUARTILE(IF(G5SelectionMask="x",IF(INDEX(RawDataRefData,$E213,0)&gt;0,INDEX(RawDataRefData,$E213,0)),""),1),"")</f>
        <v/>
      </c>
      <c r="BJ213" s="100" t="str">
        <f t="array" ref="BJ213">IF($BG213,QUARTILE(IF(G5SelectionMask="x",IF(INDEX(RawDataRefData,$E213,0)&gt;0,INDEX(RawDataRefData,$E213,0)),""),3),"")</f>
        <v/>
      </c>
      <c r="BK213" s="100" t="str">
        <f t="array" ref="BK213">IF($BG213,MIN(IF(G5SelectionMask="x",IF(INDEX(RawDataRefData,$E213,0)&gt;0,INDEX(RawDataRefData,$E213,0)),"")),"")</f>
        <v/>
      </c>
      <c r="BL213" s="100" t="str">
        <f t="array" ref="BL213">IF($BG213,MAX(IF(G5SelectionMask="x",IF(INDEX(RawDataRefData,$E213,0)&gt;0,INDEX(RawDataRefData,$E213,0)),"")),"")</f>
        <v/>
      </c>
      <c r="BM213" s="100" t="str">
        <f t="shared" si="84"/>
        <v/>
      </c>
      <c r="BN213" s="103" t="str">
        <f t="array" ref="BN213">IF($BG213,STDEVA(IF(G5SelectionMask="x",IF(INDEX(RawDataRefData,$E213,0)&gt;0,INDEX(RawDataRefData,$E213,0)),"")),"")</f>
        <v/>
      </c>
      <c r="BO213" s="104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</row>
    <row r="214" spans="1:82" x14ac:dyDescent="0.2">
      <c r="A214" s="33">
        <f t="shared" si="33"/>
        <v>0</v>
      </c>
      <c r="B214" s="206"/>
      <c r="C214" s="200"/>
      <c r="D214" s="197"/>
      <c r="E214" s="72">
        <f t="shared" si="77"/>
        <v>205</v>
      </c>
      <c r="F214" s="9" t="s">
        <v>637</v>
      </c>
      <c r="G214" s="9" t="s">
        <v>258</v>
      </c>
      <c r="K214" s="100" t="str">
        <f t="shared" si="85"/>
        <v/>
      </c>
      <c r="L214" s="100"/>
      <c r="M214" s="100"/>
      <c r="N214" s="100"/>
      <c r="O214" s="100"/>
      <c r="P214" s="101" t="str">
        <f t="shared" si="86"/>
        <v/>
      </c>
      <c r="Q214" s="102" t="str">
        <f t="shared" si="87"/>
        <v/>
      </c>
      <c r="R214" s="102" t="str">
        <f t="shared" si="88"/>
        <v/>
      </c>
      <c r="S214" s="102" t="str">
        <f t="shared" si="89"/>
        <v/>
      </c>
      <c r="T214" s="102" t="str">
        <f t="shared" si="90"/>
        <v/>
      </c>
      <c r="U214" s="102" t="str">
        <f t="shared" si="91"/>
        <v/>
      </c>
      <c r="V214" s="102" t="str">
        <f t="shared" si="92"/>
        <v/>
      </c>
      <c r="W214" s="102" t="str">
        <f t="shared" si="93"/>
        <v/>
      </c>
      <c r="X214" s="102" t="str">
        <f t="shared" si="94"/>
        <v/>
      </c>
      <c r="Y214" s="102" t="str">
        <f t="shared" si="95"/>
        <v/>
      </c>
      <c r="Z214" s="102" t="str">
        <f t="shared" si="96"/>
        <v/>
      </c>
      <c r="AA214" s="100" t="b">
        <f t="shared" si="7"/>
        <v>0</v>
      </c>
      <c r="AB214" s="100" t="str">
        <f t="array" ref="AB214">IF($AA214,MEDIAN(IF(G1SelectionMask="x",IF(INDEX(RawDataRefData,$E214,0)&gt;0,INDEX(RawDataRefData,$E214,0)),"")),"")</f>
        <v/>
      </c>
      <c r="AC214" s="100" t="str">
        <f t="array" ref="AC214">IF($AA214,QUARTILE(IF(G1SelectionMask="x",IF(INDEX(RawDataRefData,$E214,0)&gt;0,INDEX(RawDataRefData,$E214,0)),""),1),"")</f>
        <v/>
      </c>
      <c r="AD214" s="100" t="str">
        <f t="array" ref="AD214">IF($AA214,QUARTILE(IF(G1SelectionMask="x",IF(INDEX(RawDataRefData,$E214,0)&gt;0,INDEX(RawDataRefData,$E214,0)),""),3),"")</f>
        <v/>
      </c>
      <c r="AE214" s="100" t="str">
        <f t="array" ref="AE214">IF($AA214,MIN(IF(G1SelectionMask="x",IF(INDEX(RawDataRefData,$E214,0)&gt;0,INDEX(RawDataRefData,$E214,0)),"")),"")</f>
        <v/>
      </c>
      <c r="AF214" s="100" t="str">
        <f t="array" ref="AF214">IF($AA214,MAX(IF(G1SelectionMask="x",IF(INDEX(RawDataRefData,$E214,0)&gt;0,INDEX(RawDataRefData,$E214,0)),"")),"")</f>
        <v/>
      </c>
      <c r="AG214" s="100" t="str">
        <f t="shared" si="8"/>
        <v/>
      </c>
      <c r="AH214" s="100" t="str">
        <f t="array" ref="AH214">IF($AA214,STDEVA(IF(G1SelectionMask="x",IF(INDEX(RawDataRefData,$E214,0)&gt;0,INDEX(RawDataRefData,$E214,0)),"")),"")</f>
        <v/>
      </c>
      <c r="AI214" s="101" t="b">
        <f t="shared" si="9"/>
        <v>0</v>
      </c>
      <c r="AJ214" s="101" t="str">
        <f t="array" ref="AJ214">IF($AI214,MEDIAN(IF(G2SelectionMask="x",IF(INDEX(RawDataRefData,$E214,0)&gt;0,INDEX(RawDataRefData,$E214,0)),"")),"")</f>
        <v/>
      </c>
      <c r="AK214" s="101" t="str">
        <f t="array" ref="AK214">IF($AI214,QUARTILE(IF(G2SelectionMask="x",IF(INDEX(RawDataRefData,$E214,0)&gt;0,INDEX(RawDataRefData,$E214,0)),""),1),"")</f>
        <v/>
      </c>
      <c r="AL214" s="101" t="str">
        <f t="array" ref="AL214">IF($AI214,QUARTILE(IF(G2SelectionMask="x",IF(INDEX(RawDataRefData,$E214,0)&gt;0,INDEX(RawDataRefData,$E214,0)),""),3),"")</f>
        <v/>
      </c>
      <c r="AM214" s="101" t="str">
        <f t="array" ref="AM214">IF($AI214,MIN(IF(G2SelectionMask="x",IF(INDEX(RawDataRefData,$E214,0)&gt;0,INDEX(RawDataRefData,$E214,0)),"")),"")</f>
        <v/>
      </c>
      <c r="AN214" s="101" t="str">
        <f t="array" ref="AN214">IF($AI214,MAX(IF(G2SelectionMask="x",IF(INDEX(RawDataRefData,$E214,0)&gt;0,INDEX(RawDataRefData,$E214,0)),"")),"")</f>
        <v/>
      </c>
      <c r="AO214" s="101" t="str">
        <f t="shared" si="78"/>
        <v/>
      </c>
      <c r="AP214" s="101" t="str">
        <f t="array" ref="AP214">IF($AI214,STDEVA(IF(G2SelectionMask="x",IF(INDEX(RawDataRefData,$E214,0)&gt;0,INDEX(RawDataRefData,$E214,0)),"")),"")</f>
        <v/>
      </c>
      <c r="AQ214" s="100" t="b">
        <f t="shared" si="79"/>
        <v>0</v>
      </c>
      <c r="AR214" s="100" t="str">
        <f t="array" ref="AR214">IF($AQ214,MEDIAN(IF(G3SelectionMask="x",IF(INDEX(RawDataRefData,$E214,0)&gt;0,INDEX(RawDataRefData,$E214,0)),"")),"")</f>
        <v/>
      </c>
      <c r="AS214" s="100" t="str">
        <f t="array" ref="AS214">IF($AQ214,QUARTILE(IF(G3SelectionMask="x",IF(INDEX(RawDataRefData,$E214,0)&gt;0,INDEX(RawDataRefData,$E214,0)),""),1),"")</f>
        <v/>
      </c>
      <c r="AT214" s="100" t="str">
        <f t="array" ref="AT214">IF($AQ214,QUARTILE(IF(G3SelectionMask="x",IF(INDEX(RawDataRefData,$E214,0)&gt;0,INDEX(RawDataRefData,$E214,0)),""),3),"")</f>
        <v/>
      </c>
      <c r="AU214" s="100" t="str">
        <f t="array" ref="AU214">IF($AQ214,MIN(IF(G3SelectionMask="x",IF(INDEX(RawDataRefData,$E214,0)&gt;0,INDEX(RawDataRefData,$E214,0)),"")),"")</f>
        <v/>
      </c>
      <c r="AV214" s="100" t="str">
        <f t="array" ref="AV214">IF($AQ214,MAX(IF(G3SelectionMask="x",IF(INDEX(RawDataRefData,$E214,0)&gt;0,INDEX(RawDataRefData,$E214,0)),"")),"")</f>
        <v/>
      </c>
      <c r="AW214" s="100" t="str">
        <f t="shared" si="80"/>
        <v/>
      </c>
      <c r="AX214" s="100" t="str">
        <f t="array" ref="AX214">IF($AQ214,STDEVA(IF(G3SelectionMask="x",IF(INDEX(RawDataRefData,$E214,0)&gt;0,INDEX(RawDataRefData,$E214,0)),"")),"")</f>
        <v/>
      </c>
      <c r="AY214" s="101" t="b">
        <f t="shared" si="81"/>
        <v>0</v>
      </c>
      <c r="AZ214" s="101" t="str">
        <f t="array" ref="AZ214">IF($AY214,MEDIAN(IF(G4SelectionMask="x",IF(INDEX(RawDataRefData,$E214,0)&gt;0,INDEX(RawDataRefData,$E214,0)),"")),"")</f>
        <v/>
      </c>
      <c r="BA214" s="101" t="str">
        <f t="array" ref="BA214">IF($AY214,QUARTILE(IF(G4SelectionMask="x",IF(INDEX(RawDataRefData,$E214,0)&gt;0,INDEX(RawDataRefData,$E214,0)),""),1),"")</f>
        <v/>
      </c>
      <c r="BB214" s="101" t="str">
        <f t="array" ref="BB214">IF($AY214,QUARTILE(IF(G4SelectionMask="x",IF(INDEX(RawDataRefData,$E214,0)&gt;0,INDEX(RawDataRefData,$E214,0)),""),3),"")</f>
        <v/>
      </c>
      <c r="BC214" s="101" t="str">
        <f t="array" ref="BC214">IF($AY214,MIN(IF(G4SelectionMask="x",IF(INDEX(RawDataRefData,$E214,0)&gt;0,INDEX(RawDataRefData,$E214,0)),"")),"")</f>
        <v/>
      </c>
      <c r="BD214" s="101" t="str">
        <f t="array" ref="BD214">IF($AY214,MAX(IF(G4SelectionMask="x",IF(INDEX(RawDataRefData,$E214,0)&gt;0,INDEX(RawDataRefData,$E214,0)),"")),"")</f>
        <v/>
      </c>
      <c r="BE214" s="101" t="str">
        <f t="shared" si="82"/>
        <v/>
      </c>
      <c r="BF214" s="101" t="str">
        <f t="array" ref="BF214">IF($AY214,STDEVA(IF(G4SelectionMask="x",IF(INDEX(RawDataRefData,$E214,0)&gt;0,INDEX(RawDataRefData,$E214,0)),"")),"")</f>
        <v/>
      </c>
      <c r="BG214" s="100" t="b">
        <f t="shared" si="83"/>
        <v>0</v>
      </c>
      <c r="BH214" s="100" t="str">
        <f t="array" ref="BH214">IF($BG214,MEDIAN(IF(G5SelectionMask="x",IF(INDEX(RawDataRefData,$E214,0)&gt;0,INDEX(RawDataRefData,$E214,0)),"")),"")</f>
        <v/>
      </c>
      <c r="BI214" s="100" t="str">
        <f t="array" ref="BI214">IF($BG214,QUARTILE(IF(G5SelectionMask="x",IF(INDEX(RawDataRefData,$E214,0)&gt;0,INDEX(RawDataRefData,$E214,0)),""),1),"")</f>
        <v/>
      </c>
      <c r="BJ214" s="100" t="str">
        <f t="array" ref="BJ214">IF($BG214,QUARTILE(IF(G5SelectionMask="x",IF(INDEX(RawDataRefData,$E214,0)&gt;0,INDEX(RawDataRefData,$E214,0)),""),3),"")</f>
        <v/>
      </c>
      <c r="BK214" s="100" t="str">
        <f t="array" ref="BK214">IF($BG214,MIN(IF(G5SelectionMask="x",IF(INDEX(RawDataRefData,$E214,0)&gt;0,INDEX(RawDataRefData,$E214,0)),"")),"")</f>
        <v/>
      </c>
      <c r="BL214" s="100" t="str">
        <f t="array" ref="BL214">IF($BG214,MAX(IF(G5SelectionMask="x",IF(INDEX(RawDataRefData,$E214,0)&gt;0,INDEX(RawDataRefData,$E214,0)),"")),"")</f>
        <v/>
      </c>
      <c r="BM214" s="100" t="str">
        <f t="shared" si="84"/>
        <v/>
      </c>
      <c r="BN214" s="103" t="str">
        <f t="array" ref="BN214">IF($BG214,STDEVA(IF(G5SelectionMask="x",IF(INDEX(RawDataRefData,$E214,0)&gt;0,INDEX(RawDataRefData,$E214,0)),"")),"")</f>
        <v/>
      </c>
      <c r="BO214" s="104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</row>
    <row r="215" spans="1:82" x14ac:dyDescent="0.2">
      <c r="A215" s="33">
        <f t="shared" si="33"/>
        <v>0</v>
      </c>
      <c r="B215" s="206"/>
      <c r="C215" s="200"/>
      <c r="D215" s="197"/>
      <c r="E215" s="72">
        <f t="shared" si="77"/>
        <v>206</v>
      </c>
      <c r="F215" s="9" t="s">
        <v>638</v>
      </c>
      <c r="G215" s="9" t="s">
        <v>259</v>
      </c>
      <c r="K215" s="100" t="str">
        <f t="shared" si="85"/>
        <v/>
      </c>
      <c r="L215" s="100"/>
      <c r="M215" s="100"/>
      <c r="N215" s="100"/>
      <c r="O215" s="100"/>
      <c r="P215" s="101" t="str">
        <f t="shared" si="86"/>
        <v/>
      </c>
      <c r="Q215" s="102" t="str">
        <f t="shared" si="87"/>
        <v/>
      </c>
      <c r="R215" s="102" t="str">
        <f t="shared" si="88"/>
        <v/>
      </c>
      <c r="S215" s="102" t="str">
        <f t="shared" si="89"/>
        <v/>
      </c>
      <c r="T215" s="102" t="str">
        <f t="shared" si="90"/>
        <v/>
      </c>
      <c r="U215" s="102" t="str">
        <f t="shared" si="91"/>
        <v/>
      </c>
      <c r="V215" s="102" t="str">
        <f t="shared" si="92"/>
        <v/>
      </c>
      <c r="W215" s="102" t="str">
        <f t="shared" si="93"/>
        <v/>
      </c>
      <c r="X215" s="102" t="str">
        <f t="shared" si="94"/>
        <v/>
      </c>
      <c r="Y215" s="102" t="str">
        <f t="shared" si="95"/>
        <v/>
      </c>
      <c r="Z215" s="102" t="str">
        <f t="shared" si="96"/>
        <v/>
      </c>
      <c r="AA215" s="100" t="b">
        <f t="shared" si="7"/>
        <v>0</v>
      </c>
      <c r="AB215" s="100" t="str">
        <f t="array" ref="AB215">IF($AA215,MEDIAN(IF(G1SelectionMask="x",IF(INDEX(RawDataRefData,$E215,0)&gt;0,INDEX(RawDataRefData,$E215,0)),"")),"")</f>
        <v/>
      </c>
      <c r="AC215" s="100" t="str">
        <f t="array" ref="AC215">IF($AA215,QUARTILE(IF(G1SelectionMask="x",IF(INDEX(RawDataRefData,$E215,0)&gt;0,INDEX(RawDataRefData,$E215,0)),""),1),"")</f>
        <v/>
      </c>
      <c r="AD215" s="100" t="str">
        <f t="array" ref="AD215">IF($AA215,QUARTILE(IF(G1SelectionMask="x",IF(INDEX(RawDataRefData,$E215,0)&gt;0,INDEX(RawDataRefData,$E215,0)),""),3),"")</f>
        <v/>
      </c>
      <c r="AE215" s="100" t="str">
        <f t="array" ref="AE215">IF($AA215,MIN(IF(G1SelectionMask="x",IF(INDEX(RawDataRefData,$E215,0)&gt;0,INDEX(RawDataRefData,$E215,0)),"")),"")</f>
        <v/>
      </c>
      <c r="AF215" s="100" t="str">
        <f t="array" ref="AF215">IF($AA215,MAX(IF(G1SelectionMask="x",IF(INDEX(RawDataRefData,$E215,0)&gt;0,INDEX(RawDataRefData,$E215,0)),"")),"")</f>
        <v/>
      </c>
      <c r="AG215" s="100" t="str">
        <f t="shared" si="8"/>
        <v/>
      </c>
      <c r="AH215" s="100" t="str">
        <f t="array" ref="AH215">IF($AA215,STDEVA(IF(G1SelectionMask="x",IF(INDEX(RawDataRefData,$E215,0)&gt;0,INDEX(RawDataRefData,$E215,0)),"")),"")</f>
        <v/>
      </c>
      <c r="AI215" s="101" t="b">
        <f t="shared" si="9"/>
        <v>0</v>
      </c>
      <c r="AJ215" s="101" t="str">
        <f t="array" ref="AJ215">IF($AI215,MEDIAN(IF(G2SelectionMask="x",IF(INDEX(RawDataRefData,$E215,0)&gt;0,INDEX(RawDataRefData,$E215,0)),"")),"")</f>
        <v/>
      </c>
      <c r="AK215" s="101" t="str">
        <f t="array" ref="AK215">IF($AI215,QUARTILE(IF(G2SelectionMask="x",IF(INDEX(RawDataRefData,$E215,0)&gt;0,INDEX(RawDataRefData,$E215,0)),""),1),"")</f>
        <v/>
      </c>
      <c r="AL215" s="101" t="str">
        <f t="array" ref="AL215">IF($AI215,QUARTILE(IF(G2SelectionMask="x",IF(INDEX(RawDataRefData,$E215,0)&gt;0,INDEX(RawDataRefData,$E215,0)),""),3),"")</f>
        <v/>
      </c>
      <c r="AM215" s="101" t="str">
        <f t="array" ref="AM215">IF($AI215,MIN(IF(G2SelectionMask="x",IF(INDEX(RawDataRefData,$E215,0)&gt;0,INDEX(RawDataRefData,$E215,0)),"")),"")</f>
        <v/>
      </c>
      <c r="AN215" s="101" t="str">
        <f t="array" ref="AN215">IF($AI215,MAX(IF(G2SelectionMask="x",IF(INDEX(RawDataRefData,$E215,0)&gt;0,INDEX(RawDataRefData,$E215,0)),"")),"")</f>
        <v/>
      </c>
      <c r="AO215" s="101" t="str">
        <f t="shared" si="78"/>
        <v/>
      </c>
      <c r="AP215" s="101" t="str">
        <f t="array" ref="AP215">IF($AI215,STDEVA(IF(G2SelectionMask="x",IF(INDEX(RawDataRefData,$E215,0)&gt;0,INDEX(RawDataRefData,$E215,0)),"")),"")</f>
        <v/>
      </c>
      <c r="AQ215" s="100" t="b">
        <f t="shared" si="79"/>
        <v>0</v>
      </c>
      <c r="AR215" s="100" t="str">
        <f t="array" ref="AR215">IF($AQ215,MEDIAN(IF(G3SelectionMask="x",IF(INDEX(RawDataRefData,$E215,0)&gt;0,INDEX(RawDataRefData,$E215,0)),"")),"")</f>
        <v/>
      </c>
      <c r="AS215" s="100" t="str">
        <f t="array" ref="AS215">IF($AQ215,QUARTILE(IF(G3SelectionMask="x",IF(INDEX(RawDataRefData,$E215,0)&gt;0,INDEX(RawDataRefData,$E215,0)),""),1),"")</f>
        <v/>
      </c>
      <c r="AT215" s="100" t="str">
        <f t="array" ref="AT215">IF($AQ215,QUARTILE(IF(G3SelectionMask="x",IF(INDEX(RawDataRefData,$E215,0)&gt;0,INDEX(RawDataRefData,$E215,0)),""),3),"")</f>
        <v/>
      </c>
      <c r="AU215" s="100" t="str">
        <f t="array" ref="AU215">IF($AQ215,MIN(IF(G3SelectionMask="x",IF(INDEX(RawDataRefData,$E215,0)&gt;0,INDEX(RawDataRefData,$E215,0)),"")),"")</f>
        <v/>
      </c>
      <c r="AV215" s="100" t="str">
        <f t="array" ref="AV215">IF($AQ215,MAX(IF(G3SelectionMask="x",IF(INDEX(RawDataRefData,$E215,0)&gt;0,INDEX(RawDataRefData,$E215,0)),"")),"")</f>
        <v/>
      </c>
      <c r="AW215" s="100" t="str">
        <f t="shared" si="80"/>
        <v/>
      </c>
      <c r="AX215" s="100" t="str">
        <f t="array" ref="AX215">IF($AQ215,STDEVA(IF(G3SelectionMask="x",IF(INDEX(RawDataRefData,$E215,0)&gt;0,INDEX(RawDataRefData,$E215,0)),"")),"")</f>
        <v/>
      </c>
      <c r="AY215" s="101" t="b">
        <f t="shared" si="81"/>
        <v>0</v>
      </c>
      <c r="AZ215" s="101" t="str">
        <f t="array" ref="AZ215">IF($AY215,MEDIAN(IF(G4SelectionMask="x",IF(INDEX(RawDataRefData,$E215,0)&gt;0,INDEX(RawDataRefData,$E215,0)),"")),"")</f>
        <v/>
      </c>
      <c r="BA215" s="101" t="str">
        <f t="array" ref="BA215">IF($AY215,QUARTILE(IF(G4SelectionMask="x",IF(INDEX(RawDataRefData,$E215,0)&gt;0,INDEX(RawDataRefData,$E215,0)),""),1),"")</f>
        <v/>
      </c>
      <c r="BB215" s="101" t="str">
        <f t="array" ref="BB215">IF($AY215,QUARTILE(IF(G4SelectionMask="x",IF(INDEX(RawDataRefData,$E215,0)&gt;0,INDEX(RawDataRefData,$E215,0)),""),3),"")</f>
        <v/>
      </c>
      <c r="BC215" s="101" t="str">
        <f t="array" ref="BC215">IF($AY215,MIN(IF(G4SelectionMask="x",IF(INDEX(RawDataRefData,$E215,0)&gt;0,INDEX(RawDataRefData,$E215,0)),"")),"")</f>
        <v/>
      </c>
      <c r="BD215" s="101" t="str">
        <f t="array" ref="BD215">IF($AY215,MAX(IF(G4SelectionMask="x",IF(INDEX(RawDataRefData,$E215,0)&gt;0,INDEX(RawDataRefData,$E215,0)),"")),"")</f>
        <v/>
      </c>
      <c r="BE215" s="101" t="str">
        <f t="shared" si="82"/>
        <v/>
      </c>
      <c r="BF215" s="101" t="str">
        <f t="array" ref="BF215">IF($AY215,STDEVA(IF(G4SelectionMask="x",IF(INDEX(RawDataRefData,$E215,0)&gt;0,INDEX(RawDataRefData,$E215,0)),"")),"")</f>
        <v/>
      </c>
      <c r="BG215" s="100" t="b">
        <f t="shared" si="83"/>
        <v>0</v>
      </c>
      <c r="BH215" s="100" t="str">
        <f t="array" ref="BH215">IF($BG215,MEDIAN(IF(G5SelectionMask="x",IF(INDEX(RawDataRefData,$E215,0)&gt;0,INDEX(RawDataRefData,$E215,0)),"")),"")</f>
        <v/>
      </c>
      <c r="BI215" s="100" t="str">
        <f t="array" ref="BI215">IF($BG215,QUARTILE(IF(G5SelectionMask="x",IF(INDEX(RawDataRefData,$E215,0)&gt;0,INDEX(RawDataRefData,$E215,0)),""),1),"")</f>
        <v/>
      </c>
      <c r="BJ215" s="100" t="str">
        <f t="array" ref="BJ215">IF($BG215,QUARTILE(IF(G5SelectionMask="x",IF(INDEX(RawDataRefData,$E215,0)&gt;0,INDEX(RawDataRefData,$E215,0)),""),3),"")</f>
        <v/>
      </c>
      <c r="BK215" s="100" t="str">
        <f t="array" ref="BK215">IF($BG215,MIN(IF(G5SelectionMask="x",IF(INDEX(RawDataRefData,$E215,0)&gt;0,INDEX(RawDataRefData,$E215,0)),"")),"")</f>
        <v/>
      </c>
      <c r="BL215" s="100" t="str">
        <f t="array" ref="BL215">IF($BG215,MAX(IF(G5SelectionMask="x",IF(INDEX(RawDataRefData,$E215,0)&gt;0,INDEX(RawDataRefData,$E215,0)),"")),"")</f>
        <v/>
      </c>
      <c r="BM215" s="100" t="str">
        <f t="shared" si="84"/>
        <v/>
      </c>
      <c r="BN215" s="103" t="str">
        <f t="array" ref="BN215">IF($BG215,STDEVA(IF(G5SelectionMask="x",IF(INDEX(RawDataRefData,$E215,0)&gt;0,INDEX(RawDataRefData,$E215,0)),"")),"")</f>
        <v/>
      </c>
      <c r="BO215" s="104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</row>
    <row r="216" spans="1:82" x14ac:dyDescent="0.2">
      <c r="A216" s="33">
        <f t="shared" si="33"/>
        <v>0</v>
      </c>
      <c r="B216" s="206"/>
      <c r="C216" s="200"/>
      <c r="D216" s="197"/>
      <c r="E216" s="72">
        <f t="shared" si="77"/>
        <v>207</v>
      </c>
      <c r="F216" s="9" t="s">
        <v>639</v>
      </c>
      <c r="G216" s="9" t="s">
        <v>33</v>
      </c>
      <c r="K216" s="100" t="str">
        <f t="shared" si="85"/>
        <v/>
      </c>
      <c r="L216" s="100"/>
      <c r="M216" s="100"/>
      <c r="N216" s="100"/>
      <c r="O216" s="100"/>
      <c r="P216" s="101" t="str">
        <f t="shared" si="86"/>
        <v/>
      </c>
      <c r="Q216" s="102" t="str">
        <f t="shared" si="87"/>
        <v/>
      </c>
      <c r="R216" s="102" t="str">
        <f t="shared" si="88"/>
        <v/>
      </c>
      <c r="S216" s="102" t="str">
        <f t="shared" si="89"/>
        <v/>
      </c>
      <c r="T216" s="102" t="str">
        <f t="shared" si="90"/>
        <v/>
      </c>
      <c r="U216" s="102" t="str">
        <f t="shared" si="91"/>
        <v/>
      </c>
      <c r="V216" s="102" t="str">
        <f t="shared" si="92"/>
        <v/>
      </c>
      <c r="W216" s="102" t="str">
        <f t="shared" si="93"/>
        <v/>
      </c>
      <c r="X216" s="102" t="str">
        <f t="shared" si="94"/>
        <v/>
      </c>
      <c r="Y216" s="102" t="str">
        <f t="shared" si="95"/>
        <v/>
      </c>
      <c r="Z216" s="102" t="str">
        <f t="shared" si="96"/>
        <v/>
      </c>
      <c r="AA216" s="100" t="b">
        <f t="shared" si="7"/>
        <v>0</v>
      </c>
      <c r="AB216" s="100" t="str">
        <f t="array" ref="AB216">IF($AA216,MEDIAN(IF(G1SelectionMask="x",IF(INDEX(RawDataRefData,$E216,0)&gt;0,INDEX(RawDataRefData,$E216,0)),"")),"")</f>
        <v/>
      </c>
      <c r="AC216" s="100" t="str">
        <f t="array" ref="AC216">IF($AA216,QUARTILE(IF(G1SelectionMask="x",IF(INDEX(RawDataRefData,$E216,0)&gt;0,INDEX(RawDataRefData,$E216,0)),""),1),"")</f>
        <v/>
      </c>
      <c r="AD216" s="100" t="str">
        <f t="array" ref="AD216">IF($AA216,QUARTILE(IF(G1SelectionMask="x",IF(INDEX(RawDataRefData,$E216,0)&gt;0,INDEX(RawDataRefData,$E216,0)),""),3),"")</f>
        <v/>
      </c>
      <c r="AE216" s="100" t="str">
        <f t="array" ref="AE216">IF($AA216,MIN(IF(G1SelectionMask="x",IF(INDEX(RawDataRefData,$E216,0)&gt;0,INDEX(RawDataRefData,$E216,0)),"")),"")</f>
        <v/>
      </c>
      <c r="AF216" s="100" t="str">
        <f t="array" ref="AF216">IF($AA216,MAX(IF(G1SelectionMask="x",IF(INDEX(RawDataRefData,$E216,0)&gt;0,INDEX(RawDataRefData,$E216,0)),"")),"")</f>
        <v/>
      </c>
      <c r="AG216" s="100" t="str">
        <f t="shared" si="8"/>
        <v/>
      </c>
      <c r="AH216" s="100" t="str">
        <f t="array" ref="AH216">IF($AA216,STDEVA(IF(G1SelectionMask="x",IF(INDEX(RawDataRefData,$E216,0)&gt;0,INDEX(RawDataRefData,$E216,0)),"")),"")</f>
        <v/>
      </c>
      <c r="AI216" s="101" t="b">
        <f t="shared" si="9"/>
        <v>0</v>
      </c>
      <c r="AJ216" s="101" t="str">
        <f t="array" ref="AJ216">IF($AI216,MEDIAN(IF(G2SelectionMask="x",IF(INDEX(RawDataRefData,$E216,0)&gt;0,INDEX(RawDataRefData,$E216,0)),"")),"")</f>
        <v/>
      </c>
      <c r="AK216" s="101" t="str">
        <f t="array" ref="AK216">IF($AI216,QUARTILE(IF(G2SelectionMask="x",IF(INDEX(RawDataRefData,$E216,0)&gt;0,INDEX(RawDataRefData,$E216,0)),""),1),"")</f>
        <v/>
      </c>
      <c r="AL216" s="101" t="str">
        <f t="array" ref="AL216">IF($AI216,QUARTILE(IF(G2SelectionMask="x",IF(INDEX(RawDataRefData,$E216,0)&gt;0,INDEX(RawDataRefData,$E216,0)),""),3),"")</f>
        <v/>
      </c>
      <c r="AM216" s="101" t="str">
        <f t="array" ref="AM216">IF($AI216,MIN(IF(G2SelectionMask="x",IF(INDEX(RawDataRefData,$E216,0)&gt;0,INDEX(RawDataRefData,$E216,0)),"")),"")</f>
        <v/>
      </c>
      <c r="AN216" s="101" t="str">
        <f t="array" ref="AN216">IF($AI216,MAX(IF(G2SelectionMask="x",IF(INDEX(RawDataRefData,$E216,0)&gt;0,INDEX(RawDataRefData,$E216,0)),"")),"")</f>
        <v/>
      </c>
      <c r="AO216" s="101" t="str">
        <f t="shared" si="78"/>
        <v/>
      </c>
      <c r="AP216" s="101" t="str">
        <f t="array" ref="AP216">IF($AI216,STDEVA(IF(G2SelectionMask="x",IF(INDEX(RawDataRefData,$E216,0)&gt;0,INDEX(RawDataRefData,$E216,0)),"")),"")</f>
        <v/>
      </c>
      <c r="AQ216" s="100" t="b">
        <f t="shared" si="79"/>
        <v>0</v>
      </c>
      <c r="AR216" s="100" t="str">
        <f t="array" ref="AR216">IF($AQ216,MEDIAN(IF(G3SelectionMask="x",IF(INDEX(RawDataRefData,$E216,0)&gt;0,INDEX(RawDataRefData,$E216,0)),"")),"")</f>
        <v/>
      </c>
      <c r="AS216" s="100" t="str">
        <f t="array" ref="AS216">IF($AQ216,QUARTILE(IF(G3SelectionMask="x",IF(INDEX(RawDataRefData,$E216,0)&gt;0,INDEX(RawDataRefData,$E216,0)),""),1),"")</f>
        <v/>
      </c>
      <c r="AT216" s="100" t="str">
        <f t="array" ref="AT216">IF($AQ216,QUARTILE(IF(G3SelectionMask="x",IF(INDEX(RawDataRefData,$E216,0)&gt;0,INDEX(RawDataRefData,$E216,0)),""),3),"")</f>
        <v/>
      </c>
      <c r="AU216" s="100" t="str">
        <f t="array" ref="AU216">IF($AQ216,MIN(IF(G3SelectionMask="x",IF(INDEX(RawDataRefData,$E216,0)&gt;0,INDEX(RawDataRefData,$E216,0)),"")),"")</f>
        <v/>
      </c>
      <c r="AV216" s="100" t="str">
        <f t="array" ref="AV216">IF($AQ216,MAX(IF(G3SelectionMask="x",IF(INDEX(RawDataRefData,$E216,0)&gt;0,INDEX(RawDataRefData,$E216,0)),"")),"")</f>
        <v/>
      </c>
      <c r="AW216" s="100" t="str">
        <f t="shared" si="80"/>
        <v/>
      </c>
      <c r="AX216" s="100" t="str">
        <f t="array" ref="AX216">IF($AQ216,STDEVA(IF(G3SelectionMask="x",IF(INDEX(RawDataRefData,$E216,0)&gt;0,INDEX(RawDataRefData,$E216,0)),"")),"")</f>
        <v/>
      </c>
      <c r="AY216" s="101" t="b">
        <f t="shared" si="81"/>
        <v>0</v>
      </c>
      <c r="AZ216" s="101" t="str">
        <f t="array" ref="AZ216">IF($AY216,MEDIAN(IF(G4SelectionMask="x",IF(INDEX(RawDataRefData,$E216,0)&gt;0,INDEX(RawDataRefData,$E216,0)),"")),"")</f>
        <v/>
      </c>
      <c r="BA216" s="101" t="str">
        <f t="array" ref="BA216">IF($AY216,QUARTILE(IF(G4SelectionMask="x",IF(INDEX(RawDataRefData,$E216,0)&gt;0,INDEX(RawDataRefData,$E216,0)),""),1),"")</f>
        <v/>
      </c>
      <c r="BB216" s="101" t="str">
        <f t="array" ref="BB216">IF($AY216,QUARTILE(IF(G4SelectionMask="x",IF(INDEX(RawDataRefData,$E216,0)&gt;0,INDEX(RawDataRefData,$E216,0)),""),3),"")</f>
        <v/>
      </c>
      <c r="BC216" s="101" t="str">
        <f t="array" ref="BC216">IF($AY216,MIN(IF(G4SelectionMask="x",IF(INDEX(RawDataRefData,$E216,0)&gt;0,INDEX(RawDataRefData,$E216,0)),"")),"")</f>
        <v/>
      </c>
      <c r="BD216" s="101" t="str">
        <f t="array" ref="BD216">IF($AY216,MAX(IF(G4SelectionMask="x",IF(INDEX(RawDataRefData,$E216,0)&gt;0,INDEX(RawDataRefData,$E216,0)),"")),"")</f>
        <v/>
      </c>
      <c r="BE216" s="101" t="str">
        <f t="shared" si="82"/>
        <v/>
      </c>
      <c r="BF216" s="101" t="str">
        <f t="array" ref="BF216">IF($AY216,STDEVA(IF(G4SelectionMask="x",IF(INDEX(RawDataRefData,$E216,0)&gt;0,INDEX(RawDataRefData,$E216,0)),"")),"")</f>
        <v/>
      </c>
      <c r="BG216" s="100" t="b">
        <f t="shared" si="83"/>
        <v>0</v>
      </c>
      <c r="BH216" s="100" t="str">
        <f t="array" ref="BH216">IF($BG216,MEDIAN(IF(G5SelectionMask="x",IF(INDEX(RawDataRefData,$E216,0)&gt;0,INDEX(RawDataRefData,$E216,0)),"")),"")</f>
        <v/>
      </c>
      <c r="BI216" s="100" t="str">
        <f t="array" ref="BI216">IF($BG216,QUARTILE(IF(G5SelectionMask="x",IF(INDEX(RawDataRefData,$E216,0)&gt;0,INDEX(RawDataRefData,$E216,0)),""),1),"")</f>
        <v/>
      </c>
      <c r="BJ216" s="100" t="str">
        <f t="array" ref="BJ216">IF($BG216,QUARTILE(IF(G5SelectionMask="x",IF(INDEX(RawDataRefData,$E216,0)&gt;0,INDEX(RawDataRefData,$E216,0)),""),3),"")</f>
        <v/>
      </c>
      <c r="BK216" s="100" t="str">
        <f t="array" ref="BK216">IF($BG216,MIN(IF(G5SelectionMask="x",IF(INDEX(RawDataRefData,$E216,0)&gt;0,INDEX(RawDataRefData,$E216,0)),"")),"")</f>
        <v/>
      </c>
      <c r="BL216" s="100" t="str">
        <f t="array" ref="BL216">IF($BG216,MAX(IF(G5SelectionMask="x",IF(INDEX(RawDataRefData,$E216,0)&gt;0,INDEX(RawDataRefData,$E216,0)),"")),"")</f>
        <v/>
      </c>
      <c r="BM216" s="100" t="str">
        <f t="shared" si="84"/>
        <v/>
      </c>
      <c r="BN216" s="103" t="str">
        <f t="array" ref="BN216">IF($BG216,STDEVA(IF(G5SelectionMask="x",IF(INDEX(RawDataRefData,$E216,0)&gt;0,INDEX(RawDataRefData,$E216,0)),"")),"")</f>
        <v/>
      </c>
      <c r="BO216" s="104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</row>
    <row r="217" spans="1:82" x14ac:dyDescent="0.2">
      <c r="A217" s="33">
        <f t="shared" si="33"/>
        <v>0</v>
      </c>
      <c r="B217" s="206"/>
      <c r="C217" s="200"/>
      <c r="D217" s="197"/>
      <c r="E217" s="72">
        <f t="shared" si="77"/>
        <v>208</v>
      </c>
      <c r="F217" s="9" t="s">
        <v>640</v>
      </c>
      <c r="G217" s="9" t="s">
        <v>67</v>
      </c>
      <c r="K217" s="100" t="str">
        <f t="shared" si="85"/>
        <v/>
      </c>
      <c r="L217" s="100"/>
      <c r="M217" s="100"/>
      <c r="N217" s="100"/>
      <c r="O217" s="100"/>
      <c r="P217" s="101" t="str">
        <f t="shared" si="86"/>
        <v/>
      </c>
      <c r="Q217" s="102" t="str">
        <f t="shared" si="87"/>
        <v/>
      </c>
      <c r="R217" s="102" t="str">
        <f t="shared" si="88"/>
        <v/>
      </c>
      <c r="S217" s="102" t="str">
        <f t="shared" si="89"/>
        <v/>
      </c>
      <c r="T217" s="102" t="str">
        <f t="shared" si="90"/>
        <v/>
      </c>
      <c r="U217" s="102" t="str">
        <f t="shared" si="91"/>
        <v/>
      </c>
      <c r="V217" s="102" t="str">
        <f t="shared" si="92"/>
        <v/>
      </c>
      <c r="W217" s="102" t="str">
        <f t="shared" si="93"/>
        <v/>
      </c>
      <c r="X217" s="102" t="str">
        <f t="shared" si="94"/>
        <v/>
      </c>
      <c r="Y217" s="102" t="str">
        <f t="shared" si="95"/>
        <v/>
      </c>
      <c r="Z217" s="102" t="str">
        <f t="shared" si="96"/>
        <v/>
      </c>
      <c r="AA217" s="100" t="b">
        <f t="shared" si="7"/>
        <v>0</v>
      </c>
      <c r="AB217" s="100" t="str">
        <f t="array" ref="AB217">IF($AA217,MEDIAN(IF(G1SelectionMask="x",IF(INDEX(RawDataRefData,$E217,0)&gt;0,INDEX(RawDataRefData,$E217,0)),"")),"")</f>
        <v/>
      </c>
      <c r="AC217" s="100" t="str">
        <f t="array" ref="AC217">IF($AA217,QUARTILE(IF(G1SelectionMask="x",IF(INDEX(RawDataRefData,$E217,0)&gt;0,INDEX(RawDataRefData,$E217,0)),""),1),"")</f>
        <v/>
      </c>
      <c r="AD217" s="100" t="str">
        <f t="array" ref="AD217">IF($AA217,QUARTILE(IF(G1SelectionMask="x",IF(INDEX(RawDataRefData,$E217,0)&gt;0,INDEX(RawDataRefData,$E217,0)),""),3),"")</f>
        <v/>
      </c>
      <c r="AE217" s="100" t="str">
        <f t="array" ref="AE217">IF($AA217,MIN(IF(G1SelectionMask="x",IF(INDEX(RawDataRefData,$E217,0)&gt;0,INDEX(RawDataRefData,$E217,0)),"")),"")</f>
        <v/>
      </c>
      <c r="AF217" s="100" t="str">
        <f t="array" ref="AF217">IF($AA217,MAX(IF(G1SelectionMask="x",IF(INDEX(RawDataRefData,$E217,0)&gt;0,INDEX(RawDataRefData,$E217,0)),"")),"")</f>
        <v/>
      </c>
      <c r="AG217" s="100" t="str">
        <f t="shared" si="8"/>
        <v/>
      </c>
      <c r="AH217" s="100" t="str">
        <f t="array" ref="AH217">IF($AA217,STDEVA(IF(G1SelectionMask="x",IF(INDEX(RawDataRefData,$E217,0)&gt;0,INDEX(RawDataRefData,$E217,0)),"")),"")</f>
        <v/>
      </c>
      <c r="AI217" s="101" t="b">
        <f t="shared" si="9"/>
        <v>0</v>
      </c>
      <c r="AJ217" s="101" t="str">
        <f t="array" ref="AJ217">IF($AI217,MEDIAN(IF(G2SelectionMask="x",IF(INDEX(RawDataRefData,$E217,0)&gt;0,INDEX(RawDataRefData,$E217,0)),"")),"")</f>
        <v/>
      </c>
      <c r="AK217" s="101" t="str">
        <f t="array" ref="AK217">IF($AI217,QUARTILE(IF(G2SelectionMask="x",IF(INDEX(RawDataRefData,$E217,0)&gt;0,INDEX(RawDataRefData,$E217,0)),""),1),"")</f>
        <v/>
      </c>
      <c r="AL217" s="101" t="str">
        <f t="array" ref="AL217">IF($AI217,QUARTILE(IF(G2SelectionMask="x",IF(INDEX(RawDataRefData,$E217,0)&gt;0,INDEX(RawDataRefData,$E217,0)),""),3),"")</f>
        <v/>
      </c>
      <c r="AM217" s="101" t="str">
        <f t="array" ref="AM217">IF($AI217,MIN(IF(G2SelectionMask="x",IF(INDEX(RawDataRefData,$E217,0)&gt;0,INDEX(RawDataRefData,$E217,0)),"")),"")</f>
        <v/>
      </c>
      <c r="AN217" s="101" t="str">
        <f t="array" ref="AN217">IF($AI217,MAX(IF(G2SelectionMask="x",IF(INDEX(RawDataRefData,$E217,0)&gt;0,INDEX(RawDataRefData,$E217,0)),"")),"")</f>
        <v/>
      </c>
      <c r="AO217" s="101" t="str">
        <f t="shared" si="78"/>
        <v/>
      </c>
      <c r="AP217" s="101" t="str">
        <f t="array" ref="AP217">IF($AI217,STDEVA(IF(G2SelectionMask="x",IF(INDEX(RawDataRefData,$E217,0)&gt;0,INDEX(RawDataRefData,$E217,0)),"")),"")</f>
        <v/>
      </c>
      <c r="AQ217" s="100" t="b">
        <f t="shared" si="79"/>
        <v>0</v>
      </c>
      <c r="AR217" s="100" t="str">
        <f t="array" ref="AR217">IF($AQ217,MEDIAN(IF(G3SelectionMask="x",IF(INDEX(RawDataRefData,$E217,0)&gt;0,INDEX(RawDataRefData,$E217,0)),"")),"")</f>
        <v/>
      </c>
      <c r="AS217" s="100" t="str">
        <f t="array" ref="AS217">IF($AQ217,QUARTILE(IF(G3SelectionMask="x",IF(INDEX(RawDataRefData,$E217,0)&gt;0,INDEX(RawDataRefData,$E217,0)),""),1),"")</f>
        <v/>
      </c>
      <c r="AT217" s="100" t="str">
        <f t="array" ref="AT217">IF($AQ217,QUARTILE(IF(G3SelectionMask="x",IF(INDEX(RawDataRefData,$E217,0)&gt;0,INDEX(RawDataRefData,$E217,0)),""),3),"")</f>
        <v/>
      </c>
      <c r="AU217" s="100" t="str">
        <f t="array" ref="AU217">IF($AQ217,MIN(IF(G3SelectionMask="x",IF(INDEX(RawDataRefData,$E217,0)&gt;0,INDEX(RawDataRefData,$E217,0)),"")),"")</f>
        <v/>
      </c>
      <c r="AV217" s="100" t="str">
        <f t="array" ref="AV217">IF($AQ217,MAX(IF(G3SelectionMask="x",IF(INDEX(RawDataRefData,$E217,0)&gt;0,INDEX(RawDataRefData,$E217,0)),"")),"")</f>
        <v/>
      </c>
      <c r="AW217" s="100" t="str">
        <f t="shared" si="80"/>
        <v/>
      </c>
      <c r="AX217" s="100" t="str">
        <f t="array" ref="AX217">IF($AQ217,STDEVA(IF(G3SelectionMask="x",IF(INDEX(RawDataRefData,$E217,0)&gt;0,INDEX(RawDataRefData,$E217,0)),"")),"")</f>
        <v/>
      </c>
      <c r="AY217" s="101" t="b">
        <f t="shared" si="81"/>
        <v>0</v>
      </c>
      <c r="AZ217" s="101" t="str">
        <f t="array" ref="AZ217">IF($AY217,MEDIAN(IF(G4SelectionMask="x",IF(INDEX(RawDataRefData,$E217,0)&gt;0,INDEX(RawDataRefData,$E217,0)),"")),"")</f>
        <v/>
      </c>
      <c r="BA217" s="101" t="str">
        <f t="array" ref="BA217">IF($AY217,QUARTILE(IF(G4SelectionMask="x",IF(INDEX(RawDataRefData,$E217,0)&gt;0,INDEX(RawDataRefData,$E217,0)),""),1),"")</f>
        <v/>
      </c>
      <c r="BB217" s="101" t="str">
        <f t="array" ref="BB217">IF($AY217,QUARTILE(IF(G4SelectionMask="x",IF(INDEX(RawDataRefData,$E217,0)&gt;0,INDEX(RawDataRefData,$E217,0)),""),3),"")</f>
        <v/>
      </c>
      <c r="BC217" s="101" t="str">
        <f t="array" ref="BC217">IF($AY217,MIN(IF(G4SelectionMask="x",IF(INDEX(RawDataRefData,$E217,0)&gt;0,INDEX(RawDataRefData,$E217,0)),"")),"")</f>
        <v/>
      </c>
      <c r="BD217" s="101" t="str">
        <f t="array" ref="BD217">IF($AY217,MAX(IF(G4SelectionMask="x",IF(INDEX(RawDataRefData,$E217,0)&gt;0,INDEX(RawDataRefData,$E217,0)),"")),"")</f>
        <v/>
      </c>
      <c r="BE217" s="101" t="str">
        <f t="shared" si="82"/>
        <v/>
      </c>
      <c r="BF217" s="101" t="str">
        <f t="array" ref="BF217">IF($AY217,STDEVA(IF(G4SelectionMask="x",IF(INDEX(RawDataRefData,$E217,0)&gt;0,INDEX(RawDataRefData,$E217,0)),"")),"")</f>
        <v/>
      </c>
      <c r="BG217" s="100" t="b">
        <f t="shared" si="83"/>
        <v>0</v>
      </c>
      <c r="BH217" s="100" t="str">
        <f t="array" ref="BH217">IF($BG217,MEDIAN(IF(G5SelectionMask="x",IF(INDEX(RawDataRefData,$E217,0)&gt;0,INDEX(RawDataRefData,$E217,0)),"")),"")</f>
        <v/>
      </c>
      <c r="BI217" s="100" t="str">
        <f t="array" ref="BI217">IF($BG217,QUARTILE(IF(G5SelectionMask="x",IF(INDEX(RawDataRefData,$E217,0)&gt;0,INDEX(RawDataRefData,$E217,0)),""),1),"")</f>
        <v/>
      </c>
      <c r="BJ217" s="100" t="str">
        <f t="array" ref="BJ217">IF($BG217,QUARTILE(IF(G5SelectionMask="x",IF(INDEX(RawDataRefData,$E217,0)&gt;0,INDEX(RawDataRefData,$E217,0)),""),3),"")</f>
        <v/>
      </c>
      <c r="BK217" s="100" t="str">
        <f t="array" ref="BK217">IF($BG217,MIN(IF(G5SelectionMask="x",IF(INDEX(RawDataRefData,$E217,0)&gt;0,INDEX(RawDataRefData,$E217,0)),"")),"")</f>
        <v/>
      </c>
      <c r="BL217" s="100" t="str">
        <f t="array" ref="BL217">IF($BG217,MAX(IF(G5SelectionMask="x",IF(INDEX(RawDataRefData,$E217,0)&gt;0,INDEX(RawDataRefData,$E217,0)),"")),"")</f>
        <v/>
      </c>
      <c r="BM217" s="100" t="str">
        <f t="shared" si="84"/>
        <v/>
      </c>
      <c r="BN217" s="103" t="str">
        <f t="array" ref="BN217">IF($BG217,STDEVA(IF(G5SelectionMask="x",IF(INDEX(RawDataRefData,$E217,0)&gt;0,INDEX(RawDataRefData,$E217,0)),"")),"")</f>
        <v/>
      </c>
      <c r="BO217" s="104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</row>
    <row r="218" spans="1:82" x14ac:dyDescent="0.2">
      <c r="A218" s="33">
        <f t="shared" si="33"/>
        <v>0</v>
      </c>
      <c r="B218" s="206"/>
      <c r="C218" s="200"/>
      <c r="D218" s="197"/>
      <c r="E218" s="72">
        <f t="shared" si="77"/>
        <v>209</v>
      </c>
      <c r="F218" s="9" t="s">
        <v>641</v>
      </c>
      <c r="G218" s="9" t="s">
        <v>70</v>
      </c>
      <c r="K218" s="100" t="str">
        <f t="shared" si="85"/>
        <v/>
      </c>
      <c r="L218" s="100"/>
      <c r="M218" s="100"/>
      <c r="N218" s="100"/>
      <c r="O218" s="100"/>
      <c r="P218" s="101" t="str">
        <f t="shared" si="86"/>
        <v/>
      </c>
      <c r="Q218" s="102" t="str">
        <f t="shared" si="87"/>
        <v/>
      </c>
      <c r="R218" s="102" t="str">
        <f t="shared" si="88"/>
        <v/>
      </c>
      <c r="S218" s="102" t="str">
        <f t="shared" si="89"/>
        <v/>
      </c>
      <c r="T218" s="102" t="str">
        <f t="shared" si="90"/>
        <v/>
      </c>
      <c r="U218" s="102" t="str">
        <f t="shared" si="91"/>
        <v/>
      </c>
      <c r="V218" s="102" t="str">
        <f t="shared" si="92"/>
        <v/>
      </c>
      <c r="W218" s="102" t="str">
        <f t="shared" si="93"/>
        <v/>
      </c>
      <c r="X218" s="102" t="str">
        <f t="shared" si="94"/>
        <v/>
      </c>
      <c r="Y218" s="102" t="str">
        <f t="shared" si="95"/>
        <v/>
      </c>
      <c r="Z218" s="102" t="str">
        <f t="shared" si="96"/>
        <v/>
      </c>
      <c r="AA218" s="100" t="b">
        <f t="shared" si="7"/>
        <v>0</v>
      </c>
      <c r="AB218" s="100" t="str">
        <f t="array" ref="AB218">IF($AA218,MEDIAN(IF(G1SelectionMask="x",IF(INDEX(RawDataRefData,$E218,0)&gt;0,INDEX(RawDataRefData,$E218,0)),"")),"")</f>
        <v/>
      </c>
      <c r="AC218" s="100" t="str">
        <f t="array" ref="AC218">IF($AA218,QUARTILE(IF(G1SelectionMask="x",IF(INDEX(RawDataRefData,$E218,0)&gt;0,INDEX(RawDataRefData,$E218,0)),""),1),"")</f>
        <v/>
      </c>
      <c r="AD218" s="100" t="str">
        <f t="array" ref="AD218">IF($AA218,QUARTILE(IF(G1SelectionMask="x",IF(INDEX(RawDataRefData,$E218,0)&gt;0,INDEX(RawDataRefData,$E218,0)),""),3),"")</f>
        <v/>
      </c>
      <c r="AE218" s="100" t="str">
        <f t="array" ref="AE218">IF($AA218,MIN(IF(G1SelectionMask="x",IF(INDEX(RawDataRefData,$E218,0)&gt;0,INDEX(RawDataRefData,$E218,0)),"")),"")</f>
        <v/>
      </c>
      <c r="AF218" s="100" t="str">
        <f t="array" ref="AF218">IF($AA218,MAX(IF(G1SelectionMask="x",IF(INDEX(RawDataRefData,$E218,0)&gt;0,INDEX(RawDataRefData,$E218,0)),"")),"")</f>
        <v/>
      </c>
      <c r="AG218" s="100" t="str">
        <f t="shared" si="8"/>
        <v/>
      </c>
      <c r="AH218" s="100" t="str">
        <f t="array" ref="AH218">IF($AA218,STDEVA(IF(G1SelectionMask="x",IF(INDEX(RawDataRefData,$E218,0)&gt;0,INDEX(RawDataRefData,$E218,0)),"")),"")</f>
        <v/>
      </c>
      <c r="AI218" s="101" t="b">
        <f t="shared" si="9"/>
        <v>0</v>
      </c>
      <c r="AJ218" s="101" t="str">
        <f t="array" ref="AJ218">IF($AI218,MEDIAN(IF(G2SelectionMask="x",IF(INDEX(RawDataRefData,$E218,0)&gt;0,INDEX(RawDataRefData,$E218,0)),"")),"")</f>
        <v/>
      </c>
      <c r="AK218" s="101" t="str">
        <f t="array" ref="AK218">IF($AI218,QUARTILE(IF(G2SelectionMask="x",IF(INDEX(RawDataRefData,$E218,0)&gt;0,INDEX(RawDataRefData,$E218,0)),""),1),"")</f>
        <v/>
      </c>
      <c r="AL218" s="101" t="str">
        <f t="array" ref="AL218">IF($AI218,QUARTILE(IF(G2SelectionMask="x",IF(INDEX(RawDataRefData,$E218,0)&gt;0,INDEX(RawDataRefData,$E218,0)),""),3),"")</f>
        <v/>
      </c>
      <c r="AM218" s="101" t="str">
        <f t="array" ref="AM218">IF($AI218,MIN(IF(G2SelectionMask="x",IF(INDEX(RawDataRefData,$E218,0)&gt;0,INDEX(RawDataRefData,$E218,0)),"")),"")</f>
        <v/>
      </c>
      <c r="AN218" s="101" t="str">
        <f t="array" ref="AN218">IF($AI218,MAX(IF(G2SelectionMask="x",IF(INDEX(RawDataRefData,$E218,0)&gt;0,INDEX(RawDataRefData,$E218,0)),"")),"")</f>
        <v/>
      </c>
      <c r="AO218" s="101" t="str">
        <f t="shared" si="78"/>
        <v/>
      </c>
      <c r="AP218" s="101" t="str">
        <f t="array" ref="AP218">IF($AI218,STDEVA(IF(G2SelectionMask="x",IF(INDEX(RawDataRefData,$E218,0)&gt;0,INDEX(RawDataRefData,$E218,0)),"")),"")</f>
        <v/>
      </c>
      <c r="AQ218" s="100" t="b">
        <f t="shared" si="79"/>
        <v>0</v>
      </c>
      <c r="AR218" s="100" t="str">
        <f t="array" ref="AR218">IF($AQ218,MEDIAN(IF(G3SelectionMask="x",IF(INDEX(RawDataRefData,$E218,0)&gt;0,INDEX(RawDataRefData,$E218,0)),"")),"")</f>
        <v/>
      </c>
      <c r="AS218" s="100" t="str">
        <f t="array" ref="AS218">IF($AQ218,QUARTILE(IF(G3SelectionMask="x",IF(INDEX(RawDataRefData,$E218,0)&gt;0,INDEX(RawDataRefData,$E218,0)),""),1),"")</f>
        <v/>
      </c>
      <c r="AT218" s="100" t="str">
        <f t="array" ref="AT218">IF($AQ218,QUARTILE(IF(G3SelectionMask="x",IF(INDEX(RawDataRefData,$E218,0)&gt;0,INDEX(RawDataRefData,$E218,0)),""),3),"")</f>
        <v/>
      </c>
      <c r="AU218" s="100" t="str">
        <f t="array" ref="AU218">IF($AQ218,MIN(IF(G3SelectionMask="x",IF(INDEX(RawDataRefData,$E218,0)&gt;0,INDEX(RawDataRefData,$E218,0)),"")),"")</f>
        <v/>
      </c>
      <c r="AV218" s="100" t="str">
        <f t="array" ref="AV218">IF($AQ218,MAX(IF(G3SelectionMask="x",IF(INDEX(RawDataRefData,$E218,0)&gt;0,INDEX(RawDataRefData,$E218,0)),"")),"")</f>
        <v/>
      </c>
      <c r="AW218" s="100" t="str">
        <f t="shared" si="80"/>
        <v/>
      </c>
      <c r="AX218" s="100" t="str">
        <f t="array" ref="AX218">IF($AQ218,STDEVA(IF(G3SelectionMask="x",IF(INDEX(RawDataRefData,$E218,0)&gt;0,INDEX(RawDataRefData,$E218,0)),"")),"")</f>
        <v/>
      </c>
      <c r="AY218" s="101" t="b">
        <f t="shared" si="81"/>
        <v>0</v>
      </c>
      <c r="AZ218" s="101" t="str">
        <f t="array" ref="AZ218">IF($AY218,MEDIAN(IF(G4SelectionMask="x",IF(INDEX(RawDataRefData,$E218,0)&gt;0,INDEX(RawDataRefData,$E218,0)),"")),"")</f>
        <v/>
      </c>
      <c r="BA218" s="101" t="str">
        <f t="array" ref="BA218">IF($AY218,QUARTILE(IF(G4SelectionMask="x",IF(INDEX(RawDataRefData,$E218,0)&gt;0,INDEX(RawDataRefData,$E218,0)),""),1),"")</f>
        <v/>
      </c>
      <c r="BB218" s="101" t="str">
        <f t="array" ref="BB218">IF($AY218,QUARTILE(IF(G4SelectionMask="x",IF(INDEX(RawDataRefData,$E218,0)&gt;0,INDEX(RawDataRefData,$E218,0)),""),3),"")</f>
        <v/>
      </c>
      <c r="BC218" s="101" t="str">
        <f t="array" ref="BC218">IF($AY218,MIN(IF(G4SelectionMask="x",IF(INDEX(RawDataRefData,$E218,0)&gt;0,INDEX(RawDataRefData,$E218,0)),"")),"")</f>
        <v/>
      </c>
      <c r="BD218" s="101" t="str">
        <f t="array" ref="BD218">IF($AY218,MAX(IF(G4SelectionMask="x",IF(INDEX(RawDataRefData,$E218,0)&gt;0,INDEX(RawDataRefData,$E218,0)),"")),"")</f>
        <v/>
      </c>
      <c r="BE218" s="101" t="str">
        <f t="shared" si="82"/>
        <v/>
      </c>
      <c r="BF218" s="101" t="str">
        <f t="array" ref="BF218">IF($AY218,STDEVA(IF(G4SelectionMask="x",IF(INDEX(RawDataRefData,$E218,0)&gt;0,INDEX(RawDataRefData,$E218,0)),"")),"")</f>
        <v/>
      </c>
      <c r="BG218" s="100" t="b">
        <f t="shared" si="83"/>
        <v>0</v>
      </c>
      <c r="BH218" s="100" t="str">
        <f t="array" ref="BH218">IF($BG218,MEDIAN(IF(G5SelectionMask="x",IF(INDEX(RawDataRefData,$E218,0)&gt;0,INDEX(RawDataRefData,$E218,0)),"")),"")</f>
        <v/>
      </c>
      <c r="BI218" s="100" t="str">
        <f t="array" ref="BI218">IF($BG218,QUARTILE(IF(G5SelectionMask="x",IF(INDEX(RawDataRefData,$E218,0)&gt;0,INDEX(RawDataRefData,$E218,0)),""),1),"")</f>
        <v/>
      </c>
      <c r="BJ218" s="100" t="str">
        <f t="array" ref="BJ218">IF($BG218,QUARTILE(IF(G5SelectionMask="x",IF(INDEX(RawDataRefData,$E218,0)&gt;0,INDEX(RawDataRefData,$E218,0)),""),3),"")</f>
        <v/>
      </c>
      <c r="BK218" s="100" t="str">
        <f t="array" ref="BK218">IF($BG218,MIN(IF(G5SelectionMask="x",IF(INDEX(RawDataRefData,$E218,0)&gt;0,INDEX(RawDataRefData,$E218,0)),"")),"")</f>
        <v/>
      </c>
      <c r="BL218" s="100" t="str">
        <f t="array" ref="BL218">IF($BG218,MAX(IF(G5SelectionMask="x",IF(INDEX(RawDataRefData,$E218,0)&gt;0,INDEX(RawDataRefData,$E218,0)),"")),"")</f>
        <v/>
      </c>
      <c r="BM218" s="100" t="str">
        <f t="shared" si="84"/>
        <v/>
      </c>
      <c r="BN218" s="103" t="str">
        <f t="array" ref="BN218">IF($BG218,STDEVA(IF(G5SelectionMask="x",IF(INDEX(RawDataRefData,$E218,0)&gt;0,INDEX(RawDataRefData,$E218,0)),"")),"")</f>
        <v/>
      </c>
      <c r="BO218" s="104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</row>
    <row r="219" spans="1:82" x14ac:dyDescent="0.2">
      <c r="A219" s="33">
        <f t="shared" si="33"/>
        <v>0</v>
      </c>
      <c r="B219" s="206"/>
      <c r="C219" s="200"/>
      <c r="D219" s="197"/>
      <c r="E219" s="72">
        <f t="shared" si="77"/>
        <v>210</v>
      </c>
      <c r="F219" s="9" t="s">
        <v>642</v>
      </c>
      <c r="G219" s="9" t="s">
        <v>32</v>
      </c>
      <c r="K219" s="100" t="str">
        <f t="shared" si="85"/>
        <v/>
      </c>
      <c r="L219" s="100"/>
      <c r="M219" s="100"/>
      <c r="N219" s="100"/>
      <c r="O219" s="100"/>
      <c r="P219" s="101" t="str">
        <f t="shared" si="86"/>
        <v/>
      </c>
      <c r="Q219" s="102" t="str">
        <f t="shared" si="87"/>
        <v/>
      </c>
      <c r="R219" s="102" t="str">
        <f t="shared" si="88"/>
        <v/>
      </c>
      <c r="S219" s="102" t="str">
        <f t="shared" si="89"/>
        <v/>
      </c>
      <c r="T219" s="102" t="str">
        <f t="shared" si="90"/>
        <v/>
      </c>
      <c r="U219" s="102" t="str">
        <f t="shared" si="91"/>
        <v/>
      </c>
      <c r="V219" s="102" t="str">
        <f t="shared" si="92"/>
        <v/>
      </c>
      <c r="W219" s="102" t="str">
        <f t="shared" si="93"/>
        <v/>
      </c>
      <c r="X219" s="102" t="str">
        <f t="shared" si="94"/>
        <v/>
      </c>
      <c r="Y219" s="102" t="str">
        <f t="shared" si="95"/>
        <v/>
      </c>
      <c r="Z219" s="102" t="str">
        <f t="shared" si="96"/>
        <v/>
      </c>
      <c r="AA219" s="100" t="b">
        <f t="shared" si="7"/>
        <v>0</v>
      </c>
      <c r="AB219" s="100" t="str">
        <f t="array" ref="AB219">IF($AA219,MEDIAN(IF(G1SelectionMask="x",IF(INDEX(RawDataRefData,$E219,0)&gt;0,INDEX(RawDataRefData,$E219,0)),"")),"")</f>
        <v/>
      </c>
      <c r="AC219" s="100" t="str">
        <f t="array" ref="AC219">IF($AA219,QUARTILE(IF(G1SelectionMask="x",IF(INDEX(RawDataRefData,$E219,0)&gt;0,INDEX(RawDataRefData,$E219,0)),""),1),"")</f>
        <v/>
      </c>
      <c r="AD219" s="100" t="str">
        <f t="array" ref="AD219">IF($AA219,QUARTILE(IF(G1SelectionMask="x",IF(INDEX(RawDataRefData,$E219,0)&gt;0,INDEX(RawDataRefData,$E219,0)),""),3),"")</f>
        <v/>
      </c>
      <c r="AE219" s="100" t="str">
        <f t="array" ref="AE219">IF($AA219,MIN(IF(G1SelectionMask="x",IF(INDEX(RawDataRefData,$E219,0)&gt;0,INDEX(RawDataRefData,$E219,0)),"")),"")</f>
        <v/>
      </c>
      <c r="AF219" s="100" t="str">
        <f t="array" ref="AF219">IF($AA219,MAX(IF(G1SelectionMask="x",IF(INDEX(RawDataRefData,$E219,0)&gt;0,INDEX(RawDataRefData,$E219,0)),"")),"")</f>
        <v/>
      </c>
      <c r="AG219" s="100" t="str">
        <f t="shared" si="8"/>
        <v/>
      </c>
      <c r="AH219" s="100" t="str">
        <f t="array" ref="AH219">IF($AA219,STDEVA(IF(G1SelectionMask="x",IF(INDEX(RawDataRefData,$E219,0)&gt;0,INDEX(RawDataRefData,$E219,0)),"")),"")</f>
        <v/>
      </c>
      <c r="AI219" s="101" t="b">
        <f t="shared" si="9"/>
        <v>0</v>
      </c>
      <c r="AJ219" s="101" t="str">
        <f t="array" ref="AJ219">IF($AI219,MEDIAN(IF(G2SelectionMask="x",IF(INDEX(RawDataRefData,$E219,0)&gt;0,INDEX(RawDataRefData,$E219,0)),"")),"")</f>
        <v/>
      </c>
      <c r="AK219" s="101" t="str">
        <f t="array" ref="AK219">IF($AI219,QUARTILE(IF(G2SelectionMask="x",IF(INDEX(RawDataRefData,$E219,0)&gt;0,INDEX(RawDataRefData,$E219,0)),""),1),"")</f>
        <v/>
      </c>
      <c r="AL219" s="101" t="str">
        <f t="array" ref="AL219">IF($AI219,QUARTILE(IF(G2SelectionMask="x",IF(INDEX(RawDataRefData,$E219,0)&gt;0,INDEX(RawDataRefData,$E219,0)),""),3),"")</f>
        <v/>
      </c>
      <c r="AM219" s="101" t="str">
        <f t="array" ref="AM219">IF($AI219,MIN(IF(G2SelectionMask="x",IF(INDEX(RawDataRefData,$E219,0)&gt;0,INDEX(RawDataRefData,$E219,0)),"")),"")</f>
        <v/>
      </c>
      <c r="AN219" s="101" t="str">
        <f t="array" ref="AN219">IF($AI219,MAX(IF(G2SelectionMask="x",IF(INDEX(RawDataRefData,$E219,0)&gt;0,INDEX(RawDataRefData,$E219,0)),"")),"")</f>
        <v/>
      </c>
      <c r="AO219" s="101" t="str">
        <f t="shared" si="78"/>
        <v/>
      </c>
      <c r="AP219" s="101" t="str">
        <f t="array" ref="AP219">IF($AI219,STDEVA(IF(G2SelectionMask="x",IF(INDEX(RawDataRefData,$E219,0)&gt;0,INDEX(RawDataRefData,$E219,0)),"")),"")</f>
        <v/>
      </c>
      <c r="AQ219" s="100" t="b">
        <f t="shared" si="79"/>
        <v>0</v>
      </c>
      <c r="AR219" s="100" t="str">
        <f t="array" ref="AR219">IF($AQ219,MEDIAN(IF(G3SelectionMask="x",IF(INDEX(RawDataRefData,$E219,0)&gt;0,INDEX(RawDataRefData,$E219,0)),"")),"")</f>
        <v/>
      </c>
      <c r="AS219" s="100" t="str">
        <f t="array" ref="AS219">IF($AQ219,QUARTILE(IF(G3SelectionMask="x",IF(INDEX(RawDataRefData,$E219,0)&gt;0,INDEX(RawDataRefData,$E219,0)),""),1),"")</f>
        <v/>
      </c>
      <c r="AT219" s="100" t="str">
        <f t="array" ref="AT219">IF($AQ219,QUARTILE(IF(G3SelectionMask="x",IF(INDEX(RawDataRefData,$E219,0)&gt;0,INDEX(RawDataRefData,$E219,0)),""),3),"")</f>
        <v/>
      </c>
      <c r="AU219" s="100" t="str">
        <f t="array" ref="AU219">IF($AQ219,MIN(IF(G3SelectionMask="x",IF(INDEX(RawDataRefData,$E219,0)&gt;0,INDEX(RawDataRefData,$E219,0)),"")),"")</f>
        <v/>
      </c>
      <c r="AV219" s="100" t="str">
        <f t="array" ref="AV219">IF($AQ219,MAX(IF(G3SelectionMask="x",IF(INDEX(RawDataRefData,$E219,0)&gt;0,INDEX(RawDataRefData,$E219,0)),"")),"")</f>
        <v/>
      </c>
      <c r="AW219" s="100" t="str">
        <f t="shared" si="80"/>
        <v/>
      </c>
      <c r="AX219" s="100" t="str">
        <f t="array" ref="AX219">IF($AQ219,STDEVA(IF(G3SelectionMask="x",IF(INDEX(RawDataRefData,$E219,0)&gt;0,INDEX(RawDataRefData,$E219,0)),"")),"")</f>
        <v/>
      </c>
      <c r="AY219" s="101" t="b">
        <f t="shared" si="81"/>
        <v>0</v>
      </c>
      <c r="AZ219" s="101" t="str">
        <f t="array" ref="AZ219">IF($AY219,MEDIAN(IF(G4SelectionMask="x",IF(INDEX(RawDataRefData,$E219,0)&gt;0,INDEX(RawDataRefData,$E219,0)),"")),"")</f>
        <v/>
      </c>
      <c r="BA219" s="101" t="str">
        <f t="array" ref="BA219">IF($AY219,QUARTILE(IF(G4SelectionMask="x",IF(INDEX(RawDataRefData,$E219,0)&gt;0,INDEX(RawDataRefData,$E219,0)),""),1),"")</f>
        <v/>
      </c>
      <c r="BB219" s="101" t="str">
        <f t="array" ref="BB219">IF($AY219,QUARTILE(IF(G4SelectionMask="x",IF(INDEX(RawDataRefData,$E219,0)&gt;0,INDEX(RawDataRefData,$E219,0)),""),3),"")</f>
        <v/>
      </c>
      <c r="BC219" s="101" t="str">
        <f t="array" ref="BC219">IF($AY219,MIN(IF(G4SelectionMask="x",IF(INDEX(RawDataRefData,$E219,0)&gt;0,INDEX(RawDataRefData,$E219,0)),"")),"")</f>
        <v/>
      </c>
      <c r="BD219" s="101" t="str">
        <f t="array" ref="BD219">IF($AY219,MAX(IF(G4SelectionMask="x",IF(INDEX(RawDataRefData,$E219,0)&gt;0,INDEX(RawDataRefData,$E219,0)),"")),"")</f>
        <v/>
      </c>
      <c r="BE219" s="101" t="str">
        <f t="shared" si="82"/>
        <v/>
      </c>
      <c r="BF219" s="101" t="str">
        <f t="array" ref="BF219">IF($AY219,STDEVA(IF(G4SelectionMask="x",IF(INDEX(RawDataRefData,$E219,0)&gt;0,INDEX(RawDataRefData,$E219,0)),"")),"")</f>
        <v/>
      </c>
      <c r="BG219" s="100" t="b">
        <f t="shared" si="83"/>
        <v>0</v>
      </c>
      <c r="BH219" s="100" t="str">
        <f t="array" ref="BH219">IF($BG219,MEDIAN(IF(G5SelectionMask="x",IF(INDEX(RawDataRefData,$E219,0)&gt;0,INDEX(RawDataRefData,$E219,0)),"")),"")</f>
        <v/>
      </c>
      <c r="BI219" s="100" t="str">
        <f t="array" ref="BI219">IF($BG219,QUARTILE(IF(G5SelectionMask="x",IF(INDEX(RawDataRefData,$E219,0)&gt;0,INDEX(RawDataRefData,$E219,0)),""),1),"")</f>
        <v/>
      </c>
      <c r="BJ219" s="100" t="str">
        <f t="array" ref="BJ219">IF($BG219,QUARTILE(IF(G5SelectionMask="x",IF(INDEX(RawDataRefData,$E219,0)&gt;0,INDEX(RawDataRefData,$E219,0)),""),3),"")</f>
        <v/>
      </c>
      <c r="BK219" s="100" t="str">
        <f t="array" ref="BK219">IF($BG219,MIN(IF(G5SelectionMask="x",IF(INDEX(RawDataRefData,$E219,0)&gt;0,INDEX(RawDataRefData,$E219,0)),"")),"")</f>
        <v/>
      </c>
      <c r="BL219" s="100" t="str">
        <f t="array" ref="BL219">IF($BG219,MAX(IF(G5SelectionMask="x",IF(INDEX(RawDataRefData,$E219,0)&gt;0,INDEX(RawDataRefData,$E219,0)),"")),"")</f>
        <v/>
      </c>
      <c r="BM219" s="100" t="str">
        <f t="shared" si="84"/>
        <v/>
      </c>
      <c r="BN219" s="103" t="str">
        <f t="array" ref="BN219">IF($BG219,STDEVA(IF(G5SelectionMask="x",IF(INDEX(RawDataRefData,$E219,0)&gt;0,INDEX(RawDataRefData,$E219,0)),"")),"")</f>
        <v/>
      </c>
      <c r="BO219" s="104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</row>
    <row r="220" spans="1:82" x14ac:dyDescent="0.2">
      <c r="A220" s="33">
        <f t="shared" si="33"/>
        <v>0</v>
      </c>
      <c r="B220" s="206"/>
      <c r="C220" s="200"/>
      <c r="D220" s="197"/>
      <c r="E220" s="72">
        <f t="shared" si="77"/>
        <v>211</v>
      </c>
      <c r="F220" s="9" t="s">
        <v>643</v>
      </c>
      <c r="G220" s="9" t="s">
        <v>262</v>
      </c>
      <c r="K220" s="100" t="str">
        <f t="shared" si="85"/>
        <v/>
      </c>
      <c r="L220" s="100"/>
      <c r="M220" s="100"/>
      <c r="N220" s="100"/>
      <c r="O220" s="100"/>
      <c r="P220" s="101" t="str">
        <f t="shared" si="86"/>
        <v/>
      </c>
      <c r="Q220" s="102" t="str">
        <f t="shared" si="87"/>
        <v/>
      </c>
      <c r="R220" s="102" t="str">
        <f t="shared" si="88"/>
        <v/>
      </c>
      <c r="S220" s="102" t="str">
        <f t="shared" si="89"/>
        <v/>
      </c>
      <c r="T220" s="102" t="str">
        <f t="shared" si="90"/>
        <v/>
      </c>
      <c r="U220" s="102" t="str">
        <f t="shared" si="91"/>
        <v/>
      </c>
      <c r="V220" s="102" t="str">
        <f t="shared" si="92"/>
        <v/>
      </c>
      <c r="W220" s="102" t="str">
        <f t="shared" si="93"/>
        <v/>
      </c>
      <c r="X220" s="102" t="str">
        <f t="shared" si="94"/>
        <v/>
      </c>
      <c r="Y220" s="102" t="str">
        <f t="shared" si="95"/>
        <v/>
      </c>
      <c r="Z220" s="102" t="str">
        <f t="shared" si="96"/>
        <v/>
      </c>
      <c r="AA220" s="100" t="b">
        <f t="shared" si="7"/>
        <v>0</v>
      </c>
      <c r="AB220" s="100" t="str">
        <f t="array" ref="AB220">IF($AA220,MEDIAN(IF(G1SelectionMask="x",IF(INDEX(RawDataRefData,$E220,0)&gt;0,INDEX(RawDataRefData,$E220,0)),"")),"")</f>
        <v/>
      </c>
      <c r="AC220" s="100" t="str">
        <f t="array" ref="AC220">IF($AA220,QUARTILE(IF(G1SelectionMask="x",IF(INDEX(RawDataRefData,$E220,0)&gt;0,INDEX(RawDataRefData,$E220,0)),""),1),"")</f>
        <v/>
      </c>
      <c r="AD220" s="100" t="str">
        <f t="array" ref="AD220">IF($AA220,QUARTILE(IF(G1SelectionMask="x",IF(INDEX(RawDataRefData,$E220,0)&gt;0,INDEX(RawDataRefData,$E220,0)),""),3),"")</f>
        <v/>
      </c>
      <c r="AE220" s="100" t="str">
        <f t="array" ref="AE220">IF($AA220,MIN(IF(G1SelectionMask="x",IF(INDEX(RawDataRefData,$E220,0)&gt;0,INDEX(RawDataRefData,$E220,0)),"")),"")</f>
        <v/>
      </c>
      <c r="AF220" s="100" t="str">
        <f t="array" ref="AF220">IF($AA220,MAX(IF(G1SelectionMask="x",IF(INDEX(RawDataRefData,$E220,0)&gt;0,INDEX(RawDataRefData,$E220,0)),"")),"")</f>
        <v/>
      </c>
      <c r="AG220" s="100" t="str">
        <f t="shared" si="8"/>
        <v/>
      </c>
      <c r="AH220" s="100" t="str">
        <f t="array" ref="AH220">IF($AA220,STDEVA(IF(G1SelectionMask="x",IF(INDEX(RawDataRefData,$E220,0)&gt;0,INDEX(RawDataRefData,$E220,0)),"")),"")</f>
        <v/>
      </c>
      <c r="AI220" s="101" t="b">
        <f t="shared" si="9"/>
        <v>0</v>
      </c>
      <c r="AJ220" s="101" t="str">
        <f t="array" ref="AJ220">IF($AI220,MEDIAN(IF(G2SelectionMask="x",IF(INDEX(RawDataRefData,$E220,0)&gt;0,INDEX(RawDataRefData,$E220,0)),"")),"")</f>
        <v/>
      </c>
      <c r="AK220" s="101" t="str">
        <f t="array" ref="AK220">IF($AI220,QUARTILE(IF(G2SelectionMask="x",IF(INDEX(RawDataRefData,$E220,0)&gt;0,INDEX(RawDataRefData,$E220,0)),""),1),"")</f>
        <v/>
      </c>
      <c r="AL220" s="101" t="str">
        <f t="array" ref="AL220">IF($AI220,QUARTILE(IF(G2SelectionMask="x",IF(INDEX(RawDataRefData,$E220,0)&gt;0,INDEX(RawDataRefData,$E220,0)),""),3),"")</f>
        <v/>
      </c>
      <c r="AM220" s="101" t="str">
        <f t="array" ref="AM220">IF($AI220,MIN(IF(G2SelectionMask="x",IF(INDEX(RawDataRefData,$E220,0)&gt;0,INDEX(RawDataRefData,$E220,0)),"")),"")</f>
        <v/>
      </c>
      <c r="AN220" s="101" t="str">
        <f t="array" ref="AN220">IF($AI220,MAX(IF(G2SelectionMask="x",IF(INDEX(RawDataRefData,$E220,0)&gt;0,INDEX(RawDataRefData,$E220,0)),"")),"")</f>
        <v/>
      </c>
      <c r="AO220" s="101" t="str">
        <f t="shared" si="78"/>
        <v/>
      </c>
      <c r="AP220" s="101" t="str">
        <f t="array" ref="AP220">IF($AI220,STDEVA(IF(G2SelectionMask="x",IF(INDEX(RawDataRefData,$E220,0)&gt;0,INDEX(RawDataRefData,$E220,0)),"")),"")</f>
        <v/>
      </c>
      <c r="AQ220" s="100" t="b">
        <f t="shared" si="79"/>
        <v>0</v>
      </c>
      <c r="AR220" s="100" t="str">
        <f t="array" ref="AR220">IF($AQ220,MEDIAN(IF(G3SelectionMask="x",IF(INDEX(RawDataRefData,$E220,0)&gt;0,INDEX(RawDataRefData,$E220,0)),"")),"")</f>
        <v/>
      </c>
      <c r="AS220" s="100" t="str">
        <f t="array" ref="AS220">IF($AQ220,QUARTILE(IF(G3SelectionMask="x",IF(INDEX(RawDataRefData,$E220,0)&gt;0,INDEX(RawDataRefData,$E220,0)),""),1),"")</f>
        <v/>
      </c>
      <c r="AT220" s="100" t="str">
        <f t="array" ref="AT220">IF($AQ220,QUARTILE(IF(G3SelectionMask="x",IF(INDEX(RawDataRefData,$E220,0)&gt;0,INDEX(RawDataRefData,$E220,0)),""),3),"")</f>
        <v/>
      </c>
      <c r="AU220" s="100" t="str">
        <f t="array" ref="AU220">IF($AQ220,MIN(IF(G3SelectionMask="x",IF(INDEX(RawDataRefData,$E220,0)&gt;0,INDEX(RawDataRefData,$E220,0)),"")),"")</f>
        <v/>
      </c>
      <c r="AV220" s="100" t="str">
        <f t="array" ref="AV220">IF($AQ220,MAX(IF(G3SelectionMask="x",IF(INDEX(RawDataRefData,$E220,0)&gt;0,INDEX(RawDataRefData,$E220,0)),"")),"")</f>
        <v/>
      </c>
      <c r="AW220" s="100" t="str">
        <f t="shared" si="80"/>
        <v/>
      </c>
      <c r="AX220" s="100" t="str">
        <f t="array" ref="AX220">IF($AQ220,STDEVA(IF(G3SelectionMask="x",IF(INDEX(RawDataRefData,$E220,0)&gt;0,INDEX(RawDataRefData,$E220,0)),"")),"")</f>
        <v/>
      </c>
      <c r="AY220" s="101" t="b">
        <f t="shared" si="81"/>
        <v>0</v>
      </c>
      <c r="AZ220" s="101" t="str">
        <f t="array" ref="AZ220">IF($AY220,MEDIAN(IF(G4SelectionMask="x",IF(INDEX(RawDataRefData,$E220,0)&gt;0,INDEX(RawDataRefData,$E220,0)),"")),"")</f>
        <v/>
      </c>
      <c r="BA220" s="101" t="str">
        <f t="array" ref="BA220">IF($AY220,QUARTILE(IF(G4SelectionMask="x",IF(INDEX(RawDataRefData,$E220,0)&gt;0,INDEX(RawDataRefData,$E220,0)),""),1),"")</f>
        <v/>
      </c>
      <c r="BB220" s="101" t="str">
        <f t="array" ref="BB220">IF($AY220,QUARTILE(IF(G4SelectionMask="x",IF(INDEX(RawDataRefData,$E220,0)&gt;0,INDEX(RawDataRefData,$E220,0)),""),3),"")</f>
        <v/>
      </c>
      <c r="BC220" s="101" t="str">
        <f t="array" ref="BC220">IF($AY220,MIN(IF(G4SelectionMask="x",IF(INDEX(RawDataRefData,$E220,0)&gt;0,INDEX(RawDataRefData,$E220,0)),"")),"")</f>
        <v/>
      </c>
      <c r="BD220" s="101" t="str">
        <f t="array" ref="BD220">IF($AY220,MAX(IF(G4SelectionMask="x",IF(INDEX(RawDataRefData,$E220,0)&gt;0,INDEX(RawDataRefData,$E220,0)),"")),"")</f>
        <v/>
      </c>
      <c r="BE220" s="101" t="str">
        <f t="shared" si="82"/>
        <v/>
      </c>
      <c r="BF220" s="101" t="str">
        <f t="array" ref="BF220">IF($AY220,STDEVA(IF(G4SelectionMask="x",IF(INDEX(RawDataRefData,$E220,0)&gt;0,INDEX(RawDataRefData,$E220,0)),"")),"")</f>
        <v/>
      </c>
      <c r="BG220" s="100" t="b">
        <f t="shared" si="83"/>
        <v>0</v>
      </c>
      <c r="BH220" s="100" t="str">
        <f t="array" ref="BH220">IF($BG220,MEDIAN(IF(G5SelectionMask="x",IF(INDEX(RawDataRefData,$E220,0)&gt;0,INDEX(RawDataRefData,$E220,0)),"")),"")</f>
        <v/>
      </c>
      <c r="BI220" s="100" t="str">
        <f t="array" ref="BI220">IF($BG220,QUARTILE(IF(G5SelectionMask="x",IF(INDEX(RawDataRefData,$E220,0)&gt;0,INDEX(RawDataRefData,$E220,0)),""),1),"")</f>
        <v/>
      </c>
      <c r="BJ220" s="100" t="str">
        <f t="array" ref="BJ220">IF($BG220,QUARTILE(IF(G5SelectionMask="x",IF(INDEX(RawDataRefData,$E220,0)&gt;0,INDEX(RawDataRefData,$E220,0)),""),3),"")</f>
        <v/>
      </c>
      <c r="BK220" s="100" t="str">
        <f t="array" ref="BK220">IF($BG220,MIN(IF(G5SelectionMask="x",IF(INDEX(RawDataRefData,$E220,0)&gt;0,INDEX(RawDataRefData,$E220,0)),"")),"")</f>
        <v/>
      </c>
      <c r="BL220" s="100" t="str">
        <f t="array" ref="BL220">IF($BG220,MAX(IF(G5SelectionMask="x",IF(INDEX(RawDataRefData,$E220,0)&gt;0,INDEX(RawDataRefData,$E220,0)),"")),"")</f>
        <v/>
      </c>
      <c r="BM220" s="100" t="str">
        <f t="shared" si="84"/>
        <v/>
      </c>
      <c r="BN220" s="103" t="str">
        <f t="array" ref="BN220">IF($BG220,STDEVA(IF(G5SelectionMask="x",IF(INDEX(RawDataRefData,$E220,0)&gt;0,INDEX(RawDataRefData,$E220,0)),"")),"")</f>
        <v/>
      </c>
      <c r="BO220" s="104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</row>
    <row r="221" spans="1:82" x14ac:dyDescent="0.2">
      <c r="A221" s="33">
        <f t="shared" si="33"/>
        <v>0</v>
      </c>
      <c r="B221" s="206"/>
      <c r="C221" s="200"/>
      <c r="D221" s="197"/>
      <c r="E221" s="72">
        <f t="shared" si="77"/>
        <v>212</v>
      </c>
      <c r="F221" s="9" t="s">
        <v>644</v>
      </c>
      <c r="G221" s="9" t="s">
        <v>263</v>
      </c>
      <c r="K221" s="100" t="str">
        <f t="shared" si="85"/>
        <v/>
      </c>
      <c r="L221" s="100"/>
      <c r="M221" s="100"/>
      <c r="N221" s="100"/>
      <c r="O221" s="100"/>
      <c r="P221" s="101" t="str">
        <f t="shared" si="86"/>
        <v/>
      </c>
      <c r="Q221" s="102" t="str">
        <f t="shared" si="87"/>
        <v/>
      </c>
      <c r="R221" s="102" t="str">
        <f t="shared" si="88"/>
        <v/>
      </c>
      <c r="S221" s="102" t="str">
        <f t="shared" si="89"/>
        <v/>
      </c>
      <c r="T221" s="102" t="str">
        <f t="shared" si="90"/>
        <v/>
      </c>
      <c r="U221" s="102" t="str">
        <f t="shared" si="91"/>
        <v/>
      </c>
      <c r="V221" s="102" t="str">
        <f t="shared" si="92"/>
        <v/>
      </c>
      <c r="W221" s="102" t="str">
        <f t="shared" si="93"/>
        <v/>
      </c>
      <c r="X221" s="102" t="str">
        <f t="shared" si="94"/>
        <v/>
      </c>
      <c r="Y221" s="102" t="str">
        <f t="shared" si="95"/>
        <v/>
      </c>
      <c r="Z221" s="102" t="str">
        <f t="shared" si="96"/>
        <v/>
      </c>
      <c r="AA221" s="100" t="b">
        <f t="shared" si="7"/>
        <v>0</v>
      </c>
      <c r="AB221" s="100" t="str">
        <f t="array" ref="AB221">IF($AA221,MEDIAN(IF(G1SelectionMask="x",IF(INDEX(RawDataRefData,$E221,0)&gt;0,INDEX(RawDataRefData,$E221,0)),"")),"")</f>
        <v/>
      </c>
      <c r="AC221" s="100" t="str">
        <f t="array" ref="AC221">IF($AA221,QUARTILE(IF(G1SelectionMask="x",IF(INDEX(RawDataRefData,$E221,0)&gt;0,INDEX(RawDataRefData,$E221,0)),""),1),"")</f>
        <v/>
      </c>
      <c r="AD221" s="100" t="str">
        <f t="array" ref="AD221">IF($AA221,QUARTILE(IF(G1SelectionMask="x",IF(INDEX(RawDataRefData,$E221,0)&gt;0,INDEX(RawDataRefData,$E221,0)),""),3),"")</f>
        <v/>
      </c>
      <c r="AE221" s="100" t="str">
        <f t="array" ref="AE221">IF($AA221,MIN(IF(G1SelectionMask="x",IF(INDEX(RawDataRefData,$E221,0)&gt;0,INDEX(RawDataRefData,$E221,0)),"")),"")</f>
        <v/>
      </c>
      <c r="AF221" s="100" t="str">
        <f t="array" ref="AF221">IF($AA221,MAX(IF(G1SelectionMask="x",IF(INDEX(RawDataRefData,$E221,0)&gt;0,INDEX(RawDataRefData,$E221,0)),"")),"")</f>
        <v/>
      </c>
      <c r="AG221" s="100" t="str">
        <f t="shared" si="8"/>
        <v/>
      </c>
      <c r="AH221" s="100" t="str">
        <f t="array" ref="AH221">IF($AA221,STDEVA(IF(G1SelectionMask="x",IF(INDEX(RawDataRefData,$E221,0)&gt;0,INDEX(RawDataRefData,$E221,0)),"")),"")</f>
        <v/>
      </c>
      <c r="AI221" s="101" t="b">
        <f t="shared" si="9"/>
        <v>0</v>
      </c>
      <c r="AJ221" s="101" t="str">
        <f t="array" ref="AJ221">IF($AI221,MEDIAN(IF(G2SelectionMask="x",IF(INDEX(RawDataRefData,$E221,0)&gt;0,INDEX(RawDataRefData,$E221,0)),"")),"")</f>
        <v/>
      </c>
      <c r="AK221" s="101" t="str">
        <f t="array" ref="AK221">IF($AI221,QUARTILE(IF(G2SelectionMask="x",IF(INDEX(RawDataRefData,$E221,0)&gt;0,INDEX(RawDataRefData,$E221,0)),""),1),"")</f>
        <v/>
      </c>
      <c r="AL221" s="101" t="str">
        <f t="array" ref="AL221">IF($AI221,QUARTILE(IF(G2SelectionMask="x",IF(INDEX(RawDataRefData,$E221,0)&gt;0,INDEX(RawDataRefData,$E221,0)),""),3),"")</f>
        <v/>
      </c>
      <c r="AM221" s="101" t="str">
        <f t="array" ref="AM221">IF($AI221,MIN(IF(G2SelectionMask="x",IF(INDEX(RawDataRefData,$E221,0)&gt;0,INDEX(RawDataRefData,$E221,0)),"")),"")</f>
        <v/>
      </c>
      <c r="AN221" s="101" t="str">
        <f t="array" ref="AN221">IF($AI221,MAX(IF(G2SelectionMask="x",IF(INDEX(RawDataRefData,$E221,0)&gt;0,INDEX(RawDataRefData,$E221,0)),"")),"")</f>
        <v/>
      </c>
      <c r="AO221" s="101" t="str">
        <f t="shared" si="78"/>
        <v/>
      </c>
      <c r="AP221" s="101" t="str">
        <f t="array" ref="AP221">IF($AI221,STDEVA(IF(G2SelectionMask="x",IF(INDEX(RawDataRefData,$E221,0)&gt;0,INDEX(RawDataRefData,$E221,0)),"")),"")</f>
        <v/>
      </c>
      <c r="AQ221" s="100" t="b">
        <f t="shared" si="79"/>
        <v>0</v>
      </c>
      <c r="AR221" s="100" t="str">
        <f t="array" ref="AR221">IF($AQ221,MEDIAN(IF(G3SelectionMask="x",IF(INDEX(RawDataRefData,$E221,0)&gt;0,INDEX(RawDataRefData,$E221,0)),"")),"")</f>
        <v/>
      </c>
      <c r="AS221" s="100" t="str">
        <f t="array" ref="AS221">IF($AQ221,QUARTILE(IF(G3SelectionMask="x",IF(INDEX(RawDataRefData,$E221,0)&gt;0,INDEX(RawDataRefData,$E221,0)),""),1),"")</f>
        <v/>
      </c>
      <c r="AT221" s="100" t="str">
        <f t="array" ref="AT221">IF($AQ221,QUARTILE(IF(G3SelectionMask="x",IF(INDEX(RawDataRefData,$E221,0)&gt;0,INDEX(RawDataRefData,$E221,0)),""),3),"")</f>
        <v/>
      </c>
      <c r="AU221" s="100" t="str">
        <f t="array" ref="AU221">IF($AQ221,MIN(IF(G3SelectionMask="x",IF(INDEX(RawDataRefData,$E221,0)&gt;0,INDEX(RawDataRefData,$E221,0)),"")),"")</f>
        <v/>
      </c>
      <c r="AV221" s="100" t="str">
        <f t="array" ref="AV221">IF($AQ221,MAX(IF(G3SelectionMask="x",IF(INDEX(RawDataRefData,$E221,0)&gt;0,INDEX(RawDataRefData,$E221,0)),"")),"")</f>
        <v/>
      </c>
      <c r="AW221" s="100" t="str">
        <f t="shared" si="80"/>
        <v/>
      </c>
      <c r="AX221" s="100" t="str">
        <f t="array" ref="AX221">IF($AQ221,STDEVA(IF(G3SelectionMask="x",IF(INDEX(RawDataRefData,$E221,0)&gt;0,INDEX(RawDataRefData,$E221,0)),"")),"")</f>
        <v/>
      </c>
      <c r="AY221" s="101" t="b">
        <f t="shared" si="81"/>
        <v>0</v>
      </c>
      <c r="AZ221" s="101" t="str">
        <f t="array" ref="AZ221">IF($AY221,MEDIAN(IF(G4SelectionMask="x",IF(INDEX(RawDataRefData,$E221,0)&gt;0,INDEX(RawDataRefData,$E221,0)),"")),"")</f>
        <v/>
      </c>
      <c r="BA221" s="101" t="str">
        <f t="array" ref="BA221">IF($AY221,QUARTILE(IF(G4SelectionMask="x",IF(INDEX(RawDataRefData,$E221,0)&gt;0,INDEX(RawDataRefData,$E221,0)),""),1),"")</f>
        <v/>
      </c>
      <c r="BB221" s="101" t="str">
        <f t="array" ref="BB221">IF($AY221,QUARTILE(IF(G4SelectionMask="x",IF(INDEX(RawDataRefData,$E221,0)&gt;0,INDEX(RawDataRefData,$E221,0)),""),3),"")</f>
        <v/>
      </c>
      <c r="BC221" s="101" t="str">
        <f t="array" ref="BC221">IF($AY221,MIN(IF(G4SelectionMask="x",IF(INDEX(RawDataRefData,$E221,0)&gt;0,INDEX(RawDataRefData,$E221,0)),"")),"")</f>
        <v/>
      </c>
      <c r="BD221" s="101" t="str">
        <f t="array" ref="BD221">IF($AY221,MAX(IF(G4SelectionMask="x",IF(INDEX(RawDataRefData,$E221,0)&gt;0,INDEX(RawDataRefData,$E221,0)),"")),"")</f>
        <v/>
      </c>
      <c r="BE221" s="101" t="str">
        <f t="shared" si="82"/>
        <v/>
      </c>
      <c r="BF221" s="101" t="str">
        <f t="array" ref="BF221">IF($AY221,STDEVA(IF(G4SelectionMask="x",IF(INDEX(RawDataRefData,$E221,0)&gt;0,INDEX(RawDataRefData,$E221,0)),"")),"")</f>
        <v/>
      </c>
      <c r="BG221" s="100" t="b">
        <f t="shared" si="83"/>
        <v>0</v>
      </c>
      <c r="BH221" s="100" t="str">
        <f t="array" ref="BH221">IF($BG221,MEDIAN(IF(G5SelectionMask="x",IF(INDEX(RawDataRefData,$E221,0)&gt;0,INDEX(RawDataRefData,$E221,0)),"")),"")</f>
        <v/>
      </c>
      <c r="BI221" s="100" t="str">
        <f t="array" ref="BI221">IF($BG221,QUARTILE(IF(G5SelectionMask="x",IF(INDEX(RawDataRefData,$E221,0)&gt;0,INDEX(RawDataRefData,$E221,0)),""),1),"")</f>
        <v/>
      </c>
      <c r="BJ221" s="100" t="str">
        <f t="array" ref="BJ221">IF($BG221,QUARTILE(IF(G5SelectionMask="x",IF(INDEX(RawDataRefData,$E221,0)&gt;0,INDEX(RawDataRefData,$E221,0)),""),3),"")</f>
        <v/>
      </c>
      <c r="BK221" s="100" t="str">
        <f t="array" ref="BK221">IF($BG221,MIN(IF(G5SelectionMask="x",IF(INDEX(RawDataRefData,$E221,0)&gt;0,INDEX(RawDataRefData,$E221,0)),"")),"")</f>
        <v/>
      </c>
      <c r="BL221" s="100" t="str">
        <f t="array" ref="BL221">IF($BG221,MAX(IF(G5SelectionMask="x",IF(INDEX(RawDataRefData,$E221,0)&gt;0,INDEX(RawDataRefData,$E221,0)),"")),"")</f>
        <v/>
      </c>
      <c r="BM221" s="100" t="str">
        <f t="shared" si="84"/>
        <v/>
      </c>
      <c r="BN221" s="103" t="str">
        <f t="array" ref="BN221">IF($BG221,STDEVA(IF(G5SelectionMask="x",IF(INDEX(RawDataRefData,$E221,0)&gt;0,INDEX(RawDataRefData,$E221,0)),"")),"")</f>
        <v/>
      </c>
      <c r="BO221" s="104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</row>
    <row r="222" spans="1:82" ht="13.5" thickBot="1" x14ac:dyDescent="0.25">
      <c r="A222" s="33">
        <f t="shared" si="33"/>
        <v>0</v>
      </c>
      <c r="B222" s="206"/>
      <c r="C222" s="200"/>
      <c r="D222" s="198"/>
      <c r="E222" s="72">
        <f t="shared" si="77"/>
        <v>213</v>
      </c>
      <c r="F222" s="9" t="s">
        <v>645</v>
      </c>
      <c r="G222" s="9" t="s">
        <v>1822</v>
      </c>
      <c r="K222" s="100" t="str">
        <f t="shared" si="85"/>
        <v/>
      </c>
      <c r="L222" s="100"/>
      <c r="M222" s="100"/>
      <c r="N222" s="100"/>
      <c r="O222" s="100"/>
      <c r="P222" s="101" t="str">
        <f t="shared" si="86"/>
        <v/>
      </c>
      <c r="Q222" s="102" t="str">
        <f t="shared" si="87"/>
        <v/>
      </c>
      <c r="R222" s="102" t="str">
        <f t="shared" si="88"/>
        <v/>
      </c>
      <c r="S222" s="102" t="str">
        <f t="shared" si="89"/>
        <v/>
      </c>
      <c r="T222" s="102" t="str">
        <f t="shared" si="90"/>
        <v/>
      </c>
      <c r="U222" s="102" t="str">
        <f t="shared" si="91"/>
        <v/>
      </c>
      <c r="V222" s="102" t="str">
        <f t="shared" si="92"/>
        <v/>
      </c>
      <c r="W222" s="102" t="str">
        <f t="shared" si="93"/>
        <v/>
      </c>
      <c r="X222" s="102" t="str">
        <f t="shared" si="94"/>
        <v/>
      </c>
      <c r="Y222" s="102" t="str">
        <f t="shared" si="95"/>
        <v/>
      </c>
      <c r="Z222" s="102" t="str">
        <f t="shared" si="96"/>
        <v/>
      </c>
      <c r="AA222" s="100" t="b">
        <f t="shared" si="7"/>
        <v>0</v>
      </c>
      <c r="AB222" s="100" t="str">
        <f t="array" ref="AB222">IF($AA222,MEDIAN(IF(G1SelectionMask="x",IF(INDEX(RawDataRefData,$E222,0)&gt;0,INDEX(RawDataRefData,$E222,0)),"")),"")</f>
        <v/>
      </c>
      <c r="AC222" s="100" t="str">
        <f t="array" ref="AC222">IF($AA222,QUARTILE(IF(G1SelectionMask="x",IF(INDEX(RawDataRefData,$E222,0)&gt;0,INDEX(RawDataRefData,$E222,0)),""),1),"")</f>
        <v/>
      </c>
      <c r="AD222" s="100" t="str">
        <f t="array" ref="AD222">IF($AA222,QUARTILE(IF(G1SelectionMask="x",IF(INDEX(RawDataRefData,$E222,0)&gt;0,INDEX(RawDataRefData,$E222,0)),""),3),"")</f>
        <v/>
      </c>
      <c r="AE222" s="100" t="str">
        <f t="array" ref="AE222">IF($AA222,MIN(IF(G1SelectionMask="x",IF(INDEX(RawDataRefData,$E222,0)&gt;0,INDEX(RawDataRefData,$E222,0)),"")),"")</f>
        <v/>
      </c>
      <c r="AF222" s="100" t="str">
        <f t="array" ref="AF222">IF($AA222,MAX(IF(G1SelectionMask="x",IF(INDEX(RawDataRefData,$E222,0)&gt;0,INDEX(RawDataRefData,$E222,0)),"")),"")</f>
        <v/>
      </c>
      <c r="AG222" s="100" t="str">
        <f t="shared" si="8"/>
        <v/>
      </c>
      <c r="AH222" s="100" t="str">
        <f t="array" ref="AH222">IF($AA222,STDEVA(IF(G1SelectionMask="x",IF(INDEX(RawDataRefData,$E222,0)&gt;0,INDEX(RawDataRefData,$E222,0)),"")),"")</f>
        <v/>
      </c>
      <c r="AI222" s="101" t="b">
        <f t="shared" si="9"/>
        <v>0</v>
      </c>
      <c r="AJ222" s="101" t="str">
        <f t="array" ref="AJ222">IF($AI222,MEDIAN(IF(G2SelectionMask="x",IF(INDEX(RawDataRefData,$E222,0)&gt;0,INDEX(RawDataRefData,$E222,0)),"")),"")</f>
        <v/>
      </c>
      <c r="AK222" s="101" t="str">
        <f t="array" ref="AK222">IF($AI222,QUARTILE(IF(G2SelectionMask="x",IF(INDEX(RawDataRefData,$E222,0)&gt;0,INDEX(RawDataRefData,$E222,0)),""),1),"")</f>
        <v/>
      </c>
      <c r="AL222" s="101" t="str">
        <f t="array" ref="AL222">IF($AI222,QUARTILE(IF(G2SelectionMask="x",IF(INDEX(RawDataRefData,$E222,0)&gt;0,INDEX(RawDataRefData,$E222,0)),""),3),"")</f>
        <v/>
      </c>
      <c r="AM222" s="101" t="str">
        <f t="array" ref="AM222">IF($AI222,MIN(IF(G2SelectionMask="x",IF(INDEX(RawDataRefData,$E222,0)&gt;0,INDEX(RawDataRefData,$E222,0)),"")),"")</f>
        <v/>
      </c>
      <c r="AN222" s="101" t="str">
        <f t="array" ref="AN222">IF($AI222,MAX(IF(G2SelectionMask="x",IF(INDEX(RawDataRefData,$E222,0)&gt;0,INDEX(RawDataRefData,$E222,0)),"")),"")</f>
        <v/>
      </c>
      <c r="AO222" s="101" t="str">
        <f t="shared" si="78"/>
        <v/>
      </c>
      <c r="AP222" s="101" t="str">
        <f t="array" ref="AP222">IF($AI222,STDEVA(IF(G2SelectionMask="x",IF(INDEX(RawDataRefData,$E222,0)&gt;0,INDEX(RawDataRefData,$E222,0)),"")),"")</f>
        <v/>
      </c>
      <c r="AQ222" s="100" t="b">
        <f t="shared" si="79"/>
        <v>0</v>
      </c>
      <c r="AR222" s="100" t="str">
        <f t="array" ref="AR222">IF($AQ222,MEDIAN(IF(G3SelectionMask="x",IF(INDEX(RawDataRefData,$E222,0)&gt;0,INDEX(RawDataRefData,$E222,0)),"")),"")</f>
        <v/>
      </c>
      <c r="AS222" s="100" t="str">
        <f t="array" ref="AS222">IF($AQ222,QUARTILE(IF(G3SelectionMask="x",IF(INDEX(RawDataRefData,$E222,0)&gt;0,INDEX(RawDataRefData,$E222,0)),""),1),"")</f>
        <v/>
      </c>
      <c r="AT222" s="100" t="str">
        <f t="array" ref="AT222">IF($AQ222,QUARTILE(IF(G3SelectionMask="x",IF(INDEX(RawDataRefData,$E222,0)&gt;0,INDEX(RawDataRefData,$E222,0)),""),3),"")</f>
        <v/>
      </c>
      <c r="AU222" s="100" t="str">
        <f t="array" ref="AU222">IF($AQ222,MIN(IF(G3SelectionMask="x",IF(INDEX(RawDataRefData,$E222,0)&gt;0,INDEX(RawDataRefData,$E222,0)),"")),"")</f>
        <v/>
      </c>
      <c r="AV222" s="100" t="str">
        <f t="array" ref="AV222">IF($AQ222,MAX(IF(G3SelectionMask="x",IF(INDEX(RawDataRefData,$E222,0)&gt;0,INDEX(RawDataRefData,$E222,0)),"")),"")</f>
        <v/>
      </c>
      <c r="AW222" s="100" t="str">
        <f t="shared" si="80"/>
        <v/>
      </c>
      <c r="AX222" s="100" t="str">
        <f t="array" ref="AX222">IF($AQ222,STDEVA(IF(G3SelectionMask="x",IF(INDEX(RawDataRefData,$E222,0)&gt;0,INDEX(RawDataRefData,$E222,0)),"")),"")</f>
        <v/>
      </c>
      <c r="AY222" s="101" t="b">
        <f t="shared" si="81"/>
        <v>0</v>
      </c>
      <c r="AZ222" s="101" t="str">
        <f t="array" ref="AZ222">IF($AY222,MEDIAN(IF(G4SelectionMask="x",IF(INDEX(RawDataRefData,$E222,0)&gt;0,INDEX(RawDataRefData,$E222,0)),"")),"")</f>
        <v/>
      </c>
      <c r="BA222" s="101" t="str">
        <f t="array" ref="BA222">IF($AY222,QUARTILE(IF(G4SelectionMask="x",IF(INDEX(RawDataRefData,$E222,0)&gt;0,INDEX(RawDataRefData,$E222,0)),""),1),"")</f>
        <v/>
      </c>
      <c r="BB222" s="101" t="str">
        <f t="array" ref="BB222">IF($AY222,QUARTILE(IF(G4SelectionMask="x",IF(INDEX(RawDataRefData,$E222,0)&gt;0,INDEX(RawDataRefData,$E222,0)),""),3),"")</f>
        <v/>
      </c>
      <c r="BC222" s="101" t="str">
        <f t="array" ref="BC222">IF($AY222,MIN(IF(G4SelectionMask="x",IF(INDEX(RawDataRefData,$E222,0)&gt;0,INDEX(RawDataRefData,$E222,0)),"")),"")</f>
        <v/>
      </c>
      <c r="BD222" s="101" t="str">
        <f t="array" ref="BD222">IF($AY222,MAX(IF(G4SelectionMask="x",IF(INDEX(RawDataRefData,$E222,0)&gt;0,INDEX(RawDataRefData,$E222,0)),"")),"")</f>
        <v/>
      </c>
      <c r="BE222" s="101" t="str">
        <f t="shared" si="82"/>
        <v/>
      </c>
      <c r="BF222" s="101" t="str">
        <f t="array" ref="BF222">IF($AY222,STDEVA(IF(G4SelectionMask="x",IF(INDEX(RawDataRefData,$E222,0)&gt;0,INDEX(RawDataRefData,$E222,0)),"")),"")</f>
        <v/>
      </c>
      <c r="BG222" s="100" t="b">
        <f t="shared" si="83"/>
        <v>0</v>
      </c>
      <c r="BH222" s="100" t="str">
        <f t="array" ref="BH222">IF($BG222,MEDIAN(IF(G5SelectionMask="x",IF(INDEX(RawDataRefData,$E222,0)&gt;0,INDEX(RawDataRefData,$E222,0)),"")),"")</f>
        <v/>
      </c>
      <c r="BI222" s="100" t="str">
        <f t="array" ref="BI222">IF($BG222,QUARTILE(IF(G5SelectionMask="x",IF(INDEX(RawDataRefData,$E222,0)&gt;0,INDEX(RawDataRefData,$E222,0)),""),1),"")</f>
        <v/>
      </c>
      <c r="BJ222" s="100" t="str">
        <f t="array" ref="BJ222">IF($BG222,QUARTILE(IF(G5SelectionMask="x",IF(INDEX(RawDataRefData,$E222,0)&gt;0,INDEX(RawDataRefData,$E222,0)),""),3),"")</f>
        <v/>
      </c>
      <c r="BK222" s="100" t="str">
        <f t="array" ref="BK222">IF($BG222,MIN(IF(G5SelectionMask="x",IF(INDEX(RawDataRefData,$E222,0)&gt;0,INDEX(RawDataRefData,$E222,0)),"")),"")</f>
        <v/>
      </c>
      <c r="BL222" s="100" t="str">
        <f t="array" ref="BL222">IF($BG222,MAX(IF(G5SelectionMask="x",IF(INDEX(RawDataRefData,$E222,0)&gt;0,INDEX(RawDataRefData,$E222,0)),"")),"")</f>
        <v/>
      </c>
      <c r="BM222" s="100" t="str">
        <f t="shared" si="84"/>
        <v/>
      </c>
      <c r="BN222" s="103" t="str">
        <f t="array" ref="BN222">IF($BG222,STDEVA(IF(G5SelectionMask="x",IF(INDEX(RawDataRefData,$E222,0)&gt;0,INDEX(RawDataRefData,$E222,0)),"")),"")</f>
        <v/>
      </c>
      <c r="BO222" s="104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</row>
    <row r="223" spans="1:82" x14ac:dyDescent="0.2">
      <c r="A223" s="33">
        <f t="shared" si="33"/>
        <v>0</v>
      </c>
      <c r="B223" s="206"/>
      <c r="C223" s="200"/>
      <c r="D223" s="196" t="s">
        <v>31</v>
      </c>
      <c r="E223" s="72">
        <f t="shared" si="77"/>
        <v>214</v>
      </c>
      <c r="F223" s="9" t="s">
        <v>251</v>
      </c>
      <c r="G223" s="9" t="s">
        <v>31</v>
      </c>
      <c r="K223" s="100">
        <f t="shared" si="85"/>
        <v>90000000</v>
      </c>
      <c r="L223" s="100"/>
      <c r="M223" s="100"/>
      <c r="N223" s="100"/>
      <c r="O223" s="100"/>
      <c r="P223" s="101">
        <f t="shared" si="86"/>
        <v>72889.770579999997</v>
      </c>
      <c r="Q223" s="102">
        <f t="shared" si="87"/>
        <v>919559.02589000005</v>
      </c>
      <c r="R223" s="102">
        <f t="shared" si="88"/>
        <v>838011.76954000001</v>
      </c>
      <c r="S223" s="102">
        <f t="shared" si="89"/>
        <v>1438985.7056</v>
      </c>
      <c r="T223" s="102">
        <f t="shared" si="90"/>
        <v>220477</v>
      </c>
      <c r="U223" s="102">
        <f t="shared" si="91"/>
        <v>1590000</v>
      </c>
      <c r="V223" s="102">
        <f t="shared" si="92"/>
        <v>2220000</v>
      </c>
      <c r="W223" s="102">
        <f t="shared" si="93"/>
        <v>3090367.35415</v>
      </c>
      <c r="X223" s="102">
        <f t="shared" si="94"/>
        <v>3167036.5546200001</v>
      </c>
      <c r="Y223" s="102">
        <f t="shared" si="95"/>
        <v>1106815</v>
      </c>
      <c r="Z223" s="102">
        <f t="shared" si="96"/>
        <v>22293.010020000002</v>
      </c>
      <c r="AA223" s="100" t="b">
        <f t="shared" si="7"/>
        <v>1</v>
      </c>
      <c r="AB223" s="100">
        <f t="array" ref="AB223">IF($AA223,MEDIAN(IF(G1SelectionMask="x",IF(INDEX(RawDataRefData,$E223,0)&gt;0,INDEX(RawDataRefData,$E223,0)),"")),"")</f>
        <v>1106815</v>
      </c>
      <c r="AC223" s="100">
        <f t="array" ref="AC223">IF($AA223,QUARTILE(IF(G1SelectionMask="x",IF(INDEX(RawDataRefData,$E223,0)&gt;0,INDEX(RawDataRefData,$E223,0)),""),1),"")</f>
        <v>529244.38477</v>
      </c>
      <c r="AD223" s="100">
        <f t="array" ref="AD223">IF($AA223,QUARTILE(IF(G1SelectionMask="x",IF(INDEX(RawDataRefData,$E223,0)&gt;0,INDEX(RawDataRefData,$E223,0)),""),3),"")</f>
        <v>1905000</v>
      </c>
      <c r="AE223" s="100">
        <f t="array" ref="AE223">IF($AA223,MIN(IF(G1SelectionMask="x",IF(INDEX(RawDataRefData,$E223,0)&gt;0,INDEX(RawDataRefData,$E223,0)),"")),"")</f>
        <v>22293.010020000002</v>
      </c>
      <c r="AF223" s="100">
        <f t="array" ref="AF223">IF($AA223,MAX(IF(G1SelectionMask="x",IF(INDEX(RawDataRefData,$E223,0)&gt;0,INDEX(RawDataRefData,$E223,0)),"")),"")</f>
        <v>3167036.5546200001</v>
      </c>
      <c r="AG223" s="100">
        <f t="shared" si="8"/>
        <v>1335130.4718545454</v>
      </c>
      <c r="AH223" s="100">
        <f t="array" ref="AH223">IF($AA223,STDEVA(IF(G1SelectionMask="x",IF(INDEX(RawDataRefData,$E223,0)&gt;0,INDEX(RawDataRefData,$E223,0)),"")),"")</f>
        <v>1110255.6288479178</v>
      </c>
      <c r="AI223" s="101" t="b">
        <f t="shared" si="9"/>
        <v>1</v>
      </c>
      <c r="AJ223" s="101">
        <f t="array" ref="AJ223">IF($AI223,MEDIAN(IF(G2SelectionMask="x",IF(INDEX(RawDataRefData,$E223,0)&gt;0,INDEX(RawDataRefData,$E223,0)),"")),"")</f>
        <v>1059223.3160899999</v>
      </c>
      <c r="AK223" s="101">
        <f t="array" ref="AK223">IF($AI223,QUARTILE(IF(G2SelectionMask="x",IF(INDEX(RawDataRefData,$E223,0)&gt;0,INDEX(RawDataRefData,$E223,0)),""),1),"")</f>
        <v>395247.50647250004</v>
      </c>
      <c r="AL223" s="101">
        <f t="array" ref="AL223">IF($AI223,QUARTILE(IF(G2SelectionMask="x",IF(INDEX(RawDataRefData,$E223,0)&gt;0,INDEX(RawDataRefData,$E223,0)),""),3),"")</f>
        <v>2024746.4264</v>
      </c>
      <c r="AM223" s="101">
        <f t="array" ref="AM223">IF($AI223,MIN(IF(G2SelectionMask="x",IF(INDEX(RawDataRefData,$E223,0)&gt;0,INDEX(RawDataRefData,$E223,0)),"")),"")</f>
        <v>22293.010020000002</v>
      </c>
      <c r="AN223" s="101">
        <f t="array" ref="AN223">IF($AI223,MAX(IF(G2SelectionMask="x",IF(INDEX(RawDataRefData,$E223,0)&gt;0,INDEX(RawDataRefData,$E223,0)),"")),"")</f>
        <v>6818263.6859999998</v>
      </c>
      <c r="AO223" s="101">
        <f t="shared" si="78"/>
        <v>1692128.218442</v>
      </c>
      <c r="AP223" s="101">
        <f t="array" ref="AP223">IF($AI223,STDEVA(IF(G2SelectionMask="x",IF(INDEX(RawDataRefData,$E223,0)&gt;0,INDEX(RawDataRefData,$E223,0)),"")),"")</f>
        <v>2042700.7631481532</v>
      </c>
      <c r="AQ223" s="100" t="b">
        <f t="shared" si="79"/>
        <v>0</v>
      </c>
      <c r="AR223" s="100" t="str">
        <f t="array" ref="AR223">IF($AQ223,MEDIAN(IF(G3SelectionMask="x",IF(INDEX(RawDataRefData,$E223,0)&gt;0,INDEX(RawDataRefData,$E223,0)),"")),"")</f>
        <v/>
      </c>
      <c r="AS223" s="100" t="str">
        <f t="array" ref="AS223">IF($AQ223,QUARTILE(IF(G3SelectionMask="x",IF(INDEX(RawDataRefData,$E223,0)&gt;0,INDEX(RawDataRefData,$E223,0)),""),1),"")</f>
        <v/>
      </c>
      <c r="AT223" s="100" t="str">
        <f t="array" ref="AT223">IF($AQ223,QUARTILE(IF(G3SelectionMask="x",IF(INDEX(RawDataRefData,$E223,0)&gt;0,INDEX(RawDataRefData,$E223,0)),""),3),"")</f>
        <v/>
      </c>
      <c r="AU223" s="100" t="str">
        <f t="array" ref="AU223">IF($AQ223,MIN(IF(G3SelectionMask="x",IF(INDEX(RawDataRefData,$E223,0)&gt;0,INDEX(RawDataRefData,$E223,0)),"")),"")</f>
        <v/>
      </c>
      <c r="AV223" s="100" t="str">
        <f t="array" ref="AV223">IF($AQ223,MAX(IF(G3SelectionMask="x",IF(INDEX(RawDataRefData,$E223,0)&gt;0,INDEX(RawDataRefData,$E223,0)),"")),"")</f>
        <v/>
      </c>
      <c r="AW223" s="100" t="str">
        <f t="shared" si="80"/>
        <v/>
      </c>
      <c r="AX223" s="100" t="str">
        <f t="array" ref="AX223">IF($AQ223,STDEVA(IF(G3SelectionMask="x",IF(INDEX(RawDataRefData,$E223,0)&gt;0,INDEX(RawDataRefData,$E223,0)),"")),"")</f>
        <v/>
      </c>
      <c r="AY223" s="101" t="b">
        <f t="shared" si="81"/>
        <v>0</v>
      </c>
      <c r="AZ223" s="101" t="str">
        <f t="array" ref="AZ223">IF($AY223,MEDIAN(IF(G4SelectionMask="x",IF(INDEX(RawDataRefData,$E223,0)&gt;0,INDEX(RawDataRefData,$E223,0)),"")),"")</f>
        <v/>
      </c>
      <c r="BA223" s="101" t="str">
        <f t="array" ref="BA223">IF($AY223,QUARTILE(IF(G4SelectionMask="x",IF(INDEX(RawDataRefData,$E223,0)&gt;0,INDEX(RawDataRefData,$E223,0)),""),1),"")</f>
        <v/>
      </c>
      <c r="BB223" s="101" t="str">
        <f t="array" ref="BB223">IF($AY223,QUARTILE(IF(G4SelectionMask="x",IF(INDEX(RawDataRefData,$E223,0)&gt;0,INDEX(RawDataRefData,$E223,0)),""),3),"")</f>
        <v/>
      </c>
      <c r="BC223" s="101" t="str">
        <f t="array" ref="BC223">IF($AY223,MIN(IF(G4SelectionMask="x",IF(INDEX(RawDataRefData,$E223,0)&gt;0,INDEX(RawDataRefData,$E223,0)),"")),"")</f>
        <v/>
      </c>
      <c r="BD223" s="101" t="str">
        <f t="array" ref="BD223">IF($AY223,MAX(IF(G4SelectionMask="x",IF(INDEX(RawDataRefData,$E223,0)&gt;0,INDEX(RawDataRefData,$E223,0)),"")),"")</f>
        <v/>
      </c>
      <c r="BE223" s="101" t="str">
        <f t="shared" si="82"/>
        <v/>
      </c>
      <c r="BF223" s="101" t="str">
        <f t="array" ref="BF223">IF($AY223,STDEVA(IF(G4SelectionMask="x",IF(INDEX(RawDataRefData,$E223,0)&gt;0,INDEX(RawDataRefData,$E223,0)),"")),"")</f>
        <v/>
      </c>
      <c r="BG223" s="100" t="b">
        <f t="shared" si="83"/>
        <v>0</v>
      </c>
      <c r="BH223" s="100" t="str">
        <f t="array" ref="BH223">IF($BG223,MEDIAN(IF(G5SelectionMask="x",IF(INDEX(RawDataRefData,$E223,0)&gt;0,INDEX(RawDataRefData,$E223,0)),"")),"")</f>
        <v/>
      </c>
      <c r="BI223" s="100" t="str">
        <f t="array" ref="BI223">IF($BG223,QUARTILE(IF(G5SelectionMask="x",IF(INDEX(RawDataRefData,$E223,0)&gt;0,INDEX(RawDataRefData,$E223,0)),""),1),"")</f>
        <v/>
      </c>
      <c r="BJ223" s="100" t="str">
        <f t="array" ref="BJ223">IF($BG223,QUARTILE(IF(G5SelectionMask="x",IF(INDEX(RawDataRefData,$E223,0)&gt;0,INDEX(RawDataRefData,$E223,0)),""),3),"")</f>
        <v/>
      </c>
      <c r="BK223" s="100" t="str">
        <f t="array" ref="BK223">IF($BG223,MIN(IF(G5SelectionMask="x",IF(INDEX(RawDataRefData,$E223,0)&gt;0,INDEX(RawDataRefData,$E223,0)),"")),"")</f>
        <v/>
      </c>
      <c r="BL223" s="100" t="str">
        <f t="array" ref="BL223">IF($BG223,MAX(IF(G5SelectionMask="x",IF(INDEX(RawDataRefData,$E223,0)&gt;0,INDEX(RawDataRefData,$E223,0)),"")),"")</f>
        <v/>
      </c>
      <c r="BM223" s="100" t="str">
        <f t="shared" si="84"/>
        <v/>
      </c>
      <c r="BN223" s="103" t="str">
        <f t="array" ref="BN223">IF($BG223,STDEVA(IF(G5SelectionMask="x",IF(INDEX(RawDataRefData,$E223,0)&gt;0,INDEX(RawDataRefData,$E223,0)),"")),"")</f>
        <v/>
      </c>
      <c r="BO223" s="104"/>
      <c r="BP223" s="105">
        <v>90000000</v>
      </c>
      <c r="BQ223" s="105">
        <v>72889.770579999997</v>
      </c>
      <c r="BR223" s="105">
        <v>919559.02589000005</v>
      </c>
      <c r="BS223" s="105">
        <v>838011.76954000001</v>
      </c>
      <c r="BT223" s="105">
        <v>1438985.7056</v>
      </c>
      <c r="BU223" s="105">
        <v>220477</v>
      </c>
      <c r="BV223" s="105">
        <v>1590000</v>
      </c>
      <c r="BW223" s="105">
        <v>2220000</v>
      </c>
      <c r="BX223" s="105">
        <v>3090367.35415</v>
      </c>
      <c r="BY223" s="105">
        <v>3167036.5546200001</v>
      </c>
      <c r="BZ223" s="105">
        <v>1106815</v>
      </c>
      <c r="CA223" s="105">
        <v>22293.010020000002</v>
      </c>
      <c r="CB223" s="105">
        <v>1011631.63218</v>
      </c>
      <c r="CC223" s="105" t="s">
        <v>2518</v>
      </c>
      <c r="CD223" s="105">
        <v>6818263.6859999998</v>
      </c>
    </row>
    <row r="224" spans="1:82" x14ac:dyDescent="0.2">
      <c r="A224" s="33">
        <f t="shared" si="33"/>
        <v>0</v>
      </c>
      <c r="B224" s="206"/>
      <c r="C224" s="200"/>
      <c r="D224" s="197"/>
      <c r="E224" s="72">
        <f t="shared" si="77"/>
        <v>215</v>
      </c>
      <c r="F224" s="9" t="s">
        <v>769</v>
      </c>
      <c r="K224" s="100" t="str">
        <f t="shared" si="85"/>
        <v/>
      </c>
      <c r="L224" s="100"/>
      <c r="M224" s="100"/>
      <c r="N224" s="100"/>
      <c r="O224" s="100"/>
      <c r="P224" s="101" t="str">
        <f t="shared" si="86"/>
        <v/>
      </c>
      <c r="Q224" s="102" t="str">
        <f t="shared" si="87"/>
        <v/>
      </c>
      <c r="R224" s="102" t="str">
        <f t="shared" si="88"/>
        <v/>
      </c>
      <c r="S224" s="102" t="str">
        <f t="shared" si="89"/>
        <v/>
      </c>
      <c r="T224" s="102" t="str">
        <f t="shared" si="90"/>
        <v/>
      </c>
      <c r="U224" s="102" t="str">
        <f t="shared" si="91"/>
        <v/>
      </c>
      <c r="V224" s="102" t="str">
        <f t="shared" si="92"/>
        <v/>
      </c>
      <c r="W224" s="102" t="str">
        <f t="shared" si="93"/>
        <v/>
      </c>
      <c r="X224" s="102" t="str">
        <f t="shared" si="94"/>
        <v/>
      </c>
      <c r="Y224" s="102" t="str">
        <f t="shared" si="95"/>
        <v/>
      </c>
      <c r="Z224" s="102" t="str">
        <f t="shared" si="96"/>
        <v/>
      </c>
      <c r="AA224" s="100" t="b">
        <f t="shared" si="7"/>
        <v>0</v>
      </c>
      <c r="AB224" s="100" t="str">
        <f t="array" ref="AB224">IF($AA224,MEDIAN(IF(G1SelectionMask="x",IF(INDEX(RawDataRefData,$E224,0)&gt;0,INDEX(RawDataRefData,$E224,0)),"")),"")</f>
        <v/>
      </c>
      <c r="AC224" s="100" t="str">
        <f t="array" ref="AC224">IF($AA224,QUARTILE(IF(G1SelectionMask="x",IF(INDEX(RawDataRefData,$E224,0)&gt;0,INDEX(RawDataRefData,$E224,0)),""),1),"")</f>
        <v/>
      </c>
      <c r="AD224" s="100" t="str">
        <f t="array" ref="AD224">IF($AA224,QUARTILE(IF(G1SelectionMask="x",IF(INDEX(RawDataRefData,$E224,0)&gt;0,INDEX(RawDataRefData,$E224,0)),""),3),"")</f>
        <v/>
      </c>
      <c r="AE224" s="100" t="str">
        <f t="array" ref="AE224">IF($AA224,MIN(IF(G1SelectionMask="x",IF(INDEX(RawDataRefData,$E224,0)&gt;0,INDEX(RawDataRefData,$E224,0)),"")),"")</f>
        <v/>
      </c>
      <c r="AF224" s="100" t="str">
        <f t="array" ref="AF224">IF($AA224,MAX(IF(G1SelectionMask="x",IF(INDEX(RawDataRefData,$E224,0)&gt;0,INDEX(RawDataRefData,$E224,0)),"")),"")</f>
        <v/>
      </c>
      <c r="AG224" s="100" t="str">
        <f t="shared" si="8"/>
        <v/>
      </c>
      <c r="AH224" s="100" t="str">
        <f t="array" ref="AH224">IF($AA224,STDEVA(IF(G1SelectionMask="x",IF(INDEX(RawDataRefData,$E224,0)&gt;0,INDEX(RawDataRefData,$E224,0)),"")),"")</f>
        <v/>
      </c>
      <c r="AI224" s="101" t="b">
        <f t="shared" si="9"/>
        <v>0</v>
      </c>
      <c r="AJ224" s="101" t="str">
        <f t="array" ref="AJ224">IF($AI224,MEDIAN(IF(G2SelectionMask="x",IF(INDEX(RawDataRefData,$E224,0)&gt;0,INDEX(RawDataRefData,$E224,0)),"")),"")</f>
        <v/>
      </c>
      <c r="AK224" s="101" t="str">
        <f t="array" ref="AK224">IF($AI224,QUARTILE(IF(G2SelectionMask="x",IF(INDEX(RawDataRefData,$E224,0)&gt;0,INDEX(RawDataRefData,$E224,0)),""),1),"")</f>
        <v/>
      </c>
      <c r="AL224" s="101" t="str">
        <f t="array" ref="AL224">IF($AI224,QUARTILE(IF(G2SelectionMask="x",IF(INDEX(RawDataRefData,$E224,0)&gt;0,INDEX(RawDataRefData,$E224,0)),""),3),"")</f>
        <v/>
      </c>
      <c r="AM224" s="101" t="str">
        <f t="array" ref="AM224">IF($AI224,MIN(IF(G2SelectionMask="x",IF(INDEX(RawDataRefData,$E224,0)&gt;0,INDEX(RawDataRefData,$E224,0)),"")),"")</f>
        <v/>
      </c>
      <c r="AN224" s="101" t="str">
        <f t="array" ref="AN224">IF($AI224,MAX(IF(G2SelectionMask="x",IF(INDEX(RawDataRefData,$E224,0)&gt;0,INDEX(RawDataRefData,$E224,0)),"")),"")</f>
        <v/>
      </c>
      <c r="AO224" s="101" t="str">
        <f t="shared" si="78"/>
        <v/>
      </c>
      <c r="AP224" s="101" t="str">
        <f t="array" ref="AP224">IF($AI224,STDEVA(IF(G2SelectionMask="x",IF(INDEX(RawDataRefData,$E224,0)&gt;0,INDEX(RawDataRefData,$E224,0)),"")),"")</f>
        <v/>
      </c>
      <c r="AQ224" s="100" t="b">
        <f t="shared" si="79"/>
        <v>0</v>
      </c>
      <c r="AR224" s="100" t="str">
        <f t="array" ref="AR224">IF($AQ224,MEDIAN(IF(G3SelectionMask="x",IF(INDEX(RawDataRefData,$E224,0)&gt;0,INDEX(RawDataRefData,$E224,0)),"")),"")</f>
        <v/>
      </c>
      <c r="AS224" s="100" t="str">
        <f t="array" ref="AS224">IF($AQ224,QUARTILE(IF(G3SelectionMask="x",IF(INDEX(RawDataRefData,$E224,0)&gt;0,INDEX(RawDataRefData,$E224,0)),""),1),"")</f>
        <v/>
      </c>
      <c r="AT224" s="100" t="str">
        <f t="array" ref="AT224">IF($AQ224,QUARTILE(IF(G3SelectionMask="x",IF(INDEX(RawDataRefData,$E224,0)&gt;0,INDEX(RawDataRefData,$E224,0)),""),3),"")</f>
        <v/>
      </c>
      <c r="AU224" s="100" t="str">
        <f t="array" ref="AU224">IF($AQ224,MIN(IF(G3SelectionMask="x",IF(INDEX(RawDataRefData,$E224,0)&gt;0,INDEX(RawDataRefData,$E224,0)),"")),"")</f>
        <v/>
      </c>
      <c r="AV224" s="100" t="str">
        <f t="array" ref="AV224">IF($AQ224,MAX(IF(G3SelectionMask="x",IF(INDEX(RawDataRefData,$E224,0)&gt;0,INDEX(RawDataRefData,$E224,0)),"")),"")</f>
        <v/>
      </c>
      <c r="AW224" s="100" t="str">
        <f t="shared" si="80"/>
        <v/>
      </c>
      <c r="AX224" s="100" t="str">
        <f t="array" ref="AX224">IF($AQ224,STDEVA(IF(G3SelectionMask="x",IF(INDEX(RawDataRefData,$E224,0)&gt;0,INDEX(RawDataRefData,$E224,0)),"")),"")</f>
        <v/>
      </c>
      <c r="AY224" s="101" t="b">
        <f t="shared" si="81"/>
        <v>0</v>
      </c>
      <c r="AZ224" s="101" t="str">
        <f t="array" ref="AZ224">IF($AY224,MEDIAN(IF(G4SelectionMask="x",IF(INDEX(RawDataRefData,$E224,0)&gt;0,INDEX(RawDataRefData,$E224,0)),"")),"")</f>
        <v/>
      </c>
      <c r="BA224" s="101" t="str">
        <f t="array" ref="BA224">IF($AY224,QUARTILE(IF(G4SelectionMask="x",IF(INDEX(RawDataRefData,$E224,0)&gt;0,INDEX(RawDataRefData,$E224,0)),""),1),"")</f>
        <v/>
      </c>
      <c r="BB224" s="101" t="str">
        <f t="array" ref="BB224">IF($AY224,QUARTILE(IF(G4SelectionMask="x",IF(INDEX(RawDataRefData,$E224,0)&gt;0,INDEX(RawDataRefData,$E224,0)),""),3),"")</f>
        <v/>
      </c>
      <c r="BC224" s="101" t="str">
        <f t="array" ref="BC224">IF($AY224,MIN(IF(G4SelectionMask="x",IF(INDEX(RawDataRefData,$E224,0)&gt;0,INDEX(RawDataRefData,$E224,0)),"")),"")</f>
        <v/>
      </c>
      <c r="BD224" s="101" t="str">
        <f t="array" ref="BD224">IF($AY224,MAX(IF(G4SelectionMask="x",IF(INDEX(RawDataRefData,$E224,0)&gt;0,INDEX(RawDataRefData,$E224,0)),"")),"")</f>
        <v/>
      </c>
      <c r="BE224" s="101" t="str">
        <f t="shared" si="82"/>
        <v/>
      </c>
      <c r="BF224" s="101" t="str">
        <f t="array" ref="BF224">IF($AY224,STDEVA(IF(G4SelectionMask="x",IF(INDEX(RawDataRefData,$E224,0)&gt;0,INDEX(RawDataRefData,$E224,0)),"")),"")</f>
        <v/>
      </c>
      <c r="BG224" s="100" t="b">
        <f t="shared" si="83"/>
        <v>0</v>
      </c>
      <c r="BH224" s="100" t="str">
        <f t="array" ref="BH224">IF($BG224,MEDIAN(IF(G5SelectionMask="x",IF(INDEX(RawDataRefData,$E224,0)&gt;0,INDEX(RawDataRefData,$E224,0)),"")),"")</f>
        <v/>
      </c>
      <c r="BI224" s="100" t="str">
        <f t="array" ref="BI224">IF($BG224,QUARTILE(IF(G5SelectionMask="x",IF(INDEX(RawDataRefData,$E224,0)&gt;0,INDEX(RawDataRefData,$E224,0)),""),1),"")</f>
        <v/>
      </c>
      <c r="BJ224" s="100" t="str">
        <f t="array" ref="BJ224">IF($BG224,QUARTILE(IF(G5SelectionMask="x",IF(INDEX(RawDataRefData,$E224,0)&gt;0,INDEX(RawDataRefData,$E224,0)),""),3),"")</f>
        <v/>
      </c>
      <c r="BK224" s="100" t="str">
        <f t="array" ref="BK224">IF($BG224,MIN(IF(G5SelectionMask="x",IF(INDEX(RawDataRefData,$E224,0)&gt;0,INDEX(RawDataRefData,$E224,0)),"")),"")</f>
        <v/>
      </c>
      <c r="BL224" s="100" t="str">
        <f t="array" ref="BL224">IF($BG224,MAX(IF(G5SelectionMask="x",IF(INDEX(RawDataRefData,$E224,0)&gt;0,INDEX(RawDataRefData,$E224,0)),"")),"")</f>
        <v/>
      </c>
      <c r="BM224" s="100" t="str">
        <f t="shared" si="84"/>
        <v/>
      </c>
      <c r="BN224" s="103" t="str">
        <f t="array" ref="BN224">IF($BG224,STDEVA(IF(G5SelectionMask="x",IF(INDEX(RawDataRefData,$E224,0)&gt;0,INDEX(RawDataRefData,$E224,0)),"")),"")</f>
        <v/>
      </c>
      <c r="BO224" s="104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</row>
    <row r="225" spans="1:82" x14ac:dyDescent="0.2">
      <c r="A225" s="33">
        <f t="shared" si="33"/>
        <v>0</v>
      </c>
      <c r="B225" s="206"/>
      <c r="C225" s="200"/>
      <c r="D225" s="197"/>
      <c r="E225" s="72">
        <f t="shared" si="77"/>
        <v>216</v>
      </c>
      <c r="F225" s="9" t="s">
        <v>770</v>
      </c>
      <c r="K225" s="100" t="str">
        <f t="shared" si="85"/>
        <v/>
      </c>
      <c r="L225" s="100"/>
      <c r="M225" s="100"/>
      <c r="N225" s="100"/>
      <c r="O225" s="100"/>
      <c r="P225" s="101" t="str">
        <f t="shared" si="86"/>
        <v/>
      </c>
      <c r="Q225" s="102" t="str">
        <f t="shared" si="87"/>
        <v/>
      </c>
      <c r="R225" s="102" t="str">
        <f t="shared" si="88"/>
        <v/>
      </c>
      <c r="S225" s="102" t="str">
        <f t="shared" si="89"/>
        <v/>
      </c>
      <c r="T225" s="102" t="str">
        <f t="shared" si="90"/>
        <v/>
      </c>
      <c r="U225" s="102" t="str">
        <f t="shared" si="91"/>
        <v/>
      </c>
      <c r="V225" s="102" t="str">
        <f t="shared" si="92"/>
        <v/>
      </c>
      <c r="W225" s="102" t="str">
        <f t="shared" si="93"/>
        <v/>
      </c>
      <c r="X225" s="102" t="str">
        <f t="shared" si="94"/>
        <v/>
      </c>
      <c r="Y225" s="102" t="str">
        <f t="shared" si="95"/>
        <v/>
      </c>
      <c r="Z225" s="102" t="str">
        <f t="shared" si="96"/>
        <v/>
      </c>
      <c r="AA225" s="100" t="b">
        <f t="shared" si="7"/>
        <v>0</v>
      </c>
      <c r="AB225" s="100" t="str">
        <f t="array" ref="AB225">IF($AA225,MEDIAN(IF(G1SelectionMask="x",IF(INDEX(RawDataRefData,$E225,0)&gt;0,INDEX(RawDataRefData,$E225,0)),"")),"")</f>
        <v/>
      </c>
      <c r="AC225" s="100" t="str">
        <f t="array" ref="AC225">IF($AA225,QUARTILE(IF(G1SelectionMask="x",IF(INDEX(RawDataRefData,$E225,0)&gt;0,INDEX(RawDataRefData,$E225,0)),""),1),"")</f>
        <v/>
      </c>
      <c r="AD225" s="100" t="str">
        <f t="array" ref="AD225">IF($AA225,QUARTILE(IF(G1SelectionMask="x",IF(INDEX(RawDataRefData,$E225,0)&gt;0,INDEX(RawDataRefData,$E225,0)),""),3),"")</f>
        <v/>
      </c>
      <c r="AE225" s="100" t="str">
        <f t="array" ref="AE225">IF($AA225,MIN(IF(G1SelectionMask="x",IF(INDEX(RawDataRefData,$E225,0)&gt;0,INDEX(RawDataRefData,$E225,0)),"")),"")</f>
        <v/>
      </c>
      <c r="AF225" s="100" t="str">
        <f t="array" ref="AF225">IF($AA225,MAX(IF(G1SelectionMask="x",IF(INDEX(RawDataRefData,$E225,0)&gt;0,INDEX(RawDataRefData,$E225,0)),"")),"")</f>
        <v/>
      </c>
      <c r="AG225" s="100" t="str">
        <f t="shared" si="8"/>
        <v/>
      </c>
      <c r="AH225" s="100" t="str">
        <f t="array" ref="AH225">IF($AA225,STDEVA(IF(G1SelectionMask="x",IF(INDEX(RawDataRefData,$E225,0)&gt;0,INDEX(RawDataRefData,$E225,0)),"")),"")</f>
        <v/>
      </c>
      <c r="AI225" s="101" t="b">
        <f t="shared" si="9"/>
        <v>0</v>
      </c>
      <c r="AJ225" s="101" t="str">
        <f t="array" ref="AJ225">IF($AI225,MEDIAN(IF(G2SelectionMask="x",IF(INDEX(RawDataRefData,$E225,0)&gt;0,INDEX(RawDataRefData,$E225,0)),"")),"")</f>
        <v/>
      </c>
      <c r="AK225" s="101" t="str">
        <f t="array" ref="AK225">IF($AI225,QUARTILE(IF(G2SelectionMask="x",IF(INDEX(RawDataRefData,$E225,0)&gt;0,INDEX(RawDataRefData,$E225,0)),""),1),"")</f>
        <v/>
      </c>
      <c r="AL225" s="101" t="str">
        <f t="array" ref="AL225">IF($AI225,QUARTILE(IF(G2SelectionMask="x",IF(INDEX(RawDataRefData,$E225,0)&gt;0,INDEX(RawDataRefData,$E225,0)),""),3),"")</f>
        <v/>
      </c>
      <c r="AM225" s="101" t="str">
        <f t="array" ref="AM225">IF($AI225,MIN(IF(G2SelectionMask="x",IF(INDEX(RawDataRefData,$E225,0)&gt;0,INDEX(RawDataRefData,$E225,0)),"")),"")</f>
        <v/>
      </c>
      <c r="AN225" s="101" t="str">
        <f t="array" ref="AN225">IF($AI225,MAX(IF(G2SelectionMask="x",IF(INDEX(RawDataRefData,$E225,0)&gt;0,INDEX(RawDataRefData,$E225,0)),"")),"")</f>
        <v/>
      </c>
      <c r="AO225" s="101" t="str">
        <f t="shared" si="78"/>
        <v/>
      </c>
      <c r="AP225" s="101" t="str">
        <f t="array" ref="AP225">IF($AI225,STDEVA(IF(G2SelectionMask="x",IF(INDEX(RawDataRefData,$E225,0)&gt;0,INDEX(RawDataRefData,$E225,0)),"")),"")</f>
        <v/>
      </c>
      <c r="AQ225" s="100" t="b">
        <f t="shared" si="79"/>
        <v>0</v>
      </c>
      <c r="AR225" s="100" t="str">
        <f t="array" ref="AR225">IF($AQ225,MEDIAN(IF(G3SelectionMask="x",IF(INDEX(RawDataRefData,$E225,0)&gt;0,INDEX(RawDataRefData,$E225,0)),"")),"")</f>
        <v/>
      </c>
      <c r="AS225" s="100" t="str">
        <f t="array" ref="AS225">IF($AQ225,QUARTILE(IF(G3SelectionMask="x",IF(INDEX(RawDataRefData,$E225,0)&gt;0,INDEX(RawDataRefData,$E225,0)),""),1),"")</f>
        <v/>
      </c>
      <c r="AT225" s="100" t="str">
        <f t="array" ref="AT225">IF($AQ225,QUARTILE(IF(G3SelectionMask="x",IF(INDEX(RawDataRefData,$E225,0)&gt;0,INDEX(RawDataRefData,$E225,0)),""),3),"")</f>
        <v/>
      </c>
      <c r="AU225" s="100" t="str">
        <f t="array" ref="AU225">IF($AQ225,MIN(IF(G3SelectionMask="x",IF(INDEX(RawDataRefData,$E225,0)&gt;0,INDEX(RawDataRefData,$E225,0)),"")),"")</f>
        <v/>
      </c>
      <c r="AV225" s="100" t="str">
        <f t="array" ref="AV225">IF($AQ225,MAX(IF(G3SelectionMask="x",IF(INDEX(RawDataRefData,$E225,0)&gt;0,INDEX(RawDataRefData,$E225,0)),"")),"")</f>
        <v/>
      </c>
      <c r="AW225" s="100" t="str">
        <f t="shared" si="80"/>
        <v/>
      </c>
      <c r="AX225" s="100" t="str">
        <f t="array" ref="AX225">IF($AQ225,STDEVA(IF(G3SelectionMask="x",IF(INDEX(RawDataRefData,$E225,0)&gt;0,INDEX(RawDataRefData,$E225,0)),"")),"")</f>
        <v/>
      </c>
      <c r="AY225" s="101" t="b">
        <f t="shared" si="81"/>
        <v>0</v>
      </c>
      <c r="AZ225" s="101" t="str">
        <f t="array" ref="AZ225">IF($AY225,MEDIAN(IF(G4SelectionMask="x",IF(INDEX(RawDataRefData,$E225,0)&gt;0,INDEX(RawDataRefData,$E225,0)),"")),"")</f>
        <v/>
      </c>
      <c r="BA225" s="101" t="str">
        <f t="array" ref="BA225">IF($AY225,QUARTILE(IF(G4SelectionMask="x",IF(INDEX(RawDataRefData,$E225,0)&gt;0,INDEX(RawDataRefData,$E225,0)),""),1),"")</f>
        <v/>
      </c>
      <c r="BB225" s="101" t="str">
        <f t="array" ref="BB225">IF($AY225,QUARTILE(IF(G4SelectionMask="x",IF(INDEX(RawDataRefData,$E225,0)&gt;0,INDEX(RawDataRefData,$E225,0)),""),3),"")</f>
        <v/>
      </c>
      <c r="BC225" s="101" t="str">
        <f t="array" ref="BC225">IF($AY225,MIN(IF(G4SelectionMask="x",IF(INDEX(RawDataRefData,$E225,0)&gt;0,INDEX(RawDataRefData,$E225,0)),"")),"")</f>
        <v/>
      </c>
      <c r="BD225" s="101" t="str">
        <f t="array" ref="BD225">IF($AY225,MAX(IF(G4SelectionMask="x",IF(INDEX(RawDataRefData,$E225,0)&gt;0,INDEX(RawDataRefData,$E225,0)),"")),"")</f>
        <v/>
      </c>
      <c r="BE225" s="101" t="str">
        <f t="shared" si="82"/>
        <v/>
      </c>
      <c r="BF225" s="101" t="str">
        <f t="array" ref="BF225">IF($AY225,STDEVA(IF(G4SelectionMask="x",IF(INDEX(RawDataRefData,$E225,0)&gt;0,INDEX(RawDataRefData,$E225,0)),"")),"")</f>
        <v/>
      </c>
      <c r="BG225" s="100" t="b">
        <f t="shared" si="83"/>
        <v>0</v>
      </c>
      <c r="BH225" s="100" t="str">
        <f t="array" ref="BH225">IF($BG225,MEDIAN(IF(G5SelectionMask="x",IF(INDEX(RawDataRefData,$E225,0)&gt;0,INDEX(RawDataRefData,$E225,0)),"")),"")</f>
        <v/>
      </c>
      <c r="BI225" s="100" t="str">
        <f t="array" ref="BI225">IF($BG225,QUARTILE(IF(G5SelectionMask="x",IF(INDEX(RawDataRefData,$E225,0)&gt;0,INDEX(RawDataRefData,$E225,0)),""),1),"")</f>
        <v/>
      </c>
      <c r="BJ225" s="100" t="str">
        <f t="array" ref="BJ225">IF($BG225,QUARTILE(IF(G5SelectionMask="x",IF(INDEX(RawDataRefData,$E225,0)&gt;0,INDEX(RawDataRefData,$E225,0)),""),3),"")</f>
        <v/>
      </c>
      <c r="BK225" s="100" t="str">
        <f t="array" ref="BK225">IF($BG225,MIN(IF(G5SelectionMask="x",IF(INDEX(RawDataRefData,$E225,0)&gt;0,INDEX(RawDataRefData,$E225,0)),"")),"")</f>
        <v/>
      </c>
      <c r="BL225" s="100" t="str">
        <f t="array" ref="BL225">IF($BG225,MAX(IF(G5SelectionMask="x",IF(INDEX(RawDataRefData,$E225,0)&gt;0,INDEX(RawDataRefData,$E225,0)),"")),"")</f>
        <v/>
      </c>
      <c r="BM225" s="100" t="str">
        <f t="shared" si="84"/>
        <v/>
      </c>
      <c r="BN225" s="103" t="str">
        <f t="array" ref="BN225">IF($BG225,STDEVA(IF(G5SelectionMask="x",IF(INDEX(RawDataRefData,$E225,0)&gt;0,INDEX(RawDataRefData,$E225,0)),"")),"")</f>
        <v/>
      </c>
      <c r="BO225" s="104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</row>
    <row r="226" spans="1:82" x14ac:dyDescent="0.2">
      <c r="A226" s="33">
        <f t="shared" si="33"/>
        <v>0</v>
      </c>
      <c r="B226" s="206"/>
      <c r="C226" s="200"/>
      <c r="D226" s="197"/>
      <c r="E226" s="72">
        <f t="shared" si="77"/>
        <v>217</v>
      </c>
      <c r="F226" s="9" t="s">
        <v>771</v>
      </c>
      <c r="K226" s="100" t="str">
        <f t="shared" si="85"/>
        <v/>
      </c>
      <c r="L226" s="100"/>
      <c r="M226" s="100"/>
      <c r="N226" s="100"/>
      <c r="O226" s="100"/>
      <c r="P226" s="101" t="str">
        <f t="shared" si="86"/>
        <v/>
      </c>
      <c r="Q226" s="102" t="str">
        <f t="shared" si="87"/>
        <v/>
      </c>
      <c r="R226" s="102" t="str">
        <f t="shared" si="88"/>
        <v/>
      </c>
      <c r="S226" s="102" t="str">
        <f t="shared" si="89"/>
        <v/>
      </c>
      <c r="T226" s="102" t="str">
        <f t="shared" si="90"/>
        <v/>
      </c>
      <c r="U226" s="102" t="str">
        <f t="shared" si="91"/>
        <v/>
      </c>
      <c r="V226" s="102" t="str">
        <f t="shared" si="92"/>
        <v/>
      </c>
      <c r="W226" s="102" t="str">
        <f t="shared" si="93"/>
        <v/>
      </c>
      <c r="X226" s="102" t="str">
        <f t="shared" si="94"/>
        <v/>
      </c>
      <c r="Y226" s="102" t="str">
        <f t="shared" si="95"/>
        <v/>
      </c>
      <c r="Z226" s="102" t="str">
        <f t="shared" si="96"/>
        <v/>
      </c>
      <c r="AA226" s="100" t="b">
        <f t="shared" si="7"/>
        <v>0</v>
      </c>
      <c r="AB226" s="100" t="str">
        <f t="array" ref="AB226">IF($AA226,MEDIAN(IF(G1SelectionMask="x",IF(INDEX(RawDataRefData,$E226,0)&gt;0,INDEX(RawDataRefData,$E226,0)),"")),"")</f>
        <v/>
      </c>
      <c r="AC226" s="100" t="str">
        <f t="array" ref="AC226">IF($AA226,QUARTILE(IF(G1SelectionMask="x",IF(INDEX(RawDataRefData,$E226,0)&gt;0,INDEX(RawDataRefData,$E226,0)),""),1),"")</f>
        <v/>
      </c>
      <c r="AD226" s="100" t="str">
        <f t="array" ref="AD226">IF($AA226,QUARTILE(IF(G1SelectionMask="x",IF(INDEX(RawDataRefData,$E226,0)&gt;0,INDEX(RawDataRefData,$E226,0)),""),3),"")</f>
        <v/>
      </c>
      <c r="AE226" s="100" t="str">
        <f t="array" ref="AE226">IF($AA226,MIN(IF(G1SelectionMask="x",IF(INDEX(RawDataRefData,$E226,0)&gt;0,INDEX(RawDataRefData,$E226,0)),"")),"")</f>
        <v/>
      </c>
      <c r="AF226" s="100" t="str">
        <f t="array" ref="AF226">IF($AA226,MAX(IF(G1SelectionMask="x",IF(INDEX(RawDataRefData,$E226,0)&gt;0,INDEX(RawDataRefData,$E226,0)),"")),"")</f>
        <v/>
      </c>
      <c r="AG226" s="100" t="str">
        <f t="shared" si="8"/>
        <v/>
      </c>
      <c r="AH226" s="100" t="str">
        <f t="array" ref="AH226">IF($AA226,STDEVA(IF(G1SelectionMask="x",IF(INDEX(RawDataRefData,$E226,0)&gt;0,INDEX(RawDataRefData,$E226,0)),"")),"")</f>
        <v/>
      </c>
      <c r="AI226" s="101" t="b">
        <f t="shared" si="9"/>
        <v>0</v>
      </c>
      <c r="AJ226" s="101" t="str">
        <f t="array" ref="AJ226">IF($AI226,MEDIAN(IF(G2SelectionMask="x",IF(INDEX(RawDataRefData,$E226,0)&gt;0,INDEX(RawDataRefData,$E226,0)),"")),"")</f>
        <v/>
      </c>
      <c r="AK226" s="101" t="str">
        <f t="array" ref="AK226">IF($AI226,QUARTILE(IF(G2SelectionMask="x",IF(INDEX(RawDataRefData,$E226,0)&gt;0,INDEX(RawDataRefData,$E226,0)),""),1),"")</f>
        <v/>
      </c>
      <c r="AL226" s="101" t="str">
        <f t="array" ref="AL226">IF($AI226,QUARTILE(IF(G2SelectionMask="x",IF(INDEX(RawDataRefData,$E226,0)&gt;0,INDEX(RawDataRefData,$E226,0)),""),3),"")</f>
        <v/>
      </c>
      <c r="AM226" s="101" t="str">
        <f t="array" ref="AM226">IF($AI226,MIN(IF(G2SelectionMask="x",IF(INDEX(RawDataRefData,$E226,0)&gt;0,INDEX(RawDataRefData,$E226,0)),"")),"")</f>
        <v/>
      </c>
      <c r="AN226" s="101" t="str">
        <f t="array" ref="AN226">IF($AI226,MAX(IF(G2SelectionMask="x",IF(INDEX(RawDataRefData,$E226,0)&gt;0,INDEX(RawDataRefData,$E226,0)),"")),"")</f>
        <v/>
      </c>
      <c r="AO226" s="101" t="str">
        <f t="shared" si="78"/>
        <v/>
      </c>
      <c r="AP226" s="101" t="str">
        <f t="array" ref="AP226">IF($AI226,STDEVA(IF(G2SelectionMask="x",IF(INDEX(RawDataRefData,$E226,0)&gt;0,INDEX(RawDataRefData,$E226,0)),"")),"")</f>
        <v/>
      </c>
      <c r="AQ226" s="100" t="b">
        <f t="shared" si="79"/>
        <v>0</v>
      </c>
      <c r="AR226" s="100" t="str">
        <f t="array" ref="AR226">IF($AQ226,MEDIAN(IF(G3SelectionMask="x",IF(INDEX(RawDataRefData,$E226,0)&gt;0,INDEX(RawDataRefData,$E226,0)),"")),"")</f>
        <v/>
      </c>
      <c r="AS226" s="100" t="str">
        <f t="array" ref="AS226">IF($AQ226,QUARTILE(IF(G3SelectionMask="x",IF(INDEX(RawDataRefData,$E226,0)&gt;0,INDEX(RawDataRefData,$E226,0)),""),1),"")</f>
        <v/>
      </c>
      <c r="AT226" s="100" t="str">
        <f t="array" ref="AT226">IF($AQ226,QUARTILE(IF(G3SelectionMask="x",IF(INDEX(RawDataRefData,$E226,0)&gt;0,INDEX(RawDataRefData,$E226,0)),""),3),"")</f>
        <v/>
      </c>
      <c r="AU226" s="100" t="str">
        <f t="array" ref="AU226">IF($AQ226,MIN(IF(G3SelectionMask="x",IF(INDEX(RawDataRefData,$E226,0)&gt;0,INDEX(RawDataRefData,$E226,0)),"")),"")</f>
        <v/>
      </c>
      <c r="AV226" s="100" t="str">
        <f t="array" ref="AV226">IF($AQ226,MAX(IF(G3SelectionMask="x",IF(INDEX(RawDataRefData,$E226,0)&gt;0,INDEX(RawDataRefData,$E226,0)),"")),"")</f>
        <v/>
      </c>
      <c r="AW226" s="100" t="str">
        <f t="shared" si="80"/>
        <v/>
      </c>
      <c r="AX226" s="100" t="str">
        <f t="array" ref="AX226">IF($AQ226,STDEVA(IF(G3SelectionMask="x",IF(INDEX(RawDataRefData,$E226,0)&gt;0,INDEX(RawDataRefData,$E226,0)),"")),"")</f>
        <v/>
      </c>
      <c r="AY226" s="101" t="b">
        <f t="shared" si="81"/>
        <v>0</v>
      </c>
      <c r="AZ226" s="101" t="str">
        <f t="array" ref="AZ226">IF($AY226,MEDIAN(IF(G4SelectionMask="x",IF(INDEX(RawDataRefData,$E226,0)&gt;0,INDEX(RawDataRefData,$E226,0)),"")),"")</f>
        <v/>
      </c>
      <c r="BA226" s="101" t="str">
        <f t="array" ref="BA226">IF($AY226,QUARTILE(IF(G4SelectionMask="x",IF(INDEX(RawDataRefData,$E226,0)&gt;0,INDEX(RawDataRefData,$E226,0)),""),1),"")</f>
        <v/>
      </c>
      <c r="BB226" s="101" t="str">
        <f t="array" ref="BB226">IF($AY226,QUARTILE(IF(G4SelectionMask="x",IF(INDEX(RawDataRefData,$E226,0)&gt;0,INDEX(RawDataRefData,$E226,0)),""),3),"")</f>
        <v/>
      </c>
      <c r="BC226" s="101" t="str">
        <f t="array" ref="BC226">IF($AY226,MIN(IF(G4SelectionMask="x",IF(INDEX(RawDataRefData,$E226,0)&gt;0,INDEX(RawDataRefData,$E226,0)),"")),"")</f>
        <v/>
      </c>
      <c r="BD226" s="101" t="str">
        <f t="array" ref="BD226">IF($AY226,MAX(IF(G4SelectionMask="x",IF(INDEX(RawDataRefData,$E226,0)&gt;0,INDEX(RawDataRefData,$E226,0)),"")),"")</f>
        <v/>
      </c>
      <c r="BE226" s="101" t="str">
        <f t="shared" si="82"/>
        <v/>
      </c>
      <c r="BF226" s="101" t="str">
        <f t="array" ref="BF226">IF($AY226,STDEVA(IF(G4SelectionMask="x",IF(INDEX(RawDataRefData,$E226,0)&gt;0,INDEX(RawDataRefData,$E226,0)),"")),"")</f>
        <v/>
      </c>
      <c r="BG226" s="100" t="b">
        <f t="shared" si="83"/>
        <v>0</v>
      </c>
      <c r="BH226" s="100" t="str">
        <f t="array" ref="BH226">IF($BG226,MEDIAN(IF(G5SelectionMask="x",IF(INDEX(RawDataRefData,$E226,0)&gt;0,INDEX(RawDataRefData,$E226,0)),"")),"")</f>
        <v/>
      </c>
      <c r="BI226" s="100" t="str">
        <f t="array" ref="BI226">IF($BG226,QUARTILE(IF(G5SelectionMask="x",IF(INDEX(RawDataRefData,$E226,0)&gt;0,INDEX(RawDataRefData,$E226,0)),""),1),"")</f>
        <v/>
      </c>
      <c r="BJ226" s="100" t="str">
        <f t="array" ref="BJ226">IF($BG226,QUARTILE(IF(G5SelectionMask="x",IF(INDEX(RawDataRefData,$E226,0)&gt;0,INDEX(RawDataRefData,$E226,0)),""),3),"")</f>
        <v/>
      </c>
      <c r="BK226" s="100" t="str">
        <f t="array" ref="BK226">IF($BG226,MIN(IF(G5SelectionMask="x",IF(INDEX(RawDataRefData,$E226,0)&gt;0,INDEX(RawDataRefData,$E226,0)),"")),"")</f>
        <v/>
      </c>
      <c r="BL226" s="100" t="str">
        <f t="array" ref="BL226">IF($BG226,MAX(IF(G5SelectionMask="x",IF(INDEX(RawDataRefData,$E226,0)&gt;0,INDEX(RawDataRefData,$E226,0)),"")),"")</f>
        <v/>
      </c>
      <c r="BM226" s="100" t="str">
        <f t="shared" si="84"/>
        <v/>
      </c>
      <c r="BN226" s="103" t="str">
        <f t="array" ref="BN226">IF($BG226,STDEVA(IF(G5SelectionMask="x",IF(INDEX(RawDataRefData,$E226,0)&gt;0,INDEX(RawDataRefData,$E226,0)),"")),"")</f>
        <v/>
      </c>
      <c r="BO226" s="104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</row>
    <row r="227" spans="1:82" x14ac:dyDescent="0.2">
      <c r="A227" s="33">
        <f t="shared" si="33"/>
        <v>0</v>
      </c>
      <c r="B227" s="206"/>
      <c r="C227" s="200"/>
      <c r="D227" s="197"/>
      <c r="E227" s="72">
        <f t="shared" si="77"/>
        <v>218</v>
      </c>
      <c r="F227" s="9" t="s">
        <v>779</v>
      </c>
      <c r="K227" s="100" t="str">
        <f t="shared" si="85"/>
        <v/>
      </c>
      <c r="L227" s="100"/>
      <c r="M227" s="100"/>
      <c r="N227" s="100"/>
      <c r="O227" s="100"/>
      <c r="P227" s="101" t="str">
        <f t="shared" si="86"/>
        <v/>
      </c>
      <c r="Q227" s="102" t="str">
        <f t="shared" si="87"/>
        <v/>
      </c>
      <c r="R227" s="102" t="str">
        <f t="shared" si="88"/>
        <v/>
      </c>
      <c r="S227" s="102" t="str">
        <f t="shared" si="89"/>
        <v/>
      </c>
      <c r="T227" s="102" t="str">
        <f t="shared" si="90"/>
        <v/>
      </c>
      <c r="U227" s="102" t="str">
        <f t="shared" si="91"/>
        <v/>
      </c>
      <c r="V227" s="102" t="str">
        <f t="shared" si="92"/>
        <v/>
      </c>
      <c r="W227" s="102" t="str">
        <f t="shared" si="93"/>
        <v/>
      </c>
      <c r="X227" s="102" t="str">
        <f t="shared" si="94"/>
        <v/>
      </c>
      <c r="Y227" s="102" t="str">
        <f t="shared" si="95"/>
        <v/>
      </c>
      <c r="Z227" s="102" t="str">
        <f t="shared" si="96"/>
        <v/>
      </c>
      <c r="AA227" s="100" t="b">
        <f t="shared" si="7"/>
        <v>0</v>
      </c>
      <c r="AB227" s="100" t="str">
        <f t="array" ref="AB227">IF($AA227,MEDIAN(IF(G1SelectionMask="x",IF(INDEX(RawDataRefData,$E227,0)&gt;0,INDEX(RawDataRefData,$E227,0)),"")),"")</f>
        <v/>
      </c>
      <c r="AC227" s="100" t="str">
        <f t="array" ref="AC227">IF($AA227,QUARTILE(IF(G1SelectionMask="x",IF(INDEX(RawDataRefData,$E227,0)&gt;0,INDEX(RawDataRefData,$E227,0)),""),1),"")</f>
        <v/>
      </c>
      <c r="AD227" s="100" t="str">
        <f t="array" ref="AD227">IF($AA227,QUARTILE(IF(G1SelectionMask="x",IF(INDEX(RawDataRefData,$E227,0)&gt;0,INDEX(RawDataRefData,$E227,0)),""),3),"")</f>
        <v/>
      </c>
      <c r="AE227" s="100" t="str">
        <f t="array" ref="AE227">IF($AA227,MIN(IF(G1SelectionMask="x",IF(INDEX(RawDataRefData,$E227,0)&gt;0,INDEX(RawDataRefData,$E227,0)),"")),"")</f>
        <v/>
      </c>
      <c r="AF227" s="100" t="str">
        <f t="array" ref="AF227">IF($AA227,MAX(IF(G1SelectionMask="x",IF(INDEX(RawDataRefData,$E227,0)&gt;0,INDEX(RawDataRefData,$E227,0)),"")),"")</f>
        <v/>
      </c>
      <c r="AG227" s="100" t="str">
        <f t="shared" si="8"/>
        <v/>
      </c>
      <c r="AH227" s="100" t="str">
        <f t="array" ref="AH227">IF($AA227,STDEVA(IF(G1SelectionMask="x",IF(INDEX(RawDataRefData,$E227,0)&gt;0,INDEX(RawDataRefData,$E227,0)),"")),"")</f>
        <v/>
      </c>
      <c r="AI227" s="101" t="b">
        <f t="shared" si="9"/>
        <v>0</v>
      </c>
      <c r="AJ227" s="101" t="str">
        <f t="array" ref="AJ227">IF($AI227,MEDIAN(IF(G2SelectionMask="x",IF(INDEX(RawDataRefData,$E227,0)&gt;0,INDEX(RawDataRefData,$E227,0)),"")),"")</f>
        <v/>
      </c>
      <c r="AK227" s="101" t="str">
        <f t="array" ref="AK227">IF($AI227,QUARTILE(IF(G2SelectionMask="x",IF(INDEX(RawDataRefData,$E227,0)&gt;0,INDEX(RawDataRefData,$E227,0)),""),1),"")</f>
        <v/>
      </c>
      <c r="AL227" s="101" t="str">
        <f t="array" ref="AL227">IF($AI227,QUARTILE(IF(G2SelectionMask="x",IF(INDEX(RawDataRefData,$E227,0)&gt;0,INDEX(RawDataRefData,$E227,0)),""),3),"")</f>
        <v/>
      </c>
      <c r="AM227" s="101" t="str">
        <f t="array" ref="AM227">IF($AI227,MIN(IF(G2SelectionMask="x",IF(INDEX(RawDataRefData,$E227,0)&gt;0,INDEX(RawDataRefData,$E227,0)),"")),"")</f>
        <v/>
      </c>
      <c r="AN227" s="101" t="str">
        <f t="array" ref="AN227">IF($AI227,MAX(IF(G2SelectionMask="x",IF(INDEX(RawDataRefData,$E227,0)&gt;0,INDEX(RawDataRefData,$E227,0)),"")),"")</f>
        <v/>
      </c>
      <c r="AO227" s="101" t="str">
        <f t="shared" si="78"/>
        <v/>
      </c>
      <c r="AP227" s="101" t="str">
        <f t="array" ref="AP227">IF($AI227,STDEVA(IF(G2SelectionMask="x",IF(INDEX(RawDataRefData,$E227,0)&gt;0,INDEX(RawDataRefData,$E227,0)),"")),"")</f>
        <v/>
      </c>
      <c r="AQ227" s="100" t="b">
        <f t="shared" si="79"/>
        <v>0</v>
      </c>
      <c r="AR227" s="100" t="str">
        <f t="array" ref="AR227">IF($AQ227,MEDIAN(IF(G3SelectionMask="x",IF(INDEX(RawDataRefData,$E227,0)&gt;0,INDEX(RawDataRefData,$E227,0)),"")),"")</f>
        <v/>
      </c>
      <c r="AS227" s="100" t="str">
        <f t="array" ref="AS227">IF($AQ227,QUARTILE(IF(G3SelectionMask="x",IF(INDEX(RawDataRefData,$E227,0)&gt;0,INDEX(RawDataRefData,$E227,0)),""),1),"")</f>
        <v/>
      </c>
      <c r="AT227" s="100" t="str">
        <f t="array" ref="AT227">IF($AQ227,QUARTILE(IF(G3SelectionMask="x",IF(INDEX(RawDataRefData,$E227,0)&gt;0,INDEX(RawDataRefData,$E227,0)),""),3),"")</f>
        <v/>
      </c>
      <c r="AU227" s="100" t="str">
        <f t="array" ref="AU227">IF($AQ227,MIN(IF(G3SelectionMask="x",IF(INDEX(RawDataRefData,$E227,0)&gt;0,INDEX(RawDataRefData,$E227,0)),"")),"")</f>
        <v/>
      </c>
      <c r="AV227" s="100" t="str">
        <f t="array" ref="AV227">IF($AQ227,MAX(IF(G3SelectionMask="x",IF(INDEX(RawDataRefData,$E227,0)&gt;0,INDEX(RawDataRefData,$E227,0)),"")),"")</f>
        <v/>
      </c>
      <c r="AW227" s="100" t="str">
        <f t="shared" si="80"/>
        <v/>
      </c>
      <c r="AX227" s="100" t="str">
        <f t="array" ref="AX227">IF($AQ227,STDEVA(IF(G3SelectionMask="x",IF(INDEX(RawDataRefData,$E227,0)&gt;0,INDEX(RawDataRefData,$E227,0)),"")),"")</f>
        <v/>
      </c>
      <c r="AY227" s="101" t="b">
        <f t="shared" si="81"/>
        <v>0</v>
      </c>
      <c r="AZ227" s="101" t="str">
        <f t="array" ref="AZ227">IF($AY227,MEDIAN(IF(G4SelectionMask="x",IF(INDEX(RawDataRefData,$E227,0)&gt;0,INDEX(RawDataRefData,$E227,0)),"")),"")</f>
        <v/>
      </c>
      <c r="BA227" s="101" t="str">
        <f t="array" ref="BA227">IF($AY227,QUARTILE(IF(G4SelectionMask="x",IF(INDEX(RawDataRefData,$E227,0)&gt;0,INDEX(RawDataRefData,$E227,0)),""),1),"")</f>
        <v/>
      </c>
      <c r="BB227" s="101" t="str">
        <f t="array" ref="BB227">IF($AY227,QUARTILE(IF(G4SelectionMask="x",IF(INDEX(RawDataRefData,$E227,0)&gt;0,INDEX(RawDataRefData,$E227,0)),""),3),"")</f>
        <v/>
      </c>
      <c r="BC227" s="101" t="str">
        <f t="array" ref="BC227">IF($AY227,MIN(IF(G4SelectionMask="x",IF(INDEX(RawDataRefData,$E227,0)&gt;0,INDEX(RawDataRefData,$E227,0)),"")),"")</f>
        <v/>
      </c>
      <c r="BD227" s="101" t="str">
        <f t="array" ref="BD227">IF($AY227,MAX(IF(G4SelectionMask="x",IF(INDEX(RawDataRefData,$E227,0)&gt;0,INDEX(RawDataRefData,$E227,0)),"")),"")</f>
        <v/>
      </c>
      <c r="BE227" s="101" t="str">
        <f t="shared" si="82"/>
        <v/>
      </c>
      <c r="BF227" s="101" t="str">
        <f t="array" ref="BF227">IF($AY227,STDEVA(IF(G4SelectionMask="x",IF(INDEX(RawDataRefData,$E227,0)&gt;0,INDEX(RawDataRefData,$E227,0)),"")),"")</f>
        <v/>
      </c>
      <c r="BG227" s="100" t="b">
        <f t="shared" si="83"/>
        <v>0</v>
      </c>
      <c r="BH227" s="100" t="str">
        <f t="array" ref="BH227">IF($BG227,MEDIAN(IF(G5SelectionMask="x",IF(INDEX(RawDataRefData,$E227,0)&gt;0,INDEX(RawDataRefData,$E227,0)),"")),"")</f>
        <v/>
      </c>
      <c r="BI227" s="100" t="str">
        <f t="array" ref="BI227">IF($BG227,QUARTILE(IF(G5SelectionMask="x",IF(INDEX(RawDataRefData,$E227,0)&gt;0,INDEX(RawDataRefData,$E227,0)),""),1),"")</f>
        <v/>
      </c>
      <c r="BJ227" s="100" t="str">
        <f t="array" ref="BJ227">IF($BG227,QUARTILE(IF(G5SelectionMask="x",IF(INDEX(RawDataRefData,$E227,0)&gt;0,INDEX(RawDataRefData,$E227,0)),""),3),"")</f>
        <v/>
      </c>
      <c r="BK227" s="100" t="str">
        <f t="array" ref="BK227">IF($BG227,MIN(IF(G5SelectionMask="x",IF(INDEX(RawDataRefData,$E227,0)&gt;0,INDEX(RawDataRefData,$E227,0)),"")),"")</f>
        <v/>
      </c>
      <c r="BL227" s="100" t="str">
        <f t="array" ref="BL227">IF($BG227,MAX(IF(G5SelectionMask="x",IF(INDEX(RawDataRefData,$E227,0)&gt;0,INDEX(RawDataRefData,$E227,0)),"")),"")</f>
        <v/>
      </c>
      <c r="BM227" s="100" t="str">
        <f t="shared" si="84"/>
        <v/>
      </c>
      <c r="BN227" s="103" t="str">
        <f t="array" ref="BN227">IF($BG227,STDEVA(IF(G5SelectionMask="x",IF(INDEX(RawDataRefData,$E227,0)&gt;0,INDEX(RawDataRefData,$E227,0)),"")),"")</f>
        <v/>
      </c>
      <c r="BO227" s="104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</row>
    <row r="228" spans="1:82" x14ac:dyDescent="0.2">
      <c r="A228" s="33">
        <f t="shared" si="33"/>
        <v>0</v>
      </c>
      <c r="B228" s="206"/>
      <c r="C228" s="200"/>
      <c r="D228" s="197"/>
      <c r="E228" s="72">
        <f t="shared" si="77"/>
        <v>219</v>
      </c>
      <c r="F228" s="9" t="s">
        <v>772</v>
      </c>
      <c r="K228" s="100" t="str">
        <f t="shared" si="85"/>
        <v/>
      </c>
      <c r="L228" s="100"/>
      <c r="M228" s="100"/>
      <c r="N228" s="100"/>
      <c r="O228" s="100"/>
      <c r="P228" s="101" t="str">
        <f t="shared" si="86"/>
        <v/>
      </c>
      <c r="Q228" s="102" t="str">
        <f t="shared" si="87"/>
        <v/>
      </c>
      <c r="R228" s="102" t="str">
        <f t="shared" si="88"/>
        <v/>
      </c>
      <c r="S228" s="102" t="str">
        <f t="shared" si="89"/>
        <v/>
      </c>
      <c r="T228" s="102" t="str">
        <f t="shared" si="90"/>
        <v/>
      </c>
      <c r="U228" s="102" t="str">
        <f t="shared" si="91"/>
        <v/>
      </c>
      <c r="V228" s="102" t="str">
        <f t="shared" si="92"/>
        <v/>
      </c>
      <c r="W228" s="102" t="str">
        <f t="shared" si="93"/>
        <v/>
      </c>
      <c r="X228" s="102" t="str">
        <f t="shared" si="94"/>
        <v/>
      </c>
      <c r="Y228" s="102" t="str">
        <f t="shared" si="95"/>
        <v/>
      </c>
      <c r="Z228" s="102" t="str">
        <f t="shared" si="96"/>
        <v/>
      </c>
      <c r="AA228" s="100" t="b">
        <f t="shared" si="7"/>
        <v>0</v>
      </c>
      <c r="AB228" s="100" t="str">
        <f t="array" ref="AB228">IF($AA228,MEDIAN(IF(G1SelectionMask="x",IF(INDEX(RawDataRefData,$E228,0)&gt;0,INDEX(RawDataRefData,$E228,0)),"")),"")</f>
        <v/>
      </c>
      <c r="AC228" s="100" t="str">
        <f t="array" ref="AC228">IF($AA228,QUARTILE(IF(G1SelectionMask="x",IF(INDEX(RawDataRefData,$E228,0)&gt;0,INDEX(RawDataRefData,$E228,0)),""),1),"")</f>
        <v/>
      </c>
      <c r="AD228" s="100" t="str">
        <f t="array" ref="AD228">IF($AA228,QUARTILE(IF(G1SelectionMask="x",IF(INDEX(RawDataRefData,$E228,0)&gt;0,INDEX(RawDataRefData,$E228,0)),""),3),"")</f>
        <v/>
      </c>
      <c r="AE228" s="100" t="str">
        <f t="array" ref="AE228">IF($AA228,MIN(IF(G1SelectionMask="x",IF(INDEX(RawDataRefData,$E228,0)&gt;0,INDEX(RawDataRefData,$E228,0)),"")),"")</f>
        <v/>
      </c>
      <c r="AF228" s="100" t="str">
        <f t="array" ref="AF228">IF($AA228,MAX(IF(G1SelectionMask="x",IF(INDEX(RawDataRefData,$E228,0)&gt;0,INDEX(RawDataRefData,$E228,0)),"")),"")</f>
        <v/>
      </c>
      <c r="AG228" s="100" t="str">
        <f t="shared" si="8"/>
        <v/>
      </c>
      <c r="AH228" s="100" t="str">
        <f t="array" ref="AH228">IF($AA228,STDEVA(IF(G1SelectionMask="x",IF(INDEX(RawDataRefData,$E228,0)&gt;0,INDEX(RawDataRefData,$E228,0)),"")),"")</f>
        <v/>
      </c>
      <c r="AI228" s="101" t="b">
        <f t="shared" si="9"/>
        <v>0</v>
      </c>
      <c r="AJ228" s="101" t="str">
        <f t="array" ref="AJ228">IF($AI228,MEDIAN(IF(G2SelectionMask="x",IF(INDEX(RawDataRefData,$E228,0)&gt;0,INDEX(RawDataRefData,$E228,0)),"")),"")</f>
        <v/>
      </c>
      <c r="AK228" s="101" t="str">
        <f t="array" ref="AK228">IF($AI228,QUARTILE(IF(G2SelectionMask="x",IF(INDEX(RawDataRefData,$E228,0)&gt;0,INDEX(RawDataRefData,$E228,0)),""),1),"")</f>
        <v/>
      </c>
      <c r="AL228" s="101" t="str">
        <f t="array" ref="AL228">IF($AI228,QUARTILE(IF(G2SelectionMask="x",IF(INDEX(RawDataRefData,$E228,0)&gt;0,INDEX(RawDataRefData,$E228,0)),""),3),"")</f>
        <v/>
      </c>
      <c r="AM228" s="101" t="str">
        <f t="array" ref="AM228">IF($AI228,MIN(IF(G2SelectionMask="x",IF(INDEX(RawDataRefData,$E228,0)&gt;0,INDEX(RawDataRefData,$E228,0)),"")),"")</f>
        <v/>
      </c>
      <c r="AN228" s="101" t="str">
        <f t="array" ref="AN228">IF($AI228,MAX(IF(G2SelectionMask="x",IF(INDEX(RawDataRefData,$E228,0)&gt;0,INDEX(RawDataRefData,$E228,0)),"")),"")</f>
        <v/>
      </c>
      <c r="AO228" s="101" t="str">
        <f t="shared" si="78"/>
        <v/>
      </c>
      <c r="AP228" s="101" t="str">
        <f t="array" ref="AP228">IF($AI228,STDEVA(IF(G2SelectionMask="x",IF(INDEX(RawDataRefData,$E228,0)&gt;0,INDEX(RawDataRefData,$E228,0)),"")),"")</f>
        <v/>
      </c>
      <c r="AQ228" s="100" t="b">
        <f t="shared" si="79"/>
        <v>0</v>
      </c>
      <c r="AR228" s="100" t="str">
        <f t="array" ref="AR228">IF($AQ228,MEDIAN(IF(G3SelectionMask="x",IF(INDEX(RawDataRefData,$E228,0)&gt;0,INDEX(RawDataRefData,$E228,0)),"")),"")</f>
        <v/>
      </c>
      <c r="AS228" s="100" t="str">
        <f t="array" ref="AS228">IF($AQ228,QUARTILE(IF(G3SelectionMask="x",IF(INDEX(RawDataRefData,$E228,0)&gt;0,INDEX(RawDataRefData,$E228,0)),""),1),"")</f>
        <v/>
      </c>
      <c r="AT228" s="100" t="str">
        <f t="array" ref="AT228">IF($AQ228,QUARTILE(IF(G3SelectionMask="x",IF(INDEX(RawDataRefData,$E228,0)&gt;0,INDEX(RawDataRefData,$E228,0)),""),3),"")</f>
        <v/>
      </c>
      <c r="AU228" s="100" t="str">
        <f t="array" ref="AU228">IF($AQ228,MIN(IF(G3SelectionMask="x",IF(INDEX(RawDataRefData,$E228,0)&gt;0,INDEX(RawDataRefData,$E228,0)),"")),"")</f>
        <v/>
      </c>
      <c r="AV228" s="100" t="str">
        <f t="array" ref="AV228">IF($AQ228,MAX(IF(G3SelectionMask="x",IF(INDEX(RawDataRefData,$E228,0)&gt;0,INDEX(RawDataRefData,$E228,0)),"")),"")</f>
        <v/>
      </c>
      <c r="AW228" s="100" t="str">
        <f t="shared" si="80"/>
        <v/>
      </c>
      <c r="AX228" s="100" t="str">
        <f t="array" ref="AX228">IF($AQ228,STDEVA(IF(G3SelectionMask="x",IF(INDEX(RawDataRefData,$E228,0)&gt;0,INDEX(RawDataRefData,$E228,0)),"")),"")</f>
        <v/>
      </c>
      <c r="AY228" s="101" t="b">
        <f t="shared" si="81"/>
        <v>0</v>
      </c>
      <c r="AZ228" s="101" t="str">
        <f t="array" ref="AZ228">IF($AY228,MEDIAN(IF(G4SelectionMask="x",IF(INDEX(RawDataRefData,$E228,0)&gt;0,INDEX(RawDataRefData,$E228,0)),"")),"")</f>
        <v/>
      </c>
      <c r="BA228" s="101" t="str">
        <f t="array" ref="BA228">IF($AY228,QUARTILE(IF(G4SelectionMask="x",IF(INDEX(RawDataRefData,$E228,0)&gt;0,INDEX(RawDataRefData,$E228,0)),""),1),"")</f>
        <v/>
      </c>
      <c r="BB228" s="101" t="str">
        <f t="array" ref="BB228">IF($AY228,QUARTILE(IF(G4SelectionMask="x",IF(INDEX(RawDataRefData,$E228,0)&gt;0,INDEX(RawDataRefData,$E228,0)),""),3),"")</f>
        <v/>
      </c>
      <c r="BC228" s="101" t="str">
        <f t="array" ref="BC228">IF($AY228,MIN(IF(G4SelectionMask="x",IF(INDEX(RawDataRefData,$E228,0)&gt;0,INDEX(RawDataRefData,$E228,0)),"")),"")</f>
        <v/>
      </c>
      <c r="BD228" s="101" t="str">
        <f t="array" ref="BD228">IF($AY228,MAX(IF(G4SelectionMask="x",IF(INDEX(RawDataRefData,$E228,0)&gt;0,INDEX(RawDataRefData,$E228,0)),"")),"")</f>
        <v/>
      </c>
      <c r="BE228" s="101" t="str">
        <f t="shared" si="82"/>
        <v/>
      </c>
      <c r="BF228" s="101" t="str">
        <f t="array" ref="BF228">IF($AY228,STDEVA(IF(G4SelectionMask="x",IF(INDEX(RawDataRefData,$E228,0)&gt;0,INDEX(RawDataRefData,$E228,0)),"")),"")</f>
        <v/>
      </c>
      <c r="BG228" s="100" t="b">
        <f t="shared" si="83"/>
        <v>0</v>
      </c>
      <c r="BH228" s="100" t="str">
        <f t="array" ref="BH228">IF($BG228,MEDIAN(IF(G5SelectionMask="x",IF(INDEX(RawDataRefData,$E228,0)&gt;0,INDEX(RawDataRefData,$E228,0)),"")),"")</f>
        <v/>
      </c>
      <c r="BI228" s="100" t="str">
        <f t="array" ref="BI228">IF($BG228,QUARTILE(IF(G5SelectionMask="x",IF(INDEX(RawDataRefData,$E228,0)&gt;0,INDEX(RawDataRefData,$E228,0)),""),1),"")</f>
        <v/>
      </c>
      <c r="BJ228" s="100" t="str">
        <f t="array" ref="BJ228">IF($BG228,QUARTILE(IF(G5SelectionMask="x",IF(INDEX(RawDataRefData,$E228,0)&gt;0,INDEX(RawDataRefData,$E228,0)),""),3),"")</f>
        <v/>
      </c>
      <c r="BK228" s="100" t="str">
        <f t="array" ref="BK228">IF($BG228,MIN(IF(G5SelectionMask="x",IF(INDEX(RawDataRefData,$E228,0)&gt;0,INDEX(RawDataRefData,$E228,0)),"")),"")</f>
        <v/>
      </c>
      <c r="BL228" s="100" t="str">
        <f t="array" ref="BL228">IF($BG228,MAX(IF(G5SelectionMask="x",IF(INDEX(RawDataRefData,$E228,0)&gt;0,INDEX(RawDataRefData,$E228,0)),"")),"")</f>
        <v/>
      </c>
      <c r="BM228" s="100" t="str">
        <f t="shared" si="84"/>
        <v/>
      </c>
      <c r="BN228" s="103" t="str">
        <f t="array" ref="BN228">IF($BG228,STDEVA(IF(G5SelectionMask="x",IF(INDEX(RawDataRefData,$E228,0)&gt;0,INDEX(RawDataRefData,$E228,0)),"")),"")</f>
        <v/>
      </c>
      <c r="BO228" s="104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</row>
    <row r="229" spans="1:82" x14ac:dyDescent="0.2">
      <c r="A229" s="33">
        <f t="shared" si="33"/>
        <v>0</v>
      </c>
      <c r="B229" s="206"/>
      <c r="C229" s="200"/>
      <c r="D229" s="197"/>
      <c r="E229" s="72">
        <f t="shared" si="77"/>
        <v>220</v>
      </c>
      <c r="F229" s="9" t="s">
        <v>773</v>
      </c>
      <c r="K229" s="100" t="str">
        <f t="shared" si="85"/>
        <v/>
      </c>
      <c r="L229" s="100"/>
      <c r="M229" s="100"/>
      <c r="N229" s="100"/>
      <c r="O229" s="100"/>
      <c r="P229" s="101" t="str">
        <f t="shared" si="86"/>
        <v/>
      </c>
      <c r="Q229" s="102" t="str">
        <f t="shared" si="87"/>
        <v/>
      </c>
      <c r="R229" s="102" t="str">
        <f t="shared" si="88"/>
        <v/>
      </c>
      <c r="S229" s="102" t="str">
        <f t="shared" si="89"/>
        <v/>
      </c>
      <c r="T229" s="102" t="str">
        <f t="shared" si="90"/>
        <v/>
      </c>
      <c r="U229" s="102" t="str">
        <f t="shared" si="91"/>
        <v/>
      </c>
      <c r="V229" s="102" t="str">
        <f t="shared" si="92"/>
        <v/>
      </c>
      <c r="W229" s="102" t="str">
        <f t="shared" si="93"/>
        <v/>
      </c>
      <c r="X229" s="102" t="str">
        <f t="shared" si="94"/>
        <v/>
      </c>
      <c r="Y229" s="102" t="str">
        <f t="shared" si="95"/>
        <v/>
      </c>
      <c r="Z229" s="102" t="str">
        <f t="shared" si="96"/>
        <v/>
      </c>
      <c r="AA229" s="100" t="b">
        <f t="shared" si="7"/>
        <v>0</v>
      </c>
      <c r="AB229" s="100" t="str">
        <f t="array" ref="AB229">IF($AA229,MEDIAN(IF(G1SelectionMask="x",IF(INDEX(RawDataRefData,$E229,0)&gt;0,INDEX(RawDataRefData,$E229,0)),"")),"")</f>
        <v/>
      </c>
      <c r="AC229" s="100" t="str">
        <f t="array" ref="AC229">IF($AA229,QUARTILE(IF(G1SelectionMask="x",IF(INDEX(RawDataRefData,$E229,0)&gt;0,INDEX(RawDataRefData,$E229,0)),""),1),"")</f>
        <v/>
      </c>
      <c r="AD229" s="100" t="str">
        <f t="array" ref="AD229">IF($AA229,QUARTILE(IF(G1SelectionMask="x",IF(INDEX(RawDataRefData,$E229,0)&gt;0,INDEX(RawDataRefData,$E229,0)),""),3),"")</f>
        <v/>
      </c>
      <c r="AE229" s="100" t="str">
        <f t="array" ref="AE229">IF($AA229,MIN(IF(G1SelectionMask="x",IF(INDEX(RawDataRefData,$E229,0)&gt;0,INDEX(RawDataRefData,$E229,0)),"")),"")</f>
        <v/>
      </c>
      <c r="AF229" s="100" t="str">
        <f t="array" ref="AF229">IF($AA229,MAX(IF(G1SelectionMask="x",IF(INDEX(RawDataRefData,$E229,0)&gt;0,INDEX(RawDataRefData,$E229,0)),"")),"")</f>
        <v/>
      </c>
      <c r="AG229" s="100" t="str">
        <f t="shared" si="8"/>
        <v/>
      </c>
      <c r="AH229" s="100" t="str">
        <f t="array" ref="AH229">IF($AA229,STDEVA(IF(G1SelectionMask="x",IF(INDEX(RawDataRefData,$E229,0)&gt;0,INDEX(RawDataRefData,$E229,0)),"")),"")</f>
        <v/>
      </c>
      <c r="AI229" s="101" t="b">
        <f t="shared" si="9"/>
        <v>0</v>
      </c>
      <c r="AJ229" s="101" t="str">
        <f t="array" ref="AJ229">IF($AI229,MEDIAN(IF(G2SelectionMask="x",IF(INDEX(RawDataRefData,$E229,0)&gt;0,INDEX(RawDataRefData,$E229,0)),"")),"")</f>
        <v/>
      </c>
      <c r="AK229" s="101" t="str">
        <f t="array" ref="AK229">IF($AI229,QUARTILE(IF(G2SelectionMask="x",IF(INDEX(RawDataRefData,$E229,0)&gt;0,INDEX(RawDataRefData,$E229,0)),""),1),"")</f>
        <v/>
      </c>
      <c r="AL229" s="101" t="str">
        <f t="array" ref="AL229">IF($AI229,QUARTILE(IF(G2SelectionMask="x",IF(INDEX(RawDataRefData,$E229,0)&gt;0,INDEX(RawDataRefData,$E229,0)),""),3),"")</f>
        <v/>
      </c>
      <c r="AM229" s="101" t="str">
        <f t="array" ref="AM229">IF($AI229,MIN(IF(G2SelectionMask="x",IF(INDEX(RawDataRefData,$E229,0)&gt;0,INDEX(RawDataRefData,$E229,0)),"")),"")</f>
        <v/>
      </c>
      <c r="AN229" s="101" t="str">
        <f t="array" ref="AN229">IF($AI229,MAX(IF(G2SelectionMask="x",IF(INDEX(RawDataRefData,$E229,0)&gt;0,INDEX(RawDataRefData,$E229,0)),"")),"")</f>
        <v/>
      </c>
      <c r="AO229" s="101" t="str">
        <f t="shared" si="78"/>
        <v/>
      </c>
      <c r="AP229" s="101" t="str">
        <f t="array" ref="AP229">IF($AI229,STDEVA(IF(G2SelectionMask="x",IF(INDEX(RawDataRefData,$E229,0)&gt;0,INDEX(RawDataRefData,$E229,0)),"")),"")</f>
        <v/>
      </c>
      <c r="AQ229" s="100" t="b">
        <f t="shared" si="79"/>
        <v>0</v>
      </c>
      <c r="AR229" s="100" t="str">
        <f t="array" ref="AR229">IF($AQ229,MEDIAN(IF(G3SelectionMask="x",IF(INDEX(RawDataRefData,$E229,0)&gt;0,INDEX(RawDataRefData,$E229,0)),"")),"")</f>
        <v/>
      </c>
      <c r="AS229" s="100" t="str">
        <f t="array" ref="AS229">IF($AQ229,QUARTILE(IF(G3SelectionMask="x",IF(INDEX(RawDataRefData,$E229,0)&gt;0,INDEX(RawDataRefData,$E229,0)),""),1),"")</f>
        <v/>
      </c>
      <c r="AT229" s="100" t="str">
        <f t="array" ref="AT229">IF($AQ229,QUARTILE(IF(G3SelectionMask="x",IF(INDEX(RawDataRefData,$E229,0)&gt;0,INDEX(RawDataRefData,$E229,0)),""),3),"")</f>
        <v/>
      </c>
      <c r="AU229" s="100" t="str">
        <f t="array" ref="AU229">IF($AQ229,MIN(IF(G3SelectionMask="x",IF(INDEX(RawDataRefData,$E229,0)&gt;0,INDEX(RawDataRefData,$E229,0)),"")),"")</f>
        <v/>
      </c>
      <c r="AV229" s="100" t="str">
        <f t="array" ref="AV229">IF($AQ229,MAX(IF(G3SelectionMask="x",IF(INDEX(RawDataRefData,$E229,0)&gt;0,INDEX(RawDataRefData,$E229,0)),"")),"")</f>
        <v/>
      </c>
      <c r="AW229" s="100" t="str">
        <f t="shared" si="80"/>
        <v/>
      </c>
      <c r="AX229" s="100" t="str">
        <f t="array" ref="AX229">IF($AQ229,STDEVA(IF(G3SelectionMask="x",IF(INDEX(RawDataRefData,$E229,0)&gt;0,INDEX(RawDataRefData,$E229,0)),"")),"")</f>
        <v/>
      </c>
      <c r="AY229" s="101" t="b">
        <f t="shared" si="81"/>
        <v>0</v>
      </c>
      <c r="AZ229" s="101" t="str">
        <f t="array" ref="AZ229">IF($AY229,MEDIAN(IF(G4SelectionMask="x",IF(INDEX(RawDataRefData,$E229,0)&gt;0,INDEX(RawDataRefData,$E229,0)),"")),"")</f>
        <v/>
      </c>
      <c r="BA229" s="101" t="str">
        <f t="array" ref="BA229">IF($AY229,QUARTILE(IF(G4SelectionMask="x",IF(INDEX(RawDataRefData,$E229,0)&gt;0,INDEX(RawDataRefData,$E229,0)),""),1),"")</f>
        <v/>
      </c>
      <c r="BB229" s="101" t="str">
        <f t="array" ref="BB229">IF($AY229,QUARTILE(IF(G4SelectionMask="x",IF(INDEX(RawDataRefData,$E229,0)&gt;0,INDEX(RawDataRefData,$E229,0)),""),3),"")</f>
        <v/>
      </c>
      <c r="BC229" s="101" t="str">
        <f t="array" ref="BC229">IF($AY229,MIN(IF(G4SelectionMask="x",IF(INDEX(RawDataRefData,$E229,0)&gt;0,INDEX(RawDataRefData,$E229,0)),"")),"")</f>
        <v/>
      </c>
      <c r="BD229" s="101" t="str">
        <f t="array" ref="BD229">IF($AY229,MAX(IF(G4SelectionMask="x",IF(INDEX(RawDataRefData,$E229,0)&gt;0,INDEX(RawDataRefData,$E229,0)),"")),"")</f>
        <v/>
      </c>
      <c r="BE229" s="101" t="str">
        <f t="shared" si="82"/>
        <v/>
      </c>
      <c r="BF229" s="101" t="str">
        <f t="array" ref="BF229">IF($AY229,STDEVA(IF(G4SelectionMask="x",IF(INDEX(RawDataRefData,$E229,0)&gt;0,INDEX(RawDataRefData,$E229,0)),"")),"")</f>
        <v/>
      </c>
      <c r="BG229" s="100" t="b">
        <f t="shared" si="83"/>
        <v>0</v>
      </c>
      <c r="BH229" s="100" t="str">
        <f t="array" ref="BH229">IF($BG229,MEDIAN(IF(G5SelectionMask="x",IF(INDEX(RawDataRefData,$E229,0)&gt;0,INDEX(RawDataRefData,$E229,0)),"")),"")</f>
        <v/>
      </c>
      <c r="BI229" s="100" t="str">
        <f t="array" ref="BI229">IF($BG229,QUARTILE(IF(G5SelectionMask="x",IF(INDEX(RawDataRefData,$E229,0)&gt;0,INDEX(RawDataRefData,$E229,0)),""),1),"")</f>
        <v/>
      </c>
      <c r="BJ229" s="100" t="str">
        <f t="array" ref="BJ229">IF($BG229,QUARTILE(IF(G5SelectionMask="x",IF(INDEX(RawDataRefData,$E229,0)&gt;0,INDEX(RawDataRefData,$E229,0)),""),3),"")</f>
        <v/>
      </c>
      <c r="BK229" s="100" t="str">
        <f t="array" ref="BK229">IF($BG229,MIN(IF(G5SelectionMask="x",IF(INDEX(RawDataRefData,$E229,0)&gt;0,INDEX(RawDataRefData,$E229,0)),"")),"")</f>
        <v/>
      </c>
      <c r="BL229" s="100" t="str">
        <f t="array" ref="BL229">IF($BG229,MAX(IF(G5SelectionMask="x",IF(INDEX(RawDataRefData,$E229,0)&gt;0,INDEX(RawDataRefData,$E229,0)),"")),"")</f>
        <v/>
      </c>
      <c r="BM229" s="100" t="str">
        <f t="shared" si="84"/>
        <v/>
      </c>
      <c r="BN229" s="103" t="str">
        <f t="array" ref="BN229">IF($BG229,STDEVA(IF(G5SelectionMask="x",IF(INDEX(RawDataRefData,$E229,0)&gt;0,INDEX(RawDataRefData,$E229,0)),"")),"")</f>
        <v/>
      </c>
      <c r="BO229" s="104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</row>
    <row r="230" spans="1:82" x14ac:dyDescent="0.2">
      <c r="A230" s="33">
        <f t="shared" si="33"/>
        <v>0</v>
      </c>
      <c r="B230" s="206"/>
      <c r="C230" s="200"/>
      <c r="D230" s="197"/>
      <c r="E230" s="72">
        <f t="shared" si="77"/>
        <v>221</v>
      </c>
      <c r="F230" s="9" t="s">
        <v>774</v>
      </c>
      <c r="K230" s="100" t="str">
        <f t="shared" si="85"/>
        <v/>
      </c>
      <c r="L230" s="100"/>
      <c r="M230" s="100"/>
      <c r="N230" s="100"/>
      <c r="O230" s="100"/>
      <c r="P230" s="101" t="str">
        <f t="shared" si="86"/>
        <v/>
      </c>
      <c r="Q230" s="102" t="str">
        <f t="shared" si="87"/>
        <v/>
      </c>
      <c r="R230" s="102" t="str">
        <f t="shared" si="88"/>
        <v/>
      </c>
      <c r="S230" s="102" t="str">
        <f t="shared" si="89"/>
        <v/>
      </c>
      <c r="T230" s="102" t="str">
        <f t="shared" si="90"/>
        <v/>
      </c>
      <c r="U230" s="102" t="str">
        <f t="shared" si="91"/>
        <v/>
      </c>
      <c r="V230" s="102" t="str">
        <f t="shared" si="92"/>
        <v/>
      </c>
      <c r="W230" s="102" t="str">
        <f t="shared" si="93"/>
        <v/>
      </c>
      <c r="X230" s="102" t="str">
        <f t="shared" si="94"/>
        <v/>
      </c>
      <c r="Y230" s="102" t="str">
        <f t="shared" si="95"/>
        <v/>
      </c>
      <c r="Z230" s="102" t="str">
        <f t="shared" si="96"/>
        <v/>
      </c>
      <c r="AA230" s="100" t="b">
        <f t="shared" si="7"/>
        <v>0</v>
      </c>
      <c r="AB230" s="100" t="str">
        <f t="array" ref="AB230">IF($AA230,MEDIAN(IF(G1SelectionMask="x",IF(INDEX(RawDataRefData,$E230,0)&gt;0,INDEX(RawDataRefData,$E230,0)),"")),"")</f>
        <v/>
      </c>
      <c r="AC230" s="100" t="str">
        <f t="array" ref="AC230">IF($AA230,QUARTILE(IF(G1SelectionMask="x",IF(INDEX(RawDataRefData,$E230,0)&gt;0,INDEX(RawDataRefData,$E230,0)),""),1),"")</f>
        <v/>
      </c>
      <c r="AD230" s="100" t="str">
        <f t="array" ref="AD230">IF($AA230,QUARTILE(IF(G1SelectionMask="x",IF(INDEX(RawDataRefData,$E230,0)&gt;0,INDEX(RawDataRefData,$E230,0)),""),3),"")</f>
        <v/>
      </c>
      <c r="AE230" s="100" t="str">
        <f t="array" ref="AE230">IF($AA230,MIN(IF(G1SelectionMask="x",IF(INDEX(RawDataRefData,$E230,0)&gt;0,INDEX(RawDataRefData,$E230,0)),"")),"")</f>
        <v/>
      </c>
      <c r="AF230" s="100" t="str">
        <f t="array" ref="AF230">IF($AA230,MAX(IF(G1SelectionMask="x",IF(INDEX(RawDataRefData,$E230,0)&gt;0,INDEX(RawDataRefData,$E230,0)),"")),"")</f>
        <v/>
      </c>
      <c r="AG230" s="100" t="str">
        <f t="shared" si="8"/>
        <v/>
      </c>
      <c r="AH230" s="100" t="str">
        <f t="array" ref="AH230">IF($AA230,STDEVA(IF(G1SelectionMask="x",IF(INDEX(RawDataRefData,$E230,0)&gt;0,INDEX(RawDataRefData,$E230,0)),"")),"")</f>
        <v/>
      </c>
      <c r="AI230" s="101" t="b">
        <f t="shared" si="9"/>
        <v>0</v>
      </c>
      <c r="AJ230" s="101" t="str">
        <f t="array" ref="AJ230">IF($AI230,MEDIAN(IF(G2SelectionMask="x",IF(INDEX(RawDataRefData,$E230,0)&gt;0,INDEX(RawDataRefData,$E230,0)),"")),"")</f>
        <v/>
      </c>
      <c r="AK230" s="101" t="str">
        <f t="array" ref="AK230">IF($AI230,QUARTILE(IF(G2SelectionMask="x",IF(INDEX(RawDataRefData,$E230,0)&gt;0,INDEX(RawDataRefData,$E230,0)),""),1),"")</f>
        <v/>
      </c>
      <c r="AL230" s="101" t="str">
        <f t="array" ref="AL230">IF($AI230,QUARTILE(IF(G2SelectionMask="x",IF(INDEX(RawDataRefData,$E230,0)&gt;0,INDEX(RawDataRefData,$E230,0)),""),3),"")</f>
        <v/>
      </c>
      <c r="AM230" s="101" t="str">
        <f t="array" ref="AM230">IF($AI230,MIN(IF(G2SelectionMask="x",IF(INDEX(RawDataRefData,$E230,0)&gt;0,INDEX(RawDataRefData,$E230,0)),"")),"")</f>
        <v/>
      </c>
      <c r="AN230" s="101" t="str">
        <f t="array" ref="AN230">IF($AI230,MAX(IF(G2SelectionMask="x",IF(INDEX(RawDataRefData,$E230,0)&gt;0,INDEX(RawDataRefData,$E230,0)),"")),"")</f>
        <v/>
      </c>
      <c r="AO230" s="101" t="str">
        <f t="shared" si="78"/>
        <v/>
      </c>
      <c r="AP230" s="101" t="str">
        <f t="array" ref="AP230">IF($AI230,STDEVA(IF(G2SelectionMask="x",IF(INDEX(RawDataRefData,$E230,0)&gt;0,INDEX(RawDataRefData,$E230,0)),"")),"")</f>
        <v/>
      </c>
      <c r="AQ230" s="100" t="b">
        <f t="shared" si="79"/>
        <v>0</v>
      </c>
      <c r="AR230" s="100" t="str">
        <f t="array" ref="AR230">IF($AQ230,MEDIAN(IF(G3SelectionMask="x",IF(INDEX(RawDataRefData,$E230,0)&gt;0,INDEX(RawDataRefData,$E230,0)),"")),"")</f>
        <v/>
      </c>
      <c r="AS230" s="100" t="str">
        <f t="array" ref="AS230">IF($AQ230,QUARTILE(IF(G3SelectionMask="x",IF(INDEX(RawDataRefData,$E230,0)&gt;0,INDEX(RawDataRefData,$E230,0)),""),1),"")</f>
        <v/>
      </c>
      <c r="AT230" s="100" t="str">
        <f t="array" ref="AT230">IF($AQ230,QUARTILE(IF(G3SelectionMask="x",IF(INDEX(RawDataRefData,$E230,0)&gt;0,INDEX(RawDataRefData,$E230,0)),""),3),"")</f>
        <v/>
      </c>
      <c r="AU230" s="100" t="str">
        <f t="array" ref="AU230">IF($AQ230,MIN(IF(G3SelectionMask="x",IF(INDEX(RawDataRefData,$E230,0)&gt;0,INDEX(RawDataRefData,$E230,0)),"")),"")</f>
        <v/>
      </c>
      <c r="AV230" s="100" t="str">
        <f t="array" ref="AV230">IF($AQ230,MAX(IF(G3SelectionMask="x",IF(INDEX(RawDataRefData,$E230,0)&gt;0,INDEX(RawDataRefData,$E230,0)),"")),"")</f>
        <v/>
      </c>
      <c r="AW230" s="100" t="str">
        <f t="shared" si="80"/>
        <v/>
      </c>
      <c r="AX230" s="100" t="str">
        <f t="array" ref="AX230">IF($AQ230,STDEVA(IF(G3SelectionMask="x",IF(INDEX(RawDataRefData,$E230,0)&gt;0,INDEX(RawDataRefData,$E230,0)),"")),"")</f>
        <v/>
      </c>
      <c r="AY230" s="101" t="b">
        <f t="shared" si="81"/>
        <v>0</v>
      </c>
      <c r="AZ230" s="101" t="str">
        <f t="array" ref="AZ230">IF($AY230,MEDIAN(IF(G4SelectionMask="x",IF(INDEX(RawDataRefData,$E230,0)&gt;0,INDEX(RawDataRefData,$E230,0)),"")),"")</f>
        <v/>
      </c>
      <c r="BA230" s="101" t="str">
        <f t="array" ref="BA230">IF($AY230,QUARTILE(IF(G4SelectionMask="x",IF(INDEX(RawDataRefData,$E230,0)&gt;0,INDEX(RawDataRefData,$E230,0)),""),1),"")</f>
        <v/>
      </c>
      <c r="BB230" s="101" t="str">
        <f t="array" ref="BB230">IF($AY230,QUARTILE(IF(G4SelectionMask="x",IF(INDEX(RawDataRefData,$E230,0)&gt;0,INDEX(RawDataRefData,$E230,0)),""),3),"")</f>
        <v/>
      </c>
      <c r="BC230" s="101" t="str">
        <f t="array" ref="BC230">IF($AY230,MIN(IF(G4SelectionMask="x",IF(INDEX(RawDataRefData,$E230,0)&gt;0,INDEX(RawDataRefData,$E230,0)),"")),"")</f>
        <v/>
      </c>
      <c r="BD230" s="101" t="str">
        <f t="array" ref="BD230">IF($AY230,MAX(IF(G4SelectionMask="x",IF(INDEX(RawDataRefData,$E230,0)&gt;0,INDEX(RawDataRefData,$E230,0)),"")),"")</f>
        <v/>
      </c>
      <c r="BE230" s="101" t="str">
        <f t="shared" si="82"/>
        <v/>
      </c>
      <c r="BF230" s="101" t="str">
        <f t="array" ref="BF230">IF($AY230,STDEVA(IF(G4SelectionMask="x",IF(INDEX(RawDataRefData,$E230,0)&gt;0,INDEX(RawDataRefData,$E230,0)),"")),"")</f>
        <v/>
      </c>
      <c r="BG230" s="100" t="b">
        <f t="shared" si="83"/>
        <v>0</v>
      </c>
      <c r="BH230" s="100" t="str">
        <f t="array" ref="BH230">IF($BG230,MEDIAN(IF(G5SelectionMask="x",IF(INDEX(RawDataRefData,$E230,0)&gt;0,INDEX(RawDataRefData,$E230,0)),"")),"")</f>
        <v/>
      </c>
      <c r="BI230" s="100" t="str">
        <f t="array" ref="BI230">IF($BG230,QUARTILE(IF(G5SelectionMask="x",IF(INDEX(RawDataRefData,$E230,0)&gt;0,INDEX(RawDataRefData,$E230,0)),""),1),"")</f>
        <v/>
      </c>
      <c r="BJ230" s="100" t="str">
        <f t="array" ref="BJ230">IF($BG230,QUARTILE(IF(G5SelectionMask="x",IF(INDEX(RawDataRefData,$E230,0)&gt;0,INDEX(RawDataRefData,$E230,0)),""),3),"")</f>
        <v/>
      </c>
      <c r="BK230" s="100" t="str">
        <f t="array" ref="BK230">IF($BG230,MIN(IF(G5SelectionMask="x",IF(INDEX(RawDataRefData,$E230,0)&gt;0,INDEX(RawDataRefData,$E230,0)),"")),"")</f>
        <v/>
      </c>
      <c r="BL230" s="100" t="str">
        <f t="array" ref="BL230">IF($BG230,MAX(IF(G5SelectionMask="x",IF(INDEX(RawDataRefData,$E230,0)&gt;0,INDEX(RawDataRefData,$E230,0)),"")),"")</f>
        <v/>
      </c>
      <c r="BM230" s="100" t="str">
        <f t="shared" si="84"/>
        <v/>
      </c>
      <c r="BN230" s="103" t="str">
        <f t="array" ref="BN230">IF($BG230,STDEVA(IF(G5SelectionMask="x",IF(INDEX(RawDataRefData,$E230,0)&gt;0,INDEX(RawDataRefData,$E230,0)),"")),"")</f>
        <v/>
      </c>
      <c r="BO230" s="104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</row>
    <row r="231" spans="1:82" x14ac:dyDescent="0.2">
      <c r="A231" s="33">
        <f t="shared" si="33"/>
        <v>0</v>
      </c>
      <c r="B231" s="206"/>
      <c r="C231" s="200"/>
      <c r="D231" s="197"/>
      <c r="E231" s="72">
        <f t="shared" si="77"/>
        <v>222</v>
      </c>
      <c r="F231" s="9" t="s">
        <v>775</v>
      </c>
      <c r="K231" s="100" t="str">
        <f t="shared" si="85"/>
        <v/>
      </c>
      <c r="L231" s="100"/>
      <c r="M231" s="100"/>
      <c r="N231" s="100"/>
      <c r="O231" s="100"/>
      <c r="P231" s="101" t="str">
        <f t="shared" si="86"/>
        <v/>
      </c>
      <c r="Q231" s="102" t="str">
        <f t="shared" si="87"/>
        <v/>
      </c>
      <c r="R231" s="102" t="str">
        <f t="shared" si="88"/>
        <v/>
      </c>
      <c r="S231" s="102" t="str">
        <f t="shared" si="89"/>
        <v/>
      </c>
      <c r="T231" s="102" t="str">
        <f t="shared" si="90"/>
        <v/>
      </c>
      <c r="U231" s="102" t="str">
        <f t="shared" si="91"/>
        <v/>
      </c>
      <c r="V231" s="102" t="str">
        <f t="shared" si="92"/>
        <v/>
      </c>
      <c r="W231" s="102" t="str">
        <f t="shared" si="93"/>
        <v/>
      </c>
      <c r="X231" s="102" t="str">
        <f t="shared" si="94"/>
        <v/>
      </c>
      <c r="Y231" s="102" t="str">
        <f t="shared" si="95"/>
        <v/>
      </c>
      <c r="Z231" s="102" t="str">
        <f t="shared" si="96"/>
        <v/>
      </c>
      <c r="AA231" s="100" t="b">
        <f t="shared" si="7"/>
        <v>0</v>
      </c>
      <c r="AB231" s="100" t="str">
        <f t="array" ref="AB231">IF($AA231,MEDIAN(IF(G1SelectionMask="x",IF(INDEX(RawDataRefData,$E231,0)&gt;0,INDEX(RawDataRefData,$E231,0)),"")),"")</f>
        <v/>
      </c>
      <c r="AC231" s="100" t="str">
        <f t="array" ref="AC231">IF($AA231,QUARTILE(IF(G1SelectionMask="x",IF(INDEX(RawDataRefData,$E231,0)&gt;0,INDEX(RawDataRefData,$E231,0)),""),1),"")</f>
        <v/>
      </c>
      <c r="AD231" s="100" t="str">
        <f t="array" ref="AD231">IF($AA231,QUARTILE(IF(G1SelectionMask="x",IF(INDEX(RawDataRefData,$E231,0)&gt;0,INDEX(RawDataRefData,$E231,0)),""),3),"")</f>
        <v/>
      </c>
      <c r="AE231" s="100" t="str">
        <f t="array" ref="AE231">IF($AA231,MIN(IF(G1SelectionMask="x",IF(INDEX(RawDataRefData,$E231,0)&gt;0,INDEX(RawDataRefData,$E231,0)),"")),"")</f>
        <v/>
      </c>
      <c r="AF231" s="100" t="str">
        <f t="array" ref="AF231">IF($AA231,MAX(IF(G1SelectionMask="x",IF(INDEX(RawDataRefData,$E231,0)&gt;0,INDEX(RawDataRefData,$E231,0)),"")),"")</f>
        <v/>
      </c>
      <c r="AG231" s="100" t="str">
        <f t="shared" si="8"/>
        <v/>
      </c>
      <c r="AH231" s="100" t="str">
        <f t="array" ref="AH231">IF($AA231,STDEVA(IF(G1SelectionMask="x",IF(INDEX(RawDataRefData,$E231,0)&gt;0,INDEX(RawDataRefData,$E231,0)),"")),"")</f>
        <v/>
      </c>
      <c r="AI231" s="101" t="b">
        <f t="shared" si="9"/>
        <v>0</v>
      </c>
      <c r="AJ231" s="101" t="str">
        <f t="array" ref="AJ231">IF($AI231,MEDIAN(IF(G2SelectionMask="x",IF(INDEX(RawDataRefData,$E231,0)&gt;0,INDEX(RawDataRefData,$E231,0)),"")),"")</f>
        <v/>
      </c>
      <c r="AK231" s="101" t="str">
        <f t="array" ref="AK231">IF($AI231,QUARTILE(IF(G2SelectionMask="x",IF(INDEX(RawDataRefData,$E231,0)&gt;0,INDEX(RawDataRefData,$E231,0)),""),1),"")</f>
        <v/>
      </c>
      <c r="AL231" s="101" t="str">
        <f t="array" ref="AL231">IF($AI231,QUARTILE(IF(G2SelectionMask="x",IF(INDEX(RawDataRefData,$E231,0)&gt;0,INDEX(RawDataRefData,$E231,0)),""),3),"")</f>
        <v/>
      </c>
      <c r="AM231" s="101" t="str">
        <f t="array" ref="AM231">IF($AI231,MIN(IF(G2SelectionMask="x",IF(INDEX(RawDataRefData,$E231,0)&gt;0,INDEX(RawDataRefData,$E231,0)),"")),"")</f>
        <v/>
      </c>
      <c r="AN231" s="101" t="str">
        <f t="array" ref="AN231">IF($AI231,MAX(IF(G2SelectionMask="x",IF(INDEX(RawDataRefData,$E231,0)&gt;0,INDEX(RawDataRefData,$E231,0)),"")),"")</f>
        <v/>
      </c>
      <c r="AO231" s="101" t="str">
        <f t="shared" si="78"/>
        <v/>
      </c>
      <c r="AP231" s="101" t="str">
        <f t="array" ref="AP231">IF($AI231,STDEVA(IF(G2SelectionMask="x",IF(INDEX(RawDataRefData,$E231,0)&gt;0,INDEX(RawDataRefData,$E231,0)),"")),"")</f>
        <v/>
      </c>
      <c r="AQ231" s="100" t="b">
        <f t="shared" si="79"/>
        <v>0</v>
      </c>
      <c r="AR231" s="100" t="str">
        <f t="array" ref="AR231">IF($AQ231,MEDIAN(IF(G3SelectionMask="x",IF(INDEX(RawDataRefData,$E231,0)&gt;0,INDEX(RawDataRefData,$E231,0)),"")),"")</f>
        <v/>
      </c>
      <c r="AS231" s="100" t="str">
        <f t="array" ref="AS231">IF($AQ231,QUARTILE(IF(G3SelectionMask="x",IF(INDEX(RawDataRefData,$E231,0)&gt;0,INDEX(RawDataRefData,$E231,0)),""),1),"")</f>
        <v/>
      </c>
      <c r="AT231" s="100" t="str">
        <f t="array" ref="AT231">IF($AQ231,QUARTILE(IF(G3SelectionMask="x",IF(INDEX(RawDataRefData,$E231,0)&gt;0,INDEX(RawDataRefData,$E231,0)),""),3),"")</f>
        <v/>
      </c>
      <c r="AU231" s="100" t="str">
        <f t="array" ref="AU231">IF($AQ231,MIN(IF(G3SelectionMask="x",IF(INDEX(RawDataRefData,$E231,0)&gt;0,INDEX(RawDataRefData,$E231,0)),"")),"")</f>
        <v/>
      </c>
      <c r="AV231" s="100" t="str">
        <f t="array" ref="AV231">IF($AQ231,MAX(IF(G3SelectionMask="x",IF(INDEX(RawDataRefData,$E231,0)&gt;0,INDEX(RawDataRefData,$E231,0)),"")),"")</f>
        <v/>
      </c>
      <c r="AW231" s="100" t="str">
        <f t="shared" si="80"/>
        <v/>
      </c>
      <c r="AX231" s="100" t="str">
        <f t="array" ref="AX231">IF($AQ231,STDEVA(IF(G3SelectionMask="x",IF(INDEX(RawDataRefData,$E231,0)&gt;0,INDEX(RawDataRefData,$E231,0)),"")),"")</f>
        <v/>
      </c>
      <c r="AY231" s="101" t="b">
        <f t="shared" si="81"/>
        <v>0</v>
      </c>
      <c r="AZ231" s="101" t="str">
        <f t="array" ref="AZ231">IF($AY231,MEDIAN(IF(G4SelectionMask="x",IF(INDEX(RawDataRefData,$E231,0)&gt;0,INDEX(RawDataRefData,$E231,0)),"")),"")</f>
        <v/>
      </c>
      <c r="BA231" s="101" t="str">
        <f t="array" ref="BA231">IF($AY231,QUARTILE(IF(G4SelectionMask="x",IF(INDEX(RawDataRefData,$E231,0)&gt;0,INDEX(RawDataRefData,$E231,0)),""),1),"")</f>
        <v/>
      </c>
      <c r="BB231" s="101" t="str">
        <f t="array" ref="BB231">IF($AY231,QUARTILE(IF(G4SelectionMask="x",IF(INDEX(RawDataRefData,$E231,0)&gt;0,INDEX(RawDataRefData,$E231,0)),""),3),"")</f>
        <v/>
      </c>
      <c r="BC231" s="101" t="str">
        <f t="array" ref="BC231">IF($AY231,MIN(IF(G4SelectionMask="x",IF(INDEX(RawDataRefData,$E231,0)&gt;0,INDEX(RawDataRefData,$E231,0)),"")),"")</f>
        <v/>
      </c>
      <c r="BD231" s="101" t="str">
        <f t="array" ref="BD231">IF($AY231,MAX(IF(G4SelectionMask="x",IF(INDEX(RawDataRefData,$E231,0)&gt;0,INDEX(RawDataRefData,$E231,0)),"")),"")</f>
        <v/>
      </c>
      <c r="BE231" s="101" t="str">
        <f t="shared" si="82"/>
        <v/>
      </c>
      <c r="BF231" s="101" t="str">
        <f t="array" ref="BF231">IF($AY231,STDEVA(IF(G4SelectionMask="x",IF(INDEX(RawDataRefData,$E231,0)&gt;0,INDEX(RawDataRefData,$E231,0)),"")),"")</f>
        <v/>
      </c>
      <c r="BG231" s="100" t="b">
        <f t="shared" si="83"/>
        <v>0</v>
      </c>
      <c r="BH231" s="100" t="str">
        <f t="array" ref="BH231">IF($BG231,MEDIAN(IF(G5SelectionMask="x",IF(INDEX(RawDataRefData,$E231,0)&gt;0,INDEX(RawDataRefData,$E231,0)),"")),"")</f>
        <v/>
      </c>
      <c r="BI231" s="100" t="str">
        <f t="array" ref="BI231">IF($BG231,QUARTILE(IF(G5SelectionMask="x",IF(INDEX(RawDataRefData,$E231,0)&gt;0,INDEX(RawDataRefData,$E231,0)),""),1),"")</f>
        <v/>
      </c>
      <c r="BJ231" s="100" t="str">
        <f t="array" ref="BJ231">IF($BG231,QUARTILE(IF(G5SelectionMask="x",IF(INDEX(RawDataRefData,$E231,0)&gt;0,INDEX(RawDataRefData,$E231,0)),""),3),"")</f>
        <v/>
      </c>
      <c r="BK231" s="100" t="str">
        <f t="array" ref="BK231">IF($BG231,MIN(IF(G5SelectionMask="x",IF(INDEX(RawDataRefData,$E231,0)&gt;0,INDEX(RawDataRefData,$E231,0)),"")),"")</f>
        <v/>
      </c>
      <c r="BL231" s="100" t="str">
        <f t="array" ref="BL231">IF($BG231,MAX(IF(G5SelectionMask="x",IF(INDEX(RawDataRefData,$E231,0)&gt;0,INDEX(RawDataRefData,$E231,0)),"")),"")</f>
        <v/>
      </c>
      <c r="BM231" s="100" t="str">
        <f t="shared" si="84"/>
        <v/>
      </c>
      <c r="BN231" s="103" t="str">
        <f t="array" ref="BN231">IF($BG231,STDEVA(IF(G5SelectionMask="x",IF(INDEX(RawDataRefData,$E231,0)&gt;0,INDEX(RawDataRefData,$E231,0)),"")),"")</f>
        <v/>
      </c>
      <c r="BO231" s="104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</row>
    <row r="232" spans="1:82" x14ac:dyDescent="0.2">
      <c r="A232" s="33">
        <f t="shared" si="33"/>
        <v>0</v>
      </c>
      <c r="B232" s="206"/>
      <c r="C232" s="200"/>
      <c r="D232" s="197"/>
      <c r="E232" s="72">
        <f t="shared" si="77"/>
        <v>223</v>
      </c>
      <c r="F232" s="9" t="s">
        <v>776</v>
      </c>
      <c r="K232" s="100" t="str">
        <f t="shared" si="85"/>
        <v/>
      </c>
      <c r="L232" s="100"/>
      <c r="M232" s="100"/>
      <c r="N232" s="100"/>
      <c r="O232" s="100"/>
      <c r="P232" s="101" t="str">
        <f t="shared" si="86"/>
        <v/>
      </c>
      <c r="Q232" s="102" t="str">
        <f t="shared" si="87"/>
        <v/>
      </c>
      <c r="R232" s="102" t="str">
        <f t="shared" si="88"/>
        <v/>
      </c>
      <c r="S232" s="102" t="str">
        <f t="shared" si="89"/>
        <v/>
      </c>
      <c r="T232" s="102" t="str">
        <f t="shared" si="90"/>
        <v/>
      </c>
      <c r="U232" s="102" t="str">
        <f t="shared" si="91"/>
        <v/>
      </c>
      <c r="V232" s="102" t="str">
        <f t="shared" si="92"/>
        <v/>
      </c>
      <c r="W232" s="102" t="str">
        <f t="shared" si="93"/>
        <v/>
      </c>
      <c r="X232" s="102" t="str">
        <f t="shared" si="94"/>
        <v/>
      </c>
      <c r="Y232" s="102" t="str">
        <f t="shared" si="95"/>
        <v/>
      </c>
      <c r="Z232" s="102" t="str">
        <f t="shared" si="96"/>
        <v/>
      </c>
      <c r="AA232" s="100" t="b">
        <f t="shared" si="7"/>
        <v>0</v>
      </c>
      <c r="AB232" s="100" t="str">
        <f t="array" ref="AB232">IF($AA232,MEDIAN(IF(G1SelectionMask="x",IF(INDEX(RawDataRefData,$E232,0)&gt;0,INDEX(RawDataRefData,$E232,0)),"")),"")</f>
        <v/>
      </c>
      <c r="AC232" s="100" t="str">
        <f t="array" ref="AC232">IF($AA232,QUARTILE(IF(G1SelectionMask="x",IF(INDEX(RawDataRefData,$E232,0)&gt;0,INDEX(RawDataRefData,$E232,0)),""),1),"")</f>
        <v/>
      </c>
      <c r="AD232" s="100" t="str">
        <f t="array" ref="AD232">IF($AA232,QUARTILE(IF(G1SelectionMask="x",IF(INDEX(RawDataRefData,$E232,0)&gt;0,INDEX(RawDataRefData,$E232,0)),""),3),"")</f>
        <v/>
      </c>
      <c r="AE232" s="100" t="str">
        <f t="array" ref="AE232">IF($AA232,MIN(IF(G1SelectionMask="x",IF(INDEX(RawDataRefData,$E232,0)&gt;0,INDEX(RawDataRefData,$E232,0)),"")),"")</f>
        <v/>
      </c>
      <c r="AF232" s="100" t="str">
        <f t="array" ref="AF232">IF($AA232,MAX(IF(G1SelectionMask="x",IF(INDEX(RawDataRefData,$E232,0)&gt;0,INDEX(RawDataRefData,$E232,0)),"")),"")</f>
        <v/>
      </c>
      <c r="AG232" s="100" t="str">
        <f t="shared" si="8"/>
        <v/>
      </c>
      <c r="AH232" s="100" t="str">
        <f t="array" ref="AH232">IF($AA232,STDEVA(IF(G1SelectionMask="x",IF(INDEX(RawDataRefData,$E232,0)&gt;0,INDEX(RawDataRefData,$E232,0)),"")),"")</f>
        <v/>
      </c>
      <c r="AI232" s="101" t="b">
        <f t="shared" si="9"/>
        <v>0</v>
      </c>
      <c r="AJ232" s="101" t="str">
        <f t="array" ref="AJ232">IF($AI232,MEDIAN(IF(G2SelectionMask="x",IF(INDEX(RawDataRefData,$E232,0)&gt;0,INDEX(RawDataRefData,$E232,0)),"")),"")</f>
        <v/>
      </c>
      <c r="AK232" s="101" t="str">
        <f t="array" ref="AK232">IF($AI232,QUARTILE(IF(G2SelectionMask="x",IF(INDEX(RawDataRefData,$E232,0)&gt;0,INDEX(RawDataRefData,$E232,0)),""),1),"")</f>
        <v/>
      </c>
      <c r="AL232" s="101" t="str">
        <f t="array" ref="AL232">IF($AI232,QUARTILE(IF(G2SelectionMask="x",IF(INDEX(RawDataRefData,$E232,0)&gt;0,INDEX(RawDataRefData,$E232,0)),""),3),"")</f>
        <v/>
      </c>
      <c r="AM232" s="101" t="str">
        <f t="array" ref="AM232">IF($AI232,MIN(IF(G2SelectionMask="x",IF(INDEX(RawDataRefData,$E232,0)&gt;0,INDEX(RawDataRefData,$E232,0)),"")),"")</f>
        <v/>
      </c>
      <c r="AN232" s="101" t="str">
        <f t="array" ref="AN232">IF($AI232,MAX(IF(G2SelectionMask="x",IF(INDEX(RawDataRefData,$E232,0)&gt;0,INDEX(RawDataRefData,$E232,0)),"")),"")</f>
        <v/>
      </c>
      <c r="AO232" s="101" t="str">
        <f t="shared" si="78"/>
        <v/>
      </c>
      <c r="AP232" s="101" t="str">
        <f t="array" ref="AP232">IF($AI232,STDEVA(IF(G2SelectionMask="x",IF(INDEX(RawDataRefData,$E232,0)&gt;0,INDEX(RawDataRefData,$E232,0)),"")),"")</f>
        <v/>
      </c>
      <c r="AQ232" s="100" t="b">
        <f t="shared" si="79"/>
        <v>0</v>
      </c>
      <c r="AR232" s="100" t="str">
        <f t="array" ref="AR232">IF($AQ232,MEDIAN(IF(G3SelectionMask="x",IF(INDEX(RawDataRefData,$E232,0)&gt;0,INDEX(RawDataRefData,$E232,0)),"")),"")</f>
        <v/>
      </c>
      <c r="AS232" s="100" t="str">
        <f t="array" ref="AS232">IF($AQ232,QUARTILE(IF(G3SelectionMask="x",IF(INDEX(RawDataRefData,$E232,0)&gt;0,INDEX(RawDataRefData,$E232,0)),""),1),"")</f>
        <v/>
      </c>
      <c r="AT232" s="100" t="str">
        <f t="array" ref="AT232">IF($AQ232,QUARTILE(IF(G3SelectionMask="x",IF(INDEX(RawDataRefData,$E232,0)&gt;0,INDEX(RawDataRefData,$E232,0)),""),3),"")</f>
        <v/>
      </c>
      <c r="AU232" s="100" t="str">
        <f t="array" ref="AU232">IF($AQ232,MIN(IF(G3SelectionMask="x",IF(INDEX(RawDataRefData,$E232,0)&gt;0,INDEX(RawDataRefData,$E232,0)),"")),"")</f>
        <v/>
      </c>
      <c r="AV232" s="100" t="str">
        <f t="array" ref="AV232">IF($AQ232,MAX(IF(G3SelectionMask="x",IF(INDEX(RawDataRefData,$E232,0)&gt;0,INDEX(RawDataRefData,$E232,0)),"")),"")</f>
        <v/>
      </c>
      <c r="AW232" s="100" t="str">
        <f t="shared" si="80"/>
        <v/>
      </c>
      <c r="AX232" s="100" t="str">
        <f t="array" ref="AX232">IF($AQ232,STDEVA(IF(G3SelectionMask="x",IF(INDEX(RawDataRefData,$E232,0)&gt;0,INDEX(RawDataRefData,$E232,0)),"")),"")</f>
        <v/>
      </c>
      <c r="AY232" s="101" t="b">
        <f t="shared" si="81"/>
        <v>0</v>
      </c>
      <c r="AZ232" s="101" t="str">
        <f t="array" ref="AZ232">IF($AY232,MEDIAN(IF(G4SelectionMask="x",IF(INDEX(RawDataRefData,$E232,0)&gt;0,INDEX(RawDataRefData,$E232,0)),"")),"")</f>
        <v/>
      </c>
      <c r="BA232" s="101" t="str">
        <f t="array" ref="BA232">IF($AY232,QUARTILE(IF(G4SelectionMask="x",IF(INDEX(RawDataRefData,$E232,0)&gt;0,INDEX(RawDataRefData,$E232,0)),""),1),"")</f>
        <v/>
      </c>
      <c r="BB232" s="101" t="str">
        <f t="array" ref="BB232">IF($AY232,QUARTILE(IF(G4SelectionMask="x",IF(INDEX(RawDataRefData,$E232,0)&gt;0,INDEX(RawDataRefData,$E232,0)),""),3),"")</f>
        <v/>
      </c>
      <c r="BC232" s="101" t="str">
        <f t="array" ref="BC232">IF($AY232,MIN(IF(G4SelectionMask="x",IF(INDEX(RawDataRefData,$E232,0)&gt;0,INDEX(RawDataRefData,$E232,0)),"")),"")</f>
        <v/>
      </c>
      <c r="BD232" s="101" t="str">
        <f t="array" ref="BD232">IF($AY232,MAX(IF(G4SelectionMask="x",IF(INDEX(RawDataRefData,$E232,0)&gt;0,INDEX(RawDataRefData,$E232,0)),"")),"")</f>
        <v/>
      </c>
      <c r="BE232" s="101" t="str">
        <f t="shared" si="82"/>
        <v/>
      </c>
      <c r="BF232" s="101" t="str">
        <f t="array" ref="BF232">IF($AY232,STDEVA(IF(G4SelectionMask="x",IF(INDEX(RawDataRefData,$E232,0)&gt;0,INDEX(RawDataRefData,$E232,0)),"")),"")</f>
        <v/>
      </c>
      <c r="BG232" s="100" t="b">
        <f t="shared" si="83"/>
        <v>0</v>
      </c>
      <c r="BH232" s="100" t="str">
        <f t="array" ref="BH232">IF($BG232,MEDIAN(IF(G5SelectionMask="x",IF(INDEX(RawDataRefData,$E232,0)&gt;0,INDEX(RawDataRefData,$E232,0)),"")),"")</f>
        <v/>
      </c>
      <c r="BI232" s="100" t="str">
        <f t="array" ref="BI232">IF($BG232,QUARTILE(IF(G5SelectionMask="x",IF(INDEX(RawDataRefData,$E232,0)&gt;0,INDEX(RawDataRefData,$E232,0)),""),1),"")</f>
        <v/>
      </c>
      <c r="BJ232" s="100" t="str">
        <f t="array" ref="BJ232">IF($BG232,QUARTILE(IF(G5SelectionMask="x",IF(INDEX(RawDataRefData,$E232,0)&gt;0,INDEX(RawDataRefData,$E232,0)),""),3),"")</f>
        <v/>
      </c>
      <c r="BK232" s="100" t="str">
        <f t="array" ref="BK232">IF($BG232,MIN(IF(G5SelectionMask="x",IF(INDEX(RawDataRefData,$E232,0)&gt;0,INDEX(RawDataRefData,$E232,0)),"")),"")</f>
        <v/>
      </c>
      <c r="BL232" s="100" t="str">
        <f t="array" ref="BL232">IF($BG232,MAX(IF(G5SelectionMask="x",IF(INDEX(RawDataRefData,$E232,0)&gt;0,INDEX(RawDataRefData,$E232,0)),"")),"")</f>
        <v/>
      </c>
      <c r="BM232" s="100" t="str">
        <f t="shared" si="84"/>
        <v/>
      </c>
      <c r="BN232" s="103" t="str">
        <f t="array" ref="BN232">IF($BG232,STDEVA(IF(G5SelectionMask="x",IF(INDEX(RawDataRefData,$E232,0)&gt;0,INDEX(RawDataRefData,$E232,0)),"")),"")</f>
        <v/>
      </c>
      <c r="BO232" s="104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/>
      <c r="BZ232" s="105"/>
      <c r="CA232" s="105"/>
      <c r="CB232" s="105"/>
      <c r="CC232" s="105"/>
      <c r="CD232" s="105"/>
    </row>
    <row r="233" spans="1:82" x14ac:dyDescent="0.2">
      <c r="A233" s="33">
        <f t="shared" si="33"/>
        <v>0</v>
      </c>
      <c r="B233" s="206"/>
      <c r="C233" s="200"/>
      <c r="D233" s="197"/>
      <c r="E233" s="72">
        <f t="shared" si="77"/>
        <v>224</v>
      </c>
      <c r="F233" s="9" t="s">
        <v>777</v>
      </c>
      <c r="K233" s="100" t="str">
        <f t="shared" si="85"/>
        <v/>
      </c>
      <c r="L233" s="100"/>
      <c r="M233" s="100"/>
      <c r="N233" s="100"/>
      <c r="O233" s="100"/>
      <c r="P233" s="101" t="str">
        <f t="shared" si="86"/>
        <v/>
      </c>
      <c r="Q233" s="102" t="str">
        <f t="shared" si="87"/>
        <v/>
      </c>
      <c r="R233" s="102" t="str">
        <f t="shared" si="88"/>
        <v/>
      </c>
      <c r="S233" s="102" t="str">
        <f t="shared" si="89"/>
        <v/>
      </c>
      <c r="T233" s="102" t="str">
        <f t="shared" si="90"/>
        <v/>
      </c>
      <c r="U233" s="102" t="str">
        <f t="shared" si="91"/>
        <v/>
      </c>
      <c r="V233" s="102" t="str">
        <f t="shared" si="92"/>
        <v/>
      </c>
      <c r="W233" s="102" t="str">
        <f t="shared" si="93"/>
        <v/>
      </c>
      <c r="X233" s="102" t="str">
        <f t="shared" si="94"/>
        <v/>
      </c>
      <c r="Y233" s="102" t="str">
        <f t="shared" si="95"/>
        <v/>
      </c>
      <c r="Z233" s="102" t="str">
        <f t="shared" si="96"/>
        <v/>
      </c>
      <c r="AA233" s="100" t="b">
        <f t="shared" si="7"/>
        <v>0</v>
      </c>
      <c r="AB233" s="100" t="str">
        <f t="array" ref="AB233">IF($AA233,MEDIAN(IF(G1SelectionMask="x",IF(INDEX(RawDataRefData,$E233,0)&gt;0,INDEX(RawDataRefData,$E233,0)),"")),"")</f>
        <v/>
      </c>
      <c r="AC233" s="100" t="str">
        <f t="array" ref="AC233">IF($AA233,QUARTILE(IF(G1SelectionMask="x",IF(INDEX(RawDataRefData,$E233,0)&gt;0,INDEX(RawDataRefData,$E233,0)),""),1),"")</f>
        <v/>
      </c>
      <c r="AD233" s="100" t="str">
        <f t="array" ref="AD233">IF($AA233,QUARTILE(IF(G1SelectionMask="x",IF(INDEX(RawDataRefData,$E233,0)&gt;0,INDEX(RawDataRefData,$E233,0)),""),3),"")</f>
        <v/>
      </c>
      <c r="AE233" s="100" t="str">
        <f t="array" ref="AE233">IF($AA233,MIN(IF(G1SelectionMask="x",IF(INDEX(RawDataRefData,$E233,0)&gt;0,INDEX(RawDataRefData,$E233,0)),"")),"")</f>
        <v/>
      </c>
      <c r="AF233" s="100" t="str">
        <f t="array" ref="AF233">IF($AA233,MAX(IF(G1SelectionMask="x",IF(INDEX(RawDataRefData,$E233,0)&gt;0,INDEX(RawDataRefData,$E233,0)),"")),"")</f>
        <v/>
      </c>
      <c r="AG233" s="100" t="str">
        <f t="shared" si="8"/>
        <v/>
      </c>
      <c r="AH233" s="100" t="str">
        <f t="array" ref="AH233">IF($AA233,STDEVA(IF(G1SelectionMask="x",IF(INDEX(RawDataRefData,$E233,0)&gt;0,INDEX(RawDataRefData,$E233,0)),"")),"")</f>
        <v/>
      </c>
      <c r="AI233" s="101" t="b">
        <f t="shared" si="9"/>
        <v>0</v>
      </c>
      <c r="AJ233" s="101" t="str">
        <f t="array" ref="AJ233">IF($AI233,MEDIAN(IF(G2SelectionMask="x",IF(INDEX(RawDataRefData,$E233,0)&gt;0,INDEX(RawDataRefData,$E233,0)),"")),"")</f>
        <v/>
      </c>
      <c r="AK233" s="101" t="str">
        <f t="array" ref="AK233">IF($AI233,QUARTILE(IF(G2SelectionMask="x",IF(INDEX(RawDataRefData,$E233,0)&gt;0,INDEX(RawDataRefData,$E233,0)),""),1),"")</f>
        <v/>
      </c>
      <c r="AL233" s="101" t="str">
        <f t="array" ref="AL233">IF($AI233,QUARTILE(IF(G2SelectionMask="x",IF(INDEX(RawDataRefData,$E233,0)&gt;0,INDEX(RawDataRefData,$E233,0)),""),3),"")</f>
        <v/>
      </c>
      <c r="AM233" s="101" t="str">
        <f t="array" ref="AM233">IF($AI233,MIN(IF(G2SelectionMask="x",IF(INDEX(RawDataRefData,$E233,0)&gt;0,INDEX(RawDataRefData,$E233,0)),"")),"")</f>
        <v/>
      </c>
      <c r="AN233" s="101" t="str">
        <f t="array" ref="AN233">IF($AI233,MAX(IF(G2SelectionMask="x",IF(INDEX(RawDataRefData,$E233,0)&gt;0,INDEX(RawDataRefData,$E233,0)),"")),"")</f>
        <v/>
      </c>
      <c r="AO233" s="101" t="str">
        <f t="shared" si="78"/>
        <v/>
      </c>
      <c r="AP233" s="101" t="str">
        <f t="array" ref="AP233">IF($AI233,STDEVA(IF(G2SelectionMask="x",IF(INDEX(RawDataRefData,$E233,0)&gt;0,INDEX(RawDataRefData,$E233,0)),"")),"")</f>
        <v/>
      </c>
      <c r="AQ233" s="100" t="b">
        <f t="shared" si="79"/>
        <v>0</v>
      </c>
      <c r="AR233" s="100" t="str">
        <f t="array" ref="AR233">IF($AQ233,MEDIAN(IF(G3SelectionMask="x",IF(INDEX(RawDataRefData,$E233,0)&gt;0,INDEX(RawDataRefData,$E233,0)),"")),"")</f>
        <v/>
      </c>
      <c r="AS233" s="100" t="str">
        <f t="array" ref="AS233">IF($AQ233,QUARTILE(IF(G3SelectionMask="x",IF(INDEX(RawDataRefData,$E233,0)&gt;0,INDEX(RawDataRefData,$E233,0)),""),1),"")</f>
        <v/>
      </c>
      <c r="AT233" s="100" t="str">
        <f t="array" ref="AT233">IF($AQ233,QUARTILE(IF(G3SelectionMask="x",IF(INDEX(RawDataRefData,$E233,0)&gt;0,INDEX(RawDataRefData,$E233,0)),""),3),"")</f>
        <v/>
      </c>
      <c r="AU233" s="100" t="str">
        <f t="array" ref="AU233">IF($AQ233,MIN(IF(G3SelectionMask="x",IF(INDEX(RawDataRefData,$E233,0)&gt;0,INDEX(RawDataRefData,$E233,0)),"")),"")</f>
        <v/>
      </c>
      <c r="AV233" s="100" t="str">
        <f t="array" ref="AV233">IF($AQ233,MAX(IF(G3SelectionMask="x",IF(INDEX(RawDataRefData,$E233,0)&gt;0,INDEX(RawDataRefData,$E233,0)),"")),"")</f>
        <v/>
      </c>
      <c r="AW233" s="100" t="str">
        <f t="shared" si="80"/>
        <v/>
      </c>
      <c r="AX233" s="100" t="str">
        <f t="array" ref="AX233">IF($AQ233,STDEVA(IF(G3SelectionMask="x",IF(INDEX(RawDataRefData,$E233,0)&gt;0,INDEX(RawDataRefData,$E233,0)),"")),"")</f>
        <v/>
      </c>
      <c r="AY233" s="101" t="b">
        <f t="shared" si="81"/>
        <v>0</v>
      </c>
      <c r="AZ233" s="101" t="str">
        <f t="array" ref="AZ233">IF($AY233,MEDIAN(IF(G4SelectionMask="x",IF(INDEX(RawDataRefData,$E233,0)&gt;0,INDEX(RawDataRefData,$E233,0)),"")),"")</f>
        <v/>
      </c>
      <c r="BA233" s="101" t="str">
        <f t="array" ref="BA233">IF($AY233,QUARTILE(IF(G4SelectionMask="x",IF(INDEX(RawDataRefData,$E233,0)&gt;0,INDEX(RawDataRefData,$E233,0)),""),1),"")</f>
        <v/>
      </c>
      <c r="BB233" s="101" t="str">
        <f t="array" ref="BB233">IF($AY233,QUARTILE(IF(G4SelectionMask="x",IF(INDEX(RawDataRefData,$E233,0)&gt;0,INDEX(RawDataRefData,$E233,0)),""),3),"")</f>
        <v/>
      </c>
      <c r="BC233" s="101" t="str">
        <f t="array" ref="BC233">IF($AY233,MIN(IF(G4SelectionMask="x",IF(INDEX(RawDataRefData,$E233,0)&gt;0,INDEX(RawDataRefData,$E233,0)),"")),"")</f>
        <v/>
      </c>
      <c r="BD233" s="101" t="str">
        <f t="array" ref="BD233">IF($AY233,MAX(IF(G4SelectionMask="x",IF(INDEX(RawDataRefData,$E233,0)&gt;0,INDEX(RawDataRefData,$E233,0)),"")),"")</f>
        <v/>
      </c>
      <c r="BE233" s="101" t="str">
        <f t="shared" si="82"/>
        <v/>
      </c>
      <c r="BF233" s="101" t="str">
        <f t="array" ref="BF233">IF($AY233,STDEVA(IF(G4SelectionMask="x",IF(INDEX(RawDataRefData,$E233,0)&gt;0,INDEX(RawDataRefData,$E233,0)),"")),"")</f>
        <v/>
      </c>
      <c r="BG233" s="100" t="b">
        <f t="shared" si="83"/>
        <v>0</v>
      </c>
      <c r="BH233" s="100" t="str">
        <f t="array" ref="BH233">IF($BG233,MEDIAN(IF(G5SelectionMask="x",IF(INDEX(RawDataRefData,$E233,0)&gt;0,INDEX(RawDataRefData,$E233,0)),"")),"")</f>
        <v/>
      </c>
      <c r="BI233" s="100" t="str">
        <f t="array" ref="BI233">IF($BG233,QUARTILE(IF(G5SelectionMask="x",IF(INDEX(RawDataRefData,$E233,0)&gt;0,INDEX(RawDataRefData,$E233,0)),""),1),"")</f>
        <v/>
      </c>
      <c r="BJ233" s="100" t="str">
        <f t="array" ref="BJ233">IF($BG233,QUARTILE(IF(G5SelectionMask="x",IF(INDEX(RawDataRefData,$E233,0)&gt;0,INDEX(RawDataRefData,$E233,0)),""),3),"")</f>
        <v/>
      </c>
      <c r="BK233" s="100" t="str">
        <f t="array" ref="BK233">IF($BG233,MIN(IF(G5SelectionMask="x",IF(INDEX(RawDataRefData,$E233,0)&gt;0,INDEX(RawDataRefData,$E233,0)),"")),"")</f>
        <v/>
      </c>
      <c r="BL233" s="100" t="str">
        <f t="array" ref="BL233">IF($BG233,MAX(IF(G5SelectionMask="x",IF(INDEX(RawDataRefData,$E233,0)&gt;0,INDEX(RawDataRefData,$E233,0)),"")),"")</f>
        <v/>
      </c>
      <c r="BM233" s="100" t="str">
        <f t="shared" si="84"/>
        <v/>
      </c>
      <c r="BN233" s="103" t="str">
        <f t="array" ref="BN233">IF($BG233,STDEVA(IF(G5SelectionMask="x",IF(INDEX(RawDataRefData,$E233,0)&gt;0,INDEX(RawDataRefData,$E233,0)),"")),"")</f>
        <v/>
      </c>
      <c r="BO233" s="104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</row>
    <row r="234" spans="1:82" x14ac:dyDescent="0.2">
      <c r="A234" s="33">
        <f t="shared" si="33"/>
        <v>0</v>
      </c>
      <c r="B234" s="206"/>
      <c r="C234" s="200"/>
      <c r="D234" s="197"/>
      <c r="E234" s="72">
        <f t="shared" si="77"/>
        <v>225</v>
      </c>
      <c r="F234" s="9" t="s">
        <v>778</v>
      </c>
      <c r="K234" s="100" t="str">
        <f t="shared" si="85"/>
        <v/>
      </c>
      <c r="L234" s="100"/>
      <c r="M234" s="100"/>
      <c r="N234" s="100"/>
      <c r="O234" s="100"/>
      <c r="P234" s="101" t="str">
        <f t="shared" si="86"/>
        <v/>
      </c>
      <c r="Q234" s="102" t="str">
        <f t="shared" si="87"/>
        <v/>
      </c>
      <c r="R234" s="102" t="str">
        <f t="shared" si="88"/>
        <v/>
      </c>
      <c r="S234" s="102" t="str">
        <f t="shared" si="89"/>
        <v/>
      </c>
      <c r="T234" s="102" t="str">
        <f t="shared" si="90"/>
        <v/>
      </c>
      <c r="U234" s="102" t="str">
        <f t="shared" si="91"/>
        <v/>
      </c>
      <c r="V234" s="102" t="str">
        <f t="shared" si="92"/>
        <v/>
      </c>
      <c r="W234" s="102" t="str">
        <f t="shared" si="93"/>
        <v/>
      </c>
      <c r="X234" s="102" t="str">
        <f t="shared" si="94"/>
        <v/>
      </c>
      <c r="Y234" s="102" t="str">
        <f t="shared" si="95"/>
        <v/>
      </c>
      <c r="Z234" s="102" t="str">
        <f t="shared" si="96"/>
        <v/>
      </c>
      <c r="AA234" s="100" t="b">
        <f t="shared" si="7"/>
        <v>0</v>
      </c>
      <c r="AB234" s="100" t="str">
        <f t="array" ref="AB234">IF($AA234,MEDIAN(IF(G1SelectionMask="x",IF(INDEX(RawDataRefData,$E234,0)&gt;0,INDEX(RawDataRefData,$E234,0)),"")),"")</f>
        <v/>
      </c>
      <c r="AC234" s="100" t="str">
        <f t="array" ref="AC234">IF($AA234,QUARTILE(IF(G1SelectionMask="x",IF(INDEX(RawDataRefData,$E234,0)&gt;0,INDEX(RawDataRefData,$E234,0)),""),1),"")</f>
        <v/>
      </c>
      <c r="AD234" s="100" t="str">
        <f t="array" ref="AD234">IF($AA234,QUARTILE(IF(G1SelectionMask="x",IF(INDEX(RawDataRefData,$E234,0)&gt;0,INDEX(RawDataRefData,$E234,0)),""),3),"")</f>
        <v/>
      </c>
      <c r="AE234" s="100" t="str">
        <f t="array" ref="AE234">IF($AA234,MIN(IF(G1SelectionMask="x",IF(INDEX(RawDataRefData,$E234,0)&gt;0,INDEX(RawDataRefData,$E234,0)),"")),"")</f>
        <v/>
      </c>
      <c r="AF234" s="100" t="str">
        <f t="array" ref="AF234">IF($AA234,MAX(IF(G1SelectionMask="x",IF(INDEX(RawDataRefData,$E234,0)&gt;0,INDEX(RawDataRefData,$E234,0)),"")),"")</f>
        <v/>
      </c>
      <c r="AG234" s="100" t="str">
        <f t="shared" si="8"/>
        <v/>
      </c>
      <c r="AH234" s="100" t="str">
        <f t="array" ref="AH234">IF($AA234,STDEVA(IF(G1SelectionMask="x",IF(INDEX(RawDataRefData,$E234,0)&gt;0,INDEX(RawDataRefData,$E234,0)),"")),"")</f>
        <v/>
      </c>
      <c r="AI234" s="101" t="b">
        <f t="shared" si="9"/>
        <v>0</v>
      </c>
      <c r="AJ234" s="101" t="str">
        <f t="array" ref="AJ234">IF($AI234,MEDIAN(IF(G2SelectionMask="x",IF(INDEX(RawDataRefData,$E234,0)&gt;0,INDEX(RawDataRefData,$E234,0)),"")),"")</f>
        <v/>
      </c>
      <c r="AK234" s="101" t="str">
        <f t="array" ref="AK234">IF($AI234,QUARTILE(IF(G2SelectionMask="x",IF(INDEX(RawDataRefData,$E234,0)&gt;0,INDEX(RawDataRefData,$E234,0)),""),1),"")</f>
        <v/>
      </c>
      <c r="AL234" s="101" t="str">
        <f t="array" ref="AL234">IF($AI234,QUARTILE(IF(G2SelectionMask="x",IF(INDEX(RawDataRefData,$E234,0)&gt;0,INDEX(RawDataRefData,$E234,0)),""),3),"")</f>
        <v/>
      </c>
      <c r="AM234" s="101" t="str">
        <f t="array" ref="AM234">IF($AI234,MIN(IF(G2SelectionMask="x",IF(INDEX(RawDataRefData,$E234,0)&gt;0,INDEX(RawDataRefData,$E234,0)),"")),"")</f>
        <v/>
      </c>
      <c r="AN234" s="101" t="str">
        <f t="array" ref="AN234">IF($AI234,MAX(IF(G2SelectionMask="x",IF(INDEX(RawDataRefData,$E234,0)&gt;0,INDEX(RawDataRefData,$E234,0)),"")),"")</f>
        <v/>
      </c>
      <c r="AO234" s="101" t="str">
        <f t="shared" si="78"/>
        <v/>
      </c>
      <c r="AP234" s="101" t="str">
        <f t="array" ref="AP234">IF($AI234,STDEVA(IF(G2SelectionMask="x",IF(INDEX(RawDataRefData,$E234,0)&gt;0,INDEX(RawDataRefData,$E234,0)),"")),"")</f>
        <v/>
      </c>
      <c r="AQ234" s="100" t="b">
        <f t="shared" si="79"/>
        <v>0</v>
      </c>
      <c r="AR234" s="100" t="str">
        <f t="array" ref="AR234">IF($AQ234,MEDIAN(IF(G3SelectionMask="x",IF(INDEX(RawDataRefData,$E234,0)&gt;0,INDEX(RawDataRefData,$E234,0)),"")),"")</f>
        <v/>
      </c>
      <c r="AS234" s="100" t="str">
        <f t="array" ref="AS234">IF($AQ234,QUARTILE(IF(G3SelectionMask="x",IF(INDEX(RawDataRefData,$E234,0)&gt;0,INDEX(RawDataRefData,$E234,0)),""),1),"")</f>
        <v/>
      </c>
      <c r="AT234" s="100" t="str">
        <f t="array" ref="AT234">IF($AQ234,QUARTILE(IF(G3SelectionMask="x",IF(INDEX(RawDataRefData,$E234,0)&gt;0,INDEX(RawDataRefData,$E234,0)),""),3),"")</f>
        <v/>
      </c>
      <c r="AU234" s="100" t="str">
        <f t="array" ref="AU234">IF($AQ234,MIN(IF(G3SelectionMask="x",IF(INDEX(RawDataRefData,$E234,0)&gt;0,INDEX(RawDataRefData,$E234,0)),"")),"")</f>
        <v/>
      </c>
      <c r="AV234" s="100" t="str">
        <f t="array" ref="AV234">IF($AQ234,MAX(IF(G3SelectionMask="x",IF(INDEX(RawDataRefData,$E234,0)&gt;0,INDEX(RawDataRefData,$E234,0)),"")),"")</f>
        <v/>
      </c>
      <c r="AW234" s="100" t="str">
        <f t="shared" si="80"/>
        <v/>
      </c>
      <c r="AX234" s="100" t="str">
        <f t="array" ref="AX234">IF($AQ234,STDEVA(IF(G3SelectionMask="x",IF(INDEX(RawDataRefData,$E234,0)&gt;0,INDEX(RawDataRefData,$E234,0)),"")),"")</f>
        <v/>
      </c>
      <c r="AY234" s="101" t="b">
        <f t="shared" si="81"/>
        <v>0</v>
      </c>
      <c r="AZ234" s="101" t="str">
        <f t="array" ref="AZ234">IF($AY234,MEDIAN(IF(G4SelectionMask="x",IF(INDEX(RawDataRefData,$E234,0)&gt;0,INDEX(RawDataRefData,$E234,0)),"")),"")</f>
        <v/>
      </c>
      <c r="BA234" s="101" t="str">
        <f t="array" ref="BA234">IF($AY234,QUARTILE(IF(G4SelectionMask="x",IF(INDEX(RawDataRefData,$E234,0)&gt;0,INDEX(RawDataRefData,$E234,0)),""),1),"")</f>
        <v/>
      </c>
      <c r="BB234" s="101" t="str">
        <f t="array" ref="BB234">IF($AY234,QUARTILE(IF(G4SelectionMask="x",IF(INDEX(RawDataRefData,$E234,0)&gt;0,INDEX(RawDataRefData,$E234,0)),""),3),"")</f>
        <v/>
      </c>
      <c r="BC234" s="101" t="str">
        <f t="array" ref="BC234">IF($AY234,MIN(IF(G4SelectionMask="x",IF(INDEX(RawDataRefData,$E234,0)&gt;0,INDEX(RawDataRefData,$E234,0)),"")),"")</f>
        <v/>
      </c>
      <c r="BD234" s="101" t="str">
        <f t="array" ref="BD234">IF($AY234,MAX(IF(G4SelectionMask="x",IF(INDEX(RawDataRefData,$E234,0)&gt;0,INDEX(RawDataRefData,$E234,0)),"")),"")</f>
        <v/>
      </c>
      <c r="BE234" s="101" t="str">
        <f t="shared" si="82"/>
        <v/>
      </c>
      <c r="BF234" s="101" t="str">
        <f t="array" ref="BF234">IF($AY234,STDEVA(IF(G4SelectionMask="x",IF(INDEX(RawDataRefData,$E234,0)&gt;0,INDEX(RawDataRefData,$E234,0)),"")),"")</f>
        <v/>
      </c>
      <c r="BG234" s="100" t="b">
        <f t="shared" si="83"/>
        <v>0</v>
      </c>
      <c r="BH234" s="100" t="str">
        <f t="array" ref="BH234">IF($BG234,MEDIAN(IF(G5SelectionMask="x",IF(INDEX(RawDataRefData,$E234,0)&gt;0,INDEX(RawDataRefData,$E234,0)),"")),"")</f>
        <v/>
      </c>
      <c r="BI234" s="100" t="str">
        <f t="array" ref="BI234">IF($BG234,QUARTILE(IF(G5SelectionMask="x",IF(INDEX(RawDataRefData,$E234,0)&gt;0,INDEX(RawDataRefData,$E234,0)),""),1),"")</f>
        <v/>
      </c>
      <c r="BJ234" s="100" t="str">
        <f t="array" ref="BJ234">IF($BG234,QUARTILE(IF(G5SelectionMask="x",IF(INDEX(RawDataRefData,$E234,0)&gt;0,INDEX(RawDataRefData,$E234,0)),""),3),"")</f>
        <v/>
      </c>
      <c r="BK234" s="100" t="str">
        <f t="array" ref="BK234">IF($BG234,MIN(IF(G5SelectionMask="x",IF(INDEX(RawDataRefData,$E234,0)&gt;0,INDEX(RawDataRefData,$E234,0)),"")),"")</f>
        <v/>
      </c>
      <c r="BL234" s="100" t="str">
        <f t="array" ref="BL234">IF($BG234,MAX(IF(G5SelectionMask="x",IF(INDEX(RawDataRefData,$E234,0)&gt;0,INDEX(RawDataRefData,$E234,0)),"")),"")</f>
        <v/>
      </c>
      <c r="BM234" s="100" t="str">
        <f t="shared" si="84"/>
        <v/>
      </c>
      <c r="BN234" s="103" t="str">
        <f t="array" ref="BN234">IF($BG234,STDEVA(IF(G5SelectionMask="x",IF(INDEX(RawDataRefData,$E234,0)&gt;0,INDEX(RawDataRefData,$E234,0)),"")),"")</f>
        <v/>
      </c>
      <c r="BO234" s="104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</row>
    <row r="235" spans="1:82" ht="13.5" thickBot="1" x14ac:dyDescent="0.25">
      <c r="A235" s="33">
        <f t="shared" si="33"/>
        <v>0</v>
      </c>
      <c r="B235" s="206"/>
      <c r="C235" s="200"/>
      <c r="D235" s="198"/>
      <c r="E235" s="72">
        <f t="shared" si="77"/>
        <v>226</v>
      </c>
      <c r="F235" s="9" t="s">
        <v>646</v>
      </c>
      <c r="G235" s="9" t="s">
        <v>31</v>
      </c>
      <c r="K235" s="100" t="str">
        <f t="shared" si="85"/>
        <v/>
      </c>
      <c r="L235" s="100"/>
      <c r="M235" s="100"/>
      <c r="N235" s="100"/>
      <c r="O235" s="100"/>
      <c r="P235" s="101" t="str">
        <f t="shared" si="86"/>
        <v/>
      </c>
      <c r="Q235" s="102" t="str">
        <f t="shared" si="87"/>
        <v/>
      </c>
      <c r="R235" s="102" t="str">
        <f t="shared" si="88"/>
        <v/>
      </c>
      <c r="S235" s="102" t="str">
        <f t="shared" si="89"/>
        <v/>
      </c>
      <c r="T235" s="102" t="str">
        <f t="shared" si="90"/>
        <v/>
      </c>
      <c r="U235" s="102" t="str">
        <f t="shared" si="91"/>
        <v/>
      </c>
      <c r="V235" s="102" t="str">
        <f t="shared" si="92"/>
        <v/>
      </c>
      <c r="W235" s="102" t="str">
        <f t="shared" si="93"/>
        <v/>
      </c>
      <c r="X235" s="102" t="str">
        <f t="shared" si="94"/>
        <v/>
      </c>
      <c r="Y235" s="102" t="str">
        <f t="shared" si="95"/>
        <v/>
      </c>
      <c r="Z235" s="102" t="str">
        <f t="shared" si="96"/>
        <v/>
      </c>
      <c r="AA235" s="100" t="b">
        <f t="shared" si="7"/>
        <v>0</v>
      </c>
      <c r="AB235" s="100" t="str">
        <f t="array" ref="AB235">IF($AA235,MEDIAN(IF(G1SelectionMask="x",IF(INDEX(RawDataRefData,$E235,0)&gt;0,INDEX(RawDataRefData,$E235,0)),"")),"")</f>
        <v/>
      </c>
      <c r="AC235" s="100" t="str">
        <f t="array" ref="AC235">IF($AA235,QUARTILE(IF(G1SelectionMask="x",IF(INDEX(RawDataRefData,$E235,0)&gt;0,INDEX(RawDataRefData,$E235,0)),""),1),"")</f>
        <v/>
      </c>
      <c r="AD235" s="100" t="str">
        <f t="array" ref="AD235">IF($AA235,QUARTILE(IF(G1SelectionMask="x",IF(INDEX(RawDataRefData,$E235,0)&gt;0,INDEX(RawDataRefData,$E235,0)),""),3),"")</f>
        <v/>
      </c>
      <c r="AE235" s="100" t="str">
        <f t="array" ref="AE235">IF($AA235,MIN(IF(G1SelectionMask="x",IF(INDEX(RawDataRefData,$E235,0)&gt;0,INDEX(RawDataRefData,$E235,0)),"")),"")</f>
        <v/>
      </c>
      <c r="AF235" s="100" t="str">
        <f t="array" ref="AF235">IF($AA235,MAX(IF(G1SelectionMask="x",IF(INDEX(RawDataRefData,$E235,0)&gt;0,INDEX(RawDataRefData,$E235,0)),"")),"")</f>
        <v/>
      </c>
      <c r="AG235" s="100" t="str">
        <f t="shared" si="8"/>
        <v/>
      </c>
      <c r="AH235" s="100" t="str">
        <f t="array" ref="AH235">IF($AA235,STDEVA(IF(G1SelectionMask="x",IF(INDEX(RawDataRefData,$E235,0)&gt;0,INDEX(RawDataRefData,$E235,0)),"")),"")</f>
        <v/>
      </c>
      <c r="AI235" s="101" t="b">
        <f t="shared" si="9"/>
        <v>0</v>
      </c>
      <c r="AJ235" s="101" t="str">
        <f t="array" ref="AJ235">IF($AI235,MEDIAN(IF(G2SelectionMask="x",IF(INDEX(RawDataRefData,$E235,0)&gt;0,INDEX(RawDataRefData,$E235,0)),"")),"")</f>
        <v/>
      </c>
      <c r="AK235" s="101" t="str">
        <f t="array" ref="AK235">IF($AI235,QUARTILE(IF(G2SelectionMask="x",IF(INDEX(RawDataRefData,$E235,0)&gt;0,INDEX(RawDataRefData,$E235,0)),""),1),"")</f>
        <v/>
      </c>
      <c r="AL235" s="101" t="str">
        <f t="array" ref="AL235">IF($AI235,QUARTILE(IF(G2SelectionMask="x",IF(INDEX(RawDataRefData,$E235,0)&gt;0,INDEX(RawDataRefData,$E235,0)),""),3),"")</f>
        <v/>
      </c>
      <c r="AM235" s="101" t="str">
        <f t="array" ref="AM235">IF($AI235,MIN(IF(G2SelectionMask="x",IF(INDEX(RawDataRefData,$E235,0)&gt;0,INDEX(RawDataRefData,$E235,0)),"")),"")</f>
        <v/>
      </c>
      <c r="AN235" s="101" t="str">
        <f t="array" ref="AN235">IF($AI235,MAX(IF(G2SelectionMask="x",IF(INDEX(RawDataRefData,$E235,0)&gt;0,INDEX(RawDataRefData,$E235,0)),"")),"")</f>
        <v/>
      </c>
      <c r="AO235" s="101" t="str">
        <f t="shared" si="78"/>
        <v/>
      </c>
      <c r="AP235" s="101" t="str">
        <f t="array" ref="AP235">IF($AI235,STDEVA(IF(G2SelectionMask="x",IF(INDEX(RawDataRefData,$E235,0)&gt;0,INDEX(RawDataRefData,$E235,0)),"")),"")</f>
        <v/>
      </c>
      <c r="AQ235" s="100" t="b">
        <f t="shared" si="79"/>
        <v>0</v>
      </c>
      <c r="AR235" s="100" t="str">
        <f t="array" ref="AR235">IF($AQ235,MEDIAN(IF(G3SelectionMask="x",IF(INDEX(RawDataRefData,$E235,0)&gt;0,INDEX(RawDataRefData,$E235,0)),"")),"")</f>
        <v/>
      </c>
      <c r="AS235" s="100" t="str">
        <f t="array" ref="AS235">IF($AQ235,QUARTILE(IF(G3SelectionMask="x",IF(INDEX(RawDataRefData,$E235,0)&gt;0,INDEX(RawDataRefData,$E235,0)),""),1),"")</f>
        <v/>
      </c>
      <c r="AT235" s="100" t="str">
        <f t="array" ref="AT235">IF($AQ235,QUARTILE(IF(G3SelectionMask="x",IF(INDEX(RawDataRefData,$E235,0)&gt;0,INDEX(RawDataRefData,$E235,0)),""),3),"")</f>
        <v/>
      </c>
      <c r="AU235" s="100" t="str">
        <f t="array" ref="AU235">IF($AQ235,MIN(IF(G3SelectionMask="x",IF(INDEX(RawDataRefData,$E235,0)&gt;0,INDEX(RawDataRefData,$E235,0)),"")),"")</f>
        <v/>
      </c>
      <c r="AV235" s="100" t="str">
        <f t="array" ref="AV235">IF($AQ235,MAX(IF(G3SelectionMask="x",IF(INDEX(RawDataRefData,$E235,0)&gt;0,INDEX(RawDataRefData,$E235,0)),"")),"")</f>
        <v/>
      </c>
      <c r="AW235" s="100" t="str">
        <f t="shared" si="80"/>
        <v/>
      </c>
      <c r="AX235" s="100" t="str">
        <f t="array" ref="AX235">IF($AQ235,STDEVA(IF(G3SelectionMask="x",IF(INDEX(RawDataRefData,$E235,0)&gt;0,INDEX(RawDataRefData,$E235,0)),"")),"")</f>
        <v/>
      </c>
      <c r="AY235" s="101" t="b">
        <f t="shared" si="81"/>
        <v>0</v>
      </c>
      <c r="AZ235" s="101" t="str">
        <f t="array" ref="AZ235">IF($AY235,MEDIAN(IF(G4SelectionMask="x",IF(INDEX(RawDataRefData,$E235,0)&gt;0,INDEX(RawDataRefData,$E235,0)),"")),"")</f>
        <v/>
      </c>
      <c r="BA235" s="101" t="str">
        <f t="array" ref="BA235">IF($AY235,QUARTILE(IF(G4SelectionMask="x",IF(INDEX(RawDataRefData,$E235,0)&gt;0,INDEX(RawDataRefData,$E235,0)),""),1),"")</f>
        <v/>
      </c>
      <c r="BB235" s="101" t="str">
        <f t="array" ref="BB235">IF($AY235,QUARTILE(IF(G4SelectionMask="x",IF(INDEX(RawDataRefData,$E235,0)&gt;0,INDEX(RawDataRefData,$E235,0)),""),3),"")</f>
        <v/>
      </c>
      <c r="BC235" s="101" t="str">
        <f t="array" ref="BC235">IF($AY235,MIN(IF(G4SelectionMask="x",IF(INDEX(RawDataRefData,$E235,0)&gt;0,INDEX(RawDataRefData,$E235,0)),"")),"")</f>
        <v/>
      </c>
      <c r="BD235" s="101" t="str">
        <f t="array" ref="BD235">IF($AY235,MAX(IF(G4SelectionMask="x",IF(INDEX(RawDataRefData,$E235,0)&gt;0,INDEX(RawDataRefData,$E235,0)),"")),"")</f>
        <v/>
      </c>
      <c r="BE235" s="101" t="str">
        <f t="shared" si="82"/>
        <v/>
      </c>
      <c r="BF235" s="101" t="str">
        <f t="array" ref="BF235">IF($AY235,STDEVA(IF(G4SelectionMask="x",IF(INDEX(RawDataRefData,$E235,0)&gt;0,INDEX(RawDataRefData,$E235,0)),"")),"")</f>
        <v/>
      </c>
      <c r="BG235" s="100" t="b">
        <f t="shared" si="83"/>
        <v>0</v>
      </c>
      <c r="BH235" s="100" t="str">
        <f t="array" ref="BH235">IF($BG235,MEDIAN(IF(G5SelectionMask="x",IF(INDEX(RawDataRefData,$E235,0)&gt;0,INDEX(RawDataRefData,$E235,0)),"")),"")</f>
        <v/>
      </c>
      <c r="BI235" s="100" t="str">
        <f t="array" ref="BI235">IF($BG235,QUARTILE(IF(G5SelectionMask="x",IF(INDEX(RawDataRefData,$E235,0)&gt;0,INDEX(RawDataRefData,$E235,0)),""),1),"")</f>
        <v/>
      </c>
      <c r="BJ235" s="100" t="str">
        <f t="array" ref="BJ235">IF($BG235,QUARTILE(IF(G5SelectionMask="x",IF(INDEX(RawDataRefData,$E235,0)&gt;0,INDEX(RawDataRefData,$E235,0)),""),3),"")</f>
        <v/>
      </c>
      <c r="BK235" s="100" t="str">
        <f t="array" ref="BK235">IF($BG235,MIN(IF(G5SelectionMask="x",IF(INDEX(RawDataRefData,$E235,0)&gt;0,INDEX(RawDataRefData,$E235,0)),"")),"")</f>
        <v/>
      </c>
      <c r="BL235" s="100" t="str">
        <f t="array" ref="BL235">IF($BG235,MAX(IF(G5SelectionMask="x",IF(INDEX(RawDataRefData,$E235,0)&gt;0,INDEX(RawDataRefData,$E235,0)),"")),"")</f>
        <v/>
      </c>
      <c r="BM235" s="100" t="str">
        <f t="shared" si="84"/>
        <v/>
      </c>
      <c r="BN235" s="103" t="str">
        <f t="array" ref="BN235">IF($BG235,STDEVA(IF(G5SelectionMask="x",IF(INDEX(RawDataRefData,$E235,0)&gt;0,INDEX(RawDataRefData,$E235,0)),"")),"")</f>
        <v/>
      </c>
      <c r="BO235" s="104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</row>
    <row r="236" spans="1:82" x14ac:dyDescent="0.2">
      <c r="A236" s="33">
        <f>IF(SelectEfficiencySpendFTEs="x",,ERROR)</f>
        <v>0</v>
      </c>
      <c r="B236" s="206"/>
      <c r="C236" s="200"/>
      <c r="D236" s="196" t="s">
        <v>780</v>
      </c>
      <c r="E236" s="72">
        <f t="shared" si="77"/>
        <v>227</v>
      </c>
      <c r="F236" s="56" t="s">
        <v>820</v>
      </c>
      <c r="G236" s="56" t="s">
        <v>779</v>
      </c>
      <c r="K236" s="100" t="str">
        <f t="shared" si="85"/>
        <v/>
      </c>
      <c r="L236" s="100"/>
      <c r="M236" s="100"/>
      <c r="N236" s="100"/>
      <c r="O236" s="100"/>
      <c r="P236" s="101" t="str">
        <f t="shared" si="86"/>
        <v/>
      </c>
      <c r="Q236" s="102" t="str">
        <f t="shared" si="87"/>
        <v/>
      </c>
      <c r="R236" s="102" t="str">
        <f t="shared" si="88"/>
        <v/>
      </c>
      <c r="S236" s="102" t="str">
        <f t="shared" si="89"/>
        <v/>
      </c>
      <c r="T236" s="102" t="str">
        <f t="shared" si="90"/>
        <v/>
      </c>
      <c r="U236" s="102" t="str">
        <f t="shared" si="91"/>
        <v/>
      </c>
      <c r="V236" s="102" t="str">
        <f t="shared" si="92"/>
        <v/>
      </c>
      <c r="W236" s="102" t="str">
        <f t="shared" si="93"/>
        <v/>
      </c>
      <c r="X236" s="102" t="str">
        <f t="shared" si="94"/>
        <v/>
      </c>
      <c r="Y236" s="102" t="str">
        <f t="shared" si="95"/>
        <v/>
      </c>
      <c r="Z236" s="102" t="str">
        <f t="shared" si="96"/>
        <v/>
      </c>
      <c r="AA236" s="100" t="b">
        <f t="shared" si="7"/>
        <v>0</v>
      </c>
      <c r="AB236" s="100" t="str">
        <f t="array" ref="AB236">IF($AA236,MEDIAN(IF(G1SelectionMask="x",IF(INDEX(RawDataRefData,$E236,0)&gt;0,INDEX(RawDataRefData,$E236,0)),"")),"")</f>
        <v/>
      </c>
      <c r="AC236" s="100" t="str">
        <f t="array" ref="AC236">IF($AA236,QUARTILE(IF(G1SelectionMask="x",IF(INDEX(RawDataRefData,$E236,0)&gt;0,INDEX(RawDataRefData,$E236,0)),""),1),"")</f>
        <v/>
      </c>
      <c r="AD236" s="100" t="str">
        <f t="array" ref="AD236">IF($AA236,QUARTILE(IF(G1SelectionMask="x",IF(INDEX(RawDataRefData,$E236,0)&gt;0,INDEX(RawDataRefData,$E236,0)),""),3),"")</f>
        <v/>
      </c>
      <c r="AE236" s="100" t="str">
        <f t="array" ref="AE236">IF($AA236,MIN(IF(G1SelectionMask="x",IF(INDEX(RawDataRefData,$E236,0)&gt;0,INDEX(RawDataRefData,$E236,0)),"")),"")</f>
        <v/>
      </c>
      <c r="AF236" s="100" t="str">
        <f t="array" ref="AF236">IF($AA236,MAX(IF(G1SelectionMask="x",IF(INDEX(RawDataRefData,$E236,0)&gt;0,INDEX(RawDataRefData,$E236,0)),"")),"")</f>
        <v/>
      </c>
      <c r="AG236" s="100" t="str">
        <f t="shared" si="8"/>
        <v/>
      </c>
      <c r="AH236" s="100" t="str">
        <f t="array" ref="AH236">IF($AA236,STDEVA(IF(G1SelectionMask="x",IF(INDEX(RawDataRefData,$E236,0)&gt;0,INDEX(RawDataRefData,$E236,0)),"")),"")</f>
        <v/>
      </c>
      <c r="AI236" s="101" t="b">
        <f t="shared" si="9"/>
        <v>0</v>
      </c>
      <c r="AJ236" s="101" t="str">
        <f t="array" ref="AJ236">IF($AI236,MEDIAN(IF(G2SelectionMask="x",IF(INDEX(RawDataRefData,$E236,0)&gt;0,INDEX(RawDataRefData,$E236,0)),"")),"")</f>
        <v/>
      </c>
      <c r="AK236" s="101" t="str">
        <f t="array" ref="AK236">IF($AI236,QUARTILE(IF(G2SelectionMask="x",IF(INDEX(RawDataRefData,$E236,0)&gt;0,INDEX(RawDataRefData,$E236,0)),""),1),"")</f>
        <v/>
      </c>
      <c r="AL236" s="101" t="str">
        <f t="array" ref="AL236">IF($AI236,QUARTILE(IF(G2SelectionMask="x",IF(INDEX(RawDataRefData,$E236,0)&gt;0,INDEX(RawDataRefData,$E236,0)),""),3),"")</f>
        <v/>
      </c>
      <c r="AM236" s="101" t="str">
        <f t="array" ref="AM236">IF($AI236,MIN(IF(G2SelectionMask="x",IF(INDEX(RawDataRefData,$E236,0)&gt;0,INDEX(RawDataRefData,$E236,0)),"")),"")</f>
        <v/>
      </c>
      <c r="AN236" s="101" t="str">
        <f t="array" ref="AN236">IF($AI236,MAX(IF(G2SelectionMask="x",IF(INDEX(RawDataRefData,$E236,0)&gt;0,INDEX(RawDataRefData,$E236,0)),"")),"")</f>
        <v/>
      </c>
      <c r="AO236" s="101" t="str">
        <f t="shared" si="78"/>
        <v/>
      </c>
      <c r="AP236" s="101" t="str">
        <f t="array" ref="AP236">IF($AI236,STDEVA(IF(G2SelectionMask="x",IF(INDEX(RawDataRefData,$E236,0)&gt;0,INDEX(RawDataRefData,$E236,0)),"")),"")</f>
        <v/>
      </c>
      <c r="AQ236" s="100" t="b">
        <f t="shared" si="79"/>
        <v>0</v>
      </c>
      <c r="AR236" s="100" t="str">
        <f t="array" ref="AR236">IF($AQ236,MEDIAN(IF(G3SelectionMask="x",IF(INDEX(RawDataRefData,$E236,0)&gt;0,INDEX(RawDataRefData,$E236,0)),"")),"")</f>
        <v/>
      </c>
      <c r="AS236" s="100" t="str">
        <f t="array" ref="AS236">IF($AQ236,QUARTILE(IF(G3SelectionMask="x",IF(INDEX(RawDataRefData,$E236,0)&gt;0,INDEX(RawDataRefData,$E236,0)),""),1),"")</f>
        <v/>
      </c>
      <c r="AT236" s="100" t="str">
        <f t="array" ref="AT236">IF($AQ236,QUARTILE(IF(G3SelectionMask="x",IF(INDEX(RawDataRefData,$E236,0)&gt;0,INDEX(RawDataRefData,$E236,0)),""),3),"")</f>
        <v/>
      </c>
      <c r="AU236" s="100" t="str">
        <f t="array" ref="AU236">IF($AQ236,MIN(IF(G3SelectionMask="x",IF(INDEX(RawDataRefData,$E236,0)&gt;0,INDEX(RawDataRefData,$E236,0)),"")),"")</f>
        <v/>
      </c>
      <c r="AV236" s="100" t="str">
        <f t="array" ref="AV236">IF($AQ236,MAX(IF(G3SelectionMask="x",IF(INDEX(RawDataRefData,$E236,0)&gt;0,INDEX(RawDataRefData,$E236,0)),"")),"")</f>
        <v/>
      </c>
      <c r="AW236" s="100" t="str">
        <f t="shared" si="80"/>
        <v/>
      </c>
      <c r="AX236" s="100" t="str">
        <f t="array" ref="AX236">IF($AQ236,STDEVA(IF(G3SelectionMask="x",IF(INDEX(RawDataRefData,$E236,0)&gt;0,INDEX(RawDataRefData,$E236,0)),"")),"")</f>
        <v/>
      </c>
      <c r="AY236" s="101" t="b">
        <f t="shared" si="81"/>
        <v>0</v>
      </c>
      <c r="AZ236" s="101" t="str">
        <f t="array" ref="AZ236">IF($AY236,MEDIAN(IF(G4SelectionMask="x",IF(INDEX(RawDataRefData,$E236,0)&gt;0,INDEX(RawDataRefData,$E236,0)),"")),"")</f>
        <v/>
      </c>
      <c r="BA236" s="101" t="str">
        <f t="array" ref="BA236">IF($AY236,QUARTILE(IF(G4SelectionMask="x",IF(INDEX(RawDataRefData,$E236,0)&gt;0,INDEX(RawDataRefData,$E236,0)),""),1),"")</f>
        <v/>
      </c>
      <c r="BB236" s="101" t="str">
        <f t="array" ref="BB236">IF($AY236,QUARTILE(IF(G4SelectionMask="x",IF(INDEX(RawDataRefData,$E236,0)&gt;0,INDEX(RawDataRefData,$E236,0)),""),3),"")</f>
        <v/>
      </c>
      <c r="BC236" s="101" t="str">
        <f t="array" ref="BC236">IF($AY236,MIN(IF(G4SelectionMask="x",IF(INDEX(RawDataRefData,$E236,0)&gt;0,INDEX(RawDataRefData,$E236,0)),"")),"")</f>
        <v/>
      </c>
      <c r="BD236" s="101" t="str">
        <f t="array" ref="BD236">IF($AY236,MAX(IF(G4SelectionMask="x",IF(INDEX(RawDataRefData,$E236,0)&gt;0,INDEX(RawDataRefData,$E236,0)),"")),"")</f>
        <v/>
      </c>
      <c r="BE236" s="101" t="str">
        <f t="shared" si="82"/>
        <v/>
      </c>
      <c r="BF236" s="101" t="str">
        <f t="array" ref="BF236">IF($AY236,STDEVA(IF(G4SelectionMask="x",IF(INDEX(RawDataRefData,$E236,0)&gt;0,INDEX(RawDataRefData,$E236,0)),"")),"")</f>
        <v/>
      </c>
      <c r="BG236" s="100" t="b">
        <f t="shared" si="83"/>
        <v>0</v>
      </c>
      <c r="BH236" s="100" t="str">
        <f t="array" ref="BH236">IF($BG236,MEDIAN(IF(G5SelectionMask="x",IF(INDEX(RawDataRefData,$E236,0)&gt;0,INDEX(RawDataRefData,$E236,0)),"")),"")</f>
        <v/>
      </c>
      <c r="BI236" s="100" t="str">
        <f t="array" ref="BI236">IF($BG236,QUARTILE(IF(G5SelectionMask="x",IF(INDEX(RawDataRefData,$E236,0)&gt;0,INDEX(RawDataRefData,$E236,0)),""),1),"")</f>
        <v/>
      </c>
      <c r="BJ236" s="100" t="str">
        <f t="array" ref="BJ236">IF($BG236,QUARTILE(IF(G5SelectionMask="x",IF(INDEX(RawDataRefData,$E236,0)&gt;0,INDEX(RawDataRefData,$E236,0)),""),3),"")</f>
        <v/>
      </c>
      <c r="BK236" s="100" t="str">
        <f t="array" ref="BK236">IF($BG236,MIN(IF(G5SelectionMask="x",IF(INDEX(RawDataRefData,$E236,0)&gt;0,INDEX(RawDataRefData,$E236,0)),"")),"")</f>
        <v/>
      </c>
      <c r="BL236" s="100" t="str">
        <f t="array" ref="BL236">IF($BG236,MAX(IF(G5SelectionMask="x",IF(INDEX(RawDataRefData,$E236,0)&gt;0,INDEX(RawDataRefData,$E236,0)),"")),"")</f>
        <v/>
      </c>
      <c r="BM236" s="100" t="str">
        <f t="shared" si="84"/>
        <v/>
      </c>
      <c r="BN236" s="103" t="str">
        <f t="array" ref="BN236">IF($BG236,STDEVA(IF(G5SelectionMask="x",IF(INDEX(RawDataRefData,$E236,0)&gt;0,INDEX(RawDataRefData,$E236,0)),"")),"")</f>
        <v/>
      </c>
      <c r="BO236" s="104"/>
      <c r="BP236" s="105"/>
      <c r="BQ236" s="105"/>
      <c r="BR236" s="105"/>
      <c r="BS236" s="105"/>
      <c r="BT236" s="105"/>
      <c r="BU236" s="105"/>
      <c r="BV236" s="105"/>
      <c r="BW236" s="105"/>
      <c r="BX236" s="105"/>
      <c r="BY236" s="105"/>
      <c r="BZ236" s="105"/>
      <c r="CA236" s="105"/>
      <c r="CB236" s="105"/>
      <c r="CC236" s="105"/>
      <c r="CD236" s="105"/>
    </row>
    <row r="237" spans="1:82" x14ac:dyDescent="0.2">
      <c r="A237" s="33">
        <f>IF(SelectEfficiencySpendFTEs="x",,ERROR)</f>
        <v>0</v>
      </c>
      <c r="B237" s="206"/>
      <c r="C237" s="200"/>
      <c r="D237" s="197"/>
      <c r="E237" s="72">
        <f t="shared" si="77"/>
        <v>228</v>
      </c>
      <c r="F237" s="52" t="s">
        <v>821</v>
      </c>
      <c r="G237" s="52"/>
      <c r="K237" s="100" t="str">
        <f t="shared" si="85"/>
        <v/>
      </c>
      <c r="L237" s="100"/>
      <c r="M237" s="100"/>
      <c r="N237" s="100"/>
      <c r="O237" s="100"/>
      <c r="P237" s="101" t="str">
        <f t="shared" si="86"/>
        <v/>
      </c>
      <c r="Q237" s="102" t="str">
        <f t="shared" si="87"/>
        <v/>
      </c>
      <c r="R237" s="102" t="str">
        <f t="shared" si="88"/>
        <v/>
      </c>
      <c r="S237" s="102" t="str">
        <f t="shared" si="89"/>
        <v/>
      </c>
      <c r="T237" s="102" t="str">
        <f t="shared" si="90"/>
        <v/>
      </c>
      <c r="U237" s="102" t="str">
        <f t="shared" si="91"/>
        <v/>
      </c>
      <c r="V237" s="102" t="str">
        <f t="shared" si="92"/>
        <v/>
      </c>
      <c r="W237" s="102" t="str">
        <f t="shared" si="93"/>
        <v/>
      </c>
      <c r="X237" s="102" t="str">
        <f t="shared" si="94"/>
        <v/>
      </c>
      <c r="Y237" s="102" t="str">
        <f t="shared" si="95"/>
        <v/>
      </c>
      <c r="Z237" s="102" t="str">
        <f t="shared" si="96"/>
        <v/>
      </c>
      <c r="AA237" s="100" t="b">
        <f t="shared" si="7"/>
        <v>0</v>
      </c>
      <c r="AB237" s="100" t="str">
        <f t="array" ref="AB237">IF($AA237,MEDIAN(IF(G1SelectionMask="x",IF(INDEX(RawDataRefData,$E237,0)&gt;0,INDEX(RawDataRefData,$E237,0)),"")),"")</f>
        <v/>
      </c>
      <c r="AC237" s="100" t="str">
        <f t="array" ref="AC237">IF($AA237,QUARTILE(IF(G1SelectionMask="x",IF(INDEX(RawDataRefData,$E237,0)&gt;0,INDEX(RawDataRefData,$E237,0)),""),1),"")</f>
        <v/>
      </c>
      <c r="AD237" s="100" t="str">
        <f t="array" ref="AD237">IF($AA237,QUARTILE(IF(G1SelectionMask="x",IF(INDEX(RawDataRefData,$E237,0)&gt;0,INDEX(RawDataRefData,$E237,0)),""),3),"")</f>
        <v/>
      </c>
      <c r="AE237" s="100" t="str">
        <f t="array" ref="AE237">IF($AA237,MIN(IF(G1SelectionMask="x",IF(INDEX(RawDataRefData,$E237,0)&gt;0,INDEX(RawDataRefData,$E237,0)),"")),"")</f>
        <v/>
      </c>
      <c r="AF237" s="100" t="str">
        <f t="array" ref="AF237">IF($AA237,MAX(IF(G1SelectionMask="x",IF(INDEX(RawDataRefData,$E237,0)&gt;0,INDEX(RawDataRefData,$E237,0)),"")),"")</f>
        <v/>
      </c>
      <c r="AG237" s="100" t="str">
        <f t="shared" si="8"/>
        <v/>
      </c>
      <c r="AH237" s="100" t="str">
        <f t="array" ref="AH237">IF($AA237,STDEVA(IF(G1SelectionMask="x",IF(INDEX(RawDataRefData,$E237,0)&gt;0,INDEX(RawDataRefData,$E237,0)),"")),"")</f>
        <v/>
      </c>
      <c r="AI237" s="101" t="b">
        <f t="shared" si="9"/>
        <v>0</v>
      </c>
      <c r="AJ237" s="101" t="str">
        <f t="array" ref="AJ237">IF($AI237,MEDIAN(IF(G2SelectionMask="x",IF(INDEX(RawDataRefData,$E237,0)&gt;0,INDEX(RawDataRefData,$E237,0)),"")),"")</f>
        <v/>
      </c>
      <c r="AK237" s="101" t="str">
        <f t="array" ref="AK237">IF($AI237,QUARTILE(IF(G2SelectionMask="x",IF(INDEX(RawDataRefData,$E237,0)&gt;0,INDEX(RawDataRefData,$E237,0)),""),1),"")</f>
        <v/>
      </c>
      <c r="AL237" s="101" t="str">
        <f t="array" ref="AL237">IF($AI237,QUARTILE(IF(G2SelectionMask="x",IF(INDEX(RawDataRefData,$E237,0)&gt;0,INDEX(RawDataRefData,$E237,0)),""),3),"")</f>
        <v/>
      </c>
      <c r="AM237" s="101" t="str">
        <f t="array" ref="AM237">IF($AI237,MIN(IF(G2SelectionMask="x",IF(INDEX(RawDataRefData,$E237,0)&gt;0,INDEX(RawDataRefData,$E237,0)),"")),"")</f>
        <v/>
      </c>
      <c r="AN237" s="101" t="str">
        <f t="array" ref="AN237">IF($AI237,MAX(IF(G2SelectionMask="x",IF(INDEX(RawDataRefData,$E237,0)&gt;0,INDEX(RawDataRefData,$E237,0)),"")),"")</f>
        <v/>
      </c>
      <c r="AO237" s="101" t="str">
        <f t="shared" si="78"/>
        <v/>
      </c>
      <c r="AP237" s="101" t="str">
        <f t="array" ref="AP237">IF($AI237,STDEVA(IF(G2SelectionMask="x",IF(INDEX(RawDataRefData,$E237,0)&gt;0,INDEX(RawDataRefData,$E237,0)),"")),"")</f>
        <v/>
      </c>
      <c r="AQ237" s="100" t="b">
        <f t="shared" si="79"/>
        <v>0</v>
      </c>
      <c r="AR237" s="100" t="str">
        <f t="array" ref="AR237">IF($AQ237,MEDIAN(IF(G3SelectionMask="x",IF(INDEX(RawDataRefData,$E237,0)&gt;0,INDEX(RawDataRefData,$E237,0)),"")),"")</f>
        <v/>
      </c>
      <c r="AS237" s="100" t="str">
        <f t="array" ref="AS237">IF($AQ237,QUARTILE(IF(G3SelectionMask="x",IF(INDEX(RawDataRefData,$E237,0)&gt;0,INDEX(RawDataRefData,$E237,0)),""),1),"")</f>
        <v/>
      </c>
      <c r="AT237" s="100" t="str">
        <f t="array" ref="AT237">IF($AQ237,QUARTILE(IF(G3SelectionMask="x",IF(INDEX(RawDataRefData,$E237,0)&gt;0,INDEX(RawDataRefData,$E237,0)),""),3),"")</f>
        <v/>
      </c>
      <c r="AU237" s="100" t="str">
        <f t="array" ref="AU237">IF($AQ237,MIN(IF(G3SelectionMask="x",IF(INDEX(RawDataRefData,$E237,0)&gt;0,INDEX(RawDataRefData,$E237,0)),"")),"")</f>
        <v/>
      </c>
      <c r="AV237" s="100" t="str">
        <f t="array" ref="AV237">IF($AQ237,MAX(IF(G3SelectionMask="x",IF(INDEX(RawDataRefData,$E237,0)&gt;0,INDEX(RawDataRefData,$E237,0)),"")),"")</f>
        <v/>
      </c>
      <c r="AW237" s="100" t="str">
        <f t="shared" si="80"/>
        <v/>
      </c>
      <c r="AX237" s="100" t="str">
        <f t="array" ref="AX237">IF($AQ237,STDEVA(IF(G3SelectionMask="x",IF(INDEX(RawDataRefData,$E237,0)&gt;0,INDEX(RawDataRefData,$E237,0)),"")),"")</f>
        <v/>
      </c>
      <c r="AY237" s="101" t="b">
        <f t="shared" si="81"/>
        <v>0</v>
      </c>
      <c r="AZ237" s="101" t="str">
        <f t="array" ref="AZ237">IF($AY237,MEDIAN(IF(G4SelectionMask="x",IF(INDEX(RawDataRefData,$E237,0)&gt;0,INDEX(RawDataRefData,$E237,0)),"")),"")</f>
        <v/>
      </c>
      <c r="BA237" s="101" t="str">
        <f t="array" ref="BA237">IF($AY237,QUARTILE(IF(G4SelectionMask="x",IF(INDEX(RawDataRefData,$E237,0)&gt;0,INDEX(RawDataRefData,$E237,0)),""),1),"")</f>
        <v/>
      </c>
      <c r="BB237" s="101" t="str">
        <f t="array" ref="BB237">IF($AY237,QUARTILE(IF(G4SelectionMask="x",IF(INDEX(RawDataRefData,$E237,0)&gt;0,INDEX(RawDataRefData,$E237,0)),""),3),"")</f>
        <v/>
      </c>
      <c r="BC237" s="101" t="str">
        <f t="array" ref="BC237">IF($AY237,MIN(IF(G4SelectionMask="x",IF(INDEX(RawDataRefData,$E237,0)&gt;0,INDEX(RawDataRefData,$E237,0)),"")),"")</f>
        <v/>
      </c>
      <c r="BD237" s="101" t="str">
        <f t="array" ref="BD237">IF($AY237,MAX(IF(G4SelectionMask="x",IF(INDEX(RawDataRefData,$E237,0)&gt;0,INDEX(RawDataRefData,$E237,0)),"")),"")</f>
        <v/>
      </c>
      <c r="BE237" s="101" t="str">
        <f t="shared" si="82"/>
        <v/>
      </c>
      <c r="BF237" s="101" t="str">
        <f t="array" ref="BF237">IF($AY237,STDEVA(IF(G4SelectionMask="x",IF(INDEX(RawDataRefData,$E237,0)&gt;0,INDEX(RawDataRefData,$E237,0)),"")),"")</f>
        <v/>
      </c>
      <c r="BG237" s="100" t="b">
        <f t="shared" si="83"/>
        <v>0</v>
      </c>
      <c r="BH237" s="100" t="str">
        <f t="array" ref="BH237">IF($BG237,MEDIAN(IF(G5SelectionMask="x",IF(INDEX(RawDataRefData,$E237,0)&gt;0,INDEX(RawDataRefData,$E237,0)),"")),"")</f>
        <v/>
      </c>
      <c r="BI237" s="100" t="str">
        <f t="array" ref="BI237">IF($BG237,QUARTILE(IF(G5SelectionMask="x",IF(INDEX(RawDataRefData,$E237,0)&gt;0,INDEX(RawDataRefData,$E237,0)),""),1),"")</f>
        <v/>
      </c>
      <c r="BJ237" s="100" t="str">
        <f t="array" ref="BJ237">IF($BG237,QUARTILE(IF(G5SelectionMask="x",IF(INDEX(RawDataRefData,$E237,0)&gt;0,INDEX(RawDataRefData,$E237,0)),""),3),"")</f>
        <v/>
      </c>
      <c r="BK237" s="100" t="str">
        <f t="array" ref="BK237">IF($BG237,MIN(IF(G5SelectionMask="x",IF(INDEX(RawDataRefData,$E237,0)&gt;0,INDEX(RawDataRefData,$E237,0)),"")),"")</f>
        <v/>
      </c>
      <c r="BL237" s="100" t="str">
        <f t="array" ref="BL237">IF($BG237,MAX(IF(G5SelectionMask="x",IF(INDEX(RawDataRefData,$E237,0)&gt;0,INDEX(RawDataRefData,$E237,0)),"")),"")</f>
        <v/>
      </c>
      <c r="BM237" s="100" t="str">
        <f t="shared" si="84"/>
        <v/>
      </c>
      <c r="BN237" s="103" t="str">
        <f t="array" ref="BN237">IF($BG237,STDEVA(IF(G5SelectionMask="x",IF(INDEX(RawDataRefData,$E237,0)&gt;0,INDEX(RawDataRefData,$E237,0)),"")),"")</f>
        <v/>
      </c>
      <c r="BO237" s="104"/>
      <c r="BP237" s="105"/>
      <c r="BQ237" s="105"/>
      <c r="BR237" s="105"/>
      <c r="BS237" s="105"/>
      <c r="BT237" s="105"/>
      <c r="BU237" s="105"/>
      <c r="BV237" s="105"/>
      <c r="BW237" s="105"/>
      <c r="BX237" s="105"/>
      <c r="BY237" s="105"/>
      <c r="BZ237" s="105"/>
      <c r="CA237" s="105"/>
      <c r="CB237" s="105"/>
      <c r="CC237" s="105"/>
      <c r="CD237" s="105"/>
    </row>
    <row r="238" spans="1:82" x14ac:dyDescent="0.2">
      <c r="A238" s="33">
        <f>IF(SelectEfficiencySpendFTEs="x",,ERROR)</f>
        <v>0</v>
      </c>
      <c r="B238" s="206"/>
      <c r="C238" s="200"/>
      <c r="D238" s="197"/>
      <c r="E238" s="72">
        <f t="shared" si="77"/>
        <v>229</v>
      </c>
      <c r="F238" s="52" t="s">
        <v>822</v>
      </c>
      <c r="G238" s="52"/>
      <c r="K238" s="100" t="str">
        <f t="shared" si="85"/>
        <v/>
      </c>
      <c r="L238" s="100"/>
      <c r="M238" s="100"/>
      <c r="N238" s="100"/>
      <c r="O238" s="100"/>
      <c r="P238" s="101" t="str">
        <f t="shared" si="86"/>
        <v/>
      </c>
      <c r="Q238" s="102" t="str">
        <f t="shared" si="87"/>
        <v/>
      </c>
      <c r="R238" s="102" t="str">
        <f t="shared" si="88"/>
        <v/>
      </c>
      <c r="S238" s="102" t="str">
        <f t="shared" si="89"/>
        <v/>
      </c>
      <c r="T238" s="102" t="str">
        <f t="shared" si="90"/>
        <v/>
      </c>
      <c r="U238" s="102" t="str">
        <f t="shared" si="91"/>
        <v/>
      </c>
      <c r="V238" s="102" t="str">
        <f t="shared" si="92"/>
        <v/>
      </c>
      <c r="W238" s="102" t="str">
        <f t="shared" si="93"/>
        <v/>
      </c>
      <c r="X238" s="102" t="str">
        <f t="shared" si="94"/>
        <v/>
      </c>
      <c r="Y238" s="102" t="str">
        <f t="shared" si="95"/>
        <v/>
      </c>
      <c r="Z238" s="102" t="str">
        <f t="shared" si="96"/>
        <v/>
      </c>
      <c r="AA238" s="100" t="b">
        <f t="shared" si="7"/>
        <v>0</v>
      </c>
      <c r="AB238" s="100" t="str">
        <f t="array" ref="AB238">IF($AA238,MEDIAN(IF(G1SelectionMask="x",IF(INDEX(RawDataRefData,$E238,0)&gt;0,INDEX(RawDataRefData,$E238,0)),"")),"")</f>
        <v/>
      </c>
      <c r="AC238" s="100" t="str">
        <f t="array" ref="AC238">IF($AA238,QUARTILE(IF(G1SelectionMask="x",IF(INDEX(RawDataRefData,$E238,0)&gt;0,INDEX(RawDataRefData,$E238,0)),""),1),"")</f>
        <v/>
      </c>
      <c r="AD238" s="100" t="str">
        <f t="array" ref="AD238">IF($AA238,QUARTILE(IF(G1SelectionMask="x",IF(INDEX(RawDataRefData,$E238,0)&gt;0,INDEX(RawDataRefData,$E238,0)),""),3),"")</f>
        <v/>
      </c>
      <c r="AE238" s="100" t="str">
        <f t="array" ref="AE238">IF($AA238,MIN(IF(G1SelectionMask="x",IF(INDEX(RawDataRefData,$E238,0)&gt;0,INDEX(RawDataRefData,$E238,0)),"")),"")</f>
        <v/>
      </c>
      <c r="AF238" s="100" t="str">
        <f t="array" ref="AF238">IF($AA238,MAX(IF(G1SelectionMask="x",IF(INDEX(RawDataRefData,$E238,0)&gt;0,INDEX(RawDataRefData,$E238,0)),"")),"")</f>
        <v/>
      </c>
      <c r="AG238" s="100" t="str">
        <f t="shared" si="8"/>
        <v/>
      </c>
      <c r="AH238" s="100" t="str">
        <f t="array" ref="AH238">IF($AA238,STDEVA(IF(G1SelectionMask="x",IF(INDEX(RawDataRefData,$E238,0)&gt;0,INDEX(RawDataRefData,$E238,0)),"")),"")</f>
        <v/>
      </c>
      <c r="AI238" s="101" t="b">
        <f t="shared" si="9"/>
        <v>0</v>
      </c>
      <c r="AJ238" s="101" t="str">
        <f t="array" ref="AJ238">IF($AI238,MEDIAN(IF(G2SelectionMask="x",IF(INDEX(RawDataRefData,$E238,0)&gt;0,INDEX(RawDataRefData,$E238,0)),"")),"")</f>
        <v/>
      </c>
      <c r="AK238" s="101" t="str">
        <f t="array" ref="AK238">IF($AI238,QUARTILE(IF(G2SelectionMask="x",IF(INDEX(RawDataRefData,$E238,0)&gt;0,INDEX(RawDataRefData,$E238,0)),""),1),"")</f>
        <v/>
      </c>
      <c r="AL238" s="101" t="str">
        <f t="array" ref="AL238">IF($AI238,QUARTILE(IF(G2SelectionMask="x",IF(INDEX(RawDataRefData,$E238,0)&gt;0,INDEX(RawDataRefData,$E238,0)),""),3),"")</f>
        <v/>
      </c>
      <c r="AM238" s="101" t="str">
        <f t="array" ref="AM238">IF($AI238,MIN(IF(G2SelectionMask="x",IF(INDEX(RawDataRefData,$E238,0)&gt;0,INDEX(RawDataRefData,$E238,0)),"")),"")</f>
        <v/>
      </c>
      <c r="AN238" s="101" t="str">
        <f t="array" ref="AN238">IF($AI238,MAX(IF(G2SelectionMask="x",IF(INDEX(RawDataRefData,$E238,0)&gt;0,INDEX(RawDataRefData,$E238,0)),"")),"")</f>
        <v/>
      </c>
      <c r="AO238" s="101" t="str">
        <f t="shared" si="78"/>
        <v/>
      </c>
      <c r="AP238" s="101" t="str">
        <f t="array" ref="AP238">IF($AI238,STDEVA(IF(G2SelectionMask="x",IF(INDEX(RawDataRefData,$E238,0)&gt;0,INDEX(RawDataRefData,$E238,0)),"")),"")</f>
        <v/>
      </c>
      <c r="AQ238" s="100" t="b">
        <f t="shared" si="79"/>
        <v>0</v>
      </c>
      <c r="AR238" s="100" t="str">
        <f t="array" ref="AR238">IF($AQ238,MEDIAN(IF(G3SelectionMask="x",IF(INDEX(RawDataRefData,$E238,0)&gt;0,INDEX(RawDataRefData,$E238,0)),"")),"")</f>
        <v/>
      </c>
      <c r="AS238" s="100" t="str">
        <f t="array" ref="AS238">IF($AQ238,QUARTILE(IF(G3SelectionMask="x",IF(INDEX(RawDataRefData,$E238,0)&gt;0,INDEX(RawDataRefData,$E238,0)),""),1),"")</f>
        <v/>
      </c>
      <c r="AT238" s="100" t="str">
        <f t="array" ref="AT238">IF($AQ238,QUARTILE(IF(G3SelectionMask="x",IF(INDEX(RawDataRefData,$E238,0)&gt;0,INDEX(RawDataRefData,$E238,0)),""),3),"")</f>
        <v/>
      </c>
      <c r="AU238" s="100" t="str">
        <f t="array" ref="AU238">IF($AQ238,MIN(IF(G3SelectionMask="x",IF(INDEX(RawDataRefData,$E238,0)&gt;0,INDEX(RawDataRefData,$E238,0)),"")),"")</f>
        <v/>
      </c>
      <c r="AV238" s="100" t="str">
        <f t="array" ref="AV238">IF($AQ238,MAX(IF(G3SelectionMask="x",IF(INDEX(RawDataRefData,$E238,0)&gt;0,INDEX(RawDataRefData,$E238,0)),"")),"")</f>
        <v/>
      </c>
      <c r="AW238" s="100" t="str">
        <f t="shared" si="80"/>
        <v/>
      </c>
      <c r="AX238" s="100" t="str">
        <f t="array" ref="AX238">IF($AQ238,STDEVA(IF(G3SelectionMask="x",IF(INDEX(RawDataRefData,$E238,0)&gt;0,INDEX(RawDataRefData,$E238,0)),"")),"")</f>
        <v/>
      </c>
      <c r="AY238" s="101" t="b">
        <f t="shared" si="81"/>
        <v>0</v>
      </c>
      <c r="AZ238" s="101" t="str">
        <f t="array" ref="AZ238">IF($AY238,MEDIAN(IF(G4SelectionMask="x",IF(INDEX(RawDataRefData,$E238,0)&gt;0,INDEX(RawDataRefData,$E238,0)),"")),"")</f>
        <v/>
      </c>
      <c r="BA238" s="101" t="str">
        <f t="array" ref="BA238">IF($AY238,QUARTILE(IF(G4SelectionMask="x",IF(INDEX(RawDataRefData,$E238,0)&gt;0,INDEX(RawDataRefData,$E238,0)),""),1),"")</f>
        <v/>
      </c>
      <c r="BB238" s="101" t="str">
        <f t="array" ref="BB238">IF($AY238,QUARTILE(IF(G4SelectionMask="x",IF(INDEX(RawDataRefData,$E238,0)&gt;0,INDEX(RawDataRefData,$E238,0)),""),3),"")</f>
        <v/>
      </c>
      <c r="BC238" s="101" t="str">
        <f t="array" ref="BC238">IF($AY238,MIN(IF(G4SelectionMask="x",IF(INDEX(RawDataRefData,$E238,0)&gt;0,INDEX(RawDataRefData,$E238,0)),"")),"")</f>
        <v/>
      </c>
      <c r="BD238" s="101" t="str">
        <f t="array" ref="BD238">IF($AY238,MAX(IF(G4SelectionMask="x",IF(INDEX(RawDataRefData,$E238,0)&gt;0,INDEX(RawDataRefData,$E238,0)),"")),"")</f>
        <v/>
      </c>
      <c r="BE238" s="101" t="str">
        <f t="shared" si="82"/>
        <v/>
      </c>
      <c r="BF238" s="101" t="str">
        <f t="array" ref="BF238">IF($AY238,STDEVA(IF(G4SelectionMask="x",IF(INDEX(RawDataRefData,$E238,0)&gt;0,INDEX(RawDataRefData,$E238,0)),"")),"")</f>
        <v/>
      </c>
      <c r="BG238" s="100" t="b">
        <f t="shared" si="83"/>
        <v>0</v>
      </c>
      <c r="BH238" s="100" t="str">
        <f t="array" ref="BH238">IF($BG238,MEDIAN(IF(G5SelectionMask="x",IF(INDEX(RawDataRefData,$E238,0)&gt;0,INDEX(RawDataRefData,$E238,0)),"")),"")</f>
        <v/>
      </c>
      <c r="BI238" s="100" t="str">
        <f t="array" ref="BI238">IF($BG238,QUARTILE(IF(G5SelectionMask="x",IF(INDEX(RawDataRefData,$E238,0)&gt;0,INDEX(RawDataRefData,$E238,0)),""),1),"")</f>
        <v/>
      </c>
      <c r="BJ238" s="100" t="str">
        <f t="array" ref="BJ238">IF($BG238,QUARTILE(IF(G5SelectionMask="x",IF(INDEX(RawDataRefData,$E238,0)&gt;0,INDEX(RawDataRefData,$E238,0)),""),3),"")</f>
        <v/>
      </c>
      <c r="BK238" s="100" t="str">
        <f t="array" ref="BK238">IF($BG238,MIN(IF(G5SelectionMask="x",IF(INDEX(RawDataRefData,$E238,0)&gt;0,INDEX(RawDataRefData,$E238,0)),"")),"")</f>
        <v/>
      </c>
      <c r="BL238" s="100" t="str">
        <f t="array" ref="BL238">IF($BG238,MAX(IF(G5SelectionMask="x",IF(INDEX(RawDataRefData,$E238,0)&gt;0,INDEX(RawDataRefData,$E238,0)),"")),"")</f>
        <v/>
      </c>
      <c r="BM238" s="100" t="str">
        <f t="shared" si="84"/>
        <v/>
      </c>
      <c r="BN238" s="103" t="str">
        <f t="array" ref="BN238">IF($BG238,STDEVA(IF(G5SelectionMask="x",IF(INDEX(RawDataRefData,$E238,0)&gt;0,INDEX(RawDataRefData,$E238,0)),"")),"")</f>
        <v/>
      </c>
      <c r="BO238" s="104"/>
      <c r="BP238" s="105"/>
      <c r="BQ238" s="105"/>
      <c r="BR238" s="105"/>
      <c r="BS238" s="105"/>
      <c r="BT238" s="105"/>
      <c r="BU238" s="105"/>
      <c r="BV238" s="105"/>
      <c r="BW238" s="105"/>
      <c r="BX238" s="105"/>
      <c r="BY238" s="105"/>
      <c r="BZ238" s="105"/>
      <c r="CA238" s="105"/>
      <c r="CB238" s="105"/>
      <c r="CC238" s="105"/>
      <c r="CD238" s="105"/>
    </row>
    <row r="239" spans="1:82" x14ac:dyDescent="0.2">
      <c r="A239" s="33">
        <f>IF(SelectEfficiencySpendFTEs="x",,ERROR)</f>
        <v>0</v>
      </c>
      <c r="B239" s="206"/>
      <c r="C239" s="200"/>
      <c r="D239" s="197"/>
      <c r="E239" s="72">
        <f t="shared" si="77"/>
        <v>230</v>
      </c>
      <c r="F239" s="9" t="s">
        <v>823</v>
      </c>
      <c r="K239" s="100" t="str">
        <f t="shared" si="85"/>
        <v/>
      </c>
      <c r="L239" s="100"/>
      <c r="M239" s="100"/>
      <c r="N239" s="100"/>
      <c r="O239" s="100"/>
      <c r="P239" s="101" t="str">
        <f t="shared" si="86"/>
        <v/>
      </c>
      <c r="Q239" s="102" t="str">
        <f t="shared" si="87"/>
        <v/>
      </c>
      <c r="R239" s="102" t="str">
        <f t="shared" si="88"/>
        <v/>
      </c>
      <c r="S239" s="102" t="str">
        <f t="shared" si="89"/>
        <v/>
      </c>
      <c r="T239" s="102" t="str">
        <f t="shared" si="90"/>
        <v/>
      </c>
      <c r="U239" s="102" t="str">
        <f t="shared" si="91"/>
        <v/>
      </c>
      <c r="V239" s="102" t="str">
        <f t="shared" si="92"/>
        <v/>
      </c>
      <c r="W239" s="102" t="str">
        <f t="shared" si="93"/>
        <v/>
      </c>
      <c r="X239" s="102" t="str">
        <f t="shared" si="94"/>
        <v/>
      </c>
      <c r="Y239" s="102" t="str">
        <f t="shared" si="95"/>
        <v/>
      </c>
      <c r="Z239" s="102" t="str">
        <f t="shared" si="96"/>
        <v/>
      </c>
      <c r="AA239" s="100" t="b">
        <f>COUNTIFS(G1SelectionMask,"x",INDEX(RawDataRefData,$E239,0),"&gt;0")&gt;=RuleofN</f>
        <v>0</v>
      </c>
      <c r="AB239" s="100" t="str">
        <f t="array" ref="AB239">IF($AA239,MEDIAN(IF(G1SelectionMask="x",IF(INDEX(RawDataRefData,$E239,0)&gt;0,INDEX(RawDataRefData,$E239,0)),"")),"")</f>
        <v/>
      </c>
      <c r="AC239" s="100" t="str">
        <f t="array" ref="AC239">IF($AA239,QUARTILE(IF(G1SelectionMask="x",IF(INDEX(RawDataRefData,$E239,0)&gt;0,INDEX(RawDataRefData,$E239,0)),""),1),"")</f>
        <v/>
      </c>
      <c r="AD239" s="100" t="str">
        <f t="array" ref="AD239">IF($AA239,QUARTILE(IF(G1SelectionMask="x",IF(INDEX(RawDataRefData,$E239,0)&gt;0,INDEX(RawDataRefData,$E239,0)),""),3),"")</f>
        <v/>
      </c>
      <c r="AE239" s="100" t="str">
        <f t="array" ref="AE239">IF($AA239,MIN(IF(G1SelectionMask="x",IF(INDEX(RawDataRefData,$E239,0)&gt;0,INDEX(RawDataRefData,$E239,0)),"")),"")</f>
        <v/>
      </c>
      <c r="AF239" s="100" t="str">
        <f t="array" ref="AF239">IF($AA239,MAX(IF(G1SelectionMask="x",IF(INDEX(RawDataRefData,$E239,0)&gt;0,INDEX(RawDataRefData,$E239,0)),"")),"")</f>
        <v/>
      </c>
      <c r="AG239" s="100" t="str">
        <f>IF($AA239,AVERAGEIF(G1SelectionMask,"x",INDEX(RawDataRefData,$E239,0)),"")</f>
        <v/>
      </c>
      <c r="AH239" s="100" t="str">
        <f t="array" ref="AH239">IF($AA239,STDEVA(IF(G1SelectionMask="x",IF(INDEX(RawDataRefData,$E239,0)&gt;0,INDEX(RawDataRefData,$E239,0)),"")),"")</f>
        <v/>
      </c>
      <c r="AI239" s="101" t="b">
        <f>COUNTIFS(G2SelectionMask,"x",INDEX(RawDataRefData,$E239,0),"&gt;0")&gt;=RuleofN</f>
        <v>0</v>
      </c>
      <c r="AJ239" s="101" t="str">
        <f t="array" ref="AJ239">IF($AI239,MEDIAN(IF(G2SelectionMask="x",IF(INDEX(RawDataRefData,$E239,0)&gt;0,INDEX(RawDataRefData,$E239,0)),"")),"")</f>
        <v/>
      </c>
      <c r="AK239" s="101" t="str">
        <f t="array" ref="AK239">IF($AI239,QUARTILE(IF(G2SelectionMask="x",IF(INDEX(RawDataRefData,$E239,0)&gt;0,INDEX(RawDataRefData,$E239,0)),""),1),"")</f>
        <v/>
      </c>
      <c r="AL239" s="101" t="str">
        <f t="array" ref="AL239">IF($AI239,QUARTILE(IF(G2SelectionMask="x",IF(INDEX(RawDataRefData,$E239,0)&gt;0,INDEX(RawDataRefData,$E239,0)),""),3),"")</f>
        <v/>
      </c>
      <c r="AM239" s="101" t="str">
        <f t="array" ref="AM239">IF($AI239,MIN(IF(G2SelectionMask="x",IF(INDEX(RawDataRefData,$E239,0)&gt;0,INDEX(RawDataRefData,$E239,0)),"")),"")</f>
        <v/>
      </c>
      <c r="AN239" s="101" t="str">
        <f t="array" ref="AN239">IF($AI239,MAX(IF(G2SelectionMask="x",IF(INDEX(RawDataRefData,$E239,0)&gt;0,INDEX(RawDataRefData,$E239,0)),"")),"")</f>
        <v/>
      </c>
      <c r="AO239" s="101" t="str">
        <f t="shared" si="78"/>
        <v/>
      </c>
      <c r="AP239" s="101" t="str">
        <f t="array" ref="AP239">IF($AI239,STDEVA(IF(G2SelectionMask="x",IF(INDEX(RawDataRefData,$E239,0)&gt;0,INDEX(RawDataRefData,$E239,0)),"")),"")</f>
        <v/>
      </c>
      <c r="AQ239" s="100" t="b">
        <f t="shared" si="79"/>
        <v>0</v>
      </c>
      <c r="AR239" s="100" t="str">
        <f t="array" ref="AR239">IF($AQ239,MEDIAN(IF(G3SelectionMask="x",IF(INDEX(RawDataRefData,$E239,0)&gt;0,INDEX(RawDataRefData,$E239,0)),"")),"")</f>
        <v/>
      </c>
      <c r="AS239" s="100" t="str">
        <f t="array" ref="AS239">IF($AQ239,QUARTILE(IF(G3SelectionMask="x",IF(INDEX(RawDataRefData,$E239,0)&gt;0,INDEX(RawDataRefData,$E239,0)),""),1),"")</f>
        <v/>
      </c>
      <c r="AT239" s="100" t="str">
        <f t="array" ref="AT239">IF($AQ239,QUARTILE(IF(G3SelectionMask="x",IF(INDEX(RawDataRefData,$E239,0)&gt;0,INDEX(RawDataRefData,$E239,0)),""),3),"")</f>
        <v/>
      </c>
      <c r="AU239" s="100" t="str">
        <f t="array" ref="AU239">IF($AQ239,MIN(IF(G3SelectionMask="x",IF(INDEX(RawDataRefData,$E239,0)&gt;0,INDEX(RawDataRefData,$E239,0)),"")),"")</f>
        <v/>
      </c>
      <c r="AV239" s="100" t="str">
        <f t="array" ref="AV239">IF($AQ239,MAX(IF(G3SelectionMask="x",IF(INDEX(RawDataRefData,$E239,0)&gt;0,INDEX(RawDataRefData,$E239,0)),"")),"")</f>
        <v/>
      </c>
      <c r="AW239" s="100" t="str">
        <f t="shared" si="80"/>
        <v/>
      </c>
      <c r="AX239" s="100" t="str">
        <f t="array" ref="AX239">IF($AQ239,STDEVA(IF(G3SelectionMask="x",IF(INDEX(RawDataRefData,$E239,0)&gt;0,INDEX(RawDataRefData,$E239,0)),"")),"")</f>
        <v/>
      </c>
      <c r="AY239" s="101" t="b">
        <f t="shared" si="81"/>
        <v>0</v>
      </c>
      <c r="AZ239" s="101" t="str">
        <f t="array" ref="AZ239">IF($AY239,MEDIAN(IF(G4SelectionMask="x",IF(INDEX(RawDataRefData,$E239,0)&gt;0,INDEX(RawDataRefData,$E239,0)),"")),"")</f>
        <v/>
      </c>
      <c r="BA239" s="101" t="str">
        <f t="array" ref="BA239">IF($AY239,QUARTILE(IF(G4SelectionMask="x",IF(INDEX(RawDataRefData,$E239,0)&gt;0,INDEX(RawDataRefData,$E239,0)),""),1),"")</f>
        <v/>
      </c>
      <c r="BB239" s="101" t="str">
        <f t="array" ref="BB239">IF($AY239,QUARTILE(IF(G4SelectionMask="x",IF(INDEX(RawDataRefData,$E239,0)&gt;0,INDEX(RawDataRefData,$E239,0)),""),3),"")</f>
        <v/>
      </c>
      <c r="BC239" s="101" t="str">
        <f t="array" ref="BC239">IF($AY239,MIN(IF(G4SelectionMask="x",IF(INDEX(RawDataRefData,$E239,0)&gt;0,INDEX(RawDataRefData,$E239,0)),"")),"")</f>
        <v/>
      </c>
      <c r="BD239" s="101" t="str">
        <f t="array" ref="BD239">IF($AY239,MAX(IF(G4SelectionMask="x",IF(INDEX(RawDataRefData,$E239,0)&gt;0,INDEX(RawDataRefData,$E239,0)),"")),"")</f>
        <v/>
      </c>
      <c r="BE239" s="101" t="str">
        <f t="shared" si="82"/>
        <v/>
      </c>
      <c r="BF239" s="101" t="str">
        <f t="array" ref="BF239">IF($AY239,STDEVA(IF(G4SelectionMask="x",IF(INDEX(RawDataRefData,$E239,0)&gt;0,INDEX(RawDataRefData,$E239,0)),"")),"")</f>
        <v/>
      </c>
      <c r="BG239" s="100" t="b">
        <f t="shared" si="83"/>
        <v>0</v>
      </c>
      <c r="BH239" s="100" t="str">
        <f t="array" ref="BH239">IF($BG239,MEDIAN(IF(G5SelectionMask="x",IF(INDEX(RawDataRefData,$E239,0)&gt;0,INDEX(RawDataRefData,$E239,0)),"")),"")</f>
        <v/>
      </c>
      <c r="BI239" s="100" t="str">
        <f t="array" ref="BI239">IF($BG239,QUARTILE(IF(G5SelectionMask="x",IF(INDEX(RawDataRefData,$E239,0)&gt;0,INDEX(RawDataRefData,$E239,0)),""),1),"")</f>
        <v/>
      </c>
      <c r="BJ239" s="100" t="str">
        <f t="array" ref="BJ239">IF($BG239,QUARTILE(IF(G5SelectionMask="x",IF(INDEX(RawDataRefData,$E239,0)&gt;0,INDEX(RawDataRefData,$E239,0)),""),3),"")</f>
        <v/>
      </c>
      <c r="BK239" s="100" t="str">
        <f t="array" ref="BK239">IF($BG239,MIN(IF(G5SelectionMask="x",IF(INDEX(RawDataRefData,$E239,0)&gt;0,INDEX(RawDataRefData,$E239,0)),"")),"")</f>
        <v/>
      </c>
      <c r="BL239" s="100" t="str">
        <f t="array" ref="BL239">IF($BG239,MAX(IF(G5SelectionMask="x",IF(INDEX(RawDataRefData,$E239,0)&gt;0,INDEX(RawDataRefData,$E239,0)),"")),"")</f>
        <v/>
      </c>
      <c r="BM239" s="100" t="str">
        <f t="shared" si="84"/>
        <v/>
      </c>
      <c r="BN239" s="103" t="str">
        <f t="array" ref="BN239">IF($BG239,STDEVA(IF(G5SelectionMask="x",IF(INDEX(RawDataRefData,$E239,0)&gt;0,INDEX(RawDataRefData,$E239,0)),"")),"")</f>
        <v/>
      </c>
      <c r="BO239" s="104"/>
      <c r="BP239" s="105"/>
      <c r="BQ239" s="105"/>
      <c r="BR239" s="105"/>
      <c r="BS239" s="105"/>
      <c r="BT239" s="105"/>
      <c r="BU239" s="105"/>
      <c r="BV239" s="105"/>
      <c r="BW239" s="105"/>
      <c r="BX239" s="105"/>
      <c r="BY239" s="105"/>
      <c r="BZ239" s="105"/>
      <c r="CA239" s="105"/>
      <c r="CB239" s="105"/>
      <c r="CC239" s="105"/>
      <c r="CD239" s="105"/>
    </row>
    <row r="240" spans="1:82" ht="13.5" thickBot="1" x14ac:dyDescent="0.25">
      <c r="A240" s="33">
        <f>IF(SelectEfficiencySpendFTEs="x",,ERROR)</f>
        <v>0</v>
      </c>
      <c r="B240" s="206"/>
      <c r="C240" s="201"/>
      <c r="D240" s="197"/>
      <c r="E240" s="72">
        <f t="shared" si="77"/>
        <v>231</v>
      </c>
      <c r="F240" s="9" t="s">
        <v>2510</v>
      </c>
      <c r="K240" s="100" t="str">
        <f t="shared" si="85"/>
        <v/>
      </c>
      <c r="L240" s="100"/>
      <c r="M240" s="100"/>
      <c r="N240" s="100"/>
      <c r="O240" s="100"/>
      <c r="P240" s="101" t="str">
        <f t="shared" si="86"/>
        <v/>
      </c>
      <c r="Q240" s="102" t="str">
        <f t="shared" si="87"/>
        <v/>
      </c>
      <c r="R240" s="102" t="str">
        <f t="shared" si="88"/>
        <v/>
      </c>
      <c r="S240" s="102" t="str">
        <f t="shared" si="89"/>
        <v/>
      </c>
      <c r="T240" s="102" t="str">
        <f t="shared" si="90"/>
        <v/>
      </c>
      <c r="U240" s="102" t="str">
        <f t="shared" si="91"/>
        <v/>
      </c>
      <c r="V240" s="102" t="str">
        <f t="shared" si="92"/>
        <v/>
      </c>
      <c r="W240" s="102" t="str">
        <f t="shared" si="93"/>
        <v/>
      </c>
      <c r="X240" s="102" t="str">
        <f t="shared" si="94"/>
        <v/>
      </c>
      <c r="Y240" s="102" t="str">
        <f t="shared" si="95"/>
        <v/>
      </c>
      <c r="Z240" s="102" t="str">
        <f t="shared" si="96"/>
        <v/>
      </c>
      <c r="AA240" s="100" t="b">
        <f t="shared" si="7"/>
        <v>0</v>
      </c>
      <c r="AB240" s="100" t="str">
        <f t="array" ref="AB240">IF($AA240,MEDIAN(IF(G1SelectionMask="x",IF(INDEX(RawDataRefData,$E240,0)&gt;0,INDEX(RawDataRefData,$E240,0)),"")),"")</f>
        <v/>
      </c>
      <c r="AC240" s="100" t="str">
        <f t="array" ref="AC240">IF($AA240,QUARTILE(IF(G1SelectionMask="x",IF(INDEX(RawDataRefData,$E240,0)&gt;0,INDEX(RawDataRefData,$E240,0)),""),1),"")</f>
        <v/>
      </c>
      <c r="AD240" s="100" t="str">
        <f t="array" ref="AD240">IF($AA240,QUARTILE(IF(G1SelectionMask="x",IF(INDEX(RawDataRefData,$E240,0)&gt;0,INDEX(RawDataRefData,$E240,0)),""),3),"")</f>
        <v/>
      </c>
      <c r="AE240" s="100" t="str">
        <f t="array" ref="AE240">IF($AA240,MIN(IF(G1SelectionMask="x",IF(INDEX(RawDataRefData,$E240,0)&gt;0,INDEX(RawDataRefData,$E240,0)),"")),"")</f>
        <v/>
      </c>
      <c r="AF240" s="100" t="str">
        <f t="array" ref="AF240">IF($AA240,MAX(IF(G1SelectionMask="x",IF(INDEX(RawDataRefData,$E240,0)&gt;0,INDEX(RawDataRefData,$E240,0)),"")),"")</f>
        <v/>
      </c>
      <c r="AG240" s="100" t="str">
        <f t="shared" si="8"/>
        <v/>
      </c>
      <c r="AH240" s="100" t="str">
        <f t="array" ref="AH240">IF($AA240,STDEVA(IF(G1SelectionMask="x",IF(INDEX(RawDataRefData,$E240,0)&gt;0,INDEX(RawDataRefData,$E240,0)),"")),"")</f>
        <v/>
      </c>
      <c r="AI240" s="101" t="b">
        <f t="shared" si="9"/>
        <v>0</v>
      </c>
      <c r="AJ240" s="101" t="str">
        <f t="array" ref="AJ240">IF($AI240,MEDIAN(IF(G2SelectionMask="x",IF(INDEX(RawDataRefData,$E240,0)&gt;0,INDEX(RawDataRefData,$E240,0)),"")),"")</f>
        <v/>
      </c>
      <c r="AK240" s="101" t="str">
        <f t="array" ref="AK240">IF($AI240,QUARTILE(IF(G2SelectionMask="x",IF(INDEX(RawDataRefData,$E240,0)&gt;0,INDEX(RawDataRefData,$E240,0)),""),1),"")</f>
        <v/>
      </c>
      <c r="AL240" s="101" t="str">
        <f t="array" ref="AL240">IF($AI240,QUARTILE(IF(G2SelectionMask="x",IF(INDEX(RawDataRefData,$E240,0)&gt;0,INDEX(RawDataRefData,$E240,0)),""),3),"")</f>
        <v/>
      </c>
      <c r="AM240" s="101" t="str">
        <f t="array" ref="AM240">IF($AI240,MIN(IF(G2SelectionMask="x",IF(INDEX(RawDataRefData,$E240,0)&gt;0,INDEX(RawDataRefData,$E240,0)),"")),"")</f>
        <v/>
      </c>
      <c r="AN240" s="101" t="str">
        <f t="array" ref="AN240">IF($AI240,MAX(IF(G2SelectionMask="x",IF(INDEX(RawDataRefData,$E240,0)&gt;0,INDEX(RawDataRefData,$E240,0)),"")),"")</f>
        <v/>
      </c>
      <c r="AO240" s="101" t="str">
        <f t="shared" si="78"/>
        <v/>
      </c>
      <c r="AP240" s="101" t="str">
        <f t="array" ref="AP240">IF($AI240,STDEVA(IF(G2SelectionMask="x",IF(INDEX(RawDataRefData,$E240,0)&gt;0,INDEX(RawDataRefData,$E240,0)),"")),"")</f>
        <v/>
      </c>
      <c r="AQ240" s="100" t="b">
        <f t="shared" si="79"/>
        <v>0</v>
      </c>
      <c r="AR240" s="100" t="str">
        <f t="array" ref="AR240">IF($AQ240,MEDIAN(IF(G3SelectionMask="x",IF(INDEX(RawDataRefData,$E240,0)&gt;0,INDEX(RawDataRefData,$E240,0)),"")),"")</f>
        <v/>
      </c>
      <c r="AS240" s="100" t="str">
        <f t="array" ref="AS240">IF($AQ240,QUARTILE(IF(G3SelectionMask="x",IF(INDEX(RawDataRefData,$E240,0)&gt;0,INDEX(RawDataRefData,$E240,0)),""),1),"")</f>
        <v/>
      </c>
      <c r="AT240" s="100" t="str">
        <f t="array" ref="AT240">IF($AQ240,QUARTILE(IF(G3SelectionMask="x",IF(INDEX(RawDataRefData,$E240,0)&gt;0,INDEX(RawDataRefData,$E240,0)),""),3),"")</f>
        <v/>
      </c>
      <c r="AU240" s="100" t="str">
        <f t="array" ref="AU240">IF($AQ240,MIN(IF(G3SelectionMask="x",IF(INDEX(RawDataRefData,$E240,0)&gt;0,INDEX(RawDataRefData,$E240,0)),"")),"")</f>
        <v/>
      </c>
      <c r="AV240" s="100" t="str">
        <f t="array" ref="AV240">IF($AQ240,MAX(IF(G3SelectionMask="x",IF(INDEX(RawDataRefData,$E240,0)&gt;0,INDEX(RawDataRefData,$E240,0)),"")),"")</f>
        <v/>
      </c>
      <c r="AW240" s="100" t="str">
        <f t="shared" si="80"/>
        <v/>
      </c>
      <c r="AX240" s="100" t="str">
        <f t="array" ref="AX240">IF($AQ240,STDEVA(IF(G3SelectionMask="x",IF(INDEX(RawDataRefData,$E240,0)&gt;0,INDEX(RawDataRefData,$E240,0)),"")),"")</f>
        <v/>
      </c>
      <c r="AY240" s="101" t="b">
        <f t="shared" si="81"/>
        <v>0</v>
      </c>
      <c r="AZ240" s="101" t="str">
        <f t="array" ref="AZ240">IF($AY240,MEDIAN(IF(G4SelectionMask="x",IF(INDEX(RawDataRefData,$E240,0)&gt;0,INDEX(RawDataRefData,$E240,0)),"")),"")</f>
        <v/>
      </c>
      <c r="BA240" s="101" t="str">
        <f t="array" ref="BA240">IF($AY240,QUARTILE(IF(G4SelectionMask="x",IF(INDEX(RawDataRefData,$E240,0)&gt;0,INDEX(RawDataRefData,$E240,0)),""),1),"")</f>
        <v/>
      </c>
      <c r="BB240" s="101" t="str">
        <f t="array" ref="BB240">IF($AY240,QUARTILE(IF(G4SelectionMask="x",IF(INDEX(RawDataRefData,$E240,0)&gt;0,INDEX(RawDataRefData,$E240,0)),""),3),"")</f>
        <v/>
      </c>
      <c r="BC240" s="101" t="str">
        <f t="array" ref="BC240">IF($AY240,MIN(IF(G4SelectionMask="x",IF(INDEX(RawDataRefData,$E240,0)&gt;0,INDEX(RawDataRefData,$E240,0)),"")),"")</f>
        <v/>
      </c>
      <c r="BD240" s="101" t="str">
        <f t="array" ref="BD240">IF($AY240,MAX(IF(G4SelectionMask="x",IF(INDEX(RawDataRefData,$E240,0)&gt;0,INDEX(RawDataRefData,$E240,0)),"")),"")</f>
        <v/>
      </c>
      <c r="BE240" s="101" t="str">
        <f t="shared" si="82"/>
        <v/>
      </c>
      <c r="BF240" s="101" t="str">
        <f t="array" ref="BF240">IF($AY240,STDEVA(IF(G4SelectionMask="x",IF(INDEX(RawDataRefData,$E240,0)&gt;0,INDEX(RawDataRefData,$E240,0)),"")),"")</f>
        <v/>
      </c>
      <c r="BG240" s="100" t="b">
        <f t="shared" si="83"/>
        <v>0</v>
      </c>
      <c r="BH240" s="100" t="str">
        <f t="array" ref="BH240">IF($BG240,MEDIAN(IF(G5SelectionMask="x",IF(INDEX(RawDataRefData,$E240,0)&gt;0,INDEX(RawDataRefData,$E240,0)),"")),"")</f>
        <v/>
      </c>
      <c r="BI240" s="100" t="str">
        <f t="array" ref="BI240">IF($BG240,QUARTILE(IF(G5SelectionMask="x",IF(INDEX(RawDataRefData,$E240,0)&gt;0,INDEX(RawDataRefData,$E240,0)),""),1),"")</f>
        <v/>
      </c>
      <c r="BJ240" s="100" t="str">
        <f t="array" ref="BJ240">IF($BG240,QUARTILE(IF(G5SelectionMask="x",IF(INDEX(RawDataRefData,$E240,0)&gt;0,INDEX(RawDataRefData,$E240,0)),""),3),"")</f>
        <v/>
      </c>
      <c r="BK240" s="100" t="str">
        <f t="array" ref="BK240">IF($BG240,MIN(IF(G5SelectionMask="x",IF(INDEX(RawDataRefData,$E240,0)&gt;0,INDEX(RawDataRefData,$E240,0)),"")),"")</f>
        <v/>
      </c>
      <c r="BL240" s="100" t="str">
        <f t="array" ref="BL240">IF($BG240,MAX(IF(G5SelectionMask="x",IF(INDEX(RawDataRefData,$E240,0)&gt;0,INDEX(RawDataRefData,$E240,0)),"")),"")</f>
        <v/>
      </c>
      <c r="BM240" s="100" t="str">
        <f t="shared" si="84"/>
        <v/>
      </c>
      <c r="BN240" s="103" t="str">
        <f t="array" ref="BN240">IF($BG240,STDEVA(IF(G5SelectionMask="x",IF(INDEX(RawDataRefData,$E240,0)&gt;0,INDEX(RawDataRefData,$E240,0)),"")),"")</f>
        <v/>
      </c>
      <c r="BO240" s="104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</row>
    <row r="241" spans="1:82" ht="13.5" thickBot="1" x14ac:dyDescent="0.25">
      <c r="A241" s="33">
        <f t="shared" si="33"/>
        <v>0</v>
      </c>
      <c r="B241" s="206"/>
      <c r="C241" s="199" t="s">
        <v>215</v>
      </c>
      <c r="D241" s="142" t="s">
        <v>216</v>
      </c>
      <c r="E241" s="72">
        <f t="shared" si="77"/>
        <v>232</v>
      </c>
      <c r="F241" s="9" t="s">
        <v>222</v>
      </c>
      <c r="G241" s="9" t="s">
        <v>269</v>
      </c>
      <c r="K241" s="100">
        <f t="shared" si="85"/>
        <v>2559</v>
      </c>
      <c r="L241" s="100"/>
      <c r="M241" s="100"/>
      <c r="N241" s="100"/>
      <c r="O241" s="100"/>
      <c r="P241" s="101">
        <f t="shared" si="86"/>
        <v>122</v>
      </c>
      <c r="Q241" s="102">
        <f t="shared" si="87"/>
        <v>289.78041999999999</v>
      </c>
      <c r="R241" s="102">
        <f t="shared" si="88"/>
        <v>211</v>
      </c>
      <c r="S241" s="102">
        <f t="shared" si="89"/>
        <v>709</v>
      </c>
      <c r="T241" s="102">
        <f t="shared" si="90"/>
        <v>82</v>
      </c>
      <c r="U241" s="102">
        <f t="shared" si="91"/>
        <v>133</v>
      </c>
      <c r="V241" s="102">
        <f t="shared" si="92"/>
        <v>925.04</v>
      </c>
      <c r="W241" s="102">
        <f t="shared" si="93"/>
        <v>636</v>
      </c>
      <c r="X241" s="102">
        <f t="shared" si="94"/>
        <v>507.84764999999999</v>
      </c>
      <c r="Y241" s="102">
        <f t="shared" si="95"/>
        <v>308.2</v>
      </c>
      <c r="Z241" s="102">
        <f t="shared" si="96"/>
        <v>109</v>
      </c>
      <c r="AA241" s="100" t="b">
        <f t="shared" si="7"/>
        <v>1</v>
      </c>
      <c r="AB241" s="100">
        <f t="array" ref="AB241">IF($AA241,MEDIAN(IF(G1SelectionMask="x",IF(INDEX(RawDataRefData,$E241,0)&gt;0,INDEX(RawDataRefData,$E241,0)),"")),"")</f>
        <v>289.78041999999999</v>
      </c>
      <c r="AC241" s="100">
        <f t="array" ref="AC241">IF($AA241,QUARTILE(IF(G1SelectionMask="x",IF(INDEX(RawDataRefData,$E241,0)&gt;0,INDEX(RawDataRefData,$E241,0)),""),1),"")</f>
        <v>127.5</v>
      </c>
      <c r="AD241" s="100">
        <f t="array" ref="AD241">IF($AA241,QUARTILE(IF(G1SelectionMask="x",IF(INDEX(RawDataRefData,$E241,0)&gt;0,INDEX(RawDataRefData,$E241,0)),""),3),"")</f>
        <v>571.92382499999997</v>
      </c>
      <c r="AE241" s="100">
        <f t="array" ref="AE241">IF($AA241,MIN(IF(G1SelectionMask="x",IF(INDEX(RawDataRefData,$E241,0)&gt;0,INDEX(RawDataRefData,$E241,0)),"")),"")</f>
        <v>82</v>
      </c>
      <c r="AF241" s="100">
        <f t="array" ref="AF241">IF($AA241,MAX(IF(G1SelectionMask="x",IF(INDEX(RawDataRefData,$E241,0)&gt;0,INDEX(RawDataRefData,$E241,0)),"")),"")</f>
        <v>925.04</v>
      </c>
      <c r="AG241" s="100">
        <f t="shared" si="8"/>
        <v>366.62437</v>
      </c>
      <c r="AH241" s="100">
        <f t="array" ref="AH241">IF($AA241,STDEVA(IF(G1SelectionMask="x",IF(INDEX(RawDataRefData,$E241,0)&gt;0,INDEX(RawDataRefData,$E241,0)),"")),"")</f>
        <v>285.81400482989505</v>
      </c>
      <c r="AI241" s="101" t="b">
        <f t="shared" si="9"/>
        <v>1</v>
      </c>
      <c r="AJ241" s="101">
        <f t="array" ref="AJ241">IF($AI241,MEDIAN(IF(G2SelectionMask="x",IF(INDEX(RawDataRefData,$E241,0)&gt;0,INDEX(RawDataRefData,$E241,0)),"")),"")</f>
        <v>308.2</v>
      </c>
      <c r="AK241" s="101">
        <f t="array" ref="AK241">IF($AI241,QUARTILE(IF(G2SelectionMask="x",IF(INDEX(RawDataRefData,$E241,0)&gt;0,INDEX(RawDataRefData,$E241,0)),""),1),"")</f>
        <v>151</v>
      </c>
      <c r="AL241" s="101">
        <f t="array" ref="AL241">IF($AI241,QUARTILE(IF(G2SelectionMask="x",IF(INDEX(RawDataRefData,$E241,0)&gt;0,INDEX(RawDataRefData,$E241,0)),""),3),"")</f>
        <v>672.5</v>
      </c>
      <c r="AM241" s="101">
        <f t="array" ref="AM241">IF($AI241,MIN(IF(G2SelectionMask="x",IF(INDEX(RawDataRefData,$E241,0)&gt;0,INDEX(RawDataRefData,$E241,0)),"")),"")</f>
        <v>82</v>
      </c>
      <c r="AN241" s="101">
        <f t="array" ref="AN241">IF($AI241,MAX(IF(G2SelectionMask="x",IF(INDEX(RawDataRefData,$E241,0)&gt;0,INDEX(RawDataRefData,$E241,0)),"")),"")</f>
        <v>925.04</v>
      </c>
      <c r="AO241" s="101">
        <f t="shared" si="78"/>
        <v>398.09276545454543</v>
      </c>
      <c r="AP241" s="101">
        <f t="array" ref="AP241">IF($AI241,STDEVA(IF(G2SelectionMask="x",IF(INDEX(RawDataRefData,$E241,0)&gt;0,INDEX(RawDataRefData,$E241,0)),"")),"")</f>
        <v>293.70573444106458</v>
      </c>
      <c r="AQ241" s="100" t="b">
        <f t="shared" si="79"/>
        <v>0</v>
      </c>
      <c r="AR241" s="100" t="str">
        <f t="array" ref="AR241">IF($AQ241,MEDIAN(IF(G3SelectionMask="x",IF(INDEX(RawDataRefData,$E241,0)&gt;0,INDEX(RawDataRefData,$E241,0)),"")),"")</f>
        <v/>
      </c>
      <c r="AS241" s="100" t="str">
        <f t="array" ref="AS241">IF($AQ241,QUARTILE(IF(G3SelectionMask="x",IF(INDEX(RawDataRefData,$E241,0)&gt;0,INDEX(RawDataRefData,$E241,0)),""),1),"")</f>
        <v/>
      </c>
      <c r="AT241" s="100" t="str">
        <f t="array" ref="AT241">IF($AQ241,QUARTILE(IF(G3SelectionMask="x",IF(INDEX(RawDataRefData,$E241,0)&gt;0,INDEX(RawDataRefData,$E241,0)),""),3),"")</f>
        <v/>
      </c>
      <c r="AU241" s="100" t="str">
        <f t="array" ref="AU241">IF($AQ241,MIN(IF(G3SelectionMask="x",IF(INDEX(RawDataRefData,$E241,0)&gt;0,INDEX(RawDataRefData,$E241,0)),"")),"")</f>
        <v/>
      </c>
      <c r="AV241" s="100" t="str">
        <f t="array" ref="AV241">IF($AQ241,MAX(IF(G3SelectionMask="x",IF(INDEX(RawDataRefData,$E241,0)&gt;0,INDEX(RawDataRefData,$E241,0)),"")),"")</f>
        <v/>
      </c>
      <c r="AW241" s="100" t="str">
        <f t="shared" si="80"/>
        <v/>
      </c>
      <c r="AX241" s="100" t="str">
        <f t="array" ref="AX241">IF($AQ241,STDEVA(IF(G3SelectionMask="x",IF(INDEX(RawDataRefData,$E241,0)&gt;0,INDEX(RawDataRefData,$E241,0)),"")),"")</f>
        <v/>
      </c>
      <c r="AY241" s="101" t="b">
        <f t="shared" si="81"/>
        <v>0</v>
      </c>
      <c r="AZ241" s="101" t="str">
        <f t="array" ref="AZ241">IF($AY241,MEDIAN(IF(G4SelectionMask="x",IF(INDEX(RawDataRefData,$E241,0)&gt;0,INDEX(RawDataRefData,$E241,0)),"")),"")</f>
        <v/>
      </c>
      <c r="BA241" s="101" t="str">
        <f t="array" ref="BA241">IF($AY241,QUARTILE(IF(G4SelectionMask="x",IF(INDEX(RawDataRefData,$E241,0)&gt;0,INDEX(RawDataRefData,$E241,0)),""),1),"")</f>
        <v/>
      </c>
      <c r="BB241" s="101" t="str">
        <f t="array" ref="BB241">IF($AY241,QUARTILE(IF(G4SelectionMask="x",IF(INDEX(RawDataRefData,$E241,0)&gt;0,INDEX(RawDataRefData,$E241,0)),""),3),"")</f>
        <v/>
      </c>
      <c r="BC241" s="101" t="str">
        <f t="array" ref="BC241">IF($AY241,MIN(IF(G4SelectionMask="x",IF(INDEX(RawDataRefData,$E241,0)&gt;0,INDEX(RawDataRefData,$E241,0)),"")),"")</f>
        <v/>
      </c>
      <c r="BD241" s="101" t="str">
        <f t="array" ref="BD241">IF($AY241,MAX(IF(G4SelectionMask="x",IF(INDEX(RawDataRefData,$E241,0)&gt;0,INDEX(RawDataRefData,$E241,0)),"")),"")</f>
        <v/>
      </c>
      <c r="BE241" s="101" t="str">
        <f t="shared" si="82"/>
        <v/>
      </c>
      <c r="BF241" s="101" t="str">
        <f t="array" ref="BF241">IF($AY241,STDEVA(IF(G4SelectionMask="x",IF(INDEX(RawDataRefData,$E241,0)&gt;0,INDEX(RawDataRefData,$E241,0)),"")),"")</f>
        <v/>
      </c>
      <c r="BG241" s="100" t="b">
        <f t="shared" si="83"/>
        <v>0</v>
      </c>
      <c r="BH241" s="100" t="str">
        <f t="array" ref="BH241">IF($BG241,MEDIAN(IF(G5SelectionMask="x",IF(INDEX(RawDataRefData,$E241,0)&gt;0,INDEX(RawDataRefData,$E241,0)),"")),"")</f>
        <v/>
      </c>
      <c r="BI241" s="100" t="str">
        <f t="array" ref="BI241">IF($BG241,QUARTILE(IF(G5SelectionMask="x",IF(INDEX(RawDataRefData,$E241,0)&gt;0,INDEX(RawDataRefData,$E241,0)),""),1),"")</f>
        <v/>
      </c>
      <c r="BJ241" s="100" t="str">
        <f t="array" ref="BJ241">IF($BG241,QUARTILE(IF(G5SelectionMask="x",IF(INDEX(RawDataRefData,$E241,0)&gt;0,INDEX(RawDataRefData,$E241,0)),""),3),"")</f>
        <v/>
      </c>
      <c r="BK241" s="100" t="str">
        <f t="array" ref="BK241">IF($BG241,MIN(IF(G5SelectionMask="x",IF(INDEX(RawDataRefData,$E241,0)&gt;0,INDEX(RawDataRefData,$E241,0)),"")),"")</f>
        <v/>
      </c>
      <c r="BL241" s="100" t="str">
        <f t="array" ref="BL241">IF($BG241,MAX(IF(G5SelectionMask="x",IF(INDEX(RawDataRefData,$E241,0)&gt;0,INDEX(RawDataRefData,$E241,0)),"")),"")</f>
        <v/>
      </c>
      <c r="BM241" s="100" t="str">
        <f t="shared" si="84"/>
        <v/>
      </c>
      <c r="BN241" s="103" t="str">
        <f t="array" ref="BN241">IF($BG241,STDEVA(IF(G5SelectionMask="x",IF(INDEX(RawDataRefData,$E241,0)&gt;0,INDEX(RawDataRefData,$E241,0)),"")),"")</f>
        <v/>
      </c>
      <c r="BO241" s="104"/>
      <c r="BP241" s="105">
        <v>2559</v>
      </c>
      <c r="BQ241" s="105">
        <v>122</v>
      </c>
      <c r="BR241" s="105">
        <v>289.78041999999999</v>
      </c>
      <c r="BS241" s="105">
        <v>211</v>
      </c>
      <c r="BT241" s="105">
        <v>709</v>
      </c>
      <c r="BU241" s="105">
        <v>82</v>
      </c>
      <c r="BV241" s="105">
        <v>133</v>
      </c>
      <c r="BW241" s="105">
        <v>925.04</v>
      </c>
      <c r="BX241" s="105">
        <v>636</v>
      </c>
      <c r="BY241" s="105">
        <v>507.84764999999999</v>
      </c>
      <c r="BZ241" s="105">
        <v>308.2</v>
      </c>
      <c r="CA241" s="105">
        <v>109</v>
      </c>
      <c r="CB241" s="105">
        <v>309</v>
      </c>
      <c r="CC241" s="105">
        <v>180</v>
      </c>
      <c r="CD241" s="105">
        <v>709</v>
      </c>
    </row>
    <row r="242" spans="1:82" x14ac:dyDescent="0.2">
      <c r="A242" s="33">
        <f t="shared" si="33"/>
        <v>0</v>
      </c>
      <c r="B242" s="206"/>
      <c r="C242" s="200"/>
      <c r="D242" s="196" t="s">
        <v>55</v>
      </c>
      <c r="E242" s="72">
        <f t="shared" si="77"/>
        <v>233</v>
      </c>
      <c r="F242" s="9" t="s">
        <v>223</v>
      </c>
      <c r="G242" s="9" t="s">
        <v>255</v>
      </c>
      <c r="K242" s="100">
        <f t="shared" si="85"/>
        <v>1626</v>
      </c>
      <c r="L242" s="100"/>
      <c r="M242" s="100"/>
      <c r="N242" s="100"/>
      <c r="O242" s="100"/>
      <c r="P242" s="101">
        <f t="shared" si="86"/>
        <v>70.128</v>
      </c>
      <c r="Q242" s="102">
        <f t="shared" si="87"/>
        <v>215.23457999999999</v>
      </c>
      <c r="R242" s="102">
        <f t="shared" si="88"/>
        <v>118</v>
      </c>
      <c r="S242" s="102">
        <f t="shared" si="89"/>
        <v>348</v>
      </c>
      <c r="T242" s="102">
        <f t="shared" si="90"/>
        <v>64</v>
      </c>
      <c r="U242" s="102">
        <f t="shared" si="91"/>
        <v>73</v>
      </c>
      <c r="V242" s="102">
        <f t="shared" si="92"/>
        <v>418</v>
      </c>
      <c r="W242" s="102">
        <f t="shared" si="93"/>
        <v>357</v>
      </c>
      <c r="X242" s="102">
        <f t="shared" si="94"/>
        <v>323.99076000000002</v>
      </c>
      <c r="Y242" s="102">
        <f t="shared" si="95"/>
        <v>253</v>
      </c>
      <c r="Z242" s="102">
        <f t="shared" si="96"/>
        <v>67</v>
      </c>
      <c r="AA242" s="100" t="b">
        <f t="shared" si="7"/>
        <v>1</v>
      </c>
      <c r="AB242" s="100">
        <f t="array" ref="AB242">IF($AA242,MEDIAN(IF(G1SelectionMask="x",IF(INDEX(RawDataRefData,$E242,0)&gt;0,INDEX(RawDataRefData,$E242,0)),"")),"")</f>
        <v>215.23457999999999</v>
      </c>
      <c r="AC242" s="100">
        <f t="array" ref="AC242">IF($AA242,QUARTILE(IF(G1SelectionMask="x",IF(INDEX(RawDataRefData,$E242,0)&gt;0,INDEX(RawDataRefData,$E242,0)),""),1),"")</f>
        <v>71.563999999999993</v>
      </c>
      <c r="AD242" s="100">
        <f t="array" ref="AD242">IF($AA242,QUARTILE(IF(G1SelectionMask="x",IF(INDEX(RawDataRefData,$E242,0)&gt;0,INDEX(RawDataRefData,$E242,0)),""),3),"")</f>
        <v>335.99538000000001</v>
      </c>
      <c r="AE242" s="100">
        <f t="array" ref="AE242">IF($AA242,MIN(IF(G1SelectionMask="x",IF(INDEX(RawDataRefData,$E242,0)&gt;0,INDEX(RawDataRefData,$E242,0)),"")),"")</f>
        <v>64</v>
      </c>
      <c r="AF242" s="100">
        <f t="array" ref="AF242">IF($AA242,MAX(IF(G1SelectionMask="x",IF(INDEX(RawDataRefData,$E242,0)&gt;0,INDEX(RawDataRefData,$E242,0)),"")),"")</f>
        <v>418</v>
      </c>
      <c r="AG242" s="100">
        <f t="shared" si="8"/>
        <v>209.75939454545457</v>
      </c>
      <c r="AH242" s="100">
        <f t="array" ref="AH242">IF($AA242,STDEVA(IF(G1SelectionMask="x",IF(INDEX(RawDataRefData,$E242,0)&gt;0,INDEX(RawDataRefData,$E242,0)),"")),"")</f>
        <v>136.87543014592561</v>
      </c>
      <c r="AI242" s="101" t="b">
        <f t="shared" si="9"/>
        <v>1</v>
      </c>
      <c r="AJ242" s="101">
        <f t="array" ref="AJ242">IF($AI242,MEDIAN(IF(G2SelectionMask="x",IF(INDEX(RawDataRefData,$E242,0)&gt;0,INDEX(RawDataRefData,$E242,0)),"")),"")</f>
        <v>215.23457999999999</v>
      </c>
      <c r="AK242" s="101">
        <f t="array" ref="AK242">IF($AI242,QUARTILE(IF(G2SelectionMask="x",IF(INDEX(RawDataRefData,$E242,0)&gt;0,INDEX(RawDataRefData,$E242,0)),""),1),"")</f>
        <v>97.563999999999993</v>
      </c>
      <c r="AL242" s="101">
        <f t="array" ref="AL242">IF($AI242,QUARTILE(IF(G2SelectionMask="x",IF(INDEX(RawDataRefData,$E242,0)&gt;0,INDEX(RawDataRefData,$E242,0)),""),3),"")</f>
        <v>352.5</v>
      </c>
      <c r="AM242" s="101">
        <f t="array" ref="AM242">IF($AI242,MIN(IF(G2SelectionMask="x",IF(INDEX(RawDataRefData,$E242,0)&gt;0,INDEX(RawDataRefData,$E242,0)),"")),"")</f>
        <v>64</v>
      </c>
      <c r="AN242" s="101">
        <f t="array" ref="AN242">IF($AI242,MAX(IF(G2SelectionMask="x",IF(INDEX(RawDataRefData,$E242,0)&gt;0,INDEX(RawDataRefData,$E242,0)),"")),"")</f>
        <v>439</v>
      </c>
      <c r="AO242" s="101">
        <f t="shared" si="78"/>
        <v>228.48750727272727</v>
      </c>
      <c r="AP242" s="101">
        <f t="array" ref="AP242">IF($AI242,STDEVA(IF(G2SelectionMask="x",IF(INDEX(RawDataRefData,$E242,0)&gt;0,INDEX(RawDataRefData,$E242,0)),"")),"")</f>
        <v>143.47052311712875</v>
      </c>
      <c r="AQ242" s="100" t="b">
        <f t="shared" si="79"/>
        <v>0</v>
      </c>
      <c r="AR242" s="100" t="str">
        <f t="array" ref="AR242">IF($AQ242,MEDIAN(IF(G3SelectionMask="x",IF(INDEX(RawDataRefData,$E242,0)&gt;0,INDEX(RawDataRefData,$E242,0)),"")),"")</f>
        <v/>
      </c>
      <c r="AS242" s="100" t="str">
        <f t="array" ref="AS242">IF($AQ242,QUARTILE(IF(G3SelectionMask="x",IF(INDEX(RawDataRefData,$E242,0)&gt;0,INDEX(RawDataRefData,$E242,0)),""),1),"")</f>
        <v/>
      </c>
      <c r="AT242" s="100" t="str">
        <f t="array" ref="AT242">IF($AQ242,QUARTILE(IF(G3SelectionMask="x",IF(INDEX(RawDataRefData,$E242,0)&gt;0,INDEX(RawDataRefData,$E242,0)),""),3),"")</f>
        <v/>
      </c>
      <c r="AU242" s="100" t="str">
        <f t="array" ref="AU242">IF($AQ242,MIN(IF(G3SelectionMask="x",IF(INDEX(RawDataRefData,$E242,0)&gt;0,INDEX(RawDataRefData,$E242,0)),"")),"")</f>
        <v/>
      </c>
      <c r="AV242" s="100" t="str">
        <f t="array" ref="AV242">IF($AQ242,MAX(IF(G3SelectionMask="x",IF(INDEX(RawDataRefData,$E242,0)&gt;0,INDEX(RawDataRefData,$E242,0)),"")),"")</f>
        <v/>
      </c>
      <c r="AW242" s="100" t="str">
        <f t="shared" si="80"/>
        <v/>
      </c>
      <c r="AX242" s="100" t="str">
        <f t="array" ref="AX242">IF($AQ242,STDEVA(IF(G3SelectionMask="x",IF(INDEX(RawDataRefData,$E242,0)&gt;0,INDEX(RawDataRefData,$E242,0)),"")),"")</f>
        <v/>
      </c>
      <c r="AY242" s="101" t="b">
        <f t="shared" si="81"/>
        <v>0</v>
      </c>
      <c r="AZ242" s="101" t="str">
        <f t="array" ref="AZ242">IF($AY242,MEDIAN(IF(G4SelectionMask="x",IF(INDEX(RawDataRefData,$E242,0)&gt;0,INDEX(RawDataRefData,$E242,0)),"")),"")</f>
        <v/>
      </c>
      <c r="BA242" s="101" t="str">
        <f t="array" ref="BA242">IF($AY242,QUARTILE(IF(G4SelectionMask="x",IF(INDEX(RawDataRefData,$E242,0)&gt;0,INDEX(RawDataRefData,$E242,0)),""),1),"")</f>
        <v/>
      </c>
      <c r="BB242" s="101" t="str">
        <f t="array" ref="BB242">IF($AY242,QUARTILE(IF(G4SelectionMask="x",IF(INDEX(RawDataRefData,$E242,0)&gt;0,INDEX(RawDataRefData,$E242,0)),""),3),"")</f>
        <v/>
      </c>
      <c r="BC242" s="101" t="str">
        <f t="array" ref="BC242">IF($AY242,MIN(IF(G4SelectionMask="x",IF(INDEX(RawDataRefData,$E242,0)&gt;0,INDEX(RawDataRefData,$E242,0)),"")),"")</f>
        <v/>
      </c>
      <c r="BD242" s="101" t="str">
        <f t="array" ref="BD242">IF($AY242,MAX(IF(G4SelectionMask="x",IF(INDEX(RawDataRefData,$E242,0)&gt;0,INDEX(RawDataRefData,$E242,0)),"")),"")</f>
        <v/>
      </c>
      <c r="BE242" s="101" t="str">
        <f t="shared" si="82"/>
        <v/>
      </c>
      <c r="BF242" s="101" t="str">
        <f t="array" ref="BF242">IF($AY242,STDEVA(IF(G4SelectionMask="x",IF(INDEX(RawDataRefData,$E242,0)&gt;0,INDEX(RawDataRefData,$E242,0)),"")),"")</f>
        <v/>
      </c>
      <c r="BG242" s="100" t="b">
        <f t="shared" si="83"/>
        <v>0</v>
      </c>
      <c r="BH242" s="100" t="str">
        <f t="array" ref="BH242">IF($BG242,MEDIAN(IF(G5SelectionMask="x",IF(INDEX(RawDataRefData,$E242,0)&gt;0,INDEX(RawDataRefData,$E242,0)),"")),"")</f>
        <v/>
      </c>
      <c r="BI242" s="100" t="str">
        <f t="array" ref="BI242">IF($BG242,QUARTILE(IF(G5SelectionMask="x",IF(INDEX(RawDataRefData,$E242,0)&gt;0,INDEX(RawDataRefData,$E242,0)),""),1),"")</f>
        <v/>
      </c>
      <c r="BJ242" s="100" t="str">
        <f t="array" ref="BJ242">IF($BG242,QUARTILE(IF(G5SelectionMask="x",IF(INDEX(RawDataRefData,$E242,0)&gt;0,INDEX(RawDataRefData,$E242,0)),""),3),"")</f>
        <v/>
      </c>
      <c r="BK242" s="100" t="str">
        <f t="array" ref="BK242">IF($BG242,MIN(IF(G5SelectionMask="x",IF(INDEX(RawDataRefData,$E242,0)&gt;0,INDEX(RawDataRefData,$E242,0)),"")),"")</f>
        <v/>
      </c>
      <c r="BL242" s="100" t="str">
        <f t="array" ref="BL242">IF($BG242,MAX(IF(G5SelectionMask="x",IF(INDEX(RawDataRefData,$E242,0)&gt;0,INDEX(RawDataRefData,$E242,0)),"")),"")</f>
        <v/>
      </c>
      <c r="BM242" s="100" t="str">
        <f t="shared" si="84"/>
        <v/>
      </c>
      <c r="BN242" s="103" t="str">
        <f t="array" ref="BN242">IF($BG242,STDEVA(IF(G5SelectionMask="x",IF(INDEX(RawDataRefData,$E242,0)&gt;0,INDEX(RawDataRefData,$E242,0)),"")),"")</f>
        <v/>
      </c>
      <c r="BO242" s="104"/>
      <c r="BP242" s="105">
        <v>1626</v>
      </c>
      <c r="BQ242" s="105">
        <v>70.128</v>
      </c>
      <c r="BR242" s="105">
        <v>215.23457999999999</v>
      </c>
      <c r="BS242" s="105">
        <v>118</v>
      </c>
      <c r="BT242" s="105">
        <v>348</v>
      </c>
      <c r="BU242" s="105">
        <v>64</v>
      </c>
      <c r="BV242" s="105">
        <v>73</v>
      </c>
      <c r="BW242" s="105">
        <v>418</v>
      </c>
      <c r="BX242" s="105">
        <v>357</v>
      </c>
      <c r="BY242" s="105">
        <v>323.99076000000002</v>
      </c>
      <c r="BZ242" s="105">
        <v>253</v>
      </c>
      <c r="CA242" s="105">
        <v>67</v>
      </c>
      <c r="CB242" s="105">
        <v>157</v>
      </c>
      <c r="CC242" s="105">
        <v>125</v>
      </c>
      <c r="CD242" s="105">
        <v>439</v>
      </c>
    </row>
    <row r="243" spans="1:82" x14ac:dyDescent="0.2">
      <c r="A243" s="33">
        <f t="shared" si="33"/>
        <v>0</v>
      </c>
      <c r="B243" s="206"/>
      <c r="C243" s="200"/>
      <c r="D243" s="197"/>
      <c r="E243" s="72">
        <f t="shared" si="77"/>
        <v>234</v>
      </c>
      <c r="F243" s="9" t="s">
        <v>781</v>
      </c>
      <c r="K243" s="100">
        <f t="shared" si="85"/>
        <v>1107</v>
      </c>
      <c r="L243" s="100"/>
      <c r="M243" s="100"/>
      <c r="N243" s="100"/>
      <c r="O243" s="100"/>
      <c r="P243" s="101">
        <f t="shared" si="86"/>
        <v>70.128</v>
      </c>
      <c r="Q243" s="102">
        <f t="shared" si="87"/>
        <v>156.18958000000001</v>
      </c>
      <c r="R243" s="102">
        <f t="shared" si="88"/>
        <v>115</v>
      </c>
      <c r="S243" s="102">
        <f t="shared" si="89"/>
        <v>348</v>
      </c>
      <c r="T243" s="102">
        <f t="shared" si="90"/>
        <v>64</v>
      </c>
      <c r="U243" s="102">
        <f t="shared" si="91"/>
        <v>73</v>
      </c>
      <c r="V243" s="102">
        <f t="shared" si="92"/>
        <v>406</v>
      </c>
      <c r="W243" s="102">
        <f t="shared" si="93"/>
        <v>327</v>
      </c>
      <c r="X243" s="102">
        <f t="shared" si="94"/>
        <v>241.9649</v>
      </c>
      <c r="Y243" s="102">
        <f t="shared" si="95"/>
        <v>239</v>
      </c>
      <c r="Z243" s="102">
        <f t="shared" si="96"/>
        <v>67</v>
      </c>
      <c r="AA243" s="100" t="b">
        <f t="shared" si="7"/>
        <v>1</v>
      </c>
      <c r="AB243" s="100">
        <f t="array" ref="AB243">IF($AA243,MEDIAN(IF(G1SelectionMask="x",IF(INDEX(RawDataRefData,$E243,0)&gt;0,INDEX(RawDataRefData,$E243,0)),"")),"")</f>
        <v>156.18958000000001</v>
      </c>
      <c r="AC243" s="100">
        <f t="array" ref="AC243">IF($AA243,QUARTILE(IF(G1SelectionMask="x",IF(INDEX(RawDataRefData,$E243,0)&gt;0,INDEX(RawDataRefData,$E243,0)),""),1),"")</f>
        <v>71.563999999999993</v>
      </c>
      <c r="AD243" s="100">
        <f t="array" ref="AD243">IF($AA243,QUARTILE(IF(G1SelectionMask="x",IF(INDEX(RawDataRefData,$E243,0)&gt;0,INDEX(RawDataRefData,$E243,0)),""),3),"")</f>
        <v>284.48244999999997</v>
      </c>
      <c r="AE243" s="100">
        <f t="array" ref="AE243">IF($AA243,MIN(IF(G1SelectionMask="x",IF(INDEX(RawDataRefData,$E243,0)&gt;0,INDEX(RawDataRefData,$E243,0)),"")),"")</f>
        <v>64</v>
      </c>
      <c r="AF243" s="100">
        <f t="array" ref="AF243">IF($AA243,MAX(IF(G1SelectionMask="x",IF(INDEX(RawDataRefData,$E243,0)&gt;0,INDEX(RawDataRefData,$E243,0)),"")),"")</f>
        <v>406</v>
      </c>
      <c r="AG243" s="100">
        <f t="shared" si="8"/>
        <v>191.57113454545453</v>
      </c>
      <c r="AH243" s="100">
        <f t="array" ref="AH243">IF($AA243,STDEVA(IF(G1SelectionMask="x",IF(INDEX(RawDataRefData,$E243,0)&gt;0,INDEX(RawDataRefData,$E243,0)),"")),"")</f>
        <v>127.00182621333728</v>
      </c>
      <c r="AI243" s="101" t="b">
        <f t="shared" si="9"/>
        <v>1</v>
      </c>
      <c r="AJ243" s="101">
        <f t="array" ref="AJ243">IF($AI243,MEDIAN(IF(G2SelectionMask="x",IF(INDEX(RawDataRefData,$E243,0)&gt;0,INDEX(RawDataRefData,$E243,0)),"")),"")</f>
        <v>156.18958000000001</v>
      </c>
      <c r="AK243" s="101">
        <f t="array" ref="AK243">IF($AI243,QUARTILE(IF(G2SelectionMask="x",IF(INDEX(RawDataRefData,$E243,0)&gt;0,INDEX(RawDataRefData,$E243,0)),""),1),"")</f>
        <v>97.563999999999993</v>
      </c>
      <c r="AL243" s="101">
        <f t="array" ref="AL243">IF($AI243,QUARTILE(IF(G2SelectionMask="x",IF(INDEX(RawDataRefData,$E243,0)&gt;0,INDEX(RawDataRefData,$E243,0)),""),3),"")</f>
        <v>337.5</v>
      </c>
      <c r="AM243" s="101">
        <f t="array" ref="AM243">IF($AI243,MIN(IF(G2SelectionMask="x",IF(INDEX(RawDataRefData,$E243,0)&gt;0,INDEX(RawDataRefData,$E243,0)),"")),"")</f>
        <v>64</v>
      </c>
      <c r="AN243" s="101">
        <f t="array" ref="AN243">IF($AI243,MAX(IF(G2SelectionMask="x",IF(INDEX(RawDataRefData,$E243,0)&gt;0,INDEX(RawDataRefData,$E243,0)),"")),"")</f>
        <v>406</v>
      </c>
      <c r="AO243" s="101">
        <f t="shared" si="78"/>
        <v>212.48341636363637</v>
      </c>
      <c r="AP243" s="101">
        <f t="array" ref="AP243">IF($AI243,STDEVA(IF(G2SelectionMask="x",IF(INDEX(RawDataRefData,$E243,0)&gt;0,INDEX(RawDataRefData,$E243,0)),"")),"")</f>
        <v>132.91534778173266</v>
      </c>
      <c r="AQ243" s="100" t="b">
        <f t="shared" si="79"/>
        <v>0</v>
      </c>
      <c r="AR243" s="100" t="str">
        <f t="array" ref="AR243">IF($AQ243,MEDIAN(IF(G3SelectionMask="x",IF(INDEX(RawDataRefData,$E243,0)&gt;0,INDEX(RawDataRefData,$E243,0)),"")),"")</f>
        <v/>
      </c>
      <c r="AS243" s="100" t="str">
        <f t="array" ref="AS243">IF($AQ243,QUARTILE(IF(G3SelectionMask="x",IF(INDEX(RawDataRefData,$E243,0)&gt;0,INDEX(RawDataRefData,$E243,0)),""),1),"")</f>
        <v/>
      </c>
      <c r="AT243" s="100" t="str">
        <f t="array" ref="AT243">IF($AQ243,QUARTILE(IF(G3SelectionMask="x",IF(INDEX(RawDataRefData,$E243,0)&gt;0,INDEX(RawDataRefData,$E243,0)),""),3),"")</f>
        <v/>
      </c>
      <c r="AU243" s="100" t="str">
        <f t="array" ref="AU243">IF($AQ243,MIN(IF(G3SelectionMask="x",IF(INDEX(RawDataRefData,$E243,0)&gt;0,INDEX(RawDataRefData,$E243,0)),"")),"")</f>
        <v/>
      </c>
      <c r="AV243" s="100" t="str">
        <f t="array" ref="AV243">IF($AQ243,MAX(IF(G3SelectionMask="x",IF(INDEX(RawDataRefData,$E243,0)&gt;0,INDEX(RawDataRefData,$E243,0)),"")),"")</f>
        <v/>
      </c>
      <c r="AW243" s="100" t="str">
        <f t="shared" si="80"/>
        <v/>
      </c>
      <c r="AX243" s="100" t="str">
        <f t="array" ref="AX243">IF($AQ243,STDEVA(IF(G3SelectionMask="x",IF(INDEX(RawDataRefData,$E243,0)&gt;0,INDEX(RawDataRefData,$E243,0)),"")),"")</f>
        <v/>
      </c>
      <c r="AY243" s="101" t="b">
        <f t="shared" si="81"/>
        <v>0</v>
      </c>
      <c r="AZ243" s="101" t="str">
        <f t="array" ref="AZ243">IF($AY243,MEDIAN(IF(G4SelectionMask="x",IF(INDEX(RawDataRefData,$E243,0)&gt;0,INDEX(RawDataRefData,$E243,0)),"")),"")</f>
        <v/>
      </c>
      <c r="BA243" s="101" t="str">
        <f t="array" ref="BA243">IF($AY243,QUARTILE(IF(G4SelectionMask="x",IF(INDEX(RawDataRefData,$E243,0)&gt;0,INDEX(RawDataRefData,$E243,0)),""),1),"")</f>
        <v/>
      </c>
      <c r="BB243" s="101" t="str">
        <f t="array" ref="BB243">IF($AY243,QUARTILE(IF(G4SelectionMask="x",IF(INDEX(RawDataRefData,$E243,0)&gt;0,INDEX(RawDataRefData,$E243,0)),""),3),"")</f>
        <v/>
      </c>
      <c r="BC243" s="101" t="str">
        <f t="array" ref="BC243">IF($AY243,MIN(IF(G4SelectionMask="x",IF(INDEX(RawDataRefData,$E243,0)&gt;0,INDEX(RawDataRefData,$E243,0)),"")),"")</f>
        <v/>
      </c>
      <c r="BD243" s="101" t="str">
        <f t="array" ref="BD243">IF($AY243,MAX(IF(G4SelectionMask="x",IF(INDEX(RawDataRefData,$E243,0)&gt;0,INDEX(RawDataRefData,$E243,0)),"")),"")</f>
        <v/>
      </c>
      <c r="BE243" s="101" t="str">
        <f t="shared" si="82"/>
        <v/>
      </c>
      <c r="BF243" s="101" t="str">
        <f t="array" ref="BF243">IF($AY243,STDEVA(IF(G4SelectionMask="x",IF(INDEX(RawDataRefData,$E243,0)&gt;0,INDEX(RawDataRefData,$E243,0)),"")),"")</f>
        <v/>
      </c>
      <c r="BG243" s="100" t="b">
        <f t="shared" si="83"/>
        <v>0</v>
      </c>
      <c r="BH243" s="100" t="str">
        <f t="array" ref="BH243">IF($BG243,MEDIAN(IF(G5SelectionMask="x",IF(INDEX(RawDataRefData,$E243,0)&gt;0,INDEX(RawDataRefData,$E243,0)),"")),"")</f>
        <v/>
      </c>
      <c r="BI243" s="100" t="str">
        <f t="array" ref="BI243">IF($BG243,QUARTILE(IF(G5SelectionMask="x",IF(INDEX(RawDataRefData,$E243,0)&gt;0,INDEX(RawDataRefData,$E243,0)),""),1),"")</f>
        <v/>
      </c>
      <c r="BJ243" s="100" t="str">
        <f t="array" ref="BJ243">IF($BG243,QUARTILE(IF(G5SelectionMask="x",IF(INDEX(RawDataRefData,$E243,0)&gt;0,INDEX(RawDataRefData,$E243,0)),""),3),"")</f>
        <v/>
      </c>
      <c r="BK243" s="100" t="str">
        <f t="array" ref="BK243">IF($BG243,MIN(IF(G5SelectionMask="x",IF(INDEX(RawDataRefData,$E243,0)&gt;0,INDEX(RawDataRefData,$E243,0)),"")),"")</f>
        <v/>
      </c>
      <c r="BL243" s="100" t="str">
        <f t="array" ref="BL243">IF($BG243,MAX(IF(G5SelectionMask="x",IF(INDEX(RawDataRefData,$E243,0)&gt;0,INDEX(RawDataRefData,$E243,0)),"")),"")</f>
        <v/>
      </c>
      <c r="BM243" s="100" t="str">
        <f t="shared" si="84"/>
        <v/>
      </c>
      <c r="BN243" s="103" t="str">
        <f t="array" ref="BN243">IF($BG243,STDEVA(IF(G5SelectionMask="x",IF(INDEX(RawDataRefData,$E243,0)&gt;0,INDEX(RawDataRefData,$E243,0)),"")),"")</f>
        <v/>
      </c>
      <c r="BO243" s="104"/>
      <c r="BP243" s="105">
        <v>1107</v>
      </c>
      <c r="BQ243" s="105">
        <v>70.128</v>
      </c>
      <c r="BR243" s="105">
        <v>156.18958000000001</v>
      </c>
      <c r="BS243" s="105">
        <v>115</v>
      </c>
      <c r="BT243" s="105">
        <v>348</v>
      </c>
      <c r="BU243" s="105">
        <v>64</v>
      </c>
      <c r="BV243" s="105">
        <v>73</v>
      </c>
      <c r="BW243" s="105">
        <v>406</v>
      </c>
      <c r="BX243" s="105">
        <v>327</v>
      </c>
      <c r="BY243" s="105">
        <v>241.9649</v>
      </c>
      <c r="BZ243" s="105">
        <v>239</v>
      </c>
      <c r="CA243" s="105">
        <v>67</v>
      </c>
      <c r="CB243" s="105">
        <v>152</v>
      </c>
      <c r="CC243" s="105">
        <v>125</v>
      </c>
      <c r="CD243" s="105">
        <v>383</v>
      </c>
    </row>
    <row r="244" spans="1:82" x14ac:dyDescent="0.2">
      <c r="A244" s="33">
        <f t="shared" si="33"/>
        <v>0</v>
      </c>
      <c r="B244" s="206"/>
      <c r="C244" s="200"/>
      <c r="D244" s="197"/>
      <c r="E244" s="72">
        <f t="shared" si="77"/>
        <v>235</v>
      </c>
      <c r="F244" s="9" t="s">
        <v>783</v>
      </c>
      <c r="K244" s="100" t="str">
        <f t="shared" si="85"/>
        <v/>
      </c>
      <c r="L244" s="100"/>
      <c r="M244" s="100"/>
      <c r="N244" s="100"/>
      <c r="O244" s="100"/>
      <c r="P244" s="101" t="str">
        <f t="shared" si="86"/>
        <v/>
      </c>
      <c r="Q244" s="102" t="str">
        <f t="shared" si="87"/>
        <v/>
      </c>
      <c r="R244" s="102" t="str">
        <f t="shared" si="88"/>
        <v/>
      </c>
      <c r="S244" s="102" t="str">
        <f t="shared" si="89"/>
        <v/>
      </c>
      <c r="T244" s="102" t="str">
        <f t="shared" si="90"/>
        <v/>
      </c>
      <c r="U244" s="102" t="str">
        <f t="shared" si="91"/>
        <v/>
      </c>
      <c r="V244" s="102" t="str">
        <f t="shared" si="92"/>
        <v/>
      </c>
      <c r="W244" s="102" t="str">
        <f t="shared" si="93"/>
        <v/>
      </c>
      <c r="X244" s="102" t="str">
        <f t="shared" si="94"/>
        <v/>
      </c>
      <c r="Y244" s="102" t="str">
        <f t="shared" si="95"/>
        <v/>
      </c>
      <c r="Z244" s="102" t="str">
        <f t="shared" si="96"/>
        <v/>
      </c>
      <c r="AA244" s="100" t="b">
        <f t="shared" si="7"/>
        <v>0</v>
      </c>
      <c r="AB244" s="100" t="str">
        <f t="array" ref="AB244">IF($AA244,MEDIAN(IF(G1SelectionMask="x",IF(INDEX(RawDataRefData,$E244,0)&gt;0,INDEX(RawDataRefData,$E244,0)),"")),"")</f>
        <v/>
      </c>
      <c r="AC244" s="100" t="str">
        <f t="array" ref="AC244">IF($AA244,QUARTILE(IF(G1SelectionMask="x",IF(INDEX(RawDataRefData,$E244,0)&gt;0,INDEX(RawDataRefData,$E244,0)),""),1),"")</f>
        <v/>
      </c>
      <c r="AD244" s="100" t="str">
        <f t="array" ref="AD244">IF($AA244,QUARTILE(IF(G1SelectionMask="x",IF(INDEX(RawDataRefData,$E244,0)&gt;0,INDEX(RawDataRefData,$E244,0)),""),3),"")</f>
        <v/>
      </c>
      <c r="AE244" s="100" t="str">
        <f t="array" ref="AE244">IF($AA244,MIN(IF(G1SelectionMask="x",IF(INDEX(RawDataRefData,$E244,0)&gt;0,INDEX(RawDataRefData,$E244,0)),"")),"")</f>
        <v/>
      </c>
      <c r="AF244" s="100" t="str">
        <f t="array" ref="AF244">IF($AA244,MAX(IF(G1SelectionMask="x",IF(INDEX(RawDataRefData,$E244,0)&gt;0,INDEX(RawDataRefData,$E244,0)),"")),"")</f>
        <v/>
      </c>
      <c r="AG244" s="100" t="str">
        <f t="shared" si="8"/>
        <v/>
      </c>
      <c r="AH244" s="100" t="str">
        <f t="array" ref="AH244">IF($AA244,STDEVA(IF(G1SelectionMask="x",IF(INDEX(RawDataRefData,$E244,0)&gt;0,INDEX(RawDataRefData,$E244,0)),"")),"")</f>
        <v/>
      </c>
      <c r="AI244" s="101" t="b">
        <f t="shared" si="9"/>
        <v>0</v>
      </c>
      <c r="AJ244" s="101" t="str">
        <f t="array" ref="AJ244">IF($AI244,MEDIAN(IF(G2SelectionMask="x",IF(INDEX(RawDataRefData,$E244,0)&gt;0,INDEX(RawDataRefData,$E244,0)),"")),"")</f>
        <v/>
      </c>
      <c r="AK244" s="101" t="str">
        <f t="array" ref="AK244">IF($AI244,QUARTILE(IF(G2SelectionMask="x",IF(INDEX(RawDataRefData,$E244,0)&gt;0,INDEX(RawDataRefData,$E244,0)),""),1),"")</f>
        <v/>
      </c>
      <c r="AL244" s="101" t="str">
        <f t="array" ref="AL244">IF($AI244,QUARTILE(IF(G2SelectionMask="x",IF(INDEX(RawDataRefData,$E244,0)&gt;0,INDEX(RawDataRefData,$E244,0)),""),3),"")</f>
        <v/>
      </c>
      <c r="AM244" s="101" t="str">
        <f t="array" ref="AM244">IF($AI244,MIN(IF(G2SelectionMask="x",IF(INDEX(RawDataRefData,$E244,0)&gt;0,INDEX(RawDataRefData,$E244,0)),"")),"")</f>
        <v/>
      </c>
      <c r="AN244" s="101" t="str">
        <f t="array" ref="AN244">IF($AI244,MAX(IF(G2SelectionMask="x",IF(INDEX(RawDataRefData,$E244,0)&gt;0,INDEX(RawDataRefData,$E244,0)),"")),"")</f>
        <v/>
      </c>
      <c r="AO244" s="101" t="str">
        <f t="shared" si="78"/>
        <v/>
      </c>
      <c r="AP244" s="101" t="str">
        <f t="array" ref="AP244">IF($AI244,STDEVA(IF(G2SelectionMask="x",IF(INDEX(RawDataRefData,$E244,0)&gt;0,INDEX(RawDataRefData,$E244,0)),"")),"")</f>
        <v/>
      </c>
      <c r="AQ244" s="100" t="b">
        <f t="shared" si="79"/>
        <v>0</v>
      </c>
      <c r="AR244" s="100" t="str">
        <f t="array" ref="AR244">IF($AQ244,MEDIAN(IF(G3SelectionMask="x",IF(INDEX(RawDataRefData,$E244,0)&gt;0,INDEX(RawDataRefData,$E244,0)),"")),"")</f>
        <v/>
      </c>
      <c r="AS244" s="100" t="str">
        <f t="array" ref="AS244">IF($AQ244,QUARTILE(IF(G3SelectionMask="x",IF(INDEX(RawDataRefData,$E244,0)&gt;0,INDEX(RawDataRefData,$E244,0)),""),1),"")</f>
        <v/>
      </c>
      <c r="AT244" s="100" t="str">
        <f t="array" ref="AT244">IF($AQ244,QUARTILE(IF(G3SelectionMask="x",IF(INDEX(RawDataRefData,$E244,0)&gt;0,INDEX(RawDataRefData,$E244,0)),""),3),"")</f>
        <v/>
      </c>
      <c r="AU244" s="100" t="str">
        <f t="array" ref="AU244">IF($AQ244,MIN(IF(G3SelectionMask="x",IF(INDEX(RawDataRefData,$E244,0)&gt;0,INDEX(RawDataRefData,$E244,0)),"")),"")</f>
        <v/>
      </c>
      <c r="AV244" s="100" t="str">
        <f t="array" ref="AV244">IF($AQ244,MAX(IF(G3SelectionMask="x",IF(INDEX(RawDataRefData,$E244,0)&gt;0,INDEX(RawDataRefData,$E244,0)),"")),"")</f>
        <v/>
      </c>
      <c r="AW244" s="100" t="str">
        <f t="shared" si="80"/>
        <v/>
      </c>
      <c r="AX244" s="100" t="str">
        <f t="array" ref="AX244">IF($AQ244,STDEVA(IF(G3SelectionMask="x",IF(INDEX(RawDataRefData,$E244,0)&gt;0,INDEX(RawDataRefData,$E244,0)),"")),"")</f>
        <v/>
      </c>
      <c r="AY244" s="101" t="b">
        <f t="shared" si="81"/>
        <v>0</v>
      </c>
      <c r="AZ244" s="101" t="str">
        <f t="array" ref="AZ244">IF($AY244,MEDIAN(IF(G4SelectionMask="x",IF(INDEX(RawDataRefData,$E244,0)&gt;0,INDEX(RawDataRefData,$E244,0)),"")),"")</f>
        <v/>
      </c>
      <c r="BA244" s="101" t="str">
        <f t="array" ref="BA244">IF($AY244,QUARTILE(IF(G4SelectionMask="x",IF(INDEX(RawDataRefData,$E244,0)&gt;0,INDEX(RawDataRefData,$E244,0)),""),1),"")</f>
        <v/>
      </c>
      <c r="BB244" s="101" t="str">
        <f t="array" ref="BB244">IF($AY244,QUARTILE(IF(G4SelectionMask="x",IF(INDEX(RawDataRefData,$E244,0)&gt;0,INDEX(RawDataRefData,$E244,0)),""),3),"")</f>
        <v/>
      </c>
      <c r="BC244" s="101" t="str">
        <f t="array" ref="BC244">IF($AY244,MIN(IF(G4SelectionMask="x",IF(INDEX(RawDataRefData,$E244,0)&gt;0,INDEX(RawDataRefData,$E244,0)),"")),"")</f>
        <v/>
      </c>
      <c r="BD244" s="101" t="str">
        <f t="array" ref="BD244">IF($AY244,MAX(IF(G4SelectionMask="x",IF(INDEX(RawDataRefData,$E244,0)&gt;0,INDEX(RawDataRefData,$E244,0)),"")),"")</f>
        <v/>
      </c>
      <c r="BE244" s="101" t="str">
        <f t="shared" si="82"/>
        <v/>
      </c>
      <c r="BF244" s="101" t="str">
        <f t="array" ref="BF244">IF($AY244,STDEVA(IF(G4SelectionMask="x",IF(INDEX(RawDataRefData,$E244,0)&gt;0,INDEX(RawDataRefData,$E244,0)),"")),"")</f>
        <v/>
      </c>
      <c r="BG244" s="100" t="b">
        <f t="shared" si="83"/>
        <v>0</v>
      </c>
      <c r="BH244" s="100" t="str">
        <f t="array" ref="BH244">IF($BG244,MEDIAN(IF(G5SelectionMask="x",IF(INDEX(RawDataRefData,$E244,0)&gt;0,INDEX(RawDataRefData,$E244,0)),"")),"")</f>
        <v/>
      </c>
      <c r="BI244" s="100" t="str">
        <f t="array" ref="BI244">IF($BG244,QUARTILE(IF(G5SelectionMask="x",IF(INDEX(RawDataRefData,$E244,0)&gt;0,INDEX(RawDataRefData,$E244,0)),""),1),"")</f>
        <v/>
      </c>
      <c r="BJ244" s="100" t="str">
        <f t="array" ref="BJ244">IF($BG244,QUARTILE(IF(G5SelectionMask="x",IF(INDEX(RawDataRefData,$E244,0)&gt;0,INDEX(RawDataRefData,$E244,0)),""),3),"")</f>
        <v/>
      </c>
      <c r="BK244" s="100" t="str">
        <f t="array" ref="BK244">IF($BG244,MIN(IF(G5SelectionMask="x",IF(INDEX(RawDataRefData,$E244,0)&gt;0,INDEX(RawDataRefData,$E244,0)),"")),"")</f>
        <v/>
      </c>
      <c r="BL244" s="100" t="str">
        <f t="array" ref="BL244">IF($BG244,MAX(IF(G5SelectionMask="x",IF(INDEX(RawDataRefData,$E244,0)&gt;0,INDEX(RawDataRefData,$E244,0)),"")),"")</f>
        <v/>
      </c>
      <c r="BM244" s="100" t="str">
        <f t="shared" si="84"/>
        <v/>
      </c>
      <c r="BN244" s="103" t="str">
        <f t="array" ref="BN244">IF($BG244,STDEVA(IF(G5SelectionMask="x",IF(INDEX(RawDataRefData,$E244,0)&gt;0,INDEX(RawDataRefData,$E244,0)),"")),"")</f>
        <v/>
      </c>
      <c r="BO244" s="104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</row>
    <row r="245" spans="1:82" x14ac:dyDescent="0.2">
      <c r="A245" s="33">
        <f t="shared" si="33"/>
        <v>0</v>
      </c>
      <c r="B245" s="206"/>
      <c r="C245" s="200"/>
      <c r="D245" s="197"/>
      <c r="E245" s="72">
        <f t="shared" si="77"/>
        <v>236</v>
      </c>
      <c r="F245" s="9" t="s">
        <v>784</v>
      </c>
      <c r="K245" s="100" t="str">
        <f t="shared" si="85"/>
        <v/>
      </c>
      <c r="L245" s="100"/>
      <c r="M245" s="100"/>
      <c r="N245" s="100"/>
      <c r="O245" s="100"/>
      <c r="P245" s="101" t="str">
        <f t="shared" si="86"/>
        <v/>
      </c>
      <c r="Q245" s="102" t="str">
        <f t="shared" si="87"/>
        <v/>
      </c>
      <c r="R245" s="102" t="str">
        <f t="shared" si="88"/>
        <v/>
      </c>
      <c r="S245" s="102" t="str">
        <f t="shared" si="89"/>
        <v/>
      </c>
      <c r="T245" s="102" t="str">
        <f t="shared" si="90"/>
        <v/>
      </c>
      <c r="U245" s="102" t="str">
        <f t="shared" si="91"/>
        <v/>
      </c>
      <c r="V245" s="102" t="str">
        <f t="shared" si="92"/>
        <v/>
      </c>
      <c r="W245" s="102" t="str">
        <f t="shared" si="93"/>
        <v/>
      </c>
      <c r="X245" s="102" t="str">
        <f t="shared" si="94"/>
        <v/>
      </c>
      <c r="Y245" s="102" t="str">
        <f t="shared" si="95"/>
        <v/>
      </c>
      <c r="Z245" s="102" t="str">
        <f t="shared" si="96"/>
        <v/>
      </c>
      <c r="AA245" s="100" t="b">
        <f t="shared" si="7"/>
        <v>0</v>
      </c>
      <c r="AB245" s="100" t="str">
        <f t="array" ref="AB245">IF($AA245,MEDIAN(IF(G1SelectionMask="x",IF(INDEX(RawDataRefData,$E245,0)&gt;0,INDEX(RawDataRefData,$E245,0)),"")),"")</f>
        <v/>
      </c>
      <c r="AC245" s="100" t="str">
        <f t="array" ref="AC245">IF($AA245,QUARTILE(IF(G1SelectionMask="x",IF(INDEX(RawDataRefData,$E245,0)&gt;0,INDEX(RawDataRefData,$E245,0)),""),1),"")</f>
        <v/>
      </c>
      <c r="AD245" s="100" t="str">
        <f t="array" ref="AD245">IF($AA245,QUARTILE(IF(G1SelectionMask="x",IF(INDEX(RawDataRefData,$E245,0)&gt;0,INDEX(RawDataRefData,$E245,0)),""),3),"")</f>
        <v/>
      </c>
      <c r="AE245" s="100" t="str">
        <f t="array" ref="AE245">IF($AA245,MIN(IF(G1SelectionMask="x",IF(INDEX(RawDataRefData,$E245,0)&gt;0,INDEX(RawDataRefData,$E245,0)),"")),"")</f>
        <v/>
      </c>
      <c r="AF245" s="100" t="str">
        <f t="array" ref="AF245">IF($AA245,MAX(IF(G1SelectionMask="x",IF(INDEX(RawDataRefData,$E245,0)&gt;0,INDEX(RawDataRefData,$E245,0)),"")),"")</f>
        <v/>
      </c>
      <c r="AG245" s="100" t="str">
        <f t="shared" si="8"/>
        <v/>
      </c>
      <c r="AH245" s="100" t="str">
        <f t="array" ref="AH245">IF($AA245,STDEVA(IF(G1SelectionMask="x",IF(INDEX(RawDataRefData,$E245,0)&gt;0,INDEX(RawDataRefData,$E245,0)),"")),"")</f>
        <v/>
      </c>
      <c r="AI245" s="101" t="b">
        <f t="shared" si="9"/>
        <v>0</v>
      </c>
      <c r="AJ245" s="101" t="str">
        <f t="array" ref="AJ245">IF($AI245,MEDIAN(IF(G2SelectionMask="x",IF(INDEX(RawDataRefData,$E245,0)&gt;0,INDEX(RawDataRefData,$E245,0)),"")),"")</f>
        <v/>
      </c>
      <c r="AK245" s="101" t="str">
        <f t="array" ref="AK245">IF($AI245,QUARTILE(IF(G2SelectionMask="x",IF(INDEX(RawDataRefData,$E245,0)&gt;0,INDEX(RawDataRefData,$E245,0)),""),1),"")</f>
        <v/>
      </c>
      <c r="AL245" s="101" t="str">
        <f t="array" ref="AL245">IF($AI245,QUARTILE(IF(G2SelectionMask="x",IF(INDEX(RawDataRefData,$E245,0)&gt;0,INDEX(RawDataRefData,$E245,0)),""),3),"")</f>
        <v/>
      </c>
      <c r="AM245" s="101" t="str">
        <f t="array" ref="AM245">IF($AI245,MIN(IF(G2SelectionMask="x",IF(INDEX(RawDataRefData,$E245,0)&gt;0,INDEX(RawDataRefData,$E245,0)),"")),"")</f>
        <v/>
      </c>
      <c r="AN245" s="101" t="str">
        <f t="array" ref="AN245">IF($AI245,MAX(IF(G2SelectionMask="x",IF(INDEX(RawDataRefData,$E245,0)&gt;0,INDEX(RawDataRefData,$E245,0)),"")),"")</f>
        <v/>
      </c>
      <c r="AO245" s="101" t="str">
        <f t="shared" si="78"/>
        <v/>
      </c>
      <c r="AP245" s="101" t="str">
        <f t="array" ref="AP245">IF($AI245,STDEVA(IF(G2SelectionMask="x",IF(INDEX(RawDataRefData,$E245,0)&gt;0,INDEX(RawDataRefData,$E245,0)),"")),"")</f>
        <v/>
      </c>
      <c r="AQ245" s="100" t="b">
        <f t="shared" si="79"/>
        <v>0</v>
      </c>
      <c r="AR245" s="100" t="str">
        <f t="array" ref="AR245">IF($AQ245,MEDIAN(IF(G3SelectionMask="x",IF(INDEX(RawDataRefData,$E245,0)&gt;0,INDEX(RawDataRefData,$E245,0)),"")),"")</f>
        <v/>
      </c>
      <c r="AS245" s="100" t="str">
        <f t="array" ref="AS245">IF($AQ245,QUARTILE(IF(G3SelectionMask="x",IF(INDEX(RawDataRefData,$E245,0)&gt;0,INDEX(RawDataRefData,$E245,0)),""),1),"")</f>
        <v/>
      </c>
      <c r="AT245" s="100" t="str">
        <f t="array" ref="AT245">IF($AQ245,QUARTILE(IF(G3SelectionMask="x",IF(INDEX(RawDataRefData,$E245,0)&gt;0,INDEX(RawDataRefData,$E245,0)),""),3),"")</f>
        <v/>
      </c>
      <c r="AU245" s="100" t="str">
        <f t="array" ref="AU245">IF($AQ245,MIN(IF(G3SelectionMask="x",IF(INDEX(RawDataRefData,$E245,0)&gt;0,INDEX(RawDataRefData,$E245,0)),"")),"")</f>
        <v/>
      </c>
      <c r="AV245" s="100" t="str">
        <f t="array" ref="AV245">IF($AQ245,MAX(IF(G3SelectionMask="x",IF(INDEX(RawDataRefData,$E245,0)&gt;0,INDEX(RawDataRefData,$E245,0)),"")),"")</f>
        <v/>
      </c>
      <c r="AW245" s="100" t="str">
        <f t="shared" si="80"/>
        <v/>
      </c>
      <c r="AX245" s="100" t="str">
        <f t="array" ref="AX245">IF($AQ245,STDEVA(IF(G3SelectionMask="x",IF(INDEX(RawDataRefData,$E245,0)&gt;0,INDEX(RawDataRefData,$E245,0)),"")),"")</f>
        <v/>
      </c>
      <c r="AY245" s="101" t="b">
        <f t="shared" si="81"/>
        <v>0</v>
      </c>
      <c r="AZ245" s="101" t="str">
        <f t="array" ref="AZ245">IF($AY245,MEDIAN(IF(G4SelectionMask="x",IF(INDEX(RawDataRefData,$E245,0)&gt;0,INDEX(RawDataRefData,$E245,0)),"")),"")</f>
        <v/>
      </c>
      <c r="BA245" s="101" t="str">
        <f t="array" ref="BA245">IF($AY245,QUARTILE(IF(G4SelectionMask="x",IF(INDEX(RawDataRefData,$E245,0)&gt;0,INDEX(RawDataRefData,$E245,0)),""),1),"")</f>
        <v/>
      </c>
      <c r="BB245" s="101" t="str">
        <f t="array" ref="BB245">IF($AY245,QUARTILE(IF(G4SelectionMask="x",IF(INDEX(RawDataRefData,$E245,0)&gt;0,INDEX(RawDataRefData,$E245,0)),""),3),"")</f>
        <v/>
      </c>
      <c r="BC245" s="101" t="str">
        <f t="array" ref="BC245">IF($AY245,MIN(IF(G4SelectionMask="x",IF(INDEX(RawDataRefData,$E245,0)&gt;0,INDEX(RawDataRefData,$E245,0)),"")),"")</f>
        <v/>
      </c>
      <c r="BD245" s="101" t="str">
        <f t="array" ref="BD245">IF($AY245,MAX(IF(G4SelectionMask="x",IF(INDEX(RawDataRefData,$E245,0)&gt;0,INDEX(RawDataRefData,$E245,0)),"")),"")</f>
        <v/>
      </c>
      <c r="BE245" s="101" t="str">
        <f t="shared" si="82"/>
        <v/>
      </c>
      <c r="BF245" s="101" t="str">
        <f t="array" ref="BF245">IF($AY245,STDEVA(IF(G4SelectionMask="x",IF(INDEX(RawDataRefData,$E245,0)&gt;0,INDEX(RawDataRefData,$E245,0)),"")),"")</f>
        <v/>
      </c>
      <c r="BG245" s="100" t="b">
        <f t="shared" si="83"/>
        <v>0</v>
      </c>
      <c r="BH245" s="100" t="str">
        <f t="array" ref="BH245">IF($BG245,MEDIAN(IF(G5SelectionMask="x",IF(INDEX(RawDataRefData,$E245,0)&gt;0,INDEX(RawDataRefData,$E245,0)),"")),"")</f>
        <v/>
      </c>
      <c r="BI245" s="100" t="str">
        <f t="array" ref="BI245">IF($BG245,QUARTILE(IF(G5SelectionMask="x",IF(INDEX(RawDataRefData,$E245,0)&gt;0,INDEX(RawDataRefData,$E245,0)),""),1),"")</f>
        <v/>
      </c>
      <c r="BJ245" s="100" t="str">
        <f t="array" ref="BJ245">IF($BG245,QUARTILE(IF(G5SelectionMask="x",IF(INDEX(RawDataRefData,$E245,0)&gt;0,INDEX(RawDataRefData,$E245,0)),""),3),"")</f>
        <v/>
      </c>
      <c r="BK245" s="100" t="str">
        <f t="array" ref="BK245">IF($BG245,MIN(IF(G5SelectionMask="x",IF(INDEX(RawDataRefData,$E245,0)&gt;0,INDEX(RawDataRefData,$E245,0)),"")),"")</f>
        <v/>
      </c>
      <c r="BL245" s="100" t="str">
        <f t="array" ref="BL245">IF($BG245,MAX(IF(G5SelectionMask="x",IF(INDEX(RawDataRefData,$E245,0)&gt;0,INDEX(RawDataRefData,$E245,0)),"")),"")</f>
        <v/>
      </c>
      <c r="BM245" s="100" t="str">
        <f t="shared" si="84"/>
        <v/>
      </c>
      <c r="BN245" s="103" t="str">
        <f t="array" ref="BN245">IF($BG245,STDEVA(IF(G5SelectionMask="x",IF(INDEX(RawDataRefData,$E245,0)&gt;0,INDEX(RawDataRefData,$E245,0)),"")),"")</f>
        <v/>
      </c>
      <c r="BO245" s="104"/>
      <c r="BP245" s="105"/>
      <c r="BQ245" s="105"/>
      <c r="BR245" s="105"/>
      <c r="BS245" s="105"/>
      <c r="BT245" s="105"/>
      <c r="BU245" s="105"/>
      <c r="BV245" s="105"/>
      <c r="BW245" s="105"/>
      <c r="BX245" s="105"/>
      <c r="BY245" s="105"/>
      <c r="BZ245" s="105"/>
      <c r="CA245" s="105"/>
      <c r="CB245" s="105"/>
      <c r="CC245" s="105"/>
      <c r="CD245" s="105"/>
    </row>
    <row r="246" spans="1:82" x14ac:dyDescent="0.2">
      <c r="A246" s="33">
        <f t="shared" si="33"/>
        <v>0</v>
      </c>
      <c r="B246" s="206"/>
      <c r="C246" s="200"/>
      <c r="D246" s="197"/>
      <c r="E246" s="72">
        <f t="shared" si="77"/>
        <v>237</v>
      </c>
      <c r="F246" s="9" t="s">
        <v>782</v>
      </c>
      <c r="K246" s="100">
        <f t="shared" si="85"/>
        <v>519</v>
      </c>
      <c r="L246" s="100"/>
      <c r="M246" s="100"/>
      <c r="N246" s="100"/>
      <c r="O246" s="100"/>
      <c r="P246" s="101" t="str">
        <f t="shared" si="86"/>
        <v/>
      </c>
      <c r="Q246" s="102">
        <f t="shared" si="87"/>
        <v>59.045000000000002</v>
      </c>
      <c r="R246" s="102">
        <f t="shared" si="88"/>
        <v>3</v>
      </c>
      <c r="S246" s="102">
        <f t="shared" si="89"/>
        <v>0</v>
      </c>
      <c r="T246" s="102" t="str">
        <f t="shared" si="90"/>
        <v/>
      </c>
      <c r="U246" s="102">
        <f t="shared" si="91"/>
        <v>0</v>
      </c>
      <c r="V246" s="102">
        <f t="shared" si="92"/>
        <v>12</v>
      </c>
      <c r="W246" s="102">
        <f t="shared" si="93"/>
        <v>30</v>
      </c>
      <c r="X246" s="102">
        <f t="shared" si="94"/>
        <v>82.025859999999994</v>
      </c>
      <c r="Y246" s="102">
        <f t="shared" si="95"/>
        <v>14</v>
      </c>
      <c r="Z246" s="102">
        <f t="shared" si="96"/>
        <v>0</v>
      </c>
      <c r="AA246" s="100" t="b">
        <f t="shared" si="7"/>
        <v>1</v>
      </c>
      <c r="AB246" s="100">
        <f t="array" ref="AB246">IF($AA246,MEDIAN(IF(G1SelectionMask="x",IF(INDEX(RawDataRefData,$E246,0)&gt;0,INDEX(RawDataRefData,$E246,0)),"")),"")</f>
        <v>22</v>
      </c>
      <c r="AC246" s="100">
        <f t="array" ref="AC246">IF($AA246,QUARTILE(IF(G1SelectionMask="x",IF(INDEX(RawDataRefData,$E246,0)&gt;0,INDEX(RawDataRefData,$E246,0)),""),1),"")</f>
        <v>12.5</v>
      </c>
      <c r="AD246" s="100">
        <f t="array" ref="AD246">IF($AA246,QUARTILE(IF(G1SelectionMask="x",IF(INDEX(RawDataRefData,$E246,0)&gt;0,INDEX(RawDataRefData,$E246,0)),""),3),"")</f>
        <v>51.783749999999998</v>
      </c>
      <c r="AE246" s="100">
        <f t="array" ref="AE246">IF($AA246,MIN(IF(G1SelectionMask="x",IF(INDEX(RawDataRefData,$E246,0)&gt;0,INDEX(RawDataRefData,$E246,0)),"")),"")</f>
        <v>3</v>
      </c>
      <c r="AF246" s="100">
        <f t="array" ref="AF246">IF($AA246,MAX(IF(G1SelectionMask="x",IF(INDEX(RawDataRefData,$E246,0)&gt;0,INDEX(RawDataRefData,$E246,0)),"")),"")</f>
        <v>82.025859999999994</v>
      </c>
      <c r="AG246" s="100">
        <f t="shared" si="8"/>
        <v>22.230095555555554</v>
      </c>
      <c r="AH246" s="100">
        <f t="array" ref="AH246">IF($AA246,STDEVA(IF(G1SelectionMask="x",IF(INDEX(RawDataRefData,$E246,0)&gt;0,INDEX(RawDataRefData,$E246,0)),"")),"")</f>
        <v>30.958560141635569</v>
      </c>
      <c r="AI246" s="101" t="b">
        <f t="shared" si="9"/>
        <v>1</v>
      </c>
      <c r="AJ246" s="101">
        <f t="array" ref="AJ246">IF($AI246,MEDIAN(IF(G2SelectionMask="x",IF(INDEX(RawDataRefData,$E246,0)&gt;0,INDEX(RawDataRefData,$E246,0)),"")),"")</f>
        <v>22</v>
      </c>
      <c r="AK246" s="101">
        <f t="array" ref="AK246">IF($AI246,QUARTILE(IF(G2SelectionMask="x",IF(INDEX(RawDataRefData,$E246,0)&gt;0,INDEX(RawDataRefData,$E246,0)),""),1),"")</f>
        <v>12.5</v>
      </c>
      <c r="AL246" s="101">
        <f t="array" ref="AL246">IF($AI246,QUARTILE(IF(G2SelectionMask="x",IF(INDEX(RawDataRefData,$E246,0)&gt;0,INDEX(RawDataRefData,$E246,0)),""),3),"")</f>
        <v>49.5</v>
      </c>
      <c r="AM246" s="101">
        <f t="array" ref="AM246">IF($AI246,MIN(IF(G2SelectionMask="x",IF(INDEX(RawDataRefData,$E246,0)&gt;0,INDEX(RawDataRefData,$E246,0)),"")),"")</f>
        <v>5</v>
      </c>
      <c r="AN246" s="101">
        <f t="array" ref="AN246">IF($AI246,MAX(IF(G2SelectionMask="x",IF(INDEX(RawDataRefData,$E246,0)&gt;0,INDEX(RawDataRefData,$E246,0)),"")),"")</f>
        <v>59.045000000000002</v>
      </c>
      <c r="AO246" s="101">
        <f t="shared" si="78"/>
        <v>19.560555555555556</v>
      </c>
      <c r="AP246" s="101">
        <f t="array" ref="AP246">IF($AI246,STDEVA(IF(G2SelectionMask="x",IF(INDEX(RawDataRefData,$E246,0)&gt;0,INDEX(RawDataRefData,$E246,0)),"")),"")</f>
        <v>23.332402451669363</v>
      </c>
      <c r="AQ246" s="100" t="b">
        <f t="shared" si="79"/>
        <v>0</v>
      </c>
      <c r="AR246" s="100" t="str">
        <f t="array" ref="AR246">IF($AQ246,MEDIAN(IF(G3SelectionMask="x",IF(INDEX(RawDataRefData,$E246,0)&gt;0,INDEX(RawDataRefData,$E246,0)),"")),"")</f>
        <v/>
      </c>
      <c r="AS246" s="100" t="str">
        <f t="array" ref="AS246">IF($AQ246,QUARTILE(IF(G3SelectionMask="x",IF(INDEX(RawDataRefData,$E246,0)&gt;0,INDEX(RawDataRefData,$E246,0)),""),1),"")</f>
        <v/>
      </c>
      <c r="AT246" s="100" t="str">
        <f t="array" ref="AT246">IF($AQ246,QUARTILE(IF(G3SelectionMask="x",IF(INDEX(RawDataRefData,$E246,0)&gt;0,INDEX(RawDataRefData,$E246,0)),""),3),"")</f>
        <v/>
      </c>
      <c r="AU246" s="100" t="str">
        <f t="array" ref="AU246">IF($AQ246,MIN(IF(G3SelectionMask="x",IF(INDEX(RawDataRefData,$E246,0)&gt;0,INDEX(RawDataRefData,$E246,0)),"")),"")</f>
        <v/>
      </c>
      <c r="AV246" s="100" t="str">
        <f t="array" ref="AV246">IF($AQ246,MAX(IF(G3SelectionMask="x",IF(INDEX(RawDataRefData,$E246,0)&gt;0,INDEX(RawDataRefData,$E246,0)),"")),"")</f>
        <v/>
      </c>
      <c r="AW246" s="100" t="str">
        <f t="shared" si="80"/>
        <v/>
      </c>
      <c r="AX246" s="100" t="str">
        <f t="array" ref="AX246">IF($AQ246,STDEVA(IF(G3SelectionMask="x",IF(INDEX(RawDataRefData,$E246,0)&gt;0,INDEX(RawDataRefData,$E246,0)),"")),"")</f>
        <v/>
      </c>
      <c r="AY246" s="101" t="b">
        <f t="shared" si="81"/>
        <v>0</v>
      </c>
      <c r="AZ246" s="101" t="str">
        <f t="array" ref="AZ246">IF($AY246,MEDIAN(IF(G4SelectionMask="x",IF(INDEX(RawDataRefData,$E246,0)&gt;0,INDEX(RawDataRefData,$E246,0)),"")),"")</f>
        <v/>
      </c>
      <c r="BA246" s="101" t="str">
        <f t="array" ref="BA246">IF($AY246,QUARTILE(IF(G4SelectionMask="x",IF(INDEX(RawDataRefData,$E246,0)&gt;0,INDEX(RawDataRefData,$E246,0)),""),1),"")</f>
        <v/>
      </c>
      <c r="BB246" s="101" t="str">
        <f t="array" ref="BB246">IF($AY246,QUARTILE(IF(G4SelectionMask="x",IF(INDEX(RawDataRefData,$E246,0)&gt;0,INDEX(RawDataRefData,$E246,0)),""),3),"")</f>
        <v/>
      </c>
      <c r="BC246" s="101" t="str">
        <f t="array" ref="BC246">IF($AY246,MIN(IF(G4SelectionMask="x",IF(INDEX(RawDataRefData,$E246,0)&gt;0,INDEX(RawDataRefData,$E246,0)),"")),"")</f>
        <v/>
      </c>
      <c r="BD246" s="101" t="str">
        <f t="array" ref="BD246">IF($AY246,MAX(IF(G4SelectionMask="x",IF(INDEX(RawDataRefData,$E246,0)&gt;0,INDEX(RawDataRefData,$E246,0)),"")),"")</f>
        <v/>
      </c>
      <c r="BE246" s="101" t="str">
        <f t="shared" si="82"/>
        <v/>
      </c>
      <c r="BF246" s="101" t="str">
        <f t="array" ref="BF246">IF($AY246,STDEVA(IF(G4SelectionMask="x",IF(INDEX(RawDataRefData,$E246,0)&gt;0,INDEX(RawDataRefData,$E246,0)),"")),"")</f>
        <v/>
      </c>
      <c r="BG246" s="100" t="b">
        <f t="shared" si="83"/>
        <v>0</v>
      </c>
      <c r="BH246" s="100" t="str">
        <f t="array" ref="BH246">IF($BG246,MEDIAN(IF(G5SelectionMask="x",IF(INDEX(RawDataRefData,$E246,0)&gt;0,INDEX(RawDataRefData,$E246,0)),"")),"")</f>
        <v/>
      </c>
      <c r="BI246" s="100" t="str">
        <f t="array" ref="BI246">IF($BG246,QUARTILE(IF(G5SelectionMask="x",IF(INDEX(RawDataRefData,$E246,0)&gt;0,INDEX(RawDataRefData,$E246,0)),""),1),"")</f>
        <v/>
      </c>
      <c r="BJ246" s="100" t="str">
        <f t="array" ref="BJ246">IF($BG246,QUARTILE(IF(G5SelectionMask="x",IF(INDEX(RawDataRefData,$E246,0)&gt;0,INDEX(RawDataRefData,$E246,0)),""),3),"")</f>
        <v/>
      </c>
      <c r="BK246" s="100" t="str">
        <f t="array" ref="BK246">IF($BG246,MIN(IF(G5SelectionMask="x",IF(INDEX(RawDataRefData,$E246,0)&gt;0,INDEX(RawDataRefData,$E246,0)),"")),"")</f>
        <v/>
      </c>
      <c r="BL246" s="100" t="str">
        <f t="array" ref="BL246">IF($BG246,MAX(IF(G5SelectionMask="x",IF(INDEX(RawDataRefData,$E246,0)&gt;0,INDEX(RawDataRefData,$E246,0)),"")),"")</f>
        <v/>
      </c>
      <c r="BM246" s="100" t="str">
        <f t="shared" si="84"/>
        <v/>
      </c>
      <c r="BN246" s="103" t="str">
        <f t="array" ref="BN246">IF($BG246,STDEVA(IF(G5SelectionMask="x",IF(INDEX(RawDataRefData,$E246,0)&gt;0,INDEX(RawDataRefData,$E246,0)),"")),"")</f>
        <v/>
      </c>
      <c r="BO246" s="104"/>
      <c r="BP246" s="105">
        <v>519</v>
      </c>
      <c r="BQ246" s="105" t="s">
        <v>2518</v>
      </c>
      <c r="BR246" s="105">
        <v>59.045000000000002</v>
      </c>
      <c r="BS246" s="105">
        <v>3</v>
      </c>
      <c r="BT246" s="105">
        <v>0</v>
      </c>
      <c r="BU246" s="105" t="s">
        <v>2518</v>
      </c>
      <c r="BV246" s="105">
        <v>0</v>
      </c>
      <c r="BW246" s="105">
        <v>12</v>
      </c>
      <c r="BX246" s="105">
        <v>30</v>
      </c>
      <c r="BY246" s="105">
        <v>82.025859999999994</v>
      </c>
      <c r="BZ246" s="105">
        <v>14</v>
      </c>
      <c r="CA246" s="105">
        <v>0</v>
      </c>
      <c r="CB246" s="105">
        <v>5</v>
      </c>
      <c r="CC246" s="105">
        <v>0</v>
      </c>
      <c r="CD246" s="105">
        <v>56</v>
      </c>
    </row>
    <row r="247" spans="1:82" x14ac:dyDescent="0.2">
      <c r="A247" s="33">
        <f t="shared" si="33"/>
        <v>0</v>
      </c>
      <c r="B247" s="206"/>
      <c r="C247" s="200"/>
      <c r="D247" s="197"/>
      <c r="E247" s="72">
        <f t="shared" si="77"/>
        <v>238</v>
      </c>
      <c r="F247" s="9" t="s">
        <v>785</v>
      </c>
      <c r="K247" s="100" t="str">
        <f t="shared" si="85"/>
        <v/>
      </c>
      <c r="L247" s="100"/>
      <c r="M247" s="100"/>
      <c r="N247" s="100"/>
      <c r="O247" s="100"/>
      <c r="P247" s="101" t="str">
        <f t="shared" si="86"/>
        <v/>
      </c>
      <c r="Q247" s="102" t="str">
        <f t="shared" si="87"/>
        <v/>
      </c>
      <c r="R247" s="102" t="str">
        <f t="shared" si="88"/>
        <v/>
      </c>
      <c r="S247" s="102" t="str">
        <f t="shared" si="89"/>
        <v/>
      </c>
      <c r="T247" s="102" t="str">
        <f t="shared" si="90"/>
        <v/>
      </c>
      <c r="U247" s="102" t="str">
        <f t="shared" si="91"/>
        <v/>
      </c>
      <c r="V247" s="102" t="str">
        <f t="shared" si="92"/>
        <v/>
      </c>
      <c r="W247" s="102" t="str">
        <f t="shared" si="93"/>
        <v/>
      </c>
      <c r="X247" s="102" t="str">
        <f t="shared" si="94"/>
        <v/>
      </c>
      <c r="Y247" s="102" t="str">
        <f t="shared" si="95"/>
        <v/>
      </c>
      <c r="Z247" s="102" t="str">
        <f t="shared" si="96"/>
        <v/>
      </c>
      <c r="AA247" s="100" t="b">
        <f t="shared" si="7"/>
        <v>0</v>
      </c>
      <c r="AB247" s="100" t="str">
        <f t="array" ref="AB247">IF($AA247,MEDIAN(IF(G1SelectionMask="x",IF(INDEX(RawDataRefData,$E247,0)&gt;0,INDEX(RawDataRefData,$E247,0)),"")),"")</f>
        <v/>
      </c>
      <c r="AC247" s="100" t="str">
        <f t="array" ref="AC247">IF($AA247,QUARTILE(IF(G1SelectionMask="x",IF(INDEX(RawDataRefData,$E247,0)&gt;0,INDEX(RawDataRefData,$E247,0)),""),1),"")</f>
        <v/>
      </c>
      <c r="AD247" s="100" t="str">
        <f t="array" ref="AD247">IF($AA247,QUARTILE(IF(G1SelectionMask="x",IF(INDEX(RawDataRefData,$E247,0)&gt;0,INDEX(RawDataRefData,$E247,0)),""),3),"")</f>
        <v/>
      </c>
      <c r="AE247" s="100" t="str">
        <f t="array" ref="AE247">IF($AA247,MIN(IF(G1SelectionMask="x",IF(INDEX(RawDataRefData,$E247,0)&gt;0,INDEX(RawDataRefData,$E247,0)),"")),"")</f>
        <v/>
      </c>
      <c r="AF247" s="100" t="str">
        <f t="array" ref="AF247">IF($AA247,MAX(IF(G1SelectionMask="x",IF(INDEX(RawDataRefData,$E247,0)&gt;0,INDEX(RawDataRefData,$E247,0)),"")),"")</f>
        <v/>
      </c>
      <c r="AG247" s="100" t="str">
        <f t="shared" si="8"/>
        <v/>
      </c>
      <c r="AH247" s="100" t="str">
        <f t="array" ref="AH247">IF($AA247,STDEVA(IF(G1SelectionMask="x",IF(INDEX(RawDataRefData,$E247,0)&gt;0,INDEX(RawDataRefData,$E247,0)),"")),"")</f>
        <v/>
      </c>
      <c r="AI247" s="101" t="b">
        <f t="shared" si="9"/>
        <v>0</v>
      </c>
      <c r="AJ247" s="101" t="str">
        <f t="array" ref="AJ247">IF($AI247,MEDIAN(IF(G2SelectionMask="x",IF(INDEX(RawDataRefData,$E247,0)&gt;0,INDEX(RawDataRefData,$E247,0)),"")),"")</f>
        <v/>
      </c>
      <c r="AK247" s="101" t="str">
        <f t="array" ref="AK247">IF($AI247,QUARTILE(IF(G2SelectionMask="x",IF(INDEX(RawDataRefData,$E247,0)&gt;0,INDEX(RawDataRefData,$E247,0)),""),1),"")</f>
        <v/>
      </c>
      <c r="AL247" s="101" t="str">
        <f t="array" ref="AL247">IF($AI247,QUARTILE(IF(G2SelectionMask="x",IF(INDEX(RawDataRefData,$E247,0)&gt;0,INDEX(RawDataRefData,$E247,0)),""),3),"")</f>
        <v/>
      </c>
      <c r="AM247" s="101" t="str">
        <f t="array" ref="AM247">IF($AI247,MIN(IF(G2SelectionMask="x",IF(INDEX(RawDataRefData,$E247,0)&gt;0,INDEX(RawDataRefData,$E247,0)),"")),"")</f>
        <v/>
      </c>
      <c r="AN247" s="101" t="str">
        <f t="array" ref="AN247">IF($AI247,MAX(IF(G2SelectionMask="x",IF(INDEX(RawDataRefData,$E247,0)&gt;0,INDEX(RawDataRefData,$E247,0)),"")),"")</f>
        <v/>
      </c>
      <c r="AO247" s="101" t="str">
        <f t="shared" si="78"/>
        <v/>
      </c>
      <c r="AP247" s="101" t="str">
        <f t="array" ref="AP247">IF($AI247,STDEVA(IF(G2SelectionMask="x",IF(INDEX(RawDataRefData,$E247,0)&gt;0,INDEX(RawDataRefData,$E247,0)),"")),"")</f>
        <v/>
      </c>
      <c r="AQ247" s="100" t="b">
        <f t="shared" si="79"/>
        <v>0</v>
      </c>
      <c r="AR247" s="100" t="str">
        <f t="array" ref="AR247">IF($AQ247,MEDIAN(IF(G3SelectionMask="x",IF(INDEX(RawDataRefData,$E247,0)&gt;0,INDEX(RawDataRefData,$E247,0)),"")),"")</f>
        <v/>
      </c>
      <c r="AS247" s="100" t="str">
        <f t="array" ref="AS247">IF($AQ247,QUARTILE(IF(G3SelectionMask="x",IF(INDEX(RawDataRefData,$E247,0)&gt;0,INDEX(RawDataRefData,$E247,0)),""),1),"")</f>
        <v/>
      </c>
      <c r="AT247" s="100" t="str">
        <f t="array" ref="AT247">IF($AQ247,QUARTILE(IF(G3SelectionMask="x",IF(INDEX(RawDataRefData,$E247,0)&gt;0,INDEX(RawDataRefData,$E247,0)),""),3),"")</f>
        <v/>
      </c>
      <c r="AU247" s="100" t="str">
        <f t="array" ref="AU247">IF($AQ247,MIN(IF(G3SelectionMask="x",IF(INDEX(RawDataRefData,$E247,0)&gt;0,INDEX(RawDataRefData,$E247,0)),"")),"")</f>
        <v/>
      </c>
      <c r="AV247" s="100" t="str">
        <f t="array" ref="AV247">IF($AQ247,MAX(IF(G3SelectionMask="x",IF(INDEX(RawDataRefData,$E247,0)&gt;0,INDEX(RawDataRefData,$E247,0)),"")),"")</f>
        <v/>
      </c>
      <c r="AW247" s="100" t="str">
        <f t="shared" si="80"/>
        <v/>
      </c>
      <c r="AX247" s="100" t="str">
        <f t="array" ref="AX247">IF($AQ247,STDEVA(IF(G3SelectionMask="x",IF(INDEX(RawDataRefData,$E247,0)&gt;0,INDEX(RawDataRefData,$E247,0)),"")),"")</f>
        <v/>
      </c>
      <c r="AY247" s="101" t="b">
        <f t="shared" si="81"/>
        <v>0</v>
      </c>
      <c r="AZ247" s="101" t="str">
        <f t="array" ref="AZ247">IF($AY247,MEDIAN(IF(G4SelectionMask="x",IF(INDEX(RawDataRefData,$E247,0)&gt;0,INDEX(RawDataRefData,$E247,0)),"")),"")</f>
        <v/>
      </c>
      <c r="BA247" s="101" t="str">
        <f t="array" ref="BA247">IF($AY247,QUARTILE(IF(G4SelectionMask="x",IF(INDEX(RawDataRefData,$E247,0)&gt;0,INDEX(RawDataRefData,$E247,0)),""),1),"")</f>
        <v/>
      </c>
      <c r="BB247" s="101" t="str">
        <f t="array" ref="BB247">IF($AY247,QUARTILE(IF(G4SelectionMask="x",IF(INDEX(RawDataRefData,$E247,0)&gt;0,INDEX(RawDataRefData,$E247,0)),""),3),"")</f>
        <v/>
      </c>
      <c r="BC247" s="101" t="str">
        <f t="array" ref="BC247">IF($AY247,MIN(IF(G4SelectionMask="x",IF(INDEX(RawDataRefData,$E247,0)&gt;0,INDEX(RawDataRefData,$E247,0)),"")),"")</f>
        <v/>
      </c>
      <c r="BD247" s="101" t="str">
        <f t="array" ref="BD247">IF($AY247,MAX(IF(G4SelectionMask="x",IF(INDEX(RawDataRefData,$E247,0)&gt;0,INDEX(RawDataRefData,$E247,0)),"")),"")</f>
        <v/>
      </c>
      <c r="BE247" s="101" t="str">
        <f t="shared" si="82"/>
        <v/>
      </c>
      <c r="BF247" s="101" t="str">
        <f t="array" ref="BF247">IF($AY247,STDEVA(IF(G4SelectionMask="x",IF(INDEX(RawDataRefData,$E247,0)&gt;0,INDEX(RawDataRefData,$E247,0)),"")),"")</f>
        <v/>
      </c>
      <c r="BG247" s="100" t="b">
        <f t="shared" si="83"/>
        <v>0</v>
      </c>
      <c r="BH247" s="100" t="str">
        <f t="array" ref="BH247">IF($BG247,MEDIAN(IF(G5SelectionMask="x",IF(INDEX(RawDataRefData,$E247,0)&gt;0,INDEX(RawDataRefData,$E247,0)),"")),"")</f>
        <v/>
      </c>
      <c r="BI247" s="100" t="str">
        <f t="array" ref="BI247">IF($BG247,QUARTILE(IF(G5SelectionMask="x",IF(INDEX(RawDataRefData,$E247,0)&gt;0,INDEX(RawDataRefData,$E247,0)),""),1),"")</f>
        <v/>
      </c>
      <c r="BJ247" s="100" t="str">
        <f t="array" ref="BJ247">IF($BG247,QUARTILE(IF(G5SelectionMask="x",IF(INDEX(RawDataRefData,$E247,0)&gt;0,INDEX(RawDataRefData,$E247,0)),""),3),"")</f>
        <v/>
      </c>
      <c r="BK247" s="100" t="str">
        <f t="array" ref="BK247">IF($BG247,MIN(IF(G5SelectionMask="x",IF(INDEX(RawDataRefData,$E247,0)&gt;0,INDEX(RawDataRefData,$E247,0)),"")),"")</f>
        <v/>
      </c>
      <c r="BL247" s="100" t="str">
        <f t="array" ref="BL247">IF($BG247,MAX(IF(G5SelectionMask="x",IF(INDEX(RawDataRefData,$E247,0)&gt;0,INDEX(RawDataRefData,$E247,0)),"")),"")</f>
        <v/>
      </c>
      <c r="BM247" s="100" t="str">
        <f t="shared" si="84"/>
        <v/>
      </c>
      <c r="BN247" s="103" t="str">
        <f t="array" ref="BN247">IF($BG247,STDEVA(IF(G5SelectionMask="x",IF(INDEX(RawDataRefData,$E247,0)&gt;0,INDEX(RawDataRefData,$E247,0)),"")),"")</f>
        <v/>
      </c>
      <c r="BO247" s="104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</row>
    <row r="248" spans="1:82" x14ac:dyDescent="0.2">
      <c r="A248" s="33">
        <f t="shared" si="33"/>
        <v>0</v>
      </c>
      <c r="B248" s="206"/>
      <c r="C248" s="200"/>
      <c r="D248" s="197"/>
      <c r="E248" s="72">
        <f t="shared" si="77"/>
        <v>239</v>
      </c>
      <c r="F248" s="9" t="s">
        <v>786</v>
      </c>
      <c r="K248" s="100" t="str">
        <f t="shared" si="85"/>
        <v/>
      </c>
      <c r="L248" s="100"/>
      <c r="M248" s="100"/>
      <c r="N248" s="100"/>
      <c r="O248" s="100"/>
      <c r="P248" s="101" t="str">
        <f t="shared" si="86"/>
        <v/>
      </c>
      <c r="Q248" s="102" t="str">
        <f t="shared" si="87"/>
        <v/>
      </c>
      <c r="R248" s="102" t="str">
        <f t="shared" si="88"/>
        <v/>
      </c>
      <c r="S248" s="102" t="str">
        <f t="shared" si="89"/>
        <v/>
      </c>
      <c r="T248" s="102" t="str">
        <f t="shared" si="90"/>
        <v/>
      </c>
      <c r="U248" s="102" t="str">
        <f t="shared" si="91"/>
        <v/>
      </c>
      <c r="V248" s="102" t="str">
        <f t="shared" si="92"/>
        <v/>
      </c>
      <c r="W248" s="102" t="str">
        <f t="shared" si="93"/>
        <v/>
      </c>
      <c r="X248" s="102" t="str">
        <f t="shared" si="94"/>
        <v/>
      </c>
      <c r="Y248" s="102" t="str">
        <f t="shared" si="95"/>
        <v/>
      </c>
      <c r="Z248" s="102" t="str">
        <f t="shared" si="96"/>
        <v/>
      </c>
      <c r="AA248" s="100" t="b">
        <f t="shared" si="7"/>
        <v>0</v>
      </c>
      <c r="AB248" s="100" t="str">
        <f t="array" ref="AB248">IF($AA248,MEDIAN(IF(G1SelectionMask="x",IF(INDEX(RawDataRefData,$E248,0)&gt;0,INDEX(RawDataRefData,$E248,0)),"")),"")</f>
        <v/>
      </c>
      <c r="AC248" s="100" t="str">
        <f t="array" ref="AC248">IF($AA248,QUARTILE(IF(G1SelectionMask="x",IF(INDEX(RawDataRefData,$E248,0)&gt;0,INDEX(RawDataRefData,$E248,0)),""),1),"")</f>
        <v/>
      </c>
      <c r="AD248" s="100" t="str">
        <f t="array" ref="AD248">IF($AA248,QUARTILE(IF(G1SelectionMask="x",IF(INDEX(RawDataRefData,$E248,0)&gt;0,INDEX(RawDataRefData,$E248,0)),""),3),"")</f>
        <v/>
      </c>
      <c r="AE248" s="100" t="str">
        <f t="array" ref="AE248">IF($AA248,MIN(IF(G1SelectionMask="x",IF(INDEX(RawDataRefData,$E248,0)&gt;0,INDEX(RawDataRefData,$E248,0)),"")),"")</f>
        <v/>
      </c>
      <c r="AF248" s="100" t="str">
        <f t="array" ref="AF248">IF($AA248,MAX(IF(G1SelectionMask="x",IF(INDEX(RawDataRefData,$E248,0)&gt;0,INDEX(RawDataRefData,$E248,0)),"")),"")</f>
        <v/>
      </c>
      <c r="AG248" s="100" t="str">
        <f t="shared" si="8"/>
        <v/>
      </c>
      <c r="AH248" s="100" t="str">
        <f t="array" ref="AH248">IF($AA248,STDEVA(IF(G1SelectionMask="x",IF(INDEX(RawDataRefData,$E248,0)&gt;0,INDEX(RawDataRefData,$E248,0)),"")),"")</f>
        <v/>
      </c>
      <c r="AI248" s="101" t="b">
        <f t="shared" si="9"/>
        <v>0</v>
      </c>
      <c r="AJ248" s="101" t="str">
        <f t="array" ref="AJ248">IF($AI248,MEDIAN(IF(G2SelectionMask="x",IF(INDEX(RawDataRefData,$E248,0)&gt;0,INDEX(RawDataRefData,$E248,0)),"")),"")</f>
        <v/>
      </c>
      <c r="AK248" s="101" t="str">
        <f t="array" ref="AK248">IF($AI248,QUARTILE(IF(G2SelectionMask="x",IF(INDEX(RawDataRefData,$E248,0)&gt;0,INDEX(RawDataRefData,$E248,0)),""),1),"")</f>
        <v/>
      </c>
      <c r="AL248" s="101" t="str">
        <f t="array" ref="AL248">IF($AI248,QUARTILE(IF(G2SelectionMask="x",IF(INDEX(RawDataRefData,$E248,0)&gt;0,INDEX(RawDataRefData,$E248,0)),""),3),"")</f>
        <v/>
      </c>
      <c r="AM248" s="101" t="str">
        <f t="array" ref="AM248">IF($AI248,MIN(IF(G2SelectionMask="x",IF(INDEX(RawDataRefData,$E248,0)&gt;0,INDEX(RawDataRefData,$E248,0)),"")),"")</f>
        <v/>
      </c>
      <c r="AN248" s="101" t="str">
        <f t="array" ref="AN248">IF($AI248,MAX(IF(G2SelectionMask="x",IF(INDEX(RawDataRefData,$E248,0)&gt;0,INDEX(RawDataRefData,$E248,0)),"")),"")</f>
        <v/>
      </c>
      <c r="AO248" s="101" t="str">
        <f t="shared" si="78"/>
        <v/>
      </c>
      <c r="AP248" s="101" t="str">
        <f t="array" ref="AP248">IF($AI248,STDEVA(IF(G2SelectionMask="x",IF(INDEX(RawDataRefData,$E248,0)&gt;0,INDEX(RawDataRefData,$E248,0)),"")),"")</f>
        <v/>
      </c>
      <c r="AQ248" s="100" t="b">
        <f t="shared" si="79"/>
        <v>0</v>
      </c>
      <c r="AR248" s="100" t="str">
        <f t="array" ref="AR248">IF($AQ248,MEDIAN(IF(G3SelectionMask="x",IF(INDEX(RawDataRefData,$E248,0)&gt;0,INDEX(RawDataRefData,$E248,0)),"")),"")</f>
        <v/>
      </c>
      <c r="AS248" s="100" t="str">
        <f t="array" ref="AS248">IF($AQ248,QUARTILE(IF(G3SelectionMask="x",IF(INDEX(RawDataRefData,$E248,0)&gt;0,INDEX(RawDataRefData,$E248,0)),""),1),"")</f>
        <v/>
      </c>
      <c r="AT248" s="100" t="str">
        <f t="array" ref="AT248">IF($AQ248,QUARTILE(IF(G3SelectionMask="x",IF(INDEX(RawDataRefData,$E248,0)&gt;0,INDEX(RawDataRefData,$E248,0)),""),3),"")</f>
        <v/>
      </c>
      <c r="AU248" s="100" t="str">
        <f t="array" ref="AU248">IF($AQ248,MIN(IF(G3SelectionMask="x",IF(INDEX(RawDataRefData,$E248,0)&gt;0,INDEX(RawDataRefData,$E248,0)),"")),"")</f>
        <v/>
      </c>
      <c r="AV248" s="100" t="str">
        <f t="array" ref="AV248">IF($AQ248,MAX(IF(G3SelectionMask="x",IF(INDEX(RawDataRefData,$E248,0)&gt;0,INDEX(RawDataRefData,$E248,0)),"")),"")</f>
        <v/>
      </c>
      <c r="AW248" s="100" t="str">
        <f t="shared" si="80"/>
        <v/>
      </c>
      <c r="AX248" s="100" t="str">
        <f t="array" ref="AX248">IF($AQ248,STDEVA(IF(G3SelectionMask="x",IF(INDEX(RawDataRefData,$E248,0)&gt;0,INDEX(RawDataRefData,$E248,0)),"")),"")</f>
        <v/>
      </c>
      <c r="AY248" s="101" t="b">
        <f t="shared" si="81"/>
        <v>0</v>
      </c>
      <c r="AZ248" s="101" t="str">
        <f t="array" ref="AZ248">IF($AY248,MEDIAN(IF(G4SelectionMask="x",IF(INDEX(RawDataRefData,$E248,0)&gt;0,INDEX(RawDataRefData,$E248,0)),"")),"")</f>
        <v/>
      </c>
      <c r="BA248" s="101" t="str">
        <f t="array" ref="BA248">IF($AY248,QUARTILE(IF(G4SelectionMask="x",IF(INDEX(RawDataRefData,$E248,0)&gt;0,INDEX(RawDataRefData,$E248,0)),""),1),"")</f>
        <v/>
      </c>
      <c r="BB248" s="101" t="str">
        <f t="array" ref="BB248">IF($AY248,QUARTILE(IF(G4SelectionMask="x",IF(INDEX(RawDataRefData,$E248,0)&gt;0,INDEX(RawDataRefData,$E248,0)),""),3),"")</f>
        <v/>
      </c>
      <c r="BC248" s="101" t="str">
        <f t="array" ref="BC248">IF($AY248,MIN(IF(G4SelectionMask="x",IF(INDEX(RawDataRefData,$E248,0)&gt;0,INDEX(RawDataRefData,$E248,0)),"")),"")</f>
        <v/>
      </c>
      <c r="BD248" s="101" t="str">
        <f t="array" ref="BD248">IF($AY248,MAX(IF(G4SelectionMask="x",IF(INDEX(RawDataRefData,$E248,0)&gt;0,INDEX(RawDataRefData,$E248,0)),"")),"")</f>
        <v/>
      </c>
      <c r="BE248" s="101" t="str">
        <f t="shared" si="82"/>
        <v/>
      </c>
      <c r="BF248" s="101" t="str">
        <f t="array" ref="BF248">IF($AY248,STDEVA(IF(G4SelectionMask="x",IF(INDEX(RawDataRefData,$E248,0)&gt;0,INDEX(RawDataRefData,$E248,0)),"")),"")</f>
        <v/>
      </c>
      <c r="BG248" s="100" t="b">
        <f t="shared" si="83"/>
        <v>0</v>
      </c>
      <c r="BH248" s="100" t="str">
        <f t="array" ref="BH248">IF($BG248,MEDIAN(IF(G5SelectionMask="x",IF(INDEX(RawDataRefData,$E248,0)&gt;0,INDEX(RawDataRefData,$E248,0)),"")),"")</f>
        <v/>
      </c>
      <c r="BI248" s="100" t="str">
        <f t="array" ref="BI248">IF($BG248,QUARTILE(IF(G5SelectionMask="x",IF(INDEX(RawDataRefData,$E248,0)&gt;0,INDEX(RawDataRefData,$E248,0)),""),1),"")</f>
        <v/>
      </c>
      <c r="BJ248" s="100" t="str">
        <f t="array" ref="BJ248">IF($BG248,QUARTILE(IF(G5SelectionMask="x",IF(INDEX(RawDataRefData,$E248,0)&gt;0,INDEX(RawDataRefData,$E248,0)),""),3),"")</f>
        <v/>
      </c>
      <c r="BK248" s="100" t="str">
        <f t="array" ref="BK248">IF($BG248,MIN(IF(G5SelectionMask="x",IF(INDEX(RawDataRefData,$E248,0)&gt;0,INDEX(RawDataRefData,$E248,0)),"")),"")</f>
        <v/>
      </c>
      <c r="BL248" s="100" t="str">
        <f t="array" ref="BL248">IF($BG248,MAX(IF(G5SelectionMask="x",IF(INDEX(RawDataRefData,$E248,0)&gt;0,INDEX(RawDataRefData,$E248,0)),"")),"")</f>
        <v/>
      </c>
      <c r="BM248" s="100" t="str">
        <f t="shared" si="84"/>
        <v/>
      </c>
      <c r="BN248" s="103" t="str">
        <f t="array" ref="BN248">IF($BG248,STDEVA(IF(G5SelectionMask="x",IF(INDEX(RawDataRefData,$E248,0)&gt;0,INDEX(RawDataRefData,$E248,0)),"")),"")</f>
        <v/>
      </c>
      <c r="BO248" s="104"/>
      <c r="BP248" s="105"/>
      <c r="BQ248" s="105"/>
      <c r="BR248" s="105"/>
      <c r="BS248" s="105"/>
      <c r="BT248" s="105"/>
      <c r="BU248" s="105"/>
      <c r="BV248" s="105"/>
      <c r="BW248" s="105"/>
      <c r="BX248" s="105"/>
      <c r="BY248" s="105"/>
      <c r="BZ248" s="105"/>
      <c r="CA248" s="105"/>
      <c r="CB248" s="105"/>
      <c r="CC248" s="105"/>
      <c r="CD248" s="105"/>
    </row>
    <row r="249" spans="1:82" x14ac:dyDescent="0.2">
      <c r="A249" s="33">
        <f t="shared" si="33"/>
        <v>0</v>
      </c>
      <c r="B249" s="206"/>
      <c r="C249" s="200"/>
      <c r="D249" s="197"/>
      <c r="E249" s="72">
        <f t="shared" si="77"/>
        <v>240</v>
      </c>
      <c r="F249" s="150" t="s">
        <v>2610</v>
      </c>
      <c r="K249" s="100" t="str">
        <f t="shared" si="85"/>
        <v/>
      </c>
      <c r="L249" s="100"/>
      <c r="M249" s="100"/>
      <c r="N249" s="100"/>
      <c r="O249" s="100"/>
      <c r="P249" s="101" t="str">
        <f t="shared" si="86"/>
        <v/>
      </c>
      <c r="Q249" s="102" t="str">
        <f t="shared" si="87"/>
        <v/>
      </c>
      <c r="R249" s="102" t="str">
        <f t="shared" si="88"/>
        <v/>
      </c>
      <c r="S249" s="102" t="str">
        <f t="shared" si="89"/>
        <v/>
      </c>
      <c r="T249" s="102" t="str">
        <f t="shared" si="90"/>
        <v/>
      </c>
      <c r="U249" s="102" t="str">
        <f t="shared" si="91"/>
        <v/>
      </c>
      <c r="V249" s="102" t="str">
        <f t="shared" si="92"/>
        <v/>
      </c>
      <c r="W249" s="102" t="str">
        <f t="shared" si="93"/>
        <v/>
      </c>
      <c r="X249" s="102" t="str">
        <f t="shared" si="94"/>
        <v/>
      </c>
      <c r="Y249" s="102" t="str">
        <f t="shared" si="95"/>
        <v/>
      </c>
      <c r="Z249" s="102" t="str">
        <f t="shared" si="96"/>
        <v/>
      </c>
      <c r="AA249" s="100" t="b">
        <f>COUNTIFS(G1SelectionMask,"x",INDEX(RawDataRefData,$E249,0),"&gt;0")&gt;=RuleofN</f>
        <v>0</v>
      </c>
      <c r="AB249" s="100" t="str">
        <f t="array" ref="AB249">IF($AA249,MEDIAN(IF(G1SelectionMask="x",IF(INDEX(RawDataRefData,$E249,0)&gt;0,INDEX(RawDataRefData,$E249,0)),"")),"")</f>
        <v/>
      </c>
      <c r="AC249" s="100" t="str">
        <f t="array" ref="AC249">IF($AA249,QUARTILE(IF(G1SelectionMask="x",IF(INDEX(RawDataRefData,$E249,0)&gt;0,INDEX(RawDataRefData,$E249,0)),""),1),"")</f>
        <v/>
      </c>
      <c r="AD249" s="100" t="str">
        <f t="array" ref="AD249">IF($AA249,QUARTILE(IF(G1SelectionMask="x",IF(INDEX(RawDataRefData,$E249,0)&gt;0,INDEX(RawDataRefData,$E249,0)),""),3),"")</f>
        <v/>
      </c>
      <c r="AE249" s="100" t="str">
        <f t="array" ref="AE249">IF($AA249,MIN(IF(G1SelectionMask="x",IF(INDEX(RawDataRefData,$E249,0)&gt;0,INDEX(RawDataRefData,$E249,0)),"")),"")</f>
        <v/>
      </c>
      <c r="AF249" s="100" t="str">
        <f t="array" ref="AF249">IF($AA249,MAX(IF(G1SelectionMask="x",IF(INDEX(RawDataRefData,$E249,0)&gt;0,INDEX(RawDataRefData,$E249,0)),"")),"")</f>
        <v/>
      </c>
      <c r="AG249" s="100" t="str">
        <f>IF($AA249,AVERAGEIF(G1SelectionMask,"x",INDEX(RawDataRefData,$E249,0)),"")</f>
        <v/>
      </c>
      <c r="AH249" s="100" t="str">
        <f t="array" ref="AH249">IF($AA249,STDEVA(IF(G1SelectionMask="x",IF(INDEX(RawDataRefData,$E249,0)&gt;0,INDEX(RawDataRefData,$E249,0)),"")),"")</f>
        <v/>
      </c>
      <c r="AI249" s="101" t="b">
        <f>COUNTIFS(G2SelectionMask,"x",INDEX(RawDataRefData,$E249,0),"&gt;0")&gt;=RuleofN</f>
        <v>0</v>
      </c>
      <c r="AJ249" s="101" t="str">
        <f t="array" ref="AJ249">IF($AI249,MEDIAN(IF(G2SelectionMask="x",IF(INDEX(RawDataRefData,$E249,0)&gt;0,INDEX(RawDataRefData,$E249,0)),"")),"")</f>
        <v/>
      </c>
      <c r="AK249" s="101" t="str">
        <f t="array" ref="AK249">IF($AI249,QUARTILE(IF(G2SelectionMask="x",IF(INDEX(RawDataRefData,$E249,0)&gt;0,INDEX(RawDataRefData,$E249,0)),""),1),"")</f>
        <v/>
      </c>
      <c r="AL249" s="101" t="str">
        <f t="array" ref="AL249">IF($AI249,QUARTILE(IF(G2SelectionMask="x",IF(INDEX(RawDataRefData,$E249,0)&gt;0,INDEX(RawDataRefData,$E249,0)),""),3),"")</f>
        <v/>
      </c>
      <c r="AM249" s="101" t="str">
        <f t="array" ref="AM249">IF($AI249,MIN(IF(G2SelectionMask="x",IF(INDEX(RawDataRefData,$E249,0)&gt;0,INDEX(RawDataRefData,$E249,0)),"")),"")</f>
        <v/>
      </c>
      <c r="AN249" s="101" t="str">
        <f t="array" ref="AN249">IF($AI249,MAX(IF(G2SelectionMask="x",IF(INDEX(RawDataRefData,$E249,0)&gt;0,INDEX(RawDataRefData,$E249,0)),"")),"")</f>
        <v/>
      </c>
      <c r="AO249" s="101" t="str">
        <f t="shared" si="78"/>
        <v/>
      </c>
      <c r="AP249" s="101" t="str">
        <f t="array" ref="AP249">IF($AI249,STDEVA(IF(G2SelectionMask="x",IF(INDEX(RawDataRefData,$E249,0)&gt;0,INDEX(RawDataRefData,$E249,0)),"")),"")</f>
        <v/>
      </c>
      <c r="AQ249" s="100" t="b">
        <f t="shared" si="79"/>
        <v>0</v>
      </c>
      <c r="AR249" s="100" t="str">
        <f t="array" ref="AR249">IF($AQ249,MEDIAN(IF(G3SelectionMask="x",IF(INDEX(RawDataRefData,$E249,0)&gt;0,INDEX(RawDataRefData,$E249,0)),"")),"")</f>
        <v/>
      </c>
      <c r="AS249" s="100" t="str">
        <f t="array" ref="AS249">IF($AQ249,QUARTILE(IF(G3SelectionMask="x",IF(INDEX(RawDataRefData,$E249,0)&gt;0,INDEX(RawDataRefData,$E249,0)),""),1),"")</f>
        <v/>
      </c>
      <c r="AT249" s="100" t="str">
        <f t="array" ref="AT249">IF($AQ249,QUARTILE(IF(G3SelectionMask="x",IF(INDEX(RawDataRefData,$E249,0)&gt;0,INDEX(RawDataRefData,$E249,0)),""),3),"")</f>
        <v/>
      </c>
      <c r="AU249" s="100" t="str">
        <f t="array" ref="AU249">IF($AQ249,MIN(IF(G3SelectionMask="x",IF(INDEX(RawDataRefData,$E249,0)&gt;0,INDEX(RawDataRefData,$E249,0)),"")),"")</f>
        <v/>
      </c>
      <c r="AV249" s="100" t="str">
        <f t="array" ref="AV249">IF($AQ249,MAX(IF(G3SelectionMask="x",IF(INDEX(RawDataRefData,$E249,0)&gt;0,INDEX(RawDataRefData,$E249,0)),"")),"")</f>
        <v/>
      </c>
      <c r="AW249" s="100" t="str">
        <f t="shared" si="80"/>
        <v/>
      </c>
      <c r="AX249" s="100" t="str">
        <f t="array" ref="AX249">IF($AQ249,STDEVA(IF(G3SelectionMask="x",IF(INDEX(RawDataRefData,$E249,0)&gt;0,INDEX(RawDataRefData,$E249,0)),"")),"")</f>
        <v/>
      </c>
      <c r="AY249" s="101" t="b">
        <f t="shared" si="81"/>
        <v>0</v>
      </c>
      <c r="AZ249" s="101" t="str">
        <f t="array" ref="AZ249">IF($AY249,MEDIAN(IF(G4SelectionMask="x",IF(INDEX(RawDataRefData,$E249,0)&gt;0,INDEX(RawDataRefData,$E249,0)),"")),"")</f>
        <v/>
      </c>
      <c r="BA249" s="101" t="str">
        <f t="array" ref="BA249">IF($AY249,QUARTILE(IF(G4SelectionMask="x",IF(INDEX(RawDataRefData,$E249,0)&gt;0,INDEX(RawDataRefData,$E249,0)),""),1),"")</f>
        <v/>
      </c>
      <c r="BB249" s="101" t="str">
        <f t="array" ref="BB249">IF($AY249,QUARTILE(IF(G4SelectionMask="x",IF(INDEX(RawDataRefData,$E249,0)&gt;0,INDEX(RawDataRefData,$E249,0)),""),3),"")</f>
        <v/>
      </c>
      <c r="BC249" s="101" t="str">
        <f t="array" ref="BC249">IF($AY249,MIN(IF(G4SelectionMask="x",IF(INDEX(RawDataRefData,$E249,0)&gt;0,INDEX(RawDataRefData,$E249,0)),"")),"")</f>
        <v/>
      </c>
      <c r="BD249" s="101" t="str">
        <f t="array" ref="BD249">IF($AY249,MAX(IF(G4SelectionMask="x",IF(INDEX(RawDataRefData,$E249,0)&gt;0,INDEX(RawDataRefData,$E249,0)),"")),"")</f>
        <v/>
      </c>
      <c r="BE249" s="101" t="str">
        <f t="shared" si="82"/>
        <v/>
      </c>
      <c r="BF249" s="101" t="str">
        <f t="array" ref="BF249">IF($AY249,STDEVA(IF(G4SelectionMask="x",IF(INDEX(RawDataRefData,$E249,0)&gt;0,INDEX(RawDataRefData,$E249,0)),"")),"")</f>
        <v/>
      </c>
      <c r="BG249" s="100" t="b">
        <f t="shared" si="83"/>
        <v>0</v>
      </c>
      <c r="BH249" s="100" t="str">
        <f t="array" ref="BH249">IF($BG249,MEDIAN(IF(G5SelectionMask="x",IF(INDEX(RawDataRefData,$E249,0)&gt;0,INDEX(RawDataRefData,$E249,0)),"")),"")</f>
        <v/>
      </c>
      <c r="BI249" s="100" t="str">
        <f t="array" ref="BI249">IF($BG249,QUARTILE(IF(G5SelectionMask="x",IF(INDEX(RawDataRefData,$E249,0)&gt;0,INDEX(RawDataRefData,$E249,0)),""),1),"")</f>
        <v/>
      </c>
      <c r="BJ249" s="100" t="str">
        <f t="array" ref="BJ249">IF($BG249,QUARTILE(IF(G5SelectionMask="x",IF(INDEX(RawDataRefData,$E249,0)&gt;0,INDEX(RawDataRefData,$E249,0)),""),3),"")</f>
        <v/>
      </c>
      <c r="BK249" s="100" t="str">
        <f t="array" ref="BK249">IF($BG249,MIN(IF(G5SelectionMask="x",IF(INDEX(RawDataRefData,$E249,0)&gt;0,INDEX(RawDataRefData,$E249,0)),"")),"")</f>
        <v/>
      </c>
      <c r="BL249" s="100" t="str">
        <f t="array" ref="BL249">IF($BG249,MAX(IF(G5SelectionMask="x",IF(INDEX(RawDataRefData,$E249,0)&gt;0,INDEX(RawDataRefData,$E249,0)),"")),"")</f>
        <v/>
      </c>
      <c r="BM249" s="100" t="str">
        <f t="shared" si="84"/>
        <v/>
      </c>
      <c r="BN249" s="103" t="str">
        <f t="array" ref="BN249">IF($BG249,STDEVA(IF(G5SelectionMask="x",IF(INDEX(RawDataRefData,$E249,0)&gt;0,INDEX(RawDataRefData,$E249,0)),"")),"")</f>
        <v/>
      </c>
      <c r="BO249" s="104"/>
      <c r="BP249" s="105"/>
      <c r="BQ249" s="105"/>
      <c r="BR249" s="105"/>
      <c r="BS249" s="105"/>
      <c r="BT249" s="105"/>
      <c r="BU249" s="105"/>
      <c r="BV249" s="105"/>
      <c r="BW249" s="105"/>
      <c r="BX249" s="105"/>
      <c r="BY249" s="105"/>
      <c r="BZ249" s="105"/>
      <c r="CA249" s="105"/>
      <c r="CB249" s="105"/>
      <c r="CC249" s="105"/>
      <c r="CD249" s="105"/>
    </row>
    <row r="250" spans="1:82" x14ac:dyDescent="0.2">
      <c r="A250" s="33">
        <f t="shared" si="33"/>
        <v>0</v>
      </c>
      <c r="B250" s="206"/>
      <c r="C250" s="200"/>
      <c r="D250" s="197"/>
      <c r="E250" s="72">
        <f t="shared" si="77"/>
        <v>241</v>
      </c>
      <c r="F250" s="150" t="s">
        <v>2611</v>
      </c>
      <c r="K250" s="100" t="str">
        <f t="shared" si="85"/>
        <v/>
      </c>
      <c r="L250" s="100"/>
      <c r="M250" s="100"/>
      <c r="N250" s="100"/>
      <c r="O250" s="100"/>
      <c r="P250" s="101" t="str">
        <f t="shared" si="86"/>
        <v/>
      </c>
      <c r="Q250" s="102" t="str">
        <f t="shared" si="87"/>
        <v/>
      </c>
      <c r="R250" s="102" t="str">
        <f t="shared" si="88"/>
        <v/>
      </c>
      <c r="S250" s="102" t="str">
        <f t="shared" si="89"/>
        <v/>
      </c>
      <c r="T250" s="102" t="str">
        <f t="shared" si="90"/>
        <v/>
      </c>
      <c r="U250" s="102" t="str">
        <f t="shared" si="91"/>
        <v/>
      </c>
      <c r="V250" s="102" t="str">
        <f t="shared" si="92"/>
        <v/>
      </c>
      <c r="W250" s="102" t="str">
        <f t="shared" si="93"/>
        <v/>
      </c>
      <c r="X250" s="102" t="str">
        <f t="shared" si="94"/>
        <v/>
      </c>
      <c r="Y250" s="102" t="str">
        <f t="shared" si="95"/>
        <v/>
      </c>
      <c r="Z250" s="102" t="str">
        <f t="shared" si="96"/>
        <v/>
      </c>
      <c r="AA250" s="100" t="b">
        <f>COUNTIFS(G1SelectionMask,"x",INDEX(RawDataRefData,$E250,0),"&gt;0")&gt;=RuleofN</f>
        <v>0</v>
      </c>
      <c r="AB250" s="100" t="str">
        <f t="array" ref="AB250">IF($AA250,MEDIAN(IF(G1SelectionMask="x",IF(INDEX(RawDataRefData,$E250,0)&gt;0,INDEX(RawDataRefData,$E250,0)),"")),"")</f>
        <v/>
      </c>
      <c r="AC250" s="100" t="str">
        <f t="array" ref="AC250">IF($AA250,QUARTILE(IF(G1SelectionMask="x",IF(INDEX(RawDataRefData,$E250,0)&gt;0,INDEX(RawDataRefData,$E250,0)),""),1),"")</f>
        <v/>
      </c>
      <c r="AD250" s="100" t="str">
        <f t="array" ref="AD250">IF($AA250,QUARTILE(IF(G1SelectionMask="x",IF(INDEX(RawDataRefData,$E250,0)&gt;0,INDEX(RawDataRefData,$E250,0)),""),3),"")</f>
        <v/>
      </c>
      <c r="AE250" s="100" t="str">
        <f t="array" ref="AE250">IF($AA250,MIN(IF(G1SelectionMask="x",IF(INDEX(RawDataRefData,$E250,0)&gt;0,INDEX(RawDataRefData,$E250,0)),"")),"")</f>
        <v/>
      </c>
      <c r="AF250" s="100" t="str">
        <f t="array" ref="AF250">IF($AA250,MAX(IF(G1SelectionMask="x",IF(INDEX(RawDataRefData,$E250,0)&gt;0,INDEX(RawDataRefData,$E250,0)),"")),"")</f>
        <v/>
      </c>
      <c r="AG250" s="100" t="str">
        <f>IF($AA250,AVERAGEIF(G1SelectionMask,"x",INDEX(RawDataRefData,$E250,0)),"")</f>
        <v/>
      </c>
      <c r="AH250" s="100" t="str">
        <f t="array" ref="AH250">IF($AA250,STDEVA(IF(G1SelectionMask="x",IF(INDEX(RawDataRefData,$E250,0)&gt;0,INDEX(RawDataRefData,$E250,0)),"")),"")</f>
        <v/>
      </c>
      <c r="AI250" s="101" t="b">
        <f>COUNTIFS(G2SelectionMask,"x",INDEX(RawDataRefData,$E250,0),"&gt;0")&gt;=RuleofN</f>
        <v>0</v>
      </c>
      <c r="AJ250" s="101" t="str">
        <f t="array" ref="AJ250">IF($AI250,MEDIAN(IF(G2SelectionMask="x",IF(INDEX(RawDataRefData,$E250,0)&gt;0,INDEX(RawDataRefData,$E250,0)),"")),"")</f>
        <v/>
      </c>
      <c r="AK250" s="101" t="str">
        <f t="array" ref="AK250">IF($AI250,QUARTILE(IF(G2SelectionMask="x",IF(INDEX(RawDataRefData,$E250,0)&gt;0,INDEX(RawDataRefData,$E250,0)),""),1),"")</f>
        <v/>
      </c>
      <c r="AL250" s="101" t="str">
        <f t="array" ref="AL250">IF($AI250,QUARTILE(IF(G2SelectionMask="x",IF(INDEX(RawDataRefData,$E250,0)&gt;0,INDEX(RawDataRefData,$E250,0)),""),3),"")</f>
        <v/>
      </c>
      <c r="AM250" s="101" t="str">
        <f t="array" ref="AM250">IF($AI250,MIN(IF(G2SelectionMask="x",IF(INDEX(RawDataRefData,$E250,0)&gt;0,INDEX(RawDataRefData,$E250,0)),"")),"")</f>
        <v/>
      </c>
      <c r="AN250" s="101" t="str">
        <f t="array" ref="AN250">IF($AI250,MAX(IF(G2SelectionMask="x",IF(INDEX(RawDataRefData,$E250,0)&gt;0,INDEX(RawDataRefData,$E250,0)),"")),"")</f>
        <v/>
      </c>
      <c r="AO250" s="101" t="str">
        <f t="shared" si="78"/>
        <v/>
      </c>
      <c r="AP250" s="101" t="str">
        <f t="array" ref="AP250">IF($AI250,STDEVA(IF(G2SelectionMask="x",IF(INDEX(RawDataRefData,$E250,0)&gt;0,INDEX(RawDataRefData,$E250,0)),"")),"")</f>
        <v/>
      </c>
      <c r="AQ250" s="100" t="b">
        <f t="shared" si="79"/>
        <v>0</v>
      </c>
      <c r="AR250" s="100" t="str">
        <f t="array" ref="AR250">IF($AQ250,MEDIAN(IF(G3SelectionMask="x",IF(INDEX(RawDataRefData,$E250,0)&gt;0,INDEX(RawDataRefData,$E250,0)),"")),"")</f>
        <v/>
      </c>
      <c r="AS250" s="100" t="str">
        <f t="array" ref="AS250">IF($AQ250,QUARTILE(IF(G3SelectionMask="x",IF(INDEX(RawDataRefData,$E250,0)&gt;0,INDEX(RawDataRefData,$E250,0)),""),1),"")</f>
        <v/>
      </c>
      <c r="AT250" s="100" t="str">
        <f t="array" ref="AT250">IF($AQ250,QUARTILE(IF(G3SelectionMask="x",IF(INDEX(RawDataRefData,$E250,0)&gt;0,INDEX(RawDataRefData,$E250,0)),""),3),"")</f>
        <v/>
      </c>
      <c r="AU250" s="100" t="str">
        <f t="array" ref="AU250">IF($AQ250,MIN(IF(G3SelectionMask="x",IF(INDEX(RawDataRefData,$E250,0)&gt;0,INDEX(RawDataRefData,$E250,0)),"")),"")</f>
        <v/>
      </c>
      <c r="AV250" s="100" t="str">
        <f t="array" ref="AV250">IF($AQ250,MAX(IF(G3SelectionMask="x",IF(INDEX(RawDataRefData,$E250,0)&gt;0,INDEX(RawDataRefData,$E250,0)),"")),"")</f>
        <v/>
      </c>
      <c r="AW250" s="100" t="str">
        <f t="shared" si="80"/>
        <v/>
      </c>
      <c r="AX250" s="100" t="str">
        <f t="array" ref="AX250">IF($AQ250,STDEVA(IF(G3SelectionMask="x",IF(INDEX(RawDataRefData,$E250,0)&gt;0,INDEX(RawDataRefData,$E250,0)),"")),"")</f>
        <v/>
      </c>
      <c r="AY250" s="101" t="b">
        <f t="shared" si="81"/>
        <v>0</v>
      </c>
      <c r="AZ250" s="101" t="str">
        <f t="array" ref="AZ250">IF($AY250,MEDIAN(IF(G4SelectionMask="x",IF(INDEX(RawDataRefData,$E250,0)&gt;0,INDEX(RawDataRefData,$E250,0)),"")),"")</f>
        <v/>
      </c>
      <c r="BA250" s="101" t="str">
        <f t="array" ref="BA250">IF($AY250,QUARTILE(IF(G4SelectionMask="x",IF(INDEX(RawDataRefData,$E250,0)&gt;0,INDEX(RawDataRefData,$E250,0)),""),1),"")</f>
        <v/>
      </c>
      <c r="BB250" s="101" t="str">
        <f t="array" ref="BB250">IF($AY250,QUARTILE(IF(G4SelectionMask="x",IF(INDEX(RawDataRefData,$E250,0)&gt;0,INDEX(RawDataRefData,$E250,0)),""),3),"")</f>
        <v/>
      </c>
      <c r="BC250" s="101" t="str">
        <f t="array" ref="BC250">IF($AY250,MIN(IF(G4SelectionMask="x",IF(INDEX(RawDataRefData,$E250,0)&gt;0,INDEX(RawDataRefData,$E250,0)),"")),"")</f>
        <v/>
      </c>
      <c r="BD250" s="101" t="str">
        <f t="array" ref="BD250">IF($AY250,MAX(IF(G4SelectionMask="x",IF(INDEX(RawDataRefData,$E250,0)&gt;0,INDEX(RawDataRefData,$E250,0)),"")),"")</f>
        <v/>
      </c>
      <c r="BE250" s="101" t="str">
        <f t="shared" si="82"/>
        <v/>
      </c>
      <c r="BF250" s="101" t="str">
        <f t="array" ref="BF250">IF($AY250,STDEVA(IF(G4SelectionMask="x",IF(INDEX(RawDataRefData,$E250,0)&gt;0,INDEX(RawDataRefData,$E250,0)),"")),"")</f>
        <v/>
      </c>
      <c r="BG250" s="100" t="b">
        <f t="shared" si="83"/>
        <v>0</v>
      </c>
      <c r="BH250" s="100" t="str">
        <f t="array" ref="BH250">IF($BG250,MEDIAN(IF(G5SelectionMask="x",IF(INDEX(RawDataRefData,$E250,0)&gt;0,INDEX(RawDataRefData,$E250,0)),"")),"")</f>
        <v/>
      </c>
      <c r="BI250" s="100" t="str">
        <f t="array" ref="BI250">IF($BG250,QUARTILE(IF(G5SelectionMask="x",IF(INDEX(RawDataRefData,$E250,0)&gt;0,INDEX(RawDataRefData,$E250,0)),""),1),"")</f>
        <v/>
      </c>
      <c r="BJ250" s="100" t="str">
        <f t="array" ref="BJ250">IF($BG250,QUARTILE(IF(G5SelectionMask="x",IF(INDEX(RawDataRefData,$E250,0)&gt;0,INDEX(RawDataRefData,$E250,0)),""),3),"")</f>
        <v/>
      </c>
      <c r="BK250" s="100" t="str">
        <f t="array" ref="BK250">IF($BG250,MIN(IF(G5SelectionMask="x",IF(INDEX(RawDataRefData,$E250,0)&gt;0,INDEX(RawDataRefData,$E250,0)),"")),"")</f>
        <v/>
      </c>
      <c r="BL250" s="100" t="str">
        <f t="array" ref="BL250">IF($BG250,MAX(IF(G5SelectionMask="x",IF(INDEX(RawDataRefData,$E250,0)&gt;0,INDEX(RawDataRefData,$E250,0)),"")),"")</f>
        <v/>
      </c>
      <c r="BM250" s="100" t="str">
        <f t="shared" si="84"/>
        <v/>
      </c>
      <c r="BN250" s="103" t="str">
        <f t="array" ref="BN250">IF($BG250,STDEVA(IF(G5SelectionMask="x",IF(INDEX(RawDataRefData,$E250,0)&gt;0,INDEX(RawDataRefData,$E250,0)),"")),"")</f>
        <v/>
      </c>
      <c r="BO250" s="104"/>
      <c r="BP250" s="105"/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</row>
    <row r="251" spans="1:82" x14ac:dyDescent="0.2">
      <c r="A251" s="33">
        <f t="shared" si="33"/>
        <v>0</v>
      </c>
      <c r="B251" s="206"/>
      <c r="C251" s="200"/>
      <c r="D251" s="197"/>
      <c r="E251" s="72">
        <f t="shared" si="77"/>
        <v>242</v>
      </c>
      <c r="F251" s="9" t="s">
        <v>225</v>
      </c>
      <c r="G251" s="9" t="s">
        <v>36</v>
      </c>
      <c r="K251" s="100">
        <f t="shared" si="85"/>
        <v>1183</v>
      </c>
      <c r="L251" s="100"/>
      <c r="M251" s="100"/>
      <c r="N251" s="100"/>
      <c r="O251" s="100"/>
      <c r="P251" s="101">
        <f t="shared" si="86"/>
        <v>41.137</v>
      </c>
      <c r="Q251" s="102">
        <f t="shared" si="87"/>
        <v>168.82362000000001</v>
      </c>
      <c r="R251" s="102">
        <f t="shared" si="88"/>
        <v>62</v>
      </c>
      <c r="S251" s="102">
        <f t="shared" si="89"/>
        <v>147</v>
      </c>
      <c r="T251" s="102">
        <f t="shared" si="90"/>
        <v>17</v>
      </c>
      <c r="U251" s="102">
        <f t="shared" si="91"/>
        <v>48</v>
      </c>
      <c r="V251" s="102">
        <f t="shared" si="92"/>
        <v>158</v>
      </c>
      <c r="W251" s="102">
        <f t="shared" si="93"/>
        <v>172</v>
      </c>
      <c r="X251" s="102">
        <f t="shared" si="94"/>
        <v>191.84782999999999</v>
      </c>
      <c r="Y251" s="102">
        <f t="shared" si="95"/>
        <v>196</v>
      </c>
      <c r="Z251" s="102">
        <f t="shared" si="96"/>
        <v>42</v>
      </c>
      <c r="AA251" s="100" t="b">
        <f t="shared" si="7"/>
        <v>1</v>
      </c>
      <c r="AB251" s="100">
        <f t="array" ref="AB251">IF($AA251,MEDIAN(IF(G1SelectionMask="x",IF(INDEX(RawDataRefData,$E251,0)&gt;0,INDEX(RawDataRefData,$E251,0)),"")),"")</f>
        <v>147</v>
      </c>
      <c r="AC251" s="100">
        <f t="array" ref="AC251">IF($AA251,QUARTILE(IF(G1SelectionMask="x",IF(INDEX(RawDataRefData,$E251,0)&gt;0,INDEX(RawDataRefData,$E251,0)),""),1),"")</f>
        <v>45</v>
      </c>
      <c r="AD251" s="100">
        <f t="array" ref="AD251">IF($AA251,QUARTILE(IF(G1SelectionMask="x",IF(INDEX(RawDataRefData,$E251,0)&gt;0,INDEX(RawDataRefData,$E251,0)),""),3),"")</f>
        <v>170.41181</v>
      </c>
      <c r="AE251" s="100">
        <f t="array" ref="AE251">IF($AA251,MIN(IF(G1SelectionMask="x",IF(INDEX(RawDataRefData,$E251,0)&gt;0,INDEX(RawDataRefData,$E251,0)),"")),"")</f>
        <v>17</v>
      </c>
      <c r="AF251" s="100">
        <f t="array" ref="AF251">IF($AA251,MAX(IF(G1SelectionMask="x",IF(INDEX(RawDataRefData,$E251,0)&gt;0,INDEX(RawDataRefData,$E251,0)),"")),"")</f>
        <v>196</v>
      </c>
      <c r="AG251" s="100">
        <f t="shared" si="8"/>
        <v>113.07349545454545</v>
      </c>
      <c r="AH251" s="100">
        <f t="array" ref="AH251">IF($AA251,STDEVA(IF(G1SelectionMask="x",IF(INDEX(RawDataRefData,$E251,0)&gt;0,INDEX(RawDataRefData,$E251,0)),"")),"")</f>
        <v>70.09385721817074</v>
      </c>
      <c r="AI251" s="101" t="b">
        <f t="shared" si="9"/>
        <v>1</v>
      </c>
      <c r="AJ251" s="101">
        <f t="array" ref="AJ251">IF($AI251,MEDIAN(IF(G2SelectionMask="x",IF(INDEX(RawDataRefData,$E251,0)&gt;0,INDEX(RawDataRefData,$E251,0)),"")),"")</f>
        <v>147</v>
      </c>
      <c r="AK251" s="101">
        <f t="array" ref="AK251">IF($AI251,QUARTILE(IF(G2SelectionMask="x",IF(INDEX(RawDataRefData,$E251,0)&gt;0,INDEX(RawDataRefData,$E251,0)),""),1),"")</f>
        <v>63</v>
      </c>
      <c r="AL251" s="101">
        <f t="array" ref="AL251">IF($AI251,QUARTILE(IF(G2SelectionMask="x",IF(INDEX(RawDataRefData,$E251,0)&gt;0,INDEX(RawDataRefData,$E251,0)),""),3),"")</f>
        <v>170.41181</v>
      </c>
      <c r="AM251" s="101">
        <f t="array" ref="AM251">IF($AI251,MIN(IF(G2SelectionMask="x",IF(INDEX(RawDataRefData,$E251,0)&gt;0,INDEX(RawDataRefData,$E251,0)),"")),"")</f>
        <v>17</v>
      </c>
      <c r="AN251" s="101">
        <f t="array" ref="AN251">IF($AI251,MAX(IF(G2SelectionMask="x",IF(INDEX(RawDataRefData,$E251,0)&gt;0,INDEX(RawDataRefData,$E251,0)),"")),"")</f>
        <v>439</v>
      </c>
      <c r="AO251" s="101">
        <f t="shared" si="78"/>
        <v>140.99642</v>
      </c>
      <c r="AP251" s="101">
        <f t="array" ref="AP251">IF($AI251,STDEVA(IF(G2SelectionMask="x",IF(INDEX(RawDataRefData,$E251,0)&gt;0,INDEX(RawDataRefData,$E251,0)),"")),"")</f>
        <v>116.32401835301425</v>
      </c>
      <c r="AQ251" s="100" t="b">
        <f t="shared" si="79"/>
        <v>0</v>
      </c>
      <c r="AR251" s="100" t="str">
        <f t="array" ref="AR251">IF($AQ251,MEDIAN(IF(G3SelectionMask="x",IF(INDEX(RawDataRefData,$E251,0)&gt;0,INDEX(RawDataRefData,$E251,0)),"")),"")</f>
        <v/>
      </c>
      <c r="AS251" s="100" t="str">
        <f t="array" ref="AS251">IF($AQ251,QUARTILE(IF(G3SelectionMask="x",IF(INDEX(RawDataRefData,$E251,0)&gt;0,INDEX(RawDataRefData,$E251,0)),""),1),"")</f>
        <v/>
      </c>
      <c r="AT251" s="100" t="str">
        <f t="array" ref="AT251">IF($AQ251,QUARTILE(IF(G3SelectionMask="x",IF(INDEX(RawDataRefData,$E251,0)&gt;0,INDEX(RawDataRefData,$E251,0)),""),3),"")</f>
        <v/>
      </c>
      <c r="AU251" s="100" t="str">
        <f t="array" ref="AU251">IF($AQ251,MIN(IF(G3SelectionMask="x",IF(INDEX(RawDataRefData,$E251,0)&gt;0,INDEX(RawDataRefData,$E251,0)),"")),"")</f>
        <v/>
      </c>
      <c r="AV251" s="100" t="str">
        <f t="array" ref="AV251">IF($AQ251,MAX(IF(G3SelectionMask="x",IF(INDEX(RawDataRefData,$E251,0)&gt;0,INDEX(RawDataRefData,$E251,0)),"")),"")</f>
        <v/>
      </c>
      <c r="AW251" s="100" t="str">
        <f t="shared" si="80"/>
        <v/>
      </c>
      <c r="AX251" s="100" t="str">
        <f t="array" ref="AX251">IF($AQ251,STDEVA(IF(G3SelectionMask="x",IF(INDEX(RawDataRefData,$E251,0)&gt;0,INDEX(RawDataRefData,$E251,0)),"")),"")</f>
        <v/>
      </c>
      <c r="AY251" s="101" t="b">
        <f t="shared" si="81"/>
        <v>0</v>
      </c>
      <c r="AZ251" s="101" t="str">
        <f t="array" ref="AZ251">IF($AY251,MEDIAN(IF(G4SelectionMask="x",IF(INDEX(RawDataRefData,$E251,0)&gt;0,INDEX(RawDataRefData,$E251,0)),"")),"")</f>
        <v/>
      </c>
      <c r="BA251" s="101" t="str">
        <f t="array" ref="BA251">IF($AY251,QUARTILE(IF(G4SelectionMask="x",IF(INDEX(RawDataRefData,$E251,0)&gt;0,INDEX(RawDataRefData,$E251,0)),""),1),"")</f>
        <v/>
      </c>
      <c r="BB251" s="101" t="str">
        <f t="array" ref="BB251">IF($AY251,QUARTILE(IF(G4SelectionMask="x",IF(INDEX(RawDataRefData,$E251,0)&gt;0,INDEX(RawDataRefData,$E251,0)),""),3),"")</f>
        <v/>
      </c>
      <c r="BC251" s="101" t="str">
        <f t="array" ref="BC251">IF($AY251,MIN(IF(G4SelectionMask="x",IF(INDEX(RawDataRefData,$E251,0)&gt;0,INDEX(RawDataRefData,$E251,0)),"")),"")</f>
        <v/>
      </c>
      <c r="BD251" s="101" t="str">
        <f t="array" ref="BD251">IF($AY251,MAX(IF(G4SelectionMask="x",IF(INDEX(RawDataRefData,$E251,0)&gt;0,INDEX(RawDataRefData,$E251,0)),"")),"")</f>
        <v/>
      </c>
      <c r="BE251" s="101" t="str">
        <f t="shared" si="82"/>
        <v/>
      </c>
      <c r="BF251" s="101" t="str">
        <f t="array" ref="BF251">IF($AY251,STDEVA(IF(G4SelectionMask="x",IF(INDEX(RawDataRefData,$E251,0)&gt;0,INDEX(RawDataRefData,$E251,0)),"")),"")</f>
        <v/>
      </c>
      <c r="BG251" s="100" t="b">
        <f t="shared" si="83"/>
        <v>0</v>
      </c>
      <c r="BH251" s="100" t="str">
        <f t="array" ref="BH251">IF($BG251,MEDIAN(IF(G5SelectionMask="x",IF(INDEX(RawDataRefData,$E251,0)&gt;0,INDEX(RawDataRefData,$E251,0)),"")),"")</f>
        <v/>
      </c>
      <c r="BI251" s="100" t="str">
        <f t="array" ref="BI251">IF($BG251,QUARTILE(IF(G5SelectionMask="x",IF(INDEX(RawDataRefData,$E251,0)&gt;0,INDEX(RawDataRefData,$E251,0)),""),1),"")</f>
        <v/>
      </c>
      <c r="BJ251" s="100" t="str">
        <f t="array" ref="BJ251">IF($BG251,QUARTILE(IF(G5SelectionMask="x",IF(INDEX(RawDataRefData,$E251,0)&gt;0,INDEX(RawDataRefData,$E251,0)),""),3),"")</f>
        <v/>
      </c>
      <c r="BK251" s="100" t="str">
        <f t="array" ref="BK251">IF($BG251,MIN(IF(G5SelectionMask="x",IF(INDEX(RawDataRefData,$E251,0)&gt;0,INDEX(RawDataRefData,$E251,0)),"")),"")</f>
        <v/>
      </c>
      <c r="BL251" s="100" t="str">
        <f t="array" ref="BL251">IF($BG251,MAX(IF(G5SelectionMask="x",IF(INDEX(RawDataRefData,$E251,0)&gt;0,INDEX(RawDataRefData,$E251,0)),"")),"")</f>
        <v/>
      </c>
      <c r="BM251" s="100" t="str">
        <f t="shared" si="84"/>
        <v/>
      </c>
      <c r="BN251" s="103" t="str">
        <f t="array" ref="BN251">IF($BG251,STDEVA(IF(G5SelectionMask="x",IF(INDEX(RawDataRefData,$E251,0)&gt;0,INDEX(RawDataRefData,$E251,0)),"")),"")</f>
        <v/>
      </c>
      <c r="BO251" s="104"/>
      <c r="BP251" s="105">
        <v>1183</v>
      </c>
      <c r="BQ251" s="105">
        <v>41.137</v>
      </c>
      <c r="BR251" s="105">
        <v>168.82362000000001</v>
      </c>
      <c r="BS251" s="105">
        <v>62</v>
      </c>
      <c r="BT251" s="105">
        <v>147</v>
      </c>
      <c r="BU251" s="105">
        <v>17</v>
      </c>
      <c r="BV251" s="105">
        <v>48</v>
      </c>
      <c r="BW251" s="105">
        <v>158</v>
      </c>
      <c r="BX251" s="105">
        <v>172</v>
      </c>
      <c r="BY251" s="105">
        <v>191.84782999999999</v>
      </c>
      <c r="BZ251" s="105">
        <v>196</v>
      </c>
      <c r="CA251" s="105">
        <v>42</v>
      </c>
      <c r="CB251" s="105">
        <v>84</v>
      </c>
      <c r="CC251" s="105">
        <v>86</v>
      </c>
      <c r="CD251" s="105">
        <v>439</v>
      </c>
    </row>
    <row r="252" spans="1:82" x14ac:dyDescent="0.2">
      <c r="A252" s="33">
        <f t="shared" si="33"/>
        <v>0</v>
      </c>
      <c r="B252" s="206"/>
      <c r="C252" s="200"/>
      <c r="D252" s="197"/>
      <c r="E252" s="72">
        <f t="shared" si="77"/>
        <v>243</v>
      </c>
      <c r="F252" s="9" t="s">
        <v>787</v>
      </c>
      <c r="K252" s="100" t="str">
        <f t="shared" si="85"/>
        <v/>
      </c>
      <c r="L252" s="100"/>
      <c r="M252" s="100"/>
      <c r="N252" s="100"/>
      <c r="O252" s="100"/>
      <c r="P252" s="101" t="str">
        <f t="shared" si="86"/>
        <v/>
      </c>
      <c r="Q252" s="102" t="str">
        <f t="shared" si="87"/>
        <v/>
      </c>
      <c r="R252" s="102" t="str">
        <f t="shared" si="88"/>
        <v/>
      </c>
      <c r="S252" s="102" t="str">
        <f t="shared" si="89"/>
        <v/>
      </c>
      <c r="T252" s="102" t="str">
        <f t="shared" si="90"/>
        <v/>
      </c>
      <c r="U252" s="102" t="str">
        <f t="shared" si="91"/>
        <v/>
      </c>
      <c r="V252" s="102" t="str">
        <f t="shared" si="92"/>
        <v/>
      </c>
      <c r="W252" s="102" t="str">
        <f t="shared" si="93"/>
        <v/>
      </c>
      <c r="X252" s="102" t="str">
        <f t="shared" si="94"/>
        <v/>
      </c>
      <c r="Y252" s="102" t="str">
        <f t="shared" si="95"/>
        <v/>
      </c>
      <c r="Z252" s="102" t="str">
        <f t="shared" si="96"/>
        <v/>
      </c>
      <c r="AA252" s="100" t="b">
        <f t="shared" si="7"/>
        <v>0</v>
      </c>
      <c r="AB252" s="100" t="str">
        <f t="array" ref="AB252">IF($AA252,MEDIAN(IF(G1SelectionMask="x",IF(INDEX(RawDataRefData,$E252,0)&gt;0,INDEX(RawDataRefData,$E252,0)),"")),"")</f>
        <v/>
      </c>
      <c r="AC252" s="100" t="str">
        <f t="array" ref="AC252">IF($AA252,QUARTILE(IF(G1SelectionMask="x",IF(INDEX(RawDataRefData,$E252,0)&gt;0,INDEX(RawDataRefData,$E252,0)),""),1),"")</f>
        <v/>
      </c>
      <c r="AD252" s="100" t="str">
        <f t="array" ref="AD252">IF($AA252,QUARTILE(IF(G1SelectionMask="x",IF(INDEX(RawDataRefData,$E252,0)&gt;0,INDEX(RawDataRefData,$E252,0)),""),3),"")</f>
        <v/>
      </c>
      <c r="AE252" s="100" t="str">
        <f t="array" ref="AE252">IF($AA252,MIN(IF(G1SelectionMask="x",IF(INDEX(RawDataRefData,$E252,0)&gt;0,INDEX(RawDataRefData,$E252,0)),"")),"")</f>
        <v/>
      </c>
      <c r="AF252" s="100" t="str">
        <f t="array" ref="AF252">IF($AA252,MAX(IF(G1SelectionMask="x",IF(INDEX(RawDataRefData,$E252,0)&gt;0,INDEX(RawDataRefData,$E252,0)),"")),"")</f>
        <v/>
      </c>
      <c r="AG252" s="100" t="str">
        <f t="shared" si="8"/>
        <v/>
      </c>
      <c r="AH252" s="100" t="str">
        <f t="array" ref="AH252">IF($AA252,STDEVA(IF(G1SelectionMask="x",IF(INDEX(RawDataRefData,$E252,0)&gt;0,INDEX(RawDataRefData,$E252,0)),"")),"")</f>
        <v/>
      </c>
      <c r="AI252" s="101" t="b">
        <f t="shared" si="9"/>
        <v>0</v>
      </c>
      <c r="AJ252" s="101" t="str">
        <f t="array" ref="AJ252">IF($AI252,MEDIAN(IF(G2SelectionMask="x",IF(INDEX(RawDataRefData,$E252,0)&gt;0,INDEX(RawDataRefData,$E252,0)),"")),"")</f>
        <v/>
      </c>
      <c r="AK252" s="101" t="str">
        <f t="array" ref="AK252">IF($AI252,QUARTILE(IF(G2SelectionMask="x",IF(INDEX(RawDataRefData,$E252,0)&gt;0,INDEX(RawDataRefData,$E252,0)),""),1),"")</f>
        <v/>
      </c>
      <c r="AL252" s="101" t="str">
        <f t="array" ref="AL252">IF($AI252,QUARTILE(IF(G2SelectionMask="x",IF(INDEX(RawDataRefData,$E252,0)&gt;0,INDEX(RawDataRefData,$E252,0)),""),3),"")</f>
        <v/>
      </c>
      <c r="AM252" s="101" t="str">
        <f t="array" ref="AM252">IF($AI252,MIN(IF(G2SelectionMask="x",IF(INDEX(RawDataRefData,$E252,0)&gt;0,INDEX(RawDataRefData,$E252,0)),"")),"")</f>
        <v/>
      </c>
      <c r="AN252" s="101" t="str">
        <f t="array" ref="AN252">IF($AI252,MAX(IF(G2SelectionMask="x",IF(INDEX(RawDataRefData,$E252,0)&gt;0,INDEX(RawDataRefData,$E252,0)),"")),"")</f>
        <v/>
      </c>
      <c r="AO252" s="101" t="str">
        <f t="shared" si="78"/>
        <v/>
      </c>
      <c r="AP252" s="101" t="str">
        <f t="array" ref="AP252">IF($AI252,STDEVA(IF(G2SelectionMask="x",IF(INDEX(RawDataRefData,$E252,0)&gt;0,INDEX(RawDataRefData,$E252,0)),"")),"")</f>
        <v/>
      </c>
      <c r="AQ252" s="100" t="b">
        <f t="shared" si="79"/>
        <v>0</v>
      </c>
      <c r="AR252" s="100" t="str">
        <f t="array" ref="AR252">IF($AQ252,MEDIAN(IF(G3SelectionMask="x",IF(INDEX(RawDataRefData,$E252,0)&gt;0,INDEX(RawDataRefData,$E252,0)),"")),"")</f>
        <v/>
      </c>
      <c r="AS252" s="100" t="str">
        <f t="array" ref="AS252">IF($AQ252,QUARTILE(IF(G3SelectionMask="x",IF(INDEX(RawDataRefData,$E252,0)&gt;0,INDEX(RawDataRefData,$E252,0)),""),1),"")</f>
        <v/>
      </c>
      <c r="AT252" s="100" t="str">
        <f t="array" ref="AT252">IF($AQ252,QUARTILE(IF(G3SelectionMask="x",IF(INDEX(RawDataRefData,$E252,0)&gt;0,INDEX(RawDataRefData,$E252,0)),""),3),"")</f>
        <v/>
      </c>
      <c r="AU252" s="100" t="str">
        <f t="array" ref="AU252">IF($AQ252,MIN(IF(G3SelectionMask="x",IF(INDEX(RawDataRefData,$E252,0)&gt;0,INDEX(RawDataRefData,$E252,0)),"")),"")</f>
        <v/>
      </c>
      <c r="AV252" s="100" t="str">
        <f t="array" ref="AV252">IF($AQ252,MAX(IF(G3SelectionMask="x",IF(INDEX(RawDataRefData,$E252,0)&gt;0,INDEX(RawDataRefData,$E252,0)),"")),"")</f>
        <v/>
      </c>
      <c r="AW252" s="100" t="str">
        <f t="shared" si="80"/>
        <v/>
      </c>
      <c r="AX252" s="100" t="str">
        <f t="array" ref="AX252">IF($AQ252,STDEVA(IF(G3SelectionMask="x",IF(INDEX(RawDataRefData,$E252,0)&gt;0,INDEX(RawDataRefData,$E252,0)),"")),"")</f>
        <v/>
      </c>
      <c r="AY252" s="101" t="b">
        <f t="shared" si="81"/>
        <v>0</v>
      </c>
      <c r="AZ252" s="101" t="str">
        <f t="array" ref="AZ252">IF($AY252,MEDIAN(IF(G4SelectionMask="x",IF(INDEX(RawDataRefData,$E252,0)&gt;0,INDEX(RawDataRefData,$E252,0)),"")),"")</f>
        <v/>
      </c>
      <c r="BA252" s="101" t="str">
        <f t="array" ref="BA252">IF($AY252,QUARTILE(IF(G4SelectionMask="x",IF(INDEX(RawDataRefData,$E252,0)&gt;0,INDEX(RawDataRefData,$E252,0)),""),1),"")</f>
        <v/>
      </c>
      <c r="BB252" s="101" t="str">
        <f t="array" ref="BB252">IF($AY252,QUARTILE(IF(G4SelectionMask="x",IF(INDEX(RawDataRefData,$E252,0)&gt;0,INDEX(RawDataRefData,$E252,0)),""),3),"")</f>
        <v/>
      </c>
      <c r="BC252" s="101" t="str">
        <f t="array" ref="BC252">IF($AY252,MIN(IF(G4SelectionMask="x",IF(INDEX(RawDataRefData,$E252,0)&gt;0,INDEX(RawDataRefData,$E252,0)),"")),"")</f>
        <v/>
      </c>
      <c r="BD252" s="101" t="str">
        <f t="array" ref="BD252">IF($AY252,MAX(IF(G4SelectionMask="x",IF(INDEX(RawDataRefData,$E252,0)&gt;0,INDEX(RawDataRefData,$E252,0)),"")),"")</f>
        <v/>
      </c>
      <c r="BE252" s="101" t="str">
        <f t="shared" si="82"/>
        <v/>
      </c>
      <c r="BF252" s="101" t="str">
        <f t="array" ref="BF252">IF($AY252,STDEVA(IF(G4SelectionMask="x",IF(INDEX(RawDataRefData,$E252,0)&gt;0,INDEX(RawDataRefData,$E252,0)),"")),"")</f>
        <v/>
      </c>
      <c r="BG252" s="100" t="b">
        <f t="shared" si="83"/>
        <v>0</v>
      </c>
      <c r="BH252" s="100" t="str">
        <f t="array" ref="BH252">IF($BG252,MEDIAN(IF(G5SelectionMask="x",IF(INDEX(RawDataRefData,$E252,0)&gt;0,INDEX(RawDataRefData,$E252,0)),"")),"")</f>
        <v/>
      </c>
      <c r="BI252" s="100" t="str">
        <f t="array" ref="BI252">IF($BG252,QUARTILE(IF(G5SelectionMask="x",IF(INDEX(RawDataRefData,$E252,0)&gt;0,INDEX(RawDataRefData,$E252,0)),""),1),"")</f>
        <v/>
      </c>
      <c r="BJ252" s="100" t="str">
        <f t="array" ref="BJ252">IF($BG252,QUARTILE(IF(G5SelectionMask="x",IF(INDEX(RawDataRefData,$E252,0)&gt;0,INDEX(RawDataRefData,$E252,0)),""),3),"")</f>
        <v/>
      </c>
      <c r="BK252" s="100" t="str">
        <f t="array" ref="BK252">IF($BG252,MIN(IF(G5SelectionMask="x",IF(INDEX(RawDataRefData,$E252,0)&gt;0,INDEX(RawDataRefData,$E252,0)),"")),"")</f>
        <v/>
      </c>
      <c r="BL252" s="100" t="str">
        <f t="array" ref="BL252">IF($BG252,MAX(IF(G5SelectionMask="x",IF(INDEX(RawDataRefData,$E252,0)&gt;0,INDEX(RawDataRefData,$E252,0)),"")),"")</f>
        <v/>
      </c>
      <c r="BM252" s="100" t="str">
        <f t="shared" si="84"/>
        <v/>
      </c>
      <c r="BN252" s="103" t="str">
        <f t="array" ref="BN252">IF($BG252,STDEVA(IF(G5SelectionMask="x",IF(INDEX(RawDataRefData,$E252,0)&gt;0,INDEX(RawDataRefData,$E252,0)),"")),"")</f>
        <v/>
      </c>
      <c r="BO252" s="104"/>
      <c r="BP252" s="105"/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</row>
    <row r="253" spans="1:82" x14ac:dyDescent="0.2">
      <c r="A253" s="33">
        <f t="shared" si="33"/>
        <v>0</v>
      </c>
      <c r="B253" s="206"/>
      <c r="C253" s="200"/>
      <c r="D253" s="197"/>
      <c r="E253" s="72">
        <f t="shared" si="77"/>
        <v>244</v>
      </c>
      <c r="F253" s="9" t="s">
        <v>788</v>
      </c>
      <c r="K253" s="100" t="str">
        <f t="shared" si="85"/>
        <v/>
      </c>
      <c r="L253" s="100"/>
      <c r="M253" s="100"/>
      <c r="N253" s="100"/>
      <c r="O253" s="100"/>
      <c r="P253" s="101" t="str">
        <f t="shared" si="86"/>
        <v/>
      </c>
      <c r="Q253" s="102" t="str">
        <f t="shared" si="87"/>
        <v/>
      </c>
      <c r="R253" s="102" t="str">
        <f t="shared" si="88"/>
        <v/>
      </c>
      <c r="S253" s="102" t="str">
        <f t="shared" si="89"/>
        <v/>
      </c>
      <c r="T253" s="102" t="str">
        <f t="shared" si="90"/>
        <v/>
      </c>
      <c r="U253" s="102" t="str">
        <f t="shared" si="91"/>
        <v/>
      </c>
      <c r="V253" s="102" t="str">
        <f t="shared" si="92"/>
        <v/>
      </c>
      <c r="W253" s="102" t="str">
        <f t="shared" si="93"/>
        <v/>
      </c>
      <c r="X253" s="102" t="str">
        <f t="shared" si="94"/>
        <v/>
      </c>
      <c r="Y253" s="102" t="str">
        <f t="shared" si="95"/>
        <v/>
      </c>
      <c r="Z253" s="102" t="str">
        <f t="shared" si="96"/>
        <v/>
      </c>
      <c r="AA253" s="100" t="b">
        <f t="shared" si="7"/>
        <v>0</v>
      </c>
      <c r="AB253" s="100" t="str">
        <f t="array" ref="AB253">IF($AA253,MEDIAN(IF(G1SelectionMask="x",IF(INDEX(RawDataRefData,$E253,0)&gt;0,INDEX(RawDataRefData,$E253,0)),"")),"")</f>
        <v/>
      </c>
      <c r="AC253" s="100" t="str">
        <f t="array" ref="AC253">IF($AA253,QUARTILE(IF(G1SelectionMask="x",IF(INDEX(RawDataRefData,$E253,0)&gt;0,INDEX(RawDataRefData,$E253,0)),""),1),"")</f>
        <v/>
      </c>
      <c r="AD253" s="100" t="str">
        <f t="array" ref="AD253">IF($AA253,QUARTILE(IF(G1SelectionMask="x",IF(INDEX(RawDataRefData,$E253,0)&gt;0,INDEX(RawDataRefData,$E253,0)),""),3),"")</f>
        <v/>
      </c>
      <c r="AE253" s="100" t="str">
        <f t="array" ref="AE253">IF($AA253,MIN(IF(G1SelectionMask="x",IF(INDEX(RawDataRefData,$E253,0)&gt;0,INDEX(RawDataRefData,$E253,0)),"")),"")</f>
        <v/>
      </c>
      <c r="AF253" s="100" t="str">
        <f t="array" ref="AF253">IF($AA253,MAX(IF(G1SelectionMask="x",IF(INDEX(RawDataRefData,$E253,0)&gt;0,INDEX(RawDataRefData,$E253,0)),"")),"")</f>
        <v/>
      </c>
      <c r="AG253" s="100" t="str">
        <f t="shared" si="8"/>
        <v/>
      </c>
      <c r="AH253" s="100" t="str">
        <f t="array" ref="AH253">IF($AA253,STDEVA(IF(G1SelectionMask="x",IF(INDEX(RawDataRefData,$E253,0)&gt;0,INDEX(RawDataRefData,$E253,0)),"")),"")</f>
        <v/>
      </c>
      <c r="AI253" s="101" t="b">
        <f t="shared" si="9"/>
        <v>0</v>
      </c>
      <c r="AJ253" s="101" t="str">
        <f t="array" ref="AJ253">IF($AI253,MEDIAN(IF(G2SelectionMask="x",IF(INDEX(RawDataRefData,$E253,0)&gt;0,INDEX(RawDataRefData,$E253,0)),"")),"")</f>
        <v/>
      </c>
      <c r="AK253" s="101" t="str">
        <f t="array" ref="AK253">IF($AI253,QUARTILE(IF(G2SelectionMask="x",IF(INDEX(RawDataRefData,$E253,0)&gt;0,INDEX(RawDataRefData,$E253,0)),""),1),"")</f>
        <v/>
      </c>
      <c r="AL253" s="101" t="str">
        <f t="array" ref="AL253">IF($AI253,QUARTILE(IF(G2SelectionMask="x",IF(INDEX(RawDataRefData,$E253,0)&gt;0,INDEX(RawDataRefData,$E253,0)),""),3),"")</f>
        <v/>
      </c>
      <c r="AM253" s="101" t="str">
        <f t="array" ref="AM253">IF($AI253,MIN(IF(G2SelectionMask="x",IF(INDEX(RawDataRefData,$E253,0)&gt;0,INDEX(RawDataRefData,$E253,0)),"")),"")</f>
        <v/>
      </c>
      <c r="AN253" s="101" t="str">
        <f t="array" ref="AN253">IF($AI253,MAX(IF(G2SelectionMask="x",IF(INDEX(RawDataRefData,$E253,0)&gt;0,INDEX(RawDataRefData,$E253,0)),"")),"")</f>
        <v/>
      </c>
      <c r="AO253" s="101" t="str">
        <f t="shared" si="78"/>
        <v/>
      </c>
      <c r="AP253" s="101" t="str">
        <f t="array" ref="AP253">IF($AI253,STDEVA(IF(G2SelectionMask="x",IF(INDEX(RawDataRefData,$E253,0)&gt;0,INDEX(RawDataRefData,$E253,0)),"")),"")</f>
        <v/>
      </c>
      <c r="AQ253" s="100" t="b">
        <f t="shared" si="79"/>
        <v>0</v>
      </c>
      <c r="AR253" s="100" t="str">
        <f t="array" ref="AR253">IF($AQ253,MEDIAN(IF(G3SelectionMask="x",IF(INDEX(RawDataRefData,$E253,0)&gt;0,INDEX(RawDataRefData,$E253,0)),"")),"")</f>
        <v/>
      </c>
      <c r="AS253" s="100" t="str">
        <f t="array" ref="AS253">IF($AQ253,QUARTILE(IF(G3SelectionMask="x",IF(INDEX(RawDataRefData,$E253,0)&gt;0,INDEX(RawDataRefData,$E253,0)),""),1),"")</f>
        <v/>
      </c>
      <c r="AT253" s="100" t="str">
        <f t="array" ref="AT253">IF($AQ253,QUARTILE(IF(G3SelectionMask="x",IF(INDEX(RawDataRefData,$E253,0)&gt;0,INDEX(RawDataRefData,$E253,0)),""),3),"")</f>
        <v/>
      </c>
      <c r="AU253" s="100" t="str">
        <f t="array" ref="AU253">IF($AQ253,MIN(IF(G3SelectionMask="x",IF(INDEX(RawDataRefData,$E253,0)&gt;0,INDEX(RawDataRefData,$E253,0)),"")),"")</f>
        <v/>
      </c>
      <c r="AV253" s="100" t="str">
        <f t="array" ref="AV253">IF($AQ253,MAX(IF(G3SelectionMask="x",IF(INDEX(RawDataRefData,$E253,0)&gt;0,INDEX(RawDataRefData,$E253,0)),"")),"")</f>
        <v/>
      </c>
      <c r="AW253" s="100" t="str">
        <f t="shared" si="80"/>
        <v/>
      </c>
      <c r="AX253" s="100" t="str">
        <f t="array" ref="AX253">IF($AQ253,STDEVA(IF(G3SelectionMask="x",IF(INDEX(RawDataRefData,$E253,0)&gt;0,INDEX(RawDataRefData,$E253,0)),"")),"")</f>
        <v/>
      </c>
      <c r="AY253" s="101" t="b">
        <f t="shared" si="81"/>
        <v>0</v>
      </c>
      <c r="AZ253" s="101" t="str">
        <f t="array" ref="AZ253">IF($AY253,MEDIAN(IF(G4SelectionMask="x",IF(INDEX(RawDataRefData,$E253,0)&gt;0,INDEX(RawDataRefData,$E253,0)),"")),"")</f>
        <v/>
      </c>
      <c r="BA253" s="101" t="str">
        <f t="array" ref="BA253">IF($AY253,QUARTILE(IF(G4SelectionMask="x",IF(INDEX(RawDataRefData,$E253,0)&gt;0,INDEX(RawDataRefData,$E253,0)),""),1),"")</f>
        <v/>
      </c>
      <c r="BB253" s="101" t="str">
        <f t="array" ref="BB253">IF($AY253,QUARTILE(IF(G4SelectionMask="x",IF(INDEX(RawDataRefData,$E253,0)&gt;0,INDEX(RawDataRefData,$E253,0)),""),3),"")</f>
        <v/>
      </c>
      <c r="BC253" s="101" t="str">
        <f t="array" ref="BC253">IF($AY253,MIN(IF(G4SelectionMask="x",IF(INDEX(RawDataRefData,$E253,0)&gt;0,INDEX(RawDataRefData,$E253,0)),"")),"")</f>
        <v/>
      </c>
      <c r="BD253" s="101" t="str">
        <f t="array" ref="BD253">IF($AY253,MAX(IF(G4SelectionMask="x",IF(INDEX(RawDataRefData,$E253,0)&gt;0,INDEX(RawDataRefData,$E253,0)),"")),"")</f>
        <v/>
      </c>
      <c r="BE253" s="101" t="str">
        <f t="shared" si="82"/>
        <v/>
      </c>
      <c r="BF253" s="101" t="str">
        <f t="array" ref="BF253">IF($AY253,STDEVA(IF(G4SelectionMask="x",IF(INDEX(RawDataRefData,$E253,0)&gt;0,INDEX(RawDataRefData,$E253,0)),"")),"")</f>
        <v/>
      </c>
      <c r="BG253" s="100" t="b">
        <f t="shared" si="83"/>
        <v>0</v>
      </c>
      <c r="BH253" s="100" t="str">
        <f t="array" ref="BH253">IF($BG253,MEDIAN(IF(G5SelectionMask="x",IF(INDEX(RawDataRefData,$E253,0)&gt;0,INDEX(RawDataRefData,$E253,0)),"")),"")</f>
        <v/>
      </c>
      <c r="BI253" s="100" t="str">
        <f t="array" ref="BI253">IF($BG253,QUARTILE(IF(G5SelectionMask="x",IF(INDEX(RawDataRefData,$E253,0)&gt;0,INDEX(RawDataRefData,$E253,0)),""),1),"")</f>
        <v/>
      </c>
      <c r="BJ253" s="100" t="str">
        <f t="array" ref="BJ253">IF($BG253,QUARTILE(IF(G5SelectionMask="x",IF(INDEX(RawDataRefData,$E253,0)&gt;0,INDEX(RawDataRefData,$E253,0)),""),3),"")</f>
        <v/>
      </c>
      <c r="BK253" s="100" t="str">
        <f t="array" ref="BK253">IF($BG253,MIN(IF(G5SelectionMask="x",IF(INDEX(RawDataRefData,$E253,0)&gt;0,INDEX(RawDataRefData,$E253,0)),"")),"")</f>
        <v/>
      </c>
      <c r="BL253" s="100" t="str">
        <f t="array" ref="BL253">IF($BG253,MAX(IF(G5SelectionMask="x",IF(INDEX(RawDataRefData,$E253,0)&gt;0,INDEX(RawDataRefData,$E253,0)),"")),"")</f>
        <v/>
      </c>
      <c r="BM253" s="100" t="str">
        <f t="shared" si="84"/>
        <v/>
      </c>
      <c r="BN253" s="103" t="str">
        <f t="array" ref="BN253">IF($BG253,STDEVA(IF(G5SelectionMask="x",IF(INDEX(RawDataRefData,$E253,0)&gt;0,INDEX(RawDataRefData,$E253,0)),"")),"")</f>
        <v/>
      </c>
      <c r="BO253" s="104"/>
      <c r="BP253" s="105"/>
      <c r="BQ253" s="105"/>
      <c r="BR253" s="105"/>
      <c r="BS253" s="105"/>
      <c r="BT253" s="105"/>
      <c r="BU253" s="105"/>
      <c r="BV253" s="105"/>
      <c r="BW253" s="105"/>
      <c r="BX253" s="105"/>
      <c r="BY253" s="105"/>
      <c r="BZ253" s="105"/>
      <c r="CA253" s="105"/>
      <c r="CB253" s="105"/>
      <c r="CC253" s="105"/>
      <c r="CD253" s="105"/>
    </row>
    <row r="254" spans="1:82" x14ac:dyDescent="0.2">
      <c r="A254" s="33">
        <f t="shared" si="33"/>
        <v>0</v>
      </c>
      <c r="B254" s="206"/>
      <c r="C254" s="200"/>
      <c r="D254" s="197"/>
      <c r="E254" s="72">
        <f t="shared" si="77"/>
        <v>245</v>
      </c>
      <c r="F254" s="9" t="s">
        <v>789</v>
      </c>
      <c r="K254" s="100" t="str">
        <f t="shared" si="85"/>
        <v/>
      </c>
      <c r="L254" s="100"/>
      <c r="M254" s="100"/>
      <c r="N254" s="100"/>
      <c r="O254" s="100"/>
      <c r="P254" s="101" t="str">
        <f t="shared" si="86"/>
        <v/>
      </c>
      <c r="Q254" s="102" t="str">
        <f t="shared" si="87"/>
        <v/>
      </c>
      <c r="R254" s="102" t="str">
        <f t="shared" si="88"/>
        <v/>
      </c>
      <c r="S254" s="102" t="str">
        <f t="shared" si="89"/>
        <v/>
      </c>
      <c r="T254" s="102" t="str">
        <f t="shared" si="90"/>
        <v/>
      </c>
      <c r="U254" s="102" t="str">
        <f t="shared" si="91"/>
        <v/>
      </c>
      <c r="V254" s="102" t="str">
        <f t="shared" si="92"/>
        <v/>
      </c>
      <c r="W254" s="102" t="str">
        <f t="shared" si="93"/>
        <v/>
      </c>
      <c r="X254" s="102" t="str">
        <f t="shared" si="94"/>
        <v/>
      </c>
      <c r="Y254" s="102" t="str">
        <f t="shared" si="95"/>
        <v/>
      </c>
      <c r="Z254" s="102" t="str">
        <f t="shared" si="96"/>
        <v/>
      </c>
      <c r="AA254" s="100" t="b">
        <f t="shared" si="7"/>
        <v>0</v>
      </c>
      <c r="AB254" s="100" t="str">
        <f t="array" ref="AB254">IF($AA254,MEDIAN(IF(G1SelectionMask="x",IF(INDEX(RawDataRefData,$E254,0)&gt;0,INDEX(RawDataRefData,$E254,0)),"")),"")</f>
        <v/>
      </c>
      <c r="AC254" s="100" t="str">
        <f t="array" ref="AC254">IF($AA254,QUARTILE(IF(G1SelectionMask="x",IF(INDEX(RawDataRefData,$E254,0)&gt;0,INDEX(RawDataRefData,$E254,0)),""),1),"")</f>
        <v/>
      </c>
      <c r="AD254" s="100" t="str">
        <f t="array" ref="AD254">IF($AA254,QUARTILE(IF(G1SelectionMask="x",IF(INDEX(RawDataRefData,$E254,0)&gt;0,INDEX(RawDataRefData,$E254,0)),""),3),"")</f>
        <v/>
      </c>
      <c r="AE254" s="100" t="str">
        <f t="array" ref="AE254">IF($AA254,MIN(IF(G1SelectionMask="x",IF(INDEX(RawDataRefData,$E254,0)&gt;0,INDEX(RawDataRefData,$E254,0)),"")),"")</f>
        <v/>
      </c>
      <c r="AF254" s="100" t="str">
        <f t="array" ref="AF254">IF($AA254,MAX(IF(G1SelectionMask="x",IF(INDEX(RawDataRefData,$E254,0)&gt;0,INDEX(RawDataRefData,$E254,0)),"")),"")</f>
        <v/>
      </c>
      <c r="AG254" s="100" t="str">
        <f t="shared" si="8"/>
        <v/>
      </c>
      <c r="AH254" s="100" t="str">
        <f t="array" ref="AH254">IF($AA254,STDEVA(IF(G1SelectionMask="x",IF(INDEX(RawDataRefData,$E254,0)&gt;0,INDEX(RawDataRefData,$E254,0)),"")),"")</f>
        <v/>
      </c>
      <c r="AI254" s="101" t="b">
        <f t="shared" si="9"/>
        <v>0</v>
      </c>
      <c r="AJ254" s="101" t="str">
        <f t="array" ref="AJ254">IF($AI254,MEDIAN(IF(G2SelectionMask="x",IF(INDEX(RawDataRefData,$E254,0)&gt;0,INDEX(RawDataRefData,$E254,0)),"")),"")</f>
        <v/>
      </c>
      <c r="AK254" s="101" t="str">
        <f t="array" ref="AK254">IF($AI254,QUARTILE(IF(G2SelectionMask="x",IF(INDEX(RawDataRefData,$E254,0)&gt;0,INDEX(RawDataRefData,$E254,0)),""),1),"")</f>
        <v/>
      </c>
      <c r="AL254" s="101" t="str">
        <f t="array" ref="AL254">IF($AI254,QUARTILE(IF(G2SelectionMask="x",IF(INDEX(RawDataRefData,$E254,0)&gt;0,INDEX(RawDataRefData,$E254,0)),""),3),"")</f>
        <v/>
      </c>
      <c r="AM254" s="101" t="str">
        <f t="array" ref="AM254">IF($AI254,MIN(IF(G2SelectionMask="x",IF(INDEX(RawDataRefData,$E254,0)&gt;0,INDEX(RawDataRefData,$E254,0)),"")),"")</f>
        <v/>
      </c>
      <c r="AN254" s="101" t="str">
        <f t="array" ref="AN254">IF($AI254,MAX(IF(G2SelectionMask="x",IF(INDEX(RawDataRefData,$E254,0)&gt;0,INDEX(RawDataRefData,$E254,0)),"")),"")</f>
        <v/>
      </c>
      <c r="AO254" s="101" t="str">
        <f t="shared" si="78"/>
        <v/>
      </c>
      <c r="AP254" s="101" t="str">
        <f t="array" ref="AP254">IF($AI254,STDEVA(IF(G2SelectionMask="x",IF(INDEX(RawDataRefData,$E254,0)&gt;0,INDEX(RawDataRefData,$E254,0)),"")),"")</f>
        <v/>
      </c>
      <c r="AQ254" s="100" t="b">
        <f t="shared" si="79"/>
        <v>0</v>
      </c>
      <c r="AR254" s="100" t="str">
        <f t="array" ref="AR254">IF($AQ254,MEDIAN(IF(G3SelectionMask="x",IF(INDEX(RawDataRefData,$E254,0)&gt;0,INDEX(RawDataRefData,$E254,0)),"")),"")</f>
        <v/>
      </c>
      <c r="AS254" s="100" t="str">
        <f t="array" ref="AS254">IF($AQ254,QUARTILE(IF(G3SelectionMask="x",IF(INDEX(RawDataRefData,$E254,0)&gt;0,INDEX(RawDataRefData,$E254,0)),""),1),"")</f>
        <v/>
      </c>
      <c r="AT254" s="100" t="str">
        <f t="array" ref="AT254">IF($AQ254,QUARTILE(IF(G3SelectionMask="x",IF(INDEX(RawDataRefData,$E254,0)&gt;0,INDEX(RawDataRefData,$E254,0)),""),3),"")</f>
        <v/>
      </c>
      <c r="AU254" s="100" t="str">
        <f t="array" ref="AU254">IF($AQ254,MIN(IF(G3SelectionMask="x",IF(INDEX(RawDataRefData,$E254,0)&gt;0,INDEX(RawDataRefData,$E254,0)),"")),"")</f>
        <v/>
      </c>
      <c r="AV254" s="100" t="str">
        <f t="array" ref="AV254">IF($AQ254,MAX(IF(G3SelectionMask="x",IF(INDEX(RawDataRefData,$E254,0)&gt;0,INDEX(RawDataRefData,$E254,0)),"")),"")</f>
        <v/>
      </c>
      <c r="AW254" s="100" t="str">
        <f t="shared" si="80"/>
        <v/>
      </c>
      <c r="AX254" s="100" t="str">
        <f t="array" ref="AX254">IF($AQ254,STDEVA(IF(G3SelectionMask="x",IF(INDEX(RawDataRefData,$E254,0)&gt;0,INDEX(RawDataRefData,$E254,0)),"")),"")</f>
        <v/>
      </c>
      <c r="AY254" s="101" t="b">
        <f t="shared" si="81"/>
        <v>0</v>
      </c>
      <c r="AZ254" s="101" t="str">
        <f t="array" ref="AZ254">IF($AY254,MEDIAN(IF(G4SelectionMask="x",IF(INDEX(RawDataRefData,$E254,0)&gt;0,INDEX(RawDataRefData,$E254,0)),"")),"")</f>
        <v/>
      </c>
      <c r="BA254" s="101" t="str">
        <f t="array" ref="BA254">IF($AY254,QUARTILE(IF(G4SelectionMask="x",IF(INDEX(RawDataRefData,$E254,0)&gt;0,INDEX(RawDataRefData,$E254,0)),""),1),"")</f>
        <v/>
      </c>
      <c r="BB254" s="101" t="str">
        <f t="array" ref="BB254">IF($AY254,QUARTILE(IF(G4SelectionMask="x",IF(INDEX(RawDataRefData,$E254,0)&gt;0,INDEX(RawDataRefData,$E254,0)),""),3),"")</f>
        <v/>
      </c>
      <c r="BC254" s="101" t="str">
        <f t="array" ref="BC254">IF($AY254,MIN(IF(G4SelectionMask="x",IF(INDEX(RawDataRefData,$E254,0)&gt;0,INDEX(RawDataRefData,$E254,0)),"")),"")</f>
        <v/>
      </c>
      <c r="BD254" s="101" t="str">
        <f t="array" ref="BD254">IF($AY254,MAX(IF(G4SelectionMask="x",IF(INDEX(RawDataRefData,$E254,0)&gt;0,INDEX(RawDataRefData,$E254,0)),"")),"")</f>
        <v/>
      </c>
      <c r="BE254" s="101" t="str">
        <f t="shared" si="82"/>
        <v/>
      </c>
      <c r="BF254" s="101" t="str">
        <f t="array" ref="BF254">IF($AY254,STDEVA(IF(G4SelectionMask="x",IF(INDEX(RawDataRefData,$E254,0)&gt;0,INDEX(RawDataRefData,$E254,0)),"")),"")</f>
        <v/>
      </c>
      <c r="BG254" s="100" t="b">
        <f t="shared" si="83"/>
        <v>0</v>
      </c>
      <c r="BH254" s="100" t="str">
        <f t="array" ref="BH254">IF($BG254,MEDIAN(IF(G5SelectionMask="x",IF(INDEX(RawDataRefData,$E254,0)&gt;0,INDEX(RawDataRefData,$E254,0)),"")),"")</f>
        <v/>
      </c>
      <c r="BI254" s="100" t="str">
        <f t="array" ref="BI254">IF($BG254,QUARTILE(IF(G5SelectionMask="x",IF(INDEX(RawDataRefData,$E254,0)&gt;0,INDEX(RawDataRefData,$E254,0)),""),1),"")</f>
        <v/>
      </c>
      <c r="BJ254" s="100" t="str">
        <f t="array" ref="BJ254">IF($BG254,QUARTILE(IF(G5SelectionMask="x",IF(INDEX(RawDataRefData,$E254,0)&gt;0,INDEX(RawDataRefData,$E254,0)),""),3),"")</f>
        <v/>
      </c>
      <c r="BK254" s="100" t="str">
        <f t="array" ref="BK254">IF($BG254,MIN(IF(G5SelectionMask="x",IF(INDEX(RawDataRefData,$E254,0)&gt;0,INDEX(RawDataRefData,$E254,0)),"")),"")</f>
        <v/>
      </c>
      <c r="BL254" s="100" t="str">
        <f t="array" ref="BL254">IF($BG254,MAX(IF(G5SelectionMask="x",IF(INDEX(RawDataRefData,$E254,0)&gt;0,INDEX(RawDataRefData,$E254,0)),"")),"")</f>
        <v/>
      </c>
      <c r="BM254" s="100" t="str">
        <f t="shared" si="84"/>
        <v/>
      </c>
      <c r="BN254" s="103" t="str">
        <f t="array" ref="BN254">IF($BG254,STDEVA(IF(G5SelectionMask="x",IF(INDEX(RawDataRefData,$E254,0)&gt;0,INDEX(RawDataRefData,$E254,0)),"")),"")</f>
        <v/>
      </c>
      <c r="BO254" s="104"/>
      <c r="BP254" s="105"/>
      <c r="BQ254" s="105"/>
      <c r="BR254" s="105"/>
      <c r="BS254" s="105"/>
      <c r="BT254" s="105"/>
      <c r="BU254" s="105"/>
      <c r="BV254" s="105"/>
      <c r="BW254" s="105"/>
      <c r="BX254" s="105"/>
      <c r="BY254" s="105"/>
      <c r="BZ254" s="105"/>
      <c r="CA254" s="105"/>
      <c r="CB254" s="105"/>
      <c r="CC254" s="105"/>
      <c r="CD254" s="105"/>
    </row>
    <row r="255" spans="1:82" x14ac:dyDescent="0.2">
      <c r="A255" s="33">
        <f t="shared" si="33"/>
        <v>0</v>
      </c>
      <c r="B255" s="206"/>
      <c r="C255" s="200"/>
      <c r="D255" s="197"/>
      <c r="E255" s="72">
        <f t="shared" si="77"/>
        <v>246</v>
      </c>
      <c r="F255" s="9" t="s">
        <v>790</v>
      </c>
      <c r="K255" s="100" t="str">
        <f t="shared" si="85"/>
        <v/>
      </c>
      <c r="L255" s="100"/>
      <c r="M255" s="100"/>
      <c r="N255" s="100"/>
      <c r="O255" s="100"/>
      <c r="P255" s="101" t="str">
        <f t="shared" si="86"/>
        <v/>
      </c>
      <c r="Q255" s="102" t="str">
        <f t="shared" si="87"/>
        <v/>
      </c>
      <c r="R255" s="102" t="str">
        <f t="shared" si="88"/>
        <v/>
      </c>
      <c r="S255" s="102" t="str">
        <f t="shared" si="89"/>
        <v/>
      </c>
      <c r="T255" s="102" t="str">
        <f t="shared" si="90"/>
        <v/>
      </c>
      <c r="U255" s="102" t="str">
        <f t="shared" si="91"/>
        <v/>
      </c>
      <c r="V255" s="102" t="str">
        <f t="shared" si="92"/>
        <v/>
      </c>
      <c r="W255" s="102" t="str">
        <f t="shared" si="93"/>
        <v/>
      </c>
      <c r="X255" s="102" t="str">
        <f t="shared" si="94"/>
        <v/>
      </c>
      <c r="Y255" s="102" t="str">
        <f t="shared" si="95"/>
        <v/>
      </c>
      <c r="Z255" s="102" t="str">
        <f t="shared" si="96"/>
        <v/>
      </c>
      <c r="AA255" s="100" t="b">
        <f t="shared" si="7"/>
        <v>0</v>
      </c>
      <c r="AB255" s="100" t="str">
        <f t="array" ref="AB255">IF($AA255,MEDIAN(IF(G1SelectionMask="x",IF(INDEX(RawDataRefData,$E255,0)&gt;0,INDEX(RawDataRefData,$E255,0)),"")),"")</f>
        <v/>
      </c>
      <c r="AC255" s="100" t="str">
        <f t="array" ref="AC255">IF($AA255,QUARTILE(IF(G1SelectionMask="x",IF(INDEX(RawDataRefData,$E255,0)&gt;0,INDEX(RawDataRefData,$E255,0)),""),1),"")</f>
        <v/>
      </c>
      <c r="AD255" s="100" t="str">
        <f t="array" ref="AD255">IF($AA255,QUARTILE(IF(G1SelectionMask="x",IF(INDEX(RawDataRefData,$E255,0)&gt;0,INDEX(RawDataRefData,$E255,0)),""),3),"")</f>
        <v/>
      </c>
      <c r="AE255" s="100" t="str">
        <f t="array" ref="AE255">IF($AA255,MIN(IF(G1SelectionMask="x",IF(INDEX(RawDataRefData,$E255,0)&gt;0,INDEX(RawDataRefData,$E255,0)),"")),"")</f>
        <v/>
      </c>
      <c r="AF255" s="100" t="str">
        <f t="array" ref="AF255">IF($AA255,MAX(IF(G1SelectionMask="x",IF(INDEX(RawDataRefData,$E255,0)&gt;0,INDEX(RawDataRefData,$E255,0)),"")),"")</f>
        <v/>
      </c>
      <c r="AG255" s="100" t="str">
        <f t="shared" si="8"/>
        <v/>
      </c>
      <c r="AH255" s="100" t="str">
        <f t="array" ref="AH255">IF($AA255,STDEVA(IF(G1SelectionMask="x",IF(INDEX(RawDataRefData,$E255,0)&gt;0,INDEX(RawDataRefData,$E255,0)),"")),"")</f>
        <v/>
      </c>
      <c r="AI255" s="101" t="b">
        <f t="shared" si="9"/>
        <v>0</v>
      </c>
      <c r="AJ255" s="101" t="str">
        <f t="array" ref="AJ255">IF($AI255,MEDIAN(IF(G2SelectionMask="x",IF(INDEX(RawDataRefData,$E255,0)&gt;0,INDEX(RawDataRefData,$E255,0)),"")),"")</f>
        <v/>
      </c>
      <c r="AK255" s="101" t="str">
        <f t="array" ref="AK255">IF($AI255,QUARTILE(IF(G2SelectionMask="x",IF(INDEX(RawDataRefData,$E255,0)&gt;0,INDEX(RawDataRefData,$E255,0)),""),1),"")</f>
        <v/>
      </c>
      <c r="AL255" s="101" t="str">
        <f t="array" ref="AL255">IF($AI255,QUARTILE(IF(G2SelectionMask="x",IF(INDEX(RawDataRefData,$E255,0)&gt;0,INDEX(RawDataRefData,$E255,0)),""),3),"")</f>
        <v/>
      </c>
      <c r="AM255" s="101" t="str">
        <f t="array" ref="AM255">IF($AI255,MIN(IF(G2SelectionMask="x",IF(INDEX(RawDataRefData,$E255,0)&gt;0,INDEX(RawDataRefData,$E255,0)),"")),"")</f>
        <v/>
      </c>
      <c r="AN255" s="101" t="str">
        <f t="array" ref="AN255">IF($AI255,MAX(IF(G2SelectionMask="x",IF(INDEX(RawDataRefData,$E255,0)&gt;0,INDEX(RawDataRefData,$E255,0)),"")),"")</f>
        <v/>
      </c>
      <c r="AO255" s="101" t="str">
        <f t="shared" si="78"/>
        <v/>
      </c>
      <c r="AP255" s="101" t="str">
        <f t="array" ref="AP255">IF($AI255,STDEVA(IF(G2SelectionMask="x",IF(INDEX(RawDataRefData,$E255,0)&gt;0,INDEX(RawDataRefData,$E255,0)),"")),"")</f>
        <v/>
      </c>
      <c r="AQ255" s="100" t="b">
        <f t="shared" si="79"/>
        <v>0</v>
      </c>
      <c r="AR255" s="100" t="str">
        <f t="array" ref="AR255">IF($AQ255,MEDIAN(IF(G3SelectionMask="x",IF(INDEX(RawDataRefData,$E255,0)&gt;0,INDEX(RawDataRefData,$E255,0)),"")),"")</f>
        <v/>
      </c>
      <c r="AS255" s="100" t="str">
        <f t="array" ref="AS255">IF($AQ255,QUARTILE(IF(G3SelectionMask="x",IF(INDEX(RawDataRefData,$E255,0)&gt;0,INDEX(RawDataRefData,$E255,0)),""),1),"")</f>
        <v/>
      </c>
      <c r="AT255" s="100" t="str">
        <f t="array" ref="AT255">IF($AQ255,QUARTILE(IF(G3SelectionMask="x",IF(INDEX(RawDataRefData,$E255,0)&gt;0,INDEX(RawDataRefData,$E255,0)),""),3),"")</f>
        <v/>
      </c>
      <c r="AU255" s="100" t="str">
        <f t="array" ref="AU255">IF($AQ255,MIN(IF(G3SelectionMask="x",IF(INDEX(RawDataRefData,$E255,0)&gt;0,INDEX(RawDataRefData,$E255,0)),"")),"")</f>
        <v/>
      </c>
      <c r="AV255" s="100" t="str">
        <f t="array" ref="AV255">IF($AQ255,MAX(IF(G3SelectionMask="x",IF(INDEX(RawDataRefData,$E255,0)&gt;0,INDEX(RawDataRefData,$E255,0)),"")),"")</f>
        <v/>
      </c>
      <c r="AW255" s="100" t="str">
        <f t="shared" si="80"/>
        <v/>
      </c>
      <c r="AX255" s="100" t="str">
        <f t="array" ref="AX255">IF($AQ255,STDEVA(IF(G3SelectionMask="x",IF(INDEX(RawDataRefData,$E255,0)&gt;0,INDEX(RawDataRefData,$E255,0)),"")),"")</f>
        <v/>
      </c>
      <c r="AY255" s="101" t="b">
        <f t="shared" si="81"/>
        <v>0</v>
      </c>
      <c r="AZ255" s="101" t="str">
        <f t="array" ref="AZ255">IF($AY255,MEDIAN(IF(G4SelectionMask="x",IF(INDEX(RawDataRefData,$E255,0)&gt;0,INDEX(RawDataRefData,$E255,0)),"")),"")</f>
        <v/>
      </c>
      <c r="BA255" s="101" t="str">
        <f t="array" ref="BA255">IF($AY255,QUARTILE(IF(G4SelectionMask="x",IF(INDEX(RawDataRefData,$E255,0)&gt;0,INDEX(RawDataRefData,$E255,0)),""),1),"")</f>
        <v/>
      </c>
      <c r="BB255" s="101" t="str">
        <f t="array" ref="BB255">IF($AY255,QUARTILE(IF(G4SelectionMask="x",IF(INDEX(RawDataRefData,$E255,0)&gt;0,INDEX(RawDataRefData,$E255,0)),""),3),"")</f>
        <v/>
      </c>
      <c r="BC255" s="101" t="str">
        <f t="array" ref="BC255">IF($AY255,MIN(IF(G4SelectionMask="x",IF(INDEX(RawDataRefData,$E255,0)&gt;0,INDEX(RawDataRefData,$E255,0)),"")),"")</f>
        <v/>
      </c>
      <c r="BD255" s="101" t="str">
        <f t="array" ref="BD255">IF($AY255,MAX(IF(G4SelectionMask="x",IF(INDEX(RawDataRefData,$E255,0)&gt;0,INDEX(RawDataRefData,$E255,0)),"")),"")</f>
        <v/>
      </c>
      <c r="BE255" s="101" t="str">
        <f t="shared" si="82"/>
        <v/>
      </c>
      <c r="BF255" s="101" t="str">
        <f t="array" ref="BF255">IF($AY255,STDEVA(IF(G4SelectionMask="x",IF(INDEX(RawDataRefData,$E255,0)&gt;0,INDEX(RawDataRefData,$E255,0)),"")),"")</f>
        <v/>
      </c>
      <c r="BG255" s="100" t="b">
        <f t="shared" si="83"/>
        <v>0</v>
      </c>
      <c r="BH255" s="100" t="str">
        <f t="array" ref="BH255">IF($BG255,MEDIAN(IF(G5SelectionMask="x",IF(INDEX(RawDataRefData,$E255,0)&gt;0,INDEX(RawDataRefData,$E255,0)),"")),"")</f>
        <v/>
      </c>
      <c r="BI255" s="100" t="str">
        <f t="array" ref="BI255">IF($BG255,QUARTILE(IF(G5SelectionMask="x",IF(INDEX(RawDataRefData,$E255,0)&gt;0,INDEX(RawDataRefData,$E255,0)),""),1),"")</f>
        <v/>
      </c>
      <c r="BJ255" s="100" t="str">
        <f t="array" ref="BJ255">IF($BG255,QUARTILE(IF(G5SelectionMask="x",IF(INDEX(RawDataRefData,$E255,0)&gt;0,INDEX(RawDataRefData,$E255,0)),""),3),"")</f>
        <v/>
      </c>
      <c r="BK255" s="100" t="str">
        <f t="array" ref="BK255">IF($BG255,MIN(IF(G5SelectionMask="x",IF(INDEX(RawDataRefData,$E255,0)&gt;0,INDEX(RawDataRefData,$E255,0)),"")),"")</f>
        <v/>
      </c>
      <c r="BL255" s="100" t="str">
        <f t="array" ref="BL255">IF($BG255,MAX(IF(G5SelectionMask="x",IF(INDEX(RawDataRefData,$E255,0)&gt;0,INDEX(RawDataRefData,$E255,0)),"")),"")</f>
        <v/>
      </c>
      <c r="BM255" s="100" t="str">
        <f t="shared" si="84"/>
        <v/>
      </c>
      <c r="BN255" s="103" t="str">
        <f t="array" ref="BN255">IF($BG255,STDEVA(IF(G5SelectionMask="x",IF(INDEX(RawDataRefData,$E255,0)&gt;0,INDEX(RawDataRefData,$E255,0)),"")),"")</f>
        <v/>
      </c>
      <c r="BO255" s="104"/>
      <c r="BP255" s="105"/>
      <c r="BQ255" s="105"/>
      <c r="BR255" s="105"/>
      <c r="BS255" s="105"/>
      <c r="BT255" s="105"/>
      <c r="BU255" s="105"/>
      <c r="BV255" s="105"/>
      <c r="BW255" s="105"/>
      <c r="BX255" s="105"/>
      <c r="BY255" s="105"/>
      <c r="BZ255" s="105"/>
      <c r="CA255" s="105"/>
      <c r="CB255" s="105"/>
      <c r="CC255" s="105"/>
      <c r="CD255" s="105"/>
    </row>
    <row r="256" spans="1:82" x14ac:dyDescent="0.2">
      <c r="A256" s="33">
        <f t="shared" si="33"/>
        <v>0</v>
      </c>
      <c r="B256" s="206"/>
      <c r="C256" s="200"/>
      <c r="D256" s="197"/>
      <c r="E256" s="72">
        <f t="shared" si="77"/>
        <v>247</v>
      </c>
      <c r="F256" s="9" t="s">
        <v>791</v>
      </c>
      <c r="K256" s="100" t="str">
        <f t="shared" si="85"/>
        <v/>
      </c>
      <c r="L256" s="100"/>
      <c r="M256" s="100"/>
      <c r="N256" s="100"/>
      <c r="O256" s="100"/>
      <c r="P256" s="101" t="str">
        <f t="shared" si="86"/>
        <v/>
      </c>
      <c r="Q256" s="102" t="str">
        <f t="shared" si="87"/>
        <v/>
      </c>
      <c r="R256" s="102" t="str">
        <f t="shared" si="88"/>
        <v/>
      </c>
      <c r="S256" s="102" t="str">
        <f t="shared" si="89"/>
        <v/>
      </c>
      <c r="T256" s="102" t="str">
        <f t="shared" si="90"/>
        <v/>
      </c>
      <c r="U256" s="102" t="str">
        <f t="shared" si="91"/>
        <v/>
      </c>
      <c r="V256" s="102" t="str">
        <f t="shared" si="92"/>
        <v/>
      </c>
      <c r="W256" s="102" t="str">
        <f t="shared" si="93"/>
        <v/>
      </c>
      <c r="X256" s="102" t="str">
        <f t="shared" si="94"/>
        <v/>
      </c>
      <c r="Y256" s="102" t="str">
        <f t="shared" si="95"/>
        <v/>
      </c>
      <c r="Z256" s="102" t="str">
        <f t="shared" si="96"/>
        <v/>
      </c>
      <c r="AA256" s="100" t="b">
        <f t="shared" si="7"/>
        <v>0</v>
      </c>
      <c r="AB256" s="100" t="str">
        <f t="array" ref="AB256">IF($AA256,MEDIAN(IF(G1SelectionMask="x",IF(INDEX(RawDataRefData,$E256,0)&gt;0,INDEX(RawDataRefData,$E256,0)),"")),"")</f>
        <v/>
      </c>
      <c r="AC256" s="100" t="str">
        <f t="array" ref="AC256">IF($AA256,QUARTILE(IF(G1SelectionMask="x",IF(INDEX(RawDataRefData,$E256,0)&gt;0,INDEX(RawDataRefData,$E256,0)),""),1),"")</f>
        <v/>
      </c>
      <c r="AD256" s="100" t="str">
        <f t="array" ref="AD256">IF($AA256,QUARTILE(IF(G1SelectionMask="x",IF(INDEX(RawDataRefData,$E256,0)&gt;0,INDEX(RawDataRefData,$E256,0)),""),3),"")</f>
        <v/>
      </c>
      <c r="AE256" s="100" t="str">
        <f t="array" ref="AE256">IF($AA256,MIN(IF(G1SelectionMask="x",IF(INDEX(RawDataRefData,$E256,0)&gt;0,INDEX(RawDataRefData,$E256,0)),"")),"")</f>
        <v/>
      </c>
      <c r="AF256" s="100" t="str">
        <f t="array" ref="AF256">IF($AA256,MAX(IF(G1SelectionMask="x",IF(INDEX(RawDataRefData,$E256,0)&gt;0,INDEX(RawDataRefData,$E256,0)),"")),"")</f>
        <v/>
      </c>
      <c r="AG256" s="100" t="str">
        <f t="shared" si="8"/>
        <v/>
      </c>
      <c r="AH256" s="100" t="str">
        <f t="array" ref="AH256">IF($AA256,STDEVA(IF(G1SelectionMask="x",IF(INDEX(RawDataRefData,$E256,0)&gt;0,INDEX(RawDataRefData,$E256,0)),"")),"")</f>
        <v/>
      </c>
      <c r="AI256" s="101" t="b">
        <f t="shared" si="9"/>
        <v>0</v>
      </c>
      <c r="AJ256" s="101" t="str">
        <f t="array" ref="AJ256">IF($AI256,MEDIAN(IF(G2SelectionMask="x",IF(INDEX(RawDataRefData,$E256,0)&gt;0,INDEX(RawDataRefData,$E256,0)),"")),"")</f>
        <v/>
      </c>
      <c r="AK256" s="101" t="str">
        <f t="array" ref="AK256">IF($AI256,QUARTILE(IF(G2SelectionMask="x",IF(INDEX(RawDataRefData,$E256,0)&gt;0,INDEX(RawDataRefData,$E256,0)),""),1),"")</f>
        <v/>
      </c>
      <c r="AL256" s="101" t="str">
        <f t="array" ref="AL256">IF($AI256,QUARTILE(IF(G2SelectionMask="x",IF(INDEX(RawDataRefData,$E256,0)&gt;0,INDEX(RawDataRefData,$E256,0)),""),3),"")</f>
        <v/>
      </c>
      <c r="AM256" s="101" t="str">
        <f t="array" ref="AM256">IF($AI256,MIN(IF(G2SelectionMask="x",IF(INDEX(RawDataRefData,$E256,0)&gt;0,INDEX(RawDataRefData,$E256,0)),"")),"")</f>
        <v/>
      </c>
      <c r="AN256" s="101" t="str">
        <f t="array" ref="AN256">IF($AI256,MAX(IF(G2SelectionMask="x",IF(INDEX(RawDataRefData,$E256,0)&gt;0,INDEX(RawDataRefData,$E256,0)),"")),"")</f>
        <v/>
      </c>
      <c r="AO256" s="101" t="str">
        <f t="shared" si="78"/>
        <v/>
      </c>
      <c r="AP256" s="101" t="str">
        <f t="array" ref="AP256">IF($AI256,STDEVA(IF(G2SelectionMask="x",IF(INDEX(RawDataRefData,$E256,0)&gt;0,INDEX(RawDataRefData,$E256,0)),"")),"")</f>
        <v/>
      </c>
      <c r="AQ256" s="100" t="b">
        <f t="shared" si="79"/>
        <v>0</v>
      </c>
      <c r="AR256" s="100" t="str">
        <f t="array" ref="AR256">IF($AQ256,MEDIAN(IF(G3SelectionMask="x",IF(INDEX(RawDataRefData,$E256,0)&gt;0,INDEX(RawDataRefData,$E256,0)),"")),"")</f>
        <v/>
      </c>
      <c r="AS256" s="100" t="str">
        <f t="array" ref="AS256">IF($AQ256,QUARTILE(IF(G3SelectionMask="x",IF(INDEX(RawDataRefData,$E256,0)&gt;0,INDEX(RawDataRefData,$E256,0)),""),1),"")</f>
        <v/>
      </c>
      <c r="AT256" s="100" t="str">
        <f t="array" ref="AT256">IF($AQ256,QUARTILE(IF(G3SelectionMask="x",IF(INDEX(RawDataRefData,$E256,0)&gt;0,INDEX(RawDataRefData,$E256,0)),""),3),"")</f>
        <v/>
      </c>
      <c r="AU256" s="100" t="str">
        <f t="array" ref="AU256">IF($AQ256,MIN(IF(G3SelectionMask="x",IF(INDEX(RawDataRefData,$E256,0)&gt;0,INDEX(RawDataRefData,$E256,0)),"")),"")</f>
        <v/>
      </c>
      <c r="AV256" s="100" t="str">
        <f t="array" ref="AV256">IF($AQ256,MAX(IF(G3SelectionMask="x",IF(INDEX(RawDataRefData,$E256,0)&gt;0,INDEX(RawDataRefData,$E256,0)),"")),"")</f>
        <v/>
      </c>
      <c r="AW256" s="100" t="str">
        <f t="shared" si="80"/>
        <v/>
      </c>
      <c r="AX256" s="100" t="str">
        <f t="array" ref="AX256">IF($AQ256,STDEVA(IF(G3SelectionMask="x",IF(INDEX(RawDataRefData,$E256,0)&gt;0,INDEX(RawDataRefData,$E256,0)),"")),"")</f>
        <v/>
      </c>
      <c r="AY256" s="101" t="b">
        <f t="shared" si="81"/>
        <v>0</v>
      </c>
      <c r="AZ256" s="101" t="str">
        <f t="array" ref="AZ256">IF($AY256,MEDIAN(IF(G4SelectionMask="x",IF(INDEX(RawDataRefData,$E256,0)&gt;0,INDEX(RawDataRefData,$E256,0)),"")),"")</f>
        <v/>
      </c>
      <c r="BA256" s="101" t="str">
        <f t="array" ref="BA256">IF($AY256,QUARTILE(IF(G4SelectionMask="x",IF(INDEX(RawDataRefData,$E256,0)&gt;0,INDEX(RawDataRefData,$E256,0)),""),1),"")</f>
        <v/>
      </c>
      <c r="BB256" s="101" t="str">
        <f t="array" ref="BB256">IF($AY256,QUARTILE(IF(G4SelectionMask="x",IF(INDEX(RawDataRefData,$E256,0)&gt;0,INDEX(RawDataRefData,$E256,0)),""),3),"")</f>
        <v/>
      </c>
      <c r="BC256" s="101" t="str">
        <f t="array" ref="BC256">IF($AY256,MIN(IF(G4SelectionMask="x",IF(INDEX(RawDataRefData,$E256,0)&gt;0,INDEX(RawDataRefData,$E256,0)),"")),"")</f>
        <v/>
      </c>
      <c r="BD256" s="101" t="str">
        <f t="array" ref="BD256">IF($AY256,MAX(IF(G4SelectionMask="x",IF(INDEX(RawDataRefData,$E256,0)&gt;0,INDEX(RawDataRefData,$E256,0)),"")),"")</f>
        <v/>
      </c>
      <c r="BE256" s="101" t="str">
        <f t="shared" si="82"/>
        <v/>
      </c>
      <c r="BF256" s="101" t="str">
        <f t="array" ref="BF256">IF($AY256,STDEVA(IF(G4SelectionMask="x",IF(INDEX(RawDataRefData,$E256,0)&gt;0,INDEX(RawDataRefData,$E256,0)),"")),"")</f>
        <v/>
      </c>
      <c r="BG256" s="100" t="b">
        <f t="shared" si="83"/>
        <v>0</v>
      </c>
      <c r="BH256" s="100" t="str">
        <f t="array" ref="BH256">IF($BG256,MEDIAN(IF(G5SelectionMask="x",IF(INDEX(RawDataRefData,$E256,0)&gt;0,INDEX(RawDataRefData,$E256,0)),"")),"")</f>
        <v/>
      </c>
      <c r="BI256" s="100" t="str">
        <f t="array" ref="BI256">IF($BG256,QUARTILE(IF(G5SelectionMask="x",IF(INDEX(RawDataRefData,$E256,0)&gt;0,INDEX(RawDataRefData,$E256,0)),""),1),"")</f>
        <v/>
      </c>
      <c r="BJ256" s="100" t="str">
        <f t="array" ref="BJ256">IF($BG256,QUARTILE(IF(G5SelectionMask="x",IF(INDEX(RawDataRefData,$E256,0)&gt;0,INDEX(RawDataRefData,$E256,0)),""),3),"")</f>
        <v/>
      </c>
      <c r="BK256" s="100" t="str">
        <f t="array" ref="BK256">IF($BG256,MIN(IF(G5SelectionMask="x",IF(INDEX(RawDataRefData,$E256,0)&gt;0,INDEX(RawDataRefData,$E256,0)),"")),"")</f>
        <v/>
      </c>
      <c r="BL256" s="100" t="str">
        <f t="array" ref="BL256">IF($BG256,MAX(IF(G5SelectionMask="x",IF(INDEX(RawDataRefData,$E256,0)&gt;0,INDEX(RawDataRefData,$E256,0)),"")),"")</f>
        <v/>
      </c>
      <c r="BM256" s="100" t="str">
        <f t="shared" si="84"/>
        <v/>
      </c>
      <c r="BN256" s="103" t="str">
        <f t="array" ref="BN256">IF($BG256,STDEVA(IF(G5SelectionMask="x",IF(INDEX(RawDataRefData,$E256,0)&gt;0,INDEX(RawDataRefData,$E256,0)),"")),"")</f>
        <v/>
      </c>
      <c r="BO256" s="104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</row>
    <row r="257" spans="1:82" x14ac:dyDescent="0.2">
      <c r="A257" s="33">
        <f t="shared" si="33"/>
        <v>0</v>
      </c>
      <c r="B257" s="206"/>
      <c r="C257" s="200"/>
      <c r="D257" s="197"/>
      <c r="E257" s="72">
        <f t="shared" si="77"/>
        <v>248</v>
      </c>
      <c r="F257" s="9" t="s">
        <v>792</v>
      </c>
      <c r="K257" s="100" t="str">
        <f t="shared" si="85"/>
        <v/>
      </c>
      <c r="L257" s="100"/>
      <c r="M257" s="100"/>
      <c r="N257" s="100"/>
      <c r="O257" s="100"/>
      <c r="P257" s="101" t="str">
        <f t="shared" si="86"/>
        <v/>
      </c>
      <c r="Q257" s="102" t="str">
        <f t="shared" si="87"/>
        <v/>
      </c>
      <c r="R257" s="102" t="str">
        <f t="shared" si="88"/>
        <v/>
      </c>
      <c r="S257" s="102" t="str">
        <f t="shared" si="89"/>
        <v/>
      </c>
      <c r="T257" s="102" t="str">
        <f t="shared" si="90"/>
        <v/>
      </c>
      <c r="U257" s="102" t="str">
        <f t="shared" si="91"/>
        <v/>
      </c>
      <c r="V257" s="102" t="str">
        <f t="shared" si="92"/>
        <v/>
      </c>
      <c r="W257" s="102" t="str">
        <f t="shared" si="93"/>
        <v/>
      </c>
      <c r="X257" s="102" t="str">
        <f t="shared" si="94"/>
        <v/>
      </c>
      <c r="Y257" s="102" t="str">
        <f t="shared" si="95"/>
        <v/>
      </c>
      <c r="Z257" s="102" t="str">
        <f t="shared" si="96"/>
        <v/>
      </c>
      <c r="AA257" s="100" t="b">
        <f t="shared" si="7"/>
        <v>0</v>
      </c>
      <c r="AB257" s="100" t="str">
        <f t="array" ref="AB257">IF($AA257,MEDIAN(IF(G1SelectionMask="x",IF(INDEX(RawDataRefData,$E257,0)&gt;0,INDEX(RawDataRefData,$E257,0)),"")),"")</f>
        <v/>
      </c>
      <c r="AC257" s="100" t="str">
        <f t="array" ref="AC257">IF($AA257,QUARTILE(IF(G1SelectionMask="x",IF(INDEX(RawDataRefData,$E257,0)&gt;0,INDEX(RawDataRefData,$E257,0)),""),1),"")</f>
        <v/>
      </c>
      <c r="AD257" s="100" t="str">
        <f t="array" ref="AD257">IF($AA257,QUARTILE(IF(G1SelectionMask="x",IF(INDEX(RawDataRefData,$E257,0)&gt;0,INDEX(RawDataRefData,$E257,0)),""),3),"")</f>
        <v/>
      </c>
      <c r="AE257" s="100" t="str">
        <f t="array" ref="AE257">IF($AA257,MIN(IF(G1SelectionMask="x",IF(INDEX(RawDataRefData,$E257,0)&gt;0,INDEX(RawDataRefData,$E257,0)),"")),"")</f>
        <v/>
      </c>
      <c r="AF257" s="100" t="str">
        <f t="array" ref="AF257">IF($AA257,MAX(IF(G1SelectionMask="x",IF(INDEX(RawDataRefData,$E257,0)&gt;0,INDEX(RawDataRefData,$E257,0)),"")),"")</f>
        <v/>
      </c>
      <c r="AG257" s="100" t="str">
        <f t="shared" si="8"/>
        <v/>
      </c>
      <c r="AH257" s="100" t="str">
        <f t="array" ref="AH257">IF($AA257,STDEVA(IF(G1SelectionMask="x",IF(INDEX(RawDataRefData,$E257,0)&gt;0,INDEX(RawDataRefData,$E257,0)),"")),"")</f>
        <v/>
      </c>
      <c r="AI257" s="101" t="b">
        <f t="shared" si="9"/>
        <v>0</v>
      </c>
      <c r="AJ257" s="101" t="str">
        <f t="array" ref="AJ257">IF($AI257,MEDIAN(IF(G2SelectionMask="x",IF(INDEX(RawDataRefData,$E257,0)&gt;0,INDEX(RawDataRefData,$E257,0)),"")),"")</f>
        <v/>
      </c>
      <c r="AK257" s="101" t="str">
        <f t="array" ref="AK257">IF($AI257,QUARTILE(IF(G2SelectionMask="x",IF(INDEX(RawDataRefData,$E257,0)&gt;0,INDEX(RawDataRefData,$E257,0)),""),1),"")</f>
        <v/>
      </c>
      <c r="AL257" s="101" t="str">
        <f t="array" ref="AL257">IF($AI257,QUARTILE(IF(G2SelectionMask="x",IF(INDEX(RawDataRefData,$E257,0)&gt;0,INDEX(RawDataRefData,$E257,0)),""),3),"")</f>
        <v/>
      </c>
      <c r="AM257" s="101" t="str">
        <f t="array" ref="AM257">IF($AI257,MIN(IF(G2SelectionMask="x",IF(INDEX(RawDataRefData,$E257,0)&gt;0,INDEX(RawDataRefData,$E257,0)),"")),"")</f>
        <v/>
      </c>
      <c r="AN257" s="101" t="str">
        <f t="array" ref="AN257">IF($AI257,MAX(IF(G2SelectionMask="x",IF(INDEX(RawDataRefData,$E257,0)&gt;0,INDEX(RawDataRefData,$E257,0)),"")),"")</f>
        <v/>
      </c>
      <c r="AO257" s="101" t="str">
        <f t="shared" si="78"/>
        <v/>
      </c>
      <c r="AP257" s="101" t="str">
        <f t="array" ref="AP257">IF($AI257,STDEVA(IF(G2SelectionMask="x",IF(INDEX(RawDataRefData,$E257,0)&gt;0,INDEX(RawDataRefData,$E257,0)),"")),"")</f>
        <v/>
      </c>
      <c r="AQ257" s="100" t="b">
        <f t="shared" si="79"/>
        <v>0</v>
      </c>
      <c r="AR257" s="100" t="str">
        <f t="array" ref="AR257">IF($AQ257,MEDIAN(IF(G3SelectionMask="x",IF(INDEX(RawDataRefData,$E257,0)&gt;0,INDEX(RawDataRefData,$E257,0)),"")),"")</f>
        <v/>
      </c>
      <c r="AS257" s="100" t="str">
        <f t="array" ref="AS257">IF($AQ257,QUARTILE(IF(G3SelectionMask="x",IF(INDEX(RawDataRefData,$E257,0)&gt;0,INDEX(RawDataRefData,$E257,0)),""),1),"")</f>
        <v/>
      </c>
      <c r="AT257" s="100" t="str">
        <f t="array" ref="AT257">IF($AQ257,QUARTILE(IF(G3SelectionMask="x",IF(INDEX(RawDataRefData,$E257,0)&gt;0,INDEX(RawDataRefData,$E257,0)),""),3),"")</f>
        <v/>
      </c>
      <c r="AU257" s="100" t="str">
        <f t="array" ref="AU257">IF($AQ257,MIN(IF(G3SelectionMask="x",IF(INDEX(RawDataRefData,$E257,0)&gt;0,INDEX(RawDataRefData,$E257,0)),"")),"")</f>
        <v/>
      </c>
      <c r="AV257" s="100" t="str">
        <f t="array" ref="AV257">IF($AQ257,MAX(IF(G3SelectionMask="x",IF(INDEX(RawDataRefData,$E257,0)&gt;0,INDEX(RawDataRefData,$E257,0)),"")),"")</f>
        <v/>
      </c>
      <c r="AW257" s="100" t="str">
        <f t="shared" si="80"/>
        <v/>
      </c>
      <c r="AX257" s="100" t="str">
        <f t="array" ref="AX257">IF($AQ257,STDEVA(IF(G3SelectionMask="x",IF(INDEX(RawDataRefData,$E257,0)&gt;0,INDEX(RawDataRefData,$E257,0)),"")),"")</f>
        <v/>
      </c>
      <c r="AY257" s="101" t="b">
        <f t="shared" si="81"/>
        <v>0</v>
      </c>
      <c r="AZ257" s="101" t="str">
        <f t="array" ref="AZ257">IF($AY257,MEDIAN(IF(G4SelectionMask="x",IF(INDEX(RawDataRefData,$E257,0)&gt;0,INDEX(RawDataRefData,$E257,0)),"")),"")</f>
        <v/>
      </c>
      <c r="BA257" s="101" t="str">
        <f t="array" ref="BA257">IF($AY257,QUARTILE(IF(G4SelectionMask="x",IF(INDEX(RawDataRefData,$E257,0)&gt;0,INDEX(RawDataRefData,$E257,0)),""),1),"")</f>
        <v/>
      </c>
      <c r="BB257" s="101" t="str">
        <f t="array" ref="BB257">IF($AY257,QUARTILE(IF(G4SelectionMask="x",IF(INDEX(RawDataRefData,$E257,0)&gt;0,INDEX(RawDataRefData,$E257,0)),""),3),"")</f>
        <v/>
      </c>
      <c r="BC257" s="101" t="str">
        <f t="array" ref="BC257">IF($AY257,MIN(IF(G4SelectionMask="x",IF(INDEX(RawDataRefData,$E257,0)&gt;0,INDEX(RawDataRefData,$E257,0)),"")),"")</f>
        <v/>
      </c>
      <c r="BD257" s="101" t="str">
        <f t="array" ref="BD257">IF($AY257,MAX(IF(G4SelectionMask="x",IF(INDEX(RawDataRefData,$E257,0)&gt;0,INDEX(RawDataRefData,$E257,0)),"")),"")</f>
        <v/>
      </c>
      <c r="BE257" s="101" t="str">
        <f t="shared" si="82"/>
        <v/>
      </c>
      <c r="BF257" s="101" t="str">
        <f t="array" ref="BF257">IF($AY257,STDEVA(IF(G4SelectionMask="x",IF(INDEX(RawDataRefData,$E257,0)&gt;0,INDEX(RawDataRefData,$E257,0)),"")),"")</f>
        <v/>
      </c>
      <c r="BG257" s="100" t="b">
        <f t="shared" si="83"/>
        <v>0</v>
      </c>
      <c r="BH257" s="100" t="str">
        <f t="array" ref="BH257">IF($BG257,MEDIAN(IF(G5SelectionMask="x",IF(INDEX(RawDataRefData,$E257,0)&gt;0,INDEX(RawDataRefData,$E257,0)),"")),"")</f>
        <v/>
      </c>
      <c r="BI257" s="100" t="str">
        <f t="array" ref="BI257">IF($BG257,QUARTILE(IF(G5SelectionMask="x",IF(INDEX(RawDataRefData,$E257,0)&gt;0,INDEX(RawDataRefData,$E257,0)),""),1),"")</f>
        <v/>
      </c>
      <c r="BJ257" s="100" t="str">
        <f t="array" ref="BJ257">IF($BG257,QUARTILE(IF(G5SelectionMask="x",IF(INDEX(RawDataRefData,$E257,0)&gt;0,INDEX(RawDataRefData,$E257,0)),""),3),"")</f>
        <v/>
      </c>
      <c r="BK257" s="100" t="str">
        <f t="array" ref="BK257">IF($BG257,MIN(IF(G5SelectionMask="x",IF(INDEX(RawDataRefData,$E257,0)&gt;0,INDEX(RawDataRefData,$E257,0)),"")),"")</f>
        <v/>
      </c>
      <c r="BL257" s="100" t="str">
        <f t="array" ref="BL257">IF($BG257,MAX(IF(G5SelectionMask="x",IF(INDEX(RawDataRefData,$E257,0)&gt;0,INDEX(RawDataRefData,$E257,0)),"")),"")</f>
        <v/>
      </c>
      <c r="BM257" s="100" t="str">
        <f t="shared" si="84"/>
        <v/>
      </c>
      <c r="BN257" s="103" t="str">
        <f t="array" ref="BN257">IF($BG257,STDEVA(IF(G5SelectionMask="x",IF(INDEX(RawDataRefData,$E257,0)&gt;0,INDEX(RawDataRefData,$E257,0)),"")),"")</f>
        <v/>
      </c>
      <c r="BO257" s="104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</row>
    <row r="258" spans="1:82" x14ac:dyDescent="0.2">
      <c r="A258" s="33">
        <f t="shared" si="33"/>
        <v>0</v>
      </c>
      <c r="B258" s="206"/>
      <c r="C258" s="200"/>
      <c r="D258" s="197"/>
      <c r="E258" s="72">
        <f t="shared" si="77"/>
        <v>249</v>
      </c>
      <c r="F258" s="9" t="s">
        <v>793</v>
      </c>
      <c r="K258" s="100" t="str">
        <f t="shared" si="85"/>
        <v/>
      </c>
      <c r="L258" s="100"/>
      <c r="M258" s="100"/>
      <c r="N258" s="100"/>
      <c r="O258" s="100"/>
      <c r="P258" s="101" t="str">
        <f t="shared" si="86"/>
        <v/>
      </c>
      <c r="Q258" s="102" t="str">
        <f t="shared" si="87"/>
        <v/>
      </c>
      <c r="R258" s="102" t="str">
        <f t="shared" si="88"/>
        <v/>
      </c>
      <c r="S258" s="102" t="str">
        <f t="shared" si="89"/>
        <v/>
      </c>
      <c r="T258" s="102" t="str">
        <f t="shared" si="90"/>
        <v/>
      </c>
      <c r="U258" s="102" t="str">
        <f t="shared" si="91"/>
        <v/>
      </c>
      <c r="V258" s="102" t="str">
        <f t="shared" si="92"/>
        <v/>
      </c>
      <c r="W258" s="102" t="str">
        <f t="shared" si="93"/>
        <v/>
      </c>
      <c r="X258" s="102" t="str">
        <f t="shared" si="94"/>
        <v/>
      </c>
      <c r="Y258" s="102" t="str">
        <f t="shared" si="95"/>
        <v/>
      </c>
      <c r="Z258" s="102" t="str">
        <f t="shared" si="96"/>
        <v/>
      </c>
      <c r="AA258" s="100" t="b">
        <f t="shared" si="7"/>
        <v>0</v>
      </c>
      <c r="AB258" s="100" t="str">
        <f t="array" ref="AB258">IF($AA258,MEDIAN(IF(G1SelectionMask="x",IF(INDEX(RawDataRefData,$E258,0)&gt;0,INDEX(RawDataRefData,$E258,0)),"")),"")</f>
        <v/>
      </c>
      <c r="AC258" s="100" t="str">
        <f t="array" ref="AC258">IF($AA258,QUARTILE(IF(G1SelectionMask="x",IF(INDEX(RawDataRefData,$E258,0)&gt;0,INDEX(RawDataRefData,$E258,0)),""),1),"")</f>
        <v/>
      </c>
      <c r="AD258" s="100" t="str">
        <f t="array" ref="AD258">IF($AA258,QUARTILE(IF(G1SelectionMask="x",IF(INDEX(RawDataRefData,$E258,0)&gt;0,INDEX(RawDataRefData,$E258,0)),""),3),"")</f>
        <v/>
      </c>
      <c r="AE258" s="100" t="str">
        <f t="array" ref="AE258">IF($AA258,MIN(IF(G1SelectionMask="x",IF(INDEX(RawDataRefData,$E258,0)&gt;0,INDEX(RawDataRefData,$E258,0)),"")),"")</f>
        <v/>
      </c>
      <c r="AF258" s="100" t="str">
        <f t="array" ref="AF258">IF($AA258,MAX(IF(G1SelectionMask="x",IF(INDEX(RawDataRefData,$E258,0)&gt;0,INDEX(RawDataRefData,$E258,0)),"")),"")</f>
        <v/>
      </c>
      <c r="AG258" s="100" t="str">
        <f t="shared" si="8"/>
        <v/>
      </c>
      <c r="AH258" s="100" t="str">
        <f t="array" ref="AH258">IF($AA258,STDEVA(IF(G1SelectionMask="x",IF(INDEX(RawDataRefData,$E258,0)&gt;0,INDEX(RawDataRefData,$E258,0)),"")),"")</f>
        <v/>
      </c>
      <c r="AI258" s="101" t="b">
        <f t="shared" si="9"/>
        <v>0</v>
      </c>
      <c r="AJ258" s="101" t="str">
        <f t="array" ref="AJ258">IF($AI258,MEDIAN(IF(G2SelectionMask="x",IF(INDEX(RawDataRefData,$E258,0)&gt;0,INDEX(RawDataRefData,$E258,0)),"")),"")</f>
        <v/>
      </c>
      <c r="AK258" s="101" t="str">
        <f t="array" ref="AK258">IF($AI258,QUARTILE(IF(G2SelectionMask="x",IF(INDEX(RawDataRefData,$E258,0)&gt;0,INDEX(RawDataRefData,$E258,0)),""),1),"")</f>
        <v/>
      </c>
      <c r="AL258" s="101" t="str">
        <f t="array" ref="AL258">IF($AI258,QUARTILE(IF(G2SelectionMask="x",IF(INDEX(RawDataRefData,$E258,0)&gt;0,INDEX(RawDataRefData,$E258,0)),""),3),"")</f>
        <v/>
      </c>
      <c r="AM258" s="101" t="str">
        <f t="array" ref="AM258">IF($AI258,MIN(IF(G2SelectionMask="x",IF(INDEX(RawDataRefData,$E258,0)&gt;0,INDEX(RawDataRefData,$E258,0)),"")),"")</f>
        <v/>
      </c>
      <c r="AN258" s="101" t="str">
        <f t="array" ref="AN258">IF($AI258,MAX(IF(G2SelectionMask="x",IF(INDEX(RawDataRefData,$E258,0)&gt;0,INDEX(RawDataRefData,$E258,0)),"")),"")</f>
        <v/>
      </c>
      <c r="AO258" s="101" t="str">
        <f t="shared" si="78"/>
        <v/>
      </c>
      <c r="AP258" s="101" t="str">
        <f t="array" ref="AP258">IF($AI258,STDEVA(IF(G2SelectionMask="x",IF(INDEX(RawDataRefData,$E258,0)&gt;0,INDEX(RawDataRefData,$E258,0)),"")),"")</f>
        <v/>
      </c>
      <c r="AQ258" s="100" t="b">
        <f t="shared" si="79"/>
        <v>0</v>
      </c>
      <c r="AR258" s="100" t="str">
        <f t="array" ref="AR258">IF($AQ258,MEDIAN(IF(G3SelectionMask="x",IF(INDEX(RawDataRefData,$E258,0)&gt;0,INDEX(RawDataRefData,$E258,0)),"")),"")</f>
        <v/>
      </c>
      <c r="AS258" s="100" t="str">
        <f t="array" ref="AS258">IF($AQ258,QUARTILE(IF(G3SelectionMask="x",IF(INDEX(RawDataRefData,$E258,0)&gt;0,INDEX(RawDataRefData,$E258,0)),""),1),"")</f>
        <v/>
      </c>
      <c r="AT258" s="100" t="str">
        <f t="array" ref="AT258">IF($AQ258,QUARTILE(IF(G3SelectionMask="x",IF(INDEX(RawDataRefData,$E258,0)&gt;0,INDEX(RawDataRefData,$E258,0)),""),3),"")</f>
        <v/>
      </c>
      <c r="AU258" s="100" t="str">
        <f t="array" ref="AU258">IF($AQ258,MIN(IF(G3SelectionMask="x",IF(INDEX(RawDataRefData,$E258,0)&gt;0,INDEX(RawDataRefData,$E258,0)),"")),"")</f>
        <v/>
      </c>
      <c r="AV258" s="100" t="str">
        <f t="array" ref="AV258">IF($AQ258,MAX(IF(G3SelectionMask="x",IF(INDEX(RawDataRefData,$E258,0)&gt;0,INDEX(RawDataRefData,$E258,0)),"")),"")</f>
        <v/>
      </c>
      <c r="AW258" s="100" t="str">
        <f t="shared" si="80"/>
        <v/>
      </c>
      <c r="AX258" s="100" t="str">
        <f t="array" ref="AX258">IF($AQ258,STDEVA(IF(G3SelectionMask="x",IF(INDEX(RawDataRefData,$E258,0)&gt;0,INDEX(RawDataRefData,$E258,0)),"")),"")</f>
        <v/>
      </c>
      <c r="AY258" s="101" t="b">
        <f t="shared" si="81"/>
        <v>0</v>
      </c>
      <c r="AZ258" s="101" t="str">
        <f t="array" ref="AZ258">IF($AY258,MEDIAN(IF(G4SelectionMask="x",IF(INDEX(RawDataRefData,$E258,0)&gt;0,INDEX(RawDataRefData,$E258,0)),"")),"")</f>
        <v/>
      </c>
      <c r="BA258" s="101" t="str">
        <f t="array" ref="BA258">IF($AY258,QUARTILE(IF(G4SelectionMask="x",IF(INDEX(RawDataRefData,$E258,0)&gt;0,INDEX(RawDataRefData,$E258,0)),""),1),"")</f>
        <v/>
      </c>
      <c r="BB258" s="101" t="str">
        <f t="array" ref="BB258">IF($AY258,QUARTILE(IF(G4SelectionMask="x",IF(INDEX(RawDataRefData,$E258,0)&gt;0,INDEX(RawDataRefData,$E258,0)),""),3),"")</f>
        <v/>
      </c>
      <c r="BC258" s="101" t="str">
        <f t="array" ref="BC258">IF($AY258,MIN(IF(G4SelectionMask="x",IF(INDEX(RawDataRefData,$E258,0)&gt;0,INDEX(RawDataRefData,$E258,0)),"")),"")</f>
        <v/>
      </c>
      <c r="BD258" s="101" t="str">
        <f t="array" ref="BD258">IF($AY258,MAX(IF(G4SelectionMask="x",IF(INDEX(RawDataRefData,$E258,0)&gt;0,INDEX(RawDataRefData,$E258,0)),"")),"")</f>
        <v/>
      </c>
      <c r="BE258" s="101" t="str">
        <f t="shared" si="82"/>
        <v/>
      </c>
      <c r="BF258" s="101" t="str">
        <f t="array" ref="BF258">IF($AY258,STDEVA(IF(G4SelectionMask="x",IF(INDEX(RawDataRefData,$E258,0)&gt;0,INDEX(RawDataRefData,$E258,0)),"")),"")</f>
        <v/>
      </c>
      <c r="BG258" s="100" t="b">
        <f t="shared" si="83"/>
        <v>0</v>
      </c>
      <c r="BH258" s="100" t="str">
        <f t="array" ref="BH258">IF($BG258,MEDIAN(IF(G5SelectionMask="x",IF(INDEX(RawDataRefData,$E258,0)&gt;0,INDEX(RawDataRefData,$E258,0)),"")),"")</f>
        <v/>
      </c>
      <c r="BI258" s="100" t="str">
        <f t="array" ref="BI258">IF($BG258,QUARTILE(IF(G5SelectionMask="x",IF(INDEX(RawDataRefData,$E258,0)&gt;0,INDEX(RawDataRefData,$E258,0)),""),1),"")</f>
        <v/>
      </c>
      <c r="BJ258" s="100" t="str">
        <f t="array" ref="BJ258">IF($BG258,QUARTILE(IF(G5SelectionMask="x",IF(INDEX(RawDataRefData,$E258,0)&gt;0,INDEX(RawDataRefData,$E258,0)),""),3),"")</f>
        <v/>
      </c>
      <c r="BK258" s="100" t="str">
        <f t="array" ref="BK258">IF($BG258,MIN(IF(G5SelectionMask="x",IF(INDEX(RawDataRefData,$E258,0)&gt;0,INDEX(RawDataRefData,$E258,0)),"")),"")</f>
        <v/>
      </c>
      <c r="BL258" s="100" t="str">
        <f t="array" ref="BL258">IF($BG258,MAX(IF(G5SelectionMask="x",IF(INDEX(RawDataRefData,$E258,0)&gt;0,INDEX(RawDataRefData,$E258,0)),"")),"")</f>
        <v/>
      </c>
      <c r="BM258" s="100" t="str">
        <f t="shared" si="84"/>
        <v/>
      </c>
      <c r="BN258" s="103" t="str">
        <f t="array" ref="BN258">IF($BG258,STDEVA(IF(G5SelectionMask="x",IF(INDEX(RawDataRefData,$E258,0)&gt;0,INDEX(RawDataRefData,$E258,0)),"")),"")</f>
        <v/>
      </c>
      <c r="BO258" s="104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</row>
    <row r="259" spans="1:82" x14ac:dyDescent="0.2">
      <c r="A259" s="33">
        <f t="shared" si="33"/>
        <v>0</v>
      </c>
      <c r="B259" s="206"/>
      <c r="C259" s="200"/>
      <c r="D259" s="197"/>
      <c r="E259" s="72">
        <f t="shared" si="77"/>
        <v>250</v>
      </c>
      <c r="F259" s="9" t="s">
        <v>794</v>
      </c>
      <c r="K259" s="100" t="str">
        <f t="shared" si="85"/>
        <v/>
      </c>
      <c r="L259" s="100"/>
      <c r="M259" s="100"/>
      <c r="N259" s="100"/>
      <c r="O259" s="100"/>
      <c r="P259" s="101" t="str">
        <f t="shared" si="86"/>
        <v/>
      </c>
      <c r="Q259" s="102" t="str">
        <f t="shared" si="87"/>
        <v/>
      </c>
      <c r="R259" s="102" t="str">
        <f t="shared" si="88"/>
        <v/>
      </c>
      <c r="S259" s="102" t="str">
        <f t="shared" si="89"/>
        <v/>
      </c>
      <c r="T259" s="102" t="str">
        <f t="shared" si="90"/>
        <v/>
      </c>
      <c r="U259" s="102" t="str">
        <f t="shared" si="91"/>
        <v/>
      </c>
      <c r="V259" s="102" t="str">
        <f t="shared" si="92"/>
        <v/>
      </c>
      <c r="W259" s="102" t="str">
        <f t="shared" si="93"/>
        <v/>
      </c>
      <c r="X259" s="102" t="str">
        <f t="shared" si="94"/>
        <v/>
      </c>
      <c r="Y259" s="102" t="str">
        <f t="shared" si="95"/>
        <v/>
      </c>
      <c r="Z259" s="102" t="str">
        <f t="shared" si="96"/>
        <v/>
      </c>
      <c r="AA259" s="100" t="b">
        <f t="shared" si="7"/>
        <v>0</v>
      </c>
      <c r="AB259" s="100" t="str">
        <f t="array" ref="AB259">IF($AA259,MEDIAN(IF(G1SelectionMask="x",IF(INDEX(RawDataRefData,$E259,0)&gt;0,INDEX(RawDataRefData,$E259,0)),"")),"")</f>
        <v/>
      </c>
      <c r="AC259" s="100" t="str">
        <f t="array" ref="AC259">IF($AA259,QUARTILE(IF(G1SelectionMask="x",IF(INDEX(RawDataRefData,$E259,0)&gt;0,INDEX(RawDataRefData,$E259,0)),""),1),"")</f>
        <v/>
      </c>
      <c r="AD259" s="100" t="str">
        <f t="array" ref="AD259">IF($AA259,QUARTILE(IF(G1SelectionMask="x",IF(INDEX(RawDataRefData,$E259,0)&gt;0,INDEX(RawDataRefData,$E259,0)),""),3),"")</f>
        <v/>
      </c>
      <c r="AE259" s="100" t="str">
        <f t="array" ref="AE259">IF($AA259,MIN(IF(G1SelectionMask="x",IF(INDEX(RawDataRefData,$E259,0)&gt;0,INDEX(RawDataRefData,$E259,0)),"")),"")</f>
        <v/>
      </c>
      <c r="AF259" s="100" t="str">
        <f t="array" ref="AF259">IF($AA259,MAX(IF(G1SelectionMask="x",IF(INDEX(RawDataRefData,$E259,0)&gt;0,INDEX(RawDataRefData,$E259,0)),"")),"")</f>
        <v/>
      </c>
      <c r="AG259" s="100" t="str">
        <f t="shared" si="8"/>
        <v/>
      </c>
      <c r="AH259" s="100" t="str">
        <f t="array" ref="AH259">IF($AA259,STDEVA(IF(G1SelectionMask="x",IF(INDEX(RawDataRefData,$E259,0)&gt;0,INDEX(RawDataRefData,$E259,0)),"")),"")</f>
        <v/>
      </c>
      <c r="AI259" s="101" t="b">
        <f t="shared" si="9"/>
        <v>0</v>
      </c>
      <c r="AJ259" s="101" t="str">
        <f t="array" ref="AJ259">IF($AI259,MEDIAN(IF(G2SelectionMask="x",IF(INDEX(RawDataRefData,$E259,0)&gt;0,INDEX(RawDataRefData,$E259,0)),"")),"")</f>
        <v/>
      </c>
      <c r="AK259" s="101" t="str">
        <f t="array" ref="AK259">IF($AI259,QUARTILE(IF(G2SelectionMask="x",IF(INDEX(RawDataRefData,$E259,0)&gt;0,INDEX(RawDataRefData,$E259,0)),""),1),"")</f>
        <v/>
      </c>
      <c r="AL259" s="101" t="str">
        <f t="array" ref="AL259">IF($AI259,QUARTILE(IF(G2SelectionMask="x",IF(INDEX(RawDataRefData,$E259,0)&gt;0,INDEX(RawDataRefData,$E259,0)),""),3),"")</f>
        <v/>
      </c>
      <c r="AM259" s="101" t="str">
        <f t="array" ref="AM259">IF($AI259,MIN(IF(G2SelectionMask="x",IF(INDEX(RawDataRefData,$E259,0)&gt;0,INDEX(RawDataRefData,$E259,0)),"")),"")</f>
        <v/>
      </c>
      <c r="AN259" s="101" t="str">
        <f t="array" ref="AN259">IF($AI259,MAX(IF(G2SelectionMask="x",IF(INDEX(RawDataRefData,$E259,0)&gt;0,INDEX(RawDataRefData,$E259,0)),"")),"")</f>
        <v/>
      </c>
      <c r="AO259" s="101" t="str">
        <f t="shared" si="78"/>
        <v/>
      </c>
      <c r="AP259" s="101" t="str">
        <f t="array" ref="AP259">IF($AI259,STDEVA(IF(G2SelectionMask="x",IF(INDEX(RawDataRefData,$E259,0)&gt;0,INDEX(RawDataRefData,$E259,0)),"")),"")</f>
        <v/>
      </c>
      <c r="AQ259" s="100" t="b">
        <f t="shared" si="79"/>
        <v>0</v>
      </c>
      <c r="AR259" s="100" t="str">
        <f t="array" ref="AR259">IF($AQ259,MEDIAN(IF(G3SelectionMask="x",IF(INDEX(RawDataRefData,$E259,0)&gt;0,INDEX(RawDataRefData,$E259,0)),"")),"")</f>
        <v/>
      </c>
      <c r="AS259" s="100" t="str">
        <f t="array" ref="AS259">IF($AQ259,QUARTILE(IF(G3SelectionMask="x",IF(INDEX(RawDataRefData,$E259,0)&gt;0,INDEX(RawDataRefData,$E259,0)),""),1),"")</f>
        <v/>
      </c>
      <c r="AT259" s="100" t="str">
        <f t="array" ref="AT259">IF($AQ259,QUARTILE(IF(G3SelectionMask="x",IF(INDEX(RawDataRefData,$E259,0)&gt;0,INDEX(RawDataRefData,$E259,0)),""),3),"")</f>
        <v/>
      </c>
      <c r="AU259" s="100" t="str">
        <f t="array" ref="AU259">IF($AQ259,MIN(IF(G3SelectionMask="x",IF(INDEX(RawDataRefData,$E259,0)&gt;0,INDEX(RawDataRefData,$E259,0)),"")),"")</f>
        <v/>
      </c>
      <c r="AV259" s="100" t="str">
        <f t="array" ref="AV259">IF($AQ259,MAX(IF(G3SelectionMask="x",IF(INDEX(RawDataRefData,$E259,0)&gt;0,INDEX(RawDataRefData,$E259,0)),"")),"")</f>
        <v/>
      </c>
      <c r="AW259" s="100" t="str">
        <f t="shared" si="80"/>
        <v/>
      </c>
      <c r="AX259" s="100" t="str">
        <f t="array" ref="AX259">IF($AQ259,STDEVA(IF(G3SelectionMask="x",IF(INDEX(RawDataRefData,$E259,0)&gt;0,INDEX(RawDataRefData,$E259,0)),"")),"")</f>
        <v/>
      </c>
      <c r="AY259" s="101" t="b">
        <f t="shared" si="81"/>
        <v>0</v>
      </c>
      <c r="AZ259" s="101" t="str">
        <f t="array" ref="AZ259">IF($AY259,MEDIAN(IF(G4SelectionMask="x",IF(INDEX(RawDataRefData,$E259,0)&gt;0,INDEX(RawDataRefData,$E259,0)),"")),"")</f>
        <v/>
      </c>
      <c r="BA259" s="101" t="str">
        <f t="array" ref="BA259">IF($AY259,QUARTILE(IF(G4SelectionMask="x",IF(INDEX(RawDataRefData,$E259,0)&gt;0,INDEX(RawDataRefData,$E259,0)),""),1),"")</f>
        <v/>
      </c>
      <c r="BB259" s="101" t="str">
        <f t="array" ref="BB259">IF($AY259,QUARTILE(IF(G4SelectionMask="x",IF(INDEX(RawDataRefData,$E259,0)&gt;0,INDEX(RawDataRefData,$E259,0)),""),3),"")</f>
        <v/>
      </c>
      <c r="BC259" s="101" t="str">
        <f t="array" ref="BC259">IF($AY259,MIN(IF(G4SelectionMask="x",IF(INDEX(RawDataRefData,$E259,0)&gt;0,INDEX(RawDataRefData,$E259,0)),"")),"")</f>
        <v/>
      </c>
      <c r="BD259" s="101" t="str">
        <f t="array" ref="BD259">IF($AY259,MAX(IF(G4SelectionMask="x",IF(INDEX(RawDataRefData,$E259,0)&gt;0,INDEX(RawDataRefData,$E259,0)),"")),"")</f>
        <v/>
      </c>
      <c r="BE259" s="101" t="str">
        <f t="shared" si="82"/>
        <v/>
      </c>
      <c r="BF259" s="101" t="str">
        <f t="array" ref="BF259">IF($AY259,STDEVA(IF(G4SelectionMask="x",IF(INDEX(RawDataRefData,$E259,0)&gt;0,INDEX(RawDataRefData,$E259,0)),"")),"")</f>
        <v/>
      </c>
      <c r="BG259" s="100" t="b">
        <f t="shared" si="83"/>
        <v>0</v>
      </c>
      <c r="BH259" s="100" t="str">
        <f t="array" ref="BH259">IF($BG259,MEDIAN(IF(G5SelectionMask="x",IF(INDEX(RawDataRefData,$E259,0)&gt;0,INDEX(RawDataRefData,$E259,0)),"")),"")</f>
        <v/>
      </c>
      <c r="BI259" s="100" t="str">
        <f t="array" ref="BI259">IF($BG259,QUARTILE(IF(G5SelectionMask="x",IF(INDEX(RawDataRefData,$E259,0)&gt;0,INDEX(RawDataRefData,$E259,0)),""),1),"")</f>
        <v/>
      </c>
      <c r="BJ259" s="100" t="str">
        <f t="array" ref="BJ259">IF($BG259,QUARTILE(IF(G5SelectionMask="x",IF(INDEX(RawDataRefData,$E259,0)&gt;0,INDEX(RawDataRefData,$E259,0)),""),3),"")</f>
        <v/>
      </c>
      <c r="BK259" s="100" t="str">
        <f t="array" ref="BK259">IF($BG259,MIN(IF(G5SelectionMask="x",IF(INDEX(RawDataRefData,$E259,0)&gt;0,INDEX(RawDataRefData,$E259,0)),"")),"")</f>
        <v/>
      </c>
      <c r="BL259" s="100" t="str">
        <f t="array" ref="BL259">IF($BG259,MAX(IF(G5SelectionMask="x",IF(INDEX(RawDataRefData,$E259,0)&gt;0,INDEX(RawDataRefData,$E259,0)),"")),"")</f>
        <v/>
      </c>
      <c r="BM259" s="100" t="str">
        <f t="shared" si="84"/>
        <v/>
      </c>
      <c r="BN259" s="103" t="str">
        <f t="array" ref="BN259">IF($BG259,STDEVA(IF(G5SelectionMask="x",IF(INDEX(RawDataRefData,$E259,0)&gt;0,INDEX(RawDataRefData,$E259,0)),"")),"")</f>
        <v/>
      </c>
      <c r="BO259" s="104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</row>
    <row r="260" spans="1:82" x14ac:dyDescent="0.2">
      <c r="A260" s="33">
        <f t="shared" si="33"/>
        <v>0</v>
      </c>
      <c r="B260" s="206"/>
      <c r="C260" s="200"/>
      <c r="D260" s="197"/>
      <c r="E260" s="72">
        <f t="shared" si="77"/>
        <v>251</v>
      </c>
      <c r="F260" s="9" t="s">
        <v>795</v>
      </c>
      <c r="K260" s="100" t="str">
        <f t="shared" si="85"/>
        <v/>
      </c>
      <c r="L260" s="100"/>
      <c r="M260" s="100"/>
      <c r="N260" s="100"/>
      <c r="O260" s="100"/>
      <c r="P260" s="101" t="str">
        <f t="shared" si="86"/>
        <v/>
      </c>
      <c r="Q260" s="102" t="str">
        <f t="shared" si="87"/>
        <v/>
      </c>
      <c r="R260" s="102" t="str">
        <f t="shared" si="88"/>
        <v/>
      </c>
      <c r="S260" s="102" t="str">
        <f t="shared" si="89"/>
        <v/>
      </c>
      <c r="T260" s="102" t="str">
        <f t="shared" si="90"/>
        <v/>
      </c>
      <c r="U260" s="102" t="str">
        <f t="shared" si="91"/>
        <v/>
      </c>
      <c r="V260" s="102" t="str">
        <f t="shared" si="92"/>
        <v/>
      </c>
      <c r="W260" s="102" t="str">
        <f t="shared" si="93"/>
        <v/>
      </c>
      <c r="X260" s="102" t="str">
        <f t="shared" si="94"/>
        <v/>
      </c>
      <c r="Y260" s="102" t="str">
        <f t="shared" si="95"/>
        <v/>
      </c>
      <c r="Z260" s="102" t="str">
        <f t="shared" si="96"/>
        <v/>
      </c>
      <c r="AA260" s="100" t="b">
        <f t="shared" si="7"/>
        <v>0</v>
      </c>
      <c r="AB260" s="100" t="str">
        <f t="array" ref="AB260">IF($AA260,MEDIAN(IF(G1SelectionMask="x",IF(INDEX(RawDataRefData,$E260,0)&gt;0,INDEX(RawDataRefData,$E260,0)),"")),"")</f>
        <v/>
      </c>
      <c r="AC260" s="100" t="str">
        <f t="array" ref="AC260">IF($AA260,QUARTILE(IF(G1SelectionMask="x",IF(INDEX(RawDataRefData,$E260,0)&gt;0,INDEX(RawDataRefData,$E260,0)),""),1),"")</f>
        <v/>
      </c>
      <c r="AD260" s="100" t="str">
        <f t="array" ref="AD260">IF($AA260,QUARTILE(IF(G1SelectionMask="x",IF(INDEX(RawDataRefData,$E260,0)&gt;0,INDEX(RawDataRefData,$E260,0)),""),3),"")</f>
        <v/>
      </c>
      <c r="AE260" s="100" t="str">
        <f t="array" ref="AE260">IF($AA260,MIN(IF(G1SelectionMask="x",IF(INDEX(RawDataRefData,$E260,0)&gt;0,INDEX(RawDataRefData,$E260,0)),"")),"")</f>
        <v/>
      </c>
      <c r="AF260" s="100" t="str">
        <f t="array" ref="AF260">IF($AA260,MAX(IF(G1SelectionMask="x",IF(INDEX(RawDataRefData,$E260,0)&gt;0,INDEX(RawDataRefData,$E260,0)),"")),"")</f>
        <v/>
      </c>
      <c r="AG260" s="100" t="str">
        <f t="shared" si="8"/>
        <v/>
      </c>
      <c r="AH260" s="100" t="str">
        <f t="array" ref="AH260">IF($AA260,STDEVA(IF(G1SelectionMask="x",IF(INDEX(RawDataRefData,$E260,0)&gt;0,INDEX(RawDataRefData,$E260,0)),"")),"")</f>
        <v/>
      </c>
      <c r="AI260" s="101" t="b">
        <f t="shared" si="9"/>
        <v>0</v>
      </c>
      <c r="AJ260" s="101" t="str">
        <f t="array" ref="AJ260">IF($AI260,MEDIAN(IF(G2SelectionMask="x",IF(INDEX(RawDataRefData,$E260,0)&gt;0,INDEX(RawDataRefData,$E260,0)),"")),"")</f>
        <v/>
      </c>
      <c r="AK260" s="101" t="str">
        <f t="array" ref="AK260">IF($AI260,QUARTILE(IF(G2SelectionMask="x",IF(INDEX(RawDataRefData,$E260,0)&gt;0,INDEX(RawDataRefData,$E260,0)),""),1),"")</f>
        <v/>
      </c>
      <c r="AL260" s="101" t="str">
        <f t="array" ref="AL260">IF($AI260,QUARTILE(IF(G2SelectionMask="x",IF(INDEX(RawDataRefData,$E260,0)&gt;0,INDEX(RawDataRefData,$E260,0)),""),3),"")</f>
        <v/>
      </c>
      <c r="AM260" s="101" t="str">
        <f t="array" ref="AM260">IF($AI260,MIN(IF(G2SelectionMask="x",IF(INDEX(RawDataRefData,$E260,0)&gt;0,INDEX(RawDataRefData,$E260,0)),"")),"")</f>
        <v/>
      </c>
      <c r="AN260" s="101" t="str">
        <f t="array" ref="AN260">IF($AI260,MAX(IF(G2SelectionMask="x",IF(INDEX(RawDataRefData,$E260,0)&gt;0,INDEX(RawDataRefData,$E260,0)),"")),"")</f>
        <v/>
      </c>
      <c r="AO260" s="101" t="str">
        <f t="shared" si="78"/>
        <v/>
      </c>
      <c r="AP260" s="101" t="str">
        <f t="array" ref="AP260">IF($AI260,STDEVA(IF(G2SelectionMask="x",IF(INDEX(RawDataRefData,$E260,0)&gt;0,INDEX(RawDataRefData,$E260,0)),"")),"")</f>
        <v/>
      </c>
      <c r="AQ260" s="100" t="b">
        <f t="shared" si="79"/>
        <v>0</v>
      </c>
      <c r="AR260" s="100" t="str">
        <f t="array" ref="AR260">IF($AQ260,MEDIAN(IF(G3SelectionMask="x",IF(INDEX(RawDataRefData,$E260,0)&gt;0,INDEX(RawDataRefData,$E260,0)),"")),"")</f>
        <v/>
      </c>
      <c r="AS260" s="100" t="str">
        <f t="array" ref="AS260">IF($AQ260,QUARTILE(IF(G3SelectionMask="x",IF(INDEX(RawDataRefData,$E260,0)&gt;0,INDEX(RawDataRefData,$E260,0)),""),1),"")</f>
        <v/>
      </c>
      <c r="AT260" s="100" t="str">
        <f t="array" ref="AT260">IF($AQ260,QUARTILE(IF(G3SelectionMask="x",IF(INDEX(RawDataRefData,$E260,0)&gt;0,INDEX(RawDataRefData,$E260,0)),""),3),"")</f>
        <v/>
      </c>
      <c r="AU260" s="100" t="str">
        <f t="array" ref="AU260">IF($AQ260,MIN(IF(G3SelectionMask="x",IF(INDEX(RawDataRefData,$E260,0)&gt;0,INDEX(RawDataRefData,$E260,0)),"")),"")</f>
        <v/>
      </c>
      <c r="AV260" s="100" t="str">
        <f t="array" ref="AV260">IF($AQ260,MAX(IF(G3SelectionMask="x",IF(INDEX(RawDataRefData,$E260,0)&gt;0,INDEX(RawDataRefData,$E260,0)),"")),"")</f>
        <v/>
      </c>
      <c r="AW260" s="100" t="str">
        <f t="shared" si="80"/>
        <v/>
      </c>
      <c r="AX260" s="100" t="str">
        <f t="array" ref="AX260">IF($AQ260,STDEVA(IF(G3SelectionMask="x",IF(INDEX(RawDataRefData,$E260,0)&gt;0,INDEX(RawDataRefData,$E260,0)),"")),"")</f>
        <v/>
      </c>
      <c r="AY260" s="101" t="b">
        <f t="shared" si="81"/>
        <v>0</v>
      </c>
      <c r="AZ260" s="101" t="str">
        <f t="array" ref="AZ260">IF($AY260,MEDIAN(IF(G4SelectionMask="x",IF(INDEX(RawDataRefData,$E260,0)&gt;0,INDEX(RawDataRefData,$E260,0)),"")),"")</f>
        <v/>
      </c>
      <c r="BA260" s="101" t="str">
        <f t="array" ref="BA260">IF($AY260,QUARTILE(IF(G4SelectionMask="x",IF(INDEX(RawDataRefData,$E260,0)&gt;0,INDEX(RawDataRefData,$E260,0)),""),1),"")</f>
        <v/>
      </c>
      <c r="BB260" s="101" t="str">
        <f t="array" ref="BB260">IF($AY260,QUARTILE(IF(G4SelectionMask="x",IF(INDEX(RawDataRefData,$E260,0)&gt;0,INDEX(RawDataRefData,$E260,0)),""),3),"")</f>
        <v/>
      </c>
      <c r="BC260" s="101" t="str">
        <f t="array" ref="BC260">IF($AY260,MIN(IF(G4SelectionMask="x",IF(INDEX(RawDataRefData,$E260,0)&gt;0,INDEX(RawDataRefData,$E260,0)),"")),"")</f>
        <v/>
      </c>
      <c r="BD260" s="101" t="str">
        <f t="array" ref="BD260">IF($AY260,MAX(IF(G4SelectionMask="x",IF(INDEX(RawDataRefData,$E260,0)&gt;0,INDEX(RawDataRefData,$E260,0)),"")),"")</f>
        <v/>
      </c>
      <c r="BE260" s="101" t="str">
        <f t="shared" si="82"/>
        <v/>
      </c>
      <c r="BF260" s="101" t="str">
        <f t="array" ref="BF260">IF($AY260,STDEVA(IF(G4SelectionMask="x",IF(INDEX(RawDataRefData,$E260,0)&gt;0,INDEX(RawDataRefData,$E260,0)),"")),"")</f>
        <v/>
      </c>
      <c r="BG260" s="100" t="b">
        <f t="shared" si="83"/>
        <v>0</v>
      </c>
      <c r="BH260" s="100" t="str">
        <f t="array" ref="BH260">IF($BG260,MEDIAN(IF(G5SelectionMask="x",IF(INDEX(RawDataRefData,$E260,0)&gt;0,INDEX(RawDataRefData,$E260,0)),"")),"")</f>
        <v/>
      </c>
      <c r="BI260" s="100" t="str">
        <f t="array" ref="BI260">IF($BG260,QUARTILE(IF(G5SelectionMask="x",IF(INDEX(RawDataRefData,$E260,0)&gt;0,INDEX(RawDataRefData,$E260,0)),""),1),"")</f>
        <v/>
      </c>
      <c r="BJ260" s="100" t="str">
        <f t="array" ref="BJ260">IF($BG260,QUARTILE(IF(G5SelectionMask="x",IF(INDEX(RawDataRefData,$E260,0)&gt;0,INDEX(RawDataRefData,$E260,0)),""),3),"")</f>
        <v/>
      </c>
      <c r="BK260" s="100" t="str">
        <f t="array" ref="BK260">IF($BG260,MIN(IF(G5SelectionMask="x",IF(INDEX(RawDataRefData,$E260,0)&gt;0,INDEX(RawDataRefData,$E260,0)),"")),"")</f>
        <v/>
      </c>
      <c r="BL260" s="100" t="str">
        <f t="array" ref="BL260">IF($BG260,MAX(IF(G5SelectionMask="x",IF(INDEX(RawDataRefData,$E260,0)&gt;0,INDEX(RawDataRefData,$E260,0)),"")),"")</f>
        <v/>
      </c>
      <c r="BM260" s="100" t="str">
        <f t="shared" si="84"/>
        <v/>
      </c>
      <c r="BN260" s="103" t="str">
        <f t="array" ref="BN260">IF($BG260,STDEVA(IF(G5SelectionMask="x",IF(INDEX(RawDataRefData,$E260,0)&gt;0,INDEX(RawDataRefData,$E260,0)),"")),"")</f>
        <v/>
      </c>
      <c r="BO260" s="104"/>
      <c r="BP260" s="105"/>
      <c r="BQ260" s="105"/>
      <c r="BR260" s="105"/>
      <c r="BS260" s="105"/>
      <c r="BT260" s="105"/>
      <c r="BU260" s="105"/>
      <c r="BV260" s="105"/>
      <c r="BW260" s="105"/>
      <c r="BX260" s="105"/>
      <c r="BY260" s="105"/>
      <c r="BZ260" s="105"/>
      <c r="CA260" s="105"/>
      <c r="CB260" s="105"/>
      <c r="CC260" s="105"/>
      <c r="CD260" s="105"/>
    </row>
    <row r="261" spans="1:82" x14ac:dyDescent="0.2">
      <c r="A261" s="33">
        <f t="shared" si="33"/>
        <v>0</v>
      </c>
      <c r="B261" s="206"/>
      <c r="C261" s="200"/>
      <c r="D261" s="197"/>
      <c r="E261" s="72">
        <f t="shared" si="77"/>
        <v>252</v>
      </c>
      <c r="F261" s="9" t="s">
        <v>796</v>
      </c>
      <c r="K261" s="100" t="str">
        <f t="shared" si="85"/>
        <v/>
      </c>
      <c r="L261" s="100"/>
      <c r="M261" s="100"/>
      <c r="N261" s="100"/>
      <c r="O261" s="100"/>
      <c r="P261" s="101" t="str">
        <f t="shared" si="86"/>
        <v/>
      </c>
      <c r="Q261" s="102" t="str">
        <f t="shared" si="87"/>
        <v/>
      </c>
      <c r="R261" s="102" t="str">
        <f t="shared" si="88"/>
        <v/>
      </c>
      <c r="S261" s="102" t="str">
        <f t="shared" si="89"/>
        <v/>
      </c>
      <c r="T261" s="102" t="str">
        <f t="shared" si="90"/>
        <v/>
      </c>
      <c r="U261" s="102" t="str">
        <f t="shared" si="91"/>
        <v/>
      </c>
      <c r="V261" s="102" t="str">
        <f t="shared" si="92"/>
        <v/>
      </c>
      <c r="W261" s="102" t="str">
        <f t="shared" si="93"/>
        <v/>
      </c>
      <c r="X261" s="102" t="str">
        <f t="shared" si="94"/>
        <v/>
      </c>
      <c r="Y261" s="102" t="str">
        <f t="shared" si="95"/>
        <v/>
      </c>
      <c r="Z261" s="102" t="str">
        <f t="shared" si="96"/>
        <v/>
      </c>
      <c r="AA261" s="100" t="b">
        <f t="shared" si="7"/>
        <v>0</v>
      </c>
      <c r="AB261" s="100" t="str">
        <f t="array" ref="AB261">IF($AA261,MEDIAN(IF(G1SelectionMask="x",IF(INDEX(RawDataRefData,$E261,0)&gt;0,INDEX(RawDataRefData,$E261,0)),"")),"")</f>
        <v/>
      </c>
      <c r="AC261" s="100" t="str">
        <f t="array" ref="AC261">IF($AA261,QUARTILE(IF(G1SelectionMask="x",IF(INDEX(RawDataRefData,$E261,0)&gt;0,INDEX(RawDataRefData,$E261,0)),""),1),"")</f>
        <v/>
      </c>
      <c r="AD261" s="100" t="str">
        <f t="array" ref="AD261">IF($AA261,QUARTILE(IF(G1SelectionMask="x",IF(INDEX(RawDataRefData,$E261,0)&gt;0,INDEX(RawDataRefData,$E261,0)),""),3),"")</f>
        <v/>
      </c>
      <c r="AE261" s="100" t="str">
        <f t="array" ref="AE261">IF($AA261,MIN(IF(G1SelectionMask="x",IF(INDEX(RawDataRefData,$E261,0)&gt;0,INDEX(RawDataRefData,$E261,0)),"")),"")</f>
        <v/>
      </c>
      <c r="AF261" s="100" t="str">
        <f t="array" ref="AF261">IF($AA261,MAX(IF(G1SelectionMask="x",IF(INDEX(RawDataRefData,$E261,0)&gt;0,INDEX(RawDataRefData,$E261,0)),"")),"")</f>
        <v/>
      </c>
      <c r="AG261" s="100" t="str">
        <f t="shared" si="8"/>
        <v/>
      </c>
      <c r="AH261" s="100" t="str">
        <f t="array" ref="AH261">IF($AA261,STDEVA(IF(G1SelectionMask="x",IF(INDEX(RawDataRefData,$E261,0)&gt;0,INDEX(RawDataRefData,$E261,0)),"")),"")</f>
        <v/>
      </c>
      <c r="AI261" s="101" t="b">
        <f t="shared" si="9"/>
        <v>0</v>
      </c>
      <c r="AJ261" s="101" t="str">
        <f t="array" ref="AJ261">IF($AI261,MEDIAN(IF(G2SelectionMask="x",IF(INDEX(RawDataRefData,$E261,0)&gt;0,INDEX(RawDataRefData,$E261,0)),"")),"")</f>
        <v/>
      </c>
      <c r="AK261" s="101" t="str">
        <f t="array" ref="AK261">IF($AI261,QUARTILE(IF(G2SelectionMask="x",IF(INDEX(RawDataRefData,$E261,0)&gt;0,INDEX(RawDataRefData,$E261,0)),""),1),"")</f>
        <v/>
      </c>
      <c r="AL261" s="101" t="str">
        <f t="array" ref="AL261">IF($AI261,QUARTILE(IF(G2SelectionMask="x",IF(INDEX(RawDataRefData,$E261,0)&gt;0,INDEX(RawDataRefData,$E261,0)),""),3),"")</f>
        <v/>
      </c>
      <c r="AM261" s="101" t="str">
        <f t="array" ref="AM261">IF($AI261,MIN(IF(G2SelectionMask="x",IF(INDEX(RawDataRefData,$E261,0)&gt;0,INDEX(RawDataRefData,$E261,0)),"")),"")</f>
        <v/>
      </c>
      <c r="AN261" s="101" t="str">
        <f t="array" ref="AN261">IF($AI261,MAX(IF(G2SelectionMask="x",IF(INDEX(RawDataRefData,$E261,0)&gt;0,INDEX(RawDataRefData,$E261,0)),"")),"")</f>
        <v/>
      </c>
      <c r="AO261" s="101" t="str">
        <f t="shared" si="78"/>
        <v/>
      </c>
      <c r="AP261" s="101" t="str">
        <f t="array" ref="AP261">IF($AI261,STDEVA(IF(G2SelectionMask="x",IF(INDEX(RawDataRefData,$E261,0)&gt;0,INDEX(RawDataRefData,$E261,0)),"")),"")</f>
        <v/>
      </c>
      <c r="AQ261" s="100" t="b">
        <f t="shared" si="79"/>
        <v>0</v>
      </c>
      <c r="AR261" s="100" t="str">
        <f t="array" ref="AR261">IF($AQ261,MEDIAN(IF(G3SelectionMask="x",IF(INDEX(RawDataRefData,$E261,0)&gt;0,INDEX(RawDataRefData,$E261,0)),"")),"")</f>
        <v/>
      </c>
      <c r="AS261" s="100" t="str">
        <f t="array" ref="AS261">IF($AQ261,QUARTILE(IF(G3SelectionMask="x",IF(INDEX(RawDataRefData,$E261,0)&gt;0,INDEX(RawDataRefData,$E261,0)),""),1),"")</f>
        <v/>
      </c>
      <c r="AT261" s="100" t="str">
        <f t="array" ref="AT261">IF($AQ261,QUARTILE(IF(G3SelectionMask="x",IF(INDEX(RawDataRefData,$E261,0)&gt;0,INDEX(RawDataRefData,$E261,0)),""),3),"")</f>
        <v/>
      </c>
      <c r="AU261" s="100" t="str">
        <f t="array" ref="AU261">IF($AQ261,MIN(IF(G3SelectionMask="x",IF(INDEX(RawDataRefData,$E261,0)&gt;0,INDEX(RawDataRefData,$E261,0)),"")),"")</f>
        <v/>
      </c>
      <c r="AV261" s="100" t="str">
        <f t="array" ref="AV261">IF($AQ261,MAX(IF(G3SelectionMask="x",IF(INDEX(RawDataRefData,$E261,0)&gt;0,INDEX(RawDataRefData,$E261,0)),"")),"")</f>
        <v/>
      </c>
      <c r="AW261" s="100" t="str">
        <f t="shared" si="80"/>
        <v/>
      </c>
      <c r="AX261" s="100" t="str">
        <f t="array" ref="AX261">IF($AQ261,STDEVA(IF(G3SelectionMask="x",IF(INDEX(RawDataRefData,$E261,0)&gt;0,INDEX(RawDataRefData,$E261,0)),"")),"")</f>
        <v/>
      </c>
      <c r="AY261" s="101" t="b">
        <f t="shared" si="81"/>
        <v>0</v>
      </c>
      <c r="AZ261" s="101" t="str">
        <f t="array" ref="AZ261">IF($AY261,MEDIAN(IF(G4SelectionMask="x",IF(INDEX(RawDataRefData,$E261,0)&gt;0,INDEX(RawDataRefData,$E261,0)),"")),"")</f>
        <v/>
      </c>
      <c r="BA261" s="101" t="str">
        <f t="array" ref="BA261">IF($AY261,QUARTILE(IF(G4SelectionMask="x",IF(INDEX(RawDataRefData,$E261,0)&gt;0,INDEX(RawDataRefData,$E261,0)),""),1),"")</f>
        <v/>
      </c>
      <c r="BB261" s="101" t="str">
        <f t="array" ref="BB261">IF($AY261,QUARTILE(IF(G4SelectionMask="x",IF(INDEX(RawDataRefData,$E261,0)&gt;0,INDEX(RawDataRefData,$E261,0)),""),3),"")</f>
        <v/>
      </c>
      <c r="BC261" s="101" t="str">
        <f t="array" ref="BC261">IF($AY261,MIN(IF(G4SelectionMask="x",IF(INDEX(RawDataRefData,$E261,0)&gt;0,INDEX(RawDataRefData,$E261,0)),"")),"")</f>
        <v/>
      </c>
      <c r="BD261" s="101" t="str">
        <f t="array" ref="BD261">IF($AY261,MAX(IF(G4SelectionMask="x",IF(INDEX(RawDataRefData,$E261,0)&gt;0,INDEX(RawDataRefData,$E261,0)),"")),"")</f>
        <v/>
      </c>
      <c r="BE261" s="101" t="str">
        <f t="shared" si="82"/>
        <v/>
      </c>
      <c r="BF261" s="101" t="str">
        <f t="array" ref="BF261">IF($AY261,STDEVA(IF(G4SelectionMask="x",IF(INDEX(RawDataRefData,$E261,0)&gt;0,INDEX(RawDataRefData,$E261,0)),"")),"")</f>
        <v/>
      </c>
      <c r="BG261" s="100" t="b">
        <f t="shared" si="83"/>
        <v>0</v>
      </c>
      <c r="BH261" s="100" t="str">
        <f t="array" ref="BH261">IF($BG261,MEDIAN(IF(G5SelectionMask="x",IF(INDEX(RawDataRefData,$E261,0)&gt;0,INDEX(RawDataRefData,$E261,0)),"")),"")</f>
        <v/>
      </c>
      <c r="BI261" s="100" t="str">
        <f t="array" ref="BI261">IF($BG261,QUARTILE(IF(G5SelectionMask="x",IF(INDEX(RawDataRefData,$E261,0)&gt;0,INDEX(RawDataRefData,$E261,0)),""),1),"")</f>
        <v/>
      </c>
      <c r="BJ261" s="100" t="str">
        <f t="array" ref="BJ261">IF($BG261,QUARTILE(IF(G5SelectionMask="x",IF(INDEX(RawDataRefData,$E261,0)&gt;0,INDEX(RawDataRefData,$E261,0)),""),3),"")</f>
        <v/>
      </c>
      <c r="BK261" s="100" t="str">
        <f t="array" ref="BK261">IF($BG261,MIN(IF(G5SelectionMask="x",IF(INDEX(RawDataRefData,$E261,0)&gt;0,INDEX(RawDataRefData,$E261,0)),"")),"")</f>
        <v/>
      </c>
      <c r="BL261" s="100" t="str">
        <f t="array" ref="BL261">IF($BG261,MAX(IF(G5SelectionMask="x",IF(INDEX(RawDataRefData,$E261,0)&gt;0,INDEX(RawDataRefData,$E261,0)),"")),"")</f>
        <v/>
      </c>
      <c r="BM261" s="100" t="str">
        <f t="shared" si="84"/>
        <v/>
      </c>
      <c r="BN261" s="103" t="str">
        <f t="array" ref="BN261">IF($BG261,STDEVA(IF(G5SelectionMask="x",IF(INDEX(RawDataRefData,$E261,0)&gt;0,INDEX(RawDataRefData,$E261,0)),"")),"")</f>
        <v/>
      </c>
      <c r="BO261" s="104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</row>
    <row r="262" spans="1:82" x14ac:dyDescent="0.2">
      <c r="A262" s="33">
        <f t="shared" si="33"/>
        <v>0</v>
      </c>
      <c r="B262" s="206"/>
      <c r="C262" s="200"/>
      <c r="D262" s="197"/>
      <c r="E262" s="72">
        <f t="shared" si="77"/>
        <v>253</v>
      </c>
      <c r="F262" s="9" t="s">
        <v>226</v>
      </c>
      <c r="G262" s="9" t="s">
        <v>35</v>
      </c>
      <c r="K262" s="100">
        <f t="shared" si="85"/>
        <v>443</v>
      </c>
      <c r="L262" s="100"/>
      <c r="M262" s="100"/>
      <c r="N262" s="100"/>
      <c r="O262" s="100"/>
      <c r="P262" s="101">
        <f t="shared" si="86"/>
        <v>28.991</v>
      </c>
      <c r="Q262" s="102">
        <f t="shared" si="87"/>
        <v>46.410960000000003</v>
      </c>
      <c r="R262" s="102">
        <f t="shared" si="88"/>
        <v>57</v>
      </c>
      <c r="S262" s="102">
        <f t="shared" si="89"/>
        <v>201</v>
      </c>
      <c r="T262" s="102" t="str">
        <f t="shared" si="90"/>
        <v/>
      </c>
      <c r="U262" s="102">
        <f t="shared" si="91"/>
        <v>25</v>
      </c>
      <c r="V262" s="102">
        <f t="shared" si="92"/>
        <v>260</v>
      </c>
      <c r="W262" s="102">
        <f t="shared" si="93"/>
        <v>185</v>
      </c>
      <c r="X262" s="102">
        <f t="shared" si="94"/>
        <v>132.14293000000001</v>
      </c>
      <c r="Y262" s="102">
        <f t="shared" si="95"/>
        <v>57</v>
      </c>
      <c r="Z262" s="102">
        <f t="shared" si="96"/>
        <v>25</v>
      </c>
      <c r="AA262" s="100" t="b">
        <f t="shared" si="7"/>
        <v>1</v>
      </c>
      <c r="AB262" s="100">
        <f t="array" ref="AB262">IF($AA262,MEDIAN(IF(G1SelectionMask="x",IF(INDEX(RawDataRefData,$E262,0)&gt;0,INDEX(RawDataRefData,$E262,0)),"")),"")</f>
        <v>57</v>
      </c>
      <c r="AC262" s="100">
        <f t="array" ref="AC262">IF($AA262,QUARTILE(IF(G1SelectionMask="x",IF(INDEX(RawDataRefData,$E262,0)&gt;0,INDEX(RawDataRefData,$E262,0)),""),1),"")</f>
        <v>33.34599</v>
      </c>
      <c r="AD262" s="100">
        <f t="array" ref="AD262">IF($AA262,QUARTILE(IF(G1SelectionMask="x",IF(INDEX(RawDataRefData,$E262,0)&gt;0,INDEX(RawDataRefData,$E262,0)),""),3),"")</f>
        <v>171.78573249999999</v>
      </c>
      <c r="AE262" s="100">
        <f t="array" ref="AE262">IF($AA262,MIN(IF(G1SelectionMask="x",IF(INDEX(RawDataRefData,$E262,0)&gt;0,INDEX(RawDataRefData,$E262,0)),"")),"")</f>
        <v>25</v>
      </c>
      <c r="AF262" s="100">
        <f t="array" ref="AF262">IF($AA262,MAX(IF(G1SelectionMask="x",IF(INDEX(RawDataRefData,$E262,0)&gt;0,INDEX(RawDataRefData,$E262,0)),"")),"")</f>
        <v>260</v>
      </c>
      <c r="AG262" s="100">
        <f t="shared" si="8"/>
        <v>101.75448900000001</v>
      </c>
      <c r="AH262" s="100">
        <f t="array" ref="AH262">IF($AA262,STDEVA(IF(G1SelectionMask="x",IF(INDEX(RawDataRefData,$E262,0)&gt;0,INDEX(RawDataRefData,$E262,0)),"")),"")</f>
        <v>86.21062638909126</v>
      </c>
      <c r="AI262" s="101" t="b">
        <f t="shared" si="9"/>
        <v>1</v>
      </c>
      <c r="AJ262" s="101">
        <f t="array" ref="AJ262">IF($AI262,MEDIAN(IF(G2SelectionMask="x",IF(INDEX(RawDataRefData,$E262,0)&gt;0,INDEX(RawDataRefData,$E262,0)),"")),"")</f>
        <v>57</v>
      </c>
      <c r="AK262" s="101">
        <f t="array" ref="AK262">IF($AI262,QUARTILE(IF(G2SelectionMask="x",IF(INDEX(RawDataRefData,$E262,0)&gt;0,INDEX(RawDataRefData,$E262,0)),""),1),"")</f>
        <v>39</v>
      </c>
      <c r="AL262" s="101">
        <f t="array" ref="AL262">IF($AI262,QUARTILE(IF(G2SelectionMask="x",IF(INDEX(RawDataRefData,$E262,0)&gt;0,INDEX(RawDataRefData,$E262,0)),""),3),"")</f>
        <v>185</v>
      </c>
      <c r="AM262" s="101">
        <f t="array" ref="AM262">IF($AI262,MIN(IF(G2SelectionMask="x",IF(INDEX(RawDataRefData,$E262,0)&gt;0,INDEX(RawDataRefData,$E262,0)),"")),"")</f>
        <v>25</v>
      </c>
      <c r="AN262" s="101">
        <f t="array" ref="AN262">IF($AI262,MAX(IF(G2SelectionMask="x",IF(INDEX(RawDataRefData,$E262,0)&gt;0,INDEX(RawDataRefData,$E262,0)),"")),"")</f>
        <v>260</v>
      </c>
      <c r="AO262" s="101">
        <f t="shared" si="78"/>
        <v>101.71132888888889</v>
      </c>
      <c r="AP262" s="101">
        <f t="array" ref="AP262">IF($AI262,STDEVA(IF(G2SelectionMask="x",IF(INDEX(RawDataRefData,$E262,0)&gt;0,INDEX(RawDataRefData,$E262,0)),"")),"")</f>
        <v>88.626819776823268</v>
      </c>
      <c r="AQ262" s="100" t="b">
        <f t="shared" si="79"/>
        <v>0</v>
      </c>
      <c r="AR262" s="100" t="str">
        <f t="array" ref="AR262">IF($AQ262,MEDIAN(IF(G3SelectionMask="x",IF(INDEX(RawDataRefData,$E262,0)&gt;0,INDEX(RawDataRefData,$E262,0)),"")),"")</f>
        <v/>
      </c>
      <c r="AS262" s="100" t="str">
        <f t="array" ref="AS262">IF($AQ262,QUARTILE(IF(G3SelectionMask="x",IF(INDEX(RawDataRefData,$E262,0)&gt;0,INDEX(RawDataRefData,$E262,0)),""),1),"")</f>
        <v/>
      </c>
      <c r="AT262" s="100" t="str">
        <f t="array" ref="AT262">IF($AQ262,QUARTILE(IF(G3SelectionMask="x",IF(INDEX(RawDataRefData,$E262,0)&gt;0,INDEX(RawDataRefData,$E262,0)),""),3),"")</f>
        <v/>
      </c>
      <c r="AU262" s="100" t="str">
        <f t="array" ref="AU262">IF($AQ262,MIN(IF(G3SelectionMask="x",IF(INDEX(RawDataRefData,$E262,0)&gt;0,INDEX(RawDataRefData,$E262,0)),"")),"")</f>
        <v/>
      </c>
      <c r="AV262" s="100" t="str">
        <f t="array" ref="AV262">IF($AQ262,MAX(IF(G3SelectionMask="x",IF(INDEX(RawDataRefData,$E262,0)&gt;0,INDEX(RawDataRefData,$E262,0)),"")),"")</f>
        <v/>
      </c>
      <c r="AW262" s="100" t="str">
        <f t="shared" si="80"/>
        <v/>
      </c>
      <c r="AX262" s="100" t="str">
        <f t="array" ref="AX262">IF($AQ262,STDEVA(IF(G3SelectionMask="x",IF(INDEX(RawDataRefData,$E262,0)&gt;0,INDEX(RawDataRefData,$E262,0)),"")),"")</f>
        <v/>
      </c>
      <c r="AY262" s="101" t="b">
        <f t="shared" si="81"/>
        <v>0</v>
      </c>
      <c r="AZ262" s="101" t="str">
        <f t="array" ref="AZ262">IF($AY262,MEDIAN(IF(G4SelectionMask="x",IF(INDEX(RawDataRefData,$E262,0)&gt;0,INDEX(RawDataRefData,$E262,0)),"")),"")</f>
        <v/>
      </c>
      <c r="BA262" s="101" t="str">
        <f t="array" ref="BA262">IF($AY262,QUARTILE(IF(G4SelectionMask="x",IF(INDEX(RawDataRefData,$E262,0)&gt;0,INDEX(RawDataRefData,$E262,0)),""),1),"")</f>
        <v/>
      </c>
      <c r="BB262" s="101" t="str">
        <f t="array" ref="BB262">IF($AY262,QUARTILE(IF(G4SelectionMask="x",IF(INDEX(RawDataRefData,$E262,0)&gt;0,INDEX(RawDataRefData,$E262,0)),""),3),"")</f>
        <v/>
      </c>
      <c r="BC262" s="101" t="str">
        <f t="array" ref="BC262">IF($AY262,MIN(IF(G4SelectionMask="x",IF(INDEX(RawDataRefData,$E262,0)&gt;0,INDEX(RawDataRefData,$E262,0)),"")),"")</f>
        <v/>
      </c>
      <c r="BD262" s="101" t="str">
        <f t="array" ref="BD262">IF($AY262,MAX(IF(G4SelectionMask="x",IF(INDEX(RawDataRefData,$E262,0)&gt;0,INDEX(RawDataRefData,$E262,0)),"")),"")</f>
        <v/>
      </c>
      <c r="BE262" s="101" t="str">
        <f t="shared" si="82"/>
        <v/>
      </c>
      <c r="BF262" s="101" t="str">
        <f t="array" ref="BF262">IF($AY262,STDEVA(IF(G4SelectionMask="x",IF(INDEX(RawDataRefData,$E262,0)&gt;0,INDEX(RawDataRefData,$E262,0)),"")),"")</f>
        <v/>
      </c>
      <c r="BG262" s="100" t="b">
        <f t="shared" si="83"/>
        <v>0</v>
      </c>
      <c r="BH262" s="100" t="str">
        <f t="array" ref="BH262">IF($BG262,MEDIAN(IF(G5SelectionMask="x",IF(INDEX(RawDataRefData,$E262,0)&gt;0,INDEX(RawDataRefData,$E262,0)),"")),"")</f>
        <v/>
      </c>
      <c r="BI262" s="100" t="str">
        <f t="array" ref="BI262">IF($BG262,QUARTILE(IF(G5SelectionMask="x",IF(INDEX(RawDataRefData,$E262,0)&gt;0,INDEX(RawDataRefData,$E262,0)),""),1),"")</f>
        <v/>
      </c>
      <c r="BJ262" s="100" t="str">
        <f t="array" ref="BJ262">IF($BG262,QUARTILE(IF(G5SelectionMask="x",IF(INDEX(RawDataRefData,$E262,0)&gt;0,INDEX(RawDataRefData,$E262,0)),""),3),"")</f>
        <v/>
      </c>
      <c r="BK262" s="100" t="str">
        <f t="array" ref="BK262">IF($BG262,MIN(IF(G5SelectionMask="x",IF(INDEX(RawDataRefData,$E262,0)&gt;0,INDEX(RawDataRefData,$E262,0)),"")),"")</f>
        <v/>
      </c>
      <c r="BL262" s="100" t="str">
        <f t="array" ref="BL262">IF($BG262,MAX(IF(G5SelectionMask="x",IF(INDEX(RawDataRefData,$E262,0)&gt;0,INDEX(RawDataRefData,$E262,0)),"")),"")</f>
        <v/>
      </c>
      <c r="BM262" s="100" t="str">
        <f t="shared" si="84"/>
        <v/>
      </c>
      <c r="BN262" s="103" t="str">
        <f t="array" ref="BN262">IF($BG262,STDEVA(IF(G5SelectionMask="x",IF(INDEX(RawDataRefData,$E262,0)&gt;0,INDEX(RawDataRefData,$E262,0)),"")),"")</f>
        <v/>
      </c>
      <c r="BO262" s="104"/>
      <c r="BP262" s="105">
        <v>443</v>
      </c>
      <c r="BQ262" s="105">
        <v>28.991</v>
      </c>
      <c r="BR262" s="105">
        <v>46.410960000000003</v>
      </c>
      <c r="BS262" s="105">
        <v>57</v>
      </c>
      <c r="BT262" s="105">
        <v>201</v>
      </c>
      <c r="BU262" s="105" t="s">
        <v>2518</v>
      </c>
      <c r="BV262" s="105">
        <v>25</v>
      </c>
      <c r="BW262" s="105">
        <v>260</v>
      </c>
      <c r="BX262" s="105">
        <v>185</v>
      </c>
      <c r="BY262" s="105">
        <v>132.14293000000001</v>
      </c>
      <c r="BZ262" s="105">
        <v>57</v>
      </c>
      <c r="CA262" s="105">
        <v>25</v>
      </c>
      <c r="CB262" s="105">
        <v>73</v>
      </c>
      <c r="CC262" s="105">
        <v>39</v>
      </c>
      <c r="CD262" s="105" t="s">
        <v>2518</v>
      </c>
    </row>
    <row r="263" spans="1:82" x14ac:dyDescent="0.2">
      <c r="A263" s="33">
        <f t="shared" si="33"/>
        <v>0</v>
      </c>
      <c r="B263" s="206"/>
      <c r="C263" s="200"/>
      <c r="D263" s="197"/>
      <c r="E263" s="72">
        <f t="shared" si="77"/>
        <v>254</v>
      </c>
      <c r="F263" s="9" t="s">
        <v>797</v>
      </c>
      <c r="K263" s="100" t="str">
        <f t="shared" si="85"/>
        <v/>
      </c>
      <c r="L263" s="100"/>
      <c r="M263" s="100"/>
      <c r="N263" s="100"/>
      <c r="O263" s="100"/>
      <c r="P263" s="101" t="str">
        <f t="shared" si="86"/>
        <v/>
      </c>
      <c r="Q263" s="102" t="str">
        <f t="shared" si="87"/>
        <v/>
      </c>
      <c r="R263" s="102" t="str">
        <f t="shared" si="88"/>
        <v/>
      </c>
      <c r="S263" s="102" t="str">
        <f t="shared" si="89"/>
        <v/>
      </c>
      <c r="T263" s="102" t="str">
        <f t="shared" si="90"/>
        <v/>
      </c>
      <c r="U263" s="102" t="str">
        <f t="shared" si="91"/>
        <v/>
      </c>
      <c r="V263" s="102" t="str">
        <f t="shared" si="92"/>
        <v/>
      </c>
      <c r="W263" s="102" t="str">
        <f t="shared" si="93"/>
        <v/>
      </c>
      <c r="X263" s="102" t="str">
        <f t="shared" si="94"/>
        <v/>
      </c>
      <c r="Y263" s="102" t="str">
        <f t="shared" si="95"/>
        <v/>
      </c>
      <c r="Z263" s="102" t="str">
        <f t="shared" si="96"/>
        <v/>
      </c>
      <c r="AA263" s="100" t="b">
        <f t="shared" si="7"/>
        <v>0</v>
      </c>
      <c r="AB263" s="100" t="str">
        <f t="array" ref="AB263">IF($AA263,MEDIAN(IF(G1SelectionMask="x",IF(INDEX(RawDataRefData,$E263,0)&gt;0,INDEX(RawDataRefData,$E263,0)),"")),"")</f>
        <v/>
      </c>
      <c r="AC263" s="100" t="str">
        <f t="array" ref="AC263">IF($AA263,QUARTILE(IF(G1SelectionMask="x",IF(INDEX(RawDataRefData,$E263,0)&gt;0,INDEX(RawDataRefData,$E263,0)),""),1),"")</f>
        <v/>
      </c>
      <c r="AD263" s="100" t="str">
        <f t="array" ref="AD263">IF($AA263,QUARTILE(IF(G1SelectionMask="x",IF(INDEX(RawDataRefData,$E263,0)&gt;0,INDEX(RawDataRefData,$E263,0)),""),3),"")</f>
        <v/>
      </c>
      <c r="AE263" s="100" t="str">
        <f t="array" ref="AE263">IF($AA263,MIN(IF(G1SelectionMask="x",IF(INDEX(RawDataRefData,$E263,0)&gt;0,INDEX(RawDataRefData,$E263,0)),"")),"")</f>
        <v/>
      </c>
      <c r="AF263" s="100" t="str">
        <f t="array" ref="AF263">IF($AA263,MAX(IF(G1SelectionMask="x",IF(INDEX(RawDataRefData,$E263,0)&gt;0,INDEX(RawDataRefData,$E263,0)),"")),"")</f>
        <v/>
      </c>
      <c r="AG263" s="100" t="str">
        <f t="shared" si="8"/>
        <v/>
      </c>
      <c r="AH263" s="100" t="str">
        <f t="array" ref="AH263">IF($AA263,STDEVA(IF(G1SelectionMask="x",IF(INDEX(RawDataRefData,$E263,0)&gt;0,INDEX(RawDataRefData,$E263,0)),"")),"")</f>
        <v/>
      </c>
      <c r="AI263" s="101" t="b">
        <f t="shared" si="9"/>
        <v>0</v>
      </c>
      <c r="AJ263" s="101" t="str">
        <f t="array" ref="AJ263">IF($AI263,MEDIAN(IF(G2SelectionMask="x",IF(INDEX(RawDataRefData,$E263,0)&gt;0,INDEX(RawDataRefData,$E263,0)),"")),"")</f>
        <v/>
      </c>
      <c r="AK263" s="101" t="str">
        <f t="array" ref="AK263">IF($AI263,QUARTILE(IF(G2SelectionMask="x",IF(INDEX(RawDataRefData,$E263,0)&gt;0,INDEX(RawDataRefData,$E263,0)),""),1),"")</f>
        <v/>
      </c>
      <c r="AL263" s="101" t="str">
        <f t="array" ref="AL263">IF($AI263,QUARTILE(IF(G2SelectionMask="x",IF(INDEX(RawDataRefData,$E263,0)&gt;0,INDEX(RawDataRefData,$E263,0)),""),3),"")</f>
        <v/>
      </c>
      <c r="AM263" s="101" t="str">
        <f t="array" ref="AM263">IF($AI263,MIN(IF(G2SelectionMask="x",IF(INDEX(RawDataRefData,$E263,0)&gt;0,INDEX(RawDataRefData,$E263,0)),"")),"")</f>
        <v/>
      </c>
      <c r="AN263" s="101" t="str">
        <f t="array" ref="AN263">IF($AI263,MAX(IF(G2SelectionMask="x",IF(INDEX(RawDataRefData,$E263,0)&gt;0,INDEX(RawDataRefData,$E263,0)),"")),"")</f>
        <v/>
      </c>
      <c r="AO263" s="101" t="str">
        <f t="shared" si="78"/>
        <v/>
      </c>
      <c r="AP263" s="101" t="str">
        <f t="array" ref="AP263">IF($AI263,STDEVA(IF(G2SelectionMask="x",IF(INDEX(RawDataRefData,$E263,0)&gt;0,INDEX(RawDataRefData,$E263,0)),"")),"")</f>
        <v/>
      </c>
      <c r="AQ263" s="100" t="b">
        <f t="shared" si="79"/>
        <v>0</v>
      </c>
      <c r="AR263" s="100" t="str">
        <f t="array" ref="AR263">IF($AQ263,MEDIAN(IF(G3SelectionMask="x",IF(INDEX(RawDataRefData,$E263,0)&gt;0,INDEX(RawDataRefData,$E263,0)),"")),"")</f>
        <v/>
      </c>
      <c r="AS263" s="100" t="str">
        <f t="array" ref="AS263">IF($AQ263,QUARTILE(IF(G3SelectionMask="x",IF(INDEX(RawDataRefData,$E263,0)&gt;0,INDEX(RawDataRefData,$E263,0)),""),1),"")</f>
        <v/>
      </c>
      <c r="AT263" s="100" t="str">
        <f t="array" ref="AT263">IF($AQ263,QUARTILE(IF(G3SelectionMask="x",IF(INDEX(RawDataRefData,$E263,0)&gt;0,INDEX(RawDataRefData,$E263,0)),""),3),"")</f>
        <v/>
      </c>
      <c r="AU263" s="100" t="str">
        <f t="array" ref="AU263">IF($AQ263,MIN(IF(G3SelectionMask="x",IF(INDEX(RawDataRefData,$E263,0)&gt;0,INDEX(RawDataRefData,$E263,0)),"")),"")</f>
        <v/>
      </c>
      <c r="AV263" s="100" t="str">
        <f t="array" ref="AV263">IF($AQ263,MAX(IF(G3SelectionMask="x",IF(INDEX(RawDataRefData,$E263,0)&gt;0,INDEX(RawDataRefData,$E263,0)),"")),"")</f>
        <v/>
      </c>
      <c r="AW263" s="100" t="str">
        <f t="shared" si="80"/>
        <v/>
      </c>
      <c r="AX263" s="100" t="str">
        <f t="array" ref="AX263">IF($AQ263,STDEVA(IF(G3SelectionMask="x",IF(INDEX(RawDataRefData,$E263,0)&gt;0,INDEX(RawDataRefData,$E263,0)),"")),"")</f>
        <v/>
      </c>
      <c r="AY263" s="101" t="b">
        <f t="shared" si="81"/>
        <v>0</v>
      </c>
      <c r="AZ263" s="101" t="str">
        <f t="array" ref="AZ263">IF($AY263,MEDIAN(IF(G4SelectionMask="x",IF(INDEX(RawDataRefData,$E263,0)&gt;0,INDEX(RawDataRefData,$E263,0)),"")),"")</f>
        <v/>
      </c>
      <c r="BA263" s="101" t="str">
        <f t="array" ref="BA263">IF($AY263,QUARTILE(IF(G4SelectionMask="x",IF(INDEX(RawDataRefData,$E263,0)&gt;0,INDEX(RawDataRefData,$E263,0)),""),1),"")</f>
        <v/>
      </c>
      <c r="BB263" s="101" t="str">
        <f t="array" ref="BB263">IF($AY263,QUARTILE(IF(G4SelectionMask="x",IF(INDEX(RawDataRefData,$E263,0)&gt;0,INDEX(RawDataRefData,$E263,0)),""),3),"")</f>
        <v/>
      </c>
      <c r="BC263" s="101" t="str">
        <f t="array" ref="BC263">IF($AY263,MIN(IF(G4SelectionMask="x",IF(INDEX(RawDataRefData,$E263,0)&gt;0,INDEX(RawDataRefData,$E263,0)),"")),"")</f>
        <v/>
      </c>
      <c r="BD263" s="101" t="str">
        <f t="array" ref="BD263">IF($AY263,MAX(IF(G4SelectionMask="x",IF(INDEX(RawDataRefData,$E263,0)&gt;0,INDEX(RawDataRefData,$E263,0)),"")),"")</f>
        <v/>
      </c>
      <c r="BE263" s="101" t="str">
        <f t="shared" si="82"/>
        <v/>
      </c>
      <c r="BF263" s="101" t="str">
        <f t="array" ref="BF263">IF($AY263,STDEVA(IF(G4SelectionMask="x",IF(INDEX(RawDataRefData,$E263,0)&gt;0,INDEX(RawDataRefData,$E263,0)),"")),"")</f>
        <v/>
      </c>
      <c r="BG263" s="100" t="b">
        <f t="shared" si="83"/>
        <v>0</v>
      </c>
      <c r="BH263" s="100" t="str">
        <f t="array" ref="BH263">IF($BG263,MEDIAN(IF(G5SelectionMask="x",IF(INDEX(RawDataRefData,$E263,0)&gt;0,INDEX(RawDataRefData,$E263,0)),"")),"")</f>
        <v/>
      </c>
      <c r="BI263" s="100" t="str">
        <f t="array" ref="BI263">IF($BG263,QUARTILE(IF(G5SelectionMask="x",IF(INDEX(RawDataRefData,$E263,0)&gt;0,INDEX(RawDataRefData,$E263,0)),""),1),"")</f>
        <v/>
      </c>
      <c r="BJ263" s="100" t="str">
        <f t="array" ref="BJ263">IF($BG263,QUARTILE(IF(G5SelectionMask="x",IF(INDEX(RawDataRefData,$E263,0)&gt;0,INDEX(RawDataRefData,$E263,0)),""),3),"")</f>
        <v/>
      </c>
      <c r="BK263" s="100" t="str">
        <f t="array" ref="BK263">IF($BG263,MIN(IF(G5SelectionMask="x",IF(INDEX(RawDataRefData,$E263,0)&gt;0,INDEX(RawDataRefData,$E263,0)),"")),"")</f>
        <v/>
      </c>
      <c r="BL263" s="100" t="str">
        <f t="array" ref="BL263">IF($BG263,MAX(IF(G5SelectionMask="x",IF(INDEX(RawDataRefData,$E263,0)&gt;0,INDEX(RawDataRefData,$E263,0)),"")),"")</f>
        <v/>
      </c>
      <c r="BM263" s="100" t="str">
        <f t="shared" si="84"/>
        <v/>
      </c>
      <c r="BN263" s="103" t="str">
        <f t="array" ref="BN263">IF($BG263,STDEVA(IF(G5SelectionMask="x",IF(INDEX(RawDataRefData,$E263,0)&gt;0,INDEX(RawDataRefData,$E263,0)),"")),"")</f>
        <v/>
      </c>
      <c r="BO263" s="104"/>
      <c r="BP263" s="105"/>
      <c r="BQ263" s="105"/>
      <c r="BR263" s="105"/>
      <c r="BS263" s="105"/>
      <c r="BT263" s="105"/>
      <c r="BU263" s="105"/>
      <c r="BV263" s="105"/>
      <c r="BW263" s="105"/>
      <c r="BX263" s="105"/>
      <c r="BY263" s="105"/>
      <c r="BZ263" s="105"/>
      <c r="CA263" s="105"/>
      <c r="CB263" s="105"/>
      <c r="CC263" s="105"/>
      <c r="CD263" s="105"/>
    </row>
    <row r="264" spans="1:82" x14ac:dyDescent="0.2">
      <c r="A264" s="33">
        <f t="shared" si="33"/>
        <v>0</v>
      </c>
      <c r="B264" s="206"/>
      <c r="C264" s="200"/>
      <c r="D264" s="197"/>
      <c r="E264" s="72">
        <f t="shared" si="77"/>
        <v>255</v>
      </c>
      <c r="F264" s="9" t="s">
        <v>798</v>
      </c>
      <c r="K264" s="100" t="str">
        <f t="shared" si="85"/>
        <v/>
      </c>
      <c r="L264" s="100"/>
      <c r="M264" s="100"/>
      <c r="N264" s="100"/>
      <c r="O264" s="100"/>
      <c r="P264" s="101" t="str">
        <f t="shared" si="86"/>
        <v/>
      </c>
      <c r="Q264" s="102" t="str">
        <f t="shared" si="87"/>
        <v/>
      </c>
      <c r="R264" s="102" t="str">
        <f t="shared" si="88"/>
        <v/>
      </c>
      <c r="S264" s="102" t="str">
        <f t="shared" si="89"/>
        <v/>
      </c>
      <c r="T264" s="102" t="str">
        <f t="shared" si="90"/>
        <v/>
      </c>
      <c r="U264" s="102" t="str">
        <f t="shared" si="91"/>
        <v/>
      </c>
      <c r="V264" s="102" t="str">
        <f t="shared" si="92"/>
        <v/>
      </c>
      <c r="W264" s="102" t="str">
        <f t="shared" si="93"/>
        <v/>
      </c>
      <c r="X264" s="102" t="str">
        <f t="shared" si="94"/>
        <v/>
      </c>
      <c r="Y264" s="102" t="str">
        <f t="shared" si="95"/>
        <v/>
      </c>
      <c r="Z264" s="102" t="str">
        <f t="shared" si="96"/>
        <v/>
      </c>
      <c r="AA264" s="100" t="b">
        <f t="shared" si="7"/>
        <v>0</v>
      </c>
      <c r="AB264" s="100" t="str">
        <f t="array" ref="AB264">IF($AA264,MEDIAN(IF(G1SelectionMask="x",IF(INDEX(RawDataRefData,$E264,0)&gt;0,INDEX(RawDataRefData,$E264,0)),"")),"")</f>
        <v/>
      </c>
      <c r="AC264" s="100" t="str">
        <f t="array" ref="AC264">IF($AA264,QUARTILE(IF(G1SelectionMask="x",IF(INDEX(RawDataRefData,$E264,0)&gt;0,INDEX(RawDataRefData,$E264,0)),""),1),"")</f>
        <v/>
      </c>
      <c r="AD264" s="100" t="str">
        <f t="array" ref="AD264">IF($AA264,QUARTILE(IF(G1SelectionMask="x",IF(INDEX(RawDataRefData,$E264,0)&gt;0,INDEX(RawDataRefData,$E264,0)),""),3),"")</f>
        <v/>
      </c>
      <c r="AE264" s="100" t="str">
        <f t="array" ref="AE264">IF($AA264,MIN(IF(G1SelectionMask="x",IF(INDEX(RawDataRefData,$E264,0)&gt;0,INDEX(RawDataRefData,$E264,0)),"")),"")</f>
        <v/>
      </c>
      <c r="AF264" s="100" t="str">
        <f t="array" ref="AF264">IF($AA264,MAX(IF(G1SelectionMask="x",IF(INDEX(RawDataRefData,$E264,0)&gt;0,INDEX(RawDataRefData,$E264,0)),"")),"")</f>
        <v/>
      </c>
      <c r="AG264" s="100" t="str">
        <f t="shared" si="8"/>
        <v/>
      </c>
      <c r="AH264" s="100" t="str">
        <f t="array" ref="AH264">IF($AA264,STDEVA(IF(G1SelectionMask="x",IF(INDEX(RawDataRefData,$E264,0)&gt;0,INDEX(RawDataRefData,$E264,0)),"")),"")</f>
        <v/>
      </c>
      <c r="AI264" s="101" t="b">
        <f t="shared" si="9"/>
        <v>0</v>
      </c>
      <c r="AJ264" s="101" t="str">
        <f t="array" ref="AJ264">IF($AI264,MEDIAN(IF(G2SelectionMask="x",IF(INDEX(RawDataRefData,$E264,0)&gt;0,INDEX(RawDataRefData,$E264,0)),"")),"")</f>
        <v/>
      </c>
      <c r="AK264" s="101" t="str">
        <f t="array" ref="AK264">IF($AI264,QUARTILE(IF(G2SelectionMask="x",IF(INDEX(RawDataRefData,$E264,0)&gt;0,INDEX(RawDataRefData,$E264,0)),""),1),"")</f>
        <v/>
      </c>
      <c r="AL264" s="101" t="str">
        <f t="array" ref="AL264">IF($AI264,QUARTILE(IF(G2SelectionMask="x",IF(INDEX(RawDataRefData,$E264,0)&gt;0,INDEX(RawDataRefData,$E264,0)),""),3),"")</f>
        <v/>
      </c>
      <c r="AM264" s="101" t="str">
        <f t="array" ref="AM264">IF($AI264,MIN(IF(G2SelectionMask="x",IF(INDEX(RawDataRefData,$E264,0)&gt;0,INDEX(RawDataRefData,$E264,0)),"")),"")</f>
        <v/>
      </c>
      <c r="AN264" s="101" t="str">
        <f t="array" ref="AN264">IF($AI264,MAX(IF(G2SelectionMask="x",IF(INDEX(RawDataRefData,$E264,0)&gt;0,INDEX(RawDataRefData,$E264,0)),"")),"")</f>
        <v/>
      </c>
      <c r="AO264" s="101" t="str">
        <f t="shared" si="78"/>
        <v/>
      </c>
      <c r="AP264" s="101" t="str">
        <f t="array" ref="AP264">IF($AI264,STDEVA(IF(G2SelectionMask="x",IF(INDEX(RawDataRefData,$E264,0)&gt;0,INDEX(RawDataRefData,$E264,0)),"")),"")</f>
        <v/>
      </c>
      <c r="AQ264" s="100" t="b">
        <f t="shared" si="79"/>
        <v>0</v>
      </c>
      <c r="AR264" s="100" t="str">
        <f t="array" ref="AR264">IF($AQ264,MEDIAN(IF(G3SelectionMask="x",IF(INDEX(RawDataRefData,$E264,0)&gt;0,INDEX(RawDataRefData,$E264,0)),"")),"")</f>
        <v/>
      </c>
      <c r="AS264" s="100" t="str">
        <f t="array" ref="AS264">IF($AQ264,QUARTILE(IF(G3SelectionMask="x",IF(INDEX(RawDataRefData,$E264,0)&gt;0,INDEX(RawDataRefData,$E264,0)),""),1),"")</f>
        <v/>
      </c>
      <c r="AT264" s="100" t="str">
        <f t="array" ref="AT264">IF($AQ264,QUARTILE(IF(G3SelectionMask="x",IF(INDEX(RawDataRefData,$E264,0)&gt;0,INDEX(RawDataRefData,$E264,0)),""),3),"")</f>
        <v/>
      </c>
      <c r="AU264" s="100" t="str">
        <f t="array" ref="AU264">IF($AQ264,MIN(IF(G3SelectionMask="x",IF(INDEX(RawDataRefData,$E264,0)&gt;0,INDEX(RawDataRefData,$E264,0)),"")),"")</f>
        <v/>
      </c>
      <c r="AV264" s="100" t="str">
        <f t="array" ref="AV264">IF($AQ264,MAX(IF(G3SelectionMask="x",IF(INDEX(RawDataRefData,$E264,0)&gt;0,INDEX(RawDataRefData,$E264,0)),"")),"")</f>
        <v/>
      </c>
      <c r="AW264" s="100" t="str">
        <f t="shared" si="80"/>
        <v/>
      </c>
      <c r="AX264" s="100" t="str">
        <f t="array" ref="AX264">IF($AQ264,STDEVA(IF(G3SelectionMask="x",IF(INDEX(RawDataRefData,$E264,0)&gt;0,INDEX(RawDataRefData,$E264,0)),"")),"")</f>
        <v/>
      </c>
      <c r="AY264" s="101" t="b">
        <f t="shared" si="81"/>
        <v>0</v>
      </c>
      <c r="AZ264" s="101" t="str">
        <f t="array" ref="AZ264">IF($AY264,MEDIAN(IF(G4SelectionMask="x",IF(INDEX(RawDataRefData,$E264,0)&gt;0,INDEX(RawDataRefData,$E264,0)),"")),"")</f>
        <v/>
      </c>
      <c r="BA264" s="101" t="str">
        <f t="array" ref="BA264">IF($AY264,QUARTILE(IF(G4SelectionMask="x",IF(INDEX(RawDataRefData,$E264,0)&gt;0,INDEX(RawDataRefData,$E264,0)),""),1),"")</f>
        <v/>
      </c>
      <c r="BB264" s="101" t="str">
        <f t="array" ref="BB264">IF($AY264,QUARTILE(IF(G4SelectionMask="x",IF(INDEX(RawDataRefData,$E264,0)&gt;0,INDEX(RawDataRefData,$E264,0)),""),3),"")</f>
        <v/>
      </c>
      <c r="BC264" s="101" t="str">
        <f t="array" ref="BC264">IF($AY264,MIN(IF(G4SelectionMask="x",IF(INDEX(RawDataRefData,$E264,0)&gt;0,INDEX(RawDataRefData,$E264,0)),"")),"")</f>
        <v/>
      </c>
      <c r="BD264" s="101" t="str">
        <f t="array" ref="BD264">IF($AY264,MAX(IF(G4SelectionMask="x",IF(INDEX(RawDataRefData,$E264,0)&gt;0,INDEX(RawDataRefData,$E264,0)),"")),"")</f>
        <v/>
      </c>
      <c r="BE264" s="101" t="str">
        <f t="shared" si="82"/>
        <v/>
      </c>
      <c r="BF264" s="101" t="str">
        <f t="array" ref="BF264">IF($AY264,STDEVA(IF(G4SelectionMask="x",IF(INDEX(RawDataRefData,$E264,0)&gt;0,INDEX(RawDataRefData,$E264,0)),"")),"")</f>
        <v/>
      </c>
      <c r="BG264" s="100" t="b">
        <f t="shared" si="83"/>
        <v>0</v>
      </c>
      <c r="BH264" s="100" t="str">
        <f t="array" ref="BH264">IF($BG264,MEDIAN(IF(G5SelectionMask="x",IF(INDEX(RawDataRefData,$E264,0)&gt;0,INDEX(RawDataRefData,$E264,0)),"")),"")</f>
        <v/>
      </c>
      <c r="BI264" s="100" t="str">
        <f t="array" ref="BI264">IF($BG264,QUARTILE(IF(G5SelectionMask="x",IF(INDEX(RawDataRefData,$E264,0)&gt;0,INDEX(RawDataRefData,$E264,0)),""),1),"")</f>
        <v/>
      </c>
      <c r="BJ264" s="100" t="str">
        <f t="array" ref="BJ264">IF($BG264,QUARTILE(IF(G5SelectionMask="x",IF(INDEX(RawDataRefData,$E264,0)&gt;0,INDEX(RawDataRefData,$E264,0)),""),3),"")</f>
        <v/>
      </c>
      <c r="BK264" s="100" t="str">
        <f t="array" ref="BK264">IF($BG264,MIN(IF(G5SelectionMask="x",IF(INDEX(RawDataRefData,$E264,0)&gt;0,INDEX(RawDataRefData,$E264,0)),"")),"")</f>
        <v/>
      </c>
      <c r="BL264" s="100" t="str">
        <f t="array" ref="BL264">IF($BG264,MAX(IF(G5SelectionMask="x",IF(INDEX(RawDataRefData,$E264,0)&gt;0,INDEX(RawDataRefData,$E264,0)),"")),"")</f>
        <v/>
      </c>
      <c r="BM264" s="100" t="str">
        <f t="shared" si="84"/>
        <v/>
      </c>
      <c r="BN264" s="103" t="str">
        <f t="array" ref="BN264">IF($BG264,STDEVA(IF(G5SelectionMask="x",IF(INDEX(RawDataRefData,$E264,0)&gt;0,INDEX(RawDataRefData,$E264,0)),"")),"")</f>
        <v/>
      </c>
      <c r="BO264" s="104"/>
      <c r="BP264" s="105"/>
      <c r="BQ264" s="105"/>
      <c r="BR264" s="105"/>
      <c r="BS264" s="105"/>
      <c r="BT264" s="105"/>
      <c r="BU264" s="105"/>
      <c r="BV264" s="105"/>
      <c r="BW264" s="105"/>
      <c r="BX264" s="105"/>
      <c r="BY264" s="105"/>
      <c r="BZ264" s="105"/>
      <c r="CA264" s="105"/>
      <c r="CB264" s="105"/>
      <c r="CC264" s="105"/>
      <c r="CD264" s="105"/>
    </row>
    <row r="265" spans="1:82" x14ac:dyDescent="0.2">
      <c r="A265" s="33">
        <f t="shared" si="33"/>
        <v>0</v>
      </c>
      <c r="B265" s="206"/>
      <c r="C265" s="200"/>
      <c r="D265" s="197"/>
      <c r="E265" s="72">
        <f t="shared" si="77"/>
        <v>256</v>
      </c>
      <c r="F265" s="9" t="s">
        <v>799</v>
      </c>
      <c r="K265" s="100" t="str">
        <f t="shared" si="85"/>
        <v/>
      </c>
      <c r="L265" s="100"/>
      <c r="M265" s="100"/>
      <c r="N265" s="100"/>
      <c r="O265" s="100"/>
      <c r="P265" s="101" t="str">
        <f t="shared" si="86"/>
        <v/>
      </c>
      <c r="Q265" s="102" t="str">
        <f t="shared" si="87"/>
        <v/>
      </c>
      <c r="R265" s="102" t="str">
        <f t="shared" si="88"/>
        <v/>
      </c>
      <c r="S265" s="102" t="str">
        <f t="shared" si="89"/>
        <v/>
      </c>
      <c r="T265" s="102" t="str">
        <f t="shared" si="90"/>
        <v/>
      </c>
      <c r="U265" s="102" t="str">
        <f t="shared" si="91"/>
        <v/>
      </c>
      <c r="V265" s="102" t="str">
        <f t="shared" si="92"/>
        <v/>
      </c>
      <c r="W265" s="102" t="str">
        <f t="shared" si="93"/>
        <v/>
      </c>
      <c r="X265" s="102" t="str">
        <f t="shared" si="94"/>
        <v/>
      </c>
      <c r="Y265" s="102" t="str">
        <f t="shared" si="95"/>
        <v/>
      </c>
      <c r="Z265" s="102" t="str">
        <f t="shared" si="96"/>
        <v/>
      </c>
      <c r="AA265" s="100" t="b">
        <f t="shared" si="7"/>
        <v>0</v>
      </c>
      <c r="AB265" s="100" t="str">
        <f t="array" ref="AB265">IF($AA265,MEDIAN(IF(G1SelectionMask="x",IF(INDEX(RawDataRefData,$E265,0)&gt;0,INDEX(RawDataRefData,$E265,0)),"")),"")</f>
        <v/>
      </c>
      <c r="AC265" s="100" t="str">
        <f t="array" ref="AC265">IF($AA265,QUARTILE(IF(G1SelectionMask="x",IF(INDEX(RawDataRefData,$E265,0)&gt;0,INDEX(RawDataRefData,$E265,0)),""),1),"")</f>
        <v/>
      </c>
      <c r="AD265" s="100" t="str">
        <f t="array" ref="AD265">IF($AA265,QUARTILE(IF(G1SelectionMask="x",IF(INDEX(RawDataRefData,$E265,0)&gt;0,INDEX(RawDataRefData,$E265,0)),""),3),"")</f>
        <v/>
      </c>
      <c r="AE265" s="100" t="str">
        <f t="array" ref="AE265">IF($AA265,MIN(IF(G1SelectionMask="x",IF(INDEX(RawDataRefData,$E265,0)&gt;0,INDEX(RawDataRefData,$E265,0)),"")),"")</f>
        <v/>
      </c>
      <c r="AF265" s="100" t="str">
        <f t="array" ref="AF265">IF($AA265,MAX(IF(G1SelectionMask="x",IF(INDEX(RawDataRefData,$E265,0)&gt;0,INDEX(RawDataRefData,$E265,0)),"")),"")</f>
        <v/>
      </c>
      <c r="AG265" s="100" t="str">
        <f t="shared" si="8"/>
        <v/>
      </c>
      <c r="AH265" s="100" t="str">
        <f t="array" ref="AH265">IF($AA265,STDEVA(IF(G1SelectionMask="x",IF(INDEX(RawDataRefData,$E265,0)&gt;0,INDEX(RawDataRefData,$E265,0)),"")),"")</f>
        <v/>
      </c>
      <c r="AI265" s="101" t="b">
        <f t="shared" si="9"/>
        <v>0</v>
      </c>
      <c r="AJ265" s="101" t="str">
        <f t="array" ref="AJ265">IF($AI265,MEDIAN(IF(G2SelectionMask="x",IF(INDEX(RawDataRefData,$E265,0)&gt;0,INDEX(RawDataRefData,$E265,0)),"")),"")</f>
        <v/>
      </c>
      <c r="AK265" s="101" t="str">
        <f t="array" ref="AK265">IF($AI265,QUARTILE(IF(G2SelectionMask="x",IF(INDEX(RawDataRefData,$E265,0)&gt;0,INDEX(RawDataRefData,$E265,0)),""),1),"")</f>
        <v/>
      </c>
      <c r="AL265" s="101" t="str">
        <f t="array" ref="AL265">IF($AI265,QUARTILE(IF(G2SelectionMask="x",IF(INDEX(RawDataRefData,$E265,0)&gt;0,INDEX(RawDataRefData,$E265,0)),""),3),"")</f>
        <v/>
      </c>
      <c r="AM265" s="101" t="str">
        <f t="array" ref="AM265">IF($AI265,MIN(IF(G2SelectionMask="x",IF(INDEX(RawDataRefData,$E265,0)&gt;0,INDEX(RawDataRefData,$E265,0)),"")),"")</f>
        <v/>
      </c>
      <c r="AN265" s="101" t="str">
        <f t="array" ref="AN265">IF($AI265,MAX(IF(G2SelectionMask="x",IF(INDEX(RawDataRefData,$E265,0)&gt;0,INDEX(RawDataRefData,$E265,0)),"")),"")</f>
        <v/>
      </c>
      <c r="AO265" s="101" t="str">
        <f t="shared" si="78"/>
        <v/>
      </c>
      <c r="AP265" s="101" t="str">
        <f t="array" ref="AP265">IF($AI265,STDEVA(IF(G2SelectionMask="x",IF(INDEX(RawDataRefData,$E265,0)&gt;0,INDEX(RawDataRefData,$E265,0)),"")),"")</f>
        <v/>
      </c>
      <c r="AQ265" s="100" t="b">
        <f t="shared" si="79"/>
        <v>0</v>
      </c>
      <c r="AR265" s="100" t="str">
        <f t="array" ref="AR265">IF($AQ265,MEDIAN(IF(G3SelectionMask="x",IF(INDEX(RawDataRefData,$E265,0)&gt;0,INDEX(RawDataRefData,$E265,0)),"")),"")</f>
        <v/>
      </c>
      <c r="AS265" s="100" t="str">
        <f t="array" ref="AS265">IF($AQ265,QUARTILE(IF(G3SelectionMask="x",IF(INDEX(RawDataRefData,$E265,0)&gt;0,INDEX(RawDataRefData,$E265,0)),""),1),"")</f>
        <v/>
      </c>
      <c r="AT265" s="100" t="str">
        <f t="array" ref="AT265">IF($AQ265,QUARTILE(IF(G3SelectionMask="x",IF(INDEX(RawDataRefData,$E265,0)&gt;0,INDEX(RawDataRefData,$E265,0)),""),3),"")</f>
        <v/>
      </c>
      <c r="AU265" s="100" t="str">
        <f t="array" ref="AU265">IF($AQ265,MIN(IF(G3SelectionMask="x",IF(INDEX(RawDataRefData,$E265,0)&gt;0,INDEX(RawDataRefData,$E265,0)),"")),"")</f>
        <v/>
      </c>
      <c r="AV265" s="100" t="str">
        <f t="array" ref="AV265">IF($AQ265,MAX(IF(G3SelectionMask="x",IF(INDEX(RawDataRefData,$E265,0)&gt;0,INDEX(RawDataRefData,$E265,0)),"")),"")</f>
        <v/>
      </c>
      <c r="AW265" s="100" t="str">
        <f t="shared" si="80"/>
        <v/>
      </c>
      <c r="AX265" s="100" t="str">
        <f t="array" ref="AX265">IF($AQ265,STDEVA(IF(G3SelectionMask="x",IF(INDEX(RawDataRefData,$E265,0)&gt;0,INDEX(RawDataRefData,$E265,0)),"")),"")</f>
        <v/>
      </c>
      <c r="AY265" s="101" t="b">
        <f t="shared" si="81"/>
        <v>0</v>
      </c>
      <c r="AZ265" s="101" t="str">
        <f t="array" ref="AZ265">IF($AY265,MEDIAN(IF(G4SelectionMask="x",IF(INDEX(RawDataRefData,$E265,0)&gt;0,INDEX(RawDataRefData,$E265,0)),"")),"")</f>
        <v/>
      </c>
      <c r="BA265" s="101" t="str">
        <f t="array" ref="BA265">IF($AY265,QUARTILE(IF(G4SelectionMask="x",IF(INDEX(RawDataRefData,$E265,0)&gt;0,INDEX(RawDataRefData,$E265,0)),""),1),"")</f>
        <v/>
      </c>
      <c r="BB265" s="101" t="str">
        <f t="array" ref="BB265">IF($AY265,QUARTILE(IF(G4SelectionMask="x",IF(INDEX(RawDataRefData,$E265,0)&gt;0,INDEX(RawDataRefData,$E265,0)),""),3),"")</f>
        <v/>
      </c>
      <c r="BC265" s="101" t="str">
        <f t="array" ref="BC265">IF($AY265,MIN(IF(G4SelectionMask="x",IF(INDEX(RawDataRefData,$E265,0)&gt;0,INDEX(RawDataRefData,$E265,0)),"")),"")</f>
        <v/>
      </c>
      <c r="BD265" s="101" t="str">
        <f t="array" ref="BD265">IF($AY265,MAX(IF(G4SelectionMask="x",IF(INDEX(RawDataRefData,$E265,0)&gt;0,INDEX(RawDataRefData,$E265,0)),"")),"")</f>
        <v/>
      </c>
      <c r="BE265" s="101" t="str">
        <f t="shared" si="82"/>
        <v/>
      </c>
      <c r="BF265" s="101" t="str">
        <f t="array" ref="BF265">IF($AY265,STDEVA(IF(G4SelectionMask="x",IF(INDEX(RawDataRefData,$E265,0)&gt;0,INDEX(RawDataRefData,$E265,0)),"")),"")</f>
        <v/>
      </c>
      <c r="BG265" s="100" t="b">
        <f t="shared" si="83"/>
        <v>0</v>
      </c>
      <c r="BH265" s="100" t="str">
        <f t="array" ref="BH265">IF($BG265,MEDIAN(IF(G5SelectionMask="x",IF(INDEX(RawDataRefData,$E265,0)&gt;0,INDEX(RawDataRefData,$E265,0)),"")),"")</f>
        <v/>
      </c>
      <c r="BI265" s="100" t="str">
        <f t="array" ref="BI265">IF($BG265,QUARTILE(IF(G5SelectionMask="x",IF(INDEX(RawDataRefData,$E265,0)&gt;0,INDEX(RawDataRefData,$E265,0)),""),1),"")</f>
        <v/>
      </c>
      <c r="BJ265" s="100" t="str">
        <f t="array" ref="BJ265">IF($BG265,QUARTILE(IF(G5SelectionMask="x",IF(INDEX(RawDataRefData,$E265,0)&gt;0,INDEX(RawDataRefData,$E265,0)),""),3),"")</f>
        <v/>
      </c>
      <c r="BK265" s="100" t="str">
        <f t="array" ref="BK265">IF($BG265,MIN(IF(G5SelectionMask="x",IF(INDEX(RawDataRefData,$E265,0)&gt;0,INDEX(RawDataRefData,$E265,0)),"")),"")</f>
        <v/>
      </c>
      <c r="BL265" s="100" t="str">
        <f t="array" ref="BL265">IF($BG265,MAX(IF(G5SelectionMask="x",IF(INDEX(RawDataRefData,$E265,0)&gt;0,INDEX(RawDataRefData,$E265,0)),"")),"")</f>
        <v/>
      </c>
      <c r="BM265" s="100" t="str">
        <f t="shared" si="84"/>
        <v/>
      </c>
      <c r="BN265" s="103" t="str">
        <f t="array" ref="BN265">IF($BG265,STDEVA(IF(G5SelectionMask="x",IF(INDEX(RawDataRefData,$E265,0)&gt;0,INDEX(RawDataRefData,$E265,0)),"")),"")</f>
        <v/>
      </c>
      <c r="BO265" s="104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</row>
    <row r="266" spans="1:82" x14ac:dyDescent="0.2">
      <c r="A266" s="33">
        <f t="shared" si="33"/>
        <v>0</v>
      </c>
      <c r="B266" s="206"/>
      <c r="C266" s="200"/>
      <c r="D266" s="197"/>
      <c r="E266" s="72">
        <f t="shared" si="77"/>
        <v>257</v>
      </c>
      <c r="F266" s="9" t="s">
        <v>800</v>
      </c>
      <c r="K266" s="100" t="str">
        <f t="shared" si="85"/>
        <v/>
      </c>
      <c r="L266" s="100"/>
      <c r="M266" s="100"/>
      <c r="N266" s="100"/>
      <c r="O266" s="100"/>
      <c r="P266" s="101" t="str">
        <f t="shared" si="86"/>
        <v/>
      </c>
      <c r="Q266" s="102" t="str">
        <f t="shared" si="87"/>
        <v/>
      </c>
      <c r="R266" s="102" t="str">
        <f t="shared" si="88"/>
        <v/>
      </c>
      <c r="S266" s="102" t="str">
        <f t="shared" si="89"/>
        <v/>
      </c>
      <c r="T266" s="102" t="str">
        <f t="shared" si="90"/>
        <v/>
      </c>
      <c r="U266" s="102" t="str">
        <f t="shared" si="91"/>
        <v/>
      </c>
      <c r="V266" s="102" t="str">
        <f t="shared" si="92"/>
        <v/>
      </c>
      <c r="W266" s="102" t="str">
        <f t="shared" si="93"/>
        <v/>
      </c>
      <c r="X266" s="102" t="str">
        <f t="shared" si="94"/>
        <v/>
      </c>
      <c r="Y266" s="102" t="str">
        <f t="shared" si="95"/>
        <v/>
      </c>
      <c r="Z266" s="102" t="str">
        <f t="shared" si="96"/>
        <v/>
      </c>
      <c r="AA266" s="100" t="b">
        <f t="shared" si="7"/>
        <v>0</v>
      </c>
      <c r="AB266" s="100" t="str">
        <f t="array" ref="AB266">IF($AA266,MEDIAN(IF(G1SelectionMask="x",IF(INDEX(RawDataRefData,$E266,0)&gt;0,INDEX(RawDataRefData,$E266,0)),"")),"")</f>
        <v/>
      </c>
      <c r="AC266" s="100" t="str">
        <f t="array" ref="AC266">IF($AA266,QUARTILE(IF(G1SelectionMask="x",IF(INDEX(RawDataRefData,$E266,0)&gt;0,INDEX(RawDataRefData,$E266,0)),""),1),"")</f>
        <v/>
      </c>
      <c r="AD266" s="100" t="str">
        <f t="array" ref="AD266">IF($AA266,QUARTILE(IF(G1SelectionMask="x",IF(INDEX(RawDataRefData,$E266,0)&gt;0,INDEX(RawDataRefData,$E266,0)),""),3),"")</f>
        <v/>
      </c>
      <c r="AE266" s="100" t="str">
        <f t="array" ref="AE266">IF($AA266,MIN(IF(G1SelectionMask="x",IF(INDEX(RawDataRefData,$E266,0)&gt;0,INDEX(RawDataRefData,$E266,0)),"")),"")</f>
        <v/>
      </c>
      <c r="AF266" s="100" t="str">
        <f t="array" ref="AF266">IF($AA266,MAX(IF(G1SelectionMask="x",IF(INDEX(RawDataRefData,$E266,0)&gt;0,INDEX(RawDataRefData,$E266,0)),"")),"")</f>
        <v/>
      </c>
      <c r="AG266" s="100" t="str">
        <f t="shared" si="8"/>
        <v/>
      </c>
      <c r="AH266" s="100" t="str">
        <f t="array" ref="AH266">IF($AA266,STDEVA(IF(G1SelectionMask="x",IF(INDEX(RawDataRefData,$E266,0)&gt;0,INDEX(RawDataRefData,$E266,0)),"")),"")</f>
        <v/>
      </c>
      <c r="AI266" s="101" t="b">
        <f t="shared" si="9"/>
        <v>0</v>
      </c>
      <c r="AJ266" s="101" t="str">
        <f t="array" ref="AJ266">IF($AI266,MEDIAN(IF(G2SelectionMask="x",IF(INDEX(RawDataRefData,$E266,0)&gt;0,INDEX(RawDataRefData,$E266,0)),"")),"")</f>
        <v/>
      </c>
      <c r="AK266" s="101" t="str">
        <f t="array" ref="AK266">IF($AI266,QUARTILE(IF(G2SelectionMask="x",IF(INDEX(RawDataRefData,$E266,0)&gt;0,INDEX(RawDataRefData,$E266,0)),""),1),"")</f>
        <v/>
      </c>
      <c r="AL266" s="101" t="str">
        <f t="array" ref="AL266">IF($AI266,QUARTILE(IF(G2SelectionMask="x",IF(INDEX(RawDataRefData,$E266,0)&gt;0,INDEX(RawDataRefData,$E266,0)),""),3),"")</f>
        <v/>
      </c>
      <c r="AM266" s="101" t="str">
        <f t="array" ref="AM266">IF($AI266,MIN(IF(G2SelectionMask="x",IF(INDEX(RawDataRefData,$E266,0)&gt;0,INDEX(RawDataRefData,$E266,0)),"")),"")</f>
        <v/>
      </c>
      <c r="AN266" s="101" t="str">
        <f t="array" ref="AN266">IF($AI266,MAX(IF(G2SelectionMask="x",IF(INDEX(RawDataRefData,$E266,0)&gt;0,INDEX(RawDataRefData,$E266,0)),"")),"")</f>
        <v/>
      </c>
      <c r="AO266" s="101" t="str">
        <f t="shared" si="78"/>
        <v/>
      </c>
      <c r="AP266" s="101" t="str">
        <f t="array" ref="AP266">IF($AI266,STDEVA(IF(G2SelectionMask="x",IF(INDEX(RawDataRefData,$E266,0)&gt;0,INDEX(RawDataRefData,$E266,0)),"")),"")</f>
        <v/>
      </c>
      <c r="AQ266" s="100" t="b">
        <f t="shared" si="79"/>
        <v>0</v>
      </c>
      <c r="AR266" s="100" t="str">
        <f t="array" ref="AR266">IF($AQ266,MEDIAN(IF(G3SelectionMask="x",IF(INDEX(RawDataRefData,$E266,0)&gt;0,INDEX(RawDataRefData,$E266,0)),"")),"")</f>
        <v/>
      </c>
      <c r="AS266" s="100" t="str">
        <f t="array" ref="AS266">IF($AQ266,QUARTILE(IF(G3SelectionMask="x",IF(INDEX(RawDataRefData,$E266,0)&gt;0,INDEX(RawDataRefData,$E266,0)),""),1),"")</f>
        <v/>
      </c>
      <c r="AT266" s="100" t="str">
        <f t="array" ref="AT266">IF($AQ266,QUARTILE(IF(G3SelectionMask="x",IF(INDEX(RawDataRefData,$E266,0)&gt;0,INDEX(RawDataRefData,$E266,0)),""),3),"")</f>
        <v/>
      </c>
      <c r="AU266" s="100" t="str">
        <f t="array" ref="AU266">IF($AQ266,MIN(IF(G3SelectionMask="x",IF(INDEX(RawDataRefData,$E266,0)&gt;0,INDEX(RawDataRefData,$E266,0)),"")),"")</f>
        <v/>
      </c>
      <c r="AV266" s="100" t="str">
        <f t="array" ref="AV266">IF($AQ266,MAX(IF(G3SelectionMask="x",IF(INDEX(RawDataRefData,$E266,0)&gt;0,INDEX(RawDataRefData,$E266,0)),"")),"")</f>
        <v/>
      </c>
      <c r="AW266" s="100" t="str">
        <f t="shared" si="80"/>
        <v/>
      </c>
      <c r="AX266" s="100" t="str">
        <f t="array" ref="AX266">IF($AQ266,STDEVA(IF(G3SelectionMask="x",IF(INDEX(RawDataRefData,$E266,0)&gt;0,INDEX(RawDataRefData,$E266,0)),"")),"")</f>
        <v/>
      </c>
      <c r="AY266" s="101" t="b">
        <f t="shared" si="81"/>
        <v>0</v>
      </c>
      <c r="AZ266" s="101" t="str">
        <f t="array" ref="AZ266">IF($AY266,MEDIAN(IF(G4SelectionMask="x",IF(INDEX(RawDataRefData,$E266,0)&gt;0,INDEX(RawDataRefData,$E266,0)),"")),"")</f>
        <v/>
      </c>
      <c r="BA266" s="101" t="str">
        <f t="array" ref="BA266">IF($AY266,QUARTILE(IF(G4SelectionMask="x",IF(INDEX(RawDataRefData,$E266,0)&gt;0,INDEX(RawDataRefData,$E266,0)),""),1),"")</f>
        <v/>
      </c>
      <c r="BB266" s="101" t="str">
        <f t="array" ref="BB266">IF($AY266,QUARTILE(IF(G4SelectionMask="x",IF(INDEX(RawDataRefData,$E266,0)&gt;0,INDEX(RawDataRefData,$E266,0)),""),3),"")</f>
        <v/>
      </c>
      <c r="BC266" s="101" t="str">
        <f t="array" ref="BC266">IF($AY266,MIN(IF(G4SelectionMask="x",IF(INDEX(RawDataRefData,$E266,0)&gt;0,INDEX(RawDataRefData,$E266,0)),"")),"")</f>
        <v/>
      </c>
      <c r="BD266" s="101" t="str">
        <f t="array" ref="BD266">IF($AY266,MAX(IF(G4SelectionMask="x",IF(INDEX(RawDataRefData,$E266,0)&gt;0,INDEX(RawDataRefData,$E266,0)),"")),"")</f>
        <v/>
      </c>
      <c r="BE266" s="101" t="str">
        <f t="shared" si="82"/>
        <v/>
      </c>
      <c r="BF266" s="101" t="str">
        <f t="array" ref="BF266">IF($AY266,STDEVA(IF(G4SelectionMask="x",IF(INDEX(RawDataRefData,$E266,0)&gt;0,INDEX(RawDataRefData,$E266,0)),"")),"")</f>
        <v/>
      </c>
      <c r="BG266" s="100" t="b">
        <f t="shared" si="83"/>
        <v>0</v>
      </c>
      <c r="BH266" s="100" t="str">
        <f t="array" ref="BH266">IF($BG266,MEDIAN(IF(G5SelectionMask="x",IF(INDEX(RawDataRefData,$E266,0)&gt;0,INDEX(RawDataRefData,$E266,0)),"")),"")</f>
        <v/>
      </c>
      <c r="BI266" s="100" t="str">
        <f t="array" ref="BI266">IF($BG266,QUARTILE(IF(G5SelectionMask="x",IF(INDEX(RawDataRefData,$E266,0)&gt;0,INDEX(RawDataRefData,$E266,0)),""),1),"")</f>
        <v/>
      </c>
      <c r="BJ266" s="100" t="str">
        <f t="array" ref="BJ266">IF($BG266,QUARTILE(IF(G5SelectionMask="x",IF(INDEX(RawDataRefData,$E266,0)&gt;0,INDEX(RawDataRefData,$E266,0)),""),3),"")</f>
        <v/>
      </c>
      <c r="BK266" s="100" t="str">
        <f t="array" ref="BK266">IF($BG266,MIN(IF(G5SelectionMask="x",IF(INDEX(RawDataRefData,$E266,0)&gt;0,INDEX(RawDataRefData,$E266,0)),"")),"")</f>
        <v/>
      </c>
      <c r="BL266" s="100" t="str">
        <f t="array" ref="BL266">IF($BG266,MAX(IF(G5SelectionMask="x",IF(INDEX(RawDataRefData,$E266,0)&gt;0,INDEX(RawDataRefData,$E266,0)),"")),"")</f>
        <v/>
      </c>
      <c r="BM266" s="100" t="str">
        <f t="shared" si="84"/>
        <v/>
      </c>
      <c r="BN266" s="103" t="str">
        <f t="array" ref="BN266">IF($BG266,STDEVA(IF(G5SelectionMask="x",IF(INDEX(RawDataRefData,$E266,0)&gt;0,INDEX(RawDataRefData,$E266,0)),"")),"")</f>
        <v/>
      </c>
      <c r="BO266" s="104"/>
      <c r="BP266" s="105"/>
      <c r="BQ266" s="105"/>
      <c r="BR266" s="105"/>
      <c r="BS266" s="105"/>
      <c r="BT266" s="105"/>
      <c r="BU266" s="105"/>
      <c r="BV266" s="105"/>
      <c r="BW266" s="105"/>
      <c r="BX266" s="105"/>
      <c r="BY266" s="105"/>
      <c r="BZ266" s="105"/>
      <c r="CA266" s="105"/>
      <c r="CB266" s="105"/>
      <c r="CC266" s="105"/>
      <c r="CD266" s="105"/>
    </row>
    <row r="267" spans="1:82" x14ac:dyDescent="0.2">
      <c r="A267" s="33">
        <f t="shared" si="33"/>
        <v>0</v>
      </c>
      <c r="B267" s="206"/>
      <c r="C267" s="200"/>
      <c r="D267" s="197"/>
      <c r="E267" s="72">
        <f t="shared" si="77"/>
        <v>258</v>
      </c>
      <c r="F267" s="9" t="s">
        <v>805</v>
      </c>
      <c r="K267" s="100" t="str">
        <f t="shared" si="85"/>
        <v/>
      </c>
      <c r="L267" s="100"/>
      <c r="M267" s="100"/>
      <c r="N267" s="100"/>
      <c r="O267" s="100"/>
      <c r="P267" s="101" t="str">
        <f t="shared" si="86"/>
        <v/>
      </c>
      <c r="Q267" s="102" t="str">
        <f t="shared" si="87"/>
        <v/>
      </c>
      <c r="R267" s="102" t="str">
        <f t="shared" si="88"/>
        <v/>
      </c>
      <c r="S267" s="102" t="str">
        <f t="shared" si="89"/>
        <v/>
      </c>
      <c r="T267" s="102" t="str">
        <f t="shared" si="90"/>
        <v/>
      </c>
      <c r="U267" s="102" t="str">
        <f t="shared" si="91"/>
        <v/>
      </c>
      <c r="V267" s="102" t="str">
        <f t="shared" si="92"/>
        <v/>
      </c>
      <c r="W267" s="102" t="str">
        <f t="shared" si="93"/>
        <v/>
      </c>
      <c r="X267" s="102" t="str">
        <f t="shared" si="94"/>
        <v/>
      </c>
      <c r="Y267" s="102" t="str">
        <f t="shared" si="95"/>
        <v/>
      </c>
      <c r="Z267" s="102" t="str">
        <f t="shared" si="96"/>
        <v/>
      </c>
      <c r="AA267" s="100" t="b">
        <f t="shared" si="7"/>
        <v>0</v>
      </c>
      <c r="AB267" s="100" t="str">
        <f t="array" ref="AB267">IF($AA267,MEDIAN(IF(G1SelectionMask="x",IF(INDEX(RawDataRefData,$E267,0)&gt;0,INDEX(RawDataRefData,$E267,0)),"")),"")</f>
        <v/>
      </c>
      <c r="AC267" s="100" t="str">
        <f t="array" ref="AC267">IF($AA267,QUARTILE(IF(G1SelectionMask="x",IF(INDEX(RawDataRefData,$E267,0)&gt;0,INDEX(RawDataRefData,$E267,0)),""),1),"")</f>
        <v/>
      </c>
      <c r="AD267" s="100" t="str">
        <f t="array" ref="AD267">IF($AA267,QUARTILE(IF(G1SelectionMask="x",IF(INDEX(RawDataRefData,$E267,0)&gt;0,INDEX(RawDataRefData,$E267,0)),""),3),"")</f>
        <v/>
      </c>
      <c r="AE267" s="100" t="str">
        <f t="array" ref="AE267">IF($AA267,MIN(IF(G1SelectionMask="x",IF(INDEX(RawDataRefData,$E267,0)&gt;0,INDEX(RawDataRefData,$E267,0)),"")),"")</f>
        <v/>
      </c>
      <c r="AF267" s="100" t="str">
        <f t="array" ref="AF267">IF($AA267,MAX(IF(G1SelectionMask="x",IF(INDEX(RawDataRefData,$E267,0)&gt;0,INDEX(RawDataRefData,$E267,0)),"")),"")</f>
        <v/>
      </c>
      <c r="AG267" s="100" t="str">
        <f t="shared" si="8"/>
        <v/>
      </c>
      <c r="AH267" s="100" t="str">
        <f t="array" ref="AH267">IF($AA267,STDEVA(IF(G1SelectionMask="x",IF(INDEX(RawDataRefData,$E267,0)&gt;0,INDEX(RawDataRefData,$E267,0)),"")),"")</f>
        <v/>
      </c>
      <c r="AI267" s="101" t="b">
        <f t="shared" si="9"/>
        <v>0</v>
      </c>
      <c r="AJ267" s="101" t="str">
        <f t="array" ref="AJ267">IF($AI267,MEDIAN(IF(G2SelectionMask="x",IF(INDEX(RawDataRefData,$E267,0)&gt;0,INDEX(RawDataRefData,$E267,0)),"")),"")</f>
        <v/>
      </c>
      <c r="AK267" s="101" t="str">
        <f t="array" ref="AK267">IF($AI267,QUARTILE(IF(G2SelectionMask="x",IF(INDEX(RawDataRefData,$E267,0)&gt;0,INDEX(RawDataRefData,$E267,0)),""),1),"")</f>
        <v/>
      </c>
      <c r="AL267" s="101" t="str">
        <f t="array" ref="AL267">IF($AI267,QUARTILE(IF(G2SelectionMask="x",IF(INDEX(RawDataRefData,$E267,0)&gt;0,INDEX(RawDataRefData,$E267,0)),""),3),"")</f>
        <v/>
      </c>
      <c r="AM267" s="101" t="str">
        <f t="array" ref="AM267">IF($AI267,MIN(IF(G2SelectionMask="x",IF(INDEX(RawDataRefData,$E267,0)&gt;0,INDEX(RawDataRefData,$E267,0)),"")),"")</f>
        <v/>
      </c>
      <c r="AN267" s="101" t="str">
        <f t="array" ref="AN267">IF($AI267,MAX(IF(G2SelectionMask="x",IF(INDEX(RawDataRefData,$E267,0)&gt;0,INDEX(RawDataRefData,$E267,0)),"")),"")</f>
        <v/>
      </c>
      <c r="AO267" s="101" t="str">
        <f t="shared" si="78"/>
        <v/>
      </c>
      <c r="AP267" s="101" t="str">
        <f t="array" ref="AP267">IF($AI267,STDEVA(IF(G2SelectionMask="x",IF(INDEX(RawDataRefData,$E267,0)&gt;0,INDEX(RawDataRefData,$E267,0)),"")),"")</f>
        <v/>
      </c>
      <c r="AQ267" s="100" t="b">
        <f t="shared" si="79"/>
        <v>0</v>
      </c>
      <c r="AR267" s="100" t="str">
        <f t="array" ref="AR267">IF($AQ267,MEDIAN(IF(G3SelectionMask="x",IF(INDEX(RawDataRefData,$E267,0)&gt;0,INDEX(RawDataRefData,$E267,0)),"")),"")</f>
        <v/>
      </c>
      <c r="AS267" s="100" t="str">
        <f t="array" ref="AS267">IF($AQ267,QUARTILE(IF(G3SelectionMask="x",IF(INDEX(RawDataRefData,$E267,0)&gt;0,INDEX(RawDataRefData,$E267,0)),""),1),"")</f>
        <v/>
      </c>
      <c r="AT267" s="100" t="str">
        <f t="array" ref="AT267">IF($AQ267,QUARTILE(IF(G3SelectionMask="x",IF(INDEX(RawDataRefData,$E267,0)&gt;0,INDEX(RawDataRefData,$E267,0)),""),3),"")</f>
        <v/>
      </c>
      <c r="AU267" s="100" t="str">
        <f t="array" ref="AU267">IF($AQ267,MIN(IF(G3SelectionMask="x",IF(INDEX(RawDataRefData,$E267,0)&gt;0,INDEX(RawDataRefData,$E267,0)),"")),"")</f>
        <v/>
      </c>
      <c r="AV267" s="100" t="str">
        <f t="array" ref="AV267">IF($AQ267,MAX(IF(G3SelectionMask="x",IF(INDEX(RawDataRefData,$E267,0)&gt;0,INDEX(RawDataRefData,$E267,0)),"")),"")</f>
        <v/>
      </c>
      <c r="AW267" s="100" t="str">
        <f t="shared" si="80"/>
        <v/>
      </c>
      <c r="AX267" s="100" t="str">
        <f t="array" ref="AX267">IF($AQ267,STDEVA(IF(G3SelectionMask="x",IF(INDEX(RawDataRefData,$E267,0)&gt;0,INDEX(RawDataRefData,$E267,0)),"")),"")</f>
        <v/>
      </c>
      <c r="AY267" s="101" t="b">
        <f t="shared" si="81"/>
        <v>0</v>
      </c>
      <c r="AZ267" s="101" t="str">
        <f t="array" ref="AZ267">IF($AY267,MEDIAN(IF(G4SelectionMask="x",IF(INDEX(RawDataRefData,$E267,0)&gt;0,INDEX(RawDataRefData,$E267,0)),"")),"")</f>
        <v/>
      </c>
      <c r="BA267" s="101" t="str">
        <f t="array" ref="BA267">IF($AY267,QUARTILE(IF(G4SelectionMask="x",IF(INDEX(RawDataRefData,$E267,0)&gt;0,INDEX(RawDataRefData,$E267,0)),""),1),"")</f>
        <v/>
      </c>
      <c r="BB267" s="101" t="str">
        <f t="array" ref="BB267">IF($AY267,QUARTILE(IF(G4SelectionMask="x",IF(INDEX(RawDataRefData,$E267,0)&gt;0,INDEX(RawDataRefData,$E267,0)),""),3),"")</f>
        <v/>
      </c>
      <c r="BC267" s="101" t="str">
        <f t="array" ref="BC267">IF($AY267,MIN(IF(G4SelectionMask="x",IF(INDEX(RawDataRefData,$E267,0)&gt;0,INDEX(RawDataRefData,$E267,0)),"")),"")</f>
        <v/>
      </c>
      <c r="BD267" s="101" t="str">
        <f t="array" ref="BD267">IF($AY267,MAX(IF(G4SelectionMask="x",IF(INDEX(RawDataRefData,$E267,0)&gt;0,INDEX(RawDataRefData,$E267,0)),"")),"")</f>
        <v/>
      </c>
      <c r="BE267" s="101" t="str">
        <f t="shared" si="82"/>
        <v/>
      </c>
      <c r="BF267" s="101" t="str">
        <f t="array" ref="BF267">IF($AY267,STDEVA(IF(G4SelectionMask="x",IF(INDEX(RawDataRefData,$E267,0)&gt;0,INDEX(RawDataRefData,$E267,0)),"")),"")</f>
        <v/>
      </c>
      <c r="BG267" s="100" t="b">
        <f t="shared" si="83"/>
        <v>0</v>
      </c>
      <c r="BH267" s="100" t="str">
        <f t="array" ref="BH267">IF($BG267,MEDIAN(IF(G5SelectionMask="x",IF(INDEX(RawDataRefData,$E267,0)&gt;0,INDEX(RawDataRefData,$E267,0)),"")),"")</f>
        <v/>
      </c>
      <c r="BI267" s="100" t="str">
        <f t="array" ref="BI267">IF($BG267,QUARTILE(IF(G5SelectionMask="x",IF(INDEX(RawDataRefData,$E267,0)&gt;0,INDEX(RawDataRefData,$E267,0)),""),1),"")</f>
        <v/>
      </c>
      <c r="BJ267" s="100" t="str">
        <f t="array" ref="BJ267">IF($BG267,QUARTILE(IF(G5SelectionMask="x",IF(INDEX(RawDataRefData,$E267,0)&gt;0,INDEX(RawDataRefData,$E267,0)),""),3),"")</f>
        <v/>
      </c>
      <c r="BK267" s="100" t="str">
        <f t="array" ref="BK267">IF($BG267,MIN(IF(G5SelectionMask="x",IF(INDEX(RawDataRefData,$E267,0)&gt;0,INDEX(RawDataRefData,$E267,0)),"")),"")</f>
        <v/>
      </c>
      <c r="BL267" s="100" t="str">
        <f t="array" ref="BL267">IF($BG267,MAX(IF(G5SelectionMask="x",IF(INDEX(RawDataRefData,$E267,0)&gt;0,INDEX(RawDataRefData,$E267,0)),"")),"")</f>
        <v/>
      </c>
      <c r="BM267" s="100" t="str">
        <f t="shared" si="84"/>
        <v/>
      </c>
      <c r="BN267" s="103" t="str">
        <f t="array" ref="BN267">IF($BG267,STDEVA(IF(G5SelectionMask="x",IF(INDEX(RawDataRefData,$E267,0)&gt;0,INDEX(RawDataRefData,$E267,0)),"")),"")</f>
        <v/>
      </c>
      <c r="BO267" s="104"/>
      <c r="BP267" s="105"/>
      <c r="BQ267" s="105"/>
      <c r="BR267" s="105"/>
      <c r="BS267" s="105"/>
      <c r="BT267" s="105"/>
      <c r="BU267" s="105"/>
      <c r="BV267" s="105"/>
      <c r="BW267" s="105"/>
      <c r="BX267" s="105"/>
      <c r="BY267" s="105"/>
      <c r="BZ267" s="105"/>
      <c r="CA267" s="105"/>
      <c r="CB267" s="105"/>
      <c r="CC267" s="105"/>
      <c r="CD267" s="105"/>
    </row>
    <row r="268" spans="1:82" x14ac:dyDescent="0.2">
      <c r="A268" s="33">
        <f t="shared" si="33"/>
        <v>0</v>
      </c>
      <c r="B268" s="206"/>
      <c r="C268" s="200"/>
      <c r="D268" s="197"/>
      <c r="E268" s="72">
        <f t="shared" si="77"/>
        <v>259</v>
      </c>
      <c r="F268" s="9" t="s">
        <v>801</v>
      </c>
      <c r="K268" s="100" t="str">
        <f t="shared" si="85"/>
        <v/>
      </c>
      <c r="L268" s="100"/>
      <c r="M268" s="100"/>
      <c r="N268" s="100"/>
      <c r="O268" s="100"/>
      <c r="P268" s="101" t="str">
        <f t="shared" si="86"/>
        <v/>
      </c>
      <c r="Q268" s="102" t="str">
        <f t="shared" si="87"/>
        <v/>
      </c>
      <c r="R268" s="102" t="str">
        <f t="shared" si="88"/>
        <v/>
      </c>
      <c r="S268" s="102" t="str">
        <f t="shared" si="89"/>
        <v/>
      </c>
      <c r="T268" s="102" t="str">
        <f t="shared" si="90"/>
        <v/>
      </c>
      <c r="U268" s="102" t="str">
        <f t="shared" si="91"/>
        <v/>
      </c>
      <c r="V268" s="102" t="str">
        <f t="shared" si="92"/>
        <v/>
      </c>
      <c r="W268" s="102" t="str">
        <f t="shared" si="93"/>
        <v/>
      </c>
      <c r="X268" s="102" t="str">
        <f t="shared" si="94"/>
        <v/>
      </c>
      <c r="Y268" s="102" t="str">
        <f t="shared" si="95"/>
        <v/>
      </c>
      <c r="Z268" s="102" t="str">
        <f t="shared" si="96"/>
        <v/>
      </c>
      <c r="AA268" s="100" t="b">
        <f t="shared" si="7"/>
        <v>0</v>
      </c>
      <c r="AB268" s="100" t="str">
        <f t="array" ref="AB268">IF($AA268,MEDIAN(IF(G1SelectionMask="x",IF(INDEX(RawDataRefData,$E268,0)&gt;0,INDEX(RawDataRefData,$E268,0)),"")),"")</f>
        <v/>
      </c>
      <c r="AC268" s="100" t="str">
        <f t="array" ref="AC268">IF($AA268,QUARTILE(IF(G1SelectionMask="x",IF(INDEX(RawDataRefData,$E268,0)&gt;0,INDEX(RawDataRefData,$E268,0)),""),1),"")</f>
        <v/>
      </c>
      <c r="AD268" s="100" t="str">
        <f t="array" ref="AD268">IF($AA268,QUARTILE(IF(G1SelectionMask="x",IF(INDEX(RawDataRefData,$E268,0)&gt;0,INDEX(RawDataRefData,$E268,0)),""),3),"")</f>
        <v/>
      </c>
      <c r="AE268" s="100" t="str">
        <f t="array" ref="AE268">IF($AA268,MIN(IF(G1SelectionMask="x",IF(INDEX(RawDataRefData,$E268,0)&gt;0,INDEX(RawDataRefData,$E268,0)),"")),"")</f>
        <v/>
      </c>
      <c r="AF268" s="100" t="str">
        <f t="array" ref="AF268">IF($AA268,MAX(IF(G1SelectionMask="x",IF(INDEX(RawDataRefData,$E268,0)&gt;0,INDEX(RawDataRefData,$E268,0)),"")),"")</f>
        <v/>
      </c>
      <c r="AG268" s="100" t="str">
        <f t="shared" si="8"/>
        <v/>
      </c>
      <c r="AH268" s="100" t="str">
        <f t="array" ref="AH268">IF($AA268,STDEVA(IF(G1SelectionMask="x",IF(INDEX(RawDataRefData,$E268,0)&gt;0,INDEX(RawDataRefData,$E268,0)),"")),"")</f>
        <v/>
      </c>
      <c r="AI268" s="101" t="b">
        <f t="shared" si="9"/>
        <v>0</v>
      </c>
      <c r="AJ268" s="101" t="str">
        <f t="array" ref="AJ268">IF($AI268,MEDIAN(IF(G2SelectionMask="x",IF(INDEX(RawDataRefData,$E268,0)&gt;0,INDEX(RawDataRefData,$E268,0)),"")),"")</f>
        <v/>
      </c>
      <c r="AK268" s="101" t="str">
        <f t="array" ref="AK268">IF($AI268,QUARTILE(IF(G2SelectionMask="x",IF(INDEX(RawDataRefData,$E268,0)&gt;0,INDEX(RawDataRefData,$E268,0)),""),1),"")</f>
        <v/>
      </c>
      <c r="AL268" s="101" t="str">
        <f t="array" ref="AL268">IF($AI268,QUARTILE(IF(G2SelectionMask="x",IF(INDEX(RawDataRefData,$E268,0)&gt;0,INDEX(RawDataRefData,$E268,0)),""),3),"")</f>
        <v/>
      </c>
      <c r="AM268" s="101" t="str">
        <f t="array" ref="AM268">IF($AI268,MIN(IF(G2SelectionMask="x",IF(INDEX(RawDataRefData,$E268,0)&gt;0,INDEX(RawDataRefData,$E268,0)),"")),"")</f>
        <v/>
      </c>
      <c r="AN268" s="101" t="str">
        <f t="array" ref="AN268">IF($AI268,MAX(IF(G2SelectionMask="x",IF(INDEX(RawDataRefData,$E268,0)&gt;0,INDEX(RawDataRefData,$E268,0)),"")),"")</f>
        <v/>
      </c>
      <c r="AO268" s="101" t="str">
        <f t="shared" si="78"/>
        <v/>
      </c>
      <c r="AP268" s="101" t="str">
        <f t="array" ref="AP268">IF($AI268,STDEVA(IF(G2SelectionMask="x",IF(INDEX(RawDataRefData,$E268,0)&gt;0,INDEX(RawDataRefData,$E268,0)),"")),"")</f>
        <v/>
      </c>
      <c r="AQ268" s="100" t="b">
        <f t="shared" si="79"/>
        <v>0</v>
      </c>
      <c r="AR268" s="100" t="str">
        <f t="array" ref="AR268">IF($AQ268,MEDIAN(IF(G3SelectionMask="x",IF(INDEX(RawDataRefData,$E268,0)&gt;0,INDEX(RawDataRefData,$E268,0)),"")),"")</f>
        <v/>
      </c>
      <c r="AS268" s="100" t="str">
        <f t="array" ref="AS268">IF($AQ268,QUARTILE(IF(G3SelectionMask="x",IF(INDEX(RawDataRefData,$E268,0)&gt;0,INDEX(RawDataRefData,$E268,0)),""),1),"")</f>
        <v/>
      </c>
      <c r="AT268" s="100" t="str">
        <f t="array" ref="AT268">IF($AQ268,QUARTILE(IF(G3SelectionMask="x",IF(INDEX(RawDataRefData,$E268,0)&gt;0,INDEX(RawDataRefData,$E268,0)),""),3),"")</f>
        <v/>
      </c>
      <c r="AU268" s="100" t="str">
        <f t="array" ref="AU268">IF($AQ268,MIN(IF(G3SelectionMask="x",IF(INDEX(RawDataRefData,$E268,0)&gt;0,INDEX(RawDataRefData,$E268,0)),"")),"")</f>
        <v/>
      </c>
      <c r="AV268" s="100" t="str">
        <f t="array" ref="AV268">IF($AQ268,MAX(IF(G3SelectionMask="x",IF(INDEX(RawDataRefData,$E268,0)&gt;0,INDEX(RawDataRefData,$E268,0)),"")),"")</f>
        <v/>
      </c>
      <c r="AW268" s="100" t="str">
        <f t="shared" si="80"/>
        <v/>
      </c>
      <c r="AX268" s="100" t="str">
        <f t="array" ref="AX268">IF($AQ268,STDEVA(IF(G3SelectionMask="x",IF(INDEX(RawDataRefData,$E268,0)&gt;0,INDEX(RawDataRefData,$E268,0)),"")),"")</f>
        <v/>
      </c>
      <c r="AY268" s="101" t="b">
        <f t="shared" si="81"/>
        <v>0</v>
      </c>
      <c r="AZ268" s="101" t="str">
        <f t="array" ref="AZ268">IF($AY268,MEDIAN(IF(G4SelectionMask="x",IF(INDEX(RawDataRefData,$E268,0)&gt;0,INDEX(RawDataRefData,$E268,0)),"")),"")</f>
        <v/>
      </c>
      <c r="BA268" s="101" t="str">
        <f t="array" ref="BA268">IF($AY268,QUARTILE(IF(G4SelectionMask="x",IF(INDEX(RawDataRefData,$E268,0)&gt;0,INDEX(RawDataRefData,$E268,0)),""),1),"")</f>
        <v/>
      </c>
      <c r="BB268" s="101" t="str">
        <f t="array" ref="BB268">IF($AY268,QUARTILE(IF(G4SelectionMask="x",IF(INDEX(RawDataRefData,$E268,0)&gt;0,INDEX(RawDataRefData,$E268,0)),""),3),"")</f>
        <v/>
      </c>
      <c r="BC268" s="101" t="str">
        <f t="array" ref="BC268">IF($AY268,MIN(IF(G4SelectionMask="x",IF(INDEX(RawDataRefData,$E268,0)&gt;0,INDEX(RawDataRefData,$E268,0)),"")),"")</f>
        <v/>
      </c>
      <c r="BD268" s="101" t="str">
        <f t="array" ref="BD268">IF($AY268,MAX(IF(G4SelectionMask="x",IF(INDEX(RawDataRefData,$E268,0)&gt;0,INDEX(RawDataRefData,$E268,0)),"")),"")</f>
        <v/>
      </c>
      <c r="BE268" s="101" t="str">
        <f t="shared" si="82"/>
        <v/>
      </c>
      <c r="BF268" s="101" t="str">
        <f t="array" ref="BF268">IF($AY268,STDEVA(IF(G4SelectionMask="x",IF(INDEX(RawDataRefData,$E268,0)&gt;0,INDEX(RawDataRefData,$E268,0)),"")),"")</f>
        <v/>
      </c>
      <c r="BG268" s="100" t="b">
        <f t="shared" si="83"/>
        <v>0</v>
      </c>
      <c r="BH268" s="100" t="str">
        <f t="array" ref="BH268">IF($BG268,MEDIAN(IF(G5SelectionMask="x",IF(INDEX(RawDataRefData,$E268,0)&gt;0,INDEX(RawDataRefData,$E268,0)),"")),"")</f>
        <v/>
      </c>
      <c r="BI268" s="100" t="str">
        <f t="array" ref="BI268">IF($BG268,QUARTILE(IF(G5SelectionMask="x",IF(INDEX(RawDataRefData,$E268,0)&gt;0,INDEX(RawDataRefData,$E268,0)),""),1),"")</f>
        <v/>
      </c>
      <c r="BJ268" s="100" t="str">
        <f t="array" ref="BJ268">IF($BG268,QUARTILE(IF(G5SelectionMask="x",IF(INDEX(RawDataRefData,$E268,0)&gt;0,INDEX(RawDataRefData,$E268,0)),""),3),"")</f>
        <v/>
      </c>
      <c r="BK268" s="100" t="str">
        <f t="array" ref="BK268">IF($BG268,MIN(IF(G5SelectionMask="x",IF(INDEX(RawDataRefData,$E268,0)&gt;0,INDEX(RawDataRefData,$E268,0)),"")),"")</f>
        <v/>
      </c>
      <c r="BL268" s="100" t="str">
        <f t="array" ref="BL268">IF($BG268,MAX(IF(G5SelectionMask="x",IF(INDEX(RawDataRefData,$E268,0)&gt;0,INDEX(RawDataRefData,$E268,0)),"")),"")</f>
        <v/>
      </c>
      <c r="BM268" s="100" t="str">
        <f t="shared" si="84"/>
        <v/>
      </c>
      <c r="BN268" s="103" t="str">
        <f t="array" ref="BN268">IF($BG268,STDEVA(IF(G5SelectionMask="x",IF(INDEX(RawDataRefData,$E268,0)&gt;0,INDEX(RawDataRefData,$E268,0)),"")),"")</f>
        <v/>
      </c>
      <c r="BO268" s="104"/>
      <c r="BP268" s="105"/>
      <c r="BQ268" s="105"/>
      <c r="BR268" s="105"/>
      <c r="BS268" s="105"/>
      <c r="BT268" s="105"/>
      <c r="BU268" s="105"/>
      <c r="BV268" s="105"/>
      <c r="BW268" s="105"/>
      <c r="BX268" s="105"/>
      <c r="BY268" s="105"/>
      <c r="BZ268" s="105"/>
      <c r="CA268" s="105"/>
      <c r="CB268" s="105"/>
      <c r="CC268" s="105"/>
      <c r="CD268" s="105"/>
    </row>
    <row r="269" spans="1:82" x14ac:dyDescent="0.2">
      <c r="A269" s="33">
        <f t="shared" si="33"/>
        <v>0</v>
      </c>
      <c r="B269" s="206"/>
      <c r="C269" s="200"/>
      <c r="D269" s="197"/>
      <c r="E269" s="72">
        <f t="shared" si="77"/>
        <v>260</v>
      </c>
      <c r="F269" s="9" t="s">
        <v>802</v>
      </c>
      <c r="K269" s="100" t="str">
        <f t="shared" si="85"/>
        <v/>
      </c>
      <c r="L269" s="100"/>
      <c r="M269" s="100"/>
      <c r="N269" s="100"/>
      <c r="O269" s="100"/>
      <c r="P269" s="101" t="str">
        <f t="shared" si="86"/>
        <v/>
      </c>
      <c r="Q269" s="102" t="str">
        <f t="shared" si="87"/>
        <v/>
      </c>
      <c r="R269" s="102" t="str">
        <f t="shared" si="88"/>
        <v/>
      </c>
      <c r="S269" s="102" t="str">
        <f t="shared" si="89"/>
        <v/>
      </c>
      <c r="T269" s="102" t="str">
        <f t="shared" si="90"/>
        <v/>
      </c>
      <c r="U269" s="102" t="str">
        <f t="shared" si="91"/>
        <v/>
      </c>
      <c r="V269" s="102" t="str">
        <f t="shared" si="92"/>
        <v/>
      </c>
      <c r="W269" s="102" t="str">
        <f t="shared" si="93"/>
        <v/>
      </c>
      <c r="X269" s="102" t="str">
        <f t="shared" si="94"/>
        <v/>
      </c>
      <c r="Y269" s="102" t="str">
        <f t="shared" si="95"/>
        <v/>
      </c>
      <c r="Z269" s="102" t="str">
        <f t="shared" si="96"/>
        <v/>
      </c>
      <c r="AA269" s="100" t="b">
        <f t="shared" si="7"/>
        <v>0</v>
      </c>
      <c r="AB269" s="100" t="str">
        <f t="array" ref="AB269">IF($AA269,MEDIAN(IF(G1SelectionMask="x",IF(INDEX(RawDataRefData,$E269,0)&gt;0,INDEX(RawDataRefData,$E269,0)),"")),"")</f>
        <v/>
      </c>
      <c r="AC269" s="100" t="str">
        <f t="array" ref="AC269">IF($AA269,QUARTILE(IF(G1SelectionMask="x",IF(INDEX(RawDataRefData,$E269,0)&gt;0,INDEX(RawDataRefData,$E269,0)),""),1),"")</f>
        <v/>
      </c>
      <c r="AD269" s="100" t="str">
        <f t="array" ref="AD269">IF($AA269,QUARTILE(IF(G1SelectionMask="x",IF(INDEX(RawDataRefData,$E269,0)&gt;0,INDEX(RawDataRefData,$E269,0)),""),3),"")</f>
        <v/>
      </c>
      <c r="AE269" s="100" t="str">
        <f t="array" ref="AE269">IF($AA269,MIN(IF(G1SelectionMask="x",IF(INDEX(RawDataRefData,$E269,0)&gt;0,INDEX(RawDataRefData,$E269,0)),"")),"")</f>
        <v/>
      </c>
      <c r="AF269" s="100" t="str">
        <f t="array" ref="AF269">IF($AA269,MAX(IF(G1SelectionMask="x",IF(INDEX(RawDataRefData,$E269,0)&gt;0,INDEX(RawDataRefData,$E269,0)),"")),"")</f>
        <v/>
      </c>
      <c r="AG269" s="100" t="str">
        <f t="shared" si="8"/>
        <v/>
      </c>
      <c r="AH269" s="100" t="str">
        <f t="array" ref="AH269">IF($AA269,STDEVA(IF(G1SelectionMask="x",IF(INDEX(RawDataRefData,$E269,0)&gt;0,INDEX(RawDataRefData,$E269,0)),"")),"")</f>
        <v/>
      </c>
      <c r="AI269" s="101" t="b">
        <f t="shared" si="9"/>
        <v>0</v>
      </c>
      <c r="AJ269" s="101" t="str">
        <f t="array" ref="AJ269">IF($AI269,MEDIAN(IF(G2SelectionMask="x",IF(INDEX(RawDataRefData,$E269,0)&gt;0,INDEX(RawDataRefData,$E269,0)),"")),"")</f>
        <v/>
      </c>
      <c r="AK269" s="101" t="str">
        <f t="array" ref="AK269">IF($AI269,QUARTILE(IF(G2SelectionMask="x",IF(INDEX(RawDataRefData,$E269,0)&gt;0,INDEX(RawDataRefData,$E269,0)),""),1),"")</f>
        <v/>
      </c>
      <c r="AL269" s="101" t="str">
        <f t="array" ref="AL269">IF($AI269,QUARTILE(IF(G2SelectionMask="x",IF(INDEX(RawDataRefData,$E269,0)&gt;0,INDEX(RawDataRefData,$E269,0)),""),3),"")</f>
        <v/>
      </c>
      <c r="AM269" s="101" t="str">
        <f t="array" ref="AM269">IF($AI269,MIN(IF(G2SelectionMask="x",IF(INDEX(RawDataRefData,$E269,0)&gt;0,INDEX(RawDataRefData,$E269,0)),"")),"")</f>
        <v/>
      </c>
      <c r="AN269" s="101" t="str">
        <f t="array" ref="AN269">IF($AI269,MAX(IF(G2SelectionMask="x",IF(INDEX(RawDataRefData,$E269,0)&gt;0,INDEX(RawDataRefData,$E269,0)),"")),"")</f>
        <v/>
      </c>
      <c r="AO269" s="101" t="str">
        <f t="shared" si="78"/>
        <v/>
      </c>
      <c r="AP269" s="101" t="str">
        <f t="array" ref="AP269">IF($AI269,STDEVA(IF(G2SelectionMask="x",IF(INDEX(RawDataRefData,$E269,0)&gt;0,INDEX(RawDataRefData,$E269,0)),"")),"")</f>
        <v/>
      </c>
      <c r="AQ269" s="100" t="b">
        <f t="shared" si="79"/>
        <v>0</v>
      </c>
      <c r="AR269" s="100" t="str">
        <f t="array" ref="AR269">IF($AQ269,MEDIAN(IF(G3SelectionMask="x",IF(INDEX(RawDataRefData,$E269,0)&gt;0,INDEX(RawDataRefData,$E269,0)),"")),"")</f>
        <v/>
      </c>
      <c r="AS269" s="100" t="str">
        <f t="array" ref="AS269">IF($AQ269,QUARTILE(IF(G3SelectionMask="x",IF(INDEX(RawDataRefData,$E269,0)&gt;0,INDEX(RawDataRefData,$E269,0)),""),1),"")</f>
        <v/>
      </c>
      <c r="AT269" s="100" t="str">
        <f t="array" ref="AT269">IF($AQ269,QUARTILE(IF(G3SelectionMask="x",IF(INDEX(RawDataRefData,$E269,0)&gt;0,INDEX(RawDataRefData,$E269,0)),""),3),"")</f>
        <v/>
      </c>
      <c r="AU269" s="100" t="str">
        <f t="array" ref="AU269">IF($AQ269,MIN(IF(G3SelectionMask="x",IF(INDEX(RawDataRefData,$E269,0)&gt;0,INDEX(RawDataRefData,$E269,0)),"")),"")</f>
        <v/>
      </c>
      <c r="AV269" s="100" t="str">
        <f t="array" ref="AV269">IF($AQ269,MAX(IF(G3SelectionMask="x",IF(INDEX(RawDataRefData,$E269,0)&gt;0,INDEX(RawDataRefData,$E269,0)),"")),"")</f>
        <v/>
      </c>
      <c r="AW269" s="100" t="str">
        <f t="shared" si="80"/>
        <v/>
      </c>
      <c r="AX269" s="100" t="str">
        <f t="array" ref="AX269">IF($AQ269,STDEVA(IF(G3SelectionMask="x",IF(INDEX(RawDataRefData,$E269,0)&gt;0,INDEX(RawDataRefData,$E269,0)),"")),"")</f>
        <v/>
      </c>
      <c r="AY269" s="101" t="b">
        <f t="shared" si="81"/>
        <v>0</v>
      </c>
      <c r="AZ269" s="101" t="str">
        <f t="array" ref="AZ269">IF($AY269,MEDIAN(IF(G4SelectionMask="x",IF(INDEX(RawDataRefData,$E269,0)&gt;0,INDEX(RawDataRefData,$E269,0)),"")),"")</f>
        <v/>
      </c>
      <c r="BA269" s="101" t="str">
        <f t="array" ref="BA269">IF($AY269,QUARTILE(IF(G4SelectionMask="x",IF(INDEX(RawDataRefData,$E269,0)&gt;0,INDEX(RawDataRefData,$E269,0)),""),1),"")</f>
        <v/>
      </c>
      <c r="BB269" s="101" t="str">
        <f t="array" ref="BB269">IF($AY269,QUARTILE(IF(G4SelectionMask="x",IF(INDEX(RawDataRefData,$E269,0)&gt;0,INDEX(RawDataRefData,$E269,0)),""),3),"")</f>
        <v/>
      </c>
      <c r="BC269" s="101" t="str">
        <f t="array" ref="BC269">IF($AY269,MIN(IF(G4SelectionMask="x",IF(INDEX(RawDataRefData,$E269,0)&gt;0,INDEX(RawDataRefData,$E269,0)),"")),"")</f>
        <v/>
      </c>
      <c r="BD269" s="101" t="str">
        <f t="array" ref="BD269">IF($AY269,MAX(IF(G4SelectionMask="x",IF(INDEX(RawDataRefData,$E269,0)&gt;0,INDEX(RawDataRefData,$E269,0)),"")),"")</f>
        <v/>
      </c>
      <c r="BE269" s="101" t="str">
        <f t="shared" si="82"/>
        <v/>
      </c>
      <c r="BF269" s="101" t="str">
        <f t="array" ref="BF269">IF($AY269,STDEVA(IF(G4SelectionMask="x",IF(INDEX(RawDataRefData,$E269,0)&gt;0,INDEX(RawDataRefData,$E269,0)),"")),"")</f>
        <v/>
      </c>
      <c r="BG269" s="100" t="b">
        <f t="shared" si="83"/>
        <v>0</v>
      </c>
      <c r="BH269" s="100" t="str">
        <f t="array" ref="BH269">IF($BG269,MEDIAN(IF(G5SelectionMask="x",IF(INDEX(RawDataRefData,$E269,0)&gt;0,INDEX(RawDataRefData,$E269,0)),"")),"")</f>
        <v/>
      </c>
      <c r="BI269" s="100" t="str">
        <f t="array" ref="BI269">IF($BG269,QUARTILE(IF(G5SelectionMask="x",IF(INDEX(RawDataRefData,$E269,0)&gt;0,INDEX(RawDataRefData,$E269,0)),""),1),"")</f>
        <v/>
      </c>
      <c r="BJ269" s="100" t="str">
        <f t="array" ref="BJ269">IF($BG269,QUARTILE(IF(G5SelectionMask="x",IF(INDEX(RawDataRefData,$E269,0)&gt;0,INDEX(RawDataRefData,$E269,0)),""),3),"")</f>
        <v/>
      </c>
      <c r="BK269" s="100" t="str">
        <f t="array" ref="BK269">IF($BG269,MIN(IF(G5SelectionMask="x",IF(INDEX(RawDataRefData,$E269,0)&gt;0,INDEX(RawDataRefData,$E269,0)),"")),"")</f>
        <v/>
      </c>
      <c r="BL269" s="100" t="str">
        <f t="array" ref="BL269">IF($BG269,MAX(IF(G5SelectionMask="x",IF(INDEX(RawDataRefData,$E269,0)&gt;0,INDEX(RawDataRefData,$E269,0)),"")),"")</f>
        <v/>
      </c>
      <c r="BM269" s="100" t="str">
        <f t="shared" si="84"/>
        <v/>
      </c>
      <c r="BN269" s="103" t="str">
        <f t="array" ref="BN269">IF($BG269,STDEVA(IF(G5SelectionMask="x",IF(INDEX(RawDataRefData,$E269,0)&gt;0,INDEX(RawDataRefData,$E269,0)),"")),"")</f>
        <v/>
      </c>
      <c r="BO269" s="104"/>
      <c r="BP269" s="105"/>
      <c r="BQ269" s="105"/>
      <c r="BR269" s="105"/>
      <c r="BS269" s="105"/>
      <c r="BT269" s="105"/>
      <c r="BU269" s="105"/>
      <c r="BV269" s="105"/>
      <c r="BW269" s="105"/>
      <c r="BX269" s="105"/>
      <c r="BY269" s="105"/>
      <c r="BZ269" s="105"/>
      <c r="CA269" s="105"/>
      <c r="CB269" s="105"/>
      <c r="CC269" s="105"/>
      <c r="CD269" s="105"/>
    </row>
    <row r="270" spans="1:82" x14ac:dyDescent="0.2">
      <c r="A270" s="33">
        <f t="shared" si="33"/>
        <v>0</v>
      </c>
      <c r="B270" s="206"/>
      <c r="C270" s="200"/>
      <c r="D270" s="197"/>
      <c r="E270" s="72">
        <f t="shared" si="77"/>
        <v>261</v>
      </c>
      <c r="F270" s="9" t="s">
        <v>803</v>
      </c>
      <c r="K270" s="100" t="str">
        <f t="shared" si="85"/>
        <v/>
      </c>
      <c r="L270" s="100"/>
      <c r="M270" s="100"/>
      <c r="N270" s="100"/>
      <c r="O270" s="100"/>
      <c r="P270" s="101" t="str">
        <f t="shared" si="86"/>
        <v/>
      </c>
      <c r="Q270" s="102" t="str">
        <f t="shared" si="87"/>
        <v/>
      </c>
      <c r="R270" s="102" t="str">
        <f t="shared" si="88"/>
        <v/>
      </c>
      <c r="S270" s="102" t="str">
        <f t="shared" si="89"/>
        <v/>
      </c>
      <c r="T270" s="102" t="str">
        <f t="shared" si="90"/>
        <v/>
      </c>
      <c r="U270" s="102" t="str">
        <f t="shared" si="91"/>
        <v/>
      </c>
      <c r="V270" s="102" t="str">
        <f t="shared" si="92"/>
        <v/>
      </c>
      <c r="W270" s="102" t="str">
        <f t="shared" si="93"/>
        <v/>
      </c>
      <c r="X270" s="102" t="str">
        <f t="shared" si="94"/>
        <v/>
      </c>
      <c r="Y270" s="102" t="str">
        <f t="shared" si="95"/>
        <v/>
      </c>
      <c r="Z270" s="102" t="str">
        <f t="shared" si="96"/>
        <v/>
      </c>
      <c r="AA270" s="100" t="b">
        <f t="shared" ref="AA270:AA334" si="97">COUNTIFS(G1SelectionMask,"x",INDEX(RawDataRefData,$E270,0),"&gt;0")&gt;=RuleofN</f>
        <v>0</v>
      </c>
      <c r="AB270" s="100" t="str">
        <f t="array" ref="AB270">IF($AA270,MEDIAN(IF(G1SelectionMask="x",IF(INDEX(RawDataRefData,$E270,0)&gt;0,INDEX(RawDataRefData,$E270,0)),"")),"")</f>
        <v/>
      </c>
      <c r="AC270" s="100" t="str">
        <f t="array" ref="AC270">IF($AA270,QUARTILE(IF(G1SelectionMask="x",IF(INDEX(RawDataRefData,$E270,0)&gt;0,INDEX(RawDataRefData,$E270,0)),""),1),"")</f>
        <v/>
      </c>
      <c r="AD270" s="100" t="str">
        <f t="array" ref="AD270">IF($AA270,QUARTILE(IF(G1SelectionMask="x",IF(INDEX(RawDataRefData,$E270,0)&gt;0,INDEX(RawDataRefData,$E270,0)),""),3),"")</f>
        <v/>
      </c>
      <c r="AE270" s="100" t="str">
        <f t="array" ref="AE270">IF($AA270,MIN(IF(G1SelectionMask="x",IF(INDEX(RawDataRefData,$E270,0)&gt;0,INDEX(RawDataRefData,$E270,0)),"")),"")</f>
        <v/>
      </c>
      <c r="AF270" s="100" t="str">
        <f t="array" ref="AF270">IF($AA270,MAX(IF(G1SelectionMask="x",IF(INDEX(RawDataRefData,$E270,0)&gt;0,INDEX(RawDataRefData,$E270,0)),"")),"")</f>
        <v/>
      </c>
      <c r="AG270" s="100" t="str">
        <f t="shared" ref="AG270:AG334" si="98">IF($AA270,AVERAGEIF(G1SelectionMask,"x",INDEX(RawDataRefData,$E270,0)),"")</f>
        <v/>
      </c>
      <c r="AH270" s="100" t="str">
        <f t="array" ref="AH270">IF($AA270,STDEVA(IF(G1SelectionMask="x",IF(INDEX(RawDataRefData,$E270,0)&gt;0,INDEX(RawDataRefData,$E270,0)),"")),"")</f>
        <v/>
      </c>
      <c r="AI270" s="101" t="b">
        <f t="shared" ref="AI270:AI334" si="99">COUNTIFS(G2SelectionMask,"x",INDEX(RawDataRefData,$E270,0),"&gt;0")&gt;=RuleofN</f>
        <v>0</v>
      </c>
      <c r="AJ270" s="101" t="str">
        <f t="array" ref="AJ270">IF($AI270,MEDIAN(IF(G2SelectionMask="x",IF(INDEX(RawDataRefData,$E270,0)&gt;0,INDEX(RawDataRefData,$E270,0)),"")),"")</f>
        <v/>
      </c>
      <c r="AK270" s="101" t="str">
        <f t="array" ref="AK270">IF($AI270,QUARTILE(IF(G2SelectionMask="x",IF(INDEX(RawDataRefData,$E270,0)&gt;0,INDEX(RawDataRefData,$E270,0)),""),1),"")</f>
        <v/>
      </c>
      <c r="AL270" s="101" t="str">
        <f t="array" ref="AL270">IF($AI270,QUARTILE(IF(G2SelectionMask="x",IF(INDEX(RawDataRefData,$E270,0)&gt;0,INDEX(RawDataRefData,$E270,0)),""),3),"")</f>
        <v/>
      </c>
      <c r="AM270" s="101" t="str">
        <f t="array" ref="AM270">IF($AI270,MIN(IF(G2SelectionMask="x",IF(INDEX(RawDataRefData,$E270,0)&gt;0,INDEX(RawDataRefData,$E270,0)),"")),"")</f>
        <v/>
      </c>
      <c r="AN270" s="101" t="str">
        <f t="array" ref="AN270">IF($AI270,MAX(IF(G2SelectionMask="x",IF(INDEX(RawDataRefData,$E270,0)&gt;0,INDEX(RawDataRefData,$E270,0)),"")),"")</f>
        <v/>
      </c>
      <c r="AO270" s="101" t="str">
        <f t="shared" si="78"/>
        <v/>
      </c>
      <c r="AP270" s="101" t="str">
        <f t="array" ref="AP270">IF($AI270,STDEVA(IF(G2SelectionMask="x",IF(INDEX(RawDataRefData,$E270,0)&gt;0,INDEX(RawDataRefData,$E270,0)),"")),"")</f>
        <v/>
      </c>
      <c r="AQ270" s="100" t="b">
        <f t="shared" si="79"/>
        <v>0</v>
      </c>
      <c r="AR270" s="100" t="str">
        <f t="array" ref="AR270">IF($AQ270,MEDIAN(IF(G3SelectionMask="x",IF(INDEX(RawDataRefData,$E270,0)&gt;0,INDEX(RawDataRefData,$E270,0)),"")),"")</f>
        <v/>
      </c>
      <c r="AS270" s="100" t="str">
        <f t="array" ref="AS270">IF($AQ270,QUARTILE(IF(G3SelectionMask="x",IF(INDEX(RawDataRefData,$E270,0)&gt;0,INDEX(RawDataRefData,$E270,0)),""),1),"")</f>
        <v/>
      </c>
      <c r="AT270" s="100" t="str">
        <f t="array" ref="AT270">IF($AQ270,QUARTILE(IF(G3SelectionMask="x",IF(INDEX(RawDataRefData,$E270,0)&gt;0,INDEX(RawDataRefData,$E270,0)),""),3),"")</f>
        <v/>
      </c>
      <c r="AU270" s="100" t="str">
        <f t="array" ref="AU270">IF($AQ270,MIN(IF(G3SelectionMask="x",IF(INDEX(RawDataRefData,$E270,0)&gt;0,INDEX(RawDataRefData,$E270,0)),"")),"")</f>
        <v/>
      </c>
      <c r="AV270" s="100" t="str">
        <f t="array" ref="AV270">IF($AQ270,MAX(IF(G3SelectionMask="x",IF(INDEX(RawDataRefData,$E270,0)&gt;0,INDEX(RawDataRefData,$E270,0)),"")),"")</f>
        <v/>
      </c>
      <c r="AW270" s="100" t="str">
        <f t="shared" si="80"/>
        <v/>
      </c>
      <c r="AX270" s="100" t="str">
        <f t="array" ref="AX270">IF($AQ270,STDEVA(IF(G3SelectionMask="x",IF(INDEX(RawDataRefData,$E270,0)&gt;0,INDEX(RawDataRefData,$E270,0)),"")),"")</f>
        <v/>
      </c>
      <c r="AY270" s="101" t="b">
        <f t="shared" si="81"/>
        <v>0</v>
      </c>
      <c r="AZ270" s="101" t="str">
        <f t="array" ref="AZ270">IF($AY270,MEDIAN(IF(G4SelectionMask="x",IF(INDEX(RawDataRefData,$E270,0)&gt;0,INDEX(RawDataRefData,$E270,0)),"")),"")</f>
        <v/>
      </c>
      <c r="BA270" s="101" t="str">
        <f t="array" ref="BA270">IF($AY270,QUARTILE(IF(G4SelectionMask="x",IF(INDEX(RawDataRefData,$E270,0)&gt;0,INDEX(RawDataRefData,$E270,0)),""),1),"")</f>
        <v/>
      </c>
      <c r="BB270" s="101" t="str">
        <f t="array" ref="BB270">IF($AY270,QUARTILE(IF(G4SelectionMask="x",IF(INDEX(RawDataRefData,$E270,0)&gt;0,INDEX(RawDataRefData,$E270,0)),""),3),"")</f>
        <v/>
      </c>
      <c r="BC270" s="101" t="str">
        <f t="array" ref="BC270">IF($AY270,MIN(IF(G4SelectionMask="x",IF(INDEX(RawDataRefData,$E270,0)&gt;0,INDEX(RawDataRefData,$E270,0)),"")),"")</f>
        <v/>
      </c>
      <c r="BD270" s="101" t="str">
        <f t="array" ref="BD270">IF($AY270,MAX(IF(G4SelectionMask="x",IF(INDEX(RawDataRefData,$E270,0)&gt;0,INDEX(RawDataRefData,$E270,0)),"")),"")</f>
        <v/>
      </c>
      <c r="BE270" s="101" t="str">
        <f t="shared" si="82"/>
        <v/>
      </c>
      <c r="BF270" s="101" t="str">
        <f t="array" ref="BF270">IF($AY270,STDEVA(IF(G4SelectionMask="x",IF(INDEX(RawDataRefData,$E270,0)&gt;0,INDEX(RawDataRefData,$E270,0)),"")),"")</f>
        <v/>
      </c>
      <c r="BG270" s="100" t="b">
        <f t="shared" si="83"/>
        <v>0</v>
      </c>
      <c r="BH270" s="100" t="str">
        <f t="array" ref="BH270">IF($BG270,MEDIAN(IF(G5SelectionMask="x",IF(INDEX(RawDataRefData,$E270,0)&gt;0,INDEX(RawDataRefData,$E270,0)),"")),"")</f>
        <v/>
      </c>
      <c r="BI270" s="100" t="str">
        <f t="array" ref="BI270">IF($BG270,QUARTILE(IF(G5SelectionMask="x",IF(INDEX(RawDataRefData,$E270,0)&gt;0,INDEX(RawDataRefData,$E270,0)),""),1),"")</f>
        <v/>
      </c>
      <c r="BJ270" s="100" t="str">
        <f t="array" ref="BJ270">IF($BG270,QUARTILE(IF(G5SelectionMask="x",IF(INDEX(RawDataRefData,$E270,0)&gt;0,INDEX(RawDataRefData,$E270,0)),""),3),"")</f>
        <v/>
      </c>
      <c r="BK270" s="100" t="str">
        <f t="array" ref="BK270">IF($BG270,MIN(IF(G5SelectionMask="x",IF(INDEX(RawDataRefData,$E270,0)&gt;0,INDEX(RawDataRefData,$E270,0)),"")),"")</f>
        <v/>
      </c>
      <c r="BL270" s="100" t="str">
        <f t="array" ref="BL270">IF($BG270,MAX(IF(G5SelectionMask="x",IF(INDEX(RawDataRefData,$E270,0)&gt;0,INDEX(RawDataRefData,$E270,0)),"")),"")</f>
        <v/>
      </c>
      <c r="BM270" s="100" t="str">
        <f t="shared" si="84"/>
        <v/>
      </c>
      <c r="BN270" s="103" t="str">
        <f t="array" ref="BN270">IF($BG270,STDEVA(IF(G5SelectionMask="x",IF(INDEX(RawDataRefData,$E270,0)&gt;0,INDEX(RawDataRefData,$E270,0)),"")),"")</f>
        <v/>
      </c>
      <c r="BO270" s="104"/>
      <c r="BP270" s="105"/>
      <c r="BQ270" s="105"/>
      <c r="BR270" s="105"/>
      <c r="BS270" s="105"/>
      <c r="BT270" s="105"/>
      <c r="BU270" s="105"/>
      <c r="BV270" s="105"/>
      <c r="BW270" s="105"/>
      <c r="BX270" s="105"/>
      <c r="BY270" s="105"/>
      <c r="BZ270" s="105"/>
      <c r="CA270" s="105"/>
      <c r="CB270" s="105"/>
      <c r="CC270" s="105"/>
      <c r="CD270" s="105"/>
    </row>
    <row r="271" spans="1:82" ht="13.5" thickBot="1" x14ac:dyDescent="0.25">
      <c r="A271" s="33">
        <f t="shared" si="33"/>
        <v>0</v>
      </c>
      <c r="B271" s="206"/>
      <c r="C271" s="200"/>
      <c r="D271" s="197"/>
      <c r="E271" s="72">
        <f t="shared" ref="E271:E335" si="100">ROW()-RawDataFieldKeyBaseRow</f>
        <v>262</v>
      </c>
      <c r="F271" s="9" t="s">
        <v>804</v>
      </c>
      <c r="K271" s="100" t="str">
        <f t="shared" ref="K271:K334" si="101">IF(COUNT($BP271)=0,"",$BP271)</f>
        <v/>
      </c>
      <c r="L271" s="100"/>
      <c r="M271" s="100"/>
      <c r="N271" s="100"/>
      <c r="O271" s="100"/>
      <c r="P271" s="101" t="str">
        <f t="shared" ref="P271:P334" si="102">IF(COUNT($BQ271)=0,"",$BQ271)</f>
        <v/>
      </c>
      <c r="Q271" s="102" t="str">
        <f t="shared" ref="Q271:Q334" si="103">IF(COUNT($BR271)=0,"",$BR271)</f>
        <v/>
      </c>
      <c r="R271" s="102" t="str">
        <f t="shared" ref="R271:R334" si="104">IF(COUNT($BS271)=0,"",$BS271)</f>
        <v/>
      </c>
      <c r="S271" s="102" t="str">
        <f t="shared" ref="S271:S334" si="105">IF(COUNT($BT271)=0,"",$BT271)</f>
        <v/>
      </c>
      <c r="T271" s="102" t="str">
        <f t="shared" ref="T271:T334" si="106">IF(COUNT($BU271)=0,"",$BU271)</f>
        <v/>
      </c>
      <c r="U271" s="102" t="str">
        <f t="shared" ref="U271:U334" si="107">IF(COUNT($BV271)=0,"",$BV271)</f>
        <v/>
      </c>
      <c r="V271" s="102" t="str">
        <f t="shared" ref="V271:V334" si="108">IF(COUNT($BW271)=0,"",$BW271)</f>
        <v/>
      </c>
      <c r="W271" s="102" t="str">
        <f t="shared" ref="W271:W334" si="109">IF(COUNT($BX271)=0,"",$BX271)</f>
        <v/>
      </c>
      <c r="X271" s="102" t="str">
        <f t="shared" ref="X271:X334" si="110">IF(COUNT($BY271)=0,"",$BY271)</f>
        <v/>
      </c>
      <c r="Y271" s="102" t="str">
        <f t="shared" ref="Y271:Y334" si="111">IF(COUNT($BZ271)=0,"",$BZ271)</f>
        <v/>
      </c>
      <c r="Z271" s="102" t="str">
        <f t="shared" ref="Z271:Z334" si="112">IF(COUNT($CA271)=0,"",$CA271)</f>
        <v/>
      </c>
      <c r="AA271" s="100" t="b">
        <f t="shared" si="97"/>
        <v>0</v>
      </c>
      <c r="AB271" s="100" t="str">
        <f t="array" ref="AB271">IF($AA271,MEDIAN(IF(G1SelectionMask="x",IF(INDEX(RawDataRefData,$E271,0)&gt;0,INDEX(RawDataRefData,$E271,0)),"")),"")</f>
        <v/>
      </c>
      <c r="AC271" s="100" t="str">
        <f t="array" ref="AC271">IF($AA271,QUARTILE(IF(G1SelectionMask="x",IF(INDEX(RawDataRefData,$E271,0)&gt;0,INDEX(RawDataRefData,$E271,0)),""),1),"")</f>
        <v/>
      </c>
      <c r="AD271" s="100" t="str">
        <f t="array" ref="AD271">IF($AA271,QUARTILE(IF(G1SelectionMask="x",IF(INDEX(RawDataRefData,$E271,0)&gt;0,INDEX(RawDataRefData,$E271,0)),""),3),"")</f>
        <v/>
      </c>
      <c r="AE271" s="100" t="str">
        <f t="array" ref="AE271">IF($AA271,MIN(IF(G1SelectionMask="x",IF(INDEX(RawDataRefData,$E271,0)&gt;0,INDEX(RawDataRefData,$E271,0)),"")),"")</f>
        <v/>
      </c>
      <c r="AF271" s="100" t="str">
        <f t="array" ref="AF271">IF($AA271,MAX(IF(G1SelectionMask="x",IF(INDEX(RawDataRefData,$E271,0)&gt;0,INDEX(RawDataRefData,$E271,0)),"")),"")</f>
        <v/>
      </c>
      <c r="AG271" s="100" t="str">
        <f t="shared" si="98"/>
        <v/>
      </c>
      <c r="AH271" s="100" t="str">
        <f t="array" ref="AH271">IF($AA271,STDEVA(IF(G1SelectionMask="x",IF(INDEX(RawDataRefData,$E271,0)&gt;0,INDEX(RawDataRefData,$E271,0)),"")),"")</f>
        <v/>
      </c>
      <c r="AI271" s="101" t="b">
        <f t="shared" si="99"/>
        <v>0</v>
      </c>
      <c r="AJ271" s="101" t="str">
        <f t="array" ref="AJ271">IF($AI271,MEDIAN(IF(G2SelectionMask="x",IF(INDEX(RawDataRefData,$E271,0)&gt;0,INDEX(RawDataRefData,$E271,0)),"")),"")</f>
        <v/>
      </c>
      <c r="AK271" s="101" t="str">
        <f t="array" ref="AK271">IF($AI271,QUARTILE(IF(G2SelectionMask="x",IF(INDEX(RawDataRefData,$E271,0)&gt;0,INDEX(RawDataRefData,$E271,0)),""),1),"")</f>
        <v/>
      </c>
      <c r="AL271" s="101" t="str">
        <f t="array" ref="AL271">IF($AI271,QUARTILE(IF(G2SelectionMask="x",IF(INDEX(RawDataRefData,$E271,0)&gt;0,INDEX(RawDataRefData,$E271,0)),""),3),"")</f>
        <v/>
      </c>
      <c r="AM271" s="101" t="str">
        <f t="array" ref="AM271">IF($AI271,MIN(IF(G2SelectionMask="x",IF(INDEX(RawDataRefData,$E271,0)&gt;0,INDEX(RawDataRefData,$E271,0)),"")),"")</f>
        <v/>
      </c>
      <c r="AN271" s="101" t="str">
        <f t="array" ref="AN271">IF($AI271,MAX(IF(G2SelectionMask="x",IF(INDEX(RawDataRefData,$E271,0)&gt;0,INDEX(RawDataRefData,$E271,0)),"")),"")</f>
        <v/>
      </c>
      <c r="AO271" s="101" t="str">
        <f t="shared" ref="AO271:AO335" si="113">IF($AI271,AVERAGEIF(G2SelectionMask,"x",INDEX(RawDataRefData,$E271,0)),"")</f>
        <v/>
      </c>
      <c r="AP271" s="101" t="str">
        <f t="array" ref="AP271">IF($AI271,STDEVA(IF(G2SelectionMask="x",IF(INDEX(RawDataRefData,$E271,0)&gt;0,INDEX(RawDataRefData,$E271,0)),"")),"")</f>
        <v/>
      </c>
      <c r="AQ271" s="100" t="b">
        <f t="shared" ref="AQ271:AQ335" si="114">COUNTIFS(G3SelectionMask,"x",INDEX(RawDataRefData,$E271,0),"&gt;0")&gt;=RuleofN</f>
        <v>0</v>
      </c>
      <c r="AR271" s="100" t="str">
        <f t="array" ref="AR271">IF($AQ271,MEDIAN(IF(G3SelectionMask="x",IF(INDEX(RawDataRefData,$E271,0)&gt;0,INDEX(RawDataRefData,$E271,0)),"")),"")</f>
        <v/>
      </c>
      <c r="AS271" s="100" t="str">
        <f t="array" ref="AS271">IF($AQ271,QUARTILE(IF(G3SelectionMask="x",IF(INDEX(RawDataRefData,$E271,0)&gt;0,INDEX(RawDataRefData,$E271,0)),""),1),"")</f>
        <v/>
      </c>
      <c r="AT271" s="100" t="str">
        <f t="array" ref="AT271">IF($AQ271,QUARTILE(IF(G3SelectionMask="x",IF(INDEX(RawDataRefData,$E271,0)&gt;0,INDEX(RawDataRefData,$E271,0)),""),3),"")</f>
        <v/>
      </c>
      <c r="AU271" s="100" t="str">
        <f t="array" ref="AU271">IF($AQ271,MIN(IF(G3SelectionMask="x",IF(INDEX(RawDataRefData,$E271,0)&gt;0,INDEX(RawDataRefData,$E271,0)),"")),"")</f>
        <v/>
      </c>
      <c r="AV271" s="100" t="str">
        <f t="array" ref="AV271">IF($AQ271,MAX(IF(G3SelectionMask="x",IF(INDEX(RawDataRefData,$E271,0)&gt;0,INDEX(RawDataRefData,$E271,0)),"")),"")</f>
        <v/>
      </c>
      <c r="AW271" s="100" t="str">
        <f t="shared" ref="AW271:AW335" si="115">IF($AQ271,AVERAGEIF(G3SelectionMask,"x",INDEX(RawDataRefData,$E271,0)),"")</f>
        <v/>
      </c>
      <c r="AX271" s="100" t="str">
        <f t="array" ref="AX271">IF($AQ271,STDEVA(IF(G3SelectionMask="x",IF(INDEX(RawDataRefData,$E271,0)&gt;0,INDEX(RawDataRefData,$E271,0)),"")),"")</f>
        <v/>
      </c>
      <c r="AY271" s="101" t="b">
        <f t="shared" ref="AY271:AY335" si="116">COUNTIFS(G4SelectionMask,"x",INDEX(RawDataRefData,$E271,0),"&gt;0")&gt;=RuleofN</f>
        <v>0</v>
      </c>
      <c r="AZ271" s="101" t="str">
        <f t="array" ref="AZ271">IF($AY271,MEDIAN(IF(G4SelectionMask="x",IF(INDEX(RawDataRefData,$E271,0)&gt;0,INDEX(RawDataRefData,$E271,0)),"")),"")</f>
        <v/>
      </c>
      <c r="BA271" s="101" t="str">
        <f t="array" ref="BA271">IF($AY271,QUARTILE(IF(G4SelectionMask="x",IF(INDEX(RawDataRefData,$E271,0)&gt;0,INDEX(RawDataRefData,$E271,0)),""),1),"")</f>
        <v/>
      </c>
      <c r="BB271" s="101" t="str">
        <f t="array" ref="BB271">IF($AY271,QUARTILE(IF(G4SelectionMask="x",IF(INDEX(RawDataRefData,$E271,0)&gt;0,INDEX(RawDataRefData,$E271,0)),""),3),"")</f>
        <v/>
      </c>
      <c r="BC271" s="101" t="str">
        <f t="array" ref="BC271">IF($AY271,MIN(IF(G4SelectionMask="x",IF(INDEX(RawDataRefData,$E271,0)&gt;0,INDEX(RawDataRefData,$E271,0)),"")),"")</f>
        <v/>
      </c>
      <c r="BD271" s="101" t="str">
        <f t="array" ref="BD271">IF($AY271,MAX(IF(G4SelectionMask="x",IF(INDEX(RawDataRefData,$E271,0)&gt;0,INDEX(RawDataRefData,$E271,0)),"")),"")</f>
        <v/>
      </c>
      <c r="BE271" s="101" t="str">
        <f t="shared" ref="BE271:BE335" si="117">IF($AY271,AVERAGEIF(G4SelectionMask,"x",INDEX(RawDataRefData,$E271,0)),"")</f>
        <v/>
      </c>
      <c r="BF271" s="101" t="str">
        <f t="array" ref="BF271">IF($AY271,STDEVA(IF(G4SelectionMask="x",IF(INDEX(RawDataRefData,$E271,0)&gt;0,INDEX(RawDataRefData,$E271,0)),"")),"")</f>
        <v/>
      </c>
      <c r="BG271" s="100" t="b">
        <f t="shared" ref="BG271:BG335" si="118">COUNTIFS(G5SelectionMask,"x",INDEX(RawDataRefData,$E271,0),"&gt;0")&gt;=RuleofN</f>
        <v>0</v>
      </c>
      <c r="BH271" s="100" t="str">
        <f t="array" ref="BH271">IF($BG271,MEDIAN(IF(G5SelectionMask="x",IF(INDEX(RawDataRefData,$E271,0)&gt;0,INDEX(RawDataRefData,$E271,0)),"")),"")</f>
        <v/>
      </c>
      <c r="BI271" s="100" t="str">
        <f t="array" ref="BI271">IF($BG271,QUARTILE(IF(G5SelectionMask="x",IF(INDEX(RawDataRefData,$E271,0)&gt;0,INDEX(RawDataRefData,$E271,0)),""),1),"")</f>
        <v/>
      </c>
      <c r="BJ271" s="100" t="str">
        <f t="array" ref="BJ271">IF($BG271,QUARTILE(IF(G5SelectionMask="x",IF(INDEX(RawDataRefData,$E271,0)&gt;0,INDEX(RawDataRefData,$E271,0)),""),3),"")</f>
        <v/>
      </c>
      <c r="BK271" s="100" t="str">
        <f t="array" ref="BK271">IF($BG271,MIN(IF(G5SelectionMask="x",IF(INDEX(RawDataRefData,$E271,0)&gt;0,INDEX(RawDataRefData,$E271,0)),"")),"")</f>
        <v/>
      </c>
      <c r="BL271" s="100" t="str">
        <f t="array" ref="BL271">IF($BG271,MAX(IF(G5SelectionMask="x",IF(INDEX(RawDataRefData,$E271,0)&gt;0,INDEX(RawDataRefData,$E271,0)),"")),"")</f>
        <v/>
      </c>
      <c r="BM271" s="100" t="str">
        <f t="shared" ref="BM271:BM335" si="119">IF($BG271,AVERAGEIF(G5SelectionMask,"x",INDEX(RawDataRefData,$E271,0)),"")</f>
        <v/>
      </c>
      <c r="BN271" s="103" t="str">
        <f t="array" ref="BN271">IF($BG271,STDEVA(IF(G5SelectionMask="x",IF(INDEX(RawDataRefData,$E271,0)&gt;0,INDEX(RawDataRefData,$E271,0)),"")),"")</f>
        <v/>
      </c>
      <c r="BO271" s="104"/>
      <c r="BP271" s="105"/>
      <c r="BQ271" s="105"/>
      <c r="BR271" s="105"/>
      <c r="BS271" s="105"/>
      <c r="BT271" s="105"/>
      <c r="BU271" s="105"/>
      <c r="BV271" s="105"/>
      <c r="BW271" s="105"/>
      <c r="BX271" s="105"/>
      <c r="BY271" s="105"/>
      <c r="BZ271" s="105"/>
      <c r="CA271" s="105"/>
      <c r="CB271" s="105"/>
      <c r="CC271" s="105"/>
      <c r="CD271" s="105"/>
    </row>
    <row r="272" spans="1:82" x14ac:dyDescent="0.2">
      <c r="A272" s="33">
        <f t="shared" si="33"/>
        <v>0</v>
      </c>
      <c r="B272" s="206"/>
      <c r="C272" s="200"/>
      <c r="D272" s="196" t="s">
        <v>66</v>
      </c>
      <c r="E272" s="72">
        <f t="shared" si="100"/>
        <v>263</v>
      </c>
      <c r="F272" s="9" t="s">
        <v>224</v>
      </c>
      <c r="G272" s="9" t="s">
        <v>66</v>
      </c>
      <c r="K272" s="100">
        <f t="shared" si="101"/>
        <v>342</v>
      </c>
      <c r="L272" s="100"/>
      <c r="M272" s="100"/>
      <c r="N272" s="100"/>
      <c r="O272" s="100"/>
      <c r="P272" s="101">
        <f t="shared" si="102"/>
        <v>47.872</v>
      </c>
      <c r="Q272" s="102">
        <f t="shared" si="103"/>
        <v>50.908329999999999</v>
      </c>
      <c r="R272" s="102">
        <f t="shared" si="104"/>
        <v>76</v>
      </c>
      <c r="S272" s="102">
        <f t="shared" si="105"/>
        <v>354</v>
      </c>
      <c r="T272" s="102">
        <f t="shared" si="106"/>
        <v>12</v>
      </c>
      <c r="U272" s="102">
        <f t="shared" si="107"/>
        <v>41</v>
      </c>
      <c r="V272" s="102">
        <f t="shared" si="108"/>
        <v>418.3</v>
      </c>
      <c r="W272" s="102">
        <f t="shared" si="109"/>
        <v>248</v>
      </c>
      <c r="X272" s="102">
        <f t="shared" si="110"/>
        <v>137.46704</v>
      </c>
      <c r="Y272" s="102">
        <f t="shared" si="111"/>
        <v>41</v>
      </c>
      <c r="Z272" s="102">
        <f t="shared" si="112"/>
        <v>41</v>
      </c>
      <c r="AA272" s="100" t="b">
        <f t="shared" si="97"/>
        <v>1</v>
      </c>
      <c r="AB272" s="100">
        <f t="array" ref="AB272">IF($AA272,MEDIAN(IF(G1SelectionMask="x",IF(INDEX(RawDataRefData,$E272,0)&gt;0,INDEX(RawDataRefData,$E272,0)),"")),"")</f>
        <v>50.908329999999999</v>
      </c>
      <c r="AC272" s="100">
        <f t="array" ref="AC272">IF($AA272,QUARTILE(IF(G1SelectionMask="x",IF(INDEX(RawDataRefData,$E272,0)&gt;0,INDEX(RawDataRefData,$E272,0)),""),1),"")</f>
        <v>41</v>
      </c>
      <c r="AD272" s="100">
        <f t="array" ref="AD272">IF($AA272,QUARTILE(IF(G1SelectionMask="x",IF(INDEX(RawDataRefData,$E272,0)&gt;0,INDEX(RawDataRefData,$E272,0)),""),3),"")</f>
        <v>192.73352</v>
      </c>
      <c r="AE272" s="100">
        <f t="array" ref="AE272">IF($AA272,MIN(IF(G1SelectionMask="x",IF(INDEX(RawDataRefData,$E272,0)&gt;0,INDEX(RawDataRefData,$E272,0)),"")),"")</f>
        <v>12</v>
      </c>
      <c r="AF272" s="100">
        <f t="array" ref="AF272">IF($AA272,MAX(IF(G1SelectionMask="x",IF(INDEX(RawDataRefData,$E272,0)&gt;0,INDEX(RawDataRefData,$E272,0)),"")),"")</f>
        <v>418.3</v>
      </c>
      <c r="AG272" s="100">
        <f t="shared" si="98"/>
        <v>133.41339727272728</v>
      </c>
      <c r="AH272" s="100">
        <f t="array" ref="AH272">IF($AA272,STDEVA(IF(G1SelectionMask="x",IF(INDEX(RawDataRefData,$E272,0)&gt;0,INDEX(RawDataRefData,$E272,0)),"")),"")</f>
        <v>141.68556145330913</v>
      </c>
      <c r="AI272" s="101" t="b">
        <f t="shared" si="99"/>
        <v>1</v>
      </c>
      <c r="AJ272" s="101">
        <f t="array" ref="AJ272">IF($AI272,MEDIAN(IF(G2SelectionMask="x",IF(INDEX(RawDataRefData,$E272,0)&gt;0,INDEX(RawDataRefData,$E272,0)),"")),"")</f>
        <v>55</v>
      </c>
      <c r="AK272" s="101">
        <f t="array" ref="AK272">IF($AI272,QUARTILE(IF(G2SelectionMask="x",IF(INDEX(RawDataRefData,$E272,0)&gt;0,INDEX(RawDataRefData,$E272,0)),""),1),"")</f>
        <v>44.436</v>
      </c>
      <c r="AL272" s="101">
        <f t="array" ref="AL272">IF($AI272,QUARTILE(IF(G2SelectionMask="x",IF(INDEX(RawDataRefData,$E272,0)&gt;0,INDEX(RawDataRefData,$E272,0)),""),3),"")</f>
        <v>225</v>
      </c>
      <c r="AM272" s="101">
        <f t="array" ref="AM272">IF($AI272,MIN(IF(G2SelectionMask="x",IF(INDEX(RawDataRefData,$E272,0)&gt;0,INDEX(RawDataRefData,$E272,0)),"")),"")</f>
        <v>12</v>
      </c>
      <c r="AN272" s="101">
        <f t="array" ref="AN272">IF($AI272,MAX(IF(G2SelectionMask="x",IF(INDEX(RawDataRefData,$E272,0)&gt;0,INDEX(RawDataRefData,$E272,0)),"")),"")</f>
        <v>418.3</v>
      </c>
      <c r="AO272" s="101">
        <f t="shared" si="113"/>
        <v>145.09821181818182</v>
      </c>
      <c r="AP272" s="101">
        <f t="array" ref="AP272">IF($AI272,STDEVA(IF(G2SelectionMask="x",IF(INDEX(RawDataRefData,$E272,0)&gt;0,INDEX(RawDataRefData,$E272,0)),"")),"")</f>
        <v>140.81934336099405</v>
      </c>
      <c r="AQ272" s="100" t="b">
        <f t="shared" si="114"/>
        <v>0</v>
      </c>
      <c r="AR272" s="100" t="str">
        <f t="array" ref="AR272">IF($AQ272,MEDIAN(IF(G3SelectionMask="x",IF(INDEX(RawDataRefData,$E272,0)&gt;0,INDEX(RawDataRefData,$E272,0)),"")),"")</f>
        <v/>
      </c>
      <c r="AS272" s="100" t="str">
        <f t="array" ref="AS272">IF($AQ272,QUARTILE(IF(G3SelectionMask="x",IF(INDEX(RawDataRefData,$E272,0)&gt;0,INDEX(RawDataRefData,$E272,0)),""),1),"")</f>
        <v/>
      </c>
      <c r="AT272" s="100" t="str">
        <f t="array" ref="AT272">IF($AQ272,QUARTILE(IF(G3SelectionMask="x",IF(INDEX(RawDataRefData,$E272,0)&gt;0,INDEX(RawDataRefData,$E272,0)),""),3),"")</f>
        <v/>
      </c>
      <c r="AU272" s="100" t="str">
        <f t="array" ref="AU272">IF($AQ272,MIN(IF(G3SelectionMask="x",IF(INDEX(RawDataRefData,$E272,0)&gt;0,INDEX(RawDataRefData,$E272,0)),"")),"")</f>
        <v/>
      </c>
      <c r="AV272" s="100" t="str">
        <f t="array" ref="AV272">IF($AQ272,MAX(IF(G3SelectionMask="x",IF(INDEX(RawDataRefData,$E272,0)&gt;0,INDEX(RawDataRefData,$E272,0)),"")),"")</f>
        <v/>
      </c>
      <c r="AW272" s="100" t="str">
        <f t="shared" si="115"/>
        <v/>
      </c>
      <c r="AX272" s="100" t="str">
        <f t="array" ref="AX272">IF($AQ272,STDEVA(IF(G3SelectionMask="x",IF(INDEX(RawDataRefData,$E272,0)&gt;0,INDEX(RawDataRefData,$E272,0)),"")),"")</f>
        <v/>
      </c>
      <c r="AY272" s="101" t="b">
        <f t="shared" si="116"/>
        <v>0</v>
      </c>
      <c r="AZ272" s="101" t="str">
        <f t="array" ref="AZ272">IF($AY272,MEDIAN(IF(G4SelectionMask="x",IF(INDEX(RawDataRefData,$E272,0)&gt;0,INDEX(RawDataRefData,$E272,0)),"")),"")</f>
        <v/>
      </c>
      <c r="BA272" s="101" t="str">
        <f t="array" ref="BA272">IF($AY272,QUARTILE(IF(G4SelectionMask="x",IF(INDEX(RawDataRefData,$E272,0)&gt;0,INDEX(RawDataRefData,$E272,0)),""),1),"")</f>
        <v/>
      </c>
      <c r="BB272" s="101" t="str">
        <f t="array" ref="BB272">IF($AY272,QUARTILE(IF(G4SelectionMask="x",IF(INDEX(RawDataRefData,$E272,0)&gt;0,INDEX(RawDataRefData,$E272,0)),""),3),"")</f>
        <v/>
      </c>
      <c r="BC272" s="101" t="str">
        <f t="array" ref="BC272">IF($AY272,MIN(IF(G4SelectionMask="x",IF(INDEX(RawDataRefData,$E272,0)&gt;0,INDEX(RawDataRefData,$E272,0)),"")),"")</f>
        <v/>
      </c>
      <c r="BD272" s="101" t="str">
        <f t="array" ref="BD272">IF($AY272,MAX(IF(G4SelectionMask="x",IF(INDEX(RawDataRefData,$E272,0)&gt;0,INDEX(RawDataRefData,$E272,0)),"")),"")</f>
        <v/>
      </c>
      <c r="BE272" s="101" t="str">
        <f t="shared" si="117"/>
        <v/>
      </c>
      <c r="BF272" s="101" t="str">
        <f t="array" ref="BF272">IF($AY272,STDEVA(IF(G4SelectionMask="x",IF(INDEX(RawDataRefData,$E272,0)&gt;0,INDEX(RawDataRefData,$E272,0)),"")),"")</f>
        <v/>
      </c>
      <c r="BG272" s="100" t="b">
        <f t="shared" si="118"/>
        <v>0</v>
      </c>
      <c r="BH272" s="100" t="str">
        <f t="array" ref="BH272">IF($BG272,MEDIAN(IF(G5SelectionMask="x",IF(INDEX(RawDataRefData,$E272,0)&gt;0,INDEX(RawDataRefData,$E272,0)),"")),"")</f>
        <v/>
      </c>
      <c r="BI272" s="100" t="str">
        <f t="array" ref="BI272">IF($BG272,QUARTILE(IF(G5SelectionMask="x",IF(INDEX(RawDataRefData,$E272,0)&gt;0,INDEX(RawDataRefData,$E272,0)),""),1),"")</f>
        <v/>
      </c>
      <c r="BJ272" s="100" t="str">
        <f t="array" ref="BJ272">IF($BG272,QUARTILE(IF(G5SelectionMask="x",IF(INDEX(RawDataRefData,$E272,0)&gt;0,INDEX(RawDataRefData,$E272,0)),""),3),"")</f>
        <v/>
      </c>
      <c r="BK272" s="100" t="str">
        <f t="array" ref="BK272">IF($BG272,MIN(IF(G5SelectionMask="x",IF(INDEX(RawDataRefData,$E272,0)&gt;0,INDEX(RawDataRefData,$E272,0)),"")),"")</f>
        <v/>
      </c>
      <c r="BL272" s="100" t="str">
        <f t="array" ref="BL272">IF($BG272,MAX(IF(G5SelectionMask="x",IF(INDEX(RawDataRefData,$E272,0)&gt;0,INDEX(RawDataRefData,$E272,0)),"")),"")</f>
        <v/>
      </c>
      <c r="BM272" s="100" t="str">
        <f t="shared" si="119"/>
        <v/>
      </c>
      <c r="BN272" s="103" t="str">
        <f t="array" ref="BN272">IF($BG272,STDEVA(IF(G5SelectionMask="x",IF(INDEX(RawDataRefData,$E272,0)&gt;0,INDEX(RawDataRefData,$E272,0)),"")),"")</f>
        <v/>
      </c>
      <c r="BO272" s="104"/>
      <c r="BP272" s="105">
        <v>342</v>
      </c>
      <c r="BQ272" s="105">
        <v>47.872</v>
      </c>
      <c r="BR272" s="105">
        <v>50.908329999999999</v>
      </c>
      <c r="BS272" s="105">
        <v>76</v>
      </c>
      <c r="BT272" s="105">
        <v>354</v>
      </c>
      <c r="BU272" s="105">
        <v>12</v>
      </c>
      <c r="BV272" s="105">
        <v>41</v>
      </c>
      <c r="BW272" s="105">
        <v>418.3</v>
      </c>
      <c r="BX272" s="105">
        <v>248</v>
      </c>
      <c r="BY272" s="105">
        <v>137.46704</v>
      </c>
      <c r="BZ272" s="105">
        <v>41</v>
      </c>
      <c r="CA272" s="105">
        <v>41</v>
      </c>
      <c r="CB272" s="105">
        <v>126</v>
      </c>
      <c r="CC272" s="105">
        <v>55</v>
      </c>
      <c r="CD272" s="105">
        <v>202</v>
      </c>
    </row>
    <row r="273" spans="1:82" x14ac:dyDescent="0.2">
      <c r="B273" s="206"/>
      <c r="C273" s="200"/>
      <c r="D273" s="197"/>
      <c r="E273" s="72">
        <f t="shared" si="100"/>
        <v>264</v>
      </c>
      <c r="F273" s="9" t="s">
        <v>807</v>
      </c>
      <c r="K273" s="100" t="str">
        <f t="shared" si="101"/>
        <v/>
      </c>
      <c r="L273" s="100"/>
      <c r="M273" s="100"/>
      <c r="N273" s="100"/>
      <c r="O273" s="100"/>
      <c r="P273" s="101" t="str">
        <f t="shared" si="102"/>
        <v/>
      </c>
      <c r="Q273" s="102" t="str">
        <f t="shared" si="103"/>
        <v/>
      </c>
      <c r="R273" s="102" t="str">
        <f t="shared" si="104"/>
        <v/>
      </c>
      <c r="S273" s="102" t="str">
        <f t="shared" si="105"/>
        <v/>
      </c>
      <c r="T273" s="102" t="str">
        <f t="shared" si="106"/>
        <v/>
      </c>
      <c r="U273" s="102" t="str">
        <f t="shared" si="107"/>
        <v/>
      </c>
      <c r="V273" s="102" t="str">
        <f t="shared" si="108"/>
        <v/>
      </c>
      <c r="W273" s="102" t="str">
        <f t="shared" si="109"/>
        <v/>
      </c>
      <c r="X273" s="102" t="str">
        <f t="shared" si="110"/>
        <v/>
      </c>
      <c r="Y273" s="102" t="str">
        <f t="shared" si="111"/>
        <v/>
      </c>
      <c r="Z273" s="102" t="str">
        <f t="shared" si="112"/>
        <v/>
      </c>
      <c r="AA273" s="100" t="b">
        <f t="shared" si="97"/>
        <v>0</v>
      </c>
      <c r="AB273" s="100" t="str">
        <f t="array" ref="AB273">IF($AA273,MEDIAN(IF(G1SelectionMask="x",IF(INDEX(RawDataRefData,$E273,0)&gt;0,INDEX(RawDataRefData,$E273,0)),"")),"")</f>
        <v/>
      </c>
      <c r="AC273" s="100" t="str">
        <f t="array" ref="AC273">IF($AA273,QUARTILE(IF(G1SelectionMask="x",IF(INDEX(RawDataRefData,$E273,0)&gt;0,INDEX(RawDataRefData,$E273,0)),""),1),"")</f>
        <v/>
      </c>
      <c r="AD273" s="100" t="str">
        <f t="array" ref="AD273">IF($AA273,QUARTILE(IF(G1SelectionMask="x",IF(INDEX(RawDataRefData,$E273,0)&gt;0,INDEX(RawDataRefData,$E273,0)),""),3),"")</f>
        <v/>
      </c>
      <c r="AE273" s="100" t="str">
        <f t="array" ref="AE273">IF($AA273,MIN(IF(G1SelectionMask="x",IF(INDEX(RawDataRefData,$E273,0)&gt;0,INDEX(RawDataRefData,$E273,0)),"")),"")</f>
        <v/>
      </c>
      <c r="AF273" s="100" t="str">
        <f t="array" ref="AF273">IF($AA273,MAX(IF(G1SelectionMask="x",IF(INDEX(RawDataRefData,$E273,0)&gt;0,INDEX(RawDataRefData,$E273,0)),"")),"")</f>
        <v/>
      </c>
      <c r="AG273" s="100" t="str">
        <f t="shared" si="98"/>
        <v/>
      </c>
      <c r="AH273" s="100" t="str">
        <f t="array" ref="AH273">IF($AA273,STDEVA(IF(G1SelectionMask="x",IF(INDEX(RawDataRefData,$E273,0)&gt;0,INDEX(RawDataRefData,$E273,0)),"")),"")</f>
        <v/>
      </c>
      <c r="AI273" s="101" t="b">
        <f t="shared" si="99"/>
        <v>0</v>
      </c>
      <c r="AJ273" s="101" t="str">
        <f t="array" ref="AJ273">IF($AI273,MEDIAN(IF(G2SelectionMask="x",IF(INDEX(RawDataRefData,$E273,0)&gt;0,INDEX(RawDataRefData,$E273,0)),"")),"")</f>
        <v/>
      </c>
      <c r="AK273" s="101" t="str">
        <f t="array" ref="AK273">IF($AI273,QUARTILE(IF(G2SelectionMask="x",IF(INDEX(RawDataRefData,$E273,0)&gt;0,INDEX(RawDataRefData,$E273,0)),""),1),"")</f>
        <v/>
      </c>
      <c r="AL273" s="101" t="str">
        <f t="array" ref="AL273">IF($AI273,QUARTILE(IF(G2SelectionMask="x",IF(INDEX(RawDataRefData,$E273,0)&gt;0,INDEX(RawDataRefData,$E273,0)),""),3),"")</f>
        <v/>
      </c>
      <c r="AM273" s="101" t="str">
        <f t="array" ref="AM273">IF($AI273,MIN(IF(G2SelectionMask="x",IF(INDEX(RawDataRefData,$E273,0)&gt;0,INDEX(RawDataRefData,$E273,0)),"")),"")</f>
        <v/>
      </c>
      <c r="AN273" s="101" t="str">
        <f t="array" ref="AN273">IF($AI273,MAX(IF(G2SelectionMask="x",IF(INDEX(RawDataRefData,$E273,0)&gt;0,INDEX(RawDataRefData,$E273,0)),"")),"")</f>
        <v/>
      </c>
      <c r="AO273" s="101" t="str">
        <f t="shared" si="113"/>
        <v/>
      </c>
      <c r="AP273" s="101" t="str">
        <f t="array" ref="AP273">IF($AI273,STDEVA(IF(G2SelectionMask="x",IF(INDEX(RawDataRefData,$E273,0)&gt;0,INDEX(RawDataRefData,$E273,0)),"")),"")</f>
        <v/>
      </c>
      <c r="AQ273" s="100" t="b">
        <f t="shared" si="114"/>
        <v>0</v>
      </c>
      <c r="AR273" s="100" t="str">
        <f t="array" ref="AR273">IF($AQ273,MEDIAN(IF(G3SelectionMask="x",IF(INDEX(RawDataRefData,$E273,0)&gt;0,INDEX(RawDataRefData,$E273,0)),"")),"")</f>
        <v/>
      </c>
      <c r="AS273" s="100" t="str">
        <f t="array" ref="AS273">IF($AQ273,QUARTILE(IF(G3SelectionMask="x",IF(INDEX(RawDataRefData,$E273,0)&gt;0,INDEX(RawDataRefData,$E273,0)),""),1),"")</f>
        <v/>
      </c>
      <c r="AT273" s="100" t="str">
        <f t="array" ref="AT273">IF($AQ273,QUARTILE(IF(G3SelectionMask="x",IF(INDEX(RawDataRefData,$E273,0)&gt;0,INDEX(RawDataRefData,$E273,0)),""),3),"")</f>
        <v/>
      </c>
      <c r="AU273" s="100" t="str">
        <f t="array" ref="AU273">IF($AQ273,MIN(IF(G3SelectionMask="x",IF(INDEX(RawDataRefData,$E273,0)&gt;0,INDEX(RawDataRefData,$E273,0)),"")),"")</f>
        <v/>
      </c>
      <c r="AV273" s="100" t="str">
        <f t="array" ref="AV273">IF($AQ273,MAX(IF(G3SelectionMask="x",IF(INDEX(RawDataRefData,$E273,0)&gt;0,INDEX(RawDataRefData,$E273,0)),"")),"")</f>
        <v/>
      </c>
      <c r="AW273" s="100" t="str">
        <f t="shared" si="115"/>
        <v/>
      </c>
      <c r="AX273" s="100" t="str">
        <f t="array" ref="AX273">IF($AQ273,STDEVA(IF(G3SelectionMask="x",IF(INDEX(RawDataRefData,$E273,0)&gt;0,INDEX(RawDataRefData,$E273,0)),"")),"")</f>
        <v/>
      </c>
      <c r="AY273" s="101" t="b">
        <f t="shared" si="116"/>
        <v>0</v>
      </c>
      <c r="AZ273" s="101" t="str">
        <f t="array" ref="AZ273">IF($AY273,MEDIAN(IF(G4SelectionMask="x",IF(INDEX(RawDataRefData,$E273,0)&gt;0,INDEX(RawDataRefData,$E273,0)),"")),"")</f>
        <v/>
      </c>
      <c r="BA273" s="101" t="str">
        <f t="array" ref="BA273">IF($AY273,QUARTILE(IF(G4SelectionMask="x",IF(INDEX(RawDataRefData,$E273,0)&gt;0,INDEX(RawDataRefData,$E273,0)),""),1),"")</f>
        <v/>
      </c>
      <c r="BB273" s="101" t="str">
        <f t="array" ref="BB273">IF($AY273,QUARTILE(IF(G4SelectionMask="x",IF(INDEX(RawDataRefData,$E273,0)&gt;0,INDEX(RawDataRefData,$E273,0)),""),3),"")</f>
        <v/>
      </c>
      <c r="BC273" s="101" t="str">
        <f t="array" ref="BC273">IF($AY273,MIN(IF(G4SelectionMask="x",IF(INDEX(RawDataRefData,$E273,0)&gt;0,INDEX(RawDataRefData,$E273,0)),"")),"")</f>
        <v/>
      </c>
      <c r="BD273" s="101" t="str">
        <f t="array" ref="BD273">IF($AY273,MAX(IF(G4SelectionMask="x",IF(INDEX(RawDataRefData,$E273,0)&gt;0,INDEX(RawDataRefData,$E273,0)),"")),"")</f>
        <v/>
      </c>
      <c r="BE273" s="101" t="str">
        <f t="shared" si="117"/>
        <v/>
      </c>
      <c r="BF273" s="101" t="str">
        <f t="array" ref="BF273">IF($AY273,STDEVA(IF(G4SelectionMask="x",IF(INDEX(RawDataRefData,$E273,0)&gt;0,INDEX(RawDataRefData,$E273,0)),"")),"")</f>
        <v/>
      </c>
      <c r="BG273" s="100" t="b">
        <f t="shared" si="118"/>
        <v>0</v>
      </c>
      <c r="BH273" s="100" t="str">
        <f t="array" ref="BH273">IF($BG273,MEDIAN(IF(G5SelectionMask="x",IF(INDEX(RawDataRefData,$E273,0)&gt;0,INDEX(RawDataRefData,$E273,0)),"")),"")</f>
        <v/>
      </c>
      <c r="BI273" s="100" t="str">
        <f t="array" ref="BI273">IF($BG273,QUARTILE(IF(G5SelectionMask="x",IF(INDEX(RawDataRefData,$E273,0)&gt;0,INDEX(RawDataRefData,$E273,0)),""),1),"")</f>
        <v/>
      </c>
      <c r="BJ273" s="100" t="str">
        <f t="array" ref="BJ273">IF($BG273,QUARTILE(IF(G5SelectionMask="x",IF(INDEX(RawDataRefData,$E273,0)&gt;0,INDEX(RawDataRefData,$E273,0)),""),3),"")</f>
        <v/>
      </c>
      <c r="BK273" s="100" t="str">
        <f t="array" ref="BK273">IF($BG273,MIN(IF(G5SelectionMask="x",IF(INDEX(RawDataRefData,$E273,0)&gt;0,INDEX(RawDataRefData,$E273,0)),"")),"")</f>
        <v/>
      </c>
      <c r="BL273" s="100" t="str">
        <f t="array" ref="BL273">IF($BG273,MAX(IF(G5SelectionMask="x",IF(INDEX(RawDataRefData,$E273,0)&gt;0,INDEX(RawDataRefData,$E273,0)),"")),"")</f>
        <v/>
      </c>
      <c r="BM273" s="100" t="str">
        <f t="shared" si="119"/>
        <v/>
      </c>
      <c r="BN273" s="103" t="str">
        <f t="array" ref="BN273">IF($BG273,STDEVA(IF(G5SelectionMask="x",IF(INDEX(RawDataRefData,$E273,0)&gt;0,INDEX(RawDataRefData,$E273,0)),"")),"")</f>
        <v/>
      </c>
      <c r="BO273" s="104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</row>
    <row r="274" spans="1:82" x14ac:dyDescent="0.2">
      <c r="B274" s="206"/>
      <c r="C274" s="200"/>
      <c r="D274" s="197"/>
      <c r="E274" s="72">
        <f t="shared" si="100"/>
        <v>265</v>
      </c>
      <c r="F274" s="9" t="s">
        <v>808</v>
      </c>
      <c r="K274" s="100" t="str">
        <f t="shared" si="101"/>
        <v/>
      </c>
      <c r="L274" s="100"/>
      <c r="M274" s="100"/>
      <c r="N274" s="100"/>
      <c r="O274" s="100"/>
      <c r="P274" s="101" t="str">
        <f t="shared" si="102"/>
        <v/>
      </c>
      <c r="Q274" s="102" t="str">
        <f t="shared" si="103"/>
        <v/>
      </c>
      <c r="R274" s="102" t="str">
        <f t="shared" si="104"/>
        <v/>
      </c>
      <c r="S274" s="102" t="str">
        <f t="shared" si="105"/>
        <v/>
      </c>
      <c r="T274" s="102" t="str">
        <f t="shared" si="106"/>
        <v/>
      </c>
      <c r="U274" s="102" t="str">
        <f t="shared" si="107"/>
        <v/>
      </c>
      <c r="V274" s="102" t="str">
        <f t="shared" si="108"/>
        <v/>
      </c>
      <c r="W274" s="102" t="str">
        <f t="shared" si="109"/>
        <v/>
      </c>
      <c r="X274" s="102" t="str">
        <f t="shared" si="110"/>
        <v/>
      </c>
      <c r="Y274" s="102" t="str">
        <f t="shared" si="111"/>
        <v/>
      </c>
      <c r="Z274" s="102" t="str">
        <f t="shared" si="112"/>
        <v/>
      </c>
      <c r="AA274" s="100" t="b">
        <f t="shared" si="97"/>
        <v>0</v>
      </c>
      <c r="AB274" s="100" t="str">
        <f t="array" ref="AB274">IF($AA274,MEDIAN(IF(G1SelectionMask="x",IF(INDEX(RawDataRefData,$E274,0)&gt;0,INDEX(RawDataRefData,$E274,0)),"")),"")</f>
        <v/>
      </c>
      <c r="AC274" s="100" t="str">
        <f t="array" ref="AC274">IF($AA274,QUARTILE(IF(G1SelectionMask="x",IF(INDEX(RawDataRefData,$E274,0)&gt;0,INDEX(RawDataRefData,$E274,0)),""),1),"")</f>
        <v/>
      </c>
      <c r="AD274" s="100" t="str">
        <f t="array" ref="AD274">IF($AA274,QUARTILE(IF(G1SelectionMask="x",IF(INDEX(RawDataRefData,$E274,0)&gt;0,INDEX(RawDataRefData,$E274,0)),""),3),"")</f>
        <v/>
      </c>
      <c r="AE274" s="100" t="str">
        <f t="array" ref="AE274">IF($AA274,MIN(IF(G1SelectionMask="x",IF(INDEX(RawDataRefData,$E274,0)&gt;0,INDEX(RawDataRefData,$E274,0)),"")),"")</f>
        <v/>
      </c>
      <c r="AF274" s="100" t="str">
        <f t="array" ref="AF274">IF($AA274,MAX(IF(G1SelectionMask="x",IF(INDEX(RawDataRefData,$E274,0)&gt;0,INDEX(RawDataRefData,$E274,0)),"")),"")</f>
        <v/>
      </c>
      <c r="AG274" s="100" t="str">
        <f t="shared" si="98"/>
        <v/>
      </c>
      <c r="AH274" s="100" t="str">
        <f t="array" ref="AH274">IF($AA274,STDEVA(IF(G1SelectionMask="x",IF(INDEX(RawDataRefData,$E274,0)&gt;0,INDEX(RawDataRefData,$E274,0)),"")),"")</f>
        <v/>
      </c>
      <c r="AI274" s="101" t="b">
        <f t="shared" si="99"/>
        <v>0</v>
      </c>
      <c r="AJ274" s="101" t="str">
        <f t="array" ref="AJ274">IF($AI274,MEDIAN(IF(G2SelectionMask="x",IF(INDEX(RawDataRefData,$E274,0)&gt;0,INDEX(RawDataRefData,$E274,0)),"")),"")</f>
        <v/>
      </c>
      <c r="AK274" s="101" t="str">
        <f t="array" ref="AK274">IF($AI274,QUARTILE(IF(G2SelectionMask="x",IF(INDEX(RawDataRefData,$E274,0)&gt;0,INDEX(RawDataRefData,$E274,0)),""),1),"")</f>
        <v/>
      </c>
      <c r="AL274" s="101" t="str">
        <f t="array" ref="AL274">IF($AI274,QUARTILE(IF(G2SelectionMask="x",IF(INDEX(RawDataRefData,$E274,0)&gt;0,INDEX(RawDataRefData,$E274,0)),""),3),"")</f>
        <v/>
      </c>
      <c r="AM274" s="101" t="str">
        <f t="array" ref="AM274">IF($AI274,MIN(IF(G2SelectionMask="x",IF(INDEX(RawDataRefData,$E274,0)&gt;0,INDEX(RawDataRefData,$E274,0)),"")),"")</f>
        <v/>
      </c>
      <c r="AN274" s="101" t="str">
        <f t="array" ref="AN274">IF($AI274,MAX(IF(G2SelectionMask="x",IF(INDEX(RawDataRefData,$E274,0)&gt;0,INDEX(RawDataRefData,$E274,0)),"")),"")</f>
        <v/>
      </c>
      <c r="AO274" s="101" t="str">
        <f t="shared" si="113"/>
        <v/>
      </c>
      <c r="AP274" s="101" t="str">
        <f t="array" ref="AP274">IF($AI274,STDEVA(IF(G2SelectionMask="x",IF(INDEX(RawDataRefData,$E274,0)&gt;0,INDEX(RawDataRefData,$E274,0)),"")),"")</f>
        <v/>
      </c>
      <c r="AQ274" s="100" t="b">
        <f t="shared" si="114"/>
        <v>0</v>
      </c>
      <c r="AR274" s="100" t="str">
        <f t="array" ref="AR274">IF($AQ274,MEDIAN(IF(G3SelectionMask="x",IF(INDEX(RawDataRefData,$E274,0)&gt;0,INDEX(RawDataRefData,$E274,0)),"")),"")</f>
        <v/>
      </c>
      <c r="AS274" s="100" t="str">
        <f t="array" ref="AS274">IF($AQ274,QUARTILE(IF(G3SelectionMask="x",IF(INDEX(RawDataRefData,$E274,0)&gt;0,INDEX(RawDataRefData,$E274,0)),""),1),"")</f>
        <v/>
      </c>
      <c r="AT274" s="100" t="str">
        <f t="array" ref="AT274">IF($AQ274,QUARTILE(IF(G3SelectionMask="x",IF(INDEX(RawDataRefData,$E274,0)&gt;0,INDEX(RawDataRefData,$E274,0)),""),3),"")</f>
        <v/>
      </c>
      <c r="AU274" s="100" t="str">
        <f t="array" ref="AU274">IF($AQ274,MIN(IF(G3SelectionMask="x",IF(INDEX(RawDataRefData,$E274,0)&gt;0,INDEX(RawDataRefData,$E274,0)),"")),"")</f>
        <v/>
      </c>
      <c r="AV274" s="100" t="str">
        <f t="array" ref="AV274">IF($AQ274,MAX(IF(G3SelectionMask="x",IF(INDEX(RawDataRefData,$E274,0)&gt;0,INDEX(RawDataRefData,$E274,0)),"")),"")</f>
        <v/>
      </c>
      <c r="AW274" s="100" t="str">
        <f t="shared" si="115"/>
        <v/>
      </c>
      <c r="AX274" s="100" t="str">
        <f t="array" ref="AX274">IF($AQ274,STDEVA(IF(G3SelectionMask="x",IF(INDEX(RawDataRefData,$E274,0)&gt;0,INDEX(RawDataRefData,$E274,0)),"")),"")</f>
        <v/>
      </c>
      <c r="AY274" s="101" t="b">
        <f t="shared" si="116"/>
        <v>0</v>
      </c>
      <c r="AZ274" s="101" t="str">
        <f t="array" ref="AZ274">IF($AY274,MEDIAN(IF(G4SelectionMask="x",IF(INDEX(RawDataRefData,$E274,0)&gt;0,INDEX(RawDataRefData,$E274,0)),"")),"")</f>
        <v/>
      </c>
      <c r="BA274" s="101" t="str">
        <f t="array" ref="BA274">IF($AY274,QUARTILE(IF(G4SelectionMask="x",IF(INDEX(RawDataRefData,$E274,0)&gt;0,INDEX(RawDataRefData,$E274,0)),""),1),"")</f>
        <v/>
      </c>
      <c r="BB274" s="101" t="str">
        <f t="array" ref="BB274">IF($AY274,QUARTILE(IF(G4SelectionMask="x",IF(INDEX(RawDataRefData,$E274,0)&gt;0,INDEX(RawDataRefData,$E274,0)),""),3),"")</f>
        <v/>
      </c>
      <c r="BC274" s="101" t="str">
        <f t="array" ref="BC274">IF($AY274,MIN(IF(G4SelectionMask="x",IF(INDEX(RawDataRefData,$E274,0)&gt;0,INDEX(RawDataRefData,$E274,0)),"")),"")</f>
        <v/>
      </c>
      <c r="BD274" s="101" t="str">
        <f t="array" ref="BD274">IF($AY274,MAX(IF(G4SelectionMask="x",IF(INDEX(RawDataRefData,$E274,0)&gt;0,INDEX(RawDataRefData,$E274,0)),"")),"")</f>
        <v/>
      </c>
      <c r="BE274" s="101" t="str">
        <f t="shared" si="117"/>
        <v/>
      </c>
      <c r="BF274" s="101" t="str">
        <f t="array" ref="BF274">IF($AY274,STDEVA(IF(G4SelectionMask="x",IF(INDEX(RawDataRefData,$E274,0)&gt;0,INDEX(RawDataRefData,$E274,0)),"")),"")</f>
        <v/>
      </c>
      <c r="BG274" s="100" t="b">
        <f t="shared" si="118"/>
        <v>0</v>
      </c>
      <c r="BH274" s="100" t="str">
        <f t="array" ref="BH274">IF($BG274,MEDIAN(IF(G5SelectionMask="x",IF(INDEX(RawDataRefData,$E274,0)&gt;0,INDEX(RawDataRefData,$E274,0)),"")),"")</f>
        <v/>
      </c>
      <c r="BI274" s="100" t="str">
        <f t="array" ref="BI274">IF($BG274,QUARTILE(IF(G5SelectionMask="x",IF(INDEX(RawDataRefData,$E274,0)&gt;0,INDEX(RawDataRefData,$E274,0)),""),1),"")</f>
        <v/>
      </c>
      <c r="BJ274" s="100" t="str">
        <f t="array" ref="BJ274">IF($BG274,QUARTILE(IF(G5SelectionMask="x",IF(INDEX(RawDataRefData,$E274,0)&gt;0,INDEX(RawDataRefData,$E274,0)),""),3),"")</f>
        <v/>
      </c>
      <c r="BK274" s="100" t="str">
        <f t="array" ref="BK274">IF($BG274,MIN(IF(G5SelectionMask="x",IF(INDEX(RawDataRefData,$E274,0)&gt;0,INDEX(RawDataRefData,$E274,0)),"")),"")</f>
        <v/>
      </c>
      <c r="BL274" s="100" t="str">
        <f t="array" ref="BL274">IF($BG274,MAX(IF(G5SelectionMask="x",IF(INDEX(RawDataRefData,$E274,0)&gt;0,INDEX(RawDataRefData,$E274,0)),"")),"")</f>
        <v/>
      </c>
      <c r="BM274" s="100" t="str">
        <f t="shared" si="119"/>
        <v/>
      </c>
      <c r="BN274" s="103" t="str">
        <f t="array" ref="BN274">IF($BG274,STDEVA(IF(G5SelectionMask="x",IF(INDEX(RawDataRefData,$E274,0)&gt;0,INDEX(RawDataRefData,$E274,0)),"")),"")</f>
        <v/>
      </c>
      <c r="BO274" s="104"/>
      <c r="BP274" s="105"/>
      <c r="BQ274" s="105"/>
      <c r="BR274" s="105"/>
      <c r="BS274" s="105"/>
      <c r="BT274" s="105"/>
      <c r="BU274" s="105"/>
      <c r="BV274" s="105"/>
      <c r="BW274" s="105"/>
      <c r="BX274" s="105"/>
      <c r="BY274" s="105"/>
      <c r="BZ274" s="105"/>
      <c r="CA274" s="105"/>
      <c r="CB274" s="105"/>
      <c r="CC274" s="105"/>
      <c r="CD274" s="105"/>
    </row>
    <row r="275" spans="1:82" x14ac:dyDescent="0.2">
      <c r="A275" s="33">
        <f t="shared" si="33"/>
        <v>0</v>
      </c>
      <c r="B275" s="206"/>
      <c r="C275" s="200"/>
      <c r="D275" s="197"/>
      <c r="E275" s="72">
        <f t="shared" si="100"/>
        <v>266</v>
      </c>
      <c r="F275" s="9" t="s">
        <v>227</v>
      </c>
      <c r="G275" s="9" t="s">
        <v>34</v>
      </c>
      <c r="K275" s="100">
        <f t="shared" si="101"/>
        <v>288</v>
      </c>
      <c r="L275" s="100"/>
      <c r="M275" s="100"/>
      <c r="N275" s="100"/>
      <c r="O275" s="100"/>
      <c r="P275" s="101">
        <f t="shared" si="102"/>
        <v>16.219670000000001</v>
      </c>
      <c r="Q275" s="102">
        <f t="shared" si="103"/>
        <v>24.849999999999998</v>
      </c>
      <c r="R275" s="102">
        <f t="shared" si="104"/>
        <v>20</v>
      </c>
      <c r="S275" s="102">
        <f t="shared" si="105"/>
        <v>71</v>
      </c>
      <c r="T275" s="102" t="str">
        <f t="shared" si="106"/>
        <v/>
      </c>
      <c r="U275" s="102">
        <f t="shared" si="107"/>
        <v>16</v>
      </c>
      <c r="V275" s="102">
        <f t="shared" si="108"/>
        <v>126</v>
      </c>
      <c r="W275" s="102" t="str">
        <f t="shared" si="109"/>
        <v/>
      </c>
      <c r="X275" s="102">
        <f t="shared" si="110"/>
        <v>51.533570000000005</v>
      </c>
      <c r="Y275" s="102">
        <f t="shared" si="111"/>
        <v>25</v>
      </c>
      <c r="Z275" s="102">
        <f t="shared" si="112"/>
        <v>10</v>
      </c>
      <c r="AA275" s="100" t="b">
        <f t="shared" si="97"/>
        <v>1</v>
      </c>
      <c r="AB275" s="100" t="e">
        <f t="array" ref="AB275">IF($AA275,MEDIAN(IF(G1SelectionMask="x",IF(INDEX(RawDataRefData,$E275,0)&gt;0,INDEX(RawDataRefData,$E275,0)),"")),"")</f>
        <v>#VALUE!</v>
      </c>
      <c r="AC275" s="100" t="e">
        <f t="array" ref="AC275">IF($AA275,QUARTILE(IF(G1SelectionMask="x",IF(INDEX(RawDataRefData,$E275,0)&gt;0,INDEX(RawDataRefData,$E275,0)),""),1),"")</f>
        <v>#VALUE!</v>
      </c>
      <c r="AD275" s="100" t="e">
        <f t="array" ref="AD275">IF($AA275,QUARTILE(IF(G1SelectionMask="x",IF(INDEX(RawDataRefData,$E275,0)&gt;0,INDEX(RawDataRefData,$E275,0)),""),3),"")</f>
        <v>#VALUE!</v>
      </c>
      <c r="AE275" s="100" t="e">
        <f t="array" ref="AE275">IF($AA275,MIN(IF(G1SelectionMask="x",IF(INDEX(RawDataRefData,$E275,0)&gt;0,INDEX(RawDataRefData,$E275,0)),"")),"")</f>
        <v>#VALUE!</v>
      </c>
      <c r="AF275" s="100" t="e">
        <f t="array" ref="AF275">IF($AA275,MAX(IF(G1SelectionMask="x",IF(INDEX(RawDataRefData,$E275,0)&gt;0,INDEX(RawDataRefData,$E275,0)),"")),"")</f>
        <v>#VALUE!</v>
      </c>
      <c r="AG275" s="100" t="e">
        <f t="shared" si="98"/>
        <v>#VALUE!</v>
      </c>
      <c r="AH275" s="100" t="e">
        <f t="array" ref="AH275">IF($AA275,STDEVA(IF(G1SelectionMask="x",IF(INDEX(RawDataRefData,$E275,0)&gt;0,INDEX(RawDataRefData,$E275,0)),"")),"")</f>
        <v>#VALUE!</v>
      </c>
      <c r="AI275" s="101" t="b">
        <f t="shared" si="99"/>
        <v>1</v>
      </c>
      <c r="AJ275" s="101" t="e">
        <f t="array" ref="AJ275">IF($AI275,MEDIAN(IF(G2SelectionMask="x",IF(INDEX(RawDataRefData,$E275,0)&gt;0,INDEX(RawDataRefData,$E275,0)),"")),"")</f>
        <v>#VALUE!</v>
      </c>
      <c r="AK275" s="101" t="e">
        <f t="array" ref="AK275">IF($AI275,QUARTILE(IF(G2SelectionMask="x",IF(INDEX(RawDataRefData,$E275,0)&gt;0,INDEX(RawDataRefData,$E275,0)),""),1),"")</f>
        <v>#VALUE!</v>
      </c>
      <c r="AL275" s="101" t="e">
        <f t="array" ref="AL275">IF($AI275,QUARTILE(IF(G2SelectionMask="x",IF(INDEX(RawDataRefData,$E275,0)&gt;0,INDEX(RawDataRefData,$E275,0)),""),3),"")</f>
        <v>#VALUE!</v>
      </c>
      <c r="AM275" s="101" t="e">
        <f t="array" ref="AM275">IF($AI275,MIN(IF(G2SelectionMask="x",IF(INDEX(RawDataRefData,$E275,0)&gt;0,INDEX(RawDataRefData,$E275,0)),"")),"")</f>
        <v>#VALUE!</v>
      </c>
      <c r="AN275" s="101" t="e">
        <f t="array" ref="AN275">IF($AI275,MAX(IF(G2SelectionMask="x",IF(INDEX(RawDataRefData,$E275,0)&gt;0,INDEX(RawDataRefData,$E275,0)),"")),"")</f>
        <v>#VALUE!</v>
      </c>
      <c r="AO275" s="101" t="e">
        <f t="shared" si="113"/>
        <v>#VALUE!</v>
      </c>
      <c r="AP275" s="101" t="e">
        <f t="array" ref="AP275">IF($AI275,STDEVA(IF(G2SelectionMask="x",IF(INDEX(RawDataRefData,$E275,0)&gt;0,INDEX(RawDataRefData,$E275,0)),"")),"")</f>
        <v>#VALUE!</v>
      </c>
      <c r="AQ275" s="100" t="b">
        <f t="shared" si="114"/>
        <v>0</v>
      </c>
      <c r="AR275" s="100" t="str">
        <f t="array" ref="AR275">IF($AQ275,MEDIAN(IF(G3SelectionMask="x",IF(INDEX(RawDataRefData,$E275,0)&gt;0,INDEX(RawDataRefData,$E275,0)),"")),"")</f>
        <v/>
      </c>
      <c r="AS275" s="100" t="str">
        <f t="array" ref="AS275">IF($AQ275,QUARTILE(IF(G3SelectionMask="x",IF(INDEX(RawDataRefData,$E275,0)&gt;0,INDEX(RawDataRefData,$E275,0)),""),1),"")</f>
        <v/>
      </c>
      <c r="AT275" s="100" t="str">
        <f t="array" ref="AT275">IF($AQ275,QUARTILE(IF(G3SelectionMask="x",IF(INDEX(RawDataRefData,$E275,0)&gt;0,INDEX(RawDataRefData,$E275,0)),""),3),"")</f>
        <v/>
      </c>
      <c r="AU275" s="100" t="str">
        <f t="array" ref="AU275">IF($AQ275,MIN(IF(G3SelectionMask="x",IF(INDEX(RawDataRefData,$E275,0)&gt;0,INDEX(RawDataRefData,$E275,0)),"")),"")</f>
        <v/>
      </c>
      <c r="AV275" s="100" t="str">
        <f t="array" ref="AV275">IF($AQ275,MAX(IF(G3SelectionMask="x",IF(INDEX(RawDataRefData,$E275,0)&gt;0,INDEX(RawDataRefData,$E275,0)),"")),"")</f>
        <v/>
      </c>
      <c r="AW275" s="100" t="str">
        <f t="shared" si="115"/>
        <v/>
      </c>
      <c r="AX275" s="100" t="str">
        <f t="array" ref="AX275">IF($AQ275,STDEVA(IF(G3SelectionMask="x",IF(INDEX(RawDataRefData,$E275,0)&gt;0,INDEX(RawDataRefData,$E275,0)),"")),"")</f>
        <v/>
      </c>
      <c r="AY275" s="101" t="b">
        <f t="shared" si="116"/>
        <v>0</v>
      </c>
      <c r="AZ275" s="101" t="str">
        <f t="array" ref="AZ275">IF($AY275,MEDIAN(IF(G4SelectionMask="x",IF(INDEX(RawDataRefData,$E275,0)&gt;0,INDEX(RawDataRefData,$E275,0)),"")),"")</f>
        <v/>
      </c>
      <c r="BA275" s="101" t="str">
        <f t="array" ref="BA275">IF($AY275,QUARTILE(IF(G4SelectionMask="x",IF(INDEX(RawDataRefData,$E275,0)&gt;0,INDEX(RawDataRefData,$E275,0)),""),1),"")</f>
        <v/>
      </c>
      <c r="BB275" s="101" t="str">
        <f t="array" ref="BB275">IF($AY275,QUARTILE(IF(G4SelectionMask="x",IF(INDEX(RawDataRefData,$E275,0)&gt;0,INDEX(RawDataRefData,$E275,0)),""),3),"")</f>
        <v/>
      </c>
      <c r="BC275" s="101" t="str">
        <f t="array" ref="BC275">IF($AY275,MIN(IF(G4SelectionMask="x",IF(INDEX(RawDataRefData,$E275,0)&gt;0,INDEX(RawDataRefData,$E275,0)),"")),"")</f>
        <v/>
      </c>
      <c r="BD275" s="101" t="str">
        <f t="array" ref="BD275">IF($AY275,MAX(IF(G4SelectionMask="x",IF(INDEX(RawDataRefData,$E275,0)&gt;0,INDEX(RawDataRefData,$E275,0)),"")),"")</f>
        <v/>
      </c>
      <c r="BE275" s="101" t="str">
        <f t="shared" si="117"/>
        <v/>
      </c>
      <c r="BF275" s="101" t="str">
        <f t="array" ref="BF275">IF($AY275,STDEVA(IF(G4SelectionMask="x",IF(INDEX(RawDataRefData,$E275,0)&gt;0,INDEX(RawDataRefData,$E275,0)),"")),"")</f>
        <v/>
      </c>
      <c r="BG275" s="100" t="b">
        <f t="shared" si="118"/>
        <v>0</v>
      </c>
      <c r="BH275" s="100" t="str">
        <f t="array" ref="BH275">IF($BG275,MEDIAN(IF(G5SelectionMask="x",IF(INDEX(RawDataRefData,$E275,0)&gt;0,INDEX(RawDataRefData,$E275,0)),"")),"")</f>
        <v/>
      </c>
      <c r="BI275" s="100" t="str">
        <f t="array" ref="BI275">IF($BG275,QUARTILE(IF(G5SelectionMask="x",IF(INDEX(RawDataRefData,$E275,0)&gt;0,INDEX(RawDataRefData,$E275,0)),""),1),"")</f>
        <v/>
      </c>
      <c r="BJ275" s="100" t="str">
        <f t="array" ref="BJ275">IF($BG275,QUARTILE(IF(G5SelectionMask="x",IF(INDEX(RawDataRefData,$E275,0)&gt;0,INDEX(RawDataRefData,$E275,0)),""),3),"")</f>
        <v/>
      </c>
      <c r="BK275" s="100" t="str">
        <f t="array" ref="BK275">IF($BG275,MIN(IF(G5SelectionMask="x",IF(INDEX(RawDataRefData,$E275,0)&gt;0,INDEX(RawDataRefData,$E275,0)),"")),"")</f>
        <v/>
      </c>
      <c r="BL275" s="100" t="str">
        <f t="array" ref="BL275">IF($BG275,MAX(IF(G5SelectionMask="x",IF(INDEX(RawDataRefData,$E275,0)&gt;0,INDEX(RawDataRefData,$E275,0)),"")),"")</f>
        <v/>
      </c>
      <c r="BM275" s="100" t="str">
        <f t="shared" si="119"/>
        <v/>
      </c>
      <c r="BN275" s="103" t="str">
        <f t="array" ref="BN275">IF($BG275,STDEVA(IF(G5SelectionMask="x",IF(INDEX(RawDataRefData,$E275,0)&gt;0,INDEX(RawDataRefData,$E275,0)),"")),"")</f>
        <v/>
      </c>
      <c r="BO275" s="104"/>
      <c r="BP275" s="105">
        <v>288</v>
      </c>
      <c r="BQ275" s="105">
        <v>16.219670000000001</v>
      </c>
      <c r="BR275" s="105">
        <v>24.849999999999998</v>
      </c>
      <c r="BS275" s="105">
        <v>20</v>
      </c>
      <c r="BT275" s="105">
        <v>71</v>
      </c>
      <c r="BU275" s="105" t="e">
        <v>#VALUE!</v>
      </c>
      <c r="BV275" s="105">
        <v>16</v>
      </c>
      <c r="BW275" s="105">
        <v>126</v>
      </c>
      <c r="BX275" s="105" t="e">
        <v>#VALUE!</v>
      </c>
      <c r="BY275" s="105">
        <v>51.533570000000005</v>
      </c>
      <c r="BZ275" s="105">
        <v>25</v>
      </c>
      <c r="CA275" s="105">
        <v>10</v>
      </c>
      <c r="CB275" s="105">
        <v>17</v>
      </c>
      <c r="CC275" s="105">
        <v>13</v>
      </c>
      <c r="CD275" s="105">
        <v>114</v>
      </c>
    </row>
    <row r="276" spans="1:82" x14ac:dyDescent="0.2">
      <c r="A276" s="33">
        <f t="shared" si="33"/>
        <v>0</v>
      </c>
      <c r="B276" s="206"/>
      <c r="C276" s="200"/>
      <c r="D276" s="197"/>
      <c r="E276" s="72">
        <f t="shared" si="100"/>
        <v>267</v>
      </c>
      <c r="F276" s="9" t="s">
        <v>245</v>
      </c>
      <c r="G276" s="9" t="s">
        <v>258</v>
      </c>
      <c r="K276" s="100">
        <f t="shared" si="101"/>
        <v>288</v>
      </c>
      <c r="L276" s="100"/>
      <c r="M276" s="100"/>
      <c r="N276" s="100"/>
      <c r="O276" s="100"/>
      <c r="P276" s="101">
        <f t="shared" si="102"/>
        <v>8.3435000000000006</v>
      </c>
      <c r="Q276" s="102">
        <f t="shared" si="103"/>
        <v>23.233329999999999</v>
      </c>
      <c r="R276" s="102">
        <f t="shared" si="104"/>
        <v>17</v>
      </c>
      <c r="S276" s="102">
        <f t="shared" si="105"/>
        <v>71</v>
      </c>
      <c r="T276" s="102">
        <f t="shared" si="106"/>
        <v>5</v>
      </c>
      <c r="U276" s="102">
        <f t="shared" si="107"/>
        <v>15</v>
      </c>
      <c r="V276" s="102">
        <f t="shared" si="108"/>
        <v>91</v>
      </c>
      <c r="W276" s="102">
        <f t="shared" si="109"/>
        <v>50</v>
      </c>
      <c r="X276" s="102">
        <f t="shared" si="110"/>
        <v>49.778820000000003</v>
      </c>
      <c r="Y276" s="102">
        <f t="shared" si="111"/>
        <v>25</v>
      </c>
      <c r="Z276" s="102">
        <f t="shared" si="112"/>
        <v>10</v>
      </c>
      <c r="AA276" s="100" t="b">
        <f t="shared" si="97"/>
        <v>1</v>
      </c>
      <c r="AB276" s="100">
        <f t="array" ref="AB276">IF($AA276,MEDIAN(IF(G1SelectionMask="x",IF(INDEX(RawDataRefData,$E276,0)&gt;0,INDEX(RawDataRefData,$E276,0)),"")),"")</f>
        <v>23.233329999999999</v>
      </c>
      <c r="AC276" s="100">
        <f t="array" ref="AC276">IF($AA276,QUARTILE(IF(G1SelectionMask="x",IF(INDEX(RawDataRefData,$E276,0)&gt;0,INDEX(RawDataRefData,$E276,0)),""),1),"")</f>
        <v>12.5</v>
      </c>
      <c r="AD276" s="100">
        <f t="array" ref="AD276">IF($AA276,QUARTILE(IF(G1SelectionMask="x",IF(INDEX(RawDataRefData,$E276,0)&gt;0,INDEX(RawDataRefData,$E276,0)),""),3),"")</f>
        <v>49.889409999999998</v>
      </c>
      <c r="AE276" s="100">
        <f t="array" ref="AE276">IF($AA276,MIN(IF(G1SelectionMask="x",IF(INDEX(RawDataRefData,$E276,0)&gt;0,INDEX(RawDataRefData,$E276,0)),"")),"")</f>
        <v>5</v>
      </c>
      <c r="AF276" s="100">
        <f t="array" ref="AF276">IF($AA276,MAX(IF(G1SelectionMask="x",IF(INDEX(RawDataRefData,$E276,0)&gt;0,INDEX(RawDataRefData,$E276,0)),"")),"")</f>
        <v>91</v>
      </c>
      <c r="AG276" s="100">
        <f t="shared" si="98"/>
        <v>33.214149999999997</v>
      </c>
      <c r="AH276" s="100">
        <f t="array" ref="AH276">IF($AA276,STDEVA(IF(G1SelectionMask="x",IF(INDEX(RawDataRefData,$E276,0)&gt;0,INDEX(RawDataRefData,$E276,0)),"")),"")</f>
        <v>28.35199318087496</v>
      </c>
      <c r="AI276" s="101" t="b">
        <f t="shared" si="99"/>
        <v>1</v>
      </c>
      <c r="AJ276" s="101">
        <f t="array" ref="AJ276">IF($AI276,MEDIAN(IF(G2SelectionMask="x",IF(INDEX(RawDataRefData,$E276,0)&gt;0,INDEX(RawDataRefData,$E276,0)),"")),"")</f>
        <v>23.233329999999999</v>
      </c>
      <c r="AK276" s="101">
        <f t="array" ref="AK276">IF($AI276,QUARTILE(IF(G2SelectionMask="x",IF(INDEX(RawDataRefData,$E276,0)&gt;0,INDEX(RawDataRefData,$E276,0)),""),1),"")</f>
        <v>10.5</v>
      </c>
      <c r="AL276" s="101">
        <f t="array" ref="AL276">IF($AI276,QUARTILE(IF(G2SelectionMask="x",IF(INDEX(RawDataRefData,$E276,0)&gt;0,INDEX(RawDataRefData,$E276,0)),""),3),"")</f>
        <v>60.5</v>
      </c>
      <c r="AM276" s="101">
        <f t="array" ref="AM276">IF($AI276,MIN(IF(G2SelectionMask="x",IF(INDEX(RawDataRefData,$E276,0)&gt;0,INDEX(RawDataRefData,$E276,0)),"")),"")</f>
        <v>5</v>
      </c>
      <c r="AN276" s="101">
        <f t="array" ref="AN276">IF($AI276,MAX(IF(G2SelectionMask="x",IF(INDEX(RawDataRefData,$E276,0)&gt;0,INDEX(RawDataRefData,$E276,0)),"")),"")</f>
        <v>100</v>
      </c>
      <c r="AO276" s="101">
        <f t="shared" si="113"/>
        <v>37.416075454545449</v>
      </c>
      <c r="AP276" s="101">
        <f t="array" ref="AP276">IF($AI276,STDEVA(IF(G2SelectionMask="x",IF(INDEX(RawDataRefData,$E276,0)&gt;0,INDEX(RawDataRefData,$E276,0)),"")),"")</f>
        <v>34.916775178295424</v>
      </c>
      <c r="AQ276" s="100" t="b">
        <f t="shared" si="114"/>
        <v>0</v>
      </c>
      <c r="AR276" s="100" t="str">
        <f t="array" ref="AR276">IF($AQ276,MEDIAN(IF(G3SelectionMask="x",IF(INDEX(RawDataRefData,$E276,0)&gt;0,INDEX(RawDataRefData,$E276,0)),"")),"")</f>
        <v/>
      </c>
      <c r="AS276" s="100" t="str">
        <f t="array" ref="AS276">IF($AQ276,QUARTILE(IF(G3SelectionMask="x",IF(INDEX(RawDataRefData,$E276,0)&gt;0,INDEX(RawDataRefData,$E276,0)),""),1),"")</f>
        <v/>
      </c>
      <c r="AT276" s="100" t="str">
        <f t="array" ref="AT276">IF($AQ276,QUARTILE(IF(G3SelectionMask="x",IF(INDEX(RawDataRefData,$E276,0)&gt;0,INDEX(RawDataRefData,$E276,0)),""),3),"")</f>
        <v/>
      </c>
      <c r="AU276" s="100" t="str">
        <f t="array" ref="AU276">IF($AQ276,MIN(IF(G3SelectionMask="x",IF(INDEX(RawDataRefData,$E276,0)&gt;0,INDEX(RawDataRefData,$E276,0)),"")),"")</f>
        <v/>
      </c>
      <c r="AV276" s="100" t="str">
        <f t="array" ref="AV276">IF($AQ276,MAX(IF(G3SelectionMask="x",IF(INDEX(RawDataRefData,$E276,0)&gt;0,INDEX(RawDataRefData,$E276,0)),"")),"")</f>
        <v/>
      </c>
      <c r="AW276" s="100" t="str">
        <f t="shared" si="115"/>
        <v/>
      </c>
      <c r="AX276" s="100" t="str">
        <f t="array" ref="AX276">IF($AQ276,STDEVA(IF(G3SelectionMask="x",IF(INDEX(RawDataRefData,$E276,0)&gt;0,INDEX(RawDataRefData,$E276,0)),"")),"")</f>
        <v/>
      </c>
      <c r="AY276" s="101" t="b">
        <f t="shared" si="116"/>
        <v>0</v>
      </c>
      <c r="AZ276" s="101" t="str">
        <f t="array" ref="AZ276">IF($AY276,MEDIAN(IF(G4SelectionMask="x",IF(INDEX(RawDataRefData,$E276,0)&gt;0,INDEX(RawDataRefData,$E276,0)),"")),"")</f>
        <v/>
      </c>
      <c r="BA276" s="101" t="str">
        <f t="array" ref="BA276">IF($AY276,QUARTILE(IF(G4SelectionMask="x",IF(INDEX(RawDataRefData,$E276,0)&gt;0,INDEX(RawDataRefData,$E276,0)),""),1),"")</f>
        <v/>
      </c>
      <c r="BB276" s="101" t="str">
        <f t="array" ref="BB276">IF($AY276,QUARTILE(IF(G4SelectionMask="x",IF(INDEX(RawDataRefData,$E276,0)&gt;0,INDEX(RawDataRefData,$E276,0)),""),3),"")</f>
        <v/>
      </c>
      <c r="BC276" s="101" t="str">
        <f t="array" ref="BC276">IF($AY276,MIN(IF(G4SelectionMask="x",IF(INDEX(RawDataRefData,$E276,0)&gt;0,INDEX(RawDataRefData,$E276,0)),"")),"")</f>
        <v/>
      </c>
      <c r="BD276" s="101" t="str">
        <f t="array" ref="BD276">IF($AY276,MAX(IF(G4SelectionMask="x",IF(INDEX(RawDataRefData,$E276,0)&gt;0,INDEX(RawDataRefData,$E276,0)),"")),"")</f>
        <v/>
      </c>
      <c r="BE276" s="101" t="str">
        <f t="shared" si="117"/>
        <v/>
      </c>
      <c r="BF276" s="101" t="str">
        <f t="array" ref="BF276">IF($AY276,STDEVA(IF(G4SelectionMask="x",IF(INDEX(RawDataRefData,$E276,0)&gt;0,INDEX(RawDataRefData,$E276,0)),"")),"")</f>
        <v/>
      </c>
      <c r="BG276" s="100" t="b">
        <f t="shared" si="118"/>
        <v>0</v>
      </c>
      <c r="BH276" s="100" t="str">
        <f t="array" ref="BH276">IF($BG276,MEDIAN(IF(G5SelectionMask="x",IF(INDEX(RawDataRefData,$E276,0)&gt;0,INDEX(RawDataRefData,$E276,0)),"")),"")</f>
        <v/>
      </c>
      <c r="BI276" s="100" t="str">
        <f t="array" ref="BI276">IF($BG276,QUARTILE(IF(G5SelectionMask="x",IF(INDEX(RawDataRefData,$E276,0)&gt;0,INDEX(RawDataRefData,$E276,0)),""),1),"")</f>
        <v/>
      </c>
      <c r="BJ276" s="100" t="str">
        <f t="array" ref="BJ276">IF($BG276,QUARTILE(IF(G5SelectionMask="x",IF(INDEX(RawDataRefData,$E276,0)&gt;0,INDEX(RawDataRefData,$E276,0)),""),3),"")</f>
        <v/>
      </c>
      <c r="BK276" s="100" t="str">
        <f t="array" ref="BK276">IF($BG276,MIN(IF(G5SelectionMask="x",IF(INDEX(RawDataRefData,$E276,0)&gt;0,INDEX(RawDataRefData,$E276,0)),"")),"")</f>
        <v/>
      </c>
      <c r="BL276" s="100" t="str">
        <f t="array" ref="BL276">IF($BG276,MAX(IF(G5SelectionMask="x",IF(INDEX(RawDataRefData,$E276,0)&gt;0,INDEX(RawDataRefData,$E276,0)),"")),"")</f>
        <v/>
      </c>
      <c r="BM276" s="100" t="str">
        <f t="shared" si="119"/>
        <v/>
      </c>
      <c r="BN276" s="103" t="str">
        <f t="array" ref="BN276">IF($BG276,STDEVA(IF(G5SelectionMask="x",IF(INDEX(RawDataRefData,$E276,0)&gt;0,INDEX(RawDataRefData,$E276,0)),"")),"")</f>
        <v/>
      </c>
      <c r="BO276" s="104"/>
      <c r="BP276" s="105">
        <v>288</v>
      </c>
      <c r="BQ276" s="105">
        <v>8.3435000000000006</v>
      </c>
      <c r="BR276" s="105">
        <v>23.233329999999999</v>
      </c>
      <c r="BS276" s="105">
        <v>17</v>
      </c>
      <c r="BT276" s="105">
        <v>71</v>
      </c>
      <c r="BU276" s="105">
        <v>5</v>
      </c>
      <c r="BV276" s="105">
        <v>15</v>
      </c>
      <c r="BW276" s="105">
        <v>91</v>
      </c>
      <c r="BX276" s="105">
        <v>50</v>
      </c>
      <c r="BY276" s="105">
        <v>49.778820000000003</v>
      </c>
      <c r="BZ276" s="105">
        <v>25</v>
      </c>
      <c r="CA276" s="105">
        <v>10</v>
      </c>
      <c r="CB276" s="105">
        <v>17</v>
      </c>
      <c r="CC276" s="105">
        <v>11</v>
      </c>
      <c r="CD276" s="105">
        <v>100</v>
      </c>
    </row>
    <row r="277" spans="1:82" x14ac:dyDescent="0.2">
      <c r="A277" s="33">
        <f t="shared" si="33"/>
        <v>0</v>
      </c>
      <c r="B277" s="206"/>
      <c r="C277" s="200"/>
      <c r="D277" s="197"/>
      <c r="E277" s="72">
        <f t="shared" si="100"/>
        <v>268</v>
      </c>
      <c r="F277" s="9" t="s">
        <v>246</v>
      </c>
      <c r="G277" s="9" t="s">
        <v>259</v>
      </c>
      <c r="K277" s="100" t="str">
        <f t="shared" si="101"/>
        <v/>
      </c>
      <c r="L277" s="100"/>
      <c r="M277" s="100"/>
      <c r="N277" s="100"/>
      <c r="O277" s="100"/>
      <c r="P277" s="101">
        <f t="shared" si="102"/>
        <v>7.8761700000000001</v>
      </c>
      <c r="Q277" s="102">
        <f t="shared" si="103"/>
        <v>1.6166700000000001</v>
      </c>
      <c r="R277" s="102">
        <f t="shared" si="104"/>
        <v>3</v>
      </c>
      <c r="S277" s="102" t="str">
        <f t="shared" si="105"/>
        <v/>
      </c>
      <c r="T277" s="102" t="str">
        <f t="shared" si="106"/>
        <v/>
      </c>
      <c r="U277" s="102">
        <f t="shared" si="107"/>
        <v>1</v>
      </c>
      <c r="V277" s="102">
        <f t="shared" si="108"/>
        <v>35</v>
      </c>
      <c r="W277" s="102" t="str">
        <f t="shared" si="109"/>
        <v/>
      </c>
      <c r="X277" s="102">
        <f t="shared" si="110"/>
        <v>1.75475</v>
      </c>
      <c r="Y277" s="102" t="str">
        <f t="shared" si="111"/>
        <v/>
      </c>
      <c r="Z277" s="102" t="str">
        <f t="shared" si="112"/>
        <v/>
      </c>
      <c r="AA277" s="100" t="b">
        <f t="shared" si="97"/>
        <v>1</v>
      </c>
      <c r="AB277" s="100">
        <f t="array" ref="AB277">IF($AA277,MEDIAN(IF(G1SelectionMask="x",IF(INDEX(RawDataRefData,$E277,0)&gt;0,INDEX(RawDataRefData,$E277,0)),"")),"")</f>
        <v>2.3773749999999998</v>
      </c>
      <c r="AC277" s="100">
        <f t="array" ref="AC277">IF($AA277,QUARTILE(IF(G1SelectionMask="x",IF(INDEX(RawDataRefData,$E277,0)&gt;0,INDEX(RawDataRefData,$E277,0)),""),1),"")</f>
        <v>1.6511900000000002</v>
      </c>
      <c r="AD277" s="100">
        <f t="array" ref="AD277">IF($AA277,QUARTILE(IF(G1SelectionMask="x",IF(INDEX(RawDataRefData,$E277,0)&gt;0,INDEX(RawDataRefData,$E277,0)),""),3),"")</f>
        <v>6.6571274999999996</v>
      </c>
      <c r="AE277" s="100">
        <f t="array" ref="AE277">IF($AA277,MIN(IF(G1SelectionMask="x",IF(INDEX(RawDataRefData,$E277,0)&gt;0,INDEX(RawDataRefData,$E277,0)),"")),"")</f>
        <v>1</v>
      </c>
      <c r="AF277" s="100">
        <f t="array" ref="AF277">IF($AA277,MAX(IF(G1SelectionMask="x",IF(INDEX(RawDataRefData,$E277,0)&gt;0,INDEX(RawDataRefData,$E277,0)),"")),"")</f>
        <v>35</v>
      </c>
      <c r="AG277" s="100">
        <f t="shared" si="98"/>
        <v>8.3745983333333331</v>
      </c>
      <c r="AH277" s="100">
        <f t="array" ref="AH277">IF($AA277,STDEVA(IF(G1SelectionMask="x",IF(INDEX(RawDataRefData,$E277,0)&gt;0,INDEX(RawDataRefData,$E277,0)),"")),"")</f>
        <v>13.280989721043257</v>
      </c>
      <c r="AI277" s="101" t="b">
        <f t="shared" si="99"/>
        <v>1</v>
      </c>
      <c r="AJ277" s="101">
        <f t="array" ref="AJ277">IF($AI277,MEDIAN(IF(G2SelectionMask="x",IF(INDEX(RawDataRefData,$E277,0)&gt;0,INDEX(RawDataRefData,$E277,0)),"")),"")</f>
        <v>7.8761700000000001</v>
      </c>
      <c r="AK277" s="101">
        <f t="array" ref="AK277">IF($AI277,QUARTILE(IF(G2SelectionMask="x",IF(INDEX(RawDataRefData,$E277,0)&gt;0,INDEX(RawDataRefData,$E277,0)),""),1),"")</f>
        <v>2</v>
      </c>
      <c r="AL277" s="101">
        <f t="array" ref="AL277">IF($AI277,QUARTILE(IF(G2SelectionMask="x",IF(INDEX(RawDataRefData,$E277,0)&gt;0,INDEX(RawDataRefData,$E277,0)),""),3),"")</f>
        <v>14</v>
      </c>
      <c r="AM277" s="101">
        <f t="array" ref="AM277">IF($AI277,MIN(IF(G2SelectionMask="x",IF(INDEX(RawDataRefData,$E277,0)&gt;0,INDEX(RawDataRefData,$E277,0)),"")),"")</f>
        <v>1.6166700000000001</v>
      </c>
      <c r="AN277" s="101">
        <f t="array" ref="AN277">IF($AI277,MAX(IF(G2SelectionMask="x",IF(INDEX(RawDataRefData,$E277,0)&gt;0,INDEX(RawDataRefData,$E277,0)),"")),"")</f>
        <v>35</v>
      </c>
      <c r="AO277" s="101">
        <f t="shared" si="113"/>
        <v>12.098568</v>
      </c>
      <c r="AP277" s="101">
        <f t="array" ref="AP277">IF($AI277,STDEVA(IF(G2SelectionMask="x",IF(INDEX(RawDataRefData,$E277,0)&gt;0,INDEX(RawDataRefData,$E277,0)),"")),"")</f>
        <v>13.763819759651389</v>
      </c>
      <c r="AQ277" s="100" t="b">
        <f t="shared" si="114"/>
        <v>0</v>
      </c>
      <c r="AR277" s="100" t="str">
        <f t="array" ref="AR277">IF($AQ277,MEDIAN(IF(G3SelectionMask="x",IF(INDEX(RawDataRefData,$E277,0)&gt;0,INDEX(RawDataRefData,$E277,0)),"")),"")</f>
        <v/>
      </c>
      <c r="AS277" s="100" t="str">
        <f t="array" ref="AS277">IF($AQ277,QUARTILE(IF(G3SelectionMask="x",IF(INDEX(RawDataRefData,$E277,0)&gt;0,INDEX(RawDataRefData,$E277,0)),""),1),"")</f>
        <v/>
      </c>
      <c r="AT277" s="100" t="str">
        <f t="array" ref="AT277">IF($AQ277,QUARTILE(IF(G3SelectionMask="x",IF(INDEX(RawDataRefData,$E277,0)&gt;0,INDEX(RawDataRefData,$E277,0)),""),3),"")</f>
        <v/>
      </c>
      <c r="AU277" s="100" t="str">
        <f t="array" ref="AU277">IF($AQ277,MIN(IF(G3SelectionMask="x",IF(INDEX(RawDataRefData,$E277,0)&gt;0,INDEX(RawDataRefData,$E277,0)),"")),"")</f>
        <v/>
      </c>
      <c r="AV277" s="100" t="str">
        <f t="array" ref="AV277">IF($AQ277,MAX(IF(G3SelectionMask="x",IF(INDEX(RawDataRefData,$E277,0)&gt;0,INDEX(RawDataRefData,$E277,0)),"")),"")</f>
        <v/>
      </c>
      <c r="AW277" s="100" t="str">
        <f t="shared" si="115"/>
        <v/>
      </c>
      <c r="AX277" s="100" t="str">
        <f t="array" ref="AX277">IF($AQ277,STDEVA(IF(G3SelectionMask="x",IF(INDEX(RawDataRefData,$E277,0)&gt;0,INDEX(RawDataRefData,$E277,0)),"")),"")</f>
        <v/>
      </c>
      <c r="AY277" s="101" t="b">
        <f t="shared" si="116"/>
        <v>0</v>
      </c>
      <c r="AZ277" s="101" t="str">
        <f t="array" ref="AZ277">IF($AY277,MEDIAN(IF(G4SelectionMask="x",IF(INDEX(RawDataRefData,$E277,0)&gt;0,INDEX(RawDataRefData,$E277,0)),"")),"")</f>
        <v/>
      </c>
      <c r="BA277" s="101" t="str">
        <f t="array" ref="BA277">IF($AY277,QUARTILE(IF(G4SelectionMask="x",IF(INDEX(RawDataRefData,$E277,0)&gt;0,INDEX(RawDataRefData,$E277,0)),""),1),"")</f>
        <v/>
      </c>
      <c r="BB277" s="101" t="str">
        <f t="array" ref="BB277">IF($AY277,QUARTILE(IF(G4SelectionMask="x",IF(INDEX(RawDataRefData,$E277,0)&gt;0,INDEX(RawDataRefData,$E277,0)),""),3),"")</f>
        <v/>
      </c>
      <c r="BC277" s="101" t="str">
        <f t="array" ref="BC277">IF($AY277,MIN(IF(G4SelectionMask="x",IF(INDEX(RawDataRefData,$E277,0)&gt;0,INDEX(RawDataRefData,$E277,0)),"")),"")</f>
        <v/>
      </c>
      <c r="BD277" s="101" t="str">
        <f t="array" ref="BD277">IF($AY277,MAX(IF(G4SelectionMask="x",IF(INDEX(RawDataRefData,$E277,0)&gt;0,INDEX(RawDataRefData,$E277,0)),"")),"")</f>
        <v/>
      </c>
      <c r="BE277" s="101" t="str">
        <f t="shared" si="117"/>
        <v/>
      </c>
      <c r="BF277" s="101" t="str">
        <f t="array" ref="BF277">IF($AY277,STDEVA(IF(G4SelectionMask="x",IF(INDEX(RawDataRefData,$E277,0)&gt;0,INDEX(RawDataRefData,$E277,0)),"")),"")</f>
        <v/>
      </c>
      <c r="BG277" s="100" t="b">
        <f t="shared" si="118"/>
        <v>0</v>
      </c>
      <c r="BH277" s="100" t="str">
        <f t="array" ref="BH277">IF($BG277,MEDIAN(IF(G5SelectionMask="x",IF(INDEX(RawDataRefData,$E277,0)&gt;0,INDEX(RawDataRefData,$E277,0)),"")),"")</f>
        <v/>
      </c>
      <c r="BI277" s="100" t="str">
        <f t="array" ref="BI277">IF($BG277,QUARTILE(IF(G5SelectionMask="x",IF(INDEX(RawDataRefData,$E277,0)&gt;0,INDEX(RawDataRefData,$E277,0)),""),1),"")</f>
        <v/>
      </c>
      <c r="BJ277" s="100" t="str">
        <f t="array" ref="BJ277">IF($BG277,QUARTILE(IF(G5SelectionMask="x",IF(INDEX(RawDataRefData,$E277,0)&gt;0,INDEX(RawDataRefData,$E277,0)),""),3),"")</f>
        <v/>
      </c>
      <c r="BK277" s="100" t="str">
        <f t="array" ref="BK277">IF($BG277,MIN(IF(G5SelectionMask="x",IF(INDEX(RawDataRefData,$E277,0)&gt;0,INDEX(RawDataRefData,$E277,0)),"")),"")</f>
        <v/>
      </c>
      <c r="BL277" s="100" t="str">
        <f t="array" ref="BL277">IF($BG277,MAX(IF(G5SelectionMask="x",IF(INDEX(RawDataRefData,$E277,0)&gt;0,INDEX(RawDataRefData,$E277,0)),"")),"")</f>
        <v/>
      </c>
      <c r="BM277" s="100" t="str">
        <f t="shared" si="119"/>
        <v/>
      </c>
      <c r="BN277" s="103" t="str">
        <f t="array" ref="BN277">IF($BG277,STDEVA(IF(G5SelectionMask="x",IF(INDEX(RawDataRefData,$E277,0)&gt;0,INDEX(RawDataRefData,$E277,0)),"")),"")</f>
        <v/>
      </c>
      <c r="BO277" s="104"/>
      <c r="BP277" s="105"/>
      <c r="BQ277" s="105">
        <v>7.8761700000000001</v>
      </c>
      <c r="BR277" s="105">
        <v>1.6166700000000001</v>
      </c>
      <c r="BS277" s="105">
        <v>3</v>
      </c>
      <c r="BT277" s="105"/>
      <c r="BU277" s="105" t="s">
        <v>2518</v>
      </c>
      <c r="BV277" s="105">
        <v>1</v>
      </c>
      <c r="BW277" s="105">
        <v>35</v>
      </c>
      <c r="BX277" s="105" t="s">
        <v>2518</v>
      </c>
      <c r="BY277" s="105">
        <v>1.75475</v>
      </c>
      <c r="BZ277" s="105"/>
      <c r="CA277" s="105"/>
      <c r="CB277" s="105"/>
      <c r="CC277" s="105">
        <v>2</v>
      </c>
      <c r="CD277" s="105">
        <v>14</v>
      </c>
    </row>
    <row r="278" spans="1:82" x14ac:dyDescent="0.2">
      <c r="A278" s="33">
        <f t="shared" si="33"/>
        <v>0</v>
      </c>
      <c r="B278" s="206"/>
      <c r="C278" s="200"/>
      <c r="D278" s="197"/>
      <c r="E278" s="72">
        <f t="shared" si="100"/>
        <v>269</v>
      </c>
      <c r="F278" s="9" t="s">
        <v>228</v>
      </c>
      <c r="G278" s="9" t="s">
        <v>33</v>
      </c>
      <c r="K278" s="100">
        <f t="shared" si="101"/>
        <v>43</v>
      </c>
      <c r="L278" s="100"/>
      <c r="M278" s="100"/>
      <c r="N278" s="100"/>
      <c r="O278" s="100"/>
      <c r="P278" s="101">
        <f t="shared" si="102"/>
        <v>18.66667</v>
      </c>
      <c r="Q278" s="102">
        <f t="shared" si="103"/>
        <v>22.366669999999999</v>
      </c>
      <c r="R278" s="102">
        <f t="shared" si="104"/>
        <v>38</v>
      </c>
      <c r="S278" s="102">
        <f t="shared" si="105"/>
        <v>15</v>
      </c>
      <c r="T278" s="102" t="str">
        <f t="shared" si="106"/>
        <v/>
      </c>
      <c r="U278" s="102">
        <f t="shared" si="107"/>
        <v>16</v>
      </c>
      <c r="V278" s="102">
        <f t="shared" si="108"/>
        <v>180</v>
      </c>
      <c r="W278" s="102">
        <f t="shared" si="109"/>
        <v>62</v>
      </c>
      <c r="X278" s="102">
        <f t="shared" si="110"/>
        <v>61.089060000000003</v>
      </c>
      <c r="Y278" s="102">
        <f t="shared" si="111"/>
        <v>9</v>
      </c>
      <c r="Z278" s="102">
        <f t="shared" si="112"/>
        <v>23</v>
      </c>
      <c r="AA278" s="100" t="b">
        <f t="shared" si="97"/>
        <v>1</v>
      </c>
      <c r="AB278" s="100">
        <f t="array" ref="AB278">IF($AA278,MEDIAN(IF(G1SelectionMask="x",IF(INDEX(RawDataRefData,$E278,0)&gt;0,INDEX(RawDataRefData,$E278,0)),"")),"")</f>
        <v>22.683335</v>
      </c>
      <c r="AC278" s="100">
        <f t="array" ref="AC278">IF($AA278,QUARTILE(IF(G1SelectionMask="x",IF(INDEX(RawDataRefData,$E278,0)&gt;0,INDEX(RawDataRefData,$E278,0)),""),1),"")</f>
        <v>16.666667499999999</v>
      </c>
      <c r="AD278" s="100">
        <f t="array" ref="AD278">IF($AA278,QUARTILE(IF(G1SelectionMask="x",IF(INDEX(RawDataRefData,$E278,0)&gt;0,INDEX(RawDataRefData,$E278,0)),""),3),"")</f>
        <v>55.316794999999999</v>
      </c>
      <c r="AE278" s="100">
        <f t="array" ref="AE278">IF($AA278,MIN(IF(G1SelectionMask="x",IF(INDEX(RawDataRefData,$E278,0)&gt;0,INDEX(RawDataRefData,$E278,0)),"")),"")</f>
        <v>9</v>
      </c>
      <c r="AF278" s="100">
        <f t="array" ref="AF278">IF($AA278,MAX(IF(G1SelectionMask="x",IF(INDEX(RawDataRefData,$E278,0)&gt;0,INDEX(RawDataRefData,$E278,0)),"")),"")</f>
        <v>180</v>
      </c>
      <c r="AG278" s="100">
        <f t="shared" si="98"/>
        <v>44.512240000000006</v>
      </c>
      <c r="AH278" s="100">
        <f t="array" ref="AH278">IF($AA278,STDEVA(IF(G1SelectionMask="x",IF(INDEX(RawDataRefData,$E278,0)&gt;0,INDEX(RawDataRefData,$E278,0)),"")),"")</f>
        <v>51.149226831655582</v>
      </c>
      <c r="AI278" s="101" t="b">
        <f t="shared" si="99"/>
        <v>1</v>
      </c>
      <c r="AJ278" s="101">
        <f t="array" ref="AJ278">IF($AI278,MEDIAN(IF(G2SelectionMask="x",IF(INDEX(RawDataRefData,$E278,0)&gt;0,INDEX(RawDataRefData,$E278,0)),"")),"")</f>
        <v>28</v>
      </c>
      <c r="AK278" s="101">
        <f t="array" ref="AK278">IF($AI278,QUARTILE(IF(G2SelectionMask="x",IF(INDEX(RawDataRefData,$E278,0)&gt;0,INDEX(RawDataRefData,$E278,0)),""),1),"")</f>
        <v>19.591670000000001</v>
      </c>
      <c r="AL278" s="101">
        <f t="array" ref="AL278">IF($AI278,QUARTILE(IF(G2SelectionMask="x",IF(INDEX(RawDataRefData,$E278,0)&gt;0,INDEX(RawDataRefData,$E278,0)),""),3),"")</f>
        <v>65</v>
      </c>
      <c r="AM278" s="101">
        <f t="array" ref="AM278">IF($AI278,MIN(IF(G2SelectionMask="x",IF(INDEX(RawDataRefData,$E278,0)&gt;0,INDEX(RawDataRefData,$E278,0)),"")),"")</f>
        <v>9</v>
      </c>
      <c r="AN278" s="101">
        <f t="array" ref="AN278">IF($AI278,MAX(IF(G2SelectionMask="x",IF(INDEX(RawDataRefData,$E278,0)&gt;0,INDEX(RawDataRefData,$E278,0)),"")),"")</f>
        <v>180</v>
      </c>
      <c r="AO278" s="101">
        <f t="shared" si="113"/>
        <v>49.603334000000004</v>
      </c>
      <c r="AP278" s="101">
        <f t="array" ref="AP278">IF($AI278,STDEVA(IF(G2SelectionMask="x",IF(INDEX(RawDataRefData,$E278,0)&gt;0,INDEX(RawDataRefData,$E278,0)),"")),"")</f>
        <v>50.833939948973111</v>
      </c>
      <c r="AQ278" s="100" t="b">
        <f t="shared" si="114"/>
        <v>0</v>
      </c>
      <c r="AR278" s="100" t="str">
        <f t="array" ref="AR278">IF($AQ278,MEDIAN(IF(G3SelectionMask="x",IF(INDEX(RawDataRefData,$E278,0)&gt;0,INDEX(RawDataRefData,$E278,0)),"")),"")</f>
        <v/>
      </c>
      <c r="AS278" s="100" t="str">
        <f t="array" ref="AS278">IF($AQ278,QUARTILE(IF(G3SelectionMask="x",IF(INDEX(RawDataRefData,$E278,0)&gt;0,INDEX(RawDataRefData,$E278,0)),""),1),"")</f>
        <v/>
      </c>
      <c r="AT278" s="100" t="str">
        <f t="array" ref="AT278">IF($AQ278,QUARTILE(IF(G3SelectionMask="x",IF(INDEX(RawDataRefData,$E278,0)&gt;0,INDEX(RawDataRefData,$E278,0)),""),3),"")</f>
        <v/>
      </c>
      <c r="AU278" s="100" t="str">
        <f t="array" ref="AU278">IF($AQ278,MIN(IF(G3SelectionMask="x",IF(INDEX(RawDataRefData,$E278,0)&gt;0,INDEX(RawDataRefData,$E278,0)),"")),"")</f>
        <v/>
      </c>
      <c r="AV278" s="100" t="str">
        <f t="array" ref="AV278">IF($AQ278,MAX(IF(G3SelectionMask="x",IF(INDEX(RawDataRefData,$E278,0)&gt;0,INDEX(RawDataRefData,$E278,0)),"")),"")</f>
        <v/>
      </c>
      <c r="AW278" s="100" t="str">
        <f t="shared" si="115"/>
        <v/>
      </c>
      <c r="AX278" s="100" t="str">
        <f t="array" ref="AX278">IF($AQ278,STDEVA(IF(G3SelectionMask="x",IF(INDEX(RawDataRefData,$E278,0)&gt;0,INDEX(RawDataRefData,$E278,0)),"")),"")</f>
        <v/>
      </c>
      <c r="AY278" s="101" t="b">
        <f t="shared" si="116"/>
        <v>0</v>
      </c>
      <c r="AZ278" s="101" t="str">
        <f t="array" ref="AZ278">IF($AY278,MEDIAN(IF(G4SelectionMask="x",IF(INDEX(RawDataRefData,$E278,0)&gt;0,INDEX(RawDataRefData,$E278,0)),"")),"")</f>
        <v/>
      </c>
      <c r="BA278" s="101" t="str">
        <f t="array" ref="BA278">IF($AY278,QUARTILE(IF(G4SelectionMask="x",IF(INDEX(RawDataRefData,$E278,0)&gt;0,INDEX(RawDataRefData,$E278,0)),""),1),"")</f>
        <v/>
      </c>
      <c r="BB278" s="101" t="str">
        <f t="array" ref="BB278">IF($AY278,QUARTILE(IF(G4SelectionMask="x",IF(INDEX(RawDataRefData,$E278,0)&gt;0,INDEX(RawDataRefData,$E278,0)),""),3),"")</f>
        <v/>
      </c>
      <c r="BC278" s="101" t="str">
        <f t="array" ref="BC278">IF($AY278,MIN(IF(G4SelectionMask="x",IF(INDEX(RawDataRefData,$E278,0)&gt;0,INDEX(RawDataRefData,$E278,0)),"")),"")</f>
        <v/>
      </c>
      <c r="BD278" s="101" t="str">
        <f t="array" ref="BD278">IF($AY278,MAX(IF(G4SelectionMask="x",IF(INDEX(RawDataRefData,$E278,0)&gt;0,INDEX(RawDataRefData,$E278,0)),"")),"")</f>
        <v/>
      </c>
      <c r="BE278" s="101" t="str">
        <f t="shared" si="117"/>
        <v/>
      </c>
      <c r="BF278" s="101" t="str">
        <f t="array" ref="BF278">IF($AY278,STDEVA(IF(G4SelectionMask="x",IF(INDEX(RawDataRefData,$E278,0)&gt;0,INDEX(RawDataRefData,$E278,0)),"")),"")</f>
        <v/>
      </c>
      <c r="BG278" s="100" t="b">
        <f t="shared" si="118"/>
        <v>0</v>
      </c>
      <c r="BH278" s="100" t="str">
        <f t="array" ref="BH278">IF($BG278,MEDIAN(IF(G5SelectionMask="x",IF(INDEX(RawDataRefData,$E278,0)&gt;0,INDEX(RawDataRefData,$E278,0)),"")),"")</f>
        <v/>
      </c>
      <c r="BI278" s="100" t="str">
        <f t="array" ref="BI278">IF($BG278,QUARTILE(IF(G5SelectionMask="x",IF(INDEX(RawDataRefData,$E278,0)&gt;0,INDEX(RawDataRefData,$E278,0)),""),1),"")</f>
        <v/>
      </c>
      <c r="BJ278" s="100" t="str">
        <f t="array" ref="BJ278">IF($BG278,QUARTILE(IF(G5SelectionMask="x",IF(INDEX(RawDataRefData,$E278,0)&gt;0,INDEX(RawDataRefData,$E278,0)),""),3),"")</f>
        <v/>
      </c>
      <c r="BK278" s="100" t="str">
        <f t="array" ref="BK278">IF($BG278,MIN(IF(G5SelectionMask="x",IF(INDEX(RawDataRefData,$E278,0)&gt;0,INDEX(RawDataRefData,$E278,0)),"")),"")</f>
        <v/>
      </c>
      <c r="BL278" s="100" t="str">
        <f t="array" ref="BL278">IF($BG278,MAX(IF(G5SelectionMask="x",IF(INDEX(RawDataRefData,$E278,0)&gt;0,INDEX(RawDataRefData,$E278,0)),"")),"")</f>
        <v/>
      </c>
      <c r="BM278" s="100" t="str">
        <f t="shared" si="119"/>
        <v/>
      </c>
      <c r="BN278" s="103" t="str">
        <f t="array" ref="BN278">IF($BG278,STDEVA(IF(G5SelectionMask="x",IF(INDEX(RawDataRefData,$E278,0)&gt;0,INDEX(RawDataRefData,$E278,0)),"")),"")</f>
        <v/>
      </c>
      <c r="BO278" s="104"/>
      <c r="BP278" s="105">
        <v>43</v>
      </c>
      <c r="BQ278" s="105">
        <v>18.66667</v>
      </c>
      <c r="BR278" s="105">
        <v>22.366669999999999</v>
      </c>
      <c r="BS278" s="105">
        <v>38</v>
      </c>
      <c r="BT278" s="144">
        <v>15</v>
      </c>
      <c r="BU278" s="144"/>
      <c r="BV278" s="105">
        <v>16</v>
      </c>
      <c r="BW278" s="144">
        <v>180</v>
      </c>
      <c r="BX278" s="144">
        <v>62</v>
      </c>
      <c r="BY278" s="105">
        <v>61.089060000000003</v>
      </c>
      <c r="BZ278" s="105">
        <v>9</v>
      </c>
      <c r="CA278" s="105">
        <v>23</v>
      </c>
      <c r="CB278" s="105">
        <v>66</v>
      </c>
      <c r="CC278" s="105">
        <v>33</v>
      </c>
      <c r="CD278" s="105">
        <v>67</v>
      </c>
    </row>
    <row r="279" spans="1:82" x14ac:dyDescent="0.2">
      <c r="A279" s="33">
        <f t="shared" si="33"/>
        <v>0</v>
      </c>
      <c r="B279" s="206"/>
      <c r="C279" s="200"/>
      <c r="D279" s="197"/>
      <c r="E279" s="72">
        <f t="shared" si="100"/>
        <v>270</v>
      </c>
      <c r="F279" s="9" t="s">
        <v>247</v>
      </c>
      <c r="G279" s="9" t="s">
        <v>67</v>
      </c>
      <c r="K279" s="100" t="str">
        <f t="shared" si="101"/>
        <v/>
      </c>
      <c r="L279" s="100"/>
      <c r="M279" s="100"/>
      <c r="N279" s="100"/>
      <c r="O279" s="100"/>
      <c r="P279" s="101">
        <f t="shared" si="102"/>
        <v>7.6666699999999999</v>
      </c>
      <c r="Q279" s="102">
        <f t="shared" si="103"/>
        <v>13.66667</v>
      </c>
      <c r="R279" s="102">
        <f t="shared" si="104"/>
        <v>25</v>
      </c>
      <c r="S279" s="102" t="str">
        <f t="shared" si="105"/>
        <v/>
      </c>
      <c r="T279" s="102" t="str">
        <f t="shared" si="106"/>
        <v/>
      </c>
      <c r="U279" s="102">
        <f t="shared" si="107"/>
        <v>4</v>
      </c>
      <c r="V279" s="102">
        <f t="shared" si="108"/>
        <v>180</v>
      </c>
      <c r="W279" s="102">
        <f t="shared" si="109"/>
        <v>62</v>
      </c>
      <c r="X279" s="102">
        <f t="shared" si="110"/>
        <v>27.010200000000001</v>
      </c>
      <c r="Y279" s="102">
        <f t="shared" si="111"/>
        <v>2</v>
      </c>
      <c r="Z279" s="102" t="str">
        <f t="shared" si="112"/>
        <v/>
      </c>
      <c r="AA279" s="100" t="b">
        <f t="shared" si="97"/>
        <v>1</v>
      </c>
      <c r="AB279" s="100">
        <f t="array" ref="AB279">IF($AA279,MEDIAN(IF(G1SelectionMask="x",IF(INDEX(RawDataRefData,$E279,0)&gt;0,INDEX(RawDataRefData,$E279,0)),"")),"")</f>
        <v>19.333334999999998</v>
      </c>
      <c r="AC279" s="100">
        <f t="array" ref="AC279">IF($AA279,QUARTILE(IF(G1SelectionMask="x",IF(INDEX(RawDataRefData,$E279,0)&gt;0,INDEX(RawDataRefData,$E279,0)),""),1),"")</f>
        <v>6.7500024999999999</v>
      </c>
      <c r="AD279" s="100">
        <f t="array" ref="AD279">IF($AA279,QUARTILE(IF(G1SelectionMask="x",IF(INDEX(RawDataRefData,$E279,0)&gt;0,INDEX(RawDataRefData,$E279,0)),""),3),"")</f>
        <v>35.757649999999998</v>
      </c>
      <c r="AE279" s="100">
        <f t="array" ref="AE279">IF($AA279,MIN(IF(G1SelectionMask="x",IF(INDEX(RawDataRefData,$E279,0)&gt;0,INDEX(RawDataRefData,$E279,0)),"")),"")</f>
        <v>2</v>
      </c>
      <c r="AF279" s="100">
        <f t="array" ref="AF279">IF($AA279,MAX(IF(G1SelectionMask="x",IF(INDEX(RawDataRefData,$E279,0)&gt;0,INDEX(RawDataRefData,$E279,0)),"")),"")</f>
        <v>180</v>
      </c>
      <c r="AG279" s="100">
        <f t="shared" si="98"/>
        <v>40.167942500000002</v>
      </c>
      <c r="AH279" s="100">
        <f t="array" ref="AH279">IF($AA279,STDEVA(IF(G1SelectionMask="x",IF(INDEX(RawDataRefData,$E279,0)&gt;0,INDEX(RawDataRefData,$E279,0)),"")),"")</f>
        <v>59.709293084256338</v>
      </c>
      <c r="AI279" s="101" t="b">
        <f t="shared" si="99"/>
        <v>1</v>
      </c>
      <c r="AJ279" s="101">
        <f t="array" ref="AJ279">IF($AI279,MEDIAN(IF(G2SelectionMask="x",IF(INDEX(RawDataRefData,$E279,0)&gt;0,INDEX(RawDataRefData,$E279,0)),"")),"")</f>
        <v>12.833335</v>
      </c>
      <c r="AK279" s="101">
        <f t="array" ref="AK279">IF($AI279,QUARTILE(IF(G2SelectionMask="x",IF(INDEX(RawDataRefData,$E279,0)&gt;0,INDEX(RawDataRefData,$E279,0)),""),1),"")</f>
        <v>9.4166674999999991</v>
      </c>
      <c r="AL279" s="101">
        <f t="array" ref="AL279">IF($AI279,QUARTILE(IF(G2SelectionMask="x",IF(INDEX(RawDataRefData,$E279,0)&gt;0,INDEX(RawDataRefData,$E279,0)),""),3),"")</f>
        <v>26.75</v>
      </c>
      <c r="AM279" s="101">
        <f t="array" ref="AM279">IF($AI279,MIN(IF(G2SelectionMask="x",IF(INDEX(RawDataRefData,$E279,0)&gt;0,INDEX(RawDataRefData,$E279,0)),"")),"")</f>
        <v>2</v>
      </c>
      <c r="AN279" s="101">
        <f t="array" ref="AN279">IF($AI279,MAX(IF(G2SelectionMask="x",IF(INDEX(RawDataRefData,$E279,0)&gt;0,INDEX(RawDataRefData,$E279,0)),"")),"")</f>
        <v>180</v>
      </c>
      <c r="AO279" s="101">
        <f t="shared" si="113"/>
        <v>37.791667500000003</v>
      </c>
      <c r="AP279" s="101">
        <f t="array" ref="AP279">IF($AI279,STDEVA(IF(G2SelectionMask="x",IF(INDEX(RawDataRefData,$E279,0)&gt;0,INDEX(RawDataRefData,$E279,0)),"")),"")</f>
        <v>60.399709836499511</v>
      </c>
      <c r="AQ279" s="100" t="b">
        <f t="shared" si="114"/>
        <v>0</v>
      </c>
      <c r="AR279" s="100" t="str">
        <f t="array" ref="AR279">IF($AQ279,MEDIAN(IF(G3SelectionMask="x",IF(INDEX(RawDataRefData,$E279,0)&gt;0,INDEX(RawDataRefData,$E279,0)),"")),"")</f>
        <v/>
      </c>
      <c r="AS279" s="100" t="str">
        <f t="array" ref="AS279">IF($AQ279,QUARTILE(IF(G3SelectionMask="x",IF(INDEX(RawDataRefData,$E279,0)&gt;0,INDEX(RawDataRefData,$E279,0)),""),1),"")</f>
        <v/>
      </c>
      <c r="AT279" s="100" t="str">
        <f t="array" ref="AT279">IF($AQ279,QUARTILE(IF(G3SelectionMask="x",IF(INDEX(RawDataRefData,$E279,0)&gt;0,INDEX(RawDataRefData,$E279,0)),""),3),"")</f>
        <v/>
      </c>
      <c r="AU279" s="100" t="str">
        <f t="array" ref="AU279">IF($AQ279,MIN(IF(G3SelectionMask="x",IF(INDEX(RawDataRefData,$E279,0)&gt;0,INDEX(RawDataRefData,$E279,0)),"")),"")</f>
        <v/>
      </c>
      <c r="AV279" s="100" t="str">
        <f t="array" ref="AV279">IF($AQ279,MAX(IF(G3SelectionMask="x",IF(INDEX(RawDataRefData,$E279,0)&gt;0,INDEX(RawDataRefData,$E279,0)),"")),"")</f>
        <v/>
      </c>
      <c r="AW279" s="100" t="str">
        <f t="shared" si="115"/>
        <v/>
      </c>
      <c r="AX279" s="100" t="str">
        <f t="array" ref="AX279">IF($AQ279,STDEVA(IF(G3SelectionMask="x",IF(INDEX(RawDataRefData,$E279,0)&gt;0,INDEX(RawDataRefData,$E279,0)),"")),"")</f>
        <v/>
      </c>
      <c r="AY279" s="101" t="b">
        <f t="shared" si="116"/>
        <v>0</v>
      </c>
      <c r="AZ279" s="101" t="str">
        <f t="array" ref="AZ279">IF($AY279,MEDIAN(IF(G4SelectionMask="x",IF(INDEX(RawDataRefData,$E279,0)&gt;0,INDEX(RawDataRefData,$E279,0)),"")),"")</f>
        <v/>
      </c>
      <c r="BA279" s="101" t="str">
        <f t="array" ref="BA279">IF($AY279,QUARTILE(IF(G4SelectionMask="x",IF(INDEX(RawDataRefData,$E279,0)&gt;0,INDEX(RawDataRefData,$E279,0)),""),1),"")</f>
        <v/>
      </c>
      <c r="BB279" s="101" t="str">
        <f t="array" ref="BB279">IF($AY279,QUARTILE(IF(G4SelectionMask="x",IF(INDEX(RawDataRefData,$E279,0)&gt;0,INDEX(RawDataRefData,$E279,0)),""),3),"")</f>
        <v/>
      </c>
      <c r="BC279" s="101" t="str">
        <f t="array" ref="BC279">IF($AY279,MIN(IF(G4SelectionMask="x",IF(INDEX(RawDataRefData,$E279,0)&gt;0,INDEX(RawDataRefData,$E279,0)),"")),"")</f>
        <v/>
      </c>
      <c r="BD279" s="101" t="str">
        <f t="array" ref="BD279">IF($AY279,MAX(IF(G4SelectionMask="x",IF(INDEX(RawDataRefData,$E279,0)&gt;0,INDEX(RawDataRefData,$E279,0)),"")),"")</f>
        <v/>
      </c>
      <c r="BE279" s="101" t="str">
        <f t="shared" si="117"/>
        <v/>
      </c>
      <c r="BF279" s="101" t="str">
        <f t="array" ref="BF279">IF($AY279,STDEVA(IF(G4SelectionMask="x",IF(INDEX(RawDataRefData,$E279,0)&gt;0,INDEX(RawDataRefData,$E279,0)),"")),"")</f>
        <v/>
      </c>
      <c r="BG279" s="100" t="b">
        <f t="shared" si="118"/>
        <v>0</v>
      </c>
      <c r="BH279" s="100" t="str">
        <f t="array" ref="BH279">IF($BG279,MEDIAN(IF(G5SelectionMask="x",IF(INDEX(RawDataRefData,$E279,0)&gt;0,INDEX(RawDataRefData,$E279,0)),"")),"")</f>
        <v/>
      </c>
      <c r="BI279" s="100" t="str">
        <f t="array" ref="BI279">IF($BG279,QUARTILE(IF(G5SelectionMask="x",IF(INDEX(RawDataRefData,$E279,0)&gt;0,INDEX(RawDataRefData,$E279,0)),""),1),"")</f>
        <v/>
      </c>
      <c r="BJ279" s="100" t="str">
        <f t="array" ref="BJ279">IF($BG279,QUARTILE(IF(G5SelectionMask="x",IF(INDEX(RawDataRefData,$E279,0)&gt;0,INDEX(RawDataRefData,$E279,0)),""),3),"")</f>
        <v/>
      </c>
      <c r="BK279" s="100" t="str">
        <f t="array" ref="BK279">IF($BG279,MIN(IF(G5SelectionMask="x",IF(INDEX(RawDataRefData,$E279,0)&gt;0,INDEX(RawDataRefData,$E279,0)),"")),"")</f>
        <v/>
      </c>
      <c r="BL279" s="100" t="str">
        <f t="array" ref="BL279">IF($BG279,MAX(IF(G5SelectionMask="x",IF(INDEX(RawDataRefData,$E279,0)&gt;0,INDEX(RawDataRefData,$E279,0)),"")),"")</f>
        <v/>
      </c>
      <c r="BM279" s="100" t="str">
        <f t="shared" si="119"/>
        <v/>
      </c>
      <c r="BN279" s="103" t="str">
        <f t="array" ref="BN279">IF($BG279,STDEVA(IF(G5SelectionMask="x",IF(INDEX(RawDataRefData,$E279,0)&gt;0,INDEX(RawDataRefData,$E279,0)),"")),"")</f>
        <v/>
      </c>
      <c r="BO279" s="104"/>
      <c r="BP279" s="105"/>
      <c r="BQ279" s="105">
        <v>7.6666699999999999</v>
      </c>
      <c r="BR279" s="105">
        <v>13.66667</v>
      </c>
      <c r="BS279" s="105">
        <v>25</v>
      </c>
      <c r="BT279" s="105"/>
      <c r="BU279" s="105"/>
      <c r="BV279" s="105">
        <v>4</v>
      </c>
      <c r="BW279" s="105">
        <v>180</v>
      </c>
      <c r="BX279" s="105">
        <v>62</v>
      </c>
      <c r="BY279" s="105">
        <v>27.010200000000001</v>
      </c>
      <c r="BZ279" s="105">
        <v>2</v>
      </c>
      <c r="CA279" s="105"/>
      <c r="CB279" s="105">
        <v>12</v>
      </c>
      <c r="CC279" s="105">
        <v>15</v>
      </c>
      <c r="CD279" s="105">
        <v>10</v>
      </c>
    </row>
    <row r="280" spans="1:82" x14ac:dyDescent="0.2">
      <c r="A280" s="33">
        <f t="shared" si="33"/>
        <v>0</v>
      </c>
      <c r="B280" s="206"/>
      <c r="C280" s="200"/>
      <c r="D280" s="197"/>
      <c r="E280" s="72">
        <f t="shared" si="100"/>
        <v>271</v>
      </c>
      <c r="F280" s="9" t="s">
        <v>248</v>
      </c>
      <c r="G280" s="9" t="s">
        <v>70</v>
      </c>
      <c r="K280" s="100">
        <f t="shared" si="101"/>
        <v>43</v>
      </c>
      <c r="L280" s="100"/>
      <c r="M280" s="100"/>
      <c r="N280" s="100"/>
      <c r="O280" s="100"/>
      <c r="P280" s="101">
        <f t="shared" si="102"/>
        <v>11</v>
      </c>
      <c r="Q280" s="102">
        <f t="shared" si="103"/>
        <v>8.6999999999999993</v>
      </c>
      <c r="R280" s="102">
        <f t="shared" si="104"/>
        <v>13</v>
      </c>
      <c r="S280" s="102">
        <f t="shared" si="105"/>
        <v>15</v>
      </c>
      <c r="T280" s="102" t="str">
        <f t="shared" si="106"/>
        <v/>
      </c>
      <c r="U280" s="102">
        <f t="shared" si="107"/>
        <v>12</v>
      </c>
      <c r="V280" s="102" t="str">
        <f t="shared" si="108"/>
        <v/>
      </c>
      <c r="W280" s="102" t="str">
        <f t="shared" si="109"/>
        <v/>
      </c>
      <c r="X280" s="102">
        <f t="shared" si="110"/>
        <v>34.078859999999999</v>
      </c>
      <c r="Y280" s="102">
        <f t="shared" si="111"/>
        <v>7</v>
      </c>
      <c r="Z280" s="102">
        <f t="shared" si="112"/>
        <v>23</v>
      </c>
      <c r="AA280" s="100" t="b">
        <f t="shared" si="97"/>
        <v>1</v>
      </c>
      <c r="AB280" s="100">
        <f t="array" ref="AB280">IF($AA280,MEDIAN(IF(G1SelectionMask="x",IF(INDEX(RawDataRefData,$E280,0)&gt;0,INDEX(RawDataRefData,$E280,0)),"")),"")</f>
        <v>12.5</v>
      </c>
      <c r="AC280" s="100">
        <f t="array" ref="AC280">IF($AA280,QUARTILE(IF(G1SelectionMask="x",IF(INDEX(RawDataRefData,$E280,0)&gt;0,INDEX(RawDataRefData,$E280,0)),""),1),"")</f>
        <v>10.425000000000001</v>
      </c>
      <c r="AD280" s="100">
        <f t="array" ref="AD280">IF($AA280,QUARTILE(IF(G1SelectionMask="x",IF(INDEX(RawDataRefData,$E280,0)&gt;0,INDEX(RawDataRefData,$E280,0)),""),3),"")</f>
        <v>17</v>
      </c>
      <c r="AE280" s="100">
        <f t="array" ref="AE280">IF($AA280,MIN(IF(G1SelectionMask="x",IF(INDEX(RawDataRefData,$E280,0)&gt;0,INDEX(RawDataRefData,$E280,0)),"")),"")</f>
        <v>7</v>
      </c>
      <c r="AF280" s="100">
        <f t="array" ref="AF280">IF($AA280,MAX(IF(G1SelectionMask="x",IF(INDEX(RawDataRefData,$E280,0)&gt;0,INDEX(RawDataRefData,$E280,0)),"")),"")</f>
        <v>34.078859999999999</v>
      </c>
      <c r="AG280" s="100">
        <f t="shared" si="98"/>
        <v>15.472357500000001</v>
      </c>
      <c r="AH280" s="100">
        <f t="array" ref="AH280">IF($AA280,STDEVA(IF(G1SelectionMask="x",IF(INDEX(RawDataRefData,$E280,0)&gt;0,INDEX(RawDataRefData,$E280,0)),"")),"")</f>
        <v>8.9355463981716596</v>
      </c>
      <c r="AI280" s="101" t="b">
        <f t="shared" si="99"/>
        <v>1</v>
      </c>
      <c r="AJ280" s="101">
        <f t="array" ref="AJ280">IF($AI280,MEDIAN(IF(G2SelectionMask="x",IF(INDEX(RawDataRefData,$E280,0)&gt;0,INDEX(RawDataRefData,$E280,0)),"")),"")</f>
        <v>16.5</v>
      </c>
      <c r="AK280" s="101">
        <f t="array" ref="AK280">IF($AI280,QUARTILE(IF(G2SelectionMask="x",IF(INDEX(RawDataRefData,$E280,0)&gt;0,INDEX(RawDataRefData,$E280,0)),""),1),"")</f>
        <v>10.425000000000001</v>
      </c>
      <c r="AL280" s="101">
        <f t="array" ref="AL280">IF($AI280,QUARTILE(IF(G2SelectionMask="x",IF(INDEX(RawDataRefData,$E280,0)&gt;0,INDEX(RawDataRefData,$E280,0)),""),3),"")</f>
        <v>30.75</v>
      </c>
      <c r="AM280" s="101">
        <f t="array" ref="AM280">IF($AI280,MIN(IF(G2SelectionMask="x",IF(INDEX(RawDataRefData,$E280,0)&gt;0,INDEX(RawDataRefData,$E280,0)),"")),"")</f>
        <v>7</v>
      </c>
      <c r="AN280" s="101">
        <f t="array" ref="AN280">IF($AI280,MAX(IF(G2SelectionMask="x",IF(INDEX(RawDataRefData,$E280,0)&gt;0,INDEX(RawDataRefData,$E280,0)),"")),"")</f>
        <v>57</v>
      </c>
      <c r="AO280" s="101">
        <f t="shared" si="113"/>
        <v>24.212499999999999</v>
      </c>
      <c r="AP280" s="101">
        <f t="array" ref="AP280">IF($AI280,STDEVA(IF(G2SelectionMask="x",IF(INDEX(RawDataRefData,$E280,0)&gt;0,INDEX(RawDataRefData,$E280,0)),"")),"")</f>
        <v>19.995459305981022</v>
      </c>
      <c r="AQ280" s="100" t="b">
        <f t="shared" si="114"/>
        <v>0</v>
      </c>
      <c r="AR280" s="100" t="str">
        <f t="array" ref="AR280">IF($AQ280,MEDIAN(IF(G3SelectionMask="x",IF(INDEX(RawDataRefData,$E280,0)&gt;0,INDEX(RawDataRefData,$E280,0)),"")),"")</f>
        <v/>
      </c>
      <c r="AS280" s="100" t="str">
        <f t="array" ref="AS280">IF($AQ280,QUARTILE(IF(G3SelectionMask="x",IF(INDEX(RawDataRefData,$E280,0)&gt;0,INDEX(RawDataRefData,$E280,0)),""),1),"")</f>
        <v/>
      </c>
      <c r="AT280" s="100" t="str">
        <f t="array" ref="AT280">IF($AQ280,QUARTILE(IF(G3SelectionMask="x",IF(INDEX(RawDataRefData,$E280,0)&gt;0,INDEX(RawDataRefData,$E280,0)),""),3),"")</f>
        <v/>
      </c>
      <c r="AU280" s="100" t="str">
        <f t="array" ref="AU280">IF($AQ280,MIN(IF(G3SelectionMask="x",IF(INDEX(RawDataRefData,$E280,0)&gt;0,INDEX(RawDataRefData,$E280,0)),"")),"")</f>
        <v/>
      </c>
      <c r="AV280" s="100" t="str">
        <f t="array" ref="AV280">IF($AQ280,MAX(IF(G3SelectionMask="x",IF(INDEX(RawDataRefData,$E280,0)&gt;0,INDEX(RawDataRefData,$E280,0)),"")),"")</f>
        <v/>
      </c>
      <c r="AW280" s="100" t="str">
        <f t="shared" si="115"/>
        <v/>
      </c>
      <c r="AX280" s="100" t="str">
        <f t="array" ref="AX280">IF($AQ280,STDEVA(IF(G3SelectionMask="x",IF(INDEX(RawDataRefData,$E280,0)&gt;0,INDEX(RawDataRefData,$E280,0)),"")),"")</f>
        <v/>
      </c>
      <c r="AY280" s="101" t="b">
        <f t="shared" si="116"/>
        <v>0</v>
      </c>
      <c r="AZ280" s="101" t="str">
        <f t="array" ref="AZ280">IF($AY280,MEDIAN(IF(G4SelectionMask="x",IF(INDEX(RawDataRefData,$E280,0)&gt;0,INDEX(RawDataRefData,$E280,0)),"")),"")</f>
        <v/>
      </c>
      <c r="BA280" s="101" t="str">
        <f t="array" ref="BA280">IF($AY280,QUARTILE(IF(G4SelectionMask="x",IF(INDEX(RawDataRefData,$E280,0)&gt;0,INDEX(RawDataRefData,$E280,0)),""),1),"")</f>
        <v/>
      </c>
      <c r="BB280" s="101" t="str">
        <f t="array" ref="BB280">IF($AY280,QUARTILE(IF(G4SelectionMask="x",IF(INDEX(RawDataRefData,$E280,0)&gt;0,INDEX(RawDataRefData,$E280,0)),""),3),"")</f>
        <v/>
      </c>
      <c r="BC280" s="101" t="str">
        <f t="array" ref="BC280">IF($AY280,MIN(IF(G4SelectionMask="x",IF(INDEX(RawDataRefData,$E280,0)&gt;0,INDEX(RawDataRefData,$E280,0)),"")),"")</f>
        <v/>
      </c>
      <c r="BD280" s="101" t="str">
        <f t="array" ref="BD280">IF($AY280,MAX(IF(G4SelectionMask="x",IF(INDEX(RawDataRefData,$E280,0)&gt;0,INDEX(RawDataRefData,$E280,0)),"")),"")</f>
        <v/>
      </c>
      <c r="BE280" s="101" t="str">
        <f t="shared" si="117"/>
        <v/>
      </c>
      <c r="BF280" s="101" t="str">
        <f t="array" ref="BF280">IF($AY280,STDEVA(IF(G4SelectionMask="x",IF(INDEX(RawDataRefData,$E280,0)&gt;0,INDEX(RawDataRefData,$E280,0)),"")),"")</f>
        <v/>
      </c>
      <c r="BG280" s="100" t="b">
        <f t="shared" si="118"/>
        <v>0</v>
      </c>
      <c r="BH280" s="100" t="str">
        <f t="array" ref="BH280">IF($BG280,MEDIAN(IF(G5SelectionMask="x",IF(INDEX(RawDataRefData,$E280,0)&gt;0,INDEX(RawDataRefData,$E280,0)),"")),"")</f>
        <v/>
      </c>
      <c r="BI280" s="100" t="str">
        <f t="array" ref="BI280">IF($BG280,QUARTILE(IF(G5SelectionMask="x",IF(INDEX(RawDataRefData,$E280,0)&gt;0,INDEX(RawDataRefData,$E280,0)),""),1),"")</f>
        <v/>
      </c>
      <c r="BJ280" s="100" t="str">
        <f t="array" ref="BJ280">IF($BG280,QUARTILE(IF(G5SelectionMask="x",IF(INDEX(RawDataRefData,$E280,0)&gt;0,INDEX(RawDataRefData,$E280,0)),""),3),"")</f>
        <v/>
      </c>
      <c r="BK280" s="100" t="str">
        <f t="array" ref="BK280">IF($BG280,MIN(IF(G5SelectionMask="x",IF(INDEX(RawDataRefData,$E280,0)&gt;0,INDEX(RawDataRefData,$E280,0)),"")),"")</f>
        <v/>
      </c>
      <c r="BL280" s="100" t="str">
        <f t="array" ref="BL280">IF($BG280,MAX(IF(G5SelectionMask="x",IF(INDEX(RawDataRefData,$E280,0)&gt;0,INDEX(RawDataRefData,$E280,0)),"")),"")</f>
        <v/>
      </c>
      <c r="BM280" s="100" t="str">
        <f t="shared" si="119"/>
        <v/>
      </c>
      <c r="BN280" s="103" t="str">
        <f t="array" ref="BN280">IF($BG280,STDEVA(IF(G5SelectionMask="x",IF(INDEX(RawDataRefData,$E280,0)&gt;0,INDEX(RawDataRefData,$E280,0)),"")),"")</f>
        <v/>
      </c>
      <c r="BO280" s="104"/>
      <c r="BP280" s="105">
        <v>43</v>
      </c>
      <c r="BQ280" s="105">
        <v>11</v>
      </c>
      <c r="BR280" s="105">
        <v>8.6999999999999993</v>
      </c>
      <c r="BS280" s="105">
        <v>13</v>
      </c>
      <c r="BT280" s="105">
        <v>15</v>
      </c>
      <c r="BU280" s="105"/>
      <c r="BV280" s="105">
        <v>12</v>
      </c>
      <c r="BW280" s="105"/>
      <c r="BX280" s="105"/>
      <c r="BY280" s="105">
        <v>34.078859999999999</v>
      </c>
      <c r="BZ280" s="105">
        <v>7</v>
      </c>
      <c r="CA280" s="105">
        <v>23</v>
      </c>
      <c r="CB280" s="105">
        <v>54</v>
      </c>
      <c r="CC280" s="105">
        <v>18</v>
      </c>
      <c r="CD280" s="105">
        <v>57</v>
      </c>
    </row>
    <row r="281" spans="1:82" x14ac:dyDescent="0.2">
      <c r="A281" s="33">
        <f t="shared" si="33"/>
        <v>0</v>
      </c>
      <c r="B281" s="206"/>
      <c r="C281" s="200"/>
      <c r="D281" s="197"/>
      <c r="E281" s="72">
        <f t="shared" si="100"/>
        <v>272</v>
      </c>
      <c r="F281" s="9" t="s">
        <v>229</v>
      </c>
      <c r="G281" s="9" t="s">
        <v>32</v>
      </c>
      <c r="K281" s="100">
        <f t="shared" si="101"/>
        <v>11</v>
      </c>
      <c r="L281" s="100"/>
      <c r="M281" s="100"/>
      <c r="N281" s="100"/>
      <c r="O281" s="100"/>
      <c r="P281" s="101">
        <f t="shared" si="102"/>
        <v>6.9428299999999998</v>
      </c>
      <c r="Q281" s="102">
        <f t="shared" si="103"/>
        <v>3.6916699999999998</v>
      </c>
      <c r="R281" s="102">
        <f t="shared" si="104"/>
        <v>8</v>
      </c>
      <c r="S281" s="102">
        <f t="shared" si="105"/>
        <v>32</v>
      </c>
      <c r="T281" s="102">
        <f t="shared" si="106"/>
        <v>7</v>
      </c>
      <c r="U281" s="102">
        <f t="shared" si="107"/>
        <v>7</v>
      </c>
      <c r="V281" s="102">
        <f t="shared" si="108"/>
        <v>27</v>
      </c>
      <c r="W281" s="102">
        <f t="shared" si="109"/>
        <v>29</v>
      </c>
      <c r="X281" s="102">
        <f t="shared" si="110"/>
        <v>12.72748</v>
      </c>
      <c r="Y281" s="102">
        <f t="shared" si="111"/>
        <v>7</v>
      </c>
      <c r="Z281" s="102">
        <f t="shared" si="112"/>
        <v>6</v>
      </c>
      <c r="AA281" s="100" t="b">
        <f t="shared" si="97"/>
        <v>1</v>
      </c>
      <c r="AB281" s="100">
        <f t="array" ref="AB281">IF($AA281,MEDIAN(IF(G1SelectionMask="x",IF(INDEX(RawDataRefData,$E281,0)&gt;0,INDEX(RawDataRefData,$E281,0)),"")),"")</f>
        <v>7</v>
      </c>
      <c r="AC281" s="100">
        <f t="array" ref="AC281">IF($AA281,QUARTILE(IF(G1SelectionMask="x",IF(INDEX(RawDataRefData,$E281,0)&gt;0,INDEX(RawDataRefData,$E281,0)),""),1),"")</f>
        <v>6.9714150000000004</v>
      </c>
      <c r="AD281" s="100">
        <f t="array" ref="AD281">IF($AA281,QUARTILE(IF(G1SelectionMask="x",IF(INDEX(RawDataRefData,$E281,0)&gt;0,INDEX(RawDataRefData,$E281,0)),""),3),"")</f>
        <v>19.86374</v>
      </c>
      <c r="AE281" s="100">
        <f t="array" ref="AE281">IF($AA281,MIN(IF(G1SelectionMask="x",IF(INDEX(RawDataRefData,$E281,0)&gt;0,INDEX(RawDataRefData,$E281,0)),"")),"")</f>
        <v>3.6916699999999998</v>
      </c>
      <c r="AF281" s="100">
        <f t="array" ref="AF281">IF($AA281,MAX(IF(G1SelectionMask="x",IF(INDEX(RawDataRefData,$E281,0)&gt;0,INDEX(RawDataRefData,$E281,0)),"")),"")</f>
        <v>32</v>
      </c>
      <c r="AG281" s="100">
        <f t="shared" si="98"/>
        <v>13.305634545454547</v>
      </c>
      <c r="AH281" s="100">
        <f t="array" ref="AH281">IF($AA281,STDEVA(IF(G1SelectionMask="x",IF(INDEX(RawDataRefData,$E281,0)&gt;0,INDEX(RawDataRefData,$E281,0)),"")),"")</f>
        <v>10.570624606517214</v>
      </c>
      <c r="AI281" s="101" t="b">
        <f t="shared" si="99"/>
        <v>1</v>
      </c>
      <c r="AJ281" s="101">
        <f t="array" ref="AJ281">IF($AI281,MEDIAN(IF(G2SelectionMask="x",IF(INDEX(RawDataRefData,$E281,0)&gt;0,INDEX(RawDataRefData,$E281,0)),"")),"")</f>
        <v>9</v>
      </c>
      <c r="AK281" s="101">
        <f t="array" ref="AK281">IF($AI281,QUARTILE(IF(G2SelectionMask="x",IF(INDEX(RawDataRefData,$E281,0)&gt;0,INDEX(RawDataRefData,$E281,0)),""),1),"")</f>
        <v>6.9714150000000004</v>
      </c>
      <c r="AL281" s="101">
        <f t="array" ref="AL281">IF($AI281,QUARTILE(IF(G2SelectionMask="x",IF(INDEX(RawDataRefData,$E281,0)&gt;0,INDEX(RawDataRefData,$E281,0)),""),3),"")</f>
        <v>28</v>
      </c>
      <c r="AM281" s="101">
        <f t="array" ref="AM281">IF($AI281,MIN(IF(G2SelectionMask="x",IF(INDEX(RawDataRefData,$E281,0)&gt;0,INDEX(RawDataRefData,$E281,0)),"")),"")</f>
        <v>3.6916699999999998</v>
      </c>
      <c r="AN281" s="101">
        <f t="array" ref="AN281">IF($AI281,MAX(IF(G2SelectionMask="x",IF(INDEX(RawDataRefData,$E281,0)&gt;0,INDEX(RawDataRefData,$E281,0)),"")),"")</f>
        <v>33</v>
      </c>
      <c r="AO281" s="101">
        <f t="shared" si="113"/>
        <v>16.421318181818183</v>
      </c>
      <c r="AP281" s="101">
        <f t="array" ref="AP281">IF($AI281,STDEVA(IF(G2SelectionMask="x",IF(INDEX(RawDataRefData,$E281,0)&gt;0,INDEX(RawDataRefData,$E281,0)),"")),"")</f>
        <v>11.804976563653836</v>
      </c>
      <c r="AQ281" s="100" t="b">
        <f t="shared" si="114"/>
        <v>0</v>
      </c>
      <c r="AR281" s="100" t="str">
        <f t="array" ref="AR281">IF($AQ281,MEDIAN(IF(G3SelectionMask="x",IF(INDEX(RawDataRefData,$E281,0)&gt;0,INDEX(RawDataRefData,$E281,0)),"")),"")</f>
        <v/>
      </c>
      <c r="AS281" s="100" t="str">
        <f t="array" ref="AS281">IF($AQ281,QUARTILE(IF(G3SelectionMask="x",IF(INDEX(RawDataRefData,$E281,0)&gt;0,INDEX(RawDataRefData,$E281,0)),""),1),"")</f>
        <v/>
      </c>
      <c r="AT281" s="100" t="str">
        <f t="array" ref="AT281">IF($AQ281,QUARTILE(IF(G3SelectionMask="x",IF(INDEX(RawDataRefData,$E281,0)&gt;0,INDEX(RawDataRefData,$E281,0)),""),3),"")</f>
        <v/>
      </c>
      <c r="AU281" s="100" t="str">
        <f t="array" ref="AU281">IF($AQ281,MIN(IF(G3SelectionMask="x",IF(INDEX(RawDataRefData,$E281,0)&gt;0,INDEX(RawDataRefData,$E281,0)),"")),"")</f>
        <v/>
      </c>
      <c r="AV281" s="100" t="str">
        <f t="array" ref="AV281">IF($AQ281,MAX(IF(G3SelectionMask="x",IF(INDEX(RawDataRefData,$E281,0)&gt;0,INDEX(RawDataRefData,$E281,0)),"")),"")</f>
        <v/>
      </c>
      <c r="AW281" s="100" t="str">
        <f t="shared" si="115"/>
        <v/>
      </c>
      <c r="AX281" s="100" t="str">
        <f t="array" ref="AX281">IF($AQ281,STDEVA(IF(G3SelectionMask="x",IF(INDEX(RawDataRefData,$E281,0)&gt;0,INDEX(RawDataRefData,$E281,0)),"")),"")</f>
        <v/>
      </c>
      <c r="AY281" s="101" t="b">
        <f t="shared" si="116"/>
        <v>0</v>
      </c>
      <c r="AZ281" s="101" t="str">
        <f t="array" ref="AZ281">IF($AY281,MEDIAN(IF(G4SelectionMask="x",IF(INDEX(RawDataRefData,$E281,0)&gt;0,INDEX(RawDataRefData,$E281,0)),"")),"")</f>
        <v/>
      </c>
      <c r="BA281" s="101" t="str">
        <f t="array" ref="BA281">IF($AY281,QUARTILE(IF(G4SelectionMask="x",IF(INDEX(RawDataRefData,$E281,0)&gt;0,INDEX(RawDataRefData,$E281,0)),""),1),"")</f>
        <v/>
      </c>
      <c r="BB281" s="101" t="str">
        <f t="array" ref="BB281">IF($AY281,QUARTILE(IF(G4SelectionMask="x",IF(INDEX(RawDataRefData,$E281,0)&gt;0,INDEX(RawDataRefData,$E281,0)),""),3),"")</f>
        <v/>
      </c>
      <c r="BC281" s="101" t="str">
        <f t="array" ref="BC281">IF($AY281,MIN(IF(G4SelectionMask="x",IF(INDEX(RawDataRefData,$E281,0)&gt;0,INDEX(RawDataRefData,$E281,0)),"")),"")</f>
        <v/>
      </c>
      <c r="BD281" s="101" t="str">
        <f t="array" ref="BD281">IF($AY281,MAX(IF(G4SelectionMask="x",IF(INDEX(RawDataRefData,$E281,0)&gt;0,INDEX(RawDataRefData,$E281,0)),"")),"")</f>
        <v/>
      </c>
      <c r="BE281" s="101" t="str">
        <f t="shared" si="117"/>
        <v/>
      </c>
      <c r="BF281" s="101" t="str">
        <f t="array" ref="BF281">IF($AY281,STDEVA(IF(G4SelectionMask="x",IF(INDEX(RawDataRefData,$E281,0)&gt;0,INDEX(RawDataRefData,$E281,0)),"")),"")</f>
        <v/>
      </c>
      <c r="BG281" s="100" t="b">
        <f t="shared" si="118"/>
        <v>0</v>
      </c>
      <c r="BH281" s="100" t="str">
        <f t="array" ref="BH281">IF($BG281,MEDIAN(IF(G5SelectionMask="x",IF(INDEX(RawDataRefData,$E281,0)&gt;0,INDEX(RawDataRefData,$E281,0)),"")),"")</f>
        <v/>
      </c>
      <c r="BI281" s="100" t="str">
        <f t="array" ref="BI281">IF($BG281,QUARTILE(IF(G5SelectionMask="x",IF(INDEX(RawDataRefData,$E281,0)&gt;0,INDEX(RawDataRefData,$E281,0)),""),1),"")</f>
        <v/>
      </c>
      <c r="BJ281" s="100" t="str">
        <f t="array" ref="BJ281">IF($BG281,QUARTILE(IF(G5SelectionMask="x",IF(INDEX(RawDataRefData,$E281,0)&gt;0,INDEX(RawDataRefData,$E281,0)),""),3),"")</f>
        <v/>
      </c>
      <c r="BK281" s="100" t="str">
        <f t="array" ref="BK281">IF($BG281,MIN(IF(G5SelectionMask="x",IF(INDEX(RawDataRefData,$E281,0)&gt;0,INDEX(RawDataRefData,$E281,0)),"")),"")</f>
        <v/>
      </c>
      <c r="BL281" s="100" t="str">
        <f t="array" ref="BL281">IF($BG281,MAX(IF(G5SelectionMask="x",IF(INDEX(RawDataRefData,$E281,0)&gt;0,INDEX(RawDataRefData,$E281,0)),"")),"")</f>
        <v/>
      </c>
      <c r="BM281" s="100" t="str">
        <f t="shared" si="119"/>
        <v/>
      </c>
      <c r="BN281" s="103" t="str">
        <f t="array" ref="BN281">IF($BG281,STDEVA(IF(G5SelectionMask="x",IF(INDEX(RawDataRefData,$E281,0)&gt;0,INDEX(RawDataRefData,$E281,0)),"")),"")</f>
        <v/>
      </c>
      <c r="BO281" s="104"/>
      <c r="BP281" s="105">
        <v>11</v>
      </c>
      <c r="BQ281" s="105">
        <v>6.9428299999999998</v>
      </c>
      <c r="BR281" s="105">
        <v>3.6916699999999998</v>
      </c>
      <c r="BS281" s="105">
        <v>8</v>
      </c>
      <c r="BT281" s="105">
        <v>32</v>
      </c>
      <c r="BU281" s="105">
        <v>7</v>
      </c>
      <c r="BV281" s="105">
        <v>7</v>
      </c>
      <c r="BW281" s="105">
        <v>27</v>
      </c>
      <c r="BX281" s="105">
        <v>29</v>
      </c>
      <c r="BY281" s="105">
        <v>12.72748</v>
      </c>
      <c r="BZ281" s="105">
        <v>7</v>
      </c>
      <c r="CA281" s="105">
        <v>6</v>
      </c>
      <c r="CB281" s="105">
        <v>33</v>
      </c>
      <c r="CC281" s="105">
        <v>9</v>
      </c>
      <c r="CD281" s="105">
        <v>20</v>
      </c>
    </row>
    <row r="282" spans="1:82" x14ac:dyDescent="0.2">
      <c r="A282" s="33">
        <f t="shared" si="33"/>
        <v>0</v>
      </c>
      <c r="B282" s="206"/>
      <c r="C282" s="200"/>
      <c r="D282" s="197"/>
      <c r="E282" s="72">
        <f t="shared" si="100"/>
        <v>273</v>
      </c>
      <c r="F282" s="9" t="s">
        <v>249</v>
      </c>
      <c r="G282" s="9" t="s">
        <v>262</v>
      </c>
      <c r="K282" s="100">
        <f t="shared" si="101"/>
        <v>7</v>
      </c>
      <c r="L282" s="100"/>
      <c r="M282" s="100"/>
      <c r="N282" s="100"/>
      <c r="O282" s="100"/>
      <c r="P282" s="101">
        <f t="shared" si="102"/>
        <v>3</v>
      </c>
      <c r="Q282" s="102">
        <f t="shared" si="103"/>
        <v>1</v>
      </c>
      <c r="R282" s="102">
        <f t="shared" si="104"/>
        <v>1</v>
      </c>
      <c r="S282" s="102">
        <f t="shared" si="105"/>
        <v>1</v>
      </c>
      <c r="T282" s="102">
        <f t="shared" si="106"/>
        <v>6</v>
      </c>
      <c r="U282" s="102">
        <f t="shared" si="107"/>
        <v>6</v>
      </c>
      <c r="V282" s="102">
        <f t="shared" si="108"/>
        <v>11</v>
      </c>
      <c r="W282" s="102">
        <f t="shared" si="109"/>
        <v>8</v>
      </c>
      <c r="X282" s="102">
        <f t="shared" si="110"/>
        <v>2</v>
      </c>
      <c r="Y282" s="102">
        <f t="shared" si="111"/>
        <v>4</v>
      </c>
      <c r="Z282" s="102">
        <f t="shared" si="112"/>
        <v>1</v>
      </c>
      <c r="AA282" s="100" t="b">
        <f t="shared" si="97"/>
        <v>1</v>
      </c>
      <c r="AB282" s="100">
        <f t="array" ref="AB282">IF($AA282,MEDIAN(IF(G1SelectionMask="x",IF(INDEX(RawDataRefData,$E282,0)&gt;0,INDEX(RawDataRefData,$E282,0)),"")),"")</f>
        <v>3</v>
      </c>
      <c r="AC282" s="100">
        <f t="array" ref="AC282">IF($AA282,QUARTILE(IF(G1SelectionMask="x",IF(INDEX(RawDataRefData,$E282,0)&gt;0,INDEX(RawDataRefData,$E282,0)),""),1),"")</f>
        <v>1</v>
      </c>
      <c r="AD282" s="100">
        <f t="array" ref="AD282">IF($AA282,QUARTILE(IF(G1SelectionMask="x",IF(INDEX(RawDataRefData,$E282,0)&gt;0,INDEX(RawDataRefData,$E282,0)),""),3),"")</f>
        <v>6</v>
      </c>
      <c r="AE282" s="100">
        <f t="array" ref="AE282">IF($AA282,MIN(IF(G1SelectionMask="x",IF(INDEX(RawDataRefData,$E282,0)&gt;0,INDEX(RawDataRefData,$E282,0)),"")),"")</f>
        <v>1</v>
      </c>
      <c r="AF282" s="100">
        <f t="array" ref="AF282">IF($AA282,MAX(IF(G1SelectionMask="x",IF(INDEX(RawDataRefData,$E282,0)&gt;0,INDEX(RawDataRefData,$E282,0)),"")),"")</f>
        <v>11</v>
      </c>
      <c r="AG282" s="100">
        <f t="shared" si="98"/>
        <v>4</v>
      </c>
      <c r="AH282" s="100">
        <f t="array" ref="AH282">IF($AA282,STDEVA(IF(G1SelectionMask="x",IF(INDEX(RawDataRefData,$E282,0)&gt;0,INDEX(RawDataRefData,$E282,0)),"")),"")</f>
        <v>3.3763886032268267</v>
      </c>
      <c r="AI282" s="101" t="b">
        <f t="shared" si="99"/>
        <v>1</v>
      </c>
      <c r="AJ282" s="101">
        <f t="array" ref="AJ282">IF($AI282,MEDIAN(IF(G2SelectionMask="x",IF(INDEX(RawDataRefData,$E282,0)&gt;0,INDEX(RawDataRefData,$E282,0)),"")),"")</f>
        <v>4</v>
      </c>
      <c r="AK282" s="101">
        <f t="array" ref="AK282">IF($AI282,QUARTILE(IF(G2SelectionMask="x",IF(INDEX(RawDataRefData,$E282,0)&gt;0,INDEX(RawDataRefData,$E282,0)),""),1),"")</f>
        <v>2</v>
      </c>
      <c r="AL282" s="101">
        <f t="array" ref="AL282">IF($AI282,QUARTILE(IF(G2SelectionMask="x",IF(INDEX(RawDataRefData,$E282,0)&gt;0,INDEX(RawDataRefData,$E282,0)),""),3),"")</f>
        <v>9.5</v>
      </c>
      <c r="AM282" s="101">
        <f t="array" ref="AM282">IF($AI282,MIN(IF(G2SelectionMask="x",IF(INDEX(RawDataRefData,$E282,0)&gt;0,INDEX(RawDataRefData,$E282,0)),"")),"")</f>
        <v>1</v>
      </c>
      <c r="AN282" s="101">
        <f t="array" ref="AN282">IF($AI282,MAX(IF(G2SelectionMask="x",IF(INDEX(RawDataRefData,$E282,0)&gt;0,INDEX(RawDataRefData,$E282,0)),"")),"")</f>
        <v>12</v>
      </c>
      <c r="AO282" s="101">
        <f t="shared" si="113"/>
        <v>5.6363636363636367</v>
      </c>
      <c r="AP282" s="101">
        <f t="array" ref="AP282">IF($AI282,STDEVA(IF(G2SelectionMask="x",IF(INDEX(RawDataRefData,$E282,0)&gt;0,INDEX(RawDataRefData,$E282,0)),"")),"")</f>
        <v>4.4333447254353517</v>
      </c>
      <c r="AQ282" s="100" t="b">
        <f t="shared" si="114"/>
        <v>0</v>
      </c>
      <c r="AR282" s="100" t="str">
        <f t="array" ref="AR282">IF($AQ282,MEDIAN(IF(G3SelectionMask="x",IF(INDEX(RawDataRefData,$E282,0)&gt;0,INDEX(RawDataRefData,$E282,0)),"")),"")</f>
        <v/>
      </c>
      <c r="AS282" s="100" t="str">
        <f t="array" ref="AS282">IF($AQ282,QUARTILE(IF(G3SelectionMask="x",IF(INDEX(RawDataRefData,$E282,0)&gt;0,INDEX(RawDataRefData,$E282,0)),""),1),"")</f>
        <v/>
      </c>
      <c r="AT282" s="100" t="str">
        <f t="array" ref="AT282">IF($AQ282,QUARTILE(IF(G3SelectionMask="x",IF(INDEX(RawDataRefData,$E282,0)&gt;0,INDEX(RawDataRefData,$E282,0)),""),3),"")</f>
        <v/>
      </c>
      <c r="AU282" s="100" t="str">
        <f t="array" ref="AU282">IF($AQ282,MIN(IF(G3SelectionMask="x",IF(INDEX(RawDataRefData,$E282,0)&gt;0,INDEX(RawDataRefData,$E282,0)),"")),"")</f>
        <v/>
      </c>
      <c r="AV282" s="100" t="str">
        <f t="array" ref="AV282">IF($AQ282,MAX(IF(G3SelectionMask="x",IF(INDEX(RawDataRefData,$E282,0)&gt;0,INDEX(RawDataRefData,$E282,0)),"")),"")</f>
        <v/>
      </c>
      <c r="AW282" s="100" t="str">
        <f t="shared" si="115"/>
        <v/>
      </c>
      <c r="AX282" s="100" t="str">
        <f t="array" ref="AX282">IF($AQ282,STDEVA(IF(G3SelectionMask="x",IF(INDEX(RawDataRefData,$E282,0)&gt;0,INDEX(RawDataRefData,$E282,0)),"")),"")</f>
        <v/>
      </c>
      <c r="AY282" s="101" t="b">
        <f t="shared" si="116"/>
        <v>0</v>
      </c>
      <c r="AZ282" s="101" t="str">
        <f t="array" ref="AZ282">IF($AY282,MEDIAN(IF(G4SelectionMask="x",IF(INDEX(RawDataRefData,$E282,0)&gt;0,INDEX(RawDataRefData,$E282,0)),"")),"")</f>
        <v/>
      </c>
      <c r="BA282" s="101" t="str">
        <f t="array" ref="BA282">IF($AY282,QUARTILE(IF(G4SelectionMask="x",IF(INDEX(RawDataRefData,$E282,0)&gt;0,INDEX(RawDataRefData,$E282,0)),""),1),"")</f>
        <v/>
      </c>
      <c r="BB282" s="101" t="str">
        <f t="array" ref="BB282">IF($AY282,QUARTILE(IF(G4SelectionMask="x",IF(INDEX(RawDataRefData,$E282,0)&gt;0,INDEX(RawDataRefData,$E282,0)),""),3),"")</f>
        <v/>
      </c>
      <c r="BC282" s="101" t="str">
        <f t="array" ref="BC282">IF($AY282,MIN(IF(G4SelectionMask="x",IF(INDEX(RawDataRefData,$E282,0)&gt;0,INDEX(RawDataRefData,$E282,0)),"")),"")</f>
        <v/>
      </c>
      <c r="BD282" s="101" t="str">
        <f t="array" ref="BD282">IF($AY282,MAX(IF(G4SelectionMask="x",IF(INDEX(RawDataRefData,$E282,0)&gt;0,INDEX(RawDataRefData,$E282,0)),"")),"")</f>
        <v/>
      </c>
      <c r="BE282" s="101" t="str">
        <f t="shared" si="117"/>
        <v/>
      </c>
      <c r="BF282" s="101" t="str">
        <f t="array" ref="BF282">IF($AY282,STDEVA(IF(G4SelectionMask="x",IF(INDEX(RawDataRefData,$E282,0)&gt;0,INDEX(RawDataRefData,$E282,0)),"")),"")</f>
        <v/>
      </c>
      <c r="BG282" s="100" t="b">
        <f t="shared" si="118"/>
        <v>0</v>
      </c>
      <c r="BH282" s="100" t="str">
        <f t="array" ref="BH282">IF($BG282,MEDIAN(IF(G5SelectionMask="x",IF(INDEX(RawDataRefData,$E282,0)&gt;0,INDEX(RawDataRefData,$E282,0)),"")),"")</f>
        <v/>
      </c>
      <c r="BI282" s="100" t="str">
        <f t="array" ref="BI282">IF($BG282,QUARTILE(IF(G5SelectionMask="x",IF(INDEX(RawDataRefData,$E282,0)&gt;0,INDEX(RawDataRefData,$E282,0)),""),1),"")</f>
        <v/>
      </c>
      <c r="BJ282" s="100" t="str">
        <f t="array" ref="BJ282">IF($BG282,QUARTILE(IF(G5SelectionMask="x",IF(INDEX(RawDataRefData,$E282,0)&gt;0,INDEX(RawDataRefData,$E282,0)),""),3),"")</f>
        <v/>
      </c>
      <c r="BK282" s="100" t="str">
        <f t="array" ref="BK282">IF($BG282,MIN(IF(G5SelectionMask="x",IF(INDEX(RawDataRefData,$E282,0)&gt;0,INDEX(RawDataRefData,$E282,0)),"")),"")</f>
        <v/>
      </c>
      <c r="BL282" s="100" t="str">
        <f t="array" ref="BL282">IF($BG282,MAX(IF(G5SelectionMask="x",IF(INDEX(RawDataRefData,$E282,0)&gt;0,INDEX(RawDataRefData,$E282,0)),"")),"")</f>
        <v/>
      </c>
      <c r="BM282" s="100" t="str">
        <f t="shared" si="119"/>
        <v/>
      </c>
      <c r="BN282" s="103" t="str">
        <f t="array" ref="BN282">IF($BG282,STDEVA(IF(G5SelectionMask="x",IF(INDEX(RawDataRefData,$E282,0)&gt;0,INDEX(RawDataRefData,$E282,0)),"")),"")</f>
        <v/>
      </c>
      <c r="BO282" s="104"/>
      <c r="BP282" s="105">
        <v>7</v>
      </c>
      <c r="BQ282" s="105">
        <v>3</v>
      </c>
      <c r="BR282" s="105">
        <v>1</v>
      </c>
      <c r="BS282" s="105">
        <v>1</v>
      </c>
      <c r="BT282" s="105">
        <v>1</v>
      </c>
      <c r="BU282" s="105">
        <v>6</v>
      </c>
      <c r="BV282" s="105">
        <v>6</v>
      </c>
      <c r="BW282" s="105">
        <v>11</v>
      </c>
      <c r="BX282" s="105">
        <v>8</v>
      </c>
      <c r="BY282" s="105">
        <v>2</v>
      </c>
      <c r="BZ282" s="105">
        <v>4</v>
      </c>
      <c r="CA282" s="105">
        <v>1</v>
      </c>
      <c r="CB282" s="105">
        <v>12</v>
      </c>
      <c r="CC282" s="105">
        <v>3</v>
      </c>
      <c r="CD282" s="105">
        <v>12</v>
      </c>
    </row>
    <row r="283" spans="1:82" x14ac:dyDescent="0.2">
      <c r="A283" s="33">
        <f t="shared" si="33"/>
        <v>0</v>
      </c>
      <c r="B283" s="206"/>
      <c r="C283" s="200"/>
      <c r="D283" s="197"/>
      <c r="E283" s="72">
        <f t="shared" si="100"/>
        <v>274</v>
      </c>
      <c r="F283" s="9" t="s">
        <v>250</v>
      </c>
      <c r="G283" s="9" t="s">
        <v>263</v>
      </c>
      <c r="K283" s="100">
        <f t="shared" si="101"/>
        <v>4</v>
      </c>
      <c r="L283" s="100"/>
      <c r="M283" s="100"/>
      <c r="N283" s="100"/>
      <c r="O283" s="100"/>
      <c r="P283" s="101">
        <f t="shared" si="102"/>
        <v>3.9428299999999998</v>
      </c>
      <c r="Q283" s="102">
        <f t="shared" si="103"/>
        <v>2.6916699999999998</v>
      </c>
      <c r="R283" s="102">
        <f t="shared" si="104"/>
        <v>7</v>
      </c>
      <c r="S283" s="102">
        <f t="shared" si="105"/>
        <v>31</v>
      </c>
      <c r="T283" s="102">
        <f t="shared" si="106"/>
        <v>1</v>
      </c>
      <c r="U283" s="102">
        <f t="shared" si="107"/>
        <v>1</v>
      </c>
      <c r="V283" s="102">
        <f t="shared" si="108"/>
        <v>16</v>
      </c>
      <c r="W283" s="102">
        <f t="shared" si="109"/>
        <v>21</v>
      </c>
      <c r="X283" s="102">
        <f t="shared" si="110"/>
        <v>10.72748</v>
      </c>
      <c r="Y283" s="102">
        <f t="shared" si="111"/>
        <v>3</v>
      </c>
      <c r="Z283" s="102">
        <f t="shared" si="112"/>
        <v>5</v>
      </c>
      <c r="AA283" s="100" t="b">
        <f t="shared" si="97"/>
        <v>1</v>
      </c>
      <c r="AB283" s="100">
        <f t="array" ref="AB283">IF($AA283,MEDIAN(IF(G1SelectionMask="x",IF(INDEX(RawDataRefData,$E283,0)&gt;0,INDEX(RawDataRefData,$E283,0)),"")),"")</f>
        <v>5</v>
      </c>
      <c r="AC283" s="100">
        <f t="array" ref="AC283">IF($AA283,QUARTILE(IF(G1SelectionMask="x",IF(INDEX(RawDataRefData,$E283,0)&gt;0,INDEX(RawDataRefData,$E283,0)),""),1),"")</f>
        <v>2.8458350000000001</v>
      </c>
      <c r="AD283" s="100">
        <f t="array" ref="AD283">IF($AA283,QUARTILE(IF(G1SelectionMask="x",IF(INDEX(RawDataRefData,$E283,0)&gt;0,INDEX(RawDataRefData,$E283,0)),""),3),"")</f>
        <v>13.36374</v>
      </c>
      <c r="AE283" s="100">
        <f t="array" ref="AE283">IF($AA283,MIN(IF(G1SelectionMask="x",IF(INDEX(RawDataRefData,$E283,0)&gt;0,INDEX(RawDataRefData,$E283,0)),"")),"")</f>
        <v>1</v>
      </c>
      <c r="AF283" s="100">
        <f t="array" ref="AF283">IF($AA283,MAX(IF(G1SelectionMask="x",IF(INDEX(RawDataRefData,$E283,0)&gt;0,INDEX(RawDataRefData,$E283,0)),"")),"")</f>
        <v>31</v>
      </c>
      <c r="AG283" s="100">
        <f t="shared" si="98"/>
        <v>9.305634545454545</v>
      </c>
      <c r="AH283" s="100">
        <f t="array" ref="AH283">IF($AA283,STDEVA(IF(G1SelectionMask="x",IF(INDEX(RawDataRefData,$E283,0)&gt;0,INDEX(RawDataRefData,$E283,0)),"")),"")</f>
        <v>9.6349709170244644</v>
      </c>
      <c r="AI283" s="101" t="b">
        <f t="shared" si="99"/>
        <v>1</v>
      </c>
      <c r="AJ283" s="101">
        <f t="array" ref="AJ283">IF($AI283,MEDIAN(IF(G2SelectionMask="x",IF(INDEX(RawDataRefData,$E283,0)&gt;0,INDEX(RawDataRefData,$E283,0)),"")),"")</f>
        <v>6</v>
      </c>
      <c r="AK283" s="101">
        <f t="array" ref="AK283">IF($AI283,QUARTILE(IF(G2SelectionMask="x",IF(INDEX(RawDataRefData,$E283,0)&gt;0,INDEX(RawDataRefData,$E283,0)),""),1),"")</f>
        <v>3.4714149999999999</v>
      </c>
      <c r="AL283" s="101">
        <f t="array" ref="AL283">IF($AI283,QUARTILE(IF(G2SelectionMask="x",IF(INDEX(RawDataRefData,$E283,0)&gt;0,INDEX(RawDataRefData,$E283,0)),""),3),"")</f>
        <v>18.5</v>
      </c>
      <c r="AM283" s="101">
        <f t="array" ref="AM283">IF($AI283,MIN(IF(G2SelectionMask="x",IF(INDEX(RawDataRefData,$E283,0)&gt;0,INDEX(RawDataRefData,$E283,0)),"")),"")</f>
        <v>1</v>
      </c>
      <c r="AN283" s="101">
        <f t="array" ref="AN283">IF($AI283,MAX(IF(G2SelectionMask="x",IF(INDEX(RawDataRefData,$E283,0)&gt;0,INDEX(RawDataRefData,$E283,0)),"")),"")</f>
        <v>31</v>
      </c>
      <c r="AO283" s="101">
        <f t="shared" si="113"/>
        <v>10.784954545454546</v>
      </c>
      <c r="AP283" s="101">
        <f t="array" ref="AP283">IF($AI283,STDEVA(IF(G2SelectionMask="x",IF(INDEX(RawDataRefData,$E283,0)&gt;0,INDEX(RawDataRefData,$E283,0)),"")),"")</f>
        <v>9.8859663451534807</v>
      </c>
      <c r="AQ283" s="100" t="b">
        <f t="shared" si="114"/>
        <v>0</v>
      </c>
      <c r="AR283" s="100" t="str">
        <f t="array" ref="AR283">IF($AQ283,MEDIAN(IF(G3SelectionMask="x",IF(INDEX(RawDataRefData,$E283,0)&gt;0,INDEX(RawDataRefData,$E283,0)),"")),"")</f>
        <v/>
      </c>
      <c r="AS283" s="100" t="str">
        <f t="array" ref="AS283">IF($AQ283,QUARTILE(IF(G3SelectionMask="x",IF(INDEX(RawDataRefData,$E283,0)&gt;0,INDEX(RawDataRefData,$E283,0)),""),1),"")</f>
        <v/>
      </c>
      <c r="AT283" s="100" t="str">
        <f t="array" ref="AT283">IF($AQ283,QUARTILE(IF(G3SelectionMask="x",IF(INDEX(RawDataRefData,$E283,0)&gt;0,INDEX(RawDataRefData,$E283,0)),""),3),"")</f>
        <v/>
      </c>
      <c r="AU283" s="100" t="str">
        <f t="array" ref="AU283">IF($AQ283,MIN(IF(G3SelectionMask="x",IF(INDEX(RawDataRefData,$E283,0)&gt;0,INDEX(RawDataRefData,$E283,0)),"")),"")</f>
        <v/>
      </c>
      <c r="AV283" s="100" t="str">
        <f t="array" ref="AV283">IF($AQ283,MAX(IF(G3SelectionMask="x",IF(INDEX(RawDataRefData,$E283,0)&gt;0,INDEX(RawDataRefData,$E283,0)),"")),"")</f>
        <v/>
      </c>
      <c r="AW283" s="100" t="str">
        <f t="shared" si="115"/>
        <v/>
      </c>
      <c r="AX283" s="100" t="str">
        <f t="array" ref="AX283">IF($AQ283,STDEVA(IF(G3SelectionMask="x",IF(INDEX(RawDataRefData,$E283,0)&gt;0,INDEX(RawDataRefData,$E283,0)),"")),"")</f>
        <v/>
      </c>
      <c r="AY283" s="101" t="b">
        <f t="shared" si="116"/>
        <v>0</v>
      </c>
      <c r="AZ283" s="101" t="str">
        <f t="array" ref="AZ283">IF($AY283,MEDIAN(IF(G4SelectionMask="x",IF(INDEX(RawDataRefData,$E283,0)&gt;0,INDEX(RawDataRefData,$E283,0)),"")),"")</f>
        <v/>
      </c>
      <c r="BA283" s="101" t="str">
        <f t="array" ref="BA283">IF($AY283,QUARTILE(IF(G4SelectionMask="x",IF(INDEX(RawDataRefData,$E283,0)&gt;0,INDEX(RawDataRefData,$E283,0)),""),1),"")</f>
        <v/>
      </c>
      <c r="BB283" s="101" t="str">
        <f t="array" ref="BB283">IF($AY283,QUARTILE(IF(G4SelectionMask="x",IF(INDEX(RawDataRefData,$E283,0)&gt;0,INDEX(RawDataRefData,$E283,0)),""),3),"")</f>
        <v/>
      </c>
      <c r="BC283" s="101" t="str">
        <f t="array" ref="BC283">IF($AY283,MIN(IF(G4SelectionMask="x",IF(INDEX(RawDataRefData,$E283,0)&gt;0,INDEX(RawDataRefData,$E283,0)),"")),"")</f>
        <v/>
      </c>
      <c r="BD283" s="101" t="str">
        <f t="array" ref="BD283">IF($AY283,MAX(IF(G4SelectionMask="x",IF(INDEX(RawDataRefData,$E283,0)&gt;0,INDEX(RawDataRefData,$E283,0)),"")),"")</f>
        <v/>
      </c>
      <c r="BE283" s="101" t="str">
        <f t="shared" si="117"/>
        <v/>
      </c>
      <c r="BF283" s="101" t="str">
        <f t="array" ref="BF283">IF($AY283,STDEVA(IF(G4SelectionMask="x",IF(INDEX(RawDataRefData,$E283,0)&gt;0,INDEX(RawDataRefData,$E283,0)),"")),"")</f>
        <v/>
      </c>
      <c r="BG283" s="100" t="b">
        <f t="shared" si="118"/>
        <v>0</v>
      </c>
      <c r="BH283" s="100" t="str">
        <f t="array" ref="BH283">IF($BG283,MEDIAN(IF(G5SelectionMask="x",IF(INDEX(RawDataRefData,$E283,0)&gt;0,INDEX(RawDataRefData,$E283,0)),"")),"")</f>
        <v/>
      </c>
      <c r="BI283" s="100" t="str">
        <f t="array" ref="BI283">IF($BG283,QUARTILE(IF(G5SelectionMask="x",IF(INDEX(RawDataRefData,$E283,0)&gt;0,INDEX(RawDataRefData,$E283,0)),""),1),"")</f>
        <v/>
      </c>
      <c r="BJ283" s="100" t="str">
        <f t="array" ref="BJ283">IF($BG283,QUARTILE(IF(G5SelectionMask="x",IF(INDEX(RawDataRefData,$E283,0)&gt;0,INDEX(RawDataRefData,$E283,0)),""),3),"")</f>
        <v/>
      </c>
      <c r="BK283" s="100" t="str">
        <f t="array" ref="BK283">IF($BG283,MIN(IF(G5SelectionMask="x",IF(INDEX(RawDataRefData,$E283,0)&gt;0,INDEX(RawDataRefData,$E283,0)),"")),"")</f>
        <v/>
      </c>
      <c r="BL283" s="100" t="str">
        <f t="array" ref="BL283">IF($BG283,MAX(IF(G5SelectionMask="x",IF(INDEX(RawDataRefData,$E283,0)&gt;0,INDEX(RawDataRefData,$E283,0)),"")),"")</f>
        <v/>
      </c>
      <c r="BM283" s="100" t="str">
        <f t="shared" si="119"/>
        <v/>
      </c>
      <c r="BN283" s="103" t="str">
        <f t="array" ref="BN283">IF($BG283,STDEVA(IF(G5SelectionMask="x",IF(INDEX(RawDataRefData,$E283,0)&gt;0,INDEX(RawDataRefData,$E283,0)),"")),"")</f>
        <v/>
      </c>
      <c r="BO283" s="104"/>
      <c r="BP283" s="105">
        <v>4</v>
      </c>
      <c r="BQ283" s="105">
        <v>3.9428299999999998</v>
      </c>
      <c r="BR283" s="105">
        <v>2.6916699999999998</v>
      </c>
      <c r="BS283" s="105">
        <v>7</v>
      </c>
      <c r="BT283" s="105">
        <v>31</v>
      </c>
      <c r="BU283" s="105">
        <v>1</v>
      </c>
      <c r="BV283" s="105">
        <v>1</v>
      </c>
      <c r="BW283" s="105">
        <v>16</v>
      </c>
      <c r="BX283" s="105">
        <v>21</v>
      </c>
      <c r="BY283" s="105">
        <v>10.72748</v>
      </c>
      <c r="BZ283" s="105">
        <v>3</v>
      </c>
      <c r="CA283" s="105">
        <v>5</v>
      </c>
      <c r="CB283" s="105">
        <v>21</v>
      </c>
      <c r="CC283" s="105">
        <v>6</v>
      </c>
      <c r="CD283" s="105">
        <v>8</v>
      </c>
    </row>
    <row r="284" spans="1:82" ht="13.5" thickBot="1" x14ac:dyDescent="0.25">
      <c r="A284" s="33">
        <f t="shared" si="33"/>
        <v>0</v>
      </c>
      <c r="B284" s="206"/>
      <c r="C284" s="200"/>
      <c r="D284" s="197"/>
      <c r="E284" s="72">
        <f t="shared" si="100"/>
        <v>275</v>
      </c>
      <c r="F284" s="9" t="s">
        <v>809</v>
      </c>
      <c r="G284" s="9" t="s">
        <v>1822</v>
      </c>
      <c r="K284" s="100" t="str">
        <f t="shared" si="101"/>
        <v/>
      </c>
      <c r="L284" s="100"/>
      <c r="M284" s="100"/>
      <c r="N284" s="100"/>
      <c r="O284" s="100"/>
      <c r="P284" s="101">
        <f t="shared" si="102"/>
        <v>6.0428300000000004</v>
      </c>
      <c r="Q284" s="102" t="str">
        <f t="shared" si="103"/>
        <v/>
      </c>
      <c r="R284" s="102">
        <f t="shared" si="104"/>
        <v>10</v>
      </c>
      <c r="S284" s="102">
        <f t="shared" si="105"/>
        <v>36</v>
      </c>
      <c r="T284" s="102" t="str">
        <f t="shared" si="106"/>
        <v/>
      </c>
      <c r="U284" s="102">
        <f t="shared" si="107"/>
        <v>2</v>
      </c>
      <c r="V284" s="102" t="str">
        <f t="shared" si="108"/>
        <v/>
      </c>
      <c r="W284" s="102" t="str">
        <f t="shared" si="109"/>
        <v/>
      </c>
      <c r="X284" s="102">
        <f t="shared" si="110"/>
        <v>11.8873</v>
      </c>
      <c r="Y284" s="102" t="str">
        <f t="shared" si="111"/>
        <v/>
      </c>
      <c r="Z284" s="102">
        <f t="shared" si="112"/>
        <v>2</v>
      </c>
      <c r="AA284" s="100" t="b">
        <f t="shared" si="97"/>
        <v>1</v>
      </c>
      <c r="AB284" s="100">
        <f t="array" ref="AB284">IF($AA284,MEDIAN(IF(G1SelectionMask="x",IF(INDEX(RawDataRefData,$E284,0)&gt;0,INDEX(RawDataRefData,$E284,0)),"")),"")</f>
        <v>8.0214150000000011</v>
      </c>
      <c r="AC284" s="100">
        <f t="array" ref="AC284">IF($AA284,QUARTILE(IF(G1SelectionMask="x",IF(INDEX(RawDataRefData,$E284,0)&gt;0,INDEX(RawDataRefData,$E284,0)),""),1),"")</f>
        <v>3.0107075000000001</v>
      </c>
      <c r="AD284" s="100">
        <f t="array" ref="AD284">IF($AA284,QUARTILE(IF(G1SelectionMask="x",IF(INDEX(RawDataRefData,$E284,0)&gt;0,INDEX(RawDataRefData,$E284,0)),""),3),"")</f>
        <v>11.415475000000001</v>
      </c>
      <c r="AE284" s="100">
        <f t="array" ref="AE284">IF($AA284,MIN(IF(G1SelectionMask="x",IF(INDEX(RawDataRefData,$E284,0)&gt;0,INDEX(RawDataRefData,$E284,0)),"")),"")</f>
        <v>2</v>
      </c>
      <c r="AF284" s="100">
        <f t="array" ref="AF284">IF($AA284,MAX(IF(G1SelectionMask="x",IF(INDEX(RawDataRefData,$E284,0)&gt;0,INDEX(RawDataRefData,$E284,0)),"")),"")</f>
        <v>36</v>
      </c>
      <c r="AG284" s="100">
        <f t="shared" si="98"/>
        <v>11.321688333333334</v>
      </c>
      <c r="AH284" s="100">
        <f t="array" ref="AH284">IF($AA284,STDEVA(IF(G1SelectionMask="x",IF(INDEX(RawDataRefData,$E284,0)&gt;0,INDEX(RawDataRefData,$E284,0)),"")),"")</f>
        <v>12.749430853148569</v>
      </c>
      <c r="AI284" s="101" t="b">
        <f t="shared" si="99"/>
        <v>1</v>
      </c>
      <c r="AJ284" s="101">
        <f t="array" ref="AJ284">IF($AI284,MEDIAN(IF(G2SelectionMask="x",IF(INDEX(RawDataRefData,$E284,0)&gt;0,INDEX(RawDataRefData,$E284,0)),"")),"")</f>
        <v>6.0428300000000004</v>
      </c>
      <c r="AK284" s="101">
        <f t="array" ref="AK284">IF($AI284,QUARTILE(IF(G2SelectionMask="x",IF(INDEX(RawDataRefData,$E284,0)&gt;0,INDEX(RawDataRefData,$E284,0)),""),1),"")</f>
        <v>2</v>
      </c>
      <c r="AL284" s="101">
        <f t="array" ref="AL284">IF($AI284,QUARTILE(IF(G2SelectionMask="x",IF(INDEX(RawDataRefData,$E284,0)&gt;0,INDEX(RawDataRefData,$E284,0)),""),3),"")</f>
        <v>10</v>
      </c>
      <c r="AM284" s="101">
        <f t="array" ref="AM284">IF($AI284,MIN(IF(G2SelectionMask="x",IF(INDEX(RawDataRefData,$E284,0)&gt;0,INDEX(RawDataRefData,$E284,0)),"")),"")</f>
        <v>1</v>
      </c>
      <c r="AN284" s="101">
        <f t="array" ref="AN284">IF($AI284,MAX(IF(G2SelectionMask="x",IF(INDEX(RawDataRefData,$E284,0)&gt;0,INDEX(RawDataRefData,$E284,0)),"")),"")</f>
        <v>36</v>
      </c>
      <c r="AO284" s="101">
        <f t="shared" si="113"/>
        <v>11.008566</v>
      </c>
      <c r="AP284" s="101">
        <f t="array" ref="AP284">IF($AI284,STDEVA(IF(G2SelectionMask="x",IF(INDEX(RawDataRefData,$E284,0)&gt;0,INDEX(RawDataRefData,$E284,0)),"")),"")</f>
        <v>14.418505188880712</v>
      </c>
      <c r="AQ284" s="100" t="b">
        <f t="shared" si="114"/>
        <v>0</v>
      </c>
      <c r="AR284" s="100" t="str">
        <f t="array" ref="AR284">IF($AQ284,MEDIAN(IF(G3SelectionMask="x",IF(INDEX(RawDataRefData,$E284,0)&gt;0,INDEX(RawDataRefData,$E284,0)),"")),"")</f>
        <v/>
      </c>
      <c r="AS284" s="100" t="str">
        <f t="array" ref="AS284">IF($AQ284,QUARTILE(IF(G3SelectionMask="x",IF(INDEX(RawDataRefData,$E284,0)&gt;0,INDEX(RawDataRefData,$E284,0)),""),1),"")</f>
        <v/>
      </c>
      <c r="AT284" s="100" t="str">
        <f t="array" ref="AT284">IF($AQ284,QUARTILE(IF(G3SelectionMask="x",IF(INDEX(RawDataRefData,$E284,0)&gt;0,INDEX(RawDataRefData,$E284,0)),""),3),"")</f>
        <v/>
      </c>
      <c r="AU284" s="100" t="str">
        <f t="array" ref="AU284">IF($AQ284,MIN(IF(G3SelectionMask="x",IF(INDEX(RawDataRefData,$E284,0)&gt;0,INDEX(RawDataRefData,$E284,0)),"")),"")</f>
        <v/>
      </c>
      <c r="AV284" s="100" t="str">
        <f t="array" ref="AV284">IF($AQ284,MAX(IF(G3SelectionMask="x",IF(INDEX(RawDataRefData,$E284,0)&gt;0,INDEX(RawDataRefData,$E284,0)),"")),"")</f>
        <v/>
      </c>
      <c r="AW284" s="100" t="str">
        <f t="shared" si="115"/>
        <v/>
      </c>
      <c r="AX284" s="100" t="str">
        <f t="array" ref="AX284">IF($AQ284,STDEVA(IF(G3SelectionMask="x",IF(INDEX(RawDataRefData,$E284,0)&gt;0,INDEX(RawDataRefData,$E284,0)),"")),"")</f>
        <v/>
      </c>
      <c r="AY284" s="101" t="b">
        <f t="shared" si="116"/>
        <v>0</v>
      </c>
      <c r="AZ284" s="101" t="str">
        <f t="array" ref="AZ284">IF($AY284,MEDIAN(IF(G4SelectionMask="x",IF(INDEX(RawDataRefData,$E284,0)&gt;0,INDEX(RawDataRefData,$E284,0)),"")),"")</f>
        <v/>
      </c>
      <c r="BA284" s="101" t="str">
        <f t="array" ref="BA284">IF($AY284,QUARTILE(IF(G4SelectionMask="x",IF(INDEX(RawDataRefData,$E284,0)&gt;0,INDEX(RawDataRefData,$E284,0)),""),1),"")</f>
        <v/>
      </c>
      <c r="BB284" s="101" t="str">
        <f t="array" ref="BB284">IF($AY284,QUARTILE(IF(G4SelectionMask="x",IF(INDEX(RawDataRefData,$E284,0)&gt;0,INDEX(RawDataRefData,$E284,0)),""),3),"")</f>
        <v/>
      </c>
      <c r="BC284" s="101" t="str">
        <f t="array" ref="BC284">IF($AY284,MIN(IF(G4SelectionMask="x",IF(INDEX(RawDataRefData,$E284,0)&gt;0,INDEX(RawDataRefData,$E284,0)),"")),"")</f>
        <v/>
      </c>
      <c r="BD284" s="101" t="str">
        <f t="array" ref="BD284">IF($AY284,MAX(IF(G4SelectionMask="x",IF(INDEX(RawDataRefData,$E284,0)&gt;0,INDEX(RawDataRefData,$E284,0)),"")),"")</f>
        <v/>
      </c>
      <c r="BE284" s="101" t="str">
        <f t="shared" si="117"/>
        <v/>
      </c>
      <c r="BF284" s="101" t="str">
        <f t="array" ref="BF284">IF($AY284,STDEVA(IF(G4SelectionMask="x",IF(INDEX(RawDataRefData,$E284,0)&gt;0,INDEX(RawDataRefData,$E284,0)),"")),"")</f>
        <v/>
      </c>
      <c r="BG284" s="100" t="b">
        <f t="shared" si="118"/>
        <v>0</v>
      </c>
      <c r="BH284" s="100" t="str">
        <f t="array" ref="BH284">IF($BG284,MEDIAN(IF(G5SelectionMask="x",IF(INDEX(RawDataRefData,$E284,0)&gt;0,INDEX(RawDataRefData,$E284,0)),"")),"")</f>
        <v/>
      </c>
      <c r="BI284" s="100" t="str">
        <f t="array" ref="BI284">IF($BG284,QUARTILE(IF(G5SelectionMask="x",IF(INDEX(RawDataRefData,$E284,0)&gt;0,INDEX(RawDataRefData,$E284,0)),""),1),"")</f>
        <v/>
      </c>
      <c r="BJ284" s="100" t="str">
        <f t="array" ref="BJ284">IF($BG284,QUARTILE(IF(G5SelectionMask="x",IF(INDEX(RawDataRefData,$E284,0)&gt;0,INDEX(RawDataRefData,$E284,0)),""),3),"")</f>
        <v/>
      </c>
      <c r="BK284" s="100" t="str">
        <f t="array" ref="BK284">IF($BG284,MIN(IF(G5SelectionMask="x",IF(INDEX(RawDataRefData,$E284,0)&gt;0,INDEX(RawDataRefData,$E284,0)),"")),"")</f>
        <v/>
      </c>
      <c r="BL284" s="100" t="str">
        <f t="array" ref="BL284">IF($BG284,MAX(IF(G5SelectionMask="x",IF(INDEX(RawDataRefData,$E284,0)&gt;0,INDEX(RawDataRefData,$E284,0)),"")),"")</f>
        <v/>
      </c>
      <c r="BM284" s="100" t="str">
        <f t="shared" si="119"/>
        <v/>
      </c>
      <c r="BN284" s="103" t="str">
        <f t="array" ref="BN284">IF($BG284,STDEVA(IF(G5SelectionMask="x",IF(INDEX(RawDataRefData,$E284,0)&gt;0,INDEX(RawDataRefData,$E284,0)),"")),"")</f>
        <v/>
      </c>
      <c r="BO284" s="104"/>
      <c r="BP284" s="105"/>
      <c r="BQ284" s="105">
        <v>6.0428300000000004</v>
      </c>
      <c r="BR284" s="105"/>
      <c r="BS284" s="105">
        <v>10</v>
      </c>
      <c r="BT284" s="105">
        <v>36</v>
      </c>
      <c r="BU284" s="105" t="s">
        <v>2518</v>
      </c>
      <c r="BV284" s="105">
        <v>2</v>
      </c>
      <c r="BW284" s="105"/>
      <c r="BX284" s="105" t="s">
        <v>2518</v>
      </c>
      <c r="BY284" s="105">
        <v>11.8873</v>
      </c>
      <c r="BZ284" s="105"/>
      <c r="CA284" s="105">
        <v>2</v>
      </c>
      <c r="CB284" s="105">
        <v>10</v>
      </c>
      <c r="CC284" s="105"/>
      <c r="CD284" s="105">
        <v>1</v>
      </c>
    </row>
    <row r="285" spans="1:82" x14ac:dyDescent="0.2">
      <c r="A285" s="33">
        <f t="shared" si="33"/>
        <v>0</v>
      </c>
      <c r="B285" s="206"/>
      <c r="C285" s="200"/>
      <c r="D285" s="196" t="s">
        <v>31</v>
      </c>
      <c r="E285" s="72">
        <f t="shared" si="100"/>
        <v>276</v>
      </c>
      <c r="F285" s="9" t="s">
        <v>230</v>
      </c>
      <c r="G285" s="9" t="s">
        <v>31</v>
      </c>
      <c r="K285" s="100">
        <f t="shared" si="101"/>
        <v>591</v>
      </c>
      <c r="L285" s="100"/>
      <c r="M285" s="100"/>
      <c r="N285" s="100"/>
      <c r="O285" s="100"/>
      <c r="P285" s="101">
        <f t="shared" si="102"/>
        <v>4</v>
      </c>
      <c r="Q285" s="102">
        <f t="shared" si="103"/>
        <v>23.637499999999999</v>
      </c>
      <c r="R285" s="102">
        <f t="shared" si="104"/>
        <v>17</v>
      </c>
      <c r="S285" s="102">
        <f t="shared" si="105"/>
        <v>7</v>
      </c>
      <c r="T285" s="102">
        <f t="shared" si="106"/>
        <v>6</v>
      </c>
      <c r="U285" s="102">
        <f t="shared" si="107"/>
        <v>19</v>
      </c>
      <c r="V285" s="102">
        <f t="shared" si="108"/>
        <v>89</v>
      </c>
      <c r="W285" s="102">
        <f t="shared" si="109"/>
        <v>31</v>
      </c>
      <c r="X285" s="102">
        <f t="shared" si="110"/>
        <v>46.389850000000003</v>
      </c>
      <c r="Y285" s="102">
        <f t="shared" si="111"/>
        <v>13.75</v>
      </c>
      <c r="Z285" s="102">
        <f t="shared" si="112"/>
        <v>1</v>
      </c>
      <c r="AA285" s="100" t="b">
        <f t="shared" si="97"/>
        <v>1</v>
      </c>
      <c r="AB285" s="100">
        <f t="array" ref="AB285">IF($AA285,MEDIAN(IF(G1SelectionMask="x",IF(INDEX(RawDataRefData,$E285,0)&gt;0,INDEX(RawDataRefData,$E285,0)),"")),"")</f>
        <v>17</v>
      </c>
      <c r="AC285" s="100">
        <f t="array" ref="AC285">IF($AA285,QUARTILE(IF(G1SelectionMask="x",IF(INDEX(RawDataRefData,$E285,0)&gt;0,INDEX(RawDataRefData,$E285,0)),""),1),"")</f>
        <v>6.5</v>
      </c>
      <c r="AD285" s="100">
        <f t="array" ref="AD285">IF($AA285,QUARTILE(IF(G1SelectionMask="x",IF(INDEX(RawDataRefData,$E285,0)&gt;0,INDEX(RawDataRefData,$E285,0)),""),3),"")</f>
        <v>27.318750000000001</v>
      </c>
      <c r="AE285" s="100">
        <f t="array" ref="AE285">IF($AA285,MIN(IF(G1SelectionMask="x",IF(INDEX(RawDataRefData,$E285,0)&gt;0,INDEX(RawDataRefData,$E285,0)),"")),"")</f>
        <v>1</v>
      </c>
      <c r="AF285" s="100">
        <f t="array" ref="AF285">IF($AA285,MAX(IF(G1SelectionMask="x",IF(INDEX(RawDataRefData,$E285,0)&gt;0,INDEX(RawDataRefData,$E285,0)),"")),"")</f>
        <v>89</v>
      </c>
      <c r="AG285" s="100">
        <f t="shared" si="98"/>
        <v>23.434304545454541</v>
      </c>
      <c r="AH285" s="100">
        <f t="array" ref="AH285">IF($AA285,STDEVA(IF(G1SelectionMask="x",IF(INDEX(RawDataRefData,$E285,0)&gt;0,INDEX(RawDataRefData,$E285,0)),"")),"")</f>
        <v>25.481324856553826</v>
      </c>
      <c r="AI285" s="101" t="b">
        <f t="shared" si="99"/>
        <v>1</v>
      </c>
      <c r="AJ285" s="101">
        <f t="array" ref="AJ285">IF($AI285,MEDIAN(IF(G2SelectionMask="x",IF(INDEX(RawDataRefData,$E285,0)&gt;0,INDEX(RawDataRefData,$E285,0)),"")),"")</f>
        <v>18.693750000000001</v>
      </c>
      <c r="AK285" s="101">
        <f t="array" ref="AK285">IF($AI285,QUARTILE(IF(G2SelectionMask="x",IF(INDEX(RawDataRefData,$E285,0)&gt;0,INDEX(RawDataRefData,$E285,0)),""),1),"")</f>
        <v>6.25</v>
      </c>
      <c r="AL285" s="101">
        <f t="array" ref="AL285">IF($AI285,QUARTILE(IF(G2SelectionMask="x",IF(INDEX(RawDataRefData,$E285,0)&gt;0,INDEX(RawDataRefData,$E285,0)),""),3),"")</f>
        <v>29.75</v>
      </c>
      <c r="AM285" s="101">
        <f t="array" ref="AM285">IF($AI285,MIN(IF(G2SelectionMask="x",IF(INDEX(RawDataRefData,$E285,0)&gt;0,INDEX(RawDataRefData,$E285,0)),"")),"")</f>
        <v>1</v>
      </c>
      <c r="AN285" s="101">
        <f t="array" ref="AN285">IF($AI285,MAX(IF(G2SelectionMask="x",IF(INDEX(RawDataRefData,$E285,0)&gt;0,INDEX(RawDataRefData,$E285,0)),"")),"")</f>
        <v>89</v>
      </c>
      <c r="AO285" s="101">
        <f t="shared" si="113"/>
        <v>26.938749999999999</v>
      </c>
      <c r="AP285" s="101">
        <f t="array" ref="AP285">IF($AI285,STDEVA(IF(G2SelectionMask="x",IF(INDEX(RawDataRefData,$E285,0)&gt;0,INDEX(RawDataRefData,$E285,0)),"")),"")</f>
        <v>29.391668113836086</v>
      </c>
      <c r="AQ285" s="100" t="b">
        <f t="shared" si="114"/>
        <v>0</v>
      </c>
      <c r="AR285" s="100" t="str">
        <f t="array" ref="AR285">IF($AQ285,MEDIAN(IF(G3SelectionMask="x",IF(INDEX(RawDataRefData,$E285,0)&gt;0,INDEX(RawDataRefData,$E285,0)),"")),"")</f>
        <v/>
      </c>
      <c r="AS285" s="100" t="str">
        <f t="array" ref="AS285">IF($AQ285,QUARTILE(IF(G3SelectionMask="x",IF(INDEX(RawDataRefData,$E285,0)&gt;0,INDEX(RawDataRefData,$E285,0)),""),1),"")</f>
        <v/>
      </c>
      <c r="AT285" s="100" t="str">
        <f t="array" ref="AT285">IF($AQ285,QUARTILE(IF(G3SelectionMask="x",IF(INDEX(RawDataRefData,$E285,0)&gt;0,INDEX(RawDataRefData,$E285,0)),""),3),"")</f>
        <v/>
      </c>
      <c r="AU285" s="100" t="str">
        <f t="array" ref="AU285">IF($AQ285,MIN(IF(G3SelectionMask="x",IF(INDEX(RawDataRefData,$E285,0)&gt;0,INDEX(RawDataRefData,$E285,0)),"")),"")</f>
        <v/>
      </c>
      <c r="AV285" s="100" t="str">
        <f t="array" ref="AV285">IF($AQ285,MAX(IF(G3SelectionMask="x",IF(INDEX(RawDataRefData,$E285,0)&gt;0,INDEX(RawDataRefData,$E285,0)),"")),"")</f>
        <v/>
      </c>
      <c r="AW285" s="100" t="str">
        <f t="shared" si="115"/>
        <v/>
      </c>
      <c r="AX285" s="100" t="str">
        <f t="array" ref="AX285">IF($AQ285,STDEVA(IF(G3SelectionMask="x",IF(INDEX(RawDataRefData,$E285,0)&gt;0,INDEX(RawDataRefData,$E285,0)),"")),"")</f>
        <v/>
      </c>
      <c r="AY285" s="101" t="b">
        <f t="shared" si="116"/>
        <v>0</v>
      </c>
      <c r="AZ285" s="101" t="str">
        <f t="array" ref="AZ285">IF($AY285,MEDIAN(IF(G4SelectionMask="x",IF(INDEX(RawDataRefData,$E285,0)&gt;0,INDEX(RawDataRefData,$E285,0)),"")),"")</f>
        <v/>
      </c>
      <c r="BA285" s="101" t="str">
        <f t="array" ref="BA285">IF($AY285,QUARTILE(IF(G4SelectionMask="x",IF(INDEX(RawDataRefData,$E285,0)&gt;0,INDEX(RawDataRefData,$E285,0)),""),1),"")</f>
        <v/>
      </c>
      <c r="BB285" s="101" t="str">
        <f t="array" ref="BB285">IF($AY285,QUARTILE(IF(G4SelectionMask="x",IF(INDEX(RawDataRefData,$E285,0)&gt;0,INDEX(RawDataRefData,$E285,0)),""),3),"")</f>
        <v/>
      </c>
      <c r="BC285" s="101" t="str">
        <f t="array" ref="BC285">IF($AY285,MIN(IF(G4SelectionMask="x",IF(INDEX(RawDataRefData,$E285,0)&gt;0,INDEX(RawDataRefData,$E285,0)),"")),"")</f>
        <v/>
      </c>
      <c r="BD285" s="101" t="str">
        <f t="array" ref="BD285">IF($AY285,MAX(IF(G4SelectionMask="x",IF(INDEX(RawDataRefData,$E285,0)&gt;0,INDEX(RawDataRefData,$E285,0)),"")),"")</f>
        <v/>
      </c>
      <c r="BE285" s="101" t="str">
        <f t="shared" si="117"/>
        <v/>
      </c>
      <c r="BF285" s="101" t="str">
        <f t="array" ref="BF285">IF($AY285,STDEVA(IF(G4SelectionMask="x",IF(INDEX(RawDataRefData,$E285,0)&gt;0,INDEX(RawDataRefData,$E285,0)),"")),"")</f>
        <v/>
      </c>
      <c r="BG285" s="100" t="b">
        <f t="shared" si="118"/>
        <v>0</v>
      </c>
      <c r="BH285" s="100" t="str">
        <f t="array" ref="BH285">IF($BG285,MEDIAN(IF(G5SelectionMask="x",IF(INDEX(RawDataRefData,$E285,0)&gt;0,INDEX(RawDataRefData,$E285,0)),"")),"")</f>
        <v/>
      </c>
      <c r="BI285" s="100" t="str">
        <f t="array" ref="BI285">IF($BG285,QUARTILE(IF(G5SelectionMask="x",IF(INDEX(RawDataRefData,$E285,0)&gt;0,INDEX(RawDataRefData,$E285,0)),""),1),"")</f>
        <v/>
      </c>
      <c r="BJ285" s="100" t="str">
        <f t="array" ref="BJ285">IF($BG285,QUARTILE(IF(G5SelectionMask="x",IF(INDEX(RawDataRefData,$E285,0)&gt;0,INDEX(RawDataRefData,$E285,0)),""),3),"")</f>
        <v/>
      </c>
      <c r="BK285" s="100" t="str">
        <f t="array" ref="BK285">IF($BG285,MIN(IF(G5SelectionMask="x",IF(INDEX(RawDataRefData,$E285,0)&gt;0,INDEX(RawDataRefData,$E285,0)),"")),"")</f>
        <v/>
      </c>
      <c r="BL285" s="100" t="str">
        <f t="array" ref="BL285">IF($BG285,MAX(IF(G5SelectionMask="x",IF(INDEX(RawDataRefData,$E285,0)&gt;0,INDEX(RawDataRefData,$E285,0)),"")),"")</f>
        <v/>
      </c>
      <c r="BM285" s="100" t="str">
        <f t="shared" si="119"/>
        <v/>
      </c>
      <c r="BN285" s="103" t="str">
        <f t="array" ref="BN285">IF($BG285,STDEVA(IF(G5SelectionMask="x",IF(INDEX(RawDataRefData,$E285,0)&gt;0,INDEX(RawDataRefData,$E285,0)),"")),"")</f>
        <v/>
      </c>
      <c r="BO285" s="104"/>
      <c r="BP285" s="105">
        <v>591</v>
      </c>
      <c r="BQ285" s="105">
        <v>4</v>
      </c>
      <c r="BR285" s="105">
        <v>23.637499999999999</v>
      </c>
      <c r="BS285" s="105">
        <v>17</v>
      </c>
      <c r="BT285" s="105">
        <v>7</v>
      </c>
      <c r="BU285" s="105">
        <v>6</v>
      </c>
      <c r="BV285" s="105">
        <v>19</v>
      </c>
      <c r="BW285" s="105">
        <v>89</v>
      </c>
      <c r="BX285" s="105">
        <v>31</v>
      </c>
      <c r="BY285" s="105">
        <v>46.389850000000003</v>
      </c>
      <c r="BZ285" s="105">
        <v>13.75</v>
      </c>
      <c r="CA285" s="105">
        <v>1</v>
      </c>
      <c r="CB285" s="105">
        <v>26</v>
      </c>
      <c r="CC285" s="105" t="s">
        <v>2518</v>
      </c>
      <c r="CD285" s="105">
        <v>68</v>
      </c>
    </row>
    <row r="286" spans="1:82" x14ac:dyDescent="0.2">
      <c r="A286" s="33">
        <f t="shared" si="33"/>
        <v>0</v>
      </c>
      <c r="B286" s="206"/>
      <c r="C286" s="200"/>
      <c r="D286" s="197"/>
      <c r="E286" s="72">
        <f t="shared" si="100"/>
        <v>277</v>
      </c>
      <c r="F286" s="9" t="s">
        <v>810</v>
      </c>
      <c r="K286" s="100" t="str">
        <f t="shared" si="101"/>
        <v/>
      </c>
      <c r="L286" s="100"/>
      <c r="M286" s="100"/>
      <c r="N286" s="100"/>
      <c r="O286" s="100"/>
      <c r="P286" s="101" t="str">
        <f t="shared" si="102"/>
        <v/>
      </c>
      <c r="Q286" s="102" t="str">
        <f t="shared" si="103"/>
        <v/>
      </c>
      <c r="R286" s="102" t="str">
        <f t="shared" si="104"/>
        <v/>
      </c>
      <c r="S286" s="102" t="str">
        <f t="shared" si="105"/>
        <v/>
      </c>
      <c r="T286" s="102" t="str">
        <f t="shared" si="106"/>
        <v/>
      </c>
      <c r="U286" s="102" t="str">
        <f t="shared" si="107"/>
        <v/>
      </c>
      <c r="V286" s="102" t="str">
        <f t="shared" si="108"/>
        <v/>
      </c>
      <c r="W286" s="102" t="str">
        <f t="shared" si="109"/>
        <v/>
      </c>
      <c r="X286" s="102" t="str">
        <f t="shared" si="110"/>
        <v/>
      </c>
      <c r="Y286" s="102" t="str">
        <f t="shared" si="111"/>
        <v/>
      </c>
      <c r="Z286" s="102" t="str">
        <f t="shared" si="112"/>
        <v/>
      </c>
      <c r="AA286" s="100" t="b">
        <f t="shared" si="97"/>
        <v>0</v>
      </c>
      <c r="AB286" s="100" t="str">
        <f t="array" ref="AB286">IF($AA286,MEDIAN(IF(G1SelectionMask="x",IF(INDEX(RawDataRefData,$E286,0)&gt;0,INDEX(RawDataRefData,$E286,0)),"")),"")</f>
        <v/>
      </c>
      <c r="AC286" s="100" t="str">
        <f t="array" ref="AC286">IF($AA286,QUARTILE(IF(G1SelectionMask="x",IF(INDEX(RawDataRefData,$E286,0)&gt;0,INDEX(RawDataRefData,$E286,0)),""),1),"")</f>
        <v/>
      </c>
      <c r="AD286" s="100" t="str">
        <f t="array" ref="AD286">IF($AA286,QUARTILE(IF(G1SelectionMask="x",IF(INDEX(RawDataRefData,$E286,0)&gt;0,INDEX(RawDataRefData,$E286,0)),""),3),"")</f>
        <v/>
      </c>
      <c r="AE286" s="100" t="str">
        <f t="array" ref="AE286">IF($AA286,MIN(IF(G1SelectionMask="x",IF(INDEX(RawDataRefData,$E286,0)&gt;0,INDEX(RawDataRefData,$E286,0)),"")),"")</f>
        <v/>
      </c>
      <c r="AF286" s="100" t="str">
        <f t="array" ref="AF286">IF($AA286,MAX(IF(G1SelectionMask="x",IF(INDEX(RawDataRefData,$E286,0)&gt;0,INDEX(RawDataRefData,$E286,0)),"")),"")</f>
        <v/>
      </c>
      <c r="AG286" s="100" t="str">
        <f t="shared" si="98"/>
        <v/>
      </c>
      <c r="AH286" s="100" t="str">
        <f t="array" ref="AH286">IF($AA286,STDEVA(IF(G1SelectionMask="x",IF(INDEX(RawDataRefData,$E286,0)&gt;0,INDEX(RawDataRefData,$E286,0)),"")),"")</f>
        <v/>
      </c>
      <c r="AI286" s="101" t="b">
        <f t="shared" si="99"/>
        <v>0</v>
      </c>
      <c r="AJ286" s="101" t="str">
        <f t="array" ref="AJ286">IF($AI286,MEDIAN(IF(G2SelectionMask="x",IF(INDEX(RawDataRefData,$E286,0)&gt;0,INDEX(RawDataRefData,$E286,0)),"")),"")</f>
        <v/>
      </c>
      <c r="AK286" s="101" t="str">
        <f t="array" ref="AK286">IF($AI286,QUARTILE(IF(G2SelectionMask="x",IF(INDEX(RawDataRefData,$E286,0)&gt;0,INDEX(RawDataRefData,$E286,0)),""),1),"")</f>
        <v/>
      </c>
      <c r="AL286" s="101" t="str">
        <f t="array" ref="AL286">IF($AI286,QUARTILE(IF(G2SelectionMask="x",IF(INDEX(RawDataRefData,$E286,0)&gt;0,INDEX(RawDataRefData,$E286,0)),""),3),"")</f>
        <v/>
      </c>
      <c r="AM286" s="101" t="str">
        <f t="array" ref="AM286">IF($AI286,MIN(IF(G2SelectionMask="x",IF(INDEX(RawDataRefData,$E286,0)&gt;0,INDEX(RawDataRefData,$E286,0)),"")),"")</f>
        <v/>
      </c>
      <c r="AN286" s="101" t="str">
        <f t="array" ref="AN286">IF($AI286,MAX(IF(G2SelectionMask="x",IF(INDEX(RawDataRefData,$E286,0)&gt;0,INDEX(RawDataRefData,$E286,0)),"")),"")</f>
        <v/>
      </c>
      <c r="AO286" s="101" t="str">
        <f t="shared" si="113"/>
        <v/>
      </c>
      <c r="AP286" s="101" t="str">
        <f t="array" ref="AP286">IF($AI286,STDEVA(IF(G2SelectionMask="x",IF(INDEX(RawDataRefData,$E286,0)&gt;0,INDEX(RawDataRefData,$E286,0)),"")),"")</f>
        <v/>
      </c>
      <c r="AQ286" s="100" t="b">
        <f t="shared" si="114"/>
        <v>0</v>
      </c>
      <c r="AR286" s="100" t="str">
        <f t="array" ref="AR286">IF($AQ286,MEDIAN(IF(G3SelectionMask="x",IF(INDEX(RawDataRefData,$E286,0)&gt;0,INDEX(RawDataRefData,$E286,0)),"")),"")</f>
        <v/>
      </c>
      <c r="AS286" s="100" t="str">
        <f t="array" ref="AS286">IF($AQ286,QUARTILE(IF(G3SelectionMask="x",IF(INDEX(RawDataRefData,$E286,0)&gt;0,INDEX(RawDataRefData,$E286,0)),""),1),"")</f>
        <v/>
      </c>
      <c r="AT286" s="100" t="str">
        <f t="array" ref="AT286">IF($AQ286,QUARTILE(IF(G3SelectionMask="x",IF(INDEX(RawDataRefData,$E286,0)&gt;0,INDEX(RawDataRefData,$E286,0)),""),3),"")</f>
        <v/>
      </c>
      <c r="AU286" s="100" t="str">
        <f t="array" ref="AU286">IF($AQ286,MIN(IF(G3SelectionMask="x",IF(INDEX(RawDataRefData,$E286,0)&gt;0,INDEX(RawDataRefData,$E286,0)),"")),"")</f>
        <v/>
      </c>
      <c r="AV286" s="100" t="str">
        <f t="array" ref="AV286">IF($AQ286,MAX(IF(G3SelectionMask="x",IF(INDEX(RawDataRefData,$E286,0)&gt;0,INDEX(RawDataRefData,$E286,0)),"")),"")</f>
        <v/>
      </c>
      <c r="AW286" s="100" t="str">
        <f t="shared" si="115"/>
        <v/>
      </c>
      <c r="AX286" s="100" t="str">
        <f t="array" ref="AX286">IF($AQ286,STDEVA(IF(G3SelectionMask="x",IF(INDEX(RawDataRefData,$E286,0)&gt;0,INDEX(RawDataRefData,$E286,0)),"")),"")</f>
        <v/>
      </c>
      <c r="AY286" s="101" t="b">
        <f t="shared" si="116"/>
        <v>0</v>
      </c>
      <c r="AZ286" s="101" t="str">
        <f t="array" ref="AZ286">IF($AY286,MEDIAN(IF(G4SelectionMask="x",IF(INDEX(RawDataRefData,$E286,0)&gt;0,INDEX(RawDataRefData,$E286,0)),"")),"")</f>
        <v/>
      </c>
      <c r="BA286" s="101" t="str">
        <f t="array" ref="BA286">IF($AY286,QUARTILE(IF(G4SelectionMask="x",IF(INDEX(RawDataRefData,$E286,0)&gt;0,INDEX(RawDataRefData,$E286,0)),""),1),"")</f>
        <v/>
      </c>
      <c r="BB286" s="101" t="str">
        <f t="array" ref="BB286">IF($AY286,QUARTILE(IF(G4SelectionMask="x",IF(INDEX(RawDataRefData,$E286,0)&gt;0,INDEX(RawDataRefData,$E286,0)),""),3),"")</f>
        <v/>
      </c>
      <c r="BC286" s="101" t="str">
        <f t="array" ref="BC286">IF($AY286,MIN(IF(G4SelectionMask="x",IF(INDEX(RawDataRefData,$E286,0)&gt;0,INDEX(RawDataRefData,$E286,0)),"")),"")</f>
        <v/>
      </c>
      <c r="BD286" s="101" t="str">
        <f t="array" ref="BD286">IF($AY286,MAX(IF(G4SelectionMask="x",IF(INDEX(RawDataRefData,$E286,0)&gt;0,INDEX(RawDataRefData,$E286,0)),"")),"")</f>
        <v/>
      </c>
      <c r="BE286" s="101" t="str">
        <f t="shared" si="117"/>
        <v/>
      </c>
      <c r="BF286" s="101" t="str">
        <f t="array" ref="BF286">IF($AY286,STDEVA(IF(G4SelectionMask="x",IF(INDEX(RawDataRefData,$E286,0)&gt;0,INDEX(RawDataRefData,$E286,0)),"")),"")</f>
        <v/>
      </c>
      <c r="BG286" s="100" t="b">
        <f t="shared" si="118"/>
        <v>0</v>
      </c>
      <c r="BH286" s="100" t="str">
        <f t="array" ref="BH286">IF($BG286,MEDIAN(IF(G5SelectionMask="x",IF(INDEX(RawDataRefData,$E286,0)&gt;0,INDEX(RawDataRefData,$E286,0)),"")),"")</f>
        <v/>
      </c>
      <c r="BI286" s="100" t="str">
        <f t="array" ref="BI286">IF($BG286,QUARTILE(IF(G5SelectionMask="x",IF(INDEX(RawDataRefData,$E286,0)&gt;0,INDEX(RawDataRefData,$E286,0)),""),1),"")</f>
        <v/>
      </c>
      <c r="BJ286" s="100" t="str">
        <f t="array" ref="BJ286">IF($BG286,QUARTILE(IF(G5SelectionMask="x",IF(INDEX(RawDataRefData,$E286,0)&gt;0,INDEX(RawDataRefData,$E286,0)),""),3),"")</f>
        <v/>
      </c>
      <c r="BK286" s="100" t="str">
        <f t="array" ref="BK286">IF($BG286,MIN(IF(G5SelectionMask="x",IF(INDEX(RawDataRefData,$E286,0)&gt;0,INDEX(RawDataRefData,$E286,0)),"")),"")</f>
        <v/>
      </c>
      <c r="BL286" s="100" t="str">
        <f t="array" ref="BL286">IF($BG286,MAX(IF(G5SelectionMask="x",IF(INDEX(RawDataRefData,$E286,0)&gt;0,INDEX(RawDataRefData,$E286,0)),"")),"")</f>
        <v/>
      </c>
      <c r="BM286" s="100" t="str">
        <f t="shared" si="119"/>
        <v/>
      </c>
      <c r="BN286" s="103" t="str">
        <f t="array" ref="BN286">IF($BG286,STDEVA(IF(G5SelectionMask="x",IF(INDEX(RawDataRefData,$E286,0)&gt;0,INDEX(RawDataRefData,$E286,0)),"")),"")</f>
        <v/>
      </c>
      <c r="BO286" s="104"/>
      <c r="BP286" s="105"/>
      <c r="BQ286" s="105"/>
      <c r="BR286" s="105"/>
      <c r="BS286" s="105"/>
      <c r="BT286" s="105"/>
      <c r="BU286" s="105"/>
      <c r="BV286" s="105"/>
      <c r="BW286" s="105"/>
      <c r="BX286" s="105"/>
      <c r="BY286" s="105"/>
      <c r="BZ286" s="105"/>
      <c r="CA286" s="105"/>
      <c r="CB286" s="105"/>
      <c r="CC286" s="105"/>
      <c r="CD286" s="105"/>
    </row>
    <row r="287" spans="1:82" x14ac:dyDescent="0.2">
      <c r="A287" s="33">
        <f t="shared" si="33"/>
        <v>0</v>
      </c>
      <c r="B287" s="206"/>
      <c r="C287" s="200"/>
      <c r="D287" s="197"/>
      <c r="E287" s="72">
        <f t="shared" si="100"/>
        <v>278</v>
      </c>
      <c r="F287" s="9" t="s">
        <v>811</v>
      </c>
      <c r="K287" s="100" t="str">
        <f t="shared" si="101"/>
        <v/>
      </c>
      <c r="L287" s="100"/>
      <c r="M287" s="100"/>
      <c r="N287" s="100"/>
      <c r="O287" s="100"/>
      <c r="P287" s="101" t="str">
        <f t="shared" si="102"/>
        <v/>
      </c>
      <c r="Q287" s="102" t="str">
        <f t="shared" si="103"/>
        <v/>
      </c>
      <c r="R287" s="102" t="str">
        <f t="shared" si="104"/>
        <v/>
      </c>
      <c r="S287" s="102" t="str">
        <f t="shared" si="105"/>
        <v/>
      </c>
      <c r="T287" s="102" t="str">
        <f t="shared" si="106"/>
        <v/>
      </c>
      <c r="U287" s="102" t="str">
        <f t="shared" si="107"/>
        <v/>
      </c>
      <c r="V287" s="102" t="str">
        <f t="shared" si="108"/>
        <v/>
      </c>
      <c r="W287" s="102" t="str">
        <f t="shared" si="109"/>
        <v/>
      </c>
      <c r="X287" s="102" t="str">
        <f t="shared" si="110"/>
        <v/>
      </c>
      <c r="Y287" s="102" t="str">
        <f t="shared" si="111"/>
        <v/>
      </c>
      <c r="Z287" s="102" t="str">
        <f t="shared" si="112"/>
        <v/>
      </c>
      <c r="AA287" s="100" t="b">
        <f t="shared" si="97"/>
        <v>0</v>
      </c>
      <c r="AB287" s="100" t="str">
        <f t="array" ref="AB287">IF($AA287,MEDIAN(IF(G1SelectionMask="x",IF(INDEX(RawDataRefData,$E287,0)&gt;0,INDEX(RawDataRefData,$E287,0)),"")),"")</f>
        <v/>
      </c>
      <c r="AC287" s="100" t="str">
        <f t="array" ref="AC287">IF($AA287,QUARTILE(IF(G1SelectionMask="x",IF(INDEX(RawDataRefData,$E287,0)&gt;0,INDEX(RawDataRefData,$E287,0)),""),1),"")</f>
        <v/>
      </c>
      <c r="AD287" s="100" t="str">
        <f t="array" ref="AD287">IF($AA287,QUARTILE(IF(G1SelectionMask="x",IF(INDEX(RawDataRefData,$E287,0)&gt;0,INDEX(RawDataRefData,$E287,0)),""),3),"")</f>
        <v/>
      </c>
      <c r="AE287" s="100" t="str">
        <f t="array" ref="AE287">IF($AA287,MIN(IF(G1SelectionMask="x",IF(INDEX(RawDataRefData,$E287,0)&gt;0,INDEX(RawDataRefData,$E287,0)),"")),"")</f>
        <v/>
      </c>
      <c r="AF287" s="100" t="str">
        <f t="array" ref="AF287">IF($AA287,MAX(IF(G1SelectionMask="x",IF(INDEX(RawDataRefData,$E287,0)&gt;0,INDEX(RawDataRefData,$E287,0)),"")),"")</f>
        <v/>
      </c>
      <c r="AG287" s="100" t="str">
        <f t="shared" si="98"/>
        <v/>
      </c>
      <c r="AH287" s="100" t="str">
        <f t="array" ref="AH287">IF($AA287,STDEVA(IF(G1SelectionMask="x",IF(INDEX(RawDataRefData,$E287,0)&gt;0,INDEX(RawDataRefData,$E287,0)),"")),"")</f>
        <v/>
      </c>
      <c r="AI287" s="101" t="b">
        <f t="shared" si="99"/>
        <v>0</v>
      </c>
      <c r="AJ287" s="101" t="str">
        <f t="array" ref="AJ287">IF($AI287,MEDIAN(IF(G2SelectionMask="x",IF(INDEX(RawDataRefData,$E287,0)&gt;0,INDEX(RawDataRefData,$E287,0)),"")),"")</f>
        <v/>
      </c>
      <c r="AK287" s="101" t="str">
        <f t="array" ref="AK287">IF($AI287,QUARTILE(IF(G2SelectionMask="x",IF(INDEX(RawDataRefData,$E287,0)&gt;0,INDEX(RawDataRefData,$E287,0)),""),1),"")</f>
        <v/>
      </c>
      <c r="AL287" s="101" t="str">
        <f t="array" ref="AL287">IF($AI287,QUARTILE(IF(G2SelectionMask="x",IF(INDEX(RawDataRefData,$E287,0)&gt;0,INDEX(RawDataRefData,$E287,0)),""),3),"")</f>
        <v/>
      </c>
      <c r="AM287" s="101" t="str">
        <f t="array" ref="AM287">IF($AI287,MIN(IF(G2SelectionMask="x",IF(INDEX(RawDataRefData,$E287,0)&gt;0,INDEX(RawDataRefData,$E287,0)),"")),"")</f>
        <v/>
      </c>
      <c r="AN287" s="101" t="str">
        <f t="array" ref="AN287">IF($AI287,MAX(IF(G2SelectionMask="x",IF(INDEX(RawDataRefData,$E287,0)&gt;0,INDEX(RawDataRefData,$E287,0)),"")),"")</f>
        <v/>
      </c>
      <c r="AO287" s="101" t="str">
        <f t="shared" si="113"/>
        <v/>
      </c>
      <c r="AP287" s="101" t="str">
        <f t="array" ref="AP287">IF($AI287,STDEVA(IF(G2SelectionMask="x",IF(INDEX(RawDataRefData,$E287,0)&gt;0,INDEX(RawDataRefData,$E287,0)),"")),"")</f>
        <v/>
      </c>
      <c r="AQ287" s="100" t="b">
        <f t="shared" si="114"/>
        <v>0</v>
      </c>
      <c r="AR287" s="100" t="str">
        <f t="array" ref="AR287">IF($AQ287,MEDIAN(IF(G3SelectionMask="x",IF(INDEX(RawDataRefData,$E287,0)&gt;0,INDEX(RawDataRefData,$E287,0)),"")),"")</f>
        <v/>
      </c>
      <c r="AS287" s="100" t="str">
        <f t="array" ref="AS287">IF($AQ287,QUARTILE(IF(G3SelectionMask="x",IF(INDEX(RawDataRefData,$E287,0)&gt;0,INDEX(RawDataRefData,$E287,0)),""),1),"")</f>
        <v/>
      </c>
      <c r="AT287" s="100" t="str">
        <f t="array" ref="AT287">IF($AQ287,QUARTILE(IF(G3SelectionMask="x",IF(INDEX(RawDataRefData,$E287,0)&gt;0,INDEX(RawDataRefData,$E287,0)),""),3),"")</f>
        <v/>
      </c>
      <c r="AU287" s="100" t="str">
        <f t="array" ref="AU287">IF($AQ287,MIN(IF(G3SelectionMask="x",IF(INDEX(RawDataRefData,$E287,0)&gt;0,INDEX(RawDataRefData,$E287,0)),"")),"")</f>
        <v/>
      </c>
      <c r="AV287" s="100" t="str">
        <f t="array" ref="AV287">IF($AQ287,MAX(IF(G3SelectionMask="x",IF(INDEX(RawDataRefData,$E287,0)&gt;0,INDEX(RawDataRefData,$E287,0)),"")),"")</f>
        <v/>
      </c>
      <c r="AW287" s="100" t="str">
        <f t="shared" si="115"/>
        <v/>
      </c>
      <c r="AX287" s="100" t="str">
        <f t="array" ref="AX287">IF($AQ287,STDEVA(IF(G3SelectionMask="x",IF(INDEX(RawDataRefData,$E287,0)&gt;0,INDEX(RawDataRefData,$E287,0)),"")),"")</f>
        <v/>
      </c>
      <c r="AY287" s="101" t="b">
        <f t="shared" si="116"/>
        <v>0</v>
      </c>
      <c r="AZ287" s="101" t="str">
        <f t="array" ref="AZ287">IF($AY287,MEDIAN(IF(G4SelectionMask="x",IF(INDEX(RawDataRefData,$E287,0)&gt;0,INDEX(RawDataRefData,$E287,0)),"")),"")</f>
        <v/>
      </c>
      <c r="BA287" s="101" t="str">
        <f t="array" ref="BA287">IF($AY287,QUARTILE(IF(G4SelectionMask="x",IF(INDEX(RawDataRefData,$E287,0)&gt;0,INDEX(RawDataRefData,$E287,0)),""),1),"")</f>
        <v/>
      </c>
      <c r="BB287" s="101" t="str">
        <f t="array" ref="BB287">IF($AY287,QUARTILE(IF(G4SelectionMask="x",IF(INDEX(RawDataRefData,$E287,0)&gt;0,INDEX(RawDataRefData,$E287,0)),""),3),"")</f>
        <v/>
      </c>
      <c r="BC287" s="101" t="str">
        <f t="array" ref="BC287">IF($AY287,MIN(IF(G4SelectionMask="x",IF(INDEX(RawDataRefData,$E287,0)&gt;0,INDEX(RawDataRefData,$E287,0)),"")),"")</f>
        <v/>
      </c>
      <c r="BD287" s="101" t="str">
        <f t="array" ref="BD287">IF($AY287,MAX(IF(G4SelectionMask="x",IF(INDEX(RawDataRefData,$E287,0)&gt;0,INDEX(RawDataRefData,$E287,0)),"")),"")</f>
        <v/>
      </c>
      <c r="BE287" s="101" t="str">
        <f t="shared" si="117"/>
        <v/>
      </c>
      <c r="BF287" s="101" t="str">
        <f t="array" ref="BF287">IF($AY287,STDEVA(IF(G4SelectionMask="x",IF(INDEX(RawDataRefData,$E287,0)&gt;0,INDEX(RawDataRefData,$E287,0)),"")),"")</f>
        <v/>
      </c>
      <c r="BG287" s="100" t="b">
        <f t="shared" si="118"/>
        <v>0</v>
      </c>
      <c r="BH287" s="100" t="str">
        <f t="array" ref="BH287">IF($BG287,MEDIAN(IF(G5SelectionMask="x",IF(INDEX(RawDataRefData,$E287,0)&gt;0,INDEX(RawDataRefData,$E287,0)),"")),"")</f>
        <v/>
      </c>
      <c r="BI287" s="100" t="str">
        <f t="array" ref="BI287">IF($BG287,QUARTILE(IF(G5SelectionMask="x",IF(INDEX(RawDataRefData,$E287,0)&gt;0,INDEX(RawDataRefData,$E287,0)),""),1),"")</f>
        <v/>
      </c>
      <c r="BJ287" s="100" t="str">
        <f t="array" ref="BJ287">IF($BG287,QUARTILE(IF(G5SelectionMask="x",IF(INDEX(RawDataRefData,$E287,0)&gt;0,INDEX(RawDataRefData,$E287,0)),""),3),"")</f>
        <v/>
      </c>
      <c r="BK287" s="100" t="str">
        <f t="array" ref="BK287">IF($BG287,MIN(IF(G5SelectionMask="x",IF(INDEX(RawDataRefData,$E287,0)&gt;0,INDEX(RawDataRefData,$E287,0)),"")),"")</f>
        <v/>
      </c>
      <c r="BL287" s="100" t="str">
        <f t="array" ref="BL287">IF($BG287,MAX(IF(G5SelectionMask="x",IF(INDEX(RawDataRefData,$E287,0)&gt;0,INDEX(RawDataRefData,$E287,0)),"")),"")</f>
        <v/>
      </c>
      <c r="BM287" s="100" t="str">
        <f t="shared" si="119"/>
        <v/>
      </c>
      <c r="BN287" s="103" t="str">
        <f t="array" ref="BN287">IF($BG287,STDEVA(IF(G5SelectionMask="x",IF(INDEX(RawDataRefData,$E287,0)&gt;0,INDEX(RawDataRefData,$E287,0)),"")),"")</f>
        <v/>
      </c>
      <c r="BO287" s="104"/>
      <c r="BP287" s="105"/>
      <c r="BQ287" s="105"/>
      <c r="BR287" s="105"/>
      <c r="BS287" s="105"/>
      <c r="BT287" s="105"/>
      <c r="BU287" s="105"/>
      <c r="BV287" s="105"/>
      <c r="BW287" s="105"/>
      <c r="BX287" s="105"/>
      <c r="BY287" s="105"/>
      <c r="BZ287" s="105"/>
      <c r="CA287" s="105"/>
      <c r="CB287" s="105"/>
      <c r="CC287" s="105"/>
      <c r="CD287" s="105"/>
    </row>
    <row r="288" spans="1:82" x14ac:dyDescent="0.2">
      <c r="A288" s="33">
        <f>IF(SelectEfficiencySpendFTEs="x",,ERROR)</f>
        <v>0</v>
      </c>
      <c r="B288" s="206"/>
      <c r="C288" s="200"/>
      <c r="D288" s="197"/>
      <c r="E288" s="72">
        <f t="shared" si="100"/>
        <v>279</v>
      </c>
      <c r="F288" s="9" t="s">
        <v>812</v>
      </c>
      <c r="K288" s="100" t="str">
        <f t="shared" si="101"/>
        <v/>
      </c>
      <c r="L288" s="100"/>
      <c r="M288" s="100"/>
      <c r="N288" s="100"/>
      <c r="O288" s="100"/>
      <c r="P288" s="101" t="str">
        <f t="shared" si="102"/>
        <v/>
      </c>
      <c r="Q288" s="102" t="str">
        <f t="shared" si="103"/>
        <v/>
      </c>
      <c r="R288" s="102" t="str">
        <f t="shared" si="104"/>
        <v/>
      </c>
      <c r="S288" s="102" t="str">
        <f t="shared" si="105"/>
        <v/>
      </c>
      <c r="T288" s="102" t="str">
        <f t="shared" si="106"/>
        <v/>
      </c>
      <c r="U288" s="102" t="str">
        <f t="shared" si="107"/>
        <v/>
      </c>
      <c r="V288" s="102" t="str">
        <f t="shared" si="108"/>
        <v/>
      </c>
      <c r="W288" s="102" t="str">
        <f t="shared" si="109"/>
        <v/>
      </c>
      <c r="X288" s="102" t="str">
        <f t="shared" si="110"/>
        <v/>
      </c>
      <c r="Y288" s="102" t="str">
        <f t="shared" si="111"/>
        <v/>
      </c>
      <c r="Z288" s="102" t="str">
        <f t="shared" si="112"/>
        <v/>
      </c>
      <c r="AA288" s="100" t="b">
        <f t="shared" si="97"/>
        <v>0</v>
      </c>
      <c r="AB288" s="100" t="str">
        <f t="array" ref="AB288">IF($AA288,MEDIAN(IF(G1SelectionMask="x",IF(INDEX(RawDataRefData,$E288,0)&gt;0,INDEX(RawDataRefData,$E288,0)),"")),"")</f>
        <v/>
      </c>
      <c r="AC288" s="100" t="str">
        <f t="array" ref="AC288">IF($AA288,QUARTILE(IF(G1SelectionMask="x",IF(INDEX(RawDataRefData,$E288,0)&gt;0,INDEX(RawDataRefData,$E288,0)),""),1),"")</f>
        <v/>
      </c>
      <c r="AD288" s="100" t="str">
        <f t="array" ref="AD288">IF($AA288,QUARTILE(IF(G1SelectionMask="x",IF(INDEX(RawDataRefData,$E288,0)&gt;0,INDEX(RawDataRefData,$E288,0)),""),3),"")</f>
        <v/>
      </c>
      <c r="AE288" s="100" t="str">
        <f t="array" ref="AE288">IF($AA288,MIN(IF(G1SelectionMask="x",IF(INDEX(RawDataRefData,$E288,0)&gt;0,INDEX(RawDataRefData,$E288,0)),"")),"")</f>
        <v/>
      </c>
      <c r="AF288" s="100" t="str">
        <f t="array" ref="AF288">IF($AA288,MAX(IF(G1SelectionMask="x",IF(INDEX(RawDataRefData,$E288,0)&gt;0,INDEX(RawDataRefData,$E288,0)),"")),"")</f>
        <v/>
      </c>
      <c r="AG288" s="100" t="str">
        <f t="shared" si="98"/>
        <v/>
      </c>
      <c r="AH288" s="100" t="str">
        <f t="array" ref="AH288">IF($AA288,STDEVA(IF(G1SelectionMask="x",IF(INDEX(RawDataRefData,$E288,0)&gt;0,INDEX(RawDataRefData,$E288,0)),"")),"")</f>
        <v/>
      </c>
      <c r="AI288" s="101" t="b">
        <f t="shared" si="99"/>
        <v>0</v>
      </c>
      <c r="AJ288" s="101" t="str">
        <f t="array" ref="AJ288">IF($AI288,MEDIAN(IF(G2SelectionMask="x",IF(INDEX(RawDataRefData,$E288,0)&gt;0,INDEX(RawDataRefData,$E288,0)),"")),"")</f>
        <v/>
      </c>
      <c r="AK288" s="101" t="str">
        <f t="array" ref="AK288">IF($AI288,QUARTILE(IF(G2SelectionMask="x",IF(INDEX(RawDataRefData,$E288,0)&gt;0,INDEX(RawDataRefData,$E288,0)),""),1),"")</f>
        <v/>
      </c>
      <c r="AL288" s="101" t="str">
        <f t="array" ref="AL288">IF($AI288,QUARTILE(IF(G2SelectionMask="x",IF(INDEX(RawDataRefData,$E288,0)&gt;0,INDEX(RawDataRefData,$E288,0)),""),3),"")</f>
        <v/>
      </c>
      <c r="AM288" s="101" t="str">
        <f t="array" ref="AM288">IF($AI288,MIN(IF(G2SelectionMask="x",IF(INDEX(RawDataRefData,$E288,0)&gt;0,INDEX(RawDataRefData,$E288,0)),"")),"")</f>
        <v/>
      </c>
      <c r="AN288" s="101" t="str">
        <f t="array" ref="AN288">IF($AI288,MAX(IF(G2SelectionMask="x",IF(INDEX(RawDataRefData,$E288,0)&gt;0,INDEX(RawDataRefData,$E288,0)),"")),"")</f>
        <v/>
      </c>
      <c r="AO288" s="101" t="str">
        <f t="shared" si="113"/>
        <v/>
      </c>
      <c r="AP288" s="101" t="str">
        <f t="array" ref="AP288">IF($AI288,STDEVA(IF(G2SelectionMask="x",IF(INDEX(RawDataRefData,$E288,0)&gt;0,INDEX(RawDataRefData,$E288,0)),"")),"")</f>
        <v/>
      </c>
      <c r="AQ288" s="100" t="b">
        <f t="shared" si="114"/>
        <v>0</v>
      </c>
      <c r="AR288" s="100" t="str">
        <f t="array" ref="AR288">IF($AQ288,MEDIAN(IF(G3SelectionMask="x",IF(INDEX(RawDataRefData,$E288,0)&gt;0,INDEX(RawDataRefData,$E288,0)),"")),"")</f>
        <v/>
      </c>
      <c r="AS288" s="100" t="str">
        <f t="array" ref="AS288">IF($AQ288,QUARTILE(IF(G3SelectionMask="x",IF(INDEX(RawDataRefData,$E288,0)&gt;0,INDEX(RawDataRefData,$E288,0)),""),1),"")</f>
        <v/>
      </c>
      <c r="AT288" s="100" t="str">
        <f t="array" ref="AT288">IF($AQ288,QUARTILE(IF(G3SelectionMask="x",IF(INDEX(RawDataRefData,$E288,0)&gt;0,INDEX(RawDataRefData,$E288,0)),""),3),"")</f>
        <v/>
      </c>
      <c r="AU288" s="100" t="str">
        <f t="array" ref="AU288">IF($AQ288,MIN(IF(G3SelectionMask="x",IF(INDEX(RawDataRefData,$E288,0)&gt;0,INDEX(RawDataRefData,$E288,0)),"")),"")</f>
        <v/>
      </c>
      <c r="AV288" s="100" t="str">
        <f t="array" ref="AV288">IF($AQ288,MAX(IF(G3SelectionMask="x",IF(INDEX(RawDataRefData,$E288,0)&gt;0,INDEX(RawDataRefData,$E288,0)),"")),"")</f>
        <v/>
      </c>
      <c r="AW288" s="100" t="str">
        <f t="shared" si="115"/>
        <v/>
      </c>
      <c r="AX288" s="100" t="str">
        <f t="array" ref="AX288">IF($AQ288,STDEVA(IF(G3SelectionMask="x",IF(INDEX(RawDataRefData,$E288,0)&gt;0,INDEX(RawDataRefData,$E288,0)),"")),"")</f>
        <v/>
      </c>
      <c r="AY288" s="101" t="b">
        <f t="shared" si="116"/>
        <v>0</v>
      </c>
      <c r="AZ288" s="101" t="str">
        <f t="array" ref="AZ288">IF($AY288,MEDIAN(IF(G4SelectionMask="x",IF(INDEX(RawDataRefData,$E288,0)&gt;0,INDEX(RawDataRefData,$E288,0)),"")),"")</f>
        <v/>
      </c>
      <c r="BA288" s="101" t="str">
        <f t="array" ref="BA288">IF($AY288,QUARTILE(IF(G4SelectionMask="x",IF(INDEX(RawDataRefData,$E288,0)&gt;0,INDEX(RawDataRefData,$E288,0)),""),1),"")</f>
        <v/>
      </c>
      <c r="BB288" s="101" t="str">
        <f t="array" ref="BB288">IF($AY288,QUARTILE(IF(G4SelectionMask="x",IF(INDEX(RawDataRefData,$E288,0)&gt;0,INDEX(RawDataRefData,$E288,0)),""),3),"")</f>
        <v/>
      </c>
      <c r="BC288" s="101" t="str">
        <f t="array" ref="BC288">IF($AY288,MIN(IF(G4SelectionMask="x",IF(INDEX(RawDataRefData,$E288,0)&gt;0,INDEX(RawDataRefData,$E288,0)),"")),"")</f>
        <v/>
      </c>
      <c r="BD288" s="101" t="str">
        <f t="array" ref="BD288">IF($AY288,MAX(IF(G4SelectionMask="x",IF(INDEX(RawDataRefData,$E288,0)&gt;0,INDEX(RawDataRefData,$E288,0)),"")),"")</f>
        <v/>
      </c>
      <c r="BE288" s="101" t="str">
        <f t="shared" si="117"/>
        <v/>
      </c>
      <c r="BF288" s="101" t="str">
        <f t="array" ref="BF288">IF($AY288,STDEVA(IF(G4SelectionMask="x",IF(INDEX(RawDataRefData,$E288,0)&gt;0,INDEX(RawDataRefData,$E288,0)),"")),"")</f>
        <v/>
      </c>
      <c r="BG288" s="100" t="b">
        <f t="shared" si="118"/>
        <v>0</v>
      </c>
      <c r="BH288" s="100" t="str">
        <f t="array" ref="BH288">IF($BG288,MEDIAN(IF(G5SelectionMask="x",IF(INDEX(RawDataRefData,$E288,0)&gt;0,INDEX(RawDataRefData,$E288,0)),"")),"")</f>
        <v/>
      </c>
      <c r="BI288" s="100" t="str">
        <f t="array" ref="BI288">IF($BG288,QUARTILE(IF(G5SelectionMask="x",IF(INDEX(RawDataRefData,$E288,0)&gt;0,INDEX(RawDataRefData,$E288,0)),""),1),"")</f>
        <v/>
      </c>
      <c r="BJ288" s="100" t="str">
        <f t="array" ref="BJ288">IF($BG288,QUARTILE(IF(G5SelectionMask="x",IF(INDEX(RawDataRefData,$E288,0)&gt;0,INDEX(RawDataRefData,$E288,0)),""),3),"")</f>
        <v/>
      </c>
      <c r="BK288" s="100" t="str">
        <f t="array" ref="BK288">IF($BG288,MIN(IF(G5SelectionMask="x",IF(INDEX(RawDataRefData,$E288,0)&gt;0,INDEX(RawDataRefData,$E288,0)),"")),"")</f>
        <v/>
      </c>
      <c r="BL288" s="100" t="str">
        <f t="array" ref="BL288">IF($BG288,MAX(IF(G5SelectionMask="x",IF(INDEX(RawDataRefData,$E288,0)&gt;0,INDEX(RawDataRefData,$E288,0)),"")),"")</f>
        <v/>
      </c>
      <c r="BM288" s="100" t="str">
        <f t="shared" si="119"/>
        <v/>
      </c>
      <c r="BN288" s="103" t="str">
        <f t="array" ref="BN288">IF($BG288,STDEVA(IF(G5SelectionMask="x",IF(INDEX(RawDataRefData,$E288,0)&gt;0,INDEX(RawDataRefData,$E288,0)),"")),"")</f>
        <v/>
      </c>
      <c r="BO288" s="104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</row>
    <row r="289" spans="1:82" x14ac:dyDescent="0.2">
      <c r="A289" s="33">
        <f>IF(SelectEfficiencySpendFTEs="x",,ERROR)</f>
        <v>0</v>
      </c>
      <c r="B289" s="206"/>
      <c r="C289" s="200"/>
      <c r="D289" s="197"/>
      <c r="E289" s="72">
        <f t="shared" si="100"/>
        <v>280</v>
      </c>
      <c r="F289" s="9" t="s">
        <v>813</v>
      </c>
      <c r="K289" s="100" t="str">
        <f t="shared" si="101"/>
        <v/>
      </c>
      <c r="L289" s="100"/>
      <c r="M289" s="100"/>
      <c r="N289" s="100"/>
      <c r="O289" s="100"/>
      <c r="P289" s="101" t="str">
        <f t="shared" si="102"/>
        <v/>
      </c>
      <c r="Q289" s="102" t="str">
        <f t="shared" si="103"/>
        <v/>
      </c>
      <c r="R289" s="102" t="str">
        <f t="shared" si="104"/>
        <v/>
      </c>
      <c r="S289" s="102" t="str">
        <f t="shared" si="105"/>
        <v/>
      </c>
      <c r="T289" s="102" t="str">
        <f t="shared" si="106"/>
        <v/>
      </c>
      <c r="U289" s="102" t="str">
        <f t="shared" si="107"/>
        <v/>
      </c>
      <c r="V289" s="102" t="str">
        <f t="shared" si="108"/>
        <v/>
      </c>
      <c r="W289" s="102" t="str">
        <f t="shared" si="109"/>
        <v/>
      </c>
      <c r="X289" s="102" t="str">
        <f t="shared" si="110"/>
        <v/>
      </c>
      <c r="Y289" s="102" t="str">
        <f t="shared" si="111"/>
        <v/>
      </c>
      <c r="Z289" s="102" t="str">
        <f t="shared" si="112"/>
        <v/>
      </c>
      <c r="AA289" s="100" t="b">
        <f t="shared" si="97"/>
        <v>0</v>
      </c>
      <c r="AB289" s="100" t="str">
        <f t="array" ref="AB289">IF($AA289,MEDIAN(IF(G1SelectionMask="x",IF(INDEX(RawDataRefData,$E289,0)&gt;0,INDEX(RawDataRefData,$E289,0)),"")),"")</f>
        <v/>
      </c>
      <c r="AC289" s="100" t="str">
        <f t="array" ref="AC289">IF($AA289,QUARTILE(IF(G1SelectionMask="x",IF(INDEX(RawDataRefData,$E289,0)&gt;0,INDEX(RawDataRefData,$E289,0)),""),1),"")</f>
        <v/>
      </c>
      <c r="AD289" s="100" t="str">
        <f t="array" ref="AD289">IF($AA289,QUARTILE(IF(G1SelectionMask="x",IF(INDEX(RawDataRefData,$E289,0)&gt;0,INDEX(RawDataRefData,$E289,0)),""),3),"")</f>
        <v/>
      </c>
      <c r="AE289" s="100" t="str">
        <f t="array" ref="AE289">IF($AA289,MIN(IF(G1SelectionMask="x",IF(INDEX(RawDataRefData,$E289,0)&gt;0,INDEX(RawDataRefData,$E289,0)),"")),"")</f>
        <v/>
      </c>
      <c r="AF289" s="100" t="str">
        <f t="array" ref="AF289">IF($AA289,MAX(IF(G1SelectionMask="x",IF(INDEX(RawDataRefData,$E289,0)&gt;0,INDEX(RawDataRefData,$E289,0)),"")),"")</f>
        <v/>
      </c>
      <c r="AG289" s="100" t="str">
        <f t="shared" si="98"/>
        <v/>
      </c>
      <c r="AH289" s="100" t="str">
        <f t="array" ref="AH289">IF($AA289,STDEVA(IF(G1SelectionMask="x",IF(INDEX(RawDataRefData,$E289,0)&gt;0,INDEX(RawDataRefData,$E289,0)),"")),"")</f>
        <v/>
      </c>
      <c r="AI289" s="101" t="b">
        <f t="shared" si="99"/>
        <v>0</v>
      </c>
      <c r="AJ289" s="101" t="str">
        <f t="array" ref="AJ289">IF($AI289,MEDIAN(IF(G2SelectionMask="x",IF(INDEX(RawDataRefData,$E289,0)&gt;0,INDEX(RawDataRefData,$E289,0)),"")),"")</f>
        <v/>
      </c>
      <c r="AK289" s="101" t="str">
        <f t="array" ref="AK289">IF($AI289,QUARTILE(IF(G2SelectionMask="x",IF(INDEX(RawDataRefData,$E289,0)&gt;0,INDEX(RawDataRefData,$E289,0)),""),1),"")</f>
        <v/>
      </c>
      <c r="AL289" s="101" t="str">
        <f t="array" ref="AL289">IF($AI289,QUARTILE(IF(G2SelectionMask="x",IF(INDEX(RawDataRefData,$E289,0)&gt;0,INDEX(RawDataRefData,$E289,0)),""),3),"")</f>
        <v/>
      </c>
      <c r="AM289" s="101" t="str">
        <f t="array" ref="AM289">IF($AI289,MIN(IF(G2SelectionMask="x",IF(INDEX(RawDataRefData,$E289,0)&gt;0,INDEX(RawDataRefData,$E289,0)),"")),"")</f>
        <v/>
      </c>
      <c r="AN289" s="101" t="str">
        <f t="array" ref="AN289">IF($AI289,MAX(IF(G2SelectionMask="x",IF(INDEX(RawDataRefData,$E289,0)&gt;0,INDEX(RawDataRefData,$E289,0)),"")),"")</f>
        <v/>
      </c>
      <c r="AO289" s="101" t="str">
        <f t="shared" si="113"/>
        <v/>
      </c>
      <c r="AP289" s="101" t="str">
        <f t="array" ref="AP289">IF($AI289,STDEVA(IF(G2SelectionMask="x",IF(INDEX(RawDataRefData,$E289,0)&gt;0,INDEX(RawDataRefData,$E289,0)),"")),"")</f>
        <v/>
      </c>
      <c r="AQ289" s="100" t="b">
        <f t="shared" si="114"/>
        <v>0</v>
      </c>
      <c r="AR289" s="100" t="str">
        <f t="array" ref="AR289">IF($AQ289,MEDIAN(IF(G3SelectionMask="x",IF(INDEX(RawDataRefData,$E289,0)&gt;0,INDEX(RawDataRefData,$E289,0)),"")),"")</f>
        <v/>
      </c>
      <c r="AS289" s="100" t="str">
        <f t="array" ref="AS289">IF($AQ289,QUARTILE(IF(G3SelectionMask="x",IF(INDEX(RawDataRefData,$E289,0)&gt;0,INDEX(RawDataRefData,$E289,0)),""),1),"")</f>
        <v/>
      </c>
      <c r="AT289" s="100" t="str">
        <f t="array" ref="AT289">IF($AQ289,QUARTILE(IF(G3SelectionMask="x",IF(INDEX(RawDataRefData,$E289,0)&gt;0,INDEX(RawDataRefData,$E289,0)),""),3),"")</f>
        <v/>
      </c>
      <c r="AU289" s="100" t="str">
        <f t="array" ref="AU289">IF($AQ289,MIN(IF(G3SelectionMask="x",IF(INDEX(RawDataRefData,$E289,0)&gt;0,INDEX(RawDataRefData,$E289,0)),"")),"")</f>
        <v/>
      </c>
      <c r="AV289" s="100" t="str">
        <f t="array" ref="AV289">IF($AQ289,MAX(IF(G3SelectionMask="x",IF(INDEX(RawDataRefData,$E289,0)&gt;0,INDEX(RawDataRefData,$E289,0)),"")),"")</f>
        <v/>
      </c>
      <c r="AW289" s="100" t="str">
        <f t="shared" si="115"/>
        <v/>
      </c>
      <c r="AX289" s="100" t="str">
        <f t="array" ref="AX289">IF($AQ289,STDEVA(IF(G3SelectionMask="x",IF(INDEX(RawDataRefData,$E289,0)&gt;0,INDEX(RawDataRefData,$E289,0)),"")),"")</f>
        <v/>
      </c>
      <c r="AY289" s="101" t="b">
        <f t="shared" si="116"/>
        <v>0</v>
      </c>
      <c r="AZ289" s="101" t="str">
        <f t="array" ref="AZ289">IF($AY289,MEDIAN(IF(G4SelectionMask="x",IF(INDEX(RawDataRefData,$E289,0)&gt;0,INDEX(RawDataRefData,$E289,0)),"")),"")</f>
        <v/>
      </c>
      <c r="BA289" s="101" t="str">
        <f t="array" ref="BA289">IF($AY289,QUARTILE(IF(G4SelectionMask="x",IF(INDEX(RawDataRefData,$E289,0)&gt;0,INDEX(RawDataRefData,$E289,0)),""),1),"")</f>
        <v/>
      </c>
      <c r="BB289" s="101" t="str">
        <f t="array" ref="BB289">IF($AY289,QUARTILE(IF(G4SelectionMask="x",IF(INDEX(RawDataRefData,$E289,0)&gt;0,INDEX(RawDataRefData,$E289,0)),""),3),"")</f>
        <v/>
      </c>
      <c r="BC289" s="101" t="str">
        <f t="array" ref="BC289">IF($AY289,MIN(IF(G4SelectionMask="x",IF(INDEX(RawDataRefData,$E289,0)&gt;0,INDEX(RawDataRefData,$E289,0)),"")),"")</f>
        <v/>
      </c>
      <c r="BD289" s="101" t="str">
        <f t="array" ref="BD289">IF($AY289,MAX(IF(G4SelectionMask="x",IF(INDEX(RawDataRefData,$E289,0)&gt;0,INDEX(RawDataRefData,$E289,0)),"")),"")</f>
        <v/>
      </c>
      <c r="BE289" s="101" t="str">
        <f t="shared" si="117"/>
        <v/>
      </c>
      <c r="BF289" s="101" t="str">
        <f t="array" ref="BF289">IF($AY289,STDEVA(IF(G4SelectionMask="x",IF(INDEX(RawDataRefData,$E289,0)&gt;0,INDEX(RawDataRefData,$E289,0)),"")),"")</f>
        <v/>
      </c>
      <c r="BG289" s="100" t="b">
        <f t="shared" si="118"/>
        <v>0</v>
      </c>
      <c r="BH289" s="100" t="str">
        <f t="array" ref="BH289">IF($BG289,MEDIAN(IF(G5SelectionMask="x",IF(INDEX(RawDataRefData,$E289,0)&gt;0,INDEX(RawDataRefData,$E289,0)),"")),"")</f>
        <v/>
      </c>
      <c r="BI289" s="100" t="str">
        <f t="array" ref="BI289">IF($BG289,QUARTILE(IF(G5SelectionMask="x",IF(INDEX(RawDataRefData,$E289,0)&gt;0,INDEX(RawDataRefData,$E289,0)),""),1),"")</f>
        <v/>
      </c>
      <c r="BJ289" s="100" t="str">
        <f t="array" ref="BJ289">IF($BG289,QUARTILE(IF(G5SelectionMask="x",IF(INDEX(RawDataRefData,$E289,0)&gt;0,INDEX(RawDataRefData,$E289,0)),""),3),"")</f>
        <v/>
      </c>
      <c r="BK289" s="100" t="str">
        <f t="array" ref="BK289">IF($BG289,MIN(IF(G5SelectionMask="x",IF(INDEX(RawDataRefData,$E289,0)&gt;0,INDEX(RawDataRefData,$E289,0)),"")),"")</f>
        <v/>
      </c>
      <c r="BL289" s="100" t="str">
        <f t="array" ref="BL289">IF($BG289,MAX(IF(G5SelectionMask="x",IF(INDEX(RawDataRefData,$E289,0)&gt;0,INDEX(RawDataRefData,$E289,0)),"")),"")</f>
        <v/>
      </c>
      <c r="BM289" s="100" t="str">
        <f t="shared" si="119"/>
        <v/>
      </c>
      <c r="BN289" s="103" t="str">
        <f t="array" ref="BN289">IF($BG289,STDEVA(IF(G5SelectionMask="x",IF(INDEX(RawDataRefData,$E289,0)&gt;0,INDEX(RawDataRefData,$E289,0)),"")),"")</f>
        <v/>
      </c>
      <c r="BO289" s="104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</row>
    <row r="290" spans="1:82" x14ac:dyDescent="0.2">
      <c r="A290" s="33">
        <f t="shared" si="33"/>
        <v>0</v>
      </c>
      <c r="B290" s="206"/>
      <c r="C290" s="200"/>
      <c r="D290" s="197"/>
      <c r="E290" s="72">
        <f t="shared" si="100"/>
        <v>281</v>
      </c>
      <c r="F290" s="9" t="s">
        <v>814</v>
      </c>
      <c r="K290" s="100" t="str">
        <f t="shared" si="101"/>
        <v/>
      </c>
      <c r="L290" s="100"/>
      <c r="M290" s="100"/>
      <c r="N290" s="100"/>
      <c r="O290" s="100"/>
      <c r="P290" s="101" t="str">
        <f t="shared" si="102"/>
        <v/>
      </c>
      <c r="Q290" s="102" t="str">
        <f t="shared" si="103"/>
        <v/>
      </c>
      <c r="R290" s="102" t="str">
        <f t="shared" si="104"/>
        <v/>
      </c>
      <c r="S290" s="102" t="str">
        <f t="shared" si="105"/>
        <v/>
      </c>
      <c r="T290" s="102" t="str">
        <f t="shared" si="106"/>
        <v/>
      </c>
      <c r="U290" s="102" t="str">
        <f t="shared" si="107"/>
        <v/>
      </c>
      <c r="V290" s="102" t="str">
        <f t="shared" si="108"/>
        <v/>
      </c>
      <c r="W290" s="102" t="str">
        <f t="shared" si="109"/>
        <v/>
      </c>
      <c r="X290" s="102" t="str">
        <f t="shared" si="110"/>
        <v/>
      </c>
      <c r="Y290" s="102" t="str">
        <f t="shared" si="111"/>
        <v/>
      </c>
      <c r="Z290" s="102" t="str">
        <f t="shared" si="112"/>
        <v/>
      </c>
      <c r="AA290" s="100" t="b">
        <f t="shared" si="97"/>
        <v>0</v>
      </c>
      <c r="AB290" s="100" t="str">
        <f t="array" ref="AB290">IF($AA290,MEDIAN(IF(G1SelectionMask="x",IF(INDEX(RawDataRefData,$E290,0)&gt;0,INDEX(RawDataRefData,$E290,0)),"")),"")</f>
        <v/>
      </c>
      <c r="AC290" s="100" t="str">
        <f t="array" ref="AC290">IF($AA290,QUARTILE(IF(G1SelectionMask="x",IF(INDEX(RawDataRefData,$E290,0)&gt;0,INDEX(RawDataRefData,$E290,0)),""),1),"")</f>
        <v/>
      </c>
      <c r="AD290" s="100" t="str">
        <f t="array" ref="AD290">IF($AA290,QUARTILE(IF(G1SelectionMask="x",IF(INDEX(RawDataRefData,$E290,0)&gt;0,INDEX(RawDataRefData,$E290,0)),""),3),"")</f>
        <v/>
      </c>
      <c r="AE290" s="100" t="str">
        <f t="array" ref="AE290">IF($AA290,MIN(IF(G1SelectionMask="x",IF(INDEX(RawDataRefData,$E290,0)&gt;0,INDEX(RawDataRefData,$E290,0)),"")),"")</f>
        <v/>
      </c>
      <c r="AF290" s="100" t="str">
        <f t="array" ref="AF290">IF($AA290,MAX(IF(G1SelectionMask="x",IF(INDEX(RawDataRefData,$E290,0)&gt;0,INDEX(RawDataRefData,$E290,0)),"")),"")</f>
        <v/>
      </c>
      <c r="AG290" s="100" t="str">
        <f t="shared" si="98"/>
        <v/>
      </c>
      <c r="AH290" s="100" t="str">
        <f t="array" ref="AH290">IF($AA290,STDEVA(IF(G1SelectionMask="x",IF(INDEX(RawDataRefData,$E290,0)&gt;0,INDEX(RawDataRefData,$E290,0)),"")),"")</f>
        <v/>
      </c>
      <c r="AI290" s="101" t="b">
        <f t="shared" si="99"/>
        <v>0</v>
      </c>
      <c r="AJ290" s="101" t="str">
        <f t="array" ref="AJ290">IF($AI290,MEDIAN(IF(G2SelectionMask="x",IF(INDEX(RawDataRefData,$E290,0)&gt;0,INDEX(RawDataRefData,$E290,0)),"")),"")</f>
        <v/>
      </c>
      <c r="AK290" s="101" t="str">
        <f t="array" ref="AK290">IF($AI290,QUARTILE(IF(G2SelectionMask="x",IF(INDEX(RawDataRefData,$E290,0)&gt;0,INDEX(RawDataRefData,$E290,0)),""),1),"")</f>
        <v/>
      </c>
      <c r="AL290" s="101" t="str">
        <f t="array" ref="AL290">IF($AI290,QUARTILE(IF(G2SelectionMask="x",IF(INDEX(RawDataRefData,$E290,0)&gt;0,INDEX(RawDataRefData,$E290,0)),""),3),"")</f>
        <v/>
      </c>
      <c r="AM290" s="101" t="str">
        <f t="array" ref="AM290">IF($AI290,MIN(IF(G2SelectionMask="x",IF(INDEX(RawDataRefData,$E290,0)&gt;0,INDEX(RawDataRefData,$E290,0)),"")),"")</f>
        <v/>
      </c>
      <c r="AN290" s="101" t="str">
        <f t="array" ref="AN290">IF($AI290,MAX(IF(G2SelectionMask="x",IF(INDEX(RawDataRefData,$E290,0)&gt;0,INDEX(RawDataRefData,$E290,0)),"")),"")</f>
        <v/>
      </c>
      <c r="AO290" s="101" t="str">
        <f t="shared" si="113"/>
        <v/>
      </c>
      <c r="AP290" s="101" t="str">
        <f t="array" ref="AP290">IF($AI290,STDEVA(IF(G2SelectionMask="x",IF(INDEX(RawDataRefData,$E290,0)&gt;0,INDEX(RawDataRefData,$E290,0)),"")),"")</f>
        <v/>
      </c>
      <c r="AQ290" s="100" t="b">
        <f t="shared" si="114"/>
        <v>0</v>
      </c>
      <c r="AR290" s="100" t="str">
        <f t="array" ref="AR290">IF($AQ290,MEDIAN(IF(G3SelectionMask="x",IF(INDEX(RawDataRefData,$E290,0)&gt;0,INDEX(RawDataRefData,$E290,0)),"")),"")</f>
        <v/>
      </c>
      <c r="AS290" s="100" t="str">
        <f t="array" ref="AS290">IF($AQ290,QUARTILE(IF(G3SelectionMask="x",IF(INDEX(RawDataRefData,$E290,0)&gt;0,INDEX(RawDataRefData,$E290,0)),""),1),"")</f>
        <v/>
      </c>
      <c r="AT290" s="100" t="str">
        <f t="array" ref="AT290">IF($AQ290,QUARTILE(IF(G3SelectionMask="x",IF(INDEX(RawDataRefData,$E290,0)&gt;0,INDEX(RawDataRefData,$E290,0)),""),3),"")</f>
        <v/>
      </c>
      <c r="AU290" s="100" t="str">
        <f t="array" ref="AU290">IF($AQ290,MIN(IF(G3SelectionMask="x",IF(INDEX(RawDataRefData,$E290,0)&gt;0,INDEX(RawDataRefData,$E290,0)),"")),"")</f>
        <v/>
      </c>
      <c r="AV290" s="100" t="str">
        <f t="array" ref="AV290">IF($AQ290,MAX(IF(G3SelectionMask="x",IF(INDEX(RawDataRefData,$E290,0)&gt;0,INDEX(RawDataRefData,$E290,0)),"")),"")</f>
        <v/>
      </c>
      <c r="AW290" s="100" t="str">
        <f t="shared" si="115"/>
        <v/>
      </c>
      <c r="AX290" s="100" t="str">
        <f t="array" ref="AX290">IF($AQ290,STDEVA(IF(G3SelectionMask="x",IF(INDEX(RawDataRefData,$E290,0)&gt;0,INDEX(RawDataRefData,$E290,0)),"")),"")</f>
        <v/>
      </c>
      <c r="AY290" s="101" t="b">
        <f t="shared" si="116"/>
        <v>0</v>
      </c>
      <c r="AZ290" s="101" t="str">
        <f t="array" ref="AZ290">IF($AY290,MEDIAN(IF(G4SelectionMask="x",IF(INDEX(RawDataRefData,$E290,0)&gt;0,INDEX(RawDataRefData,$E290,0)),"")),"")</f>
        <v/>
      </c>
      <c r="BA290" s="101" t="str">
        <f t="array" ref="BA290">IF($AY290,QUARTILE(IF(G4SelectionMask="x",IF(INDEX(RawDataRefData,$E290,0)&gt;0,INDEX(RawDataRefData,$E290,0)),""),1),"")</f>
        <v/>
      </c>
      <c r="BB290" s="101" t="str">
        <f t="array" ref="BB290">IF($AY290,QUARTILE(IF(G4SelectionMask="x",IF(INDEX(RawDataRefData,$E290,0)&gt;0,INDEX(RawDataRefData,$E290,0)),""),3),"")</f>
        <v/>
      </c>
      <c r="BC290" s="101" t="str">
        <f t="array" ref="BC290">IF($AY290,MIN(IF(G4SelectionMask="x",IF(INDEX(RawDataRefData,$E290,0)&gt;0,INDEX(RawDataRefData,$E290,0)),"")),"")</f>
        <v/>
      </c>
      <c r="BD290" s="101" t="str">
        <f t="array" ref="BD290">IF($AY290,MAX(IF(G4SelectionMask="x",IF(INDEX(RawDataRefData,$E290,0)&gt;0,INDEX(RawDataRefData,$E290,0)),"")),"")</f>
        <v/>
      </c>
      <c r="BE290" s="101" t="str">
        <f t="shared" si="117"/>
        <v/>
      </c>
      <c r="BF290" s="101" t="str">
        <f t="array" ref="BF290">IF($AY290,STDEVA(IF(G4SelectionMask="x",IF(INDEX(RawDataRefData,$E290,0)&gt;0,INDEX(RawDataRefData,$E290,0)),"")),"")</f>
        <v/>
      </c>
      <c r="BG290" s="100" t="b">
        <f t="shared" si="118"/>
        <v>0</v>
      </c>
      <c r="BH290" s="100" t="str">
        <f t="array" ref="BH290">IF($BG290,MEDIAN(IF(G5SelectionMask="x",IF(INDEX(RawDataRefData,$E290,0)&gt;0,INDEX(RawDataRefData,$E290,0)),"")),"")</f>
        <v/>
      </c>
      <c r="BI290" s="100" t="str">
        <f t="array" ref="BI290">IF($BG290,QUARTILE(IF(G5SelectionMask="x",IF(INDEX(RawDataRefData,$E290,0)&gt;0,INDEX(RawDataRefData,$E290,0)),""),1),"")</f>
        <v/>
      </c>
      <c r="BJ290" s="100" t="str">
        <f t="array" ref="BJ290">IF($BG290,QUARTILE(IF(G5SelectionMask="x",IF(INDEX(RawDataRefData,$E290,0)&gt;0,INDEX(RawDataRefData,$E290,0)),""),3),"")</f>
        <v/>
      </c>
      <c r="BK290" s="100" t="str">
        <f t="array" ref="BK290">IF($BG290,MIN(IF(G5SelectionMask="x",IF(INDEX(RawDataRefData,$E290,0)&gt;0,INDEX(RawDataRefData,$E290,0)),"")),"")</f>
        <v/>
      </c>
      <c r="BL290" s="100" t="str">
        <f t="array" ref="BL290">IF($BG290,MAX(IF(G5SelectionMask="x",IF(INDEX(RawDataRefData,$E290,0)&gt;0,INDEX(RawDataRefData,$E290,0)),"")),"")</f>
        <v/>
      </c>
      <c r="BM290" s="100" t="str">
        <f t="shared" si="119"/>
        <v/>
      </c>
      <c r="BN290" s="103" t="str">
        <f t="array" ref="BN290">IF($BG290,STDEVA(IF(G5SelectionMask="x",IF(INDEX(RawDataRefData,$E290,0)&gt;0,INDEX(RawDataRefData,$E290,0)),"")),"")</f>
        <v/>
      </c>
      <c r="BO290" s="104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</row>
    <row r="291" spans="1:82" x14ac:dyDescent="0.2">
      <c r="A291" s="33">
        <f t="shared" si="33"/>
        <v>0</v>
      </c>
      <c r="B291" s="206"/>
      <c r="C291" s="200"/>
      <c r="D291" s="197"/>
      <c r="E291" s="72">
        <f t="shared" si="100"/>
        <v>282</v>
      </c>
      <c r="F291" s="9" t="s">
        <v>815</v>
      </c>
      <c r="K291" s="100" t="str">
        <f t="shared" si="101"/>
        <v/>
      </c>
      <c r="L291" s="100"/>
      <c r="M291" s="100"/>
      <c r="N291" s="100"/>
      <c r="O291" s="100"/>
      <c r="P291" s="101" t="str">
        <f t="shared" si="102"/>
        <v/>
      </c>
      <c r="Q291" s="102" t="str">
        <f t="shared" si="103"/>
        <v/>
      </c>
      <c r="R291" s="102" t="str">
        <f t="shared" si="104"/>
        <v/>
      </c>
      <c r="S291" s="102" t="str">
        <f t="shared" si="105"/>
        <v/>
      </c>
      <c r="T291" s="102" t="str">
        <f t="shared" si="106"/>
        <v/>
      </c>
      <c r="U291" s="102" t="str">
        <f t="shared" si="107"/>
        <v/>
      </c>
      <c r="V291" s="102" t="str">
        <f t="shared" si="108"/>
        <v/>
      </c>
      <c r="W291" s="102" t="str">
        <f t="shared" si="109"/>
        <v/>
      </c>
      <c r="X291" s="102" t="str">
        <f t="shared" si="110"/>
        <v/>
      </c>
      <c r="Y291" s="102" t="str">
        <f t="shared" si="111"/>
        <v/>
      </c>
      <c r="Z291" s="102" t="str">
        <f t="shared" si="112"/>
        <v/>
      </c>
      <c r="AA291" s="100" t="b">
        <f t="shared" si="97"/>
        <v>0</v>
      </c>
      <c r="AB291" s="100" t="str">
        <f t="array" ref="AB291">IF($AA291,MEDIAN(IF(G1SelectionMask="x",IF(INDEX(RawDataRefData,$E291,0)&gt;0,INDEX(RawDataRefData,$E291,0)),"")),"")</f>
        <v/>
      </c>
      <c r="AC291" s="100" t="str">
        <f t="array" ref="AC291">IF($AA291,QUARTILE(IF(G1SelectionMask="x",IF(INDEX(RawDataRefData,$E291,0)&gt;0,INDEX(RawDataRefData,$E291,0)),""),1),"")</f>
        <v/>
      </c>
      <c r="AD291" s="100" t="str">
        <f t="array" ref="AD291">IF($AA291,QUARTILE(IF(G1SelectionMask="x",IF(INDEX(RawDataRefData,$E291,0)&gt;0,INDEX(RawDataRefData,$E291,0)),""),3),"")</f>
        <v/>
      </c>
      <c r="AE291" s="100" t="str">
        <f t="array" ref="AE291">IF($AA291,MIN(IF(G1SelectionMask="x",IF(INDEX(RawDataRefData,$E291,0)&gt;0,INDEX(RawDataRefData,$E291,0)),"")),"")</f>
        <v/>
      </c>
      <c r="AF291" s="100" t="str">
        <f t="array" ref="AF291">IF($AA291,MAX(IF(G1SelectionMask="x",IF(INDEX(RawDataRefData,$E291,0)&gt;0,INDEX(RawDataRefData,$E291,0)),"")),"")</f>
        <v/>
      </c>
      <c r="AG291" s="100" t="str">
        <f t="shared" si="98"/>
        <v/>
      </c>
      <c r="AH291" s="100" t="str">
        <f t="array" ref="AH291">IF($AA291,STDEVA(IF(G1SelectionMask="x",IF(INDEX(RawDataRefData,$E291,0)&gt;0,INDEX(RawDataRefData,$E291,0)),"")),"")</f>
        <v/>
      </c>
      <c r="AI291" s="101" t="b">
        <f t="shared" si="99"/>
        <v>0</v>
      </c>
      <c r="AJ291" s="101" t="str">
        <f t="array" ref="AJ291">IF($AI291,MEDIAN(IF(G2SelectionMask="x",IF(INDEX(RawDataRefData,$E291,0)&gt;0,INDEX(RawDataRefData,$E291,0)),"")),"")</f>
        <v/>
      </c>
      <c r="AK291" s="101" t="str">
        <f t="array" ref="AK291">IF($AI291,QUARTILE(IF(G2SelectionMask="x",IF(INDEX(RawDataRefData,$E291,0)&gt;0,INDEX(RawDataRefData,$E291,0)),""),1),"")</f>
        <v/>
      </c>
      <c r="AL291" s="101" t="str">
        <f t="array" ref="AL291">IF($AI291,QUARTILE(IF(G2SelectionMask="x",IF(INDEX(RawDataRefData,$E291,0)&gt;0,INDEX(RawDataRefData,$E291,0)),""),3),"")</f>
        <v/>
      </c>
      <c r="AM291" s="101" t="str">
        <f t="array" ref="AM291">IF($AI291,MIN(IF(G2SelectionMask="x",IF(INDEX(RawDataRefData,$E291,0)&gt;0,INDEX(RawDataRefData,$E291,0)),"")),"")</f>
        <v/>
      </c>
      <c r="AN291" s="101" t="str">
        <f t="array" ref="AN291">IF($AI291,MAX(IF(G2SelectionMask="x",IF(INDEX(RawDataRefData,$E291,0)&gt;0,INDEX(RawDataRefData,$E291,0)),"")),"")</f>
        <v/>
      </c>
      <c r="AO291" s="101" t="str">
        <f t="shared" si="113"/>
        <v/>
      </c>
      <c r="AP291" s="101" t="str">
        <f t="array" ref="AP291">IF($AI291,STDEVA(IF(G2SelectionMask="x",IF(INDEX(RawDataRefData,$E291,0)&gt;0,INDEX(RawDataRefData,$E291,0)),"")),"")</f>
        <v/>
      </c>
      <c r="AQ291" s="100" t="b">
        <f t="shared" si="114"/>
        <v>0</v>
      </c>
      <c r="AR291" s="100" t="str">
        <f t="array" ref="AR291">IF($AQ291,MEDIAN(IF(G3SelectionMask="x",IF(INDEX(RawDataRefData,$E291,0)&gt;0,INDEX(RawDataRefData,$E291,0)),"")),"")</f>
        <v/>
      </c>
      <c r="AS291" s="100" t="str">
        <f t="array" ref="AS291">IF($AQ291,QUARTILE(IF(G3SelectionMask="x",IF(INDEX(RawDataRefData,$E291,0)&gt;0,INDEX(RawDataRefData,$E291,0)),""),1),"")</f>
        <v/>
      </c>
      <c r="AT291" s="100" t="str">
        <f t="array" ref="AT291">IF($AQ291,QUARTILE(IF(G3SelectionMask="x",IF(INDEX(RawDataRefData,$E291,0)&gt;0,INDEX(RawDataRefData,$E291,0)),""),3),"")</f>
        <v/>
      </c>
      <c r="AU291" s="100" t="str">
        <f t="array" ref="AU291">IF($AQ291,MIN(IF(G3SelectionMask="x",IF(INDEX(RawDataRefData,$E291,0)&gt;0,INDEX(RawDataRefData,$E291,0)),"")),"")</f>
        <v/>
      </c>
      <c r="AV291" s="100" t="str">
        <f t="array" ref="AV291">IF($AQ291,MAX(IF(G3SelectionMask="x",IF(INDEX(RawDataRefData,$E291,0)&gt;0,INDEX(RawDataRefData,$E291,0)),"")),"")</f>
        <v/>
      </c>
      <c r="AW291" s="100" t="str">
        <f t="shared" si="115"/>
        <v/>
      </c>
      <c r="AX291" s="100" t="str">
        <f t="array" ref="AX291">IF($AQ291,STDEVA(IF(G3SelectionMask="x",IF(INDEX(RawDataRefData,$E291,0)&gt;0,INDEX(RawDataRefData,$E291,0)),"")),"")</f>
        <v/>
      </c>
      <c r="AY291" s="101" t="b">
        <f t="shared" si="116"/>
        <v>0</v>
      </c>
      <c r="AZ291" s="101" t="str">
        <f t="array" ref="AZ291">IF($AY291,MEDIAN(IF(G4SelectionMask="x",IF(INDEX(RawDataRefData,$E291,0)&gt;0,INDEX(RawDataRefData,$E291,0)),"")),"")</f>
        <v/>
      </c>
      <c r="BA291" s="101" t="str">
        <f t="array" ref="BA291">IF($AY291,QUARTILE(IF(G4SelectionMask="x",IF(INDEX(RawDataRefData,$E291,0)&gt;0,INDEX(RawDataRefData,$E291,0)),""),1),"")</f>
        <v/>
      </c>
      <c r="BB291" s="101" t="str">
        <f t="array" ref="BB291">IF($AY291,QUARTILE(IF(G4SelectionMask="x",IF(INDEX(RawDataRefData,$E291,0)&gt;0,INDEX(RawDataRefData,$E291,0)),""),3),"")</f>
        <v/>
      </c>
      <c r="BC291" s="101" t="str">
        <f t="array" ref="BC291">IF($AY291,MIN(IF(G4SelectionMask="x",IF(INDEX(RawDataRefData,$E291,0)&gt;0,INDEX(RawDataRefData,$E291,0)),"")),"")</f>
        <v/>
      </c>
      <c r="BD291" s="101" t="str">
        <f t="array" ref="BD291">IF($AY291,MAX(IF(G4SelectionMask="x",IF(INDEX(RawDataRefData,$E291,0)&gt;0,INDEX(RawDataRefData,$E291,0)),"")),"")</f>
        <v/>
      </c>
      <c r="BE291" s="101" t="str">
        <f t="shared" si="117"/>
        <v/>
      </c>
      <c r="BF291" s="101" t="str">
        <f t="array" ref="BF291">IF($AY291,STDEVA(IF(G4SelectionMask="x",IF(INDEX(RawDataRefData,$E291,0)&gt;0,INDEX(RawDataRefData,$E291,0)),"")),"")</f>
        <v/>
      </c>
      <c r="BG291" s="100" t="b">
        <f t="shared" si="118"/>
        <v>0</v>
      </c>
      <c r="BH291" s="100" t="str">
        <f t="array" ref="BH291">IF($BG291,MEDIAN(IF(G5SelectionMask="x",IF(INDEX(RawDataRefData,$E291,0)&gt;0,INDEX(RawDataRefData,$E291,0)),"")),"")</f>
        <v/>
      </c>
      <c r="BI291" s="100" t="str">
        <f t="array" ref="BI291">IF($BG291,QUARTILE(IF(G5SelectionMask="x",IF(INDEX(RawDataRefData,$E291,0)&gt;0,INDEX(RawDataRefData,$E291,0)),""),1),"")</f>
        <v/>
      </c>
      <c r="BJ291" s="100" t="str">
        <f t="array" ref="BJ291">IF($BG291,QUARTILE(IF(G5SelectionMask="x",IF(INDEX(RawDataRefData,$E291,0)&gt;0,INDEX(RawDataRefData,$E291,0)),""),3),"")</f>
        <v/>
      </c>
      <c r="BK291" s="100" t="str">
        <f t="array" ref="BK291">IF($BG291,MIN(IF(G5SelectionMask="x",IF(INDEX(RawDataRefData,$E291,0)&gt;0,INDEX(RawDataRefData,$E291,0)),"")),"")</f>
        <v/>
      </c>
      <c r="BL291" s="100" t="str">
        <f t="array" ref="BL291">IF($BG291,MAX(IF(G5SelectionMask="x",IF(INDEX(RawDataRefData,$E291,0)&gt;0,INDEX(RawDataRefData,$E291,0)),"")),"")</f>
        <v/>
      </c>
      <c r="BM291" s="100" t="str">
        <f t="shared" si="119"/>
        <v/>
      </c>
      <c r="BN291" s="103" t="str">
        <f t="array" ref="BN291">IF($BG291,STDEVA(IF(G5SelectionMask="x",IF(INDEX(RawDataRefData,$E291,0)&gt;0,INDEX(RawDataRefData,$E291,0)),"")),"")</f>
        <v/>
      </c>
      <c r="BO291" s="104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</row>
    <row r="292" spans="1:82" x14ac:dyDescent="0.2">
      <c r="A292" s="33">
        <f t="shared" si="33"/>
        <v>0</v>
      </c>
      <c r="B292" s="206"/>
      <c r="C292" s="200"/>
      <c r="D292" s="197"/>
      <c r="E292" s="72">
        <f t="shared" si="100"/>
        <v>283</v>
      </c>
      <c r="F292" s="9" t="s">
        <v>816</v>
      </c>
      <c r="K292" s="100" t="str">
        <f t="shared" si="101"/>
        <v/>
      </c>
      <c r="L292" s="100"/>
      <c r="M292" s="100"/>
      <c r="N292" s="100"/>
      <c r="O292" s="100"/>
      <c r="P292" s="101" t="str">
        <f t="shared" si="102"/>
        <v/>
      </c>
      <c r="Q292" s="102" t="str">
        <f t="shared" si="103"/>
        <v/>
      </c>
      <c r="R292" s="102" t="str">
        <f t="shared" si="104"/>
        <v/>
      </c>
      <c r="S292" s="102" t="str">
        <f t="shared" si="105"/>
        <v/>
      </c>
      <c r="T292" s="102" t="str">
        <f t="shared" si="106"/>
        <v/>
      </c>
      <c r="U292" s="102" t="str">
        <f t="shared" si="107"/>
        <v/>
      </c>
      <c r="V292" s="102" t="str">
        <f t="shared" si="108"/>
        <v/>
      </c>
      <c r="W292" s="102" t="str">
        <f t="shared" si="109"/>
        <v/>
      </c>
      <c r="X292" s="102" t="str">
        <f t="shared" si="110"/>
        <v/>
      </c>
      <c r="Y292" s="102" t="str">
        <f t="shared" si="111"/>
        <v/>
      </c>
      <c r="Z292" s="102" t="str">
        <f t="shared" si="112"/>
        <v/>
      </c>
      <c r="AA292" s="100" t="b">
        <f t="shared" si="97"/>
        <v>0</v>
      </c>
      <c r="AB292" s="100" t="str">
        <f t="array" ref="AB292">IF($AA292,MEDIAN(IF(G1SelectionMask="x",IF(INDEX(RawDataRefData,$E292,0)&gt;0,INDEX(RawDataRefData,$E292,0)),"")),"")</f>
        <v/>
      </c>
      <c r="AC292" s="100" t="str">
        <f t="array" ref="AC292">IF($AA292,QUARTILE(IF(G1SelectionMask="x",IF(INDEX(RawDataRefData,$E292,0)&gt;0,INDEX(RawDataRefData,$E292,0)),""),1),"")</f>
        <v/>
      </c>
      <c r="AD292" s="100" t="str">
        <f t="array" ref="AD292">IF($AA292,QUARTILE(IF(G1SelectionMask="x",IF(INDEX(RawDataRefData,$E292,0)&gt;0,INDEX(RawDataRefData,$E292,0)),""),3),"")</f>
        <v/>
      </c>
      <c r="AE292" s="100" t="str">
        <f t="array" ref="AE292">IF($AA292,MIN(IF(G1SelectionMask="x",IF(INDEX(RawDataRefData,$E292,0)&gt;0,INDEX(RawDataRefData,$E292,0)),"")),"")</f>
        <v/>
      </c>
      <c r="AF292" s="100" t="str">
        <f t="array" ref="AF292">IF($AA292,MAX(IF(G1SelectionMask="x",IF(INDEX(RawDataRefData,$E292,0)&gt;0,INDEX(RawDataRefData,$E292,0)),"")),"")</f>
        <v/>
      </c>
      <c r="AG292" s="100" t="str">
        <f t="shared" si="98"/>
        <v/>
      </c>
      <c r="AH292" s="100" t="str">
        <f t="array" ref="AH292">IF($AA292,STDEVA(IF(G1SelectionMask="x",IF(INDEX(RawDataRefData,$E292,0)&gt;0,INDEX(RawDataRefData,$E292,0)),"")),"")</f>
        <v/>
      </c>
      <c r="AI292" s="101" t="b">
        <f t="shared" si="99"/>
        <v>0</v>
      </c>
      <c r="AJ292" s="101" t="str">
        <f t="array" ref="AJ292">IF($AI292,MEDIAN(IF(G2SelectionMask="x",IF(INDEX(RawDataRefData,$E292,0)&gt;0,INDEX(RawDataRefData,$E292,0)),"")),"")</f>
        <v/>
      </c>
      <c r="AK292" s="101" t="str">
        <f t="array" ref="AK292">IF($AI292,QUARTILE(IF(G2SelectionMask="x",IF(INDEX(RawDataRefData,$E292,0)&gt;0,INDEX(RawDataRefData,$E292,0)),""),1),"")</f>
        <v/>
      </c>
      <c r="AL292" s="101" t="str">
        <f t="array" ref="AL292">IF($AI292,QUARTILE(IF(G2SelectionMask="x",IF(INDEX(RawDataRefData,$E292,0)&gt;0,INDEX(RawDataRefData,$E292,0)),""),3),"")</f>
        <v/>
      </c>
      <c r="AM292" s="101" t="str">
        <f t="array" ref="AM292">IF($AI292,MIN(IF(G2SelectionMask="x",IF(INDEX(RawDataRefData,$E292,0)&gt;0,INDEX(RawDataRefData,$E292,0)),"")),"")</f>
        <v/>
      </c>
      <c r="AN292" s="101" t="str">
        <f t="array" ref="AN292">IF($AI292,MAX(IF(G2SelectionMask="x",IF(INDEX(RawDataRefData,$E292,0)&gt;0,INDEX(RawDataRefData,$E292,0)),"")),"")</f>
        <v/>
      </c>
      <c r="AO292" s="101" t="str">
        <f t="shared" si="113"/>
        <v/>
      </c>
      <c r="AP292" s="101" t="str">
        <f t="array" ref="AP292">IF($AI292,STDEVA(IF(G2SelectionMask="x",IF(INDEX(RawDataRefData,$E292,0)&gt;0,INDEX(RawDataRefData,$E292,0)),"")),"")</f>
        <v/>
      </c>
      <c r="AQ292" s="100" t="b">
        <f t="shared" si="114"/>
        <v>0</v>
      </c>
      <c r="AR292" s="100" t="str">
        <f t="array" ref="AR292">IF($AQ292,MEDIAN(IF(G3SelectionMask="x",IF(INDEX(RawDataRefData,$E292,0)&gt;0,INDEX(RawDataRefData,$E292,0)),"")),"")</f>
        <v/>
      </c>
      <c r="AS292" s="100" t="str">
        <f t="array" ref="AS292">IF($AQ292,QUARTILE(IF(G3SelectionMask="x",IF(INDEX(RawDataRefData,$E292,0)&gt;0,INDEX(RawDataRefData,$E292,0)),""),1),"")</f>
        <v/>
      </c>
      <c r="AT292" s="100" t="str">
        <f t="array" ref="AT292">IF($AQ292,QUARTILE(IF(G3SelectionMask="x",IF(INDEX(RawDataRefData,$E292,0)&gt;0,INDEX(RawDataRefData,$E292,0)),""),3),"")</f>
        <v/>
      </c>
      <c r="AU292" s="100" t="str">
        <f t="array" ref="AU292">IF($AQ292,MIN(IF(G3SelectionMask="x",IF(INDEX(RawDataRefData,$E292,0)&gt;0,INDEX(RawDataRefData,$E292,0)),"")),"")</f>
        <v/>
      </c>
      <c r="AV292" s="100" t="str">
        <f t="array" ref="AV292">IF($AQ292,MAX(IF(G3SelectionMask="x",IF(INDEX(RawDataRefData,$E292,0)&gt;0,INDEX(RawDataRefData,$E292,0)),"")),"")</f>
        <v/>
      </c>
      <c r="AW292" s="100" t="str">
        <f t="shared" si="115"/>
        <v/>
      </c>
      <c r="AX292" s="100" t="str">
        <f t="array" ref="AX292">IF($AQ292,STDEVA(IF(G3SelectionMask="x",IF(INDEX(RawDataRefData,$E292,0)&gt;0,INDEX(RawDataRefData,$E292,0)),"")),"")</f>
        <v/>
      </c>
      <c r="AY292" s="101" t="b">
        <f t="shared" si="116"/>
        <v>0</v>
      </c>
      <c r="AZ292" s="101" t="str">
        <f t="array" ref="AZ292">IF($AY292,MEDIAN(IF(G4SelectionMask="x",IF(INDEX(RawDataRefData,$E292,0)&gt;0,INDEX(RawDataRefData,$E292,0)),"")),"")</f>
        <v/>
      </c>
      <c r="BA292" s="101" t="str">
        <f t="array" ref="BA292">IF($AY292,QUARTILE(IF(G4SelectionMask="x",IF(INDEX(RawDataRefData,$E292,0)&gt;0,INDEX(RawDataRefData,$E292,0)),""),1),"")</f>
        <v/>
      </c>
      <c r="BB292" s="101" t="str">
        <f t="array" ref="BB292">IF($AY292,QUARTILE(IF(G4SelectionMask="x",IF(INDEX(RawDataRefData,$E292,0)&gt;0,INDEX(RawDataRefData,$E292,0)),""),3),"")</f>
        <v/>
      </c>
      <c r="BC292" s="101" t="str">
        <f t="array" ref="BC292">IF($AY292,MIN(IF(G4SelectionMask="x",IF(INDEX(RawDataRefData,$E292,0)&gt;0,INDEX(RawDataRefData,$E292,0)),"")),"")</f>
        <v/>
      </c>
      <c r="BD292" s="101" t="str">
        <f t="array" ref="BD292">IF($AY292,MAX(IF(G4SelectionMask="x",IF(INDEX(RawDataRefData,$E292,0)&gt;0,INDEX(RawDataRefData,$E292,0)),"")),"")</f>
        <v/>
      </c>
      <c r="BE292" s="101" t="str">
        <f t="shared" si="117"/>
        <v/>
      </c>
      <c r="BF292" s="101" t="str">
        <f t="array" ref="BF292">IF($AY292,STDEVA(IF(G4SelectionMask="x",IF(INDEX(RawDataRefData,$E292,0)&gt;0,INDEX(RawDataRefData,$E292,0)),"")),"")</f>
        <v/>
      </c>
      <c r="BG292" s="100" t="b">
        <f t="shared" si="118"/>
        <v>0</v>
      </c>
      <c r="BH292" s="100" t="str">
        <f t="array" ref="BH292">IF($BG292,MEDIAN(IF(G5SelectionMask="x",IF(INDEX(RawDataRefData,$E292,0)&gt;0,INDEX(RawDataRefData,$E292,0)),"")),"")</f>
        <v/>
      </c>
      <c r="BI292" s="100" t="str">
        <f t="array" ref="BI292">IF($BG292,QUARTILE(IF(G5SelectionMask="x",IF(INDEX(RawDataRefData,$E292,0)&gt;0,INDEX(RawDataRefData,$E292,0)),""),1),"")</f>
        <v/>
      </c>
      <c r="BJ292" s="100" t="str">
        <f t="array" ref="BJ292">IF($BG292,QUARTILE(IF(G5SelectionMask="x",IF(INDEX(RawDataRefData,$E292,0)&gt;0,INDEX(RawDataRefData,$E292,0)),""),3),"")</f>
        <v/>
      </c>
      <c r="BK292" s="100" t="str">
        <f t="array" ref="BK292">IF($BG292,MIN(IF(G5SelectionMask="x",IF(INDEX(RawDataRefData,$E292,0)&gt;0,INDEX(RawDataRefData,$E292,0)),"")),"")</f>
        <v/>
      </c>
      <c r="BL292" s="100" t="str">
        <f t="array" ref="BL292">IF($BG292,MAX(IF(G5SelectionMask="x",IF(INDEX(RawDataRefData,$E292,0)&gt;0,INDEX(RawDataRefData,$E292,0)),"")),"")</f>
        <v/>
      </c>
      <c r="BM292" s="100" t="str">
        <f t="shared" si="119"/>
        <v/>
      </c>
      <c r="BN292" s="103" t="str">
        <f t="array" ref="BN292">IF($BG292,STDEVA(IF(G5SelectionMask="x",IF(INDEX(RawDataRefData,$E292,0)&gt;0,INDEX(RawDataRefData,$E292,0)),"")),"")</f>
        <v/>
      </c>
      <c r="BO292" s="104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</row>
    <row r="293" spans="1:82" x14ac:dyDescent="0.2">
      <c r="A293" s="33">
        <f t="shared" si="33"/>
        <v>0</v>
      </c>
      <c r="B293" s="206"/>
      <c r="C293" s="200"/>
      <c r="D293" s="197"/>
      <c r="E293" s="72">
        <f t="shared" si="100"/>
        <v>284</v>
      </c>
      <c r="F293" s="9" t="s">
        <v>817</v>
      </c>
      <c r="K293" s="100" t="str">
        <f t="shared" si="101"/>
        <v/>
      </c>
      <c r="L293" s="100"/>
      <c r="M293" s="100"/>
      <c r="N293" s="100"/>
      <c r="O293" s="100"/>
      <c r="P293" s="101" t="str">
        <f t="shared" si="102"/>
        <v/>
      </c>
      <c r="Q293" s="102" t="str">
        <f t="shared" si="103"/>
        <v/>
      </c>
      <c r="R293" s="102" t="str">
        <f t="shared" si="104"/>
        <v/>
      </c>
      <c r="S293" s="102" t="str">
        <f t="shared" si="105"/>
        <v/>
      </c>
      <c r="T293" s="102" t="str">
        <f t="shared" si="106"/>
        <v/>
      </c>
      <c r="U293" s="102" t="str">
        <f t="shared" si="107"/>
        <v/>
      </c>
      <c r="V293" s="102" t="str">
        <f t="shared" si="108"/>
        <v/>
      </c>
      <c r="W293" s="102" t="str">
        <f t="shared" si="109"/>
        <v/>
      </c>
      <c r="X293" s="102" t="str">
        <f t="shared" si="110"/>
        <v/>
      </c>
      <c r="Y293" s="102" t="str">
        <f t="shared" si="111"/>
        <v/>
      </c>
      <c r="Z293" s="102" t="str">
        <f t="shared" si="112"/>
        <v/>
      </c>
      <c r="AA293" s="100" t="b">
        <f t="shared" si="97"/>
        <v>0</v>
      </c>
      <c r="AB293" s="100" t="str">
        <f t="array" ref="AB293">IF($AA293,MEDIAN(IF(G1SelectionMask="x",IF(INDEX(RawDataRefData,$E293,0)&gt;0,INDEX(RawDataRefData,$E293,0)),"")),"")</f>
        <v/>
      </c>
      <c r="AC293" s="100" t="str">
        <f t="array" ref="AC293">IF($AA293,QUARTILE(IF(G1SelectionMask="x",IF(INDEX(RawDataRefData,$E293,0)&gt;0,INDEX(RawDataRefData,$E293,0)),""),1),"")</f>
        <v/>
      </c>
      <c r="AD293" s="100" t="str">
        <f t="array" ref="AD293">IF($AA293,QUARTILE(IF(G1SelectionMask="x",IF(INDEX(RawDataRefData,$E293,0)&gt;0,INDEX(RawDataRefData,$E293,0)),""),3),"")</f>
        <v/>
      </c>
      <c r="AE293" s="100" t="str">
        <f t="array" ref="AE293">IF($AA293,MIN(IF(G1SelectionMask="x",IF(INDEX(RawDataRefData,$E293,0)&gt;0,INDEX(RawDataRefData,$E293,0)),"")),"")</f>
        <v/>
      </c>
      <c r="AF293" s="100" t="str">
        <f t="array" ref="AF293">IF($AA293,MAX(IF(G1SelectionMask="x",IF(INDEX(RawDataRefData,$E293,0)&gt;0,INDEX(RawDataRefData,$E293,0)),"")),"")</f>
        <v/>
      </c>
      <c r="AG293" s="100" t="str">
        <f t="shared" si="98"/>
        <v/>
      </c>
      <c r="AH293" s="100" t="str">
        <f t="array" ref="AH293">IF($AA293,STDEVA(IF(G1SelectionMask="x",IF(INDEX(RawDataRefData,$E293,0)&gt;0,INDEX(RawDataRefData,$E293,0)),"")),"")</f>
        <v/>
      </c>
      <c r="AI293" s="101" t="b">
        <f t="shared" si="99"/>
        <v>0</v>
      </c>
      <c r="AJ293" s="101" t="str">
        <f t="array" ref="AJ293">IF($AI293,MEDIAN(IF(G2SelectionMask="x",IF(INDEX(RawDataRefData,$E293,0)&gt;0,INDEX(RawDataRefData,$E293,0)),"")),"")</f>
        <v/>
      </c>
      <c r="AK293" s="101" t="str">
        <f t="array" ref="AK293">IF($AI293,QUARTILE(IF(G2SelectionMask="x",IF(INDEX(RawDataRefData,$E293,0)&gt;0,INDEX(RawDataRefData,$E293,0)),""),1),"")</f>
        <v/>
      </c>
      <c r="AL293" s="101" t="str">
        <f t="array" ref="AL293">IF($AI293,QUARTILE(IF(G2SelectionMask="x",IF(INDEX(RawDataRefData,$E293,0)&gt;0,INDEX(RawDataRefData,$E293,0)),""),3),"")</f>
        <v/>
      </c>
      <c r="AM293" s="101" t="str">
        <f t="array" ref="AM293">IF($AI293,MIN(IF(G2SelectionMask="x",IF(INDEX(RawDataRefData,$E293,0)&gt;0,INDEX(RawDataRefData,$E293,0)),"")),"")</f>
        <v/>
      </c>
      <c r="AN293" s="101" t="str">
        <f t="array" ref="AN293">IF($AI293,MAX(IF(G2SelectionMask="x",IF(INDEX(RawDataRefData,$E293,0)&gt;0,INDEX(RawDataRefData,$E293,0)),"")),"")</f>
        <v/>
      </c>
      <c r="AO293" s="101" t="str">
        <f t="shared" si="113"/>
        <v/>
      </c>
      <c r="AP293" s="101" t="str">
        <f t="array" ref="AP293">IF($AI293,STDEVA(IF(G2SelectionMask="x",IF(INDEX(RawDataRefData,$E293,0)&gt;0,INDEX(RawDataRefData,$E293,0)),"")),"")</f>
        <v/>
      </c>
      <c r="AQ293" s="100" t="b">
        <f t="shared" si="114"/>
        <v>0</v>
      </c>
      <c r="AR293" s="100" t="str">
        <f t="array" ref="AR293">IF($AQ293,MEDIAN(IF(G3SelectionMask="x",IF(INDEX(RawDataRefData,$E293,0)&gt;0,INDEX(RawDataRefData,$E293,0)),"")),"")</f>
        <v/>
      </c>
      <c r="AS293" s="100" t="str">
        <f t="array" ref="AS293">IF($AQ293,QUARTILE(IF(G3SelectionMask="x",IF(INDEX(RawDataRefData,$E293,0)&gt;0,INDEX(RawDataRefData,$E293,0)),""),1),"")</f>
        <v/>
      </c>
      <c r="AT293" s="100" t="str">
        <f t="array" ref="AT293">IF($AQ293,QUARTILE(IF(G3SelectionMask="x",IF(INDEX(RawDataRefData,$E293,0)&gt;0,INDEX(RawDataRefData,$E293,0)),""),3),"")</f>
        <v/>
      </c>
      <c r="AU293" s="100" t="str">
        <f t="array" ref="AU293">IF($AQ293,MIN(IF(G3SelectionMask="x",IF(INDEX(RawDataRefData,$E293,0)&gt;0,INDEX(RawDataRefData,$E293,0)),"")),"")</f>
        <v/>
      </c>
      <c r="AV293" s="100" t="str">
        <f t="array" ref="AV293">IF($AQ293,MAX(IF(G3SelectionMask="x",IF(INDEX(RawDataRefData,$E293,0)&gt;0,INDEX(RawDataRefData,$E293,0)),"")),"")</f>
        <v/>
      </c>
      <c r="AW293" s="100" t="str">
        <f t="shared" si="115"/>
        <v/>
      </c>
      <c r="AX293" s="100" t="str">
        <f t="array" ref="AX293">IF($AQ293,STDEVA(IF(G3SelectionMask="x",IF(INDEX(RawDataRefData,$E293,0)&gt;0,INDEX(RawDataRefData,$E293,0)),"")),"")</f>
        <v/>
      </c>
      <c r="AY293" s="101" t="b">
        <f t="shared" si="116"/>
        <v>0</v>
      </c>
      <c r="AZ293" s="101" t="str">
        <f t="array" ref="AZ293">IF($AY293,MEDIAN(IF(G4SelectionMask="x",IF(INDEX(RawDataRefData,$E293,0)&gt;0,INDEX(RawDataRefData,$E293,0)),"")),"")</f>
        <v/>
      </c>
      <c r="BA293" s="101" t="str">
        <f t="array" ref="BA293">IF($AY293,QUARTILE(IF(G4SelectionMask="x",IF(INDEX(RawDataRefData,$E293,0)&gt;0,INDEX(RawDataRefData,$E293,0)),""),1),"")</f>
        <v/>
      </c>
      <c r="BB293" s="101" t="str">
        <f t="array" ref="BB293">IF($AY293,QUARTILE(IF(G4SelectionMask="x",IF(INDEX(RawDataRefData,$E293,0)&gt;0,INDEX(RawDataRefData,$E293,0)),""),3),"")</f>
        <v/>
      </c>
      <c r="BC293" s="101" t="str">
        <f t="array" ref="BC293">IF($AY293,MIN(IF(G4SelectionMask="x",IF(INDEX(RawDataRefData,$E293,0)&gt;0,INDEX(RawDataRefData,$E293,0)),"")),"")</f>
        <v/>
      </c>
      <c r="BD293" s="101" t="str">
        <f t="array" ref="BD293">IF($AY293,MAX(IF(G4SelectionMask="x",IF(INDEX(RawDataRefData,$E293,0)&gt;0,INDEX(RawDataRefData,$E293,0)),"")),"")</f>
        <v/>
      </c>
      <c r="BE293" s="101" t="str">
        <f t="shared" si="117"/>
        <v/>
      </c>
      <c r="BF293" s="101" t="str">
        <f t="array" ref="BF293">IF($AY293,STDEVA(IF(G4SelectionMask="x",IF(INDEX(RawDataRefData,$E293,0)&gt;0,INDEX(RawDataRefData,$E293,0)),"")),"")</f>
        <v/>
      </c>
      <c r="BG293" s="100" t="b">
        <f t="shared" si="118"/>
        <v>0</v>
      </c>
      <c r="BH293" s="100" t="str">
        <f t="array" ref="BH293">IF($BG293,MEDIAN(IF(G5SelectionMask="x",IF(INDEX(RawDataRefData,$E293,0)&gt;0,INDEX(RawDataRefData,$E293,0)),"")),"")</f>
        <v/>
      </c>
      <c r="BI293" s="100" t="str">
        <f t="array" ref="BI293">IF($BG293,QUARTILE(IF(G5SelectionMask="x",IF(INDEX(RawDataRefData,$E293,0)&gt;0,INDEX(RawDataRefData,$E293,0)),""),1),"")</f>
        <v/>
      </c>
      <c r="BJ293" s="100" t="str">
        <f t="array" ref="BJ293">IF($BG293,QUARTILE(IF(G5SelectionMask="x",IF(INDEX(RawDataRefData,$E293,0)&gt;0,INDEX(RawDataRefData,$E293,0)),""),3),"")</f>
        <v/>
      </c>
      <c r="BK293" s="100" t="str">
        <f t="array" ref="BK293">IF($BG293,MIN(IF(G5SelectionMask="x",IF(INDEX(RawDataRefData,$E293,0)&gt;0,INDEX(RawDataRefData,$E293,0)),"")),"")</f>
        <v/>
      </c>
      <c r="BL293" s="100" t="str">
        <f t="array" ref="BL293">IF($BG293,MAX(IF(G5SelectionMask="x",IF(INDEX(RawDataRefData,$E293,0)&gt;0,INDEX(RawDataRefData,$E293,0)),"")),"")</f>
        <v/>
      </c>
      <c r="BM293" s="100" t="str">
        <f t="shared" si="119"/>
        <v/>
      </c>
      <c r="BN293" s="103" t="str">
        <f t="array" ref="BN293">IF($BG293,STDEVA(IF(G5SelectionMask="x",IF(INDEX(RawDataRefData,$E293,0)&gt;0,INDEX(RawDataRefData,$E293,0)),"")),"")</f>
        <v/>
      </c>
      <c r="BO293" s="104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</row>
    <row r="294" spans="1:82" x14ac:dyDescent="0.2">
      <c r="A294" s="33">
        <f>IF(SelectEfficiencySpendFTEs="x",,ERROR)</f>
        <v>0</v>
      </c>
      <c r="B294" s="206"/>
      <c r="C294" s="200"/>
      <c r="D294" s="197"/>
      <c r="E294" s="72">
        <f t="shared" si="100"/>
        <v>285</v>
      </c>
      <c r="F294" s="9" t="s">
        <v>818</v>
      </c>
      <c r="K294" s="100" t="str">
        <f t="shared" si="101"/>
        <v/>
      </c>
      <c r="L294" s="100"/>
      <c r="M294" s="100"/>
      <c r="N294" s="100"/>
      <c r="O294" s="100"/>
      <c r="P294" s="101" t="str">
        <f t="shared" si="102"/>
        <v/>
      </c>
      <c r="Q294" s="102" t="str">
        <f t="shared" si="103"/>
        <v/>
      </c>
      <c r="R294" s="102" t="str">
        <f t="shared" si="104"/>
        <v/>
      </c>
      <c r="S294" s="102" t="str">
        <f t="shared" si="105"/>
        <v/>
      </c>
      <c r="T294" s="102" t="str">
        <f t="shared" si="106"/>
        <v/>
      </c>
      <c r="U294" s="102" t="str">
        <f t="shared" si="107"/>
        <v/>
      </c>
      <c r="V294" s="102" t="str">
        <f t="shared" si="108"/>
        <v/>
      </c>
      <c r="W294" s="102" t="str">
        <f t="shared" si="109"/>
        <v/>
      </c>
      <c r="X294" s="102" t="str">
        <f t="shared" si="110"/>
        <v/>
      </c>
      <c r="Y294" s="102" t="str">
        <f t="shared" si="111"/>
        <v/>
      </c>
      <c r="Z294" s="102" t="str">
        <f t="shared" si="112"/>
        <v/>
      </c>
      <c r="AA294" s="100" t="b">
        <f t="shared" si="97"/>
        <v>0</v>
      </c>
      <c r="AB294" s="100" t="str">
        <f t="array" ref="AB294">IF($AA294,MEDIAN(IF(G1SelectionMask="x",IF(INDEX(RawDataRefData,$E294,0)&gt;0,INDEX(RawDataRefData,$E294,0)),"")),"")</f>
        <v/>
      </c>
      <c r="AC294" s="100" t="str">
        <f t="array" ref="AC294">IF($AA294,QUARTILE(IF(G1SelectionMask="x",IF(INDEX(RawDataRefData,$E294,0)&gt;0,INDEX(RawDataRefData,$E294,0)),""),1),"")</f>
        <v/>
      </c>
      <c r="AD294" s="100" t="str">
        <f t="array" ref="AD294">IF($AA294,QUARTILE(IF(G1SelectionMask="x",IF(INDEX(RawDataRefData,$E294,0)&gt;0,INDEX(RawDataRefData,$E294,0)),""),3),"")</f>
        <v/>
      </c>
      <c r="AE294" s="100" t="str">
        <f t="array" ref="AE294">IF($AA294,MIN(IF(G1SelectionMask="x",IF(INDEX(RawDataRefData,$E294,0)&gt;0,INDEX(RawDataRefData,$E294,0)),"")),"")</f>
        <v/>
      </c>
      <c r="AF294" s="100" t="str">
        <f t="array" ref="AF294">IF($AA294,MAX(IF(G1SelectionMask="x",IF(INDEX(RawDataRefData,$E294,0)&gt;0,INDEX(RawDataRefData,$E294,0)),"")),"")</f>
        <v/>
      </c>
      <c r="AG294" s="100" t="str">
        <f t="shared" si="98"/>
        <v/>
      </c>
      <c r="AH294" s="100" t="str">
        <f t="array" ref="AH294">IF($AA294,STDEVA(IF(G1SelectionMask="x",IF(INDEX(RawDataRefData,$E294,0)&gt;0,INDEX(RawDataRefData,$E294,0)),"")),"")</f>
        <v/>
      </c>
      <c r="AI294" s="101" t="b">
        <f t="shared" si="99"/>
        <v>0</v>
      </c>
      <c r="AJ294" s="101" t="str">
        <f t="array" ref="AJ294">IF($AI294,MEDIAN(IF(G2SelectionMask="x",IF(INDEX(RawDataRefData,$E294,0)&gt;0,INDEX(RawDataRefData,$E294,0)),"")),"")</f>
        <v/>
      </c>
      <c r="AK294" s="101" t="str">
        <f t="array" ref="AK294">IF($AI294,QUARTILE(IF(G2SelectionMask="x",IF(INDEX(RawDataRefData,$E294,0)&gt;0,INDEX(RawDataRefData,$E294,0)),""),1),"")</f>
        <v/>
      </c>
      <c r="AL294" s="101" t="str">
        <f t="array" ref="AL294">IF($AI294,QUARTILE(IF(G2SelectionMask="x",IF(INDEX(RawDataRefData,$E294,0)&gt;0,INDEX(RawDataRefData,$E294,0)),""),3),"")</f>
        <v/>
      </c>
      <c r="AM294" s="101" t="str">
        <f t="array" ref="AM294">IF($AI294,MIN(IF(G2SelectionMask="x",IF(INDEX(RawDataRefData,$E294,0)&gt;0,INDEX(RawDataRefData,$E294,0)),"")),"")</f>
        <v/>
      </c>
      <c r="AN294" s="101" t="str">
        <f t="array" ref="AN294">IF($AI294,MAX(IF(G2SelectionMask="x",IF(INDEX(RawDataRefData,$E294,0)&gt;0,INDEX(RawDataRefData,$E294,0)),"")),"")</f>
        <v/>
      </c>
      <c r="AO294" s="101" t="str">
        <f t="shared" si="113"/>
        <v/>
      </c>
      <c r="AP294" s="101" t="str">
        <f t="array" ref="AP294">IF($AI294,STDEVA(IF(G2SelectionMask="x",IF(INDEX(RawDataRefData,$E294,0)&gt;0,INDEX(RawDataRefData,$E294,0)),"")),"")</f>
        <v/>
      </c>
      <c r="AQ294" s="100" t="b">
        <f t="shared" si="114"/>
        <v>0</v>
      </c>
      <c r="AR294" s="100" t="str">
        <f t="array" ref="AR294">IF($AQ294,MEDIAN(IF(G3SelectionMask="x",IF(INDEX(RawDataRefData,$E294,0)&gt;0,INDEX(RawDataRefData,$E294,0)),"")),"")</f>
        <v/>
      </c>
      <c r="AS294" s="100" t="str">
        <f t="array" ref="AS294">IF($AQ294,QUARTILE(IF(G3SelectionMask="x",IF(INDEX(RawDataRefData,$E294,0)&gt;0,INDEX(RawDataRefData,$E294,0)),""),1),"")</f>
        <v/>
      </c>
      <c r="AT294" s="100" t="str">
        <f t="array" ref="AT294">IF($AQ294,QUARTILE(IF(G3SelectionMask="x",IF(INDEX(RawDataRefData,$E294,0)&gt;0,INDEX(RawDataRefData,$E294,0)),""),3),"")</f>
        <v/>
      </c>
      <c r="AU294" s="100" t="str">
        <f t="array" ref="AU294">IF($AQ294,MIN(IF(G3SelectionMask="x",IF(INDEX(RawDataRefData,$E294,0)&gt;0,INDEX(RawDataRefData,$E294,0)),"")),"")</f>
        <v/>
      </c>
      <c r="AV294" s="100" t="str">
        <f t="array" ref="AV294">IF($AQ294,MAX(IF(G3SelectionMask="x",IF(INDEX(RawDataRefData,$E294,0)&gt;0,INDEX(RawDataRefData,$E294,0)),"")),"")</f>
        <v/>
      </c>
      <c r="AW294" s="100" t="str">
        <f t="shared" si="115"/>
        <v/>
      </c>
      <c r="AX294" s="100" t="str">
        <f t="array" ref="AX294">IF($AQ294,STDEVA(IF(G3SelectionMask="x",IF(INDEX(RawDataRefData,$E294,0)&gt;0,INDEX(RawDataRefData,$E294,0)),"")),"")</f>
        <v/>
      </c>
      <c r="AY294" s="101" t="b">
        <f t="shared" si="116"/>
        <v>0</v>
      </c>
      <c r="AZ294" s="101" t="str">
        <f t="array" ref="AZ294">IF($AY294,MEDIAN(IF(G4SelectionMask="x",IF(INDEX(RawDataRefData,$E294,0)&gt;0,INDEX(RawDataRefData,$E294,0)),"")),"")</f>
        <v/>
      </c>
      <c r="BA294" s="101" t="str">
        <f t="array" ref="BA294">IF($AY294,QUARTILE(IF(G4SelectionMask="x",IF(INDEX(RawDataRefData,$E294,0)&gt;0,INDEX(RawDataRefData,$E294,0)),""),1),"")</f>
        <v/>
      </c>
      <c r="BB294" s="101" t="str">
        <f t="array" ref="BB294">IF($AY294,QUARTILE(IF(G4SelectionMask="x",IF(INDEX(RawDataRefData,$E294,0)&gt;0,INDEX(RawDataRefData,$E294,0)),""),3),"")</f>
        <v/>
      </c>
      <c r="BC294" s="101" t="str">
        <f t="array" ref="BC294">IF($AY294,MIN(IF(G4SelectionMask="x",IF(INDEX(RawDataRefData,$E294,0)&gt;0,INDEX(RawDataRefData,$E294,0)),"")),"")</f>
        <v/>
      </c>
      <c r="BD294" s="101" t="str">
        <f t="array" ref="BD294">IF($AY294,MAX(IF(G4SelectionMask="x",IF(INDEX(RawDataRefData,$E294,0)&gt;0,INDEX(RawDataRefData,$E294,0)),"")),"")</f>
        <v/>
      </c>
      <c r="BE294" s="101" t="str">
        <f t="shared" si="117"/>
        <v/>
      </c>
      <c r="BF294" s="101" t="str">
        <f t="array" ref="BF294">IF($AY294,STDEVA(IF(G4SelectionMask="x",IF(INDEX(RawDataRefData,$E294,0)&gt;0,INDEX(RawDataRefData,$E294,0)),"")),"")</f>
        <v/>
      </c>
      <c r="BG294" s="100" t="b">
        <f t="shared" si="118"/>
        <v>0</v>
      </c>
      <c r="BH294" s="100" t="str">
        <f t="array" ref="BH294">IF($BG294,MEDIAN(IF(G5SelectionMask="x",IF(INDEX(RawDataRefData,$E294,0)&gt;0,INDEX(RawDataRefData,$E294,0)),"")),"")</f>
        <v/>
      </c>
      <c r="BI294" s="100" t="str">
        <f t="array" ref="BI294">IF($BG294,QUARTILE(IF(G5SelectionMask="x",IF(INDEX(RawDataRefData,$E294,0)&gt;0,INDEX(RawDataRefData,$E294,0)),""),1),"")</f>
        <v/>
      </c>
      <c r="BJ294" s="100" t="str">
        <f t="array" ref="BJ294">IF($BG294,QUARTILE(IF(G5SelectionMask="x",IF(INDEX(RawDataRefData,$E294,0)&gt;0,INDEX(RawDataRefData,$E294,0)),""),3),"")</f>
        <v/>
      </c>
      <c r="BK294" s="100" t="str">
        <f t="array" ref="BK294">IF($BG294,MIN(IF(G5SelectionMask="x",IF(INDEX(RawDataRefData,$E294,0)&gt;0,INDEX(RawDataRefData,$E294,0)),"")),"")</f>
        <v/>
      </c>
      <c r="BL294" s="100" t="str">
        <f t="array" ref="BL294">IF($BG294,MAX(IF(G5SelectionMask="x",IF(INDEX(RawDataRefData,$E294,0)&gt;0,INDEX(RawDataRefData,$E294,0)),"")),"")</f>
        <v/>
      </c>
      <c r="BM294" s="100" t="str">
        <f t="shared" si="119"/>
        <v/>
      </c>
      <c r="BN294" s="103" t="str">
        <f t="array" ref="BN294">IF($BG294,STDEVA(IF(G5SelectionMask="x",IF(INDEX(RawDataRefData,$E294,0)&gt;0,INDEX(RawDataRefData,$E294,0)),"")),"")</f>
        <v/>
      </c>
      <c r="BO294" s="104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</row>
    <row r="295" spans="1:82" ht="13.5" thickBot="1" x14ac:dyDescent="0.25">
      <c r="A295" s="33">
        <f t="shared" si="33"/>
        <v>0</v>
      </c>
      <c r="B295" s="206"/>
      <c r="C295" s="200"/>
      <c r="D295" s="198"/>
      <c r="E295" s="72">
        <f t="shared" si="100"/>
        <v>286</v>
      </c>
      <c r="F295" s="9" t="s">
        <v>819</v>
      </c>
      <c r="K295" s="100" t="str">
        <f t="shared" si="101"/>
        <v/>
      </c>
      <c r="L295" s="100"/>
      <c r="M295" s="100"/>
      <c r="N295" s="100"/>
      <c r="O295" s="100"/>
      <c r="P295" s="101" t="str">
        <f t="shared" si="102"/>
        <v/>
      </c>
      <c r="Q295" s="102" t="str">
        <f t="shared" si="103"/>
        <v/>
      </c>
      <c r="R295" s="102" t="str">
        <f t="shared" si="104"/>
        <v/>
      </c>
      <c r="S295" s="102" t="str">
        <f t="shared" si="105"/>
        <v/>
      </c>
      <c r="T295" s="102" t="str">
        <f t="shared" si="106"/>
        <v/>
      </c>
      <c r="U295" s="102" t="str">
        <f t="shared" si="107"/>
        <v/>
      </c>
      <c r="V295" s="102" t="str">
        <f t="shared" si="108"/>
        <v/>
      </c>
      <c r="W295" s="102" t="str">
        <f t="shared" si="109"/>
        <v/>
      </c>
      <c r="X295" s="102" t="str">
        <f t="shared" si="110"/>
        <v/>
      </c>
      <c r="Y295" s="102" t="str">
        <f t="shared" si="111"/>
        <v/>
      </c>
      <c r="Z295" s="102" t="str">
        <f t="shared" si="112"/>
        <v/>
      </c>
      <c r="AA295" s="100" t="b">
        <f t="shared" si="97"/>
        <v>0</v>
      </c>
      <c r="AB295" s="100" t="str">
        <f t="array" ref="AB295">IF($AA295,MEDIAN(IF(G1SelectionMask="x",IF(INDEX(RawDataRefData,$E295,0)&gt;0,INDEX(RawDataRefData,$E295,0)),"")),"")</f>
        <v/>
      </c>
      <c r="AC295" s="100" t="str">
        <f t="array" ref="AC295">IF($AA295,QUARTILE(IF(G1SelectionMask="x",IF(INDEX(RawDataRefData,$E295,0)&gt;0,INDEX(RawDataRefData,$E295,0)),""),1),"")</f>
        <v/>
      </c>
      <c r="AD295" s="100" t="str">
        <f t="array" ref="AD295">IF($AA295,QUARTILE(IF(G1SelectionMask="x",IF(INDEX(RawDataRefData,$E295,0)&gt;0,INDEX(RawDataRefData,$E295,0)),""),3),"")</f>
        <v/>
      </c>
      <c r="AE295" s="100" t="str">
        <f t="array" ref="AE295">IF($AA295,MIN(IF(G1SelectionMask="x",IF(INDEX(RawDataRefData,$E295,0)&gt;0,INDEX(RawDataRefData,$E295,0)),"")),"")</f>
        <v/>
      </c>
      <c r="AF295" s="100" t="str">
        <f t="array" ref="AF295">IF($AA295,MAX(IF(G1SelectionMask="x",IF(INDEX(RawDataRefData,$E295,0)&gt;0,INDEX(RawDataRefData,$E295,0)),"")),"")</f>
        <v/>
      </c>
      <c r="AG295" s="100" t="str">
        <f t="shared" si="98"/>
        <v/>
      </c>
      <c r="AH295" s="100" t="str">
        <f t="array" ref="AH295">IF($AA295,STDEVA(IF(G1SelectionMask="x",IF(INDEX(RawDataRefData,$E295,0)&gt;0,INDEX(RawDataRefData,$E295,0)),"")),"")</f>
        <v/>
      </c>
      <c r="AI295" s="101" t="b">
        <f t="shared" si="99"/>
        <v>0</v>
      </c>
      <c r="AJ295" s="101" t="str">
        <f t="array" ref="AJ295">IF($AI295,MEDIAN(IF(G2SelectionMask="x",IF(INDEX(RawDataRefData,$E295,0)&gt;0,INDEX(RawDataRefData,$E295,0)),"")),"")</f>
        <v/>
      </c>
      <c r="AK295" s="101" t="str">
        <f t="array" ref="AK295">IF($AI295,QUARTILE(IF(G2SelectionMask="x",IF(INDEX(RawDataRefData,$E295,0)&gt;0,INDEX(RawDataRefData,$E295,0)),""),1),"")</f>
        <v/>
      </c>
      <c r="AL295" s="101" t="str">
        <f t="array" ref="AL295">IF($AI295,QUARTILE(IF(G2SelectionMask="x",IF(INDEX(RawDataRefData,$E295,0)&gt;0,INDEX(RawDataRefData,$E295,0)),""),3),"")</f>
        <v/>
      </c>
      <c r="AM295" s="101" t="str">
        <f t="array" ref="AM295">IF($AI295,MIN(IF(G2SelectionMask="x",IF(INDEX(RawDataRefData,$E295,0)&gt;0,INDEX(RawDataRefData,$E295,0)),"")),"")</f>
        <v/>
      </c>
      <c r="AN295" s="101" t="str">
        <f t="array" ref="AN295">IF($AI295,MAX(IF(G2SelectionMask="x",IF(INDEX(RawDataRefData,$E295,0)&gt;0,INDEX(RawDataRefData,$E295,0)),"")),"")</f>
        <v/>
      </c>
      <c r="AO295" s="101" t="str">
        <f t="shared" si="113"/>
        <v/>
      </c>
      <c r="AP295" s="101" t="str">
        <f t="array" ref="AP295">IF($AI295,STDEVA(IF(G2SelectionMask="x",IF(INDEX(RawDataRefData,$E295,0)&gt;0,INDEX(RawDataRefData,$E295,0)),"")),"")</f>
        <v/>
      </c>
      <c r="AQ295" s="100" t="b">
        <f t="shared" si="114"/>
        <v>0</v>
      </c>
      <c r="AR295" s="100" t="str">
        <f t="array" ref="AR295">IF($AQ295,MEDIAN(IF(G3SelectionMask="x",IF(INDEX(RawDataRefData,$E295,0)&gt;0,INDEX(RawDataRefData,$E295,0)),"")),"")</f>
        <v/>
      </c>
      <c r="AS295" s="100" t="str">
        <f t="array" ref="AS295">IF($AQ295,QUARTILE(IF(G3SelectionMask="x",IF(INDEX(RawDataRefData,$E295,0)&gt;0,INDEX(RawDataRefData,$E295,0)),""),1),"")</f>
        <v/>
      </c>
      <c r="AT295" s="100" t="str">
        <f t="array" ref="AT295">IF($AQ295,QUARTILE(IF(G3SelectionMask="x",IF(INDEX(RawDataRefData,$E295,0)&gt;0,INDEX(RawDataRefData,$E295,0)),""),3),"")</f>
        <v/>
      </c>
      <c r="AU295" s="100" t="str">
        <f t="array" ref="AU295">IF($AQ295,MIN(IF(G3SelectionMask="x",IF(INDEX(RawDataRefData,$E295,0)&gt;0,INDEX(RawDataRefData,$E295,0)),"")),"")</f>
        <v/>
      </c>
      <c r="AV295" s="100" t="str">
        <f t="array" ref="AV295">IF($AQ295,MAX(IF(G3SelectionMask="x",IF(INDEX(RawDataRefData,$E295,0)&gt;0,INDEX(RawDataRefData,$E295,0)),"")),"")</f>
        <v/>
      </c>
      <c r="AW295" s="100" t="str">
        <f t="shared" si="115"/>
        <v/>
      </c>
      <c r="AX295" s="100" t="str">
        <f t="array" ref="AX295">IF($AQ295,STDEVA(IF(G3SelectionMask="x",IF(INDEX(RawDataRefData,$E295,0)&gt;0,INDEX(RawDataRefData,$E295,0)),"")),"")</f>
        <v/>
      </c>
      <c r="AY295" s="101" t="b">
        <f t="shared" si="116"/>
        <v>0</v>
      </c>
      <c r="AZ295" s="101" t="str">
        <f t="array" ref="AZ295">IF($AY295,MEDIAN(IF(G4SelectionMask="x",IF(INDEX(RawDataRefData,$E295,0)&gt;0,INDEX(RawDataRefData,$E295,0)),"")),"")</f>
        <v/>
      </c>
      <c r="BA295" s="101" t="str">
        <f t="array" ref="BA295">IF($AY295,QUARTILE(IF(G4SelectionMask="x",IF(INDEX(RawDataRefData,$E295,0)&gt;0,INDEX(RawDataRefData,$E295,0)),""),1),"")</f>
        <v/>
      </c>
      <c r="BB295" s="101" t="str">
        <f t="array" ref="BB295">IF($AY295,QUARTILE(IF(G4SelectionMask="x",IF(INDEX(RawDataRefData,$E295,0)&gt;0,INDEX(RawDataRefData,$E295,0)),""),3),"")</f>
        <v/>
      </c>
      <c r="BC295" s="101" t="str">
        <f t="array" ref="BC295">IF($AY295,MIN(IF(G4SelectionMask="x",IF(INDEX(RawDataRefData,$E295,0)&gt;0,INDEX(RawDataRefData,$E295,0)),"")),"")</f>
        <v/>
      </c>
      <c r="BD295" s="101" t="str">
        <f t="array" ref="BD295">IF($AY295,MAX(IF(G4SelectionMask="x",IF(INDEX(RawDataRefData,$E295,0)&gt;0,INDEX(RawDataRefData,$E295,0)),"")),"")</f>
        <v/>
      </c>
      <c r="BE295" s="101" t="str">
        <f t="shared" si="117"/>
        <v/>
      </c>
      <c r="BF295" s="101" t="str">
        <f t="array" ref="BF295">IF($AY295,STDEVA(IF(G4SelectionMask="x",IF(INDEX(RawDataRefData,$E295,0)&gt;0,INDEX(RawDataRefData,$E295,0)),"")),"")</f>
        <v/>
      </c>
      <c r="BG295" s="100" t="b">
        <f t="shared" si="118"/>
        <v>0</v>
      </c>
      <c r="BH295" s="100" t="str">
        <f t="array" ref="BH295">IF($BG295,MEDIAN(IF(G5SelectionMask="x",IF(INDEX(RawDataRefData,$E295,0)&gt;0,INDEX(RawDataRefData,$E295,0)),"")),"")</f>
        <v/>
      </c>
      <c r="BI295" s="100" t="str">
        <f t="array" ref="BI295">IF($BG295,QUARTILE(IF(G5SelectionMask="x",IF(INDEX(RawDataRefData,$E295,0)&gt;0,INDEX(RawDataRefData,$E295,0)),""),1),"")</f>
        <v/>
      </c>
      <c r="BJ295" s="100" t="str">
        <f t="array" ref="BJ295">IF($BG295,QUARTILE(IF(G5SelectionMask="x",IF(INDEX(RawDataRefData,$E295,0)&gt;0,INDEX(RawDataRefData,$E295,0)),""),3),"")</f>
        <v/>
      </c>
      <c r="BK295" s="100" t="str">
        <f t="array" ref="BK295">IF($BG295,MIN(IF(G5SelectionMask="x",IF(INDEX(RawDataRefData,$E295,0)&gt;0,INDEX(RawDataRefData,$E295,0)),"")),"")</f>
        <v/>
      </c>
      <c r="BL295" s="100" t="str">
        <f t="array" ref="BL295">IF($BG295,MAX(IF(G5SelectionMask="x",IF(INDEX(RawDataRefData,$E295,0)&gt;0,INDEX(RawDataRefData,$E295,0)),"")),"")</f>
        <v/>
      </c>
      <c r="BM295" s="100" t="str">
        <f t="shared" si="119"/>
        <v/>
      </c>
      <c r="BN295" s="103" t="str">
        <f t="array" ref="BN295">IF($BG295,STDEVA(IF(G5SelectionMask="x",IF(INDEX(RawDataRefData,$E295,0)&gt;0,INDEX(RawDataRefData,$E295,0)),"")),"")</f>
        <v/>
      </c>
      <c r="BO295" s="104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</row>
    <row r="296" spans="1:82" x14ac:dyDescent="0.2">
      <c r="A296" s="33">
        <f>IF(SelectEfficiencySpendFTEs="x",,ERROR)</f>
        <v>0</v>
      </c>
      <c r="B296" s="206"/>
      <c r="C296" s="200"/>
      <c r="D296" s="196" t="s">
        <v>780</v>
      </c>
      <c r="E296" s="72">
        <f t="shared" si="100"/>
        <v>287</v>
      </c>
      <c r="F296" s="56" t="s">
        <v>824</v>
      </c>
      <c r="G296" s="56" t="s">
        <v>812</v>
      </c>
      <c r="K296" s="100" t="str">
        <f t="shared" si="101"/>
        <v/>
      </c>
      <c r="L296" s="100"/>
      <c r="M296" s="100"/>
      <c r="N296" s="100"/>
      <c r="O296" s="100"/>
      <c r="P296" s="101" t="str">
        <f t="shared" si="102"/>
        <v/>
      </c>
      <c r="Q296" s="102" t="str">
        <f t="shared" si="103"/>
        <v/>
      </c>
      <c r="R296" s="102" t="str">
        <f t="shared" si="104"/>
        <v/>
      </c>
      <c r="S296" s="102" t="str">
        <f t="shared" si="105"/>
        <v/>
      </c>
      <c r="T296" s="102" t="str">
        <f t="shared" si="106"/>
        <v/>
      </c>
      <c r="U296" s="102" t="str">
        <f t="shared" si="107"/>
        <v/>
      </c>
      <c r="V296" s="102" t="str">
        <f t="shared" si="108"/>
        <v/>
      </c>
      <c r="W296" s="102" t="str">
        <f t="shared" si="109"/>
        <v/>
      </c>
      <c r="X296" s="102" t="str">
        <f t="shared" si="110"/>
        <v/>
      </c>
      <c r="Y296" s="102" t="str">
        <f t="shared" si="111"/>
        <v/>
      </c>
      <c r="Z296" s="102" t="str">
        <f t="shared" si="112"/>
        <v/>
      </c>
      <c r="AA296" s="100" t="b">
        <f t="shared" si="97"/>
        <v>0</v>
      </c>
      <c r="AB296" s="100" t="str">
        <f t="array" ref="AB296">IF($AA296,MEDIAN(IF(G1SelectionMask="x",IF(INDEX(RawDataRefData,$E296,0)&gt;0,INDEX(RawDataRefData,$E296,0)),"")),"")</f>
        <v/>
      </c>
      <c r="AC296" s="100" t="str">
        <f t="array" ref="AC296">IF($AA296,QUARTILE(IF(G1SelectionMask="x",IF(INDEX(RawDataRefData,$E296,0)&gt;0,INDEX(RawDataRefData,$E296,0)),""),1),"")</f>
        <v/>
      </c>
      <c r="AD296" s="100" t="str">
        <f t="array" ref="AD296">IF($AA296,QUARTILE(IF(G1SelectionMask="x",IF(INDEX(RawDataRefData,$E296,0)&gt;0,INDEX(RawDataRefData,$E296,0)),""),3),"")</f>
        <v/>
      </c>
      <c r="AE296" s="100" t="str">
        <f t="array" ref="AE296">IF($AA296,MIN(IF(G1SelectionMask="x",IF(INDEX(RawDataRefData,$E296,0)&gt;0,INDEX(RawDataRefData,$E296,0)),"")),"")</f>
        <v/>
      </c>
      <c r="AF296" s="100" t="str">
        <f t="array" ref="AF296">IF($AA296,MAX(IF(G1SelectionMask="x",IF(INDEX(RawDataRefData,$E296,0)&gt;0,INDEX(RawDataRefData,$E296,0)),"")),"")</f>
        <v/>
      </c>
      <c r="AG296" s="100" t="str">
        <f t="shared" si="98"/>
        <v/>
      </c>
      <c r="AH296" s="100" t="str">
        <f t="array" ref="AH296">IF($AA296,STDEVA(IF(G1SelectionMask="x",IF(INDEX(RawDataRefData,$E296,0)&gt;0,INDEX(RawDataRefData,$E296,0)),"")),"")</f>
        <v/>
      </c>
      <c r="AI296" s="101" t="b">
        <f t="shared" si="99"/>
        <v>0</v>
      </c>
      <c r="AJ296" s="101" t="str">
        <f t="array" ref="AJ296">IF($AI296,MEDIAN(IF(G2SelectionMask="x",IF(INDEX(RawDataRefData,$E296,0)&gt;0,INDEX(RawDataRefData,$E296,0)),"")),"")</f>
        <v/>
      </c>
      <c r="AK296" s="101" t="str">
        <f t="array" ref="AK296">IF($AI296,QUARTILE(IF(G2SelectionMask="x",IF(INDEX(RawDataRefData,$E296,0)&gt;0,INDEX(RawDataRefData,$E296,0)),""),1),"")</f>
        <v/>
      </c>
      <c r="AL296" s="101" t="str">
        <f t="array" ref="AL296">IF($AI296,QUARTILE(IF(G2SelectionMask="x",IF(INDEX(RawDataRefData,$E296,0)&gt;0,INDEX(RawDataRefData,$E296,0)),""),3),"")</f>
        <v/>
      </c>
      <c r="AM296" s="101" t="str">
        <f t="array" ref="AM296">IF($AI296,MIN(IF(G2SelectionMask="x",IF(INDEX(RawDataRefData,$E296,0)&gt;0,INDEX(RawDataRefData,$E296,0)),"")),"")</f>
        <v/>
      </c>
      <c r="AN296" s="101" t="str">
        <f t="array" ref="AN296">IF($AI296,MAX(IF(G2SelectionMask="x",IF(INDEX(RawDataRefData,$E296,0)&gt;0,INDEX(RawDataRefData,$E296,0)),"")),"")</f>
        <v/>
      </c>
      <c r="AO296" s="101" t="str">
        <f t="shared" si="113"/>
        <v/>
      </c>
      <c r="AP296" s="101" t="str">
        <f t="array" ref="AP296">IF($AI296,STDEVA(IF(G2SelectionMask="x",IF(INDEX(RawDataRefData,$E296,0)&gt;0,INDEX(RawDataRefData,$E296,0)),"")),"")</f>
        <v/>
      </c>
      <c r="AQ296" s="100" t="b">
        <f t="shared" si="114"/>
        <v>0</v>
      </c>
      <c r="AR296" s="100" t="str">
        <f t="array" ref="AR296">IF($AQ296,MEDIAN(IF(G3SelectionMask="x",IF(INDEX(RawDataRefData,$E296,0)&gt;0,INDEX(RawDataRefData,$E296,0)),"")),"")</f>
        <v/>
      </c>
      <c r="AS296" s="100" t="str">
        <f t="array" ref="AS296">IF($AQ296,QUARTILE(IF(G3SelectionMask="x",IF(INDEX(RawDataRefData,$E296,0)&gt;0,INDEX(RawDataRefData,$E296,0)),""),1),"")</f>
        <v/>
      </c>
      <c r="AT296" s="100" t="str">
        <f t="array" ref="AT296">IF($AQ296,QUARTILE(IF(G3SelectionMask="x",IF(INDEX(RawDataRefData,$E296,0)&gt;0,INDEX(RawDataRefData,$E296,0)),""),3),"")</f>
        <v/>
      </c>
      <c r="AU296" s="100" t="str">
        <f t="array" ref="AU296">IF($AQ296,MIN(IF(G3SelectionMask="x",IF(INDEX(RawDataRefData,$E296,0)&gt;0,INDEX(RawDataRefData,$E296,0)),"")),"")</f>
        <v/>
      </c>
      <c r="AV296" s="100" t="str">
        <f t="array" ref="AV296">IF($AQ296,MAX(IF(G3SelectionMask="x",IF(INDEX(RawDataRefData,$E296,0)&gt;0,INDEX(RawDataRefData,$E296,0)),"")),"")</f>
        <v/>
      </c>
      <c r="AW296" s="100" t="str">
        <f t="shared" si="115"/>
        <v/>
      </c>
      <c r="AX296" s="100" t="str">
        <f t="array" ref="AX296">IF($AQ296,STDEVA(IF(G3SelectionMask="x",IF(INDEX(RawDataRefData,$E296,0)&gt;0,INDEX(RawDataRefData,$E296,0)),"")),"")</f>
        <v/>
      </c>
      <c r="AY296" s="101" t="b">
        <f t="shared" si="116"/>
        <v>0</v>
      </c>
      <c r="AZ296" s="101" t="str">
        <f t="array" ref="AZ296">IF($AY296,MEDIAN(IF(G4SelectionMask="x",IF(INDEX(RawDataRefData,$E296,0)&gt;0,INDEX(RawDataRefData,$E296,0)),"")),"")</f>
        <v/>
      </c>
      <c r="BA296" s="101" t="str">
        <f t="array" ref="BA296">IF($AY296,QUARTILE(IF(G4SelectionMask="x",IF(INDEX(RawDataRefData,$E296,0)&gt;0,INDEX(RawDataRefData,$E296,0)),""),1),"")</f>
        <v/>
      </c>
      <c r="BB296" s="101" t="str">
        <f t="array" ref="BB296">IF($AY296,QUARTILE(IF(G4SelectionMask="x",IF(INDEX(RawDataRefData,$E296,0)&gt;0,INDEX(RawDataRefData,$E296,0)),""),3),"")</f>
        <v/>
      </c>
      <c r="BC296" s="101" t="str">
        <f t="array" ref="BC296">IF($AY296,MIN(IF(G4SelectionMask="x",IF(INDEX(RawDataRefData,$E296,0)&gt;0,INDEX(RawDataRefData,$E296,0)),"")),"")</f>
        <v/>
      </c>
      <c r="BD296" s="101" t="str">
        <f t="array" ref="BD296">IF($AY296,MAX(IF(G4SelectionMask="x",IF(INDEX(RawDataRefData,$E296,0)&gt;0,INDEX(RawDataRefData,$E296,0)),"")),"")</f>
        <v/>
      </c>
      <c r="BE296" s="101" t="str">
        <f t="shared" si="117"/>
        <v/>
      </c>
      <c r="BF296" s="101" t="str">
        <f t="array" ref="BF296">IF($AY296,STDEVA(IF(G4SelectionMask="x",IF(INDEX(RawDataRefData,$E296,0)&gt;0,INDEX(RawDataRefData,$E296,0)),"")),"")</f>
        <v/>
      </c>
      <c r="BG296" s="100" t="b">
        <f t="shared" si="118"/>
        <v>0</v>
      </c>
      <c r="BH296" s="100" t="str">
        <f t="array" ref="BH296">IF($BG296,MEDIAN(IF(G5SelectionMask="x",IF(INDEX(RawDataRefData,$E296,0)&gt;0,INDEX(RawDataRefData,$E296,0)),"")),"")</f>
        <v/>
      </c>
      <c r="BI296" s="100" t="str">
        <f t="array" ref="BI296">IF($BG296,QUARTILE(IF(G5SelectionMask="x",IF(INDEX(RawDataRefData,$E296,0)&gt;0,INDEX(RawDataRefData,$E296,0)),""),1),"")</f>
        <v/>
      </c>
      <c r="BJ296" s="100" t="str">
        <f t="array" ref="BJ296">IF($BG296,QUARTILE(IF(G5SelectionMask="x",IF(INDEX(RawDataRefData,$E296,0)&gt;0,INDEX(RawDataRefData,$E296,0)),""),3),"")</f>
        <v/>
      </c>
      <c r="BK296" s="100" t="str">
        <f t="array" ref="BK296">IF($BG296,MIN(IF(G5SelectionMask="x",IF(INDEX(RawDataRefData,$E296,0)&gt;0,INDEX(RawDataRefData,$E296,0)),"")),"")</f>
        <v/>
      </c>
      <c r="BL296" s="100" t="str">
        <f t="array" ref="BL296">IF($BG296,MAX(IF(G5SelectionMask="x",IF(INDEX(RawDataRefData,$E296,0)&gt;0,INDEX(RawDataRefData,$E296,0)),"")),"")</f>
        <v/>
      </c>
      <c r="BM296" s="100" t="str">
        <f t="shared" si="119"/>
        <v/>
      </c>
      <c r="BN296" s="103" t="str">
        <f t="array" ref="BN296">IF($BG296,STDEVA(IF(G5SelectionMask="x",IF(INDEX(RawDataRefData,$E296,0)&gt;0,INDEX(RawDataRefData,$E296,0)),"")),"")</f>
        <v/>
      </c>
      <c r="BO296" s="104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</row>
    <row r="297" spans="1:82" x14ac:dyDescent="0.2">
      <c r="A297" s="33">
        <f>IF(SelectEfficiencySpendFTEs="x",,ERROR)</f>
        <v>0</v>
      </c>
      <c r="B297" s="206"/>
      <c r="C297" s="200"/>
      <c r="D297" s="197"/>
      <c r="E297" s="72">
        <f t="shared" si="100"/>
        <v>288</v>
      </c>
      <c r="F297" s="52" t="s">
        <v>825</v>
      </c>
      <c r="G297" s="52"/>
      <c r="K297" s="100" t="str">
        <f t="shared" si="101"/>
        <v/>
      </c>
      <c r="L297" s="100"/>
      <c r="M297" s="100"/>
      <c r="N297" s="100"/>
      <c r="O297" s="100"/>
      <c r="P297" s="101" t="str">
        <f t="shared" si="102"/>
        <v/>
      </c>
      <c r="Q297" s="102" t="str">
        <f t="shared" si="103"/>
        <v/>
      </c>
      <c r="R297" s="102" t="str">
        <f t="shared" si="104"/>
        <v/>
      </c>
      <c r="S297" s="102" t="str">
        <f t="shared" si="105"/>
        <v/>
      </c>
      <c r="T297" s="102" t="str">
        <f t="shared" si="106"/>
        <v/>
      </c>
      <c r="U297" s="102" t="str">
        <f t="shared" si="107"/>
        <v/>
      </c>
      <c r="V297" s="102" t="str">
        <f t="shared" si="108"/>
        <v/>
      </c>
      <c r="W297" s="102" t="str">
        <f t="shared" si="109"/>
        <v/>
      </c>
      <c r="X297" s="102" t="str">
        <f t="shared" si="110"/>
        <v/>
      </c>
      <c r="Y297" s="102" t="str">
        <f t="shared" si="111"/>
        <v/>
      </c>
      <c r="Z297" s="102" t="str">
        <f t="shared" si="112"/>
        <v/>
      </c>
      <c r="AA297" s="100" t="b">
        <f t="shared" si="97"/>
        <v>0</v>
      </c>
      <c r="AB297" s="100" t="str">
        <f t="array" ref="AB297">IF($AA297,MEDIAN(IF(G1SelectionMask="x",IF(INDEX(RawDataRefData,$E297,0)&gt;0,INDEX(RawDataRefData,$E297,0)),"")),"")</f>
        <v/>
      </c>
      <c r="AC297" s="100" t="str">
        <f t="array" ref="AC297">IF($AA297,QUARTILE(IF(G1SelectionMask="x",IF(INDEX(RawDataRefData,$E297,0)&gt;0,INDEX(RawDataRefData,$E297,0)),""),1),"")</f>
        <v/>
      </c>
      <c r="AD297" s="100" t="str">
        <f t="array" ref="AD297">IF($AA297,QUARTILE(IF(G1SelectionMask="x",IF(INDEX(RawDataRefData,$E297,0)&gt;0,INDEX(RawDataRefData,$E297,0)),""),3),"")</f>
        <v/>
      </c>
      <c r="AE297" s="100" t="str">
        <f t="array" ref="AE297">IF($AA297,MIN(IF(G1SelectionMask="x",IF(INDEX(RawDataRefData,$E297,0)&gt;0,INDEX(RawDataRefData,$E297,0)),"")),"")</f>
        <v/>
      </c>
      <c r="AF297" s="100" t="str">
        <f t="array" ref="AF297">IF($AA297,MAX(IF(G1SelectionMask="x",IF(INDEX(RawDataRefData,$E297,0)&gt;0,INDEX(RawDataRefData,$E297,0)),"")),"")</f>
        <v/>
      </c>
      <c r="AG297" s="100" t="str">
        <f t="shared" si="98"/>
        <v/>
      </c>
      <c r="AH297" s="100" t="str">
        <f t="array" ref="AH297">IF($AA297,STDEVA(IF(G1SelectionMask="x",IF(INDEX(RawDataRefData,$E297,0)&gt;0,INDEX(RawDataRefData,$E297,0)),"")),"")</f>
        <v/>
      </c>
      <c r="AI297" s="101" t="b">
        <f t="shared" si="99"/>
        <v>0</v>
      </c>
      <c r="AJ297" s="101" t="str">
        <f t="array" ref="AJ297">IF($AI297,MEDIAN(IF(G2SelectionMask="x",IF(INDEX(RawDataRefData,$E297,0)&gt;0,INDEX(RawDataRefData,$E297,0)),"")),"")</f>
        <v/>
      </c>
      <c r="AK297" s="101" t="str">
        <f t="array" ref="AK297">IF($AI297,QUARTILE(IF(G2SelectionMask="x",IF(INDEX(RawDataRefData,$E297,0)&gt;0,INDEX(RawDataRefData,$E297,0)),""),1),"")</f>
        <v/>
      </c>
      <c r="AL297" s="101" t="str">
        <f t="array" ref="AL297">IF($AI297,QUARTILE(IF(G2SelectionMask="x",IF(INDEX(RawDataRefData,$E297,0)&gt;0,INDEX(RawDataRefData,$E297,0)),""),3),"")</f>
        <v/>
      </c>
      <c r="AM297" s="101" t="str">
        <f t="array" ref="AM297">IF($AI297,MIN(IF(G2SelectionMask="x",IF(INDEX(RawDataRefData,$E297,0)&gt;0,INDEX(RawDataRefData,$E297,0)),"")),"")</f>
        <v/>
      </c>
      <c r="AN297" s="101" t="str">
        <f t="array" ref="AN297">IF($AI297,MAX(IF(G2SelectionMask="x",IF(INDEX(RawDataRefData,$E297,0)&gt;0,INDEX(RawDataRefData,$E297,0)),"")),"")</f>
        <v/>
      </c>
      <c r="AO297" s="101" t="str">
        <f t="shared" si="113"/>
        <v/>
      </c>
      <c r="AP297" s="101" t="str">
        <f t="array" ref="AP297">IF($AI297,STDEVA(IF(G2SelectionMask="x",IF(INDEX(RawDataRefData,$E297,0)&gt;0,INDEX(RawDataRefData,$E297,0)),"")),"")</f>
        <v/>
      </c>
      <c r="AQ297" s="100" t="b">
        <f t="shared" si="114"/>
        <v>0</v>
      </c>
      <c r="AR297" s="100" t="str">
        <f t="array" ref="AR297">IF($AQ297,MEDIAN(IF(G3SelectionMask="x",IF(INDEX(RawDataRefData,$E297,0)&gt;0,INDEX(RawDataRefData,$E297,0)),"")),"")</f>
        <v/>
      </c>
      <c r="AS297" s="100" t="str">
        <f t="array" ref="AS297">IF($AQ297,QUARTILE(IF(G3SelectionMask="x",IF(INDEX(RawDataRefData,$E297,0)&gt;0,INDEX(RawDataRefData,$E297,0)),""),1),"")</f>
        <v/>
      </c>
      <c r="AT297" s="100" t="str">
        <f t="array" ref="AT297">IF($AQ297,QUARTILE(IF(G3SelectionMask="x",IF(INDEX(RawDataRefData,$E297,0)&gt;0,INDEX(RawDataRefData,$E297,0)),""),3),"")</f>
        <v/>
      </c>
      <c r="AU297" s="100" t="str">
        <f t="array" ref="AU297">IF($AQ297,MIN(IF(G3SelectionMask="x",IF(INDEX(RawDataRefData,$E297,0)&gt;0,INDEX(RawDataRefData,$E297,0)),"")),"")</f>
        <v/>
      </c>
      <c r="AV297" s="100" t="str">
        <f t="array" ref="AV297">IF($AQ297,MAX(IF(G3SelectionMask="x",IF(INDEX(RawDataRefData,$E297,0)&gt;0,INDEX(RawDataRefData,$E297,0)),"")),"")</f>
        <v/>
      </c>
      <c r="AW297" s="100" t="str">
        <f t="shared" si="115"/>
        <v/>
      </c>
      <c r="AX297" s="100" t="str">
        <f t="array" ref="AX297">IF($AQ297,STDEVA(IF(G3SelectionMask="x",IF(INDEX(RawDataRefData,$E297,0)&gt;0,INDEX(RawDataRefData,$E297,0)),"")),"")</f>
        <v/>
      </c>
      <c r="AY297" s="101" t="b">
        <f t="shared" si="116"/>
        <v>0</v>
      </c>
      <c r="AZ297" s="101" t="str">
        <f t="array" ref="AZ297">IF($AY297,MEDIAN(IF(G4SelectionMask="x",IF(INDEX(RawDataRefData,$E297,0)&gt;0,INDEX(RawDataRefData,$E297,0)),"")),"")</f>
        <v/>
      </c>
      <c r="BA297" s="101" t="str">
        <f t="array" ref="BA297">IF($AY297,QUARTILE(IF(G4SelectionMask="x",IF(INDEX(RawDataRefData,$E297,0)&gt;0,INDEX(RawDataRefData,$E297,0)),""),1),"")</f>
        <v/>
      </c>
      <c r="BB297" s="101" t="str">
        <f t="array" ref="BB297">IF($AY297,QUARTILE(IF(G4SelectionMask="x",IF(INDEX(RawDataRefData,$E297,0)&gt;0,INDEX(RawDataRefData,$E297,0)),""),3),"")</f>
        <v/>
      </c>
      <c r="BC297" s="101" t="str">
        <f t="array" ref="BC297">IF($AY297,MIN(IF(G4SelectionMask="x",IF(INDEX(RawDataRefData,$E297,0)&gt;0,INDEX(RawDataRefData,$E297,0)),"")),"")</f>
        <v/>
      </c>
      <c r="BD297" s="101" t="str">
        <f t="array" ref="BD297">IF($AY297,MAX(IF(G4SelectionMask="x",IF(INDEX(RawDataRefData,$E297,0)&gt;0,INDEX(RawDataRefData,$E297,0)),"")),"")</f>
        <v/>
      </c>
      <c r="BE297" s="101" t="str">
        <f t="shared" si="117"/>
        <v/>
      </c>
      <c r="BF297" s="101" t="str">
        <f t="array" ref="BF297">IF($AY297,STDEVA(IF(G4SelectionMask="x",IF(INDEX(RawDataRefData,$E297,0)&gt;0,INDEX(RawDataRefData,$E297,0)),"")),"")</f>
        <v/>
      </c>
      <c r="BG297" s="100" t="b">
        <f t="shared" si="118"/>
        <v>0</v>
      </c>
      <c r="BH297" s="100" t="str">
        <f t="array" ref="BH297">IF($BG297,MEDIAN(IF(G5SelectionMask="x",IF(INDEX(RawDataRefData,$E297,0)&gt;0,INDEX(RawDataRefData,$E297,0)),"")),"")</f>
        <v/>
      </c>
      <c r="BI297" s="100" t="str">
        <f t="array" ref="BI297">IF($BG297,QUARTILE(IF(G5SelectionMask="x",IF(INDEX(RawDataRefData,$E297,0)&gt;0,INDEX(RawDataRefData,$E297,0)),""),1),"")</f>
        <v/>
      </c>
      <c r="BJ297" s="100" t="str">
        <f t="array" ref="BJ297">IF($BG297,QUARTILE(IF(G5SelectionMask="x",IF(INDEX(RawDataRefData,$E297,0)&gt;0,INDEX(RawDataRefData,$E297,0)),""),3),"")</f>
        <v/>
      </c>
      <c r="BK297" s="100" t="str">
        <f t="array" ref="BK297">IF($BG297,MIN(IF(G5SelectionMask="x",IF(INDEX(RawDataRefData,$E297,0)&gt;0,INDEX(RawDataRefData,$E297,0)),"")),"")</f>
        <v/>
      </c>
      <c r="BL297" s="100" t="str">
        <f t="array" ref="BL297">IF($BG297,MAX(IF(G5SelectionMask="x",IF(INDEX(RawDataRefData,$E297,0)&gt;0,INDEX(RawDataRefData,$E297,0)),"")),"")</f>
        <v/>
      </c>
      <c r="BM297" s="100" t="str">
        <f t="shared" si="119"/>
        <v/>
      </c>
      <c r="BN297" s="103" t="str">
        <f t="array" ref="BN297">IF($BG297,STDEVA(IF(G5SelectionMask="x",IF(INDEX(RawDataRefData,$E297,0)&gt;0,INDEX(RawDataRefData,$E297,0)),"")),"")</f>
        <v/>
      </c>
      <c r="BO297" s="104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</row>
    <row r="298" spans="1:82" x14ac:dyDescent="0.2">
      <c r="A298" s="33">
        <f>IF(SelectEfficiencySpendFTEs="x",,ERROR)</f>
        <v>0</v>
      </c>
      <c r="B298" s="206"/>
      <c r="C298" s="200"/>
      <c r="D298" s="197"/>
      <c r="E298" s="72">
        <f t="shared" si="100"/>
        <v>289</v>
      </c>
      <c r="F298" s="52" t="s">
        <v>826</v>
      </c>
      <c r="G298" s="52"/>
      <c r="K298" s="100" t="str">
        <f t="shared" si="101"/>
        <v/>
      </c>
      <c r="L298" s="100"/>
      <c r="M298" s="100"/>
      <c r="N298" s="100"/>
      <c r="O298" s="100"/>
      <c r="P298" s="101" t="str">
        <f t="shared" si="102"/>
        <v/>
      </c>
      <c r="Q298" s="102" t="str">
        <f t="shared" si="103"/>
        <v/>
      </c>
      <c r="R298" s="102" t="str">
        <f t="shared" si="104"/>
        <v/>
      </c>
      <c r="S298" s="102" t="str">
        <f t="shared" si="105"/>
        <v/>
      </c>
      <c r="T298" s="102" t="str">
        <f t="shared" si="106"/>
        <v/>
      </c>
      <c r="U298" s="102" t="str">
        <f t="shared" si="107"/>
        <v/>
      </c>
      <c r="V298" s="102" t="str">
        <f t="shared" si="108"/>
        <v/>
      </c>
      <c r="W298" s="102" t="str">
        <f t="shared" si="109"/>
        <v/>
      </c>
      <c r="X298" s="102" t="str">
        <f t="shared" si="110"/>
        <v/>
      </c>
      <c r="Y298" s="102" t="str">
        <f t="shared" si="111"/>
        <v/>
      </c>
      <c r="Z298" s="102" t="str">
        <f t="shared" si="112"/>
        <v/>
      </c>
      <c r="AA298" s="100" t="b">
        <f t="shared" si="97"/>
        <v>0</v>
      </c>
      <c r="AB298" s="100" t="str">
        <f t="array" ref="AB298">IF($AA298,MEDIAN(IF(G1SelectionMask="x",IF(INDEX(RawDataRefData,$E298,0)&gt;0,INDEX(RawDataRefData,$E298,0)),"")),"")</f>
        <v/>
      </c>
      <c r="AC298" s="100" t="str">
        <f t="array" ref="AC298">IF($AA298,QUARTILE(IF(G1SelectionMask="x",IF(INDEX(RawDataRefData,$E298,0)&gt;0,INDEX(RawDataRefData,$E298,0)),""),1),"")</f>
        <v/>
      </c>
      <c r="AD298" s="100" t="str">
        <f t="array" ref="AD298">IF($AA298,QUARTILE(IF(G1SelectionMask="x",IF(INDEX(RawDataRefData,$E298,0)&gt;0,INDEX(RawDataRefData,$E298,0)),""),3),"")</f>
        <v/>
      </c>
      <c r="AE298" s="100" t="str">
        <f t="array" ref="AE298">IF($AA298,MIN(IF(G1SelectionMask="x",IF(INDEX(RawDataRefData,$E298,0)&gt;0,INDEX(RawDataRefData,$E298,0)),"")),"")</f>
        <v/>
      </c>
      <c r="AF298" s="100" t="str">
        <f t="array" ref="AF298">IF($AA298,MAX(IF(G1SelectionMask="x",IF(INDEX(RawDataRefData,$E298,0)&gt;0,INDEX(RawDataRefData,$E298,0)),"")),"")</f>
        <v/>
      </c>
      <c r="AG298" s="100" t="str">
        <f t="shared" si="98"/>
        <v/>
      </c>
      <c r="AH298" s="100" t="str">
        <f t="array" ref="AH298">IF($AA298,STDEVA(IF(G1SelectionMask="x",IF(INDEX(RawDataRefData,$E298,0)&gt;0,INDEX(RawDataRefData,$E298,0)),"")),"")</f>
        <v/>
      </c>
      <c r="AI298" s="101" t="b">
        <f t="shared" si="99"/>
        <v>0</v>
      </c>
      <c r="AJ298" s="101" t="str">
        <f t="array" ref="AJ298">IF($AI298,MEDIAN(IF(G2SelectionMask="x",IF(INDEX(RawDataRefData,$E298,0)&gt;0,INDEX(RawDataRefData,$E298,0)),"")),"")</f>
        <v/>
      </c>
      <c r="AK298" s="101" t="str">
        <f t="array" ref="AK298">IF($AI298,QUARTILE(IF(G2SelectionMask="x",IF(INDEX(RawDataRefData,$E298,0)&gt;0,INDEX(RawDataRefData,$E298,0)),""),1),"")</f>
        <v/>
      </c>
      <c r="AL298" s="101" t="str">
        <f t="array" ref="AL298">IF($AI298,QUARTILE(IF(G2SelectionMask="x",IF(INDEX(RawDataRefData,$E298,0)&gt;0,INDEX(RawDataRefData,$E298,0)),""),3),"")</f>
        <v/>
      </c>
      <c r="AM298" s="101" t="str">
        <f t="array" ref="AM298">IF($AI298,MIN(IF(G2SelectionMask="x",IF(INDEX(RawDataRefData,$E298,0)&gt;0,INDEX(RawDataRefData,$E298,0)),"")),"")</f>
        <v/>
      </c>
      <c r="AN298" s="101" t="str">
        <f t="array" ref="AN298">IF($AI298,MAX(IF(G2SelectionMask="x",IF(INDEX(RawDataRefData,$E298,0)&gt;0,INDEX(RawDataRefData,$E298,0)),"")),"")</f>
        <v/>
      </c>
      <c r="AO298" s="101" t="str">
        <f t="shared" si="113"/>
        <v/>
      </c>
      <c r="AP298" s="101" t="str">
        <f t="array" ref="AP298">IF($AI298,STDEVA(IF(G2SelectionMask="x",IF(INDEX(RawDataRefData,$E298,0)&gt;0,INDEX(RawDataRefData,$E298,0)),"")),"")</f>
        <v/>
      </c>
      <c r="AQ298" s="100" t="b">
        <f t="shared" si="114"/>
        <v>0</v>
      </c>
      <c r="AR298" s="100" t="str">
        <f t="array" ref="AR298">IF($AQ298,MEDIAN(IF(G3SelectionMask="x",IF(INDEX(RawDataRefData,$E298,0)&gt;0,INDEX(RawDataRefData,$E298,0)),"")),"")</f>
        <v/>
      </c>
      <c r="AS298" s="100" t="str">
        <f t="array" ref="AS298">IF($AQ298,QUARTILE(IF(G3SelectionMask="x",IF(INDEX(RawDataRefData,$E298,0)&gt;0,INDEX(RawDataRefData,$E298,0)),""),1),"")</f>
        <v/>
      </c>
      <c r="AT298" s="100" t="str">
        <f t="array" ref="AT298">IF($AQ298,QUARTILE(IF(G3SelectionMask="x",IF(INDEX(RawDataRefData,$E298,0)&gt;0,INDEX(RawDataRefData,$E298,0)),""),3),"")</f>
        <v/>
      </c>
      <c r="AU298" s="100" t="str">
        <f t="array" ref="AU298">IF($AQ298,MIN(IF(G3SelectionMask="x",IF(INDEX(RawDataRefData,$E298,0)&gt;0,INDEX(RawDataRefData,$E298,0)),"")),"")</f>
        <v/>
      </c>
      <c r="AV298" s="100" t="str">
        <f t="array" ref="AV298">IF($AQ298,MAX(IF(G3SelectionMask="x",IF(INDEX(RawDataRefData,$E298,0)&gt;0,INDEX(RawDataRefData,$E298,0)),"")),"")</f>
        <v/>
      </c>
      <c r="AW298" s="100" t="str">
        <f t="shared" si="115"/>
        <v/>
      </c>
      <c r="AX298" s="100" t="str">
        <f t="array" ref="AX298">IF($AQ298,STDEVA(IF(G3SelectionMask="x",IF(INDEX(RawDataRefData,$E298,0)&gt;0,INDEX(RawDataRefData,$E298,0)),"")),"")</f>
        <v/>
      </c>
      <c r="AY298" s="101" t="b">
        <f t="shared" si="116"/>
        <v>0</v>
      </c>
      <c r="AZ298" s="101" t="str">
        <f t="array" ref="AZ298">IF($AY298,MEDIAN(IF(G4SelectionMask="x",IF(INDEX(RawDataRefData,$E298,0)&gt;0,INDEX(RawDataRefData,$E298,0)),"")),"")</f>
        <v/>
      </c>
      <c r="BA298" s="101" t="str">
        <f t="array" ref="BA298">IF($AY298,QUARTILE(IF(G4SelectionMask="x",IF(INDEX(RawDataRefData,$E298,0)&gt;0,INDEX(RawDataRefData,$E298,0)),""),1),"")</f>
        <v/>
      </c>
      <c r="BB298" s="101" t="str">
        <f t="array" ref="BB298">IF($AY298,QUARTILE(IF(G4SelectionMask="x",IF(INDEX(RawDataRefData,$E298,0)&gt;0,INDEX(RawDataRefData,$E298,0)),""),3),"")</f>
        <v/>
      </c>
      <c r="BC298" s="101" t="str">
        <f t="array" ref="BC298">IF($AY298,MIN(IF(G4SelectionMask="x",IF(INDEX(RawDataRefData,$E298,0)&gt;0,INDEX(RawDataRefData,$E298,0)),"")),"")</f>
        <v/>
      </c>
      <c r="BD298" s="101" t="str">
        <f t="array" ref="BD298">IF($AY298,MAX(IF(G4SelectionMask="x",IF(INDEX(RawDataRefData,$E298,0)&gt;0,INDEX(RawDataRefData,$E298,0)),"")),"")</f>
        <v/>
      </c>
      <c r="BE298" s="101" t="str">
        <f t="shared" si="117"/>
        <v/>
      </c>
      <c r="BF298" s="101" t="str">
        <f t="array" ref="BF298">IF($AY298,STDEVA(IF(G4SelectionMask="x",IF(INDEX(RawDataRefData,$E298,0)&gt;0,INDEX(RawDataRefData,$E298,0)),"")),"")</f>
        <v/>
      </c>
      <c r="BG298" s="100" t="b">
        <f t="shared" si="118"/>
        <v>0</v>
      </c>
      <c r="BH298" s="100" t="str">
        <f t="array" ref="BH298">IF($BG298,MEDIAN(IF(G5SelectionMask="x",IF(INDEX(RawDataRefData,$E298,0)&gt;0,INDEX(RawDataRefData,$E298,0)),"")),"")</f>
        <v/>
      </c>
      <c r="BI298" s="100" t="str">
        <f t="array" ref="BI298">IF($BG298,QUARTILE(IF(G5SelectionMask="x",IF(INDEX(RawDataRefData,$E298,0)&gt;0,INDEX(RawDataRefData,$E298,0)),""),1),"")</f>
        <v/>
      </c>
      <c r="BJ298" s="100" t="str">
        <f t="array" ref="BJ298">IF($BG298,QUARTILE(IF(G5SelectionMask="x",IF(INDEX(RawDataRefData,$E298,0)&gt;0,INDEX(RawDataRefData,$E298,0)),""),3),"")</f>
        <v/>
      </c>
      <c r="BK298" s="100" t="str">
        <f t="array" ref="BK298">IF($BG298,MIN(IF(G5SelectionMask="x",IF(INDEX(RawDataRefData,$E298,0)&gt;0,INDEX(RawDataRefData,$E298,0)),"")),"")</f>
        <v/>
      </c>
      <c r="BL298" s="100" t="str">
        <f t="array" ref="BL298">IF($BG298,MAX(IF(G5SelectionMask="x",IF(INDEX(RawDataRefData,$E298,0)&gt;0,INDEX(RawDataRefData,$E298,0)),"")),"")</f>
        <v/>
      </c>
      <c r="BM298" s="100" t="str">
        <f t="shared" si="119"/>
        <v/>
      </c>
      <c r="BN298" s="103" t="str">
        <f t="array" ref="BN298">IF($BG298,STDEVA(IF(G5SelectionMask="x",IF(INDEX(RawDataRefData,$E298,0)&gt;0,INDEX(RawDataRefData,$E298,0)),"")),"")</f>
        <v/>
      </c>
      <c r="BO298" s="104"/>
      <c r="BP298" s="105"/>
      <c r="BQ298" s="105"/>
      <c r="BR298" s="105"/>
      <c r="BS298" s="105"/>
      <c r="BT298" s="105"/>
      <c r="BU298" s="105"/>
      <c r="BV298" s="105"/>
      <c r="BW298" s="105"/>
      <c r="BX298" s="105"/>
      <c r="BY298" s="105"/>
      <c r="BZ298" s="105"/>
      <c r="CA298" s="105"/>
      <c r="CB298" s="105"/>
      <c r="CC298" s="105"/>
      <c r="CD298" s="105"/>
    </row>
    <row r="299" spans="1:82" x14ac:dyDescent="0.2">
      <c r="A299" s="33">
        <f>IF(SelectEfficiencySpendFTEs="x",,ERROR)</f>
        <v>0</v>
      </c>
      <c r="B299" s="206"/>
      <c r="C299" s="200"/>
      <c r="D299" s="197"/>
      <c r="E299" s="72">
        <f t="shared" si="100"/>
        <v>290</v>
      </c>
      <c r="F299" s="9" t="s">
        <v>827</v>
      </c>
      <c r="K299" s="100" t="str">
        <f t="shared" si="101"/>
        <v/>
      </c>
      <c r="L299" s="100"/>
      <c r="M299" s="100"/>
      <c r="N299" s="100"/>
      <c r="O299" s="100"/>
      <c r="P299" s="101" t="str">
        <f t="shared" si="102"/>
        <v/>
      </c>
      <c r="Q299" s="102" t="str">
        <f t="shared" si="103"/>
        <v/>
      </c>
      <c r="R299" s="102" t="str">
        <f t="shared" si="104"/>
        <v/>
      </c>
      <c r="S299" s="102" t="str">
        <f t="shared" si="105"/>
        <v/>
      </c>
      <c r="T299" s="102" t="str">
        <f t="shared" si="106"/>
        <v/>
      </c>
      <c r="U299" s="102" t="str">
        <f t="shared" si="107"/>
        <v/>
      </c>
      <c r="V299" s="102" t="str">
        <f t="shared" si="108"/>
        <v/>
      </c>
      <c r="W299" s="102" t="str">
        <f t="shared" si="109"/>
        <v/>
      </c>
      <c r="X299" s="102" t="str">
        <f t="shared" si="110"/>
        <v/>
      </c>
      <c r="Y299" s="102" t="str">
        <f t="shared" si="111"/>
        <v/>
      </c>
      <c r="Z299" s="102" t="str">
        <f t="shared" si="112"/>
        <v/>
      </c>
      <c r="AA299" s="100" t="b">
        <f t="shared" si="97"/>
        <v>0</v>
      </c>
      <c r="AB299" s="100" t="str">
        <f t="array" ref="AB299">IF($AA299,MEDIAN(IF(G1SelectionMask="x",IF(INDEX(RawDataRefData,$E299,0)&gt;0,INDEX(RawDataRefData,$E299,0)),"")),"")</f>
        <v/>
      </c>
      <c r="AC299" s="100" t="str">
        <f t="array" ref="AC299">IF($AA299,QUARTILE(IF(G1SelectionMask="x",IF(INDEX(RawDataRefData,$E299,0)&gt;0,INDEX(RawDataRefData,$E299,0)),""),1),"")</f>
        <v/>
      </c>
      <c r="AD299" s="100" t="str">
        <f t="array" ref="AD299">IF($AA299,QUARTILE(IF(G1SelectionMask="x",IF(INDEX(RawDataRefData,$E299,0)&gt;0,INDEX(RawDataRefData,$E299,0)),""),3),"")</f>
        <v/>
      </c>
      <c r="AE299" s="100" t="str">
        <f t="array" ref="AE299">IF($AA299,MIN(IF(G1SelectionMask="x",IF(INDEX(RawDataRefData,$E299,0)&gt;0,INDEX(RawDataRefData,$E299,0)),"")),"")</f>
        <v/>
      </c>
      <c r="AF299" s="100" t="str">
        <f t="array" ref="AF299">IF($AA299,MAX(IF(G1SelectionMask="x",IF(INDEX(RawDataRefData,$E299,0)&gt;0,INDEX(RawDataRefData,$E299,0)),"")),"")</f>
        <v/>
      </c>
      <c r="AG299" s="100" t="str">
        <f t="shared" si="98"/>
        <v/>
      </c>
      <c r="AH299" s="100" t="str">
        <f t="array" ref="AH299">IF($AA299,STDEVA(IF(G1SelectionMask="x",IF(INDEX(RawDataRefData,$E299,0)&gt;0,INDEX(RawDataRefData,$E299,0)),"")),"")</f>
        <v/>
      </c>
      <c r="AI299" s="101" t="b">
        <f t="shared" si="99"/>
        <v>0</v>
      </c>
      <c r="AJ299" s="101" t="str">
        <f t="array" ref="AJ299">IF($AI299,MEDIAN(IF(G2SelectionMask="x",IF(INDEX(RawDataRefData,$E299,0)&gt;0,INDEX(RawDataRefData,$E299,0)),"")),"")</f>
        <v/>
      </c>
      <c r="AK299" s="101" t="str">
        <f t="array" ref="AK299">IF($AI299,QUARTILE(IF(G2SelectionMask="x",IF(INDEX(RawDataRefData,$E299,0)&gt;0,INDEX(RawDataRefData,$E299,0)),""),1),"")</f>
        <v/>
      </c>
      <c r="AL299" s="101" t="str">
        <f t="array" ref="AL299">IF($AI299,QUARTILE(IF(G2SelectionMask="x",IF(INDEX(RawDataRefData,$E299,0)&gt;0,INDEX(RawDataRefData,$E299,0)),""),3),"")</f>
        <v/>
      </c>
      <c r="AM299" s="101" t="str">
        <f t="array" ref="AM299">IF($AI299,MIN(IF(G2SelectionMask="x",IF(INDEX(RawDataRefData,$E299,0)&gt;0,INDEX(RawDataRefData,$E299,0)),"")),"")</f>
        <v/>
      </c>
      <c r="AN299" s="101" t="str">
        <f t="array" ref="AN299">IF($AI299,MAX(IF(G2SelectionMask="x",IF(INDEX(RawDataRefData,$E299,0)&gt;0,INDEX(RawDataRefData,$E299,0)),"")),"")</f>
        <v/>
      </c>
      <c r="AO299" s="101" t="str">
        <f t="shared" si="113"/>
        <v/>
      </c>
      <c r="AP299" s="101" t="str">
        <f t="array" ref="AP299">IF($AI299,STDEVA(IF(G2SelectionMask="x",IF(INDEX(RawDataRefData,$E299,0)&gt;0,INDEX(RawDataRefData,$E299,0)),"")),"")</f>
        <v/>
      </c>
      <c r="AQ299" s="100" t="b">
        <f t="shared" si="114"/>
        <v>0</v>
      </c>
      <c r="AR299" s="100" t="str">
        <f t="array" ref="AR299">IF($AQ299,MEDIAN(IF(G3SelectionMask="x",IF(INDEX(RawDataRefData,$E299,0)&gt;0,INDEX(RawDataRefData,$E299,0)),"")),"")</f>
        <v/>
      </c>
      <c r="AS299" s="100" t="str">
        <f t="array" ref="AS299">IF($AQ299,QUARTILE(IF(G3SelectionMask="x",IF(INDEX(RawDataRefData,$E299,0)&gt;0,INDEX(RawDataRefData,$E299,0)),""),1),"")</f>
        <v/>
      </c>
      <c r="AT299" s="100" t="str">
        <f t="array" ref="AT299">IF($AQ299,QUARTILE(IF(G3SelectionMask="x",IF(INDEX(RawDataRefData,$E299,0)&gt;0,INDEX(RawDataRefData,$E299,0)),""),3),"")</f>
        <v/>
      </c>
      <c r="AU299" s="100" t="str">
        <f t="array" ref="AU299">IF($AQ299,MIN(IF(G3SelectionMask="x",IF(INDEX(RawDataRefData,$E299,0)&gt;0,INDEX(RawDataRefData,$E299,0)),"")),"")</f>
        <v/>
      </c>
      <c r="AV299" s="100" t="str">
        <f t="array" ref="AV299">IF($AQ299,MAX(IF(G3SelectionMask="x",IF(INDEX(RawDataRefData,$E299,0)&gt;0,INDEX(RawDataRefData,$E299,0)),"")),"")</f>
        <v/>
      </c>
      <c r="AW299" s="100" t="str">
        <f t="shared" si="115"/>
        <v/>
      </c>
      <c r="AX299" s="100" t="str">
        <f t="array" ref="AX299">IF($AQ299,STDEVA(IF(G3SelectionMask="x",IF(INDEX(RawDataRefData,$E299,0)&gt;0,INDEX(RawDataRefData,$E299,0)),"")),"")</f>
        <v/>
      </c>
      <c r="AY299" s="101" t="b">
        <f t="shared" si="116"/>
        <v>0</v>
      </c>
      <c r="AZ299" s="101" t="str">
        <f t="array" ref="AZ299">IF($AY299,MEDIAN(IF(G4SelectionMask="x",IF(INDEX(RawDataRefData,$E299,0)&gt;0,INDEX(RawDataRefData,$E299,0)),"")),"")</f>
        <v/>
      </c>
      <c r="BA299" s="101" t="str">
        <f t="array" ref="BA299">IF($AY299,QUARTILE(IF(G4SelectionMask="x",IF(INDEX(RawDataRefData,$E299,0)&gt;0,INDEX(RawDataRefData,$E299,0)),""),1),"")</f>
        <v/>
      </c>
      <c r="BB299" s="101" t="str">
        <f t="array" ref="BB299">IF($AY299,QUARTILE(IF(G4SelectionMask="x",IF(INDEX(RawDataRefData,$E299,0)&gt;0,INDEX(RawDataRefData,$E299,0)),""),3),"")</f>
        <v/>
      </c>
      <c r="BC299" s="101" t="str">
        <f t="array" ref="BC299">IF($AY299,MIN(IF(G4SelectionMask="x",IF(INDEX(RawDataRefData,$E299,0)&gt;0,INDEX(RawDataRefData,$E299,0)),"")),"")</f>
        <v/>
      </c>
      <c r="BD299" s="101" t="str">
        <f t="array" ref="BD299">IF($AY299,MAX(IF(G4SelectionMask="x",IF(INDEX(RawDataRefData,$E299,0)&gt;0,INDEX(RawDataRefData,$E299,0)),"")),"")</f>
        <v/>
      </c>
      <c r="BE299" s="101" t="str">
        <f t="shared" si="117"/>
        <v/>
      </c>
      <c r="BF299" s="101" t="str">
        <f t="array" ref="BF299">IF($AY299,STDEVA(IF(G4SelectionMask="x",IF(INDEX(RawDataRefData,$E299,0)&gt;0,INDEX(RawDataRefData,$E299,0)),"")),"")</f>
        <v/>
      </c>
      <c r="BG299" s="100" t="b">
        <f t="shared" si="118"/>
        <v>0</v>
      </c>
      <c r="BH299" s="100" t="str">
        <f t="array" ref="BH299">IF($BG299,MEDIAN(IF(G5SelectionMask="x",IF(INDEX(RawDataRefData,$E299,0)&gt;0,INDEX(RawDataRefData,$E299,0)),"")),"")</f>
        <v/>
      </c>
      <c r="BI299" s="100" t="str">
        <f t="array" ref="BI299">IF($BG299,QUARTILE(IF(G5SelectionMask="x",IF(INDEX(RawDataRefData,$E299,0)&gt;0,INDEX(RawDataRefData,$E299,0)),""),1),"")</f>
        <v/>
      </c>
      <c r="BJ299" s="100" t="str">
        <f t="array" ref="BJ299">IF($BG299,QUARTILE(IF(G5SelectionMask="x",IF(INDEX(RawDataRefData,$E299,0)&gt;0,INDEX(RawDataRefData,$E299,0)),""),3),"")</f>
        <v/>
      </c>
      <c r="BK299" s="100" t="str">
        <f t="array" ref="BK299">IF($BG299,MIN(IF(G5SelectionMask="x",IF(INDEX(RawDataRefData,$E299,0)&gt;0,INDEX(RawDataRefData,$E299,0)),"")),"")</f>
        <v/>
      </c>
      <c r="BL299" s="100" t="str">
        <f t="array" ref="BL299">IF($BG299,MAX(IF(G5SelectionMask="x",IF(INDEX(RawDataRefData,$E299,0)&gt;0,INDEX(RawDataRefData,$E299,0)),"")),"")</f>
        <v/>
      </c>
      <c r="BM299" s="100" t="str">
        <f t="shared" si="119"/>
        <v/>
      </c>
      <c r="BN299" s="103" t="str">
        <f t="array" ref="BN299">IF($BG299,STDEVA(IF(G5SelectionMask="x",IF(INDEX(RawDataRefData,$E299,0)&gt;0,INDEX(RawDataRefData,$E299,0)),"")),"")</f>
        <v/>
      </c>
      <c r="BO299" s="104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</row>
    <row r="300" spans="1:82" ht="13.5" thickBot="1" x14ac:dyDescent="0.25">
      <c r="A300" s="33">
        <f>IF(SelectEfficiencySpendFTEs="x",,ERROR)</f>
        <v>0</v>
      </c>
      <c r="B300" s="206"/>
      <c r="C300" s="201"/>
      <c r="D300" s="198"/>
      <c r="E300" s="72">
        <f t="shared" si="100"/>
        <v>291</v>
      </c>
      <c r="F300" s="9" t="s">
        <v>2511</v>
      </c>
      <c r="K300" s="100" t="str">
        <f t="shared" si="101"/>
        <v/>
      </c>
      <c r="L300" s="100"/>
      <c r="M300" s="100"/>
      <c r="N300" s="100"/>
      <c r="O300" s="100"/>
      <c r="P300" s="101" t="str">
        <f t="shared" si="102"/>
        <v/>
      </c>
      <c r="Q300" s="102" t="str">
        <f t="shared" si="103"/>
        <v/>
      </c>
      <c r="R300" s="102" t="str">
        <f t="shared" si="104"/>
        <v/>
      </c>
      <c r="S300" s="102" t="str">
        <f t="shared" si="105"/>
        <v/>
      </c>
      <c r="T300" s="102" t="str">
        <f t="shared" si="106"/>
        <v/>
      </c>
      <c r="U300" s="102" t="str">
        <f t="shared" si="107"/>
        <v/>
      </c>
      <c r="V300" s="102" t="str">
        <f t="shared" si="108"/>
        <v/>
      </c>
      <c r="W300" s="102" t="str">
        <f t="shared" si="109"/>
        <v/>
      </c>
      <c r="X300" s="102" t="str">
        <f t="shared" si="110"/>
        <v/>
      </c>
      <c r="Y300" s="102" t="str">
        <f t="shared" si="111"/>
        <v/>
      </c>
      <c r="Z300" s="102" t="str">
        <f t="shared" si="112"/>
        <v/>
      </c>
      <c r="AA300" s="100" t="b">
        <f t="shared" si="97"/>
        <v>0</v>
      </c>
      <c r="AB300" s="100" t="str">
        <f t="array" ref="AB300">IF($AA300,MEDIAN(IF(G1SelectionMask="x",IF(INDEX(RawDataRefData,$E300,0)&gt;0,INDEX(RawDataRefData,$E300,0)),"")),"")</f>
        <v/>
      </c>
      <c r="AC300" s="100" t="str">
        <f t="array" ref="AC300">IF($AA300,QUARTILE(IF(G1SelectionMask="x",IF(INDEX(RawDataRefData,$E300,0)&gt;0,INDEX(RawDataRefData,$E300,0)),""),1),"")</f>
        <v/>
      </c>
      <c r="AD300" s="100" t="str">
        <f t="array" ref="AD300">IF($AA300,QUARTILE(IF(G1SelectionMask="x",IF(INDEX(RawDataRefData,$E300,0)&gt;0,INDEX(RawDataRefData,$E300,0)),""),3),"")</f>
        <v/>
      </c>
      <c r="AE300" s="100" t="str">
        <f t="array" ref="AE300">IF($AA300,MIN(IF(G1SelectionMask="x",IF(INDEX(RawDataRefData,$E300,0)&gt;0,INDEX(RawDataRefData,$E300,0)),"")),"")</f>
        <v/>
      </c>
      <c r="AF300" s="100" t="str">
        <f t="array" ref="AF300">IF($AA300,MAX(IF(G1SelectionMask="x",IF(INDEX(RawDataRefData,$E300,0)&gt;0,INDEX(RawDataRefData,$E300,0)),"")),"")</f>
        <v/>
      </c>
      <c r="AG300" s="100" t="str">
        <f t="shared" si="98"/>
        <v/>
      </c>
      <c r="AH300" s="100" t="str">
        <f t="array" ref="AH300">IF($AA300,STDEVA(IF(G1SelectionMask="x",IF(INDEX(RawDataRefData,$E300,0)&gt;0,INDEX(RawDataRefData,$E300,0)),"")),"")</f>
        <v/>
      </c>
      <c r="AI300" s="101" t="b">
        <f t="shared" si="99"/>
        <v>0</v>
      </c>
      <c r="AJ300" s="101" t="str">
        <f t="array" ref="AJ300">IF($AI300,MEDIAN(IF(G2SelectionMask="x",IF(INDEX(RawDataRefData,$E300,0)&gt;0,INDEX(RawDataRefData,$E300,0)),"")),"")</f>
        <v/>
      </c>
      <c r="AK300" s="101" t="str">
        <f t="array" ref="AK300">IF($AI300,QUARTILE(IF(G2SelectionMask="x",IF(INDEX(RawDataRefData,$E300,0)&gt;0,INDEX(RawDataRefData,$E300,0)),""),1),"")</f>
        <v/>
      </c>
      <c r="AL300" s="101" t="str">
        <f t="array" ref="AL300">IF($AI300,QUARTILE(IF(G2SelectionMask="x",IF(INDEX(RawDataRefData,$E300,0)&gt;0,INDEX(RawDataRefData,$E300,0)),""),3),"")</f>
        <v/>
      </c>
      <c r="AM300" s="101" t="str">
        <f t="array" ref="AM300">IF($AI300,MIN(IF(G2SelectionMask="x",IF(INDEX(RawDataRefData,$E300,0)&gt;0,INDEX(RawDataRefData,$E300,0)),"")),"")</f>
        <v/>
      </c>
      <c r="AN300" s="101" t="str">
        <f t="array" ref="AN300">IF($AI300,MAX(IF(G2SelectionMask="x",IF(INDEX(RawDataRefData,$E300,0)&gt;0,INDEX(RawDataRefData,$E300,0)),"")),"")</f>
        <v/>
      </c>
      <c r="AO300" s="101" t="str">
        <f t="shared" si="113"/>
        <v/>
      </c>
      <c r="AP300" s="101" t="str">
        <f t="array" ref="AP300">IF($AI300,STDEVA(IF(G2SelectionMask="x",IF(INDEX(RawDataRefData,$E300,0)&gt;0,INDEX(RawDataRefData,$E300,0)),"")),"")</f>
        <v/>
      </c>
      <c r="AQ300" s="100" t="b">
        <f t="shared" si="114"/>
        <v>0</v>
      </c>
      <c r="AR300" s="100" t="str">
        <f t="array" ref="AR300">IF($AQ300,MEDIAN(IF(G3SelectionMask="x",IF(INDEX(RawDataRefData,$E300,0)&gt;0,INDEX(RawDataRefData,$E300,0)),"")),"")</f>
        <v/>
      </c>
      <c r="AS300" s="100" t="str">
        <f t="array" ref="AS300">IF($AQ300,QUARTILE(IF(G3SelectionMask="x",IF(INDEX(RawDataRefData,$E300,0)&gt;0,INDEX(RawDataRefData,$E300,0)),""),1),"")</f>
        <v/>
      </c>
      <c r="AT300" s="100" t="str">
        <f t="array" ref="AT300">IF($AQ300,QUARTILE(IF(G3SelectionMask="x",IF(INDEX(RawDataRefData,$E300,0)&gt;0,INDEX(RawDataRefData,$E300,0)),""),3),"")</f>
        <v/>
      </c>
      <c r="AU300" s="100" t="str">
        <f t="array" ref="AU300">IF($AQ300,MIN(IF(G3SelectionMask="x",IF(INDEX(RawDataRefData,$E300,0)&gt;0,INDEX(RawDataRefData,$E300,0)),"")),"")</f>
        <v/>
      </c>
      <c r="AV300" s="100" t="str">
        <f t="array" ref="AV300">IF($AQ300,MAX(IF(G3SelectionMask="x",IF(INDEX(RawDataRefData,$E300,0)&gt;0,INDEX(RawDataRefData,$E300,0)),"")),"")</f>
        <v/>
      </c>
      <c r="AW300" s="100" t="str">
        <f t="shared" si="115"/>
        <v/>
      </c>
      <c r="AX300" s="100" t="str">
        <f t="array" ref="AX300">IF($AQ300,STDEVA(IF(G3SelectionMask="x",IF(INDEX(RawDataRefData,$E300,0)&gt;0,INDEX(RawDataRefData,$E300,0)),"")),"")</f>
        <v/>
      </c>
      <c r="AY300" s="101" t="b">
        <f t="shared" si="116"/>
        <v>0</v>
      </c>
      <c r="AZ300" s="101" t="str">
        <f t="array" ref="AZ300">IF($AY300,MEDIAN(IF(G4SelectionMask="x",IF(INDEX(RawDataRefData,$E300,0)&gt;0,INDEX(RawDataRefData,$E300,0)),"")),"")</f>
        <v/>
      </c>
      <c r="BA300" s="101" t="str">
        <f t="array" ref="BA300">IF($AY300,QUARTILE(IF(G4SelectionMask="x",IF(INDEX(RawDataRefData,$E300,0)&gt;0,INDEX(RawDataRefData,$E300,0)),""),1),"")</f>
        <v/>
      </c>
      <c r="BB300" s="101" t="str">
        <f t="array" ref="BB300">IF($AY300,QUARTILE(IF(G4SelectionMask="x",IF(INDEX(RawDataRefData,$E300,0)&gt;0,INDEX(RawDataRefData,$E300,0)),""),3),"")</f>
        <v/>
      </c>
      <c r="BC300" s="101" t="str">
        <f t="array" ref="BC300">IF($AY300,MIN(IF(G4SelectionMask="x",IF(INDEX(RawDataRefData,$E300,0)&gt;0,INDEX(RawDataRefData,$E300,0)),"")),"")</f>
        <v/>
      </c>
      <c r="BD300" s="101" t="str">
        <f t="array" ref="BD300">IF($AY300,MAX(IF(G4SelectionMask="x",IF(INDEX(RawDataRefData,$E300,0)&gt;0,INDEX(RawDataRefData,$E300,0)),"")),"")</f>
        <v/>
      </c>
      <c r="BE300" s="101" t="str">
        <f t="shared" si="117"/>
        <v/>
      </c>
      <c r="BF300" s="101" t="str">
        <f t="array" ref="BF300">IF($AY300,STDEVA(IF(G4SelectionMask="x",IF(INDEX(RawDataRefData,$E300,0)&gt;0,INDEX(RawDataRefData,$E300,0)),"")),"")</f>
        <v/>
      </c>
      <c r="BG300" s="100" t="b">
        <f t="shared" si="118"/>
        <v>0</v>
      </c>
      <c r="BH300" s="100" t="str">
        <f t="array" ref="BH300">IF($BG300,MEDIAN(IF(G5SelectionMask="x",IF(INDEX(RawDataRefData,$E300,0)&gt;0,INDEX(RawDataRefData,$E300,0)),"")),"")</f>
        <v/>
      </c>
      <c r="BI300" s="100" t="str">
        <f t="array" ref="BI300">IF($BG300,QUARTILE(IF(G5SelectionMask="x",IF(INDEX(RawDataRefData,$E300,0)&gt;0,INDEX(RawDataRefData,$E300,0)),""),1),"")</f>
        <v/>
      </c>
      <c r="BJ300" s="100" t="str">
        <f t="array" ref="BJ300">IF($BG300,QUARTILE(IF(G5SelectionMask="x",IF(INDEX(RawDataRefData,$E300,0)&gt;0,INDEX(RawDataRefData,$E300,0)),""),3),"")</f>
        <v/>
      </c>
      <c r="BK300" s="100" t="str">
        <f t="array" ref="BK300">IF($BG300,MIN(IF(G5SelectionMask="x",IF(INDEX(RawDataRefData,$E300,0)&gt;0,INDEX(RawDataRefData,$E300,0)),"")),"")</f>
        <v/>
      </c>
      <c r="BL300" s="100" t="str">
        <f t="array" ref="BL300">IF($BG300,MAX(IF(G5SelectionMask="x",IF(INDEX(RawDataRefData,$E300,0)&gt;0,INDEX(RawDataRefData,$E300,0)),"")),"")</f>
        <v/>
      </c>
      <c r="BM300" s="100" t="str">
        <f t="shared" si="119"/>
        <v/>
      </c>
      <c r="BN300" s="103" t="str">
        <f t="array" ref="BN300">IF($BG300,STDEVA(IF(G5SelectionMask="x",IF(INDEX(RawDataRefData,$E300,0)&gt;0,INDEX(RawDataRefData,$E300,0)),"")),"")</f>
        <v/>
      </c>
      <c r="BO300" s="104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</row>
    <row r="301" spans="1:82" x14ac:dyDescent="0.2">
      <c r="A301" s="33">
        <f t="shared" ref="A301:A413" si="120">IF(SelectEfficiencyProductivity="x",,ERROR)</f>
        <v>0</v>
      </c>
      <c r="B301" s="206"/>
      <c r="C301" s="199" t="s">
        <v>15</v>
      </c>
      <c r="D301" s="196" t="s">
        <v>216</v>
      </c>
      <c r="E301" s="72">
        <f t="shared" si="100"/>
        <v>292</v>
      </c>
      <c r="F301" s="9" t="s">
        <v>828</v>
      </c>
      <c r="K301" s="100" t="str">
        <f t="shared" si="101"/>
        <v/>
      </c>
      <c r="L301" s="100"/>
      <c r="M301" s="100"/>
      <c r="N301" s="100"/>
      <c r="O301" s="100"/>
      <c r="P301" s="101" t="str">
        <f t="shared" si="102"/>
        <v/>
      </c>
      <c r="Q301" s="102" t="str">
        <f t="shared" si="103"/>
        <v/>
      </c>
      <c r="R301" s="102" t="str">
        <f t="shared" si="104"/>
        <v/>
      </c>
      <c r="S301" s="102" t="str">
        <f t="shared" si="105"/>
        <v/>
      </c>
      <c r="T301" s="102" t="str">
        <f t="shared" si="106"/>
        <v/>
      </c>
      <c r="U301" s="102" t="str">
        <f t="shared" si="107"/>
        <v/>
      </c>
      <c r="V301" s="102" t="str">
        <f t="shared" si="108"/>
        <v/>
      </c>
      <c r="W301" s="102" t="str">
        <f t="shared" si="109"/>
        <v/>
      </c>
      <c r="X301" s="102" t="str">
        <f t="shared" si="110"/>
        <v/>
      </c>
      <c r="Y301" s="102" t="str">
        <f t="shared" si="111"/>
        <v/>
      </c>
      <c r="Z301" s="102" t="str">
        <f t="shared" si="112"/>
        <v/>
      </c>
      <c r="AA301" s="100" t="b">
        <f t="shared" si="97"/>
        <v>0</v>
      </c>
      <c r="AB301" s="100" t="str">
        <f t="array" ref="AB301">IF($AA301,MEDIAN(IF(G1SelectionMask="x",IF(INDEX(RawDataRefData,$E301,0)&gt;0,INDEX(RawDataRefData,$E301,0)),"")),"")</f>
        <v/>
      </c>
      <c r="AC301" s="100" t="str">
        <f t="array" ref="AC301">IF($AA301,QUARTILE(IF(G1SelectionMask="x",IF(INDEX(RawDataRefData,$E301,0)&gt;0,INDEX(RawDataRefData,$E301,0)),""),1),"")</f>
        <v/>
      </c>
      <c r="AD301" s="100" t="str">
        <f t="array" ref="AD301">IF($AA301,QUARTILE(IF(G1SelectionMask="x",IF(INDEX(RawDataRefData,$E301,0)&gt;0,INDEX(RawDataRefData,$E301,0)),""),3),"")</f>
        <v/>
      </c>
      <c r="AE301" s="100" t="str">
        <f t="array" ref="AE301">IF($AA301,MIN(IF(G1SelectionMask="x",IF(INDEX(RawDataRefData,$E301,0)&gt;0,INDEX(RawDataRefData,$E301,0)),"")),"")</f>
        <v/>
      </c>
      <c r="AF301" s="100" t="str">
        <f t="array" ref="AF301">IF($AA301,MAX(IF(G1SelectionMask="x",IF(INDEX(RawDataRefData,$E301,0)&gt;0,INDEX(RawDataRefData,$E301,0)),"")),"")</f>
        <v/>
      </c>
      <c r="AG301" s="100" t="str">
        <f t="shared" si="98"/>
        <v/>
      </c>
      <c r="AH301" s="100" t="str">
        <f t="array" ref="AH301">IF($AA301,STDEVA(IF(G1SelectionMask="x",IF(INDEX(RawDataRefData,$E301,0)&gt;0,INDEX(RawDataRefData,$E301,0)),"")),"")</f>
        <v/>
      </c>
      <c r="AI301" s="101" t="b">
        <f t="shared" si="99"/>
        <v>0</v>
      </c>
      <c r="AJ301" s="101" t="str">
        <f t="array" ref="AJ301">IF($AI301,MEDIAN(IF(G2SelectionMask="x",IF(INDEX(RawDataRefData,$E301,0)&gt;0,INDEX(RawDataRefData,$E301,0)),"")),"")</f>
        <v/>
      </c>
      <c r="AK301" s="101" t="str">
        <f t="array" ref="AK301">IF($AI301,QUARTILE(IF(G2SelectionMask="x",IF(INDEX(RawDataRefData,$E301,0)&gt;0,INDEX(RawDataRefData,$E301,0)),""),1),"")</f>
        <v/>
      </c>
      <c r="AL301" s="101" t="str">
        <f t="array" ref="AL301">IF($AI301,QUARTILE(IF(G2SelectionMask="x",IF(INDEX(RawDataRefData,$E301,0)&gt;0,INDEX(RawDataRefData,$E301,0)),""),3),"")</f>
        <v/>
      </c>
      <c r="AM301" s="101" t="str">
        <f t="array" ref="AM301">IF($AI301,MIN(IF(G2SelectionMask="x",IF(INDEX(RawDataRefData,$E301,0)&gt;0,INDEX(RawDataRefData,$E301,0)),"")),"")</f>
        <v/>
      </c>
      <c r="AN301" s="101" t="str">
        <f t="array" ref="AN301">IF($AI301,MAX(IF(G2SelectionMask="x",IF(INDEX(RawDataRefData,$E301,0)&gt;0,INDEX(RawDataRefData,$E301,0)),"")),"")</f>
        <v/>
      </c>
      <c r="AO301" s="101" t="str">
        <f t="shared" si="113"/>
        <v/>
      </c>
      <c r="AP301" s="101" t="str">
        <f t="array" ref="AP301">IF($AI301,STDEVA(IF(G2SelectionMask="x",IF(INDEX(RawDataRefData,$E301,0)&gt;0,INDEX(RawDataRefData,$E301,0)),"")),"")</f>
        <v/>
      </c>
      <c r="AQ301" s="100" t="b">
        <f t="shared" si="114"/>
        <v>0</v>
      </c>
      <c r="AR301" s="100" t="str">
        <f t="array" ref="AR301">IF($AQ301,MEDIAN(IF(G3SelectionMask="x",IF(INDEX(RawDataRefData,$E301,0)&gt;0,INDEX(RawDataRefData,$E301,0)),"")),"")</f>
        <v/>
      </c>
      <c r="AS301" s="100" t="str">
        <f t="array" ref="AS301">IF($AQ301,QUARTILE(IF(G3SelectionMask="x",IF(INDEX(RawDataRefData,$E301,0)&gt;0,INDEX(RawDataRefData,$E301,0)),""),1),"")</f>
        <v/>
      </c>
      <c r="AT301" s="100" t="str">
        <f t="array" ref="AT301">IF($AQ301,QUARTILE(IF(G3SelectionMask="x",IF(INDEX(RawDataRefData,$E301,0)&gt;0,INDEX(RawDataRefData,$E301,0)),""),3),"")</f>
        <v/>
      </c>
      <c r="AU301" s="100" t="str">
        <f t="array" ref="AU301">IF($AQ301,MIN(IF(G3SelectionMask="x",IF(INDEX(RawDataRefData,$E301,0)&gt;0,INDEX(RawDataRefData,$E301,0)),"")),"")</f>
        <v/>
      </c>
      <c r="AV301" s="100" t="str">
        <f t="array" ref="AV301">IF($AQ301,MAX(IF(G3SelectionMask="x",IF(INDEX(RawDataRefData,$E301,0)&gt;0,INDEX(RawDataRefData,$E301,0)),"")),"")</f>
        <v/>
      </c>
      <c r="AW301" s="100" t="str">
        <f t="shared" si="115"/>
        <v/>
      </c>
      <c r="AX301" s="100" t="str">
        <f t="array" ref="AX301">IF($AQ301,STDEVA(IF(G3SelectionMask="x",IF(INDEX(RawDataRefData,$E301,0)&gt;0,INDEX(RawDataRefData,$E301,0)),"")),"")</f>
        <v/>
      </c>
      <c r="AY301" s="101" t="b">
        <f t="shared" si="116"/>
        <v>0</v>
      </c>
      <c r="AZ301" s="101" t="str">
        <f t="array" ref="AZ301">IF($AY301,MEDIAN(IF(G4SelectionMask="x",IF(INDEX(RawDataRefData,$E301,0)&gt;0,INDEX(RawDataRefData,$E301,0)),"")),"")</f>
        <v/>
      </c>
      <c r="BA301" s="101" t="str">
        <f t="array" ref="BA301">IF($AY301,QUARTILE(IF(G4SelectionMask="x",IF(INDEX(RawDataRefData,$E301,0)&gt;0,INDEX(RawDataRefData,$E301,0)),""),1),"")</f>
        <v/>
      </c>
      <c r="BB301" s="101" t="str">
        <f t="array" ref="BB301">IF($AY301,QUARTILE(IF(G4SelectionMask="x",IF(INDEX(RawDataRefData,$E301,0)&gt;0,INDEX(RawDataRefData,$E301,0)),""),3),"")</f>
        <v/>
      </c>
      <c r="BC301" s="101" t="str">
        <f t="array" ref="BC301">IF($AY301,MIN(IF(G4SelectionMask="x",IF(INDEX(RawDataRefData,$E301,0)&gt;0,INDEX(RawDataRefData,$E301,0)),"")),"")</f>
        <v/>
      </c>
      <c r="BD301" s="101" t="str">
        <f t="array" ref="BD301">IF($AY301,MAX(IF(G4SelectionMask="x",IF(INDEX(RawDataRefData,$E301,0)&gt;0,INDEX(RawDataRefData,$E301,0)),"")),"")</f>
        <v/>
      </c>
      <c r="BE301" s="101" t="str">
        <f t="shared" si="117"/>
        <v/>
      </c>
      <c r="BF301" s="101" t="str">
        <f t="array" ref="BF301">IF($AY301,STDEVA(IF(G4SelectionMask="x",IF(INDEX(RawDataRefData,$E301,0)&gt;0,INDEX(RawDataRefData,$E301,0)),"")),"")</f>
        <v/>
      </c>
      <c r="BG301" s="100" t="b">
        <f t="shared" si="118"/>
        <v>0</v>
      </c>
      <c r="BH301" s="100" t="str">
        <f t="array" ref="BH301">IF($BG301,MEDIAN(IF(G5SelectionMask="x",IF(INDEX(RawDataRefData,$E301,0)&gt;0,INDEX(RawDataRefData,$E301,0)),"")),"")</f>
        <v/>
      </c>
      <c r="BI301" s="100" t="str">
        <f t="array" ref="BI301">IF($BG301,QUARTILE(IF(G5SelectionMask="x",IF(INDEX(RawDataRefData,$E301,0)&gt;0,INDEX(RawDataRefData,$E301,0)),""),1),"")</f>
        <v/>
      </c>
      <c r="BJ301" s="100" t="str">
        <f t="array" ref="BJ301">IF($BG301,QUARTILE(IF(G5SelectionMask="x",IF(INDEX(RawDataRefData,$E301,0)&gt;0,INDEX(RawDataRefData,$E301,0)),""),3),"")</f>
        <v/>
      </c>
      <c r="BK301" s="100" t="str">
        <f t="array" ref="BK301">IF($BG301,MIN(IF(G5SelectionMask="x",IF(INDEX(RawDataRefData,$E301,0)&gt;0,INDEX(RawDataRefData,$E301,0)),"")),"")</f>
        <v/>
      </c>
      <c r="BL301" s="100" t="str">
        <f t="array" ref="BL301">IF($BG301,MAX(IF(G5SelectionMask="x",IF(INDEX(RawDataRefData,$E301,0)&gt;0,INDEX(RawDataRefData,$E301,0)),"")),"")</f>
        <v/>
      </c>
      <c r="BM301" s="100" t="str">
        <f t="shared" si="119"/>
        <v/>
      </c>
      <c r="BN301" s="103" t="str">
        <f t="array" ref="BN301">IF($BG301,STDEVA(IF(G5SelectionMask="x",IF(INDEX(RawDataRefData,$E301,0)&gt;0,INDEX(RawDataRefData,$E301,0)),"")),"")</f>
        <v/>
      </c>
      <c r="BO301" s="104"/>
      <c r="BP301" s="105"/>
      <c r="BQ301" s="105"/>
      <c r="BR301" s="105"/>
      <c r="BS301" s="105"/>
      <c r="BT301" s="105"/>
      <c r="BU301" s="105"/>
      <c r="BV301" s="105"/>
      <c r="BW301" s="105"/>
      <c r="BX301" s="105"/>
      <c r="BY301" s="105"/>
      <c r="BZ301" s="105"/>
      <c r="CA301" s="105"/>
      <c r="CB301" s="105"/>
      <c r="CC301" s="105"/>
      <c r="CD301" s="105"/>
    </row>
    <row r="302" spans="1:82" x14ac:dyDescent="0.2">
      <c r="A302" s="33">
        <f t="shared" si="120"/>
        <v>0</v>
      </c>
      <c r="B302" s="206"/>
      <c r="C302" s="200"/>
      <c r="D302" s="197"/>
      <c r="E302" s="72">
        <f t="shared" si="100"/>
        <v>293</v>
      </c>
      <c r="F302" s="9" t="s">
        <v>829</v>
      </c>
      <c r="G302" s="9" t="s">
        <v>2688</v>
      </c>
      <c r="K302" s="100" t="str">
        <f t="shared" si="101"/>
        <v/>
      </c>
      <c r="L302" s="100"/>
      <c r="M302" s="100"/>
      <c r="N302" s="100"/>
      <c r="O302" s="100"/>
      <c r="P302" s="101" t="str">
        <f t="shared" si="102"/>
        <v/>
      </c>
      <c r="Q302" s="102" t="str">
        <f t="shared" si="103"/>
        <v/>
      </c>
      <c r="R302" s="102" t="str">
        <f t="shared" si="104"/>
        <v/>
      </c>
      <c r="S302" s="102" t="str">
        <f t="shared" si="105"/>
        <v/>
      </c>
      <c r="T302" s="102" t="str">
        <f t="shared" si="106"/>
        <v/>
      </c>
      <c r="U302" s="102" t="str">
        <f t="shared" si="107"/>
        <v/>
      </c>
      <c r="V302" s="102" t="str">
        <f t="shared" si="108"/>
        <v/>
      </c>
      <c r="W302" s="102" t="str">
        <f t="shared" si="109"/>
        <v/>
      </c>
      <c r="X302" s="102" t="str">
        <f t="shared" si="110"/>
        <v/>
      </c>
      <c r="Y302" s="102" t="str">
        <f t="shared" si="111"/>
        <v/>
      </c>
      <c r="Z302" s="102" t="str">
        <f t="shared" si="112"/>
        <v/>
      </c>
      <c r="AA302" s="100" t="b">
        <f t="shared" si="97"/>
        <v>0</v>
      </c>
      <c r="AB302" s="100" t="str">
        <f t="array" ref="AB302">IF($AA302,MEDIAN(IF(G1SelectionMask="x",IF(INDEX(RawDataRefData,$E302,0)&gt;0,INDEX(RawDataRefData,$E302,0)),"")),"")</f>
        <v/>
      </c>
      <c r="AC302" s="100" t="str">
        <f t="array" ref="AC302">IF($AA302,QUARTILE(IF(G1SelectionMask="x",IF(INDEX(RawDataRefData,$E302,0)&gt;0,INDEX(RawDataRefData,$E302,0)),""),1),"")</f>
        <v/>
      </c>
      <c r="AD302" s="100" t="str">
        <f t="array" ref="AD302">IF($AA302,QUARTILE(IF(G1SelectionMask="x",IF(INDEX(RawDataRefData,$E302,0)&gt;0,INDEX(RawDataRefData,$E302,0)),""),3),"")</f>
        <v/>
      </c>
      <c r="AE302" s="100" t="str">
        <f t="array" ref="AE302">IF($AA302,MIN(IF(G1SelectionMask="x",IF(INDEX(RawDataRefData,$E302,0)&gt;0,INDEX(RawDataRefData,$E302,0)),"")),"")</f>
        <v/>
      </c>
      <c r="AF302" s="100" t="str">
        <f t="array" ref="AF302">IF($AA302,MAX(IF(G1SelectionMask="x",IF(INDEX(RawDataRefData,$E302,0)&gt;0,INDEX(RawDataRefData,$E302,0)),"")),"")</f>
        <v/>
      </c>
      <c r="AG302" s="100" t="str">
        <f t="shared" si="98"/>
        <v/>
      </c>
      <c r="AH302" s="100" t="str">
        <f t="array" ref="AH302">IF($AA302,STDEVA(IF(G1SelectionMask="x",IF(INDEX(RawDataRefData,$E302,0)&gt;0,INDEX(RawDataRefData,$E302,0)),"")),"")</f>
        <v/>
      </c>
      <c r="AI302" s="101" t="b">
        <f t="shared" si="99"/>
        <v>0</v>
      </c>
      <c r="AJ302" s="101" t="str">
        <f t="array" ref="AJ302">IF($AI302,MEDIAN(IF(G2SelectionMask="x",IF(INDEX(RawDataRefData,$E302,0)&gt;0,INDEX(RawDataRefData,$E302,0)),"")),"")</f>
        <v/>
      </c>
      <c r="AK302" s="101" t="str">
        <f t="array" ref="AK302">IF($AI302,QUARTILE(IF(G2SelectionMask="x",IF(INDEX(RawDataRefData,$E302,0)&gt;0,INDEX(RawDataRefData,$E302,0)),""),1),"")</f>
        <v/>
      </c>
      <c r="AL302" s="101" t="str">
        <f t="array" ref="AL302">IF($AI302,QUARTILE(IF(G2SelectionMask="x",IF(INDEX(RawDataRefData,$E302,0)&gt;0,INDEX(RawDataRefData,$E302,0)),""),3),"")</f>
        <v/>
      </c>
      <c r="AM302" s="101" t="str">
        <f t="array" ref="AM302">IF($AI302,MIN(IF(G2SelectionMask="x",IF(INDEX(RawDataRefData,$E302,0)&gt;0,INDEX(RawDataRefData,$E302,0)),"")),"")</f>
        <v/>
      </c>
      <c r="AN302" s="101" t="str">
        <f t="array" ref="AN302">IF($AI302,MAX(IF(G2SelectionMask="x",IF(INDEX(RawDataRefData,$E302,0)&gt;0,INDEX(RawDataRefData,$E302,0)),"")),"")</f>
        <v/>
      </c>
      <c r="AO302" s="101" t="str">
        <f t="shared" si="113"/>
        <v/>
      </c>
      <c r="AP302" s="101" t="str">
        <f t="array" ref="AP302">IF($AI302,STDEVA(IF(G2SelectionMask="x",IF(INDEX(RawDataRefData,$E302,0)&gt;0,INDEX(RawDataRefData,$E302,0)),"")),"")</f>
        <v/>
      </c>
      <c r="AQ302" s="100" t="b">
        <f t="shared" si="114"/>
        <v>0</v>
      </c>
      <c r="AR302" s="100" t="str">
        <f t="array" ref="AR302">IF($AQ302,MEDIAN(IF(G3SelectionMask="x",IF(INDEX(RawDataRefData,$E302,0)&gt;0,INDEX(RawDataRefData,$E302,0)),"")),"")</f>
        <v/>
      </c>
      <c r="AS302" s="100" t="str">
        <f t="array" ref="AS302">IF($AQ302,QUARTILE(IF(G3SelectionMask="x",IF(INDEX(RawDataRefData,$E302,0)&gt;0,INDEX(RawDataRefData,$E302,0)),""),1),"")</f>
        <v/>
      </c>
      <c r="AT302" s="100" t="str">
        <f t="array" ref="AT302">IF($AQ302,QUARTILE(IF(G3SelectionMask="x",IF(INDEX(RawDataRefData,$E302,0)&gt;0,INDEX(RawDataRefData,$E302,0)),""),3),"")</f>
        <v/>
      </c>
      <c r="AU302" s="100" t="str">
        <f t="array" ref="AU302">IF($AQ302,MIN(IF(G3SelectionMask="x",IF(INDEX(RawDataRefData,$E302,0)&gt;0,INDEX(RawDataRefData,$E302,0)),"")),"")</f>
        <v/>
      </c>
      <c r="AV302" s="100" t="str">
        <f t="array" ref="AV302">IF($AQ302,MAX(IF(G3SelectionMask="x",IF(INDEX(RawDataRefData,$E302,0)&gt;0,INDEX(RawDataRefData,$E302,0)),"")),"")</f>
        <v/>
      </c>
      <c r="AW302" s="100" t="str">
        <f t="shared" si="115"/>
        <v/>
      </c>
      <c r="AX302" s="100" t="str">
        <f t="array" ref="AX302">IF($AQ302,STDEVA(IF(G3SelectionMask="x",IF(INDEX(RawDataRefData,$E302,0)&gt;0,INDEX(RawDataRefData,$E302,0)),"")),"")</f>
        <v/>
      </c>
      <c r="AY302" s="101" t="b">
        <f t="shared" si="116"/>
        <v>0</v>
      </c>
      <c r="AZ302" s="101" t="str">
        <f t="array" ref="AZ302">IF($AY302,MEDIAN(IF(G4SelectionMask="x",IF(INDEX(RawDataRefData,$E302,0)&gt;0,INDEX(RawDataRefData,$E302,0)),"")),"")</f>
        <v/>
      </c>
      <c r="BA302" s="101" t="str">
        <f t="array" ref="BA302">IF($AY302,QUARTILE(IF(G4SelectionMask="x",IF(INDEX(RawDataRefData,$E302,0)&gt;0,INDEX(RawDataRefData,$E302,0)),""),1),"")</f>
        <v/>
      </c>
      <c r="BB302" s="101" t="str">
        <f t="array" ref="BB302">IF($AY302,QUARTILE(IF(G4SelectionMask="x",IF(INDEX(RawDataRefData,$E302,0)&gt;0,INDEX(RawDataRefData,$E302,0)),""),3),"")</f>
        <v/>
      </c>
      <c r="BC302" s="101" t="str">
        <f t="array" ref="BC302">IF($AY302,MIN(IF(G4SelectionMask="x",IF(INDEX(RawDataRefData,$E302,0)&gt;0,INDEX(RawDataRefData,$E302,0)),"")),"")</f>
        <v/>
      </c>
      <c r="BD302" s="101" t="str">
        <f t="array" ref="BD302">IF($AY302,MAX(IF(G4SelectionMask="x",IF(INDEX(RawDataRefData,$E302,0)&gt;0,INDEX(RawDataRefData,$E302,0)),"")),"")</f>
        <v/>
      </c>
      <c r="BE302" s="101" t="str">
        <f t="shared" si="117"/>
        <v/>
      </c>
      <c r="BF302" s="101" t="str">
        <f t="array" ref="BF302">IF($AY302,STDEVA(IF(G4SelectionMask="x",IF(INDEX(RawDataRefData,$E302,0)&gt;0,INDEX(RawDataRefData,$E302,0)),"")),"")</f>
        <v/>
      </c>
      <c r="BG302" s="100" t="b">
        <f t="shared" si="118"/>
        <v>0</v>
      </c>
      <c r="BH302" s="100" t="str">
        <f t="array" ref="BH302">IF($BG302,MEDIAN(IF(G5SelectionMask="x",IF(INDEX(RawDataRefData,$E302,0)&gt;0,INDEX(RawDataRefData,$E302,0)),"")),"")</f>
        <v/>
      </c>
      <c r="BI302" s="100" t="str">
        <f t="array" ref="BI302">IF($BG302,QUARTILE(IF(G5SelectionMask="x",IF(INDEX(RawDataRefData,$E302,0)&gt;0,INDEX(RawDataRefData,$E302,0)),""),1),"")</f>
        <v/>
      </c>
      <c r="BJ302" s="100" t="str">
        <f t="array" ref="BJ302">IF($BG302,QUARTILE(IF(G5SelectionMask="x",IF(INDEX(RawDataRefData,$E302,0)&gt;0,INDEX(RawDataRefData,$E302,0)),""),3),"")</f>
        <v/>
      </c>
      <c r="BK302" s="100" t="str">
        <f t="array" ref="BK302">IF($BG302,MIN(IF(G5SelectionMask="x",IF(INDEX(RawDataRefData,$E302,0)&gt;0,INDEX(RawDataRefData,$E302,0)),"")),"")</f>
        <v/>
      </c>
      <c r="BL302" s="100" t="str">
        <f t="array" ref="BL302">IF($BG302,MAX(IF(G5SelectionMask="x",IF(INDEX(RawDataRefData,$E302,0)&gt;0,INDEX(RawDataRefData,$E302,0)),"")),"")</f>
        <v/>
      </c>
      <c r="BM302" s="100" t="str">
        <f t="shared" si="119"/>
        <v/>
      </c>
      <c r="BN302" s="103" t="str">
        <f t="array" ref="BN302">IF($BG302,STDEVA(IF(G5SelectionMask="x",IF(INDEX(RawDataRefData,$E302,0)&gt;0,INDEX(RawDataRefData,$E302,0)),"")),"")</f>
        <v/>
      </c>
      <c r="BO302" s="104"/>
      <c r="BP302" s="105"/>
      <c r="BQ302" s="105"/>
      <c r="BR302" s="105"/>
      <c r="BS302" s="105"/>
      <c r="BT302" s="105"/>
      <c r="BU302" s="105"/>
      <c r="BV302" s="105"/>
      <c r="BW302" s="105"/>
      <c r="BX302" s="105"/>
      <c r="BY302" s="105"/>
      <c r="BZ302" s="105"/>
      <c r="CA302" s="105"/>
      <c r="CB302" s="105"/>
      <c r="CC302" s="105"/>
      <c r="CD302" s="105"/>
    </row>
    <row r="303" spans="1:82" x14ac:dyDescent="0.2">
      <c r="B303" s="206"/>
      <c r="C303" s="200"/>
      <c r="D303" s="197"/>
      <c r="E303" s="72">
        <f t="shared" si="100"/>
        <v>294</v>
      </c>
      <c r="F303" s="9" t="s">
        <v>830</v>
      </c>
      <c r="G303" s="9" t="s">
        <v>2690</v>
      </c>
      <c r="K303" s="100">
        <f t="shared" si="101"/>
        <v>0.66</v>
      </c>
      <c r="L303" s="100"/>
      <c r="M303" s="100"/>
      <c r="N303" s="100"/>
      <c r="O303" s="100"/>
      <c r="P303" s="101">
        <f t="shared" si="102"/>
        <v>0.57999999999999996</v>
      </c>
      <c r="Q303" s="102">
        <f t="shared" si="103"/>
        <v>0.56000000000000005</v>
      </c>
      <c r="R303" s="102">
        <f t="shared" si="104"/>
        <v>0.3125</v>
      </c>
      <c r="S303" s="102">
        <f t="shared" si="105"/>
        <v>0.83</v>
      </c>
      <c r="T303" s="102">
        <f t="shared" si="106"/>
        <v>1</v>
      </c>
      <c r="U303" s="102" t="str">
        <f t="shared" si="107"/>
        <v/>
      </c>
      <c r="V303" s="102">
        <f t="shared" si="108"/>
        <v>0.15</v>
      </c>
      <c r="W303" s="102">
        <f t="shared" si="109"/>
        <v>0.76190000000000002</v>
      </c>
      <c r="X303" s="102">
        <f t="shared" si="110"/>
        <v>0.8</v>
      </c>
      <c r="Y303" s="102">
        <f t="shared" si="111"/>
        <v>0.63</v>
      </c>
      <c r="Z303" s="102">
        <f t="shared" si="112"/>
        <v>0.2</v>
      </c>
      <c r="AA303" s="100" t="b">
        <f t="shared" si="97"/>
        <v>1</v>
      </c>
      <c r="AB303" s="100">
        <f t="array" ref="AB303">IF($AA303,MEDIAN(IF(G1SelectionMask="x",IF(INDEX(RawDataRefData,$E303,0)&gt;0,INDEX(RawDataRefData,$E303,0)),"")),"")</f>
        <v>0.60499999999999998</v>
      </c>
      <c r="AC303" s="100">
        <f t="array" ref="AC303">IF($AA303,QUARTILE(IF(G1SelectionMask="x",IF(INDEX(RawDataRefData,$E303,0)&gt;0,INDEX(RawDataRefData,$E303,0)),""),1),"")</f>
        <v>0.37437500000000001</v>
      </c>
      <c r="AD303" s="100">
        <f t="array" ref="AD303">IF($AA303,QUARTILE(IF(G1SelectionMask="x",IF(INDEX(RawDataRefData,$E303,0)&gt;0,INDEX(RawDataRefData,$E303,0)),""),3),"")</f>
        <v>0.79047500000000004</v>
      </c>
      <c r="AE303" s="100">
        <f t="array" ref="AE303">IF($AA303,MIN(IF(G1SelectionMask="x",IF(INDEX(RawDataRefData,$E303,0)&gt;0,INDEX(RawDataRefData,$E303,0)),"")),"")</f>
        <v>0.15</v>
      </c>
      <c r="AF303" s="100">
        <f t="array" ref="AF303">IF($AA303,MAX(IF(G1SelectionMask="x",IF(INDEX(RawDataRefData,$E303,0)&gt;0,INDEX(RawDataRefData,$E303,0)),"")),"")</f>
        <v>1</v>
      </c>
      <c r="AG303" s="100">
        <f t="shared" si="98"/>
        <v>0.58243999999999996</v>
      </c>
      <c r="AH303" s="100">
        <f t="array" ref="AH303">IF($AA303,STDEVA(IF(G1SelectionMask="x",IF(INDEX(RawDataRefData,$E303,0)&gt;0,INDEX(RawDataRefData,$E303,0)),"")),"")</f>
        <v>0.28364381498241381</v>
      </c>
      <c r="AI303" s="101" t="b">
        <f t="shared" si="99"/>
        <v>1</v>
      </c>
      <c r="AJ303" s="101">
        <f t="array" ref="AJ303">IF($AI303,MEDIAN(IF(G2SelectionMask="x",IF(INDEX(RawDataRefData,$E303,0)&gt;0,INDEX(RawDataRefData,$E303,0)),"")),"")</f>
        <v>0.57999999999999996</v>
      </c>
      <c r="AK303" s="101">
        <f t="array" ref="AK303">IF($AI303,QUARTILE(IF(G2SelectionMask="x",IF(INDEX(RawDataRefData,$E303,0)&gt;0,INDEX(RawDataRefData,$E303,0)),""),1),"")</f>
        <v>0.36499999999999999</v>
      </c>
      <c r="AL303" s="101">
        <f t="array" ref="AL303">IF($AI303,QUARTILE(IF(G2SelectionMask="x",IF(INDEX(RawDataRefData,$E303,0)&gt;0,INDEX(RawDataRefData,$E303,0)),""),3),"")</f>
        <v>0.69595000000000007</v>
      </c>
      <c r="AM303" s="101">
        <f t="array" ref="AM303">IF($AI303,MIN(IF(G2SelectionMask="x",IF(INDEX(RawDataRefData,$E303,0)&gt;0,INDEX(RawDataRefData,$E303,0)),"")),"")</f>
        <v>0.15</v>
      </c>
      <c r="AN303" s="101">
        <f t="array" ref="AN303">IF($AI303,MAX(IF(G2SelectionMask="x",IF(INDEX(RawDataRefData,$E303,0)&gt;0,INDEX(RawDataRefData,$E303,0)),"")),"")</f>
        <v>1</v>
      </c>
      <c r="AO303" s="101">
        <f t="shared" si="113"/>
        <v>0.55017272727272726</v>
      </c>
      <c r="AP303" s="101">
        <f t="array" ref="AP303">IF($AI303,STDEVA(IF(G2SelectionMask="x",IF(INDEX(RawDataRefData,$E303,0)&gt;0,INDEX(RawDataRefData,$E303,0)),"")),"")</f>
        <v>0.27557236469177776</v>
      </c>
      <c r="AQ303" s="100" t="b">
        <f t="shared" si="114"/>
        <v>0</v>
      </c>
      <c r="AR303" s="100" t="str">
        <f t="array" ref="AR303">IF($AQ303,MEDIAN(IF(G3SelectionMask="x",IF(INDEX(RawDataRefData,$E303,0)&gt;0,INDEX(RawDataRefData,$E303,0)),"")),"")</f>
        <v/>
      </c>
      <c r="AS303" s="100" t="str">
        <f t="array" ref="AS303">IF($AQ303,QUARTILE(IF(G3SelectionMask="x",IF(INDEX(RawDataRefData,$E303,0)&gt;0,INDEX(RawDataRefData,$E303,0)),""),1),"")</f>
        <v/>
      </c>
      <c r="AT303" s="100" t="str">
        <f t="array" ref="AT303">IF($AQ303,QUARTILE(IF(G3SelectionMask="x",IF(INDEX(RawDataRefData,$E303,0)&gt;0,INDEX(RawDataRefData,$E303,0)),""),3),"")</f>
        <v/>
      </c>
      <c r="AU303" s="100" t="str">
        <f t="array" ref="AU303">IF($AQ303,MIN(IF(G3SelectionMask="x",IF(INDEX(RawDataRefData,$E303,0)&gt;0,INDEX(RawDataRefData,$E303,0)),"")),"")</f>
        <v/>
      </c>
      <c r="AV303" s="100" t="str">
        <f t="array" ref="AV303">IF($AQ303,MAX(IF(G3SelectionMask="x",IF(INDEX(RawDataRefData,$E303,0)&gt;0,INDEX(RawDataRefData,$E303,0)),"")),"")</f>
        <v/>
      </c>
      <c r="AW303" s="100" t="str">
        <f t="shared" si="115"/>
        <v/>
      </c>
      <c r="AX303" s="100" t="str">
        <f t="array" ref="AX303">IF($AQ303,STDEVA(IF(G3SelectionMask="x",IF(INDEX(RawDataRefData,$E303,0)&gt;0,INDEX(RawDataRefData,$E303,0)),"")),"")</f>
        <v/>
      </c>
      <c r="AY303" s="101" t="b">
        <f t="shared" si="116"/>
        <v>0</v>
      </c>
      <c r="AZ303" s="101" t="str">
        <f t="array" ref="AZ303">IF($AY303,MEDIAN(IF(G4SelectionMask="x",IF(INDEX(RawDataRefData,$E303,0)&gt;0,INDEX(RawDataRefData,$E303,0)),"")),"")</f>
        <v/>
      </c>
      <c r="BA303" s="101" t="str">
        <f t="array" ref="BA303">IF($AY303,QUARTILE(IF(G4SelectionMask="x",IF(INDEX(RawDataRefData,$E303,0)&gt;0,INDEX(RawDataRefData,$E303,0)),""),1),"")</f>
        <v/>
      </c>
      <c r="BB303" s="101" t="str">
        <f t="array" ref="BB303">IF($AY303,QUARTILE(IF(G4SelectionMask="x",IF(INDEX(RawDataRefData,$E303,0)&gt;0,INDEX(RawDataRefData,$E303,0)),""),3),"")</f>
        <v/>
      </c>
      <c r="BC303" s="101" t="str">
        <f t="array" ref="BC303">IF($AY303,MIN(IF(G4SelectionMask="x",IF(INDEX(RawDataRefData,$E303,0)&gt;0,INDEX(RawDataRefData,$E303,0)),"")),"")</f>
        <v/>
      </c>
      <c r="BD303" s="101" t="str">
        <f t="array" ref="BD303">IF($AY303,MAX(IF(G4SelectionMask="x",IF(INDEX(RawDataRefData,$E303,0)&gt;0,INDEX(RawDataRefData,$E303,0)),"")),"")</f>
        <v/>
      </c>
      <c r="BE303" s="101" t="str">
        <f t="shared" si="117"/>
        <v/>
      </c>
      <c r="BF303" s="101" t="str">
        <f t="array" ref="BF303">IF($AY303,STDEVA(IF(G4SelectionMask="x",IF(INDEX(RawDataRefData,$E303,0)&gt;0,INDEX(RawDataRefData,$E303,0)),"")),"")</f>
        <v/>
      </c>
      <c r="BG303" s="100" t="b">
        <f t="shared" si="118"/>
        <v>0</v>
      </c>
      <c r="BH303" s="100" t="str">
        <f t="array" ref="BH303">IF($BG303,MEDIAN(IF(G5SelectionMask="x",IF(INDEX(RawDataRefData,$E303,0)&gt;0,INDEX(RawDataRefData,$E303,0)),"")),"")</f>
        <v/>
      </c>
      <c r="BI303" s="100" t="str">
        <f t="array" ref="BI303">IF($BG303,QUARTILE(IF(G5SelectionMask="x",IF(INDEX(RawDataRefData,$E303,0)&gt;0,INDEX(RawDataRefData,$E303,0)),""),1),"")</f>
        <v/>
      </c>
      <c r="BJ303" s="100" t="str">
        <f t="array" ref="BJ303">IF($BG303,QUARTILE(IF(G5SelectionMask="x",IF(INDEX(RawDataRefData,$E303,0)&gt;0,INDEX(RawDataRefData,$E303,0)),""),3),"")</f>
        <v/>
      </c>
      <c r="BK303" s="100" t="str">
        <f t="array" ref="BK303">IF($BG303,MIN(IF(G5SelectionMask="x",IF(INDEX(RawDataRefData,$E303,0)&gt;0,INDEX(RawDataRefData,$E303,0)),"")),"")</f>
        <v/>
      </c>
      <c r="BL303" s="100" t="str">
        <f t="array" ref="BL303">IF($BG303,MAX(IF(G5SelectionMask="x",IF(INDEX(RawDataRefData,$E303,0)&gt;0,INDEX(RawDataRefData,$E303,0)),"")),"")</f>
        <v/>
      </c>
      <c r="BM303" s="100" t="str">
        <f t="shared" si="119"/>
        <v/>
      </c>
      <c r="BN303" s="103" t="str">
        <f t="array" ref="BN303">IF($BG303,STDEVA(IF(G5SelectionMask="x",IF(INDEX(RawDataRefData,$E303,0)&gt;0,INDEX(RawDataRefData,$E303,0)),"")),"")</f>
        <v/>
      </c>
      <c r="BO303" s="104"/>
      <c r="BP303" s="105">
        <v>0.66</v>
      </c>
      <c r="BQ303" s="105">
        <v>0.57999999999999996</v>
      </c>
      <c r="BR303" s="105">
        <v>0.56000000000000005</v>
      </c>
      <c r="BS303" s="105">
        <v>0.3125</v>
      </c>
      <c r="BT303" s="105">
        <v>0.83</v>
      </c>
      <c r="BU303" s="105">
        <v>1</v>
      </c>
      <c r="BV303" s="105" t="s">
        <v>2518</v>
      </c>
      <c r="BW303" s="105">
        <v>0.15</v>
      </c>
      <c r="BX303" s="105">
        <v>0.76190000000000002</v>
      </c>
      <c r="BY303" s="105">
        <v>0.8</v>
      </c>
      <c r="BZ303" s="105">
        <v>0.63</v>
      </c>
      <c r="CA303" s="105">
        <v>0.2</v>
      </c>
      <c r="CB303" s="105">
        <v>0.53</v>
      </c>
      <c r="CC303" s="105">
        <v>0.63</v>
      </c>
      <c r="CD303" s="105">
        <v>0.18</v>
      </c>
    </row>
    <row r="304" spans="1:82" x14ac:dyDescent="0.2">
      <c r="B304" s="206"/>
      <c r="C304" s="200"/>
      <c r="D304" s="197"/>
      <c r="E304" s="72">
        <f t="shared" si="100"/>
        <v>295</v>
      </c>
      <c r="F304" s="9" t="s">
        <v>831</v>
      </c>
      <c r="G304" s="9" t="s">
        <v>2689</v>
      </c>
      <c r="K304" s="100">
        <f t="shared" si="101"/>
        <v>0.7</v>
      </c>
      <c r="L304" s="100"/>
      <c r="M304" s="100"/>
      <c r="N304" s="100"/>
      <c r="O304" s="100"/>
      <c r="P304" s="101">
        <f t="shared" si="102"/>
        <v>0.57999999999999996</v>
      </c>
      <c r="Q304" s="102">
        <f t="shared" si="103"/>
        <v>0.64</v>
      </c>
      <c r="R304" s="102">
        <f t="shared" si="104"/>
        <v>0.375</v>
      </c>
      <c r="S304" s="102">
        <f t="shared" si="105"/>
        <v>0.94</v>
      </c>
      <c r="T304" s="102" t="str">
        <f t="shared" si="106"/>
        <v/>
      </c>
      <c r="U304" s="102">
        <f t="shared" si="107"/>
        <v>0.56000000000000005</v>
      </c>
      <c r="V304" s="102">
        <f t="shared" si="108"/>
        <v>0.19</v>
      </c>
      <c r="W304" s="102">
        <f t="shared" si="109"/>
        <v>0.78569999999999995</v>
      </c>
      <c r="X304" s="102">
        <f t="shared" si="110"/>
        <v>0.9</v>
      </c>
      <c r="Y304" s="102">
        <f t="shared" si="111"/>
        <v>0.63</v>
      </c>
      <c r="Z304" s="102">
        <f t="shared" si="112"/>
        <v>0.2</v>
      </c>
      <c r="AA304" s="100" t="b">
        <f t="shared" si="97"/>
        <v>1</v>
      </c>
      <c r="AB304" s="100">
        <f t="array" ref="AB304">IF($AA304,MEDIAN(IF(G1SelectionMask="x",IF(INDEX(RawDataRefData,$E304,0)&gt;0,INDEX(RawDataRefData,$E304,0)),"")),"")</f>
        <v>0.60499999999999998</v>
      </c>
      <c r="AC304" s="100">
        <f t="array" ref="AC304">IF($AA304,QUARTILE(IF(G1SelectionMask="x",IF(INDEX(RawDataRefData,$E304,0)&gt;0,INDEX(RawDataRefData,$E304,0)),""),1),"")</f>
        <v>0.42125000000000001</v>
      </c>
      <c r="AD304" s="100">
        <f t="array" ref="AD304">IF($AA304,QUARTILE(IF(G1SelectionMask="x",IF(INDEX(RawDataRefData,$E304,0)&gt;0,INDEX(RawDataRefData,$E304,0)),""),3),"")</f>
        <v>0.74927499999999991</v>
      </c>
      <c r="AE304" s="100">
        <f t="array" ref="AE304">IF($AA304,MIN(IF(G1SelectionMask="x",IF(INDEX(RawDataRefData,$E304,0)&gt;0,INDEX(RawDataRefData,$E304,0)),"")),"")</f>
        <v>0.19</v>
      </c>
      <c r="AF304" s="100">
        <f t="array" ref="AF304">IF($AA304,MAX(IF(G1SelectionMask="x",IF(INDEX(RawDataRefData,$E304,0)&gt;0,INDEX(RawDataRefData,$E304,0)),"")),"")</f>
        <v>0.94</v>
      </c>
      <c r="AG304" s="100">
        <f t="shared" si="98"/>
        <v>0.58007000000000009</v>
      </c>
      <c r="AH304" s="100">
        <f t="array" ref="AH304">IF($AA304,STDEVA(IF(G1SelectionMask="x",IF(INDEX(RawDataRefData,$E304,0)&gt;0,INDEX(RawDataRefData,$E304,0)),"")),"")</f>
        <v>0.26232664985132964</v>
      </c>
      <c r="AI304" s="101" t="b">
        <f t="shared" si="99"/>
        <v>1</v>
      </c>
      <c r="AJ304" s="101">
        <f t="array" ref="AJ304">IF($AI304,MEDIAN(IF(G2SelectionMask="x",IF(INDEX(RawDataRefData,$E304,0)&gt;0,INDEX(RawDataRefData,$E304,0)),"")),"")</f>
        <v>0.60499999999999998</v>
      </c>
      <c r="AK304" s="101">
        <f t="array" ref="AK304">IF($AI304,QUARTILE(IF(G2SelectionMask="x",IF(INDEX(RawDataRefData,$E304,0)&gt;0,INDEX(RawDataRefData,$E304,0)),""),1),"")</f>
        <v>0.46250000000000002</v>
      </c>
      <c r="AL304" s="101">
        <f t="array" ref="AL304">IF($AI304,QUARTILE(IF(G2SelectionMask="x",IF(INDEX(RawDataRefData,$E304,0)&gt;0,INDEX(RawDataRefData,$E304,0)),""),3),"")</f>
        <v>0.63749999999999996</v>
      </c>
      <c r="AM304" s="101">
        <f t="array" ref="AM304">IF($AI304,MIN(IF(G2SelectionMask="x",IF(INDEX(RawDataRefData,$E304,0)&gt;0,INDEX(RawDataRefData,$E304,0)),"")),"")</f>
        <v>0.19</v>
      </c>
      <c r="AN304" s="101">
        <f t="array" ref="AN304">IF($AI304,MAX(IF(G2SelectionMask="x",IF(INDEX(RawDataRefData,$E304,0)&gt;0,INDEX(RawDataRefData,$E304,0)),"")),"")</f>
        <v>0.94</v>
      </c>
      <c r="AO304" s="101">
        <f t="shared" si="113"/>
        <v>0.55657000000000001</v>
      </c>
      <c r="AP304" s="101">
        <f t="array" ref="AP304">IF($AI304,STDEVA(IF(G2SelectionMask="x",IF(INDEX(RawDataRefData,$E304,0)&gt;0,INDEX(RawDataRefData,$E304,0)),"")),"")</f>
        <v>0.23419432600584764</v>
      </c>
      <c r="AQ304" s="100" t="b">
        <f t="shared" si="114"/>
        <v>0</v>
      </c>
      <c r="AR304" s="100" t="str">
        <f t="array" ref="AR304">IF($AQ304,MEDIAN(IF(G3SelectionMask="x",IF(INDEX(RawDataRefData,$E304,0)&gt;0,INDEX(RawDataRefData,$E304,0)),"")),"")</f>
        <v/>
      </c>
      <c r="AS304" s="100" t="str">
        <f t="array" ref="AS304">IF($AQ304,QUARTILE(IF(G3SelectionMask="x",IF(INDEX(RawDataRefData,$E304,0)&gt;0,INDEX(RawDataRefData,$E304,0)),""),1),"")</f>
        <v/>
      </c>
      <c r="AT304" s="100" t="str">
        <f t="array" ref="AT304">IF($AQ304,QUARTILE(IF(G3SelectionMask="x",IF(INDEX(RawDataRefData,$E304,0)&gt;0,INDEX(RawDataRefData,$E304,0)),""),3),"")</f>
        <v/>
      </c>
      <c r="AU304" s="100" t="str">
        <f t="array" ref="AU304">IF($AQ304,MIN(IF(G3SelectionMask="x",IF(INDEX(RawDataRefData,$E304,0)&gt;0,INDEX(RawDataRefData,$E304,0)),"")),"")</f>
        <v/>
      </c>
      <c r="AV304" s="100" t="str">
        <f t="array" ref="AV304">IF($AQ304,MAX(IF(G3SelectionMask="x",IF(INDEX(RawDataRefData,$E304,0)&gt;0,INDEX(RawDataRefData,$E304,0)),"")),"")</f>
        <v/>
      </c>
      <c r="AW304" s="100" t="str">
        <f t="shared" si="115"/>
        <v/>
      </c>
      <c r="AX304" s="100" t="str">
        <f t="array" ref="AX304">IF($AQ304,STDEVA(IF(G3SelectionMask="x",IF(INDEX(RawDataRefData,$E304,0)&gt;0,INDEX(RawDataRefData,$E304,0)),"")),"")</f>
        <v/>
      </c>
      <c r="AY304" s="101" t="b">
        <f t="shared" si="116"/>
        <v>0</v>
      </c>
      <c r="AZ304" s="101" t="str">
        <f t="array" ref="AZ304">IF($AY304,MEDIAN(IF(G4SelectionMask="x",IF(INDEX(RawDataRefData,$E304,0)&gt;0,INDEX(RawDataRefData,$E304,0)),"")),"")</f>
        <v/>
      </c>
      <c r="BA304" s="101" t="str">
        <f t="array" ref="BA304">IF($AY304,QUARTILE(IF(G4SelectionMask="x",IF(INDEX(RawDataRefData,$E304,0)&gt;0,INDEX(RawDataRefData,$E304,0)),""),1),"")</f>
        <v/>
      </c>
      <c r="BB304" s="101" t="str">
        <f t="array" ref="BB304">IF($AY304,QUARTILE(IF(G4SelectionMask="x",IF(INDEX(RawDataRefData,$E304,0)&gt;0,INDEX(RawDataRefData,$E304,0)),""),3),"")</f>
        <v/>
      </c>
      <c r="BC304" s="101" t="str">
        <f t="array" ref="BC304">IF($AY304,MIN(IF(G4SelectionMask="x",IF(INDEX(RawDataRefData,$E304,0)&gt;0,INDEX(RawDataRefData,$E304,0)),"")),"")</f>
        <v/>
      </c>
      <c r="BD304" s="101" t="str">
        <f t="array" ref="BD304">IF($AY304,MAX(IF(G4SelectionMask="x",IF(INDEX(RawDataRefData,$E304,0)&gt;0,INDEX(RawDataRefData,$E304,0)),"")),"")</f>
        <v/>
      </c>
      <c r="BE304" s="101" t="str">
        <f t="shared" si="117"/>
        <v/>
      </c>
      <c r="BF304" s="101" t="str">
        <f t="array" ref="BF304">IF($AY304,STDEVA(IF(G4SelectionMask="x",IF(INDEX(RawDataRefData,$E304,0)&gt;0,INDEX(RawDataRefData,$E304,0)),"")),"")</f>
        <v/>
      </c>
      <c r="BG304" s="100" t="b">
        <f t="shared" si="118"/>
        <v>0</v>
      </c>
      <c r="BH304" s="100" t="str">
        <f t="array" ref="BH304">IF($BG304,MEDIAN(IF(G5SelectionMask="x",IF(INDEX(RawDataRefData,$E304,0)&gt;0,INDEX(RawDataRefData,$E304,0)),"")),"")</f>
        <v/>
      </c>
      <c r="BI304" s="100" t="str">
        <f t="array" ref="BI304">IF($BG304,QUARTILE(IF(G5SelectionMask="x",IF(INDEX(RawDataRefData,$E304,0)&gt;0,INDEX(RawDataRefData,$E304,0)),""),1),"")</f>
        <v/>
      </c>
      <c r="BJ304" s="100" t="str">
        <f t="array" ref="BJ304">IF($BG304,QUARTILE(IF(G5SelectionMask="x",IF(INDEX(RawDataRefData,$E304,0)&gt;0,INDEX(RawDataRefData,$E304,0)),""),3),"")</f>
        <v/>
      </c>
      <c r="BK304" s="100" t="str">
        <f t="array" ref="BK304">IF($BG304,MIN(IF(G5SelectionMask="x",IF(INDEX(RawDataRefData,$E304,0)&gt;0,INDEX(RawDataRefData,$E304,0)),"")),"")</f>
        <v/>
      </c>
      <c r="BL304" s="100" t="str">
        <f t="array" ref="BL304">IF($BG304,MAX(IF(G5SelectionMask="x",IF(INDEX(RawDataRefData,$E304,0)&gt;0,INDEX(RawDataRefData,$E304,0)),"")),"")</f>
        <v/>
      </c>
      <c r="BM304" s="100" t="str">
        <f t="shared" si="119"/>
        <v/>
      </c>
      <c r="BN304" s="103" t="str">
        <f t="array" ref="BN304">IF($BG304,STDEVA(IF(G5SelectionMask="x",IF(INDEX(RawDataRefData,$E304,0)&gt;0,INDEX(RawDataRefData,$E304,0)),"")),"")</f>
        <v/>
      </c>
      <c r="BO304" s="104"/>
      <c r="BP304" s="105">
        <v>0.7</v>
      </c>
      <c r="BQ304" s="105">
        <v>0.57999999999999996</v>
      </c>
      <c r="BR304" s="105">
        <v>0.64</v>
      </c>
      <c r="BS304" s="105">
        <v>0.375</v>
      </c>
      <c r="BT304" s="105">
        <v>0.94</v>
      </c>
      <c r="BU304" s="105" t="s">
        <v>2518</v>
      </c>
      <c r="BV304" s="105">
        <v>0.56000000000000005</v>
      </c>
      <c r="BW304" s="105">
        <v>0.19</v>
      </c>
      <c r="BX304" s="105">
        <v>0.78569999999999995</v>
      </c>
      <c r="BY304" s="105">
        <v>0.9</v>
      </c>
      <c r="BZ304" s="105">
        <v>0.63</v>
      </c>
      <c r="CA304" s="105">
        <v>0.2</v>
      </c>
      <c r="CB304" s="105">
        <v>0.53</v>
      </c>
      <c r="CC304" s="105">
        <v>0.63</v>
      </c>
      <c r="CD304" s="105">
        <v>0.44</v>
      </c>
    </row>
    <row r="305" spans="1:82" ht="13.5" thickBot="1" x14ac:dyDescent="0.25">
      <c r="B305" s="206"/>
      <c r="C305" s="200"/>
      <c r="D305" s="197"/>
      <c r="E305" s="72">
        <f t="shared" si="100"/>
        <v>296</v>
      </c>
      <c r="F305" s="9" t="s">
        <v>832</v>
      </c>
      <c r="K305" s="100" t="str">
        <f t="shared" si="101"/>
        <v/>
      </c>
      <c r="L305" s="100"/>
      <c r="M305" s="100"/>
      <c r="N305" s="100"/>
      <c r="O305" s="100"/>
      <c r="P305" s="101" t="str">
        <f t="shared" si="102"/>
        <v/>
      </c>
      <c r="Q305" s="102" t="str">
        <f t="shared" si="103"/>
        <v/>
      </c>
      <c r="R305" s="102" t="str">
        <f t="shared" si="104"/>
        <v/>
      </c>
      <c r="S305" s="102" t="str">
        <f t="shared" si="105"/>
        <v/>
      </c>
      <c r="T305" s="102" t="str">
        <f t="shared" si="106"/>
        <v/>
      </c>
      <c r="U305" s="102" t="str">
        <f t="shared" si="107"/>
        <v/>
      </c>
      <c r="V305" s="102" t="str">
        <f t="shared" si="108"/>
        <v/>
      </c>
      <c r="W305" s="102" t="str">
        <f t="shared" si="109"/>
        <v/>
      </c>
      <c r="X305" s="102" t="str">
        <f t="shared" si="110"/>
        <v/>
      </c>
      <c r="Y305" s="102" t="str">
        <f t="shared" si="111"/>
        <v/>
      </c>
      <c r="Z305" s="102" t="str">
        <f t="shared" si="112"/>
        <v/>
      </c>
      <c r="AA305" s="100" t="b">
        <f t="shared" si="97"/>
        <v>0</v>
      </c>
      <c r="AB305" s="100" t="str">
        <f t="array" ref="AB305">IF($AA305,MEDIAN(IF(G1SelectionMask="x",IF(INDEX(RawDataRefData,$E305,0)&gt;0,INDEX(RawDataRefData,$E305,0)),"")),"")</f>
        <v/>
      </c>
      <c r="AC305" s="100" t="str">
        <f t="array" ref="AC305">IF($AA305,QUARTILE(IF(G1SelectionMask="x",IF(INDEX(RawDataRefData,$E305,0)&gt;0,INDEX(RawDataRefData,$E305,0)),""),1),"")</f>
        <v/>
      </c>
      <c r="AD305" s="100" t="str">
        <f t="array" ref="AD305">IF($AA305,QUARTILE(IF(G1SelectionMask="x",IF(INDEX(RawDataRefData,$E305,0)&gt;0,INDEX(RawDataRefData,$E305,0)),""),3),"")</f>
        <v/>
      </c>
      <c r="AE305" s="100" t="str">
        <f t="array" ref="AE305">IF($AA305,MIN(IF(G1SelectionMask="x",IF(INDEX(RawDataRefData,$E305,0)&gt;0,INDEX(RawDataRefData,$E305,0)),"")),"")</f>
        <v/>
      </c>
      <c r="AF305" s="100" t="str">
        <f t="array" ref="AF305">IF($AA305,MAX(IF(G1SelectionMask="x",IF(INDEX(RawDataRefData,$E305,0)&gt;0,INDEX(RawDataRefData,$E305,0)),"")),"")</f>
        <v/>
      </c>
      <c r="AG305" s="100" t="str">
        <f t="shared" si="98"/>
        <v/>
      </c>
      <c r="AH305" s="100" t="str">
        <f t="array" ref="AH305">IF($AA305,STDEVA(IF(G1SelectionMask="x",IF(INDEX(RawDataRefData,$E305,0)&gt;0,INDEX(RawDataRefData,$E305,0)),"")),"")</f>
        <v/>
      </c>
      <c r="AI305" s="101" t="b">
        <f t="shared" si="99"/>
        <v>0</v>
      </c>
      <c r="AJ305" s="101" t="str">
        <f t="array" ref="AJ305">IF($AI305,MEDIAN(IF(G2SelectionMask="x",IF(INDEX(RawDataRefData,$E305,0)&gt;0,INDEX(RawDataRefData,$E305,0)),"")),"")</f>
        <v/>
      </c>
      <c r="AK305" s="101" t="str">
        <f t="array" ref="AK305">IF($AI305,QUARTILE(IF(G2SelectionMask="x",IF(INDEX(RawDataRefData,$E305,0)&gt;0,INDEX(RawDataRefData,$E305,0)),""),1),"")</f>
        <v/>
      </c>
      <c r="AL305" s="101" t="str">
        <f t="array" ref="AL305">IF($AI305,QUARTILE(IF(G2SelectionMask="x",IF(INDEX(RawDataRefData,$E305,0)&gt;0,INDEX(RawDataRefData,$E305,0)),""),3),"")</f>
        <v/>
      </c>
      <c r="AM305" s="101" t="str">
        <f t="array" ref="AM305">IF($AI305,MIN(IF(G2SelectionMask="x",IF(INDEX(RawDataRefData,$E305,0)&gt;0,INDEX(RawDataRefData,$E305,0)),"")),"")</f>
        <v/>
      </c>
      <c r="AN305" s="101" t="str">
        <f t="array" ref="AN305">IF($AI305,MAX(IF(G2SelectionMask="x",IF(INDEX(RawDataRefData,$E305,0)&gt;0,INDEX(RawDataRefData,$E305,0)),"")),"")</f>
        <v/>
      </c>
      <c r="AO305" s="101" t="str">
        <f t="shared" si="113"/>
        <v/>
      </c>
      <c r="AP305" s="101" t="str">
        <f t="array" ref="AP305">IF($AI305,STDEVA(IF(G2SelectionMask="x",IF(INDEX(RawDataRefData,$E305,0)&gt;0,INDEX(RawDataRefData,$E305,0)),"")),"")</f>
        <v/>
      </c>
      <c r="AQ305" s="100" t="b">
        <f t="shared" si="114"/>
        <v>0</v>
      </c>
      <c r="AR305" s="100" t="str">
        <f t="array" ref="AR305">IF($AQ305,MEDIAN(IF(G3SelectionMask="x",IF(INDEX(RawDataRefData,$E305,0)&gt;0,INDEX(RawDataRefData,$E305,0)),"")),"")</f>
        <v/>
      </c>
      <c r="AS305" s="100" t="str">
        <f t="array" ref="AS305">IF($AQ305,QUARTILE(IF(G3SelectionMask="x",IF(INDEX(RawDataRefData,$E305,0)&gt;0,INDEX(RawDataRefData,$E305,0)),""),1),"")</f>
        <v/>
      </c>
      <c r="AT305" s="100" t="str">
        <f t="array" ref="AT305">IF($AQ305,QUARTILE(IF(G3SelectionMask="x",IF(INDEX(RawDataRefData,$E305,0)&gt;0,INDEX(RawDataRefData,$E305,0)),""),3),"")</f>
        <v/>
      </c>
      <c r="AU305" s="100" t="str">
        <f t="array" ref="AU305">IF($AQ305,MIN(IF(G3SelectionMask="x",IF(INDEX(RawDataRefData,$E305,0)&gt;0,INDEX(RawDataRefData,$E305,0)),"")),"")</f>
        <v/>
      </c>
      <c r="AV305" s="100" t="str">
        <f t="array" ref="AV305">IF($AQ305,MAX(IF(G3SelectionMask="x",IF(INDEX(RawDataRefData,$E305,0)&gt;0,INDEX(RawDataRefData,$E305,0)),"")),"")</f>
        <v/>
      </c>
      <c r="AW305" s="100" t="str">
        <f t="shared" si="115"/>
        <v/>
      </c>
      <c r="AX305" s="100" t="str">
        <f t="array" ref="AX305">IF($AQ305,STDEVA(IF(G3SelectionMask="x",IF(INDEX(RawDataRefData,$E305,0)&gt;0,INDEX(RawDataRefData,$E305,0)),"")),"")</f>
        <v/>
      </c>
      <c r="AY305" s="101" t="b">
        <f t="shared" si="116"/>
        <v>0</v>
      </c>
      <c r="AZ305" s="101" t="str">
        <f t="array" ref="AZ305">IF($AY305,MEDIAN(IF(G4SelectionMask="x",IF(INDEX(RawDataRefData,$E305,0)&gt;0,INDEX(RawDataRefData,$E305,0)),"")),"")</f>
        <v/>
      </c>
      <c r="BA305" s="101" t="str">
        <f t="array" ref="BA305">IF($AY305,QUARTILE(IF(G4SelectionMask="x",IF(INDEX(RawDataRefData,$E305,0)&gt;0,INDEX(RawDataRefData,$E305,0)),""),1),"")</f>
        <v/>
      </c>
      <c r="BB305" s="101" t="str">
        <f t="array" ref="BB305">IF($AY305,QUARTILE(IF(G4SelectionMask="x",IF(INDEX(RawDataRefData,$E305,0)&gt;0,INDEX(RawDataRefData,$E305,0)),""),3),"")</f>
        <v/>
      </c>
      <c r="BC305" s="101" t="str">
        <f t="array" ref="BC305">IF($AY305,MIN(IF(G4SelectionMask="x",IF(INDEX(RawDataRefData,$E305,0)&gt;0,INDEX(RawDataRefData,$E305,0)),"")),"")</f>
        <v/>
      </c>
      <c r="BD305" s="101" t="str">
        <f t="array" ref="BD305">IF($AY305,MAX(IF(G4SelectionMask="x",IF(INDEX(RawDataRefData,$E305,0)&gt;0,INDEX(RawDataRefData,$E305,0)),"")),"")</f>
        <v/>
      </c>
      <c r="BE305" s="101" t="str">
        <f t="shared" si="117"/>
        <v/>
      </c>
      <c r="BF305" s="101" t="str">
        <f t="array" ref="BF305">IF($AY305,STDEVA(IF(G4SelectionMask="x",IF(INDEX(RawDataRefData,$E305,0)&gt;0,INDEX(RawDataRefData,$E305,0)),"")),"")</f>
        <v/>
      </c>
      <c r="BG305" s="100" t="b">
        <f t="shared" si="118"/>
        <v>0</v>
      </c>
      <c r="BH305" s="100" t="str">
        <f t="array" ref="BH305">IF($BG305,MEDIAN(IF(G5SelectionMask="x",IF(INDEX(RawDataRefData,$E305,0)&gt;0,INDEX(RawDataRefData,$E305,0)),"")),"")</f>
        <v/>
      </c>
      <c r="BI305" s="100" t="str">
        <f t="array" ref="BI305">IF($BG305,QUARTILE(IF(G5SelectionMask="x",IF(INDEX(RawDataRefData,$E305,0)&gt;0,INDEX(RawDataRefData,$E305,0)),""),1),"")</f>
        <v/>
      </c>
      <c r="BJ305" s="100" t="str">
        <f t="array" ref="BJ305">IF($BG305,QUARTILE(IF(G5SelectionMask="x",IF(INDEX(RawDataRefData,$E305,0)&gt;0,INDEX(RawDataRefData,$E305,0)),""),3),"")</f>
        <v/>
      </c>
      <c r="BK305" s="100" t="str">
        <f t="array" ref="BK305">IF($BG305,MIN(IF(G5SelectionMask="x",IF(INDEX(RawDataRefData,$E305,0)&gt;0,INDEX(RawDataRefData,$E305,0)),"")),"")</f>
        <v/>
      </c>
      <c r="BL305" s="100" t="str">
        <f t="array" ref="BL305">IF($BG305,MAX(IF(G5SelectionMask="x",IF(INDEX(RawDataRefData,$E305,0)&gt;0,INDEX(RawDataRefData,$E305,0)),"")),"")</f>
        <v/>
      </c>
      <c r="BM305" s="100" t="str">
        <f t="shared" si="119"/>
        <v/>
      </c>
      <c r="BN305" s="103" t="str">
        <f t="array" ref="BN305">IF($BG305,STDEVA(IF(G5SelectionMask="x",IF(INDEX(RawDataRefData,$E305,0)&gt;0,INDEX(RawDataRefData,$E305,0)),"")),"")</f>
        <v/>
      </c>
      <c r="BO305" s="104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</row>
    <row r="306" spans="1:82" x14ac:dyDescent="0.2">
      <c r="B306" s="206"/>
      <c r="C306" s="200"/>
      <c r="D306" s="196" t="s">
        <v>55</v>
      </c>
      <c r="E306" s="72">
        <f t="shared" si="100"/>
        <v>297</v>
      </c>
      <c r="F306" s="9" t="s">
        <v>833</v>
      </c>
      <c r="K306" s="100" t="str">
        <f t="shared" si="101"/>
        <v/>
      </c>
      <c r="L306" s="100"/>
      <c r="M306" s="100"/>
      <c r="N306" s="100"/>
      <c r="O306" s="100"/>
      <c r="P306" s="101" t="str">
        <f t="shared" si="102"/>
        <v/>
      </c>
      <c r="Q306" s="102" t="str">
        <f t="shared" si="103"/>
        <v/>
      </c>
      <c r="R306" s="102" t="str">
        <f t="shared" si="104"/>
        <v/>
      </c>
      <c r="S306" s="102" t="str">
        <f t="shared" si="105"/>
        <v/>
      </c>
      <c r="T306" s="102" t="str">
        <f t="shared" si="106"/>
        <v/>
      </c>
      <c r="U306" s="102" t="str">
        <f t="shared" si="107"/>
        <v/>
      </c>
      <c r="V306" s="102" t="str">
        <f t="shared" si="108"/>
        <v/>
      </c>
      <c r="W306" s="102" t="str">
        <f t="shared" si="109"/>
        <v/>
      </c>
      <c r="X306" s="102" t="str">
        <f t="shared" si="110"/>
        <v/>
      </c>
      <c r="Y306" s="102" t="str">
        <f t="shared" si="111"/>
        <v/>
      </c>
      <c r="Z306" s="102" t="str">
        <f t="shared" si="112"/>
        <v/>
      </c>
      <c r="AA306" s="100" t="b">
        <f t="shared" si="97"/>
        <v>0</v>
      </c>
      <c r="AB306" s="100" t="str">
        <f t="array" ref="AB306">IF($AA306,MEDIAN(IF(G1SelectionMask="x",IF(INDEX(RawDataRefData,$E306,0)&gt;0,INDEX(RawDataRefData,$E306,0)),"")),"")</f>
        <v/>
      </c>
      <c r="AC306" s="100" t="str">
        <f t="array" ref="AC306">IF($AA306,QUARTILE(IF(G1SelectionMask="x",IF(INDEX(RawDataRefData,$E306,0)&gt;0,INDEX(RawDataRefData,$E306,0)),""),1),"")</f>
        <v/>
      </c>
      <c r="AD306" s="100" t="str">
        <f t="array" ref="AD306">IF($AA306,QUARTILE(IF(G1SelectionMask="x",IF(INDEX(RawDataRefData,$E306,0)&gt;0,INDEX(RawDataRefData,$E306,0)),""),3),"")</f>
        <v/>
      </c>
      <c r="AE306" s="100" t="str">
        <f t="array" ref="AE306">IF($AA306,MIN(IF(G1SelectionMask="x",IF(INDEX(RawDataRefData,$E306,0)&gt;0,INDEX(RawDataRefData,$E306,0)),"")),"")</f>
        <v/>
      </c>
      <c r="AF306" s="100" t="str">
        <f t="array" ref="AF306">IF($AA306,MAX(IF(G1SelectionMask="x",IF(INDEX(RawDataRefData,$E306,0)&gt;0,INDEX(RawDataRefData,$E306,0)),"")),"")</f>
        <v/>
      </c>
      <c r="AG306" s="100" t="str">
        <f t="shared" si="98"/>
        <v/>
      </c>
      <c r="AH306" s="100" t="str">
        <f t="array" ref="AH306">IF($AA306,STDEVA(IF(G1SelectionMask="x",IF(INDEX(RawDataRefData,$E306,0)&gt;0,INDEX(RawDataRefData,$E306,0)),"")),"")</f>
        <v/>
      </c>
      <c r="AI306" s="101" t="b">
        <f t="shared" si="99"/>
        <v>0</v>
      </c>
      <c r="AJ306" s="101" t="str">
        <f t="array" ref="AJ306">IF($AI306,MEDIAN(IF(G2SelectionMask="x",IF(INDEX(RawDataRefData,$E306,0)&gt;0,INDEX(RawDataRefData,$E306,0)),"")),"")</f>
        <v/>
      </c>
      <c r="AK306" s="101" t="str">
        <f t="array" ref="AK306">IF($AI306,QUARTILE(IF(G2SelectionMask="x",IF(INDEX(RawDataRefData,$E306,0)&gt;0,INDEX(RawDataRefData,$E306,0)),""),1),"")</f>
        <v/>
      </c>
      <c r="AL306" s="101" t="str">
        <f t="array" ref="AL306">IF($AI306,QUARTILE(IF(G2SelectionMask="x",IF(INDEX(RawDataRefData,$E306,0)&gt;0,INDEX(RawDataRefData,$E306,0)),""),3),"")</f>
        <v/>
      </c>
      <c r="AM306" s="101" t="str">
        <f t="array" ref="AM306">IF($AI306,MIN(IF(G2SelectionMask="x",IF(INDEX(RawDataRefData,$E306,0)&gt;0,INDEX(RawDataRefData,$E306,0)),"")),"")</f>
        <v/>
      </c>
      <c r="AN306" s="101" t="str">
        <f t="array" ref="AN306">IF($AI306,MAX(IF(G2SelectionMask="x",IF(INDEX(RawDataRefData,$E306,0)&gt;0,INDEX(RawDataRefData,$E306,0)),"")),"")</f>
        <v/>
      </c>
      <c r="AO306" s="101" t="str">
        <f t="shared" si="113"/>
        <v/>
      </c>
      <c r="AP306" s="101" t="str">
        <f t="array" ref="AP306">IF($AI306,STDEVA(IF(G2SelectionMask="x",IF(INDEX(RawDataRefData,$E306,0)&gt;0,INDEX(RawDataRefData,$E306,0)),"")),"")</f>
        <v/>
      </c>
      <c r="AQ306" s="100" t="b">
        <f t="shared" si="114"/>
        <v>0</v>
      </c>
      <c r="AR306" s="100" t="str">
        <f t="array" ref="AR306">IF($AQ306,MEDIAN(IF(G3SelectionMask="x",IF(INDEX(RawDataRefData,$E306,0)&gt;0,INDEX(RawDataRefData,$E306,0)),"")),"")</f>
        <v/>
      </c>
      <c r="AS306" s="100" t="str">
        <f t="array" ref="AS306">IF($AQ306,QUARTILE(IF(G3SelectionMask="x",IF(INDEX(RawDataRefData,$E306,0)&gt;0,INDEX(RawDataRefData,$E306,0)),""),1),"")</f>
        <v/>
      </c>
      <c r="AT306" s="100" t="str">
        <f t="array" ref="AT306">IF($AQ306,QUARTILE(IF(G3SelectionMask="x",IF(INDEX(RawDataRefData,$E306,0)&gt;0,INDEX(RawDataRefData,$E306,0)),""),3),"")</f>
        <v/>
      </c>
      <c r="AU306" s="100" t="str">
        <f t="array" ref="AU306">IF($AQ306,MIN(IF(G3SelectionMask="x",IF(INDEX(RawDataRefData,$E306,0)&gt;0,INDEX(RawDataRefData,$E306,0)),"")),"")</f>
        <v/>
      </c>
      <c r="AV306" s="100" t="str">
        <f t="array" ref="AV306">IF($AQ306,MAX(IF(G3SelectionMask="x",IF(INDEX(RawDataRefData,$E306,0)&gt;0,INDEX(RawDataRefData,$E306,0)),"")),"")</f>
        <v/>
      </c>
      <c r="AW306" s="100" t="str">
        <f t="shared" si="115"/>
        <v/>
      </c>
      <c r="AX306" s="100" t="str">
        <f t="array" ref="AX306">IF($AQ306,STDEVA(IF(G3SelectionMask="x",IF(INDEX(RawDataRefData,$E306,0)&gt;0,INDEX(RawDataRefData,$E306,0)),"")),"")</f>
        <v/>
      </c>
      <c r="AY306" s="101" t="b">
        <f t="shared" si="116"/>
        <v>0</v>
      </c>
      <c r="AZ306" s="101" t="str">
        <f t="array" ref="AZ306">IF($AY306,MEDIAN(IF(G4SelectionMask="x",IF(INDEX(RawDataRefData,$E306,0)&gt;0,INDEX(RawDataRefData,$E306,0)),"")),"")</f>
        <v/>
      </c>
      <c r="BA306" s="101" t="str">
        <f t="array" ref="BA306">IF($AY306,QUARTILE(IF(G4SelectionMask="x",IF(INDEX(RawDataRefData,$E306,0)&gt;0,INDEX(RawDataRefData,$E306,0)),""),1),"")</f>
        <v/>
      </c>
      <c r="BB306" s="101" t="str">
        <f t="array" ref="BB306">IF($AY306,QUARTILE(IF(G4SelectionMask="x",IF(INDEX(RawDataRefData,$E306,0)&gt;0,INDEX(RawDataRefData,$E306,0)),""),3),"")</f>
        <v/>
      </c>
      <c r="BC306" s="101" t="str">
        <f t="array" ref="BC306">IF($AY306,MIN(IF(G4SelectionMask="x",IF(INDEX(RawDataRefData,$E306,0)&gt;0,INDEX(RawDataRefData,$E306,0)),"")),"")</f>
        <v/>
      </c>
      <c r="BD306" s="101" t="str">
        <f t="array" ref="BD306">IF($AY306,MAX(IF(G4SelectionMask="x",IF(INDEX(RawDataRefData,$E306,0)&gt;0,INDEX(RawDataRefData,$E306,0)),"")),"")</f>
        <v/>
      </c>
      <c r="BE306" s="101" t="str">
        <f t="shared" si="117"/>
        <v/>
      </c>
      <c r="BF306" s="101" t="str">
        <f t="array" ref="BF306">IF($AY306,STDEVA(IF(G4SelectionMask="x",IF(INDEX(RawDataRefData,$E306,0)&gt;0,INDEX(RawDataRefData,$E306,0)),"")),"")</f>
        <v/>
      </c>
      <c r="BG306" s="100" t="b">
        <f t="shared" si="118"/>
        <v>0</v>
      </c>
      <c r="BH306" s="100" t="str">
        <f t="array" ref="BH306">IF($BG306,MEDIAN(IF(G5SelectionMask="x",IF(INDEX(RawDataRefData,$E306,0)&gt;0,INDEX(RawDataRefData,$E306,0)),"")),"")</f>
        <v/>
      </c>
      <c r="BI306" s="100" t="str">
        <f t="array" ref="BI306">IF($BG306,QUARTILE(IF(G5SelectionMask="x",IF(INDEX(RawDataRefData,$E306,0)&gt;0,INDEX(RawDataRefData,$E306,0)),""),1),"")</f>
        <v/>
      </c>
      <c r="BJ306" s="100" t="str">
        <f t="array" ref="BJ306">IF($BG306,QUARTILE(IF(G5SelectionMask="x",IF(INDEX(RawDataRefData,$E306,0)&gt;0,INDEX(RawDataRefData,$E306,0)),""),3),"")</f>
        <v/>
      </c>
      <c r="BK306" s="100" t="str">
        <f t="array" ref="BK306">IF($BG306,MIN(IF(G5SelectionMask="x",IF(INDEX(RawDataRefData,$E306,0)&gt;0,INDEX(RawDataRefData,$E306,0)),"")),"")</f>
        <v/>
      </c>
      <c r="BL306" s="100" t="str">
        <f t="array" ref="BL306">IF($BG306,MAX(IF(G5SelectionMask="x",IF(INDEX(RawDataRefData,$E306,0)&gt;0,INDEX(RawDataRefData,$E306,0)),"")),"")</f>
        <v/>
      </c>
      <c r="BM306" s="100" t="str">
        <f t="shared" si="119"/>
        <v/>
      </c>
      <c r="BN306" s="103" t="str">
        <f t="array" ref="BN306">IF($BG306,STDEVA(IF(G5SelectionMask="x",IF(INDEX(RawDataRefData,$E306,0)&gt;0,INDEX(RawDataRefData,$E306,0)),"")),"")</f>
        <v/>
      </c>
      <c r="BO306" s="104"/>
      <c r="BP306" s="105"/>
      <c r="BQ306" s="105"/>
      <c r="BR306" s="105"/>
      <c r="BS306" s="105"/>
      <c r="BT306" s="105"/>
      <c r="BU306" s="105"/>
      <c r="BV306" s="105"/>
      <c r="BW306" s="105"/>
      <c r="BX306" s="105"/>
      <c r="BY306" s="105"/>
      <c r="BZ306" s="105"/>
      <c r="CA306" s="105"/>
      <c r="CB306" s="105"/>
      <c r="CC306" s="105"/>
      <c r="CD306" s="105"/>
    </row>
    <row r="307" spans="1:82" x14ac:dyDescent="0.2">
      <c r="B307" s="206"/>
      <c r="C307" s="200"/>
      <c r="D307" s="197"/>
      <c r="E307" s="72">
        <f t="shared" si="100"/>
        <v>298</v>
      </c>
      <c r="F307" s="9" t="s">
        <v>834</v>
      </c>
      <c r="G307" s="9" t="s">
        <v>2686</v>
      </c>
      <c r="K307" s="100" t="str">
        <f t="shared" si="101"/>
        <v/>
      </c>
      <c r="L307" s="100"/>
      <c r="M307" s="100"/>
      <c r="N307" s="100"/>
      <c r="O307" s="100"/>
      <c r="P307" s="101" t="str">
        <f t="shared" si="102"/>
        <v/>
      </c>
      <c r="Q307" s="102" t="str">
        <f t="shared" si="103"/>
        <v/>
      </c>
      <c r="R307" s="102" t="str">
        <f t="shared" si="104"/>
        <v/>
      </c>
      <c r="S307" s="102" t="str">
        <f t="shared" si="105"/>
        <v/>
      </c>
      <c r="T307" s="102" t="str">
        <f t="shared" si="106"/>
        <v/>
      </c>
      <c r="U307" s="102" t="str">
        <f t="shared" si="107"/>
        <v/>
      </c>
      <c r="V307" s="102" t="str">
        <f t="shared" si="108"/>
        <v/>
      </c>
      <c r="W307" s="102" t="str">
        <f t="shared" si="109"/>
        <v/>
      </c>
      <c r="X307" s="102" t="str">
        <f t="shared" si="110"/>
        <v/>
      </c>
      <c r="Y307" s="102" t="str">
        <f t="shared" si="111"/>
        <v/>
      </c>
      <c r="Z307" s="102" t="str">
        <f t="shared" si="112"/>
        <v/>
      </c>
      <c r="AA307" s="100" t="b">
        <f t="shared" si="97"/>
        <v>0</v>
      </c>
      <c r="AB307" s="100" t="str">
        <f t="array" ref="AB307">IF($AA307,MEDIAN(IF(G1SelectionMask="x",IF(INDEX(RawDataRefData,$E307,0)&gt;0,INDEX(RawDataRefData,$E307,0)),"")),"")</f>
        <v/>
      </c>
      <c r="AC307" s="100" t="str">
        <f t="array" ref="AC307">IF($AA307,QUARTILE(IF(G1SelectionMask="x",IF(INDEX(RawDataRefData,$E307,0)&gt;0,INDEX(RawDataRefData,$E307,0)),""),1),"")</f>
        <v/>
      </c>
      <c r="AD307" s="100" t="str">
        <f t="array" ref="AD307">IF($AA307,QUARTILE(IF(G1SelectionMask="x",IF(INDEX(RawDataRefData,$E307,0)&gt;0,INDEX(RawDataRefData,$E307,0)),""),3),"")</f>
        <v/>
      </c>
      <c r="AE307" s="100" t="str">
        <f t="array" ref="AE307">IF($AA307,MIN(IF(G1SelectionMask="x",IF(INDEX(RawDataRefData,$E307,0)&gt;0,INDEX(RawDataRefData,$E307,0)),"")),"")</f>
        <v/>
      </c>
      <c r="AF307" s="100" t="str">
        <f t="array" ref="AF307">IF($AA307,MAX(IF(G1SelectionMask="x",IF(INDEX(RawDataRefData,$E307,0)&gt;0,INDEX(RawDataRefData,$E307,0)),"")),"")</f>
        <v/>
      </c>
      <c r="AG307" s="100" t="str">
        <f t="shared" si="98"/>
        <v/>
      </c>
      <c r="AH307" s="100" t="str">
        <f t="array" ref="AH307">IF($AA307,STDEVA(IF(G1SelectionMask="x",IF(INDEX(RawDataRefData,$E307,0)&gt;0,INDEX(RawDataRefData,$E307,0)),"")),"")</f>
        <v/>
      </c>
      <c r="AI307" s="101" t="b">
        <f t="shared" si="99"/>
        <v>0</v>
      </c>
      <c r="AJ307" s="101" t="str">
        <f t="array" ref="AJ307">IF($AI307,MEDIAN(IF(G2SelectionMask="x",IF(INDEX(RawDataRefData,$E307,0)&gt;0,INDEX(RawDataRefData,$E307,0)),"")),"")</f>
        <v/>
      </c>
      <c r="AK307" s="101" t="str">
        <f t="array" ref="AK307">IF($AI307,QUARTILE(IF(G2SelectionMask="x",IF(INDEX(RawDataRefData,$E307,0)&gt;0,INDEX(RawDataRefData,$E307,0)),""),1),"")</f>
        <v/>
      </c>
      <c r="AL307" s="101" t="str">
        <f t="array" ref="AL307">IF($AI307,QUARTILE(IF(G2SelectionMask="x",IF(INDEX(RawDataRefData,$E307,0)&gt;0,INDEX(RawDataRefData,$E307,0)),""),3),"")</f>
        <v/>
      </c>
      <c r="AM307" s="101" t="str">
        <f t="array" ref="AM307">IF($AI307,MIN(IF(G2SelectionMask="x",IF(INDEX(RawDataRefData,$E307,0)&gt;0,INDEX(RawDataRefData,$E307,0)),"")),"")</f>
        <v/>
      </c>
      <c r="AN307" s="101" t="str">
        <f t="array" ref="AN307">IF($AI307,MAX(IF(G2SelectionMask="x",IF(INDEX(RawDataRefData,$E307,0)&gt;0,INDEX(RawDataRefData,$E307,0)),"")),"")</f>
        <v/>
      </c>
      <c r="AO307" s="101" t="str">
        <f t="shared" si="113"/>
        <v/>
      </c>
      <c r="AP307" s="101" t="str">
        <f t="array" ref="AP307">IF($AI307,STDEVA(IF(G2SelectionMask="x",IF(INDEX(RawDataRefData,$E307,0)&gt;0,INDEX(RawDataRefData,$E307,0)),"")),"")</f>
        <v/>
      </c>
      <c r="AQ307" s="100" t="b">
        <f t="shared" si="114"/>
        <v>0</v>
      </c>
      <c r="AR307" s="100" t="str">
        <f t="array" ref="AR307">IF($AQ307,MEDIAN(IF(G3SelectionMask="x",IF(INDEX(RawDataRefData,$E307,0)&gt;0,INDEX(RawDataRefData,$E307,0)),"")),"")</f>
        <v/>
      </c>
      <c r="AS307" s="100" t="str">
        <f t="array" ref="AS307">IF($AQ307,QUARTILE(IF(G3SelectionMask="x",IF(INDEX(RawDataRefData,$E307,0)&gt;0,INDEX(RawDataRefData,$E307,0)),""),1),"")</f>
        <v/>
      </c>
      <c r="AT307" s="100" t="str">
        <f t="array" ref="AT307">IF($AQ307,QUARTILE(IF(G3SelectionMask="x",IF(INDEX(RawDataRefData,$E307,0)&gt;0,INDEX(RawDataRefData,$E307,0)),""),3),"")</f>
        <v/>
      </c>
      <c r="AU307" s="100" t="str">
        <f t="array" ref="AU307">IF($AQ307,MIN(IF(G3SelectionMask="x",IF(INDEX(RawDataRefData,$E307,0)&gt;0,INDEX(RawDataRefData,$E307,0)),"")),"")</f>
        <v/>
      </c>
      <c r="AV307" s="100" t="str">
        <f t="array" ref="AV307">IF($AQ307,MAX(IF(G3SelectionMask="x",IF(INDEX(RawDataRefData,$E307,0)&gt;0,INDEX(RawDataRefData,$E307,0)),"")),"")</f>
        <v/>
      </c>
      <c r="AW307" s="100" t="str">
        <f t="shared" si="115"/>
        <v/>
      </c>
      <c r="AX307" s="100" t="str">
        <f t="array" ref="AX307">IF($AQ307,STDEVA(IF(G3SelectionMask="x",IF(INDEX(RawDataRefData,$E307,0)&gt;0,INDEX(RawDataRefData,$E307,0)),"")),"")</f>
        <v/>
      </c>
      <c r="AY307" s="101" t="b">
        <f t="shared" si="116"/>
        <v>0</v>
      </c>
      <c r="AZ307" s="101" t="str">
        <f t="array" ref="AZ307">IF($AY307,MEDIAN(IF(G4SelectionMask="x",IF(INDEX(RawDataRefData,$E307,0)&gt;0,INDEX(RawDataRefData,$E307,0)),"")),"")</f>
        <v/>
      </c>
      <c r="BA307" s="101" t="str">
        <f t="array" ref="BA307">IF($AY307,QUARTILE(IF(G4SelectionMask="x",IF(INDEX(RawDataRefData,$E307,0)&gt;0,INDEX(RawDataRefData,$E307,0)),""),1),"")</f>
        <v/>
      </c>
      <c r="BB307" s="101" t="str">
        <f t="array" ref="BB307">IF($AY307,QUARTILE(IF(G4SelectionMask="x",IF(INDEX(RawDataRefData,$E307,0)&gt;0,INDEX(RawDataRefData,$E307,0)),""),3),"")</f>
        <v/>
      </c>
      <c r="BC307" s="101" t="str">
        <f t="array" ref="BC307">IF($AY307,MIN(IF(G4SelectionMask="x",IF(INDEX(RawDataRefData,$E307,0)&gt;0,INDEX(RawDataRefData,$E307,0)),"")),"")</f>
        <v/>
      </c>
      <c r="BD307" s="101" t="str">
        <f t="array" ref="BD307">IF($AY307,MAX(IF(G4SelectionMask="x",IF(INDEX(RawDataRefData,$E307,0)&gt;0,INDEX(RawDataRefData,$E307,0)),"")),"")</f>
        <v/>
      </c>
      <c r="BE307" s="101" t="str">
        <f t="shared" si="117"/>
        <v/>
      </c>
      <c r="BF307" s="101" t="str">
        <f t="array" ref="BF307">IF($AY307,STDEVA(IF(G4SelectionMask="x",IF(INDEX(RawDataRefData,$E307,0)&gt;0,INDEX(RawDataRefData,$E307,0)),"")),"")</f>
        <v/>
      </c>
      <c r="BG307" s="100" t="b">
        <f t="shared" si="118"/>
        <v>0</v>
      </c>
      <c r="BH307" s="100" t="str">
        <f t="array" ref="BH307">IF($BG307,MEDIAN(IF(G5SelectionMask="x",IF(INDEX(RawDataRefData,$E307,0)&gt;0,INDEX(RawDataRefData,$E307,0)),"")),"")</f>
        <v/>
      </c>
      <c r="BI307" s="100" t="str">
        <f t="array" ref="BI307">IF($BG307,QUARTILE(IF(G5SelectionMask="x",IF(INDEX(RawDataRefData,$E307,0)&gt;0,INDEX(RawDataRefData,$E307,0)),""),1),"")</f>
        <v/>
      </c>
      <c r="BJ307" s="100" t="str">
        <f t="array" ref="BJ307">IF($BG307,QUARTILE(IF(G5SelectionMask="x",IF(INDEX(RawDataRefData,$E307,0)&gt;0,INDEX(RawDataRefData,$E307,0)),""),3),"")</f>
        <v/>
      </c>
      <c r="BK307" s="100" t="str">
        <f t="array" ref="BK307">IF($BG307,MIN(IF(G5SelectionMask="x",IF(INDEX(RawDataRefData,$E307,0)&gt;0,INDEX(RawDataRefData,$E307,0)),"")),"")</f>
        <v/>
      </c>
      <c r="BL307" s="100" t="str">
        <f t="array" ref="BL307">IF($BG307,MAX(IF(G5SelectionMask="x",IF(INDEX(RawDataRefData,$E307,0)&gt;0,INDEX(RawDataRefData,$E307,0)),"")),"")</f>
        <v/>
      </c>
      <c r="BM307" s="100" t="str">
        <f t="shared" si="119"/>
        <v/>
      </c>
      <c r="BN307" s="103" t="str">
        <f t="array" ref="BN307">IF($BG307,STDEVA(IF(G5SelectionMask="x",IF(INDEX(RawDataRefData,$E307,0)&gt;0,INDEX(RawDataRefData,$E307,0)),"")),"")</f>
        <v/>
      </c>
      <c r="BO307" s="104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</row>
    <row r="308" spans="1:82" x14ac:dyDescent="0.2">
      <c r="B308" s="206"/>
      <c r="C308" s="200"/>
      <c r="D308" s="197"/>
      <c r="E308" s="72">
        <f t="shared" si="100"/>
        <v>299</v>
      </c>
      <c r="F308" s="9" t="s">
        <v>843</v>
      </c>
      <c r="K308" s="100" t="str">
        <f t="shared" si="101"/>
        <v/>
      </c>
      <c r="L308" s="100"/>
      <c r="M308" s="100"/>
      <c r="N308" s="100"/>
      <c r="O308" s="100"/>
      <c r="P308" s="101" t="str">
        <f t="shared" si="102"/>
        <v/>
      </c>
      <c r="Q308" s="102" t="str">
        <f t="shared" si="103"/>
        <v/>
      </c>
      <c r="R308" s="102" t="str">
        <f t="shared" si="104"/>
        <v/>
      </c>
      <c r="S308" s="102" t="str">
        <f t="shared" si="105"/>
        <v/>
      </c>
      <c r="T308" s="102" t="str">
        <f t="shared" si="106"/>
        <v/>
      </c>
      <c r="U308" s="102" t="str">
        <f t="shared" si="107"/>
        <v/>
      </c>
      <c r="V308" s="102" t="str">
        <f t="shared" si="108"/>
        <v/>
      </c>
      <c r="W308" s="102" t="str">
        <f t="shared" si="109"/>
        <v/>
      </c>
      <c r="X308" s="102" t="str">
        <f t="shared" si="110"/>
        <v/>
      </c>
      <c r="Y308" s="102" t="str">
        <f t="shared" si="111"/>
        <v/>
      </c>
      <c r="Z308" s="102" t="str">
        <f t="shared" si="112"/>
        <v/>
      </c>
      <c r="AA308" s="100" t="b">
        <f t="shared" si="97"/>
        <v>0</v>
      </c>
      <c r="AB308" s="100" t="str">
        <f t="array" ref="AB308">IF($AA308,MEDIAN(IF(G1SelectionMask="x",IF(INDEX(RawDataRefData,$E308,0)&gt;0,INDEX(RawDataRefData,$E308,0)),"")),"")</f>
        <v/>
      </c>
      <c r="AC308" s="100" t="str">
        <f t="array" ref="AC308">IF($AA308,QUARTILE(IF(G1SelectionMask="x",IF(INDEX(RawDataRefData,$E308,0)&gt;0,INDEX(RawDataRefData,$E308,0)),""),1),"")</f>
        <v/>
      </c>
      <c r="AD308" s="100" t="str">
        <f t="array" ref="AD308">IF($AA308,QUARTILE(IF(G1SelectionMask="x",IF(INDEX(RawDataRefData,$E308,0)&gt;0,INDEX(RawDataRefData,$E308,0)),""),3),"")</f>
        <v/>
      </c>
      <c r="AE308" s="100" t="str">
        <f t="array" ref="AE308">IF($AA308,MIN(IF(G1SelectionMask="x",IF(INDEX(RawDataRefData,$E308,0)&gt;0,INDEX(RawDataRefData,$E308,0)),"")),"")</f>
        <v/>
      </c>
      <c r="AF308" s="100" t="str">
        <f t="array" ref="AF308">IF($AA308,MAX(IF(G1SelectionMask="x",IF(INDEX(RawDataRefData,$E308,0)&gt;0,INDEX(RawDataRefData,$E308,0)),"")),"")</f>
        <v/>
      </c>
      <c r="AG308" s="100" t="str">
        <f t="shared" si="98"/>
        <v/>
      </c>
      <c r="AH308" s="100" t="str">
        <f t="array" ref="AH308">IF($AA308,STDEVA(IF(G1SelectionMask="x",IF(INDEX(RawDataRefData,$E308,0)&gt;0,INDEX(RawDataRefData,$E308,0)),"")),"")</f>
        <v/>
      </c>
      <c r="AI308" s="101" t="b">
        <f t="shared" si="99"/>
        <v>0</v>
      </c>
      <c r="AJ308" s="101" t="str">
        <f t="array" ref="AJ308">IF($AI308,MEDIAN(IF(G2SelectionMask="x",IF(INDEX(RawDataRefData,$E308,0)&gt;0,INDEX(RawDataRefData,$E308,0)),"")),"")</f>
        <v/>
      </c>
      <c r="AK308" s="101" t="str">
        <f t="array" ref="AK308">IF($AI308,QUARTILE(IF(G2SelectionMask="x",IF(INDEX(RawDataRefData,$E308,0)&gt;0,INDEX(RawDataRefData,$E308,0)),""),1),"")</f>
        <v/>
      </c>
      <c r="AL308" s="101" t="str">
        <f t="array" ref="AL308">IF($AI308,QUARTILE(IF(G2SelectionMask="x",IF(INDEX(RawDataRefData,$E308,0)&gt;0,INDEX(RawDataRefData,$E308,0)),""),3),"")</f>
        <v/>
      </c>
      <c r="AM308" s="101" t="str">
        <f t="array" ref="AM308">IF($AI308,MIN(IF(G2SelectionMask="x",IF(INDEX(RawDataRefData,$E308,0)&gt;0,INDEX(RawDataRefData,$E308,0)),"")),"")</f>
        <v/>
      </c>
      <c r="AN308" s="101" t="str">
        <f t="array" ref="AN308">IF($AI308,MAX(IF(G2SelectionMask="x",IF(INDEX(RawDataRefData,$E308,0)&gt;0,INDEX(RawDataRefData,$E308,0)),"")),"")</f>
        <v/>
      </c>
      <c r="AO308" s="101" t="str">
        <f t="shared" si="113"/>
        <v/>
      </c>
      <c r="AP308" s="101" t="str">
        <f t="array" ref="AP308">IF($AI308,STDEVA(IF(G2SelectionMask="x",IF(INDEX(RawDataRefData,$E308,0)&gt;0,INDEX(RawDataRefData,$E308,0)),"")),"")</f>
        <v/>
      </c>
      <c r="AQ308" s="100" t="b">
        <f t="shared" si="114"/>
        <v>0</v>
      </c>
      <c r="AR308" s="100" t="str">
        <f t="array" ref="AR308">IF($AQ308,MEDIAN(IF(G3SelectionMask="x",IF(INDEX(RawDataRefData,$E308,0)&gt;0,INDEX(RawDataRefData,$E308,0)),"")),"")</f>
        <v/>
      </c>
      <c r="AS308" s="100" t="str">
        <f t="array" ref="AS308">IF($AQ308,QUARTILE(IF(G3SelectionMask="x",IF(INDEX(RawDataRefData,$E308,0)&gt;0,INDEX(RawDataRefData,$E308,0)),""),1),"")</f>
        <v/>
      </c>
      <c r="AT308" s="100" t="str">
        <f t="array" ref="AT308">IF($AQ308,QUARTILE(IF(G3SelectionMask="x",IF(INDEX(RawDataRefData,$E308,0)&gt;0,INDEX(RawDataRefData,$E308,0)),""),3),"")</f>
        <v/>
      </c>
      <c r="AU308" s="100" t="str">
        <f t="array" ref="AU308">IF($AQ308,MIN(IF(G3SelectionMask="x",IF(INDEX(RawDataRefData,$E308,0)&gt;0,INDEX(RawDataRefData,$E308,0)),"")),"")</f>
        <v/>
      </c>
      <c r="AV308" s="100" t="str">
        <f t="array" ref="AV308">IF($AQ308,MAX(IF(G3SelectionMask="x",IF(INDEX(RawDataRefData,$E308,0)&gt;0,INDEX(RawDataRefData,$E308,0)),"")),"")</f>
        <v/>
      </c>
      <c r="AW308" s="100" t="str">
        <f t="shared" si="115"/>
        <v/>
      </c>
      <c r="AX308" s="100" t="str">
        <f t="array" ref="AX308">IF($AQ308,STDEVA(IF(G3SelectionMask="x",IF(INDEX(RawDataRefData,$E308,0)&gt;0,INDEX(RawDataRefData,$E308,0)),"")),"")</f>
        <v/>
      </c>
      <c r="AY308" s="101" t="b">
        <f t="shared" si="116"/>
        <v>0</v>
      </c>
      <c r="AZ308" s="101" t="str">
        <f t="array" ref="AZ308">IF($AY308,MEDIAN(IF(G4SelectionMask="x",IF(INDEX(RawDataRefData,$E308,0)&gt;0,INDEX(RawDataRefData,$E308,0)),"")),"")</f>
        <v/>
      </c>
      <c r="BA308" s="101" t="str">
        <f t="array" ref="BA308">IF($AY308,QUARTILE(IF(G4SelectionMask="x",IF(INDEX(RawDataRefData,$E308,0)&gt;0,INDEX(RawDataRefData,$E308,0)),""),1),"")</f>
        <v/>
      </c>
      <c r="BB308" s="101" t="str">
        <f t="array" ref="BB308">IF($AY308,QUARTILE(IF(G4SelectionMask="x",IF(INDEX(RawDataRefData,$E308,0)&gt;0,INDEX(RawDataRefData,$E308,0)),""),3),"")</f>
        <v/>
      </c>
      <c r="BC308" s="101" t="str">
        <f t="array" ref="BC308">IF($AY308,MIN(IF(G4SelectionMask="x",IF(INDEX(RawDataRefData,$E308,0)&gt;0,INDEX(RawDataRefData,$E308,0)),"")),"")</f>
        <v/>
      </c>
      <c r="BD308" s="101" t="str">
        <f t="array" ref="BD308">IF($AY308,MAX(IF(G4SelectionMask="x",IF(INDEX(RawDataRefData,$E308,0)&gt;0,INDEX(RawDataRefData,$E308,0)),"")),"")</f>
        <v/>
      </c>
      <c r="BE308" s="101" t="str">
        <f t="shared" si="117"/>
        <v/>
      </c>
      <c r="BF308" s="101" t="str">
        <f t="array" ref="BF308">IF($AY308,STDEVA(IF(G4SelectionMask="x",IF(INDEX(RawDataRefData,$E308,0)&gt;0,INDEX(RawDataRefData,$E308,0)),"")),"")</f>
        <v/>
      </c>
      <c r="BG308" s="100" t="b">
        <f t="shared" si="118"/>
        <v>0</v>
      </c>
      <c r="BH308" s="100" t="str">
        <f t="array" ref="BH308">IF($BG308,MEDIAN(IF(G5SelectionMask="x",IF(INDEX(RawDataRefData,$E308,0)&gt;0,INDEX(RawDataRefData,$E308,0)),"")),"")</f>
        <v/>
      </c>
      <c r="BI308" s="100" t="str">
        <f t="array" ref="BI308">IF($BG308,QUARTILE(IF(G5SelectionMask="x",IF(INDEX(RawDataRefData,$E308,0)&gt;0,INDEX(RawDataRefData,$E308,0)),""),1),"")</f>
        <v/>
      </c>
      <c r="BJ308" s="100" t="str">
        <f t="array" ref="BJ308">IF($BG308,QUARTILE(IF(G5SelectionMask="x",IF(INDEX(RawDataRefData,$E308,0)&gt;0,INDEX(RawDataRefData,$E308,0)),""),3),"")</f>
        <v/>
      </c>
      <c r="BK308" s="100" t="str">
        <f t="array" ref="BK308">IF($BG308,MIN(IF(G5SelectionMask="x",IF(INDEX(RawDataRefData,$E308,0)&gt;0,INDEX(RawDataRefData,$E308,0)),"")),"")</f>
        <v/>
      </c>
      <c r="BL308" s="100" t="str">
        <f t="array" ref="BL308">IF($BG308,MAX(IF(G5SelectionMask="x",IF(INDEX(RawDataRefData,$E308,0)&gt;0,INDEX(RawDataRefData,$E308,0)),"")),"")</f>
        <v/>
      </c>
      <c r="BM308" s="100" t="str">
        <f t="shared" si="119"/>
        <v/>
      </c>
      <c r="BN308" s="103" t="str">
        <f t="array" ref="BN308">IF($BG308,STDEVA(IF(G5SelectionMask="x",IF(INDEX(RawDataRefData,$E308,0)&gt;0,INDEX(RawDataRefData,$E308,0)),"")),"")</f>
        <v/>
      </c>
      <c r="BO308" s="104"/>
      <c r="BP308" s="105"/>
      <c r="BQ308" s="105"/>
      <c r="BR308" s="105"/>
      <c r="BS308" s="105"/>
      <c r="BT308" s="105"/>
      <c r="BU308" s="105"/>
      <c r="BV308" s="105"/>
      <c r="BW308" s="105"/>
      <c r="BX308" s="105"/>
      <c r="BY308" s="105"/>
      <c r="BZ308" s="105"/>
      <c r="CA308" s="105"/>
      <c r="CB308" s="105"/>
      <c r="CC308" s="105"/>
      <c r="CD308" s="105"/>
    </row>
    <row r="309" spans="1:82" x14ac:dyDescent="0.2">
      <c r="B309" s="206"/>
      <c r="C309" s="200"/>
      <c r="D309" s="197"/>
      <c r="E309" s="72">
        <f t="shared" si="100"/>
        <v>300</v>
      </c>
      <c r="F309" s="9" t="s">
        <v>835</v>
      </c>
      <c r="K309" s="100" t="str">
        <f t="shared" si="101"/>
        <v/>
      </c>
      <c r="L309" s="100"/>
      <c r="M309" s="100"/>
      <c r="N309" s="100"/>
      <c r="O309" s="100"/>
      <c r="P309" s="101" t="str">
        <f t="shared" si="102"/>
        <v/>
      </c>
      <c r="Q309" s="102" t="str">
        <f t="shared" si="103"/>
        <v/>
      </c>
      <c r="R309" s="102" t="str">
        <f t="shared" si="104"/>
        <v/>
      </c>
      <c r="S309" s="102" t="str">
        <f t="shared" si="105"/>
        <v/>
      </c>
      <c r="T309" s="102" t="str">
        <f t="shared" si="106"/>
        <v/>
      </c>
      <c r="U309" s="102" t="str">
        <f t="shared" si="107"/>
        <v/>
      </c>
      <c r="V309" s="102" t="str">
        <f t="shared" si="108"/>
        <v/>
      </c>
      <c r="W309" s="102" t="str">
        <f t="shared" si="109"/>
        <v/>
      </c>
      <c r="X309" s="102" t="str">
        <f t="shared" si="110"/>
        <v/>
      </c>
      <c r="Y309" s="102" t="str">
        <f t="shared" si="111"/>
        <v/>
      </c>
      <c r="Z309" s="102" t="str">
        <f t="shared" si="112"/>
        <v/>
      </c>
      <c r="AA309" s="100" t="b">
        <f t="shared" si="97"/>
        <v>0</v>
      </c>
      <c r="AB309" s="100" t="str">
        <f t="array" ref="AB309">IF($AA309,MEDIAN(IF(G1SelectionMask="x",IF(INDEX(RawDataRefData,$E309,0)&gt;0,INDEX(RawDataRefData,$E309,0)),"")),"")</f>
        <v/>
      </c>
      <c r="AC309" s="100" t="str">
        <f t="array" ref="AC309">IF($AA309,QUARTILE(IF(G1SelectionMask="x",IF(INDEX(RawDataRefData,$E309,0)&gt;0,INDEX(RawDataRefData,$E309,0)),""),1),"")</f>
        <v/>
      </c>
      <c r="AD309" s="100" t="str">
        <f t="array" ref="AD309">IF($AA309,QUARTILE(IF(G1SelectionMask="x",IF(INDEX(RawDataRefData,$E309,0)&gt;0,INDEX(RawDataRefData,$E309,0)),""),3),"")</f>
        <v/>
      </c>
      <c r="AE309" s="100" t="str">
        <f t="array" ref="AE309">IF($AA309,MIN(IF(G1SelectionMask="x",IF(INDEX(RawDataRefData,$E309,0)&gt;0,INDEX(RawDataRefData,$E309,0)),"")),"")</f>
        <v/>
      </c>
      <c r="AF309" s="100" t="str">
        <f t="array" ref="AF309">IF($AA309,MAX(IF(G1SelectionMask="x",IF(INDEX(RawDataRefData,$E309,0)&gt;0,INDEX(RawDataRefData,$E309,0)),"")),"")</f>
        <v/>
      </c>
      <c r="AG309" s="100" t="str">
        <f t="shared" si="98"/>
        <v/>
      </c>
      <c r="AH309" s="100" t="str">
        <f t="array" ref="AH309">IF($AA309,STDEVA(IF(G1SelectionMask="x",IF(INDEX(RawDataRefData,$E309,0)&gt;0,INDEX(RawDataRefData,$E309,0)),"")),"")</f>
        <v/>
      </c>
      <c r="AI309" s="101" t="b">
        <f t="shared" si="99"/>
        <v>0</v>
      </c>
      <c r="AJ309" s="101" t="str">
        <f t="array" ref="AJ309">IF($AI309,MEDIAN(IF(G2SelectionMask="x",IF(INDEX(RawDataRefData,$E309,0)&gt;0,INDEX(RawDataRefData,$E309,0)),"")),"")</f>
        <v/>
      </c>
      <c r="AK309" s="101" t="str">
        <f t="array" ref="AK309">IF($AI309,QUARTILE(IF(G2SelectionMask="x",IF(INDEX(RawDataRefData,$E309,0)&gt;0,INDEX(RawDataRefData,$E309,0)),""),1),"")</f>
        <v/>
      </c>
      <c r="AL309" s="101" t="str">
        <f t="array" ref="AL309">IF($AI309,QUARTILE(IF(G2SelectionMask="x",IF(INDEX(RawDataRefData,$E309,0)&gt;0,INDEX(RawDataRefData,$E309,0)),""),3),"")</f>
        <v/>
      </c>
      <c r="AM309" s="101" t="str">
        <f t="array" ref="AM309">IF($AI309,MIN(IF(G2SelectionMask="x",IF(INDEX(RawDataRefData,$E309,0)&gt;0,INDEX(RawDataRefData,$E309,0)),"")),"")</f>
        <v/>
      </c>
      <c r="AN309" s="101" t="str">
        <f t="array" ref="AN309">IF($AI309,MAX(IF(G2SelectionMask="x",IF(INDEX(RawDataRefData,$E309,0)&gt;0,INDEX(RawDataRefData,$E309,0)),"")),"")</f>
        <v/>
      </c>
      <c r="AO309" s="101" t="str">
        <f t="shared" si="113"/>
        <v/>
      </c>
      <c r="AP309" s="101" t="str">
        <f t="array" ref="AP309">IF($AI309,STDEVA(IF(G2SelectionMask="x",IF(INDEX(RawDataRefData,$E309,0)&gt;0,INDEX(RawDataRefData,$E309,0)),"")),"")</f>
        <v/>
      </c>
      <c r="AQ309" s="100" t="b">
        <f t="shared" si="114"/>
        <v>0</v>
      </c>
      <c r="AR309" s="100" t="str">
        <f t="array" ref="AR309">IF($AQ309,MEDIAN(IF(G3SelectionMask="x",IF(INDEX(RawDataRefData,$E309,0)&gt;0,INDEX(RawDataRefData,$E309,0)),"")),"")</f>
        <v/>
      </c>
      <c r="AS309" s="100" t="str">
        <f t="array" ref="AS309">IF($AQ309,QUARTILE(IF(G3SelectionMask="x",IF(INDEX(RawDataRefData,$E309,0)&gt;0,INDEX(RawDataRefData,$E309,0)),""),1),"")</f>
        <v/>
      </c>
      <c r="AT309" s="100" t="str">
        <f t="array" ref="AT309">IF($AQ309,QUARTILE(IF(G3SelectionMask="x",IF(INDEX(RawDataRefData,$E309,0)&gt;0,INDEX(RawDataRefData,$E309,0)),""),3),"")</f>
        <v/>
      </c>
      <c r="AU309" s="100" t="str">
        <f t="array" ref="AU309">IF($AQ309,MIN(IF(G3SelectionMask="x",IF(INDEX(RawDataRefData,$E309,0)&gt;0,INDEX(RawDataRefData,$E309,0)),"")),"")</f>
        <v/>
      </c>
      <c r="AV309" s="100" t="str">
        <f t="array" ref="AV309">IF($AQ309,MAX(IF(G3SelectionMask="x",IF(INDEX(RawDataRefData,$E309,0)&gt;0,INDEX(RawDataRefData,$E309,0)),"")),"")</f>
        <v/>
      </c>
      <c r="AW309" s="100" t="str">
        <f t="shared" si="115"/>
        <v/>
      </c>
      <c r="AX309" s="100" t="str">
        <f t="array" ref="AX309">IF($AQ309,STDEVA(IF(G3SelectionMask="x",IF(INDEX(RawDataRefData,$E309,0)&gt;0,INDEX(RawDataRefData,$E309,0)),"")),"")</f>
        <v/>
      </c>
      <c r="AY309" s="101" t="b">
        <f t="shared" si="116"/>
        <v>0</v>
      </c>
      <c r="AZ309" s="101" t="str">
        <f t="array" ref="AZ309">IF($AY309,MEDIAN(IF(G4SelectionMask="x",IF(INDEX(RawDataRefData,$E309,0)&gt;0,INDEX(RawDataRefData,$E309,0)),"")),"")</f>
        <v/>
      </c>
      <c r="BA309" s="101" t="str">
        <f t="array" ref="BA309">IF($AY309,QUARTILE(IF(G4SelectionMask="x",IF(INDEX(RawDataRefData,$E309,0)&gt;0,INDEX(RawDataRefData,$E309,0)),""),1),"")</f>
        <v/>
      </c>
      <c r="BB309" s="101" t="str">
        <f t="array" ref="BB309">IF($AY309,QUARTILE(IF(G4SelectionMask="x",IF(INDEX(RawDataRefData,$E309,0)&gt;0,INDEX(RawDataRefData,$E309,0)),""),3),"")</f>
        <v/>
      </c>
      <c r="BC309" s="101" t="str">
        <f t="array" ref="BC309">IF($AY309,MIN(IF(G4SelectionMask="x",IF(INDEX(RawDataRefData,$E309,0)&gt;0,INDEX(RawDataRefData,$E309,0)),"")),"")</f>
        <v/>
      </c>
      <c r="BD309" s="101" t="str">
        <f t="array" ref="BD309">IF($AY309,MAX(IF(G4SelectionMask="x",IF(INDEX(RawDataRefData,$E309,0)&gt;0,INDEX(RawDataRefData,$E309,0)),"")),"")</f>
        <v/>
      </c>
      <c r="BE309" s="101" t="str">
        <f t="shared" si="117"/>
        <v/>
      </c>
      <c r="BF309" s="101" t="str">
        <f t="array" ref="BF309">IF($AY309,STDEVA(IF(G4SelectionMask="x",IF(INDEX(RawDataRefData,$E309,0)&gt;0,INDEX(RawDataRefData,$E309,0)),"")),"")</f>
        <v/>
      </c>
      <c r="BG309" s="100" t="b">
        <f t="shared" si="118"/>
        <v>0</v>
      </c>
      <c r="BH309" s="100" t="str">
        <f t="array" ref="BH309">IF($BG309,MEDIAN(IF(G5SelectionMask="x",IF(INDEX(RawDataRefData,$E309,0)&gt;0,INDEX(RawDataRefData,$E309,0)),"")),"")</f>
        <v/>
      </c>
      <c r="BI309" s="100" t="str">
        <f t="array" ref="BI309">IF($BG309,QUARTILE(IF(G5SelectionMask="x",IF(INDEX(RawDataRefData,$E309,0)&gt;0,INDEX(RawDataRefData,$E309,0)),""),1),"")</f>
        <v/>
      </c>
      <c r="BJ309" s="100" t="str">
        <f t="array" ref="BJ309">IF($BG309,QUARTILE(IF(G5SelectionMask="x",IF(INDEX(RawDataRefData,$E309,0)&gt;0,INDEX(RawDataRefData,$E309,0)),""),3),"")</f>
        <v/>
      </c>
      <c r="BK309" s="100" t="str">
        <f t="array" ref="BK309">IF($BG309,MIN(IF(G5SelectionMask="x",IF(INDEX(RawDataRefData,$E309,0)&gt;0,INDEX(RawDataRefData,$E309,0)),"")),"")</f>
        <v/>
      </c>
      <c r="BL309" s="100" t="str">
        <f t="array" ref="BL309">IF($BG309,MAX(IF(G5SelectionMask="x",IF(INDEX(RawDataRefData,$E309,0)&gt;0,INDEX(RawDataRefData,$E309,0)),"")),"")</f>
        <v/>
      </c>
      <c r="BM309" s="100" t="str">
        <f t="shared" si="119"/>
        <v/>
      </c>
      <c r="BN309" s="103" t="str">
        <f t="array" ref="BN309">IF($BG309,STDEVA(IF(G5SelectionMask="x",IF(INDEX(RawDataRefData,$E309,0)&gt;0,INDEX(RawDataRefData,$E309,0)),"")),"")</f>
        <v/>
      </c>
      <c r="BO309" s="104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</row>
    <row r="310" spans="1:82" x14ac:dyDescent="0.2">
      <c r="A310" s="33">
        <f t="shared" si="120"/>
        <v>0</v>
      </c>
      <c r="B310" s="206"/>
      <c r="C310" s="200"/>
      <c r="D310" s="197"/>
      <c r="E310" s="72">
        <f t="shared" si="100"/>
        <v>301</v>
      </c>
      <c r="F310" s="9" t="s">
        <v>836</v>
      </c>
      <c r="K310" s="100" t="str">
        <f t="shared" si="101"/>
        <v/>
      </c>
      <c r="L310" s="100"/>
      <c r="M310" s="100"/>
      <c r="N310" s="100"/>
      <c r="O310" s="100"/>
      <c r="P310" s="101" t="str">
        <f t="shared" si="102"/>
        <v/>
      </c>
      <c r="Q310" s="102" t="str">
        <f t="shared" si="103"/>
        <v/>
      </c>
      <c r="R310" s="102" t="str">
        <f t="shared" si="104"/>
        <v/>
      </c>
      <c r="S310" s="102" t="str">
        <f t="shared" si="105"/>
        <v/>
      </c>
      <c r="T310" s="102" t="str">
        <f t="shared" si="106"/>
        <v/>
      </c>
      <c r="U310" s="102" t="str">
        <f t="shared" si="107"/>
        <v/>
      </c>
      <c r="V310" s="102" t="str">
        <f t="shared" si="108"/>
        <v/>
      </c>
      <c r="W310" s="102" t="str">
        <f t="shared" si="109"/>
        <v/>
      </c>
      <c r="X310" s="102" t="str">
        <f t="shared" si="110"/>
        <v/>
      </c>
      <c r="Y310" s="102" t="str">
        <f t="shared" si="111"/>
        <v/>
      </c>
      <c r="Z310" s="102" t="str">
        <f t="shared" si="112"/>
        <v/>
      </c>
      <c r="AA310" s="100" t="b">
        <f t="shared" si="97"/>
        <v>0</v>
      </c>
      <c r="AB310" s="100" t="str">
        <f t="array" ref="AB310">IF($AA310,MEDIAN(IF(G1SelectionMask="x",IF(INDEX(RawDataRefData,$E310,0)&gt;0,INDEX(RawDataRefData,$E310,0)),"")),"")</f>
        <v/>
      </c>
      <c r="AC310" s="100" t="str">
        <f t="array" ref="AC310">IF($AA310,QUARTILE(IF(G1SelectionMask="x",IF(INDEX(RawDataRefData,$E310,0)&gt;0,INDEX(RawDataRefData,$E310,0)),""),1),"")</f>
        <v/>
      </c>
      <c r="AD310" s="100" t="str">
        <f t="array" ref="AD310">IF($AA310,QUARTILE(IF(G1SelectionMask="x",IF(INDEX(RawDataRefData,$E310,0)&gt;0,INDEX(RawDataRefData,$E310,0)),""),3),"")</f>
        <v/>
      </c>
      <c r="AE310" s="100" t="str">
        <f t="array" ref="AE310">IF($AA310,MIN(IF(G1SelectionMask="x",IF(INDEX(RawDataRefData,$E310,0)&gt;0,INDEX(RawDataRefData,$E310,0)),"")),"")</f>
        <v/>
      </c>
      <c r="AF310" s="100" t="str">
        <f t="array" ref="AF310">IF($AA310,MAX(IF(G1SelectionMask="x",IF(INDEX(RawDataRefData,$E310,0)&gt;0,INDEX(RawDataRefData,$E310,0)),"")),"")</f>
        <v/>
      </c>
      <c r="AG310" s="100" t="str">
        <f t="shared" si="98"/>
        <v/>
      </c>
      <c r="AH310" s="100" t="str">
        <f t="array" ref="AH310">IF($AA310,STDEVA(IF(G1SelectionMask="x",IF(INDEX(RawDataRefData,$E310,0)&gt;0,INDEX(RawDataRefData,$E310,0)),"")),"")</f>
        <v/>
      </c>
      <c r="AI310" s="101" t="b">
        <f t="shared" si="99"/>
        <v>0</v>
      </c>
      <c r="AJ310" s="101" t="str">
        <f t="array" ref="AJ310">IF($AI310,MEDIAN(IF(G2SelectionMask="x",IF(INDEX(RawDataRefData,$E310,0)&gt;0,INDEX(RawDataRefData,$E310,0)),"")),"")</f>
        <v/>
      </c>
      <c r="AK310" s="101" t="str">
        <f t="array" ref="AK310">IF($AI310,QUARTILE(IF(G2SelectionMask="x",IF(INDEX(RawDataRefData,$E310,0)&gt;0,INDEX(RawDataRefData,$E310,0)),""),1),"")</f>
        <v/>
      </c>
      <c r="AL310" s="101" t="str">
        <f t="array" ref="AL310">IF($AI310,QUARTILE(IF(G2SelectionMask="x",IF(INDEX(RawDataRefData,$E310,0)&gt;0,INDEX(RawDataRefData,$E310,0)),""),3),"")</f>
        <v/>
      </c>
      <c r="AM310" s="101" t="str">
        <f t="array" ref="AM310">IF($AI310,MIN(IF(G2SelectionMask="x",IF(INDEX(RawDataRefData,$E310,0)&gt;0,INDEX(RawDataRefData,$E310,0)),"")),"")</f>
        <v/>
      </c>
      <c r="AN310" s="101" t="str">
        <f t="array" ref="AN310">IF($AI310,MAX(IF(G2SelectionMask="x",IF(INDEX(RawDataRefData,$E310,0)&gt;0,INDEX(RawDataRefData,$E310,0)),"")),"")</f>
        <v/>
      </c>
      <c r="AO310" s="101" t="str">
        <f t="shared" si="113"/>
        <v/>
      </c>
      <c r="AP310" s="101" t="str">
        <f t="array" ref="AP310">IF($AI310,STDEVA(IF(G2SelectionMask="x",IF(INDEX(RawDataRefData,$E310,0)&gt;0,INDEX(RawDataRefData,$E310,0)),"")),"")</f>
        <v/>
      </c>
      <c r="AQ310" s="100" t="b">
        <f t="shared" si="114"/>
        <v>0</v>
      </c>
      <c r="AR310" s="100" t="str">
        <f t="array" ref="AR310">IF($AQ310,MEDIAN(IF(G3SelectionMask="x",IF(INDEX(RawDataRefData,$E310,0)&gt;0,INDEX(RawDataRefData,$E310,0)),"")),"")</f>
        <v/>
      </c>
      <c r="AS310" s="100" t="str">
        <f t="array" ref="AS310">IF($AQ310,QUARTILE(IF(G3SelectionMask="x",IF(INDEX(RawDataRefData,$E310,0)&gt;0,INDEX(RawDataRefData,$E310,0)),""),1),"")</f>
        <v/>
      </c>
      <c r="AT310" s="100" t="str">
        <f t="array" ref="AT310">IF($AQ310,QUARTILE(IF(G3SelectionMask="x",IF(INDEX(RawDataRefData,$E310,0)&gt;0,INDEX(RawDataRefData,$E310,0)),""),3),"")</f>
        <v/>
      </c>
      <c r="AU310" s="100" t="str">
        <f t="array" ref="AU310">IF($AQ310,MIN(IF(G3SelectionMask="x",IF(INDEX(RawDataRefData,$E310,0)&gt;0,INDEX(RawDataRefData,$E310,0)),"")),"")</f>
        <v/>
      </c>
      <c r="AV310" s="100" t="str">
        <f t="array" ref="AV310">IF($AQ310,MAX(IF(G3SelectionMask="x",IF(INDEX(RawDataRefData,$E310,0)&gt;0,INDEX(RawDataRefData,$E310,0)),"")),"")</f>
        <v/>
      </c>
      <c r="AW310" s="100" t="str">
        <f t="shared" si="115"/>
        <v/>
      </c>
      <c r="AX310" s="100" t="str">
        <f t="array" ref="AX310">IF($AQ310,STDEVA(IF(G3SelectionMask="x",IF(INDEX(RawDataRefData,$E310,0)&gt;0,INDEX(RawDataRefData,$E310,0)),"")),"")</f>
        <v/>
      </c>
      <c r="AY310" s="101" t="b">
        <f t="shared" si="116"/>
        <v>0</v>
      </c>
      <c r="AZ310" s="101" t="str">
        <f t="array" ref="AZ310">IF($AY310,MEDIAN(IF(G4SelectionMask="x",IF(INDEX(RawDataRefData,$E310,0)&gt;0,INDEX(RawDataRefData,$E310,0)),"")),"")</f>
        <v/>
      </c>
      <c r="BA310" s="101" t="str">
        <f t="array" ref="BA310">IF($AY310,QUARTILE(IF(G4SelectionMask="x",IF(INDEX(RawDataRefData,$E310,0)&gt;0,INDEX(RawDataRefData,$E310,0)),""),1),"")</f>
        <v/>
      </c>
      <c r="BB310" s="101" t="str">
        <f t="array" ref="BB310">IF($AY310,QUARTILE(IF(G4SelectionMask="x",IF(INDEX(RawDataRefData,$E310,0)&gt;0,INDEX(RawDataRefData,$E310,0)),""),3),"")</f>
        <v/>
      </c>
      <c r="BC310" s="101" t="str">
        <f t="array" ref="BC310">IF($AY310,MIN(IF(G4SelectionMask="x",IF(INDEX(RawDataRefData,$E310,0)&gt;0,INDEX(RawDataRefData,$E310,0)),"")),"")</f>
        <v/>
      </c>
      <c r="BD310" s="101" t="str">
        <f t="array" ref="BD310">IF($AY310,MAX(IF(G4SelectionMask="x",IF(INDEX(RawDataRefData,$E310,0)&gt;0,INDEX(RawDataRefData,$E310,0)),"")),"")</f>
        <v/>
      </c>
      <c r="BE310" s="101" t="str">
        <f t="shared" si="117"/>
        <v/>
      </c>
      <c r="BF310" s="101" t="str">
        <f t="array" ref="BF310">IF($AY310,STDEVA(IF(G4SelectionMask="x",IF(INDEX(RawDataRefData,$E310,0)&gt;0,INDEX(RawDataRefData,$E310,0)),"")),"")</f>
        <v/>
      </c>
      <c r="BG310" s="100" t="b">
        <f t="shared" si="118"/>
        <v>0</v>
      </c>
      <c r="BH310" s="100" t="str">
        <f t="array" ref="BH310">IF($BG310,MEDIAN(IF(G5SelectionMask="x",IF(INDEX(RawDataRefData,$E310,0)&gt;0,INDEX(RawDataRefData,$E310,0)),"")),"")</f>
        <v/>
      </c>
      <c r="BI310" s="100" t="str">
        <f t="array" ref="BI310">IF($BG310,QUARTILE(IF(G5SelectionMask="x",IF(INDEX(RawDataRefData,$E310,0)&gt;0,INDEX(RawDataRefData,$E310,0)),""),1),"")</f>
        <v/>
      </c>
      <c r="BJ310" s="100" t="str">
        <f t="array" ref="BJ310">IF($BG310,QUARTILE(IF(G5SelectionMask="x",IF(INDEX(RawDataRefData,$E310,0)&gt;0,INDEX(RawDataRefData,$E310,0)),""),3),"")</f>
        <v/>
      </c>
      <c r="BK310" s="100" t="str">
        <f t="array" ref="BK310">IF($BG310,MIN(IF(G5SelectionMask="x",IF(INDEX(RawDataRefData,$E310,0)&gt;0,INDEX(RawDataRefData,$E310,0)),"")),"")</f>
        <v/>
      </c>
      <c r="BL310" s="100" t="str">
        <f t="array" ref="BL310">IF($BG310,MAX(IF(G5SelectionMask="x",IF(INDEX(RawDataRefData,$E310,0)&gt;0,INDEX(RawDataRefData,$E310,0)),"")),"")</f>
        <v/>
      </c>
      <c r="BM310" s="100" t="str">
        <f t="shared" si="119"/>
        <v/>
      </c>
      <c r="BN310" s="103" t="str">
        <f t="array" ref="BN310">IF($BG310,STDEVA(IF(G5SelectionMask="x",IF(INDEX(RawDataRefData,$E310,0)&gt;0,INDEX(RawDataRefData,$E310,0)),"")),"")</f>
        <v/>
      </c>
      <c r="BO310" s="104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</row>
    <row r="311" spans="1:82" x14ac:dyDescent="0.2">
      <c r="A311" s="33">
        <f t="shared" si="120"/>
        <v>0</v>
      </c>
      <c r="B311" s="206"/>
      <c r="C311" s="200"/>
      <c r="D311" s="197"/>
      <c r="E311" s="72">
        <f t="shared" si="100"/>
        <v>302</v>
      </c>
      <c r="F311" s="9" t="s">
        <v>837</v>
      </c>
      <c r="K311" s="100" t="str">
        <f t="shared" si="101"/>
        <v/>
      </c>
      <c r="L311" s="100"/>
      <c r="M311" s="100"/>
      <c r="N311" s="100"/>
      <c r="O311" s="100"/>
      <c r="P311" s="101" t="str">
        <f t="shared" si="102"/>
        <v/>
      </c>
      <c r="Q311" s="102" t="str">
        <f t="shared" si="103"/>
        <v/>
      </c>
      <c r="R311" s="102" t="str">
        <f t="shared" si="104"/>
        <v/>
      </c>
      <c r="S311" s="102" t="str">
        <f t="shared" si="105"/>
        <v/>
      </c>
      <c r="T311" s="102" t="str">
        <f t="shared" si="106"/>
        <v/>
      </c>
      <c r="U311" s="102" t="str">
        <f t="shared" si="107"/>
        <v/>
      </c>
      <c r="V311" s="102" t="str">
        <f t="shared" si="108"/>
        <v/>
      </c>
      <c r="W311" s="102" t="str">
        <f t="shared" si="109"/>
        <v/>
      </c>
      <c r="X311" s="102" t="str">
        <f t="shared" si="110"/>
        <v/>
      </c>
      <c r="Y311" s="102" t="str">
        <f t="shared" si="111"/>
        <v/>
      </c>
      <c r="Z311" s="102" t="str">
        <f t="shared" si="112"/>
        <v/>
      </c>
      <c r="AA311" s="100" t="b">
        <f t="shared" si="97"/>
        <v>0</v>
      </c>
      <c r="AB311" s="100" t="str">
        <f t="array" ref="AB311">IF($AA311,MEDIAN(IF(G1SelectionMask="x",IF(INDEX(RawDataRefData,$E311,0)&gt;0,INDEX(RawDataRefData,$E311,0)),"")),"")</f>
        <v/>
      </c>
      <c r="AC311" s="100" t="str">
        <f t="array" ref="AC311">IF($AA311,QUARTILE(IF(G1SelectionMask="x",IF(INDEX(RawDataRefData,$E311,0)&gt;0,INDEX(RawDataRefData,$E311,0)),""),1),"")</f>
        <v/>
      </c>
      <c r="AD311" s="100" t="str">
        <f t="array" ref="AD311">IF($AA311,QUARTILE(IF(G1SelectionMask="x",IF(INDEX(RawDataRefData,$E311,0)&gt;0,INDEX(RawDataRefData,$E311,0)),""),3),"")</f>
        <v/>
      </c>
      <c r="AE311" s="100" t="str">
        <f t="array" ref="AE311">IF($AA311,MIN(IF(G1SelectionMask="x",IF(INDEX(RawDataRefData,$E311,0)&gt;0,INDEX(RawDataRefData,$E311,0)),"")),"")</f>
        <v/>
      </c>
      <c r="AF311" s="100" t="str">
        <f t="array" ref="AF311">IF($AA311,MAX(IF(G1SelectionMask="x",IF(INDEX(RawDataRefData,$E311,0)&gt;0,INDEX(RawDataRefData,$E311,0)),"")),"")</f>
        <v/>
      </c>
      <c r="AG311" s="100" t="str">
        <f t="shared" si="98"/>
        <v/>
      </c>
      <c r="AH311" s="100" t="str">
        <f t="array" ref="AH311">IF($AA311,STDEVA(IF(G1SelectionMask="x",IF(INDEX(RawDataRefData,$E311,0)&gt;0,INDEX(RawDataRefData,$E311,0)),"")),"")</f>
        <v/>
      </c>
      <c r="AI311" s="101" t="b">
        <f t="shared" si="99"/>
        <v>0</v>
      </c>
      <c r="AJ311" s="101" t="str">
        <f t="array" ref="AJ311">IF($AI311,MEDIAN(IF(G2SelectionMask="x",IF(INDEX(RawDataRefData,$E311,0)&gt;0,INDEX(RawDataRefData,$E311,0)),"")),"")</f>
        <v/>
      </c>
      <c r="AK311" s="101" t="str">
        <f t="array" ref="AK311">IF($AI311,QUARTILE(IF(G2SelectionMask="x",IF(INDEX(RawDataRefData,$E311,0)&gt;0,INDEX(RawDataRefData,$E311,0)),""),1),"")</f>
        <v/>
      </c>
      <c r="AL311" s="101" t="str">
        <f t="array" ref="AL311">IF($AI311,QUARTILE(IF(G2SelectionMask="x",IF(INDEX(RawDataRefData,$E311,0)&gt;0,INDEX(RawDataRefData,$E311,0)),""),3),"")</f>
        <v/>
      </c>
      <c r="AM311" s="101" t="str">
        <f t="array" ref="AM311">IF($AI311,MIN(IF(G2SelectionMask="x",IF(INDEX(RawDataRefData,$E311,0)&gt;0,INDEX(RawDataRefData,$E311,0)),"")),"")</f>
        <v/>
      </c>
      <c r="AN311" s="101" t="str">
        <f t="array" ref="AN311">IF($AI311,MAX(IF(G2SelectionMask="x",IF(INDEX(RawDataRefData,$E311,0)&gt;0,INDEX(RawDataRefData,$E311,0)),"")),"")</f>
        <v/>
      </c>
      <c r="AO311" s="101" t="str">
        <f t="shared" si="113"/>
        <v/>
      </c>
      <c r="AP311" s="101" t="str">
        <f t="array" ref="AP311">IF($AI311,STDEVA(IF(G2SelectionMask="x",IF(INDEX(RawDataRefData,$E311,0)&gt;0,INDEX(RawDataRefData,$E311,0)),"")),"")</f>
        <v/>
      </c>
      <c r="AQ311" s="100" t="b">
        <f t="shared" si="114"/>
        <v>0</v>
      </c>
      <c r="AR311" s="100" t="str">
        <f t="array" ref="AR311">IF($AQ311,MEDIAN(IF(G3SelectionMask="x",IF(INDEX(RawDataRefData,$E311,0)&gt;0,INDEX(RawDataRefData,$E311,0)),"")),"")</f>
        <v/>
      </c>
      <c r="AS311" s="100" t="str">
        <f t="array" ref="AS311">IF($AQ311,QUARTILE(IF(G3SelectionMask="x",IF(INDEX(RawDataRefData,$E311,0)&gt;0,INDEX(RawDataRefData,$E311,0)),""),1),"")</f>
        <v/>
      </c>
      <c r="AT311" s="100" t="str">
        <f t="array" ref="AT311">IF($AQ311,QUARTILE(IF(G3SelectionMask="x",IF(INDEX(RawDataRefData,$E311,0)&gt;0,INDEX(RawDataRefData,$E311,0)),""),3),"")</f>
        <v/>
      </c>
      <c r="AU311" s="100" t="str">
        <f t="array" ref="AU311">IF($AQ311,MIN(IF(G3SelectionMask="x",IF(INDEX(RawDataRefData,$E311,0)&gt;0,INDEX(RawDataRefData,$E311,0)),"")),"")</f>
        <v/>
      </c>
      <c r="AV311" s="100" t="str">
        <f t="array" ref="AV311">IF($AQ311,MAX(IF(G3SelectionMask="x",IF(INDEX(RawDataRefData,$E311,0)&gt;0,INDEX(RawDataRefData,$E311,0)),"")),"")</f>
        <v/>
      </c>
      <c r="AW311" s="100" t="str">
        <f t="shared" si="115"/>
        <v/>
      </c>
      <c r="AX311" s="100" t="str">
        <f t="array" ref="AX311">IF($AQ311,STDEVA(IF(G3SelectionMask="x",IF(INDEX(RawDataRefData,$E311,0)&gt;0,INDEX(RawDataRefData,$E311,0)),"")),"")</f>
        <v/>
      </c>
      <c r="AY311" s="101" t="b">
        <f t="shared" si="116"/>
        <v>0</v>
      </c>
      <c r="AZ311" s="101" t="str">
        <f t="array" ref="AZ311">IF($AY311,MEDIAN(IF(G4SelectionMask="x",IF(INDEX(RawDataRefData,$E311,0)&gt;0,INDEX(RawDataRefData,$E311,0)),"")),"")</f>
        <v/>
      </c>
      <c r="BA311" s="101" t="str">
        <f t="array" ref="BA311">IF($AY311,QUARTILE(IF(G4SelectionMask="x",IF(INDEX(RawDataRefData,$E311,0)&gt;0,INDEX(RawDataRefData,$E311,0)),""),1),"")</f>
        <v/>
      </c>
      <c r="BB311" s="101" t="str">
        <f t="array" ref="BB311">IF($AY311,QUARTILE(IF(G4SelectionMask="x",IF(INDEX(RawDataRefData,$E311,0)&gt;0,INDEX(RawDataRefData,$E311,0)),""),3),"")</f>
        <v/>
      </c>
      <c r="BC311" s="101" t="str">
        <f t="array" ref="BC311">IF($AY311,MIN(IF(G4SelectionMask="x",IF(INDEX(RawDataRefData,$E311,0)&gt;0,INDEX(RawDataRefData,$E311,0)),"")),"")</f>
        <v/>
      </c>
      <c r="BD311" s="101" t="str">
        <f t="array" ref="BD311">IF($AY311,MAX(IF(G4SelectionMask="x",IF(INDEX(RawDataRefData,$E311,0)&gt;0,INDEX(RawDataRefData,$E311,0)),"")),"")</f>
        <v/>
      </c>
      <c r="BE311" s="101" t="str">
        <f t="shared" si="117"/>
        <v/>
      </c>
      <c r="BF311" s="101" t="str">
        <f t="array" ref="BF311">IF($AY311,STDEVA(IF(G4SelectionMask="x",IF(INDEX(RawDataRefData,$E311,0)&gt;0,INDEX(RawDataRefData,$E311,0)),"")),"")</f>
        <v/>
      </c>
      <c r="BG311" s="100" t="b">
        <f t="shared" si="118"/>
        <v>0</v>
      </c>
      <c r="BH311" s="100" t="str">
        <f t="array" ref="BH311">IF($BG311,MEDIAN(IF(G5SelectionMask="x",IF(INDEX(RawDataRefData,$E311,0)&gt;0,INDEX(RawDataRefData,$E311,0)),"")),"")</f>
        <v/>
      </c>
      <c r="BI311" s="100" t="str">
        <f t="array" ref="BI311">IF($BG311,QUARTILE(IF(G5SelectionMask="x",IF(INDEX(RawDataRefData,$E311,0)&gt;0,INDEX(RawDataRefData,$E311,0)),""),1),"")</f>
        <v/>
      </c>
      <c r="BJ311" s="100" t="str">
        <f t="array" ref="BJ311">IF($BG311,QUARTILE(IF(G5SelectionMask="x",IF(INDEX(RawDataRefData,$E311,0)&gt;0,INDEX(RawDataRefData,$E311,0)),""),3),"")</f>
        <v/>
      </c>
      <c r="BK311" s="100" t="str">
        <f t="array" ref="BK311">IF($BG311,MIN(IF(G5SelectionMask="x",IF(INDEX(RawDataRefData,$E311,0)&gt;0,INDEX(RawDataRefData,$E311,0)),"")),"")</f>
        <v/>
      </c>
      <c r="BL311" s="100" t="str">
        <f t="array" ref="BL311">IF($BG311,MAX(IF(G5SelectionMask="x",IF(INDEX(RawDataRefData,$E311,0)&gt;0,INDEX(RawDataRefData,$E311,0)),"")),"")</f>
        <v/>
      </c>
      <c r="BM311" s="100" t="str">
        <f t="shared" si="119"/>
        <v/>
      </c>
      <c r="BN311" s="103" t="str">
        <f t="array" ref="BN311">IF($BG311,STDEVA(IF(G5SelectionMask="x",IF(INDEX(RawDataRefData,$E311,0)&gt;0,INDEX(RawDataRefData,$E311,0)),"")),"")</f>
        <v/>
      </c>
      <c r="BO311" s="104"/>
      <c r="BP311" s="105"/>
      <c r="BQ311" s="105"/>
      <c r="BR311" s="105"/>
      <c r="BS311" s="105"/>
      <c r="BT311" s="105"/>
      <c r="BU311" s="105"/>
      <c r="BV311" s="105"/>
      <c r="BW311" s="105"/>
      <c r="BX311" s="105"/>
      <c r="BY311" s="105"/>
      <c r="BZ311" s="105"/>
      <c r="CA311" s="105"/>
      <c r="CB311" s="105"/>
      <c r="CC311" s="105"/>
      <c r="CD311" s="105"/>
    </row>
    <row r="312" spans="1:82" x14ac:dyDescent="0.2">
      <c r="B312" s="206"/>
      <c r="C312" s="200"/>
      <c r="D312" s="197"/>
      <c r="E312" s="72">
        <f t="shared" si="100"/>
        <v>303</v>
      </c>
      <c r="F312" s="9" t="s">
        <v>838</v>
      </c>
      <c r="K312" s="100" t="str">
        <f t="shared" si="101"/>
        <v/>
      </c>
      <c r="L312" s="100"/>
      <c r="M312" s="100"/>
      <c r="N312" s="100"/>
      <c r="O312" s="100"/>
      <c r="P312" s="101" t="str">
        <f t="shared" si="102"/>
        <v/>
      </c>
      <c r="Q312" s="102" t="str">
        <f t="shared" si="103"/>
        <v/>
      </c>
      <c r="R312" s="102" t="str">
        <f t="shared" si="104"/>
        <v/>
      </c>
      <c r="S312" s="102" t="str">
        <f t="shared" si="105"/>
        <v/>
      </c>
      <c r="T312" s="102" t="str">
        <f t="shared" si="106"/>
        <v/>
      </c>
      <c r="U312" s="102" t="str">
        <f t="shared" si="107"/>
        <v/>
      </c>
      <c r="V312" s="102" t="str">
        <f t="shared" si="108"/>
        <v/>
      </c>
      <c r="W312" s="102" t="str">
        <f t="shared" si="109"/>
        <v/>
      </c>
      <c r="X312" s="102" t="str">
        <f t="shared" si="110"/>
        <v/>
      </c>
      <c r="Y312" s="102" t="str">
        <f t="shared" si="111"/>
        <v/>
      </c>
      <c r="Z312" s="102" t="str">
        <f t="shared" si="112"/>
        <v/>
      </c>
      <c r="AA312" s="100" t="b">
        <f t="shared" si="97"/>
        <v>0</v>
      </c>
      <c r="AB312" s="100" t="str">
        <f t="array" ref="AB312">IF($AA312,MEDIAN(IF(G1SelectionMask="x",IF(INDEX(RawDataRefData,$E312,0)&gt;0,INDEX(RawDataRefData,$E312,0)),"")),"")</f>
        <v/>
      </c>
      <c r="AC312" s="100" t="str">
        <f t="array" ref="AC312">IF($AA312,QUARTILE(IF(G1SelectionMask="x",IF(INDEX(RawDataRefData,$E312,0)&gt;0,INDEX(RawDataRefData,$E312,0)),""),1),"")</f>
        <v/>
      </c>
      <c r="AD312" s="100" t="str">
        <f t="array" ref="AD312">IF($AA312,QUARTILE(IF(G1SelectionMask="x",IF(INDEX(RawDataRefData,$E312,0)&gt;0,INDEX(RawDataRefData,$E312,0)),""),3),"")</f>
        <v/>
      </c>
      <c r="AE312" s="100" t="str">
        <f t="array" ref="AE312">IF($AA312,MIN(IF(G1SelectionMask="x",IF(INDEX(RawDataRefData,$E312,0)&gt;0,INDEX(RawDataRefData,$E312,0)),"")),"")</f>
        <v/>
      </c>
      <c r="AF312" s="100" t="str">
        <f t="array" ref="AF312">IF($AA312,MAX(IF(G1SelectionMask="x",IF(INDEX(RawDataRefData,$E312,0)&gt;0,INDEX(RawDataRefData,$E312,0)),"")),"")</f>
        <v/>
      </c>
      <c r="AG312" s="100" t="str">
        <f t="shared" si="98"/>
        <v/>
      </c>
      <c r="AH312" s="100" t="str">
        <f t="array" ref="AH312">IF($AA312,STDEVA(IF(G1SelectionMask="x",IF(INDEX(RawDataRefData,$E312,0)&gt;0,INDEX(RawDataRefData,$E312,0)),"")),"")</f>
        <v/>
      </c>
      <c r="AI312" s="101" t="b">
        <f t="shared" si="99"/>
        <v>0</v>
      </c>
      <c r="AJ312" s="101" t="str">
        <f t="array" ref="AJ312">IF($AI312,MEDIAN(IF(G2SelectionMask="x",IF(INDEX(RawDataRefData,$E312,0)&gt;0,INDEX(RawDataRefData,$E312,0)),"")),"")</f>
        <v/>
      </c>
      <c r="AK312" s="101" t="str">
        <f t="array" ref="AK312">IF($AI312,QUARTILE(IF(G2SelectionMask="x",IF(INDEX(RawDataRefData,$E312,0)&gt;0,INDEX(RawDataRefData,$E312,0)),""),1),"")</f>
        <v/>
      </c>
      <c r="AL312" s="101" t="str">
        <f t="array" ref="AL312">IF($AI312,QUARTILE(IF(G2SelectionMask="x",IF(INDEX(RawDataRefData,$E312,0)&gt;0,INDEX(RawDataRefData,$E312,0)),""),3),"")</f>
        <v/>
      </c>
      <c r="AM312" s="101" t="str">
        <f t="array" ref="AM312">IF($AI312,MIN(IF(G2SelectionMask="x",IF(INDEX(RawDataRefData,$E312,0)&gt;0,INDEX(RawDataRefData,$E312,0)),"")),"")</f>
        <v/>
      </c>
      <c r="AN312" s="101" t="str">
        <f t="array" ref="AN312">IF($AI312,MAX(IF(G2SelectionMask="x",IF(INDEX(RawDataRefData,$E312,0)&gt;0,INDEX(RawDataRefData,$E312,0)),"")),"")</f>
        <v/>
      </c>
      <c r="AO312" s="101" t="str">
        <f t="shared" si="113"/>
        <v/>
      </c>
      <c r="AP312" s="101" t="str">
        <f t="array" ref="AP312">IF($AI312,STDEVA(IF(G2SelectionMask="x",IF(INDEX(RawDataRefData,$E312,0)&gt;0,INDEX(RawDataRefData,$E312,0)),"")),"")</f>
        <v/>
      </c>
      <c r="AQ312" s="100" t="b">
        <f t="shared" si="114"/>
        <v>0</v>
      </c>
      <c r="AR312" s="100" t="str">
        <f t="array" ref="AR312">IF($AQ312,MEDIAN(IF(G3SelectionMask="x",IF(INDEX(RawDataRefData,$E312,0)&gt;0,INDEX(RawDataRefData,$E312,0)),"")),"")</f>
        <v/>
      </c>
      <c r="AS312" s="100" t="str">
        <f t="array" ref="AS312">IF($AQ312,QUARTILE(IF(G3SelectionMask="x",IF(INDEX(RawDataRefData,$E312,0)&gt;0,INDEX(RawDataRefData,$E312,0)),""),1),"")</f>
        <v/>
      </c>
      <c r="AT312" s="100" t="str">
        <f t="array" ref="AT312">IF($AQ312,QUARTILE(IF(G3SelectionMask="x",IF(INDEX(RawDataRefData,$E312,0)&gt;0,INDEX(RawDataRefData,$E312,0)),""),3),"")</f>
        <v/>
      </c>
      <c r="AU312" s="100" t="str">
        <f t="array" ref="AU312">IF($AQ312,MIN(IF(G3SelectionMask="x",IF(INDEX(RawDataRefData,$E312,0)&gt;0,INDEX(RawDataRefData,$E312,0)),"")),"")</f>
        <v/>
      </c>
      <c r="AV312" s="100" t="str">
        <f t="array" ref="AV312">IF($AQ312,MAX(IF(G3SelectionMask="x",IF(INDEX(RawDataRefData,$E312,0)&gt;0,INDEX(RawDataRefData,$E312,0)),"")),"")</f>
        <v/>
      </c>
      <c r="AW312" s="100" t="str">
        <f t="shared" si="115"/>
        <v/>
      </c>
      <c r="AX312" s="100" t="str">
        <f t="array" ref="AX312">IF($AQ312,STDEVA(IF(G3SelectionMask="x",IF(INDEX(RawDataRefData,$E312,0)&gt;0,INDEX(RawDataRefData,$E312,0)),"")),"")</f>
        <v/>
      </c>
      <c r="AY312" s="101" t="b">
        <f t="shared" si="116"/>
        <v>0</v>
      </c>
      <c r="AZ312" s="101" t="str">
        <f t="array" ref="AZ312">IF($AY312,MEDIAN(IF(G4SelectionMask="x",IF(INDEX(RawDataRefData,$E312,0)&gt;0,INDEX(RawDataRefData,$E312,0)),"")),"")</f>
        <v/>
      </c>
      <c r="BA312" s="101" t="str">
        <f t="array" ref="BA312">IF($AY312,QUARTILE(IF(G4SelectionMask="x",IF(INDEX(RawDataRefData,$E312,0)&gt;0,INDEX(RawDataRefData,$E312,0)),""),1),"")</f>
        <v/>
      </c>
      <c r="BB312" s="101" t="str">
        <f t="array" ref="BB312">IF($AY312,QUARTILE(IF(G4SelectionMask="x",IF(INDEX(RawDataRefData,$E312,0)&gt;0,INDEX(RawDataRefData,$E312,0)),""),3),"")</f>
        <v/>
      </c>
      <c r="BC312" s="101" t="str">
        <f t="array" ref="BC312">IF($AY312,MIN(IF(G4SelectionMask="x",IF(INDEX(RawDataRefData,$E312,0)&gt;0,INDEX(RawDataRefData,$E312,0)),"")),"")</f>
        <v/>
      </c>
      <c r="BD312" s="101" t="str">
        <f t="array" ref="BD312">IF($AY312,MAX(IF(G4SelectionMask="x",IF(INDEX(RawDataRefData,$E312,0)&gt;0,INDEX(RawDataRefData,$E312,0)),"")),"")</f>
        <v/>
      </c>
      <c r="BE312" s="101" t="str">
        <f t="shared" si="117"/>
        <v/>
      </c>
      <c r="BF312" s="101" t="str">
        <f t="array" ref="BF312">IF($AY312,STDEVA(IF(G4SelectionMask="x",IF(INDEX(RawDataRefData,$E312,0)&gt;0,INDEX(RawDataRefData,$E312,0)),"")),"")</f>
        <v/>
      </c>
      <c r="BG312" s="100" t="b">
        <f t="shared" si="118"/>
        <v>0</v>
      </c>
      <c r="BH312" s="100" t="str">
        <f t="array" ref="BH312">IF($BG312,MEDIAN(IF(G5SelectionMask="x",IF(INDEX(RawDataRefData,$E312,0)&gt;0,INDEX(RawDataRefData,$E312,0)),"")),"")</f>
        <v/>
      </c>
      <c r="BI312" s="100" t="str">
        <f t="array" ref="BI312">IF($BG312,QUARTILE(IF(G5SelectionMask="x",IF(INDEX(RawDataRefData,$E312,0)&gt;0,INDEX(RawDataRefData,$E312,0)),""),1),"")</f>
        <v/>
      </c>
      <c r="BJ312" s="100" t="str">
        <f t="array" ref="BJ312">IF($BG312,QUARTILE(IF(G5SelectionMask="x",IF(INDEX(RawDataRefData,$E312,0)&gt;0,INDEX(RawDataRefData,$E312,0)),""),3),"")</f>
        <v/>
      </c>
      <c r="BK312" s="100" t="str">
        <f t="array" ref="BK312">IF($BG312,MIN(IF(G5SelectionMask="x",IF(INDEX(RawDataRefData,$E312,0)&gt;0,INDEX(RawDataRefData,$E312,0)),"")),"")</f>
        <v/>
      </c>
      <c r="BL312" s="100" t="str">
        <f t="array" ref="BL312">IF($BG312,MAX(IF(G5SelectionMask="x",IF(INDEX(RawDataRefData,$E312,0)&gt;0,INDEX(RawDataRefData,$E312,0)),"")),"")</f>
        <v/>
      </c>
      <c r="BM312" s="100" t="str">
        <f t="shared" si="119"/>
        <v/>
      </c>
      <c r="BN312" s="103" t="str">
        <f t="array" ref="BN312">IF($BG312,STDEVA(IF(G5SelectionMask="x",IF(INDEX(RawDataRefData,$E312,0)&gt;0,INDEX(RawDataRefData,$E312,0)),"")),"")</f>
        <v/>
      </c>
      <c r="BO312" s="104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</row>
    <row r="313" spans="1:82" x14ac:dyDescent="0.2">
      <c r="B313" s="206"/>
      <c r="C313" s="200"/>
      <c r="D313" s="197"/>
      <c r="E313" s="72">
        <f t="shared" si="100"/>
        <v>304</v>
      </c>
      <c r="F313" s="9" t="s">
        <v>839</v>
      </c>
      <c r="K313" s="100" t="str">
        <f t="shared" si="101"/>
        <v/>
      </c>
      <c r="L313" s="100"/>
      <c r="M313" s="100"/>
      <c r="N313" s="100"/>
      <c r="O313" s="100"/>
      <c r="P313" s="101" t="str">
        <f t="shared" si="102"/>
        <v/>
      </c>
      <c r="Q313" s="102" t="str">
        <f t="shared" si="103"/>
        <v/>
      </c>
      <c r="R313" s="102" t="str">
        <f t="shared" si="104"/>
        <v/>
      </c>
      <c r="S313" s="102" t="str">
        <f t="shared" si="105"/>
        <v/>
      </c>
      <c r="T313" s="102" t="str">
        <f t="shared" si="106"/>
        <v/>
      </c>
      <c r="U313" s="102" t="str">
        <f t="shared" si="107"/>
        <v/>
      </c>
      <c r="V313" s="102" t="str">
        <f t="shared" si="108"/>
        <v/>
      </c>
      <c r="W313" s="102" t="str">
        <f t="shared" si="109"/>
        <v/>
      </c>
      <c r="X313" s="102" t="str">
        <f t="shared" si="110"/>
        <v/>
      </c>
      <c r="Y313" s="102" t="str">
        <f t="shared" si="111"/>
        <v/>
      </c>
      <c r="Z313" s="102" t="str">
        <f t="shared" si="112"/>
        <v/>
      </c>
      <c r="AA313" s="100" t="b">
        <f t="shared" si="97"/>
        <v>0</v>
      </c>
      <c r="AB313" s="100" t="str">
        <f t="array" ref="AB313">IF($AA313,MEDIAN(IF(G1SelectionMask="x",IF(INDEX(RawDataRefData,$E313,0)&gt;0,INDEX(RawDataRefData,$E313,0)),"")),"")</f>
        <v/>
      </c>
      <c r="AC313" s="100" t="str">
        <f t="array" ref="AC313">IF($AA313,QUARTILE(IF(G1SelectionMask="x",IF(INDEX(RawDataRefData,$E313,0)&gt;0,INDEX(RawDataRefData,$E313,0)),""),1),"")</f>
        <v/>
      </c>
      <c r="AD313" s="100" t="str">
        <f t="array" ref="AD313">IF($AA313,QUARTILE(IF(G1SelectionMask="x",IF(INDEX(RawDataRefData,$E313,0)&gt;0,INDEX(RawDataRefData,$E313,0)),""),3),"")</f>
        <v/>
      </c>
      <c r="AE313" s="100" t="str">
        <f t="array" ref="AE313">IF($AA313,MIN(IF(G1SelectionMask="x",IF(INDEX(RawDataRefData,$E313,0)&gt;0,INDEX(RawDataRefData,$E313,0)),"")),"")</f>
        <v/>
      </c>
      <c r="AF313" s="100" t="str">
        <f t="array" ref="AF313">IF($AA313,MAX(IF(G1SelectionMask="x",IF(INDEX(RawDataRefData,$E313,0)&gt;0,INDEX(RawDataRefData,$E313,0)),"")),"")</f>
        <v/>
      </c>
      <c r="AG313" s="100" t="str">
        <f t="shared" si="98"/>
        <v/>
      </c>
      <c r="AH313" s="100" t="str">
        <f t="array" ref="AH313">IF($AA313,STDEVA(IF(G1SelectionMask="x",IF(INDEX(RawDataRefData,$E313,0)&gt;0,INDEX(RawDataRefData,$E313,0)),"")),"")</f>
        <v/>
      </c>
      <c r="AI313" s="101" t="b">
        <f t="shared" si="99"/>
        <v>0</v>
      </c>
      <c r="AJ313" s="101" t="str">
        <f t="array" ref="AJ313">IF($AI313,MEDIAN(IF(G2SelectionMask="x",IF(INDEX(RawDataRefData,$E313,0)&gt;0,INDEX(RawDataRefData,$E313,0)),"")),"")</f>
        <v/>
      </c>
      <c r="AK313" s="101" t="str">
        <f t="array" ref="AK313">IF($AI313,QUARTILE(IF(G2SelectionMask="x",IF(INDEX(RawDataRefData,$E313,0)&gt;0,INDEX(RawDataRefData,$E313,0)),""),1),"")</f>
        <v/>
      </c>
      <c r="AL313" s="101" t="str">
        <f t="array" ref="AL313">IF($AI313,QUARTILE(IF(G2SelectionMask="x",IF(INDEX(RawDataRefData,$E313,0)&gt;0,INDEX(RawDataRefData,$E313,0)),""),3),"")</f>
        <v/>
      </c>
      <c r="AM313" s="101" t="str">
        <f t="array" ref="AM313">IF($AI313,MIN(IF(G2SelectionMask="x",IF(INDEX(RawDataRefData,$E313,0)&gt;0,INDEX(RawDataRefData,$E313,0)),"")),"")</f>
        <v/>
      </c>
      <c r="AN313" s="101" t="str">
        <f t="array" ref="AN313">IF($AI313,MAX(IF(G2SelectionMask="x",IF(INDEX(RawDataRefData,$E313,0)&gt;0,INDEX(RawDataRefData,$E313,0)),"")),"")</f>
        <v/>
      </c>
      <c r="AO313" s="101" t="str">
        <f t="shared" si="113"/>
        <v/>
      </c>
      <c r="AP313" s="101" t="str">
        <f t="array" ref="AP313">IF($AI313,STDEVA(IF(G2SelectionMask="x",IF(INDEX(RawDataRefData,$E313,0)&gt;0,INDEX(RawDataRefData,$E313,0)),"")),"")</f>
        <v/>
      </c>
      <c r="AQ313" s="100" t="b">
        <f t="shared" si="114"/>
        <v>0</v>
      </c>
      <c r="AR313" s="100" t="str">
        <f t="array" ref="AR313">IF($AQ313,MEDIAN(IF(G3SelectionMask="x",IF(INDEX(RawDataRefData,$E313,0)&gt;0,INDEX(RawDataRefData,$E313,0)),"")),"")</f>
        <v/>
      </c>
      <c r="AS313" s="100" t="str">
        <f t="array" ref="AS313">IF($AQ313,QUARTILE(IF(G3SelectionMask="x",IF(INDEX(RawDataRefData,$E313,0)&gt;0,INDEX(RawDataRefData,$E313,0)),""),1),"")</f>
        <v/>
      </c>
      <c r="AT313" s="100" t="str">
        <f t="array" ref="AT313">IF($AQ313,QUARTILE(IF(G3SelectionMask="x",IF(INDEX(RawDataRefData,$E313,0)&gt;0,INDEX(RawDataRefData,$E313,0)),""),3),"")</f>
        <v/>
      </c>
      <c r="AU313" s="100" t="str">
        <f t="array" ref="AU313">IF($AQ313,MIN(IF(G3SelectionMask="x",IF(INDEX(RawDataRefData,$E313,0)&gt;0,INDEX(RawDataRefData,$E313,0)),"")),"")</f>
        <v/>
      </c>
      <c r="AV313" s="100" t="str">
        <f t="array" ref="AV313">IF($AQ313,MAX(IF(G3SelectionMask="x",IF(INDEX(RawDataRefData,$E313,0)&gt;0,INDEX(RawDataRefData,$E313,0)),"")),"")</f>
        <v/>
      </c>
      <c r="AW313" s="100" t="str">
        <f t="shared" si="115"/>
        <v/>
      </c>
      <c r="AX313" s="100" t="str">
        <f t="array" ref="AX313">IF($AQ313,STDEVA(IF(G3SelectionMask="x",IF(INDEX(RawDataRefData,$E313,0)&gt;0,INDEX(RawDataRefData,$E313,0)),"")),"")</f>
        <v/>
      </c>
      <c r="AY313" s="101" t="b">
        <f t="shared" si="116"/>
        <v>0</v>
      </c>
      <c r="AZ313" s="101" t="str">
        <f t="array" ref="AZ313">IF($AY313,MEDIAN(IF(G4SelectionMask="x",IF(INDEX(RawDataRefData,$E313,0)&gt;0,INDEX(RawDataRefData,$E313,0)),"")),"")</f>
        <v/>
      </c>
      <c r="BA313" s="101" t="str">
        <f t="array" ref="BA313">IF($AY313,QUARTILE(IF(G4SelectionMask="x",IF(INDEX(RawDataRefData,$E313,0)&gt;0,INDEX(RawDataRefData,$E313,0)),""),1),"")</f>
        <v/>
      </c>
      <c r="BB313" s="101" t="str">
        <f t="array" ref="BB313">IF($AY313,QUARTILE(IF(G4SelectionMask="x",IF(INDEX(RawDataRefData,$E313,0)&gt;0,INDEX(RawDataRefData,$E313,0)),""),3),"")</f>
        <v/>
      </c>
      <c r="BC313" s="101" t="str">
        <f t="array" ref="BC313">IF($AY313,MIN(IF(G4SelectionMask="x",IF(INDEX(RawDataRefData,$E313,0)&gt;0,INDEX(RawDataRefData,$E313,0)),"")),"")</f>
        <v/>
      </c>
      <c r="BD313" s="101" t="str">
        <f t="array" ref="BD313">IF($AY313,MAX(IF(G4SelectionMask="x",IF(INDEX(RawDataRefData,$E313,0)&gt;0,INDEX(RawDataRefData,$E313,0)),"")),"")</f>
        <v/>
      </c>
      <c r="BE313" s="101" t="str">
        <f t="shared" si="117"/>
        <v/>
      </c>
      <c r="BF313" s="101" t="str">
        <f t="array" ref="BF313">IF($AY313,STDEVA(IF(G4SelectionMask="x",IF(INDEX(RawDataRefData,$E313,0)&gt;0,INDEX(RawDataRefData,$E313,0)),"")),"")</f>
        <v/>
      </c>
      <c r="BG313" s="100" t="b">
        <f t="shared" si="118"/>
        <v>0</v>
      </c>
      <c r="BH313" s="100" t="str">
        <f t="array" ref="BH313">IF($BG313,MEDIAN(IF(G5SelectionMask="x",IF(INDEX(RawDataRefData,$E313,0)&gt;0,INDEX(RawDataRefData,$E313,0)),"")),"")</f>
        <v/>
      </c>
      <c r="BI313" s="100" t="str">
        <f t="array" ref="BI313">IF($BG313,QUARTILE(IF(G5SelectionMask="x",IF(INDEX(RawDataRefData,$E313,0)&gt;0,INDEX(RawDataRefData,$E313,0)),""),1),"")</f>
        <v/>
      </c>
      <c r="BJ313" s="100" t="str">
        <f t="array" ref="BJ313">IF($BG313,QUARTILE(IF(G5SelectionMask="x",IF(INDEX(RawDataRefData,$E313,0)&gt;0,INDEX(RawDataRefData,$E313,0)),""),3),"")</f>
        <v/>
      </c>
      <c r="BK313" s="100" t="str">
        <f t="array" ref="BK313">IF($BG313,MIN(IF(G5SelectionMask="x",IF(INDEX(RawDataRefData,$E313,0)&gt;0,INDEX(RawDataRefData,$E313,0)),"")),"")</f>
        <v/>
      </c>
      <c r="BL313" s="100" t="str">
        <f t="array" ref="BL313">IF($BG313,MAX(IF(G5SelectionMask="x",IF(INDEX(RawDataRefData,$E313,0)&gt;0,INDEX(RawDataRefData,$E313,0)),"")),"")</f>
        <v/>
      </c>
      <c r="BM313" s="100" t="str">
        <f t="shared" si="119"/>
        <v/>
      </c>
      <c r="BN313" s="103" t="str">
        <f t="array" ref="BN313">IF($BG313,STDEVA(IF(G5SelectionMask="x",IF(INDEX(RawDataRefData,$E313,0)&gt;0,INDEX(RawDataRefData,$E313,0)),"")),"")</f>
        <v/>
      </c>
      <c r="BO313" s="104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</row>
    <row r="314" spans="1:82" x14ac:dyDescent="0.2">
      <c r="B314" s="206"/>
      <c r="C314" s="200"/>
      <c r="D314" s="197"/>
      <c r="E314" s="72">
        <f t="shared" si="100"/>
        <v>305</v>
      </c>
      <c r="F314" s="9" t="s">
        <v>840</v>
      </c>
      <c r="K314" s="100" t="str">
        <f t="shared" si="101"/>
        <v/>
      </c>
      <c r="L314" s="100"/>
      <c r="M314" s="100"/>
      <c r="N314" s="100"/>
      <c r="O314" s="100"/>
      <c r="P314" s="101" t="str">
        <f t="shared" si="102"/>
        <v/>
      </c>
      <c r="Q314" s="102" t="str">
        <f t="shared" si="103"/>
        <v/>
      </c>
      <c r="R314" s="102" t="str">
        <f t="shared" si="104"/>
        <v/>
      </c>
      <c r="S314" s="102" t="str">
        <f t="shared" si="105"/>
        <v/>
      </c>
      <c r="T314" s="102" t="str">
        <f t="shared" si="106"/>
        <v/>
      </c>
      <c r="U314" s="102" t="str">
        <f t="shared" si="107"/>
        <v/>
      </c>
      <c r="V314" s="102" t="str">
        <f t="shared" si="108"/>
        <v/>
      </c>
      <c r="W314" s="102" t="str">
        <f t="shared" si="109"/>
        <v/>
      </c>
      <c r="X314" s="102" t="str">
        <f t="shared" si="110"/>
        <v/>
      </c>
      <c r="Y314" s="102" t="str">
        <f t="shared" si="111"/>
        <v/>
      </c>
      <c r="Z314" s="102" t="str">
        <f t="shared" si="112"/>
        <v/>
      </c>
      <c r="AA314" s="100" t="b">
        <f t="shared" si="97"/>
        <v>0</v>
      </c>
      <c r="AB314" s="100" t="str">
        <f t="array" ref="AB314">IF($AA314,MEDIAN(IF(G1SelectionMask="x",IF(INDEX(RawDataRefData,$E314,0)&gt;0,INDEX(RawDataRefData,$E314,0)),"")),"")</f>
        <v/>
      </c>
      <c r="AC314" s="100" t="str">
        <f t="array" ref="AC314">IF($AA314,QUARTILE(IF(G1SelectionMask="x",IF(INDEX(RawDataRefData,$E314,0)&gt;0,INDEX(RawDataRefData,$E314,0)),""),1),"")</f>
        <v/>
      </c>
      <c r="AD314" s="100" t="str">
        <f t="array" ref="AD314">IF($AA314,QUARTILE(IF(G1SelectionMask="x",IF(INDEX(RawDataRefData,$E314,0)&gt;0,INDEX(RawDataRefData,$E314,0)),""),3),"")</f>
        <v/>
      </c>
      <c r="AE314" s="100" t="str">
        <f t="array" ref="AE314">IF($AA314,MIN(IF(G1SelectionMask="x",IF(INDEX(RawDataRefData,$E314,0)&gt;0,INDEX(RawDataRefData,$E314,0)),"")),"")</f>
        <v/>
      </c>
      <c r="AF314" s="100" t="str">
        <f t="array" ref="AF314">IF($AA314,MAX(IF(G1SelectionMask="x",IF(INDEX(RawDataRefData,$E314,0)&gt;0,INDEX(RawDataRefData,$E314,0)),"")),"")</f>
        <v/>
      </c>
      <c r="AG314" s="100" t="str">
        <f t="shared" si="98"/>
        <v/>
      </c>
      <c r="AH314" s="100" t="str">
        <f t="array" ref="AH314">IF($AA314,STDEVA(IF(G1SelectionMask="x",IF(INDEX(RawDataRefData,$E314,0)&gt;0,INDEX(RawDataRefData,$E314,0)),"")),"")</f>
        <v/>
      </c>
      <c r="AI314" s="101" t="b">
        <f t="shared" si="99"/>
        <v>0</v>
      </c>
      <c r="AJ314" s="101" t="str">
        <f t="array" ref="AJ314">IF($AI314,MEDIAN(IF(G2SelectionMask="x",IF(INDEX(RawDataRefData,$E314,0)&gt;0,INDEX(RawDataRefData,$E314,0)),"")),"")</f>
        <v/>
      </c>
      <c r="AK314" s="101" t="str">
        <f t="array" ref="AK314">IF($AI314,QUARTILE(IF(G2SelectionMask="x",IF(INDEX(RawDataRefData,$E314,0)&gt;0,INDEX(RawDataRefData,$E314,0)),""),1),"")</f>
        <v/>
      </c>
      <c r="AL314" s="101" t="str">
        <f t="array" ref="AL314">IF($AI314,QUARTILE(IF(G2SelectionMask="x",IF(INDEX(RawDataRefData,$E314,0)&gt;0,INDEX(RawDataRefData,$E314,0)),""),3),"")</f>
        <v/>
      </c>
      <c r="AM314" s="101" t="str">
        <f t="array" ref="AM314">IF($AI314,MIN(IF(G2SelectionMask="x",IF(INDEX(RawDataRefData,$E314,0)&gt;0,INDEX(RawDataRefData,$E314,0)),"")),"")</f>
        <v/>
      </c>
      <c r="AN314" s="101" t="str">
        <f t="array" ref="AN314">IF($AI314,MAX(IF(G2SelectionMask="x",IF(INDEX(RawDataRefData,$E314,0)&gt;0,INDEX(RawDataRefData,$E314,0)),"")),"")</f>
        <v/>
      </c>
      <c r="AO314" s="101" t="str">
        <f t="shared" si="113"/>
        <v/>
      </c>
      <c r="AP314" s="101" t="str">
        <f t="array" ref="AP314">IF($AI314,STDEVA(IF(G2SelectionMask="x",IF(INDEX(RawDataRefData,$E314,0)&gt;0,INDEX(RawDataRefData,$E314,0)),"")),"")</f>
        <v/>
      </c>
      <c r="AQ314" s="100" t="b">
        <f t="shared" si="114"/>
        <v>0</v>
      </c>
      <c r="AR314" s="100" t="str">
        <f t="array" ref="AR314">IF($AQ314,MEDIAN(IF(G3SelectionMask="x",IF(INDEX(RawDataRefData,$E314,0)&gt;0,INDEX(RawDataRefData,$E314,0)),"")),"")</f>
        <v/>
      </c>
      <c r="AS314" s="100" t="str">
        <f t="array" ref="AS314">IF($AQ314,QUARTILE(IF(G3SelectionMask="x",IF(INDEX(RawDataRefData,$E314,0)&gt;0,INDEX(RawDataRefData,$E314,0)),""),1),"")</f>
        <v/>
      </c>
      <c r="AT314" s="100" t="str">
        <f t="array" ref="AT314">IF($AQ314,QUARTILE(IF(G3SelectionMask="x",IF(INDEX(RawDataRefData,$E314,0)&gt;0,INDEX(RawDataRefData,$E314,0)),""),3),"")</f>
        <v/>
      </c>
      <c r="AU314" s="100" t="str">
        <f t="array" ref="AU314">IF($AQ314,MIN(IF(G3SelectionMask="x",IF(INDEX(RawDataRefData,$E314,0)&gt;0,INDEX(RawDataRefData,$E314,0)),"")),"")</f>
        <v/>
      </c>
      <c r="AV314" s="100" t="str">
        <f t="array" ref="AV314">IF($AQ314,MAX(IF(G3SelectionMask="x",IF(INDEX(RawDataRefData,$E314,0)&gt;0,INDEX(RawDataRefData,$E314,0)),"")),"")</f>
        <v/>
      </c>
      <c r="AW314" s="100" t="str">
        <f t="shared" si="115"/>
        <v/>
      </c>
      <c r="AX314" s="100" t="str">
        <f t="array" ref="AX314">IF($AQ314,STDEVA(IF(G3SelectionMask="x",IF(INDEX(RawDataRefData,$E314,0)&gt;0,INDEX(RawDataRefData,$E314,0)),"")),"")</f>
        <v/>
      </c>
      <c r="AY314" s="101" t="b">
        <f t="shared" si="116"/>
        <v>0</v>
      </c>
      <c r="AZ314" s="101" t="str">
        <f t="array" ref="AZ314">IF($AY314,MEDIAN(IF(G4SelectionMask="x",IF(INDEX(RawDataRefData,$E314,0)&gt;0,INDEX(RawDataRefData,$E314,0)),"")),"")</f>
        <v/>
      </c>
      <c r="BA314" s="101" t="str">
        <f t="array" ref="BA314">IF($AY314,QUARTILE(IF(G4SelectionMask="x",IF(INDEX(RawDataRefData,$E314,0)&gt;0,INDEX(RawDataRefData,$E314,0)),""),1),"")</f>
        <v/>
      </c>
      <c r="BB314" s="101" t="str">
        <f t="array" ref="BB314">IF($AY314,QUARTILE(IF(G4SelectionMask="x",IF(INDEX(RawDataRefData,$E314,0)&gt;0,INDEX(RawDataRefData,$E314,0)),""),3),"")</f>
        <v/>
      </c>
      <c r="BC314" s="101" t="str">
        <f t="array" ref="BC314">IF($AY314,MIN(IF(G4SelectionMask="x",IF(INDEX(RawDataRefData,$E314,0)&gt;0,INDEX(RawDataRefData,$E314,0)),"")),"")</f>
        <v/>
      </c>
      <c r="BD314" s="101" t="str">
        <f t="array" ref="BD314">IF($AY314,MAX(IF(G4SelectionMask="x",IF(INDEX(RawDataRefData,$E314,0)&gt;0,INDEX(RawDataRefData,$E314,0)),"")),"")</f>
        <v/>
      </c>
      <c r="BE314" s="101" t="str">
        <f t="shared" si="117"/>
        <v/>
      </c>
      <c r="BF314" s="101" t="str">
        <f t="array" ref="BF314">IF($AY314,STDEVA(IF(G4SelectionMask="x",IF(INDEX(RawDataRefData,$E314,0)&gt;0,INDEX(RawDataRefData,$E314,0)),"")),"")</f>
        <v/>
      </c>
      <c r="BG314" s="100" t="b">
        <f t="shared" si="118"/>
        <v>0</v>
      </c>
      <c r="BH314" s="100" t="str">
        <f t="array" ref="BH314">IF($BG314,MEDIAN(IF(G5SelectionMask="x",IF(INDEX(RawDataRefData,$E314,0)&gt;0,INDEX(RawDataRefData,$E314,0)),"")),"")</f>
        <v/>
      </c>
      <c r="BI314" s="100" t="str">
        <f t="array" ref="BI314">IF($BG314,QUARTILE(IF(G5SelectionMask="x",IF(INDEX(RawDataRefData,$E314,0)&gt;0,INDEX(RawDataRefData,$E314,0)),""),1),"")</f>
        <v/>
      </c>
      <c r="BJ314" s="100" t="str">
        <f t="array" ref="BJ314">IF($BG314,QUARTILE(IF(G5SelectionMask="x",IF(INDEX(RawDataRefData,$E314,0)&gt;0,INDEX(RawDataRefData,$E314,0)),""),3),"")</f>
        <v/>
      </c>
      <c r="BK314" s="100" t="str">
        <f t="array" ref="BK314">IF($BG314,MIN(IF(G5SelectionMask="x",IF(INDEX(RawDataRefData,$E314,0)&gt;0,INDEX(RawDataRefData,$E314,0)),"")),"")</f>
        <v/>
      </c>
      <c r="BL314" s="100" t="str">
        <f t="array" ref="BL314">IF($BG314,MAX(IF(G5SelectionMask="x",IF(INDEX(RawDataRefData,$E314,0)&gt;0,INDEX(RawDataRefData,$E314,0)),"")),"")</f>
        <v/>
      </c>
      <c r="BM314" s="100" t="str">
        <f t="shared" si="119"/>
        <v/>
      </c>
      <c r="BN314" s="103" t="str">
        <f t="array" ref="BN314">IF($BG314,STDEVA(IF(G5SelectionMask="x",IF(INDEX(RawDataRefData,$E314,0)&gt;0,INDEX(RawDataRefData,$E314,0)),"")),"")</f>
        <v/>
      </c>
      <c r="BO314" s="104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</row>
    <row r="315" spans="1:82" x14ac:dyDescent="0.2">
      <c r="B315" s="206"/>
      <c r="C315" s="200"/>
      <c r="D315" s="197"/>
      <c r="E315" s="72">
        <f t="shared" si="100"/>
        <v>306</v>
      </c>
      <c r="F315" s="9" t="s">
        <v>841</v>
      </c>
      <c r="K315" s="100" t="str">
        <f t="shared" si="101"/>
        <v/>
      </c>
      <c r="L315" s="100"/>
      <c r="M315" s="100"/>
      <c r="N315" s="100"/>
      <c r="O315" s="100"/>
      <c r="P315" s="101" t="str">
        <f t="shared" si="102"/>
        <v/>
      </c>
      <c r="Q315" s="102" t="str">
        <f t="shared" si="103"/>
        <v/>
      </c>
      <c r="R315" s="102" t="str">
        <f t="shared" si="104"/>
        <v/>
      </c>
      <c r="S315" s="102" t="str">
        <f t="shared" si="105"/>
        <v/>
      </c>
      <c r="T315" s="102" t="str">
        <f t="shared" si="106"/>
        <v/>
      </c>
      <c r="U315" s="102" t="str">
        <f t="shared" si="107"/>
        <v/>
      </c>
      <c r="V315" s="102" t="str">
        <f t="shared" si="108"/>
        <v/>
      </c>
      <c r="W315" s="102" t="str">
        <f t="shared" si="109"/>
        <v/>
      </c>
      <c r="X315" s="102" t="str">
        <f t="shared" si="110"/>
        <v/>
      </c>
      <c r="Y315" s="102" t="str">
        <f t="shared" si="111"/>
        <v/>
      </c>
      <c r="Z315" s="102" t="str">
        <f t="shared" si="112"/>
        <v/>
      </c>
      <c r="AA315" s="100" t="b">
        <f t="shared" si="97"/>
        <v>0</v>
      </c>
      <c r="AB315" s="100" t="str">
        <f t="array" ref="AB315">IF($AA315,MEDIAN(IF(G1SelectionMask="x",IF(INDEX(RawDataRefData,$E315,0)&gt;0,INDEX(RawDataRefData,$E315,0)),"")),"")</f>
        <v/>
      </c>
      <c r="AC315" s="100" t="str">
        <f t="array" ref="AC315">IF($AA315,QUARTILE(IF(G1SelectionMask="x",IF(INDEX(RawDataRefData,$E315,0)&gt;0,INDEX(RawDataRefData,$E315,0)),""),1),"")</f>
        <v/>
      </c>
      <c r="AD315" s="100" t="str">
        <f t="array" ref="AD315">IF($AA315,QUARTILE(IF(G1SelectionMask="x",IF(INDEX(RawDataRefData,$E315,0)&gt;0,INDEX(RawDataRefData,$E315,0)),""),3),"")</f>
        <v/>
      </c>
      <c r="AE315" s="100" t="str">
        <f t="array" ref="AE315">IF($AA315,MIN(IF(G1SelectionMask="x",IF(INDEX(RawDataRefData,$E315,0)&gt;0,INDEX(RawDataRefData,$E315,0)),"")),"")</f>
        <v/>
      </c>
      <c r="AF315" s="100" t="str">
        <f t="array" ref="AF315">IF($AA315,MAX(IF(G1SelectionMask="x",IF(INDEX(RawDataRefData,$E315,0)&gt;0,INDEX(RawDataRefData,$E315,0)),"")),"")</f>
        <v/>
      </c>
      <c r="AG315" s="100" t="str">
        <f t="shared" si="98"/>
        <v/>
      </c>
      <c r="AH315" s="100" t="str">
        <f t="array" ref="AH315">IF($AA315,STDEVA(IF(G1SelectionMask="x",IF(INDEX(RawDataRefData,$E315,0)&gt;0,INDEX(RawDataRefData,$E315,0)),"")),"")</f>
        <v/>
      </c>
      <c r="AI315" s="101" t="b">
        <f t="shared" si="99"/>
        <v>0</v>
      </c>
      <c r="AJ315" s="101" t="str">
        <f t="array" ref="AJ315">IF($AI315,MEDIAN(IF(G2SelectionMask="x",IF(INDEX(RawDataRefData,$E315,0)&gt;0,INDEX(RawDataRefData,$E315,0)),"")),"")</f>
        <v/>
      </c>
      <c r="AK315" s="101" t="str">
        <f t="array" ref="AK315">IF($AI315,QUARTILE(IF(G2SelectionMask="x",IF(INDEX(RawDataRefData,$E315,0)&gt;0,INDEX(RawDataRefData,$E315,0)),""),1),"")</f>
        <v/>
      </c>
      <c r="AL315" s="101" t="str">
        <f t="array" ref="AL315">IF($AI315,QUARTILE(IF(G2SelectionMask="x",IF(INDEX(RawDataRefData,$E315,0)&gt;0,INDEX(RawDataRefData,$E315,0)),""),3),"")</f>
        <v/>
      </c>
      <c r="AM315" s="101" t="str">
        <f t="array" ref="AM315">IF($AI315,MIN(IF(G2SelectionMask="x",IF(INDEX(RawDataRefData,$E315,0)&gt;0,INDEX(RawDataRefData,$E315,0)),"")),"")</f>
        <v/>
      </c>
      <c r="AN315" s="101" t="str">
        <f t="array" ref="AN315">IF($AI315,MAX(IF(G2SelectionMask="x",IF(INDEX(RawDataRefData,$E315,0)&gt;0,INDEX(RawDataRefData,$E315,0)),"")),"")</f>
        <v/>
      </c>
      <c r="AO315" s="101" t="str">
        <f t="shared" si="113"/>
        <v/>
      </c>
      <c r="AP315" s="101" t="str">
        <f t="array" ref="AP315">IF($AI315,STDEVA(IF(G2SelectionMask="x",IF(INDEX(RawDataRefData,$E315,0)&gt;0,INDEX(RawDataRefData,$E315,0)),"")),"")</f>
        <v/>
      </c>
      <c r="AQ315" s="100" t="b">
        <f t="shared" si="114"/>
        <v>0</v>
      </c>
      <c r="AR315" s="100" t="str">
        <f t="array" ref="AR315">IF($AQ315,MEDIAN(IF(G3SelectionMask="x",IF(INDEX(RawDataRefData,$E315,0)&gt;0,INDEX(RawDataRefData,$E315,0)),"")),"")</f>
        <v/>
      </c>
      <c r="AS315" s="100" t="str">
        <f t="array" ref="AS315">IF($AQ315,QUARTILE(IF(G3SelectionMask="x",IF(INDEX(RawDataRefData,$E315,0)&gt;0,INDEX(RawDataRefData,$E315,0)),""),1),"")</f>
        <v/>
      </c>
      <c r="AT315" s="100" t="str">
        <f t="array" ref="AT315">IF($AQ315,QUARTILE(IF(G3SelectionMask="x",IF(INDEX(RawDataRefData,$E315,0)&gt;0,INDEX(RawDataRefData,$E315,0)),""),3),"")</f>
        <v/>
      </c>
      <c r="AU315" s="100" t="str">
        <f t="array" ref="AU315">IF($AQ315,MIN(IF(G3SelectionMask="x",IF(INDEX(RawDataRefData,$E315,0)&gt;0,INDEX(RawDataRefData,$E315,0)),"")),"")</f>
        <v/>
      </c>
      <c r="AV315" s="100" t="str">
        <f t="array" ref="AV315">IF($AQ315,MAX(IF(G3SelectionMask="x",IF(INDEX(RawDataRefData,$E315,0)&gt;0,INDEX(RawDataRefData,$E315,0)),"")),"")</f>
        <v/>
      </c>
      <c r="AW315" s="100" t="str">
        <f t="shared" si="115"/>
        <v/>
      </c>
      <c r="AX315" s="100" t="str">
        <f t="array" ref="AX315">IF($AQ315,STDEVA(IF(G3SelectionMask="x",IF(INDEX(RawDataRefData,$E315,0)&gt;0,INDEX(RawDataRefData,$E315,0)),"")),"")</f>
        <v/>
      </c>
      <c r="AY315" s="101" t="b">
        <f t="shared" si="116"/>
        <v>0</v>
      </c>
      <c r="AZ315" s="101" t="str">
        <f t="array" ref="AZ315">IF($AY315,MEDIAN(IF(G4SelectionMask="x",IF(INDEX(RawDataRefData,$E315,0)&gt;0,INDEX(RawDataRefData,$E315,0)),"")),"")</f>
        <v/>
      </c>
      <c r="BA315" s="101" t="str">
        <f t="array" ref="BA315">IF($AY315,QUARTILE(IF(G4SelectionMask="x",IF(INDEX(RawDataRefData,$E315,0)&gt;0,INDEX(RawDataRefData,$E315,0)),""),1),"")</f>
        <v/>
      </c>
      <c r="BB315" s="101" t="str">
        <f t="array" ref="BB315">IF($AY315,QUARTILE(IF(G4SelectionMask="x",IF(INDEX(RawDataRefData,$E315,0)&gt;0,INDEX(RawDataRefData,$E315,0)),""),3),"")</f>
        <v/>
      </c>
      <c r="BC315" s="101" t="str">
        <f t="array" ref="BC315">IF($AY315,MIN(IF(G4SelectionMask="x",IF(INDEX(RawDataRefData,$E315,0)&gt;0,INDEX(RawDataRefData,$E315,0)),"")),"")</f>
        <v/>
      </c>
      <c r="BD315" s="101" t="str">
        <f t="array" ref="BD315">IF($AY315,MAX(IF(G4SelectionMask="x",IF(INDEX(RawDataRefData,$E315,0)&gt;0,INDEX(RawDataRefData,$E315,0)),"")),"")</f>
        <v/>
      </c>
      <c r="BE315" s="101" t="str">
        <f t="shared" si="117"/>
        <v/>
      </c>
      <c r="BF315" s="101" t="str">
        <f t="array" ref="BF315">IF($AY315,STDEVA(IF(G4SelectionMask="x",IF(INDEX(RawDataRefData,$E315,0)&gt;0,INDEX(RawDataRefData,$E315,0)),"")),"")</f>
        <v/>
      </c>
      <c r="BG315" s="100" t="b">
        <f t="shared" si="118"/>
        <v>0</v>
      </c>
      <c r="BH315" s="100" t="str">
        <f t="array" ref="BH315">IF($BG315,MEDIAN(IF(G5SelectionMask="x",IF(INDEX(RawDataRefData,$E315,0)&gt;0,INDEX(RawDataRefData,$E315,0)),"")),"")</f>
        <v/>
      </c>
      <c r="BI315" s="100" t="str">
        <f t="array" ref="BI315">IF($BG315,QUARTILE(IF(G5SelectionMask="x",IF(INDEX(RawDataRefData,$E315,0)&gt;0,INDEX(RawDataRefData,$E315,0)),""),1),"")</f>
        <v/>
      </c>
      <c r="BJ315" s="100" t="str">
        <f t="array" ref="BJ315">IF($BG315,QUARTILE(IF(G5SelectionMask="x",IF(INDEX(RawDataRefData,$E315,0)&gt;0,INDEX(RawDataRefData,$E315,0)),""),3),"")</f>
        <v/>
      </c>
      <c r="BK315" s="100" t="str">
        <f t="array" ref="BK315">IF($BG315,MIN(IF(G5SelectionMask="x",IF(INDEX(RawDataRefData,$E315,0)&gt;0,INDEX(RawDataRefData,$E315,0)),"")),"")</f>
        <v/>
      </c>
      <c r="BL315" s="100" t="str">
        <f t="array" ref="BL315">IF($BG315,MAX(IF(G5SelectionMask="x",IF(INDEX(RawDataRefData,$E315,0)&gt;0,INDEX(RawDataRefData,$E315,0)),"")),"")</f>
        <v/>
      </c>
      <c r="BM315" s="100" t="str">
        <f t="shared" si="119"/>
        <v/>
      </c>
      <c r="BN315" s="103" t="str">
        <f t="array" ref="BN315">IF($BG315,STDEVA(IF(G5SelectionMask="x",IF(INDEX(RawDataRefData,$E315,0)&gt;0,INDEX(RawDataRefData,$E315,0)),"")),"")</f>
        <v/>
      </c>
      <c r="BO315" s="104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</row>
    <row r="316" spans="1:82" x14ac:dyDescent="0.2">
      <c r="B316" s="206"/>
      <c r="C316" s="200"/>
      <c r="D316" s="197"/>
      <c r="E316" s="72">
        <f t="shared" si="100"/>
        <v>307</v>
      </c>
      <c r="F316" s="9" t="s">
        <v>842</v>
      </c>
      <c r="K316" s="100" t="str">
        <f t="shared" si="101"/>
        <v/>
      </c>
      <c r="L316" s="100"/>
      <c r="M316" s="100"/>
      <c r="N316" s="100"/>
      <c r="O316" s="100"/>
      <c r="P316" s="101" t="str">
        <f t="shared" si="102"/>
        <v/>
      </c>
      <c r="Q316" s="102" t="str">
        <f t="shared" si="103"/>
        <v/>
      </c>
      <c r="R316" s="102" t="str">
        <f t="shared" si="104"/>
        <v/>
      </c>
      <c r="S316" s="102" t="str">
        <f t="shared" si="105"/>
        <v/>
      </c>
      <c r="T316" s="102" t="str">
        <f t="shared" si="106"/>
        <v/>
      </c>
      <c r="U316" s="102" t="str">
        <f t="shared" si="107"/>
        <v/>
      </c>
      <c r="V316" s="102" t="str">
        <f t="shared" si="108"/>
        <v/>
      </c>
      <c r="W316" s="102" t="str">
        <f t="shared" si="109"/>
        <v/>
      </c>
      <c r="X316" s="102" t="str">
        <f t="shared" si="110"/>
        <v/>
      </c>
      <c r="Y316" s="102" t="str">
        <f t="shared" si="111"/>
        <v/>
      </c>
      <c r="Z316" s="102" t="str">
        <f t="shared" si="112"/>
        <v/>
      </c>
      <c r="AA316" s="100" t="b">
        <f t="shared" si="97"/>
        <v>0</v>
      </c>
      <c r="AB316" s="100" t="str">
        <f t="array" ref="AB316">IF($AA316,MEDIAN(IF(G1SelectionMask="x",IF(INDEX(RawDataRefData,$E316,0)&gt;0,INDEX(RawDataRefData,$E316,0)),"")),"")</f>
        <v/>
      </c>
      <c r="AC316" s="100" t="str">
        <f t="array" ref="AC316">IF($AA316,QUARTILE(IF(G1SelectionMask="x",IF(INDEX(RawDataRefData,$E316,0)&gt;0,INDEX(RawDataRefData,$E316,0)),""),1),"")</f>
        <v/>
      </c>
      <c r="AD316" s="100" t="str">
        <f t="array" ref="AD316">IF($AA316,QUARTILE(IF(G1SelectionMask="x",IF(INDEX(RawDataRefData,$E316,0)&gt;0,INDEX(RawDataRefData,$E316,0)),""),3),"")</f>
        <v/>
      </c>
      <c r="AE316" s="100" t="str">
        <f t="array" ref="AE316">IF($AA316,MIN(IF(G1SelectionMask="x",IF(INDEX(RawDataRefData,$E316,0)&gt;0,INDEX(RawDataRefData,$E316,0)),"")),"")</f>
        <v/>
      </c>
      <c r="AF316" s="100" t="str">
        <f t="array" ref="AF316">IF($AA316,MAX(IF(G1SelectionMask="x",IF(INDEX(RawDataRefData,$E316,0)&gt;0,INDEX(RawDataRefData,$E316,0)),"")),"")</f>
        <v/>
      </c>
      <c r="AG316" s="100" t="str">
        <f t="shared" si="98"/>
        <v/>
      </c>
      <c r="AH316" s="100" t="str">
        <f t="array" ref="AH316">IF($AA316,STDEVA(IF(G1SelectionMask="x",IF(INDEX(RawDataRefData,$E316,0)&gt;0,INDEX(RawDataRefData,$E316,0)),"")),"")</f>
        <v/>
      </c>
      <c r="AI316" s="101" t="b">
        <f t="shared" si="99"/>
        <v>0</v>
      </c>
      <c r="AJ316" s="101" t="str">
        <f t="array" ref="AJ316">IF($AI316,MEDIAN(IF(G2SelectionMask="x",IF(INDEX(RawDataRefData,$E316,0)&gt;0,INDEX(RawDataRefData,$E316,0)),"")),"")</f>
        <v/>
      </c>
      <c r="AK316" s="101" t="str">
        <f t="array" ref="AK316">IF($AI316,QUARTILE(IF(G2SelectionMask="x",IF(INDEX(RawDataRefData,$E316,0)&gt;0,INDEX(RawDataRefData,$E316,0)),""),1),"")</f>
        <v/>
      </c>
      <c r="AL316" s="101" t="str">
        <f t="array" ref="AL316">IF($AI316,QUARTILE(IF(G2SelectionMask="x",IF(INDEX(RawDataRefData,$E316,0)&gt;0,INDEX(RawDataRefData,$E316,0)),""),3),"")</f>
        <v/>
      </c>
      <c r="AM316" s="101" t="str">
        <f t="array" ref="AM316">IF($AI316,MIN(IF(G2SelectionMask="x",IF(INDEX(RawDataRefData,$E316,0)&gt;0,INDEX(RawDataRefData,$E316,0)),"")),"")</f>
        <v/>
      </c>
      <c r="AN316" s="101" t="str">
        <f t="array" ref="AN316">IF($AI316,MAX(IF(G2SelectionMask="x",IF(INDEX(RawDataRefData,$E316,0)&gt;0,INDEX(RawDataRefData,$E316,0)),"")),"")</f>
        <v/>
      </c>
      <c r="AO316" s="101" t="str">
        <f t="shared" si="113"/>
        <v/>
      </c>
      <c r="AP316" s="101" t="str">
        <f t="array" ref="AP316">IF($AI316,STDEVA(IF(G2SelectionMask="x",IF(INDEX(RawDataRefData,$E316,0)&gt;0,INDEX(RawDataRefData,$E316,0)),"")),"")</f>
        <v/>
      </c>
      <c r="AQ316" s="100" t="b">
        <f t="shared" si="114"/>
        <v>0</v>
      </c>
      <c r="AR316" s="100" t="str">
        <f t="array" ref="AR316">IF($AQ316,MEDIAN(IF(G3SelectionMask="x",IF(INDEX(RawDataRefData,$E316,0)&gt;0,INDEX(RawDataRefData,$E316,0)),"")),"")</f>
        <v/>
      </c>
      <c r="AS316" s="100" t="str">
        <f t="array" ref="AS316">IF($AQ316,QUARTILE(IF(G3SelectionMask="x",IF(INDEX(RawDataRefData,$E316,0)&gt;0,INDEX(RawDataRefData,$E316,0)),""),1),"")</f>
        <v/>
      </c>
      <c r="AT316" s="100" t="str">
        <f t="array" ref="AT316">IF($AQ316,QUARTILE(IF(G3SelectionMask="x",IF(INDEX(RawDataRefData,$E316,0)&gt;0,INDEX(RawDataRefData,$E316,0)),""),3),"")</f>
        <v/>
      </c>
      <c r="AU316" s="100" t="str">
        <f t="array" ref="AU316">IF($AQ316,MIN(IF(G3SelectionMask="x",IF(INDEX(RawDataRefData,$E316,0)&gt;0,INDEX(RawDataRefData,$E316,0)),"")),"")</f>
        <v/>
      </c>
      <c r="AV316" s="100" t="str">
        <f t="array" ref="AV316">IF($AQ316,MAX(IF(G3SelectionMask="x",IF(INDEX(RawDataRefData,$E316,0)&gt;0,INDEX(RawDataRefData,$E316,0)),"")),"")</f>
        <v/>
      </c>
      <c r="AW316" s="100" t="str">
        <f t="shared" si="115"/>
        <v/>
      </c>
      <c r="AX316" s="100" t="str">
        <f t="array" ref="AX316">IF($AQ316,STDEVA(IF(G3SelectionMask="x",IF(INDEX(RawDataRefData,$E316,0)&gt;0,INDEX(RawDataRefData,$E316,0)),"")),"")</f>
        <v/>
      </c>
      <c r="AY316" s="101" t="b">
        <f t="shared" si="116"/>
        <v>0</v>
      </c>
      <c r="AZ316" s="101" t="str">
        <f t="array" ref="AZ316">IF($AY316,MEDIAN(IF(G4SelectionMask="x",IF(INDEX(RawDataRefData,$E316,0)&gt;0,INDEX(RawDataRefData,$E316,0)),"")),"")</f>
        <v/>
      </c>
      <c r="BA316" s="101" t="str">
        <f t="array" ref="BA316">IF($AY316,QUARTILE(IF(G4SelectionMask="x",IF(INDEX(RawDataRefData,$E316,0)&gt;0,INDEX(RawDataRefData,$E316,0)),""),1),"")</f>
        <v/>
      </c>
      <c r="BB316" s="101" t="str">
        <f t="array" ref="BB316">IF($AY316,QUARTILE(IF(G4SelectionMask="x",IF(INDEX(RawDataRefData,$E316,0)&gt;0,INDEX(RawDataRefData,$E316,0)),""),3),"")</f>
        <v/>
      </c>
      <c r="BC316" s="101" t="str">
        <f t="array" ref="BC316">IF($AY316,MIN(IF(G4SelectionMask="x",IF(INDEX(RawDataRefData,$E316,0)&gt;0,INDEX(RawDataRefData,$E316,0)),"")),"")</f>
        <v/>
      </c>
      <c r="BD316" s="101" t="str">
        <f t="array" ref="BD316">IF($AY316,MAX(IF(G4SelectionMask="x",IF(INDEX(RawDataRefData,$E316,0)&gt;0,INDEX(RawDataRefData,$E316,0)),"")),"")</f>
        <v/>
      </c>
      <c r="BE316" s="101" t="str">
        <f t="shared" si="117"/>
        <v/>
      </c>
      <c r="BF316" s="101" t="str">
        <f t="array" ref="BF316">IF($AY316,STDEVA(IF(G4SelectionMask="x",IF(INDEX(RawDataRefData,$E316,0)&gt;0,INDEX(RawDataRefData,$E316,0)),"")),"")</f>
        <v/>
      </c>
      <c r="BG316" s="100" t="b">
        <f t="shared" si="118"/>
        <v>0</v>
      </c>
      <c r="BH316" s="100" t="str">
        <f t="array" ref="BH316">IF($BG316,MEDIAN(IF(G5SelectionMask="x",IF(INDEX(RawDataRefData,$E316,0)&gt;0,INDEX(RawDataRefData,$E316,0)),"")),"")</f>
        <v/>
      </c>
      <c r="BI316" s="100" t="str">
        <f t="array" ref="BI316">IF($BG316,QUARTILE(IF(G5SelectionMask="x",IF(INDEX(RawDataRefData,$E316,0)&gt;0,INDEX(RawDataRefData,$E316,0)),""),1),"")</f>
        <v/>
      </c>
      <c r="BJ316" s="100" t="str">
        <f t="array" ref="BJ316">IF($BG316,QUARTILE(IF(G5SelectionMask="x",IF(INDEX(RawDataRefData,$E316,0)&gt;0,INDEX(RawDataRefData,$E316,0)),""),3),"")</f>
        <v/>
      </c>
      <c r="BK316" s="100" t="str">
        <f t="array" ref="BK316">IF($BG316,MIN(IF(G5SelectionMask="x",IF(INDEX(RawDataRefData,$E316,0)&gt;0,INDEX(RawDataRefData,$E316,0)),"")),"")</f>
        <v/>
      </c>
      <c r="BL316" s="100" t="str">
        <f t="array" ref="BL316">IF($BG316,MAX(IF(G5SelectionMask="x",IF(INDEX(RawDataRefData,$E316,0)&gt;0,INDEX(RawDataRefData,$E316,0)),"")),"")</f>
        <v/>
      </c>
      <c r="BM316" s="100" t="str">
        <f t="shared" si="119"/>
        <v/>
      </c>
      <c r="BN316" s="103" t="str">
        <f t="array" ref="BN316">IF($BG316,STDEVA(IF(G5SelectionMask="x",IF(INDEX(RawDataRefData,$E316,0)&gt;0,INDEX(RawDataRefData,$E316,0)),"")),"")</f>
        <v/>
      </c>
      <c r="BO316" s="104"/>
      <c r="BP316" s="105"/>
      <c r="BQ316" s="105"/>
      <c r="BR316" s="105"/>
      <c r="BS316" s="105"/>
      <c r="BT316" s="105"/>
      <c r="BU316" s="105"/>
      <c r="BV316" s="105"/>
      <c r="BW316" s="105"/>
      <c r="BX316" s="105"/>
      <c r="BY316" s="105"/>
      <c r="BZ316" s="105"/>
      <c r="CA316" s="105"/>
      <c r="CB316" s="105"/>
      <c r="CC316" s="105"/>
      <c r="CD316" s="105"/>
    </row>
    <row r="317" spans="1:82" x14ac:dyDescent="0.2">
      <c r="A317" s="33">
        <f t="shared" si="120"/>
        <v>0</v>
      </c>
      <c r="B317" s="206"/>
      <c r="C317" s="200"/>
      <c r="D317" s="197"/>
      <c r="E317" s="72">
        <f t="shared" si="100"/>
        <v>308</v>
      </c>
      <c r="F317" s="9" t="s">
        <v>844</v>
      </c>
      <c r="K317" s="100" t="str">
        <f t="shared" si="101"/>
        <v/>
      </c>
      <c r="L317" s="100"/>
      <c r="M317" s="100"/>
      <c r="N317" s="100"/>
      <c r="O317" s="100"/>
      <c r="P317" s="101" t="str">
        <f t="shared" si="102"/>
        <v/>
      </c>
      <c r="Q317" s="102" t="str">
        <f t="shared" si="103"/>
        <v/>
      </c>
      <c r="R317" s="102" t="str">
        <f t="shared" si="104"/>
        <v/>
      </c>
      <c r="S317" s="102" t="str">
        <f t="shared" si="105"/>
        <v/>
      </c>
      <c r="T317" s="102" t="str">
        <f t="shared" si="106"/>
        <v/>
      </c>
      <c r="U317" s="102" t="str">
        <f t="shared" si="107"/>
        <v/>
      </c>
      <c r="V317" s="102" t="str">
        <f t="shared" si="108"/>
        <v/>
      </c>
      <c r="W317" s="102" t="str">
        <f t="shared" si="109"/>
        <v/>
      </c>
      <c r="X317" s="102" t="str">
        <f t="shared" si="110"/>
        <v/>
      </c>
      <c r="Y317" s="102" t="str">
        <f t="shared" si="111"/>
        <v/>
      </c>
      <c r="Z317" s="102" t="str">
        <f t="shared" si="112"/>
        <v/>
      </c>
      <c r="AA317" s="100" t="b">
        <f t="shared" si="97"/>
        <v>0</v>
      </c>
      <c r="AB317" s="100" t="str">
        <f t="array" ref="AB317">IF($AA317,MEDIAN(IF(G1SelectionMask="x",IF(INDEX(RawDataRefData,$E317,0)&gt;0,INDEX(RawDataRefData,$E317,0)),"")),"")</f>
        <v/>
      </c>
      <c r="AC317" s="100" t="str">
        <f t="array" ref="AC317">IF($AA317,QUARTILE(IF(G1SelectionMask="x",IF(INDEX(RawDataRefData,$E317,0)&gt;0,INDEX(RawDataRefData,$E317,0)),""),1),"")</f>
        <v/>
      </c>
      <c r="AD317" s="100" t="str">
        <f t="array" ref="AD317">IF($AA317,QUARTILE(IF(G1SelectionMask="x",IF(INDEX(RawDataRefData,$E317,0)&gt;0,INDEX(RawDataRefData,$E317,0)),""),3),"")</f>
        <v/>
      </c>
      <c r="AE317" s="100" t="str">
        <f t="array" ref="AE317">IF($AA317,MIN(IF(G1SelectionMask="x",IF(INDEX(RawDataRefData,$E317,0)&gt;0,INDEX(RawDataRefData,$E317,0)),"")),"")</f>
        <v/>
      </c>
      <c r="AF317" s="100" t="str">
        <f t="array" ref="AF317">IF($AA317,MAX(IF(G1SelectionMask="x",IF(INDEX(RawDataRefData,$E317,0)&gt;0,INDEX(RawDataRefData,$E317,0)),"")),"")</f>
        <v/>
      </c>
      <c r="AG317" s="100" t="str">
        <f t="shared" si="98"/>
        <v/>
      </c>
      <c r="AH317" s="100" t="str">
        <f t="array" ref="AH317">IF($AA317,STDEVA(IF(G1SelectionMask="x",IF(INDEX(RawDataRefData,$E317,0)&gt;0,INDEX(RawDataRefData,$E317,0)),"")),"")</f>
        <v/>
      </c>
      <c r="AI317" s="101" t="b">
        <f t="shared" si="99"/>
        <v>0</v>
      </c>
      <c r="AJ317" s="101" t="str">
        <f t="array" ref="AJ317">IF($AI317,MEDIAN(IF(G2SelectionMask="x",IF(INDEX(RawDataRefData,$E317,0)&gt;0,INDEX(RawDataRefData,$E317,0)),"")),"")</f>
        <v/>
      </c>
      <c r="AK317" s="101" t="str">
        <f t="array" ref="AK317">IF($AI317,QUARTILE(IF(G2SelectionMask="x",IF(INDEX(RawDataRefData,$E317,0)&gt;0,INDEX(RawDataRefData,$E317,0)),""),1),"")</f>
        <v/>
      </c>
      <c r="AL317" s="101" t="str">
        <f t="array" ref="AL317">IF($AI317,QUARTILE(IF(G2SelectionMask="x",IF(INDEX(RawDataRefData,$E317,0)&gt;0,INDEX(RawDataRefData,$E317,0)),""),3),"")</f>
        <v/>
      </c>
      <c r="AM317" s="101" t="str">
        <f t="array" ref="AM317">IF($AI317,MIN(IF(G2SelectionMask="x",IF(INDEX(RawDataRefData,$E317,0)&gt;0,INDEX(RawDataRefData,$E317,0)),"")),"")</f>
        <v/>
      </c>
      <c r="AN317" s="101" t="str">
        <f t="array" ref="AN317">IF($AI317,MAX(IF(G2SelectionMask="x",IF(INDEX(RawDataRefData,$E317,0)&gt;0,INDEX(RawDataRefData,$E317,0)),"")),"")</f>
        <v/>
      </c>
      <c r="AO317" s="101" t="str">
        <f t="shared" si="113"/>
        <v/>
      </c>
      <c r="AP317" s="101" t="str">
        <f t="array" ref="AP317">IF($AI317,STDEVA(IF(G2SelectionMask="x",IF(INDEX(RawDataRefData,$E317,0)&gt;0,INDEX(RawDataRefData,$E317,0)),"")),"")</f>
        <v/>
      </c>
      <c r="AQ317" s="100" t="b">
        <f t="shared" si="114"/>
        <v>0</v>
      </c>
      <c r="AR317" s="100" t="str">
        <f t="array" ref="AR317">IF($AQ317,MEDIAN(IF(G3SelectionMask="x",IF(INDEX(RawDataRefData,$E317,0)&gt;0,INDEX(RawDataRefData,$E317,0)),"")),"")</f>
        <v/>
      </c>
      <c r="AS317" s="100" t="str">
        <f t="array" ref="AS317">IF($AQ317,QUARTILE(IF(G3SelectionMask="x",IF(INDEX(RawDataRefData,$E317,0)&gt;0,INDEX(RawDataRefData,$E317,0)),""),1),"")</f>
        <v/>
      </c>
      <c r="AT317" s="100" t="str">
        <f t="array" ref="AT317">IF($AQ317,QUARTILE(IF(G3SelectionMask="x",IF(INDEX(RawDataRefData,$E317,0)&gt;0,INDEX(RawDataRefData,$E317,0)),""),3),"")</f>
        <v/>
      </c>
      <c r="AU317" s="100" t="str">
        <f t="array" ref="AU317">IF($AQ317,MIN(IF(G3SelectionMask="x",IF(INDEX(RawDataRefData,$E317,0)&gt;0,INDEX(RawDataRefData,$E317,0)),"")),"")</f>
        <v/>
      </c>
      <c r="AV317" s="100" t="str">
        <f t="array" ref="AV317">IF($AQ317,MAX(IF(G3SelectionMask="x",IF(INDEX(RawDataRefData,$E317,0)&gt;0,INDEX(RawDataRefData,$E317,0)),"")),"")</f>
        <v/>
      </c>
      <c r="AW317" s="100" t="str">
        <f t="shared" si="115"/>
        <v/>
      </c>
      <c r="AX317" s="100" t="str">
        <f t="array" ref="AX317">IF($AQ317,STDEVA(IF(G3SelectionMask="x",IF(INDEX(RawDataRefData,$E317,0)&gt;0,INDEX(RawDataRefData,$E317,0)),"")),"")</f>
        <v/>
      </c>
      <c r="AY317" s="101" t="b">
        <f t="shared" si="116"/>
        <v>0</v>
      </c>
      <c r="AZ317" s="101" t="str">
        <f t="array" ref="AZ317">IF($AY317,MEDIAN(IF(G4SelectionMask="x",IF(INDEX(RawDataRefData,$E317,0)&gt;0,INDEX(RawDataRefData,$E317,0)),"")),"")</f>
        <v/>
      </c>
      <c r="BA317" s="101" t="str">
        <f t="array" ref="BA317">IF($AY317,QUARTILE(IF(G4SelectionMask="x",IF(INDEX(RawDataRefData,$E317,0)&gt;0,INDEX(RawDataRefData,$E317,0)),""),1),"")</f>
        <v/>
      </c>
      <c r="BB317" s="101" t="str">
        <f t="array" ref="BB317">IF($AY317,QUARTILE(IF(G4SelectionMask="x",IF(INDEX(RawDataRefData,$E317,0)&gt;0,INDEX(RawDataRefData,$E317,0)),""),3),"")</f>
        <v/>
      </c>
      <c r="BC317" s="101" t="str">
        <f t="array" ref="BC317">IF($AY317,MIN(IF(G4SelectionMask="x",IF(INDEX(RawDataRefData,$E317,0)&gt;0,INDEX(RawDataRefData,$E317,0)),"")),"")</f>
        <v/>
      </c>
      <c r="BD317" s="101" t="str">
        <f t="array" ref="BD317">IF($AY317,MAX(IF(G4SelectionMask="x",IF(INDEX(RawDataRefData,$E317,0)&gt;0,INDEX(RawDataRefData,$E317,0)),"")),"")</f>
        <v/>
      </c>
      <c r="BE317" s="101" t="str">
        <f t="shared" si="117"/>
        <v/>
      </c>
      <c r="BF317" s="101" t="str">
        <f t="array" ref="BF317">IF($AY317,STDEVA(IF(G4SelectionMask="x",IF(INDEX(RawDataRefData,$E317,0)&gt;0,INDEX(RawDataRefData,$E317,0)),"")),"")</f>
        <v/>
      </c>
      <c r="BG317" s="100" t="b">
        <f t="shared" si="118"/>
        <v>0</v>
      </c>
      <c r="BH317" s="100" t="str">
        <f t="array" ref="BH317">IF($BG317,MEDIAN(IF(G5SelectionMask="x",IF(INDEX(RawDataRefData,$E317,0)&gt;0,INDEX(RawDataRefData,$E317,0)),"")),"")</f>
        <v/>
      </c>
      <c r="BI317" s="100" t="str">
        <f t="array" ref="BI317">IF($BG317,QUARTILE(IF(G5SelectionMask="x",IF(INDEX(RawDataRefData,$E317,0)&gt;0,INDEX(RawDataRefData,$E317,0)),""),1),"")</f>
        <v/>
      </c>
      <c r="BJ317" s="100" t="str">
        <f t="array" ref="BJ317">IF($BG317,QUARTILE(IF(G5SelectionMask="x",IF(INDEX(RawDataRefData,$E317,0)&gt;0,INDEX(RawDataRefData,$E317,0)),""),3),"")</f>
        <v/>
      </c>
      <c r="BK317" s="100" t="str">
        <f t="array" ref="BK317">IF($BG317,MIN(IF(G5SelectionMask="x",IF(INDEX(RawDataRefData,$E317,0)&gt;0,INDEX(RawDataRefData,$E317,0)),"")),"")</f>
        <v/>
      </c>
      <c r="BL317" s="100" t="str">
        <f t="array" ref="BL317">IF($BG317,MAX(IF(G5SelectionMask="x",IF(INDEX(RawDataRefData,$E317,0)&gt;0,INDEX(RawDataRefData,$E317,0)),"")),"")</f>
        <v/>
      </c>
      <c r="BM317" s="100" t="str">
        <f t="shared" si="119"/>
        <v/>
      </c>
      <c r="BN317" s="103" t="str">
        <f t="array" ref="BN317">IF($BG317,STDEVA(IF(G5SelectionMask="x",IF(INDEX(RawDataRefData,$E317,0)&gt;0,INDEX(RawDataRefData,$E317,0)),"")),"")</f>
        <v/>
      </c>
      <c r="BO317" s="104"/>
      <c r="BP317" s="105"/>
      <c r="BQ317" s="105"/>
      <c r="BR317" s="105"/>
      <c r="BS317" s="105"/>
      <c r="BT317" s="105"/>
      <c r="BU317" s="105"/>
      <c r="BV317" s="105"/>
      <c r="BW317" s="105"/>
      <c r="BX317" s="105"/>
      <c r="BY317" s="105"/>
      <c r="BZ317" s="105"/>
      <c r="CA317" s="105"/>
      <c r="CB317" s="105"/>
      <c r="CC317" s="105"/>
      <c r="CD317" s="105"/>
    </row>
    <row r="318" spans="1:82" x14ac:dyDescent="0.2">
      <c r="B318" s="206"/>
      <c r="C318" s="200"/>
      <c r="D318" s="197"/>
      <c r="E318" s="72">
        <f t="shared" si="100"/>
        <v>309</v>
      </c>
      <c r="F318" s="9" t="s">
        <v>845</v>
      </c>
      <c r="K318" s="100" t="str">
        <f t="shared" si="101"/>
        <v/>
      </c>
      <c r="L318" s="100"/>
      <c r="M318" s="100"/>
      <c r="N318" s="100"/>
      <c r="O318" s="100"/>
      <c r="P318" s="101" t="str">
        <f t="shared" si="102"/>
        <v/>
      </c>
      <c r="Q318" s="102" t="str">
        <f t="shared" si="103"/>
        <v/>
      </c>
      <c r="R318" s="102" t="str">
        <f t="shared" si="104"/>
        <v/>
      </c>
      <c r="S318" s="102" t="str">
        <f t="shared" si="105"/>
        <v/>
      </c>
      <c r="T318" s="102" t="str">
        <f t="shared" si="106"/>
        <v/>
      </c>
      <c r="U318" s="102" t="str">
        <f t="shared" si="107"/>
        <v/>
      </c>
      <c r="V318" s="102" t="str">
        <f t="shared" si="108"/>
        <v/>
      </c>
      <c r="W318" s="102" t="str">
        <f t="shared" si="109"/>
        <v/>
      </c>
      <c r="X318" s="102" t="str">
        <f t="shared" si="110"/>
        <v/>
      </c>
      <c r="Y318" s="102" t="str">
        <f t="shared" si="111"/>
        <v/>
      </c>
      <c r="Z318" s="102" t="str">
        <f t="shared" si="112"/>
        <v/>
      </c>
      <c r="AA318" s="100" t="b">
        <f t="shared" si="97"/>
        <v>0</v>
      </c>
      <c r="AB318" s="100" t="str">
        <f t="array" ref="AB318">IF($AA318,MEDIAN(IF(G1SelectionMask="x",IF(INDEX(RawDataRefData,$E318,0)&gt;0,INDEX(RawDataRefData,$E318,0)),"")),"")</f>
        <v/>
      </c>
      <c r="AC318" s="100" t="str">
        <f t="array" ref="AC318">IF($AA318,QUARTILE(IF(G1SelectionMask="x",IF(INDEX(RawDataRefData,$E318,0)&gt;0,INDEX(RawDataRefData,$E318,0)),""),1),"")</f>
        <v/>
      </c>
      <c r="AD318" s="100" t="str">
        <f t="array" ref="AD318">IF($AA318,QUARTILE(IF(G1SelectionMask="x",IF(INDEX(RawDataRefData,$E318,0)&gt;0,INDEX(RawDataRefData,$E318,0)),""),3),"")</f>
        <v/>
      </c>
      <c r="AE318" s="100" t="str">
        <f t="array" ref="AE318">IF($AA318,MIN(IF(G1SelectionMask="x",IF(INDEX(RawDataRefData,$E318,0)&gt;0,INDEX(RawDataRefData,$E318,0)),"")),"")</f>
        <v/>
      </c>
      <c r="AF318" s="100" t="str">
        <f t="array" ref="AF318">IF($AA318,MAX(IF(G1SelectionMask="x",IF(INDEX(RawDataRefData,$E318,0)&gt;0,INDEX(RawDataRefData,$E318,0)),"")),"")</f>
        <v/>
      </c>
      <c r="AG318" s="100" t="str">
        <f t="shared" si="98"/>
        <v/>
      </c>
      <c r="AH318" s="100" t="str">
        <f t="array" ref="AH318">IF($AA318,STDEVA(IF(G1SelectionMask="x",IF(INDEX(RawDataRefData,$E318,0)&gt;0,INDEX(RawDataRefData,$E318,0)),"")),"")</f>
        <v/>
      </c>
      <c r="AI318" s="101" t="b">
        <f t="shared" si="99"/>
        <v>0</v>
      </c>
      <c r="AJ318" s="101" t="str">
        <f t="array" ref="AJ318">IF($AI318,MEDIAN(IF(G2SelectionMask="x",IF(INDEX(RawDataRefData,$E318,0)&gt;0,INDEX(RawDataRefData,$E318,0)),"")),"")</f>
        <v/>
      </c>
      <c r="AK318" s="101" t="str">
        <f t="array" ref="AK318">IF($AI318,QUARTILE(IF(G2SelectionMask="x",IF(INDEX(RawDataRefData,$E318,0)&gt;0,INDEX(RawDataRefData,$E318,0)),""),1),"")</f>
        <v/>
      </c>
      <c r="AL318" s="101" t="str">
        <f t="array" ref="AL318">IF($AI318,QUARTILE(IF(G2SelectionMask="x",IF(INDEX(RawDataRefData,$E318,0)&gt;0,INDEX(RawDataRefData,$E318,0)),""),3),"")</f>
        <v/>
      </c>
      <c r="AM318" s="101" t="str">
        <f t="array" ref="AM318">IF($AI318,MIN(IF(G2SelectionMask="x",IF(INDEX(RawDataRefData,$E318,0)&gt;0,INDEX(RawDataRefData,$E318,0)),"")),"")</f>
        <v/>
      </c>
      <c r="AN318" s="101" t="str">
        <f t="array" ref="AN318">IF($AI318,MAX(IF(G2SelectionMask="x",IF(INDEX(RawDataRefData,$E318,0)&gt;0,INDEX(RawDataRefData,$E318,0)),"")),"")</f>
        <v/>
      </c>
      <c r="AO318" s="101" t="str">
        <f t="shared" si="113"/>
        <v/>
      </c>
      <c r="AP318" s="101" t="str">
        <f t="array" ref="AP318">IF($AI318,STDEVA(IF(G2SelectionMask="x",IF(INDEX(RawDataRefData,$E318,0)&gt;0,INDEX(RawDataRefData,$E318,0)),"")),"")</f>
        <v/>
      </c>
      <c r="AQ318" s="100" t="b">
        <f t="shared" si="114"/>
        <v>0</v>
      </c>
      <c r="AR318" s="100" t="str">
        <f t="array" ref="AR318">IF($AQ318,MEDIAN(IF(G3SelectionMask="x",IF(INDEX(RawDataRefData,$E318,0)&gt;0,INDEX(RawDataRefData,$E318,0)),"")),"")</f>
        <v/>
      </c>
      <c r="AS318" s="100" t="str">
        <f t="array" ref="AS318">IF($AQ318,QUARTILE(IF(G3SelectionMask="x",IF(INDEX(RawDataRefData,$E318,0)&gt;0,INDEX(RawDataRefData,$E318,0)),""),1),"")</f>
        <v/>
      </c>
      <c r="AT318" s="100" t="str">
        <f t="array" ref="AT318">IF($AQ318,QUARTILE(IF(G3SelectionMask="x",IF(INDEX(RawDataRefData,$E318,0)&gt;0,INDEX(RawDataRefData,$E318,0)),""),3),"")</f>
        <v/>
      </c>
      <c r="AU318" s="100" t="str">
        <f t="array" ref="AU318">IF($AQ318,MIN(IF(G3SelectionMask="x",IF(INDEX(RawDataRefData,$E318,0)&gt;0,INDEX(RawDataRefData,$E318,0)),"")),"")</f>
        <v/>
      </c>
      <c r="AV318" s="100" t="str">
        <f t="array" ref="AV318">IF($AQ318,MAX(IF(G3SelectionMask="x",IF(INDEX(RawDataRefData,$E318,0)&gt;0,INDEX(RawDataRefData,$E318,0)),"")),"")</f>
        <v/>
      </c>
      <c r="AW318" s="100" t="str">
        <f t="shared" si="115"/>
        <v/>
      </c>
      <c r="AX318" s="100" t="str">
        <f t="array" ref="AX318">IF($AQ318,STDEVA(IF(G3SelectionMask="x",IF(INDEX(RawDataRefData,$E318,0)&gt;0,INDEX(RawDataRefData,$E318,0)),"")),"")</f>
        <v/>
      </c>
      <c r="AY318" s="101" t="b">
        <f t="shared" si="116"/>
        <v>0</v>
      </c>
      <c r="AZ318" s="101" t="str">
        <f t="array" ref="AZ318">IF($AY318,MEDIAN(IF(G4SelectionMask="x",IF(INDEX(RawDataRefData,$E318,0)&gt;0,INDEX(RawDataRefData,$E318,0)),"")),"")</f>
        <v/>
      </c>
      <c r="BA318" s="101" t="str">
        <f t="array" ref="BA318">IF($AY318,QUARTILE(IF(G4SelectionMask="x",IF(INDEX(RawDataRefData,$E318,0)&gt;0,INDEX(RawDataRefData,$E318,0)),""),1),"")</f>
        <v/>
      </c>
      <c r="BB318" s="101" t="str">
        <f t="array" ref="BB318">IF($AY318,QUARTILE(IF(G4SelectionMask="x",IF(INDEX(RawDataRefData,$E318,0)&gt;0,INDEX(RawDataRefData,$E318,0)),""),3),"")</f>
        <v/>
      </c>
      <c r="BC318" s="101" t="str">
        <f t="array" ref="BC318">IF($AY318,MIN(IF(G4SelectionMask="x",IF(INDEX(RawDataRefData,$E318,0)&gt;0,INDEX(RawDataRefData,$E318,0)),"")),"")</f>
        <v/>
      </c>
      <c r="BD318" s="101" t="str">
        <f t="array" ref="BD318">IF($AY318,MAX(IF(G4SelectionMask="x",IF(INDEX(RawDataRefData,$E318,0)&gt;0,INDEX(RawDataRefData,$E318,0)),"")),"")</f>
        <v/>
      </c>
      <c r="BE318" s="101" t="str">
        <f t="shared" si="117"/>
        <v/>
      </c>
      <c r="BF318" s="101" t="str">
        <f t="array" ref="BF318">IF($AY318,STDEVA(IF(G4SelectionMask="x",IF(INDEX(RawDataRefData,$E318,0)&gt;0,INDEX(RawDataRefData,$E318,0)),"")),"")</f>
        <v/>
      </c>
      <c r="BG318" s="100" t="b">
        <f t="shared" si="118"/>
        <v>0</v>
      </c>
      <c r="BH318" s="100" t="str">
        <f t="array" ref="BH318">IF($BG318,MEDIAN(IF(G5SelectionMask="x",IF(INDEX(RawDataRefData,$E318,0)&gt;0,INDEX(RawDataRefData,$E318,0)),"")),"")</f>
        <v/>
      </c>
      <c r="BI318" s="100" t="str">
        <f t="array" ref="BI318">IF($BG318,QUARTILE(IF(G5SelectionMask="x",IF(INDEX(RawDataRefData,$E318,0)&gt;0,INDEX(RawDataRefData,$E318,0)),""),1),"")</f>
        <v/>
      </c>
      <c r="BJ318" s="100" t="str">
        <f t="array" ref="BJ318">IF($BG318,QUARTILE(IF(G5SelectionMask="x",IF(INDEX(RawDataRefData,$E318,0)&gt;0,INDEX(RawDataRefData,$E318,0)),""),3),"")</f>
        <v/>
      </c>
      <c r="BK318" s="100" t="str">
        <f t="array" ref="BK318">IF($BG318,MIN(IF(G5SelectionMask="x",IF(INDEX(RawDataRefData,$E318,0)&gt;0,INDEX(RawDataRefData,$E318,0)),"")),"")</f>
        <v/>
      </c>
      <c r="BL318" s="100" t="str">
        <f t="array" ref="BL318">IF($BG318,MAX(IF(G5SelectionMask="x",IF(INDEX(RawDataRefData,$E318,0)&gt;0,INDEX(RawDataRefData,$E318,0)),"")),"")</f>
        <v/>
      </c>
      <c r="BM318" s="100" t="str">
        <f t="shared" si="119"/>
        <v/>
      </c>
      <c r="BN318" s="103" t="str">
        <f t="array" ref="BN318">IF($BG318,STDEVA(IF(G5SelectionMask="x",IF(INDEX(RawDataRefData,$E318,0)&gt;0,INDEX(RawDataRefData,$E318,0)),"")),"")</f>
        <v/>
      </c>
      <c r="BO318" s="104"/>
      <c r="BP318" s="105"/>
      <c r="BQ318" s="105"/>
      <c r="BR318" s="105"/>
      <c r="BS318" s="105"/>
      <c r="BT318" s="105"/>
      <c r="BU318" s="105"/>
      <c r="BV318" s="105"/>
      <c r="BW318" s="105"/>
      <c r="BX318" s="105"/>
      <c r="BY318" s="105"/>
      <c r="BZ318" s="105"/>
      <c r="CA318" s="105"/>
      <c r="CB318" s="105"/>
      <c r="CC318" s="105"/>
      <c r="CD318" s="105"/>
    </row>
    <row r="319" spans="1:82" x14ac:dyDescent="0.2">
      <c r="B319" s="206"/>
      <c r="C319" s="200"/>
      <c r="D319" s="197"/>
      <c r="E319" s="72">
        <f t="shared" si="100"/>
        <v>310</v>
      </c>
      <c r="F319" s="9" t="s">
        <v>846</v>
      </c>
      <c r="K319" s="100" t="str">
        <f t="shared" si="101"/>
        <v/>
      </c>
      <c r="L319" s="100"/>
      <c r="M319" s="100"/>
      <c r="N319" s="100"/>
      <c r="O319" s="100"/>
      <c r="P319" s="101" t="str">
        <f t="shared" si="102"/>
        <v/>
      </c>
      <c r="Q319" s="102" t="str">
        <f t="shared" si="103"/>
        <v/>
      </c>
      <c r="R319" s="102" t="str">
        <f t="shared" si="104"/>
        <v/>
      </c>
      <c r="S319" s="102" t="str">
        <f t="shared" si="105"/>
        <v/>
      </c>
      <c r="T319" s="102" t="str">
        <f t="shared" si="106"/>
        <v/>
      </c>
      <c r="U319" s="102" t="str">
        <f t="shared" si="107"/>
        <v/>
      </c>
      <c r="V319" s="102" t="str">
        <f t="shared" si="108"/>
        <v/>
      </c>
      <c r="W319" s="102" t="str">
        <f t="shared" si="109"/>
        <v/>
      </c>
      <c r="X319" s="102" t="str">
        <f t="shared" si="110"/>
        <v/>
      </c>
      <c r="Y319" s="102" t="str">
        <f t="shared" si="111"/>
        <v/>
      </c>
      <c r="Z319" s="102" t="str">
        <f t="shared" si="112"/>
        <v/>
      </c>
      <c r="AA319" s="100" t="b">
        <f t="shared" si="97"/>
        <v>0</v>
      </c>
      <c r="AB319" s="100" t="str">
        <f t="array" ref="AB319">IF($AA319,MEDIAN(IF(G1SelectionMask="x",IF(INDEX(RawDataRefData,$E319,0)&gt;0,INDEX(RawDataRefData,$E319,0)),"")),"")</f>
        <v/>
      </c>
      <c r="AC319" s="100" t="str">
        <f t="array" ref="AC319">IF($AA319,QUARTILE(IF(G1SelectionMask="x",IF(INDEX(RawDataRefData,$E319,0)&gt;0,INDEX(RawDataRefData,$E319,0)),""),1),"")</f>
        <v/>
      </c>
      <c r="AD319" s="100" t="str">
        <f t="array" ref="AD319">IF($AA319,QUARTILE(IF(G1SelectionMask="x",IF(INDEX(RawDataRefData,$E319,0)&gt;0,INDEX(RawDataRefData,$E319,0)),""),3),"")</f>
        <v/>
      </c>
      <c r="AE319" s="100" t="str">
        <f t="array" ref="AE319">IF($AA319,MIN(IF(G1SelectionMask="x",IF(INDEX(RawDataRefData,$E319,0)&gt;0,INDEX(RawDataRefData,$E319,0)),"")),"")</f>
        <v/>
      </c>
      <c r="AF319" s="100" t="str">
        <f t="array" ref="AF319">IF($AA319,MAX(IF(G1SelectionMask="x",IF(INDEX(RawDataRefData,$E319,0)&gt;0,INDEX(RawDataRefData,$E319,0)),"")),"")</f>
        <v/>
      </c>
      <c r="AG319" s="100" t="str">
        <f t="shared" si="98"/>
        <v/>
      </c>
      <c r="AH319" s="100" t="str">
        <f t="array" ref="AH319">IF($AA319,STDEVA(IF(G1SelectionMask="x",IF(INDEX(RawDataRefData,$E319,0)&gt;0,INDEX(RawDataRefData,$E319,0)),"")),"")</f>
        <v/>
      </c>
      <c r="AI319" s="101" t="b">
        <f t="shared" si="99"/>
        <v>0</v>
      </c>
      <c r="AJ319" s="101" t="str">
        <f t="array" ref="AJ319">IF($AI319,MEDIAN(IF(G2SelectionMask="x",IF(INDEX(RawDataRefData,$E319,0)&gt;0,INDEX(RawDataRefData,$E319,0)),"")),"")</f>
        <v/>
      </c>
      <c r="AK319" s="101" t="str">
        <f t="array" ref="AK319">IF($AI319,QUARTILE(IF(G2SelectionMask="x",IF(INDEX(RawDataRefData,$E319,0)&gt;0,INDEX(RawDataRefData,$E319,0)),""),1),"")</f>
        <v/>
      </c>
      <c r="AL319" s="101" t="str">
        <f t="array" ref="AL319">IF($AI319,QUARTILE(IF(G2SelectionMask="x",IF(INDEX(RawDataRefData,$E319,0)&gt;0,INDEX(RawDataRefData,$E319,0)),""),3),"")</f>
        <v/>
      </c>
      <c r="AM319" s="101" t="str">
        <f t="array" ref="AM319">IF($AI319,MIN(IF(G2SelectionMask="x",IF(INDEX(RawDataRefData,$E319,0)&gt;0,INDEX(RawDataRefData,$E319,0)),"")),"")</f>
        <v/>
      </c>
      <c r="AN319" s="101" t="str">
        <f t="array" ref="AN319">IF($AI319,MAX(IF(G2SelectionMask="x",IF(INDEX(RawDataRefData,$E319,0)&gt;0,INDEX(RawDataRefData,$E319,0)),"")),"")</f>
        <v/>
      </c>
      <c r="AO319" s="101" t="str">
        <f t="shared" si="113"/>
        <v/>
      </c>
      <c r="AP319" s="101" t="str">
        <f t="array" ref="AP319">IF($AI319,STDEVA(IF(G2SelectionMask="x",IF(INDEX(RawDataRefData,$E319,0)&gt;0,INDEX(RawDataRefData,$E319,0)),"")),"")</f>
        <v/>
      </c>
      <c r="AQ319" s="100" t="b">
        <f t="shared" si="114"/>
        <v>0</v>
      </c>
      <c r="AR319" s="100" t="str">
        <f t="array" ref="AR319">IF($AQ319,MEDIAN(IF(G3SelectionMask="x",IF(INDEX(RawDataRefData,$E319,0)&gt;0,INDEX(RawDataRefData,$E319,0)),"")),"")</f>
        <v/>
      </c>
      <c r="AS319" s="100" t="str">
        <f t="array" ref="AS319">IF($AQ319,QUARTILE(IF(G3SelectionMask="x",IF(INDEX(RawDataRefData,$E319,0)&gt;0,INDEX(RawDataRefData,$E319,0)),""),1),"")</f>
        <v/>
      </c>
      <c r="AT319" s="100" t="str">
        <f t="array" ref="AT319">IF($AQ319,QUARTILE(IF(G3SelectionMask="x",IF(INDEX(RawDataRefData,$E319,0)&gt;0,INDEX(RawDataRefData,$E319,0)),""),3),"")</f>
        <v/>
      </c>
      <c r="AU319" s="100" t="str">
        <f t="array" ref="AU319">IF($AQ319,MIN(IF(G3SelectionMask="x",IF(INDEX(RawDataRefData,$E319,0)&gt;0,INDEX(RawDataRefData,$E319,0)),"")),"")</f>
        <v/>
      </c>
      <c r="AV319" s="100" t="str">
        <f t="array" ref="AV319">IF($AQ319,MAX(IF(G3SelectionMask="x",IF(INDEX(RawDataRefData,$E319,0)&gt;0,INDEX(RawDataRefData,$E319,0)),"")),"")</f>
        <v/>
      </c>
      <c r="AW319" s="100" t="str">
        <f t="shared" si="115"/>
        <v/>
      </c>
      <c r="AX319" s="100" t="str">
        <f t="array" ref="AX319">IF($AQ319,STDEVA(IF(G3SelectionMask="x",IF(INDEX(RawDataRefData,$E319,0)&gt;0,INDEX(RawDataRefData,$E319,0)),"")),"")</f>
        <v/>
      </c>
      <c r="AY319" s="101" t="b">
        <f t="shared" si="116"/>
        <v>0</v>
      </c>
      <c r="AZ319" s="101" t="str">
        <f t="array" ref="AZ319">IF($AY319,MEDIAN(IF(G4SelectionMask="x",IF(INDEX(RawDataRefData,$E319,0)&gt;0,INDEX(RawDataRefData,$E319,0)),"")),"")</f>
        <v/>
      </c>
      <c r="BA319" s="101" t="str">
        <f t="array" ref="BA319">IF($AY319,QUARTILE(IF(G4SelectionMask="x",IF(INDEX(RawDataRefData,$E319,0)&gt;0,INDEX(RawDataRefData,$E319,0)),""),1),"")</f>
        <v/>
      </c>
      <c r="BB319" s="101" t="str">
        <f t="array" ref="BB319">IF($AY319,QUARTILE(IF(G4SelectionMask="x",IF(INDEX(RawDataRefData,$E319,0)&gt;0,INDEX(RawDataRefData,$E319,0)),""),3),"")</f>
        <v/>
      </c>
      <c r="BC319" s="101" t="str">
        <f t="array" ref="BC319">IF($AY319,MIN(IF(G4SelectionMask="x",IF(INDEX(RawDataRefData,$E319,0)&gt;0,INDEX(RawDataRefData,$E319,0)),"")),"")</f>
        <v/>
      </c>
      <c r="BD319" s="101" t="str">
        <f t="array" ref="BD319">IF($AY319,MAX(IF(G4SelectionMask="x",IF(INDEX(RawDataRefData,$E319,0)&gt;0,INDEX(RawDataRefData,$E319,0)),"")),"")</f>
        <v/>
      </c>
      <c r="BE319" s="101" t="str">
        <f t="shared" si="117"/>
        <v/>
      </c>
      <c r="BF319" s="101" t="str">
        <f t="array" ref="BF319">IF($AY319,STDEVA(IF(G4SelectionMask="x",IF(INDEX(RawDataRefData,$E319,0)&gt;0,INDEX(RawDataRefData,$E319,0)),"")),"")</f>
        <v/>
      </c>
      <c r="BG319" s="100" t="b">
        <f t="shared" si="118"/>
        <v>0</v>
      </c>
      <c r="BH319" s="100" t="str">
        <f t="array" ref="BH319">IF($BG319,MEDIAN(IF(G5SelectionMask="x",IF(INDEX(RawDataRefData,$E319,0)&gt;0,INDEX(RawDataRefData,$E319,0)),"")),"")</f>
        <v/>
      </c>
      <c r="BI319" s="100" t="str">
        <f t="array" ref="BI319">IF($BG319,QUARTILE(IF(G5SelectionMask="x",IF(INDEX(RawDataRefData,$E319,0)&gt;0,INDEX(RawDataRefData,$E319,0)),""),1),"")</f>
        <v/>
      </c>
      <c r="BJ319" s="100" t="str">
        <f t="array" ref="BJ319">IF($BG319,QUARTILE(IF(G5SelectionMask="x",IF(INDEX(RawDataRefData,$E319,0)&gt;0,INDEX(RawDataRefData,$E319,0)),""),3),"")</f>
        <v/>
      </c>
      <c r="BK319" s="100" t="str">
        <f t="array" ref="BK319">IF($BG319,MIN(IF(G5SelectionMask="x",IF(INDEX(RawDataRefData,$E319,0)&gt;0,INDEX(RawDataRefData,$E319,0)),"")),"")</f>
        <v/>
      </c>
      <c r="BL319" s="100" t="str">
        <f t="array" ref="BL319">IF($BG319,MAX(IF(G5SelectionMask="x",IF(INDEX(RawDataRefData,$E319,0)&gt;0,INDEX(RawDataRefData,$E319,0)),"")),"")</f>
        <v/>
      </c>
      <c r="BM319" s="100" t="str">
        <f t="shared" si="119"/>
        <v/>
      </c>
      <c r="BN319" s="103" t="str">
        <f t="array" ref="BN319">IF($BG319,STDEVA(IF(G5SelectionMask="x",IF(INDEX(RawDataRefData,$E319,0)&gt;0,INDEX(RawDataRefData,$E319,0)),"")),"")</f>
        <v/>
      </c>
      <c r="BO319" s="104"/>
      <c r="BP319" s="105"/>
      <c r="BQ319" s="105"/>
      <c r="BR319" s="105"/>
      <c r="BS319" s="105"/>
      <c r="BT319" s="105"/>
      <c r="BU319" s="105"/>
      <c r="BV319" s="105"/>
      <c r="BW319" s="105"/>
      <c r="BX319" s="105"/>
      <c r="BY319" s="105"/>
      <c r="BZ319" s="105"/>
      <c r="CA319" s="105"/>
      <c r="CB319" s="105"/>
      <c r="CC319" s="105"/>
      <c r="CD319" s="105"/>
    </row>
    <row r="320" spans="1:82" x14ac:dyDescent="0.2">
      <c r="B320" s="206"/>
      <c r="C320" s="200"/>
      <c r="D320" s="197"/>
      <c r="E320" s="72">
        <f t="shared" si="100"/>
        <v>311</v>
      </c>
      <c r="F320" s="9" t="s">
        <v>847</v>
      </c>
      <c r="K320" s="100" t="str">
        <f t="shared" si="101"/>
        <v/>
      </c>
      <c r="L320" s="100"/>
      <c r="M320" s="100"/>
      <c r="N320" s="100"/>
      <c r="O320" s="100"/>
      <c r="P320" s="101" t="str">
        <f t="shared" si="102"/>
        <v/>
      </c>
      <c r="Q320" s="102" t="str">
        <f t="shared" si="103"/>
        <v/>
      </c>
      <c r="R320" s="102" t="str">
        <f t="shared" si="104"/>
        <v/>
      </c>
      <c r="S320" s="102" t="str">
        <f t="shared" si="105"/>
        <v/>
      </c>
      <c r="T320" s="102" t="str">
        <f t="shared" si="106"/>
        <v/>
      </c>
      <c r="U320" s="102" t="str">
        <f t="shared" si="107"/>
        <v/>
      </c>
      <c r="V320" s="102" t="str">
        <f t="shared" si="108"/>
        <v/>
      </c>
      <c r="W320" s="102" t="str">
        <f t="shared" si="109"/>
        <v/>
      </c>
      <c r="X320" s="102" t="str">
        <f t="shared" si="110"/>
        <v/>
      </c>
      <c r="Y320" s="102" t="str">
        <f t="shared" si="111"/>
        <v/>
      </c>
      <c r="Z320" s="102" t="str">
        <f t="shared" si="112"/>
        <v/>
      </c>
      <c r="AA320" s="100" t="b">
        <f t="shared" si="97"/>
        <v>0</v>
      </c>
      <c r="AB320" s="100" t="str">
        <f t="array" ref="AB320">IF($AA320,MEDIAN(IF(G1SelectionMask="x",IF(INDEX(RawDataRefData,$E320,0)&gt;0,INDEX(RawDataRefData,$E320,0)),"")),"")</f>
        <v/>
      </c>
      <c r="AC320" s="100" t="str">
        <f t="array" ref="AC320">IF($AA320,QUARTILE(IF(G1SelectionMask="x",IF(INDEX(RawDataRefData,$E320,0)&gt;0,INDEX(RawDataRefData,$E320,0)),""),1),"")</f>
        <v/>
      </c>
      <c r="AD320" s="100" t="str">
        <f t="array" ref="AD320">IF($AA320,QUARTILE(IF(G1SelectionMask="x",IF(INDEX(RawDataRefData,$E320,0)&gt;0,INDEX(RawDataRefData,$E320,0)),""),3),"")</f>
        <v/>
      </c>
      <c r="AE320" s="100" t="str">
        <f t="array" ref="AE320">IF($AA320,MIN(IF(G1SelectionMask="x",IF(INDEX(RawDataRefData,$E320,0)&gt;0,INDEX(RawDataRefData,$E320,0)),"")),"")</f>
        <v/>
      </c>
      <c r="AF320" s="100" t="str">
        <f t="array" ref="AF320">IF($AA320,MAX(IF(G1SelectionMask="x",IF(INDEX(RawDataRefData,$E320,0)&gt;0,INDEX(RawDataRefData,$E320,0)),"")),"")</f>
        <v/>
      </c>
      <c r="AG320" s="100" t="str">
        <f t="shared" si="98"/>
        <v/>
      </c>
      <c r="AH320" s="100" t="str">
        <f t="array" ref="AH320">IF($AA320,STDEVA(IF(G1SelectionMask="x",IF(INDEX(RawDataRefData,$E320,0)&gt;0,INDEX(RawDataRefData,$E320,0)),"")),"")</f>
        <v/>
      </c>
      <c r="AI320" s="101" t="b">
        <f t="shared" si="99"/>
        <v>0</v>
      </c>
      <c r="AJ320" s="101" t="str">
        <f t="array" ref="AJ320">IF($AI320,MEDIAN(IF(G2SelectionMask="x",IF(INDEX(RawDataRefData,$E320,0)&gt;0,INDEX(RawDataRefData,$E320,0)),"")),"")</f>
        <v/>
      </c>
      <c r="AK320" s="101" t="str">
        <f t="array" ref="AK320">IF($AI320,QUARTILE(IF(G2SelectionMask="x",IF(INDEX(RawDataRefData,$E320,0)&gt;0,INDEX(RawDataRefData,$E320,0)),""),1),"")</f>
        <v/>
      </c>
      <c r="AL320" s="101" t="str">
        <f t="array" ref="AL320">IF($AI320,QUARTILE(IF(G2SelectionMask="x",IF(INDEX(RawDataRefData,$E320,0)&gt;0,INDEX(RawDataRefData,$E320,0)),""),3),"")</f>
        <v/>
      </c>
      <c r="AM320" s="101" t="str">
        <f t="array" ref="AM320">IF($AI320,MIN(IF(G2SelectionMask="x",IF(INDEX(RawDataRefData,$E320,0)&gt;0,INDEX(RawDataRefData,$E320,0)),"")),"")</f>
        <v/>
      </c>
      <c r="AN320" s="101" t="str">
        <f t="array" ref="AN320">IF($AI320,MAX(IF(G2SelectionMask="x",IF(INDEX(RawDataRefData,$E320,0)&gt;0,INDEX(RawDataRefData,$E320,0)),"")),"")</f>
        <v/>
      </c>
      <c r="AO320" s="101" t="str">
        <f t="shared" si="113"/>
        <v/>
      </c>
      <c r="AP320" s="101" t="str">
        <f t="array" ref="AP320">IF($AI320,STDEVA(IF(G2SelectionMask="x",IF(INDEX(RawDataRefData,$E320,0)&gt;0,INDEX(RawDataRefData,$E320,0)),"")),"")</f>
        <v/>
      </c>
      <c r="AQ320" s="100" t="b">
        <f t="shared" si="114"/>
        <v>0</v>
      </c>
      <c r="AR320" s="100" t="str">
        <f t="array" ref="AR320">IF($AQ320,MEDIAN(IF(G3SelectionMask="x",IF(INDEX(RawDataRefData,$E320,0)&gt;0,INDEX(RawDataRefData,$E320,0)),"")),"")</f>
        <v/>
      </c>
      <c r="AS320" s="100" t="str">
        <f t="array" ref="AS320">IF($AQ320,QUARTILE(IF(G3SelectionMask="x",IF(INDEX(RawDataRefData,$E320,0)&gt;0,INDEX(RawDataRefData,$E320,0)),""),1),"")</f>
        <v/>
      </c>
      <c r="AT320" s="100" t="str">
        <f t="array" ref="AT320">IF($AQ320,QUARTILE(IF(G3SelectionMask="x",IF(INDEX(RawDataRefData,$E320,0)&gt;0,INDEX(RawDataRefData,$E320,0)),""),3),"")</f>
        <v/>
      </c>
      <c r="AU320" s="100" t="str">
        <f t="array" ref="AU320">IF($AQ320,MIN(IF(G3SelectionMask="x",IF(INDEX(RawDataRefData,$E320,0)&gt;0,INDEX(RawDataRefData,$E320,0)),"")),"")</f>
        <v/>
      </c>
      <c r="AV320" s="100" t="str">
        <f t="array" ref="AV320">IF($AQ320,MAX(IF(G3SelectionMask="x",IF(INDEX(RawDataRefData,$E320,0)&gt;0,INDEX(RawDataRefData,$E320,0)),"")),"")</f>
        <v/>
      </c>
      <c r="AW320" s="100" t="str">
        <f t="shared" si="115"/>
        <v/>
      </c>
      <c r="AX320" s="100" t="str">
        <f t="array" ref="AX320">IF($AQ320,STDEVA(IF(G3SelectionMask="x",IF(INDEX(RawDataRefData,$E320,0)&gt;0,INDEX(RawDataRefData,$E320,0)),"")),"")</f>
        <v/>
      </c>
      <c r="AY320" s="101" t="b">
        <f t="shared" si="116"/>
        <v>0</v>
      </c>
      <c r="AZ320" s="101" t="str">
        <f t="array" ref="AZ320">IF($AY320,MEDIAN(IF(G4SelectionMask="x",IF(INDEX(RawDataRefData,$E320,0)&gt;0,INDEX(RawDataRefData,$E320,0)),"")),"")</f>
        <v/>
      </c>
      <c r="BA320" s="101" t="str">
        <f t="array" ref="BA320">IF($AY320,QUARTILE(IF(G4SelectionMask="x",IF(INDEX(RawDataRefData,$E320,0)&gt;0,INDEX(RawDataRefData,$E320,0)),""),1),"")</f>
        <v/>
      </c>
      <c r="BB320" s="101" t="str">
        <f t="array" ref="BB320">IF($AY320,QUARTILE(IF(G4SelectionMask="x",IF(INDEX(RawDataRefData,$E320,0)&gt;0,INDEX(RawDataRefData,$E320,0)),""),3),"")</f>
        <v/>
      </c>
      <c r="BC320" s="101" t="str">
        <f t="array" ref="BC320">IF($AY320,MIN(IF(G4SelectionMask="x",IF(INDEX(RawDataRefData,$E320,0)&gt;0,INDEX(RawDataRefData,$E320,0)),"")),"")</f>
        <v/>
      </c>
      <c r="BD320" s="101" t="str">
        <f t="array" ref="BD320">IF($AY320,MAX(IF(G4SelectionMask="x",IF(INDEX(RawDataRefData,$E320,0)&gt;0,INDEX(RawDataRefData,$E320,0)),"")),"")</f>
        <v/>
      </c>
      <c r="BE320" s="101" t="str">
        <f t="shared" si="117"/>
        <v/>
      </c>
      <c r="BF320" s="101" t="str">
        <f t="array" ref="BF320">IF($AY320,STDEVA(IF(G4SelectionMask="x",IF(INDEX(RawDataRefData,$E320,0)&gt;0,INDEX(RawDataRefData,$E320,0)),"")),"")</f>
        <v/>
      </c>
      <c r="BG320" s="100" t="b">
        <f t="shared" si="118"/>
        <v>0</v>
      </c>
      <c r="BH320" s="100" t="str">
        <f t="array" ref="BH320">IF($BG320,MEDIAN(IF(G5SelectionMask="x",IF(INDEX(RawDataRefData,$E320,0)&gt;0,INDEX(RawDataRefData,$E320,0)),"")),"")</f>
        <v/>
      </c>
      <c r="BI320" s="100" t="str">
        <f t="array" ref="BI320">IF($BG320,QUARTILE(IF(G5SelectionMask="x",IF(INDEX(RawDataRefData,$E320,0)&gt;0,INDEX(RawDataRefData,$E320,0)),""),1),"")</f>
        <v/>
      </c>
      <c r="BJ320" s="100" t="str">
        <f t="array" ref="BJ320">IF($BG320,QUARTILE(IF(G5SelectionMask="x",IF(INDEX(RawDataRefData,$E320,0)&gt;0,INDEX(RawDataRefData,$E320,0)),""),3),"")</f>
        <v/>
      </c>
      <c r="BK320" s="100" t="str">
        <f t="array" ref="BK320">IF($BG320,MIN(IF(G5SelectionMask="x",IF(INDEX(RawDataRefData,$E320,0)&gt;0,INDEX(RawDataRefData,$E320,0)),"")),"")</f>
        <v/>
      </c>
      <c r="BL320" s="100" t="str">
        <f t="array" ref="BL320">IF($BG320,MAX(IF(G5SelectionMask="x",IF(INDEX(RawDataRefData,$E320,0)&gt;0,INDEX(RawDataRefData,$E320,0)),"")),"")</f>
        <v/>
      </c>
      <c r="BM320" s="100" t="str">
        <f t="shared" si="119"/>
        <v/>
      </c>
      <c r="BN320" s="103" t="str">
        <f t="array" ref="BN320">IF($BG320,STDEVA(IF(G5SelectionMask="x",IF(INDEX(RawDataRefData,$E320,0)&gt;0,INDEX(RawDataRefData,$E320,0)),"")),"")</f>
        <v/>
      </c>
      <c r="BO320" s="104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</row>
    <row r="321" spans="1:82" ht="13.5" thickBot="1" x14ac:dyDescent="0.25">
      <c r="A321" s="33">
        <f t="shared" si="120"/>
        <v>0</v>
      </c>
      <c r="B321" s="206"/>
      <c r="C321" s="200"/>
      <c r="D321" s="197"/>
      <c r="E321" s="72">
        <f t="shared" si="100"/>
        <v>312</v>
      </c>
      <c r="F321" s="9" t="s">
        <v>848</v>
      </c>
      <c r="K321" s="100" t="str">
        <f t="shared" si="101"/>
        <v/>
      </c>
      <c r="L321" s="100"/>
      <c r="M321" s="100"/>
      <c r="N321" s="100"/>
      <c r="O321" s="100"/>
      <c r="P321" s="101" t="str">
        <f t="shared" si="102"/>
        <v/>
      </c>
      <c r="Q321" s="102" t="str">
        <f t="shared" si="103"/>
        <v/>
      </c>
      <c r="R321" s="102" t="str">
        <f t="shared" si="104"/>
        <v/>
      </c>
      <c r="S321" s="102" t="str">
        <f t="shared" si="105"/>
        <v/>
      </c>
      <c r="T321" s="102" t="str">
        <f t="shared" si="106"/>
        <v/>
      </c>
      <c r="U321" s="102" t="str">
        <f t="shared" si="107"/>
        <v/>
      </c>
      <c r="V321" s="102" t="str">
        <f t="shared" si="108"/>
        <v/>
      </c>
      <c r="W321" s="102" t="str">
        <f t="shared" si="109"/>
        <v/>
      </c>
      <c r="X321" s="102" t="str">
        <f t="shared" si="110"/>
        <v/>
      </c>
      <c r="Y321" s="102" t="str">
        <f t="shared" si="111"/>
        <v/>
      </c>
      <c r="Z321" s="102" t="str">
        <f t="shared" si="112"/>
        <v/>
      </c>
      <c r="AA321" s="100" t="b">
        <f t="shared" si="97"/>
        <v>0</v>
      </c>
      <c r="AB321" s="100" t="str">
        <f t="array" ref="AB321">IF($AA321,MEDIAN(IF(G1SelectionMask="x",IF(INDEX(RawDataRefData,$E321,0)&gt;0,INDEX(RawDataRefData,$E321,0)),"")),"")</f>
        <v/>
      </c>
      <c r="AC321" s="100" t="str">
        <f t="array" ref="AC321">IF($AA321,QUARTILE(IF(G1SelectionMask="x",IF(INDEX(RawDataRefData,$E321,0)&gt;0,INDEX(RawDataRefData,$E321,0)),""),1),"")</f>
        <v/>
      </c>
      <c r="AD321" s="100" t="str">
        <f t="array" ref="AD321">IF($AA321,QUARTILE(IF(G1SelectionMask="x",IF(INDEX(RawDataRefData,$E321,0)&gt;0,INDEX(RawDataRefData,$E321,0)),""),3),"")</f>
        <v/>
      </c>
      <c r="AE321" s="100" t="str">
        <f t="array" ref="AE321">IF($AA321,MIN(IF(G1SelectionMask="x",IF(INDEX(RawDataRefData,$E321,0)&gt;0,INDEX(RawDataRefData,$E321,0)),"")),"")</f>
        <v/>
      </c>
      <c r="AF321" s="100" t="str">
        <f t="array" ref="AF321">IF($AA321,MAX(IF(G1SelectionMask="x",IF(INDEX(RawDataRefData,$E321,0)&gt;0,INDEX(RawDataRefData,$E321,0)),"")),"")</f>
        <v/>
      </c>
      <c r="AG321" s="100" t="str">
        <f t="shared" si="98"/>
        <v/>
      </c>
      <c r="AH321" s="100" t="str">
        <f t="array" ref="AH321">IF($AA321,STDEVA(IF(G1SelectionMask="x",IF(INDEX(RawDataRefData,$E321,0)&gt;0,INDEX(RawDataRefData,$E321,0)),"")),"")</f>
        <v/>
      </c>
      <c r="AI321" s="101" t="b">
        <f t="shared" si="99"/>
        <v>0</v>
      </c>
      <c r="AJ321" s="101" t="str">
        <f t="array" ref="AJ321">IF($AI321,MEDIAN(IF(G2SelectionMask="x",IF(INDEX(RawDataRefData,$E321,0)&gt;0,INDEX(RawDataRefData,$E321,0)),"")),"")</f>
        <v/>
      </c>
      <c r="AK321" s="101" t="str">
        <f t="array" ref="AK321">IF($AI321,QUARTILE(IF(G2SelectionMask="x",IF(INDEX(RawDataRefData,$E321,0)&gt;0,INDEX(RawDataRefData,$E321,0)),""),1),"")</f>
        <v/>
      </c>
      <c r="AL321" s="101" t="str">
        <f t="array" ref="AL321">IF($AI321,QUARTILE(IF(G2SelectionMask="x",IF(INDEX(RawDataRefData,$E321,0)&gt;0,INDEX(RawDataRefData,$E321,0)),""),3),"")</f>
        <v/>
      </c>
      <c r="AM321" s="101" t="str">
        <f t="array" ref="AM321">IF($AI321,MIN(IF(G2SelectionMask="x",IF(INDEX(RawDataRefData,$E321,0)&gt;0,INDEX(RawDataRefData,$E321,0)),"")),"")</f>
        <v/>
      </c>
      <c r="AN321" s="101" t="str">
        <f t="array" ref="AN321">IF($AI321,MAX(IF(G2SelectionMask="x",IF(INDEX(RawDataRefData,$E321,0)&gt;0,INDEX(RawDataRefData,$E321,0)),"")),"")</f>
        <v/>
      </c>
      <c r="AO321" s="101" t="str">
        <f t="shared" si="113"/>
        <v/>
      </c>
      <c r="AP321" s="101" t="str">
        <f t="array" ref="AP321">IF($AI321,STDEVA(IF(G2SelectionMask="x",IF(INDEX(RawDataRefData,$E321,0)&gt;0,INDEX(RawDataRefData,$E321,0)),"")),"")</f>
        <v/>
      </c>
      <c r="AQ321" s="100" t="b">
        <f t="shared" si="114"/>
        <v>0</v>
      </c>
      <c r="AR321" s="100" t="str">
        <f t="array" ref="AR321">IF($AQ321,MEDIAN(IF(G3SelectionMask="x",IF(INDEX(RawDataRefData,$E321,0)&gt;0,INDEX(RawDataRefData,$E321,0)),"")),"")</f>
        <v/>
      </c>
      <c r="AS321" s="100" t="str">
        <f t="array" ref="AS321">IF($AQ321,QUARTILE(IF(G3SelectionMask="x",IF(INDEX(RawDataRefData,$E321,0)&gt;0,INDEX(RawDataRefData,$E321,0)),""),1),"")</f>
        <v/>
      </c>
      <c r="AT321" s="100" t="str">
        <f t="array" ref="AT321">IF($AQ321,QUARTILE(IF(G3SelectionMask="x",IF(INDEX(RawDataRefData,$E321,0)&gt;0,INDEX(RawDataRefData,$E321,0)),""),3),"")</f>
        <v/>
      </c>
      <c r="AU321" s="100" t="str">
        <f t="array" ref="AU321">IF($AQ321,MIN(IF(G3SelectionMask="x",IF(INDEX(RawDataRefData,$E321,0)&gt;0,INDEX(RawDataRefData,$E321,0)),"")),"")</f>
        <v/>
      </c>
      <c r="AV321" s="100" t="str">
        <f t="array" ref="AV321">IF($AQ321,MAX(IF(G3SelectionMask="x",IF(INDEX(RawDataRefData,$E321,0)&gt;0,INDEX(RawDataRefData,$E321,0)),"")),"")</f>
        <v/>
      </c>
      <c r="AW321" s="100" t="str">
        <f t="shared" si="115"/>
        <v/>
      </c>
      <c r="AX321" s="100" t="str">
        <f t="array" ref="AX321">IF($AQ321,STDEVA(IF(G3SelectionMask="x",IF(INDEX(RawDataRefData,$E321,0)&gt;0,INDEX(RawDataRefData,$E321,0)),"")),"")</f>
        <v/>
      </c>
      <c r="AY321" s="101" t="b">
        <f t="shared" si="116"/>
        <v>0</v>
      </c>
      <c r="AZ321" s="101" t="str">
        <f t="array" ref="AZ321">IF($AY321,MEDIAN(IF(G4SelectionMask="x",IF(INDEX(RawDataRefData,$E321,0)&gt;0,INDEX(RawDataRefData,$E321,0)),"")),"")</f>
        <v/>
      </c>
      <c r="BA321" s="101" t="str">
        <f t="array" ref="BA321">IF($AY321,QUARTILE(IF(G4SelectionMask="x",IF(INDEX(RawDataRefData,$E321,0)&gt;0,INDEX(RawDataRefData,$E321,0)),""),1),"")</f>
        <v/>
      </c>
      <c r="BB321" s="101" t="str">
        <f t="array" ref="BB321">IF($AY321,QUARTILE(IF(G4SelectionMask="x",IF(INDEX(RawDataRefData,$E321,0)&gt;0,INDEX(RawDataRefData,$E321,0)),""),3),"")</f>
        <v/>
      </c>
      <c r="BC321" s="101" t="str">
        <f t="array" ref="BC321">IF($AY321,MIN(IF(G4SelectionMask="x",IF(INDEX(RawDataRefData,$E321,0)&gt;0,INDEX(RawDataRefData,$E321,0)),"")),"")</f>
        <v/>
      </c>
      <c r="BD321" s="101" t="str">
        <f t="array" ref="BD321">IF($AY321,MAX(IF(G4SelectionMask="x",IF(INDEX(RawDataRefData,$E321,0)&gt;0,INDEX(RawDataRefData,$E321,0)),"")),"")</f>
        <v/>
      </c>
      <c r="BE321" s="101" t="str">
        <f t="shared" si="117"/>
        <v/>
      </c>
      <c r="BF321" s="101" t="str">
        <f t="array" ref="BF321">IF($AY321,STDEVA(IF(G4SelectionMask="x",IF(INDEX(RawDataRefData,$E321,0)&gt;0,INDEX(RawDataRefData,$E321,0)),"")),"")</f>
        <v/>
      </c>
      <c r="BG321" s="100" t="b">
        <f t="shared" si="118"/>
        <v>0</v>
      </c>
      <c r="BH321" s="100" t="str">
        <f t="array" ref="BH321">IF($BG321,MEDIAN(IF(G5SelectionMask="x",IF(INDEX(RawDataRefData,$E321,0)&gt;0,INDEX(RawDataRefData,$E321,0)),"")),"")</f>
        <v/>
      </c>
      <c r="BI321" s="100" t="str">
        <f t="array" ref="BI321">IF($BG321,QUARTILE(IF(G5SelectionMask="x",IF(INDEX(RawDataRefData,$E321,0)&gt;0,INDEX(RawDataRefData,$E321,0)),""),1),"")</f>
        <v/>
      </c>
      <c r="BJ321" s="100" t="str">
        <f t="array" ref="BJ321">IF($BG321,QUARTILE(IF(G5SelectionMask="x",IF(INDEX(RawDataRefData,$E321,0)&gt;0,INDEX(RawDataRefData,$E321,0)),""),3),"")</f>
        <v/>
      </c>
      <c r="BK321" s="100" t="str">
        <f t="array" ref="BK321">IF($BG321,MIN(IF(G5SelectionMask="x",IF(INDEX(RawDataRefData,$E321,0)&gt;0,INDEX(RawDataRefData,$E321,0)),"")),"")</f>
        <v/>
      </c>
      <c r="BL321" s="100" t="str">
        <f t="array" ref="BL321">IF($BG321,MAX(IF(G5SelectionMask="x",IF(INDEX(RawDataRefData,$E321,0)&gt;0,INDEX(RawDataRefData,$E321,0)),"")),"")</f>
        <v/>
      </c>
      <c r="BM321" s="100" t="str">
        <f t="shared" si="119"/>
        <v/>
      </c>
      <c r="BN321" s="103" t="str">
        <f t="array" ref="BN321">IF($BG321,STDEVA(IF(G5SelectionMask="x",IF(INDEX(RawDataRefData,$E321,0)&gt;0,INDEX(RawDataRefData,$E321,0)),"")),"")</f>
        <v/>
      </c>
      <c r="BO321" s="104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/>
      <c r="BZ321" s="105"/>
      <c r="CA321" s="105"/>
      <c r="CB321" s="105"/>
      <c r="CC321" s="105"/>
      <c r="CD321" s="105"/>
    </row>
    <row r="322" spans="1:82" x14ac:dyDescent="0.2">
      <c r="A322" s="33">
        <f t="shared" si="120"/>
        <v>0</v>
      </c>
      <c r="B322" s="206"/>
      <c r="C322" s="200"/>
      <c r="D322" s="196" t="s">
        <v>910</v>
      </c>
      <c r="E322" s="72">
        <f t="shared" si="100"/>
        <v>313</v>
      </c>
      <c r="F322" s="9" t="s">
        <v>849</v>
      </c>
      <c r="K322" s="100" t="str">
        <f t="shared" si="101"/>
        <v/>
      </c>
      <c r="L322" s="100"/>
      <c r="M322" s="100"/>
      <c r="N322" s="100"/>
      <c r="O322" s="100"/>
      <c r="P322" s="101" t="str">
        <f t="shared" si="102"/>
        <v/>
      </c>
      <c r="Q322" s="102" t="str">
        <f t="shared" si="103"/>
        <v/>
      </c>
      <c r="R322" s="102" t="str">
        <f t="shared" si="104"/>
        <v/>
      </c>
      <c r="S322" s="102" t="str">
        <f t="shared" si="105"/>
        <v/>
      </c>
      <c r="T322" s="102" t="str">
        <f t="shared" si="106"/>
        <v/>
      </c>
      <c r="U322" s="102" t="str">
        <f t="shared" si="107"/>
        <v/>
      </c>
      <c r="V322" s="102" t="str">
        <f t="shared" si="108"/>
        <v/>
      </c>
      <c r="W322" s="102" t="str">
        <f t="shared" si="109"/>
        <v/>
      </c>
      <c r="X322" s="102" t="str">
        <f t="shared" si="110"/>
        <v/>
      </c>
      <c r="Y322" s="102" t="str">
        <f t="shared" si="111"/>
        <v/>
      </c>
      <c r="Z322" s="102" t="str">
        <f t="shared" si="112"/>
        <v/>
      </c>
      <c r="AA322" s="100" t="b">
        <f t="shared" si="97"/>
        <v>0</v>
      </c>
      <c r="AB322" s="100" t="str">
        <f t="array" ref="AB322">IF($AA322,MEDIAN(IF(G1SelectionMask="x",IF(INDEX(RawDataRefData,$E322,0)&gt;0,INDEX(RawDataRefData,$E322,0)),"")),"")</f>
        <v/>
      </c>
      <c r="AC322" s="100" t="str">
        <f t="array" ref="AC322">IF($AA322,QUARTILE(IF(G1SelectionMask="x",IF(INDEX(RawDataRefData,$E322,0)&gt;0,INDEX(RawDataRefData,$E322,0)),""),1),"")</f>
        <v/>
      </c>
      <c r="AD322" s="100" t="str">
        <f t="array" ref="AD322">IF($AA322,QUARTILE(IF(G1SelectionMask="x",IF(INDEX(RawDataRefData,$E322,0)&gt;0,INDEX(RawDataRefData,$E322,0)),""),3),"")</f>
        <v/>
      </c>
      <c r="AE322" s="100" t="str">
        <f t="array" ref="AE322">IF($AA322,MIN(IF(G1SelectionMask="x",IF(INDEX(RawDataRefData,$E322,0)&gt;0,INDEX(RawDataRefData,$E322,0)),"")),"")</f>
        <v/>
      </c>
      <c r="AF322" s="100" t="str">
        <f t="array" ref="AF322">IF($AA322,MAX(IF(G1SelectionMask="x",IF(INDEX(RawDataRefData,$E322,0)&gt;0,INDEX(RawDataRefData,$E322,0)),"")),"")</f>
        <v/>
      </c>
      <c r="AG322" s="100" t="str">
        <f t="shared" si="98"/>
        <v/>
      </c>
      <c r="AH322" s="100" t="str">
        <f t="array" ref="AH322">IF($AA322,STDEVA(IF(G1SelectionMask="x",IF(INDEX(RawDataRefData,$E322,0)&gt;0,INDEX(RawDataRefData,$E322,0)),"")),"")</f>
        <v/>
      </c>
      <c r="AI322" s="101" t="b">
        <f t="shared" si="99"/>
        <v>0</v>
      </c>
      <c r="AJ322" s="101" t="str">
        <f t="array" ref="AJ322">IF($AI322,MEDIAN(IF(G2SelectionMask="x",IF(INDEX(RawDataRefData,$E322,0)&gt;0,INDEX(RawDataRefData,$E322,0)),"")),"")</f>
        <v/>
      </c>
      <c r="AK322" s="101" t="str">
        <f t="array" ref="AK322">IF($AI322,QUARTILE(IF(G2SelectionMask="x",IF(INDEX(RawDataRefData,$E322,0)&gt;0,INDEX(RawDataRefData,$E322,0)),""),1),"")</f>
        <v/>
      </c>
      <c r="AL322" s="101" t="str">
        <f t="array" ref="AL322">IF($AI322,QUARTILE(IF(G2SelectionMask="x",IF(INDEX(RawDataRefData,$E322,0)&gt;0,INDEX(RawDataRefData,$E322,0)),""),3),"")</f>
        <v/>
      </c>
      <c r="AM322" s="101" t="str">
        <f t="array" ref="AM322">IF($AI322,MIN(IF(G2SelectionMask="x",IF(INDEX(RawDataRefData,$E322,0)&gt;0,INDEX(RawDataRefData,$E322,0)),"")),"")</f>
        <v/>
      </c>
      <c r="AN322" s="101" t="str">
        <f t="array" ref="AN322">IF($AI322,MAX(IF(G2SelectionMask="x",IF(INDEX(RawDataRefData,$E322,0)&gt;0,INDEX(RawDataRefData,$E322,0)),"")),"")</f>
        <v/>
      </c>
      <c r="AO322" s="101" t="str">
        <f t="shared" si="113"/>
        <v/>
      </c>
      <c r="AP322" s="101" t="str">
        <f t="array" ref="AP322">IF($AI322,STDEVA(IF(G2SelectionMask="x",IF(INDEX(RawDataRefData,$E322,0)&gt;0,INDEX(RawDataRefData,$E322,0)),"")),"")</f>
        <v/>
      </c>
      <c r="AQ322" s="100" t="b">
        <f t="shared" si="114"/>
        <v>0</v>
      </c>
      <c r="AR322" s="100" t="str">
        <f t="array" ref="AR322">IF($AQ322,MEDIAN(IF(G3SelectionMask="x",IF(INDEX(RawDataRefData,$E322,0)&gt;0,INDEX(RawDataRefData,$E322,0)),"")),"")</f>
        <v/>
      </c>
      <c r="AS322" s="100" t="str">
        <f t="array" ref="AS322">IF($AQ322,QUARTILE(IF(G3SelectionMask="x",IF(INDEX(RawDataRefData,$E322,0)&gt;0,INDEX(RawDataRefData,$E322,0)),""),1),"")</f>
        <v/>
      </c>
      <c r="AT322" s="100" t="str">
        <f t="array" ref="AT322">IF($AQ322,QUARTILE(IF(G3SelectionMask="x",IF(INDEX(RawDataRefData,$E322,0)&gt;0,INDEX(RawDataRefData,$E322,0)),""),3),"")</f>
        <v/>
      </c>
      <c r="AU322" s="100" t="str">
        <f t="array" ref="AU322">IF($AQ322,MIN(IF(G3SelectionMask="x",IF(INDEX(RawDataRefData,$E322,0)&gt;0,INDEX(RawDataRefData,$E322,0)),"")),"")</f>
        <v/>
      </c>
      <c r="AV322" s="100" t="str">
        <f t="array" ref="AV322">IF($AQ322,MAX(IF(G3SelectionMask="x",IF(INDEX(RawDataRefData,$E322,0)&gt;0,INDEX(RawDataRefData,$E322,0)),"")),"")</f>
        <v/>
      </c>
      <c r="AW322" s="100" t="str">
        <f t="shared" si="115"/>
        <v/>
      </c>
      <c r="AX322" s="100" t="str">
        <f t="array" ref="AX322">IF($AQ322,STDEVA(IF(G3SelectionMask="x",IF(INDEX(RawDataRefData,$E322,0)&gt;0,INDEX(RawDataRefData,$E322,0)),"")),"")</f>
        <v/>
      </c>
      <c r="AY322" s="101" t="b">
        <f t="shared" si="116"/>
        <v>0</v>
      </c>
      <c r="AZ322" s="101" t="str">
        <f t="array" ref="AZ322">IF($AY322,MEDIAN(IF(G4SelectionMask="x",IF(INDEX(RawDataRefData,$E322,0)&gt;0,INDEX(RawDataRefData,$E322,0)),"")),"")</f>
        <v/>
      </c>
      <c r="BA322" s="101" t="str">
        <f t="array" ref="BA322">IF($AY322,QUARTILE(IF(G4SelectionMask="x",IF(INDEX(RawDataRefData,$E322,0)&gt;0,INDEX(RawDataRefData,$E322,0)),""),1),"")</f>
        <v/>
      </c>
      <c r="BB322" s="101" t="str">
        <f t="array" ref="BB322">IF($AY322,QUARTILE(IF(G4SelectionMask="x",IF(INDEX(RawDataRefData,$E322,0)&gt;0,INDEX(RawDataRefData,$E322,0)),""),3),"")</f>
        <v/>
      </c>
      <c r="BC322" s="101" t="str">
        <f t="array" ref="BC322">IF($AY322,MIN(IF(G4SelectionMask="x",IF(INDEX(RawDataRefData,$E322,0)&gt;0,INDEX(RawDataRefData,$E322,0)),"")),"")</f>
        <v/>
      </c>
      <c r="BD322" s="101" t="str">
        <f t="array" ref="BD322">IF($AY322,MAX(IF(G4SelectionMask="x",IF(INDEX(RawDataRefData,$E322,0)&gt;0,INDEX(RawDataRefData,$E322,0)),"")),"")</f>
        <v/>
      </c>
      <c r="BE322" s="101" t="str">
        <f t="shared" si="117"/>
        <v/>
      </c>
      <c r="BF322" s="101" t="str">
        <f t="array" ref="BF322">IF($AY322,STDEVA(IF(G4SelectionMask="x",IF(INDEX(RawDataRefData,$E322,0)&gt;0,INDEX(RawDataRefData,$E322,0)),"")),"")</f>
        <v/>
      </c>
      <c r="BG322" s="100" t="b">
        <f t="shared" si="118"/>
        <v>0</v>
      </c>
      <c r="BH322" s="100" t="str">
        <f t="array" ref="BH322">IF($BG322,MEDIAN(IF(G5SelectionMask="x",IF(INDEX(RawDataRefData,$E322,0)&gt;0,INDEX(RawDataRefData,$E322,0)),"")),"")</f>
        <v/>
      </c>
      <c r="BI322" s="100" t="str">
        <f t="array" ref="BI322">IF($BG322,QUARTILE(IF(G5SelectionMask="x",IF(INDEX(RawDataRefData,$E322,0)&gt;0,INDEX(RawDataRefData,$E322,0)),""),1),"")</f>
        <v/>
      </c>
      <c r="BJ322" s="100" t="str">
        <f t="array" ref="BJ322">IF($BG322,QUARTILE(IF(G5SelectionMask="x",IF(INDEX(RawDataRefData,$E322,0)&gt;0,INDEX(RawDataRefData,$E322,0)),""),3),"")</f>
        <v/>
      </c>
      <c r="BK322" s="100" t="str">
        <f t="array" ref="BK322">IF($BG322,MIN(IF(G5SelectionMask="x",IF(INDEX(RawDataRefData,$E322,0)&gt;0,INDEX(RawDataRefData,$E322,0)),"")),"")</f>
        <v/>
      </c>
      <c r="BL322" s="100" t="str">
        <f t="array" ref="BL322">IF($BG322,MAX(IF(G5SelectionMask="x",IF(INDEX(RawDataRefData,$E322,0)&gt;0,INDEX(RawDataRefData,$E322,0)),"")),"")</f>
        <v/>
      </c>
      <c r="BM322" s="100" t="str">
        <f t="shared" si="119"/>
        <v/>
      </c>
      <c r="BN322" s="103" t="str">
        <f t="array" ref="BN322">IF($BG322,STDEVA(IF(G5SelectionMask="x",IF(INDEX(RawDataRefData,$E322,0)&gt;0,INDEX(RawDataRefData,$E322,0)),"")),"")</f>
        <v/>
      </c>
      <c r="BO322" s="104"/>
      <c r="BP322" s="105"/>
      <c r="BQ322" s="105"/>
      <c r="BR322" s="105"/>
      <c r="BS322" s="105"/>
      <c r="BT322" s="105"/>
      <c r="BU322" s="105"/>
      <c r="BV322" s="105"/>
      <c r="BW322" s="105"/>
      <c r="BX322" s="105"/>
      <c r="BY322" s="105"/>
      <c r="BZ322" s="105"/>
      <c r="CA322" s="105"/>
      <c r="CB322" s="105"/>
      <c r="CC322" s="105"/>
      <c r="CD322" s="105"/>
    </row>
    <row r="323" spans="1:82" x14ac:dyDescent="0.2">
      <c r="A323" s="33">
        <f t="shared" si="120"/>
        <v>0</v>
      </c>
      <c r="B323" s="206"/>
      <c r="C323" s="200"/>
      <c r="D323" s="197"/>
      <c r="E323" s="72">
        <f t="shared" si="100"/>
        <v>314</v>
      </c>
      <c r="F323" s="9" t="s">
        <v>850</v>
      </c>
      <c r="K323" s="100" t="str">
        <f t="shared" si="101"/>
        <v/>
      </c>
      <c r="L323" s="100"/>
      <c r="M323" s="100"/>
      <c r="N323" s="100"/>
      <c r="O323" s="100"/>
      <c r="P323" s="101" t="str">
        <f t="shared" si="102"/>
        <v/>
      </c>
      <c r="Q323" s="102" t="str">
        <f t="shared" si="103"/>
        <v/>
      </c>
      <c r="R323" s="102" t="str">
        <f t="shared" si="104"/>
        <v/>
      </c>
      <c r="S323" s="102" t="str">
        <f t="shared" si="105"/>
        <v/>
      </c>
      <c r="T323" s="102" t="str">
        <f t="shared" si="106"/>
        <v/>
      </c>
      <c r="U323" s="102" t="str">
        <f t="shared" si="107"/>
        <v/>
      </c>
      <c r="V323" s="102" t="str">
        <f t="shared" si="108"/>
        <v/>
      </c>
      <c r="W323" s="102" t="str">
        <f t="shared" si="109"/>
        <v/>
      </c>
      <c r="X323" s="102" t="str">
        <f t="shared" si="110"/>
        <v/>
      </c>
      <c r="Y323" s="102" t="str">
        <f t="shared" si="111"/>
        <v/>
      </c>
      <c r="Z323" s="102" t="str">
        <f t="shared" si="112"/>
        <v/>
      </c>
      <c r="AA323" s="100" t="b">
        <f t="shared" si="97"/>
        <v>0</v>
      </c>
      <c r="AB323" s="100" t="str">
        <f t="array" ref="AB323">IF($AA323,MEDIAN(IF(G1SelectionMask="x",IF(INDEX(RawDataRefData,$E323,0)&gt;0,INDEX(RawDataRefData,$E323,0)),"")),"")</f>
        <v/>
      </c>
      <c r="AC323" s="100" t="str">
        <f t="array" ref="AC323">IF($AA323,QUARTILE(IF(G1SelectionMask="x",IF(INDEX(RawDataRefData,$E323,0)&gt;0,INDEX(RawDataRefData,$E323,0)),""),1),"")</f>
        <v/>
      </c>
      <c r="AD323" s="100" t="str">
        <f t="array" ref="AD323">IF($AA323,QUARTILE(IF(G1SelectionMask="x",IF(INDEX(RawDataRefData,$E323,0)&gt;0,INDEX(RawDataRefData,$E323,0)),""),3),"")</f>
        <v/>
      </c>
      <c r="AE323" s="100" t="str">
        <f t="array" ref="AE323">IF($AA323,MIN(IF(G1SelectionMask="x",IF(INDEX(RawDataRefData,$E323,0)&gt;0,INDEX(RawDataRefData,$E323,0)),"")),"")</f>
        <v/>
      </c>
      <c r="AF323" s="100" t="str">
        <f t="array" ref="AF323">IF($AA323,MAX(IF(G1SelectionMask="x",IF(INDEX(RawDataRefData,$E323,0)&gt;0,INDEX(RawDataRefData,$E323,0)),"")),"")</f>
        <v/>
      </c>
      <c r="AG323" s="100" t="str">
        <f t="shared" si="98"/>
        <v/>
      </c>
      <c r="AH323" s="100" t="str">
        <f t="array" ref="AH323">IF($AA323,STDEVA(IF(G1SelectionMask="x",IF(INDEX(RawDataRefData,$E323,0)&gt;0,INDEX(RawDataRefData,$E323,0)),"")),"")</f>
        <v/>
      </c>
      <c r="AI323" s="101" t="b">
        <f t="shared" si="99"/>
        <v>0</v>
      </c>
      <c r="AJ323" s="101" t="str">
        <f t="array" ref="AJ323">IF($AI323,MEDIAN(IF(G2SelectionMask="x",IF(INDEX(RawDataRefData,$E323,0)&gt;0,INDEX(RawDataRefData,$E323,0)),"")),"")</f>
        <v/>
      </c>
      <c r="AK323" s="101" t="str">
        <f t="array" ref="AK323">IF($AI323,QUARTILE(IF(G2SelectionMask="x",IF(INDEX(RawDataRefData,$E323,0)&gt;0,INDEX(RawDataRefData,$E323,0)),""),1),"")</f>
        <v/>
      </c>
      <c r="AL323" s="101" t="str">
        <f t="array" ref="AL323">IF($AI323,QUARTILE(IF(G2SelectionMask="x",IF(INDEX(RawDataRefData,$E323,0)&gt;0,INDEX(RawDataRefData,$E323,0)),""),3),"")</f>
        <v/>
      </c>
      <c r="AM323" s="101" t="str">
        <f t="array" ref="AM323">IF($AI323,MIN(IF(G2SelectionMask="x",IF(INDEX(RawDataRefData,$E323,0)&gt;0,INDEX(RawDataRefData,$E323,0)),"")),"")</f>
        <v/>
      </c>
      <c r="AN323" s="101" t="str">
        <f t="array" ref="AN323">IF($AI323,MAX(IF(G2SelectionMask="x",IF(INDEX(RawDataRefData,$E323,0)&gt;0,INDEX(RawDataRefData,$E323,0)),"")),"")</f>
        <v/>
      </c>
      <c r="AO323" s="101" t="str">
        <f t="shared" si="113"/>
        <v/>
      </c>
      <c r="AP323" s="101" t="str">
        <f t="array" ref="AP323">IF($AI323,STDEVA(IF(G2SelectionMask="x",IF(INDEX(RawDataRefData,$E323,0)&gt;0,INDEX(RawDataRefData,$E323,0)),"")),"")</f>
        <v/>
      </c>
      <c r="AQ323" s="100" t="b">
        <f t="shared" si="114"/>
        <v>0</v>
      </c>
      <c r="AR323" s="100" t="str">
        <f t="array" ref="AR323">IF($AQ323,MEDIAN(IF(G3SelectionMask="x",IF(INDEX(RawDataRefData,$E323,0)&gt;0,INDEX(RawDataRefData,$E323,0)),"")),"")</f>
        <v/>
      </c>
      <c r="AS323" s="100" t="str">
        <f t="array" ref="AS323">IF($AQ323,QUARTILE(IF(G3SelectionMask="x",IF(INDEX(RawDataRefData,$E323,0)&gt;0,INDEX(RawDataRefData,$E323,0)),""),1),"")</f>
        <v/>
      </c>
      <c r="AT323" s="100" t="str">
        <f t="array" ref="AT323">IF($AQ323,QUARTILE(IF(G3SelectionMask="x",IF(INDEX(RawDataRefData,$E323,0)&gt;0,INDEX(RawDataRefData,$E323,0)),""),3),"")</f>
        <v/>
      </c>
      <c r="AU323" s="100" t="str">
        <f t="array" ref="AU323">IF($AQ323,MIN(IF(G3SelectionMask="x",IF(INDEX(RawDataRefData,$E323,0)&gt;0,INDEX(RawDataRefData,$E323,0)),"")),"")</f>
        <v/>
      </c>
      <c r="AV323" s="100" t="str">
        <f t="array" ref="AV323">IF($AQ323,MAX(IF(G3SelectionMask="x",IF(INDEX(RawDataRefData,$E323,0)&gt;0,INDEX(RawDataRefData,$E323,0)),"")),"")</f>
        <v/>
      </c>
      <c r="AW323" s="100" t="str">
        <f t="shared" si="115"/>
        <v/>
      </c>
      <c r="AX323" s="100" t="str">
        <f t="array" ref="AX323">IF($AQ323,STDEVA(IF(G3SelectionMask="x",IF(INDEX(RawDataRefData,$E323,0)&gt;0,INDEX(RawDataRefData,$E323,0)),"")),"")</f>
        <v/>
      </c>
      <c r="AY323" s="101" t="b">
        <f t="shared" si="116"/>
        <v>0</v>
      </c>
      <c r="AZ323" s="101" t="str">
        <f t="array" ref="AZ323">IF($AY323,MEDIAN(IF(G4SelectionMask="x",IF(INDEX(RawDataRefData,$E323,0)&gt;0,INDEX(RawDataRefData,$E323,0)),"")),"")</f>
        <v/>
      </c>
      <c r="BA323" s="101" t="str">
        <f t="array" ref="BA323">IF($AY323,QUARTILE(IF(G4SelectionMask="x",IF(INDEX(RawDataRefData,$E323,0)&gt;0,INDEX(RawDataRefData,$E323,0)),""),1),"")</f>
        <v/>
      </c>
      <c r="BB323" s="101" t="str">
        <f t="array" ref="BB323">IF($AY323,QUARTILE(IF(G4SelectionMask="x",IF(INDEX(RawDataRefData,$E323,0)&gt;0,INDEX(RawDataRefData,$E323,0)),""),3),"")</f>
        <v/>
      </c>
      <c r="BC323" s="101" t="str">
        <f t="array" ref="BC323">IF($AY323,MIN(IF(G4SelectionMask="x",IF(INDEX(RawDataRefData,$E323,0)&gt;0,INDEX(RawDataRefData,$E323,0)),"")),"")</f>
        <v/>
      </c>
      <c r="BD323" s="101" t="str">
        <f t="array" ref="BD323">IF($AY323,MAX(IF(G4SelectionMask="x",IF(INDEX(RawDataRefData,$E323,0)&gt;0,INDEX(RawDataRefData,$E323,0)),"")),"")</f>
        <v/>
      </c>
      <c r="BE323" s="101" t="str">
        <f t="shared" si="117"/>
        <v/>
      </c>
      <c r="BF323" s="101" t="str">
        <f t="array" ref="BF323">IF($AY323,STDEVA(IF(G4SelectionMask="x",IF(INDEX(RawDataRefData,$E323,0)&gt;0,INDEX(RawDataRefData,$E323,0)),"")),"")</f>
        <v/>
      </c>
      <c r="BG323" s="100" t="b">
        <f t="shared" si="118"/>
        <v>0</v>
      </c>
      <c r="BH323" s="100" t="str">
        <f t="array" ref="BH323">IF($BG323,MEDIAN(IF(G5SelectionMask="x",IF(INDEX(RawDataRefData,$E323,0)&gt;0,INDEX(RawDataRefData,$E323,0)),"")),"")</f>
        <v/>
      </c>
      <c r="BI323" s="100" t="str">
        <f t="array" ref="BI323">IF($BG323,QUARTILE(IF(G5SelectionMask="x",IF(INDEX(RawDataRefData,$E323,0)&gt;0,INDEX(RawDataRefData,$E323,0)),""),1),"")</f>
        <v/>
      </c>
      <c r="BJ323" s="100" t="str">
        <f t="array" ref="BJ323">IF($BG323,QUARTILE(IF(G5SelectionMask="x",IF(INDEX(RawDataRefData,$E323,0)&gt;0,INDEX(RawDataRefData,$E323,0)),""),3),"")</f>
        <v/>
      </c>
      <c r="BK323" s="100" t="str">
        <f t="array" ref="BK323">IF($BG323,MIN(IF(G5SelectionMask="x",IF(INDEX(RawDataRefData,$E323,0)&gt;0,INDEX(RawDataRefData,$E323,0)),"")),"")</f>
        <v/>
      </c>
      <c r="BL323" s="100" t="str">
        <f t="array" ref="BL323">IF($BG323,MAX(IF(G5SelectionMask="x",IF(INDEX(RawDataRefData,$E323,0)&gt;0,INDEX(RawDataRefData,$E323,0)),"")),"")</f>
        <v/>
      </c>
      <c r="BM323" s="100" t="str">
        <f t="shared" si="119"/>
        <v/>
      </c>
      <c r="BN323" s="103" t="str">
        <f t="array" ref="BN323">IF($BG323,STDEVA(IF(G5SelectionMask="x",IF(INDEX(RawDataRefData,$E323,0)&gt;0,INDEX(RawDataRefData,$E323,0)),"")),"")</f>
        <v/>
      </c>
      <c r="BO323" s="104"/>
      <c r="BP323" s="105"/>
      <c r="BQ323" s="105"/>
      <c r="BR323" s="105"/>
      <c r="BS323" s="105"/>
      <c r="BT323" s="105"/>
      <c r="BU323" s="105"/>
      <c r="BV323" s="105"/>
      <c r="BW323" s="105"/>
      <c r="BX323" s="105"/>
      <c r="BY323" s="105"/>
      <c r="BZ323" s="105"/>
      <c r="CA323" s="105"/>
      <c r="CB323" s="105"/>
      <c r="CC323" s="105"/>
      <c r="CD323" s="105"/>
    </row>
    <row r="324" spans="1:82" x14ac:dyDescent="0.2">
      <c r="A324" s="33">
        <f t="shared" si="120"/>
        <v>0</v>
      </c>
      <c r="B324" s="206"/>
      <c r="C324" s="200"/>
      <c r="D324" s="197"/>
      <c r="E324" s="72">
        <f t="shared" si="100"/>
        <v>315</v>
      </c>
      <c r="F324" s="9" t="s">
        <v>851</v>
      </c>
      <c r="K324" s="100" t="str">
        <f t="shared" si="101"/>
        <v/>
      </c>
      <c r="L324" s="100"/>
      <c r="M324" s="100"/>
      <c r="N324" s="100"/>
      <c r="O324" s="100"/>
      <c r="P324" s="101" t="str">
        <f t="shared" si="102"/>
        <v/>
      </c>
      <c r="Q324" s="102" t="str">
        <f t="shared" si="103"/>
        <v/>
      </c>
      <c r="R324" s="102" t="str">
        <f t="shared" si="104"/>
        <v/>
      </c>
      <c r="S324" s="102" t="str">
        <f t="shared" si="105"/>
        <v/>
      </c>
      <c r="T324" s="102" t="str">
        <f t="shared" si="106"/>
        <v/>
      </c>
      <c r="U324" s="102" t="str">
        <f t="shared" si="107"/>
        <v/>
      </c>
      <c r="V324" s="102" t="str">
        <f t="shared" si="108"/>
        <v/>
      </c>
      <c r="W324" s="102" t="str">
        <f t="shared" si="109"/>
        <v/>
      </c>
      <c r="X324" s="102" t="str">
        <f t="shared" si="110"/>
        <v/>
      </c>
      <c r="Y324" s="102" t="str">
        <f t="shared" si="111"/>
        <v/>
      </c>
      <c r="Z324" s="102" t="str">
        <f t="shared" si="112"/>
        <v/>
      </c>
      <c r="AA324" s="100" t="b">
        <f t="shared" si="97"/>
        <v>0</v>
      </c>
      <c r="AB324" s="100" t="str">
        <f t="array" ref="AB324">IF($AA324,MEDIAN(IF(G1SelectionMask="x",IF(INDEX(RawDataRefData,$E324,0)&gt;0,INDEX(RawDataRefData,$E324,0)),"")),"")</f>
        <v/>
      </c>
      <c r="AC324" s="100" t="str">
        <f t="array" ref="AC324">IF($AA324,QUARTILE(IF(G1SelectionMask="x",IF(INDEX(RawDataRefData,$E324,0)&gt;0,INDEX(RawDataRefData,$E324,0)),""),1),"")</f>
        <v/>
      </c>
      <c r="AD324" s="100" t="str">
        <f t="array" ref="AD324">IF($AA324,QUARTILE(IF(G1SelectionMask="x",IF(INDEX(RawDataRefData,$E324,0)&gt;0,INDEX(RawDataRefData,$E324,0)),""),3),"")</f>
        <v/>
      </c>
      <c r="AE324" s="100" t="str">
        <f t="array" ref="AE324">IF($AA324,MIN(IF(G1SelectionMask="x",IF(INDEX(RawDataRefData,$E324,0)&gt;0,INDEX(RawDataRefData,$E324,0)),"")),"")</f>
        <v/>
      </c>
      <c r="AF324" s="100" t="str">
        <f t="array" ref="AF324">IF($AA324,MAX(IF(G1SelectionMask="x",IF(INDEX(RawDataRefData,$E324,0)&gt;0,INDEX(RawDataRefData,$E324,0)),"")),"")</f>
        <v/>
      </c>
      <c r="AG324" s="100" t="str">
        <f t="shared" si="98"/>
        <v/>
      </c>
      <c r="AH324" s="100" t="str">
        <f t="array" ref="AH324">IF($AA324,STDEVA(IF(G1SelectionMask="x",IF(INDEX(RawDataRefData,$E324,0)&gt;0,INDEX(RawDataRefData,$E324,0)),"")),"")</f>
        <v/>
      </c>
      <c r="AI324" s="101" t="b">
        <f t="shared" si="99"/>
        <v>0</v>
      </c>
      <c r="AJ324" s="101" t="str">
        <f t="array" ref="AJ324">IF($AI324,MEDIAN(IF(G2SelectionMask="x",IF(INDEX(RawDataRefData,$E324,0)&gt;0,INDEX(RawDataRefData,$E324,0)),"")),"")</f>
        <v/>
      </c>
      <c r="AK324" s="101" t="str">
        <f t="array" ref="AK324">IF($AI324,QUARTILE(IF(G2SelectionMask="x",IF(INDEX(RawDataRefData,$E324,0)&gt;0,INDEX(RawDataRefData,$E324,0)),""),1),"")</f>
        <v/>
      </c>
      <c r="AL324" s="101" t="str">
        <f t="array" ref="AL324">IF($AI324,QUARTILE(IF(G2SelectionMask="x",IF(INDEX(RawDataRefData,$E324,0)&gt;0,INDEX(RawDataRefData,$E324,0)),""),3),"")</f>
        <v/>
      </c>
      <c r="AM324" s="101" t="str">
        <f t="array" ref="AM324">IF($AI324,MIN(IF(G2SelectionMask="x",IF(INDEX(RawDataRefData,$E324,0)&gt;0,INDEX(RawDataRefData,$E324,0)),"")),"")</f>
        <v/>
      </c>
      <c r="AN324" s="101" t="str">
        <f t="array" ref="AN324">IF($AI324,MAX(IF(G2SelectionMask="x",IF(INDEX(RawDataRefData,$E324,0)&gt;0,INDEX(RawDataRefData,$E324,0)),"")),"")</f>
        <v/>
      </c>
      <c r="AO324" s="101" t="str">
        <f t="shared" si="113"/>
        <v/>
      </c>
      <c r="AP324" s="101" t="str">
        <f t="array" ref="AP324">IF($AI324,STDEVA(IF(G2SelectionMask="x",IF(INDEX(RawDataRefData,$E324,0)&gt;0,INDEX(RawDataRefData,$E324,0)),"")),"")</f>
        <v/>
      </c>
      <c r="AQ324" s="100" t="b">
        <f t="shared" si="114"/>
        <v>0</v>
      </c>
      <c r="AR324" s="100" t="str">
        <f t="array" ref="AR324">IF($AQ324,MEDIAN(IF(G3SelectionMask="x",IF(INDEX(RawDataRefData,$E324,0)&gt;0,INDEX(RawDataRefData,$E324,0)),"")),"")</f>
        <v/>
      </c>
      <c r="AS324" s="100" t="str">
        <f t="array" ref="AS324">IF($AQ324,QUARTILE(IF(G3SelectionMask="x",IF(INDEX(RawDataRefData,$E324,0)&gt;0,INDEX(RawDataRefData,$E324,0)),""),1),"")</f>
        <v/>
      </c>
      <c r="AT324" s="100" t="str">
        <f t="array" ref="AT324">IF($AQ324,QUARTILE(IF(G3SelectionMask="x",IF(INDEX(RawDataRefData,$E324,0)&gt;0,INDEX(RawDataRefData,$E324,0)),""),3),"")</f>
        <v/>
      </c>
      <c r="AU324" s="100" t="str">
        <f t="array" ref="AU324">IF($AQ324,MIN(IF(G3SelectionMask="x",IF(INDEX(RawDataRefData,$E324,0)&gt;0,INDEX(RawDataRefData,$E324,0)),"")),"")</f>
        <v/>
      </c>
      <c r="AV324" s="100" t="str">
        <f t="array" ref="AV324">IF($AQ324,MAX(IF(G3SelectionMask="x",IF(INDEX(RawDataRefData,$E324,0)&gt;0,INDEX(RawDataRefData,$E324,0)),"")),"")</f>
        <v/>
      </c>
      <c r="AW324" s="100" t="str">
        <f t="shared" si="115"/>
        <v/>
      </c>
      <c r="AX324" s="100" t="str">
        <f t="array" ref="AX324">IF($AQ324,STDEVA(IF(G3SelectionMask="x",IF(INDEX(RawDataRefData,$E324,0)&gt;0,INDEX(RawDataRefData,$E324,0)),"")),"")</f>
        <v/>
      </c>
      <c r="AY324" s="101" t="b">
        <f t="shared" si="116"/>
        <v>0</v>
      </c>
      <c r="AZ324" s="101" t="str">
        <f t="array" ref="AZ324">IF($AY324,MEDIAN(IF(G4SelectionMask="x",IF(INDEX(RawDataRefData,$E324,0)&gt;0,INDEX(RawDataRefData,$E324,0)),"")),"")</f>
        <v/>
      </c>
      <c r="BA324" s="101" t="str">
        <f t="array" ref="BA324">IF($AY324,QUARTILE(IF(G4SelectionMask="x",IF(INDEX(RawDataRefData,$E324,0)&gt;0,INDEX(RawDataRefData,$E324,0)),""),1),"")</f>
        <v/>
      </c>
      <c r="BB324" s="101" t="str">
        <f t="array" ref="BB324">IF($AY324,QUARTILE(IF(G4SelectionMask="x",IF(INDEX(RawDataRefData,$E324,0)&gt;0,INDEX(RawDataRefData,$E324,0)),""),3),"")</f>
        <v/>
      </c>
      <c r="BC324" s="101" t="str">
        <f t="array" ref="BC324">IF($AY324,MIN(IF(G4SelectionMask="x",IF(INDEX(RawDataRefData,$E324,0)&gt;0,INDEX(RawDataRefData,$E324,0)),"")),"")</f>
        <v/>
      </c>
      <c r="BD324" s="101" t="str">
        <f t="array" ref="BD324">IF($AY324,MAX(IF(G4SelectionMask="x",IF(INDEX(RawDataRefData,$E324,0)&gt;0,INDEX(RawDataRefData,$E324,0)),"")),"")</f>
        <v/>
      </c>
      <c r="BE324" s="101" t="str">
        <f t="shared" si="117"/>
        <v/>
      </c>
      <c r="BF324" s="101" t="str">
        <f t="array" ref="BF324">IF($AY324,STDEVA(IF(G4SelectionMask="x",IF(INDEX(RawDataRefData,$E324,0)&gt;0,INDEX(RawDataRefData,$E324,0)),"")),"")</f>
        <v/>
      </c>
      <c r="BG324" s="100" t="b">
        <f t="shared" si="118"/>
        <v>0</v>
      </c>
      <c r="BH324" s="100" t="str">
        <f t="array" ref="BH324">IF($BG324,MEDIAN(IF(G5SelectionMask="x",IF(INDEX(RawDataRefData,$E324,0)&gt;0,INDEX(RawDataRefData,$E324,0)),"")),"")</f>
        <v/>
      </c>
      <c r="BI324" s="100" t="str">
        <f t="array" ref="BI324">IF($BG324,QUARTILE(IF(G5SelectionMask="x",IF(INDEX(RawDataRefData,$E324,0)&gt;0,INDEX(RawDataRefData,$E324,0)),""),1),"")</f>
        <v/>
      </c>
      <c r="BJ324" s="100" t="str">
        <f t="array" ref="BJ324">IF($BG324,QUARTILE(IF(G5SelectionMask="x",IF(INDEX(RawDataRefData,$E324,0)&gt;0,INDEX(RawDataRefData,$E324,0)),""),3),"")</f>
        <v/>
      </c>
      <c r="BK324" s="100" t="str">
        <f t="array" ref="BK324">IF($BG324,MIN(IF(G5SelectionMask="x",IF(INDEX(RawDataRefData,$E324,0)&gt;0,INDEX(RawDataRefData,$E324,0)),"")),"")</f>
        <v/>
      </c>
      <c r="BL324" s="100" t="str">
        <f t="array" ref="BL324">IF($BG324,MAX(IF(G5SelectionMask="x",IF(INDEX(RawDataRefData,$E324,0)&gt;0,INDEX(RawDataRefData,$E324,0)),"")),"")</f>
        <v/>
      </c>
      <c r="BM324" s="100" t="str">
        <f t="shared" si="119"/>
        <v/>
      </c>
      <c r="BN324" s="103" t="str">
        <f t="array" ref="BN324">IF($BG324,STDEVA(IF(G5SelectionMask="x",IF(INDEX(RawDataRefData,$E324,0)&gt;0,INDEX(RawDataRefData,$E324,0)),"")),"")</f>
        <v/>
      </c>
      <c r="BO324" s="104"/>
      <c r="BP324" s="105"/>
      <c r="BQ324" s="105"/>
      <c r="BR324" s="105"/>
      <c r="BS324" s="105"/>
      <c r="BT324" s="105"/>
      <c r="BU324" s="105"/>
      <c r="BV324" s="105"/>
      <c r="BW324" s="105"/>
      <c r="BX324" s="105"/>
      <c r="BY324" s="105"/>
      <c r="BZ324" s="105"/>
      <c r="CA324" s="105"/>
      <c r="CB324" s="105"/>
      <c r="CC324" s="105"/>
      <c r="CD324" s="105"/>
    </row>
    <row r="325" spans="1:82" x14ac:dyDescent="0.2">
      <c r="A325" s="33">
        <f t="shared" si="120"/>
        <v>0</v>
      </c>
      <c r="B325" s="206"/>
      <c r="C325" s="200"/>
      <c r="D325" s="197"/>
      <c r="E325" s="72">
        <f t="shared" si="100"/>
        <v>316</v>
      </c>
      <c r="F325" s="9" t="s">
        <v>852</v>
      </c>
      <c r="K325" s="100" t="str">
        <f t="shared" si="101"/>
        <v/>
      </c>
      <c r="L325" s="100"/>
      <c r="M325" s="100"/>
      <c r="N325" s="100"/>
      <c r="O325" s="100"/>
      <c r="P325" s="101" t="str">
        <f t="shared" si="102"/>
        <v/>
      </c>
      <c r="Q325" s="102" t="str">
        <f t="shared" si="103"/>
        <v/>
      </c>
      <c r="R325" s="102" t="str">
        <f t="shared" si="104"/>
        <v/>
      </c>
      <c r="S325" s="102" t="str">
        <f t="shared" si="105"/>
        <v/>
      </c>
      <c r="T325" s="102" t="str">
        <f t="shared" si="106"/>
        <v/>
      </c>
      <c r="U325" s="102" t="str">
        <f t="shared" si="107"/>
        <v/>
      </c>
      <c r="V325" s="102" t="str">
        <f t="shared" si="108"/>
        <v/>
      </c>
      <c r="W325" s="102" t="str">
        <f t="shared" si="109"/>
        <v/>
      </c>
      <c r="X325" s="102" t="str">
        <f t="shared" si="110"/>
        <v/>
      </c>
      <c r="Y325" s="102" t="str">
        <f t="shared" si="111"/>
        <v/>
      </c>
      <c r="Z325" s="102" t="str">
        <f t="shared" si="112"/>
        <v/>
      </c>
      <c r="AA325" s="100" t="b">
        <f t="shared" si="97"/>
        <v>0</v>
      </c>
      <c r="AB325" s="100" t="str">
        <f t="array" ref="AB325">IF($AA325,MEDIAN(IF(G1SelectionMask="x",IF(INDEX(RawDataRefData,$E325,0)&gt;0,INDEX(RawDataRefData,$E325,0)),"")),"")</f>
        <v/>
      </c>
      <c r="AC325" s="100" t="str">
        <f t="array" ref="AC325">IF($AA325,QUARTILE(IF(G1SelectionMask="x",IF(INDEX(RawDataRefData,$E325,0)&gt;0,INDEX(RawDataRefData,$E325,0)),""),1),"")</f>
        <v/>
      </c>
      <c r="AD325" s="100" t="str">
        <f t="array" ref="AD325">IF($AA325,QUARTILE(IF(G1SelectionMask="x",IF(INDEX(RawDataRefData,$E325,0)&gt;0,INDEX(RawDataRefData,$E325,0)),""),3),"")</f>
        <v/>
      </c>
      <c r="AE325" s="100" t="str">
        <f t="array" ref="AE325">IF($AA325,MIN(IF(G1SelectionMask="x",IF(INDEX(RawDataRefData,$E325,0)&gt;0,INDEX(RawDataRefData,$E325,0)),"")),"")</f>
        <v/>
      </c>
      <c r="AF325" s="100" t="str">
        <f t="array" ref="AF325">IF($AA325,MAX(IF(G1SelectionMask="x",IF(INDEX(RawDataRefData,$E325,0)&gt;0,INDEX(RawDataRefData,$E325,0)),"")),"")</f>
        <v/>
      </c>
      <c r="AG325" s="100" t="str">
        <f t="shared" si="98"/>
        <v/>
      </c>
      <c r="AH325" s="100" t="str">
        <f t="array" ref="AH325">IF($AA325,STDEVA(IF(G1SelectionMask="x",IF(INDEX(RawDataRefData,$E325,0)&gt;0,INDEX(RawDataRefData,$E325,0)),"")),"")</f>
        <v/>
      </c>
      <c r="AI325" s="101" t="b">
        <f t="shared" si="99"/>
        <v>0</v>
      </c>
      <c r="AJ325" s="101" t="str">
        <f t="array" ref="AJ325">IF($AI325,MEDIAN(IF(G2SelectionMask="x",IF(INDEX(RawDataRefData,$E325,0)&gt;0,INDEX(RawDataRefData,$E325,0)),"")),"")</f>
        <v/>
      </c>
      <c r="AK325" s="101" t="str">
        <f t="array" ref="AK325">IF($AI325,QUARTILE(IF(G2SelectionMask="x",IF(INDEX(RawDataRefData,$E325,0)&gt;0,INDEX(RawDataRefData,$E325,0)),""),1),"")</f>
        <v/>
      </c>
      <c r="AL325" s="101" t="str">
        <f t="array" ref="AL325">IF($AI325,QUARTILE(IF(G2SelectionMask="x",IF(INDEX(RawDataRefData,$E325,0)&gt;0,INDEX(RawDataRefData,$E325,0)),""),3),"")</f>
        <v/>
      </c>
      <c r="AM325" s="101" t="str">
        <f t="array" ref="AM325">IF($AI325,MIN(IF(G2SelectionMask="x",IF(INDEX(RawDataRefData,$E325,0)&gt;0,INDEX(RawDataRefData,$E325,0)),"")),"")</f>
        <v/>
      </c>
      <c r="AN325" s="101" t="str">
        <f t="array" ref="AN325">IF($AI325,MAX(IF(G2SelectionMask="x",IF(INDEX(RawDataRefData,$E325,0)&gt;0,INDEX(RawDataRefData,$E325,0)),"")),"")</f>
        <v/>
      </c>
      <c r="AO325" s="101" t="str">
        <f t="shared" si="113"/>
        <v/>
      </c>
      <c r="AP325" s="101" t="str">
        <f t="array" ref="AP325">IF($AI325,STDEVA(IF(G2SelectionMask="x",IF(INDEX(RawDataRefData,$E325,0)&gt;0,INDEX(RawDataRefData,$E325,0)),"")),"")</f>
        <v/>
      </c>
      <c r="AQ325" s="100" t="b">
        <f t="shared" si="114"/>
        <v>0</v>
      </c>
      <c r="AR325" s="100" t="str">
        <f t="array" ref="AR325">IF($AQ325,MEDIAN(IF(G3SelectionMask="x",IF(INDEX(RawDataRefData,$E325,0)&gt;0,INDEX(RawDataRefData,$E325,0)),"")),"")</f>
        <v/>
      </c>
      <c r="AS325" s="100" t="str">
        <f t="array" ref="AS325">IF($AQ325,QUARTILE(IF(G3SelectionMask="x",IF(INDEX(RawDataRefData,$E325,0)&gt;0,INDEX(RawDataRefData,$E325,0)),""),1),"")</f>
        <v/>
      </c>
      <c r="AT325" s="100" t="str">
        <f t="array" ref="AT325">IF($AQ325,QUARTILE(IF(G3SelectionMask="x",IF(INDEX(RawDataRefData,$E325,0)&gt;0,INDEX(RawDataRefData,$E325,0)),""),3),"")</f>
        <v/>
      </c>
      <c r="AU325" s="100" t="str">
        <f t="array" ref="AU325">IF($AQ325,MIN(IF(G3SelectionMask="x",IF(INDEX(RawDataRefData,$E325,0)&gt;0,INDEX(RawDataRefData,$E325,0)),"")),"")</f>
        <v/>
      </c>
      <c r="AV325" s="100" t="str">
        <f t="array" ref="AV325">IF($AQ325,MAX(IF(G3SelectionMask="x",IF(INDEX(RawDataRefData,$E325,0)&gt;0,INDEX(RawDataRefData,$E325,0)),"")),"")</f>
        <v/>
      </c>
      <c r="AW325" s="100" t="str">
        <f t="shared" si="115"/>
        <v/>
      </c>
      <c r="AX325" s="100" t="str">
        <f t="array" ref="AX325">IF($AQ325,STDEVA(IF(G3SelectionMask="x",IF(INDEX(RawDataRefData,$E325,0)&gt;0,INDEX(RawDataRefData,$E325,0)),"")),"")</f>
        <v/>
      </c>
      <c r="AY325" s="101" t="b">
        <f t="shared" si="116"/>
        <v>0</v>
      </c>
      <c r="AZ325" s="101" t="str">
        <f t="array" ref="AZ325">IF($AY325,MEDIAN(IF(G4SelectionMask="x",IF(INDEX(RawDataRefData,$E325,0)&gt;0,INDEX(RawDataRefData,$E325,0)),"")),"")</f>
        <v/>
      </c>
      <c r="BA325" s="101" t="str">
        <f t="array" ref="BA325">IF($AY325,QUARTILE(IF(G4SelectionMask="x",IF(INDEX(RawDataRefData,$E325,0)&gt;0,INDEX(RawDataRefData,$E325,0)),""),1),"")</f>
        <v/>
      </c>
      <c r="BB325" s="101" t="str">
        <f t="array" ref="BB325">IF($AY325,QUARTILE(IF(G4SelectionMask="x",IF(INDEX(RawDataRefData,$E325,0)&gt;0,INDEX(RawDataRefData,$E325,0)),""),3),"")</f>
        <v/>
      </c>
      <c r="BC325" s="101" t="str">
        <f t="array" ref="BC325">IF($AY325,MIN(IF(G4SelectionMask="x",IF(INDEX(RawDataRefData,$E325,0)&gt;0,INDEX(RawDataRefData,$E325,0)),"")),"")</f>
        <v/>
      </c>
      <c r="BD325" s="101" t="str">
        <f t="array" ref="BD325">IF($AY325,MAX(IF(G4SelectionMask="x",IF(INDEX(RawDataRefData,$E325,0)&gt;0,INDEX(RawDataRefData,$E325,0)),"")),"")</f>
        <v/>
      </c>
      <c r="BE325" s="101" t="str">
        <f t="shared" si="117"/>
        <v/>
      </c>
      <c r="BF325" s="101" t="str">
        <f t="array" ref="BF325">IF($AY325,STDEVA(IF(G4SelectionMask="x",IF(INDEX(RawDataRefData,$E325,0)&gt;0,INDEX(RawDataRefData,$E325,0)),"")),"")</f>
        <v/>
      </c>
      <c r="BG325" s="100" t="b">
        <f t="shared" si="118"/>
        <v>0</v>
      </c>
      <c r="BH325" s="100" t="str">
        <f t="array" ref="BH325">IF($BG325,MEDIAN(IF(G5SelectionMask="x",IF(INDEX(RawDataRefData,$E325,0)&gt;0,INDEX(RawDataRefData,$E325,0)),"")),"")</f>
        <v/>
      </c>
      <c r="BI325" s="100" t="str">
        <f t="array" ref="BI325">IF($BG325,QUARTILE(IF(G5SelectionMask="x",IF(INDEX(RawDataRefData,$E325,0)&gt;0,INDEX(RawDataRefData,$E325,0)),""),1),"")</f>
        <v/>
      </c>
      <c r="BJ325" s="100" t="str">
        <f t="array" ref="BJ325">IF($BG325,QUARTILE(IF(G5SelectionMask="x",IF(INDEX(RawDataRefData,$E325,0)&gt;0,INDEX(RawDataRefData,$E325,0)),""),3),"")</f>
        <v/>
      </c>
      <c r="BK325" s="100" t="str">
        <f t="array" ref="BK325">IF($BG325,MIN(IF(G5SelectionMask="x",IF(INDEX(RawDataRefData,$E325,0)&gt;0,INDEX(RawDataRefData,$E325,0)),"")),"")</f>
        <v/>
      </c>
      <c r="BL325" s="100" t="str">
        <f t="array" ref="BL325">IF($BG325,MAX(IF(G5SelectionMask="x",IF(INDEX(RawDataRefData,$E325,0)&gt;0,INDEX(RawDataRefData,$E325,0)),"")),"")</f>
        <v/>
      </c>
      <c r="BM325" s="100" t="str">
        <f t="shared" si="119"/>
        <v/>
      </c>
      <c r="BN325" s="103" t="str">
        <f t="array" ref="BN325">IF($BG325,STDEVA(IF(G5SelectionMask="x",IF(INDEX(RawDataRefData,$E325,0)&gt;0,INDEX(RawDataRefData,$E325,0)),"")),"")</f>
        <v/>
      </c>
      <c r="BO325" s="104"/>
      <c r="BP325" s="105"/>
      <c r="BQ325" s="105"/>
      <c r="BR325" s="105"/>
      <c r="BS325" s="105"/>
      <c r="BT325" s="105"/>
      <c r="BU325" s="105"/>
      <c r="BV325" s="105"/>
      <c r="BW325" s="105"/>
      <c r="BX325" s="105"/>
      <c r="BY325" s="105"/>
      <c r="BZ325" s="105"/>
      <c r="CA325" s="105"/>
      <c r="CB325" s="105"/>
      <c r="CC325" s="105"/>
      <c r="CD325" s="105"/>
    </row>
    <row r="326" spans="1:82" x14ac:dyDescent="0.2">
      <c r="A326" s="33">
        <f t="shared" si="120"/>
        <v>0</v>
      </c>
      <c r="B326" s="206"/>
      <c r="C326" s="200"/>
      <c r="D326" s="197"/>
      <c r="E326" s="72">
        <f t="shared" si="100"/>
        <v>317</v>
      </c>
      <c r="F326" s="9" t="s">
        <v>853</v>
      </c>
      <c r="K326" s="100" t="str">
        <f t="shared" si="101"/>
        <v/>
      </c>
      <c r="L326" s="100"/>
      <c r="M326" s="100"/>
      <c r="N326" s="100"/>
      <c r="O326" s="100"/>
      <c r="P326" s="101" t="str">
        <f t="shared" si="102"/>
        <v/>
      </c>
      <c r="Q326" s="102" t="str">
        <f t="shared" si="103"/>
        <v/>
      </c>
      <c r="R326" s="102" t="str">
        <f t="shared" si="104"/>
        <v/>
      </c>
      <c r="S326" s="102" t="str">
        <f t="shared" si="105"/>
        <v/>
      </c>
      <c r="T326" s="102" t="str">
        <f t="shared" si="106"/>
        <v/>
      </c>
      <c r="U326" s="102" t="str">
        <f t="shared" si="107"/>
        <v/>
      </c>
      <c r="V326" s="102" t="str">
        <f t="shared" si="108"/>
        <v/>
      </c>
      <c r="W326" s="102" t="str">
        <f t="shared" si="109"/>
        <v/>
      </c>
      <c r="X326" s="102" t="str">
        <f t="shared" si="110"/>
        <v/>
      </c>
      <c r="Y326" s="102" t="str">
        <f t="shared" si="111"/>
        <v/>
      </c>
      <c r="Z326" s="102" t="str">
        <f t="shared" si="112"/>
        <v/>
      </c>
      <c r="AA326" s="100" t="b">
        <f t="shared" si="97"/>
        <v>0</v>
      </c>
      <c r="AB326" s="100" t="str">
        <f t="array" ref="AB326">IF($AA326,MEDIAN(IF(G1SelectionMask="x",IF(INDEX(RawDataRefData,$E326,0)&gt;0,INDEX(RawDataRefData,$E326,0)),"")),"")</f>
        <v/>
      </c>
      <c r="AC326" s="100" t="str">
        <f t="array" ref="AC326">IF($AA326,QUARTILE(IF(G1SelectionMask="x",IF(INDEX(RawDataRefData,$E326,0)&gt;0,INDEX(RawDataRefData,$E326,0)),""),1),"")</f>
        <v/>
      </c>
      <c r="AD326" s="100" t="str">
        <f t="array" ref="AD326">IF($AA326,QUARTILE(IF(G1SelectionMask="x",IF(INDEX(RawDataRefData,$E326,0)&gt;0,INDEX(RawDataRefData,$E326,0)),""),3),"")</f>
        <v/>
      </c>
      <c r="AE326" s="100" t="str">
        <f t="array" ref="AE326">IF($AA326,MIN(IF(G1SelectionMask="x",IF(INDEX(RawDataRefData,$E326,0)&gt;0,INDEX(RawDataRefData,$E326,0)),"")),"")</f>
        <v/>
      </c>
      <c r="AF326" s="100" t="str">
        <f t="array" ref="AF326">IF($AA326,MAX(IF(G1SelectionMask="x",IF(INDEX(RawDataRefData,$E326,0)&gt;0,INDEX(RawDataRefData,$E326,0)),"")),"")</f>
        <v/>
      </c>
      <c r="AG326" s="100" t="str">
        <f t="shared" si="98"/>
        <v/>
      </c>
      <c r="AH326" s="100" t="str">
        <f t="array" ref="AH326">IF($AA326,STDEVA(IF(G1SelectionMask="x",IF(INDEX(RawDataRefData,$E326,0)&gt;0,INDEX(RawDataRefData,$E326,0)),"")),"")</f>
        <v/>
      </c>
      <c r="AI326" s="101" t="b">
        <f t="shared" si="99"/>
        <v>0</v>
      </c>
      <c r="AJ326" s="101" t="str">
        <f t="array" ref="AJ326">IF($AI326,MEDIAN(IF(G2SelectionMask="x",IF(INDEX(RawDataRefData,$E326,0)&gt;0,INDEX(RawDataRefData,$E326,0)),"")),"")</f>
        <v/>
      </c>
      <c r="AK326" s="101" t="str">
        <f t="array" ref="AK326">IF($AI326,QUARTILE(IF(G2SelectionMask="x",IF(INDEX(RawDataRefData,$E326,0)&gt;0,INDEX(RawDataRefData,$E326,0)),""),1),"")</f>
        <v/>
      </c>
      <c r="AL326" s="101" t="str">
        <f t="array" ref="AL326">IF($AI326,QUARTILE(IF(G2SelectionMask="x",IF(INDEX(RawDataRefData,$E326,0)&gt;0,INDEX(RawDataRefData,$E326,0)),""),3),"")</f>
        <v/>
      </c>
      <c r="AM326" s="101" t="str">
        <f t="array" ref="AM326">IF($AI326,MIN(IF(G2SelectionMask="x",IF(INDEX(RawDataRefData,$E326,0)&gt;0,INDEX(RawDataRefData,$E326,0)),"")),"")</f>
        <v/>
      </c>
      <c r="AN326" s="101" t="str">
        <f t="array" ref="AN326">IF($AI326,MAX(IF(G2SelectionMask="x",IF(INDEX(RawDataRefData,$E326,0)&gt;0,INDEX(RawDataRefData,$E326,0)),"")),"")</f>
        <v/>
      </c>
      <c r="AO326" s="101" t="str">
        <f t="shared" si="113"/>
        <v/>
      </c>
      <c r="AP326" s="101" t="str">
        <f t="array" ref="AP326">IF($AI326,STDEVA(IF(G2SelectionMask="x",IF(INDEX(RawDataRefData,$E326,0)&gt;0,INDEX(RawDataRefData,$E326,0)),"")),"")</f>
        <v/>
      </c>
      <c r="AQ326" s="100" t="b">
        <f t="shared" si="114"/>
        <v>0</v>
      </c>
      <c r="AR326" s="100" t="str">
        <f t="array" ref="AR326">IF($AQ326,MEDIAN(IF(G3SelectionMask="x",IF(INDEX(RawDataRefData,$E326,0)&gt;0,INDEX(RawDataRefData,$E326,0)),"")),"")</f>
        <v/>
      </c>
      <c r="AS326" s="100" t="str">
        <f t="array" ref="AS326">IF($AQ326,QUARTILE(IF(G3SelectionMask="x",IF(INDEX(RawDataRefData,$E326,0)&gt;0,INDEX(RawDataRefData,$E326,0)),""),1),"")</f>
        <v/>
      </c>
      <c r="AT326" s="100" t="str">
        <f t="array" ref="AT326">IF($AQ326,QUARTILE(IF(G3SelectionMask="x",IF(INDEX(RawDataRefData,$E326,0)&gt;0,INDEX(RawDataRefData,$E326,0)),""),3),"")</f>
        <v/>
      </c>
      <c r="AU326" s="100" t="str">
        <f t="array" ref="AU326">IF($AQ326,MIN(IF(G3SelectionMask="x",IF(INDEX(RawDataRefData,$E326,0)&gt;0,INDEX(RawDataRefData,$E326,0)),"")),"")</f>
        <v/>
      </c>
      <c r="AV326" s="100" t="str">
        <f t="array" ref="AV326">IF($AQ326,MAX(IF(G3SelectionMask="x",IF(INDEX(RawDataRefData,$E326,0)&gt;0,INDEX(RawDataRefData,$E326,0)),"")),"")</f>
        <v/>
      </c>
      <c r="AW326" s="100" t="str">
        <f t="shared" si="115"/>
        <v/>
      </c>
      <c r="AX326" s="100" t="str">
        <f t="array" ref="AX326">IF($AQ326,STDEVA(IF(G3SelectionMask="x",IF(INDEX(RawDataRefData,$E326,0)&gt;0,INDEX(RawDataRefData,$E326,0)),"")),"")</f>
        <v/>
      </c>
      <c r="AY326" s="101" t="b">
        <f t="shared" si="116"/>
        <v>0</v>
      </c>
      <c r="AZ326" s="101" t="str">
        <f t="array" ref="AZ326">IF($AY326,MEDIAN(IF(G4SelectionMask="x",IF(INDEX(RawDataRefData,$E326,0)&gt;0,INDEX(RawDataRefData,$E326,0)),"")),"")</f>
        <v/>
      </c>
      <c r="BA326" s="101" t="str">
        <f t="array" ref="BA326">IF($AY326,QUARTILE(IF(G4SelectionMask="x",IF(INDEX(RawDataRefData,$E326,0)&gt;0,INDEX(RawDataRefData,$E326,0)),""),1),"")</f>
        <v/>
      </c>
      <c r="BB326" s="101" t="str">
        <f t="array" ref="BB326">IF($AY326,QUARTILE(IF(G4SelectionMask="x",IF(INDEX(RawDataRefData,$E326,0)&gt;0,INDEX(RawDataRefData,$E326,0)),""),3),"")</f>
        <v/>
      </c>
      <c r="BC326" s="101" t="str">
        <f t="array" ref="BC326">IF($AY326,MIN(IF(G4SelectionMask="x",IF(INDEX(RawDataRefData,$E326,0)&gt;0,INDEX(RawDataRefData,$E326,0)),"")),"")</f>
        <v/>
      </c>
      <c r="BD326" s="101" t="str">
        <f t="array" ref="BD326">IF($AY326,MAX(IF(G4SelectionMask="x",IF(INDEX(RawDataRefData,$E326,0)&gt;0,INDEX(RawDataRefData,$E326,0)),"")),"")</f>
        <v/>
      </c>
      <c r="BE326" s="101" t="str">
        <f t="shared" si="117"/>
        <v/>
      </c>
      <c r="BF326" s="101" t="str">
        <f t="array" ref="BF326">IF($AY326,STDEVA(IF(G4SelectionMask="x",IF(INDEX(RawDataRefData,$E326,0)&gt;0,INDEX(RawDataRefData,$E326,0)),"")),"")</f>
        <v/>
      </c>
      <c r="BG326" s="100" t="b">
        <f t="shared" si="118"/>
        <v>0</v>
      </c>
      <c r="BH326" s="100" t="str">
        <f t="array" ref="BH326">IF($BG326,MEDIAN(IF(G5SelectionMask="x",IF(INDEX(RawDataRefData,$E326,0)&gt;0,INDEX(RawDataRefData,$E326,0)),"")),"")</f>
        <v/>
      </c>
      <c r="BI326" s="100" t="str">
        <f t="array" ref="BI326">IF($BG326,QUARTILE(IF(G5SelectionMask="x",IF(INDEX(RawDataRefData,$E326,0)&gt;0,INDEX(RawDataRefData,$E326,0)),""),1),"")</f>
        <v/>
      </c>
      <c r="BJ326" s="100" t="str">
        <f t="array" ref="BJ326">IF($BG326,QUARTILE(IF(G5SelectionMask="x",IF(INDEX(RawDataRefData,$E326,0)&gt;0,INDEX(RawDataRefData,$E326,0)),""),3),"")</f>
        <v/>
      </c>
      <c r="BK326" s="100" t="str">
        <f t="array" ref="BK326">IF($BG326,MIN(IF(G5SelectionMask="x",IF(INDEX(RawDataRefData,$E326,0)&gt;0,INDEX(RawDataRefData,$E326,0)),"")),"")</f>
        <v/>
      </c>
      <c r="BL326" s="100" t="str">
        <f t="array" ref="BL326">IF($BG326,MAX(IF(G5SelectionMask="x",IF(INDEX(RawDataRefData,$E326,0)&gt;0,INDEX(RawDataRefData,$E326,0)),"")),"")</f>
        <v/>
      </c>
      <c r="BM326" s="100" t="str">
        <f t="shared" si="119"/>
        <v/>
      </c>
      <c r="BN326" s="103" t="str">
        <f t="array" ref="BN326">IF($BG326,STDEVA(IF(G5SelectionMask="x",IF(INDEX(RawDataRefData,$E326,0)&gt;0,INDEX(RawDataRefData,$E326,0)),"")),"")</f>
        <v/>
      </c>
      <c r="BO326" s="104"/>
      <c r="BP326" s="105"/>
      <c r="BQ326" s="105"/>
      <c r="BR326" s="105"/>
      <c r="BS326" s="105"/>
      <c r="BT326" s="105"/>
      <c r="BU326" s="105"/>
      <c r="BV326" s="105"/>
      <c r="BW326" s="105"/>
      <c r="BX326" s="105"/>
      <c r="BY326" s="105"/>
      <c r="BZ326" s="105"/>
      <c r="CA326" s="105"/>
      <c r="CB326" s="105"/>
      <c r="CC326" s="105"/>
      <c r="CD326" s="105"/>
    </row>
    <row r="327" spans="1:82" x14ac:dyDescent="0.2">
      <c r="A327" s="33">
        <f t="shared" si="120"/>
        <v>0</v>
      </c>
      <c r="B327" s="206"/>
      <c r="C327" s="200"/>
      <c r="D327" s="197"/>
      <c r="E327" s="72">
        <f t="shared" si="100"/>
        <v>318</v>
      </c>
      <c r="F327" s="9" t="s">
        <v>854</v>
      </c>
      <c r="K327" s="100" t="str">
        <f t="shared" si="101"/>
        <v/>
      </c>
      <c r="L327" s="100"/>
      <c r="M327" s="100"/>
      <c r="N327" s="100"/>
      <c r="O327" s="100"/>
      <c r="P327" s="101" t="str">
        <f t="shared" si="102"/>
        <v/>
      </c>
      <c r="Q327" s="102" t="str">
        <f t="shared" si="103"/>
        <v/>
      </c>
      <c r="R327" s="102" t="str">
        <f t="shared" si="104"/>
        <v/>
      </c>
      <c r="S327" s="102" t="str">
        <f t="shared" si="105"/>
        <v/>
      </c>
      <c r="T327" s="102" t="str">
        <f t="shared" si="106"/>
        <v/>
      </c>
      <c r="U327" s="102" t="str">
        <f t="shared" si="107"/>
        <v/>
      </c>
      <c r="V327" s="102" t="str">
        <f t="shared" si="108"/>
        <v/>
      </c>
      <c r="W327" s="102" t="str">
        <f t="shared" si="109"/>
        <v/>
      </c>
      <c r="X327" s="102" t="str">
        <f t="shared" si="110"/>
        <v/>
      </c>
      <c r="Y327" s="102" t="str">
        <f t="shared" si="111"/>
        <v/>
      </c>
      <c r="Z327" s="102" t="str">
        <f t="shared" si="112"/>
        <v/>
      </c>
      <c r="AA327" s="100" t="b">
        <f t="shared" si="97"/>
        <v>0</v>
      </c>
      <c r="AB327" s="100" t="str">
        <f t="array" ref="AB327">IF($AA327,MEDIAN(IF(G1SelectionMask="x",IF(INDEX(RawDataRefData,$E327,0)&gt;0,INDEX(RawDataRefData,$E327,0)),"")),"")</f>
        <v/>
      </c>
      <c r="AC327" s="100" t="str">
        <f t="array" ref="AC327">IF($AA327,QUARTILE(IF(G1SelectionMask="x",IF(INDEX(RawDataRefData,$E327,0)&gt;0,INDEX(RawDataRefData,$E327,0)),""),1),"")</f>
        <v/>
      </c>
      <c r="AD327" s="100" t="str">
        <f t="array" ref="AD327">IF($AA327,QUARTILE(IF(G1SelectionMask="x",IF(INDEX(RawDataRefData,$E327,0)&gt;0,INDEX(RawDataRefData,$E327,0)),""),3),"")</f>
        <v/>
      </c>
      <c r="AE327" s="100" t="str">
        <f t="array" ref="AE327">IF($AA327,MIN(IF(G1SelectionMask="x",IF(INDEX(RawDataRefData,$E327,0)&gt;0,INDEX(RawDataRefData,$E327,0)),"")),"")</f>
        <v/>
      </c>
      <c r="AF327" s="100" t="str">
        <f t="array" ref="AF327">IF($AA327,MAX(IF(G1SelectionMask="x",IF(INDEX(RawDataRefData,$E327,0)&gt;0,INDEX(RawDataRefData,$E327,0)),"")),"")</f>
        <v/>
      </c>
      <c r="AG327" s="100" t="str">
        <f t="shared" si="98"/>
        <v/>
      </c>
      <c r="AH327" s="100" t="str">
        <f t="array" ref="AH327">IF($AA327,STDEVA(IF(G1SelectionMask="x",IF(INDEX(RawDataRefData,$E327,0)&gt;0,INDEX(RawDataRefData,$E327,0)),"")),"")</f>
        <v/>
      </c>
      <c r="AI327" s="101" t="b">
        <f t="shared" si="99"/>
        <v>0</v>
      </c>
      <c r="AJ327" s="101" t="str">
        <f t="array" ref="AJ327">IF($AI327,MEDIAN(IF(G2SelectionMask="x",IF(INDEX(RawDataRefData,$E327,0)&gt;0,INDEX(RawDataRefData,$E327,0)),"")),"")</f>
        <v/>
      </c>
      <c r="AK327" s="101" t="str">
        <f t="array" ref="AK327">IF($AI327,QUARTILE(IF(G2SelectionMask="x",IF(INDEX(RawDataRefData,$E327,0)&gt;0,INDEX(RawDataRefData,$E327,0)),""),1),"")</f>
        <v/>
      </c>
      <c r="AL327" s="101" t="str">
        <f t="array" ref="AL327">IF($AI327,QUARTILE(IF(G2SelectionMask="x",IF(INDEX(RawDataRefData,$E327,0)&gt;0,INDEX(RawDataRefData,$E327,0)),""),3),"")</f>
        <v/>
      </c>
      <c r="AM327" s="101" t="str">
        <f t="array" ref="AM327">IF($AI327,MIN(IF(G2SelectionMask="x",IF(INDEX(RawDataRefData,$E327,0)&gt;0,INDEX(RawDataRefData,$E327,0)),"")),"")</f>
        <v/>
      </c>
      <c r="AN327" s="101" t="str">
        <f t="array" ref="AN327">IF($AI327,MAX(IF(G2SelectionMask="x",IF(INDEX(RawDataRefData,$E327,0)&gt;0,INDEX(RawDataRefData,$E327,0)),"")),"")</f>
        <v/>
      </c>
      <c r="AO327" s="101" t="str">
        <f t="shared" si="113"/>
        <v/>
      </c>
      <c r="AP327" s="101" t="str">
        <f t="array" ref="AP327">IF($AI327,STDEVA(IF(G2SelectionMask="x",IF(INDEX(RawDataRefData,$E327,0)&gt;0,INDEX(RawDataRefData,$E327,0)),"")),"")</f>
        <v/>
      </c>
      <c r="AQ327" s="100" t="b">
        <f t="shared" si="114"/>
        <v>0</v>
      </c>
      <c r="AR327" s="100" t="str">
        <f t="array" ref="AR327">IF($AQ327,MEDIAN(IF(G3SelectionMask="x",IF(INDEX(RawDataRefData,$E327,0)&gt;0,INDEX(RawDataRefData,$E327,0)),"")),"")</f>
        <v/>
      </c>
      <c r="AS327" s="100" t="str">
        <f t="array" ref="AS327">IF($AQ327,QUARTILE(IF(G3SelectionMask="x",IF(INDEX(RawDataRefData,$E327,0)&gt;0,INDEX(RawDataRefData,$E327,0)),""),1),"")</f>
        <v/>
      </c>
      <c r="AT327" s="100" t="str">
        <f t="array" ref="AT327">IF($AQ327,QUARTILE(IF(G3SelectionMask="x",IF(INDEX(RawDataRefData,$E327,0)&gt;0,INDEX(RawDataRefData,$E327,0)),""),3),"")</f>
        <v/>
      </c>
      <c r="AU327" s="100" t="str">
        <f t="array" ref="AU327">IF($AQ327,MIN(IF(G3SelectionMask="x",IF(INDEX(RawDataRefData,$E327,0)&gt;0,INDEX(RawDataRefData,$E327,0)),"")),"")</f>
        <v/>
      </c>
      <c r="AV327" s="100" t="str">
        <f t="array" ref="AV327">IF($AQ327,MAX(IF(G3SelectionMask="x",IF(INDEX(RawDataRefData,$E327,0)&gt;0,INDEX(RawDataRefData,$E327,0)),"")),"")</f>
        <v/>
      </c>
      <c r="AW327" s="100" t="str">
        <f t="shared" si="115"/>
        <v/>
      </c>
      <c r="AX327" s="100" t="str">
        <f t="array" ref="AX327">IF($AQ327,STDEVA(IF(G3SelectionMask="x",IF(INDEX(RawDataRefData,$E327,0)&gt;0,INDEX(RawDataRefData,$E327,0)),"")),"")</f>
        <v/>
      </c>
      <c r="AY327" s="101" t="b">
        <f t="shared" si="116"/>
        <v>0</v>
      </c>
      <c r="AZ327" s="101" t="str">
        <f t="array" ref="AZ327">IF($AY327,MEDIAN(IF(G4SelectionMask="x",IF(INDEX(RawDataRefData,$E327,0)&gt;0,INDEX(RawDataRefData,$E327,0)),"")),"")</f>
        <v/>
      </c>
      <c r="BA327" s="101" t="str">
        <f t="array" ref="BA327">IF($AY327,QUARTILE(IF(G4SelectionMask="x",IF(INDEX(RawDataRefData,$E327,0)&gt;0,INDEX(RawDataRefData,$E327,0)),""),1),"")</f>
        <v/>
      </c>
      <c r="BB327" s="101" t="str">
        <f t="array" ref="BB327">IF($AY327,QUARTILE(IF(G4SelectionMask="x",IF(INDEX(RawDataRefData,$E327,0)&gt;0,INDEX(RawDataRefData,$E327,0)),""),3),"")</f>
        <v/>
      </c>
      <c r="BC327" s="101" t="str">
        <f t="array" ref="BC327">IF($AY327,MIN(IF(G4SelectionMask="x",IF(INDEX(RawDataRefData,$E327,0)&gt;0,INDEX(RawDataRefData,$E327,0)),"")),"")</f>
        <v/>
      </c>
      <c r="BD327" s="101" t="str">
        <f t="array" ref="BD327">IF($AY327,MAX(IF(G4SelectionMask="x",IF(INDEX(RawDataRefData,$E327,0)&gt;0,INDEX(RawDataRefData,$E327,0)),"")),"")</f>
        <v/>
      </c>
      <c r="BE327" s="101" t="str">
        <f t="shared" si="117"/>
        <v/>
      </c>
      <c r="BF327" s="101" t="str">
        <f t="array" ref="BF327">IF($AY327,STDEVA(IF(G4SelectionMask="x",IF(INDEX(RawDataRefData,$E327,0)&gt;0,INDEX(RawDataRefData,$E327,0)),"")),"")</f>
        <v/>
      </c>
      <c r="BG327" s="100" t="b">
        <f t="shared" si="118"/>
        <v>0</v>
      </c>
      <c r="BH327" s="100" t="str">
        <f t="array" ref="BH327">IF($BG327,MEDIAN(IF(G5SelectionMask="x",IF(INDEX(RawDataRefData,$E327,0)&gt;0,INDEX(RawDataRefData,$E327,0)),"")),"")</f>
        <v/>
      </c>
      <c r="BI327" s="100" t="str">
        <f t="array" ref="BI327">IF($BG327,QUARTILE(IF(G5SelectionMask="x",IF(INDEX(RawDataRefData,$E327,0)&gt;0,INDEX(RawDataRefData,$E327,0)),""),1),"")</f>
        <v/>
      </c>
      <c r="BJ327" s="100" t="str">
        <f t="array" ref="BJ327">IF($BG327,QUARTILE(IF(G5SelectionMask="x",IF(INDEX(RawDataRefData,$E327,0)&gt;0,INDEX(RawDataRefData,$E327,0)),""),3),"")</f>
        <v/>
      </c>
      <c r="BK327" s="100" t="str">
        <f t="array" ref="BK327">IF($BG327,MIN(IF(G5SelectionMask="x",IF(INDEX(RawDataRefData,$E327,0)&gt;0,INDEX(RawDataRefData,$E327,0)),"")),"")</f>
        <v/>
      </c>
      <c r="BL327" s="100" t="str">
        <f t="array" ref="BL327">IF($BG327,MAX(IF(G5SelectionMask="x",IF(INDEX(RawDataRefData,$E327,0)&gt;0,INDEX(RawDataRefData,$E327,0)),"")),"")</f>
        <v/>
      </c>
      <c r="BM327" s="100" t="str">
        <f t="shared" si="119"/>
        <v/>
      </c>
      <c r="BN327" s="103" t="str">
        <f t="array" ref="BN327">IF($BG327,STDEVA(IF(G5SelectionMask="x",IF(INDEX(RawDataRefData,$E327,0)&gt;0,INDEX(RawDataRefData,$E327,0)),"")),"")</f>
        <v/>
      </c>
      <c r="BO327" s="104"/>
      <c r="BP327" s="105"/>
      <c r="BQ327" s="105"/>
      <c r="BR327" s="105"/>
      <c r="BS327" s="105"/>
      <c r="BT327" s="105"/>
      <c r="BU327" s="105"/>
      <c r="BV327" s="105"/>
      <c r="BW327" s="105"/>
      <c r="BX327" s="105"/>
      <c r="BY327" s="105"/>
      <c r="BZ327" s="105"/>
      <c r="CA327" s="105"/>
      <c r="CB327" s="105"/>
      <c r="CC327" s="105"/>
      <c r="CD327" s="105"/>
    </row>
    <row r="328" spans="1:82" x14ac:dyDescent="0.2">
      <c r="A328" s="33">
        <f t="shared" si="120"/>
        <v>0</v>
      </c>
      <c r="B328" s="206"/>
      <c r="C328" s="200"/>
      <c r="D328" s="197"/>
      <c r="E328" s="72">
        <f t="shared" si="100"/>
        <v>319</v>
      </c>
      <c r="F328" s="9" t="s">
        <v>855</v>
      </c>
      <c r="K328" s="100" t="str">
        <f t="shared" si="101"/>
        <v/>
      </c>
      <c r="L328" s="100"/>
      <c r="M328" s="100"/>
      <c r="N328" s="100"/>
      <c r="O328" s="100"/>
      <c r="P328" s="101" t="str">
        <f t="shared" si="102"/>
        <v/>
      </c>
      <c r="Q328" s="102" t="str">
        <f t="shared" si="103"/>
        <v/>
      </c>
      <c r="R328" s="102" t="str">
        <f t="shared" si="104"/>
        <v/>
      </c>
      <c r="S328" s="102" t="str">
        <f t="shared" si="105"/>
        <v/>
      </c>
      <c r="T328" s="102" t="str">
        <f t="shared" si="106"/>
        <v/>
      </c>
      <c r="U328" s="102" t="str">
        <f t="shared" si="107"/>
        <v/>
      </c>
      <c r="V328" s="102" t="str">
        <f t="shared" si="108"/>
        <v/>
      </c>
      <c r="W328" s="102" t="str">
        <f t="shared" si="109"/>
        <v/>
      </c>
      <c r="X328" s="102" t="str">
        <f t="shared" si="110"/>
        <v/>
      </c>
      <c r="Y328" s="102" t="str">
        <f t="shared" si="111"/>
        <v/>
      </c>
      <c r="Z328" s="102" t="str">
        <f t="shared" si="112"/>
        <v/>
      </c>
      <c r="AA328" s="100" t="b">
        <f t="shared" si="97"/>
        <v>0</v>
      </c>
      <c r="AB328" s="100" t="str">
        <f t="array" ref="AB328">IF($AA328,MEDIAN(IF(G1SelectionMask="x",IF(INDEX(RawDataRefData,$E328,0)&gt;0,INDEX(RawDataRefData,$E328,0)),"")),"")</f>
        <v/>
      </c>
      <c r="AC328" s="100" t="str">
        <f t="array" ref="AC328">IF($AA328,QUARTILE(IF(G1SelectionMask="x",IF(INDEX(RawDataRefData,$E328,0)&gt;0,INDEX(RawDataRefData,$E328,0)),""),1),"")</f>
        <v/>
      </c>
      <c r="AD328" s="100" t="str">
        <f t="array" ref="AD328">IF($AA328,QUARTILE(IF(G1SelectionMask="x",IF(INDEX(RawDataRefData,$E328,0)&gt;0,INDEX(RawDataRefData,$E328,0)),""),3),"")</f>
        <v/>
      </c>
      <c r="AE328" s="100" t="str">
        <f t="array" ref="AE328">IF($AA328,MIN(IF(G1SelectionMask="x",IF(INDEX(RawDataRefData,$E328,0)&gt;0,INDEX(RawDataRefData,$E328,0)),"")),"")</f>
        <v/>
      </c>
      <c r="AF328" s="100" t="str">
        <f t="array" ref="AF328">IF($AA328,MAX(IF(G1SelectionMask="x",IF(INDEX(RawDataRefData,$E328,0)&gt;0,INDEX(RawDataRefData,$E328,0)),"")),"")</f>
        <v/>
      </c>
      <c r="AG328" s="100" t="str">
        <f t="shared" si="98"/>
        <v/>
      </c>
      <c r="AH328" s="100" t="str">
        <f t="array" ref="AH328">IF($AA328,STDEVA(IF(G1SelectionMask="x",IF(INDEX(RawDataRefData,$E328,0)&gt;0,INDEX(RawDataRefData,$E328,0)),"")),"")</f>
        <v/>
      </c>
      <c r="AI328" s="101" t="b">
        <f t="shared" si="99"/>
        <v>0</v>
      </c>
      <c r="AJ328" s="101" t="str">
        <f t="array" ref="AJ328">IF($AI328,MEDIAN(IF(G2SelectionMask="x",IF(INDEX(RawDataRefData,$E328,0)&gt;0,INDEX(RawDataRefData,$E328,0)),"")),"")</f>
        <v/>
      </c>
      <c r="AK328" s="101" t="str">
        <f t="array" ref="AK328">IF($AI328,QUARTILE(IF(G2SelectionMask="x",IF(INDEX(RawDataRefData,$E328,0)&gt;0,INDEX(RawDataRefData,$E328,0)),""),1),"")</f>
        <v/>
      </c>
      <c r="AL328" s="101" t="str">
        <f t="array" ref="AL328">IF($AI328,QUARTILE(IF(G2SelectionMask="x",IF(INDEX(RawDataRefData,$E328,0)&gt;0,INDEX(RawDataRefData,$E328,0)),""),3),"")</f>
        <v/>
      </c>
      <c r="AM328" s="101" t="str">
        <f t="array" ref="AM328">IF($AI328,MIN(IF(G2SelectionMask="x",IF(INDEX(RawDataRefData,$E328,0)&gt;0,INDEX(RawDataRefData,$E328,0)),"")),"")</f>
        <v/>
      </c>
      <c r="AN328" s="101" t="str">
        <f t="array" ref="AN328">IF($AI328,MAX(IF(G2SelectionMask="x",IF(INDEX(RawDataRefData,$E328,0)&gt;0,INDEX(RawDataRefData,$E328,0)),"")),"")</f>
        <v/>
      </c>
      <c r="AO328" s="101" t="str">
        <f t="shared" si="113"/>
        <v/>
      </c>
      <c r="AP328" s="101" t="str">
        <f t="array" ref="AP328">IF($AI328,STDEVA(IF(G2SelectionMask="x",IF(INDEX(RawDataRefData,$E328,0)&gt;0,INDEX(RawDataRefData,$E328,0)),"")),"")</f>
        <v/>
      </c>
      <c r="AQ328" s="100" t="b">
        <f t="shared" si="114"/>
        <v>0</v>
      </c>
      <c r="AR328" s="100" t="str">
        <f t="array" ref="AR328">IF($AQ328,MEDIAN(IF(G3SelectionMask="x",IF(INDEX(RawDataRefData,$E328,0)&gt;0,INDEX(RawDataRefData,$E328,0)),"")),"")</f>
        <v/>
      </c>
      <c r="AS328" s="100" t="str">
        <f t="array" ref="AS328">IF($AQ328,QUARTILE(IF(G3SelectionMask="x",IF(INDEX(RawDataRefData,$E328,0)&gt;0,INDEX(RawDataRefData,$E328,0)),""),1),"")</f>
        <v/>
      </c>
      <c r="AT328" s="100" t="str">
        <f t="array" ref="AT328">IF($AQ328,QUARTILE(IF(G3SelectionMask="x",IF(INDEX(RawDataRefData,$E328,0)&gt;0,INDEX(RawDataRefData,$E328,0)),""),3),"")</f>
        <v/>
      </c>
      <c r="AU328" s="100" t="str">
        <f t="array" ref="AU328">IF($AQ328,MIN(IF(G3SelectionMask="x",IF(INDEX(RawDataRefData,$E328,0)&gt;0,INDEX(RawDataRefData,$E328,0)),"")),"")</f>
        <v/>
      </c>
      <c r="AV328" s="100" t="str">
        <f t="array" ref="AV328">IF($AQ328,MAX(IF(G3SelectionMask="x",IF(INDEX(RawDataRefData,$E328,0)&gt;0,INDEX(RawDataRefData,$E328,0)),"")),"")</f>
        <v/>
      </c>
      <c r="AW328" s="100" t="str">
        <f t="shared" si="115"/>
        <v/>
      </c>
      <c r="AX328" s="100" t="str">
        <f t="array" ref="AX328">IF($AQ328,STDEVA(IF(G3SelectionMask="x",IF(INDEX(RawDataRefData,$E328,0)&gt;0,INDEX(RawDataRefData,$E328,0)),"")),"")</f>
        <v/>
      </c>
      <c r="AY328" s="101" t="b">
        <f t="shared" si="116"/>
        <v>0</v>
      </c>
      <c r="AZ328" s="101" t="str">
        <f t="array" ref="AZ328">IF($AY328,MEDIAN(IF(G4SelectionMask="x",IF(INDEX(RawDataRefData,$E328,0)&gt;0,INDEX(RawDataRefData,$E328,0)),"")),"")</f>
        <v/>
      </c>
      <c r="BA328" s="101" t="str">
        <f t="array" ref="BA328">IF($AY328,QUARTILE(IF(G4SelectionMask="x",IF(INDEX(RawDataRefData,$E328,0)&gt;0,INDEX(RawDataRefData,$E328,0)),""),1),"")</f>
        <v/>
      </c>
      <c r="BB328" s="101" t="str">
        <f t="array" ref="BB328">IF($AY328,QUARTILE(IF(G4SelectionMask="x",IF(INDEX(RawDataRefData,$E328,0)&gt;0,INDEX(RawDataRefData,$E328,0)),""),3),"")</f>
        <v/>
      </c>
      <c r="BC328" s="101" t="str">
        <f t="array" ref="BC328">IF($AY328,MIN(IF(G4SelectionMask="x",IF(INDEX(RawDataRefData,$E328,0)&gt;0,INDEX(RawDataRefData,$E328,0)),"")),"")</f>
        <v/>
      </c>
      <c r="BD328" s="101" t="str">
        <f t="array" ref="BD328">IF($AY328,MAX(IF(G4SelectionMask="x",IF(INDEX(RawDataRefData,$E328,0)&gt;0,INDEX(RawDataRefData,$E328,0)),"")),"")</f>
        <v/>
      </c>
      <c r="BE328" s="101" t="str">
        <f t="shared" si="117"/>
        <v/>
      </c>
      <c r="BF328" s="101" t="str">
        <f t="array" ref="BF328">IF($AY328,STDEVA(IF(G4SelectionMask="x",IF(INDEX(RawDataRefData,$E328,0)&gt;0,INDEX(RawDataRefData,$E328,0)),"")),"")</f>
        <v/>
      </c>
      <c r="BG328" s="100" t="b">
        <f t="shared" si="118"/>
        <v>0</v>
      </c>
      <c r="BH328" s="100" t="str">
        <f t="array" ref="BH328">IF($BG328,MEDIAN(IF(G5SelectionMask="x",IF(INDEX(RawDataRefData,$E328,0)&gt;0,INDEX(RawDataRefData,$E328,0)),"")),"")</f>
        <v/>
      </c>
      <c r="BI328" s="100" t="str">
        <f t="array" ref="BI328">IF($BG328,QUARTILE(IF(G5SelectionMask="x",IF(INDEX(RawDataRefData,$E328,0)&gt;0,INDEX(RawDataRefData,$E328,0)),""),1),"")</f>
        <v/>
      </c>
      <c r="BJ328" s="100" t="str">
        <f t="array" ref="BJ328">IF($BG328,QUARTILE(IF(G5SelectionMask="x",IF(INDEX(RawDataRefData,$E328,0)&gt;0,INDEX(RawDataRefData,$E328,0)),""),3),"")</f>
        <v/>
      </c>
      <c r="BK328" s="100" t="str">
        <f t="array" ref="BK328">IF($BG328,MIN(IF(G5SelectionMask="x",IF(INDEX(RawDataRefData,$E328,0)&gt;0,INDEX(RawDataRefData,$E328,0)),"")),"")</f>
        <v/>
      </c>
      <c r="BL328" s="100" t="str">
        <f t="array" ref="BL328">IF($BG328,MAX(IF(G5SelectionMask="x",IF(INDEX(RawDataRefData,$E328,0)&gt;0,INDEX(RawDataRefData,$E328,0)),"")),"")</f>
        <v/>
      </c>
      <c r="BM328" s="100" t="str">
        <f t="shared" si="119"/>
        <v/>
      </c>
      <c r="BN328" s="103" t="str">
        <f t="array" ref="BN328">IF($BG328,STDEVA(IF(G5SelectionMask="x",IF(INDEX(RawDataRefData,$E328,0)&gt;0,INDEX(RawDataRefData,$E328,0)),"")),"")</f>
        <v/>
      </c>
      <c r="BO328" s="104"/>
      <c r="BP328" s="105"/>
      <c r="BQ328" s="105"/>
      <c r="BR328" s="105"/>
      <c r="BS328" s="105"/>
      <c r="BT328" s="105"/>
      <c r="BU328" s="105"/>
      <c r="BV328" s="105"/>
      <c r="BW328" s="105"/>
      <c r="BX328" s="105"/>
      <c r="BY328" s="105"/>
      <c r="BZ328" s="105"/>
      <c r="CA328" s="105"/>
      <c r="CB328" s="105"/>
      <c r="CC328" s="105"/>
      <c r="CD328" s="105"/>
    </row>
    <row r="329" spans="1:82" x14ac:dyDescent="0.2">
      <c r="A329" s="33">
        <f t="shared" si="120"/>
        <v>0</v>
      </c>
      <c r="B329" s="206"/>
      <c r="C329" s="200"/>
      <c r="D329" s="197"/>
      <c r="E329" s="72">
        <f t="shared" si="100"/>
        <v>320</v>
      </c>
      <c r="F329" s="9" t="s">
        <v>856</v>
      </c>
      <c r="K329" s="100" t="str">
        <f t="shared" si="101"/>
        <v/>
      </c>
      <c r="L329" s="100"/>
      <c r="M329" s="100"/>
      <c r="N329" s="100"/>
      <c r="O329" s="100"/>
      <c r="P329" s="101" t="str">
        <f t="shared" si="102"/>
        <v/>
      </c>
      <c r="Q329" s="102" t="str">
        <f t="shared" si="103"/>
        <v/>
      </c>
      <c r="R329" s="102" t="str">
        <f t="shared" si="104"/>
        <v/>
      </c>
      <c r="S329" s="102" t="str">
        <f t="shared" si="105"/>
        <v/>
      </c>
      <c r="T329" s="102" t="str">
        <f t="shared" si="106"/>
        <v/>
      </c>
      <c r="U329" s="102" t="str">
        <f t="shared" si="107"/>
        <v/>
      </c>
      <c r="V329" s="102" t="str">
        <f t="shared" si="108"/>
        <v/>
      </c>
      <c r="W329" s="102" t="str">
        <f t="shared" si="109"/>
        <v/>
      </c>
      <c r="X329" s="102" t="str">
        <f t="shared" si="110"/>
        <v/>
      </c>
      <c r="Y329" s="102" t="str">
        <f t="shared" si="111"/>
        <v/>
      </c>
      <c r="Z329" s="102" t="str">
        <f t="shared" si="112"/>
        <v/>
      </c>
      <c r="AA329" s="100" t="b">
        <f t="shared" si="97"/>
        <v>0</v>
      </c>
      <c r="AB329" s="100" t="str">
        <f t="array" ref="AB329">IF($AA329,MEDIAN(IF(G1SelectionMask="x",IF(INDEX(RawDataRefData,$E329,0)&gt;0,INDEX(RawDataRefData,$E329,0)),"")),"")</f>
        <v/>
      </c>
      <c r="AC329" s="100" t="str">
        <f t="array" ref="AC329">IF($AA329,QUARTILE(IF(G1SelectionMask="x",IF(INDEX(RawDataRefData,$E329,0)&gt;0,INDEX(RawDataRefData,$E329,0)),""),1),"")</f>
        <v/>
      </c>
      <c r="AD329" s="100" t="str">
        <f t="array" ref="AD329">IF($AA329,QUARTILE(IF(G1SelectionMask="x",IF(INDEX(RawDataRefData,$E329,0)&gt;0,INDEX(RawDataRefData,$E329,0)),""),3),"")</f>
        <v/>
      </c>
      <c r="AE329" s="100" t="str">
        <f t="array" ref="AE329">IF($AA329,MIN(IF(G1SelectionMask="x",IF(INDEX(RawDataRefData,$E329,0)&gt;0,INDEX(RawDataRefData,$E329,0)),"")),"")</f>
        <v/>
      </c>
      <c r="AF329" s="100" t="str">
        <f t="array" ref="AF329">IF($AA329,MAX(IF(G1SelectionMask="x",IF(INDEX(RawDataRefData,$E329,0)&gt;0,INDEX(RawDataRefData,$E329,0)),"")),"")</f>
        <v/>
      </c>
      <c r="AG329" s="100" t="str">
        <f t="shared" si="98"/>
        <v/>
      </c>
      <c r="AH329" s="100" t="str">
        <f t="array" ref="AH329">IF($AA329,STDEVA(IF(G1SelectionMask="x",IF(INDEX(RawDataRefData,$E329,0)&gt;0,INDEX(RawDataRefData,$E329,0)),"")),"")</f>
        <v/>
      </c>
      <c r="AI329" s="101" t="b">
        <f t="shared" si="99"/>
        <v>0</v>
      </c>
      <c r="AJ329" s="101" t="str">
        <f t="array" ref="AJ329">IF($AI329,MEDIAN(IF(G2SelectionMask="x",IF(INDEX(RawDataRefData,$E329,0)&gt;0,INDEX(RawDataRefData,$E329,0)),"")),"")</f>
        <v/>
      </c>
      <c r="AK329" s="101" t="str">
        <f t="array" ref="AK329">IF($AI329,QUARTILE(IF(G2SelectionMask="x",IF(INDEX(RawDataRefData,$E329,0)&gt;0,INDEX(RawDataRefData,$E329,0)),""),1),"")</f>
        <v/>
      </c>
      <c r="AL329" s="101" t="str">
        <f t="array" ref="AL329">IF($AI329,QUARTILE(IF(G2SelectionMask="x",IF(INDEX(RawDataRefData,$E329,0)&gt;0,INDEX(RawDataRefData,$E329,0)),""),3),"")</f>
        <v/>
      </c>
      <c r="AM329" s="101" t="str">
        <f t="array" ref="AM329">IF($AI329,MIN(IF(G2SelectionMask="x",IF(INDEX(RawDataRefData,$E329,0)&gt;0,INDEX(RawDataRefData,$E329,0)),"")),"")</f>
        <v/>
      </c>
      <c r="AN329" s="101" t="str">
        <f t="array" ref="AN329">IF($AI329,MAX(IF(G2SelectionMask="x",IF(INDEX(RawDataRefData,$E329,0)&gt;0,INDEX(RawDataRefData,$E329,0)),"")),"")</f>
        <v/>
      </c>
      <c r="AO329" s="101" t="str">
        <f t="shared" si="113"/>
        <v/>
      </c>
      <c r="AP329" s="101" t="str">
        <f t="array" ref="AP329">IF($AI329,STDEVA(IF(G2SelectionMask="x",IF(INDEX(RawDataRefData,$E329,0)&gt;0,INDEX(RawDataRefData,$E329,0)),"")),"")</f>
        <v/>
      </c>
      <c r="AQ329" s="100" t="b">
        <f t="shared" si="114"/>
        <v>0</v>
      </c>
      <c r="AR329" s="100" t="str">
        <f t="array" ref="AR329">IF($AQ329,MEDIAN(IF(G3SelectionMask="x",IF(INDEX(RawDataRefData,$E329,0)&gt;0,INDEX(RawDataRefData,$E329,0)),"")),"")</f>
        <v/>
      </c>
      <c r="AS329" s="100" t="str">
        <f t="array" ref="AS329">IF($AQ329,QUARTILE(IF(G3SelectionMask="x",IF(INDEX(RawDataRefData,$E329,0)&gt;0,INDEX(RawDataRefData,$E329,0)),""),1),"")</f>
        <v/>
      </c>
      <c r="AT329" s="100" t="str">
        <f t="array" ref="AT329">IF($AQ329,QUARTILE(IF(G3SelectionMask="x",IF(INDEX(RawDataRefData,$E329,0)&gt;0,INDEX(RawDataRefData,$E329,0)),""),3),"")</f>
        <v/>
      </c>
      <c r="AU329" s="100" t="str">
        <f t="array" ref="AU329">IF($AQ329,MIN(IF(G3SelectionMask="x",IF(INDEX(RawDataRefData,$E329,0)&gt;0,INDEX(RawDataRefData,$E329,0)),"")),"")</f>
        <v/>
      </c>
      <c r="AV329" s="100" t="str">
        <f t="array" ref="AV329">IF($AQ329,MAX(IF(G3SelectionMask="x",IF(INDEX(RawDataRefData,$E329,0)&gt;0,INDEX(RawDataRefData,$E329,0)),"")),"")</f>
        <v/>
      </c>
      <c r="AW329" s="100" t="str">
        <f t="shared" si="115"/>
        <v/>
      </c>
      <c r="AX329" s="100" t="str">
        <f t="array" ref="AX329">IF($AQ329,STDEVA(IF(G3SelectionMask="x",IF(INDEX(RawDataRefData,$E329,0)&gt;0,INDEX(RawDataRefData,$E329,0)),"")),"")</f>
        <v/>
      </c>
      <c r="AY329" s="101" t="b">
        <f t="shared" si="116"/>
        <v>0</v>
      </c>
      <c r="AZ329" s="101" t="str">
        <f t="array" ref="AZ329">IF($AY329,MEDIAN(IF(G4SelectionMask="x",IF(INDEX(RawDataRefData,$E329,0)&gt;0,INDEX(RawDataRefData,$E329,0)),"")),"")</f>
        <v/>
      </c>
      <c r="BA329" s="101" t="str">
        <f t="array" ref="BA329">IF($AY329,QUARTILE(IF(G4SelectionMask="x",IF(INDEX(RawDataRefData,$E329,0)&gt;0,INDEX(RawDataRefData,$E329,0)),""),1),"")</f>
        <v/>
      </c>
      <c r="BB329" s="101" t="str">
        <f t="array" ref="BB329">IF($AY329,QUARTILE(IF(G4SelectionMask="x",IF(INDEX(RawDataRefData,$E329,0)&gt;0,INDEX(RawDataRefData,$E329,0)),""),3),"")</f>
        <v/>
      </c>
      <c r="BC329" s="101" t="str">
        <f t="array" ref="BC329">IF($AY329,MIN(IF(G4SelectionMask="x",IF(INDEX(RawDataRefData,$E329,0)&gt;0,INDEX(RawDataRefData,$E329,0)),"")),"")</f>
        <v/>
      </c>
      <c r="BD329" s="101" t="str">
        <f t="array" ref="BD329">IF($AY329,MAX(IF(G4SelectionMask="x",IF(INDEX(RawDataRefData,$E329,0)&gt;0,INDEX(RawDataRefData,$E329,0)),"")),"")</f>
        <v/>
      </c>
      <c r="BE329" s="101" t="str">
        <f t="shared" si="117"/>
        <v/>
      </c>
      <c r="BF329" s="101" t="str">
        <f t="array" ref="BF329">IF($AY329,STDEVA(IF(G4SelectionMask="x",IF(INDEX(RawDataRefData,$E329,0)&gt;0,INDEX(RawDataRefData,$E329,0)),"")),"")</f>
        <v/>
      </c>
      <c r="BG329" s="100" t="b">
        <f t="shared" si="118"/>
        <v>0</v>
      </c>
      <c r="BH329" s="100" t="str">
        <f t="array" ref="BH329">IF($BG329,MEDIAN(IF(G5SelectionMask="x",IF(INDEX(RawDataRefData,$E329,0)&gt;0,INDEX(RawDataRefData,$E329,0)),"")),"")</f>
        <v/>
      </c>
      <c r="BI329" s="100" t="str">
        <f t="array" ref="BI329">IF($BG329,QUARTILE(IF(G5SelectionMask="x",IF(INDEX(RawDataRefData,$E329,0)&gt;0,INDEX(RawDataRefData,$E329,0)),""),1),"")</f>
        <v/>
      </c>
      <c r="BJ329" s="100" t="str">
        <f t="array" ref="BJ329">IF($BG329,QUARTILE(IF(G5SelectionMask="x",IF(INDEX(RawDataRefData,$E329,0)&gt;0,INDEX(RawDataRefData,$E329,0)),""),3),"")</f>
        <v/>
      </c>
      <c r="BK329" s="100" t="str">
        <f t="array" ref="BK329">IF($BG329,MIN(IF(G5SelectionMask="x",IF(INDEX(RawDataRefData,$E329,0)&gt;0,INDEX(RawDataRefData,$E329,0)),"")),"")</f>
        <v/>
      </c>
      <c r="BL329" s="100" t="str">
        <f t="array" ref="BL329">IF($BG329,MAX(IF(G5SelectionMask="x",IF(INDEX(RawDataRefData,$E329,0)&gt;0,INDEX(RawDataRefData,$E329,0)),"")),"")</f>
        <v/>
      </c>
      <c r="BM329" s="100" t="str">
        <f t="shared" si="119"/>
        <v/>
      </c>
      <c r="BN329" s="103" t="str">
        <f t="array" ref="BN329">IF($BG329,STDEVA(IF(G5SelectionMask="x",IF(INDEX(RawDataRefData,$E329,0)&gt;0,INDEX(RawDataRefData,$E329,0)),"")),"")</f>
        <v/>
      </c>
      <c r="BO329" s="104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</row>
    <row r="330" spans="1:82" x14ac:dyDescent="0.2">
      <c r="A330" s="33">
        <f t="shared" si="120"/>
        <v>0</v>
      </c>
      <c r="B330" s="206"/>
      <c r="C330" s="200"/>
      <c r="D330" s="197"/>
      <c r="E330" s="72">
        <f t="shared" si="100"/>
        <v>321</v>
      </c>
      <c r="F330" s="9" t="s">
        <v>857</v>
      </c>
      <c r="K330" s="100" t="str">
        <f t="shared" si="101"/>
        <v/>
      </c>
      <c r="L330" s="100"/>
      <c r="M330" s="100"/>
      <c r="N330" s="100"/>
      <c r="O330" s="100"/>
      <c r="P330" s="101" t="str">
        <f t="shared" si="102"/>
        <v/>
      </c>
      <c r="Q330" s="102" t="str">
        <f t="shared" si="103"/>
        <v/>
      </c>
      <c r="R330" s="102" t="str">
        <f t="shared" si="104"/>
        <v/>
      </c>
      <c r="S330" s="102" t="str">
        <f t="shared" si="105"/>
        <v/>
      </c>
      <c r="T330" s="102" t="str">
        <f t="shared" si="106"/>
        <v/>
      </c>
      <c r="U330" s="102" t="str">
        <f t="shared" si="107"/>
        <v/>
      </c>
      <c r="V330" s="102" t="str">
        <f t="shared" si="108"/>
        <v/>
      </c>
      <c r="W330" s="102" t="str">
        <f t="shared" si="109"/>
        <v/>
      </c>
      <c r="X330" s="102" t="str">
        <f t="shared" si="110"/>
        <v/>
      </c>
      <c r="Y330" s="102" t="str">
        <f t="shared" si="111"/>
        <v/>
      </c>
      <c r="Z330" s="102" t="str">
        <f t="shared" si="112"/>
        <v/>
      </c>
      <c r="AA330" s="100" t="b">
        <f t="shared" si="97"/>
        <v>0</v>
      </c>
      <c r="AB330" s="100" t="str">
        <f t="array" ref="AB330">IF($AA330,MEDIAN(IF(G1SelectionMask="x",IF(INDEX(RawDataRefData,$E330,0)&gt;0,INDEX(RawDataRefData,$E330,0)),"")),"")</f>
        <v/>
      </c>
      <c r="AC330" s="100" t="str">
        <f t="array" ref="AC330">IF($AA330,QUARTILE(IF(G1SelectionMask="x",IF(INDEX(RawDataRefData,$E330,0)&gt;0,INDEX(RawDataRefData,$E330,0)),""),1),"")</f>
        <v/>
      </c>
      <c r="AD330" s="100" t="str">
        <f t="array" ref="AD330">IF($AA330,QUARTILE(IF(G1SelectionMask="x",IF(INDEX(RawDataRefData,$E330,0)&gt;0,INDEX(RawDataRefData,$E330,0)),""),3),"")</f>
        <v/>
      </c>
      <c r="AE330" s="100" t="str">
        <f t="array" ref="AE330">IF($AA330,MIN(IF(G1SelectionMask="x",IF(INDEX(RawDataRefData,$E330,0)&gt;0,INDEX(RawDataRefData,$E330,0)),"")),"")</f>
        <v/>
      </c>
      <c r="AF330" s="100" t="str">
        <f t="array" ref="AF330">IF($AA330,MAX(IF(G1SelectionMask="x",IF(INDEX(RawDataRefData,$E330,0)&gt;0,INDEX(RawDataRefData,$E330,0)),"")),"")</f>
        <v/>
      </c>
      <c r="AG330" s="100" t="str">
        <f t="shared" si="98"/>
        <v/>
      </c>
      <c r="AH330" s="100" t="str">
        <f t="array" ref="AH330">IF($AA330,STDEVA(IF(G1SelectionMask="x",IF(INDEX(RawDataRefData,$E330,0)&gt;0,INDEX(RawDataRefData,$E330,0)),"")),"")</f>
        <v/>
      </c>
      <c r="AI330" s="101" t="b">
        <f t="shared" si="99"/>
        <v>0</v>
      </c>
      <c r="AJ330" s="101" t="str">
        <f t="array" ref="AJ330">IF($AI330,MEDIAN(IF(G2SelectionMask="x",IF(INDEX(RawDataRefData,$E330,0)&gt;0,INDEX(RawDataRefData,$E330,0)),"")),"")</f>
        <v/>
      </c>
      <c r="AK330" s="101" t="str">
        <f t="array" ref="AK330">IF($AI330,QUARTILE(IF(G2SelectionMask="x",IF(INDEX(RawDataRefData,$E330,0)&gt;0,INDEX(RawDataRefData,$E330,0)),""),1),"")</f>
        <v/>
      </c>
      <c r="AL330" s="101" t="str">
        <f t="array" ref="AL330">IF($AI330,QUARTILE(IF(G2SelectionMask="x",IF(INDEX(RawDataRefData,$E330,0)&gt;0,INDEX(RawDataRefData,$E330,0)),""),3),"")</f>
        <v/>
      </c>
      <c r="AM330" s="101" t="str">
        <f t="array" ref="AM330">IF($AI330,MIN(IF(G2SelectionMask="x",IF(INDEX(RawDataRefData,$E330,0)&gt;0,INDEX(RawDataRefData,$E330,0)),"")),"")</f>
        <v/>
      </c>
      <c r="AN330" s="101" t="str">
        <f t="array" ref="AN330">IF($AI330,MAX(IF(G2SelectionMask="x",IF(INDEX(RawDataRefData,$E330,0)&gt;0,INDEX(RawDataRefData,$E330,0)),"")),"")</f>
        <v/>
      </c>
      <c r="AO330" s="101" t="str">
        <f t="shared" si="113"/>
        <v/>
      </c>
      <c r="AP330" s="101" t="str">
        <f t="array" ref="AP330">IF($AI330,STDEVA(IF(G2SelectionMask="x",IF(INDEX(RawDataRefData,$E330,0)&gt;0,INDEX(RawDataRefData,$E330,0)),"")),"")</f>
        <v/>
      </c>
      <c r="AQ330" s="100" t="b">
        <f t="shared" si="114"/>
        <v>0</v>
      </c>
      <c r="AR330" s="100" t="str">
        <f t="array" ref="AR330">IF($AQ330,MEDIAN(IF(G3SelectionMask="x",IF(INDEX(RawDataRefData,$E330,0)&gt;0,INDEX(RawDataRefData,$E330,0)),"")),"")</f>
        <v/>
      </c>
      <c r="AS330" s="100" t="str">
        <f t="array" ref="AS330">IF($AQ330,QUARTILE(IF(G3SelectionMask="x",IF(INDEX(RawDataRefData,$E330,0)&gt;0,INDEX(RawDataRefData,$E330,0)),""),1),"")</f>
        <v/>
      </c>
      <c r="AT330" s="100" t="str">
        <f t="array" ref="AT330">IF($AQ330,QUARTILE(IF(G3SelectionMask="x",IF(INDEX(RawDataRefData,$E330,0)&gt;0,INDEX(RawDataRefData,$E330,0)),""),3),"")</f>
        <v/>
      </c>
      <c r="AU330" s="100" t="str">
        <f t="array" ref="AU330">IF($AQ330,MIN(IF(G3SelectionMask="x",IF(INDEX(RawDataRefData,$E330,0)&gt;0,INDEX(RawDataRefData,$E330,0)),"")),"")</f>
        <v/>
      </c>
      <c r="AV330" s="100" t="str">
        <f t="array" ref="AV330">IF($AQ330,MAX(IF(G3SelectionMask="x",IF(INDEX(RawDataRefData,$E330,0)&gt;0,INDEX(RawDataRefData,$E330,0)),"")),"")</f>
        <v/>
      </c>
      <c r="AW330" s="100" t="str">
        <f t="shared" si="115"/>
        <v/>
      </c>
      <c r="AX330" s="100" t="str">
        <f t="array" ref="AX330">IF($AQ330,STDEVA(IF(G3SelectionMask="x",IF(INDEX(RawDataRefData,$E330,0)&gt;0,INDEX(RawDataRefData,$E330,0)),"")),"")</f>
        <v/>
      </c>
      <c r="AY330" s="101" t="b">
        <f t="shared" si="116"/>
        <v>0</v>
      </c>
      <c r="AZ330" s="101" t="str">
        <f t="array" ref="AZ330">IF($AY330,MEDIAN(IF(G4SelectionMask="x",IF(INDEX(RawDataRefData,$E330,0)&gt;0,INDEX(RawDataRefData,$E330,0)),"")),"")</f>
        <v/>
      </c>
      <c r="BA330" s="101" t="str">
        <f t="array" ref="BA330">IF($AY330,QUARTILE(IF(G4SelectionMask="x",IF(INDEX(RawDataRefData,$E330,0)&gt;0,INDEX(RawDataRefData,$E330,0)),""),1),"")</f>
        <v/>
      </c>
      <c r="BB330" s="101" t="str">
        <f t="array" ref="BB330">IF($AY330,QUARTILE(IF(G4SelectionMask="x",IF(INDEX(RawDataRefData,$E330,0)&gt;0,INDEX(RawDataRefData,$E330,0)),""),3),"")</f>
        <v/>
      </c>
      <c r="BC330" s="101" t="str">
        <f t="array" ref="BC330">IF($AY330,MIN(IF(G4SelectionMask="x",IF(INDEX(RawDataRefData,$E330,0)&gt;0,INDEX(RawDataRefData,$E330,0)),"")),"")</f>
        <v/>
      </c>
      <c r="BD330" s="101" t="str">
        <f t="array" ref="BD330">IF($AY330,MAX(IF(G4SelectionMask="x",IF(INDEX(RawDataRefData,$E330,0)&gt;0,INDEX(RawDataRefData,$E330,0)),"")),"")</f>
        <v/>
      </c>
      <c r="BE330" s="101" t="str">
        <f t="shared" si="117"/>
        <v/>
      </c>
      <c r="BF330" s="101" t="str">
        <f t="array" ref="BF330">IF($AY330,STDEVA(IF(G4SelectionMask="x",IF(INDEX(RawDataRefData,$E330,0)&gt;0,INDEX(RawDataRefData,$E330,0)),"")),"")</f>
        <v/>
      </c>
      <c r="BG330" s="100" t="b">
        <f t="shared" si="118"/>
        <v>0</v>
      </c>
      <c r="BH330" s="100" t="str">
        <f t="array" ref="BH330">IF($BG330,MEDIAN(IF(G5SelectionMask="x",IF(INDEX(RawDataRefData,$E330,0)&gt;0,INDEX(RawDataRefData,$E330,0)),"")),"")</f>
        <v/>
      </c>
      <c r="BI330" s="100" t="str">
        <f t="array" ref="BI330">IF($BG330,QUARTILE(IF(G5SelectionMask="x",IF(INDEX(RawDataRefData,$E330,0)&gt;0,INDEX(RawDataRefData,$E330,0)),""),1),"")</f>
        <v/>
      </c>
      <c r="BJ330" s="100" t="str">
        <f t="array" ref="BJ330">IF($BG330,QUARTILE(IF(G5SelectionMask="x",IF(INDEX(RawDataRefData,$E330,0)&gt;0,INDEX(RawDataRefData,$E330,0)),""),3),"")</f>
        <v/>
      </c>
      <c r="BK330" s="100" t="str">
        <f t="array" ref="BK330">IF($BG330,MIN(IF(G5SelectionMask="x",IF(INDEX(RawDataRefData,$E330,0)&gt;0,INDEX(RawDataRefData,$E330,0)),"")),"")</f>
        <v/>
      </c>
      <c r="BL330" s="100" t="str">
        <f t="array" ref="BL330">IF($BG330,MAX(IF(G5SelectionMask="x",IF(INDEX(RawDataRefData,$E330,0)&gt;0,INDEX(RawDataRefData,$E330,0)),"")),"")</f>
        <v/>
      </c>
      <c r="BM330" s="100" t="str">
        <f t="shared" si="119"/>
        <v/>
      </c>
      <c r="BN330" s="103" t="str">
        <f t="array" ref="BN330">IF($BG330,STDEVA(IF(G5SelectionMask="x",IF(INDEX(RawDataRefData,$E330,0)&gt;0,INDEX(RawDataRefData,$E330,0)),"")),"")</f>
        <v/>
      </c>
      <c r="BO330" s="104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</row>
    <row r="331" spans="1:82" x14ac:dyDescent="0.2">
      <c r="A331" s="33">
        <f t="shared" si="120"/>
        <v>0</v>
      </c>
      <c r="B331" s="206"/>
      <c r="C331" s="200"/>
      <c r="D331" s="197"/>
      <c r="E331" s="72">
        <f t="shared" si="100"/>
        <v>322</v>
      </c>
      <c r="F331" s="9" t="s">
        <v>858</v>
      </c>
      <c r="K331" s="100" t="str">
        <f t="shared" si="101"/>
        <v/>
      </c>
      <c r="L331" s="100"/>
      <c r="M331" s="100"/>
      <c r="N331" s="100"/>
      <c r="O331" s="100"/>
      <c r="P331" s="101" t="str">
        <f t="shared" si="102"/>
        <v/>
      </c>
      <c r="Q331" s="102" t="str">
        <f t="shared" si="103"/>
        <v/>
      </c>
      <c r="R331" s="102" t="str">
        <f t="shared" si="104"/>
        <v/>
      </c>
      <c r="S331" s="102" t="str">
        <f t="shared" si="105"/>
        <v/>
      </c>
      <c r="T331" s="102" t="str">
        <f t="shared" si="106"/>
        <v/>
      </c>
      <c r="U331" s="102" t="str">
        <f t="shared" si="107"/>
        <v/>
      </c>
      <c r="V331" s="102" t="str">
        <f t="shared" si="108"/>
        <v/>
      </c>
      <c r="W331" s="102" t="str">
        <f t="shared" si="109"/>
        <v/>
      </c>
      <c r="X331" s="102" t="str">
        <f t="shared" si="110"/>
        <v/>
      </c>
      <c r="Y331" s="102" t="str">
        <f t="shared" si="111"/>
        <v/>
      </c>
      <c r="Z331" s="102" t="str">
        <f t="shared" si="112"/>
        <v/>
      </c>
      <c r="AA331" s="100" t="b">
        <f t="shared" si="97"/>
        <v>0</v>
      </c>
      <c r="AB331" s="100" t="str">
        <f t="array" ref="AB331">IF($AA331,MEDIAN(IF(G1SelectionMask="x",IF(INDEX(RawDataRefData,$E331,0)&gt;0,INDEX(RawDataRefData,$E331,0)),"")),"")</f>
        <v/>
      </c>
      <c r="AC331" s="100" t="str">
        <f t="array" ref="AC331">IF($AA331,QUARTILE(IF(G1SelectionMask="x",IF(INDEX(RawDataRefData,$E331,0)&gt;0,INDEX(RawDataRefData,$E331,0)),""),1),"")</f>
        <v/>
      </c>
      <c r="AD331" s="100" t="str">
        <f t="array" ref="AD331">IF($AA331,QUARTILE(IF(G1SelectionMask="x",IF(INDEX(RawDataRefData,$E331,0)&gt;0,INDEX(RawDataRefData,$E331,0)),""),3),"")</f>
        <v/>
      </c>
      <c r="AE331" s="100" t="str">
        <f t="array" ref="AE331">IF($AA331,MIN(IF(G1SelectionMask="x",IF(INDEX(RawDataRefData,$E331,0)&gt;0,INDEX(RawDataRefData,$E331,0)),"")),"")</f>
        <v/>
      </c>
      <c r="AF331" s="100" t="str">
        <f t="array" ref="AF331">IF($AA331,MAX(IF(G1SelectionMask="x",IF(INDEX(RawDataRefData,$E331,0)&gt;0,INDEX(RawDataRefData,$E331,0)),"")),"")</f>
        <v/>
      </c>
      <c r="AG331" s="100" t="str">
        <f t="shared" si="98"/>
        <v/>
      </c>
      <c r="AH331" s="100" t="str">
        <f t="array" ref="AH331">IF($AA331,STDEVA(IF(G1SelectionMask="x",IF(INDEX(RawDataRefData,$E331,0)&gt;0,INDEX(RawDataRefData,$E331,0)),"")),"")</f>
        <v/>
      </c>
      <c r="AI331" s="101" t="b">
        <f t="shared" si="99"/>
        <v>0</v>
      </c>
      <c r="AJ331" s="101" t="str">
        <f t="array" ref="AJ331">IF($AI331,MEDIAN(IF(G2SelectionMask="x",IF(INDEX(RawDataRefData,$E331,0)&gt;0,INDEX(RawDataRefData,$E331,0)),"")),"")</f>
        <v/>
      </c>
      <c r="AK331" s="101" t="str">
        <f t="array" ref="AK331">IF($AI331,QUARTILE(IF(G2SelectionMask="x",IF(INDEX(RawDataRefData,$E331,0)&gt;0,INDEX(RawDataRefData,$E331,0)),""),1),"")</f>
        <v/>
      </c>
      <c r="AL331" s="101" t="str">
        <f t="array" ref="AL331">IF($AI331,QUARTILE(IF(G2SelectionMask="x",IF(INDEX(RawDataRefData,$E331,0)&gt;0,INDEX(RawDataRefData,$E331,0)),""),3),"")</f>
        <v/>
      </c>
      <c r="AM331" s="101" t="str">
        <f t="array" ref="AM331">IF($AI331,MIN(IF(G2SelectionMask="x",IF(INDEX(RawDataRefData,$E331,0)&gt;0,INDEX(RawDataRefData,$E331,0)),"")),"")</f>
        <v/>
      </c>
      <c r="AN331" s="101" t="str">
        <f t="array" ref="AN331">IF($AI331,MAX(IF(G2SelectionMask="x",IF(INDEX(RawDataRefData,$E331,0)&gt;0,INDEX(RawDataRefData,$E331,0)),"")),"")</f>
        <v/>
      </c>
      <c r="AO331" s="101" t="str">
        <f t="shared" si="113"/>
        <v/>
      </c>
      <c r="AP331" s="101" t="str">
        <f t="array" ref="AP331">IF($AI331,STDEVA(IF(G2SelectionMask="x",IF(INDEX(RawDataRefData,$E331,0)&gt;0,INDEX(RawDataRefData,$E331,0)),"")),"")</f>
        <v/>
      </c>
      <c r="AQ331" s="100" t="b">
        <f t="shared" si="114"/>
        <v>0</v>
      </c>
      <c r="AR331" s="100" t="str">
        <f t="array" ref="AR331">IF($AQ331,MEDIAN(IF(G3SelectionMask="x",IF(INDEX(RawDataRefData,$E331,0)&gt;0,INDEX(RawDataRefData,$E331,0)),"")),"")</f>
        <v/>
      </c>
      <c r="AS331" s="100" t="str">
        <f t="array" ref="AS331">IF($AQ331,QUARTILE(IF(G3SelectionMask="x",IF(INDEX(RawDataRefData,$E331,0)&gt;0,INDEX(RawDataRefData,$E331,0)),""),1),"")</f>
        <v/>
      </c>
      <c r="AT331" s="100" t="str">
        <f t="array" ref="AT331">IF($AQ331,QUARTILE(IF(G3SelectionMask="x",IF(INDEX(RawDataRefData,$E331,0)&gt;0,INDEX(RawDataRefData,$E331,0)),""),3),"")</f>
        <v/>
      </c>
      <c r="AU331" s="100" t="str">
        <f t="array" ref="AU331">IF($AQ331,MIN(IF(G3SelectionMask="x",IF(INDEX(RawDataRefData,$E331,0)&gt;0,INDEX(RawDataRefData,$E331,0)),"")),"")</f>
        <v/>
      </c>
      <c r="AV331" s="100" t="str">
        <f t="array" ref="AV331">IF($AQ331,MAX(IF(G3SelectionMask="x",IF(INDEX(RawDataRefData,$E331,0)&gt;0,INDEX(RawDataRefData,$E331,0)),"")),"")</f>
        <v/>
      </c>
      <c r="AW331" s="100" t="str">
        <f t="shared" si="115"/>
        <v/>
      </c>
      <c r="AX331" s="100" t="str">
        <f t="array" ref="AX331">IF($AQ331,STDEVA(IF(G3SelectionMask="x",IF(INDEX(RawDataRefData,$E331,0)&gt;0,INDEX(RawDataRefData,$E331,0)),"")),"")</f>
        <v/>
      </c>
      <c r="AY331" s="101" t="b">
        <f t="shared" si="116"/>
        <v>0</v>
      </c>
      <c r="AZ331" s="101" t="str">
        <f t="array" ref="AZ331">IF($AY331,MEDIAN(IF(G4SelectionMask="x",IF(INDEX(RawDataRefData,$E331,0)&gt;0,INDEX(RawDataRefData,$E331,0)),"")),"")</f>
        <v/>
      </c>
      <c r="BA331" s="101" t="str">
        <f t="array" ref="BA331">IF($AY331,QUARTILE(IF(G4SelectionMask="x",IF(INDEX(RawDataRefData,$E331,0)&gt;0,INDEX(RawDataRefData,$E331,0)),""),1),"")</f>
        <v/>
      </c>
      <c r="BB331" s="101" t="str">
        <f t="array" ref="BB331">IF($AY331,QUARTILE(IF(G4SelectionMask="x",IF(INDEX(RawDataRefData,$E331,0)&gt;0,INDEX(RawDataRefData,$E331,0)),""),3),"")</f>
        <v/>
      </c>
      <c r="BC331" s="101" t="str">
        <f t="array" ref="BC331">IF($AY331,MIN(IF(G4SelectionMask="x",IF(INDEX(RawDataRefData,$E331,0)&gt;0,INDEX(RawDataRefData,$E331,0)),"")),"")</f>
        <v/>
      </c>
      <c r="BD331" s="101" t="str">
        <f t="array" ref="BD331">IF($AY331,MAX(IF(G4SelectionMask="x",IF(INDEX(RawDataRefData,$E331,0)&gt;0,INDEX(RawDataRefData,$E331,0)),"")),"")</f>
        <v/>
      </c>
      <c r="BE331" s="101" t="str">
        <f t="shared" si="117"/>
        <v/>
      </c>
      <c r="BF331" s="101" t="str">
        <f t="array" ref="BF331">IF($AY331,STDEVA(IF(G4SelectionMask="x",IF(INDEX(RawDataRefData,$E331,0)&gt;0,INDEX(RawDataRefData,$E331,0)),"")),"")</f>
        <v/>
      </c>
      <c r="BG331" s="100" t="b">
        <f t="shared" si="118"/>
        <v>0</v>
      </c>
      <c r="BH331" s="100" t="str">
        <f t="array" ref="BH331">IF($BG331,MEDIAN(IF(G5SelectionMask="x",IF(INDEX(RawDataRefData,$E331,0)&gt;0,INDEX(RawDataRefData,$E331,0)),"")),"")</f>
        <v/>
      </c>
      <c r="BI331" s="100" t="str">
        <f t="array" ref="BI331">IF($BG331,QUARTILE(IF(G5SelectionMask="x",IF(INDEX(RawDataRefData,$E331,0)&gt;0,INDEX(RawDataRefData,$E331,0)),""),1),"")</f>
        <v/>
      </c>
      <c r="BJ331" s="100" t="str">
        <f t="array" ref="BJ331">IF($BG331,QUARTILE(IF(G5SelectionMask="x",IF(INDEX(RawDataRefData,$E331,0)&gt;0,INDEX(RawDataRefData,$E331,0)),""),3),"")</f>
        <v/>
      </c>
      <c r="BK331" s="100" t="str">
        <f t="array" ref="BK331">IF($BG331,MIN(IF(G5SelectionMask="x",IF(INDEX(RawDataRefData,$E331,0)&gt;0,INDEX(RawDataRefData,$E331,0)),"")),"")</f>
        <v/>
      </c>
      <c r="BL331" s="100" t="str">
        <f t="array" ref="BL331">IF($BG331,MAX(IF(G5SelectionMask="x",IF(INDEX(RawDataRefData,$E331,0)&gt;0,INDEX(RawDataRefData,$E331,0)),"")),"")</f>
        <v/>
      </c>
      <c r="BM331" s="100" t="str">
        <f t="shared" si="119"/>
        <v/>
      </c>
      <c r="BN331" s="103" t="str">
        <f t="array" ref="BN331">IF($BG331,STDEVA(IF(G5SelectionMask="x",IF(INDEX(RawDataRefData,$E331,0)&gt;0,INDEX(RawDataRefData,$E331,0)),"")),"")</f>
        <v/>
      </c>
      <c r="BO331" s="104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</row>
    <row r="332" spans="1:82" x14ac:dyDescent="0.2">
      <c r="A332" s="33">
        <f t="shared" si="120"/>
        <v>0</v>
      </c>
      <c r="B332" s="206"/>
      <c r="C332" s="200"/>
      <c r="D332" s="197"/>
      <c r="E332" s="72">
        <f t="shared" si="100"/>
        <v>323</v>
      </c>
      <c r="F332" s="9" t="s">
        <v>859</v>
      </c>
      <c r="K332" s="100" t="str">
        <f t="shared" si="101"/>
        <v/>
      </c>
      <c r="L332" s="100"/>
      <c r="M332" s="100"/>
      <c r="N332" s="100"/>
      <c r="O332" s="100"/>
      <c r="P332" s="101" t="str">
        <f t="shared" si="102"/>
        <v/>
      </c>
      <c r="Q332" s="102" t="str">
        <f t="shared" si="103"/>
        <v/>
      </c>
      <c r="R332" s="102" t="str">
        <f t="shared" si="104"/>
        <v/>
      </c>
      <c r="S332" s="102" t="str">
        <f t="shared" si="105"/>
        <v/>
      </c>
      <c r="T332" s="102" t="str">
        <f t="shared" si="106"/>
        <v/>
      </c>
      <c r="U332" s="102" t="str">
        <f t="shared" si="107"/>
        <v/>
      </c>
      <c r="V332" s="102" t="str">
        <f t="shared" si="108"/>
        <v/>
      </c>
      <c r="W332" s="102" t="str">
        <f t="shared" si="109"/>
        <v/>
      </c>
      <c r="X332" s="102" t="str">
        <f t="shared" si="110"/>
        <v/>
      </c>
      <c r="Y332" s="102" t="str">
        <f t="shared" si="111"/>
        <v/>
      </c>
      <c r="Z332" s="102" t="str">
        <f t="shared" si="112"/>
        <v/>
      </c>
      <c r="AA332" s="100" t="b">
        <f t="shared" si="97"/>
        <v>0</v>
      </c>
      <c r="AB332" s="100" t="str">
        <f t="array" ref="AB332">IF($AA332,MEDIAN(IF(G1SelectionMask="x",IF(INDEX(RawDataRefData,$E332,0)&gt;0,INDEX(RawDataRefData,$E332,0)),"")),"")</f>
        <v/>
      </c>
      <c r="AC332" s="100" t="str">
        <f t="array" ref="AC332">IF($AA332,QUARTILE(IF(G1SelectionMask="x",IF(INDEX(RawDataRefData,$E332,0)&gt;0,INDEX(RawDataRefData,$E332,0)),""),1),"")</f>
        <v/>
      </c>
      <c r="AD332" s="100" t="str">
        <f t="array" ref="AD332">IF($AA332,QUARTILE(IF(G1SelectionMask="x",IF(INDEX(RawDataRefData,$E332,0)&gt;0,INDEX(RawDataRefData,$E332,0)),""),3),"")</f>
        <v/>
      </c>
      <c r="AE332" s="100" t="str">
        <f t="array" ref="AE332">IF($AA332,MIN(IF(G1SelectionMask="x",IF(INDEX(RawDataRefData,$E332,0)&gt;0,INDEX(RawDataRefData,$E332,0)),"")),"")</f>
        <v/>
      </c>
      <c r="AF332" s="100" t="str">
        <f t="array" ref="AF332">IF($AA332,MAX(IF(G1SelectionMask="x",IF(INDEX(RawDataRefData,$E332,0)&gt;0,INDEX(RawDataRefData,$E332,0)),"")),"")</f>
        <v/>
      </c>
      <c r="AG332" s="100" t="str">
        <f t="shared" si="98"/>
        <v/>
      </c>
      <c r="AH332" s="100" t="str">
        <f t="array" ref="AH332">IF($AA332,STDEVA(IF(G1SelectionMask="x",IF(INDEX(RawDataRefData,$E332,0)&gt;0,INDEX(RawDataRefData,$E332,0)),"")),"")</f>
        <v/>
      </c>
      <c r="AI332" s="101" t="b">
        <f t="shared" si="99"/>
        <v>0</v>
      </c>
      <c r="AJ332" s="101" t="str">
        <f t="array" ref="AJ332">IF($AI332,MEDIAN(IF(G2SelectionMask="x",IF(INDEX(RawDataRefData,$E332,0)&gt;0,INDEX(RawDataRefData,$E332,0)),"")),"")</f>
        <v/>
      </c>
      <c r="AK332" s="101" t="str">
        <f t="array" ref="AK332">IF($AI332,QUARTILE(IF(G2SelectionMask="x",IF(INDEX(RawDataRefData,$E332,0)&gt;0,INDEX(RawDataRefData,$E332,0)),""),1),"")</f>
        <v/>
      </c>
      <c r="AL332" s="101" t="str">
        <f t="array" ref="AL332">IF($AI332,QUARTILE(IF(G2SelectionMask="x",IF(INDEX(RawDataRefData,$E332,0)&gt;0,INDEX(RawDataRefData,$E332,0)),""),3),"")</f>
        <v/>
      </c>
      <c r="AM332" s="101" t="str">
        <f t="array" ref="AM332">IF($AI332,MIN(IF(G2SelectionMask="x",IF(INDEX(RawDataRefData,$E332,0)&gt;0,INDEX(RawDataRefData,$E332,0)),"")),"")</f>
        <v/>
      </c>
      <c r="AN332" s="101" t="str">
        <f t="array" ref="AN332">IF($AI332,MAX(IF(G2SelectionMask="x",IF(INDEX(RawDataRefData,$E332,0)&gt;0,INDEX(RawDataRefData,$E332,0)),"")),"")</f>
        <v/>
      </c>
      <c r="AO332" s="101" t="str">
        <f t="shared" si="113"/>
        <v/>
      </c>
      <c r="AP332" s="101" t="str">
        <f t="array" ref="AP332">IF($AI332,STDEVA(IF(G2SelectionMask="x",IF(INDEX(RawDataRefData,$E332,0)&gt;0,INDEX(RawDataRefData,$E332,0)),"")),"")</f>
        <v/>
      </c>
      <c r="AQ332" s="100" t="b">
        <f t="shared" si="114"/>
        <v>0</v>
      </c>
      <c r="AR332" s="100" t="str">
        <f t="array" ref="AR332">IF($AQ332,MEDIAN(IF(G3SelectionMask="x",IF(INDEX(RawDataRefData,$E332,0)&gt;0,INDEX(RawDataRefData,$E332,0)),"")),"")</f>
        <v/>
      </c>
      <c r="AS332" s="100" t="str">
        <f t="array" ref="AS332">IF($AQ332,QUARTILE(IF(G3SelectionMask="x",IF(INDEX(RawDataRefData,$E332,0)&gt;0,INDEX(RawDataRefData,$E332,0)),""),1),"")</f>
        <v/>
      </c>
      <c r="AT332" s="100" t="str">
        <f t="array" ref="AT332">IF($AQ332,QUARTILE(IF(G3SelectionMask="x",IF(INDEX(RawDataRefData,$E332,0)&gt;0,INDEX(RawDataRefData,$E332,0)),""),3),"")</f>
        <v/>
      </c>
      <c r="AU332" s="100" t="str">
        <f t="array" ref="AU332">IF($AQ332,MIN(IF(G3SelectionMask="x",IF(INDEX(RawDataRefData,$E332,0)&gt;0,INDEX(RawDataRefData,$E332,0)),"")),"")</f>
        <v/>
      </c>
      <c r="AV332" s="100" t="str">
        <f t="array" ref="AV332">IF($AQ332,MAX(IF(G3SelectionMask="x",IF(INDEX(RawDataRefData,$E332,0)&gt;0,INDEX(RawDataRefData,$E332,0)),"")),"")</f>
        <v/>
      </c>
      <c r="AW332" s="100" t="str">
        <f t="shared" si="115"/>
        <v/>
      </c>
      <c r="AX332" s="100" t="str">
        <f t="array" ref="AX332">IF($AQ332,STDEVA(IF(G3SelectionMask="x",IF(INDEX(RawDataRefData,$E332,0)&gt;0,INDEX(RawDataRefData,$E332,0)),"")),"")</f>
        <v/>
      </c>
      <c r="AY332" s="101" t="b">
        <f t="shared" si="116"/>
        <v>0</v>
      </c>
      <c r="AZ332" s="101" t="str">
        <f t="array" ref="AZ332">IF($AY332,MEDIAN(IF(G4SelectionMask="x",IF(INDEX(RawDataRefData,$E332,0)&gt;0,INDEX(RawDataRefData,$E332,0)),"")),"")</f>
        <v/>
      </c>
      <c r="BA332" s="101" t="str">
        <f t="array" ref="BA332">IF($AY332,QUARTILE(IF(G4SelectionMask="x",IF(INDEX(RawDataRefData,$E332,0)&gt;0,INDEX(RawDataRefData,$E332,0)),""),1),"")</f>
        <v/>
      </c>
      <c r="BB332" s="101" t="str">
        <f t="array" ref="BB332">IF($AY332,QUARTILE(IF(G4SelectionMask="x",IF(INDEX(RawDataRefData,$E332,0)&gt;0,INDEX(RawDataRefData,$E332,0)),""),3),"")</f>
        <v/>
      </c>
      <c r="BC332" s="101" t="str">
        <f t="array" ref="BC332">IF($AY332,MIN(IF(G4SelectionMask="x",IF(INDEX(RawDataRefData,$E332,0)&gt;0,INDEX(RawDataRefData,$E332,0)),"")),"")</f>
        <v/>
      </c>
      <c r="BD332" s="101" t="str">
        <f t="array" ref="BD332">IF($AY332,MAX(IF(G4SelectionMask="x",IF(INDEX(RawDataRefData,$E332,0)&gt;0,INDEX(RawDataRefData,$E332,0)),"")),"")</f>
        <v/>
      </c>
      <c r="BE332" s="101" t="str">
        <f t="shared" si="117"/>
        <v/>
      </c>
      <c r="BF332" s="101" t="str">
        <f t="array" ref="BF332">IF($AY332,STDEVA(IF(G4SelectionMask="x",IF(INDEX(RawDataRefData,$E332,0)&gt;0,INDEX(RawDataRefData,$E332,0)),"")),"")</f>
        <v/>
      </c>
      <c r="BG332" s="100" t="b">
        <f t="shared" si="118"/>
        <v>0</v>
      </c>
      <c r="BH332" s="100" t="str">
        <f t="array" ref="BH332">IF($BG332,MEDIAN(IF(G5SelectionMask="x",IF(INDEX(RawDataRefData,$E332,0)&gt;0,INDEX(RawDataRefData,$E332,0)),"")),"")</f>
        <v/>
      </c>
      <c r="BI332" s="100" t="str">
        <f t="array" ref="BI332">IF($BG332,QUARTILE(IF(G5SelectionMask="x",IF(INDEX(RawDataRefData,$E332,0)&gt;0,INDEX(RawDataRefData,$E332,0)),""),1),"")</f>
        <v/>
      </c>
      <c r="BJ332" s="100" t="str">
        <f t="array" ref="BJ332">IF($BG332,QUARTILE(IF(G5SelectionMask="x",IF(INDEX(RawDataRefData,$E332,0)&gt;0,INDEX(RawDataRefData,$E332,0)),""),3),"")</f>
        <v/>
      </c>
      <c r="BK332" s="100" t="str">
        <f t="array" ref="BK332">IF($BG332,MIN(IF(G5SelectionMask="x",IF(INDEX(RawDataRefData,$E332,0)&gt;0,INDEX(RawDataRefData,$E332,0)),"")),"")</f>
        <v/>
      </c>
      <c r="BL332" s="100" t="str">
        <f t="array" ref="BL332">IF($BG332,MAX(IF(G5SelectionMask="x",IF(INDEX(RawDataRefData,$E332,0)&gt;0,INDEX(RawDataRefData,$E332,0)),"")),"")</f>
        <v/>
      </c>
      <c r="BM332" s="100" t="str">
        <f t="shared" si="119"/>
        <v/>
      </c>
      <c r="BN332" s="103" t="str">
        <f t="array" ref="BN332">IF($BG332,STDEVA(IF(G5SelectionMask="x",IF(INDEX(RawDataRefData,$E332,0)&gt;0,INDEX(RawDataRefData,$E332,0)),"")),"")</f>
        <v/>
      </c>
      <c r="BO332" s="104"/>
      <c r="BP332" s="105"/>
      <c r="BQ332" s="105"/>
      <c r="BR332" s="105"/>
      <c r="BS332" s="105"/>
      <c r="BT332" s="105"/>
      <c r="BU332" s="105"/>
      <c r="BV332" s="105"/>
      <c r="BW332" s="105"/>
      <c r="BX332" s="105"/>
      <c r="BY332" s="105"/>
      <c r="BZ332" s="105"/>
      <c r="CA332" s="105"/>
      <c r="CB332" s="105"/>
      <c r="CC332" s="105"/>
      <c r="CD332" s="105"/>
    </row>
    <row r="333" spans="1:82" x14ac:dyDescent="0.2">
      <c r="A333" s="33">
        <f t="shared" si="120"/>
        <v>0</v>
      </c>
      <c r="B333" s="206"/>
      <c r="C333" s="200"/>
      <c r="D333" s="197"/>
      <c r="E333" s="72">
        <f t="shared" si="100"/>
        <v>324</v>
      </c>
      <c r="F333" s="9" t="s">
        <v>860</v>
      </c>
      <c r="K333" s="100" t="str">
        <f t="shared" si="101"/>
        <v/>
      </c>
      <c r="L333" s="100"/>
      <c r="M333" s="100"/>
      <c r="N333" s="100"/>
      <c r="O333" s="100"/>
      <c r="P333" s="101" t="str">
        <f t="shared" si="102"/>
        <v/>
      </c>
      <c r="Q333" s="102" t="str">
        <f t="shared" si="103"/>
        <v/>
      </c>
      <c r="R333" s="102" t="str">
        <f t="shared" si="104"/>
        <v/>
      </c>
      <c r="S333" s="102" t="str">
        <f t="shared" si="105"/>
        <v/>
      </c>
      <c r="T333" s="102" t="str">
        <f t="shared" si="106"/>
        <v/>
      </c>
      <c r="U333" s="102" t="str">
        <f t="shared" si="107"/>
        <v/>
      </c>
      <c r="V333" s="102" t="str">
        <f t="shared" si="108"/>
        <v/>
      </c>
      <c r="W333" s="102" t="str">
        <f t="shared" si="109"/>
        <v/>
      </c>
      <c r="X333" s="102" t="str">
        <f t="shared" si="110"/>
        <v/>
      </c>
      <c r="Y333" s="102" t="str">
        <f t="shared" si="111"/>
        <v/>
      </c>
      <c r="Z333" s="102" t="str">
        <f t="shared" si="112"/>
        <v/>
      </c>
      <c r="AA333" s="100" t="b">
        <f t="shared" si="97"/>
        <v>0</v>
      </c>
      <c r="AB333" s="100" t="str">
        <f t="array" ref="AB333">IF($AA333,MEDIAN(IF(G1SelectionMask="x",IF(INDEX(RawDataRefData,$E333,0)&gt;0,INDEX(RawDataRefData,$E333,0)),"")),"")</f>
        <v/>
      </c>
      <c r="AC333" s="100" t="str">
        <f t="array" ref="AC333">IF($AA333,QUARTILE(IF(G1SelectionMask="x",IF(INDEX(RawDataRefData,$E333,0)&gt;0,INDEX(RawDataRefData,$E333,0)),""),1),"")</f>
        <v/>
      </c>
      <c r="AD333" s="100" t="str">
        <f t="array" ref="AD333">IF($AA333,QUARTILE(IF(G1SelectionMask="x",IF(INDEX(RawDataRefData,$E333,0)&gt;0,INDEX(RawDataRefData,$E333,0)),""),3),"")</f>
        <v/>
      </c>
      <c r="AE333" s="100" t="str">
        <f t="array" ref="AE333">IF($AA333,MIN(IF(G1SelectionMask="x",IF(INDEX(RawDataRefData,$E333,0)&gt;0,INDEX(RawDataRefData,$E333,0)),"")),"")</f>
        <v/>
      </c>
      <c r="AF333" s="100" t="str">
        <f t="array" ref="AF333">IF($AA333,MAX(IF(G1SelectionMask="x",IF(INDEX(RawDataRefData,$E333,0)&gt;0,INDEX(RawDataRefData,$E333,0)),"")),"")</f>
        <v/>
      </c>
      <c r="AG333" s="100" t="str">
        <f t="shared" si="98"/>
        <v/>
      </c>
      <c r="AH333" s="100" t="str">
        <f t="array" ref="AH333">IF($AA333,STDEVA(IF(G1SelectionMask="x",IF(INDEX(RawDataRefData,$E333,0)&gt;0,INDEX(RawDataRefData,$E333,0)),"")),"")</f>
        <v/>
      </c>
      <c r="AI333" s="101" t="b">
        <f t="shared" si="99"/>
        <v>0</v>
      </c>
      <c r="AJ333" s="101" t="str">
        <f t="array" ref="AJ333">IF($AI333,MEDIAN(IF(G2SelectionMask="x",IF(INDEX(RawDataRefData,$E333,0)&gt;0,INDEX(RawDataRefData,$E333,0)),"")),"")</f>
        <v/>
      </c>
      <c r="AK333" s="101" t="str">
        <f t="array" ref="AK333">IF($AI333,QUARTILE(IF(G2SelectionMask="x",IF(INDEX(RawDataRefData,$E333,0)&gt;0,INDEX(RawDataRefData,$E333,0)),""),1),"")</f>
        <v/>
      </c>
      <c r="AL333" s="101" t="str">
        <f t="array" ref="AL333">IF($AI333,QUARTILE(IF(G2SelectionMask="x",IF(INDEX(RawDataRefData,$E333,0)&gt;0,INDEX(RawDataRefData,$E333,0)),""),3),"")</f>
        <v/>
      </c>
      <c r="AM333" s="101" t="str">
        <f t="array" ref="AM333">IF($AI333,MIN(IF(G2SelectionMask="x",IF(INDEX(RawDataRefData,$E333,0)&gt;0,INDEX(RawDataRefData,$E333,0)),"")),"")</f>
        <v/>
      </c>
      <c r="AN333" s="101" t="str">
        <f t="array" ref="AN333">IF($AI333,MAX(IF(G2SelectionMask="x",IF(INDEX(RawDataRefData,$E333,0)&gt;0,INDEX(RawDataRefData,$E333,0)),"")),"")</f>
        <v/>
      </c>
      <c r="AO333" s="101" t="str">
        <f t="shared" si="113"/>
        <v/>
      </c>
      <c r="AP333" s="101" t="str">
        <f t="array" ref="AP333">IF($AI333,STDEVA(IF(G2SelectionMask="x",IF(INDEX(RawDataRefData,$E333,0)&gt;0,INDEX(RawDataRefData,$E333,0)),"")),"")</f>
        <v/>
      </c>
      <c r="AQ333" s="100" t="b">
        <f t="shared" si="114"/>
        <v>0</v>
      </c>
      <c r="AR333" s="100" t="str">
        <f t="array" ref="AR333">IF($AQ333,MEDIAN(IF(G3SelectionMask="x",IF(INDEX(RawDataRefData,$E333,0)&gt;0,INDEX(RawDataRefData,$E333,0)),"")),"")</f>
        <v/>
      </c>
      <c r="AS333" s="100" t="str">
        <f t="array" ref="AS333">IF($AQ333,QUARTILE(IF(G3SelectionMask="x",IF(INDEX(RawDataRefData,$E333,0)&gt;0,INDEX(RawDataRefData,$E333,0)),""),1),"")</f>
        <v/>
      </c>
      <c r="AT333" s="100" t="str">
        <f t="array" ref="AT333">IF($AQ333,QUARTILE(IF(G3SelectionMask="x",IF(INDEX(RawDataRefData,$E333,0)&gt;0,INDEX(RawDataRefData,$E333,0)),""),3),"")</f>
        <v/>
      </c>
      <c r="AU333" s="100" t="str">
        <f t="array" ref="AU333">IF($AQ333,MIN(IF(G3SelectionMask="x",IF(INDEX(RawDataRefData,$E333,0)&gt;0,INDEX(RawDataRefData,$E333,0)),"")),"")</f>
        <v/>
      </c>
      <c r="AV333" s="100" t="str">
        <f t="array" ref="AV333">IF($AQ333,MAX(IF(G3SelectionMask="x",IF(INDEX(RawDataRefData,$E333,0)&gt;0,INDEX(RawDataRefData,$E333,0)),"")),"")</f>
        <v/>
      </c>
      <c r="AW333" s="100" t="str">
        <f t="shared" si="115"/>
        <v/>
      </c>
      <c r="AX333" s="100" t="str">
        <f t="array" ref="AX333">IF($AQ333,STDEVA(IF(G3SelectionMask="x",IF(INDEX(RawDataRefData,$E333,0)&gt;0,INDEX(RawDataRefData,$E333,0)),"")),"")</f>
        <v/>
      </c>
      <c r="AY333" s="101" t="b">
        <f t="shared" si="116"/>
        <v>0</v>
      </c>
      <c r="AZ333" s="101" t="str">
        <f t="array" ref="AZ333">IF($AY333,MEDIAN(IF(G4SelectionMask="x",IF(INDEX(RawDataRefData,$E333,0)&gt;0,INDEX(RawDataRefData,$E333,0)),"")),"")</f>
        <v/>
      </c>
      <c r="BA333" s="101" t="str">
        <f t="array" ref="BA333">IF($AY333,QUARTILE(IF(G4SelectionMask="x",IF(INDEX(RawDataRefData,$E333,0)&gt;0,INDEX(RawDataRefData,$E333,0)),""),1),"")</f>
        <v/>
      </c>
      <c r="BB333" s="101" t="str">
        <f t="array" ref="BB333">IF($AY333,QUARTILE(IF(G4SelectionMask="x",IF(INDEX(RawDataRefData,$E333,0)&gt;0,INDEX(RawDataRefData,$E333,0)),""),3),"")</f>
        <v/>
      </c>
      <c r="BC333" s="101" t="str">
        <f t="array" ref="BC333">IF($AY333,MIN(IF(G4SelectionMask="x",IF(INDEX(RawDataRefData,$E333,0)&gt;0,INDEX(RawDataRefData,$E333,0)),"")),"")</f>
        <v/>
      </c>
      <c r="BD333" s="101" t="str">
        <f t="array" ref="BD333">IF($AY333,MAX(IF(G4SelectionMask="x",IF(INDEX(RawDataRefData,$E333,0)&gt;0,INDEX(RawDataRefData,$E333,0)),"")),"")</f>
        <v/>
      </c>
      <c r="BE333" s="101" t="str">
        <f t="shared" si="117"/>
        <v/>
      </c>
      <c r="BF333" s="101" t="str">
        <f t="array" ref="BF333">IF($AY333,STDEVA(IF(G4SelectionMask="x",IF(INDEX(RawDataRefData,$E333,0)&gt;0,INDEX(RawDataRefData,$E333,0)),"")),"")</f>
        <v/>
      </c>
      <c r="BG333" s="100" t="b">
        <f t="shared" si="118"/>
        <v>0</v>
      </c>
      <c r="BH333" s="100" t="str">
        <f t="array" ref="BH333">IF($BG333,MEDIAN(IF(G5SelectionMask="x",IF(INDEX(RawDataRefData,$E333,0)&gt;0,INDEX(RawDataRefData,$E333,0)),"")),"")</f>
        <v/>
      </c>
      <c r="BI333" s="100" t="str">
        <f t="array" ref="BI333">IF($BG333,QUARTILE(IF(G5SelectionMask="x",IF(INDEX(RawDataRefData,$E333,0)&gt;0,INDEX(RawDataRefData,$E333,0)),""),1),"")</f>
        <v/>
      </c>
      <c r="BJ333" s="100" t="str">
        <f t="array" ref="BJ333">IF($BG333,QUARTILE(IF(G5SelectionMask="x",IF(INDEX(RawDataRefData,$E333,0)&gt;0,INDEX(RawDataRefData,$E333,0)),""),3),"")</f>
        <v/>
      </c>
      <c r="BK333" s="100" t="str">
        <f t="array" ref="BK333">IF($BG333,MIN(IF(G5SelectionMask="x",IF(INDEX(RawDataRefData,$E333,0)&gt;0,INDEX(RawDataRefData,$E333,0)),"")),"")</f>
        <v/>
      </c>
      <c r="BL333" s="100" t="str">
        <f t="array" ref="BL333">IF($BG333,MAX(IF(G5SelectionMask="x",IF(INDEX(RawDataRefData,$E333,0)&gt;0,INDEX(RawDataRefData,$E333,0)),"")),"")</f>
        <v/>
      </c>
      <c r="BM333" s="100" t="str">
        <f t="shared" si="119"/>
        <v/>
      </c>
      <c r="BN333" s="103" t="str">
        <f t="array" ref="BN333">IF($BG333,STDEVA(IF(G5SelectionMask="x",IF(INDEX(RawDataRefData,$E333,0)&gt;0,INDEX(RawDataRefData,$E333,0)),"")),"")</f>
        <v/>
      </c>
      <c r="BO333" s="104"/>
      <c r="BP333" s="105"/>
      <c r="BQ333" s="105"/>
      <c r="BR333" s="105"/>
      <c r="BS333" s="105"/>
      <c r="BT333" s="105"/>
      <c r="BU333" s="105"/>
      <c r="BV333" s="105"/>
      <c r="BW333" s="105"/>
      <c r="BX333" s="105"/>
      <c r="BY333" s="105"/>
      <c r="BZ333" s="105"/>
      <c r="CA333" s="105"/>
      <c r="CB333" s="105"/>
      <c r="CC333" s="105"/>
      <c r="CD333" s="105"/>
    </row>
    <row r="334" spans="1:82" x14ac:dyDescent="0.2">
      <c r="A334" s="33">
        <f t="shared" si="120"/>
        <v>0</v>
      </c>
      <c r="B334" s="206"/>
      <c r="C334" s="200"/>
      <c r="D334" s="197"/>
      <c r="E334" s="72">
        <f t="shared" si="100"/>
        <v>325</v>
      </c>
      <c r="F334" s="9" t="s">
        <v>861</v>
      </c>
      <c r="K334" s="100" t="str">
        <f t="shared" si="101"/>
        <v/>
      </c>
      <c r="L334" s="100"/>
      <c r="M334" s="100"/>
      <c r="N334" s="100"/>
      <c r="O334" s="100"/>
      <c r="P334" s="101" t="str">
        <f t="shared" si="102"/>
        <v/>
      </c>
      <c r="Q334" s="102" t="str">
        <f t="shared" si="103"/>
        <v/>
      </c>
      <c r="R334" s="102" t="str">
        <f t="shared" si="104"/>
        <v/>
      </c>
      <c r="S334" s="102" t="str">
        <f t="shared" si="105"/>
        <v/>
      </c>
      <c r="T334" s="102" t="str">
        <f t="shared" si="106"/>
        <v/>
      </c>
      <c r="U334" s="102" t="str">
        <f t="shared" si="107"/>
        <v/>
      </c>
      <c r="V334" s="102" t="str">
        <f t="shared" si="108"/>
        <v/>
      </c>
      <c r="W334" s="102" t="str">
        <f t="shared" si="109"/>
        <v/>
      </c>
      <c r="X334" s="102" t="str">
        <f t="shared" si="110"/>
        <v/>
      </c>
      <c r="Y334" s="102" t="str">
        <f t="shared" si="111"/>
        <v/>
      </c>
      <c r="Z334" s="102" t="str">
        <f t="shared" si="112"/>
        <v/>
      </c>
      <c r="AA334" s="100" t="b">
        <f t="shared" si="97"/>
        <v>0</v>
      </c>
      <c r="AB334" s="100" t="str">
        <f t="array" ref="AB334">IF($AA334,MEDIAN(IF(G1SelectionMask="x",IF(INDEX(RawDataRefData,$E334,0)&gt;0,INDEX(RawDataRefData,$E334,0)),"")),"")</f>
        <v/>
      </c>
      <c r="AC334" s="100" t="str">
        <f t="array" ref="AC334">IF($AA334,QUARTILE(IF(G1SelectionMask="x",IF(INDEX(RawDataRefData,$E334,0)&gt;0,INDEX(RawDataRefData,$E334,0)),""),1),"")</f>
        <v/>
      </c>
      <c r="AD334" s="100" t="str">
        <f t="array" ref="AD334">IF($AA334,QUARTILE(IF(G1SelectionMask="x",IF(INDEX(RawDataRefData,$E334,0)&gt;0,INDEX(RawDataRefData,$E334,0)),""),3),"")</f>
        <v/>
      </c>
      <c r="AE334" s="100" t="str">
        <f t="array" ref="AE334">IF($AA334,MIN(IF(G1SelectionMask="x",IF(INDEX(RawDataRefData,$E334,0)&gt;0,INDEX(RawDataRefData,$E334,0)),"")),"")</f>
        <v/>
      </c>
      <c r="AF334" s="100" t="str">
        <f t="array" ref="AF334">IF($AA334,MAX(IF(G1SelectionMask="x",IF(INDEX(RawDataRefData,$E334,0)&gt;0,INDEX(RawDataRefData,$E334,0)),"")),"")</f>
        <v/>
      </c>
      <c r="AG334" s="100" t="str">
        <f t="shared" si="98"/>
        <v/>
      </c>
      <c r="AH334" s="100" t="str">
        <f t="array" ref="AH334">IF($AA334,STDEVA(IF(G1SelectionMask="x",IF(INDEX(RawDataRefData,$E334,0)&gt;0,INDEX(RawDataRefData,$E334,0)),"")),"")</f>
        <v/>
      </c>
      <c r="AI334" s="101" t="b">
        <f t="shared" si="99"/>
        <v>0</v>
      </c>
      <c r="AJ334" s="101" t="str">
        <f t="array" ref="AJ334">IF($AI334,MEDIAN(IF(G2SelectionMask="x",IF(INDEX(RawDataRefData,$E334,0)&gt;0,INDEX(RawDataRefData,$E334,0)),"")),"")</f>
        <v/>
      </c>
      <c r="AK334" s="101" t="str">
        <f t="array" ref="AK334">IF($AI334,QUARTILE(IF(G2SelectionMask="x",IF(INDEX(RawDataRefData,$E334,0)&gt;0,INDEX(RawDataRefData,$E334,0)),""),1),"")</f>
        <v/>
      </c>
      <c r="AL334" s="101" t="str">
        <f t="array" ref="AL334">IF($AI334,QUARTILE(IF(G2SelectionMask="x",IF(INDEX(RawDataRefData,$E334,0)&gt;0,INDEX(RawDataRefData,$E334,0)),""),3),"")</f>
        <v/>
      </c>
      <c r="AM334" s="101" t="str">
        <f t="array" ref="AM334">IF($AI334,MIN(IF(G2SelectionMask="x",IF(INDEX(RawDataRefData,$E334,0)&gt;0,INDEX(RawDataRefData,$E334,0)),"")),"")</f>
        <v/>
      </c>
      <c r="AN334" s="101" t="str">
        <f t="array" ref="AN334">IF($AI334,MAX(IF(G2SelectionMask="x",IF(INDEX(RawDataRefData,$E334,0)&gt;0,INDEX(RawDataRefData,$E334,0)),"")),"")</f>
        <v/>
      </c>
      <c r="AO334" s="101" t="str">
        <f t="shared" si="113"/>
        <v/>
      </c>
      <c r="AP334" s="101" t="str">
        <f t="array" ref="AP334">IF($AI334,STDEVA(IF(G2SelectionMask="x",IF(INDEX(RawDataRefData,$E334,0)&gt;0,INDEX(RawDataRefData,$E334,0)),"")),"")</f>
        <v/>
      </c>
      <c r="AQ334" s="100" t="b">
        <f t="shared" si="114"/>
        <v>0</v>
      </c>
      <c r="AR334" s="100" t="str">
        <f t="array" ref="AR334">IF($AQ334,MEDIAN(IF(G3SelectionMask="x",IF(INDEX(RawDataRefData,$E334,0)&gt;0,INDEX(RawDataRefData,$E334,0)),"")),"")</f>
        <v/>
      </c>
      <c r="AS334" s="100" t="str">
        <f t="array" ref="AS334">IF($AQ334,QUARTILE(IF(G3SelectionMask="x",IF(INDEX(RawDataRefData,$E334,0)&gt;0,INDEX(RawDataRefData,$E334,0)),""),1),"")</f>
        <v/>
      </c>
      <c r="AT334" s="100" t="str">
        <f t="array" ref="AT334">IF($AQ334,QUARTILE(IF(G3SelectionMask="x",IF(INDEX(RawDataRefData,$E334,0)&gt;0,INDEX(RawDataRefData,$E334,0)),""),3),"")</f>
        <v/>
      </c>
      <c r="AU334" s="100" t="str">
        <f t="array" ref="AU334">IF($AQ334,MIN(IF(G3SelectionMask="x",IF(INDEX(RawDataRefData,$E334,0)&gt;0,INDEX(RawDataRefData,$E334,0)),"")),"")</f>
        <v/>
      </c>
      <c r="AV334" s="100" t="str">
        <f t="array" ref="AV334">IF($AQ334,MAX(IF(G3SelectionMask="x",IF(INDEX(RawDataRefData,$E334,0)&gt;0,INDEX(RawDataRefData,$E334,0)),"")),"")</f>
        <v/>
      </c>
      <c r="AW334" s="100" t="str">
        <f t="shared" si="115"/>
        <v/>
      </c>
      <c r="AX334" s="100" t="str">
        <f t="array" ref="AX334">IF($AQ334,STDEVA(IF(G3SelectionMask="x",IF(INDEX(RawDataRefData,$E334,0)&gt;0,INDEX(RawDataRefData,$E334,0)),"")),"")</f>
        <v/>
      </c>
      <c r="AY334" s="101" t="b">
        <f t="shared" si="116"/>
        <v>0</v>
      </c>
      <c r="AZ334" s="101" t="str">
        <f t="array" ref="AZ334">IF($AY334,MEDIAN(IF(G4SelectionMask="x",IF(INDEX(RawDataRefData,$E334,0)&gt;0,INDEX(RawDataRefData,$E334,0)),"")),"")</f>
        <v/>
      </c>
      <c r="BA334" s="101" t="str">
        <f t="array" ref="BA334">IF($AY334,QUARTILE(IF(G4SelectionMask="x",IF(INDEX(RawDataRefData,$E334,0)&gt;0,INDEX(RawDataRefData,$E334,0)),""),1),"")</f>
        <v/>
      </c>
      <c r="BB334" s="101" t="str">
        <f t="array" ref="BB334">IF($AY334,QUARTILE(IF(G4SelectionMask="x",IF(INDEX(RawDataRefData,$E334,0)&gt;0,INDEX(RawDataRefData,$E334,0)),""),3),"")</f>
        <v/>
      </c>
      <c r="BC334" s="101" t="str">
        <f t="array" ref="BC334">IF($AY334,MIN(IF(G4SelectionMask="x",IF(INDEX(RawDataRefData,$E334,0)&gt;0,INDEX(RawDataRefData,$E334,0)),"")),"")</f>
        <v/>
      </c>
      <c r="BD334" s="101" t="str">
        <f t="array" ref="BD334">IF($AY334,MAX(IF(G4SelectionMask="x",IF(INDEX(RawDataRefData,$E334,0)&gt;0,INDEX(RawDataRefData,$E334,0)),"")),"")</f>
        <v/>
      </c>
      <c r="BE334" s="101" t="str">
        <f t="shared" si="117"/>
        <v/>
      </c>
      <c r="BF334" s="101" t="str">
        <f t="array" ref="BF334">IF($AY334,STDEVA(IF(G4SelectionMask="x",IF(INDEX(RawDataRefData,$E334,0)&gt;0,INDEX(RawDataRefData,$E334,0)),"")),"")</f>
        <v/>
      </c>
      <c r="BG334" s="100" t="b">
        <f t="shared" si="118"/>
        <v>0</v>
      </c>
      <c r="BH334" s="100" t="str">
        <f t="array" ref="BH334">IF($BG334,MEDIAN(IF(G5SelectionMask="x",IF(INDEX(RawDataRefData,$E334,0)&gt;0,INDEX(RawDataRefData,$E334,0)),"")),"")</f>
        <v/>
      </c>
      <c r="BI334" s="100" t="str">
        <f t="array" ref="BI334">IF($BG334,QUARTILE(IF(G5SelectionMask="x",IF(INDEX(RawDataRefData,$E334,0)&gt;0,INDEX(RawDataRefData,$E334,0)),""),1),"")</f>
        <v/>
      </c>
      <c r="BJ334" s="100" t="str">
        <f t="array" ref="BJ334">IF($BG334,QUARTILE(IF(G5SelectionMask="x",IF(INDEX(RawDataRefData,$E334,0)&gt;0,INDEX(RawDataRefData,$E334,0)),""),3),"")</f>
        <v/>
      </c>
      <c r="BK334" s="100" t="str">
        <f t="array" ref="BK334">IF($BG334,MIN(IF(G5SelectionMask="x",IF(INDEX(RawDataRefData,$E334,0)&gt;0,INDEX(RawDataRefData,$E334,0)),"")),"")</f>
        <v/>
      </c>
      <c r="BL334" s="100" t="str">
        <f t="array" ref="BL334">IF($BG334,MAX(IF(G5SelectionMask="x",IF(INDEX(RawDataRefData,$E334,0)&gt;0,INDEX(RawDataRefData,$E334,0)),"")),"")</f>
        <v/>
      </c>
      <c r="BM334" s="100" t="str">
        <f t="shared" si="119"/>
        <v/>
      </c>
      <c r="BN334" s="103" t="str">
        <f t="array" ref="BN334">IF($BG334,STDEVA(IF(G5SelectionMask="x",IF(INDEX(RawDataRefData,$E334,0)&gt;0,INDEX(RawDataRefData,$E334,0)),"")),"")</f>
        <v/>
      </c>
      <c r="BO334" s="104"/>
      <c r="BP334" s="105"/>
      <c r="BQ334" s="105"/>
      <c r="BR334" s="105"/>
      <c r="BS334" s="105"/>
      <c r="BT334" s="105"/>
      <c r="BU334" s="105"/>
      <c r="BV334" s="105"/>
      <c r="BW334" s="105"/>
      <c r="BX334" s="105"/>
      <c r="BY334" s="105"/>
      <c r="BZ334" s="105"/>
      <c r="CA334" s="105"/>
      <c r="CB334" s="105"/>
      <c r="CC334" s="105"/>
      <c r="CD334" s="105"/>
    </row>
    <row r="335" spans="1:82" x14ac:dyDescent="0.2">
      <c r="A335" s="33">
        <f t="shared" si="120"/>
        <v>0</v>
      </c>
      <c r="B335" s="206"/>
      <c r="C335" s="200"/>
      <c r="D335" s="197"/>
      <c r="E335" s="72">
        <f t="shared" si="100"/>
        <v>326</v>
      </c>
      <c r="F335" s="9" t="s">
        <v>862</v>
      </c>
      <c r="K335" s="100" t="str">
        <f t="shared" ref="K335:K398" si="121">IF(COUNT($BP335)=0,"",$BP335)</f>
        <v/>
      </c>
      <c r="L335" s="100"/>
      <c r="M335" s="100"/>
      <c r="N335" s="100"/>
      <c r="O335" s="100"/>
      <c r="P335" s="101" t="str">
        <f t="shared" ref="P335:P398" si="122">IF(COUNT($BQ335)=0,"",$BQ335)</f>
        <v/>
      </c>
      <c r="Q335" s="102" t="str">
        <f t="shared" ref="Q335:Q398" si="123">IF(COUNT($BR335)=0,"",$BR335)</f>
        <v/>
      </c>
      <c r="R335" s="102" t="str">
        <f t="shared" ref="R335:R398" si="124">IF(COUNT($BS335)=0,"",$BS335)</f>
        <v/>
      </c>
      <c r="S335" s="102" t="str">
        <f t="shared" ref="S335:S398" si="125">IF(COUNT($BT335)=0,"",$BT335)</f>
        <v/>
      </c>
      <c r="T335" s="102" t="str">
        <f t="shared" ref="T335:T398" si="126">IF(COUNT($BU335)=0,"",$BU335)</f>
        <v/>
      </c>
      <c r="U335" s="102" t="str">
        <f t="shared" ref="U335:U398" si="127">IF(COUNT($BV335)=0,"",$BV335)</f>
        <v/>
      </c>
      <c r="V335" s="102" t="str">
        <f t="shared" ref="V335:V398" si="128">IF(COUNT($BW335)=0,"",$BW335)</f>
        <v/>
      </c>
      <c r="W335" s="102" t="str">
        <f t="shared" ref="W335:W398" si="129">IF(COUNT($BX335)=0,"",$BX335)</f>
        <v/>
      </c>
      <c r="X335" s="102" t="str">
        <f t="shared" ref="X335:X398" si="130">IF(COUNT($BY335)=0,"",$BY335)</f>
        <v/>
      </c>
      <c r="Y335" s="102" t="str">
        <f t="shared" ref="Y335:Y398" si="131">IF(COUNT($BZ335)=0,"",$BZ335)</f>
        <v/>
      </c>
      <c r="Z335" s="102" t="str">
        <f t="shared" ref="Z335:Z398" si="132">IF(COUNT($CA335)=0,"",$CA335)</f>
        <v/>
      </c>
      <c r="AA335" s="100" t="b">
        <f t="shared" ref="AA335:AA398" si="133">COUNTIFS(G1SelectionMask,"x",INDEX(RawDataRefData,$E335,0),"&gt;0")&gt;=RuleofN</f>
        <v>0</v>
      </c>
      <c r="AB335" s="100" t="str">
        <f t="array" ref="AB335">IF($AA335,MEDIAN(IF(G1SelectionMask="x",IF(INDEX(RawDataRefData,$E335,0)&gt;0,INDEX(RawDataRefData,$E335,0)),"")),"")</f>
        <v/>
      </c>
      <c r="AC335" s="100" t="str">
        <f t="array" ref="AC335">IF($AA335,QUARTILE(IF(G1SelectionMask="x",IF(INDEX(RawDataRefData,$E335,0)&gt;0,INDEX(RawDataRefData,$E335,0)),""),1),"")</f>
        <v/>
      </c>
      <c r="AD335" s="100" t="str">
        <f t="array" ref="AD335">IF($AA335,QUARTILE(IF(G1SelectionMask="x",IF(INDEX(RawDataRefData,$E335,0)&gt;0,INDEX(RawDataRefData,$E335,0)),""),3),"")</f>
        <v/>
      </c>
      <c r="AE335" s="100" t="str">
        <f t="array" ref="AE335">IF($AA335,MIN(IF(G1SelectionMask="x",IF(INDEX(RawDataRefData,$E335,0)&gt;0,INDEX(RawDataRefData,$E335,0)),"")),"")</f>
        <v/>
      </c>
      <c r="AF335" s="100" t="str">
        <f t="array" ref="AF335">IF($AA335,MAX(IF(G1SelectionMask="x",IF(INDEX(RawDataRefData,$E335,0)&gt;0,INDEX(RawDataRefData,$E335,0)),"")),"")</f>
        <v/>
      </c>
      <c r="AG335" s="100" t="str">
        <f t="shared" ref="AG335:AG398" si="134">IF($AA335,AVERAGEIF(G1SelectionMask,"x",INDEX(RawDataRefData,$E335,0)),"")</f>
        <v/>
      </c>
      <c r="AH335" s="100" t="str">
        <f t="array" ref="AH335">IF($AA335,STDEVA(IF(G1SelectionMask="x",IF(INDEX(RawDataRefData,$E335,0)&gt;0,INDEX(RawDataRefData,$E335,0)),"")),"")</f>
        <v/>
      </c>
      <c r="AI335" s="101" t="b">
        <f t="shared" ref="AI335:AI398" si="135">COUNTIFS(G2SelectionMask,"x",INDEX(RawDataRefData,$E335,0),"&gt;0")&gt;=RuleofN</f>
        <v>0</v>
      </c>
      <c r="AJ335" s="101" t="str">
        <f t="array" ref="AJ335">IF($AI335,MEDIAN(IF(G2SelectionMask="x",IF(INDEX(RawDataRefData,$E335,0)&gt;0,INDEX(RawDataRefData,$E335,0)),"")),"")</f>
        <v/>
      </c>
      <c r="AK335" s="101" t="str">
        <f t="array" ref="AK335">IF($AI335,QUARTILE(IF(G2SelectionMask="x",IF(INDEX(RawDataRefData,$E335,0)&gt;0,INDEX(RawDataRefData,$E335,0)),""),1),"")</f>
        <v/>
      </c>
      <c r="AL335" s="101" t="str">
        <f t="array" ref="AL335">IF($AI335,QUARTILE(IF(G2SelectionMask="x",IF(INDEX(RawDataRefData,$E335,0)&gt;0,INDEX(RawDataRefData,$E335,0)),""),3),"")</f>
        <v/>
      </c>
      <c r="AM335" s="101" t="str">
        <f t="array" ref="AM335">IF($AI335,MIN(IF(G2SelectionMask="x",IF(INDEX(RawDataRefData,$E335,0)&gt;0,INDEX(RawDataRefData,$E335,0)),"")),"")</f>
        <v/>
      </c>
      <c r="AN335" s="101" t="str">
        <f t="array" ref="AN335">IF($AI335,MAX(IF(G2SelectionMask="x",IF(INDEX(RawDataRefData,$E335,0)&gt;0,INDEX(RawDataRefData,$E335,0)),"")),"")</f>
        <v/>
      </c>
      <c r="AO335" s="101" t="str">
        <f t="shared" si="113"/>
        <v/>
      </c>
      <c r="AP335" s="101" t="str">
        <f t="array" ref="AP335">IF($AI335,STDEVA(IF(G2SelectionMask="x",IF(INDEX(RawDataRefData,$E335,0)&gt;0,INDEX(RawDataRefData,$E335,0)),"")),"")</f>
        <v/>
      </c>
      <c r="AQ335" s="100" t="b">
        <f t="shared" si="114"/>
        <v>0</v>
      </c>
      <c r="AR335" s="100" t="str">
        <f t="array" ref="AR335">IF($AQ335,MEDIAN(IF(G3SelectionMask="x",IF(INDEX(RawDataRefData,$E335,0)&gt;0,INDEX(RawDataRefData,$E335,0)),"")),"")</f>
        <v/>
      </c>
      <c r="AS335" s="100" t="str">
        <f t="array" ref="AS335">IF($AQ335,QUARTILE(IF(G3SelectionMask="x",IF(INDEX(RawDataRefData,$E335,0)&gt;0,INDEX(RawDataRefData,$E335,0)),""),1),"")</f>
        <v/>
      </c>
      <c r="AT335" s="100" t="str">
        <f t="array" ref="AT335">IF($AQ335,QUARTILE(IF(G3SelectionMask="x",IF(INDEX(RawDataRefData,$E335,0)&gt;0,INDEX(RawDataRefData,$E335,0)),""),3),"")</f>
        <v/>
      </c>
      <c r="AU335" s="100" t="str">
        <f t="array" ref="AU335">IF($AQ335,MIN(IF(G3SelectionMask="x",IF(INDEX(RawDataRefData,$E335,0)&gt;0,INDEX(RawDataRefData,$E335,0)),"")),"")</f>
        <v/>
      </c>
      <c r="AV335" s="100" t="str">
        <f t="array" ref="AV335">IF($AQ335,MAX(IF(G3SelectionMask="x",IF(INDEX(RawDataRefData,$E335,0)&gt;0,INDEX(RawDataRefData,$E335,0)),"")),"")</f>
        <v/>
      </c>
      <c r="AW335" s="100" t="str">
        <f t="shared" si="115"/>
        <v/>
      </c>
      <c r="AX335" s="100" t="str">
        <f t="array" ref="AX335">IF($AQ335,STDEVA(IF(G3SelectionMask="x",IF(INDEX(RawDataRefData,$E335,0)&gt;0,INDEX(RawDataRefData,$E335,0)),"")),"")</f>
        <v/>
      </c>
      <c r="AY335" s="101" t="b">
        <f t="shared" si="116"/>
        <v>0</v>
      </c>
      <c r="AZ335" s="101" t="str">
        <f t="array" ref="AZ335">IF($AY335,MEDIAN(IF(G4SelectionMask="x",IF(INDEX(RawDataRefData,$E335,0)&gt;0,INDEX(RawDataRefData,$E335,0)),"")),"")</f>
        <v/>
      </c>
      <c r="BA335" s="101" t="str">
        <f t="array" ref="BA335">IF($AY335,QUARTILE(IF(G4SelectionMask="x",IF(INDEX(RawDataRefData,$E335,0)&gt;0,INDEX(RawDataRefData,$E335,0)),""),1),"")</f>
        <v/>
      </c>
      <c r="BB335" s="101" t="str">
        <f t="array" ref="BB335">IF($AY335,QUARTILE(IF(G4SelectionMask="x",IF(INDEX(RawDataRefData,$E335,0)&gt;0,INDEX(RawDataRefData,$E335,0)),""),3),"")</f>
        <v/>
      </c>
      <c r="BC335" s="101" t="str">
        <f t="array" ref="BC335">IF($AY335,MIN(IF(G4SelectionMask="x",IF(INDEX(RawDataRefData,$E335,0)&gt;0,INDEX(RawDataRefData,$E335,0)),"")),"")</f>
        <v/>
      </c>
      <c r="BD335" s="101" t="str">
        <f t="array" ref="BD335">IF($AY335,MAX(IF(G4SelectionMask="x",IF(INDEX(RawDataRefData,$E335,0)&gt;0,INDEX(RawDataRefData,$E335,0)),"")),"")</f>
        <v/>
      </c>
      <c r="BE335" s="101" t="str">
        <f t="shared" si="117"/>
        <v/>
      </c>
      <c r="BF335" s="101" t="str">
        <f t="array" ref="BF335">IF($AY335,STDEVA(IF(G4SelectionMask="x",IF(INDEX(RawDataRefData,$E335,0)&gt;0,INDEX(RawDataRefData,$E335,0)),"")),"")</f>
        <v/>
      </c>
      <c r="BG335" s="100" t="b">
        <f t="shared" si="118"/>
        <v>0</v>
      </c>
      <c r="BH335" s="100" t="str">
        <f t="array" ref="BH335">IF($BG335,MEDIAN(IF(G5SelectionMask="x",IF(INDEX(RawDataRefData,$E335,0)&gt;0,INDEX(RawDataRefData,$E335,0)),"")),"")</f>
        <v/>
      </c>
      <c r="BI335" s="100" t="str">
        <f t="array" ref="BI335">IF($BG335,QUARTILE(IF(G5SelectionMask="x",IF(INDEX(RawDataRefData,$E335,0)&gt;0,INDEX(RawDataRefData,$E335,0)),""),1),"")</f>
        <v/>
      </c>
      <c r="BJ335" s="100" t="str">
        <f t="array" ref="BJ335">IF($BG335,QUARTILE(IF(G5SelectionMask="x",IF(INDEX(RawDataRefData,$E335,0)&gt;0,INDEX(RawDataRefData,$E335,0)),""),3),"")</f>
        <v/>
      </c>
      <c r="BK335" s="100" t="str">
        <f t="array" ref="BK335">IF($BG335,MIN(IF(G5SelectionMask="x",IF(INDEX(RawDataRefData,$E335,0)&gt;0,INDEX(RawDataRefData,$E335,0)),"")),"")</f>
        <v/>
      </c>
      <c r="BL335" s="100" t="str">
        <f t="array" ref="BL335">IF($BG335,MAX(IF(G5SelectionMask="x",IF(INDEX(RawDataRefData,$E335,0)&gt;0,INDEX(RawDataRefData,$E335,0)),"")),"")</f>
        <v/>
      </c>
      <c r="BM335" s="100" t="str">
        <f t="shared" si="119"/>
        <v/>
      </c>
      <c r="BN335" s="103" t="str">
        <f t="array" ref="BN335">IF($BG335,STDEVA(IF(G5SelectionMask="x",IF(INDEX(RawDataRefData,$E335,0)&gt;0,INDEX(RawDataRefData,$E335,0)),"")),"")</f>
        <v/>
      </c>
      <c r="BO335" s="104"/>
      <c r="BP335" s="105"/>
      <c r="BQ335" s="105"/>
      <c r="BR335" s="105"/>
      <c r="BS335" s="105"/>
      <c r="BT335" s="105"/>
      <c r="BU335" s="105"/>
      <c r="BV335" s="105"/>
      <c r="BW335" s="105"/>
      <c r="BX335" s="105"/>
      <c r="BY335" s="105"/>
      <c r="BZ335" s="105"/>
      <c r="CA335" s="105"/>
      <c r="CB335" s="105"/>
      <c r="CC335" s="105"/>
      <c r="CD335" s="105"/>
    </row>
    <row r="336" spans="1:82" x14ac:dyDescent="0.2">
      <c r="A336" s="33">
        <f t="shared" si="120"/>
        <v>0</v>
      </c>
      <c r="B336" s="206"/>
      <c r="C336" s="200"/>
      <c r="D336" s="197"/>
      <c r="E336" s="72">
        <f t="shared" ref="E336:E399" si="136">ROW()-RawDataFieldKeyBaseRow</f>
        <v>327</v>
      </c>
      <c r="F336" s="9" t="s">
        <v>863</v>
      </c>
      <c r="K336" s="100" t="str">
        <f t="shared" si="121"/>
        <v/>
      </c>
      <c r="L336" s="100"/>
      <c r="M336" s="100"/>
      <c r="N336" s="100"/>
      <c r="O336" s="100"/>
      <c r="P336" s="101" t="str">
        <f t="shared" si="122"/>
        <v/>
      </c>
      <c r="Q336" s="102" t="str">
        <f t="shared" si="123"/>
        <v/>
      </c>
      <c r="R336" s="102" t="str">
        <f t="shared" si="124"/>
        <v/>
      </c>
      <c r="S336" s="102" t="str">
        <f t="shared" si="125"/>
        <v/>
      </c>
      <c r="T336" s="102" t="str">
        <f t="shared" si="126"/>
        <v/>
      </c>
      <c r="U336" s="102" t="str">
        <f t="shared" si="127"/>
        <v/>
      </c>
      <c r="V336" s="102" t="str">
        <f t="shared" si="128"/>
        <v/>
      </c>
      <c r="W336" s="102" t="str">
        <f t="shared" si="129"/>
        <v/>
      </c>
      <c r="X336" s="102" t="str">
        <f t="shared" si="130"/>
        <v/>
      </c>
      <c r="Y336" s="102" t="str">
        <f t="shared" si="131"/>
        <v/>
      </c>
      <c r="Z336" s="102" t="str">
        <f t="shared" si="132"/>
        <v/>
      </c>
      <c r="AA336" s="100" t="b">
        <f t="shared" si="133"/>
        <v>0</v>
      </c>
      <c r="AB336" s="100" t="str">
        <f t="array" ref="AB336">IF($AA336,MEDIAN(IF(G1SelectionMask="x",IF(INDEX(RawDataRefData,$E336,0)&gt;0,INDEX(RawDataRefData,$E336,0)),"")),"")</f>
        <v/>
      </c>
      <c r="AC336" s="100" t="str">
        <f t="array" ref="AC336">IF($AA336,QUARTILE(IF(G1SelectionMask="x",IF(INDEX(RawDataRefData,$E336,0)&gt;0,INDEX(RawDataRefData,$E336,0)),""),1),"")</f>
        <v/>
      </c>
      <c r="AD336" s="100" t="str">
        <f t="array" ref="AD336">IF($AA336,QUARTILE(IF(G1SelectionMask="x",IF(INDEX(RawDataRefData,$E336,0)&gt;0,INDEX(RawDataRefData,$E336,0)),""),3),"")</f>
        <v/>
      </c>
      <c r="AE336" s="100" t="str">
        <f t="array" ref="AE336">IF($AA336,MIN(IF(G1SelectionMask="x",IF(INDEX(RawDataRefData,$E336,0)&gt;0,INDEX(RawDataRefData,$E336,0)),"")),"")</f>
        <v/>
      </c>
      <c r="AF336" s="100" t="str">
        <f t="array" ref="AF336">IF($AA336,MAX(IF(G1SelectionMask="x",IF(INDEX(RawDataRefData,$E336,0)&gt;0,INDEX(RawDataRefData,$E336,0)),"")),"")</f>
        <v/>
      </c>
      <c r="AG336" s="100" t="str">
        <f t="shared" si="134"/>
        <v/>
      </c>
      <c r="AH336" s="100" t="str">
        <f t="array" ref="AH336">IF($AA336,STDEVA(IF(G1SelectionMask="x",IF(INDEX(RawDataRefData,$E336,0)&gt;0,INDEX(RawDataRefData,$E336,0)),"")),"")</f>
        <v/>
      </c>
      <c r="AI336" s="101" t="b">
        <f t="shared" si="135"/>
        <v>0</v>
      </c>
      <c r="AJ336" s="101" t="str">
        <f t="array" ref="AJ336">IF($AI336,MEDIAN(IF(G2SelectionMask="x",IF(INDEX(RawDataRefData,$E336,0)&gt;0,INDEX(RawDataRefData,$E336,0)),"")),"")</f>
        <v/>
      </c>
      <c r="AK336" s="101" t="str">
        <f t="array" ref="AK336">IF($AI336,QUARTILE(IF(G2SelectionMask="x",IF(INDEX(RawDataRefData,$E336,0)&gt;0,INDEX(RawDataRefData,$E336,0)),""),1),"")</f>
        <v/>
      </c>
      <c r="AL336" s="101" t="str">
        <f t="array" ref="AL336">IF($AI336,QUARTILE(IF(G2SelectionMask="x",IF(INDEX(RawDataRefData,$E336,0)&gt;0,INDEX(RawDataRefData,$E336,0)),""),3),"")</f>
        <v/>
      </c>
      <c r="AM336" s="101" t="str">
        <f t="array" ref="AM336">IF($AI336,MIN(IF(G2SelectionMask="x",IF(INDEX(RawDataRefData,$E336,0)&gt;0,INDEX(RawDataRefData,$E336,0)),"")),"")</f>
        <v/>
      </c>
      <c r="AN336" s="101" t="str">
        <f t="array" ref="AN336">IF($AI336,MAX(IF(G2SelectionMask="x",IF(INDEX(RawDataRefData,$E336,0)&gt;0,INDEX(RawDataRefData,$E336,0)),"")),"")</f>
        <v/>
      </c>
      <c r="AO336" s="101" t="str">
        <f t="shared" ref="AO336:AO399" si="137">IF($AI336,AVERAGEIF(G2SelectionMask,"x",INDEX(RawDataRefData,$E336,0)),"")</f>
        <v/>
      </c>
      <c r="AP336" s="101" t="str">
        <f t="array" ref="AP336">IF($AI336,STDEVA(IF(G2SelectionMask="x",IF(INDEX(RawDataRefData,$E336,0)&gt;0,INDEX(RawDataRefData,$E336,0)),"")),"")</f>
        <v/>
      </c>
      <c r="AQ336" s="100" t="b">
        <f t="shared" ref="AQ336:AQ399" si="138">COUNTIFS(G3SelectionMask,"x",INDEX(RawDataRefData,$E336,0),"&gt;0")&gt;=RuleofN</f>
        <v>0</v>
      </c>
      <c r="AR336" s="100" t="str">
        <f t="array" ref="AR336">IF($AQ336,MEDIAN(IF(G3SelectionMask="x",IF(INDEX(RawDataRefData,$E336,0)&gt;0,INDEX(RawDataRefData,$E336,0)),"")),"")</f>
        <v/>
      </c>
      <c r="AS336" s="100" t="str">
        <f t="array" ref="AS336">IF($AQ336,QUARTILE(IF(G3SelectionMask="x",IF(INDEX(RawDataRefData,$E336,0)&gt;0,INDEX(RawDataRefData,$E336,0)),""),1),"")</f>
        <v/>
      </c>
      <c r="AT336" s="100" t="str">
        <f t="array" ref="AT336">IF($AQ336,QUARTILE(IF(G3SelectionMask="x",IF(INDEX(RawDataRefData,$E336,0)&gt;0,INDEX(RawDataRefData,$E336,0)),""),3),"")</f>
        <v/>
      </c>
      <c r="AU336" s="100" t="str">
        <f t="array" ref="AU336">IF($AQ336,MIN(IF(G3SelectionMask="x",IF(INDEX(RawDataRefData,$E336,0)&gt;0,INDEX(RawDataRefData,$E336,0)),"")),"")</f>
        <v/>
      </c>
      <c r="AV336" s="100" t="str">
        <f t="array" ref="AV336">IF($AQ336,MAX(IF(G3SelectionMask="x",IF(INDEX(RawDataRefData,$E336,0)&gt;0,INDEX(RawDataRefData,$E336,0)),"")),"")</f>
        <v/>
      </c>
      <c r="AW336" s="100" t="str">
        <f t="shared" ref="AW336:AW399" si="139">IF($AQ336,AVERAGEIF(G3SelectionMask,"x",INDEX(RawDataRefData,$E336,0)),"")</f>
        <v/>
      </c>
      <c r="AX336" s="100" t="str">
        <f t="array" ref="AX336">IF($AQ336,STDEVA(IF(G3SelectionMask="x",IF(INDEX(RawDataRefData,$E336,0)&gt;0,INDEX(RawDataRefData,$E336,0)),"")),"")</f>
        <v/>
      </c>
      <c r="AY336" s="101" t="b">
        <f t="shared" ref="AY336:AY399" si="140">COUNTIFS(G4SelectionMask,"x",INDEX(RawDataRefData,$E336,0),"&gt;0")&gt;=RuleofN</f>
        <v>0</v>
      </c>
      <c r="AZ336" s="101" t="str">
        <f t="array" ref="AZ336">IF($AY336,MEDIAN(IF(G4SelectionMask="x",IF(INDEX(RawDataRefData,$E336,0)&gt;0,INDEX(RawDataRefData,$E336,0)),"")),"")</f>
        <v/>
      </c>
      <c r="BA336" s="101" t="str">
        <f t="array" ref="BA336">IF($AY336,QUARTILE(IF(G4SelectionMask="x",IF(INDEX(RawDataRefData,$E336,0)&gt;0,INDEX(RawDataRefData,$E336,0)),""),1),"")</f>
        <v/>
      </c>
      <c r="BB336" s="101" t="str">
        <f t="array" ref="BB336">IF($AY336,QUARTILE(IF(G4SelectionMask="x",IF(INDEX(RawDataRefData,$E336,0)&gt;0,INDEX(RawDataRefData,$E336,0)),""),3),"")</f>
        <v/>
      </c>
      <c r="BC336" s="101" t="str">
        <f t="array" ref="BC336">IF($AY336,MIN(IF(G4SelectionMask="x",IF(INDEX(RawDataRefData,$E336,0)&gt;0,INDEX(RawDataRefData,$E336,0)),"")),"")</f>
        <v/>
      </c>
      <c r="BD336" s="101" t="str">
        <f t="array" ref="BD336">IF($AY336,MAX(IF(G4SelectionMask="x",IF(INDEX(RawDataRefData,$E336,0)&gt;0,INDEX(RawDataRefData,$E336,0)),"")),"")</f>
        <v/>
      </c>
      <c r="BE336" s="101" t="str">
        <f t="shared" ref="BE336:BE399" si="141">IF($AY336,AVERAGEIF(G4SelectionMask,"x",INDEX(RawDataRefData,$E336,0)),"")</f>
        <v/>
      </c>
      <c r="BF336" s="101" t="str">
        <f t="array" ref="BF336">IF($AY336,STDEVA(IF(G4SelectionMask="x",IF(INDEX(RawDataRefData,$E336,0)&gt;0,INDEX(RawDataRefData,$E336,0)),"")),"")</f>
        <v/>
      </c>
      <c r="BG336" s="100" t="b">
        <f t="shared" ref="BG336:BG399" si="142">COUNTIFS(G5SelectionMask,"x",INDEX(RawDataRefData,$E336,0),"&gt;0")&gt;=RuleofN</f>
        <v>0</v>
      </c>
      <c r="BH336" s="100" t="str">
        <f t="array" ref="BH336">IF($BG336,MEDIAN(IF(G5SelectionMask="x",IF(INDEX(RawDataRefData,$E336,0)&gt;0,INDEX(RawDataRefData,$E336,0)),"")),"")</f>
        <v/>
      </c>
      <c r="BI336" s="100" t="str">
        <f t="array" ref="BI336">IF($BG336,QUARTILE(IF(G5SelectionMask="x",IF(INDEX(RawDataRefData,$E336,0)&gt;0,INDEX(RawDataRefData,$E336,0)),""),1),"")</f>
        <v/>
      </c>
      <c r="BJ336" s="100" t="str">
        <f t="array" ref="BJ336">IF($BG336,QUARTILE(IF(G5SelectionMask="x",IF(INDEX(RawDataRefData,$E336,0)&gt;0,INDEX(RawDataRefData,$E336,0)),""),3),"")</f>
        <v/>
      </c>
      <c r="BK336" s="100" t="str">
        <f t="array" ref="BK336">IF($BG336,MIN(IF(G5SelectionMask="x",IF(INDEX(RawDataRefData,$E336,0)&gt;0,INDEX(RawDataRefData,$E336,0)),"")),"")</f>
        <v/>
      </c>
      <c r="BL336" s="100" t="str">
        <f t="array" ref="BL336">IF($BG336,MAX(IF(G5SelectionMask="x",IF(INDEX(RawDataRefData,$E336,0)&gt;0,INDEX(RawDataRefData,$E336,0)),"")),"")</f>
        <v/>
      </c>
      <c r="BM336" s="100" t="str">
        <f t="shared" ref="BM336:BM399" si="143">IF($BG336,AVERAGEIF(G5SelectionMask,"x",INDEX(RawDataRefData,$E336,0)),"")</f>
        <v/>
      </c>
      <c r="BN336" s="103" t="str">
        <f t="array" ref="BN336">IF($BG336,STDEVA(IF(G5SelectionMask="x",IF(INDEX(RawDataRefData,$E336,0)&gt;0,INDEX(RawDataRefData,$E336,0)),"")),"")</f>
        <v/>
      </c>
      <c r="BO336" s="104"/>
      <c r="BP336" s="105"/>
      <c r="BQ336" s="105"/>
      <c r="BR336" s="105"/>
      <c r="BS336" s="105"/>
      <c r="BT336" s="105"/>
      <c r="BU336" s="105"/>
      <c r="BV336" s="105"/>
      <c r="BW336" s="105"/>
      <c r="BX336" s="105"/>
      <c r="BY336" s="105"/>
      <c r="BZ336" s="105"/>
      <c r="CA336" s="105"/>
      <c r="CB336" s="105"/>
      <c r="CC336" s="105"/>
      <c r="CD336" s="105"/>
    </row>
    <row r="337" spans="1:82" x14ac:dyDescent="0.2">
      <c r="A337" s="33">
        <f t="shared" si="120"/>
        <v>0</v>
      </c>
      <c r="B337" s="206"/>
      <c r="C337" s="200"/>
      <c r="D337" s="197"/>
      <c r="E337" s="72">
        <f t="shared" si="136"/>
        <v>328</v>
      </c>
      <c r="F337" s="9" t="s">
        <v>864</v>
      </c>
      <c r="K337" s="100" t="str">
        <f t="shared" si="121"/>
        <v/>
      </c>
      <c r="L337" s="100"/>
      <c r="M337" s="100"/>
      <c r="N337" s="100"/>
      <c r="O337" s="100"/>
      <c r="P337" s="101" t="str">
        <f t="shared" si="122"/>
        <v/>
      </c>
      <c r="Q337" s="102" t="str">
        <f t="shared" si="123"/>
        <v/>
      </c>
      <c r="R337" s="102" t="str">
        <f t="shared" si="124"/>
        <v/>
      </c>
      <c r="S337" s="102" t="str">
        <f t="shared" si="125"/>
        <v/>
      </c>
      <c r="T337" s="102" t="str">
        <f t="shared" si="126"/>
        <v/>
      </c>
      <c r="U337" s="102" t="str">
        <f t="shared" si="127"/>
        <v/>
      </c>
      <c r="V337" s="102" t="str">
        <f t="shared" si="128"/>
        <v/>
      </c>
      <c r="W337" s="102" t="str">
        <f t="shared" si="129"/>
        <v/>
      </c>
      <c r="X337" s="102" t="str">
        <f t="shared" si="130"/>
        <v/>
      </c>
      <c r="Y337" s="102" t="str">
        <f t="shared" si="131"/>
        <v/>
      </c>
      <c r="Z337" s="102" t="str">
        <f t="shared" si="132"/>
        <v/>
      </c>
      <c r="AA337" s="100" t="b">
        <f t="shared" si="133"/>
        <v>0</v>
      </c>
      <c r="AB337" s="100" t="str">
        <f t="array" ref="AB337">IF($AA337,MEDIAN(IF(G1SelectionMask="x",IF(INDEX(RawDataRefData,$E337,0)&gt;0,INDEX(RawDataRefData,$E337,0)),"")),"")</f>
        <v/>
      </c>
      <c r="AC337" s="100" t="str">
        <f t="array" ref="AC337">IF($AA337,QUARTILE(IF(G1SelectionMask="x",IF(INDEX(RawDataRefData,$E337,0)&gt;0,INDEX(RawDataRefData,$E337,0)),""),1),"")</f>
        <v/>
      </c>
      <c r="AD337" s="100" t="str">
        <f t="array" ref="AD337">IF($AA337,QUARTILE(IF(G1SelectionMask="x",IF(INDEX(RawDataRefData,$E337,0)&gt;0,INDEX(RawDataRefData,$E337,0)),""),3),"")</f>
        <v/>
      </c>
      <c r="AE337" s="100" t="str">
        <f t="array" ref="AE337">IF($AA337,MIN(IF(G1SelectionMask="x",IF(INDEX(RawDataRefData,$E337,0)&gt;0,INDEX(RawDataRefData,$E337,0)),"")),"")</f>
        <v/>
      </c>
      <c r="AF337" s="100" t="str">
        <f t="array" ref="AF337">IF($AA337,MAX(IF(G1SelectionMask="x",IF(INDEX(RawDataRefData,$E337,0)&gt;0,INDEX(RawDataRefData,$E337,0)),"")),"")</f>
        <v/>
      </c>
      <c r="AG337" s="100" t="str">
        <f t="shared" si="134"/>
        <v/>
      </c>
      <c r="AH337" s="100" t="str">
        <f t="array" ref="AH337">IF($AA337,STDEVA(IF(G1SelectionMask="x",IF(INDEX(RawDataRefData,$E337,0)&gt;0,INDEX(RawDataRefData,$E337,0)),"")),"")</f>
        <v/>
      </c>
      <c r="AI337" s="101" t="b">
        <f t="shared" si="135"/>
        <v>0</v>
      </c>
      <c r="AJ337" s="101" t="str">
        <f t="array" ref="AJ337">IF($AI337,MEDIAN(IF(G2SelectionMask="x",IF(INDEX(RawDataRefData,$E337,0)&gt;0,INDEX(RawDataRefData,$E337,0)),"")),"")</f>
        <v/>
      </c>
      <c r="AK337" s="101" t="str">
        <f t="array" ref="AK337">IF($AI337,QUARTILE(IF(G2SelectionMask="x",IF(INDEX(RawDataRefData,$E337,0)&gt;0,INDEX(RawDataRefData,$E337,0)),""),1),"")</f>
        <v/>
      </c>
      <c r="AL337" s="101" t="str">
        <f t="array" ref="AL337">IF($AI337,QUARTILE(IF(G2SelectionMask="x",IF(INDEX(RawDataRefData,$E337,0)&gt;0,INDEX(RawDataRefData,$E337,0)),""),3),"")</f>
        <v/>
      </c>
      <c r="AM337" s="101" t="str">
        <f t="array" ref="AM337">IF($AI337,MIN(IF(G2SelectionMask="x",IF(INDEX(RawDataRefData,$E337,0)&gt;0,INDEX(RawDataRefData,$E337,0)),"")),"")</f>
        <v/>
      </c>
      <c r="AN337" s="101" t="str">
        <f t="array" ref="AN337">IF($AI337,MAX(IF(G2SelectionMask="x",IF(INDEX(RawDataRefData,$E337,0)&gt;0,INDEX(RawDataRefData,$E337,0)),"")),"")</f>
        <v/>
      </c>
      <c r="AO337" s="101" t="str">
        <f t="shared" si="137"/>
        <v/>
      </c>
      <c r="AP337" s="101" t="str">
        <f t="array" ref="AP337">IF($AI337,STDEVA(IF(G2SelectionMask="x",IF(INDEX(RawDataRefData,$E337,0)&gt;0,INDEX(RawDataRefData,$E337,0)),"")),"")</f>
        <v/>
      </c>
      <c r="AQ337" s="100" t="b">
        <f t="shared" si="138"/>
        <v>0</v>
      </c>
      <c r="AR337" s="100" t="str">
        <f t="array" ref="AR337">IF($AQ337,MEDIAN(IF(G3SelectionMask="x",IF(INDEX(RawDataRefData,$E337,0)&gt;0,INDEX(RawDataRefData,$E337,0)),"")),"")</f>
        <v/>
      </c>
      <c r="AS337" s="100" t="str">
        <f t="array" ref="AS337">IF($AQ337,QUARTILE(IF(G3SelectionMask="x",IF(INDEX(RawDataRefData,$E337,0)&gt;0,INDEX(RawDataRefData,$E337,0)),""),1),"")</f>
        <v/>
      </c>
      <c r="AT337" s="100" t="str">
        <f t="array" ref="AT337">IF($AQ337,QUARTILE(IF(G3SelectionMask="x",IF(INDEX(RawDataRefData,$E337,0)&gt;0,INDEX(RawDataRefData,$E337,0)),""),3),"")</f>
        <v/>
      </c>
      <c r="AU337" s="100" t="str">
        <f t="array" ref="AU337">IF($AQ337,MIN(IF(G3SelectionMask="x",IF(INDEX(RawDataRefData,$E337,0)&gt;0,INDEX(RawDataRefData,$E337,0)),"")),"")</f>
        <v/>
      </c>
      <c r="AV337" s="100" t="str">
        <f t="array" ref="AV337">IF($AQ337,MAX(IF(G3SelectionMask="x",IF(INDEX(RawDataRefData,$E337,0)&gt;0,INDEX(RawDataRefData,$E337,0)),"")),"")</f>
        <v/>
      </c>
      <c r="AW337" s="100" t="str">
        <f t="shared" si="139"/>
        <v/>
      </c>
      <c r="AX337" s="100" t="str">
        <f t="array" ref="AX337">IF($AQ337,STDEVA(IF(G3SelectionMask="x",IF(INDEX(RawDataRefData,$E337,0)&gt;0,INDEX(RawDataRefData,$E337,0)),"")),"")</f>
        <v/>
      </c>
      <c r="AY337" s="101" t="b">
        <f t="shared" si="140"/>
        <v>0</v>
      </c>
      <c r="AZ337" s="101" t="str">
        <f t="array" ref="AZ337">IF($AY337,MEDIAN(IF(G4SelectionMask="x",IF(INDEX(RawDataRefData,$E337,0)&gt;0,INDEX(RawDataRefData,$E337,0)),"")),"")</f>
        <v/>
      </c>
      <c r="BA337" s="101" t="str">
        <f t="array" ref="BA337">IF($AY337,QUARTILE(IF(G4SelectionMask="x",IF(INDEX(RawDataRefData,$E337,0)&gt;0,INDEX(RawDataRefData,$E337,0)),""),1),"")</f>
        <v/>
      </c>
      <c r="BB337" s="101" t="str">
        <f t="array" ref="BB337">IF($AY337,QUARTILE(IF(G4SelectionMask="x",IF(INDEX(RawDataRefData,$E337,0)&gt;0,INDEX(RawDataRefData,$E337,0)),""),3),"")</f>
        <v/>
      </c>
      <c r="BC337" s="101" t="str">
        <f t="array" ref="BC337">IF($AY337,MIN(IF(G4SelectionMask="x",IF(INDEX(RawDataRefData,$E337,0)&gt;0,INDEX(RawDataRefData,$E337,0)),"")),"")</f>
        <v/>
      </c>
      <c r="BD337" s="101" t="str">
        <f t="array" ref="BD337">IF($AY337,MAX(IF(G4SelectionMask="x",IF(INDEX(RawDataRefData,$E337,0)&gt;0,INDEX(RawDataRefData,$E337,0)),"")),"")</f>
        <v/>
      </c>
      <c r="BE337" s="101" t="str">
        <f t="shared" si="141"/>
        <v/>
      </c>
      <c r="BF337" s="101" t="str">
        <f t="array" ref="BF337">IF($AY337,STDEVA(IF(G4SelectionMask="x",IF(INDEX(RawDataRefData,$E337,0)&gt;0,INDEX(RawDataRefData,$E337,0)),"")),"")</f>
        <v/>
      </c>
      <c r="BG337" s="100" t="b">
        <f t="shared" si="142"/>
        <v>0</v>
      </c>
      <c r="BH337" s="100" t="str">
        <f t="array" ref="BH337">IF($BG337,MEDIAN(IF(G5SelectionMask="x",IF(INDEX(RawDataRefData,$E337,0)&gt;0,INDEX(RawDataRefData,$E337,0)),"")),"")</f>
        <v/>
      </c>
      <c r="BI337" s="100" t="str">
        <f t="array" ref="BI337">IF($BG337,QUARTILE(IF(G5SelectionMask="x",IF(INDEX(RawDataRefData,$E337,0)&gt;0,INDEX(RawDataRefData,$E337,0)),""),1),"")</f>
        <v/>
      </c>
      <c r="BJ337" s="100" t="str">
        <f t="array" ref="BJ337">IF($BG337,QUARTILE(IF(G5SelectionMask="x",IF(INDEX(RawDataRefData,$E337,0)&gt;0,INDEX(RawDataRefData,$E337,0)),""),3),"")</f>
        <v/>
      </c>
      <c r="BK337" s="100" t="str">
        <f t="array" ref="BK337">IF($BG337,MIN(IF(G5SelectionMask="x",IF(INDEX(RawDataRefData,$E337,0)&gt;0,INDEX(RawDataRefData,$E337,0)),"")),"")</f>
        <v/>
      </c>
      <c r="BL337" s="100" t="str">
        <f t="array" ref="BL337">IF($BG337,MAX(IF(G5SelectionMask="x",IF(INDEX(RawDataRefData,$E337,0)&gt;0,INDEX(RawDataRefData,$E337,0)),"")),"")</f>
        <v/>
      </c>
      <c r="BM337" s="100" t="str">
        <f t="shared" si="143"/>
        <v/>
      </c>
      <c r="BN337" s="103" t="str">
        <f t="array" ref="BN337">IF($BG337,STDEVA(IF(G5SelectionMask="x",IF(INDEX(RawDataRefData,$E337,0)&gt;0,INDEX(RawDataRefData,$E337,0)),"")),"")</f>
        <v/>
      </c>
      <c r="BO337" s="104"/>
      <c r="BP337" s="105"/>
      <c r="BQ337" s="105"/>
      <c r="BR337" s="105"/>
      <c r="BS337" s="105"/>
      <c r="BT337" s="105"/>
      <c r="BU337" s="105"/>
      <c r="BV337" s="105"/>
      <c r="BW337" s="105"/>
      <c r="BX337" s="105"/>
      <c r="BY337" s="105"/>
      <c r="BZ337" s="105"/>
      <c r="CA337" s="105"/>
      <c r="CB337" s="105"/>
      <c r="CC337" s="105"/>
      <c r="CD337" s="105"/>
    </row>
    <row r="338" spans="1:82" x14ac:dyDescent="0.2">
      <c r="A338" s="33">
        <f t="shared" si="120"/>
        <v>0</v>
      </c>
      <c r="B338" s="206"/>
      <c r="C338" s="200"/>
      <c r="D338" s="197"/>
      <c r="E338" s="72">
        <f t="shared" si="136"/>
        <v>329</v>
      </c>
      <c r="F338" s="9" t="s">
        <v>865</v>
      </c>
      <c r="K338" s="100" t="str">
        <f t="shared" si="121"/>
        <v/>
      </c>
      <c r="L338" s="100"/>
      <c r="M338" s="100"/>
      <c r="N338" s="100"/>
      <c r="O338" s="100"/>
      <c r="P338" s="101" t="str">
        <f t="shared" si="122"/>
        <v/>
      </c>
      <c r="Q338" s="102" t="str">
        <f t="shared" si="123"/>
        <v/>
      </c>
      <c r="R338" s="102" t="str">
        <f t="shared" si="124"/>
        <v/>
      </c>
      <c r="S338" s="102" t="str">
        <f t="shared" si="125"/>
        <v/>
      </c>
      <c r="T338" s="102" t="str">
        <f t="shared" si="126"/>
        <v/>
      </c>
      <c r="U338" s="102" t="str">
        <f t="shared" si="127"/>
        <v/>
      </c>
      <c r="V338" s="102" t="str">
        <f t="shared" si="128"/>
        <v/>
      </c>
      <c r="W338" s="102" t="str">
        <f t="shared" si="129"/>
        <v/>
      </c>
      <c r="X338" s="102" t="str">
        <f t="shared" si="130"/>
        <v/>
      </c>
      <c r="Y338" s="102" t="str">
        <f t="shared" si="131"/>
        <v/>
      </c>
      <c r="Z338" s="102" t="str">
        <f t="shared" si="132"/>
        <v/>
      </c>
      <c r="AA338" s="100" t="b">
        <f t="shared" si="133"/>
        <v>0</v>
      </c>
      <c r="AB338" s="100" t="str">
        <f t="array" ref="AB338">IF($AA338,MEDIAN(IF(G1SelectionMask="x",IF(INDEX(RawDataRefData,$E338,0)&gt;0,INDEX(RawDataRefData,$E338,0)),"")),"")</f>
        <v/>
      </c>
      <c r="AC338" s="100" t="str">
        <f t="array" ref="AC338">IF($AA338,QUARTILE(IF(G1SelectionMask="x",IF(INDEX(RawDataRefData,$E338,0)&gt;0,INDEX(RawDataRefData,$E338,0)),""),1),"")</f>
        <v/>
      </c>
      <c r="AD338" s="100" t="str">
        <f t="array" ref="AD338">IF($AA338,QUARTILE(IF(G1SelectionMask="x",IF(INDEX(RawDataRefData,$E338,0)&gt;0,INDEX(RawDataRefData,$E338,0)),""),3),"")</f>
        <v/>
      </c>
      <c r="AE338" s="100" t="str">
        <f t="array" ref="AE338">IF($AA338,MIN(IF(G1SelectionMask="x",IF(INDEX(RawDataRefData,$E338,0)&gt;0,INDEX(RawDataRefData,$E338,0)),"")),"")</f>
        <v/>
      </c>
      <c r="AF338" s="100" t="str">
        <f t="array" ref="AF338">IF($AA338,MAX(IF(G1SelectionMask="x",IF(INDEX(RawDataRefData,$E338,0)&gt;0,INDEX(RawDataRefData,$E338,0)),"")),"")</f>
        <v/>
      </c>
      <c r="AG338" s="100" t="str">
        <f t="shared" si="134"/>
        <v/>
      </c>
      <c r="AH338" s="100" t="str">
        <f t="array" ref="AH338">IF($AA338,STDEVA(IF(G1SelectionMask="x",IF(INDEX(RawDataRefData,$E338,0)&gt;0,INDEX(RawDataRefData,$E338,0)),"")),"")</f>
        <v/>
      </c>
      <c r="AI338" s="101" t="b">
        <f t="shared" si="135"/>
        <v>0</v>
      </c>
      <c r="AJ338" s="101" t="str">
        <f t="array" ref="AJ338">IF($AI338,MEDIAN(IF(G2SelectionMask="x",IF(INDEX(RawDataRefData,$E338,0)&gt;0,INDEX(RawDataRefData,$E338,0)),"")),"")</f>
        <v/>
      </c>
      <c r="AK338" s="101" t="str">
        <f t="array" ref="AK338">IF($AI338,QUARTILE(IF(G2SelectionMask="x",IF(INDEX(RawDataRefData,$E338,0)&gt;0,INDEX(RawDataRefData,$E338,0)),""),1),"")</f>
        <v/>
      </c>
      <c r="AL338" s="101" t="str">
        <f t="array" ref="AL338">IF($AI338,QUARTILE(IF(G2SelectionMask="x",IF(INDEX(RawDataRefData,$E338,0)&gt;0,INDEX(RawDataRefData,$E338,0)),""),3),"")</f>
        <v/>
      </c>
      <c r="AM338" s="101" t="str">
        <f t="array" ref="AM338">IF($AI338,MIN(IF(G2SelectionMask="x",IF(INDEX(RawDataRefData,$E338,0)&gt;0,INDEX(RawDataRefData,$E338,0)),"")),"")</f>
        <v/>
      </c>
      <c r="AN338" s="101" t="str">
        <f t="array" ref="AN338">IF($AI338,MAX(IF(G2SelectionMask="x",IF(INDEX(RawDataRefData,$E338,0)&gt;0,INDEX(RawDataRefData,$E338,0)),"")),"")</f>
        <v/>
      </c>
      <c r="AO338" s="101" t="str">
        <f t="shared" si="137"/>
        <v/>
      </c>
      <c r="AP338" s="101" t="str">
        <f t="array" ref="AP338">IF($AI338,STDEVA(IF(G2SelectionMask="x",IF(INDEX(RawDataRefData,$E338,0)&gt;0,INDEX(RawDataRefData,$E338,0)),"")),"")</f>
        <v/>
      </c>
      <c r="AQ338" s="100" t="b">
        <f t="shared" si="138"/>
        <v>0</v>
      </c>
      <c r="AR338" s="100" t="str">
        <f t="array" ref="AR338">IF($AQ338,MEDIAN(IF(G3SelectionMask="x",IF(INDEX(RawDataRefData,$E338,0)&gt;0,INDEX(RawDataRefData,$E338,0)),"")),"")</f>
        <v/>
      </c>
      <c r="AS338" s="100" t="str">
        <f t="array" ref="AS338">IF($AQ338,QUARTILE(IF(G3SelectionMask="x",IF(INDEX(RawDataRefData,$E338,0)&gt;0,INDEX(RawDataRefData,$E338,0)),""),1),"")</f>
        <v/>
      </c>
      <c r="AT338" s="100" t="str">
        <f t="array" ref="AT338">IF($AQ338,QUARTILE(IF(G3SelectionMask="x",IF(INDEX(RawDataRefData,$E338,0)&gt;0,INDEX(RawDataRefData,$E338,0)),""),3),"")</f>
        <v/>
      </c>
      <c r="AU338" s="100" t="str">
        <f t="array" ref="AU338">IF($AQ338,MIN(IF(G3SelectionMask="x",IF(INDEX(RawDataRefData,$E338,0)&gt;0,INDEX(RawDataRefData,$E338,0)),"")),"")</f>
        <v/>
      </c>
      <c r="AV338" s="100" t="str">
        <f t="array" ref="AV338">IF($AQ338,MAX(IF(G3SelectionMask="x",IF(INDEX(RawDataRefData,$E338,0)&gt;0,INDEX(RawDataRefData,$E338,0)),"")),"")</f>
        <v/>
      </c>
      <c r="AW338" s="100" t="str">
        <f t="shared" si="139"/>
        <v/>
      </c>
      <c r="AX338" s="100" t="str">
        <f t="array" ref="AX338">IF($AQ338,STDEVA(IF(G3SelectionMask="x",IF(INDEX(RawDataRefData,$E338,0)&gt;0,INDEX(RawDataRefData,$E338,0)),"")),"")</f>
        <v/>
      </c>
      <c r="AY338" s="101" t="b">
        <f t="shared" si="140"/>
        <v>0</v>
      </c>
      <c r="AZ338" s="101" t="str">
        <f t="array" ref="AZ338">IF($AY338,MEDIAN(IF(G4SelectionMask="x",IF(INDEX(RawDataRefData,$E338,0)&gt;0,INDEX(RawDataRefData,$E338,0)),"")),"")</f>
        <v/>
      </c>
      <c r="BA338" s="101" t="str">
        <f t="array" ref="BA338">IF($AY338,QUARTILE(IF(G4SelectionMask="x",IF(INDEX(RawDataRefData,$E338,0)&gt;0,INDEX(RawDataRefData,$E338,0)),""),1),"")</f>
        <v/>
      </c>
      <c r="BB338" s="101" t="str">
        <f t="array" ref="BB338">IF($AY338,QUARTILE(IF(G4SelectionMask="x",IF(INDEX(RawDataRefData,$E338,0)&gt;0,INDEX(RawDataRefData,$E338,0)),""),3),"")</f>
        <v/>
      </c>
      <c r="BC338" s="101" t="str">
        <f t="array" ref="BC338">IF($AY338,MIN(IF(G4SelectionMask="x",IF(INDEX(RawDataRefData,$E338,0)&gt;0,INDEX(RawDataRefData,$E338,0)),"")),"")</f>
        <v/>
      </c>
      <c r="BD338" s="101" t="str">
        <f t="array" ref="BD338">IF($AY338,MAX(IF(G4SelectionMask="x",IF(INDEX(RawDataRefData,$E338,0)&gt;0,INDEX(RawDataRefData,$E338,0)),"")),"")</f>
        <v/>
      </c>
      <c r="BE338" s="101" t="str">
        <f t="shared" si="141"/>
        <v/>
      </c>
      <c r="BF338" s="101" t="str">
        <f t="array" ref="BF338">IF($AY338,STDEVA(IF(G4SelectionMask="x",IF(INDEX(RawDataRefData,$E338,0)&gt;0,INDEX(RawDataRefData,$E338,0)),"")),"")</f>
        <v/>
      </c>
      <c r="BG338" s="100" t="b">
        <f t="shared" si="142"/>
        <v>0</v>
      </c>
      <c r="BH338" s="100" t="str">
        <f t="array" ref="BH338">IF($BG338,MEDIAN(IF(G5SelectionMask="x",IF(INDEX(RawDataRefData,$E338,0)&gt;0,INDEX(RawDataRefData,$E338,0)),"")),"")</f>
        <v/>
      </c>
      <c r="BI338" s="100" t="str">
        <f t="array" ref="BI338">IF($BG338,QUARTILE(IF(G5SelectionMask="x",IF(INDEX(RawDataRefData,$E338,0)&gt;0,INDEX(RawDataRefData,$E338,0)),""),1),"")</f>
        <v/>
      </c>
      <c r="BJ338" s="100" t="str">
        <f t="array" ref="BJ338">IF($BG338,QUARTILE(IF(G5SelectionMask="x",IF(INDEX(RawDataRefData,$E338,0)&gt;0,INDEX(RawDataRefData,$E338,0)),""),3),"")</f>
        <v/>
      </c>
      <c r="BK338" s="100" t="str">
        <f t="array" ref="BK338">IF($BG338,MIN(IF(G5SelectionMask="x",IF(INDEX(RawDataRefData,$E338,0)&gt;0,INDEX(RawDataRefData,$E338,0)),"")),"")</f>
        <v/>
      </c>
      <c r="BL338" s="100" t="str">
        <f t="array" ref="BL338">IF($BG338,MAX(IF(G5SelectionMask="x",IF(INDEX(RawDataRefData,$E338,0)&gt;0,INDEX(RawDataRefData,$E338,0)),"")),"")</f>
        <v/>
      </c>
      <c r="BM338" s="100" t="str">
        <f t="shared" si="143"/>
        <v/>
      </c>
      <c r="BN338" s="103" t="str">
        <f t="array" ref="BN338">IF($BG338,STDEVA(IF(G5SelectionMask="x",IF(INDEX(RawDataRefData,$E338,0)&gt;0,INDEX(RawDataRefData,$E338,0)),"")),"")</f>
        <v/>
      </c>
      <c r="BO338" s="104"/>
      <c r="BP338" s="105"/>
      <c r="BQ338" s="105"/>
      <c r="BR338" s="105"/>
      <c r="BS338" s="105"/>
      <c r="BT338" s="105"/>
      <c r="BU338" s="105"/>
      <c r="BV338" s="105"/>
      <c r="BW338" s="105"/>
      <c r="BX338" s="105"/>
      <c r="BY338" s="105"/>
      <c r="BZ338" s="105"/>
      <c r="CA338" s="105"/>
      <c r="CB338" s="105"/>
      <c r="CC338" s="105"/>
      <c r="CD338" s="105"/>
    </row>
    <row r="339" spans="1:82" x14ac:dyDescent="0.2">
      <c r="A339" s="33">
        <f t="shared" si="120"/>
        <v>0</v>
      </c>
      <c r="B339" s="206"/>
      <c r="C339" s="200"/>
      <c r="D339" s="197"/>
      <c r="E339" s="72">
        <f t="shared" si="136"/>
        <v>330</v>
      </c>
      <c r="F339" s="9" t="s">
        <v>866</v>
      </c>
      <c r="K339" s="100" t="str">
        <f t="shared" si="121"/>
        <v/>
      </c>
      <c r="L339" s="100"/>
      <c r="M339" s="100"/>
      <c r="N339" s="100"/>
      <c r="O339" s="100"/>
      <c r="P339" s="101" t="str">
        <f t="shared" si="122"/>
        <v/>
      </c>
      <c r="Q339" s="102" t="str">
        <f t="shared" si="123"/>
        <v/>
      </c>
      <c r="R339" s="102" t="str">
        <f t="shared" si="124"/>
        <v/>
      </c>
      <c r="S339" s="102" t="str">
        <f t="shared" si="125"/>
        <v/>
      </c>
      <c r="T339" s="102" t="str">
        <f t="shared" si="126"/>
        <v/>
      </c>
      <c r="U339" s="102" t="str">
        <f t="shared" si="127"/>
        <v/>
      </c>
      <c r="V339" s="102" t="str">
        <f t="shared" si="128"/>
        <v/>
      </c>
      <c r="W339" s="102" t="str">
        <f t="shared" si="129"/>
        <v/>
      </c>
      <c r="X339" s="102" t="str">
        <f t="shared" si="130"/>
        <v/>
      </c>
      <c r="Y339" s="102" t="str">
        <f t="shared" si="131"/>
        <v/>
      </c>
      <c r="Z339" s="102" t="str">
        <f t="shared" si="132"/>
        <v/>
      </c>
      <c r="AA339" s="100" t="b">
        <f t="shared" si="133"/>
        <v>0</v>
      </c>
      <c r="AB339" s="100" t="str">
        <f t="array" ref="AB339">IF($AA339,MEDIAN(IF(G1SelectionMask="x",IF(INDEX(RawDataRefData,$E339,0)&gt;0,INDEX(RawDataRefData,$E339,0)),"")),"")</f>
        <v/>
      </c>
      <c r="AC339" s="100" t="str">
        <f t="array" ref="AC339">IF($AA339,QUARTILE(IF(G1SelectionMask="x",IF(INDEX(RawDataRefData,$E339,0)&gt;0,INDEX(RawDataRefData,$E339,0)),""),1),"")</f>
        <v/>
      </c>
      <c r="AD339" s="100" t="str">
        <f t="array" ref="AD339">IF($AA339,QUARTILE(IF(G1SelectionMask="x",IF(INDEX(RawDataRefData,$E339,0)&gt;0,INDEX(RawDataRefData,$E339,0)),""),3),"")</f>
        <v/>
      </c>
      <c r="AE339" s="100" t="str">
        <f t="array" ref="AE339">IF($AA339,MIN(IF(G1SelectionMask="x",IF(INDEX(RawDataRefData,$E339,0)&gt;0,INDEX(RawDataRefData,$E339,0)),"")),"")</f>
        <v/>
      </c>
      <c r="AF339" s="100" t="str">
        <f t="array" ref="AF339">IF($AA339,MAX(IF(G1SelectionMask="x",IF(INDEX(RawDataRefData,$E339,0)&gt;0,INDEX(RawDataRefData,$E339,0)),"")),"")</f>
        <v/>
      </c>
      <c r="AG339" s="100" t="str">
        <f t="shared" si="134"/>
        <v/>
      </c>
      <c r="AH339" s="100" t="str">
        <f t="array" ref="AH339">IF($AA339,STDEVA(IF(G1SelectionMask="x",IF(INDEX(RawDataRefData,$E339,0)&gt;0,INDEX(RawDataRefData,$E339,0)),"")),"")</f>
        <v/>
      </c>
      <c r="AI339" s="101" t="b">
        <f t="shared" si="135"/>
        <v>0</v>
      </c>
      <c r="AJ339" s="101" t="str">
        <f t="array" ref="AJ339">IF($AI339,MEDIAN(IF(G2SelectionMask="x",IF(INDEX(RawDataRefData,$E339,0)&gt;0,INDEX(RawDataRefData,$E339,0)),"")),"")</f>
        <v/>
      </c>
      <c r="AK339" s="101" t="str">
        <f t="array" ref="AK339">IF($AI339,QUARTILE(IF(G2SelectionMask="x",IF(INDEX(RawDataRefData,$E339,0)&gt;0,INDEX(RawDataRefData,$E339,0)),""),1),"")</f>
        <v/>
      </c>
      <c r="AL339" s="101" t="str">
        <f t="array" ref="AL339">IF($AI339,QUARTILE(IF(G2SelectionMask="x",IF(INDEX(RawDataRefData,$E339,0)&gt;0,INDEX(RawDataRefData,$E339,0)),""),3),"")</f>
        <v/>
      </c>
      <c r="AM339" s="101" t="str">
        <f t="array" ref="AM339">IF($AI339,MIN(IF(G2SelectionMask="x",IF(INDEX(RawDataRefData,$E339,0)&gt;0,INDEX(RawDataRefData,$E339,0)),"")),"")</f>
        <v/>
      </c>
      <c r="AN339" s="101" t="str">
        <f t="array" ref="AN339">IF($AI339,MAX(IF(G2SelectionMask="x",IF(INDEX(RawDataRefData,$E339,0)&gt;0,INDEX(RawDataRefData,$E339,0)),"")),"")</f>
        <v/>
      </c>
      <c r="AO339" s="101" t="str">
        <f t="shared" si="137"/>
        <v/>
      </c>
      <c r="AP339" s="101" t="str">
        <f t="array" ref="AP339">IF($AI339,STDEVA(IF(G2SelectionMask="x",IF(INDEX(RawDataRefData,$E339,0)&gt;0,INDEX(RawDataRefData,$E339,0)),"")),"")</f>
        <v/>
      </c>
      <c r="AQ339" s="100" t="b">
        <f t="shared" si="138"/>
        <v>0</v>
      </c>
      <c r="AR339" s="100" t="str">
        <f t="array" ref="AR339">IF($AQ339,MEDIAN(IF(G3SelectionMask="x",IF(INDEX(RawDataRefData,$E339,0)&gt;0,INDEX(RawDataRefData,$E339,0)),"")),"")</f>
        <v/>
      </c>
      <c r="AS339" s="100" t="str">
        <f t="array" ref="AS339">IF($AQ339,QUARTILE(IF(G3SelectionMask="x",IF(INDEX(RawDataRefData,$E339,0)&gt;0,INDEX(RawDataRefData,$E339,0)),""),1),"")</f>
        <v/>
      </c>
      <c r="AT339" s="100" t="str">
        <f t="array" ref="AT339">IF($AQ339,QUARTILE(IF(G3SelectionMask="x",IF(INDEX(RawDataRefData,$E339,0)&gt;0,INDEX(RawDataRefData,$E339,0)),""),3),"")</f>
        <v/>
      </c>
      <c r="AU339" s="100" t="str">
        <f t="array" ref="AU339">IF($AQ339,MIN(IF(G3SelectionMask="x",IF(INDEX(RawDataRefData,$E339,0)&gt;0,INDEX(RawDataRefData,$E339,0)),"")),"")</f>
        <v/>
      </c>
      <c r="AV339" s="100" t="str">
        <f t="array" ref="AV339">IF($AQ339,MAX(IF(G3SelectionMask="x",IF(INDEX(RawDataRefData,$E339,0)&gt;0,INDEX(RawDataRefData,$E339,0)),"")),"")</f>
        <v/>
      </c>
      <c r="AW339" s="100" t="str">
        <f t="shared" si="139"/>
        <v/>
      </c>
      <c r="AX339" s="100" t="str">
        <f t="array" ref="AX339">IF($AQ339,STDEVA(IF(G3SelectionMask="x",IF(INDEX(RawDataRefData,$E339,0)&gt;0,INDEX(RawDataRefData,$E339,0)),"")),"")</f>
        <v/>
      </c>
      <c r="AY339" s="101" t="b">
        <f t="shared" si="140"/>
        <v>0</v>
      </c>
      <c r="AZ339" s="101" t="str">
        <f t="array" ref="AZ339">IF($AY339,MEDIAN(IF(G4SelectionMask="x",IF(INDEX(RawDataRefData,$E339,0)&gt;0,INDEX(RawDataRefData,$E339,0)),"")),"")</f>
        <v/>
      </c>
      <c r="BA339" s="101" t="str">
        <f t="array" ref="BA339">IF($AY339,QUARTILE(IF(G4SelectionMask="x",IF(INDEX(RawDataRefData,$E339,0)&gt;0,INDEX(RawDataRefData,$E339,0)),""),1),"")</f>
        <v/>
      </c>
      <c r="BB339" s="101" t="str">
        <f t="array" ref="BB339">IF($AY339,QUARTILE(IF(G4SelectionMask="x",IF(INDEX(RawDataRefData,$E339,0)&gt;0,INDEX(RawDataRefData,$E339,0)),""),3),"")</f>
        <v/>
      </c>
      <c r="BC339" s="101" t="str">
        <f t="array" ref="BC339">IF($AY339,MIN(IF(G4SelectionMask="x",IF(INDEX(RawDataRefData,$E339,0)&gt;0,INDEX(RawDataRefData,$E339,0)),"")),"")</f>
        <v/>
      </c>
      <c r="BD339" s="101" t="str">
        <f t="array" ref="BD339">IF($AY339,MAX(IF(G4SelectionMask="x",IF(INDEX(RawDataRefData,$E339,0)&gt;0,INDEX(RawDataRefData,$E339,0)),"")),"")</f>
        <v/>
      </c>
      <c r="BE339" s="101" t="str">
        <f t="shared" si="141"/>
        <v/>
      </c>
      <c r="BF339" s="101" t="str">
        <f t="array" ref="BF339">IF($AY339,STDEVA(IF(G4SelectionMask="x",IF(INDEX(RawDataRefData,$E339,0)&gt;0,INDEX(RawDataRefData,$E339,0)),"")),"")</f>
        <v/>
      </c>
      <c r="BG339" s="100" t="b">
        <f t="shared" si="142"/>
        <v>0</v>
      </c>
      <c r="BH339" s="100" t="str">
        <f t="array" ref="BH339">IF($BG339,MEDIAN(IF(G5SelectionMask="x",IF(INDEX(RawDataRefData,$E339,0)&gt;0,INDEX(RawDataRefData,$E339,0)),"")),"")</f>
        <v/>
      </c>
      <c r="BI339" s="100" t="str">
        <f t="array" ref="BI339">IF($BG339,QUARTILE(IF(G5SelectionMask="x",IF(INDEX(RawDataRefData,$E339,0)&gt;0,INDEX(RawDataRefData,$E339,0)),""),1),"")</f>
        <v/>
      </c>
      <c r="BJ339" s="100" t="str">
        <f t="array" ref="BJ339">IF($BG339,QUARTILE(IF(G5SelectionMask="x",IF(INDEX(RawDataRefData,$E339,0)&gt;0,INDEX(RawDataRefData,$E339,0)),""),3),"")</f>
        <v/>
      </c>
      <c r="BK339" s="100" t="str">
        <f t="array" ref="BK339">IF($BG339,MIN(IF(G5SelectionMask="x",IF(INDEX(RawDataRefData,$E339,0)&gt;0,INDEX(RawDataRefData,$E339,0)),"")),"")</f>
        <v/>
      </c>
      <c r="BL339" s="100" t="str">
        <f t="array" ref="BL339">IF($BG339,MAX(IF(G5SelectionMask="x",IF(INDEX(RawDataRefData,$E339,0)&gt;0,INDEX(RawDataRefData,$E339,0)),"")),"")</f>
        <v/>
      </c>
      <c r="BM339" s="100" t="str">
        <f t="shared" si="143"/>
        <v/>
      </c>
      <c r="BN339" s="103" t="str">
        <f t="array" ref="BN339">IF($BG339,STDEVA(IF(G5SelectionMask="x",IF(INDEX(RawDataRefData,$E339,0)&gt;0,INDEX(RawDataRefData,$E339,0)),"")),"")</f>
        <v/>
      </c>
      <c r="BO339" s="104"/>
      <c r="BP339" s="105"/>
      <c r="BQ339" s="105"/>
      <c r="BR339" s="105"/>
      <c r="BS339" s="105"/>
      <c r="BT339" s="105"/>
      <c r="BU339" s="105"/>
      <c r="BV339" s="105"/>
      <c r="BW339" s="105"/>
      <c r="BX339" s="105"/>
      <c r="BY339" s="105"/>
      <c r="BZ339" s="105"/>
      <c r="CA339" s="105"/>
      <c r="CB339" s="105"/>
      <c r="CC339" s="105"/>
      <c r="CD339" s="105"/>
    </row>
    <row r="340" spans="1:82" x14ac:dyDescent="0.2">
      <c r="A340" s="33">
        <f t="shared" si="120"/>
        <v>0</v>
      </c>
      <c r="B340" s="206"/>
      <c r="C340" s="200"/>
      <c r="D340" s="197"/>
      <c r="E340" s="72">
        <f t="shared" si="136"/>
        <v>331</v>
      </c>
      <c r="F340" s="9" t="s">
        <v>867</v>
      </c>
      <c r="K340" s="100" t="str">
        <f t="shared" si="121"/>
        <v/>
      </c>
      <c r="L340" s="100"/>
      <c r="M340" s="100"/>
      <c r="N340" s="100"/>
      <c r="O340" s="100"/>
      <c r="P340" s="101" t="str">
        <f t="shared" si="122"/>
        <v/>
      </c>
      <c r="Q340" s="102" t="str">
        <f t="shared" si="123"/>
        <v/>
      </c>
      <c r="R340" s="102" t="str">
        <f t="shared" si="124"/>
        <v/>
      </c>
      <c r="S340" s="102" t="str">
        <f t="shared" si="125"/>
        <v/>
      </c>
      <c r="T340" s="102" t="str">
        <f t="shared" si="126"/>
        <v/>
      </c>
      <c r="U340" s="102" t="str">
        <f t="shared" si="127"/>
        <v/>
      </c>
      <c r="V340" s="102" t="str">
        <f t="shared" si="128"/>
        <v/>
      </c>
      <c r="W340" s="102" t="str">
        <f t="shared" si="129"/>
        <v/>
      </c>
      <c r="X340" s="102" t="str">
        <f t="shared" si="130"/>
        <v/>
      </c>
      <c r="Y340" s="102" t="str">
        <f t="shared" si="131"/>
        <v/>
      </c>
      <c r="Z340" s="102" t="str">
        <f t="shared" si="132"/>
        <v/>
      </c>
      <c r="AA340" s="100" t="b">
        <f t="shared" si="133"/>
        <v>0</v>
      </c>
      <c r="AB340" s="100" t="str">
        <f t="array" ref="AB340">IF($AA340,MEDIAN(IF(G1SelectionMask="x",IF(INDEX(RawDataRefData,$E340,0)&gt;0,INDEX(RawDataRefData,$E340,0)),"")),"")</f>
        <v/>
      </c>
      <c r="AC340" s="100" t="str">
        <f t="array" ref="AC340">IF($AA340,QUARTILE(IF(G1SelectionMask="x",IF(INDEX(RawDataRefData,$E340,0)&gt;0,INDEX(RawDataRefData,$E340,0)),""),1),"")</f>
        <v/>
      </c>
      <c r="AD340" s="100" t="str">
        <f t="array" ref="AD340">IF($AA340,QUARTILE(IF(G1SelectionMask="x",IF(INDEX(RawDataRefData,$E340,0)&gt;0,INDEX(RawDataRefData,$E340,0)),""),3),"")</f>
        <v/>
      </c>
      <c r="AE340" s="100" t="str">
        <f t="array" ref="AE340">IF($AA340,MIN(IF(G1SelectionMask="x",IF(INDEX(RawDataRefData,$E340,0)&gt;0,INDEX(RawDataRefData,$E340,0)),"")),"")</f>
        <v/>
      </c>
      <c r="AF340" s="100" t="str">
        <f t="array" ref="AF340">IF($AA340,MAX(IF(G1SelectionMask="x",IF(INDEX(RawDataRefData,$E340,0)&gt;0,INDEX(RawDataRefData,$E340,0)),"")),"")</f>
        <v/>
      </c>
      <c r="AG340" s="100" t="str">
        <f t="shared" si="134"/>
        <v/>
      </c>
      <c r="AH340" s="100" t="str">
        <f t="array" ref="AH340">IF($AA340,STDEVA(IF(G1SelectionMask="x",IF(INDEX(RawDataRefData,$E340,0)&gt;0,INDEX(RawDataRefData,$E340,0)),"")),"")</f>
        <v/>
      </c>
      <c r="AI340" s="101" t="b">
        <f t="shared" si="135"/>
        <v>0</v>
      </c>
      <c r="AJ340" s="101" t="str">
        <f t="array" ref="AJ340">IF($AI340,MEDIAN(IF(G2SelectionMask="x",IF(INDEX(RawDataRefData,$E340,0)&gt;0,INDEX(RawDataRefData,$E340,0)),"")),"")</f>
        <v/>
      </c>
      <c r="AK340" s="101" t="str">
        <f t="array" ref="AK340">IF($AI340,QUARTILE(IF(G2SelectionMask="x",IF(INDEX(RawDataRefData,$E340,0)&gt;0,INDEX(RawDataRefData,$E340,0)),""),1),"")</f>
        <v/>
      </c>
      <c r="AL340" s="101" t="str">
        <f t="array" ref="AL340">IF($AI340,QUARTILE(IF(G2SelectionMask="x",IF(INDEX(RawDataRefData,$E340,0)&gt;0,INDEX(RawDataRefData,$E340,0)),""),3),"")</f>
        <v/>
      </c>
      <c r="AM340" s="101" t="str">
        <f t="array" ref="AM340">IF($AI340,MIN(IF(G2SelectionMask="x",IF(INDEX(RawDataRefData,$E340,0)&gt;0,INDEX(RawDataRefData,$E340,0)),"")),"")</f>
        <v/>
      </c>
      <c r="AN340" s="101" t="str">
        <f t="array" ref="AN340">IF($AI340,MAX(IF(G2SelectionMask="x",IF(INDEX(RawDataRefData,$E340,0)&gt;0,INDEX(RawDataRefData,$E340,0)),"")),"")</f>
        <v/>
      </c>
      <c r="AO340" s="101" t="str">
        <f t="shared" si="137"/>
        <v/>
      </c>
      <c r="AP340" s="101" t="str">
        <f t="array" ref="AP340">IF($AI340,STDEVA(IF(G2SelectionMask="x",IF(INDEX(RawDataRefData,$E340,0)&gt;0,INDEX(RawDataRefData,$E340,0)),"")),"")</f>
        <v/>
      </c>
      <c r="AQ340" s="100" t="b">
        <f t="shared" si="138"/>
        <v>0</v>
      </c>
      <c r="AR340" s="100" t="str">
        <f t="array" ref="AR340">IF($AQ340,MEDIAN(IF(G3SelectionMask="x",IF(INDEX(RawDataRefData,$E340,0)&gt;0,INDEX(RawDataRefData,$E340,0)),"")),"")</f>
        <v/>
      </c>
      <c r="AS340" s="100" t="str">
        <f t="array" ref="AS340">IF($AQ340,QUARTILE(IF(G3SelectionMask="x",IF(INDEX(RawDataRefData,$E340,0)&gt;0,INDEX(RawDataRefData,$E340,0)),""),1),"")</f>
        <v/>
      </c>
      <c r="AT340" s="100" t="str">
        <f t="array" ref="AT340">IF($AQ340,QUARTILE(IF(G3SelectionMask="x",IF(INDEX(RawDataRefData,$E340,0)&gt;0,INDEX(RawDataRefData,$E340,0)),""),3),"")</f>
        <v/>
      </c>
      <c r="AU340" s="100" t="str">
        <f t="array" ref="AU340">IF($AQ340,MIN(IF(G3SelectionMask="x",IF(INDEX(RawDataRefData,$E340,0)&gt;0,INDEX(RawDataRefData,$E340,0)),"")),"")</f>
        <v/>
      </c>
      <c r="AV340" s="100" t="str">
        <f t="array" ref="AV340">IF($AQ340,MAX(IF(G3SelectionMask="x",IF(INDEX(RawDataRefData,$E340,0)&gt;0,INDEX(RawDataRefData,$E340,0)),"")),"")</f>
        <v/>
      </c>
      <c r="AW340" s="100" t="str">
        <f t="shared" si="139"/>
        <v/>
      </c>
      <c r="AX340" s="100" t="str">
        <f t="array" ref="AX340">IF($AQ340,STDEVA(IF(G3SelectionMask="x",IF(INDEX(RawDataRefData,$E340,0)&gt;0,INDEX(RawDataRefData,$E340,0)),"")),"")</f>
        <v/>
      </c>
      <c r="AY340" s="101" t="b">
        <f t="shared" si="140"/>
        <v>0</v>
      </c>
      <c r="AZ340" s="101" t="str">
        <f t="array" ref="AZ340">IF($AY340,MEDIAN(IF(G4SelectionMask="x",IF(INDEX(RawDataRefData,$E340,0)&gt;0,INDEX(RawDataRefData,$E340,0)),"")),"")</f>
        <v/>
      </c>
      <c r="BA340" s="101" t="str">
        <f t="array" ref="BA340">IF($AY340,QUARTILE(IF(G4SelectionMask="x",IF(INDEX(RawDataRefData,$E340,0)&gt;0,INDEX(RawDataRefData,$E340,0)),""),1),"")</f>
        <v/>
      </c>
      <c r="BB340" s="101" t="str">
        <f t="array" ref="BB340">IF($AY340,QUARTILE(IF(G4SelectionMask="x",IF(INDEX(RawDataRefData,$E340,0)&gt;0,INDEX(RawDataRefData,$E340,0)),""),3),"")</f>
        <v/>
      </c>
      <c r="BC340" s="101" t="str">
        <f t="array" ref="BC340">IF($AY340,MIN(IF(G4SelectionMask="x",IF(INDEX(RawDataRefData,$E340,0)&gt;0,INDEX(RawDataRefData,$E340,0)),"")),"")</f>
        <v/>
      </c>
      <c r="BD340" s="101" t="str">
        <f t="array" ref="BD340">IF($AY340,MAX(IF(G4SelectionMask="x",IF(INDEX(RawDataRefData,$E340,0)&gt;0,INDEX(RawDataRefData,$E340,0)),"")),"")</f>
        <v/>
      </c>
      <c r="BE340" s="101" t="str">
        <f t="shared" si="141"/>
        <v/>
      </c>
      <c r="BF340" s="101" t="str">
        <f t="array" ref="BF340">IF($AY340,STDEVA(IF(G4SelectionMask="x",IF(INDEX(RawDataRefData,$E340,0)&gt;0,INDEX(RawDataRefData,$E340,0)),"")),"")</f>
        <v/>
      </c>
      <c r="BG340" s="100" t="b">
        <f t="shared" si="142"/>
        <v>0</v>
      </c>
      <c r="BH340" s="100" t="str">
        <f t="array" ref="BH340">IF($BG340,MEDIAN(IF(G5SelectionMask="x",IF(INDEX(RawDataRefData,$E340,0)&gt;0,INDEX(RawDataRefData,$E340,0)),"")),"")</f>
        <v/>
      </c>
      <c r="BI340" s="100" t="str">
        <f t="array" ref="BI340">IF($BG340,QUARTILE(IF(G5SelectionMask="x",IF(INDEX(RawDataRefData,$E340,0)&gt;0,INDEX(RawDataRefData,$E340,0)),""),1),"")</f>
        <v/>
      </c>
      <c r="BJ340" s="100" t="str">
        <f t="array" ref="BJ340">IF($BG340,QUARTILE(IF(G5SelectionMask="x",IF(INDEX(RawDataRefData,$E340,0)&gt;0,INDEX(RawDataRefData,$E340,0)),""),3),"")</f>
        <v/>
      </c>
      <c r="BK340" s="100" t="str">
        <f t="array" ref="BK340">IF($BG340,MIN(IF(G5SelectionMask="x",IF(INDEX(RawDataRefData,$E340,0)&gt;0,INDEX(RawDataRefData,$E340,0)),"")),"")</f>
        <v/>
      </c>
      <c r="BL340" s="100" t="str">
        <f t="array" ref="BL340">IF($BG340,MAX(IF(G5SelectionMask="x",IF(INDEX(RawDataRefData,$E340,0)&gt;0,INDEX(RawDataRefData,$E340,0)),"")),"")</f>
        <v/>
      </c>
      <c r="BM340" s="100" t="str">
        <f t="shared" si="143"/>
        <v/>
      </c>
      <c r="BN340" s="103" t="str">
        <f t="array" ref="BN340">IF($BG340,STDEVA(IF(G5SelectionMask="x",IF(INDEX(RawDataRefData,$E340,0)&gt;0,INDEX(RawDataRefData,$E340,0)),"")),"")</f>
        <v/>
      </c>
      <c r="BO340" s="104"/>
      <c r="BP340" s="105"/>
      <c r="BQ340" s="105"/>
      <c r="BR340" s="105"/>
      <c r="BS340" s="105"/>
      <c r="BT340" s="105"/>
      <c r="BU340" s="105"/>
      <c r="BV340" s="105"/>
      <c r="BW340" s="105"/>
      <c r="BX340" s="105"/>
      <c r="BY340" s="105"/>
      <c r="BZ340" s="105"/>
      <c r="CA340" s="105"/>
      <c r="CB340" s="105"/>
      <c r="CC340" s="105"/>
      <c r="CD340" s="105"/>
    </row>
    <row r="341" spans="1:82" x14ac:dyDescent="0.2">
      <c r="A341" s="33">
        <f t="shared" si="120"/>
        <v>0</v>
      </c>
      <c r="B341" s="206"/>
      <c r="C341" s="200"/>
      <c r="D341" s="197"/>
      <c r="E341" s="72">
        <f t="shared" si="136"/>
        <v>332</v>
      </c>
      <c r="F341" s="9" t="s">
        <v>868</v>
      </c>
      <c r="K341" s="100" t="str">
        <f t="shared" si="121"/>
        <v/>
      </c>
      <c r="L341" s="100"/>
      <c r="M341" s="100"/>
      <c r="N341" s="100"/>
      <c r="O341" s="100"/>
      <c r="P341" s="101" t="str">
        <f t="shared" si="122"/>
        <v/>
      </c>
      <c r="Q341" s="102" t="str">
        <f t="shared" si="123"/>
        <v/>
      </c>
      <c r="R341" s="102" t="str">
        <f t="shared" si="124"/>
        <v/>
      </c>
      <c r="S341" s="102" t="str">
        <f t="shared" si="125"/>
        <v/>
      </c>
      <c r="T341" s="102" t="str">
        <f t="shared" si="126"/>
        <v/>
      </c>
      <c r="U341" s="102" t="str">
        <f t="shared" si="127"/>
        <v/>
      </c>
      <c r="V341" s="102" t="str">
        <f t="shared" si="128"/>
        <v/>
      </c>
      <c r="W341" s="102" t="str">
        <f t="shared" si="129"/>
        <v/>
      </c>
      <c r="X341" s="102" t="str">
        <f t="shared" si="130"/>
        <v/>
      </c>
      <c r="Y341" s="102" t="str">
        <f t="shared" si="131"/>
        <v/>
      </c>
      <c r="Z341" s="102" t="str">
        <f t="shared" si="132"/>
        <v/>
      </c>
      <c r="AA341" s="100" t="b">
        <f t="shared" si="133"/>
        <v>0</v>
      </c>
      <c r="AB341" s="100" t="str">
        <f t="array" ref="AB341">IF($AA341,MEDIAN(IF(G1SelectionMask="x",IF(INDEX(RawDataRefData,$E341,0)&gt;0,INDEX(RawDataRefData,$E341,0)),"")),"")</f>
        <v/>
      </c>
      <c r="AC341" s="100" t="str">
        <f t="array" ref="AC341">IF($AA341,QUARTILE(IF(G1SelectionMask="x",IF(INDEX(RawDataRefData,$E341,0)&gt;0,INDEX(RawDataRefData,$E341,0)),""),1),"")</f>
        <v/>
      </c>
      <c r="AD341" s="100" t="str">
        <f t="array" ref="AD341">IF($AA341,QUARTILE(IF(G1SelectionMask="x",IF(INDEX(RawDataRefData,$E341,0)&gt;0,INDEX(RawDataRefData,$E341,0)),""),3),"")</f>
        <v/>
      </c>
      <c r="AE341" s="100" t="str">
        <f t="array" ref="AE341">IF($AA341,MIN(IF(G1SelectionMask="x",IF(INDEX(RawDataRefData,$E341,0)&gt;0,INDEX(RawDataRefData,$E341,0)),"")),"")</f>
        <v/>
      </c>
      <c r="AF341" s="100" t="str">
        <f t="array" ref="AF341">IF($AA341,MAX(IF(G1SelectionMask="x",IF(INDEX(RawDataRefData,$E341,0)&gt;0,INDEX(RawDataRefData,$E341,0)),"")),"")</f>
        <v/>
      </c>
      <c r="AG341" s="100" t="str">
        <f t="shared" si="134"/>
        <v/>
      </c>
      <c r="AH341" s="100" t="str">
        <f t="array" ref="AH341">IF($AA341,STDEVA(IF(G1SelectionMask="x",IF(INDEX(RawDataRefData,$E341,0)&gt;0,INDEX(RawDataRefData,$E341,0)),"")),"")</f>
        <v/>
      </c>
      <c r="AI341" s="101" t="b">
        <f t="shared" si="135"/>
        <v>0</v>
      </c>
      <c r="AJ341" s="101" t="str">
        <f t="array" ref="AJ341">IF($AI341,MEDIAN(IF(G2SelectionMask="x",IF(INDEX(RawDataRefData,$E341,0)&gt;0,INDEX(RawDataRefData,$E341,0)),"")),"")</f>
        <v/>
      </c>
      <c r="AK341" s="101" t="str">
        <f t="array" ref="AK341">IF($AI341,QUARTILE(IF(G2SelectionMask="x",IF(INDEX(RawDataRefData,$E341,0)&gt;0,INDEX(RawDataRefData,$E341,0)),""),1),"")</f>
        <v/>
      </c>
      <c r="AL341" s="101" t="str">
        <f t="array" ref="AL341">IF($AI341,QUARTILE(IF(G2SelectionMask="x",IF(INDEX(RawDataRefData,$E341,0)&gt;0,INDEX(RawDataRefData,$E341,0)),""),3),"")</f>
        <v/>
      </c>
      <c r="AM341" s="101" t="str">
        <f t="array" ref="AM341">IF($AI341,MIN(IF(G2SelectionMask="x",IF(INDEX(RawDataRefData,$E341,0)&gt;0,INDEX(RawDataRefData,$E341,0)),"")),"")</f>
        <v/>
      </c>
      <c r="AN341" s="101" t="str">
        <f t="array" ref="AN341">IF($AI341,MAX(IF(G2SelectionMask="x",IF(INDEX(RawDataRefData,$E341,0)&gt;0,INDEX(RawDataRefData,$E341,0)),"")),"")</f>
        <v/>
      </c>
      <c r="AO341" s="101" t="str">
        <f t="shared" si="137"/>
        <v/>
      </c>
      <c r="AP341" s="101" t="str">
        <f t="array" ref="AP341">IF($AI341,STDEVA(IF(G2SelectionMask="x",IF(INDEX(RawDataRefData,$E341,0)&gt;0,INDEX(RawDataRefData,$E341,0)),"")),"")</f>
        <v/>
      </c>
      <c r="AQ341" s="100" t="b">
        <f t="shared" si="138"/>
        <v>0</v>
      </c>
      <c r="AR341" s="100" t="str">
        <f t="array" ref="AR341">IF($AQ341,MEDIAN(IF(G3SelectionMask="x",IF(INDEX(RawDataRefData,$E341,0)&gt;0,INDEX(RawDataRefData,$E341,0)),"")),"")</f>
        <v/>
      </c>
      <c r="AS341" s="100" t="str">
        <f t="array" ref="AS341">IF($AQ341,QUARTILE(IF(G3SelectionMask="x",IF(INDEX(RawDataRefData,$E341,0)&gt;0,INDEX(RawDataRefData,$E341,0)),""),1),"")</f>
        <v/>
      </c>
      <c r="AT341" s="100" t="str">
        <f t="array" ref="AT341">IF($AQ341,QUARTILE(IF(G3SelectionMask="x",IF(INDEX(RawDataRefData,$E341,0)&gt;0,INDEX(RawDataRefData,$E341,0)),""),3),"")</f>
        <v/>
      </c>
      <c r="AU341" s="100" t="str">
        <f t="array" ref="AU341">IF($AQ341,MIN(IF(G3SelectionMask="x",IF(INDEX(RawDataRefData,$E341,0)&gt;0,INDEX(RawDataRefData,$E341,0)),"")),"")</f>
        <v/>
      </c>
      <c r="AV341" s="100" t="str">
        <f t="array" ref="AV341">IF($AQ341,MAX(IF(G3SelectionMask="x",IF(INDEX(RawDataRefData,$E341,0)&gt;0,INDEX(RawDataRefData,$E341,0)),"")),"")</f>
        <v/>
      </c>
      <c r="AW341" s="100" t="str">
        <f t="shared" si="139"/>
        <v/>
      </c>
      <c r="AX341" s="100" t="str">
        <f t="array" ref="AX341">IF($AQ341,STDEVA(IF(G3SelectionMask="x",IF(INDEX(RawDataRefData,$E341,0)&gt;0,INDEX(RawDataRefData,$E341,0)),"")),"")</f>
        <v/>
      </c>
      <c r="AY341" s="101" t="b">
        <f t="shared" si="140"/>
        <v>0</v>
      </c>
      <c r="AZ341" s="101" t="str">
        <f t="array" ref="AZ341">IF($AY341,MEDIAN(IF(G4SelectionMask="x",IF(INDEX(RawDataRefData,$E341,0)&gt;0,INDEX(RawDataRefData,$E341,0)),"")),"")</f>
        <v/>
      </c>
      <c r="BA341" s="101" t="str">
        <f t="array" ref="BA341">IF($AY341,QUARTILE(IF(G4SelectionMask="x",IF(INDEX(RawDataRefData,$E341,0)&gt;0,INDEX(RawDataRefData,$E341,0)),""),1),"")</f>
        <v/>
      </c>
      <c r="BB341" s="101" t="str">
        <f t="array" ref="BB341">IF($AY341,QUARTILE(IF(G4SelectionMask="x",IF(INDEX(RawDataRefData,$E341,0)&gt;0,INDEX(RawDataRefData,$E341,0)),""),3),"")</f>
        <v/>
      </c>
      <c r="BC341" s="101" t="str">
        <f t="array" ref="BC341">IF($AY341,MIN(IF(G4SelectionMask="x",IF(INDEX(RawDataRefData,$E341,0)&gt;0,INDEX(RawDataRefData,$E341,0)),"")),"")</f>
        <v/>
      </c>
      <c r="BD341" s="101" t="str">
        <f t="array" ref="BD341">IF($AY341,MAX(IF(G4SelectionMask="x",IF(INDEX(RawDataRefData,$E341,0)&gt;0,INDEX(RawDataRefData,$E341,0)),"")),"")</f>
        <v/>
      </c>
      <c r="BE341" s="101" t="str">
        <f t="shared" si="141"/>
        <v/>
      </c>
      <c r="BF341" s="101" t="str">
        <f t="array" ref="BF341">IF($AY341,STDEVA(IF(G4SelectionMask="x",IF(INDEX(RawDataRefData,$E341,0)&gt;0,INDEX(RawDataRefData,$E341,0)),"")),"")</f>
        <v/>
      </c>
      <c r="BG341" s="100" t="b">
        <f t="shared" si="142"/>
        <v>0</v>
      </c>
      <c r="BH341" s="100" t="str">
        <f t="array" ref="BH341">IF($BG341,MEDIAN(IF(G5SelectionMask="x",IF(INDEX(RawDataRefData,$E341,0)&gt;0,INDEX(RawDataRefData,$E341,0)),"")),"")</f>
        <v/>
      </c>
      <c r="BI341" s="100" t="str">
        <f t="array" ref="BI341">IF($BG341,QUARTILE(IF(G5SelectionMask="x",IF(INDEX(RawDataRefData,$E341,0)&gt;0,INDEX(RawDataRefData,$E341,0)),""),1),"")</f>
        <v/>
      </c>
      <c r="BJ341" s="100" t="str">
        <f t="array" ref="BJ341">IF($BG341,QUARTILE(IF(G5SelectionMask="x",IF(INDEX(RawDataRefData,$E341,0)&gt;0,INDEX(RawDataRefData,$E341,0)),""),3),"")</f>
        <v/>
      </c>
      <c r="BK341" s="100" t="str">
        <f t="array" ref="BK341">IF($BG341,MIN(IF(G5SelectionMask="x",IF(INDEX(RawDataRefData,$E341,0)&gt;0,INDEX(RawDataRefData,$E341,0)),"")),"")</f>
        <v/>
      </c>
      <c r="BL341" s="100" t="str">
        <f t="array" ref="BL341">IF($BG341,MAX(IF(G5SelectionMask="x",IF(INDEX(RawDataRefData,$E341,0)&gt;0,INDEX(RawDataRefData,$E341,0)),"")),"")</f>
        <v/>
      </c>
      <c r="BM341" s="100" t="str">
        <f t="shared" si="143"/>
        <v/>
      </c>
      <c r="BN341" s="103" t="str">
        <f t="array" ref="BN341">IF($BG341,STDEVA(IF(G5SelectionMask="x",IF(INDEX(RawDataRefData,$E341,0)&gt;0,INDEX(RawDataRefData,$E341,0)),"")),"")</f>
        <v/>
      </c>
      <c r="BO341" s="104"/>
      <c r="BP341" s="105"/>
      <c r="BQ341" s="105"/>
      <c r="BR341" s="105"/>
      <c r="BS341" s="105"/>
      <c r="BT341" s="105"/>
      <c r="BU341" s="105"/>
      <c r="BV341" s="105"/>
      <c r="BW341" s="105"/>
      <c r="BX341" s="105"/>
      <c r="BY341" s="105"/>
      <c r="BZ341" s="105"/>
      <c r="CA341" s="105"/>
      <c r="CB341" s="105"/>
      <c r="CC341" s="105"/>
      <c r="CD341" s="105"/>
    </row>
    <row r="342" spans="1:82" x14ac:dyDescent="0.2">
      <c r="A342" s="33">
        <f t="shared" si="120"/>
        <v>0</v>
      </c>
      <c r="B342" s="206"/>
      <c r="C342" s="200"/>
      <c r="D342" s="197"/>
      <c r="E342" s="72">
        <f t="shared" si="136"/>
        <v>333</v>
      </c>
      <c r="F342" s="9" t="s">
        <v>869</v>
      </c>
      <c r="K342" s="100" t="str">
        <f t="shared" si="121"/>
        <v/>
      </c>
      <c r="L342" s="100"/>
      <c r="M342" s="100"/>
      <c r="N342" s="100"/>
      <c r="O342" s="100"/>
      <c r="P342" s="101" t="str">
        <f t="shared" si="122"/>
        <v/>
      </c>
      <c r="Q342" s="102" t="str">
        <f t="shared" si="123"/>
        <v/>
      </c>
      <c r="R342" s="102" t="str">
        <f t="shared" si="124"/>
        <v/>
      </c>
      <c r="S342" s="102" t="str">
        <f t="shared" si="125"/>
        <v/>
      </c>
      <c r="T342" s="102" t="str">
        <f t="shared" si="126"/>
        <v/>
      </c>
      <c r="U342" s="102" t="str">
        <f t="shared" si="127"/>
        <v/>
      </c>
      <c r="V342" s="102" t="str">
        <f t="shared" si="128"/>
        <v/>
      </c>
      <c r="W342" s="102" t="str">
        <f t="shared" si="129"/>
        <v/>
      </c>
      <c r="X342" s="102" t="str">
        <f t="shared" si="130"/>
        <v/>
      </c>
      <c r="Y342" s="102" t="str">
        <f t="shared" si="131"/>
        <v/>
      </c>
      <c r="Z342" s="102" t="str">
        <f t="shared" si="132"/>
        <v/>
      </c>
      <c r="AA342" s="100" t="b">
        <f t="shared" si="133"/>
        <v>0</v>
      </c>
      <c r="AB342" s="100" t="str">
        <f t="array" ref="AB342">IF($AA342,MEDIAN(IF(G1SelectionMask="x",IF(INDEX(RawDataRefData,$E342,0)&gt;0,INDEX(RawDataRefData,$E342,0)),"")),"")</f>
        <v/>
      </c>
      <c r="AC342" s="100" t="str">
        <f t="array" ref="AC342">IF($AA342,QUARTILE(IF(G1SelectionMask="x",IF(INDEX(RawDataRefData,$E342,0)&gt;0,INDEX(RawDataRefData,$E342,0)),""),1),"")</f>
        <v/>
      </c>
      <c r="AD342" s="100" t="str">
        <f t="array" ref="AD342">IF($AA342,QUARTILE(IF(G1SelectionMask="x",IF(INDEX(RawDataRefData,$E342,0)&gt;0,INDEX(RawDataRefData,$E342,0)),""),3),"")</f>
        <v/>
      </c>
      <c r="AE342" s="100" t="str">
        <f t="array" ref="AE342">IF($AA342,MIN(IF(G1SelectionMask="x",IF(INDEX(RawDataRefData,$E342,0)&gt;0,INDEX(RawDataRefData,$E342,0)),"")),"")</f>
        <v/>
      </c>
      <c r="AF342" s="100" t="str">
        <f t="array" ref="AF342">IF($AA342,MAX(IF(G1SelectionMask="x",IF(INDEX(RawDataRefData,$E342,0)&gt;0,INDEX(RawDataRefData,$E342,0)),"")),"")</f>
        <v/>
      </c>
      <c r="AG342" s="100" t="str">
        <f t="shared" si="134"/>
        <v/>
      </c>
      <c r="AH342" s="100" t="str">
        <f t="array" ref="AH342">IF($AA342,STDEVA(IF(G1SelectionMask="x",IF(INDEX(RawDataRefData,$E342,0)&gt;0,INDEX(RawDataRefData,$E342,0)),"")),"")</f>
        <v/>
      </c>
      <c r="AI342" s="101" t="b">
        <f t="shared" si="135"/>
        <v>0</v>
      </c>
      <c r="AJ342" s="101" t="str">
        <f t="array" ref="AJ342">IF($AI342,MEDIAN(IF(G2SelectionMask="x",IF(INDEX(RawDataRefData,$E342,0)&gt;0,INDEX(RawDataRefData,$E342,0)),"")),"")</f>
        <v/>
      </c>
      <c r="AK342" s="101" t="str">
        <f t="array" ref="AK342">IF($AI342,QUARTILE(IF(G2SelectionMask="x",IF(INDEX(RawDataRefData,$E342,0)&gt;0,INDEX(RawDataRefData,$E342,0)),""),1),"")</f>
        <v/>
      </c>
      <c r="AL342" s="101" t="str">
        <f t="array" ref="AL342">IF($AI342,QUARTILE(IF(G2SelectionMask="x",IF(INDEX(RawDataRefData,$E342,0)&gt;0,INDEX(RawDataRefData,$E342,0)),""),3),"")</f>
        <v/>
      </c>
      <c r="AM342" s="101" t="str">
        <f t="array" ref="AM342">IF($AI342,MIN(IF(G2SelectionMask="x",IF(INDEX(RawDataRefData,$E342,0)&gt;0,INDEX(RawDataRefData,$E342,0)),"")),"")</f>
        <v/>
      </c>
      <c r="AN342" s="101" t="str">
        <f t="array" ref="AN342">IF($AI342,MAX(IF(G2SelectionMask="x",IF(INDEX(RawDataRefData,$E342,0)&gt;0,INDEX(RawDataRefData,$E342,0)),"")),"")</f>
        <v/>
      </c>
      <c r="AO342" s="101" t="str">
        <f t="shared" si="137"/>
        <v/>
      </c>
      <c r="AP342" s="101" t="str">
        <f t="array" ref="AP342">IF($AI342,STDEVA(IF(G2SelectionMask="x",IF(INDEX(RawDataRefData,$E342,0)&gt;0,INDEX(RawDataRefData,$E342,0)),"")),"")</f>
        <v/>
      </c>
      <c r="AQ342" s="100" t="b">
        <f t="shared" si="138"/>
        <v>0</v>
      </c>
      <c r="AR342" s="100" t="str">
        <f t="array" ref="AR342">IF($AQ342,MEDIAN(IF(G3SelectionMask="x",IF(INDEX(RawDataRefData,$E342,0)&gt;0,INDEX(RawDataRefData,$E342,0)),"")),"")</f>
        <v/>
      </c>
      <c r="AS342" s="100" t="str">
        <f t="array" ref="AS342">IF($AQ342,QUARTILE(IF(G3SelectionMask="x",IF(INDEX(RawDataRefData,$E342,0)&gt;0,INDEX(RawDataRefData,$E342,0)),""),1),"")</f>
        <v/>
      </c>
      <c r="AT342" s="100" t="str">
        <f t="array" ref="AT342">IF($AQ342,QUARTILE(IF(G3SelectionMask="x",IF(INDEX(RawDataRefData,$E342,0)&gt;0,INDEX(RawDataRefData,$E342,0)),""),3),"")</f>
        <v/>
      </c>
      <c r="AU342" s="100" t="str">
        <f t="array" ref="AU342">IF($AQ342,MIN(IF(G3SelectionMask="x",IF(INDEX(RawDataRefData,$E342,0)&gt;0,INDEX(RawDataRefData,$E342,0)),"")),"")</f>
        <v/>
      </c>
      <c r="AV342" s="100" t="str">
        <f t="array" ref="AV342">IF($AQ342,MAX(IF(G3SelectionMask="x",IF(INDEX(RawDataRefData,$E342,0)&gt;0,INDEX(RawDataRefData,$E342,0)),"")),"")</f>
        <v/>
      </c>
      <c r="AW342" s="100" t="str">
        <f t="shared" si="139"/>
        <v/>
      </c>
      <c r="AX342" s="100" t="str">
        <f t="array" ref="AX342">IF($AQ342,STDEVA(IF(G3SelectionMask="x",IF(INDEX(RawDataRefData,$E342,0)&gt;0,INDEX(RawDataRefData,$E342,0)),"")),"")</f>
        <v/>
      </c>
      <c r="AY342" s="101" t="b">
        <f t="shared" si="140"/>
        <v>0</v>
      </c>
      <c r="AZ342" s="101" t="str">
        <f t="array" ref="AZ342">IF($AY342,MEDIAN(IF(G4SelectionMask="x",IF(INDEX(RawDataRefData,$E342,0)&gt;0,INDEX(RawDataRefData,$E342,0)),"")),"")</f>
        <v/>
      </c>
      <c r="BA342" s="101" t="str">
        <f t="array" ref="BA342">IF($AY342,QUARTILE(IF(G4SelectionMask="x",IF(INDEX(RawDataRefData,$E342,0)&gt;0,INDEX(RawDataRefData,$E342,0)),""),1),"")</f>
        <v/>
      </c>
      <c r="BB342" s="101" t="str">
        <f t="array" ref="BB342">IF($AY342,QUARTILE(IF(G4SelectionMask="x",IF(INDEX(RawDataRefData,$E342,0)&gt;0,INDEX(RawDataRefData,$E342,0)),""),3),"")</f>
        <v/>
      </c>
      <c r="BC342" s="101" t="str">
        <f t="array" ref="BC342">IF($AY342,MIN(IF(G4SelectionMask="x",IF(INDEX(RawDataRefData,$E342,0)&gt;0,INDEX(RawDataRefData,$E342,0)),"")),"")</f>
        <v/>
      </c>
      <c r="BD342" s="101" t="str">
        <f t="array" ref="BD342">IF($AY342,MAX(IF(G4SelectionMask="x",IF(INDEX(RawDataRefData,$E342,0)&gt;0,INDEX(RawDataRefData,$E342,0)),"")),"")</f>
        <v/>
      </c>
      <c r="BE342" s="101" t="str">
        <f t="shared" si="141"/>
        <v/>
      </c>
      <c r="BF342" s="101" t="str">
        <f t="array" ref="BF342">IF($AY342,STDEVA(IF(G4SelectionMask="x",IF(INDEX(RawDataRefData,$E342,0)&gt;0,INDEX(RawDataRefData,$E342,0)),"")),"")</f>
        <v/>
      </c>
      <c r="BG342" s="100" t="b">
        <f t="shared" si="142"/>
        <v>0</v>
      </c>
      <c r="BH342" s="100" t="str">
        <f t="array" ref="BH342">IF($BG342,MEDIAN(IF(G5SelectionMask="x",IF(INDEX(RawDataRefData,$E342,0)&gt;0,INDEX(RawDataRefData,$E342,0)),"")),"")</f>
        <v/>
      </c>
      <c r="BI342" s="100" t="str">
        <f t="array" ref="BI342">IF($BG342,QUARTILE(IF(G5SelectionMask="x",IF(INDEX(RawDataRefData,$E342,0)&gt;0,INDEX(RawDataRefData,$E342,0)),""),1),"")</f>
        <v/>
      </c>
      <c r="BJ342" s="100" t="str">
        <f t="array" ref="BJ342">IF($BG342,QUARTILE(IF(G5SelectionMask="x",IF(INDEX(RawDataRefData,$E342,0)&gt;0,INDEX(RawDataRefData,$E342,0)),""),3),"")</f>
        <v/>
      </c>
      <c r="BK342" s="100" t="str">
        <f t="array" ref="BK342">IF($BG342,MIN(IF(G5SelectionMask="x",IF(INDEX(RawDataRefData,$E342,0)&gt;0,INDEX(RawDataRefData,$E342,0)),"")),"")</f>
        <v/>
      </c>
      <c r="BL342" s="100" t="str">
        <f t="array" ref="BL342">IF($BG342,MAX(IF(G5SelectionMask="x",IF(INDEX(RawDataRefData,$E342,0)&gt;0,INDEX(RawDataRefData,$E342,0)),"")),"")</f>
        <v/>
      </c>
      <c r="BM342" s="100" t="str">
        <f t="shared" si="143"/>
        <v/>
      </c>
      <c r="BN342" s="103" t="str">
        <f t="array" ref="BN342">IF($BG342,STDEVA(IF(G5SelectionMask="x",IF(INDEX(RawDataRefData,$E342,0)&gt;0,INDEX(RawDataRefData,$E342,0)),"")),"")</f>
        <v/>
      </c>
      <c r="BO342" s="104"/>
      <c r="BP342" s="105"/>
      <c r="BQ342" s="105"/>
      <c r="BR342" s="105"/>
      <c r="BS342" s="105"/>
      <c r="BT342" s="105"/>
      <c r="BU342" s="105"/>
      <c r="BV342" s="105"/>
      <c r="BW342" s="105"/>
      <c r="BX342" s="105"/>
      <c r="BY342" s="105"/>
      <c r="BZ342" s="105"/>
      <c r="CA342" s="105"/>
      <c r="CB342" s="105"/>
      <c r="CC342" s="105"/>
      <c r="CD342" s="105"/>
    </row>
    <row r="343" spans="1:82" x14ac:dyDescent="0.2">
      <c r="A343" s="33">
        <f t="shared" si="120"/>
        <v>0</v>
      </c>
      <c r="B343" s="206"/>
      <c r="C343" s="200"/>
      <c r="D343" s="197"/>
      <c r="E343" s="72">
        <f t="shared" si="136"/>
        <v>334</v>
      </c>
      <c r="F343" s="9" t="s">
        <v>870</v>
      </c>
      <c r="K343" s="100" t="str">
        <f t="shared" si="121"/>
        <v/>
      </c>
      <c r="L343" s="100"/>
      <c r="M343" s="100"/>
      <c r="N343" s="100"/>
      <c r="O343" s="100"/>
      <c r="P343" s="101" t="str">
        <f t="shared" si="122"/>
        <v/>
      </c>
      <c r="Q343" s="102" t="str">
        <f t="shared" si="123"/>
        <v/>
      </c>
      <c r="R343" s="102" t="str">
        <f t="shared" si="124"/>
        <v/>
      </c>
      <c r="S343" s="102" t="str">
        <f t="shared" si="125"/>
        <v/>
      </c>
      <c r="T343" s="102" t="str">
        <f t="shared" si="126"/>
        <v/>
      </c>
      <c r="U343" s="102" t="str">
        <f t="shared" si="127"/>
        <v/>
      </c>
      <c r="V343" s="102" t="str">
        <f t="shared" si="128"/>
        <v/>
      </c>
      <c r="W343" s="102" t="str">
        <f t="shared" si="129"/>
        <v/>
      </c>
      <c r="X343" s="102" t="str">
        <f t="shared" si="130"/>
        <v/>
      </c>
      <c r="Y343" s="102" t="str">
        <f t="shared" si="131"/>
        <v/>
      </c>
      <c r="Z343" s="102" t="str">
        <f t="shared" si="132"/>
        <v/>
      </c>
      <c r="AA343" s="100" t="b">
        <f t="shared" si="133"/>
        <v>0</v>
      </c>
      <c r="AB343" s="100" t="str">
        <f t="array" ref="AB343">IF($AA343,MEDIAN(IF(G1SelectionMask="x",IF(INDEX(RawDataRefData,$E343,0)&gt;0,INDEX(RawDataRefData,$E343,0)),"")),"")</f>
        <v/>
      </c>
      <c r="AC343" s="100" t="str">
        <f t="array" ref="AC343">IF($AA343,QUARTILE(IF(G1SelectionMask="x",IF(INDEX(RawDataRefData,$E343,0)&gt;0,INDEX(RawDataRefData,$E343,0)),""),1),"")</f>
        <v/>
      </c>
      <c r="AD343" s="100" t="str">
        <f t="array" ref="AD343">IF($AA343,QUARTILE(IF(G1SelectionMask="x",IF(INDEX(RawDataRefData,$E343,0)&gt;0,INDEX(RawDataRefData,$E343,0)),""),3),"")</f>
        <v/>
      </c>
      <c r="AE343" s="100" t="str">
        <f t="array" ref="AE343">IF($AA343,MIN(IF(G1SelectionMask="x",IF(INDEX(RawDataRefData,$E343,0)&gt;0,INDEX(RawDataRefData,$E343,0)),"")),"")</f>
        <v/>
      </c>
      <c r="AF343" s="100" t="str">
        <f t="array" ref="AF343">IF($AA343,MAX(IF(G1SelectionMask="x",IF(INDEX(RawDataRefData,$E343,0)&gt;0,INDEX(RawDataRefData,$E343,0)),"")),"")</f>
        <v/>
      </c>
      <c r="AG343" s="100" t="str">
        <f t="shared" si="134"/>
        <v/>
      </c>
      <c r="AH343" s="100" t="str">
        <f t="array" ref="AH343">IF($AA343,STDEVA(IF(G1SelectionMask="x",IF(INDEX(RawDataRefData,$E343,0)&gt;0,INDEX(RawDataRefData,$E343,0)),"")),"")</f>
        <v/>
      </c>
      <c r="AI343" s="101" t="b">
        <f t="shared" si="135"/>
        <v>0</v>
      </c>
      <c r="AJ343" s="101" t="str">
        <f t="array" ref="AJ343">IF($AI343,MEDIAN(IF(G2SelectionMask="x",IF(INDEX(RawDataRefData,$E343,0)&gt;0,INDEX(RawDataRefData,$E343,0)),"")),"")</f>
        <v/>
      </c>
      <c r="AK343" s="101" t="str">
        <f t="array" ref="AK343">IF($AI343,QUARTILE(IF(G2SelectionMask="x",IF(INDEX(RawDataRefData,$E343,0)&gt;0,INDEX(RawDataRefData,$E343,0)),""),1),"")</f>
        <v/>
      </c>
      <c r="AL343" s="101" t="str">
        <f t="array" ref="AL343">IF($AI343,QUARTILE(IF(G2SelectionMask="x",IF(INDEX(RawDataRefData,$E343,0)&gt;0,INDEX(RawDataRefData,$E343,0)),""),3),"")</f>
        <v/>
      </c>
      <c r="AM343" s="101" t="str">
        <f t="array" ref="AM343">IF($AI343,MIN(IF(G2SelectionMask="x",IF(INDEX(RawDataRefData,$E343,0)&gt;0,INDEX(RawDataRefData,$E343,0)),"")),"")</f>
        <v/>
      </c>
      <c r="AN343" s="101" t="str">
        <f t="array" ref="AN343">IF($AI343,MAX(IF(G2SelectionMask="x",IF(INDEX(RawDataRefData,$E343,0)&gt;0,INDEX(RawDataRefData,$E343,0)),"")),"")</f>
        <v/>
      </c>
      <c r="AO343" s="101" t="str">
        <f t="shared" si="137"/>
        <v/>
      </c>
      <c r="AP343" s="101" t="str">
        <f t="array" ref="AP343">IF($AI343,STDEVA(IF(G2SelectionMask="x",IF(INDEX(RawDataRefData,$E343,0)&gt;0,INDEX(RawDataRefData,$E343,0)),"")),"")</f>
        <v/>
      </c>
      <c r="AQ343" s="100" t="b">
        <f t="shared" si="138"/>
        <v>0</v>
      </c>
      <c r="AR343" s="100" t="str">
        <f t="array" ref="AR343">IF($AQ343,MEDIAN(IF(G3SelectionMask="x",IF(INDEX(RawDataRefData,$E343,0)&gt;0,INDEX(RawDataRefData,$E343,0)),"")),"")</f>
        <v/>
      </c>
      <c r="AS343" s="100" t="str">
        <f t="array" ref="AS343">IF($AQ343,QUARTILE(IF(G3SelectionMask="x",IF(INDEX(RawDataRefData,$E343,0)&gt;0,INDEX(RawDataRefData,$E343,0)),""),1),"")</f>
        <v/>
      </c>
      <c r="AT343" s="100" t="str">
        <f t="array" ref="AT343">IF($AQ343,QUARTILE(IF(G3SelectionMask="x",IF(INDEX(RawDataRefData,$E343,0)&gt;0,INDEX(RawDataRefData,$E343,0)),""),3),"")</f>
        <v/>
      </c>
      <c r="AU343" s="100" t="str">
        <f t="array" ref="AU343">IF($AQ343,MIN(IF(G3SelectionMask="x",IF(INDEX(RawDataRefData,$E343,0)&gt;0,INDEX(RawDataRefData,$E343,0)),"")),"")</f>
        <v/>
      </c>
      <c r="AV343" s="100" t="str">
        <f t="array" ref="AV343">IF($AQ343,MAX(IF(G3SelectionMask="x",IF(INDEX(RawDataRefData,$E343,0)&gt;0,INDEX(RawDataRefData,$E343,0)),"")),"")</f>
        <v/>
      </c>
      <c r="AW343" s="100" t="str">
        <f t="shared" si="139"/>
        <v/>
      </c>
      <c r="AX343" s="100" t="str">
        <f t="array" ref="AX343">IF($AQ343,STDEVA(IF(G3SelectionMask="x",IF(INDEX(RawDataRefData,$E343,0)&gt;0,INDEX(RawDataRefData,$E343,0)),"")),"")</f>
        <v/>
      </c>
      <c r="AY343" s="101" t="b">
        <f t="shared" si="140"/>
        <v>0</v>
      </c>
      <c r="AZ343" s="101" t="str">
        <f t="array" ref="AZ343">IF($AY343,MEDIAN(IF(G4SelectionMask="x",IF(INDEX(RawDataRefData,$E343,0)&gt;0,INDEX(RawDataRefData,$E343,0)),"")),"")</f>
        <v/>
      </c>
      <c r="BA343" s="101" t="str">
        <f t="array" ref="BA343">IF($AY343,QUARTILE(IF(G4SelectionMask="x",IF(INDEX(RawDataRefData,$E343,0)&gt;0,INDEX(RawDataRefData,$E343,0)),""),1),"")</f>
        <v/>
      </c>
      <c r="BB343" s="101" t="str">
        <f t="array" ref="BB343">IF($AY343,QUARTILE(IF(G4SelectionMask="x",IF(INDEX(RawDataRefData,$E343,0)&gt;0,INDEX(RawDataRefData,$E343,0)),""),3),"")</f>
        <v/>
      </c>
      <c r="BC343" s="101" t="str">
        <f t="array" ref="BC343">IF($AY343,MIN(IF(G4SelectionMask="x",IF(INDEX(RawDataRefData,$E343,0)&gt;0,INDEX(RawDataRefData,$E343,0)),"")),"")</f>
        <v/>
      </c>
      <c r="BD343" s="101" t="str">
        <f t="array" ref="BD343">IF($AY343,MAX(IF(G4SelectionMask="x",IF(INDEX(RawDataRefData,$E343,0)&gt;0,INDEX(RawDataRefData,$E343,0)),"")),"")</f>
        <v/>
      </c>
      <c r="BE343" s="101" t="str">
        <f t="shared" si="141"/>
        <v/>
      </c>
      <c r="BF343" s="101" t="str">
        <f t="array" ref="BF343">IF($AY343,STDEVA(IF(G4SelectionMask="x",IF(INDEX(RawDataRefData,$E343,0)&gt;0,INDEX(RawDataRefData,$E343,0)),"")),"")</f>
        <v/>
      </c>
      <c r="BG343" s="100" t="b">
        <f t="shared" si="142"/>
        <v>0</v>
      </c>
      <c r="BH343" s="100" t="str">
        <f t="array" ref="BH343">IF($BG343,MEDIAN(IF(G5SelectionMask="x",IF(INDEX(RawDataRefData,$E343,0)&gt;0,INDEX(RawDataRefData,$E343,0)),"")),"")</f>
        <v/>
      </c>
      <c r="BI343" s="100" t="str">
        <f t="array" ref="BI343">IF($BG343,QUARTILE(IF(G5SelectionMask="x",IF(INDEX(RawDataRefData,$E343,0)&gt;0,INDEX(RawDataRefData,$E343,0)),""),1),"")</f>
        <v/>
      </c>
      <c r="BJ343" s="100" t="str">
        <f t="array" ref="BJ343">IF($BG343,QUARTILE(IF(G5SelectionMask="x",IF(INDEX(RawDataRefData,$E343,0)&gt;0,INDEX(RawDataRefData,$E343,0)),""),3),"")</f>
        <v/>
      </c>
      <c r="BK343" s="100" t="str">
        <f t="array" ref="BK343">IF($BG343,MIN(IF(G5SelectionMask="x",IF(INDEX(RawDataRefData,$E343,0)&gt;0,INDEX(RawDataRefData,$E343,0)),"")),"")</f>
        <v/>
      </c>
      <c r="BL343" s="100" t="str">
        <f t="array" ref="BL343">IF($BG343,MAX(IF(G5SelectionMask="x",IF(INDEX(RawDataRefData,$E343,0)&gt;0,INDEX(RawDataRefData,$E343,0)),"")),"")</f>
        <v/>
      </c>
      <c r="BM343" s="100" t="str">
        <f t="shared" si="143"/>
        <v/>
      </c>
      <c r="BN343" s="103" t="str">
        <f t="array" ref="BN343">IF($BG343,STDEVA(IF(G5SelectionMask="x",IF(INDEX(RawDataRefData,$E343,0)&gt;0,INDEX(RawDataRefData,$E343,0)),"")),"")</f>
        <v/>
      </c>
      <c r="BO343" s="104"/>
      <c r="BP343" s="105"/>
      <c r="BQ343" s="105"/>
      <c r="BR343" s="105"/>
      <c r="BS343" s="105"/>
      <c r="BT343" s="105"/>
      <c r="BU343" s="105"/>
      <c r="BV343" s="105"/>
      <c r="BW343" s="105"/>
      <c r="BX343" s="105"/>
      <c r="BY343" s="105"/>
      <c r="BZ343" s="105"/>
      <c r="CA343" s="105"/>
      <c r="CB343" s="105"/>
      <c r="CC343" s="105"/>
      <c r="CD343" s="105"/>
    </row>
    <row r="344" spans="1:82" x14ac:dyDescent="0.2">
      <c r="A344" s="33">
        <f t="shared" si="120"/>
        <v>0</v>
      </c>
      <c r="B344" s="206"/>
      <c r="C344" s="200"/>
      <c r="D344" s="197"/>
      <c r="E344" s="72">
        <f t="shared" si="136"/>
        <v>335</v>
      </c>
      <c r="F344" s="9" t="s">
        <v>873</v>
      </c>
      <c r="K344" s="100" t="str">
        <f t="shared" si="121"/>
        <v/>
      </c>
      <c r="L344" s="100"/>
      <c r="M344" s="100"/>
      <c r="N344" s="100"/>
      <c r="O344" s="100"/>
      <c r="P344" s="101" t="str">
        <f t="shared" si="122"/>
        <v/>
      </c>
      <c r="Q344" s="102" t="str">
        <f t="shared" si="123"/>
        <v/>
      </c>
      <c r="R344" s="102" t="str">
        <f t="shared" si="124"/>
        <v/>
      </c>
      <c r="S344" s="102" t="str">
        <f t="shared" si="125"/>
        <v/>
      </c>
      <c r="T344" s="102" t="str">
        <f t="shared" si="126"/>
        <v/>
      </c>
      <c r="U344" s="102" t="str">
        <f t="shared" si="127"/>
        <v/>
      </c>
      <c r="V344" s="102" t="str">
        <f t="shared" si="128"/>
        <v/>
      </c>
      <c r="W344" s="102" t="str">
        <f t="shared" si="129"/>
        <v/>
      </c>
      <c r="X344" s="102" t="str">
        <f t="shared" si="130"/>
        <v/>
      </c>
      <c r="Y344" s="102" t="str">
        <f t="shared" si="131"/>
        <v/>
      </c>
      <c r="Z344" s="102" t="str">
        <f t="shared" si="132"/>
        <v/>
      </c>
      <c r="AA344" s="100" t="b">
        <f t="shared" si="133"/>
        <v>0</v>
      </c>
      <c r="AB344" s="100" t="str">
        <f t="array" ref="AB344">IF($AA344,MEDIAN(IF(G1SelectionMask="x",IF(INDEX(RawDataRefData,$E344,0)&gt;0,INDEX(RawDataRefData,$E344,0)),"")),"")</f>
        <v/>
      </c>
      <c r="AC344" s="100" t="str">
        <f t="array" ref="AC344">IF($AA344,QUARTILE(IF(G1SelectionMask="x",IF(INDEX(RawDataRefData,$E344,0)&gt;0,INDEX(RawDataRefData,$E344,0)),""),1),"")</f>
        <v/>
      </c>
      <c r="AD344" s="100" t="str">
        <f t="array" ref="AD344">IF($AA344,QUARTILE(IF(G1SelectionMask="x",IF(INDEX(RawDataRefData,$E344,0)&gt;0,INDEX(RawDataRefData,$E344,0)),""),3),"")</f>
        <v/>
      </c>
      <c r="AE344" s="100" t="str">
        <f t="array" ref="AE344">IF($AA344,MIN(IF(G1SelectionMask="x",IF(INDEX(RawDataRefData,$E344,0)&gt;0,INDEX(RawDataRefData,$E344,0)),"")),"")</f>
        <v/>
      </c>
      <c r="AF344" s="100" t="str">
        <f t="array" ref="AF344">IF($AA344,MAX(IF(G1SelectionMask="x",IF(INDEX(RawDataRefData,$E344,0)&gt;0,INDEX(RawDataRefData,$E344,0)),"")),"")</f>
        <v/>
      </c>
      <c r="AG344" s="100" t="str">
        <f t="shared" si="134"/>
        <v/>
      </c>
      <c r="AH344" s="100" t="str">
        <f t="array" ref="AH344">IF($AA344,STDEVA(IF(G1SelectionMask="x",IF(INDEX(RawDataRefData,$E344,0)&gt;0,INDEX(RawDataRefData,$E344,0)),"")),"")</f>
        <v/>
      </c>
      <c r="AI344" s="101" t="b">
        <f t="shared" si="135"/>
        <v>0</v>
      </c>
      <c r="AJ344" s="101" t="str">
        <f t="array" ref="AJ344">IF($AI344,MEDIAN(IF(G2SelectionMask="x",IF(INDEX(RawDataRefData,$E344,0)&gt;0,INDEX(RawDataRefData,$E344,0)),"")),"")</f>
        <v/>
      </c>
      <c r="AK344" s="101" t="str">
        <f t="array" ref="AK344">IF($AI344,QUARTILE(IF(G2SelectionMask="x",IF(INDEX(RawDataRefData,$E344,0)&gt;0,INDEX(RawDataRefData,$E344,0)),""),1),"")</f>
        <v/>
      </c>
      <c r="AL344" s="101" t="str">
        <f t="array" ref="AL344">IF($AI344,QUARTILE(IF(G2SelectionMask="x",IF(INDEX(RawDataRefData,$E344,0)&gt;0,INDEX(RawDataRefData,$E344,0)),""),3),"")</f>
        <v/>
      </c>
      <c r="AM344" s="101" t="str">
        <f t="array" ref="AM344">IF($AI344,MIN(IF(G2SelectionMask="x",IF(INDEX(RawDataRefData,$E344,0)&gt;0,INDEX(RawDataRefData,$E344,0)),"")),"")</f>
        <v/>
      </c>
      <c r="AN344" s="101" t="str">
        <f t="array" ref="AN344">IF($AI344,MAX(IF(G2SelectionMask="x",IF(INDEX(RawDataRefData,$E344,0)&gt;0,INDEX(RawDataRefData,$E344,0)),"")),"")</f>
        <v/>
      </c>
      <c r="AO344" s="101" t="str">
        <f t="shared" si="137"/>
        <v/>
      </c>
      <c r="AP344" s="101" t="str">
        <f t="array" ref="AP344">IF($AI344,STDEVA(IF(G2SelectionMask="x",IF(INDEX(RawDataRefData,$E344,0)&gt;0,INDEX(RawDataRefData,$E344,0)),"")),"")</f>
        <v/>
      </c>
      <c r="AQ344" s="100" t="b">
        <f t="shared" si="138"/>
        <v>0</v>
      </c>
      <c r="AR344" s="100" t="str">
        <f t="array" ref="AR344">IF($AQ344,MEDIAN(IF(G3SelectionMask="x",IF(INDEX(RawDataRefData,$E344,0)&gt;0,INDEX(RawDataRefData,$E344,0)),"")),"")</f>
        <v/>
      </c>
      <c r="AS344" s="100" t="str">
        <f t="array" ref="AS344">IF($AQ344,QUARTILE(IF(G3SelectionMask="x",IF(INDEX(RawDataRefData,$E344,0)&gt;0,INDEX(RawDataRefData,$E344,0)),""),1),"")</f>
        <v/>
      </c>
      <c r="AT344" s="100" t="str">
        <f t="array" ref="AT344">IF($AQ344,QUARTILE(IF(G3SelectionMask="x",IF(INDEX(RawDataRefData,$E344,0)&gt;0,INDEX(RawDataRefData,$E344,0)),""),3),"")</f>
        <v/>
      </c>
      <c r="AU344" s="100" t="str">
        <f t="array" ref="AU344">IF($AQ344,MIN(IF(G3SelectionMask="x",IF(INDEX(RawDataRefData,$E344,0)&gt;0,INDEX(RawDataRefData,$E344,0)),"")),"")</f>
        <v/>
      </c>
      <c r="AV344" s="100" t="str">
        <f t="array" ref="AV344">IF($AQ344,MAX(IF(G3SelectionMask="x",IF(INDEX(RawDataRefData,$E344,0)&gt;0,INDEX(RawDataRefData,$E344,0)),"")),"")</f>
        <v/>
      </c>
      <c r="AW344" s="100" t="str">
        <f t="shared" si="139"/>
        <v/>
      </c>
      <c r="AX344" s="100" t="str">
        <f t="array" ref="AX344">IF($AQ344,STDEVA(IF(G3SelectionMask="x",IF(INDEX(RawDataRefData,$E344,0)&gt;0,INDEX(RawDataRefData,$E344,0)),"")),"")</f>
        <v/>
      </c>
      <c r="AY344" s="101" t="b">
        <f t="shared" si="140"/>
        <v>0</v>
      </c>
      <c r="AZ344" s="101" t="str">
        <f t="array" ref="AZ344">IF($AY344,MEDIAN(IF(G4SelectionMask="x",IF(INDEX(RawDataRefData,$E344,0)&gt;0,INDEX(RawDataRefData,$E344,0)),"")),"")</f>
        <v/>
      </c>
      <c r="BA344" s="101" t="str">
        <f t="array" ref="BA344">IF($AY344,QUARTILE(IF(G4SelectionMask="x",IF(INDEX(RawDataRefData,$E344,0)&gt;0,INDEX(RawDataRefData,$E344,0)),""),1),"")</f>
        <v/>
      </c>
      <c r="BB344" s="101" t="str">
        <f t="array" ref="BB344">IF($AY344,QUARTILE(IF(G4SelectionMask="x",IF(INDEX(RawDataRefData,$E344,0)&gt;0,INDEX(RawDataRefData,$E344,0)),""),3),"")</f>
        <v/>
      </c>
      <c r="BC344" s="101" t="str">
        <f t="array" ref="BC344">IF($AY344,MIN(IF(G4SelectionMask="x",IF(INDEX(RawDataRefData,$E344,0)&gt;0,INDEX(RawDataRefData,$E344,0)),"")),"")</f>
        <v/>
      </c>
      <c r="BD344" s="101" t="str">
        <f t="array" ref="BD344">IF($AY344,MAX(IF(G4SelectionMask="x",IF(INDEX(RawDataRefData,$E344,0)&gt;0,INDEX(RawDataRefData,$E344,0)),"")),"")</f>
        <v/>
      </c>
      <c r="BE344" s="101" t="str">
        <f t="shared" si="141"/>
        <v/>
      </c>
      <c r="BF344" s="101" t="str">
        <f t="array" ref="BF344">IF($AY344,STDEVA(IF(G4SelectionMask="x",IF(INDEX(RawDataRefData,$E344,0)&gt;0,INDEX(RawDataRefData,$E344,0)),"")),"")</f>
        <v/>
      </c>
      <c r="BG344" s="100" t="b">
        <f t="shared" si="142"/>
        <v>0</v>
      </c>
      <c r="BH344" s="100" t="str">
        <f t="array" ref="BH344">IF($BG344,MEDIAN(IF(G5SelectionMask="x",IF(INDEX(RawDataRefData,$E344,0)&gt;0,INDEX(RawDataRefData,$E344,0)),"")),"")</f>
        <v/>
      </c>
      <c r="BI344" s="100" t="str">
        <f t="array" ref="BI344">IF($BG344,QUARTILE(IF(G5SelectionMask="x",IF(INDEX(RawDataRefData,$E344,0)&gt;0,INDEX(RawDataRefData,$E344,0)),""),1),"")</f>
        <v/>
      </c>
      <c r="BJ344" s="100" t="str">
        <f t="array" ref="BJ344">IF($BG344,QUARTILE(IF(G5SelectionMask="x",IF(INDEX(RawDataRefData,$E344,0)&gt;0,INDEX(RawDataRefData,$E344,0)),""),3),"")</f>
        <v/>
      </c>
      <c r="BK344" s="100" t="str">
        <f t="array" ref="BK344">IF($BG344,MIN(IF(G5SelectionMask="x",IF(INDEX(RawDataRefData,$E344,0)&gt;0,INDEX(RawDataRefData,$E344,0)),"")),"")</f>
        <v/>
      </c>
      <c r="BL344" s="100" t="str">
        <f t="array" ref="BL344">IF($BG344,MAX(IF(G5SelectionMask="x",IF(INDEX(RawDataRefData,$E344,0)&gt;0,INDEX(RawDataRefData,$E344,0)),"")),"")</f>
        <v/>
      </c>
      <c r="BM344" s="100" t="str">
        <f t="shared" si="143"/>
        <v/>
      </c>
      <c r="BN344" s="103" t="str">
        <f t="array" ref="BN344">IF($BG344,STDEVA(IF(G5SelectionMask="x",IF(INDEX(RawDataRefData,$E344,0)&gt;0,INDEX(RawDataRefData,$E344,0)),"")),"")</f>
        <v/>
      </c>
      <c r="BO344" s="104"/>
      <c r="BP344" s="105"/>
      <c r="BQ344" s="105"/>
      <c r="BR344" s="105"/>
      <c r="BS344" s="105"/>
      <c r="BT344" s="105"/>
      <c r="BU344" s="105"/>
      <c r="BV344" s="105"/>
      <c r="BW344" s="105"/>
      <c r="BX344" s="105"/>
      <c r="BY344" s="105"/>
      <c r="BZ344" s="105"/>
      <c r="CA344" s="105"/>
      <c r="CB344" s="105"/>
      <c r="CC344" s="105"/>
      <c r="CD344" s="105"/>
    </row>
    <row r="345" spans="1:82" x14ac:dyDescent="0.2">
      <c r="A345" s="33">
        <f t="shared" si="120"/>
        <v>0</v>
      </c>
      <c r="B345" s="206"/>
      <c r="C345" s="200"/>
      <c r="D345" s="197"/>
      <c r="E345" s="72">
        <f t="shared" si="136"/>
        <v>336</v>
      </c>
      <c r="F345" s="9" t="s">
        <v>871</v>
      </c>
      <c r="K345" s="100" t="str">
        <f t="shared" si="121"/>
        <v/>
      </c>
      <c r="L345" s="100"/>
      <c r="M345" s="100"/>
      <c r="N345" s="100"/>
      <c r="O345" s="100"/>
      <c r="P345" s="101" t="str">
        <f t="shared" si="122"/>
        <v/>
      </c>
      <c r="Q345" s="102" t="str">
        <f t="shared" si="123"/>
        <v/>
      </c>
      <c r="R345" s="102" t="str">
        <f t="shared" si="124"/>
        <v/>
      </c>
      <c r="S345" s="102" t="str">
        <f t="shared" si="125"/>
        <v/>
      </c>
      <c r="T345" s="102" t="str">
        <f t="shared" si="126"/>
        <v/>
      </c>
      <c r="U345" s="102" t="str">
        <f t="shared" si="127"/>
        <v/>
      </c>
      <c r="V345" s="102" t="str">
        <f t="shared" si="128"/>
        <v/>
      </c>
      <c r="W345" s="102" t="str">
        <f t="shared" si="129"/>
        <v/>
      </c>
      <c r="X345" s="102" t="str">
        <f t="shared" si="130"/>
        <v/>
      </c>
      <c r="Y345" s="102" t="str">
        <f t="shared" si="131"/>
        <v/>
      </c>
      <c r="Z345" s="102" t="str">
        <f t="shared" si="132"/>
        <v/>
      </c>
      <c r="AA345" s="100" t="b">
        <f t="shared" si="133"/>
        <v>0</v>
      </c>
      <c r="AB345" s="100" t="str">
        <f t="array" ref="AB345">IF($AA345,MEDIAN(IF(G1SelectionMask="x",IF(INDEX(RawDataRefData,$E345,0)&gt;0,INDEX(RawDataRefData,$E345,0)),"")),"")</f>
        <v/>
      </c>
      <c r="AC345" s="100" t="str">
        <f t="array" ref="AC345">IF($AA345,QUARTILE(IF(G1SelectionMask="x",IF(INDEX(RawDataRefData,$E345,0)&gt;0,INDEX(RawDataRefData,$E345,0)),""),1),"")</f>
        <v/>
      </c>
      <c r="AD345" s="100" t="str">
        <f t="array" ref="AD345">IF($AA345,QUARTILE(IF(G1SelectionMask="x",IF(INDEX(RawDataRefData,$E345,0)&gt;0,INDEX(RawDataRefData,$E345,0)),""),3),"")</f>
        <v/>
      </c>
      <c r="AE345" s="100" t="str">
        <f t="array" ref="AE345">IF($AA345,MIN(IF(G1SelectionMask="x",IF(INDEX(RawDataRefData,$E345,0)&gt;0,INDEX(RawDataRefData,$E345,0)),"")),"")</f>
        <v/>
      </c>
      <c r="AF345" s="100" t="str">
        <f t="array" ref="AF345">IF($AA345,MAX(IF(G1SelectionMask="x",IF(INDEX(RawDataRefData,$E345,0)&gt;0,INDEX(RawDataRefData,$E345,0)),"")),"")</f>
        <v/>
      </c>
      <c r="AG345" s="100" t="str">
        <f t="shared" si="134"/>
        <v/>
      </c>
      <c r="AH345" s="100" t="str">
        <f t="array" ref="AH345">IF($AA345,STDEVA(IF(G1SelectionMask="x",IF(INDEX(RawDataRefData,$E345,0)&gt;0,INDEX(RawDataRefData,$E345,0)),"")),"")</f>
        <v/>
      </c>
      <c r="AI345" s="101" t="b">
        <f t="shared" si="135"/>
        <v>0</v>
      </c>
      <c r="AJ345" s="101" t="str">
        <f t="array" ref="AJ345">IF($AI345,MEDIAN(IF(G2SelectionMask="x",IF(INDEX(RawDataRefData,$E345,0)&gt;0,INDEX(RawDataRefData,$E345,0)),"")),"")</f>
        <v/>
      </c>
      <c r="AK345" s="101" t="str">
        <f t="array" ref="AK345">IF($AI345,QUARTILE(IF(G2SelectionMask="x",IF(INDEX(RawDataRefData,$E345,0)&gt;0,INDEX(RawDataRefData,$E345,0)),""),1),"")</f>
        <v/>
      </c>
      <c r="AL345" s="101" t="str">
        <f t="array" ref="AL345">IF($AI345,QUARTILE(IF(G2SelectionMask="x",IF(INDEX(RawDataRefData,$E345,0)&gt;0,INDEX(RawDataRefData,$E345,0)),""),3),"")</f>
        <v/>
      </c>
      <c r="AM345" s="101" t="str">
        <f t="array" ref="AM345">IF($AI345,MIN(IF(G2SelectionMask="x",IF(INDEX(RawDataRefData,$E345,0)&gt;0,INDEX(RawDataRefData,$E345,0)),"")),"")</f>
        <v/>
      </c>
      <c r="AN345" s="101" t="str">
        <f t="array" ref="AN345">IF($AI345,MAX(IF(G2SelectionMask="x",IF(INDEX(RawDataRefData,$E345,0)&gt;0,INDEX(RawDataRefData,$E345,0)),"")),"")</f>
        <v/>
      </c>
      <c r="AO345" s="101" t="str">
        <f t="shared" si="137"/>
        <v/>
      </c>
      <c r="AP345" s="101" t="str">
        <f t="array" ref="AP345">IF($AI345,STDEVA(IF(G2SelectionMask="x",IF(INDEX(RawDataRefData,$E345,0)&gt;0,INDEX(RawDataRefData,$E345,0)),"")),"")</f>
        <v/>
      </c>
      <c r="AQ345" s="100" t="b">
        <f t="shared" si="138"/>
        <v>0</v>
      </c>
      <c r="AR345" s="100" t="str">
        <f t="array" ref="AR345">IF($AQ345,MEDIAN(IF(G3SelectionMask="x",IF(INDEX(RawDataRefData,$E345,0)&gt;0,INDEX(RawDataRefData,$E345,0)),"")),"")</f>
        <v/>
      </c>
      <c r="AS345" s="100" t="str">
        <f t="array" ref="AS345">IF($AQ345,QUARTILE(IF(G3SelectionMask="x",IF(INDEX(RawDataRefData,$E345,0)&gt;0,INDEX(RawDataRefData,$E345,0)),""),1),"")</f>
        <v/>
      </c>
      <c r="AT345" s="100" t="str">
        <f t="array" ref="AT345">IF($AQ345,QUARTILE(IF(G3SelectionMask="x",IF(INDEX(RawDataRefData,$E345,0)&gt;0,INDEX(RawDataRefData,$E345,0)),""),3),"")</f>
        <v/>
      </c>
      <c r="AU345" s="100" t="str">
        <f t="array" ref="AU345">IF($AQ345,MIN(IF(G3SelectionMask="x",IF(INDEX(RawDataRefData,$E345,0)&gt;0,INDEX(RawDataRefData,$E345,0)),"")),"")</f>
        <v/>
      </c>
      <c r="AV345" s="100" t="str">
        <f t="array" ref="AV345">IF($AQ345,MAX(IF(G3SelectionMask="x",IF(INDEX(RawDataRefData,$E345,0)&gt;0,INDEX(RawDataRefData,$E345,0)),"")),"")</f>
        <v/>
      </c>
      <c r="AW345" s="100" t="str">
        <f t="shared" si="139"/>
        <v/>
      </c>
      <c r="AX345" s="100" t="str">
        <f t="array" ref="AX345">IF($AQ345,STDEVA(IF(G3SelectionMask="x",IF(INDEX(RawDataRefData,$E345,0)&gt;0,INDEX(RawDataRefData,$E345,0)),"")),"")</f>
        <v/>
      </c>
      <c r="AY345" s="101" t="b">
        <f t="shared" si="140"/>
        <v>0</v>
      </c>
      <c r="AZ345" s="101" t="str">
        <f t="array" ref="AZ345">IF($AY345,MEDIAN(IF(G4SelectionMask="x",IF(INDEX(RawDataRefData,$E345,0)&gt;0,INDEX(RawDataRefData,$E345,0)),"")),"")</f>
        <v/>
      </c>
      <c r="BA345" s="101" t="str">
        <f t="array" ref="BA345">IF($AY345,QUARTILE(IF(G4SelectionMask="x",IF(INDEX(RawDataRefData,$E345,0)&gt;0,INDEX(RawDataRefData,$E345,0)),""),1),"")</f>
        <v/>
      </c>
      <c r="BB345" s="101" t="str">
        <f t="array" ref="BB345">IF($AY345,QUARTILE(IF(G4SelectionMask="x",IF(INDEX(RawDataRefData,$E345,0)&gt;0,INDEX(RawDataRefData,$E345,0)),""),3),"")</f>
        <v/>
      </c>
      <c r="BC345" s="101" t="str">
        <f t="array" ref="BC345">IF($AY345,MIN(IF(G4SelectionMask="x",IF(INDEX(RawDataRefData,$E345,0)&gt;0,INDEX(RawDataRefData,$E345,0)),"")),"")</f>
        <v/>
      </c>
      <c r="BD345" s="101" t="str">
        <f t="array" ref="BD345">IF($AY345,MAX(IF(G4SelectionMask="x",IF(INDEX(RawDataRefData,$E345,0)&gt;0,INDEX(RawDataRefData,$E345,0)),"")),"")</f>
        <v/>
      </c>
      <c r="BE345" s="101" t="str">
        <f t="shared" si="141"/>
        <v/>
      </c>
      <c r="BF345" s="101" t="str">
        <f t="array" ref="BF345">IF($AY345,STDEVA(IF(G4SelectionMask="x",IF(INDEX(RawDataRefData,$E345,0)&gt;0,INDEX(RawDataRefData,$E345,0)),"")),"")</f>
        <v/>
      </c>
      <c r="BG345" s="100" t="b">
        <f t="shared" si="142"/>
        <v>0</v>
      </c>
      <c r="BH345" s="100" t="str">
        <f t="array" ref="BH345">IF($BG345,MEDIAN(IF(G5SelectionMask="x",IF(INDEX(RawDataRefData,$E345,0)&gt;0,INDEX(RawDataRefData,$E345,0)),"")),"")</f>
        <v/>
      </c>
      <c r="BI345" s="100" t="str">
        <f t="array" ref="BI345">IF($BG345,QUARTILE(IF(G5SelectionMask="x",IF(INDEX(RawDataRefData,$E345,0)&gt;0,INDEX(RawDataRefData,$E345,0)),""),1),"")</f>
        <v/>
      </c>
      <c r="BJ345" s="100" t="str">
        <f t="array" ref="BJ345">IF($BG345,QUARTILE(IF(G5SelectionMask="x",IF(INDEX(RawDataRefData,$E345,0)&gt;0,INDEX(RawDataRefData,$E345,0)),""),3),"")</f>
        <v/>
      </c>
      <c r="BK345" s="100" t="str">
        <f t="array" ref="BK345">IF($BG345,MIN(IF(G5SelectionMask="x",IF(INDEX(RawDataRefData,$E345,0)&gt;0,INDEX(RawDataRefData,$E345,0)),"")),"")</f>
        <v/>
      </c>
      <c r="BL345" s="100" t="str">
        <f t="array" ref="BL345">IF($BG345,MAX(IF(G5SelectionMask="x",IF(INDEX(RawDataRefData,$E345,0)&gt;0,INDEX(RawDataRefData,$E345,0)),"")),"")</f>
        <v/>
      </c>
      <c r="BM345" s="100" t="str">
        <f t="shared" si="143"/>
        <v/>
      </c>
      <c r="BN345" s="103" t="str">
        <f t="array" ref="BN345">IF($BG345,STDEVA(IF(G5SelectionMask="x",IF(INDEX(RawDataRefData,$E345,0)&gt;0,INDEX(RawDataRefData,$E345,0)),"")),"")</f>
        <v/>
      </c>
      <c r="BO345" s="104"/>
      <c r="BP345" s="105"/>
      <c r="BQ345" s="105"/>
      <c r="BR345" s="105"/>
      <c r="BS345" s="105"/>
      <c r="BT345" s="105"/>
      <c r="BU345" s="105"/>
      <c r="BV345" s="105"/>
      <c r="BW345" s="105"/>
      <c r="BX345" s="105"/>
      <c r="BY345" s="105"/>
      <c r="BZ345" s="105"/>
      <c r="CA345" s="105"/>
      <c r="CB345" s="105"/>
      <c r="CC345" s="105"/>
      <c r="CD345" s="105"/>
    </row>
    <row r="346" spans="1:82" x14ac:dyDescent="0.2">
      <c r="A346" s="33">
        <f t="shared" si="120"/>
        <v>0</v>
      </c>
      <c r="B346" s="206"/>
      <c r="C346" s="200"/>
      <c r="D346" s="197"/>
      <c r="E346" s="72">
        <f t="shared" si="136"/>
        <v>337</v>
      </c>
      <c r="F346" s="9" t="s">
        <v>872</v>
      </c>
      <c r="K346" s="100" t="str">
        <f t="shared" si="121"/>
        <v/>
      </c>
      <c r="L346" s="100"/>
      <c r="M346" s="100"/>
      <c r="N346" s="100"/>
      <c r="O346" s="100"/>
      <c r="P346" s="101" t="str">
        <f t="shared" si="122"/>
        <v/>
      </c>
      <c r="Q346" s="102" t="str">
        <f t="shared" si="123"/>
        <v/>
      </c>
      <c r="R346" s="102" t="str">
        <f t="shared" si="124"/>
        <v/>
      </c>
      <c r="S346" s="102" t="str">
        <f t="shared" si="125"/>
        <v/>
      </c>
      <c r="T346" s="102" t="str">
        <f t="shared" si="126"/>
        <v/>
      </c>
      <c r="U346" s="102" t="str">
        <f t="shared" si="127"/>
        <v/>
      </c>
      <c r="V346" s="102" t="str">
        <f t="shared" si="128"/>
        <v/>
      </c>
      <c r="W346" s="102" t="str">
        <f t="shared" si="129"/>
        <v/>
      </c>
      <c r="X346" s="102" t="str">
        <f t="shared" si="130"/>
        <v/>
      </c>
      <c r="Y346" s="102" t="str">
        <f t="shared" si="131"/>
        <v/>
      </c>
      <c r="Z346" s="102" t="str">
        <f t="shared" si="132"/>
        <v/>
      </c>
      <c r="AA346" s="100" t="b">
        <f t="shared" si="133"/>
        <v>0</v>
      </c>
      <c r="AB346" s="100" t="str">
        <f t="array" ref="AB346">IF($AA346,MEDIAN(IF(G1SelectionMask="x",IF(INDEX(RawDataRefData,$E346,0)&gt;0,INDEX(RawDataRefData,$E346,0)),"")),"")</f>
        <v/>
      </c>
      <c r="AC346" s="100" t="str">
        <f t="array" ref="AC346">IF($AA346,QUARTILE(IF(G1SelectionMask="x",IF(INDEX(RawDataRefData,$E346,0)&gt;0,INDEX(RawDataRefData,$E346,0)),""),1),"")</f>
        <v/>
      </c>
      <c r="AD346" s="100" t="str">
        <f t="array" ref="AD346">IF($AA346,QUARTILE(IF(G1SelectionMask="x",IF(INDEX(RawDataRefData,$E346,0)&gt;0,INDEX(RawDataRefData,$E346,0)),""),3),"")</f>
        <v/>
      </c>
      <c r="AE346" s="100" t="str">
        <f t="array" ref="AE346">IF($AA346,MIN(IF(G1SelectionMask="x",IF(INDEX(RawDataRefData,$E346,0)&gt;0,INDEX(RawDataRefData,$E346,0)),"")),"")</f>
        <v/>
      </c>
      <c r="AF346" s="100" t="str">
        <f t="array" ref="AF346">IF($AA346,MAX(IF(G1SelectionMask="x",IF(INDEX(RawDataRefData,$E346,0)&gt;0,INDEX(RawDataRefData,$E346,0)),"")),"")</f>
        <v/>
      </c>
      <c r="AG346" s="100" t="str">
        <f t="shared" si="134"/>
        <v/>
      </c>
      <c r="AH346" s="100" t="str">
        <f t="array" ref="AH346">IF($AA346,STDEVA(IF(G1SelectionMask="x",IF(INDEX(RawDataRefData,$E346,0)&gt;0,INDEX(RawDataRefData,$E346,0)),"")),"")</f>
        <v/>
      </c>
      <c r="AI346" s="101" t="b">
        <f t="shared" si="135"/>
        <v>0</v>
      </c>
      <c r="AJ346" s="101" t="str">
        <f t="array" ref="AJ346">IF($AI346,MEDIAN(IF(G2SelectionMask="x",IF(INDEX(RawDataRefData,$E346,0)&gt;0,INDEX(RawDataRefData,$E346,0)),"")),"")</f>
        <v/>
      </c>
      <c r="AK346" s="101" t="str">
        <f t="array" ref="AK346">IF($AI346,QUARTILE(IF(G2SelectionMask="x",IF(INDEX(RawDataRefData,$E346,0)&gt;0,INDEX(RawDataRefData,$E346,0)),""),1),"")</f>
        <v/>
      </c>
      <c r="AL346" s="101" t="str">
        <f t="array" ref="AL346">IF($AI346,QUARTILE(IF(G2SelectionMask="x",IF(INDEX(RawDataRefData,$E346,0)&gt;0,INDEX(RawDataRefData,$E346,0)),""),3),"")</f>
        <v/>
      </c>
      <c r="AM346" s="101" t="str">
        <f t="array" ref="AM346">IF($AI346,MIN(IF(G2SelectionMask="x",IF(INDEX(RawDataRefData,$E346,0)&gt;0,INDEX(RawDataRefData,$E346,0)),"")),"")</f>
        <v/>
      </c>
      <c r="AN346" s="101" t="str">
        <f t="array" ref="AN346">IF($AI346,MAX(IF(G2SelectionMask="x",IF(INDEX(RawDataRefData,$E346,0)&gt;0,INDEX(RawDataRefData,$E346,0)),"")),"")</f>
        <v/>
      </c>
      <c r="AO346" s="101" t="str">
        <f t="shared" si="137"/>
        <v/>
      </c>
      <c r="AP346" s="101" t="str">
        <f t="array" ref="AP346">IF($AI346,STDEVA(IF(G2SelectionMask="x",IF(INDEX(RawDataRefData,$E346,0)&gt;0,INDEX(RawDataRefData,$E346,0)),"")),"")</f>
        <v/>
      </c>
      <c r="AQ346" s="100" t="b">
        <f t="shared" si="138"/>
        <v>0</v>
      </c>
      <c r="AR346" s="100" t="str">
        <f t="array" ref="AR346">IF($AQ346,MEDIAN(IF(G3SelectionMask="x",IF(INDEX(RawDataRefData,$E346,0)&gt;0,INDEX(RawDataRefData,$E346,0)),"")),"")</f>
        <v/>
      </c>
      <c r="AS346" s="100" t="str">
        <f t="array" ref="AS346">IF($AQ346,QUARTILE(IF(G3SelectionMask="x",IF(INDEX(RawDataRefData,$E346,0)&gt;0,INDEX(RawDataRefData,$E346,0)),""),1),"")</f>
        <v/>
      </c>
      <c r="AT346" s="100" t="str">
        <f t="array" ref="AT346">IF($AQ346,QUARTILE(IF(G3SelectionMask="x",IF(INDEX(RawDataRefData,$E346,0)&gt;0,INDEX(RawDataRefData,$E346,0)),""),3),"")</f>
        <v/>
      </c>
      <c r="AU346" s="100" t="str">
        <f t="array" ref="AU346">IF($AQ346,MIN(IF(G3SelectionMask="x",IF(INDEX(RawDataRefData,$E346,0)&gt;0,INDEX(RawDataRefData,$E346,0)),"")),"")</f>
        <v/>
      </c>
      <c r="AV346" s="100" t="str">
        <f t="array" ref="AV346">IF($AQ346,MAX(IF(G3SelectionMask="x",IF(INDEX(RawDataRefData,$E346,0)&gt;0,INDEX(RawDataRefData,$E346,0)),"")),"")</f>
        <v/>
      </c>
      <c r="AW346" s="100" t="str">
        <f t="shared" si="139"/>
        <v/>
      </c>
      <c r="AX346" s="100" t="str">
        <f t="array" ref="AX346">IF($AQ346,STDEVA(IF(G3SelectionMask="x",IF(INDEX(RawDataRefData,$E346,0)&gt;0,INDEX(RawDataRefData,$E346,0)),"")),"")</f>
        <v/>
      </c>
      <c r="AY346" s="101" t="b">
        <f t="shared" si="140"/>
        <v>0</v>
      </c>
      <c r="AZ346" s="101" t="str">
        <f t="array" ref="AZ346">IF($AY346,MEDIAN(IF(G4SelectionMask="x",IF(INDEX(RawDataRefData,$E346,0)&gt;0,INDEX(RawDataRefData,$E346,0)),"")),"")</f>
        <v/>
      </c>
      <c r="BA346" s="101" t="str">
        <f t="array" ref="BA346">IF($AY346,QUARTILE(IF(G4SelectionMask="x",IF(INDEX(RawDataRefData,$E346,0)&gt;0,INDEX(RawDataRefData,$E346,0)),""),1),"")</f>
        <v/>
      </c>
      <c r="BB346" s="101" t="str">
        <f t="array" ref="BB346">IF($AY346,QUARTILE(IF(G4SelectionMask="x",IF(INDEX(RawDataRefData,$E346,0)&gt;0,INDEX(RawDataRefData,$E346,0)),""),3),"")</f>
        <v/>
      </c>
      <c r="BC346" s="101" t="str">
        <f t="array" ref="BC346">IF($AY346,MIN(IF(G4SelectionMask="x",IF(INDEX(RawDataRefData,$E346,0)&gt;0,INDEX(RawDataRefData,$E346,0)),"")),"")</f>
        <v/>
      </c>
      <c r="BD346" s="101" t="str">
        <f t="array" ref="BD346">IF($AY346,MAX(IF(G4SelectionMask="x",IF(INDEX(RawDataRefData,$E346,0)&gt;0,INDEX(RawDataRefData,$E346,0)),"")),"")</f>
        <v/>
      </c>
      <c r="BE346" s="101" t="str">
        <f t="shared" si="141"/>
        <v/>
      </c>
      <c r="BF346" s="101" t="str">
        <f t="array" ref="BF346">IF($AY346,STDEVA(IF(G4SelectionMask="x",IF(INDEX(RawDataRefData,$E346,0)&gt;0,INDEX(RawDataRefData,$E346,0)),"")),"")</f>
        <v/>
      </c>
      <c r="BG346" s="100" t="b">
        <f t="shared" si="142"/>
        <v>0</v>
      </c>
      <c r="BH346" s="100" t="str">
        <f t="array" ref="BH346">IF($BG346,MEDIAN(IF(G5SelectionMask="x",IF(INDEX(RawDataRefData,$E346,0)&gt;0,INDEX(RawDataRefData,$E346,0)),"")),"")</f>
        <v/>
      </c>
      <c r="BI346" s="100" t="str">
        <f t="array" ref="BI346">IF($BG346,QUARTILE(IF(G5SelectionMask="x",IF(INDEX(RawDataRefData,$E346,0)&gt;0,INDEX(RawDataRefData,$E346,0)),""),1),"")</f>
        <v/>
      </c>
      <c r="BJ346" s="100" t="str">
        <f t="array" ref="BJ346">IF($BG346,QUARTILE(IF(G5SelectionMask="x",IF(INDEX(RawDataRefData,$E346,0)&gt;0,INDEX(RawDataRefData,$E346,0)),""),3),"")</f>
        <v/>
      </c>
      <c r="BK346" s="100" t="str">
        <f t="array" ref="BK346">IF($BG346,MIN(IF(G5SelectionMask="x",IF(INDEX(RawDataRefData,$E346,0)&gt;0,INDEX(RawDataRefData,$E346,0)),"")),"")</f>
        <v/>
      </c>
      <c r="BL346" s="100" t="str">
        <f t="array" ref="BL346">IF($BG346,MAX(IF(G5SelectionMask="x",IF(INDEX(RawDataRefData,$E346,0)&gt;0,INDEX(RawDataRefData,$E346,0)),"")),"")</f>
        <v/>
      </c>
      <c r="BM346" s="100" t="str">
        <f t="shared" si="143"/>
        <v/>
      </c>
      <c r="BN346" s="103" t="str">
        <f t="array" ref="BN346">IF($BG346,STDEVA(IF(G5SelectionMask="x",IF(INDEX(RawDataRefData,$E346,0)&gt;0,INDEX(RawDataRefData,$E346,0)),"")),"")</f>
        <v/>
      </c>
      <c r="BO346" s="104"/>
      <c r="BP346" s="105"/>
      <c r="BQ346" s="105"/>
      <c r="BR346" s="105"/>
      <c r="BS346" s="105"/>
      <c r="BT346" s="105"/>
      <c r="BU346" s="105"/>
      <c r="BV346" s="105"/>
      <c r="BW346" s="105"/>
      <c r="BX346" s="105"/>
      <c r="BY346" s="105"/>
      <c r="BZ346" s="105"/>
      <c r="CA346" s="105"/>
      <c r="CB346" s="105"/>
      <c r="CC346" s="105"/>
      <c r="CD346" s="105"/>
    </row>
    <row r="347" spans="1:82" x14ac:dyDescent="0.2">
      <c r="A347" s="33">
        <f t="shared" si="120"/>
        <v>0</v>
      </c>
      <c r="B347" s="206"/>
      <c r="C347" s="200"/>
      <c r="D347" s="197"/>
      <c r="E347" s="72">
        <f t="shared" si="136"/>
        <v>338</v>
      </c>
      <c r="F347" s="9" t="s">
        <v>876</v>
      </c>
      <c r="K347" s="100" t="str">
        <f t="shared" si="121"/>
        <v/>
      </c>
      <c r="L347" s="100"/>
      <c r="M347" s="100"/>
      <c r="N347" s="100"/>
      <c r="O347" s="100"/>
      <c r="P347" s="101" t="str">
        <f t="shared" si="122"/>
        <v/>
      </c>
      <c r="Q347" s="102" t="str">
        <f t="shared" si="123"/>
        <v/>
      </c>
      <c r="R347" s="102" t="str">
        <f t="shared" si="124"/>
        <v/>
      </c>
      <c r="S347" s="102" t="str">
        <f t="shared" si="125"/>
        <v/>
      </c>
      <c r="T347" s="102" t="str">
        <f t="shared" si="126"/>
        <v/>
      </c>
      <c r="U347" s="102" t="str">
        <f t="shared" si="127"/>
        <v/>
      </c>
      <c r="V347" s="102" t="str">
        <f t="shared" si="128"/>
        <v/>
      </c>
      <c r="W347" s="102" t="str">
        <f t="shared" si="129"/>
        <v/>
      </c>
      <c r="X347" s="102" t="str">
        <f t="shared" si="130"/>
        <v/>
      </c>
      <c r="Y347" s="102" t="str">
        <f t="shared" si="131"/>
        <v/>
      </c>
      <c r="Z347" s="102" t="str">
        <f t="shared" si="132"/>
        <v/>
      </c>
      <c r="AA347" s="100" t="b">
        <f t="shared" si="133"/>
        <v>0</v>
      </c>
      <c r="AB347" s="100" t="str">
        <f t="array" ref="AB347">IF($AA347,MEDIAN(IF(G1SelectionMask="x",IF(INDEX(RawDataRefData,$E347,0)&gt;0,INDEX(RawDataRefData,$E347,0)),"")),"")</f>
        <v/>
      </c>
      <c r="AC347" s="100" t="str">
        <f t="array" ref="AC347">IF($AA347,QUARTILE(IF(G1SelectionMask="x",IF(INDEX(RawDataRefData,$E347,0)&gt;0,INDEX(RawDataRefData,$E347,0)),""),1),"")</f>
        <v/>
      </c>
      <c r="AD347" s="100" t="str">
        <f t="array" ref="AD347">IF($AA347,QUARTILE(IF(G1SelectionMask="x",IF(INDEX(RawDataRefData,$E347,0)&gt;0,INDEX(RawDataRefData,$E347,0)),""),3),"")</f>
        <v/>
      </c>
      <c r="AE347" s="100" t="str">
        <f t="array" ref="AE347">IF($AA347,MIN(IF(G1SelectionMask="x",IF(INDEX(RawDataRefData,$E347,0)&gt;0,INDEX(RawDataRefData,$E347,0)),"")),"")</f>
        <v/>
      </c>
      <c r="AF347" s="100" t="str">
        <f t="array" ref="AF347">IF($AA347,MAX(IF(G1SelectionMask="x",IF(INDEX(RawDataRefData,$E347,0)&gt;0,INDEX(RawDataRefData,$E347,0)),"")),"")</f>
        <v/>
      </c>
      <c r="AG347" s="100" t="str">
        <f t="shared" si="134"/>
        <v/>
      </c>
      <c r="AH347" s="100" t="str">
        <f t="array" ref="AH347">IF($AA347,STDEVA(IF(G1SelectionMask="x",IF(INDEX(RawDataRefData,$E347,0)&gt;0,INDEX(RawDataRefData,$E347,0)),"")),"")</f>
        <v/>
      </c>
      <c r="AI347" s="101" t="b">
        <f t="shared" si="135"/>
        <v>0</v>
      </c>
      <c r="AJ347" s="101" t="str">
        <f t="array" ref="AJ347">IF($AI347,MEDIAN(IF(G2SelectionMask="x",IF(INDEX(RawDataRefData,$E347,0)&gt;0,INDEX(RawDataRefData,$E347,0)),"")),"")</f>
        <v/>
      </c>
      <c r="AK347" s="101" t="str">
        <f t="array" ref="AK347">IF($AI347,QUARTILE(IF(G2SelectionMask="x",IF(INDEX(RawDataRefData,$E347,0)&gt;0,INDEX(RawDataRefData,$E347,0)),""),1),"")</f>
        <v/>
      </c>
      <c r="AL347" s="101" t="str">
        <f t="array" ref="AL347">IF($AI347,QUARTILE(IF(G2SelectionMask="x",IF(INDEX(RawDataRefData,$E347,0)&gt;0,INDEX(RawDataRefData,$E347,0)),""),3),"")</f>
        <v/>
      </c>
      <c r="AM347" s="101" t="str">
        <f t="array" ref="AM347">IF($AI347,MIN(IF(G2SelectionMask="x",IF(INDEX(RawDataRefData,$E347,0)&gt;0,INDEX(RawDataRefData,$E347,0)),"")),"")</f>
        <v/>
      </c>
      <c r="AN347" s="101" t="str">
        <f t="array" ref="AN347">IF($AI347,MAX(IF(G2SelectionMask="x",IF(INDEX(RawDataRefData,$E347,0)&gt;0,INDEX(RawDataRefData,$E347,0)),"")),"")</f>
        <v/>
      </c>
      <c r="AO347" s="101" t="str">
        <f t="shared" si="137"/>
        <v/>
      </c>
      <c r="AP347" s="101" t="str">
        <f t="array" ref="AP347">IF($AI347,STDEVA(IF(G2SelectionMask="x",IF(INDEX(RawDataRefData,$E347,0)&gt;0,INDEX(RawDataRefData,$E347,0)),"")),"")</f>
        <v/>
      </c>
      <c r="AQ347" s="100" t="b">
        <f t="shared" si="138"/>
        <v>0</v>
      </c>
      <c r="AR347" s="100" t="str">
        <f t="array" ref="AR347">IF($AQ347,MEDIAN(IF(G3SelectionMask="x",IF(INDEX(RawDataRefData,$E347,0)&gt;0,INDEX(RawDataRefData,$E347,0)),"")),"")</f>
        <v/>
      </c>
      <c r="AS347" s="100" t="str">
        <f t="array" ref="AS347">IF($AQ347,QUARTILE(IF(G3SelectionMask="x",IF(INDEX(RawDataRefData,$E347,0)&gt;0,INDEX(RawDataRefData,$E347,0)),""),1),"")</f>
        <v/>
      </c>
      <c r="AT347" s="100" t="str">
        <f t="array" ref="AT347">IF($AQ347,QUARTILE(IF(G3SelectionMask="x",IF(INDEX(RawDataRefData,$E347,0)&gt;0,INDEX(RawDataRefData,$E347,0)),""),3),"")</f>
        <v/>
      </c>
      <c r="AU347" s="100" t="str">
        <f t="array" ref="AU347">IF($AQ347,MIN(IF(G3SelectionMask="x",IF(INDEX(RawDataRefData,$E347,0)&gt;0,INDEX(RawDataRefData,$E347,0)),"")),"")</f>
        <v/>
      </c>
      <c r="AV347" s="100" t="str">
        <f t="array" ref="AV347">IF($AQ347,MAX(IF(G3SelectionMask="x",IF(INDEX(RawDataRefData,$E347,0)&gt;0,INDEX(RawDataRefData,$E347,0)),"")),"")</f>
        <v/>
      </c>
      <c r="AW347" s="100" t="str">
        <f t="shared" si="139"/>
        <v/>
      </c>
      <c r="AX347" s="100" t="str">
        <f t="array" ref="AX347">IF($AQ347,STDEVA(IF(G3SelectionMask="x",IF(INDEX(RawDataRefData,$E347,0)&gt;0,INDEX(RawDataRefData,$E347,0)),"")),"")</f>
        <v/>
      </c>
      <c r="AY347" s="101" t="b">
        <f t="shared" si="140"/>
        <v>0</v>
      </c>
      <c r="AZ347" s="101" t="str">
        <f t="array" ref="AZ347">IF($AY347,MEDIAN(IF(G4SelectionMask="x",IF(INDEX(RawDataRefData,$E347,0)&gt;0,INDEX(RawDataRefData,$E347,0)),"")),"")</f>
        <v/>
      </c>
      <c r="BA347" s="101" t="str">
        <f t="array" ref="BA347">IF($AY347,QUARTILE(IF(G4SelectionMask="x",IF(INDEX(RawDataRefData,$E347,0)&gt;0,INDEX(RawDataRefData,$E347,0)),""),1),"")</f>
        <v/>
      </c>
      <c r="BB347" s="101" t="str">
        <f t="array" ref="BB347">IF($AY347,QUARTILE(IF(G4SelectionMask="x",IF(INDEX(RawDataRefData,$E347,0)&gt;0,INDEX(RawDataRefData,$E347,0)),""),3),"")</f>
        <v/>
      </c>
      <c r="BC347" s="101" t="str">
        <f t="array" ref="BC347">IF($AY347,MIN(IF(G4SelectionMask="x",IF(INDEX(RawDataRefData,$E347,0)&gt;0,INDEX(RawDataRefData,$E347,0)),"")),"")</f>
        <v/>
      </c>
      <c r="BD347" s="101" t="str">
        <f t="array" ref="BD347">IF($AY347,MAX(IF(G4SelectionMask="x",IF(INDEX(RawDataRefData,$E347,0)&gt;0,INDEX(RawDataRefData,$E347,0)),"")),"")</f>
        <v/>
      </c>
      <c r="BE347" s="101" t="str">
        <f t="shared" si="141"/>
        <v/>
      </c>
      <c r="BF347" s="101" t="str">
        <f t="array" ref="BF347">IF($AY347,STDEVA(IF(G4SelectionMask="x",IF(INDEX(RawDataRefData,$E347,0)&gt;0,INDEX(RawDataRefData,$E347,0)),"")),"")</f>
        <v/>
      </c>
      <c r="BG347" s="100" t="b">
        <f t="shared" si="142"/>
        <v>0</v>
      </c>
      <c r="BH347" s="100" t="str">
        <f t="array" ref="BH347">IF($BG347,MEDIAN(IF(G5SelectionMask="x",IF(INDEX(RawDataRefData,$E347,0)&gt;0,INDEX(RawDataRefData,$E347,0)),"")),"")</f>
        <v/>
      </c>
      <c r="BI347" s="100" t="str">
        <f t="array" ref="BI347">IF($BG347,QUARTILE(IF(G5SelectionMask="x",IF(INDEX(RawDataRefData,$E347,0)&gt;0,INDEX(RawDataRefData,$E347,0)),""),1),"")</f>
        <v/>
      </c>
      <c r="BJ347" s="100" t="str">
        <f t="array" ref="BJ347">IF($BG347,QUARTILE(IF(G5SelectionMask="x",IF(INDEX(RawDataRefData,$E347,0)&gt;0,INDEX(RawDataRefData,$E347,0)),""),3),"")</f>
        <v/>
      </c>
      <c r="BK347" s="100" t="str">
        <f t="array" ref="BK347">IF($BG347,MIN(IF(G5SelectionMask="x",IF(INDEX(RawDataRefData,$E347,0)&gt;0,INDEX(RawDataRefData,$E347,0)),"")),"")</f>
        <v/>
      </c>
      <c r="BL347" s="100" t="str">
        <f t="array" ref="BL347">IF($BG347,MAX(IF(G5SelectionMask="x",IF(INDEX(RawDataRefData,$E347,0)&gt;0,INDEX(RawDataRefData,$E347,0)),"")),"")</f>
        <v/>
      </c>
      <c r="BM347" s="100" t="str">
        <f t="shared" si="143"/>
        <v/>
      </c>
      <c r="BN347" s="103" t="str">
        <f t="array" ref="BN347">IF($BG347,STDEVA(IF(G5SelectionMask="x",IF(INDEX(RawDataRefData,$E347,0)&gt;0,INDEX(RawDataRefData,$E347,0)),"")),"")</f>
        <v/>
      </c>
      <c r="BO347" s="104"/>
      <c r="BP347" s="105"/>
      <c r="BQ347" s="105"/>
      <c r="BR347" s="105"/>
      <c r="BS347" s="105"/>
      <c r="BT347" s="105"/>
      <c r="BU347" s="105"/>
      <c r="BV347" s="105"/>
      <c r="BW347" s="105"/>
      <c r="BX347" s="105"/>
      <c r="BY347" s="105"/>
      <c r="BZ347" s="105"/>
      <c r="CA347" s="105"/>
      <c r="CB347" s="105"/>
      <c r="CC347" s="105"/>
      <c r="CD347" s="105"/>
    </row>
    <row r="348" spans="1:82" x14ac:dyDescent="0.2">
      <c r="A348" s="33">
        <f t="shared" si="120"/>
        <v>0</v>
      </c>
      <c r="B348" s="206"/>
      <c r="C348" s="200"/>
      <c r="D348" s="197"/>
      <c r="E348" s="72">
        <f t="shared" si="136"/>
        <v>339</v>
      </c>
      <c r="F348" s="9" t="s">
        <v>874</v>
      </c>
      <c r="K348" s="100" t="str">
        <f t="shared" si="121"/>
        <v/>
      </c>
      <c r="L348" s="100"/>
      <c r="M348" s="100"/>
      <c r="N348" s="100"/>
      <c r="O348" s="100"/>
      <c r="P348" s="101" t="str">
        <f t="shared" si="122"/>
        <v/>
      </c>
      <c r="Q348" s="102" t="str">
        <f t="shared" si="123"/>
        <v/>
      </c>
      <c r="R348" s="102" t="str">
        <f t="shared" si="124"/>
        <v/>
      </c>
      <c r="S348" s="102" t="str">
        <f t="shared" si="125"/>
        <v/>
      </c>
      <c r="T348" s="102" t="str">
        <f t="shared" si="126"/>
        <v/>
      </c>
      <c r="U348" s="102" t="str">
        <f t="shared" si="127"/>
        <v/>
      </c>
      <c r="V348" s="102" t="str">
        <f t="shared" si="128"/>
        <v/>
      </c>
      <c r="W348" s="102" t="str">
        <f t="shared" si="129"/>
        <v/>
      </c>
      <c r="X348" s="102" t="str">
        <f t="shared" si="130"/>
        <v/>
      </c>
      <c r="Y348" s="102" t="str">
        <f t="shared" si="131"/>
        <v/>
      </c>
      <c r="Z348" s="102" t="str">
        <f t="shared" si="132"/>
        <v/>
      </c>
      <c r="AA348" s="100" t="b">
        <f t="shared" si="133"/>
        <v>0</v>
      </c>
      <c r="AB348" s="100" t="str">
        <f t="array" ref="AB348">IF($AA348,MEDIAN(IF(G1SelectionMask="x",IF(INDEX(RawDataRefData,$E348,0)&gt;0,INDEX(RawDataRefData,$E348,0)),"")),"")</f>
        <v/>
      </c>
      <c r="AC348" s="100" t="str">
        <f t="array" ref="AC348">IF($AA348,QUARTILE(IF(G1SelectionMask="x",IF(INDEX(RawDataRefData,$E348,0)&gt;0,INDEX(RawDataRefData,$E348,0)),""),1),"")</f>
        <v/>
      </c>
      <c r="AD348" s="100" t="str">
        <f t="array" ref="AD348">IF($AA348,QUARTILE(IF(G1SelectionMask="x",IF(INDEX(RawDataRefData,$E348,0)&gt;0,INDEX(RawDataRefData,$E348,0)),""),3),"")</f>
        <v/>
      </c>
      <c r="AE348" s="100" t="str">
        <f t="array" ref="AE348">IF($AA348,MIN(IF(G1SelectionMask="x",IF(INDEX(RawDataRefData,$E348,0)&gt;0,INDEX(RawDataRefData,$E348,0)),"")),"")</f>
        <v/>
      </c>
      <c r="AF348" s="100" t="str">
        <f t="array" ref="AF348">IF($AA348,MAX(IF(G1SelectionMask="x",IF(INDEX(RawDataRefData,$E348,0)&gt;0,INDEX(RawDataRefData,$E348,0)),"")),"")</f>
        <v/>
      </c>
      <c r="AG348" s="100" t="str">
        <f t="shared" si="134"/>
        <v/>
      </c>
      <c r="AH348" s="100" t="str">
        <f t="array" ref="AH348">IF($AA348,STDEVA(IF(G1SelectionMask="x",IF(INDEX(RawDataRefData,$E348,0)&gt;0,INDEX(RawDataRefData,$E348,0)),"")),"")</f>
        <v/>
      </c>
      <c r="AI348" s="101" t="b">
        <f t="shared" si="135"/>
        <v>0</v>
      </c>
      <c r="AJ348" s="101" t="str">
        <f t="array" ref="AJ348">IF($AI348,MEDIAN(IF(G2SelectionMask="x",IF(INDEX(RawDataRefData,$E348,0)&gt;0,INDEX(RawDataRefData,$E348,0)),"")),"")</f>
        <v/>
      </c>
      <c r="AK348" s="101" t="str">
        <f t="array" ref="AK348">IF($AI348,QUARTILE(IF(G2SelectionMask="x",IF(INDEX(RawDataRefData,$E348,0)&gt;0,INDEX(RawDataRefData,$E348,0)),""),1),"")</f>
        <v/>
      </c>
      <c r="AL348" s="101" t="str">
        <f t="array" ref="AL348">IF($AI348,QUARTILE(IF(G2SelectionMask="x",IF(INDEX(RawDataRefData,$E348,0)&gt;0,INDEX(RawDataRefData,$E348,0)),""),3),"")</f>
        <v/>
      </c>
      <c r="AM348" s="101" t="str">
        <f t="array" ref="AM348">IF($AI348,MIN(IF(G2SelectionMask="x",IF(INDEX(RawDataRefData,$E348,0)&gt;0,INDEX(RawDataRefData,$E348,0)),"")),"")</f>
        <v/>
      </c>
      <c r="AN348" s="101" t="str">
        <f t="array" ref="AN348">IF($AI348,MAX(IF(G2SelectionMask="x",IF(INDEX(RawDataRefData,$E348,0)&gt;0,INDEX(RawDataRefData,$E348,0)),"")),"")</f>
        <v/>
      </c>
      <c r="AO348" s="101" t="str">
        <f t="shared" si="137"/>
        <v/>
      </c>
      <c r="AP348" s="101" t="str">
        <f t="array" ref="AP348">IF($AI348,STDEVA(IF(G2SelectionMask="x",IF(INDEX(RawDataRefData,$E348,0)&gt;0,INDEX(RawDataRefData,$E348,0)),"")),"")</f>
        <v/>
      </c>
      <c r="AQ348" s="100" t="b">
        <f t="shared" si="138"/>
        <v>0</v>
      </c>
      <c r="AR348" s="100" t="str">
        <f t="array" ref="AR348">IF($AQ348,MEDIAN(IF(G3SelectionMask="x",IF(INDEX(RawDataRefData,$E348,0)&gt;0,INDEX(RawDataRefData,$E348,0)),"")),"")</f>
        <v/>
      </c>
      <c r="AS348" s="100" t="str">
        <f t="array" ref="AS348">IF($AQ348,QUARTILE(IF(G3SelectionMask="x",IF(INDEX(RawDataRefData,$E348,0)&gt;0,INDEX(RawDataRefData,$E348,0)),""),1),"")</f>
        <v/>
      </c>
      <c r="AT348" s="100" t="str">
        <f t="array" ref="AT348">IF($AQ348,QUARTILE(IF(G3SelectionMask="x",IF(INDEX(RawDataRefData,$E348,0)&gt;0,INDEX(RawDataRefData,$E348,0)),""),3),"")</f>
        <v/>
      </c>
      <c r="AU348" s="100" t="str">
        <f t="array" ref="AU348">IF($AQ348,MIN(IF(G3SelectionMask="x",IF(INDEX(RawDataRefData,$E348,0)&gt;0,INDEX(RawDataRefData,$E348,0)),"")),"")</f>
        <v/>
      </c>
      <c r="AV348" s="100" t="str">
        <f t="array" ref="AV348">IF($AQ348,MAX(IF(G3SelectionMask="x",IF(INDEX(RawDataRefData,$E348,0)&gt;0,INDEX(RawDataRefData,$E348,0)),"")),"")</f>
        <v/>
      </c>
      <c r="AW348" s="100" t="str">
        <f t="shared" si="139"/>
        <v/>
      </c>
      <c r="AX348" s="100" t="str">
        <f t="array" ref="AX348">IF($AQ348,STDEVA(IF(G3SelectionMask="x",IF(INDEX(RawDataRefData,$E348,0)&gt;0,INDEX(RawDataRefData,$E348,0)),"")),"")</f>
        <v/>
      </c>
      <c r="AY348" s="101" t="b">
        <f t="shared" si="140"/>
        <v>0</v>
      </c>
      <c r="AZ348" s="101" t="str">
        <f t="array" ref="AZ348">IF($AY348,MEDIAN(IF(G4SelectionMask="x",IF(INDEX(RawDataRefData,$E348,0)&gt;0,INDEX(RawDataRefData,$E348,0)),"")),"")</f>
        <v/>
      </c>
      <c r="BA348" s="101" t="str">
        <f t="array" ref="BA348">IF($AY348,QUARTILE(IF(G4SelectionMask="x",IF(INDEX(RawDataRefData,$E348,0)&gt;0,INDEX(RawDataRefData,$E348,0)),""),1),"")</f>
        <v/>
      </c>
      <c r="BB348" s="101" t="str">
        <f t="array" ref="BB348">IF($AY348,QUARTILE(IF(G4SelectionMask="x",IF(INDEX(RawDataRefData,$E348,0)&gt;0,INDEX(RawDataRefData,$E348,0)),""),3),"")</f>
        <v/>
      </c>
      <c r="BC348" s="101" t="str">
        <f t="array" ref="BC348">IF($AY348,MIN(IF(G4SelectionMask="x",IF(INDEX(RawDataRefData,$E348,0)&gt;0,INDEX(RawDataRefData,$E348,0)),"")),"")</f>
        <v/>
      </c>
      <c r="BD348" s="101" t="str">
        <f t="array" ref="BD348">IF($AY348,MAX(IF(G4SelectionMask="x",IF(INDEX(RawDataRefData,$E348,0)&gt;0,INDEX(RawDataRefData,$E348,0)),"")),"")</f>
        <v/>
      </c>
      <c r="BE348" s="101" t="str">
        <f t="shared" si="141"/>
        <v/>
      </c>
      <c r="BF348" s="101" t="str">
        <f t="array" ref="BF348">IF($AY348,STDEVA(IF(G4SelectionMask="x",IF(INDEX(RawDataRefData,$E348,0)&gt;0,INDEX(RawDataRefData,$E348,0)),"")),"")</f>
        <v/>
      </c>
      <c r="BG348" s="100" t="b">
        <f t="shared" si="142"/>
        <v>0</v>
      </c>
      <c r="BH348" s="100" t="str">
        <f t="array" ref="BH348">IF($BG348,MEDIAN(IF(G5SelectionMask="x",IF(INDEX(RawDataRefData,$E348,0)&gt;0,INDEX(RawDataRefData,$E348,0)),"")),"")</f>
        <v/>
      </c>
      <c r="BI348" s="100" t="str">
        <f t="array" ref="BI348">IF($BG348,QUARTILE(IF(G5SelectionMask="x",IF(INDEX(RawDataRefData,$E348,0)&gt;0,INDEX(RawDataRefData,$E348,0)),""),1),"")</f>
        <v/>
      </c>
      <c r="BJ348" s="100" t="str">
        <f t="array" ref="BJ348">IF($BG348,QUARTILE(IF(G5SelectionMask="x",IF(INDEX(RawDataRefData,$E348,0)&gt;0,INDEX(RawDataRefData,$E348,0)),""),3),"")</f>
        <v/>
      </c>
      <c r="BK348" s="100" t="str">
        <f t="array" ref="BK348">IF($BG348,MIN(IF(G5SelectionMask="x",IF(INDEX(RawDataRefData,$E348,0)&gt;0,INDEX(RawDataRefData,$E348,0)),"")),"")</f>
        <v/>
      </c>
      <c r="BL348" s="100" t="str">
        <f t="array" ref="BL348">IF($BG348,MAX(IF(G5SelectionMask="x",IF(INDEX(RawDataRefData,$E348,0)&gt;0,INDEX(RawDataRefData,$E348,0)),"")),"")</f>
        <v/>
      </c>
      <c r="BM348" s="100" t="str">
        <f t="shared" si="143"/>
        <v/>
      </c>
      <c r="BN348" s="103" t="str">
        <f t="array" ref="BN348">IF($BG348,STDEVA(IF(G5SelectionMask="x",IF(INDEX(RawDataRefData,$E348,0)&gt;0,INDEX(RawDataRefData,$E348,0)),"")),"")</f>
        <v/>
      </c>
      <c r="BO348" s="104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</row>
    <row r="349" spans="1:82" x14ac:dyDescent="0.2">
      <c r="A349" s="33">
        <f t="shared" si="120"/>
        <v>0</v>
      </c>
      <c r="B349" s="206"/>
      <c r="C349" s="200"/>
      <c r="D349" s="197"/>
      <c r="E349" s="72">
        <f t="shared" si="136"/>
        <v>340</v>
      </c>
      <c r="F349" s="9" t="s">
        <v>875</v>
      </c>
      <c r="K349" s="100" t="str">
        <f t="shared" si="121"/>
        <v/>
      </c>
      <c r="L349" s="100"/>
      <c r="M349" s="100"/>
      <c r="N349" s="100"/>
      <c r="O349" s="100"/>
      <c r="P349" s="101" t="str">
        <f t="shared" si="122"/>
        <v/>
      </c>
      <c r="Q349" s="102" t="str">
        <f t="shared" si="123"/>
        <v/>
      </c>
      <c r="R349" s="102" t="str">
        <f t="shared" si="124"/>
        <v/>
      </c>
      <c r="S349" s="102" t="str">
        <f t="shared" si="125"/>
        <v/>
      </c>
      <c r="T349" s="102" t="str">
        <f t="shared" si="126"/>
        <v/>
      </c>
      <c r="U349" s="102" t="str">
        <f t="shared" si="127"/>
        <v/>
      </c>
      <c r="V349" s="102" t="str">
        <f t="shared" si="128"/>
        <v/>
      </c>
      <c r="W349" s="102" t="str">
        <f t="shared" si="129"/>
        <v/>
      </c>
      <c r="X349" s="102" t="str">
        <f t="shared" si="130"/>
        <v/>
      </c>
      <c r="Y349" s="102" t="str">
        <f t="shared" si="131"/>
        <v/>
      </c>
      <c r="Z349" s="102" t="str">
        <f t="shared" si="132"/>
        <v/>
      </c>
      <c r="AA349" s="100" t="b">
        <f t="shared" si="133"/>
        <v>0</v>
      </c>
      <c r="AB349" s="100" t="str">
        <f t="array" ref="AB349">IF($AA349,MEDIAN(IF(G1SelectionMask="x",IF(INDEX(RawDataRefData,$E349,0)&gt;0,INDEX(RawDataRefData,$E349,0)),"")),"")</f>
        <v/>
      </c>
      <c r="AC349" s="100" t="str">
        <f t="array" ref="AC349">IF($AA349,QUARTILE(IF(G1SelectionMask="x",IF(INDEX(RawDataRefData,$E349,0)&gt;0,INDEX(RawDataRefData,$E349,0)),""),1),"")</f>
        <v/>
      </c>
      <c r="AD349" s="100" t="str">
        <f t="array" ref="AD349">IF($AA349,QUARTILE(IF(G1SelectionMask="x",IF(INDEX(RawDataRefData,$E349,0)&gt;0,INDEX(RawDataRefData,$E349,0)),""),3),"")</f>
        <v/>
      </c>
      <c r="AE349" s="100" t="str">
        <f t="array" ref="AE349">IF($AA349,MIN(IF(G1SelectionMask="x",IF(INDEX(RawDataRefData,$E349,0)&gt;0,INDEX(RawDataRefData,$E349,0)),"")),"")</f>
        <v/>
      </c>
      <c r="AF349" s="100" t="str">
        <f t="array" ref="AF349">IF($AA349,MAX(IF(G1SelectionMask="x",IF(INDEX(RawDataRefData,$E349,0)&gt;0,INDEX(RawDataRefData,$E349,0)),"")),"")</f>
        <v/>
      </c>
      <c r="AG349" s="100" t="str">
        <f t="shared" si="134"/>
        <v/>
      </c>
      <c r="AH349" s="100" t="str">
        <f t="array" ref="AH349">IF($AA349,STDEVA(IF(G1SelectionMask="x",IF(INDEX(RawDataRefData,$E349,0)&gt;0,INDEX(RawDataRefData,$E349,0)),"")),"")</f>
        <v/>
      </c>
      <c r="AI349" s="101" t="b">
        <f t="shared" si="135"/>
        <v>0</v>
      </c>
      <c r="AJ349" s="101" t="str">
        <f t="array" ref="AJ349">IF($AI349,MEDIAN(IF(G2SelectionMask="x",IF(INDEX(RawDataRefData,$E349,0)&gt;0,INDEX(RawDataRefData,$E349,0)),"")),"")</f>
        <v/>
      </c>
      <c r="AK349" s="101" t="str">
        <f t="array" ref="AK349">IF($AI349,QUARTILE(IF(G2SelectionMask="x",IF(INDEX(RawDataRefData,$E349,0)&gt;0,INDEX(RawDataRefData,$E349,0)),""),1),"")</f>
        <v/>
      </c>
      <c r="AL349" s="101" t="str">
        <f t="array" ref="AL349">IF($AI349,QUARTILE(IF(G2SelectionMask="x",IF(INDEX(RawDataRefData,$E349,0)&gt;0,INDEX(RawDataRefData,$E349,0)),""),3),"")</f>
        <v/>
      </c>
      <c r="AM349" s="101" t="str">
        <f t="array" ref="AM349">IF($AI349,MIN(IF(G2SelectionMask="x",IF(INDEX(RawDataRefData,$E349,0)&gt;0,INDEX(RawDataRefData,$E349,0)),"")),"")</f>
        <v/>
      </c>
      <c r="AN349" s="101" t="str">
        <f t="array" ref="AN349">IF($AI349,MAX(IF(G2SelectionMask="x",IF(INDEX(RawDataRefData,$E349,0)&gt;0,INDEX(RawDataRefData,$E349,0)),"")),"")</f>
        <v/>
      </c>
      <c r="AO349" s="101" t="str">
        <f t="shared" si="137"/>
        <v/>
      </c>
      <c r="AP349" s="101" t="str">
        <f t="array" ref="AP349">IF($AI349,STDEVA(IF(G2SelectionMask="x",IF(INDEX(RawDataRefData,$E349,0)&gt;0,INDEX(RawDataRefData,$E349,0)),"")),"")</f>
        <v/>
      </c>
      <c r="AQ349" s="100" t="b">
        <f t="shared" si="138"/>
        <v>0</v>
      </c>
      <c r="AR349" s="100" t="str">
        <f t="array" ref="AR349">IF($AQ349,MEDIAN(IF(G3SelectionMask="x",IF(INDEX(RawDataRefData,$E349,0)&gt;0,INDEX(RawDataRefData,$E349,0)),"")),"")</f>
        <v/>
      </c>
      <c r="AS349" s="100" t="str">
        <f t="array" ref="AS349">IF($AQ349,QUARTILE(IF(G3SelectionMask="x",IF(INDEX(RawDataRefData,$E349,0)&gt;0,INDEX(RawDataRefData,$E349,0)),""),1),"")</f>
        <v/>
      </c>
      <c r="AT349" s="100" t="str">
        <f t="array" ref="AT349">IF($AQ349,QUARTILE(IF(G3SelectionMask="x",IF(INDEX(RawDataRefData,$E349,0)&gt;0,INDEX(RawDataRefData,$E349,0)),""),3),"")</f>
        <v/>
      </c>
      <c r="AU349" s="100" t="str">
        <f t="array" ref="AU349">IF($AQ349,MIN(IF(G3SelectionMask="x",IF(INDEX(RawDataRefData,$E349,0)&gt;0,INDEX(RawDataRefData,$E349,0)),"")),"")</f>
        <v/>
      </c>
      <c r="AV349" s="100" t="str">
        <f t="array" ref="AV349">IF($AQ349,MAX(IF(G3SelectionMask="x",IF(INDEX(RawDataRefData,$E349,0)&gt;0,INDEX(RawDataRefData,$E349,0)),"")),"")</f>
        <v/>
      </c>
      <c r="AW349" s="100" t="str">
        <f t="shared" si="139"/>
        <v/>
      </c>
      <c r="AX349" s="100" t="str">
        <f t="array" ref="AX349">IF($AQ349,STDEVA(IF(G3SelectionMask="x",IF(INDEX(RawDataRefData,$E349,0)&gt;0,INDEX(RawDataRefData,$E349,0)),"")),"")</f>
        <v/>
      </c>
      <c r="AY349" s="101" t="b">
        <f t="shared" si="140"/>
        <v>0</v>
      </c>
      <c r="AZ349" s="101" t="str">
        <f t="array" ref="AZ349">IF($AY349,MEDIAN(IF(G4SelectionMask="x",IF(INDEX(RawDataRefData,$E349,0)&gt;0,INDEX(RawDataRefData,$E349,0)),"")),"")</f>
        <v/>
      </c>
      <c r="BA349" s="101" t="str">
        <f t="array" ref="BA349">IF($AY349,QUARTILE(IF(G4SelectionMask="x",IF(INDEX(RawDataRefData,$E349,0)&gt;0,INDEX(RawDataRefData,$E349,0)),""),1),"")</f>
        <v/>
      </c>
      <c r="BB349" s="101" t="str">
        <f t="array" ref="BB349">IF($AY349,QUARTILE(IF(G4SelectionMask="x",IF(INDEX(RawDataRefData,$E349,0)&gt;0,INDEX(RawDataRefData,$E349,0)),""),3),"")</f>
        <v/>
      </c>
      <c r="BC349" s="101" t="str">
        <f t="array" ref="BC349">IF($AY349,MIN(IF(G4SelectionMask="x",IF(INDEX(RawDataRefData,$E349,0)&gt;0,INDEX(RawDataRefData,$E349,0)),"")),"")</f>
        <v/>
      </c>
      <c r="BD349" s="101" t="str">
        <f t="array" ref="BD349">IF($AY349,MAX(IF(G4SelectionMask="x",IF(INDEX(RawDataRefData,$E349,0)&gt;0,INDEX(RawDataRefData,$E349,0)),"")),"")</f>
        <v/>
      </c>
      <c r="BE349" s="101" t="str">
        <f t="shared" si="141"/>
        <v/>
      </c>
      <c r="BF349" s="101" t="str">
        <f t="array" ref="BF349">IF($AY349,STDEVA(IF(G4SelectionMask="x",IF(INDEX(RawDataRefData,$E349,0)&gt;0,INDEX(RawDataRefData,$E349,0)),"")),"")</f>
        <v/>
      </c>
      <c r="BG349" s="100" t="b">
        <f t="shared" si="142"/>
        <v>0</v>
      </c>
      <c r="BH349" s="100" t="str">
        <f t="array" ref="BH349">IF($BG349,MEDIAN(IF(G5SelectionMask="x",IF(INDEX(RawDataRefData,$E349,0)&gt;0,INDEX(RawDataRefData,$E349,0)),"")),"")</f>
        <v/>
      </c>
      <c r="BI349" s="100" t="str">
        <f t="array" ref="BI349">IF($BG349,QUARTILE(IF(G5SelectionMask="x",IF(INDEX(RawDataRefData,$E349,0)&gt;0,INDEX(RawDataRefData,$E349,0)),""),1),"")</f>
        <v/>
      </c>
      <c r="BJ349" s="100" t="str">
        <f t="array" ref="BJ349">IF($BG349,QUARTILE(IF(G5SelectionMask="x",IF(INDEX(RawDataRefData,$E349,0)&gt;0,INDEX(RawDataRefData,$E349,0)),""),3),"")</f>
        <v/>
      </c>
      <c r="BK349" s="100" t="str">
        <f t="array" ref="BK349">IF($BG349,MIN(IF(G5SelectionMask="x",IF(INDEX(RawDataRefData,$E349,0)&gt;0,INDEX(RawDataRefData,$E349,0)),"")),"")</f>
        <v/>
      </c>
      <c r="BL349" s="100" t="str">
        <f t="array" ref="BL349">IF($BG349,MAX(IF(G5SelectionMask="x",IF(INDEX(RawDataRefData,$E349,0)&gt;0,INDEX(RawDataRefData,$E349,0)),"")),"")</f>
        <v/>
      </c>
      <c r="BM349" s="100" t="str">
        <f t="shared" si="143"/>
        <v/>
      </c>
      <c r="BN349" s="103" t="str">
        <f t="array" ref="BN349">IF($BG349,STDEVA(IF(G5SelectionMask="x",IF(INDEX(RawDataRefData,$E349,0)&gt;0,INDEX(RawDataRefData,$E349,0)),"")),"")</f>
        <v/>
      </c>
      <c r="BO349" s="104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</row>
    <row r="350" spans="1:82" x14ac:dyDescent="0.2">
      <c r="A350" s="33">
        <f t="shared" si="120"/>
        <v>0</v>
      </c>
      <c r="B350" s="206"/>
      <c r="C350" s="200"/>
      <c r="D350" s="197"/>
      <c r="E350" s="72">
        <f t="shared" si="136"/>
        <v>341</v>
      </c>
      <c r="F350" s="9" t="s">
        <v>877</v>
      </c>
      <c r="K350" s="100" t="str">
        <f t="shared" si="121"/>
        <v/>
      </c>
      <c r="L350" s="100"/>
      <c r="M350" s="100"/>
      <c r="N350" s="100"/>
      <c r="O350" s="100"/>
      <c r="P350" s="101" t="str">
        <f t="shared" si="122"/>
        <v/>
      </c>
      <c r="Q350" s="102" t="str">
        <f t="shared" si="123"/>
        <v/>
      </c>
      <c r="R350" s="102" t="str">
        <f t="shared" si="124"/>
        <v/>
      </c>
      <c r="S350" s="102" t="str">
        <f t="shared" si="125"/>
        <v/>
      </c>
      <c r="T350" s="102" t="str">
        <f t="shared" si="126"/>
        <v/>
      </c>
      <c r="U350" s="102" t="str">
        <f t="shared" si="127"/>
        <v/>
      </c>
      <c r="V350" s="102" t="str">
        <f t="shared" si="128"/>
        <v/>
      </c>
      <c r="W350" s="102" t="str">
        <f t="shared" si="129"/>
        <v/>
      </c>
      <c r="X350" s="102" t="str">
        <f t="shared" si="130"/>
        <v/>
      </c>
      <c r="Y350" s="102" t="str">
        <f t="shared" si="131"/>
        <v/>
      </c>
      <c r="Z350" s="102" t="str">
        <f t="shared" si="132"/>
        <v/>
      </c>
      <c r="AA350" s="100" t="b">
        <f t="shared" si="133"/>
        <v>0</v>
      </c>
      <c r="AB350" s="100" t="str">
        <f t="array" ref="AB350">IF($AA350,MEDIAN(IF(G1SelectionMask="x",IF(INDEX(RawDataRefData,$E350,0)&gt;0,INDEX(RawDataRefData,$E350,0)),"")),"")</f>
        <v/>
      </c>
      <c r="AC350" s="100" t="str">
        <f t="array" ref="AC350">IF($AA350,QUARTILE(IF(G1SelectionMask="x",IF(INDEX(RawDataRefData,$E350,0)&gt;0,INDEX(RawDataRefData,$E350,0)),""),1),"")</f>
        <v/>
      </c>
      <c r="AD350" s="100" t="str">
        <f t="array" ref="AD350">IF($AA350,QUARTILE(IF(G1SelectionMask="x",IF(INDEX(RawDataRefData,$E350,0)&gt;0,INDEX(RawDataRefData,$E350,0)),""),3),"")</f>
        <v/>
      </c>
      <c r="AE350" s="100" t="str">
        <f t="array" ref="AE350">IF($AA350,MIN(IF(G1SelectionMask="x",IF(INDEX(RawDataRefData,$E350,0)&gt;0,INDEX(RawDataRefData,$E350,0)),"")),"")</f>
        <v/>
      </c>
      <c r="AF350" s="100" t="str">
        <f t="array" ref="AF350">IF($AA350,MAX(IF(G1SelectionMask="x",IF(INDEX(RawDataRefData,$E350,0)&gt;0,INDEX(RawDataRefData,$E350,0)),"")),"")</f>
        <v/>
      </c>
      <c r="AG350" s="100" t="str">
        <f t="shared" si="134"/>
        <v/>
      </c>
      <c r="AH350" s="100" t="str">
        <f t="array" ref="AH350">IF($AA350,STDEVA(IF(G1SelectionMask="x",IF(INDEX(RawDataRefData,$E350,0)&gt;0,INDEX(RawDataRefData,$E350,0)),"")),"")</f>
        <v/>
      </c>
      <c r="AI350" s="101" t="b">
        <f t="shared" si="135"/>
        <v>0</v>
      </c>
      <c r="AJ350" s="101" t="str">
        <f t="array" ref="AJ350">IF($AI350,MEDIAN(IF(G2SelectionMask="x",IF(INDEX(RawDataRefData,$E350,0)&gt;0,INDEX(RawDataRefData,$E350,0)),"")),"")</f>
        <v/>
      </c>
      <c r="AK350" s="101" t="str">
        <f t="array" ref="AK350">IF($AI350,QUARTILE(IF(G2SelectionMask="x",IF(INDEX(RawDataRefData,$E350,0)&gt;0,INDEX(RawDataRefData,$E350,0)),""),1),"")</f>
        <v/>
      </c>
      <c r="AL350" s="101" t="str">
        <f t="array" ref="AL350">IF($AI350,QUARTILE(IF(G2SelectionMask="x",IF(INDEX(RawDataRefData,$E350,0)&gt;0,INDEX(RawDataRefData,$E350,0)),""),3),"")</f>
        <v/>
      </c>
      <c r="AM350" s="101" t="str">
        <f t="array" ref="AM350">IF($AI350,MIN(IF(G2SelectionMask="x",IF(INDEX(RawDataRefData,$E350,0)&gt;0,INDEX(RawDataRefData,$E350,0)),"")),"")</f>
        <v/>
      </c>
      <c r="AN350" s="101" t="str">
        <f t="array" ref="AN350">IF($AI350,MAX(IF(G2SelectionMask="x",IF(INDEX(RawDataRefData,$E350,0)&gt;0,INDEX(RawDataRefData,$E350,0)),"")),"")</f>
        <v/>
      </c>
      <c r="AO350" s="101" t="str">
        <f t="shared" si="137"/>
        <v/>
      </c>
      <c r="AP350" s="101" t="str">
        <f t="array" ref="AP350">IF($AI350,STDEVA(IF(G2SelectionMask="x",IF(INDEX(RawDataRefData,$E350,0)&gt;0,INDEX(RawDataRefData,$E350,0)),"")),"")</f>
        <v/>
      </c>
      <c r="AQ350" s="100" t="b">
        <f t="shared" si="138"/>
        <v>0</v>
      </c>
      <c r="AR350" s="100" t="str">
        <f t="array" ref="AR350">IF($AQ350,MEDIAN(IF(G3SelectionMask="x",IF(INDEX(RawDataRefData,$E350,0)&gt;0,INDEX(RawDataRefData,$E350,0)),"")),"")</f>
        <v/>
      </c>
      <c r="AS350" s="100" t="str">
        <f t="array" ref="AS350">IF($AQ350,QUARTILE(IF(G3SelectionMask="x",IF(INDEX(RawDataRefData,$E350,0)&gt;0,INDEX(RawDataRefData,$E350,0)),""),1),"")</f>
        <v/>
      </c>
      <c r="AT350" s="100" t="str">
        <f t="array" ref="AT350">IF($AQ350,QUARTILE(IF(G3SelectionMask="x",IF(INDEX(RawDataRefData,$E350,0)&gt;0,INDEX(RawDataRefData,$E350,0)),""),3),"")</f>
        <v/>
      </c>
      <c r="AU350" s="100" t="str">
        <f t="array" ref="AU350">IF($AQ350,MIN(IF(G3SelectionMask="x",IF(INDEX(RawDataRefData,$E350,0)&gt;0,INDEX(RawDataRefData,$E350,0)),"")),"")</f>
        <v/>
      </c>
      <c r="AV350" s="100" t="str">
        <f t="array" ref="AV350">IF($AQ350,MAX(IF(G3SelectionMask="x",IF(INDEX(RawDataRefData,$E350,0)&gt;0,INDEX(RawDataRefData,$E350,0)),"")),"")</f>
        <v/>
      </c>
      <c r="AW350" s="100" t="str">
        <f t="shared" si="139"/>
        <v/>
      </c>
      <c r="AX350" s="100" t="str">
        <f t="array" ref="AX350">IF($AQ350,STDEVA(IF(G3SelectionMask="x",IF(INDEX(RawDataRefData,$E350,0)&gt;0,INDEX(RawDataRefData,$E350,0)),"")),"")</f>
        <v/>
      </c>
      <c r="AY350" s="101" t="b">
        <f t="shared" si="140"/>
        <v>0</v>
      </c>
      <c r="AZ350" s="101" t="str">
        <f t="array" ref="AZ350">IF($AY350,MEDIAN(IF(G4SelectionMask="x",IF(INDEX(RawDataRefData,$E350,0)&gt;0,INDEX(RawDataRefData,$E350,0)),"")),"")</f>
        <v/>
      </c>
      <c r="BA350" s="101" t="str">
        <f t="array" ref="BA350">IF($AY350,QUARTILE(IF(G4SelectionMask="x",IF(INDEX(RawDataRefData,$E350,0)&gt;0,INDEX(RawDataRefData,$E350,0)),""),1),"")</f>
        <v/>
      </c>
      <c r="BB350" s="101" t="str">
        <f t="array" ref="BB350">IF($AY350,QUARTILE(IF(G4SelectionMask="x",IF(INDEX(RawDataRefData,$E350,0)&gt;0,INDEX(RawDataRefData,$E350,0)),""),3),"")</f>
        <v/>
      </c>
      <c r="BC350" s="101" t="str">
        <f t="array" ref="BC350">IF($AY350,MIN(IF(G4SelectionMask="x",IF(INDEX(RawDataRefData,$E350,0)&gt;0,INDEX(RawDataRefData,$E350,0)),"")),"")</f>
        <v/>
      </c>
      <c r="BD350" s="101" t="str">
        <f t="array" ref="BD350">IF($AY350,MAX(IF(G4SelectionMask="x",IF(INDEX(RawDataRefData,$E350,0)&gt;0,INDEX(RawDataRefData,$E350,0)),"")),"")</f>
        <v/>
      </c>
      <c r="BE350" s="101" t="str">
        <f t="shared" si="141"/>
        <v/>
      </c>
      <c r="BF350" s="101" t="str">
        <f t="array" ref="BF350">IF($AY350,STDEVA(IF(G4SelectionMask="x",IF(INDEX(RawDataRefData,$E350,0)&gt;0,INDEX(RawDataRefData,$E350,0)),"")),"")</f>
        <v/>
      </c>
      <c r="BG350" s="100" t="b">
        <f t="shared" si="142"/>
        <v>0</v>
      </c>
      <c r="BH350" s="100" t="str">
        <f t="array" ref="BH350">IF($BG350,MEDIAN(IF(G5SelectionMask="x",IF(INDEX(RawDataRefData,$E350,0)&gt;0,INDEX(RawDataRefData,$E350,0)),"")),"")</f>
        <v/>
      </c>
      <c r="BI350" s="100" t="str">
        <f t="array" ref="BI350">IF($BG350,QUARTILE(IF(G5SelectionMask="x",IF(INDEX(RawDataRefData,$E350,0)&gt;0,INDEX(RawDataRefData,$E350,0)),""),1),"")</f>
        <v/>
      </c>
      <c r="BJ350" s="100" t="str">
        <f t="array" ref="BJ350">IF($BG350,QUARTILE(IF(G5SelectionMask="x",IF(INDEX(RawDataRefData,$E350,0)&gt;0,INDEX(RawDataRefData,$E350,0)),""),3),"")</f>
        <v/>
      </c>
      <c r="BK350" s="100" t="str">
        <f t="array" ref="BK350">IF($BG350,MIN(IF(G5SelectionMask="x",IF(INDEX(RawDataRefData,$E350,0)&gt;0,INDEX(RawDataRefData,$E350,0)),"")),"")</f>
        <v/>
      </c>
      <c r="BL350" s="100" t="str">
        <f t="array" ref="BL350">IF($BG350,MAX(IF(G5SelectionMask="x",IF(INDEX(RawDataRefData,$E350,0)&gt;0,INDEX(RawDataRefData,$E350,0)),"")),"")</f>
        <v/>
      </c>
      <c r="BM350" s="100" t="str">
        <f t="shared" si="143"/>
        <v/>
      </c>
      <c r="BN350" s="103" t="str">
        <f t="array" ref="BN350">IF($BG350,STDEVA(IF(G5SelectionMask="x",IF(INDEX(RawDataRefData,$E350,0)&gt;0,INDEX(RawDataRefData,$E350,0)),"")),"")</f>
        <v/>
      </c>
      <c r="BO350" s="104"/>
      <c r="BP350" s="105"/>
      <c r="BQ350" s="105"/>
      <c r="BR350" s="105"/>
      <c r="BS350" s="105"/>
      <c r="BT350" s="105"/>
      <c r="BU350" s="105"/>
      <c r="BV350" s="105"/>
      <c r="BW350" s="105"/>
      <c r="BX350" s="105"/>
      <c r="BY350" s="105"/>
      <c r="BZ350" s="105"/>
      <c r="CA350" s="105"/>
      <c r="CB350" s="105"/>
      <c r="CC350" s="105"/>
      <c r="CD350" s="105"/>
    </row>
    <row r="351" spans="1:82" x14ac:dyDescent="0.2">
      <c r="A351" s="33">
        <f t="shared" si="120"/>
        <v>0</v>
      </c>
      <c r="B351" s="206"/>
      <c r="C351" s="200"/>
      <c r="D351" s="197"/>
      <c r="E351" s="72">
        <f t="shared" si="136"/>
        <v>342</v>
      </c>
      <c r="F351" s="9" t="s">
        <v>878</v>
      </c>
      <c r="K351" s="100" t="str">
        <f t="shared" si="121"/>
        <v/>
      </c>
      <c r="L351" s="100"/>
      <c r="M351" s="100"/>
      <c r="N351" s="100"/>
      <c r="O351" s="100"/>
      <c r="P351" s="101" t="str">
        <f t="shared" si="122"/>
        <v/>
      </c>
      <c r="Q351" s="102" t="str">
        <f t="shared" si="123"/>
        <v/>
      </c>
      <c r="R351" s="102" t="str">
        <f t="shared" si="124"/>
        <v/>
      </c>
      <c r="S351" s="102" t="str">
        <f t="shared" si="125"/>
        <v/>
      </c>
      <c r="T351" s="102" t="str">
        <f t="shared" si="126"/>
        <v/>
      </c>
      <c r="U351" s="102" t="str">
        <f t="shared" si="127"/>
        <v/>
      </c>
      <c r="V351" s="102" t="str">
        <f t="shared" si="128"/>
        <v/>
      </c>
      <c r="W351" s="102" t="str">
        <f t="shared" si="129"/>
        <v/>
      </c>
      <c r="X351" s="102" t="str">
        <f t="shared" si="130"/>
        <v/>
      </c>
      <c r="Y351" s="102" t="str">
        <f t="shared" si="131"/>
        <v/>
      </c>
      <c r="Z351" s="102" t="str">
        <f t="shared" si="132"/>
        <v/>
      </c>
      <c r="AA351" s="100" t="b">
        <f t="shared" si="133"/>
        <v>0</v>
      </c>
      <c r="AB351" s="100" t="str">
        <f t="array" ref="AB351">IF($AA351,MEDIAN(IF(G1SelectionMask="x",IF(INDEX(RawDataRefData,$E351,0)&gt;0,INDEX(RawDataRefData,$E351,0)),"")),"")</f>
        <v/>
      </c>
      <c r="AC351" s="100" t="str">
        <f t="array" ref="AC351">IF($AA351,QUARTILE(IF(G1SelectionMask="x",IF(INDEX(RawDataRefData,$E351,0)&gt;0,INDEX(RawDataRefData,$E351,0)),""),1),"")</f>
        <v/>
      </c>
      <c r="AD351" s="100" t="str">
        <f t="array" ref="AD351">IF($AA351,QUARTILE(IF(G1SelectionMask="x",IF(INDEX(RawDataRefData,$E351,0)&gt;0,INDEX(RawDataRefData,$E351,0)),""),3),"")</f>
        <v/>
      </c>
      <c r="AE351" s="100" t="str">
        <f t="array" ref="AE351">IF($AA351,MIN(IF(G1SelectionMask="x",IF(INDEX(RawDataRefData,$E351,0)&gt;0,INDEX(RawDataRefData,$E351,0)),"")),"")</f>
        <v/>
      </c>
      <c r="AF351" s="100" t="str">
        <f t="array" ref="AF351">IF($AA351,MAX(IF(G1SelectionMask="x",IF(INDEX(RawDataRefData,$E351,0)&gt;0,INDEX(RawDataRefData,$E351,0)),"")),"")</f>
        <v/>
      </c>
      <c r="AG351" s="100" t="str">
        <f t="shared" si="134"/>
        <v/>
      </c>
      <c r="AH351" s="100" t="str">
        <f t="array" ref="AH351">IF($AA351,STDEVA(IF(G1SelectionMask="x",IF(INDEX(RawDataRefData,$E351,0)&gt;0,INDEX(RawDataRefData,$E351,0)),"")),"")</f>
        <v/>
      </c>
      <c r="AI351" s="101" t="b">
        <f t="shared" si="135"/>
        <v>0</v>
      </c>
      <c r="AJ351" s="101" t="str">
        <f t="array" ref="AJ351">IF($AI351,MEDIAN(IF(G2SelectionMask="x",IF(INDEX(RawDataRefData,$E351,0)&gt;0,INDEX(RawDataRefData,$E351,0)),"")),"")</f>
        <v/>
      </c>
      <c r="AK351" s="101" t="str">
        <f t="array" ref="AK351">IF($AI351,QUARTILE(IF(G2SelectionMask="x",IF(INDEX(RawDataRefData,$E351,0)&gt;0,INDEX(RawDataRefData,$E351,0)),""),1),"")</f>
        <v/>
      </c>
      <c r="AL351" s="101" t="str">
        <f t="array" ref="AL351">IF($AI351,QUARTILE(IF(G2SelectionMask="x",IF(INDEX(RawDataRefData,$E351,0)&gt;0,INDEX(RawDataRefData,$E351,0)),""),3),"")</f>
        <v/>
      </c>
      <c r="AM351" s="101" t="str">
        <f t="array" ref="AM351">IF($AI351,MIN(IF(G2SelectionMask="x",IF(INDEX(RawDataRefData,$E351,0)&gt;0,INDEX(RawDataRefData,$E351,0)),"")),"")</f>
        <v/>
      </c>
      <c r="AN351" s="101" t="str">
        <f t="array" ref="AN351">IF($AI351,MAX(IF(G2SelectionMask="x",IF(INDEX(RawDataRefData,$E351,0)&gt;0,INDEX(RawDataRefData,$E351,0)),"")),"")</f>
        <v/>
      </c>
      <c r="AO351" s="101" t="str">
        <f t="shared" si="137"/>
        <v/>
      </c>
      <c r="AP351" s="101" t="str">
        <f t="array" ref="AP351">IF($AI351,STDEVA(IF(G2SelectionMask="x",IF(INDEX(RawDataRefData,$E351,0)&gt;0,INDEX(RawDataRefData,$E351,0)),"")),"")</f>
        <v/>
      </c>
      <c r="AQ351" s="100" t="b">
        <f t="shared" si="138"/>
        <v>0</v>
      </c>
      <c r="AR351" s="100" t="str">
        <f t="array" ref="AR351">IF($AQ351,MEDIAN(IF(G3SelectionMask="x",IF(INDEX(RawDataRefData,$E351,0)&gt;0,INDEX(RawDataRefData,$E351,0)),"")),"")</f>
        <v/>
      </c>
      <c r="AS351" s="100" t="str">
        <f t="array" ref="AS351">IF($AQ351,QUARTILE(IF(G3SelectionMask="x",IF(INDEX(RawDataRefData,$E351,0)&gt;0,INDEX(RawDataRefData,$E351,0)),""),1),"")</f>
        <v/>
      </c>
      <c r="AT351" s="100" t="str">
        <f t="array" ref="AT351">IF($AQ351,QUARTILE(IF(G3SelectionMask="x",IF(INDEX(RawDataRefData,$E351,0)&gt;0,INDEX(RawDataRefData,$E351,0)),""),3),"")</f>
        <v/>
      </c>
      <c r="AU351" s="100" t="str">
        <f t="array" ref="AU351">IF($AQ351,MIN(IF(G3SelectionMask="x",IF(INDEX(RawDataRefData,$E351,0)&gt;0,INDEX(RawDataRefData,$E351,0)),"")),"")</f>
        <v/>
      </c>
      <c r="AV351" s="100" t="str">
        <f t="array" ref="AV351">IF($AQ351,MAX(IF(G3SelectionMask="x",IF(INDEX(RawDataRefData,$E351,0)&gt;0,INDEX(RawDataRefData,$E351,0)),"")),"")</f>
        <v/>
      </c>
      <c r="AW351" s="100" t="str">
        <f t="shared" si="139"/>
        <v/>
      </c>
      <c r="AX351" s="100" t="str">
        <f t="array" ref="AX351">IF($AQ351,STDEVA(IF(G3SelectionMask="x",IF(INDEX(RawDataRefData,$E351,0)&gt;0,INDEX(RawDataRefData,$E351,0)),"")),"")</f>
        <v/>
      </c>
      <c r="AY351" s="101" t="b">
        <f t="shared" si="140"/>
        <v>0</v>
      </c>
      <c r="AZ351" s="101" t="str">
        <f t="array" ref="AZ351">IF($AY351,MEDIAN(IF(G4SelectionMask="x",IF(INDEX(RawDataRefData,$E351,0)&gt;0,INDEX(RawDataRefData,$E351,0)),"")),"")</f>
        <v/>
      </c>
      <c r="BA351" s="101" t="str">
        <f t="array" ref="BA351">IF($AY351,QUARTILE(IF(G4SelectionMask="x",IF(INDEX(RawDataRefData,$E351,0)&gt;0,INDEX(RawDataRefData,$E351,0)),""),1),"")</f>
        <v/>
      </c>
      <c r="BB351" s="101" t="str">
        <f t="array" ref="BB351">IF($AY351,QUARTILE(IF(G4SelectionMask="x",IF(INDEX(RawDataRefData,$E351,0)&gt;0,INDEX(RawDataRefData,$E351,0)),""),3),"")</f>
        <v/>
      </c>
      <c r="BC351" s="101" t="str">
        <f t="array" ref="BC351">IF($AY351,MIN(IF(G4SelectionMask="x",IF(INDEX(RawDataRefData,$E351,0)&gt;0,INDEX(RawDataRefData,$E351,0)),"")),"")</f>
        <v/>
      </c>
      <c r="BD351" s="101" t="str">
        <f t="array" ref="BD351">IF($AY351,MAX(IF(G4SelectionMask="x",IF(INDEX(RawDataRefData,$E351,0)&gt;0,INDEX(RawDataRefData,$E351,0)),"")),"")</f>
        <v/>
      </c>
      <c r="BE351" s="101" t="str">
        <f t="shared" si="141"/>
        <v/>
      </c>
      <c r="BF351" s="101" t="str">
        <f t="array" ref="BF351">IF($AY351,STDEVA(IF(G4SelectionMask="x",IF(INDEX(RawDataRefData,$E351,0)&gt;0,INDEX(RawDataRefData,$E351,0)),"")),"")</f>
        <v/>
      </c>
      <c r="BG351" s="100" t="b">
        <f t="shared" si="142"/>
        <v>0</v>
      </c>
      <c r="BH351" s="100" t="str">
        <f t="array" ref="BH351">IF($BG351,MEDIAN(IF(G5SelectionMask="x",IF(INDEX(RawDataRefData,$E351,0)&gt;0,INDEX(RawDataRefData,$E351,0)),"")),"")</f>
        <v/>
      </c>
      <c r="BI351" s="100" t="str">
        <f t="array" ref="BI351">IF($BG351,QUARTILE(IF(G5SelectionMask="x",IF(INDEX(RawDataRefData,$E351,0)&gt;0,INDEX(RawDataRefData,$E351,0)),""),1),"")</f>
        <v/>
      </c>
      <c r="BJ351" s="100" t="str">
        <f t="array" ref="BJ351">IF($BG351,QUARTILE(IF(G5SelectionMask="x",IF(INDEX(RawDataRefData,$E351,0)&gt;0,INDEX(RawDataRefData,$E351,0)),""),3),"")</f>
        <v/>
      </c>
      <c r="BK351" s="100" t="str">
        <f t="array" ref="BK351">IF($BG351,MIN(IF(G5SelectionMask="x",IF(INDEX(RawDataRefData,$E351,0)&gt;0,INDEX(RawDataRefData,$E351,0)),"")),"")</f>
        <v/>
      </c>
      <c r="BL351" s="100" t="str">
        <f t="array" ref="BL351">IF($BG351,MAX(IF(G5SelectionMask="x",IF(INDEX(RawDataRefData,$E351,0)&gt;0,INDEX(RawDataRefData,$E351,0)),"")),"")</f>
        <v/>
      </c>
      <c r="BM351" s="100" t="str">
        <f t="shared" si="143"/>
        <v/>
      </c>
      <c r="BN351" s="103" t="str">
        <f t="array" ref="BN351">IF($BG351,STDEVA(IF(G5SelectionMask="x",IF(INDEX(RawDataRefData,$E351,0)&gt;0,INDEX(RawDataRefData,$E351,0)),"")),"")</f>
        <v/>
      </c>
      <c r="BO351" s="104"/>
      <c r="BP351" s="105"/>
      <c r="BQ351" s="105"/>
      <c r="BR351" s="105"/>
      <c r="BS351" s="105"/>
      <c r="BT351" s="105"/>
      <c r="BU351" s="105"/>
      <c r="BV351" s="105"/>
      <c r="BW351" s="105"/>
      <c r="BX351" s="105"/>
      <c r="BY351" s="105"/>
      <c r="BZ351" s="105"/>
      <c r="CA351" s="105"/>
      <c r="CB351" s="105"/>
      <c r="CC351" s="105"/>
      <c r="CD351" s="105"/>
    </row>
    <row r="352" spans="1:82" x14ac:dyDescent="0.2">
      <c r="A352" s="33">
        <f t="shared" si="120"/>
        <v>0</v>
      </c>
      <c r="B352" s="206"/>
      <c r="C352" s="200"/>
      <c r="D352" s="197"/>
      <c r="E352" s="72">
        <f t="shared" si="136"/>
        <v>343</v>
      </c>
      <c r="F352" s="9" t="s">
        <v>879</v>
      </c>
      <c r="K352" s="100" t="str">
        <f t="shared" si="121"/>
        <v/>
      </c>
      <c r="L352" s="100"/>
      <c r="M352" s="100"/>
      <c r="N352" s="100"/>
      <c r="O352" s="100"/>
      <c r="P352" s="101" t="str">
        <f t="shared" si="122"/>
        <v/>
      </c>
      <c r="Q352" s="102" t="str">
        <f t="shared" si="123"/>
        <v/>
      </c>
      <c r="R352" s="102" t="str">
        <f t="shared" si="124"/>
        <v/>
      </c>
      <c r="S352" s="102" t="str">
        <f t="shared" si="125"/>
        <v/>
      </c>
      <c r="T352" s="102" t="str">
        <f t="shared" si="126"/>
        <v/>
      </c>
      <c r="U352" s="102" t="str">
        <f t="shared" si="127"/>
        <v/>
      </c>
      <c r="V352" s="102" t="str">
        <f t="shared" si="128"/>
        <v/>
      </c>
      <c r="W352" s="102" t="str">
        <f t="shared" si="129"/>
        <v/>
      </c>
      <c r="X352" s="102" t="str">
        <f t="shared" si="130"/>
        <v/>
      </c>
      <c r="Y352" s="102" t="str">
        <f t="shared" si="131"/>
        <v/>
      </c>
      <c r="Z352" s="102" t="str">
        <f t="shared" si="132"/>
        <v/>
      </c>
      <c r="AA352" s="100" t="b">
        <f t="shared" si="133"/>
        <v>0</v>
      </c>
      <c r="AB352" s="100" t="str">
        <f t="array" ref="AB352">IF($AA352,MEDIAN(IF(G1SelectionMask="x",IF(INDEX(RawDataRefData,$E352,0)&gt;0,INDEX(RawDataRefData,$E352,0)),"")),"")</f>
        <v/>
      </c>
      <c r="AC352" s="100" t="str">
        <f t="array" ref="AC352">IF($AA352,QUARTILE(IF(G1SelectionMask="x",IF(INDEX(RawDataRefData,$E352,0)&gt;0,INDEX(RawDataRefData,$E352,0)),""),1),"")</f>
        <v/>
      </c>
      <c r="AD352" s="100" t="str">
        <f t="array" ref="AD352">IF($AA352,QUARTILE(IF(G1SelectionMask="x",IF(INDEX(RawDataRefData,$E352,0)&gt;0,INDEX(RawDataRefData,$E352,0)),""),3),"")</f>
        <v/>
      </c>
      <c r="AE352" s="100" t="str">
        <f t="array" ref="AE352">IF($AA352,MIN(IF(G1SelectionMask="x",IF(INDEX(RawDataRefData,$E352,0)&gt;0,INDEX(RawDataRefData,$E352,0)),"")),"")</f>
        <v/>
      </c>
      <c r="AF352" s="100" t="str">
        <f t="array" ref="AF352">IF($AA352,MAX(IF(G1SelectionMask="x",IF(INDEX(RawDataRefData,$E352,0)&gt;0,INDEX(RawDataRefData,$E352,0)),"")),"")</f>
        <v/>
      </c>
      <c r="AG352" s="100" t="str">
        <f t="shared" si="134"/>
        <v/>
      </c>
      <c r="AH352" s="100" t="str">
        <f t="array" ref="AH352">IF($AA352,STDEVA(IF(G1SelectionMask="x",IF(INDEX(RawDataRefData,$E352,0)&gt;0,INDEX(RawDataRefData,$E352,0)),"")),"")</f>
        <v/>
      </c>
      <c r="AI352" s="101" t="b">
        <f t="shared" si="135"/>
        <v>0</v>
      </c>
      <c r="AJ352" s="101" t="str">
        <f t="array" ref="AJ352">IF($AI352,MEDIAN(IF(G2SelectionMask="x",IF(INDEX(RawDataRefData,$E352,0)&gt;0,INDEX(RawDataRefData,$E352,0)),"")),"")</f>
        <v/>
      </c>
      <c r="AK352" s="101" t="str">
        <f t="array" ref="AK352">IF($AI352,QUARTILE(IF(G2SelectionMask="x",IF(INDEX(RawDataRefData,$E352,0)&gt;0,INDEX(RawDataRefData,$E352,0)),""),1),"")</f>
        <v/>
      </c>
      <c r="AL352" s="101" t="str">
        <f t="array" ref="AL352">IF($AI352,QUARTILE(IF(G2SelectionMask="x",IF(INDEX(RawDataRefData,$E352,0)&gt;0,INDEX(RawDataRefData,$E352,0)),""),3),"")</f>
        <v/>
      </c>
      <c r="AM352" s="101" t="str">
        <f t="array" ref="AM352">IF($AI352,MIN(IF(G2SelectionMask="x",IF(INDEX(RawDataRefData,$E352,0)&gt;0,INDEX(RawDataRefData,$E352,0)),"")),"")</f>
        <v/>
      </c>
      <c r="AN352" s="101" t="str">
        <f t="array" ref="AN352">IF($AI352,MAX(IF(G2SelectionMask="x",IF(INDEX(RawDataRefData,$E352,0)&gt;0,INDEX(RawDataRefData,$E352,0)),"")),"")</f>
        <v/>
      </c>
      <c r="AO352" s="101" t="str">
        <f t="shared" si="137"/>
        <v/>
      </c>
      <c r="AP352" s="101" t="str">
        <f t="array" ref="AP352">IF($AI352,STDEVA(IF(G2SelectionMask="x",IF(INDEX(RawDataRefData,$E352,0)&gt;0,INDEX(RawDataRefData,$E352,0)),"")),"")</f>
        <v/>
      </c>
      <c r="AQ352" s="100" t="b">
        <f t="shared" si="138"/>
        <v>0</v>
      </c>
      <c r="AR352" s="100" t="str">
        <f t="array" ref="AR352">IF($AQ352,MEDIAN(IF(G3SelectionMask="x",IF(INDEX(RawDataRefData,$E352,0)&gt;0,INDEX(RawDataRefData,$E352,0)),"")),"")</f>
        <v/>
      </c>
      <c r="AS352" s="100" t="str">
        <f t="array" ref="AS352">IF($AQ352,QUARTILE(IF(G3SelectionMask="x",IF(INDEX(RawDataRefData,$E352,0)&gt;0,INDEX(RawDataRefData,$E352,0)),""),1),"")</f>
        <v/>
      </c>
      <c r="AT352" s="100" t="str">
        <f t="array" ref="AT352">IF($AQ352,QUARTILE(IF(G3SelectionMask="x",IF(INDEX(RawDataRefData,$E352,0)&gt;0,INDEX(RawDataRefData,$E352,0)),""),3),"")</f>
        <v/>
      </c>
      <c r="AU352" s="100" t="str">
        <f t="array" ref="AU352">IF($AQ352,MIN(IF(G3SelectionMask="x",IF(INDEX(RawDataRefData,$E352,0)&gt;0,INDEX(RawDataRefData,$E352,0)),"")),"")</f>
        <v/>
      </c>
      <c r="AV352" s="100" t="str">
        <f t="array" ref="AV352">IF($AQ352,MAX(IF(G3SelectionMask="x",IF(INDEX(RawDataRefData,$E352,0)&gt;0,INDEX(RawDataRefData,$E352,0)),"")),"")</f>
        <v/>
      </c>
      <c r="AW352" s="100" t="str">
        <f t="shared" si="139"/>
        <v/>
      </c>
      <c r="AX352" s="100" t="str">
        <f t="array" ref="AX352">IF($AQ352,STDEVA(IF(G3SelectionMask="x",IF(INDEX(RawDataRefData,$E352,0)&gt;0,INDEX(RawDataRefData,$E352,0)),"")),"")</f>
        <v/>
      </c>
      <c r="AY352" s="101" t="b">
        <f t="shared" si="140"/>
        <v>0</v>
      </c>
      <c r="AZ352" s="101" t="str">
        <f t="array" ref="AZ352">IF($AY352,MEDIAN(IF(G4SelectionMask="x",IF(INDEX(RawDataRefData,$E352,0)&gt;0,INDEX(RawDataRefData,$E352,0)),"")),"")</f>
        <v/>
      </c>
      <c r="BA352" s="101" t="str">
        <f t="array" ref="BA352">IF($AY352,QUARTILE(IF(G4SelectionMask="x",IF(INDEX(RawDataRefData,$E352,0)&gt;0,INDEX(RawDataRefData,$E352,0)),""),1),"")</f>
        <v/>
      </c>
      <c r="BB352" s="101" t="str">
        <f t="array" ref="BB352">IF($AY352,QUARTILE(IF(G4SelectionMask="x",IF(INDEX(RawDataRefData,$E352,0)&gt;0,INDEX(RawDataRefData,$E352,0)),""),3),"")</f>
        <v/>
      </c>
      <c r="BC352" s="101" t="str">
        <f t="array" ref="BC352">IF($AY352,MIN(IF(G4SelectionMask="x",IF(INDEX(RawDataRefData,$E352,0)&gt;0,INDEX(RawDataRefData,$E352,0)),"")),"")</f>
        <v/>
      </c>
      <c r="BD352" s="101" t="str">
        <f t="array" ref="BD352">IF($AY352,MAX(IF(G4SelectionMask="x",IF(INDEX(RawDataRefData,$E352,0)&gt;0,INDEX(RawDataRefData,$E352,0)),"")),"")</f>
        <v/>
      </c>
      <c r="BE352" s="101" t="str">
        <f t="shared" si="141"/>
        <v/>
      </c>
      <c r="BF352" s="101" t="str">
        <f t="array" ref="BF352">IF($AY352,STDEVA(IF(G4SelectionMask="x",IF(INDEX(RawDataRefData,$E352,0)&gt;0,INDEX(RawDataRefData,$E352,0)),"")),"")</f>
        <v/>
      </c>
      <c r="BG352" s="100" t="b">
        <f t="shared" si="142"/>
        <v>0</v>
      </c>
      <c r="BH352" s="100" t="str">
        <f t="array" ref="BH352">IF($BG352,MEDIAN(IF(G5SelectionMask="x",IF(INDEX(RawDataRefData,$E352,0)&gt;0,INDEX(RawDataRefData,$E352,0)),"")),"")</f>
        <v/>
      </c>
      <c r="BI352" s="100" t="str">
        <f t="array" ref="BI352">IF($BG352,QUARTILE(IF(G5SelectionMask="x",IF(INDEX(RawDataRefData,$E352,0)&gt;0,INDEX(RawDataRefData,$E352,0)),""),1),"")</f>
        <v/>
      </c>
      <c r="BJ352" s="100" t="str">
        <f t="array" ref="BJ352">IF($BG352,QUARTILE(IF(G5SelectionMask="x",IF(INDEX(RawDataRefData,$E352,0)&gt;0,INDEX(RawDataRefData,$E352,0)),""),3),"")</f>
        <v/>
      </c>
      <c r="BK352" s="100" t="str">
        <f t="array" ref="BK352">IF($BG352,MIN(IF(G5SelectionMask="x",IF(INDEX(RawDataRefData,$E352,0)&gt;0,INDEX(RawDataRefData,$E352,0)),"")),"")</f>
        <v/>
      </c>
      <c r="BL352" s="100" t="str">
        <f t="array" ref="BL352">IF($BG352,MAX(IF(G5SelectionMask="x",IF(INDEX(RawDataRefData,$E352,0)&gt;0,INDEX(RawDataRefData,$E352,0)),"")),"")</f>
        <v/>
      </c>
      <c r="BM352" s="100" t="str">
        <f t="shared" si="143"/>
        <v/>
      </c>
      <c r="BN352" s="103" t="str">
        <f t="array" ref="BN352">IF($BG352,STDEVA(IF(G5SelectionMask="x",IF(INDEX(RawDataRefData,$E352,0)&gt;0,INDEX(RawDataRefData,$E352,0)),"")),"")</f>
        <v/>
      </c>
      <c r="BO352" s="104"/>
      <c r="BP352" s="105"/>
      <c r="BQ352" s="105"/>
      <c r="BR352" s="105"/>
      <c r="BS352" s="105"/>
      <c r="BT352" s="105"/>
      <c r="BU352" s="105"/>
      <c r="BV352" s="105"/>
      <c r="BW352" s="105"/>
      <c r="BX352" s="105"/>
      <c r="BY352" s="105"/>
      <c r="BZ352" s="105"/>
      <c r="CA352" s="105"/>
      <c r="CB352" s="105"/>
      <c r="CC352" s="105"/>
      <c r="CD352" s="105"/>
    </row>
    <row r="353" spans="1:82" x14ac:dyDescent="0.2">
      <c r="A353" s="33">
        <f t="shared" si="120"/>
        <v>0</v>
      </c>
      <c r="B353" s="206"/>
      <c r="C353" s="200"/>
      <c r="D353" s="197"/>
      <c r="E353" s="72">
        <f t="shared" si="136"/>
        <v>344</v>
      </c>
      <c r="F353" s="9" t="s">
        <v>880</v>
      </c>
      <c r="K353" s="100" t="str">
        <f t="shared" si="121"/>
        <v/>
      </c>
      <c r="L353" s="100"/>
      <c r="M353" s="100"/>
      <c r="N353" s="100"/>
      <c r="O353" s="100"/>
      <c r="P353" s="101" t="str">
        <f t="shared" si="122"/>
        <v/>
      </c>
      <c r="Q353" s="102" t="str">
        <f t="shared" si="123"/>
        <v/>
      </c>
      <c r="R353" s="102" t="str">
        <f t="shared" si="124"/>
        <v/>
      </c>
      <c r="S353" s="102" t="str">
        <f t="shared" si="125"/>
        <v/>
      </c>
      <c r="T353" s="102" t="str">
        <f t="shared" si="126"/>
        <v/>
      </c>
      <c r="U353" s="102" t="str">
        <f t="shared" si="127"/>
        <v/>
      </c>
      <c r="V353" s="102" t="str">
        <f t="shared" si="128"/>
        <v/>
      </c>
      <c r="W353" s="102" t="str">
        <f t="shared" si="129"/>
        <v/>
      </c>
      <c r="X353" s="102" t="str">
        <f t="shared" si="130"/>
        <v/>
      </c>
      <c r="Y353" s="102" t="str">
        <f t="shared" si="131"/>
        <v/>
      </c>
      <c r="Z353" s="102" t="str">
        <f t="shared" si="132"/>
        <v/>
      </c>
      <c r="AA353" s="100" t="b">
        <f t="shared" si="133"/>
        <v>0</v>
      </c>
      <c r="AB353" s="100" t="str">
        <f t="array" ref="AB353">IF($AA353,MEDIAN(IF(G1SelectionMask="x",IF(INDEX(RawDataRefData,$E353,0)&gt;0,INDEX(RawDataRefData,$E353,0)),"")),"")</f>
        <v/>
      </c>
      <c r="AC353" s="100" t="str">
        <f t="array" ref="AC353">IF($AA353,QUARTILE(IF(G1SelectionMask="x",IF(INDEX(RawDataRefData,$E353,0)&gt;0,INDEX(RawDataRefData,$E353,0)),""),1),"")</f>
        <v/>
      </c>
      <c r="AD353" s="100" t="str">
        <f t="array" ref="AD353">IF($AA353,QUARTILE(IF(G1SelectionMask="x",IF(INDEX(RawDataRefData,$E353,0)&gt;0,INDEX(RawDataRefData,$E353,0)),""),3),"")</f>
        <v/>
      </c>
      <c r="AE353" s="100" t="str">
        <f t="array" ref="AE353">IF($AA353,MIN(IF(G1SelectionMask="x",IF(INDEX(RawDataRefData,$E353,0)&gt;0,INDEX(RawDataRefData,$E353,0)),"")),"")</f>
        <v/>
      </c>
      <c r="AF353" s="100" t="str">
        <f t="array" ref="AF353">IF($AA353,MAX(IF(G1SelectionMask="x",IF(INDEX(RawDataRefData,$E353,0)&gt;0,INDEX(RawDataRefData,$E353,0)),"")),"")</f>
        <v/>
      </c>
      <c r="AG353" s="100" t="str">
        <f t="shared" si="134"/>
        <v/>
      </c>
      <c r="AH353" s="100" t="str">
        <f t="array" ref="AH353">IF($AA353,STDEVA(IF(G1SelectionMask="x",IF(INDEX(RawDataRefData,$E353,0)&gt;0,INDEX(RawDataRefData,$E353,0)),"")),"")</f>
        <v/>
      </c>
      <c r="AI353" s="101" t="b">
        <f t="shared" si="135"/>
        <v>0</v>
      </c>
      <c r="AJ353" s="101" t="str">
        <f t="array" ref="AJ353">IF($AI353,MEDIAN(IF(G2SelectionMask="x",IF(INDEX(RawDataRefData,$E353,0)&gt;0,INDEX(RawDataRefData,$E353,0)),"")),"")</f>
        <v/>
      </c>
      <c r="AK353" s="101" t="str">
        <f t="array" ref="AK353">IF($AI353,QUARTILE(IF(G2SelectionMask="x",IF(INDEX(RawDataRefData,$E353,0)&gt;0,INDEX(RawDataRefData,$E353,0)),""),1),"")</f>
        <v/>
      </c>
      <c r="AL353" s="101" t="str">
        <f t="array" ref="AL353">IF($AI353,QUARTILE(IF(G2SelectionMask="x",IF(INDEX(RawDataRefData,$E353,0)&gt;0,INDEX(RawDataRefData,$E353,0)),""),3),"")</f>
        <v/>
      </c>
      <c r="AM353" s="101" t="str">
        <f t="array" ref="AM353">IF($AI353,MIN(IF(G2SelectionMask="x",IF(INDEX(RawDataRefData,$E353,0)&gt;0,INDEX(RawDataRefData,$E353,0)),"")),"")</f>
        <v/>
      </c>
      <c r="AN353" s="101" t="str">
        <f t="array" ref="AN353">IF($AI353,MAX(IF(G2SelectionMask="x",IF(INDEX(RawDataRefData,$E353,0)&gt;0,INDEX(RawDataRefData,$E353,0)),"")),"")</f>
        <v/>
      </c>
      <c r="AO353" s="101" t="str">
        <f t="shared" si="137"/>
        <v/>
      </c>
      <c r="AP353" s="101" t="str">
        <f t="array" ref="AP353">IF($AI353,STDEVA(IF(G2SelectionMask="x",IF(INDEX(RawDataRefData,$E353,0)&gt;0,INDEX(RawDataRefData,$E353,0)),"")),"")</f>
        <v/>
      </c>
      <c r="AQ353" s="100" t="b">
        <f t="shared" si="138"/>
        <v>0</v>
      </c>
      <c r="AR353" s="100" t="str">
        <f t="array" ref="AR353">IF($AQ353,MEDIAN(IF(G3SelectionMask="x",IF(INDEX(RawDataRefData,$E353,0)&gt;0,INDEX(RawDataRefData,$E353,0)),"")),"")</f>
        <v/>
      </c>
      <c r="AS353" s="100" t="str">
        <f t="array" ref="AS353">IF($AQ353,QUARTILE(IF(G3SelectionMask="x",IF(INDEX(RawDataRefData,$E353,0)&gt;0,INDEX(RawDataRefData,$E353,0)),""),1),"")</f>
        <v/>
      </c>
      <c r="AT353" s="100" t="str">
        <f t="array" ref="AT353">IF($AQ353,QUARTILE(IF(G3SelectionMask="x",IF(INDEX(RawDataRefData,$E353,0)&gt;0,INDEX(RawDataRefData,$E353,0)),""),3),"")</f>
        <v/>
      </c>
      <c r="AU353" s="100" t="str">
        <f t="array" ref="AU353">IF($AQ353,MIN(IF(G3SelectionMask="x",IF(INDEX(RawDataRefData,$E353,0)&gt;0,INDEX(RawDataRefData,$E353,0)),"")),"")</f>
        <v/>
      </c>
      <c r="AV353" s="100" t="str">
        <f t="array" ref="AV353">IF($AQ353,MAX(IF(G3SelectionMask="x",IF(INDEX(RawDataRefData,$E353,0)&gt;0,INDEX(RawDataRefData,$E353,0)),"")),"")</f>
        <v/>
      </c>
      <c r="AW353" s="100" t="str">
        <f t="shared" si="139"/>
        <v/>
      </c>
      <c r="AX353" s="100" t="str">
        <f t="array" ref="AX353">IF($AQ353,STDEVA(IF(G3SelectionMask="x",IF(INDEX(RawDataRefData,$E353,0)&gt;0,INDEX(RawDataRefData,$E353,0)),"")),"")</f>
        <v/>
      </c>
      <c r="AY353" s="101" t="b">
        <f t="shared" si="140"/>
        <v>0</v>
      </c>
      <c r="AZ353" s="101" t="str">
        <f t="array" ref="AZ353">IF($AY353,MEDIAN(IF(G4SelectionMask="x",IF(INDEX(RawDataRefData,$E353,0)&gt;0,INDEX(RawDataRefData,$E353,0)),"")),"")</f>
        <v/>
      </c>
      <c r="BA353" s="101" t="str">
        <f t="array" ref="BA353">IF($AY353,QUARTILE(IF(G4SelectionMask="x",IF(INDEX(RawDataRefData,$E353,0)&gt;0,INDEX(RawDataRefData,$E353,0)),""),1),"")</f>
        <v/>
      </c>
      <c r="BB353" s="101" t="str">
        <f t="array" ref="BB353">IF($AY353,QUARTILE(IF(G4SelectionMask="x",IF(INDEX(RawDataRefData,$E353,0)&gt;0,INDEX(RawDataRefData,$E353,0)),""),3),"")</f>
        <v/>
      </c>
      <c r="BC353" s="101" t="str">
        <f t="array" ref="BC353">IF($AY353,MIN(IF(G4SelectionMask="x",IF(INDEX(RawDataRefData,$E353,0)&gt;0,INDEX(RawDataRefData,$E353,0)),"")),"")</f>
        <v/>
      </c>
      <c r="BD353" s="101" t="str">
        <f t="array" ref="BD353">IF($AY353,MAX(IF(G4SelectionMask="x",IF(INDEX(RawDataRefData,$E353,0)&gt;0,INDEX(RawDataRefData,$E353,0)),"")),"")</f>
        <v/>
      </c>
      <c r="BE353" s="101" t="str">
        <f t="shared" si="141"/>
        <v/>
      </c>
      <c r="BF353" s="101" t="str">
        <f t="array" ref="BF353">IF($AY353,STDEVA(IF(G4SelectionMask="x",IF(INDEX(RawDataRefData,$E353,0)&gt;0,INDEX(RawDataRefData,$E353,0)),"")),"")</f>
        <v/>
      </c>
      <c r="BG353" s="100" t="b">
        <f t="shared" si="142"/>
        <v>0</v>
      </c>
      <c r="BH353" s="100" t="str">
        <f t="array" ref="BH353">IF($BG353,MEDIAN(IF(G5SelectionMask="x",IF(INDEX(RawDataRefData,$E353,0)&gt;0,INDEX(RawDataRefData,$E353,0)),"")),"")</f>
        <v/>
      </c>
      <c r="BI353" s="100" t="str">
        <f t="array" ref="BI353">IF($BG353,QUARTILE(IF(G5SelectionMask="x",IF(INDEX(RawDataRefData,$E353,0)&gt;0,INDEX(RawDataRefData,$E353,0)),""),1),"")</f>
        <v/>
      </c>
      <c r="BJ353" s="100" t="str">
        <f t="array" ref="BJ353">IF($BG353,QUARTILE(IF(G5SelectionMask="x",IF(INDEX(RawDataRefData,$E353,0)&gt;0,INDEX(RawDataRefData,$E353,0)),""),3),"")</f>
        <v/>
      </c>
      <c r="BK353" s="100" t="str">
        <f t="array" ref="BK353">IF($BG353,MIN(IF(G5SelectionMask="x",IF(INDEX(RawDataRefData,$E353,0)&gt;0,INDEX(RawDataRefData,$E353,0)),"")),"")</f>
        <v/>
      </c>
      <c r="BL353" s="100" t="str">
        <f t="array" ref="BL353">IF($BG353,MAX(IF(G5SelectionMask="x",IF(INDEX(RawDataRefData,$E353,0)&gt;0,INDEX(RawDataRefData,$E353,0)),"")),"")</f>
        <v/>
      </c>
      <c r="BM353" s="100" t="str">
        <f t="shared" si="143"/>
        <v/>
      </c>
      <c r="BN353" s="103" t="str">
        <f t="array" ref="BN353">IF($BG353,STDEVA(IF(G5SelectionMask="x",IF(INDEX(RawDataRefData,$E353,0)&gt;0,INDEX(RawDataRefData,$E353,0)),"")),"")</f>
        <v/>
      </c>
      <c r="BO353" s="104"/>
      <c r="BP353" s="105"/>
      <c r="BQ353" s="105"/>
      <c r="BR353" s="105"/>
      <c r="BS353" s="105"/>
      <c r="BT353" s="105"/>
      <c r="BU353" s="105"/>
      <c r="BV353" s="105"/>
      <c r="BW353" s="105"/>
      <c r="BX353" s="105"/>
      <c r="BY353" s="105"/>
      <c r="BZ353" s="105"/>
      <c r="CA353" s="105"/>
      <c r="CB353" s="105"/>
      <c r="CC353" s="105"/>
      <c r="CD353" s="105"/>
    </row>
    <row r="354" spans="1:82" x14ac:dyDescent="0.2">
      <c r="A354" s="33">
        <f t="shared" si="120"/>
        <v>0</v>
      </c>
      <c r="B354" s="206"/>
      <c r="C354" s="200"/>
      <c r="D354" s="197"/>
      <c r="E354" s="72">
        <f t="shared" si="136"/>
        <v>345</v>
      </c>
      <c r="F354" s="9" t="s">
        <v>881</v>
      </c>
      <c r="K354" s="100" t="str">
        <f t="shared" si="121"/>
        <v/>
      </c>
      <c r="L354" s="100"/>
      <c r="M354" s="100"/>
      <c r="N354" s="100"/>
      <c r="O354" s="100"/>
      <c r="P354" s="101" t="str">
        <f t="shared" si="122"/>
        <v/>
      </c>
      <c r="Q354" s="102" t="str">
        <f t="shared" si="123"/>
        <v/>
      </c>
      <c r="R354" s="102" t="str">
        <f t="shared" si="124"/>
        <v/>
      </c>
      <c r="S354" s="102" t="str">
        <f t="shared" si="125"/>
        <v/>
      </c>
      <c r="T354" s="102" t="str">
        <f t="shared" si="126"/>
        <v/>
      </c>
      <c r="U354" s="102" t="str">
        <f t="shared" si="127"/>
        <v/>
      </c>
      <c r="V354" s="102" t="str">
        <f t="shared" si="128"/>
        <v/>
      </c>
      <c r="W354" s="102" t="str">
        <f t="shared" si="129"/>
        <v/>
      </c>
      <c r="X354" s="102" t="str">
        <f t="shared" si="130"/>
        <v/>
      </c>
      <c r="Y354" s="102" t="str">
        <f t="shared" si="131"/>
        <v/>
      </c>
      <c r="Z354" s="102" t="str">
        <f t="shared" si="132"/>
        <v/>
      </c>
      <c r="AA354" s="100" t="b">
        <f t="shared" si="133"/>
        <v>0</v>
      </c>
      <c r="AB354" s="100" t="str">
        <f t="array" ref="AB354">IF($AA354,MEDIAN(IF(G1SelectionMask="x",IF(INDEX(RawDataRefData,$E354,0)&gt;0,INDEX(RawDataRefData,$E354,0)),"")),"")</f>
        <v/>
      </c>
      <c r="AC354" s="100" t="str">
        <f t="array" ref="AC354">IF($AA354,QUARTILE(IF(G1SelectionMask="x",IF(INDEX(RawDataRefData,$E354,0)&gt;0,INDEX(RawDataRefData,$E354,0)),""),1),"")</f>
        <v/>
      </c>
      <c r="AD354" s="100" t="str">
        <f t="array" ref="AD354">IF($AA354,QUARTILE(IF(G1SelectionMask="x",IF(INDEX(RawDataRefData,$E354,0)&gt;0,INDEX(RawDataRefData,$E354,0)),""),3),"")</f>
        <v/>
      </c>
      <c r="AE354" s="100" t="str">
        <f t="array" ref="AE354">IF($AA354,MIN(IF(G1SelectionMask="x",IF(INDEX(RawDataRefData,$E354,0)&gt;0,INDEX(RawDataRefData,$E354,0)),"")),"")</f>
        <v/>
      </c>
      <c r="AF354" s="100" t="str">
        <f t="array" ref="AF354">IF($AA354,MAX(IF(G1SelectionMask="x",IF(INDEX(RawDataRefData,$E354,0)&gt;0,INDEX(RawDataRefData,$E354,0)),"")),"")</f>
        <v/>
      </c>
      <c r="AG354" s="100" t="str">
        <f t="shared" si="134"/>
        <v/>
      </c>
      <c r="AH354" s="100" t="str">
        <f t="array" ref="AH354">IF($AA354,STDEVA(IF(G1SelectionMask="x",IF(INDEX(RawDataRefData,$E354,0)&gt;0,INDEX(RawDataRefData,$E354,0)),"")),"")</f>
        <v/>
      </c>
      <c r="AI354" s="101" t="b">
        <f t="shared" si="135"/>
        <v>0</v>
      </c>
      <c r="AJ354" s="101" t="str">
        <f t="array" ref="AJ354">IF($AI354,MEDIAN(IF(G2SelectionMask="x",IF(INDEX(RawDataRefData,$E354,0)&gt;0,INDEX(RawDataRefData,$E354,0)),"")),"")</f>
        <v/>
      </c>
      <c r="AK354" s="101" t="str">
        <f t="array" ref="AK354">IF($AI354,QUARTILE(IF(G2SelectionMask="x",IF(INDEX(RawDataRefData,$E354,0)&gt;0,INDEX(RawDataRefData,$E354,0)),""),1),"")</f>
        <v/>
      </c>
      <c r="AL354" s="101" t="str">
        <f t="array" ref="AL354">IF($AI354,QUARTILE(IF(G2SelectionMask="x",IF(INDEX(RawDataRefData,$E354,0)&gt;0,INDEX(RawDataRefData,$E354,0)),""),3),"")</f>
        <v/>
      </c>
      <c r="AM354" s="101" t="str">
        <f t="array" ref="AM354">IF($AI354,MIN(IF(G2SelectionMask="x",IF(INDEX(RawDataRefData,$E354,0)&gt;0,INDEX(RawDataRefData,$E354,0)),"")),"")</f>
        <v/>
      </c>
      <c r="AN354" s="101" t="str">
        <f t="array" ref="AN354">IF($AI354,MAX(IF(G2SelectionMask="x",IF(INDEX(RawDataRefData,$E354,0)&gt;0,INDEX(RawDataRefData,$E354,0)),"")),"")</f>
        <v/>
      </c>
      <c r="AO354" s="101" t="str">
        <f t="shared" si="137"/>
        <v/>
      </c>
      <c r="AP354" s="101" t="str">
        <f t="array" ref="AP354">IF($AI354,STDEVA(IF(G2SelectionMask="x",IF(INDEX(RawDataRefData,$E354,0)&gt;0,INDEX(RawDataRefData,$E354,0)),"")),"")</f>
        <v/>
      </c>
      <c r="AQ354" s="100" t="b">
        <f t="shared" si="138"/>
        <v>0</v>
      </c>
      <c r="AR354" s="100" t="str">
        <f t="array" ref="AR354">IF($AQ354,MEDIAN(IF(G3SelectionMask="x",IF(INDEX(RawDataRefData,$E354,0)&gt;0,INDEX(RawDataRefData,$E354,0)),"")),"")</f>
        <v/>
      </c>
      <c r="AS354" s="100" t="str">
        <f t="array" ref="AS354">IF($AQ354,QUARTILE(IF(G3SelectionMask="x",IF(INDEX(RawDataRefData,$E354,0)&gt;0,INDEX(RawDataRefData,$E354,0)),""),1),"")</f>
        <v/>
      </c>
      <c r="AT354" s="100" t="str">
        <f t="array" ref="AT354">IF($AQ354,QUARTILE(IF(G3SelectionMask="x",IF(INDEX(RawDataRefData,$E354,0)&gt;0,INDEX(RawDataRefData,$E354,0)),""),3),"")</f>
        <v/>
      </c>
      <c r="AU354" s="100" t="str">
        <f t="array" ref="AU354">IF($AQ354,MIN(IF(G3SelectionMask="x",IF(INDEX(RawDataRefData,$E354,0)&gt;0,INDEX(RawDataRefData,$E354,0)),"")),"")</f>
        <v/>
      </c>
      <c r="AV354" s="100" t="str">
        <f t="array" ref="AV354">IF($AQ354,MAX(IF(G3SelectionMask="x",IF(INDEX(RawDataRefData,$E354,0)&gt;0,INDEX(RawDataRefData,$E354,0)),"")),"")</f>
        <v/>
      </c>
      <c r="AW354" s="100" t="str">
        <f t="shared" si="139"/>
        <v/>
      </c>
      <c r="AX354" s="100" t="str">
        <f t="array" ref="AX354">IF($AQ354,STDEVA(IF(G3SelectionMask="x",IF(INDEX(RawDataRefData,$E354,0)&gt;0,INDEX(RawDataRefData,$E354,0)),"")),"")</f>
        <v/>
      </c>
      <c r="AY354" s="101" t="b">
        <f t="shared" si="140"/>
        <v>0</v>
      </c>
      <c r="AZ354" s="101" t="str">
        <f t="array" ref="AZ354">IF($AY354,MEDIAN(IF(G4SelectionMask="x",IF(INDEX(RawDataRefData,$E354,0)&gt;0,INDEX(RawDataRefData,$E354,0)),"")),"")</f>
        <v/>
      </c>
      <c r="BA354" s="101" t="str">
        <f t="array" ref="BA354">IF($AY354,QUARTILE(IF(G4SelectionMask="x",IF(INDEX(RawDataRefData,$E354,0)&gt;0,INDEX(RawDataRefData,$E354,0)),""),1),"")</f>
        <v/>
      </c>
      <c r="BB354" s="101" t="str">
        <f t="array" ref="BB354">IF($AY354,QUARTILE(IF(G4SelectionMask="x",IF(INDEX(RawDataRefData,$E354,0)&gt;0,INDEX(RawDataRefData,$E354,0)),""),3),"")</f>
        <v/>
      </c>
      <c r="BC354" s="101" t="str">
        <f t="array" ref="BC354">IF($AY354,MIN(IF(G4SelectionMask="x",IF(INDEX(RawDataRefData,$E354,0)&gt;0,INDEX(RawDataRefData,$E354,0)),"")),"")</f>
        <v/>
      </c>
      <c r="BD354" s="101" t="str">
        <f t="array" ref="BD354">IF($AY354,MAX(IF(G4SelectionMask="x",IF(INDEX(RawDataRefData,$E354,0)&gt;0,INDEX(RawDataRefData,$E354,0)),"")),"")</f>
        <v/>
      </c>
      <c r="BE354" s="101" t="str">
        <f t="shared" si="141"/>
        <v/>
      </c>
      <c r="BF354" s="101" t="str">
        <f t="array" ref="BF354">IF($AY354,STDEVA(IF(G4SelectionMask="x",IF(INDEX(RawDataRefData,$E354,0)&gt;0,INDEX(RawDataRefData,$E354,0)),"")),"")</f>
        <v/>
      </c>
      <c r="BG354" s="100" t="b">
        <f t="shared" si="142"/>
        <v>0</v>
      </c>
      <c r="BH354" s="100" t="str">
        <f t="array" ref="BH354">IF($BG354,MEDIAN(IF(G5SelectionMask="x",IF(INDEX(RawDataRefData,$E354,0)&gt;0,INDEX(RawDataRefData,$E354,0)),"")),"")</f>
        <v/>
      </c>
      <c r="BI354" s="100" t="str">
        <f t="array" ref="BI354">IF($BG354,QUARTILE(IF(G5SelectionMask="x",IF(INDEX(RawDataRefData,$E354,0)&gt;0,INDEX(RawDataRefData,$E354,0)),""),1),"")</f>
        <v/>
      </c>
      <c r="BJ354" s="100" t="str">
        <f t="array" ref="BJ354">IF($BG354,QUARTILE(IF(G5SelectionMask="x",IF(INDEX(RawDataRefData,$E354,0)&gt;0,INDEX(RawDataRefData,$E354,0)),""),3),"")</f>
        <v/>
      </c>
      <c r="BK354" s="100" t="str">
        <f t="array" ref="BK354">IF($BG354,MIN(IF(G5SelectionMask="x",IF(INDEX(RawDataRefData,$E354,0)&gt;0,INDEX(RawDataRefData,$E354,0)),"")),"")</f>
        <v/>
      </c>
      <c r="BL354" s="100" t="str">
        <f t="array" ref="BL354">IF($BG354,MAX(IF(G5SelectionMask="x",IF(INDEX(RawDataRefData,$E354,0)&gt;0,INDEX(RawDataRefData,$E354,0)),"")),"")</f>
        <v/>
      </c>
      <c r="BM354" s="100" t="str">
        <f t="shared" si="143"/>
        <v/>
      </c>
      <c r="BN354" s="103" t="str">
        <f t="array" ref="BN354">IF($BG354,STDEVA(IF(G5SelectionMask="x",IF(INDEX(RawDataRefData,$E354,0)&gt;0,INDEX(RawDataRefData,$E354,0)),"")),"")</f>
        <v/>
      </c>
      <c r="BO354" s="104"/>
      <c r="BP354" s="105"/>
      <c r="BQ354" s="105"/>
      <c r="BR354" s="105"/>
      <c r="BS354" s="105"/>
      <c r="BT354" s="105"/>
      <c r="BU354" s="105"/>
      <c r="BV354" s="105"/>
      <c r="BW354" s="105"/>
      <c r="BX354" s="105"/>
      <c r="BY354" s="105"/>
      <c r="BZ354" s="105"/>
      <c r="CA354" s="105"/>
      <c r="CB354" s="105"/>
      <c r="CC354" s="105"/>
      <c r="CD354" s="105"/>
    </row>
    <row r="355" spans="1:82" x14ac:dyDescent="0.2">
      <c r="A355" s="33">
        <f t="shared" si="120"/>
        <v>0</v>
      </c>
      <c r="B355" s="206"/>
      <c r="C355" s="200"/>
      <c r="D355" s="197"/>
      <c r="E355" s="72">
        <f t="shared" si="136"/>
        <v>346</v>
      </c>
      <c r="F355" s="9" t="s">
        <v>882</v>
      </c>
      <c r="K355" s="100" t="str">
        <f t="shared" si="121"/>
        <v/>
      </c>
      <c r="L355" s="100"/>
      <c r="M355" s="100"/>
      <c r="N355" s="100"/>
      <c r="O355" s="100"/>
      <c r="P355" s="101" t="str">
        <f t="shared" si="122"/>
        <v/>
      </c>
      <c r="Q355" s="102" t="str">
        <f t="shared" si="123"/>
        <v/>
      </c>
      <c r="R355" s="102" t="str">
        <f t="shared" si="124"/>
        <v/>
      </c>
      <c r="S355" s="102" t="str">
        <f t="shared" si="125"/>
        <v/>
      </c>
      <c r="T355" s="102" t="str">
        <f t="shared" si="126"/>
        <v/>
      </c>
      <c r="U355" s="102" t="str">
        <f t="shared" si="127"/>
        <v/>
      </c>
      <c r="V355" s="102" t="str">
        <f t="shared" si="128"/>
        <v/>
      </c>
      <c r="W355" s="102" t="str">
        <f t="shared" si="129"/>
        <v/>
      </c>
      <c r="X355" s="102" t="str">
        <f t="shared" si="130"/>
        <v/>
      </c>
      <c r="Y355" s="102" t="str">
        <f t="shared" si="131"/>
        <v/>
      </c>
      <c r="Z355" s="102" t="str">
        <f t="shared" si="132"/>
        <v/>
      </c>
      <c r="AA355" s="100" t="b">
        <f t="shared" si="133"/>
        <v>0</v>
      </c>
      <c r="AB355" s="100" t="str">
        <f t="array" ref="AB355">IF($AA355,MEDIAN(IF(G1SelectionMask="x",IF(INDEX(RawDataRefData,$E355,0)&gt;0,INDEX(RawDataRefData,$E355,0)),"")),"")</f>
        <v/>
      </c>
      <c r="AC355" s="100" t="str">
        <f t="array" ref="AC355">IF($AA355,QUARTILE(IF(G1SelectionMask="x",IF(INDEX(RawDataRefData,$E355,0)&gt;0,INDEX(RawDataRefData,$E355,0)),""),1),"")</f>
        <v/>
      </c>
      <c r="AD355" s="100" t="str">
        <f t="array" ref="AD355">IF($AA355,QUARTILE(IF(G1SelectionMask="x",IF(INDEX(RawDataRefData,$E355,0)&gt;0,INDEX(RawDataRefData,$E355,0)),""),3),"")</f>
        <v/>
      </c>
      <c r="AE355" s="100" t="str">
        <f t="array" ref="AE355">IF($AA355,MIN(IF(G1SelectionMask="x",IF(INDEX(RawDataRefData,$E355,0)&gt;0,INDEX(RawDataRefData,$E355,0)),"")),"")</f>
        <v/>
      </c>
      <c r="AF355" s="100" t="str">
        <f t="array" ref="AF355">IF($AA355,MAX(IF(G1SelectionMask="x",IF(INDEX(RawDataRefData,$E355,0)&gt;0,INDEX(RawDataRefData,$E355,0)),"")),"")</f>
        <v/>
      </c>
      <c r="AG355" s="100" t="str">
        <f t="shared" si="134"/>
        <v/>
      </c>
      <c r="AH355" s="100" t="str">
        <f t="array" ref="AH355">IF($AA355,STDEVA(IF(G1SelectionMask="x",IF(INDEX(RawDataRefData,$E355,0)&gt;0,INDEX(RawDataRefData,$E355,0)),"")),"")</f>
        <v/>
      </c>
      <c r="AI355" s="101" t="b">
        <f t="shared" si="135"/>
        <v>0</v>
      </c>
      <c r="AJ355" s="101" t="str">
        <f t="array" ref="AJ355">IF($AI355,MEDIAN(IF(G2SelectionMask="x",IF(INDEX(RawDataRefData,$E355,0)&gt;0,INDEX(RawDataRefData,$E355,0)),"")),"")</f>
        <v/>
      </c>
      <c r="AK355" s="101" t="str">
        <f t="array" ref="AK355">IF($AI355,QUARTILE(IF(G2SelectionMask="x",IF(INDEX(RawDataRefData,$E355,0)&gt;0,INDEX(RawDataRefData,$E355,0)),""),1),"")</f>
        <v/>
      </c>
      <c r="AL355" s="101" t="str">
        <f t="array" ref="AL355">IF($AI355,QUARTILE(IF(G2SelectionMask="x",IF(INDEX(RawDataRefData,$E355,0)&gt;0,INDEX(RawDataRefData,$E355,0)),""),3),"")</f>
        <v/>
      </c>
      <c r="AM355" s="101" t="str">
        <f t="array" ref="AM355">IF($AI355,MIN(IF(G2SelectionMask="x",IF(INDEX(RawDataRefData,$E355,0)&gt;0,INDEX(RawDataRefData,$E355,0)),"")),"")</f>
        <v/>
      </c>
      <c r="AN355" s="101" t="str">
        <f t="array" ref="AN355">IF($AI355,MAX(IF(G2SelectionMask="x",IF(INDEX(RawDataRefData,$E355,0)&gt;0,INDEX(RawDataRefData,$E355,0)),"")),"")</f>
        <v/>
      </c>
      <c r="AO355" s="101" t="str">
        <f t="shared" si="137"/>
        <v/>
      </c>
      <c r="AP355" s="101" t="str">
        <f t="array" ref="AP355">IF($AI355,STDEVA(IF(G2SelectionMask="x",IF(INDEX(RawDataRefData,$E355,0)&gt;0,INDEX(RawDataRefData,$E355,0)),"")),"")</f>
        <v/>
      </c>
      <c r="AQ355" s="100" t="b">
        <f t="shared" si="138"/>
        <v>0</v>
      </c>
      <c r="AR355" s="100" t="str">
        <f t="array" ref="AR355">IF($AQ355,MEDIAN(IF(G3SelectionMask="x",IF(INDEX(RawDataRefData,$E355,0)&gt;0,INDEX(RawDataRefData,$E355,0)),"")),"")</f>
        <v/>
      </c>
      <c r="AS355" s="100" t="str">
        <f t="array" ref="AS355">IF($AQ355,QUARTILE(IF(G3SelectionMask="x",IF(INDEX(RawDataRefData,$E355,0)&gt;0,INDEX(RawDataRefData,$E355,0)),""),1),"")</f>
        <v/>
      </c>
      <c r="AT355" s="100" t="str">
        <f t="array" ref="AT355">IF($AQ355,QUARTILE(IF(G3SelectionMask="x",IF(INDEX(RawDataRefData,$E355,0)&gt;0,INDEX(RawDataRefData,$E355,0)),""),3),"")</f>
        <v/>
      </c>
      <c r="AU355" s="100" t="str">
        <f t="array" ref="AU355">IF($AQ355,MIN(IF(G3SelectionMask="x",IF(INDEX(RawDataRefData,$E355,0)&gt;0,INDEX(RawDataRefData,$E355,0)),"")),"")</f>
        <v/>
      </c>
      <c r="AV355" s="100" t="str">
        <f t="array" ref="AV355">IF($AQ355,MAX(IF(G3SelectionMask="x",IF(INDEX(RawDataRefData,$E355,0)&gt;0,INDEX(RawDataRefData,$E355,0)),"")),"")</f>
        <v/>
      </c>
      <c r="AW355" s="100" t="str">
        <f t="shared" si="139"/>
        <v/>
      </c>
      <c r="AX355" s="100" t="str">
        <f t="array" ref="AX355">IF($AQ355,STDEVA(IF(G3SelectionMask="x",IF(INDEX(RawDataRefData,$E355,0)&gt;0,INDEX(RawDataRefData,$E355,0)),"")),"")</f>
        <v/>
      </c>
      <c r="AY355" s="101" t="b">
        <f t="shared" si="140"/>
        <v>0</v>
      </c>
      <c r="AZ355" s="101" t="str">
        <f t="array" ref="AZ355">IF($AY355,MEDIAN(IF(G4SelectionMask="x",IF(INDEX(RawDataRefData,$E355,0)&gt;0,INDEX(RawDataRefData,$E355,0)),"")),"")</f>
        <v/>
      </c>
      <c r="BA355" s="101" t="str">
        <f t="array" ref="BA355">IF($AY355,QUARTILE(IF(G4SelectionMask="x",IF(INDEX(RawDataRefData,$E355,0)&gt;0,INDEX(RawDataRefData,$E355,0)),""),1),"")</f>
        <v/>
      </c>
      <c r="BB355" s="101" t="str">
        <f t="array" ref="BB355">IF($AY355,QUARTILE(IF(G4SelectionMask="x",IF(INDEX(RawDataRefData,$E355,0)&gt;0,INDEX(RawDataRefData,$E355,0)),""),3),"")</f>
        <v/>
      </c>
      <c r="BC355" s="101" t="str">
        <f t="array" ref="BC355">IF($AY355,MIN(IF(G4SelectionMask="x",IF(INDEX(RawDataRefData,$E355,0)&gt;0,INDEX(RawDataRefData,$E355,0)),"")),"")</f>
        <v/>
      </c>
      <c r="BD355" s="101" t="str">
        <f t="array" ref="BD355">IF($AY355,MAX(IF(G4SelectionMask="x",IF(INDEX(RawDataRefData,$E355,0)&gt;0,INDEX(RawDataRefData,$E355,0)),"")),"")</f>
        <v/>
      </c>
      <c r="BE355" s="101" t="str">
        <f t="shared" si="141"/>
        <v/>
      </c>
      <c r="BF355" s="101" t="str">
        <f t="array" ref="BF355">IF($AY355,STDEVA(IF(G4SelectionMask="x",IF(INDEX(RawDataRefData,$E355,0)&gt;0,INDEX(RawDataRefData,$E355,0)),"")),"")</f>
        <v/>
      </c>
      <c r="BG355" s="100" t="b">
        <f t="shared" si="142"/>
        <v>0</v>
      </c>
      <c r="BH355" s="100" t="str">
        <f t="array" ref="BH355">IF($BG355,MEDIAN(IF(G5SelectionMask="x",IF(INDEX(RawDataRefData,$E355,0)&gt;0,INDEX(RawDataRefData,$E355,0)),"")),"")</f>
        <v/>
      </c>
      <c r="BI355" s="100" t="str">
        <f t="array" ref="BI355">IF($BG355,QUARTILE(IF(G5SelectionMask="x",IF(INDEX(RawDataRefData,$E355,0)&gt;0,INDEX(RawDataRefData,$E355,0)),""),1),"")</f>
        <v/>
      </c>
      <c r="BJ355" s="100" t="str">
        <f t="array" ref="BJ355">IF($BG355,QUARTILE(IF(G5SelectionMask="x",IF(INDEX(RawDataRefData,$E355,0)&gt;0,INDEX(RawDataRefData,$E355,0)),""),3),"")</f>
        <v/>
      </c>
      <c r="BK355" s="100" t="str">
        <f t="array" ref="BK355">IF($BG355,MIN(IF(G5SelectionMask="x",IF(INDEX(RawDataRefData,$E355,0)&gt;0,INDEX(RawDataRefData,$E355,0)),"")),"")</f>
        <v/>
      </c>
      <c r="BL355" s="100" t="str">
        <f t="array" ref="BL355">IF($BG355,MAX(IF(G5SelectionMask="x",IF(INDEX(RawDataRefData,$E355,0)&gt;0,INDEX(RawDataRefData,$E355,0)),"")),"")</f>
        <v/>
      </c>
      <c r="BM355" s="100" t="str">
        <f t="shared" si="143"/>
        <v/>
      </c>
      <c r="BN355" s="103" t="str">
        <f t="array" ref="BN355">IF($BG355,STDEVA(IF(G5SelectionMask="x",IF(INDEX(RawDataRefData,$E355,0)&gt;0,INDEX(RawDataRefData,$E355,0)),"")),"")</f>
        <v/>
      </c>
      <c r="BO355" s="104"/>
      <c r="BP355" s="105"/>
      <c r="BQ355" s="105"/>
      <c r="BR355" s="105"/>
      <c r="BS355" s="105"/>
      <c r="BT355" s="105"/>
      <c r="BU355" s="105"/>
      <c r="BV355" s="105"/>
      <c r="BW355" s="105"/>
      <c r="BX355" s="105"/>
      <c r="BY355" s="105"/>
      <c r="BZ355" s="105"/>
      <c r="CA355" s="105"/>
      <c r="CB355" s="105"/>
      <c r="CC355" s="105"/>
      <c r="CD355" s="105"/>
    </row>
    <row r="356" spans="1:82" x14ac:dyDescent="0.2">
      <c r="A356" s="33">
        <f t="shared" si="120"/>
        <v>0</v>
      </c>
      <c r="B356" s="206"/>
      <c r="C356" s="200"/>
      <c r="D356" s="197"/>
      <c r="E356" s="72">
        <f t="shared" si="136"/>
        <v>347</v>
      </c>
      <c r="F356" s="9" t="s">
        <v>883</v>
      </c>
      <c r="K356" s="100" t="str">
        <f t="shared" si="121"/>
        <v/>
      </c>
      <c r="L356" s="100"/>
      <c r="M356" s="100"/>
      <c r="N356" s="100"/>
      <c r="O356" s="100"/>
      <c r="P356" s="101" t="str">
        <f t="shared" si="122"/>
        <v/>
      </c>
      <c r="Q356" s="102" t="str">
        <f t="shared" si="123"/>
        <v/>
      </c>
      <c r="R356" s="102" t="str">
        <f t="shared" si="124"/>
        <v/>
      </c>
      <c r="S356" s="102" t="str">
        <f t="shared" si="125"/>
        <v/>
      </c>
      <c r="T356" s="102" t="str">
        <f t="shared" si="126"/>
        <v/>
      </c>
      <c r="U356" s="102" t="str">
        <f t="shared" si="127"/>
        <v/>
      </c>
      <c r="V356" s="102" t="str">
        <f t="shared" si="128"/>
        <v/>
      </c>
      <c r="W356" s="102" t="str">
        <f t="shared" si="129"/>
        <v/>
      </c>
      <c r="X356" s="102" t="str">
        <f t="shared" si="130"/>
        <v/>
      </c>
      <c r="Y356" s="102" t="str">
        <f t="shared" si="131"/>
        <v/>
      </c>
      <c r="Z356" s="102" t="str">
        <f t="shared" si="132"/>
        <v/>
      </c>
      <c r="AA356" s="100" t="b">
        <f t="shared" si="133"/>
        <v>0</v>
      </c>
      <c r="AB356" s="100" t="str">
        <f t="array" ref="AB356">IF($AA356,MEDIAN(IF(G1SelectionMask="x",IF(INDEX(RawDataRefData,$E356,0)&gt;0,INDEX(RawDataRefData,$E356,0)),"")),"")</f>
        <v/>
      </c>
      <c r="AC356" s="100" t="str">
        <f t="array" ref="AC356">IF($AA356,QUARTILE(IF(G1SelectionMask="x",IF(INDEX(RawDataRefData,$E356,0)&gt;0,INDEX(RawDataRefData,$E356,0)),""),1),"")</f>
        <v/>
      </c>
      <c r="AD356" s="100" t="str">
        <f t="array" ref="AD356">IF($AA356,QUARTILE(IF(G1SelectionMask="x",IF(INDEX(RawDataRefData,$E356,0)&gt;0,INDEX(RawDataRefData,$E356,0)),""),3),"")</f>
        <v/>
      </c>
      <c r="AE356" s="100" t="str">
        <f t="array" ref="AE356">IF($AA356,MIN(IF(G1SelectionMask="x",IF(INDEX(RawDataRefData,$E356,0)&gt;0,INDEX(RawDataRefData,$E356,0)),"")),"")</f>
        <v/>
      </c>
      <c r="AF356" s="100" t="str">
        <f t="array" ref="AF356">IF($AA356,MAX(IF(G1SelectionMask="x",IF(INDEX(RawDataRefData,$E356,0)&gt;0,INDEX(RawDataRefData,$E356,0)),"")),"")</f>
        <v/>
      </c>
      <c r="AG356" s="100" t="str">
        <f t="shared" si="134"/>
        <v/>
      </c>
      <c r="AH356" s="100" t="str">
        <f t="array" ref="AH356">IF($AA356,STDEVA(IF(G1SelectionMask="x",IF(INDEX(RawDataRefData,$E356,0)&gt;0,INDEX(RawDataRefData,$E356,0)),"")),"")</f>
        <v/>
      </c>
      <c r="AI356" s="101" t="b">
        <f t="shared" si="135"/>
        <v>0</v>
      </c>
      <c r="AJ356" s="101" t="str">
        <f t="array" ref="AJ356">IF($AI356,MEDIAN(IF(G2SelectionMask="x",IF(INDEX(RawDataRefData,$E356,0)&gt;0,INDEX(RawDataRefData,$E356,0)),"")),"")</f>
        <v/>
      </c>
      <c r="AK356" s="101" t="str">
        <f t="array" ref="AK356">IF($AI356,QUARTILE(IF(G2SelectionMask="x",IF(INDEX(RawDataRefData,$E356,0)&gt;0,INDEX(RawDataRefData,$E356,0)),""),1),"")</f>
        <v/>
      </c>
      <c r="AL356" s="101" t="str">
        <f t="array" ref="AL356">IF($AI356,QUARTILE(IF(G2SelectionMask="x",IF(INDEX(RawDataRefData,$E356,0)&gt;0,INDEX(RawDataRefData,$E356,0)),""),3),"")</f>
        <v/>
      </c>
      <c r="AM356" s="101" t="str">
        <f t="array" ref="AM356">IF($AI356,MIN(IF(G2SelectionMask="x",IF(INDEX(RawDataRefData,$E356,0)&gt;0,INDEX(RawDataRefData,$E356,0)),"")),"")</f>
        <v/>
      </c>
      <c r="AN356" s="101" t="str">
        <f t="array" ref="AN356">IF($AI356,MAX(IF(G2SelectionMask="x",IF(INDEX(RawDataRefData,$E356,0)&gt;0,INDEX(RawDataRefData,$E356,0)),"")),"")</f>
        <v/>
      </c>
      <c r="AO356" s="101" t="str">
        <f t="shared" si="137"/>
        <v/>
      </c>
      <c r="AP356" s="101" t="str">
        <f t="array" ref="AP356">IF($AI356,STDEVA(IF(G2SelectionMask="x",IF(INDEX(RawDataRefData,$E356,0)&gt;0,INDEX(RawDataRefData,$E356,0)),"")),"")</f>
        <v/>
      </c>
      <c r="AQ356" s="100" t="b">
        <f t="shared" si="138"/>
        <v>0</v>
      </c>
      <c r="AR356" s="100" t="str">
        <f t="array" ref="AR356">IF($AQ356,MEDIAN(IF(G3SelectionMask="x",IF(INDEX(RawDataRefData,$E356,0)&gt;0,INDEX(RawDataRefData,$E356,0)),"")),"")</f>
        <v/>
      </c>
      <c r="AS356" s="100" t="str">
        <f t="array" ref="AS356">IF($AQ356,QUARTILE(IF(G3SelectionMask="x",IF(INDEX(RawDataRefData,$E356,0)&gt;0,INDEX(RawDataRefData,$E356,0)),""),1),"")</f>
        <v/>
      </c>
      <c r="AT356" s="100" t="str">
        <f t="array" ref="AT356">IF($AQ356,QUARTILE(IF(G3SelectionMask="x",IF(INDEX(RawDataRefData,$E356,0)&gt;0,INDEX(RawDataRefData,$E356,0)),""),3),"")</f>
        <v/>
      </c>
      <c r="AU356" s="100" t="str">
        <f t="array" ref="AU356">IF($AQ356,MIN(IF(G3SelectionMask="x",IF(INDEX(RawDataRefData,$E356,0)&gt;0,INDEX(RawDataRefData,$E356,0)),"")),"")</f>
        <v/>
      </c>
      <c r="AV356" s="100" t="str">
        <f t="array" ref="AV356">IF($AQ356,MAX(IF(G3SelectionMask="x",IF(INDEX(RawDataRefData,$E356,0)&gt;0,INDEX(RawDataRefData,$E356,0)),"")),"")</f>
        <v/>
      </c>
      <c r="AW356" s="100" t="str">
        <f t="shared" si="139"/>
        <v/>
      </c>
      <c r="AX356" s="100" t="str">
        <f t="array" ref="AX356">IF($AQ356,STDEVA(IF(G3SelectionMask="x",IF(INDEX(RawDataRefData,$E356,0)&gt;0,INDEX(RawDataRefData,$E356,0)),"")),"")</f>
        <v/>
      </c>
      <c r="AY356" s="101" t="b">
        <f t="shared" si="140"/>
        <v>0</v>
      </c>
      <c r="AZ356" s="101" t="str">
        <f t="array" ref="AZ356">IF($AY356,MEDIAN(IF(G4SelectionMask="x",IF(INDEX(RawDataRefData,$E356,0)&gt;0,INDEX(RawDataRefData,$E356,0)),"")),"")</f>
        <v/>
      </c>
      <c r="BA356" s="101" t="str">
        <f t="array" ref="BA356">IF($AY356,QUARTILE(IF(G4SelectionMask="x",IF(INDEX(RawDataRefData,$E356,0)&gt;0,INDEX(RawDataRefData,$E356,0)),""),1),"")</f>
        <v/>
      </c>
      <c r="BB356" s="101" t="str">
        <f t="array" ref="BB356">IF($AY356,QUARTILE(IF(G4SelectionMask="x",IF(INDEX(RawDataRefData,$E356,0)&gt;0,INDEX(RawDataRefData,$E356,0)),""),3),"")</f>
        <v/>
      </c>
      <c r="BC356" s="101" t="str">
        <f t="array" ref="BC356">IF($AY356,MIN(IF(G4SelectionMask="x",IF(INDEX(RawDataRefData,$E356,0)&gt;0,INDEX(RawDataRefData,$E356,0)),"")),"")</f>
        <v/>
      </c>
      <c r="BD356" s="101" t="str">
        <f t="array" ref="BD356">IF($AY356,MAX(IF(G4SelectionMask="x",IF(INDEX(RawDataRefData,$E356,0)&gt;0,INDEX(RawDataRefData,$E356,0)),"")),"")</f>
        <v/>
      </c>
      <c r="BE356" s="101" t="str">
        <f t="shared" si="141"/>
        <v/>
      </c>
      <c r="BF356" s="101" t="str">
        <f t="array" ref="BF356">IF($AY356,STDEVA(IF(G4SelectionMask="x",IF(INDEX(RawDataRefData,$E356,0)&gt;0,INDEX(RawDataRefData,$E356,0)),"")),"")</f>
        <v/>
      </c>
      <c r="BG356" s="100" t="b">
        <f t="shared" si="142"/>
        <v>0</v>
      </c>
      <c r="BH356" s="100" t="str">
        <f t="array" ref="BH356">IF($BG356,MEDIAN(IF(G5SelectionMask="x",IF(INDEX(RawDataRefData,$E356,0)&gt;0,INDEX(RawDataRefData,$E356,0)),"")),"")</f>
        <v/>
      </c>
      <c r="BI356" s="100" t="str">
        <f t="array" ref="BI356">IF($BG356,QUARTILE(IF(G5SelectionMask="x",IF(INDEX(RawDataRefData,$E356,0)&gt;0,INDEX(RawDataRefData,$E356,0)),""),1),"")</f>
        <v/>
      </c>
      <c r="BJ356" s="100" t="str">
        <f t="array" ref="BJ356">IF($BG356,QUARTILE(IF(G5SelectionMask="x",IF(INDEX(RawDataRefData,$E356,0)&gt;0,INDEX(RawDataRefData,$E356,0)),""),3),"")</f>
        <v/>
      </c>
      <c r="BK356" s="100" t="str">
        <f t="array" ref="BK356">IF($BG356,MIN(IF(G5SelectionMask="x",IF(INDEX(RawDataRefData,$E356,0)&gt;0,INDEX(RawDataRefData,$E356,0)),"")),"")</f>
        <v/>
      </c>
      <c r="BL356" s="100" t="str">
        <f t="array" ref="BL356">IF($BG356,MAX(IF(G5SelectionMask="x",IF(INDEX(RawDataRefData,$E356,0)&gt;0,INDEX(RawDataRefData,$E356,0)),"")),"")</f>
        <v/>
      </c>
      <c r="BM356" s="100" t="str">
        <f t="shared" si="143"/>
        <v/>
      </c>
      <c r="BN356" s="103" t="str">
        <f t="array" ref="BN356">IF($BG356,STDEVA(IF(G5SelectionMask="x",IF(INDEX(RawDataRefData,$E356,0)&gt;0,INDEX(RawDataRefData,$E356,0)),"")),"")</f>
        <v/>
      </c>
      <c r="BO356" s="104"/>
      <c r="BP356" s="105"/>
      <c r="BQ356" s="105"/>
      <c r="BR356" s="105"/>
      <c r="BS356" s="105"/>
      <c r="BT356" s="105"/>
      <c r="BU356" s="105"/>
      <c r="BV356" s="105"/>
      <c r="BW356" s="105"/>
      <c r="BX356" s="105"/>
      <c r="BY356" s="105"/>
      <c r="BZ356" s="105"/>
      <c r="CA356" s="105"/>
      <c r="CB356" s="105"/>
      <c r="CC356" s="105"/>
      <c r="CD356" s="105"/>
    </row>
    <row r="357" spans="1:82" x14ac:dyDescent="0.2">
      <c r="A357" s="33">
        <f t="shared" si="120"/>
        <v>0</v>
      </c>
      <c r="B357" s="206"/>
      <c r="C357" s="200"/>
      <c r="D357" s="197"/>
      <c r="E357" s="72">
        <f t="shared" si="136"/>
        <v>348</v>
      </c>
      <c r="F357" s="9" t="s">
        <v>889</v>
      </c>
      <c r="K357" s="100" t="str">
        <f t="shared" si="121"/>
        <v/>
      </c>
      <c r="L357" s="100"/>
      <c r="M357" s="100"/>
      <c r="N357" s="100"/>
      <c r="O357" s="100"/>
      <c r="P357" s="101" t="str">
        <f t="shared" si="122"/>
        <v/>
      </c>
      <c r="Q357" s="102" t="str">
        <f t="shared" si="123"/>
        <v/>
      </c>
      <c r="R357" s="102" t="str">
        <f t="shared" si="124"/>
        <v/>
      </c>
      <c r="S357" s="102" t="str">
        <f t="shared" si="125"/>
        <v/>
      </c>
      <c r="T357" s="102" t="str">
        <f t="shared" si="126"/>
        <v/>
      </c>
      <c r="U357" s="102" t="str">
        <f t="shared" si="127"/>
        <v/>
      </c>
      <c r="V357" s="102" t="str">
        <f t="shared" si="128"/>
        <v/>
      </c>
      <c r="W357" s="102" t="str">
        <f t="shared" si="129"/>
        <v/>
      </c>
      <c r="X357" s="102" t="str">
        <f t="shared" si="130"/>
        <v/>
      </c>
      <c r="Y357" s="102" t="str">
        <f t="shared" si="131"/>
        <v/>
      </c>
      <c r="Z357" s="102" t="str">
        <f t="shared" si="132"/>
        <v/>
      </c>
      <c r="AA357" s="100" t="b">
        <f t="shared" si="133"/>
        <v>0</v>
      </c>
      <c r="AB357" s="100" t="str">
        <f t="array" ref="AB357">IF($AA357,MEDIAN(IF(G1SelectionMask="x",IF(INDEX(RawDataRefData,$E357,0)&gt;0,INDEX(RawDataRefData,$E357,0)),"")),"")</f>
        <v/>
      </c>
      <c r="AC357" s="100" t="str">
        <f t="array" ref="AC357">IF($AA357,QUARTILE(IF(G1SelectionMask="x",IF(INDEX(RawDataRefData,$E357,0)&gt;0,INDEX(RawDataRefData,$E357,0)),""),1),"")</f>
        <v/>
      </c>
      <c r="AD357" s="100" t="str">
        <f t="array" ref="AD357">IF($AA357,QUARTILE(IF(G1SelectionMask="x",IF(INDEX(RawDataRefData,$E357,0)&gt;0,INDEX(RawDataRefData,$E357,0)),""),3),"")</f>
        <v/>
      </c>
      <c r="AE357" s="100" t="str">
        <f t="array" ref="AE357">IF($AA357,MIN(IF(G1SelectionMask="x",IF(INDEX(RawDataRefData,$E357,0)&gt;0,INDEX(RawDataRefData,$E357,0)),"")),"")</f>
        <v/>
      </c>
      <c r="AF357" s="100" t="str">
        <f t="array" ref="AF357">IF($AA357,MAX(IF(G1SelectionMask="x",IF(INDEX(RawDataRefData,$E357,0)&gt;0,INDEX(RawDataRefData,$E357,0)),"")),"")</f>
        <v/>
      </c>
      <c r="AG357" s="100" t="str">
        <f t="shared" si="134"/>
        <v/>
      </c>
      <c r="AH357" s="100" t="str">
        <f t="array" ref="AH357">IF($AA357,STDEVA(IF(G1SelectionMask="x",IF(INDEX(RawDataRefData,$E357,0)&gt;0,INDEX(RawDataRefData,$E357,0)),"")),"")</f>
        <v/>
      </c>
      <c r="AI357" s="101" t="b">
        <f t="shared" si="135"/>
        <v>0</v>
      </c>
      <c r="AJ357" s="101" t="str">
        <f t="array" ref="AJ357">IF($AI357,MEDIAN(IF(G2SelectionMask="x",IF(INDEX(RawDataRefData,$E357,0)&gt;0,INDEX(RawDataRefData,$E357,0)),"")),"")</f>
        <v/>
      </c>
      <c r="AK357" s="101" t="str">
        <f t="array" ref="AK357">IF($AI357,QUARTILE(IF(G2SelectionMask="x",IF(INDEX(RawDataRefData,$E357,0)&gt;0,INDEX(RawDataRefData,$E357,0)),""),1),"")</f>
        <v/>
      </c>
      <c r="AL357" s="101" t="str">
        <f t="array" ref="AL357">IF($AI357,QUARTILE(IF(G2SelectionMask="x",IF(INDEX(RawDataRefData,$E357,0)&gt;0,INDEX(RawDataRefData,$E357,0)),""),3),"")</f>
        <v/>
      </c>
      <c r="AM357" s="101" t="str">
        <f t="array" ref="AM357">IF($AI357,MIN(IF(G2SelectionMask="x",IF(INDEX(RawDataRefData,$E357,0)&gt;0,INDEX(RawDataRefData,$E357,0)),"")),"")</f>
        <v/>
      </c>
      <c r="AN357" s="101" t="str">
        <f t="array" ref="AN357">IF($AI357,MAX(IF(G2SelectionMask="x",IF(INDEX(RawDataRefData,$E357,0)&gt;0,INDEX(RawDataRefData,$E357,0)),"")),"")</f>
        <v/>
      </c>
      <c r="AO357" s="101" t="str">
        <f t="shared" si="137"/>
        <v/>
      </c>
      <c r="AP357" s="101" t="str">
        <f t="array" ref="AP357">IF($AI357,STDEVA(IF(G2SelectionMask="x",IF(INDEX(RawDataRefData,$E357,0)&gt;0,INDEX(RawDataRefData,$E357,0)),"")),"")</f>
        <v/>
      </c>
      <c r="AQ357" s="100" t="b">
        <f t="shared" si="138"/>
        <v>0</v>
      </c>
      <c r="AR357" s="100" t="str">
        <f t="array" ref="AR357">IF($AQ357,MEDIAN(IF(G3SelectionMask="x",IF(INDEX(RawDataRefData,$E357,0)&gt;0,INDEX(RawDataRefData,$E357,0)),"")),"")</f>
        <v/>
      </c>
      <c r="AS357" s="100" t="str">
        <f t="array" ref="AS357">IF($AQ357,QUARTILE(IF(G3SelectionMask="x",IF(INDEX(RawDataRefData,$E357,0)&gt;0,INDEX(RawDataRefData,$E357,0)),""),1),"")</f>
        <v/>
      </c>
      <c r="AT357" s="100" t="str">
        <f t="array" ref="AT357">IF($AQ357,QUARTILE(IF(G3SelectionMask="x",IF(INDEX(RawDataRefData,$E357,0)&gt;0,INDEX(RawDataRefData,$E357,0)),""),3),"")</f>
        <v/>
      </c>
      <c r="AU357" s="100" t="str">
        <f t="array" ref="AU357">IF($AQ357,MIN(IF(G3SelectionMask="x",IF(INDEX(RawDataRefData,$E357,0)&gt;0,INDEX(RawDataRefData,$E357,0)),"")),"")</f>
        <v/>
      </c>
      <c r="AV357" s="100" t="str">
        <f t="array" ref="AV357">IF($AQ357,MAX(IF(G3SelectionMask="x",IF(INDEX(RawDataRefData,$E357,0)&gt;0,INDEX(RawDataRefData,$E357,0)),"")),"")</f>
        <v/>
      </c>
      <c r="AW357" s="100" t="str">
        <f t="shared" si="139"/>
        <v/>
      </c>
      <c r="AX357" s="100" t="str">
        <f t="array" ref="AX357">IF($AQ357,STDEVA(IF(G3SelectionMask="x",IF(INDEX(RawDataRefData,$E357,0)&gt;0,INDEX(RawDataRefData,$E357,0)),"")),"")</f>
        <v/>
      </c>
      <c r="AY357" s="101" t="b">
        <f t="shared" si="140"/>
        <v>0</v>
      </c>
      <c r="AZ357" s="101" t="str">
        <f t="array" ref="AZ357">IF($AY357,MEDIAN(IF(G4SelectionMask="x",IF(INDEX(RawDataRefData,$E357,0)&gt;0,INDEX(RawDataRefData,$E357,0)),"")),"")</f>
        <v/>
      </c>
      <c r="BA357" s="101" t="str">
        <f t="array" ref="BA357">IF($AY357,QUARTILE(IF(G4SelectionMask="x",IF(INDEX(RawDataRefData,$E357,0)&gt;0,INDEX(RawDataRefData,$E357,0)),""),1),"")</f>
        <v/>
      </c>
      <c r="BB357" s="101" t="str">
        <f t="array" ref="BB357">IF($AY357,QUARTILE(IF(G4SelectionMask="x",IF(INDEX(RawDataRefData,$E357,0)&gt;0,INDEX(RawDataRefData,$E357,0)),""),3),"")</f>
        <v/>
      </c>
      <c r="BC357" s="101" t="str">
        <f t="array" ref="BC357">IF($AY357,MIN(IF(G4SelectionMask="x",IF(INDEX(RawDataRefData,$E357,0)&gt;0,INDEX(RawDataRefData,$E357,0)),"")),"")</f>
        <v/>
      </c>
      <c r="BD357" s="101" t="str">
        <f t="array" ref="BD357">IF($AY357,MAX(IF(G4SelectionMask="x",IF(INDEX(RawDataRefData,$E357,0)&gt;0,INDEX(RawDataRefData,$E357,0)),"")),"")</f>
        <v/>
      </c>
      <c r="BE357" s="101" t="str">
        <f t="shared" si="141"/>
        <v/>
      </c>
      <c r="BF357" s="101" t="str">
        <f t="array" ref="BF357">IF($AY357,STDEVA(IF(G4SelectionMask="x",IF(INDEX(RawDataRefData,$E357,0)&gt;0,INDEX(RawDataRefData,$E357,0)),"")),"")</f>
        <v/>
      </c>
      <c r="BG357" s="100" t="b">
        <f t="shared" si="142"/>
        <v>0</v>
      </c>
      <c r="BH357" s="100" t="str">
        <f t="array" ref="BH357">IF($BG357,MEDIAN(IF(G5SelectionMask="x",IF(INDEX(RawDataRefData,$E357,0)&gt;0,INDEX(RawDataRefData,$E357,0)),"")),"")</f>
        <v/>
      </c>
      <c r="BI357" s="100" t="str">
        <f t="array" ref="BI357">IF($BG357,QUARTILE(IF(G5SelectionMask="x",IF(INDEX(RawDataRefData,$E357,0)&gt;0,INDEX(RawDataRefData,$E357,0)),""),1),"")</f>
        <v/>
      </c>
      <c r="BJ357" s="100" t="str">
        <f t="array" ref="BJ357">IF($BG357,QUARTILE(IF(G5SelectionMask="x",IF(INDEX(RawDataRefData,$E357,0)&gt;0,INDEX(RawDataRefData,$E357,0)),""),3),"")</f>
        <v/>
      </c>
      <c r="BK357" s="100" t="str">
        <f t="array" ref="BK357">IF($BG357,MIN(IF(G5SelectionMask="x",IF(INDEX(RawDataRefData,$E357,0)&gt;0,INDEX(RawDataRefData,$E357,0)),"")),"")</f>
        <v/>
      </c>
      <c r="BL357" s="100" t="str">
        <f t="array" ref="BL357">IF($BG357,MAX(IF(G5SelectionMask="x",IF(INDEX(RawDataRefData,$E357,0)&gt;0,INDEX(RawDataRefData,$E357,0)),"")),"")</f>
        <v/>
      </c>
      <c r="BM357" s="100" t="str">
        <f t="shared" si="143"/>
        <v/>
      </c>
      <c r="BN357" s="103" t="str">
        <f t="array" ref="BN357">IF($BG357,STDEVA(IF(G5SelectionMask="x",IF(INDEX(RawDataRefData,$E357,0)&gt;0,INDEX(RawDataRefData,$E357,0)),"")),"")</f>
        <v/>
      </c>
      <c r="BO357" s="104"/>
      <c r="BP357" s="105"/>
      <c r="BQ357" s="105"/>
      <c r="BR357" s="105"/>
      <c r="BS357" s="105"/>
      <c r="BT357" s="105"/>
      <c r="BU357" s="105"/>
      <c r="BV357" s="105"/>
      <c r="BW357" s="105"/>
      <c r="BX357" s="105"/>
      <c r="BY357" s="105"/>
      <c r="BZ357" s="105"/>
      <c r="CA357" s="105"/>
      <c r="CB357" s="105"/>
      <c r="CC357" s="105"/>
      <c r="CD357" s="105"/>
    </row>
    <row r="358" spans="1:82" x14ac:dyDescent="0.2">
      <c r="A358" s="33">
        <f t="shared" si="120"/>
        <v>0</v>
      </c>
      <c r="B358" s="206"/>
      <c r="C358" s="200"/>
      <c r="D358" s="197"/>
      <c r="E358" s="72">
        <f t="shared" si="136"/>
        <v>349</v>
      </c>
      <c r="F358" s="9" t="s">
        <v>884</v>
      </c>
      <c r="K358" s="100" t="str">
        <f t="shared" si="121"/>
        <v/>
      </c>
      <c r="L358" s="100"/>
      <c r="M358" s="100"/>
      <c r="N358" s="100"/>
      <c r="O358" s="100"/>
      <c r="P358" s="101" t="str">
        <f t="shared" si="122"/>
        <v/>
      </c>
      <c r="Q358" s="102" t="str">
        <f t="shared" si="123"/>
        <v/>
      </c>
      <c r="R358" s="102" t="str">
        <f t="shared" si="124"/>
        <v/>
      </c>
      <c r="S358" s="102" t="str">
        <f t="shared" si="125"/>
        <v/>
      </c>
      <c r="T358" s="102" t="str">
        <f t="shared" si="126"/>
        <v/>
      </c>
      <c r="U358" s="102" t="str">
        <f t="shared" si="127"/>
        <v/>
      </c>
      <c r="V358" s="102" t="str">
        <f t="shared" si="128"/>
        <v/>
      </c>
      <c r="W358" s="102" t="str">
        <f t="shared" si="129"/>
        <v/>
      </c>
      <c r="X358" s="102" t="str">
        <f t="shared" si="130"/>
        <v/>
      </c>
      <c r="Y358" s="102" t="str">
        <f t="shared" si="131"/>
        <v/>
      </c>
      <c r="Z358" s="102" t="str">
        <f t="shared" si="132"/>
        <v/>
      </c>
      <c r="AA358" s="100" t="b">
        <f t="shared" si="133"/>
        <v>0</v>
      </c>
      <c r="AB358" s="100" t="str">
        <f t="array" ref="AB358">IF($AA358,MEDIAN(IF(G1SelectionMask="x",IF(INDEX(RawDataRefData,$E358,0)&gt;0,INDEX(RawDataRefData,$E358,0)),"")),"")</f>
        <v/>
      </c>
      <c r="AC358" s="100" t="str">
        <f t="array" ref="AC358">IF($AA358,QUARTILE(IF(G1SelectionMask="x",IF(INDEX(RawDataRefData,$E358,0)&gt;0,INDEX(RawDataRefData,$E358,0)),""),1),"")</f>
        <v/>
      </c>
      <c r="AD358" s="100" t="str">
        <f t="array" ref="AD358">IF($AA358,QUARTILE(IF(G1SelectionMask="x",IF(INDEX(RawDataRefData,$E358,0)&gt;0,INDEX(RawDataRefData,$E358,0)),""),3),"")</f>
        <v/>
      </c>
      <c r="AE358" s="100" t="str">
        <f t="array" ref="AE358">IF($AA358,MIN(IF(G1SelectionMask="x",IF(INDEX(RawDataRefData,$E358,0)&gt;0,INDEX(RawDataRefData,$E358,0)),"")),"")</f>
        <v/>
      </c>
      <c r="AF358" s="100" t="str">
        <f t="array" ref="AF358">IF($AA358,MAX(IF(G1SelectionMask="x",IF(INDEX(RawDataRefData,$E358,0)&gt;0,INDEX(RawDataRefData,$E358,0)),"")),"")</f>
        <v/>
      </c>
      <c r="AG358" s="100" t="str">
        <f t="shared" si="134"/>
        <v/>
      </c>
      <c r="AH358" s="100" t="str">
        <f t="array" ref="AH358">IF($AA358,STDEVA(IF(G1SelectionMask="x",IF(INDEX(RawDataRefData,$E358,0)&gt;0,INDEX(RawDataRefData,$E358,0)),"")),"")</f>
        <v/>
      </c>
      <c r="AI358" s="101" t="b">
        <f t="shared" si="135"/>
        <v>0</v>
      </c>
      <c r="AJ358" s="101" t="str">
        <f t="array" ref="AJ358">IF($AI358,MEDIAN(IF(G2SelectionMask="x",IF(INDEX(RawDataRefData,$E358,0)&gt;0,INDEX(RawDataRefData,$E358,0)),"")),"")</f>
        <v/>
      </c>
      <c r="AK358" s="101" t="str">
        <f t="array" ref="AK358">IF($AI358,QUARTILE(IF(G2SelectionMask="x",IF(INDEX(RawDataRefData,$E358,0)&gt;0,INDEX(RawDataRefData,$E358,0)),""),1),"")</f>
        <v/>
      </c>
      <c r="AL358" s="101" t="str">
        <f t="array" ref="AL358">IF($AI358,QUARTILE(IF(G2SelectionMask="x",IF(INDEX(RawDataRefData,$E358,0)&gt;0,INDEX(RawDataRefData,$E358,0)),""),3),"")</f>
        <v/>
      </c>
      <c r="AM358" s="101" t="str">
        <f t="array" ref="AM358">IF($AI358,MIN(IF(G2SelectionMask="x",IF(INDEX(RawDataRefData,$E358,0)&gt;0,INDEX(RawDataRefData,$E358,0)),"")),"")</f>
        <v/>
      </c>
      <c r="AN358" s="101" t="str">
        <f t="array" ref="AN358">IF($AI358,MAX(IF(G2SelectionMask="x",IF(INDEX(RawDataRefData,$E358,0)&gt;0,INDEX(RawDataRefData,$E358,0)),"")),"")</f>
        <v/>
      </c>
      <c r="AO358" s="101" t="str">
        <f t="shared" si="137"/>
        <v/>
      </c>
      <c r="AP358" s="101" t="str">
        <f t="array" ref="AP358">IF($AI358,STDEVA(IF(G2SelectionMask="x",IF(INDEX(RawDataRefData,$E358,0)&gt;0,INDEX(RawDataRefData,$E358,0)),"")),"")</f>
        <v/>
      </c>
      <c r="AQ358" s="100" t="b">
        <f t="shared" si="138"/>
        <v>0</v>
      </c>
      <c r="AR358" s="100" t="str">
        <f t="array" ref="AR358">IF($AQ358,MEDIAN(IF(G3SelectionMask="x",IF(INDEX(RawDataRefData,$E358,0)&gt;0,INDEX(RawDataRefData,$E358,0)),"")),"")</f>
        <v/>
      </c>
      <c r="AS358" s="100" t="str">
        <f t="array" ref="AS358">IF($AQ358,QUARTILE(IF(G3SelectionMask="x",IF(INDEX(RawDataRefData,$E358,0)&gt;0,INDEX(RawDataRefData,$E358,0)),""),1),"")</f>
        <v/>
      </c>
      <c r="AT358" s="100" t="str">
        <f t="array" ref="AT358">IF($AQ358,QUARTILE(IF(G3SelectionMask="x",IF(INDEX(RawDataRefData,$E358,0)&gt;0,INDEX(RawDataRefData,$E358,0)),""),3),"")</f>
        <v/>
      </c>
      <c r="AU358" s="100" t="str">
        <f t="array" ref="AU358">IF($AQ358,MIN(IF(G3SelectionMask="x",IF(INDEX(RawDataRefData,$E358,0)&gt;0,INDEX(RawDataRefData,$E358,0)),"")),"")</f>
        <v/>
      </c>
      <c r="AV358" s="100" t="str">
        <f t="array" ref="AV358">IF($AQ358,MAX(IF(G3SelectionMask="x",IF(INDEX(RawDataRefData,$E358,0)&gt;0,INDEX(RawDataRefData,$E358,0)),"")),"")</f>
        <v/>
      </c>
      <c r="AW358" s="100" t="str">
        <f t="shared" si="139"/>
        <v/>
      </c>
      <c r="AX358" s="100" t="str">
        <f t="array" ref="AX358">IF($AQ358,STDEVA(IF(G3SelectionMask="x",IF(INDEX(RawDataRefData,$E358,0)&gt;0,INDEX(RawDataRefData,$E358,0)),"")),"")</f>
        <v/>
      </c>
      <c r="AY358" s="101" t="b">
        <f t="shared" si="140"/>
        <v>0</v>
      </c>
      <c r="AZ358" s="101" t="str">
        <f t="array" ref="AZ358">IF($AY358,MEDIAN(IF(G4SelectionMask="x",IF(INDEX(RawDataRefData,$E358,0)&gt;0,INDEX(RawDataRefData,$E358,0)),"")),"")</f>
        <v/>
      </c>
      <c r="BA358" s="101" t="str">
        <f t="array" ref="BA358">IF($AY358,QUARTILE(IF(G4SelectionMask="x",IF(INDEX(RawDataRefData,$E358,0)&gt;0,INDEX(RawDataRefData,$E358,0)),""),1),"")</f>
        <v/>
      </c>
      <c r="BB358" s="101" t="str">
        <f t="array" ref="BB358">IF($AY358,QUARTILE(IF(G4SelectionMask="x",IF(INDEX(RawDataRefData,$E358,0)&gt;0,INDEX(RawDataRefData,$E358,0)),""),3),"")</f>
        <v/>
      </c>
      <c r="BC358" s="101" t="str">
        <f t="array" ref="BC358">IF($AY358,MIN(IF(G4SelectionMask="x",IF(INDEX(RawDataRefData,$E358,0)&gt;0,INDEX(RawDataRefData,$E358,0)),"")),"")</f>
        <v/>
      </c>
      <c r="BD358" s="101" t="str">
        <f t="array" ref="BD358">IF($AY358,MAX(IF(G4SelectionMask="x",IF(INDEX(RawDataRefData,$E358,0)&gt;0,INDEX(RawDataRefData,$E358,0)),"")),"")</f>
        <v/>
      </c>
      <c r="BE358" s="101" t="str">
        <f t="shared" si="141"/>
        <v/>
      </c>
      <c r="BF358" s="101" t="str">
        <f t="array" ref="BF358">IF($AY358,STDEVA(IF(G4SelectionMask="x",IF(INDEX(RawDataRefData,$E358,0)&gt;0,INDEX(RawDataRefData,$E358,0)),"")),"")</f>
        <v/>
      </c>
      <c r="BG358" s="100" t="b">
        <f t="shared" si="142"/>
        <v>0</v>
      </c>
      <c r="BH358" s="100" t="str">
        <f t="array" ref="BH358">IF($BG358,MEDIAN(IF(G5SelectionMask="x",IF(INDEX(RawDataRefData,$E358,0)&gt;0,INDEX(RawDataRefData,$E358,0)),"")),"")</f>
        <v/>
      </c>
      <c r="BI358" s="100" t="str">
        <f t="array" ref="BI358">IF($BG358,QUARTILE(IF(G5SelectionMask="x",IF(INDEX(RawDataRefData,$E358,0)&gt;0,INDEX(RawDataRefData,$E358,0)),""),1),"")</f>
        <v/>
      </c>
      <c r="BJ358" s="100" t="str">
        <f t="array" ref="BJ358">IF($BG358,QUARTILE(IF(G5SelectionMask="x",IF(INDEX(RawDataRefData,$E358,0)&gt;0,INDEX(RawDataRefData,$E358,0)),""),3),"")</f>
        <v/>
      </c>
      <c r="BK358" s="100" t="str">
        <f t="array" ref="BK358">IF($BG358,MIN(IF(G5SelectionMask="x",IF(INDEX(RawDataRefData,$E358,0)&gt;0,INDEX(RawDataRefData,$E358,0)),"")),"")</f>
        <v/>
      </c>
      <c r="BL358" s="100" t="str">
        <f t="array" ref="BL358">IF($BG358,MAX(IF(G5SelectionMask="x",IF(INDEX(RawDataRefData,$E358,0)&gt;0,INDEX(RawDataRefData,$E358,0)),"")),"")</f>
        <v/>
      </c>
      <c r="BM358" s="100" t="str">
        <f t="shared" si="143"/>
        <v/>
      </c>
      <c r="BN358" s="103" t="str">
        <f t="array" ref="BN358">IF($BG358,STDEVA(IF(G5SelectionMask="x",IF(INDEX(RawDataRefData,$E358,0)&gt;0,INDEX(RawDataRefData,$E358,0)),"")),"")</f>
        <v/>
      </c>
      <c r="BO358" s="104"/>
      <c r="BP358" s="105"/>
      <c r="BQ358" s="105"/>
      <c r="BR358" s="105"/>
      <c r="BS358" s="105"/>
      <c r="BT358" s="105"/>
      <c r="BU358" s="105"/>
      <c r="BV358" s="105"/>
      <c r="BW358" s="105"/>
      <c r="BX358" s="105"/>
      <c r="BY358" s="105"/>
      <c r="BZ358" s="105"/>
      <c r="CA358" s="105"/>
      <c r="CB358" s="105"/>
      <c r="CC358" s="105"/>
      <c r="CD358" s="105"/>
    </row>
    <row r="359" spans="1:82" x14ac:dyDescent="0.2">
      <c r="A359" s="33">
        <f t="shared" si="120"/>
        <v>0</v>
      </c>
      <c r="B359" s="206"/>
      <c r="C359" s="200"/>
      <c r="D359" s="197"/>
      <c r="E359" s="72">
        <f t="shared" si="136"/>
        <v>350</v>
      </c>
      <c r="F359" s="9" t="s">
        <v>885</v>
      </c>
      <c r="K359" s="100" t="str">
        <f t="shared" si="121"/>
        <v/>
      </c>
      <c r="L359" s="100"/>
      <c r="M359" s="100"/>
      <c r="N359" s="100"/>
      <c r="O359" s="100"/>
      <c r="P359" s="101" t="str">
        <f t="shared" si="122"/>
        <v/>
      </c>
      <c r="Q359" s="102" t="str">
        <f t="shared" si="123"/>
        <v/>
      </c>
      <c r="R359" s="102" t="str">
        <f t="shared" si="124"/>
        <v/>
      </c>
      <c r="S359" s="102" t="str">
        <f t="shared" si="125"/>
        <v/>
      </c>
      <c r="T359" s="102" t="str">
        <f t="shared" si="126"/>
        <v/>
      </c>
      <c r="U359" s="102" t="str">
        <f t="shared" si="127"/>
        <v/>
      </c>
      <c r="V359" s="102" t="str">
        <f t="shared" si="128"/>
        <v/>
      </c>
      <c r="W359" s="102" t="str">
        <f t="shared" si="129"/>
        <v/>
      </c>
      <c r="X359" s="102" t="str">
        <f t="shared" si="130"/>
        <v/>
      </c>
      <c r="Y359" s="102" t="str">
        <f t="shared" si="131"/>
        <v/>
      </c>
      <c r="Z359" s="102" t="str">
        <f t="shared" si="132"/>
        <v/>
      </c>
      <c r="AA359" s="100" t="b">
        <f t="shared" si="133"/>
        <v>0</v>
      </c>
      <c r="AB359" s="100" t="str">
        <f t="array" ref="AB359">IF($AA359,MEDIAN(IF(G1SelectionMask="x",IF(INDEX(RawDataRefData,$E359,0)&gt;0,INDEX(RawDataRefData,$E359,0)),"")),"")</f>
        <v/>
      </c>
      <c r="AC359" s="100" t="str">
        <f t="array" ref="AC359">IF($AA359,QUARTILE(IF(G1SelectionMask="x",IF(INDEX(RawDataRefData,$E359,0)&gt;0,INDEX(RawDataRefData,$E359,0)),""),1),"")</f>
        <v/>
      </c>
      <c r="AD359" s="100" t="str">
        <f t="array" ref="AD359">IF($AA359,QUARTILE(IF(G1SelectionMask="x",IF(INDEX(RawDataRefData,$E359,0)&gt;0,INDEX(RawDataRefData,$E359,0)),""),3),"")</f>
        <v/>
      </c>
      <c r="AE359" s="100" t="str">
        <f t="array" ref="AE359">IF($AA359,MIN(IF(G1SelectionMask="x",IF(INDEX(RawDataRefData,$E359,0)&gt;0,INDEX(RawDataRefData,$E359,0)),"")),"")</f>
        <v/>
      </c>
      <c r="AF359" s="100" t="str">
        <f t="array" ref="AF359">IF($AA359,MAX(IF(G1SelectionMask="x",IF(INDEX(RawDataRefData,$E359,0)&gt;0,INDEX(RawDataRefData,$E359,0)),"")),"")</f>
        <v/>
      </c>
      <c r="AG359" s="100" t="str">
        <f t="shared" si="134"/>
        <v/>
      </c>
      <c r="AH359" s="100" t="str">
        <f t="array" ref="AH359">IF($AA359,STDEVA(IF(G1SelectionMask="x",IF(INDEX(RawDataRefData,$E359,0)&gt;0,INDEX(RawDataRefData,$E359,0)),"")),"")</f>
        <v/>
      </c>
      <c r="AI359" s="101" t="b">
        <f t="shared" si="135"/>
        <v>0</v>
      </c>
      <c r="AJ359" s="101" t="str">
        <f t="array" ref="AJ359">IF($AI359,MEDIAN(IF(G2SelectionMask="x",IF(INDEX(RawDataRefData,$E359,0)&gt;0,INDEX(RawDataRefData,$E359,0)),"")),"")</f>
        <v/>
      </c>
      <c r="AK359" s="101" t="str">
        <f t="array" ref="AK359">IF($AI359,QUARTILE(IF(G2SelectionMask="x",IF(INDEX(RawDataRefData,$E359,0)&gt;0,INDEX(RawDataRefData,$E359,0)),""),1),"")</f>
        <v/>
      </c>
      <c r="AL359" s="101" t="str">
        <f t="array" ref="AL359">IF($AI359,QUARTILE(IF(G2SelectionMask="x",IF(INDEX(RawDataRefData,$E359,0)&gt;0,INDEX(RawDataRefData,$E359,0)),""),3),"")</f>
        <v/>
      </c>
      <c r="AM359" s="101" t="str">
        <f t="array" ref="AM359">IF($AI359,MIN(IF(G2SelectionMask="x",IF(INDEX(RawDataRefData,$E359,0)&gt;0,INDEX(RawDataRefData,$E359,0)),"")),"")</f>
        <v/>
      </c>
      <c r="AN359" s="101" t="str">
        <f t="array" ref="AN359">IF($AI359,MAX(IF(G2SelectionMask="x",IF(INDEX(RawDataRefData,$E359,0)&gt;0,INDEX(RawDataRefData,$E359,0)),"")),"")</f>
        <v/>
      </c>
      <c r="AO359" s="101" t="str">
        <f t="shared" si="137"/>
        <v/>
      </c>
      <c r="AP359" s="101" t="str">
        <f t="array" ref="AP359">IF($AI359,STDEVA(IF(G2SelectionMask="x",IF(INDEX(RawDataRefData,$E359,0)&gt;0,INDEX(RawDataRefData,$E359,0)),"")),"")</f>
        <v/>
      </c>
      <c r="AQ359" s="100" t="b">
        <f t="shared" si="138"/>
        <v>0</v>
      </c>
      <c r="AR359" s="100" t="str">
        <f t="array" ref="AR359">IF($AQ359,MEDIAN(IF(G3SelectionMask="x",IF(INDEX(RawDataRefData,$E359,0)&gt;0,INDEX(RawDataRefData,$E359,0)),"")),"")</f>
        <v/>
      </c>
      <c r="AS359" s="100" t="str">
        <f t="array" ref="AS359">IF($AQ359,QUARTILE(IF(G3SelectionMask="x",IF(INDEX(RawDataRefData,$E359,0)&gt;0,INDEX(RawDataRefData,$E359,0)),""),1),"")</f>
        <v/>
      </c>
      <c r="AT359" s="100" t="str">
        <f t="array" ref="AT359">IF($AQ359,QUARTILE(IF(G3SelectionMask="x",IF(INDEX(RawDataRefData,$E359,0)&gt;0,INDEX(RawDataRefData,$E359,0)),""),3),"")</f>
        <v/>
      </c>
      <c r="AU359" s="100" t="str">
        <f t="array" ref="AU359">IF($AQ359,MIN(IF(G3SelectionMask="x",IF(INDEX(RawDataRefData,$E359,0)&gt;0,INDEX(RawDataRefData,$E359,0)),"")),"")</f>
        <v/>
      </c>
      <c r="AV359" s="100" t="str">
        <f t="array" ref="AV359">IF($AQ359,MAX(IF(G3SelectionMask="x",IF(INDEX(RawDataRefData,$E359,0)&gt;0,INDEX(RawDataRefData,$E359,0)),"")),"")</f>
        <v/>
      </c>
      <c r="AW359" s="100" t="str">
        <f t="shared" si="139"/>
        <v/>
      </c>
      <c r="AX359" s="100" t="str">
        <f t="array" ref="AX359">IF($AQ359,STDEVA(IF(G3SelectionMask="x",IF(INDEX(RawDataRefData,$E359,0)&gt;0,INDEX(RawDataRefData,$E359,0)),"")),"")</f>
        <v/>
      </c>
      <c r="AY359" s="101" t="b">
        <f t="shared" si="140"/>
        <v>0</v>
      </c>
      <c r="AZ359" s="101" t="str">
        <f t="array" ref="AZ359">IF($AY359,MEDIAN(IF(G4SelectionMask="x",IF(INDEX(RawDataRefData,$E359,0)&gt;0,INDEX(RawDataRefData,$E359,0)),"")),"")</f>
        <v/>
      </c>
      <c r="BA359" s="101" t="str">
        <f t="array" ref="BA359">IF($AY359,QUARTILE(IF(G4SelectionMask="x",IF(INDEX(RawDataRefData,$E359,0)&gt;0,INDEX(RawDataRefData,$E359,0)),""),1),"")</f>
        <v/>
      </c>
      <c r="BB359" s="101" t="str">
        <f t="array" ref="BB359">IF($AY359,QUARTILE(IF(G4SelectionMask="x",IF(INDEX(RawDataRefData,$E359,0)&gt;0,INDEX(RawDataRefData,$E359,0)),""),3),"")</f>
        <v/>
      </c>
      <c r="BC359" s="101" t="str">
        <f t="array" ref="BC359">IF($AY359,MIN(IF(G4SelectionMask="x",IF(INDEX(RawDataRefData,$E359,0)&gt;0,INDEX(RawDataRefData,$E359,0)),"")),"")</f>
        <v/>
      </c>
      <c r="BD359" s="101" t="str">
        <f t="array" ref="BD359">IF($AY359,MAX(IF(G4SelectionMask="x",IF(INDEX(RawDataRefData,$E359,0)&gt;0,INDEX(RawDataRefData,$E359,0)),"")),"")</f>
        <v/>
      </c>
      <c r="BE359" s="101" t="str">
        <f t="shared" si="141"/>
        <v/>
      </c>
      <c r="BF359" s="101" t="str">
        <f t="array" ref="BF359">IF($AY359,STDEVA(IF(G4SelectionMask="x",IF(INDEX(RawDataRefData,$E359,0)&gt;0,INDEX(RawDataRefData,$E359,0)),"")),"")</f>
        <v/>
      </c>
      <c r="BG359" s="100" t="b">
        <f t="shared" si="142"/>
        <v>0</v>
      </c>
      <c r="BH359" s="100" t="str">
        <f t="array" ref="BH359">IF($BG359,MEDIAN(IF(G5SelectionMask="x",IF(INDEX(RawDataRefData,$E359,0)&gt;0,INDEX(RawDataRefData,$E359,0)),"")),"")</f>
        <v/>
      </c>
      <c r="BI359" s="100" t="str">
        <f t="array" ref="BI359">IF($BG359,QUARTILE(IF(G5SelectionMask="x",IF(INDEX(RawDataRefData,$E359,0)&gt;0,INDEX(RawDataRefData,$E359,0)),""),1),"")</f>
        <v/>
      </c>
      <c r="BJ359" s="100" t="str">
        <f t="array" ref="BJ359">IF($BG359,QUARTILE(IF(G5SelectionMask="x",IF(INDEX(RawDataRefData,$E359,0)&gt;0,INDEX(RawDataRefData,$E359,0)),""),3),"")</f>
        <v/>
      </c>
      <c r="BK359" s="100" t="str">
        <f t="array" ref="BK359">IF($BG359,MIN(IF(G5SelectionMask="x",IF(INDEX(RawDataRefData,$E359,0)&gt;0,INDEX(RawDataRefData,$E359,0)),"")),"")</f>
        <v/>
      </c>
      <c r="BL359" s="100" t="str">
        <f t="array" ref="BL359">IF($BG359,MAX(IF(G5SelectionMask="x",IF(INDEX(RawDataRefData,$E359,0)&gt;0,INDEX(RawDataRefData,$E359,0)),"")),"")</f>
        <v/>
      </c>
      <c r="BM359" s="100" t="str">
        <f t="shared" si="143"/>
        <v/>
      </c>
      <c r="BN359" s="103" t="str">
        <f t="array" ref="BN359">IF($BG359,STDEVA(IF(G5SelectionMask="x",IF(INDEX(RawDataRefData,$E359,0)&gt;0,INDEX(RawDataRefData,$E359,0)),"")),"")</f>
        <v/>
      </c>
      <c r="BO359" s="104"/>
      <c r="BP359" s="105"/>
      <c r="BQ359" s="105"/>
      <c r="BR359" s="105"/>
      <c r="BS359" s="105"/>
      <c r="BT359" s="105"/>
      <c r="BU359" s="105"/>
      <c r="BV359" s="105"/>
      <c r="BW359" s="105"/>
      <c r="BX359" s="105"/>
      <c r="BY359" s="105"/>
      <c r="BZ359" s="105"/>
      <c r="CA359" s="105"/>
      <c r="CB359" s="105"/>
      <c r="CC359" s="105"/>
      <c r="CD359" s="105"/>
    </row>
    <row r="360" spans="1:82" x14ac:dyDescent="0.2">
      <c r="A360" s="33">
        <f t="shared" si="120"/>
        <v>0</v>
      </c>
      <c r="B360" s="206"/>
      <c r="C360" s="200"/>
      <c r="D360" s="197"/>
      <c r="E360" s="72">
        <f t="shared" si="136"/>
        <v>351</v>
      </c>
      <c r="F360" s="9" t="s">
        <v>886</v>
      </c>
      <c r="K360" s="100" t="str">
        <f t="shared" si="121"/>
        <v/>
      </c>
      <c r="L360" s="100"/>
      <c r="M360" s="100"/>
      <c r="N360" s="100"/>
      <c r="O360" s="100"/>
      <c r="P360" s="101" t="str">
        <f t="shared" si="122"/>
        <v/>
      </c>
      <c r="Q360" s="102" t="str">
        <f t="shared" si="123"/>
        <v/>
      </c>
      <c r="R360" s="102" t="str">
        <f t="shared" si="124"/>
        <v/>
      </c>
      <c r="S360" s="102" t="str">
        <f t="shared" si="125"/>
        <v/>
      </c>
      <c r="T360" s="102" t="str">
        <f t="shared" si="126"/>
        <v/>
      </c>
      <c r="U360" s="102" t="str">
        <f t="shared" si="127"/>
        <v/>
      </c>
      <c r="V360" s="102" t="str">
        <f t="shared" si="128"/>
        <v/>
      </c>
      <c r="W360" s="102" t="str">
        <f t="shared" si="129"/>
        <v/>
      </c>
      <c r="X360" s="102" t="str">
        <f t="shared" si="130"/>
        <v/>
      </c>
      <c r="Y360" s="102" t="str">
        <f t="shared" si="131"/>
        <v/>
      </c>
      <c r="Z360" s="102" t="str">
        <f t="shared" si="132"/>
        <v/>
      </c>
      <c r="AA360" s="100" t="b">
        <f t="shared" si="133"/>
        <v>0</v>
      </c>
      <c r="AB360" s="100" t="str">
        <f t="array" ref="AB360">IF($AA360,MEDIAN(IF(G1SelectionMask="x",IF(INDEX(RawDataRefData,$E360,0)&gt;0,INDEX(RawDataRefData,$E360,0)),"")),"")</f>
        <v/>
      </c>
      <c r="AC360" s="100" t="str">
        <f t="array" ref="AC360">IF($AA360,QUARTILE(IF(G1SelectionMask="x",IF(INDEX(RawDataRefData,$E360,0)&gt;0,INDEX(RawDataRefData,$E360,0)),""),1),"")</f>
        <v/>
      </c>
      <c r="AD360" s="100" t="str">
        <f t="array" ref="AD360">IF($AA360,QUARTILE(IF(G1SelectionMask="x",IF(INDEX(RawDataRefData,$E360,0)&gt;0,INDEX(RawDataRefData,$E360,0)),""),3),"")</f>
        <v/>
      </c>
      <c r="AE360" s="100" t="str">
        <f t="array" ref="AE360">IF($AA360,MIN(IF(G1SelectionMask="x",IF(INDEX(RawDataRefData,$E360,0)&gt;0,INDEX(RawDataRefData,$E360,0)),"")),"")</f>
        <v/>
      </c>
      <c r="AF360" s="100" t="str">
        <f t="array" ref="AF360">IF($AA360,MAX(IF(G1SelectionMask="x",IF(INDEX(RawDataRefData,$E360,0)&gt;0,INDEX(RawDataRefData,$E360,0)),"")),"")</f>
        <v/>
      </c>
      <c r="AG360" s="100" t="str">
        <f t="shared" si="134"/>
        <v/>
      </c>
      <c r="AH360" s="100" t="str">
        <f t="array" ref="AH360">IF($AA360,STDEVA(IF(G1SelectionMask="x",IF(INDEX(RawDataRefData,$E360,0)&gt;0,INDEX(RawDataRefData,$E360,0)),"")),"")</f>
        <v/>
      </c>
      <c r="AI360" s="101" t="b">
        <f t="shared" si="135"/>
        <v>0</v>
      </c>
      <c r="AJ360" s="101" t="str">
        <f t="array" ref="AJ360">IF($AI360,MEDIAN(IF(G2SelectionMask="x",IF(INDEX(RawDataRefData,$E360,0)&gt;0,INDEX(RawDataRefData,$E360,0)),"")),"")</f>
        <v/>
      </c>
      <c r="AK360" s="101" t="str">
        <f t="array" ref="AK360">IF($AI360,QUARTILE(IF(G2SelectionMask="x",IF(INDEX(RawDataRefData,$E360,0)&gt;0,INDEX(RawDataRefData,$E360,0)),""),1),"")</f>
        <v/>
      </c>
      <c r="AL360" s="101" t="str">
        <f t="array" ref="AL360">IF($AI360,QUARTILE(IF(G2SelectionMask="x",IF(INDEX(RawDataRefData,$E360,0)&gt;0,INDEX(RawDataRefData,$E360,0)),""),3),"")</f>
        <v/>
      </c>
      <c r="AM360" s="101" t="str">
        <f t="array" ref="AM360">IF($AI360,MIN(IF(G2SelectionMask="x",IF(INDEX(RawDataRefData,$E360,0)&gt;0,INDEX(RawDataRefData,$E360,0)),"")),"")</f>
        <v/>
      </c>
      <c r="AN360" s="101" t="str">
        <f t="array" ref="AN360">IF($AI360,MAX(IF(G2SelectionMask="x",IF(INDEX(RawDataRefData,$E360,0)&gt;0,INDEX(RawDataRefData,$E360,0)),"")),"")</f>
        <v/>
      </c>
      <c r="AO360" s="101" t="str">
        <f t="shared" si="137"/>
        <v/>
      </c>
      <c r="AP360" s="101" t="str">
        <f t="array" ref="AP360">IF($AI360,STDEVA(IF(G2SelectionMask="x",IF(INDEX(RawDataRefData,$E360,0)&gt;0,INDEX(RawDataRefData,$E360,0)),"")),"")</f>
        <v/>
      </c>
      <c r="AQ360" s="100" t="b">
        <f t="shared" si="138"/>
        <v>0</v>
      </c>
      <c r="AR360" s="100" t="str">
        <f t="array" ref="AR360">IF($AQ360,MEDIAN(IF(G3SelectionMask="x",IF(INDEX(RawDataRefData,$E360,0)&gt;0,INDEX(RawDataRefData,$E360,0)),"")),"")</f>
        <v/>
      </c>
      <c r="AS360" s="100" t="str">
        <f t="array" ref="AS360">IF($AQ360,QUARTILE(IF(G3SelectionMask="x",IF(INDEX(RawDataRefData,$E360,0)&gt;0,INDEX(RawDataRefData,$E360,0)),""),1),"")</f>
        <v/>
      </c>
      <c r="AT360" s="100" t="str">
        <f t="array" ref="AT360">IF($AQ360,QUARTILE(IF(G3SelectionMask="x",IF(INDEX(RawDataRefData,$E360,0)&gt;0,INDEX(RawDataRefData,$E360,0)),""),3),"")</f>
        <v/>
      </c>
      <c r="AU360" s="100" t="str">
        <f t="array" ref="AU360">IF($AQ360,MIN(IF(G3SelectionMask="x",IF(INDEX(RawDataRefData,$E360,0)&gt;0,INDEX(RawDataRefData,$E360,0)),"")),"")</f>
        <v/>
      </c>
      <c r="AV360" s="100" t="str">
        <f t="array" ref="AV360">IF($AQ360,MAX(IF(G3SelectionMask="x",IF(INDEX(RawDataRefData,$E360,0)&gt;0,INDEX(RawDataRefData,$E360,0)),"")),"")</f>
        <v/>
      </c>
      <c r="AW360" s="100" t="str">
        <f t="shared" si="139"/>
        <v/>
      </c>
      <c r="AX360" s="100" t="str">
        <f t="array" ref="AX360">IF($AQ360,STDEVA(IF(G3SelectionMask="x",IF(INDEX(RawDataRefData,$E360,0)&gt;0,INDEX(RawDataRefData,$E360,0)),"")),"")</f>
        <v/>
      </c>
      <c r="AY360" s="101" t="b">
        <f t="shared" si="140"/>
        <v>0</v>
      </c>
      <c r="AZ360" s="101" t="str">
        <f t="array" ref="AZ360">IF($AY360,MEDIAN(IF(G4SelectionMask="x",IF(INDEX(RawDataRefData,$E360,0)&gt;0,INDEX(RawDataRefData,$E360,0)),"")),"")</f>
        <v/>
      </c>
      <c r="BA360" s="101" t="str">
        <f t="array" ref="BA360">IF($AY360,QUARTILE(IF(G4SelectionMask="x",IF(INDEX(RawDataRefData,$E360,0)&gt;0,INDEX(RawDataRefData,$E360,0)),""),1),"")</f>
        <v/>
      </c>
      <c r="BB360" s="101" t="str">
        <f t="array" ref="BB360">IF($AY360,QUARTILE(IF(G4SelectionMask="x",IF(INDEX(RawDataRefData,$E360,0)&gt;0,INDEX(RawDataRefData,$E360,0)),""),3),"")</f>
        <v/>
      </c>
      <c r="BC360" s="101" t="str">
        <f t="array" ref="BC360">IF($AY360,MIN(IF(G4SelectionMask="x",IF(INDEX(RawDataRefData,$E360,0)&gt;0,INDEX(RawDataRefData,$E360,0)),"")),"")</f>
        <v/>
      </c>
      <c r="BD360" s="101" t="str">
        <f t="array" ref="BD360">IF($AY360,MAX(IF(G4SelectionMask="x",IF(INDEX(RawDataRefData,$E360,0)&gt;0,INDEX(RawDataRefData,$E360,0)),"")),"")</f>
        <v/>
      </c>
      <c r="BE360" s="101" t="str">
        <f t="shared" si="141"/>
        <v/>
      </c>
      <c r="BF360" s="101" t="str">
        <f t="array" ref="BF360">IF($AY360,STDEVA(IF(G4SelectionMask="x",IF(INDEX(RawDataRefData,$E360,0)&gt;0,INDEX(RawDataRefData,$E360,0)),"")),"")</f>
        <v/>
      </c>
      <c r="BG360" s="100" t="b">
        <f t="shared" si="142"/>
        <v>0</v>
      </c>
      <c r="BH360" s="100" t="str">
        <f t="array" ref="BH360">IF($BG360,MEDIAN(IF(G5SelectionMask="x",IF(INDEX(RawDataRefData,$E360,0)&gt;0,INDEX(RawDataRefData,$E360,0)),"")),"")</f>
        <v/>
      </c>
      <c r="BI360" s="100" t="str">
        <f t="array" ref="BI360">IF($BG360,QUARTILE(IF(G5SelectionMask="x",IF(INDEX(RawDataRefData,$E360,0)&gt;0,INDEX(RawDataRefData,$E360,0)),""),1),"")</f>
        <v/>
      </c>
      <c r="BJ360" s="100" t="str">
        <f t="array" ref="BJ360">IF($BG360,QUARTILE(IF(G5SelectionMask="x",IF(INDEX(RawDataRefData,$E360,0)&gt;0,INDEX(RawDataRefData,$E360,0)),""),3),"")</f>
        <v/>
      </c>
      <c r="BK360" s="100" t="str">
        <f t="array" ref="BK360">IF($BG360,MIN(IF(G5SelectionMask="x",IF(INDEX(RawDataRefData,$E360,0)&gt;0,INDEX(RawDataRefData,$E360,0)),"")),"")</f>
        <v/>
      </c>
      <c r="BL360" s="100" t="str">
        <f t="array" ref="BL360">IF($BG360,MAX(IF(G5SelectionMask="x",IF(INDEX(RawDataRefData,$E360,0)&gt;0,INDEX(RawDataRefData,$E360,0)),"")),"")</f>
        <v/>
      </c>
      <c r="BM360" s="100" t="str">
        <f t="shared" si="143"/>
        <v/>
      </c>
      <c r="BN360" s="103" t="str">
        <f t="array" ref="BN360">IF($BG360,STDEVA(IF(G5SelectionMask="x",IF(INDEX(RawDataRefData,$E360,0)&gt;0,INDEX(RawDataRefData,$E360,0)),"")),"")</f>
        <v/>
      </c>
      <c r="BO360" s="104"/>
      <c r="BP360" s="105"/>
      <c r="BQ360" s="105"/>
      <c r="BR360" s="105"/>
      <c r="BS360" s="105"/>
      <c r="BT360" s="105"/>
      <c r="BU360" s="105"/>
      <c r="BV360" s="105"/>
      <c r="BW360" s="105"/>
      <c r="BX360" s="105"/>
      <c r="BY360" s="105"/>
      <c r="BZ360" s="105"/>
      <c r="CA360" s="105"/>
      <c r="CB360" s="105"/>
      <c r="CC360" s="105"/>
      <c r="CD360" s="105"/>
    </row>
    <row r="361" spans="1:82" x14ac:dyDescent="0.2">
      <c r="A361" s="33">
        <f t="shared" si="120"/>
        <v>0</v>
      </c>
      <c r="B361" s="206"/>
      <c r="C361" s="200"/>
      <c r="D361" s="197"/>
      <c r="E361" s="72">
        <f t="shared" si="136"/>
        <v>352</v>
      </c>
      <c r="F361" s="9" t="s">
        <v>887</v>
      </c>
      <c r="K361" s="100" t="str">
        <f t="shared" si="121"/>
        <v/>
      </c>
      <c r="L361" s="100"/>
      <c r="M361" s="100"/>
      <c r="N361" s="100"/>
      <c r="O361" s="100"/>
      <c r="P361" s="101" t="str">
        <f t="shared" si="122"/>
        <v/>
      </c>
      <c r="Q361" s="102" t="str">
        <f t="shared" si="123"/>
        <v/>
      </c>
      <c r="R361" s="102" t="str">
        <f t="shared" si="124"/>
        <v/>
      </c>
      <c r="S361" s="102" t="str">
        <f t="shared" si="125"/>
        <v/>
      </c>
      <c r="T361" s="102" t="str">
        <f t="shared" si="126"/>
        <v/>
      </c>
      <c r="U361" s="102" t="str">
        <f t="shared" si="127"/>
        <v/>
      </c>
      <c r="V361" s="102" t="str">
        <f t="shared" si="128"/>
        <v/>
      </c>
      <c r="W361" s="102" t="str">
        <f t="shared" si="129"/>
        <v/>
      </c>
      <c r="X361" s="102" t="str">
        <f t="shared" si="130"/>
        <v/>
      </c>
      <c r="Y361" s="102" t="str">
        <f t="shared" si="131"/>
        <v/>
      </c>
      <c r="Z361" s="102" t="str">
        <f t="shared" si="132"/>
        <v/>
      </c>
      <c r="AA361" s="100" t="b">
        <f t="shared" si="133"/>
        <v>0</v>
      </c>
      <c r="AB361" s="100" t="str">
        <f t="array" ref="AB361">IF($AA361,MEDIAN(IF(G1SelectionMask="x",IF(INDEX(RawDataRefData,$E361,0)&gt;0,INDEX(RawDataRefData,$E361,0)),"")),"")</f>
        <v/>
      </c>
      <c r="AC361" s="100" t="str">
        <f t="array" ref="AC361">IF($AA361,QUARTILE(IF(G1SelectionMask="x",IF(INDEX(RawDataRefData,$E361,0)&gt;0,INDEX(RawDataRefData,$E361,0)),""),1),"")</f>
        <v/>
      </c>
      <c r="AD361" s="100" t="str">
        <f t="array" ref="AD361">IF($AA361,QUARTILE(IF(G1SelectionMask="x",IF(INDEX(RawDataRefData,$E361,0)&gt;0,INDEX(RawDataRefData,$E361,0)),""),3),"")</f>
        <v/>
      </c>
      <c r="AE361" s="100" t="str">
        <f t="array" ref="AE361">IF($AA361,MIN(IF(G1SelectionMask="x",IF(INDEX(RawDataRefData,$E361,0)&gt;0,INDEX(RawDataRefData,$E361,0)),"")),"")</f>
        <v/>
      </c>
      <c r="AF361" s="100" t="str">
        <f t="array" ref="AF361">IF($AA361,MAX(IF(G1SelectionMask="x",IF(INDEX(RawDataRefData,$E361,0)&gt;0,INDEX(RawDataRefData,$E361,0)),"")),"")</f>
        <v/>
      </c>
      <c r="AG361" s="100" t="str">
        <f t="shared" si="134"/>
        <v/>
      </c>
      <c r="AH361" s="100" t="str">
        <f t="array" ref="AH361">IF($AA361,STDEVA(IF(G1SelectionMask="x",IF(INDEX(RawDataRefData,$E361,0)&gt;0,INDEX(RawDataRefData,$E361,0)),"")),"")</f>
        <v/>
      </c>
      <c r="AI361" s="101" t="b">
        <f t="shared" si="135"/>
        <v>0</v>
      </c>
      <c r="AJ361" s="101" t="str">
        <f t="array" ref="AJ361">IF($AI361,MEDIAN(IF(G2SelectionMask="x",IF(INDEX(RawDataRefData,$E361,0)&gt;0,INDEX(RawDataRefData,$E361,0)),"")),"")</f>
        <v/>
      </c>
      <c r="AK361" s="101" t="str">
        <f t="array" ref="AK361">IF($AI361,QUARTILE(IF(G2SelectionMask="x",IF(INDEX(RawDataRefData,$E361,0)&gt;0,INDEX(RawDataRefData,$E361,0)),""),1),"")</f>
        <v/>
      </c>
      <c r="AL361" s="101" t="str">
        <f t="array" ref="AL361">IF($AI361,QUARTILE(IF(G2SelectionMask="x",IF(INDEX(RawDataRefData,$E361,0)&gt;0,INDEX(RawDataRefData,$E361,0)),""),3),"")</f>
        <v/>
      </c>
      <c r="AM361" s="101" t="str">
        <f t="array" ref="AM361">IF($AI361,MIN(IF(G2SelectionMask="x",IF(INDEX(RawDataRefData,$E361,0)&gt;0,INDEX(RawDataRefData,$E361,0)),"")),"")</f>
        <v/>
      </c>
      <c r="AN361" s="101" t="str">
        <f t="array" ref="AN361">IF($AI361,MAX(IF(G2SelectionMask="x",IF(INDEX(RawDataRefData,$E361,0)&gt;0,INDEX(RawDataRefData,$E361,0)),"")),"")</f>
        <v/>
      </c>
      <c r="AO361" s="101" t="str">
        <f t="shared" si="137"/>
        <v/>
      </c>
      <c r="AP361" s="101" t="str">
        <f t="array" ref="AP361">IF($AI361,STDEVA(IF(G2SelectionMask="x",IF(INDEX(RawDataRefData,$E361,0)&gt;0,INDEX(RawDataRefData,$E361,0)),"")),"")</f>
        <v/>
      </c>
      <c r="AQ361" s="100" t="b">
        <f t="shared" si="138"/>
        <v>0</v>
      </c>
      <c r="AR361" s="100" t="str">
        <f t="array" ref="AR361">IF($AQ361,MEDIAN(IF(G3SelectionMask="x",IF(INDEX(RawDataRefData,$E361,0)&gt;0,INDEX(RawDataRefData,$E361,0)),"")),"")</f>
        <v/>
      </c>
      <c r="AS361" s="100" t="str">
        <f t="array" ref="AS361">IF($AQ361,QUARTILE(IF(G3SelectionMask="x",IF(INDEX(RawDataRefData,$E361,0)&gt;0,INDEX(RawDataRefData,$E361,0)),""),1),"")</f>
        <v/>
      </c>
      <c r="AT361" s="100" t="str">
        <f t="array" ref="AT361">IF($AQ361,QUARTILE(IF(G3SelectionMask="x",IF(INDEX(RawDataRefData,$E361,0)&gt;0,INDEX(RawDataRefData,$E361,0)),""),3),"")</f>
        <v/>
      </c>
      <c r="AU361" s="100" t="str">
        <f t="array" ref="AU361">IF($AQ361,MIN(IF(G3SelectionMask="x",IF(INDEX(RawDataRefData,$E361,0)&gt;0,INDEX(RawDataRefData,$E361,0)),"")),"")</f>
        <v/>
      </c>
      <c r="AV361" s="100" t="str">
        <f t="array" ref="AV361">IF($AQ361,MAX(IF(G3SelectionMask="x",IF(INDEX(RawDataRefData,$E361,0)&gt;0,INDEX(RawDataRefData,$E361,0)),"")),"")</f>
        <v/>
      </c>
      <c r="AW361" s="100" t="str">
        <f t="shared" si="139"/>
        <v/>
      </c>
      <c r="AX361" s="100" t="str">
        <f t="array" ref="AX361">IF($AQ361,STDEVA(IF(G3SelectionMask="x",IF(INDEX(RawDataRefData,$E361,0)&gt;0,INDEX(RawDataRefData,$E361,0)),"")),"")</f>
        <v/>
      </c>
      <c r="AY361" s="101" t="b">
        <f t="shared" si="140"/>
        <v>0</v>
      </c>
      <c r="AZ361" s="101" t="str">
        <f t="array" ref="AZ361">IF($AY361,MEDIAN(IF(G4SelectionMask="x",IF(INDEX(RawDataRefData,$E361,0)&gt;0,INDEX(RawDataRefData,$E361,0)),"")),"")</f>
        <v/>
      </c>
      <c r="BA361" s="101" t="str">
        <f t="array" ref="BA361">IF($AY361,QUARTILE(IF(G4SelectionMask="x",IF(INDEX(RawDataRefData,$E361,0)&gt;0,INDEX(RawDataRefData,$E361,0)),""),1),"")</f>
        <v/>
      </c>
      <c r="BB361" s="101" t="str">
        <f t="array" ref="BB361">IF($AY361,QUARTILE(IF(G4SelectionMask="x",IF(INDEX(RawDataRefData,$E361,0)&gt;0,INDEX(RawDataRefData,$E361,0)),""),3),"")</f>
        <v/>
      </c>
      <c r="BC361" s="101" t="str">
        <f t="array" ref="BC361">IF($AY361,MIN(IF(G4SelectionMask="x",IF(INDEX(RawDataRefData,$E361,0)&gt;0,INDEX(RawDataRefData,$E361,0)),"")),"")</f>
        <v/>
      </c>
      <c r="BD361" s="101" t="str">
        <f t="array" ref="BD361">IF($AY361,MAX(IF(G4SelectionMask="x",IF(INDEX(RawDataRefData,$E361,0)&gt;0,INDEX(RawDataRefData,$E361,0)),"")),"")</f>
        <v/>
      </c>
      <c r="BE361" s="101" t="str">
        <f t="shared" si="141"/>
        <v/>
      </c>
      <c r="BF361" s="101" t="str">
        <f t="array" ref="BF361">IF($AY361,STDEVA(IF(G4SelectionMask="x",IF(INDEX(RawDataRefData,$E361,0)&gt;0,INDEX(RawDataRefData,$E361,0)),"")),"")</f>
        <v/>
      </c>
      <c r="BG361" s="100" t="b">
        <f t="shared" si="142"/>
        <v>0</v>
      </c>
      <c r="BH361" s="100" t="str">
        <f t="array" ref="BH361">IF($BG361,MEDIAN(IF(G5SelectionMask="x",IF(INDEX(RawDataRefData,$E361,0)&gt;0,INDEX(RawDataRefData,$E361,0)),"")),"")</f>
        <v/>
      </c>
      <c r="BI361" s="100" t="str">
        <f t="array" ref="BI361">IF($BG361,QUARTILE(IF(G5SelectionMask="x",IF(INDEX(RawDataRefData,$E361,0)&gt;0,INDEX(RawDataRefData,$E361,0)),""),1),"")</f>
        <v/>
      </c>
      <c r="BJ361" s="100" t="str">
        <f t="array" ref="BJ361">IF($BG361,QUARTILE(IF(G5SelectionMask="x",IF(INDEX(RawDataRefData,$E361,0)&gt;0,INDEX(RawDataRefData,$E361,0)),""),3),"")</f>
        <v/>
      </c>
      <c r="BK361" s="100" t="str">
        <f t="array" ref="BK361">IF($BG361,MIN(IF(G5SelectionMask="x",IF(INDEX(RawDataRefData,$E361,0)&gt;0,INDEX(RawDataRefData,$E361,0)),"")),"")</f>
        <v/>
      </c>
      <c r="BL361" s="100" t="str">
        <f t="array" ref="BL361">IF($BG361,MAX(IF(G5SelectionMask="x",IF(INDEX(RawDataRefData,$E361,0)&gt;0,INDEX(RawDataRefData,$E361,0)),"")),"")</f>
        <v/>
      </c>
      <c r="BM361" s="100" t="str">
        <f t="shared" si="143"/>
        <v/>
      </c>
      <c r="BN361" s="103" t="str">
        <f t="array" ref="BN361">IF($BG361,STDEVA(IF(G5SelectionMask="x",IF(INDEX(RawDataRefData,$E361,0)&gt;0,INDEX(RawDataRefData,$E361,0)),"")),"")</f>
        <v/>
      </c>
      <c r="BO361" s="104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</row>
    <row r="362" spans="1:82" ht="13.5" thickBot="1" x14ac:dyDescent="0.25">
      <c r="A362" s="33">
        <f t="shared" si="120"/>
        <v>0</v>
      </c>
      <c r="B362" s="206"/>
      <c r="C362" s="200"/>
      <c r="D362" s="198"/>
      <c r="E362" s="72">
        <f t="shared" si="136"/>
        <v>353</v>
      </c>
      <c r="F362" s="9" t="s">
        <v>888</v>
      </c>
      <c r="K362" s="100" t="str">
        <f t="shared" si="121"/>
        <v/>
      </c>
      <c r="L362" s="100"/>
      <c r="M362" s="100"/>
      <c r="N362" s="100"/>
      <c r="O362" s="100"/>
      <c r="P362" s="101" t="str">
        <f t="shared" si="122"/>
        <v/>
      </c>
      <c r="Q362" s="102" t="str">
        <f t="shared" si="123"/>
        <v/>
      </c>
      <c r="R362" s="102" t="str">
        <f t="shared" si="124"/>
        <v/>
      </c>
      <c r="S362" s="102" t="str">
        <f t="shared" si="125"/>
        <v/>
      </c>
      <c r="T362" s="102" t="str">
        <f t="shared" si="126"/>
        <v/>
      </c>
      <c r="U362" s="102" t="str">
        <f t="shared" si="127"/>
        <v/>
      </c>
      <c r="V362" s="102" t="str">
        <f t="shared" si="128"/>
        <v/>
      </c>
      <c r="W362" s="102" t="str">
        <f t="shared" si="129"/>
        <v/>
      </c>
      <c r="X362" s="102" t="str">
        <f t="shared" si="130"/>
        <v/>
      </c>
      <c r="Y362" s="102" t="str">
        <f t="shared" si="131"/>
        <v/>
      </c>
      <c r="Z362" s="102" t="str">
        <f t="shared" si="132"/>
        <v/>
      </c>
      <c r="AA362" s="100" t="b">
        <f t="shared" si="133"/>
        <v>0</v>
      </c>
      <c r="AB362" s="100" t="str">
        <f t="array" ref="AB362">IF($AA362,MEDIAN(IF(G1SelectionMask="x",IF(INDEX(RawDataRefData,$E362,0)&gt;0,INDEX(RawDataRefData,$E362,0)),"")),"")</f>
        <v/>
      </c>
      <c r="AC362" s="100" t="str">
        <f t="array" ref="AC362">IF($AA362,QUARTILE(IF(G1SelectionMask="x",IF(INDEX(RawDataRefData,$E362,0)&gt;0,INDEX(RawDataRefData,$E362,0)),""),1),"")</f>
        <v/>
      </c>
      <c r="AD362" s="100" t="str">
        <f t="array" ref="AD362">IF($AA362,QUARTILE(IF(G1SelectionMask="x",IF(INDEX(RawDataRefData,$E362,0)&gt;0,INDEX(RawDataRefData,$E362,0)),""),3),"")</f>
        <v/>
      </c>
      <c r="AE362" s="100" t="str">
        <f t="array" ref="AE362">IF($AA362,MIN(IF(G1SelectionMask="x",IF(INDEX(RawDataRefData,$E362,0)&gt;0,INDEX(RawDataRefData,$E362,0)),"")),"")</f>
        <v/>
      </c>
      <c r="AF362" s="100" t="str">
        <f t="array" ref="AF362">IF($AA362,MAX(IF(G1SelectionMask="x",IF(INDEX(RawDataRefData,$E362,0)&gt;0,INDEX(RawDataRefData,$E362,0)),"")),"")</f>
        <v/>
      </c>
      <c r="AG362" s="100" t="str">
        <f t="shared" si="134"/>
        <v/>
      </c>
      <c r="AH362" s="100" t="str">
        <f t="array" ref="AH362">IF($AA362,STDEVA(IF(G1SelectionMask="x",IF(INDEX(RawDataRefData,$E362,0)&gt;0,INDEX(RawDataRefData,$E362,0)),"")),"")</f>
        <v/>
      </c>
      <c r="AI362" s="101" t="b">
        <f t="shared" si="135"/>
        <v>0</v>
      </c>
      <c r="AJ362" s="101" t="str">
        <f t="array" ref="AJ362">IF($AI362,MEDIAN(IF(G2SelectionMask="x",IF(INDEX(RawDataRefData,$E362,0)&gt;0,INDEX(RawDataRefData,$E362,0)),"")),"")</f>
        <v/>
      </c>
      <c r="AK362" s="101" t="str">
        <f t="array" ref="AK362">IF($AI362,QUARTILE(IF(G2SelectionMask="x",IF(INDEX(RawDataRefData,$E362,0)&gt;0,INDEX(RawDataRefData,$E362,0)),""),1),"")</f>
        <v/>
      </c>
      <c r="AL362" s="101" t="str">
        <f t="array" ref="AL362">IF($AI362,QUARTILE(IF(G2SelectionMask="x",IF(INDEX(RawDataRefData,$E362,0)&gt;0,INDEX(RawDataRefData,$E362,0)),""),3),"")</f>
        <v/>
      </c>
      <c r="AM362" s="101" t="str">
        <f t="array" ref="AM362">IF($AI362,MIN(IF(G2SelectionMask="x",IF(INDEX(RawDataRefData,$E362,0)&gt;0,INDEX(RawDataRefData,$E362,0)),"")),"")</f>
        <v/>
      </c>
      <c r="AN362" s="101" t="str">
        <f t="array" ref="AN362">IF($AI362,MAX(IF(G2SelectionMask="x",IF(INDEX(RawDataRefData,$E362,0)&gt;0,INDEX(RawDataRefData,$E362,0)),"")),"")</f>
        <v/>
      </c>
      <c r="AO362" s="101" t="str">
        <f t="shared" si="137"/>
        <v/>
      </c>
      <c r="AP362" s="101" t="str">
        <f t="array" ref="AP362">IF($AI362,STDEVA(IF(G2SelectionMask="x",IF(INDEX(RawDataRefData,$E362,0)&gt;0,INDEX(RawDataRefData,$E362,0)),"")),"")</f>
        <v/>
      </c>
      <c r="AQ362" s="100" t="b">
        <f t="shared" si="138"/>
        <v>0</v>
      </c>
      <c r="AR362" s="100" t="str">
        <f t="array" ref="AR362">IF($AQ362,MEDIAN(IF(G3SelectionMask="x",IF(INDEX(RawDataRefData,$E362,0)&gt;0,INDEX(RawDataRefData,$E362,0)),"")),"")</f>
        <v/>
      </c>
      <c r="AS362" s="100" t="str">
        <f t="array" ref="AS362">IF($AQ362,QUARTILE(IF(G3SelectionMask="x",IF(INDEX(RawDataRefData,$E362,0)&gt;0,INDEX(RawDataRefData,$E362,0)),""),1),"")</f>
        <v/>
      </c>
      <c r="AT362" s="100" t="str">
        <f t="array" ref="AT362">IF($AQ362,QUARTILE(IF(G3SelectionMask="x",IF(INDEX(RawDataRefData,$E362,0)&gt;0,INDEX(RawDataRefData,$E362,0)),""),3),"")</f>
        <v/>
      </c>
      <c r="AU362" s="100" t="str">
        <f t="array" ref="AU362">IF($AQ362,MIN(IF(G3SelectionMask="x",IF(INDEX(RawDataRefData,$E362,0)&gt;0,INDEX(RawDataRefData,$E362,0)),"")),"")</f>
        <v/>
      </c>
      <c r="AV362" s="100" t="str">
        <f t="array" ref="AV362">IF($AQ362,MAX(IF(G3SelectionMask="x",IF(INDEX(RawDataRefData,$E362,0)&gt;0,INDEX(RawDataRefData,$E362,0)),"")),"")</f>
        <v/>
      </c>
      <c r="AW362" s="100" t="str">
        <f t="shared" si="139"/>
        <v/>
      </c>
      <c r="AX362" s="100" t="str">
        <f t="array" ref="AX362">IF($AQ362,STDEVA(IF(G3SelectionMask="x",IF(INDEX(RawDataRefData,$E362,0)&gt;0,INDEX(RawDataRefData,$E362,0)),"")),"")</f>
        <v/>
      </c>
      <c r="AY362" s="101" t="b">
        <f t="shared" si="140"/>
        <v>0</v>
      </c>
      <c r="AZ362" s="101" t="str">
        <f t="array" ref="AZ362">IF($AY362,MEDIAN(IF(G4SelectionMask="x",IF(INDEX(RawDataRefData,$E362,0)&gt;0,INDEX(RawDataRefData,$E362,0)),"")),"")</f>
        <v/>
      </c>
      <c r="BA362" s="101" t="str">
        <f t="array" ref="BA362">IF($AY362,QUARTILE(IF(G4SelectionMask="x",IF(INDEX(RawDataRefData,$E362,0)&gt;0,INDEX(RawDataRefData,$E362,0)),""),1),"")</f>
        <v/>
      </c>
      <c r="BB362" s="101" t="str">
        <f t="array" ref="BB362">IF($AY362,QUARTILE(IF(G4SelectionMask="x",IF(INDEX(RawDataRefData,$E362,0)&gt;0,INDEX(RawDataRefData,$E362,0)),""),3),"")</f>
        <v/>
      </c>
      <c r="BC362" s="101" t="str">
        <f t="array" ref="BC362">IF($AY362,MIN(IF(G4SelectionMask="x",IF(INDEX(RawDataRefData,$E362,0)&gt;0,INDEX(RawDataRefData,$E362,0)),"")),"")</f>
        <v/>
      </c>
      <c r="BD362" s="101" t="str">
        <f t="array" ref="BD362">IF($AY362,MAX(IF(G4SelectionMask="x",IF(INDEX(RawDataRefData,$E362,0)&gt;0,INDEX(RawDataRefData,$E362,0)),"")),"")</f>
        <v/>
      </c>
      <c r="BE362" s="101" t="str">
        <f t="shared" si="141"/>
        <v/>
      </c>
      <c r="BF362" s="101" t="str">
        <f t="array" ref="BF362">IF($AY362,STDEVA(IF(G4SelectionMask="x",IF(INDEX(RawDataRefData,$E362,0)&gt;0,INDEX(RawDataRefData,$E362,0)),"")),"")</f>
        <v/>
      </c>
      <c r="BG362" s="100" t="b">
        <f t="shared" si="142"/>
        <v>0</v>
      </c>
      <c r="BH362" s="100" t="str">
        <f t="array" ref="BH362">IF($BG362,MEDIAN(IF(G5SelectionMask="x",IF(INDEX(RawDataRefData,$E362,0)&gt;0,INDEX(RawDataRefData,$E362,0)),"")),"")</f>
        <v/>
      </c>
      <c r="BI362" s="100" t="str">
        <f t="array" ref="BI362">IF($BG362,QUARTILE(IF(G5SelectionMask="x",IF(INDEX(RawDataRefData,$E362,0)&gt;0,INDEX(RawDataRefData,$E362,0)),""),1),"")</f>
        <v/>
      </c>
      <c r="BJ362" s="100" t="str">
        <f t="array" ref="BJ362">IF($BG362,QUARTILE(IF(G5SelectionMask="x",IF(INDEX(RawDataRefData,$E362,0)&gt;0,INDEX(RawDataRefData,$E362,0)),""),3),"")</f>
        <v/>
      </c>
      <c r="BK362" s="100" t="str">
        <f t="array" ref="BK362">IF($BG362,MIN(IF(G5SelectionMask="x",IF(INDEX(RawDataRefData,$E362,0)&gt;0,INDEX(RawDataRefData,$E362,0)),"")),"")</f>
        <v/>
      </c>
      <c r="BL362" s="100" t="str">
        <f t="array" ref="BL362">IF($BG362,MAX(IF(G5SelectionMask="x",IF(INDEX(RawDataRefData,$E362,0)&gt;0,INDEX(RawDataRefData,$E362,0)),"")),"")</f>
        <v/>
      </c>
      <c r="BM362" s="100" t="str">
        <f t="shared" si="143"/>
        <v/>
      </c>
      <c r="BN362" s="103" t="str">
        <f t="array" ref="BN362">IF($BG362,STDEVA(IF(G5SelectionMask="x",IF(INDEX(RawDataRefData,$E362,0)&gt;0,INDEX(RawDataRefData,$E362,0)),"")),"")</f>
        <v/>
      </c>
      <c r="BO362" s="104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</row>
    <row r="363" spans="1:82" x14ac:dyDescent="0.2">
      <c r="A363" s="33">
        <f t="shared" si="120"/>
        <v>0</v>
      </c>
      <c r="B363" s="206"/>
      <c r="C363" s="200"/>
      <c r="D363" s="196" t="s">
        <v>917</v>
      </c>
      <c r="E363" s="72">
        <f t="shared" si="136"/>
        <v>354</v>
      </c>
      <c r="F363" s="9" t="s">
        <v>890</v>
      </c>
      <c r="K363" s="100" t="str">
        <f t="shared" si="121"/>
        <v/>
      </c>
      <c r="L363" s="100"/>
      <c r="M363" s="100"/>
      <c r="N363" s="100"/>
      <c r="O363" s="100"/>
      <c r="P363" s="101" t="str">
        <f t="shared" si="122"/>
        <v/>
      </c>
      <c r="Q363" s="102" t="str">
        <f t="shared" si="123"/>
        <v/>
      </c>
      <c r="R363" s="102" t="str">
        <f t="shared" si="124"/>
        <v/>
      </c>
      <c r="S363" s="102" t="str">
        <f t="shared" si="125"/>
        <v/>
      </c>
      <c r="T363" s="102" t="str">
        <f t="shared" si="126"/>
        <v/>
      </c>
      <c r="U363" s="102" t="str">
        <f t="shared" si="127"/>
        <v/>
      </c>
      <c r="V363" s="102" t="str">
        <f t="shared" si="128"/>
        <v/>
      </c>
      <c r="W363" s="102" t="str">
        <f t="shared" si="129"/>
        <v/>
      </c>
      <c r="X363" s="102" t="str">
        <f t="shared" si="130"/>
        <v/>
      </c>
      <c r="Y363" s="102" t="str">
        <f t="shared" si="131"/>
        <v/>
      </c>
      <c r="Z363" s="102" t="str">
        <f t="shared" si="132"/>
        <v/>
      </c>
      <c r="AA363" s="100" t="b">
        <f t="shared" si="133"/>
        <v>0</v>
      </c>
      <c r="AB363" s="100" t="str">
        <f t="array" ref="AB363">IF($AA363,MEDIAN(IF(G1SelectionMask="x",IF(INDEX(RawDataRefData,$E363,0)&gt;0,INDEX(RawDataRefData,$E363,0)),"")),"")</f>
        <v/>
      </c>
      <c r="AC363" s="100" t="str">
        <f t="array" ref="AC363">IF($AA363,QUARTILE(IF(G1SelectionMask="x",IF(INDEX(RawDataRefData,$E363,0)&gt;0,INDEX(RawDataRefData,$E363,0)),""),1),"")</f>
        <v/>
      </c>
      <c r="AD363" s="100" t="str">
        <f t="array" ref="AD363">IF($AA363,QUARTILE(IF(G1SelectionMask="x",IF(INDEX(RawDataRefData,$E363,0)&gt;0,INDEX(RawDataRefData,$E363,0)),""),3),"")</f>
        <v/>
      </c>
      <c r="AE363" s="100" t="str">
        <f t="array" ref="AE363">IF($AA363,MIN(IF(G1SelectionMask="x",IF(INDEX(RawDataRefData,$E363,0)&gt;0,INDEX(RawDataRefData,$E363,0)),"")),"")</f>
        <v/>
      </c>
      <c r="AF363" s="100" t="str">
        <f t="array" ref="AF363">IF($AA363,MAX(IF(G1SelectionMask="x",IF(INDEX(RawDataRefData,$E363,0)&gt;0,INDEX(RawDataRefData,$E363,0)),"")),"")</f>
        <v/>
      </c>
      <c r="AG363" s="100" t="str">
        <f t="shared" si="134"/>
        <v/>
      </c>
      <c r="AH363" s="100" t="str">
        <f t="array" ref="AH363">IF($AA363,STDEVA(IF(G1SelectionMask="x",IF(INDEX(RawDataRefData,$E363,0)&gt;0,INDEX(RawDataRefData,$E363,0)),"")),"")</f>
        <v/>
      </c>
      <c r="AI363" s="101" t="b">
        <f t="shared" si="135"/>
        <v>0</v>
      </c>
      <c r="AJ363" s="101" t="str">
        <f t="array" ref="AJ363">IF($AI363,MEDIAN(IF(G2SelectionMask="x",IF(INDEX(RawDataRefData,$E363,0)&gt;0,INDEX(RawDataRefData,$E363,0)),"")),"")</f>
        <v/>
      </c>
      <c r="AK363" s="101" t="str">
        <f t="array" ref="AK363">IF($AI363,QUARTILE(IF(G2SelectionMask="x",IF(INDEX(RawDataRefData,$E363,0)&gt;0,INDEX(RawDataRefData,$E363,0)),""),1),"")</f>
        <v/>
      </c>
      <c r="AL363" s="101" t="str">
        <f t="array" ref="AL363">IF($AI363,QUARTILE(IF(G2SelectionMask="x",IF(INDEX(RawDataRefData,$E363,0)&gt;0,INDEX(RawDataRefData,$E363,0)),""),3),"")</f>
        <v/>
      </c>
      <c r="AM363" s="101" t="str">
        <f t="array" ref="AM363">IF($AI363,MIN(IF(G2SelectionMask="x",IF(INDEX(RawDataRefData,$E363,0)&gt;0,INDEX(RawDataRefData,$E363,0)),"")),"")</f>
        <v/>
      </c>
      <c r="AN363" s="101" t="str">
        <f t="array" ref="AN363">IF($AI363,MAX(IF(G2SelectionMask="x",IF(INDEX(RawDataRefData,$E363,0)&gt;0,INDEX(RawDataRefData,$E363,0)),"")),"")</f>
        <v/>
      </c>
      <c r="AO363" s="101" t="str">
        <f t="shared" si="137"/>
        <v/>
      </c>
      <c r="AP363" s="101" t="str">
        <f t="array" ref="AP363">IF($AI363,STDEVA(IF(G2SelectionMask="x",IF(INDEX(RawDataRefData,$E363,0)&gt;0,INDEX(RawDataRefData,$E363,0)),"")),"")</f>
        <v/>
      </c>
      <c r="AQ363" s="100" t="b">
        <f t="shared" si="138"/>
        <v>0</v>
      </c>
      <c r="AR363" s="100" t="str">
        <f t="array" ref="AR363">IF($AQ363,MEDIAN(IF(G3SelectionMask="x",IF(INDEX(RawDataRefData,$E363,0)&gt;0,INDEX(RawDataRefData,$E363,0)),"")),"")</f>
        <v/>
      </c>
      <c r="AS363" s="100" t="str">
        <f t="array" ref="AS363">IF($AQ363,QUARTILE(IF(G3SelectionMask="x",IF(INDEX(RawDataRefData,$E363,0)&gt;0,INDEX(RawDataRefData,$E363,0)),""),1),"")</f>
        <v/>
      </c>
      <c r="AT363" s="100" t="str">
        <f t="array" ref="AT363">IF($AQ363,QUARTILE(IF(G3SelectionMask="x",IF(INDEX(RawDataRefData,$E363,0)&gt;0,INDEX(RawDataRefData,$E363,0)),""),3),"")</f>
        <v/>
      </c>
      <c r="AU363" s="100" t="str">
        <f t="array" ref="AU363">IF($AQ363,MIN(IF(G3SelectionMask="x",IF(INDEX(RawDataRefData,$E363,0)&gt;0,INDEX(RawDataRefData,$E363,0)),"")),"")</f>
        <v/>
      </c>
      <c r="AV363" s="100" t="str">
        <f t="array" ref="AV363">IF($AQ363,MAX(IF(G3SelectionMask="x",IF(INDEX(RawDataRefData,$E363,0)&gt;0,INDEX(RawDataRefData,$E363,0)),"")),"")</f>
        <v/>
      </c>
      <c r="AW363" s="100" t="str">
        <f t="shared" si="139"/>
        <v/>
      </c>
      <c r="AX363" s="100" t="str">
        <f t="array" ref="AX363">IF($AQ363,STDEVA(IF(G3SelectionMask="x",IF(INDEX(RawDataRefData,$E363,0)&gt;0,INDEX(RawDataRefData,$E363,0)),"")),"")</f>
        <v/>
      </c>
      <c r="AY363" s="101" t="b">
        <f t="shared" si="140"/>
        <v>0</v>
      </c>
      <c r="AZ363" s="101" t="str">
        <f t="array" ref="AZ363">IF($AY363,MEDIAN(IF(G4SelectionMask="x",IF(INDEX(RawDataRefData,$E363,0)&gt;0,INDEX(RawDataRefData,$E363,0)),"")),"")</f>
        <v/>
      </c>
      <c r="BA363" s="101" t="str">
        <f t="array" ref="BA363">IF($AY363,QUARTILE(IF(G4SelectionMask="x",IF(INDEX(RawDataRefData,$E363,0)&gt;0,INDEX(RawDataRefData,$E363,0)),""),1),"")</f>
        <v/>
      </c>
      <c r="BB363" s="101" t="str">
        <f t="array" ref="BB363">IF($AY363,QUARTILE(IF(G4SelectionMask="x",IF(INDEX(RawDataRefData,$E363,0)&gt;0,INDEX(RawDataRefData,$E363,0)),""),3),"")</f>
        <v/>
      </c>
      <c r="BC363" s="101" t="str">
        <f t="array" ref="BC363">IF($AY363,MIN(IF(G4SelectionMask="x",IF(INDEX(RawDataRefData,$E363,0)&gt;0,INDEX(RawDataRefData,$E363,0)),"")),"")</f>
        <v/>
      </c>
      <c r="BD363" s="101" t="str">
        <f t="array" ref="BD363">IF($AY363,MAX(IF(G4SelectionMask="x",IF(INDEX(RawDataRefData,$E363,0)&gt;0,INDEX(RawDataRefData,$E363,0)),"")),"")</f>
        <v/>
      </c>
      <c r="BE363" s="101" t="str">
        <f t="shared" si="141"/>
        <v/>
      </c>
      <c r="BF363" s="101" t="str">
        <f t="array" ref="BF363">IF($AY363,STDEVA(IF(G4SelectionMask="x",IF(INDEX(RawDataRefData,$E363,0)&gt;0,INDEX(RawDataRefData,$E363,0)),"")),"")</f>
        <v/>
      </c>
      <c r="BG363" s="100" t="b">
        <f t="shared" si="142"/>
        <v>0</v>
      </c>
      <c r="BH363" s="100" t="str">
        <f t="array" ref="BH363">IF($BG363,MEDIAN(IF(G5SelectionMask="x",IF(INDEX(RawDataRefData,$E363,0)&gt;0,INDEX(RawDataRefData,$E363,0)),"")),"")</f>
        <v/>
      </c>
      <c r="BI363" s="100" t="str">
        <f t="array" ref="BI363">IF($BG363,QUARTILE(IF(G5SelectionMask="x",IF(INDEX(RawDataRefData,$E363,0)&gt;0,INDEX(RawDataRefData,$E363,0)),""),1),"")</f>
        <v/>
      </c>
      <c r="BJ363" s="100" t="str">
        <f t="array" ref="BJ363">IF($BG363,QUARTILE(IF(G5SelectionMask="x",IF(INDEX(RawDataRefData,$E363,0)&gt;0,INDEX(RawDataRefData,$E363,0)),""),3),"")</f>
        <v/>
      </c>
      <c r="BK363" s="100" t="str">
        <f t="array" ref="BK363">IF($BG363,MIN(IF(G5SelectionMask="x",IF(INDEX(RawDataRefData,$E363,0)&gt;0,INDEX(RawDataRefData,$E363,0)),"")),"")</f>
        <v/>
      </c>
      <c r="BL363" s="100" t="str">
        <f t="array" ref="BL363">IF($BG363,MAX(IF(G5SelectionMask="x",IF(INDEX(RawDataRefData,$E363,0)&gt;0,INDEX(RawDataRefData,$E363,0)),"")),"")</f>
        <v/>
      </c>
      <c r="BM363" s="100" t="str">
        <f t="shared" si="143"/>
        <v/>
      </c>
      <c r="BN363" s="103" t="str">
        <f t="array" ref="BN363">IF($BG363,STDEVA(IF(G5SelectionMask="x",IF(INDEX(RawDataRefData,$E363,0)&gt;0,INDEX(RawDataRefData,$E363,0)),"")),"")</f>
        <v/>
      </c>
      <c r="BO363" s="104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</row>
    <row r="364" spans="1:82" x14ac:dyDescent="0.2">
      <c r="A364" s="33">
        <f t="shared" si="120"/>
        <v>0</v>
      </c>
      <c r="B364" s="206"/>
      <c r="C364" s="200"/>
      <c r="D364" s="197"/>
      <c r="E364" s="72">
        <f t="shared" si="136"/>
        <v>355</v>
      </c>
      <c r="F364" s="9" t="s">
        <v>891</v>
      </c>
      <c r="K364" s="100" t="str">
        <f t="shared" si="121"/>
        <v/>
      </c>
      <c r="L364" s="100"/>
      <c r="M364" s="100"/>
      <c r="N364" s="100"/>
      <c r="O364" s="100"/>
      <c r="P364" s="101" t="str">
        <f t="shared" si="122"/>
        <v/>
      </c>
      <c r="Q364" s="102" t="str">
        <f t="shared" si="123"/>
        <v/>
      </c>
      <c r="R364" s="102" t="str">
        <f t="shared" si="124"/>
        <v/>
      </c>
      <c r="S364" s="102" t="str">
        <f t="shared" si="125"/>
        <v/>
      </c>
      <c r="T364" s="102" t="str">
        <f t="shared" si="126"/>
        <v/>
      </c>
      <c r="U364" s="102" t="str">
        <f t="shared" si="127"/>
        <v/>
      </c>
      <c r="V364" s="102" t="str">
        <f t="shared" si="128"/>
        <v/>
      </c>
      <c r="W364" s="102" t="str">
        <f t="shared" si="129"/>
        <v/>
      </c>
      <c r="X364" s="102" t="str">
        <f t="shared" si="130"/>
        <v/>
      </c>
      <c r="Y364" s="102" t="str">
        <f t="shared" si="131"/>
        <v/>
      </c>
      <c r="Z364" s="102" t="str">
        <f t="shared" si="132"/>
        <v/>
      </c>
      <c r="AA364" s="100" t="b">
        <f t="shared" si="133"/>
        <v>0</v>
      </c>
      <c r="AB364" s="100" t="str">
        <f t="array" ref="AB364">IF($AA364,MEDIAN(IF(G1SelectionMask="x",IF(INDEX(RawDataRefData,$E364,0)&gt;0,INDEX(RawDataRefData,$E364,0)),"")),"")</f>
        <v/>
      </c>
      <c r="AC364" s="100" t="str">
        <f t="array" ref="AC364">IF($AA364,QUARTILE(IF(G1SelectionMask="x",IF(INDEX(RawDataRefData,$E364,0)&gt;0,INDEX(RawDataRefData,$E364,0)),""),1),"")</f>
        <v/>
      </c>
      <c r="AD364" s="100" t="str">
        <f t="array" ref="AD364">IF($AA364,QUARTILE(IF(G1SelectionMask="x",IF(INDEX(RawDataRefData,$E364,0)&gt;0,INDEX(RawDataRefData,$E364,0)),""),3),"")</f>
        <v/>
      </c>
      <c r="AE364" s="100" t="str">
        <f t="array" ref="AE364">IF($AA364,MIN(IF(G1SelectionMask="x",IF(INDEX(RawDataRefData,$E364,0)&gt;0,INDEX(RawDataRefData,$E364,0)),"")),"")</f>
        <v/>
      </c>
      <c r="AF364" s="100" t="str">
        <f t="array" ref="AF364">IF($AA364,MAX(IF(G1SelectionMask="x",IF(INDEX(RawDataRefData,$E364,0)&gt;0,INDEX(RawDataRefData,$E364,0)),"")),"")</f>
        <v/>
      </c>
      <c r="AG364" s="100" t="str">
        <f t="shared" si="134"/>
        <v/>
      </c>
      <c r="AH364" s="100" t="str">
        <f t="array" ref="AH364">IF($AA364,STDEVA(IF(G1SelectionMask="x",IF(INDEX(RawDataRefData,$E364,0)&gt;0,INDEX(RawDataRefData,$E364,0)),"")),"")</f>
        <v/>
      </c>
      <c r="AI364" s="101" t="b">
        <f t="shared" si="135"/>
        <v>0</v>
      </c>
      <c r="AJ364" s="101" t="str">
        <f t="array" ref="AJ364">IF($AI364,MEDIAN(IF(G2SelectionMask="x",IF(INDEX(RawDataRefData,$E364,0)&gt;0,INDEX(RawDataRefData,$E364,0)),"")),"")</f>
        <v/>
      </c>
      <c r="AK364" s="101" t="str">
        <f t="array" ref="AK364">IF($AI364,QUARTILE(IF(G2SelectionMask="x",IF(INDEX(RawDataRefData,$E364,0)&gt;0,INDEX(RawDataRefData,$E364,0)),""),1),"")</f>
        <v/>
      </c>
      <c r="AL364" s="101" t="str">
        <f t="array" ref="AL364">IF($AI364,QUARTILE(IF(G2SelectionMask="x",IF(INDEX(RawDataRefData,$E364,0)&gt;0,INDEX(RawDataRefData,$E364,0)),""),3),"")</f>
        <v/>
      </c>
      <c r="AM364" s="101" t="str">
        <f t="array" ref="AM364">IF($AI364,MIN(IF(G2SelectionMask="x",IF(INDEX(RawDataRefData,$E364,0)&gt;0,INDEX(RawDataRefData,$E364,0)),"")),"")</f>
        <v/>
      </c>
      <c r="AN364" s="101" t="str">
        <f t="array" ref="AN364">IF($AI364,MAX(IF(G2SelectionMask="x",IF(INDEX(RawDataRefData,$E364,0)&gt;0,INDEX(RawDataRefData,$E364,0)),"")),"")</f>
        <v/>
      </c>
      <c r="AO364" s="101" t="str">
        <f t="shared" si="137"/>
        <v/>
      </c>
      <c r="AP364" s="101" t="str">
        <f t="array" ref="AP364">IF($AI364,STDEVA(IF(G2SelectionMask="x",IF(INDEX(RawDataRefData,$E364,0)&gt;0,INDEX(RawDataRefData,$E364,0)),"")),"")</f>
        <v/>
      </c>
      <c r="AQ364" s="100" t="b">
        <f t="shared" si="138"/>
        <v>0</v>
      </c>
      <c r="AR364" s="100" t="str">
        <f t="array" ref="AR364">IF($AQ364,MEDIAN(IF(G3SelectionMask="x",IF(INDEX(RawDataRefData,$E364,0)&gt;0,INDEX(RawDataRefData,$E364,0)),"")),"")</f>
        <v/>
      </c>
      <c r="AS364" s="100" t="str">
        <f t="array" ref="AS364">IF($AQ364,QUARTILE(IF(G3SelectionMask="x",IF(INDEX(RawDataRefData,$E364,0)&gt;0,INDEX(RawDataRefData,$E364,0)),""),1),"")</f>
        <v/>
      </c>
      <c r="AT364" s="100" t="str">
        <f t="array" ref="AT364">IF($AQ364,QUARTILE(IF(G3SelectionMask="x",IF(INDEX(RawDataRefData,$E364,0)&gt;0,INDEX(RawDataRefData,$E364,0)),""),3),"")</f>
        <v/>
      </c>
      <c r="AU364" s="100" t="str">
        <f t="array" ref="AU364">IF($AQ364,MIN(IF(G3SelectionMask="x",IF(INDEX(RawDataRefData,$E364,0)&gt;0,INDEX(RawDataRefData,$E364,0)),"")),"")</f>
        <v/>
      </c>
      <c r="AV364" s="100" t="str">
        <f t="array" ref="AV364">IF($AQ364,MAX(IF(G3SelectionMask="x",IF(INDEX(RawDataRefData,$E364,0)&gt;0,INDEX(RawDataRefData,$E364,0)),"")),"")</f>
        <v/>
      </c>
      <c r="AW364" s="100" t="str">
        <f t="shared" si="139"/>
        <v/>
      </c>
      <c r="AX364" s="100" t="str">
        <f t="array" ref="AX364">IF($AQ364,STDEVA(IF(G3SelectionMask="x",IF(INDEX(RawDataRefData,$E364,0)&gt;0,INDEX(RawDataRefData,$E364,0)),"")),"")</f>
        <v/>
      </c>
      <c r="AY364" s="101" t="b">
        <f t="shared" si="140"/>
        <v>0</v>
      </c>
      <c r="AZ364" s="101" t="str">
        <f t="array" ref="AZ364">IF($AY364,MEDIAN(IF(G4SelectionMask="x",IF(INDEX(RawDataRefData,$E364,0)&gt;0,INDEX(RawDataRefData,$E364,0)),"")),"")</f>
        <v/>
      </c>
      <c r="BA364" s="101" t="str">
        <f t="array" ref="BA364">IF($AY364,QUARTILE(IF(G4SelectionMask="x",IF(INDEX(RawDataRefData,$E364,0)&gt;0,INDEX(RawDataRefData,$E364,0)),""),1),"")</f>
        <v/>
      </c>
      <c r="BB364" s="101" t="str">
        <f t="array" ref="BB364">IF($AY364,QUARTILE(IF(G4SelectionMask="x",IF(INDEX(RawDataRefData,$E364,0)&gt;0,INDEX(RawDataRefData,$E364,0)),""),3),"")</f>
        <v/>
      </c>
      <c r="BC364" s="101" t="str">
        <f t="array" ref="BC364">IF($AY364,MIN(IF(G4SelectionMask="x",IF(INDEX(RawDataRefData,$E364,0)&gt;0,INDEX(RawDataRefData,$E364,0)),"")),"")</f>
        <v/>
      </c>
      <c r="BD364" s="101" t="str">
        <f t="array" ref="BD364">IF($AY364,MAX(IF(G4SelectionMask="x",IF(INDEX(RawDataRefData,$E364,0)&gt;0,INDEX(RawDataRefData,$E364,0)),"")),"")</f>
        <v/>
      </c>
      <c r="BE364" s="101" t="str">
        <f t="shared" si="141"/>
        <v/>
      </c>
      <c r="BF364" s="101" t="str">
        <f t="array" ref="BF364">IF($AY364,STDEVA(IF(G4SelectionMask="x",IF(INDEX(RawDataRefData,$E364,0)&gt;0,INDEX(RawDataRefData,$E364,0)),"")),"")</f>
        <v/>
      </c>
      <c r="BG364" s="100" t="b">
        <f t="shared" si="142"/>
        <v>0</v>
      </c>
      <c r="BH364" s="100" t="str">
        <f t="array" ref="BH364">IF($BG364,MEDIAN(IF(G5SelectionMask="x",IF(INDEX(RawDataRefData,$E364,0)&gt;0,INDEX(RawDataRefData,$E364,0)),"")),"")</f>
        <v/>
      </c>
      <c r="BI364" s="100" t="str">
        <f t="array" ref="BI364">IF($BG364,QUARTILE(IF(G5SelectionMask="x",IF(INDEX(RawDataRefData,$E364,0)&gt;0,INDEX(RawDataRefData,$E364,0)),""),1),"")</f>
        <v/>
      </c>
      <c r="BJ364" s="100" t="str">
        <f t="array" ref="BJ364">IF($BG364,QUARTILE(IF(G5SelectionMask="x",IF(INDEX(RawDataRefData,$E364,0)&gt;0,INDEX(RawDataRefData,$E364,0)),""),3),"")</f>
        <v/>
      </c>
      <c r="BK364" s="100" t="str">
        <f t="array" ref="BK364">IF($BG364,MIN(IF(G5SelectionMask="x",IF(INDEX(RawDataRefData,$E364,0)&gt;0,INDEX(RawDataRefData,$E364,0)),"")),"")</f>
        <v/>
      </c>
      <c r="BL364" s="100" t="str">
        <f t="array" ref="BL364">IF($BG364,MAX(IF(G5SelectionMask="x",IF(INDEX(RawDataRefData,$E364,0)&gt;0,INDEX(RawDataRefData,$E364,0)),"")),"")</f>
        <v/>
      </c>
      <c r="BM364" s="100" t="str">
        <f t="shared" si="143"/>
        <v/>
      </c>
      <c r="BN364" s="103" t="str">
        <f t="array" ref="BN364">IF($BG364,STDEVA(IF(G5SelectionMask="x",IF(INDEX(RawDataRefData,$E364,0)&gt;0,INDEX(RawDataRefData,$E364,0)),"")),"")</f>
        <v/>
      </c>
      <c r="BO364" s="104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</row>
    <row r="365" spans="1:82" x14ac:dyDescent="0.2">
      <c r="A365" s="33">
        <f t="shared" si="120"/>
        <v>0</v>
      </c>
      <c r="B365" s="206"/>
      <c r="C365" s="200"/>
      <c r="D365" s="197"/>
      <c r="E365" s="72">
        <f t="shared" si="136"/>
        <v>356</v>
      </c>
      <c r="F365" s="9" t="s">
        <v>892</v>
      </c>
      <c r="K365" s="100" t="str">
        <f t="shared" si="121"/>
        <v/>
      </c>
      <c r="L365" s="100"/>
      <c r="M365" s="100"/>
      <c r="N365" s="100"/>
      <c r="O365" s="100"/>
      <c r="P365" s="101" t="str">
        <f t="shared" si="122"/>
        <v/>
      </c>
      <c r="Q365" s="102" t="str">
        <f t="shared" si="123"/>
        <v/>
      </c>
      <c r="R365" s="102" t="str">
        <f t="shared" si="124"/>
        <v/>
      </c>
      <c r="S365" s="102" t="str">
        <f t="shared" si="125"/>
        <v/>
      </c>
      <c r="T365" s="102" t="str">
        <f t="shared" si="126"/>
        <v/>
      </c>
      <c r="U365" s="102" t="str">
        <f t="shared" si="127"/>
        <v/>
      </c>
      <c r="V365" s="102" t="str">
        <f t="shared" si="128"/>
        <v/>
      </c>
      <c r="W365" s="102" t="str">
        <f t="shared" si="129"/>
        <v/>
      </c>
      <c r="X365" s="102" t="str">
        <f t="shared" si="130"/>
        <v/>
      </c>
      <c r="Y365" s="102" t="str">
        <f t="shared" si="131"/>
        <v/>
      </c>
      <c r="Z365" s="102" t="str">
        <f t="shared" si="132"/>
        <v/>
      </c>
      <c r="AA365" s="100" t="b">
        <f t="shared" si="133"/>
        <v>0</v>
      </c>
      <c r="AB365" s="100" t="str">
        <f t="array" ref="AB365">IF($AA365,MEDIAN(IF(G1SelectionMask="x",IF(INDEX(RawDataRefData,$E365,0)&gt;0,INDEX(RawDataRefData,$E365,0)),"")),"")</f>
        <v/>
      </c>
      <c r="AC365" s="100" t="str">
        <f t="array" ref="AC365">IF($AA365,QUARTILE(IF(G1SelectionMask="x",IF(INDEX(RawDataRefData,$E365,0)&gt;0,INDEX(RawDataRefData,$E365,0)),""),1),"")</f>
        <v/>
      </c>
      <c r="AD365" s="100" t="str">
        <f t="array" ref="AD365">IF($AA365,QUARTILE(IF(G1SelectionMask="x",IF(INDEX(RawDataRefData,$E365,0)&gt;0,INDEX(RawDataRefData,$E365,0)),""),3),"")</f>
        <v/>
      </c>
      <c r="AE365" s="100" t="str">
        <f t="array" ref="AE365">IF($AA365,MIN(IF(G1SelectionMask="x",IF(INDEX(RawDataRefData,$E365,0)&gt;0,INDEX(RawDataRefData,$E365,0)),"")),"")</f>
        <v/>
      </c>
      <c r="AF365" s="100" t="str">
        <f t="array" ref="AF365">IF($AA365,MAX(IF(G1SelectionMask="x",IF(INDEX(RawDataRefData,$E365,0)&gt;0,INDEX(RawDataRefData,$E365,0)),"")),"")</f>
        <v/>
      </c>
      <c r="AG365" s="100" t="str">
        <f t="shared" si="134"/>
        <v/>
      </c>
      <c r="AH365" s="100" t="str">
        <f t="array" ref="AH365">IF($AA365,STDEVA(IF(G1SelectionMask="x",IF(INDEX(RawDataRefData,$E365,0)&gt;0,INDEX(RawDataRefData,$E365,0)),"")),"")</f>
        <v/>
      </c>
      <c r="AI365" s="101" t="b">
        <f t="shared" si="135"/>
        <v>0</v>
      </c>
      <c r="AJ365" s="101" t="str">
        <f t="array" ref="AJ365">IF($AI365,MEDIAN(IF(G2SelectionMask="x",IF(INDEX(RawDataRefData,$E365,0)&gt;0,INDEX(RawDataRefData,$E365,0)),"")),"")</f>
        <v/>
      </c>
      <c r="AK365" s="101" t="str">
        <f t="array" ref="AK365">IF($AI365,QUARTILE(IF(G2SelectionMask="x",IF(INDEX(RawDataRefData,$E365,0)&gt;0,INDEX(RawDataRefData,$E365,0)),""),1),"")</f>
        <v/>
      </c>
      <c r="AL365" s="101" t="str">
        <f t="array" ref="AL365">IF($AI365,QUARTILE(IF(G2SelectionMask="x",IF(INDEX(RawDataRefData,$E365,0)&gt;0,INDEX(RawDataRefData,$E365,0)),""),3),"")</f>
        <v/>
      </c>
      <c r="AM365" s="101" t="str">
        <f t="array" ref="AM365">IF($AI365,MIN(IF(G2SelectionMask="x",IF(INDEX(RawDataRefData,$E365,0)&gt;0,INDEX(RawDataRefData,$E365,0)),"")),"")</f>
        <v/>
      </c>
      <c r="AN365" s="101" t="str">
        <f t="array" ref="AN365">IF($AI365,MAX(IF(G2SelectionMask="x",IF(INDEX(RawDataRefData,$E365,0)&gt;0,INDEX(RawDataRefData,$E365,0)),"")),"")</f>
        <v/>
      </c>
      <c r="AO365" s="101" t="str">
        <f t="shared" si="137"/>
        <v/>
      </c>
      <c r="AP365" s="101" t="str">
        <f t="array" ref="AP365">IF($AI365,STDEVA(IF(G2SelectionMask="x",IF(INDEX(RawDataRefData,$E365,0)&gt;0,INDEX(RawDataRefData,$E365,0)),"")),"")</f>
        <v/>
      </c>
      <c r="AQ365" s="100" t="b">
        <f t="shared" si="138"/>
        <v>0</v>
      </c>
      <c r="AR365" s="100" t="str">
        <f t="array" ref="AR365">IF($AQ365,MEDIAN(IF(G3SelectionMask="x",IF(INDEX(RawDataRefData,$E365,0)&gt;0,INDEX(RawDataRefData,$E365,0)),"")),"")</f>
        <v/>
      </c>
      <c r="AS365" s="100" t="str">
        <f t="array" ref="AS365">IF($AQ365,QUARTILE(IF(G3SelectionMask="x",IF(INDEX(RawDataRefData,$E365,0)&gt;0,INDEX(RawDataRefData,$E365,0)),""),1),"")</f>
        <v/>
      </c>
      <c r="AT365" s="100" t="str">
        <f t="array" ref="AT365">IF($AQ365,QUARTILE(IF(G3SelectionMask="x",IF(INDEX(RawDataRefData,$E365,0)&gt;0,INDEX(RawDataRefData,$E365,0)),""),3),"")</f>
        <v/>
      </c>
      <c r="AU365" s="100" t="str">
        <f t="array" ref="AU365">IF($AQ365,MIN(IF(G3SelectionMask="x",IF(INDEX(RawDataRefData,$E365,0)&gt;0,INDEX(RawDataRefData,$E365,0)),"")),"")</f>
        <v/>
      </c>
      <c r="AV365" s="100" t="str">
        <f t="array" ref="AV365">IF($AQ365,MAX(IF(G3SelectionMask="x",IF(INDEX(RawDataRefData,$E365,0)&gt;0,INDEX(RawDataRefData,$E365,0)),"")),"")</f>
        <v/>
      </c>
      <c r="AW365" s="100" t="str">
        <f t="shared" si="139"/>
        <v/>
      </c>
      <c r="AX365" s="100" t="str">
        <f t="array" ref="AX365">IF($AQ365,STDEVA(IF(G3SelectionMask="x",IF(INDEX(RawDataRefData,$E365,0)&gt;0,INDEX(RawDataRefData,$E365,0)),"")),"")</f>
        <v/>
      </c>
      <c r="AY365" s="101" t="b">
        <f t="shared" si="140"/>
        <v>0</v>
      </c>
      <c r="AZ365" s="101" t="str">
        <f t="array" ref="AZ365">IF($AY365,MEDIAN(IF(G4SelectionMask="x",IF(INDEX(RawDataRefData,$E365,0)&gt;0,INDEX(RawDataRefData,$E365,0)),"")),"")</f>
        <v/>
      </c>
      <c r="BA365" s="101" t="str">
        <f t="array" ref="BA365">IF($AY365,QUARTILE(IF(G4SelectionMask="x",IF(INDEX(RawDataRefData,$E365,0)&gt;0,INDEX(RawDataRefData,$E365,0)),""),1),"")</f>
        <v/>
      </c>
      <c r="BB365" s="101" t="str">
        <f t="array" ref="BB365">IF($AY365,QUARTILE(IF(G4SelectionMask="x",IF(INDEX(RawDataRefData,$E365,0)&gt;0,INDEX(RawDataRefData,$E365,0)),""),3),"")</f>
        <v/>
      </c>
      <c r="BC365" s="101" t="str">
        <f t="array" ref="BC365">IF($AY365,MIN(IF(G4SelectionMask="x",IF(INDEX(RawDataRefData,$E365,0)&gt;0,INDEX(RawDataRefData,$E365,0)),"")),"")</f>
        <v/>
      </c>
      <c r="BD365" s="101" t="str">
        <f t="array" ref="BD365">IF($AY365,MAX(IF(G4SelectionMask="x",IF(INDEX(RawDataRefData,$E365,0)&gt;0,INDEX(RawDataRefData,$E365,0)),"")),"")</f>
        <v/>
      </c>
      <c r="BE365" s="101" t="str">
        <f t="shared" si="141"/>
        <v/>
      </c>
      <c r="BF365" s="101" t="str">
        <f t="array" ref="BF365">IF($AY365,STDEVA(IF(G4SelectionMask="x",IF(INDEX(RawDataRefData,$E365,0)&gt;0,INDEX(RawDataRefData,$E365,0)),"")),"")</f>
        <v/>
      </c>
      <c r="BG365" s="100" t="b">
        <f t="shared" si="142"/>
        <v>0</v>
      </c>
      <c r="BH365" s="100" t="str">
        <f t="array" ref="BH365">IF($BG365,MEDIAN(IF(G5SelectionMask="x",IF(INDEX(RawDataRefData,$E365,0)&gt;0,INDEX(RawDataRefData,$E365,0)),"")),"")</f>
        <v/>
      </c>
      <c r="BI365" s="100" t="str">
        <f t="array" ref="BI365">IF($BG365,QUARTILE(IF(G5SelectionMask="x",IF(INDEX(RawDataRefData,$E365,0)&gt;0,INDEX(RawDataRefData,$E365,0)),""),1),"")</f>
        <v/>
      </c>
      <c r="BJ365" s="100" t="str">
        <f t="array" ref="BJ365">IF($BG365,QUARTILE(IF(G5SelectionMask="x",IF(INDEX(RawDataRefData,$E365,0)&gt;0,INDEX(RawDataRefData,$E365,0)),""),3),"")</f>
        <v/>
      </c>
      <c r="BK365" s="100" t="str">
        <f t="array" ref="BK365">IF($BG365,MIN(IF(G5SelectionMask="x",IF(INDEX(RawDataRefData,$E365,0)&gt;0,INDEX(RawDataRefData,$E365,0)),"")),"")</f>
        <v/>
      </c>
      <c r="BL365" s="100" t="str">
        <f t="array" ref="BL365">IF($BG365,MAX(IF(G5SelectionMask="x",IF(INDEX(RawDataRefData,$E365,0)&gt;0,INDEX(RawDataRefData,$E365,0)),"")),"")</f>
        <v/>
      </c>
      <c r="BM365" s="100" t="str">
        <f t="shared" si="143"/>
        <v/>
      </c>
      <c r="BN365" s="103" t="str">
        <f t="array" ref="BN365">IF($BG365,STDEVA(IF(G5SelectionMask="x",IF(INDEX(RawDataRefData,$E365,0)&gt;0,INDEX(RawDataRefData,$E365,0)),"")),"")</f>
        <v/>
      </c>
      <c r="BO365" s="104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</row>
    <row r="366" spans="1:82" x14ac:dyDescent="0.2">
      <c r="A366" s="33">
        <f t="shared" si="120"/>
        <v>0</v>
      </c>
      <c r="B366" s="206"/>
      <c r="C366" s="200"/>
      <c r="D366" s="197"/>
      <c r="E366" s="72">
        <f t="shared" si="136"/>
        <v>357</v>
      </c>
      <c r="F366" s="9" t="s">
        <v>893</v>
      </c>
      <c r="K366" s="100" t="str">
        <f t="shared" si="121"/>
        <v/>
      </c>
      <c r="L366" s="100"/>
      <c r="M366" s="100"/>
      <c r="N366" s="100"/>
      <c r="O366" s="100"/>
      <c r="P366" s="101" t="str">
        <f t="shared" si="122"/>
        <v/>
      </c>
      <c r="Q366" s="102" t="str">
        <f t="shared" si="123"/>
        <v/>
      </c>
      <c r="R366" s="102" t="str">
        <f t="shared" si="124"/>
        <v/>
      </c>
      <c r="S366" s="102" t="str">
        <f t="shared" si="125"/>
        <v/>
      </c>
      <c r="T366" s="102" t="str">
        <f t="shared" si="126"/>
        <v/>
      </c>
      <c r="U366" s="102" t="str">
        <f t="shared" si="127"/>
        <v/>
      </c>
      <c r="V366" s="102" t="str">
        <f t="shared" si="128"/>
        <v/>
      </c>
      <c r="W366" s="102" t="str">
        <f t="shared" si="129"/>
        <v/>
      </c>
      <c r="X366" s="102" t="str">
        <f t="shared" si="130"/>
        <v/>
      </c>
      <c r="Y366" s="102" t="str">
        <f t="shared" si="131"/>
        <v/>
      </c>
      <c r="Z366" s="102" t="str">
        <f t="shared" si="132"/>
        <v/>
      </c>
      <c r="AA366" s="100" t="b">
        <f t="shared" si="133"/>
        <v>0</v>
      </c>
      <c r="AB366" s="100" t="str">
        <f t="array" ref="AB366">IF($AA366,MEDIAN(IF(G1SelectionMask="x",IF(INDEX(RawDataRefData,$E366,0)&gt;0,INDEX(RawDataRefData,$E366,0)),"")),"")</f>
        <v/>
      </c>
      <c r="AC366" s="100" t="str">
        <f t="array" ref="AC366">IF($AA366,QUARTILE(IF(G1SelectionMask="x",IF(INDEX(RawDataRefData,$E366,0)&gt;0,INDEX(RawDataRefData,$E366,0)),""),1),"")</f>
        <v/>
      </c>
      <c r="AD366" s="100" t="str">
        <f t="array" ref="AD366">IF($AA366,QUARTILE(IF(G1SelectionMask="x",IF(INDEX(RawDataRefData,$E366,0)&gt;0,INDEX(RawDataRefData,$E366,0)),""),3),"")</f>
        <v/>
      </c>
      <c r="AE366" s="100" t="str">
        <f t="array" ref="AE366">IF($AA366,MIN(IF(G1SelectionMask="x",IF(INDEX(RawDataRefData,$E366,0)&gt;0,INDEX(RawDataRefData,$E366,0)),"")),"")</f>
        <v/>
      </c>
      <c r="AF366" s="100" t="str">
        <f t="array" ref="AF366">IF($AA366,MAX(IF(G1SelectionMask="x",IF(INDEX(RawDataRefData,$E366,0)&gt;0,INDEX(RawDataRefData,$E366,0)),"")),"")</f>
        <v/>
      </c>
      <c r="AG366" s="100" t="str">
        <f t="shared" si="134"/>
        <v/>
      </c>
      <c r="AH366" s="100" t="str">
        <f t="array" ref="AH366">IF($AA366,STDEVA(IF(G1SelectionMask="x",IF(INDEX(RawDataRefData,$E366,0)&gt;0,INDEX(RawDataRefData,$E366,0)),"")),"")</f>
        <v/>
      </c>
      <c r="AI366" s="101" t="b">
        <f t="shared" si="135"/>
        <v>0</v>
      </c>
      <c r="AJ366" s="101" t="str">
        <f t="array" ref="AJ366">IF($AI366,MEDIAN(IF(G2SelectionMask="x",IF(INDEX(RawDataRefData,$E366,0)&gt;0,INDEX(RawDataRefData,$E366,0)),"")),"")</f>
        <v/>
      </c>
      <c r="AK366" s="101" t="str">
        <f t="array" ref="AK366">IF($AI366,QUARTILE(IF(G2SelectionMask="x",IF(INDEX(RawDataRefData,$E366,0)&gt;0,INDEX(RawDataRefData,$E366,0)),""),1),"")</f>
        <v/>
      </c>
      <c r="AL366" s="101" t="str">
        <f t="array" ref="AL366">IF($AI366,QUARTILE(IF(G2SelectionMask="x",IF(INDEX(RawDataRefData,$E366,0)&gt;0,INDEX(RawDataRefData,$E366,0)),""),3),"")</f>
        <v/>
      </c>
      <c r="AM366" s="101" t="str">
        <f t="array" ref="AM366">IF($AI366,MIN(IF(G2SelectionMask="x",IF(INDEX(RawDataRefData,$E366,0)&gt;0,INDEX(RawDataRefData,$E366,0)),"")),"")</f>
        <v/>
      </c>
      <c r="AN366" s="101" t="str">
        <f t="array" ref="AN366">IF($AI366,MAX(IF(G2SelectionMask="x",IF(INDEX(RawDataRefData,$E366,0)&gt;0,INDEX(RawDataRefData,$E366,0)),"")),"")</f>
        <v/>
      </c>
      <c r="AO366" s="101" t="str">
        <f t="shared" si="137"/>
        <v/>
      </c>
      <c r="AP366" s="101" t="str">
        <f t="array" ref="AP366">IF($AI366,STDEVA(IF(G2SelectionMask="x",IF(INDEX(RawDataRefData,$E366,0)&gt;0,INDEX(RawDataRefData,$E366,0)),"")),"")</f>
        <v/>
      </c>
      <c r="AQ366" s="100" t="b">
        <f t="shared" si="138"/>
        <v>0</v>
      </c>
      <c r="AR366" s="100" t="str">
        <f t="array" ref="AR366">IF($AQ366,MEDIAN(IF(G3SelectionMask="x",IF(INDEX(RawDataRefData,$E366,0)&gt;0,INDEX(RawDataRefData,$E366,0)),"")),"")</f>
        <v/>
      </c>
      <c r="AS366" s="100" t="str">
        <f t="array" ref="AS366">IF($AQ366,QUARTILE(IF(G3SelectionMask="x",IF(INDEX(RawDataRefData,$E366,0)&gt;0,INDEX(RawDataRefData,$E366,0)),""),1),"")</f>
        <v/>
      </c>
      <c r="AT366" s="100" t="str">
        <f t="array" ref="AT366">IF($AQ366,QUARTILE(IF(G3SelectionMask="x",IF(INDEX(RawDataRefData,$E366,0)&gt;0,INDEX(RawDataRefData,$E366,0)),""),3),"")</f>
        <v/>
      </c>
      <c r="AU366" s="100" t="str">
        <f t="array" ref="AU366">IF($AQ366,MIN(IF(G3SelectionMask="x",IF(INDEX(RawDataRefData,$E366,0)&gt;0,INDEX(RawDataRefData,$E366,0)),"")),"")</f>
        <v/>
      </c>
      <c r="AV366" s="100" t="str">
        <f t="array" ref="AV366">IF($AQ366,MAX(IF(G3SelectionMask="x",IF(INDEX(RawDataRefData,$E366,0)&gt;0,INDEX(RawDataRefData,$E366,0)),"")),"")</f>
        <v/>
      </c>
      <c r="AW366" s="100" t="str">
        <f t="shared" si="139"/>
        <v/>
      </c>
      <c r="AX366" s="100" t="str">
        <f t="array" ref="AX366">IF($AQ366,STDEVA(IF(G3SelectionMask="x",IF(INDEX(RawDataRefData,$E366,0)&gt;0,INDEX(RawDataRefData,$E366,0)),"")),"")</f>
        <v/>
      </c>
      <c r="AY366" s="101" t="b">
        <f t="shared" si="140"/>
        <v>0</v>
      </c>
      <c r="AZ366" s="101" t="str">
        <f t="array" ref="AZ366">IF($AY366,MEDIAN(IF(G4SelectionMask="x",IF(INDEX(RawDataRefData,$E366,0)&gt;0,INDEX(RawDataRefData,$E366,0)),"")),"")</f>
        <v/>
      </c>
      <c r="BA366" s="101" t="str">
        <f t="array" ref="BA366">IF($AY366,QUARTILE(IF(G4SelectionMask="x",IF(INDEX(RawDataRefData,$E366,0)&gt;0,INDEX(RawDataRefData,$E366,0)),""),1),"")</f>
        <v/>
      </c>
      <c r="BB366" s="101" t="str">
        <f t="array" ref="BB366">IF($AY366,QUARTILE(IF(G4SelectionMask="x",IF(INDEX(RawDataRefData,$E366,0)&gt;0,INDEX(RawDataRefData,$E366,0)),""),3),"")</f>
        <v/>
      </c>
      <c r="BC366" s="101" t="str">
        <f t="array" ref="BC366">IF($AY366,MIN(IF(G4SelectionMask="x",IF(INDEX(RawDataRefData,$E366,0)&gt;0,INDEX(RawDataRefData,$E366,0)),"")),"")</f>
        <v/>
      </c>
      <c r="BD366" s="101" t="str">
        <f t="array" ref="BD366">IF($AY366,MAX(IF(G4SelectionMask="x",IF(INDEX(RawDataRefData,$E366,0)&gt;0,INDEX(RawDataRefData,$E366,0)),"")),"")</f>
        <v/>
      </c>
      <c r="BE366" s="101" t="str">
        <f t="shared" si="141"/>
        <v/>
      </c>
      <c r="BF366" s="101" t="str">
        <f t="array" ref="BF366">IF($AY366,STDEVA(IF(G4SelectionMask="x",IF(INDEX(RawDataRefData,$E366,0)&gt;0,INDEX(RawDataRefData,$E366,0)),"")),"")</f>
        <v/>
      </c>
      <c r="BG366" s="100" t="b">
        <f t="shared" si="142"/>
        <v>0</v>
      </c>
      <c r="BH366" s="100" t="str">
        <f t="array" ref="BH366">IF($BG366,MEDIAN(IF(G5SelectionMask="x",IF(INDEX(RawDataRefData,$E366,0)&gt;0,INDEX(RawDataRefData,$E366,0)),"")),"")</f>
        <v/>
      </c>
      <c r="BI366" s="100" t="str">
        <f t="array" ref="BI366">IF($BG366,QUARTILE(IF(G5SelectionMask="x",IF(INDEX(RawDataRefData,$E366,0)&gt;0,INDEX(RawDataRefData,$E366,0)),""),1),"")</f>
        <v/>
      </c>
      <c r="BJ366" s="100" t="str">
        <f t="array" ref="BJ366">IF($BG366,QUARTILE(IF(G5SelectionMask="x",IF(INDEX(RawDataRefData,$E366,0)&gt;0,INDEX(RawDataRefData,$E366,0)),""),3),"")</f>
        <v/>
      </c>
      <c r="BK366" s="100" t="str">
        <f t="array" ref="BK366">IF($BG366,MIN(IF(G5SelectionMask="x",IF(INDEX(RawDataRefData,$E366,0)&gt;0,INDEX(RawDataRefData,$E366,0)),"")),"")</f>
        <v/>
      </c>
      <c r="BL366" s="100" t="str">
        <f t="array" ref="BL366">IF($BG366,MAX(IF(G5SelectionMask="x",IF(INDEX(RawDataRefData,$E366,0)&gt;0,INDEX(RawDataRefData,$E366,0)),"")),"")</f>
        <v/>
      </c>
      <c r="BM366" s="100" t="str">
        <f t="shared" si="143"/>
        <v/>
      </c>
      <c r="BN366" s="103" t="str">
        <f t="array" ref="BN366">IF($BG366,STDEVA(IF(G5SelectionMask="x",IF(INDEX(RawDataRefData,$E366,0)&gt;0,INDEX(RawDataRefData,$E366,0)),"")),"")</f>
        <v/>
      </c>
      <c r="BO366" s="104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</row>
    <row r="367" spans="1:82" x14ac:dyDescent="0.2">
      <c r="A367" s="33">
        <f t="shared" si="120"/>
        <v>0</v>
      </c>
      <c r="B367" s="206"/>
      <c r="C367" s="200"/>
      <c r="D367" s="197"/>
      <c r="E367" s="72">
        <f t="shared" si="136"/>
        <v>358</v>
      </c>
      <c r="F367" s="9" t="s">
        <v>894</v>
      </c>
      <c r="K367" s="100" t="str">
        <f t="shared" si="121"/>
        <v/>
      </c>
      <c r="L367" s="100"/>
      <c r="M367" s="100"/>
      <c r="N367" s="100"/>
      <c r="O367" s="100"/>
      <c r="P367" s="101" t="str">
        <f t="shared" si="122"/>
        <v/>
      </c>
      <c r="Q367" s="102" t="str">
        <f t="shared" si="123"/>
        <v/>
      </c>
      <c r="R367" s="102" t="str">
        <f t="shared" si="124"/>
        <v/>
      </c>
      <c r="S367" s="102" t="str">
        <f t="shared" si="125"/>
        <v/>
      </c>
      <c r="T367" s="102" t="str">
        <f t="shared" si="126"/>
        <v/>
      </c>
      <c r="U367" s="102" t="str">
        <f t="shared" si="127"/>
        <v/>
      </c>
      <c r="V367" s="102" t="str">
        <f t="shared" si="128"/>
        <v/>
      </c>
      <c r="W367" s="102" t="str">
        <f t="shared" si="129"/>
        <v/>
      </c>
      <c r="X367" s="102" t="str">
        <f t="shared" si="130"/>
        <v/>
      </c>
      <c r="Y367" s="102" t="str">
        <f t="shared" si="131"/>
        <v/>
      </c>
      <c r="Z367" s="102" t="str">
        <f t="shared" si="132"/>
        <v/>
      </c>
      <c r="AA367" s="100" t="b">
        <f t="shared" si="133"/>
        <v>0</v>
      </c>
      <c r="AB367" s="100" t="str">
        <f t="array" ref="AB367">IF($AA367,MEDIAN(IF(G1SelectionMask="x",IF(INDEX(RawDataRefData,$E367,0)&gt;0,INDEX(RawDataRefData,$E367,0)),"")),"")</f>
        <v/>
      </c>
      <c r="AC367" s="100" t="str">
        <f t="array" ref="AC367">IF($AA367,QUARTILE(IF(G1SelectionMask="x",IF(INDEX(RawDataRefData,$E367,0)&gt;0,INDEX(RawDataRefData,$E367,0)),""),1),"")</f>
        <v/>
      </c>
      <c r="AD367" s="100" t="str">
        <f t="array" ref="AD367">IF($AA367,QUARTILE(IF(G1SelectionMask="x",IF(INDEX(RawDataRefData,$E367,0)&gt;0,INDEX(RawDataRefData,$E367,0)),""),3),"")</f>
        <v/>
      </c>
      <c r="AE367" s="100" t="str">
        <f t="array" ref="AE367">IF($AA367,MIN(IF(G1SelectionMask="x",IF(INDEX(RawDataRefData,$E367,0)&gt;0,INDEX(RawDataRefData,$E367,0)),"")),"")</f>
        <v/>
      </c>
      <c r="AF367" s="100" t="str">
        <f t="array" ref="AF367">IF($AA367,MAX(IF(G1SelectionMask="x",IF(INDEX(RawDataRefData,$E367,0)&gt;0,INDEX(RawDataRefData,$E367,0)),"")),"")</f>
        <v/>
      </c>
      <c r="AG367" s="100" t="str">
        <f t="shared" si="134"/>
        <v/>
      </c>
      <c r="AH367" s="100" t="str">
        <f t="array" ref="AH367">IF($AA367,STDEVA(IF(G1SelectionMask="x",IF(INDEX(RawDataRefData,$E367,0)&gt;0,INDEX(RawDataRefData,$E367,0)),"")),"")</f>
        <v/>
      </c>
      <c r="AI367" s="101" t="b">
        <f t="shared" si="135"/>
        <v>0</v>
      </c>
      <c r="AJ367" s="101" t="str">
        <f t="array" ref="AJ367">IF($AI367,MEDIAN(IF(G2SelectionMask="x",IF(INDEX(RawDataRefData,$E367,0)&gt;0,INDEX(RawDataRefData,$E367,0)),"")),"")</f>
        <v/>
      </c>
      <c r="AK367" s="101" t="str">
        <f t="array" ref="AK367">IF($AI367,QUARTILE(IF(G2SelectionMask="x",IF(INDEX(RawDataRefData,$E367,0)&gt;0,INDEX(RawDataRefData,$E367,0)),""),1),"")</f>
        <v/>
      </c>
      <c r="AL367" s="101" t="str">
        <f t="array" ref="AL367">IF($AI367,QUARTILE(IF(G2SelectionMask="x",IF(INDEX(RawDataRefData,$E367,0)&gt;0,INDEX(RawDataRefData,$E367,0)),""),3),"")</f>
        <v/>
      </c>
      <c r="AM367" s="101" t="str">
        <f t="array" ref="AM367">IF($AI367,MIN(IF(G2SelectionMask="x",IF(INDEX(RawDataRefData,$E367,0)&gt;0,INDEX(RawDataRefData,$E367,0)),"")),"")</f>
        <v/>
      </c>
      <c r="AN367" s="101" t="str">
        <f t="array" ref="AN367">IF($AI367,MAX(IF(G2SelectionMask="x",IF(INDEX(RawDataRefData,$E367,0)&gt;0,INDEX(RawDataRefData,$E367,0)),"")),"")</f>
        <v/>
      </c>
      <c r="AO367" s="101" t="str">
        <f t="shared" si="137"/>
        <v/>
      </c>
      <c r="AP367" s="101" t="str">
        <f t="array" ref="AP367">IF($AI367,STDEVA(IF(G2SelectionMask="x",IF(INDEX(RawDataRefData,$E367,0)&gt;0,INDEX(RawDataRefData,$E367,0)),"")),"")</f>
        <v/>
      </c>
      <c r="AQ367" s="100" t="b">
        <f t="shared" si="138"/>
        <v>0</v>
      </c>
      <c r="AR367" s="100" t="str">
        <f t="array" ref="AR367">IF($AQ367,MEDIAN(IF(G3SelectionMask="x",IF(INDEX(RawDataRefData,$E367,0)&gt;0,INDEX(RawDataRefData,$E367,0)),"")),"")</f>
        <v/>
      </c>
      <c r="AS367" s="100" t="str">
        <f t="array" ref="AS367">IF($AQ367,QUARTILE(IF(G3SelectionMask="x",IF(INDEX(RawDataRefData,$E367,0)&gt;0,INDEX(RawDataRefData,$E367,0)),""),1),"")</f>
        <v/>
      </c>
      <c r="AT367" s="100" t="str">
        <f t="array" ref="AT367">IF($AQ367,QUARTILE(IF(G3SelectionMask="x",IF(INDEX(RawDataRefData,$E367,0)&gt;0,INDEX(RawDataRefData,$E367,0)),""),3),"")</f>
        <v/>
      </c>
      <c r="AU367" s="100" t="str">
        <f t="array" ref="AU367">IF($AQ367,MIN(IF(G3SelectionMask="x",IF(INDEX(RawDataRefData,$E367,0)&gt;0,INDEX(RawDataRefData,$E367,0)),"")),"")</f>
        <v/>
      </c>
      <c r="AV367" s="100" t="str">
        <f t="array" ref="AV367">IF($AQ367,MAX(IF(G3SelectionMask="x",IF(INDEX(RawDataRefData,$E367,0)&gt;0,INDEX(RawDataRefData,$E367,0)),"")),"")</f>
        <v/>
      </c>
      <c r="AW367" s="100" t="str">
        <f t="shared" si="139"/>
        <v/>
      </c>
      <c r="AX367" s="100" t="str">
        <f t="array" ref="AX367">IF($AQ367,STDEVA(IF(G3SelectionMask="x",IF(INDEX(RawDataRefData,$E367,0)&gt;0,INDEX(RawDataRefData,$E367,0)),"")),"")</f>
        <v/>
      </c>
      <c r="AY367" s="101" t="b">
        <f t="shared" si="140"/>
        <v>0</v>
      </c>
      <c r="AZ367" s="101" t="str">
        <f t="array" ref="AZ367">IF($AY367,MEDIAN(IF(G4SelectionMask="x",IF(INDEX(RawDataRefData,$E367,0)&gt;0,INDEX(RawDataRefData,$E367,0)),"")),"")</f>
        <v/>
      </c>
      <c r="BA367" s="101" t="str">
        <f t="array" ref="BA367">IF($AY367,QUARTILE(IF(G4SelectionMask="x",IF(INDEX(RawDataRefData,$E367,0)&gt;0,INDEX(RawDataRefData,$E367,0)),""),1),"")</f>
        <v/>
      </c>
      <c r="BB367" s="101" t="str">
        <f t="array" ref="BB367">IF($AY367,QUARTILE(IF(G4SelectionMask="x",IF(INDEX(RawDataRefData,$E367,0)&gt;0,INDEX(RawDataRefData,$E367,0)),""),3),"")</f>
        <v/>
      </c>
      <c r="BC367" s="101" t="str">
        <f t="array" ref="BC367">IF($AY367,MIN(IF(G4SelectionMask="x",IF(INDEX(RawDataRefData,$E367,0)&gt;0,INDEX(RawDataRefData,$E367,0)),"")),"")</f>
        <v/>
      </c>
      <c r="BD367" s="101" t="str">
        <f t="array" ref="BD367">IF($AY367,MAX(IF(G4SelectionMask="x",IF(INDEX(RawDataRefData,$E367,0)&gt;0,INDEX(RawDataRefData,$E367,0)),"")),"")</f>
        <v/>
      </c>
      <c r="BE367" s="101" t="str">
        <f t="shared" si="141"/>
        <v/>
      </c>
      <c r="BF367" s="101" t="str">
        <f t="array" ref="BF367">IF($AY367,STDEVA(IF(G4SelectionMask="x",IF(INDEX(RawDataRefData,$E367,0)&gt;0,INDEX(RawDataRefData,$E367,0)),"")),"")</f>
        <v/>
      </c>
      <c r="BG367" s="100" t="b">
        <f t="shared" si="142"/>
        <v>0</v>
      </c>
      <c r="BH367" s="100" t="str">
        <f t="array" ref="BH367">IF($BG367,MEDIAN(IF(G5SelectionMask="x",IF(INDEX(RawDataRefData,$E367,0)&gt;0,INDEX(RawDataRefData,$E367,0)),"")),"")</f>
        <v/>
      </c>
      <c r="BI367" s="100" t="str">
        <f t="array" ref="BI367">IF($BG367,QUARTILE(IF(G5SelectionMask="x",IF(INDEX(RawDataRefData,$E367,0)&gt;0,INDEX(RawDataRefData,$E367,0)),""),1),"")</f>
        <v/>
      </c>
      <c r="BJ367" s="100" t="str">
        <f t="array" ref="BJ367">IF($BG367,QUARTILE(IF(G5SelectionMask="x",IF(INDEX(RawDataRefData,$E367,0)&gt;0,INDEX(RawDataRefData,$E367,0)),""),3),"")</f>
        <v/>
      </c>
      <c r="BK367" s="100" t="str">
        <f t="array" ref="BK367">IF($BG367,MIN(IF(G5SelectionMask="x",IF(INDEX(RawDataRefData,$E367,0)&gt;0,INDEX(RawDataRefData,$E367,0)),"")),"")</f>
        <v/>
      </c>
      <c r="BL367" s="100" t="str">
        <f t="array" ref="BL367">IF($BG367,MAX(IF(G5SelectionMask="x",IF(INDEX(RawDataRefData,$E367,0)&gt;0,INDEX(RawDataRefData,$E367,0)),"")),"")</f>
        <v/>
      </c>
      <c r="BM367" s="100" t="str">
        <f t="shared" si="143"/>
        <v/>
      </c>
      <c r="BN367" s="103" t="str">
        <f t="array" ref="BN367">IF($BG367,STDEVA(IF(G5SelectionMask="x",IF(INDEX(RawDataRefData,$E367,0)&gt;0,INDEX(RawDataRefData,$E367,0)),"")),"")</f>
        <v/>
      </c>
      <c r="BO367" s="104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</row>
    <row r="368" spans="1:82" x14ac:dyDescent="0.2">
      <c r="A368" s="33">
        <f t="shared" si="120"/>
        <v>0</v>
      </c>
      <c r="B368" s="206"/>
      <c r="C368" s="200"/>
      <c r="D368" s="197"/>
      <c r="E368" s="72">
        <f t="shared" si="136"/>
        <v>359</v>
      </c>
      <c r="F368" s="9" t="s">
        <v>895</v>
      </c>
      <c r="K368" s="100" t="str">
        <f t="shared" si="121"/>
        <v/>
      </c>
      <c r="L368" s="100"/>
      <c r="M368" s="100"/>
      <c r="N368" s="100"/>
      <c r="O368" s="100"/>
      <c r="P368" s="101" t="str">
        <f t="shared" si="122"/>
        <v/>
      </c>
      <c r="Q368" s="102" t="str">
        <f t="shared" si="123"/>
        <v/>
      </c>
      <c r="R368" s="102" t="str">
        <f t="shared" si="124"/>
        <v/>
      </c>
      <c r="S368" s="102" t="str">
        <f t="shared" si="125"/>
        <v/>
      </c>
      <c r="T368" s="102" t="str">
        <f t="shared" si="126"/>
        <v/>
      </c>
      <c r="U368" s="102" t="str">
        <f t="shared" si="127"/>
        <v/>
      </c>
      <c r="V368" s="102" t="str">
        <f t="shared" si="128"/>
        <v/>
      </c>
      <c r="W368" s="102" t="str">
        <f t="shared" si="129"/>
        <v/>
      </c>
      <c r="X368" s="102" t="str">
        <f t="shared" si="130"/>
        <v/>
      </c>
      <c r="Y368" s="102" t="str">
        <f t="shared" si="131"/>
        <v/>
      </c>
      <c r="Z368" s="102" t="str">
        <f t="shared" si="132"/>
        <v/>
      </c>
      <c r="AA368" s="100" t="b">
        <f t="shared" si="133"/>
        <v>0</v>
      </c>
      <c r="AB368" s="100" t="str">
        <f t="array" ref="AB368">IF($AA368,MEDIAN(IF(G1SelectionMask="x",IF(INDEX(RawDataRefData,$E368,0)&gt;0,INDEX(RawDataRefData,$E368,0)),"")),"")</f>
        <v/>
      </c>
      <c r="AC368" s="100" t="str">
        <f t="array" ref="AC368">IF($AA368,QUARTILE(IF(G1SelectionMask="x",IF(INDEX(RawDataRefData,$E368,0)&gt;0,INDEX(RawDataRefData,$E368,0)),""),1),"")</f>
        <v/>
      </c>
      <c r="AD368" s="100" t="str">
        <f t="array" ref="AD368">IF($AA368,QUARTILE(IF(G1SelectionMask="x",IF(INDEX(RawDataRefData,$E368,0)&gt;0,INDEX(RawDataRefData,$E368,0)),""),3),"")</f>
        <v/>
      </c>
      <c r="AE368" s="100" t="str">
        <f t="array" ref="AE368">IF($AA368,MIN(IF(G1SelectionMask="x",IF(INDEX(RawDataRefData,$E368,0)&gt;0,INDEX(RawDataRefData,$E368,0)),"")),"")</f>
        <v/>
      </c>
      <c r="AF368" s="100" t="str">
        <f t="array" ref="AF368">IF($AA368,MAX(IF(G1SelectionMask="x",IF(INDEX(RawDataRefData,$E368,0)&gt;0,INDEX(RawDataRefData,$E368,0)),"")),"")</f>
        <v/>
      </c>
      <c r="AG368" s="100" t="str">
        <f t="shared" si="134"/>
        <v/>
      </c>
      <c r="AH368" s="100" t="str">
        <f t="array" ref="AH368">IF($AA368,STDEVA(IF(G1SelectionMask="x",IF(INDEX(RawDataRefData,$E368,0)&gt;0,INDEX(RawDataRefData,$E368,0)),"")),"")</f>
        <v/>
      </c>
      <c r="AI368" s="101" t="b">
        <f t="shared" si="135"/>
        <v>0</v>
      </c>
      <c r="AJ368" s="101" t="str">
        <f t="array" ref="AJ368">IF($AI368,MEDIAN(IF(G2SelectionMask="x",IF(INDEX(RawDataRefData,$E368,0)&gt;0,INDEX(RawDataRefData,$E368,0)),"")),"")</f>
        <v/>
      </c>
      <c r="AK368" s="101" t="str">
        <f t="array" ref="AK368">IF($AI368,QUARTILE(IF(G2SelectionMask="x",IF(INDEX(RawDataRefData,$E368,0)&gt;0,INDEX(RawDataRefData,$E368,0)),""),1),"")</f>
        <v/>
      </c>
      <c r="AL368" s="101" t="str">
        <f t="array" ref="AL368">IF($AI368,QUARTILE(IF(G2SelectionMask="x",IF(INDEX(RawDataRefData,$E368,0)&gt;0,INDEX(RawDataRefData,$E368,0)),""),3),"")</f>
        <v/>
      </c>
      <c r="AM368" s="101" t="str">
        <f t="array" ref="AM368">IF($AI368,MIN(IF(G2SelectionMask="x",IF(INDEX(RawDataRefData,$E368,0)&gt;0,INDEX(RawDataRefData,$E368,0)),"")),"")</f>
        <v/>
      </c>
      <c r="AN368" s="101" t="str">
        <f t="array" ref="AN368">IF($AI368,MAX(IF(G2SelectionMask="x",IF(INDEX(RawDataRefData,$E368,0)&gt;0,INDEX(RawDataRefData,$E368,0)),"")),"")</f>
        <v/>
      </c>
      <c r="AO368" s="101" t="str">
        <f t="shared" si="137"/>
        <v/>
      </c>
      <c r="AP368" s="101" t="str">
        <f t="array" ref="AP368">IF($AI368,STDEVA(IF(G2SelectionMask="x",IF(INDEX(RawDataRefData,$E368,0)&gt;0,INDEX(RawDataRefData,$E368,0)),"")),"")</f>
        <v/>
      </c>
      <c r="AQ368" s="100" t="b">
        <f t="shared" si="138"/>
        <v>0</v>
      </c>
      <c r="AR368" s="100" t="str">
        <f t="array" ref="AR368">IF($AQ368,MEDIAN(IF(G3SelectionMask="x",IF(INDEX(RawDataRefData,$E368,0)&gt;0,INDEX(RawDataRefData,$E368,0)),"")),"")</f>
        <v/>
      </c>
      <c r="AS368" s="100" t="str">
        <f t="array" ref="AS368">IF($AQ368,QUARTILE(IF(G3SelectionMask="x",IF(INDEX(RawDataRefData,$E368,0)&gt;0,INDEX(RawDataRefData,$E368,0)),""),1),"")</f>
        <v/>
      </c>
      <c r="AT368" s="100" t="str">
        <f t="array" ref="AT368">IF($AQ368,QUARTILE(IF(G3SelectionMask="x",IF(INDEX(RawDataRefData,$E368,0)&gt;0,INDEX(RawDataRefData,$E368,0)),""),3),"")</f>
        <v/>
      </c>
      <c r="AU368" s="100" t="str">
        <f t="array" ref="AU368">IF($AQ368,MIN(IF(G3SelectionMask="x",IF(INDEX(RawDataRefData,$E368,0)&gt;0,INDEX(RawDataRefData,$E368,0)),"")),"")</f>
        <v/>
      </c>
      <c r="AV368" s="100" t="str">
        <f t="array" ref="AV368">IF($AQ368,MAX(IF(G3SelectionMask="x",IF(INDEX(RawDataRefData,$E368,0)&gt;0,INDEX(RawDataRefData,$E368,0)),"")),"")</f>
        <v/>
      </c>
      <c r="AW368" s="100" t="str">
        <f t="shared" si="139"/>
        <v/>
      </c>
      <c r="AX368" s="100" t="str">
        <f t="array" ref="AX368">IF($AQ368,STDEVA(IF(G3SelectionMask="x",IF(INDEX(RawDataRefData,$E368,0)&gt;0,INDEX(RawDataRefData,$E368,0)),"")),"")</f>
        <v/>
      </c>
      <c r="AY368" s="101" t="b">
        <f t="shared" si="140"/>
        <v>0</v>
      </c>
      <c r="AZ368" s="101" t="str">
        <f t="array" ref="AZ368">IF($AY368,MEDIAN(IF(G4SelectionMask="x",IF(INDEX(RawDataRefData,$E368,0)&gt;0,INDEX(RawDataRefData,$E368,0)),"")),"")</f>
        <v/>
      </c>
      <c r="BA368" s="101" t="str">
        <f t="array" ref="BA368">IF($AY368,QUARTILE(IF(G4SelectionMask="x",IF(INDEX(RawDataRefData,$E368,0)&gt;0,INDEX(RawDataRefData,$E368,0)),""),1),"")</f>
        <v/>
      </c>
      <c r="BB368" s="101" t="str">
        <f t="array" ref="BB368">IF($AY368,QUARTILE(IF(G4SelectionMask="x",IF(INDEX(RawDataRefData,$E368,0)&gt;0,INDEX(RawDataRefData,$E368,0)),""),3),"")</f>
        <v/>
      </c>
      <c r="BC368" s="101" t="str">
        <f t="array" ref="BC368">IF($AY368,MIN(IF(G4SelectionMask="x",IF(INDEX(RawDataRefData,$E368,0)&gt;0,INDEX(RawDataRefData,$E368,0)),"")),"")</f>
        <v/>
      </c>
      <c r="BD368" s="101" t="str">
        <f t="array" ref="BD368">IF($AY368,MAX(IF(G4SelectionMask="x",IF(INDEX(RawDataRefData,$E368,0)&gt;0,INDEX(RawDataRefData,$E368,0)),"")),"")</f>
        <v/>
      </c>
      <c r="BE368" s="101" t="str">
        <f t="shared" si="141"/>
        <v/>
      </c>
      <c r="BF368" s="101" t="str">
        <f t="array" ref="BF368">IF($AY368,STDEVA(IF(G4SelectionMask="x",IF(INDEX(RawDataRefData,$E368,0)&gt;0,INDEX(RawDataRefData,$E368,0)),"")),"")</f>
        <v/>
      </c>
      <c r="BG368" s="100" t="b">
        <f t="shared" si="142"/>
        <v>0</v>
      </c>
      <c r="BH368" s="100" t="str">
        <f t="array" ref="BH368">IF($BG368,MEDIAN(IF(G5SelectionMask="x",IF(INDEX(RawDataRefData,$E368,0)&gt;0,INDEX(RawDataRefData,$E368,0)),"")),"")</f>
        <v/>
      </c>
      <c r="BI368" s="100" t="str">
        <f t="array" ref="BI368">IF($BG368,QUARTILE(IF(G5SelectionMask="x",IF(INDEX(RawDataRefData,$E368,0)&gt;0,INDEX(RawDataRefData,$E368,0)),""),1),"")</f>
        <v/>
      </c>
      <c r="BJ368" s="100" t="str">
        <f t="array" ref="BJ368">IF($BG368,QUARTILE(IF(G5SelectionMask="x",IF(INDEX(RawDataRefData,$E368,0)&gt;0,INDEX(RawDataRefData,$E368,0)),""),3),"")</f>
        <v/>
      </c>
      <c r="BK368" s="100" t="str">
        <f t="array" ref="BK368">IF($BG368,MIN(IF(G5SelectionMask="x",IF(INDEX(RawDataRefData,$E368,0)&gt;0,INDEX(RawDataRefData,$E368,0)),"")),"")</f>
        <v/>
      </c>
      <c r="BL368" s="100" t="str">
        <f t="array" ref="BL368">IF($BG368,MAX(IF(G5SelectionMask="x",IF(INDEX(RawDataRefData,$E368,0)&gt;0,INDEX(RawDataRefData,$E368,0)),"")),"")</f>
        <v/>
      </c>
      <c r="BM368" s="100" t="str">
        <f t="shared" si="143"/>
        <v/>
      </c>
      <c r="BN368" s="103" t="str">
        <f t="array" ref="BN368">IF($BG368,STDEVA(IF(G5SelectionMask="x",IF(INDEX(RawDataRefData,$E368,0)&gt;0,INDEX(RawDataRefData,$E368,0)),"")),"")</f>
        <v/>
      </c>
      <c r="BO368" s="104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</row>
    <row r="369" spans="1:82" x14ac:dyDescent="0.2">
      <c r="A369" s="33">
        <f t="shared" si="120"/>
        <v>0</v>
      </c>
      <c r="B369" s="206"/>
      <c r="C369" s="200"/>
      <c r="D369" s="197"/>
      <c r="E369" s="72">
        <f t="shared" si="136"/>
        <v>360</v>
      </c>
      <c r="F369" s="9" t="s">
        <v>896</v>
      </c>
      <c r="K369" s="100" t="str">
        <f t="shared" si="121"/>
        <v/>
      </c>
      <c r="L369" s="100"/>
      <c r="M369" s="100"/>
      <c r="N369" s="100"/>
      <c r="O369" s="100"/>
      <c r="P369" s="101" t="str">
        <f t="shared" si="122"/>
        <v/>
      </c>
      <c r="Q369" s="102" t="str">
        <f t="shared" si="123"/>
        <v/>
      </c>
      <c r="R369" s="102" t="str">
        <f t="shared" si="124"/>
        <v/>
      </c>
      <c r="S369" s="102" t="str">
        <f t="shared" si="125"/>
        <v/>
      </c>
      <c r="T369" s="102" t="str">
        <f t="shared" si="126"/>
        <v/>
      </c>
      <c r="U369" s="102" t="str">
        <f t="shared" si="127"/>
        <v/>
      </c>
      <c r="V369" s="102" t="str">
        <f t="shared" si="128"/>
        <v/>
      </c>
      <c r="W369" s="102" t="str">
        <f t="shared" si="129"/>
        <v/>
      </c>
      <c r="X369" s="102" t="str">
        <f t="shared" si="130"/>
        <v/>
      </c>
      <c r="Y369" s="102" t="str">
        <f t="shared" si="131"/>
        <v/>
      </c>
      <c r="Z369" s="102" t="str">
        <f t="shared" si="132"/>
        <v/>
      </c>
      <c r="AA369" s="100" t="b">
        <f t="shared" si="133"/>
        <v>0</v>
      </c>
      <c r="AB369" s="100" t="str">
        <f t="array" ref="AB369">IF($AA369,MEDIAN(IF(G1SelectionMask="x",IF(INDEX(RawDataRefData,$E369,0)&gt;0,INDEX(RawDataRefData,$E369,0)),"")),"")</f>
        <v/>
      </c>
      <c r="AC369" s="100" t="str">
        <f t="array" ref="AC369">IF($AA369,QUARTILE(IF(G1SelectionMask="x",IF(INDEX(RawDataRefData,$E369,0)&gt;0,INDEX(RawDataRefData,$E369,0)),""),1),"")</f>
        <v/>
      </c>
      <c r="AD369" s="100" t="str">
        <f t="array" ref="AD369">IF($AA369,QUARTILE(IF(G1SelectionMask="x",IF(INDEX(RawDataRefData,$E369,0)&gt;0,INDEX(RawDataRefData,$E369,0)),""),3),"")</f>
        <v/>
      </c>
      <c r="AE369" s="100" t="str">
        <f t="array" ref="AE369">IF($AA369,MIN(IF(G1SelectionMask="x",IF(INDEX(RawDataRefData,$E369,0)&gt;0,INDEX(RawDataRefData,$E369,0)),"")),"")</f>
        <v/>
      </c>
      <c r="AF369" s="100" t="str">
        <f t="array" ref="AF369">IF($AA369,MAX(IF(G1SelectionMask="x",IF(INDEX(RawDataRefData,$E369,0)&gt;0,INDEX(RawDataRefData,$E369,0)),"")),"")</f>
        <v/>
      </c>
      <c r="AG369" s="100" t="str">
        <f t="shared" si="134"/>
        <v/>
      </c>
      <c r="AH369" s="100" t="str">
        <f t="array" ref="AH369">IF($AA369,STDEVA(IF(G1SelectionMask="x",IF(INDEX(RawDataRefData,$E369,0)&gt;0,INDEX(RawDataRefData,$E369,0)),"")),"")</f>
        <v/>
      </c>
      <c r="AI369" s="101" t="b">
        <f t="shared" si="135"/>
        <v>0</v>
      </c>
      <c r="AJ369" s="101" t="str">
        <f t="array" ref="AJ369">IF($AI369,MEDIAN(IF(G2SelectionMask="x",IF(INDEX(RawDataRefData,$E369,0)&gt;0,INDEX(RawDataRefData,$E369,0)),"")),"")</f>
        <v/>
      </c>
      <c r="AK369" s="101" t="str">
        <f t="array" ref="AK369">IF($AI369,QUARTILE(IF(G2SelectionMask="x",IF(INDEX(RawDataRefData,$E369,0)&gt;0,INDEX(RawDataRefData,$E369,0)),""),1),"")</f>
        <v/>
      </c>
      <c r="AL369" s="101" t="str">
        <f t="array" ref="AL369">IF($AI369,QUARTILE(IF(G2SelectionMask="x",IF(INDEX(RawDataRefData,$E369,0)&gt;0,INDEX(RawDataRefData,$E369,0)),""),3),"")</f>
        <v/>
      </c>
      <c r="AM369" s="101" t="str">
        <f t="array" ref="AM369">IF($AI369,MIN(IF(G2SelectionMask="x",IF(INDEX(RawDataRefData,$E369,0)&gt;0,INDEX(RawDataRefData,$E369,0)),"")),"")</f>
        <v/>
      </c>
      <c r="AN369" s="101" t="str">
        <f t="array" ref="AN369">IF($AI369,MAX(IF(G2SelectionMask="x",IF(INDEX(RawDataRefData,$E369,0)&gt;0,INDEX(RawDataRefData,$E369,0)),"")),"")</f>
        <v/>
      </c>
      <c r="AO369" s="101" t="str">
        <f t="shared" si="137"/>
        <v/>
      </c>
      <c r="AP369" s="101" t="str">
        <f t="array" ref="AP369">IF($AI369,STDEVA(IF(G2SelectionMask="x",IF(INDEX(RawDataRefData,$E369,0)&gt;0,INDEX(RawDataRefData,$E369,0)),"")),"")</f>
        <v/>
      </c>
      <c r="AQ369" s="100" t="b">
        <f t="shared" si="138"/>
        <v>0</v>
      </c>
      <c r="AR369" s="100" t="str">
        <f t="array" ref="AR369">IF($AQ369,MEDIAN(IF(G3SelectionMask="x",IF(INDEX(RawDataRefData,$E369,0)&gt;0,INDEX(RawDataRefData,$E369,0)),"")),"")</f>
        <v/>
      </c>
      <c r="AS369" s="100" t="str">
        <f t="array" ref="AS369">IF($AQ369,QUARTILE(IF(G3SelectionMask="x",IF(INDEX(RawDataRefData,$E369,0)&gt;0,INDEX(RawDataRefData,$E369,0)),""),1),"")</f>
        <v/>
      </c>
      <c r="AT369" s="100" t="str">
        <f t="array" ref="AT369">IF($AQ369,QUARTILE(IF(G3SelectionMask="x",IF(INDEX(RawDataRefData,$E369,0)&gt;0,INDEX(RawDataRefData,$E369,0)),""),3),"")</f>
        <v/>
      </c>
      <c r="AU369" s="100" t="str">
        <f t="array" ref="AU369">IF($AQ369,MIN(IF(G3SelectionMask="x",IF(INDEX(RawDataRefData,$E369,0)&gt;0,INDEX(RawDataRefData,$E369,0)),"")),"")</f>
        <v/>
      </c>
      <c r="AV369" s="100" t="str">
        <f t="array" ref="AV369">IF($AQ369,MAX(IF(G3SelectionMask="x",IF(INDEX(RawDataRefData,$E369,0)&gt;0,INDEX(RawDataRefData,$E369,0)),"")),"")</f>
        <v/>
      </c>
      <c r="AW369" s="100" t="str">
        <f t="shared" si="139"/>
        <v/>
      </c>
      <c r="AX369" s="100" t="str">
        <f t="array" ref="AX369">IF($AQ369,STDEVA(IF(G3SelectionMask="x",IF(INDEX(RawDataRefData,$E369,0)&gt;0,INDEX(RawDataRefData,$E369,0)),"")),"")</f>
        <v/>
      </c>
      <c r="AY369" s="101" t="b">
        <f t="shared" si="140"/>
        <v>0</v>
      </c>
      <c r="AZ369" s="101" t="str">
        <f t="array" ref="AZ369">IF($AY369,MEDIAN(IF(G4SelectionMask="x",IF(INDEX(RawDataRefData,$E369,0)&gt;0,INDEX(RawDataRefData,$E369,0)),"")),"")</f>
        <v/>
      </c>
      <c r="BA369" s="101" t="str">
        <f t="array" ref="BA369">IF($AY369,QUARTILE(IF(G4SelectionMask="x",IF(INDEX(RawDataRefData,$E369,0)&gt;0,INDEX(RawDataRefData,$E369,0)),""),1),"")</f>
        <v/>
      </c>
      <c r="BB369" s="101" t="str">
        <f t="array" ref="BB369">IF($AY369,QUARTILE(IF(G4SelectionMask="x",IF(INDEX(RawDataRefData,$E369,0)&gt;0,INDEX(RawDataRefData,$E369,0)),""),3),"")</f>
        <v/>
      </c>
      <c r="BC369" s="101" t="str">
        <f t="array" ref="BC369">IF($AY369,MIN(IF(G4SelectionMask="x",IF(INDEX(RawDataRefData,$E369,0)&gt;0,INDEX(RawDataRefData,$E369,0)),"")),"")</f>
        <v/>
      </c>
      <c r="BD369" s="101" t="str">
        <f t="array" ref="BD369">IF($AY369,MAX(IF(G4SelectionMask="x",IF(INDEX(RawDataRefData,$E369,0)&gt;0,INDEX(RawDataRefData,$E369,0)),"")),"")</f>
        <v/>
      </c>
      <c r="BE369" s="101" t="str">
        <f t="shared" si="141"/>
        <v/>
      </c>
      <c r="BF369" s="101" t="str">
        <f t="array" ref="BF369">IF($AY369,STDEVA(IF(G4SelectionMask="x",IF(INDEX(RawDataRefData,$E369,0)&gt;0,INDEX(RawDataRefData,$E369,0)),"")),"")</f>
        <v/>
      </c>
      <c r="BG369" s="100" t="b">
        <f t="shared" si="142"/>
        <v>0</v>
      </c>
      <c r="BH369" s="100" t="str">
        <f t="array" ref="BH369">IF($BG369,MEDIAN(IF(G5SelectionMask="x",IF(INDEX(RawDataRefData,$E369,0)&gt;0,INDEX(RawDataRefData,$E369,0)),"")),"")</f>
        <v/>
      </c>
      <c r="BI369" s="100" t="str">
        <f t="array" ref="BI369">IF($BG369,QUARTILE(IF(G5SelectionMask="x",IF(INDEX(RawDataRefData,$E369,0)&gt;0,INDEX(RawDataRefData,$E369,0)),""),1),"")</f>
        <v/>
      </c>
      <c r="BJ369" s="100" t="str">
        <f t="array" ref="BJ369">IF($BG369,QUARTILE(IF(G5SelectionMask="x",IF(INDEX(RawDataRefData,$E369,0)&gt;0,INDEX(RawDataRefData,$E369,0)),""),3),"")</f>
        <v/>
      </c>
      <c r="BK369" s="100" t="str">
        <f t="array" ref="BK369">IF($BG369,MIN(IF(G5SelectionMask="x",IF(INDEX(RawDataRefData,$E369,0)&gt;0,INDEX(RawDataRefData,$E369,0)),"")),"")</f>
        <v/>
      </c>
      <c r="BL369" s="100" t="str">
        <f t="array" ref="BL369">IF($BG369,MAX(IF(G5SelectionMask="x",IF(INDEX(RawDataRefData,$E369,0)&gt;0,INDEX(RawDataRefData,$E369,0)),"")),"")</f>
        <v/>
      </c>
      <c r="BM369" s="100" t="str">
        <f t="shared" si="143"/>
        <v/>
      </c>
      <c r="BN369" s="103" t="str">
        <f t="array" ref="BN369">IF($BG369,STDEVA(IF(G5SelectionMask="x",IF(INDEX(RawDataRefData,$E369,0)&gt;0,INDEX(RawDataRefData,$E369,0)),"")),"")</f>
        <v/>
      </c>
      <c r="BO369" s="104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</row>
    <row r="370" spans="1:82" x14ac:dyDescent="0.2">
      <c r="A370" s="33">
        <f t="shared" si="120"/>
        <v>0</v>
      </c>
      <c r="B370" s="206"/>
      <c r="C370" s="200"/>
      <c r="D370" s="197"/>
      <c r="E370" s="72">
        <f t="shared" si="136"/>
        <v>361</v>
      </c>
      <c r="F370" s="9" t="s">
        <v>897</v>
      </c>
      <c r="K370" s="100" t="str">
        <f t="shared" si="121"/>
        <v/>
      </c>
      <c r="L370" s="100"/>
      <c r="M370" s="100"/>
      <c r="N370" s="100"/>
      <c r="O370" s="100"/>
      <c r="P370" s="101" t="str">
        <f t="shared" si="122"/>
        <v/>
      </c>
      <c r="Q370" s="102" t="str">
        <f t="shared" si="123"/>
        <v/>
      </c>
      <c r="R370" s="102" t="str">
        <f t="shared" si="124"/>
        <v/>
      </c>
      <c r="S370" s="102" t="str">
        <f t="shared" si="125"/>
        <v/>
      </c>
      <c r="T370" s="102" t="str">
        <f t="shared" si="126"/>
        <v/>
      </c>
      <c r="U370" s="102" t="str">
        <f t="shared" si="127"/>
        <v/>
      </c>
      <c r="V370" s="102" t="str">
        <f t="shared" si="128"/>
        <v/>
      </c>
      <c r="W370" s="102" t="str">
        <f t="shared" si="129"/>
        <v/>
      </c>
      <c r="X370" s="102" t="str">
        <f t="shared" si="130"/>
        <v/>
      </c>
      <c r="Y370" s="102" t="str">
        <f t="shared" si="131"/>
        <v/>
      </c>
      <c r="Z370" s="102" t="str">
        <f t="shared" si="132"/>
        <v/>
      </c>
      <c r="AA370" s="100" t="b">
        <f t="shared" si="133"/>
        <v>0</v>
      </c>
      <c r="AB370" s="100" t="str">
        <f t="array" ref="AB370">IF($AA370,MEDIAN(IF(G1SelectionMask="x",IF(INDEX(RawDataRefData,$E370,0)&gt;0,INDEX(RawDataRefData,$E370,0)),"")),"")</f>
        <v/>
      </c>
      <c r="AC370" s="100" t="str">
        <f t="array" ref="AC370">IF($AA370,QUARTILE(IF(G1SelectionMask="x",IF(INDEX(RawDataRefData,$E370,0)&gt;0,INDEX(RawDataRefData,$E370,0)),""),1),"")</f>
        <v/>
      </c>
      <c r="AD370" s="100" t="str">
        <f t="array" ref="AD370">IF($AA370,QUARTILE(IF(G1SelectionMask="x",IF(INDEX(RawDataRefData,$E370,0)&gt;0,INDEX(RawDataRefData,$E370,0)),""),3),"")</f>
        <v/>
      </c>
      <c r="AE370" s="100" t="str">
        <f t="array" ref="AE370">IF($AA370,MIN(IF(G1SelectionMask="x",IF(INDEX(RawDataRefData,$E370,0)&gt;0,INDEX(RawDataRefData,$E370,0)),"")),"")</f>
        <v/>
      </c>
      <c r="AF370" s="100" t="str">
        <f t="array" ref="AF370">IF($AA370,MAX(IF(G1SelectionMask="x",IF(INDEX(RawDataRefData,$E370,0)&gt;0,INDEX(RawDataRefData,$E370,0)),"")),"")</f>
        <v/>
      </c>
      <c r="AG370" s="100" t="str">
        <f t="shared" si="134"/>
        <v/>
      </c>
      <c r="AH370" s="100" t="str">
        <f t="array" ref="AH370">IF($AA370,STDEVA(IF(G1SelectionMask="x",IF(INDEX(RawDataRefData,$E370,0)&gt;0,INDEX(RawDataRefData,$E370,0)),"")),"")</f>
        <v/>
      </c>
      <c r="AI370" s="101" t="b">
        <f t="shared" si="135"/>
        <v>0</v>
      </c>
      <c r="AJ370" s="101" t="str">
        <f t="array" ref="AJ370">IF($AI370,MEDIAN(IF(G2SelectionMask="x",IF(INDEX(RawDataRefData,$E370,0)&gt;0,INDEX(RawDataRefData,$E370,0)),"")),"")</f>
        <v/>
      </c>
      <c r="AK370" s="101" t="str">
        <f t="array" ref="AK370">IF($AI370,QUARTILE(IF(G2SelectionMask="x",IF(INDEX(RawDataRefData,$E370,0)&gt;0,INDEX(RawDataRefData,$E370,0)),""),1),"")</f>
        <v/>
      </c>
      <c r="AL370" s="101" t="str">
        <f t="array" ref="AL370">IF($AI370,QUARTILE(IF(G2SelectionMask="x",IF(INDEX(RawDataRefData,$E370,0)&gt;0,INDEX(RawDataRefData,$E370,0)),""),3),"")</f>
        <v/>
      </c>
      <c r="AM370" s="101" t="str">
        <f t="array" ref="AM370">IF($AI370,MIN(IF(G2SelectionMask="x",IF(INDEX(RawDataRefData,$E370,0)&gt;0,INDEX(RawDataRefData,$E370,0)),"")),"")</f>
        <v/>
      </c>
      <c r="AN370" s="101" t="str">
        <f t="array" ref="AN370">IF($AI370,MAX(IF(G2SelectionMask="x",IF(INDEX(RawDataRefData,$E370,0)&gt;0,INDEX(RawDataRefData,$E370,0)),"")),"")</f>
        <v/>
      </c>
      <c r="AO370" s="101" t="str">
        <f t="shared" si="137"/>
        <v/>
      </c>
      <c r="AP370" s="101" t="str">
        <f t="array" ref="AP370">IF($AI370,STDEVA(IF(G2SelectionMask="x",IF(INDEX(RawDataRefData,$E370,0)&gt;0,INDEX(RawDataRefData,$E370,0)),"")),"")</f>
        <v/>
      </c>
      <c r="AQ370" s="100" t="b">
        <f t="shared" si="138"/>
        <v>0</v>
      </c>
      <c r="AR370" s="100" t="str">
        <f t="array" ref="AR370">IF($AQ370,MEDIAN(IF(G3SelectionMask="x",IF(INDEX(RawDataRefData,$E370,0)&gt;0,INDEX(RawDataRefData,$E370,0)),"")),"")</f>
        <v/>
      </c>
      <c r="AS370" s="100" t="str">
        <f t="array" ref="AS370">IF($AQ370,QUARTILE(IF(G3SelectionMask="x",IF(INDEX(RawDataRefData,$E370,0)&gt;0,INDEX(RawDataRefData,$E370,0)),""),1),"")</f>
        <v/>
      </c>
      <c r="AT370" s="100" t="str">
        <f t="array" ref="AT370">IF($AQ370,QUARTILE(IF(G3SelectionMask="x",IF(INDEX(RawDataRefData,$E370,0)&gt;0,INDEX(RawDataRefData,$E370,0)),""),3),"")</f>
        <v/>
      </c>
      <c r="AU370" s="100" t="str">
        <f t="array" ref="AU370">IF($AQ370,MIN(IF(G3SelectionMask="x",IF(INDEX(RawDataRefData,$E370,0)&gt;0,INDEX(RawDataRefData,$E370,0)),"")),"")</f>
        <v/>
      </c>
      <c r="AV370" s="100" t="str">
        <f t="array" ref="AV370">IF($AQ370,MAX(IF(G3SelectionMask="x",IF(INDEX(RawDataRefData,$E370,0)&gt;0,INDEX(RawDataRefData,$E370,0)),"")),"")</f>
        <v/>
      </c>
      <c r="AW370" s="100" t="str">
        <f t="shared" si="139"/>
        <v/>
      </c>
      <c r="AX370" s="100" t="str">
        <f t="array" ref="AX370">IF($AQ370,STDEVA(IF(G3SelectionMask="x",IF(INDEX(RawDataRefData,$E370,0)&gt;0,INDEX(RawDataRefData,$E370,0)),"")),"")</f>
        <v/>
      </c>
      <c r="AY370" s="101" t="b">
        <f t="shared" si="140"/>
        <v>0</v>
      </c>
      <c r="AZ370" s="101" t="str">
        <f t="array" ref="AZ370">IF($AY370,MEDIAN(IF(G4SelectionMask="x",IF(INDEX(RawDataRefData,$E370,0)&gt;0,INDEX(RawDataRefData,$E370,0)),"")),"")</f>
        <v/>
      </c>
      <c r="BA370" s="101" t="str">
        <f t="array" ref="BA370">IF($AY370,QUARTILE(IF(G4SelectionMask="x",IF(INDEX(RawDataRefData,$E370,0)&gt;0,INDEX(RawDataRefData,$E370,0)),""),1),"")</f>
        <v/>
      </c>
      <c r="BB370" s="101" t="str">
        <f t="array" ref="BB370">IF($AY370,QUARTILE(IF(G4SelectionMask="x",IF(INDEX(RawDataRefData,$E370,0)&gt;0,INDEX(RawDataRefData,$E370,0)),""),3),"")</f>
        <v/>
      </c>
      <c r="BC370" s="101" t="str">
        <f t="array" ref="BC370">IF($AY370,MIN(IF(G4SelectionMask="x",IF(INDEX(RawDataRefData,$E370,0)&gt;0,INDEX(RawDataRefData,$E370,0)),"")),"")</f>
        <v/>
      </c>
      <c r="BD370" s="101" t="str">
        <f t="array" ref="BD370">IF($AY370,MAX(IF(G4SelectionMask="x",IF(INDEX(RawDataRefData,$E370,0)&gt;0,INDEX(RawDataRefData,$E370,0)),"")),"")</f>
        <v/>
      </c>
      <c r="BE370" s="101" t="str">
        <f t="shared" si="141"/>
        <v/>
      </c>
      <c r="BF370" s="101" t="str">
        <f t="array" ref="BF370">IF($AY370,STDEVA(IF(G4SelectionMask="x",IF(INDEX(RawDataRefData,$E370,0)&gt;0,INDEX(RawDataRefData,$E370,0)),"")),"")</f>
        <v/>
      </c>
      <c r="BG370" s="100" t="b">
        <f t="shared" si="142"/>
        <v>0</v>
      </c>
      <c r="BH370" s="100" t="str">
        <f t="array" ref="BH370">IF($BG370,MEDIAN(IF(G5SelectionMask="x",IF(INDEX(RawDataRefData,$E370,0)&gt;0,INDEX(RawDataRefData,$E370,0)),"")),"")</f>
        <v/>
      </c>
      <c r="BI370" s="100" t="str">
        <f t="array" ref="BI370">IF($BG370,QUARTILE(IF(G5SelectionMask="x",IF(INDEX(RawDataRefData,$E370,0)&gt;0,INDEX(RawDataRefData,$E370,0)),""),1),"")</f>
        <v/>
      </c>
      <c r="BJ370" s="100" t="str">
        <f t="array" ref="BJ370">IF($BG370,QUARTILE(IF(G5SelectionMask="x",IF(INDEX(RawDataRefData,$E370,0)&gt;0,INDEX(RawDataRefData,$E370,0)),""),3),"")</f>
        <v/>
      </c>
      <c r="BK370" s="100" t="str">
        <f t="array" ref="BK370">IF($BG370,MIN(IF(G5SelectionMask="x",IF(INDEX(RawDataRefData,$E370,0)&gt;0,INDEX(RawDataRefData,$E370,0)),"")),"")</f>
        <v/>
      </c>
      <c r="BL370" s="100" t="str">
        <f t="array" ref="BL370">IF($BG370,MAX(IF(G5SelectionMask="x",IF(INDEX(RawDataRefData,$E370,0)&gt;0,INDEX(RawDataRefData,$E370,0)),"")),"")</f>
        <v/>
      </c>
      <c r="BM370" s="100" t="str">
        <f t="shared" si="143"/>
        <v/>
      </c>
      <c r="BN370" s="103" t="str">
        <f t="array" ref="BN370">IF($BG370,STDEVA(IF(G5SelectionMask="x",IF(INDEX(RawDataRefData,$E370,0)&gt;0,INDEX(RawDataRefData,$E370,0)),"")),"")</f>
        <v/>
      </c>
      <c r="BO370" s="104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</row>
    <row r="371" spans="1:82" x14ac:dyDescent="0.2">
      <c r="A371" s="33">
        <f t="shared" si="120"/>
        <v>0</v>
      </c>
      <c r="B371" s="206"/>
      <c r="C371" s="200"/>
      <c r="D371" s="197"/>
      <c r="E371" s="72">
        <f t="shared" si="136"/>
        <v>362</v>
      </c>
      <c r="F371" s="9" t="s">
        <v>898</v>
      </c>
      <c r="K371" s="100" t="str">
        <f t="shared" si="121"/>
        <v/>
      </c>
      <c r="L371" s="100"/>
      <c r="M371" s="100"/>
      <c r="N371" s="100"/>
      <c r="O371" s="100"/>
      <c r="P371" s="101" t="str">
        <f t="shared" si="122"/>
        <v/>
      </c>
      <c r="Q371" s="102" t="str">
        <f t="shared" si="123"/>
        <v/>
      </c>
      <c r="R371" s="102" t="str">
        <f t="shared" si="124"/>
        <v/>
      </c>
      <c r="S371" s="102" t="str">
        <f t="shared" si="125"/>
        <v/>
      </c>
      <c r="T371" s="102" t="str">
        <f t="shared" si="126"/>
        <v/>
      </c>
      <c r="U371" s="102" t="str">
        <f t="shared" si="127"/>
        <v/>
      </c>
      <c r="V371" s="102" t="str">
        <f t="shared" si="128"/>
        <v/>
      </c>
      <c r="W371" s="102" t="str">
        <f t="shared" si="129"/>
        <v/>
      </c>
      <c r="X371" s="102" t="str">
        <f t="shared" si="130"/>
        <v/>
      </c>
      <c r="Y371" s="102" t="str">
        <f t="shared" si="131"/>
        <v/>
      </c>
      <c r="Z371" s="102" t="str">
        <f t="shared" si="132"/>
        <v/>
      </c>
      <c r="AA371" s="100" t="b">
        <f t="shared" si="133"/>
        <v>0</v>
      </c>
      <c r="AB371" s="100" t="str">
        <f t="array" ref="AB371">IF($AA371,MEDIAN(IF(G1SelectionMask="x",IF(INDEX(RawDataRefData,$E371,0)&gt;0,INDEX(RawDataRefData,$E371,0)),"")),"")</f>
        <v/>
      </c>
      <c r="AC371" s="100" t="str">
        <f t="array" ref="AC371">IF($AA371,QUARTILE(IF(G1SelectionMask="x",IF(INDEX(RawDataRefData,$E371,0)&gt;0,INDEX(RawDataRefData,$E371,0)),""),1),"")</f>
        <v/>
      </c>
      <c r="AD371" s="100" t="str">
        <f t="array" ref="AD371">IF($AA371,QUARTILE(IF(G1SelectionMask="x",IF(INDEX(RawDataRefData,$E371,0)&gt;0,INDEX(RawDataRefData,$E371,0)),""),3),"")</f>
        <v/>
      </c>
      <c r="AE371" s="100" t="str">
        <f t="array" ref="AE371">IF($AA371,MIN(IF(G1SelectionMask="x",IF(INDEX(RawDataRefData,$E371,0)&gt;0,INDEX(RawDataRefData,$E371,0)),"")),"")</f>
        <v/>
      </c>
      <c r="AF371" s="100" t="str">
        <f t="array" ref="AF371">IF($AA371,MAX(IF(G1SelectionMask="x",IF(INDEX(RawDataRefData,$E371,0)&gt;0,INDEX(RawDataRefData,$E371,0)),"")),"")</f>
        <v/>
      </c>
      <c r="AG371" s="100" t="str">
        <f t="shared" si="134"/>
        <v/>
      </c>
      <c r="AH371" s="100" t="str">
        <f t="array" ref="AH371">IF($AA371,STDEVA(IF(G1SelectionMask="x",IF(INDEX(RawDataRefData,$E371,0)&gt;0,INDEX(RawDataRefData,$E371,0)),"")),"")</f>
        <v/>
      </c>
      <c r="AI371" s="101" t="b">
        <f t="shared" si="135"/>
        <v>0</v>
      </c>
      <c r="AJ371" s="101" t="str">
        <f t="array" ref="AJ371">IF($AI371,MEDIAN(IF(G2SelectionMask="x",IF(INDEX(RawDataRefData,$E371,0)&gt;0,INDEX(RawDataRefData,$E371,0)),"")),"")</f>
        <v/>
      </c>
      <c r="AK371" s="101" t="str">
        <f t="array" ref="AK371">IF($AI371,QUARTILE(IF(G2SelectionMask="x",IF(INDEX(RawDataRefData,$E371,0)&gt;0,INDEX(RawDataRefData,$E371,0)),""),1),"")</f>
        <v/>
      </c>
      <c r="AL371" s="101" t="str">
        <f t="array" ref="AL371">IF($AI371,QUARTILE(IF(G2SelectionMask="x",IF(INDEX(RawDataRefData,$E371,0)&gt;0,INDEX(RawDataRefData,$E371,0)),""),3),"")</f>
        <v/>
      </c>
      <c r="AM371" s="101" t="str">
        <f t="array" ref="AM371">IF($AI371,MIN(IF(G2SelectionMask="x",IF(INDEX(RawDataRefData,$E371,0)&gt;0,INDEX(RawDataRefData,$E371,0)),"")),"")</f>
        <v/>
      </c>
      <c r="AN371" s="101" t="str">
        <f t="array" ref="AN371">IF($AI371,MAX(IF(G2SelectionMask="x",IF(INDEX(RawDataRefData,$E371,0)&gt;0,INDEX(RawDataRefData,$E371,0)),"")),"")</f>
        <v/>
      </c>
      <c r="AO371" s="101" t="str">
        <f t="shared" si="137"/>
        <v/>
      </c>
      <c r="AP371" s="101" t="str">
        <f t="array" ref="AP371">IF($AI371,STDEVA(IF(G2SelectionMask="x",IF(INDEX(RawDataRefData,$E371,0)&gt;0,INDEX(RawDataRefData,$E371,0)),"")),"")</f>
        <v/>
      </c>
      <c r="AQ371" s="100" t="b">
        <f t="shared" si="138"/>
        <v>0</v>
      </c>
      <c r="AR371" s="100" t="str">
        <f t="array" ref="AR371">IF($AQ371,MEDIAN(IF(G3SelectionMask="x",IF(INDEX(RawDataRefData,$E371,0)&gt;0,INDEX(RawDataRefData,$E371,0)),"")),"")</f>
        <v/>
      </c>
      <c r="AS371" s="100" t="str">
        <f t="array" ref="AS371">IF($AQ371,QUARTILE(IF(G3SelectionMask="x",IF(INDEX(RawDataRefData,$E371,0)&gt;0,INDEX(RawDataRefData,$E371,0)),""),1),"")</f>
        <v/>
      </c>
      <c r="AT371" s="100" t="str">
        <f t="array" ref="AT371">IF($AQ371,QUARTILE(IF(G3SelectionMask="x",IF(INDEX(RawDataRefData,$E371,0)&gt;0,INDEX(RawDataRefData,$E371,0)),""),3),"")</f>
        <v/>
      </c>
      <c r="AU371" s="100" t="str">
        <f t="array" ref="AU371">IF($AQ371,MIN(IF(G3SelectionMask="x",IF(INDEX(RawDataRefData,$E371,0)&gt;0,INDEX(RawDataRefData,$E371,0)),"")),"")</f>
        <v/>
      </c>
      <c r="AV371" s="100" t="str">
        <f t="array" ref="AV371">IF($AQ371,MAX(IF(G3SelectionMask="x",IF(INDEX(RawDataRefData,$E371,0)&gt;0,INDEX(RawDataRefData,$E371,0)),"")),"")</f>
        <v/>
      </c>
      <c r="AW371" s="100" t="str">
        <f t="shared" si="139"/>
        <v/>
      </c>
      <c r="AX371" s="100" t="str">
        <f t="array" ref="AX371">IF($AQ371,STDEVA(IF(G3SelectionMask="x",IF(INDEX(RawDataRefData,$E371,0)&gt;0,INDEX(RawDataRefData,$E371,0)),"")),"")</f>
        <v/>
      </c>
      <c r="AY371" s="101" t="b">
        <f t="shared" si="140"/>
        <v>0</v>
      </c>
      <c r="AZ371" s="101" t="str">
        <f t="array" ref="AZ371">IF($AY371,MEDIAN(IF(G4SelectionMask="x",IF(INDEX(RawDataRefData,$E371,0)&gt;0,INDEX(RawDataRefData,$E371,0)),"")),"")</f>
        <v/>
      </c>
      <c r="BA371" s="101" t="str">
        <f t="array" ref="BA371">IF($AY371,QUARTILE(IF(G4SelectionMask="x",IF(INDEX(RawDataRefData,$E371,0)&gt;0,INDEX(RawDataRefData,$E371,0)),""),1),"")</f>
        <v/>
      </c>
      <c r="BB371" s="101" t="str">
        <f t="array" ref="BB371">IF($AY371,QUARTILE(IF(G4SelectionMask="x",IF(INDEX(RawDataRefData,$E371,0)&gt;0,INDEX(RawDataRefData,$E371,0)),""),3),"")</f>
        <v/>
      </c>
      <c r="BC371" s="101" t="str">
        <f t="array" ref="BC371">IF($AY371,MIN(IF(G4SelectionMask="x",IF(INDEX(RawDataRefData,$E371,0)&gt;0,INDEX(RawDataRefData,$E371,0)),"")),"")</f>
        <v/>
      </c>
      <c r="BD371" s="101" t="str">
        <f t="array" ref="BD371">IF($AY371,MAX(IF(G4SelectionMask="x",IF(INDEX(RawDataRefData,$E371,0)&gt;0,INDEX(RawDataRefData,$E371,0)),"")),"")</f>
        <v/>
      </c>
      <c r="BE371" s="101" t="str">
        <f t="shared" si="141"/>
        <v/>
      </c>
      <c r="BF371" s="101" t="str">
        <f t="array" ref="BF371">IF($AY371,STDEVA(IF(G4SelectionMask="x",IF(INDEX(RawDataRefData,$E371,0)&gt;0,INDEX(RawDataRefData,$E371,0)),"")),"")</f>
        <v/>
      </c>
      <c r="BG371" s="100" t="b">
        <f t="shared" si="142"/>
        <v>0</v>
      </c>
      <c r="BH371" s="100" t="str">
        <f t="array" ref="BH371">IF($BG371,MEDIAN(IF(G5SelectionMask="x",IF(INDEX(RawDataRefData,$E371,0)&gt;0,INDEX(RawDataRefData,$E371,0)),"")),"")</f>
        <v/>
      </c>
      <c r="BI371" s="100" t="str">
        <f t="array" ref="BI371">IF($BG371,QUARTILE(IF(G5SelectionMask="x",IF(INDEX(RawDataRefData,$E371,0)&gt;0,INDEX(RawDataRefData,$E371,0)),""),1),"")</f>
        <v/>
      </c>
      <c r="BJ371" s="100" t="str">
        <f t="array" ref="BJ371">IF($BG371,QUARTILE(IF(G5SelectionMask="x",IF(INDEX(RawDataRefData,$E371,0)&gt;0,INDEX(RawDataRefData,$E371,0)),""),3),"")</f>
        <v/>
      </c>
      <c r="BK371" s="100" t="str">
        <f t="array" ref="BK371">IF($BG371,MIN(IF(G5SelectionMask="x",IF(INDEX(RawDataRefData,$E371,0)&gt;0,INDEX(RawDataRefData,$E371,0)),"")),"")</f>
        <v/>
      </c>
      <c r="BL371" s="100" t="str">
        <f t="array" ref="BL371">IF($BG371,MAX(IF(G5SelectionMask="x",IF(INDEX(RawDataRefData,$E371,0)&gt;0,INDEX(RawDataRefData,$E371,0)),"")),"")</f>
        <v/>
      </c>
      <c r="BM371" s="100" t="str">
        <f t="shared" si="143"/>
        <v/>
      </c>
      <c r="BN371" s="103" t="str">
        <f t="array" ref="BN371">IF($BG371,STDEVA(IF(G5SelectionMask="x",IF(INDEX(RawDataRefData,$E371,0)&gt;0,INDEX(RawDataRefData,$E371,0)),"")),"")</f>
        <v/>
      </c>
      <c r="BO371" s="104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</row>
    <row r="372" spans="1:82" x14ac:dyDescent="0.2">
      <c r="A372" s="33">
        <f t="shared" si="120"/>
        <v>0</v>
      </c>
      <c r="B372" s="206"/>
      <c r="C372" s="200"/>
      <c r="D372" s="197"/>
      <c r="E372" s="72">
        <f t="shared" si="136"/>
        <v>363</v>
      </c>
      <c r="F372" s="9" t="s">
        <v>899</v>
      </c>
      <c r="K372" s="100" t="str">
        <f t="shared" si="121"/>
        <v/>
      </c>
      <c r="L372" s="100"/>
      <c r="M372" s="100"/>
      <c r="N372" s="100"/>
      <c r="O372" s="100"/>
      <c r="P372" s="101" t="str">
        <f t="shared" si="122"/>
        <v/>
      </c>
      <c r="Q372" s="102" t="str">
        <f t="shared" si="123"/>
        <v/>
      </c>
      <c r="R372" s="102" t="str">
        <f t="shared" si="124"/>
        <v/>
      </c>
      <c r="S372" s="102" t="str">
        <f t="shared" si="125"/>
        <v/>
      </c>
      <c r="T372" s="102" t="str">
        <f t="shared" si="126"/>
        <v/>
      </c>
      <c r="U372" s="102" t="str">
        <f t="shared" si="127"/>
        <v/>
      </c>
      <c r="V372" s="102" t="str">
        <f t="shared" si="128"/>
        <v/>
      </c>
      <c r="W372" s="102" t="str">
        <f t="shared" si="129"/>
        <v/>
      </c>
      <c r="X372" s="102" t="str">
        <f t="shared" si="130"/>
        <v/>
      </c>
      <c r="Y372" s="102" t="str">
        <f t="shared" si="131"/>
        <v/>
      </c>
      <c r="Z372" s="102" t="str">
        <f t="shared" si="132"/>
        <v/>
      </c>
      <c r="AA372" s="100" t="b">
        <f t="shared" si="133"/>
        <v>0</v>
      </c>
      <c r="AB372" s="100" t="str">
        <f t="array" ref="AB372">IF($AA372,MEDIAN(IF(G1SelectionMask="x",IF(INDEX(RawDataRefData,$E372,0)&gt;0,INDEX(RawDataRefData,$E372,0)),"")),"")</f>
        <v/>
      </c>
      <c r="AC372" s="100" t="str">
        <f t="array" ref="AC372">IF($AA372,QUARTILE(IF(G1SelectionMask="x",IF(INDEX(RawDataRefData,$E372,0)&gt;0,INDEX(RawDataRefData,$E372,0)),""),1),"")</f>
        <v/>
      </c>
      <c r="AD372" s="100" t="str">
        <f t="array" ref="AD372">IF($AA372,QUARTILE(IF(G1SelectionMask="x",IF(INDEX(RawDataRefData,$E372,0)&gt;0,INDEX(RawDataRefData,$E372,0)),""),3),"")</f>
        <v/>
      </c>
      <c r="AE372" s="100" t="str">
        <f t="array" ref="AE372">IF($AA372,MIN(IF(G1SelectionMask="x",IF(INDEX(RawDataRefData,$E372,0)&gt;0,INDEX(RawDataRefData,$E372,0)),"")),"")</f>
        <v/>
      </c>
      <c r="AF372" s="100" t="str">
        <f t="array" ref="AF372">IF($AA372,MAX(IF(G1SelectionMask="x",IF(INDEX(RawDataRefData,$E372,0)&gt;0,INDEX(RawDataRefData,$E372,0)),"")),"")</f>
        <v/>
      </c>
      <c r="AG372" s="100" t="str">
        <f t="shared" si="134"/>
        <v/>
      </c>
      <c r="AH372" s="100" t="str">
        <f t="array" ref="AH372">IF($AA372,STDEVA(IF(G1SelectionMask="x",IF(INDEX(RawDataRefData,$E372,0)&gt;0,INDEX(RawDataRefData,$E372,0)),"")),"")</f>
        <v/>
      </c>
      <c r="AI372" s="101" t="b">
        <f t="shared" si="135"/>
        <v>0</v>
      </c>
      <c r="AJ372" s="101" t="str">
        <f t="array" ref="AJ372">IF($AI372,MEDIAN(IF(G2SelectionMask="x",IF(INDEX(RawDataRefData,$E372,0)&gt;0,INDEX(RawDataRefData,$E372,0)),"")),"")</f>
        <v/>
      </c>
      <c r="AK372" s="101" t="str">
        <f t="array" ref="AK372">IF($AI372,QUARTILE(IF(G2SelectionMask="x",IF(INDEX(RawDataRefData,$E372,0)&gt;0,INDEX(RawDataRefData,$E372,0)),""),1),"")</f>
        <v/>
      </c>
      <c r="AL372" s="101" t="str">
        <f t="array" ref="AL372">IF($AI372,QUARTILE(IF(G2SelectionMask="x",IF(INDEX(RawDataRefData,$E372,0)&gt;0,INDEX(RawDataRefData,$E372,0)),""),3),"")</f>
        <v/>
      </c>
      <c r="AM372" s="101" t="str">
        <f t="array" ref="AM372">IF($AI372,MIN(IF(G2SelectionMask="x",IF(INDEX(RawDataRefData,$E372,0)&gt;0,INDEX(RawDataRefData,$E372,0)),"")),"")</f>
        <v/>
      </c>
      <c r="AN372" s="101" t="str">
        <f t="array" ref="AN372">IF($AI372,MAX(IF(G2SelectionMask="x",IF(INDEX(RawDataRefData,$E372,0)&gt;0,INDEX(RawDataRefData,$E372,0)),"")),"")</f>
        <v/>
      </c>
      <c r="AO372" s="101" t="str">
        <f t="shared" si="137"/>
        <v/>
      </c>
      <c r="AP372" s="101" t="str">
        <f t="array" ref="AP372">IF($AI372,STDEVA(IF(G2SelectionMask="x",IF(INDEX(RawDataRefData,$E372,0)&gt;0,INDEX(RawDataRefData,$E372,0)),"")),"")</f>
        <v/>
      </c>
      <c r="AQ372" s="100" t="b">
        <f t="shared" si="138"/>
        <v>0</v>
      </c>
      <c r="AR372" s="100" t="str">
        <f t="array" ref="AR372">IF($AQ372,MEDIAN(IF(G3SelectionMask="x",IF(INDEX(RawDataRefData,$E372,0)&gt;0,INDEX(RawDataRefData,$E372,0)),"")),"")</f>
        <v/>
      </c>
      <c r="AS372" s="100" t="str">
        <f t="array" ref="AS372">IF($AQ372,QUARTILE(IF(G3SelectionMask="x",IF(INDEX(RawDataRefData,$E372,0)&gt;0,INDEX(RawDataRefData,$E372,0)),""),1),"")</f>
        <v/>
      </c>
      <c r="AT372" s="100" t="str">
        <f t="array" ref="AT372">IF($AQ372,QUARTILE(IF(G3SelectionMask="x",IF(INDEX(RawDataRefData,$E372,0)&gt;0,INDEX(RawDataRefData,$E372,0)),""),3),"")</f>
        <v/>
      </c>
      <c r="AU372" s="100" t="str">
        <f t="array" ref="AU372">IF($AQ372,MIN(IF(G3SelectionMask="x",IF(INDEX(RawDataRefData,$E372,0)&gt;0,INDEX(RawDataRefData,$E372,0)),"")),"")</f>
        <v/>
      </c>
      <c r="AV372" s="100" t="str">
        <f t="array" ref="AV372">IF($AQ372,MAX(IF(G3SelectionMask="x",IF(INDEX(RawDataRefData,$E372,0)&gt;0,INDEX(RawDataRefData,$E372,0)),"")),"")</f>
        <v/>
      </c>
      <c r="AW372" s="100" t="str">
        <f t="shared" si="139"/>
        <v/>
      </c>
      <c r="AX372" s="100" t="str">
        <f t="array" ref="AX372">IF($AQ372,STDEVA(IF(G3SelectionMask="x",IF(INDEX(RawDataRefData,$E372,0)&gt;0,INDEX(RawDataRefData,$E372,0)),"")),"")</f>
        <v/>
      </c>
      <c r="AY372" s="101" t="b">
        <f t="shared" si="140"/>
        <v>0</v>
      </c>
      <c r="AZ372" s="101" t="str">
        <f t="array" ref="AZ372">IF($AY372,MEDIAN(IF(G4SelectionMask="x",IF(INDEX(RawDataRefData,$E372,0)&gt;0,INDEX(RawDataRefData,$E372,0)),"")),"")</f>
        <v/>
      </c>
      <c r="BA372" s="101" t="str">
        <f t="array" ref="BA372">IF($AY372,QUARTILE(IF(G4SelectionMask="x",IF(INDEX(RawDataRefData,$E372,0)&gt;0,INDEX(RawDataRefData,$E372,0)),""),1),"")</f>
        <v/>
      </c>
      <c r="BB372" s="101" t="str">
        <f t="array" ref="BB372">IF($AY372,QUARTILE(IF(G4SelectionMask="x",IF(INDEX(RawDataRefData,$E372,0)&gt;0,INDEX(RawDataRefData,$E372,0)),""),3),"")</f>
        <v/>
      </c>
      <c r="BC372" s="101" t="str">
        <f t="array" ref="BC372">IF($AY372,MIN(IF(G4SelectionMask="x",IF(INDEX(RawDataRefData,$E372,0)&gt;0,INDEX(RawDataRefData,$E372,0)),"")),"")</f>
        <v/>
      </c>
      <c r="BD372" s="101" t="str">
        <f t="array" ref="BD372">IF($AY372,MAX(IF(G4SelectionMask="x",IF(INDEX(RawDataRefData,$E372,0)&gt;0,INDEX(RawDataRefData,$E372,0)),"")),"")</f>
        <v/>
      </c>
      <c r="BE372" s="101" t="str">
        <f t="shared" si="141"/>
        <v/>
      </c>
      <c r="BF372" s="101" t="str">
        <f t="array" ref="BF372">IF($AY372,STDEVA(IF(G4SelectionMask="x",IF(INDEX(RawDataRefData,$E372,0)&gt;0,INDEX(RawDataRefData,$E372,0)),"")),"")</f>
        <v/>
      </c>
      <c r="BG372" s="100" t="b">
        <f t="shared" si="142"/>
        <v>0</v>
      </c>
      <c r="BH372" s="100" t="str">
        <f t="array" ref="BH372">IF($BG372,MEDIAN(IF(G5SelectionMask="x",IF(INDEX(RawDataRefData,$E372,0)&gt;0,INDEX(RawDataRefData,$E372,0)),"")),"")</f>
        <v/>
      </c>
      <c r="BI372" s="100" t="str">
        <f t="array" ref="BI372">IF($BG372,QUARTILE(IF(G5SelectionMask="x",IF(INDEX(RawDataRefData,$E372,0)&gt;0,INDEX(RawDataRefData,$E372,0)),""),1),"")</f>
        <v/>
      </c>
      <c r="BJ372" s="100" t="str">
        <f t="array" ref="BJ372">IF($BG372,QUARTILE(IF(G5SelectionMask="x",IF(INDEX(RawDataRefData,$E372,0)&gt;0,INDEX(RawDataRefData,$E372,0)),""),3),"")</f>
        <v/>
      </c>
      <c r="BK372" s="100" t="str">
        <f t="array" ref="BK372">IF($BG372,MIN(IF(G5SelectionMask="x",IF(INDEX(RawDataRefData,$E372,0)&gt;0,INDEX(RawDataRefData,$E372,0)),"")),"")</f>
        <v/>
      </c>
      <c r="BL372" s="100" t="str">
        <f t="array" ref="BL372">IF($BG372,MAX(IF(G5SelectionMask="x",IF(INDEX(RawDataRefData,$E372,0)&gt;0,INDEX(RawDataRefData,$E372,0)),"")),"")</f>
        <v/>
      </c>
      <c r="BM372" s="100" t="str">
        <f t="shared" si="143"/>
        <v/>
      </c>
      <c r="BN372" s="103" t="str">
        <f t="array" ref="BN372">IF($BG372,STDEVA(IF(G5SelectionMask="x",IF(INDEX(RawDataRefData,$E372,0)&gt;0,INDEX(RawDataRefData,$E372,0)),"")),"")</f>
        <v/>
      </c>
      <c r="BO372" s="104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</row>
    <row r="373" spans="1:82" x14ac:dyDescent="0.2">
      <c r="A373" s="33">
        <f t="shared" si="120"/>
        <v>0</v>
      </c>
      <c r="B373" s="206"/>
      <c r="C373" s="200"/>
      <c r="D373" s="197"/>
      <c r="E373" s="72">
        <f t="shared" si="136"/>
        <v>364</v>
      </c>
      <c r="F373" s="9" t="s">
        <v>900</v>
      </c>
      <c r="K373" s="100" t="str">
        <f t="shared" si="121"/>
        <v/>
      </c>
      <c r="L373" s="100"/>
      <c r="M373" s="100"/>
      <c r="N373" s="100"/>
      <c r="O373" s="100"/>
      <c r="P373" s="101" t="str">
        <f t="shared" si="122"/>
        <v/>
      </c>
      <c r="Q373" s="102" t="str">
        <f t="shared" si="123"/>
        <v/>
      </c>
      <c r="R373" s="102" t="str">
        <f t="shared" si="124"/>
        <v/>
      </c>
      <c r="S373" s="102" t="str">
        <f t="shared" si="125"/>
        <v/>
      </c>
      <c r="T373" s="102" t="str">
        <f t="shared" si="126"/>
        <v/>
      </c>
      <c r="U373" s="102" t="str">
        <f t="shared" si="127"/>
        <v/>
      </c>
      <c r="V373" s="102" t="str">
        <f t="shared" si="128"/>
        <v/>
      </c>
      <c r="W373" s="102" t="str">
        <f t="shared" si="129"/>
        <v/>
      </c>
      <c r="X373" s="102" t="str">
        <f t="shared" si="130"/>
        <v/>
      </c>
      <c r="Y373" s="102" t="str">
        <f t="shared" si="131"/>
        <v/>
      </c>
      <c r="Z373" s="102" t="str">
        <f t="shared" si="132"/>
        <v/>
      </c>
      <c r="AA373" s="100" t="b">
        <f t="shared" si="133"/>
        <v>0</v>
      </c>
      <c r="AB373" s="100" t="str">
        <f t="array" ref="AB373">IF($AA373,MEDIAN(IF(G1SelectionMask="x",IF(INDEX(RawDataRefData,$E373,0)&gt;0,INDEX(RawDataRefData,$E373,0)),"")),"")</f>
        <v/>
      </c>
      <c r="AC373" s="100" t="str">
        <f t="array" ref="AC373">IF($AA373,QUARTILE(IF(G1SelectionMask="x",IF(INDEX(RawDataRefData,$E373,0)&gt;0,INDEX(RawDataRefData,$E373,0)),""),1),"")</f>
        <v/>
      </c>
      <c r="AD373" s="100" t="str">
        <f t="array" ref="AD373">IF($AA373,QUARTILE(IF(G1SelectionMask="x",IF(INDEX(RawDataRefData,$E373,0)&gt;0,INDEX(RawDataRefData,$E373,0)),""),3),"")</f>
        <v/>
      </c>
      <c r="AE373" s="100" t="str">
        <f t="array" ref="AE373">IF($AA373,MIN(IF(G1SelectionMask="x",IF(INDEX(RawDataRefData,$E373,0)&gt;0,INDEX(RawDataRefData,$E373,0)),"")),"")</f>
        <v/>
      </c>
      <c r="AF373" s="100" t="str">
        <f t="array" ref="AF373">IF($AA373,MAX(IF(G1SelectionMask="x",IF(INDEX(RawDataRefData,$E373,0)&gt;0,INDEX(RawDataRefData,$E373,0)),"")),"")</f>
        <v/>
      </c>
      <c r="AG373" s="100" t="str">
        <f t="shared" si="134"/>
        <v/>
      </c>
      <c r="AH373" s="100" t="str">
        <f t="array" ref="AH373">IF($AA373,STDEVA(IF(G1SelectionMask="x",IF(INDEX(RawDataRefData,$E373,0)&gt;0,INDEX(RawDataRefData,$E373,0)),"")),"")</f>
        <v/>
      </c>
      <c r="AI373" s="101" t="b">
        <f t="shared" si="135"/>
        <v>0</v>
      </c>
      <c r="AJ373" s="101" t="str">
        <f t="array" ref="AJ373">IF($AI373,MEDIAN(IF(G2SelectionMask="x",IF(INDEX(RawDataRefData,$E373,0)&gt;0,INDEX(RawDataRefData,$E373,0)),"")),"")</f>
        <v/>
      </c>
      <c r="AK373" s="101" t="str">
        <f t="array" ref="AK373">IF($AI373,QUARTILE(IF(G2SelectionMask="x",IF(INDEX(RawDataRefData,$E373,0)&gt;0,INDEX(RawDataRefData,$E373,0)),""),1),"")</f>
        <v/>
      </c>
      <c r="AL373" s="101" t="str">
        <f t="array" ref="AL373">IF($AI373,QUARTILE(IF(G2SelectionMask="x",IF(INDEX(RawDataRefData,$E373,0)&gt;0,INDEX(RawDataRefData,$E373,0)),""),3),"")</f>
        <v/>
      </c>
      <c r="AM373" s="101" t="str">
        <f t="array" ref="AM373">IF($AI373,MIN(IF(G2SelectionMask="x",IF(INDEX(RawDataRefData,$E373,0)&gt;0,INDEX(RawDataRefData,$E373,0)),"")),"")</f>
        <v/>
      </c>
      <c r="AN373" s="101" t="str">
        <f t="array" ref="AN373">IF($AI373,MAX(IF(G2SelectionMask="x",IF(INDEX(RawDataRefData,$E373,0)&gt;0,INDEX(RawDataRefData,$E373,0)),"")),"")</f>
        <v/>
      </c>
      <c r="AO373" s="101" t="str">
        <f t="shared" si="137"/>
        <v/>
      </c>
      <c r="AP373" s="101" t="str">
        <f t="array" ref="AP373">IF($AI373,STDEVA(IF(G2SelectionMask="x",IF(INDEX(RawDataRefData,$E373,0)&gt;0,INDEX(RawDataRefData,$E373,0)),"")),"")</f>
        <v/>
      </c>
      <c r="AQ373" s="100" t="b">
        <f t="shared" si="138"/>
        <v>0</v>
      </c>
      <c r="AR373" s="100" t="str">
        <f t="array" ref="AR373">IF($AQ373,MEDIAN(IF(G3SelectionMask="x",IF(INDEX(RawDataRefData,$E373,0)&gt;0,INDEX(RawDataRefData,$E373,0)),"")),"")</f>
        <v/>
      </c>
      <c r="AS373" s="100" t="str">
        <f t="array" ref="AS373">IF($AQ373,QUARTILE(IF(G3SelectionMask="x",IF(INDEX(RawDataRefData,$E373,0)&gt;0,INDEX(RawDataRefData,$E373,0)),""),1),"")</f>
        <v/>
      </c>
      <c r="AT373" s="100" t="str">
        <f t="array" ref="AT373">IF($AQ373,QUARTILE(IF(G3SelectionMask="x",IF(INDEX(RawDataRefData,$E373,0)&gt;0,INDEX(RawDataRefData,$E373,0)),""),3),"")</f>
        <v/>
      </c>
      <c r="AU373" s="100" t="str">
        <f t="array" ref="AU373">IF($AQ373,MIN(IF(G3SelectionMask="x",IF(INDEX(RawDataRefData,$E373,0)&gt;0,INDEX(RawDataRefData,$E373,0)),"")),"")</f>
        <v/>
      </c>
      <c r="AV373" s="100" t="str">
        <f t="array" ref="AV373">IF($AQ373,MAX(IF(G3SelectionMask="x",IF(INDEX(RawDataRefData,$E373,0)&gt;0,INDEX(RawDataRefData,$E373,0)),"")),"")</f>
        <v/>
      </c>
      <c r="AW373" s="100" t="str">
        <f t="shared" si="139"/>
        <v/>
      </c>
      <c r="AX373" s="100" t="str">
        <f t="array" ref="AX373">IF($AQ373,STDEVA(IF(G3SelectionMask="x",IF(INDEX(RawDataRefData,$E373,0)&gt;0,INDEX(RawDataRefData,$E373,0)),"")),"")</f>
        <v/>
      </c>
      <c r="AY373" s="101" t="b">
        <f t="shared" si="140"/>
        <v>0</v>
      </c>
      <c r="AZ373" s="101" t="str">
        <f t="array" ref="AZ373">IF($AY373,MEDIAN(IF(G4SelectionMask="x",IF(INDEX(RawDataRefData,$E373,0)&gt;0,INDEX(RawDataRefData,$E373,0)),"")),"")</f>
        <v/>
      </c>
      <c r="BA373" s="101" t="str">
        <f t="array" ref="BA373">IF($AY373,QUARTILE(IF(G4SelectionMask="x",IF(INDEX(RawDataRefData,$E373,0)&gt;0,INDEX(RawDataRefData,$E373,0)),""),1),"")</f>
        <v/>
      </c>
      <c r="BB373" s="101" t="str">
        <f t="array" ref="BB373">IF($AY373,QUARTILE(IF(G4SelectionMask="x",IF(INDEX(RawDataRefData,$E373,0)&gt;0,INDEX(RawDataRefData,$E373,0)),""),3),"")</f>
        <v/>
      </c>
      <c r="BC373" s="101" t="str">
        <f t="array" ref="BC373">IF($AY373,MIN(IF(G4SelectionMask="x",IF(INDEX(RawDataRefData,$E373,0)&gt;0,INDEX(RawDataRefData,$E373,0)),"")),"")</f>
        <v/>
      </c>
      <c r="BD373" s="101" t="str">
        <f t="array" ref="BD373">IF($AY373,MAX(IF(G4SelectionMask="x",IF(INDEX(RawDataRefData,$E373,0)&gt;0,INDEX(RawDataRefData,$E373,0)),"")),"")</f>
        <v/>
      </c>
      <c r="BE373" s="101" t="str">
        <f t="shared" si="141"/>
        <v/>
      </c>
      <c r="BF373" s="101" t="str">
        <f t="array" ref="BF373">IF($AY373,STDEVA(IF(G4SelectionMask="x",IF(INDEX(RawDataRefData,$E373,0)&gt;0,INDEX(RawDataRefData,$E373,0)),"")),"")</f>
        <v/>
      </c>
      <c r="BG373" s="100" t="b">
        <f t="shared" si="142"/>
        <v>0</v>
      </c>
      <c r="BH373" s="100" t="str">
        <f t="array" ref="BH373">IF($BG373,MEDIAN(IF(G5SelectionMask="x",IF(INDEX(RawDataRefData,$E373,0)&gt;0,INDEX(RawDataRefData,$E373,0)),"")),"")</f>
        <v/>
      </c>
      <c r="BI373" s="100" t="str">
        <f t="array" ref="BI373">IF($BG373,QUARTILE(IF(G5SelectionMask="x",IF(INDEX(RawDataRefData,$E373,0)&gt;0,INDEX(RawDataRefData,$E373,0)),""),1),"")</f>
        <v/>
      </c>
      <c r="BJ373" s="100" t="str">
        <f t="array" ref="BJ373">IF($BG373,QUARTILE(IF(G5SelectionMask="x",IF(INDEX(RawDataRefData,$E373,0)&gt;0,INDEX(RawDataRefData,$E373,0)),""),3),"")</f>
        <v/>
      </c>
      <c r="BK373" s="100" t="str">
        <f t="array" ref="BK373">IF($BG373,MIN(IF(G5SelectionMask="x",IF(INDEX(RawDataRefData,$E373,0)&gt;0,INDEX(RawDataRefData,$E373,0)),"")),"")</f>
        <v/>
      </c>
      <c r="BL373" s="100" t="str">
        <f t="array" ref="BL373">IF($BG373,MAX(IF(G5SelectionMask="x",IF(INDEX(RawDataRefData,$E373,0)&gt;0,INDEX(RawDataRefData,$E373,0)),"")),"")</f>
        <v/>
      </c>
      <c r="BM373" s="100" t="str">
        <f t="shared" si="143"/>
        <v/>
      </c>
      <c r="BN373" s="103" t="str">
        <f t="array" ref="BN373">IF($BG373,STDEVA(IF(G5SelectionMask="x",IF(INDEX(RawDataRefData,$E373,0)&gt;0,INDEX(RawDataRefData,$E373,0)),"")),"")</f>
        <v/>
      </c>
      <c r="BO373" s="104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</row>
    <row r="374" spans="1:82" x14ac:dyDescent="0.2">
      <c r="A374" s="33">
        <f t="shared" si="120"/>
        <v>0</v>
      </c>
      <c r="B374" s="206"/>
      <c r="C374" s="200"/>
      <c r="D374" s="197"/>
      <c r="E374" s="72">
        <f t="shared" si="136"/>
        <v>365</v>
      </c>
      <c r="F374" s="9" t="s">
        <v>901</v>
      </c>
      <c r="K374" s="100" t="str">
        <f t="shared" si="121"/>
        <v/>
      </c>
      <c r="L374" s="100"/>
      <c r="M374" s="100"/>
      <c r="N374" s="100"/>
      <c r="O374" s="100"/>
      <c r="P374" s="101" t="str">
        <f t="shared" si="122"/>
        <v/>
      </c>
      <c r="Q374" s="102" t="str">
        <f t="shared" si="123"/>
        <v/>
      </c>
      <c r="R374" s="102" t="str">
        <f t="shared" si="124"/>
        <v/>
      </c>
      <c r="S374" s="102" t="str">
        <f t="shared" si="125"/>
        <v/>
      </c>
      <c r="T374" s="102" t="str">
        <f t="shared" si="126"/>
        <v/>
      </c>
      <c r="U374" s="102" t="str">
        <f t="shared" si="127"/>
        <v/>
      </c>
      <c r="V374" s="102" t="str">
        <f t="shared" si="128"/>
        <v/>
      </c>
      <c r="W374" s="102" t="str">
        <f t="shared" si="129"/>
        <v/>
      </c>
      <c r="X374" s="102" t="str">
        <f t="shared" si="130"/>
        <v/>
      </c>
      <c r="Y374" s="102" t="str">
        <f t="shared" si="131"/>
        <v/>
      </c>
      <c r="Z374" s="102" t="str">
        <f t="shared" si="132"/>
        <v/>
      </c>
      <c r="AA374" s="100" t="b">
        <f t="shared" si="133"/>
        <v>0</v>
      </c>
      <c r="AB374" s="100" t="str">
        <f t="array" ref="AB374">IF($AA374,MEDIAN(IF(G1SelectionMask="x",IF(INDEX(RawDataRefData,$E374,0)&gt;0,INDEX(RawDataRefData,$E374,0)),"")),"")</f>
        <v/>
      </c>
      <c r="AC374" s="100" t="str">
        <f t="array" ref="AC374">IF($AA374,QUARTILE(IF(G1SelectionMask="x",IF(INDEX(RawDataRefData,$E374,0)&gt;0,INDEX(RawDataRefData,$E374,0)),""),1),"")</f>
        <v/>
      </c>
      <c r="AD374" s="100" t="str">
        <f t="array" ref="AD374">IF($AA374,QUARTILE(IF(G1SelectionMask="x",IF(INDEX(RawDataRefData,$E374,0)&gt;0,INDEX(RawDataRefData,$E374,0)),""),3),"")</f>
        <v/>
      </c>
      <c r="AE374" s="100" t="str">
        <f t="array" ref="AE374">IF($AA374,MIN(IF(G1SelectionMask="x",IF(INDEX(RawDataRefData,$E374,0)&gt;0,INDEX(RawDataRefData,$E374,0)),"")),"")</f>
        <v/>
      </c>
      <c r="AF374" s="100" t="str">
        <f t="array" ref="AF374">IF($AA374,MAX(IF(G1SelectionMask="x",IF(INDEX(RawDataRefData,$E374,0)&gt;0,INDEX(RawDataRefData,$E374,0)),"")),"")</f>
        <v/>
      </c>
      <c r="AG374" s="100" t="str">
        <f t="shared" si="134"/>
        <v/>
      </c>
      <c r="AH374" s="100" t="str">
        <f t="array" ref="AH374">IF($AA374,STDEVA(IF(G1SelectionMask="x",IF(INDEX(RawDataRefData,$E374,0)&gt;0,INDEX(RawDataRefData,$E374,0)),"")),"")</f>
        <v/>
      </c>
      <c r="AI374" s="101" t="b">
        <f t="shared" si="135"/>
        <v>0</v>
      </c>
      <c r="AJ374" s="101" t="str">
        <f t="array" ref="AJ374">IF($AI374,MEDIAN(IF(G2SelectionMask="x",IF(INDEX(RawDataRefData,$E374,0)&gt;0,INDEX(RawDataRefData,$E374,0)),"")),"")</f>
        <v/>
      </c>
      <c r="AK374" s="101" t="str">
        <f t="array" ref="AK374">IF($AI374,QUARTILE(IF(G2SelectionMask="x",IF(INDEX(RawDataRefData,$E374,0)&gt;0,INDEX(RawDataRefData,$E374,0)),""),1),"")</f>
        <v/>
      </c>
      <c r="AL374" s="101" t="str">
        <f t="array" ref="AL374">IF($AI374,QUARTILE(IF(G2SelectionMask="x",IF(INDEX(RawDataRefData,$E374,0)&gt;0,INDEX(RawDataRefData,$E374,0)),""),3),"")</f>
        <v/>
      </c>
      <c r="AM374" s="101" t="str">
        <f t="array" ref="AM374">IF($AI374,MIN(IF(G2SelectionMask="x",IF(INDEX(RawDataRefData,$E374,0)&gt;0,INDEX(RawDataRefData,$E374,0)),"")),"")</f>
        <v/>
      </c>
      <c r="AN374" s="101" t="str">
        <f t="array" ref="AN374">IF($AI374,MAX(IF(G2SelectionMask="x",IF(INDEX(RawDataRefData,$E374,0)&gt;0,INDEX(RawDataRefData,$E374,0)),"")),"")</f>
        <v/>
      </c>
      <c r="AO374" s="101" t="str">
        <f t="shared" si="137"/>
        <v/>
      </c>
      <c r="AP374" s="101" t="str">
        <f t="array" ref="AP374">IF($AI374,STDEVA(IF(G2SelectionMask="x",IF(INDEX(RawDataRefData,$E374,0)&gt;0,INDEX(RawDataRefData,$E374,0)),"")),"")</f>
        <v/>
      </c>
      <c r="AQ374" s="100" t="b">
        <f t="shared" si="138"/>
        <v>0</v>
      </c>
      <c r="AR374" s="100" t="str">
        <f t="array" ref="AR374">IF($AQ374,MEDIAN(IF(G3SelectionMask="x",IF(INDEX(RawDataRefData,$E374,0)&gt;0,INDEX(RawDataRefData,$E374,0)),"")),"")</f>
        <v/>
      </c>
      <c r="AS374" s="100" t="str">
        <f t="array" ref="AS374">IF($AQ374,QUARTILE(IF(G3SelectionMask="x",IF(INDEX(RawDataRefData,$E374,0)&gt;0,INDEX(RawDataRefData,$E374,0)),""),1),"")</f>
        <v/>
      </c>
      <c r="AT374" s="100" t="str">
        <f t="array" ref="AT374">IF($AQ374,QUARTILE(IF(G3SelectionMask="x",IF(INDEX(RawDataRefData,$E374,0)&gt;0,INDEX(RawDataRefData,$E374,0)),""),3),"")</f>
        <v/>
      </c>
      <c r="AU374" s="100" t="str">
        <f t="array" ref="AU374">IF($AQ374,MIN(IF(G3SelectionMask="x",IF(INDEX(RawDataRefData,$E374,0)&gt;0,INDEX(RawDataRefData,$E374,0)),"")),"")</f>
        <v/>
      </c>
      <c r="AV374" s="100" t="str">
        <f t="array" ref="AV374">IF($AQ374,MAX(IF(G3SelectionMask="x",IF(INDEX(RawDataRefData,$E374,0)&gt;0,INDEX(RawDataRefData,$E374,0)),"")),"")</f>
        <v/>
      </c>
      <c r="AW374" s="100" t="str">
        <f t="shared" si="139"/>
        <v/>
      </c>
      <c r="AX374" s="100" t="str">
        <f t="array" ref="AX374">IF($AQ374,STDEVA(IF(G3SelectionMask="x",IF(INDEX(RawDataRefData,$E374,0)&gt;0,INDEX(RawDataRefData,$E374,0)),"")),"")</f>
        <v/>
      </c>
      <c r="AY374" s="101" t="b">
        <f t="shared" si="140"/>
        <v>0</v>
      </c>
      <c r="AZ374" s="101" t="str">
        <f t="array" ref="AZ374">IF($AY374,MEDIAN(IF(G4SelectionMask="x",IF(INDEX(RawDataRefData,$E374,0)&gt;0,INDEX(RawDataRefData,$E374,0)),"")),"")</f>
        <v/>
      </c>
      <c r="BA374" s="101" t="str">
        <f t="array" ref="BA374">IF($AY374,QUARTILE(IF(G4SelectionMask="x",IF(INDEX(RawDataRefData,$E374,0)&gt;0,INDEX(RawDataRefData,$E374,0)),""),1),"")</f>
        <v/>
      </c>
      <c r="BB374" s="101" t="str">
        <f t="array" ref="BB374">IF($AY374,QUARTILE(IF(G4SelectionMask="x",IF(INDEX(RawDataRefData,$E374,0)&gt;0,INDEX(RawDataRefData,$E374,0)),""),3),"")</f>
        <v/>
      </c>
      <c r="BC374" s="101" t="str">
        <f t="array" ref="BC374">IF($AY374,MIN(IF(G4SelectionMask="x",IF(INDEX(RawDataRefData,$E374,0)&gt;0,INDEX(RawDataRefData,$E374,0)),"")),"")</f>
        <v/>
      </c>
      <c r="BD374" s="101" t="str">
        <f t="array" ref="BD374">IF($AY374,MAX(IF(G4SelectionMask="x",IF(INDEX(RawDataRefData,$E374,0)&gt;0,INDEX(RawDataRefData,$E374,0)),"")),"")</f>
        <v/>
      </c>
      <c r="BE374" s="101" t="str">
        <f t="shared" si="141"/>
        <v/>
      </c>
      <c r="BF374" s="101" t="str">
        <f t="array" ref="BF374">IF($AY374,STDEVA(IF(G4SelectionMask="x",IF(INDEX(RawDataRefData,$E374,0)&gt;0,INDEX(RawDataRefData,$E374,0)),"")),"")</f>
        <v/>
      </c>
      <c r="BG374" s="100" t="b">
        <f t="shared" si="142"/>
        <v>0</v>
      </c>
      <c r="BH374" s="100" t="str">
        <f t="array" ref="BH374">IF($BG374,MEDIAN(IF(G5SelectionMask="x",IF(INDEX(RawDataRefData,$E374,0)&gt;0,INDEX(RawDataRefData,$E374,0)),"")),"")</f>
        <v/>
      </c>
      <c r="BI374" s="100" t="str">
        <f t="array" ref="BI374">IF($BG374,QUARTILE(IF(G5SelectionMask="x",IF(INDEX(RawDataRefData,$E374,0)&gt;0,INDEX(RawDataRefData,$E374,0)),""),1),"")</f>
        <v/>
      </c>
      <c r="BJ374" s="100" t="str">
        <f t="array" ref="BJ374">IF($BG374,QUARTILE(IF(G5SelectionMask="x",IF(INDEX(RawDataRefData,$E374,0)&gt;0,INDEX(RawDataRefData,$E374,0)),""),3),"")</f>
        <v/>
      </c>
      <c r="BK374" s="100" t="str">
        <f t="array" ref="BK374">IF($BG374,MIN(IF(G5SelectionMask="x",IF(INDEX(RawDataRefData,$E374,0)&gt;0,INDEX(RawDataRefData,$E374,0)),"")),"")</f>
        <v/>
      </c>
      <c r="BL374" s="100" t="str">
        <f t="array" ref="BL374">IF($BG374,MAX(IF(G5SelectionMask="x",IF(INDEX(RawDataRefData,$E374,0)&gt;0,INDEX(RawDataRefData,$E374,0)),"")),"")</f>
        <v/>
      </c>
      <c r="BM374" s="100" t="str">
        <f t="shared" si="143"/>
        <v/>
      </c>
      <c r="BN374" s="103" t="str">
        <f t="array" ref="BN374">IF($BG374,STDEVA(IF(G5SelectionMask="x",IF(INDEX(RawDataRefData,$E374,0)&gt;0,INDEX(RawDataRefData,$E374,0)),"")),"")</f>
        <v/>
      </c>
      <c r="BO374" s="104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</row>
    <row r="375" spans="1:82" x14ac:dyDescent="0.2">
      <c r="A375" s="33">
        <f t="shared" si="120"/>
        <v>0</v>
      </c>
      <c r="B375" s="206"/>
      <c r="C375" s="200"/>
      <c r="D375" s="197"/>
      <c r="E375" s="72">
        <f t="shared" si="136"/>
        <v>366</v>
      </c>
      <c r="F375" s="9" t="s">
        <v>902</v>
      </c>
      <c r="K375" s="100" t="str">
        <f t="shared" si="121"/>
        <v/>
      </c>
      <c r="L375" s="100"/>
      <c r="M375" s="100"/>
      <c r="N375" s="100"/>
      <c r="O375" s="100"/>
      <c r="P375" s="101" t="str">
        <f t="shared" si="122"/>
        <v/>
      </c>
      <c r="Q375" s="102" t="str">
        <f t="shared" si="123"/>
        <v/>
      </c>
      <c r="R375" s="102" t="str">
        <f t="shared" si="124"/>
        <v/>
      </c>
      <c r="S375" s="102" t="str">
        <f t="shared" si="125"/>
        <v/>
      </c>
      <c r="T375" s="102" t="str">
        <f t="shared" si="126"/>
        <v/>
      </c>
      <c r="U375" s="102" t="str">
        <f t="shared" si="127"/>
        <v/>
      </c>
      <c r="V375" s="102" t="str">
        <f t="shared" si="128"/>
        <v/>
      </c>
      <c r="W375" s="102" t="str">
        <f t="shared" si="129"/>
        <v/>
      </c>
      <c r="X375" s="102" t="str">
        <f t="shared" si="130"/>
        <v/>
      </c>
      <c r="Y375" s="102" t="str">
        <f t="shared" si="131"/>
        <v/>
      </c>
      <c r="Z375" s="102" t="str">
        <f t="shared" si="132"/>
        <v/>
      </c>
      <c r="AA375" s="100" t="b">
        <f t="shared" si="133"/>
        <v>0</v>
      </c>
      <c r="AB375" s="100" t="str">
        <f t="array" ref="AB375">IF($AA375,MEDIAN(IF(G1SelectionMask="x",IF(INDEX(RawDataRefData,$E375,0)&gt;0,INDEX(RawDataRefData,$E375,0)),"")),"")</f>
        <v/>
      </c>
      <c r="AC375" s="100" t="str">
        <f t="array" ref="AC375">IF($AA375,QUARTILE(IF(G1SelectionMask="x",IF(INDEX(RawDataRefData,$E375,0)&gt;0,INDEX(RawDataRefData,$E375,0)),""),1),"")</f>
        <v/>
      </c>
      <c r="AD375" s="100" t="str">
        <f t="array" ref="AD375">IF($AA375,QUARTILE(IF(G1SelectionMask="x",IF(INDEX(RawDataRefData,$E375,0)&gt;0,INDEX(RawDataRefData,$E375,0)),""),3),"")</f>
        <v/>
      </c>
      <c r="AE375" s="100" t="str">
        <f t="array" ref="AE375">IF($AA375,MIN(IF(G1SelectionMask="x",IF(INDEX(RawDataRefData,$E375,0)&gt;0,INDEX(RawDataRefData,$E375,0)),"")),"")</f>
        <v/>
      </c>
      <c r="AF375" s="100" t="str">
        <f t="array" ref="AF375">IF($AA375,MAX(IF(G1SelectionMask="x",IF(INDEX(RawDataRefData,$E375,0)&gt;0,INDEX(RawDataRefData,$E375,0)),"")),"")</f>
        <v/>
      </c>
      <c r="AG375" s="100" t="str">
        <f t="shared" si="134"/>
        <v/>
      </c>
      <c r="AH375" s="100" t="str">
        <f t="array" ref="AH375">IF($AA375,STDEVA(IF(G1SelectionMask="x",IF(INDEX(RawDataRefData,$E375,0)&gt;0,INDEX(RawDataRefData,$E375,0)),"")),"")</f>
        <v/>
      </c>
      <c r="AI375" s="101" t="b">
        <f t="shared" si="135"/>
        <v>0</v>
      </c>
      <c r="AJ375" s="101" t="str">
        <f t="array" ref="AJ375">IF($AI375,MEDIAN(IF(G2SelectionMask="x",IF(INDEX(RawDataRefData,$E375,0)&gt;0,INDEX(RawDataRefData,$E375,0)),"")),"")</f>
        <v/>
      </c>
      <c r="AK375" s="101" t="str">
        <f t="array" ref="AK375">IF($AI375,QUARTILE(IF(G2SelectionMask="x",IF(INDEX(RawDataRefData,$E375,0)&gt;0,INDEX(RawDataRefData,$E375,0)),""),1),"")</f>
        <v/>
      </c>
      <c r="AL375" s="101" t="str">
        <f t="array" ref="AL375">IF($AI375,QUARTILE(IF(G2SelectionMask="x",IF(INDEX(RawDataRefData,$E375,0)&gt;0,INDEX(RawDataRefData,$E375,0)),""),3),"")</f>
        <v/>
      </c>
      <c r="AM375" s="101" t="str">
        <f t="array" ref="AM375">IF($AI375,MIN(IF(G2SelectionMask="x",IF(INDEX(RawDataRefData,$E375,0)&gt;0,INDEX(RawDataRefData,$E375,0)),"")),"")</f>
        <v/>
      </c>
      <c r="AN375" s="101" t="str">
        <f t="array" ref="AN375">IF($AI375,MAX(IF(G2SelectionMask="x",IF(INDEX(RawDataRefData,$E375,0)&gt;0,INDEX(RawDataRefData,$E375,0)),"")),"")</f>
        <v/>
      </c>
      <c r="AO375" s="101" t="str">
        <f t="shared" si="137"/>
        <v/>
      </c>
      <c r="AP375" s="101" t="str">
        <f t="array" ref="AP375">IF($AI375,STDEVA(IF(G2SelectionMask="x",IF(INDEX(RawDataRefData,$E375,0)&gt;0,INDEX(RawDataRefData,$E375,0)),"")),"")</f>
        <v/>
      </c>
      <c r="AQ375" s="100" t="b">
        <f t="shared" si="138"/>
        <v>0</v>
      </c>
      <c r="AR375" s="100" t="str">
        <f t="array" ref="AR375">IF($AQ375,MEDIAN(IF(G3SelectionMask="x",IF(INDEX(RawDataRefData,$E375,0)&gt;0,INDEX(RawDataRefData,$E375,0)),"")),"")</f>
        <v/>
      </c>
      <c r="AS375" s="100" t="str">
        <f t="array" ref="AS375">IF($AQ375,QUARTILE(IF(G3SelectionMask="x",IF(INDEX(RawDataRefData,$E375,0)&gt;0,INDEX(RawDataRefData,$E375,0)),""),1),"")</f>
        <v/>
      </c>
      <c r="AT375" s="100" t="str">
        <f t="array" ref="AT375">IF($AQ375,QUARTILE(IF(G3SelectionMask="x",IF(INDEX(RawDataRefData,$E375,0)&gt;0,INDEX(RawDataRefData,$E375,0)),""),3),"")</f>
        <v/>
      </c>
      <c r="AU375" s="100" t="str">
        <f t="array" ref="AU375">IF($AQ375,MIN(IF(G3SelectionMask="x",IF(INDEX(RawDataRefData,$E375,0)&gt;0,INDEX(RawDataRefData,$E375,0)),"")),"")</f>
        <v/>
      </c>
      <c r="AV375" s="100" t="str">
        <f t="array" ref="AV375">IF($AQ375,MAX(IF(G3SelectionMask="x",IF(INDEX(RawDataRefData,$E375,0)&gt;0,INDEX(RawDataRefData,$E375,0)),"")),"")</f>
        <v/>
      </c>
      <c r="AW375" s="100" t="str">
        <f t="shared" si="139"/>
        <v/>
      </c>
      <c r="AX375" s="100" t="str">
        <f t="array" ref="AX375">IF($AQ375,STDEVA(IF(G3SelectionMask="x",IF(INDEX(RawDataRefData,$E375,0)&gt;0,INDEX(RawDataRefData,$E375,0)),"")),"")</f>
        <v/>
      </c>
      <c r="AY375" s="101" t="b">
        <f t="shared" si="140"/>
        <v>0</v>
      </c>
      <c r="AZ375" s="101" t="str">
        <f t="array" ref="AZ375">IF($AY375,MEDIAN(IF(G4SelectionMask="x",IF(INDEX(RawDataRefData,$E375,0)&gt;0,INDEX(RawDataRefData,$E375,0)),"")),"")</f>
        <v/>
      </c>
      <c r="BA375" s="101" t="str">
        <f t="array" ref="BA375">IF($AY375,QUARTILE(IF(G4SelectionMask="x",IF(INDEX(RawDataRefData,$E375,0)&gt;0,INDEX(RawDataRefData,$E375,0)),""),1),"")</f>
        <v/>
      </c>
      <c r="BB375" s="101" t="str">
        <f t="array" ref="BB375">IF($AY375,QUARTILE(IF(G4SelectionMask="x",IF(INDEX(RawDataRefData,$E375,0)&gt;0,INDEX(RawDataRefData,$E375,0)),""),3),"")</f>
        <v/>
      </c>
      <c r="BC375" s="101" t="str">
        <f t="array" ref="BC375">IF($AY375,MIN(IF(G4SelectionMask="x",IF(INDEX(RawDataRefData,$E375,0)&gt;0,INDEX(RawDataRefData,$E375,0)),"")),"")</f>
        <v/>
      </c>
      <c r="BD375" s="101" t="str">
        <f t="array" ref="BD375">IF($AY375,MAX(IF(G4SelectionMask="x",IF(INDEX(RawDataRefData,$E375,0)&gt;0,INDEX(RawDataRefData,$E375,0)),"")),"")</f>
        <v/>
      </c>
      <c r="BE375" s="101" t="str">
        <f t="shared" si="141"/>
        <v/>
      </c>
      <c r="BF375" s="101" t="str">
        <f t="array" ref="BF375">IF($AY375,STDEVA(IF(G4SelectionMask="x",IF(INDEX(RawDataRefData,$E375,0)&gt;0,INDEX(RawDataRefData,$E375,0)),"")),"")</f>
        <v/>
      </c>
      <c r="BG375" s="100" t="b">
        <f t="shared" si="142"/>
        <v>0</v>
      </c>
      <c r="BH375" s="100" t="str">
        <f t="array" ref="BH375">IF($BG375,MEDIAN(IF(G5SelectionMask="x",IF(INDEX(RawDataRefData,$E375,0)&gt;0,INDEX(RawDataRefData,$E375,0)),"")),"")</f>
        <v/>
      </c>
      <c r="BI375" s="100" t="str">
        <f t="array" ref="BI375">IF($BG375,QUARTILE(IF(G5SelectionMask="x",IF(INDEX(RawDataRefData,$E375,0)&gt;0,INDEX(RawDataRefData,$E375,0)),""),1),"")</f>
        <v/>
      </c>
      <c r="BJ375" s="100" t="str">
        <f t="array" ref="BJ375">IF($BG375,QUARTILE(IF(G5SelectionMask="x",IF(INDEX(RawDataRefData,$E375,0)&gt;0,INDEX(RawDataRefData,$E375,0)),""),3),"")</f>
        <v/>
      </c>
      <c r="BK375" s="100" t="str">
        <f t="array" ref="BK375">IF($BG375,MIN(IF(G5SelectionMask="x",IF(INDEX(RawDataRefData,$E375,0)&gt;0,INDEX(RawDataRefData,$E375,0)),"")),"")</f>
        <v/>
      </c>
      <c r="BL375" s="100" t="str">
        <f t="array" ref="BL375">IF($BG375,MAX(IF(G5SelectionMask="x",IF(INDEX(RawDataRefData,$E375,0)&gt;0,INDEX(RawDataRefData,$E375,0)),"")),"")</f>
        <v/>
      </c>
      <c r="BM375" s="100" t="str">
        <f t="shared" si="143"/>
        <v/>
      </c>
      <c r="BN375" s="103" t="str">
        <f t="array" ref="BN375">IF($BG375,STDEVA(IF(G5SelectionMask="x",IF(INDEX(RawDataRefData,$E375,0)&gt;0,INDEX(RawDataRefData,$E375,0)),"")),"")</f>
        <v/>
      </c>
      <c r="BO375" s="104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</row>
    <row r="376" spans="1:82" x14ac:dyDescent="0.2">
      <c r="A376" s="33">
        <f t="shared" si="120"/>
        <v>0</v>
      </c>
      <c r="B376" s="206"/>
      <c r="C376" s="200"/>
      <c r="D376" s="197"/>
      <c r="E376" s="72">
        <f t="shared" si="136"/>
        <v>367</v>
      </c>
      <c r="F376" s="9" t="s">
        <v>903</v>
      </c>
      <c r="K376" s="100" t="str">
        <f t="shared" si="121"/>
        <v/>
      </c>
      <c r="L376" s="100"/>
      <c r="M376" s="100"/>
      <c r="N376" s="100"/>
      <c r="O376" s="100"/>
      <c r="P376" s="101" t="str">
        <f t="shared" si="122"/>
        <v/>
      </c>
      <c r="Q376" s="102" t="str">
        <f t="shared" si="123"/>
        <v/>
      </c>
      <c r="R376" s="102" t="str">
        <f t="shared" si="124"/>
        <v/>
      </c>
      <c r="S376" s="102" t="str">
        <f t="shared" si="125"/>
        <v/>
      </c>
      <c r="T376" s="102" t="str">
        <f t="shared" si="126"/>
        <v/>
      </c>
      <c r="U376" s="102" t="str">
        <f t="shared" si="127"/>
        <v/>
      </c>
      <c r="V376" s="102" t="str">
        <f t="shared" si="128"/>
        <v/>
      </c>
      <c r="W376" s="102" t="str">
        <f t="shared" si="129"/>
        <v/>
      </c>
      <c r="X376" s="102" t="str">
        <f t="shared" si="130"/>
        <v/>
      </c>
      <c r="Y376" s="102" t="str">
        <f t="shared" si="131"/>
        <v/>
      </c>
      <c r="Z376" s="102" t="str">
        <f t="shared" si="132"/>
        <v/>
      </c>
      <c r="AA376" s="100" t="b">
        <f t="shared" si="133"/>
        <v>0</v>
      </c>
      <c r="AB376" s="100" t="str">
        <f t="array" ref="AB376">IF($AA376,MEDIAN(IF(G1SelectionMask="x",IF(INDEX(RawDataRefData,$E376,0)&gt;0,INDEX(RawDataRefData,$E376,0)),"")),"")</f>
        <v/>
      </c>
      <c r="AC376" s="100" t="str">
        <f t="array" ref="AC376">IF($AA376,QUARTILE(IF(G1SelectionMask="x",IF(INDEX(RawDataRefData,$E376,0)&gt;0,INDEX(RawDataRefData,$E376,0)),""),1),"")</f>
        <v/>
      </c>
      <c r="AD376" s="100" t="str">
        <f t="array" ref="AD376">IF($AA376,QUARTILE(IF(G1SelectionMask="x",IF(INDEX(RawDataRefData,$E376,0)&gt;0,INDEX(RawDataRefData,$E376,0)),""),3),"")</f>
        <v/>
      </c>
      <c r="AE376" s="100" t="str">
        <f t="array" ref="AE376">IF($AA376,MIN(IF(G1SelectionMask="x",IF(INDEX(RawDataRefData,$E376,0)&gt;0,INDEX(RawDataRefData,$E376,0)),"")),"")</f>
        <v/>
      </c>
      <c r="AF376" s="100" t="str">
        <f t="array" ref="AF376">IF($AA376,MAX(IF(G1SelectionMask="x",IF(INDEX(RawDataRefData,$E376,0)&gt;0,INDEX(RawDataRefData,$E376,0)),"")),"")</f>
        <v/>
      </c>
      <c r="AG376" s="100" t="str">
        <f t="shared" si="134"/>
        <v/>
      </c>
      <c r="AH376" s="100" t="str">
        <f t="array" ref="AH376">IF($AA376,STDEVA(IF(G1SelectionMask="x",IF(INDEX(RawDataRefData,$E376,0)&gt;0,INDEX(RawDataRefData,$E376,0)),"")),"")</f>
        <v/>
      </c>
      <c r="AI376" s="101" t="b">
        <f t="shared" si="135"/>
        <v>0</v>
      </c>
      <c r="AJ376" s="101" t="str">
        <f t="array" ref="AJ376">IF($AI376,MEDIAN(IF(G2SelectionMask="x",IF(INDEX(RawDataRefData,$E376,0)&gt;0,INDEX(RawDataRefData,$E376,0)),"")),"")</f>
        <v/>
      </c>
      <c r="AK376" s="101" t="str">
        <f t="array" ref="AK376">IF($AI376,QUARTILE(IF(G2SelectionMask="x",IF(INDEX(RawDataRefData,$E376,0)&gt;0,INDEX(RawDataRefData,$E376,0)),""),1),"")</f>
        <v/>
      </c>
      <c r="AL376" s="101" t="str">
        <f t="array" ref="AL376">IF($AI376,QUARTILE(IF(G2SelectionMask="x",IF(INDEX(RawDataRefData,$E376,0)&gt;0,INDEX(RawDataRefData,$E376,0)),""),3),"")</f>
        <v/>
      </c>
      <c r="AM376" s="101" t="str">
        <f t="array" ref="AM376">IF($AI376,MIN(IF(G2SelectionMask="x",IF(INDEX(RawDataRefData,$E376,0)&gt;0,INDEX(RawDataRefData,$E376,0)),"")),"")</f>
        <v/>
      </c>
      <c r="AN376" s="101" t="str">
        <f t="array" ref="AN376">IF($AI376,MAX(IF(G2SelectionMask="x",IF(INDEX(RawDataRefData,$E376,0)&gt;0,INDEX(RawDataRefData,$E376,0)),"")),"")</f>
        <v/>
      </c>
      <c r="AO376" s="101" t="str">
        <f t="shared" si="137"/>
        <v/>
      </c>
      <c r="AP376" s="101" t="str">
        <f t="array" ref="AP376">IF($AI376,STDEVA(IF(G2SelectionMask="x",IF(INDEX(RawDataRefData,$E376,0)&gt;0,INDEX(RawDataRefData,$E376,0)),"")),"")</f>
        <v/>
      </c>
      <c r="AQ376" s="100" t="b">
        <f t="shared" si="138"/>
        <v>0</v>
      </c>
      <c r="AR376" s="100" t="str">
        <f t="array" ref="AR376">IF($AQ376,MEDIAN(IF(G3SelectionMask="x",IF(INDEX(RawDataRefData,$E376,0)&gt;0,INDEX(RawDataRefData,$E376,0)),"")),"")</f>
        <v/>
      </c>
      <c r="AS376" s="100" t="str">
        <f t="array" ref="AS376">IF($AQ376,QUARTILE(IF(G3SelectionMask="x",IF(INDEX(RawDataRefData,$E376,0)&gt;0,INDEX(RawDataRefData,$E376,0)),""),1),"")</f>
        <v/>
      </c>
      <c r="AT376" s="100" t="str">
        <f t="array" ref="AT376">IF($AQ376,QUARTILE(IF(G3SelectionMask="x",IF(INDEX(RawDataRefData,$E376,0)&gt;0,INDEX(RawDataRefData,$E376,0)),""),3),"")</f>
        <v/>
      </c>
      <c r="AU376" s="100" t="str">
        <f t="array" ref="AU376">IF($AQ376,MIN(IF(G3SelectionMask="x",IF(INDEX(RawDataRefData,$E376,0)&gt;0,INDEX(RawDataRefData,$E376,0)),"")),"")</f>
        <v/>
      </c>
      <c r="AV376" s="100" t="str">
        <f t="array" ref="AV376">IF($AQ376,MAX(IF(G3SelectionMask="x",IF(INDEX(RawDataRefData,$E376,0)&gt;0,INDEX(RawDataRefData,$E376,0)),"")),"")</f>
        <v/>
      </c>
      <c r="AW376" s="100" t="str">
        <f t="shared" si="139"/>
        <v/>
      </c>
      <c r="AX376" s="100" t="str">
        <f t="array" ref="AX376">IF($AQ376,STDEVA(IF(G3SelectionMask="x",IF(INDEX(RawDataRefData,$E376,0)&gt;0,INDEX(RawDataRefData,$E376,0)),"")),"")</f>
        <v/>
      </c>
      <c r="AY376" s="101" t="b">
        <f t="shared" si="140"/>
        <v>0</v>
      </c>
      <c r="AZ376" s="101" t="str">
        <f t="array" ref="AZ376">IF($AY376,MEDIAN(IF(G4SelectionMask="x",IF(INDEX(RawDataRefData,$E376,0)&gt;0,INDEX(RawDataRefData,$E376,0)),"")),"")</f>
        <v/>
      </c>
      <c r="BA376" s="101" t="str">
        <f t="array" ref="BA376">IF($AY376,QUARTILE(IF(G4SelectionMask="x",IF(INDEX(RawDataRefData,$E376,0)&gt;0,INDEX(RawDataRefData,$E376,0)),""),1),"")</f>
        <v/>
      </c>
      <c r="BB376" s="101" t="str">
        <f t="array" ref="BB376">IF($AY376,QUARTILE(IF(G4SelectionMask="x",IF(INDEX(RawDataRefData,$E376,0)&gt;0,INDEX(RawDataRefData,$E376,0)),""),3),"")</f>
        <v/>
      </c>
      <c r="BC376" s="101" t="str">
        <f t="array" ref="BC376">IF($AY376,MIN(IF(G4SelectionMask="x",IF(INDEX(RawDataRefData,$E376,0)&gt;0,INDEX(RawDataRefData,$E376,0)),"")),"")</f>
        <v/>
      </c>
      <c r="BD376" s="101" t="str">
        <f t="array" ref="BD376">IF($AY376,MAX(IF(G4SelectionMask="x",IF(INDEX(RawDataRefData,$E376,0)&gt;0,INDEX(RawDataRefData,$E376,0)),"")),"")</f>
        <v/>
      </c>
      <c r="BE376" s="101" t="str">
        <f t="shared" si="141"/>
        <v/>
      </c>
      <c r="BF376" s="101" t="str">
        <f t="array" ref="BF376">IF($AY376,STDEVA(IF(G4SelectionMask="x",IF(INDEX(RawDataRefData,$E376,0)&gt;0,INDEX(RawDataRefData,$E376,0)),"")),"")</f>
        <v/>
      </c>
      <c r="BG376" s="100" t="b">
        <f t="shared" si="142"/>
        <v>0</v>
      </c>
      <c r="BH376" s="100" t="str">
        <f t="array" ref="BH376">IF($BG376,MEDIAN(IF(G5SelectionMask="x",IF(INDEX(RawDataRefData,$E376,0)&gt;0,INDEX(RawDataRefData,$E376,0)),"")),"")</f>
        <v/>
      </c>
      <c r="BI376" s="100" t="str">
        <f t="array" ref="BI376">IF($BG376,QUARTILE(IF(G5SelectionMask="x",IF(INDEX(RawDataRefData,$E376,0)&gt;0,INDEX(RawDataRefData,$E376,0)),""),1),"")</f>
        <v/>
      </c>
      <c r="BJ376" s="100" t="str">
        <f t="array" ref="BJ376">IF($BG376,QUARTILE(IF(G5SelectionMask="x",IF(INDEX(RawDataRefData,$E376,0)&gt;0,INDEX(RawDataRefData,$E376,0)),""),3),"")</f>
        <v/>
      </c>
      <c r="BK376" s="100" t="str">
        <f t="array" ref="BK376">IF($BG376,MIN(IF(G5SelectionMask="x",IF(INDEX(RawDataRefData,$E376,0)&gt;0,INDEX(RawDataRefData,$E376,0)),"")),"")</f>
        <v/>
      </c>
      <c r="BL376" s="100" t="str">
        <f t="array" ref="BL376">IF($BG376,MAX(IF(G5SelectionMask="x",IF(INDEX(RawDataRefData,$E376,0)&gt;0,INDEX(RawDataRefData,$E376,0)),"")),"")</f>
        <v/>
      </c>
      <c r="BM376" s="100" t="str">
        <f t="shared" si="143"/>
        <v/>
      </c>
      <c r="BN376" s="103" t="str">
        <f t="array" ref="BN376">IF($BG376,STDEVA(IF(G5SelectionMask="x",IF(INDEX(RawDataRefData,$E376,0)&gt;0,INDEX(RawDataRefData,$E376,0)),"")),"")</f>
        <v/>
      </c>
      <c r="BO376" s="104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</row>
    <row r="377" spans="1:82" x14ac:dyDescent="0.2">
      <c r="A377" s="33">
        <f t="shared" si="120"/>
        <v>0</v>
      </c>
      <c r="B377" s="206"/>
      <c r="C377" s="200"/>
      <c r="D377" s="197"/>
      <c r="E377" s="72">
        <f t="shared" si="136"/>
        <v>368</v>
      </c>
      <c r="F377" s="9" t="s">
        <v>904</v>
      </c>
      <c r="K377" s="100" t="str">
        <f t="shared" si="121"/>
        <v/>
      </c>
      <c r="L377" s="100"/>
      <c r="M377" s="100"/>
      <c r="N377" s="100"/>
      <c r="O377" s="100"/>
      <c r="P377" s="101" t="str">
        <f t="shared" si="122"/>
        <v/>
      </c>
      <c r="Q377" s="102" t="str">
        <f t="shared" si="123"/>
        <v/>
      </c>
      <c r="R377" s="102" t="str">
        <f t="shared" si="124"/>
        <v/>
      </c>
      <c r="S377" s="102" t="str">
        <f t="shared" si="125"/>
        <v/>
      </c>
      <c r="T377" s="102" t="str">
        <f t="shared" si="126"/>
        <v/>
      </c>
      <c r="U377" s="102" t="str">
        <f t="shared" si="127"/>
        <v/>
      </c>
      <c r="V377" s="102" t="str">
        <f t="shared" si="128"/>
        <v/>
      </c>
      <c r="W377" s="102" t="str">
        <f t="shared" si="129"/>
        <v/>
      </c>
      <c r="X377" s="102" t="str">
        <f t="shared" si="130"/>
        <v/>
      </c>
      <c r="Y377" s="102" t="str">
        <f t="shared" si="131"/>
        <v/>
      </c>
      <c r="Z377" s="102" t="str">
        <f t="shared" si="132"/>
        <v/>
      </c>
      <c r="AA377" s="100" t="b">
        <f t="shared" si="133"/>
        <v>0</v>
      </c>
      <c r="AB377" s="100" t="str">
        <f t="array" ref="AB377">IF($AA377,MEDIAN(IF(G1SelectionMask="x",IF(INDEX(RawDataRefData,$E377,0)&gt;0,INDEX(RawDataRefData,$E377,0)),"")),"")</f>
        <v/>
      </c>
      <c r="AC377" s="100" t="str">
        <f t="array" ref="AC377">IF($AA377,QUARTILE(IF(G1SelectionMask="x",IF(INDEX(RawDataRefData,$E377,0)&gt;0,INDEX(RawDataRefData,$E377,0)),""),1),"")</f>
        <v/>
      </c>
      <c r="AD377" s="100" t="str">
        <f t="array" ref="AD377">IF($AA377,QUARTILE(IF(G1SelectionMask="x",IF(INDEX(RawDataRefData,$E377,0)&gt;0,INDEX(RawDataRefData,$E377,0)),""),3),"")</f>
        <v/>
      </c>
      <c r="AE377" s="100" t="str">
        <f t="array" ref="AE377">IF($AA377,MIN(IF(G1SelectionMask="x",IF(INDEX(RawDataRefData,$E377,0)&gt;0,INDEX(RawDataRefData,$E377,0)),"")),"")</f>
        <v/>
      </c>
      <c r="AF377" s="100" t="str">
        <f t="array" ref="AF377">IF($AA377,MAX(IF(G1SelectionMask="x",IF(INDEX(RawDataRefData,$E377,0)&gt;0,INDEX(RawDataRefData,$E377,0)),"")),"")</f>
        <v/>
      </c>
      <c r="AG377" s="100" t="str">
        <f t="shared" si="134"/>
        <v/>
      </c>
      <c r="AH377" s="100" t="str">
        <f t="array" ref="AH377">IF($AA377,STDEVA(IF(G1SelectionMask="x",IF(INDEX(RawDataRefData,$E377,0)&gt;0,INDEX(RawDataRefData,$E377,0)),"")),"")</f>
        <v/>
      </c>
      <c r="AI377" s="101" t="b">
        <f t="shared" si="135"/>
        <v>0</v>
      </c>
      <c r="AJ377" s="101" t="str">
        <f t="array" ref="AJ377">IF($AI377,MEDIAN(IF(G2SelectionMask="x",IF(INDEX(RawDataRefData,$E377,0)&gt;0,INDEX(RawDataRefData,$E377,0)),"")),"")</f>
        <v/>
      </c>
      <c r="AK377" s="101" t="str">
        <f t="array" ref="AK377">IF($AI377,QUARTILE(IF(G2SelectionMask="x",IF(INDEX(RawDataRefData,$E377,0)&gt;0,INDEX(RawDataRefData,$E377,0)),""),1),"")</f>
        <v/>
      </c>
      <c r="AL377" s="101" t="str">
        <f t="array" ref="AL377">IF($AI377,QUARTILE(IF(G2SelectionMask="x",IF(INDEX(RawDataRefData,$E377,0)&gt;0,INDEX(RawDataRefData,$E377,0)),""),3),"")</f>
        <v/>
      </c>
      <c r="AM377" s="101" t="str">
        <f t="array" ref="AM377">IF($AI377,MIN(IF(G2SelectionMask="x",IF(INDEX(RawDataRefData,$E377,0)&gt;0,INDEX(RawDataRefData,$E377,0)),"")),"")</f>
        <v/>
      </c>
      <c r="AN377" s="101" t="str">
        <f t="array" ref="AN377">IF($AI377,MAX(IF(G2SelectionMask="x",IF(INDEX(RawDataRefData,$E377,0)&gt;0,INDEX(RawDataRefData,$E377,0)),"")),"")</f>
        <v/>
      </c>
      <c r="AO377" s="101" t="str">
        <f t="shared" si="137"/>
        <v/>
      </c>
      <c r="AP377" s="101" t="str">
        <f t="array" ref="AP377">IF($AI377,STDEVA(IF(G2SelectionMask="x",IF(INDEX(RawDataRefData,$E377,0)&gt;0,INDEX(RawDataRefData,$E377,0)),"")),"")</f>
        <v/>
      </c>
      <c r="AQ377" s="100" t="b">
        <f t="shared" si="138"/>
        <v>0</v>
      </c>
      <c r="AR377" s="100" t="str">
        <f t="array" ref="AR377">IF($AQ377,MEDIAN(IF(G3SelectionMask="x",IF(INDEX(RawDataRefData,$E377,0)&gt;0,INDEX(RawDataRefData,$E377,0)),"")),"")</f>
        <v/>
      </c>
      <c r="AS377" s="100" t="str">
        <f t="array" ref="AS377">IF($AQ377,QUARTILE(IF(G3SelectionMask="x",IF(INDEX(RawDataRefData,$E377,0)&gt;0,INDEX(RawDataRefData,$E377,0)),""),1),"")</f>
        <v/>
      </c>
      <c r="AT377" s="100" t="str">
        <f t="array" ref="AT377">IF($AQ377,QUARTILE(IF(G3SelectionMask="x",IF(INDEX(RawDataRefData,$E377,0)&gt;0,INDEX(RawDataRefData,$E377,0)),""),3),"")</f>
        <v/>
      </c>
      <c r="AU377" s="100" t="str">
        <f t="array" ref="AU377">IF($AQ377,MIN(IF(G3SelectionMask="x",IF(INDEX(RawDataRefData,$E377,0)&gt;0,INDEX(RawDataRefData,$E377,0)),"")),"")</f>
        <v/>
      </c>
      <c r="AV377" s="100" t="str">
        <f t="array" ref="AV377">IF($AQ377,MAX(IF(G3SelectionMask="x",IF(INDEX(RawDataRefData,$E377,0)&gt;0,INDEX(RawDataRefData,$E377,0)),"")),"")</f>
        <v/>
      </c>
      <c r="AW377" s="100" t="str">
        <f t="shared" si="139"/>
        <v/>
      </c>
      <c r="AX377" s="100" t="str">
        <f t="array" ref="AX377">IF($AQ377,STDEVA(IF(G3SelectionMask="x",IF(INDEX(RawDataRefData,$E377,0)&gt;0,INDEX(RawDataRefData,$E377,0)),"")),"")</f>
        <v/>
      </c>
      <c r="AY377" s="101" t="b">
        <f t="shared" si="140"/>
        <v>0</v>
      </c>
      <c r="AZ377" s="101" t="str">
        <f t="array" ref="AZ377">IF($AY377,MEDIAN(IF(G4SelectionMask="x",IF(INDEX(RawDataRefData,$E377,0)&gt;0,INDEX(RawDataRefData,$E377,0)),"")),"")</f>
        <v/>
      </c>
      <c r="BA377" s="101" t="str">
        <f t="array" ref="BA377">IF($AY377,QUARTILE(IF(G4SelectionMask="x",IF(INDEX(RawDataRefData,$E377,0)&gt;0,INDEX(RawDataRefData,$E377,0)),""),1),"")</f>
        <v/>
      </c>
      <c r="BB377" s="101" t="str">
        <f t="array" ref="BB377">IF($AY377,QUARTILE(IF(G4SelectionMask="x",IF(INDEX(RawDataRefData,$E377,0)&gt;0,INDEX(RawDataRefData,$E377,0)),""),3),"")</f>
        <v/>
      </c>
      <c r="BC377" s="101" t="str">
        <f t="array" ref="BC377">IF($AY377,MIN(IF(G4SelectionMask="x",IF(INDEX(RawDataRefData,$E377,0)&gt;0,INDEX(RawDataRefData,$E377,0)),"")),"")</f>
        <v/>
      </c>
      <c r="BD377" s="101" t="str">
        <f t="array" ref="BD377">IF($AY377,MAX(IF(G4SelectionMask="x",IF(INDEX(RawDataRefData,$E377,0)&gt;0,INDEX(RawDataRefData,$E377,0)),"")),"")</f>
        <v/>
      </c>
      <c r="BE377" s="101" t="str">
        <f t="shared" si="141"/>
        <v/>
      </c>
      <c r="BF377" s="101" t="str">
        <f t="array" ref="BF377">IF($AY377,STDEVA(IF(G4SelectionMask="x",IF(INDEX(RawDataRefData,$E377,0)&gt;0,INDEX(RawDataRefData,$E377,0)),"")),"")</f>
        <v/>
      </c>
      <c r="BG377" s="100" t="b">
        <f t="shared" si="142"/>
        <v>0</v>
      </c>
      <c r="BH377" s="100" t="str">
        <f t="array" ref="BH377">IF($BG377,MEDIAN(IF(G5SelectionMask="x",IF(INDEX(RawDataRefData,$E377,0)&gt;0,INDEX(RawDataRefData,$E377,0)),"")),"")</f>
        <v/>
      </c>
      <c r="BI377" s="100" t="str">
        <f t="array" ref="BI377">IF($BG377,QUARTILE(IF(G5SelectionMask="x",IF(INDEX(RawDataRefData,$E377,0)&gt;0,INDEX(RawDataRefData,$E377,0)),""),1),"")</f>
        <v/>
      </c>
      <c r="BJ377" s="100" t="str">
        <f t="array" ref="BJ377">IF($BG377,QUARTILE(IF(G5SelectionMask="x",IF(INDEX(RawDataRefData,$E377,0)&gt;0,INDEX(RawDataRefData,$E377,0)),""),3),"")</f>
        <v/>
      </c>
      <c r="BK377" s="100" t="str">
        <f t="array" ref="BK377">IF($BG377,MIN(IF(G5SelectionMask="x",IF(INDEX(RawDataRefData,$E377,0)&gt;0,INDEX(RawDataRefData,$E377,0)),"")),"")</f>
        <v/>
      </c>
      <c r="BL377" s="100" t="str">
        <f t="array" ref="BL377">IF($BG377,MAX(IF(G5SelectionMask="x",IF(INDEX(RawDataRefData,$E377,0)&gt;0,INDEX(RawDataRefData,$E377,0)),"")),"")</f>
        <v/>
      </c>
      <c r="BM377" s="100" t="str">
        <f t="shared" si="143"/>
        <v/>
      </c>
      <c r="BN377" s="103" t="str">
        <f t="array" ref="BN377">IF($BG377,STDEVA(IF(G5SelectionMask="x",IF(INDEX(RawDataRefData,$E377,0)&gt;0,INDEX(RawDataRefData,$E377,0)),"")),"")</f>
        <v/>
      </c>
      <c r="BO377" s="104"/>
      <c r="BP377" s="105"/>
      <c r="BQ377" s="105"/>
      <c r="BR377" s="105"/>
      <c r="BS377" s="105"/>
      <c r="BT377" s="105"/>
      <c r="BU377" s="105"/>
      <c r="BV377" s="105"/>
      <c r="BW377" s="105"/>
      <c r="BX377" s="105"/>
      <c r="BY377" s="105"/>
      <c r="BZ377" s="105"/>
      <c r="CA377" s="105"/>
      <c r="CB377" s="105"/>
      <c r="CC377" s="105"/>
      <c r="CD377" s="105"/>
    </row>
    <row r="378" spans="1:82" x14ac:dyDescent="0.2">
      <c r="A378" s="33">
        <f t="shared" si="120"/>
        <v>0</v>
      </c>
      <c r="B378" s="206"/>
      <c r="C378" s="200"/>
      <c r="D378" s="197"/>
      <c r="E378" s="72">
        <f t="shared" si="136"/>
        <v>369</v>
      </c>
      <c r="F378" s="9" t="s">
        <v>905</v>
      </c>
      <c r="K378" s="100" t="str">
        <f t="shared" si="121"/>
        <v/>
      </c>
      <c r="L378" s="100"/>
      <c r="M378" s="100"/>
      <c r="N378" s="100"/>
      <c r="O378" s="100"/>
      <c r="P378" s="101" t="str">
        <f t="shared" si="122"/>
        <v/>
      </c>
      <c r="Q378" s="102" t="str">
        <f t="shared" si="123"/>
        <v/>
      </c>
      <c r="R378" s="102" t="str">
        <f t="shared" si="124"/>
        <v/>
      </c>
      <c r="S378" s="102" t="str">
        <f t="shared" si="125"/>
        <v/>
      </c>
      <c r="T378" s="102" t="str">
        <f t="shared" si="126"/>
        <v/>
      </c>
      <c r="U378" s="102" t="str">
        <f t="shared" si="127"/>
        <v/>
      </c>
      <c r="V378" s="102" t="str">
        <f t="shared" si="128"/>
        <v/>
      </c>
      <c r="W378" s="102" t="str">
        <f t="shared" si="129"/>
        <v/>
      </c>
      <c r="X378" s="102" t="str">
        <f t="shared" si="130"/>
        <v/>
      </c>
      <c r="Y378" s="102" t="str">
        <f t="shared" si="131"/>
        <v/>
      </c>
      <c r="Z378" s="102" t="str">
        <f t="shared" si="132"/>
        <v/>
      </c>
      <c r="AA378" s="100" t="b">
        <f t="shared" si="133"/>
        <v>0</v>
      </c>
      <c r="AB378" s="100" t="str">
        <f t="array" ref="AB378">IF($AA378,MEDIAN(IF(G1SelectionMask="x",IF(INDEX(RawDataRefData,$E378,0)&gt;0,INDEX(RawDataRefData,$E378,0)),"")),"")</f>
        <v/>
      </c>
      <c r="AC378" s="100" t="str">
        <f t="array" ref="AC378">IF($AA378,QUARTILE(IF(G1SelectionMask="x",IF(INDEX(RawDataRefData,$E378,0)&gt;0,INDEX(RawDataRefData,$E378,0)),""),1),"")</f>
        <v/>
      </c>
      <c r="AD378" s="100" t="str">
        <f t="array" ref="AD378">IF($AA378,QUARTILE(IF(G1SelectionMask="x",IF(INDEX(RawDataRefData,$E378,0)&gt;0,INDEX(RawDataRefData,$E378,0)),""),3),"")</f>
        <v/>
      </c>
      <c r="AE378" s="100" t="str">
        <f t="array" ref="AE378">IF($AA378,MIN(IF(G1SelectionMask="x",IF(INDEX(RawDataRefData,$E378,0)&gt;0,INDEX(RawDataRefData,$E378,0)),"")),"")</f>
        <v/>
      </c>
      <c r="AF378" s="100" t="str">
        <f t="array" ref="AF378">IF($AA378,MAX(IF(G1SelectionMask="x",IF(INDEX(RawDataRefData,$E378,0)&gt;0,INDEX(RawDataRefData,$E378,0)),"")),"")</f>
        <v/>
      </c>
      <c r="AG378" s="100" t="str">
        <f t="shared" si="134"/>
        <v/>
      </c>
      <c r="AH378" s="100" t="str">
        <f t="array" ref="AH378">IF($AA378,STDEVA(IF(G1SelectionMask="x",IF(INDEX(RawDataRefData,$E378,0)&gt;0,INDEX(RawDataRefData,$E378,0)),"")),"")</f>
        <v/>
      </c>
      <c r="AI378" s="101" t="b">
        <f t="shared" si="135"/>
        <v>0</v>
      </c>
      <c r="AJ378" s="101" t="str">
        <f t="array" ref="AJ378">IF($AI378,MEDIAN(IF(G2SelectionMask="x",IF(INDEX(RawDataRefData,$E378,0)&gt;0,INDEX(RawDataRefData,$E378,0)),"")),"")</f>
        <v/>
      </c>
      <c r="AK378" s="101" t="str">
        <f t="array" ref="AK378">IF($AI378,QUARTILE(IF(G2SelectionMask="x",IF(INDEX(RawDataRefData,$E378,0)&gt;0,INDEX(RawDataRefData,$E378,0)),""),1),"")</f>
        <v/>
      </c>
      <c r="AL378" s="101" t="str">
        <f t="array" ref="AL378">IF($AI378,QUARTILE(IF(G2SelectionMask="x",IF(INDEX(RawDataRefData,$E378,0)&gt;0,INDEX(RawDataRefData,$E378,0)),""),3),"")</f>
        <v/>
      </c>
      <c r="AM378" s="101" t="str">
        <f t="array" ref="AM378">IF($AI378,MIN(IF(G2SelectionMask="x",IF(INDEX(RawDataRefData,$E378,0)&gt;0,INDEX(RawDataRefData,$E378,0)),"")),"")</f>
        <v/>
      </c>
      <c r="AN378" s="101" t="str">
        <f t="array" ref="AN378">IF($AI378,MAX(IF(G2SelectionMask="x",IF(INDEX(RawDataRefData,$E378,0)&gt;0,INDEX(RawDataRefData,$E378,0)),"")),"")</f>
        <v/>
      </c>
      <c r="AO378" s="101" t="str">
        <f t="shared" si="137"/>
        <v/>
      </c>
      <c r="AP378" s="101" t="str">
        <f t="array" ref="AP378">IF($AI378,STDEVA(IF(G2SelectionMask="x",IF(INDEX(RawDataRefData,$E378,0)&gt;0,INDEX(RawDataRefData,$E378,0)),"")),"")</f>
        <v/>
      </c>
      <c r="AQ378" s="100" t="b">
        <f t="shared" si="138"/>
        <v>0</v>
      </c>
      <c r="AR378" s="100" t="str">
        <f t="array" ref="AR378">IF($AQ378,MEDIAN(IF(G3SelectionMask="x",IF(INDEX(RawDataRefData,$E378,0)&gt;0,INDEX(RawDataRefData,$E378,0)),"")),"")</f>
        <v/>
      </c>
      <c r="AS378" s="100" t="str">
        <f t="array" ref="AS378">IF($AQ378,QUARTILE(IF(G3SelectionMask="x",IF(INDEX(RawDataRefData,$E378,0)&gt;0,INDEX(RawDataRefData,$E378,0)),""),1),"")</f>
        <v/>
      </c>
      <c r="AT378" s="100" t="str">
        <f t="array" ref="AT378">IF($AQ378,QUARTILE(IF(G3SelectionMask="x",IF(INDEX(RawDataRefData,$E378,0)&gt;0,INDEX(RawDataRefData,$E378,0)),""),3),"")</f>
        <v/>
      </c>
      <c r="AU378" s="100" t="str">
        <f t="array" ref="AU378">IF($AQ378,MIN(IF(G3SelectionMask="x",IF(INDEX(RawDataRefData,$E378,0)&gt;0,INDEX(RawDataRefData,$E378,0)),"")),"")</f>
        <v/>
      </c>
      <c r="AV378" s="100" t="str">
        <f t="array" ref="AV378">IF($AQ378,MAX(IF(G3SelectionMask="x",IF(INDEX(RawDataRefData,$E378,0)&gt;0,INDEX(RawDataRefData,$E378,0)),"")),"")</f>
        <v/>
      </c>
      <c r="AW378" s="100" t="str">
        <f t="shared" si="139"/>
        <v/>
      </c>
      <c r="AX378" s="100" t="str">
        <f t="array" ref="AX378">IF($AQ378,STDEVA(IF(G3SelectionMask="x",IF(INDEX(RawDataRefData,$E378,0)&gt;0,INDEX(RawDataRefData,$E378,0)),"")),"")</f>
        <v/>
      </c>
      <c r="AY378" s="101" t="b">
        <f t="shared" si="140"/>
        <v>0</v>
      </c>
      <c r="AZ378" s="101" t="str">
        <f t="array" ref="AZ378">IF($AY378,MEDIAN(IF(G4SelectionMask="x",IF(INDEX(RawDataRefData,$E378,0)&gt;0,INDEX(RawDataRefData,$E378,0)),"")),"")</f>
        <v/>
      </c>
      <c r="BA378" s="101" t="str">
        <f t="array" ref="BA378">IF($AY378,QUARTILE(IF(G4SelectionMask="x",IF(INDEX(RawDataRefData,$E378,0)&gt;0,INDEX(RawDataRefData,$E378,0)),""),1),"")</f>
        <v/>
      </c>
      <c r="BB378" s="101" t="str">
        <f t="array" ref="BB378">IF($AY378,QUARTILE(IF(G4SelectionMask="x",IF(INDEX(RawDataRefData,$E378,0)&gt;0,INDEX(RawDataRefData,$E378,0)),""),3),"")</f>
        <v/>
      </c>
      <c r="BC378" s="101" t="str">
        <f t="array" ref="BC378">IF($AY378,MIN(IF(G4SelectionMask="x",IF(INDEX(RawDataRefData,$E378,0)&gt;0,INDEX(RawDataRefData,$E378,0)),"")),"")</f>
        <v/>
      </c>
      <c r="BD378" s="101" t="str">
        <f t="array" ref="BD378">IF($AY378,MAX(IF(G4SelectionMask="x",IF(INDEX(RawDataRefData,$E378,0)&gt;0,INDEX(RawDataRefData,$E378,0)),"")),"")</f>
        <v/>
      </c>
      <c r="BE378" s="101" t="str">
        <f t="shared" si="141"/>
        <v/>
      </c>
      <c r="BF378" s="101" t="str">
        <f t="array" ref="BF378">IF($AY378,STDEVA(IF(G4SelectionMask="x",IF(INDEX(RawDataRefData,$E378,0)&gt;0,INDEX(RawDataRefData,$E378,0)),"")),"")</f>
        <v/>
      </c>
      <c r="BG378" s="100" t="b">
        <f t="shared" si="142"/>
        <v>0</v>
      </c>
      <c r="BH378" s="100" t="str">
        <f t="array" ref="BH378">IF($BG378,MEDIAN(IF(G5SelectionMask="x",IF(INDEX(RawDataRefData,$E378,0)&gt;0,INDEX(RawDataRefData,$E378,0)),"")),"")</f>
        <v/>
      </c>
      <c r="BI378" s="100" t="str">
        <f t="array" ref="BI378">IF($BG378,QUARTILE(IF(G5SelectionMask="x",IF(INDEX(RawDataRefData,$E378,0)&gt;0,INDEX(RawDataRefData,$E378,0)),""),1),"")</f>
        <v/>
      </c>
      <c r="BJ378" s="100" t="str">
        <f t="array" ref="BJ378">IF($BG378,QUARTILE(IF(G5SelectionMask="x",IF(INDEX(RawDataRefData,$E378,0)&gt;0,INDEX(RawDataRefData,$E378,0)),""),3),"")</f>
        <v/>
      </c>
      <c r="BK378" s="100" t="str">
        <f t="array" ref="BK378">IF($BG378,MIN(IF(G5SelectionMask="x",IF(INDEX(RawDataRefData,$E378,0)&gt;0,INDEX(RawDataRefData,$E378,0)),"")),"")</f>
        <v/>
      </c>
      <c r="BL378" s="100" t="str">
        <f t="array" ref="BL378">IF($BG378,MAX(IF(G5SelectionMask="x",IF(INDEX(RawDataRefData,$E378,0)&gt;0,INDEX(RawDataRefData,$E378,0)),"")),"")</f>
        <v/>
      </c>
      <c r="BM378" s="100" t="str">
        <f t="shared" si="143"/>
        <v/>
      </c>
      <c r="BN378" s="103" t="str">
        <f t="array" ref="BN378">IF($BG378,STDEVA(IF(G5SelectionMask="x",IF(INDEX(RawDataRefData,$E378,0)&gt;0,INDEX(RawDataRefData,$E378,0)),"")),"")</f>
        <v/>
      </c>
      <c r="BO378" s="104"/>
      <c r="BP378" s="105"/>
      <c r="BQ378" s="105"/>
      <c r="BR378" s="105"/>
      <c r="BS378" s="105"/>
      <c r="BT378" s="105"/>
      <c r="BU378" s="105"/>
      <c r="BV378" s="105"/>
      <c r="BW378" s="105"/>
      <c r="BX378" s="105"/>
      <c r="BY378" s="105"/>
      <c r="BZ378" s="105"/>
      <c r="CA378" s="105"/>
      <c r="CB378" s="105"/>
      <c r="CC378" s="105"/>
      <c r="CD378" s="105"/>
    </row>
    <row r="379" spans="1:82" x14ac:dyDescent="0.2">
      <c r="A379" s="33">
        <f t="shared" si="120"/>
        <v>0</v>
      </c>
      <c r="B379" s="206"/>
      <c r="C379" s="200"/>
      <c r="D379" s="197"/>
      <c r="E379" s="72">
        <f t="shared" si="136"/>
        <v>370</v>
      </c>
      <c r="F379" s="9" t="s">
        <v>906</v>
      </c>
      <c r="K379" s="100" t="str">
        <f t="shared" si="121"/>
        <v/>
      </c>
      <c r="L379" s="100"/>
      <c r="M379" s="100"/>
      <c r="N379" s="100"/>
      <c r="O379" s="100"/>
      <c r="P379" s="101" t="str">
        <f t="shared" si="122"/>
        <v/>
      </c>
      <c r="Q379" s="102" t="str">
        <f t="shared" si="123"/>
        <v/>
      </c>
      <c r="R379" s="102" t="str">
        <f t="shared" si="124"/>
        <v/>
      </c>
      <c r="S379" s="102" t="str">
        <f t="shared" si="125"/>
        <v/>
      </c>
      <c r="T379" s="102" t="str">
        <f t="shared" si="126"/>
        <v/>
      </c>
      <c r="U379" s="102" t="str">
        <f t="shared" si="127"/>
        <v/>
      </c>
      <c r="V379" s="102" t="str">
        <f t="shared" si="128"/>
        <v/>
      </c>
      <c r="W379" s="102" t="str">
        <f t="shared" si="129"/>
        <v/>
      </c>
      <c r="X379" s="102" t="str">
        <f t="shared" si="130"/>
        <v/>
      </c>
      <c r="Y379" s="102" t="str">
        <f t="shared" si="131"/>
        <v/>
      </c>
      <c r="Z379" s="102" t="str">
        <f t="shared" si="132"/>
        <v/>
      </c>
      <c r="AA379" s="100" t="b">
        <f t="shared" si="133"/>
        <v>0</v>
      </c>
      <c r="AB379" s="100" t="str">
        <f t="array" ref="AB379">IF($AA379,MEDIAN(IF(G1SelectionMask="x",IF(INDEX(RawDataRefData,$E379,0)&gt;0,INDEX(RawDataRefData,$E379,0)),"")),"")</f>
        <v/>
      </c>
      <c r="AC379" s="100" t="str">
        <f t="array" ref="AC379">IF($AA379,QUARTILE(IF(G1SelectionMask="x",IF(INDEX(RawDataRefData,$E379,0)&gt;0,INDEX(RawDataRefData,$E379,0)),""),1),"")</f>
        <v/>
      </c>
      <c r="AD379" s="100" t="str">
        <f t="array" ref="AD379">IF($AA379,QUARTILE(IF(G1SelectionMask="x",IF(INDEX(RawDataRefData,$E379,0)&gt;0,INDEX(RawDataRefData,$E379,0)),""),3),"")</f>
        <v/>
      </c>
      <c r="AE379" s="100" t="str">
        <f t="array" ref="AE379">IF($AA379,MIN(IF(G1SelectionMask="x",IF(INDEX(RawDataRefData,$E379,0)&gt;0,INDEX(RawDataRefData,$E379,0)),"")),"")</f>
        <v/>
      </c>
      <c r="AF379" s="100" t="str">
        <f t="array" ref="AF379">IF($AA379,MAX(IF(G1SelectionMask="x",IF(INDEX(RawDataRefData,$E379,0)&gt;0,INDEX(RawDataRefData,$E379,0)),"")),"")</f>
        <v/>
      </c>
      <c r="AG379" s="100" t="str">
        <f t="shared" si="134"/>
        <v/>
      </c>
      <c r="AH379" s="100" t="str">
        <f t="array" ref="AH379">IF($AA379,STDEVA(IF(G1SelectionMask="x",IF(INDEX(RawDataRefData,$E379,0)&gt;0,INDEX(RawDataRefData,$E379,0)),"")),"")</f>
        <v/>
      </c>
      <c r="AI379" s="101" t="b">
        <f t="shared" si="135"/>
        <v>0</v>
      </c>
      <c r="AJ379" s="101" t="str">
        <f t="array" ref="AJ379">IF($AI379,MEDIAN(IF(G2SelectionMask="x",IF(INDEX(RawDataRefData,$E379,0)&gt;0,INDEX(RawDataRefData,$E379,0)),"")),"")</f>
        <v/>
      </c>
      <c r="AK379" s="101" t="str">
        <f t="array" ref="AK379">IF($AI379,QUARTILE(IF(G2SelectionMask="x",IF(INDEX(RawDataRefData,$E379,0)&gt;0,INDEX(RawDataRefData,$E379,0)),""),1),"")</f>
        <v/>
      </c>
      <c r="AL379" s="101" t="str">
        <f t="array" ref="AL379">IF($AI379,QUARTILE(IF(G2SelectionMask="x",IF(INDEX(RawDataRefData,$E379,0)&gt;0,INDEX(RawDataRefData,$E379,0)),""),3),"")</f>
        <v/>
      </c>
      <c r="AM379" s="101" t="str">
        <f t="array" ref="AM379">IF($AI379,MIN(IF(G2SelectionMask="x",IF(INDEX(RawDataRefData,$E379,0)&gt;0,INDEX(RawDataRefData,$E379,0)),"")),"")</f>
        <v/>
      </c>
      <c r="AN379" s="101" t="str">
        <f t="array" ref="AN379">IF($AI379,MAX(IF(G2SelectionMask="x",IF(INDEX(RawDataRefData,$E379,0)&gt;0,INDEX(RawDataRefData,$E379,0)),"")),"")</f>
        <v/>
      </c>
      <c r="AO379" s="101" t="str">
        <f t="shared" si="137"/>
        <v/>
      </c>
      <c r="AP379" s="101" t="str">
        <f t="array" ref="AP379">IF($AI379,STDEVA(IF(G2SelectionMask="x",IF(INDEX(RawDataRefData,$E379,0)&gt;0,INDEX(RawDataRefData,$E379,0)),"")),"")</f>
        <v/>
      </c>
      <c r="AQ379" s="100" t="b">
        <f t="shared" si="138"/>
        <v>0</v>
      </c>
      <c r="AR379" s="100" t="str">
        <f t="array" ref="AR379">IF($AQ379,MEDIAN(IF(G3SelectionMask="x",IF(INDEX(RawDataRefData,$E379,0)&gt;0,INDEX(RawDataRefData,$E379,0)),"")),"")</f>
        <v/>
      </c>
      <c r="AS379" s="100" t="str">
        <f t="array" ref="AS379">IF($AQ379,QUARTILE(IF(G3SelectionMask="x",IF(INDEX(RawDataRefData,$E379,0)&gt;0,INDEX(RawDataRefData,$E379,0)),""),1),"")</f>
        <v/>
      </c>
      <c r="AT379" s="100" t="str">
        <f t="array" ref="AT379">IF($AQ379,QUARTILE(IF(G3SelectionMask="x",IF(INDEX(RawDataRefData,$E379,0)&gt;0,INDEX(RawDataRefData,$E379,0)),""),3),"")</f>
        <v/>
      </c>
      <c r="AU379" s="100" t="str">
        <f t="array" ref="AU379">IF($AQ379,MIN(IF(G3SelectionMask="x",IF(INDEX(RawDataRefData,$E379,0)&gt;0,INDEX(RawDataRefData,$E379,0)),"")),"")</f>
        <v/>
      </c>
      <c r="AV379" s="100" t="str">
        <f t="array" ref="AV379">IF($AQ379,MAX(IF(G3SelectionMask="x",IF(INDEX(RawDataRefData,$E379,0)&gt;0,INDEX(RawDataRefData,$E379,0)),"")),"")</f>
        <v/>
      </c>
      <c r="AW379" s="100" t="str">
        <f t="shared" si="139"/>
        <v/>
      </c>
      <c r="AX379" s="100" t="str">
        <f t="array" ref="AX379">IF($AQ379,STDEVA(IF(G3SelectionMask="x",IF(INDEX(RawDataRefData,$E379,0)&gt;0,INDEX(RawDataRefData,$E379,0)),"")),"")</f>
        <v/>
      </c>
      <c r="AY379" s="101" t="b">
        <f t="shared" si="140"/>
        <v>0</v>
      </c>
      <c r="AZ379" s="101" t="str">
        <f t="array" ref="AZ379">IF($AY379,MEDIAN(IF(G4SelectionMask="x",IF(INDEX(RawDataRefData,$E379,0)&gt;0,INDEX(RawDataRefData,$E379,0)),"")),"")</f>
        <v/>
      </c>
      <c r="BA379" s="101" t="str">
        <f t="array" ref="BA379">IF($AY379,QUARTILE(IF(G4SelectionMask="x",IF(INDEX(RawDataRefData,$E379,0)&gt;0,INDEX(RawDataRefData,$E379,0)),""),1),"")</f>
        <v/>
      </c>
      <c r="BB379" s="101" t="str">
        <f t="array" ref="BB379">IF($AY379,QUARTILE(IF(G4SelectionMask="x",IF(INDEX(RawDataRefData,$E379,0)&gt;0,INDEX(RawDataRefData,$E379,0)),""),3),"")</f>
        <v/>
      </c>
      <c r="BC379" s="101" t="str">
        <f t="array" ref="BC379">IF($AY379,MIN(IF(G4SelectionMask="x",IF(INDEX(RawDataRefData,$E379,0)&gt;0,INDEX(RawDataRefData,$E379,0)),"")),"")</f>
        <v/>
      </c>
      <c r="BD379" s="101" t="str">
        <f t="array" ref="BD379">IF($AY379,MAX(IF(G4SelectionMask="x",IF(INDEX(RawDataRefData,$E379,0)&gt;0,INDEX(RawDataRefData,$E379,0)),"")),"")</f>
        <v/>
      </c>
      <c r="BE379" s="101" t="str">
        <f t="shared" si="141"/>
        <v/>
      </c>
      <c r="BF379" s="101" t="str">
        <f t="array" ref="BF379">IF($AY379,STDEVA(IF(G4SelectionMask="x",IF(INDEX(RawDataRefData,$E379,0)&gt;0,INDEX(RawDataRefData,$E379,0)),"")),"")</f>
        <v/>
      </c>
      <c r="BG379" s="100" t="b">
        <f t="shared" si="142"/>
        <v>0</v>
      </c>
      <c r="BH379" s="100" t="str">
        <f t="array" ref="BH379">IF($BG379,MEDIAN(IF(G5SelectionMask="x",IF(INDEX(RawDataRefData,$E379,0)&gt;0,INDEX(RawDataRefData,$E379,0)),"")),"")</f>
        <v/>
      </c>
      <c r="BI379" s="100" t="str">
        <f t="array" ref="BI379">IF($BG379,QUARTILE(IF(G5SelectionMask="x",IF(INDEX(RawDataRefData,$E379,0)&gt;0,INDEX(RawDataRefData,$E379,0)),""),1),"")</f>
        <v/>
      </c>
      <c r="BJ379" s="100" t="str">
        <f t="array" ref="BJ379">IF($BG379,QUARTILE(IF(G5SelectionMask="x",IF(INDEX(RawDataRefData,$E379,0)&gt;0,INDEX(RawDataRefData,$E379,0)),""),3),"")</f>
        <v/>
      </c>
      <c r="BK379" s="100" t="str">
        <f t="array" ref="BK379">IF($BG379,MIN(IF(G5SelectionMask="x",IF(INDEX(RawDataRefData,$E379,0)&gt;0,INDEX(RawDataRefData,$E379,0)),"")),"")</f>
        <v/>
      </c>
      <c r="BL379" s="100" t="str">
        <f t="array" ref="BL379">IF($BG379,MAX(IF(G5SelectionMask="x",IF(INDEX(RawDataRefData,$E379,0)&gt;0,INDEX(RawDataRefData,$E379,0)),"")),"")</f>
        <v/>
      </c>
      <c r="BM379" s="100" t="str">
        <f t="shared" si="143"/>
        <v/>
      </c>
      <c r="BN379" s="103" t="str">
        <f t="array" ref="BN379">IF($BG379,STDEVA(IF(G5SelectionMask="x",IF(INDEX(RawDataRefData,$E379,0)&gt;0,INDEX(RawDataRefData,$E379,0)),"")),"")</f>
        <v/>
      </c>
      <c r="BO379" s="104"/>
      <c r="BP379" s="105"/>
      <c r="BQ379" s="105"/>
      <c r="BR379" s="105"/>
      <c r="BS379" s="105"/>
      <c r="BT379" s="105"/>
      <c r="BU379" s="105"/>
      <c r="BV379" s="105"/>
      <c r="BW379" s="105"/>
      <c r="BX379" s="105"/>
      <c r="BY379" s="105"/>
      <c r="BZ379" s="105"/>
      <c r="CA379" s="105"/>
      <c r="CB379" s="105"/>
      <c r="CC379" s="105"/>
      <c r="CD379" s="105"/>
    </row>
    <row r="380" spans="1:82" x14ac:dyDescent="0.2">
      <c r="A380" s="33">
        <f t="shared" si="120"/>
        <v>0</v>
      </c>
      <c r="B380" s="206"/>
      <c r="C380" s="200"/>
      <c r="D380" s="197"/>
      <c r="E380" s="72">
        <f t="shared" si="136"/>
        <v>371</v>
      </c>
      <c r="F380" s="9" t="s">
        <v>907</v>
      </c>
      <c r="K380" s="100" t="str">
        <f t="shared" si="121"/>
        <v/>
      </c>
      <c r="L380" s="100"/>
      <c r="M380" s="100"/>
      <c r="N380" s="100"/>
      <c r="O380" s="100"/>
      <c r="P380" s="101" t="str">
        <f t="shared" si="122"/>
        <v/>
      </c>
      <c r="Q380" s="102" t="str">
        <f t="shared" si="123"/>
        <v/>
      </c>
      <c r="R380" s="102" t="str">
        <f t="shared" si="124"/>
        <v/>
      </c>
      <c r="S380" s="102" t="str">
        <f t="shared" si="125"/>
        <v/>
      </c>
      <c r="T380" s="102" t="str">
        <f t="shared" si="126"/>
        <v/>
      </c>
      <c r="U380" s="102" t="str">
        <f t="shared" si="127"/>
        <v/>
      </c>
      <c r="V380" s="102" t="str">
        <f t="shared" si="128"/>
        <v/>
      </c>
      <c r="W380" s="102" t="str">
        <f t="shared" si="129"/>
        <v/>
      </c>
      <c r="X380" s="102" t="str">
        <f t="shared" si="130"/>
        <v/>
      </c>
      <c r="Y380" s="102" t="str">
        <f t="shared" si="131"/>
        <v/>
      </c>
      <c r="Z380" s="102" t="str">
        <f t="shared" si="132"/>
        <v/>
      </c>
      <c r="AA380" s="100" t="b">
        <f t="shared" si="133"/>
        <v>0</v>
      </c>
      <c r="AB380" s="100" t="str">
        <f t="array" ref="AB380">IF($AA380,MEDIAN(IF(G1SelectionMask="x",IF(INDEX(RawDataRefData,$E380,0)&gt;0,INDEX(RawDataRefData,$E380,0)),"")),"")</f>
        <v/>
      </c>
      <c r="AC380" s="100" t="str">
        <f t="array" ref="AC380">IF($AA380,QUARTILE(IF(G1SelectionMask="x",IF(INDEX(RawDataRefData,$E380,0)&gt;0,INDEX(RawDataRefData,$E380,0)),""),1),"")</f>
        <v/>
      </c>
      <c r="AD380" s="100" t="str">
        <f t="array" ref="AD380">IF($AA380,QUARTILE(IF(G1SelectionMask="x",IF(INDEX(RawDataRefData,$E380,0)&gt;0,INDEX(RawDataRefData,$E380,0)),""),3),"")</f>
        <v/>
      </c>
      <c r="AE380" s="100" t="str">
        <f t="array" ref="AE380">IF($AA380,MIN(IF(G1SelectionMask="x",IF(INDEX(RawDataRefData,$E380,0)&gt;0,INDEX(RawDataRefData,$E380,0)),"")),"")</f>
        <v/>
      </c>
      <c r="AF380" s="100" t="str">
        <f t="array" ref="AF380">IF($AA380,MAX(IF(G1SelectionMask="x",IF(INDEX(RawDataRefData,$E380,0)&gt;0,INDEX(RawDataRefData,$E380,0)),"")),"")</f>
        <v/>
      </c>
      <c r="AG380" s="100" t="str">
        <f t="shared" si="134"/>
        <v/>
      </c>
      <c r="AH380" s="100" t="str">
        <f t="array" ref="AH380">IF($AA380,STDEVA(IF(G1SelectionMask="x",IF(INDEX(RawDataRefData,$E380,0)&gt;0,INDEX(RawDataRefData,$E380,0)),"")),"")</f>
        <v/>
      </c>
      <c r="AI380" s="101" t="b">
        <f t="shared" si="135"/>
        <v>0</v>
      </c>
      <c r="AJ380" s="101" t="str">
        <f t="array" ref="AJ380">IF($AI380,MEDIAN(IF(G2SelectionMask="x",IF(INDEX(RawDataRefData,$E380,0)&gt;0,INDEX(RawDataRefData,$E380,0)),"")),"")</f>
        <v/>
      </c>
      <c r="AK380" s="101" t="str">
        <f t="array" ref="AK380">IF($AI380,QUARTILE(IF(G2SelectionMask="x",IF(INDEX(RawDataRefData,$E380,0)&gt;0,INDEX(RawDataRefData,$E380,0)),""),1),"")</f>
        <v/>
      </c>
      <c r="AL380" s="101" t="str">
        <f t="array" ref="AL380">IF($AI380,QUARTILE(IF(G2SelectionMask="x",IF(INDEX(RawDataRefData,$E380,0)&gt;0,INDEX(RawDataRefData,$E380,0)),""),3),"")</f>
        <v/>
      </c>
      <c r="AM380" s="101" t="str">
        <f t="array" ref="AM380">IF($AI380,MIN(IF(G2SelectionMask="x",IF(INDEX(RawDataRefData,$E380,0)&gt;0,INDEX(RawDataRefData,$E380,0)),"")),"")</f>
        <v/>
      </c>
      <c r="AN380" s="101" t="str">
        <f t="array" ref="AN380">IF($AI380,MAX(IF(G2SelectionMask="x",IF(INDEX(RawDataRefData,$E380,0)&gt;0,INDEX(RawDataRefData,$E380,0)),"")),"")</f>
        <v/>
      </c>
      <c r="AO380" s="101" t="str">
        <f t="shared" si="137"/>
        <v/>
      </c>
      <c r="AP380" s="101" t="str">
        <f t="array" ref="AP380">IF($AI380,STDEVA(IF(G2SelectionMask="x",IF(INDEX(RawDataRefData,$E380,0)&gt;0,INDEX(RawDataRefData,$E380,0)),"")),"")</f>
        <v/>
      </c>
      <c r="AQ380" s="100" t="b">
        <f t="shared" si="138"/>
        <v>0</v>
      </c>
      <c r="AR380" s="100" t="str">
        <f t="array" ref="AR380">IF($AQ380,MEDIAN(IF(G3SelectionMask="x",IF(INDEX(RawDataRefData,$E380,0)&gt;0,INDEX(RawDataRefData,$E380,0)),"")),"")</f>
        <v/>
      </c>
      <c r="AS380" s="100" t="str">
        <f t="array" ref="AS380">IF($AQ380,QUARTILE(IF(G3SelectionMask="x",IF(INDEX(RawDataRefData,$E380,0)&gt;0,INDEX(RawDataRefData,$E380,0)),""),1),"")</f>
        <v/>
      </c>
      <c r="AT380" s="100" t="str">
        <f t="array" ref="AT380">IF($AQ380,QUARTILE(IF(G3SelectionMask="x",IF(INDEX(RawDataRefData,$E380,0)&gt;0,INDEX(RawDataRefData,$E380,0)),""),3),"")</f>
        <v/>
      </c>
      <c r="AU380" s="100" t="str">
        <f t="array" ref="AU380">IF($AQ380,MIN(IF(G3SelectionMask="x",IF(INDEX(RawDataRefData,$E380,0)&gt;0,INDEX(RawDataRefData,$E380,0)),"")),"")</f>
        <v/>
      </c>
      <c r="AV380" s="100" t="str">
        <f t="array" ref="AV380">IF($AQ380,MAX(IF(G3SelectionMask="x",IF(INDEX(RawDataRefData,$E380,0)&gt;0,INDEX(RawDataRefData,$E380,0)),"")),"")</f>
        <v/>
      </c>
      <c r="AW380" s="100" t="str">
        <f t="shared" si="139"/>
        <v/>
      </c>
      <c r="AX380" s="100" t="str">
        <f t="array" ref="AX380">IF($AQ380,STDEVA(IF(G3SelectionMask="x",IF(INDEX(RawDataRefData,$E380,0)&gt;0,INDEX(RawDataRefData,$E380,0)),"")),"")</f>
        <v/>
      </c>
      <c r="AY380" s="101" t="b">
        <f t="shared" si="140"/>
        <v>0</v>
      </c>
      <c r="AZ380" s="101" t="str">
        <f t="array" ref="AZ380">IF($AY380,MEDIAN(IF(G4SelectionMask="x",IF(INDEX(RawDataRefData,$E380,0)&gt;0,INDEX(RawDataRefData,$E380,0)),"")),"")</f>
        <v/>
      </c>
      <c r="BA380" s="101" t="str">
        <f t="array" ref="BA380">IF($AY380,QUARTILE(IF(G4SelectionMask="x",IF(INDEX(RawDataRefData,$E380,0)&gt;0,INDEX(RawDataRefData,$E380,0)),""),1),"")</f>
        <v/>
      </c>
      <c r="BB380" s="101" t="str">
        <f t="array" ref="BB380">IF($AY380,QUARTILE(IF(G4SelectionMask="x",IF(INDEX(RawDataRefData,$E380,0)&gt;0,INDEX(RawDataRefData,$E380,0)),""),3),"")</f>
        <v/>
      </c>
      <c r="BC380" s="101" t="str">
        <f t="array" ref="BC380">IF($AY380,MIN(IF(G4SelectionMask="x",IF(INDEX(RawDataRefData,$E380,0)&gt;0,INDEX(RawDataRefData,$E380,0)),"")),"")</f>
        <v/>
      </c>
      <c r="BD380" s="101" t="str">
        <f t="array" ref="BD380">IF($AY380,MAX(IF(G4SelectionMask="x",IF(INDEX(RawDataRefData,$E380,0)&gt;0,INDEX(RawDataRefData,$E380,0)),"")),"")</f>
        <v/>
      </c>
      <c r="BE380" s="101" t="str">
        <f t="shared" si="141"/>
        <v/>
      </c>
      <c r="BF380" s="101" t="str">
        <f t="array" ref="BF380">IF($AY380,STDEVA(IF(G4SelectionMask="x",IF(INDEX(RawDataRefData,$E380,0)&gt;0,INDEX(RawDataRefData,$E380,0)),"")),"")</f>
        <v/>
      </c>
      <c r="BG380" s="100" t="b">
        <f t="shared" si="142"/>
        <v>0</v>
      </c>
      <c r="BH380" s="100" t="str">
        <f t="array" ref="BH380">IF($BG380,MEDIAN(IF(G5SelectionMask="x",IF(INDEX(RawDataRefData,$E380,0)&gt;0,INDEX(RawDataRefData,$E380,0)),"")),"")</f>
        <v/>
      </c>
      <c r="BI380" s="100" t="str">
        <f t="array" ref="BI380">IF($BG380,QUARTILE(IF(G5SelectionMask="x",IF(INDEX(RawDataRefData,$E380,0)&gt;0,INDEX(RawDataRefData,$E380,0)),""),1),"")</f>
        <v/>
      </c>
      <c r="BJ380" s="100" t="str">
        <f t="array" ref="BJ380">IF($BG380,QUARTILE(IF(G5SelectionMask="x",IF(INDEX(RawDataRefData,$E380,0)&gt;0,INDEX(RawDataRefData,$E380,0)),""),3),"")</f>
        <v/>
      </c>
      <c r="BK380" s="100" t="str">
        <f t="array" ref="BK380">IF($BG380,MIN(IF(G5SelectionMask="x",IF(INDEX(RawDataRefData,$E380,0)&gt;0,INDEX(RawDataRefData,$E380,0)),"")),"")</f>
        <v/>
      </c>
      <c r="BL380" s="100" t="str">
        <f t="array" ref="BL380">IF($BG380,MAX(IF(G5SelectionMask="x",IF(INDEX(RawDataRefData,$E380,0)&gt;0,INDEX(RawDataRefData,$E380,0)),"")),"")</f>
        <v/>
      </c>
      <c r="BM380" s="100" t="str">
        <f t="shared" si="143"/>
        <v/>
      </c>
      <c r="BN380" s="103" t="str">
        <f t="array" ref="BN380">IF($BG380,STDEVA(IF(G5SelectionMask="x",IF(INDEX(RawDataRefData,$E380,0)&gt;0,INDEX(RawDataRefData,$E380,0)),"")),"")</f>
        <v/>
      </c>
      <c r="BO380" s="104"/>
      <c r="BP380" s="105"/>
      <c r="BQ380" s="105"/>
      <c r="BR380" s="105"/>
      <c r="BS380" s="105"/>
      <c r="BT380" s="105"/>
      <c r="BU380" s="105"/>
      <c r="BV380" s="105"/>
      <c r="BW380" s="105"/>
      <c r="BX380" s="105"/>
      <c r="BY380" s="105"/>
      <c r="BZ380" s="105"/>
      <c r="CA380" s="105"/>
      <c r="CB380" s="105"/>
      <c r="CC380" s="105"/>
      <c r="CD380" s="105"/>
    </row>
    <row r="381" spans="1:82" x14ac:dyDescent="0.2">
      <c r="A381" s="33">
        <f t="shared" si="120"/>
        <v>0</v>
      </c>
      <c r="B381" s="206"/>
      <c r="C381" s="200"/>
      <c r="D381" s="197"/>
      <c r="E381" s="72">
        <f t="shared" si="136"/>
        <v>372</v>
      </c>
      <c r="F381" s="9" t="s">
        <v>908</v>
      </c>
      <c r="K381" s="100" t="str">
        <f t="shared" si="121"/>
        <v/>
      </c>
      <c r="L381" s="100"/>
      <c r="M381" s="100"/>
      <c r="N381" s="100"/>
      <c r="O381" s="100"/>
      <c r="P381" s="101" t="str">
        <f t="shared" si="122"/>
        <v/>
      </c>
      <c r="Q381" s="102" t="str">
        <f t="shared" si="123"/>
        <v/>
      </c>
      <c r="R381" s="102" t="str">
        <f t="shared" si="124"/>
        <v/>
      </c>
      <c r="S381" s="102" t="str">
        <f t="shared" si="125"/>
        <v/>
      </c>
      <c r="T381" s="102" t="str">
        <f t="shared" si="126"/>
        <v/>
      </c>
      <c r="U381" s="102" t="str">
        <f t="shared" si="127"/>
        <v/>
      </c>
      <c r="V381" s="102" t="str">
        <f t="shared" si="128"/>
        <v/>
      </c>
      <c r="W381" s="102" t="str">
        <f t="shared" si="129"/>
        <v/>
      </c>
      <c r="X381" s="102" t="str">
        <f t="shared" si="130"/>
        <v/>
      </c>
      <c r="Y381" s="102" t="str">
        <f t="shared" si="131"/>
        <v/>
      </c>
      <c r="Z381" s="102" t="str">
        <f t="shared" si="132"/>
        <v/>
      </c>
      <c r="AA381" s="100" t="b">
        <f t="shared" si="133"/>
        <v>0</v>
      </c>
      <c r="AB381" s="100" t="str">
        <f t="array" ref="AB381">IF($AA381,MEDIAN(IF(G1SelectionMask="x",IF(INDEX(RawDataRefData,$E381,0)&gt;0,INDEX(RawDataRefData,$E381,0)),"")),"")</f>
        <v/>
      </c>
      <c r="AC381" s="100" t="str">
        <f t="array" ref="AC381">IF($AA381,QUARTILE(IF(G1SelectionMask="x",IF(INDEX(RawDataRefData,$E381,0)&gt;0,INDEX(RawDataRefData,$E381,0)),""),1),"")</f>
        <v/>
      </c>
      <c r="AD381" s="100" t="str">
        <f t="array" ref="AD381">IF($AA381,QUARTILE(IF(G1SelectionMask="x",IF(INDEX(RawDataRefData,$E381,0)&gt;0,INDEX(RawDataRefData,$E381,0)),""),3),"")</f>
        <v/>
      </c>
      <c r="AE381" s="100" t="str">
        <f t="array" ref="AE381">IF($AA381,MIN(IF(G1SelectionMask="x",IF(INDEX(RawDataRefData,$E381,0)&gt;0,INDEX(RawDataRefData,$E381,0)),"")),"")</f>
        <v/>
      </c>
      <c r="AF381" s="100" t="str">
        <f t="array" ref="AF381">IF($AA381,MAX(IF(G1SelectionMask="x",IF(INDEX(RawDataRefData,$E381,0)&gt;0,INDEX(RawDataRefData,$E381,0)),"")),"")</f>
        <v/>
      </c>
      <c r="AG381" s="100" t="str">
        <f t="shared" si="134"/>
        <v/>
      </c>
      <c r="AH381" s="100" t="str">
        <f t="array" ref="AH381">IF($AA381,STDEVA(IF(G1SelectionMask="x",IF(INDEX(RawDataRefData,$E381,0)&gt;0,INDEX(RawDataRefData,$E381,0)),"")),"")</f>
        <v/>
      </c>
      <c r="AI381" s="101" t="b">
        <f t="shared" si="135"/>
        <v>0</v>
      </c>
      <c r="AJ381" s="101" t="str">
        <f t="array" ref="AJ381">IF($AI381,MEDIAN(IF(G2SelectionMask="x",IF(INDEX(RawDataRefData,$E381,0)&gt;0,INDEX(RawDataRefData,$E381,0)),"")),"")</f>
        <v/>
      </c>
      <c r="AK381" s="101" t="str">
        <f t="array" ref="AK381">IF($AI381,QUARTILE(IF(G2SelectionMask="x",IF(INDEX(RawDataRefData,$E381,0)&gt;0,INDEX(RawDataRefData,$E381,0)),""),1),"")</f>
        <v/>
      </c>
      <c r="AL381" s="101" t="str">
        <f t="array" ref="AL381">IF($AI381,QUARTILE(IF(G2SelectionMask="x",IF(INDEX(RawDataRefData,$E381,0)&gt;0,INDEX(RawDataRefData,$E381,0)),""),3),"")</f>
        <v/>
      </c>
      <c r="AM381" s="101" t="str">
        <f t="array" ref="AM381">IF($AI381,MIN(IF(G2SelectionMask="x",IF(INDEX(RawDataRefData,$E381,0)&gt;0,INDEX(RawDataRefData,$E381,0)),"")),"")</f>
        <v/>
      </c>
      <c r="AN381" s="101" t="str">
        <f t="array" ref="AN381">IF($AI381,MAX(IF(G2SelectionMask="x",IF(INDEX(RawDataRefData,$E381,0)&gt;0,INDEX(RawDataRefData,$E381,0)),"")),"")</f>
        <v/>
      </c>
      <c r="AO381" s="101" t="str">
        <f t="shared" si="137"/>
        <v/>
      </c>
      <c r="AP381" s="101" t="str">
        <f t="array" ref="AP381">IF($AI381,STDEVA(IF(G2SelectionMask="x",IF(INDEX(RawDataRefData,$E381,0)&gt;0,INDEX(RawDataRefData,$E381,0)),"")),"")</f>
        <v/>
      </c>
      <c r="AQ381" s="100" t="b">
        <f t="shared" si="138"/>
        <v>0</v>
      </c>
      <c r="AR381" s="100" t="str">
        <f t="array" ref="AR381">IF($AQ381,MEDIAN(IF(G3SelectionMask="x",IF(INDEX(RawDataRefData,$E381,0)&gt;0,INDEX(RawDataRefData,$E381,0)),"")),"")</f>
        <v/>
      </c>
      <c r="AS381" s="100" t="str">
        <f t="array" ref="AS381">IF($AQ381,QUARTILE(IF(G3SelectionMask="x",IF(INDEX(RawDataRefData,$E381,0)&gt;0,INDEX(RawDataRefData,$E381,0)),""),1),"")</f>
        <v/>
      </c>
      <c r="AT381" s="100" t="str">
        <f t="array" ref="AT381">IF($AQ381,QUARTILE(IF(G3SelectionMask="x",IF(INDEX(RawDataRefData,$E381,0)&gt;0,INDEX(RawDataRefData,$E381,0)),""),3),"")</f>
        <v/>
      </c>
      <c r="AU381" s="100" t="str">
        <f t="array" ref="AU381">IF($AQ381,MIN(IF(G3SelectionMask="x",IF(INDEX(RawDataRefData,$E381,0)&gt;0,INDEX(RawDataRefData,$E381,0)),"")),"")</f>
        <v/>
      </c>
      <c r="AV381" s="100" t="str">
        <f t="array" ref="AV381">IF($AQ381,MAX(IF(G3SelectionMask="x",IF(INDEX(RawDataRefData,$E381,0)&gt;0,INDEX(RawDataRefData,$E381,0)),"")),"")</f>
        <v/>
      </c>
      <c r="AW381" s="100" t="str">
        <f t="shared" si="139"/>
        <v/>
      </c>
      <c r="AX381" s="100" t="str">
        <f t="array" ref="AX381">IF($AQ381,STDEVA(IF(G3SelectionMask="x",IF(INDEX(RawDataRefData,$E381,0)&gt;0,INDEX(RawDataRefData,$E381,0)),"")),"")</f>
        <v/>
      </c>
      <c r="AY381" s="101" t="b">
        <f t="shared" si="140"/>
        <v>0</v>
      </c>
      <c r="AZ381" s="101" t="str">
        <f t="array" ref="AZ381">IF($AY381,MEDIAN(IF(G4SelectionMask="x",IF(INDEX(RawDataRefData,$E381,0)&gt;0,INDEX(RawDataRefData,$E381,0)),"")),"")</f>
        <v/>
      </c>
      <c r="BA381" s="101" t="str">
        <f t="array" ref="BA381">IF($AY381,QUARTILE(IF(G4SelectionMask="x",IF(INDEX(RawDataRefData,$E381,0)&gt;0,INDEX(RawDataRefData,$E381,0)),""),1),"")</f>
        <v/>
      </c>
      <c r="BB381" s="101" t="str">
        <f t="array" ref="BB381">IF($AY381,QUARTILE(IF(G4SelectionMask="x",IF(INDEX(RawDataRefData,$E381,0)&gt;0,INDEX(RawDataRefData,$E381,0)),""),3),"")</f>
        <v/>
      </c>
      <c r="BC381" s="101" t="str">
        <f t="array" ref="BC381">IF($AY381,MIN(IF(G4SelectionMask="x",IF(INDEX(RawDataRefData,$E381,0)&gt;0,INDEX(RawDataRefData,$E381,0)),"")),"")</f>
        <v/>
      </c>
      <c r="BD381" s="101" t="str">
        <f t="array" ref="BD381">IF($AY381,MAX(IF(G4SelectionMask="x",IF(INDEX(RawDataRefData,$E381,0)&gt;0,INDEX(RawDataRefData,$E381,0)),"")),"")</f>
        <v/>
      </c>
      <c r="BE381" s="101" t="str">
        <f t="shared" si="141"/>
        <v/>
      </c>
      <c r="BF381" s="101" t="str">
        <f t="array" ref="BF381">IF($AY381,STDEVA(IF(G4SelectionMask="x",IF(INDEX(RawDataRefData,$E381,0)&gt;0,INDEX(RawDataRefData,$E381,0)),"")),"")</f>
        <v/>
      </c>
      <c r="BG381" s="100" t="b">
        <f t="shared" si="142"/>
        <v>0</v>
      </c>
      <c r="BH381" s="100" t="str">
        <f t="array" ref="BH381">IF($BG381,MEDIAN(IF(G5SelectionMask="x",IF(INDEX(RawDataRefData,$E381,0)&gt;0,INDEX(RawDataRefData,$E381,0)),"")),"")</f>
        <v/>
      </c>
      <c r="BI381" s="100" t="str">
        <f t="array" ref="BI381">IF($BG381,QUARTILE(IF(G5SelectionMask="x",IF(INDEX(RawDataRefData,$E381,0)&gt;0,INDEX(RawDataRefData,$E381,0)),""),1),"")</f>
        <v/>
      </c>
      <c r="BJ381" s="100" t="str">
        <f t="array" ref="BJ381">IF($BG381,QUARTILE(IF(G5SelectionMask="x",IF(INDEX(RawDataRefData,$E381,0)&gt;0,INDEX(RawDataRefData,$E381,0)),""),3),"")</f>
        <v/>
      </c>
      <c r="BK381" s="100" t="str">
        <f t="array" ref="BK381">IF($BG381,MIN(IF(G5SelectionMask="x",IF(INDEX(RawDataRefData,$E381,0)&gt;0,INDEX(RawDataRefData,$E381,0)),"")),"")</f>
        <v/>
      </c>
      <c r="BL381" s="100" t="str">
        <f t="array" ref="BL381">IF($BG381,MAX(IF(G5SelectionMask="x",IF(INDEX(RawDataRefData,$E381,0)&gt;0,INDEX(RawDataRefData,$E381,0)),"")),"")</f>
        <v/>
      </c>
      <c r="BM381" s="100" t="str">
        <f t="shared" si="143"/>
        <v/>
      </c>
      <c r="BN381" s="103" t="str">
        <f t="array" ref="BN381">IF($BG381,STDEVA(IF(G5SelectionMask="x",IF(INDEX(RawDataRefData,$E381,0)&gt;0,INDEX(RawDataRefData,$E381,0)),"")),"")</f>
        <v/>
      </c>
      <c r="BO381" s="104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</row>
    <row r="382" spans="1:82" x14ac:dyDescent="0.2">
      <c r="A382" s="33">
        <f t="shared" si="120"/>
        <v>0</v>
      </c>
      <c r="B382" s="206"/>
      <c r="C382" s="200"/>
      <c r="D382" s="197"/>
      <c r="E382" s="72">
        <f t="shared" si="136"/>
        <v>373</v>
      </c>
      <c r="F382" s="9" t="s">
        <v>909</v>
      </c>
      <c r="K382" s="100" t="str">
        <f t="shared" si="121"/>
        <v/>
      </c>
      <c r="L382" s="100"/>
      <c r="M382" s="100"/>
      <c r="N382" s="100"/>
      <c r="O382" s="100"/>
      <c r="P382" s="101" t="str">
        <f t="shared" si="122"/>
        <v/>
      </c>
      <c r="Q382" s="102" t="str">
        <f t="shared" si="123"/>
        <v/>
      </c>
      <c r="R382" s="102" t="str">
        <f t="shared" si="124"/>
        <v/>
      </c>
      <c r="S382" s="102" t="str">
        <f t="shared" si="125"/>
        <v/>
      </c>
      <c r="T382" s="102" t="str">
        <f t="shared" si="126"/>
        <v/>
      </c>
      <c r="U382" s="102" t="str">
        <f t="shared" si="127"/>
        <v/>
      </c>
      <c r="V382" s="102" t="str">
        <f t="shared" si="128"/>
        <v/>
      </c>
      <c r="W382" s="102" t="str">
        <f t="shared" si="129"/>
        <v/>
      </c>
      <c r="X382" s="102" t="str">
        <f t="shared" si="130"/>
        <v/>
      </c>
      <c r="Y382" s="102" t="str">
        <f t="shared" si="131"/>
        <v/>
      </c>
      <c r="Z382" s="102" t="str">
        <f t="shared" si="132"/>
        <v/>
      </c>
      <c r="AA382" s="100" t="b">
        <f t="shared" si="133"/>
        <v>0</v>
      </c>
      <c r="AB382" s="100" t="str">
        <f t="array" ref="AB382">IF($AA382,MEDIAN(IF(G1SelectionMask="x",IF(INDEX(RawDataRefData,$E382,0)&gt;0,INDEX(RawDataRefData,$E382,0)),"")),"")</f>
        <v/>
      </c>
      <c r="AC382" s="100" t="str">
        <f t="array" ref="AC382">IF($AA382,QUARTILE(IF(G1SelectionMask="x",IF(INDEX(RawDataRefData,$E382,0)&gt;0,INDEX(RawDataRefData,$E382,0)),""),1),"")</f>
        <v/>
      </c>
      <c r="AD382" s="100" t="str">
        <f t="array" ref="AD382">IF($AA382,QUARTILE(IF(G1SelectionMask="x",IF(INDEX(RawDataRefData,$E382,0)&gt;0,INDEX(RawDataRefData,$E382,0)),""),3),"")</f>
        <v/>
      </c>
      <c r="AE382" s="100" t="str">
        <f t="array" ref="AE382">IF($AA382,MIN(IF(G1SelectionMask="x",IF(INDEX(RawDataRefData,$E382,0)&gt;0,INDEX(RawDataRefData,$E382,0)),"")),"")</f>
        <v/>
      </c>
      <c r="AF382" s="100" t="str">
        <f t="array" ref="AF382">IF($AA382,MAX(IF(G1SelectionMask="x",IF(INDEX(RawDataRefData,$E382,0)&gt;0,INDEX(RawDataRefData,$E382,0)),"")),"")</f>
        <v/>
      </c>
      <c r="AG382" s="100" t="str">
        <f t="shared" si="134"/>
        <v/>
      </c>
      <c r="AH382" s="100" t="str">
        <f t="array" ref="AH382">IF($AA382,STDEVA(IF(G1SelectionMask="x",IF(INDEX(RawDataRefData,$E382,0)&gt;0,INDEX(RawDataRefData,$E382,0)),"")),"")</f>
        <v/>
      </c>
      <c r="AI382" s="101" t="b">
        <f t="shared" si="135"/>
        <v>0</v>
      </c>
      <c r="AJ382" s="101" t="str">
        <f t="array" ref="AJ382">IF($AI382,MEDIAN(IF(G2SelectionMask="x",IF(INDEX(RawDataRefData,$E382,0)&gt;0,INDEX(RawDataRefData,$E382,0)),"")),"")</f>
        <v/>
      </c>
      <c r="AK382" s="101" t="str">
        <f t="array" ref="AK382">IF($AI382,QUARTILE(IF(G2SelectionMask="x",IF(INDEX(RawDataRefData,$E382,0)&gt;0,INDEX(RawDataRefData,$E382,0)),""),1),"")</f>
        <v/>
      </c>
      <c r="AL382" s="101" t="str">
        <f t="array" ref="AL382">IF($AI382,QUARTILE(IF(G2SelectionMask="x",IF(INDEX(RawDataRefData,$E382,0)&gt;0,INDEX(RawDataRefData,$E382,0)),""),3),"")</f>
        <v/>
      </c>
      <c r="AM382" s="101" t="str">
        <f t="array" ref="AM382">IF($AI382,MIN(IF(G2SelectionMask="x",IF(INDEX(RawDataRefData,$E382,0)&gt;0,INDEX(RawDataRefData,$E382,0)),"")),"")</f>
        <v/>
      </c>
      <c r="AN382" s="101" t="str">
        <f t="array" ref="AN382">IF($AI382,MAX(IF(G2SelectionMask="x",IF(INDEX(RawDataRefData,$E382,0)&gt;0,INDEX(RawDataRefData,$E382,0)),"")),"")</f>
        <v/>
      </c>
      <c r="AO382" s="101" t="str">
        <f t="shared" si="137"/>
        <v/>
      </c>
      <c r="AP382" s="101" t="str">
        <f t="array" ref="AP382">IF($AI382,STDEVA(IF(G2SelectionMask="x",IF(INDEX(RawDataRefData,$E382,0)&gt;0,INDEX(RawDataRefData,$E382,0)),"")),"")</f>
        <v/>
      </c>
      <c r="AQ382" s="100" t="b">
        <f t="shared" si="138"/>
        <v>0</v>
      </c>
      <c r="AR382" s="100" t="str">
        <f t="array" ref="AR382">IF($AQ382,MEDIAN(IF(G3SelectionMask="x",IF(INDEX(RawDataRefData,$E382,0)&gt;0,INDEX(RawDataRefData,$E382,0)),"")),"")</f>
        <v/>
      </c>
      <c r="AS382" s="100" t="str">
        <f t="array" ref="AS382">IF($AQ382,QUARTILE(IF(G3SelectionMask="x",IF(INDEX(RawDataRefData,$E382,0)&gt;0,INDEX(RawDataRefData,$E382,0)),""),1),"")</f>
        <v/>
      </c>
      <c r="AT382" s="100" t="str">
        <f t="array" ref="AT382">IF($AQ382,QUARTILE(IF(G3SelectionMask="x",IF(INDEX(RawDataRefData,$E382,0)&gt;0,INDEX(RawDataRefData,$E382,0)),""),3),"")</f>
        <v/>
      </c>
      <c r="AU382" s="100" t="str">
        <f t="array" ref="AU382">IF($AQ382,MIN(IF(G3SelectionMask="x",IF(INDEX(RawDataRefData,$E382,0)&gt;0,INDEX(RawDataRefData,$E382,0)),"")),"")</f>
        <v/>
      </c>
      <c r="AV382" s="100" t="str">
        <f t="array" ref="AV382">IF($AQ382,MAX(IF(G3SelectionMask="x",IF(INDEX(RawDataRefData,$E382,0)&gt;0,INDEX(RawDataRefData,$E382,0)),"")),"")</f>
        <v/>
      </c>
      <c r="AW382" s="100" t="str">
        <f t="shared" si="139"/>
        <v/>
      </c>
      <c r="AX382" s="100" t="str">
        <f t="array" ref="AX382">IF($AQ382,STDEVA(IF(G3SelectionMask="x",IF(INDEX(RawDataRefData,$E382,0)&gt;0,INDEX(RawDataRefData,$E382,0)),"")),"")</f>
        <v/>
      </c>
      <c r="AY382" s="101" t="b">
        <f t="shared" si="140"/>
        <v>0</v>
      </c>
      <c r="AZ382" s="101" t="str">
        <f t="array" ref="AZ382">IF($AY382,MEDIAN(IF(G4SelectionMask="x",IF(INDEX(RawDataRefData,$E382,0)&gt;0,INDEX(RawDataRefData,$E382,0)),"")),"")</f>
        <v/>
      </c>
      <c r="BA382" s="101" t="str">
        <f t="array" ref="BA382">IF($AY382,QUARTILE(IF(G4SelectionMask="x",IF(INDEX(RawDataRefData,$E382,0)&gt;0,INDEX(RawDataRefData,$E382,0)),""),1),"")</f>
        <v/>
      </c>
      <c r="BB382" s="101" t="str">
        <f t="array" ref="BB382">IF($AY382,QUARTILE(IF(G4SelectionMask="x",IF(INDEX(RawDataRefData,$E382,0)&gt;0,INDEX(RawDataRefData,$E382,0)),""),3),"")</f>
        <v/>
      </c>
      <c r="BC382" s="101" t="str">
        <f t="array" ref="BC382">IF($AY382,MIN(IF(G4SelectionMask="x",IF(INDEX(RawDataRefData,$E382,0)&gt;0,INDEX(RawDataRefData,$E382,0)),"")),"")</f>
        <v/>
      </c>
      <c r="BD382" s="101" t="str">
        <f t="array" ref="BD382">IF($AY382,MAX(IF(G4SelectionMask="x",IF(INDEX(RawDataRefData,$E382,0)&gt;0,INDEX(RawDataRefData,$E382,0)),"")),"")</f>
        <v/>
      </c>
      <c r="BE382" s="101" t="str">
        <f t="shared" si="141"/>
        <v/>
      </c>
      <c r="BF382" s="101" t="str">
        <f t="array" ref="BF382">IF($AY382,STDEVA(IF(G4SelectionMask="x",IF(INDEX(RawDataRefData,$E382,0)&gt;0,INDEX(RawDataRefData,$E382,0)),"")),"")</f>
        <v/>
      </c>
      <c r="BG382" s="100" t="b">
        <f t="shared" si="142"/>
        <v>0</v>
      </c>
      <c r="BH382" s="100" t="str">
        <f t="array" ref="BH382">IF($BG382,MEDIAN(IF(G5SelectionMask="x",IF(INDEX(RawDataRefData,$E382,0)&gt;0,INDEX(RawDataRefData,$E382,0)),"")),"")</f>
        <v/>
      </c>
      <c r="BI382" s="100" t="str">
        <f t="array" ref="BI382">IF($BG382,QUARTILE(IF(G5SelectionMask="x",IF(INDEX(RawDataRefData,$E382,0)&gt;0,INDEX(RawDataRefData,$E382,0)),""),1),"")</f>
        <v/>
      </c>
      <c r="BJ382" s="100" t="str">
        <f t="array" ref="BJ382">IF($BG382,QUARTILE(IF(G5SelectionMask="x",IF(INDEX(RawDataRefData,$E382,0)&gt;0,INDEX(RawDataRefData,$E382,0)),""),3),"")</f>
        <v/>
      </c>
      <c r="BK382" s="100" t="str">
        <f t="array" ref="BK382">IF($BG382,MIN(IF(G5SelectionMask="x",IF(INDEX(RawDataRefData,$E382,0)&gt;0,INDEX(RawDataRefData,$E382,0)),"")),"")</f>
        <v/>
      </c>
      <c r="BL382" s="100" t="str">
        <f t="array" ref="BL382">IF($BG382,MAX(IF(G5SelectionMask="x",IF(INDEX(RawDataRefData,$E382,0)&gt;0,INDEX(RawDataRefData,$E382,0)),"")),"")</f>
        <v/>
      </c>
      <c r="BM382" s="100" t="str">
        <f t="shared" si="143"/>
        <v/>
      </c>
      <c r="BN382" s="103" t="str">
        <f t="array" ref="BN382">IF($BG382,STDEVA(IF(G5SelectionMask="x",IF(INDEX(RawDataRefData,$E382,0)&gt;0,INDEX(RawDataRefData,$E382,0)),"")),"")</f>
        <v/>
      </c>
      <c r="BO382" s="104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</row>
    <row r="383" spans="1:82" x14ac:dyDescent="0.2">
      <c r="A383" s="33">
        <f t="shared" si="120"/>
        <v>0</v>
      </c>
      <c r="B383" s="206"/>
      <c r="C383" s="200"/>
      <c r="D383" s="197"/>
      <c r="E383" s="72">
        <f t="shared" si="136"/>
        <v>374</v>
      </c>
      <c r="F383" s="9" t="s">
        <v>911</v>
      </c>
      <c r="K383" s="100" t="str">
        <f t="shared" si="121"/>
        <v/>
      </c>
      <c r="L383" s="100"/>
      <c r="M383" s="100"/>
      <c r="N383" s="100"/>
      <c r="O383" s="100"/>
      <c r="P383" s="101" t="str">
        <f t="shared" si="122"/>
        <v/>
      </c>
      <c r="Q383" s="102" t="str">
        <f t="shared" si="123"/>
        <v/>
      </c>
      <c r="R383" s="102" t="str">
        <f t="shared" si="124"/>
        <v/>
      </c>
      <c r="S383" s="102" t="str">
        <f t="shared" si="125"/>
        <v/>
      </c>
      <c r="T383" s="102" t="str">
        <f t="shared" si="126"/>
        <v/>
      </c>
      <c r="U383" s="102" t="str">
        <f t="shared" si="127"/>
        <v/>
      </c>
      <c r="V383" s="102" t="str">
        <f t="shared" si="128"/>
        <v/>
      </c>
      <c r="W383" s="102" t="str">
        <f t="shared" si="129"/>
        <v/>
      </c>
      <c r="X383" s="102" t="str">
        <f t="shared" si="130"/>
        <v/>
      </c>
      <c r="Y383" s="102" t="str">
        <f t="shared" si="131"/>
        <v/>
      </c>
      <c r="Z383" s="102" t="str">
        <f t="shared" si="132"/>
        <v/>
      </c>
      <c r="AA383" s="100" t="b">
        <f t="shared" si="133"/>
        <v>0</v>
      </c>
      <c r="AB383" s="100" t="str">
        <f t="array" ref="AB383">IF($AA383,MEDIAN(IF(G1SelectionMask="x",IF(INDEX(RawDataRefData,$E383,0)&gt;0,INDEX(RawDataRefData,$E383,0)),"")),"")</f>
        <v/>
      </c>
      <c r="AC383" s="100" t="str">
        <f t="array" ref="AC383">IF($AA383,QUARTILE(IF(G1SelectionMask="x",IF(INDEX(RawDataRefData,$E383,0)&gt;0,INDEX(RawDataRefData,$E383,0)),""),1),"")</f>
        <v/>
      </c>
      <c r="AD383" s="100" t="str">
        <f t="array" ref="AD383">IF($AA383,QUARTILE(IF(G1SelectionMask="x",IF(INDEX(RawDataRefData,$E383,0)&gt;0,INDEX(RawDataRefData,$E383,0)),""),3),"")</f>
        <v/>
      </c>
      <c r="AE383" s="100" t="str">
        <f t="array" ref="AE383">IF($AA383,MIN(IF(G1SelectionMask="x",IF(INDEX(RawDataRefData,$E383,0)&gt;0,INDEX(RawDataRefData,$E383,0)),"")),"")</f>
        <v/>
      </c>
      <c r="AF383" s="100" t="str">
        <f t="array" ref="AF383">IF($AA383,MAX(IF(G1SelectionMask="x",IF(INDEX(RawDataRefData,$E383,0)&gt;0,INDEX(RawDataRefData,$E383,0)),"")),"")</f>
        <v/>
      </c>
      <c r="AG383" s="100" t="str">
        <f t="shared" si="134"/>
        <v/>
      </c>
      <c r="AH383" s="100" t="str">
        <f t="array" ref="AH383">IF($AA383,STDEVA(IF(G1SelectionMask="x",IF(INDEX(RawDataRefData,$E383,0)&gt;0,INDEX(RawDataRefData,$E383,0)),"")),"")</f>
        <v/>
      </c>
      <c r="AI383" s="101" t="b">
        <f t="shared" si="135"/>
        <v>0</v>
      </c>
      <c r="AJ383" s="101" t="str">
        <f t="array" ref="AJ383">IF($AI383,MEDIAN(IF(G2SelectionMask="x",IF(INDEX(RawDataRefData,$E383,0)&gt;0,INDEX(RawDataRefData,$E383,0)),"")),"")</f>
        <v/>
      </c>
      <c r="AK383" s="101" t="str">
        <f t="array" ref="AK383">IF($AI383,QUARTILE(IF(G2SelectionMask="x",IF(INDEX(RawDataRefData,$E383,0)&gt;0,INDEX(RawDataRefData,$E383,0)),""),1),"")</f>
        <v/>
      </c>
      <c r="AL383" s="101" t="str">
        <f t="array" ref="AL383">IF($AI383,QUARTILE(IF(G2SelectionMask="x",IF(INDEX(RawDataRefData,$E383,0)&gt;0,INDEX(RawDataRefData,$E383,0)),""),3),"")</f>
        <v/>
      </c>
      <c r="AM383" s="101" t="str">
        <f t="array" ref="AM383">IF($AI383,MIN(IF(G2SelectionMask="x",IF(INDEX(RawDataRefData,$E383,0)&gt;0,INDEX(RawDataRefData,$E383,0)),"")),"")</f>
        <v/>
      </c>
      <c r="AN383" s="101" t="str">
        <f t="array" ref="AN383">IF($AI383,MAX(IF(G2SelectionMask="x",IF(INDEX(RawDataRefData,$E383,0)&gt;0,INDEX(RawDataRefData,$E383,0)),"")),"")</f>
        <v/>
      </c>
      <c r="AO383" s="101" t="str">
        <f t="shared" si="137"/>
        <v/>
      </c>
      <c r="AP383" s="101" t="str">
        <f t="array" ref="AP383">IF($AI383,STDEVA(IF(G2SelectionMask="x",IF(INDEX(RawDataRefData,$E383,0)&gt;0,INDEX(RawDataRefData,$E383,0)),"")),"")</f>
        <v/>
      </c>
      <c r="AQ383" s="100" t="b">
        <f t="shared" si="138"/>
        <v>0</v>
      </c>
      <c r="AR383" s="100" t="str">
        <f t="array" ref="AR383">IF($AQ383,MEDIAN(IF(G3SelectionMask="x",IF(INDEX(RawDataRefData,$E383,0)&gt;0,INDEX(RawDataRefData,$E383,0)),"")),"")</f>
        <v/>
      </c>
      <c r="AS383" s="100" t="str">
        <f t="array" ref="AS383">IF($AQ383,QUARTILE(IF(G3SelectionMask="x",IF(INDEX(RawDataRefData,$E383,0)&gt;0,INDEX(RawDataRefData,$E383,0)),""),1),"")</f>
        <v/>
      </c>
      <c r="AT383" s="100" t="str">
        <f t="array" ref="AT383">IF($AQ383,QUARTILE(IF(G3SelectionMask="x",IF(INDEX(RawDataRefData,$E383,0)&gt;0,INDEX(RawDataRefData,$E383,0)),""),3),"")</f>
        <v/>
      </c>
      <c r="AU383" s="100" t="str">
        <f t="array" ref="AU383">IF($AQ383,MIN(IF(G3SelectionMask="x",IF(INDEX(RawDataRefData,$E383,0)&gt;0,INDEX(RawDataRefData,$E383,0)),"")),"")</f>
        <v/>
      </c>
      <c r="AV383" s="100" t="str">
        <f t="array" ref="AV383">IF($AQ383,MAX(IF(G3SelectionMask="x",IF(INDEX(RawDataRefData,$E383,0)&gt;0,INDEX(RawDataRefData,$E383,0)),"")),"")</f>
        <v/>
      </c>
      <c r="AW383" s="100" t="str">
        <f t="shared" si="139"/>
        <v/>
      </c>
      <c r="AX383" s="100" t="str">
        <f t="array" ref="AX383">IF($AQ383,STDEVA(IF(G3SelectionMask="x",IF(INDEX(RawDataRefData,$E383,0)&gt;0,INDEX(RawDataRefData,$E383,0)),"")),"")</f>
        <v/>
      </c>
      <c r="AY383" s="101" t="b">
        <f t="shared" si="140"/>
        <v>0</v>
      </c>
      <c r="AZ383" s="101" t="str">
        <f t="array" ref="AZ383">IF($AY383,MEDIAN(IF(G4SelectionMask="x",IF(INDEX(RawDataRefData,$E383,0)&gt;0,INDEX(RawDataRefData,$E383,0)),"")),"")</f>
        <v/>
      </c>
      <c r="BA383" s="101" t="str">
        <f t="array" ref="BA383">IF($AY383,QUARTILE(IF(G4SelectionMask="x",IF(INDEX(RawDataRefData,$E383,0)&gt;0,INDEX(RawDataRefData,$E383,0)),""),1),"")</f>
        <v/>
      </c>
      <c r="BB383" s="101" t="str">
        <f t="array" ref="BB383">IF($AY383,QUARTILE(IF(G4SelectionMask="x",IF(INDEX(RawDataRefData,$E383,0)&gt;0,INDEX(RawDataRefData,$E383,0)),""),3),"")</f>
        <v/>
      </c>
      <c r="BC383" s="101" t="str">
        <f t="array" ref="BC383">IF($AY383,MIN(IF(G4SelectionMask="x",IF(INDEX(RawDataRefData,$E383,0)&gt;0,INDEX(RawDataRefData,$E383,0)),"")),"")</f>
        <v/>
      </c>
      <c r="BD383" s="101" t="str">
        <f t="array" ref="BD383">IF($AY383,MAX(IF(G4SelectionMask="x",IF(INDEX(RawDataRefData,$E383,0)&gt;0,INDEX(RawDataRefData,$E383,0)),"")),"")</f>
        <v/>
      </c>
      <c r="BE383" s="101" t="str">
        <f t="shared" si="141"/>
        <v/>
      </c>
      <c r="BF383" s="101" t="str">
        <f t="array" ref="BF383">IF($AY383,STDEVA(IF(G4SelectionMask="x",IF(INDEX(RawDataRefData,$E383,0)&gt;0,INDEX(RawDataRefData,$E383,0)),"")),"")</f>
        <v/>
      </c>
      <c r="BG383" s="100" t="b">
        <f t="shared" si="142"/>
        <v>0</v>
      </c>
      <c r="BH383" s="100" t="str">
        <f t="array" ref="BH383">IF($BG383,MEDIAN(IF(G5SelectionMask="x",IF(INDEX(RawDataRefData,$E383,0)&gt;0,INDEX(RawDataRefData,$E383,0)),"")),"")</f>
        <v/>
      </c>
      <c r="BI383" s="100" t="str">
        <f t="array" ref="BI383">IF($BG383,QUARTILE(IF(G5SelectionMask="x",IF(INDEX(RawDataRefData,$E383,0)&gt;0,INDEX(RawDataRefData,$E383,0)),""),1),"")</f>
        <v/>
      </c>
      <c r="BJ383" s="100" t="str">
        <f t="array" ref="BJ383">IF($BG383,QUARTILE(IF(G5SelectionMask="x",IF(INDEX(RawDataRefData,$E383,0)&gt;0,INDEX(RawDataRefData,$E383,0)),""),3),"")</f>
        <v/>
      </c>
      <c r="BK383" s="100" t="str">
        <f t="array" ref="BK383">IF($BG383,MIN(IF(G5SelectionMask="x",IF(INDEX(RawDataRefData,$E383,0)&gt;0,INDEX(RawDataRefData,$E383,0)),"")),"")</f>
        <v/>
      </c>
      <c r="BL383" s="100" t="str">
        <f t="array" ref="BL383">IF($BG383,MAX(IF(G5SelectionMask="x",IF(INDEX(RawDataRefData,$E383,0)&gt;0,INDEX(RawDataRefData,$E383,0)),"")),"")</f>
        <v/>
      </c>
      <c r="BM383" s="100" t="str">
        <f t="shared" si="143"/>
        <v/>
      </c>
      <c r="BN383" s="103" t="str">
        <f t="array" ref="BN383">IF($BG383,STDEVA(IF(G5SelectionMask="x",IF(INDEX(RawDataRefData,$E383,0)&gt;0,INDEX(RawDataRefData,$E383,0)),"")),"")</f>
        <v/>
      </c>
      <c r="BO383" s="104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</row>
    <row r="384" spans="1:82" x14ac:dyDescent="0.2">
      <c r="A384" s="33">
        <f t="shared" si="120"/>
        <v>0</v>
      </c>
      <c r="B384" s="206"/>
      <c r="C384" s="200"/>
      <c r="D384" s="197"/>
      <c r="E384" s="72">
        <f t="shared" si="136"/>
        <v>375</v>
      </c>
      <c r="F384" s="9" t="s">
        <v>912</v>
      </c>
      <c r="K384" s="100" t="str">
        <f t="shared" si="121"/>
        <v/>
      </c>
      <c r="L384" s="100"/>
      <c r="M384" s="100"/>
      <c r="N384" s="100"/>
      <c r="O384" s="100"/>
      <c r="P384" s="101" t="str">
        <f t="shared" si="122"/>
        <v/>
      </c>
      <c r="Q384" s="102" t="str">
        <f t="shared" si="123"/>
        <v/>
      </c>
      <c r="R384" s="102" t="str">
        <f t="shared" si="124"/>
        <v/>
      </c>
      <c r="S384" s="102" t="str">
        <f t="shared" si="125"/>
        <v/>
      </c>
      <c r="T384" s="102" t="str">
        <f t="shared" si="126"/>
        <v/>
      </c>
      <c r="U384" s="102" t="str">
        <f t="shared" si="127"/>
        <v/>
      </c>
      <c r="V384" s="102" t="str">
        <f t="shared" si="128"/>
        <v/>
      </c>
      <c r="W384" s="102" t="str">
        <f t="shared" si="129"/>
        <v/>
      </c>
      <c r="X384" s="102" t="str">
        <f t="shared" si="130"/>
        <v/>
      </c>
      <c r="Y384" s="102" t="str">
        <f t="shared" si="131"/>
        <v/>
      </c>
      <c r="Z384" s="102" t="str">
        <f t="shared" si="132"/>
        <v/>
      </c>
      <c r="AA384" s="100" t="b">
        <f t="shared" si="133"/>
        <v>0</v>
      </c>
      <c r="AB384" s="100" t="str">
        <f t="array" ref="AB384">IF($AA384,MEDIAN(IF(G1SelectionMask="x",IF(INDEX(RawDataRefData,$E384,0)&gt;0,INDEX(RawDataRefData,$E384,0)),"")),"")</f>
        <v/>
      </c>
      <c r="AC384" s="100" t="str">
        <f t="array" ref="AC384">IF($AA384,QUARTILE(IF(G1SelectionMask="x",IF(INDEX(RawDataRefData,$E384,0)&gt;0,INDEX(RawDataRefData,$E384,0)),""),1),"")</f>
        <v/>
      </c>
      <c r="AD384" s="100" t="str">
        <f t="array" ref="AD384">IF($AA384,QUARTILE(IF(G1SelectionMask="x",IF(INDEX(RawDataRefData,$E384,0)&gt;0,INDEX(RawDataRefData,$E384,0)),""),3),"")</f>
        <v/>
      </c>
      <c r="AE384" s="100" t="str">
        <f t="array" ref="AE384">IF($AA384,MIN(IF(G1SelectionMask="x",IF(INDEX(RawDataRefData,$E384,0)&gt;0,INDEX(RawDataRefData,$E384,0)),"")),"")</f>
        <v/>
      </c>
      <c r="AF384" s="100" t="str">
        <f t="array" ref="AF384">IF($AA384,MAX(IF(G1SelectionMask="x",IF(INDEX(RawDataRefData,$E384,0)&gt;0,INDEX(RawDataRefData,$E384,0)),"")),"")</f>
        <v/>
      </c>
      <c r="AG384" s="100" t="str">
        <f t="shared" si="134"/>
        <v/>
      </c>
      <c r="AH384" s="100" t="str">
        <f t="array" ref="AH384">IF($AA384,STDEVA(IF(G1SelectionMask="x",IF(INDEX(RawDataRefData,$E384,0)&gt;0,INDEX(RawDataRefData,$E384,0)),"")),"")</f>
        <v/>
      </c>
      <c r="AI384" s="101" t="b">
        <f t="shared" si="135"/>
        <v>0</v>
      </c>
      <c r="AJ384" s="101" t="str">
        <f t="array" ref="AJ384">IF($AI384,MEDIAN(IF(G2SelectionMask="x",IF(INDEX(RawDataRefData,$E384,0)&gt;0,INDEX(RawDataRefData,$E384,0)),"")),"")</f>
        <v/>
      </c>
      <c r="AK384" s="101" t="str">
        <f t="array" ref="AK384">IF($AI384,QUARTILE(IF(G2SelectionMask="x",IF(INDEX(RawDataRefData,$E384,0)&gt;0,INDEX(RawDataRefData,$E384,0)),""),1),"")</f>
        <v/>
      </c>
      <c r="AL384" s="101" t="str">
        <f t="array" ref="AL384">IF($AI384,QUARTILE(IF(G2SelectionMask="x",IF(INDEX(RawDataRefData,$E384,0)&gt;0,INDEX(RawDataRefData,$E384,0)),""),3),"")</f>
        <v/>
      </c>
      <c r="AM384" s="101" t="str">
        <f t="array" ref="AM384">IF($AI384,MIN(IF(G2SelectionMask="x",IF(INDEX(RawDataRefData,$E384,0)&gt;0,INDEX(RawDataRefData,$E384,0)),"")),"")</f>
        <v/>
      </c>
      <c r="AN384" s="101" t="str">
        <f t="array" ref="AN384">IF($AI384,MAX(IF(G2SelectionMask="x",IF(INDEX(RawDataRefData,$E384,0)&gt;0,INDEX(RawDataRefData,$E384,0)),"")),"")</f>
        <v/>
      </c>
      <c r="AO384" s="101" t="str">
        <f t="shared" si="137"/>
        <v/>
      </c>
      <c r="AP384" s="101" t="str">
        <f t="array" ref="AP384">IF($AI384,STDEVA(IF(G2SelectionMask="x",IF(INDEX(RawDataRefData,$E384,0)&gt;0,INDEX(RawDataRefData,$E384,0)),"")),"")</f>
        <v/>
      </c>
      <c r="AQ384" s="100" t="b">
        <f t="shared" si="138"/>
        <v>0</v>
      </c>
      <c r="AR384" s="100" t="str">
        <f t="array" ref="AR384">IF($AQ384,MEDIAN(IF(G3SelectionMask="x",IF(INDEX(RawDataRefData,$E384,0)&gt;0,INDEX(RawDataRefData,$E384,0)),"")),"")</f>
        <v/>
      </c>
      <c r="AS384" s="100" t="str">
        <f t="array" ref="AS384">IF($AQ384,QUARTILE(IF(G3SelectionMask="x",IF(INDEX(RawDataRefData,$E384,0)&gt;0,INDEX(RawDataRefData,$E384,0)),""),1),"")</f>
        <v/>
      </c>
      <c r="AT384" s="100" t="str">
        <f t="array" ref="AT384">IF($AQ384,QUARTILE(IF(G3SelectionMask="x",IF(INDEX(RawDataRefData,$E384,0)&gt;0,INDEX(RawDataRefData,$E384,0)),""),3),"")</f>
        <v/>
      </c>
      <c r="AU384" s="100" t="str">
        <f t="array" ref="AU384">IF($AQ384,MIN(IF(G3SelectionMask="x",IF(INDEX(RawDataRefData,$E384,0)&gt;0,INDEX(RawDataRefData,$E384,0)),"")),"")</f>
        <v/>
      </c>
      <c r="AV384" s="100" t="str">
        <f t="array" ref="AV384">IF($AQ384,MAX(IF(G3SelectionMask="x",IF(INDEX(RawDataRefData,$E384,0)&gt;0,INDEX(RawDataRefData,$E384,0)),"")),"")</f>
        <v/>
      </c>
      <c r="AW384" s="100" t="str">
        <f t="shared" si="139"/>
        <v/>
      </c>
      <c r="AX384" s="100" t="str">
        <f t="array" ref="AX384">IF($AQ384,STDEVA(IF(G3SelectionMask="x",IF(INDEX(RawDataRefData,$E384,0)&gt;0,INDEX(RawDataRefData,$E384,0)),"")),"")</f>
        <v/>
      </c>
      <c r="AY384" s="101" t="b">
        <f t="shared" si="140"/>
        <v>0</v>
      </c>
      <c r="AZ384" s="101" t="str">
        <f t="array" ref="AZ384">IF($AY384,MEDIAN(IF(G4SelectionMask="x",IF(INDEX(RawDataRefData,$E384,0)&gt;0,INDEX(RawDataRefData,$E384,0)),"")),"")</f>
        <v/>
      </c>
      <c r="BA384" s="101" t="str">
        <f t="array" ref="BA384">IF($AY384,QUARTILE(IF(G4SelectionMask="x",IF(INDEX(RawDataRefData,$E384,0)&gt;0,INDEX(RawDataRefData,$E384,0)),""),1),"")</f>
        <v/>
      </c>
      <c r="BB384" s="101" t="str">
        <f t="array" ref="BB384">IF($AY384,QUARTILE(IF(G4SelectionMask="x",IF(INDEX(RawDataRefData,$E384,0)&gt;0,INDEX(RawDataRefData,$E384,0)),""),3),"")</f>
        <v/>
      </c>
      <c r="BC384" s="101" t="str">
        <f t="array" ref="BC384">IF($AY384,MIN(IF(G4SelectionMask="x",IF(INDEX(RawDataRefData,$E384,0)&gt;0,INDEX(RawDataRefData,$E384,0)),"")),"")</f>
        <v/>
      </c>
      <c r="BD384" s="101" t="str">
        <f t="array" ref="BD384">IF($AY384,MAX(IF(G4SelectionMask="x",IF(INDEX(RawDataRefData,$E384,0)&gt;0,INDEX(RawDataRefData,$E384,0)),"")),"")</f>
        <v/>
      </c>
      <c r="BE384" s="101" t="str">
        <f t="shared" si="141"/>
        <v/>
      </c>
      <c r="BF384" s="101" t="str">
        <f t="array" ref="BF384">IF($AY384,STDEVA(IF(G4SelectionMask="x",IF(INDEX(RawDataRefData,$E384,0)&gt;0,INDEX(RawDataRefData,$E384,0)),"")),"")</f>
        <v/>
      </c>
      <c r="BG384" s="100" t="b">
        <f t="shared" si="142"/>
        <v>0</v>
      </c>
      <c r="BH384" s="100" t="str">
        <f t="array" ref="BH384">IF($BG384,MEDIAN(IF(G5SelectionMask="x",IF(INDEX(RawDataRefData,$E384,0)&gt;0,INDEX(RawDataRefData,$E384,0)),"")),"")</f>
        <v/>
      </c>
      <c r="BI384" s="100" t="str">
        <f t="array" ref="BI384">IF($BG384,QUARTILE(IF(G5SelectionMask="x",IF(INDEX(RawDataRefData,$E384,0)&gt;0,INDEX(RawDataRefData,$E384,0)),""),1),"")</f>
        <v/>
      </c>
      <c r="BJ384" s="100" t="str">
        <f t="array" ref="BJ384">IF($BG384,QUARTILE(IF(G5SelectionMask="x",IF(INDEX(RawDataRefData,$E384,0)&gt;0,INDEX(RawDataRefData,$E384,0)),""),3),"")</f>
        <v/>
      </c>
      <c r="BK384" s="100" t="str">
        <f t="array" ref="BK384">IF($BG384,MIN(IF(G5SelectionMask="x",IF(INDEX(RawDataRefData,$E384,0)&gt;0,INDEX(RawDataRefData,$E384,0)),"")),"")</f>
        <v/>
      </c>
      <c r="BL384" s="100" t="str">
        <f t="array" ref="BL384">IF($BG384,MAX(IF(G5SelectionMask="x",IF(INDEX(RawDataRefData,$E384,0)&gt;0,INDEX(RawDataRefData,$E384,0)),"")),"")</f>
        <v/>
      </c>
      <c r="BM384" s="100" t="str">
        <f t="shared" si="143"/>
        <v/>
      </c>
      <c r="BN384" s="103" t="str">
        <f t="array" ref="BN384">IF($BG384,STDEVA(IF(G5SelectionMask="x",IF(INDEX(RawDataRefData,$E384,0)&gt;0,INDEX(RawDataRefData,$E384,0)),"")),"")</f>
        <v/>
      </c>
      <c r="BO384" s="104"/>
      <c r="BP384" s="105"/>
      <c r="BQ384" s="105"/>
      <c r="BR384" s="105"/>
      <c r="BS384" s="105"/>
      <c r="BT384" s="105"/>
      <c r="BU384" s="105"/>
      <c r="BV384" s="105"/>
      <c r="BW384" s="105"/>
      <c r="BX384" s="105"/>
      <c r="BY384" s="105"/>
      <c r="BZ384" s="105"/>
      <c r="CA384" s="105"/>
      <c r="CB384" s="105"/>
      <c r="CC384" s="105"/>
      <c r="CD384" s="105"/>
    </row>
    <row r="385" spans="1:82" x14ac:dyDescent="0.2">
      <c r="A385" s="33">
        <f t="shared" si="120"/>
        <v>0</v>
      </c>
      <c r="B385" s="206"/>
      <c r="C385" s="200"/>
      <c r="D385" s="197"/>
      <c r="E385" s="72">
        <f t="shared" si="136"/>
        <v>376</v>
      </c>
      <c r="F385" s="9" t="s">
        <v>913</v>
      </c>
      <c r="K385" s="100" t="str">
        <f t="shared" si="121"/>
        <v/>
      </c>
      <c r="L385" s="100"/>
      <c r="M385" s="100"/>
      <c r="N385" s="100"/>
      <c r="O385" s="100"/>
      <c r="P385" s="101" t="str">
        <f t="shared" si="122"/>
        <v/>
      </c>
      <c r="Q385" s="102" t="str">
        <f t="shared" si="123"/>
        <v/>
      </c>
      <c r="R385" s="102" t="str">
        <f t="shared" si="124"/>
        <v/>
      </c>
      <c r="S385" s="102" t="str">
        <f t="shared" si="125"/>
        <v/>
      </c>
      <c r="T385" s="102" t="str">
        <f t="shared" si="126"/>
        <v/>
      </c>
      <c r="U385" s="102" t="str">
        <f t="shared" si="127"/>
        <v/>
      </c>
      <c r="V385" s="102" t="str">
        <f t="shared" si="128"/>
        <v/>
      </c>
      <c r="W385" s="102" t="str">
        <f t="shared" si="129"/>
        <v/>
      </c>
      <c r="X385" s="102" t="str">
        <f t="shared" si="130"/>
        <v/>
      </c>
      <c r="Y385" s="102" t="str">
        <f t="shared" si="131"/>
        <v/>
      </c>
      <c r="Z385" s="102" t="str">
        <f t="shared" si="132"/>
        <v/>
      </c>
      <c r="AA385" s="100" t="b">
        <f t="shared" si="133"/>
        <v>0</v>
      </c>
      <c r="AB385" s="100" t="str">
        <f t="array" ref="AB385">IF($AA385,MEDIAN(IF(G1SelectionMask="x",IF(INDEX(RawDataRefData,$E385,0)&gt;0,INDEX(RawDataRefData,$E385,0)),"")),"")</f>
        <v/>
      </c>
      <c r="AC385" s="100" t="str">
        <f t="array" ref="AC385">IF($AA385,QUARTILE(IF(G1SelectionMask="x",IF(INDEX(RawDataRefData,$E385,0)&gt;0,INDEX(RawDataRefData,$E385,0)),""),1),"")</f>
        <v/>
      </c>
      <c r="AD385" s="100" t="str">
        <f t="array" ref="AD385">IF($AA385,QUARTILE(IF(G1SelectionMask="x",IF(INDEX(RawDataRefData,$E385,0)&gt;0,INDEX(RawDataRefData,$E385,0)),""),3),"")</f>
        <v/>
      </c>
      <c r="AE385" s="100" t="str">
        <f t="array" ref="AE385">IF($AA385,MIN(IF(G1SelectionMask="x",IF(INDEX(RawDataRefData,$E385,0)&gt;0,INDEX(RawDataRefData,$E385,0)),"")),"")</f>
        <v/>
      </c>
      <c r="AF385" s="100" t="str">
        <f t="array" ref="AF385">IF($AA385,MAX(IF(G1SelectionMask="x",IF(INDEX(RawDataRefData,$E385,0)&gt;0,INDEX(RawDataRefData,$E385,0)),"")),"")</f>
        <v/>
      </c>
      <c r="AG385" s="100" t="str">
        <f t="shared" si="134"/>
        <v/>
      </c>
      <c r="AH385" s="100" t="str">
        <f t="array" ref="AH385">IF($AA385,STDEVA(IF(G1SelectionMask="x",IF(INDEX(RawDataRefData,$E385,0)&gt;0,INDEX(RawDataRefData,$E385,0)),"")),"")</f>
        <v/>
      </c>
      <c r="AI385" s="101" t="b">
        <f t="shared" si="135"/>
        <v>0</v>
      </c>
      <c r="AJ385" s="101" t="str">
        <f t="array" ref="AJ385">IF($AI385,MEDIAN(IF(G2SelectionMask="x",IF(INDEX(RawDataRefData,$E385,0)&gt;0,INDEX(RawDataRefData,$E385,0)),"")),"")</f>
        <v/>
      </c>
      <c r="AK385" s="101" t="str">
        <f t="array" ref="AK385">IF($AI385,QUARTILE(IF(G2SelectionMask="x",IF(INDEX(RawDataRefData,$E385,0)&gt;0,INDEX(RawDataRefData,$E385,0)),""),1),"")</f>
        <v/>
      </c>
      <c r="AL385" s="101" t="str">
        <f t="array" ref="AL385">IF($AI385,QUARTILE(IF(G2SelectionMask="x",IF(INDEX(RawDataRefData,$E385,0)&gt;0,INDEX(RawDataRefData,$E385,0)),""),3),"")</f>
        <v/>
      </c>
      <c r="AM385" s="101" t="str">
        <f t="array" ref="AM385">IF($AI385,MIN(IF(G2SelectionMask="x",IF(INDEX(RawDataRefData,$E385,0)&gt;0,INDEX(RawDataRefData,$E385,0)),"")),"")</f>
        <v/>
      </c>
      <c r="AN385" s="101" t="str">
        <f t="array" ref="AN385">IF($AI385,MAX(IF(G2SelectionMask="x",IF(INDEX(RawDataRefData,$E385,0)&gt;0,INDEX(RawDataRefData,$E385,0)),"")),"")</f>
        <v/>
      </c>
      <c r="AO385" s="101" t="str">
        <f t="shared" si="137"/>
        <v/>
      </c>
      <c r="AP385" s="101" t="str">
        <f t="array" ref="AP385">IF($AI385,STDEVA(IF(G2SelectionMask="x",IF(INDEX(RawDataRefData,$E385,0)&gt;0,INDEX(RawDataRefData,$E385,0)),"")),"")</f>
        <v/>
      </c>
      <c r="AQ385" s="100" t="b">
        <f t="shared" si="138"/>
        <v>0</v>
      </c>
      <c r="AR385" s="100" t="str">
        <f t="array" ref="AR385">IF($AQ385,MEDIAN(IF(G3SelectionMask="x",IF(INDEX(RawDataRefData,$E385,0)&gt;0,INDEX(RawDataRefData,$E385,0)),"")),"")</f>
        <v/>
      </c>
      <c r="AS385" s="100" t="str">
        <f t="array" ref="AS385">IF($AQ385,QUARTILE(IF(G3SelectionMask="x",IF(INDEX(RawDataRefData,$E385,0)&gt;0,INDEX(RawDataRefData,$E385,0)),""),1),"")</f>
        <v/>
      </c>
      <c r="AT385" s="100" t="str">
        <f t="array" ref="AT385">IF($AQ385,QUARTILE(IF(G3SelectionMask="x",IF(INDEX(RawDataRefData,$E385,0)&gt;0,INDEX(RawDataRefData,$E385,0)),""),3),"")</f>
        <v/>
      </c>
      <c r="AU385" s="100" t="str">
        <f t="array" ref="AU385">IF($AQ385,MIN(IF(G3SelectionMask="x",IF(INDEX(RawDataRefData,$E385,0)&gt;0,INDEX(RawDataRefData,$E385,0)),"")),"")</f>
        <v/>
      </c>
      <c r="AV385" s="100" t="str">
        <f t="array" ref="AV385">IF($AQ385,MAX(IF(G3SelectionMask="x",IF(INDEX(RawDataRefData,$E385,0)&gt;0,INDEX(RawDataRefData,$E385,0)),"")),"")</f>
        <v/>
      </c>
      <c r="AW385" s="100" t="str">
        <f t="shared" si="139"/>
        <v/>
      </c>
      <c r="AX385" s="100" t="str">
        <f t="array" ref="AX385">IF($AQ385,STDEVA(IF(G3SelectionMask="x",IF(INDEX(RawDataRefData,$E385,0)&gt;0,INDEX(RawDataRefData,$E385,0)),"")),"")</f>
        <v/>
      </c>
      <c r="AY385" s="101" t="b">
        <f t="shared" si="140"/>
        <v>0</v>
      </c>
      <c r="AZ385" s="101" t="str">
        <f t="array" ref="AZ385">IF($AY385,MEDIAN(IF(G4SelectionMask="x",IF(INDEX(RawDataRefData,$E385,0)&gt;0,INDEX(RawDataRefData,$E385,0)),"")),"")</f>
        <v/>
      </c>
      <c r="BA385" s="101" t="str">
        <f t="array" ref="BA385">IF($AY385,QUARTILE(IF(G4SelectionMask="x",IF(INDEX(RawDataRefData,$E385,0)&gt;0,INDEX(RawDataRefData,$E385,0)),""),1),"")</f>
        <v/>
      </c>
      <c r="BB385" s="101" t="str">
        <f t="array" ref="BB385">IF($AY385,QUARTILE(IF(G4SelectionMask="x",IF(INDEX(RawDataRefData,$E385,0)&gt;0,INDEX(RawDataRefData,$E385,0)),""),3),"")</f>
        <v/>
      </c>
      <c r="BC385" s="101" t="str">
        <f t="array" ref="BC385">IF($AY385,MIN(IF(G4SelectionMask="x",IF(INDEX(RawDataRefData,$E385,0)&gt;0,INDEX(RawDataRefData,$E385,0)),"")),"")</f>
        <v/>
      </c>
      <c r="BD385" s="101" t="str">
        <f t="array" ref="BD385">IF($AY385,MAX(IF(G4SelectionMask="x",IF(INDEX(RawDataRefData,$E385,0)&gt;0,INDEX(RawDataRefData,$E385,0)),"")),"")</f>
        <v/>
      </c>
      <c r="BE385" s="101" t="str">
        <f t="shared" si="141"/>
        <v/>
      </c>
      <c r="BF385" s="101" t="str">
        <f t="array" ref="BF385">IF($AY385,STDEVA(IF(G4SelectionMask="x",IF(INDEX(RawDataRefData,$E385,0)&gt;0,INDEX(RawDataRefData,$E385,0)),"")),"")</f>
        <v/>
      </c>
      <c r="BG385" s="100" t="b">
        <f t="shared" si="142"/>
        <v>0</v>
      </c>
      <c r="BH385" s="100" t="str">
        <f t="array" ref="BH385">IF($BG385,MEDIAN(IF(G5SelectionMask="x",IF(INDEX(RawDataRefData,$E385,0)&gt;0,INDEX(RawDataRefData,$E385,0)),"")),"")</f>
        <v/>
      </c>
      <c r="BI385" s="100" t="str">
        <f t="array" ref="BI385">IF($BG385,QUARTILE(IF(G5SelectionMask="x",IF(INDEX(RawDataRefData,$E385,0)&gt;0,INDEX(RawDataRefData,$E385,0)),""),1),"")</f>
        <v/>
      </c>
      <c r="BJ385" s="100" t="str">
        <f t="array" ref="BJ385">IF($BG385,QUARTILE(IF(G5SelectionMask="x",IF(INDEX(RawDataRefData,$E385,0)&gt;0,INDEX(RawDataRefData,$E385,0)),""),3),"")</f>
        <v/>
      </c>
      <c r="BK385" s="100" t="str">
        <f t="array" ref="BK385">IF($BG385,MIN(IF(G5SelectionMask="x",IF(INDEX(RawDataRefData,$E385,0)&gt;0,INDEX(RawDataRefData,$E385,0)),"")),"")</f>
        <v/>
      </c>
      <c r="BL385" s="100" t="str">
        <f t="array" ref="BL385">IF($BG385,MAX(IF(G5SelectionMask="x",IF(INDEX(RawDataRefData,$E385,0)&gt;0,INDEX(RawDataRefData,$E385,0)),"")),"")</f>
        <v/>
      </c>
      <c r="BM385" s="100" t="str">
        <f t="shared" si="143"/>
        <v/>
      </c>
      <c r="BN385" s="103" t="str">
        <f t="array" ref="BN385">IF($BG385,STDEVA(IF(G5SelectionMask="x",IF(INDEX(RawDataRefData,$E385,0)&gt;0,INDEX(RawDataRefData,$E385,0)),"")),"")</f>
        <v/>
      </c>
      <c r="BO385" s="104"/>
      <c r="BP385" s="105"/>
      <c r="BQ385" s="105"/>
      <c r="BR385" s="105"/>
      <c r="BS385" s="105"/>
      <c r="BT385" s="105"/>
      <c r="BU385" s="105"/>
      <c r="BV385" s="105"/>
      <c r="BW385" s="105"/>
      <c r="BX385" s="105"/>
      <c r="BY385" s="105"/>
      <c r="BZ385" s="105"/>
      <c r="CA385" s="105"/>
      <c r="CB385" s="105"/>
      <c r="CC385" s="105"/>
      <c r="CD385" s="105"/>
    </row>
    <row r="386" spans="1:82" x14ac:dyDescent="0.2">
      <c r="A386" s="33">
        <f t="shared" si="120"/>
        <v>0</v>
      </c>
      <c r="B386" s="206"/>
      <c r="C386" s="200"/>
      <c r="D386" s="197"/>
      <c r="E386" s="72">
        <f t="shared" si="136"/>
        <v>377</v>
      </c>
      <c r="F386" s="9" t="s">
        <v>914</v>
      </c>
      <c r="K386" s="100" t="str">
        <f t="shared" si="121"/>
        <v/>
      </c>
      <c r="L386" s="100"/>
      <c r="M386" s="100"/>
      <c r="N386" s="100"/>
      <c r="O386" s="100"/>
      <c r="P386" s="101" t="str">
        <f t="shared" si="122"/>
        <v/>
      </c>
      <c r="Q386" s="102" t="str">
        <f t="shared" si="123"/>
        <v/>
      </c>
      <c r="R386" s="102" t="str">
        <f t="shared" si="124"/>
        <v/>
      </c>
      <c r="S386" s="102" t="str">
        <f t="shared" si="125"/>
        <v/>
      </c>
      <c r="T386" s="102" t="str">
        <f t="shared" si="126"/>
        <v/>
      </c>
      <c r="U386" s="102" t="str">
        <f t="shared" si="127"/>
        <v/>
      </c>
      <c r="V386" s="102" t="str">
        <f t="shared" si="128"/>
        <v/>
      </c>
      <c r="W386" s="102" t="str">
        <f t="shared" si="129"/>
        <v/>
      </c>
      <c r="X386" s="102" t="str">
        <f t="shared" si="130"/>
        <v/>
      </c>
      <c r="Y386" s="102" t="str">
        <f t="shared" si="131"/>
        <v/>
      </c>
      <c r="Z386" s="102" t="str">
        <f t="shared" si="132"/>
        <v/>
      </c>
      <c r="AA386" s="100" t="b">
        <f t="shared" si="133"/>
        <v>0</v>
      </c>
      <c r="AB386" s="100" t="str">
        <f t="array" ref="AB386">IF($AA386,MEDIAN(IF(G1SelectionMask="x",IF(INDEX(RawDataRefData,$E386,0)&gt;0,INDEX(RawDataRefData,$E386,0)),"")),"")</f>
        <v/>
      </c>
      <c r="AC386" s="100" t="str">
        <f t="array" ref="AC386">IF($AA386,QUARTILE(IF(G1SelectionMask="x",IF(INDEX(RawDataRefData,$E386,0)&gt;0,INDEX(RawDataRefData,$E386,0)),""),1),"")</f>
        <v/>
      </c>
      <c r="AD386" s="100" t="str">
        <f t="array" ref="AD386">IF($AA386,QUARTILE(IF(G1SelectionMask="x",IF(INDEX(RawDataRefData,$E386,0)&gt;0,INDEX(RawDataRefData,$E386,0)),""),3),"")</f>
        <v/>
      </c>
      <c r="AE386" s="100" t="str">
        <f t="array" ref="AE386">IF($AA386,MIN(IF(G1SelectionMask="x",IF(INDEX(RawDataRefData,$E386,0)&gt;0,INDEX(RawDataRefData,$E386,0)),"")),"")</f>
        <v/>
      </c>
      <c r="AF386" s="100" t="str">
        <f t="array" ref="AF386">IF($AA386,MAX(IF(G1SelectionMask="x",IF(INDEX(RawDataRefData,$E386,0)&gt;0,INDEX(RawDataRefData,$E386,0)),"")),"")</f>
        <v/>
      </c>
      <c r="AG386" s="100" t="str">
        <f t="shared" si="134"/>
        <v/>
      </c>
      <c r="AH386" s="100" t="str">
        <f t="array" ref="AH386">IF($AA386,STDEVA(IF(G1SelectionMask="x",IF(INDEX(RawDataRefData,$E386,0)&gt;0,INDEX(RawDataRefData,$E386,0)),"")),"")</f>
        <v/>
      </c>
      <c r="AI386" s="101" t="b">
        <f t="shared" si="135"/>
        <v>0</v>
      </c>
      <c r="AJ386" s="101" t="str">
        <f t="array" ref="AJ386">IF($AI386,MEDIAN(IF(G2SelectionMask="x",IF(INDEX(RawDataRefData,$E386,0)&gt;0,INDEX(RawDataRefData,$E386,0)),"")),"")</f>
        <v/>
      </c>
      <c r="AK386" s="101" t="str">
        <f t="array" ref="AK386">IF($AI386,QUARTILE(IF(G2SelectionMask="x",IF(INDEX(RawDataRefData,$E386,0)&gt;0,INDEX(RawDataRefData,$E386,0)),""),1),"")</f>
        <v/>
      </c>
      <c r="AL386" s="101" t="str">
        <f t="array" ref="AL386">IF($AI386,QUARTILE(IF(G2SelectionMask="x",IF(INDEX(RawDataRefData,$E386,0)&gt;0,INDEX(RawDataRefData,$E386,0)),""),3),"")</f>
        <v/>
      </c>
      <c r="AM386" s="101" t="str">
        <f t="array" ref="AM386">IF($AI386,MIN(IF(G2SelectionMask="x",IF(INDEX(RawDataRefData,$E386,0)&gt;0,INDEX(RawDataRefData,$E386,0)),"")),"")</f>
        <v/>
      </c>
      <c r="AN386" s="101" t="str">
        <f t="array" ref="AN386">IF($AI386,MAX(IF(G2SelectionMask="x",IF(INDEX(RawDataRefData,$E386,0)&gt;0,INDEX(RawDataRefData,$E386,0)),"")),"")</f>
        <v/>
      </c>
      <c r="AO386" s="101" t="str">
        <f t="shared" si="137"/>
        <v/>
      </c>
      <c r="AP386" s="101" t="str">
        <f t="array" ref="AP386">IF($AI386,STDEVA(IF(G2SelectionMask="x",IF(INDEX(RawDataRefData,$E386,0)&gt;0,INDEX(RawDataRefData,$E386,0)),"")),"")</f>
        <v/>
      </c>
      <c r="AQ386" s="100" t="b">
        <f t="shared" si="138"/>
        <v>0</v>
      </c>
      <c r="AR386" s="100" t="str">
        <f t="array" ref="AR386">IF($AQ386,MEDIAN(IF(G3SelectionMask="x",IF(INDEX(RawDataRefData,$E386,0)&gt;0,INDEX(RawDataRefData,$E386,0)),"")),"")</f>
        <v/>
      </c>
      <c r="AS386" s="100" t="str">
        <f t="array" ref="AS386">IF($AQ386,QUARTILE(IF(G3SelectionMask="x",IF(INDEX(RawDataRefData,$E386,0)&gt;0,INDEX(RawDataRefData,$E386,0)),""),1),"")</f>
        <v/>
      </c>
      <c r="AT386" s="100" t="str">
        <f t="array" ref="AT386">IF($AQ386,QUARTILE(IF(G3SelectionMask="x",IF(INDEX(RawDataRefData,$E386,0)&gt;0,INDEX(RawDataRefData,$E386,0)),""),3),"")</f>
        <v/>
      </c>
      <c r="AU386" s="100" t="str">
        <f t="array" ref="AU386">IF($AQ386,MIN(IF(G3SelectionMask="x",IF(INDEX(RawDataRefData,$E386,0)&gt;0,INDEX(RawDataRefData,$E386,0)),"")),"")</f>
        <v/>
      </c>
      <c r="AV386" s="100" t="str">
        <f t="array" ref="AV386">IF($AQ386,MAX(IF(G3SelectionMask="x",IF(INDEX(RawDataRefData,$E386,0)&gt;0,INDEX(RawDataRefData,$E386,0)),"")),"")</f>
        <v/>
      </c>
      <c r="AW386" s="100" t="str">
        <f t="shared" si="139"/>
        <v/>
      </c>
      <c r="AX386" s="100" t="str">
        <f t="array" ref="AX386">IF($AQ386,STDEVA(IF(G3SelectionMask="x",IF(INDEX(RawDataRefData,$E386,0)&gt;0,INDEX(RawDataRefData,$E386,0)),"")),"")</f>
        <v/>
      </c>
      <c r="AY386" s="101" t="b">
        <f t="shared" si="140"/>
        <v>0</v>
      </c>
      <c r="AZ386" s="101" t="str">
        <f t="array" ref="AZ386">IF($AY386,MEDIAN(IF(G4SelectionMask="x",IF(INDEX(RawDataRefData,$E386,0)&gt;0,INDEX(RawDataRefData,$E386,0)),"")),"")</f>
        <v/>
      </c>
      <c r="BA386" s="101" t="str">
        <f t="array" ref="BA386">IF($AY386,QUARTILE(IF(G4SelectionMask="x",IF(INDEX(RawDataRefData,$E386,0)&gt;0,INDEX(RawDataRefData,$E386,0)),""),1),"")</f>
        <v/>
      </c>
      <c r="BB386" s="101" t="str">
        <f t="array" ref="BB386">IF($AY386,QUARTILE(IF(G4SelectionMask="x",IF(INDEX(RawDataRefData,$E386,0)&gt;0,INDEX(RawDataRefData,$E386,0)),""),3),"")</f>
        <v/>
      </c>
      <c r="BC386" s="101" t="str">
        <f t="array" ref="BC386">IF($AY386,MIN(IF(G4SelectionMask="x",IF(INDEX(RawDataRefData,$E386,0)&gt;0,INDEX(RawDataRefData,$E386,0)),"")),"")</f>
        <v/>
      </c>
      <c r="BD386" s="101" t="str">
        <f t="array" ref="BD386">IF($AY386,MAX(IF(G4SelectionMask="x",IF(INDEX(RawDataRefData,$E386,0)&gt;0,INDEX(RawDataRefData,$E386,0)),"")),"")</f>
        <v/>
      </c>
      <c r="BE386" s="101" t="str">
        <f t="shared" si="141"/>
        <v/>
      </c>
      <c r="BF386" s="101" t="str">
        <f t="array" ref="BF386">IF($AY386,STDEVA(IF(G4SelectionMask="x",IF(INDEX(RawDataRefData,$E386,0)&gt;0,INDEX(RawDataRefData,$E386,0)),"")),"")</f>
        <v/>
      </c>
      <c r="BG386" s="100" t="b">
        <f t="shared" si="142"/>
        <v>0</v>
      </c>
      <c r="BH386" s="100" t="str">
        <f t="array" ref="BH386">IF($BG386,MEDIAN(IF(G5SelectionMask="x",IF(INDEX(RawDataRefData,$E386,0)&gt;0,INDEX(RawDataRefData,$E386,0)),"")),"")</f>
        <v/>
      </c>
      <c r="BI386" s="100" t="str">
        <f t="array" ref="BI386">IF($BG386,QUARTILE(IF(G5SelectionMask="x",IF(INDEX(RawDataRefData,$E386,0)&gt;0,INDEX(RawDataRefData,$E386,0)),""),1),"")</f>
        <v/>
      </c>
      <c r="BJ386" s="100" t="str">
        <f t="array" ref="BJ386">IF($BG386,QUARTILE(IF(G5SelectionMask="x",IF(INDEX(RawDataRefData,$E386,0)&gt;0,INDEX(RawDataRefData,$E386,0)),""),3),"")</f>
        <v/>
      </c>
      <c r="BK386" s="100" t="str">
        <f t="array" ref="BK386">IF($BG386,MIN(IF(G5SelectionMask="x",IF(INDEX(RawDataRefData,$E386,0)&gt;0,INDEX(RawDataRefData,$E386,0)),"")),"")</f>
        <v/>
      </c>
      <c r="BL386" s="100" t="str">
        <f t="array" ref="BL386">IF($BG386,MAX(IF(G5SelectionMask="x",IF(INDEX(RawDataRefData,$E386,0)&gt;0,INDEX(RawDataRefData,$E386,0)),"")),"")</f>
        <v/>
      </c>
      <c r="BM386" s="100" t="str">
        <f t="shared" si="143"/>
        <v/>
      </c>
      <c r="BN386" s="103" t="str">
        <f t="array" ref="BN386">IF($BG386,STDEVA(IF(G5SelectionMask="x",IF(INDEX(RawDataRefData,$E386,0)&gt;0,INDEX(RawDataRefData,$E386,0)),"")),"")</f>
        <v/>
      </c>
      <c r="BO386" s="104"/>
      <c r="BP386" s="105"/>
      <c r="BQ386" s="105"/>
      <c r="BR386" s="105"/>
      <c r="BS386" s="105"/>
      <c r="BT386" s="105"/>
      <c r="BU386" s="105"/>
      <c r="BV386" s="105"/>
      <c r="BW386" s="105"/>
      <c r="BX386" s="105"/>
      <c r="BY386" s="105"/>
      <c r="BZ386" s="105"/>
      <c r="CA386" s="105"/>
      <c r="CB386" s="105"/>
      <c r="CC386" s="105"/>
      <c r="CD386" s="105"/>
    </row>
    <row r="387" spans="1:82" x14ac:dyDescent="0.2">
      <c r="A387" s="33">
        <f t="shared" si="120"/>
        <v>0</v>
      </c>
      <c r="B387" s="206"/>
      <c r="C387" s="200"/>
      <c r="D387" s="197"/>
      <c r="E387" s="72">
        <f t="shared" si="136"/>
        <v>378</v>
      </c>
      <c r="F387" s="9" t="s">
        <v>915</v>
      </c>
      <c r="K387" s="100" t="str">
        <f t="shared" si="121"/>
        <v/>
      </c>
      <c r="L387" s="100"/>
      <c r="M387" s="100"/>
      <c r="N387" s="100"/>
      <c r="O387" s="100"/>
      <c r="P387" s="101" t="str">
        <f t="shared" si="122"/>
        <v/>
      </c>
      <c r="Q387" s="102" t="str">
        <f t="shared" si="123"/>
        <v/>
      </c>
      <c r="R387" s="102" t="str">
        <f t="shared" si="124"/>
        <v/>
      </c>
      <c r="S387" s="102" t="str">
        <f t="shared" si="125"/>
        <v/>
      </c>
      <c r="T387" s="102" t="str">
        <f t="shared" si="126"/>
        <v/>
      </c>
      <c r="U387" s="102" t="str">
        <f t="shared" si="127"/>
        <v/>
      </c>
      <c r="V387" s="102" t="str">
        <f t="shared" si="128"/>
        <v/>
      </c>
      <c r="W387" s="102" t="str">
        <f t="shared" si="129"/>
        <v/>
      </c>
      <c r="X387" s="102" t="str">
        <f t="shared" si="130"/>
        <v/>
      </c>
      <c r="Y387" s="102" t="str">
        <f t="shared" si="131"/>
        <v/>
      </c>
      <c r="Z387" s="102" t="str">
        <f t="shared" si="132"/>
        <v/>
      </c>
      <c r="AA387" s="100" t="b">
        <f t="shared" si="133"/>
        <v>0</v>
      </c>
      <c r="AB387" s="100" t="str">
        <f t="array" ref="AB387">IF($AA387,MEDIAN(IF(G1SelectionMask="x",IF(INDEX(RawDataRefData,$E387,0)&gt;0,INDEX(RawDataRefData,$E387,0)),"")),"")</f>
        <v/>
      </c>
      <c r="AC387" s="100" t="str">
        <f t="array" ref="AC387">IF($AA387,QUARTILE(IF(G1SelectionMask="x",IF(INDEX(RawDataRefData,$E387,0)&gt;0,INDEX(RawDataRefData,$E387,0)),""),1),"")</f>
        <v/>
      </c>
      <c r="AD387" s="100" t="str">
        <f t="array" ref="AD387">IF($AA387,QUARTILE(IF(G1SelectionMask="x",IF(INDEX(RawDataRefData,$E387,0)&gt;0,INDEX(RawDataRefData,$E387,0)),""),3),"")</f>
        <v/>
      </c>
      <c r="AE387" s="100" t="str">
        <f t="array" ref="AE387">IF($AA387,MIN(IF(G1SelectionMask="x",IF(INDEX(RawDataRefData,$E387,0)&gt;0,INDEX(RawDataRefData,$E387,0)),"")),"")</f>
        <v/>
      </c>
      <c r="AF387" s="100" t="str">
        <f t="array" ref="AF387">IF($AA387,MAX(IF(G1SelectionMask="x",IF(INDEX(RawDataRefData,$E387,0)&gt;0,INDEX(RawDataRefData,$E387,0)),"")),"")</f>
        <v/>
      </c>
      <c r="AG387" s="100" t="str">
        <f t="shared" si="134"/>
        <v/>
      </c>
      <c r="AH387" s="100" t="str">
        <f t="array" ref="AH387">IF($AA387,STDEVA(IF(G1SelectionMask="x",IF(INDEX(RawDataRefData,$E387,0)&gt;0,INDEX(RawDataRefData,$E387,0)),"")),"")</f>
        <v/>
      </c>
      <c r="AI387" s="101" t="b">
        <f t="shared" si="135"/>
        <v>0</v>
      </c>
      <c r="AJ387" s="101" t="str">
        <f t="array" ref="AJ387">IF($AI387,MEDIAN(IF(G2SelectionMask="x",IF(INDEX(RawDataRefData,$E387,0)&gt;0,INDEX(RawDataRefData,$E387,0)),"")),"")</f>
        <v/>
      </c>
      <c r="AK387" s="101" t="str">
        <f t="array" ref="AK387">IF($AI387,QUARTILE(IF(G2SelectionMask="x",IF(INDEX(RawDataRefData,$E387,0)&gt;0,INDEX(RawDataRefData,$E387,0)),""),1),"")</f>
        <v/>
      </c>
      <c r="AL387" s="101" t="str">
        <f t="array" ref="AL387">IF($AI387,QUARTILE(IF(G2SelectionMask="x",IF(INDEX(RawDataRefData,$E387,0)&gt;0,INDEX(RawDataRefData,$E387,0)),""),3),"")</f>
        <v/>
      </c>
      <c r="AM387" s="101" t="str">
        <f t="array" ref="AM387">IF($AI387,MIN(IF(G2SelectionMask="x",IF(INDEX(RawDataRefData,$E387,0)&gt;0,INDEX(RawDataRefData,$E387,0)),"")),"")</f>
        <v/>
      </c>
      <c r="AN387" s="101" t="str">
        <f t="array" ref="AN387">IF($AI387,MAX(IF(G2SelectionMask="x",IF(INDEX(RawDataRefData,$E387,0)&gt;0,INDEX(RawDataRefData,$E387,0)),"")),"")</f>
        <v/>
      </c>
      <c r="AO387" s="101" t="str">
        <f t="shared" si="137"/>
        <v/>
      </c>
      <c r="AP387" s="101" t="str">
        <f t="array" ref="AP387">IF($AI387,STDEVA(IF(G2SelectionMask="x",IF(INDEX(RawDataRefData,$E387,0)&gt;0,INDEX(RawDataRefData,$E387,0)),"")),"")</f>
        <v/>
      </c>
      <c r="AQ387" s="100" t="b">
        <f t="shared" si="138"/>
        <v>0</v>
      </c>
      <c r="AR387" s="100" t="str">
        <f t="array" ref="AR387">IF($AQ387,MEDIAN(IF(G3SelectionMask="x",IF(INDEX(RawDataRefData,$E387,0)&gt;0,INDEX(RawDataRefData,$E387,0)),"")),"")</f>
        <v/>
      </c>
      <c r="AS387" s="100" t="str">
        <f t="array" ref="AS387">IF($AQ387,QUARTILE(IF(G3SelectionMask="x",IF(INDEX(RawDataRefData,$E387,0)&gt;0,INDEX(RawDataRefData,$E387,0)),""),1),"")</f>
        <v/>
      </c>
      <c r="AT387" s="100" t="str">
        <f t="array" ref="AT387">IF($AQ387,QUARTILE(IF(G3SelectionMask="x",IF(INDEX(RawDataRefData,$E387,0)&gt;0,INDEX(RawDataRefData,$E387,0)),""),3),"")</f>
        <v/>
      </c>
      <c r="AU387" s="100" t="str">
        <f t="array" ref="AU387">IF($AQ387,MIN(IF(G3SelectionMask="x",IF(INDEX(RawDataRefData,$E387,0)&gt;0,INDEX(RawDataRefData,$E387,0)),"")),"")</f>
        <v/>
      </c>
      <c r="AV387" s="100" t="str">
        <f t="array" ref="AV387">IF($AQ387,MAX(IF(G3SelectionMask="x",IF(INDEX(RawDataRefData,$E387,0)&gt;0,INDEX(RawDataRefData,$E387,0)),"")),"")</f>
        <v/>
      </c>
      <c r="AW387" s="100" t="str">
        <f t="shared" si="139"/>
        <v/>
      </c>
      <c r="AX387" s="100" t="str">
        <f t="array" ref="AX387">IF($AQ387,STDEVA(IF(G3SelectionMask="x",IF(INDEX(RawDataRefData,$E387,0)&gt;0,INDEX(RawDataRefData,$E387,0)),"")),"")</f>
        <v/>
      </c>
      <c r="AY387" s="101" t="b">
        <f t="shared" si="140"/>
        <v>0</v>
      </c>
      <c r="AZ387" s="101" t="str">
        <f t="array" ref="AZ387">IF($AY387,MEDIAN(IF(G4SelectionMask="x",IF(INDEX(RawDataRefData,$E387,0)&gt;0,INDEX(RawDataRefData,$E387,0)),"")),"")</f>
        <v/>
      </c>
      <c r="BA387" s="101" t="str">
        <f t="array" ref="BA387">IF($AY387,QUARTILE(IF(G4SelectionMask="x",IF(INDEX(RawDataRefData,$E387,0)&gt;0,INDEX(RawDataRefData,$E387,0)),""),1),"")</f>
        <v/>
      </c>
      <c r="BB387" s="101" t="str">
        <f t="array" ref="BB387">IF($AY387,QUARTILE(IF(G4SelectionMask="x",IF(INDEX(RawDataRefData,$E387,0)&gt;0,INDEX(RawDataRefData,$E387,0)),""),3),"")</f>
        <v/>
      </c>
      <c r="BC387" s="101" t="str">
        <f t="array" ref="BC387">IF($AY387,MIN(IF(G4SelectionMask="x",IF(INDEX(RawDataRefData,$E387,0)&gt;0,INDEX(RawDataRefData,$E387,0)),"")),"")</f>
        <v/>
      </c>
      <c r="BD387" s="101" t="str">
        <f t="array" ref="BD387">IF($AY387,MAX(IF(G4SelectionMask="x",IF(INDEX(RawDataRefData,$E387,0)&gt;0,INDEX(RawDataRefData,$E387,0)),"")),"")</f>
        <v/>
      </c>
      <c r="BE387" s="101" t="str">
        <f t="shared" si="141"/>
        <v/>
      </c>
      <c r="BF387" s="101" t="str">
        <f t="array" ref="BF387">IF($AY387,STDEVA(IF(G4SelectionMask="x",IF(INDEX(RawDataRefData,$E387,0)&gt;0,INDEX(RawDataRefData,$E387,0)),"")),"")</f>
        <v/>
      </c>
      <c r="BG387" s="100" t="b">
        <f t="shared" si="142"/>
        <v>0</v>
      </c>
      <c r="BH387" s="100" t="str">
        <f t="array" ref="BH387">IF($BG387,MEDIAN(IF(G5SelectionMask="x",IF(INDEX(RawDataRefData,$E387,0)&gt;0,INDEX(RawDataRefData,$E387,0)),"")),"")</f>
        <v/>
      </c>
      <c r="BI387" s="100" t="str">
        <f t="array" ref="BI387">IF($BG387,QUARTILE(IF(G5SelectionMask="x",IF(INDEX(RawDataRefData,$E387,0)&gt;0,INDEX(RawDataRefData,$E387,0)),""),1),"")</f>
        <v/>
      </c>
      <c r="BJ387" s="100" t="str">
        <f t="array" ref="BJ387">IF($BG387,QUARTILE(IF(G5SelectionMask="x",IF(INDEX(RawDataRefData,$E387,0)&gt;0,INDEX(RawDataRefData,$E387,0)),""),3),"")</f>
        <v/>
      </c>
      <c r="BK387" s="100" t="str">
        <f t="array" ref="BK387">IF($BG387,MIN(IF(G5SelectionMask="x",IF(INDEX(RawDataRefData,$E387,0)&gt;0,INDEX(RawDataRefData,$E387,0)),"")),"")</f>
        <v/>
      </c>
      <c r="BL387" s="100" t="str">
        <f t="array" ref="BL387">IF($BG387,MAX(IF(G5SelectionMask="x",IF(INDEX(RawDataRefData,$E387,0)&gt;0,INDEX(RawDataRefData,$E387,0)),"")),"")</f>
        <v/>
      </c>
      <c r="BM387" s="100" t="str">
        <f t="shared" si="143"/>
        <v/>
      </c>
      <c r="BN387" s="103" t="str">
        <f t="array" ref="BN387">IF($BG387,STDEVA(IF(G5SelectionMask="x",IF(INDEX(RawDataRefData,$E387,0)&gt;0,INDEX(RawDataRefData,$E387,0)),"")),"")</f>
        <v/>
      </c>
      <c r="BO387" s="104"/>
      <c r="BP387" s="105"/>
      <c r="BQ387" s="105"/>
      <c r="BR387" s="105"/>
      <c r="BS387" s="105"/>
      <c r="BT387" s="105"/>
      <c r="BU387" s="105"/>
      <c r="BV387" s="105"/>
      <c r="BW387" s="105"/>
      <c r="BX387" s="105"/>
      <c r="BY387" s="105"/>
      <c r="BZ387" s="105"/>
      <c r="CA387" s="105"/>
      <c r="CB387" s="105"/>
      <c r="CC387" s="105"/>
      <c r="CD387" s="105"/>
    </row>
    <row r="388" spans="1:82" ht="13.5" thickBot="1" x14ac:dyDescent="0.25">
      <c r="A388" s="33">
        <f t="shared" si="120"/>
        <v>0</v>
      </c>
      <c r="B388" s="206"/>
      <c r="C388" s="200"/>
      <c r="D388" s="198"/>
      <c r="E388" s="72">
        <f t="shared" si="136"/>
        <v>379</v>
      </c>
      <c r="F388" s="9" t="s">
        <v>916</v>
      </c>
      <c r="K388" s="100" t="str">
        <f t="shared" si="121"/>
        <v/>
      </c>
      <c r="L388" s="100"/>
      <c r="M388" s="100"/>
      <c r="N388" s="100"/>
      <c r="O388" s="100"/>
      <c r="P388" s="101" t="str">
        <f t="shared" si="122"/>
        <v/>
      </c>
      <c r="Q388" s="102" t="str">
        <f t="shared" si="123"/>
        <v/>
      </c>
      <c r="R388" s="102" t="str">
        <f t="shared" si="124"/>
        <v/>
      </c>
      <c r="S388" s="102" t="str">
        <f t="shared" si="125"/>
        <v/>
      </c>
      <c r="T388" s="102" t="str">
        <f t="shared" si="126"/>
        <v/>
      </c>
      <c r="U388" s="102" t="str">
        <f t="shared" si="127"/>
        <v/>
      </c>
      <c r="V388" s="102" t="str">
        <f t="shared" si="128"/>
        <v/>
      </c>
      <c r="W388" s="102" t="str">
        <f t="shared" si="129"/>
        <v/>
      </c>
      <c r="X388" s="102" t="str">
        <f t="shared" si="130"/>
        <v/>
      </c>
      <c r="Y388" s="102" t="str">
        <f t="shared" si="131"/>
        <v/>
      </c>
      <c r="Z388" s="102" t="str">
        <f t="shared" si="132"/>
        <v/>
      </c>
      <c r="AA388" s="100" t="b">
        <f t="shared" si="133"/>
        <v>0</v>
      </c>
      <c r="AB388" s="100" t="str">
        <f t="array" ref="AB388">IF($AA388,MEDIAN(IF(G1SelectionMask="x",IF(INDEX(RawDataRefData,$E388,0)&gt;0,INDEX(RawDataRefData,$E388,0)),"")),"")</f>
        <v/>
      </c>
      <c r="AC388" s="100" t="str">
        <f t="array" ref="AC388">IF($AA388,QUARTILE(IF(G1SelectionMask="x",IF(INDEX(RawDataRefData,$E388,0)&gt;0,INDEX(RawDataRefData,$E388,0)),""),1),"")</f>
        <v/>
      </c>
      <c r="AD388" s="100" t="str">
        <f t="array" ref="AD388">IF($AA388,QUARTILE(IF(G1SelectionMask="x",IF(INDEX(RawDataRefData,$E388,0)&gt;0,INDEX(RawDataRefData,$E388,0)),""),3),"")</f>
        <v/>
      </c>
      <c r="AE388" s="100" t="str">
        <f t="array" ref="AE388">IF($AA388,MIN(IF(G1SelectionMask="x",IF(INDEX(RawDataRefData,$E388,0)&gt;0,INDEX(RawDataRefData,$E388,0)),"")),"")</f>
        <v/>
      </c>
      <c r="AF388" s="100" t="str">
        <f t="array" ref="AF388">IF($AA388,MAX(IF(G1SelectionMask="x",IF(INDEX(RawDataRefData,$E388,0)&gt;0,INDEX(RawDataRefData,$E388,0)),"")),"")</f>
        <v/>
      </c>
      <c r="AG388" s="100" t="str">
        <f t="shared" si="134"/>
        <v/>
      </c>
      <c r="AH388" s="100" t="str">
        <f t="array" ref="AH388">IF($AA388,STDEVA(IF(G1SelectionMask="x",IF(INDEX(RawDataRefData,$E388,0)&gt;0,INDEX(RawDataRefData,$E388,0)),"")),"")</f>
        <v/>
      </c>
      <c r="AI388" s="101" t="b">
        <f t="shared" si="135"/>
        <v>0</v>
      </c>
      <c r="AJ388" s="101" t="str">
        <f t="array" ref="AJ388">IF($AI388,MEDIAN(IF(G2SelectionMask="x",IF(INDEX(RawDataRefData,$E388,0)&gt;0,INDEX(RawDataRefData,$E388,0)),"")),"")</f>
        <v/>
      </c>
      <c r="AK388" s="101" t="str">
        <f t="array" ref="AK388">IF($AI388,QUARTILE(IF(G2SelectionMask="x",IF(INDEX(RawDataRefData,$E388,0)&gt;0,INDEX(RawDataRefData,$E388,0)),""),1),"")</f>
        <v/>
      </c>
      <c r="AL388" s="101" t="str">
        <f t="array" ref="AL388">IF($AI388,QUARTILE(IF(G2SelectionMask="x",IF(INDEX(RawDataRefData,$E388,0)&gt;0,INDEX(RawDataRefData,$E388,0)),""),3),"")</f>
        <v/>
      </c>
      <c r="AM388" s="101" t="str">
        <f t="array" ref="AM388">IF($AI388,MIN(IF(G2SelectionMask="x",IF(INDEX(RawDataRefData,$E388,0)&gt;0,INDEX(RawDataRefData,$E388,0)),"")),"")</f>
        <v/>
      </c>
      <c r="AN388" s="101" t="str">
        <f t="array" ref="AN388">IF($AI388,MAX(IF(G2SelectionMask="x",IF(INDEX(RawDataRefData,$E388,0)&gt;0,INDEX(RawDataRefData,$E388,0)),"")),"")</f>
        <v/>
      </c>
      <c r="AO388" s="101" t="str">
        <f t="shared" si="137"/>
        <v/>
      </c>
      <c r="AP388" s="101" t="str">
        <f t="array" ref="AP388">IF($AI388,STDEVA(IF(G2SelectionMask="x",IF(INDEX(RawDataRefData,$E388,0)&gt;0,INDEX(RawDataRefData,$E388,0)),"")),"")</f>
        <v/>
      </c>
      <c r="AQ388" s="100" t="b">
        <f t="shared" si="138"/>
        <v>0</v>
      </c>
      <c r="AR388" s="100" t="str">
        <f t="array" ref="AR388">IF($AQ388,MEDIAN(IF(G3SelectionMask="x",IF(INDEX(RawDataRefData,$E388,0)&gt;0,INDEX(RawDataRefData,$E388,0)),"")),"")</f>
        <v/>
      </c>
      <c r="AS388" s="100" t="str">
        <f t="array" ref="AS388">IF($AQ388,QUARTILE(IF(G3SelectionMask="x",IF(INDEX(RawDataRefData,$E388,0)&gt;0,INDEX(RawDataRefData,$E388,0)),""),1),"")</f>
        <v/>
      </c>
      <c r="AT388" s="100" t="str">
        <f t="array" ref="AT388">IF($AQ388,QUARTILE(IF(G3SelectionMask="x",IF(INDEX(RawDataRefData,$E388,0)&gt;0,INDEX(RawDataRefData,$E388,0)),""),3),"")</f>
        <v/>
      </c>
      <c r="AU388" s="100" t="str">
        <f t="array" ref="AU388">IF($AQ388,MIN(IF(G3SelectionMask="x",IF(INDEX(RawDataRefData,$E388,0)&gt;0,INDEX(RawDataRefData,$E388,0)),"")),"")</f>
        <v/>
      </c>
      <c r="AV388" s="100" t="str">
        <f t="array" ref="AV388">IF($AQ388,MAX(IF(G3SelectionMask="x",IF(INDEX(RawDataRefData,$E388,0)&gt;0,INDEX(RawDataRefData,$E388,0)),"")),"")</f>
        <v/>
      </c>
      <c r="AW388" s="100" t="str">
        <f t="shared" si="139"/>
        <v/>
      </c>
      <c r="AX388" s="100" t="str">
        <f t="array" ref="AX388">IF($AQ388,STDEVA(IF(G3SelectionMask="x",IF(INDEX(RawDataRefData,$E388,0)&gt;0,INDEX(RawDataRefData,$E388,0)),"")),"")</f>
        <v/>
      </c>
      <c r="AY388" s="101" t="b">
        <f t="shared" si="140"/>
        <v>0</v>
      </c>
      <c r="AZ388" s="101" t="str">
        <f t="array" ref="AZ388">IF($AY388,MEDIAN(IF(G4SelectionMask="x",IF(INDEX(RawDataRefData,$E388,0)&gt;0,INDEX(RawDataRefData,$E388,0)),"")),"")</f>
        <v/>
      </c>
      <c r="BA388" s="101" t="str">
        <f t="array" ref="BA388">IF($AY388,QUARTILE(IF(G4SelectionMask="x",IF(INDEX(RawDataRefData,$E388,0)&gt;0,INDEX(RawDataRefData,$E388,0)),""),1),"")</f>
        <v/>
      </c>
      <c r="BB388" s="101" t="str">
        <f t="array" ref="BB388">IF($AY388,QUARTILE(IF(G4SelectionMask="x",IF(INDEX(RawDataRefData,$E388,0)&gt;0,INDEX(RawDataRefData,$E388,0)),""),3),"")</f>
        <v/>
      </c>
      <c r="BC388" s="101" t="str">
        <f t="array" ref="BC388">IF($AY388,MIN(IF(G4SelectionMask="x",IF(INDEX(RawDataRefData,$E388,0)&gt;0,INDEX(RawDataRefData,$E388,0)),"")),"")</f>
        <v/>
      </c>
      <c r="BD388" s="101" t="str">
        <f t="array" ref="BD388">IF($AY388,MAX(IF(G4SelectionMask="x",IF(INDEX(RawDataRefData,$E388,0)&gt;0,INDEX(RawDataRefData,$E388,0)),"")),"")</f>
        <v/>
      </c>
      <c r="BE388" s="101" t="str">
        <f t="shared" si="141"/>
        <v/>
      </c>
      <c r="BF388" s="101" t="str">
        <f t="array" ref="BF388">IF($AY388,STDEVA(IF(G4SelectionMask="x",IF(INDEX(RawDataRefData,$E388,0)&gt;0,INDEX(RawDataRefData,$E388,0)),"")),"")</f>
        <v/>
      </c>
      <c r="BG388" s="100" t="b">
        <f t="shared" si="142"/>
        <v>0</v>
      </c>
      <c r="BH388" s="100" t="str">
        <f t="array" ref="BH388">IF($BG388,MEDIAN(IF(G5SelectionMask="x",IF(INDEX(RawDataRefData,$E388,0)&gt;0,INDEX(RawDataRefData,$E388,0)),"")),"")</f>
        <v/>
      </c>
      <c r="BI388" s="100" t="str">
        <f t="array" ref="BI388">IF($BG388,QUARTILE(IF(G5SelectionMask="x",IF(INDEX(RawDataRefData,$E388,0)&gt;0,INDEX(RawDataRefData,$E388,0)),""),1),"")</f>
        <v/>
      </c>
      <c r="BJ388" s="100" t="str">
        <f t="array" ref="BJ388">IF($BG388,QUARTILE(IF(G5SelectionMask="x",IF(INDEX(RawDataRefData,$E388,0)&gt;0,INDEX(RawDataRefData,$E388,0)),""),3),"")</f>
        <v/>
      </c>
      <c r="BK388" s="100" t="str">
        <f t="array" ref="BK388">IF($BG388,MIN(IF(G5SelectionMask="x",IF(INDEX(RawDataRefData,$E388,0)&gt;0,INDEX(RawDataRefData,$E388,0)),"")),"")</f>
        <v/>
      </c>
      <c r="BL388" s="100" t="str">
        <f t="array" ref="BL388">IF($BG388,MAX(IF(G5SelectionMask="x",IF(INDEX(RawDataRefData,$E388,0)&gt;0,INDEX(RawDataRefData,$E388,0)),"")),"")</f>
        <v/>
      </c>
      <c r="BM388" s="100" t="str">
        <f t="shared" si="143"/>
        <v/>
      </c>
      <c r="BN388" s="103" t="str">
        <f t="array" ref="BN388">IF($BG388,STDEVA(IF(G5SelectionMask="x",IF(INDEX(RawDataRefData,$E388,0)&gt;0,INDEX(RawDataRefData,$E388,0)),"")),"")</f>
        <v/>
      </c>
      <c r="BO388" s="104"/>
      <c r="BP388" s="105"/>
      <c r="BQ388" s="105"/>
      <c r="BR388" s="105"/>
      <c r="BS388" s="105"/>
      <c r="BT388" s="105"/>
      <c r="BU388" s="105"/>
      <c r="BV388" s="105"/>
      <c r="BW388" s="105"/>
      <c r="BX388" s="105"/>
      <c r="BY388" s="105"/>
      <c r="BZ388" s="105"/>
      <c r="CA388" s="105"/>
      <c r="CB388" s="105"/>
      <c r="CC388" s="105"/>
      <c r="CD388" s="105"/>
    </row>
    <row r="389" spans="1:82" x14ac:dyDescent="0.2">
      <c r="A389" s="33">
        <f t="shared" si="120"/>
        <v>0</v>
      </c>
      <c r="B389" s="206"/>
      <c r="C389" s="200"/>
      <c r="D389" s="196" t="s">
        <v>918</v>
      </c>
      <c r="E389" s="72">
        <f t="shared" si="136"/>
        <v>380</v>
      </c>
      <c r="F389" s="9" t="s">
        <v>919</v>
      </c>
      <c r="K389" s="100" t="str">
        <f t="shared" si="121"/>
        <v/>
      </c>
      <c r="L389" s="100"/>
      <c r="M389" s="100"/>
      <c r="N389" s="100"/>
      <c r="O389" s="100"/>
      <c r="P389" s="101" t="str">
        <f t="shared" si="122"/>
        <v/>
      </c>
      <c r="Q389" s="102" t="str">
        <f t="shared" si="123"/>
        <v/>
      </c>
      <c r="R389" s="102" t="str">
        <f t="shared" si="124"/>
        <v/>
      </c>
      <c r="S389" s="102" t="str">
        <f t="shared" si="125"/>
        <v/>
      </c>
      <c r="T389" s="102" t="str">
        <f t="shared" si="126"/>
        <v/>
      </c>
      <c r="U389" s="102" t="str">
        <f t="shared" si="127"/>
        <v/>
      </c>
      <c r="V389" s="102" t="str">
        <f t="shared" si="128"/>
        <v/>
      </c>
      <c r="W389" s="102" t="str">
        <f t="shared" si="129"/>
        <v/>
      </c>
      <c r="X389" s="102" t="str">
        <f t="shared" si="130"/>
        <v/>
      </c>
      <c r="Y389" s="102" t="str">
        <f t="shared" si="131"/>
        <v/>
      </c>
      <c r="Z389" s="102" t="str">
        <f t="shared" si="132"/>
        <v/>
      </c>
      <c r="AA389" s="100" t="b">
        <f t="shared" si="133"/>
        <v>0</v>
      </c>
      <c r="AB389" s="100" t="str">
        <f t="array" ref="AB389">IF($AA389,MEDIAN(IF(G1SelectionMask="x",IF(INDEX(RawDataRefData,$E389,0)&gt;0,INDEX(RawDataRefData,$E389,0)),"")),"")</f>
        <v/>
      </c>
      <c r="AC389" s="100" t="str">
        <f t="array" ref="AC389">IF($AA389,QUARTILE(IF(G1SelectionMask="x",IF(INDEX(RawDataRefData,$E389,0)&gt;0,INDEX(RawDataRefData,$E389,0)),""),1),"")</f>
        <v/>
      </c>
      <c r="AD389" s="100" t="str">
        <f t="array" ref="AD389">IF($AA389,QUARTILE(IF(G1SelectionMask="x",IF(INDEX(RawDataRefData,$E389,0)&gt;0,INDEX(RawDataRefData,$E389,0)),""),3),"")</f>
        <v/>
      </c>
      <c r="AE389" s="100" t="str">
        <f t="array" ref="AE389">IF($AA389,MIN(IF(G1SelectionMask="x",IF(INDEX(RawDataRefData,$E389,0)&gt;0,INDEX(RawDataRefData,$E389,0)),"")),"")</f>
        <v/>
      </c>
      <c r="AF389" s="100" t="str">
        <f t="array" ref="AF389">IF($AA389,MAX(IF(G1SelectionMask="x",IF(INDEX(RawDataRefData,$E389,0)&gt;0,INDEX(RawDataRefData,$E389,0)),"")),"")</f>
        <v/>
      </c>
      <c r="AG389" s="100" t="str">
        <f t="shared" si="134"/>
        <v/>
      </c>
      <c r="AH389" s="100" t="str">
        <f t="array" ref="AH389">IF($AA389,STDEVA(IF(G1SelectionMask="x",IF(INDEX(RawDataRefData,$E389,0)&gt;0,INDEX(RawDataRefData,$E389,0)),"")),"")</f>
        <v/>
      </c>
      <c r="AI389" s="101" t="b">
        <f t="shared" si="135"/>
        <v>0</v>
      </c>
      <c r="AJ389" s="101" t="str">
        <f t="array" ref="AJ389">IF($AI389,MEDIAN(IF(G2SelectionMask="x",IF(INDEX(RawDataRefData,$E389,0)&gt;0,INDEX(RawDataRefData,$E389,0)),"")),"")</f>
        <v/>
      </c>
      <c r="AK389" s="101" t="str">
        <f t="array" ref="AK389">IF($AI389,QUARTILE(IF(G2SelectionMask="x",IF(INDEX(RawDataRefData,$E389,0)&gt;0,INDEX(RawDataRefData,$E389,0)),""),1),"")</f>
        <v/>
      </c>
      <c r="AL389" s="101" t="str">
        <f t="array" ref="AL389">IF($AI389,QUARTILE(IF(G2SelectionMask="x",IF(INDEX(RawDataRefData,$E389,0)&gt;0,INDEX(RawDataRefData,$E389,0)),""),3),"")</f>
        <v/>
      </c>
      <c r="AM389" s="101" t="str">
        <f t="array" ref="AM389">IF($AI389,MIN(IF(G2SelectionMask="x",IF(INDEX(RawDataRefData,$E389,0)&gt;0,INDEX(RawDataRefData,$E389,0)),"")),"")</f>
        <v/>
      </c>
      <c r="AN389" s="101" t="str">
        <f t="array" ref="AN389">IF($AI389,MAX(IF(G2SelectionMask="x",IF(INDEX(RawDataRefData,$E389,0)&gt;0,INDEX(RawDataRefData,$E389,0)),"")),"")</f>
        <v/>
      </c>
      <c r="AO389" s="101" t="str">
        <f t="shared" si="137"/>
        <v/>
      </c>
      <c r="AP389" s="101" t="str">
        <f t="array" ref="AP389">IF($AI389,STDEVA(IF(G2SelectionMask="x",IF(INDEX(RawDataRefData,$E389,0)&gt;0,INDEX(RawDataRefData,$E389,0)),"")),"")</f>
        <v/>
      </c>
      <c r="AQ389" s="100" t="b">
        <f t="shared" si="138"/>
        <v>0</v>
      </c>
      <c r="AR389" s="100" t="str">
        <f t="array" ref="AR389">IF($AQ389,MEDIAN(IF(G3SelectionMask="x",IF(INDEX(RawDataRefData,$E389,0)&gt;0,INDEX(RawDataRefData,$E389,0)),"")),"")</f>
        <v/>
      </c>
      <c r="AS389" s="100" t="str">
        <f t="array" ref="AS389">IF($AQ389,QUARTILE(IF(G3SelectionMask="x",IF(INDEX(RawDataRefData,$E389,0)&gt;0,INDEX(RawDataRefData,$E389,0)),""),1),"")</f>
        <v/>
      </c>
      <c r="AT389" s="100" t="str">
        <f t="array" ref="AT389">IF($AQ389,QUARTILE(IF(G3SelectionMask="x",IF(INDEX(RawDataRefData,$E389,0)&gt;0,INDEX(RawDataRefData,$E389,0)),""),3),"")</f>
        <v/>
      </c>
      <c r="AU389" s="100" t="str">
        <f t="array" ref="AU389">IF($AQ389,MIN(IF(G3SelectionMask="x",IF(INDEX(RawDataRefData,$E389,0)&gt;0,INDEX(RawDataRefData,$E389,0)),"")),"")</f>
        <v/>
      </c>
      <c r="AV389" s="100" t="str">
        <f t="array" ref="AV389">IF($AQ389,MAX(IF(G3SelectionMask="x",IF(INDEX(RawDataRefData,$E389,0)&gt;0,INDEX(RawDataRefData,$E389,0)),"")),"")</f>
        <v/>
      </c>
      <c r="AW389" s="100" t="str">
        <f t="shared" si="139"/>
        <v/>
      </c>
      <c r="AX389" s="100" t="str">
        <f t="array" ref="AX389">IF($AQ389,STDEVA(IF(G3SelectionMask="x",IF(INDEX(RawDataRefData,$E389,0)&gt;0,INDEX(RawDataRefData,$E389,0)),"")),"")</f>
        <v/>
      </c>
      <c r="AY389" s="101" t="b">
        <f t="shared" si="140"/>
        <v>0</v>
      </c>
      <c r="AZ389" s="101" t="str">
        <f t="array" ref="AZ389">IF($AY389,MEDIAN(IF(G4SelectionMask="x",IF(INDEX(RawDataRefData,$E389,0)&gt;0,INDEX(RawDataRefData,$E389,0)),"")),"")</f>
        <v/>
      </c>
      <c r="BA389" s="101" t="str">
        <f t="array" ref="BA389">IF($AY389,QUARTILE(IF(G4SelectionMask="x",IF(INDEX(RawDataRefData,$E389,0)&gt;0,INDEX(RawDataRefData,$E389,0)),""),1),"")</f>
        <v/>
      </c>
      <c r="BB389" s="101" t="str">
        <f t="array" ref="BB389">IF($AY389,QUARTILE(IF(G4SelectionMask="x",IF(INDEX(RawDataRefData,$E389,0)&gt;0,INDEX(RawDataRefData,$E389,0)),""),3),"")</f>
        <v/>
      </c>
      <c r="BC389" s="101" t="str">
        <f t="array" ref="BC389">IF($AY389,MIN(IF(G4SelectionMask="x",IF(INDEX(RawDataRefData,$E389,0)&gt;0,INDEX(RawDataRefData,$E389,0)),"")),"")</f>
        <v/>
      </c>
      <c r="BD389" s="101" t="str">
        <f t="array" ref="BD389">IF($AY389,MAX(IF(G4SelectionMask="x",IF(INDEX(RawDataRefData,$E389,0)&gt;0,INDEX(RawDataRefData,$E389,0)),"")),"")</f>
        <v/>
      </c>
      <c r="BE389" s="101" t="str">
        <f t="shared" si="141"/>
        <v/>
      </c>
      <c r="BF389" s="101" t="str">
        <f t="array" ref="BF389">IF($AY389,STDEVA(IF(G4SelectionMask="x",IF(INDEX(RawDataRefData,$E389,0)&gt;0,INDEX(RawDataRefData,$E389,0)),"")),"")</f>
        <v/>
      </c>
      <c r="BG389" s="100" t="b">
        <f t="shared" si="142"/>
        <v>0</v>
      </c>
      <c r="BH389" s="100" t="str">
        <f t="array" ref="BH389">IF($BG389,MEDIAN(IF(G5SelectionMask="x",IF(INDEX(RawDataRefData,$E389,0)&gt;0,INDEX(RawDataRefData,$E389,0)),"")),"")</f>
        <v/>
      </c>
      <c r="BI389" s="100" t="str">
        <f t="array" ref="BI389">IF($BG389,QUARTILE(IF(G5SelectionMask="x",IF(INDEX(RawDataRefData,$E389,0)&gt;0,INDEX(RawDataRefData,$E389,0)),""),1),"")</f>
        <v/>
      </c>
      <c r="BJ389" s="100" t="str">
        <f t="array" ref="BJ389">IF($BG389,QUARTILE(IF(G5SelectionMask="x",IF(INDEX(RawDataRefData,$E389,0)&gt;0,INDEX(RawDataRefData,$E389,0)),""),3),"")</f>
        <v/>
      </c>
      <c r="BK389" s="100" t="str">
        <f t="array" ref="BK389">IF($BG389,MIN(IF(G5SelectionMask="x",IF(INDEX(RawDataRefData,$E389,0)&gt;0,INDEX(RawDataRefData,$E389,0)),"")),"")</f>
        <v/>
      </c>
      <c r="BL389" s="100" t="str">
        <f t="array" ref="BL389">IF($BG389,MAX(IF(G5SelectionMask="x",IF(INDEX(RawDataRefData,$E389,0)&gt;0,INDEX(RawDataRefData,$E389,0)),"")),"")</f>
        <v/>
      </c>
      <c r="BM389" s="100" t="str">
        <f t="shared" si="143"/>
        <v/>
      </c>
      <c r="BN389" s="103" t="str">
        <f t="array" ref="BN389">IF($BG389,STDEVA(IF(G5SelectionMask="x",IF(INDEX(RawDataRefData,$E389,0)&gt;0,INDEX(RawDataRefData,$E389,0)),"")),"")</f>
        <v/>
      </c>
      <c r="BO389" s="104"/>
      <c r="BP389" s="105"/>
      <c r="BQ389" s="105"/>
      <c r="BR389" s="105"/>
      <c r="BS389" s="105"/>
      <c r="BT389" s="105"/>
      <c r="BU389" s="105"/>
      <c r="BV389" s="105"/>
      <c r="BW389" s="105"/>
      <c r="BX389" s="105"/>
      <c r="BY389" s="105"/>
      <c r="BZ389" s="105"/>
      <c r="CA389" s="105"/>
      <c r="CB389" s="105"/>
      <c r="CC389" s="105"/>
      <c r="CD389" s="105"/>
    </row>
    <row r="390" spans="1:82" x14ac:dyDescent="0.2">
      <c r="A390" s="33">
        <f t="shared" si="120"/>
        <v>0</v>
      </c>
      <c r="B390" s="206"/>
      <c r="C390" s="200"/>
      <c r="D390" s="197"/>
      <c r="E390" s="72">
        <f t="shared" si="136"/>
        <v>381</v>
      </c>
      <c r="F390" s="9" t="s">
        <v>920</v>
      </c>
      <c r="K390" s="100" t="str">
        <f t="shared" si="121"/>
        <v/>
      </c>
      <c r="L390" s="100"/>
      <c r="M390" s="100"/>
      <c r="N390" s="100"/>
      <c r="O390" s="100"/>
      <c r="P390" s="101" t="str">
        <f t="shared" si="122"/>
        <v/>
      </c>
      <c r="Q390" s="102" t="str">
        <f t="shared" si="123"/>
        <v/>
      </c>
      <c r="R390" s="102" t="str">
        <f t="shared" si="124"/>
        <v/>
      </c>
      <c r="S390" s="102" t="str">
        <f t="shared" si="125"/>
        <v/>
      </c>
      <c r="T390" s="102" t="str">
        <f t="shared" si="126"/>
        <v/>
      </c>
      <c r="U390" s="102" t="str">
        <f t="shared" si="127"/>
        <v/>
      </c>
      <c r="V390" s="102" t="str">
        <f t="shared" si="128"/>
        <v/>
      </c>
      <c r="W390" s="102" t="str">
        <f t="shared" si="129"/>
        <v/>
      </c>
      <c r="X390" s="102" t="str">
        <f t="shared" si="130"/>
        <v/>
      </c>
      <c r="Y390" s="102" t="str">
        <f t="shared" si="131"/>
        <v/>
      </c>
      <c r="Z390" s="102" t="str">
        <f t="shared" si="132"/>
        <v/>
      </c>
      <c r="AA390" s="100" t="b">
        <f t="shared" si="133"/>
        <v>0</v>
      </c>
      <c r="AB390" s="100" t="str">
        <f t="array" ref="AB390">IF($AA390,MEDIAN(IF(G1SelectionMask="x",IF(INDEX(RawDataRefData,$E390,0)&gt;0,INDEX(RawDataRefData,$E390,0)),"")),"")</f>
        <v/>
      </c>
      <c r="AC390" s="100" t="str">
        <f t="array" ref="AC390">IF($AA390,QUARTILE(IF(G1SelectionMask="x",IF(INDEX(RawDataRefData,$E390,0)&gt;0,INDEX(RawDataRefData,$E390,0)),""),1),"")</f>
        <v/>
      </c>
      <c r="AD390" s="100" t="str">
        <f t="array" ref="AD390">IF($AA390,QUARTILE(IF(G1SelectionMask="x",IF(INDEX(RawDataRefData,$E390,0)&gt;0,INDEX(RawDataRefData,$E390,0)),""),3),"")</f>
        <v/>
      </c>
      <c r="AE390" s="100" t="str">
        <f t="array" ref="AE390">IF($AA390,MIN(IF(G1SelectionMask="x",IF(INDEX(RawDataRefData,$E390,0)&gt;0,INDEX(RawDataRefData,$E390,0)),"")),"")</f>
        <v/>
      </c>
      <c r="AF390" s="100" t="str">
        <f t="array" ref="AF390">IF($AA390,MAX(IF(G1SelectionMask="x",IF(INDEX(RawDataRefData,$E390,0)&gt;0,INDEX(RawDataRefData,$E390,0)),"")),"")</f>
        <v/>
      </c>
      <c r="AG390" s="100" t="str">
        <f t="shared" si="134"/>
        <v/>
      </c>
      <c r="AH390" s="100" t="str">
        <f t="array" ref="AH390">IF($AA390,STDEVA(IF(G1SelectionMask="x",IF(INDEX(RawDataRefData,$E390,0)&gt;0,INDEX(RawDataRefData,$E390,0)),"")),"")</f>
        <v/>
      </c>
      <c r="AI390" s="101" t="b">
        <f t="shared" si="135"/>
        <v>0</v>
      </c>
      <c r="AJ390" s="101" t="str">
        <f t="array" ref="AJ390">IF($AI390,MEDIAN(IF(G2SelectionMask="x",IF(INDEX(RawDataRefData,$E390,0)&gt;0,INDEX(RawDataRefData,$E390,0)),"")),"")</f>
        <v/>
      </c>
      <c r="AK390" s="101" t="str">
        <f t="array" ref="AK390">IF($AI390,QUARTILE(IF(G2SelectionMask="x",IF(INDEX(RawDataRefData,$E390,0)&gt;0,INDEX(RawDataRefData,$E390,0)),""),1),"")</f>
        <v/>
      </c>
      <c r="AL390" s="101" t="str">
        <f t="array" ref="AL390">IF($AI390,QUARTILE(IF(G2SelectionMask="x",IF(INDEX(RawDataRefData,$E390,0)&gt;0,INDEX(RawDataRefData,$E390,0)),""),3),"")</f>
        <v/>
      </c>
      <c r="AM390" s="101" t="str">
        <f t="array" ref="AM390">IF($AI390,MIN(IF(G2SelectionMask="x",IF(INDEX(RawDataRefData,$E390,0)&gt;0,INDEX(RawDataRefData,$E390,0)),"")),"")</f>
        <v/>
      </c>
      <c r="AN390" s="101" t="str">
        <f t="array" ref="AN390">IF($AI390,MAX(IF(G2SelectionMask="x",IF(INDEX(RawDataRefData,$E390,0)&gt;0,INDEX(RawDataRefData,$E390,0)),"")),"")</f>
        <v/>
      </c>
      <c r="AO390" s="101" t="str">
        <f t="shared" si="137"/>
        <v/>
      </c>
      <c r="AP390" s="101" t="str">
        <f t="array" ref="AP390">IF($AI390,STDEVA(IF(G2SelectionMask="x",IF(INDEX(RawDataRefData,$E390,0)&gt;0,INDEX(RawDataRefData,$E390,0)),"")),"")</f>
        <v/>
      </c>
      <c r="AQ390" s="100" t="b">
        <f t="shared" si="138"/>
        <v>0</v>
      </c>
      <c r="AR390" s="100" t="str">
        <f t="array" ref="AR390">IF($AQ390,MEDIAN(IF(G3SelectionMask="x",IF(INDEX(RawDataRefData,$E390,0)&gt;0,INDEX(RawDataRefData,$E390,0)),"")),"")</f>
        <v/>
      </c>
      <c r="AS390" s="100" t="str">
        <f t="array" ref="AS390">IF($AQ390,QUARTILE(IF(G3SelectionMask="x",IF(INDEX(RawDataRefData,$E390,0)&gt;0,INDEX(RawDataRefData,$E390,0)),""),1),"")</f>
        <v/>
      </c>
      <c r="AT390" s="100" t="str">
        <f t="array" ref="AT390">IF($AQ390,QUARTILE(IF(G3SelectionMask="x",IF(INDEX(RawDataRefData,$E390,0)&gt;0,INDEX(RawDataRefData,$E390,0)),""),3),"")</f>
        <v/>
      </c>
      <c r="AU390" s="100" t="str">
        <f t="array" ref="AU390">IF($AQ390,MIN(IF(G3SelectionMask="x",IF(INDEX(RawDataRefData,$E390,0)&gt;0,INDEX(RawDataRefData,$E390,0)),"")),"")</f>
        <v/>
      </c>
      <c r="AV390" s="100" t="str">
        <f t="array" ref="AV390">IF($AQ390,MAX(IF(G3SelectionMask="x",IF(INDEX(RawDataRefData,$E390,0)&gt;0,INDEX(RawDataRefData,$E390,0)),"")),"")</f>
        <v/>
      </c>
      <c r="AW390" s="100" t="str">
        <f t="shared" si="139"/>
        <v/>
      </c>
      <c r="AX390" s="100" t="str">
        <f t="array" ref="AX390">IF($AQ390,STDEVA(IF(G3SelectionMask="x",IF(INDEX(RawDataRefData,$E390,0)&gt;0,INDEX(RawDataRefData,$E390,0)),"")),"")</f>
        <v/>
      </c>
      <c r="AY390" s="101" t="b">
        <f t="shared" si="140"/>
        <v>0</v>
      </c>
      <c r="AZ390" s="101" t="str">
        <f t="array" ref="AZ390">IF($AY390,MEDIAN(IF(G4SelectionMask="x",IF(INDEX(RawDataRefData,$E390,0)&gt;0,INDEX(RawDataRefData,$E390,0)),"")),"")</f>
        <v/>
      </c>
      <c r="BA390" s="101" t="str">
        <f t="array" ref="BA390">IF($AY390,QUARTILE(IF(G4SelectionMask="x",IF(INDEX(RawDataRefData,$E390,0)&gt;0,INDEX(RawDataRefData,$E390,0)),""),1),"")</f>
        <v/>
      </c>
      <c r="BB390" s="101" t="str">
        <f t="array" ref="BB390">IF($AY390,QUARTILE(IF(G4SelectionMask="x",IF(INDEX(RawDataRefData,$E390,0)&gt;0,INDEX(RawDataRefData,$E390,0)),""),3),"")</f>
        <v/>
      </c>
      <c r="BC390" s="101" t="str">
        <f t="array" ref="BC390">IF($AY390,MIN(IF(G4SelectionMask="x",IF(INDEX(RawDataRefData,$E390,0)&gt;0,INDEX(RawDataRefData,$E390,0)),"")),"")</f>
        <v/>
      </c>
      <c r="BD390" s="101" t="str">
        <f t="array" ref="BD390">IF($AY390,MAX(IF(G4SelectionMask="x",IF(INDEX(RawDataRefData,$E390,0)&gt;0,INDEX(RawDataRefData,$E390,0)),"")),"")</f>
        <v/>
      </c>
      <c r="BE390" s="101" t="str">
        <f t="shared" si="141"/>
        <v/>
      </c>
      <c r="BF390" s="101" t="str">
        <f t="array" ref="BF390">IF($AY390,STDEVA(IF(G4SelectionMask="x",IF(INDEX(RawDataRefData,$E390,0)&gt;0,INDEX(RawDataRefData,$E390,0)),"")),"")</f>
        <v/>
      </c>
      <c r="BG390" s="100" t="b">
        <f t="shared" si="142"/>
        <v>0</v>
      </c>
      <c r="BH390" s="100" t="str">
        <f t="array" ref="BH390">IF($BG390,MEDIAN(IF(G5SelectionMask="x",IF(INDEX(RawDataRefData,$E390,0)&gt;0,INDEX(RawDataRefData,$E390,0)),"")),"")</f>
        <v/>
      </c>
      <c r="BI390" s="100" t="str">
        <f t="array" ref="BI390">IF($BG390,QUARTILE(IF(G5SelectionMask="x",IF(INDEX(RawDataRefData,$E390,0)&gt;0,INDEX(RawDataRefData,$E390,0)),""),1),"")</f>
        <v/>
      </c>
      <c r="BJ390" s="100" t="str">
        <f t="array" ref="BJ390">IF($BG390,QUARTILE(IF(G5SelectionMask="x",IF(INDEX(RawDataRefData,$E390,0)&gt;0,INDEX(RawDataRefData,$E390,0)),""),3),"")</f>
        <v/>
      </c>
      <c r="BK390" s="100" t="str">
        <f t="array" ref="BK390">IF($BG390,MIN(IF(G5SelectionMask="x",IF(INDEX(RawDataRefData,$E390,0)&gt;0,INDEX(RawDataRefData,$E390,0)),"")),"")</f>
        <v/>
      </c>
      <c r="BL390" s="100" t="str">
        <f t="array" ref="BL390">IF($BG390,MAX(IF(G5SelectionMask="x",IF(INDEX(RawDataRefData,$E390,0)&gt;0,INDEX(RawDataRefData,$E390,0)),"")),"")</f>
        <v/>
      </c>
      <c r="BM390" s="100" t="str">
        <f t="shared" si="143"/>
        <v/>
      </c>
      <c r="BN390" s="103" t="str">
        <f t="array" ref="BN390">IF($BG390,STDEVA(IF(G5SelectionMask="x",IF(INDEX(RawDataRefData,$E390,0)&gt;0,INDEX(RawDataRefData,$E390,0)),"")),"")</f>
        <v/>
      </c>
      <c r="BO390" s="104"/>
      <c r="BP390" s="105"/>
      <c r="BQ390" s="105"/>
      <c r="BR390" s="105"/>
      <c r="BS390" s="105"/>
      <c r="BT390" s="105"/>
      <c r="BU390" s="105"/>
      <c r="BV390" s="105"/>
      <c r="BW390" s="105"/>
      <c r="BX390" s="105"/>
      <c r="BY390" s="105"/>
      <c r="BZ390" s="105"/>
      <c r="CA390" s="105"/>
      <c r="CB390" s="105"/>
      <c r="CC390" s="105"/>
      <c r="CD390" s="105"/>
    </row>
    <row r="391" spans="1:82" x14ac:dyDescent="0.2">
      <c r="A391" s="33">
        <f t="shared" si="120"/>
        <v>0</v>
      </c>
      <c r="B391" s="206"/>
      <c r="C391" s="200"/>
      <c r="D391" s="197"/>
      <c r="E391" s="72">
        <f t="shared" si="136"/>
        <v>382</v>
      </c>
      <c r="F391" s="9" t="s">
        <v>921</v>
      </c>
      <c r="K391" s="100" t="str">
        <f t="shared" si="121"/>
        <v/>
      </c>
      <c r="L391" s="100"/>
      <c r="M391" s="100"/>
      <c r="N391" s="100"/>
      <c r="O391" s="100"/>
      <c r="P391" s="101" t="str">
        <f t="shared" si="122"/>
        <v/>
      </c>
      <c r="Q391" s="102" t="str">
        <f t="shared" si="123"/>
        <v/>
      </c>
      <c r="R391" s="102" t="str">
        <f t="shared" si="124"/>
        <v/>
      </c>
      <c r="S391" s="102" t="str">
        <f t="shared" si="125"/>
        <v/>
      </c>
      <c r="T391" s="102" t="str">
        <f t="shared" si="126"/>
        <v/>
      </c>
      <c r="U391" s="102" t="str">
        <f t="shared" si="127"/>
        <v/>
      </c>
      <c r="V391" s="102" t="str">
        <f t="shared" si="128"/>
        <v/>
      </c>
      <c r="W391" s="102" t="str">
        <f t="shared" si="129"/>
        <v/>
      </c>
      <c r="X391" s="102" t="str">
        <f t="shared" si="130"/>
        <v/>
      </c>
      <c r="Y391" s="102" t="str">
        <f t="shared" si="131"/>
        <v/>
      </c>
      <c r="Z391" s="102" t="str">
        <f t="shared" si="132"/>
        <v/>
      </c>
      <c r="AA391" s="100" t="b">
        <f t="shared" si="133"/>
        <v>0</v>
      </c>
      <c r="AB391" s="100" t="str">
        <f t="array" ref="AB391">IF($AA391,MEDIAN(IF(G1SelectionMask="x",IF(INDEX(RawDataRefData,$E391,0)&gt;0,INDEX(RawDataRefData,$E391,0)),"")),"")</f>
        <v/>
      </c>
      <c r="AC391" s="100" t="str">
        <f t="array" ref="AC391">IF($AA391,QUARTILE(IF(G1SelectionMask="x",IF(INDEX(RawDataRefData,$E391,0)&gt;0,INDEX(RawDataRefData,$E391,0)),""),1),"")</f>
        <v/>
      </c>
      <c r="AD391" s="100" t="str">
        <f t="array" ref="AD391">IF($AA391,QUARTILE(IF(G1SelectionMask="x",IF(INDEX(RawDataRefData,$E391,0)&gt;0,INDEX(RawDataRefData,$E391,0)),""),3),"")</f>
        <v/>
      </c>
      <c r="AE391" s="100" t="str">
        <f t="array" ref="AE391">IF($AA391,MIN(IF(G1SelectionMask="x",IF(INDEX(RawDataRefData,$E391,0)&gt;0,INDEX(RawDataRefData,$E391,0)),"")),"")</f>
        <v/>
      </c>
      <c r="AF391" s="100" t="str">
        <f t="array" ref="AF391">IF($AA391,MAX(IF(G1SelectionMask="x",IF(INDEX(RawDataRefData,$E391,0)&gt;0,INDEX(RawDataRefData,$E391,0)),"")),"")</f>
        <v/>
      </c>
      <c r="AG391" s="100" t="str">
        <f t="shared" si="134"/>
        <v/>
      </c>
      <c r="AH391" s="100" t="str">
        <f t="array" ref="AH391">IF($AA391,STDEVA(IF(G1SelectionMask="x",IF(INDEX(RawDataRefData,$E391,0)&gt;0,INDEX(RawDataRefData,$E391,0)),"")),"")</f>
        <v/>
      </c>
      <c r="AI391" s="101" t="b">
        <f t="shared" si="135"/>
        <v>0</v>
      </c>
      <c r="AJ391" s="101" t="str">
        <f t="array" ref="AJ391">IF($AI391,MEDIAN(IF(G2SelectionMask="x",IF(INDEX(RawDataRefData,$E391,0)&gt;0,INDEX(RawDataRefData,$E391,0)),"")),"")</f>
        <v/>
      </c>
      <c r="AK391" s="101" t="str">
        <f t="array" ref="AK391">IF($AI391,QUARTILE(IF(G2SelectionMask="x",IF(INDEX(RawDataRefData,$E391,0)&gt;0,INDEX(RawDataRefData,$E391,0)),""),1),"")</f>
        <v/>
      </c>
      <c r="AL391" s="101" t="str">
        <f t="array" ref="AL391">IF($AI391,QUARTILE(IF(G2SelectionMask="x",IF(INDEX(RawDataRefData,$E391,0)&gt;0,INDEX(RawDataRefData,$E391,0)),""),3),"")</f>
        <v/>
      </c>
      <c r="AM391" s="101" t="str">
        <f t="array" ref="AM391">IF($AI391,MIN(IF(G2SelectionMask="x",IF(INDEX(RawDataRefData,$E391,0)&gt;0,INDEX(RawDataRefData,$E391,0)),"")),"")</f>
        <v/>
      </c>
      <c r="AN391" s="101" t="str">
        <f t="array" ref="AN391">IF($AI391,MAX(IF(G2SelectionMask="x",IF(INDEX(RawDataRefData,$E391,0)&gt;0,INDEX(RawDataRefData,$E391,0)),"")),"")</f>
        <v/>
      </c>
      <c r="AO391" s="101" t="str">
        <f t="shared" si="137"/>
        <v/>
      </c>
      <c r="AP391" s="101" t="str">
        <f t="array" ref="AP391">IF($AI391,STDEVA(IF(G2SelectionMask="x",IF(INDEX(RawDataRefData,$E391,0)&gt;0,INDEX(RawDataRefData,$E391,0)),"")),"")</f>
        <v/>
      </c>
      <c r="AQ391" s="100" t="b">
        <f t="shared" si="138"/>
        <v>0</v>
      </c>
      <c r="AR391" s="100" t="str">
        <f t="array" ref="AR391">IF($AQ391,MEDIAN(IF(G3SelectionMask="x",IF(INDEX(RawDataRefData,$E391,0)&gt;0,INDEX(RawDataRefData,$E391,0)),"")),"")</f>
        <v/>
      </c>
      <c r="AS391" s="100" t="str">
        <f t="array" ref="AS391">IF($AQ391,QUARTILE(IF(G3SelectionMask="x",IF(INDEX(RawDataRefData,$E391,0)&gt;0,INDEX(RawDataRefData,$E391,0)),""),1),"")</f>
        <v/>
      </c>
      <c r="AT391" s="100" t="str">
        <f t="array" ref="AT391">IF($AQ391,QUARTILE(IF(G3SelectionMask="x",IF(INDEX(RawDataRefData,$E391,0)&gt;0,INDEX(RawDataRefData,$E391,0)),""),3),"")</f>
        <v/>
      </c>
      <c r="AU391" s="100" t="str">
        <f t="array" ref="AU391">IF($AQ391,MIN(IF(G3SelectionMask="x",IF(INDEX(RawDataRefData,$E391,0)&gt;0,INDEX(RawDataRefData,$E391,0)),"")),"")</f>
        <v/>
      </c>
      <c r="AV391" s="100" t="str">
        <f t="array" ref="AV391">IF($AQ391,MAX(IF(G3SelectionMask="x",IF(INDEX(RawDataRefData,$E391,0)&gt;0,INDEX(RawDataRefData,$E391,0)),"")),"")</f>
        <v/>
      </c>
      <c r="AW391" s="100" t="str">
        <f t="shared" si="139"/>
        <v/>
      </c>
      <c r="AX391" s="100" t="str">
        <f t="array" ref="AX391">IF($AQ391,STDEVA(IF(G3SelectionMask="x",IF(INDEX(RawDataRefData,$E391,0)&gt;0,INDEX(RawDataRefData,$E391,0)),"")),"")</f>
        <v/>
      </c>
      <c r="AY391" s="101" t="b">
        <f t="shared" si="140"/>
        <v>0</v>
      </c>
      <c r="AZ391" s="101" t="str">
        <f t="array" ref="AZ391">IF($AY391,MEDIAN(IF(G4SelectionMask="x",IF(INDEX(RawDataRefData,$E391,0)&gt;0,INDEX(RawDataRefData,$E391,0)),"")),"")</f>
        <v/>
      </c>
      <c r="BA391" s="101" t="str">
        <f t="array" ref="BA391">IF($AY391,QUARTILE(IF(G4SelectionMask="x",IF(INDEX(RawDataRefData,$E391,0)&gt;0,INDEX(RawDataRefData,$E391,0)),""),1),"")</f>
        <v/>
      </c>
      <c r="BB391" s="101" t="str">
        <f t="array" ref="BB391">IF($AY391,QUARTILE(IF(G4SelectionMask="x",IF(INDEX(RawDataRefData,$E391,0)&gt;0,INDEX(RawDataRefData,$E391,0)),""),3),"")</f>
        <v/>
      </c>
      <c r="BC391" s="101" t="str">
        <f t="array" ref="BC391">IF($AY391,MIN(IF(G4SelectionMask="x",IF(INDEX(RawDataRefData,$E391,0)&gt;0,INDEX(RawDataRefData,$E391,0)),"")),"")</f>
        <v/>
      </c>
      <c r="BD391" s="101" t="str">
        <f t="array" ref="BD391">IF($AY391,MAX(IF(G4SelectionMask="x",IF(INDEX(RawDataRefData,$E391,0)&gt;0,INDEX(RawDataRefData,$E391,0)),"")),"")</f>
        <v/>
      </c>
      <c r="BE391" s="101" t="str">
        <f t="shared" si="141"/>
        <v/>
      </c>
      <c r="BF391" s="101" t="str">
        <f t="array" ref="BF391">IF($AY391,STDEVA(IF(G4SelectionMask="x",IF(INDEX(RawDataRefData,$E391,0)&gt;0,INDEX(RawDataRefData,$E391,0)),"")),"")</f>
        <v/>
      </c>
      <c r="BG391" s="100" t="b">
        <f t="shared" si="142"/>
        <v>0</v>
      </c>
      <c r="BH391" s="100" t="str">
        <f t="array" ref="BH391">IF($BG391,MEDIAN(IF(G5SelectionMask="x",IF(INDEX(RawDataRefData,$E391,0)&gt;0,INDEX(RawDataRefData,$E391,0)),"")),"")</f>
        <v/>
      </c>
      <c r="BI391" s="100" t="str">
        <f t="array" ref="BI391">IF($BG391,QUARTILE(IF(G5SelectionMask="x",IF(INDEX(RawDataRefData,$E391,0)&gt;0,INDEX(RawDataRefData,$E391,0)),""),1),"")</f>
        <v/>
      </c>
      <c r="BJ391" s="100" t="str">
        <f t="array" ref="BJ391">IF($BG391,QUARTILE(IF(G5SelectionMask="x",IF(INDEX(RawDataRefData,$E391,0)&gt;0,INDEX(RawDataRefData,$E391,0)),""),3),"")</f>
        <v/>
      </c>
      <c r="BK391" s="100" t="str">
        <f t="array" ref="BK391">IF($BG391,MIN(IF(G5SelectionMask="x",IF(INDEX(RawDataRefData,$E391,0)&gt;0,INDEX(RawDataRefData,$E391,0)),"")),"")</f>
        <v/>
      </c>
      <c r="BL391" s="100" t="str">
        <f t="array" ref="BL391">IF($BG391,MAX(IF(G5SelectionMask="x",IF(INDEX(RawDataRefData,$E391,0)&gt;0,INDEX(RawDataRefData,$E391,0)),"")),"")</f>
        <v/>
      </c>
      <c r="BM391" s="100" t="str">
        <f t="shared" si="143"/>
        <v/>
      </c>
      <c r="BN391" s="103" t="str">
        <f t="array" ref="BN391">IF($BG391,STDEVA(IF(G5SelectionMask="x",IF(INDEX(RawDataRefData,$E391,0)&gt;0,INDEX(RawDataRefData,$E391,0)),"")),"")</f>
        <v/>
      </c>
      <c r="BO391" s="104"/>
      <c r="BP391" s="105"/>
      <c r="BQ391" s="105"/>
      <c r="BR391" s="105"/>
      <c r="BS391" s="105"/>
      <c r="BT391" s="105"/>
      <c r="BU391" s="105"/>
      <c r="BV391" s="105"/>
      <c r="BW391" s="105"/>
      <c r="BX391" s="105"/>
      <c r="BY391" s="105"/>
      <c r="BZ391" s="105"/>
      <c r="CA391" s="105"/>
      <c r="CB391" s="105"/>
      <c r="CC391" s="105"/>
      <c r="CD391" s="105"/>
    </row>
    <row r="392" spans="1:82" x14ac:dyDescent="0.2">
      <c r="A392" s="33">
        <f t="shared" si="120"/>
        <v>0</v>
      </c>
      <c r="B392" s="206"/>
      <c r="C392" s="200"/>
      <c r="D392" s="197"/>
      <c r="E392" s="72">
        <f t="shared" si="136"/>
        <v>383</v>
      </c>
      <c r="F392" s="9" t="s">
        <v>933</v>
      </c>
      <c r="K392" s="100" t="str">
        <f t="shared" si="121"/>
        <v/>
      </c>
      <c r="L392" s="100"/>
      <c r="M392" s="100"/>
      <c r="N392" s="100"/>
      <c r="O392" s="100"/>
      <c r="P392" s="101" t="str">
        <f t="shared" si="122"/>
        <v/>
      </c>
      <c r="Q392" s="102" t="str">
        <f t="shared" si="123"/>
        <v/>
      </c>
      <c r="R392" s="102" t="str">
        <f t="shared" si="124"/>
        <v/>
      </c>
      <c r="S392" s="102" t="str">
        <f t="shared" si="125"/>
        <v/>
      </c>
      <c r="T392" s="102" t="str">
        <f t="shared" si="126"/>
        <v/>
      </c>
      <c r="U392" s="102" t="str">
        <f t="shared" si="127"/>
        <v/>
      </c>
      <c r="V392" s="102" t="str">
        <f t="shared" si="128"/>
        <v/>
      </c>
      <c r="W392" s="102" t="str">
        <f t="shared" si="129"/>
        <v/>
      </c>
      <c r="X392" s="102" t="str">
        <f t="shared" si="130"/>
        <v/>
      </c>
      <c r="Y392" s="102" t="str">
        <f t="shared" si="131"/>
        <v/>
      </c>
      <c r="Z392" s="102" t="str">
        <f t="shared" si="132"/>
        <v/>
      </c>
      <c r="AA392" s="100" t="b">
        <f t="shared" si="133"/>
        <v>0</v>
      </c>
      <c r="AB392" s="100" t="str">
        <f t="array" ref="AB392">IF($AA392,MEDIAN(IF(G1SelectionMask="x",IF(INDEX(RawDataRefData,$E392,0)&gt;0,INDEX(RawDataRefData,$E392,0)),"")),"")</f>
        <v/>
      </c>
      <c r="AC392" s="100" t="str">
        <f t="array" ref="AC392">IF($AA392,QUARTILE(IF(G1SelectionMask="x",IF(INDEX(RawDataRefData,$E392,0)&gt;0,INDEX(RawDataRefData,$E392,0)),""),1),"")</f>
        <v/>
      </c>
      <c r="AD392" s="100" t="str">
        <f t="array" ref="AD392">IF($AA392,QUARTILE(IF(G1SelectionMask="x",IF(INDEX(RawDataRefData,$E392,0)&gt;0,INDEX(RawDataRefData,$E392,0)),""),3),"")</f>
        <v/>
      </c>
      <c r="AE392" s="100" t="str">
        <f t="array" ref="AE392">IF($AA392,MIN(IF(G1SelectionMask="x",IF(INDEX(RawDataRefData,$E392,0)&gt;0,INDEX(RawDataRefData,$E392,0)),"")),"")</f>
        <v/>
      </c>
      <c r="AF392" s="100" t="str">
        <f t="array" ref="AF392">IF($AA392,MAX(IF(G1SelectionMask="x",IF(INDEX(RawDataRefData,$E392,0)&gt;0,INDEX(RawDataRefData,$E392,0)),"")),"")</f>
        <v/>
      </c>
      <c r="AG392" s="100" t="str">
        <f t="shared" si="134"/>
        <v/>
      </c>
      <c r="AH392" s="100" t="str">
        <f t="array" ref="AH392">IF($AA392,STDEVA(IF(G1SelectionMask="x",IF(INDEX(RawDataRefData,$E392,0)&gt;0,INDEX(RawDataRefData,$E392,0)),"")),"")</f>
        <v/>
      </c>
      <c r="AI392" s="101" t="b">
        <f t="shared" si="135"/>
        <v>0</v>
      </c>
      <c r="AJ392" s="101" t="str">
        <f t="array" ref="AJ392">IF($AI392,MEDIAN(IF(G2SelectionMask="x",IF(INDEX(RawDataRefData,$E392,0)&gt;0,INDEX(RawDataRefData,$E392,0)),"")),"")</f>
        <v/>
      </c>
      <c r="AK392" s="101" t="str">
        <f t="array" ref="AK392">IF($AI392,QUARTILE(IF(G2SelectionMask="x",IF(INDEX(RawDataRefData,$E392,0)&gt;0,INDEX(RawDataRefData,$E392,0)),""),1),"")</f>
        <v/>
      </c>
      <c r="AL392" s="101" t="str">
        <f t="array" ref="AL392">IF($AI392,QUARTILE(IF(G2SelectionMask="x",IF(INDEX(RawDataRefData,$E392,0)&gt;0,INDEX(RawDataRefData,$E392,0)),""),3),"")</f>
        <v/>
      </c>
      <c r="AM392" s="101" t="str">
        <f t="array" ref="AM392">IF($AI392,MIN(IF(G2SelectionMask="x",IF(INDEX(RawDataRefData,$E392,0)&gt;0,INDEX(RawDataRefData,$E392,0)),"")),"")</f>
        <v/>
      </c>
      <c r="AN392" s="101" t="str">
        <f t="array" ref="AN392">IF($AI392,MAX(IF(G2SelectionMask="x",IF(INDEX(RawDataRefData,$E392,0)&gt;0,INDEX(RawDataRefData,$E392,0)),"")),"")</f>
        <v/>
      </c>
      <c r="AO392" s="101" t="str">
        <f t="shared" si="137"/>
        <v/>
      </c>
      <c r="AP392" s="101" t="str">
        <f t="array" ref="AP392">IF($AI392,STDEVA(IF(G2SelectionMask="x",IF(INDEX(RawDataRefData,$E392,0)&gt;0,INDEX(RawDataRefData,$E392,0)),"")),"")</f>
        <v/>
      </c>
      <c r="AQ392" s="100" t="b">
        <f t="shared" si="138"/>
        <v>0</v>
      </c>
      <c r="AR392" s="100" t="str">
        <f t="array" ref="AR392">IF($AQ392,MEDIAN(IF(G3SelectionMask="x",IF(INDEX(RawDataRefData,$E392,0)&gt;0,INDEX(RawDataRefData,$E392,0)),"")),"")</f>
        <v/>
      </c>
      <c r="AS392" s="100" t="str">
        <f t="array" ref="AS392">IF($AQ392,QUARTILE(IF(G3SelectionMask="x",IF(INDEX(RawDataRefData,$E392,0)&gt;0,INDEX(RawDataRefData,$E392,0)),""),1),"")</f>
        <v/>
      </c>
      <c r="AT392" s="100" t="str">
        <f t="array" ref="AT392">IF($AQ392,QUARTILE(IF(G3SelectionMask="x",IF(INDEX(RawDataRefData,$E392,0)&gt;0,INDEX(RawDataRefData,$E392,0)),""),3),"")</f>
        <v/>
      </c>
      <c r="AU392" s="100" t="str">
        <f t="array" ref="AU392">IF($AQ392,MIN(IF(G3SelectionMask="x",IF(INDEX(RawDataRefData,$E392,0)&gt;0,INDEX(RawDataRefData,$E392,0)),"")),"")</f>
        <v/>
      </c>
      <c r="AV392" s="100" t="str">
        <f t="array" ref="AV392">IF($AQ392,MAX(IF(G3SelectionMask="x",IF(INDEX(RawDataRefData,$E392,0)&gt;0,INDEX(RawDataRefData,$E392,0)),"")),"")</f>
        <v/>
      </c>
      <c r="AW392" s="100" t="str">
        <f t="shared" si="139"/>
        <v/>
      </c>
      <c r="AX392" s="100" t="str">
        <f t="array" ref="AX392">IF($AQ392,STDEVA(IF(G3SelectionMask="x",IF(INDEX(RawDataRefData,$E392,0)&gt;0,INDEX(RawDataRefData,$E392,0)),"")),"")</f>
        <v/>
      </c>
      <c r="AY392" s="101" t="b">
        <f t="shared" si="140"/>
        <v>0</v>
      </c>
      <c r="AZ392" s="101" t="str">
        <f t="array" ref="AZ392">IF($AY392,MEDIAN(IF(G4SelectionMask="x",IF(INDEX(RawDataRefData,$E392,0)&gt;0,INDEX(RawDataRefData,$E392,0)),"")),"")</f>
        <v/>
      </c>
      <c r="BA392" s="101" t="str">
        <f t="array" ref="BA392">IF($AY392,QUARTILE(IF(G4SelectionMask="x",IF(INDEX(RawDataRefData,$E392,0)&gt;0,INDEX(RawDataRefData,$E392,0)),""),1),"")</f>
        <v/>
      </c>
      <c r="BB392" s="101" t="str">
        <f t="array" ref="BB392">IF($AY392,QUARTILE(IF(G4SelectionMask="x",IF(INDEX(RawDataRefData,$E392,0)&gt;0,INDEX(RawDataRefData,$E392,0)),""),3),"")</f>
        <v/>
      </c>
      <c r="BC392" s="101" t="str">
        <f t="array" ref="BC392">IF($AY392,MIN(IF(G4SelectionMask="x",IF(INDEX(RawDataRefData,$E392,0)&gt;0,INDEX(RawDataRefData,$E392,0)),"")),"")</f>
        <v/>
      </c>
      <c r="BD392" s="101" t="str">
        <f t="array" ref="BD392">IF($AY392,MAX(IF(G4SelectionMask="x",IF(INDEX(RawDataRefData,$E392,0)&gt;0,INDEX(RawDataRefData,$E392,0)),"")),"")</f>
        <v/>
      </c>
      <c r="BE392" s="101" t="str">
        <f t="shared" si="141"/>
        <v/>
      </c>
      <c r="BF392" s="101" t="str">
        <f t="array" ref="BF392">IF($AY392,STDEVA(IF(G4SelectionMask="x",IF(INDEX(RawDataRefData,$E392,0)&gt;0,INDEX(RawDataRefData,$E392,0)),"")),"")</f>
        <v/>
      </c>
      <c r="BG392" s="100" t="b">
        <f t="shared" si="142"/>
        <v>0</v>
      </c>
      <c r="BH392" s="100" t="str">
        <f t="array" ref="BH392">IF($BG392,MEDIAN(IF(G5SelectionMask="x",IF(INDEX(RawDataRefData,$E392,0)&gt;0,INDEX(RawDataRefData,$E392,0)),"")),"")</f>
        <v/>
      </c>
      <c r="BI392" s="100" t="str">
        <f t="array" ref="BI392">IF($BG392,QUARTILE(IF(G5SelectionMask="x",IF(INDEX(RawDataRefData,$E392,0)&gt;0,INDEX(RawDataRefData,$E392,0)),""),1),"")</f>
        <v/>
      </c>
      <c r="BJ392" s="100" t="str">
        <f t="array" ref="BJ392">IF($BG392,QUARTILE(IF(G5SelectionMask="x",IF(INDEX(RawDataRefData,$E392,0)&gt;0,INDEX(RawDataRefData,$E392,0)),""),3),"")</f>
        <v/>
      </c>
      <c r="BK392" s="100" t="str">
        <f t="array" ref="BK392">IF($BG392,MIN(IF(G5SelectionMask="x",IF(INDEX(RawDataRefData,$E392,0)&gt;0,INDEX(RawDataRefData,$E392,0)),"")),"")</f>
        <v/>
      </c>
      <c r="BL392" s="100" t="str">
        <f t="array" ref="BL392">IF($BG392,MAX(IF(G5SelectionMask="x",IF(INDEX(RawDataRefData,$E392,0)&gt;0,INDEX(RawDataRefData,$E392,0)),"")),"")</f>
        <v/>
      </c>
      <c r="BM392" s="100" t="str">
        <f t="shared" si="143"/>
        <v/>
      </c>
      <c r="BN392" s="103" t="str">
        <f t="array" ref="BN392">IF($BG392,STDEVA(IF(G5SelectionMask="x",IF(INDEX(RawDataRefData,$E392,0)&gt;0,INDEX(RawDataRefData,$E392,0)),"")),"")</f>
        <v/>
      </c>
      <c r="BO392" s="104"/>
      <c r="BP392" s="105"/>
      <c r="BQ392" s="105"/>
      <c r="BR392" s="105"/>
      <c r="BS392" s="105"/>
      <c r="BT392" s="105"/>
      <c r="BU392" s="105"/>
      <c r="BV392" s="105"/>
      <c r="BW392" s="105"/>
      <c r="BX392" s="105"/>
      <c r="BY392" s="105"/>
      <c r="BZ392" s="105"/>
      <c r="CA392" s="105"/>
      <c r="CB392" s="105"/>
      <c r="CC392" s="105"/>
      <c r="CD392" s="105"/>
    </row>
    <row r="393" spans="1:82" x14ac:dyDescent="0.2">
      <c r="A393" s="33">
        <f t="shared" si="120"/>
        <v>0</v>
      </c>
      <c r="B393" s="206"/>
      <c r="C393" s="200"/>
      <c r="D393" s="197"/>
      <c r="E393" s="72">
        <f t="shared" si="136"/>
        <v>384</v>
      </c>
      <c r="F393" s="9" t="s">
        <v>924</v>
      </c>
      <c r="K393" s="100" t="str">
        <f t="shared" si="121"/>
        <v/>
      </c>
      <c r="L393" s="100"/>
      <c r="M393" s="100"/>
      <c r="N393" s="100"/>
      <c r="O393" s="100"/>
      <c r="P393" s="101" t="str">
        <f t="shared" si="122"/>
        <v/>
      </c>
      <c r="Q393" s="102" t="str">
        <f t="shared" si="123"/>
        <v/>
      </c>
      <c r="R393" s="102" t="str">
        <f t="shared" si="124"/>
        <v/>
      </c>
      <c r="S393" s="102" t="str">
        <f t="shared" si="125"/>
        <v/>
      </c>
      <c r="T393" s="102" t="str">
        <f t="shared" si="126"/>
        <v/>
      </c>
      <c r="U393" s="102" t="str">
        <f t="shared" si="127"/>
        <v/>
      </c>
      <c r="V393" s="102" t="str">
        <f t="shared" si="128"/>
        <v/>
      </c>
      <c r="W393" s="102" t="str">
        <f t="shared" si="129"/>
        <v/>
      </c>
      <c r="X393" s="102" t="str">
        <f t="shared" si="130"/>
        <v/>
      </c>
      <c r="Y393" s="102" t="str">
        <f t="shared" si="131"/>
        <v/>
      </c>
      <c r="Z393" s="102" t="str">
        <f t="shared" si="132"/>
        <v/>
      </c>
      <c r="AA393" s="100" t="b">
        <f t="shared" si="133"/>
        <v>0</v>
      </c>
      <c r="AB393" s="100" t="str">
        <f t="array" ref="AB393">IF($AA393,MEDIAN(IF(G1SelectionMask="x",IF(INDEX(RawDataRefData,$E393,0)&gt;0,INDEX(RawDataRefData,$E393,0)),"")),"")</f>
        <v/>
      </c>
      <c r="AC393" s="100" t="str">
        <f t="array" ref="AC393">IF($AA393,QUARTILE(IF(G1SelectionMask="x",IF(INDEX(RawDataRefData,$E393,0)&gt;0,INDEX(RawDataRefData,$E393,0)),""),1),"")</f>
        <v/>
      </c>
      <c r="AD393" s="100" t="str">
        <f t="array" ref="AD393">IF($AA393,QUARTILE(IF(G1SelectionMask="x",IF(INDEX(RawDataRefData,$E393,0)&gt;0,INDEX(RawDataRefData,$E393,0)),""),3),"")</f>
        <v/>
      </c>
      <c r="AE393" s="100" t="str">
        <f t="array" ref="AE393">IF($AA393,MIN(IF(G1SelectionMask="x",IF(INDEX(RawDataRefData,$E393,0)&gt;0,INDEX(RawDataRefData,$E393,0)),"")),"")</f>
        <v/>
      </c>
      <c r="AF393" s="100" t="str">
        <f t="array" ref="AF393">IF($AA393,MAX(IF(G1SelectionMask="x",IF(INDEX(RawDataRefData,$E393,0)&gt;0,INDEX(RawDataRefData,$E393,0)),"")),"")</f>
        <v/>
      </c>
      <c r="AG393" s="100" t="str">
        <f t="shared" si="134"/>
        <v/>
      </c>
      <c r="AH393" s="100" t="str">
        <f t="array" ref="AH393">IF($AA393,STDEVA(IF(G1SelectionMask="x",IF(INDEX(RawDataRefData,$E393,0)&gt;0,INDEX(RawDataRefData,$E393,0)),"")),"")</f>
        <v/>
      </c>
      <c r="AI393" s="101" t="b">
        <f t="shared" si="135"/>
        <v>0</v>
      </c>
      <c r="AJ393" s="101" t="str">
        <f t="array" ref="AJ393">IF($AI393,MEDIAN(IF(G2SelectionMask="x",IF(INDEX(RawDataRefData,$E393,0)&gt;0,INDEX(RawDataRefData,$E393,0)),"")),"")</f>
        <v/>
      </c>
      <c r="AK393" s="101" t="str">
        <f t="array" ref="AK393">IF($AI393,QUARTILE(IF(G2SelectionMask="x",IF(INDEX(RawDataRefData,$E393,0)&gt;0,INDEX(RawDataRefData,$E393,0)),""),1),"")</f>
        <v/>
      </c>
      <c r="AL393" s="101" t="str">
        <f t="array" ref="AL393">IF($AI393,QUARTILE(IF(G2SelectionMask="x",IF(INDEX(RawDataRefData,$E393,0)&gt;0,INDEX(RawDataRefData,$E393,0)),""),3),"")</f>
        <v/>
      </c>
      <c r="AM393" s="101" t="str">
        <f t="array" ref="AM393">IF($AI393,MIN(IF(G2SelectionMask="x",IF(INDEX(RawDataRefData,$E393,0)&gt;0,INDEX(RawDataRefData,$E393,0)),"")),"")</f>
        <v/>
      </c>
      <c r="AN393" s="101" t="str">
        <f t="array" ref="AN393">IF($AI393,MAX(IF(G2SelectionMask="x",IF(INDEX(RawDataRefData,$E393,0)&gt;0,INDEX(RawDataRefData,$E393,0)),"")),"")</f>
        <v/>
      </c>
      <c r="AO393" s="101" t="str">
        <f t="shared" si="137"/>
        <v/>
      </c>
      <c r="AP393" s="101" t="str">
        <f t="array" ref="AP393">IF($AI393,STDEVA(IF(G2SelectionMask="x",IF(INDEX(RawDataRefData,$E393,0)&gt;0,INDEX(RawDataRefData,$E393,0)),"")),"")</f>
        <v/>
      </c>
      <c r="AQ393" s="100" t="b">
        <f t="shared" si="138"/>
        <v>0</v>
      </c>
      <c r="AR393" s="100" t="str">
        <f t="array" ref="AR393">IF($AQ393,MEDIAN(IF(G3SelectionMask="x",IF(INDEX(RawDataRefData,$E393,0)&gt;0,INDEX(RawDataRefData,$E393,0)),"")),"")</f>
        <v/>
      </c>
      <c r="AS393" s="100" t="str">
        <f t="array" ref="AS393">IF($AQ393,QUARTILE(IF(G3SelectionMask="x",IF(INDEX(RawDataRefData,$E393,0)&gt;0,INDEX(RawDataRefData,$E393,0)),""),1),"")</f>
        <v/>
      </c>
      <c r="AT393" s="100" t="str">
        <f t="array" ref="AT393">IF($AQ393,QUARTILE(IF(G3SelectionMask="x",IF(INDEX(RawDataRefData,$E393,0)&gt;0,INDEX(RawDataRefData,$E393,0)),""),3),"")</f>
        <v/>
      </c>
      <c r="AU393" s="100" t="str">
        <f t="array" ref="AU393">IF($AQ393,MIN(IF(G3SelectionMask="x",IF(INDEX(RawDataRefData,$E393,0)&gt;0,INDEX(RawDataRefData,$E393,0)),"")),"")</f>
        <v/>
      </c>
      <c r="AV393" s="100" t="str">
        <f t="array" ref="AV393">IF($AQ393,MAX(IF(G3SelectionMask="x",IF(INDEX(RawDataRefData,$E393,0)&gt;0,INDEX(RawDataRefData,$E393,0)),"")),"")</f>
        <v/>
      </c>
      <c r="AW393" s="100" t="str">
        <f t="shared" si="139"/>
        <v/>
      </c>
      <c r="AX393" s="100" t="str">
        <f t="array" ref="AX393">IF($AQ393,STDEVA(IF(G3SelectionMask="x",IF(INDEX(RawDataRefData,$E393,0)&gt;0,INDEX(RawDataRefData,$E393,0)),"")),"")</f>
        <v/>
      </c>
      <c r="AY393" s="101" t="b">
        <f t="shared" si="140"/>
        <v>0</v>
      </c>
      <c r="AZ393" s="101" t="str">
        <f t="array" ref="AZ393">IF($AY393,MEDIAN(IF(G4SelectionMask="x",IF(INDEX(RawDataRefData,$E393,0)&gt;0,INDEX(RawDataRefData,$E393,0)),"")),"")</f>
        <v/>
      </c>
      <c r="BA393" s="101" t="str">
        <f t="array" ref="BA393">IF($AY393,QUARTILE(IF(G4SelectionMask="x",IF(INDEX(RawDataRefData,$E393,0)&gt;0,INDEX(RawDataRefData,$E393,0)),""),1),"")</f>
        <v/>
      </c>
      <c r="BB393" s="101" t="str">
        <f t="array" ref="BB393">IF($AY393,QUARTILE(IF(G4SelectionMask="x",IF(INDEX(RawDataRefData,$E393,0)&gt;0,INDEX(RawDataRefData,$E393,0)),""),3),"")</f>
        <v/>
      </c>
      <c r="BC393" s="101" t="str">
        <f t="array" ref="BC393">IF($AY393,MIN(IF(G4SelectionMask="x",IF(INDEX(RawDataRefData,$E393,0)&gt;0,INDEX(RawDataRefData,$E393,0)),"")),"")</f>
        <v/>
      </c>
      <c r="BD393" s="101" t="str">
        <f t="array" ref="BD393">IF($AY393,MAX(IF(G4SelectionMask="x",IF(INDEX(RawDataRefData,$E393,0)&gt;0,INDEX(RawDataRefData,$E393,0)),"")),"")</f>
        <v/>
      </c>
      <c r="BE393" s="101" t="str">
        <f t="shared" si="141"/>
        <v/>
      </c>
      <c r="BF393" s="101" t="str">
        <f t="array" ref="BF393">IF($AY393,STDEVA(IF(G4SelectionMask="x",IF(INDEX(RawDataRefData,$E393,0)&gt;0,INDEX(RawDataRefData,$E393,0)),"")),"")</f>
        <v/>
      </c>
      <c r="BG393" s="100" t="b">
        <f t="shared" si="142"/>
        <v>0</v>
      </c>
      <c r="BH393" s="100" t="str">
        <f t="array" ref="BH393">IF($BG393,MEDIAN(IF(G5SelectionMask="x",IF(INDEX(RawDataRefData,$E393,0)&gt;0,INDEX(RawDataRefData,$E393,0)),"")),"")</f>
        <v/>
      </c>
      <c r="BI393" s="100" t="str">
        <f t="array" ref="BI393">IF($BG393,QUARTILE(IF(G5SelectionMask="x",IF(INDEX(RawDataRefData,$E393,0)&gt;0,INDEX(RawDataRefData,$E393,0)),""),1),"")</f>
        <v/>
      </c>
      <c r="BJ393" s="100" t="str">
        <f t="array" ref="BJ393">IF($BG393,QUARTILE(IF(G5SelectionMask="x",IF(INDEX(RawDataRefData,$E393,0)&gt;0,INDEX(RawDataRefData,$E393,0)),""),3),"")</f>
        <v/>
      </c>
      <c r="BK393" s="100" t="str">
        <f t="array" ref="BK393">IF($BG393,MIN(IF(G5SelectionMask="x",IF(INDEX(RawDataRefData,$E393,0)&gt;0,INDEX(RawDataRefData,$E393,0)),"")),"")</f>
        <v/>
      </c>
      <c r="BL393" s="100" t="str">
        <f t="array" ref="BL393">IF($BG393,MAX(IF(G5SelectionMask="x",IF(INDEX(RawDataRefData,$E393,0)&gt;0,INDEX(RawDataRefData,$E393,0)),"")),"")</f>
        <v/>
      </c>
      <c r="BM393" s="100" t="str">
        <f t="shared" si="143"/>
        <v/>
      </c>
      <c r="BN393" s="103" t="str">
        <f t="array" ref="BN393">IF($BG393,STDEVA(IF(G5SelectionMask="x",IF(INDEX(RawDataRefData,$E393,0)&gt;0,INDEX(RawDataRefData,$E393,0)),"")),"")</f>
        <v/>
      </c>
      <c r="BO393" s="104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</row>
    <row r="394" spans="1:82" x14ac:dyDescent="0.2">
      <c r="A394" s="33">
        <f t="shared" si="120"/>
        <v>0</v>
      </c>
      <c r="B394" s="206"/>
      <c r="C394" s="200"/>
      <c r="D394" s="197"/>
      <c r="E394" s="72">
        <f t="shared" si="136"/>
        <v>385</v>
      </c>
      <c r="F394" s="9" t="s">
        <v>922</v>
      </c>
      <c r="K394" s="100" t="str">
        <f t="shared" si="121"/>
        <v/>
      </c>
      <c r="L394" s="100"/>
      <c r="M394" s="100"/>
      <c r="N394" s="100"/>
      <c r="O394" s="100"/>
      <c r="P394" s="101" t="str">
        <f t="shared" si="122"/>
        <v/>
      </c>
      <c r="Q394" s="102" t="str">
        <f t="shared" si="123"/>
        <v/>
      </c>
      <c r="R394" s="102" t="str">
        <f t="shared" si="124"/>
        <v/>
      </c>
      <c r="S394" s="102" t="str">
        <f t="shared" si="125"/>
        <v/>
      </c>
      <c r="T394" s="102" t="str">
        <f t="shared" si="126"/>
        <v/>
      </c>
      <c r="U394" s="102" t="str">
        <f t="shared" si="127"/>
        <v/>
      </c>
      <c r="V394" s="102" t="str">
        <f t="shared" si="128"/>
        <v/>
      </c>
      <c r="W394" s="102" t="str">
        <f t="shared" si="129"/>
        <v/>
      </c>
      <c r="X394" s="102" t="str">
        <f t="shared" si="130"/>
        <v/>
      </c>
      <c r="Y394" s="102" t="str">
        <f t="shared" si="131"/>
        <v/>
      </c>
      <c r="Z394" s="102" t="str">
        <f t="shared" si="132"/>
        <v/>
      </c>
      <c r="AA394" s="100" t="b">
        <f t="shared" si="133"/>
        <v>0</v>
      </c>
      <c r="AB394" s="100" t="str">
        <f t="array" ref="AB394">IF($AA394,MEDIAN(IF(G1SelectionMask="x",IF(INDEX(RawDataRefData,$E394,0)&gt;0,INDEX(RawDataRefData,$E394,0)),"")),"")</f>
        <v/>
      </c>
      <c r="AC394" s="100" t="str">
        <f t="array" ref="AC394">IF($AA394,QUARTILE(IF(G1SelectionMask="x",IF(INDEX(RawDataRefData,$E394,0)&gt;0,INDEX(RawDataRefData,$E394,0)),""),1),"")</f>
        <v/>
      </c>
      <c r="AD394" s="100" t="str">
        <f t="array" ref="AD394">IF($AA394,QUARTILE(IF(G1SelectionMask="x",IF(INDEX(RawDataRefData,$E394,0)&gt;0,INDEX(RawDataRefData,$E394,0)),""),3),"")</f>
        <v/>
      </c>
      <c r="AE394" s="100" t="str">
        <f t="array" ref="AE394">IF($AA394,MIN(IF(G1SelectionMask="x",IF(INDEX(RawDataRefData,$E394,0)&gt;0,INDEX(RawDataRefData,$E394,0)),"")),"")</f>
        <v/>
      </c>
      <c r="AF394" s="100" t="str">
        <f t="array" ref="AF394">IF($AA394,MAX(IF(G1SelectionMask="x",IF(INDEX(RawDataRefData,$E394,0)&gt;0,INDEX(RawDataRefData,$E394,0)),"")),"")</f>
        <v/>
      </c>
      <c r="AG394" s="100" t="str">
        <f t="shared" si="134"/>
        <v/>
      </c>
      <c r="AH394" s="100" t="str">
        <f t="array" ref="AH394">IF($AA394,STDEVA(IF(G1SelectionMask="x",IF(INDEX(RawDataRefData,$E394,0)&gt;0,INDEX(RawDataRefData,$E394,0)),"")),"")</f>
        <v/>
      </c>
      <c r="AI394" s="101" t="b">
        <f t="shared" si="135"/>
        <v>0</v>
      </c>
      <c r="AJ394" s="101" t="str">
        <f t="array" ref="AJ394">IF($AI394,MEDIAN(IF(G2SelectionMask="x",IF(INDEX(RawDataRefData,$E394,0)&gt;0,INDEX(RawDataRefData,$E394,0)),"")),"")</f>
        <v/>
      </c>
      <c r="AK394" s="101" t="str">
        <f t="array" ref="AK394">IF($AI394,QUARTILE(IF(G2SelectionMask="x",IF(INDEX(RawDataRefData,$E394,0)&gt;0,INDEX(RawDataRefData,$E394,0)),""),1),"")</f>
        <v/>
      </c>
      <c r="AL394" s="101" t="str">
        <f t="array" ref="AL394">IF($AI394,QUARTILE(IF(G2SelectionMask="x",IF(INDEX(RawDataRefData,$E394,0)&gt;0,INDEX(RawDataRefData,$E394,0)),""),3),"")</f>
        <v/>
      </c>
      <c r="AM394" s="101" t="str">
        <f t="array" ref="AM394">IF($AI394,MIN(IF(G2SelectionMask="x",IF(INDEX(RawDataRefData,$E394,0)&gt;0,INDEX(RawDataRefData,$E394,0)),"")),"")</f>
        <v/>
      </c>
      <c r="AN394" s="101" t="str">
        <f t="array" ref="AN394">IF($AI394,MAX(IF(G2SelectionMask="x",IF(INDEX(RawDataRefData,$E394,0)&gt;0,INDEX(RawDataRefData,$E394,0)),"")),"")</f>
        <v/>
      </c>
      <c r="AO394" s="101" t="str">
        <f t="shared" si="137"/>
        <v/>
      </c>
      <c r="AP394" s="101" t="str">
        <f t="array" ref="AP394">IF($AI394,STDEVA(IF(G2SelectionMask="x",IF(INDEX(RawDataRefData,$E394,0)&gt;0,INDEX(RawDataRefData,$E394,0)),"")),"")</f>
        <v/>
      </c>
      <c r="AQ394" s="100" t="b">
        <f t="shared" si="138"/>
        <v>0</v>
      </c>
      <c r="AR394" s="100" t="str">
        <f t="array" ref="AR394">IF($AQ394,MEDIAN(IF(G3SelectionMask="x",IF(INDEX(RawDataRefData,$E394,0)&gt;0,INDEX(RawDataRefData,$E394,0)),"")),"")</f>
        <v/>
      </c>
      <c r="AS394" s="100" t="str">
        <f t="array" ref="AS394">IF($AQ394,QUARTILE(IF(G3SelectionMask="x",IF(INDEX(RawDataRefData,$E394,0)&gt;0,INDEX(RawDataRefData,$E394,0)),""),1),"")</f>
        <v/>
      </c>
      <c r="AT394" s="100" t="str">
        <f t="array" ref="AT394">IF($AQ394,QUARTILE(IF(G3SelectionMask="x",IF(INDEX(RawDataRefData,$E394,0)&gt;0,INDEX(RawDataRefData,$E394,0)),""),3),"")</f>
        <v/>
      </c>
      <c r="AU394" s="100" t="str">
        <f t="array" ref="AU394">IF($AQ394,MIN(IF(G3SelectionMask="x",IF(INDEX(RawDataRefData,$E394,0)&gt;0,INDEX(RawDataRefData,$E394,0)),"")),"")</f>
        <v/>
      </c>
      <c r="AV394" s="100" t="str">
        <f t="array" ref="AV394">IF($AQ394,MAX(IF(G3SelectionMask="x",IF(INDEX(RawDataRefData,$E394,0)&gt;0,INDEX(RawDataRefData,$E394,0)),"")),"")</f>
        <v/>
      </c>
      <c r="AW394" s="100" t="str">
        <f t="shared" si="139"/>
        <v/>
      </c>
      <c r="AX394" s="100" t="str">
        <f t="array" ref="AX394">IF($AQ394,STDEVA(IF(G3SelectionMask="x",IF(INDEX(RawDataRefData,$E394,0)&gt;0,INDEX(RawDataRefData,$E394,0)),"")),"")</f>
        <v/>
      </c>
      <c r="AY394" s="101" t="b">
        <f t="shared" si="140"/>
        <v>0</v>
      </c>
      <c r="AZ394" s="101" t="str">
        <f t="array" ref="AZ394">IF($AY394,MEDIAN(IF(G4SelectionMask="x",IF(INDEX(RawDataRefData,$E394,0)&gt;0,INDEX(RawDataRefData,$E394,0)),"")),"")</f>
        <v/>
      </c>
      <c r="BA394" s="101" t="str">
        <f t="array" ref="BA394">IF($AY394,QUARTILE(IF(G4SelectionMask="x",IF(INDEX(RawDataRefData,$E394,0)&gt;0,INDEX(RawDataRefData,$E394,0)),""),1),"")</f>
        <v/>
      </c>
      <c r="BB394" s="101" t="str">
        <f t="array" ref="BB394">IF($AY394,QUARTILE(IF(G4SelectionMask="x",IF(INDEX(RawDataRefData,$E394,0)&gt;0,INDEX(RawDataRefData,$E394,0)),""),3),"")</f>
        <v/>
      </c>
      <c r="BC394" s="101" t="str">
        <f t="array" ref="BC394">IF($AY394,MIN(IF(G4SelectionMask="x",IF(INDEX(RawDataRefData,$E394,0)&gt;0,INDEX(RawDataRefData,$E394,0)),"")),"")</f>
        <v/>
      </c>
      <c r="BD394" s="101" t="str">
        <f t="array" ref="BD394">IF($AY394,MAX(IF(G4SelectionMask="x",IF(INDEX(RawDataRefData,$E394,0)&gt;0,INDEX(RawDataRefData,$E394,0)),"")),"")</f>
        <v/>
      </c>
      <c r="BE394" s="101" t="str">
        <f t="shared" si="141"/>
        <v/>
      </c>
      <c r="BF394" s="101" t="str">
        <f t="array" ref="BF394">IF($AY394,STDEVA(IF(G4SelectionMask="x",IF(INDEX(RawDataRefData,$E394,0)&gt;0,INDEX(RawDataRefData,$E394,0)),"")),"")</f>
        <v/>
      </c>
      <c r="BG394" s="100" t="b">
        <f t="shared" si="142"/>
        <v>0</v>
      </c>
      <c r="BH394" s="100" t="str">
        <f t="array" ref="BH394">IF($BG394,MEDIAN(IF(G5SelectionMask="x",IF(INDEX(RawDataRefData,$E394,0)&gt;0,INDEX(RawDataRefData,$E394,0)),"")),"")</f>
        <v/>
      </c>
      <c r="BI394" s="100" t="str">
        <f t="array" ref="BI394">IF($BG394,QUARTILE(IF(G5SelectionMask="x",IF(INDEX(RawDataRefData,$E394,0)&gt;0,INDEX(RawDataRefData,$E394,0)),""),1),"")</f>
        <v/>
      </c>
      <c r="BJ394" s="100" t="str">
        <f t="array" ref="BJ394">IF($BG394,QUARTILE(IF(G5SelectionMask="x",IF(INDEX(RawDataRefData,$E394,0)&gt;0,INDEX(RawDataRefData,$E394,0)),""),3),"")</f>
        <v/>
      </c>
      <c r="BK394" s="100" t="str">
        <f t="array" ref="BK394">IF($BG394,MIN(IF(G5SelectionMask="x",IF(INDEX(RawDataRefData,$E394,0)&gt;0,INDEX(RawDataRefData,$E394,0)),"")),"")</f>
        <v/>
      </c>
      <c r="BL394" s="100" t="str">
        <f t="array" ref="BL394">IF($BG394,MAX(IF(G5SelectionMask="x",IF(INDEX(RawDataRefData,$E394,0)&gt;0,INDEX(RawDataRefData,$E394,0)),"")),"")</f>
        <v/>
      </c>
      <c r="BM394" s="100" t="str">
        <f t="shared" si="143"/>
        <v/>
      </c>
      <c r="BN394" s="103" t="str">
        <f t="array" ref="BN394">IF($BG394,STDEVA(IF(G5SelectionMask="x",IF(INDEX(RawDataRefData,$E394,0)&gt;0,INDEX(RawDataRefData,$E394,0)),"")),"")</f>
        <v/>
      </c>
      <c r="BO394" s="104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</row>
    <row r="395" spans="1:82" x14ac:dyDescent="0.2">
      <c r="A395" s="33">
        <f t="shared" si="120"/>
        <v>0</v>
      </c>
      <c r="B395" s="206"/>
      <c r="C395" s="200"/>
      <c r="D395" s="197"/>
      <c r="E395" s="72">
        <f t="shared" si="136"/>
        <v>386</v>
      </c>
      <c r="F395" s="9" t="s">
        <v>923</v>
      </c>
      <c r="K395" s="100" t="str">
        <f t="shared" si="121"/>
        <v/>
      </c>
      <c r="L395" s="100"/>
      <c r="M395" s="100"/>
      <c r="N395" s="100"/>
      <c r="O395" s="100"/>
      <c r="P395" s="101" t="str">
        <f t="shared" si="122"/>
        <v/>
      </c>
      <c r="Q395" s="102" t="str">
        <f t="shared" si="123"/>
        <v/>
      </c>
      <c r="R395" s="102" t="str">
        <f t="shared" si="124"/>
        <v/>
      </c>
      <c r="S395" s="102" t="str">
        <f t="shared" si="125"/>
        <v/>
      </c>
      <c r="T395" s="102" t="str">
        <f t="shared" si="126"/>
        <v/>
      </c>
      <c r="U395" s="102" t="str">
        <f t="shared" si="127"/>
        <v/>
      </c>
      <c r="V395" s="102" t="str">
        <f t="shared" si="128"/>
        <v/>
      </c>
      <c r="W395" s="102" t="str">
        <f t="shared" si="129"/>
        <v/>
      </c>
      <c r="X395" s="102" t="str">
        <f t="shared" si="130"/>
        <v/>
      </c>
      <c r="Y395" s="102" t="str">
        <f t="shared" si="131"/>
        <v/>
      </c>
      <c r="Z395" s="102" t="str">
        <f t="shared" si="132"/>
        <v/>
      </c>
      <c r="AA395" s="100" t="b">
        <f t="shared" si="133"/>
        <v>0</v>
      </c>
      <c r="AB395" s="100" t="str">
        <f t="array" ref="AB395">IF($AA395,MEDIAN(IF(G1SelectionMask="x",IF(INDEX(RawDataRefData,$E395,0)&gt;0,INDEX(RawDataRefData,$E395,0)),"")),"")</f>
        <v/>
      </c>
      <c r="AC395" s="100" t="str">
        <f t="array" ref="AC395">IF($AA395,QUARTILE(IF(G1SelectionMask="x",IF(INDEX(RawDataRefData,$E395,0)&gt;0,INDEX(RawDataRefData,$E395,0)),""),1),"")</f>
        <v/>
      </c>
      <c r="AD395" s="100" t="str">
        <f t="array" ref="AD395">IF($AA395,QUARTILE(IF(G1SelectionMask="x",IF(INDEX(RawDataRefData,$E395,0)&gt;0,INDEX(RawDataRefData,$E395,0)),""),3),"")</f>
        <v/>
      </c>
      <c r="AE395" s="100" t="str">
        <f t="array" ref="AE395">IF($AA395,MIN(IF(G1SelectionMask="x",IF(INDEX(RawDataRefData,$E395,0)&gt;0,INDEX(RawDataRefData,$E395,0)),"")),"")</f>
        <v/>
      </c>
      <c r="AF395" s="100" t="str">
        <f t="array" ref="AF395">IF($AA395,MAX(IF(G1SelectionMask="x",IF(INDEX(RawDataRefData,$E395,0)&gt;0,INDEX(RawDataRefData,$E395,0)),"")),"")</f>
        <v/>
      </c>
      <c r="AG395" s="100" t="str">
        <f t="shared" si="134"/>
        <v/>
      </c>
      <c r="AH395" s="100" t="str">
        <f t="array" ref="AH395">IF($AA395,STDEVA(IF(G1SelectionMask="x",IF(INDEX(RawDataRefData,$E395,0)&gt;0,INDEX(RawDataRefData,$E395,0)),"")),"")</f>
        <v/>
      </c>
      <c r="AI395" s="101" t="b">
        <f t="shared" si="135"/>
        <v>0</v>
      </c>
      <c r="AJ395" s="101" t="str">
        <f t="array" ref="AJ395">IF($AI395,MEDIAN(IF(G2SelectionMask="x",IF(INDEX(RawDataRefData,$E395,0)&gt;0,INDEX(RawDataRefData,$E395,0)),"")),"")</f>
        <v/>
      </c>
      <c r="AK395" s="101" t="str">
        <f t="array" ref="AK395">IF($AI395,QUARTILE(IF(G2SelectionMask="x",IF(INDEX(RawDataRefData,$E395,0)&gt;0,INDEX(RawDataRefData,$E395,0)),""),1),"")</f>
        <v/>
      </c>
      <c r="AL395" s="101" t="str">
        <f t="array" ref="AL395">IF($AI395,QUARTILE(IF(G2SelectionMask="x",IF(INDEX(RawDataRefData,$E395,0)&gt;0,INDEX(RawDataRefData,$E395,0)),""),3),"")</f>
        <v/>
      </c>
      <c r="AM395" s="101" t="str">
        <f t="array" ref="AM395">IF($AI395,MIN(IF(G2SelectionMask="x",IF(INDEX(RawDataRefData,$E395,0)&gt;0,INDEX(RawDataRefData,$E395,0)),"")),"")</f>
        <v/>
      </c>
      <c r="AN395" s="101" t="str">
        <f t="array" ref="AN395">IF($AI395,MAX(IF(G2SelectionMask="x",IF(INDEX(RawDataRefData,$E395,0)&gt;0,INDEX(RawDataRefData,$E395,0)),"")),"")</f>
        <v/>
      </c>
      <c r="AO395" s="101" t="str">
        <f t="shared" si="137"/>
        <v/>
      </c>
      <c r="AP395" s="101" t="str">
        <f t="array" ref="AP395">IF($AI395,STDEVA(IF(G2SelectionMask="x",IF(INDEX(RawDataRefData,$E395,0)&gt;0,INDEX(RawDataRefData,$E395,0)),"")),"")</f>
        <v/>
      </c>
      <c r="AQ395" s="100" t="b">
        <f t="shared" si="138"/>
        <v>0</v>
      </c>
      <c r="AR395" s="100" t="str">
        <f t="array" ref="AR395">IF($AQ395,MEDIAN(IF(G3SelectionMask="x",IF(INDEX(RawDataRefData,$E395,0)&gt;0,INDEX(RawDataRefData,$E395,0)),"")),"")</f>
        <v/>
      </c>
      <c r="AS395" s="100" t="str">
        <f t="array" ref="AS395">IF($AQ395,QUARTILE(IF(G3SelectionMask="x",IF(INDEX(RawDataRefData,$E395,0)&gt;0,INDEX(RawDataRefData,$E395,0)),""),1),"")</f>
        <v/>
      </c>
      <c r="AT395" s="100" t="str">
        <f t="array" ref="AT395">IF($AQ395,QUARTILE(IF(G3SelectionMask="x",IF(INDEX(RawDataRefData,$E395,0)&gt;0,INDEX(RawDataRefData,$E395,0)),""),3),"")</f>
        <v/>
      </c>
      <c r="AU395" s="100" t="str">
        <f t="array" ref="AU395">IF($AQ395,MIN(IF(G3SelectionMask="x",IF(INDEX(RawDataRefData,$E395,0)&gt;0,INDEX(RawDataRefData,$E395,0)),"")),"")</f>
        <v/>
      </c>
      <c r="AV395" s="100" t="str">
        <f t="array" ref="AV395">IF($AQ395,MAX(IF(G3SelectionMask="x",IF(INDEX(RawDataRefData,$E395,0)&gt;0,INDEX(RawDataRefData,$E395,0)),"")),"")</f>
        <v/>
      </c>
      <c r="AW395" s="100" t="str">
        <f t="shared" si="139"/>
        <v/>
      </c>
      <c r="AX395" s="100" t="str">
        <f t="array" ref="AX395">IF($AQ395,STDEVA(IF(G3SelectionMask="x",IF(INDEX(RawDataRefData,$E395,0)&gt;0,INDEX(RawDataRefData,$E395,0)),"")),"")</f>
        <v/>
      </c>
      <c r="AY395" s="101" t="b">
        <f t="shared" si="140"/>
        <v>0</v>
      </c>
      <c r="AZ395" s="101" t="str">
        <f t="array" ref="AZ395">IF($AY395,MEDIAN(IF(G4SelectionMask="x",IF(INDEX(RawDataRefData,$E395,0)&gt;0,INDEX(RawDataRefData,$E395,0)),"")),"")</f>
        <v/>
      </c>
      <c r="BA395" s="101" t="str">
        <f t="array" ref="BA395">IF($AY395,QUARTILE(IF(G4SelectionMask="x",IF(INDEX(RawDataRefData,$E395,0)&gt;0,INDEX(RawDataRefData,$E395,0)),""),1),"")</f>
        <v/>
      </c>
      <c r="BB395" s="101" t="str">
        <f t="array" ref="BB395">IF($AY395,QUARTILE(IF(G4SelectionMask="x",IF(INDEX(RawDataRefData,$E395,0)&gt;0,INDEX(RawDataRefData,$E395,0)),""),3),"")</f>
        <v/>
      </c>
      <c r="BC395" s="101" t="str">
        <f t="array" ref="BC395">IF($AY395,MIN(IF(G4SelectionMask="x",IF(INDEX(RawDataRefData,$E395,0)&gt;0,INDEX(RawDataRefData,$E395,0)),"")),"")</f>
        <v/>
      </c>
      <c r="BD395" s="101" t="str">
        <f t="array" ref="BD395">IF($AY395,MAX(IF(G4SelectionMask="x",IF(INDEX(RawDataRefData,$E395,0)&gt;0,INDEX(RawDataRefData,$E395,0)),"")),"")</f>
        <v/>
      </c>
      <c r="BE395" s="101" t="str">
        <f t="shared" si="141"/>
        <v/>
      </c>
      <c r="BF395" s="101" t="str">
        <f t="array" ref="BF395">IF($AY395,STDEVA(IF(G4SelectionMask="x",IF(INDEX(RawDataRefData,$E395,0)&gt;0,INDEX(RawDataRefData,$E395,0)),"")),"")</f>
        <v/>
      </c>
      <c r="BG395" s="100" t="b">
        <f t="shared" si="142"/>
        <v>0</v>
      </c>
      <c r="BH395" s="100" t="str">
        <f t="array" ref="BH395">IF($BG395,MEDIAN(IF(G5SelectionMask="x",IF(INDEX(RawDataRefData,$E395,0)&gt;0,INDEX(RawDataRefData,$E395,0)),"")),"")</f>
        <v/>
      </c>
      <c r="BI395" s="100" t="str">
        <f t="array" ref="BI395">IF($BG395,QUARTILE(IF(G5SelectionMask="x",IF(INDEX(RawDataRefData,$E395,0)&gt;0,INDEX(RawDataRefData,$E395,0)),""),1),"")</f>
        <v/>
      </c>
      <c r="BJ395" s="100" t="str">
        <f t="array" ref="BJ395">IF($BG395,QUARTILE(IF(G5SelectionMask="x",IF(INDEX(RawDataRefData,$E395,0)&gt;0,INDEX(RawDataRefData,$E395,0)),""),3),"")</f>
        <v/>
      </c>
      <c r="BK395" s="100" t="str">
        <f t="array" ref="BK395">IF($BG395,MIN(IF(G5SelectionMask="x",IF(INDEX(RawDataRefData,$E395,0)&gt;0,INDEX(RawDataRefData,$E395,0)),"")),"")</f>
        <v/>
      </c>
      <c r="BL395" s="100" t="str">
        <f t="array" ref="BL395">IF($BG395,MAX(IF(G5SelectionMask="x",IF(INDEX(RawDataRefData,$E395,0)&gt;0,INDEX(RawDataRefData,$E395,0)),"")),"")</f>
        <v/>
      </c>
      <c r="BM395" s="100" t="str">
        <f t="shared" si="143"/>
        <v/>
      </c>
      <c r="BN395" s="103" t="str">
        <f t="array" ref="BN395">IF($BG395,STDEVA(IF(G5SelectionMask="x",IF(INDEX(RawDataRefData,$E395,0)&gt;0,INDEX(RawDataRefData,$E395,0)),"")),"")</f>
        <v/>
      </c>
      <c r="BO395" s="104"/>
      <c r="BP395" s="105"/>
      <c r="BQ395" s="105"/>
      <c r="BR395" s="105"/>
      <c r="BS395" s="105"/>
      <c r="BT395" s="105"/>
      <c r="BU395" s="105"/>
      <c r="BV395" s="105"/>
      <c r="BW395" s="105"/>
      <c r="BX395" s="105"/>
      <c r="BY395" s="105"/>
      <c r="BZ395" s="105"/>
      <c r="CA395" s="105"/>
      <c r="CB395" s="105"/>
      <c r="CC395" s="105"/>
      <c r="CD395" s="105"/>
    </row>
    <row r="396" spans="1:82" x14ac:dyDescent="0.2">
      <c r="A396" s="33">
        <f t="shared" si="120"/>
        <v>0</v>
      </c>
      <c r="B396" s="206"/>
      <c r="C396" s="200"/>
      <c r="D396" s="197"/>
      <c r="E396" s="72">
        <f t="shared" si="136"/>
        <v>387</v>
      </c>
      <c r="F396" s="9" t="s">
        <v>925</v>
      </c>
      <c r="K396" s="100" t="str">
        <f t="shared" si="121"/>
        <v/>
      </c>
      <c r="L396" s="100"/>
      <c r="M396" s="100"/>
      <c r="N396" s="100"/>
      <c r="O396" s="100"/>
      <c r="P396" s="101" t="str">
        <f t="shared" si="122"/>
        <v/>
      </c>
      <c r="Q396" s="102" t="str">
        <f t="shared" si="123"/>
        <v/>
      </c>
      <c r="R396" s="102" t="str">
        <f t="shared" si="124"/>
        <v/>
      </c>
      <c r="S396" s="102" t="str">
        <f t="shared" si="125"/>
        <v/>
      </c>
      <c r="T396" s="102" t="str">
        <f t="shared" si="126"/>
        <v/>
      </c>
      <c r="U396" s="102" t="str">
        <f t="shared" si="127"/>
        <v/>
      </c>
      <c r="V396" s="102" t="str">
        <f t="shared" si="128"/>
        <v/>
      </c>
      <c r="W396" s="102" t="str">
        <f t="shared" si="129"/>
        <v/>
      </c>
      <c r="X396" s="102" t="str">
        <f t="shared" si="130"/>
        <v/>
      </c>
      <c r="Y396" s="102" t="str">
        <f t="shared" si="131"/>
        <v/>
      </c>
      <c r="Z396" s="102" t="str">
        <f t="shared" si="132"/>
        <v/>
      </c>
      <c r="AA396" s="100" t="b">
        <f t="shared" si="133"/>
        <v>0</v>
      </c>
      <c r="AB396" s="100" t="str">
        <f t="array" ref="AB396">IF($AA396,MEDIAN(IF(G1SelectionMask="x",IF(INDEX(RawDataRefData,$E396,0)&gt;0,INDEX(RawDataRefData,$E396,0)),"")),"")</f>
        <v/>
      </c>
      <c r="AC396" s="100" t="str">
        <f t="array" ref="AC396">IF($AA396,QUARTILE(IF(G1SelectionMask="x",IF(INDEX(RawDataRefData,$E396,0)&gt;0,INDEX(RawDataRefData,$E396,0)),""),1),"")</f>
        <v/>
      </c>
      <c r="AD396" s="100" t="str">
        <f t="array" ref="AD396">IF($AA396,QUARTILE(IF(G1SelectionMask="x",IF(INDEX(RawDataRefData,$E396,0)&gt;0,INDEX(RawDataRefData,$E396,0)),""),3),"")</f>
        <v/>
      </c>
      <c r="AE396" s="100" t="str">
        <f t="array" ref="AE396">IF($AA396,MIN(IF(G1SelectionMask="x",IF(INDEX(RawDataRefData,$E396,0)&gt;0,INDEX(RawDataRefData,$E396,0)),"")),"")</f>
        <v/>
      </c>
      <c r="AF396" s="100" t="str">
        <f t="array" ref="AF396">IF($AA396,MAX(IF(G1SelectionMask="x",IF(INDEX(RawDataRefData,$E396,0)&gt;0,INDEX(RawDataRefData,$E396,0)),"")),"")</f>
        <v/>
      </c>
      <c r="AG396" s="100" t="str">
        <f t="shared" si="134"/>
        <v/>
      </c>
      <c r="AH396" s="100" t="str">
        <f t="array" ref="AH396">IF($AA396,STDEVA(IF(G1SelectionMask="x",IF(INDEX(RawDataRefData,$E396,0)&gt;0,INDEX(RawDataRefData,$E396,0)),"")),"")</f>
        <v/>
      </c>
      <c r="AI396" s="101" t="b">
        <f t="shared" si="135"/>
        <v>0</v>
      </c>
      <c r="AJ396" s="101" t="str">
        <f t="array" ref="AJ396">IF($AI396,MEDIAN(IF(G2SelectionMask="x",IF(INDEX(RawDataRefData,$E396,0)&gt;0,INDEX(RawDataRefData,$E396,0)),"")),"")</f>
        <v/>
      </c>
      <c r="AK396" s="101" t="str">
        <f t="array" ref="AK396">IF($AI396,QUARTILE(IF(G2SelectionMask="x",IF(INDEX(RawDataRefData,$E396,0)&gt;0,INDEX(RawDataRefData,$E396,0)),""),1),"")</f>
        <v/>
      </c>
      <c r="AL396" s="101" t="str">
        <f t="array" ref="AL396">IF($AI396,QUARTILE(IF(G2SelectionMask="x",IF(INDEX(RawDataRefData,$E396,0)&gt;0,INDEX(RawDataRefData,$E396,0)),""),3),"")</f>
        <v/>
      </c>
      <c r="AM396" s="101" t="str">
        <f t="array" ref="AM396">IF($AI396,MIN(IF(G2SelectionMask="x",IF(INDEX(RawDataRefData,$E396,0)&gt;0,INDEX(RawDataRefData,$E396,0)),"")),"")</f>
        <v/>
      </c>
      <c r="AN396" s="101" t="str">
        <f t="array" ref="AN396">IF($AI396,MAX(IF(G2SelectionMask="x",IF(INDEX(RawDataRefData,$E396,0)&gt;0,INDEX(RawDataRefData,$E396,0)),"")),"")</f>
        <v/>
      </c>
      <c r="AO396" s="101" t="str">
        <f t="shared" si="137"/>
        <v/>
      </c>
      <c r="AP396" s="101" t="str">
        <f t="array" ref="AP396">IF($AI396,STDEVA(IF(G2SelectionMask="x",IF(INDEX(RawDataRefData,$E396,0)&gt;0,INDEX(RawDataRefData,$E396,0)),"")),"")</f>
        <v/>
      </c>
      <c r="AQ396" s="100" t="b">
        <f t="shared" si="138"/>
        <v>0</v>
      </c>
      <c r="AR396" s="100" t="str">
        <f t="array" ref="AR396">IF($AQ396,MEDIAN(IF(G3SelectionMask="x",IF(INDEX(RawDataRefData,$E396,0)&gt;0,INDEX(RawDataRefData,$E396,0)),"")),"")</f>
        <v/>
      </c>
      <c r="AS396" s="100" t="str">
        <f t="array" ref="AS396">IF($AQ396,QUARTILE(IF(G3SelectionMask="x",IF(INDEX(RawDataRefData,$E396,0)&gt;0,INDEX(RawDataRefData,$E396,0)),""),1),"")</f>
        <v/>
      </c>
      <c r="AT396" s="100" t="str">
        <f t="array" ref="AT396">IF($AQ396,QUARTILE(IF(G3SelectionMask="x",IF(INDEX(RawDataRefData,$E396,0)&gt;0,INDEX(RawDataRefData,$E396,0)),""),3),"")</f>
        <v/>
      </c>
      <c r="AU396" s="100" t="str">
        <f t="array" ref="AU396">IF($AQ396,MIN(IF(G3SelectionMask="x",IF(INDEX(RawDataRefData,$E396,0)&gt;0,INDEX(RawDataRefData,$E396,0)),"")),"")</f>
        <v/>
      </c>
      <c r="AV396" s="100" t="str">
        <f t="array" ref="AV396">IF($AQ396,MAX(IF(G3SelectionMask="x",IF(INDEX(RawDataRefData,$E396,0)&gt;0,INDEX(RawDataRefData,$E396,0)),"")),"")</f>
        <v/>
      </c>
      <c r="AW396" s="100" t="str">
        <f t="shared" si="139"/>
        <v/>
      </c>
      <c r="AX396" s="100" t="str">
        <f t="array" ref="AX396">IF($AQ396,STDEVA(IF(G3SelectionMask="x",IF(INDEX(RawDataRefData,$E396,0)&gt;0,INDEX(RawDataRefData,$E396,0)),"")),"")</f>
        <v/>
      </c>
      <c r="AY396" s="101" t="b">
        <f t="shared" si="140"/>
        <v>0</v>
      </c>
      <c r="AZ396" s="101" t="str">
        <f t="array" ref="AZ396">IF($AY396,MEDIAN(IF(G4SelectionMask="x",IF(INDEX(RawDataRefData,$E396,0)&gt;0,INDEX(RawDataRefData,$E396,0)),"")),"")</f>
        <v/>
      </c>
      <c r="BA396" s="101" t="str">
        <f t="array" ref="BA396">IF($AY396,QUARTILE(IF(G4SelectionMask="x",IF(INDEX(RawDataRefData,$E396,0)&gt;0,INDEX(RawDataRefData,$E396,0)),""),1),"")</f>
        <v/>
      </c>
      <c r="BB396" s="101" t="str">
        <f t="array" ref="BB396">IF($AY396,QUARTILE(IF(G4SelectionMask="x",IF(INDEX(RawDataRefData,$E396,0)&gt;0,INDEX(RawDataRefData,$E396,0)),""),3),"")</f>
        <v/>
      </c>
      <c r="BC396" s="101" t="str">
        <f t="array" ref="BC396">IF($AY396,MIN(IF(G4SelectionMask="x",IF(INDEX(RawDataRefData,$E396,0)&gt;0,INDEX(RawDataRefData,$E396,0)),"")),"")</f>
        <v/>
      </c>
      <c r="BD396" s="101" t="str">
        <f t="array" ref="BD396">IF($AY396,MAX(IF(G4SelectionMask="x",IF(INDEX(RawDataRefData,$E396,0)&gt;0,INDEX(RawDataRefData,$E396,0)),"")),"")</f>
        <v/>
      </c>
      <c r="BE396" s="101" t="str">
        <f t="shared" si="141"/>
        <v/>
      </c>
      <c r="BF396" s="101" t="str">
        <f t="array" ref="BF396">IF($AY396,STDEVA(IF(G4SelectionMask="x",IF(INDEX(RawDataRefData,$E396,0)&gt;0,INDEX(RawDataRefData,$E396,0)),"")),"")</f>
        <v/>
      </c>
      <c r="BG396" s="100" t="b">
        <f t="shared" si="142"/>
        <v>0</v>
      </c>
      <c r="BH396" s="100" t="str">
        <f t="array" ref="BH396">IF($BG396,MEDIAN(IF(G5SelectionMask="x",IF(INDEX(RawDataRefData,$E396,0)&gt;0,INDEX(RawDataRefData,$E396,0)),"")),"")</f>
        <v/>
      </c>
      <c r="BI396" s="100" t="str">
        <f t="array" ref="BI396">IF($BG396,QUARTILE(IF(G5SelectionMask="x",IF(INDEX(RawDataRefData,$E396,0)&gt;0,INDEX(RawDataRefData,$E396,0)),""),1),"")</f>
        <v/>
      </c>
      <c r="BJ396" s="100" t="str">
        <f t="array" ref="BJ396">IF($BG396,QUARTILE(IF(G5SelectionMask="x",IF(INDEX(RawDataRefData,$E396,0)&gt;0,INDEX(RawDataRefData,$E396,0)),""),3),"")</f>
        <v/>
      </c>
      <c r="BK396" s="100" t="str">
        <f t="array" ref="BK396">IF($BG396,MIN(IF(G5SelectionMask="x",IF(INDEX(RawDataRefData,$E396,0)&gt;0,INDEX(RawDataRefData,$E396,0)),"")),"")</f>
        <v/>
      </c>
      <c r="BL396" s="100" t="str">
        <f t="array" ref="BL396">IF($BG396,MAX(IF(G5SelectionMask="x",IF(INDEX(RawDataRefData,$E396,0)&gt;0,INDEX(RawDataRefData,$E396,0)),"")),"")</f>
        <v/>
      </c>
      <c r="BM396" s="100" t="str">
        <f t="shared" si="143"/>
        <v/>
      </c>
      <c r="BN396" s="103" t="str">
        <f t="array" ref="BN396">IF($BG396,STDEVA(IF(G5SelectionMask="x",IF(INDEX(RawDataRefData,$E396,0)&gt;0,INDEX(RawDataRefData,$E396,0)),"")),"")</f>
        <v/>
      </c>
      <c r="BO396" s="104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</row>
    <row r="397" spans="1:82" x14ac:dyDescent="0.2">
      <c r="A397" s="33">
        <f t="shared" si="120"/>
        <v>0</v>
      </c>
      <c r="B397" s="206"/>
      <c r="C397" s="200"/>
      <c r="D397" s="197"/>
      <c r="E397" s="72">
        <f t="shared" si="136"/>
        <v>388</v>
      </c>
      <c r="F397" s="9" t="s">
        <v>926</v>
      </c>
      <c r="K397" s="100" t="str">
        <f t="shared" si="121"/>
        <v/>
      </c>
      <c r="L397" s="100"/>
      <c r="M397" s="100"/>
      <c r="N397" s="100"/>
      <c r="O397" s="100"/>
      <c r="P397" s="101" t="str">
        <f t="shared" si="122"/>
        <v/>
      </c>
      <c r="Q397" s="102" t="str">
        <f t="shared" si="123"/>
        <v/>
      </c>
      <c r="R397" s="102" t="str">
        <f t="shared" si="124"/>
        <v/>
      </c>
      <c r="S397" s="102" t="str">
        <f t="shared" si="125"/>
        <v/>
      </c>
      <c r="T397" s="102" t="str">
        <f t="shared" si="126"/>
        <v/>
      </c>
      <c r="U397" s="102" t="str">
        <f t="shared" si="127"/>
        <v/>
      </c>
      <c r="V397" s="102" t="str">
        <f t="shared" si="128"/>
        <v/>
      </c>
      <c r="W397" s="102" t="str">
        <f t="shared" si="129"/>
        <v/>
      </c>
      <c r="X397" s="102" t="str">
        <f t="shared" si="130"/>
        <v/>
      </c>
      <c r="Y397" s="102" t="str">
        <f t="shared" si="131"/>
        <v/>
      </c>
      <c r="Z397" s="102" t="str">
        <f t="shared" si="132"/>
        <v/>
      </c>
      <c r="AA397" s="100" t="b">
        <f t="shared" si="133"/>
        <v>0</v>
      </c>
      <c r="AB397" s="100" t="str">
        <f t="array" ref="AB397">IF($AA397,MEDIAN(IF(G1SelectionMask="x",IF(INDEX(RawDataRefData,$E397,0)&gt;0,INDEX(RawDataRefData,$E397,0)),"")),"")</f>
        <v/>
      </c>
      <c r="AC397" s="100" t="str">
        <f t="array" ref="AC397">IF($AA397,QUARTILE(IF(G1SelectionMask="x",IF(INDEX(RawDataRefData,$E397,0)&gt;0,INDEX(RawDataRefData,$E397,0)),""),1),"")</f>
        <v/>
      </c>
      <c r="AD397" s="100" t="str">
        <f t="array" ref="AD397">IF($AA397,QUARTILE(IF(G1SelectionMask="x",IF(INDEX(RawDataRefData,$E397,0)&gt;0,INDEX(RawDataRefData,$E397,0)),""),3),"")</f>
        <v/>
      </c>
      <c r="AE397" s="100" t="str">
        <f t="array" ref="AE397">IF($AA397,MIN(IF(G1SelectionMask="x",IF(INDEX(RawDataRefData,$E397,0)&gt;0,INDEX(RawDataRefData,$E397,0)),"")),"")</f>
        <v/>
      </c>
      <c r="AF397" s="100" t="str">
        <f t="array" ref="AF397">IF($AA397,MAX(IF(G1SelectionMask="x",IF(INDEX(RawDataRefData,$E397,0)&gt;0,INDEX(RawDataRefData,$E397,0)),"")),"")</f>
        <v/>
      </c>
      <c r="AG397" s="100" t="str">
        <f t="shared" si="134"/>
        <v/>
      </c>
      <c r="AH397" s="100" t="str">
        <f t="array" ref="AH397">IF($AA397,STDEVA(IF(G1SelectionMask="x",IF(INDEX(RawDataRefData,$E397,0)&gt;0,INDEX(RawDataRefData,$E397,0)),"")),"")</f>
        <v/>
      </c>
      <c r="AI397" s="101" t="b">
        <f t="shared" si="135"/>
        <v>0</v>
      </c>
      <c r="AJ397" s="101" t="str">
        <f t="array" ref="AJ397">IF($AI397,MEDIAN(IF(G2SelectionMask="x",IF(INDEX(RawDataRefData,$E397,0)&gt;0,INDEX(RawDataRefData,$E397,0)),"")),"")</f>
        <v/>
      </c>
      <c r="AK397" s="101" t="str">
        <f t="array" ref="AK397">IF($AI397,QUARTILE(IF(G2SelectionMask="x",IF(INDEX(RawDataRefData,$E397,0)&gt;0,INDEX(RawDataRefData,$E397,0)),""),1),"")</f>
        <v/>
      </c>
      <c r="AL397" s="101" t="str">
        <f t="array" ref="AL397">IF($AI397,QUARTILE(IF(G2SelectionMask="x",IF(INDEX(RawDataRefData,$E397,0)&gt;0,INDEX(RawDataRefData,$E397,0)),""),3),"")</f>
        <v/>
      </c>
      <c r="AM397" s="101" t="str">
        <f t="array" ref="AM397">IF($AI397,MIN(IF(G2SelectionMask="x",IF(INDEX(RawDataRefData,$E397,0)&gt;0,INDEX(RawDataRefData,$E397,0)),"")),"")</f>
        <v/>
      </c>
      <c r="AN397" s="101" t="str">
        <f t="array" ref="AN397">IF($AI397,MAX(IF(G2SelectionMask="x",IF(INDEX(RawDataRefData,$E397,0)&gt;0,INDEX(RawDataRefData,$E397,0)),"")),"")</f>
        <v/>
      </c>
      <c r="AO397" s="101" t="str">
        <f t="shared" si="137"/>
        <v/>
      </c>
      <c r="AP397" s="101" t="str">
        <f t="array" ref="AP397">IF($AI397,STDEVA(IF(G2SelectionMask="x",IF(INDEX(RawDataRefData,$E397,0)&gt;0,INDEX(RawDataRefData,$E397,0)),"")),"")</f>
        <v/>
      </c>
      <c r="AQ397" s="100" t="b">
        <f t="shared" si="138"/>
        <v>0</v>
      </c>
      <c r="AR397" s="100" t="str">
        <f t="array" ref="AR397">IF($AQ397,MEDIAN(IF(G3SelectionMask="x",IF(INDEX(RawDataRefData,$E397,0)&gt;0,INDEX(RawDataRefData,$E397,0)),"")),"")</f>
        <v/>
      </c>
      <c r="AS397" s="100" t="str">
        <f t="array" ref="AS397">IF($AQ397,QUARTILE(IF(G3SelectionMask="x",IF(INDEX(RawDataRefData,$E397,0)&gt;0,INDEX(RawDataRefData,$E397,0)),""),1),"")</f>
        <v/>
      </c>
      <c r="AT397" s="100" t="str">
        <f t="array" ref="AT397">IF($AQ397,QUARTILE(IF(G3SelectionMask="x",IF(INDEX(RawDataRefData,$E397,0)&gt;0,INDEX(RawDataRefData,$E397,0)),""),3),"")</f>
        <v/>
      </c>
      <c r="AU397" s="100" t="str">
        <f t="array" ref="AU397">IF($AQ397,MIN(IF(G3SelectionMask="x",IF(INDEX(RawDataRefData,$E397,0)&gt;0,INDEX(RawDataRefData,$E397,0)),"")),"")</f>
        <v/>
      </c>
      <c r="AV397" s="100" t="str">
        <f t="array" ref="AV397">IF($AQ397,MAX(IF(G3SelectionMask="x",IF(INDEX(RawDataRefData,$E397,0)&gt;0,INDEX(RawDataRefData,$E397,0)),"")),"")</f>
        <v/>
      </c>
      <c r="AW397" s="100" t="str">
        <f t="shared" si="139"/>
        <v/>
      </c>
      <c r="AX397" s="100" t="str">
        <f t="array" ref="AX397">IF($AQ397,STDEVA(IF(G3SelectionMask="x",IF(INDEX(RawDataRefData,$E397,0)&gt;0,INDEX(RawDataRefData,$E397,0)),"")),"")</f>
        <v/>
      </c>
      <c r="AY397" s="101" t="b">
        <f t="shared" si="140"/>
        <v>0</v>
      </c>
      <c r="AZ397" s="101" t="str">
        <f t="array" ref="AZ397">IF($AY397,MEDIAN(IF(G4SelectionMask="x",IF(INDEX(RawDataRefData,$E397,0)&gt;0,INDEX(RawDataRefData,$E397,0)),"")),"")</f>
        <v/>
      </c>
      <c r="BA397" s="101" t="str">
        <f t="array" ref="BA397">IF($AY397,QUARTILE(IF(G4SelectionMask="x",IF(INDEX(RawDataRefData,$E397,0)&gt;0,INDEX(RawDataRefData,$E397,0)),""),1),"")</f>
        <v/>
      </c>
      <c r="BB397" s="101" t="str">
        <f t="array" ref="BB397">IF($AY397,QUARTILE(IF(G4SelectionMask="x",IF(INDEX(RawDataRefData,$E397,0)&gt;0,INDEX(RawDataRefData,$E397,0)),""),3),"")</f>
        <v/>
      </c>
      <c r="BC397" s="101" t="str">
        <f t="array" ref="BC397">IF($AY397,MIN(IF(G4SelectionMask="x",IF(INDEX(RawDataRefData,$E397,0)&gt;0,INDEX(RawDataRefData,$E397,0)),"")),"")</f>
        <v/>
      </c>
      <c r="BD397" s="101" t="str">
        <f t="array" ref="BD397">IF($AY397,MAX(IF(G4SelectionMask="x",IF(INDEX(RawDataRefData,$E397,0)&gt;0,INDEX(RawDataRefData,$E397,0)),"")),"")</f>
        <v/>
      </c>
      <c r="BE397" s="101" t="str">
        <f t="shared" si="141"/>
        <v/>
      </c>
      <c r="BF397" s="101" t="str">
        <f t="array" ref="BF397">IF($AY397,STDEVA(IF(G4SelectionMask="x",IF(INDEX(RawDataRefData,$E397,0)&gt;0,INDEX(RawDataRefData,$E397,0)),"")),"")</f>
        <v/>
      </c>
      <c r="BG397" s="100" t="b">
        <f t="shared" si="142"/>
        <v>0</v>
      </c>
      <c r="BH397" s="100" t="str">
        <f t="array" ref="BH397">IF($BG397,MEDIAN(IF(G5SelectionMask="x",IF(INDEX(RawDataRefData,$E397,0)&gt;0,INDEX(RawDataRefData,$E397,0)),"")),"")</f>
        <v/>
      </c>
      <c r="BI397" s="100" t="str">
        <f t="array" ref="BI397">IF($BG397,QUARTILE(IF(G5SelectionMask="x",IF(INDEX(RawDataRefData,$E397,0)&gt;0,INDEX(RawDataRefData,$E397,0)),""),1),"")</f>
        <v/>
      </c>
      <c r="BJ397" s="100" t="str">
        <f t="array" ref="BJ397">IF($BG397,QUARTILE(IF(G5SelectionMask="x",IF(INDEX(RawDataRefData,$E397,0)&gt;0,INDEX(RawDataRefData,$E397,0)),""),3),"")</f>
        <v/>
      </c>
      <c r="BK397" s="100" t="str">
        <f t="array" ref="BK397">IF($BG397,MIN(IF(G5SelectionMask="x",IF(INDEX(RawDataRefData,$E397,0)&gt;0,INDEX(RawDataRefData,$E397,0)),"")),"")</f>
        <v/>
      </c>
      <c r="BL397" s="100" t="str">
        <f t="array" ref="BL397">IF($BG397,MAX(IF(G5SelectionMask="x",IF(INDEX(RawDataRefData,$E397,0)&gt;0,INDEX(RawDataRefData,$E397,0)),"")),"")</f>
        <v/>
      </c>
      <c r="BM397" s="100" t="str">
        <f t="shared" si="143"/>
        <v/>
      </c>
      <c r="BN397" s="103" t="str">
        <f t="array" ref="BN397">IF($BG397,STDEVA(IF(G5SelectionMask="x",IF(INDEX(RawDataRefData,$E397,0)&gt;0,INDEX(RawDataRefData,$E397,0)),"")),"")</f>
        <v/>
      </c>
      <c r="BO397" s="104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</row>
    <row r="398" spans="1:82" x14ac:dyDescent="0.2">
      <c r="A398" s="33">
        <f t="shared" si="120"/>
        <v>0</v>
      </c>
      <c r="B398" s="206"/>
      <c r="C398" s="200"/>
      <c r="D398" s="197"/>
      <c r="E398" s="72">
        <f t="shared" si="136"/>
        <v>389</v>
      </c>
      <c r="F398" s="9" t="s">
        <v>927</v>
      </c>
      <c r="K398" s="100" t="str">
        <f t="shared" si="121"/>
        <v/>
      </c>
      <c r="L398" s="100"/>
      <c r="M398" s="100"/>
      <c r="N398" s="100"/>
      <c r="O398" s="100"/>
      <c r="P398" s="101" t="str">
        <f t="shared" si="122"/>
        <v/>
      </c>
      <c r="Q398" s="102" t="str">
        <f t="shared" si="123"/>
        <v/>
      </c>
      <c r="R398" s="102" t="str">
        <f t="shared" si="124"/>
        <v/>
      </c>
      <c r="S398" s="102" t="str">
        <f t="shared" si="125"/>
        <v/>
      </c>
      <c r="T398" s="102" t="str">
        <f t="shared" si="126"/>
        <v/>
      </c>
      <c r="U398" s="102" t="str">
        <f t="shared" si="127"/>
        <v/>
      </c>
      <c r="V398" s="102" t="str">
        <f t="shared" si="128"/>
        <v/>
      </c>
      <c r="W398" s="102" t="str">
        <f t="shared" si="129"/>
        <v/>
      </c>
      <c r="X398" s="102" t="str">
        <f t="shared" si="130"/>
        <v/>
      </c>
      <c r="Y398" s="102" t="str">
        <f t="shared" si="131"/>
        <v/>
      </c>
      <c r="Z398" s="102" t="str">
        <f t="shared" si="132"/>
        <v/>
      </c>
      <c r="AA398" s="100" t="b">
        <f t="shared" si="133"/>
        <v>0</v>
      </c>
      <c r="AB398" s="100" t="str">
        <f t="array" ref="AB398">IF($AA398,MEDIAN(IF(G1SelectionMask="x",IF(INDEX(RawDataRefData,$E398,0)&gt;0,INDEX(RawDataRefData,$E398,0)),"")),"")</f>
        <v/>
      </c>
      <c r="AC398" s="100" t="str">
        <f t="array" ref="AC398">IF($AA398,QUARTILE(IF(G1SelectionMask="x",IF(INDEX(RawDataRefData,$E398,0)&gt;0,INDEX(RawDataRefData,$E398,0)),""),1),"")</f>
        <v/>
      </c>
      <c r="AD398" s="100" t="str">
        <f t="array" ref="AD398">IF($AA398,QUARTILE(IF(G1SelectionMask="x",IF(INDEX(RawDataRefData,$E398,0)&gt;0,INDEX(RawDataRefData,$E398,0)),""),3),"")</f>
        <v/>
      </c>
      <c r="AE398" s="100" t="str">
        <f t="array" ref="AE398">IF($AA398,MIN(IF(G1SelectionMask="x",IF(INDEX(RawDataRefData,$E398,0)&gt;0,INDEX(RawDataRefData,$E398,0)),"")),"")</f>
        <v/>
      </c>
      <c r="AF398" s="100" t="str">
        <f t="array" ref="AF398">IF($AA398,MAX(IF(G1SelectionMask="x",IF(INDEX(RawDataRefData,$E398,0)&gt;0,INDEX(RawDataRefData,$E398,0)),"")),"")</f>
        <v/>
      </c>
      <c r="AG398" s="100" t="str">
        <f t="shared" si="134"/>
        <v/>
      </c>
      <c r="AH398" s="100" t="str">
        <f t="array" ref="AH398">IF($AA398,STDEVA(IF(G1SelectionMask="x",IF(INDEX(RawDataRefData,$E398,0)&gt;0,INDEX(RawDataRefData,$E398,0)),"")),"")</f>
        <v/>
      </c>
      <c r="AI398" s="101" t="b">
        <f t="shared" si="135"/>
        <v>0</v>
      </c>
      <c r="AJ398" s="101" t="str">
        <f t="array" ref="AJ398">IF($AI398,MEDIAN(IF(G2SelectionMask="x",IF(INDEX(RawDataRefData,$E398,0)&gt;0,INDEX(RawDataRefData,$E398,0)),"")),"")</f>
        <v/>
      </c>
      <c r="AK398" s="101" t="str">
        <f t="array" ref="AK398">IF($AI398,QUARTILE(IF(G2SelectionMask="x",IF(INDEX(RawDataRefData,$E398,0)&gt;0,INDEX(RawDataRefData,$E398,0)),""),1),"")</f>
        <v/>
      </c>
      <c r="AL398" s="101" t="str">
        <f t="array" ref="AL398">IF($AI398,QUARTILE(IF(G2SelectionMask="x",IF(INDEX(RawDataRefData,$E398,0)&gt;0,INDEX(RawDataRefData,$E398,0)),""),3),"")</f>
        <v/>
      </c>
      <c r="AM398" s="101" t="str">
        <f t="array" ref="AM398">IF($AI398,MIN(IF(G2SelectionMask="x",IF(INDEX(RawDataRefData,$E398,0)&gt;0,INDEX(RawDataRefData,$E398,0)),"")),"")</f>
        <v/>
      </c>
      <c r="AN398" s="101" t="str">
        <f t="array" ref="AN398">IF($AI398,MAX(IF(G2SelectionMask="x",IF(INDEX(RawDataRefData,$E398,0)&gt;0,INDEX(RawDataRefData,$E398,0)),"")),"")</f>
        <v/>
      </c>
      <c r="AO398" s="101" t="str">
        <f t="shared" si="137"/>
        <v/>
      </c>
      <c r="AP398" s="101" t="str">
        <f t="array" ref="AP398">IF($AI398,STDEVA(IF(G2SelectionMask="x",IF(INDEX(RawDataRefData,$E398,0)&gt;0,INDEX(RawDataRefData,$E398,0)),"")),"")</f>
        <v/>
      </c>
      <c r="AQ398" s="100" t="b">
        <f t="shared" si="138"/>
        <v>0</v>
      </c>
      <c r="AR398" s="100" t="str">
        <f t="array" ref="AR398">IF($AQ398,MEDIAN(IF(G3SelectionMask="x",IF(INDEX(RawDataRefData,$E398,0)&gt;0,INDEX(RawDataRefData,$E398,0)),"")),"")</f>
        <v/>
      </c>
      <c r="AS398" s="100" t="str">
        <f t="array" ref="AS398">IF($AQ398,QUARTILE(IF(G3SelectionMask="x",IF(INDEX(RawDataRefData,$E398,0)&gt;0,INDEX(RawDataRefData,$E398,0)),""),1),"")</f>
        <v/>
      </c>
      <c r="AT398" s="100" t="str">
        <f t="array" ref="AT398">IF($AQ398,QUARTILE(IF(G3SelectionMask="x",IF(INDEX(RawDataRefData,$E398,0)&gt;0,INDEX(RawDataRefData,$E398,0)),""),3),"")</f>
        <v/>
      </c>
      <c r="AU398" s="100" t="str">
        <f t="array" ref="AU398">IF($AQ398,MIN(IF(G3SelectionMask="x",IF(INDEX(RawDataRefData,$E398,0)&gt;0,INDEX(RawDataRefData,$E398,0)),"")),"")</f>
        <v/>
      </c>
      <c r="AV398" s="100" t="str">
        <f t="array" ref="AV398">IF($AQ398,MAX(IF(G3SelectionMask="x",IF(INDEX(RawDataRefData,$E398,0)&gt;0,INDEX(RawDataRefData,$E398,0)),"")),"")</f>
        <v/>
      </c>
      <c r="AW398" s="100" t="str">
        <f t="shared" si="139"/>
        <v/>
      </c>
      <c r="AX398" s="100" t="str">
        <f t="array" ref="AX398">IF($AQ398,STDEVA(IF(G3SelectionMask="x",IF(INDEX(RawDataRefData,$E398,0)&gt;0,INDEX(RawDataRefData,$E398,0)),"")),"")</f>
        <v/>
      </c>
      <c r="AY398" s="101" t="b">
        <f t="shared" si="140"/>
        <v>0</v>
      </c>
      <c r="AZ398" s="101" t="str">
        <f t="array" ref="AZ398">IF($AY398,MEDIAN(IF(G4SelectionMask="x",IF(INDEX(RawDataRefData,$E398,0)&gt;0,INDEX(RawDataRefData,$E398,0)),"")),"")</f>
        <v/>
      </c>
      <c r="BA398" s="101" t="str">
        <f t="array" ref="BA398">IF($AY398,QUARTILE(IF(G4SelectionMask="x",IF(INDEX(RawDataRefData,$E398,0)&gt;0,INDEX(RawDataRefData,$E398,0)),""),1),"")</f>
        <v/>
      </c>
      <c r="BB398" s="101" t="str">
        <f t="array" ref="BB398">IF($AY398,QUARTILE(IF(G4SelectionMask="x",IF(INDEX(RawDataRefData,$E398,0)&gt;0,INDEX(RawDataRefData,$E398,0)),""),3),"")</f>
        <v/>
      </c>
      <c r="BC398" s="101" t="str">
        <f t="array" ref="BC398">IF($AY398,MIN(IF(G4SelectionMask="x",IF(INDEX(RawDataRefData,$E398,0)&gt;0,INDEX(RawDataRefData,$E398,0)),"")),"")</f>
        <v/>
      </c>
      <c r="BD398" s="101" t="str">
        <f t="array" ref="BD398">IF($AY398,MAX(IF(G4SelectionMask="x",IF(INDEX(RawDataRefData,$E398,0)&gt;0,INDEX(RawDataRefData,$E398,0)),"")),"")</f>
        <v/>
      </c>
      <c r="BE398" s="101" t="str">
        <f t="shared" si="141"/>
        <v/>
      </c>
      <c r="BF398" s="101" t="str">
        <f t="array" ref="BF398">IF($AY398,STDEVA(IF(G4SelectionMask="x",IF(INDEX(RawDataRefData,$E398,0)&gt;0,INDEX(RawDataRefData,$E398,0)),"")),"")</f>
        <v/>
      </c>
      <c r="BG398" s="100" t="b">
        <f t="shared" si="142"/>
        <v>0</v>
      </c>
      <c r="BH398" s="100" t="str">
        <f t="array" ref="BH398">IF($BG398,MEDIAN(IF(G5SelectionMask="x",IF(INDEX(RawDataRefData,$E398,0)&gt;0,INDEX(RawDataRefData,$E398,0)),"")),"")</f>
        <v/>
      </c>
      <c r="BI398" s="100" t="str">
        <f t="array" ref="BI398">IF($BG398,QUARTILE(IF(G5SelectionMask="x",IF(INDEX(RawDataRefData,$E398,0)&gt;0,INDEX(RawDataRefData,$E398,0)),""),1),"")</f>
        <v/>
      </c>
      <c r="BJ398" s="100" t="str">
        <f t="array" ref="BJ398">IF($BG398,QUARTILE(IF(G5SelectionMask="x",IF(INDEX(RawDataRefData,$E398,0)&gt;0,INDEX(RawDataRefData,$E398,0)),""),3),"")</f>
        <v/>
      </c>
      <c r="BK398" s="100" t="str">
        <f t="array" ref="BK398">IF($BG398,MIN(IF(G5SelectionMask="x",IF(INDEX(RawDataRefData,$E398,0)&gt;0,INDEX(RawDataRefData,$E398,0)),"")),"")</f>
        <v/>
      </c>
      <c r="BL398" s="100" t="str">
        <f t="array" ref="BL398">IF($BG398,MAX(IF(G5SelectionMask="x",IF(INDEX(RawDataRefData,$E398,0)&gt;0,INDEX(RawDataRefData,$E398,0)),"")),"")</f>
        <v/>
      </c>
      <c r="BM398" s="100" t="str">
        <f t="shared" si="143"/>
        <v/>
      </c>
      <c r="BN398" s="103" t="str">
        <f t="array" ref="BN398">IF($BG398,STDEVA(IF(G5SelectionMask="x",IF(INDEX(RawDataRefData,$E398,0)&gt;0,INDEX(RawDataRefData,$E398,0)),"")),"")</f>
        <v/>
      </c>
      <c r="BO398" s="104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</row>
    <row r="399" spans="1:82" x14ac:dyDescent="0.2">
      <c r="A399" s="33">
        <f t="shared" si="120"/>
        <v>0</v>
      </c>
      <c r="B399" s="206"/>
      <c r="C399" s="200"/>
      <c r="D399" s="197"/>
      <c r="E399" s="72">
        <f t="shared" si="136"/>
        <v>390</v>
      </c>
      <c r="F399" s="9" t="s">
        <v>928</v>
      </c>
      <c r="K399" s="100" t="str">
        <f t="shared" ref="K399:K462" si="144">IF(COUNT($BP399)=0,"",$BP399)</f>
        <v/>
      </c>
      <c r="L399" s="100"/>
      <c r="M399" s="100"/>
      <c r="N399" s="100"/>
      <c r="O399" s="100"/>
      <c r="P399" s="101" t="str">
        <f t="shared" ref="P399:P462" si="145">IF(COUNT($BQ399)=0,"",$BQ399)</f>
        <v/>
      </c>
      <c r="Q399" s="102" t="str">
        <f t="shared" ref="Q399:Q462" si="146">IF(COUNT($BR399)=0,"",$BR399)</f>
        <v/>
      </c>
      <c r="R399" s="102" t="str">
        <f t="shared" ref="R399:R462" si="147">IF(COUNT($BS399)=0,"",$BS399)</f>
        <v/>
      </c>
      <c r="S399" s="102" t="str">
        <f t="shared" ref="S399:S462" si="148">IF(COUNT($BT399)=0,"",$BT399)</f>
        <v/>
      </c>
      <c r="T399" s="102" t="str">
        <f t="shared" ref="T399:T462" si="149">IF(COUNT($BU399)=0,"",$BU399)</f>
        <v/>
      </c>
      <c r="U399" s="102" t="str">
        <f t="shared" ref="U399:U462" si="150">IF(COUNT($BV399)=0,"",$BV399)</f>
        <v/>
      </c>
      <c r="V399" s="102" t="str">
        <f t="shared" ref="V399:V462" si="151">IF(COUNT($BW399)=0,"",$BW399)</f>
        <v/>
      </c>
      <c r="W399" s="102" t="str">
        <f t="shared" ref="W399:W462" si="152">IF(COUNT($BX399)=0,"",$BX399)</f>
        <v/>
      </c>
      <c r="X399" s="102" t="str">
        <f t="shared" ref="X399:X462" si="153">IF(COUNT($BY399)=0,"",$BY399)</f>
        <v/>
      </c>
      <c r="Y399" s="102" t="str">
        <f t="shared" ref="Y399:Y462" si="154">IF(COUNT($BZ399)=0,"",$BZ399)</f>
        <v/>
      </c>
      <c r="Z399" s="102" t="str">
        <f t="shared" ref="Z399:Z462" si="155">IF(COUNT($CA399)=0,"",$CA399)</f>
        <v/>
      </c>
      <c r="AA399" s="100" t="b">
        <f t="shared" ref="AA399:AA462" si="156">COUNTIFS(G1SelectionMask,"x",INDEX(RawDataRefData,$E399,0),"&gt;0")&gt;=RuleofN</f>
        <v>0</v>
      </c>
      <c r="AB399" s="100" t="str">
        <f t="array" ref="AB399">IF($AA399,MEDIAN(IF(G1SelectionMask="x",IF(INDEX(RawDataRefData,$E399,0)&gt;0,INDEX(RawDataRefData,$E399,0)),"")),"")</f>
        <v/>
      </c>
      <c r="AC399" s="100" t="str">
        <f t="array" ref="AC399">IF($AA399,QUARTILE(IF(G1SelectionMask="x",IF(INDEX(RawDataRefData,$E399,0)&gt;0,INDEX(RawDataRefData,$E399,0)),""),1),"")</f>
        <v/>
      </c>
      <c r="AD399" s="100" t="str">
        <f t="array" ref="AD399">IF($AA399,QUARTILE(IF(G1SelectionMask="x",IF(INDEX(RawDataRefData,$E399,0)&gt;0,INDEX(RawDataRefData,$E399,0)),""),3),"")</f>
        <v/>
      </c>
      <c r="AE399" s="100" t="str">
        <f t="array" ref="AE399">IF($AA399,MIN(IF(G1SelectionMask="x",IF(INDEX(RawDataRefData,$E399,0)&gt;0,INDEX(RawDataRefData,$E399,0)),"")),"")</f>
        <v/>
      </c>
      <c r="AF399" s="100" t="str">
        <f t="array" ref="AF399">IF($AA399,MAX(IF(G1SelectionMask="x",IF(INDEX(RawDataRefData,$E399,0)&gt;0,INDEX(RawDataRefData,$E399,0)),"")),"")</f>
        <v/>
      </c>
      <c r="AG399" s="100" t="str">
        <f t="shared" ref="AG399:AG462" si="157">IF($AA399,AVERAGEIF(G1SelectionMask,"x",INDEX(RawDataRefData,$E399,0)),"")</f>
        <v/>
      </c>
      <c r="AH399" s="100" t="str">
        <f t="array" ref="AH399">IF($AA399,STDEVA(IF(G1SelectionMask="x",IF(INDEX(RawDataRefData,$E399,0)&gt;0,INDEX(RawDataRefData,$E399,0)),"")),"")</f>
        <v/>
      </c>
      <c r="AI399" s="101" t="b">
        <f t="shared" ref="AI399:AI462" si="158">COUNTIFS(G2SelectionMask,"x",INDEX(RawDataRefData,$E399,0),"&gt;0")&gt;=RuleofN</f>
        <v>0</v>
      </c>
      <c r="AJ399" s="101" t="str">
        <f t="array" ref="AJ399">IF($AI399,MEDIAN(IF(G2SelectionMask="x",IF(INDEX(RawDataRefData,$E399,0)&gt;0,INDEX(RawDataRefData,$E399,0)),"")),"")</f>
        <v/>
      </c>
      <c r="AK399" s="101" t="str">
        <f t="array" ref="AK399">IF($AI399,QUARTILE(IF(G2SelectionMask="x",IF(INDEX(RawDataRefData,$E399,0)&gt;0,INDEX(RawDataRefData,$E399,0)),""),1),"")</f>
        <v/>
      </c>
      <c r="AL399" s="101" t="str">
        <f t="array" ref="AL399">IF($AI399,QUARTILE(IF(G2SelectionMask="x",IF(INDEX(RawDataRefData,$E399,0)&gt;0,INDEX(RawDataRefData,$E399,0)),""),3),"")</f>
        <v/>
      </c>
      <c r="AM399" s="101" t="str">
        <f t="array" ref="AM399">IF($AI399,MIN(IF(G2SelectionMask="x",IF(INDEX(RawDataRefData,$E399,0)&gt;0,INDEX(RawDataRefData,$E399,0)),"")),"")</f>
        <v/>
      </c>
      <c r="AN399" s="101" t="str">
        <f t="array" ref="AN399">IF($AI399,MAX(IF(G2SelectionMask="x",IF(INDEX(RawDataRefData,$E399,0)&gt;0,INDEX(RawDataRefData,$E399,0)),"")),"")</f>
        <v/>
      </c>
      <c r="AO399" s="101" t="str">
        <f t="shared" si="137"/>
        <v/>
      </c>
      <c r="AP399" s="101" t="str">
        <f t="array" ref="AP399">IF($AI399,STDEVA(IF(G2SelectionMask="x",IF(INDEX(RawDataRefData,$E399,0)&gt;0,INDEX(RawDataRefData,$E399,0)),"")),"")</f>
        <v/>
      </c>
      <c r="AQ399" s="100" t="b">
        <f t="shared" si="138"/>
        <v>0</v>
      </c>
      <c r="AR399" s="100" t="str">
        <f t="array" ref="AR399">IF($AQ399,MEDIAN(IF(G3SelectionMask="x",IF(INDEX(RawDataRefData,$E399,0)&gt;0,INDEX(RawDataRefData,$E399,0)),"")),"")</f>
        <v/>
      </c>
      <c r="AS399" s="100" t="str">
        <f t="array" ref="AS399">IF($AQ399,QUARTILE(IF(G3SelectionMask="x",IF(INDEX(RawDataRefData,$E399,0)&gt;0,INDEX(RawDataRefData,$E399,0)),""),1),"")</f>
        <v/>
      </c>
      <c r="AT399" s="100" t="str">
        <f t="array" ref="AT399">IF($AQ399,QUARTILE(IF(G3SelectionMask="x",IF(INDEX(RawDataRefData,$E399,0)&gt;0,INDEX(RawDataRefData,$E399,0)),""),3),"")</f>
        <v/>
      </c>
      <c r="AU399" s="100" t="str">
        <f t="array" ref="AU399">IF($AQ399,MIN(IF(G3SelectionMask="x",IF(INDEX(RawDataRefData,$E399,0)&gt;0,INDEX(RawDataRefData,$E399,0)),"")),"")</f>
        <v/>
      </c>
      <c r="AV399" s="100" t="str">
        <f t="array" ref="AV399">IF($AQ399,MAX(IF(G3SelectionMask="x",IF(INDEX(RawDataRefData,$E399,0)&gt;0,INDEX(RawDataRefData,$E399,0)),"")),"")</f>
        <v/>
      </c>
      <c r="AW399" s="100" t="str">
        <f t="shared" si="139"/>
        <v/>
      </c>
      <c r="AX399" s="100" t="str">
        <f t="array" ref="AX399">IF($AQ399,STDEVA(IF(G3SelectionMask="x",IF(INDEX(RawDataRefData,$E399,0)&gt;0,INDEX(RawDataRefData,$E399,0)),"")),"")</f>
        <v/>
      </c>
      <c r="AY399" s="101" t="b">
        <f t="shared" si="140"/>
        <v>0</v>
      </c>
      <c r="AZ399" s="101" t="str">
        <f t="array" ref="AZ399">IF($AY399,MEDIAN(IF(G4SelectionMask="x",IF(INDEX(RawDataRefData,$E399,0)&gt;0,INDEX(RawDataRefData,$E399,0)),"")),"")</f>
        <v/>
      </c>
      <c r="BA399" s="101" t="str">
        <f t="array" ref="BA399">IF($AY399,QUARTILE(IF(G4SelectionMask="x",IF(INDEX(RawDataRefData,$E399,0)&gt;0,INDEX(RawDataRefData,$E399,0)),""),1),"")</f>
        <v/>
      </c>
      <c r="BB399" s="101" t="str">
        <f t="array" ref="BB399">IF($AY399,QUARTILE(IF(G4SelectionMask="x",IF(INDEX(RawDataRefData,$E399,0)&gt;0,INDEX(RawDataRefData,$E399,0)),""),3),"")</f>
        <v/>
      </c>
      <c r="BC399" s="101" t="str">
        <f t="array" ref="BC399">IF($AY399,MIN(IF(G4SelectionMask="x",IF(INDEX(RawDataRefData,$E399,0)&gt;0,INDEX(RawDataRefData,$E399,0)),"")),"")</f>
        <v/>
      </c>
      <c r="BD399" s="101" t="str">
        <f t="array" ref="BD399">IF($AY399,MAX(IF(G4SelectionMask="x",IF(INDEX(RawDataRefData,$E399,0)&gt;0,INDEX(RawDataRefData,$E399,0)),"")),"")</f>
        <v/>
      </c>
      <c r="BE399" s="101" t="str">
        <f t="shared" si="141"/>
        <v/>
      </c>
      <c r="BF399" s="101" t="str">
        <f t="array" ref="BF399">IF($AY399,STDEVA(IF(G4SelectionMask="x",IF(INDEX(RawDataRefData,$E399,0)&gt;0,INDEX(RawDataRefData,$E399,0)),"")),"")</f>
        <v/>
      </c>
      <c r="BG399" s="100" t="b">
        <f t="shared" si="142"/>
        <v>0</v>
      </c>
      <c r="BH399" s="100" t="str">
        <f t="array" ref="BH399">IF($BG399,MEDIAN(IF(G5SelectionMask="x",IF(INDEX(RawDataRefData,$E399,0)&gt;0,INDEX(RawDataRefData,$E399,0)),"")),"")</f>
        <v/>
      </c>
      <c r="BI399" s="100" t="str">
        <f t="array" ref="BI399">IF($BG399,QUARTILE(IF(G5SelectionMask="x",IF(INDEX(RawDataRefData,$E399,0)&gt;0,INDEX(RawDataRefData,$E399,0)),""),1),"")</f>
        <v/>
      </c>
      <c r="BJ399" s="100" t="str">
        <f t="array" ref="BJ399">IF($BG399,QUARTILE(IF(G5SelectionMask="x",IF(INDEX(RawDataRefData,$E399,0)&gt;0,INDEX(RawDataRefData,$E399,0)),""),3),"")</f>
        <v/>
      </c>
      <c r="BK399" s="100" t="str">
        <f t="array" ref="BK399">IF($BG399,MIN(IF(G5SelectionMask="x",IF(INDEX(RawDataRefData,$E399,0)&gt;0,INDEX(RawDataRefData,$E399,0)),"")),"")</f>
        <v/>
      </c>
      <c r="BL399" s="100" t="str">
        <f t="array" ref="BL399">IF($BG399,MAX(IF(G5SelectionMask="x",IF(INDEX(RawDataRefData,$E399,0)&gt;0,INDEX(RawDataRefData,$E399,0)),"")),"")</f>
        <v/>
      </c>
      <c r="BM399" s="100" t="str">
        <f t="shared" si="143"/>
        <v/>
      </c>
      <c r="BN399" s="103" t="str">
        <f t="array" ref="BN399">IF($BG399,STDEVA(IF(G5SelectionMask="x",IF(INDEX(RawDataRefData,$E399,0)&gt;0,INDEX(RawDataRefData,$E399,0)),"")),"")</f>
        <v/>
      </c>
      <c r="BO399" s="104"/>
      <c r="BP399" s="105"/>
      <c r="BQ399" s="105"/>
      <c r="BR399" s="105"/>
      <c r="BS399" s="105"/>
      <c r="BT399" s="105"/>
      <c r="BU399" s="105"/>
      <c r="BV399" s="105"/>
      <c r="BW399" s="105"/>
      <c r="BX399" s="105"/>
      <c r="BY399" s="105"/>
      <c r="BZ399" s="105"/>
      <c r="CA399" s="105"/>
      <c r="CB399" s="105"/>
      <c r="CC399" s="105"/>
      <c r="CD399" s="105"/>
    </row>
    <row r="400" spans="1:82" x14ac:dyDescent="0.2">
      <c r="A400" s="33">
        <f t="shared" si="120"/>
        <v>0</v>
      </c>
      <c r="B400" s="206"/>
      <c r="C400" s="200"/>
      <c r="D400" s="197"/>
      <c r="E400" s="72">
        <f t="shared" ref="E400:E463" si="159">ROW()-RawDataFieldKeyBaseRow</f>
        <v>391</v>
      </c>
      <c r="F400" s="9" t="s">
        <v>929</v>
      </c>
      <c r="K400" s="100" t="str">
        <f t="shared" si="144"/>
        <v/>
      </c>
      <c r="L400" s="100"/>
      <c r="M400" s="100"/>
      <c r="N400" s="100"/>
      <c r="O400" s="100"/>
      <c r="P400" s="101" t="str">
        <f t="shared" si="145"/>
        <v/>
      </c>
      <c r="Q400" s="102" t="str">
        <f t="shared" si="146"/>
        <v/>
      </c>
      <c r="R400" s="102" t="str">
        <f t="shared" si="147"/>
        <v/>
      </c>
      <c r="S400" s="102" t="str">
        <f t="shared" si="148"/>
        <v/>
      </c>
      <c r="T400" s="102" t="str">
        <f t="shared" si="149"/>
        <v/>
      </c>
      <c r="U400" s="102" t="str">
        <f t="shared" si="150"/>
        <v/>
      </c>
      <c r="V400" s="102" t="str">
        <f t="shared" si="151"/>
        <v/>
      </c>
      <c r="W400" s="102" t="str">
        <f t="shared" si="152"/>
        <v/>
      </c>
      <c r="X400" s="102" t="str">
        <f t="shared" si="153"/>
        <v/>
      </c>
      <c r="Y400" s="102" t="str">
        <f t="shared" si="154"/>
        <v/>
      </c>
      <c r="Z400" s="102" t="str">
        <f t="shared" si="155"/>
        <v/>
      </c>
      <c r="AA400" s="100" t="b">
        <f t="shared" si="156"/>
        <v>0</v>
      </c>
      <c r="AB400" s="100" t="str">
        <f t="array" ref="AB400">IF($AA400,MEDIAN(IF(G1SelectionMask="x",IF(INDEX(RawDataRefData,$E400,0)&gt;0,INDEX(RawDataRefData,$E400,0)),"")),"")</f>
        <v/>
      </c>
      <c r="AC400" s="100" t="str">
        <f t="array" ref="AC400">IF($AA400,QUARTILE(IF(G1SelectionMask="x",IF(INDEX(RawDataRefData,$E400,0)&gt;0,INDEX(RawDataRefData,$E400,0)),""),1),"")</f>
        <v/>
      </c>
      <c r="AD400" s="100" t="str">
        <f t="array" ref="AD400">IF($AA400,QUARTILE(IF(G1SelectionMask="x",IF(INDEX(RawDataRefData,$E400,0)&gt;0,INDEX(RawDataRefData,$E400,0)),""),3),"")</f>
        <v/>
      </c>
      <c r="AE400" s="100" t="str">
        <f t="array" ref="AE400">IF($AA400,MIN(IF(G1SelectionMask="x",IF(INDEX(RawDataRefData,$E400,0)&gt;0,INDEX(RawDataRefData,$E400,0)),"")),"")</f>
        <v/>
      </c>
      <c r="AF400" s="100" t="str">
        <f t="array" ref="AF400">IF($AA400,MAX(IF(G1SelectionMask="x",IF(INDEX(RawDataRefData,$E400,0)&gt;0,INDEX(RawDataRefData,$E400,0)),"")),"")</f>
        <v/>
      </c>
      <c r="AG400" s="100" t="str">
        <f t="shared" si="157"/>
        <v/>
      </c>
      <c r="AH400" s="100" t="str">
        <f t="array" ref="AH400">IF($AA400,STDEVA(IF(G1SelectionMask="x",IF(INDEX(RawDataRefData,$E400,0)&gt;0,INDEX(RawDataRefData,$E400,0)),"")),"")</f>
        <v/>
      </c>
      <c r="AI400" s="101" t="b">
        <f t="shared" si="158"/>
        <v>0</v>
      </c>
      <c r="AJ400" s="101" t="str">
        <f t="array" ref="AJ400">IF($AI400,MEDIAN(IF(G2SelectionMask="x",IF(INDEX(RawDataRefData,$E400,0)&gt;0,INDEX(RawDataRefData,$E400,0)),"")),"")</f>
        <v/>
      </c>
      <c r="AK400" s="101" t="str">
        <f t="array" ref="AK400">IF($AI400,QUARTILE(IF(G2SelectionMask="x",IF(INDEX(RawDataRefData,$E400,0)&gt;0,INDEX(RawDataRefData,$E400,0)),""),1),"")</f>
        <v/>
      </c>
      <c r="AL400" s="101" t="str">
        <f t="array" ref="AL400">IF($AI400,QUARTILE(IF(G2SelectionMask="x",IF(INDEX(RawDataRefData,$E400,0)&gt;0,INDEX(RawDataRefData,$E400,0)),""),3),"")</f>
        <v/>
      </c>
      <c r="AM400" s="101" t="str">
        <f t="array" ref="AM400">IF($AI400,MIN(IF(G2SelectionMask="x",IF(INDEX(RawDataRefData,$E400,0)&gt;0,INDEX(RawDataRefData,$E400,0)),"")),"")</f>
        <v/>
      </c>
      <c r="AN400" s="101" t="str">
        <f t="array" ref="AN400">IF($AI400,MAX(IF(G2SelectionMask="x",IF(INDEX(RawDataRefData,$E400,0)&gt;0,INDEX(RawDataRefData,$E400,0)),"")),"")</f>
        <v/>
      </c>
      <c r="AO400" s="101" t="str">
        <f t="shared" ref="AO400:AO463" si="160">IF($AI400,AVERAGEIF(G2SelectionMask,"x",INDEX(RawDataRefData,$E400,0)),"")</f>
        <v/>
      </c>
      <c r="AP400" s="101" t="str">
        <f t="array" ref="AP400">IF($AI400,STDEVA(IF(G2SelectionMask="x",IF(INDEX(RawDataRefData,$E400,0)&gt;0,INDEX(RawDataRefData,$E400,0)),"")),"")</f>
        <v/>
      </c>
      <c r="AQ400" s="100" t="b">
        <f t="shared" ref="AQ400:AQ463" si="161">COUNTIFS(G3SelectionMask,"x",INDEX(RawDataRefData,$E400,0),"&gt;0")&gt;=RuleofN</f>
        <v>0</v>
      </c>
      <c r="AR400" s="100" t="str">
        <f t="array" ref="AR400">IF($AQ400,MEDIAN(IF(G3SelectionMask="x",IF(INDEX(RawDataRefData,$E400,0)&gt;0,INDEX(RawDataRefData,$E400,0)),"")),"")</f>
        <v/>
      </c>
      <c r="AS400" s="100" t="str">
        <f t="array" ref="AS400">IF($AQ400,QUARTILE(IF(G3SelectionMask="x",IF(INDEX(RawDataRefData,$E400,0)&gt;0,INDEX(RawDataRefData,$E400,0)),""),1),"")</f>
        <v/>
      </c>
      <c r="AT400" s="100" t="str">
        <f t="array" ref="AT400">IF($AQ400,QUARTILE(IF(G3SelectionMask="x",IF(INDEX(RawDataRefData,$E400,0)&gt;0,INDEX(RawDataRefData,$E400,0)),""),3),"")</f>
        <v/>
      </c>
      <c r="AU400" s="100" t="str">
        <f t="array" ref="AU400">IF($AQ400,MIN(IF(G3SelectionMask="x",IF(INDEX(RawDataRefData,$E400,0)&gt;0,INDEX(RawDataRefData,$E400,0)),"")),"")</f>
        <v/>
      </c>
      <c r="AV400" s="100" t="str">
        <f t="array" ref="AV400">IF($AQ400,MAX(IF(G3SelectionMask="x",IF(INDEX(RawDataRefData,$E400,0)&gt;0,INDEX(RawDataRefData,$E400,0)),"")),"")</f>
        <v/>
      </c>
      <c r="AW400" s="100" t="str">
        <f t="shared" ref="AW400:AW463" si="162">IF($AQ400,AVERAGEIF(G3SelectionMask,"x",INDEX(RawDataRefData,$E400,0)),"")</f>
        <v/>
      </c>
      <c r="AX400" s="100" t="str">
        <f t="array" ref="AX400">IF($AQ400,STDEVA(IF(G3SelectionMask="x",IF(INDEX(RawDataRefData,$E400,0)&gt;0,INDEX(RawDataRefData,$E400,0)),"")),"")</f>
        <v/>
      </c>
      <c r="AY400" s="101" t="b">
        <f t="shared" ref="AY400:AY463" si="163">COUNTIFS(G4SelectionMask,"x",INDEX(RawDataRefData,$E400,0),"&gt;0")&gt;=RuleofN</f>
        <v>0</v>
      </c>
      <c r="AZ400" s="101" t="str">
        <f t="array" ref="AZ400">IF($AY400,MEDIAN(IF(G4SelectionMask="x",IF(INDEX(RawDataRefData,$E400,0)&gt;0,INDEX(RawDataRefData,$E400,0)),"")),"")</f>
        <v/>
      </c>
      <c r="BA400" s="101" t="str">
        <f t="array" ref="BA400">IF($AY400,QUARTILE(IF(G4SelectionMask="x",IF(INDEX(RawDataRefData,$E400,0)&gt;0,INDEX(RawDataRefData,$E400,0)),""),1),"")</f>
        <v/>
      </c>
      <c r="BB400" s="101" t="str">
        <f t="array" ref="BB400">IF($AY400,QUARTILE(IF(G4SelectionMask="x",IF(INDEX(RawDataRefData,$E400,0)&gt;0,INDEX(RawDataRefData,$E400,0)),""),3),"")</f>
        <v/>
      </c>
      <c r="BC400" s="101" t="str">
        <f t="array" ref="BC400">IF($AY400,MIN(IF(G4SelectionMask="x",IF(INDEX(RawDataRefData,$E400,0)&gt;0,INDEX(RawDataRefData,$E400,0)),"")),"")</f>
        <v/>
      </c>
      <c r="BD400" s="101" t="str">
        <f t="array" ref="BD400">IF($AY400,MAX(IF(G4SelectionMask="x",IF(INDEX(RawDataRefData,$E400,0)&gt;0,INDEX(RawDataRefData,$E400,0)),"")),"")</f>
        <v/>
      </c>
      <c r="BE400" s="101" t="str">
        <f t="shared" ref="BE400:BE463" si="164">IF($AY400,AVERAGEIF(G4SelectionMask,"x",INDEX(RawDataRefData,$E400,0)),"")</f>
        <v/>
      </c>
      <c r="BF400" s="101" t="str">
        <f t="array" ref="BF400">IF($AY400,STDEVA(IF(G4SelectionMask="x",IF(INDEX(RawDataRefData,$E400,0)&gt;0,INDEX(RawDataRefData,$E400,0)),"")),"")</f>
        <v/>
      </c>
      <c r="BG400" s="100" t="b">
        <f t="shared" ref="BG400:BG463" si="165">COUNTIFS(G5SelectionMask,"x",INDEX(RawDataRefData,$E400,0),"&gt;0")&gt;=RuleofN</f>
        <v>0</v>
      </c>
      <c r="BH400" s="100" t="str">
        <f t="array" ref="BH400">IF($BG400,MEDIAN(IF(G5SelectionMask="x",IF(INDEX(RawDataRefData,$E400,0)&gt;0,INDEX(RawDataRefData,$E400,0)),"")),"")</f>
        <v/>
      </c>
      <c r="BI400" s="100" t="str">
        <f t="array" ref="BI400">IF($BG400,QUARTILE(IF(G5SelectionMask="x",IF(INDEX(RawDataRefData,$E400,0)&gt;0,INDEX(RawDataRefData,$E400,0)),""),1),"")</f>
        <v/>
      </c>
      <c r="BJ400" s="100" t="str">
        <f t="array" ref="BJ400">IF($BG400,QUARTILE(IF(G5SelectionMask="x",IF(INDEX(RawDataRefData,$E400,0)&gt;0,INDEX(RawDataRefData,$E400,0)),""),3),"")</f>
        <v/>
      </c>
      <c r="BK400" s="100" t="str">
        <f t="array" ref="BK400">IF($BG400,MIN(IF(G5SelectionMask="x",IF(INDEX(RawDataRefData,$E400,0)&gt;0,INDEX(RawDataRefData,$E400,0)),"")),"")</f>
        <v/>
      </c>
      <c r="BL400" s="100" t="str">
        <f t="array" ref="BL400">IF($BG400,MAX(IF(G5SelectionMask="x",IF(INDEX(RawDataRefData,$E400,0)&gt;0,INDEX(RawDataRefData,$E400,0)),"")),"")</f>
        <v/>
      </c>
      <c r="BM400" s="100" t="str">
        <f t="shared" ref="BM400:BM463" si="166">IF($BG400,AVERAGEIF(G5SelectionMask,"x",INDEX(RawDataRefData,$E400,0)),"")</f>
        <v/>
      </c>
      <c r="BN400" s="103" t="str">
        <f t="array" ref="BN400">IF($BG400,STDEVA(IF(G5SelectionMask="x",IF(INDEX(RawDataRefData,$E400,0)&gt;0,INDEX(RawDataRefData,$E400,0)),"")),"")</f>
        <v/>
      </c>
      <c r="BO400" s="104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</row>
    <row r="401" spans="1:82" x14ac:dyDescent="0.2">
      <c r="A401" s="33">
        <f t="shared" si="120"/>
        <v>0</v>
      </c>
      <c r="B401" s="206"/>
      <c r="C401" s="200"/>
      <c r="D401" s="197"/>
      <c r="E401" s="72">
        <f t="shared" si="159"/>
        <v>392</v>
      </c>
      <c r="F401" s="9" t="s">
        <v>930</v>
      </c>
      <c r="K401" s="100" t="str">
        <f t="shared" si="144"/>
        <v/>
      </c>
      <c r="L401" s="100"/>
      <c r="M401" s="100"/>
      <c r="N401" s="100"/>
      <c r="O401" s="100"/>
      <c r="P401" s="101" t="str">
        <f t="shared" si="145"/>
        <v/>
      </c>
      <c r="Q401" s="102" t="str">
        <f t="shared" si="146"/>
        <v/>
      </c>
      <c r="R401" s="102" t="str">
        <f t="shared" si="147"/>
        <v/>
      </c>
      <c r="S401" s="102" t="str">
        <f t="shared" si="148"/>
        <v/>
      </c>
      <c r="T401" s="102" t="str">
        <f t="shared" si="149"/>
        <v/>
      </c>
      <c r="U401" s="102" t="str">
        <f t="shared" si="150"/>
        <v/>
      </c>
      <c r="V401" s="102" t="str">
        <f t="shared" si="151"/>
        <v/>
      </c>
      <c r="W401" s="102" t="str">
        <f t="shared" si="152"/>
        <v/>
      </c>
      <c r="X401" s="102" t="str">
        <f t="shared" si="153"/>
        <v/>
      </c>
      <c r="Y401" s="102" t="str">
        <f t="shared" si="154"/>
        <v/>
      </c>
      <c r="Z401" s="102" t="str">
        <f t="shared" si="155"/>
        <v/>
      </c>
      <c r="AA401" s="100" t="b">
        <f t="shared" si="156"/>
        <v>0</v>
      </c>
      <c r="AB401" s="100" t="str">
        <f t="array" ref="AB401">IF($AA401,MEDIAN(IF(G1SelectionMask="x",IF(INDEX(RawDataRefData,$E401,0)&gt;0,INDEX(RawDataRefData,$E401,0)),"")),"")</f>
        <v/>
      </c>
      <c r="AC401" s="100" t="str">
        <f t="array" ref="AC401">IF($AA401,QUARTILE(IF(G1SelectionMask="x",IF(INDEX(RawDataRefData,$E401,0)&gt;0,INDEX(RawDataRefData,$E401,0)),""),1),"")</f>
        <v/>
      </c>
      <c r="AD401" s="100" t="str">
        <f t="array" ref="AD401">IF($AA401,QUARTILE(IF(G1SelectionMask="x",IF(INDEX(RawDataRefData,$E401,0)&gt;0,INDEX(RawDataRefData,$E401,0)),""),3),"")</f>
        <v/>
      </c>
      <c r="AE401" s="100" t="str">
        <f t="array" ref="AE401">IF($AA401,MIN(IF(G1SelectionMask="x",IF(INDEX(RawDataRefData,$E401,0)&gt;0,INDEX(RawDataRefData,$E401,0)),"")),"")</f>
        <v/>
      </c>
      <c r="AF401" s="100" t="str">
        <f t="array" ref="AF401">IF($AA401,MAX(IF(G1SelectionMask="x",IF(INDEX(RawDataRefData,$E401,0)&gt;0,INDEX(RawDataRefData,$E401,0)),"")),"")</f>
        <v/>
      </c>
      <c r="AG401" s="100" t="str">
        <f t="shared" si="157"/>
        <v/>
      </c>
      <c r="AH401" s="100" t="str">
        <f t="array" ref="AH401">IF($AA401,STDEVA(IF(G1SelectionMask="x",IF(INDEX(RawDataRefData,$E401,0)&gt;0,INDEX(RawDataRefData,$E401,0)),"")),"")</f>
        <v/>
      </c>
      <c r="AI401" s="101" t="b">
        <f t="shared" si="158"/>
        <v>0</v>
      </c>
      <c r="AJ401" s="101" t="str">
        <f t="array" ref="AJ401">IF($AI401,MEDIAN(IF(G2SelectionMask="x",IF(INDEX(RawDataRefData,$E401,0)&gt;0,INDEX(RawDataRefData,$E401,0)),"")),"")</f>
        <v/>
      </c>
      <c r="AK401" s="101" t="str">
        <f t="array" ref="AK401">IF($AI401,QUARTILE(IF(G2SelectionMask="x",IF(INDEX(RawDataRefData,$E401,0)&gt;0,INDEX(RawDataRefData,$E401,0)),""),1),"")</f>
        <v/>
      </c>
      <c r="AL401" s="101" t="str">
        <f t="array" ref="AL401">IF($AI401,QUARTILE(IF(G2SelectionMask="x",IF(INDEX(RawDataRefData,$E401,0)&gt;0,INDEX(RawDataRefData,$E401,0)),""),3),"")</f>
        <v/>
      </c>
      <c r="AM401" s="101" t="str">
        <f t="array" ref="AM401">IF($AI401,MIN(IF(G2SelectionMask="x",IF(INDEX(RawDataRefData,$E401,0)&gt;0,INDEX(RawDataRefData,$E401,0)),"")),"")</f>
        <v/>
      </c>
      <c r="AN401" s="101" t="str">
        <f t="array" ref="AN401">IF($AI401,MAX(IF(G2SelectionMask="x",IF(INDEX(RawDataRefData,$E401,0)&gt;0,INDEX(RawDataRefData,$E401,0)),"")),"")</f>
        <v/>
      </c>
      <c r="AO401" s="101" t="str">
        <f t="shared" si="160"/>
        <v/>
      </c>
      <c r="AP401" s="101" t="str">
        <f t="array" ref="AP401">IF($AI401,STDEVA(IF(G2SelectionMask="x",IF(INDEX(RawDataRefData,$E401,0)&gt;0,INDEX(RawDataRefData,$E401,0)),"")),"")</f>
        <v/>
      </c>
      <c r="AQ401" s="100" t="b">
        <f t="shared" si="161"/>
        <v>0</v>
      </c>
      <c r="AR401" s="100" t="str">
        <f t="array" ref="AR401">IF($AQ401,MEDIAN(IF(G3SelectionMask="x",IF(INDEX(RawDataRefData,$E401,0)&gt;0,INDEX(RawDataRefData,$E401,0)),"")),"")</f>
        <v/>
      </c>
      <c r="AS401" s="100" t="str">
        <f t="array" ref="AS401">IF($AQ401,QUARTILE(IF(G3SelectionMask="x",IF(INDEX(RawDataRefData,$E401,0)&gt;0,INDEX(RawDataRefData,$E401,0)),""),1),"")</f>
        <v/>
      </c>
      <c r="AT401" s="100" t="str">
        <f t="array" ref="AT401">IF($AQ401,QUARTILE(IF(G3SelectionMask="x",IF(INDEX(RawDataRefData,$E401,0)&gt;0,INDEX(RawDataRefData,$E401,0)),""),3),"")</f>
        <v/>
      </c>
      <c r="AU401" s="100" t="str">
        <f t="array" ref="AU401">IF($AQ401,MIN(IF(G3SelectionMask="x",IF(INDEX(RawDataRefData,$E401,0)&gt;0,INDEX(RawDataRefData,$E401,0)),"")),"")</f>
        <v/>
      </c>
      <c r="AV401" s="100" t="str">
        <f t="array" ref="AV401">IF($AQ401,MAX(IF(G3SelectionMask="x",IF(INDEX(RawDataRefData,$E401,0)&gt;0,INDEX(RawDataRefData,$E401,0)),"")),"")</f>
        <v/>
      </c>
      <c r="AW401" s="100" t="str">
        <f t="shared" si="162"/>
        <v/>
      </c>
      <c r="AX401" s="100" t="str">
        <f t="array" ref="AX401">IF($AQ401,STDEVA(IF(G3SelectionMask="x",IF(INDEX(RawDataRefData,$E401,0)&gt;0,INDEX(RawDataRefData,$E401,0)),"")),"")</f>
        <v/>
      </c>
      <c r="AY401" s="101" t="b">
        <f t="shared" si="163"/>
        <v>0</v>
      </c>
      <c r="AZ401" s="101" t="str">
        <f t="array" ref="AZ401">IF($AY401,MEDIAN(IF(G4SelectionMask="x",IF(INDEX(RawDataRefData,$E401,0)&gt;0,INDEX(RawDataRefData,$E401,0)),"")),"")</f>
        <v/>
      </c>
      <c r="BA401" s="101" t="str">
        <f t="array" ref="BA401">IF($AY401,QUARTILE(IF(G4SelectionMask="x",IF(INDEX(RawDataRefData,$E401,0)&gt;0,INDEX(RawDataRefData,$E401,0)),""),1),"")</f>
        <v/>
      </c>
      <c r="BB401" s="101" t="str">
        <f t="array" ref="BB401">IF($AY401,QUARTILE(IF(G4SelectionMask="x",IF(INDEX(RawDataRefData,$E401,0)&gt;0,INDEX(RawDataRefData,$E401,0)),""),3),"")</f>
        <v/>
      </c>
      <c r="BC401" s="101" t="str">
        <f t="array" ref="BC401">IF($AY401,MIN(IF(G4SelectionMask="x",IF(INDEX(RawDataRefData,$E401,0)&gt;0,INDEX(RawDataRefData,$E401,0)),"")),"")</f>
        <v/>
      </c>
      <c r="BD401" s="101" t="str">
        <f t="array" ref="BD401">IF($AY401,MAX(IF(G4SelectionMask="x",IF(INDEX(RawDataRefData,$E401,0)&gt;0,INDEX(RawDataRefData,$E401,0)),"")),"")</f>
        <v/>
      </c>
      <c r="BE401" s="101" t="str">
        <f t="shared" si="164"/>
        <v/>
      </c>
      <c r="BF401" s="101" t="str">
        <f t="array" ref="BF401">IF($AY401,STDEVA(IF(G4SelectionMask="x",IF(INDEX(RawDataRefData,$E401,0)&gt;0,INDEX(RawDataRefData,$E401,0)),"")),"")</f>
        <v/>
      </c>
      <c r="BG401" s="100" t="b">
        <f t="shared" si="165"/>
        <v>0</v>
      </c>
      <c r="BH401" s="100" t="str">
        <f t="array" ref="BH401">IF($BG401,MEDIAN(IF(G5SelectionMask="x",IF(INDEX(RawDataRefData,$E401,0)&gt;0,INDEX(RawDataRefData,$E401,0)),"")),"")</f>
        <v/>
      </c>
      <c r="BI401" s="100" t="str">
        <f t="array" ref="BI401">IF($BG401,QUARTILE(IF(G5SelectionMask="x",IF(INDEX(RawDataRefData,$E401,0)&gt;0,INDEX(RawDataRefData,$E401,0)),""),1),"")</f>
        <v/>
      </c>
      <c r="BJ401" s="100" t="str">
        <f t="array" ref="BJ401">IF($BG401,QUARTILE(IF(G5SelectionMask="x",IF(INDEX(RawDataRefData,$E401,0)&gt;0,INDEX(RawDataRefData,$E401,0)),""),3),"")</f>
        <v/>
      </c>
      <c r="BK401" s="100" t="str">
        <f t="array" ref="BK401">IF($BG401,MIN(IF(G5SelectionMask="x",IF(INDEX(RawDataRefData,$E401,0)&gt;0,INDEX(RawDataRefData,$E401,0)),"")),"")</f>
        <v/>
      </c>
      <c r="BL401" s="100" t="str">
        <f t="array" ref="BL401">IF($BG401,MAX(IF(G5SelectionMask="x",IF(INDEX(RawDataRefData,$E401,0)&gt;0,INDEX(RawDataRefData,$E401,0)),"")),"")</f>
        <v/>
      </c>
      <c r="BM401" s="100" t="str">
        <f t="shared" si="166"/>
        <v/>
      </c>
      <c r="BN401" s="103" t="str">
        <f t="array" ref="BN401">IF($BG401,STDEVA(IF(G5SelectionMask="x",IF(INDEX(RawDataRefData,$E401,0)&gt;0,INDEX(RawDataRefData,$E401,0)),"")),"")</f>
        <v/>
      </c>
      <c r="BO401" s="104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</row>
    <row r="402" spans="1:82" x14ac:dyDescent="0.2">
      <c r="A402" s="33">
        <f t="shared" si="120"/>
        <v>0</v>
      </c>
      <c r="B402" s="206"/>
      <c r="C402" s="200"/>
      <c r="D402" s="197"/>
      <c r="E402" s="72">
        <f t="shared" si="159"/>
        <v>393</v>
      </c>
      <c r="F402" s="9" t="s">
        <v>931</v>
      </c>
      <c r="K402" s="100" t="str">
        <f t="shared" si="144"/>
        <v/>
      </c>
      <c r="L402" s="100"/>
      <c r="M402" s="100"/>
      <c r="N402" s="100"/>
      <c r="O402" s="100"/>
      <c r="P402" s="101" t="str">
        <f t="shared" si="145"/>
        <v/>
      </c>
      <c r="Q402" s="102" t="str">
        <f t="shared" si="146"/>
        <v/>
      </c>
      <c r="R402" s="102" t="str">
        <f t="shared" si="147"/>
        <v/>
      </c>
      <c r="S402" s="102" t="str">
        <f t="shared" si="148"/>
        <v/>
      </c>
      <c r="T402" s="102" t="str">
        <f t="shared" si="149"/>
        <v/>
      </c>
      <c r="U402" s="102" t="str">
        <f t="shared" si="150"/>
        <v/>
      </c>
      <c r="V402" s="102" t="str">
        <f t="shared" si="151"/>
        <v/>
      </c>
      <c r="W402" s="102" t="str">
        <f t="shared" si="152"/>
        <v/>
      </c>
      <c r="X402" s="102" t="str">
        <f t="shared" si="153"/>
        <v/>
      </c>
      <c r="Y402" s="102" t="str">
        <f t="shared" si="154"/>
        <v/>
      </c>
      <c r="Z402" s="102" t="str">
        <f t="shared" si="155"/>
        <v/>
      </c>
      <c r="AA402" s="100" t="b">
        <f t="shared" si="156"/>
        <v>0</v>
      </c>
      <c r="AB402" s="100" t="str">
        <f t="array" ref="AB402">IF($AA402,MEDIAN(IF(G1SelectionMask="x",IF(INDEX(RawDataRefData,$E402,0)&gt;0,INDEX(RawDataRefData,$E402,0)),"")),"")</f>
        <v/>
      </c>
      <c r="AC402" s="100" t="str">
        <f t="array" ref="AC402">IF($AA402,QUARTILE(IF(G1SelectionMask="x",IF(INDEX(RawDataRefData,$E402,0)&gt;0,INDEX(RawDataRefData,$E402,0)),""),1),"")</f>
        <v/>
      </c>
      <c r="AD402" s="100" t="str">
        <f t="array" ref="AD402">IF($AA402,QUARTILE(IF(G1SelectionMask="x",IF(INDEX(RawDataRefData,$E402,0)&gt;0,INDEX(RawDataRefData,$E402,0)),""),3),"")</f>
        <v/>
      </c>
      <c r="AE402" s="100" t="str">
        <f t="array" ref="AE402">IF($AA402,MIN(IF(G1SelectionMask="x",IF(INDEX(RawDataRefData,$E402,0)&gt;0,INDEX(RawDataRefData,$E402,0)),"")),"")</f>
        <v/>
      </c>
      <c r="AF402" s="100" t="str">
        <f t="array" ref="AF402">IF($AA402,MAX(IF(G1SelectionMask="x",IF(INDEX(RawDataRefData,$E402,0)&gt;0,INDEX(RawDataRefData,$E402,0)),"")),"")</f>
        <v/>
      </c>
      <c r="AG402" s="100" t="str">
        <f t="shared" si="157"/>
        <v/>
      </c>
      <c r="AH402" s="100" t="str">
        <f t="array" ref="AH402">IF($AA402,STDEVA(IF(G1SelectionMask="x",IF(INDEX(RawDataRefData,$E402,0)&gt;0,INDEX(RawDataRefData,$E402,0)),"")),"")</f>
        <v/>
      </c>
      <c r="AI402" s="101" t="b">
        <f t="shared" si="158"/>
        <v>0</v>
      </c>
      <c r="AJ402" s="101" t="str">
        <f t="array" ref="AJ402">IF($AI402,MEDIAN(IF(G2SelectionMask="x",IF(INDEX(RawDataRefData,$E402,0)&gt;0,INDEX(RawDataRefData,$E402,0)),"")),"")</f>
        <v/>
      </c>
      <c r="AK402" s="101" t="str">
        <f t="array" ref="AK402">IF($AI402,QUARTILE(IF(G2SelectionMask="x",IF(INDEX(RawDataRefData,$E402,0)&gt;0,INDEX(RawDataRefData,$E402,0)),""),1),"")</f>
        <v/>
      </c>
      <c r="AL402" s="101" t="str">
        <f t="array" ref="AL402">IF($AI402,QUARTILE(IF(G2SelectionMask="x",IF(INDEX(RawDataRefData,$E402,0)&gt;0,INDEX(RawDataRefData,$E402,0)),""),3),"")</f>
        <v/>
      </c>
      <c r="AM402" s="101" t="str">
        <f t="array" ref="AM402">IF($AI402,MIN(IF(G2SelectionMask="x",IF(INDEX(RawDataRefData,$E402,0)&gt;0,INDEX(RawDataRefData,$E402,0)),"")),"")</f>
        <v/>
      </c>
      <c r="AN402" s="101" t="str">
        <f t="array" ref="AN402">IF($AI402,MAX(IF(G2SelectionMask="x",IF(INDEX(RawDataRefData,$E402,0)&gt;0,INDEX(RawDataRefData,$E402,0)),"")),"")</f>
        <v/>
      </c>
      <c r="AO402" s="101" t="str">
        <f t="shared" si="160"/>
        <v/>
      </c>
      <c r="AP402" s="101" t="str">
        <f t="array" ref="AP402">IF($AI402,STDEVA(IF(G2SelectionMask="x",IF(INDEX(RawDataRefData,$E402,0)&gt;0,INDEX(RawDataRefData,$E402,0)),"")),"")</f>
        <v/>
      </c>
      <c r="AQ402" s="100" t="b">
        <f t="shared" si="161"/>
        <v>0</v>
      </c>
      <c r="AR402" s="100" t="str">
        <f t="array" ref="AR402">IF($AQ402,MEDIAN(IF(G3SelectionMask="x",IF(INDEX(RawDataRefData,$E402,0)&gt;0,INDEX(RawDataRefData,$E402,0)),"")),"")</f>
        <v/>
      </c>
      <c r="AS402" s="100" t="str">
        <f t="array" ref="AS402">IF($AQ402,QUARTILE(IF(G3SelectionMask="x",IF(INDEX(RawDataRefData,$E402,0)&gt;0,INDEX(RawDataRefData,$E402,0)),""),1),"")</f>
        <v/>
      </c>
      <c r="AT402" s="100" t="str">
        <f t="array" ref="AT402">IF($AQ402,QUARTILE(IF(G3SelectionMask="x",IF(INDEX(RawDataRefData,$E402,0)&gt;0,INDEX(RawDataRefData,$E402,0)),""),3),"")</f>
        <v/>
      </c>
      <c r="AU402" s="100" t="str">
        <f t="array" ref="AU402">IF($AQ402,MIN(IF(G3SelectionMask="x",IF(INDEX(RawDataRefData,$E402,0)&gt;0,INDEX(RawDataRefData,$E402,0)),"")),"")</f>
        <v/>
      </c>
      <c r="AV402" s="100" t="str">
        <f t="array" ref="AV402">IF($AQ402,MAX(IF(G3SelectionMask="x",IF(INDEX(RawDataRefData,$E402,0)&gt;0,INDEX(RawDataRefData,$E402,0)),"")),"")</f>
        <v/>
      </c>
      <c r="AW402" s="100" t="str">
        <f t="shared" si="162"/>
        <v/>
      </c>
      <c r="AX402" s="100" t="str">
        <f t="array" ref="AX402">IF($AQ402,STDEVA(IF(G3SelectionMask="x",IF(INDEX(RawDataRefData,$E402,0)&gt;0,INDEX(RawDataRefData,$E402,0)),"")),"")</f>
        <v/>
      </c>
      <c r="AY402" s="101" t="b">
        <f t="shared" si="163"/>
        <v>0</v>
      </c>
      <c r="AZ402" s="101" t="str">
        <f t="array" ref="AZ402">IF($AY402,MEDIAN(IF(G4SelectionMask="x",IF(INDEX(RawDataRefData,$E402,0)&gt;0,INDEX(RawDataRefData,$E402,0)),"")),"")</f>
        <v/>
      </c>
      <c r="BA402" s="101" t="str">
        <f t="array" ref="BA402">IF($AY402,QUARTILE(IF(G4SelectionMask="x",IF(INDEX(RawDataRefData,$E402,0)&gt;0,INDEX(RawDataRefData,$E402,0)),""),1),"")</f>
        <v/>
      </c>
      <c r="BB402" s="101" t="str">
        <f t="array" ref="BB402">IF($AY402,QUARTILE(IF(G4SelectionMask="x",IF(INDEX(RawDataRefData,$E402,0)&gt;0,INDEX(RawDataRefData,$E402,0)),""),3),"")</f>
        <v/>
      </c>
      <c r="BC402" s="101" t="str">
        <f t="array" ref="BC402">IF($AY402,MIN(IF(G4SelectionMask="x",IF(INDEX(RawDataRefData,$E402,0)&gt;0,INDEX(RawDataRefData,$E402,0)),"")),"")</f>
        <v/>
      </c>
      <c r="BD402" s="101" t="str">
        <f t="array" ref="BD402">IF($AY402,MAX(IF(G4SelectionMask="x",IF(INDEX(RawDataRefData,$E402,0)&gt;0,INDEX(RawDataRefData,$E402,0)),"")),"")</f>
        <v/>
      </c>
      <c r="BE402" s="101" t="str">
        <f t="shared" si="164"/>
        <v/>
      </c>
      <c r="BF402" s="101" t="str">
        <f t="array" ref="BF402">IF($AY402,STDEVA(IF(G4SelectionMask="x",IF(INDEX(RawDataRefData,$E402,0)&gt;0,INDEX(RawDataRefData,$E402,0)),"")),"")</f>
        <v/>
      </c>
      <c r="BG402" s="100" t="b">
        <f t="shared" si="165"/>
        <v>0</v>
      </c>
      <c r="BH402" s="100" t="str">
        <f t="array" ref="BH402">IF($BG402,MEDIAN(IF(G5SelectionMask="x",IF(INDEX(RawDataRefData,$E402,0)&gt;0,INDEX(RawDataRefData,$E402,0)),"")),"")</f>
        <v/>
      </c>
      <c r="BI402" s="100" t="str">
        <f t="array" ref="BI402">IF($BG402,QUARTILE(IF(G5SelectionMask="x",IF(INDEX(RawDataRefData,$E402,0)&gt;0,INDEX(RawDataRefData,$E402,0)),""),1),"")</f>
        <v/>
      </c>
      <c r="BJ402" s="100" t="str">
        <f t="array" ref="BJ402">IF($BG402,QUARTILE(IF(G5SelectionMask="x",IF(INDEX(RawDataRefData,$E402,0)&gt;0,INDEX(RawDataRefData,$E402,0)),""),3),"")</f>
        <v/>
      </c>
      <c r="BK402" s="100" t="str">
        <f t="array" ref="BK402">IF($BG402,MIN(IF(G5SelectionMask="x",IF(INDEX(RawDataRefData,$E402,0)&gt;0,INDEX(RawDataRefData,$E402,0)),"")),"")</f>
        <v/>
      </c>
      <c r="BL402" s="100" t="str">
        <f t="array" ref="BL402">IF($BG402,MAX(IF(G5SelectionMask="x",IF(INDEX(RawDataRefData,$E402,0)&gt;0,INDEX(RawDataRefData,$E402,0)),"")),"")</f>
        <v/>
      </c>
      <c r="BM402" s="100" t="str">
        <f t="shared" si="166"/>
        <v/>
      </c>
      <c r="BN402" s="103" t="str">
        <f t="array" ref="BN402">IF($BG402,STDEVA(IF(G5SelectionMask="x",IF(INDEX(RawDataRefData,$E402,0)&gt;0,INDEX(RawDataRefData,$E402,0)),"")),"")</f>
        <v/>
      </c>
      <c r="BO402" s="104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</row>
    <row r="403" spans="1:82" ht="13.5" thickBot="1" x14ac:dyDescent="0.25">
      <c r="A403" s="33">
        <f t="shared" si="120"/>
        <v>0</v>
      </c>
      <c r="B403" s="206"/>
      <c r="C403" s="200"/>
      <c r="D403" s="198"/>
      <c r="E403" s="72">
        <f t="shared" si="159"/>
        <v>394</v>
      </c>
      <c r="F403" s="9" t="s">
        <v>932</v>
      </c>
      <c r="K403" s="100" t="str">
        <f t="shared" si="144"/>
        <v/>
      </c>
      <c r="L403" s="100"/>
      <c r="M403" s="100"/>
      <c r="N403" s="100"/>
      <c r="O403" s="100"/>
      <c r="P403" s="101" t="str">
        <f t="shared" si="145"/>
        <v/>
      </c>
      <c r="Q403" s="102" t="str">
        <f t="shared" si="146"/>
        <v/>
      </c>
      <c r="R403" s="102" t="str">
        <f t="shared" si="147"/>
        <v/>
      </c>
      <c r="S403" s="102" t="str">
        <f t="shared" si="148"/>
        <v/>
      </c>
      <c r="T403" s="102" t="str">
        <f t="shared" si="149"/>
        <v/>
      </c>
      <c r="U403" s="102" t="str">
        <f t="shared" si="150"/>
        <v/>
      </c>
      <c r="V403" s="102" t="str">
        <f t="shared" si="151"/>
        <v/>
      </c>
      <c r="W403" s="102" t="str">
        <f t="shared" si="152"/>
        <v/>
      </c>
      <c r="X403" s="102" t="str">
        <f t="shared" si="153"/>
        <v/>
      </c>
      <c r="Y403" s="102" t="str">
        <f t="shared" si="154"/>
        <v/>
      </c>
      <c r="Z403" s="102" t="str">
        <f t="shared" si="155"/>
        <v/>
      </c>
      <c r="AA403" s="100" t="b">
        <f t="shared" si="156"/>
        <v>0</v>
      </c>
      <c r="AB403" s="100" t="str">
        <f t="array" ref="AB403">IF($AA403,MEDIAN(IF(G1SelectionMask="x",IF(INDEX(RawDataRefData,$E403,0)&gt;0,INDEX(RawDataRefData,$E403,0)),"")),"")</f>
        <v/>
      </c>
      <c r="AC403" s="100" t="str">
        <f t="array" ref="AC403">IF($AA403,QUARTILE(IF(G1SelectionMask="x",IF(INDEX(RawDataRefData,$E403,0)&gt;0,INDEX(RawDataRefData,$E403,0)),""),1),"")</f>
        <v/>
      </c>
      <c r="AD403" s="100" t="str">
        <f t="array" ref="AD403">IF($AA403,QUARTILE(IF(G1SelectionMask="x",IF(INDEX(RawDataRefData,$E403,0)&gt;0,INDEX(RawDataRefData,$E403,0)),""),3),"")</f>
        <v/>
      </c>
      <c r="AE403" s="100" t="str">
        <f t="array" ref="AE403">IF($AA403,MIN(IF(G1SelectionMask="x",IF(INDEX(RawDataRefData,$E403,0)&gt;0,INDEX(RawDataRefData,$E403,0)),"")),"")</f>
        <v/>
      </c>
      <c r="AF403" s="100" t="str">
        <f t="array" ref="AF403">IF($AA403,MAX(IF(G1SelectionMask="x",IF(INDEX(RawDataRefData,$E403,0)&gt;0,INDEX(RawDataRefData,$E403,0)),"")),"")</f>
        <v/>
      </c>
      <c r="AG403" s="100" t="str">
        <f t="shared" si="157"/>
        <v/>
      </c>
      <c r="AH403" s="100" t="str">
        <f t="array" ref="AH403">IF($AA403,STDEVA(IF(G1SelectionMask="x",IF(INDEX(RawDataRefData,$E403,0)&gt;0,INDEX(RawDataRefData,$E403,0)),"")),"")</f>
        <v/>
      </c>
      <c r="AI403" s="101" t="b">
        <f t="shared" si="158"/>
        <v>0</v>
      </c>
      <c r="AJ403" s="101" t="str">
        <f t="array" ref="AJ403">IF($AI403,MEDIAN(IF(G2SelectionMask="x",IF(INDEX(RawDataRefData,$E403,0)&gt;0,INDEX(RawDataRefData,$E403,0)),"")),"")</f>
        <v/>
      </c>
      <c r="AK403" s="101" t="str">
        <f t="array" ref="AK403">IF($AI403,QUARTILE(IF(G2SelectionMask="x",IF(INDEX(RawDataRefData,$E403,0)&gt;0,INDEX(RawDataRefData,$E403,0)),""),1),"")</f>
        <v/>
      </c>
      <c r="AL403" s="101" t="str">
        <f t="array" ref="AL403">IF($AI403,QUARTILE(IF(G2SelectionMask="x",IF(INDEX(RawDataRefData,$E403,0)&gt;0,INDEX(RawDataRefData,$E403,0)),""),3),"")</f>
        <v/>
      </c>
      <c r="AM403" s="101" t="str">
        <f t="array" ref="AM403">IF($AI403,MIN(IF(G2SelectionMask="x",IF(INDEX(RawDataRefData,$E403,0)&gt;0,INDEX(RawDataRefData,$E403,0)),"")),"")</f>
        <v/>
      </c>
      <c r="AN403" s="101" t="str">
        <f t="array" ref="AN403">IF($AI403,MAX(IF(G2SelectionMask="x",IF(INDEX(RawDataRefData,$E403,0)&gt;0,INDEX(RawDataRefData,$E403,0)),"")),"")</f>
        <v/>
      </c>
      <c r="AO403" s="101" t="str">
        <f t="shared" si="160"/>
        <v/>
      </c>
      <c r="AP403" s="101" t="str">
        <f t="array" ref="AP403">IF($AI403,STDEVA(IF(G2SelectionMask="x",IF(INDEX(RawDataRefData,$E403,0)&gt;0,INDEX(RawDataRefData,$E403,0)),"")),"")</f>
        <v/>
      </c>
      <c r="AQ403" s="100" t="b">
        <f t="shared" si="161"/>
        <v>0</v>
      </c>
      <c r="AR403" s="100" t="str">
        <f t="array" ref="AR403">IF($AQ403,MEDIAN(IF(G3SelectionMask="x",IF(INDEX(RawDataRefData,$E403,0)&gt;0,INDEX(RawDataRefData,$E403,0)),"")),"")</f>
        <v/>
      </c>
      <c r="AS403" s="100" t="str">
        <f t="array" ref="AS403">IF($AQ403,QUARTILE(IF(G3SelectionMask="x",IF(INDEX(RawDataRefData,$E403,0)&gt;0,INDEX(RawDataRefData,$E403,0)),""),1),"")</f>
        <v/>
      </c>
      <c r="AT403" s="100" t="str">
        <f t="array" ref="AT403">IF($AQ403,QUARTILE(IF(G3SelectionMask="x",IF(INDEX(RawDataRefData,$E403,0)&gt;0,INDEX(RawDataRefData,$E403,0)),""),3),"")</f>
        <v/>
      </c>
      <c r="AU403" s="100" t="str">
        <f t="array" ref="AU403">IF($AQ403,MIN(IF(G3SelectionMask="x",IF(INDEX(RawDataRefData,$E403,0)&gt;0,INDEX(RawDataRefData,$E403,0)),"")),"")</f>
        <v/>
      </c>
      <c r="AV403" s="100" t="str">
        <f t="array" ref="AV403">IF($AQ403,MAX(IF(G3SelectionMask="x",IF(INDEX(RawDataRefData,$E403,0)&gt;0,INDEX(RawDataRefData,$E403,0)),"")),"")</f>
        <v/>
      </c>
      <c r="AW403" s="100" t="str">
        <f t="shared" si="162"/>
        <v/>
      </c>
      <c r="AX403" s="100" t="str">
        <f t="array" ref="AX403">IF($AQ403,STDEVA(IF(G3SelectionMask="x",IF(INDEX(RawDataRefData,$E403,0)&gt;0,INDEX(RawDataRefData,$E403,0)),"")),"")</f>
        <v/>
      </c>
      <c r="AY403" s="101" t="b">
        <f t="shared" si="163"/>
        <v>0</v>
      </c>
      <c r="AZ403" s="101" t="str">
        <f t="array" ref="AZ403">IF($AY403,MEDIAN(IF(G4SelectionMask="x",IF(INDEX(RawDataRefData,$E403,0)&gt;0,INDEX(RawDataRefData,$E403,0)),"")),"")</f>
        <v/>
      </c>
      <c r="BA403" s="101" t="str">
        <f t="array" ref="BA403">IF($AY403,QUARTILE(IF(G4SelectionMask="x",IF(INDEX(RawDataRefData,$E403,0)&gt;0,INDEX(RawDataRefData,$E403,0)),""),1),"")</f>
        <v/>
      </c>
      <c r="BB403" s="101" t="str">
        <f t="array" ref="BB403">IF($AY403,QUARTILE(IF(G4SelectionMask="x",IF(INDEX(RawDataRefData,$E403,0)&gt;0,INDEX(RawDataRefData,$E403,0)),""),3),"")</f>
        <v/>
      </c>
      <c r="BC403" s="101" t="str">
        <f t="array" ref="BC403">IF($AY403,MIN(IF(G4SelectionMask="x",IF(INDEX(RawDataRefData,$E403,0)&gt;0,INDEX(RawDataRefData,$E403,0)),"")),"")</f>
        <v/>
      </c>
      <c r="BD403" s="101" t="str">
        <f t="array" ref="BD403">IF($AY403,MAX(IF(G4SelectionMask="x",IF(INDEX(RawDataRefData,$E403,0)&gt;0,INDEX(RawDataRefData,$E403,0)),"")),"")</f>
        <v/>
      </c>
      <c r="BE403" s="101" t="str">
        <f t="shared" si="164"/>
        <v/>
      </c>
      <c r="BF403" s="101" t="str">
        <f t="array" ref="BF403">IF($AY403,STDEVA(IF(G4SelectionMask="x",IF(INDEX(RawDataRefData,$E403,0)&gt;0,INDEX(RawDataRefData,$E403,0)),"")),"")</f>
        <v/>
      </c>
      <c r="BG403" s="100" t="b">
        <f t="shared" si="165"/>
        <v>0</v>
      </c>
      <c r="BH403" s="100" t="str">
        <f t="array" ref="BH403">IF($BG403,MEDIAN(IF(G5SelectionMask="x",IF(INDEX(RawDataRefData,$E403,0)&gt;0,INDEX(RawDataRefData,$E403,0)),"")),"")</f>
        <v/>
      </c>
      <c r="BI403" s="100" t="str">
        <f t="array" ref="BI403">IF($BG403,QUARTILE(IF(G5SelectionMask="x",IF(INDEX(RawDataRefData,$E403,0)&gt;0,INDEX(RawDataRefData,$E403,0)),""),1),"")</f>
        <v/>
      </c>
      <c r="BJ403" s="100" t="str">
        <f t="array" ref="BJ403">IF($BG403,QUARTILE(IF(G5SelectionMask="x",IF(INDEX(RawDataRefData,$E403,0)&gt;0,INDEX(RawDataRefData,$E403,0)),""),3),"")</f>
        <v/>
      </c>
      <c r="BK403" s="100" t="str">
        <f t="array" ref="BK403">IF($BG403,MIN(IF(G5SelectionMask="x",IF(INDEX(RawDataRefData,$E403,0)&gt;0,INDEX(RawDataRefData,$E403,0)),"")),"")</f>
        <v/>
      </c>
      <c r="BL403" s="100" t="str">
        <f t="array" ref="BL403">IF($BG403,MAX(IF(G5SelectionMask="x",IF(INDEX(RawDataRefData,$E403,0)&gt;0,INDEX(RawDataRefData,$E403,0)),"")),"")</f>
        <v/>
      </c>
      <c r="BM403" s="100" t="str">
        <f t="shared" si="166"/>
        <v/>
      </c>
      <c r="BN403" s="103" t="str">
        <f t="array" ref="BN403">IF($BG403,STDEVA(IF(G5SelectionMask="x",IF(INDEX(RawDataRefData,$E403,0)&gt;0,INDEX(RawDataRefData,$E403,0)),"")),"")</f>
        <v/>
      </c>
      <c r="BO403" s="104"/>
      <c r="BP403" s="105"/>
      <c r="BQ403" s="105"/>
      <c r="BR403" s="105"/>
      <c r="BS403" s="105"/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</row>
    <row r="404" spans="1:82" x14ac:dyDescent="0.2">
      <c r="A404" s="33">
        <f t="shared" si="120"/>
        <v>0</v>
      </c>
      <c r="B404" s="206"/>
      <c r="C404" s="200"/>
      <c r="D404" s="196" t="s">
        <v>31</v>
      </c>
      <c r="E404" s="72">
        <f t="shared" si="159"/>
        <v>395</v>
      </c>
      <c r="F404" s="9" t="s">
        <v>934</v>
      </c>
      <c r="K404" s="100" t="str">
        <f t="shared" si="144"/>
        <v/>
      </c>
      <c r="L404" s="100"/>
      <c r="M404" s="100"/>
      <c r="N404" s="100"/>
      <c r="O404" s="100"/>
      <c r="P404" s="101" t="str">
        <f t="shared" si="145"/>
        <v/>
      </c>
      <c r="Q404" s="102" t="str">
        <f t="shared" si="146"/>
        <v/>
      </c>
      <c r="R404" s="102" t="str">
        <f t="shared" si="147"/>
        <v/>
      </c>
      <c r="S404" s="102" t="str">
        <f t="shared" si="148"/>
        <v/>
      </c>
      <c r="T404" s="102" t="str">
        <f t="shared" si="149"/>
        <v/>
      </c>
      <c r="U404" s="102" t="str">
        <f t="shared" si="150"/>
        <v/>
      </c>
      <c r="V404" s="102" t="str">
        <f t="shared" si="151"/>
        <v/>
      </c>
      <c r="W404" s="102" t="str">
        <f t="shared" si="152"/>
        <v/>
      </c>
      <c r="X404" s="102" t="str">
        <f t="shared" si="153"/>
        <v/>
      </c>
      <c r="Y404" s="102" t="str">
        <f t="shared" si="154"/>
        <v/>
      </c>
      <c r="Z404" s="102" t="str">
        <f t="shared" si="155"/>
        <v/>
      </c>
      <c r="AA404" s="100" t="b">
        <f t="shared" si="156"/>
        <v>0</v>
      </c>
      <c r="AB404" s="100" t="str">
        <f t="array" ref="AB404">IF($AA404,MEDIAN(IF(G1SelectionMask="x",IF(INDEX(RawDataRefData,$E404,0)&gt;0,INDEX(RawDataRefData,$E404,0)),"")),"")</f>
        <v/>
      </c>
      <c r="AC404" s="100" t="str">
        <f t="array" ref="AC404">IF($AA404,QUARTILE(IF(G1SelectionMask="x",IF(INDEX(RawDataRefData,$E404,0)&gt;0,INDEX(RawDataRefData,$E404,0)),""),1),"")</f>
        <v/>
      </c>
      <c r="AD404" s="100" t="str">
        <f t="array" ref="AD404">IF($AA404,QUARTILE(IF(G1SelectionMask="x",IF(INDEX(RawDataRefData,$E404,0)&gt;0,INDEX(RawDataRefData,$E404,0)),""),3),"")</f>
        <v/>
      </c>
      <c r="AE404" s="100" t="str">
        <f t="array" ref="AE404">IF($AA404,MIN(IF(G1SelectionMask="x",IF(INDEX(RawDataRefData,$E404,0)&gt;0,INDEX(RawDataRefData,$E404,0)),"")),"")</f>
        <v/>
      </c>
      <c r="AF404" s="100" t="str">
        <f t="array" ref="AF404">IF($AA404,MAX(IF(G1SelectionMask="x",IF(INDEX(RawDataRefData,$E404,0)&gt;0,INDEX(RawDataRefData,$E404,0)),"")),"")</f>
        <v/>
      </c>
      <c r="AG404" s="100" t="str">
        <f t="shared" si="157"/>
        <v/>
      </c>
      <c r="AH404" s="100" t="str">
        <f t="array" ref="AH404">IF($AA404,STDEVA(IF(G1SelectionMask="x",IF(INDEX(RawDataRefData,$E404,0)&gt;0,INDEX(RawDataRefData,$E404,0)),"")),"")</f>
        <v/>
      </c>
      <c r="AI404" s="101" t="b">
        <f t="shared" si="158"/>
        <v>0</v>
      </c>
      <c r="AJ404" s="101" t="str">
        <f t="array" ref="AJ404">IF($AI404,MEDIAN(IF(G2SelectionMask="x",IF(INDEX(RawDataRefData,$E404,0)&gt;0,INDEX(RawDataRefData,$E404,0)),"")),"")</f>
        <v/>
      </c>
      <c r="AK404" s="101" t="str">
        <f t="array" ref="AK404">IF($AI404,QUARTILE(IF(G2SelectionMask="x",IF(INDEX(RawDataRefData,$E404,0)&gt;0,INDEX(RawDataRefData,$E404,0)),""),1),"")</f>
        <v/>
      </c>
      <c r="AL404" s="101" t="str">
        <f t="array" ref="AL404">IF($AI404,QUARTILE(IF(G2SelectionMask="x",IF(INDEX(RawDataRefData,$E404,0)&gt;0,INDEX(RawDataRefData,$E404,0)),""),3),"")</f>
        <v/>
      </c>
      <c r="AM404" s="101" t="str">
        <f t="array" ref="AM404">IF($AI404,MIN(IF(G2SelectionMask="x",IF(INDEX(RawDataRefData,$E404,0)&gt;0,INDEX(RawDataRefData,$E404,0)),"")),"")</f>
        <v/>
      </c>
      <c r="AN404" s="101" t="str">
        <f t="array" ref="AN404">IF($AI404,MAX(IF(G2SelectionMask="x",IF(INDEX(RawDataRefData,$E404,0)&gt;0,INDEX(RawDataRefData,$E404,0)),"")),"")</f>
        <v/>
      </c>
      <c r="AO404" s="101" t="str">
        <f t="shared" si="160"/>
        <v/>
      </c>
      <c r="AP404" s="101" t="str">
        <f t="array" ref="AP404">IF($AI404,STDEVA(IF(G2SelectionMask="x",IF(INDEX(RawDataRefData,$E404,0)&gt;0,INDEX(RawDataRefData,$E404,0)),"")),"")</f>
        <v/>
      </c>
      <c r="AQ404" s="100" t="b">
        <f t="shared" si="161"/>
        <v>0</v>
      </c>
      <c r="AR404" s="100" t="str">
        <f t="array" ref="AR404">IF($AQ404,MEDIAN(IF(G3SelectionMask="x",IF(INDEX(RawDataRefData,$E404,0)&gt;0,INDEX(RawDataRefData,$E404,0)),"")),"")</f>
        <v/>
      </c>
      <c r="AS404" s="100" t="str">
        <f t="array" ref="AS404">IF($AQ404,QUARTILE(IF(G3SelectionMask="x",IF(INDEX(RawDataRefData,$E404,0)&gt;0,INDEX(RawDataRefData,$E404,0)),""),1),"")</f>
        <v/>
      </c>
      <c r="AT404" s="100" t="str">
        <f t="array" ref="AT404">IF($AQ404,QUARTILE(IF(G3SelectionMask="x",IF(INDEX(RawDataRefData,$E404,0)&gt;0,INDEX(RawDataRefData,$E404,0)),""),3),"")</f>
        <v/>
      </c>
      <c r="AU404" s="100" t="str">
        <f t="array" ref="AU404">IF($AQ404,MIN(IF(G3SelectionMask="x",IF(INDEX(RawDataRefData,$E404,0)&gt;0,INDEX(RawDataRefData,$E404,0)),"")),"")</f>
        <v/>
      </c>
      <c r="AV404" s="100" t="str">
        <f t="array" ref="AV404">IF($AQ404,MAX(IF(G3SelectionMask="x",IF(INDEX(RawDataRefData,$E404,0)&gt;0,INDEX(RawDataRefData,$E404,0)),"")),"")</f>
        <v/>
      </c>
      <c r="AW404" s="100" t="str">
        <f t="shared" si="162"/>
        <v/>
      </c>
      <c r="AX404" s="100" t="str">
        <f t="array" ref="AX404">IF($AQ404,STDEVA(IF(G3SelectionMask="x",IF(INDEX(RawDataRefData,$E404,0)&gt;0,INDEX(RawDataRefData,$E404,0)),"")),"")</f>
        <v/>
      </c>
      <c r="AY404" s="101" t="b">
        <f t="shared" si="163"/>
        <v>0</v>
      </c>
      <c r="AZ404" s="101" t="str">
        <f t="array" ref="AZ404">IF($AY404,MEDIAN(IF(G4SelectionMask="x",IF(INDEX(RawDataRefData,$E404,0)&gt;0,INDEX(RawDataRefData,$E404,0)),"")),"")</f>
        <v/>
      </c>
      <c r="BA404" s="101" t="str">
        <f t="array" ref="BA404">IF($AY404,QUARTILE(IF(G4SelectionMask="x",IF(INDEX(RawDataRefData,$E404,0)&gt;0,INDEX(RawDataRefData,$E404,0)),""),1),"")</f>
        <v/>
      </c>
      <c r="BB404" s="101" t="str">
        <f t="array" ref="BB404">IF($AY404,QUARTILE(IF(G4SelectionMask="x",IF(INDEX(RawDataRefData,$E404,0)&gt;0,INDEX(RawDataRefData,$E404,0)),""),3),"")</f>
        <v/>
      </c>
      <c r="BC404" s="101" t="str">
        <f t="array" ref="BC404">IF($AY404,MIN(IF(G4SelectionMask="x",IF(INDEX(RawDataRefData,$E404,0)&gt;0,INDEX(RawDataRefData,$E404,0)),"")),"")</f>
        <v/>
      </c>
      <c r="BD404" s="101" t="str">
        <f t="array" ref="BD404">IF($AY404,MAX(IF(G4SelectionMask="x",IF(INDEX(RawDataRefData,$E404,0)&gt;0,INDEX(RawDataRefData,$E404,0)),"")),"")</f>
        <v/>
      </c>
      <c r="BE404" s="101" t="str">
        <f t="shared" si="164"/>
        <v/>
      </c>
      <c r="BF404" s="101" t="str">
        <f t="array" ref="BF404">IF($AY404,STDEVA(IF(G4SelectionMask="x",IF(INDEX(RawDataRefData,$E404,0)&gt;0,INDEX(RawDataRefData,$E404,0)),"")),"")</f>
        <v/>
      </c>
      <c r="BG404" s="100" t="b">
        <f t="shared" si="165"/>
        <v>0</v>
      </c>
      <c r="BH404" s="100" t="str">
        <f t="array" ref="BH404">IF($BG404,MEDIAN(IF(G5SelectionMask="x",IF(INDEX(RawDataRefData,$E404,0)&gt;0,INDEX(RawDataRefData,$E404,0)),"")),"")</f>
        <v/>
      </c>
      <c r="BI404" s="100" t="str">
        <f t="array" ref="BI404">IF($BG404,QUARTILE(IF(G5SelectionMask="x",IF(INDEX(RawDataRefData,$E404,0)&gt;0,INDEX(RawDataRefData,$E404,0)),""),1),"")</f>
        <v/>
      </c>
      <c r="BJ404" s="100" t="str">
        <f t="array" ref="BJ404">IF($BG404,QUARTILE(IF(G5SelectionMask="x",IF(INDEX(RawDataRefData,$E404,0)&gt;0,INDEX(RawDataRefData,$E404,0)),""),3),"")</f>
        <v/>
      </c>
      <c r="BK404" s="100" t="str">
        <f t="array" ref="BK404">IF($BG404,MIN(IF(G5SelectionMask="x",IF(INDEX(RawDataRefData,$E404,0)&gt;0,INDEX(RawDataRefData,$E404,0)),"")),"")</f>
        <v/>
      </c>
      <c r="BL404" s="100" t="str">
        <f t="array" ref="BL404">IF($BG404,MAX(IF(G5SelectionMask="x",IF(INDEX(RawDataRefData,$E404,0)&gt;0,INDEX(RawDataRefData,$E404,0)),"")),"")</f>
        <v/>
      </c>
      <c r="BM404" s="100" t="str">
        <f t="shared" si="166"/>
        <v/>
      </c>
      <c r="BN404" s="103" t="str">
        <f t="array" ref="BN404">IF($BG404,STDEVA(IF(G5SelectionMask="x",IF(INDEX(RawDataRefData,$E404,0)&gt;0,INDEX(RawDataRefData,$E404,0)),"")),"")</f>
        <v/>
      </c>
      <c r="BO404" s="104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</row>
    <row r="405" spans="1:82" x14ac:dyDescent="0.2">
      <c r="A405" s="33">
        <f t="shared" si="120"/>
        <v>0</v>
      </c>
      <c r="B405" s="206"/>
      <c r="C405" s="200"/>
      <c r="D405" s="197"/>
      <c r="E405" s="72">
        <f t="shared" si="159"/>
        <v>396</v>
      </c>
      <c r="F405" s="9" t="s">
        <v>935</v>
      </c>
      <c r="K405" s="100" t="str">
        <f t="shared" si="144"/>
        <v/>
      </c>
      <c r="L405" s="100"/>
      <c r="M405" s="100"/>
      <c r="N405" s="100"/>
      <c r="O405" s="100"/>
      <c r="P405" s="101" t="str">
        <f t="shared" si="145"/>
        <v/>
      </c>
      <c r="Q405" s="102" t="str">
        <f t="shared" si="146"/>
        <v/>
      </c>
      <c r="R405" s="102" t="str">
        <f t="shared" si="147"/>
        <v/>
      </c>
      <c r="S405" s="102" t="str">
        <f t="shared" si="148"/>
        <v/>
      </c>
      <c r="T405" s="102" t="str">
        <f t="shared" si="149"/>
        <v/>
      </c>
      <c r="U405" s="102" t="str">
        <f t="shared" si="150"/>
        <v/>
      </c>
      <c r="V405" s="102" t="str">
        <f t="shared" si="151"/>
        <v/>
      </c>
      <c r="W405" s="102" t="str">
        <f t="shared" si="152"/>
        <v/>
      </c>
      <c r="X405" s="102" t="str">
        <f t="shared" si="153"/>
        <v/>
      </c>
      <c r="Y405" s="102" t="str">
        <f t="shared" si="154"/>
        <v/>
      </c>
      <c r="Z405" s="102" t="str">
        <f t="shared" si="155"/>
        <v/>
      </c>
      <c r="AA405" s="100" t="b">
        <f t="shared" si="156"/>
        <v>0</v>
      </c>
      <c r="AB405" s="100" t="str">
        <f t="array" ref="AB405">IF($AA405,MEDIAN(IF(G1SelectionMask="x",IF(INDEX(RawDataRefData,$E405,0)&gt;0,INDEX(RawDataRefData,$E405,0)),"")),"")</f>
        <v/>
      </c>
      <c r="AC405" s="100" t="str">
        <f t="array" ref="AC405">IF($AA405,QUARTILE(IF(G1SelectionMask="x",IF(INDEX(RawDataRefData,$E405,0)&gt;0,INDEX(RawDataRefData,$E405,0)),""),1),"")</f>
        <v/>
      </c>
      <c r="AD405" s="100" t="str">
        <f t="array" ref="AD405">IF($AA405,QUARTILE(IF(G1SelectionMask="x",IF(INDEX(RawDataRefData,$E405,0)&gt;0,INDEX(RawDataRefData,$E405,0)),""),3),"")</f>
        <v/>
      </c>
      <c r="AE405" s="100" t="str">
        <f t="array" ref="AE405">IF($AA405,MIN(IF(G1SelectionMask="x",IF(INDEX(RawDataRefData,$E405,0)&gt;0,INDEX(RawDataRefData,$E405,0)),"")),"")</f>
        <v/>
      </c>
      <c r="AF405" s="100" t="str">
        <f t="array" ref="AF405">IF($AA405,MAX(IF(G1SelectionMask="x",IF(INDEX(RawDataRefData,$E405,0)&gt;0,INDEX(RawDataRefData,$E405,0)),"")),"")</f>
        <v/>
      </c>
      <c r="AG405" s="100" t="str">
        <f t="shared" si="157"/>
        <v/>
      </c>
      <c r="AH405" s="100" t="str">
        <f t="array" ref="AH405">IF($AA405,STDEVA(IF(G1SelectionMask="x",IF(INDEX(RawDataRefData,$E405,0)&gt;0,INDEX(RawDataRefData,$E405,0)),"")),"")</f>
        <v/>
      </c>
      <c r="AI405" s="101" t="b">
        <f t="shared" si="158"/>
        <v>0</v>
      </c>
      <c r="AJ405" s="101" t="str">
        <f t="array" ref="AJ405">IF($AI405,MEDIAN(IF(G2SelectionMask="x",IF(INDEX(RawDataRefData,$E405,0)&gt;0,INDEX(RawDataRefData,$E405,0)),"")),"")</f>
        <v/>
      </c>
      <c r="AK405" s="101" t="str">
        <f t="array" ref="AK405">IF($AI405,QUARTILE(IF(G2SelectionMask="x",IF(INDEX(RawDataRefData,$E405,0)&gt;0,INDEX(RawDataRefData,$E405,0)),""),1),"")</f>
        <v/>
      </c>
      <c r="AL405" s="101" t="str">
        <f t="array" ref="AL405">IF($AI405,QUARTILE(IF(G2SelectionMask="x",IF(INDEX(RawDataRefData,$E405,0)&gt;0,INDEX(RawDataRefData,$E405,0)),""),3),"")</f>
        <v/>
      </c>
      <c r="AM405" s="101" t="str">
        <f t="array" ref="AM405">IF($AI405,MIN(IF(G2SelectionMask="x",IF(INDEX(RawDataRefData,$E405,0)&gt;0,INDEX(RawDataRefData,$E405,0)),"")),"")</f>
        <v/>
      </c>
      <c r="AN405" s="101" t="str">
        <f t="array" ref="AN405">IF($AI405,MAX(IF(G2SelectionMask="x",IF(INDEX(RawDataRefData,$E405,0)&gt;0,INDEX(RawDataRefData,$E405,0)),"")),"")</f>
        <v/>
      </c>
      <c r="AO405" s="101" t="str">
        <f t="shared" si="160"/>
        <v/>
      </c>
      <c r="AP405" s="101" t="str">
        <f t="array" ref="AP405">IF($AI405,STDEVA(IF(G2SelectionMask="x",IF(INDEX(RawDataRefData,$E405,0)&gt;0,INDEX(RawDataRefData,$E405,0)),"")),"")</f>
        <v/>
      </c>
      <c r="AQ405" s="100" t="b">
        <f t="shared" si="161"/>
        <v>0</v>
      </c>
      <c r="AR405" s="100" t="str">
        <f t="array" ref="AR405">IF($AQ405,MEDIAN(IF(G3SelectionMask="x",IF(INDEX(RawDataRefData,$E405,0)&gt;0,INDEX(RawDataRefData,$E405,0)),"")),"")</f>
        <v/>
      </c>
      <c r="AS405" s="100" t="str">
        <f t="array" ref="AS405">IF($AQ405,QUARTILE(IF(G3SelectionMask="x",IF(INDEX(RawDataRefData,$E405,0)&gt;0,INDEX(RawDataRefData,$E405,0)),""),1),"")</f>
        <v/>
      </c>
      <c r="AT405" s="100" t="str">
        <f t="array" ref="AT405">IF($AQ405,QUARTILE(IF(G3SelectionMask="x",IF(INDEX(RawDataRefData,$E405,0)&gt;0,INDEX(RawDataRefData,$E405,0)),""),3),"")</f>
        <v/>
      </c>
      <c r="AU405" s="100" t="str">
        <f t="array" ref="AU405">IF($AQ405,MIN(IF(G3SelectionMask="x",IF(INDEX(RawDataRefData,$E405,0)&gt;0,INDEX(RawDataRefData,$E405,0)),"")),"")</f>
        <v/>
      </c>
      <c r="AV405" s="100" t="str">
        <f t="array" ref="AV405">IF($AQ405,MAX(IF(G3SelectionMask="x",IF(INDEX(RawDataRefData,$E405,0)&gt;0,INDEX(RawDataRefData,$E405,0)),"")),"")</f>
        <v/>
      </c>
      <c r="AW405" s="100" t="str">
        <f t="shared" si="162"/>
        <v/>
      </c>
      <c r="AX405" s="100" t="str">
        <f t="array" ref="AX405">IF($AQ405,STDEVA(IF(G3SelectionMask="x",IF(INDEX(RawDataRefData,$E405,0)&gt;0,INDEX(RawDataRefData,$E405,0)),"")),"")</f>
        <v/>
      </c>
      <c r="AY405" s="101" t="b">
        <f t="shared" si="163"/>
        <v>0</v>
      </c>
      <c r="AZ405" s="101" t="str">
        <f t="array" ref="AZ405">IF($AY405,MEDIAN(IF(G4SelectionMask="x",IF(INDEX(RawDataRefData,$E405,0)&gt;0,INDEX(RawDataRefData,$E405,0)),"")),"")</f>
        <v/>
      </c>
      <c r="BA405" s="101" t="str">
        <f t="array" ref="BA405">IF($AY405,QUARTILE(IF(G4SelectionMask="x",IF(INDEX(RawDataRefData,$E405,0)&gt;0,INDEX(RawDataRefData,$E405,0)),""),1),"")</f>
        <v/>
      </c>
      <c r="BB405" s="101" t="str">
        <f t="array" ref="BB405">IF($AY405,QUARTILE(IF(G4SelectionMask="x",IF(INDEX(RawDataRefData,$E405,0)&gt;0,INDEX(RawDataRefData,$E405,0)),""),3),"")</f>
        <v/>
      </c>
      <c r="BC405" s="101" t="str">
        <f t="array" ref="BC405">IF($AY405,MIN(IF(G4SelectionMask="x",IF(INDEX(RawDataRefData,$E405,0)&gt;0,INDEX(RawDataRefData,$E405,0)),"")),"")</f>
        <v/>
      </c>
      <c r="BD405" s="101" t="str">
        <f t="array" ref="BD405">IF($AY405,MAX(IF(G4SelectionMask="x",IF(INDEX(RawDataRefData,$E405,0)&gt;0,INDEX(RawDataRefData,$E405,0)),"")),"")</f>
        <v/>
      </c>
      <c r="BE405" s="101" t="str">
        <f t="shared" si="164"/>
        <v/>
      </c>
      <c r="BF405" s="101" t="str">
        <f t="array" ref="BF405">IF($AY405,STDEVA(IF(G4SelectionMask="x",IF(INDEX(RawDataRefData,$E405,0)&gt;0,INDEX(RawDataRefData,$E405,0)),"")),"")</f>
        <v/>
      </c>
      <c r="BG405" s="100" t="b">
        <f t="shared" si="165"/>
        <v>0</v>
      </c>
      <c r="BH405" s="100" t="str">
        <f t="array" ref="BH405">IF($BG405,MEDIAN(IF(G5SelectionMask="x",IF(INDEX(RawDataRefData,$E405,0)&gt;0,INDEX(RawDataRefData,$E405,0)),"")),"")</f>
        <v/>
      </c>
      <c r="BI405" s="100" t="str">
        <f t="array" ref="BI405">IF($BG405,QUARTILE(IF(G5SelectionMask="x",IF(INDEX(RawDataRefData,$E405,0)&gt;0,INDEX(RawDataRefData,$E405,0)),""),1),"")</f>
        <v/>
      </c>
      <c r="BJ405" s="100" t="str">
        <f t="array" ref="BJ405">IF($BG405,QUARTILE(IF(G5SelectionMask="x",IF(INDEX(RawDataRefData,$E405,0)&gt;0,INDEX(RawDataRefData,$E405,0)),""),3),"")</f>
        <v/>
      </c>
      <c r="BK405" s="100" t="str">
        <f t="array" ref="BK405">IF($BG405,MIN(IF(G5SelectionMask="x",IF(INDEX(RawDataRefData,$E405,0)&gt;0,INDEX(RawDataRefData,$E405,0)),"")),"")</f>
        <v/>
      </c>
      <c r="BL405" s="100" t="str">
        <f t="array" ref="BL405">IF($BG405,MAX(IF(G5SelectionMask="x",IF(INDEX(RawDataRefData,$E405,0)&gt;0,INDEX(RawDataRefData,$E405,0)),"")),"")</f>
        <v/>
      </c>
      <c r="BM405" s="100" t="str">
        <f t="shared" si="166"/>
        <v/>
      </c>
      <c r="BN405" s="103" t="str">
        <f t="array" ref="BN405">IF($BG405,STDEVA(IF(G5SelectionMask="x",IF(INDEX(RawDataRefData,$E405,0)&gt;0,INDEX(RawDataRefData,$E405,0)),"")),"")</f>
        <v/>
      </c>
      <c r="BO405" s="104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</row>
    <row r="406" spans="1:82" x14ac:dyDescent="0.2">
      <c r="A406" s="33">
        <f t="shared" si="120"/>
        <v>0</v>
      </c>
      <c r="B406" s="206"/>
      <c r="C406" s="200"/>
      <c r="D406" s="197"/>
      <c r="E406" s="72">
        <f t="shared" si="159"/>
        <v>397</v>
      </c>
      <c r="F406" s="9" t="s">
        <v>936</v>
      </c>
      <c r="K406" s="100" t="str">
        <f t="shared" si="144"/>
        <v/>
      </c>
      <c r="L406" s="100"/>
      <c r="M406" s="100"/>
      <c r="N406" s="100"/>
      <c r="O406" s="100"/>
      <c r="P406" s="101" t="str">
        <f t="shared" si="145"/>
        <v/>
      </c>
      <c r="Q406" s="102" t="str">
        <f t="shared" si="146"/>
        <v/>
      </c>
      <c r="R406" s="102" t="str">
        <f t="shared" si="147"/>
        <v/>
      </c>
      <c r="S406" s="102" t="str">
        <f t="shared" si="148"/>
        <v/>
      </c>
      <c r="T406" s="102" t="str">
        <f t="shared" si="149"/>
        <v/>
      </c>
      <c r="U406" s="102" t="str">
        <f t="shared" si="150"/>
        <v/>
      </c>
      <c r="V406" s="102" t="str">
        <f t="shared" si="151"/>
        <v/>
      </c>
      <c r="W406" s="102" t="str">
        <f t="shared" si="152"/>
        <v/>
      </c>
      <c r="X406" s="102" t="str">
        <f t="shared" si="153"/>
        <v/>
      </c>
      <c r="Y406" s="102" t="str">
        <f t="shared" si="154"/>
        <v/>
      </c>
      <c r="Z406" s="102" t="str">
        <f t="shared" si="155"/>
        <v/>
      </c>
      <c r="AA406" s="100" t="b">
        <f t="shared" si="156"/>
        <v>0</v>
      </c>
      <c r="AB406" s="100" t="str">
        <f t="array" ref="AB406">IF($AA406,MEDIAN(IF(G1SelectionMask="x",IF(INDEX(RawDataRefData,$E406,0)&gt;0,INDEX(RawDataRefData,$E406,0)),"")),"")</f>
        <v/>
      </c>
      <c r="AC406" s="100" t="str">
        <f t="array" ref="AC406">IF($AA406,QUARTILE(IF(G1SelectionMask="x",IF(INDEX(RawDataRefData,$E406,0)&gt;0,INDEX(RawDataRefData,$E406,0)),""),1),"")</f>
        <v/>
      </c>
      <c r="AD406" s="100" t="str">
        <f t="array" ref="AD406">IF($AA406,QUARTILE(IF(G1SelectionMask="x",IF(INDEX(RawDataRefData,$E406,0)&gt;0,INDEX(RawDataRefData,$E406,0)),""),3),"")</f>
        <v/>
      </c>
      <c r="AE406" s="100" t="str">
        <f t="array" ref="AE406">IF($AA406,MIN(IF(G1SelectionMask="x",IF(INDEX(RawDataRefData,$E406,0)&gt;0,INDEX(RawDataRefData,$E406,0)),"")),"")</f>
        <v/>
      </c>
      <c r="AF406" s="100" t="str">
        <f t="array" ref="AF406">IF($AA406,MAX(IF(G1SelectionMask="x",IF(INDEX(RawDataRefData,$E406,0)&gt;0,INDEX(RawDataRefData,$E406,0)),"")),"")</f>
        <v/>
      </c>
      <c r="AG406" s="100" t="str">
        <f t="shared" si="157"/>
        <v/>
      </c>
      <c r="AH406" s="100" t="str">
        <f t="array" ref="AH406">IF($AA406,STDEVA(IF(G1SelectionMask="x",IF(INDEX(RawDataRefData,$E406,0)&gt;0,INDEX(RawDataRefData,$E406,0)),"")),"")</f>
        <v/>
      </c>
      <c r="AI406" s="101" t="b">
        <f t="shared" si="158"/>
        <v>0</v>
      </c>
      <c r="AJ406" s="101" t="str">
        <f t="array" ref="AJ406">IF($AI406,MEDIAN(IF(G2SelectionMask="x",IF(INDEX(RawDataRefData,$E406,0)&gt;0,INDEX(RawDataRefData,$E406,0)),"")),"")</f>
        <v/>
      </c>
      <c r="AK406" s="101" t="str">
        <f t="array" ref="AK406">IF($AI406,QUARTILE(IF(G2SelectionMask="x",IF(INDEX(RawDataRefData,$E406,0)&gt;0,INDEX(RawDataRefData,$E406,0)),""),1),"")</f>
        <v/>
      </c>
      <c r="AL406" s="101" t="str">
        <f t="array" ref="AL406">IF($AI406,QUARTILE(IF(G2SelectionMask="x",IF(INDEX(RawDataRefData,$E406,0)&gt;0,INDEX(RawDataRefData,$E406,0)),""),3),"")</f>
        <v/>
      </c>
      <c r="AM406" s="101" t="str">
        <f t="array" ref="AM406">IF($AI406,MIN(IF(G2SelectionMask="x",IF(INDEX(RawDataRefData,$E406,0)&gt;0,INDEX(RawDataRefData,$E406,0)),"")),"")</f>
        <v/>
      </c>
      <c r="AN406" s="101" t="str">
        <f t="array" ref="AN406">IF($AI406,MAX(IF(G2SelectionMask="x",IF(INDEX(RawDataRefData,$E406,0)&gt;0,INDEX(RawDataRefData,$E406,0)),"")),"")</f>
        <v/>
      </c>
      <c r="AO406" s="101" t="str">
        <f t="shared" si="160"/>
        <v/>
      </c>
      <c r="AP406" s="101" t="str">
        <f t="array" ref="AP406">IF($AI406,STDEVA(IF(G2SelectionMask="x",IF(INDEX(RawDataRefData,$E406,0)&gt;0,INDEX(RawDataRefData,$E406,0)),"")),"")</f>
        <v/>
      </c>
      <c r="AQ406" s="100" t="b">
        <f t="shared" si="161"/>
        <v>0</v>
      </c>
      <c r="AR406" s="100" t="str">
        <f t="array" ref="AR406">IF($AQ406,MEDIAN(IF(G3SelectionMask="x",IF(INDEX(RawDataRefData,$E406,0)&gt;0,INDEX(RawDataRefData,$E406,0)),"")),"")</f>
        <v/>
      </c>
      <c r="AS406" s="100" t="str">
        <f t="array" ref="AS406">IF($AQ406,QUARTILE(IF(G3SelectionMask="x",IF(INDEX(RawDataRefData,$E406,0)&gt;0,INDEX(RawDataRefData,$E406,0)),""),1),"")</f>
        <v/>
      </c>
      <c r="AT406" s="100" t="str">
        <f t="array" ref="AT406">IF($AQ406,QUARTILE(IF(G3SelectionMask="x",IF(INDEX(RawDataRefData,$E406,0)&gt;0,INDEX(RawDataRefData,$E406,0)),""),3),"")</f>
        <v/>
      </c>
      <c r="AU406" s="100" t="str">
        <f t="array" ref="AU406">IF($AQ406,MIN(IF(G3SelectionMask="x",IF(INDEX(RawDataRefData,$E406,0)&gt;0,INDEX(RawDataRefData,$E406,0)),"")),"")</f>
        <v/>
      </c>
      <c r="AV406" s="100" t="str">
        <f t="array" ref="AV406">IF($AQ406,MAX(IF(G3SelectionMask="x",IF(INDEX(RawDataRefData,$E406,0)&gt;0,INDEX(RawDataRefData,$E406,0)),"")),"")</f>
        <v/>
      </c>
      <c r="AW406" s="100" t="str">
        <f t="shared" si="162"/>
        <v/>
      </c>
      <c r="AX406" s="100" t="str">
        <f t="array" ref="AX406">IF($AQ406,STDEVA(IF(G3SelectionMask="x",IF(INDEX(RawDataRefData,$E406,0)&gt;0,INDEX(RawDataRefData,$E406,0)),"")),"")</f>
        <v/>
      </c>
      <c r="AY406" s="101" t="b">
        <f t="shared" si="163"/>
        <v>0</v>
      </c>
      <c r="AZ406" s="101" t="str">
        <f t="array" ref="AZ406">IF($AY406,MEDIAN(IF(G4SelectionMask="x",IF(INDEX(RawDataRefData,$E406,0)&gt;0,INDEX(RawDataRefData,$E406,0)),"")),"")</f>
        <v/>
      </c>
      <c r="BA406" s="101" t="str">
        <f t="array" ref="BA406">IF($AY406,QUARTILE(IF(G4SelectionMask="x",IF(INDEX(RawDataRefData,$E406,0)&gt;0,INDEX(RawDataRefData,$E406,0)),""),1),"")</f>
        <v/>
      </c>
      <c r="BB406" s="101" t="str">
        <f t="array" ref="BB406">IF($AY406,QUARTILE(IF(G4SelectionMask="x",IF(INDEX(RawDataRefData,$E406,0)&gt;0,INDEX(RawDataRefData,$E406,0)),""),3),"")</f>
        <v/>
      </c>
      <c r="BC406" s="101" t="str">
        <f t="array" ref="BC406">IF($AY406,MIN(IF(G4SelectionMask="x",IF(INDEX(RawDataRefData,$E406,0)&gt;0,INDEX(RawDataRefData,$E406,0)),"")),"")</f>
        <v/>
      </c>
      <c r="BD406" s="101" t="str">
        <f t="array" ref="BD406">IF($AY406,MAX(IF(G4SelectionMask="x",IF(INDEX(RawDataRefData,$E406,0)&gt;0,INDEX(RawDataRefData,$E406,0)),"")),"")</f>
        <v/>
      </c>
      <c r="BE406" s="101" t="str">
        <f t="shared" si="164"/>
        <v/>
      </c>
      <c r="BF406" s="101" t="str">
        <f t="array" ref="BF406">IF($AY406,STDEVA(IF(G4SelectionMask="x",IF(INDEX(RawDataRefData,$E406,0)&gt;0,INDEX(RawDataRefData,$E406,0)),"")),"")</f>
        <v/>
      </c>
      <c r="BG406" s="100" t="b">
        <f t="shared" si="165"/>
        <v>0</v>
      </c>
      <c r="BH406" s="100" t="str">
        <f t="array" ref="BH406">IF($BG406,MEDIAN(IF(G5SelectionMask="x",IF(INDEX(RawDataRefData,$E406,0)&gt;0,INDEX(RawDataRefData,$E406,0)),"")),"")</f>
        <v/>
      </c>
      <c r="BI406" s="100" t="str">
        <f t="array" ref="BI406">IF($BG406,QUARTILE(IF(G5SelectionMask="x",IF(INDEX(RawDataRefData,$E406,0)&gt;0,INDEX(RawDataRefData,$E406,0)),""),1),"")</f>
        <v/>
      </c>
      <c r="BJ406" s="100" t="str">
        <f t="array" ref="BJ406">IF($BG406,QUARTILE(IF(G5SelectionMask="x",IF(INDEX(RawDataRefData,$E406,0)&gt;0,INDEX(RawDataRefData,$E406,0)),""),3),"")</f>
        <v/>
      </c>
      <c r="BK406" s="100" t="str">
        <f t="array" ref="BK406">IF($BG406,MIN(IF(G5SelectionMask="x",IF(INDEX(RawDataRefData,$E406,0)&gt;0,INDEX(RawDataRefData,$E406,0)),"")),"")</f>
        <v/>
      </c>
      <c r="BL406" s="100" t="str">
        <f t="array" ref="BL406">IF($BG406,MAX(IF(G5SelectionMask="x",IF(INDEX(RawDataRefData,$E406,0)&gt;0,INDEX(RawDataRefData,$E406,0)),"")),"")</f>
        <v/>
      </c>
      <c r="BM406" s="100" t="str">
        <f t="shared" si="166"/>
        <v/>
      </c>
      <c r="BN406" s="103" t="str">
        <f t="array" ref="BN406">IF($BG406,STDEVA(IF(G5SelectionMask="x",IF(INDEX(RawDataRefData,$E406,0)&gt;0,INDEX(RawDataRefData,$E406,0)),"")),"")</f>
        <v/>
      </c>
      <c r="BO406" s="104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</row>
    <row r="407" spans="1:82" x14ac:dyDescent="0.2">
      <c r="A407" s="33">
        <f t="shared" si="120"/>
        <v>0</v>
      </c>
      <c r="B407" s="206"/>
      <c r="C407" s="200"/>
      <c r="D407" s="197"/>
      <c r="E407" s="72">
        <f t="shared" si="159"/>
        <v>398</v>
      </c>
      <c r="F407" s="9" t="s">
        <v>937</v>
      </c>
      <c r="K407" s="100" t="str">
        <f t="shared" si="144"/>
        <v/>
      </c>
      <c r="L407" s="100"/>
      <c r="M407" s="100"/>
      <c r="N407" s="100"/>
      <c r="O407" s="100"/>
      <c r="P407" s="101" t="str">
        <f t="shared" si="145"/>
        <v/>
      </c>
      <c r="Q407" s="102" t="str">
        <f t="shared" si="146"/>
        <v/>
      </c>
      <c r="R407" s="102" t="str">
        <f t="shared" si="147"/>
        <v/>
      </c>
      <c r="S407" s="102" t="str">
        <f t="shared" si="148"/>
        <v/>
      </c>
      <c r="T407" s="102" t="str">
        <f t="shared" si="149"/>
        <v/>
      </c>
      <c r="U407" s="102" t="str">
        <f t="shared" si="150"/>
        <v/>
      </c>
      <c r="V407" s="102" t="str">
        <f t="shared" si="151"/>
        <v/>
      </c>
      <c r="W407" s="102" t="str">
        <f t="shared" si="152"/>
        <v/>
      </c>
      <c r="X407" s="102" t="str">
        <f t="shared" si="153"/>
        <v/>
      </c>
      <c r="Y407" s="102" t="str">
        <f t="shared" si="154"/>
        <v/>
      </c>
      <c r="Z407" s="102" t="str">
        <f t="shared" si="155"/>
        <v/>
      </c>
      <c r="AA407" s="100" t="b">
        <f t="shared" si="156"/>
        <v>0</v>
      </c>
      <c r="AB407" s="100" t="str">
        <f t="array" ref="AB407">IF($AA407,MEDIAN(IF(G1SelectionMask="x",IF(INDEX(RawDataRefData,$E407,0)&gt;0,INDEX(RawDataRefData,$E407,0)),"")),"")</f>
        <v/>
      </c>
      <c r="AC407" s="100" t="str">
        <f t="array" ref="AC407">IF($AA407,QUARTILE(IF(G1SelectionMask="x",IF(INDEX(RawDataRefData,$E407,0)&gt;0,INDEX(RawDataRefData,$E407,0)),""),1),"")</f>
        <v/>
      </c>
      <c r="AD407" s="100" t="str">
        <f t="array" ref="AD407">IF($AA407,QUARTILE(IF(G1SelectionMask="x",IF(INDEX(RawDataRefData,$E407,0)&gt;0,INDEX(RawDataRefData,$E407,0)),""),3),"")</f>
        <v/>
      </c>
      <c r="AE407" s="100" t="str">
        <f t="array" ref="AE407">IF($AA407,MIN(IF(G1SelectionMask="x",IF(INDEX(RawDataRefData,$E407,0)&gt;0,INDEX(RawDataRefData,$E407,0)),"")),"")</f>
        <v/>
      </c>
      <c r="AF407" s="100" t="str">
        <f t="array" ref="AF407">IF($AA407,MAX(IF(G1SelectionMask="x",IF(INDEX(RawDataRefData,$E407,0)&gt;0,INDEX(RawDataRefData,$E407,0)),"")),"")</f>
        <v/>
      </c>
      <c r="AG407" s="100" t="str">
        <f t="shared" si="157"/>
        <v/>
      </c>
      <c r="AH407" s="100" t="str">
        <f t="array" ref="AH407">IF($AA407,STDEVA(IF(G1SelectionMask="x",IF(INDEX(RawDataRefData,$E407,0)&gt;0,INDEX(RawDataRefData,$E407,0)),"")),"")</f>
        <v/>
      </c>
      <c r="AI407" s="101" t="b">
        <f t="shared" si="158"/>
        <v>0</v>
      </c>
      <c r="AJ407" s="101" t="str">
        <f t="array" ref="AJ407">IF($AI407,MEDIAN(IF(G2SelectionMask="x",IF(INDEX(RawDataRefData,$E407,0)&gt;0,INDEX(RawDataRefData,$E407,0)),"")),"")</f>
        <v/>
      </c>
      <c r="AK407" s="101" t="str">
        <f t="array" ref="AK407">IF($AI407,QUARTILE(IF(G2SelectionMask="x",IF(INDEX(RawDataRefData,$E407,0)&gt;0,INDEX(RawDataRefData,$E407,0)),""),1),"")</f>
        <v/>
      </c>
      <c r="AL407" s="101" t="str">
        <f t="array" ref="AL407">IF($AI407,QUARTILE(IF(G2SelectionMask="x",IF(INDEX(RawDataRefData,$E407,0)&gt;0,INDEX(RawDataRefData,$E407,0)),""),3),"")</f>
        <v/>
      </c>
      <c r="AM407" s="101" t="str">
        <f t="array" ref="AM407">IF($AI407,MIN(IF(G2SelectionMask="x",IF(INDEX(RawDataRefData,$E407,0)&gt;0,INDEX(RawDataRefData,$E407,0)),"")),"")</f>
        <v/>
      </c>
      <c r="AN407" s="101" t="str">
        <f t="array" ref="AN407">IF($AI407,MAX(IF(G2SelectionMask="x",IF(INDEX(RawDataRefData,$E407,0)&gt;0,INDEX(RawDataRefData,$E407,0)),"")),"")</f>
        <v/>
      </c>
      <c r="AO407" s="101" t="str">
        <f t="shared" si="160"/>
        <v/>
      </c>
      <c r="AP407" s="101" t="str">
        <f t="array" ref="AP407">IF($AI407,STDEVA(IF(G2SelectionMask="x",IF(INDEX(RawDataRefData,$E407,0)&gt;0,INDEX(RawDataRefData,$E407,0)),"")),"")</f>
        <v/>
      </c>
      <c r="AQ407" s="100" t="b">
        <f t="shared" si="161"/>
        <v>0</v>
      </c>
      <c r="AR407" s="100" t="str">
        <f t="array" ref="AR407">IF($AQ407,MEDIAN(IF(G3SelectionMask="x",IF(INDEX(RawDataRefData,$E407,0)&gt;0,INDEX(RawDataRefData,$E407,0)),"")),"")</f>
        <v/>
      </c>
      <c r="AS407" s="100" t="str">
        <f t="array" ref="AS407">IF($AQ407,QUARTILE(IF(G3SelectionMask="x",IF(INDEX(RawDataRefData,$E407,0)&gt;0,INDEX(RawDataRefData,$E407,0)),""),1),"")</f>
        <v/>
      </c>
      <c r="AT407" s="100" t="str">
        <f t="array" ref="AT407">IF($AQ407,QUARTILE(IF(G3SelectionMask="x",IF(INDEX(RawDataRefData,$E407,0)&gt;0,INDEX(RawDataRefData,$E407,0)),""),3),"")</f>
        <v/>
      </c>
      <c r="AU407" s="100" t="str">
        <f t="array" ref="AU407">IF($AQ407,MIN(IF(G3SelectionMask="x",IF(INDEX(RawDataRefData,$E407,0)&gt;0,INDEX(RawDataRefData,$E407,0)),"")),"")</f>
        <v/>
      </c>
      <c r="AV407" s="100" t="str">
        <f t="array" ref="AV407">IF($AQ407,MAX(IF(G3SelectionMask="x",IF(INDEX(RawDataRefData,$E407,0)&gt;0,INDEX(RawDataRefData,$E407,0)),"")),"")</f>
        <v/>
      </c>
      <c r="AW407" s="100" t="str">
        <f t="shared" si="162"/>
        <v/>
      </c>
      <c r="AX407" s="100" t="str">
        <f t="array" ref="AX407">IF($AQ407,STDEVA(IF(G3SelectionMask="x",IF(INDEX(RawDataRefData,$E407,0)&gt;0,INDEX(RawDataRefData,$E407,0)),"")),"")</f>
        <v/>
      </c>
      <c r="AY407" s="101" t="b">
        <f t="shared" si="163"/>
        <v>0</v>
      </c>
      <c r="AZ407" s="101" t="str">
        <f t="array" ref="AZ407">IF($AY407,MEDIAN(IF(G4SelectionMask="x",IF(INDEX(RawDataRefData,$E407,0)&gt;0,INDEX(RawDataRefData,$E407,0)),"")),"")</f>
        <v/>
      </c>
      <c r="BA407" s="101" t="str">
        <f t="array" ref="BA407">IF($AY407,QUARTILE(IF(G4SelectionMask="x",IF(INDEX(RawDataRefData,$E407,0)&gt;0,INDEX(RawDataRefData,$E407,0)),""),1),"")</f>
        <v/>
      </c>
      <c r="BB407" s="101" t="str">
        <f t="array" ref="BB407">IF($AY407,QUARTILE(IF(G4SelectionMask="x",IF(INDEX(RawDataRefData,$E407,0)&gt;0,INDEX(RawDataRefData,$E407,0)),""),3),"")</f>
        <v/>
      </c>
      <c r="BC407" s="101" t="str">
        <f t="array" ref="BC407">IF($AY407,MIN(IF(G4SelectionMask="x",IF(INDEX(RawDataRefData,$E407,0)&gt;0,INDEX(RawDataRefData,$E407,0)),"")),"")</f>
        <v/>
      </c>
      <c r="BD407" s="101" t="str">
        <f t="array" ref="BD407">IF($AY407,MAX(IF(G4SelectionMask="x",IF(INDEX(RawDataRefData,$E407,0)&gt;0,INDEX(RawDataRefData,$E407,0)),"")),"")</f>
        <v/>
      </c>
      <c r="BE407" s="101" t="str">
        <f t="shared" si="164"/>
        <v/>
      </c>
      <c r="BF407" s="101" t="str">
        <f t="array" ref="BF407">IF($AY407,STDEVA(IF(G4SelectionMask="x",IF(INDEX(RawDataRefData,$E407,0)&gt;0,INDEX(RawDataRefData,$E407,0)),"")),"")</f>
        <v/>
      </c>
      <c r="BG407" s="100" t="b">
        <f t="shared" si="165"/>
        <v>0</v>
      </c>
      <c r="BH407" s="100" t="str">
        <f t="array" ref="BH407">IF($BG407,MEDIAN(IF(G5SelectionMask="x",IF(INDEX(RawDataRefData,$E407,0)&gt;0,INDEX(RawDataRefData,$E407,0)),"")),"")</f>
        <v/>
      </c>
      <c r="BI407" s="100" t="str">
        <f t="array" ref="BI407">IF($BG407,QUARTILE(IF(G5SelectionMask="x",IF(INDEX(RawDataRefData,$E407,0)&gt;0,INDEX(RawDataRefData,$E407,0)),""),1),"")</f>
        <v/>
      </c>
      <c r="BJ407" s="100" t="str">
        <f t="array" ref="BJ407">IF($BG407,QUARTILE(IF(G5SelectionMask="x",IF(INDEX(RawDataRefData,$E407,0)&gt;0,INDEX(RawDataRefData,$E407,0)),""),3),"")</f>
        <v/>
      </c>
      <c r="BK407" s="100" t="str">
        <f t="array" ref="BK407">IF($BG407,MIN(IF(G5SelectionMask="x",IF(INDEX(RawDataRefData,$E407,0)&gt;0,INDEX(RawDataRefData,$E407,0)),"")),"")</f>
        <v/>
      </c>
      <c r="BL407" s="100" t="str">
        <f t="array" ref="BL407">IF($BG407,MAX(IF(G5SelectionMask="x",IF(INDEX(RawDataRefData,$E407,0)&gt;0,INDEX(RawDataRefData,$E407,0)),"")),"")</f>
        <v/>
      </c>
      <c r="BM407" s="100" t="str">
        <f t="shared" si="166"/>
        <v/>
      </c>
      <c r="BN407" s="103" t="str">
        <f t="array" ref="BN407">IF($BG407,STDEVA(IF(G5SelectionMask="x",IF(INDEX(RawDataRefData,$E407,0)&gt;0,INDEX(RawDataRefData,$E407,0)),"")),"")</f>
        <v/>
      </c>
      <c r="BO407" s="104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</row>
    <row r="408" spans="1:82" x14ac:dyDescent="0.2">
      <c r="A408" s="33">
        <f t="shared" si="120"/>
        <v>0</v>
      </c>
      <c r="B408" s="206"/>
      <c r="C408" s="200"/>
      <c r="D408" s="197"/>
      <c r="E408" s="72">
        <f t="shared" si="159"/>
        <v>399</v>
      </c>
      <c r="F408" s="9" t="s">
        <v>938</v>
      </c>
      <c r="K408" s="100" t="str">
        <f t="shared" si="144"/>
        <v/>
      </c>
      <c r="L408" s="100"/>
      <c r="M408" s="100"/>
      <c r="N408" s="100"/>
      <c r="O408" s="100"/>
      <c r="P408" s="101" t="str">
        <f t="shared" si="145"/>
        <v/>
      </c>
      <c r="Q408" s="102" t="str">
        <f t="shared" si="146"/>
        <v/>
      </c>
      <c r="R408" s="102" t="str">
        <f t="shared" si="147"/>
        <v/>
      </c>
      <c r="S408" s="102" t="str">
        <f t="shared" si="148"/>
        <v/>
      </c>
      <c r="T408" s="102" t="str">
        <f t="shared" si="149"/>
        <v/>
      </c>
      <c r="U408" s="102" t="str">
        <f t="shared" si="150"/>
        <v/>
      </c>
      <c r="V408" s="102" t="str">
        <f t="shared" si="151"/>
        <v/>
      </c>
      <c r="W408" s="102" t="str">
        <f t="shared" si="152"/>
        <v/>
      </c>
      <c r="X408" s="102" t="str">
        <f t="shared" si="153"/>
        <v/>
      </c>
      <c r="Y408" s="102" t="str">
        <f t="shared" si="154"/>
        <v/>
      </c>
      <c r="Z408" s="102" t="str">
        <f t="shared" si="155"/>
        <v/>
      </c>
      <c r="AA408" s="100" t="b">
        <f t="shared" si="156"/>
        <v>0</v>
      </c>
      <c r="AB408" s="100" t="str">
        <f t="array" ref="AB408">IF($AA408,MEDIAN(IF(G1SelectionMask="x",IF(INDEX(RawDataRefData,$E408,0)&gt;0,INDEX(RawDataRefData,$E408,0)),"")),"")</f>
        <v/>
      </c>
      <c r="AC408" s="100" t="str">
        <f t="array" ref="AC408">IF($AA408,QUARTILE(IF(G1SelectionMask="x",IF(INDEX(RawDataRefData,$E408,0)&gt;0,INDEX(RawDataRefData,$E408,0)),""),1),"")</f>
        <v/>
      </c>
      <c r="AD408" s="100" t="str">
        <f t="array" ref="AD408">IF($AA408,QUARTILE(IF(G1SelectionMask="x",IF(INDEX(RawDataRefData,$E408,0)&gt;0,INDEX(RawDataRefData,$E408,0)),""),3),"")</f>
        <v/>
      </c>
      <c r="AE408" s="100" t="str">
        <f t="array" ref="AE408">IF($AA408,MIN(IF(G1SelectionMask="x",IF(INDEX(RawDataRefData,$E408,0)&gt;0,INDEX(RawDataRefData,$E408,0)),"")),"")</f>
        <v/>
      </c>
      <c r="AF408" s="100" t="str">
        <f t="array" ref="AF408">IF($AA408,MAX(IF(G1SelectionMask="x",IF(INDEX(RawDataRefData,$E408,0)&gt;0,INDEX(RawDataRefData,$E408,0)),"")),"")</f>
        <v/>
      </c>
      <c r="AG408" s="100" t="str">
        <f t="shared" si="157"/>
        <v/>
      </c>
      <c r="AH408" s="100" t="str">
        <f t="array" ref="AH408">IF($AA408,STDEVA(IF(G1SelectionMask="x",IF(INDEX(RawDataRefData,$E408,0)&gt;0,INDEX(RawDataRefData,$E408,0)),"")),"")</f>
        <v/>
      </c>
      <c r="AI408" s="101" t="b">
        <f t="shared" si="158"/>
        <v>0</v>
      </c>
      <c r="AJ408" s="101" t="str">
        <f t="array" ref="AJ408">IF($AI408,MEDIAN(IF(G2SelectionMask="x",IF(INDEX(RawDataRefData,$E408,0)&gt;0,INDEX(RawDataRefData,$E408,0)),"")),"")</f>
        <v/>
      </c>
      <c r="AK408" s="101" t="str">
        <f t="array" ref="AK408">IF($AI408,QUARTILE(IF(G2SelectionMask="x",IF(INDEX(RawDataRefData,$E408,0)&gt;0,INDEX(RawDataRefData,$E408,0)),""),1),"")</f>
        <v/>
      </c>
      <c r="AL408" s="101" t="str">
        <f t="array" ref="AL408">IF($AI408,QUARTILE(IF(G2SelectionMask="x",IF(INDEX(RawDataRefData,$E408,0)&gt;0,INDEX(RawDataRefData,$E408,0)),""),3),"")</f>
        <v/>
      </c>
      <c r="AM408" s="101" t="str">
        <f t="array" ref="AM408">IF($AI408,MIN(IF(G2SelectionMask="x",IF(INDEX(RawDataRefData,$E408,0)&gt;0,INDEX(RawDataRefData,$E408,0)),"")),"")</f>
        <v/>
      </c>
      <c r="AN408" s="101" t="str">
        <f t="array" ref="AN408">IF($AI408,MAX(IF(G2SelectionMask="x",IF(INDEX(RawDataRefData,$E408,0)&gt;0,INDEX(RawDataRefData,$E408,0)),"")),"")</f>
        <v/>
      </c>
      <c r="AO408" s="101" t="str">
        <f t="shared" si="160"/>
        <v/>
      </c>
      <c r="AP408" s="101" t="str">
        <f t="array" ref="AP408">IF($AI408,STDEVA(IF(G2SelectionMask="x",IF(INDEX(RawDataRefData,$E408,0)&gt;0,INDEX(RawDataRefData,$E408,0)),"")),"")</f>
        <v/>
      </c>
      <c r="AQ408" s="100" t="b">
        <f t="shared" si="161"/>
        <v>0</v>
      </c>
      <c r="AR408" s="100" t="str">
        <f t="array" ref="AR408">IF($AQ408,MEDIAN(IF(G3SelectionMask="x",IF(INDEX(RawDataRefData,$E408,0)&gt;0,INDEX(RawDataRefData,$E408,0)),"")),"")</f>
        <v/>
      </c>
      <c r="AS408" s="100" t="str">
        <f t="array" ref="AS408">IF($AQ408,QUARTILE(IF(G3SelectionMask="x",IF(INDEX(RawDataRefData,$E408,0)&gt;0,INDEX(RawDataRefData,$E408,0)),""),1),"")</f>
        <v/>
      </c>
      <c r="AT408" s="100" t="str">
        <f t="array" ref="AT408">IF($AQ408,QUARTILE(IF(G3SelectionMask="x",IF(INDEX(RawDataRefData,$E408,0)&gt;0,INDEX(RawDataRefData,$E408,0)),""),3),"")</f>
        <v/>
      </c>
      <c r="AU408" s="100" t="str">
        <f t="array" ref="AU408">IF($AQ408,MIN(IF(G3SelectionMask="x",IF(INDEX(RawDataRefData,$E408,0)&gt;0,INDEX(RawDataRefData,$E408,0)),"")),"")</f>
        <v/>
      </c>
      <c r="AV408" s="100" t="str">
        <f t="array" ref="AV408">IF($AQ408,MAX(IF(G3SelectionMask="x",IF(INDEX(RawDataRefData,$E408,0)&gt;0,INDEX(RawDataRefData,$E408,0)),"")),"")</f>
        <v/>
      </c>
      <c r="AW408" s="100" t="str">
        <f t="shared" si="162"/>
        <v/>
      </c>
      <c r="AX408" s="100" t="str">
        <f t="array" ref="AX408">IF($AQ408,STDEVA(IF(G3SelectionMask="x",IF(INDEX(RawDataRefData,$E408,0)&gt;0,INDEX(RawDataRefData,$E408,0)),"")),"")</f>
        <v/>
      </c>
      <c r="AY408" s="101" t="b">
        <f t="shared" si="163"/>
        <v>0</v>
      </c>
      <c r="AZ408" s="101" t="str">
        <f t="array" ref="AZ408">IF($AY408,MEDIAN(IF(G4SelectionMask="x",IF(INDEX(RawDataRefData,$E408,0)&gt;0,INDEX(RawDataRefData,$E408,0)),"")),"")</f>
        <v/>
      </c>
      <c r="BA408" s="101" t="str">
        <f t="array" ref="BA408">IF($AY408,QUARTILE(IF(G4SelectionMask="x",IF(INDEX(RawDataRefData,$E408,0)&gt;0,INDEX(RawDataRefData,$E408,0)),""),1),"")</f>
        <v/>
      </c>
      <c r="BB408" s="101" t="str">
        <f t="array" ref="BB408">IF($AY408,QUARTILE(IF(G4SelectionMask="x",IF(INDEX(RawDataRefData,$E408,0)&gt;0,INDEX(RawDataRefData,$E408,0)),""),3),"")</f>
        <v/>
      </c>
      <c r="BC408" s="101" t="str">
        <f t="array" ref="BC408">IF($AY408,MIN(IF(G4SelectionMask="x",IF(INDEX(RawDataRefData,$E408,0)&gt;0,INDEX(RawDataRefData,$E408,0)),"")),"")</f>
        <v/>
      </c>
      <c r="BD408" s="101" t="str">
        <f t="array" ref="BD408">IF($AY408,MAX(IF(G4SelectionMask="x",IF(INDEX(RawDataRefData,$E408,0)&gt;0,INDEX(RawDataRefData,$E408,0)),"")),"")</f>
        <v/>
      </c>
      <c r="BE408" s="101" t="str">
        <f t="shared" si="164"/>
        <v/>
      </c>
      <c r="BF408" s="101" t="str">
        <f t="array" ref="BF408">IF($AY408,STDEVA(IF(G4SelectionMask="x",IF(INDEX(RawDataRefData,$E408,0)&gt;0,INDEX(RawDataRefData,$E408,0)),"")),"")</f>
        <v/>
      </c>
      <c r="BG408" s="100" t="b">
        <f t="shared" si="165"/>
        <v>0</v>
      </c>
      <c r="BH408" s="100" t="str">
        <f t="array" ref="BH408">IF($BG408,MEDIAN(IF(G5SelectionMask="x",IF(INDEX(RawDataRefData,$E408,0)&gt;0,INDEX(RawDataRefData,$E408,0)),"")),"")</f>
        <v/>
      </c>
      <c r="BI408" s="100" t="str">
        <f t="array" ref="BI408">IF($BG408,QUARTILE(IF(G5SelectionMask="x",IF(INDEX(RawDataRefData,$E408,0)&gt;0,INDEX(RawDataRefData,$E408,0)),""),1),"")</f>
        <v/>
      </c>
      <c r="BJ408" s="100" t="str">
        <f t="array" ref="BJ408">IF($BG408,QUARTILE(IF(G5SelectionMask="x",IF(INDEX(RawDataRefData,$E408,0)&gt;0,INDEX(RawDataRefData,$E408,0)),""),3),"")</f>
        <v/>
      </c>
      <c r="BK408" s="100" t="str">
        <f t="array" ref="BK408">IF($BG408,MIN(IF(G5SelectionMask="x",IF(INDEX(RawDataRefData,$E408,0)&gt;0,INDEX(RawDataRefData,$E408,0)),"")),"")</f>
        <v/>
      </c>
      <c r="BL408" s="100" t="str">
        <f t="array" ref="BL408">IF($BG408,MAX(IF(G5SelectionMask="x",IF(INDEX(RawDataRefData,$E408,0)&gt;0,INDEX(RawDataRefData,$E408,0)),"")),"")</f>
        <v/>
      </c>
      <c r="BM408" s="100" t="str">
        <f t="shared" si="166"/>
        <v/>
      </c>
      <c r="BN408" s="103" t="str">
        <f t="array" ref="BN408">IF($BG408,STDEVA(IF(G5SelectionMask="x",IF(INDEX(RawDataRefData,$E408,0)&gt;0,INDEX(RawDataRefData,$E408,0)),"")),"")</f>
        <v/>
      </c>
      <c r="BO408" s="104"/>
      <c r="BP408" s="105"/>
      <c r="BQ408" s="105"/>
      <c r="BR408" s="105"/>
      <c r="BS408" s="105"/>
      <c r="BT408" s="105"/>
      <c r="BU408" s="105"/>
      <c r="BV408" s="105"/>
      <c r="BW408" s="105"/>
      <c r="BX408" s="105"/>
      <c r="BY408" s="105"/>
      <c r="BZ408" s="105"/>
      <c r="CA408" s="105"/>
      <c r="CB408" s="105"/>
      <c r="CC408" s="105"/>
      <c r="CD408" s="105"/>
    </row>
    <row r="409" spans="1:82" x14ac:dyDescent="0.2">
      <c r="A409" s="33">
        <f t="shared" si="120"/>
        <v>0</v>
      </c>
      <c r="B409" s="206"/>
      <c r="C409" s="200"/>
      <c r="D409" s="197"/>
      <c r="E409" s="72">
        <f t="shared" si="159"/>
        <v>400</v>
      </c>
      <c r="F409" s="9" t="s">
        <v>939</v>
      </c>
      <c r="K409" s="100" t="str">
        <f t="shared" si="144"/>
        <v/>
      </c>
      <c r="L409" s="100"/>
      <c r="M409" s="100"/>
      <c r="N409" s="100"/>
      <c r="O409" s="100"/>
      <c r="P409" s="101" t="str">
        <f t="shared" si="145"/>
        <v/>
      </c>
      <c r="Q409" s="102" t="str">
        <f t="shared" si="146"/>
        <v/>
      </c>
      <c r="R409" s="102" t="str">
        <f t="shared" si="147"/>
        <v/>
      </c>
      <c r="S409" s="102" t="str">
        <f t="shared" si="148"/>
        <v/>
      </c>
      <c r="T409" s="102" t="str">
        <f t="shared" si="149"/>
        <v/>
      </c>
      <c r="U409" s="102" t="str">
        <f t="shared" si="150"/>
        <v/>
      </c>
      <c r="V409" s="102" t="str">
        <f t="shared" si="151"/>
        <v/>
      </c>
      <c r="W409" s="102" t="str">
        <f t="shared" si="152"/>
        <v/>
      </c>
      <c r="X409" s="102" t="str">
        <f t="shared" si="153"/>
        <v/>
      </c>
      <c r="Y409" s="102" t="str">
        <f t="shared" si="154"/>
        <v/>
      </c>
      <c r="Z409" s="102" t="str">
        <f t="shared" si="155"/>
        <v/>
      </c>
      <c r="AA409" s="100" t="b">
        <f t="shared" si="156"/>
        <v>0</v>
      </c>
      <c r="AB409" s="100" t="str">
        <f t="array" ref="AB409">IF($AA409,MEDIAN(IF(G1SelectionMask="x",IF(INDEX(RawDataRefData,$E409,0)&gt;0,INDEX(RawDataRefData,$E409,0)),"")),"")</f>
        <v/>
      </c>
      <c r="AC409" s="100" t="str">
        <f t="array" ref="AC409">IF($AA409,QUARTILE(IF(G1SelectionMask="x",IF(INDEX(RawDataRefData,$E409,0)&gt;0,INDEX(RawDataRefData,$E409,0)),""),1),"")</f>
        <v/>
      </c>
      <c r="AD409" s="100" t="str">
        <f t="array" ref="AD409">IF($AA409,QUARTILE(IF(G1SelectionMask="x",IF(INDEX(RawDataRefData,$E409,0)&gt;0,INDEX(RawDataRefData,$E409,0)),""),3),"")</f>
        <v/>
      </c>
      <c r="AE409" s="100" t="str">
        <f t="array" ref="AE409">IF($AA409,MIN(IF(G1SelectionMask="x",IF(INDEX(RawDataRefData,$E409,0)&gt;0,INDEX(RawDataRefData,$E409,0)),"")),"")</f>
        <v/>
      </c>
      <c r="AF409" s="100" t="str">
        <f t="array" ref="AF409">IF($AA409,MAX(IF(G1SelectionMask="x",IF(INDEX(RawDataRefData,$E409,0)&gt;0,INDEX(RawDataRefData,$E409,0)),"")),"")</f>
        <v/>
      </c>
      <c r="AG409" s="100" t="str">
        <f t="shared" si="157"/>
        <v/>
      </c>
      <c r="AH409" s="100" t="str">
        <f t="array" ref="AH409">IF($AA409,STDEVA(IF(G1SelectionMask="x",IF(INDEX(RawDataRefData,$E409,0)&gt;0,INDEX(RawDataRefData,$E409,0)),"")),"")</f>
        <v/>
      </c>
      <c r="AI409" s="101" t="b">
        <f t="shared" si="158"/>
        <v>0</v>
      </c>
      <c r="AJ409" s="101" t="str">
        <f t="array" ref="AJ409">IF($AI409,MEDIAN(IF(G2SelectionMask="x",IF(INDEX(RawDataRefData,$E409,0)&gt;0,INDEX(RawDataRefData,$E409,0)),"")),"")</f>
        <v/>
      </c>
      <c r="AK409" s="101" t="str">
        <f t="array" ref="AK409">IF($AI409,QUARTILE(IF(G2SelectionMask="x",IF(INDEX(RawDataRefData,$E409,0)&gt;0,INDEX(RawDataRefData,$E409,0)),""),1),"")</f>
        <v/>
      </c>
      <c r="AL409" s="101" t="str">
        <f t="array" ref="AL409">IF($AI409,QUARTILE(IF(G2SelectionMask="x",IF(INDEX(RawDataRefData,$E409,0)&gt;0,INDEX(RawDataRefData,$E409,0)),""),3),"")</f>
        <v/>
      </c>
      <c r="AM409" s="101" t="str">
        <f t="array" ref="AM409">IF($AI409,MIN(IF(G2SelectionMask="x",IF(INDEX(RawDataRefData,$E409,0)&gt;0,INDEX(RawDataRefData,$E409,0)),"")),"")</f>
        <v/>
      </c>
      <c r="AN409" s="101" t="str">
        <f t="array" ref="AN409">IF($AI409,MAX(IF(G2SelectionMask="x",IF(INDEX(RawDataRefData,$E409,0)&gt;0,INDEX(RawDataRefData,$E409,0)),"")),"")</f>
        <v/>
      </c>
      <c r="AO409" s="101" t="str">
        <f t="shared" si="160"/>
        <v/>
      </c>
      <c r="AP409" s="101" t="str">
        <f t="array" ref="AP409">IF($AI409,STDEVA(IF(G2SelectionMask="x",IF(INDEX(RawDataRefData,$E409,0)&gt;0,INDEX(RawDataRefData,$E409,0)),"")),"")</f>
        <v/>
      </c>
      <c r="AQ409" s="100" t="b">
        <f t="shared" si="161"/>
        <v>0</v>
      </c>
      <c r="AR409" s="100" t="str">
        <f t="array" ref="AR409">IF($AQ409,MEDIAN(IF(G3SelectionMask="x",IF(INDEX(RawDataRefData,$E409,0)&gt;0,INDEX(RawDataRefData,$E409,0)),"")),"")</f>
        <v/>
      </c>
      <c r="AS409" s="100" t="str">
        <f t="array" ref="AS409">IF($AQ409,QUARTILE(IF(G3SelectionMask="x",IF(INDEX(RawDataRefData,$E409,0)&gt;0,INDEX(RawDataRefData,$E409,0)),""),1),"")</f>
        <v/>
      </c>
      <c r="AT409" s="100" t="str">
        <f t="array" ref="AT409">IF($AQ409,QUARTILE(IF(G3SelectionMask="x",IF(INDEX(RawDataRefData,$E409,0)&gt;0,INDEX(RawDataRefData,$E409,0)),""),3),"")</f>
        <v/>
      </c>
      <c r="AU409" s="100" t="str">
        <f t="array" ref="AU409">IF($AQ409,MIN(IF(G3SelectionMask="x",IF(INDEX(RawDataRefData,$E409,0)&gt;0,INDEX(RawDataRefData,$E409,0)),"")),"")</f>
        <v/>
      </c>
      <c r="AV409" s="100" t="str">
        <f t="array" ref="AV409">IF($AQ409,MAX(IF(G3SelectionMask="x",IF(INDEX(RawDataRefData,$E409,0)&gt;0,INDEX(RawDataRefData,$E409,0)),"")),"")</f>
        <v/>
      </c>
      <c r="AW409" s="100" t="str">
        <f t="shared" si="162"/>
        <v/>
      </c>
      <c r="AX409" s="100" t="str">
        <f t="array" ref="AX409">IF($AQ409,STDEVA(IF(G3SelectionMask="x",IF(INDEX(RawDataRefData,$E409,0)&gt;0,INDEX(RawDataRefData,$E409,0)),"")),"")</f>
        <v/>
      </c>
      <c r="AY409" s="101" t="b">
        <f t="shared" si="163"/>
        <v>0</v>
      </c>
      <c r="AZ409" s="101" t="str">
        <f t="array" ref="AZ409">IF($AY409,MEDIAN(IF(G4SelectionMask="x",IF(INDEX(RawDataRefData,$E409,0)&gt;0,INDEX(RawDataRefData,$E409,0)),"")),"")</f>
        <v/>
      </c>
      <c r="BA409" s="101" t="str">
        <f t="array" ref="BA409">IF($AY409,QUARTILE(IF(G4SelectionMask="x",IF(INDEX(RawDataRefData,$E409,0)&gt;0,INDEX(RawDataRefData,$E409,0)),""),1),"")</f>
        <v/>
      </c>
      <c r="BB409" s="101" t="str">
        <f t="array" ref="BB409">IF($AY409,QUARTILE(IF(G4SelectionMask="x",IF(INDEX(RawDataRefData,$E409,0)&gt;0,INDEX(RawDataRefData,$E409,0)),""),3),"")</f>
        <v/>
      </c>
      <c r="BC409" s="101" t="str">
        <f t="array" ref="BC409">IF($AY409,MIN(IF(G4SelectionMask="x",IF(INDEX(RawDataRefData,$E409,0)&gt;0,INDEX(RawDataRefData,$E409,0)),"")),"")</f>
        <v/>
      </c>
      <c r="BD409" s="101" t="str">
        <f t="array" ref="BD409">IF($AY409,MAX(IF(G4SelectionMask="x",IF(INDEX(RawDataRefData,$E409,0)&gt;0,INDEX(RawDataRefData,$E409,0)),"")),"")</f>
        <v/>
      </c>
      <c r="BE409" s="101" t="str">
        <f t="shared" si="164"/>
        <v/>
      </c>
      <c r="BF409" s="101" t="str">
        <f t="array" ref="BF409">IF($AY409,STDEVA(IF(G4SelectionMask="x",IF(INDEX(RawDataRefData,$E409,0)&gt;0,INDEX(RawDataRefData,$E409,0)),"")),"")</f>
        <v/>
      </c>
      <c r="BG409" s="100" t="b">
        <f t="shared" si="165"/>
        <v>0</v>
      </c>
      <c r="BH409" s="100" t="str">
        <f t="array" ref="BH409">IF($BG409,MEDIAN(IF(G5SelectionMask="x",IF(INDEX(RawDataRefData,$E409,0)&gt;0,INDEX(RawDataRefData,$E409,0)),"")),"")</f>
        <v/>
      </c>
      <c r="BI409" s="100" t="str">
        <f t="array" ref="BI409">IF($BG409,QUARTILE(IF(G5SelectionMask="x",IF(INDEX(RawDataRefData,$E409,0)&gt;0,INDEX(RawDataRefData,$E409,0)),""),1),"")</f>
        <v/>
      </c>
      <c r="BJ409" s="100" t="str">
        <f t="array" ref="BJ409">IF($BG409,QUARTILE(IF(G5SelectionMask="x",IF(INDEX(RawDataRefData,$E409,0)&gt;0,INDEX(RawDataRefData,$E409,0)),""),3),"")</f>
        <v/>
      </c>
      <c r="BK409" s="100" t="str">
        <f t="array" ref="BK409">IF($BG409,MIN(IF(G5SelectionMask="x",IF(INDEX(RawDataRefData,$E409,0)&gt;0,INDEX(RawDataRefData,$E409,0)),"")),"")</f>
        <v/>
      </c>
      <c r="BL409" s="100" t="str">
        <f t="array" ref="BL409">IF($BG409,MAX(IF(G5SelectionMask="x",IF(INDEX(RawDataRefData,$E409,0)&gt;0,INDEX(RawDataRefData,$E409,0)),"")),"")</f>
        <v/>
      </c>
      <c r="BM409" s="100" t="str">
        <f t="shared" si="166"/>
        <v/>
      </c>
      <c r="BN409" s="103" t="str">
        <f t="array" ref="BN409">IF($BG409,STDEVA(IF(G5SelectionMask="x",IF(INDEX(RawDataRefData,$E409,0)&gt;0,INDEX(RawDataRefData,$E409,0)),"")),"")</f>
        <v/>
      </c>
      <c r="BO409" s="104"/>
      <c r="BP409" s="105"/>
      <c r="BQ409" s="105"/>
      <c r="BR409" s="105"/>
      <c r="BS409" s="105"/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/>
      <c r="CD409" s="105"/>
    </row>
    <row r="410" spans="1:82" x14ac:dyDescent="0.2">
      <c r="A410" s="33">
        <f t="shared" si="120"/>
        <v>0</v>
      </c>
      <c r="B410" s="206"/>
      <c r="C410" s="200"/>
      <c r="D410" s="197"/>
      <c r="E410" s="72">
        <f t="shared" si="159"/>
        <v>401</v>
      </c>
      <c r="F410" s="9" t="s">
        <v>942</v>
      </c>
      <c r="K410" s="100" t="str">
        <f t="shared" si="144"/>
        <v/>
      </c>
      <c r="L410" s="100"/>
      <c r="M410" s="100"/>
      <c r="N410" s="100"/>
      <c r="O410" s="100"/>
      <c r="P410" s="101" t="str">
        <f t="shared" si="145"/>
        <v/>
      </c>
      <c r="Q410" s="102" t="str">
        <f t="shared" si="146"/>
        <v/>
      </c>
      <c r="R410" s="102" t="str">
        <f t="shared" si="147"/>
        <v/>
      </c>
      <c r="S410" s="102" t="str">
        <f t="shared" si="148"/>
        <v/>
      </c>
      <c r="T410" s="102" t="str">
        <f t="shared" si="149"/>
        <v/>
      </c>
      <c r="U410" s="102" t="str">
        <f t="shared" si="150"/>
        <v/>
      </c>
      <c r="V410" s="102" t="str">
        <f t="shared" si="151"/>
        <v/>
      </c>
      <c r="W410" s="102" t="str">
        <f t="shared" si="152"/>
        <v/>
      </c>
      <c r="X410" s="102" t="str">
        <f t="shared" si="153"/>
        <v/>
      </c>
      <c r="Y410" s="102" t="str">
        <f t="shared" si="154"/>
        <v/>
      </c>
      <c r="Z410" s="102" t="str">
        <f t="shared" si="155"/>
        <v/>
      </c>
      <c r="AA410" s="100" t="b">
        <f t="shared" si="156"/>
        <v>0</v>
      </c>
      <c r="AB410" s="100" t="str">
        <f t="array" ref="AB410">IF($AA410,MEDIAN(IF(G1SelectionMask="x",IF(INDEX(RawDataRefData,$E410,0)&gt;0,INDEX(RawDataRefData,$E410,0)),"")),"")</f>
        <v/>
      </c>
      <c r="AC410" s="100" t="str">
        <f t="array" ref="AC410">IF($AA410,QUARTILE(IF(G1SelectionMask="x",IF(INDEX(RawDataRefData,$E410,0)&gt;0,INDEX(RawDataRefData,$E410,0)),""),1),"")</f>
        <v/>
      </c>
      <c r="AD410" s="100" t="str">
        <f t="array" ref="AD410">IF($AA410,QUARTILE(IF(G1SelectionMask="x",IF(INDEX(RawDataRefData,$E410,0)&gt;0,INDEX(RawDataRefData,$E410,0)),""),3),"")</f>
        <v/>
      </c>
      <c r="AE410" s="100" t="str">
        <f t="array" ref="AE410">IF($AA410,MIN(IF(G1SelectionMask="x",IF(INDEX(RawDataRefData,$E410,0)&gt;0,INDEX(RawDataRefData,$E410,0)),"")),"")</f>
        <v/>
      </c>
      <c r="AF410" s="100" t="str">
        <f t="array" ref="AF410">IF($AA410,MAX(IF(G1SelectionMask="x",IF(INDEX(RawDataRefData,$E410,0)&gt;0,INDEX(RawDataRefData,$E410,0)),"")),"")</f>
        <v/>
      </c>
      <c r="AG410" s="100" t="str">
        <f t="shared" si="157"/>
        <v/>
      </c>
      <c r="AH410" s="100" t="str">
        <f t="array" ref="AH410">IF($AA410,STDEVA(IF(G1SelectionMask="x",IF(INDEX(RawDataRefData,$E410,0)&gt;0,INDEX(RawDataRefData,$E410,0)),"")),"")</f>
        <v/>
      </c>
      <c r="AI410" s="101" t="b">
        <f t="shared" si="158"/>
        <v>0</v>
      </c>
      <c r="AJ410" s="101" t="str">
        <f t="array" ref="AJ410">IF($AI410,MEDIAN(IF(G2SelectionMask="x",IF(INDEX(RawDataRefData,$E410,0)&gt;0,INDEX(RawDataRefData,$E410,0)),"")),"")</f>
        <v/>
      </c>
      <c r="AK410" s="101" t="str">
        <f t="array" ref="AK410">IF($AI410,QUARTILE(IF(G2SelectionMask="x",IF(INDEX(RawDataRefData,$E410,0)&gt;0,INDEX(RawDataRefData,$E410,0)),""),1),"")</f>
        <v/>
      </c>
      <c r="AL410" s="101" t="str">
        <f t="array" ref="AL410">IF($AI410,QUARTILE(IF(G2SelectionMask="x",IF(INDEX(RawDataRefData,$E410,0)&gt;0,INDEX(RawDataRefData,$E410,0)),""),3),"")</f>
        <v/>
      </c>
      <c r="AM410" s="101" t="str">
        <f t="array" ref="AM410">IF($AI410,MIN(IF(G2SelectionMask="x",IF(INDEX(RawDataRefData,$E410,0)&gt;0,INDEX(RawDataRefData,$E410,0)),"")),"")</f>
        <v/>
      </c>
      <c r="AN410" s="101" t="str">
        <f t="array" ref="AN410">IF($AI410,MAX(IF(G2SelectionMask="x",IF(INDEX(RawDataRefData,$E410,0)&gt;0,INDEX(RawDataRefData,$E410,0)),"")),"")</f>
        <v/>
      </c>
      <c r="AO410" s="101" t="str">
        <f t="shared" si="160"/>
        <v/>
      </c>
      <c r="AP410" s="101" t="str">
        <f t="array" ref="AP410">IF($AI410,STDEVA(IF(G2SelectionMask="x",IF(INDEX(RawDataRefData,$E410,0)&gt;0,INDEX(RawDataRefData,$E410,0)),"")),"")</f>
        <v/>
      </c>
      <c r="AQ410" s="100" t="b">
        <f t="shared" si="161"/>
        <v>0</v>
      </c>
      <c r="AR410" s="100" t="str">
        <f t="array" ref="AR410">IF($AQ410,MEDIAN(IF(G3SelectionMask="x",IF(INDEX(RawDataRefData,$E410,0)&gt;0,INDEX(RawDataRefData,$E410,0)),"")),"")</f>
        <v/>
      </c>
      <c r="AS410" s="100" t="str">
        <f t="array" ref="AS410">IF($AQ410,QUARTILE(IF(G3SelectionMask="x",IF(INDEX(RawDataRefData,$E410,0)&gt;0,INDEX(RawDataRefData,$E410,0)),""),1),"")</f>
        <v/>
      </c>
      <c r="AT410" s="100" t="str">
        <f t="array" ref="AT410">IF($AQ410,QUARTILE(IF(G3SelectionMask="x",IF(INDEX(RawDataRefData,$E410,0)&gt;0,INDEX(RawDataRefData,$E410,0)),""),3),"")</f>
        <v/>
      </c>
      <c r="AU410" s="100" t="str">
        <f t="array" ref="AU410">IF($AQ410,MIN(IF(G3SelectionMask="x",IF(INDEX(RawDataRefData,$E410,0)&gt;0,INDEX(RawDataRefData,$E410,0)),"")),"")</f>
        <v/>
      </c>
      <c r="AV410" s="100" t="str">
        <f t="array" ref="AV410">IF($AQ410,MAX(IF(G3SelectionMask="x",IF(INDEX(RawDataRefData,$E410,0)&gt;0,INDEX(RawDataRefData,$E410,0)),"")),"")</f>
        <v/>
      </c>
      <c r="AW410" s="100" t="str">
        <f t="shared" si="162"/>
        <v/>
      </c>
      <c r="AX410" s="100" t="str">
        <f t="array" ref="AX410">IF($AQ410,STDEVA(IF(G3SelectionMask="x",IF(INDEX(RawDataRefData,$E410,0)&gt;0,INDEX(RawDataRefData,$E410,0)),"")),"")</f>
        <v/>
      </c>
      <c r="AY410" s="101" t="b">
        <f t="shared" si="163"/>
        <v>0</v>
      </c>
      <c r="AZ410" s="101" t="str">
        <f t="array" ref="AZ410">IF($AY410,MEDIAN(IF(G4SelectionMask="x",IF(INDEX(RawDataRefData,$E410,0)&gt;0,INDEX(RawDataRefData,$E410,0)),"")),"")</f>
        <v/>
      </c>
      <c r="BA410" s="101" t="str">
        <f t="array" ref="BA410">IF($AY410,QUARTILE(IF(G4SelectionMask="x",IF(INDEX(RawDataRefData,$E410,0)&gt;0,INDEX(RawDataRefData,$E410,0)),""),1),"")</f>
        <v/>
      </c>
      <c r="BB410" s="101" t="str">
        <f t="array" ref="BB410">IF($AY410,QUARTILE(IF(G4SelectionMask="x",IF(INDEX(RawDataRefData,$E410,0)&gt;0,INDEX(RawDataRefData,$E410,0)),""),3),"")</f>
        <v/>
      </c>
      <c r="BC410" s="101" t="str">
        <f t="array" ref="BC410">IF($AY410,MIN(IF(G4SelectionMask="x",IF(INDEX(RawDataRefData,$E410,0)&gt;0,INDEX(RawDataRefData,$E410,0)),"")),"")</f>
        <v/>
      </c>
      <c r="BD410" s="101" t="str">
        <f t="array" ref="BD410">IF($AY410,MAX(IF(G4SelectionMask="x",IF(INDEX(RawDataRefData,$E410,0)&gt;0,INDEX(RawDataRefData,$E410,0)),"")),"")</f>
        <v/>
      </c>
      <c r="BE410" s="101" t="str">
        <f t="shared" si="164"/>
        <v/>
      </c>
      <c r="BF410" s="101" t="str">
        <f t="array" ref="BF410">IF($AY410,STDEVA(IF(G4SelectionMask="x",IF(INDEX(RawDataRefData,$E410,0)&gt;0,INDEX(RawDataRefData,$E410,0)),"")),"")</f>
        <v/>
      </c>
      <c r="BG410" s="100" t="b">
        <f t="shared" si="165"/>
        <v>0</v>
      </c>
      <c r="BH410" s="100" t="str">
        <f t="array" ref="BH410">IF($BG410,MEDIAN(IF(G5SelectionMask="x",IF(INDEX(RawDataRefData,$E410,0)&gt;0,INDEX(RawDataRefData,$E410,0)),"")),"")</f>
        <v/>
      </c>
      <c r="BI410" s="100" t="str">
        <f t="array" ref="BI410">IF($BG410,QUARTILE(IF(G5SelectionMask="x",IF(INDEX(RawDataRefData,$E410,0)&gt;0,INDEX(RawDataRefData,$E410,0)),""),1),"")</f>
        <v/>
      </c>
      <c r="BJ410" s="100" t="str">
        <f t="array" ref="BJ410">IF($BG410,QUARTILE(IF(G5SelectionMask="x",IF(INDEX(RawDataRefData,$E410,0)&gt;0,INDEX(RawDataRefData,$E410,0)),""),3),"")</f>
        <v/>
      </c>
      <c r="BK410" s="100" t="str">
        <f t="array" ref="BK410">IF($BG410,MIN(IF(G5SelectionMask="x",IF(INDEX(RawDataRefData,$E410,0)&gt;0,INDEX(RawDataRefData,$E410,0)),"")),"")</f>
        <v/>
      </c>
      <c r="BL410" s="100" t="str">
        <f t="array" ref="BL410">IF($BG410,MAX(IF(G5SelectionMask="x",IF(INDEX(RawDataRefData,$E410,0)&gt;0,INDEX(RawDataRefData,$E410,0)),"")),"")</f>
        <v/>
      </c>
      <c r="BM410" s="100" t="str">
        <f t="shared" si="166"/>
        <v/>
      </c>
      <c r="BN410" s="103" t="str">
        <f t="array" ref="BN410">IF($BG410,STDEVA(IF(G5SelectionMask="x",IF(INDEX(RawDataRefData,$E410,0)&gt;0,INDEX(RawDataRefData,$E410,0)),"")),"")</f>
        <v/>
      </c>
      <c r="BO410" s="104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</row>
    <row r="411" spans="1:82" x14ac:dyDescent="0.2">
      <c r="A411" s="33">
        <f t="shared" si="120"/>
        <v>0</v>
      </c>
      <c r="B411" s="206"/>
      <c r="C411" s="200"/>
      <c r="D411" s="197"/>
      <c r="E411" s="72">
        <f t="shared" si="159"/>
        <v>402</v>
      </c>
      <c r="F411" s="9" t="s">
        <v>940</v>
      </c>
      <c r="K411" s="100" t="str">
        <f t="shared" si="144"/>
        <v/>
      </c>
      <c r="L411" s="100"/>
      <c r="M411" s="100"/>
      <c r="N411" s="100"/>
      <c r="O411" s="100"/>
      <c r="P411" s="101" t="str">
        <f t="shared" si="145"/>
        <v/>
      </c>
      <c r="Q411" s="102" t="str">
        <f t="shared" si="146"/>
        <v/>
      </c>
      <c r="R411" s="102" t="str">
        <f t="shared" si="147"/>
        <v/>
      </c>
      <c r="S411" s="102" t="str">
        <f t="shared" si="148"/>
        <v/>
      </c>
      <c r="T411" s="102" t="str">
        <f t="shared" si="149"/>
        <v/>
      </c>
      <c r="U411" s="102" t="str">
        <f t="shared" si="150"/>
        <v/>
      </c>
      <c r="V411" s="102" t="str">
        <f t="shared" si="151"/>
        <v/>
      </c>
      <c r="W411" s="102" t="str">
        <f t="shared" si="152"/>
        <v/>
      </c>
      <c r="X411" s="102" t="str">
        <f t="shared" si="153"/>
        <v/>
      </c>
      <c r="Y411" s="102" t="str">
        <f t="shared" si="154"/>
        <v/>
      </c>
      <c r="Z411" s="102" t="str">
        <f t="shared" si="155"/>
        <v/>
      </c>
      <c r="AA411" s="100" t="b">
        <f t="shared" si="156"/>
        <v>0</v>
      </c>
      <c r="AB411" s="100" t="str">
        <f t="array" ref="AB411">IF($AA411,MEDIAN(IF(G1SelectionMask="x",IF(INDEX(RawDataRefData,$E411,0)&gt;0,INDEX(RawDataRefData,$E411,0)),"")),"")</f>
        <v/>
      </c>
      <c r="AC411" s="100" t="str">
        <f t="array" ref="AC411">IF($AA411,QUARTILE(IF(G1SelectionMask="x",IF(INDEX(RawDataRefData,$E411,0)&gt;0,INDEX(RawDataRefData,$E411,0)),""),1),"")</f>
        <v/>
      </c>
      <c r="AD411" s="100" t="str">
        <f t="array" ref="AD411">IF($AA411,QUARTILE(IF(G1SelectionMask="x",IF(INDEX(RawDataRefData,$E411,0)&gt;0,INDEX(RawDataRefData,$E411,0)),""),3),"")</f>
        <v/>
      </c>
      <c r="AE411" s="100" t="str">
        <f t="array" ref="AE411">IF($AA411,MIN(IF(G1SelectionMask="x",IF(INDEX(RawDataRefData,$E411,0)&gt;0,INDEX(RawDataRefData,$E411,0)),"")),"")</f>
        <v/>
      </c>
      <c r="AF411" s="100" t="str">
        <f t="array" ref="AF411">IF($AA411,MAX(IF(G1SelectionMask="x",IF(INDEX(RawDataRefData,$E411,0)&gt;0,INDEX(RawDataRefData,$E411,0)),"")),"")</f>
        <v/>
      </c>
      <c r="AG411" s="100" t="str">
        <f t="shared" si="157"/>
        <v/>
      </c>
      <c r="AH411" s="100" t="str">
        <f t="array" ref="AH411">IF($AA411,STDEVA(IF(G1SelectionMask="x",IF(INDEX(RawDataRefData,$E411,0)&gt;0,INDEX(RawDataRefData,$E411,0)),"")),"")</f>
        <v/>
      </c>
      <c r="AI411" s="101" t="b">
        <f t="shared" si="158"/>
        <v>0</v>
      </c>
      <c r="AJ411" s="101" t="str">
        <f t="array" ref="AJ411">IF($AI411,MEDIAN(IF(G2SelectionMask="x",IF(INDEX(RawDataRefData,$E411,0)&gt;0,INDEX(RawDataRefData,$E411,0)),"")),"")</f>
        <v/>
      </c>
      <c r="AK411" s="101" t="str">
        <f t="array" ref="AK411">IF($AI411,QUARTILE(IF(G2SelectionMask="x",IF(INDEX(RawDataRefData,$E411,0)&gt;0,INDEX(RawDataRefData,$E411,0)),""),1),"")</f>
        <v/>
      </c>
      <c r="AL411" s="101" t="str">
        <f t="array" ref="AL411">IF($AI411,QUARTILE(IF(G2SelectionMask="x",IF(INDEX(RawDataRefData,$E411,0)&gt;0,INDEX(RawDataRefData,$E411,0)),""),3),"")</f>
        <v/>
      </c>
      <c r="AM411" s="101" t="str">
        <f t="array" ref="AM411">IF($AI411,MIN(IF(G2SelectionMask="x",IF(INDEX(RawDataRefData,$E411,0)&gt;0,INDEX(RawDataRefData,$E411,0)),"")),"")</f>
        <v/>
      </c>
      <c r="AN411" s="101" t="str">
        <f t="array" ref="AN411">IF($AI411,MAX(IF(G2SelectionMask="x",IF(INDEX(RawDataRefData,$E411,0)&gt;0,INDEX(RawDataRefData,$E411,0)),"")),"")</f>
        <v/>
      </c>
      <c r="AO411" s="101" t="str">
        <f t="shared" si="160"/>
        <v/>
      </c>
      <c r="AP411" s="101" t="str">
        <f t="array" ref="AP411">IF($AI411,STDEVA(IF(G2SelectionMask="x",IF(INDEX(RawDataRefData,$E411,0)&gt;0,INDEX(RawDataRefData,$E411,0)),"")),"")</f>
        <v/>
      </c>
      <c r="AQ411" s="100" t="b">
        <f t="shared" si="161"/>
        <v>0</v>
      </c>
      <c r="AR411" s="100" t="str">
        <f t="array" ref="AR411">IF($AQ411,MEDIAN(IF(G3SelectionMask="x",IF(INDEX(RawDataRefData,$E411,0)&gt;0,INDEX(RawDataRefData,$E411,0)),"")),"")</f>
        <v/>
      </c>
      <c r="AS411" s="100" t="str">
        <f t="array" ref="AS411">IF($AQ411,QUARTILE(IF(G3SelectionMask="x",IF(INDEX(RawDataRefData,$E411,0)&gt;0,INDEX(RawDataRefData,$E411,0)),""),1),"")</f>
        <v/>
      </c>
      <c r="AT411" s="100" t="str">
        <f t="array" ref="AT411">IF($AQ411,QUARTILE(IF(G3SelectionMask="x",IF(INDEX(RawDataRefData,$E411,0)&gt;0,INDEX(RawDataRefData,$E411,0)),""),3),"")</f>
        <v/>
      </c>
      <c r="AU411" s="100" t="str">
        <f t="array" ref="AU411">IF($AQ411,MIN(IF(G3SelectionMask="x",IF(INDEX(RawDataRefData,$E411,0)&gt;0,INDEX(RawDataRefData,$E411,0)),"")),"")</f>
        <v/>
      </c>
      <c r="AV411" s="100" t="str">
        <f t="array" ref="AV411">IF($AQ411,MAX(IF(G3SelectionMask="x",IF(INDEX(RawDataRefData,$E411,0)&gt;0,INDEX(RawDataRefData,$E411,0)),"")),"")</f>
        <v/>
      </c>
      <c r="AW411" s="100" t="str">
        <f t="shared" si="162"/>
        <v/>
      </c>
      <c r="AX411" s="100" t="str">
        <f t="array" ref="AX411">IF($AQ411,STDEVA(IF(G3SelectionMask="x",IF(INDEX(RawDataRefData,$E411,0)&gt;0,INDEX(RawDataRefData,$E411,0)),"")),"")</f>
        <v/>
      </c>
      <c r="AY411" s="101" t="b">
        <f t="shared" si="163"/>
        <v>0</v>
      </c>
      <c r="AZ411" s="101" t="str">
        <f t="array" ref="AZ411">IF($AY411,MEDIAN(IF(G4SelectionMask="x",IF(INDEX(RawDataRefData,$E411,0)&gt;0,INDEX(RawDataRefData,$E411,0)),"")),"")</f>
        <v/>
      </c>
      <c r="BA411" s="101" t="str">
        <f t="array" ref="BA411">IF($AY411,QUARTILE(IF(G4SelectionMask="x",IF(INDEX(RawDataRefData,$E411,0)&gt;0,INDEX(RawDataRefData,$E411,0)),""),1),"")</f>
        <v/>
      </c>
      <c r="BB411" s="101" t="str">
        <f t="array" ref="BB411">IF($AY411,QUARTILE(IF(G4SelectionMask="x",IF(INDEX(RawDataRefData,$E411,0)&gt;0,INDEX(RawDataRefData,$E411,0)),""),3),"")</f>
        <v/>
      </c>
      <c r="BC411" s="101" t="str">
        <f t="array" ref="BC411">IF($AY411,MIN(IF(G4SelectionMask="x",IF(INDEX(RawDataRefData,$E411,0)&gt;0,INDEX(RawDataRefData,$E411,0)),"")),"")</f>
        <v/>
      </c>
      <c r="BD411" s="101" t="str">
        <f t="array" ref="BD411">IF($AY411,MAX(IF(G4SelectionMask="x",IF(INDEX(RawDataRefData,$E411,0)&gt;0,INDEX(RawDataRefData,$E411,0)),"")),"")</f>
        <v/>
      </c>
      <c r="BE411" s="101" t="str">
        <f t="shared" si="164"/>
        <v/>
      </c>
      <c r="BF411" s="101" t="str">
        <f t="array" ref="BF411">IF($AY411,STDEVA(IF(G4SelectionMask="x",IF(INDEX(RawDataRefData,$E411,0)&gt;0,INDEX(RawDataRefData,$E411,0)),"")),"")</f>
        <v/>
      </c>
      <c r="BG411" s="100" t="b">
        <f t="shared" si="165"/>
        <v>0</v>
      </c>
      <c r="BH411" s="100" t="str">
        <f t="array" ref="BH411">IF($BG411,MEDIAN(IF(G5SelectionMask="x",IF(INDEX(RawDataRefData,$E411,0)&gt;0,INDEX(RawDataRefData,$E411,0)),"")),"")</f>
        <v/>
      </c>
      <c r="BI411" s="100" t="str">
        <f t="array" ref="BI411">IF($BG411,QUARTILE(IF(G5SelectionMask="x",IF(INDEX(RawDataRefData,$E411,0)&gt;0,INDEX(RawDataRefData,$E411,0)),""),1),"")</f>
        <v/>
      </c>
      <c r="BJ411" s="100" t="str">
        <f t="array" ref="BJ411">IF($BG411,QUARTILE(IF(G5SelectionMask="x",IF(INDEX(RawDataRefData,$E411,0)&gt;0,INDEX(RawDataRefData,$E411,0)),""),3),"")</f>
        <v/>
      </c>
      <c r="BK411" s="100" t="str">
        <f t="array" ref="BK411">IF($BG411,MIN(IF(G5SelectionMask="x",IF(INDEX(RawDataRefData,$E411,0)&gt;0,INDEX(RawDataRefData,$E411,0)),"")),"")</f>
        <v/>
      </c>
      <c r="BL411" s="100" t="str">
        <f t="array" ref="BL411">IF($BG411,MAX(IF(G5SelectionMask="x",IF(INDEX(RawDataRefData,$E411,0)&gt;0,INDEX(RawDataRefData,$E411,0)),"")),"")</f>
        <v/>
      </c>
      <c r="BM411" s="100" t="str">
        <f t="shared" si="166"/>
        <v/>
      </c>
      <c r="BN411" s="103" t="str">
        <f t="array" ref="BN411">IF($BG411,STDEVA(IF(G5SelectionMask="x",IF(INDEX(RawDataRefData,$E411,0)&gt;0,INDEX(RawDataRefData,$E411,0)),"")),"")</f>
        <v/>
      </c>
      <c r="BO411" s="104"/>
      <c r="BP411" s="105"/>
      <c r="BQ411" s="105"/>
      <c r="BR411" s="105"/>
      <c r="BS411" s="105"/>
      <c r="BT411" s="105"/>
      <c r="BU411" s="105"/>
      <c r="BV411" s="105"/>
      <c r="BW411" s="105"/>
      <c r="BX411" s="105"/>
      <c r="BY411" s="105"/>
      <c r="BZ411" s="105"/>
      <c r="CA411" s="105"/>
      <c r="CB411" s="105"/>
      <c r="CC411" s="105"/>
      <c r="CD411" s="105"/>
    </row>
    <row r="412" spans="1:82" x14ac:dyDescent="0.2">
      <c r="A412" s="33">
        <f t="shared" si="120"/>
        <v>0</v>
      </c>
      <c r="B412" s="206"/>
      <c r="C412" s="200"/>
      <c r="D412" s="197"/>
      <c r="E412" s="72">
        <f t="shared" si="159"/>
        <v>403</v>
      </c>
      <c r="F412" s="9" t="s">
        <v>941</v>
      </c>
      <c r="K412" s="100" t="str">
        <f t="shared" si="144"/>
        <v/>
      </c>
      <c r="L412" s="100"/>
      <c r="M412" s="100"/>
      <c r="N412" s="100"/>
      <c r="O412" s="100"/>
      <c r="P412" s="101" t="str">
        <f t="shared" si="145"/>
        <v/>
      </c>
      <c r="Q412" s="102" t="str">
        <f t="shared" si="146"/>
        <v/>
      </c>
      <c r="R412" s="102" t="str">
        <f t="shared" si="147"/>
        <v/>
      </c>
      <c r="S412" s="102" t="str">
        <f t="shared" si="148"/>
        <v/>
      </c>
      <c r="T412" s="102" t="str">
        <f t="shared" si="149"/>
        <v/>
      </c>
      <c r="U412" s="102" t="str">
        <f t="shared" si="150"/>
        <v/>
      </c>
      <c r="V412" s="102" t="str">
        <f t="shared" si="151"/>
        <v/>
      </c>
      <c r="W412" s="102" t="str">
        <f t="shared" si="152"/>
        <v/>
      </c>
      <c r="X412" s="102" t="str">
        <f t="shared" si="153"/>
        <v/>
      </c>
      <c r="Y412" s="102" t="str">
        <f t="shared" si="154"/>
        <v/>
      </c>
      <c r="Z412" s="102" t="str">
        <f t="shared" si="155"/>
        <v/>
      </c>
      <c r="AA412" s="100" t="b">
        <f t="shared" si="156"/>
        <v>0</v>
      </c>
      <c r="AB412" s="100" t="str">
        <f t="array" ref="AB412">IF($AA412,MEDIAN(IF(G1SelectionMask="x",IF(INDEX(RawDataRefData,$E412,0)&gt;0,INDEX(RawDataRefData,$E412,0)),"")),"")</f>
        <v/>
      </c>
      <c r="AC412" s="100" t="str">
        <f t="array" ref="AC412">IF($AA412,QUARTILE(IF(G1SelectionMask="x",IF(INDEX(RawDataRefData,$E412,0)&gt;0,INDEX(RawDataRefData,$E412,0)),""),1),"")</f>
        <v/>
      </c>
      <c r="AD412" s="100" t="str">
        <f t="array" ref="AD412">IF($AA412,QUARTILE(IF(G1SelectionMask="x",IF(INDEX(RawDataRefData,$E412,0)&gt;0,INDEX(RawDataRefData,$E412,0)),""),3),"")</f>
        <v/>
      </c>
      <c r="AE412" s="100" t="str">
        <f t="array" ref="AE412">IF($AA412,MIN(IF(G1SelectionMask="x",IF(INDEX(RawDataRefData,$E412,0)&gt;0,INDEX(RawDataRefData,$E412,0)),"")),"")</f>
        <v/>
      </c>
      <c r="AF412" s="100" t="str">
        <f t="array" ref="AF412">IF($AA412,MAX(IF(G1SelectionMask="x",IF(INDEX(RawDataRefData,$E412,0)&gt;0,INDEX(RawDataRefData,$E412,0)),"")),"")</f>
        <v/>
      </c>
      <c r="AG412" s="100" t="str">
        <f t="shared" si="157"/>
        <v/>
      </c>
      <c r="AH412" s="100" t="str">
        <f t="array" ref="AH412">IF($AA412,STDEVA(IF(G1SelectionMask="x",IF(INDEX(RawDataRefData,$E412,0)&gt;0,INDEX(RawDataRefData,$E412,0)),"")),"")</f>
        <v/>
      </c>
      <c r="AI412" s="101" t="b">
        <f t="shared" si="158"/>
        <v>0</v>
      </c>
      <c r="AJ412" s="101" t="str">
        <f t="array" ref="AJ412">IF($AI412,MEDIAN(IF(G2SelectionMask="x",IF(INDEX(RawDataRefData,$E412,0)&gt;0,INDEX(RawDataRefData,$E412,0)),"")),"")</f>
        <v/>
      </c>
      <c r="AK412" s="101" t="str">
        <f t="array" ref="AK412">IF($AI412,QUARTILE(IF(G2SelectionMask="x",IF(INDEX(RawDataRefData,$E412,0)&gt;0,INDEX(RawDataRefData,$E412,0)),""),1),"")</f>
        <v/>
      </c>
      <c r="AL412" s="101" t="str">
        <f t="array" ref="AL412">IF($AI412,QUARTILE(IF(G2SelectionMask="x",IF(INDEX(RawDataRefData,$E412,0)&gt;0,INDEX(RawDataRefData,$E412,0)),""),3),"")</f>
        <v/>
      </c>
      <c r="AM412" s="101" t="str">
        <f t="array" ref="AM412">IF($AI412,MIN(IF(G2SelectionMask="x",IF(INDEX(RawDataRefData,$E412,0)&gt;0,INDEX(RawDataRefData,$E412,0)),"")),"")</f>
        <v/>
      </c>
      <c r="AN412" s="101" t="str">
        <f t="array" ref="AN412">IF($AI412,MAX(IF(G2SelectionMask="x",IF(INDEX(RawDataRefData,$E412,0)&gt;0,INDEX(RawDataRefData,$E412,0)),"")),"")</f>
        <v/>
      </c>
      <c r="AO412" s="101" t="str">
        <f t="shared" si="160"/>
        <v/>
      </c>
      <c r="AP412" s="101" t="str">
        <f t="array" ref="AP412">IF($AI412,STDEVA(IF(G2SelectionMask="x",IF(INDEX(RawDataRefData,$E412,0)&gt;0,INDEX(RawDataRefData,$E412,0)),"")),"")</f>
        <v/>
      </c>
      <c r="AQ412" s="100" t="b">
        <f t="shared" si="161"/>
        <v>0</v>
      </c>
      <c r="AR412" s="100" t="str">
        <f t="array" ref="AR412">IF($AQ412,MEDIAN(IF(G3SelectionMask="x",IF(INDEX(RawDataRefData,$E412,0)&gt;0,INDEX(RawDataRefData,$E412,0)),"")),"")</f>
        <v/>
      </c>
      <c r="AS412" s="100" t="str">
        <f t="array" ref="AS412">IF($AQ412,QUARTILE(IF(G3SelectionMask="x",IF(INDEX(RawDataRefData,$E412,0)&gt;0,INDEX(RawDataRefData,$E412,0)),""),1),"")</f>
        <v/>
      </c>
      <c r="AT412" s="100" t="str">
        <f t="array" ref="AT412">IF($AQ412,QUARTILE(IF(G3SelectionMask="x",IF(INDEX(RawDataRefData,$E412,0)&gt;0,INDEX(RawDataRefData,$E412,0)),""),3),"")</f>
        <v/>
      </c>
      <c r="AU412" s="100" t="str">
        <f t="array" ref="AU412">IF($AQ412,MIN(IF(G3SelectionMask="x",IF(INDEX(RawDataRefData,$E412,0)&gt;0,INDEX(RawDataRefData,$E412,0)),"")),"")</f>
        <v/>
      </c>
      <c r="AV412" s="100" t="str">
        <f t="array" ref="AV412">IF($AQ412,MAX(IF(G3SelectionMask="x",IF(INDEX(RawDataRefData,$E412,0)&gt;0,INDEX(RawDataRefData,$E412,0)),"")),"")</f>
        <v/>
      </c>
      <c r="AW412" s="100" t="str">
        <f t="shared" si="162"/>
        <v/>
      </c>
      <c r="AX412" s="100" t="str">
        <f t="array" ref="AX412">IF($AQ412,STDEVA(IF(G3SelectionMask="x",IF(INDEX(RawDataRefData,$E412,0)&gt;0,INDEX(RawDataRefData,$E412,0)),"")),"")</f>
        <v/>
      </c>
      <c r="AY412" s="101" t="b">
        <f t="shared" si="163"/>
        <v>0</v>
      </c>
      <c r="AZ412" s="101" t="str">
        <f t="array" ref="AZ412">IF($AY412,MEDIAN(IF(G4SelectionMask="x",IF(INDEX(RawDataRefData,$E412,0)&gt;0,INDEX(RawDataRefData,$E412,0)),"")),"")</f>
        <v/>
      </c>
      <c r="BA412" s="101" t="str">
        <f t="array" ref="BA412">IF($AY412,QUARTILE(IF(G4SelectionMask="x",IF(INDEX(RawDataRefData,$E412,0)&gt;0,INDEX(RawDataRefData,$E412,0)),""),1),"")</f>
        <v/>
      </c>
      <c r="BB412" s="101" t="str">
        <f t="array" ref="BB412">IF($AY412,QUARTILE(IF(G4SelectionMask="x",IF(INDEX(RawDataRefData,$E412,0)&gt;0,INDEX(RawDataRefData,$E412,0)),""),3),"")</f>
        <v/>
      </c>
      <c r="BC412" s="101" t="str">
        <f t="array" ref="BC412">IF($AY412,MIN(IF(G4SelectionMask="x",IF(INDEX(RawDataRefData,$E412,0)&gt;0,INDEX(RawDataRefData,$E412,0)),"")),"")</f>
        <v/>
      </c>
      <c r="BD412" s="101" t="str">
        <f t="array" ref="BD412">IF($AY412,MAX(IF(G4SelectionMask="x",IF(INDEX(RawDataRefData,$E412,0)&gt;0,INDEX(RawDataRefData,$E412,0)),"")),"")</f>
        <v/>
      </c>
      <c r="BE412" s="101" t="str">
        <f t="shared" si="164"/>
        <v/>
      </c>
      <c r="BF412" s="101" t="str">
        <f t="array" ref="BF412">IF($AY412,STDEVA(IF(G4SelectionMask="x",IF(INDEX(RawDataRefData,$E412,0)&gt;0,INDEX(RawDataRefData,$E412,0)),"")),"")</f>
        <v/>
      </c>
      <c r="BG412" s="100" t="b">
        <f t="shared" si="165"/>
        <v>0</v>
      </c>
      <c r="BH412" s="100" t="str">
        <f t="array" ref="BH412">IF($BG412,MEDIAN(IF(G5SelectionMask="x",IF(INDEX(RawDataRefData,$E412,0)&gt;0,INDEX(RawDataRefData,$E412,0)),"")),"")</f>
        <v/>
      </c>
      <c r="BI412" s="100" t="str">
        <f t="array" ref="BI412">IF($BG412,QUARTILE(IF(G5SelectionMask="x",IF(INDEX(RawDataRefData,$E412,0)&gt;0,INDEX(RawDataRefData,$E412,0)),""),1),"")</f>
        <v/>
      </c>
      <c r="BJ412" s="100" t="str">
        <f t="array" ref="BJ412">IF($BG412,QUARTILE(IF(G5SelectionMask="x",IF(INDEX(RawDataRefData,$E412,0)&gt;0,INDEX(RawDataRefData,$E412,0)),""),3),"")</f>
        <v/>
      </c>
      <c r="BK412" s="100" t="str">
        <f t="array" ref="BK412">IF($BG412,MIN(IF(G5SelectionMask="x",IF(INDEX(RawDataRefData,$E412,0)&gt;0,INDEX(RawDataRefData,$E412,0)),"")),"")</f>
        <v/>
      </c>
      <c r="BL412" s="100" t="str">
        <f t="array" ref="BL412">IF($BG412,MAX(IF(G5SelectionMask="x",IF(INDEX(RawDataRefData,$E412,0)&gt;0,INDEX(RawDataRefData,$E412,0)),"")),"")</f>
        <v/>
      </c>
      <c r="BM412" s="100" t="str">
        <f t="shared" si="166"/>
        <v/>
      </c>
      <c r="BN412" s="103" t="str">
        <f t="array" ref="BN412">IF($BG412,STDEVA(IF(G5SelectionMask="x",IF(INDEX(RawDataRefData,$E412,0)&gt;0,INDEX(RawDataRefData,$E412,0)),"")),"")</f>
        <v/>
      </c>
      <c r="BO412" s="104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</row>
    <row r="413" spans="1:82" ht="13.5" thickBot="1" x14ac:dyDescent="0.25">
      <c r="A413" s="33">
        <f t="shared" si="120"/>
        <v>0</v>
      </c>
      <c r="B413" s="207"/>
      <c r="C413" s="201"/>
      <c r="D413" s="198"/>
      <c r="E413" s="72">
        <f t="shared" si="159"/>
        <v>404</v>
      </c>
      <c r="F413" s="9" t="s">
        <v>943</v>
      </c>
      <c r="K413" s="100" t="str">
        <f t="shared" si="144"/>
        <v/>
      </c>
      <c r="L413" s="100"/>
      <c r="M413" s="100"/>
      <c r="N413" s="100"/>
      <c r="O413" s="100"/>
      <c r="P413" s="101" t="str">
        <f t="shared" si="145"/>
        <v/>
      </c>
      <c r="Q413" s="102" t="str">
        <f t="shared" si="146"/>
        <v/>
      </c>
      <c r="R413" s="102" t="str">
        <f t="shared" si="147"/>
        <v/>
      </c>
      <c r="S413" s="102" t="str">
        <f t="shared" si="148"/>
        <v/>
      </c>
      <c r="T413" s="102" t="str">
        <f t="shared" si="149"/>
        <v/>
      </c>
      <c r="U413" s="102" t="str">
        <f t="shared" si="150"/>
        <v/>
      </c>
      <c r="V413" s="102" t="str">
        <f t="shared" si="151"/>
        <v/>
      </c>
      <c r="W413" s="102" t="str">
        <f t="shared" si="152"/>
        <v/>
      </c>
      <c r="X413" s="102" t="str">
        <f t="shared" si="153"/>
        <v/>
      </c>
      <c r="Y413" s="102" t="str">
        <f t="shared" si="154"/>
        <v/>
      </c>
      <c r="Z413" s="102" t="str">
        <f t="shared" si="155"/>
        <v/>
      </c>
      <c r="AA413" s="100" t="b">
        <f t="shared" si="156"/>
        <v>0</v>
      </c>
      <c r="AB413" s="100" t="str">
        <f t="array" ref="AB413">IF($AA413,MEDIAN(IF(G1SelectionMask="x",IF(INDEX(RawDataRefData,$E413,0)&gt;0,INDEX(RawDataRefData,$E413,0)),"")),"")</f>
        <v/>
      </c>
      <c r="AC413" s="100" t="str">
        <f t="array" ref="AC413">IF($AA413,QUARTILE(IF(G1SelectionMask="x",IF(INDEX(RawDataRefData,$E413,0)&gt;0,INDEX(RawDataRefData,$E413,0)),""),1),"")</f>
        <v/>
      </c>
      <c r="AD413" s="100" t="str">
        <f t="array" ref="AD413">IF($AA413,QUARTILE(IF(G1SelectionMask="x",IF(INDEX(RawDataRefData,$E413,0)&gt;0,INDEX(RawDataRefData,$E413,0)),""),3),"")</f>
        <v/>
      </c>
      <c r="AE413" s="100" t="str">
        <f t="array" ref="AE413">IF($AA413,MIN(IF(G1SelectionMask="x",IF(INDEX(RawDataRefData,$E413,0)&gt;0,INDEX(RawDataRefData,$E413,0)),"")),"")</f>
        <v/>
      </c>
      <c r="AF413" s="100" t="str">
        <f t="array" ref="AF413">IF($AA413,MAX(IF(G1SelectionMask="x",IF(INDEX(RawDataRefData,$E413,0)&gt;0,INDEX(RawDataRefData,$E413,0)),"")),"")</f>
        <v/>
      </c>
      <c r="AG413" s="100" t="str">
        <f t="shared" si="157"/>
        <v/>
      </c>
      <c r="AH413" s="100" t="str">
        <f t="array" ref="AH413">IF($AA413,STDEVA(IF(G1SelectionMask="x",IF(INDEX(RawDataRefData,$E413,0)&gt;0,INDEX(RawDataRefData,$E413,0)),"")),"")</f>
        <v/>
      </c>
      <c r="AI413" s="101" t="b">
        <f t="shared" si="158"/>
        <v>0</v>
      </c>
      <c r="AJ413" s="101" t="str">
        <f t="array" ref="AJ413">IF($AI413,MEDIAN(IF(G2SelectionMask="x",IF(INDEX(RawDataRefData,$E413,0)&gt;0,INDEX(RawDataRefData,$E413,0)),"")),"")</f>
        <v/>
      </c>
      <c r="AK413" s="101" t="str">
        <f t="array" ref="AK413">IF($AI413,QUARTILE(IF(G2SelectionMask="x",IF(INDEX(RawDataRefData,$E413,0)&gt;0,INDEX(RawDataRefData,$E413,0)),""),1),"")</f>
        <v/>
      </c>
      <c r="AL413" s="101" t="str">
        <f t="array" ref="AL413">IF($AI413,QUARTILE(IF(G2SelectionMask="x",IF(INDEX(RawDataRefData,$E413,0)&gt;0,INDEX(RawDataRefData,$E413,0)),""),3),"")</f>
        <v/>
      </c>
      <c r="AM413" s="101" t="str">
        <f t="array" ref="AM413">IF($AI413,MIN(IF(G2SelectionMask="x",IF(INDEX(RawDataRefData,$E413,0)&gt;0,INDEX(RawDataRefData,$E413,0)),"")),"")</f>
        <v/>
      </c>
      <c r="AN413" s="101" t="str">
        <f t="array" ref="AN413">IF($AI413,MAX(IF(G2SelectionMask="x",IF(INDEX(RawDataRefData,$E413,0)&gt;0,INDEX(RawDataRefData,$E413,0)),"")),"")</f>
        <v/>
      </c>
      <c r="AO413" s="101" t="str">
        <f t="shared" si="160"/>
        <v/>
      </c>
      <c r="AP413" s="101" t="str">
        <f t="array" ref="AP413">IF($AI413,STDEVA(IF(G2SelectionMask="x",IF(INDEX(RawDataRefData,$E413,0)&gt;0,INDEX(RawDataRefData,$E413,0)),"")),"")</f>
        <v/>
      </c>
      <c r="AQ413" s="100" t="b">
        <f t="shared" si="161"/>
        <v>0</v>
      </c>
      <c r="AR413" s="100" t="str">
        <f t="array" ref="AR413">IF($AQ413,MEDIAN(IF(G3SelectionMask="x",IF(INDEX(RawDataRefData,$E413,0)&gt;0,INDEX(RawDataRefData,$E413,0)),"")),"")</f>
        <v/>
      </c>
      <c r="AS413" s="100" t="str">
        <f t="array" ref="AS413">IF($AQ413,QUARTILE(IF(G3SelectionMask="x",IF(INDEX(RawDataRefData,$E413,0)&gt;0,INDEX(RawDataRefData,$E413,0)),""),1),"")</f>
        <v/>
      </c>
      <c r="AT413" s="100" t="str">
        <f t="array" ref="AT413">IF($AQ413,QUARTILE(IF(G3SelectionMask="x",IF(INDEX(RawDataRefData,$E413,0)&gt;0,INDEX(RawDataRefData,$E413,0)),""),3),"")</f>
        <v/>
      </c>
      <c r="AU413" s="100" t="str">
        <f t="array" ref="AU413">IF($AQ413,MIN(IF(G3SelectionMask="x",IF(INDEX(RawDataRefData,$E413,0)&gt;0,INDEX(RawDataRefData,$E413,0)),"")),"")</f>
        <v/>
      </c>
      <c r="AV413" s="100" t="str">
        <f t="array" ref="AV413">IF($AQ413,MAX(IF(G3SelectionMask="x",IF(INDEX(RawDataRefData,$E413,0)&gt;0,INDEX(RawDataRefData,$E413,0)),"")),"")</f>
        <v/>
      </c>
      <c r="AW413" s="100" t="str">
        <f t="shared" si="162"/>
        <v/>
      </c>
      <c r="AX413" s="100" t="str">
        <f t="array" ref="AX413">IF($AQ413,STDEVA(IF(G3SelectionMask="x",IF(INDEX(RawDataRefData,$E413,0)&gt;0,INDEX(RawDataRefData,$E413,0)),"")),"")</f>
        <v/>
      </c>
      <c r="AY413" s="101" t="b">
        <f t="shared" si="163"/>
        <v>0</v>
      </c>
      <c r="AZ413" s="101" t="str">
        <f t="array" ref="AZ413">IF($AY413,MEDIAN(IF(G4SelectionMask="x",IF(INDEX(RawDataRefData,$E413,0)&gt;0,INDEX(RawDataRefData,$E413,0)),"")),"")</f>
        <v/>
      </c>
      <c r="BA413" s="101" t="str">
        <f t="array" ref="BA413">IF($AY413,QUARTILE(IF(G4SelectionMask="x",IF(INDEX(RawDataRefData,$E413,0)&gt;0,INDEX(RawDataRefData,$E413,0)),""),1),"")</f>
        <v/>
      </c>
      <c r="BB413" s="101" t="str">
        <f t="array" ref="BB413">IF($AY413,QUARTILE(IF(G4SelectionMask="x",IF(INDEX(RawDataRefData,$E413,0)&gt;0,INDEX(RawDataRefData,$E413,0)),""),3),"")</f>
        <v/>
      </c>
      <c r="BC413" s="101" t="str">
        <f t="array" ref="BC413">IF($AY413,MIN(IF(G4SelectionMask="x",IF(INDEX(RawDataRefData,$E413,0)&gt;0,INDEX(RawDataRefData,$E413,0)),"")),"")</f>
        <v/>
      </c>
      <c r="BD413" s="101" t="str">
        <f t="array" ref="BD413">IF($AY413,MAX(IF(G4SelectionMask="x",IF(INDEX(RawDataRefData,$E413,0)&gt;0,INDEX(RawDataRefData,$E413,0)),"")),"")</f>
        <v/>
      </c>
      <c r="BE413" s="101" t="str">
        <f t="shared" si="164"/>
        <v/>
      </c>
      <c r="BF413" s="101" t="str">
        <f t="array" ref="BF413">IF($AY413,STDEVA(IF(G4SelectionMask="x",IF(INDEX(RawDataRefData,$E413,0)&gt;0,INDEX(RawDataRefData,$E413,0)),"")),"")</f>
        <v/>
      </c>
      <c r="BG413" s="100" t="b">
        <f t="shared" si="165"/>
        <v>0</v>
      </c>
      <c r="BH413" s="100" t="str">
        <f t="array" ref="BH413">IF($BG413,MEDIAN(IF(G5SelectionMask="x",IF(INDEX(RawDataRefData,$E413,0)&gt;0,INDEX(RawDataRefData,$E413,0)),"")),"")</f>
        <v/>
      </c>
      <c r="BI413" s="100" t="str">
        <f t="array" ref="BI413">IF($BG413,QUARTILE(IF(G5SelectionMask="x",IF(INDEX(RawDataRefData,$E413,0)&gt;0,INDEX(RawDataRefData,$E413,0)),""),1),"")</f>
        <v/>
      </c>
      <c r="BJ413" s="100" t="str">
        <f t="array" ref="BJ413">IF($BG413,QUARTILE(IF(G5SelectionMask="x",IF(INDEX(RawDataRefData,$E413,0)&gt;0,INDEX(RawDataRefData,$E413,0)),""),3),"")</f>
        <v/>
      </c>
      <c r="BK413" s="100" t="str">
        <f t="array" ref="BK413">IF($BG413,MIN(IF(G5SelectionMask="x",IF(INDEX(RawDataRefData,$E413,0)&gt;0,INDEX(RawDataRefData,$E413,0)),"")),"")</f>
        <v/>
      </c>
      <c r="BL413" s="100" t="str">
        <f t="array" ref="BL413">IF($BG413,MAX(IF(G5SelectionMask="x",IF(INDEX(RawDataRefData,$E413,0)&gt;0,INDEX(RawDataRefData,$E413,0)),"")),"")</f>
        <v/>
      </c>
      <c r="BM413" s="100" t="str">
        <f t="shared" si="166"/>
        <v/>
      </c>
      <c r="BN413" s="103" t="str">
        <f t="array" ref="BN413">IF($BG413,STDEVA(IF(G5SelectionMask="x",IF(INDEX(RawDataRefData,$E413,0)&gt;0,INDEX(RawDataRefData,$E413,0)),"")),"")</f>
        <v/>
      </c>
      <c r="BO413" s="104"/>
      <c r="BP413" s="105"/>
      <c r="BQ413" s="105"/>
      <c r="BR413" s="105"/>
      <c r="BS413" s="105"/>
      <c r="BT413" s="105"/>
      <c r="BU413" s="105"/>
      <c r="BV413" s="105"/>
      <c r="BW413" s="105"/>
      <c r="BX413" s="105"/>
      <c r="BY413" s="105"/>
      <c r="BZ413" s="105"/>
      <c r="CA413" s="105"/>
      <c r="CB413" s="105"/>
      <c r="CC413" s="105"/>
      <c r="CD413" s="105"/>
    </row>
    <row r="414" spans="1:82" x14ac:dyDescent="0.2">
      <c r="A414" s="33">
        <f t="shared" ref="A414:A477" si="167">IF(SelectCapabilities="x",,ERROR)</f>
        <v>0</v>
      </c>
      <c r="B414" s="208" t="s">
        <v>5</v>
      </c>
      <c r="C414" s="193" t="s">
        <v>55</v>
      </c>
      <c r="D414" s="202" t="s">
        <v>56</v>
      </c>
      <c r="E414" s="72">
        <f t="shared" si="159"/>
        <v>405</v>
      </c>
      <c r="F414" s="9" t="s">
        <v>1924</v>
      </c>
      <c r="G414" s="9" t="s">
        <v>2729</v>
      </c>
      <c r="H414" s="9" t="s">
        <v>55</v>
      </c>
      <c r="I414" s="9" t="s">
        <v>56</v>
      </c>
      <c r="K414" s="100">
        <f t="shared" si="144"/>
        <v>2</v>
      </c>
      <c r="L414" s="100"/>
      <c r="M414" s="100"/>
      <c r="N414" s="100"/>
      <c r="O414" s="100"/>
      <c r="P414" s="101">
        <f t="shared" si="145"/>
        <v>4</v>
      </c>
      <c r="Q414" s="102">
        <f t="shared" si="146"/>
        <v>1</v>
      </c>
      <c r="R414" s="102">
        <f t="shared" si="147"/>
        <v>1</v>
      </c>
      <c r="S414" s="102">
        <f t="shared" si="148"/>
        <v>3</v>
      </c>
      <c r="T414" s="102">
        <f t="shared" si="149"/>
        <v>3</v>
      </c>
      <c r="U414" s="102">
        <f t="shared" si="150"/>
        <v>2</v>
      </c>
      <c r="V414" s="102">
        <f t="shared" si="151"/>
        <v>2</v>
      </c>
      <c r="W414" s="102">
        <f t="shared" si="152"/>
        <v>3</v>
      </c>
      <c r="X414" s="102">
        <f t="shared" si="153"/>
        <v>4</v>
      </c>
      <c r="Y414" s="102">
        <f t="shared" si="154"/>
        <v>1</v>
      </c>
      <c r="Z414" s="102">
        <f t="shared" si="155"/>
        <v>1</v>
      </c>
      <c r="AA414" s="100" t="b">
        <f t="shared" si="156"/>
        <v>1</v>
      </c>
      <c r="AB414" s="100">
        <f t="array" ref="AB414">IF($AA414,MEDIAN(IF(G1SelectionMask="x",IF(INDEX(RawDataRefData,$E414,0)&gt;0,INDEX(RawDataRefData,$E414,0)),"")),"")</f>
        <v>2</v>
      </c>
      <c r="AC414" s="100">
        <f t="array" ref="AC414">IF($AA414,QUARTILE(IF(G1SelectionMask="x",IF(INDEX(RawDataRefData,$E414,0)&gt;0,INDEX(RawDataRefData,$E414,0)),""),1),"")</f>
        <v>1</v>
      </c>
      <c r="AD414" s="100">
        <f t="array" ref="AD414">IF($AA414,QUARTILE(IF(G1SelectionMask="x",IF(INDEX(RawDataRefData,$E414,0)&gt;0,INDEX(RawDataRefData,$E414,0)),""),3),"")</f>
        <v>3</v>
      </c>
      <c r="AE414" s="100">
        <f t="array" ref="AE414">IF($AA414,MIN(IF(G1SelectionMask="x",IF(INDEX(RawDataRefData,$E414,0)&gt;0,INDEX(RawDataRefData,$E414,0)),"")),"")</f>
        <v>1</v>
      </c>
      <c r="AF414" s="100">
        <f t="array" ref="AF414">IF($AA414,MAX(IF(G1SelectionMask="x",IF(INDEX(RawDataRefData,$E414,0)&gt;0,INDEX(RawDataRefData,$E414,0)),"")),"")</f>
        <v>4</v>
      </c>
      <c r="AG414" s="100">
        <f t="shared" si="157"/>
        <v>2.2727272727272729</v>
      </c>
      <c r="AH414" s="100">
        <f t="array" ref="AH414">IF($AA414,STDEVA(IF(G1SelectionMask="x",IF(INDEX(RawDataRefData,$E414,0)&gt;0,INDEX(RawDataRefData,$E414,0)),"")),"")</f>
        <v>1.1908743922772955</v>
      </c>
      <c r="AI414" s="101" t="b">
        <f t="shared" si="158"/>
        <v>1</v>
      </c>
      <c r="AJ414" s="101">
        <f t="array" ref="AJ414">IF($AI414,MEDIAN(IF(G2SelectionMask="x",IF(INDEX(RawDataRefData,$E414,0)&gt;0,INDEX(RawDataRefData,$E414,0)),"")),"")</f>
        <v>3</v>
      </c>
      <c r="AK414" s="101">
        <f t="array" ref="AK414">IF($AI414,QUARTILE(IF(G2SelectionMask="x",IF(INDEX(RawDataRefData,$E414,0)&gt;0,INDEX(RawDataRefData,$E414,0)),""),1),"")</f>
        <v>1</v>
      </c>
      <c r="AL414" s="101">
        <f t="array" ref="AL414">IF($AI414,QUARTILE(IF(G2SelectionMask="x",IF(INDEX(RawDataRefData,$E414,0)&gt;0,INDEX(RawDataRefData,$E414,0)),""),3),"")</f>
        <v>3.5</v>
      </c>
      <c r="AM414" s="101">
        <f t="array" ref="AM414">IF($AI414,MIN(IF(G2SelectionMask="x",IF(INDEX(RawDataRefData,$E414,0)&gt;0,INDEX(RawDataRefData,$E414,0)),"")),"")</f>
        <v>1</v>
      </c>
      <c r="AN414" s="101">
        <f t="array" ref="AN414">IF($AI414,MAX(IF(G2SelectionMask="x",IF(INDEX(RawDataRefData,$E414,0)&gt;0,INDEX(RawDataRefData,$E414,0)),"")),"")</f>
        <v>4</v>
      </c>
      <c r="AO414" s="101">
        <f t="shared" si="160"/>
        <v>2.4545454545454546</v>
      </c>
      <c r="AP414" s="101">
        <f t="array" ref="AP414">IF($AI414,STDEVA(IF(G2SelectionMask="x",IF(INDEX(RawDataRefData,$E414,0)&gt;0,INDEX(RawDataRefData,$E414,0)),"")),"")</f>
        <v>1.2933395813657267</v>
      </c>
      <c r="AQ414" s="100" t="b">
        <f t="shared" si="161"/>
        <v>0</v>
      </c>
      <c r="AR414" s="100" t="str">
        <f t="array" ref="AR414">IF($AQ414,MEDIAN(IF(G3SelectionMask="x",IF(INDEX(RawDataRefData,$E414,0)&gt;0,INDEX(RawDataRefData,$E414,0)),"")),"")</f>
        <v/>
      </c>
      <c r="AS414" s="100" t="str">
        <f t="array" ref="AS414">IF($AQ414,QUARTILE(IF(G3SelectionMask="x",IF(INDEX(RawDataRefData,$E414,0)&gt;0,INDEX(RawDataRefData,$E414,0)),""),1),"")</f>
        <v/>
      </c>
      <c r="AT414" s="100" t="str">
        <f t="array" ref="AT414">IF($AQ414,QUARTILE(IF(G3SelectionMask="x",IF(INDEX(RawDataRefData,$E414,0)&gt;0,INDEX(RawDataRefData,$E414,0)),""),3),"")</f>
        <v/>
      </c>
      <c r="AU414" s="100" t="str">
        <f t="array" ref="AU414">IF($AQ414,MIN(IF(G3SelectionMask="x",IF(INDEX(RawDataRefData,$E414,0)&gt;0,INDEX(RawDataRefData,$E414,0)),"")),"")</f>
        <v/>
      </c>
      <c r="AV414" s="100" t="str">
        <f t="array" ref="AV414">IF($AQ414,MAX(IF(G3SelectionMask="x",IF(INDEX(RawDataRefData,$E414,0)&gt;0,INDEX(RawDataRefData,$E414,0)),"")),"")</f>
        <v/>
      </c>
      <c r="AW414" s="100" t="str">
        <f t="shared" si="162"/>
        <v/>
      </c>
      <c r="AX414" s="100" t="str">
        <f t="array" ref="AX414">IF($AQ414,STDEVA(IF(G3SelectionMask="x",IF(INDEX(RawDataRefData,$E414,0)&gt;0,INDEX(RawDataRefData,$E414,0)),"")),"")</f>
        <v/>
      </c>
      <c r="AY414" s="101" t="b">
        <f t="shared" si="163"/>
        <v>0</v>
      </c>
      <c r="AZ414" s="101" t="str">
        <f t="array" ref="AZ414">IF($AY414,MEDIAN(IF(G4SelectionMask="x",IF(INDEX(RawDataRefData,$E414,0)&gt;0,INDEX(RawDataRefData,$E414,0)),"")),"")</f>
        <v/>
      </c>
      <c r="BA414" s="101" t="str">
        <f t="array" ref="BA414">IF($AY414,QUARTILE(IF(G4SelectionMask="x",IF(INDEX(RawDataRefData,$E414,0)&gt;0,INDEX(RawDataRefData,$E414,0)),""),1),"")</f>
        <v/>
      </c>
      <c r="BB414" s="101" t="str">
        <f t="array" ref="BB414">IF($AY414,QUARTILE(IF(G4SelectionMask="x",IF(INDEX(RawDataRefData,$E414,0)&gt;0,INDEX(RawDataRefData,$E414,0)),""),3),"")</f>
        <v/>
      </c>
      <c r="BC414" s="101" t="str">
        <f t="array" ref="BC414">IF($AY414,MIN(IF(G4SelectionMask="x",IF(INDEX(RawDataRefData,$E414,0)&gt;0,INDEX(RawDataRefData,$E414,0)),"")),"")</f>
        <v/>
      </c>
      <c r="BD414" s="101" t="str">
        <f t="array" ref="BD414">IF($AY414,MAX(IF(G4SelectionMask="x",IF(INDEX(RawDataRefData,$E414,0)&gt;0,INDEX(RawDataRefData,$E414,0)),"")),"")</f>
        <v/>
      </c>
      <c r="BE414" s="101" t="str">
        <f t="shared" si="164"/>
        <v/>
      </c>
      <c r="BF414" s="101" t="str">
        <f t="array" ref="BF414">IF($AY414,STDEVA(IF(G4SelectionMask="x",IF(INDEX(RawDataRefData,$E414,0)&gt;0,INDEX(RawDataRefData,$E414,0)),"")),"")</f>
        <v/>
      </c>
      <c r="BG414" s="100" t="b">
        <f t="shared" si="165"/>
        <v>0</v>
      </c>
      <c r="BH414" s="100" t="str">
        <f t="array" ref="BH414">IF($BG414,MEDIAN(IF(G5SelectionMask="x",IF(INDEX(RawDataRefData,$E414,0)&gt;0,INDEX(RawDataRefData,$E414,0)),"")),"")</f>
        <v/>
      </c>
      <c r="BI414" s="100" t="str">
        <f t="array" ref="BI414">IF($BG414,QUARTILE(IF(G5SelectionMask="x",IF(INDEX(RawDataRefData,$E414,0)&gt;0,INDEX(RawDataRefData,$E414,0)),""),1),"")</f>
        <v/>
      </c>
      <c r="BJ414" s="100" t="str">
        <f t="array" ref="BJ414">IF($BG414,QUARTILE(IF(G5SelectionMask="x",IF(INDEX(RawDataRefData,$E414,0)&gt;0,INDEX(RawDataRefData,$E414,0)),""),3),"")</f>
        <v/>
      </c>
      <c r="BK414" s="100" t="str">
        <f t="array" ref="BK414">IF($BG414,MIN(IF(G5SelectionMask="x",IF(INDEX(RawDataRefData,$E414,0)&gt;0,INDEX(RawDataRefData,$E414,0)),"")),"")</f>
        <v/>
      </c>
      <c r="BL414" s="100" t="str">
        <f t="array" ref="BL414">IF($BG414,MAX(IF(G5SelectionMask="x",IF(INDEX(RawDataRefData,$E414,0)&gt;0,INDEX(RawDataRefData,$E414,0)),"")),"")</f>
        <v/>
      </c>
      <c r="BM414" s="100" t="str">
        <f t="shared" si="166"/>
        <v/>
      </c>
      <c r="BN414" s="103" t="str">
        <f t="array" ref="BN414">IF($BG414,STDEVA(IF(G5SelectionMask="x",IF(INDEX(RawDataRefData,$E414,0)&gt;0,INDEX(RawDataRefData,$E414,0)),"")),"")</f>
        <v/>
      </c>
      <c r="BO414" s="104"/>
      <c r="BP414" s="105">
        <v>2</v>
      </c>
      <c r="BQ414" s="105">
        <v>4</v>
      </c>
      <c r="BR414" s="105">
        <v>1</v>
      </c>
      <c r="BS414" s="105">
        <v>1</v>
      </c>
      <c r="BT414" s="105">
        <v>3</v>
      </c>
      <c r="BU414" s="105">
        <v>3</v>
      </c>
      <c r="BV414" s="105">
        <v>2</v>
      </c>
      <c r="BW414" s="105">
        <v>2</v>
      </c>
      <c r="BX414" s="105">
        <v>3</v>
      </c>
      <c r="BY414" s="105">
        <v>4</v>
      </c>
      <c r="BZ414" s="105">
        <v>1</v>
      </c>
      <c r="CA414" s="105">
        <v>1</v>
      </c>
      <c r="CB414" s="105">
        <v>4</v>
      </c>
      <c r="CC414" s="105">
        <v>4</v>
      </c>
      <c r="CD414" s="105">
        <v>1</v>
      </c>
    </row>
    <row r="415" spans="1:82" x14ac:dyDescent="0.2">
      <c r="A415" s="33">
        <f t="shared" si="167"/>
        <v>0</v>
      </c>
      <c r="B415" s="209"/>
      <c r="C415" s="194"/>
      <c r="D415" s="203"/>
      <c r="E415" s="72">
        <f t="shared" si="159"/>
        <v>406</v>
      </c>
      <c r="F415" s="9" t="s">
        <v>1925</v>
      </c>
      <c r="G415" s="9" t="s">
        <v>2734</v>
      </c>
      <c r="H415" s="9" t="s">
        <v>55</v>
      </c>
      <c r="I415" s="9" t="s">
        <v>56</v>
      </c>
      <c r="K415" s="100">
        <f t="shared" si="144"/>
        <v>3</v>
      </c>
      <c r="L415" s="100"/>
      <c r="M415" s="100"/>
      <c r="N415" s="100"/>
      <c r="O415" s="100"/>
      <c r="P415" s="101">
        <f t="shared" si="145"/>
        <v>1</v>
      </c>
      <c r="Q415" s="102">
        <f t="shared" si="146"/>
        <v>1</v>
      </c>
      <c r="R415" s="102">
        <f t="shared" si="147"/>
        <v>4</v>
      </c>
      <c r="S415" s="102">
        <f t="shared" si="148"/>
        <v>2</v>
      </c>
      <c r="T415" s="102">
        <f t="shared" si="149"/>
        <v>1</v>
      </c>
      <c r="U415" s="102">
        <f t="shared" si="150"/>
        <v>4</v>
      </c>
      <c r="V415" s="102">
        <f t="shared" si="151"/>
        <v>1</v>
      </c>
      <c r="W415" s="102">
        <f t="shared" si="152"/>
        <v>2</v>
      </c>
      <c r="X415" s="102">
        <f t="shared" si="153"/>
        <v>3</v>
      </c>
      <c r="Y415" s="102">
        <f t="shared" si="154"/>
        <v>2</v>
      </c>
      <c r="Z415" s="102">
        <f t="shared" si="155"/>
        <v>2</v>
      </c>
      <c r="AA415" s="100" t="b">
        <f t="shared" si="156"/>
        <v>1</v>
      </c>
      <c r="AB415" s="100">
        <f t="array" ref="AB415">IF($AA415,MEDIAN(IF(G1SelectionMask="x",IF(INDEX(RawDataRefData,$E415,0)&gt;0,INDEX(RawDataRefData,$E415,0)),"")),"")</f>
        <v>2</v>
      </c>
      <c r="AC415" s="100">
        <f t="array" ref="AC415">IF($AA415,QUARTILE(IF(G1SelectionMask="x",IF(INDEX(RawDataRefData,$E415,0)&gt;0,INDEX(RawDataRefData,$E415,0)),""),1),"")</f>
        <v>1</v>
      </c>
      <c r="AD415" s="100">
        <f t="array" ref="AD415">IF($AA415,QUARTILE(IF(G1SelectionMask="x",IF(INDEX(RawDataRefData,$E415,0)&gt;0,INDEX(RawDataRefData,$E415,0)),""),3),"")</f>
        <v>2.5</v>
      </c>
      <c r="AE415" s="100">
        <f t="array" ref="AE415">IF($AA415,MIN(IF(G1SelectionMask="x",IF(INDEX(RawDataRefData,$E415,0)&gt;0,INDEX(RawDataRefData,$E415,0)),"")),"")</f>
        <v>1</v>
      </c>
      <c r="AF415" s="100">
        <f t="array" ref="AF415">IF($AA415,MAX(IF(G1SelectionMask="x",IF(INDEX(RawDataRefData,$E415,0)&gt;0,INDEX(RawDataRefData,$E415,0)),"")),"")</f>
        <v>4</v>
      </c>
      <c r="AG415" s="100">
        <f t="shared" si="157"/>
        <v>2.0909090909090908</v>
      </c>
      <c r="AH415" s="100">
        <f t="array" ref="AH415">IF($AA415,STDEVA(IF(G1SelectionMask="x",IF(INDEX(RawDataRefData,$E415,0)&gt;0,INDEX(RawDataRefData,$E415,0)),"")),"")</f>
        <v>1.1361818036340356</v>
      </c>
      <c r="AI415" s="101" t="b">
        <f t="shared" si="158"/>
        <v>1</v>
      </c>
      <c r="AJ415" s="101">
        <f t="array" ref="AJ415">IF($AI415,MEDIAN(IF(G2SelectionMask="x",IF(INDEX(RawDataRefData,$E415,0)&gt;0,INDEX(RawDataRefData,$E415,0)),"")),"")</f>
        <v>2</v>
      </c>
      <c r="AK415" s="101">
        <f t="array" ref="AK415">IF($AI415,QUARTILE(IF(G2SelectionMask="x",IF(INDEX(RawDataRefData,$E415,0)&gt;0,INDEX(RawDataRefData,$E415,0)),""),1),"")</f>
        <v>1</v>
      </c>
      <c r="AL415" s="101">
        <f t="array" ref="AL415">IF($AI415,QUARTILE(IF(G2SelectionMask="x",IF(INDEX(RawDataRefData,$E415,0)&gt;0,INDEX(RawDataRefData,$E415,0)),""),3),"")</f>
        <v>2</v>
      </c>
      <c r="AM415" s="101">
        <f t="array" ref="AM415">IF($AI415,MIN(IF(G2SelectionMask="x",IF(INDEX(RawDataRefData,$E415,0)&gt;0,INDEX(RawDataRefData,$E415,0)),"")),"")</f>
        <v>1</v>
      </c>
      <c r="AN415" s="101">
        <f t="array" ref="AN415">IF($AI415,MAX(IF(G2SelectionMask="x",IF(INDEX(RawDataRefData,$E415,0)&gt;0,INDEX(RawDataRefData,$E415,0)),"")),"")</f>
        <v>3</v>
      </c>
      <c r="AO415" s="101">
        <f t="shared" si="160"/>
        <v>1.6363636363636365</v>
      </c>
      <c r="AP415" s="101">
        <f t="array" ref="AP415">IF($AI415,STDEVA(IF(G2SelectionMask="x",IF(INDEX(RawDataRefData,$E415,0)&gt;0,INDEX(RawDataRefData,$E415,0)),"")),"")</f>
        <v>0.67419986246324215</v>
      </c>
      <c r="AQ415" s="100" t="b">
        <f t="shared" si="161"/>
        <v>0</v>
      </c>
      <c r="AR415" s="100" t="str">
        <f t="array" ref="AR415">IF($AQ415,MEDIAN(IF(G3SelectionMask="x",IF(INDEX(RawDataRefData,$E415,0)&gt;0,INDEX(RawDataRefData,$E415,0)),"")),"")</f>
        <v/>
      </c>
      <c r="AS415" s="100" t="str">
        <f t="array" ref="AS415">IF($AQ415,QUARTILE(IF(G3SelectionMask="x",IF(INDEX(RawDataRefData,$E415,0)&gt;0,INDEX(RawDataRefData,$E415,0)),""),1),"")</f>
        <v/>
      </c>
      <c r="AT415" s="100" t="str">
        <f t="array" ref="AT415">IF($AQ415,QUARTILE(IF(G3SelectionMask="x",IF(INDEX(RawDataRefData,$E415,0)&gt;0,INDEX(RawDataRefData,$E415,0)),""),3),"")</f>
        <v/>
      </c>
      <c r="AU415" s="100" t="str">
        <f t="array" ref="AU415">IF($AQ415,MIN(IF(G3SelectionMask="x",IF(INDEX(RawDataRefData,$E415,0)&gt;0,INDEX(RawDataRefData,$E415,0)),"")),"")</f>
        <v/>
      </c>
      <c r="AV415" s="100" t="str">
        <f t="array" ref="AV415">IF($AQ415,MAX(IF(G3SelectionMask="x",IF(INDEX(RawDataRefData,$E415,0)&gt;0,INDEX(RawDataRefData,$E415,0)),"")),"")</f>
        <v/>
      </c>
      <c r="AW415" s="100" t="str">
        <f t="shared" si="162"/>
        <v/>
      </c>
      <c r="AX415" s="100" t="str">
        <f t="array" ref="AX415">IF($AQ415,STDEVA(IF(G3SelectionMask="x",IF(INDEX(RawDataRefData,$E415,0)&gt;0,INDEX(RawDataRefData,$E415,0)),"")),"")</f>
        <v/>
      </c>
      <c r="AY415" s="101" t="b">
        <f t="shared" si="163"/>
        <v>0</v>
      </c>
      <c r="AZ415" s="101" t="str">
        <f t="array" ref="AZ415">IF($AY415,MEDIAN(IF(G4SelectionMask="x",IF(INDEX(RawDataRefData,$E415,0)&gt;0,INDEX(RawDataRefData,$E415,0)),"")),"")</f>
        <v/>
      </c>
      <c r="BA415" s="101" t="str">
        <f t="array" ref="BA415">IF($AY415,QUARTILE(IF(G4SelectionMask="x",IF(INDEX(RawDataRefData,$E415,0)&gt;0,INDEX(RawDataRefData,$E415,0)),""),1),"")</f>
        <v/>
      </c>
      <c r="BB415" s="101" t="str">
        <f t="array" ref="BB415">IF($AY415,QUARTILE(IF(G4SelectionMask="x",IF(INDEX(RawDataRefData,$E415,0)&gt;0,INDEX(RawDataRefData,$E415,0)),""),3),"")</f>
        <v/>
      </c>
      <c r="BC415" s="101" t="str">
        <f t="array" ref="BC415">IF($AY415,MIN(IF(G4SelectionMask="x",IF(INDEX(RawDataRefData,$E415,0)&gt;0,INDEX(RawDataRefData,$E415,0)),"")),"")</f>
        <v/>
      </c>
      <c r="BD415" s="101" t="str">
        <f t="array" ref="BD415">IF($AY415,MAX(IF(G4SelectionMask="x",IF(INDEX(RawDataRefData,$E415,0)&gt;0,INDEX(RawDataRefData,$E415,0)),"")),"")</f>
        <v/>
      </c>
      <c r="BE415" s="101" t="str">
        <f t="shared" si="164"/>
        <v/>
      </c>
      <c r="BF415" s="101" t="str">
        <f t="array" ref="BF415">IF($AY415,STDEVA(IF(G4SelectionMask="x",IF(INDEX(RawDataRefData,$E415,0)&gt;0,INDEX(RawDataRefData,$E415,0)),"")),"")</f>
        <v/>
      </c>
      <c r="BG415" s="100" t="b">
        <f t="shared" si="165"/>
        <v>0</v>
      </c>
      <c r="BH415" s="100" t="str">
        <f t="array" ref="BH415">IF($BG415,MEDIAN(IF(G5SelectionMask="x",IF(INDEX(RawDataRefData,$E415,0)&gt;0,INDEX(RawDataRefData,$E415,0)),"")),"")</f>
        <v/>
      </c>
      <c r="BI415" s="100" t="str">
        <f t="array" ref="BI415">IF($BG415,QUARTILE(IF(G5SelectionMask="x",IF(INDEX(RawDataRefData,$E415,0)&gt;0,INDEX(RawDataRefData,$E415,0)),""),1),"")</f>
        <v/>
      </c>
      <c r="BJ415" s="100" t="str">
        <f t="array" ref="BJ415">IF($BG415,QUARTILE(IF(G5SelectionMask="x",IF(INDEX(RawDataRefData,$E415,0)&gt;0,INDEX(RawDataRefData,$E415,0)),""),3),"")</f>
        <v/>
      </c>
      <c r="BK415" s="100" t="str">
        <f t="array" ref="BK415">IF($BG415,MIN(IF(G5SelectionMask="x",IF(INDEX(RawDataRefData,$E415,0)&gt;0,INDEX(RawDataRefData,$E415,0)),"")),"")</f>
        <v/>
      </c>
      <c r="BL415" s="100" t="str">
        <f t="array" ref="BL415">IF($BG415,MAX(IF(G5SelectionMask="x",IF(INDEX(RawDataRefData,$E415,0)&gt;0,INDEX(RawDataRefData,$E415,0)),"")),"")</f>
        <v/>
      </c>
      <c r="BM415" s="100" t="str">
        <f t="shared" si="166"/>
        <v/>
      </c>
      <c r="BN415" s="103" t="str">
        <f t="array" ref="BN415">IF($BG415,STDEVA(IF(G5SelectionMask="x",IF(INDEX(RawDataRefData,$E415,0)&gt;0,INDEX(RawDataRefData,$E415,0)),"")),"")</f>
        <v/>
      </c>
      <c r="BO415" s="104"/>
      <c r="BP415" s="105">
        <v>3</v>
      </c>
      <c r="BQ415" s="105">
        <v>1</v>
      </c>
      <c r="BR415" s="105">
        <v>1</v>
      </c>
      <c r="BS415" s="105">
        <v>4</v>
      </c>
      <c r="BT415" s="105">
        <v>2</v>
      </c>
      <c r="BU415" s="105">
        <v>1</v>
      </c>
      <c r="BV415" s="105">
        <v>4</v>
      </c>
      <c r="BW415" s="105">
        <v>1</v>
      </c>
      <c r="BX415" s="105">
        <v>2</v>
      </c>
      <c r="BY415" s="105">
        <v>3</v>
      </c>
      <c r="BZ415" s="105">
        <v>2</v>
      </c>
      <c r="CA415" s="105">
        <v>2</v>
      </c>
      <c r="CB415" s="105">
        <v>2</v>
      </c>
      <c r="CC415" s="105">
        <v>3</v>
      </c>
      <c r="CD415" s="105">
        <v>1</v>
      </c>
    </row>
    <row r="416" spans="1:82" x14ac:dyDescent="0.2">
      <c r="A416" s="33">
        <f t="shared" si="167"/>
        <v>0</v>
      </c>
      <c r="B416" s="209"/>
      <c r="C416" s="194"/>
      <c r="D416" s="203"/>
      <c r="E416" s="72">
        <f t="shared" si="159"/>
        <v>407</v>
      </c>
      <c r="F416" s="9" t="s">
        <v>1926</v>
      </c>
      <c r="G416" s="9" t="s">
        <v>2737</v>
      </c>
      <c r="H416" s="9" t="s">
        <v>55</v>
      </c>
      <c r="I416" s="9" t="s">
        <v>56</v>
      </c>
      <c r="K416" s="100">
        <f t="shared" si="144"/>
        <v>3</v>
      </c>
      <c r="L416" s="100"/>
      <c r="M416" s="100"/>
      <c r="N416" s="100"/>
      <c r="O416" s="100"/>
      <c r="P416" s="101">
        <f t="shared" si="145"/>
        <v>1</v>
      </c>
      <c r="Q416" s="102">
        <f t="shared" si="146"/>
        <v>1</v>
      </c>
      <c r="R416" s="102">
        <f t="shared" si="147"/>
        <v>3</v>
      </c>
      <c r="S416" s="102">
        <f t="shared" si="148"/>
        <v>3</v>
      </c>
      <c r="T416" s="102">
        <f t="shared" si="149"/>
        <v>4</v>
      </c>
      <c r="U416" s="102">
        <f t="shared" si="150"/>
        <v>1</v>
      </c>
      <c r="V416" s="102">
        <f t="shared" si="151"/>
        <v>4</v>
      </c>
      <c r="W416" s="102">
        <f t="shared" si="152"/>
        <v>4</v>
      </c>
      <c r="X416" s="102">
        <f t="shared" si="153"/>
        <v>3</v>
      </c>
      <c r="Y416" s="102">
        <f t="shared" si="154"/>
        <v>2</v>
      </c>
      <c r="Z416" s="102">
        <f t="shared" si="155"/>
        <v>1</v>
      </c>
      <c r="AA416" s="100" t="b">
        <f t="shared" si="156"/>
        <v>1</v>
      </c>
      <c r="AB416" s="100">
        <f t="array" ref="AB416">IF($AA416,MEDIAN(IF(G1SelectionMask="x",IF(INDEX(RawDataRefData,$E416,0)&gt;0,INDEX(RawDataRefData,$E416,0)),"")),"")</f>
        <v>3</v>
      </c>
      <c r="AC416" s="100">
        <f t="array" ref="AC416">IF($AA416,QUARTILE(IF(G1SelectionMask="x",IF(INDEX(RawDataRefData,$E416,0)&gt;0,INDEX(RawDataRefData,$E416,0)),""),1),"")</f>
        <v>1</v>
      </c>
      <c r="AD416" s="100">
        <f t="array" ref="AD416">IF($AA416,QUARTILE(IF(G1SelectionMask="x",IF(INDEX(RawDataRefData,$E416,0)&gt;0,INDEX(RawDataRefData,$E416,0)),""),3),"")</f>
        <v>3.5</v>
      </c>
      <c r="AE416" s="100">
        <f t="array" ref="AE416">IF($AA416,MIN(IF(G1SelectionMask="x",IF(INDEX(RawDataRefData,$E416,0)&gt;0,INDEX(RawDataRefData,$E416,0)),"")),"")</f>
        <v>1</v>
      </c>
      <c r="AF416" s="100">
        <f t="array" ref="AF416">IF($AA416,MAX(IF(G1SelectionMask="x",IF(INDEX(RawDataRefData,$E416,0)&gt;0,INDEX(RawDataRefData,$E416,0)),"")),"")</f>
        <v>4</v>
      </c>
      <c r="AG416" s="100">
        <f t="shared" si="157"/>
        <v>2.4545454545454546</v>
      </c>
      <c r="AH416" s="100">
        <f t="array" ref="AH416">IF($AA416,STDEVA(IF(G1SelectionMask="x",IF(INDEX(RawDataRefData,$E416,0)&gt;0,INDEX(RawDataRefData,$E416,0)),"")),"")</f>
        <v>1.2933395813657267</v>
      </c>
      <c r="AI416" s="101" t="b">
        <f t="shared" si="158"/>
        <v>1</v>
      </c>
      <c r="AJ416" s="101">
        <f t="array" ref="AJ416">IF($AI416,MEDIAN(IF(G2SelectionMask="x",IF(INDEX(RawDataRefData,$E416,0)&gt;0,INDEX(RawDataRefData,$E416,0)),"")),"")</f>
        <v>2</v>
      </c>
      <c r="AK416" s="101">
        <f t="array" ref="AK416">IF($AI416,QUARTILE(IF(G2SelectionMask="x",IF(INDEX(RawDataRefData,$E416,0)&gt;0,INDEX(RawDataRefData,$E416,0)),""),1),"")</f>
        <v>1</v>
      </c>
      <c r="AL416" s="101">
        <f t="array" ref="AL416">IF($AI416,QUARTILE(IF(G2SelectionMask="x",IF(INDEX(RawDataRefData,$E416,0)&gt;0,INDEX(RawDataRefData,$E416,0)),""),3),"")</f>
        <v>3.5</v>
      </c>
      <c r="AM416" s="101">
        <f t="array" ref="AM416">IF($AI416,MIN(IF(G2SelectionMask="x",IF(INDEX(RawDataRefData,$E416,0)&gt;0,INDEX(RawDataRefData,$E416,0)),"")),"")</f>
        <v>1</v>
      </c>
      <c r="AN416" s="101">
        <f t="array" ref="AN416">IF($AI416,MAX(IF(G2SelectionMask="x",IF(INDEX(RawDataRefData,$E416,0)&gt;0,INDEX(RawDataRefData,$E416,0)),"")),"")</f>
        <v>4</v>
      </c>
      <c r="AO416" s="101">
        <f t="shared" si="160"/>
        <v>2.2727272727272729</v>
      </c>
      <c r="AP416" s="101">
        <f t="array" ref="AP416">IF($AI416,STDEVA(IF(G2SelectionMask="x",IF(INDEX(RawDataRefData,$E416,0)&gt;0,INDEX(RawDataRefData,$E416,0)),"")),"")</f>
        <v>1.2720777563426766</v>
      </c>
      <c r="AQ416" s="100" t="b">
        <f t="shared" si="161"/>
        <v>0</v>
      </c>
      <c r="AR416" s="100" t="str">
        <f t="array" ref="AR416">IF($AQ416,MEDIAN(IF(G3SelectionMask="x",IF(INDEX(RawDataRefData,$E416,0)&gt;0,INDEX(RawDataRefData,$E416,0)),"")),"")</f>
        <v/>
      </c>
      <c r="AS416" s="100" t="str">
        <f t="array" ref="AS416">IF($AQ416,QUARTILE(IF(G3SelectionMask="x",IF(INDEX(RawDataRefData,$E416,0)&gt;0,INDEX(RawDataRefData,$E416,0)),""),1),"")</f>
        <v/>
      </c>
      <c r="AT416" s="100" t="str">
        <f t="array" ref="AT416">IF($AQ416,QUARTILE(IF(G3SelectionMask="x",IF(INDEX(RawDataRefData,$E416,0)&gt;0,INDEX(RawDataRefData,$E416,0)),""),3),"")</f>
        <v/>
      </c>
      <c r="AU416" s="100" t="str">
        <f t="array" ref="AU416">IF($AQ416,MIN(IF(G3SelectionMask="x",IF(INDEX(RawDataRefData,$E416,0)&gt;0,INDEX(RawDataRefData,$E416,0)),"")),"")</f>
        <v/>
      </c>
      <c r="AV416" s="100" t="str">
        <f t="array" ref="AV416">IF($AQ416,MAX(IF(G3SelectionMask="x",IF(INDEX(RawDataRefData,$E416,0)&gt;0,INDEX(RawDataRefData,$E416,0)),"")),"")</f>
        <v/>
      </c>
      <c r="AW416" s="100" t="str">
        <f t="shared" si="162"/>
        <v/>
      </c>
      <c r="AX416" s="100" t="str">
        <f t="array" ref="AX416">IF($AQ416,STDEVA(IF(G3SelectionMask="x",IF(INDEX(RawDataRefData,$E416,0)&gt;0,INDEX(RawDataRefData,$E416,0)),"")),"")</f>
        <v/>
      </c>
      <c r="AY416" s="101" t="b">
        <f t="shared" si="163"/>
        <v>0</v>
      </c>
      <c r="AZ416" s="101" t="str">
        <f t="array" ref="AZ416">IF($AY416,MEDIAN(IF(G4SelectionMask="x",IF(INDEX(RawDataRefData,$E416,0)&gt;0,INDEX(RawDataRefData,$E416,0)),"")),"")</f>
        <v/>
      </c>
      <c r="BA416" s="101" t="str">
        <f t="array" ref="BA416">IF($AY416,QUARTILE(IF(G4SelectionMask="x",IF(INDEX(RawDataRefData,$E416,0)&gt;0,INDEX(RawDataRefData,$E416,0)),""),1),"")</f>
        <v/>
      </c>
      <c r="BB416" s="101" t="str">
        <f t="array" ref="BB416">IF($AY416,QUARTILE(IF(G4SelectionMask="x",IF(INDEX(RawDataRefData,$E416,0)&gt;0,INDEX(RawDataRefData,$E416,0)),""),3),"")</f>
        <v/>
      </c>
      <c r="BC416" s="101" t="str">
        <f t="array" ref="BC416">IF($AY416,MIN(IF(G4SelectionMask="x",IF(INDEX(RawDataRefData,$E416,0)&gt;0,INDEX(RawDataRefData,$E416,0)),"")),"")</f>
        <v/>
      </c>
      <c r="BD416" s="101" t="str">
        <f t="array" ref="BD416">IF($AY416,MAX(IF(G4SelectionMask="x",IF(INDEX(RawDataRefData,$E416,0)&gt;0,INDEX(RawDataRefData,$E416,0)),"")),"")</f>
        <v/>
      </c>
      <c r="BE416" s="101" t="str">
        <f t="shared" si="164"/>
        <v/>
      </c>
      <c r="BF416" s="101" t="str">
        <f t="array" ref="BF416">IF($AY416,STDEVA(IF(G4SelectionMask="x",IF(INDEX(RawDataRefData,$E416,0)&gt;0,INDEX(RawDataRefData,$E416,0)),"")),"")</f>
        <v/>
      </c>
      <c r="BG416" s="100" t="b">
        <f t="shared" si="165"/>
        <v>0</v>
      </c>
      <c r="BH416" s="100" t="str">
        <f t="array" ref="BH416">IF($BG416,MEDIAN(IF(G5SelectionMask="x",IF(INDEX(RawDataRefData,$E416,0)&gt;0,INDEX(RawDataRefData,$E416,0)),"")),"")</f>
        <v/>
      </c>
      <c r="BI416" s="100" t="str">
        <f t="array" ref="BI416">IF($BG416,QUARTILE(IF(G5SelectionMask="x",IF(INDEX(RawDataRefData,$E416,0)&gt;0,INDEX(RawDataRefData,$E416,0)),""),1),"")</f>
        <v/>
      </c>
      <c r="BJ416" s="100" t="str">
        <f t="array" ref="BJ416">IF($BG416,QUARTILE(IF(G5SelectionMask="x",IF(INDEX(RawDataRefData,$E416,0)&gt;0,INDEX(RawDataRefData,$E416,0)),""),3),"")</f>
        <v/>
      </c>
      <c r="BK416" s="100" t="str">
        <f t="array" ref="BK416">IF($BG416,MIN(IF(G5SelectionMask="x",IF(INDEX(RawDataRefData,$E416,0)&gt;0,INDEX(RawDataRefData,$E416,0)),"")),"")</f>
        <v/>
      </c>
      <c r="BL416" s="100" t="str">
        <f t="array" ref="BL416">IF($BG416,MAX(IF(G5SelectionMask="x",IF(INDEX(RawDataRefData,$E416,0)&gt;0,INDEX(RawDataRefData,$E416,0)),"")),"")</f>
        <v/>
      </c>
      <c r="BM416" s="100" t="str">
        <f t="shared" si="166"/>
        <v/>
      </c>
      <c r="BN416" s="103" t="str">
        <f t="array" ref="BN416">IF($BG416,STDEVA(IF(G5SelectionMask="x",IF(INDEX(RawDataRefData,$E416,0)&gt;0,INDEX(RawDataRefData,$E416,0)),"")),"")</f>
        <v/>
      </c>
      <c r="BO416" s="104"/>
      <c r="BP416" s="105">
        <v>3</v>
      </c>
      <c r="BQ416" s="105">
        <v>1</v>
      </c>
      <c r="BR416" s="105">
        <v>1</v>
      </c>
      <c r="BS416" s="105">
        <v>3</v>
      </c>
      <c r="BT416" s="105">
        <v>3</v>
      </c>
      <c r="BU416" s="105">
        <v>4</v>
      </c>
      <c r="BV416" s="105">
        <v>1</v>
      </c>
      <c r="BW416" s="105">
        <v>4</v>
      </c>
      <c r="BX416" s="105">
        <v>4</v>
      </c>
      <c r="BY416" s="105">
        <v>3</v>
      </c>
      <c r="BZ416" s="105">
        <v>2</v>
      </c>
      <c r="CA416" s="105">
        <v>1</v>
      </c>
      <c r="CB416" s="105">
        <v>2</v>
      </c>
      <c r="CC416" s="105">
        <v>2</v>
      </c>
      <c r="CD416" s="105">
        <v>1</v>
      </c>
    </row>
    <row r="417" spans="1:82" x14ac:dyDescent="0.2">
      <c r="A417" s="33">
        <f t="shared" si="167"/>
        <v>0</v>
      </c>
      <c r="B417" s="209"/>
      <c r="C417" s="194"/>
      <c r="D417" s="203"/>
      <c r="E417" s="72">
        <f t="shared" si="159"/>
        <v>408</v>
      </c>
      <c r="F417" s="9" t="s">
        <v>1927</v>
      </c>
      <c r="G417" s="9" t="s">
        <v>2727</v>
      </c>
      <c r="H417" s="9" t="s">
        <v>55</v>
      </c>
      <c r="I417" s="9" t="s">
        <v>56</v>
      </c>
      <c r="J417" s="9" t="s">
        <v>1740</v>
      </c>
      <c r="K417" s="100">
        <f t="shared" si="144"/>
        <v>2</v>
      </c>
      <c r="L417" s="100"/>
      <c r="M417" s="100"/>
      <c r="N417" s="100"/>
      <c r="O417" s="100"/>
      <c r="P417" s="101">
        <f t="shared" si="145"/>
        <v>3</v>
      </c>
      <c r="Q417" s="102">
        <f t="shared" si="146"/>
        <v>4</v>
      </c>
      <c r="R417" s="102">
        <f t="shared" si="147"/>
        <v>4</v>
      </c>
      <c r="S417" s="102">
        <f t="shared" si="148"/>
        <v>2</v>
      </c>
      <c r="T417" s="102">
        <f t="shared" si="149"/>
        <v>1</v>
      </c>
      <c r="U417" s="102">
        <f t="shared" si="150"/>
        <v>3</v>
      </c>
      <c r="V417" s="102">
        <f t="shared" si="151"/>
        <v>4</v>
      </c>
      <c r="W417" s="102">
        <f t="shared" si="152"/>
        <v>4</v>
      </c>
      <c r="X417" s="102">
        <f t="shared" si="153"/>
        <v>4</v>
      </c>
      <c r="Y417" s="102">
        <f t="shared" si="154"/>
        <v>4</v>
      </c>
      <c r="Z417" s="102">
        <f t="shared" si="155"/>
        <v>1</v>
      </c>
      <c r="AA417" s="100" t="b">
        <f t="shared" si="156"/>
        <v>1</v>
      </c>
      <c r="AB417" s="100">
        <f t="array" ref="AB417">IF($AA417,MEDIAN(IF(G1SelectionMask="x",IF(INDEX(RawDataRefData,$E417,0)&gt;0,INDEX(RawDataRefData,$E417,0)),"")),"")</f>
        <v>4</v>
      </c>
      <c r="AC417" s="100">
        <f t="array" ref="AC417">IF($AA417,QUARTILE(IF(G1SelectionMask="x",IF(INDEX(RawDataRefData,$E417,0)&gt;0,INDEX(RawDataRefData,$E417,0)),""),1),"")</f>
        <v>2.5</v>
      </c>
      <c r="AD417" s="100">
        <f t="array" ref="AD417">IF($AA417,QUARTILE(IF(G1SelectionMask="x",IF(INDEX(RawDataRefData,$E417,0)&gt;0,INDEX(RawDataRefData,$E417,0)),""),3),"")</f>
        <v>4</v>
      </c>
      <c r="AE417" s="100">
        <f t="array" ref="AE417">IF($AA417,MIN(IF(G1SelectionMask="x",IF(INDEX(RawDataRefData,$E417,0)&gt;0,INDEX(RawDataRefData,$E417,0)),"")),"")</f>
        <v>1</v>
      </c>
      <c r="AF417" s="100">
        <f t="array" ref="AF417">IF($AA417,MAX(IF(G1SelectionMask="x",IF(INDEX(RawDataRefData,$E417,0)&gt;0,INDEX(RawDataRefData,$E417,0)),"")),"")</f>
        <v>4</v>
      </c>
      <c r="AG417" s="100">
        <f t="shared" si="157"/>
        <v>3.0909090909090908</v>
      </c>
      <c r="AH417" s="100">
        <f t="array" ref="AH417">IF($AA417,STDEVA(IF(G1SelectionMask="x",IF(INDEX(RawDataRefData,$E417,0)&gt;0,INDEX(RawDataRefData,$E417,0)),"")),"")</f>
        <v>1.2210278829367864</v>
      </c>
      <c r="AI417" s="101" t="b">
        <f t="shared" si="158"/>
        <v>1</v>
      </c>
      <c r="AJ417" s="101">
        <f t="array" ref="AJ417">IF($AI417,MEDIAN(IF(G2SelectionMask="x",IF(INDEX(RawDataRefData,$E417,0)&gt;0,INDEX(RawDataRefData,$E417,0)),"")),"")</f>
        <v>4</v>
      </c>
      <c r="AK417" s="101">
        <f t="array" ref="AK417">IF($AI417,QUARTILE(IF(G2SelectionMask="x",IF(INDEX(RawDataRefData,$E417,0)&gt;0,INDEX(RawDataRefData,$E417,0)),""),1),"")</f>
        <v>2</v>
      </c>
      <c r="AL417" s="101">
        <f t="array" ref="AL417">IF($AI417,QUARTILE(IF(G2SelectionMask="x",IF(INDEX(RawDataRefData,$E417,0)&gt;0,INDEX(RawDataRefData,$E417,0)),""),3),"")</f>
        <v>4</v>
      </c>
      <c r="AM417" s="101">
        <f t="array" ref="AM417">IF($AI417,MIN(IF(G2SelectionMask="x",IF(INDEX(RawDataRefData,$E417,0)&gt;0,INDEX(RawDataRefData,$E417,0)),"")),"")</f>
        <v>1</v>
      </c>
      <c r="AN417" s="101">
        <f t="array" ref="AN417">IF($AI417,MAX(IF(G2SelectionMask="x",IF(INDEX(RawDataRefData,$E417,0)&gt;0,INDEX(RawDataRefData,$E417,0)),"")),"")</f>
        <v>4</v>
      </c>
      <c r="AO417" s="101">
        <f t="shared" si="160"/>
        <v>3</v>
      </c>
      <c r="AP417" s="101">
        <f t="array" ref="AP417">IF($AI417,STDEVA(IF(G2SelectionMask="x",IF(INDEX(RawDataRefData,$E417,0)&gt;0,INDEX(RawDataRefData,$E417,0)),"")),"")</f>
        <v>1.2649110640673518</v>
      </c>
      <c r="AQ417" s="100" t="b">
        <f t="shared" si="161"/>
        <v>0</v>
      </c>
      <c r="AR417" s="100" t="str">
        <f t="array" ref="AR417">IF($AQ417,MEDIAN(IF(G3SelectionMask="x",IF(INDEX(RawDataRefData,$E417,0)&gt;0,INDEX(RawDataRefData,$E417,0)),"")),"")</f>
        <v/>
      </c>
      <c r="AS417" s="100" t="str">
        <f t="array" ref="AS417">IF($AQ417,QUARTILE(IF(G3SelectionMask="x",IF(INDEX(RawDataRefData,$E417,0)&gt;0,INDEX(RawDataRefData,$E417,0)),""),1),"")</f>
        <v/>
      </c>
      <c r="AT417" s="100" t="str">
        <f t="array" ref="AT417">IF($AQ417,QUARTILE(IF(G3SelectionMask="x",IF(INDEX(RawDataRefData,$E417,0)&gt;0,INDEX(RawDataRefData,$E417,0)),""),3),"")</f>
        <v/>
      </c>
      <c r="AU417" s="100" t="str">
        <f t="array" ref="AU417">IF($AQ417,MIN(IF(G3SelectionMask="x",IF(INDEX(RawDataRefData,$E417,0)&gt;0,INDEX(RawDataRefData,$E417,0)),"")),"")</f>
        <v/>
      </c>
      <c r="AV417" s="100" t="str">
        <f t="array" ref="AV417">IF($AQ417,MAX(IF(G3SelectionMask="x",IF(INDEX(RawDataRefData,$E417,0)&gt;0,INDEX(RawDataRefData,$E417,0)),"")),"")</f>
        <v/>
      </c>
      <c r="AW417" s="100" t="str">
        <f t="shared" si="162"/>
        <v/>
      </c>
      <c r="AX417" s="100" t="str">
        <f t="array" ref="AX417">IF($AQ417,STDEVA(IF(G3SelectionMask="x",IF(INDEX(RawDataRefData,$E417,0)&gt;0,INDEX(RawDataRefData,$E417,0)),"")),"")</f>
        <v/>
      </c>
      <c r="AY417" s="101" t="b">
        <f t="shared" si="163"/>
        <v>0</v>
      </c>
      <c r="AZ417" s="101" t="str">
        <f t="array" ref="AZ417">IF($AY417,MEDIAN(IF(G4SelectionMask="x",IF(INDEX(RawDataRefData,$E417,0)&gt;0,INDEX(RawDataRefData,$E417,0)),"")),"")</f>
        <v/>
      </c>
      <c r="BA417" s="101" t="str">
        <f t="array" ref="BA417">IF($AY417,QUARTILE(IF(G4SelectionMask="x",IF(INDEX(RawDataRefData,$E417,0)&gt;0,INDEX(RawDataRefData,$E417,0)),""),1),"")</f>
        <v/>
      </c>
      <c r="BB417" s="101" t="str">
        <f t="array" ref="BB417">IF($AY417,QUARTILE(IF(G4SelectionMask="x",IF(INDEX(RawDataRefData,$E417,0)&gt;0,INDEX(RawDataRefData,$E417,0)),""),3),"")</f>
        <v/>
      </c>
      <c r="BC417" s="101" t="str">
        <f t="array" ref="BC417">IF($AY417,MIN(IF(G4SelectionMask="x",IF(INDEX(RawDataRefData,$E417,0)&gt;0,INDEX(RawDataRefData,$E417,0)),"")),"")</f>
        <v/>
      </c>
      <c r="BD417" s="101" t="str">
        <f t="array" ref="BD417">IF($AY417,MAX(IF(G4SelectionMask="x",IF(INDEX(RawDataRefData,$E417,0)&gt;0,INDEX(RawDataRefData,$E417,0)),"")),"")</f>
        <v/>
      </c>
      <c r="BE417" s="101" t="str">
        <f t="shared" si="164"/>
        <v/>
      </c>
      <c r="BF417" s="101" t="str">
        <f t="array" ref="BF417">IF($AY417,STDEVA(IF(G4SelectionMask="x",IF(INDEX(RawDataRefData,$E417,0)&gt;0,INDEX(RawDataRefData,$E417,0)),"")),"")</f>
        <v/>
      </c>
      <c r="BG417" s="100" t="b">
        <f t="shared" si="165"/>
        <v>0</v>
      </c>
      <c r="BH417" s="100" t="str">
        <f t="array" ref="BH417">IF($BG417,MEDIAN(IF(G5SelectionMask="x",IF(INDEX(RawDataRefData,$E417,0)&gt;0,INDEX(RawDataRefData,$E417,0)),"")),"")</f>
        <v/>
      </c>
      <c r="BI417" s="100" t="str">
        <f t="array" ref="BI417">IF($BG417,QUARTILE(IF(G5SelectionMask="x",IF(INDEX(RawDataRefData,$E417,0)&gt;0,INDEX(RawDataRefData,$E417,0)),""),1),"")</f>
        <v/>
      </c>
      <c r="BJ417" s="100" t="str">
        <f t="array" ref="BJ417">IF($BG417,QUARTILE(IF(G5SelectionMask="x",IF(INDEX(RawDataRefData,$E417,0)&gt;0,INDEX(RawDataRefData,$E417,0)),""),3),"")</f>
        <v/>
      </c>
      <c r="BK417" s="100" t="str">
        <f t="array" ref="BK417">IF($BG417,MIN(IF(G5SelectionMask="x",IF(INDEX(RawDataRefData,$E417,0)&gt;0,INDEX(RawDataRefData,$E417,0)),"")),"")</f>
        <v/>
      </c>
      <c r="BL417" s="100" t="str">
        <f t="array" ref="BL417">IF($BG417,MAX(IF(G5SelectionMask="x",IF(INDEX(RawDataRefData,$E417,0)&gt;0,INDEX(RawDataRefData,$E417,0)),"")),"")</f>
        <v/>
      </c>
      <c r="BM417" s="100" t="str">
        <f t="shared" si="166"/>
        <v/>
      </c>
      <c r="BN417" s="103" t="str">
        <f t="array" ref="BN417">IF($BG417,STDEVA(IF(G5SelectionMask="x",IF(INDEX(RawDataRefData,$E417,0)&gt;0,INDEX(RawDataRefData,$E417,0)),"")),"")</f>
        <v/>
      </c>
      <c r="BO417" s="104"/>
      <c r="BP417" s="105">
        <v>2</v>
      </c>
      <c r="BQ417" s="105">
        <v>3</v>
      </c>
      <c r="BR417" s="105">
        <v>4</v>
      </c>
      <c r="BS417" s="105">
        <v>4</v>
      </c>
      <c r="BT417" s="105">
        <v>2</v>
      </c>
      <c r="BU417" s="105">
        <v>1</v>
      </c>
      <c r="BV417" s="105">
        <v>3</v>
      </c>
      <c r="BW417" s="105">
        <v>4</v>
      </c>
      <c r="BX417" s="105">
        <v>4</v>
      </c>
      <c r="BY417" s="105">
        <v>4</v>
      </c>
      <c r="BZ417" s="105">
        <v>4</v>
      </c>
      <c r="CA417" s="105">
        <v>1</v>
      </c>
      <c r="CB417" s="105">
        <v>2</v>
      </c>
      <c r="CC417" s="105">
        <v>4</v>
      </c>
      <c r="CD417" s="105">
        <v>4</v>
      </c>
    </row>
    <row r="418" spans="1:82" x14ac:dyDescent="0.2">
      <c r="A418" s="33">
        <f t="shared" si="167"/>
        <v>0</v>
      </c>
      <c r="B418" s="209"/>
      <c r="C418" s="194"/>
      <c r="D418" s="203"/>
      <c r="E418" s="72">
        <f t="shared" si="159"/>
        <v>409</v>
      </c>
      <c r="F418" s="9" t="s">
        <v>1928</v>
      </c>
      <c r="G418" s="9" t="s">
        <v>2733</v>
      </c>
      <c r="H418" s="9" t="s">
        <v>55</v>
      </c>
      <c r="I418" s="9" t="s">
        <v>56</v>
      </c>
      <c r="K418" s="100">
        <f t="shared" si="144"/>
        <v>1</v>
      </c>
      <c r="L418" s="100"/>
      <c r="M418" s="100"/>
      <c r="N418" s="100"/>
      <c r="O418" s="100"/>
      <c r="P418" s="101">
        <f t="shared" si="145"/>
        <v>4</v>
      </c>
      <c r="Q418" s="102">
        <f t="shared" si="146"/>
        <v>4</v>
      </c>
      <c r="R418" s="102">
        <f t="shared" si="147"/>
        <v>2</v>
      </c>
      <c r="S418" s="102">
        <f t="shared" si="148"/>
        <v>4</v>
      </c>
      <c r="T418" s="102">
        <f t="shared" si="149"/>
        <v>4</v>
      </c>
      <c r="U418" s="102">
        <f t="shared" si="150"/>
        <v>3</v>
      </c>
      <c r="V418" s="102">
        <f t="shared" si="151"/>
        <v>2</v>
      </c>
      <c r="W418" s="102">
        <f t="shared" si="152"/>
        <v>1</v>
      </c>
      <c r="X418" s="102">
        <f t="shared" si="153"/>
        <v>3</v>
      </c>
      <c r="Y418" s="102">
        <f t="shared" si="154"/>
        <v>3</v>
      </c>
      <c r="Z418" s="102">
        <f t="shared" si="155"/>
        <v>2</v>
      </c>
      <c r="AA418" s="100" t="b">
        <f t="shared" si="156"/>
        <v>1</v>
      </c>
      <c r="AB418" s="100">
        <f t="array" ref="AB418">IF($AA418,MEDIAN(IF(G1SelectionMask="x",IF(INDEX(RawDataRefData,$E418,0)&gt;0,INDEX(RawDataRefData,$E418,0)),"")),"")</f>
        <v>3</v>
      </c>
      <c r="AC418" s="100">
        <f t="array" ref="AC418">IF($AA418,QUARTILE(IF(G1SelectionMask="x",IF(INDEX(RawDataRefData,$E418,0)&gt;0,INDEX(RawDataRefData,$E418,0)),""),1),"")</f>
        <v>2</v>
      </c>
      <c r="AD418" s="100">
        <f t="array" ref="AD418">IF($AA418,QUARTILE(IF(G1SelectionMask="x",IF(INDEX(RawDataRefData,$E418,0)&gt;0,INDEX(RawDataRefData,$E418,0)),""),3),"")</f>
        <v>4</v>
      </c>
      <c r="AE418" s="100">
        <f t="array" ref="AE418">IF($AA418,MIN(IF(G1SelectionMask="x",IF(INDEX(RawDataRefData,$E418,0)&gt;0,INDEX(RawDataRefData,$E418,0)),"")),"")</f>
        <v>1</v>
      </c>
      <c r="AF418" s="100">
        <f t="array" ref="AF418">IF($AA418,MAX(IF(G1SelectionMask="x",IF(INDEX(RawDataRefData,$E418,0)&gt;0,INDEX(RawDataRefData,$E418,0)),"")),"")</f>
        <v>4</v>
      </c>
      <c r="AG418" s="100">
        <f t="shared" si="157"/>
        <v>2.9090909090909092</v>
      </c>
      <c r="AH418" s="100">
        <f t="array" ref="AH418">IF($AA418,STDEVA(IF(G1SelectionMask="x",IF(INDEX(RawDataRefData,$E418,0)&gt;0,INDEX(RawDataRefData,$E418,0)),"")),"")</f>
        <v>1.0444659357341868</v>
      </c>
      <c r="AI418" s="101" t="b">
        <f t="shared" si="158"/>
        <v>1</v>
      </c>
      <c r="AJ418" s="101">
        <f t="array" ref="AJ418">IF($AI418,MEDIAN(IF(G2SelectionMask="x",IF(INDEX(RawDataRefData,$E418,0)&gt;0,INDEX(RawDataRefData,$E418,0)),"")),"")</f>
        <v>3</v>
      </c>
      <c r="AK418" s="101">
        <f t="array" ref="AK418">IF($AI418,QUARTILE(IF(G2SelectionMask="x",IF(INDEX(RawDataRefData,$E418,0)&gt;0,INDEX(RawDataRefData,$E418,0)),""),1),"")</f>
        <v>2</v>
      </c>
      <c r="AL418" s="101">
        <f t="array" ref="AL418">IF($AI418,QUARTILE(IF(G2SelectionMask="x",IF(INDEX(RawDataRefData,$E418,0)&gt;0,INDEX(RawDataRefData,$E418,0)),""),3),"")</f>
        <v>4</v>
      </c>
      <c r="AM418" s="101">
        <f t="array" ref="AM418">IF($AI418,MIN(IF(G2SelectionMask="x",IF(INDEX(RawDataRefData,$E418,0)&gt;0,INDEX(RawDataRefData,$E418,0)),"")),"")</f>
        <v>1</v>
      </c>
      <c r="AN418" s="101">
        <f t="array" ref="AN418">IF($AI418,MAX(IF(G2SelectionMask="x",IF(INDEX(RawDataRefData,$E418,0)&gt;0,INDEX(RawDataRefData,$E418,0)),"")),"")</f>
        <v>4</v>
      </c>
      <c r="AO418" s="101">
        <f t="shared" si="160"/>
        <v>2.9090909090909092</v>
      </c>
      <c r="AP418" s="101">
        <f t="array" ref="AP418">IF($AI418,STDEVA(IF(G2SelectionMask="x",IF(INDEX(RawDataRefData,$E418,0)&gt;0,INDEX(RawDataRefData,$E418,0)),"")),"")</f>
        <v>1.0444659357341868</v>
      </c>
      <c r="AQ418" s="100" t="b">
        <f t="shared" si="161"/>
        <v>0</v>
      </c>
      <c r="AR418" s="100" t="str">
        <f t="array" ref="AR418">IF($AQ418,MEDIAN(IF(G3SelectionMask="x",IF(INDEX(RawDataRefData,$E418,0)&gt;0,INDEX(RawDataRefData,$E418,0)),"")),"")</f>
        <v/>
      </c>
      <c r="AS418" s="100" t="str">
        <f t="array" ref="AS418">IF($AQ418,QUARTILE(IF(G3SelectionMask="x",IF(INDEX(RawDataRefData,$E418,0)&gt;0,INDEX(RawDataRefData,$E418,0)),""),1),"")</f>
        <v/>
      </c>
      <c r="AT418" s="100" t="str">
        <f t="array" ref="AT418">IF($AQ418,QUARTILE(IF(G3SelectionMask="x",IF(INDEX(RawDataRefData,$E418,0)&gt;0,INDEX(RawDataRefData,$E418,0)),""),3),"")</f>
        <v/>
      </c>
      <c r="AU418" s="100" t="str">
        <f t="array" ref="AU418">IF($AQ418,MIN(IF(G3SelectionMask="x",IF(INDEX(RawDataRefData,$E418,0)&gt;0,INDEX(RawDataRefData,$E418,0)),"")),"")</f>
        <v/>
      </c>
      <c r="AV418" s="100" t="str">
        <f t="array" ref="AV418">IF($AQ418,MAX(IF(G3SelectionMask="x",IF(INDEX(RawDataRefData,$E418,0)&gt;0,INDEX(RawDataRefData,$E418,0)),"")),"")</f>
        <v/>
      </c>
      <c r="AW418" s="100" t="str">
        <f t="shared" si="162"/>
        <v/>
      </c>
      <c r="AX418" s="100" t="str">
        <f t="array" ref="AX418">IF($AQ418,STDEVA(IF(G3SelectionMask="x",IF(INDEX(RawDataRefData,$E418,0)&gt;0,INDEX(RawDataRefData,$E418,0)),"")),"")</f>
        <v/>
      </c>
      <c r="AY418" s="101" t="b">
        <f t="shared" si="163"/>
        <v>0</v>
      </c>
      <c r="AZ418" s="101" t="str">
        <f t="array" ref="AZ418">IF($AY418,MEDIAN(IF(G4SelectionMask="x",IF(INDEX(RawDataRefData,$E418,0)&gt;0,INDEX(RawDataRefData,$E418,0)),"")),"")</f>
        <v/>
      </c>
      <c r="BA418" s="101" t="str">
        <f t="array" ref="BA418">IF($AY418,QUARTILE(IF(G4SelectionMask="x",IF(INDEX(RawDataRefData,$E418,0)&gt;0,INDEX(RawDataRefData,$E418,0)),""),1),"")</f>
        <v/>
      </c>
      <c r="BB418" s="101" t="str">
        <f t="array" ref="BB418">IF($AY418,QUARTILE(IF(G4SelectionMask="x",IF(INDEX(RawDataRefData,$E418,0)&gt;0,INDEX(RawDataRefData,$E418,0)),""),3),"")</f>
        <v/>
      </c>
      <c r="BC418" s="101" t="str">
        <f t="array" ref="BC418">IF($AY418,MIN(IF(G4SelectionMask="x",IF(INDEX(RawDataRefData,$E418,0)&gt;0,INDEX(RawDataRefData,$E418,0)),"")),"")</f>
        <v/>
      </c>
      <c r="BD418" s="101" t="str">
        <f t="array" ref="BD418">IF($AY418,MAX(IF(G4SelectionMask="x",IF(INDEX(RawDataRefData,$E418,0)&gt;0,INDEX(RawDataRefData,$E418,0)),"")),"")</f>
        <v/>
      </c>
      <c r="BE418" s="101" t="str">
        <f t="shared" si="164"/>
        <v/>
      </c>
      <c r="BF418" s="101" t="str">
        <f t="array" ref="BF418">IF($AY418,STDEVA(IF(G4SelectionMask="x",IF(INDEX(RawDataRefData,$E418,0)&gt;0,INDEX(RawDataRefData,$E418,0)),"")),"")</f>
        <v/>
      </c>
      <c r="BG418" s="100" t="b">
        <f t="shared" si="165"/>
        <v>0</v>
      </c>
      <c r="BH418" s="100" t="str">
        <f t="array" ref="BH418">IF($BG418,MEDIAN(IF(G5SelectionMask="x",IF(INDEX(RawDataRefData,$E418,0)&gt;0,INDEX(RawDataRefData,$E418,0)),"")),"")</f>
        <v/>
      </c>
      <c r="BI418" s="100" t="str">
        <f t="array" ref="BI418">IF($BG418,QUARTILE(IF(G5SelectionMask="x",IF(INDEX(RawDataRefData,$E418,0)&gt;0,INDEX(RawDataRefData,$E418,0)),""),1),"")</f>
        <v/>
      </c>
      <c r="BJ418" s="100" t="str">
        <f t="array" ref="BJ418">IF($BG418,QUARTILE(IF(G5SelectionMask="x",IF(INDEX(RawDataRefData,$E418,0)&gt;0,INDEX(RawDataRefData,$E418,0)),""),3),"")</f>
        <v/>
      </c>
      <c r="BK418" s="100" t="str">
        <f t="array" ref="BK418">IF($BG418,MIN(IF(G5SelectionMask="x",IF(INDEX(RawDataRefData,$E418,0)&gt;0,INDEX(RawDataRefData,$E418,0)),"")),"")</f>
        <v/>
      </c>
      <c r="BL418" s="100" t="str">
        <f t="array" ref="BL418">IF($BG418,MAX(IF(G5SelectionMask="x",IF(INDEX(RawDataRefData,$E418,0)&gt;0,INDEX(RawDataRefData,$E418,0)),"")),"")</f>
        <v/>
      </c>
      <c r="BM418" s="100" t="str">
        <f t="shared" si="166"/>
        <v/>
      </c>
      <c r="BN418" s="103" t="str">
        <f t="array" ref="BN418">IF($BG418,STDEVA(IF(G5SelectionMask="x",IF(INDEX(RawDataRefData,$E418,0)&gt;0,INDEX(RawDataRefData,$E418,0)),"")),"")</f>
        <v/>
      </c>
      <c r="BO418" s="104"/>
      <c r="BP418" s="105">
        <v>1</v>
      </c>
      <c r="BQ418" s="105">
        <v>4</v>
      </c>
      <c r="BR418" s="105">
        <v>4</v>
      </c>
      <c r="BS418" s="105">
        <v>2</v>
      </c>
      <c r="BT418" s="105">
        <v>4</v>
      </c>
      <c r="BU418" s="105">
        <v>4</v>
      </c>
      <c r="BV418" s="105">
        <v>3</v>
      </c>
      <c r="BW418" s="105">
        <v>2</v>
      </c>
      <c r="BX418" s="105">
        <v>1</v>
      </c>
      <c r="BY418" s="105">
        <v>3</v>
      </c>
      <c r="BZ418" s="105">
        <v>3</v>
      </c>
      <c r="CA418" s="105">
        <v>2</v>
      </c>
      <c r="CB418" s="105">
        <v>3</v>
      </c>
      <c r="CC418" s="105">
        <v>3</v>
      </c>
      <c r="CD418" s="105">
        <v>2</v>
      </c>
    </row>
    <row r="419" spans="1:82" x14ac:dyDescent="0.2">
      <c r="A419" s="33">
        <f t="shared" si="167"/>
        <v>0</v>
      </c>
      <c r="B419" s="209"/>
      <c r="C419" s="194"/>
      <c r="D419" s="203"/>
      <c r="E419" s="72">
        <f t="shared" si="159"/>
        <v>410</v>
      </c>
      <c r="F419" s="9" t="s">
        <v>1929</v>
      </c>
      <c r="G419" s="9" t="s">
        <v>2723</v>
      </c>
      <c r="H419" s="9" t="s">
        <v>55</v>
      </c>
      <c r="I419" s="9" t="s">
        <v>56</v>
      </c>
      <c r="J419" s="9" t="s">
        <v>1740</v>
      </c>
      <c r="K419" s="100">
        <f t="shared" si="144"/>
        <v>4</v>
      </c>
      <c r="L419" s="100"/>
      <c r="M419" s="100"/>
      <c r="N419" s="100"/>
      <c r="O419" s="100"/>
      <c r="P419" s="101">
        <f t="shared" si="145"/>
        <v>3</v>
      </c>
      <c r="Q419" s="102">
        <f t="shared" si="146"/>
        <v>2</v>
      </c>
      <c r="R419" s="102">
        <f t="shared" si="147"/>
        <v>2</v>
      </c>
      <c r="S419" s="102">
        <f t="shared" si="148"/>
        <v>1</v>
      </c>
      <c r="T419" s="102">
        <f t="shared" si="149"/>
        <v>2</v>
      </c>
      <c r="U419" s="102">
        <f t="shared" si="150"/>
        <v>2</v>
      </c>
      <c r="V419" s="102">
        <f t="shared" si="151"/>
        <v>2</v>
      </c>
      <c r="W419" s="102">
        <f t="shared" si="152"/>
        <v>4</v>
      </c>
      <c r="X419" s="102">
        <f t="shared" si="153"/>
        <v>2</v>
      </c>
      <c r="Y419" s="102">
        <f t="shared" si="154"/>
        <v>3</v>
      </c>
      <c r="Z419" s="102">
        <f t="shared" si="155"/>
        <v>3</v>
      </c>
      <c r="AA419" s="100" t="b">
        <f t="shared" si="156"/>
        <v>1</v>
      </c>
      <c r="AB419" s="100">
        <f t="array" ref="AB419">IF($AA419,MEDIAN(IF(G1SelectionMask="x",IF(INDEX(RawDataRefData,$E419,0)&gt;0,INDEX(RawDataRefData,$E419,0)),"")),"")</f>
        <v>2</v>
      </c>
      <c r="AC419" s="100">
        <f t="array" ref="AC419">IF($AA419,QUARTILE(IF(G1SelectionMask="x",IF(INDEX(RawDataRefData,$E419,0)&gt;0,INDEX(RawDataRefData,$E419,0)),""),1),"")</f>
        <v>2</v>
      </c>
      <c r="AD419" s="100">
        <f t="array" ref="AD419">IF($AA419,QUARTILE(IF(G1SelectionMask="x",IF(INDEX(RawDataRefData,$E419,0)&gt;0,INDEX(RawDataRefData,$E419,0)),""),3),"")</f>
        <v>3</v>
      </c>
      <c r="AE419" s="100">
        <f t="array" ref="AE419">IF($AA419,MIN(IF(G1SelectionMask="x",IF(INDEX(RawDataRefData,$E419,0)&gt;0,INDEX(RawDataRefData,$E419,0)),"")),"")</f>
        <v>1</v>
      </c>
      <c r="AF419" s="100">
        <f t="array" ref="AF419">IF($AA419,MAX(IF(G1SelectionMask="x",IF(INDEX(RawDataRefData,$E419,0)&gt;0,INDEX(RawDataRefData,$E419,0)),"")),"")</f>
        <v>4</v>
      </c>
      <c r="AG419" s="100">
        <f t="shared" si="157"/>
        <v>2.3636363636363638</v>
      </c>
      <c r="AH419" s="100">
        <f t="array" ref="AH419">IF($AA419,STDEVA(IF(G1SelectionMask="x",IF(INDEX(RawDataRefData,$E419,0)&gt;0,INDEX(RawDataRefData,$E419,0)),"")),"")</f>
        <v>0.8090398349558906</v>
      </c>
      <c r="AI419" s="101" t="b">
        <f t="shared" si="158"/>
        <v>1</v>
      </c>
      <c r="AJ419" s="101">
        <f t="array" ref="AJ419">IF($AI419,MEDIAN(IF(G2SelectionMask="x",IF(INDEX(RawDataRefData,$E419,0)&gt;0,INDEX(RawDataRefData,$E419,0)),"")),"")</f>
        <v>3</v>
      </c>
      <c r="AK419" s="101">
        <f t="array" ref="AK419">IF($AI419,QUARTILE(IF(G2SelectionMask="x",IF(INDEX(RawDataRefData,$E419,0)&gt;0,INDEX(RawDataRefData,$E419,0)),""),1),"")</f>
        <v>2</v>
      </c>
      <c r="AL419" s="101">
        <f t="array" ref="AL419">IF($AI419,QUARTILE(IF(G2SelectionMask="x",IF(INDEX(RawDataRefData,$E419,0)&gt;0,INDEX(RawDataRefData,$E419,0)),""),3),"")</f>
        <v>3</v>
      </c>
      <c r="AM419" s="101">
        <f t="array" ref="AM419">IF($AI419,MIN(IF(G2SelectionMask="x",IF(INDEX(RawDataRefData,$E419,0)&gt;0,INDEX(RawDataRefData,$E419,0)),"")),"")</f>
        <v>1</v>
      </c>
      <c r="AN419" s="101">
        <f t="array" ref="AN419">IF($AI419,MAX(IF(G2SelectionMask="x",IF(INDEX(RawDataRefData,$E419,0)&gt;0,INDEX(RawDataRefData,$E419,0)),"")),"")</f>
        <v>4</v>
      </c>
      <c r="AO419" s="101">
        <f t="shared" si="160"/>
        <v>2.5454545454545454</v>
      </c>
      <c r="AP419" s="101">
        <f t="array" ref="AP419">IF($AI419,STDEVA(IF(G2SelectionMask="x",IF(INDEX(RawDataRefData,$E419,0)&gt;0,INDEX(RawDataRefData,$E419,0)),"")),"")</f>
        <v>1.0357254813546268</v>
      </c>
      <c r="AQ419" s="100" t="b">
        <f t="shared" si="161"/>
        <v>0</v>
      </c>
      <c r="AR419" s="100" t="str">
        <f t="array" ref="AR419">IF($AQ419,MEDIAN(IF(G3SelectionMask="x",IF(INDEX(RawDataRefData,$E419,0)&gt;0,INDEX(RawDataRefData,$E419,0)),"")),"")</f>
        <v/>
      </c>
      <c r="AS419" s="100" t="str">
        <f t="array" ref="AS419">IF($AQ419,QUARTILE(IF(G3SelectionMask="x",IF(INDEX(RawDataRefData,$E419,0)&gt;0,INDEX(RawDataRefData,$E419,0)),""),1),"")</f>
        <v/>
      </c>
      <c r="AT419" s="100" t="str">
        <f t="array" ref="AT419">IF($AQ419,QUARTILE(IF(G3SelectionMask="x",IF(INDEX(RawDataRefData,$E419,0)&gt;0,INDEX(RawDataRefData,$E419,0)),""),3),"")</f>
        <v/>
      </c>
      <c r="AU419" s="100" t="str">
        <f t="array" ref="AU419">IF($AQ419,MIN(IF(G3SelectionMask="x",IF(INDEX(RawDataRefData,$E419,0)&gt;0,INDEX(RawDataRefData,$E419,0)),"")),"")</f>
        <v/>
      </c>
      <c r="AV419" s="100" t="str">
        <f t="array" ref="AV419">IF($AQ419,MAX(IF(G3SelectionMask="x",IF(INDEX(RawDataRefData,$E419,0)&gt;0,INDEX(RawDataRefData,$E419,0)),"")),"")</f>
        <v/>
      </c>
      <c r="AW419" s="100" t="str">
        <f t="shared" si="162"/>
        <v/>
      </c>
      <c r="AX419" s="100" t="str">
        <f t="array" ref="AX419">IF($AQ419,STDEVA(IF(G3SelectionMask="x",IF(INDEX(RawDataRefData,$E419,0)&gt;0,INDEX(RawDataRefData,$E419,0)),"")),"")</f>
        <v/>
      </c>
      <c r="AY419" s="101" t="b">
        <f t="shared" si="163"/>
        <v>0</v>
      </c>
      <c r="AZ419" s="101" t="str">
        <f t="array" ref="AZ419">IF($AY419,MEDIAN(IF(G4SelectionMask="x",IF(INDEX(RawDataRefData,$E419,0)&gt;0,INDEX(RawDataRefData,$E419,0)),"")),"")</f>
        <v/>
      </c>
      <c r="BA419" s="101" t="str">
        <f t="array" ref="BA419">IF($AY419,QUARTILE(IF(G4SelectionMask="x",IF(INDEX(RawDataRefData,$E419,0)&gt;0,INDEX(RawDataRefData,$E419,0)),""),1),"")</f>
        <v/>
      </c>
      <c r="BB419" s="101" t="str">
        <f t="array" ref="BB419">IF($AY419,QUARTILE(IF(G4SelectionMask="x",IF(INDEX(RawDataRefData,$E419,0)&gt;0,INDEX(RawDataRefData,$E419,0)),""),3),"")</f>
        <v/>
      </c>
      <c r="BC419" s="101" t="str">
        <f t="array" ref="BC419">IF($AY419,MIN(IF(G4SelectionMask="x",IF(INDEX(RawDataRefData,$E419,0)&gt;0,INDEX(RawDataRefData,$E419,0)),"")),"")</f>
        <v/>
      </c>
      <c r="BD419" s="101" t="str">
        <f t="array" ref="BD419">IF($AY419,MAX(IF(G4SelectionMask="x",IF(INDEX(RawDataRefData,$E419,0)&gt;0,INDEX(RawDataRefData,$E419,0)),"")),"")</f>
        <v/>
      </c>
      <c r="BE419" s="101" t="str">
        <f t="shared" si="164"/>
        <v/>
      </c>
      <c r="BF419" s="101" t="str">
        <f t="array" ref="BF419">IF($AY419,STDEVA(IF(G4SelectionMask="x",IF(INDEX(RawDataRefData,$E419,0)&gt;0,INDEX(RawDataRefData,$E419,0)),"")),"")</f>
        <v/>
      </c>
      <c r="BG419" s="100" t="b">
        <f t="shared" si="165"/>
        <v>0</v>
      </c>
      <c r="BH419" s="100" t="str">
        <f t="array" ref="BH419">IF($BG419,MEDIAN(IF(G5SelectionMask="x",IF(INDEX(RawDataRefData,$E419,0)&gt;0,INDEX(RawDataRefData,$E419,0)),"")),"")</f>
        <v/>
      </c>
      <c r="BI419" s="100" t="str">
        <f t="array" ref="BI419">IF($BG419,QUARTILE(IF(G5SelectionMask="x",IF(INDEX(RawDataRefData,$E419,0)&gt;0,INDEX(RawDataRefData,$E419,0)),""),1),"")</f>
        <v/>
      </c>
      <c r="BJ419" s="100" t="str">
        <f t="array" ref="BJ419">IF($BG419,QUARTILE(IF(G5SelectionMask="x",IF(INDEX(RawDataRefData,$E419,0)&gt;0,INDEX(RawDataRefData,$E419,0)),""),3),"")</f>
        <v/>
      </c>
      <c r="BK419" s="100" t="str">
        <f t="array" ref="BK419">IF($BG419,MIN(IF(G5SelectionMask="x",IF(INDEX(RawDataRefData,$E419,0)&gt;0,INDEX(RawDataRefData,$E419,0)),"")),"")</f>
        <v/>
      </c>
      <c r="BL419" s="100" t="str">
        <f t="array" ref="BL419">IF($BG419,MAX(IF(G5SelectionMask="x",IF(INDEX(RawDataRefData,$E419,0)&gt;0,INDEX(RawDataRefData,$E419,0)),"")),"")</f>
        <v/>
      </c>
      <c r="BM419" s="100" t="str">
        <f t="shared" si="166"/>
        <v/>
      </c>
      <c r="BN419" s="103" t="str">
        <f t="array" ref="BN419">IF($BG419,STDEVA(IF(G5SelectionMask="x",IF(INDEX(RawDataRefData,$E419,0)&gt;0,INDEX(RawDataRefData,$E419,0)),"")),"")</f>
        <v/>
      </c>
      <c r="BO419" s="104"/>
      <c r="BP419" s="105">
        <v>4</v>
      </c>
      <c r="BQ419" s="105">
        <v>3</v>
      </c>
      <c r="BR419" s="105">
        <v>2</v>
      </c>
      <c r="BS419" s="105">
        <v>2</v>
      </c>
      <c r="BT419" s="105">
        <v>1</v>
      </c>
      <c r="BU419" s="105">
        <v>2</v>
      </c>
      <c r="BV419" s="105">
        <v>2</v>
      </c>
      <c r="BW419" s="105">
        <v>2</v>
      </c>
      <c r="BX419" s="105">
        <v>4</v>
      </c>
      <c r="BY419" s="105">
        <v>2</v>
      </c>
      <c r="BZ419" s="105">
        <v>3</v>
      </c>
      <c r="CA419" s="105">
        <v>3</v>
      </c>
      <c r="CB419" s="105">
        <v>3</v>
      </c>
      <c r="CC419" s="105">
        <v>1</v>
      </c>
      <c r="CD419" s="105">
        <v>4</v>
      </c>
    </row>
    <row r="420" spans="1:82" x14ac:dyDescent="0.2">
      <c r="A420" s="33">
        <f t="shared" si="167"/>
        <v>0</v>
      </c>
      <c r="B420" s="209"/>
      <c r="C420" s="194"/>
      <c r="D420" s="203"/>
      <c r="E420" s="72">
        <f t="shared" si="159"/>
        <v>411</v>
      </c>
      <c r="F420" s="9" t="s">
        <v>1930</v>
      </c>
      <c r="G420" s="9" t="s">
        <v>2726</v>
      </c>
      <c r="H420" s="9" t="s">
        <v>55</v>
      </c>
      <c r="I420" s="9" t="s">
        <v>56</v>
      </c>
      <c r="J420" s="9" t="s">
        <v>1740</v>
      </c>
      <c r="K420" s="100">
        <f t="shared" si="144"/>
        <v>4</v>
      </c>
      <c r="L420" s="100"/>
      <c r="M420" s="100"/>
      <c r="N420" s="100"/>
      <c r="O420" s="100"/>
      <c r="P420" s="101">
        <f t="shared" si="145"/>
        <v>1</v>
      </c>
      <c r="Q420" s="102">
        <f t="shared" si="146"/>
        <v>4</v>
      </c>
      <c r="R420" s="102">
        <f t="shared" si="147"/>
        <v>2</v>
      </c>
      <c r="S420" s="102">
        <f t="shared" si="148"/>
        <v>4</v>
      </c>
      <c r="T420" s="102">
        <f t="shared" si="149"/>
        <v>1</v>
      </c>
      <c r="U420" s="102">
        <f t="shared" si="150"/>
        <v>4</v>
      </c>
      <c r="V420" s="102">
        <f t="shared" si="151"/>
        <v>2</v>
      </c>
      <c r="W420" s="102">
        <f t="shared" si="152"/>
        <v>4</v>
      </c>
      <c r="X420" s="102">
        <f t="shared" si="153"/>
        <v>4</v>
      </c>
      <c r="Y420" s="102">
        <f t="shared" si="154"/>
        <v>2</v>
      </c>
      <c r="Z420" s="102">
        <f t="shared" si="155"/>
        <v>1</v>
      </c>
      <c r="AA420" s="100" t="b">
        <f t="shared" si="156"/>
        <v>1</v>
      </c>
      <c r="AB420" s="100">
        <f t="array" ref="AB420">IF($AA420,MEDIAN(IF(G1SelectionMask="x",IF(INDEX(RawDataRefData,$E420,0)&gt;0,INDEX(RawDataRefData,$E420,0)),"")),"")</f>
        <v>2</v>
      </c>
      <c r="AC420" s="100">
        <f t="array" ref="AC420">IF($AA420,QUARTILE(IF(G1SelectionMask="x",IF(INDEX(RawDataRefData,$E420,0)&gt;0,INDEX(RawDataRefData,$E420,0)),""),1),"")</f>
        <v>1.5</v>
      </c>
      <c r="AD420" s="100">
        <f t="array" ref="AD420">IF($AA420,QUARTILE(IF(G1SelectionMask="x",IF(INDEX(RawDataRefData,$E420,0)&gt;0,INDEX(RawDataRefData,$E420,0)),""),3),"")</f>
        <v>4</v>
      </c>
      <c r="AE420" s="100">
        <f t="array" ref="AE420">IF($AA420,MIN(IF(G1SelectionMask="x",IF(INDEX(RawDataRefData,$E420,0)&gt;0,INDEX(RawDataRefData,$E420,0)),"")),"")</f>
        <v>1</v>
      </c>
      <c r="AF420" s="100">
        <f t="array" ref="AF420">IF($AA420,MAX(IF(G1SelectionMask="x",IF(INDEX(RawDataRefData,$E420,0)&gt;0,INDEX(RawDataRefData,$E420,0)),"")),"")</f>
        <v>4</v>
      </c>
      <c r="AG420" s="100">
        <f t="shared" si="157"/>
        <v>2.6363636363636362</v>
      </c>
      <c r="AH420" s="100">
        <f t="array" ref="AH420">IF($AA420,STDEVA(IF(G1SelectionMask="x",IF(INDEX(RawDataRefData,$E420,0)&gt;0,INDEX(RawDataRefData,$E420,0)),"")),"")</f>
        <v>1.3618169680781096</v>
      </c>
      <c r="AI420" s="101" t="b">
        <f t="shared" si="158"/>
        <v>1</v>
      </c>
      <c r="AJ420" s="101">
        <f t="array" ref="AJ420">IF($AI420,MEDIAN(IF(G2SelectionMask="x",IF(INDEX(RawDataRefData,$E420,0)&gt;0,INDEX(RawDataRefData,$E420,0)),"")),"")</f>
        <v>2</v>
      </c>
      <c r="AK420" s="101">
        <f t="array" ref="AK420">IF($AI420,QUARTILE(IF(G2SelectionMask="x",IF(INDEX(RawDataRefData,$E420,0)&gt;0,INDEX(RawDataRefData,$E420,0)),""),1),"")</f>
        <v>1</v>
      </c>
      <c r="AL420" s="101">
        <f t="array" ref="AL420">IF($AI420,QUARTILE(IF(G2SelectionMask="x",IF(INDEX(RawDataRefData,$E420,0)&gt;0,INDEX(RawDataRefData,$E420,0)),""),3),"")</f>
        <v>3</v>
      </c>
      <c r="AM420" s="101">
        <f t="array" ref="AM420">IF($AI420,MIN(IF(G2SelectionMask="x",IF(INDEX(RawDataRefData,$E420,0)&gt;0,INDEX(RawDataRefData,$E420,0)),"")),"")</f>
        <v>1</v>
      </c>
      <c r="AN420" s="101">
        <f t="array" ref="AN420">IF($AI420,MAX(IF(G2SelectionMask="x",IF(INDEX(RawDataRefData,$E420,0)&gt;0,INDEX(RawDataRefData,$E420,0)),"")),"")</f>
        <v>4</v>
      </c>
      <c r="AO420" s="101">
        <f t="shared" si="160"/>
        <v>2.1818181818181817</v>
      </c>
      <c r="AP420" s="101">
        <f t="array" ref="AP420">IF($AI420,STDEVA(IF(G2SelectionMask="x",IF(INDEX(RawDataRefData,$E420,0)&gt;0,INDEX(RawDataRefData,$E420,0)),"")),"")</f>
        <v>1.2504544628399561</v>
      </c>
      <c r="AQ420" s="100" t="b">
        <f t="shared" si="161"/>
        <v>0</v>
      </c>
      <c r="AR420" s="100" t="str">
        <f t="array" ref="AR420">IF($AQ420,MEDIAN(IF(G3SelectionMask="x",IF(INDEX(RawDataRefData,$E420,0)&gt;0,INDEX(RawDataRefData,$E420,0)),"")),"")</f>
        <v/>
      </c>
      <c r="AS420" s="100" t="str">
        <f t="array" ref="AS420">IF($AQ420,QUARTILE(IF(G3SelectionMask="x",IF(INDEX(RawDataRefData,$E420,0)&gt;0,INDEX(RawDataRefData,$E420,0)),""),1),"")</f>
        <v/>
      </c>
      <c r="AT420" s="100" t="str">
        <f t="array" ref="AT420">IF($AQ420,QUARTILE(IF(G3SelectionMask="x",IF(INDEX(RawDataRefData,$E420,0)&gt;0,INDEX(RawDataRefData,$E420,0)),""),3),"")</f>
        <v/>
      </c>
      <c r="AU420" s="100" t="str">
        <f t="array" ref="AU420">IF($AQ420,MIN(IF(G3SelectionMask="x",IF(INDEX(RawDataRefData,$E420,0)&gt;0,INDEX(RawDataRefData,$E420,0)),"")),"")</f>
        <v/>
      </c>
      <c r="AV420" s="100" t="str">
        <f t="array" ref="AV420">IF($AQ420,MAX(IF(G3SelectionMask="x",IF(INDEX(RawDataRefData,$E420,0)&gt;0,INDEX(RawDataRefData,$E420,0)),"")),"")</f>
        <v/>
      </c>
      <c r="AW420" s="100" t="str">
        <f t="shared" si="162"/>
        <v/>
      </c>
      <c r="AX420" s="100" t="str">
        <f t="array" ref="AX420">IF($AQ420,STDEVA(IF(G3SelectionMask="x",IF(INDEX(RawDataRefData,$E420,0)&gt;0,INDEX(RawDataRefData,$E420,0)),"")),"")</f>
        <v/>
      </c>
      <c r="AY420" s="101" t="b">
        <f t="shared" si="163"/>
        <v>0</v>
      </c>
      <c r="AZ420" s="101" t="str">
        <f t="array" ref="AZ420">IF($AY420,MEDIAN(IF(G4SelectionMask="x",IF(INDEX(RawDataRefData,$E420,0)&gt;0,INDEX(RawDataRefData,$E420,0)),"")),"")</f>
        <v/>
      </c>
      <c r="BA420" s="101" t="str">
        <f t="array" ref="BA420">IF($AY420,QUARTILE(IF(G4SelectionMask="x",IF(INDEX(RawDataRefData,$E420,0)&gt;0,INDEX(RawDataRefData,$E420,0)),""),1),"")</f>
        <v/>
      </c>
      <c r="BB420" s="101" t="str">
        <f t="array" ref="BB420">IF($AY420,QUARTILE(IF(G4SelectionMask="x",IF(INDEX(RawDataRefData,$E420,0)&gt;0,INDEX(RawDataRefData,$E420,0)),""),3),"")</f>
        <v/>
      </c>
      <c r="BC420" s="101" t="str">
        <f t="array" ref="BC420">IF($AY420,MIN(IF(G4SelectionMask="x",IF(INDEX(RawDataRefData,$E420,0)&gt;0,INDEX(RawDataRefData,$E420,0)),"")),"")</f>
        <v/>
      </c>
      <c r="BD420" s="101" t="str">
        <f t="array" ref="BD420">IF($AY420,MAX(IF(G4SelectionMask="x",IF(INDEX(RawDataRefData,$E420,0)&gt;0,INDEX(RawDataRefData,$E420,0)),"")),"")</f>
        <v/>
      </c>
      <c r="BE420" s="101" t="str">
        <f t="shared" si="164"/>
        <v/>
      </c>
      <c r="BF420" s="101" t="str">
        <f t="array" ref="BF420">IF($AY420,STDEVA(IF(G4SelectionMask="x",IF(INDEX(RawDataRefData,$E420,0)&gt;0,INDEX(RawDataRefData,$E420,0)),"")),"")</f>
        <v/>
      </c>
      <c r="BG420" s="100" t="b">
        <f t="shared" si="165"/>
        <v>0</v>
      </c>
      <c r="BH420" s="100" t="str">
        <f t="array" ref="BH420">IF($BG420,MEDIAN(IF(G5SelectionMask="x",IF(INDEX(RawDataRefData,$E420,0)&gt;0,INDEX(RawDataRefData,$E420,0)),"")),"")</f>
        <v/>
      </c>
      <c r="BI420" s="100" t="str">
        <f t="array" ref="BI420">IF($BG420,QUARTILE(IF(G5SelectionMask="x",IF(INDEX(RawDataRefData,$E420,0)&gt;0,INDEX(RawDataRefData,$E420,0)),""),1),"")</f>
        <v/>
      </c>
      <c r="BJ420" s="100" t="str">
        <f t="array" ref="BJ420">IF($BG420,QUARTILE(IF(G5SelectionMask="x",IF(INDEX(RawDataRefData,$E420,0)&gt;0,INDEX(RawDataRefData,$E420,0)),""),3),"")</f>
        <v/>
      </c>
      <c r="BK420" s="100" t="str">
        <f t="array" ref="BK420">IF($BG420,MIN(IF(G5SelectionMask="x",IF(INDEX(RawDataRefData,$E420,0)&gt;0,INDEX(RawDataRefData,$E420,0)),"")),"")</f>
        <v/>
      </c>
      <c r="BL420" s="100" t="str">
        <f t="array" ref="BL420">IF($BG420,MAX(IF(G5SelectionMask="x",IF(INDEX(RawDataRefData,$E420,0)&gt;0,INDEX(RawDataRefData,$E420,0)),"")),"")</f>
        <v/>
      </c>
      <c r="BM420" s="100" t="str">
        <f t="shared" si="166"/>
        <v/>
      </c>
      <c r="BN420" s="103" t="str">
        <f t="array" ref="BN420">IF($BG420,STDEVA(IF(G5SelectionMask="x",IF(INDEX(RawDataRefData,$E420,0)&gt;0,INDEX(RawDataRefData,$E420,0)),"")),"")</f>
        <v/>
      </c>
      <c r="BO420" s="104"/>
      <c r="BP420" s="105">
        <v>4</v>
      </c>
      <c r="BQ420" s="105">
        <v>1</v>
      </c>
      <c r="BR420" s="105">
        <v>4</v>
      </c>
      <c r="BS420" s="105">
        <v>2</v>
      </c>
      <c r="BT420" s="105">
        <v>4</v>
      </c>
      <c r="BU420" s="105">
        <v>1</v>
      </c>
      <c r="BV420" s="105">
        <v>4</v>
      </c>
      <c r="BW420" s="105">
        <v>2</v>
      </c>
      <c r="BX420" s="105">
        <v>4</v>
      </c>
      <c r="BY420" s="105">
        <v>4</v>
      </c>
      <c r="BZ420" s="105">
        <v>2</v>
      </c>
      <c r="CA420" s="105">
        <v>1</v>
      </c>
      <c r="CB420" s="105">
        <v>2</v>
      </c>
      <c r="CC420" s="105">
        <v>2</v>
      </c>
      <c r="CD420" s="105">
        <v>1</v>
      </c>
    </row>
    <row r="421" spans="1:82" x14ac:dyDescent="0.2">
      <c r="A421" s="33">
        <f t="shared" si="167"/>
        <v>0</v>
      </c>
      <c r="B421" s="209"/>
      <c r="C421" s="194"/>
      <c r="D421" s="203"/>
      <c r="E421" s="72">
        <f t="shared" si="159"/>
        <v>412</v>
      </c>
      <c r="F421" s="9" t="s">
        <v>1931</v>
      </c>
      <c r="G421" s="9" t="s">
        <v>2730</v>
      </c>
      <c r="H421" s="9" t="s">
        <v>55</v>
      </c>
      <c r="I421" s="9" t="s">
        <v>56</v>
      </c>
      <c r="K421" s="100">
        <f t="shared" si="144"/>
        <v>1</v>
      </c>
      <c r="L421" s="100"/>
      <c r="M421" s="100"/>
      <c r="N421" s="100"/>
      <c r="O421" s="100"/>
      <c r="P421" s="101">
        <f t="shared" si="145"/>
        <v>2</v>
      </c>
      <c r="Q421" s="102">
        <f t="shared" si="146"/>
        <v>2</v>
      </c>
      <c r="R421" s="102">
        <f t="shared" si="147"/>
        <v>2</v>
      </c>
      <c r="S421" s="102">
        <f t="shared" si="148"/>
        <v>3</v>
      </c>
      <c r="T421" s="102">
        <f t="shared" si="149"/>
        <v>1</v>
      </c>
      <c r="U421" s="102">
        <f t="shared" si="150"/>
        <v>4</v>
      </c>
      <c r="V421" s="102">
        <f t="shared" si="151"/>
        <v>4</v>
      </c>
      <c r="W421" s="102">
        <f t="shared" si="152"/>
        <v>2</v>
      </c>
      <c r="X421" s="102">
        <f t="shared" si="153"/>
        <v>4</v>
      </c>
      <c r="Y421" s="102">
        <f t="shared" si="154"/>
        <v>3</v>
      </c>
      <c r="Z421" s="102">
        <f t="shared" si="155"/>
        <v>3</v>
      </c>
      <c r="AA421" s="100" t="b">
        <f t="shared" si="156"/>
        <v>1</v>
      </c>
      <c r="AB421" s="100">
        <f t="array" ref="AB421">IF($AA421,MEDIAN(IF(G1SelectionMask="x",IF(INDEX(RawDataRefData,$E421,0)&gt;0,INDEX(RawDataRefData,$E421,0)),"")),"")</f>
        <v>3</v>
      </c>
      <c r="AC421" s="100">
        <f t="array" ref="AC421">IF($AA421,QUARTILE(IF(G1SelectionMask="x",IF(INDEX(RawDataRefData,$E421,0)&gt;0,INDEX(RawDataRefData,$E421,0)),""),1),"")</f>
        <v>2</v>
      </c>
      <c r="AD421" s="100">
        <f t="array" ref="AD421">IF($AA421,QUARTILE(IF(G1SelectionMask="x",IF(INDEX(RawDataRefData,$E421,0)&gt;0,INDEX(RawDataRefData,$E421,0)),""),3),"")</f>
        <v>3.5</v>
      </c>
      <c r="AE421" s="100">
        <f t="array" ref="AE421">IF($AA421,MIN(IF(G1SelectionMask="x",IF(INDEX(RawDataRefData,$E421,0)&gt;0,INDEX(RawDataRefData,$E421,0)),"")),"")</f>
        <v>1</v>
      </c>
      <c r="AF421" s="100">
        <f t="array" ref="AF421">IF($AA421,MAX(IF(G1SelectionMask="x",IF(INDEX(RawDataRefData,$E421,0)&gt;0,INDEX(RawDataRefData,$E421,0)),"")),"")</f>
        <v>4</v>
      </c>
      <c r="AG421" s="100">
        <f t="shared" si="157"/>
        <v>2.7272727272727271</v>
      </c>
      <c r="AH421" s="100">
        <f t="array" ref="AH421">IF($AA421,STDEVA(IF(G1SelectionMask="x",IF(INDEX(RawDataRefData,$E421,0)&gt;0,INDEX(RawDataRefData,$E421,0)),"")),"")</f>
        <v>1.0090499582190262</v>
      </c>
      <c r="AI421" s="101" t="b">
        <f t="shared" si="158"/>
        <v>1</v>
      </c>
      <c r="AJ421" s="101">
        <f t="array" ref="AJ421">IF($AI421,MEDIAN(IF(G2SelectionMask="x",IF(INDEX(RawDataRefData,$E421,0)&gt;0,INDEX(RawDataRefData,$E421,0)),"")),"")</f>
        <v>2</v>
      </c>
      <c r="AK421" s="101">
        <f t="array" ref="AK421">IF($AI421,QUARTILE(IF(G2SelectionMask="x",IF(INDEX(RawDataRefData,$E421,0)&gt;0,INDEX(RawDataRefData,$E421,0)),""),1),"")</f>
        <v>2</v>
      </c>
      <c r="AL421" s="101">
        <f t="array" ref="AL421">IF($AI421,QUARTILE(IF(G2SelectionMask="x",IF(INDEX(RawDataRefData,$E421,0)&gt;0,INDEX(RawDataRefData,$E421,0)),""),3),"")</f>
        <v>3</v>
      </c>
      <c r="AM421" s="101">
        <f t="array" ref="AM421">IF($AI421,MIN(IF(G2SelectionMask="x",IF(INDEX(RawDataRefData,$E421,0)&gt;0,INDEX(RawDataRefData,$E421,0)),"")),"")</f>
        <v>1</v>
      </c>
      <c r="AN421" s="101">
        <f t="array" ref="AN421">IF($AI421,MAX(IF(G2SelectionMask="x",IF(INDEX(RawDataRefData,$E421,0)&gt;0,INDEX(RawDataRefData,$E421,0)),"")),"")</f>
        <v>4</v>
      </c>
      <c r="AO421" s="101">
        <f t="shared" si="160"/>
        <v>2.4545454545454546</v>
      </c>
      <c r="AP421" s="101">
        <f t="array" ref="AP421">IF($AI421,STDEVA(IF(G2SelectionMask="x",IF(INDEX(RawDataRefData,$E421,0)&gt;0,INDEX(RawDataRefData,$E421,0)),"")),"")</f>
        <v>1.0357254813546268</v>
      </c>
      <c r="AQ421" s="100" t="b">
        <f t="shared" si="161"/>
        <v>0</v>
      </c>
      <c r="AR421" s="100" t="str">
        <f t="array" ref="AR421">IF($AQ421,MEDIAN(IF(G3SelectionMask="x",IF(INDEX(RawDataRefData,$E421,0)&gt;0,INDEX(RawDataRefData,$E421,0)),"")),"")</f>
        <v/>
      </c>
      <c r="AS421" s="100" t="str">
        <f t="array" ref="AS421">IF($AQ421,QUARTILE(IF(G3SelectionMask="x",IF(INDEX(RawDataRefData,$E421,0)&gt;0,INDEX(RawDataRefData,$E421,0)),""),1),"")</f>
        <v/>
      </c>
      <c r="AT421" s="100" t="str">
        <f t="array" ref="AT421">IF($AQ421,QUARTILE(IF(G3SelectionMask="x",IF(INDEX(RawDataRefData,$E421,0)&gt;0,INDEX(RawDataRefData,$E421,0)),""),3),"")</f>
        <v/>
      </c>
      <c r="AU421" s="100" t="str">
        <f t="array" ref="AU421">IF($AQ421,MIN(IF(G3SelectionMask="x",IF(INDEX(RawDataRefData,$E421,0)&gt;0,INDEX(RawDataRefData,$E421,0)),"")),"")</f>
        <v/>
      </c>
      <c r="AV421" s="100" t="str">
        <f t="array" ref="AV421">IF($AQ421,MAX(IF(G3SelectionMask="x",IF(INDEX(RawDataRefData,$E421,0)&gt;0,INDEX(RawDataRefData,$E421,0)),"")),"")</f>
        <v/>
      </c>
      <c r="AW421" s="100" t="str">
        <f t="shared" si="162"/>
        <v/>
      </c>
      <c r="AX421" s="100" t="str">
        <f t="array" ref="AX421">IF($AQ421,STDEVA(IF(G3SelectionMask="x",IF(INDEX(RawDataRefData,$E421,0)&gt;0,INDEX(RawDataRefData,$E421,0)),"")),"")</f>
        <v/>
      </c>
      <c r="AY421" s="101" t="b">
        <f t="shared" si="163"/>
        <v>0</v>
      </c>
      <c r="AZ421" s="101" t="str">
        <f t="array" ref="AZ421">IF($AY421,MEDIAN(IF(G4SelectionMask="x",IF(INDEX(RawDataRefData,$E421,0)&gt;0,INDEX(RawDataRefData,$E421,0)),"")),"")</f>
        <v/>
      </c>
      <c r="BA421" s="101" t="str">
        <f t="array" ref="BA421">IF($AY421,QUARTILE(IF(G4SelectionMask="x",IF(INDEX(RawDataRefData,$E421,0)&gt;0,INDEX(RawDataRefData,$E421,0)),""),1),"")</f>
        <v/>
      </c>
      <c r="BB421" s="101" t="str">
        <f t="array" ref="BB421">IF($AY421,QUARTILE(IF(G4SelectionMask="x",IF(INDEX(RawDataRefData,$E421,0)&gt;0,INDEX(RawDataRefData,$E421,0)),""),3),"")</f>
        <v/>
      </c>
      <c r="BC421" s="101" t="str">
        <f t="array" ref="BC421">IF($AY421,MIN(IF(G4SelectionMask="x",IF(INDEX(RawDataRefData,$E421,0)&gt;0,INDEX(RawDataRefData,$E421,0)),"")),"")</f>
        <v/>
      </c>
      <c r="BD421" s="101" t="str">
        <f t="array" ref="BD421">IF($AY421,MAX(IF(G4SelectionMask="x",IF(INDEX(RawDataRefData,$E421,0)&gt;0,INDEX(RawDataRefData,$E421,0)),"")),"")</f>
        <v/>
      </c>
      <c r="BE421" s="101" t="str">
        <f t="shared" si="164"/>
        <v/>
      </c>
      <c r="BF421" s="101" t="str">
        <f t="array" ref="BF421">IF($AY421,STDEVA(IF(G4SelectionMask="x",IF(INDEX(RawDataRefData,$E421,0)&gt;0,INDEX(RawDataRefData,$E421,0)),"")),"")</f>
        <v/>
      </c>
      <c r="BG421" s="100" t="b">
        <f t="shared" si="165"/>
        <v>0</v>
      </c>
      <c r="BH421" s="100" t="str">
        <f t="array" ref="BH421">IF($BG421,MEDIAN(IF(G5SelectionMask="x",IF(INDEX(RawDataRefData,$E421,0)&gt;0,INDEX(RawDataRefData,$E421,0)),"")),"")</f>
        <v/>
      </c>
      <c r="BI421" s="100" t="str">
        <f t="array" ref="BI421">IF($BG421,QUARTILE(IF(G5SelectionMask="x",IF(INDEX(RawDataRefData,$E421,0)&gt;0,INDEX(RawDataRefData,$E421,0)),""),1),"")</f>
        <v/>
      </c>
      <c r="BJ421" s="100" t="str">
        <f t="array" ref="BJ421">IF($BG421,QUARTILE(IF(G5SelectionMask="x",IF(INDEX(RawDataRefData,$E421,0)&gt;0,INDEX(RawDataRefData,$E421,0)),""),3),"")</f>
        <v/>
      </c>
      <c r="BK421" s="100" t="str">
        <f t="array" ref="BK421">IF($BG421,MIN(IF(G5SelectionMask="x",IF(INDEX(RawDataRefData,$E421,0)&gt;0,INDEX(RawDataRefData,$E421,0)),"")),"")</f>
        <v/>
      </c>
      <c r="BL421" s="100" t="str">
        <f t="array" ref="BL421">IF($BG421,MAX(IF(G5SelectionMask="x",IF(INDEX(RawDataRefData,$E421,0)&gt;0,INDEX(RawDataRefData,$E421,0)),"")),"")</f>
        <v/>
      </c>
      <c r="BM421" s="100" t="str">
        <f t="shared" si="166"/>
        <v/>
      </c>
      <c r="BN421" s="103" t="str">
        <f t="array" ref="BN421">IF($BG421,STDEVA(IF(G5SelectionMask="x",IF(INDEX(RawDataRefData,$E421,0)&gt;0,INDEX(RawDataRefData,$E421,0)),"")),"")</f>
        <v/>
      </c>
      <c r="BO421" s="104"/>
      <c r="BP421" s="105">
        <v>1</v>
      </c>
      <c r="BQ421" s="105">
        <v>2</v>
      </c>
      <c r="BR421" s="105">
        <v>2</v>
      </c>
      <c r="BS421" s="105">
        <v>2</v>
      </c>
      <c r="BT421" s="105">
        <v>3</v>
      </c>
      <c r="BU421" s="105">
        <v>1</v>
      </c>
      <c r="BV421" s="105">
        <v>4</v>
      </c>
      <c r="BW421" s="105">
        <v>4</v>
      </c>
      <c r="BX421" s="105">
        <v>2</v>
      </c>
      <c r="BY421" s="105">
        <v>4</v>
      </c>
      <c r="BZ421" s="105">
        <v>3</v>
      </c>
      <c r="CA421" s="105">
        <v>3</v>
      </c>
      <c r="CB421" s="105">
        <v>4</v>
      </c>
      <c r="CC421" s="105">
        <v>2</v>
      </c>
      <c r="CD421" s="105">
        <v>1</v>
      </c>
    </row>
    <row r="422" spans="1:82" x14ac:dyDescent="0.2">
      <c r="A422" s="33">
        <f t="shared" si="167"/>
        <v>0</v>
      </c>
      <c r="B422" s="209"/>
      <c r="C422" s="194"/>
      <c r="D422" s="203"/>
      <c r="E422" s="72">
        <f t="shared" si="159"/>
        <v>413</v>
      </c>
      <c r="F422" s="9" t="s">
        <v>1932</v>
      </c>
      <c r="G422" s="9" t="s">
        <v>2732</v>
      </c>
      <c r="H422" s="9" t="s">
        <v>55</v>
      </c>
      <c r="I422" s="9" t="s">
        <v>56</v>
      </c>
      <c r="K422" s="100">
        <f t="shared" si="144"/>
        <v>1</v>
      </c>
      <c r="L422" s="100"/>
      <c r="M422" s="100"/>
      <c r="N422" s="100"/>
      <c r="O422" s="100"/>
      <c r="P422" s="101">
        <f t="shared" si="145"/>
        <v>4</v>
      </c>
      <c r="Q422" s="102">
        <f t="shared" si="146"/>
        <v>1</v>
      </c>
      <c r="R422" s="102">
        <f t="shared" si="147"/>
        <v>2</v>
      </c>
      <c r="S422" s="102">
        <f t="shared" si="148"/>
        <v>2</v>
      </c>
      <c r="T422" s="102">
        <f t="shared" si="149"/>
        <v>4</v>
      </c>
      <c r="U422" s="102">
        <f t="shared" si="150"/>
        <v>3</v>
      </c>
      <c r="V422" s="102">
        <f t="shared" si="151"/>
        <v>2</v>
      </c>
      <c r="W422" s="102">
        <f t="shared" si="152"/>
        <v>4</v>
      </c>
      <c r="X422" s="102">
        <f t="shared" si="153"/>
        <v>4</v>
      </c>
      <c r="Y422" s="102">
        <f t="shared" si="154"/>
        <v>2</v>
      </c>
      <c r="Z422" s="102">
        <f t="shared" si="155"/>
        <v>1</v>
      </c>
      <c r="AA422" s="100" t="b">
        <f t="shared" si="156"/>
        <v>1</v>
      </c>
      <c r="AB422" s="100">
        <f t="array" ref="AB422">IF($AA422,MEDIAN(IF(G1SelectionMask="x",IF(INDEX(RawDataRefData,$E422,0)&gt;0,INDEX(RawDataRefData,$E422,0)),"")),"")</f>
        <v>2</v>
      </c>
      <c r="AC422" s="100">
        <f t="array" ref="AC422">IF($AA422,QUARTILE(IF(G1SelectionMask="x",IF(INDEX(RawDataRefData,$E422,0)&gt;0,INDEX(RawDataRefData,$E422,0)),""),1),"")</f>
        <v>2</v>
      </c>
      <c r="AD422" s="100">
        <f t="array" ref="AD422">IF($AA422,QUARTILE(IF(G1SelectionMask="x",IF(INDEX(RawDataRefData,$E422,0)&gt;0,INDEX(RawDataRefData,$E422,0)),""),3),"")</f>
        <v>4</v>
      </c>
      <c r="AE422" s="100">
        <f t="array" ref="AE422">IF($AA422,MIN(IF(G1SelectionMask="x",IF(INDEX(RawDataRefData,$E422,0)&gt;0,INDEX(RawDataRefData,$E422,0)),"")),"")</f>
        <v>1</v>
      </c>
      <c r="AF422" s="100">
        <f t="array" ref="AF422">IF($AA422,MAX(IF(G1SelectionMask="x",IF(INDEX(RawDataRefData,$E422,0)&gt;0,INDEX(RawDataRefData,$E422,0)),"")),"")</f>
        <v>4</v>
      </c>
      <c r="AG422" s="100">
        <f t="shared" si="157"/>
        <v>2.6363636363636362</v>
      </c>
      <c r="AH422" s="100">
        <f t="array" ref="AH422">IF($AA422,STDEVA(IF(G1SelectionMask="x",IF(INDEX(RawDataRefData,$E422,0)&gt;0,INDEX(RawDataRefData,$E422,0)),"")),"")</f>
        <v>1.2060453783110545</v>
      </c>
      <c r="AI422" s="101" t="b">
        <f t="shared" si="158"/>
        <v>1</v>
      </c>
      <c r="AJ422" s="101">
        <f t="array" ref="AJ422">IF($AI422,MEDIAN(IF(G2SelectionMask="x",IF(INDEX(RawDataRefData,$E422,0)&gt;0,INDEX(RawDataRefData,$E422,0)),"")),"")</f>
        <v>2</v>
      </c>
      <c r="AK422" s="101">
        <f t="array" ref="AK422">IF($AI422,QUARTILE(IF(G2SelectionMask="x",IF(INDEX(RawDataRefData,$E422,0)&gt;0,INDEX(RawDataRefData,$E422,0)),""),1),"")</f>
        <v>1.5</v>
      </c>
      <c r="AL422" s="101">
        <f t="array" ref="AL422">IF($AI422,QUARTILE(IF(G2SelectionMask="x",IF(INDEX(RawDataRefData,$E422,0)&gt;0,INDEX(RawDataRefData,$E422,0)),""),3),"")</f>
        <v>4</v>
      </c>
      <c r="AM422" s="101">
        <f t="array" ref="AM422">IF($AI422,MIN(IF(G2SelectionMask="x",IF(INDEX(RawDataRefData,$E422,0)&gt;0,INDEX(RawDataRefData,$E422,0)),"")),"")</f>
        <v>1</v>
      </c>
      <c r="AN422" s="101">
        <f t="array" ref="AN422">IF($AI422,MAX(IF(G2SelectionMask="x",IF(INDEX(RawDataRefData,$E422,0)&gt;0,INDEX(RawDataRefData,$E422,0)),"")),"")</f>
        <v>4</v>
      </c>
      <c r="AO422" s="101">
        <f t="shared" si="160"/>
        <v>2.5454545454545454</v>
      </c>
      <c r="AP422" s="101">
        <f t="array" ref="AP422">IF($AI422,STDEVA(IF(G2SelectionMask="x",IF(INDEX(RawDataRefData,$E422,0)&gt;0,INDEX(RawDataRefData,$E422,0)),"")),"")</f>
        <v>1.2933395813657267</v>
      </c>
      <c r="AQ422" s="100" t="b">
        <f t="shared" si="161"/>
        <v>0</v>
      </c>
      <c r="AR422" s="100" t="str">
        <f t="array" ref="AR422">IF($AQ422,MEDIAN(IF(G3SelectionMask="x",IF(INDEX(RawDataRefData,$E422,0)&gt;0,INDEX(RawDataRefData,$E422,0)),"")),"")</f>
        <v/>
      </c>
      <c r="AS422" s="100" t="str">
        <f t="array" ref="AS422">IF($AQ422,QUARTILE(IF(G3SelectionMask="x",IF(INDEX(RawDataRefData,$E422,0)&gt;0,INDEX(RawDataRefData,$E422,0)),""),1),"")</f>
        <v/>
      </c>
      <c r="AT422" s="100" t="str">
        <f t="array" ref="AT422">IF($AQ422,QUARTILE(IF(G3SelectionMask="x",IF(INDEX(RawDataRefData,$E422,0)&gt;0,INDEX(RawDataRefData,$E422,0)),""),3),"")</f>
        <v/>
      </c>
      <c r="AU422" s="100" t="str">
        <f t="array" ref="AU422">IF($AQ422,MIN(IF(G3SelectionMask="x",IF(INDEX(RawDataRefData,$E422,0)&gt;0,INDEX(RawDataRefData,$E422,0)),"")),"")</f>
        <v/>
      </c>
      <c r="AV422" s="100" t="str">
        <f t="array" ref="AV422">IF($AQ422,MAX(IF(G3SelectionMask="x",IF(INDEX(RawDataRefData,$E422,0)&gt;0,INDEX(RawDataRefData,$E422,0)),"")),"")</f>
        <v/>
      </c>
      <c r="AW422" s="100" t="str">
        <f t="shared" si="162"/>
        <v/>
      </c>
      <c r="AX422" s="100" t="str">
        <f t="array" ref="AX422">IF($AQ422,STDEVA(IF(G3SelectionMask="x",IF(INDEX(RawDataRefData,$E422,0)&gt;0,INDEX(RawDataRefData,$E422,0)),"")),"")</f>
        <v/>
      </c>
      <c r="AY422" s="101" t="b">
        <f t="shared" si="163"/>
        <v>0</v>
      </c>
      <c r="AZ422" s="101" t="str">
        <f t="array" ref="AZ422">IF($AY422,MEDIAN(IF(G4SelectionMask="x",IF(INDEX(RawDataRefData,$E422,0)&gt;0,INDEX(RawDataRefData,$E422,0)),"")),"")</f>
        <v/>
      </c>
      <c r="BA422" s="101" t="str">
        <f t="array" ref="BA422">IF($AY422,QUARTILE(IF(G4SelectionMask="x",IF(INDEX(RawDataRefData,$E422,0)&gt;0,INDEX(RawDataRefData,$E422,0)),""),1),"")</f>
        <v/>
      </c>
      <c r="BB422" s="101" t="str">
        <f t="array" ref="BB422">IF($AY422,QUARTILE(IF(G4SelectionMask="x",IF(INDEX(RawDataRefData,$E422,0)&gt;0,INDEX(RawDataRefData,$E422,0)),""),3),"")</f>
        <v/>
      </c>
      <c r="BC422" s="101" t="str">
        <f t="array" ref="BC422">IF($AY422,MIN(IF(G4SelectionMask="x",IF(INDEX(RawDataRefData,$E422,0)&gt;0,INDEX(RawDataRefData,$E422,0)),"")),"")</f>
        <v/>
      </c>
      <c r="BD422" s="101" t="str">
        <f t="array" ref="BD422">IF($AY422,MAX(IF(G4SelectionMask="x",IF(INDEX(RawDataRefData,$E422,0)&gt;0,INDEX(RawDataRefData,$E422,0)),"")),"")</f>
        <v/>
      </c>
      <c r="BE422" s="101" t="str">
        <f t="shared" si="164"/>
        <v/>
      </c>
      <c r="BF422" s="101" t="str">
        <f t="array" ref="BF422">IF($AY422,STDEVA(IF(G4SelectionMask="x",IF(INDEX(RawDataRefData,$E422,0)&gt;0,INDEX(RawDataRefData,$E422,0)),"")),"")</f>
        <v/>
      </c>
      <c r="BG422" s="100" t="b">
        <f t="shared" si="165"/>
        <v>0</v>
      </c>
      <c r="BH422" s="100" t="str">
        <f t="array" ref="BH422">IF($BG422,MEDIAN(IF(G5SelectionMask="x",IF(INDEX(RawDataRefData,$E422,0)&gt;0,INDEX(RawDataRefData,$E422,0)),"")),"")</f>
        <v/>
      </c>
      <c r="BI422" s="100" t="str">
        <f t="array" ref="BI422">IF($BG422,QUARTILE(IF(G5SelectionMask="x",IF(INDEX(RawDataRefData,$E422,0)&gt;0,INDEX(RawDataRefData,$E422,0)),""),1),"")</f>
        <v/>
      </c>
      <c r="BJ422" s="100" t="str">
        <f t="array" ref="BJ422">IF($BG422,QUARTILE(IF(G5SelectionMask="x",IF(INDEX(RawDataRefData,$E422,0)&gt;0,INDEX(RawDataRefData,$E422,0)),""),3),"")</f>
        <v/>
      </c>
      <c r="BK422" s="100" t="str">
        <f t="array" ref="BK422">IF($BG422,MIN(IF(G5SelectionMask="x",IF(INDEX(RawDataRefData,$E422,0)&gt;0,INDEX(RawDataRefData,$E422,0)),"")),"")</f>
        <v/>
      </c>
      <c r="BL422" s="100" t="str">
        <f t="array" ref="BL422">IF($BG422,MAX(IF(G5SelectionMask="x",IF(INDEX(RawDataRefData,$E422,0)&gt;0,INDEX(RawDataRefData,$E422,0)),"")),"")</f>
        <v/>
      </c>
      <c r="BM422" s="100" t="str">
        <f t="shared" si="166"/>
        <v/>
      </c>
      <c r="BN422" s="103" t="str">
        <f t="array" ref="BN422">IF($BG422,STDEVA(IF(G5SelectionMask="x",IF(INDEX(RawDataRefData,$E422,0)&gt;0,INDEX(RawDataRefData,$E422,0)),"")),"")</f>
        <v/>
      </c>
      <c r="BO422" s="104"/>
      <c r="BP422" s="105">
        <v>1</v>
      </c>
      <c r="BQ422" s="105">
        <v>4</v>
      </c>
      <c r="BR422" s="105">
        <v>1</v>
      </c>
      <c r="BS422" s="105">
        <v>2</v>
      </c>
      <c r="BT422" s="105">
        <v>2</v>
      </c>
      <c r="BU422" s="105">
        <v>4</v>
      </c>
      <c r="BV422" s="105">
        <v>3</v>
      </c>
      <c r="BW422" s="105">
        <v>2</v>
      </c>
      <c r="BX422" s="105">
        <v>4</v>
      </c>
      <c r="BY422" s="105">
        <v>4</v>
      </c>
      <c r="BZ422" s="105">
        <v>2</v>
      </c>
      <c r="CA422" s="105">
        <v>1</v>
      </c>
      <c r="CB422" s="105">
        <v>1</v>
      </c>
      <c r="CC422" s="105">
        <v>4</v>
      </c>
      <c r="CD422" s="105">
        <v>3</v>
      </c>
    </row>
    <row r="423" spans="1:82" x14ac:dyDescent="0.2">
      <c r="A423" s="33">
        <f t="shared" si="167"/>
        <v>0</v>
      </c>
      <c r="B423" s="209"/>
      <c r="C423" s="194"/>
      <c r="D423" s="203"/>
      <c r="E423" s="72">
        <f t="shared" si="159"/>
        <v>414</v>
      </c>
      <c r="F423" s="9" t="s">
        <v>1933</v>
      </c>
      <c r="G423" s="9" t="s">
        <v>2736</v>
      </c>
      <c r="H423" s="9" t="s">
        <v>55</v>
      </c>
      <c r="I423" s="9" t="s">
        <v>56</v>
      </c>
      <c r="K423" s="100">
        <f t="shared" si="144"/>
        <v>4</v>
      </c>
      <c r="L423" s="100"/>
      <c r="M423" s="100"/>
      <c r="N423" s="100"/>
      <c r="O423" s="100"/>
      <c r="P423" s="101">
        <f t="shared" si="145"/>
        <v>1</v>
      </c>
      <c r="Q423" s="102">
        <f t="shared" si="146"/>
        <v>4</v>
      </c>
      <c r="R423" s="102">
        <f t="shared" si="147"/>
        <v>2</v>
      </c>
      <c r="S423" s="102">
        <f t="shared" si="148"/>
        <v>1</v>
      </c>
      <c r="T423" s="102">
        <f t="shared" si="149"/>
        <v>2</v>
      </c>
      <c r="U423" s="102">
        <f t="shared" si="150"/>
        <v>3</v>
      </c>
      <c r="V423" s="102">
        <f t="shared" si="151"/>
        <v>1</v>
      </c>
      <c r="W423" s="102">
        <f t="shared" si="152"/>
        <v>3</v>
      </c>
      <c r="X423" s="102">
        <f t="shared" si="153"/>
        <v>2</v>
      </c>
      <c r="Y423" s="102">
        <f t="shared" si="154"/>
        <v>2</v>
      </c>
      <c r="Z423" s="102">
        <f t="shared" si="155"/>
        <v>2</v>
      </c>
      <c r="AA423" s="100" t="b">
        <f t="shared" si="156"/>
        <v>1</v>
      </c>
      <c r="AB423" s="100">
        <f t="array" ref="AB423">IF($AA423,MEDIAN(IF(G1SelectionMask="x",IF(INDEX(RawDataRefData,$E423,0)&gt;0,INDEX(RawDataRefData,$E423,0)),"")),"")</f>
        <v>2</v>
      </c>
      <c r="AC423" s="100">
        <f t="array" ref="AC423">IF($AA423,QUARTILE(IF(G1SelectionMask="x",IF(INDEX(RawDataRefData,$E423,0)&gt;0,INDEX(RawDataRefData,$E423,0)),""),1),"")</f>
        <v>1.5</v>
      </c>
      <c r="AD423" s="100">
        <f t="array" ref="AD423">IF($AA423,QUARTILE(IF(G1SelectionMask="x",IF(INDEX(RawDataRefData,$E423,0)&gt;0,INDEX(RawDataRefData,$E423,0)),""),3),"")</f>
        <v>2.5</v>
      </c>
      <c r="AE423" s="100">
        <f t="array" ref="AE423">IF($AA423,MIN(IF(G1SelectionMask="x",IF(INDEX(RawDataRefData,$E423,0)&gt;0,INDEX(RawDataRefData,$E423,0)),"")),"")</f>
        <v>1</v>
      </c>
      <c r="AF423" s="100">
        <f t="array" ref="AF423">IF($AA423,MAX(IF(G1SelectionMask="x",IF(INDEX(RawDataRefData,$E423,0)&gt;0,INDEX(RawDataRefData,$E423,0)),"")),"")</f>
        <v>4</v>
      </c>
      <c r="AG423" s="100">
        <f t="shared" si="157"/>
        <v>2.0909090909090908</v>
      </c>
      <c r="AH423" s="100">
        <f t="array" ref="AH423">IF($AA423,STDEVA(IF(G1SelectionMask="x",IF(INDEX(RawDataRefData,$E423,0)&gt;0,INDEX(RawDataRefData,$E423,0)),"")),"")</f>
        <v>0.94387980744853883</v>
      </c>
      <c r="AI423" s="101" t="b">
        <f t="shared" si="158"/>
        <v>1</v>
      </c>
      <c r="AJ423" s="101">
        <f t="array" ref="AJ423">IF($AI423,MEDIAN(IF(G2SelectionMask="x",IF(INDEX(RawDataRefData,$E423,0)&gt;0,INDEX(RawDataRefData,$E423,0)),"")),"")</f>
        <v>2</v>
      </c>
      <c r="AK423" s="101">
        <f t="array" ref="AK423">IF($AI423,QUARTILE(IF(G2SelectionMask="x",IF(INDEX(RawDataRefData,$E423,0)&gt;0,INDEX(RawDataRefData,$E423,0)),""),1),"")</f>
        <v>1.5</v>
      </c>
      <c r="AL423" s="101">
        <f t="array" ref="AL423">IF($AI423,QUARTILE(IF(G2SelectionMask="x",IF(INDEX(RawDataRefData,$E423,0)&gt;0,INDEX(RawDataRefData,$E423,0)),""),3),"")</f>
        <v>3</v>
      </c>
      <c r="AM423" s="101">
        <f t="array" ref="AM423">IF($AI423,MIN(IF(G2SelectionMask="x",IF(INDEX(RawDataRefData,$E423,0)&gt;0,INDEX(RawDataRefData,$E423,0)),"")),"")</f>
        <v>1</v>
      </c>
      <c r="AN423" s="101">
        <f t="array" ref="AN423">IF($AI423,MAX(IF(G2SelectionMask="x",IF(INDEX(RawDataRefData,$E423,0)&gt;0,INDEX(RawDataRefData,$E423,0)),"")),"")</f>
        <v>4</v>
      </c>
      <c r="AO423" s="101">
        <f t="shared" si="160"/>
        <v>2.2727272727272729</v>
      </c>
      <c r="AP423" s="101">
        <f t="array" ref="AP423">IF($AI423,STDEVA(IF(G2SelectionMask="x",IF(INDEX(RawDataRefData,$E423,0)&gt;0,INDEX(RawDataRefData,$E423,0)),"")),"")</f>
        <v>1.009049958219026</v>
      </c>
      <c r="AQ423" s="100" t="b">
        <f t="shared" si="161"/>
        <v>0</v>
      </c>
      <c r="AR423" s="100" t="str">
        <f t="array" ref="AR423">IF($AQ423,MEDIAN(IF(G3SelectionMask="x",IF(INDEX(RawDataRefData,$E423,0)&gt;0,INDEX(RawDataRefData,$E423,0)),"")),"")</f>
        <v/>
      </c>
      <c r="AS423" s="100" t="str">
        <f t="array" ref="AS423">IF($AQ423,QUARTILE(IF(G3SelectionMask="x",IF(INDEX(RawDataRefData,$E423,0)&gt;0,INDEX(RawDataRefData,$E423,0)),""),1),"")</f>
        <v/>
      </c>
      <c r="AT423" s="100" t="str">
        <f t="array" ref="AT423">IF($AQ423,QUARTILE(IF(G3SelectionMask="x",IF(INDEX(RawDataRefData,$E423,0)&gt;0,INDEX(RawDataRefData,$E423,0)),""),3),"")</f>
        <v/>
      </c>
      <c r="AU423" s="100" t="str">
        <f t="array" ref="AU423">IF($AQ423,MIN(IF(G3SelectionMask="x",IF(INDEX(RawDataRefData,$E423,0)&gt;0,INDEX(RawDataRefData,$E423,0)),"")),"")</f>
        <v/>
      </c>
      <c r="AV423" s="100" t="str">
        <f t="array" ref="AV423">IF($AQ423,MAX(IF(G3SelectionMask="x",IF(INDEX(RawDataRefData,$E423,0)&gt;0,INDEX(RawDataRefData,$E423,0)),"")),"")</f>
        <v/>
      </c>
      <c r="AW423" s="100" t="str">
        <f t="shared" si="162"/>
        <v/>
      </c>
      <c r="AX423" s="100" t="str">
        <f t="array" ref="AX423">IF($AQ423,STDEVA(IF(G3SelectionMask="x",IF(INDEX(RawDataRefData,$E423,0)&gt;0,INDEX(RawDataRefData,$E423,0)),"")),"")</f>
        <v/>
      </c>
      <c r="AY423" s="101" t="b">
        <f t="shared" si="163"/>
        <v>0</v>
      </c>
      <c r="AZ423" s="101" t="str">
        <f t="array" ref="AZ423">IF($AY423,MEDIAN(IF(G4SelectionMask="x",IF(INDEX(RawDataRefData,$E423,0)&gt;0,INDEX(RawDataRefData,$E423,0)),"")),"")</f>
        <v/>
      </c>
      <c r="BA423" s="101" t="str">
        <f t="array" ref="BA423">IF($AY423,QUARTILE(IF(G4SelectionMask="x",IF(INDEX(RawDataRefData,$E423,0)&gt;0,INDEX(RawDataRefData,$E423,0)),""),1),"")</f>
        <v/>
      </c>
      <c r="BB423" s="101" t="str">
        <f t="array" ref="BB423">IF($AY423,QUARTILE(IF(G4SelectionMask="x",IF(INDEX(RawDataRefData,$E423,0)&gt;0,INDEX(RawDataRefData,$E423,0)),""),3),"")</f>
        <v/>
      </c>
      <c r="BC423" s="101" t="str">
        <f t="array" ref="BC423">IF($AY423,MIN(IF(G4SelectionMask="x",IF(INDEX(RawDataRefData,$E423,0)&gt;0,INDEX(RawDataRefData,$E423,0)),"")),"")</f>
        <v/>
      </c>
      <c r="BD423" s="101" t="str">
        <f t="array" ref="BD423">IF($AY423,MAX(IF(G4SelectionMask="x",IF(INDEX(RawDataRefData,$E423,0)&gt;0,INDEX(RawDataRefData,$E423,0)),"")),"")</f>
        <v/>
      </c>
      <c r="BE423" s="101" t="str">
        <f t="shared" si="164"/>
        <v/>
      </c>
      <c r="BF423" s="101" t="str">
        <f t="array" ref="BF423">IF($AY423,STDEVA(IF(G4SelectionMask="x",IF(INDEX(RawDataRefData,$E423,0)&gt;0,INDEX(RawDataRefData,$E423,0)),"")),"")</f>
        <v/>
      </c>
      <c r="BG423" s="100" t="b">
        <f t="shared" si="165"/>
        <v>0</v>
      </c>
      <c r="BH423" s="100" t="str">
        <f t="array" ref="BH423">IF($BG423,MEDIAN(IF(G5SelectionMask="x",IF(INDEX(RawDataRefData,$E423,0)&gt;0,INDEX(RawDataRefData,$E423,0)),"")),"")</f>
        <v/>
      </c>
      <c r="BI423" s="100" t="str">
        <f t="array" ref="BI423">IF($BG423,QUARTILE(IF(G5SelectionMask="x",IF(INDEX(RawDataRefData,$E423,0)&gt;0,INDEX(RawDataRefData,$E423,0)),""),1),"")</f>
        <v/>
      </c>
      <c r="BJ423" s="100" t="str">
        <f t="array" ref="BJ423">IF($BG423,QUARTILE(IF(G5SelectionMask="x",IF(INDEX(RawDataRefData,$E423,0)&gt;0,INDEX(RawDataRefData,$E423,0)),""),3),"")</f>
        <v/>
      </c>
      <c r="BK423" s="100" t="str">
        <f t="array" ref="BK423">IF($BG423,MIN(IF(G5SelectionMask="x",IF(INDEX(RawDataRefData,$E423,0)&gt;0,INDEX(RawDataRefData,$E423,0)),"")),"")</f>
        <v/>
      </c>
      <c r="BL423" s="100" t="str">
        <f t="array" ref="BL423">IF($BG423,MAX(IF(G5SelectionMask="x",IF(INDEX(RawDataRefData,$E423,0)&gt;0,INDEX(RawDataRefData,$E423,0)),"")),"")</f>
        <v/>
      </c>
      <c r="BM423" s="100" t="str">
        <f t="shared" si="166"/>
        <v/>
      </c>
      <c r="BN423" s="103" t="str">
        <f t="array" ref="BN423">IF($BG423,STDEVA(IF(G5SelectionMask="x",IF(INDEX(RawDataRefData,$E423,0)&gt;0,INDEX(RawDataRefData,$E423,0)),"")),"")</f>
        <v/>
      </c>
      <c r="BO423" s="104"/>
      <c r="BP423" s="105">
        <v>4</v>
      </c>
      <c r="BQ423" s="105">
        <v>1</v>
      </c>
      <c r="BR423" s="105">
        <v>4</v>
      </c>
      <c r="BS423" s="105">
        <v>2</v>
      </c>
      <c r="BT423" s="105">
        <v>1</v>
      </c>
      <c r="BU423" s="105">
        <v>2</v>
      </c>
      <c r="BV423" s="105">
        <v>3</v>
      </c>
      <c r="BW423" s="105">
        <v>1</v>
      </c>
      <c r="BX423" s="105">
        <v>3</v>
      </c>
      <c r="BY423" s="105">
        <v>2</v>
      </c>
      <c r="BZ423" s="105">
        <v>2</v>
      </c>
      <c r="CA423" s="105">
        <v>2</v>
      </c>
      <c r="CB423" s="105">
        <v>3</v>
      </c>
      <c r="CC423" s="105">
        <v>3</v>
      </c>
      <c r="CD423" s="105">
        <v>3</v>
      </c>
    </row>
    <row r="424" spans="1:82" x14ac:dyDescent="0.2">
      <c r="A424" s="33">
        <f t="shared" si="167"/>
        <v>0</v>
      </c>
      <c r="B424" s="209"/>
      <c r="C424" s="194"/>
      <c r="D424" s="203"/>
      <c r="E424" s="72">
        <f t="shared" si="159"/>
        <v>415</v>
      </c>
      <c r="F424" s="9" t="s">
        <v>1934</v>
      </c>
      <c r="G424" s="9" t="s">
        <v>2731</v>
      </c>
      <c r="H424" s="9" t="s">
        <v>55</v>
      </c>
      <c r="I424" s="9" t="s">
        <v>56</v>
      </c>
      <c r="K424" s="100">
        <f t="shared" si="144"/>
        <v>4</v>
      </c>
      <c r="L424" s="100"/>
      <c r="M424" s="100"/>
      <c r="N424" s="100"/>
      <c r="O424" s="100"/>
      <c r="P424" s="101">
        <f t="shared" si="145"/>
        <v>1</v>
      </c>
      <c r="Q424" s="102">
        <f t="shared" si="146"/>
        <v>4</v>
      </c>
      <c r="R424" s="102">
        <f t="shared" si="147"/>
        <v>4</v>
      </c>
      <c r="S424" s="102">
        <f t="shared" si="148"/>
        <v>4</v>
      </c>
      <c r="T424" s="102">
        <f t="shared" si="149"/>
        <v>3</v>
      </c>
      <c r="U424" s="102">
        <f t="shared" si="150"/>
        <v>4</v>
      </c>
      <c r="V424" s="102">
        <f t="shared" si="151"/>
        <v>3</v>
      </c>
      <c r="W424" s="102">
        <f t="shared" si="152"/>
        <v>4</v>
      </c>
      <c r="X424" s="102">
        <f t="shared" si="153"/>
        <v>1</v>
      </c>
      <c r="Y424" s="102">
        <f t="shared" si="154"/>
        <v>3</v>
      </c>
      <c r="Z424" s="102">
        <f t="shared" si="155"/>
        <v>2</v>
      </c>
      <c r="AA424" s="100" t="b">
        <f t="shared" si="156"/>
        <v>1</v>
      </c>
      <c r="AB424" s="100">
        <f t="array" ref="AB424">IF($AA424,MEDIAN(IF(G1SelectionMask="x",IF(INDEX(RawDataRefData,$E424,0)&gt;0,INDEX(RawDataRefData,$E424,0)),"")),"")</f>
        <v>3</v>
      </c>
      <c r="AC424" s="100">
        <f t="array" ref="AC424">IF($AA424,QUARTILE(IF(G1SelectionMask="x",IF(INDEX(RawDataRefData,$E424,0)&gt;0,INDEX(RawDataRefData,$E424,0)),""),1),"")</f>
        <v>2.5</v>
      </c>
      <c r="AD424" s="100">
        <f t="array" ref="AD424">IF($AA424,QUARTILE(IF(G1SelectionMask="x",IF(INDEX(RawDataRefData,$E424,0)&gt;0,INDEX(RawDataRefData,$E424,0)),""),3),"")</f>
        <v>4</v>
      </c>
      <c r="AE424" s="100">
        <f t="array" ref="AE424">IF($AA424,MIN(IF(G1SelectionMask="x",IF(INDEX(RawDataRefData,$E424,0)&gt;0,INDEX(RawDataRefData,$E424,0)),"")),"")</f>
        <v>1</v>
      </c>
      <c r="AF424" s="100">
        <f t="array" ref="AF424">IF($AA424,MAX(IF(G1SelectionMask="x",IF(INDEX(RawDataRefData,$E424,0)&gt;0,INDEX(RawDataRefData,$E424,0)),"")),"")</f>
        <v>4</v>
      </c>
      <c r="AG424" s="100">
        <f t="shared" si="157"/>
        <v>3</v>
      </c>
      <c r="AH424" s="100">
        <f t="array" ref="AH424">IF($AA424,STDEVA(IF(G1SelectionMask="x",IF(INDEX(RawDataRefData,$E424,0)&gt;0,INDEX(RawDataRefData,$E424,0)),"")),"")</f>
        <v>1.1832159566199232</v>
      </c>
      <c r="AI424" s="101" t="b">
        <f t="shared" si="158"/>
        <v>1</v>
      </c>
      <c r="AJ424" s="101">
        <f t="array" ref="AJ424">IF($AI424,MEDIAN(IF(G2SelectionMask="x",IF(INDEX(RawDataRefData,$E424,0)&gt;0,INDEX(RawDataRefData,$E424,0)),"")),"")</f>
        <v>3</v>
      </c>
      <c r="AK424" s="101">
        <f t="array" ref="AK424">IF($AI424,QUARTILE(IF(G2SelectionMask="x",IF(INDEX(RawDataRefData,$E424,0)&gt;0,INDEX(RawDataRefData,$E424,0)),""),1),"")</f>
        <v>2.5</v>
      </c>
      <c r="AL424" s="101">
        <f t="array" ref="AL424">IF($AI424,QUARTILE(IF(G2SelectionMask="x",IF(INDEX(RawDataRefData,$E424,0)&gt;0,INDEX(RawDataRefData,$E424,0)),""),3),"")</f>
        <v>3.5</v>
      </c>
      <c r="AM424" s="101">
        <f t="array" ref="AM424">IF($AI424,MIN(IF(G2SelectionMask="x",IF(INDEX(RawDataRefData,$E424,0)&gt;0,INDEX(RawDataRefData,$E424,0)),"")),"")</f>
        <v>1</v>
      </c>
      <c r="AN424" s="101">
        <f t="array" ref="AN424">IF($AI424,MAX(IF(G2SelectionMask="x",IF(INDEX(RawDataRefData,$E424,0)&gt;0,INDEX(RawDataRefData,$E424,0)),"")),"")</f>
        <v>4</v>
      </c>
      <c r="AO424" s="101">
        <f t="shared" si="160"/>
        <v>2.9090909090909092</v>
      </c>
      <c r="AP424" s="101">
        <f t="array" ref="AP424">IF($AI424,STDEVA(IF(G2SelectionMask="x",IF(INDEX(RawDataRefData,$E424,0)&gt;0,INDEX(RawDataRefData,$E424,0)),"")),"")</f>
        <v>0.94387980744853883</v>
      </c>
      <c r="AQ424" s="100" t="b">
        <f t="shared" si="161"/>
        <v>0</v>
      </c>
      <c r="AR424" s="100" t="str">
        <f t="array" ref="AR424">IF($AQ424,MEDIAN(IF(G3SelectionMask="x",IF(INDEX(RawDataRefData,$E424,0)&gt;0,INDEX(RawDataRefData,$E424,0)),"")),"")</f>
        <v/>
      </c>
      <c r="AS424" s="100" t="str">
        <f t="array" ref="AS424">IF($AQ424,QUARTILE(IF(G3SelectionMask="x",IF(INDEX(RawDataRefData,$E424,0)&gt;0,INDEX(RawDataRefData,$E424,0)),""),1),"")</f>
        <v/>
      </c>
      <c r="AT424" s="100" t="str">
        <f t="array" ref="AT424">IF($AQ424,QUARTILE(IF(G3SelectionMask="x",IF(INDEX(RawDataRefData,$E424,0)&gt;0,INDEX(RawDataRefData,$E424,0)),""),3),"")</f>
        <v/>
      </c>
      <c r="AU424" s="100" t="str">
        <f t="array" ref="AU424">IF($AQ424,MIN(IF(G3SelectionMask="x",IF(INDEX(RawDataRefData,$E424,0)&gt;0,INDEX(RawDataRefData,$E424,0)),"")),"")</f>
        <v/>
      </c>
      <c r="AV424" s="100" t="str">
        <f t="array" ref="AV424">IF($AQ424,MAX(IF(G3SelectionMask="x",IF(INDEX(RawDataRefData,$E424,0)&gt;0,INDEX(RawDataRefData,$E424,0)),"")),"")</f>
        <v/>
      </c>
      <c r="AW424" s="100" t="str">
        <f t="shared" si="162"/>
        <v/>
      </c>
      <c r="AX424" s="100" t="str">
        <f t="array" ref="AX424">IF($AQ424,STDEVA(IF(G3SelectionMask="x",IF(INDEX(RawDataRefData,$E424,0)&gt;0,INDEX(RawDataRefData,$E424,0)),"")),"")</f>
        <v/>
      </c>
      <c r="AY424" s="101" t="b">
        <f t="shared" si="163"/>
        <v>0</v>
      </c>
      <c r="AZ424" s="101" t="str">
        <f t="array" ref="AZ424">IF($AY424,MEDIAN(IF(G4SelectionMask="x",IF(INDEX(RawDataRefData,$E424,0)&gt;0,INDEX(RawDataRefData,$E424,0)),"")),"")</f>
        <v/>
      </c>
      <c r="BA424" s="101" t="str">
        <f t="array" ref="BA424">IF($AY424,QUARTILE(IF(G4SelectionMask="x",IF(INDEX(RawDataRefData,$E424,0)&gt;0,INDEX(RawDataRefData,$E424,0)),""),1),"")</f>
        <v/>
      </c>
      <c r="BB424" s="101" t="str">
        <f t="array" ref="BB424">IF($AY424,QUARTILE(IF(G4SelectionMask="x",IF(INDEX(RawDataRefData,$E424,0)&gt;0,INDEX(RawDataRefData,$E424,0)),""),3),"")</f>
        <v/>
      </c>
      <c r="BC424" s="101" t="str">
        <f t="array" ref="BC424">IF($AY424,MIN(IF(G4SelectionMask="x",IF(INDEX(RawDataRefData,$E424,0)&gt;0,INDEX(RawDataRefData,$E424,0)),"")),"")</f>
        <v/>
      </c>
      <c r="BD424" s="101" t="str">
        <f t="array" ref="BD424">IF($AY424,MAX(IF(G4SelectionMask="x",IF(INDEX(RawDataRefData,$E424,0)&gt;0,INDEX(RawDataRefData,$E424,0)),"")),"")</f>
        <v/>
      </c>
      <c r="BE424" s="101" t="str">
        <f t="shared" si="164"/>
        <v/>
      </c>
      <c r="BF424" s="101" t="str">
        <f t="array" ref="BF424">IF($AY424,STDEVA(IF(G4SelectionMask="x",IF(INDEX(RawDataRefData,$E424,0)&gt;0,INDEX(RawDataRefData,$E424,0)),"")),"")</f>
        <v/>
      </c>
      <c r="BG424" s="100" t="b">
        <f t="shared" si="165"/>
        <v>0</v>
      </c>
      <c r="BH424" s="100" t="str">
        <f t="array" ref="BH424">IF($BG424,MEDIAN(IF(G5SelectionMask="x",IF(INDEX(RawDataRefData,$E424,0)&gt;0,INDEX(RawDataRefData,$E424,0)),"")),"")</f>
        <v/>
      </c>
      <c r="BI424" s="100" t="str">
        <f t="array" ref="BI424">IF($BG424,QUARTILE(IF(G5SelectionMask="x",IF(INDEX(RawDataRefData,$E424,0)&gt;0,INDEX(RawDataRefData,$E424,0)),""),1),"")</f>
        <v/>
      </c>
      <c r="BJ424" s="100" t="str">
        <f t="array" ref="BJ424">IF($BG424,QUARTILE(IF(G5SelectionMask="x",IF(INDEX(RawDataRefData,$E424,0)&gt;0,INDEX(RawDataRefData,$E424,0)),""),3),"")</f>
        <v/>
      </c>
      <c r="BK424" s="100" t="str">
        <f t="array" ref="BK424">IF($BG424,MIN(IF(G5SelectionMask="x",IF(INDEX(RawDataRefData,$E424,0)&gt;0,INDEX(RawDataRefData,$E424,0)),"")),"")</f>
        <v/>
      </c>
      <c r="BL424" s="100" t="str">
        <f t="array" ref="BL424">IF($BG424,MAX(IF(G5SelectionMask="x",IF(INDEX(RawDataRefData,$E424,0)&gt;0,INDEX(RawDataRefData,$E424,0)),"")),"")</f>
        <v/>
      </c>
      <c r="BM424" s="100" t="str">
        <f t="shared" si="166"/>
        <v/>
      </c>
      <c r="BN424" s="103" t="str">
        <f t="array" ref="BN424">IF($BG424,STDEVA(IF(G5SelectionMask="x",IF(INDEX(RawDataRefData,$E424,0)&gt;0,INDEX(RawDataRefData,$E424,0)),"")),"")</f>
        <v/>
      </c>
      <c r="BO424" s="104"/>
      <c r="BP424" s="105">
        <v>4</v>
      </c>
      <c r="BQ424" s="105">
        <v>1</v>
      </c>
      <c r="BR424" s="105">
        <v>4</v>
      </c>
      <c r="BS424" s="105">
        <v>4</v>
      </c>
      <c r="BT424" s="105">
        <v>4</v>
      </c>
      <c r="BU424" s="105">
        <v>3</v>
      </c>
      <c r="BV424" s="105">
        <v>4</v>
      </c>
      <c r="BW424" s="105">
        <v>3</v>
      </c>
      <c r="BX424" s="105">
        <v>4</v>
      </c>
      <c r="BY424" s="105">
        <v>1</v>
      </c>
      <c r="BZ424" s="105">
        <v>3</v>
      </c>
      <c r="CA424" s="105">
        <v>2</v>
      </c>
      <c r="CB424" s="105">
        <v>3</v>
      </c>
      <c r="CC424" s="105">
        <v>3</v>
      </c>
      <c r="CD424" s="105">
        <v>2</v>
      </c>
    </row>
    <row r="425" spans="1:82" x14ac:dyDescent="0.2">
      <c r="A425" s="33">
        <f t="shared" si="167"/>
        <v>0</v>
      </c>
      <c r="B425" s="209"/>
      <c r="C425" s="194"/>
      <c r="D425" s="203"/>
      <c r="E425" s="72">
        <f t="shared" si="159"/>
        <v>416</v>
      </c>
      <c r="F425" s="9" t="s">
        <v>1935</v>
      </c>
      <c r="G425" s="9" t="s">
        <v>2724</v>
      </c>
      <c r="H425" s="9" t="s">
        <v>55</v>
      </c>
      <c r="I425" s="9" t="s">
        <v>56</v>
      </c>
      <c r="J425" s="9" t="s">
        <v>1740</v>
      </c>
      <c r="K425" s="100">
        <f t="shared" si="144"/>
        <v>3</v>
      </c>
      <c r="L425" s="100"/>
      <c r="M425" s="100"/>
      <c r="N425" s="100"/>
      <c r="O425" s="100"/>
      <c r="P425" s="101">
        <f t="shared" si="145"/>
        <v>4</v>
      </c>
      <c r="Q425" s="102">
        <f t="shared" si="146"/>
        <v>3</v>
      </c>
      <c r="R425" s="102">
        <f t="shared" si="147"/>
        <v>4</v>
      </c>
      <c r="S425" s="102">
        <f t="shared" si="148"/>
        <v>1</v>
      </c>
      <c r="T425" s="102">
        <f t="shared" si="149"/>
        <v>4</v>
      </c>
      <c r="U425" s="102">
        <f t="shared" si="150"/>
        <v>3</v>
      </c>
      <c r="V425" s="102">
        <f t="shared" si="151"/>
        <v>1</v>
      </c>
      <c r="W425" s="102">
        <f t="shared" si="152"/>
        <v>4</v>
      </c>
      <c r="X425" s="102">
        <f t="shared" si="153"/>
        <v>4</v>
      </c>
      <c r="Y425" s="102">
        <f t="shared" si="154"/>
        <v>2</v>
      </c>
      <c r="Z425" s="102">
        <f t="shared" si="155"/>
        <v>1</v>
      </c>
      <c r="AA425" s="100" t="b">
        <f t="shared" si="156"/>
        <v>1</v>
      </c>
      <c r="AB425" s="100">
        <f t="array" ref="AB425">IF($AA425,MEDIAN(IF(G1SelectionMask="x",IF(INDEX(RawDataRefData,$E425,0)&gt;0,INDEX(RawDataRefData,$E425,0)),"")),"")</f>
        <v>3</v>
      </c>
      <c r="AC425" s="100">
        <f t="array" ref="AC425">IF($AA425,QUARTILE(IF(G1SelectionMask="x",IF(INDEX(RawDataRefData,$E425,0)&gt;0,INDEX(RawDataRefData,$E425,0)),""),1),"")</f>
        <v>1.5</v>
      </c>
      <c r="AD425" s="100">
        <f t="array" ref="AD425">IF($AA425,QUARTILE(IF(G1SelectionMask="x",IF(INDEX(RawDataRefData,$E425,0)&gt;0,INDEX(RawDataRefData,$E425,0)),""),3),"")</f>
        <v>4</v>
      </c>
      <c r="AE425" s="100">
        <f t="array" ref="AE425">IF($AA425,MIN(IF(G1SelectionMask="x",IF(INDEX(RawDataRefData,$E425,0)&gt;0,INDEX(RawDataRefData,$E425,0)),"")),"")</f>
        <v>1</v>
      </c>
      <c r="AF425" s="100">
        <f t="array" ref="AF425">IF($AA425,MAX(IF(G1SelectionMask="x",IF(INDEX(RawDataRefData,$E425,0)&gt;0,INDEX(RawDataRefData,$E425,0)),"")),"")</f>
        <v>4</v>
      </c>
      <c r="AG425" s="100">
        <f t="shared" si="157"/>
        <v>2.8181818181818183</v>
      </c>
      <c r="AH425" s="100">
        <f t="array" ref="AH425">IF($AA425,STDEVA(IF(G1SelectionMask="x",IF(INDEX(RawDataRefData,$E425,0)&gt;0,INDEX(RawDataRefData,$E425,0)),"")),"")</f>
        <v>1.3280197150781927</v>
      </c>
      <c r="AI425" s="101" t="b">
        <f t="shared" si="158"/>
        <v>1</v>
      </c>
      <c r="AJ425" s="101">
        <f t="array" ref="AJ425">IF($AI425,MEDIAN(IF(G2SelectionMask="x",IF(INDEX(RawDataRefData,$E425,0)&gt;0,INDEX(RawDataRefData,$E425,0)),"")),"")</f>
        <v>2</v>
      </c>
      <c r="AK425" s="101">
        <f t="array" ref="AK425">IF($AI425,QUARTILE(IF(G2SelectionMask="x",IF(INDEX(RawDataRefData,$E425,0)&gt;0,INDEX(RawDataRefData,$E425,0)),""),1),"")</f>
        <v>1</v>
      </c>
      <c r="AL425" s="101">
        <f t="array" ref="AL425">IF($AI425,QUARTILE(IF(G2SelectionMask="x",IF(INDEX(RawDataRefData,$E425,0)&gt;0,INDEX(RawDataRefData,$E425,0)),""),3),"")</f>
        <v>3.5</v>
      </c>
      <c r="AM425" s="101">
        <f t="array" ref="AM425">IF($AI425,MIN(IF(G2SelectionMask="x",IF(INDEX(RawDataRefData,$E425,0)&gt;0,INDEX(RawDataRefData,$E425,0)),"")),"")</f>
        <v>1</v>
      </c>
      <c r="AN425" s="101">
        <f t="array" ref="AN425">IF($AI425,MAX(IF(G2SelectionMask="x",IF(INDEX(RawDataRefData,$E425,0)&gt;0,INDEX(RawDataRefData,$E425,0)),"")),"")</f>
        <v>4</v>
      </c>
      <c r="AO425" s="101">
        <f t="shared" si="160"/>
        <v>2.2727272727272729</v>
      </c>
      <c r="AP425" s="101">
        <f t="array" ref="AP425">IF($AI425,STDEVA(IF(G2SelectionMask="x",IF(INDEX(RawDataRefData,$E425,0)&gt;0,INDEX(RawDataRefData,$E425,0)),"")),"")</f>
        <v>1.3483997249264841</v>
      </c>
      <c r="AQ425" s="100" t="b">
        <f t="shared" si="161"/>
        <v>0</v>
      </c>
      <c r="AR425" s="100" t="str">
        <f t="array" ref="AR425">IF($AQ425,MEDIAN(IF(G3SelectionMask="x",IF(INDEX(RawDataRefData,$E425,0)&gt;0,INDEX(RawDataRefData,$E425,0)),"")),"")</f>
        <v/>
      </c>
      <c r="AS425" s="100" t="str">
        <f t="array" ref="AS425">IF($AQ425,QUARTILE(IF(G3SelectionMask="x",IF(INDEX(RawDataRefData,$E425,0)&gt;0,INDEX(RawDataRefData,$E425,0)),""),1),"")</f>
        <v/>
      </c>
      <c r="AT425" s="100" t="str">
        <f t="array" ref="AT425">IF($AQ425,QUARTILE(IF(G3SelectionMask="x",IF(INDEX(RawDataRefData,$E425,0)&gt;0,INDEX(RawDataRefData,$E425,0)),""),3),"")</f>
        <v/>
      </c>
      <c r="AU425" s="100" t="str">
        <f t="array" ref="AU425">IF($AQ425,MIN(IF(G3SelectionMask="x",IF(INDEX(RawDataRefData,$E425,0)&gt;0,INDEX(RawDataRefData,$E425,0)),"")),"")</f>
        <v/>
      </c>
      <c r="AV425" s="100" t="str">
        <f t="array" ref="AV425">IF($AQ425,MAX(IF(G3SelectionMask="x",IF(INDEX(RawDataRefData,$E425,0)&gt;0,INDEX(RawDataRefData,$E425,0)),"")),"")</f>
        <v/>
      </c>
      <c r="AW425" s="100" t="str">
        <f t="shared" si="162"/>
        <v/>
      </c>
      <c r="AX425" s="100" t="str">
        <f t="array" ref="AX425">IF($AQ425,STDEVA(IF(G3SelectionMask="x",IF(INDEX(RawDataRefData,$E425,0)&gt;0,INDEX(RawDataRefData,$E425,0)),"")),"")</f>
        <v/>
      </c>
      <c r="AY425" s="101" t="b">
        <f t="shared" si="163"/>
        <v>0</v>
      </c>
      <c r="AZ425" s="101" t="str">
        <f t="array" ref="AZ425">IF($AY425,MEDIAN(IF(G4SelectionMask="x",IF(INDEX(RawDataRefData,$E425,0)&gt;0,INDEX(RawDataRefData,$E425,0)),"")),"")</f>
        <v/>
      </c>
      <c r="BA425" s="101" t="str">
        <f t="array" ref="BA425">IF($AY425,QUARTILE(IF(G4SelectionMask="x",IF(INDEX(RawDataRefData,$E425,0)&gt;0,INDEX(RawDataRefData,$E425,0)),""),1),"")</f>
        <v/>
      </c>
      <c r="BB425" s="101" t="str">
        <f t="array" ref="BB425">IF($AY425,QUARTILE(IF(G4SelectionMask="x",IF(INDEX(RawDataRefData,$E425,0)&gt;0,INDEX(RawDataRefData,$E425,0)),""),3),"")</f>
        <v/>
      </c>
      <c r="BC425" s="101" t="str">
        <f t="array" ref="BC425">IF($AY425,MIN(IF(G4SelectionMask="x",IF(INDEX(RawDataRefData,$E425,0)&gt;0,INDEX(RawDataRefData,$E425,0)),"")),"")</f>
        <v/>
      </c>
      <c r="BD425" s="101" t="str">
        <f t="array" ref="BD425">IF($AY425,MAX(IF(G4SelectionMask="x",IF(INDEX(RawDataRefData,$E425,0)&gt;0,INDEX(RawDataRefData,$E425,0)),"")),"")</f>
        <v/>
      </c>
      <c r="BE425" s="101" t="str">
        <f t="shared" si="164"/>
        <v/>
      </c>
      <c r="BF425" s="101" t="str">
        <f t="array" ref="BF425">IF($AY425,STDEVA(IF(G4SelectionMask="x",IF(INDEX(RawDataRefData,$E425,0)&gt;0,INDEX(RawDataRefData,$E425,0)),"")),"")</f>
        <v/>
      </c>
      <c r="BG425" s="100" t="b">
        <f t="shared" si="165"/>
        <v>0</v>
      </c>
      <c r="BH425" s="100" t="str">
        <f t="array" ref="BH425">IF($BG425,MEDIAN(IF(G5SelectionMask="x",IF(INDEX(RawDataRefData,$E425,0)&gt;0,INDEX(RawDataRefData,$E425,0)),"")),"")</f>
        <v/>
      </c>
      <c r="BI425" s="100" t="str">
        <f t="array" ref="BI425">IF($BG425,QUARTILE(IF(G5SelectionMask="x",IF(INDEX(RawDataRefData,$E425,0)&gt;0,INDEX(RawDataRefData,$E425,0)),""),1),"")</f>
        <v/>
      </c>
      <c r="BJ425" s="100" t="str">
        <f t="array" ref="BJ425">IF($BG425,QUARTILE(IF(G5SelectionMask="x",IF(INDEX(RawDataRefData,$E425,0)&gt;0,INDEX(RawDataRefData,$E425,0)),""),3),"")</f>
        <v/>
      </c>
      <c r="BK425" s="100" t="str">
        <f t="array" ref="BK425">IF($BG425,MIN(IF(G5SelectionMask="x",IF(INDEX(RawDataRefData,$E425,0)&gt;0,INDEX(RawDataRefData,$E425,0)),"")),"")</f>
        <v/>
      </c>
      <c r="BL425" s="100" t="str">
        <f t="array" ref="BL425">IF($BG425,MAX(IF(G5SelectionMask="x",IF(INDEX(RawDataRefData,$E425,0)&gt;0,INDEX(RawDataRefData,$E425,0)),"")),"")</f>
        <v/>
      </c>
      <c r="BM425" s="100" t="str">
        <f t="shared" si="166"/>
        <v/>
      </c>
      <c r="BN425" s="103" t="str">
        <f t="array" ref="BN425">IF($BG425,STDEVA(IF(G5SelectionMask="x",IF(INDEX(RawDataRefData,$E425,0)&gt;0,INDEX(RawDataRefData,$E425,0)),"")),"")</f>
        <v/>
      </c>
      <c r="BO425" s="104"/>
      <c r="BP425" s="105">
        <v>3</v>
      </c>
      <c r="BQ425" s="105">
        <v>4</v>
      </c>
      <c r="BR425" s="105">
        <v>3</v>
      </c>
      <c r="BS425" s="105">
        <v>4</v>
      </c>
      <c r="BT425" s="105">
        <v>1</v>
      </c>
      <c r="BU425" s="105">
        <v>4</v>
      </c>
      <c r="BV425" s="105">
        <v>3</v>
      </c>
      <c r="BW425" s="105">
        <v>1</v>
      </c>
      <c r="BX425" s="105">
        <v>4</v>
      </c>
      <c r="BY425" s="105">
        <v>4</v>
      </c>
      <c r="BZ425" s="105">
        <v>2</v>
      </c>
      <c r="CA425" s="105">
        <v>1</v>
      </c>
      <c r="CB425" s="105">
        <v>3</v>
      </c>
      <c r="CC425" s="105">
        <v>1</v>
      </c>
      <c r="CD425" s="105">
        <v>1</v>
      </c>
    </row>
    <row r="426" spans="1:82" x14ac:dyDescent="0.2">
      <c r="A426" s="33">
        <f t="shared" si="167"/>
        <v>0</v>
      </c>
      <c r="B426" s="209"/>
      <c r="C426" s="194"/>
      <c r="D426" s="203"/>
      <c r="E426" s="72">
        <f t="shared" si="159"/>
        <v>417</v>
      </c>
      <c r="F426" s="9" t="s">
        <v>1936</v>
      </c>
      <c r="G426" s="9" t="s">
        <v>2725</v>
      </c>
      <c r="H426" s="9" t="s">
        <v>55</v>
      </c>
      <c r="I426" s="9" t="s">
        <v>56</v>
      </c>
      <c r="J426" s="9" t="s">
        <v>1740</v>
      </c>
      <c r="K426" s="100">
        <f t="shared" si="144"/>
        <v>1</v>
      </c>
      <c r="L426" s="100"/>
      <c r="M426" s="100"/>
      <c r="N426" s="100"/>
      <c r="O426" s="100"/>
      <c r="P426" s="101">
        <f t="shared" si="145"/>
        <v>3</v>
      </c>
      <c r="Q426" s="102">
        <f t="shared" si="146"/>
        <v>2</v>
      </c>
      <c r="R426" s="102">
        <f t="shared" si="147"/>
        <v>4</v>
      </c>
      <c r="S426" s="102">
        <f t="shared" si="148"/>
        <v>4</v>
      </c>
      <c r="T426" s="102">
        <f t="shared" si="149"/>
        <v>2</v>
      </c>
      <c r="U426" s="102">
        <f t="shared" si="150"/>
        <v>1</v>
      </c>
      <c r="V426" s="102">
        <f t="shared" si="151"/>
        <v>4</v>
      </c>
      <c r="W426" s="102">
        <f t="shared" si="152"/>
        <v>4</v>
      </c>
      <c r="X426" s="102">
        <f t="shared" si="153"/>
        <v>3</v>
      </c>
      <c r="Y426" s="102">
        <f t="shared" si="154"/>
        <v>4</v>
      </c>
      <c r="Z426" s="102">
        <f t="shared" si="155"/>
        <v>3</v>
      </c>
      <c r="AA426" s="100" t="b">
        <f t="shared" si="156"/>
        <v>1</v>
      </c>
      <c r="AB426" s="100">
        <f t="array" ref="AB426">IF($AA426,MEDIAN(IF(G1SelectionMask="x",IF(INDEX(RawDataRefData,$E426,0)&gt;0,INDEX(RawDataRefData,$E426,0)),"")),"")</f>
        <v>3</v>
      </c>
      <c r="AC426" s="100">
        <f t="array" ref="AC426">IF($AA426,QUARTILE(IF(G1SelectionMask="x",IF(INDEX(RawDataRefData,$E426,0)&gt;0,INDEX(RawDataRefData,$E426,0)),""),1),"")</f>
        <v>2.5</v>
      </c>
      <c r="AD426" s="100">
        <f t="array" ref="AD426">IF($AA426,QUARTILE(IF(G1SelectionMask="x",IF(INDEX(RawDataRefData,$E426,0)&gt;0,INDEX(RawDataRefData,$E426,0)),""),3),"")</f>
        <v>4</v>
      </c>
      <c r="AE426" s="100">
        <f t="array" ref="AE426">IF($AA426,MIN(IF(G1SelectionMask="x",IF(INDEX(RawDataRefData,$E426,0)&gt;0,INDEX(RawDataRefData,$E426,0)),"")),"")</f>
        <v>1</v>
      </c>
      <c r="AF426" s="100">
        <f t="array" ref="AF426">IF($AA426,MAX(IF(G1SelectionMask="x",IF(INDEX(RawDataRefData,$E426,0)&gt;0,INDEX(RawDataRefData,$E426,0)),"")),"")</f>
        <v>4</v>
      </c>
      <c r="AG426" s="100">
        <f t="shared" si="157"/>
        <v>3.0909090909090908</v>
      </c>
      <c r="AH426" s="100">
        <f t="array" ref="AH426">IF($AA426,STDEVA(IF(G1SelectionMask="x",IF(INDEX(RawDataRefData,$E426,0)&gt;0,INDEX(RawDataRefData,$E426,0)),"")),"")</f>
        <v>1.0444659357341868</v>
      </c>
      <c r="AI426" s="101" t="b">
        <f t="shared" si="158"/>
        <v>1</v>
      </c>
      <c r="AJ426" s="101">
        <f t="array" ref="AJ426">IF($AI426,MEDIAN(IF(G2SelectionMask="x",IF(INDEX(RawDataRefData,$E426,0)&gt;0,INDEX(RawDataRefData,$E426,0)),"")),"")</f>
        <v>3</v>
      </c>
      <c r="AK426" s="101">
        <f t="array" ref="AK426">IF($AI426,QUARTILE(IF(G2SelectionMask="x",IF(INDEX(RawDataRefData,$E426,0)&gt;0,INDEX(RawDataRefData,$E426,0)),""),1),"")</f>
        <v>3</v>
      </c>
      <c r="AL426" s="101">
        <f t="array" ref="AL426">IF($AI426,QUARTILE(IF(G2SelectionMask="x",IF(INDEX(RawDataRefData,$E426,0)&gt;0,INDEX(RawDataRefData,$E426,0)),""),3),"")</f>
        <v>4</v>
      </c>
      <c r="AM426" s="101">
        <f t="array" ref="AM426">IF($AI426,MIN(IF(G2SelectionMask="x",IF(INDEX(RawDataRefData,$E426,0)&gt;0,INDEX(RawDataRefData,$E426,0)),"")),"")</f>
        <v>2</v>
      </c>
      <c r="AN426" s="101">
        <f t="array" ref="AN426">IF($AI426,MAX(IF(G2SelectionMask="x",IF(INDEX(RawDataRefData,$E426,0)&gt;0,INDEX(RawDataRefData,$E426,0)),"")),"")</f>
        <v>4</v>
      </c>
      <c r="AO426" s="101">
        <f t="shared" si="160"/>
        <v>3.2727272727272729</v>
      </c>
      <c r="AP426" s="101">
        <f t="array" ref="AP426">IF($AI426,STDEVA(IF(G2SelectionMask="x",IF(INDEX(RawDataRefData,$E426,0)&gt;0,INDEX(RawDataRefData,$E426,0)),"")),"")</f>
        <v>0.78624539310689678</v>
      </c>
      <c r="AQ426" s="100" t="b">
        <f t="shared" si="161"/>
        <v>0</v>
      </c>
      <c r="AR426" s="100" t="str">
        <f t="array" ref="AR426">IF($AQ426,MEDIAN(IF(G3SelectionMask="x",IF(INDEX(RawDataRefData,$E426,0)&gt;0,INDEX(RawDataRefData,$E426,0)),"")),"")</f>
        <v/>
      </c>
      <c r="AS426" s="100" t="str">
        <f t="array" ref="AS426">IF($AQ426,QUARTILE(IF(G3SelectionMask="x",IF(INDEX(RawDataRefData,$E426,0)&gt;0,INDEX(RawDataRefData,$E426,0)),""),1),"")</f>
        <v/>
      </c>
      <c r="AT426" s="100" t="str">
        <f t="array" ref="AT426">IF($AQ426,QUARTILE(IF(G3SelectionMask="x",IF(INDEX(RawDataRefData,$E426,0)&gt;0,INDEX(RawDataRefData,$E426,0)),""),3),"")</f>
        <v/>
      </c>
      <c r="AU426" s="100" t="str">
        <f t="array" ref="AU426">IF($AQ426,MIN(IF(G3SelectionMask="x",IF(INDEX(RawDataRefData,$E426,0)&gt;0,INDEX(RawDataRefData,$E426,0)),"")),"")</f>
        <v/>
      </c>
      <c r="AV426" s="100" t="str">
        <f t="array" ref="AV426">IF($AQ426,MAX(IF(G3SelectionMask="x",IF(INDEX(RawDataRefData,$E426,0)&gt;0,INDEX(RawDataRefData,$E426,0)),"")),"")</f>
        <v/>
      </c>
      <c r="AW426" s="100" t="str">
        <f t="shared" si="162"/>
        <v/>
      </c>
      <c r="AX426" s="100" t="str">
        <f t="array" ref="AX426">IF($AQ426,STDEVA(IF(G3SelectionMask="x",IF(INDEX(RawDataRefData,$E426,0)&gt;0,INDEX(RawDataRefData,$E426,0)),"")),"")</f>
        <v/>
      </c>
      <c r="AY426" s="101" t="b">
        <f t="shared" si="163"/>
        <v>0</v>
      </c>
      <c r="AZ426" s="101" t="str">
        <f t="array" ref="AZ426">IF($AY426,MEDIAN(IF(G4SelectionMask="x",IF(INDEX(RawDataRefData,$E426,0)&gt;0,INDEX(RawDataRefData,$E426,0)),"")),"")</f>
        <v/>
      </c>
      <c r="BA426" s="101" t="str">
        <f t="array" ref="BA426">IF($AY426,QUARTILE(IF(G4SelectionMask="x",IF(INDEX(RawDataRefData,$E426,0)&gt;0,INDEX(RawDataRefData,$E426,0)),""),1),"")</f>
        <v/>
      </c>
      <c r="BB426" s="101" t="str">
        <f t="array" ref="BB426">IF($AY426,QUARTILE(IF(G4SelectionMask="x",IF(INDEX(RawDataRefData,$E426,0)&gt;0,INDEX(RawDataRefData,$E426,0)),""),3),"")</f>
        <v/>
      </c>
      <c r="BC426" s="101" t="str">
        <f t="array" ref="BC426">IF($AY426,MIN(IF(G4SelectionMask="x",IF(INDEX(RawDataRefData,$E426,0)&gt;0,INDEX(RawDataRefData,$E426,0)),"")),"")</f>
        <v/>
      </c>
      <c r="BD426" s="101" t="str">
        <f t="array" ref="BD426">IF($AY426,MAX(IF(G4SelectionMask="x",IF(INDEX(RawDataRefData,$E426,0)&gt;0,INDEX(RawDataRefData,$E426,0)),"")),"")</f>
        <v/>
      </c>
      <c r="BE426" s="101" t="str">
        <f t="shared" si="164"/>
        <v/>
      </c>
      <c r="BF426" s="101" t="str">
        <f t="array" ref="BF426">IF($AY426,STDEVA(IF(G4SelectionMask="x",IF(INDEX(RawDataRefData,$E426,0)&gt;0,INDEX(RawDataRefData,$E426,0)),"")),"")</f>
        <v/>
      </c>
      <c r="BG426" s="100" t="b">
        <f t="shared" si="165"/>
        <v>0</v>
      </c>
      <c r="BH426" s="100" t="str">
        <f t="array" ref="BH426">IF($BG426,MEDIAN(IF(G5SelectionMask="x",IF(INDEX(RawDataRefData,$E426,0)&gt;0,INDEX(RawDataRefData,$E426,0)),"")),"")</f>
        <v/>
      </c>
      <c r="BI426" s="100" t="str">
        <f t="array" ref="BI426">IF($BG426,QUARTILE(IF(G5SelectionMask="x",IF(INDEX(RawDataRefData,$E426,0)&gt;0,INDEX(RawDataRefData,$E426,0)),""),1),"")</f>
        <v/>
      </c>
      <c r="BJ426" s="100" t="str">
        <f t="array" ref="BJ426">IF($BG426,QUARTILE(IF(G5SelectionMask="x",IF(INDEX(RawDataRefData,$E426,0)&gt;0,INDEX(RawDataRefData,$E426,0)),""),3),"")</f>
        <v/>
      </c>
      <c r="BK426" s="100" t="str">
        <f t="array" ref="BK426">IF($BG426,MIN(IF(G5SelectionMask="x",IF(INDEX(RawDataRefData,$E426,0)&gt;0,INDEX(RawDataRefData,$E426,0)),"")),"")</f>
        <v/>
      </c>
      <c r="BL426" s="100" t="str">
        <f t="array" ref="BL426">IF($BG426,MAX(IF(G5SelectionMask="x",IF(INDEX(RawDataRefData,$E426,0)&gt;0,INDEX(RawDataRefData,$E426,0)),"")),"")</f>
        <v/>
      </c>
      <c r="BM426" s="100" t="str">
        <f t="shared" si="166"/>
        <v/>
      </c>
      <c r="BN426" s="103" t="str">
        <f t="array" ref="BN426">IF($BG426,STDEVA(IF(G5SelectionMask="x",IF(INDEX(RawDataRefData,$E426,0)&gt;0,INDEX(RawDataRefData,$E426,0)),"")),"")</f>
        <v/>
      </c>
      <c r="BO426" s="104"/>
      <c r="BP426" s="105">
        <v>1</v>
      </c>
      <c r="BQ426" s="105">
        <v>3</v>
      </c>
      <c r="BR426" s="105">
        <v>2</v>
      </c>
      <c r="BS426" s="105">
        <v>4</v>
      </c>
      <c r="BT426" s="105">
        <v>4</v>
      </c>
      <c r="BU426" s="105">
        <v>2</v>
      </c>
      <c r="BV426" s="105">
        <v>1</v>
      </c>
      <c r="BW426" s="105">
        <v>4</v>
      </c>
      <c r="BX426" s="105">
        <v>4</v>
      </c>
      <c r="BY426" s="105">
        <v>3</v>
      </c>
      <c r="BZ426" s="105">
        <v>4</v>
      </c>
      <c r="CA426" s="105">
        <v>3</v>
      </c>
      <c r="CB426" s="105">
        <v>3</v>
      </c>
      <c r="CC426" s="105">
        <v>4</v>
      </c>
      <c r="CD426" s="105">
        <v>3</v>
      </c>
    </row>
    <row r="427" spans="1:82" x14ac:dyDescent="0.2">
      <c r="A427" s="33">
        <f t="shared" si="167"/>
        <v>0</v>
      </c>
      <c r="B427" s="209"/>
      <c r="C427" s="194"/>
      <c r="D427" s="203"/>
      <c r="E427" s="72">
        <f t="shared" si="159"/>
        <v>418</v>
      </c>
      <c r="F427" s="9" t="s">
        <v>1937</v>
      </c>
      <c r="G427" s="9" t="s">
        <v>2728</v>
      </c>
      <c r="H427" s="9" t="s">
        <v>55</v>
      </c>
      <c r="I427" s="9" t="s">
        <v>56</v>
      </c>
      <c r="K427" s="100">
        <f t="shared" si="144"/>
        <v>3</v>
      </c>
      <c r="L427" s="100"/>
      <c r="M427" s="100"/>
      <c r="N427" s="100"/>
      <c r="O427" s="100"/>
      <c r="P427" s="101">
        <f t="shared" si="145"/>
        <v>1</v>
      </c>
      <c r="Q427" s="102">
        <f t="shared" si="146"/>
        <v>4</v>
      </c>
      <c r="R427" s="102">
        <f t="shared" si="147"/>
        <v>1</v>
      </c>
      <c r="S427" s="102">
        <f t="shared" si="148"/>
        <v>3</v>
      </c>
      <c r="T427" s="102">
        <f t="shared" si="149"/>
        <v>2</v>
      </c>
      <c r="U427" s="102">
        <f t="shared" si="150"/>
        <v>1</v>
      </c>
      <c r="V427" s="102">
        <f t="shared" si="151"/>
        <v>1</v>
      </c>
      <c r="W427" s="102">
        <f t="shared" si="152"/>
        <v>3</v>
      </c>
      <c r="X427" s="102">
        <f t="shared" si="153"/>
        <v>2</v>
      </c>
      <c r="Y427" s="102">
        <f t="shared" si="154"/>
        <v>3</v>
      </c>
      <c r="Z427" s="102">
        <f t="shared" si="155"/>
        <v>1</v>
      </c>
      <c r="AA427" s="100" t="b">
        <f t="shared" si="156"/>
        <v>1</v>
      </c>
      <c r="AB427" s="100">
        <f t="array" ref="AB427">IF($AA427,MEDIAN(IF(G1SelectionMask="x",IF(INDEX(RawDataRefData,$E427,0)&gt;0,INDEX(RawDataRefData,$E427,0)),"")),"")</f>
        <v>2</v>
      </c>
      <c r="AC427" s="100">
        <f t="array" ref="AC427">IF($AA427,QUARTILE(IF(G1SelectionMask="x",IF(INDEX(RawDataRefData,$E427,0)&gt;0,INDEX(RawDataRefData,$E427,0)),""),1),"")</f>
        <v>1</v>
      </c>
      <c r="AD427" s="100">
        <f t="array" ref="AD427">IF($AA427,QUARTILE(IF(G1SelectionMask="x",IF(INDEX(RawDataRefData,$E427,0)&gt;0,INDEX(RawDataRefData,$E427,0)),""),3),"")</f>
        <v>3</v>
      </c>
      <c r="AE427" s="100">
        <f t="array" ref="AE427">IF($AA427,MIN(IF(G1SelectionMask="x",IF(INDEX(RawDataRefData,$E427,0)&gt;0,INDEX(RawDataRefData,$E427,0)),"")),"")</f>
        <v>1</v>
      </c>
      <c r="AF427" s="100">
        <f t="array" ref="AF427">IF($AA427,MAX(IF(G1SelectionMask="x",IF(INDEX(RawDataRefData,$E427,0)&gt;0,INDEX(RawDataRefData,$E427,0)),"")),"")</f>
        <v>4</v>
      </c>
      <c r="AG427" s="100">
        <f t="shared" si="157"/>
        <v>2</v>
      </c>
      <c r="AH427" s="100">
        <f t="array" ref="AH427">IF($AA427,STDEVA(IF(G1SelectionMask="x",IF(INDEX(RawDataRefData,$E427,0)&gt;0,INDEX(RawDataRefData,$E427,0)),"")),"")</f>
        <v>1.0954451150103321</v>
      </c>
      <c r="AI427" s="101" t="b">
        <f t="shared" si="158"/>
        <v>1</v>
      </c>
      <c r="AJ427" s="101">
        <f t="array" ref="AJ427">IF($AI427,MEDIAN(IF(G2SelectionMask="x",IF(INDEX(RawDataRefData,$E427,0)&gt;0,INDEX(RawDataRefData,$E427,0)),"")),"")</f>
        <v>2</v>
      </c>
      <c r="AK427" s="101">
        <f t="array" ref="AK427">IF($AI427,QUARTILE(IF(G2SelectionMask="x",IF(INDEX(RawDataRefData,$E427,0)&gt;0,INDEX(RawDataRefData,$E427,0)),""),1),"")</f>
        <v>1</v>
      </c>
      <c r="AL427" s="101">
        <f t="array" ref="AL427">IF($AI427,QUARTILE(IF(G2SelectionMask="x",IF(INDEX(RawDataRefData,$E427,0)&gt;0,INDEX(RawDataRefData,$E427,0)),""),3),"")</f>
        <v>3</v>
      </c>
      <c r="AM427" s="101">
        <f t="array" ref="AM427">IF($AI427,MIN(IF(G2SelectionMask="x",IF(INDEX(RawDataRefData,$E427,0)&gt;0,INDEX(RawDataRefData,$E427,0)),"")),"")</f>
        <v>1</v>
      </c>
      <c r="AN427" s="101">
        <f t="array" ref="AN427">IF($AI427,MAX(IF(G2SelectionMask="x",IF(INDEX(RawDataRefData,$E427,0)&gt;0,INDEX(RawDataRefData,$E427,0)),"")),"")</f>
        <v>4</v>
      </c>
      <c r="AO427" s="101">
        <f t="shared" si="160"/>
        <v>2.1818181818181817</v>
      </c>
      <c r="AP427" s="101">
        <f t="array" ref="AP427">IF($AI427,STDEVA(IF(G2SelectionMask="x",IF(INDEX(RawDataRefData,$E427,0)&gt;0,INDEX(RawDataRefData,$E427,0)),"")),"")</f>
        <v>1.2504544628399561</v>
      </c>
      <c r="AQ427" s="100" t="b">
        <f t="shared" si="161"/>
        <v>0</v>
      </c>
      <c r="AR427" s="100" t="str">
        <f t="array" ref="AR427">IF($AQ427,MEDIAN(IF(G3SelectionMask="x",IF(INDEX(RawDataRefData,$E427,0)&gt;0,INDEX(RawDataRefData,$E427,0)),"")),"")</f>
        <v/>
      </c>
      <c r="AS427" s="100" t="str">
        <f t="array" ref="AS427">IF($AQ427,QUARTILE(IF(G3SelectionMask="x",IF(INDEX(RawDataRefData,$E427,0)&gt;0,INDEX(RawDataRefData,$E427,0)),""),1),"")</f>
        <v/>
      </c>
      <c r="AT427" s="100" t="str">
        <f t="array" ref="AT427">IF($AQ427,QUARTILE(IF(G3SelectionMask="x",IF(INDEX(RawDataRefData,$E427,0)&gt;0,INDEX(RawDataRefData,$E427,0)),""),3),"")</f>
        <v/>
      </c>
      <c r="AU427" s="100" t="str">
        <f t="array" ref="AU427">IF($AQ427,MIN(IF(G3SelectionMask="x",IF(INDEX(RawDataRefData,$E427,0)&gt;0,INDEX(RawDataRefData,$E427,0)),"")),"")</f>
        <v/>
      </c>
      <c r="AV427" s="100" t="str">
        <f t="array" ref="AV427">IF($AQ427,MAX(IF(G3SelectionMask="x",IF(INDEX(RawDataRefData,$E427,0)&gt;0,INDEX(RawDataRefData,$E427,0)),"")),"")</f>
        <v/>
      </c>
      <c r="AW427" s="100" t="str">
        <f t="shared" si="162"/>
        <v/>
      </c>
      <c r="AX427" s="100" t="str">
        <f t="array" ref="AX427">IF($AQ427,STDEVA(IF(G3SelectionMask="x",IF(INDEX(RawDataRefData,$E427,0)&gt;0,INDEX(RawDataRefData,$E427,0)),"")),"")</f>
        <v/>
      </c>
      <c r="AY427" s="101" t="b">
        <f t="shared" si="163"/>
        <v>0</v>
      </c>
      <c r="AZ427" s="101" t="str">
        <f t="array" ref="AZ427">IF($AY427,MEDIAN(IF(G4SelectionMask="x",IF(INDEX(RawDataRefData,$E427,0)&gt;0,INDEX(RawDataRefData,$E427,0)),"")),"")</f>
        <v/>
      </c>
      <c r="BA427" s="101" t="str">
        <f t="array" ref="BA427">IF($AY427,QUARTILE(IF(G4SelectionMask="x",IF(INDEX(RawDataRefData,$E427,0)&gt;0,INDEX(RawDataRefData,$E427,0)),""),1),"")</f>
        <v/>
      </c>
      <c r="BB427" s="101" t="str">
        <f t="array" ref="BB427">IF($AY427,QUARTILE(IF(G4SelectionMask="x",IF(INDEX(RawDataRefData,$E427,0)&gt;0,INDEX(RawDataRefData,$E427,0)),""),3),"")</f>
        <v/>
      </c>
      <c r="BC427" s="101" t="str">
        <f t="array" ref="BC427">IF($AY427,MIN(IF(G4SelectionMask="x",IF(INDEX(RawDataRefData,$E427,0)&gt;0,INDEX(RawDataRefData,$E427,0)),"")),"")</f>
        <v/>
      </c>
      <c r="BD427" s="101" t="str">
        <f t="array" ref="BD427">IF($AY427,MAX(IF(G4SelectionMask="x",IF(INDEX(RawDataRefData,$E427,0)&gt;0,INDEX(RawDataRefData,$E427,0)),"")),"")</f>
        <v/>
      </c>
      <c r="BE427" s="101" t="str">
        <f t="shared" si="164"/>
        <v/>
      </c>
      <c r="BF427" s="101" t="str">
        <f t="array" ref="BF427">IF($AY427,STDEVA(IF(G4SelectionMask="x",IF(INDEX(RawDataRefData,$E427,0)&gt;0,INDEX(RawDataRefData,$E427,0)),"")),"")</f>
        <v/>
      </c>
      <c r="BG427" s="100" t="b">
        <f t="shared" si="165"/>
        <v>0</v>
      </c>
      <c r="BH427" s="100" t="str">
        <f t="array" ref="BH427">IF($BG427,MEDIAN(IF(G5SelectionMask="x",IF(INDEX(RawDataRefData,$E427,0)&gt;0,INDEX(RawDataRefData,$E427,0)),"")),"")</f>
        <v/>
      </c>
      <c r="BI427" s="100" t="str">
        <f t="array" ref="BI427">IF($BG427,QUARTILE(IF(G5SelectionMask="x",IF(INDEX(RawDataRefData,$E427,0)&gt;0,INDEX(RawDataRefData,$E427,0)),""),1),"")</f>
        <v/>
      </c>
      <c r="BJ427" s="100" t="str">
        <f t="array" ref="BJ427">IF($BG427,QUARTILE(IF(G5SelectionMask="x",IF(INDEX(RawDataRefData,$E427,0)&gt;0,INDEX(RawDataRefData,$E427,0)),""),3),"")</f>
        <v/>
      </c>
      <c r="BK427" s="100" t="str">
        <f t="array" ref="BK427">IF($BG427,MIN(IF(G5SelectionMask="x",IF(INDEX(RawDataRefData,$E427,0)&gt;0,INDEX(RawDataRefData,$E427,0)),"")),"")</f>
        <v/>
      </c>
      <c r="BL427" s="100" t="str">
        <f t="array" ref="BL427">IF($BG427,MAX(IF(G5SelectionMask="x",IF(INDEX(RawDataRefData,$E427,0)&gt;0,INDEX(RawDataRefData,$E427,0)),"")),"")</f>
        <v/>
      </c>
      <c r="BM427" s="100" t="str">
        <f t="shared" si="166"/>
        <v/>
      </c>
      <c r="BN427" s="103" t="str">
        <f t="array" ref="BN427">IF($BG427,STDEVA(IF(G5SelectionMask="x",IF(INDEX(RawDataRefData,$E427,0)&gt;0,INDEX(RawDataRefData,$E427,0)),"")),"")</f>
        <v/>
      </c>
      <c r="BO427" s="104"/>
      <c r="BP427" s="105">
        <v>3</v>
      </c>
      <c r="BQ427" s="105">
        <v>1</v>
      </c>
      <c r="BR427" s="105">
        <v>4</v>
      </c>
      <c r="BS427" s="105">
        <v>1</v>
      </c>
      <c r="BT427" s="105">
        <v>3</v>
      </c>
      <c r="BU427" s="105">
        <v>2</v>
      </c>
      <c r="BV427" s="105">
        <v>1</v>
      </c>
      <c r="BW427" s="105">
        <v>1</v>
      </c>
      <c r="BX427" s="105">
        <v>3</v>
      </c>
      <c r="BY427" s="105">
        <v>2</v>
      </c>
      <c r="BZ427" s="105">
        <v>3</v>
      </c>
      <c r="CA427" s="105">
        <v>1</v>
      </c>
      <c r="CB427" s="105">
        <v>4</v>
      </c>
      <c r="CC427" s="105">
        <v>1</v>
      </c>
      <c r="CD427" s="105">
        <v>1</v>
      </c>
    </row>
    <row r="428" spans="1:82" x14ac:dyDescent="0.2">
      <c r="A428" s="33">
        <f t="shared" si="167"/>
        <v>0</v>
      </c>
      <c r="B428" s="209"/>
      <c r="C428" s="194"/>
      <c r="D428" s="203"/>
      <c r="E428" s="72">
        <f t="shared" si="159"/>
        <v>419</v>
      </c>
      <c r="F428" s="9" t="s">
        <v>1938</v>
      </c>
      <c r="G428" s="9" t="s">
        <v>2735</v>
      </c>
      <c r="H428" s="9" t="s">
        <v>55</v>
      </c>
      <c r="I428" s="9" t="s">
        <v>56</v>
      </c>
      <c r="K428" s="100">
        <f t="shared" si="144"/>
        <v>4</v>
      </c>
      <c r="L428" s="100"/>
      <c r="M428" s="100"/>
      <c r="N428" s="100"/>
      <c r="O428" s="100"/>
      <c r="P428" s="101">
        <f t="shared" si="145"/>
        <v>1</v>
      </c>
      <c r="Q428" s="102">
        <f t="shared" si="146"/>
        <v>1</v>
      </c>
      <c r="R428" s="102">
        <f t="shared" si="147"/>
        <v>1</v>
      </c>
      <c r="S428" s="102">
        <f t="shared" si="148"/>
        <v>2</v>
      </c>
      <c r="T428" s="102">
        <f t="shared" si="149"/>
        <v>4</v>
      </c>
      <c r="U428" s="102">
        <f t="shared" si="150"/>
        <v>4</v>
      </c>
      <c r="V428" s="102">
        <f t="shared" si="151"/>
        <v>3</v>
      </c>
      <c r="W428" s="102">
        <f t="shared" si="152"/>
        <v>2</v>
      </c>
      <c r="X428" s="102">
        <f t="shared" si="153"/>
        <v>2</v>
      </c>
      <c r="Y428" s="102">
        <f t="shared" si="154"/>
        <v>1</v>
      </c>
      <c r="Z428" s="102">
        <f t="shared" si="155"/>
        <v>1</v>
      </c>
      <c r="AA428" s="100" t="b">
        <f t="shared" si="156"/>
        <v>1</v>
      </c>
      <c r="AB428" s="100">
        <f t="array" ref="AB428">IF($AA428,MEDIAN(IF(G1SelectionMask="x",IF(INDEX(RawDataRefData,$E428,0)&gt;0,INDEX(RawDataRefData,$E428,0)),"")),"")</f>
        <v>2</v>
      </c>
      <c r="AC428" s="100">
        <f t="array" ref="AC428">IF($AA428,QUARTILE(IF(G1SelectionMask="x",IF(INDEX(RawDataRefData,$E428,0)&gt;0,INDEX(RawDataRefData,$E428,0)),""),1),"")</f>
        <v>1</v>
      </c>
      <c r="AD428" s="100">
        <f t="array" ref="AD428">IF($AA428,QUARTILE(IF(G1SelectionMask="x",IF(INDEX(RawDataRefData,$E428,0)&gt;0,INDEX(RawDataRefData,$E428,0)),""),3),"")</f>
        <v>2.5</v>
      </c>
      <c r="AE428" s="100">
        <f t="array" ref="AE428">IF($AA428,MIN(IF(G1SelectionMask="x",IF(INDEX(RawDataRefData,$E428,0)&gt;0,INDEX(RawDataRefData,$E428,0)),"")),"")</f>
        <v>1</v>
      </c>
      <c r="AF428" s="100">
        <f t="array" ref="AF428">IF($AA428,MAX(IF(G1SelectionMask="x",IF(INDEX(RawDataRefData,$E428,0)&gt;0,INDEX(RawDataRefData,$E428,0)),"")),"")</f>
        <v>4</v>
      </c>
      <c r="AG428" s="100">
        <f t="shared" si="157"/>
        <v>2</v>
      </c>
      <c r="AH428" s="100">
        <f t="array" ref="AH428">IF($AA428,STDEVA(IF(G1SelectionMask="x",IF(INDEX(RawDataRefData,$E428,0)&gt;0,INDEX(RawDataRefData,$E428,0)),"")),"")</f>
        <v>1.1832159566199232</v>
      </c>
      <c r="AI428" s="101" t="b">
        <f t="shared" si="158"/>
        <v>1</v>
      </c>
      <c r="AJ428" s="101">
        <f t="array" ref="AJ428">IF($AI428,MEDIAN(IF(G2SelectionMask="x",IF(INDEX(RawDataRefData,$E428,0)&gt;0,INDEX(RawDataRefData,$E428,0)),"")),"")</f>
        <v>2</v>
      </c>
      <c r="AK428" s="101">
        <f t="array" ref="AK428">IF($AI428,QUARTILE(IF(G2SelectionMask="x",IF(INDEX(RawDataRefData,$E428,0)&gt;0,INDEX(RawDataRefData,$E428,0)),""),1),"")</f>
        <v>1</v>
      </c>
      <c r="AL428" s="101">
        <f t="array" ref="AL428">IF($AI428,QUARTILE(IF(G2SelectionMask="x",IF(INDEX(RawDataRefData,$E428,0)&gt;0,INDEX(RawDataRefData,$E428,0)),""),3),"")</f>
        <v>3.5</v>
      </c>
      <c r="AM428" s="101">
        <f t="array" ref="AM428">IF($AI428,MIN(IF(G2SelectionMask="x",IF(INDEX(RawDataRefData,$E428,0)&gt;0,INDEX(RawDataRefData,$E428,0)),"")),"")</f>
        <v>1</v>
      </c>
      <c r="AN428" s="101">
        <f t="array" ref="AN428">IF($AI428,MAX(IF(G2SelectionMask="x",IF(INDEX(RawDataRefData,$E428,0)&gt;0,INDEX(RawDataRefData,$E428,0)),"")),"")</f>
        <v>4</v>
      </c>
      <c r="AO428" s="101">
        <f t="shared" si="160"/>
        <v>2.2727272727272729</v>
      </c>
      <c r="AP428" s="101">
        <f t="array" ref="AP428">IF($AI428,STDEVA(IF(G2SelectionMask="x",IF(INDEX(RawDataRefData,$E428,0)&gt;0,INDEX(RawDataRefData,$E428,0)),"")),"")</f>
        <v>1.2720777563426766</v>
      </c>
      <c r="AQ428" s="100" t="b">
        <f t="shared" si="161"/>
        <v>0</v>
      </c>
      <c r="AR428" s="100" t="str">
        <f t="array" ref="AR428">IF($AQ428,MEDIAN(IF(G3SelectionMask="x",IF(INDEX(RawDataRefData,$E428,0)&gt;0,INDEX(RawDataRefData,$E428,0)),"")),"")</f>
        <v/>
      </c>
      <c r="AS428" s="100" t="str">
        <f t="array" ref="AS428">IF($AQ428,QUARTILE(IF(G3SelectionMask="x",IF(INDEX(RawDataRefData,$E428,0)&gt;0,INDEX(RawDataRefData,$E428,0)),""),1),"")</f>
        <v/>
      </c>
      <c r="AT428" s="100" t="str">
        <f t="array" ref="AT428">IF($AQ428,QUARTILE(IF(G3SelectionMask="x",IF(INDEX(RawDataRefData,$E428,0)&gt;0,INDEX(RawDataRefData,$E428,0)),""),3),"")</f>
        <v/>
      </c>
      <c r="AU428" s="100" t="str">
        <f t="array" ref="AU428">IF($AQ428,MIN(IF(G3SelectionMask="x",IF(INDEX(RawDataRefData,$E428,0)&gt;0,INDEX(RawDataRefData,$E428,0)),"")),"")</f>
        <v/>
      </c>
      <c r="AV428" s="100" t="str">
        <f t="array" ref="AV428">IF($AQ428,MAX(IF(G3SelectionMask="x",IF(INDEX(RawDataRefData,$E428,0)&gt;0,INDEX(RawDataRefData,$E428,0)),"")),"")</f>
        <v/>
      </c>
      <c r="AW428" s="100" t="str">
        <f t="shared" si="162"/>
        <v/>
      </c>
      <c r="AX428" s="100" t="str">
        <f t="array" ref="AX428">IF($AQ428,STDEVA(IF(G3SelectionMask="x",IF(INDEX(RawDataRefData,$E428,0)&gt;0,INDEX(RawDataRefData,$E428,0)),"")),"")</f>
        <v/>
      </c>
      <c r="AY428" s="101" t="b">
        <f t="shared" si="163"/>
        <v>0</v>
      </c>
      <c r="AZ428" s="101" t="str">
        <f t="array" ref="AZ428">IF($AY428,MEDIAN(IF(G4SelectionMask="x",IF(INDEX(RawDataRefData,$E428,0)&gt;0,INDEX(RawDataRefData,$E428,0)),"")),"")</f>
        <v/>
      </c>
      <c r="BA428" s="101" t="str">
        <f t="array" ref="BA428">IF($AY428,QUARTILE(IF(G4SelectionMask="x",IF(INDEX(RawDataRefData,$E428,0)&gt;0,INDEX(RawDataRefData,$E428,0)),""),1),"")</f>
        <v/>
      </c>
      <c r="BB428" s="101" t="str">
        <f t="array" ref="BB428">IF($AY428,QUARTILE(IF(G4SelectionMask="x",IF(INDEX(RawDataRefData,$E428,0)&gt;0,INDEX(RawDataRefData,$E428,0)),""),3),"")</f>
        <v/>
      </c>
      <c r="BC428" s="101" t="str">
        <f t="array" ref="BC428">IF($AY428,MIN(IF(G4SelectionMask="x",IF(INDEX(RawDataRefData,$E428,0)&gt;0,INDEX(RawDataRefData,$E428,0)),"")),"")</f>
        <v/>
      </c>
      <c r="BD428" s="101" t="str">
        <f t="array" ref="BD428">IF($AY428,MAX(IF(G4SelectionMask="x",IF(INDEX(RawDataRefData,$E428,0)&gt;0,INDEX(RawDataRefData,$E428,0)),"")),"")</f>
        <v/>
      </c>
      <c r="BE428" s="101" t="str">
        <f t="shared" si="164"/>
        <v/>
      </c>
      <c r="BF428" s="101" t="str">
        <f t="array" ref="BF428">IF($AY428,STDEVA(IF(G4SelectionMask="x",IF(INDEX(RawDataRefData,$E428,0)&gt;0,INDEX(RawDataRefData,$E428,0)),"")),"")</f>
        <v/>
      </c>
      <c r="BG428" s="100" t="b">
        <f t="shared" si="165"/>
        <v>0</v>
      </c>
      <c r="BH428" s="100" t="str">
        <f t="array" ref="BH428">IF($BG428,MEDIAN(IF(G5SelectionMask="x",IF(INDEX(RawDataRefData,$E428,0)&gt;0,INDEX(RawDataRefData,$E428,0)),"")),"")</f>
        <v/>
      </c>
      <c r="BI428" s="100" t="str">
        <f t="array" ref="BI428">IF($BG428,QUARTILE(IF(G5SelectionMask="x",IF(INDEX(RawDataRefData,$E428,0)&gt;0,INDEX(RawDataRefData,$E428,0)),""),1),"")</f>
        <v/>
      </c>
      <c r="BJ428" s="100" t="str">
        <f t="array" ref="BJ428">IF($BG428,QUARTILE(IF(G5SelectionMask="x",IF(INDEX(RawDataRefData,$E428,0)&gt;0,INDEX(RawDataRefData,$E428,0)),""),3),"")</f>
        <v/>
      </c>
      <c r="BK428" s="100" t="str">
        <f t="array" ref="BK428">IF($BG428,MIN(IF(G5SelectionMask="x",IF(INDEX(RawDataRefData,$E428,0)&gt;0,INDEX(RawDataRefData,$E428,0)),"")),"")</f>
        <v/>
      </c>
      <c r="BL428" s="100" t="str">
        <f t="array" ref="BL428">IF($BG428,MAX(IF(G5SelectionMask="x",IF(INDEX(RawDataRefData,$E428,0)&gt;0,INDEX(RawDataRefData,$E428,0)),"")),"")</f>
        <v/>
      </c>
      <c r="BM428" s="100" t="str">
        <f t="shared" si="166"/>
        <v/>
      </c>
      <c r="BN428" s="103" t="str">
        <f t="array" ref="BN428">IF($BG428,STDEVA(IF(G5SelectionMask="x",IF(INDEX(RawDataRefData,$E428,0)&gt;0,INDEX(RawDataRefData,$E428,0)),"")),"")</f>
        <v/>
      </c>
      <c r="BO428" s="104"/>
      <c r="BP428" s="105">
        <v>4</v>
      </c>
      <c r="BQ428" s="105">
        <v>1</v>
      </c>
      <c r="BR428" s="105">
        <v>1</v>
      </c>
      <c r="BS428" s="105">
        <v>1</v>
      </c>
      <c r="BT428" s="105">
        <v>2</v>
      </c>
      <c r="BU428" s="105">
        <v>4</v>
      </c>
      <c r="BV428" s="105">
        <v>4</v>
      </c>
      <c r="BW428" s="105">
        <v>3</v>
      </c>
      <c r="BX428" s="105">
        <v>2</v>
      </c>
      <c r="BY428" s="105">
        <v>2</v>
      </c>
      <c r="BZ428" s="105">
        <v>1</v>
      </c>
      <c r="CA428" s="105">
        <v>1</v>
      </c>
      <c r="CB428" s="105">
        <v>4</v>
      </c>
      <c r="CC428" s="105">
        <v>4</v>
      </c>
      <c r="CD428" s="105">
        <v>2</v>
      </c>
    </row>
    <row r="429" spans="1:82" x14ac:dyDescent="0.2">
      <c r="A429" s="33">
        <f t="shared" si="167"/>
        <v>0</v>
      </c>
      <c r="B429" s="209"/>
      <c r="C429" s="194"/>
      <c r="D429" s="203"/>
      <c r="E429" s="72">
        <f t="shared" si="159"/>
        <v>420</v>
      </c>
      <c r="F429" s="9" t="s">
        <v>1939</v>
      </c>
      <c r="G429" s="9" t="s">
        <v>2738</v>
      </c>
      <c r="H429" s="9" t="s">
        <v>55</v>
      </c>
      <c r="I429" s="9" t="s">
        <v>56</v>
      </c>
      <c r="K429" s="100">
        <f t="shared" si="144"/>
        <v>2</v>
      </c>
      <c r="L429" s="100"/>
      <c r="M429" s="100"/>
      <c r="N429" s="100"/>
      <c r="O429" s="100"/>
      <c r="P429" s="101">
        <f t="shared" si="145"/>
        <v>3</v>
      </c>
      <c r="Q429" s="102">
        <f t="shared" si="146"/>
        <v>2</v>
      </c>
      <c r="R429" s="102">
        <f t="shared" si="147"/>
        <v>4</v>
      </c>
      <c r="S429" s="102">
        <f t="shared" si="148"/>
        <v>4</v>
      </c>
      <c r="T429" s="102">
        <f t="shared" si="149"/>
        <v>4</v>
      </c>
      <c r="U429" s="102">
        <f t="shared" si="150"/>
        <v>1</v>
      </c>
      <c r="V429" s="102">
        <f t="shared" si="151"/>
        <v>4</v>
      </c>
      <c r="W429" s="102">
        <f t="shared" si="152"/>
        <v>2</v>
      </c>
      <c r="X429" s="102">
        <f t="shared" si="153"/>
        <v>1</v>
      </c>
      <c r="Y429" s="102">
        <f t="shared" si="154"/>
        <v>2</v>
      </c>
      <c r="Z429" s="102">
        <f t="shared" si="155"/>
        <v>3</v>
      </c>
      <c r="AA429" s="100" t="b">
        <f t="shared" si="156"/>
        <v>1</v>
      </c>
      <c r="AB429" s="100">
        <f t="array" ref="AB429">IF($AA429,MEDIAN(IF(G1SelectionMask="x",IF(INDEX(RawDataRefData,$E429,0)&gt;0,INDEX(RawDataRefData,$E429,0)),"")),"")</f>
        <v>3</v>
      </c>
      <c r="AC429" s="100">
        <f t="array" ref="AC429">IF($AA429,QUARTILE(IF(G1SelectionMask="x",IF(INDEX(RawDataRefData,$E429,0)&gt;0,INDEX(RawDataRefData,$E429,0)),""),1),"")</f>
        <v>2</v>
      </c>
      <c r="AD429" s="100">
        <f t="array" ref="AD429">IF($AA429,QUARTILE(IF(G1SelectionMask="x",IF(INDEX(RawDataRefData,$E429,0)&gt;0,INDEX(RawDataRefData,$E429,0)),""),3),"")</f>
        <v>4</v>
      </c>
      <c r="AE429" s="100">
        <f t="array" ref="AE429">IF($AA429,MIN(IF(G1SelectionMask="x",IF(INDEX(RawDataRefData,$E429,0)&gt;0,INDEX(RawDataRefData,$E429,0)),"")),"")</f>
        <v>1</v>
      </c>
      <c r="AF429" s="100">
        <f t="array" ref="AF429">IF($AA429,MAX(IF(G1SelectionMask="x",IF(INDEX(RawDataRefData,$E429,0)&gt;0,INDEX(RawDataRefData,$E429,0)),"")),"")</f>
        <v>4</v>
      </c>
      <c r="AG429" s="100">
        <f t="shared" si="157"/>
        <v>2.7272727272727271</v>
      </c>
      <c r="AH429" s="100">
        <f t="array" ref="AH429">IF($AA429,STDEVA(IF(G1SelectionMask="x",IF(INDEX(RawDataRefData,$E429,0)&gt;0,INDEX(RawDataRefData,$E429,0)),"")),"")</f>
        <v>1.1908743922772957</v>
      </c>
      <c r="AI429" s="101" t="b">
        <f t="shared" si="158"/>
        <v>1</v>
      </c>
      <c r="AJ429" s="101">
        <f t="array" ref="AJ429">IF($AI429,MEDIAN(IF(G2SelectionMask="x",IF(INDEX(RawDataRefData,$E429,0)&gt;0,INDEX(RawDataRefData,$E429,0)),"")),"")</f>
        <v>3</v>
      </c>
      <c r="AK429" s="101">
        <f t="array" ref="AK429">IF($AI429,QUARTILE(IF(G2SelectionMask="x",IF(INDEX(RawDataRefData,$E429,0)&gt;0,INDEX(RawDataRefData,$E429,0)),""),1),"")</f>
        <v>2</v>
      </c>
      <c r="AL429" s="101">
        <f t="array" ref="AL429">IF($AI429,QUARTILE(IF(G2SelectionMask="x",IF(INDEX(RawDataRefData,$E429,0)&gt;0,INDEX(RawDataRefData,$E429,0)),""),3),"")</f>
        <v>4</v>
      </c>
      <c r="AM429" s="101">
        <f t="array" ref="AM429">IF($AI429,MIN(IF(G2SelectionMask="x",IF(INDEX(RawDataRefData,$E429,0)&gt;0,INDEX(RawDataRefData,$E429,0)),"")),"")</f>
        <v>1</v>
      </c>
      <c r="AN429" s="101">
        <f t="array" ref="AN429">IF($AI429,MAX(IF(G2SelectionMask="x",IF(INDEX(RawDataRefData,$E429,0)&gt;0,INDEX(RawDataRefData,$E429,0)),"")),"")</f>
        <v>4</v>
      </c>
      <c r="AO429" s="101">
        <f t="shared" si="160"/>
        <v>2.9090909090909092</v>
      </c>
      <c r="AP429" s="101">
        <f t="array" ref="AP429">IF($AI429,STDEVA(IF(G2SelectionMask="x",IF(INDEX(RawDataRefData,$E429,0)&gt;0,INDEX(RawDataRefData,$E429,0)),"")),"")</f>
        <v>1.0444659357341868</v>
      </c>
      <c r="AQ429" s="100" t="b">
        <f t="shared" si="161"/>
        <v>0</v>
      </c>
      <c r="AR429" s="100" t="str">
        <f t="array" ref="AR429">IF($AQ429,MEDIAN(IF(G3SelectionMask="x",IF(INDEX(RawDataRefData,$E429,0)&gt;0,INDEX(RawDataRefData,$E429,0)),"")),"")</f>
        <v/>
      </c>
      <c r="AS429" s="100" t="str">
        <f t="array" ref="AS429">IF($AQ429,QUARTILE(IF(G3SelectionMask="x",IF(INDEX(RawDataRefData,$E429,0)&gt;0,INDEX(RawDataRefData,$E429,0)),""),1),"")</f>
        <v/>
      </c>
      <c r="AT429" s="100" t="str">
        <f t="array" ref="AT429">IF($AQ429,QUARTILE(IF(G3SelectionMask="x",IF(INDEX(RawDataRefData,$E429,0)&gt;0,INDEX(RawDataRefData,$E429,0)),""),3),"")</f>
        <v/>
      </c>
      <c r="AU429" s="100" t="str">
        <f t="array" ref="AU429">IF($AQ429,MIN(IF(G3SelectionMask="x",IF(INDEX(RawDataRefData,$E429,0)&gt;0,INDEX(RawDataRefData,$E429,0)),"")),"")</f>
        <v/>
      </c>
      <c r="AV429" s="100" t="str">
        <f t="array" ref="AV429">IF($AQ429,MAX(IF(G3SelectionMask="x",IF(INDEX(RawDataRefData,$E429,0)&gt;0,INDEX(RawDataRefData,$E429,0)),"")),"")</f>
        <v/>
      </c>
      <c r="AW429" s="100" t="str">
        <f t="shared" si="162"/>
        <v/>
      </c>
      <c r="AX429" s="100" t="str">
        <f t="array" ref="AX429">IF($AQ429,STDEVA(IF(G3SelectionMask="x",IF(INDEX(RawDataRefData,$E429,0)&gt;0,INDEX(RawDataRefData,$E429,0)),"")),"")</f>
        <v/>
      </c>
      <c r="AY429" s="101" t="b">
        <f t="shared" si="163"/>
        <v>0</v>
      </c>
      <c r="AZ429" s="101" t="str">
        <f t="array" ref="AZ429">IF($AY429,MEDIAN(IF(G4SelectionMask="x",IF(INDEX(RawDataRefData,$E429,0)&gt;0,INDEX(RawDataRefData,$E429,0)),"")),"")</f>
        <v/>
      </c>
      <c r="BA429" s="101" t="str">
        <f t="array" ref="BA429">IF($AY429,QUARTILE(IF(G4SelectionMask="x",IF(INDEX(RawDataRefData,$E429,0)&gt;0,INDEX(RawDataRefData,$E429,0)),""),1),"")</f>
        <v/>
      </c>
      <c r="BB429" s="101" t="str">
        <f t="array" ref="BB429">IF($AY429,QUARTILE(IF(G4SelectionMask="x",IF(INDEX(RawDataRefData,$E429,0)&gt;0,INDEX(RawDataRefData,$E429,0)),""),3),"")</f>
        <v/>
      </c>
      <c r="BC429" s="101" t="str">
        <f t="array" ref="BC429">IF($AY429,MIN(IF(G4SelectionMask="x",IF(INDEX(RawDataRefData,$E429,0)&gt;0,INDEX(RawDataRefData,$E429,0)),"")),"")</f>
        <v/>
      </c>
      <c r="BD429" s="101" t="str">
        <f t="array" ref="BD429">IF($AY429,MAX(IF(G4SelectionMask="x",IF(INDEX(RawDataRefData,$E429,0)&gt;0,INDEX(RawDataRefData,$E429,0)),"")),"")</f>
        <v/>
      </c>
      <c r="BE429" s="101" t="str">
        <f t="shared" si="164"/>
        <v/>
      </c>
      <c r="BF429" s="101" t="str">
        <f t="array" ref="BF429">IF($AY429,STDEVA(IF(G4SelectionMask="x",IF(INDEX(RawDataRefData,$E429,0)&gt;0,INDEX(RawDataRefData,$E429,0)),"")),"")</f>
        <v/>
      </c>
      <c r="BG429" s="100" t="b">
        <f t="shared" si="165"/>
        <v>0</v>
      </c>
      <c r="BH429" s="100" t="str">
        <f t="array" ref="BH429">IF($BG429,MEDIAN(IF(G5SelectionMask="x",IF(INDEX(RawDataRefData,$E429,0)&gt;0,INDEX(RawDataRefData,$E429,0)),"")),"")</f>
        <v/>
      </c>
      <c r="BI429" s="100" t="str">
        <f t="array" ref="BI429">IF($BG429,QUARTILE(IF(G5SelectionMask="x",IF(INDEX(RawDataRefData,$E429,0)&gt;0,INDEX(RawDataRefData,$E429,0)),""),1),"")</f>
        <v/>
      </c>
      <c r="BJ429" s="100" t="str">
        <f t="array" ref="BJ429">IF($BG429,QUARTILE(IF(G5SelectionMask="x",IF(INDEX(RawDataRefData,$E429,0)&gt;0,INDEX(RawDataRefData,$E429,0)),""),3),"")</f>
        <v/>
      </c>
      <c r="BK429" s="100" t="str">
        <f t="array" ref="BK429">IF($BG429,MIN(IF(G5SelectionMask="x",IF(INDEX(RawDataRefData,$E429,0)&gt;0,INDEX(RawDataRefData,$E429,0)),"")),"")</f>
        <v/>
      </c>
      <c r="BL429" s="100" t="str">
        <f t="array" ref="BL429">IF($BG429,MAX(IF(G5SelectionMask="x",IF(INDEX(RawDataRefData,$E429,0)&gt;0,INDEX(RawDataRefData,$E429,0)),"")),"")</f>
        <v/>
      </c>
      <c r="BM429" s="100" t="str">
        <f t="shared" si="166"/>
        <v/>
      </c>
      <c r="BN429" s="103" t="str">
        <f t="array" ref="BN429">IF($BG429,STDEVA(IF(G5SelectionMask="x",IF(INDEX(RawDataRefData,$E429,0)&gt;0,INDEX(RawDataRefData,$E429,0)),"")),"")</f>
        <v/>
      </c>
      <c r="BO429" s="104"/>
      <c r="BP429" s="105">
        <v>2</v>
      </c>
      <c r="BQ429" s="105">
        <v>3</v>
      </c>
      <c r="BR429" s="105">
        <v>2</v>
      </c>
      <c r="BS429" s="105">
        <v>4</v>
      </c>
      <c r="BT429" s="105">
        <v>4</v>
      </c>
      <c r="BU429" s="105">
        <v>4</v>
      </c>
      <c r="BV429" s="105">
        <v>1</v>
      </c>
      <c r="BW429" s="105">
        <v>4</v>
      </c>
      <c r="BX429" s="105">
        <v>2</v>
      </c>
      <c r="BY429" s="105">
        <v>1</v>
      </c>
      <c r="BZ429" s="105">
        <v>2</v>
      </c>
      <c r="CA429" s="105">
        <v>3</v>
      </c>
      <c r="CB429" s="105">
        <v>4</v>
      </c>
      <c r="CC429" s="105">
        <v>3</v>
      </c>
      <c r="CD429" s="105">
        <v>1</v>
      </c>
    </row>
    <row r="430" spans="1:82" x14ac:dyDescent="0.2">
      <c r="A430" s="33">
        <f t="shared" si="167"/>
        <v>0</v>
      </c>
      <c r="B430" s="209"/>
      <c r="C430" s="194"/>
      <c r="D430" s="203"/>
      <c r="E430" s="72">
        <f t="shared" si="159"/>
        <v>421</v>
      </c>
      <c r="F430" s="9" t="s">
        <v>1940</v>
      </c>
      <c r="H430" s="9" t="s">
        <v>55</v>
      </c>
      <c r="I430" s="9" t="s">
        <v>56</v>
      </c>
      <c r="K430" s="100">
        <f t="shared" si="144"/>
        <v>1</v>
      </c>
      <c r="L430" s="100"/>
      <c r="M430" s="100"/>
      <c r="N430" s="100"/>
      <c r="O430" s="100"/>
      <c r="P430" s="101">
        <f t="shared" si="145"/>
        <v>4</v>
      </c>
      <c r="Q430" s="102">
        <f t="shared" si="146"/>
        <v>1</v>
      </c>
      <c r="R430" s="102">
        <f t="shared" si="147"/>
        <v>4</v>
      </c>
      <c r="S430" s="102">
        <f t="shared" si="148"/>
        <v>2</v>
      </c>
      <c r="T430" s="102">
        <f t="shared" si="149"/>
        <v>2</v>
      </c>
      <c r="U430" s="102">
        <f t="shared" si="150"/>
        <v>1</v>
      </c>
      <c r="V430" s="102">
        <f t="shared" si="151"/>
        <v>4</v>
      </c>
      <c r="W430" s="102">
        <f t="shared" si="152"/>
        <v>2</v>
      </c>
      <c r="X430" s="102">
        <f t="shared" si="153"/>
        <v>4</v>
      </c>
      <c r="Y430" s="102">
        <f t="shared" si="154"/>
        <v>4</v>
      </c>
      <c r="Z430" s="102">
        <f t="shared" si="155"/>
        <v>3</v>
      </c>
      <c r="AA430" s="100" t="b">
        <f t="shared" si="156"/>
        <v>1</v>
      </c>
      <c r="AB430" s="100">
        <f t="array" ref="AB430">IF($AA430,MEDIAN(IF(G1SelectionMask="x",IF(INDEX(RawDataRefData,$E430,0)&gt;0,INDEX(RawDataRefData,$E430,0)),"")),"")</f>
        <v>3</v>
      </c>
      <c r="AC430" s="100">
        <f t="array" ref="AC430">IF($AA430,QUARTILE(IF(G1SelectionMask="x",IF(INDEX(RawDataRefData,$E430,0)&gt;0,INDEX(RawDataRefData,$E430,0)),""),1),"")</f>
        <v>2</v>
      </c>
      <c r="AD430" s="100">
        <f t="array" ref="AD430">IF($AA430,QUARTILE(IF(G1SelectionMask="x",IF(INDEX(RawDataRefData,$E430,0)&gt;0,INDEX(RawDataRefData,$E430,0)),""),3),"")</f>
        <v>4</v>
      </c>
      <c r="AE430" s="100">
        <f t="array" ref="AE430">IF($AA430,MIN(IF(G1SelectionMask="x",IF(INDEX(RawDataRefData,$E430,0)&gt;0,INDEX(RawDataRefData,$E430,0)),"")),"")</f>
        <v>1</v>
      </c>
      <c r="AF430" s="100">
        <f t="array" ref="AF430">IF($AA430,MAX(IF(G1SelectionMask="x",IF(INDEX(RawDataRefData,$E430,0)&gt;0,INDEX(RawDataRefData,$E430,0)),"")),"")</f>
        <v>4</v>
      </c>
      <c r="AG430" s="100">
        <f t="shared" si="157"/>
        <v>2.8181818181818183</v>
      </c>
      <c r="AH430" s="100">
        <f t="array" ref="AH430">IF($AA430,STDEVA(IF(G1SelectionMask="x",IF(INDEX(RawDataRefData,$E430,0)&gt;0,INDEX(RawDataRefData,$E430,0)),"")),"")</f>
        <v>1.2504544628399563</v>
      </c>
      <c r="AI430" s="101" t="b">
        <f t="shared" si="158"/>
        <v>1</v>
      </c>
      <c r="AJ430" s="101">
        <f t="array" ref="AJ430">IF($AI430,MEDIAN(IF(G2SelectionMask="x",IF(INDEX(RawDataRefData,$E430,0)&gt;0,INDEX(RawDataRefData,$E430,0)),"")),"")</f>
        <v>3</v>
      </c>
      <c r="AK430" s="101">
        <f t="array" ref="AK430">IF($AI430,QUARTILE(IF(G2SelectionMask="x",IF(INDEX(RawDataRefData,$E430,0)&gt;0,INDEX(RawDataRefData,$E430,0)),""),1),"")</f>
        <v>2</v>
      </c>
      <c r="AL430" s="101">
        <f t="array" ref="AL430">IF($AI430,QUARTILE(IF(G2SelectionMask="x",IF(INDEX(RawDataRefData,$E430,0)&gt;0,INDEX(RawDataRefData,$E430,0)),""),3),"")</f>
        <v>3.5</v>
      </c>
      <c r="AM430" s="101">
        <f t="array" ref="AM430">IF($AI430,MIN(IF(G2SelectionMask="x",IF(INDEX(RawDataRefData,$E430,0)&gt;0,INDEX(RawDataRefData,$E430,0)),"")),"")</f>
        <v>1</v>
      </c>
      <c r="AN430" s="101">
        <f t="array" ref="AN430">IF($AI430,MAX(IF(G2SelectionMask="x",IF(INDEX(RawDataRefData,$E430,0)&gt;0,INDEX(RawDataRefData,$E430,0)),"")),"")</f>
        <v>4</v>
      </c>
      <c r="AO430" s="101">
        <f t="shared" si="160"/>
        <v>2.6363636363636362</v>
      </c>
      <c r="AP430" s="101">
        <f t="array" ref="AP430">IF($AI430,STDEVA(IF(G2SelectionMask="x",IF(INDEX(RawDataRefData,$E430,0)&gt;0,INDEX(RawDataRefData,$E430,0)),"")),"")</f>
        <v>1.1200649331826502</v>
      </c>
      <c r="AQ430" s="100" t="b">
        <f t="shared" si="161"/>
        <v>0</v>
      </c>
      <c r="AR430" s="100" t="str">
        <f t="array" ref="AR430">IF($AQ430,MEDIAN(IF(G3SelectionMask="x",IF(INDEX(RawDataRefData,$E430,0)&gt;0,INDEX(RawDataRefData,$E430,0)),"")),"")</f>
        <v/>
      </c>
      <c r="AS430" s="100" t="str">
        <f t="array" ref="AS430">IF($AQ430,QUARTILE(IF(G3SelectionMask="x",IF(INDEX(RawDataRefData,$E430,0)&gt;0,INDEX(RawDataRefData,$E430,0)),""),1),"")</f>
        <v/>
      </c>
      <c r="AT430" s="100" t="str">
        <f t="array" ref="AT430">IF($AQ430,QUARTILE(IF(G3SelectionMask="x",IF(INDEX(RawDataRefData,$E430,0)&gt;0,INDEX(RawDataRefData,$E430,0)),""),3),"")</f>
        <v/>
      </c>
      <c r="AU430" s="100" t="str">
        <f t="array" ref="AU430">IF($AQ430,MIN(IF(G3SelectionMask="x",IF(INDEX(RawDataRefData,$E430,0)&gt;0,INDEX(RawDataRefData,$E430,0)),"")),"")</f>
        <v/>
      </c>
      <c r="AV430" s="100" t="str">
        <f t="array" ref="AV430">IF($AQ430,MAX(IF(G3SelectionMask="x",IF(INDEX(RawDataRefData,$E430,0)&gt;0,INDEX(RawDataRefData,$E430,0)),"")),"")</f>
        <v/>
      </c>
      <c r="AW430" s="100" t="str">
        <f t="shared" si="162"/>
        <v/>
      </c>
      <c r="AX430" s="100" t="str">
        <f t="array" ref="AX430">IF($AQ430,STDEVA(IF(G3SelectionMask="x",IF(INDEX(RawDataRefData,$E430,0)&gt;0,INDEX(RawDataRefData,$E430,0)),"")),"")</f>
        <v/>
      </c>
      <c r="AY430" s="101" t="b">
        <f t="shared" si="163"/>
        <v>0</v>
      </c>
      <c r="AZ430" s="101" t="str">
        <f t="array" ref="AZ430">IF($AY430,MEDIAN(IF(G4SelectionMask="x",IF(INDEX(RawDataRefData,$E430,0)&gt;0,INDEX(RawDataRefData,$E430,0)),"")),"")</f>
        <v/>
      </c>
      <c r="BA430" s="101" t="str">
        <f t="array" ref="BA430">IF($AY430,QUARTILE(IF(G4SelectionMask="x",IF(INDEX(RawDataRefData,$E430,0)&gt;0,INDEX(RawDataRefData,$E430,0)),""),1),"")</f>
        <v/>
      </c>
      <c r="BB430" s="101" t="str">
        <f t="array" ref="BB430">IF($AY430,QUARTILE(IF(G4SelectionMask="x",IF(INDEX(RawDataRefData,$E430,0)&gt;0,INDEX(RawDataRefData,$E430,0)),""),3),"")</f>
        <v/>
      </c>
      <c r="BC430" s="101" t="str">
        <f t="array" ref="BC430">IF($AY430,MIN(IF(G4SelectionMask="x",IF(INDEX(RawDataRefData,$E430,0)&gt;0,INDEX(RawDataRefData,$E430,0)),"")),"")</f>
        <v/>
      </c>
      <c r="BD430" s="101" t="str">
        <f t="array" ref="BD430">IF($AY430,MAX(IF(G4SelectionMask="x",IF(INDEX(RawDataRefData,$E430,0)&gt;0,INDEX(RawDataRefData,$E430,0)),"")),"")</f>
        <v/>
      </c>
      <c r="BE430" s="101" t="str">
        <f t="shared" si="164"/>
        <v/>
      </c>
      <c r="BF430" s="101" t="str">
        <f t="array" ref="BF430">IF($AY430,STDEVA(IF(G4SelectionMask="x",IF(INDEX(RawDataRefData,$E430,0)&gt;0,INDEX(RawDataRefData,$E430,0)),"")),"")</f>
        <v/>
      </c>
      <c r="BG430" s="100" t="b">
        <f t="shared" si="165"/>
        <v>0</v>
      </c>
      <c r="BH430" s="100" t="str">
        <f t="array" ref="BH430">IF($BG430,MEDIAN(IF(G5SelectionMask="x",IF(INDEX(RawDataRefData,$E430,0)&gt;0,INDEX(RawDataRefData,$E430,0)),"")),"")</f>
        <v/>
      </c>
      <c r="BI430" s="100" t="str">
        <f t="array" ref="BI430">IF($BG430,QUARTILE(IF(G5SelectionMask="x",IF(INDEX(RawDataRefData,$E430,0)&gt;0,INDEX(RawDataRefData,$E430,0)),""),1),"")</f>
        <v/>
      </c>
      <c r="BJ430" s="100" t="str">
        <f t="array" ref="BJ430">IF($BG430,QUARTILE(IF(G5SelectionMask="x",IF(INDEX(RawDataRefData,$E430,0)&gt;0,INDEX(RawDataRefData,$E430,0)),""),3),"")</f>
        <v/>
      </c>
      <c r="BK430" s="100" t="str">
        <f t="array" ref="BK430">IF($BG430,MIN(IF(G5SelectionMask="x",IF(INDEX(RawDataRefData,$E430,0)&gt;0,INDEX(RawDataRefData,$E430,0)),"")),"")</f>
        <v/>
      </c>
      <c r="BL430" s="100" t="str">
        <f t="array" ref="BL430">IF($BG430,MAX(IF(G5SelectionMask="x",IF(INDEX(RawDataRefData,$E430,0)&gt;0,INDEX(RawDataRefData,$E430,0)),"")),"")</f>
        <v/>
      </c>
      <c r="BM430" s="100" t="str">
        <f t="shared" si="166"/>
        <v/>
      </c>
      <c r="BN430" s="103" t="str">
        <f t="array" ref="BN430">IF($BG430,STDEVA(IF(G5SelectionMask="x",IF(INDEX(RawDataRefData,$E430,0)&gt;0,INDEX(RawDataRefData,$E430,0)),"")),"")</f>
        <v/>
      </c>
      <c r="BO430" s="104"/>
      <c r="BP430" s="105">
        <v>1</v>
      </c>
      <c r="BQ430" s="105">
        <v>4</v>
      </c>
      <c r="BR430" s="105">
        <v>1</v>
      </c>
      <c r="BS430" s="105">
        <v>4</v>
      </c>
      <c r="BT430" s="105">
        <v>2</v>
      </c>
      <c r="BU430" s="105">
        <v>2</v>
      </c>
      <c r="BV430" s="105">
        <v>1</v>
      </c>
      <c r="BW430" s="105">
        <v>4</v>
      </c>
      <c r="BX430" s="105">
        <v>2</v>
      </c>
      <c r="BY430" s="105">
        <v>4</v>
      </c>
      <c r="BZ430" s="105">
        <v>4</v>
      </c>
      <c r="CA430" s="105">
        <v>3</v>
      </c>
      <c r="CB430" s="105">
        <v>3</v>
      </c>
      <c r="CC430" s="105">
        <v>1</v>
      </c>
      <c r="CD430" s="105">
        <v>3</v>
      </c>
    </row>
    <row r="431" spans="1:82" x14ac:dyDescent="0.2">
      <c r="A431" s="33">
        <f t="shared" si="167"/>
        <v>0</v>
      </c>
      <c r="B431" s="209"/>
      <c r="C431" s="194"/>
      <c r="D431" s="203"/>
      <c r="E431" s="72">
        <f t="shared" si="159"/>
        <v>422</v>
      </c>
      <c r="F431" s="9" t="s">
        <v>1941</v>
      </c>
      <c r="H431" s="9" t="s">
        <v>55</v>
      </c>
      <c r="I431" s="9" t="s">
        <v>56</v>
      </c>
      <c r="K431" s="100">
        <f t="shared" si="144"/>
        <v>2</v>
      </c>
      <c r="L431" s="100"/>
      <c r="M431" s="100"/>
      <c r="N431" s="100"/>
      <c r="O431" s="100"/>
      <c r="P431" s="101">
        <f t="shared" si="145"/>
        <v>1</v>
      </c>
      <c r="Q431" s="102">
        <f t="shared" si="146"/>
        <v>4</v>
      </c>
      <c r="R431" s="102">
        <f t="shared" si="147"/>
        <v>2</v>
      </c>
      <c r="S431" s="102">
        <f t="shared" si="148"/>
        <v>2</v>
      </c>
      <c r="T431" s="102">
        <f t="shared" si="149"/>
        <v>2</v>
      </c>
      <c r="U431" s="102">
        <f t="shared" si="150"/>
        <v>1</v>
      </c>
      <c r="V431" s="102">
        <f t="shared" si="151"/>
        <v>4</v>
      </c>
      <c r="W431" s="102">
        <f t="shared" si="152"/>
        <v>3</v>
      </c>
      <c r="X431" s="102">
        <f t="shared" si="153"/>
        <v>2</v>
      </c>
      <c r="Y431" s="102">
        <f t="shared" si="154"/>
        <v>4</v>
      </c>
      <c r="Z431" s="102">
        <f t="shared" si="155"/>
        <v>4</v>
      </c>
      <c r="AA431" s="100" t="b">
        <f t="shared" si="156"/>
        <v>1</v>
      </c>
      <c r="AB431" s="100">
        <f t="array" ref="AB431">IF($AA431,MEDIAN(IF(G1SelectionMask="x",IF(INDEX(RawDataRefData,$E431,0)&gt;0,INDEX(RawDataRefData,$E431,0)),"")),"")</f>
        <v>2</v>
      </c>
      <c r="AC431" s="100">
        <f t="array" ref="AC431">IF($AA431,QUARTILE(IF(G1SelectionMask="x",IF(INDEX(RawDataRefData,$E431,0)&gt;0,INDEX(RawDataRefData,$E431,0)),""),1),"")</f>
        <v>2</v>
      </c>
      <c r="AD431" s="100">
        <f t="array" ref="AD431">IF($AA431,QUARTILE(IF(G1SelectionMask="x",IF(INDEX(RawDataRefData,$E431,0)&gt;0,INDEX(RawDataRefData,$E431,0)),""),3),"")</f>
        <v>4</v>
      </c>
      <c r="AE431" s="100">
        <f t="array" ref="AE431">IF($AA431,MIN(IF(G1SelectionMask="x",IF(INDEX(RawDataRefData,$E431,0)&gt;0,INDEX(RawDataRefData,$E431,0)),"")),"")</f>
        <v>1</v>
      </c>
      <c r="AF431" s="100">
        <f t="array" ref="AF431">IF($AA431,MAX(IF(G1SelectionMask="x",IF(INDEX(RawDataRefData,$E431,0)&gt;0,INDEX(RawDataRefData,$E431,0)),"")),"")</f>
        <v>4</v>
      </c>
      <c r="AG431" s="100">
        <f t="shared" si="157"/>
        <v>2.6363636363636362</v>
      </c>
      <c r="AH431" s="100">
        <f t="array" ref="AH431">IF($AA431,STDEVA(IF(G1SelectionMask="x",IF(INDEX(RawDataRefData,$E431,0)&gt;0,INDEX(RawDataRefData,$E431,0)),"")),"")</f>
        <v>1.2060453783110545</v>
      </c>
      <c r="AI431" s="101" t="b">
        <f t="shared" si="158"/>
        <v>1</v>
      </c>
      <c r="AJ431" s="101">
        <f t="array" ref="AJ431">IF($AI431,MEDIAN(IF(G2SelectionMask="x",IF(INDEX(RawDataRefData,$E431,0)&gt;0,INDEX(RawDataRefData,$E431,0)),"")),"")</f>
        <v>2</v>
      </c>
      <c r="AK431" s="101">
        <f t="array" ref="AK431">IF($AI431,QUARTILE(IF(G2SelectionMask="x",IF(INDEX(RawDataRefData,$E431,0)&gt;0,INDEX(RawDataRefData,$E431,0)),""),1),"")</f>
        <v>2</v>
      </c>
      <c r="AL431" s="101">
        <f t="array" ref="AL431">IF($AI431,QUARTILE(IF(G2SelectionMask="x",IF(INDEX(RawDataRefData,$E431,0)&gt;0,INDEX(RawDataRefData,$E431,0)),""),3),"")</f>
        <v>4</v>
      </c>
      <c r="AM431" s="101">
        <f t="array" ref="AM431">IF($AI431,MIN(IF(G2SelectionMask="x",IF(INDEX(RawDataRefData,$E431,0)&gt;0,INDEX(RawDataRefData,$E431,0)),"")),"")</f>
        <v>1</v>
      </c>
      <c r="AN431" s="101">
        <f t="array" ref="AN431">IF($AI431,MAX(IF(G2SelectionMask="x",IF(INDEX(RawDataRefData,$E431,0)&gt;0,INDEX(RawDataRefData,$E431,0)),"")),"")</f>
        <v>4</v>
      </c>
      <c r="AO431" s="101">
        <f t="shared" si="160"/>
        <v>2.6363636363636362</v>
      </c>
      <c r="AP431" s="101">
        <f t="array" ref="AP431">IF($AI431,STDEVA(IF(G2SelectionMask="x",IF(INDEX(RawDataRefData,$E431,0)&gt;0,INDEX(RawDataRefData,$E431,0)),"")),"")</f>
        <v>1.2060453783110545</v>
      </c>
      <c r="AQ431" s="100" t="b">
        <f t="shared" si="161"/>
        <v>0</v>
      </c>
      <c r="AR431" s="100" t="str">
        <f t="array" ref="AR431">IF($AQ431,MEDIAN(IF(G3SelectionMask="x",IF(INDEX(RawDataRefData,$E431,0)&gt;0,INDEX(RawDataRefData,$E431,0)),"")),"")</f>
        <v/>
      </c>
      <c r="AS431" s="100" t="str">
        <f t="array" ref="AS431">IF($AQ431,QUARTILE(IF(G3SelectionMask="x",IF(INDEX(RawDataRefData,$E431,0)&gt;0,INDEX(RawDataRefData,$E431,0)),""),1),"")</f>
        <v/>
      </c>
      <c r="AT431" s="100" t="str">
        <f t="array" ref="AT431">IF($AQ431,QUARTILE(IF(G3SelectionMask="x",IF(INDEX(RawDataRefData,$E431,0)&gt;0,INDEX(RawDataRefData,$E431,0)),""),3),"")</f>
        <v/>
      </c>
      <c r="AU431" s="100" t="str">
        <f t="array" ref="AU431">IF($AQ431,MIN(IF(G3SelectionMask="x",IF(INDEX(RawDataRefData,$E431,0)&gt;0,INDEX(RawDataRefData,$E431,0)),"")),"")</f>
        <v/>
      </c>
      <c r="AV431" s="100" t="str">
        <f t="array" ref="AV431">IF($AQ431,MAX(IF(G3SelectionMask="x",IF(INDEX(RawDataRefData,$E431,0)&gt;0,INDEX(RawDataRefData,$E431,0)),"")),"")</f>
        <v/>
      </c>
      <c r="AW431" s="100" t="str">
        <f t="shared" si="162"/>
        <v/>
      </c>
      <c r="AX431" s="100" t="str">
        <f t="array" ref="AX431">IF($AQ431,STDEVA(IF(G3SelectionMask="x",IF(INDEX(RawDataRefData,$E431,0)&gt;0,INDEX(RawDataRefData,$E431,0)),"")),"")</f>
        <v/>
      </c>
      <c r="AY431" s="101" t="b">
        <f t="shared" si="163"/>
        <v>0</v>
      </c>
      <c r="AZ431" s="101" t="str">
        <f t="array" ref="AZ431">IF($AY431,MEDIAN(IF(G4SelectionMask="x",IF(INDEX(RawDataRefData,$E431,0)&gt;0,INDEX(RawDataRefData,$E431,0)),"")),"")</f>
        <v/>
      </c>
      <c r="BA431" s="101" t="str">
        <f t="array" ref="BA431">IF($AY431,QUARTILE(IF(G4SelectionMask="x",IF(INDEX(RawDataRefData,$E431,0)&gt;0,INDEX(RawDataRefData,$E431,0)),""),1),"")</f>
        <v/>
      </c>
      <c r="BB431" s="101" t="str">
        <f t="array" ref="BB431">IF($AY431,QUARTILE(IF(G4SelectionMask="x",IF(INDEX(RawDataRefData,$E431,0)&gt;0,INDEX(RawDataRefData,$E431,0)),""),3),"")</f>
        <v/>
      </c>
      <c r="BC431" s="101" t="str">
        <f t="array" ref="BC431">IF($AY431,MIN(IF(G4SelectionMask="x",IF(INDEX(RawDataRefData,$E431,0)&gt;0,INDEX(RawDataRefData,$E431,0)),"")),"")</f>
        <v/>
      </c>
      <c r="BD431" s="101" t="str">
        <f t="array" ref="BD431">IF($AY431,MAX(IF(G4SelectionMask="x",IF(INDEX(RawDataRefData,$E431,0)&gt;0,INDEX(RawDataRefData,$E431,0)),"")),"")</f>
        <v/>
      </c>
      <c r="BE431" s="101" t="str">
        <f t="shared" si="164"/>
        <v/>
      </c>
      <c r="BF431" s="101" t="str">
        <f t="array" ref="BF431">IF($AY431,STDEVA(IF(G4SelectionMask="x",IF(INDEX(RawDataRefData,$E431,0)&gt;0,INDEX(RawDataRefData,$E431,0)),"")),"")</f>
        <v/>
      </c>
      <c r="BG431" s="100" t="b">
        <f t="shared" si="165"/>
        <v>0</v>
      </c>
      <c r="BH431" s="100" t="str">
        <f t="array" ref="BH431">IF($BG431,MEDIAN(IF(G5SelectionMask="x",IF(INDEX(RawDataRefData,$E431,0)&gt;0,INDEX(RawDataRefData,$E431,0)),"")),"")</f>
        <v/>
      </c>
      <c r="BI431" s="100" t="str">
        <f t="array" ref="BI431">IF($BG431,QUARTILE(IF(G5SelectionMask="x",IF(INDEX(RawDataRefData,$E431,0)&gt;0,INDEX(RawDataRefData,$E431,0)),""),1),"")</f>
        <v/>
      </c>
      <c r="BJ431" s="100" t="str">
        <f t="array" ref="BJ431">IF($BG431,QUARTILE(IF(G5SelectionMask="x",IF(INDEX(RawDataRefData,$E431,0)&gt;0,INDEX(RawDataRefData,$E431,0)),""),3),"")</f>
        <v/>
      </c>
      <c r="BK431" s="100" t="str">
        <f t="array" ref="BK431">IF($BG431,MIN(IF(G5SelectionMask="x",IF(INDEX(RawDataRefData,$E431,0)&gt;0,INDEX(RawDataRefData,$E431,0)),"")),"")</f>
        <v/>
      </c>
      <c r="BL431" s="100" t="str">
        <f t="array" ref="BL431">IF($BG431,MAX(IF(G5SelectionMask="x",IF(INDEX(RawDataRefData,$E431,0)&gt;0,INDEX(RawDataRefData,$E431,0)),"")),"")</f>
        <v/>
      </c>
      <c r="BM431" s="100" t="str">
        <f t="shared" si="166"/>
        <v/>
      </c>
      <c r="BN431" s="103" t="str">
        <f t="array" ref="BN431">IF($BG431,STDEVA(IF(G5SelectionMask="x",IF(INDEX(RawDataRefData,$E431,0)&gt;0,INDEX(RawDataRefData,$E431,0)),"")),"")</f>
        <v/>
      </c>
      <c r="BO431" s="104"/>
      <c r="BP431" s="105">
        <v>2</v>
      </c>
      <c r="BQ431" s="105">
        <v>1</v>
      </c>
      <c r="BR431" s="105">
        <v>4</v>
      </c>
      <c r="BS431" s="105">
        <v>2</v>
      </c>
      <c r="BT431" s="105">
        <v>2</v>
      </c>
      <c r="BU431" s="105">
        <v>2</v>
      </c>
      <c r="BV431" s="105">
        <v>1</v>
      </c>
      <c r="BW431" s="105">
        <v>4</v>
      </c>
      <c r="BX431" s="105">
        <v>3</v>
      </c>
      <c r="BY431" s="105">
        <v>2</v>
      </c>
      <c r="BZ431" s="105">
        <v>4</v>
      </c>
      <c r="CA431" s="105">
        <v>4</v>
      </c>
      <c r="CB431" s="105">
        <v>2</v>
      </c>
      <c r="CC431" s="105">
        <v>1</v>
      </c>
      <c r="CD431" s="105">
        <v>2</v>
      </c>
    </row>
    <row r="432" spans="1:82" ht="13.5" thickBot="1" x14ac:dyDescent="0.25">
      <c r="A432" s="33">
        <f t="shared" si="167"/>
        <v>0</v>
      </c>
      <c r="B432" s="209"/>
      <c r="C432" s="194"/>
      <c r="D432" s="204"/>
      <c r="E432" s="72">
        <f t="shared" si="159"/>
        <v>423</v>
      </c>
      <c r="F432" s="9" t="s">
        <v>1942</v>
      </c>
      <c r="H432" s="9" t="s">
        <v>55</v>
      </c>
      <c r="I432" s="9" t="s">
        <v>56</v>
      </c>
      <c r="K432" s="100">
        <f t="shared" si="144"/>
        <v>3</v>
      </c>
      <c r="L432" s="100"/>
      <c r="M432" s="100"/>
      <c r="N432" s="100"/>
      <c r="O432" s="100"/>
      <c r="P432" s="101">
        <f t="shared" si="145"/>
        <v>4</v>
      </c>
      <c r="Q432" s="102">
        <f t="shared" si="146"/>
        <v>1</v>
      </c>
      <c r="R432" s="102">
        <f t="shared" si="147"/>
        <v>1</v>
      </c>
      <c r="S432" s="102">
        <f t="shared" si="148"/>
        <v>2</v>
      </c>
      <c r="T432" s="102">
        <f t="shared" si="149"/>
        <v>4</v>
      </c>
      <c r="U432" s="102">
        <f t="shared" si="150"/>
        <v>2</v>
      </c>
      <c r="V432" s="102">
        <f t="shared" si="151"/>
        <v>2</v>
      </c>
      <c r="W432" s="102">
        <f t="shared" si="152"/>
        <v>2</v>
      </c>
      <c r="X432" s="102">
        <f t="shared" si="153"/>
        <v>1</v>
      </c>
      <c r="Y432" s="102">
        <f t="shared" si="154"/>
        <v>4</v>
      </c>
      <c r="Z432" s="102">
        <f t="shared" si="155"/>
        <v>1</v>
      </c>
      <c r="AA432" s="100" t="b">
        <f t="shared" si="156"/>
        <v>1</v>
      </c>
      <c r="AB432" s="100">
        <f t="array" ref="AB432">IF($AA432,MEDIAN(IF(G1SelectionMask="x",IF(INDEX(RawDataRefData,$E432,0)&gt;0,INDEX(RawDataRefData,$E432,0)),"")),"")</f>
        <v>2</v>
      </c>
      <c r="AC432" s="100">
        <f t="array" ref="AC432">IF($AA432,QUARTILE(IF(G1SelectionMask="x",IF(INDEX(RawDataRefData,$E432,0)&gt;0,INDEX(RawDataRefData,$E432,0)),""),1),"")</f>
        <v>1</v>
      </c>
      <c r="AD432" s="100">
        <f t="array" ref="AD432">IF($AA432,QUARTILE(IF(G1SelectionMask="x",IF(INDEX(RawDataRefData,$E432,0)&gt;0,INDEX(RawDataRefData,$E432,0)),""),3),"")</f>
        <v>3</v>
      </c>
      <c r="AE432" s="100">
        <f t="array" ref="AE432">IF($AA432,MIN(IF(G1SelectionMask="x",IF(INDEX(RawDataRefData,$E432,0)&gt;0,INDEX(RawDataRefData,$E432,0)),"")),"")</f>
        <v>1</v>
      </c>
      <c r="AF432" s="100">
        <f t="array" ref="AF432">IF($AA432,MAX(IF(G1SelectionMask="x",IF(INDEX(RawDataRefData,$E432,0)&gt;0,INDEX(RawDataRefData,$E432,0)),"")),"")</f>
        <v>4</v>
      </c>
      <c r="AG432" s="100">
        <f t="shared" si="157"/>
        <v>2.1818181818181817</v>
      </c>
      <c r="AH432" s="100">
        <f t="array" ref="AH432">IF($AA432,STDEVA(IF(G1SelectionMask="x",IF(INDEX(RawDataRefData,$E432,0)&gt;0,INDEX(RawDataRefData,$E432,0)),"")),"")</f>
        <v>1.2504544628399561</v>
      </c>
      <c r="AI432" s="101" t="b">
        <f t="shared" si="158"/>
        <v>1</v>
      </c>
      <c r="AJ432" s="101">
        <f t="array" ref="AJ432">IF($AI432,MEDIAN(IF(G2SelectionMask="x",IF(INDEX(RawDataRefData,$E432,0)&gt;0,INDEX(RawDataRefData,$E432,0)),"")),"")</f>
        <v>2</v>
      </c>
      <c r="AK432" s="101">
        <f t="array" ref="AK432">IF($AI432,QUARTILE(IF(G2SelectionMask="x",IF(INDEX(RawDataRefData,$E432,0)&gt;0,INDEX(RawDataRefData,$E432,0)),""),1),"")</f>
        <v>1</v>
      </c>
      <c r="AL432" s="101">
        <f t="array" ref="AL432">IF($AI432,QUARTILE(IF(G2SelectionMask="x",IF(INDEX(RawDataRefData,$E432,0)&gt;0,INDEX(RawDataRefData,$E432,0)),""),3),"")</f>
        <v>3.5</v>
      </c>
      <c r="AM432" s="101">
        <f t="array" ref="AM432">IF($AI432,MIN(IF(G2SelectionMask="x",IF(INDEX(RawDataRefData,$E432,0)&gt;0,INDEX(RawDataRefData,$E432,0)),"")),"")</f>
        <v>1</v>
      </c>
      <c r="AN432" s="101">
        <f t="array" ref="AN432">IF($AI432,MAX(IF(G2SelectionMask="x",IF(INDEX(RawDataRefData,$E432,0)&gt;0,INDEX(RawDataRefData,$E432,0)),"")),"")</f>
        <v>4</v>
      </c>
      <c r="AO432" s="101">
        <f t="shared" si="160"/>
        <v>2.2727272727272729</v>
      </c>
      <c r="AP432" s="101">
        <f t="array" ref="AP432">IF($AI432,STDEVA(IF(G2SelectionMask="x",IF(INDEX(RawDataRefData,$E432,0)&gt;0,INDEX(RawDataRefData,$E432,0)),"")),"")</f>
        <v>1.2720777563426766</v>
      </c>
      <c r="AQ432" s="100" t="b">
        <f t="shared" si="161"/>
        <v>0</v>
      </c>
      <c r="AR432" s="100" t="str">
        <f t="array" ref="AR432">IF($AQ432,MEDIAN(IF(G3SelectionMask="x",IF(INDEX(RawDataRefData,$E432,0)&gt;0,INDEX(RawDataRefData,$E432,0)),"")),"")</f>
        <v/>
      </c>
      <c r="AS432" s="100" t="str">
        <f t="array" ref="AS432">IF($AQ432,QUARTILE(IF(G3SelectionMask="x",IF(INDEX(RawDataRefData,$E432,0)&gt;0,INDEX(RawDataRefData,$E432,0)),""),1),"")</f>
        <v/>
      </c>
      <c r="AT432" s="100" t="str">
        <f t="array" ref="AT432">IF($AQ432,QUARTILE(IF(G3SelectionMask="x",IF(INDEX(RawDataRefData,$E432,0)&gt;0,INDEX(RawDataRefData,$E432,0)),""),3),"")</f>
        <v/>
      </c>
      <c r="AU432" s="100" t="str">
        <f t="array" ref="AU432">IF($AQ432,MIN(IF(G3SelectionMask="x",IF(INDEX(RawDataRefData,$E432,0)&gt;0,INDEX(RawDataRefData,$E432,0)),"")),"")</f>
        <v/>
      </c>
      <c r="AV432" s="100" t="str">
        <f t="array" ref="AV432">IF($AQ432,MAX(IF(G3SelectionMask="x",IF(INDEX(RawDataRefData,$E432,0)&gt;0,INDEX(RawDataRefData,$E432,0)),"")),"")</f>
        <v/>
      </c>
      <c r="AW432" s="100" t="str">
        <f t="shared" si="162"/>
        <v/>
      </c>
      <c r="AX432" s="100" t="str">
        <f t="array" ref="AX432">IF($AQ432,STDEVA(IF(G3SelectionMask="x",IF(INDEX(RawDataRefData,$E432,0)&gt;0,INDEX(RawDataRefData,$E432,0)),"")),"")</f>
        <v/>
      </c>
      <c r="AY432" s="101" t="b">
        <f t="shared" si="163"/>
        <v>0</v>
      </c>
      <c r="AZ432" s="101" t="str">
        <f t="array" ref="AZ432">IF($AY432,MEDIAN(IF(G4SelectionMask="x",IF(INDEX(RawDataRefData,$E432,0)&gt;0,INDEX(RawDataRefData,$E432,0)),"")),"")</f>
        <v/>
      </c>
      <c r="BA432" s="101" t="str">
        <f t="array" ref="BA432">IF($AY432,QUARTILE(IF(G4SelectionMask="x",IF(INDEX(RawDataRefData,$E432,0)&gt;0,INDEX(RawDataRefData,$E432,0)),""),1),"")</f>
        <v/>
      </c>
      <c r="BB432" s="101" t="str">
        <f t="array" ref="BB432">IF($AY432,QUARTILE(IF(G4SelectionMask="x",IF(INDEX(RawDataRefData,$E432,0)&gt;0,INDEX(RawDataRefData,$E432,0)),""),3),"")</f>
        <v/>
      </c>
      <c r="BC432" s="101" t="str">
        <f t="array" ref="BC432">IF($AY432,MIN(IF(G4SelectionMask="x",IF(INDEX(RawDataRefData,$E432,0)&gt;0,INDEX(RawDataRefData,$E432,0)),"")),"")</f>
        <v/>
      </c>
      <c r="BD432" s="101" t="str">
        <f t="array" ref="BD432">IF($AY432,MAX(IF(G4SelectionMask="x",IF(INDEX(RawDataRefData,$E432,0)&gt;0,INDEX(RawDataRefData,$E432,0)),"")),"")</f>
        <v/>
      </c>
      <c r="BE432" s="101" t="str">
        <f t="shared" si="164"/>
        <v/>
      </c>
      <c r="BF432" s="101" t="str">
        <f t="array" ref="BF432">IF($AY432,STDEVA(IF(G4SelectionMask="x",IF(INDEX(RawDataRefData,$E432,0)&gt;0,INDEX(RawDataRefData,$E432,0)),"")),"")</f>
        <v/>
      </c>
      <c r="BG432" s="100" t="b">
        <f t="shared" si="165"/>
        <v>0</v>
      </c>
      <c r="BH432" s="100" t="str">
        <f t="array" ref="BH432">IF($BG432,MEDIAN(IF(G5SelectionMask="x",IF(INDEX(RawDataRefData,$E432,0)&gt;0,INDEX(RawDataRefData,$E432,0)),"")),"")</f>
        <v/>
      </c>
      <c r="BI432" s="100" t="str">
        <f t="array" ref="BI432">IF($BG432,QUARTILE(IF(G5SelectionMask="x",IF(INDEX(RawDataRefData,$E432,0)&gt;0,INDEX(RawDataRefData,$E432,0)),""),1),"")</f>
        <v/>
      </c>
      <c r="BJ432" s="100" t="str">
        <f t="array" ref="BJ432">IF($BG432,QUARTILE(IF(G5SelectionMask="x",IF(INDEX(RawDataRefData,$E432,0)&gt;0,INDEX(RawDataRefData,$E432,0)),""),3),"")</f>
        <v/>
      </c>
      <c r="BK432" s="100" t="str">
        <f t="array" ref="BK432">IF($BG432,MIN(IF(G5SelectionMask="x",IF(INDEX(RawDataRefData,$E432,0)&gt;0,INDEX(RawDataRefData,$E432,0)),"")),"")</f>
        <v/>
      </c>
      <c r="BL432" s="100" t="str">
        <f t="array" ref="BL432">IF($BG432,MAX(IF(G5SelectionMask="x",IF(INDEX(RawDataRefData,$E432,0)&gt;0,INDEX(RawDataRefData,$E432,0)),"")),"")</f>
        <v/>
      </c>
      <c r="BM432" s="100" t="str">
        <f t="shared" si="166"/>
        <v/>
      </c>
      <c r="BN432" s="103" t="str">
        <f t="array" ref="BN432">IF($BG432,STDEVA(IF(G5SelectionMask="x",IF(INDEX(RawDataRefData,$E432,0)&gt;0,INDEX(RawDataRefData,$E432,0)),"")),"")</f>
        <v/>
      </c>
      <c r="BO432" s="104"/>
      <c r="BP432" s="105">
        <v>3</v>
      </c>
      <c r="BQ432" s="105">
        <v>4</v>
      </c>
      <c r="BR432" s="105">
        <v>1</v>
      </c>
      <c r="BS432" s="105">
        <v>1</v>
      </c>
      <c r="BT432" s="105">
        <v>2</v>
      </c>
      <c r="BU432" s="105">
        <v>4</v>
      </c>
      <c r="BV432" s="105">
        <v>2</v>
      </c>
      <c r="BW432" s="105">
        <v>2</v>
      </c>
      <c r="BX432" s="105">
        <v>2</v>
      </c>
      <c r="BY432" s="105">
        <v>1</v>
      </c>
      <c r="BZ432" s="105">
        <v>4</v>
      </c>
      <c r="CA432" s="105">
        <v>1</v>
      </c>
      <c r="CB432" s="105">
        <v>3</v>
      </c>
      <c r="CC432" s="105">
        <v>1</v>
      </c>
      <c r="CD432" s="105">
        <v>1</v>
      </c>
    </row>
    <row r="433" spans="1:82" x14ac:dyDescent="0.2">
      <c r="A433" s="33">
        <f t="shared" si="167"/>
        <v>0</v>
      </c>
      <c r="B433" s="209"/>
      <c r="C433" s="194"/>
      <c r="D433" s="202" t="s">
        <v>35</v>
      </c>
      <c r="E433" s="72">
        <f t="shared" si="159"/>
        <v>424</v>
      </c>
      <c r="F433" s="9" t="s">
        <v>1943</v>
      </c>
      <c r="G433" s="9" t="s">
        <v>2739</v>
      </c>
      <c r="H433" s="9" t="s">
        <v>55</v>
      </c>
      <c r="I433" s="9" t="s">
        <v>35</v>
      </c>
      <c r="K433" s="100">
        <f t="shared" si="144"/>
        <v>2</v>
      </c>
      <c r="L433" s="100"/>
      <c r="M433" s="100"/>
      <c r="N433" s="100"/>
      <c r="O433" s="100"/>
      <c r="P433" s="101">
        <f t="shared" si="145"/>
        <v>4</v>
      </c>
      <c r="Q433" s="102">
        <f t="shared" si="146"/>
        <v>4</v>
      </c>
      <c r="R433" s="102">
        <f t="shared" si="147"/>
        <v>2</v>
      </c>
      <c r="S433" s="102">
        <f t="shared" si="148"/>
        <v>4</v>
      </c>
      <c r="T433" s="102">
        <f t="shared" si="149"/>
        <v>1</v>
      </c>
      <c r="U433" s="102">
        <f t="shared" si="150"/>
        <v>3</v>
      </c>
      <c r="V433" s="102">
        <f t="shared" si="151"/>
        <v>4</v>
      </c>
      <c r="W433" s="102">
        <f t="shared" si="152"/>
        <v>4</v>
      </c>
      <c r="X433" s="102">
        <f t="shared" si="153"/>
        <v>2</v>
      </c>
      <c r="Y433" s="102">
        <f t="shared" si="154"/>
        <v>4</v>
      </c>
      <c r="Z433" s="102">
        <f t="shared" si="155"/>
        <v>3</v>
      </c>
      <c r="AA433" s="100" t="b">
        <f t="shared" si="156"/>
        <v>1</v>
      </c>
      <c r="AB433" s="100">
        <f t="array" ref="AB433">IF($AA433,MEDIAN(IF(G1SelectionMask="x",IF(INDEX(RawDataRefData,$E433,0)&gt;0,INDEX(RawDataRefData,$E433,0)),"")),"")</f>
        <v>4</v>
      </c>
      <c r="AC433" s="100">
        <f t="array" ref="AC433">IF($AA433,QUARTILE(IF(G1SelectionMask="x",IF(INDEX(RawDataRefData,$E433,0)&gt;0,INDEX(RawDataRefData,$E433,0)),""),1),"")</f>
        <v>2.5</v>
      </c>
      <c r="AD433" s="100">
        <f t="array" ref="AD433">IF($AA433,QUARTILE(IF(G1SelectionMask="x",IF(INDEX(RawDataRefData,$E433,0)&gt;0,INDEX(RawDataRefData,$E433,0)),""),3),"")</f>
        <v>4</v>
      </c>
      <c r="AE433" s="100">
        <f t="array" ref="AE433">IF($AA433,MIN(IF(G1SelectionMask="x",IF(INDEX(RawDataRefData,$E433,0)&gt;0,INDEX(RawDataRefData,$E433,0)),"")),"")</f>
        <v>1</v>
      </c>
      <c r="AF433" s="100">
        <f t="array" ref="AF433">IF($AA433,MAX(IF(G1SelectionMask="x",IF(INDEX(RawDataRefData,$E433,0)&gt;0,INDEX(RawDataRefData,$E433,0)),"")),"")</f>
        <v>4</v>
      </c>
      <c r="AG433" s="100">
        <f t="shared" si="157"/>
        <v>3.1818181818181817</v>
      </c>
      <c r="AH433" s="100">
        <f t="array" ref="AH433">IF($AA433,STDEVA(IF(G1SelectionMask="x",IF(INDEX(RawDataRefData,$E433,0)&gt;0,INDEX(RawDataRefData,$E433,0)),"")),"")</f>
        <v>1.0787197799411876</v>
      </c>
      <c r="AI433" s="101" t="b">
        <f t="shared" si="158"/>
        <v>1</v>
      </c>
      <c r="AJ433" s="101">
        <f t="array" ref="AJ433">IF($AI433,MEDIAN(IF(G2SelectionMask="x",IF(INDEX(RawDataRefData,$E433,0)&gt;0,INDEX(RawDataRefData,$E433,0)),"")),"")</f>
        <v>4</v>
      </c>
      <c r="AK433" s="101">
        <f t="array" ref="AK433">IF($AI433,QUARTILE(IF(G2SelectionMask="x",IF(INDEX(RawDataRefData,$E433,0)&gt;0,INDEX(RawDataRefData,$E433,0)),""),1),"")</f>
        <v>2.5</v>
      </c>
      <c r="AL433" s="101">
        <f t="array" ref="AL433">IF($AI433,QUARTILE(IF(G2SelectionMask="x",IF(INDEX(RawDataRefData,$E433,0)&gt;0,INDEX(RawDataRefData,$E433,0)),""),3),"")</f>
        <v>4</v>
      </c>
      <c r="AM433" s="101">
        <f t="array" ref="AM433">IF($AI433,MIN(IF(G2SelectionMask="x",IF(INDEX(RawDataRefData,$E433,0)&gt;0,INDEX(RawDataRefData,$E433,0)),"")),"")</f>
        <v>1</v>
      </c>
      <c r="AN433" s="101">
        <f t="array" ref="AN433">IF($AI433,MAX(IF(G2SelectionMask="x",IF(INDEX(RawDataRefData,$E433,0)&gt;0,INDEX(RawDataRefData,$E433,0)),"")),"")</f>
        <v>4</v>
      </c>
      <c r="AO433" s="101">
        <f t="shared" si="160"/>
        <v>3.2727272727272729</v>
      </c>
      <c r="AP433" s="101">
        <f t="array" ref="AP433">IF($AI433,STDEVA(IF(G2SelectionMask="x",IF(INDEX(RawDataRefData,$E433,0)&gt;0,INDEX(RawDataRefData,$E433,0)),"")),"")</f>
        <v>1.1037127426019049</v>
      </c>
      <c r="AQ433" s="100" t="b">
        <f t="shared" si="161"/>
        <v>0</v>
      </c>
      <c r="AR433" s="100" t="str">
        <f t="array" ref="AR433">IF($AQ433,MEDIAN(IF(G3SelectionMask="x",IF(INDEX(RawDataRefData,$E433,0)&gt;0,INDEX(RawDataRefData,$E433,0)),"")),"")</f>
        <v/>
      </c>
      <c r="AS433" s="100" t="str">
        <f t="array" ref="AS433">IF($AQ433,QUARTILE(IF(G3SelectionMask="x",IF(INDEX(RawDataRefData,$E433,0)&gt;0,INDEX(RawDataRefData,$E433,0)),""),1),"")</f>
        <v/>
      </c>
      <c r="AT433" s="100" t="str">
        <f t="array" ref="AT433">IF($AQ433,QUARTILE(IF(G3SelectionMask="x",IF(INDEX(RawDataRefData,$E433,0)&gt;0,INDEX(RawDataRefData,$E433,0)),""),3),"")</f>
        <v/>
      </c>
      <c r="AU433" s="100" t="str">
        <f t="array" ref="AU433">IF($AQ433,MIN(IF(G3SelectionMask="x",IF(INDEX(RawDataRefData,$E433,0)&gt;0,INDEX(RawDataRefData,$E433,0)),"")),"")</f>
        <v/>
      </c>
      <c r="AV433" s="100" t="str">
        <f t="array" ref="AV433">IF($AQ433,MAX(IF(G3SelectionMask="x",IF(INDEX(RawDataRefData,$E433,0)&gt;0,INDEX(RawDataRefData,$E433,0)),"")),"")</f>
        <v/>
      </c>
      <c r="AW433" s="100" t="str">
        <f t="shared" si="162"/>
        <v/>
      </c>
      <c r="AX433" s="100" t="str">
        <f t="array" ref="AX433">IF($AQ433,STDEVA(IF(G3SelectionMask="x",IF(INDEX(RawDataRefData,$E433,0)&gt;0,INDEX(RawDataRefData,$E433,0)),"")),"")</f>
        <v/>
      </c>
      <c r="AY433" s="101" t="b">
        <f t="shared" si="163"/>
        <v>0</v>
      </c>
      <c r="AZ433" s="101" t="str">
        <f t="array" ref="AZ433">IF($AY433,MEDIAN(IF(G4SelectionMask="x",IF(INDEX(RawDataRefData,$E433,0)&gt;0,INDEX(RawDataRefData,$E433,0)),"")),"")</f>
        <v/>
      </c>
      <c r="BA433" s="101" t="str">
        <f t="array" ref="BA433">IF($AY433,QUARTILE(IF(G4SelectionMask="x",IF(INDEX(RawDataRefData,$E433,0)&gt;0,INDEX(RawDataRefData,$E433,0)),""),1),"")</f>
        <v/>
      </c>
      <c r="BB433" s="101" t="str">
        <f t="array" ref="BB433">IF($AY433,QUARTILE(IF(G4SelectionMask="x",IF(INDEX(RawDataRefData,$E433,0)&gt;0,INDEX(RawDataRefData,$E433,0)),""),3),"")</f>
        <v/>
      </c>
      <c r="BC433" s="101" t="str">
        <f t="array" ref="BC433">IF($AY433,MIN(IF(G4SelectionMask="x",IF(INDEX(RawDataRefData,$E433,0)&gt;0,INDEX(RawDataRefData,$E433,0)),"")),"")</f>
        <v/>
      </c>
      <c r="BD433" s="101" t="str">
        <f t="array" ref="BD433">IF($AY433,MAX(IF(G4SelectionMask="x",IF(INDEX(RawDataRefData,$E433,0)&gt;0,INDEX(RawDataRefData,$E433,0)),"")),"")</f>
        <v/>
      </c>
      <c r="BE433" s="101" t="str">
        <f t="shared" si="164"/>
        <v/>
      </c>
      <c r="BF433" s="101" t="str">
        <f t="array" ref="BF433">IF($AY433,STDEVA(IF(G4SelectionMask="x",IF(INDEX(RawDataRefData,$E433,0)&gt;0,INDEX(RawDataRefData,$E433,0)),"")),"")</f>
        <v/>
      </c>
      <c r="BG433" s="100" t="b">
        <f t="shared" si="165"/>
        <v>0</v>
      </c>
      <c r="BH433" s="100" t="str">
        <f t="array" ref="BH433">IF($BG433,MEDIAN(IF(G5SelectionMask="x",IF(INDEX(RawDataRefData,$E433,0)&gt;0,INDEX(RawDataRefData,$E433,0)),"")),"")</f>
        <v/>
      </c>
      <c r="BI433" s="100" t="str">
        <f t="array" ref="BI433">IF($BG433,QUARTILE(IF(G5SelectionMask="x",IF(INDEX(RawDataRefData,$E433,0)&gt;0,INDEX(RawDataRefData,$E433,0)),""),1),"")</f>
        <v/>
      </c>
      <c r="BJ433" s="100" t="str">
        <f t="array" ref="BJ433">IF($BG433,QUARTILE(IF(G5SelectionMask="x",IF(INDEX(RawDataRefData,$E433,0)&gt;0,INDEX(RawDataRefData,$E433,0)),""),3),"")</f>
        <v/>
      </c>
      <c r="BK433" s="100" t="str">
        <f t="array" ref="BK433">IF($BG433,MIN(IF(G5SelectionMask="x",IF(INDEX(RawDataRefData,$E433,0)&gt;0,INDEX(RawDataRefData,$E433,0)),"")),"")</f>
        <v/>
      </c>
      <c r="BL433" s="100" t="str">
        <f t="array" ref="BL433">IF($BG433,MAX(IF(G5SelectionMask="x",IF(INDEX(RawDataRefData,$E433,0)&gt;0,INDEX(RawDataRefData,$E433,0)),"")),"")</f>
        <v/>
      </c>
      <c r="BM433" s="100" t="str">
        <f t="shared" si="166"/>
        <v/>
      </c>
      <c r="BN433" s="103" t="str">
        <f t="array" ref="BN433">IF($BG433,STDEVA(IF(G5SelectionMask="x",IF(INDEX(RawDataRefData,$E433,0)&gt;0,INDEX(RawDataRefData,$E433,0)),"")),"")</f>
        <v/>
      </c>
      <c r="BO433" s="104"/>
      <c r="BP433" s="105">
        <v>2</v>
      </c>
      <c r="BQ433" s="105">
        <v>4</v>
      </c>
      <c r="BR433" s="105">
        <v>4</v>
      </c>
      <c r="BS433" s="105">
        <v>2</v>
      </c>
      <c r="BT433" s="105">
        <v>4</v>
      </c>
      <c r="BU433" s="105">
        <v>1</v>
      </c>
      <c r="BV433" s="105">
        <v>3</v>
      </c>
      <c r="BW433" s="105">
        <v>4</v>
      </c>
      <c r="BX433" s="105">
        <v>4</v>
      </c>
      <c r="BY433" s="105">
        <v>2</v>
      </c>
      <c r="BZ433" s="105">
        <v>4</v>
      </c>
      <c r="CA433" s="105">
        <v>3</v>
      </c>
      <c r="CB433" s="105">
        <v>2</v>
      </c>
      <c r="CC433" s="105">
        <v>4</v>
      </c>
      <c r="CD433" s="105">
        <v>2</v>
      </c>
    </row>
    <row r="434" spans="1:82" x14ac:dyDescent="0.2">
      <c r="A434" s="33">
        <f t="shared" si="167"/>
        <v>0</v>
      </c>
      <c r="B434" s="209"/>
      <c r="C434" s="194"/>
      <c r="D434" s="203"/>
      <c r="E434" s="72">
        <f t="shared" si="159"/>
        <v>425</v>
      </c>
      <c r="F434" s="9" t="s">
        <v>1944</v>
      </c>
      <c r="G434" s="9" t="s">
        <v>2740</v>
      </c>
      <c r="H434" s="9" t="s">
        <v>55</v>
      </c>
      <c r="I434" s="9" t="s">
        <v>35</v>
      </c>
      <c r="K434" s="100">
        <f t="shared" si="144"/>
        <v>2</v>
      </c>
      <c r="L434" s="100"/>
      <c r="M434" s="100"/>
      <c r="N434" s="100"/>
      <c r="O434" s="100"/>
      <c r="P434" s="101">
        <f t="shared" si="145"/>
        <v>2</v>
      </c>
      <c r="Q434" s="102">
        <f t="shared" si="146"/>
        <v>4</v>
      </c>
      <c r="R434" s="102">
        <f t="shared" si="147"/>
        <v>1</v>
      </c>
      <c r="S434" s="102">
        <f t="shared" si="148"/>
        <v>1</v>
      </c>
      <c r="T434" s="102">
        <f t="shared" si="149"/>
        <v>4</v>
      </c>
      <c r="U434" s="102">
        <f t="shared" si="150"/>
        <v>4</v>
      </c>
      <c r="V434" s="102">
        <f t="shared" si="151"/>
        <v>2</v>
      </c>
      <c r="W434" s="102">
        <f t="shared" si="152"/>
        <v>3</v>
      </c>
      <c r="X434" s="102">
        <f t="shared" si="153"/>
        <v>3</v>
      </c>
      <c r="Y434" s="102">
        <f t="shared" si="154"/>
        <v>4</v>
      </c>
      <c r="Z434" s="102">
        <f t="shared" si="155"/>
        <v>4</v>
      </c>
      <c r="AA434" s="100" t="b">
        <f t="shared" si="156"/>
        <v>1</v>
      </c>
      <c r="AB434" s="100">
        <f t="array" ref="AB434">IF($AA434,MEDIAN(IF(G1SelectionMask="x",IF(INDEX(RawDataRefData,$E434,0)&gt;0,INDEX(RawDataRefData,$E434,0)),"")),"")</f>
        <v>3</v>
      </c>
      <c r="AC434" s="100">
        <f t="array" ref="AC434">IF($AA434,QUARTILE(IF(G1SelectionMask="x",IF(INDEX(RawDataRefData,$E434,0)&gt;0,INDEX(RawDataRefData,$E434,0)),""),1),"")</f>
        <v>2</v>
      </c>
      <c r="AD434" s="100">
        <f t="array" ref="AD434">IF($AA434,QUARTILE(IF(G1SelectionMask="x",IF(INDEX(RawDataRefData,$E434,0)&gt;0,INDEX(RawDataRefData,$E434,0)),""),3),"")</f>
        <v>4</v>
      </c>
      <c r="AE434" s="100">
        <f t="array" ref="AE434">IF($AA434,MIN(IF(G1SelectionMask="x",IF(INDEX(RawDataRefData,$E434,0)&gt;0,INDEX(RawDataRefData,$E434,0)),"")),"")</f>
        <v>1</v>
      </c>
      <c r="AF434" s="100">
        <f t="array" ref="AF434">IF($AA434,MAX(IF(G1SelectionMask="x",IF(INDEX(RawDataRefData,$E434,0)&gt;0,INDEX(RawDataRefData,$E434,0)),"")),"")</f>
        <v>4</v>
      </c>
      <c r="AG434" s="100">
        <f t="shared" si="157"/>
        <v>2.9090909090909092</v>
      </c>
      <c r="AH434" s="100">
        <f t="array" ref="AH434">IF($AA434,STDEVA(IF(G1SelectionMask="x",IF(INDEX(RawDataRefData,$E434,0)&gt;0,INDEX(RawDataRefData,$E434,0)),"")),"")</f>
        <v>1.2210278829367864</v>
      </c>
      <c r="AI434" s="101" t="b">
        <f t="shared" si="158"/>
        <v>1</v>
      </c>
      <c r="AJ434" s="101">
        <f t="array" ref="AJ434">IF($AI434,MEDIAN(IF(G2SelectionMask="x",IF(INDEX(RawDataRefData,$E434,0)&gt;0,INDEX(RawDataRefData,$E434,0)),"")),"")</f>
        <v>2</v>
      </c>
      <c r="AK434" s="101">
        <f t="array" ref="AK434">IF($AI434,QUARTILE(IF(G2SelectionMask="x",IF(INDEX(RawDataRefData,$E434,0)&gt;0,INDEX(RawDataRefData,$E434,0)),""),1),"")</f>
        <v>1.5</v>
      </c>
      <c r="AL434" s="101">
        <f t="array" ref="AL434">IF($AI434,QUARTILE(IF(G2SelectionMask="x",IF(INDEX(RawDataRefData,$E434,0)&gt;0,INDEX(RawDataRefData,$E434,0)),""),3),"")</f>
        <v>4</v>
      </c>
      <c r="AM434" s="101">
        <f t="array" ref="AM434">IF($AI434,MIN(IF(G2SelectionMask="x",IF(INDEX(RawDataRefData,$E434,0)&gt;0,INDEX(RawDataRefData,$E434,0)),"")),"")</f>
        <v>1</v>
      </c>
      <c r="AN434" s="101">
        <f t="array" ref="AN434">IF($AI434,MAX(IF(G2SelectionMask="x",IF(INDEX(RawDataRefData,$E434,0)&gt;0,INDEX(RawDataRefData,$E434,0)),"")),"")</f>
        <v>4</v>
      </c>
      <c r="AO434" s="101">
        <f t="shared" si="160"/>
        <v>2.5454545454545454</v>
      </c>
      <c r="AP434" s="101">
        <f t="array" ref="AP434">IF($AI434,STDEVA(IF(G2SelectionMask="x",IF(INDEX(RawDataRefData,$E434,0)&gt;0,INDEX(RawDataRefData,$E434,0)),"")),"")</f>
        <v>1.2933395813657267</v>
      </c>
      <c r="AQ434" s="100" t="b">
        <f t="shared" si="161"/>
        <v>0</v>
      </c>
      <c r="AR434" s="100" t="str">
        <f t="array" ref="AR434">IF($AQ434,MEDIAN(IF(G3SelectionMask="x",IF(INDEX(RawDataRefData,$E434,0)&gt;0,INDEX(RawDataRefData,$E434,0)),"")),"")</f>
        <v/>
      </c>
      <c r="AS434" s="100" t="str">
        <f t="array" ref="AS434">IF($AQ434,QUARTILE(IF(G3SelectionMask="x",IF(INDEX(RawDataRefData,$E434,0)&gt;0,INDEX(RawDataRefData,$E434,0)),""),1),"")</f>
        <v/>
      </c>
      <c r="AT434" s="100" t="str">
        <f t="array" ref="AT434">IF($AQ434,QUARTILE(IF(G3SelectionMask="x",IF(INDEX(RawDataRefData,$E434,0)&gt;0,INDEX(RawDataRefData,$E434,0)),""),3),"")</f>
        <v/>
      </c>
      <c r="AU434" s="100" t="str">
        <f t="array" ref="AU434">IF($AQ434,MIN(IF(G3SelectionMask="x",IF(INDEX(RawDataRefData,$E434,0)&gt;0,INDEX(RawDataRefData,$E434,0)),"")),"")</f>
        <v/>
      </c>
      <c r="AV434" s="100" t="str">
        <f t="array" ref="AV434">IF($AQ434,MAX(IF(G3SelectionMask="x",IF(INDEX(RawDataRefData,$E434,0)&gt;0,INDEX(RawDataRefData,$E434,0)),"")),"")</f>
        <v/>
      </c>
      <c r="AW434" s="100" t="str">
        <f t="shared" si="162"/>
        <v/>
      </c>
      <c r="AX434" s="100" t="str">
        <f t="array" ref="AX434">IF($AQ434,STDEVA(IF(G3SelectionMask="x",IF(INDEX(RawDataRefData,$E434,0)&gt;0,INDEX(RawDataRefData,$E434,0)),"")),"")</f>
        <v/>
      </c>
      <c r="AY434" s="101" t="b">
        <f t="shared" si="163"/>
        <v>0</v>
      </c>
      <c r="AZ434" s="101" t="str">
        <f t="array" ref="AZ434">IF($AY434,MEDIAN(IF(G4SelectionMask="x",IF(INDEX(RawDataRefData,$E434,0)&gt;0,INDEX(RawDataRefData,$E434,0)),"")),"")</f>
        <v/>
      </c>
      <c r="BA434" s="101" t="str">
        <f t="array" ref="BA434">IF($AY434,QUARTILE(IF(G4SelectionMask="x",IF(INDEX(RawDataRefData,$E434,0)&gt;0,INDEX(RawDataRefData,$E434,0)),""),1),"")</f>
        <v/>
      </c>
      <c r="BB434" s="101" t="str">
        <f t="array" ref="BB434">IF($AY434,QUARTILE(IF(G4SelectionMask="x",IF(INDEX(RawDataRefData,$E434,0)&gt;0,INDEX(RawDataRefData,$E434,0)),""),3),"")</f>
        <v/>
      </c>
      <c r="BC434" s="101" t="str">
        <f t="array" ref="BC434">IF($AY434,MIN(IF(G4SelectionMask="x",IF(INDEX(RawDataRefData,$E434,0)&gt;0,INDEX(RawDataRefData,$E434,0)),"")),"")</f>
        <v/>
      </c>
      <c r="BD434" s="101" t="str">
        <f t="array" ref="BD434">IF($AY434,MAX(IF(G4SelectionMask="x",IF(INDEX(RawDataRefData,$E434,0)&gt;0,INDEX(RawDataRefData,$E434,0)),"")),"")</f>
        <v/>
      </c>
      <c r="BE434" s="101" t="str">
        <f t="shared" si="164"/>
        <v/>
      </c>
      <c r="BF434" s="101" t="str">
        <f t="array" ref="BF434">IF($AY434,STDEVA(IF(G4SelectionMask="x",IF(INDEX(RawDataRefData,$E434,0)&gt;0,INDEX(RawDataRefData,$E434,0)),"")),"")</f>
        <v/>
      </c>
      <c r="BG434" s="100" t="b">
        <f t="shared" si="165"/>
        <v>0</v>
      </c>
      <c r="BH434" s="100" t="str">
        <f t="array" ref="BH434">IF($BG434,MEDIAN(IF(G5SelectionMask="x",IF(INDEX(RawDataRefData,$E434,0)&gt;0,INDEX(RawDataRefData,$E434,0)),"")),"")</f>
        <v/>
      </c>
      <c r="BI434" s="100" t="str">
        <f t="array" ref="BI434">IF($BG434,QUARTILE(IF(G5SelectionMask="x",IF(INDEX(RawDataRefData,$E434,0)&gt;0,INDEX(RawDataRefData,$E434,0)),""),1),"")</f>
        <v/>
      </c>
      <c r="BJ434" s="100" t="str">
        <f t="array" ref="BJ434">IF($BG434,QUARTILE(IF(G5SelectionMask="x",IF(INDEX(RawDataRefData,$E434,0)&gt;0,INDEX(RawDataRefData,$E434,0)),""),3),"")</f>
        <v/>
      </c>
      <c r="BK434" s="100" t="str">
        <f t="array" ref="BK434">IF($BG434,MIN(IF(G5SelectionMask="x",IF(INDEX(RawDataRefData,$E434,0)&gt;0,INDEX(RawDataRefData,$E434,0)),"")),"")</f>
        <v/>
      </c>
      <c r="BL434" s="100" t="str">
        <f t="array" ref="BL434">IF($BG434,MAX(IF(G5SelectionMask="x",IF(INDEX(RawDataRefData,$E434,0)&gt;0,INDEX(RawDataRefData,$E434,0)),"")),"")</f>
        <v/>
      </c>
      <c r="BM434" s="100" t="str">
        <f t="shared" si="166"/>
        <v/>
      </c>
      <c r="BN434" s="103" t="str">
        <f t="array" ref="BN434">IF($BG434,STDEVA(IF(G5SelectionMask="x",IF(INDEX(RawDataRefData,$E434,0)&gt;0,INDEX(RawDataRefData,$E434,0)),"")),"")</f>
        <v/>
      </c>
      <c r="BO434" s="104"/>
      <c r="BP434" s="105">
        <v>2</v>
      </c>
      <c r="BQ434" s="105">
        <v>2</v>
      </c>
      <c r="BR434" s="105">
        <v>4</v>
      </c>
      <c r="BS434" s="105">
        <v>1</v>
      </c>
      <c r="BT434" s="105">
        <v>1</v>
      </c>
      <c r="BU434" s="105">
        <v>4</v>
      </c>
      <c r="BV434" s="105">
        <v>4</v>
      </c>
      <c r="BW434" s="105">
        <v>2</v>
      </c>
      <c r="BX434" s="105">
        <v>3</v>
      </c>
      <c r="BY434" s="105">
        <v>3</v>
      </c>
      <c r="BZ434" s="105">
        <v>4</v>
      </c>
      <c r="CA434" s="105">
        <v>4</v>
      </c>
      <c r="CB434" s="105">
        <v>2</v>
      </c>
      <c r="CC434" s="105">
        <v>1</v>
      </c>
      <c r="CD434" s="105">
        <v>1</v>
      </c>
    </row>
    <row r="435" spans="1:82" x14ac:dyDescent="0.2">
      <c r="A435" s="33">
        <f t="shared" si="167"/>
        <v>0</v>
      </c>
      <c r="B435" s="209"/>
      <c r="C435" s="194"/>
      <c r="D435" s="203"/>
      <c r="E435" s="72">
        <f t="shared" si="159"/>
        <v>426</v>
      </c>
      <c r="F435" s="9" t="s">
        <v>1945</v>
      </c>
      <c r="G435" s="9" t="s">
        <v>2741</v>
      </c>
      <c r="H435" s="9" t="s">
        <v>55</v>
      </c>
      <c r="I435" s="9" t="s">
        <v>35</v>
      </c>
      <c r="K435" s="100">
        <f t="shared" si="144"/>
        <v>3</v>
      </c>
      <c r="L435" s="100"/>
      <c r="M435" s="100"/>
      <c r="N435" s="100"/>
      <c r="O435" s="100"/>
      <c r="P435" s="101">
        <f t="shared" si="145"/>
        <v>1</v>
      </c>
      <c r="Q435" s="102">
        <f t="shared" si="146"/>
        <v>3</v>
      </c>
      <c r="R435" s="102">
        <f t="shared" si="147"/>
        <v>1</v>
      </c>
      <c r="S435" s="102">
        <f t="shared" si="148"/>
        <v>3</v>
      </c>
      <c r="T435" s="102">
        <f t="shared" si="149"/>
        <v>2</v>
      </c>
      <c r="U435" s="102">
        <f t="shared" si="150"/>
        <v>4</v>
      </c>
      <c r="V435" s="102">
        <f t="shared" si="151"/>
        <v>2</v>
      </c>
      <c r="W435" s="102">
        <f t="shared" si="152"/>
        <v>3</v>
      </c>
      <c r="X435" s="102">
        <f t="shared" si="153"/>
        <v>1</v>
      </c>
      <c r="Y435" s="102">
        <f t="shared" si="154"/>
        <v>1</v>
      </c>
      <c r="Z435" s="102">
        <f t="shared" si="155"/>
        <v>1</v>
      </c>
      <c r="AA435" s="100" t="b">
        <f t="shared" si="156"/>
        <v>1</v>
      </c>
      <c r="AB435" s="100">
        <f t="array" ref="AB435">IF($AA435,MEDIAN(IF(G1SelectionMask="x",IF(INDEX(RawDataRefData,$E435,0)&gt;0,INDEX(RawDataRefData,$E435,0)),"")),"")</f>
        <v>2</v>
      </c>
      <c r="AC435" s="100">
        <f t="array" ref="AC435">IF($AA435,QUARTILE(IF(G1SelectionMask="x",IF(INDEX(RawDataRefData,$E435,0)&gt;0,INDEX(RawDataRefData,$E435,0)),""),1),"")</f>
        <v>1</v>
      </c>
      <c r="AD435" s="100">
        <f t="array" ref="AD435">IF($AA435,QUARTILE(IF(G1SelectionMask="x",IF(INDEX(RawDataRefData,$E435,0)&gt;0,INDEX(RawDataRefData,$E435,0)),""),3),"")</f>
        <v>3</v>
      </c>
      <c r="AE435" s="100">
        <f t="array" ref="AE435">IF($AA435,MIN(IF(G1SelectionMask="x",IF(INDEX(RawDataRefData,$E435,0)&gt;0,INDEX(RawDataRefData,$E435,0)),"")),"")</f>
        <v>1</v>
      </c>
      <c r="AF435" s="100">
        <f t="array" ref="AF435">IF($AA435,MAX(IF(G1SelectionMask="x",IF(INDEX(RawDataRefData,$E435,0)&gt;0,INDEX(RawDataRefData,$E435,0)),"")),"")</f>
        <v>4</v>
      </c>
      <c r="AG435" s="100">
        <f t="shared" si="157"/>
        <v>2</v>
      </c>
      <c r="AH435" s="100">
        <f t="array" ref="AH435">IF($AA435,STDEVA(IF(G1SelectionMask="x",IF(INDEX(RawDataRefData,$E435,0)&gt;0,INDEX(RawDataRefData,$E435,0)),"")),"")</f>
        <v>1.0954451150103321</v>
      </c>
      <c r="AI435" s="101" t="b">
        <f t="shared" si="158"/>
        <v>1</v>
      </c>
      <c r="AJ435" s="101">
        <f t="array" ref="AJ435">IF($AI435,MEDIAN(IF(G2SelectionMask="x",IF(INDEX(RawDataRefData,$E435,0)&gt;0,INDEX(RawDataRefData,$E435,0)),"")),"")</f>
        <v>2</v>
      </c>
      <c r="AK435" s="101">
        <f t="array" ref="AK435">IF($AI435,QUARTILE(IF(G2SelectionMask="x",IF(INDEX(RawDataRefData,$E435,0)&gt;0,INDEX(RawDataRefData,$E435,0)),""),1),"")</f>
        <v>1</v>
      </c>
      <c r="AL435" s="101">
        <f t="array" ref="AL435">IF($AI435,QUARTILE(IF(G2SelectionMask="x",IF(INDEX(RawDataRefData,$E435,0)&gt;0,INDEX(RawDataRefData,$E435,0)),""),3),"")</f>
        <v>3</v>
      </c>
      <c r="AM435" s="101">
        <f t="array" ref="AM435">IF($AI435,MIN(IF(G2SelectionMask="x",IF(INDEX(RawDataRefData,$E435,0)&gt;0,INDEX(RawDataRefData,$E435,0)),"")),"")</f>
        <v>1</v>
      </c>
      <c r="AN435" s="101">
        <f t="array" ref="AN435">IF($AI435,MAX(IF(G2SelectionMask="x",IF(INDEX(RawDataRefData,$E435,0)&gt;0,INDEX(RawDataRefData,$E435,0)),"")),"")</f>
        <v>4</v>
      </c>
      <c r="AO435" s="101">
        <f t="shared" si="160"/>
        <v>2.2727272727272729</v>
      </c>
      <c r="AP435" s="101">
        <f t="array" ref="AP435">IF($AI435,STDEVA(IF(G2SelectionMask="x",IF(INDEX(RawDataRefData,$E435,0)&gt;0,INDEX(RawDataRefData,$E435,0)),"")),"")</f>
        <v>1.1908743922772955</v>
      </c>
      <c r="AQ435" s="100" t="b">
        <f t="shared" si="161"/>
        <v>0</v>
      </c>
      <c r="AR435" s="100" t="str">
        <f t="array" ref="AR435">IF($AQ435,MEDIAN(IF(G3SelectionMask="x",IF(INDEX(RawDataRefData,$E435,0)&gt;0,INDEX(RawDataRefData,$E435,0)),"")),"")</f>
        <v/>
      </c>
      <c r="AS435" s="100" t="str">
        <f t="array" ref="AS435">IF($AQ435,QUARTILE(IF(G3SelectionMask="x",IF(INDEX(RawDataRefData,$E435,0)&gt;0,INDEX(RawDataRefData,$E435,0)),""),1),"")</f>
        <v/>
      </c>
      <c r="AT435" s="100" t="str">
        <f t="array" ref="AT435">IF($AQ435,QUARTILE(IF(G3SelectionMask="x",IF(INDEX(RawDataRefData,$E435,0)&gt;0,INDEX(RawDataRefData,$E435,0)),""),3),"")</f>
        <v/>
      </c>
      <c r="AU435" s="100" t="str">
        <f t="array" ref="AU435">IF($AQ435,MIN(IF(G3SelectionMask="x",IF(INDEX(RawDataRefData,$E435,0)&gt;0,INDEX(RawDataRefData,$E435,0)),"")),"")</f>
        <v/>
      </c>
      <c r="AV435" s="100" t="str">
        <f t="array" ref="AV435">IF($AQ435,MAX(IF(G3SelectionMask="x",IF(INDEX(RawDataRefData,$E435,0)&gt;0,INDEX(RawDataRefData,$E435,0)),"")),"")</f>
        <v/>
      </c>
      <c r="AW435" s="100" t="str">
        <f t="shared" si="162"/>
        <v/>
      </c>
      <c r="AX435" s="100" t="str">
        <f t="array" ref="AX435">IF($AQ435,STDEVA(IF(G3SelectionMask="x",IF(INDEX(RawDataRefData,$E435,0)&gt;0,INDEX(RawDataRefData,$E435,0)),"")),"")</f>
        <v/>
      </c>
      <c r="AY435" s="101" t="b">
        <f t="shared" si="163"/>
        <v>0</v>
      </c>
      <c r="AZ435" s="101" t="str">
        <f t="array" ref="AZ435">IF($AY435,MEDIAN(IF(G4SelectionMask="x",IF(INDEX(RawDataRefData,$E435,0)&gt;0,INDEX(RawDataRefData,$E435,0)),"")),"")</f>
        <v/>
      </c>
      <c r="BA435" s="101" t="str">
        <f t="array" ref="BA435">IF($AY435,QUARTILE(IF(G4SelectionMask="x",IF(INDEX(RawDataRefData,$E435,0)&gt;0,INDEX(RawDataRefData,$E435,0)),""),1),"")</f>
        <v/>
      </c>
      <c r="BB435" s="101" t="str">
        <f t="array" ref="BB435">IF($AY435,QUARTILE(IF(G4SelectionMask="x",IF(INDEX(RawDataRefData,$E435,0)&gt;0,INDEX(RawDataRefData,$E435,0)),""),3),"")</f>
        <v/>
      </c>
      <c r="BC435" s="101" t="str">
        <f t="array" ref="BC435">IF($AY435,MIN(IF(G4SelectionMask="x",IF(INDEX(RawDataRefData,$E435,0)&gt;0,INDEX(RawDataRefData,$E435,0)),"")),"")</f>
        <v/>
      </c>
      <c r="BD435" s="101" t="str">
        <f t="array" ref="BD435">IF($AY435,MAX(IF(G4SelectionMask="x",IF(INDEX(RawDataRefData,$E435,0)&gt;0,INDEX(RawDataRefData,$E435,0)),"")),"")</f>
        <v/>
      </c>
      <c r="BE435" s="101" t="str">
        <f t="shared" si="164"/>
        <v/>
      </c>
      <c r="BF435" s="101" t="str">
        <f t="array" ref="BF435">IF($AY435,STDEVA(IF(G4SelectionMask="x",IF(INDEX(RawDataRefData,$E435,0)&gt;0,INDEX(RawDataRefData,$E435,0)),"")),"")</f>
        <v/>
      </c>
      <c r="BG435" s="100" t="b">
        <f t="shared" si="165"/>
        <v>0</v>
      </c>
      <c r="BH435" s="100" t="str">
        <f t="array" ref="BH435">IF($BG435,MEDIAN(IF(G5SelectionMask="x",IF(INDEX(RawDataRefData,$E435,0)&gt;0,INDEX(RawDataRefData,$E435,0)),"")),"")</f>
        <v/>
      </c>
      <c r="BI435" s="100" t="str">
        <f t="array" ref="BI435">IF($BG435,QUARTILE(IF(G5SelectionMask="x",IF(INDEX(RawDataRefData,$E435,0)&gt;0,INDEX(RawDataRefData,$E435,0)),""),1),"")</f>
        <v/>
      </c>
      <c r="BJ435" s="100" t="str">
        <f t="array" ref="BJ435">IF($BG435,QUARTILE(IF(G5SelectionMask="x",IF(INDEX(RawDataRefData,$E435,0)&gt;0,INDEX(RawDataRefData,$E435,0)),""),3),"")</f>
        <v/>
      </c>
      <c r="BK435" s="100" t="str">
        <f t="array" ref="BK435">IF($BG435,MIN(IF(G5SelectionMask="x",IF(INDEX(RawDataRefData,$E435,0)&gt;0,INDEX(RawDataRefData,$E435,0)),"")),"")</f>
        <v/>
      </c>
      <c r="BL435" s="100" t="str">
        <f t="array" ref="BL435">IF($BG435,MAX(IF(G5SelectionMask="x",IF(INDEX(RawDataRefData,$E435,0)&gt;0,INDEX(RawDataRefData,$E435,0)),"")),"")</f>
        <v/>
      </c>
      <c r="BM435" s="100" t="str">
        <f t="shared" si="166"/>
        <v/>
      </c>
      <c r="BN435" s="103" t="str">
        <f t="array" ref="BN435">IF($BG435,STDEVA(IF(G5SelectionMask="x",IF(INDEX(RawDataRefData,$E435,0)&gt;0,INDEX(RawDataRefData,$E435,0)),"")),"")</f>
        <v/>
      </c>
      <c r="BO435" s="104"/>
      <c r="BP435" s="105">
        <v>3</v>
      </c>
      <c r="BQ435" s="105">
        <v>1</v>
      </c>
      <c r="BR435" s="105">
        <v>3</v>
      </c>
      <c r="BS435" s="105">
        <v>1</v>
      </c>
      <c r="BT435" s="105">
        <v>3</v>
      </c>
      <c r="BU435" s="105">
        <v>2</v>
      </c>
      <c r="BV435" s="105">
        <v>4</v>
      </c>
      <c r="BW435" s="105">
        <v>2</v>
      </c>
      <c r="BX435" s="105">
        <v>3</v>
      </c>
      <c r="BY435" s="105">
        <v>1</v>
      </c>
      <c r="BZ435" s="105">
        <v>1</v>
      </c>
      <c r="CA435" s="105">
        <v>1</v>
      </c>
      <c r="CB435" s="105">
        <v>4</v>
      </c>
      <c r="CC435" s="105">
        <v>4</v>
      </c>
      <c r="CD435" s="105">
        <v>1</v>
      </c>
    </row>
    <row r="436" spans="1:82" x14ac:dyDescent="0.2">
      <c r="A436" s="33">
        <f t="shared" si="167"/>
        <v>0</v>
      </c>
      <c r="B436" s="209"/>
      <c r="C436" s="194"/>
      <c r="D436" s="203"/>
      <c r="E436" s="72">
        <f t="shared" si="159"/>
        <v>427</v>
      </c>
      <c r="F436" s="9" t="s">
        <v>1946</v>
      </c>
      <c r="G436" s="9" t="s">
        <v>2742</v>
      </c>
      <c r="H436" s="9" t="s">
        <v>55</v>
      </c>
      <c r="I436" s="9" t="s">
        <v>35</v>
      </c>
      <c r="K436" s="100">
        <f t="shared" si="144"/>
        <v>1</v>
      </c>
      <c r="L436" s="100"/>
      <c r="M436" s="100"/>
      <c r="N436" s="100"/>
      <c r="O436" s="100"/>
      <c r="P436" s="101">
        <f t="shared" si="145"/>
        <v>4</v>
      </c>
      <c r="Q436" s="102">
        <f t="shared" si="146"/>
        <v>3</v>
      </c>
      <c r="R436" s="102">
        <f t="shared" si="147"/>
        <v>1</v>
      </c>
      <c r="S436" s="102">
        <f t="shared" si="148"/>
        <v>3</v>
      </c>
      <c r="T436" s="102">
        <f t="shared" si="149"/>
        <v>1</v>
      </c>
      <c r="U436" s="102">
        <f t="shared" si="150"/>
        <v>2</v>
      </c>
      <c r="V436" s="102">
        <f t="shared" si="151"/>
        <v>2</v>
      </c>
      <c r="W436" s="102">
        <f t="shared" si="152"/>
        <v>1</v>
      </c>
      <c r="X436" s="102">
        <f t="shared" si="153"/>
        <v>1</v>
      </c>
      <c r="Y436" s="102">
        <f t="shared" si="154"/>
        <v>2</v>
      </c>
      <c r="Z436" s="102">
        <f t="shared" si="155"/>
        <v>4</v>
      </c>
      <c r="AA436" s="100" t="b">
        <f t="shared" si="156"/>
        <v>1</v>
      </c>
      <c r="AB436" s="100">
        <f t="array" ref="AB436">IF($AA436,MEDIAN(IF(G1SelectionMask="x",IF(INDEX(RawDataRefData,$E436,0)&gt;0,INDEX(RawDataRefData,$E436,0)),"")),"")</f>
        <v>2</v>
      </c>
      <c r="AC436" s="100">
        <f t="array" ref="AC436">IF($AA436,QUARTILE(IF(G1SelectionMask="x",IF(INDEX(RawDataRefData,$E436,0)&gt;0,INDEX(RawDataRefData,$E436,0)),""),1),"")</f>
        <v>1</v>
      </c>
      <c r="AD436" s="100">
        <f t="array" ref="AD436">IF($AA436,QUARTILE(IF(G1SelectionMask="x",IF(INDEX(RawDataRefData,$E436,0)&gt;0,INDEX(RawDataRefData,$E436,0)),""),3),"")</f>
        <v>3</v>
      </c>
      <c r="AE436" s="100">
        <f t="array" ref="AE436">IF($AA436,MIN(IF(G1SelectionMask="x",IF(INDEX(RawDataRefData,$E436,0)&gt;0,INDEX(RawDataRefData,$E436,0)),"")),"")</f>
        <v>1</v>
      </c>
      <c r="AF436" s="100">
        <f t="array" ref="AF436">IF($AA436,MAX(IF(G1SelectionMask="x",IF(INDEX(RawDataRefData,$E436,0)&gt;0,INDEX(RawDataRefData,$E436,0)),"")),"")</f>
        <v>4</v>
      </c>
      <c r="AG436" s="100">
        <f t="shared" si="157"/>
        <v>2.1818181818181817</v>
      </c>
      <c r="AH436" s="100">
        <f t="array" ref="AH436">IF($AA436,STDEVA(IF(G1SelectionMask="x",IF(INDEX(RawDataRefData,$E436,0)&gt;0,INDEX(RawDataRefData,$E436,0)),"")),"")</f>
        <v>1.1677484162422844</v>
      </c>
      <c r="AI436" s="101" t="b">
        <f t="shared" si="158"/>
        <v>1</v>
      </c>
      <c r="AJ436" s="101">
        <f t="array" ref="AJ436">IF($AI436,MEDIAN(IF(G2SelectionMask="x",IF(INDEX(RawDataRefData,$E436,0)&gt;0,INDEX(RawDataRefData,$E436,0)),"")),"")</f>
        <v>3</v>
      </c>
      <c r="AK436" s="101">
        <f t="array" ref="AK436">IF($AI436,QUARTILE(IF(G2SelectionMask="x",IF(INDEX(RawDataRefData,$E436,0)&gt;0,INDEX(RawDataRefData,$E436,0)),""),1),"")</f>
        <v>1.5</v>
      </c>
      <c r="AL436" s="101">
        <f t="array" ref="AL436">IF($AI436,QUARTILE(IF(G2SelectionMask="x",IF(INDEX(RawDataRefData,$E436,0)&gt;0,INDEX(RawDataRefData,$E436,0)),""),3),"")</f>
        <v>3.5</v>
      </c>
      <c r="AM436" s="101">
        <f t="array" ref="AM436">IF($AI436,MIN(IF(G2SelectionMask="x",IF(INDEX(RawDataRefData,$E436,0)&gt;0,INDEX(RawDataRefData,$E436,0)),"")),"")</f>
        <v>1</v>
      </c>
      <c r="AN436" s="101">
        <f t="array" ref="AN436">IF($AI436,MAX(IF(G2SelectionMask="x",IF(INDEX(RawDataRefData,$E436,0)&gt;0,INDEX(RawDataRefData,$E436,0)),"")),"")</f>
        <v>4</v>
      </c>
      <c r="AO436" s="101">
        <f t="shared" si="160"/>
        <v>2.5454545454545454</v>
      </c>
      <c r="AP436" s="101">
        <f t="array" ref="AP436">IF($AI436,STDEVA(IF(G2SelectionMask="x",IF(INDEX(RawDataRefData,$E436,0)&gt;0,INDEX(RawDataRefData,$E436,0)),"")),"")</f>
        <v>1.213559752433836</v>
      </c>
      <c r="AQ436" s="100" t="b">
        <f t="shared" si="161"/>
        <v>0</v>
      </c>
      <c r="AR436" s="100" t="str">
        <f t="array" ref="AR436">IF($AQ436,MEDIAN(IF(G3SelectionMask="x",IF(INDEX(RawDataRefData,$E436,0)&gt;0,INDEX(RawDataRefData,$E436,0)),"")),"")</f>
        <v/>
      </c>
      <c r="AS436" s="100" t="str">
        <f t="array" ref="AS436">IF($AQ436,QUARTILE(IF(G3SelectionMask="x",IF(INDEX(RawDataRefData,$E436,0)&gt;0,INDEX(RawDataRefData,$E436,0)),""),1),"")</f>
        <v/>
      </c>
      <c r="AT436" s="100" t="str">
        <f t="array" ref="AT436">IF($AQ436,QUARTILE(IF(G3SelectionMask="x",IF(INDEX(RawDataRefData,$E436,0)&gt;0,INDEX(RawDataRefData,$E436,0)),""),3),"")</f>
        <v/>
      </c>
      <c r="AU436" s="100" t="str">
        <f t="array" ref="AU436">IF($AQ436,MIN(IF(G3SelectionMask="x",IF(INDEX(RawDataRefData,$E436,0)&gt;0,INDEX(RawDataRefData,$E436,0)),"")),"")</f>
        <v/>
      </c>
      <c r="AV436" s="100" t="str">
        <f t="array" ref="AV436">IF($AQ436,MAX(IF(G3SelectionMask="x",IF(INDEX(RawDataRefData,$E436,0)&gt;0,INDEX(RawDataRefData,$E436,0)),"")),"")</f>
        <v/>
      </c>
      <c r="AW436" s="100" t="str">
        <f t="shared" si="162"/>
        <v/>
      </c>
      <c r="AX436" s="100" t="str">
        <f t="array" ref="AX436">IF($AQ436,STDEVA(IF(G3SelectionMask="x",IF(INDEX(RawDataRefData,$E436,0)&gt;0,INDEX(RawDataRefData,$E436,0)),"")),"")</f>
        <v/>
      </c>
      <c r="AY436" s="101" t="b">
        <f t="shared" si="163"/>
        <v>0</v>
      </c>
      <c r="AZ436" s="101" t="str">
        <f t="array" ref="AZ436">IF($AY436,MEDIAN(IF(G4SelectionMask="x",IF(INDEX(RawDataRefData,$E436,0)&gt;0,INDEX(RawDataRefData,$E436,0)),"")),"")</f>
        <v/>
      </c>
      <c r="BA436" s="101" t="str">
        <f t="array" ref="BA436">IF($AY436,QUARTILE(IF(G4SelectionMask="x",IF(INDEX(RawDataRefData,$E436,0)&gt;0,INDEX(RawDataRefData,$E436,0)),""),1),"")</f>
        <v/>
      </c>
      <c r="BB436" s="101" t="str">
        <f t="array" ref="BB436">IF($AY436,QUARTILE(IF(G4SelectionMask="x",IF(INDEX(RawDataRefData,$E436,0)&gt;0,INDEX(RawDataRefData,$E436,0)),""),3),"")</f>
        <v/>
      </c>
      <c r="BC436" s="101" t="str">
        <f t="array" ref="BC436">IF($AY436,MIN(IF(G4SelectionMask="x",IF(INDEX(RawDataRefData,$E436,0)&gt;0,INDEX(RawDataRefData,$E436,0)),"")),"")</f>
        <v/>
      </c>
      <c r="BD436" s="101" t="str">
        <f t="array" ref="BD436">IF($AY436,MAX(IF(G4SelectionMask="x",IF(INDEX(RawDataRefData,$E436,0)&gt;0,INDEX(RawDataRefData,$E436,0)),"")),"")</f>
        <v/>
      </c>
      <c r="BE436" s="101" t="str">
        <f t="shared" si="164"/>
        <v/>
      </c>
      <c r="BF436" s="101" t="str">
        <f t="array" ref="BF436">IF($AY436,STDEVA(IF(G4SelectionMask="x",IF(INDEX(RawDataRefData,$E436,0)&gt;0,INDEX(RawDataRefData,$E436,0)),"")),"")</f>
        <v/>
      </c>
      <c r="BG436" s="100" t="b">
        <f t="shared" si="165"/>
        <v>0</v>
      </c>
      <c r="BH436" s="100" t="str">
        <f t="array" ref="BH436">IF($BG436,MEDIAN(IF(G5SelectionMask="x",IF(INDEX(RawDataRefData,$E436,0)&gt;0,INDEX(RawDataRefData,$E436,0)),"")),"")</f>
        <v/>
      </c>
      <c r="BI436" s="100" t="str">
        <f t="array" ref="BI436">IF($BG436,QUARTILE(IF(G5SelectionMask="x",IF(INDEX(RawDataRefData,$E436,0)&gt;0,INDEX(RawDataRefData,$E436,0)),""),1),"")</f>
        <v/>
      </c>
      <c r="BJ436" s="100" t="str">
        <f t="array" ref="BJ436">IF($BG436,QUARTILE(IF(G5SelectionMask="x",IF(INDEX(RawDataRefData,$E436,0)&gt;0,INDEX(RawDataRefData,$E436,0)),""),3),"")</f>
        <v/>
      </c>
      <c r="BK436" s="100" t="str">
        <f t="array" ref="BK436">IF($BG436,MIN(IF(G5SelectionMask="x",IF(INDEX(RawDataRefData,$E436,0)&gt;0,INDEX(RawDataRefData,$E436,0)),"")),"")</f>
        <v/>
      </c>
      <c r="BL436" s="100" t="str">
        <f t="array" ref="BL436">IF($BG436,MAX(IF(G5SelectionMask="x",IF(INDEX(RawDataRefData,$E436,0)&gt;0,INDEX(RawDataRefData,$E436,0)),"")),"")</f>
        <v/>
      </c>
      <c r="BM436" s="100" t="str">
        <f t="shared" si="166"/>
        <v/>
      </c>
      <c r="BN436" s="103" t="str">
        <f t="array" ref="BN436">IF($BG436,STDEVA(IF(G5SelectionMask="x",IF(INDEX(RawDataRefData,$E436,0)&gt;0,INDEX(RawDataRefData,$E436,0)),"")),"")</f>
        <v/>
      </c>
      <c r="BO436" s="104"/>
      <c r="BP436" s="105">
        <v>1</v>
      </c>
      <c r="BQ436" s="105">
        <v>4</v>
      </c>
      <c r="BR436" s="105">
        <v>3</v>
      </c>
      <c r="BS436" s="105">
        <v>1</v>
      </c>
      <c r="BT436" s="105">
        <v>3</v>
      </c>
      <c r="BU436" s="105">
        <v>1</v>
      </c>
      <c r="BV436" s="105">
        <v>2</v>
      </c>
      <c r="BW436" s="105">
        <v>2</v>
      </c>
      <c r="BX436" s="105">
        <v>1</v>
      </c>
      <c r="BY436" s="105">
        <v>1</v>
      </c>
      <c r="BZ436" s="105">
        <v>2</v>
      </c>
      <c r="CA436" s="105">
        <v>4</v>
      </c>
      <c r="CB436" s="105">
        <v>1</v>
      </c>
      <c r="CC436" s="105">
        <v>3</v>
      </c>
      <c r="CD436" s="105">
        <v>4</v>
      </c>
    </row>
    <row r="437" spans="1:82" x14ac:dyDescent="0.2">
      <c r="A437" s="33">
        <f t="shared" si="167"/>
        <v>0</v>
      </c>
      <c r="B437" s="209"/>
      <c r="C437" s="194"/>
      <c r="D437" s="203"/>
      <c r="E437" s="72">
        <f t="shared" si="159"/>
        <v>428</v>
      </c>
      <c r="F437" s="9" t="s">
        <v>1947</v>
      </c>
      <c r="G437" s="9" t="s">
        <v>2743</v>
      </c>
      <c r="H437" s="9" t="s">
        <v>55</v>
      </c>
      <c r="I437" s="9" t="s">
        <v>35</v>
      </c>
      <c r="K437" s="100">
        <f t="shared" si="144"/>
        <v>2</v>
      </c>
      <c r="L437" s="100"/>
      <c r="M437" s="100"/>
      <c r="N437" s="100"/>
      <c r="O437" s="100"/>
      <c r="P437" s="101">
        <f t="shared" si="145"/>
        <v>1</v>
      </c>
      <c r="Q437" s="102">
        <f t="shared" si="146"/>
        <v>3</v>
      </c>
      <c r="R437" s="102">
        <f t="shared" si="147"/>
        <v>3</v>
      </c>
      <c r="S437" s="102">
        <f t="shared" si="148"/>
        <v>3</v>
      </c>
      <c r="T437" s="102">
        <f t="shared" si="149"/>
        <v>3</v>
      </c>
      <c r="U437" s="102">
        <f t="shared" si="150"/>
        <v>1</v>
      </c>
      <c r="V437" s="102">
        <f t="shared" si="151"/>
        <v>3</v>
      </c>
      <c r="W437" s="102">
        <f t="shared" si="152"/>
        <v>2</v>
      </c>
      <c r="X437" s="102">
        <f t="shared" si="153"/>
        <v>2</v>
      </c>
      <c r="Y437" s="102">
        <f t="shared" si="154"/>
        <v>4</v>
      </c>
      <c r="Z437" s="102">
        <f t="shared" si="155"/>
        <v>4</v>
      </c>
      <c r="AA437" s="100" t="b">
        <f t="shared" si="156"/>
        <v>1</v>
      </c>
      <c r="AB437" s="100">
        <f t="array" ref="AB437">IF($AA437,MEDIAN(IF(G1SelectionMask="x",IF(INDEX(RawDataRefData,$E437,0)&gt;0,INDEX(RawDataRefData,$E437,0)),"")),"")</f>
        <v>3</v>
      </c>
      <c r="AC437" s="100">
        <f t="array" ref="AC437">IF($AA437,QUARTILE(IF(G1SelectionMask="x",IF(INDEX(RawDataRefData,$E437,0)&gt;0,INDEX(RawDataRefData,$E437,0)),""),1),"")</f>
        <v>2</v>
      </c>
      <c r="AD437" s="100">
        <f t="array" ref="AD437">IF($AA437,QUARTILE(IF(G1SelectionMask="x",IF(INDEX(RawDataRefData,$E437,0)&gt;0,INDEX(RawDataRefData,$E437,0)),""),3),"")</f>
        <v>3</v>
      </c>
      <c r="AE437" s="100">
        <f t="array" ref="AE437">IF($AA437,MIN(IF(G1SelectionMask="x",IF(INDEX(RawDataRefData,$E437,0)&gt;0,INDEX(RawDataRefData,$E437,0)),"")),"")</f>
        <v>1</v>
      </c>
      <c r="AF437" s="100">
        <f t="array" ref="AF437">IF($AA437,MAX(IF(G1SelectionMask="x",IF(INDEX(RawDataRefData,$E437,0)&gt;0,INDEX(RawDataRefData,$E437,0)),"")),"")</f>
        <v>4</v>
      </c>
      <c r="AG437" s="100">
        <f t="shared" si="157"/>
        <v>2.6363636363636362</v>
      </c>
      <c r="AH437" s="100">
        <f t="array" ref="AH437">IF($AA437,STDEVA(IF(G1SelectionMask="x",IF(INDEX(RawDataRefData,$E437,0)&gt;0,INDEX(RawDataRefData,$E437,0)),"")),"")</f>
        <v>1.0269106361049412</v>
      </c>
      <c r="AI437" s="101" t="b">
        <f t="shared" si="158"/>
        <v>1</v>
      </c>
      <c r="AJ437" s="101">
        <f t="array" ref="AJ437">IF($AI437,MEDIAN(IF(G2SelectionMask="x",IF(INDEX(RawDataRefData,$E437,0)&gt;0,INDEX(RawDataRefData,$E437,0)),"")),"")</f>
        <v>3</v>
      </c>
      <c r="AK437" s="101">
        <f t="array" ref="AK437">IF($AI437,QUARTILE(IF(G2SelectionMask="x",IF(INDEX(RawDataRefData,$E437,0)&gt;0,INDEX(RawDataRefData,$E437,0)),""),1),"")</f>
        <v>1.5</v>
      </c>
      <c r="AL437" s="101">
        <f t="array" ref="AL437">IF($AI437,QUARTILE(IF(G2SelectionMask="x",IF(INDEX(RawDataRefData,$E437,0)&gt;0,INDEX(RawDataRefData,$E437,0)),""),3),"")</f>
        <v>3</v>
      </c>
      <c r="AM437" s="101">
        <f t="array" ref="AM437">IF($AI437,MIN(IF(G2SelectionMask="x",IF(INDEX(RawDataRefData,$E437,0)&gt;0,INDEX(RawDataRefData,$E437,0)),"")),"")</f>
        <v>1</v>
      </c>
      <c r="AN437" s="101">
        <f t="array" ref="AN437">IF($AI437,MAX(IF(G2SelectionMask="x",IF(INDEX(RawDataRefData,$E437,0)&gt;0,INDEX(RawDataRefData,$E437,0)),"")),"")</f>
        <v>4</v>
      </c>
      <c r="AO437" s="101">
        <f t="shared" si="160"/>
        <v>2.4545454545454546</v>
      </c>
      <c r="AP437" s="101">
        <f t="array" ref="AP437">IF($AI437,STDEVA(IF(G2SelectionMask="x",IF(INDEX(RawDataRefData,$E437,0)&gt;0,INDEX(RawDataRefData,$E437,0)),"")),"")</f>
        <v>1.1281521496355327</v>
      </c>
      <c r="AQ437" s="100" t="b">
        <f t="shared" si="161"/>
        <v>0</v>
      </c>
      <c r="AR437" s="100" t="str">
        <f t="array" ref="AR437">IF($AQ437,MEDIAN(IF(G3SelectionMask="x",IF(INDEX(RawDataRefData,$E437,0)&gt;0,INDEX(RawDataRefData,$E437,0)),"")),"")</f>
        <v/>
      </c>
      <c r="AS437" s="100" t="str">
        <f t="array" ref="AS437">IF($AQ437,QUARTILE(IF(G3SelectionMask="x",IF(INDEX(RawDataRefData,$E437,0)&gt;0,INDEX(RawDataRefData,$E437,0)),""),1),"")</f>
        <v/>
      </c>
      <c r="AT437" s="100" t="str">
        <f t="array" ref="AT437">IF($AQ437,QUARTILE(IF(G3SelectionMask="x",IF(INDEX(RawDataRefData,$E437,0)&gt;0,INDEX(RawDataRefData,$E437,0)),""),3),"")</f>
        <v/>
      </c>
      <c r="AU437" s="100" t="str">
        <f t="array" ref="AU437">IF($AQ437,MIN(IF(G3SelectionMask="x",IF(INDEX(RawDataRefData,$E437,0)&gt;0,INDEX(RawDataRefData,$E437,0)),"")),"")</f>
        <v/>
      </c>
      <c r="AV437" s="100" t="str">
        <f t="array" ref="AV437">IF($AQ437,MAX(IF(G3SelectionMask="x",IF(INDEX(RawDataRefData,$E437,0)&gt;0,INDEX(RawDataRefData,$E437,0)),"")),"")</f>
        <v/>
      </c>
      <c r="AW437" s="100" t="str">
        <f t="shared" si="162"/>
        <v/>
      </c>
      <c r="AX437" s="100" t="str">
        <f t="array" ref="AX437">IF($AQ437,STDEVA(IF(G3SelectionMask="x",IF(INDEX(RawDataRefData,$E437,0)&gt;0,INDEX(RawDataRefData,$E437,0)),"")),"")</f>
        <v/>
      </c>
      <c r="AY437" s="101" t="b">
        <f t="shared" si="163"/>
        <v>0</v>
      </c>
      <c r="AZ437" s="101" t="str">
        <f t="array" ref="AZ437">IF($AY437,MEDIAN(IF(G4SelectionMask="x",IF(INDEX(RawDataRefData,$E437,0)&gt;0,INDEX(RawDataRefData,$E437,0)),"")),"")</f>
        <v/>
      </c>
      <c r="BA437" s="101" t="str">
        <f t="array" ref="BA437">IF($AY437,QUARTILE(IF(G4SelectionMask="x",IF(INDEX(RawDataRefData,$E437,0)&gt;0,INDEX(RawDataRefData,$E437,0)),""),1),"")</f>
        <v/>
      </c>
      <c r="BB437" s="101" t="str">
        <f t="array" ref="BB437">IF($AY437,QUARTILE(IF(G4SelectionMask="x",IF(INDEX(RawDataRefData,$E437,0)&gt;0,INDEX(RawDataRefData,$E437,0)),""),3),"")</f>
        <v/>
      </c>
      <c r="BC437" s="101" t="str">
        <f t="array" ref="BC437">IF($AY437,MIN(IF(G4SelectionMask="x",IF(INDEX(RawDataRefData,$E437,0)&gt;0,INDEX(RawDataRefData,$E437,0)),"")),"")</f>
        <v/>
      </c>
      <c r="BD437" s="101" t="str">
        <f t="array" ref="BD437">IF($AY437,MAX(IF(G4SelectionMask="x",IF(INDEX(RawDataRefData,$E437,0)&gt;0,INDEX(RawDataRefData,$E437,0)),"")),"")</f>
        <v/>
      </c>
      <c r="BE437" s="101" t="str">
        <f t="shared" si="164"/>
        <v/>
      </c>
      <c r="BF437" s="101" t="str">
        <f t="array" ref="BF437">IF($AY437,STDEVA(IF(G4SelectionMask="x",IF(INDEX(RawDataRefData,$E437,0)&gt;0,INDEX(RawDataRefData,$E437,0)),"")),"")</f>
        <v/>
      </c>
      <c r="BG437" s="100" t="b">
        <f t="shared" si="165"/>
        <v>0</v>
      </c>
      <c r="BH437" s="100" t="str">
        <f t="array" ref="BH437">IF($BG437,MEDIAN(IF(G5SelectionMask="x",IF(INDEX(RawDataRefData,$E437,0)&gt;0,INDEX(RawDataRefData,$E437,0)),"")),"")</f>
        <v/>
      </c>
      <c r="BI437" s="100" t="str">
        <f t="array" ref="BI437">IF($BG437,QUARTILE(IF(G5SelectionMask="x",IF(INDEX(RawDataRefData,$E437,0)&gt;0,INDEX(RawDataRefData,$E437,0)),""),1),"")</f>
        <v/>
      </c>
      <c r="BJ437" s="100" t="str">
        <f t="array" ref="BJ437">IF($BG437,QUARTILE(IF(G5SelectionMask="x",IF(INDEX(RawDataRefData,$E437,0)&gt;0,INDEX(RawDataRefData,$E437,0)),""),3),"")</f>
        <v/>
      </c>
      <c r="BK437" s="100" t="str">
        <f t="array" ref="BK437">IF($BG437,MIN(IF(G5SelectionMask="x",IF(INDEX(RawDataRefData,$E437,0)&gt;0,INDEX(RawDataRefData,$E437,0)),"")),"")</f>
        <v/>
      </c>
      <c r="BL437" s="100" t="str">
        <f t="array" ref="BL437">IF($BG437,MAX(IF(G5SelectionMask="x",IF(INDEX(RawDataRefData,$E437,0)&gt;0,INDEX(RawDataRefData,$E437,0)),"")),"")</f>
        <v/>
      </c>
      <c r="BM437" s="100" t="str">
        <f t="shared" si="166"/>
        <v/>
      </c>
      <c r="BN437" s="103" t="str">
        <f t="array" ref="BN437">IF($BG437,STDEVA(IF(G5SelectionMask="x",IF(INDEX(RawDataRefData,$E437,0)&gt;0,INDEX(RawDataRefData,$E437,0)),"")),"")</f>
        <v/>
      </c>
      <c r="BO437" s="104"/>
      <c r="BP437" s="105">
        <v>2</v>
      </c>
      <c r="BQ437" s="105">
        <v>1</v>
      </c>
      <c r="BR437" s="105">
        <v>3</v>
      </c>
      <c r="BS437" s="105">
        <v>3</v>
      </c>
      <c r="BT437" s="105">
        <v>3</v>
      </c>
      <c r="BU437" s="105">
        <v>3</v>
      </c>
      <c r="BV437" s="105">
        <v>1</v>
      </c>
      <c r="BW437" s="105">
        <v>3</v>
      </c>
      <c r="BX437" s="105">
        <v>2</v>
      </c>
      <c r="BY437" s="105">
        <v>2</v>
      </c>
      <c r="BZ437" s="105">
        <v>4</v>
      </c>
      <c r="CA437" s="105">
        <v>4</v>
      </c>
      <c r="CB437" s="105">
        <v>1</v>
      </c>
      <c r="CC437" s="105">
        <v>2</v>
      </c>
      <c r="CD437" s="105">
        <v>1</v>
      </c>
    </row>
    <row r="438" spans="1:82" ht="13.5" thickBot="1" x14ac:dyDescent="0.25">
      <c r="A438" s="33">
        <f t="shared" si="167"/>
        <v>0</v>
      </c>
      <c r="B438" s="209"/>
      <c r="C438" s="195"/>
      <c r="D438" s="204"/>
      <c r="E438" s="72">
        <f t="shared" si="159"/>
        <v>429</v>
      </c>
      <c r="F438" s="9" t="s">
        <v>1948</v>
      </c>
      <c r="G438" s="9" t="s">
        <v>2744</v>
      </c>
      <c r="H438" s="9" t="s">
        <v>55</v>
      </c>
      <c r="I438" s="9" t="s">
        <v>35</v>
      </c>
      <c r="K438" s="100">
        <f t="shared" si="144"/>
        <v>1</v>
      </c>
      <c r="L438" s="100"/>
      <c r="M438" s="100"/>
      <c r="N438" s="100"/>
      <c r="O438" s="100"/>
      <c r="P438" s="101">
        <f t="shared" si="145"/>
        <v>2</v>
      </c>
      <c r="Q438" s="102">
        <f t="shared" si="146"/>
        <v>4</v>
      </c>
      <c r="R438" s="102">
        <f t="shared" si="147"/>
        <v>3</v>
      </c>
      <c r="S438" s="102">
        <f t="shared" si="148"/>
        <v>2</v>
      </c>
      <c r="T438" s="102">
        <f t="shared" si="149"/>
        <v>4</v>
      </c>
      <c r="U438" s="102">
        <f t="shared" si="150"/>
        <v>2</v>
      </c>
      <c r="V438" s="102">
        <f t="shared" si="151"/>
        <v>4</v>
      </c>
      <c r="W438" s="102">
        <f t="shared" si="152"/>
        <v>1</v>
      </c>
      <c r="X438" s="102">
        <f t="shared" si="153"/>
        <v>2</v>
      </c>
      <c r="Y438" s="102">
        <f t="shared" si="154"/>
        <v>1</v>
      </c>
      <c r="Z438" s="102">
        <f t="shared" si="155"/>
        <v>1</v>
      </c>
      <c r="AA438" s="100" t="b">
        <f t="shared" si="156"/>
        <v>1</v>
      </c>
      <c r="AB438" s="100">
        <f t="array" ref="AB438">IF($AA438,MEDIAN(IF(G1SelectionMask="x",IF(INDEX(RawDataRefData,$E438,0)&gt;0,INDEX(RawDataRefData,$E438,0)),"")),"")</f>
        <v>2</v>
      </c>
      <c r="AC438" s="100">
        <f t="array" ref="AC438">IF($AA438,QUARTILE(IF(G1SelectionMask="x",IF(INDEX(RawDataRefData,$E438,0)&gt;0,INDEX(RawDataRefData,$E438,0)),""),1),"")</f>
        <v>1.5</v>
      </c>
      <c r="AD438" s="100">
        <f t="array" ref="AD438">IF($AA438,QUARTILE(IF(G1SelectionMask="x",IF(INDEX(RawDataRefData,$E438,0)&gt;0,INDEX(RawDataRefData,$E438,0)),""),3),"")</f>
        <v>3.5</v>
      </c>
      <c r="AE438" s="100">
        <f t="array" ref="AE438">IF($AA438,MIN(IF(G1SelectionMask="x",IF(INDEX(RawDataRefData,$E438,0)&gt;0,INDEX(RawDataRefData,$E438,0)),"")),"")</f>
        <v>1</v>
      </c>
      <c r="AF438" s="100">
        <f t="array" ref="AF438">IF($AA438,MAX(IF(G1SelectionMask="x",IF(INDEX(RawDataRefData,$E438,0)&gt;0,INDEX(RawDataRefData,$E438,0)),"")),"")</f>
        <v>4</v>
      </c>
      <c r="AG438" s="100">
        <f t="shared" si="157"/>
        <v>2.3636363636363638</v>
      </c>
      <c r="AH438" s="100">
        <f t="array" ref="AH438">IF($AA438,STDEVA(IF(G1SelectionMask="x",IF(INDEX(RawDataRefData,$E438,0)&gt;0,INDEX(RawDataRefData,$E438,0)),"")),"")</f>
        <v>1.2060453783110545</v>
      </c>
      <c r="AI438" s="101" t="b">
        <f t="shared" si="158"/>
        <v>1</v>
      </c>
      <c r="AJ438" s="101">
        <f t="array" ref="AJ438">IF($AI438,MEDIAN(IF(G2SelectionMask="x",IF(INDEX(RawDataRefData,$E438,0)&gt;0,INDEX(RawDataRefData,$E438,0)),"")),"")</f>
        <v>2</v>
      </c>
      <c r="AK438" s="101">
        <f t="array" ref="AK438">IF($AI438,QUARTILE(IF(G2SelectionMask="x",IF(INDEX(RawDataRefData,$E438,0)&gt;0,INDEX(RawDataRefData,$E438,0)),""),1),"")</f>
        <v>1.5</v>
      </c>
      <c r="AL438" s="101">
        <f t="array" ref="AL438">IF($AI438,QUARTILE(IF(G2SelectionMask="x",IF(INDEX(RawDataRefData,$E438,0)&gt;0,INDEX(RawDataRefData,$E438,0)),""),3),"")</f>
        <v>3.5</v>
      </c>
      <c r="AM438" s="101">
        <f t="array" ref="AM438">IF($AI438,MIN(IF(G2SelectionMask="x",IF(INDEX(RawDataRefData,$E438,0)&gt;0,INDEX(RawDataRefData,$E438,0)),"")),"")</f>
        <v>1</v>
      </c>
      <c r="AN438" s="101">
        <f t="array" ref="AN438">IF($AI438,MAX(IF(G2SelectionMask="x",IF(INDEX(RawDataRefData,$E438,0)&gt;0,INDEX(RawDataRefData,$E438,0)),"")),"")</f>
        <v>4</v>
      </c>
      <c r="AO438" s="101">
        <f t="shared" si="160"/>
        <v>2.4545454545454546</v>
      </c>
      <c r="AP438" s="101">
        <f t="array" ref="AP438">IF($AI438,STDEVA(IF(G2SelectionMask="x",IF(INDEX(RawDataRefData,$E438,0)&gt;0,INDEX(RawDataRefData,$E438,0)),"")),"")</f>
        <v>1.213559752433836</v>
      </c>
      <c r="AQ438" s="100" t="b">
        <f t="shared" si="161"/>
        <v>0</v>
      </c>
      <c r="AR438" s="100" t="str">
        <f t="array" ref="AR438">IF($AQ438,MEDIAN(IF(G3SelectionMask="x",IF(INDEX(RawDataRefData,$E438,0)&gt;0,INDEX(RawDataRefData,$E438,0)),"")),"")</f>
        <v/>
      </c>
      <c r="AS438" s="100" t="str">
        <f t="array" ref="AS438">IF($AQ438,QUARTILE(IF(G3SelectionMask="x",IF(INDEX(RawDataRefData,$E438,0)&gt;0,INDEX(RawDataRefData,$E438,0)),""),1),"")</f>
        <v/>
      </c>
      <c r="AT438" s="100" t="str">
        <f t="array" ref="AT438">IF($AQ438,QUARTILE(IF(G3SelectionMask="x",IF(INDEX(RawDataRefData,$E438,0)&gt;0,INDEX(RawDataRefData,$E438,0)),""),3),"")</f>
        <v/>
      </c>
      <c r="AU438" s="100" t="str">
        <f t="array" ref="AU438">IF($AQ438,MIN(IF(G3SelectionMask="x",IF(INDEX(RawDataRefData,$E438,0)&gt;0,INDEX(RawDataRefData,$E438,0)),"")),"")</f>
        <v/>
      </c>
      <c r="AV438" s="100" t="str">
        <f t="array" ref="AV438">IF($AQ438,MAX(IF(G3SelectionMask="x",IF(INDEX(RawDataRefData,$E438,0)&gt;0,INDEX(RawDataRefData,$E438,0)),"")),"")</f>
        <v/>
      </c>
      <c r="AW438" s="100" t="str">
        <f t="shared" si="162"/>
        <v/>
      </c>
      <c r="AX438" s="100" t="str">
        <f t="array" ref="AX438">IF($AQ438,STDEVA(IF(G3SelectionMask="x",IF(INDEX(RawDataRefData,$E438,0)&gt;0,INDEX(RawDataRefData,$E438,0)),"")),"")</f>
        <v/>
      </c>
      <c r="AY438" s="101" t="b">
        <f t="shared" si="163"/>
        <v>0</v>
      </c>
      <c r="AZ438" s="101" t="str">
        <f t="array" ref="AZ438">IF($AY438,MEDIAN(IF(G4SelectionMask="x",IF(INDEX(RawDataRefData,$E438,0)&gt;0,INDEX(RawDataRefData,$E438,0)),"")),"")</f>
        <v/>
      </c>
      <c r="BA438" s="101" t="str">
        <f t="array" ref="BA438">IF($AY438,QUARTILE(IF(G4SelectionMask="x",IF(INDEX(RawDataRefData,$E438,0)&gt;0,INDEX(RawDataRefData,$E438,0)),""),1),"")</f>
        <v/>
      </c>
      <c r="BB438" s="101" t="str">
        <f t="array" ref="BB438">IF($AY438,QUARTILE(IF(G4SelectionMask="x",IF(INDEX(RawDataRefData,$E438,0)&gt;0,INDEX(RawDataRefData,$E438,0)),""),3),"")</f>
        <v/>
      </c>
      <c r="BC438" s="101" t="str">
        <f t="array" ref="BC438">IF($AY438,MIN(IF(G4SelectionMask="x",IF(INDEX(RawDataRefData,$E438,0)&gt;0,INDEX(RawDataRefData,$E438,0)),"")),"")</f>
        <v/>
      </c>
      <c r="BD438" s="101" t="str">
        <f t="array" ref="BD438">IF($AY438,MAX(IF(G4SelectionMask="x",IF(INDEX(RawDataRefData,$E438,0)&gt;0,INDEX(RawDataRefData,$E438,0)),"")),"")</f>
        <v/>
      </c>
      <c r="BE438" s="101" t="str">
        <f t="shared" si="164"/>
        <v/>
      </c>
      <c r="BF438" s="101" t="str">
        <f t="array" ref="BF438">IF($AY438,STDEVA(IF(G4SelectionMask="x",IF(INDEX(RawDataRefData,$E438,0)&gt;0,INDEX(RawDataRefData,$E438,0)),"")),"")</f>
        <v/>
      </c>
      <c r="BG438" s="100" t="b">
        <f t="shared" si="165"/>
        <v>0</v>
      </c>
      <c r="BH438" s="100" t="str">
        <f t="array" ref="BH438">IF($BG438,MEDIAN(IF(G5SelectionMask="x",IF(INDEX(RawDataRefData,$E438,0)&gt;0,INDEX(RawDataRefData,$E438,0)),"")),"")</f>
        <v/>
      </c>
      <c r="BI438" s="100" t="str">
        <f t="array" ref="BI438">IF($BG438,QUARTILE(IF(G5SelectionMask="x",IF(INDEX(RawDataRefData,$E438,0)&gt;0,INDEX(RawDataRefData,$E438,0)),""),1),"")</f>
        <v/>
      </c>
      <c r="BJ438" s="100" t="str">
        <f t="array" ref="BJ438">IF($BG438,QUARTILE(IF(G5SelectionMask="x",IF(INDEX(RawDataRefData,$E438,0)&gt;0,INDEX(RawDataRefData,$E438,0)),""),3),"")</f>
        <v/>
      </c>
      <c r="BK438" s="100" t="str">
        <f t="array" ref="BK438">IF($BG438,MIN(IF(G5SelectionMask="x",IF(INDEX(RawDataRefData,$E438,0)&gt;0,INDEX(RawDataRefData,$E438,0)),"")),"")</f>
        <v/>
      </c>
      <c r="BL438" s="100" t="str">
        <f t="array" ref="BL438">IF($BG438,MAX(IF(G5SelectionMask="x",IF(INDEX(RawDataRefData,$E438,0)&gt;0,INDEX(RawDataRefData,$E438,0)),"")),"")</f>
        <v/>
      </c>
      <c r="BM438" s="100" t="str">
        <f t="shared" si="166"/>
        <v/>
      </c>
      <c r="BN438" s="103" t="str">
        <f t="array" ref="BN438">IF($BG438,STDEVA(IF(G5SelectionMask="x",IF(INDEX(RawDataRefData,$E438,0)&gt;0,INDEX(RawDataRefData,$E438,0)),"")),"")</f>
        <v/>
      </c>
      <c r="BO438" s="104"/>
      <c r="BP438" s="105">
        <v>1</v>
      </c>
      <c r="BQ438" s="105">
        <v>2</v>
      </c>
      <c r="BR438" s="105">
        <v>4</v>
      </c>
      <c r="BS438" s="105">
        <v>3</v>
      </c>
      <c r="BT438" s="105">
        <v>2</v>
      </c>
      <c r="BU438" s="105">
        <v>4</v>
      </c>
      <c r="BV438" s="105">
        <v>2</v>
      </c>
      <c r="BW438" s="105">
        <v>4</v>
      </c>
      <c r="BX438" s="105">
        <v>1</v>
      </c>
      <c r="BY438" s="105">
        <v>2</v>
      </c>
      <c r="BZ438" s="105">
        <v>1</v>
      </c>
      <c r="CA438" s="105">
        <v>1</v>
      </c>
      <c r="CB438" s="105">
        <v>3</v>
      </c>
      <c r="CC438" s="105">
        <v>3</v>
      </c>
      <c r="CD438" s="105">
        <v>2</v>
      </c>
    </row>
    <row r="439" spans="1:82" x14ac:dyDescent="0.2">
      <c r="A439" s="33">
        <f t="shared" si="167"/>
        <v>0</v>
      </c>
      <c r="B439" s="209"/>
      <c r="C439" s="193" t="s">
        <v>57</v>
      </c>
      <c r="D439" s="202" t="s">
        <v>59</v>
      </c>
      <c r="E439" s="72">
        <f t="shared" si="159"/>
        <v>430</v>
      </c>
      <c r="F439" s="9" t="s">
        <v>1949</v>
      </c>
      <c r="G439" s="9" t="s">
        <v>2765</v>
      </c>
      <c r="H439" s="9" t="s">
        <v>57</v>
      </c>
      <c r="I439" s="9" t="s">
        <v>59</v>
      </c>
      <c r="K439" s="100">
        <f t="shared" si="144"/>
        <v>1</v>
      </c>
      <c r="L439" s="100"/>
      <c r="M439" s="100"/>
      <c r="N439" s="100"/>
      <c r="O439" s="100"/>
      <c r="P439" s="101">
        <f t="shared" si="145"/>
        <v>4</v>
      </c>
      <c r="Q439" s="102">
        <f t="shared" si="146"/>
        <v>1</v>
      </c>
      <c r="R439" s="102">
        <f t="shared" si="147"/>
        <v>4</v>
      </c>
      <c r="S439" s="102">
        <f t="shared" si="148"/>
        <v>3</v>
      </c>
      <c r="T439" s="102">
        <f t="shared" si="149"/>
        <v>2</v>
      </c>
      <c r="U439" s="102">
        <f t="shared" si="150"/>
        <v>3</v>
      </c>
      <c r="V439" s="102">
        <f t="shared" si="151"/>
        <v>1</v>
      </c>
      <c r="W439" s="102">
        <f t="shared" si="152"/>
        <v>1</v>
      </c>
      <c r="X439" s="102">
        <f t="shared" si="153"/>
        <v>1</v>
      </c>
      <c r="Y439" s="102">
        <f t="shared" si="154"/>
        <v>2</v>
      </c>
      <c r="Z439" s="102">
        <f t="shared" si="155"/>
        <v>2</v>
      </c>
      <c r="AA439" s="100" t="b">
        <f t="shared" si="156"/>
        <v>1</v>
      </c>
      <c r="AB439" s="100">
        <f t="array" ref="AB439">IF($AA439,MEDIAN(IF(G1SelectionMask="x",IF(INDEX(RawDataRefData,$E439,0)&gt;0,INDEX(RawDataRefData,$E439,0)),"")),"")</f>
        <v>2</v>
      </c>
      <c r="AC439" s="100">
        <f t="array" ref="AC439">IF($AA439,QUARTILE(IF(G1SelectionMask="x",IF(INDEX(RawDataRefData,$E439,0)&gt;0,INDEX(RawDataRefData,$E439,0)),""),1),"")</f>
        <v>1</v>
      </c>
      <c r="AD439" s="100">
        <f t="array" ref="AD439">IF($AA439,QUARTILE(IF(G1SelectionMask="x",IF(INDEX(RawDataRefData,$E439,0)&gt;0,INDEX(RawDataRefData,$E439,0)),""),3),"")</f>
        <v>3</v>
      </c>
      <c r="AE439" s="100">
        <f t="array" ref="AE439">IF($AA439,MIN(IF(G1SelectionMask="x",IF(INDEX(RawDataRefData,$E439,0)&gt;0,INDEX(RawDataRefData,$E439,0)),"")),"")</f>
        <v>1</v>
      </c>
      <c r="AF439" s="100">
        <f t="array" ref="AF439">IF($AA439,MAX(IF(G1SelectionMask="x",IF(INDEX(RawDataRefData,$E439,0)&gt;0,INDEX(RawDataRefData,$E439,0)),"")),"")</f>
        <v>4</v>
      </c>
      <c r="AG439" s="100">
        <f t="shared" si="157"/>
        <v>2.1818181818181817</v>
      </c>
      <c r="AH439" s="100">
        <f t="array" ref="AH439">IF($AA439,STDEVA(IF(G1SelectionMask="x",IF(INDEX(RawDataRefData,$E439,0)&gt;0,INDEX(RawDataRefData,$E439,0)),"")),"")</f>
        <v>1.1677484162422844</v>
      </c>
      <c r="AI439" s="101" t="b">
        <f t="shared" si="158"/>
        <v>1</v>
      </c>
      <c r="AJ439" s="101">
        <f t="array" ref="AJ439">IF($AI439,MEDIAN(IF(G2SelectionMask="x",IF(INDEX(RawDataRefData,$E439,0)&gt;0,INDEX(RawDataRefData,$E439,0)),"")),"")</f>
        <v>2</v>
      </c>
      <c r="AK439" s="101">
        <f t="array" ref="AK439">IF($AI439,QUARTILE(IF(G2SelectionMask="x",IF(INDEX(RawDataRefData,$E439,0)&gt;0,INDEX(RawDataRefData,$E439,0)),""),1),"")</f>
        <v>1.5</v>
      </c>
      <c r="AL439" s="101">
        <f t="array" ref="AL439">IF($AI439,QUARTILE(IF(G2SelectionMask="x",IF(INDEX(RawDataRefData,$E439,0)&gt;0,INDEX(RawDataRefData,$E439,0)),""),3),"")</f>
        <v>3.5</v>
      </c>
      <c r="AM439" s="101">
        <f t="array" ref="AM439">IF($AI439,MIN(IF(G2SelectionMask="x",IF(INDEX(RawDataRefData,$E439,0)&gt;0,INDEX(RawDataRefData,$E439,0)),"")),"")</f>
        <v>1</v>
      </c>
      <c r="AN439" s="101">
        <f t="array" ref="AN439">IF($AI439,MAX(IF(G2SelectionMask="x",IF(INDEX(RawDataRefData,$E439,0)&gt;0,INDEX(RawDataRefData,$E439,0)),"")),"")</f>
        <v>4</v>
      </c>
      <c r="AO439" s="101">
        <f t="shared" si="160"/>
        <v>2.4545454545454546</v>
      </c>
      <c r="AP439" s="101">
        <f t="array" ref="AP439">IF($AI439,STDEVA(IF(G2SelectionMask="x",IF(INDEX(RawDataRefData,$E439,0)&gt;0,INDEX(RawDataRefData,$E439,0)),"")),"")</f>
        <v>1.213559752433836</v>
      </c>
      <c r="AQ439" s="100" t="b">
        <f t="shared" si="161"/>
        <v>0</v>
      </c>
      <c r="AR439" s="100" t="str">
        <f t="array" ref="AR439">IF($AQ439,MEDIAN(IF(G3SelectionMask="x",IF(INDEX(RawDataRefData,$E439,0)&gt;0,INDEX(RawDataRefData,$E439,0)),"")),"")</f>
        <v/>
      </c>
      <c r="AS439" s="100" t="str">
        <f t="array" ref="AS439">IF($AQ439,QUARTILE(IF(G3SelectionMask="x",IF(INDEX(RawDataRefData,$E439,0)&gt;0,INDEX(RawDataRefData,$E439,0)),""),1),"")</f>
        <v/>
      </c>
      <c r="AT439" s="100" t="str">
        <f t="array" ref="AT439">IF($AQ439,QUARTILE(IF(G3SelectionMask="x",IF(INDEX(RawDataRefData,$E439,0)&gt;0,INDEX(RawDataRefData,$E439,0)),""),3),"")</f>
        <v/>
      </c>
      <c r="AU439" s="100" t="str">
        <f t="array" ref="AU439">IF($AQ439,MIN(IF(G3SelectionMask="x",IF(INDEX(RawDataRefData,$E439,0)&gt;0,INDEX(RawDataRefData,$E439,0)),"")),"")</f>
        <v/>
      </c>
      <c r="AV439" s="100" t="str">
        <f t="array" ref="AV439">IF($AQ439,MAX(IF(G3SelectionMask="x",IF(INDEX(RawDataRefData,$E439,0)&gt;0,INDEX(RawDataRefData,$E439,0)),"")),"")</f>
        <v/>
      </c>
      <c r="AW439" s="100" t="str">
        <f t="shared" si="162"/>
        <v/>
      </c>
      <c r="AX439" s="100" t="str">
        <f t="array" ref="AX439">IF($AQ439,STDEVA(IF(G3SelectionMask="x",IF(INDEX(RawDataRefData,$E439,0)&gt;0,INDEX(RawDataRefData,$E439,0)),"")),"")</f>
        <v/>
      </c>
      <c r="AY439" s="101" t="b">
        <f t="shared" si="163"/>
        <v>0</v>
      </c>
      <c r="AZ439" s="101" t="str">
        <f t="array" ref="AZ439">IF($AY439,MEDIAN(IF(G4SelectionMask="x",IF(INDEX(RawDataRefData,$E439,0)&gt;0,INDEX(RawDataRefData,$E439,0)),"")),"")</f>
        <v/>
      </c>
      <c r="BA439" s="101" t="str">
        <f t="array" ref="BA439">IF($AY439,QUARTILE(IF(G4SelectionMask="x",IF(INDEX(RawDataRefData,$E439,0)&gt;0,INDEX(RawDataRefData,$E439,0)),""),1),"")</f>
        <v/>
      </c>
      <c r="BB439" s="101" t="str">
        <f t="array" ref="BB439">IF($AY439,QUARTILE(IF(G4SelectionMask="x",IF(INDEX(RawDataRefData,$E439,0)&gt;0,INDEX(RawDataRefData,$E439,0)),""),3),"")</f>
        <v/>
      </c>
      <c r="BC439" s="101" t="str">
        <f t="array" ref="BC439">IF($AY439,MIN(IF(G4SelectionMask="x",IF(INDEX(RawDataRefData,$E439,0)&gt;0,INDEX(RawDataRefData,$E439,0)),"")),"")</f>
        <v/>
      </c>
      <c r="BD439" s="101" t="str">
        <f t="array" ref="BD439">IF($AY439,MAX(IF(G4SelectionMask="x",IF(INDEX(RawDataRefData,$E439,0)&gt;0,INDEX(RawDataRefData,$E439,0)),"")),"")</f>
        <v/>
      </c>
      <c r="BE439" s="101" t="str">
        <f t="shared" si="164"/>
        <v/>
      </c>
      <c r="BF439" s="101" t="str">
        <f t="array" ref="BF439">IF($AY439,STDEVA(IF(G4SelectionMask="x",IF(INDEX(RawDataRefData,$E439,0)&gt;0,INDEX(RawDataRefData,$E439,0)),"")),"")</f>
        <v/>
      </c>
      <c r="BG439" s="100" t="b">
        <f t="shared" si="165"/>
        <v>0</v>
      </c>
      <c r="BH439" s="100" t="str">
        <f t="array" ref="BH439">IF($BG439,MEDIAN(IF(G5SelectionMask="x",IF(INDEX(RawDataRefData,$E439,0)&gt;0,INDEX(RawDataRefData,$E439,0)),"")),"")</f>
        <v/>
      </c>
      <c r="BI439" s="100" t="str">
        <f t="array" ref="BI439">IF($BG439,QUARTILE(IF(G5SelectionMask="x",IF(INDEX(RawDataRefData,$E439,0)&gt;0,INDEX(RawDataRefData,$E439,0)),""),1),"")</f>
        <v/>
      </c>
      <c r="BJ439" s="100" t="str">
        <f t="array" ref="BJ439">IF($BG439,QUARTILE(IF(G5SelectionMask="x",IF(INDEX(RawDataRefData,$E439,0)&gt;0,INDEX(RawDataRefData,$E439,0)),""),3),"")</f>
        <v/>
      </c>
      <c r="BK439" s="100" t="str">
        <f t="array" ref="BK439">IF($BG439,MIN(IF(G5SelectionMask="x",IF(INDEX(RawDataRefData,$E439,0)&gt;0,INDEX(RawDataRefData,$E439,0)),"")),"")</f>
        <v/>
      </c>
      <c r="BL439" s="100" t="str">
        <f t="array" ref="BL439">IF($BG439,MAX(IF(G5SelectionMask="x",IF(INDEX(RawDataRefData,$E439,0)&gt;0,INDEX(RawDataRefData,$E439,0)),"")),"")</f>
        <v/>
      </c>
      <c r="BM439" s="100" t="str">
        <f t="shared" si="166"/>
        <v/>
      </c>
      <c r="BN439" s="103" t="str">
        <f t="array" ref="BN439">IF($BG439,STDEVA(IF(G5SelectionMask="x",IF(INDEX(RawDataRefData,$E439,0)&gt;0,INDEX(RawDataRefData,$E439,0)),"")),"")</f>
        <v/>
      </c>
      <c r="BO439" s="104"/>
      <c r="BP439" s="105">
        <v>1</v>
      </c>
      <c r="BQ439" s="105">
        <v>4</v>
      </c>
      <c r="BR439" s="105">
        <v>1</v>
      </c>
      <c r="BS439" s="105">
        <v>4</v>
      </c>
      <c r="BT439" s="105">
        <v>3</v>
      </c>
      <c r="BU439" s="105">
        <v>2</v>
      </c>
      <c r="BV439" s="105">
        <v>3</v>
      </c>
      <c r="BW439" s="105">
        <v>1</v>
      </c>
      <c r="BX439" s="105">
        <v>1</v>
      </c>
      <c r="BY439" s="105">
        <v>1</v>
      </c>
      <c r="BZ439" s="105">
        <v>2</v>
      </c>
      <c r="CA439" s="105">
        <v>2</v>
      </c>
      <c r="CB439" s="105">
        <v>3</v>
      </c>
      <c r="CC439" s="105">
        <v>4</v>
      </c>
      <c r="CD439" s="105">
        <v>4</v>
      </c>
    </row>
    <row r="440" spans="1:82" x14ac:dyDescent="0.2">
      <c r="A440" s="33">
        <f t="shared" si="167"/>
        <v>0</v>
      </c>
      <c r="B440" s="209"/>
      <c r="C440" s="194"/>
      <c r="D440" s="203"/>
      <c r="E440" s="72">
        <f t="shared" si="159"/>
        <v>431</v>
      </c>
      <c r="F440" s="9" t="s">
        <v>1950</v>
      </c>
      <c r="G440" s="9" t="s">
        <v>2766</v>
      </c>
      <c r="H440" s="9" t="s">
        <v>57</v>
      </c>
      <c r="I440" s="9" t="s">
        <v>59</v>
      </c>
      <c r="K440" s="100">
        <f t="shared" si="144"/>
        <v>3</v>
      </c>
      <c r="L440" s="100"/>
      <c r="M440" s="100"/>
      <c r="N440" s="100"/>
      <c r="O440" s="100"/>
      <c r="P440" s="101">
        <f t="shared" si="145"/>
        <v>1</v>
      </c>
      <c r="Q440" s="102">
        <f t="shared" si="146"/>
        <v>3</v>
      </c>
      <c r="R440" s="102">
        <f t="shared" si="147"/>
        <v>1</v>
      </c>
      <c r="S440" s="102">
        <f t="shared" si="148"/>
        <v>3</v>
      </c>
      <c r="T440" s="102">
        <f t="shared" si="149"/>
        <v>1</v>
      </c>
      <c r="U440" s="102">
        <f t="shared" si="150"/>
        <v>1</v>
      </c>
      <c r="V440" s="102">
        <f t="shared" si="151"/>
        <v>2</v>
      </c>
      <c r="W440" s="102">
        <f t="shared" si="152"/>
        <v>2</v>
      </c>
      <c r="X440" s="102">
        <f t="shared" si="153"/>
        <v>4</v>
      </c>
      <c r="Y440" s="102">
        <f t="shared" si="154"/>
        <v>1</v>
      </c>
      <c r="Z440" s="102">
        <f t="shared" si="155"/>
        <v>2</v>
      </c>
      <c r="AA440" s="100" t="b">
        <f t="shared" si="156"/>
        <v>1</v>
      </c>
      <c r="AB440" s="100">
        <f t="array" ref="AB440">IF($AA440,MEDIAN(IF(G1SelectionMask="x",IF(INDEX(RawDataRefData,$E440,0)&gt;0,INDEX(RawDataRefData,$E440,0)),"")),"")</f>
        <v>2</v>
      </c>
      <c r="AC440" s="100">
        <f t="array" ref="AC440">IF($AA440,QUARTILE(IF(G1SelectionMask="x",IF(INDEX(RawDataRefData,$E440,0)&gt;0,INDEX(RawDataRefData,$E440,0)),""),1),"")</f>
        <v>1</v>
      </c>
      <c r="AD440" s="100">
        <f t="array" ref="AD440">IF($AA440,QUARTILE(IF(G1SelectionMask="x",IF(INDEX(RawDataRefData,$E440,0)&gt;0,INDEX(RawDataRefData,$E440,0)),""),3),"")</f>
        <v>2.5</v>
      </c>
      <c r="AE440" s="100">
        <f t="array" ref="AE440">IF($AA440,MIN(IF(G1SelectionMask="x",IF(INDEX(RawDataRefData,$E440,0)&gt;0,INDEX(RawDataRefData,$E440,0)),"")),"")</f>
        <v>1</v>
      </c>
      <c r="AF440" s="100">
        <f t="array" ref="AF440">IF($AA440,MAX(IF(G1SelectionMask="x",IF(INDEX(RawDataRefData,$E440,0)&gt;0,INDEX(RawDataRefData,$E440,0)),"")),"")</f>
        <v>4</v>
      </c>
      <c r="AG440" s="100">
        <f t="shared" si="157"/>
        <v>1.9090909090909092</v>
      </c>
      <c r="AH440" s="100">
        <f t="array" ref="AH440">IF($AA440,STDEVA(IF(G1SelectionMask="x",IF(INDEX(RawDataRefData,$E440,0)&gt;0,INDEX(RawDataRefData,$E440,0)),"")),"")</f>
        <v>1.0444659357341868</v>
      </c>
      <c r="AI440" s="101" t="b">
        <f t="shared" si="158"/>
        <v>1</v>
      </c>
      <c r="AJ440" s="101">
        <f t="array" ref="AJ440">IF($AI440,MEDIAN(IF(G2SelectionMask="x",IF(INDEX(RawDataRefData,$E440,0)&gt;0,INDEX(RawDataRefData,$E440,0)),"")),"")</f>
        <v>2</v>
      </c>
      <c r="AK440" s="101">
        <f t="array" ref="AK440">IF($AI440,QUARTILE(IF(G2SelectionMask="x",IF(INDEX(RawDataRefData,$E440,0)&gt;0,INDEX(RawDataRefData,$E440,0)),""),1),"")</f>
        <v>1</v>
      </c>
      <c r="AL440" s="101">
        <f t="array" ref="AL440">IF($AI440,QUARTILE(IF(G2SelectionMask="x",IF(INDEX(RawDataRefData,$E440,0)&gt;0,INDEX(RawDataRefData,$E440,0)),""),3),"")</f>
        <v>2.5</v>
      </c>
      <c r="AM440" s="101">
        <f t="array" ref="AM440">IF($AI440,MIN(IF(G2SelectionMask="x",IF(INDEX(RawDataRefData,$E440,0)&gt;0,INDEX(RawDataRefData,$E440,0)),"")),"")</f>
        <v>1</v>
      </c>
      <c r="AN440" s="101">
        <f t="array" ref="AN440">IF($AI440,MAX(IF(G2SelectionMask="x",IF(INDEX(RawDataRefData,$E440,0)&gt;0,INDEX(RawDataRefData,$E440,0)),"")),"")</f>
        <v>3</v>
      </c>
      <c r="AO440" s="101">
        <f t="shared" si="160"/>
        <v>1.8181818181818181</v>
      </c>
      <c r="AP440" s="101">
        <f t="array" ref="AP440">IF($AI440,STDEVA(IF(G2SelectionMask="x",IF(INDEX(RawDataRefData,$E440,0)&gt;0,INDEX(RawDataRefData,$E440,0)),"")),"")</f>
        <v>0.87386289750530277</v>
      </c>
      <c r="AQ440" s="100" t="b">
        <f t="shared" si="161"/>
        <v>0</v>
      </c>
      <c r="AR440" s="100" t="str">
        <f t="array" ref="AR440">IF($AQ440,MEDIAN(IF(G3SelectionMask="x",IF(INDEX(RawDataRefData,$E440,0)&gt;0,INDEX(RawDataRefData,$E440,0)),"")),"")</f>
        <v/>
      </c>
      <c r="AS440" s="100" t="str">
        <f t="array" ref="AS440">IF($AQ440,QUARTILE(IF(G3SelectionMask="x",IF(INDEX(RawDataRefData,$E440,0)&gt;0,INDEX(RawDataRefData,$E440,0)),""),1),"")</f>
        <v/>
      </c>
      <c r="AT440" s="100" t="str">
        <f t="array" ref="AT440">IF($AQ440,QUARTILE(IF(G3SelectionMask="x",IF(INDEX(RawDataRefData,$E440,0)&gt;0,INDEX(RawDataRefData,$E440,0)),""),3),"")</f>
        <v/>
      </c>
      <c r="AU440" s="100" t="str">
        <f t="array" ref="AU440">IF($AQ440,MIN(IF(G3SelectionMask="x",IF(INDEX(RawDataRefData,$E440,0)&gt;0,INDEX(RawDataRefData,$E440,0)),"")),"")</f>
        <v/>
      </c>
      <c r="AV440" s="100" t="str">
        <f t="array" ref="AV440">IF($AQ440,MAX(IF(G3SelectionMask="x",IF(INDEX(RawDataRefData,$E440,0)&gt;0,INDEX(RawDataRefData,$E440,0)),"")),"")</f>
        <v/>
      </c>
      <c r="AW440" s="100" t="str">
        <f t="shared" si="162"/>
        <v/>
      </c>
      <c r="AX440" s="100" t="str">
        <f t="array" ref="AX440">IF($AQ440,STDEVA(IF(G3SelectionMask="x",IF(INDEX(RawDataRefData,$E440,0)&gt;0,INDEX(RawDataRefData,$E440,0)),"")),"")</f>
        <v/>
      </c>
      <c r="AY440" s="101" t="b">
        <f t="shared" si="163"/>
        <v>0</v>
      </c>
      <c r="AZ440" s="101" t="str">
        <f t="array" ref="AZ440">IF($AY440,MEDIAN(IF(G4SelectionMask="x",IF(INDEX(RawDataRefData,$E440,0)&gt;0,INDEX(RawDataRefData,$E440,0)),"")),"")</f>
        <v/>
      </c>
      <c r="BA440" s="101" t="str">
        <f t="array" ref="BA440">IF($AY440,QUARTILE(IF(G4SelectionMask="x",IF(INDEX(RawDataRefData,$E440,0)&gt;0,INDEX(RawDataRefData,$E440,0)),""),1),"")</f>
        <v/>
      </c>
      <c r="BB440" s="101" t="str">
        <f t="array" ref="BB440">IF($AY440,QUARTILE(IF(G4SelectionMask="x",IF(INDEX(RawDataRefData,$E440,0)&gt;0,INDEX(RawDataRefData,$E440,0)),""),3),"")</f>
        <v/>
      </c>
      <c r="BC440" s="101" t="str">
        <f t="array" ref="BC440">IF($AY440,MIN(IF(G4SelectionMask="x",IF(INDEX(RawDataRefData,$E440,0)&gt;0,INDEX(RawDataRefData,$E440,0)),"")),"")</f>
        <v/>
      </c>
      <c r="BD440" s="101" t="str">
        <f t="array" ref="BD440">IF($AY440,MAX(IF(G4SelectionMask="x",IF(INDEX(RawDataRefData,$E440,0)&gt;0,INDEX(RawDataRefData,$E440,0)),"")),"")</f>
        <v/>
      </c>
      <c r="BE440" s="101" t="str">
        <f t="shared" si="164"/>
        <v/>
      </c>
      <c r="BF440" s="101" t="str">
        <f t="array" ref="BF440">IF($AY440,STDEVA(IF(G4SelectionMask="x",IF(INDEX(RawDataRefData,$E440,0)&gt;0,INDEX(RawDataRefData,$E440,0)),"")),"")</f>
        <v/>
      </c>
      <c r="BG440" s="100" t="b">
        <f t="shared" si="165"/>
        <v>0</v>
      </c>
      <c r="BH440" s="100" t="str">
        <f t="array" ref="BH440">IF($BG440,MEDIAN(IF(G5SelectionMask="x",IF(INDEX(RawDataRefData,$E440,0)&gt;0,INDEX(RawDataRefData,$E440,0)),"")),"")</f>
        <v/>
      </c>
      <c r="BI440" s="100" t="str">
        <f t="array" ref="BI440">IF($BG440,QUARTILE(IF(G5SelectionMask="x",IF(INDEX(RawDataRefData,$E440,0)&gt;0,INDEX(RawDataRefData,$E440,0)),""),1),"")</f>
        <v/>
      </c>
      <c r="BJ440" s="100" t="str">
        <f t="array" ref="BJ440">IF($BG440,QUARTILE(IF(G5SelectionMask="x",IF(INDEX(RawDataRefData,$E440,0)&gt;0,INDEX(RawDataRefData,$E440,0)),""),3),"")</f>
        <v/>
      </c>
      <c r="BK440" s="100" t="str">
        <f t="array" ref="BK440">IF($BG440,MIN(IF(G5SelectionMask="x",IF(INDEX(RawDataRefData,$E440,0)&gt;0,INDEX(RawDataRefData,$E440,0)),"")),"")</f>
        <v/>
      </c>
      <c r="BL440" s="100" t="str">
        <f t="array" ref="BL440">IF($BG440,MAX(IF(G5SelectionMask="x",IF(INDEX(RawDataRefData,$E440,0)&gt;0,INDEX(RawDataRefData,$E440,0)),"")),"")</f>
        <v/>
      </c>
      <c r="BM440" s="100" t="str">
        <f t="shared" si="166"/>
        <v/>
      </c>
      <c r="BN440" s="103" t="str">
        <f t="array" ref="BN440">IF($BG440,STDEVA(IF(G5SelectionMask="x",IF(INDEX(RawDataRefData,$E440,0)&gt;0,INDEX(RawDataRefData,$E440,0)),"")),"")</f>
        <v/>
      </c>
      <c r="BO440" s="104"/>
      <c r="BP440" s="105">
        <v>3</v>
      </c>
      <c r="BQ440" s="105">
        <v>1</v>
      </c>
      <c r="BR440" s="105">
        <v>3</v>
      </c>
      <c r="BS440" s="105">
        <v>1</v>
      </c>
      <c r="BT440" s="105">
        <v>3</v>
      </c>
      <c r="BU440" s="105">
        <v>1</v>
      </c>
      <c r="BV440" s="105">
        <v>1</v>
      </c>
      <c r="BW440" s="105">
        <v>2</v>
      </c>
      <c r="BX440" s="105">
        <v>2</v>
      </c>
      <c r="BY440" s="105">
        <v>4</v>
      </c>
      <c r="BZ440" s="105">
        <v>1</v>
      </c>
      <c r="CA440" s="105">
        <v>2</v>
      </c>
      <c r="CB440" s="105">
        <v>1</v>
      </c>
      <c r="CC440" s="105">
        <v>1</v>
      </c>
      <c r="CD440" s="105">
        <v>3</v>
      </c>
    </row>
    <row r="441" spans="1:82" x14ac:dyDescent="0.2">
      <c r="A441" s="33">
        <f t="shared" si="167"/>
        <v>0</v>
      </c>
      <c r="B441" s="209"/>
      <c r="C441" s="194"/>
      <c r="D441" s="203"/>
      <c r="E441" s="72">
        <f t="shared" si="159"/>
        <v>432</v>
      </c>
      <c r="F441" s="9" t="s">
        <v>1951</v>
      </c>
      <c r="G441" s="9" t="s">
        <v>2757</v>
      </c>
      <c r="H441" s="9" t="s">
        <v>57</v>
      </c>
      <c r="I441" s="9" t="s">
        <v>59</v>
      </c>
      <c r="K441" s="100">
        <f t="shared" si="144"/>
        <v>4</v>
      </c>
      <c r="L441" s="100"/>
      <c r="M441" s="100"/>
      <c r="N441" s="100"/>
      <c r="O441" s="100"/>
      <c r="P441" s="101">
        <f t="shared" si="145"/>
        <v>2</v>
      </c>
      <c r="Q441" s="102">
        <f t="shared" si="146"/>
        <v>3</v>
      </c>
      <c r="R441" s="102">
        <f t="shared" si="147"/>
        <v>1</v>
      </c>
      <c r="S441" s="102">
        <f t="shared" si="148"/>
        <v>3</v>
      </c>
      <c r="T441" s="102">
        <f t="shared" si="149"/>
        <v>1</v>
      </c>
      <c r="U441" s="102">
        <f t="shared" si="150"/>
        <v>3</v>
      </c>
      <c r="V441" s="102">
        <f t="shared" si="151"/>
        <v>1</v>
      </c>
      <c r="W441" s="102">
        <f t="shared" si="152"/>
        <v>1</v>
      </c>
      <c r="X441" s="102">
        <f t="shared" si="153"/>
        <v>2</v>
      </c>
      <c r="Y441" s="102">
        <f t="shared" si="154"/>
        <v>3</v>
      </c>
      <c r="Z441" s="102">
        <f t="shared" si="155"/>
        <v>2</v>
      </c>
      <c r="AA441" s="100" t="b">
        <f t="shared" si="156"/>
        <v>1</v>
      </c>
      <c r="AB441" s="100">
        <f t="array" ref="AB441">IF($AA441,MEDIAN(IF(G1SelectionMask="x",IF(INDEX(RawDataRefData,$E441,0)&gt;0,INDEX(RawDataRefData,$E441,0)),"")),"")</f>
        <v>2</v>
      </c>
      <c r="AC441" s="100">
        <f t="array" ref="AC441">IF($AA441,QUARTILE(IF(G1SelectionMask="x",IF(INDEX(RawDataRefData,$E441,0)&gt;0,INDEX(RawDataRefData,$E441,0)),""),1),"")</f>
        <v>1</v>
      </c>
      <c r="AD441" s="100">
        <f t="array" ref="AD441">IF($AA441,QUARTILE(IF(G1SelectionMask="x",IF(INDEX(RawDataRefData,$E441,0)&gt;0,INDEX(RawDataRefData,$E441,0)),""),3),"")</f>
        <v>3</v>
      </c>
      <c r="AE441" s="100">
        <f t="array" ref="AE441">IF($AA441,MIN(IF(G1SelectionMask="x",IF(INDEX(RawDataRefData,$E441,0)&gt;0,INDEX(RawDataRefData,$E441,0)),"")),"")</f>
        <v>1</v>
      </c>
      <c r="AF441" s="100">
        <f t="array" ref="AF441">IF($AA441,MAX(IF(G1SelectionMask="x",IF(INDEX(RawDataRefData,$E441,0)&gt;0,INDEX(RawDataRefData,$E441,0)),"")),"")</f>
        <v>3</v>
      </c>
      <c r="AG441" s="100">
        <f t="shared" si="157"/>
        <v>2</v>
      </c>
      <c r="AH441" s="100">
        <f t="array" ref="AH441">IF($AA441,STDEVA(IF(G1SelectionMask="x",IF(INDEX(RawDataRefData,$E441,0)&gt;0,INDEX(RawDataRefData,$E441,0)),"")),"")</f>
        <v>0.89442719099991586</v>
      </c>
      <c r="AI441" s="101" t="b">
        <f t="shared" si="158"/>
        <v>1</v>
      </c>
      <c r="AJ441" s="101">
        <f t="array" ref="AJ441">IF($AI441,MEDIAN(IF(G2SelectionMask="x",IF(INDEX(RawDataRefData,$E441,0)&gt;0,INDEX(RawDataRefData,$E441,0)),"")),"")</f>
        <v>2</v>
      </c>
      <c r="AK441" s="101">
        <f t="array" ref="AK441">IF($AI441,QUARTILE(IF(G2SelectionMask="x",IF(INDEX(RawDataRefData,$E441,0)&gt;0,INDEX(RawDataRefData,$E441,0)),""),1),"")</f>
        <v>1</v>
      </c>
      <c r="AL441" s="101">
        <f t="array" ref="AL441">IF($AI441,QUARTILE(IF(G2SelectionMask="x",IF(INDEX(RawDataRefData,$E441,0)&gt;0,INDEX(RawDataRefData,$E441,0)),""),3),"")</f>
        <v>3</v>
      </c>
      <c r="AM441" s="101">
        <f t="array" ref="AM441">IF($AI441,MIN(IF(G2SelectionMask="x",IF(INDEX(RawDataRefData,$E441,0)&gt;0,INDEX(RawDataRefData,$E441,0)),"")),"")</f>
        <v>1</v>
      </c>
      <c r="AN441" s="101">
        <f t="array" ref="AN441">IF($AI441,MAX(IF(G2SelectionMask="x",IF(INDEX(RawDataRefData,$E441,0)&gt;0,INDEX(RawDataRefData,$E441,0)),"")),"")</f>
        <v>3</v>
      </c>
      <c r="AO441" s="101">
        <f t="shared" si="160"/>
        <v>2</v>
      </c>
      <c r="AP441" s="101">
        <f t="array" ref="AP441">IF($AI441,STDEVA(IF(G2SelectionMask="x",IF(INDEX(RawDataRefData,$E441,0)&gt;0,INDEX(RawDataRefData,$E441,0)),"")),"")</f>
        <v>0.89442719099991586</v>
      </c>
      <c r="AQ441" s="100" t="b">
        <f t="shared" si="161"/>
        <v>0</v>
      </c>
      <c r="AR441" s="100" t="str">
        <f t="array" ref="AR441">IF($AQ441,MEDIAN(IF(G3SelectionMask="x",IF(INDEX(RawDataRefData,$E441,0)&gt;0,INDEX(RawDataRefData,$E441,0)),"")),"")</f>
        <v/>
      </c>
      <c r="AS441" s="100" t="str">
        <f t="array" ref="AS441">IF($AQ441,QUARTILE(IF(G3SelectionMask="x",IF(INDEX(RawDataRefData,$E441,0)&gt;0,INDEX(RawDataRefData,$E441,0)),""),1),"")</f>
        <v/>
      </c>
      <c r="AT441" s="100" t="str">
        <f t="array" ref="AT441">IF($AQ441,QUARTILE(IF(G3SelectionMask="x",IF(INDEX(RawDataRefData,$E441,0)&gt;0,INDEX(RawDataRefData,$E441,0)),""),3),"")</f>
        <v/>
      </c>
      <c r="AU441" s="100" t="str">
        <f t="array" ref="AU441">IF($AQ441,MIN(IF(G3SelectionMask="x",IF(INDEX(RawDataRefData,$E441,0)&gt;0,INDEX(RawDataRefData,$E441,0)),"")),"")</f>
        <v/>
      </c>
      <c r="AV441" s="100" t="str">
        <f t="array" ref="AV441">IF($AQ441,MAX(IF(G3SelectionMask="x",IF(INDEX(RawDataRefData,$E441,0)&gt;0,INDEX(RawDataRefData,$E441,0)),"")),"")</f>
        <v/>
      </c>
      <c r="AW441" s="100" t="str">
        <f t="shared" si="162"/>
        <v/>
      </c>
      <c r="AX441" s="100" t="str">
        <f t="array" ref="AX441">IF($AQ441,STDEVA(IF(G3SelectionMask="x",IF(INDEX(RawDataRefData,$E441,0)&gt;0,INDEX(RawDataRefData,$E441,0)),"")),"")</f>
        <v/>
      </c>
      <c r="AY441" s="101" t="b">
        <f t="shared" si="163"/>
        <v>0</v>
      </c>
      <c r="AZ441" s="101" t="str">
        <f t="array" ref="AZ441">IF($AY441,MEDIAN(IF(G4SelectionMask="x",IF(INDEX(RawDataRefData,$E441,0)&gt;0,INDEX(RawDataRefData,$E441,0)),"")),"")</f>
        <v/>
      </c>
      <c r="BA441" s="101" t="str">
        <f t="array" ref="BA441">IF($AY441,QUARTILE(IF(G4SelectionMask="x",IF(INDEX(RawDataRefData,$E441,0)&gt;0,INDEX(RawDataRefData,$E441,0)),""),1),"")</f>
        <v/>
      </c>
      <c r="BB441" s="101" t="str">
        <f t="array" ref="BB441">IF($AY441,QUARTILE(IF(G4SelectionMask="x",IF(INDEX(RawDataRefData,$E441,0)&gt;0,INDEX(RawDataRefData,$E441,0)),""),3),"")</f>
        <v/>
      </c>
      <c r="BC441" s="101" t="str">
        <f t="array" ref="BC441">IF($AY441,MIN(IF(G4SelectionMask="x",IF(INDEX(RawDataRefData,$E441,0)&gt;0,INDEX(RawDataRefData,$E441,0)),"")),"")</f>
        <v/>
      </c>
      <c r="BD441" s="101" t="str">
        <f t="array" ref="BD441">IF($AY441,MAX(IF(G4SelectionMask="x",IF(INDEX(RawDataRefData,$E441,0)&gt;0,INDEX(RawDataRefData,$E441,0)),"")),"")</f>
        <v/>
      </c>
      <c r="BE441" s="101" t="str">
        <f t="shared" si="164"/>
        <v/>
      </c>
      <c r="BF441" s="101" t="str">
        <f t="array" ref="BF441">IF($AY441,STDEVA(IF(G4SelectionMask="x",IF(INDEX(RawDataRefData,$E441,0)&gt;0,INDEX(RawDataRefData,$E441,0)),"")),"")</f>
        <v/>
      </c>
      <c r="BG441" s="100" t="b">
        <f t="shared" si="165"/>
        <v>0</v>
      </c>
      <c r="BH441" s="100" t="str">
        <f t="array" ref="BH441">IF($BG441,MEDIAN(IF(G5SelectionMask="x",IF(INDEX(RawDataRefData,$E441,0)&gt;0,INDEX(RawDataRefData,$E441,0)),"")),"")</f>
        <v/>
      </c>
      <c r="BI441" s="100" t="str">
        <f t="array" ref="BI441">IF($BG441,QUARTILE(IF(G5SelectionMask="x",IF(INDEX(RawDataRefData,$E441,0)&gt;0,INDEX(RawDataRefData,$E441,0)),""),1),"")</f>
        <v/>
      </c>
      <c r="BJ441" s="100" t="str">
        <f t="array" ref="BJ441">IF($BG441,QUARTILE(IF(G5SelectionMask="x",IF(INDEX(RawDataRefData,$E441,0)&gt;0,INDEX(RawDataRefData,$E441,0)),""),3),"")</f>
        <v/>
      </c>
      <c r="BK441" s="100" t="str">
        <f t="array" ref="BK441">IF($BG441,MIN(IF(G5SelectionMask="x",IF(INDEX(RawDataRefData,$E441,0)&gt;0,INDEX(RawDataRefData,$E441,0)),"")),"")</f>
        <v/>
      </c>
      <c r="BL441" s="100" t="str">
        <f t="array" ref="BL441">IF($BG441,MAX(IF(G5SelectionMask="x",IF(INDEX(RawDataRefData,$E441,0)&gt;0,INDEX(RawDataRefData,$E441,0)),"")),"")</f>
        <v/>
      </c>
      <c r="BM441" s="100" t="str">
        <f t="shared" si="166"/>
        <v/>
      </c>
      <c r="BN441" s="103" t="str">
        <f t="array" ref="BN441">IF($BG441,STDEVA(IF(G5SelectionMask="x",IF(INDEX(RawDataRefData,$E441,0)&gt;0,INDEX(RawDataRefData,$E441,0)),"")),"")</f>
        <v/>
      </c>
      <c r="BO441" s="104"/>
      <c r="BP441" s="105">
        <v>4</v>
      </c>
      <c r="BQ441" s="105">
        <v>2</v>
      </c>
      <c r="BR441" s="105">
        <v>3</v>
      </c>
      <c r="BS441" s="105">
        <v>1</v>
      </c>
      <c r="BT441" s="105">
        <v>3</v>
      </c>
      <c r="BU441" s="105">
        <v>1</v>
      </c>
      <c r="BV441" s="105">
        <v>3</v>
      </c>
      <c r="BW441" s="105">
        <v>1</v>
      </c>
      <c r="BX441" s="105">
        <v>1</v>
      </c>
      <c r="BY441" s="105">
        <v>2</v>
      </c>
      <c r="BZ441" s="105">
        <v>3</v>
      </c>
      <c r="CA441" s="105">
        <v>2</v>
      </c>
      <c r="CB441" s="105">
        <v>1</v>
      </c>
      <c r="CC441" s="105">
        <v>2</v>
      </c>
      <c r="CD441" s="105">
        <v>3</v>
      </c>
    </row>
    <row r="442" spans="1:82" x14ac:dyDescent="0.2">
      <c r="A442" s="33">
        <f t="shared" si="167"/>
        <v>0</v>
      </c>
      <c r="B442" s="209"/>
      <c r="C442" s="194"/>
      <c r="D442" s="203"/>
      <c r="E442" s="72">
        <f t="shared" si="159"/>
        <v>433</v>
      </c>
      <c r="F442" s="9" t="s">
        <v>1952</v>
      </c>
      <c r="G442" s="9" t="s">
        <v>2764</v>
      </c>
      <c r="H442" s="9" t="s">
        <v>57</v>
      </c>
      <c r="I442" s="9" t="s">
        <v>59</v>
      </c>
      <c r="K442" s="100">
        <f t="shared" si="144"/>
        <v>2</v>
      </c>
      <c r="L442" s="100"/>
      <c r="M442" s="100"/>
      <c r="N442" s="100"/>
      <c r="O442" s="100"/>
      <c r="P442" s="101">
        <f t="shared" si="145"/>
        <v>4</v>
      </c>
      <c r="Q442" s="102">
        <f t="shared" si="146"/>
        <v>4</v>
      </c>
      <c r="R442" s="102">
        <f t="shared" si="147"/>
        <v>1</v>
      </c>
      <c r="S442" s="102">
        <f t="shared" si="148"/>
        <v>1</v>
      </c>
      <c r="T442" s="102">
        <f t="shared" si="149"/>
        <v>1</v>
      </c>
      <c r="U442" s="102">
        <f t="shared" si="150"/>
        <v>3</v>
      </c>
      <c r="V442" s="102">
        <f t="shared" si="151"/>
        <v>3</v>
      </c>
      <c r="W442" s="102">
        <f t="shared" si="152"/>
        <v>3</v>
      </c>
      <c r="X442" s="102">
        <f t="shared" si="153"/>
        <v>2</v>
      </c>
      <c r="Y442" s="102">
        <f t="shared" si="154"/>
        <v>4</v>
      </c>
      <c r="Z442" s="102">
        <f t="shared" si="155"/>
        <v>3</v>
      </c>
      <c r="AA442" s="100" t="b">
        <f t="shared" si="156"/>
        <v>1</v>
      </c>
      <c r="AB442" s="100">
        <f t="array" ref="AB442">IF($AA442,MEDIAN(IF(G1SelectionMask="x",IF(INDEX(RawDataRefData,$E442,0)&gt;0,INDEX(RawDataRefData,$E442,0)),"")),"")</f>
        <v>3</v>
      </c>
      <c r="AC442" s="100">
        <f t="array" ref="AC442">IF($AA442,QUARTILE(IF(G1SelectionMask="x",IF(INDEX(RawDataRefData,$E442,0)&gt;0,INDEX(RawDataRefData,$E442,0)),""),1),"")</f>
        <v>1.5</v>
      </c>
      <c r="AD442" s="100">
        <f t="array" ref="AD442">IF($AA442,QUARTILE(IF(G1SelectionMask="x",IF(INDEX(RawDataRefData,$E442,0)&gt;0,INDEX(RawDataRefData,$E442,0)),""),3),"")</f>
        <v>3.5</v>
      </c>
      <c r="AE442" s="100">
        <f t="array" ref="AE442">IF($AA442,MIN(IF(G1SelectionMask="x",IF(INDEX(RawDataRefData,$E442,0)&gt;0,INDEX(RawDataRefData,$E442,0)),"")),"")</f>
        <v>1</v>
      </c>
      <c r="AF442" s="100">
        <f t="array" ref="AF442">IF($AA442,MAX(IF(G1SelectionMask="x",IF(INDEX(RawDataRefData,$E442,0)&gt;0,INDEX(RawDataRefData,$E442,0)),"")),"")</f>
        <v>4</v>
      </c>
      <c r="AG442" s="100">
        <f t="shared" si="157"/>
        <v>2.6363636363636362</v>
      </c>
      <c r="AH442" s="100">
        <f t="array" ref="AH442">IF($AA442,STDEVA(IF(G1SelectionMask="x",IF(INDEX(RawDataRefData,$E442,0)&gt;0,INDEX(RawDataRefData,$E442,0)),"")),"")</f>
        <v>1.2060453783110545</v>
      </c>
      <c r="AI442" s="101" t="b">
        <f t="shared" si="158"/>
        <v>1</v>
      </c>
      <c r="AJ442" s="101">
        <f t="array" ref="AJ442">IF($AI442,MEDIAN(IF(G2SelectionMask="x",IF(INDEX(RawDataRefData,$E442,0)&gt;0,INDEX(RawDataRefData,$E442,0)),"")),"")</f>
        <v>3</v>
      </c>
      <c r="AK442" s="101">
        <f t="array" ref="AK442">IF($AI442,QUARTILE(IF(G2SelectionMask="x",IF(INDEX(RawDataRefData,$E442,0)&gt;0,INDEX(RawDataRefData,$E442,0)),""),1),"")</f>
        <v>2</v>
      </c>
      <c r="AL442" s="101">
        <f t="array" ref="AL442">IF($AI442,QUARTILE(IF(G2SelectionMask="x",IF(INDEX(RawDataRefData,$E442,0)&gt;0,INDEX(RawDataRefData,$E442,0)),""),3),"")</f>
        <v>3.5</v>
      </c>
      <c r="AM442" s="101">
        <f t="array" ref="AM442">IF($AI442,MIN(IF(G2SelectionMask="x",IF(INDEX(RawDataRefData,$E442,0)&gt;0,INDEX(RawDataRefData,$E442,0)),"")),"")</f>
        <v>1</v>
      </c>
      <c r="AN442" s="101">
        <f t="array" ref="AN442">IF($AI442,MAX(IF(G2SelectionMask="x",IF(INDEX(RawDataRefData,$E442,0)&gt;0,INDEX(RawDataRefData,$E442,0)),"")),"")</f>
        <v>4</v>
      </c>
      <c r="AO442" s="101">
        <f t="shared" si="160"/>
        <v>2.7272727272727271</v>
      </c>
      <c r="AP442" s="101">
        <f t="array" ref="AP442">IF($AI442,STDEVA(IF(G2SelectionMask="x",IF(INDEX(RawDataRefData,$E442,0)&gt;0,INDEX(RawDataRefData,$E442,0)),"")),"")</f>
        <v>1.1908743922772957</v>
      </c>
      <c r="AQ442" s="100" t="b">
        <f t="shared" si="161"/>
        <v>0</v>
      </c>
      <c r="AR442" s="100" t="str">
        <f t="array" ref="AR442">IF($AQ442,MEDIAN(IF(G3SelectionMask="x",IF(INDEX(RawDataRefData,$E442,0)&gt;0,INDEX(RawDataRefData,$E442,0)),"")),"")</f>
        <v/>
      </c>
      <c r="AS442" s="100" t="str">
        <f t="array" ref="AS442">IF($AQ442,QUARTILE(IF(G3SelectionMask="x",IF(INDEX(RawDataRefData,$E442,0)&gt;0,INDEX(RawDataRefData,$E442,0)),""),1),"")</f>
        <v/>
      </c>
      <c r="AT442" s="100" t="str">
        <f t="array" ref="AT442">IF($AQ442,QUARTILE(IF(G3SelectionMask="x",IF(INDEX(RawDataRefData,$E442,0)&gt;0,INDEX(RawDataRefData,$E442,0)),""),3),"")</f>
        <v/>
      </c>
      <c r="AU442" s="100" t="str">
        <f t="array" ref="AU442">IF($AQ442,MIN(IF(G3SelectionMask="x",IF(INDEX(RawDataRefData,$E442,0)&gt;0,INDEX(RawDataRefData,$E442,0)),"")),"")</f>
        <v/>
      </c>
      <c r="AV442" s="100" t="str">
        <f t="array" ref="AV442">IF($AQ442,MAX(IF(G3SelectionMask="x",IF(INDEX(RawDataRefData,$E442,0)&gt;0,INDEX(RawDataRefData,$E442,0)),"")),"")</f>
        <v/>
      </c>
      <c r="AW442" s="100" t="str">
        <f t="shared" si="162"/>
        <v/>
      </c>
      <c r="AX442" s="100" t="str">
        <f t="array" ref="AX442">IF($AQ442,STDEVA(IF(G3SelectionMask="x",IF(INDEX(RawDataRefData,$E442,0)&gt;0,INDEX(RawDataRefData,$E442,0)),"")),"")</f>
        <v/>
      </c>
      <c r="AY442" s="101" t="b">
        <f t="shared" si="163"/>
        <v>0</v>
      </c>
      <c r="AZ442" s="101" t="str">
        <f t="array" ref="AZ442">IF($AY442,MEDIAN(IF(G4SelectionMask="x",IF(INDEX(RawDataRefData,$E442,0)&gt;0,INDEX(RawDataRefData,$E442,0)),"")),"")</f>
        <v/>
      </c>
      <c r="BA442" s="101" t="str">
        <f t="array" ref="BA442">IF($AY442,QUARTILE(IF(G4SelectionMask="x",IF(INDEX(RawDataRefData,$E442,0)&gt;0,INDEX(RawDataRefData,$E442,0)),""),1),"")</f>
        <v/>
      </c>
      <c r="BB442" s="101" t="str">
        <f t="array" ref="BB442">IF($AY442,QUARTILE(IF(G4SelectionMask="x",IF(INDEX(RawDataRefData,$E442,0)&gt;0,INDEX(RawDataRefData,$E442,0)),""),3),"")</f>
        <v/>
      </c>
      <c r="BC442" s="101" t="str">
        <f t="array" ref="BC442">IF($AY442,MIN(IF(G4SelectionMask="x",IF(INDEX(RawDataRefData,$E442,0)&gt;0,INDEX(RawDataRefData,$E442,0)),"")),"")</f>
        <v/>
      </c>
      <c r="BD442" s="101" t="str">
        <f t="array" ref="BD442">IF($AY442,MAX(IF(G4SelectionMask="x",IF(INDEX(RawDataRefData,$E442,0)&gt;0,INDEX(RawDataRefData,$E442,0)),"")),"")</f>
        <v/>
      </c>
      <c r="BE442" s="101" t="str">
        <f t="shared" si="164"/>
        <v/>
      </c>
      <c r="BF442" s="101" t="str">
        <f t="array" ref="BF442">IF($AY442,STDEVA(IF(G4SelectionMask="x",IF(INDEX(RawDataRefData,$E442,0)&gt;0,INDEX(RawDataRefData,$E442,0)),"")),"")</f>
        <v/>
      </c>
      <c r="BG442" s="100" t="b">
        <f t="shared" si="165"/>
        <v>0</v>
      </c>
      <c r="BH442" s="100" t="str">
        <f t="array" ref="BH442">IF($BG442,MEDIAN(IF(G5SelectionMask="x",IF(INDEX(RawDataRefData,$E442,0)&gt;0,INDEX(RawDataRefData,$E442,0)),"")),"")</f>
        <v/>
      </c>
      <c r="BI442" s="100" t="str">
        <f t="array" ref="BI442">IF($BG442,QUARTILE(IF(G5SelectionMask="x",IF(INDEX(RawDataRefData,$E442,0)&gt;0,INDEX(RawDataRefData,$E442,0)),""),1),"")</f>
        <v/>
      </c>
      <c r="BJ442" s="100" t="str">
        <f t="array" ref="BJ442">IF($BG442,QUARTILE(IF(G5SelectionMask="x",IF(INDEX(RawDataRefData,$E442,0)&gt;0,INDEX(RawDataRefData,$E442,0)),""),3),"")</f>
        <v/>
      </c>
      <c r="BK442" s="100" t="str">
        <f t="array" ref="BK442">IF($BG442,MIN(IF(G5SelectionMask="x",IF(INDEX(RawDataRefData,$E442,0)&gt;0,INDEX(RawDataRefData,$E442,0)),"")),"")</f>
        <v/>
      </c>
      <c r="BL442" s="100" t="str">
        <f t="array" ref="BL442">IF($BG442,MAX(IF(G5SelectionMask="x",IF(INDEX(RawDataRefData,$E442,0)&gt;0,INDEX(RawDataRefData,$E442,0)),"")),"")</f>
        <v/>
      </c>
      <c r="BM442" s="100" t="str">
        <f t="shared" si="166"/>
        <v/>
      </c>
      <c r="BN442" s="103" t="str">
        <f t="array" ref="BN442">IF($BG442,STDEVA(IF(G5SelectionMask="x",IF(INDEX(RawDataRefData,$E442,0)&gt;0,INDEX(RawDataRefData,$E442,0)),"")),"")</f>
        <v/>
      </c>
      <c r="BO442" s="104"/>
      <c r="BP442" s="105">
        <v>2</v>
      </c>
      <c r="BQ442" s="105">
        <v>4</v>
      </c>
      <c r="BR442" s="105">
        <v>4</v>
      </c>
      <c r="BS442" s="105">
        <v>1</v>
      </c>
      <c r="BT442" s="105">
        <v>1</v>
      </c>
      <c r="BU442" s="105">
        <v>1</v>
      </c>
      <c r="BV442" s="105">
        <v>3</v>
      </c>
      <c r="BW442" s="105">
        <v>3</v>
      </c>
      <c r="BX442" s="105">
        <v>3</v>
      </c>
      <c r="BY442" s="105">
        <v>2</v>
      </c>
      <c r="BZ442" s="105">
        <v>4</v>
      </c>
      <c r="CA442" s="105">
        <v>3</v>
      </c>
      <c r="CB442" s="105">
        <v>1</v>
      </c>
      <c r="CC442" s="105">
        <v>3</v>
      </c>
      <c r="CD442" s="105">
        <v>3</v>
      </c>
    </row>
    <row r="443" spans="1:82" x14ac:dyDescent="0.2">
      <c r="A443" s="33">
        <f t="shared" si="167"/>
        <v>0</v>
      </c>
      <c r="B443" s="209"/>
      <c r="C443" s="194"/>
      <c r="D443" s="203"/>
      <c r="E443" s="72">
        <f t="shared" si="159"/>
        <v>434</v>
      </c>
      <c r="F443" s="9" t="s">
        <v>1953</v>
      </c>
      <c r="G443" s="9" t="s">
        <v>2767</v>
      </c>
      <c r="H443" s="9" t="s">
        <v>57</v>
      </c>
      <c r="I443" s="9" t="s">
        <v>59</v>
      </c>
      <c r="K443" s="100">
        <f t="shared" si="144"/>
        <v>2</v>
      </c>
      <c r="L443" s="100"/>
      <c r="M443" s="100"/>
      <c r="N443" s="100"/>
      <c r="O443" s="100"/>
      <c r="P443" s="101">
        <f t="shared" si="145"/>
        <v>4</v>
      </c>
      <c r="Q443" s="102">
        <f t="shared" si="146"/>
        <v>3</v>
      </c>
      <c r="R443" s="102">
        <f t="shared" si="147"/>
        <v>4</v>
      </c>
      <c r="S443" s="102">
        <f t="shared" si="148"/>
        <v>3</v>
      </c>
      <c r="T443" s="102">
        <f t="shared" si="149"/>
        <v>1</v>
      </c>
      <c r="U443" s="102">
        <f t="shared" si="150"/>
        <v>4</v>
      </c>
      <c r="V443" s="102">
        <f t="shared" si="151"/>
        <v>2</v>
      </c>
      <c r="W443" s="102">
        <f t="shared" si="152"/>
        <v>2</v>
      </c>
      <c r="X443" s="102">
        <f t="shared" si="153"/>
        <v>1</v>
      </c>
      <c r="Y443" s="102">
        <f t="shared" si="154"/>
        <v>1</v>
      </c>
      <c r="Z443" s="102">
        <f t="shared" si="155"/>
        <v>3</v>
      </c>
      <c r="AA443" s="100" t="b">
        <f t="shared" si="156"/>
        <v>1</v>
      </c>
      <c r="AB443" s="100">
        <f t="array" ref="AB443">IF($AA443,MEDIAN(IF(G1SelectionMask="x",IF(INDEX(RawDataRefData,$E443,0)&gt;0,INDEX(RawDataRefData,$E443,0)),"")),"")</f>
        <v>3</v>
      </c>
      <c r="AC443" s="100">
        <f t="array" ref="AC443">IF($AA443,QUARTILE(IF(G1SelectionMask="x",IF(INDEX(RawDataRefData,$E443,0)&gt;0,INDEX(RawDataRefData,$E443,0)),""),1),"")</f>
        <v>1.5</v>
      </c>
      <c r="AD443" s="100">
        <f t="array" ref="AD443">IF($AA443,QUARTILE(IF(G1SelectionMask="x",IF(INDEX(RawDataRefData,$E443,0)&gt;0,INDEX(RawDataRefData,$E443,0)),""),3),"")</f>
        <v>3.5</v>
      </c>
      <c r="AE443" s="100">
        <f t="array" ref="AE443">IF($AA443,MIN(IF(G1SelectionMask="x",IF(INDEX(RawDataRefData,$E443,0)&gt;0,INDEX(RawDataRefData,$E443,0)),"")),"")</f>
        <v>1</v>
      </c>
      <c r="AF443" s="100">
        <f t="array" ref="AF443">IF($AA443,MAX(IF(G1SelectionMask="x",IF(INDEX(RawDataRefData,$E443,0)&gt;0,INDEX(RawDataRefData,$E443,0)),"")),"")</f>
        <v>4</v>
      </c>
      <c r="AG443" s="100">
        <f t="shared" si="157"/>
        <v>2.5454545454545454</v>
      </c>
      <c r="AH443" s="100">
        <f t="array" ref="AH443">IF($AA443,STDEVA(IF(G1SelectionMask="x",IF(INDEX(RawDataRefData,$E443,0)&gt;0,INDEX(RawDataRefData,$E443,0)),"")),"")</f>
        <v>1.213559752433836</v>
      </c>
      <c r="AI443" s="101" t="b">
        <f t="shared" si="158"/>
        <v>1</v>
      </c>
      <c r="AJ443" s="101">
        <f t="array" ref="AJ443">IF($AI443,MEDIAN(IF(G2SelectionMask="x",IF(INDEX(RawDataRefData,$E443,0)&gt;0,INDEX(RawDataRefData,$E443,0)),"")),"")</f>
        <v>3</v>
      </c>
      <c r="AK443" s="101">
        <f t="array" ref="AK443">IF($AI443,QUARTILE(IF(G2SelectionMask="x",IF(INDEX(RawDataRefData,$E443,0)&gt;0,INDEX(RawDataRefData,$E443,0)),""),1),"")</f>
        <v>2</v>
      </c>
      <c r="AL443" s="101">
        <f t="array" ref="AL443">IF($AI443,QUARTILE(IF(G2SelectionMask="x",IF(INDEX(RawDataRefData,$E443,0)&gt;0,INDEX(RawDataRefData,$E443,0)),""),3),"")</f>
        <v>3.5</v>
      </c>
      <c r="AM443" s="101">
        <f t="array" ref="AM443">IF($AI443,MIN(IF(G2SelectionMask="x",IF(INDEX(RawDataRefData,$E443,0)&gt;0,INDEX(RawDataRefData,$E443,0)),"")),"")</f>
        <v>1</v>
      </c>
      <c r="AN443" s="101">
        <f t="array" ref="AN443">IF($AI443,MAX(IF(G2SelectionMask="x",IF(INDEX(RawDataRefData,$E443,0)&gt;0,INDEX(RawDataRefData,$E443,0)),"")),"")</f>
        <v>4</v>
      </c>
      <c r="AO443" s="101">
        <f t="shared" si="160"/>
        <v>2.7272727272727271</v>
      </c>
      <c r="AP443" s="101">
        <f t="array" ref="AP443">IF($AI443,STDEVA(IF(G2SelectionMask="x",IF(INDEX(RawDataRefData,$E443,0)&gt;0,INDEX(RawDataRefData,$E443,0)),"")),"")</f>
        <v>1.1037127426019049</v>
      </c>
      <c r="AQ443" s="100" t="b">
        <f t="shared" si="161"/>
        <v>0</v>
      </c>
      <c r="AR443" s="100" t="str">
        <f t="array" ref="AR443">IF($AQ443,MEDIAN(IF(G3SelectionMask="x",IF(INDEX(RawDataRefData,$E443,0)&gt;0,INDEX(RawDataRefData,$E443,0)),"")),"")</f>
        <v/>
      </c>
      <c r="AS443" s="100" t="str">
        <f t="array" ref="AS443">IF($AQ443,QUARTILE(IF(G3SelectionMask="x",IF(INDEX(RawDataRefData,$E443,0)&gt;0,INDEX(RawDataRefData,$E443,0)),""),1),"")</f>
        <v/>
      </c>
      <c r="AT443" s="100" t="str">
        <f t="array" ref="AT443">IF($AQ443,QUARTILE(IF(G3SelectionMask="x",IF(INDEX(RawDataRefData,$E443,0)&gt;0,INDEX(RawDataRefData,$E443,0)),""),3),"")</f>
        <v/>
      </c>
      <c r="AU443" s="100" t="str">
        <f t="array" ref="AU443">IF($AQ443,MIN(IF(G3SelectionMask="x",IF(INDEX(RawDataRefData,$E443,0)&gt;0,INDEX(RawDataRefData,$E443,0)),"")),"")</f>
        <v/>
      </c>
      <c r="AV443" s="100" t="str">
        <f t="array" ref="AV443">IF($AQ443,MAX(IF(G3SelectionMask="x",IF(INDEX(RawDataRefData,$E443,0)&gt;0,INDEX(RawDataRefData,$E443,0)),"")),"")</f>
        <v/>
      </c>
      <c r="AW443" s="100" t="str">
        <f t="shared" si="162"/>
        <v/>
      </c>
      <c r="AX443" s="100" t="str">
        <f t="array" ref="AX443">IF($AQ443,STDEVA(IF(G3SelectionMask="x",IF(INDEX(RawDataRefData,$E443,0)&gt;0,INDEX(RawDataRefData,$E443,0)),"")),"")</f>
        <v/>
      </c>
      <c r="AY443" s="101" t="b">
        <f t="shared" si="163"/>
        <v>0</v>
      </c>
      <c r="AZ443" s="101" t="str">
        <f t="array" ref="AZ443">IF($AY443,MEDIAN(IF(G4SelectionMask="x",IF(INDEX(RawDataRefData,$E443,0)&gt;0,INDEX(RawDataRefData,$E443,0)),"")),"")</f>
        <v/>
      </c>
      <c r="BA443" s="101" t="str">
        <f t="array" ref="BA443">IF($AY443,QUARTILE(IF(G4SelectionMask="x",IF(INDEX(RawDataRefData,$E443,0)&gt;0,INDEX(RawDataRefData,$E443,0)),""),1),"")</f>
        <v/>
      </c>
      <c r="BB443" s="101" t="str">
        <f t="array" ref="BB443">IF($AY443,QUARTILE(IF(G4SelectionMask="x",IF(INDEX(RawDataRefData,$E443,0)&gt;0,INDEX(RawDataRefData,$E443,0)),""),3),"")</f>
        <v/>
      </c>
      <c r="BC443" s="101" t="str">
        <f t="array" ref="BC443">IF($AY443,MIN(IF(G4SelectionMask="x",IF(INDEX(RawDataRefData,$E443,0)&gt;0,INDEX(RawDataRefData,$E443,0)),"")),"")</f>
        <v/>
      </c>
      <c r="BD443" s="101" t="str">
        <f t="array" ref="BD443">IF($AY443,MAX(IF(G4SelectionMask="x",IF(INDEX(RawDataRefData,$E443,0)&gt;0,INDEX(RawDataRefData,$E443,0)),"")),"")</f>
        <v/>
      </c>
      <c r="BE443" s="101" t="str">
        <f t="shared" si="164"/>
        <v/>
      </c>
      <c r="BF443" s="101" t="str">
        <f t="array" ref="BF443">IF($AY443,STDEVA(IF(G4SelectionMask="x",IF(INDEX(RawDataRefData,$E443,0)&gt;0,INDEX(RawDataRefData,$E443,0)),"")),"")</f>
        <v/>
      </c>
      <c r="BG443" s="100" t="b">
        <f t="shared" si="165"/>
        <v>0</v>
      </c>
      <c r="BH443" s="100" t="str">
        <f t="array" ref="BH443">IF($BG443,MEDIAN(IF(G5SelectionMask="x",IF(INDEX(RawDataRefData,$E443,0)&gt;0,INDEX(RawDataRefData,$E443,0)),"")),"")</f>
        <v/>
      </c>
      <c r="BI443" s="100" t="str">
        <f t="array" ref="BI443">IF($BG443,QUARTILE(IF(G5SelectionMask="x",IF(INDEX(RawDataRefData,$E443,0)&gt;0,INDEX(RawDataRefData,$E443,0)),""),1),"")</f>
        <v/>
      </c>
      <c r="BJ443" s="100" t="str">
        <f t="array" ref="BJ443">IF($BG443,QUARTILE(IF(G5SelectionMask="x",IF(INDEX(RawDataRefData,$E443,0)&gt;0,INDEX(RawDataRefData,$E443,0)),""),3),"")</f>
        <v/>
      </c>
      <c r="BK443" s="100" t="str">
        <f t="array" ref="BK443">IF($BG443,MIN(IF(G5SelectionMask="x",IF(INDEX(RawDataRefData,$E443,0)&gt;0,INDEX(RawDataRefData,$E443,0)),"")),"")</f>
        <v/>
      </c>
      <c r="BL443" s="100" t="str">
        <f t="array" ref="BL443">IF($BG443,MAX(IF(G5SelectionMask="x",IF(INDEX(RawDataRefData,$E443,0)&gt;0,INDEX(RawDataRefData,$E443,0)),"")),"")</f>
        <v/>
      </c>
      <c r="BM443" s="100" t="str">
        <f t="shared" si="166"/>
        <v/>
      </c>
      <c r="BN443" s="103" t="str">
        <f t="array" ref="BN443">IF($BG443,STDEVA(IF(G5SelectionMask="x",IF(INDEX(RawDataRefData,$E443,0)&gt;0,INDEX(RawDataRefData,$E443,0)),"")),"")</f>
        <v/>
      </c>
      <c r="BO443" s="104"/>
      <c r="BP443" s="105">
        <v>2</v>
      </c>
      <c r="BQ443" s="105">
        <v>4</v>
      </c>
      <c r="BR443" s="105">
        <v>3</v>
      </c>
      <c r="BS443" s="105">
        <v>4</v>
      </c>
      <c r="BT443" s="105">
        <v>3</v>
      </c>
      <c r="BU443" s="105">
        <v>1</v>
      </c>
      <c r="BV443" s="105">
        <v>4</v>
      </c>
      <c r="BW443" s="105">
        <v>2</v>
      </c>
      <c r="BX443" s="105">
        <v>2</v>
      </c>
      <c r="BY443" s="105">
        <v>1</v>
      </c>
      <c r="BZ443" s="105">
        <v>1</v>
      </c>
      <c r="CA443" s="105">
        <v>3</v>
      </c>
      <c r="CB443" s="105">
        <v>3</v>
      </c>
      <c r="CC443" s="105">
        <v>4</v>
      </c>
      <c r="CD443" s="105">
        <v>4</v>
      </c>
    </row>
    <row r="444" spans="1:82" x14ac:dyDescent="0.2">
      <c r="A444" s="33">
        <f t="shared" si="167"/>
        <v>0</v>
      </c>
      <c r="B444" s="209"/>
      <c r="C444" s="194"/>
      <c r="D444" s="203"/>
      <c r="E444" s="72">
        <f t="shared" si="159"/>
        <v>435</v>
      </c>
      <c r="F444" s="9" t="s">
        <v>1954</v>
      </c>
      <c r="G444" s="9" t="s">
        <v>2758</v>
      </c>
      <c r="H444" s="9" t="s">
        <v>57</v>
      </c>
      <c r="I444" s="9" t="s">
        <v>59</v>
      </c>
      <c r="K444" s="100">
        <f t="shared" si="144"/>
        <v>1</v>
      </c>
      <c r="L444" s="100"/>
      <c r="M444" s="100"/>
      <c r="N444" s="100"/>
      <c r="O444" s="100"/>
      <c r="P444" s="101">
        <f t="shared" si="145"/>
        <v>1</v>
      </c>
      <c r="Q444" s="102">
        <f t="shared" si="146"/>
        <v>4</v>
      </c>
      <c r="R444" s="102">
        <f t="shared" si="147"/>
        <v>2</v>
      </c>
      <c r="S444" s="102">
        <f t="shared" si="148"/>
        <v>2</v>
      </c>
      <c r="T444" s="102">
        <f t="shared" si="149"/>
        <v>3</v>
      </c>
      <c r="U444" s="102">
        <f t="shared" si="150"/>
        <v>1</v>
      </c>
      <c r="V444" s="102">
        <f t="shared" si="151"/>
        <v>1</v>
      </c>
      <c r="W444" s="102">
        <f t="shared" si="152"/>
        <v>2</v>
      </c>
      <c r="X444" s="102">
        <f t="shared" si="153"/>
        <v>4</v>
      </c>
      <c r="Y444" s="102">
        <f t="shared" si="154"/>
        <v>1</v>
      </c>
      <c r="Z444" s="102">
        <f t="shared" si="155"/>
        <v>3</v>
      </c>
      <c r="AA444" s="100" t="b">
        <f t="shared" si="156"/>
        <v>1</v>
      </c>
      <c r="AB444" s="100">
        <f t="array" ref="AB444">IF($AA444,MEDIAN(IF(G1SelectionMask="x",IF(INDEX(RawDataRefData,$E444,0)&gt;0,INDEX(RawDataRefData,$E444,0)),"")),"")</f>
        <v>2</v>
      </c>
      <c r="AC444" s="100">
        <f t="array" ref="AC444">IF($AA444,QUARTILE(IF(G1SelectionMask="x",IF(INDEX(RawDataRefData,$E444,0)&gt;0,INDEX(RawDataRefData,$E444,0)),""),1),"")</f>
        <v>1</v>
      </c>
      <c r="AD444" s="100">
        <f t="array" ref="AD444">IF($AA444,QUARTILE(IF(G1SelectionMask="x",IF(INDEX(RawDataRefData,$E444,0)&gt;0,INDEX(RawDataRefData,$E444,0)),""),3),"")</f>
        <v>3</v>
      </c>
      <c r="AE444" s="100">
        <f t="array" ref="AE444">IF($AA444,MIN(IF(G1SelectionMask="x",IF(INDEX(RawDataRefData,$E444,0)&gt;0,INDEX(RawDataRefData,$E444,0)),"")),"")</f>
        <v>1</v>
      </c>
      <c r="AF444" s="100">
        <f t="array" ref="AF444">IF($AA444,MAX(IF(G1SelectionMask="x",IF(INDEX(RawDataRefData,$E444,0)&gt;0,INDEX(RawDataRefData,$E444,0)),"")),"")</f>
        <v>4</v>
      </c>
      <c r="AG444" s="100">
        <f t="shared" si="157"/>
        <v>2.1818181818181817</v>
      </c>
      <c r="AH444" s="100">
        <f t="array" ref="AH444">IF($AA444,STDEVA(IF(G1SelectionMask="x",IF(INDEX(RawDataRefData,$E444,0)&gt;0,INDEX(RawDataRefData,$E444,0)),"")),"")</f>
        <v>1.1677484162422844</v>
      </c>
      <c r="AI444" s="101" t="b">
        <f t="shared" si="158"/>
        <v>1</v>
      </c>
      <c r="AJ444" s="101">
        <f t="array" ref="AJ444">IF($AI444,MEDIAN(IF(G2SelectionMask="x",IF(INDEX(RawDataRefData,$E444,0)&gt;0,INDEX(RawDataRefData,$E444,0)),"")),"")</f>
        <v>2</v>
      </c>
      <c r="AK444" s="101">
        <f t="array" ref="AK444">IF($AI444,QUARTILE(IF(G2SelectionMask="x",IF(INDEX(RawDataRefData,$E444,0)&gt;0,INDEX(RawDataRefData,$E444,0)),""),1),"")</f>
        <v>1</v>
      </c>
      <c r="AL444" s="101">
        <f t="array" ref="AL444">IF($AI444,QUARTILE(IF(G2SelectionMask="x",IF(INDEX(RawDataRefData,$E444,0)&gt;0,INDEX(RawDataRefData,$E444,0)),""),3),"")</f>
        <v>3</v>
      </c>
      <c r="AM444" s="101">
        <f t="array" ref="AM444">IF($AI444,MIN(IF(G2SelectionMask="x",IF(INDEX(RawDataRefData,$E444,0)&gt;0,INDEX(RawDataRefData,$E444,0)),"")),"")</f>
        <v>1</v>
      </c>
      <c r="AN444" s="101">
        <f t="array" ref="AN444">IF($AI444,MAX(IF(G2SelectionMask="x",IF(INDEX(RawDataRefData,$E444,0)&gt;0,INDEX(RawDataRefData,$E444,0)),"")),"")</f>
        <v>4</v>
      </c>
      <c r="AO444" s="101">
        <f t="shared" si="160"/>
        <v>2.1818181818181817</v>
      </c>
      <c r="AP444" s="101">
        <f t="array" ref="AP444">IF($AI444,STDEVA(IF(G2SelectionMask="x",IF(INDEX(RawDataRefData,$E444,0)&gt;0,INDEX(RawDataRefData,$E444,0)),"")),"")</f>
        <v>1.1677484162422844</v>
      </c>
      <c r="AQ444" s="100" t="b">
        <f t="shared" si="161"/>
        <v>0</v>
      </c>
      <c r="AR444" s="100" t="str">
        <f t="array" ref="AR444">IF($AQ444,MEDIAN(IF(G3SelectionMask="x",IF(INDEX(RawDataRefData,$E444,0)&gt;0,INDEX(RawDataRefData,$E444,0)),"")),"")</f>
        <v/>
      </c>
      <c r="AS444" s="100" t="str">
        <f t="array" ref="AS444">IF($AQ444,QUARTILE(IF(G3SelectionMask="x",IF(INDEX(RawDataRefData,$E444,0)&gt;0,INDEX(RawDataRefData,$E444,0)),""),1),"")</f>
        <v/>
      </c>
      <c r="AT444" s="100" t="str">
        <f t="array" ref="AT444">IF($AQ444,QUARTILE(IF(G3SelectionMask="x",IF(INDEX(RawDataRefData,$E444,0)&gt;0,INDEX(RawDataRefData,$E444,0)),""),3),"")</f>
        <v/>
      </c>
      <c r="AU444" s="100" t="str">
        <f t="array" ref="AU444">IF($AQ444,MIN(IF(G3SelectionMask="x",IF(INDEX(RawDataRefData,$E444,0)&gt;0,INDEX(RawDataRefData,$E444,0)),"")),"")</f>
        <v/>
      </c>
      <c r="AV444" s="100" t="str">
        <f t="array" ref="AV444">IF($AQ444,MAX(IF(G3SelectionMask="x",IF(INDEX(RawDataRefData,$E444,0)&gt;0,INDEX(RawDataRefData,$E444,0)),"")),"")</f>
        <v/>
      </c>
      <c r="AW444" s="100" t="str">
        <f t="shared" si="162"/>
        <v/>
      </c>
      <c r="AX444" s="100" t="str">
        <f t="array" ref="AX444">IF($AQ444,STDEVA(IF(G3SelectionMask="x",IF(INDEX(RawDataRefData,$E444,0)&gt;0,INDEX(RawDataRefData,$E444,0)),"")),"")</f>
        <v/>
      </c>
      <c r="AY444" s="101" t="b">
        <f t="shared" si="163"/>
        <v>0</v>
      </c>
      <c r="AZ444" s="101" t="str">
        <f t="array" ref="AZ444">IF($AY444,MEDIAN(IF(G4SelectionMask="x",IF(INDEX(RawDataRefData,$E444,0)&gt;0,INDEX(RawDataRefData,$E444,0)),"")),"")</f>
        <v/>
      </c>
      <c r="BA444" s="101" t="str">
        <f t="array" ref="BA444">IF($AY444,QUARTILE(IF(G4SelectionMask="x",IF(INDEX(RawDataRefData,$E444,0)&gt;0,INDEX(RawDataRefData,$E444,0)),""),1),"")</f>
        <v/>
      </c>
      <c r="BB444" s="101" t="str">
        <f t="array" ref="BB444">IF($AY444,QUARTILE(IF(G4SelectionMask="x",IF(INDEX(RawDataRefData,$E444,0)&gt;0,INDEX(RawDataRefData,$E444,0)),""),3),"")</f>
        <v/>
      </c>
      <c r="BC444" s="101" t="str">
        <f t="array" ref="BC444">IF($AY444,MIN(IF(G4SelectionMask="x",IF(INDEX(RawDataRefData,$E444,0)&gt;0,INDEX(RawDataRefData,$E444,0)),"")),"")</f>
        <v/>
      </c>
      <c r="BD444" s="101" t="str">
        <f t="array" ref="BD444">IF($AY444,MAX(IF(G4SelectionMask="x",IF(INDEX(RawDataRefData,$E444,0)&gt;0,INDEX(RawDataRefData,$E444,0)),"")),"")</f>
        <v/>
      </c>
      <c r="BE444" s="101" t="str">
        <f t="shared" si="164"/>
        <v/>
      </c>
      <c r="BF444" s="101" t="str">
        <f t="array" ref="BF444">IF($AY444,STDEVA(IF(G4SelectionMask="x",IF(INDEX(RawDataRefData,$E444,0)&gt;0,INDEX(RawDataRefData,$E444,0)),"")),"")</f>
        <v/>
      </c>
      <c r="BG444" s="100" t="b">
        <f t="shared" si="165"/>
        <v>0</v>
      </c>
      <c r="BH444" s="100" t="str">
        <f t="array" ref="BH444">IF($BG444,MEDIAN(IF(G5SelectionMask="x",IF(INDEX(RawDataRefData,$E444,0)&gt;0,INDEX(RawDataRefData,$E444,0)),"")),"")</f>
        <v/>
      </c>
      <c r="BI444" s="100" t="str">
        <f t="array" ref="BI444">IF($BG444,QUARTILE(IF(G5SelectionMask="x",IF(INDEX(RawDataRefData,$E444,0)&gt;0,INDEX(RawDataRefData,$E444,0)),""),1),"")</f>
        <v/>
      </c>
      <c r="BJ444" s="100" t="str">
        <f t="array" ref="BJ444">IF($BG444,QUARTILE(IF(G5SelectionMask="x",IF(INDEX(RawDataRefData,$E444,0)&gt;0,INDEX(RawDataRefData,$E444,0)),""),3),"")</f>
        <v/>
      </c>
      <c r="BK444" s="100" t="str">
        <f t="array" ref="BK444">IF($BG444,MIN(IF(G5SelectionMask="x",IF(INDEX(RawDataRefData,$E444,0)&gt;0,INDEX(RawDataRefData,$E444,0)),"")),"")</f>
        <v/>
      </c>
      <c r="BL444" s="100" t="str">
        <f t="array" ref="BL444">IF($BG444,MAX(IF(G5SelectionMask="x",IF(INDEX(RawDataRefData,$E444,0)&gt;0,INDEX(RawDataRefData,$E444,0)),"")),"")</f>
        <v/>
      </c>
      <c r="BM444" s="100" t="str">
        <f t="shared" si="166"/>
        <v/>
      </c>
      <c r="BN444" s="103" t="str">
        <f t="array" ref="BN444">IF($BG444,STDEVA(IF(G5SelectionMask="x",IF(INDEX(RawDataRefData,$E444,0)&gt;0,INDEX(RawDataRefData,$E444,0)),"")),"")</f>
        <v/>
      </c>
      <c r="BO444" s="104"/>
      <c r="BP444" s="105">
        <v>1</v>
      </c>
      <c r="BQ444" s="105">
        <v>1</v>
      </c>
      <c r="BR444" s="105">
        <v>4</v>
      </c>
      <c r="BS444" s="105">
        <v>2</v>
      </c>
      <c r="BT444" s="105">
        <v>2</v>
      </c>
      <c r="BU444" s="105">
        <v>3</v>
      </c>
      <c r="BV444" s="105">
        <v>1</v>
      </c>
      <c r="BW444" s="105">
        <v>1</v>
      </c>
      <c r="BX444" s="105">
        <v>2</v>
      </c>
      <c r="BY444" s="105">
        <v>4</v>
      </c>
      <c r="BZ444" s="105">
        <v>1</v>
      </c>
      <c r="CA444" s="105">
        <v>3</v>
      </c>
      <c r="CB444" s="105">
        <v>2</v>
      </c>
      <c r="CC444" s="105">
        <v>4</v>
      </c>
      <c r="CD444" s="105">
        <v>1</v>
      </c>
    </row>
    <row r="445" spans="1:82" x14ac:dyDescent="0.2">
      <c r="A445" s="33">
        <f t="shared" si="167"/>
        <v>0</v>
      </c>
      <c r="B445" s="209"/>
      <c r="C445" s="194"/>
      <c r="D445" s="203"/>
      <c r="E445" s="72">
        <f t="shared" si="159"/>
        <v>436</v>
      </c>
      <c r="F445" s="9" t="s">
        <v>1955</v>
      </c>
      <c r="G445" s="9" t="s">
        <v>2763</v>
      </c>
      <c r="H445" s="9" t="s">
        <v>57</v>
      </c>
      <c r="I445" s="9" t="s">
        <v>59</v>
      </c>
      <c r="K445" s="100">
        <f t="shared" si="144"/>
        <v>1</v>
      </c>
      <c r="L445" s="100"/>
      <c r="M445" s="100"/>
      <c r="N445" s="100"/>
      <c r="O445" s="100"/>
      <c r="P445" s="101">
        <f t="shared" si="145"/>
        <v>1</v>
      </c>
      <c r="Q445" s="102">
        <f t="shared" si="146"/>
        <v>1</v>
      </c>
      <c r="R445" s="102">
        <f t="shared" si="147"/>
        <v>2</v>
      </c>
      <c r="S445" s="102">
        <f t="shared" si="148"/>
        <v>1</v>
      </c>
      <c r="T445" s="102">
        <f t="shared" si="149"/>
        <v>3</v>
      </c>
      <c r="U445" s="102">
        <f t="shared" si="150"/>
        <v>2</v>
      </c>
      <c r="V445" s="102">
        <f t="shared" si="151"/>
        <v>2</v>
      </c>
      <c r="W445" s="102">
        <f t="shared" si="152"/>
        <v>3</v>
      </c>
      <c r="X445" s="102">
        <f t="shared" si="153"/>
        <v>4</v>
      </c>
      <c r="Y445" s="102">
        <f t="shared" si="154"/>
        <v>3</v>
      </c>
      <c r="Z445" s="102">
        <f t="shared" si="155"/>
        <v>3</v>
      </c>
      <c r="AA445" s="100" t="b">
        <f t="shared" si="156"/>
        <v>1</v>
      </c>
      <c r="AB445" s="100">
        <f t="array" ref="AB445">IF($AA445,MEDIAN(IF(G1SelectionMask="x",IF(INDEX(RawDataRefData,$E445,0)&gt;0,INDEX(RawDataRefData,$E445,0)),"")),"")</f>
        <v>2</v>
      </c>
      <c r="AC445" s="100">
        <f t="array" ref="AC445">IF($AA445,QUARTILE(IF(G1SelectionMask="x",IF(INDEX(RawDataRefData,$E445,0)&gt;0,INDEX(RawDataRefData,$E445,0)),""),1),"")</f>
        <v>1.5</v>
      </c>
      <c r="AD445" s="100">
        <f t="array" ref="AD445">IF($AA445,QUARTILE(IF(G1SelectionMask="x",IF(INDEX(RawDataRefData,$E445,0)&gt;0,INDEX(RawDataRefData,$E445,0)),""),3),"")</f>
        <v>3</v>
      </c>
      <c r="AE445" s="100">
        <f t="array" ref="AE445">IF($AA445,MIN(IF(G1SelectionMask="x",IF(INDEX(RawDataRefData,$E445,0)&gt;0,INDEX(RawDataRefData,$E445,0)),"")),"")</f>
        <v>1</v>
      </c>
      <c r="AF445" s="100">
        <f t="array" ref="AF445">IF($AA445,MAX(IF(G1SelectionMask="x",IF(INDEX(RawDataRefData,$E445,0)&gt;0,INDEX(RawDataRefData,$E445,0)),"")),"")</f>
        <v>4</v>
      </c>
      <c r="AG445" s="100">
        <f t="shared" si="157"/>
        <v>2.2727272727272729</v>
      </c>
      <c r="AH445" s="100">
        <f t="array" ref="AH445">IF($AA445,STDEVA(IF(G1SelectionMask="x",IF(INDEX(RawDataRefData,$E445,0)&gt;0,INDEX(RawDataRefData,$E445,0)),"")),"")</f>
        <v>1.009049958219026</v>
      </c>
      <c r="AI445" s="101" t="b">
        <f t="shared" si="158"/>
        <v>1</v>
      </c>
      <c r="AJ445" s="101">
        <f t="array" ref="AJ445">IF($AI445,MEDIAN(IF(G2SelectionMask="x",IF(INDEX(RawDataRefData,$E445,0)&gt;0,INDEX(RawDataRefData,$E445,0)),"")),"")</f>
        <v>2</v>
      </c>
      <c r="AK445" s="101">
        <f t="array" ref="AK445">IF($AI445,QUARTILE(IF(G2SelectionMask="x",IF(INDEX(RawDataRefData,$E445,0)&gt;0,INDEX(RawDataRefData,$E445,0)),""),1),"")</f>
        <v>1</v>
      </c>
      <c r="AL445" s="101">
        <f t="array" ref="AL445">IF($AI445,QUARTILE(IF(G2SelectionMask="x",IF(INDEX(RawDataRefData,$E445,0)&gt;0,INDEX(RawDataRefData,$E445,0)),""),3),"")</f>
        <v>3</v>
      </c>
      <c r="AM445" s="101">
        <f t="array" ref="AM445">IF($AI445,MIN(IF(G2SelectionMask="x",IF(INDEX(RawDataRefData,$E445,0)&gt;0,INDEX(RawDataRefData,$E445,0)),"")),"")</f>
        <v>1</v>
      </c>
      <c r="AN445" s="101">
        <f t="array" ref="AN445">IF($AI445,MAX(IF(G2SelectionMask="x",IF(INDEX(RawDataRefData,$E445,0)&gt;0,INDEX(RawDataRefData,$E445,0)),"")),"")</f>
        <v>4</v>
      </c>
      <c r="AO445" s="101">
        <f t="shared" si="160"/>
        <v>2.1818181818181817</v>
      </c>
      <c r="AP445" s="101">
        <f t="array" ref="AP445">IF($AI445,STDEVA(IF(G2SelectionMask="x",IF(INDEX(RawDataRefData,$E445,0)&gt;0,INDEX(RawDataRefData,$E445,0)),"")),"")</f>
        <v>1.0787197799411872</v>
      </c>
      <c r="AQ445" s="100" t="b">
        <f t="shared" si="161"/>
        <v>0</v>
      </c>
      <c r="AR445" s="100" t="str">
        <f t="array" ref="AR445">IF($AQ445,MEDIAN(IF(G3SelectionMask="x",IF(INDEX(RawDataRefData,$E445,0)&gt;0,INDEX(RawDataRefData,$E445,0)),"")),"")</f>
        <v/>
      </c>
      <c r="AS445" s="100" t="str">
        <f t="array" ref="AS445">IF($AQ445,QUARTILE(IF(G3SelectionMask="x",IF(INDEX(RawDataRefData,$E445,0)&gt;0,INDEX(RawDataRefData,$E445,0)),""),1),"")</f>
        <v/>
      </c>
      <c r="AT445" s="100" t="str">
        <f t="array" ref="AT445">IF($AQ445,QUARTILE(IF(G3SelectionMask="x",IF(INDEX(RawDataRefData,$E445,0)&gt;0,INDEX(RawDataRefData,$E445,0)),""),3),"")</f>
        <v/>
      </c>
      <c r="AU445" s="100" t="str">
        <f t="array" ref="AU445">IF($AQ445,MIN(IF(G3SelectionMask="x",IF(INDEX(RawDataRefData,$E445,0)&gt;0,INDEX(RawDataRefData,$E445,0)),"")),"")</f>
        <v/>
      </c>
      <c r="AV445" s="100" t="str">
        <f t="array" ref="AV445">IF($AQ445,MAX(IF(G3SelectionMask="x",IF(INDEX(RawDataRefData,$E445,0)&gt;0,INDEX(RawDataRefData,$E445,0)),"")),"")</f>
        <v/>
      </c>
      <c r="AW445" s="100" t="str">
        <f t="shared" si="162"/>
        <v/>
      </c>
      <c r="AX445" s="100" t="str">
        <f t="array" ref="AX445">IF($AQ445,STDEVA(IF(G3SelectionMask="x",IF(INDEX(RawDataRefData,$E445,0)&gt;0,INDEX(RawDataRefData,$E445,0)),"")),"")</f>
        <v/>
      </c>
      <c r="AY445" s="101" t="b">
        <f t="shared" si="163"/>
        <v>0</v>
      </c>
      <c r="AZ445" s="101" t="str">
        <f t="array" ref="AZ445">IF($AY445,MEDIAN(IF(G4SelectionMask="x",IF(INDEX(RawDataRefData,$E445,0)&gt;0,INDEX(RawDataRefData,$E445,0)),"")),"")</f>
        <v/>
      </c>
      <c r="BA445" s="101" t="str">
        <f t="array" ref="BA445">IF($AY445,QUARTILE(IF(G4SelectionMask="x",IF(INDEX(RawDataRefData,$E445,0)&gt;0,INDEX(RawDataRefData,$E445,0)),""),1),"")</f>
        <v/>
      </c>
      <c r="BB445" s="101" t="str">
        <f t="array" ref="BB445">IF($AY445,QUARTILE(IF(G4SelectionMask="x",IF(INDEX(RawDataRefData,$E445,0)&gt;0,INDEX(RawDataRefData,$E445,0)),""),3),"")</f>
        <v/>
      </c>
      <c r="BC445" s="101" t="str">
        <f t="array" ref="BC445">IF($AY445,MIN(IF(G4SelectionMask="x",IF(INDEX(RawDataRefData,$E445,0)&gt;0,INDEX(RawDataRefData,$E445,0)),"")),"")</f>
        <v/>
      </c>
      <c r="BD445" s="101" t="str">
        <f t="array" ref="BD445">IF($AY445,MAX(IF(G4SelectionMask="x",IF(INDEX(RawDataRefData,$E445,0)&gt;0,INDEX(RawDataRefData,$E445,0)),"")),"")</f>
        <v/>
      </c>
      <c r="BE445" s="101" t="str">
        <f t="shared" si="164"/>
        <v/>
      </c>
      <c r="BF445" s="101" t="str">
        <f t="array" ref="BF445">IF($AY445,STDEVA(IF(G4SelectionMask="x",IF(INDEX(RawDataRefData,$E445,0)&gt;0,INDEX(RawDataRefData,$E445,0)),"")),"")</f>
        <v/>
      </c>
      <c r="BG445" s="100" t="b">
        <f t="shared" si="165"/>
        <v>0</v>
      </c>
      <c r="BH445" s="100" t="str">
        <f t="array" ref="BH445">IF($BG445,MEDIAN(IF(G5SelectionMask="x",IF(INDEX(RawDataRefData,$E445,0)&gt;0,INDEX(RawDataRefData,$E445,0)),"")),"")</f>
        <v/>
      </c>
      <c r="BI445" s="100" t="str">
        <f t="array" ref="BI445">IF($BG445,QUARTILE(IF(G5SelectionMask="x",IF(INDEX(RawDataRefData,$E445,0)&gt;0,INDEX(RawDataRefData,$E445,0)),""),1),"")</f>
        <v/>
      </c>
      <c r="BJ445" s="100" t="str">
        <f t="array" ref="BJ445">IF($BG445,QUARTILE(IF(G5SelectionMask="x",IF(INDEX(RawDataRefData,$E445,0)&gt;0,INDEX(RawDataRefData,$E445,0)),""),3),"")</f>
        <v/>
      </c>
      <c r="BK445" s="100" t="str">
        <f t="array" ref="BK445">IF($BG445,MIN(IF(G5SelectionMask="x",IF(INDEX(RawDataRefData,$E445,0)&gt;0,INDEX(RawDataRefData,$E445,0)),"")),"")</f>
        <v/>
      </c>
      <c r="BL445" s="100" t="str">
        <f t="array" ref="BL445">IF($BG445,MAX(IF(G5SelectionMask="x",IF(INDEX(RawDataRefData,$E445,0)&gt;0,INDEX(RawDataRefData,$E445,0)),"")),"")</f>
        <v/>
      </c>
      <c r="BM445" s="100" t="str">
        <f t="shared" si="166"/>
        <v/>
      </c>
      <c r="BN445" s="103" t="str">
        <f t="array" ref="BN445">IF($BG445,STDEVA(IF(G5SelectionMask="x",IF(INDEX(RawDataRefData,$E445,0)&gt;0,INDEX(RawDataRefData,$E445,0)),"")),"")</f>
        <v/>
      </c>
      <c r="BO445" s="104"/>
      <c r="BP445" s="105">
        <v>1</v>
      </c>
      <c r="BQ445" s="105">
        <v>1</v>
      </c>
      <c r="BR445" s="105">
        <v>1</v>
      </c>
      <c r="BS445" s="105">
        <v>2</v>
      </c>
      <c r="BT445" s="105">
        <v>1</v>
      </c>
      <c r="BU445" s="105">
        <v>3</v>
      </c>
      <c r="BV445" s="105">
        <v>2</v>
      </c>
      <c r="BW445" s="105">
        <v>2</v>
      </c>
      <c r="BX445" s="105">
        <v>3</v>
      </c>
      <c r="BY445" s="105">
        <v>4</v>
      </c>
      <c r="BZ445" s="105">
        <v>3</v>
      </c>
      <c r="CA445" s="105">
        <v>3</v>
      </c>
      <c r="CB445" s="105">
        <v>4</v>
      </c>
      <c r="CC445" s="105">
        <v>2</v>
      </c>
      <c r="CD445" s="105">
        <v>1</v>
      </c>
    </row>
    <row r="446" spans="1:82" x14ac:dyDescent="0.2">
      <c r="A446" s="33">
        <f t="shared" si="167"/>
        <v>0</v>
      </c>
      <c r="B446" s="209"/>
      <c r="C446" s="194"/>
      <c r="D446" s="203"/>
      <c r="E446" s="72">
        <f t="shared" si="159"/>
        <v>437</v>
      </c>
      <c r="F446" s="9" t="s">
        <v>1956</v>
      </c>
      <c r="G446" s="9" t="s">
        <v>2760</v>
      </c>
      <c r="H446" s="9" t="s">
        <v>57</v>
      </c>
      <c r="I446" s="9" t="s">
        <v>59</v>
      </c>
      <c r="K446" s="100">
        <f t="shared" si="144"/>
        <v>3</v>
      </c>
      <c r="L446" s="100"/>
      <c r="M446" s="100"/>
      <c r="N446" s="100"/>
      <c r="O446" s="100"/>
      <c r="P446" s="101">
        <f t="shared" si="145"/>
        <v>2</v>
      </c>
      <c r="Q446" s="102">
        <f t="shared" si="146"/>
        <v>1</v>
      </c>
      <c r="R446" s="102">
        <f t="shared" si="147"/>
        <v>3</v>
      </c>
      <c r="S446" s="102">
        <f t="shared" si="148"/>
        <v>1</v>
      </c>
      <c r="T446" s="102">
        <f t="shared" si="149"/>
        <v>3</v>
      </c>
      <c r="U446" s="102">
        <f t="shared" si="150"/>
        <v>1</v>
      </c>
      <c r="V446" s="102">
        <f t="shared" si="151"/>
        <v>3</v>
      </c>
      <c r="W446" s="102">
        <f t="shared" si="152"/>
        <v>4</v>
      </c>
      <c r="X446" s="102">
        <f t="shared" si="153"/>
        <v>2</v>
      </c>
      <c r="Y446" s="102">
        <f t="shared" si="154"/>
        <v>2</v>
      </c>
      <c r="Z446" s="102">
        <f t="shared" si="155"/>
        <v>2</v>
      </c>
      <c r="AA446" s="100" t="b">
        <f t="shared" si="156"/>
        <v>1</v>
      </c>
      <c r="AB446" s="100">
        <f t="array" ref="AB446">IF($AA446,MEDIAN(IF(G1SelectionMask="x",IF(INDEX(RawDataRefData,$E446,0)&gt;0,INDEX(RawDataRefData,$E446,0)),"")),"")</f>
        <v>2</v>
      </c>
      <c r="AC446" s="100">
        <f t="array" ref="AC446">IF($AA446,QUARTILE(IF(G1SelectionMask="x",IF(INDEX(RawDataRefData,$E446,0)&gt;0,INDEX(RawDataRefData,$E446,0)),""),1),"")</f>
        <v>1.5</v>
      </c>
      <c r="AD446" s="100">
        <f t="array" ref="AD446">IF($AA446,QUARTILE(IF(G1SelectionMask="x",IF(INDEX(RawDataRefData,$E446,0)&gt;0,INDEX(RawDataRefData,$E446,0)),""),3),"")</f>
        <v>3</v>
      </c>
      <c r="AE446" s="100">
        <f t="array" ref="AE446">IF($AA446,MIN(IF(G1SelectionMask="x",IF(INDEX(RawDataRefData,$E446,0)&gt;0,INDEX(RawDataRefData,$E446,0)),"")),"")</f>
        <v>1</v>
      </c>
      <c r="AF446" s="100">
        <f t="array" ref="AF446">IF($AA446,MAX(IF(G1SelectionMask="x",IF(INDEX(RawDataRefData,$E446,0)&gt;0,INDEX(RawDataRefData,$E446,0)),"")),"")</f>
        <v>4</v>
      </c>
      <c r="AG446" s="100">
        <f t="shared" si="157"/>
        <v>2.1818181818181817</v>
      </c>
      <c r="AH446" s="100">
        <f t="array" ref="AH446">IF($AA446,STDEVA(IF(G1SelectionMask="x",IF(INDEX(RawDataRefData,$E446,0)&gt;0,INDEX(RawDataRefData,$E446,0)),"")),"")</f>
        <v>0.98164981721404265</v>
      </c>
      <c r="AI446" s="101" t="b">
        <f t="shared" si="158"/>
        <v>1</v>
      </c>
      <c r="AJ446" s="101">
        <f t="array" ref="AJ446">IF($AI446,MEDIAN(IF(G2SelectionMask="x",IF(INDEX(RawDataRefData,$E446,0)&gt;0,INDEX(RawDataRefData,$E446,0)),"")),"")</f>
        <v>2</v>
      </c>
      <c r="AK446" s="101">
        <f t="array" ref="AK446">IF($AI446,QUARTILE(IF(G2SelectionMask="x",IF(INDEX(RawDataRefData,$E446,0)&gt;0,INDEX(RawDataRefData,$E446,0)),""),1),"")</f>
        <v>1.5</v>
      </c>
      <c r="AL446" s="101">
        <f t="array" ref="AL446">IF($AI446,QUARTILE(IF(G2SelectionMask="x",IF(INDEX(RawDataRefData,$E446,0)&gt;0,INDEX(RawDataRefData,$E446,0)),""),3),"")</f>
        <v>3</v>
      </c>
      <c r="AM446" s="101">
        <f t="array" ref="AM446">IF($AI446,MIN(IF(G2SelectionMask="x",IF(INDEX(RawDataRefData,$E446,0)&gt;0,INDEX(RawDataRefData,$E446,0)),"")),"")</f>
        <v>1</v>
      </c>
      <c r="AN446" s="101">
        <f t="array" ref="AN446">IF($AI446,MAX(IF(G2SelectionMask="x",IF(INDEX(RawDataRefData,$E446,0)&gt;0,INDEX(RawDataRefData,$E446,0)),"")),"")</f>
        <v>4</v>
      </c>
      <c r="AO446" s="101">
        <f t="shared" si="160"/>
        <v>2.2727272727272729</v>
      </c>
      <c r="AP446" s="101">
        <f t="array" ref="AP446">IF($AI446,STDEVA(IF(G2SelectionMask="x",IF(INDEX(RawDataRefData,$E446,0)&gt;0,INDEX(RawDataRefData,$E446,0)),"")),"")</f>
        <v>1.1037127426019047</v>
      </c>
      <c r="AQ446" s="100" t="b">
        <f t="shared" si="161"/>
        <v>0</v>
      </c>
      <c r="AR446" s="100" t="str">
        <f t="array" ref="AR446">IF($AQ446,MEDIAN(IF(G3SelectionMask="x",IF(INDEX(RawDataRefData,$E446,0)&gt;0,INDEX(RawDataRefData,$E446,0)),"")),"")</f>
        <v/>
      </c>
      <c r="AS446" s="100" t="str">
        <f t="array" ref="AS446">IF($AQ446,QUARTILE(IF(G3SelectionMask="x",IF(INDEX(RawDataRefData,$E446,0)&gt;0,INDEX(RawDataRefData,$E446,0)),""),1),"")</f>
        <v/>
      </c>
      <c r="AT446" s="100" t="str">
        <f t="array" ref="AT446">IF($AQ446,QUARTILE(IF(G3SelectionMask="x",IF(INDEX(RawDataRefData,$E446,0)&gt;0,INDEX(RawDataRefData,$E446,0)),""),3),"")</f>
        <v/>
      </c>
      <c r="AU446" s="100" t="str">
        <f t="array" ref="AU446">IF($AQ446,MIN(IF(G3SelectionMask="x",IF(INDEX(RawDataRefData,$E446,0)&gt;0,INDEX(RawDataRefData,$E446,0)),"")),"")</f>
        <v/>
      </c>
      <c r="AV446" s="100" t="str">
        <f t="array" ref="AV446">IF($AQ446,MAX(IF(G3SelectionMask="x",IF(INDEX(RawDataRefData,$E446,0)&gt;0,INDEX(RawDataRefData,$E446,0)),"")),"")</f>
        <v/>
      </c>
      <c r="AW446" s="100" t="str">
        <f t="shared" si="162"/>
        <v/>
      </c>
      <c r="AX446" s="100" t="str">
        <f t="array" ref="AX446">IF($AQ446,STDEVA(IF(G3SelectionMask="x",IF(INDEX(RawDataRefData,$E446,0)&gt;0,INDEX(RawDataRefData,$E446,0)),"")),"")</f>
        <v/>
      </c>
      <c r="AY446" s="101" t="b">
        <f t="shared" si="163"/>
        <v>0</v>
      </c>
      <c r="AZ446" s="101" t="str">
        <f t="array" ref="AZ446">IF($AY446,MEDIAN(IF(G4SelectionMask="x",IF(INDEX(RawDataRefData,$E446,0)&gt;0,INDEX(RawDataRefData,$E446,0)),"")),"")</f>
        <v/>
      </c>
      <c r="BA446" s="101" t="str">
        <f t="array" ref="BA446">IF($AY446,QUARTILE(IF(G4SelectionMask="x",IF(INDEX(RawDataRefData,$E446,0)&gt;0,INDEX(RawDataRefData,$E446,0)),""),1),"")</f>
        <v/>
      </c>
      <c r="BB446" s="101" t="str">
        <f t="array" ref="BB446">IF($AY446,QUARTILE(IF(G4SelectionMask="x",IF(INDEX(RawDataRefData,$E446,0)&gt;0,INDEX(RawDataRefData,$E446,0)),""),3),"")</f>
        <v/>
      </c>
      <c r="BC446" s="101" t="str">
        <f t="array" ref="BC446">IF($AY446,MIN(IF(G4SelectionMask="x",IF(INDEX(RawDataRefData,$E446,0)&gt;0,INDEX(RawDataRefData,$E446,0)),"")),"")</f>
        <v/>
      </c>
      <c r="BD446" s="101" t="str">
        <f t="array" ref="BD446">IF($AY446,MAX(IF(G4SelectionMask="x",IF(INDEX(RawDataRefData,$E446,0)&gt;0,INDEX(RawDataRefData,$E446,0)),"")),"")</f>
        <v/>
      </c>
      <c r="BE446" s="101" t="str">
        <f t="shared" si="164"/>
        <v/>
      </c>
      <c r="BF446" s="101" t="str">
        <f t="array" ref="BF446">IF($AY446,STDEVA(IF(G4SelectionMask="x",IF(INDEX(RawDataRefData,$E446,0)&gt;0,INDEX(RawDataRefData,$E446,0)),"")),"")</f>
        <v/>
      </c>
      <c r="BG446" s="100" t="b">
        <f t="shared" si="165"/>
        <v>0</v>
      </c>
      <c r="BH446" s="100" t="str">
        <f t="array" ref="BH446">IF($BG446,MEDIAN(IF(G5SelectionMask="x",IF(INDEX(RawDataRefData,$E446,0)&gt;0,INDEX(RawDataRefData,$E446,0)),"")),"")</f>
        <v/>
      </c>
      <c r="BI446" s="100" t="str">
        <f t="array" ref="BI446">IF($BG446,QUARTILE(IF(G5SelectionMask="x",IF(INDEX(RawDataRefData,$E446,0)&gt;0,INDEX(RawDataRefData,$E446,0)),""),1),"")</f>
        <v/>
      </c>
      <c r="BJ446" s="100" t="str">
        <f t="array" ref="BJ446">IF($BG446,QUARTILE(IF(G5SelectionMask="x",IF(INDEX(RawDataRefData,$E446,0)&gt;0,INDEX(RawDataRefData,$E446,0)),""),3),"")</f>
        <v/>
      </c>
      <c r="BK446" s="100" t="str">
        <f t="array" ref="BK446">IF($BG446,MIN(IF(G5SelectionMask="x",IF(INDEX(RawDataRefData,$E446,0)&gt;0,INDEX(RawDataRefData,$E446,0)),"")),"")</f>
        <v/>
      </c>
      <c r="BL446" s="100" t="str">
        <f t="array" ref="BL446">IF($BG446,MAX(IF(G5SelectionMask="x",IF(INDEX(RawDataRefData,$E446,0)&gt;0,INDEX(RawDataRefData,$E446,0)),"")),"")</f>
        <v/>
      </c>
      <c r="BM446" s="100" t="str">
        <f t="shared" si="166"/>
        <v/>
      </c>
      <c r="BN446" s="103" t="str">
        <f t="array" ref="BN446">IF($BG446,STDEVA(IF(G5SelectionMask="x",IF(INDEX(RawDataRefData,$E446,0)&gt;0,INDEX(RawDataRefData,$E446,0)),"")),"")</f>
        <v/>
      </c>
      <c r="BO446" s="104"/>
      <c r="BP446" s="105">
        <v>3</v>
      </c>
      <c r="BQ446" s="105">
        <v>2</v>
      </c>
      <c r="BR446" s="105">
        <v>1</v>
      </c>
      <c r="BS446" s="105">
        <v>3</v>
      </c>
      <c r="BT446" s="105">
        <v>1</v>
      </c>
      <c r="BU446" s="105">
        <v>3</v>
      </c>
      <c r="BV446" s="105">
        <v>1</v>
      </c>
      <c r="BW446" s="105">
        <v>3</v>
      </c>
      <c r="BX446" s="105">
        <v>4</v>
      </c>
      <c r="BY446" s="105">
        <v>2</v>
      </c>
      <c r="BZ446" s="105">
        <v>2</v>
      </c>
      <c r="CA446" s="105">
        <v>2</v>
      </c>
      <c r="CB446" s="105">
        <v>1</v>
      </c>
      <c r="CC446" s="105">
        <v>2</v>
      </c>
      <c r="CD446" s="105">
        <v>4</v>
      </c>
    </row>
    <row r="447" spans="1:82" x14ac:dyDescent="0.2">
      <c r="A447" s="33">
        <f t="shared" si="167"/>
        <v>0</v>
      </c>
      <c r="B447" s="209"/>
      <c r="C447" s="194"/>
      <c r="D447" s="203"/>
      <c r="E447" s="72">
        <f t="shared" si="159"/>
        <v>438</v>
      </c>
      <c r="F447" s="9" t="s">
        <v>1957</v>
      </c>
      <c r="G447" s="9" t="s">
        <v>2759</v>
      </c>
      <c r="H447" s="9" t="s">
        <v>57</v>
      </c>
      <c r="I447" s="9" t="s">
        <v>59</v>
      </c>
      <c r="K447" s="100">
        <f t="shared" si="144"/>
        <v>1</v>
      </c>
      <c r="L447" s="100"/>
      <c r="M447" s="100"/>
      <c r="N447" s="100"/>
      <c r="O447" s="100"/>
      <c r="P447" s="101">
        <f t="shared" si="145"/>
        <v>3</v>
      </c>
      <c r="Q447" s="102">
        <f t="shared" si="146"/>
        <v>1</v>
      </c>
      <c r="R447" s="102">
        <f t="shared" si="147"/>
        <v>1</v>
      </c>
      <c r="S447" s="102">
        <f t="shared" si="148"/>
        <v>2</v>
      </c>
      <c r="T447" s="102">
        <f t="shared" si="149"/>
        <v>1</v>
      </c>
      <c r="U447" s="102">
        <f t="shared" si="150"/>
        <v>1</v>
      </c>
      <c r="V447" s="102">
        <f t="shared" si="151"/>
        <v>1</v>
      </c>
      <c r="W447" s="102">
        <f t="shared" si="152"/>
        <v>4</v>
      </c>
      <c r="X447" s="102">
        <f t="shared" si="153"/>
        <v>3</v>
      </c>
      <c r="Y447" s="102">
        <f t="shared" si="154"/>
        <v>2</v>
      </c>
      <c r="Z447" s="102">
        <f t="shared" si="155"/>
        <v>4</v>
      </c>
      <c r="AA447" s="100" t="b">
        <f t="shared" si="156"/>
        <v>1</v>
      </c>
      <c r="AB447" s="100">
        <f t="array" ref="AB447">IF($AA447,MEDIAN(IF(G1SelectionMask="x",IF(INDEX(RawDataRefData,$E447,0)&gt;0,INDEX(RawDataRefData,$E447,0)),"")),"")</f>
        <v>2</v>
      </c>
      <c r="AC447" s="100">
        <f t="array" ref="AC447">IF($AA447,QUARTILE(IF(G1SelectionMask="x",IF(INDEX(RawDataRefData,$E447,0)&gt;0,INDEX(RawDataRefData,$E447,0)),""),1),"")</f>
        <v>1</v>
      </c>
      <c r="AD447" s="100">
        <f t="array" ref="AD447">IF($AA447,QUARTILE(IF(G1SelectionMask="x",IF(INDEX(RawDataRefData,$E447,0)&gt;0,INDEX(RawDataRefData,$E447,0)),""),3),"")</f>
        <v>3</v>
      </c>
      <c r="AE447" s="100">
        <f t="array" ref="AE447">IF($AA447,MIN(IF(G1SelectionMask="x",IF(INDEX(RawDataRefData,$E447,0)&gt;0,INDEX(RawDataRefData,$E447,0)),"")),"")</f>
        <v>1</v>
      </c>
      <c r="AF447" s="100">
        <f t="array" ref="AF447">IF($AA447,MAX(IF(G1SelectionMask="x",IF(INDEX(RawDataRefData,$E447,0)&gt;0,INDEX(RawDataRefData,$E447,0)),"")),"")</f>
        <v>4</v>
      </c>
      <c r="AG447" s="100">
        <f t="shared" si="157"/>
        <v>2.0909090909090908</v>
      </c>
      <c r="AH447" s="100">
        <f t="array" ref="AH447">IF($AA447,STDEVA(IF(G1SelectionMask="x",IF(INDEX(RawDataRefData,$E447,0)&gt;0,INDEX(RawDataRefData,$E447,0)),"")),"")</f>
        <v>1.2210278829367864</v>
      </c>
      <c r="AI447" s="101" t="b">
        <f t="shared" si="158"/>
        <v>1</v>
      </c>
      <c r="AJ447" s="101">
        <f t="array" ref="AJ447">IF($AI447,MEDIAN(IF(G2SelectionMask="x",IF(INDEX(RawDataRefData,$E447,0)&gt;0,INDEX(RawDataRefData,$E447,0)),"")),"")</f>
        <v>2</v>
      </c>
      <c r="AK447" s="101">
        <f t="array" ref="AK447">IF($AI447,QUARTILE(IF(G2SelectionMask="x",IF(INDEX(RawDataRefData,$E447,0)&gt;0,INDEX(RawDataRefData,$E447,0)),""),1),"")</f>
        <v>1</v>
      </c>
      <c r="AL447" s="101">
        <f t="array" ref="AL447">IF($AI447,QUARTILE(IF(G2SelectionMask="x",IF(INDEX(RawDataRefData,$E447,0)&gt;0,INDEX(RawDataRefData,$E447,0)),""),3),"")</f>
        <v>3.5</v>
      </c>
      <c r="AM447" s="101">
        <f t="array" ref="AM447">IF($AI447,MIN(IF(G2SelectionMask="x",IF(INDEX(RawDataRefData,$E447,0)&gt;0,INDEX(RawDataRefData,$E447,0)),"")),"")</f>
        <v>1</v>
      </c>
      <c r="AN447" s="101">
        <f t="array" ref="AN447">IF($AI447,MAX(IF(G2SelectionMask="x",IF(INDEX(RawDataRefData,$E447,0)&gt;0,INDEX(RawDataRefData,$E447,0)),"")),"")</f>
        <v>4</v>
      </c>
      <c r="AO447" s="101">
        <f t="shared" si="160"/>
        <v>2.2727272727272729</v>
      </c>
      <c r="AP447" s="101">
        <f t="array" ref="AP447">IF($AI447,STDEVA(IF(G2SelectionMask="x",IF(INDEX(RawDataRefData,$E447,0)&gt;0,INDEX(RawDataRefData,$E447,0)),"")),"")</f>
        <v>1.2720777563426766</v>
      </c>
      <c r="AQ447" s="100" t="b">
        <f t="shared" si="161"/>
        <v>0</v>
      </c>
      <c r="AR447" s="100" t="str">
        <f t="array" ref="AR447">IF($AQ447,MEDIAN(IF(G3SelectionMask="x",IF(INDEX(RawDataRefData,$E447,0)&gt;0,INDEX(RawDataRefData,$E447,0)),"")),"")</f>
        <v/>
      </c>
      <c r="AS447" s="100" t="str">
        <f t="array" ref="AS447">IF($AQ447,QUARTILE(IF(G3SelectionMask="x",IF(INDEX(RawDataRefData,$E447,0)&gt;0,INDEX(RawDataRefData,$E447,0)),""),1),"")</f>
        <v/>
      </c>
      <c r="AT447" s="100" t="str">
        <f t="array" ref="AT447">IF($AQ447,QUARTILE(IF(G3SelectionMask="x",IF(INDEX(RawDataRefData,$E447,0)&gt;0,INDEX(RawDataRefData,$E447,0)),""),3),"")</f>
        <v/>
      </c>
      <c r="AU447" s="100" t="str">
        <f t="array" ref="AU447">IF($AQ447,MIN(IF(G3SelectionMask="x",IF(INDEX(RawDataRefData,$E447,0)&gt;0,INDEX(RawDataRefData,$E447,0)),"")),"")</f>
        <v/>
      </c>
      <c r="AV447" s="100" t="str">
        <f t="array" ref="AV447">IF($AQ447,MAX(IF(G3SelectionMask="x",IF(INDEX(RawDataRefData,$E447,0)&gt;0,INDEX(RawDataRefData,$E447,0)),"")),"")</f>
        <v/>
      </c>
      <c r="AW447" s="100" t="str">
        <f t="shared" si="162"/>
        <v/>
      </c>
      <c r="AX447" s="100" t="str">
        <f t="array" ref="AX447">IF($AQ447,STDEVA(IF(G3SelectionMask="x",IF(INDEX(RawDataRefData,$E447,0)&gt;0,INDEX(RawDataRefData,$E447,0)),"")),"")</f>
        <v/>
      </c>
      <c r="AY447" s="101" t="b">
        <f t="shared" si="163"/>
        <v>0</v>
      </c>
      <c r="AZ447" s="101" t="str">
        <f t="array" ref="AZ447">IF($AY447,MEDIAN(IF(G4SelectionMask="x",IF(INDEX(RawDataRefData,$E447,0)&gt;0,INDEX(RawDataRefData,$E447,0)),"")),"")</f>
        <v/>
      </c>
      <c r="BA447" s="101" t="str">
        <f t="array" ref="BA447">IF($AY447,QUARTILE(IF(G4SelectionMask="x",IF(INDEX(RawDataRefData,$E447,0)&gt;0,INDEX(RawDataRefData,$E447,0)),""),1),"")</f>
        <v/>
      </c>
      <c r="BB447" s="101" t="str">
        <f t="array" ref="BB447">IF($AY447,QUARTILE(IF(G4SelectionMask="x",IF(INDEX(RawDataRefData,$E447,0)&gt;0,INDEX(RawDataRefData,$E447,0)),""),3),"")</f>
        <v/>
      </c>
      <c r="BC447" s="101" t="str">
        <f t="array" ref="BC447">IF($AY447,MIN(IF(G4SelectionMask="x",IF(INDEX(RawDataRefData,$E447,0)&gt;0,INDEX(RawDataRefData,$E447,0)),"")),"")</f>
        <v/>
      </c>
      <c r="BD447" s="101" t="str">
        <f t="array" ref="BD447">IF($AY447,MAX(IF(G4SelectionMask="x",IF(INDEX(RawDataRefData,$E447,0)&gt;0,INDEX(RawDataRefData,$E447,0)),"")),"")</f>
        <v/>
      </c>
      <c r="BE447" s="101" t="str">
        <f t="shared" si="164"/>
        <v/>
      </c>
      <c r="BF447" s="101" t="str">
        <f t="array" ref="BF447">IF($AY447,STDEVA(IF(G4SelectionMask="x",IF(INDEX(RawDataRefData,$E447,0)&gt;0,INDEX(RawDataRefData,$E447,0)),"")),"")</f>
        <v/>
      </c>
      <c r="BG447" s="100" t="b">
        <f t="shared" si="165"/>
        <v>0</v>
      </c>
      <c r="BH447" s="100" t="str">
        <f t="array" ref="BH447">IF($BG447,MEDIAN(IF(G5SelectionMask="x",IF(INDEX(RawDataRefData,$E447,0)&gt;0,INDEX(RawDataRefData,$E447,0)),"")),"")</f>
        <v/>
      </c>
      <c r="BI447" s="100" t="str">
        <f t="array" ref="BI447">IF($BG447,QUARTILE(IF(G5SelectionMask="x",IF(INDEX(RawDataRefData,$E447,0)&gt;0,INDEX(RawDataRefData,$E447,0)),""),1),"")</f>
        <v/>
      </c>
      <c r="BJ447" s="100" t="str">
        <f t="array" ref="BJ447">IF($BG447,QUARTILE(IF(G5SelectionMask="x",IF(INDEX(RawDataRefData,$E447,0)&gt;0,INDEX(RawDataRefData,$E447,0)),""),3),"")</f>
        <v/>
      </c>
      <c r="BK447" s="100" t="str">
        <f t="array" ref="BK447">IF($BG447,MIN(IF(G5SelectionMask="x",IF(INDEX(RawDataRefData,$E447,0)&gt;0,INDEX(RawDataRefData,$E447,0)),"")),"")</f>
        <v/>
      </c>
      <c r="BL447" s="100" t="str">
        <f t="array" ref="BL447">IF($BG447,MAX(IF(G5SelectionMask="x",IF(INDEX(RawDataRefData,$E447,0)&gt;0,INDEX(RawDataRefData,$E447,0)),"")),"")</f>
        <v/>
      </c>
      <c r="BM447" s="100" t="str">
        <f t="shared" si="166"/>
        <v/>
      </c>
      <c r="BN447" s="103" t="str">
        <f t="array" ref="BN447">IF($BG447,STDEVA(IF(G5SelectionMask="x",IF(INDEX(RawDataRefData,$E447,0)&gt;0,INDEX(RawDataRefData,$E447,0)),"")),"")</f>
        <v/>
      </c>
      <c r="BO447" s="104"/>
      <c r="BP447" s="105">
        <v>1</v>
      </c>
      <c r="BQ447" s="105">
        <v>3</v>
      </c>
      <c r="BR447" s="105">
        <v>1</v>
      </c>
      <c r="BS447" s="105">
        <v>1</v>
      </c>
      <c r="BT447" s="105">
        <v>2</v>
      </c>
      <c r="BU447" s="105">
        <v>1</v>
      </c>
      <c r="BV447" s="105">
        <v>1</v>
      </c>
      <c r="BW447" s="105">
        <v>1</v>
      </c>
      <c r="BX447" s="105">
        <v>4</v>
      </c>
      <c r="BY447" s="105">
        <v>3</v>
      </c>
      <c r="BZ447" s="105">
        <v>2</v>
      </c>
      <c r="CA447" s="105">
        <v>4</v>
      </c>
      <c r="CB447" s="105">
        <v>2</v>
      </c>
      <c r="CC447" s="105">
        <v>4</v>
      </c>
      <c r="CD447" s="105">
        <v>1</v>
      </c>
    </row>
    <row r="448" spans="1:82" x14ac:dyDescent="0.2">
      <c r="A448" s="33">
        <f t="shared" si="167"/>
        <v>0</v>
      </c>
      <c r="B448" s="209"/>
      <c r="C448" s="194"/>
      <c r="D448" s="203"/>
      <c r="E448" s="72">
        <f t="shared" si="159"/>
        <v>439</v>
      </c>
      <c r="F448" s="9" t="s">
        <v>1958</v>
      </c>
      <c r="G448" s="9" t="s">
        <v>2761</v>
      </c>
      <c r="H448" s="9" t="s">
        <v>57</v>
      </c>
      <c r="I448" s="9" t="s">
        <v>59</v>
      </c>
      <c r="K448" s="100">
        <f t="shared" si="144"/>
        <v>1</v>
      </c>
      <c r="L448" s="100"/>
      <c r="M448" s="100"/>
      <c r="N448" s="100"/>
      <c r="O448" s="100"/>
      <c r="P448" s="101">
        <f t="shared" si="145"/>
        <v>3</v>
      </c>
      <c r="Q448" s="102">
        <f t="shared" si="146"/>
        <v>1</v>
      </c>
      <c r="R448" s="102">
        <f t="shared" si="147"/>
        <v>1</v>
      </c>
      <c r="S448" s="102">
        <f t="shared" si="148"/>
        <v>3</v>
      </c>
      <c r="T448" s="102">
        <f t="shared" si="149"/>
        <v>1</v>
      </c>
      <c r="U448" s="102">
        <f t="shared" si="150"/>
        <v>3</v>
      </c>
      <c r="V448" s="102">
        <f t="shared" si="151"/>
        <v>4</v>
      </c>
      <c r="W448" s="102">
        <f t="shared" si="152"/>
        <v>3</v>
      </c>
      <c r="X448" s="102">
        <f t="shared" si="153"/>
        <v>2</v>
      </c>
      <c r="Y448" s="102">
        <f t="shared" si="154"/>
        <v>3</v>
      </c>
      <c r="Z448" s="102">
        <f t="shared" si="155"/>
        <v>3</v>
      </c>
      <c r="AA448" s="100" t="b">
        <f t="shared" si="156"/>
        <v>1</v>
      </c>
      <c r="AB448" s="100">
        <f t="array" ref="AB448">IF($AA448,MEDIAN(IF(G1SelectionMask="x",IF(INDEX(RawDataRefData,$E448,0)&gt;0,INDEX(RawDataRefData,$E448,0)),"")),"")</f>
        <v>3</v>
      </c>
      <c r="AC448" s="100">
        <f t="array" ref="AC448">IF($AA448,QUARTILE(IF(G1SelectionMask="x",IF(INDEX(RawDataRefData,$E448,0)&gt;0,INDEX(RawDataRefData,$E448,0)),""),1),"")</f>
        <v>1.5</v>
      </c>
      <c r="AD448" s="100">
        <f t="array" ref="AD448">IF($AA448,QUARTILE(IF(G1SelectionMask="x",IF(INDEX(RawDataRefData,$E448,0)&gt;0,INDEX(RawDataRefData,$E448,0)),""),3),"")</f>
        <v>3</v>
      </c>
      <c r="AE448" s="100">
        <f t="array" ref="AE448">IF($AA448,MIN(IF(G1SelectionMask="x",IF(INDEX(RawDataRefData,$E448,0)&gt;0,INDEX(RawDataRefData,$E448,0)),"")),"")</f>
        <v>1</v>
      </c>
      <c r="AF448" s="100">
        <f t="array" ref="AF448">IF($AA448,MAX(IF(G1SelectionMask="x",IF(INDEX(RawDataRefData,$E448,0)&gt;0,INDEX(RawDataRefData,$E448,0)),"")),"")</f>
        <v>4</v>
      </c>
      <c r="AG448" s="100">
        <f t="shared" si="157"/>
        <v>2.4545454545454546</v>
      </c>
      <c r="AH448" s="100">
        <f t="array" ref="AH448">IF($AA448,STDEVA(IF(G1SelectionMask="x",IF(INDEX(RawDataRefData,$E448,0)&gt;0,INDEX(RawDataRefData,$E448,0)),"")),"")</f>
        <v>1.0357254813546268</v>
      </c>
      <c r="AI448" s="101" t="b">
        <f t="shared" si="158"/>
        <v>1</v>
      </c>
      <c r="AJ448" s="101">
        <f t="array" ref="AJ448">IF($AI448,MEDIAN(IF(G2SelectionMask="x",IF(INDEX(RawDataRefData,$E448,0)&gt;0,INDEX(RawDataRefData,$E448,0)),"")),"")</f>
        <v>3</v>
      </c>
      <c r="AK448" s="101">
        <f t="array" ref="AK448">IF($AI448,QUARTILE(IF(G2SelectionMask="x",IF(INDEX(RawDataRefData,$E448,0)&gt;0,INDEX(RawDataRefData,$E448,0)),""),1),"")</f>
        <v>2.5</v>
      </c>
      <c r="AL448" s="101">
        <f t="array" ref="AL448">IF($AI448,QUARTILE(IF(G2SelectionMask="x",IF(INDEX(RawDataRefData,$E448,0)&gt;0,INDEX(RawDataRefData,$E448,0)),""),3),"")</f>
        <v>3</v>
      </c>
      <c r="AM448" s="101">
        <f t="array" ref="AM448">IF($AI448,MIN(IF(G2SelectionMask="x",IF(INDEX(RawDataRefData,$E448,0)&gt;0,INDEX(RawDataRefData,$E448,0)),"")),"")</f>
        <v>1</v>
      </c>
      <c r="AN448" s="101">
        <f t="array" ref="AN448">IF($AI448,MAX(IF(G2SelectionMask="x",IF(INDEX(RawDataRefData,$E448,0)&gt;0,INDEX(RawDataRefData,$E448,0)),"")),"")</f>
        <v>4</v>
      </c>
      <c r="AO448" s="101">
        <f t="shared" si="160"/>
        <v>2.7272727272727271</v>
      </c>
      <c r="AP448" s="101">
        <f t="array" ref="AP448">IF($AI448,STDEVA(IF(G2SelectionMask="x",IF(INDEX(RawDataRefData,$E448,0)&gt;0,INDEX(RawDataRefData,$E448,0)),"")),"")</f>
        <v>1.0090499582190262</v>
      </c>
      <c r="AQ448" s="100" t="b">
        <f t="shared" si="161"/>
        <v>0</v>
      </c>
      <c r="AR448" s="100" t="str">
        <f t="array" ref="AR448">IF($AQ448,MEDIAN(IF(G3SelectionMask="x",IF(INDEX(RawDataRefData,$E448,0)&gt;0,INDEX(RawDataRefData,$E448,0)),"")),"")</f>
        <v/>
      </c>
      <c r="AS448" s="100" t="str">
        <f t="array" ref="AS448">IF($AQ448,QUARTILE(IF(G3SelectionMask="x",IF(INDEX(RawDataRefData,$E448,0)&gt;0,INDEX(RawDataRefData,$E448,0)),""),1),"")</f>
        <v/>
      </c>
      <c r="AT448" s="100" t="str">
        <f t="array" ref="AT448">IF($AQ448,QUARTILE(IF(G3SelectionMask="x",IF(INDEX(RawDataRefData,$E448,0)&gt;0,INDEX(RawDataRefData,$E448,0)),""),3),"")</f>
        <v/>
      </c>
      <c r="AU448" s="100" t="str">
        <f t="array" ref="AU448">IF($AQ448,MIN(IF(G3SelectionMask="x",IF(INDEX(RawDataRefData,$E448,0)&gt;0,INDEX(RawDataRefData,$E448,0)),"")),"")</f>
        <v/>
      </c>
      <c r="AV448" s="100" t="str">
        <f t="array" ref="AV448">IF($AQ448,MAX(IF(G3SelectionMask="x",IF(INDEX(RawDataRefData,$E448,0)&gt;0,INDEX(RawDataRefData,$E448,0)),"")),"")</f>
        <v/>
      </c>
      <c r="AW448" s="100" t="str">
        <f t="shared" si="162"/>
        <v/>
      </c>
      <c r="AX448" s="100" t="str">
        <f t="array" ref="AX448">IF($AQ448,STDEVA(IF(G3SelectionMask="x",IF(INDEX(RawDataRefData,$E448,0)&gt;0,INDEX(RawDataRefData,$E448,0)),"")),"")</f>
        <v/>
      </c>
      <c r="AY448" s="101" t="b">
        <f t="shared" si="163"/>
        <v>0</v>
      </c>
      <c r="AZ448" s="101" t="str">
        <f t="array" ref="AZ448">IF($AY448,MEDIAN(IF(G4SelectionMask="x",IF(INDEX(RawDataRefData,$E448,0)&gt;0,INDEX(RawDataRefData,$E448,0)),"")),"")</f>
        <v/>
      </c>
      <c r="BA448" s="101" t="str">
        <f t="array" ref="BA448">IF($AY448,QUARTILE(IF(G4SelectionMask="x",IF(INDEX(RawDataRefData,$E448,0)&gt;0,INDEX(RawDataRefData,$E448,0)),""),1),"")</f>
        <v/>
      </c>
      <c r="BB448" s="101" t="str">
        <f t="array" ref="BB448">IF($AY448,QUARTILE(IF(G4SelectionMask="x",IF(INDEX(RawDataRefData,$E448,0)&gt;0,INDEX(RawDataRefData,$E448,0)),""),3),"")</f>
        <v/>
      </c>
      <c r="BC448" s="101" t="str">
        <f t="array" ref="BC448">IF($AY448,MIN(IF(G4SelectionMask="x",IF(INDEX(RawDataRefData,$E448,0)&gt;0,INDEX(RawDataRefData,$E448,0)),"")),"")</f>
        <v/>
      </c>
      <c r="BD448" s="101" t="str">
        <f t="array" ref="BD448">IF($AY448,MAX(IF(G4SelectionMask="x",IF(INDEX(RawDataRefData,$E448,0)&gt;0,INDEX(RawDataRefData,$E448,0)),"")),"")</f>
        <v/>
      </c>
      <c r="BE448" s="101" t="str">
        <f t="shared" si="164"/>
        <v/>
      </c>
      <c r="BF448" s="101" t="str">
        <f t="array" ref="BF448">IF($AY448,STDEVA(IF(G4SelectionMask="x",IF(INDEX(RawDataRefData,$E448,0)&gt;0,INDEX(RawDataRefData,$E448,0)),"")),"")</f>
        <v/>
      </c>
      <c r="BG448" s="100" t="b">
        <f t="shared" si="165"/>
        <v>0</v>
      </c>
      <c r="BH448" s="100" t="str">
        <f t="array" ref="BH448">IF($BG448,MEDIAN(IF(G5SelectionMask="x",IF(INDEX(RawDataRefData,$E448,0)&gt;0,INDEX(RawDataRefData,$E448,0)),"")),"")</f>
        <v/>
      </c>
      <c r="BI448" s="100" t="str">
        <f t="array" ref="BI448">IF($BG448,QUARTILE(IF(G5SelectionMask="x",IF(INDEX(RawDataRefData,$E448,0)&gt;0,INDEX(RawDataRefData,$E448,0)),""),1),"")</f>
        <v/>
      </c>
      <c r="BJ448" s="100" t="str">
        <f t="array" ref="BJ448">IF($BG448,QUARTILE(IF(G5SelectionMask="x",IF(INDEX(RawDataRefData,$E448,0)&gt;0,INDEX(RawDataRefData,$E448,0)),""),3),"")</f>
        <v/>
      </c>
      <c r="BK448" s="100" t="str">
        <f t="array" ref="BK448">IF($BG448,MIN(IF(G5SelectionMask="x",IF(INDEX(RawDataRefData,$E448,0)&gt;0,INDEX(RawDataRefData,$E448,0)),"")),"")</f>
        <v/>
      </c>
      <c r="BL448" s="100" t="str">
        <f t="array" ref="BL448">IF($BG448,MAX(IF(G5SelectionMask="x",IF(INDEX(RawDataRefData,$E448,0)&gt;0,INDEX(RawDataRefData,$E448,0)),"")),"")</f>
        <v/>
      </c>
      <c r="BM448" s="100" t="str">
        <f t="shared" si="166"/>
        <v/>
      </c>
      <c r="BN448" s="103" t="str">
        <f t="array" ref="BN448">IF($BG448,STDEVA(IF(G5SelectionMask="x",IF(INDEX(RawDataRefData,$E448,0)&gt;0,INDEX(RawDataRefData,$E448,0)),"")),"")</f>
        <v/>
      </c>
      <c r="BO448" s="104"/>
      <c r="BP448" s="105">
        <v>1</v>
      </c>
      <c r="BQ448" s="105">
        <v>3</v>
      </c>
      <c r="BR448" s="105">
        <v>1</v>
      </c>
      <c r="BS448" s="105">
        <v>1</v>
      </c>
      <c r="BT448" s="105">
        <v>3</v>
      </c>
      <c r="BU448" s="105">
        <v>1</v>
      </c>
      <c r="BV448" s="105">
        <v>3</v>
      </c>
      <c r="BW448" s="105">
        <v>4</v>
      </c>
      <c r="BX448" s="105">
        <v>3</v>
      </c>
      <c r="BY448" s="105">
        <v>2</v>
      </c>
      <c r="BZ448" s="105">
        <v>3</v>
      </c>
      <c r="CA448" s="105">
        <v>3</v>
      </c>
      <c r="CB448" s="105">
        <v>4</v>
      </c>
      <c r="CC448" s="105">
        <v>3</v>
      </c>
      <c r="CD448" s="105">
        <v>2</v>
      </c>
    </row>
    <row r="449" spans="1:82" x14ac:dyDescent="0.2">
      <c r="A449" s="33">
        <f t="shared" si="167"/>
        <v>0</v>
      </c>
      <c r="B449" s="209"/>
      <c r="C449" s="194"/>
      <c r="D449" s="203"/>
      <c r="E449" s="72">
        <f t="shared" si="159"/>
        <v>440</v>
      </c>
      <c r="F449" s="9" t="s">
        <v>1959</v>
      </c>
      <c r="G449" s="9" t="s">
        <v>2762</v>
      </c>
      <c r="H449" s="9" t="s">
        <v>57</v>
      </c>
      <c r="I449" s="9" t="s">
        <v>59</v>
      </c>
      <c r="K449" s="100">
        <f t="shared" si="144"/>
        <v>2</v>
      </c>
      <c r="L449" s="100"/>
      <c r="M449" s="100"/>
      <c r="N449" s="100"/>
      <c r="O449" s="100"/>
      <c r="P449" s="101">
        <f t="shared" si="145"/>
        <v>2</v>
      </c>
      <c r="Q449" s="102">
        <f t="shared" si="146"/>
        <v>3</v>
      </c>
      <c r="R449" s="102">
        <f t="shared" si="147"/>
        <v>1</v>
      </c>
      <c r="S449" s="102">
        <f t="shared" si="148"/>
        <v>3</v>
      </c>
      <c r="T449" s="102">
        <f t="shared" si="149"/>
        <v>2</v>
      </c>
      <c r="U449" s="102">
        <f t="shared" si="150"/>
        <v>3</v>
      </c>
      <c r="V449" s="102">
        <f t="shared" si="151"/>
        <v>2</v>
      </c>
      <c r="W449" s="102">
        <f t="shared" si="152"/>
        <v>3</v>
      </c>
      <c r="X449" s="102">
        <f t="shared" si="153"/>
        <v>2</v>
      </c>
      <c r="Y449" s="102">
        <f t="shared" si="154"/>
        <v>4</v>
      </c>
      <c r="Z449" s="102">
        <f t="shared" si="155"/>
        <v>1</v>
      </c>
      <c r="AA449" s="100" t="b">
        <f t="shared" si="156"/>
        <v>1</v>
      </c>
      <c r="AB449" s="100">
        <f t="array" ref="AB449">IF($AA449,MEDIAN(IF(G1SelectionMask="x",IF(INDEX(RawDataRefData,$E449,0)&gt;0,INDEX(RawDataRefData,$E449,0)),"")),"")</f>
        <v>2</v>
      </c>
      <c r="AC449" s="100">
        <f t="array" ref="AC449">IF($AA449,QUARTILE(IF(G1SelectionMask="x",IF(INDEX(RawDataRefData,$E449,0)&gt;0,INDEX(RawDataRefData,$E449,0)),""),1),"")</f>
        <v>2</v>
      </c>
      <c r="AD449" s="100">
        <f t="array" ref="AD449">IF($AA449,QUARTILE(IF(G1SelectionMask="x",IF(INDEX(RawDataRefData,$E449,0)&gt;0,INDEX(RawDataRefData,$E449,0)),""),3),"")</f>
        <v>3</v>
      </c>
      <c r="AE449" s="100">
        <f t="array" ref="AE449">IF($AA449,MIN(IF(G1SelectionMask="x",IF(INDEX(RawDataRefData,$E449,0)&gt;0,INDEX(RawDataRefData,$E449,0)),"")),"")</f>
        <v>1</v>
      </c>
      <c r="AF449" s="100">
        <f t="array" ref="AF449">IF($AA449,MAX(IF(G1SelectionMask="x",IF(INDEX(RawDataRefData,$E449,0)&gt;0,INDEX(RawDataRefData,$E449,0)),"")),"")</f>
        <v>4</v>
      </c>
      <c r="AG449" s="100">
        <f t="shared" si="157"/>
        <v>2.3636363636363638</v>
      </c>
      <c r="AH449" s="100">
        <f t="array" ref="AH449">IF($AA449,STDEVA(IF(G1SelectionMask="x",IF(INDEX(RawDataRefData,$E449,0)&gt;0,INDEX(RawDataRefData,$E449,0)),"")),"")</f>
        <v>0.9244162777371755</v>
      </c>
      <c r="AI449" s="101" t="b">
        <f t="shared" si="158"/>
        <v>1</v>
      </c>
      <c r="AJ449" s="101">
        <f t="array" ref="AJ449">IF($AI449,MEDIAN(IF(G2SelectionMask="x",IF(INDEX(RawDataRefData,$E449,0)&gt;0,INDEX(RawDataRefData,$E449,0)),"")),"")</f>
        <v>2</v>
      </c>
      <c r="AK449" s="101">
        <f t="array" ref="AK449">IF($AI449,QUARTILE(IF(G2SelectionMask="x",IF(INDEX(RawDataRefData,$E449,0)&gt;0,INDEX(RawDataRefData,$E449,0)),""),1),"")</f>
        <v>2</v>
      </c>
      <c r="AL449" s="101">
        <f t="array" ref="AL449">IF($AI449,QUARTILE(IF(G2SelectionMask="x",IF(INDEX(RawDataRefData,$E449,0)&gt;0,INDEX(RawDataRefData,$E449,0)),""),3),"")</f>
        <v>3</v>
      </c>
      <c r="AM449" s="101">
        <f t="array" ref="AM449">IF($AI449,MIN(IF(G2SelectionMask="x",IF(INDEX(RawDataRefData,$E449,0)&gt;0,INDEX(RawDataRefData,$E449,0)),"")),"")</f>
        <v>1</v>
      </c>
      <c r="AN449" s="101">
        <f t="array" ref="AN449">IF($AI449,MAX(IF(G2SelectionMask="x",IF(INDEX(RawDataRefData,$E449,0)&gt;0,INDEX(RawDataRefData,$E449,0)),"")),"")</f>
        <v>4</v>
      </c>
      <c r="AO449" s="101">
        <f t="shared" si="160"/>
        <v>2.3636363636363638</v>
      </c>
      <c r="AP449" s="101">
        <f t="array" ref="AP449">IF($AI449,STDEVA(IF(G2SelectionMask="x",IF(INDEX(RawDataRefData,$E449,0)&gt;0,INDEX(RawDataRefData,$E449,0)),"")),"")</f>
        <v>0.9244162777371755</v>
      </c>
      <c r="AQ449" s="100" t="b">
        <f t="shared" si="161"/>
        <v>0</v>
      </c>
      <c r="AR449" s="100" t="str">
        <f t="array" ref="AR449">IF($AQ449,MEDIAN(IF(G3SelectionMask="x",IF(INDEX(RawDataRefData,$E449,0)&gt;0,INDEX(RawDataRefData,$E449,0)),"")),"")</f>
        <v/>
      </c>
      <c r="AS449" s="100" t="str">
        <f t="array" ref="AS449">IF($AQ449,QUARTILE(IF(G3SelectionMask="x",IF(INDEX(RawDataRefData,$E449,0)&gt;0,INDEX(RawDataRefData,$E449,0)),""),1),"")</f>
        <v/>
      </c>
      <c r="AT449" s="100" t="str">
        <f t="array" ref="AT449">IF($AQ449,QUARTILE(IF(G3SelectionMask="x",IF(INDEX(RawDataRefData,$E449,0)&gt;0,INDEX(RawDataRefData,$E449,0)),""),3),"")</f>
        <v/>
      </c>
      <c r="AU449" s="100" t="str">
        <f t="array" ref="AU449">IF($AQ449,MIN(IF(G3SelectionMask="x",IF(INDEX(RawDataRefData,$E449,0)&gt;0,INDEX(RawDataRefData,$E449,0)),"")),"")</f>
        <v/>
      </c>
      <c r="AV449" s="100" t="str">
        <f t="array" ref="AV449">IF($AQ449,MAX(IF(G3SelectionMask="x",IF(INDEX(RawDataRefData,$E449,0)&gt;0,INDEX(RawDataRefData,$E449,0)),"")),"")</f>
        <v/>
      </c>
      <c r="AW449" s="100" t="str">
        <f t="shared" si="162"/>
        <v/>
      </c>
      <c r="AX449" s="100" t="str">
        <f t="array" ref="AX449">IF($AQ449,STDEVA(IF(G3SelectionMask="x",IF(INDEX(RawDataRefData,$E449,0)&gt;0,INDEX(RawDataRefData,$E449,0)),"")),"")</f>
        <v/>
      </c>
      <c r="AY449" s="101" t="b">
        <f t="shared" si="163"/>
        <v>0</v>
      </c>
      <c r="AZ449" s="101" t="str">
        <f t="array" ref="AZ449">IF($AY449,MEDIAN(IF(G4SelectionMask="x",IF(INDEX(RawDataRefData,$E449,0)&gt;0,INDEX(RawDataRefData,$E449,0)),"")),"")</f>
        <v/>
      </c>
      <c r="BA449" s="101" t="str">
        <f t="array" ref="BA449">IF($AY449,QUARTILE(IF(G4SelectionMask="x",IF(INDEX(RawDataRefData,$E449,0)&gt;0,INDEX(RawDataRefData,$E449,0)),""),1),"")</f>
        <v/>
      </c>
      <c r="BB449" s="101" t="str">
        <f t="array" ref="BB449">IF($AY449,QUARTILE(IF(G4SelectionMask="x",IF(INDEX(RawDataRefData,$E449,0)&gt;0,INDEX(RawDataRefData,$E449,0)),""),3),"")</f>
        <v/>
      </c>
      <c r="BC449" s="101" t="str">
        <f t="array" ref="BC449">IF($AY449,MIN(IF(G4SelectionMask="x",IF(INDEX(RawDataRefData,$E449,0)&gt;0,INDEX(RawDataRefData,$E449,0)),"")),"")</f>
        <v/>
      </c>
      <c r="BD449" s="101" t="str">
        <f t="array" ref="BD449">IF($AY449,MAX(IF(G4SelectionMask="x",IF(INDEX(RawDataRefData,$E449,0)&gt;0,INDEX(RawDataRefData,$E449,0)),"")),"")</f>
        <v/>
      </c>
      <c r="BE449" s="101" t="str">
        <f t="shared" si="164"/>
        <v/>
      </c>
      <c r="BF449" s="101" t="str">
        <f t="array" ref="BF449">IF($AY449,STDEVA(IF(G4SelectionMask="x",IF(INDEX(RawDataRefData,$E449,0)&gt;0,INDEX(RawDataRefData,$E449,0)),"")),"")</f>
        <v/>
      </c>
      <c r="BG449" s="100" t="b">
        <f t="shared" si="165"/>
        <v>0</v>
      </c>
      <c r="BH449" s="100" t="str">
        <f t="array" ref="BH449">IF($BG449,MEDIAN(IF(G5SelectionMask="x",IF(INDEX(RawDataRefData,$E449,0)&gt;0,INDEX(RawDataRefData,$E449,0)),"")),"")</f>
        <v/>
      </c>
      <c r="BI449" s="100" t="str">
        <f t="array" ref="BI449">IF($BG449,QUARTILE(IF(G5SelectionMask="x",IF(INDEX(RawDataRefData,$E449,0)&gt;0,INDEX(RawDataRefData,$E449,0)),""),1),"")</f>
        <v/>
      </c>
      <c r="BJ449" s="100" t="str">
        <f t="array" ref="BJ449">IF($BG449,QUARTILE(IF(G5SelectionMask="x",IF(INDEX(RawDataRefData,$E449,0)&gt;0,INDEX(RawDataRefData,$E449,0)),""),3),"")</f>
        <v/>
      </c>
      <c r="BK449" s="100" t="str">
        <f t="array" ref="BK449">IF($BG449,MIN(IF(G5SelectionMask="x",IF(INDEX(RawDataRefData,$E449,0)&gt;0,INDEX(RawDataRefData,$E449,0)),"")),"")</f>
        <v/>
      </c>
      <c r="BL449" s="100" t="str">
        <f t="array" ref="BL449">IF($BG449,MAX(IF(G5SelectionMask="x",IF(INDEX(RawDataRefData,$E449,0)&gt;0,INDEX(RawDataRefData,$E449,0)),"")),"")</f>
        <v/>
      </c>
      <c r="BM449" s="100" t="str">
        <f t="shared" si="166"/>
        <v/>
      </c>
      <c r="BN449" s="103" t="str">
        <f t="array" ref="BN449">IF($BG449,STDEVA(IF(G5SelectionMask="x",IF(INDEX(RawDataRefData,$E449,0)&gt;0,INDEX(RawDataRefData,$E449,0)),"")),"")</f>
        <v/>
      </c>
      <c r="BO449" s="104"/>
      <c r="BP449" s="105">
        <v>2</v>
      </c>
      <c r="BQ449" s="105">
        <v>2</v>
      </c>
      <c r="BR449" s="105">
        <v>3</v>
      </c>
      <c r="BS449" s="105">
        <v>1</v>
      </c>
      <c r="BT449" s="105">
        <v>3</v>
      </c>
      <c r="BU449" s="105">
        <v>2</v>
      </c>
      <c r="BV449" s="105">
        <v>3</v>
      </c>
      <c r="BW449" s="105">
        <v>2</v>
      </c>
      <c r="BX449" s="105">
        <v>3</v>
      </c>
      <c r="BY449" s="105">
        <v>2</v>
      </c>
      <c r="BZ449" s="105">
        <v>4</v>
      </c>
      <c r="CA449" s="105">
        <v>1</v>
      </c>
      <c r="CB449" s="105">
        <v>1</v>
      </c>
      <c r="CC449" s="105">
        <v>2</v>
      </c>
      <c r="CD449" s="105">
        <v>3</v>
      </c>
    </row>
    <row r="450" spans="1:82" x14ac:dyDescent="0.2">
      <c r="A450" s="33">
        <f t="shared" si="167"/>
        <v>0</v>
      </c>
      <c r="B450" s="209"/>
      <c r="C450" s="194"/>
      <c r="D450" s="203"/>
      <c r="E450" s="72">
        <f t="shared" si="159"/>
        <v>441</v>
      </c>
      <c r="F450" s="9" t="s">
        <v>1960</v>
      </c>
      <c r="G450" s="9" t="s">
        <v>2754</v>
      </c>
      <c r="H450" s="9" t="s">
        <v>57</v>
      </c>
      <c r="I450" s="9" t="s">
        <v>59</v>
      </c>
      <c r="K450" s="100">
        <f t="shared" si="144"/>
        <v>4</v>
      </c>
      <c r="L450" s="100"/>
      <c r="M450" s="100"/>
      <c r="N450" s="100"/>
      <c r="O450" s="100"/>
      <c r="P450" s="101">
        <f t="shared" si="145"/>
        <v>1</v>
      </c>
      <c r="Q450" s="102">
        <f t="shared" si="146"/>
        <v>2</v>
      </c>
      <c r="R450" s="102">
        <f t="shared" si="147"/>
        <v>4</v>
      </c>
      <c r="S450" s="102">
        <f t="shared" si="148"/>
        <v>4</v>
      </c>
      <c r="T450" s="102">
        <f t="shared" si="149"/>
        <v>4</v>
      </c>
      <c r="U450" s="102">
        <f t="shared" si="150"/>
        <v>4</v>
      </c>
      <c r="V450" s="102">
        <f t="shared" si="151"/>
        <v>1</v>
      </c>
      <c r="W450" s="102">
        <f t="shared" si="152"/>
        <v>3</v>
      </c>
      <c r="X450" s="102">
        <f t="shared" si="153"/>
        <v>3</v>
      </c>
      <c r="Y450" s="102">
        <f t="shared" si="154"/>
        <v>3</v>
      </c>
      <c r="Z450" s="102">
        <f t="shared" si="155"/>
        <v>4</v>
      </c>
      <c r="AA450" s="100" t="b">
        <f t="shared" si="156"/>
        <v>1</v>
      </c>
      <c r="AB450" s="100">
        <f t="array" ref="AB450">IF($AA450,MEDIAN(IF(G1SelectionMask="x",IF(INDEX(RawDataRefData,$E450,0)&gt;0,INDEX(RawDataRefData,$E450,0)),"")),"")</f>
        <v>3</v>
      </c>
      <c r="AC450" s="100">
        <f t="array" ref="AC450">IF($AA450,QUARTILE(IF(G1SelectionMask="x",IF(INDEX(RawDataRefData,$E450,0)&gt;0,INDEX(RawDataRefData,$E450,0)),""),1),"")</f>
        <v>2.5</v>
      </c>
      <c r="AD450" s="100">
        <f t="array" ref="AD450">IF($AA450,QUARTILE(IF(G1SelectionMask="x",IF(INDEX(RawDataRefData,$E450,0)&gt;0,INDEX(RawDataRefData,$E450,0)),""),3),"")</f>
        <v>4</v>
      </c>
      <c r="AE450" s="100">
        <f t="array" ref="AE450">IF($AA450,MIN(IF(G1SelectionMask="x",IF(INDEX(RawDataRefData,$E450,0)&gt;0,INDEX(RawDataRefData,$E450,0)),"")),"")</f>
        <v>1</v>
      </c>
      <c r="AF450" s="100">
        <f t="array" ref="AF450">IF($AA450,MAX(IF(G1SelectionMask="x",IF(INDEX(RawDataRefData,$E450,0)&gt;0,INDEX(RawDataRefData,$E450,0)),"")),"")</f>
        <v>4</v>
      </c>
      <c r="AG450" s="100">
        <f t="shared" si="157"/>
        <v>3</v>
      </c>
      <c r="AH450" s="100">
        <f t="array" ref="AH450">IF($AA450,STDEVA(IF(G1SelectionMask="x",IF(INDEX(RawDataRefData,$E450,0)&gt;0,INDEX(RawDataRefData,$E450,0)),"")),"")</f>
        <v>1.1832159566199232</v>
      </c>
      <c r="AI450" s="101" t="b">
        <f t="shared" si="158"/>
        <v>1</v>
      </c>
      <c r="AJ450" s="101">
        <f t="array" ref="AJ450">IF($AI450,MEDIAN(IF(G2SelectionMask="x",IF(INDEX(RawDataRefData,$E450,0)&gt;0,INDEX(RawDataRefData,$E450,0)),"")),"")</f>
        <v>3</v>
      </c>
      <c r="AK450" s="101">
        <f t="array" ref="AK450">IF($AI450,QUARTILE(IF(G2SelectionMask="x",IF(INDEX(RawDataRefData,$E450,0)&gt;0,INDEX(RawDataRefData,$E450,0)),""),1),"")</f>
        <v>1.5</v>
      </c>
      <c r="AL450" s="101">
        <f t="array" ref="AL450">IF($AI450,QUARTILE(IF(G2SelectionMask="x",IF(INDEX(RawDataRefData,$E450,0)&gt;0,INDEX(RawDataRefData,$E450,0)),""),3),"")</f>
        <v>4</v>
      </c>
      <c r="AM450" s="101">
        <f t="array" ref="AM450">IF($AI450,MIN(IF(G2SelectionMask="x",IF(INDEX(RawDataRefData,$E450,0)&gt;0,INDEX(RawDataRefData,$E450,0)),"")),"")</f>
        <v>1</v>
      </c>
      <c r="AN450" s="101">
        <f t="array" ref="AN450">IF($AI450,MAX(IF(G2SelectionMask="x",IF(INDEX(RawDataRefData,$E450,0)&gt;0,INDEX(RawDataRefData,$E450,0)),"")),"")</f>
        <v>4</v>
      </c>
      <c r="AO450" s="101">
        <f t="shared" si="160"/>
        <v>2.8181818181818183</v>
      </c>
      <c r="AP450" s="101">
        <f t="array" ref="AP450">IF($AI450,STDEVA(IF(G2SelectionMask="x",IF(INDEX(RawDataRefData,$E450,0)&gt;0,INDEX(RawDataRefData,$E450,0)),"")),"")</f>
        <v>1.3280197150781927</v>
      </c>
      <c r="AQ450" s="100" t="b">
        <f t="shared" si="161"/>
        <v>0</v>
      </c>
      <c r="AR450" s="100" t="str">
        <f t="array" ref="AR450">IF($AQ450,MEDIAN(IF(G3SelectionMask="x",IF(INDEX(RawDataRefData,$E450,0)&gt;0,INDEX(RawDataRefData,$E450,0)),"")),"")</f>
        <v/>
      </c>
      <c r="AS450" s="100" t="str">
        <f t="array" ref="AS450">IF($AQ450,QUARTILE(IF(G3SelectionMask="x",IF(INDEX(RawDataRefData,$E450,0)&gt;0,INDEX(RawDataRefData,$E450,0)),""),1),"")</f>
        <v/>
      </c>
      <c r="AT450" s="100" t="str">
        <f t="array" ref="AT450">IF($AQ450,QUARTILE(IF(G3SelectionMask="x",IF(INDEX(RawDataRefData,$E450,0)&gt;0,INDEX(RawDataRefData,$E450,0)),""),3),"")</f>
        <v/>
      </c>
      <c r="AU450" s="100" t="str">
        <f t="array" ref="AU450">IF($AQ450,MIN(IF(G3SelectionMask="x",IF(INDEX(RawDataRefData,$E450,0)&gt;0,INDEX(RawDataRefData,$E450,0)),"")),"")</f>
        <v/>
      </c>
      <c r="AV450" s="100" t="str">
        <f t="array" ref="AV450">IF($AQ450,MAX(IF(G3SelectionMask="x",IF(INDEX(RawDataRefData,$E450,0)&gt;0,INDEX(RawDataRefData,$E450,0)),"")),"")</f>
        <v/>
      </c>
      <c r="AW450" s="100" t="str">
        <f t="shared" si="162"/>
        <v/>
      </c>
      <c r="AX450" s="100" t="str">
        <f t="array" ref="AX450">IF($AQ450,STDEVA(IF(G3SelectionMask="x",IF(INDEX(RawDataRefData,$E450,0)&gt;0,INDEX(RawDataRefData,$E450,0)),"")),"")</f>
        <v/>
      </c>
      <c r="AY450" s="101" t="b">
        <f t="shared" si="163"/>
        <v>0</v>
      </c>
      <c r="AZ450" s="101" t="str">
        <f t="array" ref="AZ450">IF($AY450,MEDIAN(IF(G4SelectionMask="x",IF(INDEX(RawDataRefData,$E450,0)&gt;0,INDEX(RawDataRefData,$E450,0)),"")),"")</f>
        <v/>
      </c>
      <c r="BA450" s="101" t="str">
        <f t="array" ref="BA450">IF($AY450,QUARTILE(IF(G4SelectionMask="x",IF(INDEX(RawDataRefData,$E450,0)&gt;0,INDEX(RawDataRefData,$E450,0)),""),1),"")</f>
        <v/>
      </c>
      <c r="BB450" s="101" t="str">
        <f t="array" ref="BB450">IF($AY450,QUARTILE(IF(G4SelectionMask="x",IF(INDEX(RawDataRefData,$E450,0)&gt;0,INDEX(RawDataRefData,$E450,0)),""),3),"")</f>
        <v/>
      </c>
      <c r="BC450" s="101" t="str">
        <f t="array" ref="BC450">IF($AY450,MIN(IF(G4SelectionMask="x",IF(INDEX(RawDataRefData,$E450,0)&gt;0,INDEX(RawDataRefData,$E450,0)),"")),"")</f>
        <v/>
      </c>
      <c r="BD450" s="101" t="str">
        <f t="array" ref="BD450">IF($AY450,MAX(IF(G4SelectionMask="x",IF(INDEX(RawDataRefData,$E450,0)&gt;0,INDEX(RawDataRefData,$E450,0)),"")),"")</f>
        <v/>
      </c>
      <c r="BE450" s="101" t="str">
        <f t="shared" si="164"/>
        <v/>
      </c>
      <c r="BF450" s="101" t="str">
        <f t="array" ref="BF450">IF($AY450,STDEVA(IF(G4SelectionMask="x",IF(INDEX(RawDataRefData,$E450,0)&gt;0,INDEX(RawDataRefData,$E450,0)),"")),"")</f>
        <v/>
      </c>
      <c r="BG450" s="100" t="b">
        <f t="shared" si="165"/>
        <v>0</v>
      </c>
      <c r="BH450" s="100" t="str">
        <f t="array" ref="BH450">IF($BG450,MEDIAN(IF(G5SelectionMask="x",IF(INDEX(RawDataRefData,$E450,0)&gt;0,INDEX(RawDataRefData,$E450,0)),"")),"")</f>
        <v/>
      </c>
      <c r="BI450" s="100" t="str">
        <f t="array" ref="BI450">IF($BG450,QUARTILE(IF(G5SelectionMask="x",IF(INDEX(RawDataRefData,$E450,0)&gt;0,INDEX(RawDataRefData,$E450,0)),""),1),"")</f>
        <v/>
      </c>
      <c r="BJ450" s="100" t="str">
        <f t="array" ref="BJ450">IF($BG450,QUARTILE(IF(G5SelectionMask="x",IF(INDEX(RawDataRefData,$E450,0)&gt;0,INDEX(RawDataRefData,$E450,0)),""),3),"")</f>
        <v/>
      </c>
      <c r="BK450" s="100" t="str">
        <f t="array" ref="BK450">IF($BG450,MIN(IF(G5SelectionMask="x",IF(INDEX(RawDataRefData,$E450,0)&gt;0,INDEX(RawDataRefData,$E450,0)),"")),"")</f>
        <v/>
      </c>
      <c r="BL450" s="100" t="str">
        <f t="array" ref="BL450">IF($BG450,MAX(IF(G5SelectionMask="x",IF(INDEX(RawDataRefData,$E450,0)&gt;0,INDEX(RawDataRefData,$E450,0)),"")),"")</f>
        <v/>
      </c>
      <c r="BM450" s="100" t="str">
        <f t="shared" si="166"/>
        <v/>
      </c>
      <c r="BN450" s="103" t="str">
        <f t="array" ref="BN450">IF($BG450,STDEVA(IF(G5SelectionMask="x",IF(INDEX(RawDataRefData,$E450,0)&gt;0,INDEX(RawDataRefData,$E450,0)),"")),"")</f>
        <v/>
      </c>
      <c r="BO450" s="104"/>
      <c r="BP450" s="105">
        <v>4</v>
      </c>
      <c r="BQ450" s="105">
        <v>1</v>
      </c>
      <c r="BR450" s="105">
        <v>2</v>
      </c>
      <c r="BS450" s="105">
        <v>4</v>
      </c>
      <c r="BT450" s="105">
        <v>4</v>
      </c>
      <c r="BU450" s="105">
        <v>4</v>
      </c>
      <c r="BV450" s="105">
        <v>4</v>
      </c>
      <c r="BW450" s="105">
        <v>1</v>
      </c>
      <c r="BX450" s="105">
        <v>3</v>
      </c>
      <c r="BY450" s="105">
        <v>3</v>
      </c>
      <c r="BZ450" s="105">
        <v>3</v>
      </c>
      <c r="CA450" s="105">
        <v>4</v>
      </c>
      <c r="CB450" s="105">
        <v>1</v>
      </c>
      <c r="CC450" s="105">
        <v>4</v>
      </c>
      <c r="CD450" s="105">
        <v>4</v>
      </c>
    </row>
    <row r="451" spans="1:82" x14ac:dyDescent="0.2">
      <c r="A451" s="33">
        <f t="shared" si="167"/>
        <v>0</v>
      </c>
      <c r="B451" s="209"/>
      <c r="C451" s="194"/>
      <c r="D451" s="203"/>
      <c r="E451" s="72">
        <f t="shared" si="159"/>
        <v>442</v>
      </c>
      <c r="F451" s="9" t="s">
        <v>1961</v>
      </c>
      <c r="G451" s="9" t="s">
        <v>2750</v>
      </c>
      <c r="H451" s="9" t="s">
        <v>57</v>
      </c>
      <c r="I451" s="9" t="s">
        <v>59</v>
      </c>
      <c r="K451" s="100">
        <f t="shared" si="144"/>
        <v>3</v>
      </c>
      <c r="L451" s="100"/>
      <c r="M451" s="100"/>
      <c r="N451" s="100"/>
      <c r="O451" s="100"/>
      <c r="P451" s="101">
        <f t="shared" si="145"/>
        <v>4</v>
      </c>
      <c r="Q451" s="102">
        <f t="shared" si="146"/>
        <v>2</v>
      </c>
      <c r="R451" s="102">
        <f t="shared" si="147"/>
        <v>3</v>
      </c>
      <c r="S451" s="102">
        <f t="shared" si="148"/>
        <v>1</v>
      </c>
      <c r="T451" s="102">
        <f t="shared" si="149"/>
        <v>2</v>
      </c>
      <c r="U451" s="102">
        <f t="shared" si="150"/>
        <v>1</v>
      </c>
      <c r="V451" s="102">
        <f t="shared" si="151"/>
        <v>3</v>
      </c>
      <c r="W451" s="102">
        <f t="shared" si="152"/>
        <v>4</v>
      </c>
      <c r="X451" s="102">
        <f t="shared" si="153"/>
        <v>2</v>
      </c>
      <c r="Y451" s="102">
        <f t="shared" si="154"/>
        <v>1</v>
      </c>
      <c r="Z451" s="102">
        <f t="shared" si="155"/>
        <v>4</v>
      </c>
      <c r="AA451" s="100" t="b">
        <f t="shared" si="156"/>
        <v>1</v>
      </c>
      <c r="AB451" s="100">
        <f t="array" ref="AB451">IF($AA451,MEDIAN(IF(G1SelectionMask="x",IF(INDEX(RawDataRefData,$E451,0)&gt;0,INDEX(RawDataRefData,$E451,0)),"")),"")</f>
        <v>2</v>
      </c>
      <c r="AC451" s="100">
        <f t="array" ref="AC451">IF($AA451,QUARTILE(IF(G1SelectionMask="x",IF(INDEX(RawDataRefData,$E451,0)&gt;0,INDEX(RawDataRefData,$E451,0)),""),1),"")</f>
        <v>1.5</v>
      </c>
      <c r="AD451" s="100">
        <f t="array" ref="AD451">IF($AA451,QUARTILE(IF(G1SelectionMask="x",IF(INDEX(RawDataRefData,$E451,0)&gt;0,INDEX(RawDataRefData,$E451,0)),""),3),"")</f>
        <v>3.5</v>
      </c>
      <c r="AE451" s="100">
        <f t="array" ref="AE451">IF($AA451,MIN(IF(G1SelectionMask="x",IF(INDEX(RawDataRefData,$E451,0)&gt;0,INDEX(RawDataRefData,$E451,0)),"")),"")</f>
        <v>1</v>
      </c>
      <c r="AF451" s="100">
        <f t="array" ref="AF451">IF($AA451,MAX(IF(G1SelectionMask="x",IF(INDEX(RawDataRefData,$E451,0)&gt;0,INDEX(RawDataRefData,$E451,0)),"")),"")</f>
        <v>4</v>
      </c>
      <c r="AG451" s="100">
        <f t="shared" si="157"/>
        <v>2.4545454545454546</v>
      </c>
      <c r="AH451" s="100">
        <f t="array" ref="AH451">IF($AA451,STDEVA(IF(G1SelectionMask="x",IF(INDEX(RawDataRefData,$E451,0)&gt;0,INDEX(RawDataRefData,$E451,0)),"")),"")</f>
        <v>1.213559752433836</v>
      </c>
      <c r="AI451" s="101" t="b">
        <f t="shared" si="158"/>
        <v>1</v>
      </c>
      <c r="AJ451" s="101">
        <f t="array" ref="AJ451">IF($AI451,MEDIAN(IF(G2SelectionMask="x",IF(INDEX(RawDataRefData,$E451,0)&gt;0,INDEX(RawDataRefData,$E451,0)),"")),"")</f>
        <v>3</v>
      </c>
      <c r="AK451" s="101">
        <f t="array" ref="AK451">IF($AI451,QUARTILE(IF(G2SelectionMask="x",IF(INDEX(RawDataRefData,$E451,0)&gt;0,INDEX(RawDataRefData,$E451,0)),""),1),"")</f>
        <v>1.5</v>
      </c>
      <c r="AL451" s="101">
        <f t="array" ref="AL451">IF($AI451,QUARTILE(IF(G2SelectionMask="x",IF(INDEX(RawDataRefData,$E451,0)&gt;0,INDEX(RawDataRefData,$E451,0)),""),3),"")</f>
        <v>4</v>
      </c>
      <c r="AM451" s="101">
        <f t="array" ref="AM451">IF($AI451,MIN(IF(G2SelectionMask="x",IF(INDEX(RawDataRefData,$E451,0)&gt;0,INDEX(RawDataRefData,$E451,0)),"")),"")</f>
        <v>1</v>
      </c>
      <c r="AN451" s="101">
        <f t="array" ref="AN451">IF($AI451,MAX(IF(G2SelectionMask="x",IF(INDEX(RawDataRefData,$E451,0)&gt;0,INDEX(RawDataRefData,$E451,0)),"")),"")</f>
        <v>4</v>
      </c>
      <c r="AO451" s="101">
        <f t="shared" si="160"/>
        <v>2.7272727272727271</v>
      </c>
      <c r="AP451" s="101">
        <f t="array" ref="AP451">IF($AI451,STDEVA(IF(G2SelectionMask="x",IF(INDEX(RawDataRefData,$E451,0)&gt;0,INDEX(RawDataRefData,$E451,0)),"")),"")</f>
        <v>1.3483997249264843</v>
      </c>
      <c r="AQ451" s="100" t="b">
        <f t="shared" si="161"/>
        <v>0</v>
      </c>
      <c r="AR451" s="100" t="str">
        <f t="array" ref="AR451">IF($AQ451,MEDIAN(IF(G3SelectionMask="x",IF(INDEX(RawDataRefData,$E451,0)&gt;0,INDEX(RawDataRefData,$E451,0)),"")),"")</f>
        <v/>
      </c>
      <c r="AS451" s="100" t="str">
        <f t="array" ref="AS451">IF($AQ451,QUARTILE(IF(G3SelectionMask="x",IF(INDEX(RawDataRefData,$E451,0)&gt;0,INDEX(RawDataRefData,$E451,0)),""),1),"")</f>
        <v/>
      </c>
      <c r="AT451" s="100" t="str">
        <f t="array" ref="AT451">IF($AQ451,QUARTILE(IF(G3SelectionMask="x",IF(INDEX(RawDataRefData,$E451,0)&gt;0,INDEX(RawDataRefData,$E451,0)),""),3),"")</f>
        <v/>
      </c>
      <c r="AU451" s="100" t="str">
        <f t="array" ref="AU451">IF($AQ451,MIN(IF(G3SelectionMask="x",IF(INDEX(RawDataRefData,$E451,0)&gt;0,INDEX(RawDataRefData,$E451,0)),"")),"")</f>
        <v/>
      </c>
      <c r="AV451" s="100" t="str">
        <f t="array" ref="AV451">IF($AQ451,MAX(IF(G3SelectionMask="x",IF(INDEX(RawDataRefData,$E451,0)&gt;0,INDEX(RawDataRefData,$E451,0)),"")),"")</f>
        <v/>
      </c>
      <c r="AW451" s="100" t="str">
        <f t="shared" si="162"/>
        <v/>
      </c>
      <c r="AX451" s="100" t="str">
        <f t="array" ref="AX451">IF($AQ451,STDEVA(IF(G3SelectionMask="x",IF(INDEX(RawDataRefData,$E451,0)&gt;0,INDEX(RawDataRefData,$E451,0)),"")),"")</f>
        <v/>
      </c>
      <c r="AY451" s="101" t="b">
        <f t="shared" si="163"/>
        <v>0</v>
      </c>
      <c r="AZ451" s="101" t="str">
        <f t="array" ref="AZ451">IF($AY451,MEDIAN(IF(G4SelectionMask="x",IF(INDEX(RawDataRefData,$E451,0)&gt;0,INDEX(RawDataRefData,$E451,0)),"")),"")</f>
        <v/>
      </c>
      <c r="BA451" s="101" t="str">
        <f t="array" ref="BA451">IF($AY451,QUARTILE(IF(G4SelectionMask="x",IF(INDEX(RawDataRefData,$E451,0)&gt;0,INDEX(RawDataRefData,$E451,0)),""),1),"")</f>
        <v/>
      </c>
      <c r="BB451" s="101" t="str">
        <f t="array" ref="BB451">IF($AY451,QUARTILE(IF(G4SelectionMask="x",IF(INDEX(RawDataRefData,$E451,0)&gt;0,INDEX(RawDataRefData,$E451,0)),""),3),"")</f>
        <v/>
      </c>
      <c r="BC451" s="101" t="str">
        <f t="array" ref="BC451">IF($AY451,MIN(IF(G4SelectionMask="x",IF(INDEX(RawDataRefData,$E451,0)&gt;0,INDEX(RawDataRefData,$E451,0)),"")),"")</f>
        <v/>
      </c>
      <c r="BD451" s="101" t="str">
        <f t="array" ref="BD451">IF($AY451,MAX(IF(G4SelectionMask="x",IF(INDEX(RawDataRefData,$E451,0)&gt;0,INDEX(RawDataRefData,$E451,0)),"")),"")</f>
        <v/>
      </c>
      <c r="BE451" s="101" t="str">
        <f t="shared" si="164"/>
        <v/>
      </c>
      <c r="BF451" s="101" t="str">
        <f t="array" ref="BF451">IF($AY451,STDEVA(IF(G4SelectionMask="x",IF(INDEX(RawDataRefData,$E451,0)&gt;0,INDEX(RawDataRefData,$E451,0)),"")),"")</f>
        <v/>
      </c>
      <c r="BG451" s="100" t="b">
        <f t="shared" si="165"/>
        <v>0</v>
      </c>
      <c r="BH451" s="100" t="str">
        <f t="array" ref="BH451">IF($BG451,MEDIAN(IF(G5SelectionMask="x",IF(INDEX(RawDataRefData,$E451,0)&gt;0,INDEX(RawDataRefData,$E451,0)),"")),"")</f>
        <v/>
      </c>
      <c r="BI451" s="100" t="str">
        <f t="array" ref="BI451">IF($BG451,QUARTILE(IF(G5SelectionMask="x",IF(INDEX(RawDataRefData,$E451,0)&gt;0,INDEX(RawDataRefData,$E451,0)),""),1),"")</f>
        <v/>
      </c>
      <c r="BJ451" s="100" t="str">
        <f t="array" ref="BJ451">IF($BG451,QUARTILE(IF(G5SelectionMask="x",IF(INDEX(RawDataRefData,$E451,0)&gt;0,INDEX(RawDataRefData,$E451,0)),""),3),"")</f>
        <v/>
      </c>
      <c r="BK451" s="100" t="str">
        <f t="array" ref="BK451">IF($BG451,MIN(IF(G5SelectionMask="x",IF(INDEX(RawDataRefData,$E451,0)&gt;0,INDEX(RawDataRefData,$E451,0)),"")),"")</f>
        <v/>
      </c>
      <c r="BL451" s="100" t="str">
        <f t="array" ref="BL451">IF($BG451,MAX(IF(G5SelectionMask="x",IF(INDEX(RawDataRefData,$E451,0)&gt;0,INDEX(RawDataRefData,$E451,0)),"")),"")</f>
        <v/>
      </c>
      <c r="BM451" s="100" t="str">
        <f t="shared" si="166"/>
        <v/>
      </c>
      <c r="BN451" s="103" t="str">
        <f t="array" ref="BN451">IF($BG451,STDEVA(IF(G5SelectionMask="x",IF(INDEX(RawDataRefData,$E451,0)&gt;0,INDEX(RawDataRefData,$E451,0)),"")),"")</f>
        <v/>
      </c>
      <c r="BO451" s="104"/>
      <c r="BP451" s="105">
        <v>3</v>
      </c>
      <c r="BQ451" s="105">
        <v>4</v>
      </c>
      <c r="BR451" s="105">
        <v>2</v>
      </c>
      <c r="BS451" s="105">
        <v>3</v>
      </c>
      <c r="BT451" s="105">
        <v>1</v>
      </c>
      <c r="BU451" s="105">
        <v>2</v>
      </c>
      <c r="BV451" s="105">
        <v>1</v>
      </c>
      <c r="BW451" s="105">
        <v>3</v>
      </c>
      <c r="BX451" s="105">
        <v>4</v>
      </c>
      <c r="BY451" s="105">
        <v>2</v>
      </c>
      <c r="BZ451" s="105">
        <v>1</v>
      </c>
      <c r="CA451" s="105">
        <v>4</v>
      </c>
      <c r="CB451" s="105">
        <v>4</v>
      </c>
      <c r="CC451" s="105">
        <v>4</v>
      </c>
      <c r="CD451" s="105">
        <v>1</v>
      </c>
    </row>
    <row r="452" spans="1:82" x14ac:dyDescent="0.2">
      <c r="A452" s="33">
        <f t="shared" si="167"/>
        <v>0</v>
      </c>
      <c r="B452" s="209"/>
      <c r="C452" s="194"/>
      <c r="D452" s="203"/>
      <c r="E452" s="72">
        <f t="shared" si="159"/>
        <v>443</v>
      </c>
      <c r="F452" s="9" t="s">
        <v>1962</v>
      </c>
      <c r="G452" s="9" t="s">
        <v>2751</v>
      </c>
      <c r="H452" s="9" t="s">
        <v>57</v>
      </c>
      <c r="I452" s="9" t="s">
        <v>59</v>
      </c>
      <c r="K452" s="100">
        <f t="shared" si="144"/>
        <v>4</v>
      </c>
      <c r="L452" s="100"/>
      <c r="M452" s="100"/>
      <c r="N452" s="100"/>
      <c r="O452" s="100"/>
      <c r="P452" s="101">
        <f t="shared" si="145"/>
        <v>1</v>
      </c>
      <c r="Q452" s="102">
        <f t="shared" si="146"/>
        <v>3</v>
      </c>
      <c r="R452" s="102">
        <f t="shared" si="147"/>
        <v>1</v>
      </c>
      <c r="S452" s="102">
        <f t="shared" si="148"/>
        <v>1</v>
      </c>
      <c r="T452" s="102">
        <f t="shared" si="149"/>
        <v>3</v>
      </c>
      <c r="U452" s="102">
        <f t="shared" si="150"/>
        <v>3</v>
      </c>
      <c r="V452" s="102">
        <f t="shared" si="151"/>
        <v>4</v>
      </c>
      <c r="W452" s="102">
        <f t="shared" si="152"/>
        <v>3</v>
      </c>
      <c r="X452" s="102">
        <f t="shared" si="153"/>
        <v>3</v>
      </c>
      <c r="Y452" s="102">
        <f t="shared" si="154"/>
        <v>1</v>
      </c>
      <c r="Z452" s="102">
        <f t="shared" si="155"/>
        <v>3</v>
      </c>
      <c r="AA452" s="100" t="b">
        <f t="shared" si="156"/>
        <v>1</v>
      </c>
      <c r="AB452" s="100">
        <f t="array" ref="AB452">IF($AA452,MEDIAN(IF(G1SelectionMask="x",IF(INDEX(RawDataRefData,$E452,0)&gt;0,INDEX(RawDataRefData,$E452,0)),"")),"")</f>
        <v>3</v>
      </c>
      <c r="AC452" s="100">
        <f t="array" ref="AC452">IF($AA452,QUARTILE(IF(G1SelectionMask="x",IF(INDEX(RawDataRefData,$E452,0)&gt;0,INDEX(RawDataRefData,$E452,0)),""),1),"")</f>
        <v>1</v>
      </c>
      <c r="AD452" s="100">
        <f t="array" ref="AD452">IF($AA452,QUARTILE(IF(G1SelectionMask="x",IF(INDEX(RawDataRefData,$E452,0)&gt;0,INDEX(RawDataRefData,$E452,0)),""),3),"")</f>
        <v>3</v>
      </c>
      <c r="AE452" s="100">
        <f t="array" ref="AE452">IF($AA452,MIN(IF(G1SelectionMask="x",IF(INDEX(RawDataRefData,$E452,0)&gt;0,INDEX(RawDataRefData,$E452,0)),"")),"")</f>
        <v>1</v>
      </c>
      <c r="AF452" s="100">
        <f t="array" ref="AF452">IF($AA452,MAX(IF(G1SelectionMask="x",IF(INDEX(RawDataRefData,$E452,0)&gt;0,INDEX(RawDataRefData,$E452,0)),"")),"")</f>
        <v>4</v>
      </c>
      <c r="AG452" s="100">
        <f t="shared" si="157"/>
        <v>2.3636363636363638</v>
      </c>
      <c r="AH452" s="100">
        <f t="array" ref="AH452">IF($AA452,STDEVA(IF(G1SelectionMask="x",IF(INDEX(RawDataRefData,$E452,0)&gt;0,INDEX(RawDataRefData,$E452,0)),"")),"")</f>
        <v>1.1200649331826502</v>
      </c>
      <c r="AI452" s="101" t="b">
        <f t="shared" si="158"/>
        <v>1</v>
      </c>
      <c r="AJ452" s="101">
        <f t="array" ref="AJ452">IF($AI452,MEDIAN(IF(G2SelectionMask="x",IF(INDEX(RawDataRefData,$E452,0)&gt;0,INDEX(RawDataRefData,$E452,0)),"")),"")</f>
        <v>3</v>
      </c>
      <c r="AK452" s="101">
        <f t="array" ref="AK452">IF($AI452,QUARTILE(IF(G2SelectionMask="x",IF(INDEX(RawDataRefData,$E452,0)&gt;0,INDEX(RawDataRefData,$E452,0)),""),1),"")</f>
        <v>1.5</v>
      </c>
      <c r="AL452" s="101">
        <f t="array" ref="AL452">IF($AI452,QUARTILE(IF(G2SelectionMask="x",IF(INDEX(RawDataRefData,$E452,0)&gt;0,INDEX(RawDataRefData,$E452,0)),""),3),"")</f>
        <v>3</v>
      </c>
      <c r="AM452" s="101">
        <f t="array" ref="AM452">IF($AI452,MIN(IF(G2SelectionMask="x",IF(INDEX(RawDataRefData,$E452,0)&gt;0,INDEX(RawDataRefData,$E452,0)),"")),"")</f>
        <v>1</v>
      </c>
      <c r="AN452" s="101">
        <f t="array" ref="AN452">IF($AI452,MAX(IF(G2SelectionMask="x",IF(INDEX(RawDataRefData,$E452,0)&gt;0,INDEX(RawDataRefData,$E452,0)),"")),"")</f>
        <v>4</v>
      </c>
      <c r="AO452" s="101">
        <f t="shared" si="160"/>
        <v>2.3636363636363638</v>
      </c>
      <c r="AP452" s="101">
        <f t="array" ref="AP452">IF($AI452,STDEVA(IF(G2SelectionMask="x",IF(INDEX(RawDataRefData,$E452,0)&gt;0,INDEX(RawDataRefData,$E452,0)),"")),"")</f>
        <v>1.0269106361049412</v>
      </c>
      <c r="AQ452" s="100" t="b">
        <f t="shared" si="161"/>
        <v>0</v>
      </c>
      <c r="AR452" s="100" t="str">
        <f t="array" ref="AR452">IF($AQ452,MEDIAN(IF(G3SelectionMask="x",IF(INDEX(RawDataRefData,$E452,0)&gt;0,INDEX(RawDataRefData,$E452,0)),"")),"")</f>
        <v/>
      </c>
      <c r="AS452" s="100" t="str">
        <f t="array" ref="AS452">IF($AQ452,QUARTILE(IF(G3SelectionMask="x",IF(INDEX(RawDataRefData,$E452,0)&gt;0,INDEX(RawDataRefData,$E452,0)),""),1),"")</f>
        <v/>
      </c>
      <c r="AT452" s="100" t="str">
        <f t="array" ref="AT452">IF($AQ452,QUARTILE(IF(G3SelectionMask="x",IF(INDEX(RawDataRefData,$E452,0)&gt;0,INDEX(RawDataRefData,$E452,0)),""),3),"")</f>
        <v/>
      </c>
      <c r="AU452" s="100" t="str">
        <f t="array" ref="AU452">IF($AQ452,MIN(IF(G3SelectionMask="x",IF(INDEX(RawDataRefData,$E452,0)&gt;0,INDEX(RawDataRefData,$E452,0)),"")),"")</f>
        <v/>
      </c>
      <c r="AV452" s="100" t="str">
        <f t="array" ref="AV452">IF($AQ452,MAX(IF(G3SelectionMask="x",IF(INDEX(RawDataRefData,$E452,0)&gt;0,INDEX(RawDataRefData,$E452,0)),"")),"")</f>
        <v/>
      </c>
      <c r="AW452" s="100" t="str">
        <f t="shared" si="162"/>
        <v/>
      </c>
      <c r="AX452" s="100" t="str">
        <f t="array" ref="AX452">IF($AQ452,STDEVA(IF(G3SelectionMask="x",IF(INDEX(RawDataRefData,$E452,0)&gt;0,INDEX(RawDataRefData,$E452,0)),"")),"")</f>
        <v/>
      </c>
      <c r="AY452" s="101" t="b">
        <f t="shared" si="163"/>
        <v>0</v>
      </c>
      <c r="AZ452" s="101" t="str">
        <f t="array" ref="AZ452">IF($AY452,MEDIAN(IF(G4SelectionMask="x",IF(INDEX(RawDataRefData,$E452,0)&gt;0,INDEX(RawDataRefData,$E452,0)),"")),"")</f>
        <v/>
      </c>
      <c r="BA452" s="101" t="str">
        <f t="array" ref="BA452">IF($AY452,QUARTILE(IF(G4SelectionMask="x",IF(INDEX(RawDataRefData,$E452,0)&gt;0,INDEX(RawDataRefData,$E452,0)),""),1),"")</f>
        <v/>
      </c>
      <c r="BB452" s="101" t="str">
        <f t="array" ref="BB452">IF($AY452,QUARTILE(IF(G4SelectionMask="x",IF(INDEX(RawDataRefData,$E452,0)&gt;0,INDEX(RawDataRefData,$E452,0)),""),3),"")</f>
        <v/>
      </c>
      <c r="BC452" s="101" t="str">
        <f t="array" ref="BC452">IF($AY452,MIN(IF(G4SelectionMask="x",IF(INDEX(RawDataRefData,$E452,0)&gt;0,INDEX(RawDataRefData,$E452,0)),"")),"")</f>
        <v/>
      </c>
      <c r="BD452" s="101" t="str">
        <f t="array" ref="BD452">IF($AY452,MAX(IF(G4SelectionMask="x",IF(INDEX(RawDataRefData,$E452,0)&gt;0,INDEX(RawDataRefData,$E452,0)),"")),"")</f>
        <v/>
      </c>
      <c r="BE452" s="101" t="str">
        <f t="shared" si="164"/>
        <v/>
      </c>
      <c r="BF452" s="101" t="str">
        <f t="array" ref="BF452">IF($AY452,STDEVA(IF(G4SelectionMask="x",IF(INDEX(RawDataRefData,$E452,0)&gt;0,INDEX(RawDataRefData,$E452,0)),"")),"")</f>
        <v/>
      </c>
      <c r="BG452" s="100" t="b">
        <f t="shared" si="165"/>
        <v>0</v>
      </c>
      <c r="BH452" s="100" t="str">
        <f t="array" ref="BH452">IF($BG452,MEDIAN(IF(G5SelectionMask="x",IF(INDEX(RawDataRefData,$E452,0)&gt;0,INDEX(RawDataRefData,$E452,0)),"")),"")</f>
        <v/>
      </c>
      <c r="BI452" s="100" t="str">
        <f t="array" ref="BI452">IF($BG452,QUARTILE(IF(G5SelectionMask="x",IF(INDEX(RawDataRefData,$E452,0)&gt;0,INDEX(RawDataRefData,$E452,0)),""),1),"")</f>
        <v/>
      </c>
      <c r="BJ452" s="100" t="str">
        <f t="array" ref="BJ452">IF($BG452,QUARTILE(IF(G5SelectionMask="x",IF(INDEX(RawDataRefData,$E452,0)&gt;0,INDEX(RawDataRefData,$E452,0)),""),3),"")</f>
        <v/>
      </c>
      <c r="BK452" s="100" t="str">
        <f t="array" ref="BK452">IF($BG452,MIN(IF(G5SelectionMask="x",IF(INDEX(RawDataRefData,$E452,0)&gt;0,INDEX(RawDataRefData,$E452,0)),"")),"")</f>
        <v/>
      </c>
      <c r="BL452" s="100" t="str">
        <f t="array" ref="BL452">IF($BG452,MAX(IF(G5SelectionMask="x",IF(INDEX(RawDataRefData,$E452,0)&gt;0,INDEX(RawDataRefData,$E452,0)),"")),"")</f>
        <v/>
      </c>
      <c r="BM452" s="100" t="str">
        <f t="shared" si="166"/>
        <v/>
      </c>
      <c r="BN452" s="103" t="str">
        <f t="array" ref="BN452">IF($BG452,STDEVA(IF(G5SelectionMask="x",IF(INDEX(RawDataRefData,$E452,0)&gt;0,INDEX(RawDataRefData,$E452,0)),"")),"")</f>
        <v/>
      </c>
      <c r="BO452" s="104"/>
      <c r="BP452" s="105">
        <v>4</v>
      </c>
      <c r="BQ452" s="105">
        <v>1</v>
      </c>
      <c r="BR452" s="105">
        <v>3</v>
      </c>
      <c r="BS452" s="105">
        <v>1</v>
      </c>
      <c r="BT452" s="105">
        <v>1</v>
      </c>
      <c r="BU452" s="105">
        <v>3</v>
      </c>
      <c r="BV452" s="105">
        <v>3</v>
      </c>
      <c r="BW452" s="105">
        <v>4</v>
      </c>
      <c r="BX452" s="105">
        <v>3</v>
      </c>
      <c r="BY452" s="105">
        <v>3</v>
      </c>
      <c r="BZ452" s="105">
        <v>1</v>
      </c>
      <c r="CA452" s="105">
        <v>3</v>
      </c>
      <c r="CB452" s="105">
        <v>2</v>
      </c>
      <c r="CC452" s="105">
        <v>2</v>
      </c>
      <c r="CD452" s="105">
        <v>3</v>
      </c>
    </row>
    <row r="453" spans="1:82" x14ac:dyDescent="0.2">
      <c r="A453" s="33">
        <f t="shared" si="167"/>
        <v>0</v>
      </c>
      <c r="B453" s="209"/>
      <c r="C453" s="194"/>
      <c r="D453" s="203"/>
      <c r="E453" s="72">
        <f t="shared" si="159"/>
        <v>444</v>
      </c>
      <c r="F453" s="9" t="s">
        <v>1963</v>
      </c>
      <c r="G453" s="9" t="s">
        <v>2752</v>
      </c>
      <c r="H453" s="9" t="s">
        <v>57</v>
      </c>
      <c r="I453" s="9" t="s">
        <v>59</v>
      </c>
      <c r="K453" s="100">
        <f t="shared" si="144"/>
        <v>4</v>
      </c>
      <c r="L453" s="100"/>
      <c r="M453" s="100"/>
      <c r="N453" s="100"/>
      <c r="O453" s="100"/>
      <c r="P453" s="101">
        <f t="shared" si="145"/>
        <v>3</v>
      </c>
      <c r="Q453" s="102">
        <f t="shared" si="146"/>
        <v>3</v>
      </c>
      <c r="R453" s="102">
        <f t="shared" si="147"/>
        <v>1</v>
      </c>
      <c r="S453" s="102">
        <f t="shared" si="148"/>
        <v>4</v>
      </c>
      <c r="T453" s="102">
        <f t="shared" si="149"/>
        <v>4</v>
      </c>
      <c r="U453" s="102">
        <f t="shared" si="150"/>
        <v>2</v>
      </c>
      <c r="V453" s="102">
        <f t="shared" si="151"/>
        <v>2</v>
      </c>
      <c r="W453" s="102">
        <f t="shared" si="152"/>
        <v>2</v>
      </c>
      <c r="X453" s="102">
        <f t="shared" si="153"/>
        <v>3</v>
      </c>
      <c r="Y453" s="102">
        <f t="shared" si="154"/>
        <v>1</v>
      </c>
      <c r="Z453" s="102">
        <f t="shared" si="155"/>
        <v>1</v>
      </c>
      <c r="AA453" s="100" t="b">
        <f t="shared" si="156"/>
        <v>1</v>
      </c>
      <c r="AB453" s="100">
        <f t="array" ref="AB453">IF($AA453,MEDIAN(IF(G1SelectionMask="x",IF(INDEX(RawDataRefData,$E453,0)&gt;0,INDEX(RawDataRefData,$E453,0)),"")),"")</f>
        <v>2</v>
      </c>
      <c r="AC453" s="100">
        <f t="array" ref="AC453">IF($AA453,QUARTILE(IF(G1SelectionMask="x",IF(INDEX(RawDataRefData,$E453,0)&gt;0,INDEX(RawDataRefData,$E453,0)),""),1),"")</f>
        <v>1.5</v>
      </c>
      <c r="AD453" s="100">
        <f t="array" ref="AD453">IF($AA453,QUARTILE(IF(G1SelectionMask="x",IF(INDEX(RawDataRefData,$E453,0)&gt;0,INDEX(RawDataRefData,$E453,0)),""),3),"")</f>
        <v>3</v>
      </c>
      <c r="AE453" s="100">
        <f t="array" ref="AE453">IF($AA453,MIN(IF(G1SelectionMask="x",IF(INDEX(RawDataRefData,$E453,0)&gt;0,INDEX(RawDataRefData,$E453,0)),"")),"")</f>
        <v>1</v>
      </c>
      <c r="AF453" s="100">
        <f t="array" ref="AF453">IF($AA453,MAX(IF(G1SelectionMask="x",IF(INDEX(RawDataRefData,$E453,0)&gt;0,INDEX(RawDataRefData,$E453,0)),"")),"")</f>
        <v>4</v>
      </c>
      <c r="AG453" s="100">
        <f t="shared" si="157"/>
        <v>2.3636363636363638</v>
      </c>
      <c r="AH453" s="100">
        <f t="array" ref="AH453">IF($AA453,STDEVA(IF(G1SelectionMask="x",IF(INDEX(RawDataRefData,$E453,0)&gt;0,INDEX(RawDataRefData,$E453,0)),"")),"")</f>
        <v>1.1200649331826502</v>
      </c>
      <c r="AI453" s="101" t="b">
        <f t="shared" si="158"/>
        <v>1</v>
      </c>
      <c r="AJ453" s="101">
        <f t="array" ref="AJ453">IF($AI453,MEDIAN(IF(G2SelectionMask="x",IF(INDEX(RawDataRefData,$E453,0)&gt;0,INDEX(RawDataRefData,$E453,0)),"")),"")</f>
        <v>2</v>
      </c>
      <c r="AK453" s="101">
        <f t="array" ref="AK453">IF($AI453,QUARTILE(IF(G2SelectionMask="x",IF(INDEX(RawDataRefData,$E453,0)&gt;0,INDEX(RawDataRefData,$E453,0)),""),1),"")</f>
        <v>1.5</v>
      </c>
      <c r="AL453" s="101">
        <f t="array" ref="AL453">IF($AI453,QUARTILE(IF(G2SelectionMask="x",IF(INDEX(RawDataRefData,$E453,0)&gt;0,INDEX(RawDataRefData,$E453,0)),""),3),"")</f>
        <v>3</v>
      </c>
      <c r="AM453" s="101">
        <f t="array" ref="AM453">IF($AI453,MIN(IF(G2SelectionMask="x",IF(INDEX(RawDataRefData,$E453,0)&gt;0,INDEX(RawDataRefData,$E453,0)),"")),"")</f>
        <v>1</v>
      </c>
      <c r="AN453" s="101">
        <f t="array" ref="AN453">IF($AI453,MAX(IF(G2SelectionMask="x",IF(INDEX(RawDataRefData,$E453,0)&gt;0,INDEX(RawDataRefData,$E453,0)),"")),"")</f>
        <v>4</v>
      </c>
      <c r="AO453" s="101">
        <f t="shared" si="160"/>
        <v>2.3636363636363638</v>
      </c>
      <c r="AP453" s="101">
        <f t="array" ref="AP453">IF($AI453,STDEVA(IF(G2SelectionMask="x",IF(INDEX(RawDataRefData,$E453,0)&gt;0,INDEX(RawDataRefData,$E453,0)),"")),"")</f>
        <v>1.1200649331826502</v>
      </c>
      <c r="AQ453" s="100" t="b">
        <f t="shared" si="161"/>
        <v>0</v>
      </c>
      <c r="AR453" s="100" t="str">
        <f t="array" ref="AR453">IF($AQ453,MEDIAN(IF(G3SelectionMask="x",IF(INDEX(RawDataRefData,$E453,0)&gt;0,INDEX(RawDataRefData,$E453,0)),"")),"")</f>
        <v/>
      </c>
      <c r="AS453" s="100" t="str">
        <f t="array" ref="AS453">IF($AQ453,QUARTILE(IF(G3SelectionMask="x",IF(INDEX(RawDataRefData,$E453,0)&gt;0,INDEX(RawDataRefData,$E453,0)),""),1),"")</f>
        <v/>
      </c>
      <c r="AT453" s="100" t="str">
        <f t="array" ref="AT453">IF($AQ453,QUARTILE(IF(G3SelectionMask="x",IF(INDEX(RawDataRefData,$E453,0)&gt;0,INDEX(RawDataRefData,$E453,0)),""),3),"")</f>
        <v/>
      </c>
      <c r="AU453" s="100" t="str">
        <f t="array" ref="AU453">IF($AQ453,MIN(IF(G3SelectionMask="x",IF(INDEX(RawDataRefData,$E453,0)&gt;0,INDEX(RawDataRefData,$E453,0)),"")),"")</f>
        <v/>
      </c>
      <c r="AV453" s="100" t="str">
        <f t="array" ref="AV453">IF($AQ453,MAX(IF(G3SelectionMask="x",IF(INDEX(RawDataRefData,$E453,0)&gt;0,INDEX(RawDataRefData,$E453,0)),"")),"")</f>
        <v/>
      </c>
      <c r="AW453" s="100" t="str">
        <f t="shared" si="162"/>
        <v/>
      </c>
      <c r="AX453" s="100" t="str">
        <f t="array" ref="AX453">IF($AQ453,STDEVA(IF(G3SelectionMask="x",IF(INDEX(RawDataRefData,$E453,0)&gt;0,INDEX(RawDataRefData,$E453,0)),"")),"")</f>
        <v/>
      </c>
      <c r="AY453" s="101" t="b">
        <f t="shared" si="163"/>
        <v>0</v>
      </c>
      <c r="AZ453" s="101" t="str">
        <f t="array" ref="AZ453">IF($AY453,MEDIAN(IF(G4SelectionMask="x",IF(INDEX(RawDataRefData,$E453,0)&gt;0,INDEX(RawDataRefData,$E453,0)),"")),"")</f>
        <v/>
      </c>
      <c r="BA453" s="101" t="str">
        <f t="array" ref="BA453">IF($AY453,QUARTILE(IF(G4SelectionMask="x",IF(INDEX(RawDataRefData,$E453,0)&gt;0,INDEX(RawDataRefData,$E453,0)),""),1),"")</f>
        <v/>
      </c>
      <c r="BB453" s="101" t="str">
        <f t="array" ref="BB453">IF($AY453,QUARTILE(IF(G4SelectionMask="x",IF(INDEX(RawDataRefData,$E453,0)&gt;0,INDEX(RawDataRefData,$E453,0)),""),3),"")</f>
        <v/>
      </c>
      <c r="BC453" s="101" t="str">
        <f t="array" ref="BC453">IF($AY453,MIN(IF(G4SelectionMask="x",IF(INDEX(RawDataRefData,$E453,0)&gt;0,INDEX(RawDataRefData,$E453,0)),"")),"")</f>
        <v/>
      </c>
      <c r="BD453" s="101" t="str">
        <f t="array" ref="BD453">IF($AY453,MAX(IF(G4SelectionMask="x",IF(INDEX(RawDataRefData,$E453,0)&gt;0,INDEX(RawDataRefData,$E453,0)),"")),"")</f>
        <v/>
      </c>
      <c r="BE453" s="101" t="str">
        <f t="shared" si="164"/>
        <v/>
      </c>
      <c r="BF453" s="101" t="str">
        <f t="array" ref="BF453">IF($AY453,STDEVA(IF(G4SelectionMask="x",IF(INDEX(RawDataRefData,$E453,0)&gt;0,INDEX(RawDataRefData,$E453,0)),"")),"")</f>
        <v/>
      </c>
      <c r="BG453" s="100" t="b">
        <f t="shared" si="165"/>
        <v>0</v>
      </c>
      <c r="BH453" s="100" t="str">
        <f t="array" ref="BH453">IF($BG453,MEDIAN(IF(G5SelectionMask="x",IF(INDEX(RawDataRefData,$E453,0)&gt;0,INDEX(RawDataRefData,$E453,0)),"")),"")</f>
        <v/>
      </c>
      <c r="BI453" s="100" t="str">
        <f t="array" ref="BI453">IF($BG453,QUARTILE(IF(G5SelectionMask="x",IF(INDEX(RawDataRefData,$E453,0)&gt;0,INDEX(RawDataRefData,$E453,0)),""),1),"")</f>
        <v/>
      </c>
      <c r="BJ453" s="100" t="str">
        <f t="array" ref="BJ453">IF($BG453,QUARTILE(IF(G5SelectionMask="x",IF(INDEX(RawDataRefData,$E453,0)&gt;0,INDEX(RawDataRefData,$E453,0)),""),3),"")</f>
        <v/>
      </c>
      <c r="BK453" s="100" t="str">
        <f t="array" ref="BK453">IF($BG453,MIN(IF(G5SelectionMask="x",IF(INDEX(RawDataRefData,$E453,0)&gt;0,INDEX(RawDataRefData,$E453,0)),"")),"")</f>
        <v/>
      </c>
      <c r="BL453" s="100" t="str">
        <f t="array" ref="BL453">IF($BG453,MAX(IF(G5SelectionMask="x",IF(INDEX(RawDataRefData,$E453,0)&gt;0,INDEX(RawDataRefData,$E453,0)),"")),"")</f>
        <v/>
      </c>
      <c r="BM453" s="100" t="str">
        <f t="shared" si="166"/>
        <v/>
      </c>
      <c r="BN453" s="103" t="str">
        <f t="array" ref="BN453">IF($BG453,STDEVA(IF(G5SelectionMask="x",IF(INDEX(RawDataRefData,$E453,0)&gt;0,INDEX(RawDataRefData,$E453,0)),"")),"")</f>
        <v/>
      </c>
      <c r="BO453" s="104"/>
      <c r="BP453" s="105">
        <v>4</v>
      </c>
      <c r="BQ453" s="105">
        <v>3</v>
      </c>
      <c r="BR453" s="105">
        <v>3</v>
      </c>
      <c r="BS453" s="105">
        <v>1</v>
      </c>
      <c r="BT453" s="105">
        <v>4</v>
      </c>
      <c r="BU453" s="105">
        <v>4</v>
      </c>
      <c r="BV453" s="105">
        <v>2</v>
      </c>
      <c r="BW453" s="105">
        <v>2</v>
      </c>
      <c r="BX453" s="105">
        <v>2</v>
      </c>
      <c r="BY453" s="105">
        <v>3</v>
      </c>
      <c r="BZ453" s="105">
        <v>1</v>
      </c>
      <c r="CA453" s="105">
        <v>1</v>
      </c>
      <c r="CB453" s="105">
        <v>2</v>
      </c>
      <c r="CC453" s="105">
        <v>1</v>
      </c>
      <c r="CD453" s="105">
        <v>3</v>
      </c>
    </row>
    <row r="454" spans="1:82" x14ac:dyDescent="0.2">
      <c r="A454" s="33">
        <f t="shared" si="167"/>
        <v>0</v>
      </c>
      <c r="B454" s="209"/>
      <c r="C454" s="194"/>
      <c r="D454" s="203"/>
      <c r="E454" s="72">
        <f t="shared" si="159"/>
        <v>445</v>
      </c>
      <c r="F454" s="9" t="s">
        <v>1964</v>
      </c>
      <c r="G454" s="9" t="s">
        <v>2753</v>
      </c>
      <c r="H454" s="9" t="s">
        <v>57</v>
      </c>
      <c r="I454" s="9" t="s">
        <v>59</v>
      </c>
      <c r="K454" s="100">
        <f t="shared" si="144"/>
        <v>4</v>
      </c>
      <c r="L454" s="100"/>
      <c r="M454" s="100"/>
      <c r="N454" s="100"/>
      <c r="O454" s="100"/>
      <c r="P454" s="101">
        <f t="shared" si="145"/>
        <v>1</v>
      </c>
      <c r="Q454" s="102">
        <f t="shared" si="146"/>
        <v>4</v>
      </c>
      <c r="R454" s="102">
        <f t="shared" si="147"/>
        <v>4</v>
      </c>
      <c r="S454" s="102">
        <f t="shared" si="148"/>
        <v>2</v>
      </c>
      <c r="T454" s="102">
        <f t="shared" si="149"/>
        <v>2</v>
      </c>
      <c r="U454" s="102">
        <f t="shared" si="150"/>
        <v>3</v>
      </c>
      <c r="V454" s="102">
        <f t="shared" si="151"/>
        <v>3</v>
      </c>
      <c r="W454" s="102">
        <f t="shared" si="152"/>
        <v>1</v>
      </c>
      <c r="X454" s="102">
        <f t="shared" si="153"/>
        <v>2</v>
      </c>
      <c r="Y454" s="102">
        <f t="shared" si="154"/>
        <v>2</v>
      </c>
      <c r="Z454" s="102">
        <f t="shared" si="155"/>
        <v>1</v>
      </c>
      <c r="AA454" s="100" t="b">
        <f t="shared" si="156"/>
        <v>1</v>
      </c>
      <c r="AB454" s="100">
        <f t="array" ref="AB454">IF($AA454,MEDIAN(IF(G1SelectionMask="x",IF(INDEX(RawDataRefData,$E454,0)&gt;0,INDEX(RawDataRefData,$E454,0)),"")),"")</f>
        <v>2</v>
      </c>
      <c r="AC454" s="100">
        <f t="array" ref="AC454">IF($AA454,QUARTILE(IF(G1SelectionMask="x",IF(INDEX(RawDataRefData,$E454,0)&gt;0,INDEX(RawDataRefData,$E454,0)),""),1),"")</f>
        <v>1.5</v>
      </c>
      <c r="AD454" s="100">
        <f t="array" ref="AD454">IF($AA454,QUARTILE(IF(G1SelectionMask="x",IF(INDEX(RawDataRefData,$E454,0)&gt;0,INDEX(RawDataRefData,$E454,0)),""),3),"")</f>
        <v>3</v>
      </c>
      <c r="AE454" s="100">
        <f t="array" ref="AE454">IF($AA454,MIN(IF(G1SelectionMask="x",IF(INDEX(RawDataRefData,$E454,0)&gt;0,INDEX(RawDataRefData,$E454,0)),"")),"")</f>
        <v>1</v>
      </c>
      <c r="AF454" s="100">
        <f t="array" ref="AF454">IF($AA454,MAX(IF(G1SelectionMask="x",IF(INDEX(RawDataRefData,$E454,0)&gt;0,INDEX(RawDataRefData,$E454,0)),"")),"")</f>
        <v>4</v>
      </c>
      <c r="AG454" s="100">
        <f t="shared" si="157"/>
        <v>2.2727272727272729</v>
      </c>
      <c r="AH454" s="100">
        <f t="array" ref="AH454">IF($AA454,STDEVA(IF(G1SelectionMask="x",IF(INDEX(RawDataRefData,$E454,0)&gt;0,INDEX(RawDataRefData,$E454,0)),"")),"")</f>
        <v>1.1037127426019047</v>
      </c>
      <c r="AI454" s="101" t="b">
        <f t="shared" si="158"/>
        <v>1</v>
      </c>
      <c r="AJ454" s="101">
        <f t="array" ref="AJ454">IF($AI454,MEDIAN(IF(G2SelectionMask="x",IF(INDEX(RawDataRefData,$E454,0)&gt;0,INDEX(RawDataRefData,$E454,0)),"")),"")</f>
        <v>2</v>
      </c>
      <c r="AK454" s="101">
        <f t="array" ref="AK454">IF($AI454,QUARTILE(IF(G2SelectionMask="x",IF(INDEX(RawDataRefData,$E454,0)&gt;0,INDEX(RawDataRefData,$E454,0)),""),1),"")</f>
        <v>1.5</v>
      </c>
      <c r="AL454" s="101">
        <f t="array" ref="AL454">IF($AI454,QUARTILE(IF(G2SelectionMask="x",IF(INDEX(RawDataRefData,$E454,0)&gt;0,INDEX(RawDataRefData,$E454,0)),""),3),"")</f>
        <v>3</v>
      </c>
      <c r="AM454" s="101">
        <f t="array" ref="AM454">IF($AI454,MIN(IF(G2SelectionMask="x",IF(INDEX(RawDataRefData,$E454,0)&gt;0,INDEX(RawDataRefData,$E454,0)),"")),"")</f>
        <v>1</v>
      </c>
      <c r="AN454" s="101">
        <f t="array" ref="AN454">IF($AI454,MAX(IF(G2SelectionMask="x",IF(INDEX(RawDataRefData,$E454,0)&gt;0,INDEX(RawDataRefData,$E454,0)),"")),"")</f>
        <v>4</v>
      </c>
      <c r="AO454" s="101">
        <f t="shared" si="160"/>
        <v>2.2727272727272729</v>
      </c>
      <c r="AP454" s="101">
        <f t="array" ref="AP454">IF($AI454,STDEVA(IF(G2SelectionMask="x",IF(INDEX(RawDataRefData,$E454,0)&gt;0,INDEX(RawDataRefData,$E454,0)),"")),"")</f>
        <v>1.1037127426019047</v>
      </c>
      <c r="AQ454" s="100" t="b">
        <f t="shared" si="161"/>
        <v>0</v>
      </c>
      <c r="AR454" s="100" t="str">
        <f t="array" ref="AR454">IF($AQ454,MEDIAN(IF(G3SelectionMask="x",IF(INDEX(RawDataRefData,$E454,0)&gt;0,INDEX(RawDataRefData,$E454,0)),"")),"")</f>
        <v/>
      </c>
      <c r="AS454" s="100" t="str">
        <f t="array" ref="AS454">IF($AQ454,QUARTILE(IF(G3SelectionMask="x",IF(INDEX(RawDataRefData,$E454,0)&gt;0,INDEX(RawDataRefData,$E454,0)),""),1),"")</f>
        <v/>
      </c>
      <c r="AT454" s="100" t="str">
        <f t="array" ref="AT454">IF($AQ454,QUARTILE(IF(G3SelectionMask="x",IF(INDEX(RawDataRefData,$E454,0)&gt;0,INDEX(RawDataRefData,$E454,0)),""),3),"")</f>
        <v/>
      </c>
      <c r="AU454" s="100" t="str">
        <f t="array" ref="AU454">IF($AQ454,MIN(IF(G3SelectionMask="x",IF(INDEX(RawDataRefData,$E454,0)&gt;0,INDEX(RawDataRefData,$E454,0)),"")),"")</f>
        <v/>
      </c>
      <c r="AV454" s="100" t="str">
        <f t="array" ref="AV454">IF($AQ454,MAX(IF(G3SelectionMask="x",IF(INDEX(RawDataRefData,$E454,0)&gt;0,INDEX(RawDataRefData,$E454,0)),"")),"")</f>
        <v/>
      </c>
      <c r="AW454" s="100" t="str">
        <f t="shared" si="162"/>
        <v/>
      </c>
      <c r="AX454" s="100" t="str">
        <f t="array" ref="AX454">IF($AQ454,STDEVA(IF(G3SelectionMask="x",IF(INDEX(RawDataRefData,$E454,0)&gt;0,INDEX(RawDataRefData,$E454,0)),"")),"")</f>
        <v/>
      </c>
      <c r="AY454" s="101" t="b">
        <f t="shared" si="163"/>
        <v>0</v>
      </c>
      <c r="AZ454" s="101" t="str">
        <f t="array" ref="AZ454">IF($AY454,MEDIAN(IF(G4SelectionMask="x",IF(INDEX(RawDataRefData,$E454,0)&gt;0,INDEX(RawDataRefData,$E454,0)),"")),"")</f>
        <v/>
      </c>
      <c r="BA454" s="101" t="str">
        <f t="array" ref="BA454">IF($AY454,QUARTILE(IF(G4SelectionMask="x",IF(INDEX(RawDataRefData,$E454,0)&gt;0,INDEX(RawDataRefData,$E454,0)),""),1),"")</f>
        <v/>
      </c>
      <c r="BB454" s="101" t="str">
        <f t="array" ref="BB454">IF($AY454,QUARTILE(IF(G4SelectionMask="x",IF(INDEX(RawDataRefData,$E454,0)&gt;0,INDEX(RawDataRefData,$E454,0)),""),3),"")</f>
        <v/>
      </c>
      <c r="BC454" s="101" t="str">
        <f t="array" ref="BC454">IF($AY454,MIN(IF(G4SelectionMask="x",IF(INDEX(RawDataRefData,$E454,0)&gt;0,INDEX(RawDataRefData,$E454,0)),"")),"")</f>
        <v/>
      </c>
      <c r="BD454" s="101" t="str">
        <f t="array" ref="BD454">IF($AY454,MAX(IF(G4SelectionMask="x",IF(INDEX(RawDataRefData,$E454,0)&gt;0,INDEX(RawDataRefData,$E454,0)),"")),"")</f>
        <v/>
      </c>
      <c r="BE454" s="101" t="str">
        <f t="shared" si="164"/>
        <v/>
      </c>
      <c r="BF454" s="101" t="str">
        <f t="array" ref="BF454">IF($AY454,STDEVA(IF(G4SelectionMask="x",IF(INDEX(RawDataRefData,$E454,0)&gt;0,INDEX(RawDataRefData,$E454,0)),"")),"")</f>
        <v/>
      </c>
      <c r="BG454" s="100" t="b">
        <f t="shared" si="165"/>
        <v>0</v>
      </c>
      <c r="BH454" s="100" t="str">
        <f t="array" ref="BH454">IF($BG454,MEDIAN(IF(G5SelectionMask="x",IF(INDEX(RawDataRefData,$E454,0)&gt;0,INDEX(RawDataRefData,$E454,0)),"")),"")</f>
        <v/>
      </c>
      <c r="BI454" s="100" t="str">
        <f t="array" ref="BI454">IF($BG454,QUARTILE(IF(G5SelectionMask="x",IF(INDEX(RawDataRefData,$E454,0)&gt;0,INDEX(RawDataRefData,$E454,0)),""),1),"")</f>
        <v/>
      </c>
      <c r="BJ454" s="100" t="str">
        <f t="array" ref="BJ454">IF($BG454,QUARTILE(IF(G5SelectionMask="x",IF(INDEX(RawDataRefData,$E454,0)&gt;0,INDEX(RawDataRefData,$E454,0)),""),3),"")</f>
        <v/>
      </c>
      <c r="BK454" s="100" t="str">
        <f t="array" ref="BK454">IF($BG454,MIN(IF(G5SelectionMask="x",IF(INDEX(RawDataRefData,$E454,0)&gt;0,INDEX(RawDataRefData,$E454,0)),"")),"")</f>
        <v/>
      </c>
      <c r="BL454" s="100" t="str">
        <f t="array" ref="BL454">IF($BG454,MAX(IF(G5SelectionMask="x",IF(INDEX(RawDataRefData,$E454,0)&gt;0,INDEX(RawDataRefData,$E454,0)),"")),"")</f>
        <v/>
      </c>
      <c r="BM454" s="100" t="str">
        <f t="shared" si="166"/>
        <v/>
      </c>
      <c r="BN454" s="103" t="str">
        <f t="array" ref="BN454">IF($BG454,STDEVA(IF(G5SelectionMask="x",IF(INDEX(RawDataRefData,$E454,0)&gt;0,INDEX(RawDataRefData,$E454,0)),"")),"")</f>
        <v/>
      </c>
      <c r="BO454" s="104"/>
      <c r="BP454" s="105">
        <v>4</v>
      </c>
      <c r="BQ454" s="105">
        <v>1</v>
      </c>
      <c r="BR454" s="105">
        <v>4</v>
      </c>
      <c r="BS454" s="105">
        <v>4</v>
      </c>
      <c r="BT454" s="105">
        <v>2</v>
      </c>
      <c r="BU454" s="105">
        <v>2</v>
      </c>
      <c r="BV454" s="105">
        <v>3</v>
      </c>
      <c r="BW454" s="105">
        <v>3</v>
      </c>
      <c r="BX454" s="105">
        <v>1</v>
      </c>
      <c r="BY454" s="105">
        <v>2</v>
      </c>
      <c r="BZ454" s="105">
        <v>2</v>
      </c>
      <c r="CA454" s="105">
        <v>1</v>
      </c>
      <c r="CB454" s="105">
        <v>3</v>
      </c>
      <c r="CC454" s="105">
        <v>4</v>
      </c>
      <c r="CD454" s="105">
        <v>2</v>
      </c>
    </row>
    <row r="455" spans="1:82" x14ac:dyDescent="0.2">
      <c r="A455" s="33">
        <f t="shared" si="167"/>
        <v>0</v>
      </c>
      <c r="B455" s="209"/>
      <c r="C455" s="194"/>
      <c r="D455" s="203"/>
      <c r="E455" s="72">
        <f t="shared" si="159"/>
        <v>446</v>
      </c>
      <c r="F455" s="9" t="s">
        <v>1965</v>
      </c>
      <c r="G455" s="9" t="s">
        <v>2746</v>
      </c>
      <c r="H455" s="9" t="s">
        <v>57</v>
      </c>
      <c r="I455" s="9" t="s">
        <v>59</v>
      </c>
      <c r="K455" s="100">
        <f t="shared" si="144"/>
        <v>1</v>
      </c>
      <c r="L455" s="100"/>
      <c r="M455" s="100"/>
      <c r="N455" s="100"/>
      <c r="O455" s="100"/>
      <c r="P455" s="101">
        <f t="shared" si="145"/>
        <v>1</v>
      </c>
      <c r="Q455" s="102">
        <f t="shared" si="146"/>
        <v>4</v>
      </c>
      <c r="R455" s="102">
        <f t="shared" si="147"/>
        <v>4</v>
      </c>
      <c r="S455" s="102">
        <f t="shared" si="148"/>
        <v>3</v>
      </c>
      <c r="T455" s="102">
        <f t="shared" si="149"/>
        <v>3</v>
      </c>
      <c r="U455" s="102">
        <f t="shared" si="150"/>
        <v>2</v>
      </c>
      <c r="V455" s="102">
        <f t="shared" si="151"/>
        <v>2</v>
      </c>
      <c r="W455" s="102">
        <f t="shared" si="152"/>
        <v>2</v>
      </c>
      <c r="X455" s="102">
        <f t="shared" si="153"/>
        <v>2</v>
      </c>
      <c r="Y455" s="102">
        <f t="shared" si="154"/>
        <v>1</v>
      </c>
      <c r="Z455" s="102">
        <f t="shared" si="155"/>
        <v>3</v>
      </c>
      <c r="AA455" s="100" t="b">
        <f t="shared" si="156"/>
        <v>1</v>
      </c>
      <c r="AB455" s="100">
        <f t="array" ref="AB455">IF($AA455,MEDIAN(IF(G1SelectionMask="x",IF(INDEX(RawDataRefData,$E455,0)&gt;0,INDEX(RawDataRefData,$E455,0)),"")),"")</f>
        <v>2</v>
      </c>
      <c r="AC455" s="100">
        <f t="array" ref="AC455">IF($AA455,QUARTILE(IF(G1SelectionMask="x",IF(INDEX(RawDataRefData,$E455,0)&gt;0,INDEX(RawDataRefData,$E455,0)),""),1),"")</f>
        <v>2</v>
      </c>
      <c r="AD455" s="100">
        <f t="array" ref="AD455">IF($AA455,QUARTILE(IF(G1SelectionMask="x",IF(INDEX(RawDataRefData,$E455,0)&gt;0,INDEX(RawDataRefData,$E455,0)),""),3),"")</f>
        <v>3</v>
      </c>
      <c r="AE455" s="100">
        <f t="array" ref="AE455">IF($AA455,MIN(IF(G1SelectionMask="x",IF(INDEX(RawDataRefData,$E455,0)&gt;0,INDEX(RawDataRefData,$E455,0)),"")),"")</f>
        <v>1</v>
      </c>
      <c r="AF455" s="100">
        <f t="array" ref="AF455">IF($AA455,MAX(IF(G1SelectionMask="x",IF(INDEX(RawDataRefData,$E455,0)&gt;0,INDEX(RawDataRefData,$E455,0)),"")),"")</f>
        <v>4</v>
      </c>
      <c r="AG455" s="100">
        <f t="shared" si="157"/>
        <v>2.4545454545454546</v>
      </c>
      <c r="AH455" s="100">
        <f t="array" ref="AH455">IF($AA455,STDEVA(IF(G1SelectionMask="x",IF(INDEX(RawDataRefData,$E455,0)&gt;0,INDEX(RawDataRefData,$E455,0)),"")),"")</f>
        <v>1.0357254813546268</v>
      </c>
      <c r="AI455" s="101" t="b">
        <f t="shared" si="158"/>
        <v>1</v>
      </c>
      <c r="AJ455" s="101">
        <f t="array" ref="AJ455">IF($AI455,MEDIAN(IF(G2SelectionMask="x",IF(INDEX(RawDataRefData,$E455,0)&gt;0,INDEX(RawDataRefData,$E455,0)),"")),"")</f>
        <v>3</v>
      </c>
      <c r="AK455" s="101">
        <f t="array" ref="AK455">IF($AI455,QUARTILE(IF(G2SelectionMask="x",IF(INDEX(RawDataRefData,$E455,0)&gt;0,INDEX(RawDataRefData,$E455,0)),""),1),"")</f>
        <v>2</v>
      </c>
      <c r="AL455" s="101">
        <f t="array" ref="AL455">IF($AI455,QUARTILE(IF(G2SelectionMask="x",IF(INDEX(RawDataRefData,$E455,0)&gt;0,INDEX(RawDataRefData,$E455,0)),""),3),"")</f>
        <v>3</v>
      </c>
      <c r="AM455" s="101">
        <f t="array" ref="AM455">IF($AI455,MIN(IF(G2SelectionMask="x",IF(INDEX(RawDataRefData,$E455,0)&gt;0,INDEX(RawDataRefData,$E455,0)),"")),"")</f>
        <v>1</v>
      </c>
      <c r="AN455" s="101">
        <f t="array" ref="AN455">IF($AI455,MAX(IF(G2SelectionMask="x",IF(INDEX(RawDataRefData,$E455,0)&gt;0,INDEX(RawDataRefData,$E455,0)),"")),"")</f>
        <v>4</v>
      </c>
      <c r="AO455" s="101">
        <f t="shared" si="160"/>
        <v>2.6363636363636362</v>
      </c>
      <c r="AP455" s="101">
        <f t="array" ref="AP455">IF($AI455,STDEVA(IF(G2SelectionMask="x",IF(INDEX(RawDataRefData,$E455,0)&gt;0,INDEX(RawDataRefData,$E455,0)),"")),"")</f>
        <v>1.0269106361049412</v>
      </c>
      <c r="AQ455" s="100" t="b">
        <f t="shared" si="161"/>
        <v>0</v>
      </c>
      <c r="AR455" s="100" t="str">
        <f t="array" ref="AR455">IF($AQ455,MEDIAN(IF(G3SelectionMask="x",IF(INDEX(RawDataRefData,$E455,0)&gt;0,INDEX(RawDataRefData,$E455,0)),"")),"")</f>
        <v/>
      </c>
      <c r="AS455" s="100" t="str">
        <f t="array" ref="AS455">IF($AQ455,QUARTILE(IF(G3SelectionMask="x",IF(INDEX(RawDataRefData,$E455,0)&gt;0,INDEX(RawDataRefData,$E455,0)),""),1),"")</f>
        <v/>
      </c>
      <c r="AT455" s="100" t="str">
        <f t="array" ref="AT455">IF($AQ455,QUARTILE(IF(G3SelectionMask="x",IF(INDEX(RawDataRefData,$E455,0)&gt;0,INDEX(RawDataRefData,$E455,0)),""),3),"")</f>
        <v/>
      </c>
      <c r="AU455" s="100" t="str">
        <f t="array" ref="AU455">IF($AQ455,MIN(IF(G3SelectionMask="x",IF(INDEX(RawDataRefData,$E455,0)&gt;0,INDEX(RawDataRefData,$E455,0)),"")),"")</f>
        <v/>
      </c>
      <c r="AV455" s="100" t="str">
        <f t="array" ref="AV455">IF($AQ455,MAX(IF(G3SelectionMask="x",IF(INDEX(RawDataRefData,$E455,0)&gt;0,INDEX(RawDataRefData,$E455,0)),"")),"")</f>
        <v/>
      </c>
      <c r="AW455" s="100" t="str">
        <f t="shared" si="162"/>
        <v/>
      </c>
      <c r="AX455" s="100" t="str">
        <f t="array" ref="AX455">IF($AQ455,STDEVA(IF(G3SelectionMask="x",IF(INDEX(RawDataRefData,$E455,0)&gt;0,INDEX(RawDataRefData,$E455,0)),"")),"")</f>
        <v/>
      </c>
      <c r="AY455" s="101" t="b">
        <f t="shared" si="163"/>
        <v>0</v>
      </c>
      <c r="AZ455" s="101" t="str">
        <f t="array" ref="AZ455">IF($AY455,MEDIAN(IF(G4SelectionMask="x",IF(INDEX(RawDataRefData,$E455,0)&gt;0,INDEX(RawDataRefData,$E455,0)),"")),"")</f>
        <v/>
      </c>
      <c r="BA455" s="101" t="str">
        <f t="array" ref="BA455">IF($AY455,QUARTILE(IF(G4SelectionMask="x",IF(INDEX(RawDataRefData,$E455,0)&gt;0,INDEX(RawDataRefData,$E455,0)),""),1),"")</f>
        <v/>
      </c>
      <c r="BB455" s="101" t="str">
        <f t="array" ref="BB455">IF($AY455,QUARTILE(IF(G4SelectionMask="x",IF(INDEX(RawDataRefData,$E455,0)&gt;0,INDEX(RawDataRefData,$E455,0)),""),3),"")</f>
        <v/>
      </c>
      <c r="BC455" s="101" t="str">
        <f t="array" ref="BC455">IF($AY455,MIN(IF(G4SelectionMask="x",IF(INDEX(RawDataRefData,$E455,0)&gt;0,INDEX(RawDataRefData,$E455,0)),"")),"")</f>
        <v/>
      </c>
      <c r="BD455" s="101" t="str">
        <f t="array" ref="BD455">IF($AY455,MAX(IF(G4SelectionMask="x",IF(INDEX(RawDataRefData,$E455,0)&gt;0,INDEX(RawDataRefData,$E455,0)),"")),"")</f>
        <v/>
      </c>
      <c r="BE455" s="101" t="str">
        <f t="shared" si="164"/>
        <v/>
      </c>
      <c r="BF455" s="101" t="str">
        <f t="array" ref="BF455">IF($AY455,STDEVA(IF(G4SelectionMask="x",IF(INDEX(RawDataRefData,$E455,0)&gt;0,INDEX(RawDataRefData,$E455,0)),"")),"")</f>
        <v/>
      </c>
      <c r="BG455" s="100" t="b">
        <f t="shared" si="165"/>
        <v>0</v>
      </c>
      <c r="BH455" s="100" t="str">
        <f t="array" ref="BH455">IF($BG455,MEDIAN(IF(G5SelectionMask="x",IF(INDEX(RawDataRefData,$E455,0)&gt;0,INDEX(RawDataRefData,$E455,0)),"")),"")</f>
        <v/>
      </c>
      <c r="BI455" s="100" t="str">
        <f t="array" ref="BI455">IF($BG455,QUARTILE(IF(G5SelectionMask="x",IF(INDEX(RawDataRefData,$E455,0)&gt;0,INDEX(RawDataRefData,$E455,0)),""),1),"")</f>
        <v/>
      </c>
      <c r="BJ455" s="100" t="str">
        <f t="array" ref="BJ455">IF($BG455,QUARTILE(IF(G5SelectionMask="x",IF(INDEX(RawDataRefData,$E455,0)&gt;0,INDEX(RawDataRefData,$E455,0)),""),3),"")</f>
        <v/>
      </c>
      <c r="BK455" s="100" t="str">
        <f t="array" ref="BK455">IF($BG455,MIN(IF(G5SelectionMask="x",IF(INDEX(RawDataRefData,$E455,0)&gt;0,INDEX(RawDataRefData,$E455,0)),"")),"")</f>
        <v/>
      </c>
      <c r="BL455" s="100" t="str">
        <f t="array" ref="BL455">IF($BG455,MAX(IF(G5SelectionMask="x",IF(INDEX(RawDataRefData,$E455,0)&gt;0,INDEX(RawDataRefData,$E455,0)),"")),"")</f>
        <v/>
      </c>
      <c r="BM455" s="100" t="str">
        <f t="shared" si="166"/>
        <v/>
      </c>
      <c r="BN455" s="103" t="str">
        <f t="array" ref="BN455">IF($BG455,STDEVA(IF(G5SelectionMask="x",IF(INDEX(RawDataRefData,$E455,0)&gt;0,INDEX(RawDataRefData,$E455,0)),"")),"")</f>
        <v/>
      </c>
      <c r="BO455" s="104"/>
      <c r="BP455" s="105">
        <v>1</v>
      </c>
      <c r="BQ455" s="105">
        <v>1</v>
      </c>
      <c r="BR455" s="105">
        <v>4</v>
      </c>
      <c r="BS455" s="105">
        <v>4</v>
      </c>
      <c r="BT455" s="105">
        <v>3</v>
      </c>
      <c r="BU455" s="105">
        <v>3</v>
      </c>
      <c r="BV455" s="105">
        <v>2</v>
      </c>
      <c r="BW455" s="105">
        <v>2</v>
      </c>
      <c r="BX455" s="105">
        <v>2</v>
      </c>
      <c r="BY455" s="105">
        <v>2</v>
      </c>
      <c r="BZ455" s="105">
        <v>1</v>
      </c>
      <c r="CA455" s="105">
        <v>3</v>
      </c>
      <c r="CB455" s="105">
        <v>3</v>
      </c>
      <c r="CC455" s="105">
        <v>3</v>
      </c>
      <c r="CD455" s="105">
        <v>4</v>
      </c>
    </row>
    <row r="456" spans="1:82" x14ac:dyDescent="0.2">
      <c r="A456" s="33">
        <f t="shared" si="167"/>
        <v>0</v>
      </c>
      <c r="B456" s="209"/>
      <c r="C456" s="194"/>
      <c r="D456" s="203"/>
      <c r="E456" s="72">
        <f t="shared" si="159"/>
        <v>447</v>
      </c>
      <c r="F456" s="9" t="s">
        <v>1966</v>
      </c>
      <c r="G456" s="9" t="s">
        <v>2755</v>
      </c>
      <c r="H456" s="9" t="s">
        <v>57</v>
      </c>
      <c r="I456" s="9" t="s">
        <v>59</v>
      </c>
      <c r="K456" s="100">
        <f t="shared" si="144"/>
        <v>2</v>
      </c>
      <c r="L456" s="100"/>
      <c r="M456" s="100"/>
      <c r="N456" s="100"/>
      <c r="O456" s="100"/>
      <c r="P456" s="101">
        <f t="shared" si="145"/>
        <v>2</v>
      </c>
      <c r="Q456" s="102">
        <f t="shared" si="146"/>
        <v>1</v>
      </c>
      <c r="R456" s="102">
        <f t="shared" si="147"/>
        <v>1</v>
      </c>
      <c r="S456" s="102">
        <f t="shared" si="148"/>
        <v>3</v>
      </c>
      <c r="T456" s="102">
        <f t="shared" si="149"/>
        <v>1</v>
      </c>
      <c r="U456" s="102">
        <f t="shared" si="150"/>
        <v>2</v>
      </c>
      <c r="V456" s="102">
        <f t="shared" si="151"/>
        <v>4</v>
      </c>
      <c r="W456" s="102">
        <f t="shared" si="152"/>
        <v>4</v>
      </c>
      <c r="X456" s="102">
        <f t="shared" si="153"/>
        <v>3</v>
      </c>
      <c r="Y456" s="102">
        <f t="shared" si="154"/>
        <v>3</v>
      </c>
      <c r="Z456" s="102">
        <f t="shared" si="155"/>
        <v>2</v>
      </c>
      <c r="AA456" s="100" t="b">
        <f t="shared" si="156"/>
        <v>1</v>
      </c>
      <c r="AB456" s="100">
        <f t="array" ref="AB456">IF($AA456,MEDIAN(IF(G1SelectionMask="x",IF(INDEX(RawDataRefData,$E456,0)&gt;0,INDEX(RawDataRefData,$E456,0)),"")),"")</f>
        <v>2</v>
      </c>
      <c r="AC456" s="100">
        <f t="array" ref="AC456">IF($AA456,QUARTILE(IF(G1SelectionMask="x",IF(INDEX(RawDataRefData,$E456,0)&gt;0,INDEX(RawDataRefData,$E456,0)),""),1),"")</f>
        <v>1.5</v>
      </c>
      <c r="AD456" s="100">
        <f t="array" ref="AD456">IF($AA456,QUARTILE(IF(G1SelectionMask="x",IF(INDEX(RawDataRefData,$E456,0)&gt;0,INDEX(RawDataRefData,$E456,0)),""),3),"")</f>
        <v>3</v>
      </c>
      <c r="AE456" s="100">
        <f t="array" ref="AE456">IF($AA456,MIN(IF(G1SelectionMask="x",IF(INDEX(RawDataRefData,$E456,0)&gt;0,INDEX(RawDataRefData,$E456,0)),"")),"")</f>
        <v>1</v>
      </c>
      <c r="AF456" s="100">
        <f t="array" ref="AF456">IF($AA456,MAX(IF(G1SelectionMask="x",IF(INDEX(RawDataRefData,$E456,0)&gt;0,INDEX(RawDataRefData,$E456,0)),"")),"")</f>
        <v>4</v>
      </c>
      <c r="AG456" s="100">
        <f t="shared" si="157"/>
        <v>2.3636363636363638</v>
      </c>
      <c r="AH456" s="100">
        <f t="array" ref="AH456">IF($AA456,STDEVA(IF(G1SelectionMask="x",IF(INDEX(RawDataRefData,$E456,0)&gt;0,INDEX(RawDataRefData,$E456,0)),"")),"")</f>
        <v>1.1200649331826502</v>
      </c>
      <c r="AI456" s="101" t="b">
        <f t="shared" si="158"/>
        <v>1</v>
      </c>
      <c r="AJ456" s="101">
        <f t="array" ref="AJ456">IF($AI456,MEDIAN(IF(G2SelectionMask="x",IF(INDEX(RawDataRefData,$E456,0)&gt;0,INDEX(RawDataRefData,$E456,0)),"")),"")</f>
        <v>3</v>
      </c>
      <c r="AK456" s="101">
        <f t="array" ref="AK456">IF($AI456,QUARTILE(IF(G2SelectionMask="x",IF(INDEX(RawDataRefData,$E456,0)&gt;0,INDEX(RawDataRefData,$E456,0)),""),1),"")</f>
        <v>2</v>
      </c>
      <c r="AL456" s="101">
        <f t="array" ref="AL456">IF($AI456,QUARTILE(IF(G2SelectionMask="x",IF(INDEX(RawDataRefData,$E456,0)&gt;0,INDEX(RawDataRefData,$E456,0)),""),3),"")</f>
        <v>3.5</v>
      </c>
      <c r="AM456" s="101">
        <f t="array" ref="AM456">IF($AI456,MIN(IF(G2SelectionMask="x",IF(INDEX(RawDataRefData,$E456,0)&gt;0,INDEX(RawDataRefData,$E456,0)),"")),"")</f>
        <v>1</v>
      </c>
      <c r="AN456" s="101">
        <f t="array" ref="AN456">IF($AI456,MAX(IF(G2SelectionMask="x",IF(INDEX(RawDataRefData,$E456,0)&gt;0,INDEX(RawDataRefData,$E456,0)),"")),"")</f>
        <v>4</v>
      </c>
      <c r="AO456" s="101">
        <f t="shared" si="160"/>
        <v>2.6363636363636362</v>
      </c>
      <c r="AP456" s="101">
        <f t="array" ref="AP456">IF($AI456,STDEVA(IF(G2SelectionMask="x",IF(INDEX(RawDataRefData,$E456,0)&gt;0,INDEX(RawDataRefData,$E456,0)),"")),"")</f>
        <v>1.1200649331826502</v>
      </c>
      <c r="AQ456" s="100" t="b">
        <f t="shared" si="161"/>
        <v>0</v>
      </c>
      <c r="AR456" s="100" t="str">
        <f t="array" ref="AR456">IF($AQ456,MEDIAN(IF(G3SelectionMask="x",IF(INDEX(RawDataRefData,$E456,0)&gt;0,INDEX(RawDataRefData,$E456,0)),"")),"")</f>
        <v/>
      </c>
      <c r="AS456" s="100" t="str">
        <f t="array" ref="AS456">IF($AQ456,QUARTILE(IF(G3SelectionMask="x",IF(INDEX(RawDataRefData,$E456,0)&gt;0,INDEX(RawDataRefData,$E456,0)),""),1),"")</f>
        <v/>
      </c>
      <c r="AT456" s="100" t="str">
        <f t="array" ref="AT456">IF($AQ456,QUARTILE(IF(G3SelectionMask="x",IF(INDEX(RawDataRefData,$E456,0)&gt;0,INDEX(RawDataRefData,$E456,0)),""),3),"")</f>
        <v/>
      </c>
      <c r="AU456" s="100" t="str">
        <f t="array" ref="AU456">IF($AQ456,MIN(IF(G3SelectionMask="x",IF(INDEX(RawDataRefData,$E456,0)&gt;0,INDEX(RawDataRefData,$E456,0)),"")),"")</f>
        <v/>
      </c>
      <c r="AV456" s="100" t="str">
        <f t="array" ref="AV456">IF($AQ456,MAX(IF(G3SelectionMask="x",IF(INDEX(RawDataRefData,$E456,0)&gt;0,INDEX(RawDataRefData,$E456,0)),"")),"")</f>
        <v/>
      </c>
      <c r="AW456" s="100" t="str">
        <f t="shared" si="162"/>
        <v/>
      </c>
      <c r="AX456" s="100" t="str">
        <f t="array" ref="AX456">IF($AQ456,STDEVA(IF(G3SelectionMask="x",IF(INDEX(RawDataRefData,$E456,0)&gt;0,INDEX(RawDataRefData,$E456,0)),"")),"")</f>
        <v/>
      </c>
      <c r="AY456" s="101" t="b">
        <f t="shared" si="163"/>
        <v>0</v>
      </c>
      <c r="AZ456" s="101" t="str">
        <f t="array" ref="AZ456">IF($AY456,MEDIAN(IF(G4SelectionMask="x",IF(INDEX(RawDataRefData,$E456,0)&gt;0,INDEX(RawDataRefData,$E456,0)),"")),"")</f>
        <v/>
      </c>
      <c r="BA456" s="101" t="str">
        <f t="array" ref="BA456">IF($AY456,QUARTILE(IF(G4SelectionMask="x",IF(INDEX(RawDataRefData,$E456,0)&gt;0,INDEX(RawDataRefData,$E456,0)),""),1),"")</f>
        <v/>
      </c>
      <c r="BB456" s="101" t="str">
        <f t="array" ref="BB456">IF($AY456,QUARTILE(IF(G4SelectionMask="x",IF(INDEX(RawDataRefData,$E456,0)&gt;0,INDEX(RawDataRefData,$E456,0)),""),3),"")</f>
        <v/>
      </c>
      <c r="BC456" s="101" t="str">
        <f t="array" ref="BC456">IF($AY456,MIN(IF(G4SelectionMask="x",IF(INDEX(RawDataRefData,$E456,0)&gt;0,INDEX(RawDataRefData,$E456,0)),"")),"")</f>
        <v/>
      </c>
      <c r="BD456" s="101" t="str">
        <f t="array" ref="BD456">IF($AY456,MAX(IF(G4SelectionMask="x",IF(INDEX(RawDataRefData,$E456,0)&gt;0,INDEX(RawDataRefData,$E456,0)),"")),"")</f>
        <v/>
      </c>
      <c r="BE456" s="101" t="str">
        <f t="shared" si="164"/>
        <v/>
      </c>
      <c r="BF456" s="101" t="str">
        <f t="array" ref="BF456">IF($AY456,STDEVA(IF(G4SelectionMask="x",IF(INDEX(RawDataRefData,$E456,0)&gt;0,INDEX(RawDataRefData,$E456,0)),"")),"")</f>
        <v/>
      </c>
      <c r="BG456" s="100" t="b">
        <f t="shared" si="165"/>
        <v>0</v>
      </c>
      <c r="BH456" s="100" t="str">
        <f t="array" ref="BH456">IF($BG456,MEDIAN(IF(G5SelectionMask="x",IF(INDEX(RawDataRefData,$E456,0)&gt;0,INDEX(RawDataRefData,$E456,0)),"")),"")</f>
        <v/>
      </c>
      <c r="BI456" s="100" t="str">
        <f t="array" ref="BI456">IF($BG456,QUARTILE(IF(G5SelectionMask="x",IF(INDEX(RawDataRefData,$E456,0)&gt;0,INDEX(RawDataRefData,$E456,0)),""),1),"")</f>
        <v/>
      </c>
      <c r="BJ456" s="100" t="str">
        <f t="array" ref="BJ456">IF($BG456,QUARTILE(IF(G5SelectionMask="x",IF(INDEX(RawDataRefData,$E456,0)&gt;0,INDEX(RawDataRefData,$E456,0)),""),3),"")</f>
        <v/>
      </c>
      <c r="BK456" s="100" t="str">
        <f t="array" ref="BK456">IF($BG456,MIN(IF(G5SelectionMask="x",IF(INDEX(RawDataRefData,$E456,0)&gt;0,INDEX(RawDataRefData,$E456,0)),"")),"")</f>
        <v/>
      </c>
      <c r="BL456" s="100" t="str">
        <f t="array" ref="BL456">IF($BG456,MAX(IF(G5SelectionMask="x",IF(INDEX(RawDataRefData,$E456,0)&gt;0,INDEX(RawDataRefData,$E456,0)),"")),"")</f>
        <v/>
      </c>
      <c r="BM456" s="100" t="str">
        <f t="shared" si="166"/>
        <v/>
      </c>
      <c r="BN456" s="103" t="str">
        <f t="array" ref="BN456">IF($BG456,STDEVA(IF(G5SelectionMask="x",IF(INDEX(RawDataRefData,$E456,0)&gt;0,INDEX(RawDataRefData,$E456,0)),"")),"")</f>
        <v/>
      </c>
      <c r="BO456" s="104"/>
      <c r="BP456" s="105">
        <v>2</v>
      </c>
      <c r="BQ456" s="105">
        <v>2</v>
      </c>
      <c r="BR456" s="105">
        <v>1</v>
      </c>
      <c r="BS456" s="105">
        <v>1</v>
      </c>
      <c r="BT456" s="105">
        <v>3</v>
      </c>
      <c r="BU456" s="105">
        <v>1</v>
      </c>
      <c r="BV456" s="105">
        <v>2</v>
      </c>
      <c r="BW456" s="105">
        <v>4</v>
      </c>
      <c r="BX456" s="105">
        <v>4</v>
      </c>
      <c r="BY456" s="105">
        <v>3</v>
      </c>
      <c r="BZ456" s="105">
        <v>3</v>
      </c>
      <c r="CA456" s="105">
        <v>2</v>
      </c>
      <c r="CB456" s="105">
        <v>4</v>
      </c>
      <c r="CC456" s="105">
        <v>2</v>
      </c>
      <c r="CD456" s="105">
        <v>3</v>
      </c>
    </row>
    <row r="457" spans="1:82" x14ac:dyDescent="0.2">
      <c r="A457" s="33">
        <f t="shared" si="167"/>
        <v>0</v>
      </c>
      <c r="B457" s="209"/>
      <c r="C457" s="194"/>
      <c r="D457" s="203"/>
      <c r="E457" s="72">
        <f t="shared" si="159"/>
        <v>448</v>
      </c>
      <c r="F457" s="9" t="s">
        <v>1967</v>
      </c>
      <c r="G457" s="9" t="s">
        <v>2756</v>
      </c>
      <c r="H457" s="9" t="s">
        <v>57</v>
      </c>
      <c r="I457" s="9" t="s">
        <v>59</v>
      </c>
      <c r="K457" s="100">
        <f t="shared" si="144"/>
        <v>3</v>
      </c>
      <c r="L457" s="100"/>
      <c r="M457" s="100"/>
      <c r="N457" s="100"/>
      <c r="O457" s="100"/>
      <c r="P457" s="101">
        <f t="shared" si="145"/>
        <v>1</v>
      </c>
      <c r="Q457" s="102">
        <f t="shared" si="146"/>
        <v>4</v>
      </c>
      <c r="R457" s="102">
        <f t="shared" si="147"/>
        <v>4</v>
      </c>
      <c r="S457" s="102">
        <f t="shared" si="148"/>
        <v>3</v>
      </c>
      <c r="T457" s="102">
        <f t="shared" si="149"/>
        <v>3</v>
      </c>
      <c r="U457" s="102">
        <f t="shared" si="150"/>
        <v>3</v>
      </c>
      <c r="V457" s="102">
        <f t="shared" si="151"/>
        <v>1</v>
      </c>
      <c r="W457" s="102">
        <f t="shared" si="152"/>
        <v>3</v>
      </c>
      <c r="X457" s="102">
        <f t="shared" si="153"/>
        <v>2</v>
      </c>
      <c r="Y457" s="102">
        <f t="shared" si="154"/>
        <v>2</v>
      </c>
      <c r="Z457" s="102">
        <f t="shared" si="155"/>
        <v>1</v>
      </c>
      <c r="AA457" s="100" t="b">
        <f t="shared" si="156"/>
        <v>1</v>
      </c>
      <c r="AB457" s="100">
        <f t="array" ref="AB457">IF($AA457,MEDIAN(IF(G1SelectionMask="x",IF(INDEX(RawDataRefData,$E457,0)&gt;0,INDEX(RawDataRefData,$E457,0)),"")),"")</f>
        <v>3</v>
      </c>
      <c r="AC457" s="100">
        <f t="array" ref="AC457">IF($AA457,QUARTILE(IF(G1SelectionMask="x",IF(INDEX(RawDataRefData,$E457,0)&gt;0,INDEX(RawDataRefData,$E457,0)),""),1),"")</f>
        <v>1.5</v>
      </c>
      <c r="AD457" s="100">
        <f t="array" ref="AD457">IF($AA457,QUARTILE(IF(G1SelectionMask="x",IF(INDEX(RawDataRefData,$E457,0)&gt;0,INDEX(RawDataRefData,$E457,0)),""),3),"")</f>
        <v>3</v>
      </c>
      <c r="AE457" s="100">
        <f t="array" ref="AE457">IF($AA457,MIN(IF(G1SelectionMask="x",IF(INDEX(RawDataRefData,$E457,0)&gt;0,INDEX(RawDataRefData,$E457,0)),"")),"")</f>
        <v>1</v>
      </c>
      <c r="AF457" s="100">
        <f t="array" ref="AF457">IF($AA457,MAX(IF(G1SelectionMask="x",IF(INDEX(RawDataRefData,$E457,0)&gt;0,INDEX(RawDataRefData,$E457,0)),"")),"")</f>
        <v>4</v>
      </c>
      <c r="AG457" s="100">
        <f t="shared" si="157"/>
        <v>2.4545454545454546</v>
      </c>
      <c r="AH457" s="100">
        <f t="array" ref="AH457">IF($AA457,STDEVA(IF(G1SelectionMask="x",IF(INDEX(RawDataRefData,$E457,0)&gt;0,INDEX(RawDataRefData,$E457,0)),"")),"")</f>
        <v>1.1281521496355327</v>
      </c>
      <c r="AI457" s="101" t="b">
        <f t="shared" si="158"/>
        <v>1</v>
      </c>
      <c r="AJ457" s="101">
        <f t="array" ref="AJ457">IF($AI457,MEDIAN(IF(G2SelectionMask="x",IF(INDEX(RawDataRefData,$E457,0)&gt;0,INDEX(RawDataRefData,$E457,0)),"")),"")</f>
        <v>2</v>
      </c>
      <c r="AK457" s="101">
        <f t="array" ref="AK457">IF($AI457,QUARTILE(IF(G2SelectionMask="x",IF(INDEX(RawDataRefData,$E457,0)&gt;0,INDEX(RawDataRefData,$E457,0)),""),1),"")</f>
        <v>1</v>
      </c>
      <c r="AL457" s="101">
        <f t="array" ref="AL457">IF($AI457,QUARTILE(IF(G2SelectionMask="x",IF(INDEX(RawDataRefData,$E457,0)&gt;0,INDEX(RawDataRefData,$E457,0)),""),3),"")</f>
        <v>3</v>
      </c>
      <c r="AM457" s="101">
        <f t="array" ref="AM457">IF($AI457,MIN(IF(G2SelectionMask="x",IF(INDEX(RawDataRefData,$E457,0)&gt;0,INDEX(RawDataRefData,$E457,0)),"")),"")</f>
        <v>1</v>
      </c>
      <c r="AN457" s="101">
        <f t="array" ref="AN457">IF($AI457,MAX(IF(G2SelectionMask="x",IF(INDEX(RawDataRefData,$E457,0)&gt;0,INDEX(RawDataRefData,$E457,0)),"")),"")</f>
        <v>4</v>
      </c>
      <c r="AO457" s="101">
        <f t="shared" si="160"/>
        <v>2.1818181818181817</v>
      </c>
      <c r="AP457" s="101">
        <f t="array" ref="AP457">IF($AI457,STDEVA(IF(G2SelectionMask="x",IF(INDEX(RawDataRefData,$E457,0)&gt;0,INDEX(RawDataRefData,$E457,0)),"")),"")</f>
        <v>1.2504544628399561</v>
      </c>
      <c r="AQ457" s="100" t="b">
        <f t="shared" si="161"/>
        <v>0</v>
      </c>
      <c r="AR457" s="100" t="str">
        <f t="array" ref="AR457">IF($AQ457,MEDIAN(IF(G3SelectionMask="x",IF(INDEX(RawDataRefData,$E457,0)&gt;0,INDEX(RawDataRefData,$E457,0)),"")),"")</f>
        <v/>
      </c>
      <c r="AS457" s="100" t="str">
        <f t="array" ref="AS457">IF($AQ457,QUARTILE(IF(G3SelectionMask="x",IF(INDEX(RawDataRefData,$E457,0)&gt;0,INDEX(RawDataRefData,$E457,0)),""),1),"")</f>
        <v/>
      </c>
      <c r="AT457" s="100" t="str">
        <f t="array" ref="AT457">IF($AQ457,QUARTILE(IF(G3SelectionMask="x",IF(INDEX(RawDataRefData,$E457,0)&gt;0,INDEX(RawDataRefData,$E457,0)),""),3),"")</f>
        <v/>
      </c>
      <c r="AU457" s="100" t="str">
        <f t="array" ref="AU457">IF($AQ457,MIN(IF(G3SelectionMask="x",IF(INDEX(RawDataRefData,$E457,0)&gt;0,INDEX(RawDataRefData,$E457,0)),"")),"")</f>
        <v/>
      </c>
      <c r="AV457" s="100" t="str">
        <f t="array" ref="AV457">IF($AQ457,MAX(IF(G3SelectionMask="x",IF(INDEX(RawDataRefData,$E457,0)&gt;0,INDEX(RawDataRefData,$E457,0)),"")),"")</f>
        <v/>
      </c>
      <c r="AW457" s="100" t="str">
        <f t="shared" si="162"/>
        <v/>
      </c>
      <c r="AX457" s="100" t="str">
        <f t="array" ref="AX457">IF($AQ457,STDEVA(IF(G3SelectionMask="x",IF(INDEX(RawDataRefData,$E457,0)&gt;0,INDEX(RawDataRefData,$E457,0)),"")),"")</f>
        <v/>
      </c>
      <c r="AY457" s="101" t="b">
        <f t="shared" si="163"/>
        <v>0</v>
      </c>
      <c r="AZ457" s="101" t="str">
        <f t="array" ref="AZ457">IF($AY457,MEDIAN(IF(G4SelectionMask="x",IF(INDEX(RawDataRefData,$E457,0)&gt;0,INDEX(RawDataRefData,$E457,0)),"")),"")</f>
        <v/>
      </c>
      <c r="BA457" s="101" t="str">
        <f t="array" ref="BA457">IF($AY457,QUARTILE(IF(G4SelectionMask="x",IF(INDEX(RawDataRefData,$E457,0)&gt;0,INDEX(RawDataRefData,$E457,0)),""),1),"")</f>
        <v/>
      </c>
      <c r="BB457" s="101" t="str">
        <f t="array" ref="BB457">IF($AY457,QUARTILE(IF(G4SelectionMask="x",IF(INDEX(RawDataRefData,$E457,0)&gt;0,INDEX(RawDataRefData,$E457,0)),""),3),"")</f>
        <v/>
      </c>
      <c r="BC457" s="101" t="str">
        <f t="array" ref="BC457">IF($AY457,MIN(IF(G4SelectionMask="x",IF(INDEX(RawDataRefData,$E457,0)&gt;0,INDEX(RawDataRefData,$E457,0)),"")),"")</f>
        <v/>
      </c>
      <c r="BD457" s="101" t="str">
        <f t="array" ref="BD457">IF($AY457,MAX(IF(G4SelectionMask="x",IF(INDEX(RawDataRefData,$E457,0)&gt;0,INDEX(RawDataRefData,$E457,0)),"")),"")</f>
        <v/>
      </c>
      <c r="BE457" s="101" t="str">
        <f t="shared" si="164"/>
        <v/>
      </c>
      <c r="BF457" s="101" t="str">
        <f t="array" ref="BF457">IF($AY457,STDEVA(IF(G4SelectionMask="x",IF(INDEX(RawDataRefData,$E457,0)&gt;0,INDEX(RawDataRefData,$E457,0)),"")),"")</f>
        <v/>
      </c>
      <c r="BG457" s="100" t="b">
        <f t="shared" si="165"/>
        <v>0</v>
      </c>
      <c r="BH457" s="100" t="str">
        <f t="array" ref="BH457">IF($BG457,MEDIAN(IF(G5SelectionMask="x",IF(INDEX(RawDataRefData,$E457,0)&gt;0,INDEX(RawDataRefData,$E457,0)),"")),"")</f>
        <v/>
      </c>
      <c r="BI457" s="100" t="str">
        <f t="array" ref="BI457">IF($BG457,QUARTILE(IF(G5SelectionMask="x",IF(INDEX(RawDataRefData,$E457,0)&gt;0,INDEX(RawDataRefData,$E457,0)),""),1),"")</f>
        <v/>
      </c>
      <c r="BJ457" s="100" t="str">
        <f t="array" ref="BJ457">IF($BG457,QUARTILE(IF(G5SelectionMask="x",IF(INDEX(RawDataRefData,$E457,0)&gt;0,INDEX(RawDataRefData,$E457,0)),""),3),"")</f>
        <v/>
      </c>
      <c r="BK457" s="100" t="str">
        <f t="array" ref="BK457">IF($BG457,MIN(IF(G5SelectionMask="x",IF(INDEX(RawDataRefData,$E457,0)&gt;0,INDEX(RawDataRefData,$E457,0)),"")),"")</f>
        <v/>
      </c>
      <c r="BL457" s="100" t="str">
        <f t="array" ref="BL457">IF($BG457,MAX(IF(G5SelectionMask="x",IF(INDEX(RawDataRefData,$E457,0)&gt;0,INDEX(RawDataRefData,$E457,0)),"")),"")</f>
        <v/>
      </c>
      <c r="BM457" s="100" t="str">
        <f t="shared" si="166"/>
        <v/>
      </c>
      <c r="BN457" s="103" t="str">
        <f t="array" ref="BN457">IF($BG457,STDEVA(IF(G5SelectionMask="x",IF(INDEX(RawDataRefData,$E457,0)&gt;0,INDEX(RawDataRefData,$E457,0)),"")),"")</f>
        <v/>
      </c>
      <c r="BO457" s="104"/>
      <c r="BP457" s="105">
        <v>3</v>
      </c>
      <c r="BQ457" s="105">
        <v>1</v>
      </c>
      <c r="BR457" s="105">
        <v>4</v>
      </c>
      <c r="BS457" s="105">
        <v>4</v>
      </c>
      <c r="BT457" s="105">
        <v>3</v>
      </c>
      <c r="BU457" s="105">
        <v>3</v>
      </c>
      <c r="BV457" s="105">
        <v>3</v>
      </c>
      <c r="BW457" s="105">
        <v>1</v>
      </c>
      <c r="BX457" s="105">
        <v>3</v>
      </c>
      <c r="BY457" s="105">
        <v>2</v>
      </c>
      <c r="BZ457" s="105">
        <v>2</v>
      </c>
      <c r="CA457" s="105">
        <v>1</v>
      </c>
      <c r="CB457" s="105">
        <v>1</v>
      </c>
      <c r="CC457" s="105">
        <v>4</v>
      </c>
      <c r="CD457" s="105">
        <v>1</v>
      </c>
    </row>
    <row r="458" spans="1:82" x14ac:dyDescent="0.2">
      <c r="A458" s="33">
        <f t="shared" si="167"/>
        <v>0</v>
      </c>
      <c r="B458" s="209"/>
      <c r="C458" s="194"/>
      <c r="D458" s="203"/>
      <c r="E458" s="72">
        <f t="shared" si="159"/>
        <v>449</v>
      </c>
      <c r="F458" s="9" t="s">
        <v>1968</v>
      </c>
      <c r="G458" s="9" t="s">
        <v>2745</v>
      </c>
      <c r="H458" s="9" t="s">
        <v>57</v>
      </c>
      <c r="I458" s="9" t="s">
        <v>59</v>
      </c>
      <c r="K458" s="100">
        <f t="shared" si="144"/>
        <v>4</v>
      </c>
      <c r="L458" s="100"/>
      <c r="M458" s="100"/>
      <c r="N458" s="100"/>
      <c r="O458" s="100"/>
      <c r="P458" s="101">
        <f t="shared" si="145"/>
        <v>1</v>
      </c>
      <c r="Q458" s="102">
        <f t="shared" si="146"/>
        <v>1</v>
      </c>
      <c r="R458" s="102">
        <f t="shared" si="147"/>
        <v>1</v>
      </c>
      <c r="S458" s="102">
        <f t="shared" si="148"/>
        <v>2</v>
      </c>
      <c r="T458" s="102">
        <f t="shared" si="149"/>
        <v>1</v>
      </c>
      <c r="U458" s="102">
        <f t="shared" si="150"/>
        <v>4</v>
      </c>
      <c r="V458" s="102">
        <f t="shared" si="151"/>
        <v>4</v>
      </c>
      <c r="W458" s="102">
        <f t="shared" si="152"/>
        <v>1</v>
      </c>
      <c r="X458" s="102">
        <f t="shared" si="153"/>
        <v>1</v>
      </c>
      <c r="Y458" s="102">
        <f t="shared" si="154"/>
        <v>3</v>
      </c>
      <c r="Z458" s="102">
        <f t="shared" si="155"/>
        <v>1</v>
      </c>
      <c r="AA458" s="100" t="b">
        <f t="shared" si="156"/>
        <v>1</v>
      </c>
      <c r="AB458" s="100">
        <f t="array" ref="AB458">IF($AA458,MEDIAN(IF(G1SelectionMask="x",IF(INDEX(RawDataRefData,$E458,0)&gt;0,INDEX(RawDataRefData,$E458,0)),"")),"")</f>
        <v>1</v>
      </c>
      <c r="AC458" s="100">
        <f t="array" ref="AC458">IF($AA458,QUARTILE(IF(G1SelectionMask="x",IF(INDEX(RawDataRefData,$E458,0)&gt;0,INDEX(RawDataRefData,$E458,0)),""),1),"")</f>
        <v>1</v>
      </c>
      <c r="AD458" s="100">
        <f t="array" ref="AD458">IF($AA458,QUARTILE(IF(G1SelectionMask="x",IF(INDEX(RawDataRefData,$E458,0)&gt;0,INDEX(RawDataRefData,$E458,0)),""),3),"")</f>
        <v>2.5</v>
      </c>
      <c r="AE458" s="100">
        <f t="array" ref="AE458">IF($AA458,MIN(IF(G1SelectionMask="x",IF(INDEX(RawDataRefData,$E458,0)&gt;0,INDEX(RawDataRefData,$E458,0)),"")),"")</f>
        <v>1</v>
      </c>
      <c r="AF458" s="100">
        <f t="array" ref="AF458">IF($AA458,MAX(IF(G1SelectionMask="x",IF(INDEX(RawDataRefData,$E458,0)&gt;0,INDEX(RawDataRefData,$E458,0)),"")),"")</f>
        <v>4</v>
      </c>
      <c r="AG458" s="100">
        <f t="shared" si="157"/>
        <v>1.8181818181818181</v>
      </c>
      <c r="AH458" s="100">
        <f t="array" ref="AH458">IF($AA458,STDEVA(IF(G1SelectionMask="x",IF(INDEX(RawDataRefData,$E458,0)&gt;0,INDEX(RawDataRefData,$E458,0)),"")),"")</f>
        <v>1.2504544628399561</v>
      </c>
      <c r="AI458" s="101" t="b">
        <f t="shared" si="158"/>
        <v>1</v>
      </c>
      <c r="AJ458" s="101">
        <f t="array" ref="AJ458">IF($AI458,MEDIAN(IF(G2SelectionMask="x",IF(INDEX(RawDataRefData,$E458,0)&gt;0,INDEX(RawDataRefData,$E458,0)),"")),"")</f>
        <v>1</v>
      </c>
      <c r="AK458" s="101">
        <f t="array" ref="AK458">IF($AI458,QUARTILE(IF(G2SelectionMask="x",IF(INDEX(RawDataRefData,$E458,0)&gt;0,INDEX(RawDataRefData,$E458,0)),""),1),"")</f>
        <v>1</v>
      </c>
      <c r="AL458" s="101">
        <f t="array" ref="AL458">IF($AI458,QUARTILE(IF(G2SelectionMask="x",IF(INDEX(RawDataRefData,$E458,0)&gt;0,INDEX(RawDataRefData,$E458,0)),""),3),"")</f>
        <v>3</v>
      </c>
      <c r="AM458" s="101">
        <f t="array" ref="AM458">IF($AI458,MIN(IF(G2SelectionMask="x",IF(INDEX(RawDataRefData,$E458,0)&gt;0,INDEX(RawDataRefData,$E458,0)),"")),"")</f>
        <v>1</v>
      </c>
      <c r="AN458" s="101">
        <f t="array" ref="AN458">IF($AI458,MAX(IF(G2SelectionMask="x",IF(INDEX(RawDataRefData,$E458,0)&gt;0,INDEX(RawDataRefData,$E458,0)),"")),"")</f>
        <v>4</v>
      </c>
      <c r="AO458" s="101">
        <f t="shared" si="160"/>
        <v>1.9090909090909092</v>
      </c>
      <c r="AP458" s="101">
        <f t="array" ref="AP458">IF($AI458,STDEVA(IF(G2SelectionMask="x",IF(INDEX(RawDataRefData,$E458,0)&gt;0,INDEX(RawDataRefData,$E458,0)),"")),"")</f>
        <v>1.1361818036340356</v>
      </c>
      <c r="AQ458" s="100" t="b">
        <f t="shared" si="161"/>
        <v>0</v>
      </c>
      <c r="AR458" s="100" t="str">
        <f t="array" ref="AR458">IF($AQ458,MEDIAN(IF(G3SelectionMask="x",IF(INDEX(RawDataRefData,$E458,0)&gt;0,INDEX(RawDataRefData,$E458,0)),"")),"")</f>
        <v/>
      </c>
      <c r="AS458" s="100" t="str">
        <f t="array" ref="AS458">IF($AQ458,QUARTILE(IF(G3SelectionMask="x",IF(INDEX(RawDataRefData,$E458,0)&gt;0,INDEX(RawDataRefData,$E458,0)),""),1),"")</f>
        <v/>
      </c>
      <c r="AT458" s="100" t="str">
        <f t="array" ref="AT458">IF($AQ458,QUARTILE(IF(G3SelectionMask="x",IF(INDEX(RawDataRefData,$E458,0)&gt;0,INDEX(RawDataRefData,$E458,0)),""),3),"")</f>
        <v/>
      </c>
      <c r="AU458" s="100" t="str">
        <f t="array" ref="AU458">IF($AQ458,MIN(IF(G3SelectionMask="x",IF(INDEX(RawDataRefData,$E458,0)&gt;0,INDEX(RawDataRefData,$E458,0)),"")),"")</f>
        <v/>
      </c>
      <c r="AV458" s="100" t="str">
        <f t="array" ref="AV458">IF($AQ458,MAX(IF(G3SelectionMask="x",IF(INDEX(RawDataRefData,$E458,0)&gt;0,INDEX(RawDataRefData,$E458,0)),"")),"")</f>
        <v/>
      </c>
      <c r="AW458" s="100" t="str">
        <f t="shared" si="162"/>
        <v/>
      </c>
      <c r="AX458" s="100" t="str">
        <f t="array" ref="AX458">IF($AQ458,STDEVA(IF(G3SelectionMask="x",IF(INDEX(RawDataRefData,$E458,0)&gt;0,INDEX(RawDataRefData,$E458,0)),"")),"")</f>
        <v/>
      </c>
      <c r="AY458" s="101" t="b">
        <f t="shared" si="163"/>
        <v>0</v>
      </c>
      <c r="AZ458" s="101" t="str">
        <f t="array" ref="AZ458">IF($AY458,MEDIAN(IF(G4SelectionMask="x",IF(INDEX(RawDataRefData,$E458,0)&gt;0,INDEX(RawDataRefData,$E458,0)),"")),"")</f>
        <v/>
      </c>
      <c r="BA458" s="101" t="str">
        <f t="array" ref="BA458">IF($AY458,QUARTILE(IF(G4SelectionMask="x",IF(INDEX(RawDataRefData,$E458,0)&gt;0,INDEX(RawDataRefData,$E458,0)),""),1),"")</f>
        <v/>
      </c>
      <c r="BB458" s="101" t="str">
        <f t="array" ref="BB458">IF($AY458,QUARTILE(IF(G4SelectionMask="x",IF(INDEX(RawDataRefData,$E458,0)&gt;0,INDEX(RawDataRefData,$E458,0)),""),3),"")</f>
        <v/>
      </c>
      <c r="BC458" s="101" t="str">
        <f t="array" ref="BC458">IF($AY458,MIN(IF(G4SelectionMask="x",IF(INDEX(RawDataRefData,$E458,0)&gt;0,INDEX(RawDataRefData,$E458,0)),"")),"")</f>
        <v/>
      </c>
      <c r="BD458" s="101" t="str">
        <f t="array" ref="BD458">IF($AY458,MAX(IF(G4SelectionMask="x",IF(INDEX(RawDataRefData,$E458,0)&gt;0,INDEX(RawDataRefData,$E458,0)),"")),"")</f>
        <v/>
      </c>
      <c r="BE458" s="101" t="str">
        <f t="shared" si="164"/>
        <v/>
      </c>
      <c r="BF458" s="101" t="str">
        <f t="array" ref="BF458">IF($AY458,STDEVA(IF(G4SelectionMask="x",IF(INDEX(RawDataRefData,$E458,0)&gt;0,INDEX(RawDataRefData,$E458,0)),"")),"")</f>
        <v/>
      </c>
      <c r="BG458" s="100" t="b">
        <f t="shared" si="165"/>
        <v>0</v>
      </c>
      <c r="BH458" s="100" t="str">
        <f t="array" ref="BH458">IF($BG458,MEDIAN(IF(G5SelectionMask="x",IF(INDEX(RawDataRefData,$E458,0)&gt;0,INDEX(RawDataRefData,$E458,0)),"")),"")</f>
        <v/>
      </c>
      <c r="BI458" s="100" t="str">
        <f t="array" ref="BI458">IF($BG458,QUARTILE(IF(G5SelectionMask="x",IF(INDEX(RawDataRefData,$E458,0)&gt;0,INDEX(RawDataRefData,$E458,0)),""),1),"")</f>
        <v/>
      </c>
      <c r="BJ458" s="100" t="str">
        <f t="array" ref="BJ458">IF($BG458,QUARTILE(IF(G5SelectionMask="x",IF(INDEX(RawDataRefData,$E458,0)&gt;0,INDEX(RawDataRefData,$E458,0)),""),3),"")</f>
        <v/>
      </c>
      <c r="BK458" s="100" t="str">
        <f t="array" ref="BK458">IF($BG458,MIN(IF(G5SelectionMask="x",IF(INDEX(RawDataRefData,$E458,0)&gt;0,INDEX(RawDataRefData,$E458,0)),"")),"")</f>
        <v/>
      </c>
      <c r="BL458" s="100" t="str">
        <f t="array" ref="BL458">IF($BG458,MAX(IF(G5SelectionMask="x",IF(INDEX(RawDataRefData,$E458,0)&gt;0,INDEX(RawDataRefData,$E458,0)),"")),"")</f>
        <v/>
      </c>
      <c r="BM458" s="100" t="str">
        <f t="shared" si="166"/>
        <v/>
      </c>
      <c r="BN458" s="103" t="str">
        <f t="array" ref="BN458">IF($BG458,STDEVA(IF(G5SelectionMask="x",IF(INDEX(RawDataRefData,$E458,0)&gt;0,INDEX(RawDataRefData,$E458,0)),"")),"")</f>
        <v/>
      </c>
      <c r="BO458" s="104"/>
      <c r="BP458" s="105">
        <v>4</v>
      </c>
      <c r="BQ458" s="105">
        <v>1</v>
      </c>
      <c r="BR458" s="105">
        <v>1</v>
      </c>
      <c r="BS458" s="105">
        <v>1</v>
      </c>
      <c r="BT458" s="105">
        <v>2</v>
      </c>
      <c r="BU458" s="105">
        <v>1</v>
      </c>
      <c r="BV458" s="105">
        <v>4</v>
      </c>
      <c r="BW458" s="105">
        <v>4</v>
      </c>
      <c r="BX458" s="105">
        <v>1</v>
      </c>
      <c r="BY458" s="105">
        <v>1</v>
      </c>
      <c r="BZ458" s="105">
        <v>3</v>
      </c>
      <c r="CA458" s="105">
        <v>1</v>
      </c>
      <c r="CB458" s="105">
        <v>3</v>
      </c>
      <c r="CC458" s="105">
        <v>3</v>
      </c>
      <c r="CD458" s="105">
        <v>1</v>
      </c>
    </row>
    <row r="459" spans="1:82" x14ac:dyDescent="0.2">
      <c r="A459" s="33">
        <f t="shared" si="167"/>
        <v>0</v>
      </c>
      <c r="B459" s="209"/>
      <c r="C459" s="194"/>
      <c r="D459" s="203"/>
      <c r="E459" s="72">
        <f t="shared" si="159"/>
        <v>450</v>
      </c>
      <c r="F459" s="9" t="s">
        <v>1969</v>
      </c>
      <c r="G459" s="9" t="s">
        <v>2747</v>
      </c>
      <c r="H459" s="9" t="s">
        <v>57</v>
      </c>
      <c r="I459" s="9" t="s">
        <v>59</v>
      </c>
      <c r="K459" s="100">
        <f t="shared" si="144"/>
        <v>3</v>
      </c>
      <c r="L459" s="100"/>
      <c r="M459" s="100"/>
      <c r="N459" s="100"/>
      <c r="O459" s="100"/>
      <c r="P459" s="101">
        <f t="shared" si="145"/>
        <v>1</v>
      </c>
      <c r="Q459" s="102">
        <f t="shared" si="146"/>
        <v>3</v>
      </c>
      <c r="R459" s="102">
        <f t="shared" si="147"/>
        <v>2</v>
      </c>
      <c r="S459" s="102">
        <f t="shared" si="148"/>
        <v>2</v>
      </c>
      <c r="T459" s="102">
        <f t="shared" si="149"/>
        <v>4</v>
      </c>
      <c r="U459" s="102">
        <f t="shared" si="150"/>
        <v>4</v>
      </c>
      <c r="V459" s="102">
        <f t="shared" si="151"/>
        <v>3</v>
      </c>
      <c r="W459" s="102">
        <f t="shared" si="152"/>
        <v>4</v>
      </c>
      <c r="X459" s="102">
        <f t="shared" si="153"/>
        <v>4</v>
      </c>
      <c r="Y459" s="102">
        <f t="shared" si="154"/>
        <v>2</v>
      </c>
      <c r="Z459" s="102">
        <f t="shared" si="155"/>
        <v>1</v>
      </c>
      <c r="AA459" s="100" t="b">
        <f t="shared" si="156"/>
        <v>1</v>
      </c>
      <c r="AB459" s="100">
        <f t="array" ref="AB459">IF($AA459,MEDIAN(IF(G1SelectionMask="x",IF(INDEX(RawDataRefData,$E459,0)&gt;0,INDEX(RawDataRefData,$E459,0)),"")),"")</f>
        <v>3</v>
      </c>
      <c r="AC459" s="100">
        <f t="array" ref="AC459">IF($AA459,QUARTILE(IF(G1SelectionMask="x",IF(INDEX(RawDataRefData,$E459,0)&gt;0,INDEX(RawDataRefData,$E459,0)),""),1),"")</f>
        <v>2</v>
      </c>
      <c r="AD459" s="100">
        <f t="array" ref="AD459">IF($AA459,QUARTILE(IF(G1SelectionMask="x",IF(INDEX(RawDataRefData,$E459,0)&gt;0,INDEX(RawDataRefData,$E459,0)),""),3),"")</f>
        <v>4</v>
      </c>
      <c r="AE459" s="100">
        <f t="array" ref="AE459">IF($AA459,MIN(IF(G1SelectionMask="x",IF(INDEX(RawDataRefData,$E459,0)&gt;0,INDEX(RawDataRefData,$E459,0)),"")),"")</f>
        <v>1</v>
      </c>
      <c r="AF459" s="100">
        <f t="array" ref="AF459">IF($AA459,MAX(IF(G1SelectionMask="x",IF(INDEX(RawDataRefData,$E459,0)&gt;0,INDEX(RawDataRefData,$E459,0)),"")),"")</f>
        <v>4</v>
      </c>
      <c r="AG459" s="100">
        <f t="shared" si="157"/>
        <v>2.7272727272727271</v>
      </c>
      <c r="AH459" s="100">
        <f t="array" ref="AH459">IF($AA459,STDEVA(IF(G1SelectionMask="x",IF(INDEX(RawDataRefData,$E459,0)&gt;0,INDEX(RawDataRefData,$E459,0)),"")),"")</f>
        <v>1.1908743922772957</v>
      </c>
      <c r="AI459" s="101" t="b">
        <f t="shared" si="158"/>
        <v>1</v>
      </c>
      <c r="AJ459" s="101">
        <f t="array" ref="AJ459">IF($AI459,MEDIAN(IF(G2SelectionMask="x",IF(INDEX(RawDataRefData,$E459,0)&gt;0,INDEX(RawDataRefData,$E459,0)),"")),"")</f>
        <v>2</v>
      </c>
      <c r="AK459" s="101">
        <f t="array" ref="AK459">IF($AI459,QUARTILE(IF(G2SelectionMask="x",IF(INDEX(RawDataRefData,$E459,0)&gt;0,INDEX(RawDataRefData,$E459,0)),""),1),"")</f>
        <v>1.5</v>
      </c>
      <c r="AL459" s="101">
        <f t="array" ref="AL459">IF($AI459,QUARTILE(IF(G2SelectionMask="x",IF(INDEX(RawDataRefData,$E459,0)&gt;0,INDEX(RawDataRefData,$E459,0)),""),3),"")</f>
        <v>3.5</v>
      </c>
      <c r="AM459" s="101">
        <f t="array" ref="AM459">IF($AI459,MIN(IF(G2SelectionMask="x",IF(INDEX(RawDataRefData,$E459,0)&gt;0,INDEX(RawDataRefData,$E459,0)),"")),"")</f>
        <v>1</v>
      </c>
      <c r="AN459" s="101">
        <f t="array" ref="AN459">IF($AI459,MAX(IF(G2SelectionMask="x",IF(INDEX(RawDataRefData,$E459,0)&gt;0,INDEX(RawDataRefData,$E459,0)),"")),"")</f>
        <v>4</v>
      </c>
      <c r="AO459" s="101">
        <f t="shared" si="160"/>
        <v>2.4545454545454546</v>
      </c>
      <c r="AP459" s="101">
        <f t="array" ref="AP459">IF($AI459,STDEVA(IF(G2SelectionMask="x",IF(INDEX(RawDataRefData,$E459,0)&gt;0,INDEX(RawDataRefData,$E459,0)),"")),"")</f>
        <v>1.213559752433836</v>
      </c>
      <c r="AQ459" s="100" t="b">
        <f t="shared" si="161"/>
        <v>0</v>
      </c>
      <c r="AR459" s="100" t="str">
        <f t="array" ref="AR459">IF($AQ459,MEDIAN(IF(G3SelectionMask="x",IF(INDEX(RawDataRefData,$E459,0)&gt;0,INDEX(RawDataRefData,$E459,0)),"")),"")</f>
        <v/>
      </c>
      <c r="AS459" s="100" t="str">
        <f t="array" ref="AS459">IF($AQ459,QUARTILE(IF(G3SelectionMask="x",IF(INDEX(RawDataRefData,$E459,0)&gt;0,INDEX(RawDataRefData,$E459,0)),""),1),"")</f>
        <v/>
      </c>
      <c r="AT459" s="100" t="str">
        <f t="array" ref="AT459">IF($AQ459,QUARTILE(IF(G3SelectionMask="x",IF(INDEX(RawDataRefData,$E459,0)&gt;0,INDEX(RawDataRefData,$E459,0)),""),3),"")</f>
        <v/>
      </c>
      <c r="AU459" s="100" t="str">
        <f t="array" ref="AU459">IF($AQ459,MIN(IF(G3SelectionMask="x",IF(INDEX(RawDataRefData,$E459,0)&gt;0,INDEX(RawDataRefData,$E459,0)),"")),"")</f>
        <v/>
      </c>
      <c r="AV459" s="100" t="str">
        <f t="array" ref="AV459">IF($AQ459,MAX(IF(G3SelectionMask="x",IF(INDEX(RawDataRefData,$E459,0)&gt;0,INDEX(RawDataRefData,$E459,0)),"")),"")</f>
        <v/>
      </c>
      <c r="AW459" s="100" t="str">
        <f t="shared" si="162"/>
        <v/>
      </c>
      <c r="AX459" s="100" t="str">
        <f t="array" ref="AX459">IF($AQ459,STDEVA(IF(G3SelectionMask="x",IF(INDEX(RawDataRefData,$E459,0)&gt;0,INDEX(RawDataRefData,$E459,0)),"")),"")</f>
        <v/>
      </c>
      <c r="AY459" s="101" t="b">
        <f t="shared" si="163"/>
        <v>0</v>
      </c>
      <c r="AZ459" s="101" t="str">
        <f t="array" ref="AZ459">IF($AY459,MEDIAN(IF(G4SelectionMask="x",IF(INDEX(RawDataRefData,$E459,0)&gt;0,INDEX(RawDataRefData,$E459,0)),"")),"")</f>
        <v/>
      </c>
      <c r="BA459" s="101" t="str">
        <f t="array" ref="BA459">IF($AY459,QUARTILE(IF(G4SelectionMask="x",IF(INDEX(RawDataRefData,$E459,0)&gt;0,INDEX(RawDataRefData,$E459,0)),""),1),"")</f>
        <v/>
      </c>
      <c r="BB459" s="101" t="str">
        <f t="array" ref="BB459">IF($AY459,QUARTILE(IF(G4SelectionMask="x",IF(INDEX(RawDataRefData,$E459,0)&gt;0,INDEX(RawDataRefData,$E459,0)),""),3),"")</f>
        <v/>
      </c>
      <c r="BC459" s="101" t="str">
        <f t="array" ref="BC459">IF($AY459,MIN(IF(G4SelectionMask="x",IF(INDEX(RawDataRefData,$E459,0)&gt;0,INDEX(RawDataRefData,$E459,0)),"")),"")</f>
        <v/>
      </c>
      <c r="BD459" s="101" t="str">
        <f t="array" ref="BD459">IF($AY459,MAX(IF(G4SelectionMask="x",IF(INDEX(RawDataRefData,$E459,0)&gt;0,INDEX(RawDataRefData,$E459,0)),"")),"")</f>
        <v/>
      </c>
      <c r="BE459" s="101" t="str">
        <f t="shared" si="164"/>
        <v/>
      </c>
      <c r="BF459" s="101" t="str">
        <f t="array" ref="BF459">IF($AY459,STDEVA(IF(G4SelectionMask="x",IF(INDEX(RawDataRefData,$E459,0)&gt;0,INDEX(RawDataRefData,$E459,0)),"")),"")</f>
        <v/>
      </c>
      <c r="BG459" s="100" t="b">
        <f t="shared" si="165"/>
        <v>0</v>
      </c>
      <c r="BH459" s="100" t="str">
        <f t="array" ref="BH459">IF($BG459,MEDIAN(IF(G5SelectionMask="x",IF(INDEX(RawDataRefData,$E459,0)&gt;0,INDEX(RawDataRefData,$E459,0)),"")),"")</f>
        <v/>
      </c>
      <c r="BI459" s="100" t="str">
        <f t="array" ref="BI459">IF($BG459,QUARTILE(IF(G5SelectionMask="x",IF(INDEX(RawDataRefData,$E459,0)&gt;0,INDEX(RawDataRefData,$E459,0)),""),1),"")</f>
        <v/>
      </c>
      <c r="BJ459" s="100" t="str">
        <f t="array" ref="BJ459">IF($BG459,QUARTILE(IF(G5SelectionMask="x",IF(INDEX(RawDataRefData,$E459,0)&gt;0,INDEX(RawDataRefData,$E459,0)),""),3),"")</f>
        <v/>
      </c>
      <c r="BK459" s="100" t="str">
        <f t="array" ref="BK459">IF($BG459,MIN(IF(G5SelectionMask="x",IF(INDEX(RawDataRefData,$E459,0)&gt;0,INDEX(RawDataRefData,$E459,0)),"")),"")</f>
        <v/>
      </c>
      <c r="BL459" s="100" t="str">
        <f t="array" ref="BL459">IF($BG459,MAX(IF(G5SelectionMask="x",IF(INDEX(RawDataRefData,$E459,0)&gt;0,INDEX(RawDataRefData,$E459,0)),"")),"")</f>
        <v/>
      </c>
      <c r="BM459" s="100" t="str">
        <f t="shared" si="166"/>
        <v/>
      </c>
      <c r="BN459" s="103" t="str">
        <f t="array" ref="BN459">IF($BG459,STDEVA(IF(G5SelectionMask="x",IF(INDEX(RawDataRefData,$E459,0)&gt;0,INDEX(RawDataRefData,$E459,0)),"")),"")</f>
        <v/>
      </c>
      <c r="BO459" s="104"/>
      <c r="BP459" s="105">
        <v>3</v>
      </c>
      <c r="BQ459" s="105">
        <v>1</v>
      </c>
      <c r="BR459" s="105">
        <v>3</v>
      </c>
      <c r="BS459" s="105">
        <v>2</v>
      </c>
      <c r="BT459" s="105">
        <v>2</v>
      </c>
      <c r="BU459" s="105">
        <v>4</v>
      </c>
      <c r="BV459" s="105">
        <v>4</v>
      </c>
      <c r="BW459" s="105">
        <v>3</v>
      </c>
      <c r="BX459" s="105">
        <v>4</v>
      </c>
      <c r="BY459" s="105">
        <v>4</v>
      </c>
      <c r="BZ459" s="105">
        <v>2</v>
      </c>
      <c r="CA459" s="105">
        <v>1</v>
      </c>
      <c r="CB459" s="105">
        <v>1</v>
      </c>
      <c r="CC459" s="105">
        <v>2</v>
      </c>
      <c r="CD459" s="105">
        <v>4</v>
      </c>
    </row>
    <row r="460" spans="1:82" x14ac:dyDescent="0.2">
      <c r="A460" s="33">
        <f t="shared" si="167"/>
        <v>0</v>
      </c>
      <c r="B460" s="209"/>
      <c r="C460" s="194"/>
      <c r="D460" s="203"/>
      <c r="E460" s="72">
        <f t="shared" si="159"/>
        <v>451</v>
      </c>
      <c r="F460" s="9" t="s">
        <v>1970</v>
      </c>
      <c r="G460" s="9" t="s">
        <v>2748</v>
      </c>
      <c r="H460" s="9" t="s">
        <v>57</v>
      </c>
      <c r="I460" s="9" t="s">
        <v>59</v>
      </c>
      <c r="K460" s="100">
        <f t="shared" si="144"/>
        <v>4</v>
      </c>
      <c r="L460" s="100"/>
      <c r="M460" s="100"/>
      <c r="N460" s="100"/>
      <c r="O460" s="100"/>
      <c r="P460" s="101">
        <f t="shared" si="145"/>
        <v>1</v>
      </c>
      <c r="Q460" s="102">
        <f t="shared" si="146"/>
        <v>2</v>
      </c>
      <c r="R460" s="102">
        <f t="shared" si="147"/>
        <v>1</v>
      </c>
      <c r="S460" s="102">
        <f t="shared" si="148"/>
        <v>1</v>
      </c>
      <c r="T460" s="102">
        <f t="shared" si="149"/>
        <v>2</v>
      </c>
      <c r="U460" s="102">
        <f t="shared" si="150"/>
        <v>4</v>
      </c>
      <c r="V460" s="102">
        <f t="shared" si="151"/>
        <v>3</v>
      </c>
      <c r="W460" s="102">
        <f t="shared" si="152"/>
        <v>1</v>
      </c>
      <c r="X460" s="102">
        <f t="shared" si="153"/>
        <v>2</v>
      </c>
      <c r="Y460" s="102">
        <f t="shared" si="154"/>
        <v>3</v>
      </c>
      <c r="Z460" s="102">
        <f t="shared" si="155"/>
        <v>1</v>
      </c>
      <c r="AA460" s="100" t="b">
        <f t="shared" si="156"/>
        <v>1</v>
      </c>
      <c r="AB460" s="100">
        <f t="array" ref="AB460">IF($AA460,MEDIAN(IF(G1SelectionMask="x",IF(INDEX(RawDataRefData,$E460,0)&gt;0,INDEX(RawDataRefData,$E460,0)),"")),"")</f>
        <v>2</v>
      </c>
      <c r="AC460" s="100">
        <f t="array" ref="AC460">IF($AA460,QUARTILE(IF(G1SelectionMask="x",IF(INDEX(RawDataRefData,$E460,0)&gt;0,INDEX(RawDataRefData,$E460,0)),""),1),"")</f>
        <v>1</v>
      </c>
      <c r="AD460" s="100">
        <f t="array" ref="AD460">IF($AA460,QUARTILE(IF(G1SelectionMask="x",IF(INDEX(RawDataRefData,$E460,0)&gt;0,INDEX(RawDataRefData,$E460,0)),""),3),"")</f>
        <v>2.5</v>
      </c>
      <c r="AE460" s="100">
        <f t="array" ref="AE460">IF($AA460,MIN(IF(G1SelectionMask="x",IF(INDEX(RawDataRefData,$E460,0)&gt;0,INDEX(RawDataRefData,$E460,0)),"")),"")</f>
        <v>1</v>
      </c>
      <c r="AF460" s="100">
        <f t="array" ref="AF460">IF($AA460,MAX(IF(G1SelectionMask="x",IF(INDEX(RawDataRefData,$E460,0)&gt;0,INDEX(RawDataRefData,$E460,0)),"")),"")</f>
        <v>4</v>
      </c>
      <c r="AG460" s="100">
        <f t="shared" si="157"/>
        <v>1.9090909090909092</v>
      </c>
      <c r="AH460" s="100">
        <f t="array" ref="AH460">IF($AA460,STDEVA(IF(G1SelectionMask="x",IF(INDEX(RawDataRefData,$E460,0)&gt;0,INDEX(RawDataRefData,$E460,0)),"")),"")</f>
        <v>1.0444659357341868</v>
      </c>
      <c r="AI460" s="101" t="b">
        <f t="shared" si="158"/>
        <v>1</v>
      </c>
      <c r="AJ460" s="101">
        <f t="array" ref="AJ460">IF($AI460,MEDIAN(IF(G2SelectionMask="x",IF(INDEX(RawDataRefData,$E460,0)&gt;0,INDEX(RawDataRefData,$E460,0)),"")),"")</f>
        <v>2</v>
      </c>
      <c r="AK460" s="101">
        <f t="array" ref="AK460">IF($AI460,QUARTILE(IF(G2SelectionMask="x",IF(INDEX(RawDataRefData,$E460,0)&gt;0,INDEX(RawDataRefData,$E460,0)),""),1),"")</f>
        <v>1</v>
      </c>
      <c r="AL460" s="101">
        <f t="array" ref="AL460">IF($AI460,QUARTILE(IF(G2SelectionMask="x",IF(INDEX(RawDataRefData,$E460,0)&gt;0,INDEX(RawDataRefData,$E460,0)),""),3),"")</f>
        <v>3</v>
      </c>
      <c r="AM460" s="101">
        <f t="array" ref="AM460">IF($AI460,MIN(IF(G2SelectionMask="x",IF(INDEX(RawDataRefData,$E460,0)&gt;0,INDEX(RawDataRefData,$E460,0)),"")),"")</f>
        <v>1</v>
      </c>
      <c r="AN460" s="101">
        <f t="array" ref="AN460">IF($AI460,MAX(IF(G2SelectionMask="x",IF(INDEX(RawDataRefData,$E460,0)&gt;0,INDEX(RawDataRefData,$E460,0)),"")),"")</f>
        <v>3</v>
      </c>
      <c r="AO460" s="101">
        <f t="shared" si="160"/>
        <v>2</v>
      </c>
      <c r="AP460" s="101">
        <f t="array" ref="AP460">IF($AI460,STDEVA(IF(G2SelectionMask="x",IF(INDEX(RawDataRefData,$E460,0)&gt;0,INDEX(RawDataRefData,$E460,0)),"")),"")</f>
        <v>0.89442719099991586</v>
      </c>
      <c r="AQ460" s="100" t="b">
        <f t="shared" si="161"/>
        <v>0</v>
      </c>
      <c r="AR460" s="100" t="str">
        <f t="array" ref="AR460">IF($AQ460,MEDIAN(IF(G3SelectionMask="x",IF(INDEX(RawDataRefData,$E460,0)&gt;0,INDEX(RawDataRefData,$E460,0)),"")),"")</f>
        <v/>
      </c>
      <c r="AS460" s="100" t="str">
        <f t="array" ref="AS460">IF($AQ460,QUARTILE(IF(G3SelectionMask="x",IF(INDEX(RawDataRefData,$E460,0)&gt;0,INDEX(RawDataRefData,$E460,0)),""),1),"")</f>
        <v/>
      </c>
      <c r="AT460" s="100" t="str">
        <f t="array" ref="AT460">IF($AQ460,QUARTILE(IF(G3SelectionMask="x",IF(INDEX(RawDataRefData,$E460,0)&gt;0,INDEX(RawDataRefData,$E460,0)),""),3),"")</f>
        <v/>
      </c>
      <c r="AU460" s="100" t="str">
        <f t="array" ref="AU460">IF($AQ460,MIN(IF(G3SelectionMask="x",IF(INDEX(RawDataRefData,$E460,0)&gt;0,INDEX(RawDataRefData,$E460,0)),"")),"")</f>
        <v/>
      </c>
      <c r="AV460" s="100" t="str">
        <f t="array" ref="AV460">IF($AQ460,MAX(IF(G3SelectionMask="x",IF(INDEX(RawDataRefData,$E460,0)&gt;0,INDEX(RawDataRefData,$E460,0)),"")),"")</f>
        <v/>
      </c>
      <c r="AW460" s="100" t="str">
        <f t="shared" si="162"/>
        <v/>
      </c>
      <c r="AX460" s="100" t="str">
        <f t="array" ref="AX460">IF($AQ460,STDEVA(IF(G3SelectionMask="x",IF(INDEX(RawDataRefData,$E460,0)&gt;0,INDEX(RawDataRefData,$E460,0)),"")),"")</f>
        <v/>
      </c>
      <c r="AY460" s="101" t="b">
        <f t="shared" si="163"/>
        <v>0</v>
      </c>
      <c r="AZ460" s="101" t="str">
        <f t="array" ref="AZ460">IF($AY460,MEDIAN(IF(G4SelectionMask="x",IF(INDEX(RawDataRefData,$E460,0)&gt;0,INDEX(RawDataRefData,$E460,0)),"")),"")</f>
        <v/>
      </c>
      <c r="BA460" s="101" t="str">
        <f t="array" ref="BA460">IF($AY460,QUARTILE(IF(G4SelectionMask="x",IF(INDEX(RawDataRefData,$E460,0)&gt;0,INDEX(RawDataRefData,$E460,0)),""),1),"")</f>
        <v/>
      </c>
      <c r="BB460" s="101" t="str">
        <f t="array" ref="BB460">IF($AY460,QUARTILE(IF(G4SelectionMask="x",IF(INDEX(RawDataRefData,$E460,0)&gt;0,INDEX(RawDataRefData,$E460,0)),""),3),"")</f>
        <v/>
      </c>
      <c r="BC460" s="101" t="str">
        <f t="array" ref="BC460">IF($AY460,MIN(IF(G4SelectionMask="x",IF(INDEX(RawDataRefData,$E460,0)&gt;0,INDEX(RawDataRefData,$E460,0)),"")),"")</f>
        <v/>
      </c>
      <c r="BD460" s="101" t="str">
        <f t="array" ref="BD460">IF($AY460,MAX(IF(G4SelectionMask="x",IF(INDEX(RawDataRefData,$E460,0)&gt;0,INDEX(RawDataRefData,$E460,0)),"")),"")</f>
        <v/>
      </c>
      <c r="BE460" s="101" t="str">
        <f t="shared" si="164"/>
        <v/>
      </c>
      <c r="BF460" s="101" t="str">
        <f t="array" ref="BF460">IF($AY460,STDEVA(IF(G4SelectionMask="x",IF(INDEX(RawDataRefData,$E460,0)&gt;0,INDEX(RawDataRefData,$E460,0)),"")),"")</f>
        <v/>
      </c>
      <c r="BG460" s="100" t="b">
        <f t="shared" si="165"/>
        <v>0</v>
      </c>
      <c r="BH460" s="100" t="str">
        <f t="array" ref="BH460">IF($BG460,MEDIAN(IF(G5SelectionMask="x",IF(INDEX(RawDataRefData,$E460,0)&gt;0,INDEX(RawDataRefData,$E460,0)),"")),"")</f>
        <v/>
      </c>
      <c r="BI460" s="100" t="str">
        <f t="array" ref="BI460">IF($BG460,QUARTILE(IF(G5SelectionMask="x",IF(INDEX(RawDataRefData,$E460,0)&gt;0,INDEX(RawDataRefData,$E460,0)),""),1),"")</f>
        <v/>
      </c>
      <c r="BJ460" s="100" t="str">
        <f t="array" ref="BJ460">IF($BG460,QUARTILE(IF(G5SelectionMask="x",IF(INDEX(RawDataRefData,$E460,0)&gt;0,INDEX(RawDataRefData,$E460,0)),""),3),"")</f>
        <v/>
      </c>
      <c r="BK460" s="100" t="str">
        <f t="array" ref="BK460">IF($BG460,MIN(IF(G5SelectionMask="x",IF(INDEX(RawDataRefData,$E460,0)&gt;0,INDEX(RawDataRefData,$E460,0)),"")),"")</f>
        <v/>
      </c>
      <c r="BL460" s="100" t="str">
        <f t="array" ref="BL460">IF($BG460,MAX(IF(G5SelectionMask="x",IF(INDEX(RawDataRefData,$E460,0)&gt;0,INDEX(RawDataRefData,$E460,0)),"")),"")</f>
        <v/>
      </c>
      <c r="BM460" s="100" t="str">
        <f t="shared" si="166"/>
        <v/>
      </c>
      <c r="BN460" s="103" t="str">
        <f t="array" ref="BN460">IF($BG460,STDEVA(IF(G5SelectionMask="x",IF(INDEX(RawDataRefData,$E460,0)&gt;0,INDEX(RawDataRefData,$E460,0)),"")),"")</f>
        <v/>
      </c>
      <c r="BO460" s="104"/>
      <c r="BP460" s="105">
        <v>4</v>
      </c>
      <c r="BQ460" s="105">
        <v>1</v>
      </c>
      <c r="BR460" s="105">
        <v>2</v>
      </c>
      <c r="BS460" s="105">
        <v>1</v>
      </c>
      <c r="BT460" s="105">
        <v>1</v>
      </c>
      <c r="BU460" s="105">
        <v>2</v>
      </c>
      <c r="BV460" s="105">
        <v>4</v>
      </c>
      <c r="BW460" s="105">
        <v>3</v>
      </c>
      <c r="BX460" s="105">
        <v>1</v>
      </c>
      <c r="BY460" s="105">
        <v>2</v>
      </c>
      <c r="BZ460" s="105">
        <v>3</v>
      </c>
      <c r="CA460" s="105">
        <v>1</v>
      </c>
      <c r="CB460" s="105">
        <v>3</v>
      </c>
      <c r="CC460" s="105">
        <v>2</v>
      </c>
      <c r="CD460" s="105">
        <v>3</v>
      </c>
    </row>
    <row r="461" spans="1:82" ht="13.5" thickBot="1" x14ac:dyDescent="0.25">
      <c r="A461" s="33">
        <f t="shared" si="167"/>
        <v>0</v>
      </c>
      <c r="B461" s="209"/>
      <c r="C461" s="194"/>
      <c r="D461" s="204"/>
      <c r="E461" s="72">
        <f t="shared" si="159"/>
        <v>452</v>
      </c>
      <c r="F461" s="9" t="s">
        <v>1971</v>
      </c>
      <c r="G461" s="9" t="s">
        <v>2749</v>
      </c>
      <c r="H461" s="9" t="s">
        <v>57</v>
      </c>
      <c r="I461" s="9" t="s">
        <v>59</v>
      </c>
      <c r="K461" s="100">
        <f t="shared" si="144"/>
        <v>2</v>
      </c>
      <c r="L461" s="100"/>
      <c r="M461" s="100"/>
      <c r="N461" s="100"/>
      <c r="O461" s="100"/>
      <c r="P461" s="101">
        <f t="shared" si="145"/>
        <v>1</v>
      </c>
      <c r="Q461" s="102">
        <f t="shared" si="146"/>
        <v>2</v>
      </c>
      <c r="R461" s="102">
        <f t="shared" si="147"/>
        <v>2</v>
      </c>
      <c r="S461" s="102">
        <f t="shared" si="148"/>
        <v>4</v>
      </c>
      <c r="T461" s="102">
        <f t="shared" si="149"/>
        <v>1</v>
      </c>
      <c r="U461" s="102">
        <f t="shared" si="150"/>
        <v>3</v>
      </c>
      <c r="V461" s="102">
        <f t="shared" si="151"/>
        <v>4</v>
      </c>
      <c r="W461" s="102">
        <f t="shared" si="152"/>
        <v>2</v>
      </c>
      <c r="X461" s="102">
        <f t="shared" si="153"/>
        <v>3</v>
      </c>
      <c r="Y461" s="102">
        <f t="shared" si="154"/>
        <v>3</v>
      </c>
      <c r="Z461" s="102">
        <f t="shared" si="155"/>
        <v>4</v>
      </c>
      <c r="AA461" s="100" t="b">
        <f t="shared" si="156"/>
        <v>1</v>
      </c>
      <c r="AB461" s="100">
        <f t="array" ref="AB461">IF($AA461,MEDIAN(IF(G1SelectionMask="x",IF(INDEX(RawDataRefData,$E461,0)&gt;0,INDEX(RawDataRefData,$E461,0)),"")),"")</f>
        <v>3</v>
      </c>
      <c r="AC461" s="100">
        <f t="array" ref="AC461">IF($AA461,QUARTILE(IF(G1SelectionMask="x",IF(INDEX(RawDataRefData,$E461,0)&gt;0,INDEX(RawDataRefData,$E461,0)),""),1),"")</f>
        <v>2</v>
      </c>
      <c r="AD461" s="100">
        <f t="array" ref="AD461">IF($AA461,QUARTILE(IF(G1SelectionMask="x",IF(INDEX(RawDataRefData,$E461,0)&gt;0,INDEX(RawDataRefData,$E461,0)),""),3),"")</f>
        <v>3.5</v>
      </c>
      <c r="AE461" s="100">
        <f t="array" ref="AE461">IF($AA461,MIN(IF(G1SelectionMask="x",IF(INDEX(RawDataRefData,$E461,0)&gt;0,INDEX(RawDataRefData,$E461,0)),"")),"")</f>
        <v>1</v>
      </c>
      <c r="AF461" s="100">
        <f t="array" ref="AF461">IF($AA461,MAX(IF(G1SelectionMask="x",IF(INDEX(RawDataRefData,$E461,0)&gt;0,INDEX(RawDataRefData,$E461,0)),"")),"")</f>
        <v>4</v>
      </c>
      <c r="AG461" s="100">
        <f t="shared" si="157"/>
        <v>2.6363636363636362</v>
      </c>
      <c r="AH461" s="100">
        <f t="array" ref="AH461">IF($AA461,STDEVA(IF(G1SelectionMask="x",IF(INDEX(RawDataRefData,$E461,0)&gt;0,INDEX(RawDataRefData,$E461,0)),"")),"")</f>
        <v>1.1200649331826502</v>
      </c>
      <c r="AI461" s="101" t="b">
        <f t="shared" si="158"/>
        <v>1</v>
      </c>
      <c r="AJ461" s="101">
        <f t="array" ref="AJ461">IF($AI461,MEDIAN(IF(G2SelectionMask="x",IF(INDEX(RawDataRefData,$E461,0)&gt;0,INDEX(RawDataRefData,$E461,0)),"")),"")</f>
        <v>3</v>
      </c>
      <c r="AK461" s="101">
        <f t="array" ref="AK461">IF($AI461,QUARTILE(IF(G2SelectionMask="x",IF(INDEX(RawDataRefData,$E461,0)&gt;0,INDEX(RawDataRefData,$E461,0)),""),1),"")</f>
        <v>1.5</v>
      </c>
      <c r="AL461" s="101">
        <f t="array" ref="AL461">IF($AI461,QUARTILE(IF(G2SelectionMask="x",IF(INDEX(RawDataRefData,$E461,0)&gt;0,INDEX(RawDataRefData,$E461,0)),""),3),"")</f>
        <v>4</v>
      </c>
      <c r="AM461" s="101">
        <f t="array" ref="AM461">IF($AI461,MIN(IF(G2SelectionMask="x",IF(INDEX(RawDataRefData,$E461,0)&gt;0,INDEX(RawDataRefData,$E461,0)),"")),"")</f>
        <v>1</v>
      </c>
      <c r="AN461" s="101">
        <f t="array" ref="AN461">IF($AI461,MAX(IF(G2SelectionMask="x",IF(INDEX(RawDataRefData,$E461,0)&gt;0,INDEX(RawDataRefData,$E461,0)),"")),"")</f>
        <v>4</v>
      </c>
      <c r="AO461" s="101">
        <f t="shared" si="160"/>
        <v>2.7272727272727271</v>
      </c>
      <c r="AP461" s="101">
        <f t="array" ref="AP461">IF($AI461,STDEVA(IF(G2SelectionMask="x",IF(INDEX(RawDataRefData,$E461,0)&gt;0,INDEX(RawDataRefData,$E461,0)),"")),"")</f>
        <v>1.3483997249264843</v>
      </c>
      <c r="AQ461" s="100" t="b">
        <f t="shared" si="161"/>
        <v>0</v>
      </c>
      <c r="AR461" s="100" t="str">
        <f t="array" ref="AR461">IF($AQ461,MEDIAN(IF(G3SelectionMask="x",IF(INDEX(RawDataRefData,$E461,0)&gt;0,INDEX(RawDataRefData,$E461,0)),"")),"")</f>
        <v/>
      </c>
      <c r="AS461" s="100" t="str">
        <f t="array" ref="AS461">IF($AQ461,QUARTILE(IF(G3SelectionMask="x",IF(INDEX(RawDataRefData,$E461,0)&gt;0,INDEX(RawDataRefData,$E461,0)),""),1),"")</f>
        <v/>
      </c>
      <c r="AT461" s="100" t="str">
        <f t="array" ref="AT461">IF($AQ461,QUARTILE(IF(G3SelectionMask="x",IF(INDEX(RawDataRefData,$E461,0)&gt;0,INDEX(RawDataRefData,$E461,0)),""),3),"")</f>
        <v/>
      </c>
      <c r="AU461" s="100" t="str">
        <f t="array" ref="AU461">IF($AQ461,MIN(IF(G3SelectionMask="x",IF(INDEX(RawDataRefData,$E461,0)&gt;0,INDEX(RawDataRefData,$E461,0)),"")),"")</f>
        <v/>
      </c>
      <c r="AV461" s="100" t="str">
        <f t="array" ref="AV461">IF($AQ461,MAX(IF(G3SelectionMask="x",IF(INDEX(RawDataRefData,$E461,0)&gt;0,INDEX(RawDataRefData,$E461,0)),"")),"")</f>
        <v/>
      </c>
      <c r="AW461" s="100" t="str">
        <f t="shared" si="162"/>
        <v/>
      </c>
      <c r="AX461" s="100" t="str">
        <f t="array" ref="AX461">IF($AQ461,STDEVA(IF(G3SelectionMask="x",IF(INDEX(RawDataRefData,$E461,0)&gt;0,INDEX(RawDataRefData,$E461,0)),"")),"")</f>
        <v/>
      </c>
      <c r="AY461" s="101" t="b">
        <f t="shared" si="163"/>
        <v>0</v>
      </c>
      <c r="AZ461" s="101" t="str">
        <f t="array" ref="AZ461">IF($AY461,MEDIAN(IF(G4SelectionMask="x",IF(INDEX(RawDataRefData,$E461,0)&gt;0,INDEX(RawDataRefData,$E461,0)),"")),"")</f>
        <v/>
      </c>
      <c r="BA461" s="101" t="str">
        <f t="array" ref="BA461">IF($AY461,QUARTILE(IF(G4SelectionMask="x",IF(INDEX(RawDataRefData,$E461,0)&gt;0,INDEX(RawDataRefData,$E461,0)),""),1),"")</f>
        <v/>
      </c>
      <c r="BB461" s="101" t="str">
        <f t="array" ref="BB461">IF($AY461,QUARTILE(IF(G4SelectionMask="x",IF(INDEX(RawDataRefData,$E461,0)&gt;0,INDEX(RawDataRefData,$E461,0)),""),3),"")</f>
        <v/>
      </c>
      <c r="BC461" s="101" t="str">
        <f t="array" ref="BC461">IF($AY461,MIN(IF(G4SelectionMask="x",IF(INDEX(RawDataRefData,$E461,0)&gt;0,INDEX(RawDataRefData,$E461,0)),"")),"")</f>
        <v/>
      </c>
      <c r="BD461" s="101" t="str">
        <f t="array" ref="BD461">IF($AY461,MAX(IF(G4SelectionMask="x",IF(INDEX(RawDataRefData,$E461,0)&gt;0,INDEX(RawDataRefData,$E461,0)),"")),"")</f>
        <v/>
      </c>
      <c r="BE461" s="101" t="str">
        <f t="shared" si="164"/>
        <v/>
      </c>
      <c r="BF461" s="101" t="str">
        <f t="array" ref="BF461">IF($AY461,STDEVA(IF(G4SelectionMask="x",IF(INDEX(RawDataRefData,$E461,0)&gt;0,INDEX(RawDataRefData,$E461,0)),"")),"")</f>
        <v/>
      </c>
      <c r="BG461" s="100" t="b">
        <f t="shared" si="165"/>
        <v>0</v>
      </c>
      <c r="BH461" s="100" t="str">
        <f t="array" ref="BH461">IF($BG461,MEDIAN(IF(G5SelectionMask="x",IF(INDEX(RawDataRefData,$E461,0)&gt;0,INDEX(RawDataRefData,$E461,0)),"")),"")</f>
        <v/>
      </c>
      <c r="BI461" s="100" t="str">
        <f t="array" ref="BI461">IF($BG461,QUARTILE(IF(G5SelectionMask="x",IF(INDEX(RawDataRefData,$E461,0)&gt;0,INDEX(RawDataRefData,$E461,0)),""),1),"")</f>
        <v/>
      </c>
      <c r="BJ461" s="100" t="str">
        <f t="array" ref="BJ461">IF($BG461,QUARTILE(IF(G5SelectionMask="x",IF(INDEX(RawDataRefData,$E461,0)&gt;0,INDEX(RawDataRefData,$E461,0)),""),3),"")</f>
        <v/>
      </c>
      <c r="BK461" s="100" t="str">
        <f t="array" ref="BK461">IF($BG461,MIN(IF(G5SelectionMask="x",IF(INDEX(RawDataRefData,$E461,0)&gt;0,INDEX(RawDataRefData,$E461,0)),"")),"")</f>
        <v/>
      </c>
      <c r="BL461" s="100" t="str">
        <f t="array" ref="BL461">IF($BG461,MAX(IF(G5SelectionMask="x",IF(INDEX(RawDataRefData,$E461,0)&gt;0,INDEX(RawDataRefData,$E461,0)),"")),"")</f>
        <v/>
      </c>
      <c r="BM461" s="100" t="str">
        <f t="shared" si="166"/>
        <v/>
      </c>
      <c r="BN461" s="103" t="str">
        <f t="array" ref="BN461">IF($BG461,STDEVA(IF(G5SelectionMask="x",IF(INDEX(RawDataRefData,$E461,0)&gt;0,INDEX(RawDataRefData,$E461,0)),"")),"")</f>
        <v/>
      </c>
      <c r="BO461" s="104"/>
      <c r="BP461" s="105">
        <v>2</v>
      </c>
      <c r="BQ461" s="105">
        <v>1</v>
      </c>
      <c r="BR461" s="105">
        <v>2</v>
      </c>
      <c r="BS461" s="105">
        <v>2</v>
      </c>
      <c r="BT461" s="105">
        <v>4</v>
      </c>
      <c r="BU461" s="105">
        <v>1</v>
      </c>
      <c r="BV461" s="105">
        <v>3</v>
      </c>
      <c r="BW461" s="105">
        <v>4</v>
      </c>
      <c r="BX461" s="105">
        <v>2</v>
      </c>
      <c r="BY461" s="105">
        <v>3</v>
      </c>
      <c r="BZ461" s="105">
        <v>3</v>
      </c>
      <c r="CA461" s="105">
        <v>4</v>
      </c>
      <c r="CB461" s="105">
        <v>4</v>
      </c>
      <c r="CC461" s="105">
        <v>1</v>
      </c>
      <c r="CD461" s="105">
        <v>4</v>
      </c>
    </row>
    <row r="462" spans="1:82" x14ac:dyDescent="0.2">
      <c r="A462" s="33">
        <f t="shared" si="167"/>
        <v>0</v>
      </c>
      <c r="B462" s="209"/>
      <c r="C462" s="194"/>
      <c r="D462" s="202" t="s">
        <v>58</v>
      </c>
      <c r="E462" s="72">
        <f t="shared" si="159"/>
        <v>453</v>
      </c>
      <c r="F462" s="9" t="s">
        <v>1972</v>
      </c>
      <c r="G462" s="9" t="s">
        <v>2784</v>
      </c>
      <c r="H462" s="9" t="s">
        <v>57</v>
      </c>
      <c r="I462" s="9" t="s">
        <v>58</v>
      </c>
      <c r="J462" s="9" t="s">
        <v>1741</v>
      </c>
      <c r="K462" s="100">
        <f t="shared" si="144"/>
        <v>3</v>
      </c>
      <c r="L462" s="100"/>
      <c r="M462" s="100"/>
      <c r="N462" s="100"/>
      <c r="O462" s="100"/>
      <c r="P462" s="101">
        <f t="shared" si="145"/>
        <v>4</v>
      </c>
      <c r="Q462" s="102">
        <f t="shared" si="146"/>
        <v>3</v>
      </c>
      <c r="R462" s="102">
        <f t="shared" si="147"/>
        <v>1</v>
      </c>
      <c r="S462" s="102">
        <f t="shared" si="148"/>
        <v>3</v>
      </c>
      <c r="T462" s="102">
        <f t="shared" si="149"/>
        <v>2</v>
      </c>
      <c r="U462" s="102">
        <f t="shared" si="150"/>
        <v>2</v>
      </c>
      <c r="V462" s="102">
        <f t="shared" si="151"/>
        <v>4</v>
      </c>
      <c r="W462" s="102">
        <f t="shared" si="152"/>
        <v>2</v>
      </c>
      <c r="X462" s="102">
        <f t="shared" si="153"/>
        <v>1</v>
      </c>
      <c r="Y462" s="102">
        <f t="shared" si="154"/>
        <v>1</v>
      </c>
      <c r="Z462" s="102">
        <f t="shared" si="155"/>
        <v>4</v>
      </c>
      <c r="AA462" s="100" t="b">
        <f t="shared" si="156"/>
        <v>1</v>
      </c>
      <c r="AB462" s="100">
        <f t="array" ref="AB462">IF($AA462,MEDIAN(IF(G1SelectionMask="x",IF(INDEX(RawDataRefData,$E462,0)&gt;0,INDEX(RawDataRefData,$E462,0)),"")),"")</f>
        <v>2</v>
      </c>
      <c r="AC462" s="100">
        <f t="array" ref="AC462">IF($AA462,QUARTILE(IF(G1SelectionMask="x",IF(INDEX(RawDataRefData,$E462,0)&gt;0,INDEX(RawDataRefData,$E462,0)),""),1),"")</f>
        <v>1.5</v>
      </c>
      <c r="AD462" s="100">
        <f t="array" ref="AD462">IF($AA462,QUARTILE(IF(G1SelectionMask="x",IF(INDEX(RawDataRefData,$E462,0)&gt;0,INDEX(RawDataRefData,$E462,0)),""),3),"")</f>
        <v>3.5</v>
      </c>
      <c r="AE462" s="100">
        <f t="array" ref="AE462">IF($AA462,MIN(IF(G1SelectionMask="x",IF(INDEX(RawDataRefData,$E462,0)&gt;0,INDEX(RawDataRefData,$E462,0)),"")),"")</f>
        <v>1</v>
      </c>
      <c r="AF462" s="100">
        <f t="array" ref="AF462">IF($AA462,MAX(IF(G1SelectionMask="x",IF(INDEX(RawDataRefData,$E462,0)&gt;0,INDEX(RawDataRefData,$E462,0)),"")),"")</f>
        <v>4</v>
      </c>
      <c r="AG462" s="100">
        <f t="shared" si="157"/>
        <v>2.4545454545454546</v>
      </c>
      <c r="AH462" s="100">
        <f t="array" ref="AH462">IF($AA462,STDEVA(IF(G1SelectionMask="x",IF(INDEX(RawDataRefData,$E462,0)&gt;0,INDEX(RawDataRefData,$E462,0)),"")),"")</f>
        <v>1.213559752433836</v>
      </c>
      <c r="AI462" s="101" t="b">
        <f t="shared" si="158"/>
        <v>1</v>
      </c>
      <c r="AJ462" s="101">
        <f t="array" ref="AJ462">IF($AI462,MEDIAN(IF(G2SelectionMask="x",IF(INDEX(RawDataRefData,$E462,0)&gt;0,INDEX(RawDataRefData,$E462,0)),"")),"")</f>
        <v>2</v>
      </c>
      <c r="AK462" s="101">
        <f t="array" ref="AK462">IF($AI462,QUARTILE(IF(G2SelectionMask="x",IF(INDEX(RawDataRefData,$E462,0)&gt;0,INDEX(RawDataRefData,$E462,0)),""),1),"")</f>
        <v>2</v>
      </c>
      <c r="AL462" s="101">
        <f t="array" ref="AL462">IF($AI462,QUARTILE(IF(G2SelectionMask="x",IF(INDEX(RawDataRefData,$E462,0)&gt;0,INDEX(RawDataRefData,$E462,0)),""),3),"")</f>
        <v>3.5</v>
      </c>
      <c r="AM462" s="101">
        <f t="array" ref="AM462">IF($AI462,MIN(IF(G2SelectionMask="x",IF(INDEX(RawDataRefData,$E462,0)&gt;0,INDEX(RawDataRefData,$E462,0)),"")),"")</f>
        <v>1</v>
      </c>
      <c r="AN462" s="101">
        <f t="array" ref="AN462">IF($AI462,MAX(IF(G2SelectionMask="x",IF(INDEX(RawDataRefData,$E462,0)&gt;0,INDEX(RawDataRefData,$E462,0)),"")),"")</f>
        <v>4</v>
      </c>
      <c r="AO462" s="101">
        <f t="shared" si="160"/>
        <v>2.5454545454545454</v>
      </c>
      <c r="AP462" s="101">
        <f t="array" ref="AP462">IF($AI462,STDEVA(IF(G2SelectionMask="x",IF(INDEX(RawDataRefData,$E462,0)&gt;0,INDEX(RawDataRefData,$E462,0)),"")),"")</f>
        <v>1.1281521496355327</v>
      </c>
      <c r="AQ462" s="100" t="b">
        <f t="shared" si="161"/>
        <v>0</v>
      </c>
      <c r="AR462" s="100" t="str">
        <f t="array" ref="AR462">IF($AQ462,MEDIAN(IF(G3SelectionMask="x",IF(INDEX(RawDataRefData,$E462,0)&gt;0,INDEX(RawDataRefData,$E462,0)),"")),"")</f>
        <v/>
      </c>
      <c r="AS462" s="100" t="str">
        <f t="array" ref="AS462">IF($AQ462,QUARTILE(IF(G3SelectionMask="x",IF(INDEX(RawDataRefData,$E462,0)&gt;0,INDEX(RawDataRefData,$E462,0)),""),1),"")</f>
        <v/>
      </c>
      <c r="AT462" s="100" t="str">
        <f t="array" ref="AT462">IF($AQ462,QUARTILE(IF(G3SelectionMask="x",IF(INDEX(RawDataRefData,$E462,0)&gt;0,INDEX(RawDataRefData,$E462,0)),""),3),"")</f>
        <v/>
      </c>
      <c r="AU462" s="100" t="str">
        <f t="array" ref="AU462">IF($AQ462,MIN(IF(G3SelectionMask="x",IF(INDEX(RawDataRefData,$E462,0)&gt;0,INDEX(RawDataRefData,$E462,0)),"")),"")</f>
        <v/>
      </c>
      <c r="AV462" s="100" t="str">
        <f t="array" ref="AV462">IF($AQ462,MAX(IF(G3SelectionMask="x",IF(INDEX(RawDataRefData,$E462,0)&gt;0,INDEX(RawDataRefData,$E462,0)),"")),"")</f>
        <v/>
      </c>
      <c r="AW462" s="100" t="str">
        <f t="shared" si="162"/>
        <v/>
      </c>
      <c r="AX462" s="100" t="str">
        <f t="array" ref="AX462">IF($AQ462,STDEVA(IF(G3SelectionMask="x",IF(INDEX(RawDataRefData,$E462,0)&gt;0,INDEX(RawDataRefData,$E462,0)),"")),"")</f>
        <v/>
      </c>
      <c r="AY462" s="101" t="b">
        <f t="shared" si="163"/>
        <v>0</v>
      </c>
      <c r="AZ462" s="101" t="str">
        <f t="array" ref="AZ462">IF($AY462,MEDIAN(IF(G4SelectionMask="x",IF(INDEX(RawDataRefData,$E462,0)&gt;0,INDEX(RawDataRefData,$E462,0)),"")),"")</f>
        <v/>
      </c>
      <c r="BA462" s="101" t="str">
        <f t="array" ref="BA462">IF($AY462,QUARTILE(IF(G4SelectionMask="x",IF(INDEX(RawDataRefData,$E462,0)&gt;0,INDEX(RawDataRefData,$E462,0)),""),1),"")</f>
        <v/>
      </c>
      <c r="BB462" s="101" t="str">
        <f t="array" ref="BB462">IF($AY462,QUARTILE(IF(G4SelectionMask="x",IF(INDEX(RawDataRefData,$E462,0)&gt;0,INDEX(RawDataRefData,$E462,0)),""),3),"")</f>
        <v/>
      </c>
      <c r="BC462" s="101" t="str">
        <f t="array" ref="BC462">IF($AY462,MIN(IF(G4SelectionMask="x",IF(INDEX(RawDataRefData,$E462,0)&gt;0,INDEX(RawDataRefData,$E462,0)),"")),"")</f>
        <v/>
      </c>
      <c r="BD462" s="101" t="str">
        <f t="array" ref="BD462">IF($AY462,MAX(IF(G4SelectionMask="x",IF(INDEX(RawDataRefData,$E462,0)&gt;0,INDEX(RawDataRefData,$E462,0)),"")),"")</f>
        <v/>
      </c>
      <c r="BE462" s="101" t="str">
        <f t="shared" si="164"/>
        <v/>
      </c>
      <c r="BF462" s="101" t="str">
        <f t="array" ref="BF462">IF($AY462,STDEVA(IF(G4SelectionMask="x",IF(INDEX(RawDataRefData,$E462,0)&gt;0,INDEX(RawDataRefData,$E462,0)),"")),"")</f>
        <v/>
      </c>
      <c r="BG462" s="100" t="b">
        <f t="shared" si="165"/>
        <v>0</v>
      </c>
      <c r="BH462" s="100" t="str">
        <f t="array" ref="BH462">IF($BG462,MEDIAN(IF(G5SelectionMask="x",IF(INDEX(RawDataRefData,$E462,0)&gt;0,INDEX(RawDataRefData,$E462,0)),"")),"")</f>
        <v/>
      </c>
      <c r="BI462" s="100" t="str">
        <f t="array" ref="BI462">IF($BG462,QUARTILE(IF(G5SelectionMask="x",IF(INDEX(RawDataRefData,$E462,0)&gt;0,INDEX(RawDataRefData,$E462,0)),""),1),"")</f>
        <v/>
      </c>
      <c r="BJ462" s="100" t="str">
        <f t="array" ref="BJ462">IF($BG462,QUARTILE(IF(G5SelectionMask="x",IF(INDEX(RawDataRefData,$E462,0)&gt;0,INDEX(RawDataRefData,$E462,0)),""),3),"")</f>
        <v/>
      </c>
      <c r="BK462" s="100" t="str">
        <f t="array" ref="BK462">IF($BG462,MIN(IF(G5SelectionMask="x",IF(INDEX(RawDataRefData,$E462,0)&gt;0,INDEX(RawDataRefData,$E462,0)),"")),"")</f>
        <v/>
      </c>
      <c r="BL462" s="100" t="str">
        <f t="array" ref="BL462">IF($BG462,MAX(IF(G5SelectionMask="x",IF(INDEX(RawDataRefData,$E462,0)&gt;0,INDEX(RawDataRefData,$E462,0)),"")),"")</f>
        <v/>
      </c>
      <c r="BM462" s="100" t="str">
        <f t="shared" si="166"/>
        <v/>
      </c>
      <c r="BN462" s="103" t="str">
        <f t="array" ref="BN462">IF($BG462,STDEVA(IF(G5SelectionMask="x",IF(INDEX(RawDataRefData,$E462,0)&gt;0,INDEX(RawDataRefData,$E462,0)),"")),"")</f>
        <v/>
      </c>
      <c r="BO462" s="104"/>
      <c r="BP462" s="105">
        <v>3</v>
      </c>
      <c r="BQ462" s="105">
        <v>4</v>
      </c>
      <c r="BR462" s="105">
        <v>3</v>
      </c>
      <c r="BS462" s="105">
        <v>1</v>
      </c>
      <c r="BT462" s="105">
        <v>3</v>
      </c>
      <c r="BU462" s="105">
        <v>2</v>
      </c>
      <c r="BV462" s="105">
        <v>2</v>
      </c>
      <c r="BW462" s="105">
        <v>4</v>
      </c>
      <c r="BX462" s="105">
        <v>2</v>
      </c>
      <c r="BY462" s="105">
        <v>1</v>
      </c>
      <c r="BZ462" s="105">
        <v>1</v>
      </c>
      <c r="CA462" s="105">
        <v>4</v>
      </c>
      <c r="CB462" s="105">
        <v>2</v>
      </c>
      <c r="CC462" s="105">
        <v>2</v>
      </c>
      <c r="CD462" s="105">
        <v>1</v>
      </c>
    </row>
    <row r="463" spans="1:82" x14ac:dyDescent="0.2">
      <c r="A463" s="33">
        <f t="shared" si="167"/>
        <v>0</v>
      </c>
      <c r="B463" s="209"/>
      <c r="C463" s="194"/>
      <c r="D463" s="203"/>
      <c r="E463" s="72">
        <f t="shared" si="159"/>
        <v>454</v>
      </c>
      <c r="F463" s="9" t="s">
        <v>1973</v>
      </c>
      <c r="G463" s="9" t="s">
        <v>2785</v>
      </c>
      <c r="H463" s="9" t="s">
        <v>57</v>
      </c>
      <c r="I463" s="9" t="s">
        <v>58</v>
      </c>
      <c r="J463" s="9" t="s">
        <v>1741</v>
      </c>
      <c r="K463" s="100">
        <f t="shared" ref="K463:K526" si="168">IF(COUNT($BP463)=0,"",$BP463)</f>
        <v>2</v>
      </c>
      <c r="L463" s="100"/>
      <c r="M463" s="100"/>
      <c r="N463" s="100"/>
      <c r="O463" s="100"/>
      <c r="P463" s="101">
        <f t="shared" ref="P463:P526" si="169">IF(COUNT($BQ463)=0,"",$BQ463)</f>
        <v>3</v>
      </c>
      <c r="Q463" s="102">
        <f t="shared" ref="Q463:Q526" si="170">IF(COUNT($BR463)=0,"",$BR463)</f>
        <v>1</v>
      </c>
      <c r="R463" s="102">
        <f t="shared" ref="R463:R526" si="171">IF(COUNT($BS463)=0,"",$BS463)</f>
        <v>2</v>
      </c>
      <c r="S463" s="102">
        <f t="shared" ref="S463:S526" si="172">IF(COUNT($BT463)=0,"",$BT463)</f>
        <v>3</v>
      </c>
      <c r="T463" s="102">
        <f t="shared" ref="T463:T526" si="173">IF(COUNT($BU463)=0,"",$BU463)</f>
        <v>1</v>
      </c>
      <c r="U463" s="102">
        <f t="shared" ref="U463:U526" si="174">IF(COUNT($BV463)=0,"",$BV463)</f>
        <v>3</v>
      </c>
      <c r="V463" s="102">
        <f t="shared" ref="V463:V526" si="175">IF(COUNT($BW463)=0,"",$BW463)</f>
        <v>2</v>
      </c>
      <c r="W463" s="102">
        <f t="shared" ref="W463:W526" si="176">IF(COUNT($BX463)=0,"",$BX463)</f>
        <v>4</v>
      </c>
      <c r="X463" s="102">
        <f t="shared" ref="X463:X526" si="177">IF(COUNT($BY463)=0,"",$BY463)</f>
        <v>1</v>
      </c>
      <c r="Y463" s="102">
        <f t="shared" ref="Y463:Y526" si="178">IF(COUNT($BZ463)=0,"",$BZ463)</f>
        <v>1</v>
      </c>
      <c r="Z463" s="102">
        <f t="shared" ref="Z463:Z526" si="179">IF(COUNT($CA463)=0,"",$CA463)</f>
        <v>3</v>
      </c>
      <c r="AA463" s="100" t="b">
        <f t="shared" ref="AA463:AA526" si="180">COUNTIFS(G1SelectionMask,"x",INDEX(RawDataRefData,$E463,0),"&gt;0")&gt;=RuleofN</f>
        <v>1</v>
      </c>
      <c r="AB463" s="100">
        <f t="array" ref="AB463">IF($AA463,MEDIAN(IF(G1SelectionMask="x",IF(INDEX(RawDataRefData,$E463,0)&gt;0,INDEX(RawDataRefData,$E463,0)),"")),"")</f>
        <v>2</v>
      </c>
      <c r="AC463" s="100">
        <f t="array" ref="AC463">IF($AA463,QUARTILE(IF(G1SelectionMask="x",IF(INDEX(RawDataRefData,$E463,0)&gt;0,INDEX(RawDataRefData,$E463,0)),""),1),"")</f>
        <v>1</v>
      </c>
      <c r="AD463" s="100">
        <f t="array" ref="AD463">IF($AA463,QUARTILE(IF(G1SelectionMask="x",IF(INDEX(RawDataRefData,$E463,0)&gt;0,INDEX(RawDataRefData,$E463,0)),""),3),"")</f>
        <v>3</v>
      </c>
      <c r="AE463" s="100">
        <f t="array" ref="AE463">IF($AA463,MIN(IF(G1SelectionMask="x",IF(INDEX(RawDataRefData,$E463,0)&gt;0,INDEX(RawDataRefData,$E463,0)),"")),"")</f>
        <v>1</v>
      </c>
      <c r="AF463" s="100">
        <f t="array" ref="AF463">IF($AA463,MAX(IF(G1SelectionMask="x",IF(INDEX(RawDataRefData,$E463,0)&gt;0,INDEX(RawDataRefData,$E463,0)),"")),"")</f>
        <v>4</v>
      </c>
      <c r="AG463" s="100">
        <f t="shared" ref="AG463:AG526" si="181">IF($AA463,AVERAGEIF(G1SelectionMask,"x",INDEX(RawDataRefData,$E463,0)),"")</f>
        <v>2.1818181818181817</v>
      </c>
      <c r="AH463" s="100">
        <f t="array" ref="AH463">IF($AA463,STDEVA(IF(G1SelectionMask="x",IF(INDEX(RawDataRefData,$E463,0)&gt;0,INDEX(RawDataRefData,$E463,0)),"")),"")</f>
        <v>1.0787197799411872</v>
      </c>
      <c r="AI463" s="101" t="b">
        <f t="shared" ref="AI463:AI526" si="182">COUNTIFS(G2SelectionMask,"x",INDEX(RawDataRefData,$E463,0),"&gt;0")&gt;=RuleofN</f>
        <v>1</v>
      </c>
      <c r="AJ463" s="101">
        <f t="array" ref="AJ463">IF($AI463,MEDIAN(IF(G2SelectionMask="x",IF(INDEX(RawDataRefData,$E463,0)&gt;0,INDEX(RawDataRefData,$E463,0)),"")),"")</f>
        <v>2</v>
      </c>
      <c r="AK463" s="101">
        <f t="array" ref="AK463">IF($AI463,QUARTILE(IF(G2SelectionMask="x",IF(INDEX(RawDataRefData,$E463,0)&gt;0,INDEX(RawDataRefData,$E463,0)),""),1),"")</f>
        <v>1</v>
      </c>
      <c r="AL463" s="101">
        <f t="array" ref="AL463">IF($AI463,QUARTILE(IF(G2SelectionMask="x",IF(INDEX(RawDataRefData,$E463,0)&gt;0,INDEX(RawDataRefData,$E463,0)),""),3),"")</f>
        <v>3</v>
      </c>
      <c r="AM463" s="101">
        <f t="array" ref="AM463">IF($AI463,MIN(IF(G2SelectionMask="x",IF(INDEX(RawDataRefData,$E463,0)&gt;0,INDEX(RawDataRefData,$E463,0)),"")),"")</f>
        <v>1</v>
      </c>
      <c r="AN463" s="101">
        <f t="array" ref="AN463">IF($AI463,MAX(IF(G2SelectionMask="x",IF(INDEX(RawDataRefData,$E463,0)&gt;0,INDEX(RawDataRefData,$E463,0)),"")),"")</f>
        <v>4</v>
      </c>
      <c r="AO463" s="101">
        <f t="shared" si="160"/>
        <v>2.2727272727272729</v>
      </c>
      <c r="AP463" s="101">
        <f t="array" ref="AP463">IF($AI463,STDEVA(IF(G2SelectionMask="x",IF(INDEX(RawDataRefData,$E463,0)&gt;0,INDEX(RawDataRefData,$E463,0)),"")),"")</f>
        <v>1.1908743922772955</v>
      </c>
      <c r="AQ463" s="100" t="b">
        <f t="shared" si="161"/>
        <v>0</v>
      </c>
      <c r="AR463" s="100" t="str">
        <f t="array" ref="AR463">IF($AQ463,MEDIAN(IF(G3SelectionMask="x",IF(INDEX(RawDataRefData,$E463,0)&gt;0,INDEX(RawDataRefData,$E463,0)),"")),"")</f>
        <v/>
      </c>
      <c r="AS463" s="100" t="str">
        <f t="array" ref="AS463">IF($AQ463,QUARTILE(IF(G3SelectionMask="x",IF(INDEX(RawDataRefData,$E463,0)&gt;0,INDEX(RawDataRefData,$E463,0)),""),1),"")</f>
        <v/>
      </c>
      <c r="AT463" s="100" t="str">
        <f t="array" ref="AT463">IF($AQ463,QUARTILE(IF(G3SelectionMask="x",IF(INDEX(RawDataRefData,$E463,0)&gt;0,INDEX(RawDataRefData,$E463,0)),""),3),"")</f>
        <v/>
      </c>
      <c r="AU463" s="100" t="str">
        <f t="array" ref="AU463">IF($AQ463,MIN(IF(G3SelectionMask="x",IF(INDEX(RawDataRefData,$E463,0)&gt;0,INDEX(RawDataRefData,$E463,0)),"")),"")</f>
        <v/>
      </c>
      <c r="AV463" s="100" t="str">
        <f t="array" ref="AV463">IF($AQ463,MAX(IF(G3SelectionMask="x",IF(INDEX(RawDataRefData,$E463,0)&gt;0,INDEX(RawDataRefData,$E463,0)),"")),"")</f>
        <v/>
      </c>
      <c r="AW463" s="100" t="str">
        <f t="shared" si="162"/>
        <v/>
      </c>
      <c r="AX463" s="100" t="str">
        <f t="array" ref="AX463">IF($AQ463,STDEVA(IF(G3SelectionMask="x",IF(INDEX(RawDataRefData,$E463,0)&gt;0,INDEX(RawDataRefData,$E463,0)),"")),"")</f>
        <v/>
      </c>
      <c r="AY463" s="101" t="b">
        <f t="shared" si="163"/>
        <v>0</v>
      </c>
      <c r="AZ463" s="101" t="str">
        <f t="array" ref="AZ463">IF($AY463,MEDIAN(IF(G4SelectionMask="x",IF(INDEX(RawDataRefData,$E463,0)&gt;0,INDEX(RawDataRefData,$E463,0)),"")),"")</f>
        <v/>
      </c>
      <c r="BA463" s="101" t="str">
        <f t="array" ref="BA463">IF($AY463,QUARTILE(IF(G4SelectionMask="x",IF(INDEX(RawDataRefData,$E463,0)&gt;0,INDEX(RawDataRefData,$E463,0)),""),1),"")</f>
        <v/>
      </c>
      <c r="BB463" s="101" t="str">
        <f t="array" ref="BB463">IF($AY463,QUARTILE(IF(G4SelectionMask="x",IF(INDEX(RawDataRefData,$E463,0)&gt;0,INDEX(RawDataRefData,$E463,0)),""),3),"")</f>
        <v/>
      </c>
      <c r="BC463" s="101" t="str">
        <f t="array" ref="BC463">IF($AY463,MIN(IF(G4SelectionMask="x",IF(INDEX(RawDataRefData,$E463,0)&gt;0,INDEX(RawDataRefData,$E463,0)),"")),"")</f>
        <v/>
      </c>
      <c r="BD463" s="101" t="str">
        <f t="array" ref="BD463">IF($AY463,MAX(IF(G4SelectionMask="x",IF(INDEX(RawDataRefData,$E463,0)&gt;0,INDEX(RawDataRefData,$E463,0)),"")),"")</f>
        <v/>
      </c>
      <c r="BE463" s="101" t="str">
        <f t="shared" si="164"/>
        <v/>
      </c>
      <c r="BF463" s="101" t="str">
        <f t="array" ref="BF463">IF($AY463,STDEVA(IF(G4SelectionMask="x",IF(INDEX(RawDataRefData,$E463,0)&gt;0,INDEX(RawDataRefData,$E463,0)),"")),"")</f>
        <v/>
      </c>
      <c r="BG463" s="100" t="b">
        <f t="shared" si="165"/>
        <v>0</v>
      </c>
      <c r="BH463" s="100" t="str">
        <f t="array" ref="BH463">IF($BG463,MEDIAN(IF(G5SelectionMask="x",IF(INDEX(RawDataRefData,$E463,0)&gt;0,INDEX(RawDataRefData,$E463,0)),"")),"")</f>
        <v/>
      </c>
      <c r="BI463" s="100" t="str">
        <f t="array" ref="BI463">IF($BG463,QUARTILE(IF(G5SelectionMask="x",IF(INDEX(RawDataRefData,$E463,0)&gt;0,INDEX(RawDataRefData,$E463,0)),""),1),"")</f>
        <v/>
      </c>
      <c r="BJ463" s="100" t="str">
        <f t="array" ref="BJ463">IF($BG463,QUARTILE(IF(G5SelectionMask="x",IF(INDEX(RawDataRefData,$E463,0)&gt;0,INDEX(RawDataRefData,$E463,0)),""),3),"")</f>
        <v/>
      </c>
      <c r="BK463" s="100" t="str">
        <f t="array" ref="BK463">IF($BG463,MIN(IF(G5SelectionMask="x",IF(INDEX(RawDataRefData,$E463,0)&gt;0,INDEX(RawDataRefData,$E463,0)),"")),"")</f>
        <v/>
      </c>
      <c r="BL463" s="100" t="str">
        <f t="array" ref="BL463">IF($BG463,MAX(IF(G5SelectionMask="x",IF(INDEX(RawDataRefData,$E463,0)&gt;0,INDEX(RawDataRefData,$E463,0)),"")),"")</f>
        <v/>
      </c>
      <c r="BM463" s="100" t="str">
        <f t="shared" si="166"/>
        <v/>
      </c>
      <c r="BN463" s="103" t="str">
        <f t="array" ref="BN463">IF($BG463,STDEVA(IF(G5SelectionMask="x",IF(INDEX(RawDataRefData,$E463,0)&gt;0,INDEX(RawDataRefData,$E463,0)),"")),"")</f>
        <v/>
      </c>
      <c r="BO463" s="104"/>
      <c r="BP463" s="105">
        <v>2</v>
      </c>
      <c r="BQ463" s="105">
        <v>3</v>
      </c>
      <c r="BR463" s="105">
        <v>1</v>
      </c>
      <c r="BS463" s="105">
        <v>2</v>
      </c>
      <c r="BT463" s="105">
        <v>3</v>
      </c>
      <c r="BU463" s="105">
        <v>1</v>
      </c>
      <c r="BV463" s="105">
        <v>3</v>
      </c>
      <c r="BW463" s="105">
        <v>2</v>
      </c>
      <c r="BX463" s="105">
        <v>4</v>
      </c>
      <c r="BY463" s="105">
        <v>1</v>
      </c>
      <c r="BZ463" s="105">
        <v>1</v>
      </c>
      <c r="CA463" s="105">
        <v>3</v>
      </c>
      <c r="CB463" s="105">
        <v>2</v>
      </c>
      <c r="CC463" s="105">
        <v>1</v>
      </c>
      <c r="CD463" s="105">
        <v>4</v>
      </c>
    </row>
    <row r="464" spans="1:82" x14ac:dyDescent="0.2">
      <c r="A464" s="33">
        <f t="shared" si="167"/>
        <v>0</v>
      </c>
      <c r="B464" s="209"/>
      <c r="C464" s="194"/>
      <c r="D464" s="203"/>
      <c r="E464" s="72">
        <f t="shared" ref="E464:E527" si="183">ROW()-RawDataFieldKeyBaseRow</f>
        <v>455</v>
      </c>
      <c r="F464" s="9" t="s">
        <v>1974</v>
      </c>
      <c r="G464" s="9" t="s">
        <v>2786</v>
      </c>
      <c r="H464" s="9" t="s">
        <v>57</v>
      </c>
      <c r="I464" s="9" t="s">
        <v>58</v>
      </c>
      <c r="J464" s="9" t="s">
        <v>1741</v>
      </c>
      <c r="K464" s="100">
        <f t="shared" si="168"/>
        <v>1</v>
      </c>
      <c r="L464" s="100"/>
      <c r="M464" s="100"/>
      <c r="N464" s="100"/>
      <c r="O464" s="100"/>
      <c r="P464" s="101">
        <f t="shared" si="169"/>
        <v>2</v>
      </c>
      <c r="Q464" s="102">
        <f t="shared" si="170"/>
        <v>1</v>
      </c>
      <c r="R464" s="102">
        <f t="shared" si="171"/>
        <v>1</v>
      </c>
      <c r="S464" s="102">
        <f t="shared" si="172"/>
        <v>1</v>
      </c>
      <c r="T464" s="102">
        <f t="shared" si="173"/>
        <v>2</v>
      </c>
      <c r="U464" s="102">
        <f t="shared" si="174"/>
        <v>1</v>
      </c>
      <c r="V464" s="102">
        <f t="shared" si="175"/>
        <v>1</v>
      </c>
      <c r="W464" s="102">
        <f t="shared" si="176"/>
        <v>3</v>
      </c>
      <c r="X464" s="102">
        <f t="shared" si="177"/>
        <v>2</v>
      </c>
      <c r="Y464" s="102">
        <f t="shared" si="178"/>
        <v>3</v>
      </c>
      <c r="Z464" s="102">
        <f t="shared" si="179"/>
        <v>3</v>
      </c>
      <c r="AA464" s="100" t="b">
        <f t="shared" si="180"/>
        <v>1</v>
      </c>
      <c r="AB464" s="100">
        <f t="array" ref="AB464">IF($AA464,MEDIAN(IF(G1SelectionMask="x",IF(INDEX(RawDataRefData,$E464,0)&gt;0,INDEX(RawDataRefData,$E464,0)),"")),"")</f>
        <v>2</v>
      </c>
      <c r="AC464" s="100">
        <f t="array" ref="AC464">IF($AA464,QUARTILE(IF(G1SelectionMask="x",IF(INDEX(RawDataRefData,$E464,0)&gt;0,INDEX(RawDataRefData,$E464,0)),""),1),"")</f>
        <v>1</v>
      </c>
      <c r="AD464" s="100">
        <f t="array" ref="AD464">IF($AA464,QUARTILE(IF(G1SelectionMask="x",IF(INDEX(RawDataRefData,$E464,0)&gt;0,INDEX(RawDataRefData,$E464,0)),""),3),"")</f>
        <v>2.5</v>
      </c>
      <c r="AE464" s="100">
        <f t="array" ref="AE464">IF($AA464,MIN(IF(G1SelectionMask="x",IF(INDEX(RawDataRefData,$E464,0)&gt;0,INDEX(RawDataRefData,$E464,0)),"")),"")</f>
        <v>1</v>
      </c>
      <c r="AF464" s="100">
        <f t="array" ref="AF464">IF($AA464,MAX(IF(G1SelectionMask="x",IF(INDEX(RawDataRefData,$E464,0)&gt;0,INDEX(RawDataRefData,$E464,0)),"")),"")</f>
        <v>3</v>
      </c>
      <c r="AG464" s="100">
        <f t="shared" si="181"/>
        <v>1.8181818181818181</v>
      </c>
      <c r="AH464" s="100">
        <f t="array" ref="AH464">IF($AA464,STDEVA(IF(G1SelectionMask="x",IF(INDEX(RawDataRefData,$E464,0)&gt;0,INDEX(RawDataRefData,$E464,0)),"")),"")</f>
        <v>0.87386289750530277</v>
      </c>
      <c r="AI464" s="101" t="b">
        <f t="shared" si="182"/>
        <v>1</v>
      </c>
      <c r="AJ464" s="101">
        <f t="array" ref="AJ464">IF($AI464,MEDIAN(IF(G2SelectionMask="x",IF(INDEX(RawDataRefData,$E464,0)&gt;0,INDEX(RawDataRefData,$E464,0)),"")),"")</f>
        <v>2</v>
      </c>
      <c r="AK464" s="101">
        <f t="array" ref="AK464">IF($AI464,QUARTILE(IF(G2SelectionMask="x",IF(INDEX(RawDataRefData,$E464,0)&gt;0,INDEX(RawDataRefData,$E464,0)),""),1),"")</f>
        <v>1</v>
      </c>
      <c r="AL464" s="101">
        <f t="array" ref="AL464">IF($AI464,QUARTILE(IF(G2SelectionMask="x",IF(INDEX(RawDataRefData,$E464,0)&gt;0,INDEX(RawDataRefData,$E464,0)),""),3),"")</f>
        <v>2.5</v>
      </c>
      <c r="AM464" s="101">
        <f t="array" ref="AM464">IF($AI464,MIN(IF(G2SelectionMask="x",IF(INDEX(RawDataRefData,$E464,0)&gt;0,INDEX(RawDataRefData,$E464,0)),"")),"")</f>
        <v>1</v>
      </c>
      <c r="AN464" s="101">
        <f t="array" ref="AN464">IF($AI464,MAX(IF(G2SelectionMask="x",IF(INDEX(RawDataRefData,$E464,0)&gt;0,INDEX(RawDataRefData,$E464,0)),"")),"")</f>
        <v>3</v>
      </c>
      <c r="AO464" s="101">
        <f t="shared" ref="AO464:AO527" si="184">IF($AI464,AVERAGEIF(G2SelectionMask,"x",INDEX(RawDataRefData,$E464,0)),"")</f>
        <v>1.8181818181818181</v>
      </c>
      <c r="AP464" s="101">
        <f t="array" ref="AP464">IF($AI464,STDEVA(IF(G2SelectionMask="x",IF(INDEX(RawDataRefData,$E464,0)&gt;0,INDEX(RawDataRefData,$E464,0)),"")),"")</f>
        <v>0.87386289750530277</v>
      </c>
      <c r="AQ464" s="100" t="b">
        <f t="shared" ref="AQ464:AQ527" si="185">COUNTIFS(G3SelectionMask,"x",INDEX(RawDataRefData,$E464,0),"&gt;0")&gt;=RuleofN</f>
        <v>0</v>
      </c>
      <c r="AR464" s="100" t="str">
        <f t="array" ref="AR464">IF($AQ464,MEDIAN(IF(G3SelectionMask="x",IF(INDEX(RawDataRefData,$E464,0)&gt;0,INDEX(RawDataRefData,$E464,0)),"")),"")</f>
        <v/>
      </c>
      <c r="AS464" s="100" t="str">
        <f t="array" ref="AS464">IF($AQ464,QUARTILE(IF(G3SelectionMask="x",IF(INDEX(RawDataRefData,$E464,0)&gt;0,INDEX(RawDataRefData,$E464,0)),""),1),"")</f>
        <v/>
      </c>
      <c r="AT464" s="100" t="str">
        <f t="array" ref="AT464">IF($AQ464,QUARTILE(IF(G3SelectionMask="x",IF(INDEX(RawDataRefData,$E464,0)&gt;0,INDEX(RawDataRefData,$E464,0)),""),3),"")</f>
        <v/>
      </c>
      <c r="AU464" s="100" t="str">
        <f t="array" ref="AU464">IF($AQ464,MIN(IF(G3SelectionMask="x",IF(INDEX(RawDataRefData,$E464,0)&gt;0,INDEX(RawDataRefData,$E464,0)),"")),"")</f>
        <v/>
      </c>
      <c r="AV464" s="100" t="str">
        <f t="array" ref="AV464">IF($AQ464,MAX(IF(G3SelectionMask="x",IF(INDEX(RawDataRefData,$E464,0)&gt;0,INDEX(RawDataRefData,$E464,0)),"")),"")</f>
        <v/>
      </c>
      <c r="AW464" s="100" t="str">
        <f t="shared" ref="AW464:AW527" si="186">IF($AQ464,AVERAGEIF(G3SelectionMask,"x",INDEX(RawDataRefData,$E464,0)),"")</f>
        <v/>
      </c>
      <c r="AX464" s="100" t="str">
        <f t="array" ref="AX464">IF($AQ464,STDEVA(IF(G3SelectionMask="x",IF(INDEX(RawDataRefData,$E464,0)&gt;0,INDEX(RawDataRefData,$E464,0)),"")),"")</f>
        <v/>
      </c>
      <c r="AY464" s="101" t="b">
        <f t="shared" ref="AY464:AY527" si="187">COUNTIFS(G4SelectionMask,"x",INDEX(RawDataRefData,$E464,0),"&gt;0")&gt;=RuleofN</f>
        <v>0</v>
      </c>
      <c r="AZ464" s="101" t="str">
        <f t="array" ref="AZ464">IF($AY464,MEDIAN(IF(G4SelectionMask="x",IF(INDEX(RawDataRefData,$E464,0)&gt;0,INDEX(RawDataRefData,$E464,0)),"")),"")</f>
        <v/>
      </c>
      <c r="BA464" s="101" t="str">
        <f t="array" ref="BA464">IF($AY464,QUARTILE(IF(G4SelectionMask="x",IF(INDEX(RawDataRefData,$E464,0)&gt;0,INDEX(RawDataRefData,$E464,0)),""),1),"")</f>
        <v/>
      </c>
      <c r="BB464" s="101" t="str">
        <f t="array" ref="BB464">IF($AY464,QUARTILE(IF(G4SelectionMask="x",IF(INDEX(RawDataRefData,$E464,0)&gt;0,INDEX(RawDataRefData,$E464,0)),""),3),"")</f>
        <v/>
      </c>
      <c r="BC464" s="101" t="str">
        <f t="array" ref="BC464">IF($AY464,MIN(IF(G4SelectionMask="x",IF(INDEX(RawDataRefData,$E464,0)&gt;0,INDEX(RawDataRefData,$E464,0)),"")),"")</f>
        <v/>
      </c>
      <c r="BD464" s="101" t="str">
        <f t="array" ref="BD464">IF($AY464,MAX(IF(G4SelectionMask="x",IF(INDEX(RawDataRefData,$E464,0)&gt;0,INDEX(RawDataRefData,$E464,0)),"")),"")</f>
        <v/>
      </c>
      <c r="BE464" s="101" t="str">
        <f t="shared" ref="BE464:BE527" si="188">IF($AY464,AVERAGEIF(G4SelectionMask,"x",INDEX(RawDataRefData,$E464,0)),"")</f>
        <v/>
      </c>
      <c r="BF464" s="101" t="str">
        <f t="array" ref="BF464">IF($AY464,STDEVA(IF(G4SelectionMask="x",IF(INDEX(RawDataRefData,$E464,0)&gt;0,INDEX(RawDataRefData,$E464,0)),"")),"")</f>
        <v/>
      </c>
      <c r="BG464" s="100" t="b">
        <f t="shared" ref="BG464:BG527" si="189">COUNTIFS(G5SelectionMask,"x",INDEX(RawDataRefData,$E464,0),"&gt;0")&gt;=RuleofN</f>
        <v>0</v>
      </c>
      <c r="BH464" s="100" t="str">
        <f t="array" ref="BH464">IF($BG464,MEDIAN(IF(G5SelectionMask="x",IF(INDEX(RawDataRefData,$E464,0)&gt;0,INDEX(RawDataRefData,$E464,0)),"")),"")</f>
        <v/>
      </c>
      <c r="BI464" s="100" t="str">
        <f t="array" ref="BI464">IF($BG464,QUARTILE(IF(G5SelectionMask="x",IF(INDEX(RawDataRefData,$E464,0)&gt;0,INDEX(RawDataRefData,$E464,0)),""),1),"")</f>
        <v/>
      </c>
      <c r="BJ464" s="100" t="str">
        <f t="array" ref="BJ464">IF($BG464,QUARTILE(IF(G5SelectionMask="x",IF(INDEX(RawDataRefData,$E464,0)&gt;0,INDEX(RawDataRefData,$E464,0)),""),3),"")</f>
        <v/>
      </c>
      <c r="BK464" s="100" t="str">
        <f t="array" ref="BK464">IF($BG464,MIN(IF(G5SelectionMask="x",IF(INDEX(RawDataRefData,$E464,0)&gt;0,INDEX(RawDataRefData,$E464,0)),"")),"")</f>
        <v/>
      </c>
      <c r="BL464" s="100" t="str">
        <f t="array" ref="BL464">IF($BG464,MAX(IF(G5SelectionMask="x",IF(INDEX(RawDataRefData,$E464,0)&gt;0,INDEX(RawDataRefData,$E464,0)),"")),"")</f>
        <v/>
      </c>
      <c r="BM464" s="100" t="str">
        <f t="shared" ref="BM464:BM527" si="190">IF($BG464,AVERAGEIF(G5SelectionMask,"x",INDEX(RawDataRefData,$E464,0)),"")</f>
        <v/>
      </c>
      <c r="BN464" s="103" t="str">
        <f t="array" ref="BN464">IF($BG464,STDEVA(IF(G5SelectionMask="x",IF(INDEX(RawDataRefData,$E464,0)&gt;0,INDEX(RawDataRefData,$E464,0)),"")),"")</f>
        <v/>
      </c>
      <c r="BO464" s="104"/>
      <c r="BP464" s="105">
        <v>1</v>
      </c>
      <c r="BQ464" s="105">
        <v>2</v>
      </c>
      <c r="BR464" s="105">
        <v>1</v>
      </c>
      <c r="BS464" s="105">
        <v>1</v>
      </c>
      <c r="BT464" s="105">
        <v>1</v>
      </c>
      <c r="BU464" s="105">
        <v>2</v>
      </c>
      <c r="BV464" s="105">
        <v>1</v>
      </c>
      <c r="BW464" s="105">
        <v>1</v>
      </c>
      <c r="BX464" s="105">
        <v>3</v>
      </c>
      <c r="BY464" s="105">
        <v>2</v>
      </c>
      <c r="BZ464" s="105">
        <v>3</v>
      </c>
      <c r="CA464" s="105">
        <v>3</v>
      </c>
      <c r="CB464" s="105">
        <v>1</v>
      </c>
      <c r="CC464" s="105">
        <v>1</v>
      </c>
      <c r="CD464" s="105">
        <v>2</v>
      </c>
    </row>
    <row r="465" spans="1:82" x14ac:dyDescent="0.2">
      <c r="A465" s="33">
        <f t="shared" si="167"/>
        <v>0</v>
      </c>
      <c r="B465" s="209"/>
      <c r="C465" s="194"/>
      <c r="D465" s="203"/>
      <c r="E465" s="72">
        <f t="shared" si="183"/>
        <v>456</v>
      </c>
      <c r="F465" s="9" t="s">
        <v>1975</v>
      </c>
      <c r="G465" s="9" t="s">
        <v>2769</v>
      </c>
      <c r="H465" s="9" t="s">
        <v>57</v>
      </c>
      <c r="I465" s="9" t="s">
        <v>58</v>
      </c>
      <c r="K465" s="100">
        <f t="shared" si="168"/>
        <v>2</v>
      </c>
      <c r="L465" s="100"/>
      <c r="M465" s="100"/>
      <c r="N465" s="100"/>
      <c r="O465" s="100"/>
      <c r="P465" s="101">
        <f t="shared" si="169"/>
        <v>1</v>
      </c>
      <c r="Q465" s="102">
        <f t="shared" si="170"/>
        <v>3</v>
      </c>
      <c r="R465" s="102">
        <f t="shared" si="171"/>
        <v>4</v>
      </c>
      <c r="S465" s="102">
        <f t="shared" si="172"/>
        <v>3</v>
      </c>
      <c r="T465" s="102">
        <f t="shared" si="173"/>
        <v>2</v>
      </c>
      <c r="U465" s="102">
        <f t="shared" si="174"/>
        <v>3</v>
      </c>
      <c r="V465" s="102">
        <f t="shared" si="175"/>
        <v>3</v>
      </c>
      <c r="W465" s="102">
        <f t="shared" si="176"/>
        <v>1</v>
      </c>
      <c r="X465" s="102">
        <f t="shared" si="177"/>
        <v>1</v>
      </c>
      <c r="Y465" s="102">
        <f t="shared" si="178"/>
        <v>2</v>
      </c>
      <c r="Z465" s="102">
        <f t="shared" si="179"/>
        <v>1</v>
      </c>
      <c r="AA465" s="100" t="b">
        <f t="shared" si="180"/>
        <v>1</v>
      </c>
      <c r="AB465" s="100">
        <f t="array" ref="AB465">IF($AA465,MEDIAN(IF(G1SelectionMask="x",IF(INDEX(RawDataRefData,$E465,0)&gt;0,INDEX(RawDataRefData,$E465,0)),"")),"")</f>
        <v>2</v>
      </c>
      <c r="AC465" s="100">
        <f t="array" ref="AC465">IF($AA465,QUARTILE(IF(G1SelectionMask="x",IF(INDEX(RawDataRefData,$E465,0)&gt;0,INDEX(RawDataRefData,$E465,0)),""),1),"")</f>
        <v>1</v>
      </c>
      <c r="AD465" s="100">
        <f t="array" ref="AD465">IF($AA465,QUARTILE(IF(G1SelectionMask="x",IF(INDEX(RawDataRefData,$E465,0)&gt;0,INDEX(RawDataRefData,$E465,0)),""),3),"")</f>
        <v>3</v>
      </c>
      <c r="AE465" s="100">
        <f t="array" ref="AE465">IF($AA465,MIN(IF(G1SelectionMask="x",IF(INDEX(RawDataRefData,$E465,0)&gt;0,INDEX(RawDataRefData,$E465,0)),"")),"")</f>
        <v>1</v>
      </c>
      <c r="AF465" s="100">
        <f t="array" ref="AF465">IF($AA465,MAX(IF(G1SelectionMask="x",IF(INDEX(RawDataRefData,$E465,0)&gt;0,INDEX(RawDataRefData,$E465,0)),"")),"")</f>
        <v>4</v>
      </c>
      <c r="AG465" s="100">
        <f t="shared" si="181"/>
        <v>2.1818181818181817</v>
      </c>
      <c r="AH465" s="100">
        <f t="array" ref="AH465">IF($AA465,STDEVA(IF(G1SelectionMask="x",IF(INDEX(RawDataRefData,$E465,0)&gt;0,INDEX(RawDataRefData,$E465,0)),"")),"")</f>
        <v>1.0787197799411872</v>
      </c>
      <c r="AI465" s="101" t="b">
        <f t="shared" si="182"/>
        <v>1</v>
      </c>
      <c r="AJ465" s="101">
        <f t="array" ref="AJ465">IF($AI465,MEDIAN(IF(G2SelectionMask="x",IF(INDEX(RawDataRefData,$E465,0)&gt;0,INDEX(RawDataRefData,$E465,0)),"")),"")</f>
        <v>2</v>
      </c>
      <c r="AK465" s="101">
        <f t="array" ref="AK465">IF($AI465,QUARTILE(IF(G2SelectionMask="x",IF(INDEX(RawDataRefData,$E465,0)&gt;0,INDEX(RawDataRefData,$E465,0)),""),1),"")</f>
        <v>1.5</v>
      </c>
      <c r="AL465" s="101">
        <f t="array" ref="AL465">IF($AI465,QUARTILE(IF(G2SelectionMask="x",IF(INDEX(RawDataRefData,$E465,0)&gt;0,INDEX(RawDataRefData,$E465,0)),""),3),"")</f>
        <v>2.5</v>
      </c>
      <c r="AM465" s="101">
        <f t="array" ref="AM465">IF($AI465,MIN(IF(G2SelectionMask="x",IF(INDEX(RawDataRefData,$E465,0)&gt;0,INDEX(RawDataRefData,$E465,0)),"")),"")</f>
        <v>1</v>
      </c>
      <c r="AN465" s="101">
        <f t="array" ref="AN465">IF($AI465,MAX(IF(G2SelectionMask="x",IF(INDEX(RawDataRefData,$E465,0)&gt;0,INDEX(RawDataRefData,$E465,0)),"")),"")</f>
        <v>3</v>
      </c>
      <c r="AO465" s="101">
        <f t="shared" si="184"/>
        <v>2</v>
      </c>
      <c r="AP465" s="101">
        <f t="array" ref="AP465">IF($AI465,STDEVA(IF(G2SelectionMask="x",IF(INDEX(RawDataRefData,$E465,0)&gt;0,INDEX(RawDataRefData,$E465,0)),"")),"")</f>
        <v>0.7745966692414834</v>
      </c>
      <c r="AQ465" s="100" t="b">
        <f t="shared" si="185"/>
        <v>0</v>
      </c>
      <c r="AR465" s="100" t="str">
        <f t="array" ref="AR465">IF($AQ465,MEDIAN(IF(G3SelectionMask="x",IF(INDEX(RawDataRefData,$E465,0)&gt;0,INDEX(RawDataRefData,$E465,0)),"")),"")</f>
        <v/>
      </c>
      <c r="AS465" s="100" t="str">
        <f t="array" ref="AS465">IF($AQ465,QUARTILE(IF(G3SelectionMask="x",IF(INDEX(RawDataRefData,$E465,0)&gt;0,INDEX(RawDataRefData,$E465,0)),""),1),"")</f>
        <v/>
      </c>
      <c r="AT465" s="100" t="str">
        <f t="array" ref="AT465">IF($AQ465,QUARTILE(IF(G3SelectionMask="x",IF(INDEX(RawDataRefData,$E465,0)&gt;0,INDEX(RawDataRefData,$E465,0)),""),3),"")</f>
        <v/>
      </c>
      <c r="AU465" s="100" t="str">
        <f t="array" ref="AU465">IF($AQ465,MIN(IF(G3SelectionMask="x",IF(INDEX(RawDataRefData,$E465,0)&gt;0,INDEX(RawDataRefData,$E465,0)),"")),"")</f>
        <v/>
      </c>
      <c r="AV465" s="100" t="str">
        <f t="array" ref="AV465">IF($AQ465,MAX(IF(G3SelectionMask="x",IF(INDEX(RawDataRefData,$E465,0)&gt;0,INDEX(RawDataRefData,$E465,0)),"")),"")</f>
        <v/>
      </c>
      <c r="AW465" s="100" t="str">
        <f t="shared" si="186"/>
        <v/>
      </c>
      <c r="AX465" s="100" t="str">
        <f t="array" ref="AX465">IF($AQ465,STDEVA(IF(G3SelectionMask="x",IF(INDEX(RawDataRefData,$E465,0)&gt;0,INDEX(RawDataRefData,$E465,0)),"")),"")</f>
        <v/>
      </c>
      <c r="AY465" s="101" t="b">
        <f t="shared" si="187"/>
        <v>0</v>
      </c>
      <c r="AZ465" s="101" t="str">
        <f t="array" ref="AZ465">IF($AY465,MEDIAN(IF(G4SelectionMask="x",IF(INDEX(RawDataRefData,$E465,0)&gt;0,INDEX(RawDataRefData,$E465,0)),"")),"")</f>
        <v/>
      </c>
      <c r="BA465" s="101" t="str">
        <f t="array" ref="BA465">IF($AY465,QUARTILE(IF(G4SelectionMask="x",IF(INDEX(RawDataRefData,$E465,0)&gt;0,INDEX(RawDataRefData,$E465,0)),""),1),"")</f>
        <v/>
      </c>
      <c r="BB465" s="101" t="str">
        <f t="array" ref="BB465">IF($AY465,QUARTILE(IF(G4SelectionMask="x",IF(INDEX(RawDataRefData,$E465,0)&gt;0,INDEX(RawDataRefData,$E465,0)),""),3),"")</f>
        <v/>
      </c>
      <c r="BC465" s="101" t="str">
        <f t="array" ref="BC465">IF($AY465,MIN(IF(G4SelectionMask="x",IF(INDEX(RawDataRefData,$E465,0)&gt;0,INDEX(RawDataRefData,$E465,0)),"")),"")</f>
        <v/>
      </c>
      <c r="BD465" s="101" t="str">
        <f t="array" ref="BD465">IF($AY465,MAX(IF(G4SelectionMask="x",IF(INDEX(RawDataRefData,$E465,0)&gt;0,INDEX(RawDataRefData,$E465,0)),"")),"")</f>
        <v/>
      </c>
      <c r="BE465" s="101" t="str">
        <f t="shared" si="188"/>
        <v/>
      </c>
      <c r="BF465" s="101" t="str">
        <f t="array" ref="BF465">IF($AY465,STDEVA(IF(G4SelectionMask="x",IF(INDEX(RawDataRefData,$E465,0)&gt;0,INDEX(RawDataRefData,$E465,0)),"")),"")</f>
        <v/>
      </c>
      <c r="BG465" s="100" t="b">
        <f t="shared" si="189"/>
        <v>0</v>
      </c>
      <c r="BH465" s="100" t="str">
        <f t="array" ref="BH465">IF($BG465,MEDIAN(IF(G5SelectionMask="x",IF(INDEX(RawDataRefData,$E465,0)&gt;0,INDEX(RawDataRefData,$E465,0)),"")),"")</f>
        <v/>
      </c>
      <c r="BI465" s="100" t="str">
        <f t="array" ref="BI465">IF($BG465,QUARTILE(IF(G5SelectionMask="x",IF(INDEX(RawDataRefData,$E465,0)&gt;0,INDEX(RawDataRefData,$E465,0)),""),1),"")</f>
        <v/>
      </c>
      <c r="BJ465" s="100" t="str">
        <f t="array" ref="BJ465">IF($BG465,QUARTILE(IF(G5SelectionMask="x",IF(INDEX(RawDataRefData,$E465,0)&gt;0,INDEX(RawDataRefData,$E465,0)),""),3),"")</f>
        <v/>
      </c>
      <c r="BK465" s="100" t="str">
        <f t="array" ref="BK465">IF($BG465,MIN(IF(G5SelectionMask="x",IF(INDEX(RawDataRefData,$E465,0)&gt;0,INDEX(RawDataRefData,$E465,0)),"")),"")</f>
        <v/>
      </c>
      <c r="BL465" s="100" t="str">
        <f t="array" ref="BL465">IF($BG465,MAX(IF(G5SelectionMask="x",IF(INDEX(RawDataRefData,$E465,0)&gt;0,INDEX(RawDataRefData,$E465,0)),"")),"")</f>
        <v/>
      </c>
      <c r="BM465" s="100" t="str">
        <f t="shared" si="190"/>
        <v/>
      </c>
      <c r="BN465" s="103" t="str">
        <f t="array" ref="BN465">IF($BG465,STDEVA(IF(G5SelectionMask="x",IF(INDEX(RawDataRefData,$E465,0)&gt;0,INDEX(RawDataRefData,$E465,0)),"")),"")</f>
        <v/>
      </c>
      <c r="BO465" s="104"/>
      <c r="BP465" s="105">
        <v>2</v>
      </c>
      <c r="BQ465" s="105">
        <v>1</v>
      </c>
      <c r="BR465" s="105">
        <v>3</v>
      </c>
      <c r="BS465" s="105">
        <v>4</v>
      </c>
      <c r="BT465" s="105">
        <v>3</v>
      </c>
      <c r="BU465" s="105">
        <v>2</v>
      </c>
      <c r="BV465" s="105">
        <v>3</v>
      </c>
      <c r="BW465" s="105">
        <v>3</v>
      </c>
      <c r="BX465" s="105">
        <v>1</v>
      </c>
      <c r="BY465" s="105">
        <v>1</v>
      </c>
      <c r="BZ465" s="105">
        <v>2</v>
      </c>
      <c r="CA465" s="105">
        <v>1</v>
      </c>
      <c r="CB465" s="105">
        <v>2</v>
      </c>
      <c r="CC465" s="105">
        <v>2</v>
      </c>
      <c r="CD465" s="105">
        <v>2</v>
      </c>
    </row>
    <row r="466" spans="1:82" x14ac:dyDescent="0.2">
      <c r="A466" s="33">
        <f t="shared" si="167"/>
        <v>0</v>
      </c>
      <c r="B466" s="209"/>
      <c r="C466" s="194"/>
      <c r="D466" s="203"/>
      <c r="E466" s="72">
        <f t="shared" si="183"/>
        <v>457</v>
      </c>
      <c r="F466" s="9" t="s">
        <v>1976</v>
      </c>
      <c r="G466" s="9" t="s">
        <v>2770</v>
      </c>
      <c r="H466" s="9" t="s">
        <v>57</v>
      </c>
      <c r="I466" s="9" t="s">
        <v>58</v>
      </c>
      <c r="K466" s="100">
        <f t="shared" si="168"/>
        <v>3</v>
      </c>
      <c r="L466" s="100"/>
      <c r="M466" s="100"/>
      <c r="N466" s="100"/>
      <c r="O466" s="100"/>
      <c r="P466" s="101">
        <f t="shared" si="169"/>
        <v>3</v>
      </c>
      <c r="Q466" s="102">
        <f t="shared" si="170"/>
        <v>1</v>
      </c>
      <c r="R466" s="102">
        <f t="shared" si="171"/>
        <v>4</v>
      </c>
      <c r="S466" s="102">
        <f t="shared" si="172"/>
        <v>3</v>
      </c>
      <c r="T466" s="102">
        <f t="shared" si="173"/>
        <v>4</v>
      </c>
      <c r="U466" s="102">
        <f t="shared" si="174"/>
        <v>2</v>
      </c>
      <c r="V466" s="102">
        <f t="shared" si="175"/>
        <v>4</v>
      </c>
      <c r="W466" s="102">
        <f t="shared" si="176"/>
        <v>3</v>
      </c>
      <c r="X466" s="102">
        <f t="shared" si="177"/>
        <v>1</v>
      </c>
      <c r="Y466" s="102">
        <f t="shared" si="178"/>
        <v>1</v>
      </c>
      <c r="Z466" s="102">
        <f t="shared" si="179"/>
        <v>3</v>
      </c>
      <c r="AA466" s="100" t="b">
        <f t="shared" si="180"/>
        <v>1</v>
      </c>
      <c r="AB466" s="100">
        <f t="array" ref="AB466">IF($AA466,MEDIAN(IF(G1SelectionMask="x",IF(INDEX(RawDataRefData,$E466,0)&gt;0,INDEX(RawDataRefData,$E466,0)),"")),"")</f>
        <v>3</v>
      </c>
      <c r="AC466" s="100">
        <f t="array" ref="AC466">IF($AA466,QUARTILE(IF(G1SelectionMask="x",IF(INDEX(RawDataRefData,$E466,0)&gt;0,INDEX(RawDataRefData,$E466,0)),""),1),"")</f>
        <v>1.5</v>
      </c>
      <c r="AD466" s="100">
        <f t="array" ref="AD466">IF($AA466,QUARTILE(IF(G1SelectionMask="x",IF(INDEX(RawDataRefData,$E466,0)&gt;0,INDEX(RawDataRefData,$E466,0)),""),3),"")</f>
        <v>3.5</v>
      </c>
      <c r="AE466" s="100">
        <f t="array" ref="AE466">IF($AA466,MIN(IF(G1SelectionMask="x",IF(INDEX(RawDataRefData,$E466,0)&gt;0,INDEX(RawDataRefData,$E466,0)),"")),"")</f>
        <v>1</v>
      </c>
      <c r="AF466" s="100">
        <f t="array" ref="AF466">IF($AA466,MAX(IF(G1SelectionMask="x",IF(INDEX(RawDataRefData,$E466,0)&gt;0,INDEX(RawDataRefData,$E466,0)),"")),"")</f>
        <v>4</v>
      </c>
      <c r="AG466" s="100">
        <f t="shared" si="181"/>
        <v>2.6363636363636362</v>
      </c>
      <c r="AH466" s="100">
        <f t="array" ref="AH466">IF($AA466,STDEVA(IF(G1SelectionMask="x",IF(INDEX(RawDataRefData,$E466,0)&gt;0,INDEX(RawDataRefData,$E466,0)),"")),"")</f>
        <v>1.2060453783110545</v>
      </c>
      <c r="AI466" s="101" t="b">
        <f t="shared" si="182"/>
        <v>1</v>
      </c>
      <c r="AJ466" s="101">
        <f t="array" ref="AJ466">IF($AI466,MEDIAN(IF(G2SelectionMask="x",IF(INDEX(RawDataRefData,$E466,0)&gt;0,INDEX(RawDataRefData,$E466,0)),"")),"")</f>
        <v>3</v>
      </c>
      <c r="AK466" s="101">
        <f t="array" ref="AK466">IF($AI466,QUARTILE(IF(G2SelectionMask="x",IF(INDEX(RawDataRefData,$E466,0)&gt;0,INDEX(RawDataRefData,$E466,0)),""),1),"")</f>
        <v>2</v>
      </c>
      <c r="AL466" s="101">
        <f t="array" ref="AL466">IF($AI466,QUARTILE(IF(G2SelectionMask="x",IF(INDEX(RawDataRefData,$E466,0)&gt;0,INDEX(RawDataRefData,$E466,0)),""),3),"")</f>
        <v>3.5</v>
      </c>
      <c r="AM466" s="101">
        <f t="array" ref="AM466">IF($AI466,MIN(IF(G2SelectionMask="x",IF(INDEX(RawDataRefData,$E466,0)&gt;0,INDEX(RawDataRefData,$E466,0)),"")),"")</f>
        <v>1</v>
      </c>
      <c r="AN466" s="101">
        <f t="array" ref="AN466">IF($AI466,MAX(IF(G2SelectionMask="x",IF(INDEX(RawDataRefData,$E466,0)&gt;0,INDEX(RawDataRefData,$E466,0)),"")),"")</f>
        <v>4</v>
      </c>
      <c r="AO466" s="101">
        <f t="shared" si="184"/>
        <v>2.7272727272727271</v>
      </c>
      <c r="AP466" s="101">
        <f t="array" ref="AP466">IF($AI466,STDEVA(IF(G2SelectionMask="x",IF(INDEX(RawDataRefData,$E466,0)&gt;0,INDEX(RawDataRefData,$E466,0)),"")),"")</f>
        <v>1.1037127426019049</v>
      </c>
      <c r="AQ466" s="100" t="b">
        <f t="shared" si="185"/>
        <v>0</v>
      </c>
      <c r="AR466" s="100" t="str">
        <f t="array" ref="AR466">IF($AQ466,MEDIAN(IF(G3SelectionMask="x",IF(INDEX(RawDataRefData,$E466,0)&gt;0,INDEX(RawDataRefData,$E466,0)),"")),"")</f>
        <v/>
      </c>
      <c r="AS466" s="100" t="str">
        <f t="array" ref="AS466">IF($AQ466,QUARTILE(IF(G3SelectionMask="x",IF(INDEX(RawDataRefData,$E466,0)&gt;0,INDEX(RawDataRefData,$E466,0)),""),1),"")</f>
        <v/>
      </c>
      <c r="AT466" s="100" t="str">
        <f t="array" ref="AT466">IF($AQ466,QUARTILE(IF(G3SelectionMask="x",IF(INDEX(RawDataRefData,$E466,0)&gt;0,INDEX(RawDataRefData,$E466,0)),""),3),"")</f>
        <v/>
      </c>
      <c r="AU466" s="100" t="str">
        <f t="array" ref="AU466">IF($AQ466,MIN(IF(G3SelectionMask="x",IF(INDEX(RawDataRefData,$E466,0)&gt;0,INDEX(RawDataRefData,$E466,0)),"")),"")</f>
        <v/>
      </c>
      <c r="AV466" s="100" t="str">
        <f t="array" ref="AV466">IF($AQ466,MAX(IF(G3SelectionMask="x",IF(INDEX(RawDataRefData,$E466,0)&gt;0,INDEX(RawDataRefData,$E466,0)),"")),"")</f>
        <v/>
      </c>
      <c r="AW466" s="100" t="str">
        <f t="shared" si="186"/>
        <v/>
      </c>
      <c r="AX466" s="100" t="str">
        <f t="array" ref="AX466">IF($AQ466,STDEVA(IF(G3SelectionMask="x",IF(INDEX(RawDataRefData,$E466,0)&gt;0,INDEX(RawDataRefData,$E466,0)),"")),"")</f>
        <v/>
      </c>
      <c r="AY466" s="101" t="b">
        <f t="shared" si="187"/>
        <v>0</v>
      </c>
      <c r="AZ466" s="101" t="str">
        <f t="array" ref="AZ466">IF($AY466,MEDIAN(IF(G4SelectionMask="x",IF(INDEX(RawDataRefData,$E466,0)&gt;0,INDEX(RawDataRefData,$E466,0)),"")),"")</f>
        <v/>
      </c>
      <c r="BA466" s="101" t="str">
        <f t="array" ref="BA466">IF($AY466,QUARTILE(IF(G4SelectionMask="x",IF(INDEX(RawDataRefData,$E466,0)&gt;0,INDEX(RawDataRefData,$E466,0)),""),1),"")</f>
        <v/>
      </c>
      <c r="BB466" s="101" t="str">
        <f t="array" ref="BB466">IF($AY466,QUARTILE(IF(G4SelectionMask="x",IF(INDEX(RawDataRefData,$E466,0)&gt;0,INDEX(RawDataRefData,$E466,0)),""),3),"")</f>
        <v/>
      </c>
      <c r="BC466" s="101" t="str">
        <f t="array" ref="BC466">IF($AY466,MIN(IF(G4SelectionMask="x",IF(INDEX(RawDataRefData,$E466,0)&gt;0,INDEX(RawDataRefData,$E466,0)),"")),"")</f>
        <v/>
      </c>
      <c r="BD466" s="101" t="str">
        <f t="array" ref="BD466">IF($AY466,MAX(IF(G4SelectionMask="x",IF(INDEX(RawDataRefData,$E466,0)&gt;0,INDEX(RawDataRefData,$E466,0)),"")),"")</f>
        <v/>
      </c>
      <c r="BE466" s="101" t="str">
        <f t="shared" si="188"/>
        <v/>
      </c>
      <c r="BF466" s="101" t="str">
        <f t="array" ref="BF466">IF($AY466,STDEVA(IF(G4SelectionMask="x",IF(INDEX(RawDataRefData,$E466,0)&gt;0,INDEX(RawDataRefData,$E466,0)),"")),"")</f>
        <v/>
      </c>
      <c r="BG466" s="100" t="b">
        <f t="shared" si="189"/>
        <v>0</v>
      </c>
      <c r="BH466" s="100" t="str">
        <f t="array" ref="BH466">IF($BG466,MEDIAN(IF(G5SelectionMask="x",IF(INDEX(RawDataRefData,$E466,0)&gt;0,INDEX(RawDataRefData,$E466,0)),"")),"")</f>
        <v/>
      </c>
      <c r="BI466" s="100" t="str">
        <f t="array" ref="BI466">IF($BG466,QUARTILE(IF(G5SelectionMask="x",IF(INDEX(RawDataRefData,$E466,0)&gt;0,INDEX(RawDataRefData,$E466,0)),""),1),"")</f>
        <v/>
      </c>
      <c r="BJ466" s="100" t="str">
        <f t="array" ref="BJ466">IF($BG466,QUARTILE(IF(G5SelectionMask="x",IF(INDEX(RawDataRefData,$E466,0)&gt;0,INDEX(RawDataRefData,$E466,0)),""),3),"")</f>
        <v/>
      </c>
      <c r="BK466" s="100" t="str">
        <f t="array" ref="BK466">IF($BG466,MIN(IF(G5SelectionMask="x",IF(INDEX(RawDataRefData,$E466,0)&gt;0,INDEX(RawDataRefData,$E466,0)),"")),"")</f>
        <v/>
      </c>
      <c r="BL466" s="100" t="str">
        <f t="array" ref="BL466">IF($BG466,MAX(IF(G5SelectionMask="x",IF(INDEX(RawDataRefData,$E466,0)&gt;0,INDEX(RawDataRefData,$E466,0)),"")),"")</f>
        <v/>
      </c>
      <c r="BM466" s="100" t="str">
        <f t="shared" si="190"/>
        <v/>
      </c>
      <c r="BN466" s="103" t="str">
        <f t="array" ref="BN466">IF($BG466,STDEVA(IF(G5SelectionMask="x",IF(INDEX(RawDataRefData,$E466,0)&gt;0,INDEX(RawDataRefData,$E466,0)),"")),"")</f>
        <v/>
      </c>
      <c r="BO466" s="104"/>
      <c r="BP466" s="105">
        <v>3</v>
      </c>
      <c r="BQ466" s="105">
        <v>3</v>
      </c>
      <c r="BR466" s="105">
        <v>1</v>
      </c>
      <c r="BS466" s="105">
        <v>4</v>
      </c>
      <c r="BT466" s="105">
        <v>3</v>
      </c>
      <c r="BU466" s="105">
        <v>4</v>
      </c>
      <c r="BV466" s="105">
        <v>2</v>
      </c>
      <c r="BW466" s="105">
        <v>4</v>
      </c>
      <c r="BX466" s="105">
        <v>3</v>
      </c>
      <c r="BY466" s="105">
        <v>1</v>
      </c>
      <c r="BZ466" s="105">
        <v>1</v>
      </c>
      <c r="CA466" s="105">
        <v>3</v>
      </c>
      <c r="CB466" s="105">
        <v>2</v>
      </c>
      <c r="CC466" s="105">
        <v>4</v>
      </c>
      <c r="CD466" s="105">
        <v>2</v>
      </c>
    </row>
    <row r="467" spans="1:82" x14ac:dyDescent="0.2">
      <c r="A467" s="33">
        <f t="shared" si="167"/>
        <v>0</v>
      </c>
      <c r="B467" s="209"/>
      <c r="C467" s="194"/>
      <c r="D467" s="203"/>
      <c r="E467" s="72">
        <f t="shared" si="183"/>
        <v>458</v>
      </c>
      <c r="F467" s="9" t="s">
        <v>1977</v>
      </c>
      <c r="G467" s="9" t="s">
        <v>2768</v>
      </c>
      <c r="H467" s="9" t="s">
        <v>57</v>
      </c>
      <c r="I467" s="9" t="s">
        <v>58</v>
      </c>
      <c r="K467" s="100">
        <f t="shared" si="168"/>
        <v>4</v>
      </c>
      <c r="L467" s="100"/>
      <c r="M467" s="100"/>
      <c r="N467" s="100"/>
      <c r="O467" s="100"/>
      <c r="P467" s="101">
        <f t="shared" si="169"/>
        <v>1</v>
      </c>
      <c r="Q467" s="102">
        <f t="shared" si="170"/>
        <v>4</v>
      </c>
      <c r="R467" s="102">
        <f t="shared" si="171"/>
        <v>1</v>
      </c>
      <c r="S467" s="102">
        <f t="shared" si="172"/>
        <v>2</v>
      </c>
      <c r="T467" s="102">
        <f t="shared" si="173"/>
        <v>3</v>
      </c>
      <c r="U467" s="102">
        <f t="shared" si="174"/>
        <v>3</v>
      </c>
      <c r="V467" s="102">
        <f t="shared" si="175"/>
        <v>1</v>
      </c>
      <c r="W467" s="102">
        <f t="shared" si="176"/>
        <v>1</v>
      </c>
      <c r="X467" s="102">
        <f t="shared" si="177"/>
        <v>3</v>
      </c>
      <c r="Y467" s="102">
        <f t="shared" si="178"/>
        <v>1</v>
      </c>
      <c r="Z467" s="102">
        <f t="shared" si="179"/>
        <v>2</v>
      </c>
      <c r="AA467" s="100" t="b">
        <f t="shared" si="180"/>
        <v>1</v>
      </c>
      <c r="AB467" s="100">
        <f t="array" ref="AB467">IF($AA467,MEDIAN(IF(G1SelectionMask="x",IF(INDEX(RawDataRefData,$E467,0)&gt;0,INDEX(RawDataRefData,$E467,0)),"")),"")</f>
        <v>2</v>
      </c>
      <c r="AC467" s="100">
        <f t="array" ref="AC467">IF($AA467,QUARTILE(IF(G1SelectionMask="x",IF(INDEX(RawDataRefData,$E467,0)&gt;0,INDEX(RawDataRefData,$E467,0)),""),1),"")</f>
        <v>1</v>
      </c>
      <c r="AD467" s="100">
        <f t="array" ref="AD467">IF($AA467,QUARTILE(IF(G1SelectionMask="x",IF(INDEX(RawDataRefData,$E467,0)&gt;0,INDEX(RawDataRefData,$E467,0)),""),3),"")</f>
        <v>3</v>
      </c>
      <c r="AE467" s="100">
        <f t="array" ref="AE467">IF($AA467,MIN(IF(G1SelectionMask="x",IF(INDEX(RawDataRefData,$E467,0)&gt;0,INDEX(RawDataRefData,$E467,0)),"")),"")</f>
        <v>1</v>
      </c>
      <c r="AF467" s="100">
        <f t="array" ref="AF467">IF($AA467,MAX(IF(G1SelectionMask="x",IF(INDEX(RawDataRefData,$E467,0)&gt;0,INDEX(RawDataRefData,$E467,0)),"")),"")</f>
        <v>4</v>
      </c>
      <c r="AG467" s="100">
        <f t="shared" si="181"/>
        <v>2</v>
      </c>
      <c r="AH467" s="100">
        <f t="array" ref="AH467">IF($AA467,STDEVA(IF(G1SelectionMask="x",IF(INDEX(RawDataRefData,$E467,0)&gt;0,INDEX(RawDataRefData,$E467,0)),"")),"")</f>
        <v>1.0954451150103321</v>
      </c>
      <c r="AI467" s="101" t="b">
        <f t="shared" si="182"/>
        <v>1</v>
      </c>
      <c r="AJ467" s="101">
        <f t="array" ref="AJ467">IF($AI467,MEDIAN(IF(G2SelectionMask="x",IF(INDEX(RawDataRefData,$E467,0)&gt;0,INDEX(RawDataRefData,$E467,0)),"")),"")</f>
        <v>2</v>
      </c>
      <c r="AK467" s="101">
        <f t="array" ref="AK467">IF($AI467,QUARTILE(IF(G2SelectionMask="x",IF(INDEX(RawDataRefData,$E467,0)&gt;0,INDEX(RawDataRefData,$E467,0)),""),1),"")</f>
        <v>1</v>
      </c>
      <c r="AL467" s="101">
        <f t="array" ref="AL467">IF($AI467,QUARTILE(IF(G2SelectionMask="x",IF(INDEX(RawDataRefData,$E467,0)&gt;0,INDEX(RawDataRefData,$E467,0)),""),3),"")</f>
        <v>2.5</v>
      </c>
      <c r="AM467" s="101">
        <f t="array" ref="AM467">IF($AI467,MIN(IF(G2SelectionMask="x",IF(INDEX(RawDataRefData,$E467,0)&gt;0,INDEX(RawDataRefData,$E467,0)),"")),"")</f>
        <v>1</v>
      </c>
      <c r="AN467" s="101">
        <f t="array" ref="AN467">IF($AI467,MAX(IF(G2SelectionMask="x",IF(INDEX(RawDataRefData,$E467,0)&gt;0,INDEX(RawDataRefData,$E467,0)),"")),"")</f>
        <v>4</v>
      </c>
      <c r="AO467" s="101">
        <f t="shared" si="184"/>
        <v>2</v>
      </c>
      <c r="AP467" s="101">
        <f t="array" ref="AP467">IF($AI467,STDEVA(IF(G2SelectionMask="x",IF(INDEX(RawDataRefData,$E467,0)&gt;0,INDEX(RawDataRefData,$E467,0)),"")),"")</f>
        <v>1.1832159566199232</v>
      </c>
      <c r="AQ467" s="100" t="b">
        <f t="shared" si="185"/>
        <v>0</v>
      </c>
      <c r="AR467" s="100" t="str">
        <f t="array" ref="AR467">IF($AQ467,MEDIAN(IF(G3SelectionMask="x",IF(INDEX(RawDataRefData,$E467,0)&gt;0,INDEX(RawDataRefData,$E467,0)),"")),"")</f>
        <v/>
      </c>
      <c r="AS467" s="100" t="str">
        <f t="array" ref="AS467">IF($AQ467,QUARTILE(IF(G3SelectionMask="x",IF(INDEX(RawDataRefData,$E467,0)&gt;0,INDEX(RawDataRefData,$E467,0)),""),1),"")</f>
        <v/>
      </c>
      <c r="AT467" s="100" t="str">
        <f t="array" ref="AT467">IF($AQ467,QUARTILE(IF(G3SelectionMask="x",IF(INDEX(RawDataRefData,$E467,0)&gt;0,INDEX(RawDataRefData,$E467,0)),""),3),"")</f>
        <v/>
      </c>
      <c r="AU467" s="100" t="str">
        <f t="array" ref="AU467">IF($AQ467,MIN(IF(G3SelectionMask="x",IF(INDEX(RawDataRefData,$E467,0)&gt;0,INDEX(RawDataRefData,$E467,0)),"")),"")</f>
        <v/>
      </c>
      <c r="AV467" s="100" t="str">
        <f t="array" ref="AV467">IF($AQ467,MAX(IF(G3SelectionMask="x",IF(INDEX(RawDataRefData,$E467,0)&gt;0,INDEX(RawDataRefData,$E467,0)),"")),"")</f>
        <v/>
      </c>
      <c r="AW467" s="100" t="str">
        <f t="shared" si="186"/>
        <v/>
      </c>
      <c r="AX467" s="100" t="str">
        <f t="array" ref="AX467">IF($AQ467,STDEVA(IF(G3SelectionMask="x",IF(INDEX(RawDataRefData,$E467,0)&gt;0,INDEX(RawDataRefData,$E467,0)),"")),"")</f>
        <v/>
      </c>
      <c r="AY467" s="101" t="b">
        <f t="shared" si="187"/>
        <v>0</v>
      </c>
      <c r="AZ467" s="101" t="str">
        <f t="array" ref="AZ467">IF($AY467,MEDIAN(IF(G4SelectionMask="x",IF(INDEX(RawDataRefData,$E467,0)&gt;0,INDEX(RawDataRefData,$E467,0)),"")),"")</f>
        <v/>
      </c>
      <c r="BA467" s="101" t="str">
        <f t="array" ref="BA467">IF($AY467,QUARTILE(IF(G4SelectionMask="x",IF(INDEX(RawDataRefData,$E467,0)&gt;0,INDEX(RawDataRefData,$E467,0)),""),1),"")</f>
        <v/>
      </c>
      <c r="BB467" s="101" t="str">
        <f t="array" ref="BB467">IF($AY467,QUARTILE(IF(G4SelectionMask="x",IF(INDEX(RawDataRefData,$E467,0)&gt;0,INDEX(RawDataRefData,$E467,0)),""),3),"")</f>
        <v/>
      </c>
      <c r="BC467" s="101" t="str">
        <f t="array" ref="BC467">IF($AY467,MIN(IF(G4SelectionMask="x",IF(INDEX(RawDataRefData,$E467,0)&gt;0,INDEX(RawDataRefData,$E467,0)),"")),"")</f>
        <v/>
      </c>
      <c r="BD467" s="101" t="str">
        <f t="array" ref="BD467">IF($AY467,MAX(IF(G4SelectionMask="x",IF(INDEX(RawDataRefData,$E467,0)&gt;0,INDEX(RawDataRefData,$E467,0)),"")),"")</f>
        <v/>
      </c>
      <c r="BE467" s="101" t="str">
        <f t="shared" si="188"/>
        <v/>
      </c>
      <c r="BF467" s="101" t="str">
        <f t="array" ref="BF467">IF($AY467,STDEVA(IF(G4SelectionMask="x",IF(INDEX(RawDataRefData,$E467,0)&gt;0,INDEX(RawDataRefData,$E467,0)),"")),"")</f>
        <v/>
      </c>
      <c r="BG467" s="100" t="b">
        <f t="shared" si="189"/>
        <v>0</v>
      </c>
      <c r="BH467" s="100" t="str">
        <f t="array" ref="BH467">IF($BG467,MEDIAN(IF(G5SelectionMask="x",IF(INDEX(RawDataRefData,$E467,0)&gt;0,INDEX(RawDataRefData,$E467,0)),"")),"")</f>
        <v/>
      </c>
      <c r="BI467" s="100" t="str">
        <f t="array" ref="BI467">IF($BG467,QUARTILE(IF(G5SelectionMask="x",IF(INDEX(RawDataRefData,$E467,0)&gt;0,INDEX(RawDataRefData,$E467,0)),""),1),"")</f>
        <v/>
      </c>
      <c r="BJ467" s="100" t="str">
        <f t="array" ref="BJ467">IF($BG467,QUARTILE(IF(G5SelectionMask="x",IF(INDEX(RawDataRefData,$E467,0)&gt;0,INDEX(RawDataRefData,$E467,0)),""),3),"")</f>
        <v/>
      </c>
      <c r="BK467" s="100" t="str">
        <f t="array" ref="BK467">IF($BG467,MIN(IF(G5SelectionMask="x",IF(INDEX(RawDataRefData,$E467,0)&gt;0,INDEX(RawDataRefData,$E467,0)),"")),"")</f>
        <v/>
      </c>
      <c r="BL467" s="100" t="str">
        <f t="array" ref="BL467">IF($BG467,MAX(IF(G5SelectionMask="x",IF(INDEX(RawDataRefData,$E467,0)&gt;0,INDEX(RawDataRefData,$E467,0)),"")),"")</f>
        <v/>
      </c>
      <c r="BM467" s="100" t="str">
        <f t="shared" si="190"/>
        <v/>
      </c>
      <c r="BN467" s="103" t="str">
        <f t="array" ref="BN467">IF($BG467,STDEVA(IF(G5SelectionMask="x",IF(INDEX(RawDataRefData,$E467,0)&gt;0,INDEX(RawDataRefData,$E467,0)),"")),"")</f>
        <v/>
      </c>
      <c r="BO467" s="104"/>
      <c r="BP467" s="105">
        <v>4</v>
      </c>
      <c r="BQ467" s="105">
        <v>1</v>
      </c>
      <c r="BR467" s="105">
        <v>4</v>
      </c>
      <c r="BS467" s="105">
        <v>1</v>
      </c>
      <c r="BT467" s="105">
        <v>2</v>
      </c>
      <c r="BU467" s="105">
        <v>3</v>
      </c>
      <c r="BV467" s="105">
        <v>3</v>
      </c>
      <c r="BW467" s="105">
        <v>1</v>
      </c>
      <c r="BX467" s="105">
        <v>1</v>
      </c>
      <c r="BY467" s="105">
        <v>3</v>
      </c>
      <c r="BZ467" s="105">
        <v>1</v>
      </c>
      <c r="CA467" s="105">
        <v>2</v>
      </c>
      <c r="CB467" s="105">
        <v>4</v>
      </c>
      <c r="CC467" s="105">
        <v>2</v>
      </c>
      <c r="CD467" s="105">
        <v>1</v>
      </c>
    </row>
    <row r="468" spans="1:82" x14ac:dyDescent="0.2">
      <c r="A468" s="33">
        <f t="shared" si="167"/>
        <v>0</v>
      </c>
      <c r="B468" s="209"/>
      <c r="C468" s="194"/>
      <c r="D468" s="203"/>
      <c r="E468" s="72">
        <f t="shared" si="183"/>
        <v>459</v>
      </c>
      <c r="F468" s="9" t="s">
        <v>1978</v>
      </c>
      <c r="G468" s="9" t="s">
        <v>2771</v>
      </c>
      <c r="H468" s="9" t="s">
        <v>57</v>
      </c>
      <c r="I468" s="9" t="s">
        <v>58</v>
      </c>
      <c r="K468" s="100">
        <f t="shared" si="168"/>
        <v>2</v>
      </c>
      <c r="L468" s="100"/>
      <c r="M468" s="100"/>
      <c r="N468" s="100"/>
      <c r="O468" s="100"/>
      <c r="P468" s="101">
        <f t="shared" si="169"/>
        <v>3</v>
      </c>
      <c r="Q468" s="102">
        <f t="shared" si="170"/>
        <v>3</v>
      </c>
      <c r="R468" s="102">
        <f t="shared" si="171"/>
        <v>1</v>
      </c>
      <c r="S468" s="102">
        <f t="shared" si="172"/>
        <v>4</v>
      </c>
      <c r="T468" s="102">
        <f t="shared" si="173"/>
        <v>2</v>
      </c>
      <c r="U468" s="102">
        <f t="shared" si="174"/>
        <v>4</v>
      </c>
      <c r="V468" s="102">
        <f t="shared" si="175"/>
        <v>2</v>
      </c>
      <c r="W468" s="102">
        <f t="shared" si="176"/>
        <v>1</v>
      </c>
      <c r="X468" s="102">
        <f t="shared" si="177"/>
        <v>2</v>
      </c>
      <c r="Y468" s="102">
        <f t="shared" si="178"/>
        <v>2</v>
      </c>
      <c r="Z468" s="102">
        <f t="shared" si="179"/>
        <v>2</v>
      </c>
      <c r="AA468" s="100" t="b">
        <f t="shared" si="180"/>
        <v>1</v>
      </c>
      <c r="AB468" s="100">
        <f t="array" ref="AB468">IF($AA468,MEDIAN(IF(G1SelectionMask="x",IF(INDEX(RawDataRefData,$E468,0)&gt;0,INDEX(RawDataRefData,$E468,0)),"")),"")</f>
        <v>2</v>
      </c>
      <c r="AC468" s="100">
        <f t="array" ref="AC468">IF($AA468,QUARTILE(IF(G1SelectionMask="x",IF(INDEX(RawDataRefData,$E468,0)&gt;0,INDEX(RawDataRefData,$E468,0)),""),1),"")</f>
        <v>2</v>
      </c>
      <c r="AD468" s="100">
        <f t="array" ref="AD468">IF($AA468,QUARTILE(IF(G1SelectionMask="x",IF(INDEX(RawDataRefData,$E468,0)&gt;0,INDEX(RawDataRefData,$E468,0)),""),3),"")</f>
        <v>3</v>
      </c>
      <c r="AE468" s="100">
        <f t="array" ref="AE468">IF($AA468,MIN(IF(G1SelectionMask="x",IF(INDEX(RawDataRefData,$E468,0)&gt;0,INDEX(RawDataRefData,$E468,0)),"")),"")</f>
        <v>1</v>
      </c>
      <c r="AF468" s="100">
        <f t="array" ref="AF468">IF($AA468,MAX(IF(G1SelectionMask="x",IF(INDEX(RawDataRefData,$E468,0)&gt;0,INDEX(RawDataRefData,$E468,0)),"")),"")</f>
        <v>4</v>
      </c>
      <c r="AG468" s="100">
        <f t="shared" si="181"/>
        <v>2.3636363636363638</v>
      </c>
      <c r="AH468" s="100">
        <f t="array" ref="AH468">IF($AA468,STDEVA(IF(G1SelectionMask="x",IF(INDEX(RawDataRefData,$E468,0)&gt;0,INDEX(RawDataRefData,$E468,0)),"")),"")</f>
        <v>1.0269106361049412</v>
      </c>
      <c r="AI468" s="101" t="b">
        <f t="shared" si="182"/>
        <v>1</v>
      </c>
      <c r="AJ468" s="101">
        <f t="array" ref="AJ468">IF($AI468,MEDIAN(IF(G2SelectionMask="x",IF(INDEX(RawDataRefData,$E468,0)&gt;0,INDEX(RawDataRefData,$E468,0)),"")),"")</f>
        <v>3</v>
      </c>
      <c r="AK468" s="101">
        <f t="array" ref="AK468">IF($AI468,QUARTILE(IF(G2SelectionMask="x",IF(INDEX(RawDataRefData,$E468,0)&gt;0,INDEX(RawDataRefData,$E468,0)),""),1),"")</f>
        <v>2</v>
      </c>
      <c r="AL468" s="101">
        <f t="array" ref="AL468">IF($AI468,QUARTILE(IF(G2SelectionMask="x",IF(INDEX(RawDataRefData,$E468,0)&gt;0,INDEX(RawDataRefData,$E468,0)),""),3),"")</f>
        <v>3.5</v>
      </c>
      <c r="AM468" s="101">
        <f t="array" ref="AM468">IF($AI468,MIN(IF(G2SelectionMask="x",IF(INDEX(RawDataRefData,$E468,0)&gt;0,INDEX(RawDataRefData,$E468,0)),"")),"")</f>
        <v>1</v>
      </c>
      <c r="AN468" s="101">
        <f t="array" ref="AN468">IF($AI468,MAX(IF(G2SelectionMask="x",IF(INDEX(RawDataRefData,$E468,0)&gt;0,INDEX(RawDataRefData,$E468,0)),"")),"")</f>
        <v>4</v>
      </c>
      <c r="AO468" s="101">
        <f t="shared" si="184"/>
        <v>2.7272727272727271</v>
      </c>
      <c r="AP468" s="101">
        <f t="array" ref="AP468">IF($AI468,STDEVA(IF(G2SelectionMask="x",IF(INDEX(RawDataRefData,$E468,0)&gt;0,INDEX(RawDataRefData,$E468,0)),"")),"")</f>
        <v>1.0090499582190262</v>
      </c>
      <c r="AQ468" s="100" t="b">
        <f t="shared" si="185"/>
        <v>0</v>
      </c>
      <c r="AR468" s="100" t="str">
        <f t="array" ref="AR468">IF($AQ468,MEDIAN(IF(G3SelectionMask="x",IF(INDEX(RawDataRefData,$E468,0)&gt;0,INDEX(RawDataRefData,$E468,0)),"")),"")</f>
        <v/>
      </c>
      <c r="AS468" s="100" t="str">
        <f t="array" ref="AS468">IF($AQ468,QUARTILE(IF(G3SelectionMask="x",IF(INDEX(RawDataRefData,$E468,0)&gt;0,INDEX(RawDataRefData,$E468,0)),""),1),"")</f>
        <v/>
      </c>
      <c r="AT468" s="100" t="str">
        <f t="array" ref="AT468">IF($AQ468,QUARTILE(IF(G3SelectionMask="x",IF(INDEX(RawDataRefData,$E468,0)&gt;0,INDEX(RawDataRefData,$E468,0)),""),3),"")</f>
        <v/>
      </c>
      <c r="AU468" s="100" t="str">
        <f t="array" ref="AU468">IF($AQ468,MIN(IF(G3SelectionMask="x",IF(INDEX(RawDataRefData,$E468,0)&gt;0,INDEX(RawDataRefData,$E468,0)),"")),"")</f>
        <v/>
      </c>
      <c r="AV468" s="100" t="str">
        <f t="array" ref="AV468">IF($AQ468,MAX(IF(G3SelectionMask="x",IF(INDEX(RawDataRefData,$E468,0)&gt;0,INDEX(RawDataRefData,$E468,0)),"")),"")</f>
        <v/>
      </c>
      <c r="AW468" s="100" t="str">
        <f t="shared" si="186"/>
        <v/>
      </c>
      <c r="AX468" s="100" t="str">
        <f t="array" ref="AX468">IF($AQ468,STDEVA(IF(G3SelectionMask="x",IF(INDEX(RawDataRefData,$E468,0)&gt;0,INDEX(RawDataRefData,$E468,0)),"")),"")</f>
        <v/>
      </c>
      <c r="AY468" s="101" t="b">
        <f t="shared" si="187"/>
        <v>0</v>
      </c>
      <c r="AZ468" s="101" t="str">
        <f t="array" ref="AZ468">IF($AY468,MEDIAN(IF(G4SelectionMask="x",IF(INDEX(RawDataRefData,$E468,0)&gt;0,INDEX(RawDataRefData,$E468,0)),"")),"")</f>
        <v/>
      </c>
      <c r="BA468" s="101" t="str">
        <f t="array" ref="BA468">IF($AY468,QUARTILE(IF(G4SelectionMask="x",IF(INDEX(RawDataRefData,$E468,0)&gt;0,INDEX(RawDataRefData,$E468,0)),""),1),"")</f>
        <v/>
      </c>
      <c r="BB468" s="101" t="str">
        <f t="array" ref="BB468">IF($AY468,QUARTILE(IF(G4SelectionMask="x",IF(INDEX(RawDataRefData,$E468,0)&gt;0,INDEX(RawDataRefData,$E468,0)),""),3),"")</f>
        <v/>
      </c>
      <c r="BC468" s="101" t="str">
        <f t="array" ref="BC468">IF($AY468,MIN(IF(G4SelectionMask="x",IF(INDEX(RawDataRefData,$E468,0)&gt;0,INDEX(RawDataRefData,$E468,0)),"")),"")</f>
        <v/>
      </c>
      <c r="BD468" s="101" t="str">
        <f t="array" ref="BD468">IF($AY468,MAX(IF(G4SelectionMask="x",IF(INDEX(RawDataRefData,$E468,0)&gt;0,INDEX(RawDataRefData,$E468,0)),"")),"")</f>
        <v/>
      </c>
      <c r="BE468" s="101" t="str">
        <f t="shared" si="188"/>
        <v/>
      </c>
      <c r="BF468" s="101" t="str">
        <f t="array" ref="BF468">IF($AY468,STDEVA(IF(G4SelectionMask="x",IF(INDEX(RawDataRefData,$E468,0)&gt;0,INDEX(RawDataRefData,$E468,0)),"")),"")</f>
        <v/>
      </c>
      <c r="BG468" s="100" t="b">
        <f t="shared" si="189"/>
        <v>0</v>
      </c>
      <c r="BH468" s="100" t="str">
        <f t="array" ref="BH468">IF($BG468,MEDIAN(IF(G5SelectionMask="x",IF(INDEX(RawDataRefData,$E468,0)&gt;0,INDEX(RawDataRefData,$E468,0)),"")),"")</f>
        <v/>
      </c>
      <c r="BI468" s="100" t="str">
        <f t="array" ref="BI468">IF($BG468,QUARTILE(IF(G5SelectionMask="x",IF(INDEX(RawDataRefData,$E468,0)&gt;0,INDEX(RawDataRefData,$E468,0)),""),1),"")</f>
        <v/>
      </c>
      <c r="BJ468" s="100" t="str">
        <f t="array" ref="BJ468">IF($BG468,QUARTILE(IF(G5SelectionMask="x",IF(INDEX(RawDataRefData,$E468,0)&gt;0,INDEX(RawDataRefData,$E468,0)),""),3),"")</f>
        <v/>
      </c>
      <c r="BK468" s="100" t="str">
        <f t="array" ref="BK468">IF($BG468,MIN(IF(G5SelectionMask="x",IF(INDEX(RawDataRefData,$E468,0)&gt;0,INDEX(RawDataRefData,$E468,0)),"")),"")</f>
        <v/>
      </c>
      <c r="BL468" s="100" t="str">
        <f t="array" ref="BL468">IF($BG468,MAX(IF(G5SelectionMask="x",IF(INDEX(RawDataRefData,$E468,0)&gt;0,INDEX(RawDataRefData,$E468,0)),"")),"")</f>
        <v/>
      </c>
      <c r="BM468" s="100" t="str">
        <f t="shared" si="190"/>
        <v/>
      </c>
      <c r="BN468" s="103" t="str">
        <f t="array" ref="BN468">IF($BG468,STDEVA(IF(G5SelectionMask="x",IF(INDEX(RawDataRefData,$E468,0)&gt;0,INDEX(RawDataRefData,$E468,0)),"")),"")</f>
        <v/>
      </c>
      <c r="BO468" s="104"/>
      <c r="BP468" s="105">
        <v>2</v>
      </c>
      <c r="BQ468" s="105">
        <v>3</v>
      </c>
      <c r="BR468" s="105">
        <v>3</v>
      </c>
      <c r="BS468" s="105">
        <v>1</v>
      </c>
      <c r="BT468" s="105">
        <v>4</v>
      </c>
      <c r="BU468" s="105">
        <v>2</v>
      </c>
      <c r="BV468" s="105">
        <v>4</v>
      </c>
      <c r="BW468" s="105">
        <v>2</v>
      </c>
      <c r="BX468" s="105">
        <v>1</v>
      </c>
      <c r="BY468" s="105">
        <v>2</v>
      </c>
      <c r="BZ468" s="105">
        <v>2</v>
      </c>
      <c r="CA468" s="105">
        <v>2</v>
      </c>
      <c r="CB468" s="105">
        <v>4</v>
      </c>
      <c r="CC468" s="105">
        <v>3</v>
      </c>
      <c r="CD468" s="105">
        <v>4</v>
      </c>
    </row>
    <row r="469" spans="1:82" x14ac:dyDescent="0.2">
      <c r="A469" s="33">
        <f t="shared" si="167"/>
        <v>0</v>
      </c>
      <c r="B469" s="209"/>
      <c r="C469" s="194"/>
      <c r="D469" s="203"/>
      <c r="E469" s="72">
        <f t="shared" si="183"/>
        <v>460</v>
      </c>
      <c r="F469" s="9" t="s">
        <v>1979</v>
      </c>
      <c r="G469" s="9" t="s">
        <v>2772</v>
      </c>
      <c r="H469" s="9" t="s">
        <v>57</v>
      </c>
      <c r="I469" s="9" t="s">
        <v>58</v>
      </c>
      <c r="K469" s="100">
        <f t="shared" si="168"/>
        <v>2</v>
      </c>
      <c r="L469" s="100"/>
      <c r="M469" s="100"/>
      <c r="N469" s="100"/>
      <c r="O469" s="100"/>
      <c r="P469" s="101">
        <f t="shared" si="169"/>
        <v>1</v>
      </c>
      <c r="Q469" s="102">
        <f t="shared" si="170"/>
        <v>2</v>
      </c>
      <c r="R469" s="102">
        <f t="shared" si="171"/>
        <v>4</v>
      </c>
      <c r="S469" s="102">
        <f t="shared" si="172"/>
        <v>4</v>
      </c>
      <c r="T469" s="102">
        <f t="shared" si="173"/>
        <v>1</v>
      </c>
      <c r="U469" s="102">
        <f t="shared" si="174"/>
        <v>3</v>
      </c>
      <c r="V469" s="102">
        <f t="shared" si="175"/>
        <v>1</v>
      </c>
      <c r="W469" s="102">
        <f t="shared" si="176"/>
        <v>2</v>
      </c>
      <c r="X469" s="102">
        <f t="shared" si="177"/>
        <v>4</v>
      </c>
      <c r="Y469" s="102">
        <f t="shared" si="178"/>
        <v>4</v>
      </c>
      <c r="Z469" s="102">
        <f t="shared" si="179"/>
        <v>4</v>
      </c>
      <c r="AA469" s="100" t="b">
        <f t="shared" si="180"/>
        <v>1</v>
      </c>
      <c r="AB469" s="100">
        <f t="array" ref="AB469">IF($AA469,MEDIAN(IF(G1SelectionMask="x",IF(INDEX(RawDataRefData,$E469,0)&gt;0,INDEX(RawDataRefData,$E469,0)),"")),"")</f>
        <v>3</v>
      </c>
      <c r="AC469" s="100">
        <f t="array" ref="AC469">IF($AA469,QUARTILE(IF(G1SelectionMask="x",IF(INDEX(RawDataRefData,$E469,0)&gt;0,INDEX(RawDataRefData,$E469,0)),""),1),"")</f>
        <v>1.5</v>
      </c>
      <c r="AD469" s="100">
        <f t="array" ref="AD469">IF($AA469,QUARTILE(IF(G1SelectionMask="x",IF(INDEX(RawDataRefData,$E469,0)&gt;0,INDEX(RawDataRefData,$E469,0)),""),3),"")</f>
        <v>4</v>
      </c>
      <c r="AE469" s="100">
        <f t="array" ref="AE469">IF($AA469,MIN(IF(G1SelectionMask="x",IF(INDEX(RawDataRefData,$E469,0)&gt;0,INDEX(RawDataRefData,$E469,0)),"")),"")</f>
        <v>1</v>
      </c>
      <c r="AF469" s="100">
        <f t="array" ref="AF469">IF($AA469,MAX(IF(G1SelectionMask="x",IF(INDEX(RawDataRefData,$E469,0)&gt;0,INDEX(RawDataRefData,$E469,0)),"")),"")</f>
        <v>4</v>
      </c>
      <c r="AG469" s="100">
        <f t="shared" si="181"/>
        <v>2.7272727272727271</v>
      </c>
      <c r="AH469" s="100">
        <f t="array" ref="AH469">IF($AA469,STDEVA(IF(G1SelectionMask="x",IF(INDEX(RawDataRefData,$E469,0)&gt;0,INDEX(RawDataRefData,$E469,0)),"")),"")</f>
        <v>1.3483997249264843</v>
      </c>
      <c r="AI469" s="101" t="b">
        <f t="shared" si="182"/>
        <v>1</v>
      </c>
      <c r="AJ469" s="101">
        <f t="array" ref="AJ469">IF($AI469,MEDIAN(IF(G2SelectionMask="x",IF(INDEX(RawDataRefData,$E469,0)&gt;0,INDEX(RawDataRefData,$E469,0)),"")),"")</f>
        <v>2</v>
      </c>
      <c r="AK469" s="101">
        <f t="array" ref="AK469">IF($AI469,QUARTILE(IF(G2SelectionMask="x",IF(INDEX(RawDataRefData,$E469,0)&gt;0,INDEX(RawDataRefData,$E469,0)),""),1),"")</f>
        <v>1</v>
      </c>
      <c r="AL469" s="101">
        <f t="array" ref="AL469">IF($AI469,QUARTILE(IF(G2SelectionMask="x",IF(INDEX(RawDataRefData,$E469,0)&gt;0,INDEX(RawDataRefData,$E469,0)),""),3),"")</f>
        <v>3.5</v>
      </c>
      <c r="AM469" s="101">
        <f t="array" ref="AM469">IF($AI469,MIN(IF(G2SelectionMask="x",IF(INDEX(RawDataRefData,$E469,0)&gt;0,INDEX(RawDataRefData,$E469,0)),"")),"")</f>
        <v>1</v>
      </c>
      <c r="AN469" s="101">
        <f t="array" ref="AN469">IF($AI469,MAX(IF(G2SelectionMask="x",IF(INDEX(RawDataRefData,$E469,0)&gt;0,INDEX(RawDataRefData,$E469,0)),"")),"")</f>
        <v>4</v>
      </c>
      <c r="AO469" s="101">
        <f t="shared" si="184"/>
        <v>2.2727272727272729</v>
      </c>
      <c r="AP469" s="101">
        <f t="array" ref="AP469">IF($AI469,STDEVA(IF(G2SelectionMask="x",IF(INDEX(RawDataRefData,$E469,0)&gt;0,INDEX(RawDataRefData,$E469,0)),"")),"")</f>
        <v>1.2720777563426766</v>
      </c>
      <c r="AQ469" s="100" t="b">
        <f t="shared" si="185"/>
        <v>0</v>
      </c>
      <c r="AR469" s="100" t="str">
        <f t="array" ref="AR469">IF($AQ469,MEDIAN(IF(G3SelectionMask="x",IF(INDEX(RawDataRefData,$E469,0)&gt;0,INDEX(RawDataRefData,$E469,0)),"")),"")</f>
        <v/>
      </c>
      <c r="AS469" s="100" t="str">
        <f t="array" ref="AS469">IF($AQ469,QUARTILE(IF(G3SelectionMask="x",IF(INDEX(RawDataRefData,$E469,0)&gt;0,INDEX(RawDataRefData,$E469,0)),""),1),"")</f>
        <v/>
      </c>
      <c r="AT469" s="100" t="str">
        <f t="array" ref="AT469">IF($AQ469,QUARTILE(IF(G3SelectionMask="x",IF(INDEX(RawDataRefData,$E469,0)&gt;0,INDEX(RawDataRefData,$E469,0)),""),3),"")</f>
        <v/>
      </c>
      <c r="AU469" s="100" t="str">
        <f t="array" ref="AU469">IF($AQ469,MIN(IF(G3SelectionMask="x",IF(INDEX(RawDataRefData,$E469,0)&gt;0,INDEX(RawDataRefData,$E469,0)),"")),"")</f>
        <v/>
      </c>
      <c r="AV469" s="100" t="str">
        <f t="array" ref="AV469">IF($AQ469,MAX(IF(G3SelectionMask="x",IF(INDEX(RawDataRefData,$E469,0)&gt;0,INDEX(RawDataRefData,$E469,0)),"")),"")</f>
        <v/>
      </c>
      <c r="AW469" s="100" t="str">
        <f t="shared" si="186"/>
        <v/>
      </c>
      <c r="AX469" s="100" t="str">
        <f t="array" ref="AX469">IF($AQ469,STDEVA(IF(G3SelectionMask="x",IF(INDEX(RawDataRefData,$E469,0)&gt;0,INDEX(RawDataRefData,$E469,0)),"")),"")</f>
        <v/>
      </c>
      <c r="AY469" s="101" t="b">
        <f t="shared" si="187"/>
        <v>0</v>
      </c>
      <c r="AZ469" s="101" t="str">
        <f t="array" ref="AZ469">IF($AY469,MEDIAN(IF(G4SelectionMask="x",IF(INDEX(RawDataRefData,$E469,0)&gt;0,INDEX(RawDataRefData,$E469,0)),"")),"")</f>
        <v/>
      </c>
      <c r="BA469" s="101" t="str">
        <f t="array" ref="BA469">IF($AY469,QUARTILE(IF(G4SelectionMask="x",IF(INDEX(RawDataRefData,$E469,0)&gt;0,INDEX(RawDataRefData,$E469,0)),""),1),"")</f>
        <v/>
      </c>
      <c r="BB469" s="101" t="str">
        <f t="array" ref="BB469">IF($AY469,QUARTILE(IF(G4SelectionMask="x",IF(INDEX(RawDataRefData,$E469,0)&gt;0,INDEX(RawDataRefData,$E469,0)),""),3),"")</f>
        <v/>
      </c>
      <c r="BC469" s="101" t="str">
        <f t="array" ref="BC469">IF($AY469,MIN(IF(G4SelectionMask="x",IF(INDEX(RawDataRefData,$E469,0)&gt;0,INDEX(RawDataRefData,$E469,0)),"")),"")</f>
        <v/>
      </c>
      <c r="BD469" s="101" t="str">
        <f t="array" ref="BD469">IF($AY469,MAX(IF(G4SelectionMask="x",IF(INDEX(RawDataRefData,$E469,0)&gt;0,INDEX(RawDataRefData,$E469,0)),"")),"")</f>
        <v/>
      </c>
      <c r="BE469" s="101" t="str">
        <f t="shared" si="188"/>
        <v/>
      </c>
      <c r="BF469" s="101" t="str">
        <f t="array" ref="BF469">IF($AY469,STDEVA(IF(G4SelectionMask="x",IF(INDEX(RawDataRefData,$E469,0)&gt;0,INDEX(RawDataRefData,$E469,0)),"")),"")</f>
        <v/>
      </c>
      <c r="BG469" s="100" t="b">
        <f t="shared" si="189"/>
        <v>0</v>
      </c>
      <c r="BH469" s="100" t="str">
        <f t="array" ref="BH469">IF($BG469,MEDIAN(IF(G5SelectionMask="x",IF(INDEX(RawDataRefData,$E469,0)&gt;0,INDEX(RawDataRefData,$E469,0)),"")),"")</f>
        <v/>
      </c>
      <c r="BI469" s="100" t="str">
        <f t="array" ref="BI469">IF($BG469,QUARTILE(IF(G5SelectionMask="x",IF(INDEX(RawDataRefData,$E469,0)&gt;0,INDEX(RawDataRefData,$E469,0)),""),1),"")</f>
        <v/>
      </c>
      <c r="BJ469" s="100" t="str">
        <f t="array" ref="BJ469">IF($BG469,QUARTILE(IF(G5SelectionMask="x",IF(INDEX(RawDataRefData,$E469,0)&gt;0,INDEX(RawDataRefData,$E469,0)),""),3),"")</f>
        <v/>
      </c>
      <c r="BK469" s="100" t="str">
        <f t="array" ref="BK469">IF($BG469,MIN(IF(G5SelectionMask="x",IF(INDEX(RawDataRefData,$E469,0)&gt;0,INDEX(RawDataRefData,$E469,0)),"")),"")</f>
        <v/>
      </c>
      <c r="BL469" s="100" t="str">
        <f t="array" ref="BL469">IF($BG469,MAX(IF(G5SelectionMask="x",IF(INDEX(RawDataRefData,$E469,0)&gt;0,INDEX(RawDataRefData,$E469,0)),"")),"")</f>
        <v/>
      </c>
      <c r="BM469" s="100" t="str">
        <f t="shared" si="190"/>
        <v/>
      </c>
      <c r="BN469" s="103" t="str">
        <f t="array" ref="BN469">IF($BG469,STDEVA(IF(G5SelectionMask="x",IF(INDEX(RawDataRefData,$E469,0)&gt;0,INDEX(RawDataRefData,$E469,0)),"")),"")</f>
        <v/>
      </c>
      <c r="BO469" s="104"/>
      <c r="BP469" s="105">
        <v>2</v>
      </c>
      <c r="BQ469" s="105">
        <v>1</v>
      </c>
      <c r="BR469" s="105">
        <v>2</v>
      </c>
      <c r="BS469" s="105">
        <v>4</v>
      </c>
      <c r="BT469" s="105">
        <v>4</v>
      </c>
      <c r="BU469" s="105">
        <v>1</v>
      </c>
      <c r="BV469" s="105">
        <v>3</v>
      </c>
      <c r="BW469" s="105">
        <v>1</v>
      </c>
      <c r="BX469" s="105">
        <v>2</v>
      </c>
      <c r="BY469" s="105">
        <v>4</v>
      </c>
      <c r="BZ469" s="105">
        <v>4</v>
      </c>
      <c r="CA469" s="105">
        <v>4</v>
      </c>
      <c r="CB469" s="105">
        <v>3</v>
      </c>
      <c r="CC469" s="105">
        <v>2</v>
      </c>
      <c r="CD469" s="105">
        <v>1</v>
      </c>
    </row>
    <row r="470" spans="1:82" x14ac:dyDescent="0.2">
      <c r="A470" s="33">
        <f t="shared" si="167"/>
        <v>0</v>
      </c>
      <c r="B470" s="209"/>
      <c r="C470" s="194"/>
      <c r="D470" s="203"/>
      <c r="E470" s="72">
        <f t="shared" si="183"/>
        <v>461</v>
      </c>
      <c r="F470" s="9" t="s">
        <v>1980</v>
      </c>
      <c r="G470" s="9" t="s">
        <v>2780</v>
      </c>
      <c r="H470" s="9" t="s">
        <v>57</v>
      </c>
      <c r="I470" s="9" t="s">
        <v>58</v>
      </c>
      <c r="J470" s="9" t="s">
        <v>1741</v>
      </c>
      <c r="K470" s="100">
        <f t="shared" si="168"/>
        <v>4</v>
      </c>
      <c r="L470" s="100"/>
      <c r="M470" s="100"/>
      <c r="N470" s="100"/>
      <c r="O470" s="100"/>
      <c r="P470" s="101">
        <f t="shared" si="169"/>
        <v>2</v>
      </c>
      <c r="Q470" s="102">
        <f t="shared" si="170"/>
        <v>3</v>
      </c>
      <c r="R470" s="102">
        <f t="shared" si="171"/>
        <v>4</v>
      </c>
      <c r="S470" s="102">
        <f t="shared" si="172"/>
        <v>4</v>
      </c>
      <c r="T470" s="102">
        <f t="shared" si="173"/>
        <v>2</v>
      </c>
      <c r="U470" s="102">
        <f t="shared" si="174"/>
        <v>2</v>
      </c>
      <c r="V470" s="102">
        <f t="shared" si="175"/>
        <v>1</v>
      </c>
      <c r="W470" s="102">
        <f t="shared" si="176"/>
        <v>3</v>
      </c>
      <c r="X470" s="102">
        <f t="shared" si="177"/>
        <v>3</v>
      </c>
      <c r="Y470" s="102">
        <f t="shared" si="178"/>
        <v>2</v>
      </c>
      <c r="Z470" s="102">
        <f t="shared" si="179"/>
        <v>3</v>
      </c>
      <c r="AA470" s="100" t="b">
        <f t="shared" si="180"/>
        <v>1</v>
      </c>
      <c r="AB470" s="100">
        <f t="array" ref="AB470">IF($AA470,MEDIAN(IF(G1SelectionMask="x",IF(INDEX(RawDataRefData,$E470,0)&gt;0,INDEX(RawDataRefData,$E470,0)),"")),"")</f>
        <v>3</v>
      </c>
      <c r="AC470" s="100">
        <f t="array" ref="AC470">IF($AA470,QUARTILE(IF(G1SelectionMask="x",IF(INDEX(RawDataRefData,$E470,0)&gt;0,INDEX(RawDataRefData,$E470,0)),""),1),"")</f>
        <v>2</v>
      </c>
      <c r="AD470" s="100">
        <f t="array" ref="AD470">IF($AA470,QUARTILE(IF(G1SelectionMask="x",IF(INDEX(RawDataRefData,$E470,0)&gt;0,INDEX(RawDataRefData,$E470,0)),""),3),"")</f>
        <v>3</v>
      </c>
      <c r="AE470" s="100">
        <f t="array" ref="AE470">IF($AA470,MIN(IF(G1SelectionMask="x",IF(INDEX(RawDataRefData,$E470,0)&gt;0,INDEX(RawDataRefData,$E470,0)),"")),"")</f>
        <v>1</v>
      </c>
      <c r="AF470" s="100">
        <f t="array" ref="AF470">IF($AA470,MAX(IF(G1SelectionMask="x",IF(INDEX(RawDataRefData,$E470,0)&gt;0,INDEX(RawDataRefData,$E470,0)),"")),"")</f>
        <v>4</v>
      </c>
      <c r="AG470" s="100">
        <f t="shared" si="181"/>
        <v>2.6363636363636362</v>
      </c>
      <c r="AH470" s="100">
        <f t="array" ref="AH470">IF($AA470,STDEVA(IF(G1SelectionMask="x",IF(INDEX(RawDataRefData,$E470,0)&gt;0,INDEX(RawDataRefData,$E470,0)),"")),"")</f>
        <v>0.9244162777371755</v>
      </c>
      <c r="AI470" s="101" t="b">
        <f t="shared" si="182"/>
        <v>1</v>
      </c>
      <c r="AJ470" s="101">
        <f t="array" ref="AJ470">IF($AI470,MEDIAN(IF(G2SelectionMask="x",IF(INDEX(RawDataRefData,$E470,0)&gt;0,INDEX(RawDataRefData,$E470,0)),"")),"")</f>
        <v>3</v>
      </c>
      <c r="AK470" s="101">
        <f t="array" ref="AK470">IF($AI470,QUARTILE(IF(G2SelectionMask="x",IF(INDEX(RawDataRefData,$E470,0)&gt;0,INDEX(RawDataRefData,$E470,0)),""),1),"")</f>
        <v>2</v>
      </c>
      <c r="AL470" s="101">
        <f t="array" ref="AL470">IF($AI470,QUARTILE(IF(G2SelectionMask="x",IF(INDEX(RawDataRefData,$E470,0)&gt;0,INDEX(RawDataRefData,$E470,0)),""),3),"")</f>
        <v>3</v>
      </c>
      <c r="AM470" s="101">
        <f t="array" ref="AM470">IF($AI470,MIN(IF(G2SelectionMask="x",IF(INDEX(RawDataRefData,$E470,0)&gt;0,INDEX(RawDataRefData,$E470,0)),"")),"")</f>
        <v>1</v>
      </c>
      <c r="AN470" s="101">
        <f t="array" ref="AN470">IF($AI470,MAX(IF(G2SelectionMask="x",IF(INDEX(RawDataRefData,$E470,0)&gt;0,INDEX(RawDataRefData,$E470,0)),"")),"")</f>
        <v>4</v>
      </c>
      <c r="AO470" s="101">
        <f t="shared" si="184"/>
        <v>2.5454545454545454</v>
      </c>
      <c r="AP470" s="101">
        <f t="array" ref="AP470">IF($AI470,STDEVA(IF(G2SelectionMask="x",IF(INDEX(RawDataRefData,$E470,0)&gt;0,INDEX(RawDataRefData,$E470,0)),"")),"")</f>
        <v>0.82019953226472486</v>
      </c>
      <c r="AQ470" s="100" t="b">
        <f t="shared" si="185"/>
        <v>0</v>
      </c>
      <c r="AR470" s="100" t="str">
        <f t="array" ref="AR470">IF($AQ470,MEDIAN(IF(G3SelectionMask="x",IF(INDEX(RawDataRefData,$E470,0)&gt;0,INDEX(RawDataRefData,$E470,0)),"")),"")</f>
        <v/>
      </c>
      <c r="AS470" s="100" t="str">
        <f t="array" ref="AS470">IF($AQ470,QUARTILE(IF(G3SelectionMask="x",IF(INDEX(RawDataRefData,$E470,0)&gt;0,INDEX(RawDataRefData,$E470,0)),""),1),"")</f>
        <v/>
      </c>
      <c r="AT470" s="100" t="str">
        <f t="array" ref="AT470">IF($AQ470,QUARTILE(IF(G3SelectionMask="x",IF(INDEX(RawDataRefData,$E470,0)&gt;0,INDEX(RawDataRefData,$E470,0)),""),3),"")</f>
        <v/>
      </c>
      <c r="AU470" s="100" t="str">
        <f t="array" ref="AU470">IF($AQ470,MIN(IF(G3SelectionMask="x",IF(INDEX(RawDataRefData,$E470,0)&gt;0,INDEX(RawDataRefData,$E470,0)),"")),"")</f>
        <v/>
      </c>
      <c r="AV470" s="100" t="str">
        <f t="array" ref="AV470">IF($AQ470,MAX(IF(G3SelectionMask="x",IF(INDEX(RawDataRefData,$E470,0)&gt;0,INDEX(RawDataRefData,$E470,0)),"")),"")</f>
        <v/>
      </c>
      <c r="AW470" s="100" t="str">
        <f t="shared" si="186"/>
        <v/>
      </c>
      <c r="AX470" s="100" t="str">
        <f t="array" ref="AX470">IF($AQ470,STDEVA(IF(G3SelectionMask="x",IF(INDEX(RawDataRefData,$E470,0)&gt;0,INDEX(RawDataRefData,$E470,0)),"")),"")</f>
        <v/>
      </c>
      <c r="AY470" s="101" t="b">
        <f t="shared" si="187"/>
        <v>0</v>
      </c>
      <c r="AZ470" s="101" t="str">
        <f t="array" ref="AZ470">IF($AY470,MEDIAN(IF(G4SelectionMask="x",IF(INDEX(RawDataRefData,$E470,0)&gt;0,INDEX(RawDataRefData,$E470,0)),"")),"")</f>
        <v/>
      </c>
      <c r="BA470" s="101" t="str">
        <f t="array" ref="BA470">IF($AY470,QUARTILE(IF(G4SelectionMask="x",IF(INDEX(RawDataRefData,$E470,0)&gt;0,INDEX(RawDataRefData,$E470,0)),""),1),"")</f>
        <v/>
      </c>
      <c r="BB470" s="101" t="str">
        <f t="array" ref="BB470">IF($AY470,QUARTILE(IF(G4SelectionMask="x",IF(INDEX(RawDataRefData,$E470,0)&gt;0,INDEX(RawDataRefData,$E470,0)),""),3),"")</f>
        <v/>
      </c>
      <c r="BC470" s="101" t="str">
        <f t="array" ref="BC470">IF($AY470,MIN(IF(G4SelectionMask="x",IF(INDEX(RawDataRefData,$E470,0)&gt;0,INDEX(RawDataRefData,$E470,0)),"")),"")</f>
        <v/>
      </c>
      <c r="BD470" s="101" t="str">
        <f t="array" ref="BD470">IF($AY470,MAX(IF(G4SelectionMask="x",IF(INDEX(RawDataRefData,$E470,0)&gt;0,INDEX(RawDataRefData,$E470,0)),"")),"")</f>
        <v/>
      </c>
      <c r="BE470" s="101" t="str">
        <f t="shared" si="188"/>
        <v/>
      </c>
      <c r="BF470" s="101" t="str">
        <f t="array" ref="BF470">IF($AY470,STDEVA(IF(G4SelectionMask="x",IF(INDEX(RawDataRefData,$E470,0)&gt;0,INDEX(RawDataRefData,$E470,0)),"")),"")</f>
        <v/>
      </c>
      <c r="BG470" s="100" t="b">
        <f t="shared" si="189"/>
        <v>0</v>
      </c>
      <c r="BH470" s="100" t="str">
        <f t="array" ref="BH470">IF($BG470,MEDIAN(IF(G5SelectionMask="x",IF(INDEX(RawDataRefData,$E470,0)&gt;0,INDEX(RawDataRefData,$E470,0)),"")),"")</f>
        <v/>
      </c>
      <c r="BI470" s="100" t="str">
        <f t="array" ref="BI470">IF($BG470,QUARTILE(IF(G5SelectionMask="x",IF(INDEX(RawDataRefData,$E470,0)&gt;0,INDEX(RawDataRefData,$E470,0)),""),1),"")</f>
        <v/>
      </c>
      <c r="BJ470" s="100" t="str">
        <f t="array" ref="BJ470">IF($BG470,QUARTILE(IF(G5SelectionMask="x",IF(INDEX(RawDataRefData,$E470,0)&gt;0,INDEX(RawDataRefData,$E470,0)),""),3),"")</f>
        <v/>
      </c>
      <c r="BK470" s="100" t="str">
        <f t="array" ref="BK470">IF($BG470,MIN(IF(G5SelectionMask="x",IF(INDEX(RawDataRefData,$E470,0)&gt;0,INDEX(RawDataRefData,$E470,0)),"")),"")</f>
        <v/>
      </c>
      <c r="BL470" s="100" t="str">
        <f t="array" ref="BL470">IF($BG470,MAX(IF(G5SelectionMask="x",IF(INDEX(RawDataRefData,$E470,0)&gt;0,INDEX(RawDataRefData,$E470,0)),"")),"")</f>
        <v/>
      </c>
      <c r="BM470" s="100" t="str">
        <f t="shared" si="190"/>
        <v/>
      </c>
      <c r="BN470" s="103" t="str">
        <f t="array" ref="BN470">IF($BG470,STDEVA(IF(G5SelectionMask="x",IF(INDEX(RawDataRefData,$E470,0)&gt;0,INDEX(RawDataRefData,$E470,0)),"")),"")</f>
        <v/>
      </c>
      <c r="BO470" s="104"/>
      <c r="BP470" s="105">
        <v>4</v>
      </c>
      <c r="BQ470" s="105">
        <v>2</v>
      </c>
      <c r="BR470" s="105">
        <v>3</v>
      </c>
      <c r="BS470" s="105">
        <v>4</v>
      </c>
      <c r="BT470" s="105">
        <v>4</v>
      </c>
      <c r="BU470" s="105">
        <v>2</v>
      </c>
      <c r="BV470" s="105">
        <v>2</v>
      </c>
      <c r="BW470" s="105">
        <v>1</v>
      </c>
      <c r="BX470" s="105">
        <v>3</v>
      </c>
      <c r="BY470" s="105">
        <v>3</v>
      </c>
      <c r="BZ470" s="105">
        <v>2</v>
      </c>
      <c r="CA470" s="105">
        <v>3</v>
      </c>
      <c r="CB470" s="105">
        <v>3</v>
      </c>
      <c r="CC470" s="105">
        <v>3</v>
      </c>
      <c r="CD470" s="105">
        <v>2</v>
      </c>
    </row>
    <row r="471" spans="1:82" x14ac:dyDescent="0.2">
      <c r="A471" s="33">
        <f t="shared" si="167"/>
        <v>0</v>
      </c>
      <c r="B471" s="209"/>
      <c r="C471" s="194"/>
      <c r="D471" s="203"/>
      <c r="E471" s="72">
        <f t="shared" si="183"/>
        <v>462</v>
      </c>
      <c r="F471" s="9" t="s">
        <v>1981</v>
      </c>
      <c r="G471" s="9" t="s">
        <v>2783</v>
      </c>
      <c r="H471" s="9" t="s">
        <v>57</v>
      </c>
      <c r="I471" s="9" t="s">
        <v>58</v>
      </c>
      <c r="J471" s="9" t="s">
        <v>1741</v>
      </c>
      <c r="K471" s="100">
        <f t="shared" si="168"/>
        <v>1</v>
      </c>
      <c r="L471" s="100"/>
      <c r="M471" s="100"/>
      <c r="N471" s="100"/>
      <c r="O471" s="100"/>
      <c r="P471" s="101">
        <f t="shared" si="169"/>
        <v>2</v>
      </c>
      <c r="Q471" s="102">
        <f t="shared" si="170"/>
        <v>2</v>
      </c>
      <c r="R471" s="102">
        <f t="shared" si="171"/>
        <v>3</v>
      </c>
      <c r="S471" s="102">
        <f t="shared" si="172"/>
        <v>2</v>
      </c>
      <c r="T471" s="102">
        <f t="shared" si="173"/>
        <v>3</v>
      </c>
      <c r="U471" s="102">
        <f t="shared" si="174"/>
        <v>4</v>
      </c>
      <c r="V471" s="102">
        <f t="shared" si="175"/>
        <v>2</v>
      </c>
      <c r="W471" s="102">
        <f t="shared" si="176"/>
        <v>3</v>
      </c>
      <c r="X471" s="102">
        <f t="shared" si="177"/>
        <v>3</v>
      </c>
      <c r="Y471" s="102">
        <f t="shared" si="178"/>
        <v>2</v>
      </c>
      <c r="Z471" s="102">
        <f t="shared" si="179"/>
        <v>3</v>
      </c>
      <c r="AA471" s="100" t="b">
        <f t="shared" si="180"/>
        <v>1</v>
      </c>
      <c r="AB471" s="100">
        <f t="array" ref="AB471">IF($AA471,MEDIAN(IF(G1SelectionMask="x",IF(INDEX(RawDataRefData,$E471,0)&gt;0,INDEX(RawDataRefData,$E471,0)),"")),"")</f>
        <v>3</v>
      </c>
      <c r="AC471" s="100">
        <f t="array" ref="AC471">IF($AA471,QUARTILE(IF(G1SelectionMask="x",IF(INDEX(RawDataRefData,$E471,0)&gt;0,INDEX(RawDataRefData,$E471,0)),""),1),"")</f>
        <v>2</v>
      </c>
      <c r="AD471" s="100">
        <f t="array" ref="AD471">IF($AA471,QUARTILE(IF(G1SelectionMask="x",IF(INDEX(RawDataRefData,$E471,0)&gt;0,INDEX(RawDataRefData,$E471,0)),""),3),"")</f>
        <v>3</v>
      </c>
      <c r="AE471" s="100">
        <f t="array" ref="AE471">IF($AA471,MIN(IF(G1SelectionMask="x",IF(INDEX(RawDataRefData,$E471,0)&gt;0,INDEX(RawDataRefData,$E471,0)),"")),"")</f>
        <v>2</v>
      </c>
      <c r="AF471" s="100">
        <f t="array" ref="AF471">IF($AA471,MAX(IF(G1SelectionMask="x",IF(INDEX(RawDataRefData,$E471,0)&gt;0,INDEX(RawDataRefData,$E471,0)),"")),"")</f>
        <v>4</v>
      </c>
      <c r="AG471" s="100">
        <f t="shared" si="181"/>
        <v>2.6363636363636362</v>
      </c>
      <c r="AH471" s="100">
        <f t="array" ref="AH471">IF($AA471,STDEVA(IF(G1SelectionMask="x",IF(INDEX(RawDataRefData,$E471,0)&gt;0,INDEX(RawDataRefData,$E471,0)),"")),"")</f>
        <v>0.67419986246324215</v>
      </c>
      <c r="AI471" s="101" t="b">
        <f t="shared" si="182"/>
        <v>1</v>
      </c>
      <c r="AJ471" s="101">
        <f t="array" ref="AJ471">IF($AI471,MEDIAN(IF(G2SelectionMask="x",IF(INDEX(RawDataRefData,$E471,0)&gt;0,INDEX(RawDataRefData,$E471,0)),"")),"")</f>
        <v>2</v>
      </c>
      <c r="AK471" s="101">
        <f t="array" ref="AK471">IF($AI471,QUARTILE(IF(G2SelectionMask="x",IF(INDEX(RawDataRefData,$E471,0)&gt;0,INDEX(RawDataRefData,$E471,0)),""),1),"")</f>
        <v>2</v>
      </c>
      <c r="AL471" s="101">
        <f t="array" ref="AL471">IF($AI471,QUARTILE(IF(G2SelectionMask="x",IF(INDEX(RawDataRefData,$E471,0)&gt;0,INDEX(RawDataRefData,$E471,0)),""),3),"")</f>
        <v>3</v>
      </c>
      <c r="AM471" s="101">
        <f t="array" ref="AM471">IF($AI471,MIN(IF(G2SelectionMask="x",IF(INDEX(RawDataRefData,$E471,0)&gt;0,INDEX(RawDataRefData,$E471,0)),"")),"")</f>
        <v>1</v>
      </c>
      <c r="AN471" s="101">
        <f t="array" ref="AN471">IF($AI471,MAX(IF(G2SelectionMask="x",IF(INDEX(RawDataRefData,$E471,0)&gt;0,INDEX(RawDataRefData,$E471,0)),"")),"")</f>
        <v>3</v>
      </c>
      <c r="AO471" s="101">
        <f t="shared" si="184"/>
        <v>2.2727272727272729</v>
      </c>
      <c r="AP471" s="101">
        <f t="array" ref="AP471">IF($AI471,STDEVA(IF(G2SelectionMask="x",IF(INDEX(RawDataRefData,$E471,0)&gt;0,INDEX(RawDataRefData,$E471,0)),"")),"")</f>
        <v>0.64666979068286312</v>
      </c>
      <c r="AQ471" s="100" t="b">
        <f t="shared" si="185"/>
        <v>0</v>
      </c>
      <c r="AR471" s="100" t="str">
        <f t="array" ref="AR471">IF($AQ471,MEDIAN(IF(G3SelectionMask="x",IF(INDEX(RawDataRefData,$E471,0)&gt;0,INDEX(RawDataRefData,$E471,0)),"")),"")</f>
        <v/>
      </c>
      <c r="AS471" s="100" t="str">
        <f t="array" ref="AS471">IF($AQ471,QUARTILE(IF(G3SelectionMask="x",IF(INDEX(RawDataRefData,$E471,0)&gt;0,INDEX(RawDataRefData,$E471,0)),""),1),"")</f>
        <v/>
      </c>
      <c r="AT471" s="100" t="str">
        <f t="array" ref="AT471">IF($AQ471,QUARTILE(IF(G3SelectionMask="x",IF(INDEX(RawDataRefData,$E471,0)&gt;0,INDEX(RawDataRefData,$E471,0)),""),3),"")</f>
        <v/>
      </c>
      <c r="AU471" s="100" t="str">
        <f t="array" ref="AU471">IF($AQ471,MIN(IF(G3SelectionMask="x",IF(INDEX(RawDataRefData,$E471,0)&gt;0,INDEX(RawDataRefData,$E471,0)),"")),"")</f>
        <v/>
      </c>
      <c r="AV471" s="100" t="str">
        <f t="array" ref="AV471">IF($AQ471,MAX(IF(G3SelectionMask="x",IF(INDEX(RawDataRefData,$E471,0)&gt;0,INDEX(RawDataRefData,$E471,0)),"")),"")</f>
        <v/>
      </c>
      <c r="AW471" s="100" t="str">
        <f t="shared" si="186"/>
        <v/>
      </c>
      <c r="AX471" s="100" t="str">
        <f t="array" ref="AX471">IF($AQ471,STDEVA(IF(G3SelectionMask="x",IF(INDEX(RawDataRefData,$E471,0)&gt;0,INDEX(RawDataRefData,$E471,0)),"")),"")</f>
        <v/>
      </c>
      <c r="AY471" s="101" t="b">
        <f t="shared" si="187"/>
        <v>0</v>
      </c>
      <c r="AZ471" s="101" t="str">
        <f t="array" ref="AZ471">IF($AY471,MEDIAN(IF(G4SelectionMask="x",IF(INDEX(RawDataRefData,$E471,0)&gt;0,INDEX(RawDataRefData,$E471,0)),"")),"")</f>
        <v/>
      </c>
      <c r="BA471" s="101" t="str">
        <f t="array" ref="BA471">IF($AY471,QUARTILE(IF(G4SelectionMask="x",IF(INDEX(RawDataRefData,$E471,0)&gt;0,INDEX(RawDataRefData,$E471,0)),""),1),"")</f>
        <v/>
      </c>
      <c r="BB471" s="101" t="str">
        <f t="array" ref="BB471">IF($AY471,QUARTILE(IF(G4SelectionMask="x",IF(INDEX(RawDataRefData,$E471,0)&gt;0,INDEX(RawDataRefData,$E471,0)),""),3),"")</f>
        <v/>
      </c>
      <c r="BC471" s="101" t="str">
        <f t="array" ref="BC471">IF($AY471,MIN(IF(G4SelectionMask="x",IF(INDEX(RawDataRefData,$E471,0)&gt;0,INDEX(RawDataRefData,$E471,0)),"")),"")</f>
        <v/>
      </c>
      <c r="BD471" s="101" t="str">
        <f t="array" ref="BD471">IF($AY471,MAX(IF(G4SelectionMask="x",IF(INDEX(RawDataRefData,$E471,0)&gt;0,INDEX(RawDataRefData,$E471,0)),"")),"")</f>
        <v/>
      </c>
      <c r="BE471" s="101" t="str">
        <f t="shared" si="188"/>
        <v/>
      </c>
      <c r="BF471" s="101" t="str">
        <f t="array" ref="BF471">IF($AY471,STDEVA(IF(G4SelectionMask="x",IF(INDEX(RawDataRefData,$E471,0)&gt;0,INDEX(RawDataRefData,$E471,0)),"")),"")</f>
        <v/>
      </c>
      <c r="BG471" s="100" t="b">
        <f t="shared" si="189"/>
        <v>0</v>
      </c>
      <c r="BH471" s="100" t="str">
        <f t="array" ref="BH471">IF($BG471,MEDIAN(IF(G5SelectionMask="x",IF(INDEX(RawDataRefData,$E471,0)&gt;0,INDEX(RawDataRefData,$E471,0)),"")),"")</f>
        <v/>
      </c>
      <c r="BI471" s="100" t="str">
        <f t="array" ref="BI471">IF($BG471,QUARTILE(IF(G5SelectionMask="x",IF(INDEX(RawDataRefData,$E471,0)&gt;0,INDEX(RawDataRefData,$E471,0)),""),1),"")</f>
        <v/>
      </c>
      <c r="BJ471" s="100" t="str">
        <f t="array" ref="BJ471">IF($BG471,QUARTILE(IF(G5SelectionMask="x",IF(INDEX(RawDataRefData,$E471,0)&gt;0,INDEX(RawDataRefData,$E471,0)),""),3),"")</f>
        <v/>
      </c>
      <c r="BK471" s="100" t="str">
        <f t="array" ref="BK471">IF($BG471,MIN(IF(G5SelectionMask="x",IF(INDEX(RawDataRefData,$E471,0)&gt;0,INDEX(RawDataRefData,$E471,0)),"")),"")</f>
        <v/>
      </c>
      <c r="BL471" s="100" t="str">
        <f t="array" ref="BL471">IF($BG471,MAX(IF(G5SelectionMask="x",IF(INDEX(RawDataRefData,$E471,0)&gt;0,INDEX(RawDataRefData,$E471,0)),"")),"")</f>
        <v/>
      </c>
      <c r="BM471" s="100" t="str">
        <f t="shared" si="190"/>
        <v/>
      </c>
      <c r="BN471" s="103" t="str">
        <f t="array" ref="BN471">IF($BG471,STDEVA(IF(G5SelectionMask="x",IF(INDEX(RawDataRefData,$E471,0)&gt;0,INDEX(RawDataRefData,$E471,0)),"")),"")</f>
        <v/>
      </c>
      <c r="BO471" s="104"/>
      <c r="BP471" s="105">
        <v>1</v>
      </c>
      <c r="BQ471" s="105">
        <v>2</v>
      </c>
      <c r="BR471" s="105">
        <v>2</v>
      </c>
      <c r="BS471" s="105">
        <v>3</v>
      </c>
      <c r="BT471" s="105">
        <v>2</v>
      </c>
      <c r="BU471" s="105">
        <v>3</v>
      </c>
      <c r="BV471" s="105">
        <v>4</v>
      </c>
      <c r="BW471" s="105">
        <v>2</v>
      </c>
      <c r="BX471" s="105">
        <v>3</v>
      </c>
      <c r="BY471" s="105">
        <v>3</v>
      </c>
      <c r="BZ471" s="105">
        <v>2</v>
      </c>
      <c r="CA471" s="105">
        <v>3</v>
      </c>
      <c r="CB471" s="105">
        <v>1</v>
      </c>
      <c r="CC471" s="105">
        <v>3</v>
      </c>
      <c r="CD471" s="105">
        <v>2</v>
      </c>
    </row>
    <row r="472" spans="1:82" x14ac:dyDescent="0.2">
      <c r="A472" s="33">
        <f t="shared" si="167"/>
        <v>0</v>
      </c>
      <c r="B472" s="209"/>
      <c r="C472" s="194"/>
      <c r="D472" s="203"/>
      <c r="E472" s="72">
        <f t="shared" si="183"/>
        <v>463</v>
      </c>
      <c r="F472" s="9" t="s">
        <v>1982</v>
      </c>
      <c r="G472" s="9" t="s">
        <v>2779</v>
      </c>
      <c r="H472" s="9" t="s">
        <v>57</v>
      </c>
      <c r="I472" s="9" t="s">
        <v>58</v>
      </c>
      <c r="J472" s="9" t="s">
        <v>1741</v>
      </c>
      <c r="K472" s="100">
        <f t="shared" si="168"/>
        <v>1</v>
      </c>
      <c r="L472" s="100"/>
      <c r="M472" s="100"/>
      <c r="N472" s="100"/>
      <c r="O472" s="100"/>
      <c r="P472" s="101">
        <f t="shared" si="169"/>
        <v>4</v>
      </c>
      <c r="Q472" s="102">
        <f t="shared" si="170"/>
        <v>2</v>
      </c>
      <c r="R472" s="102">
        <f t="shared" si="171"/>
        <v>2</v>
      </c>
      <c r="S472" s="102">
        <f t="shared" si="172"/>
        <v>1</v>
      </c>
      <c r="T472" s="102">
        <f t="shared" si="173"/>
        <v>2</v>
      </c>
      <c r="U472" s="102">
        <f t="shared" si="174"/>
        <v>4</v>
      </c>
      <c r="V472" s="102">
        <f t="shared" si="175"/>
        <v>2</v>
      </c>
      <c r="W472" s="102">
        <f t="shared" si="176"/>
        <v>1</v>
      </c>
      <c r="X472" s="102">
        <f t="shared" si="177"/>
        <v>1</v>
      </c>
      <c r="Y472" s="102">
        <f t="shared" si="178"/>
        <v>2</v>
      </c>
      <c r="Z472" s="102">
        <f t="shared" si="179"/>
        <v>2</v>
      </c>
      <c r="AA472" s="100" t="b">
        <f t="shared" si="180"/>
        <v>1</v>
      </c>
      <c r="AB472" s="100">
        <f t="array" ref="AB472">IF($AA472,MEDIAN(IF(G1SelectionMask="x",IF(INDEX(RawDataRefData,$E472,0)&gt;0,INDEX(RawDataRefData,$E472,0)),"")),"")</f>
        <v>2</v>
      </c>
      <c r="AC472" s="100">
        <f t="array" ref="AC472">IF($AA472,QUARTILE(IF(G1SelectionMask="x",IF(INDEX(RawDataRefData,$E472,0)&gt;0,INDEX(RawDataRefData,$E472,0)),""),1),"")</f>
        <v>1.5</v>
      </c>
      <c r="AD472" s="100">
        <f t="array" ref="AD472">IF($AA472,QUARTILE(IF(G1SelectionMask="x",IF(INDEX(RawDataRefData,$E472,0)&gt;0,INDEX(RawDataRefData,$E472,0)),""),3),"")</f>
        <v>2</v>
      </c>
      <c r="AE472" s="100">
        <f t="array" ref="AE472">IF($AA472,MIN(IF(G1SelectionMask="x",IF(INDEX(RawDataRefData,$E472,0)&gt;0,INDEX(RawDataRefData,$E472,0)),"")),"")</f>
        <v>1</v>
      </c>
      <c r="AF472" s="100">
        <f t="array" ref="AF472">IF($AA472,MAX(IF(G1SelectionMask="x",IF(INDEX(RawDataRefData,$E472,0)&gt;0,INDEX(RawDataRefData,$E472,0)),"")),"")</f>
        <v>4</v>
      </c>
      <c r="AG472" s="100">
        <f t="shared" si="181"/>
        <v>2.0909090909090908</v>
      </c>
      <c r="AH472" s="100">
        <f t="array" ref="AH472">IF($AA472,STDEVA(IF(G1SelectionMask="x",IF(INDEX(RawDataRefData,$E472,0)&gt;0,INDEX(RawDataRefData,$E472,0)),"")),"")</f>
        <v>1.0444659357341868</v>
      </c>
      <c r="AI472" s="101" t="b">
        <f t="shared" si="182"/>
        <v>1</v>
      </c>
      <c r="AJ472" s="101">
        <f t="array" ref="AJ472">IF($AI472,MEDIAN(IF(G2SelectionMask="x",IF(INDEX(RawDataRefData,$E472,0)&gt;0,INDEX(RawDataRefData,$E472,0)),"")),"")</f>
        <v>2</v>
      </c>
      <c r="AK472" s="101">
        <f t="array" ref="AK472">IF($AI472,QUARTILE(IF(G2SelectionMask="x",IF(INDEX(RawDataRefData,$E472,0)&gt;0,INDEX(RawDataRefData,$E472,0)),""),1),"")</f>
        <v>2</v>
      </c>
      <c r="AL472" s="101">
        <f t="array" ref="AL472">IF($AI472,QUARTILE(IF(G2SelectionMask="x",IF(INDEX(RawDataRefData,$E472,0)&gt;0,INDEX(RawDataRefData,$E472,0)),""),3),"")</f>
        <v>3</v>
      </c>
      <c r="AM472" s="101">
        <f t="array" ref="AM472">IF($AI472,MIN(IF(G2SelectionMask="x",IF(INDEX(RawDataRefData,$E472,0)&gt;0,INDEX(RawDataRefData,$E472,0)),"")),"")</f>
        <v>1</v>
      </c>
      <c r="AN472" s="101">
        <f t="array" ref="AN472">IF($AI472,MAX(IF(G2SelectionMask="x",IF(INDEX(RawDataRefData,$E472,0)&gt;0,INDEX(RawDataRefData,$E472,0)),"")),"")</f>
        <v>4</v>
      </c>
      <c r="AO472" s="101">
        <f t="shared" si="184"/>
        <v>2.3636363636363638</v>
      </c>
      <c r="AP472" s="101">
        <f t="array" ref="AP472">IF($AI472,STDEVA(IF(G2SelectionMask="x",IF(INDEX(RawDataRefData,$E472,0)&gt;0,INDEX(RawDataRefData,$E472,0)),"")),"")</f>
        <v>1.1200649331826502</v>
      </c>
      <c r="AQ472" s="100" t="b">
        <f t="shared" si="185"/>
        <v>0</v>
      </c>
      <c r="AR472" s="100" t="str">
        <f t="array" ref="AR472">IF($AQ472,MEDIAN(IF(G3SelectionMask="x",IF(INDEX(RawDataRefData,$E472,0)&gt;0,INDEX(RawDataRefData,$E472,0)),"")),"")</f>
        <v/>
      </c>
      <c r="AS472" s="100" t="str">
        <f t="array" ref="AS472">IF($AQ472,QUARTILE(IF(G3SelectionMask="x",IF(INDEX(RawDataRefData,$E472,0)&gt;0,INDEX(RawDataRefData,$E472,0)),""),1),"")</f>
        <v/>
      </c>
      <c r="AT472" s="100" t="str">
        <f t="array" ref="AT472">IF($AQ472,QUARTILE(IF(G3SelectionMask="x",IF(INDEX(RawDataRefData,$E472,0)&gt;0,INDEX(RawDataRefData,$E472,0)),""),3),"")</f>
        <v/>
      </c>
      <c r="AU472" s="100" t="str">
        <f t="array" ref="AU472">IF($AQ472,MIN(IF(G3SelectionMask="x",IF(INDEX(RawDataRefData,$E472,0)&gt;0,INDEX(RawDataRefData,$E472,0)),"")),"")</f>
        <v/>
      </c>
      <c r="AV472" s="100" t="str">
        <f t="array" ref="AV472">IF($AQ472,MAX(IF(G3SelectionMask="x",IF(INDEX(RawDataRefData,$E472,0)&gt;0,INDEX(RawDataRefData,$E472,0)),"")),"")</f>
        <v/>
      </c>
      <c r="AW472" s="100" t="str">
        <f t="shared" si="186"/>
        <v/>
      </c>
      <c r="AX472" s="100" t="str">
        <f t="array" ref="AX472">IF($AQ472,STDEVA(IF(G3SelectionMask="x",IF(INDEX(RawDataRefData,$E472,0)&gt;0,INDEX(RawDataRefData,$E472,0)),"")),"")</f>
        <v/>
      </c>
      <c r="AY472" s="101" t="b">
        <f t="shared" si="187"/>
        <v>0</v>
      </c>
      <c r="AZ472" s="101" t="str">
        <f t="array" ref="AZ472">IF($AY472,MEDIAN(IF(G4SelectionMask="x",IF(INDEX(RawDataRefData,$E472,0)&gt;0,INDEX(RawDataRefData,$E472,0)),"")),"")</f>
        <v/>
      </c>
      <c r="BA472" s="101" t="str">
        <f t="array" ref="BA472">IF($AY472,QUARTILE(IF(G4SelectionMask="x",IF(INDEX(RawDataRefData,$E472,0)&gt;0,INDEX(RawDataRefData,$E472,0)),""),1),"")</f>
        <v/>
      </c>
      <c r="BB472" s="101" t="str">
        <f t="array" ref="BB472">IF($AY472,QUARTILE(IF(G4SelectionMask="x",IF(INDEX(RawDataRefData,$E472,0)&gt;0,INDEX(RawDataRefData,$E472,0)),""),3),"")</f>
        <v/>
      </c>
      <c r="BC472" s="101" t="str">
        <f t="array" ref="BC472">IF($AY472,MIN(IF(G4SelectionMask="x",IF(INDEX(RawDataRefData,$E472,0)&gt;0,INDEX(RawDataRefData,$E472,0)),"")),"")</f>
        <v/>
      </c>
      <c r="BD472" s="101" t="str">
        <f t="array" ref="BD472">IF($AY472,MAX(IF(G4SelectionMask="x",IF(INDEX(RawDataRefData,$E472,0)&gt;0,INDEX(RawDataRefData,$E472,0)),"")),"")</f>
        <v/>
      </c>
      <c r="BE472" s="101" t="str">
        <f t="shared" si="188"/>
        <v/>
      </c>
      <c r="BF472" s="101" t="str">
        <f t="array" ref="BF472">IF($AY472,STDEVA(IF(G4SelectionMask="x",IF(INDEX(RawDataRefData,$E472,0)&gt;0,INDEX(RawDataRefData,$E472,0)),"")),"")</f>
        <v/>
      </c>
      <c r="BG472" s="100" t="b">
        <f t="shared" si="189"/>
        <v>0</v>
      </c>
      <c r="BH472" s="100" t="str">
        <f t="array" ref="BH472">IF($BG472,MEDIAN(IF(G5SelectionMask="x",IF(INDEX(RawDataRefData,$E472,0)&gt;0,INDEX(RawDataRefData,$E472,0)),"")),"")</f>
        <v/>
      </c>
      <c r="BI472" s="100" t="str">
        <f t="array" ref="BI472">IF($BG472,QUARTILE(IF(G5SelectionMask="x",IF(INDEX(RawDataRefData,$E472,0)&gt;0,INDEX(RawDataRefData,$E472,0)),""),1),"")</f>
        <v/>
      </c>
      <c r="BJ472" s="100" t="str">
        <f t="array" ref="BJ472">IF($BG472,QUARTILE(IF(G5SelectionMask="x",IF(INDEX(RawDataRefData,$E472,0)&gt;0,INDEX(RawDataRefData,$E472,0)),""),3),"")</f>
        <v/>
      </c>
      <c r="BK472" s="100" t="str">
        <f t="array" ref="BK472">IF($BG472,MIN(IF(G5SelectionMask="x",IF(INDEX(RawDataRefData,$E472,0)&gt;0,INDEX(RawDataRefData,$E472,0)),"")),"")</f>
        <v/>
      </c>
      <c r="BL472" s="100" t="str">
        <f t="array" ref="BL472">IF($BG472,MAX(IF(G5SelectionMask="x",IF(INDEX(RawDataRefData,$E472,0)&gt;0,INDEX(RawDataRefData,$E472,0)),"")),"")</f>
        <v/>
      </c>
      <c r="BM472" s="100" t="str">
        <f t="shared" si="190"/>
        <v/>
      </c>
      <c r="BN472" s="103" t="str">
        <f t="array" ref="BN472">IF($BG472,STDEVA(IF(G5SelectionMask="x",IF(INDEX(RawDataRefData,$E472,0)&gt;0,INDEX(RawDataRefData,$E472,0)),"")),"")</f>
        <v/>
      </c>
      <c r="BO472" s="104"/>
      <c r="BP472" s="105">
        <v>1</v>
      </c>
      <c r="BQ472" s="105">
        <v>4</v>
      </c>
      <c r="BR472" s="105">
        <v>2</v>
      </c>
      <c r="BS472" s="105">
        <v>2</v>
      </c>
      <c r="BT472" s="105">
        <v>1</v>
      </c>
      <c r="BU472" s="105">
        <v>2</v>
      </c>
      <c r="BV472" s="105">
        <v>4</v>
      </c>
      <c r="BW472" s="105">
        <v>2</v>
      </c>
      <c r="BX472" s="105">
        <v>1</v>
      </c>
      <c r="BY472" s="105">
        <v>1</v>
      </c>
      <c r="BZ472" s="105">
        <v>2</v>
      </c>
      <c r="CA472" s="105">
        <v>2</v>
      </c>
      <c r="CB472" s="105">
        <v>4</v>
      </c>
      <c r="CC472" s="105">
        <v>4</v>
      </c>
      <c r="CD472" s="105">
        <v>2</v>
      </c>
    </row>
    <row r="473" spans="1:82" x14ac:dyDescent="0.2">
      <c r="A473" s="33">
        <f t="shared" si="167"/>
        <v>0</v>
      </c>
      <c r="B473" s="209"/>
      <c r="C473" s="194"/>
      <c r="D473" s="203"/>
      <c r="E473" s="72">
        <f t="shared" si="183"/>
        <v>464</v>
      </c>
      <c r="F473" s="9" t="s">
        <v>1983</v>
      </c>
      <c r="G473" s="9" t="s">
        <v>2773</v>
      </c>
      <c r="H473" s="9" t="s">
        <v>57</v>
      </c>
      <c r="I473" s="9" t="s">
        <v>58</v>
      </c>
      <c r="K473" s="100">
        <f t="shared" si="168"/>
        <v>3</v>
      </c>
      <c r="L473" s="100"/>
      <c r="M473" s="100"/>
      <c r="N473" s="100"/>
      <c r="O473" s="100"/>
      <c r="P473" s="101">
        <f t="shared" si="169"/>
        <v>3</v>
      </c>
      <c r="Q473" s="102">
        <f t="shared" si="170"/>
        <v>2</v>
      </c>
      <c r="R473" s="102">
        <f t="shared" si="171"/>
        <v>4</v>
      </c>
      <c r="S473" s="102">
        <f t="shared" si="172"/>
        <v>4</v>
      </c>
      <c r="T473" s="102">
        <f t="shared" si="173"/>
        <v>1</v>
      </c>
      <c r="U473" s="102">
        <f t="shared" si="174"/>
        <v>1</v>
      </c>
      <c r="V473" s="102">
        <f t="shared" si="175"/>
        <v>4</v>
      </c>
      <c r="W473" s="102">
        <f t="shared" si="176"/>
        <v>3</v>
      </c>
      <c r="X473" s="102">
        <f t="shared" si="177"/>
        <v>1</v>
      </c>
      <c r="Y473" s="102">
        <f t="shared" si="178"/>
        <v>3</v>
      </c>
      <c r="Z473" s="102">
        <f t="shared" si="179"/>
        <v>2</v>
      </c>
      <c r="AA473" s="100" t="b">
        <f t="shared" si="180"/>
        <v>1</v>
      </c>
      <c r="AB473" s="100">
        <f t="array" ref="AB473">IF($AA473,MEDIAN(IF(G1SelectionMask="x",IF(INDEX(RawDataRefData,$E473,0)&gt;0,INDEX(RawDataRefData,$E473,0)),"")),"")</f>
        <v>3</v>
      </c>
      <c r="AC473" s="100">
        <f t="array" ref="AC473">IF($AA473,QUARTILE(IF(G1SelectionMask="x",IF(INDEX(RawDataRefData,$E473,0)&gt;0,INDEX(RawDataRefData,$E473,0)),""),1),"")</f>
        <v>1.5</v>
      </c>
      <c r="AD473" s="100">
        <f t="array" ref="AD473">IF($AA473,QUARTILE(IF(G1SelectionMask="x",IF(INDEX(RawDataRefData,$E473,0)&gt;0,INDEX(RawDataRefData,$E473,0)),""),3),"")</f>
        <v>3.5</v>
      </c>
      <c r="AE473" s="100">
        <f t="array" ref="AE473">IF($AA473,MIN(IF(G1SelectionMask="x",IF(INDEX(RawDataRefData,$E473,0)&gt;0,INDEX(RawDataRefData,$E473,0)),"")),"")</f>
        <v>1</v>
      </c>
      <c r="AF473" s="100">
        <f t="array" ref="AF473">IF($AA473,MAX(IF(G1SelectionMask="x",IF(INDEX(RawDataRefData,$E473,0)&gt;0,INDEX(RawDataRefData,$E473,0)),"")),"")</f>
        <v>4</v>
      </c>
      <c r="AG473" s="100">
        <f t="shared" si="181"/>
        <v>2.5454545454545454</v>
      </c>
      <c r="AH473" s="100">
        <f t="array" ref="AH473">IF($AA473,STDEVA(IF(G1SelectionMask="x",IF(INDEX(RawDataRefData,$E473,0)&gt;0,INDEX(RawDataRefData,$E473,0)),"")),"")</f>
        <v>1.213559752433836</v>
      </c>
      <c r="AI473" s="101" t="b">
        <f t="shared" si="182"/>
        <v>1</v>
      </c>
      <c r="AJ473" s="101">
        <f t="array" ref="AJ473">IF($AI473,MEDIAN(IF(G2SelectionMask="x",IF(INDEX(RawDataRefData,$E473,0)&gt;0,INDEX(RawDataRefData,$E473,0)),"")),"")</f>
        <v>2</v>
      </c>
      <c r="AK473" s="101">
        <f t="array" ref="AK473">IF($AI473,QUARTILE(IF(G2SelectionMask="x",IF(INDEX(RawDataRefData,$E473,0)&gt;0,INDEX(RawDataRefData,$E473,0)),""),1),"")</f>
        <v>1</v>
      </c>
      <c r="AL473" s="101">
        <f t="array" ref="AL473">IF($AI473,QUARTILE(IF(G2SelectionMask="x",IF(INDEX(RawDataRefData,$E473,0)&gt;0,INDEX(RawDataRefData,$E473,0)),""),3),"")</f>
        <v>3</v>
      </c>
      <c r="AM473" s="101">
        <f t="array" ref="AM473">IF($AI473,MIN(IF(G2SelectionMask="x",IF(INDEX(RawDataRefData,$E473,0)&gt;0,INDEX(RawDataRefData,$E473,0)),"")),"")</f>
        <v>1</v>
      </c>
      <c r="AN473" s="101">
        <f t="array" ref="AN473">IF($AI473,MAX(IF(G2SelectionMask="x",IF(INDEX(RawDataRefData,$E473,0)&gt;0,INDEX(RawDataRefData,$E473,0)),"")),"")</f>
        <v>4</v>
      </c>
      <c r="AO473" s="101">
        <f t="shared" si="184"/>
        <v>2.2727272727272729</v>
      </c>
      <c r="AP473" s="101">
        <f t="array" ref="AP473">IF($AI473,STDEVA(IF(G2SelectionMask="x",IF(INDEX(RawDataRefData,$E473,0)&gt;0,INDEX(RawDataRefData,$E473,0)),"")),"")</f>
        <v>1.1908743922772955</v>
      </c>
      <c r="AQ473" s="100" t="b">
        <f t="shared" si="185"/>
        <v>0</v>
      </c>
      <c r="AR473" s="100" t="str">
        <f t="array" ref="AR473">IF($AQ473,MEDIAN(IF(G3SelectionMask="x",IF(INDEX(RawDataRefData,$E473,0)&gt;0,INDEX(RawDataRefData,$E473,0)),"")),"")</f>
        <v/>
      </c>
      <c r="AS473" s="100" t="str">
        <f t="array" ref="AS473">IF($AQ473,QUARTILE(IF(G3SelectionMask="x",IF(INDEX(RawDataRefData,$E473,0)&gt;0,INDEX(RawDataRefData,$E473,0)),""),1),"")</f>
        <v/>
      </c>
      <c r="AT473" s="100" t="str">
        <f t="array" ref="AT473">IF($AQ473,QUARTILE(IF(G3SelectionMask="x",IF(INDEX(RawDataRefData,$E473,0)&gt;0,INDEX(RawDataRefData,$E473,0)),""),3),"")</f>
        <v/>
      </c>
      <c r="AU473" s="100" t="str">
        <f t="array" ref="AU473">IF($AQ473,MIN(IF(G3SelectionMask="x",IF(INDEX(RawDataRefData,$E473,0)&gt;0,INDEX(RawDataRefData,$E473,0)),"")),"")</f>
        <v/>
      </c>
      <c r="AV473" s="100" t="str">
        <f t="array" ref="AV473">IF($AQ473,MAX(IF(G3SelectionMask="x",IF(INDEX(RawDataRefData,$E473,0)&gt;0,INDEX(RawDataRefData,$E473,0)),"")),"")</f>
        <v/>
      </c>
      <c r="AW473" s="100" t="str">
        <f t="shared" si="186"/>
        <v/>
      </c>
      <c r="AX473" s="100" t="str">
        <f t="array" ref="AX473">IF($AQ473,STDEVA(IF(G3SelectionMask="x",IF(INDEX(RawDataRefData,$E473,0)&gt;0,INDEX(RawDataRefData,$E473,0)),"")),"")</f>
        <v/>
      </c>
      <c r="AY473" s="101" t="b">
        <f t="shared" si="187"/>
        <v>0</v>
      </c>
      <c r="AZ473" s="101" t="str">
        <f t="array" ref="AZ473">IF($AY473,MEDIAN(IF(G4SelectionMask="x",IF(INDEX(RawDataRefData,$E473,0)&gt;0,INDEX(RawDataRefData,$E473,0)),"")),"")</f>
        <v/>
      </c>
      <c r="BA473" s="101" t="str">
        <f t="array" ref="BA473">IF($AY473,QUARTILE(IF(G4SelectionMask="x",IF(INDEX(RawDataRefData,$E473,0)&gt;0,INDEX(RawDataRefData,$E473,0)),""),1),"")</f>
        <v/>
      </c>
      <c r="BB473" s="101" t="str">
        <f t="array" ref="BB473">IF($AY473,QUARTILE(IF(G4SelectionMask="x",IF(INDEX(RawDataRefData,$E473,0)&gt;0,INDEX(RawDataRefData,$E473,0)),""),3),"")</f>
        <v/>
      </c>
      <c r="BC473" s="101" t="str">
        <f t="array" ref="BC473">IF($AY473,MIN(IF(G4SelectionMask="x",IF(INDEX(RawDataRefData,$E473,0)&gt;0,INDEX(RawDataRefData,$E473,0)),"")),"")</f>
        <v/>
      </c>
      <c r="BD473" s="101" t="str">
        <f t="array" ref="BD473">IF($AY473,MAX(IF(G4SelectionMask="x",IF(INDEX(RawDataRefData,$E473,0)&gt;0,INDEX(RawDataRefData,$E473,0)),"")),"")</f>
        <v/>
      </c>
      <c r="BE473" s="101" t="str">
        <f t="shared" si="188"/>
        <v/>
      </c>
      <c r="BF473" s="101" t="str">
        <f t="array" ref="BF473">IF($AY473,STDEVA(IF(G4SelectionMask="x",IF(INDEX(RawDataRefData,$E473,0)&gt;0,INDEX(RawDataRefData,$E473,0)),"")),"")</f>
        <v/>
      </c>
      <c r="BG473" s="100" t="b">
        <f t="shared" si="189"/>
        <v>0</v>
      </c>
      <c r="BH473" s="100" t="str">
        <f t="array" ref="BH473">IF($BG473,MEDIAN(IF(G5SelectionMask="x",IF(INDEX(RawDataRefData,$E473,0)&gt;0,INDEX(RawDataRefData,$E473,0)),"")),"")</f>
        <v/>
      </c>
      <c r="BI473" s="100" t="str">
        <f t="array" ref="BI473">IF($BG473,QUARTILE(IF(G5SelectionMask="x",IF(INDEX(RawDataRefData,$E473,0)&gt;0,INDEX(RawDataRefData,$E473,0)),""),1),"")</f>
        <v/>
      </c>
      <c r="BJ473" s="100" t="str">
        <f t="array" ref="BJ473">IF($BG473,QUARTILE(IF(G5SelectionMask="x",IF(INDEX(RawDataRefData,$E473,0)&gt;0,INDEX(RawDataRefData,$E473,0)),""),3),"")</f>
        <v/>
      </c>
      <c r="BK473" s="100" t="str">
        <f t="array" ref="BK473">IF($BG473,MIN(IF(G5SelectionMask="x",IF(INDEX(RawDataRefData,$E473,0)&gt;0,INDEX(RawDataRefData,$E473,0)),"")),"")</f>
        <v/>
      </c>
      <c r="BL473" s="100" t="str">
        <f t="array" ref="BL473">IF($BG473,MAX(IF(G5SelectionMask="x",IF(INDEX(RawDataRefData,$E473,0)&gt;0,INDEX(RawDataRefData,$E473,0)),"")),"")</f>
        <v/>
      </c>
      <c r="BM473" s="100" t="str">
        <f t="shared" si="190"/>
        <v/>
      </c>
      <c r="BN473" s="103" t="str">
        <f t="array" ref="BN473">IF($BG473,STDEVA(IF(G5SelectionMask="x",IF(INDEX(RawDataRefData,$E473,0)&gt;0,INDEX(RawDataRefData,$E473,0)),"")),"")</f>
        <v/>
      </c>
      <c r="BO473" s="104"/>
      <c r="BP473" s="105">
        <v>3</v>
      </c>
      <c r="BQ473" s="105">
        <v>3</v>
      </c>
      <c r="BR473" s="105">
        <v>2</v>
      </c>
      <c r="BS473" s="105">
        <v>4</v>
      </c>
      <c r="BT473" s="105">
        <v>4</v>
      </c>
      <c r="BU473" s="105">
        <v>1</v>
      </c>
      <c r="BV473" s="105">
        <v>1</v>
      </c>
      <c r="BW473" s="105">
        <v>4</v>
      </c>
      <c r="BX473" s="105">
        <v>3</v>
      </c>
      <c r="BY473" s="105">
        <v>1</v>
      </c>
      <c r="BZ473" s="105">
        <v>3</v>
      </c>
      <c r="CA473" s="105">
        <v>2</v>
      </c>
      <c r="CB473" s="105">
        <v>1</v>
      </c>
      <c r="CC473" s="105">
        <v>1</v>
      </c>
      <c r="CD473" s="105">
        <v>1</v>
      </c>
    </row>
    <row r="474" spans="1:82" x14ac:dyDescent="0.2">
      <c r="A474" s="33">
        <f t="shared" si="167"/>
        <v>0</v>
      </c>
      <c r="B474" s="209"/>
      <c r="C474" s="194"/>
      <c r="D474" s="203"/>
      <c r="E474" s="72">
        <f t="shared" si="183"/>
        <v>465</v>
      </c>
      <c r="F474" s="9" t="s">
        <v>1984</v>
      </c>
      <c r="G474" s="9" t="s">
        <v>2774</v>
      </c>
      <c r="H474" s="9" t="s">
        <v>57</v>
      </c>
      <c r="I474" s="9" t="s">
        <v>58</v>
      </c>
      <c r="K474" s="100">
        <f t="shared" si="168"/>
        <v>2</v>
      </c>
      <c r="L474" s="100"/>
      <c r="M474" s="100"/>
      <c r="N474" s="100"/>
      <c r="O474" s="100"/>
      <c r="P474" s="101">
        <f t="shared" si="169"/>
        <v>1</v>
      </c>
      <c r="Q474" s="102">
        <f t="shared" si="170"/>
        <v>1</v>
      </c>
      <c r="R474" s="102">
        <f t="shared" si="171"/>
        <v>4</v>
      </c>
      <c r="S474" s="102">
        <f t="shared" si="172"/>
        <v>3</v>
      </c>
      <c r="T474" s="102">
        <f t="shared" si="173"/>
        <v>2</v>
      </c>
      <c r="U474" s="102">
        <f t="shared" si="174"/>
        <v>4</v>
      </c>
      <c r="V474" s="102">
        <f t="shared" si="175"/>
        <v>1</v>
      </c>
      <c r="W474" s="102">
        <f t="shared" si="176"/>
        <v>2</v>
      </c>
      <c r="X474" s="102">
        <f t="shared" si="177"/>
        <v>2</v>
      </c>
      <c r="Y474" s="102">
        <f t="shared" si="178"/>
        <v>3</v>
      </c>
      <c r="Z474" s="102">
        <f t="shared" si="179"/>
        <v>1</v>
      </c>
      <c r="AA474" s="100" t="b">
        <f t="shared" si="180"/>
        <v>1</v>
      </c>
      <c r="AB474" s="100">
        <f t="array" ref="AB474">IF($AA474,MEDIAN(IF(G1SelectionMask="x",IF(INDEX(RawDataRefData,$E474,0)&gt;0,INDEX(RawDataRefData,$E474,0)),"")),"")</f>
        <v>2</v>
      </c>
      <c r="AC474" s="100">
        <f t="array" ref="AC474">IF($AA474,QUARTILE(IF(G1SelectionMask="x",IF(INDEX(RawDataRefData,$E474,0)&gt;0,INDEX(RawDataRefData,$E474,0)),""),1),"")</f>
        <v>1</v>
      </c>
      <c r="AD474" s="100">
        <f t="array" ref="AD474">IF($AA474,QUARTILE(IF(G1SelectionMask="x",IF(INDEX(RawDataRefData,$E474,0)&gt;0,INDEX(RawDataRefData,$E474,0)),""),3),"")</f>
        <v>3</v>
      </c>
      <c r="AE474" s="100">
        <f t="array" ref="AE474">IF($AA474,MIN(IF(G1SelectionMask="x",IF(INDEX(RawDataRefData,$E474,0)&gt;0,INDEX(RawDataRefData,$E474,0)),"")),"")</f>
        <v>1</v>
      </c>
      <c r="AF474" s="100">
        <f t="array" ref="AF474">IF($AA474,MAX(IF(G1SelectionMask="x",IF(INDEX(RawDataRefData,$E474,0)&gt;0,INDEX(RawDataRefData,$E474,0)),"")),"")</f>
        <v>4</v>
      </c>
      <c r="AG474" s="100">
        <f t="shared" si="181"/>
        <v>2.1818181818181817</v>
      </c>
      <c r="AH474" s="100">
        <f t="array" ref="AH474">IF($AA474,STDEVA(IF(G1SelectionMask="x",IF(INDEX(RawDataRefData,$E474,0)&gt;0,INDEX(RawDataRefData,$E474,0)),"")),"")</f>
        <v>1.1677484162422844</v>
      </c>
      <c r="AI474" s="101" t="b">
        <f t="shared" si="182"/>
        <v>1</v>
      </c>
      <c r="AJ474" s="101">
        <f t="array" ref="AJ474">IF($AI474,MEDIAN(IF(G2SelectionMask="x",IF(INDEX(RawDataRefData,$E474,0)&gt;0,INDEX(RawDataRefData,$E474,0)),"")),"")</f>
        <v>2</v>
      </c>
      <c r="AK474" s="101">
        <f t="array" ref="AK474">IF($AI474,QUARTILE(IF(G2SelectionMask="x",IF(INDEX(RawDataRefData,$E474,0)&gt;0,INDEX(RawDataRefData,$E474,0)),""),1),"")</f>
        <v>1</v>
      </c>
      <c r="AL474" s="101">
        <f t="array" ref="AL474">IF($AI474,QUARTILE(IF(G2SelectionMask="x",IF(INDEX(RawDataRefData,$E474,0)&gt;0,INDEX(RawDataRefData,$E474,0)),""),3),"")</f>
        <v>2.5</v>
      </c>
      <c r="AM474" s="101">
        <f t="array" ref="AM474">IF($AI474,MIN(IF(G2SelectionMask="x",IF(INDEX(RawDataRefData,$E474,0)&gt;0,INDEX(RawDataRefData,$E474,0)),"")),"")</f>
        <v>1</v>
      </c>
      <c r="AN474" s="101">
        <f t="array" ref="AN474">IF($AI474,MAX(IF(G2SelectionMask="x",IF(INDEX(RawDataRefData,$E474,0)&gt;0,INDEX(RawDataRefData,$E474,0)),"")),"")</f>
        <v>3</v>
      </c>
      <c r="AO474" s="101">
        <f t="shared" si="184"/>
        <v>1.8181818181818181</v>
      </c>
      <c r="AP474" s="101">
        <f t="array" ref="AP474">IF($AI474,STDEVA(IF(G2SelectionMask="x",IF(INDEX(RawDataRefData,$E474,0)&gt;0,INDEX(RawDataRefData,$E474,0)),"")),"")</f>
        <v>0.87386289750530277</v>
      </c>
      <c r="AQ474" s="100" t="b">
        <f t="shared" si="185"/>
        <v>0</v>
      </c>
      <c r="AR474" s="100" t="str">
        <f t="array" ref="AR474">IF($AQ474,MEDIAN(IF(G3SelectionMask="x",IF(INDEX(RawDataRefData,$E474,0)&gt;0,INDEX(RawDataRefData,$E474,0)),"")),"")</f>
        <v/>
      </c>
      <c r="AS474" s="100" t="str">
        <f t="array" ref="AS474">IF($AQ474,QUARTILE(IF(G3SelectionMask="x",IF(INDEX(RawDataRefData,$E474,0)&gt;0,INDEX(RawDataRefData,$E474,0)),""),1),"")</f>
        <v/>
      </c>
      <c r="AT474" s="100" t="str">
        <f t="array" ref="AT474">IF($AQ474,QUARTILE(IF(G3SelectionMask="x",IF(INDEX(RawDataRefData,$E474,0)&gt;0,INDEX(RawDataRefData,$E474,0)),""),3),"")</f>
        <v/>
      </c>
      <c r="AU474" s="100" t="str">
        <f t="array" ref="AU474">IF($AQ474,MIN(IF(G3SelectionMask="x",IF(INDEX(RawDataRefData,$E474,0)&gt;0,INDEX(RawDataRefData,$E474,0)),"")),"")</f>
        <v/>
      </c>
      <c r="AV474" s="100" t="str">
        <f t="array" ref="AV474">IF($AQ474,MAX(IF(G3SelectionMask="x",IF(INDEX(RawDataRefData,$E474,0)&gt;0,INDEX(RawDataRefData,$E474,0)),"")),"")</f>
        <v/>
      </c>
      <c r="AW474" s="100" t="str">
        <f t="shared" si="186"/>
        <v/>
      </c>
      <c r="AX474" s="100" t="str">
        <f t="array" ref="AX474">IF($AQ474,STDEVA(IF(G3SelectionMask="x",IF(INDEX(RawDataRefData,$E474,0)&gt;0,INDEX(RawDataRefData,$E474,0)),"")),"")</f>
        <v/>
      </c>
      <c r="AY474" s="101" t="b">
        <f t="shared" si="187"/>
        <v>0</v>
      </c>
      <c r="AZ474" s="101" t="str">
        <f t="array" ref="AZ474">IF($AY474,MEDIAN(IF(G4SelectionMask="x",IF(INDEX(RawDataRefData,$E474,0)&gt;0,INDEX(RawDataRefData,$E474,0)),"")),"")</f>
        <v/>
      </c>
      <c r="BA474" s="101" t="str">
        <f t="array" ref="BA474">IF($AY474,QUARTILE(IF(G4SelectionMask="x",IF(INDEX(RawDataRefData,$E474,0)&gt;0,INDEX(RawDataRefData,$E474,0)),""),1),"")</f>
        <v/>
      </c>
      <c r="BB474" s="101" t="str">
        <f t="array" ref="BB474">IF($AY474,QUARTILE(IF(G4SelectionMask="x",IF(INDEX(RawDataRefData,$E474,0)&gt;0,INDEX(RawDataRefData,$E474,0)),""),3),"")</f>
        <v/>
      </c>
      <c r="BC474" s="101" t="str">
        <f t="array" ref="BC474">IF($AY474,MIN(IF(G4SelectionMask="x",IF(INDEX(RawDataRefData,$E474,0)&gt;0,INDEX(RawDataRefData,$E474,0)),"")),"")</f>
        <v/>
      </c>
      <c r="BD474" s="101" t="str">
        <f t="array" ref="BD474">IF($AY474,MAX(IF(G4SelectionMask="x",IF(INDEX(RawDataRefData,$E474,0)&gt;0,INDEX(RawDataRefData,$E474,0)),"")),"")</f>
        <v/>
      </c>
      <c r="BE474" s="101" t="str">
        <f t="shared" si="188"/>
        <v/>
      </c>
      <c r="BF474" s="101" t="str">
        <f t="array" ref="BF474">IF($AY474,STDEVA(IF(G4SelectionMask="x",IF(INDEX(RawDataRefData,$E474,0)&gt;0,INDEX(RawDataRefData,$E474,0)),"")),"")</f>
        <v/>
      </c>
      <c r="BG474" s="100" t="b">
        <f t="shared" si="189"/>
        <v>0</v>
      </c>
      <c r="BH474" s="100" t="str">
        <f t="array" ref="BH474">IF($BG474,MEDIAN(IF(G5SelectionMask="x",IF(INDEX(RawDataRefData,$E474,0)&gt;0,INDEX(RawDataRefData,$E474,0)),"")),"")</f>
        <v/>
      </c>
      <c r="BI474" s="100" t="str">
        <f t="array" ref="BI474">IF($BG474,QUARTILE(IF(G5SelectionMask="x",IF(INDEX(RawDataRefData,$E474,0)&gt;0,INDEX(RawDataRefData,$E474,0)),""),1),"")</f>
        <v/>
      </c>
      <c r="BJ474" s="100" t="str">
        <f t="array" ref="BJ474">IF($BG474,QUARTILE(IF(G5SelectionMask="x",IF(INDEX(RawDataRefData,$E474,0)&gt;0,INDEX(RawDataRefData,$E474,0)),""),3),"")</f>
        <v/>
      </c>
      <c r="BK474" s="100" t="str">
        <f t="array" ref="BK474">IF($BG474,MIN(IF(G5SelectionMask="x",IF(INDEX(RawDataRefData,$E474,0)&gt;0,INDEX(RawDataRefData,$E474,0)),"")),"")</f>
        <v/>
      </c>
      <c r="BL474" s="100" t="str">
        <f t="array" ref="BL474">IF($BG474,MAX(IF(G5SelectionMask="x",IF(INDEX(RawDataRefData,$E474,0)&gt;0,INDEX(RawDataRefData,$E474,0)),"")),"")</f>
        <v/>
      </c>
      <c r="BM474" s="100" t="str">
        <f t="shared" si="190"/>
        <v/>
      </c>
      <c r="BN474" s="103" t="str">
        <f t="array" ref="BN474">IF($BG474,STDEVA(IF(G5SelectionMask="x",IF(INDEX(RawDataRefData,$E474,0)&gt;0,INDEX(RawDataRefData,$E474,0)),"")),"")</f>
        <v/>
      </c>
      <c r="BO474" s="104"/>
      <c r="BP474" s="105">
        <v>2</v>
      </c>
      <c r="BQ474" s="105">
        <v>1</v>
      </c>
      <c r="BR474" s="105">
        <v>1</v>
      </c>
      <c r="BS474" s="105">
        <v>4</v>
      </c>
      <c r="BT474" s="105">
        <v>3</v>
      </c>
      <c r="BU474" s="105">
        <v>2</v>
      </c>
      <c r="BV474" s="105">
        <v>4</v>
      </c>
      <c r="BW474" s="105">
        <v>1</v>
      </c>
      <c r="BX474" s="105">
        <v>2</v>
      </c>
      <c r="BY474" s="105">
        <v>2</v>
      </c>
      <c r="BZ474" s="105">
        <v>3</v>
      </c>
      <c r="CA474" s="105">
        <v>1</v>
      </c>
      <c r="CB474" s="105">
        <v>2</v>
      </c>
      <c r="CC474" s="105">
        <v>1</v>
      </c>
      <c r="CD474" s="105">
        <v>3</v>
      </c>
    </row>
    <row r="475" spans="1:82" x14ac:dyDescent="0.2">
      <c r="A475" s="33">
        <f t="shared" si="167"/>
        <v>0</v>
      </c>
      <c r="B475" s="209"/>
      <c r="C475" s="194"/>
      <c r="D475" s="203"/>
      <c r="E475" s="72">
        <f t="shared" si="183"/>
        <v>466</v>
      </c>
      <c r="F475" s="9" t="s">
        <v>1985</v>
      </c>
      <c r="G475" s="9" t="s">
        <v>2775</v>
      </c>
      <c r="H475" s="9" t="s">
        <v>57</v>
      </c>
      <c r="I475" s="9" t="s">
        <v>58</v>
      </c>
      <c r="K475" s="100">
        <f t="shared" si="168"/>
        <v>1</v>
      </c>
      <c r="L475" s="100"/>
      <c r="M475" s="100"/>
      <c r="N475" s="100"/>
      <c r="O475" s="100"/>
      <c r="P475" s="101">
        <f t="shared" si="169"/>
        <v>3</v>
      </c>
      <c r="Q475" s="102">
        <f t="shared" si="170"/>
        <v>2</v>
      </c>
      <c r="R475" s="102">
        <f t="shared" si="171"/>
        <v>2</v>
      </c>
      <c r="S475" s="102">
        <f t="shared" si="172"/>
        <v>4</v>
      </c>
      <c r="T475" s="102">
        <f t="shared" si="173"/>
        <v>2</v>
      </c>
      <c r="U475" s="102">
        <f t="shared" si="174"/>
        <v>4</v>
      </c>
      <c r="V475" s="102">
        <f t="shared" si="175"/>
        <v>3</v>
      </c>
      <c r="W475" s="102">
        <f t="shared" si="176"/>
        <v>2</v>
      </c>
      <c r="X475" s="102">
        <f t="shared" si="177"/>
        <v>1</v>
      </c>
      <c r="Y475" s="102">
        <f t="shared" si="178"/>
        <v>4</v>
      </c>
      <c r="Z475" s="102">
        <f t="shared" si="179"/>
        <v>2</v>
      </c>
      <c r="AA475" s="100" t="b">
        <f t="shared" si="180"/>
        <v>1</v>
      </c>
      <c r="AB475" s="100">
        <f t="array" ref="AB475">IF($AA475,MEDIAN(IF(G1SelectionMask="x",IF(INDEX(RawDataRefData,$E475,0)&gt;0,INDEX(RawDataRefData,$E475,0)),"")),"")</f>
        <v>2</v>
      </c>
      <c r="AC475" s="100">
        <f t="array" ref="AC475">IF($AA475,QUARTILE(IF(G1SelectionMask="x",IF(INDEX(RawDataRefData,$E475,0)&gt;0,INDEX(RawDataRefData,$E475,0)),""),1),"")</f>
        <v>2</v>
      </c>
      <c r="AD475" s="100">
        <f t="array" ref="AD475">IF($AA475,QUARTILE(IF(G1SelectionMask="x",IF(INDEX(RawDataRefData,$E475,0)&gt;0,INDEX(RawDataRefData,$E475,0)),""),3),"")</f>
        <v>3.5</v>
      </c>
      <c r="AE475" s="100">
        <f t="array" ref="AE475">IF($AA475,MIN(IF(G1SelectionMask="x",IF(INDEX(RawDataRefData,$E475,0)&gt;0,INDEX(RawDataRefData,$E475,0)),"")),"")</f>
        <v>1</v>
      </c>
      <c r="AF475" s="100">
        <f t="array" ref="AF475">IF($AA475,MAX(IF(G1SelectionMask="x",IF(INDEX(RawDataRefData,$E475,0)&gt;0,INDEX(RawDataRefData,$E475,0)),"")),"")</f>
        <v>4</v>
      </c>
      <c r="AG475" s="100">
        <f t="shared" si="181"/>
        <v>2.6363636363636362</v>
      </c>
      <c r="AH475" s="100">
        <f t="array" ref="AH475">IF($AA475,STDEVA(IF(G1SelectionMask="x",IF(INDEX(RawDataRefData,$E475,0)&gt;0,INDEX(RawDataRefData,$E475,0)),"")),"")</f>
        <v>1.0269106361049412</v>
      </c>
      <c r="AI475" s="101" t="b">
        <f t="shared" si="182"/>
        <v>1</v>
      </c>
      <c r="AJ475" s="101">
        <f t="array" ref="AJ475">IF($AI475,MEDIAN(IF(G2SelectionMask="x",IF(INDEX(RawDataRefData,$E475,0)&gt;0,INDEX(RawDataRefData,$E475,0)),"")),"")</f>
        <v>3</v>
      </c>
      <c r="AK475" s="101">
        <f t="array" ref="AK475">IF($AI475,QUARTILE(IF(G2SelectionMask="x",IF(INDEX(RawDataRefData,$E475,0)&gt;0,INDEX(RawDataRefData,$E475,0)),""),1),"")</f>
        <v>2</v>
      </c>
      <c r="AL475" s="101">
        <f t="array" ref="AL475">IF($AI475,QUARTILE(IF(G2SelectionMask="x",IF(INDEX(RawDataRefData,$E475,0)&gt;0,INDEX(RawDataRefData,$E475,0)),""),3),"")</f>
        <v>3.5</v>
      </c>
      <c r="AM475" s="101">
        <f t="array" ref="AM475">IF($AI475,MIN(IF(G2SelectionMask="x",IF(INDEX(RawDataRefData,$E475,0)&gt;0,INDEX(RawDataRefData,$E475,0)),"")),"")</f>
        <v>1</v>
      </c>
      <c r="AN475" s="101">
        <f t="array" ref="AN475">IF($AI475,MAX(IF(G2SelectionMask="x",IF(INDEX(RawDataRefData,$E475,0)&gt;0,INDEX(RawDataRefData,$E475,0)),"")),"")</f>
        <v>4</v>
      </c>
      <c r="AO475" s="101">
        <f t="shared" si="184"/>
        <v>2.7272727272727271</v>
      </c>
      <c r="AP475" s="101">
        <f t="array" ref="AP475">IF($AI475,STDEVA(IF(G2SelectionMask="x",IF(INDEX(RawDataRefData,$E475,0)&gt;0,INDEX(RawDataRefData,$E475,0)),"")),"")</f>
        <v>1.0090499582190262</v>
      </c>
      <c r="AQ475" s="100" t="b">
        <f t="shared" si="185"/>
        <v>0</v>
      </c>
      <c r="AR475" s="100" t="str">
        <f t="array" ref="AR475">IF($AQ475,MEDIAN(IF(G3SelectionMask="x",IF(INDEX(RawDataRefData,$E475,0)&gt;0,INDEX(RawDataRefData,$E475,0)),"")),"")</f>
        <v/>
      </c>
      <c r="AS475" s="100" t="str">
        <f t="array" ref="AS475">IF($AQ475,QUARTILE(IF(G3SelectionMask="x",IF(INDEX(RawDataRefData,$E475,0)&gt;0,INDEX(RawDataRefData,$E475,0)),""),1),"")</f>
        <v/>
      </c>
      <c r="AT475" s="100" t="str">
        <f t="array" ref="AT475">IF($AQ475,QUARTILE(IF(G3SelectionMask="x",IF(INDEX(RawDataRefData,$E475,0)&gt;0,INDEX(RawDataRefData,$E475,0)),""),3),"")</f>
        <v/>
      </c>
      <c r="AU475" s="100" t="str">
        <f t="array" ref="AU475">IF($AQ475,MIN(IF(G3SelectionMask="x",IF(INDEX(RawDataRefData,$E475,0)&gt;0,INDEX(RawDataRefData,$E475,0)),"")),"")</f>
        <v/>
      </c>
      <c r="AV475" s="100" t="str">
        <f t="array" ref="AV475">IF($AQ475,MAX(IF(G3SelectionMask="x",IF(INDEX(RawDataRefData,$E475,0)&gt;0,INDEX(RawDataRefData,$E475,0)),"")),"")</f>
        <v/>
      </c>
      <c r="AW475" s="100" t="str">
        <f t="shared" si="186"/>
        <v/>
      </c>
      <c r="AX475" s="100" t="str">
        <f t="array" ref="AX475">IF($AQ475,STDEVA(IF(G3SelectionMask="x",IF(INDEX(RawDataRefData,$E475,0)&gt;0,INDEX(RawDataRefData,$E475,0)),"")),"")</f>
        <v/>
      </c>
      <c r="AY475" s="101" t="b">
        <f t="shared" si="187"/>
        <v>0</v>
      </c>
      <c r="AZ475" s="101" t="str">
        <f t="array" ref="AZ475">IF($AY475,MEDIAN(IF(G4SelectionMask="x",IF(INDEX(RawDataRefData,$E475,0)&gt;0,INDEX(RawDataRefData,$E475,0)),"")),"")</f>
        <v/>
      </c>
      <c r="BA475" s="101" t="str">
        <f t="array" ref="BA475">IF($AY475,QUARTILE(IF(G4SelectionMask="x",IF(INDEX(RawDataRefData,$E475,0)&gt;0,INDEX(RawDataRefData,$E475,0)),""),1),"")</f>
        <v/>
      </c>
      <c r="BB475" s="101" t="str">
        <f t="array" ref="BB475">IF($AY475,QUARTILE(IF(G4SelectionMask="x",IF(INDEX(RawDataRefData,$E475,0)&gt;0,INDEX(RawDataRefData,$E475,0)),""),3),"")</f>
        <v/>
      </c>
      <c r="BC475" s="101" t="str">
        <f t="array" ref="BC475">IF($AY475,MIN(IF(G4SelectionMask="x",IF(INDEX(RawDataRefData,$E475,0)&gt;0,INDEX(RawDataRefData,$E475,0)),"")),"")</f>
        <v/>
      </c>
      <c r="BD475" s="101" t="str">
        <f t="array" ref="BD475">IF($AY475,MAX(IF(G4SelectionMask="x",IF(INDEX(RawDataRefData,$E475,0)&gt;0,INDEX(RawDataRefData,$E475,0)),"")),"")</f>
        <v/>
      </c>
      <c r="BE475" s="101" t="str">
        <f t="shared" si="188"/>
        <v/>
      </c>
      <c r="BF475" s="101" t="str">
        <f t="array" ref="BF475">IF($AY475,STDEVA(IF(G4SelectionMask="x",IF(INDEX(RawDataRefData,$E475,0)&gt;0,INDEX(RawDataRefData,$E475,0)),"")),"")</f>
        <v/>
      </c>
      <c r="BG475" s="100" t="b">
        <f t="shared" si="189"/>
        <v>0</v>
      </c>
      <c r="BH475" s="100" t="str">
        <f t="array" ref="BH475">IF($BG475,MEDIAN(IF(G5SelectionMask="x",IF(INDEX(RawDataRefData,$E475,0)&gt;0,INDEX(RawDataRefData,$E475,0)),"")),"")</f>
        <v/>
      </c>
      <c r="BI475" s="100" t="str">
        <f t="array" ref="BI475">IF($BG475,QUARTILE(IF(G5SelectionMask="x",IF(INDEX(RawDataRefData,$E475,0)&gt;0,INDEX(RawDataRefData,$E475,0)),""),1),"")</f>
        <v/>
      </c>
      <c r="BJ475" s="100" t="str">
        <f t="array" ref="BJ475">IF($BG475,QUARTILE(IF(G5SelectionMask="x",IF(INDEX(RawDataRefData,$E475,0)&gt;0,INDEX(RawDataRefData,$E475,0)),""),3),"")</f>
        <v/>
      </c>
      <c r="BK475" s="100" t="str">
        <f t="array" ref="BK475">IF($BG475,MIN(IF(G5SelectionMask="x",IF(INDEX(RawDataRefData,$E475,0)&gt;0,INDEX(RawDataRefData,$E475,0)),"")),"")</f>
        <v/>
      </c>
      <c r="BL475" s="100" t="str">
        <f t="array" ref="BL475">IF($BG475,MAX(IF(G5SelectionMask="x",IF(INDEX(RawDataRefData,$E475,0)&gt;0,INDEX(RawDataRefData,$E475,0)),"")),"")</f>
        <v/>
      </c>
      <c r="BM475" s="100" t="str">
        <f t="shared" si="190"/>
        <v/>
      </c>
      <c r="BN475" s="103" t="str">
        <f t="array" ref="BN475">IF($BG475,STDEVA(IF(G5SelectionMask="x",IF(INDEX(RawDataRefData,$E475,0)&gt;0,INDEX(RawDataRefData,$E475,0)),"")),"")</f>
        <v/>
      </c>
      <c r="BO475" s="104"/>
      <c r="BP475" s="105">
        <v>1</v>
      </c>
      <c r="BQ475" s="105">
        <v>3</v>
      </c>
      <c r="BR475" s="105">
        <v>2</v>
      </c>
      <c r="BS475" s="105">
        <v>2</v>
      </c>
      <c r="BT475" s="105">
        <v>4</v>
      </c>
      <c r="BU475" s="105">
        <v>2</v>
      </c>
      <c r="BV475" s="105">
        <v>4</v>
      </c>
      <c r="BW475" s="105">
        <v>3</v>
      </c>
      <c r="BX475" s="105">
        <v>2</v>
      </c>
      <c r="BY475" s="105">
        <v>1</v>
      </c>
      <c r="BZ475" s="105">
        <v>4</v>
      </c>
      <c r="CA475" s="105">
        <v>2</v>
      </c>
      <c r="CB475" s="105">
        <v>4</v>
      </c>
      <c r="CC475" s="105">
        <v>3</v>
      </c>
      <c r="CD475" s="105">
        <v>1</v>
      </c>
    </row>
    <row r="476" spans="1:82" x14ac:dyDescent="0.2">
      <c r="A476" s="33">
        <f t="shared" si="167"/>
        <v>0</v>
      </c>
      <c r="B476" s="209"/>
      <c r="C476" s="194"/>
      <c r="D476" s="203"/>
      <c r="E476" s="72">
        <f t="shared" si="183"/>
        <v>467</v>
      </c>
      <c r="F476" s="9" t="s">
        <v>1986</v>
      </c>
      <c r="G476" s="9" t="s">
        <v>2776</v>
      </c>
      <c r="H476" s="9" t="s">
        <v>57</v>
      </c>
      <c r="I476" s="9" t="s">
        <v>58</v>
      </c>
      <c r="K476" s="100">
        <f t="shared" si="168"/>
        <v>3</v>
      </c>
      <c r="L476" s="100"/>
      <c r="M476" s="100"/>
      <c r="N476" s="100"/>
      <c r="O476" s="100"/>
      <c r="P476" s="101">
        <f t="shared" si="169"/>
        <v>4</v>
      </c>
      <c r="Q476" s="102">
        <f t="shared" si="170"/>
        <v>2</v>
      </c>
      <c r="R476" s="102">
        <f t="shared" si="171"/>
        <v>4</v>
      </c>
      <c r="S476" s="102">
        <f t="shared" si="172"/>
        <v>1</v>
      </c>
      <c r="T476" s="102">
        <f t="shared" si="173"/>
        <v>2</v>
      </c>
      <c r="U476" s="102">
        <f t="shared" si="174"/>
        <v>1</v>
      </c>
      <c r="V476" s="102">
        <f t="shared" si="175"/>
        <v>1</v>
      </c>
      <c r="W476" s="102">
        <f t="shared" si="176"/>
        <v>1</v>
      </c>
      <c r="X476" s="102">
        <f t="shared" si="177"/>
        <v>4</v>
      </c>
      <c r="Y476" s="102">
        <f t="shared" si="178"/>
        <v>1</v>
      </c>
      <c r="Z476" s="102">
        <f t="shared" si="179"/>
        <v>4</v>
      </c>
      <c r="AA476" s="100" t="b">
        <f t="shared" si="180"/>
        <v>1</v>
      </c>
      <c r="AB476" s="100">
        <f t="array" ref="AB476">IF($AA476,MEDIAN(IF(G1SelectionMask="x",IF(INDEX(RawDataRefData,$E476,0)&gt;0,INDEX(RawDataRefData,$E476,0)),"")),"")</f>
        <v>2</v>
      </c>
      <c r="AC476" s="100">
        <f t="array" ref="AC476">IF($AA476,QUARTILE(IF(G1SelectionMask="x",IF(INDEX(RawDataRefData,$E476,0)&gt;0,INDEX(RawDataRefData,$E476,0)),""),1),"")</f>
        <v>1</v>
      </c>
      <c r="AD476" s="100">
        <f t="array" ref="AD476">IF($AA476,QUARTILE(IF(G1SelectionMask="x",IF(INDEX(RawDataRefData,$E476,0)&gt;0,INDEX(RawDataRefData,$E476,0)),""),3),"")</f>
        <v>4</v>
      </c>
      <c r="AE476" s="100">
        <f t="array" ref="AE476">IF($AA476,MIN(IF(G1SelectionMask="x",IF(INDEX(RawDataRefData,$E476,0)&gt;0,INDEX(RawDataRefData,$E476,0)),"")),"")</f>
        <v>1</v>
      </c>
      <c r="AF476" s="100">
        <f t="array" ref="AF476">IF($AA476,MAX(IF(G1SelectionMask="x",IF(INDEX(RawDataRefData,$E476,0)&gt;0,INDEX(RawDataRefData,$E476,0)),"")),"")</f>
        <v>4</v>
      </c>
      <c r="AG476" s="100">
        <f t="shared" si="181"/>
        <v>2.2727272727272729</v>
      </c>
      <c r="AH476" s="100">
        <f t="array" ref="AH476">IF($AA476,STDEVA(IF(G1SelectionMask="x",IF(INDEX(RawDataRefData,$E476,0)&gt;0,INDEX(RawDataRefData,$E476,0)),"")),"")</f>
        <v>1.4206272622267313</v>
      </c>
      <c r="AI476" s="101" t="b">
        <f t="shared" si="182"/>
        <v>1</v>
      </c>
      <c r="AJ476" s="101">
        <f t="array" ref="AJ476">IF($AI476,MEDIAN(IF(G2SelectionMask="x",IF(INDEX(RawDataRefData,$E476,0)&gt;0,INDEX(RawDataRefData,$E476,0)),"")),"")</f>
        <v>2</v>
      </c>
      <c r="AK476" s="101">
        <f t="array" ref="AK476">IF($AI476,QUARTILE(IF(G2SelectionMask="x",IF(INDEX(RawDataRefData,$E476,0)&gt;0,INDEX(RawDataRefData,$E476,0)),""),1),"")</f>
        <v>1</v>
      </c>
      <c r="AL476" s="101">
        <f t="array" ref="AL476">IF($AI476,QUARTILE(IF(G2SelectionMask="x",IF(INDEX(RawDataRefData,$E476,0)&gt;0,INDEX(RawDataRefData,$E476,0)),""),3),"")</f>
        <v>3</v>
      </c>
      <c r="AM476" s="101">
        <f t="array" ref="AM476">IF($AI476,MIN(IF(G2SelectionMask="x",IF(INDEX(RawDataRefData,$E476,0)&gt;0,INDEX(RawDataRefData,$E476,0)),"")),"")</f>
        <v>1</v>
      </c>
      <c r="AN476" s="101">
        <f t="array" ref="AN476">IF($AI476,MAX(IF(G2SelectionMask="x",IF(INDEX(RawDataRefData,$E476,0)&gt;0,INDEX(RawDataRefData,$E476,0)),"")),"")</f>
        <v>4</v>
      </c>
      <c r="AO476" s="101">
        <f t="shared" si="184"/>
        <v>2.0909090909090908</v>
      </c>
      <c r="AP476" s="101">
        <f t="array" ref="AP476">IF($AI476,STDEVA(IF(G2SelectionMask="x",IF(INDEX(RawDataRefData,$E476,0)&gt;0,INDEX(RawDataRefData,$E476,0)),"")),"")</f>
        <v>1.2210278829367864</v>
      </c>
      <c r="AQ476" s="100" t="b">
        <f t="shared" si="185"/>
        <v>0</v>
      </c>
      <c r="AR476" s="100" t="str">
        <f t="array" ref="AR476">IF($AQ476,MEDIAN(IF(G3SelectionMask="x",IF(INDEX(RawDataRefData,$E476,0)&gt;0,INDEX(RawDataRefData,$E476,0)),"")),"")</f>
        <v/>
      </c>
      <c r="AS476" s="100" t="str">
        <f t="array" ref="AS476">IF($AQ476,QUARTILE(IF(G3SelectionMask="x",IF(INDEX(RawDataRefData,$E476,0)&gt;0,INDEX(RawDataRefData,$E476,0)),""),1),"")</f>
        <v/>
      </c>
      <c r="AT476" s="100" t="str">
        <f t="array" ref="AT476">IF($AQ476,QUARTILE(IF(G3SelectionMask="x",IF(INDEX(RawDataRefData,$E476,0)&gt;0,INDEX(RawDataRefData,$E476,0)),""),3),"")</f>
        <v/>
      </c>
      <c r="AU476" s="100" t="str">
        <f t="array" ref="AU476">IF($AQ476,MIN(IF(G3SelectionMask="x",IF(INDEX(RawDataRefData,$E476,0)&gt;0,INDEX(RawDataRefData,$E476,0)),"")),"")</f>
        <v/>
      </c>
      <c r="AV476" s="100" t="str">
        <f t="array" ref="AV476">IF($AQ476,MAX(IF(G3SelectionMask="x",IF(INDEX(RawDataRefData,$E476,0)&gt;0,INDEX(RawDataRefData,$E476,0)),"")),"")</f>
        <v/>
      </c>
      <c r="AW476" s="100" t="str">
        <f t="shared" si="186"/>
        <v/>
      </c>
      <c r="AX476" s="100" t="str">
        <f t="array" ref="AX476">IF($AQ476,STDEVA(IF(G3SelectionMask="x",IF(INDEX(RawDataRefData,$E476,0)&gt;0,INDEX(RawDataRefData,$E476,0)),"")),"")</f>
        <v/>
      </c>
      <c r="AY476" s="101" t="b">
        <f t="shared" si="187"/>
        <v>0</v>
      </c>
      <c r="AZ476" s="101" t="str">
        <f t="array" ref="AZ476">IF($AY476,MEDIAN(IF(G4SelectionMask="x",IF(INDEX(RawDataRefData,$E476,0)&gt;0,INDEX(RawDataRefData,$E476,0)),"")),"")</f>
        <v/>
      </c>
      <c r="BA476" s="101" t="str">
        <f t="array" ref="BA476">IF($AY476,QUARTILE(IF(G4SelectionMask="x",IF(INDEX(RawDataRefData,$E476,0)&gt;0,INDEX(RawDataRefData,$E476,0)),""),1),"")</f>
        <v/>
      </c>
      <c r="BB476" s="101" t="str">
        <f t="array" ref="BB476">IF($AY476,QUARTILE(IF(G4SelectionMask="x",IF(INDEX(RawDataRefData,$E476,0)&gt;0,INDEX(RawDataRefData,$E476,0)),""),3),"")</f>
        <v/>
      </c>
      <c r="BC476" s="101" t="str">
        <f t="array" ref="BC476">IF($AY476,MIN(IF(G4SelectionMask="x",IF(INDEX(RawDataRefData,$E476,0)&gt;0,INDEX(RawDataRefData,$E476,0)),"")),"")</f>
        <v/>
      </c>
      <c r="BD476" s="101" t="str">
        <f t="array" ref="BD476">IF($AY476,MAX(IF(G4SelectionMask="x",IF(INDEX(RawDataRefData,$E476,0)&gt;0,INDEX(RawDataRefData,$E476,0)),"")),"")</f>
        <v/>
      </c>
      <c r="BE476" s="101" t="str">
        <f t="shared" si="188"/>
        <v/>
      </c>
      <c r="BF476" s="101" t="str">
        <f t="array" ref="BF476">IF($AY476,STDEVA(IF(G4SelectionMask="x",IF(INDEX(RawDataRefData,$E476,0)&gt;0,INDEX(RawDataRefData,$E476,0)),"")),"")</f>
        <v/>
      </c>
      <c r="BG476" s="100" t="b">
        <f t="shared" si="189"/>
        <v>0</v>
      </c>
      <c r="BH476" s="100" t="str">
        <f t="array" ref="BH476">IF($BG476,MEDIAN(IF(G5SelectionMask="x",IF(INDEX(RawDataRefData,$E476,0)&gt;0,INDEX(RawDataRefData,$E476,0)),"")),"")</f>
        <v/>
      </c>
      <c r="BI476" s="100" t="str">
        <f t="array" ref="BI476">IF($BG476,QUARTILE(IF(G5SelectionMask="x",IF(INDEX(RawDataRefData,$E476,0)&gt;0,INDEX(RawDataRefData,$E476,0)),""),1),"")</f>
        <v/>
      </c>
      <c r="BJ476" s="100" t="str">
        <f t="array" ref="BJ476">IF($BG476,QUARTILE(IF(G5SelectionMask="x",IF(INDEX(RawDataRefData,$E476,0)&gt;0,INDEX(RawDataRefData,$E476,0)),""),3),"")</f>
        <v/>
      </c>
      <c r="BK476" s="100" t="str">
        <f t="array" ref="BK476">IF($BG476,MIN(IF(G5SelectionMask="x",IF(INDEX(RawDataRefData,$E476,0)&gt;0,INDEX(RawDataRefData,$E476,0)),"")),"")</f>
        <v/>
      </c>
      <c r="BL476" s="100" t="str">
        <f t="array" ref="BL476">IF($BG476,MAX(IF(G5SelectionMask="x",IF(INDEX(RawDataRefData,$E476,0)&gt;0,INDEX(RawDataRefData,$E476,0)),"")),"")</f>
        <v/>
      </c>
      <c r="BM476" s="100" t="str">
        <f t="shared" si="190"/>
        <v/>
      </c>
      <c r="BN476" s="103" t="str">
        <f t="array" ref="BN476">IF($BG476,STDEVA(IF(G5SelectionMask="x",IF(INDEX(RawDataRefData,$E476,0)&gt;0,INDEX(RawDataRefData,$E476,0)),"")),"")</f>
        <v/>
      </c>
      <c r="BO476" s="104"/>
      <c r="BP476" s="105">
        <v>3</v>
      </c>
      <c r="BQ476" s="105">
        <v>4</v>
      </c>
      <c r="BR476" s="105">
        <v>2</v>
      </c>
      <c r="BS476" s="105">
        <v>4</v>
      </c>
      <c r="BT476" s="105">
        <v>1</v>
      </c>
      <c r="BU476" s="105">
        <v>2</v>
      </c>
      <c r="BV476" s="105">
        <v>1</v>
      </c>
      <c r="BW476" s="105">
        <v>1</v>
      </c>
      <c r="BX476" s="105">
        <v>1</v>
      </c>
      <c r="BY476" s="105">
        <v>4</v>
      </c>
      <c r="BZ476" s="105">
        <v>1</v>
      </c>
      <c r="CA476" s="105">
        <v>4</v>
      </c>
      <c r="CB476" s="105">
        <v>3</v>
      </c>
      <c r="CC476" s="105">
        <v>3</v>
      </c>
      <c r="CD476" s="105">
        <v>1</v>
      </c>
    </row>
    <row r="477" spans="1:82" x14ac:dyDescent="0.2">
      <c r="A477" s="33">
        <f t="shared" si="167"/>
        <v>0</v>
      </c>
      <c r="B477" s="209"/>
      <c r="C477" s="194"/>
      <c r="D477" s="203"/>
      <c r="E477" s="72">
        <f t="shared" si="183"/>
        <v>468</v>
      </c>
      <c r="F477" s="9" t="s">
        <v>1987</v>
      </c>
      <c r="G477" s="9" t="s">
        <v>2782</v>
      </c>
      <c r="H477" s="9" t="s">
        <v>57</v>
      </c>
      <c r="I477" s="9" t="s">
        <v>58</v>
      </c>
      <c r="J477" s="9" t="s">
        <v>1741</v>
      </c>
      <c r="K477" s="100">
        <f t="shared" si="168"/>
        <v>1</v>
      </c>
      <c r="L477" s="100"/>
      <c r="M477" s="100"/>
      <c r="N477" s="100"/>
      <c r="O477" s="100"/>
      <c r="P477" s="101">
        <f t="shared" si="169"/>
        <v>2</v>
      </c>
      <c r="Q477" s="102">
        <f t="shared" si="170"/>
        <v>4</v>
      </c>
      <c r="R477" s="102">
        <f t="shared" si="171"/>
        <v>3</v>
      </c>
      <c r="S477" s="102">
        <f t="shared" si="172"/>
        <v>3</v>
      </c>
      <c r="T477" s="102">
        <f t="shared" si="173"/>
        <v>1</v>
      </c>
      <c r="U477" s="102">
        <f t="shared" si="174"/>
        <v>2</v>
      </c>
      <c r="V477" s="102">
        <f t="shared" si="175"/>
        <v>2</v>
      </c>
      <c r="W477" s="102">
        <f t="shared" si="176"/>
        <v>2</v>
      </c>
      <c r="X477" s="102">
        <f t="shared" si="177"/>
        <v>1</v>
      </c>
      <c r="Y477" s="102">
        <f t="shared" si="178"/>
        <v>1</v>
      </c>
      <c r="Z477" s="102">
        <f t="shared" si="179"/>
        <v>2</v>
      </c>
      <c r="AA477" s="100" t="b">
        <f t="shared" si="180"/>
        <v>1</v>
      </c>
      <c r="AB477" s="100">
        <f t="array" ref="AB477">IF($AA477,MEDIAN(IF(G1SelectionMask="x",IF(INDEX(RawDataRefData,$E477,0)&gt;0,INDEX(RawDataRefData,$E477,0)),"")),"")</f>
        <v>2</v>
      </c>
      <c r="AC477" s="100">
        <f t="array" ref="AC477">IF($AA477,QUARTILE(IF(G1SelectionMask="x",IF(INDEX(RawDataRefData,$E477,0)&gt;0,INDEX(RawDataRefData,$E477,0)),""),1),"")</f>
        <v>1.5</v>
      </c>
      <c r="AD477" s="100">
        <f t="array" ref="AD477">IF($AA477,QUARTILE(IF(G1SelectionMask="x",IF(INDEX(RawDataRefData,$E477,0)&gt;0,INDEX(RawDataRefData,$E477,0)),""),3),"")</f>
        <v>2.5</v>
      </c>
      <c r="AE477" s="100">
        <f t="array" ref="AE477">IF($AA477,MIN(IF(G1SelectionMask="x",IF(INDEX(RawDataRefData,$E477,0)&gt;0,INDEX(RawDataRefData,$E477,0)),"")),"")</f>
        <v>1</v>
      </c>
      <c r="AF477" s="100">
        <f t="array" ref="AF477">IF($AA477,MAX(IF(G1SelectionMask="x",IF(INDEX(RawDataRefData,$E477,0)&gt;0,INDEX(RawDataRefData,$E477,0)),"")),"")</f>
        <v>4</v>
      </c>
      <c r="AG477" s="100">
        <f t="shared" si="181"/>
        <v>2.0909090909090908</v>
      </c>
      <c r="AH477" s="100">
        <f t="array" ref="AH477">IF($AA477,STDEVA(IF(G1SelectionMask="x",IF(INDEX(RawDataRefData,$E477,0)&gt;0,INDEX(RawDataRefData,$E477,0)),"")),"")</f>
        <v>0.94387980744853883</v>
      </c>
      <c r="AI477" s="101" t="b">
        <f t="shared" si="182"/>
        <v>1</v>
      </c>
      <c r="AJ477" s="101">
        <f t="array" ref="AJ477">IF($AI477,MEDIAN(IF(G2SelectionMask="x",IF(INDEX(RawDataRefData,$E477,0)&gt;0,INDEX(RawDataRefData,$E477,0)),"")),"")</f>
        <v>2</v>
      </c>
      <c r="AK477" s="101">
        <f t="array" ref="AK477">IF($AI477,QUARTILE(IF(G2SelectionMask="x",IF(INDEX(RawDataRefData,$E477,0)&gt;0,INDEX(RawDataRefData,$E477,0)),""),1),"")</f>
        <v>1.5</v>
      </c>
      <c r="AL477" s="101">
        <f t="array" ref="AL477">IF($AI477,QUARTILE(IF(G2SelectionMask="x",IF(INDEX(RawDataRefData,$E477,0)&gt;0,INDEX(RawDataRefData,$E477,0)),""),3),"")</f>
        <v>3</v>
      </c>
      <c r="AM477" s="101">
        <f t="array" ref="AM477">IF($AI477,MIN(IF(G2SelectionMask="x",IF(INDEX(RawDataRefData,$E477,0)&gt;0,INDEX(RawDataRefData,$E477,0)),"")),"")</f>
        <v>1</v>
      </c>
      <c r="AN477" s="101">
        <f t="array" ref="AN477">IF($AI477,MAX(IF(G2SelectionMask="x",IF(INDEX(RawDataRefData,$E477,0)&gt;0,INDEX(RawDataRefData,$E477,0)),"")),"")</f>
        <v>4</v>
      </c>
      <c r="AO477" s="101">
        <f t="shared" si="184"/>
        <v>2.2727272727272729</v>
      </c>
      <c r="AP477" s="101">
        <f t="array" ref="AP477">IF($AI477,STDEVA(IF(G2SelectionMask="x",IF(INDEX(RawDataRefData,$E477,0)&gt;0,INDEX(RawDataRefData,$E477,0)),"")),"")</f>
        <v>1.1037127426019047</v>
      </c>
      <c r="AQ477" s="100" t="b">
        <f t="shared" si="185"/>
        <v>0</v>
      </c>
      <c r="AR477" s="100" t="str">
        <f t="array" ref="AR477">IF($AQ477,MEDIAN(IF(G3SelectionMask="x",IF(INDEX(RawDataRefData,$E477,0)&gt;0,INDEX(RawDataRefData,$E477,0)),"")),"")</f>
        <v/>
      </c>
      <c r="AS477" s="100" t="str">
        <f t="array" ref="AS477">IF($AQ477,QUARTILE(IF(G3SelectionMask="x",IF(INDEX(RawDataRefData,$E477,0)&gt;0,INDEX(RawDataRefData,$E477,0)),""),1),"")</f>
        <v/>
      </c>
      <c r="AT477" s="100" t="str">
        <f t="array" ref="AT477">IF($AQ477,QUARTILE(IF(G3SelectionMask="x",IF(INDEX(RawDataRefData,$E477,0)&gt;0,INDEX(RawDataRefData,$E477,0)),""),3),"")</f>
        <v/>
      </c>
      <c r="AU477" s="100" t="str">
        <f t="array" ref="AU477">IF($AQ477,MIN(IF(G3SelectionMask="x",IF(INDEX(RawDataRefData,$E477,0)&gt;0,INDEX(RawDataRefData,$E477,0)),"")),"")</f>
        <v/>
      </c>
      <c r="AV477" s="100" t="str">
        <f t="array" ref="AV477">IF($AQ477,MAX(IF(G3SelectionMask="x",IF(INDEX(RawDataRefData,$E477,0)&gt;0,INDEX(RawDataRefData,$E477,0)),"")),"")</f>
        <v/>
      </c>
      <c r="AW477" s="100" t="str">
        <f t="shared" si="186"/>
        <v/>
      </c>
      <c r="AX477" s="100" t="str">
        <f t="array" ref="AX477">IF($AQ477,STDEVA(IF(G3SelectionMask="x",IF(INDEX(RawDataRefData,$E477,0)&gt;0,INDEX(RawDataRefData,$E477,0)),"")),"")</f>
        <v/>
      </c>
      <c r="AY477" s="101" t="b">
        <f t="shared" si="187"/>
        <v>0</v>
      </c>
      <c r="AZ477" s="101" t="str">
        <f t="array" ref="AZ477">IF($AY477,MEDIAN(IF(G4SelectionMask="x",IF(INDEX(RawDataRefData,$E477,0)&gt;0,INDEX(RawDataRefData,$E477,0)),"")),"")</f>
        <v/>
      </c>
      <c r="BA477" s="101" t="str">
        <f t="array" ref="BA477">IF($AY477,QUARTILE(IF(G4SelectionMask="x",IF(INDEX(RawDataRefData,$E477,0)&gt;0,INDEX(RawDataRefData,$E477,0)),""),1),"")</f>
        <v/>
      </c>
      <c r="BB477" s="101" t="str">
        <f t="array" ref="BB477">IF($AY477,QUARTILE(IF(G4SelectionMask="x",IF(INDEX(RawDataRefData,$E477,0)&gt;0,INDEX(RawDataRefData,$E477,0)),""),3),"")</f>
        <v/>
      </c>
      <c r="BC477" s="101" t="str">
        <f t="array" ref="BC477">IF($AY477,MIN(IF(G4SelectionMask="x",IF(INDEX(RawDataRefData,$E477,0)&gt;0,INDEX(RawDataRefData,$E477,0)),"")),"")</f>
        <v/>
      </c>
      <c r="BD477" s="101" t="str">
        <f t="array" ref="BD477">IF($AY477,MAX(IF(G4SelectionMask="x",IF(INDEX(RawDataRefData,$E477,0)&gt;0,INDEX(RawDataRefData,$E477,0)),"")),"")</f>
        <v/>
      </c>
      <c r="BE477" s="101" t="str">
        <f t="shared" si="188"/>
        <v/>
      </c>
      <c r="BF477" s="101" t="str">
        <f t="array" ref="BF477">IF($AY477,STDEVA(IF(G4SelectionMask="x",IF(INDEX(RawDataRefData,$E477,0)&gt;0,INDEX(RawDataRefData,$E477,0)),"")),"")</f>
        <v/>
      </c>
      <c r="BG477" s="100" t="b">
        <f t="shared" si="189"/>
        <v>0</v>
      </c>
      <c r="BH477" s="100" t="str">
        <f t="array" ref="BH477">IF($BG477,MEDIAN(IF(G5SelectionMask="x",IF(INDEX(RawDataRefData,$E477,0)&gt;0,INDEX(RawDataRefData,$E477,0)),"")),"")</f>
        <v/>
      </c>
      <c r="BI477" s="100" t="str">
        <f t="array" ref="BI477">IF($BG477,QUARTILE(IF(G5SelectionMask="x",IF(INDEX(RawDataRefData,$E477,0)&gt;0,INDEX(RawDataRefData,$E477,0)),""),1),"")</f>
        <v/>
      </c>
      <c r="BJ477" s="100" t="str">
        <f t="array" ref="BJ477">IF($BG477,QUARTILE(IF(G5SelectionMask="x",IF(INDEX(RawDataRefData,$E477,0)&gt;0,INDEX(RawDataRefData,$E477,0)),""),3),"")</f>
        <v/>
      </c>
      <c r="BK477" s="100" t="str">
        <f t="array" ref="BK477">IF($BG477,MIN(IF(G5SelectionMask="x",IF(INDEX(RawDataRefData,$E477,0)&gt;0,INDEX(RawDataRefData,$E477,0)),"")),"")</f>
        <v/>
      </c>
      <c r="BL477" s="100" t="str">
        <f t="array" ref="BL477">IF($BG477,MAX(IF(G5SelectionMask="x",IF(INDEX(RawDataRefData,$E477,0)&gt;0,INDEX(RawDataRefData,$E477,0)),"")),"")</f>
        <v/>
      </c>
      <c r="BM477" s="100" t="str">
        <f t="shared" si="190"/>
        <v/>
      </c>
      <c r="BN477" s="103" t="str">
        <f t="array" ref="BN477">IF($BG477,STDEVA(IF(G5SelectionMask="x",IF(INDEX(RawDataRefData,$E477,0)&gt;0,INDEX(RawDataRefData,$E477,0)),"")),"")</f>
        <v/>
      </c>
      <c r="BO477" s="104"/>
      <c r="BP477" s="105">
        <v>1</v>
      </c>
      <c r="BQ477" s="105">
        <v>2</v>
      </c>
      <c r="BR477" s="105">
        <v>4</v>
      </c>
      <c r="BS477" s="105">
        <v>3</v>
      </c>
      <c r="BT477" s="105">
        <v>3</v>
      </c>
      <c r="BU477" s="105">
        <v>1</v>
      </c>
      <c r="BV477" s="105">
        <v>2</v>
      </c>
      <c r="BW477" s="105">
        <v>2</v>
      </c>
      <c r="BX477" s="105">
        <v>2</v>
      </c>
      <c r="BY477" s="105">
        <v>1</v>
      </c>
      <c r="BZ477" s="105">
        <v>1</v>
      </c>
      <c r="CA477" s="105">
        <v>2</v>
      </c>
      <c r="CB477" s="105">
        <v>3</v>
      </c>
      <c r="CC477" s="105">
        <v>1</v>
      </c>
      <c r="CD477" s="105">
        <v>4</v>
      </c>
    </row>
    <row r="478" spans="1:82" x14ac:dyDescent="0.2">
      <c r="A478" s="33">
        <f t="shared" ref="A478:A541" si="191">IF(SelectCapabilities="x",,ERROR)</f>
        <v>0</v>
      </c>
      <c r="B478" s="209"/>
      <c r="C478" s="194"/>
      <c r="D478" s="203"/>
      <c r="E478" s="72">
        <f t="shared" si="183"/>
        <v>469</v>
      </c>
      <c r="F478" s="9" t="s">
        <v>1988</v>
      </c>
      <c r="G478" s="9" t="s">
        <v>2781</v>
      </c>
      <c r="H478" s="9" t="s">
        <v>57</v>
      </c>
      <c r="I478" s="9" t="s">
        <v>58</v>
      </c>
      <c r="J478" s="9" t="s">
        <v>1741</v>
      </c>
      <c r="K478" s="100">
        <f t="shared" si="168"/>
        <v>1</v>
      </c>
      <c r="L478" s="100"/>
      <c r="M478" s="100"/>
      <c r="N478" s="100"/>
      <c r="O478" s="100"/>
      <c r="P478" s="101">
        <f t="shared" si="169"/>
        <v>3</v>
      </c>
      <c r="Q478" s="102">
        <f t="shared" si="170"/>
        <v>4</v>
      </c>
      <c r="R478" s="102">
        <f t="shared" si="171"/>
        <v>1</v>
      </c>
      <c r="S478" s="102">
        <f t="shared" si="172"/>
        <v>3</v>
      </c>
      <c r="T478" s="102">
        <f t="shared" si="173"/>
        <v>1</v>
      </c>
      <c r="U478" s="102">
        <f t="shared" si="174"/>
        <v>3</v>
      </c>
      <c r="V478" s="102">
        <f t="shared" si="175"/>
        <v>2</v>
      </c>
      <c r="W478" s="102">
        <f t="shared" si="176"/>
        <v>2</v>
      </c>
      <c r="X478" s="102">
        <f t="shared" si="177"/>
        <v>2</v>
      </c>
      <c r="Y478" s="102">
        <f t="shared" si="178"/>
        <v>3</v>
      </c>
      <c r="Z478" s="102">
        <f t="shared" si="179"/>
        <v>2</v>
      </c>
      <c r="AA478" s="100" t="b">
        <f t="shared" si="180"/>
        <v>1</v>
      </c>
      <c r="AB478" s="100">
        <f t="array" ref="AB478">IF($AA478,MEDIAN(IF(G1SelectionMask="x",IF(INDEX(RawDataRefData,$E478,0)&gt;0,INDEX(RawDataRefData,$E478,0)),"")),"")</f>
        <v>2</v>
      </c>
      <c r="AC478" s="100">
        <f t="array" ref="AC478">IF($AA478,QUARTILE(IF(G1SelectionMask="x",IF(INDEX(RawDataRefData,$E478,0)&gt;0,INDEX(RawDataRefData,$E478,0)),""),1),"")</f>
        <v>2</v>
      </c>
      <c r="AD478" s="100">
        <f t="array" ref="AD478">IF($AA478,QUARTILE(IF(G1SelectionMask="x",IF(INDEX(RawDataRefData,$E478,0)&gt;0,INDEX(RawDataRefData,$E478,0)),""),3),"")</f>
        <v>3</v>
      </c>
      <c r="AE478" s="100">
        <f t="array" ref="AE478">IF($AA478,MIN(IF(G1SelectionMask="x",IF(INDEX(RawDataRefData,$E478,0)&gt;0,INDEX(RawDataRefData,$E478,0)),"")),"")</f>
        <v>1</v>
      </c>
      <c r="AF478" s="100">
        <f t="array" ref="AF478">IF($AA478,MAX(IF(G1SelectionMask="x",IF(INDEX(RawDataRefData,$E478,0)&gt;0,INDEX(RawDataRefData,$E478,0)),"")),"")</f>
        <v>4</v>
      </c>
      <c r="AG478" s="100">
        <f t="shared" si="181"/>
        <v>2.3636363636363638</v>
      </c>
      <c r="AH478" s="100">
        <f t="array" ref="AH478">IF($AA478,STDEVA(IF(G1SelectionMask="x",IF(INDEX(RawDataRefData,$E478,0)&gt;0,INDEX(RawDataRefData,$E478,0)),"")),"")</f>
        <v>0.9244162777371755</v>
      </c>
      <c r="AI478" s="101" t="b">
        <f t="shared" si="182"/>
        <v>1</v>
      </c>
      <c r="AJ478" s="101">
        <f t="array" ref="AJ478">IF($AI478,MEDIAN(IF(G2SelectionMask="x",IF(INDEX(RawDataRefData,$E478,0)&gt;0,INDEX(RawDataRefData,$E478,0)),"")),"")</f>
        <v>2</v>
      </c>
      <c r="AK478" s="101">
        <f t="array" ref="AK478">IF($AI478,QUARTILE(IF(G2SelectionMask="x",IF(INDEX(RawDataRefData,$E478,0)&gt;0,INDEX(RawDataRefData,$E478,0)),""),1),"")</f>
        <v>2</v>
      </c>
      <c r="AL478" s="101">
        <f t="array" ref="AL478">IF($AI478,QUARTILE(IF(G2SelectionMask="x",IF(INDEX(RawDataRefData,$E478,0)&gt;0,INDEX(RawDataRefData,$E478,0)),""),3),"")</f>
        <v>3</v>
      </c>
      <c r="AM478" s="101">
        <f t="array" ref="AM478">IF($AI478,MIN(IF(G2SelectionMask="x",IF(INDEX(RawDataRefData,$E478,0)&gt;0,INDEX(RawDataRefData,$E478,0)),"")),"")</f>
        <v>1</v>
      </c>
      <c r="AN478" s="101">
        <f t="array" ref="AN478">IF($AI478,MAX(IF(G2SelectionMask="x",IF(INDEX(RawDataRefData,$E478,0)&gt;0,INDEX(RawDataRefData,$E478,0)),"")),"")</f>
        <v>4</v>
      </c>
      <c r="AO478" s="101">
        <f t="shared" si="184"/>
        <v>2.4545454545454546</v>
      </c>
      <c r="AP478" s="101">
        <f t="array" ref="AP478">IF($AI478,STDEVA(IF(G2SelectionMask="x",IF(INDEX(RawDataRefData,$E478,0)&gt;0,INDEX(RawDataRefData,$E478,0)),"")),"")</f>
        <v>1.0357254813546268</v>
      </c>
      <c r="AQ478" s="100" t="b">
        <f t="shared" si="185"/>
        <v>0</v>
      </c>
      <c r="AR478" s="100" t="str">
        <f t="array" ref="AR478">IF($AQ478,MEDIAN(IF(G3SelectionMask="x",IF(INDEX(RawDataRefData,$E478,0)&gt;0,INDEX(RawDataRefData,$E478,0)),"")),"")</f>
        <v/>
      </c>
      <c r="AS478" s="100" t="str">
        <f t="array" ref="AS478">IF($AQ478,QUARTILE(IF(G3SelectionMask="x",IF(INDEX(RawDataRefData,$E478,0)&gt;0,INDEX(RawDataRefData,$E478,0)),""),1),"")</f>
        <v/>
      </c>
      <c r="AT478" s="100" t="str">
        <f t="array" ref="AT478">IF($AQ478,QUARTILE(IF(G3SelectionMask="x",IF(INDEX(RawDataRefData,$E478,0)&gt;0,INDEX(RawDataRefData,$E478,0)),""),3),"")</f>
        <v/>
      </c>
      <c r="AU478" s="100" t="str">
        <f t="array" ref="AU478">IF($AQ478,MIN(IF(G3SelectionMask="x",IF(INDEX(RawDataRefData,$E478,0)&gt;0,INDEX(RawDataRefData,$E478,0)),"")),"")</f>
        <v/>
      </c>
      <c r="AV478" s="100" t="str">
        <f t="array" ref="AV478">IF($AQ478,MAX(IF(G3SelectionMask="x",IF(INDEX(RawDataRefData,$E478,0)&gt;0,INDEX(RawDataRefData,$E478,0)),"")),"")</f>
        <v/>
      </c>
      <c r="AW478" s="100" t="str">
        <f t="shared" si="186"/>
        <v/>
      </c>
      <c r="AX478" s="100" t="str">
        <f t="array" ref="AX478">IF($AQ478,STDEVA(IF(G3SelectionMask="x",IF(INDEX(RawDataRefData,$E478,0)&gt;0,INDEX(RawDataRefData,$E478,0)),"")),"")</f>
        <v/>
      </c>
      <c r="AY478" s="101" t="b">
        <f t="shared" si="187"/>
        <v>0</v>
      </c>
      <c r="AZ478" s="101" t="str">
        <f t="array" ref="AZ478">IF($AY478,MEDIAN(IF(G4SelectionMask="x",IF(INDEX(RawDataRefData,$E478,0)&gt;0,INDEX(RawDataRefData,$E478,0)),"")),"")</f>
        <v/>
      </c>
      <c r="BA478" s="101" t="str">
        <f t="array" ref="BA478">IF($AY478,QUARTILE(IF(G4SelectionMask="x",IF(INDEX(RawDataRefData,$E478,0)&gt;0,INDEX(RawDataRefData,$E478,0)),""),1),"")</f>
        <v/>
      </c>
      <c r="BB478" s="101" t="str">
        <f t="array" ref="BB478">IF($AY478,QUARTILE(IF(G4SelectionMask="x",IF(INDEX(RawDataRefData,$E478,0)&gt;0,INDEX(RawDataRefData,$E478,0)),""),3),"")</f>
        <v/>
      </c>
      <c r="BC478" s="101" t="str">
        <f t="array" ref="BC478">IF($AY478,MIN(IF(G4SelectionMask="x",IF(INDEX(RawDataRefData,$E478,0)&gt;0,INDEX(RawDataRefData,$E478,0)),"")),"")</f>
        <v/>
      </c>
      <c r="BD478" s="101" t="str">
        <f t="array" ref="BD478">IF($AY478,MAX(IF(G4SelectionMask="x",IF(INDEX(RawDataRefData,$E478,0)&gt;0,INDEX(RawDataRefData,$E478,0)),"")),"")</f>
        <v/>
      </c>
      <c r="BE478" s="101" t="str">
        <f t="shared" si="188"/>
        <v/>
      </c>
      <c r="BF478" s="101" t="str">
        <f t="array" ref="BF478">IF($AY478,STDEVA(IF(G4SelectionMask="x",IF(INDEX(RawDataRefData,$E478,0)&gt;0,INDEX(RawDataRefData,$E478,0)),"")),"")</f>
        <v/>
      </c>
      <c r="BG478" s="100" t="b">
        <f t="shared" si="189"/>
        <v>0</v>
      </c>
      <c r="BH478" s="100" t="str">
        <f t="array" ref="BH478">IF($BG478,MEDIAN(IF(G5SelectionMask="x",IF(INDEX(RawDataRefData,$E478,0)&gt;0,INDEX(RawDataRefData,$E478,0)),"")),"")</f>
        <v/>
      </c>
      <c r="BI478" s="100" t="str">
        <f t="array" ref="BI478">IF($BG478,QUARTILE(IF(G5SelectionMask="x",IF(INDEX(RawDataRefData,$E478,0)&gt;0,INDEX(RawDataRefData,$E478,0)),""),1),"")</f>
        <v/>
      </c>
      <c r="BJ478" s="100" t="str">
        <f t="array" ref="BJ478">IF($BG478,QUARTILE(IF(G5SelectionMask="x",IF(INDEX(RawDataRefData,$E478,0)&gt;0,INDEX(RawDataRefData,$E478,0)),""),3),"")</f>
        <v/>
      </c>
      <c r="BK478" s="100" t="str">
        <f t="array" ref="BK478">IF($BG478,MIN(IF(G5SelectionMask="x",IF(INDEX(RawDataRefData,$E478,0)&gt;0,INDEX(RawDataRefData,$E478,0)),"")),"")</f>
        <v/>
      </c>
      <c r="BL478" s="100" t="str">
        <f t="array" ref="BL478">IF($BG478,MAX(IF(G5SelectionMask="x",IF(INDEX(RawDataRefData,$E478,0)&gt;0,INDEX(RawDataRefData,$E478,0)),"")),"")</f>
        <v/>
      </c>
      <c r="BM478" s="100" t="str">
        <f t="shared" si="190"/>
        <v/>
      </c>
      <c r="BN478" s="103" t="str">
        <f t="array" ref="BN478">IF($BG478,STDEVA(IF(G5SelectionMask="x",IF(INDEX(RawDataRefData,$E478,0)&gt;0,INDEX(RawDataRefData,$E478,0)),"")),"")</f>
        <v/>
      </c>
      <c r="BO478" s="104"/>
      <c r="BP478" s="105">
        <v>1</v>
      </c>
      <c r="BQ478" s="105">
        <v>3</v>
      </c>
      <c r="BR478" s="105">
        <v>4</v>
      </c>
      <c r="BS478" s="105">
        <v>1</v>
      </c>
      <c r="BT478" s="105">
        <v>3</v>
      </c>
      <c r="BU478" s="105">
        <v>1</v>
      </c>
      <c r="BV478" s="105">
        <v>3</v>
      </c>
      <c r="BW478" s="105">
        <v>2</v>
      </c>
      <c r="BX478" s="105">
        <v>2</v>
      </c>
      <c r="BY478" s="105">
        <v>2</v>
      </c>
      <c r="BZ478" s="105">
        <v>3</v>
      </c>
      <c r="CA478" s="105">
        <v>2</v>
      </c>
      <c r="CB478" s="105">
        <v>2</v>
      </c>
      <c r="CC478" s="105">
        <v>1</v>
      </c>
      <c r="CD478" s="105">
        <v>4</v>
      </c>
    </row>
    <row r="479" spans="1:82" x14ac:dyDescent="0.2">
      <c r="A479" s="33">
        <f t="shared" si="191"/>
        <v>0</v>
      </c>
      <c r="B479" s="209"/>
      <c r="C479" s="194"/>
      <c r="D479" s="203"/>
      <c r="E479" s="72">
        <f t="shared" si="183"/>
        <v>470</v>
      </c>
      <c r="F479" s="9" t="s">
        <v>1989</v>
      </c>
      <c r="G479" s="9" t="s">
        <v>2777</v>
      </c>
      <c r="H479" s="9" t="s">
        <v>57</v>
      </c>
      <c r="I479" s="9" t="s">
        <v>58</v>
      </c>
      <c r="K479" s="100">
        <f t="shared" si="168"/>
        <v>1</v>
      </c>
      <c r="L479" s="100"/>
      <c r="M479" s="100"/>
      <c r="N479" s="100"/>
      <c r="O479" s="100"/>
      <c r="P479" s="101">
        <f t="shared" si="169"/>
        <v>2</v>
      </c>
      <c r="Q479" s="102">
        <f t="shared" si="170"/>
        <v>4</v>
      </c>
      <c r="R479" s="102">
        <f t="shared" si="171"/>
        <v>2</v>
      </c>
      <c r="S479" s="102">
        <f t="shared" si="172"/>
        <v>2</v>
      </c>
      <c r="T479" s="102">
        <f t="shared" si="173"/>
        <v>3</v>
      </c>
      <c r="U479" s="102">
        <f t="shared" si="174"/>
        <v>3</v>
      </c>
      <c r="V479" s="102">
        <f t="shared" si="175"/>
        <v>4</v>
      </c>
      <c r="W479" s="102">
        <f t="shared" si="176"/>
        <v>2</v>
      </c>
      <c r="X479" s="102">
        <f t="shared" si="177"/>
        <v>4</v>
      </c>
      <c r="Y479" s="102">
        <f t="shared" si="178"/>
        <v>4</v>
      </c>
      <c r="Z479" s="102">
        <f t="shared" si="179"/>
        <v>1</v>
      </c>
      <c r="AA479" s="100" t="b">
        <f t="shared" si="180"/>
        <v>1</v>
      </c>
      <c r="AB479" s="100">
        <f t="array" ref="AB479">IF($AA479,MEDIAN(IF(G1SelectionMask="x",IF(INDEX(RawDataRefData,$E479,0)&gt;0,INDEX(RawDataRefData,$E479,0)),"")),"")</f>
        <v>3</v>
      </c>
      <c r="AC479" s="100">
        <f t="array" ref="AC479">IF($AA479,QUARTILE(IF(G1SelectionMask="x",IF(INDEX(RawDataRefData,$E479,0)&gt;0,INDEX(RawDataRefData,$E479,0)),""),1),"")</f>
        <v>2</v>
      </c>
      <c r="AD479" s="100">
        <f t="array" ref="AD479">IF($AA479,QUARTILE(IF(G1SelectionMask="x",IF(INDEX(RawDataRefData,$E479,0)&gt;0,INDEX(RawDataRefData,$E479,0)),""),3),"")</f>
        <v>4</v>
      </c>
      <c r="AE479" s="100">
        <f t="array" ref="AE479">IF($AA479,MIN(IF(G1SelectionMask="x",IF(INDEX(RawDataRefData,$E479,0)&gt;0,INDEX(RawDataRefData,$E479,0)),"")),"")</f>
        <v>1</v>
      </c>
      <c r="AF479" s="100">
        <f t="array" ref="AF479">IF($AA479,MAX(IF(G1SelectionMask="x",IF(INDEX(RawDataRefData,$E479,0)&gt;0,INDEX(RawDataRefData,$E479,0)),"")),"")</f>
        <v>4</v>
      </c>
      <c r="AG479" s="100">
        <f t="shared" si="181"/>
        <v>2.8181818181818183</v>
      </c>
      <c r="AH479" s="100">
        <f t="array" ref="AH479">IF($AA479,STDEVA(IF(G1SelectionMask="x",IF(INDEX(RawDataRefData,$E479,0)&gt;0,INDEX(RawDataRefData,$E479,0)),"")),"")</f>
        <v>1.0787197799411876</v>
      </c>
      <c r="AI479" s="101" t="b">
        <f t="shared" si="182"/>
        <v>1</v>
      </c>
      <c r="AJ479" s="101">
        <f t="array" ref="AJ479">IF($AI479,MEDIAN(IF(G2SelectionMask="x",IF(INDEX(RawDataRefData,$E479,0)&gt;0,INDEX(RawDataRefData,$E479,0)),"")),"")</f>
        <v>2</v>
      </c>
      <c r="AK479" s="101">
        <f t="array" ref="AK479">IF($AI479,QUARTILE(IF(G2SelectionMask="x",IF(INDEX(RawDataRefData,$E479,0)&gt;0,INDEX(RawDataRefData,$E479,0)),""),1),"")</f>
        <v>2</v>
      </c>
      <c r="AL479" s="101">
        <f t="array" ref="AL479">IF($AI479,QUARTILE(IF(G2SelectionMask="x",IF(INDEX(RawDataRefData,$E479,0)&gt;0,INDEX(RawDataRefData,$E479,0)),""),3),"")</f>
        <v>4</v>
      </c>
      <c r="AM479" s="101">
        <f t="array" ref="AM479">IF($AI479,MIN(IF(G2SelectionMask="x",IF(INDEX(RawDataRefData,$E479,0)&gt;0,INDEX(RawDataRefData,$E479,0)),"")),"")</f>
        <v>1</v>
      </c>
      <c r="AN479" s="101">
        <f t="array" ref="AN479">IF($AI479,MAX(IF(G2SelectionMask="x",IF(INDEX(RawDataRefData,$E479,0)&gt;0,INDEX(RawDataRefData,$E479,0)),"")),"")</f>
        <v>4</v>
      </c>
      <c r="AO479" s="101">
        <f t="shared" si="184"/>
        <v>2.6363636363636362</v>
      </c>
      <c r="AP479" s="101">
        <f t="array" ref="AP479">IF($AI479,STDEVA(IF(G2SelectionMask="x",IF(INDEX(RawDataRefData,$E479,0)&gt;0,INDEX(RawDataRefData,$E479,0)),"")),"")</f>
        <v>1.2060453783110545</v>
      </c>
      <c r="AQ479" s="100" t="b">
        <f t="shared" si="185"/>
        <v>0</v>
      </c>
      <c r="AR479" s="100" t="str">
        <f t="array" ref="AR479">IF($AQ479,MEDIAN(IF(G3SelectionMask="x",IF(INDEX(RawDataRefData,$E479,0)&gt;0,INDEX(RawDataRefData,$E479,0)),"")),"")</f>
        <v/>
      </c>
      <c r="AS479" s="100" t="str">
        <f t="array" ref="AS479">IF($AQ479,QUARTILE(IF(G3SelectionMask="x",IF(INDEX(RawDataRefData,$E479,0)&gt;0,INDEX(RawDataRefData,$E479,0)),""),1),"")</f>
        <v/>
      </c>
      <c r="AT479" s="100" t="str">
        <f t="array" ref="AT479">IF($AQ479,QUARTILE(IF(G3SelectionMask="x",IF(INDEX(RawDataRefData,$E479,0)&gt;0,INDEX(RawDataRefData,$E479,0)),""),3),"")</f>
        <v/>
      </c>
      <c r="AU479" s="100" t="str">
        <f t="array" ref="AU479">IF($AQ479,MIN(IF(G3SelectionMask="x",IF(INDEX(RawDataRefData,$E479,0)&gt;0,INDEX(RawDataRefData,$E479,0)),"")),"")</f>
        <v/>
      </c>
      <c r="AV479" s="100" t="str">
        <f t="array" ref="AV479">IF($AQ479,MAX(IF(G3SelectionMask="x",IF(INDEX(RawDataRefData,$E479,0)&gt;0,INDEX(RawDataRefData,$E479,0)),"")),"")</f>
        <v/>
      </c>
      <c r="AW479" s="100" t="str">
        <f t="shared" si="186"/>
        <v/>
      </c>
      <c r="AX479" s="100" t="str">
        <f t="array" ref="AX479">IF($AQ479,STDEVA(IF(G3SelectionMask="x",IF(INDEX(RawDataRefData,$E479,0)&gt;0,INDEX(RawDataRefData,$E479,0)),"")),"")</f>
        <v/>
      </c>
      <c r="AY479" s="101" t="b">
        <f t="shared" si="187"/>
        <v>0</v>
      </c>
      <c r="AZ479" s="101" t="str">
        <f t="array" ref="AZ479">IF($AY479,MEDIAN(IF(G4SelectionMask="x",IF(INDEX(RawDataRefData,$E479,0)&gt;0,INDEX(RawDataRefData,$E479,0)),"")),"")</f>
        <v/>
      </c>
      <c r="BA479" s="101" t="str">
        <f t="array" ref="BA479">IF($AY479,QUARTILE(IF(G4SelectionMask="x",IF(INDEX(RawDataRefData,$E479,0)&gt;0,INDEX(RawDataRefData,$E479,0)),""),1),"")</f>
        <v/>
      </c>
      <c r="BB479" s="101" t="str">
        <f t="array" ref="BB479">IF($AY479,QUARTILE(IF(G4SelectionMask="x",IF(INDEX(RawDataRefData,$E479,0)&gt;0,INDEX(RawDataRefData,$E479,0)),""),3),"")</f>
        <v/>
      </c>
      <c r="BC479" s="101" t="str">
        <f t="array" ref="BC479">IF($AY479,MIN(IF(G4SelectionMask="x",IF(INDEX(RawDataRefData,$E479,0)&gt;0,INDEX(RawDataRefData,$E479,0)),"")),"")</f>
        <v/>
      </c>
      <c r="BD479" s="101" t="str">
        <f t="array" ref="BD479">IF($AY479,MAX(IF(G4SelectionMask="x",IF(INDEX(RawDataRefData,$E479,0)&gt;0,INDEX(RawDataRefData,$E479,0)),"")),"")</f>
        <v/>
      </c>
      <c r="BE479" s="101" t="str">
        <f t="shared" si="188"/>
        <v/>
      </c>
      <c r="BF479" s="101" t="str">
        <f t="array" ref="BF479">IF($AY479,STDEVA(IF(G4SelectionMask="x",IF(INDEX(RawDataRefData,$E479,0)&gt;0,INDEX(RawDataRefData,$E479,0)),"")),"")</f>
        <v/>
      </c>
      <c r="BG479" s="100" t="b">
        <f t="shared" si="189"/>
        <v>0</v>
      </c>
      <c r="BH479" s="100" t="str">
        <f t="array" ref="BH479">IF($BG479,MEDIAN(IF(G5SelectionMask="x",IF(INDEX(RawDataRefData,$E479,0)&gt;0,INDEX(RawDataRefData,$E479,0)),"")),"")</f>
        <v/>
      </c>
      <c r="BI479" s="100" t="str">
        <f t="array" ref="BI479">IF($BG479,QUARTILE(IF(G5SelectionMask="x",IF(INDEX(RawDataRefData,$E479,0)&gt;0,INDEX(RawDataRefData,$E479,0)),""),1),"")</f>
        <v/>
      </c>
      <c r="BJ479" s="100" t="str">
        <f t="array" ref="BJ479">IF($BG479,QUARTILE(IF(G5SelectionMask="x",IF(INDEX(RawDataRefData,$E479,0)&gt;0,INDEX(RawDataRefData,$E479,0)),""),3),"")</f>
        <v/>
      </c>
      <c r="BK479" s="100" t="str">
        <f t="array" ref="BK479">IF($BG479,MIN(IF(G5SelectionMask="x",IF(INDEX(RawDataRefData,$E479,0)&gt;0,INDEX(RawDataRefData,$E479,0)),"")),"")</f>
        <v/>
      </c>
      <c r="BL479" s="100" t="str">
        <f t="array" ref="BL479">IF($BG479,MAX(IF(G5SelectionMask="x",IF(INDEX(RawDataRefData,$E479,0)&gt;0,INDEX(RawDataRefData,$E479,0)),"")),"")</f>
        <v/>
      </c>
      <c r="BM479" s="100" t="str">
        <f t="shared" si="190"/>
        <v/>
      </c>
      <c r="BN479" s="103" t="str">
        <f t="array" ref="BN479">IF($BG479,STDEVA(IF(G5SelectionMask="x",IF(INDEX(RawDataRefData,$E479,0)&gt;0,INDEX(RawDataRefData,$E479,0)),"")),"")</f>
        <v/>
      </c>
      <c r="BO479" s="104"/>
      <c r="BP479" s="105">
        <v>1</v>
      </c>
      <c r="BQ479" s="105">
        <v>2</v>
      </c>
      <c r="BR479" s="105">
        <v>4</v>
      </c>
      <c r="BS479" s="105">
        <v>2</v>
      </c>
      <c r="BT479" s="105">
        <v>2</v>
      </c>
      <c r="BU479" s="105">
        <v>3</v>
      </c>
      <c r="BV479" s="105">
        <v>3</v>
      </c>
      <c r="BW479" s="105">
        <v>4</v>
      </c>
      <c r="BX479" s="105">
        <v>2</v>
      </c>
      <c r="BY479" s="105">
        <v>4</v>
      </c>
      <c r="BZ479" s="105">
        <v>4</v>
      </c>
      <c r="CA479" s="105">
        <v>1</v>
      </c>
      <c r="CB479" s="105">
        <v>1</v>
      </c>
      <c r="CC479" s="105">
        <v>4</v>
      </c>
      <c r="CD479" s="105">
        <v>2</v>
      </c>
    </row>
    <row r="480" spans="1:82" ht="13.5" thickBot="1" x14ac:dyDescent="0.25">
      <c r="A480" s="33">
        <f t="shared" si="191"/>
        <v>0</v>
      </c>
      <c r="B480" s="209"/>
      <c r="C480" s="194"/>
      <c r="D480" s="204"/>
      <c r="E480" s="72">
        <f t="shared" si="183"/>
        <v>471</v>
      </c>
      <c r="F480" s="9" t="s">
        <v>1990</v>
      </c>
      <c r="G480" s="9" t="s">
        <v>2778</v>
      </c>
      <c r="H480" s="9" t="s">
        <v>57</v>
      </c>
      <c r="I480" s="9" t="s">
        <v>58</v>
      </c>
      <c r="K480" s="100">
        <f t="shared" si="168"/>
        <v>3</v>
      </c>
      <c r="L480" s="100"/>
      <c r="M480" s="100"/>
      <c r="N480" s="100"/>
      <c r="O480" s="100"/>
      <c r="P480" s="101">
        <f t="shared" si="169"/>
        <v>1</v>
      </c>
      <c r="Q480" s="102">
        <f t="shared" si="170"/>
        <v>2</v>
      </c>
      <c r="R480" s="102">
        <f t="shared" si="171"/>
        <v>1</v>
      </c>
      <c r="S480" s="102">
        <f t="shared" si="172"/>
        <v>4</v>
      </c>
      <c r="T480" s="102">
        <f t="shared" si="173"/>
        <v>3</v>
      </c>
      <c r="U480" s="102">
        <f t="shared" si="174"/>
        <v>3</v>
      </c>
      <c r="V480" s="102">
        <f t="shared" si="175"/>
        <v>3</v>
      </c>
      <c r="W480" s="102">
        <f t="shared" si="176"/>
        <v>1</v>
      </c>
      <c r="X480" s="102">
        <f t="shared" si="177"/>
        <v>3</v>
      </c>
      <c r="Y480" s="102">
        <f t="shared" si="178"/>
        <v>2</v>
      </c>
      <c r="Z480" s="102">
        <f t="shared" si="179"/>
        <v>3</v>
      </c>
      <c r="AA480" s="100" t="b">
        <f t="shared" si="180"/>
        <v>1</v>
      </c>
      <c r="AB480" s="100">
        <f t="array" ref="AB480">IF($AA480,MEDIAN(IF(G1SelectionMask="x",IF(INDEX(RawDataRefData,$E480,0)&gt;0,INDEX(RawDataRefData,$E480,0)),"")),"")</f>
        <v>3</v>
      </c>
      <c r="AC480" s="100">
        <f t="array" ref="AC480">IF($AA480,QUARTILE(IF(G1SelectionMask="x",IF(INDEX(RawDataRefData,$E480,0)&gt;0,INDEX(RawDataRefData,$E480,0)),""),1),"")</f>
        <v>1.5</v>
      </c>
      <c r="AD480" s="100">
        <f t="array" ref="AD480">IF($AA480,QUARTILE(IF(G1SelectionMask="x",IF(INDEX(RawDataRefData,$E480,0)&gt;0,INDEX(RawDataRefData,$E480,0)),""),3),"")</f>
        <v>3</v>
      </c>
      <c r="AE480" s="100">
        <f t="array" ref="AE480">IF($AA480,MIN(IF(G1SelectionMask="x",IF(INDEX(RawDataRefData,$E480,0)&gt;0,INDEX(RawDataRefData,$E480,0)),"")),"")</f>
        <v>1</v>
      </c>
      <c r="AF480" s="100">
        <f t="array" ref="AF480">IF($AA480,MAX(IF(G1SelectionMask="x",IF(INDEX(RawDataRefData,$E480,0)&gt;0,INDEX(RawDataRefData,$E480,0)),"")),"")</f>
        <v>4</v>
      </c>
      <c r="AG480" s="100">
        <f t="shared" si="181"/>
        <v>2.3636363636363638</v>
      </c>
      <c r="AH480" s="100">
        <f t="array" ref="AH480">IF($AA480,STDEVA(IF(G1SelectionMask="x",IF(INDEX(RawDataRefData,$E480,0)&gt;0,INDEX(RawDataRefData,$E480,0)),"")),"")</f>
        <v>1.0269106361049412</v>
      </c>
      <c r="AI480" s="101" t="b">
        <f t="shared" si="182"/>
        <v>1</v>
      </c>
      <c r="AJ480" s="101">
        <f t="array" ref="AJ480">IF($AI480,MEDIAN(IF(G2SelectionMask="x",IF(INDEX(RawDataRefData,$E480,0)&gt;0,INDEX(RawDataRefData,$E480,0)),"")),"")</f>
        <v>2</v>
      </c>
      <c r="AK480" s="101">
        <f t="array" ref="AK480">IF($AI480,QUARTILE(IF(G2SelectionMask="x",IF(INDEX(RawDataRefData,$E480,0)&gt;0,INDEX(RawDataRefData,$E480,0)),""),1),"")</f>
        <v>1</v>
      </c>
      <c r="AL480" s="101">
        <f t="array" ref="AL480">IF($AI480,QUARTILE(IF(G2SelectionMask="x",IF(INDEX(RawDataRefData,$E480,0)&gt;0,INDEX(RawDataRefData,$E480,0)),""),3),"")</f>
        <v>3</v>
      </c>
      <c r="AM480" s="101">
        <f t="array" ref="AM480">IF($AI480,MIN(IF(G2SelectionMask="x",IF(INDEX(RawDataRefData,$E480,0)&gt;0,INDEX(RawDataRefData,$E480,0)),"")),"")</f>
        <v>1</v>
      </c>
      <c r="AN480" s="101">
        <f t="array" ref="AN480">IF($AI480,MAX(IF(G2SelectionMask="x",IF(INDEX(RawDataRefData,$E480,0)&gt;0,INDEX(RawDataRefData,$E480,0)),"")),"")</f>
        <v>4</v>
      </c>
      <c r="AO480" s="101">
        <f t="shared" si="184"/>
        <v>2.2727272727272729</v>
      </c>
      <c r="AP480" s="101">
        <f t="array" ref="AP480">IF($AI480,STDEVA(IF(G2SelectionMask="x",IF(INDEX(RawDataRefData,$E480,0)&gt;0,INDEX(RawDataRefData,$E480,0)),"")),"")</f>
        <v>1.1908743922772955</v>
      </c>
      <c r="AQ480" s="100" t="b">
        <f t="shared" si="185"/>
        <v>0</v>
      </c>
      <c r="AR480" s="100" t="str">
        <f t="array" ref="AR480">IF($AQ480,MEDIAN(IF(G3SelectionMask="x",IF(INDEX(RawDataRefData,$E480,0)&gt;0,INDEX(RawDataRefData,$E480,0)),"")),"")</f>
        <v/>
      </c>
      <c r="AS480" s="100" t="str">
        <f t="array" ref="AS480">IF($AQ480,QUARTILE(IF(G3SelectionMask="x",IF(INDEX(RawDataRefData,$E480,0)&gt;0,INDEX(RawDataRefData,$E480,0)),""),1),"")</f>
        <v/>
      </c>
      <c r="AT480" s="100" t="str">
        <f t="array" ref="AT480">IF($AQ480,QUARTILE(IF(G3SelectionMask="x",IF(INDEX(RawDataRefData,$E480,0)&gt;0,INDEX(RawDataRefData,$E480,0)),""),3),"")</f>
        <v/>
      </c>
      <c r="AU480" s="100" t="str">
        <f t="array" ref="AU480">IF($AQ480,MIN(IF(G3SelectionMask="x",IF(INDEX(RawDataRefData,$E480,0)&gt;0,INDEX(RawDataRefData,$E480,0)),"")),"")</f>
        <v/>
      </c>
      <c r="AV480" s="100" t="str">
        <f t="array" ref="AV480">IF($AQ480,MAX(IF(G3SelectionMask="x",IF(INDEX(RawDataRefData,$E480,0)&gt;0,INDEX(RawDataRefData,$E480,0)),"")),"")</f>
        <v/>
      </c>
      <c r="AW480" s="100" t="str">
        <f t="shared" si="186"/>
        <v/>
      </c>
      <c r="AX480" s="100" t="str">
        <f t="array" ref="AX480">IF($AQ480,STDEVA(IF(G3SelectionMask="x",IF(INDEX(RawDataRefData,$E480,0)&gt;0,INDEX(RawDataRefData,$E480,0)),"")),"")</f>
        <v/>
      </c>
      <c r="AY480" s="101" t="b">
        <f t="shared" si="187"/>
        <v>0</v>
      </c>
      <c r="AZ480" s="101" t="str">
        <f t="array" ref="AZ480">IF($AY480,MEDIAN(IF(G4SelectionMask="x",IF(INDEX(RawDataRefData,$E480,0)&gt;0,INDEX(RawDataRefData,$E480,0)),"")),"")</f>
        <v/>
      </c>
      <c r="BA480" s="101" t="str">
        <f t="array" ref="BA480">IF($AY480,QUARTILE(IF(G4SelectionMask="x",IF(INDEX(RawDataRefData,$E480,0)&gt;0,INDEX(RawDataRefData,$E480,0)),""),1),"")</f>
        <v/>
      </c>
      <c r="BB480" s="101" t="str">
        <f t="array" ref="BB480">IF($AY480,QUARTILE(IF(G4SelectionMask="x",IF(INDEX(RawDataRefData,$E480,0)&gt;0,INDEX(RawDataRefData,$E480,0)),""),3),"")</f>
        <v/>
      </c>
      <c r="BC480" s="101" t="str">
        <f t="array" ref="BC480">IF($AY480,MIN(IF(G4SelectionMask="x",IF(INDEX(RawDataRefData,$E480,0)&gt;0,INDEX(RawDataRefData,$E480,0)),"")),"")</f>
        <v/>
      </c>
      <c r="BD480" s="101" t="str">
        <f t="array" ref="BD480">IF($AY480,MAX(IF(G4SelectionMask="x",IF(INDEX(RawDataRefData,$E480,0)&gt;0,INDEX(RawDataRefData,$E480,0)),"")),"")</f>
        <v/>
      </c>
      <c r="BE480" s="101" t="str">
        <f t="shared" si="188"/>
        <v/>
      </c>
      <c r="BF480" s="101" t="str">
        <f t="array" ref="BF480">IF($AY480,STDEVA(IF(G4SelectionMask="x",IF(INDEX(RawDataRefData,$E480,0)&gt;0,INDEX(RawDataRefData,$E480,0)),"")),"")</f>
        <v/>
      </c>
      <c r="BG480" s="100" t="b">
        <f t="shared" si="189"/>
        <v>0</v>
      </c>
      <c r="BH480" s="100" t="str">
        <f t="array" ref="BH480">IF($BG480,MEDIAN(IF(G5SelectionMask="x",IF(INDEX(RawDataRefData,$E480,0)&gt;0,INDEX(RawDataRefData,$E480,0)),"")),"")</f>
        <v/>
      </c>
      <c r="BI480" s="100" t="str">
        <f t="array" ref="BI480">IF($BG480,QUARTILE(IF(G5SelectionMask="x",IF(INDEX(RawDataRefData,$E480,0)&gt;0,INDEX(RawDataRefData,$E480,0)),""),1),"")</f>
        <v/>
      </c>
      <c r="BJ480" s="100" t="str">
        <f t="array" ref="BJ480">IF($BG480,QUARTILE(IF(G5SelectionMask="x",IF(INDEX(RawDataRefData,$E480,0)&gt;0,INDEX(RawDataRefData,$E480,0)),""),3),"")</f>
        <v/>
      </c>
      <c r="BK480" s="100" t="str">
        <f t="array" ref="BK480">IF($BG480,MIN(IF(G5SelectionMask="x",IF(INDEX(RawDataRefData,$E480,0)&gt;0,INDEX(RawDataRefData,$E480,0)),"")),"")</f>
        <v/>
      </c>
      <c r="BL480" s="100" t="str">
        <f t="array" ref="BL480">IF($BG480,MAX(IF(G5SelectionMask="x",IF(INDEX(RawDataRefData,$E480,0)&gt;0,INDEX(RawDataRefData,$E480,0)),"")),"")</f>
        <v/>
      </c>
      <c r="BM480" s="100" t="str">
        <f t="shared" si="190"/>
        <v/>
      </c>
      <c r="BN480" s="103" t="str">
        <f t="array" ref="BN480">IF($BG480,STDEVA(IF(G5SelectionMask="x",IF(INDEX(RawDataRefData,$E480,0)&gt;0,INDEX(RawDataRefData,$E480,0)),"")),"")</f>
        <v/>
      </c>
      <c r="BO480" s="104"/>
      <c r="BP480" s="105">
        <v>3</v>
      </c>
      <c r="BQ480" s="105">
        <v>1</v>
      </c>
      <c r="BR480" s="105">
        <v>2</v>
      </c>
      <c r="BS480" s="105">
        <v>1</v>
      </c>
      <c r="BT480" s="105">
        <v>4</v>
      </c>
      <c r="BU480" s="105">
        <v>3</v>
      </c>
      <c r="BV480" s="105">
        <v>3</v>
      </c>
      <c r="BW480" s="105">
        <v>3</v>
      </c>
      <c r="BX480" s="105">
        <v>1</v>
      </c>
      <c r="BY480" s="105">
        <v>3</v>
      </c>
      <c r="BZ480" s="105">
        <v>2</v>
      </c>
      <c r="CA480" s="105">
        <v>3</v>
      </c>
      <c r="CB480" s="105">
        <v>4</v>
      </c>
      <c r="CC480" s="105">
        <v>1</v>
      </c>
      <c r="CD480" s="105">
        <v>1</v>
      </c>
    </row>
    <row r="481" spans="1:82" x14ac:dyDescent="0.2">
      <c r="A481" s="33">
        <f t="shared" si="191"/>
        <v>0</v>
      </c>
      <c r="B481" s="209"/>
      <c r="C481" s="194"/>
      <c r="D481" s="202" t="s">
        <v>60</v>
      </c>
      <c r="E481" s="72">
        <f t="shared" si="183"/>
        <v>472</v>
      </c>
      <c r="F481" s="9" t="s">
        <v>1991</v>
      </c>
      <c r="G481" s="9" t="s">
        <v>2787</v>
      </c>
      <c r="H481" s="9" t="s">
        <v>57</v>
      </c>
      <c r="I481" s="9" t="s">
        <v>60</v>
      </c>
      <c r="K481" s="100">
        <f t="shared" si="168"/>
        <v>1</v>
      </c>
      <c r="L481" s="100"/>
      <c r="M481" s="100"/>
      <c r="N481" s="100"/>
      <c r="O481" s="100"/>
      <c r="P481" s="101">
        <f t="shared" si="169"/>
        <v>3</v>
      </c>
      <c r="Q481" s="102">
        <f t="shared" si="170"/>
        <v>4</v>
      </c>
      <c r="R481" s="102">
        <f t="shared" si="171"/>
        <v>3</v>
      </c>
      <c r="S481" s="102">
        <f t="shared" si="172"/>
        <v>4</v>
      </c>
      <c r="T481" s="102">
        <f t="shared" si="173"/>
        <v>1</v>
      </c>
      <c r="U481" s="102">
        <f t="shared" si="174"/>
        <v>2</v>
      </c>
      <c r="V481" s="102">
        <f t="shared" si="175"/>
        <v>4</v>
      </c>
      <c r="W481" s="102">
        <f t="shared" si="176"/>
        <v>3</v>
      </c>
      <c r="X481" s="102">
        <f t="shared" si="177"/>
        <v>4</v>
      </c>
      <c r="Y481" s="102">
        <f t="shared" si="178"/>
        <v>3</v>
      </c>
      <c r="Z481" s="102">
        <f t="shared" si="179"/>
        <v>3</v>
      </c>
      <c r="AA481" s="100" t="b">
        <f t="shared" si="180"/>
        <v>1</v>
      </c>
      <c r="AB481" s="100">
        <f t="array" ref="AB481">IF($AA481,MEDIAN(IF(G1SelectionMask="x",IF(INDEX(RawDataRefData,$E481,0)&gt;0,INDEX(RawDataRefData,$E481,0)),"")),"")</f>
        <v>3</v>
      </c>
      <c r="AC481" s="100">
        <f t="array" ref="AC481">IF($AA481,QUARTILE(IF(G1SelectionMask="x",IF(INDEX(RawDataRefData,$E481,0)&gt;0,INDEX(RawDataRefData,$E481,0)),""),1),"")</f>
        <v>3</v>
      </c>
      <c r="AD481" s="100">
        <f t="array" ref="AD481">IF($AA481,QUARTILE(IF(G1SelectionMask="x",IF(INDEX(RawDataRefData,$E481,0)&gt;0,INDEX(RawDataRefData,$E481,0)),""),3),"")</f>
        <v>4</v>
      </c>
      <c r="AE481" s="100">
        <f t="array" ref="AE481">IF($AA481,MIN(IF(G1SelectionMask="x",IF(INDEX(RawDataRefData,$E481,0)&gt;0,INDEX(RawDataRefData,$E481,0)),"")),"")</f>
        <v>1</v>
      </c>
      <c r="AF481" s="100">
        <f t="array" ref="AF481">IF($AA481,MAX(IF(G1SelectionMask="x",IF(INDEX(RawDataRefData,$E481,0)&gt;0,INDEX(RawDataRefData,$E481,0)),"")),"")</f>
        <v>4</v>
      </c>
      <c r="AG481" s="100">
        <f t="shared" si="181"/>
        <v>3.0909090909090908</v>
      </c>
      <c r="AH481" s="100">
        <f t="array" ref="AH481">IF($AA481,STDEVA(IF(G1SelectionMask="x",IF(INDEX(RawDataRefData,$E481,0)&gt;0,INDEX(RawDataRefData,$E481,0)),"")),"")</f>
        <v>0.94387980744853883</v>
      </c>
      <c r="AI481" s="101" t="b">
        <f t="shared" si="182"/>
        <v>1</v>
      </c>
      <c r="AJ481" s="101">
        <f t="array" ref="AJ481">IF($AI481,MEDIAN(IF(G2SelectionMask="x",IF(INDEX(RawDataRefData,$E481,0)&gt;0,INDEX(RawDataRefData,$E481,0)),"")),"")</f>
        <v>3</v>
      </c>
      <c r="AK481" s="101">
        <f t="array" ref="AK481">IF($AI481,QUARTILE(IF(G2SelectionMask="x",IF(INDEX(RawDataRefData,$E481,0)&gt;0,INDEX(RawDataRefData,$E481,0)),""),1),"")</f>
        <v>2</v>
      </c>
      <c r="AL481" s="101">
        <f t="array" ref="AL481">IF($AI481,QUARTILE(IF(G2SelectionMask="x",IF(INDEX(RawDataRefData,$E481,0)&gt;0,INDEX(RawDataRefData,$E481,0)),""),3),"")</f>
        <v>4</v>
      </c>
      <c r="AM481" s="101">
        <f t="array" ref="AM481">IF($AI481,MIN(IF(G2SelectionMask="x",IF(INDEX(RawDataRefData,$E481,0)&gt;0,INDEX(RawDataRefData,$E481,0)),"")),"")</f>
        <v>1</v>
      </c>
      <c r="AN481" s="101">
        <f t="array" ref="AN481">IF($AI481,MAX(IF(G2SelectionMask="x",IF(INDEX(RawDataRefData,$E481,0)&gt;0,INDEX(RawDataRefData,$E481,0)),"")),"")</f>
        <v>4</v>
      </c>
      <c r="AO481" s="101">
        <f t="shared" si="184"/>
        <v>2.8181818181818183</v>
      </c>
      <c r="AP481" s="101">
        <f t="array" ref="AP481">IF($AI481,STDEVA(IF(G2SelectionMask="x",IF(INDEX(RawDataRefData,$E481,0)&gt;0,INDEX(RawDataRefData,$E481,0)),"")),"")</f>
        <v>1.2504544628399563</v>
      </c>
      <c r="AQ481" s="100" t="b">
        <f t="shared" si="185"/>
        <v>0</v>
      </c>
      <c r="AR481" s="100" t="str">
        <f t="array" ref="AR481">IF($AQ481,MEDIAN(IF(G3SelectionMask="x",IF(INDEX(RawDataRefData,$E481,0)&gt;0,INDEX(RawDataRefData,$E481,0)),"")),"")</f>
        <v/>
      </c>
      <c r="AS481" s="100" t="str">
        <f t="array" ref="AS481">IF($AQ481,QUARTILE(IF(G3SelectionMask="x",IF(INDEX(RawDataRefData,$E481,0)&gt;0,INDEX(RawDataRefData,$E481,0)),""),1),"")</f>
        <v/>
      </c>
      <c r="AT481" s="100" t="str">
        <f t="array" ref="AT481">IF($AQ481,QUARTILE(IF(G3SelectionMask="x",IF(INDEX(RawDataRefData,$E481,0)&gt;0,INDEX(RawDataRefData,$E481,0)),""),3),"")</f>
        <v/>
      </c>
      <c r="AU481" s="100" t="str">
        <f t="array" ref="AU481">IF($AQ481,MIN(IF(G3SelectionMask="x",IF(INDEX(RawDataRefData,$E481,0)&gt;0,INDEX(RawDataRefData,$E481,0)),"")),"")</f>
        <v/>
      </c>
      <c r="AV481" s="100" t="str">
        <f t="array" ref="AV481">IF($AQ481,MAX(IF(G3SelectionMask="x",IF(INDEX(RawDataRefData,$E481,0)&gt;0,INDEX(RawDataRefData,$E481,0)),"")),"")</f>
        <v/>
      </c>
      <c r="AW481" s="100" t="str">
        <f t="shared" si="186"/>
        <v/>
      </c>
      <c r="AX481" s="100" t="str">
        <f t="array" ref="AX481">IF($AQ481,STDEVA(IF(G3SelectionMask="x",IF(INDEX(RawDataRefData,$E481,0)&gt;0,INDEX(RawDataRefData,$E481,0)),"")),"")</f>
        <v/>
      </c>
      <c r="AY481" s="101" t="b">
        <f t="shared" si="187"/>
        <v>0</v>
      </c>
      <c r="AZ481" s="101" t="str">
        <f t="array" ref="AZ481">IF($AY481,MEDIAN(IF(G4SelectionMask="x",IF(INDEX(RawDataRefData,$E481,0)&gt;0,INDEX(RawDataRefData,$E481,0)),"")),"")</f>
        <v/>
      </c>
      <c r="BA481" s="101" t="str">
        <f t="array" ref="BA481">IF($AY481,QUARTILE(IF(G4SelectionMask="x",IF(INDEX(RawDataRefData,$E481,0)&gt;0,INDEX(RawDataRefData,$E481,0)),""),1),"")</f>
        <v/>
      </c>
      <c r="BB481" s="101" t="str">
        <f t="array" ref="BB481">IF($AY481,QUARTILE(IF(G4SelectionMask="x",IF(INDEX(RawDataRefData,$E481,0)&gt;0,INDEX(RawDataRefData,$E481,0)),""),3),"")</f>
        <v/>
      </c>
      <c r="BC481" s="101" t="str">
        <f t="array" ref="BC481">IF($AY481,MIN(IF(G4SelectionMask="x",IF(INDEX(RawDataRefData,$E481,0)&gt;0,INDEX(RawDataRefData,$E481,0)),"")),"")</f>
        <v/>
      </c>
      <c r="BD481" s="101" t="str">
        <f t="array" ref="BD481">IF($AY481,MAX(IF(G4SelectionMask="x",IF(INDEX(RawDataRefData,$E481,0)&gt;0,INDEX(RawDataRefData,$E481,0)),"")),"")</f>
        <v/>
      </c>
      <c r="BE481" s="101" t="str">
        <f t="shared" si="188"/>
        <v/>
      </c>
      <c r="BF481" s="101" t="str">
        <f t="array" ref="BF481">IF($AY481,STDEVA(IF(G4SelectionMask="x",IF(INDEX(RawDataRefData,$E481,0)&gt;0,INDEX(RawDataRefData,$E481,0)),"")),"")</f>
        <v/>
      </c>
      <c r="BG481" s="100" t="b">
        <f t="shared" si="189"/>
        <v>0</v>
      </c>
      <c r="BH481" s="100" t="str">
        <f t="array" ref="BH481">IF($BG481,MEDIAN(IF(G5SelectionMask="x",IF(INDEX(RawDataRefData,$E481,0)&gt;0,INDEX(RawDataRefData,$E481,0)),"")),"")</f>
        <v/>
      </c>
      <c r="BI481" s="100" t="str">
        <f t="array" ref="BI481">IF($BG481,QUARTILE(IF(G5SelectionMask="x",IF(INDEX(RawDataRefData,$E481,0)&gt;0,INDEX(RawDataRefData,$E481,0)),""),1),"")</f>
        <v/>
      </c>
      <c r="BJ481" s="100" t="str">
        <f t="array" ref="BJ481">IF($BG481,QUARTILE(IF(G5SelectionMask="x",IF(INDEX(RawDataRefData,$E481,0)&gt;0,INDEX(RawDataRefData,$E481,0)),""),3),"")</f>
        <v/>
      </c>
      <c r="BK481" s="100" t="str">
        <f t="array" ref="BK481">IF($BG481,MIN(IF(G5SelectionMask="x",IF(INDEX(RawDataRefData,$E481,0)&gt;0,INDEX(RawDataRefData,$E481,0)),"")),"")</f>
        <v/>
      </c>
      <c r="BL481" s="100" t="str">
        <f t="array" ref="BL481">IF($BG481,MAX(IF(G5SelectionMask="x",IF(INDEX(RawDataRefData,$E481,0)&gt;0,INDEX(RawDataRefData,$E481,0)),"")),"")</f>
        <v/>
      </c>
      <c r="BM481" s="100" t="str">
        <f t="shared" si="190"/>
        <v/>
      </c>
      <c r="BN481" s="103" t="str">
        <f t="array" ref="BN481">IF($BG481,STDEVA(IF(G5SelectionMask="x",IF(INDEX(RawDataRefData,$E481,0)&gt;0,INDEX(RawDataRefData,$E481,0)),"")),"")</f>
        <v/>
      </c>
      <c r="BO481" s="104"/>
      <c r="BP481" s="105">
        <v>1</v>
      </c>
      <c r="BQ481" s="105">
        <v>3</v>
      </c>
      <c r="BR481" s="105">
        <v>4</v>
      </c>
      <c r="BS481" s="105">
        <v>3</v>
      </c>
      <c r="BT481" s="105">
        <v>4</v>
      </c>
      <c r="BU481" s="105">
        <v>1</v>
      </c>
      <c r="BV481" s="105">
        <v>2</v>
      </c>
      <c r="BW481" s="105">
        <v>4</v>
      </c>
      <c r="BX481" s="105">
        <v>3</v>
      </c>
      <c r="BY481" s="105">
        <v>4</v>
      </c>
      <c r="BZ481" s="105">
        <v>3</v>
      </c>
      <c r="CA481" s="105">
        <v>3</v>
      </c>
      <c r="CB481" s="105">
        <v>1</v>
      </c>
      <c r="CC481" s="105">
        <v>1</v>
      </c>
      <c r="CD481" s="105">
        <v>4</v>
      </c>
    </row>
    <row r="482" spans="1:82" x14ac:dyDescent="0.2">
      <c r="A482" s="33">
        <f t="shared" si="191"/>
        <v>0</v>
      </c>
      <c r="B482" s="209"/>
      <c r="C482" s="194"/>
      <c r="D482" s="203"/>
      <c r="E482" s="72">
        <f t="shared" si="183"/>
        <v>473</v>
      </c>
      <c r="F482" s="9" t="s">
        <v>1992</v>
      </c>
      <c r="G482" s="9" t="s">
        <v>2788</v>
      </c>
      <c r="H482" s="9" t="s">
        <v>57</v>
      </c>
      <c r="I482" s="9" t="s">
        <v>60</v>
      </c>
      <c r="K482" s="100">
        <f t="shared" si="168"/>
        <v>2</v>
      </c>
      <c r="L482" s="100"/>
      <c r="M482" s="100"/>
      <c r="N482" s="100"/>
      <c r="O482" s="100"/>
      <c r="P482" s="101">
        <f t="shared" si="169"/>
        <v>3</v>
      </c>
      <c r="Q482" s="102">
        <f t="shared" si="170"/>
        <v>3</v>
      </c>
      <c r="R482" s="102">
        <f t="shared" si="171"/>
        <v>2</v>
      </c>
      <c r="S482" s="102">
        <f t="shared" si="172"/>
        <v>2</v>
      </c>
      <c r="T482" s="102">
        <f t="shared" si="173"/>
        <v>3</v>
      </c>
      <c r="U482" s="102">
        <f t="shared" si="174"/>
        <v>4</v>
      </c>
      <c r="V482" s="102">
        <f t="shared" si="175"/>
        <v>3</v>
      </c>
      <c r="W482" s="102">
        <f t="shared" si="176"/>
        <v>2</v>
      </c>
      <c r="X482" s="102">
        <f t="shared" si="177"/>
        <v>3</v>
      </c>
      <c r="Y482" s="102">
        <f t="shared" si="178"/>
        <v>2</v>
      </c>
      <c r="Z482" s="102">
        <f t="shared" si="179"/>
        <v>3</v>
      </c>
      <c r="AA482" s="100" t="b">
        <f t="shared" si="180"/>
        <v>1</v>
      </c>
      <c r="AB482" s="100">
        <f t="array" ref="AB482">IF($AA482,MEDIAN(IF(G1SelectionMask="x",IF(INDEX(RawDataRefData,$E482,0)&gt;0,INDEX(RawDataRefData,$E482,0)),"")),"")</f>
        <v>3</v>
      </c>
      <c r="AC482" s="100">
        <f t="array" ref="AC482">IF($AA482,QUARTILE(IF(G1SelectionMask="x",IF(INDEX(RawDataRefData,$E482,0)&gt;0,INDEX(RawDataRefData,$E482,0)),""),1),"")</f>
        <v>2</v>
      </c>
      <c r="AD482" s="100">
        <f t="array" ref="AD482">IF($AA482,QUARTILE(IF(G1SelectionMask="x",IF(INDEX(RawDataRefData,$E482,0)&gt;0,INDEX(RawDataRefData,$E482,0)),""),3),"")</f>
        <v>3</v>
      </c>
      <c r="AE482" s="100">
        <f t="array" ref="AE482">IF($AA482,MIN(IF(G1SelectionMask="x",IF(INDEX(RawDataRefData,$E482,0)&gt;0,INDEX(RawDataRefData,$E482,0)),"")),"")</f>
        <v>2</v>
      </c>
      <c r="AF482" s="100">
        <f t="array" ref="AF482">IF($AA482,MAX(IF(G1SelectionMask="x",IF(INDEX(RawDataRefData,$E482,0)&gt;0,INDEX(RawDataRefData,$E482,0)),"")),"")</f>
        <v>4</v>
      </c>
      <c r="AG482" s="100">
        <f t="shared" si="181"/>
        <v>2.7272727272727271</v>
      </c>
      <c r="AH482" s="100">
        <f t="array" ref="AH482">IF($AA482,STDEVA(IF(G1SelectionMask="x",IF(INDEX(RawDataRefData,$E482,0)&gt;0,INDEX(RawDataRefData,$E482,0)),"")),"")</f>
        <v>0.64666979068286368</v>
      </c>
      <c r="AI482" s="101" t="b">
        <f t="shared" si="182"/>
        <v>1</v>
      </c>
      <c r="AJ482" s="101">
        <f t="array" ref="AJ482">IF($AI482,MEDIAN(IF(G2SelectionMask="x",IF(INDEX(RawDataRefData,$E482,0)&gt;0,INDEX(RawDataRefData,$E482,0)),"")),"")</f>
        <v>3</v>
      </c>
      <c r="AK482" s="101">
        <f t="array" ref="AK482">IF($AI482,QUARTILE(IF(G2SelectionMask="x",IF(INDEX(RawDataRefData,$E482,0)&gt;0,INDEX(RawDataRefData,$E482,0)),""),1),"")</f>
        <v>2</v>
      </c>
      <c r="AL482" s="101">
        <f t="array" ref="AL482">IF($AI482,QUARTILE(IF(G2SelectionMask="x",IF(INDEX(RawDataRefData,$E482,0)&gt;0,INDEX(RawDataRefData,$E482,0)),""),3),"")</f>
        <v>3</v>
      </c>
      <c r="AM482" s="101">
        <f t="array" ref="AM482">IF($AI482,MIN(IF(G2SelectionMask="x",IF(INDEX(RawDataRefData,$E482,0)&gt;0,INDEX(RawDataRefData,$E482,0)),"")),"")</f>
        <v>2</v>
      </c>
      <c r="AN482" s="101">
        <f t="array" ref="AN482">IF($AI482,MAX(IF(G2SelectionMask="x",IF(INDEX(RawDataRefData,$E482,0)&gt;0,INDEX(RawDataRefData,$E482,0)),"")),"")</f>
        <v>4</v>
      </c>
      <c r="AO482" s="101">
        <f t="shared" si="184"/>
        <v>2.7272727272727271</v>
      </c>
      <c r="AP482" s="101">
        <f t="array" ref="AP482">IF($AI482,STDEVA(IF(G2SelectionMask="x",IF(INDEX(RawDataRefData,$E482,0)&gt;0,INDEX(RawDataRefData,$E482,0)),"")),"")</f>
        <v>0.64666979068286368</v>
      </c>
      <c r="AQ482" s="100" t="b">
        <f t="shared" si="185"/>
        <v>0</v>
      </c>
      <c r="AR482" s="100" t="str">
        <f t="array" ref="AR482">IF($AQ482,MEDIAN(IF(G3SelectionMask="x",IF(INDEX(RawDataRefData,$E482,0)&gt;0,INDEX(RawDataRefData,$E482,0)),"")),"")</f>
        <v/>
      </c>
      <c r="AS482" s="100" t="str">
        <f t="array" ref="AS482">IF($AQ482,QUARTILE(IF(G3SelectionMask="x",IF(INDEX(RawDataRefData,$E482,0)&gt;0,INDEX(RawDataRefData,$E482,0)),""),1),"")</f>
        <v/>
      </c>
      <c r="AT482" s="100" t="str">
        <f t="array" ref="AT482">IF($AQ482,QUARTILE(IF(G3SelectionMask="x",IF(INDEX(RawDataRefData,$E482,0)&gt;0,INDEX(RawDataRefData,$E482,0)),""),3),"")</f>
        <v/>
      </c>
      <c r="AU482" s="100" t="str">
        <f t="array" ref="AU482">IF($AQ482,MIN(IF(G3SelectionMask="x",IF(INDEX(RawDataRefData,$E482,0)&gt;0,INDEX(RawDataRefData,$E482,0)),"")),"")</f>
        <v/>
      </c>
      <c r="AV482" s="100" t="str">
        <f t="array" ref="AV482">IF($AQ482,MAX(IF(G3SelectionMask="x",IF(INDEX(RawDataRefData,$E482,0)&gt;0,INDEX(RawDataRefData,$E482,0)),"")),"")</f>
        <v/>
      </c>
      <c r="AW482" s="100" t="str">
        <f t="shared" si="186"/>
        <v/>
      </c>
      <c r="AX482" s="100" t="str">
        <f t="array" ref="AX482">IF($AQ482,STDEVA(IF(G3SelectionMask="x",IF(INDEX(RawDataRefData,$E482,0)&gt;0,INDEX(RawDataRefData,$E482,0)),"")),"")</f>
        <v/>
      </c>
      <c r="AY482" s="101" t="b">
        <f t="shared" si="187"/>
        <v>0</v>
      </c>
      <c r="AZ482" s="101" t="str">
        <f t="array" ref="AZ482">IF($AY482,MEDIAN(IF(G4SelectionMask="x",IF(INDEX(RawDataRefData,$E482,0)&gt;0,INDEX(RawDataRefData,$E482,0)),"")),"")</f>
        <v/>
      </c>
      <c r="BA482" s="101" t="str">
        <f t="array" ref="BA482">IF($AY482,QUARTILE(IF(G4SelectionMask="x",IF(INDEX(RawDataRefData,$E482,0)&gt;0,INDEX(RawDataRefData,$E482,0)),""),1),"")</f>
        <v/>
      </c>
      <c r="BB482" s="101" t="str">
        <f t="array" ref="BB482">IF($AY482,QUARTILE(IF(G4SelectionMask="x",IF(INDEX(RawDataRefData,$E482,0)&gt;0,INDEX(RawDataRefData,$E482,0)),""),3),"")</f>
        <v/>
      </c>
      <c r="BC482" s="101" t="str">
        <f t="array" ref="BC482">IF($AY482,MIN(IF(G4SelectionMask="x",IF(INDEX(RawDataRefData,$E482,0)&gt;0,INDEX(RawDataRefData,$E482,0)),"")),"")</f>
        <v/>
      </c>
      <c r="BD482" s="101" t="str">
        <f t="array" ref="BD482">IF($AY482,MAX(IF(G4SelectionMask="x",IF(INDEX(RawDataRefData,$E482,0)&gt;0,INDEX(RawDataRefData,$E482,0)),"")),"")</f>
        <v/>
      </c>
      <c r="BE482" s="101" t="str">
        <f t="shared" si="188"/>
        <v/>
      </c>
      <c r="BF482" s="101" t="str">
        <f t="array" ref="BF482">IF($AY482,STDEVA(IF(G4SelectionMask="x",IF(INDEX(RawDataRefData,$E482,0)&gt;0,INDEX(RawDataRefData,$E482,0)),"")),"")</f>
        <v/>
      </c>
      <c r="BG482" s="100" t="b">
        <f t="shared" si="189"/>
        <v>0</v>
      </c>
      <c r="BH482" s="100" t="str">
        <f t="array" ref="BH482">IF($BG482,MEDIAN(IF(G5SelectionMask="x",IF(INDEX(RawDataRefData,$E482,0)&gt;0,INDEX(RawDataRefData,$E482,0)),"")),"")</f>
        <v/>
      </c>
      <c r="BI482" s="100" t="str">
        <f t="array" ref="BI482">IF($BG482,QUARTILE(IF(G5SelectionMask="x",IF(INDEX(RawDataRefData,$E482,0)&gt;0,INDEX(RawDataRefData,$E482,0)),""),1),"")</f>
        <v/>
      </c>
      <c r="BJ482" s="100" t="str">
        <f t="array" ref="BJ482">IF($BG482,QUARTILE(IF(G5SelectionMask="x",IF(INDEX(RawDataRefData,$E482,0)&gt;0,INDEX(RawDataRefData,$E482,0)),""),3),"")</f>
        <v/>
      </c>
      <c r="BK482" s="100" t="str">
        <f t="array" ref="BK482">IF($BG482,MIN(IF(G5SelectionMask="x",IF(INDEX(RawDataRefData,$E482,0)&gt;0,INDEX(RawDataRefData,$E482,0)),"")),"")</f>
        <v/>
      </c>
      <c r="BL482" s="100" t="str">
        <f t="array" ref="BL482">IF($BG482,MAX(IF(G5SelectionMask="x",IF(INDEX(RawDataRefData,$E482,0)&gt;0,INDEX(RawDataRefData,$E482,0)),"")),"")</f>
        <v/>
      </c>
      <c r="BM482" s="100" t="str">
        <f t="shared" si="190"/>
        <v/>
      </c>
      <c r="BN482" s="103" t="str">
        <f t="array" ref="BN482">IF($BG482,STDEVA(IF(G5SelectionMask="x",IF(INDEX(RawDataRefData,$E482,0)&gt;0,INDEX(RawDataRefData,$E482,0)),"")),"")</f>
        <v/>
      </c>
      <c r="BO482" s="104"/>
      <c r="BP482" s="105">
        <v>2</v>
      </c>
      <c r="BQ482" s="105">
        <v>3</v>
      </c>
      <c r="BR482" s="105">
        <v>3</v>
      </c>
      <c r="BS482" s="105">
        <v>2</v>
      </c>
      <c r="BT482" s="105">
        <v>2</v>
      </c>
      <c r="BU482" s="105">
        <v>3</v>
      </c>
      <c r="BV482" s="105">
        <v>4</v>
      </c>
      <c r="BW482" s="105">
        <v>3</v>
      </c>
      <c r="BX482" s="105">
        <v>2</v>
      </c>
      <c r="BY482" s="105">
        <v>3</v>
      </c>
      <c r="BZ482" s="105">
        <v>2</v>
      </c>
      <c r="CA482" s="105">
        <v>3</v>
      </c>
      <c r="CB482" s="105">
        <v>3</v>
      </c>
      <c r="CC482" s="105">
        <v>4</v>
      </c>
      <c r="CD482" s="105">
        <v>2</v>
      </c>
    </row>
    <row r="483" spans="1:82" x14ac:dyDescent="0.2">
      <c r="A483" s="33">
        <f t="shared" si="191"/>
        <v>0</v>
      </c>
      <c r="B483" s="209"/>
      <c r="C483" s="194"/>
      <c r="D483" s="203"/>
      <c r="E483" s="72">
        <f t="shared" si="183"/>
        <v>474</v>
      </c>
      <c r="F483" s="9" t="s">
        <v>1993</v>
      </c>
      <c r="G483" s="9" t="s">
        <v>2789</v>
      </c>
      <c r="H483" s="9" t="s">
        <v>57</v>
      </c>
      <c r="I483" s="9" t="s">
        <v>60</v>
      </c>
      <c r="K483" s="100">
        <f t="shared" si="168"/>
        <v>2</v>
      </c>
      <c r="L483" s="100"/>
      <c r="M483" s="100"/>
      <c r="N483" s="100"/>
      <c r="O483" s="100"/>
      <c r="P483" s="101">
        <f t="shared" si="169"/>
        <v>2</v>
      </c>
      <c r="Q483" s="102">
        <f t="shared" si="170"/>
        <v>1</v>
      </c>
      <c r="R483" s="102">
        <f t="shared" si="171"/>
        <v>1</v>
      </c>
      <c r="S483" s="102">
        <f t="shared" si="172"/>
        <v>4</v>
      </c>
      <c r="T483" s="102">
        <f t="shared" si="173"/>
        <v>4</v>
      </c>
      <c r="U483" s="102">
        <f t="shared" si="174"/>
        <v>3</v>
      </c>
      <c r="V483" s="102">
        <f t="shared" si="175"/>
        <v>1</v>
      </c>
      <c r="W483" s="102">
        <f t="shared" si="176"/>
        <v>1</v>
      </c>
      <c r="X483" s="102">
        <f t="shared" si="177"/>
        <v>2</v>
      </c>
      <c r="Y483" s="102">
        <f t="shared" si="178"/>
        <v>4</v>
      </c>
      <c r="Z483" s="102">
        <f t="shared" si="179"/>
        <v>4</v>
      </c>
      <c r="AA483" s="100" t="b">
        <f t="shared" si="180"/>
        <v>1</v>
      </c>
      <c r="AB483" s="100">
        <f t="array" ref="AB483">IF($AA483,MEDIAN(IF(G1SelectionMask="x",IF(INDEX(RawDataRefData,$E483,0)&gt;0,INDEX(RawDataRefData,$E483,0)),"")),"")</f>
        <v>2</v>
      </c>
      <c r="AC483" s="100">
        <f t="array" ref="AC483">IF($AA483,QUARTILE(IF(G1SelectionMask="x",IF(INDEX(RawDataRefData,$E483,0)&gt;0,INDEX(RawDataRefData,$E483,0)),""),1),"")</f>
        <v>1</v>
      </c>
      <c r="AD483" s="100">
        <f t="array" ref="AD483">IF($AA483,QUARTILE(IF(G1SelectionMask="x",IF(INDEX(RawDataRefData,$E483,0)&gt;0,INDEX(RawDataRefData,$E483,0)),""),3),"")</f>
        <v>4</v>
      </c>
      <c r="AE483" s="100">
        <f t="array" ref="AE483">IF($AA483,MIN(IF(G1SelectionMask="x",IF(INDEX(RawDataRefData,$E483,0)&gt;0,INDEX(RawDataRefData,$E483,0)),"")),"")</f>
        <v>1</v>
      </c>
      <c r="AF483" s="100">
        <f t="array" ref="AF483">IF($AA483,MAX(IF(G1SelectionMask="x",IF(INDEX(RawDataRefData,$E483,0)&gt;0,INDEX(RawDataRefData,$E483,0)),"")),"")</f>
        <v>4</v>
      </c>
      <c r="AG483" s="100">
        <f t="shared" si="181"/>
        <v>2.4545454545454546</v>
      </c>
      <c r="AH483" s="100">
        <f t="array" ref="AH483">IF($AA483,STDEVA(IF(G1SelectionMask="x",IF(INDEX(RawDataRefData,$E483,0)&gt;0,INDEX(RawDataRefData,$E483,0)),"")),"")</f>
        <v>1.3684762594679067</v>
      </c>
      <c r="AI483" s="101" t="b">
        <f t="shared" si="182"/>
        <v>1</v>
      </c>
      <c r="AJ483" s="101">
        <f t="array" ref="AJ483">IF($AI483,MEDIAN(IF(G2SelectionMask="x",IF(INDEX(RawDataRefData,$E483,0)&gt;0,INDEX(RawDataRefData,$E483,0)),"")),"")</f>
        <v>3</v>
      </c>
      <c r="AK483" s="101">
        <f t="array" ref="AK483">IF($AI483,QUARTILE(IF(G2SelectionMask="x",IF(INDEX(RawDataRefData,$E483,0)&gt;0,INDEX(RawDataRefData,$E483,0)),""),1),"")</f>
        <v>1.5</v>
      </c>
      <c r="AL483" s="101">
        <f t="array" ref="AL483">IF($AI483,QUARTILE(IF(G2SelectionMask="x",IF(INDEX(RawDataRefData,$E483,0)&gt;0,INDEX(RawDataRefData,$E483,0)),""),3),"")</f>
        <v>4</v>
      </c>
      <c r="AM483" s="101">
        <f t="array" ref="AM483">IF($AI483,MIN(IF(G2SelectionMask="x",IF(INDEX(RawDataRefData,$E483,0)&gt;0,INDEX(RawDataRefData,$E483,0)),"")),"")</f>
        <v>1</v>
      </c>
      <c r="AN483" s="101">
        <f t="array" ref="AN483">IF($AI483,MAX(IF(G2SelectionMask="x",IF(INDEX(RawDataRefData,$E483,0)&gt;0,INDEX(RawDataRefData,$E483,0)),"")),"")</f>
        <v>4</v>
      </c>
      <c r="AO483" s="101">
        <f t="shared" si="184"/>
        <v>2.7272727272727271</v>
      </c>
      <c r="AP483" s="101">
        <f t="array" ref="AP483">IF($AI483,STDEVA(IF(G2SelectionMask="x",IF(INDEX(RawDataRefData,$E483,0)&gt;0,INDEX(RawDataRefData,$E483,0)),"")),"")</f>
        <v>1.3483997249264843</v>
      </c>
      <c r="AQ483" s="100" t="b">
        <f t="shared" si="185"/>
        <v>0</v>
      </c>
      <c r="AR483" s="100" t="str">
        <f t="array" ref="AR483">IF($AQ483,MEDIAN(IF(G3SelectionMask="x",IF(INDEX(RawDataRefData,$E483,0)&gt;0,INDEX(RawDataRefData,$E483,0)),"")),"")</f>
        <v/>
      </c>
      <c r="AS483" s="100" t="str">
        <f t="array" ref="AS483">IF($AQ483,QUARTILE(IF(G3SelectionMask="x",IF(INDEX(RawDataRefData,$E483,0)&gt;0,INDEX(RawDataRefData,$E483,0)),""),1),"")</f>
        <v/>
      </c>
      <c r="AT483" s="100" t="str">
        <f t="array" ref="AT483">IF($AQ483,QUARTILE(IF(G3SelectionMask="x",IF(INDEX(RawDataRefData,$E483,0)&gt;0,INDEX(RawDataRefData,$E483,0)),""),3),"")</f>
        <v/>
      </c>
      <c r="AU483" s="100" t="str">
        <f t="array" ref="AU483">IF($AQ483,MIN(IF(G3SelectionMask="x",IF(INDEX(RawDataRefData,$E483,0)&gt;0,INDEX(RawDataRefData,$E483,0)),"")),"")</f>
        <v/>
      </c>
      <c r="AV483" s="100" t="str">
        <f t="array" ref="AV483">IF($AQ483,MAX(IF(G3SelectionMask="x",IF(INDEX(RawDataRefData,$E483,0)&gt;0,INDEX(RawDataRefData,$E483,0)),"")),"")</f>
        <v/>
      </c>
      <c r="AW483" s="100" t="str">
        <f t="shared" si="186"/>
        <v/>
      </c>
      <c r="AX483" s="100" t="str">
        <f t="array" ref="AX483">IF($AQ483,STDEVA(IF(G3SelectionMask="x",IF(INDEX(RawDataRefData,$E483,0)&gt;0,INDEX(RawDataRefData,$E483,0)),"")),"")</f>
        <v/>
      </c>
      <c r="AY483" s="101" t="b">
        <f t="shared" si="187"/>
        <v>0</v>
      </c>
      <c r="AZ483" s="101" t="str">
        <f t="array" ref="AZ483">IF($AY483,MEDIAN(IF(G4SelectionMask="x",IF(INDEX(RawDataRefData,$E483,0)&gt;0,INDEX(RawDataRefData,$E483,0)),"")),"")</f>
        <v/>
      </c>
      <c r="BA483" s="101" t="str">
        <f t="array" ref="BA483">IF($AY483,QUARTILE(IF(G4SelectionMask="x",IF(INDEX(RawDataRefData,$E483,0)&gt;0,INDEX(RawDataRefData,$E483,0)),""),1),"")</f>
        <v/>
      </c>
      <c r="BB483" s="101" t="str">
        <f t="array" ref="BB483">IF($AY483,QUARTILE(IF(G4SelectionMask="x",IF(INDEX(RawDataRefData,$E483,0)&gt;0,INDEX(RawDataRefData,$E483,0)),""),3),"")</f>
        <v/>
      </c>
      <c r="BC483" s="101" t="str">
        <f t="array" ref="BC483">IF($AY483,MIN(IF(G4SelectionMask="x",IF(INDEX(RawDataRefData,$E483,0)&gt;0,INDEX(RawDataRefData,$E483,0)),"")),"")</f>
        <v/>
      </c>
      <c r="BD483" s="101" t="str">
        <f t="array" ref="BD483">IF($AY483,MAX(IF(G4SelectionMask="x",IF(INDEX(RawDataRefData,$E483,0)&gt;0,INDEX(RawDataRefData,$E483,0)),"")),"")</f>
        <v/>
      </c>
      <c r="BE483" s="101" t="str">
        <f t="shared" si="188"/>
        <v/>
      </c>
      <c r="BF483" s="101" t="str">
        <f t="array" ref="BF483">IF($AY483,STDEVA(IF(G4SelectionMask="x",IF(INDEX(RawDataRefData,$E483,0)&gt;0,INDEX(RawDataRefData,$E483,0)),"")),"")</f>
        <v/>
      </c>
      <c r="BG483" s="100" t="b">
        <f t="shared" si="189"/>
        <v>0</v>
      </c>
      <c r="BH483" s="100" t="str">
        <f t="array" ref="BH483">IF($BG483,MEDIAN(IF(G5SelectionMask="x",IF(INDEX(RawDataRefData,$E483,0)&gt;0,INDEX(RawDataRefData,$E483,0)),"")),"")</f>
        <v/>
      </c>
      <c r="BI483" s="100" t="str">
        <f t="array" ref="BI483">IF($BG483,QUARTILE(IF(G5SelectionMask="x",IF(INDEX(RawDataRefData,$E483,0)&gt;0,INDEX(RawDataRefData,$E483,0)),""),1),"")</f>
        <v/>
      </c>
      <c r="BJ483" s="100" t="str">
        <f t="array" ref="BJ483">IF($BG483,QUARTILE(IF(G5SelectionMask="x",IF(INDEX(RawDataRefData,$E483,0)&gt;0,INDEX(RawDataRefData,$E483,0)),""),3),"")</f>
        <v/>
      </c>
      <c r="BK483" s="100" t="str">
        <f t="array" ref="BK483">IF($BG483,MIN(IF(G5SelectionMask="x",IF(INDEX(RawDataRefData,$E483,0)&gt;0,INDEX(RawDataRefData,$E483,0)),"")),"")</f>
        <v/>
      </c>
      <c r="BL483" s="100" t="str">
        <f t="array" ref="BL483">IF($BG483,MAX(IF(G5SelectionMask="x",IF(INDEX(RawDataRefData,$E483,0)&gt;0,INDEX(RawDataRefData,$E483,0)),"")),"")</f>
        <v/>
      </c>
      <c r="BM483" s="100" t="str">
        <f t="shared" si="190"/>
        <v/>
      </c>
      <c r="BN483" s="103" t="str">
        <f t="array" ref="BN483">IF($BG483,STDEVA(IF(G5SelectionMask="x",IF(INDEX(RawDataRefData,$E483,0)&gt;0,INDEX(RawDataRefData,$E483,0)),"")),"")</f>
        <v/>
      </c>
      <c r="BO483" s="104"/>
      <c r="BP483" s="105">
        <v>2</v>
      </c>
      <c r="BQ483" s="105">
        <v>2</v>
      </c>
      <c r="BR483" s="105">
        <v>1</v>
      </c>
      <c r="BS483" s="105">
        <v>1</v>
      </c>
      <c r="BT483" s="105">
        <v>4</v>
      </c>
      <c r="BU483" s="105">
        <v>4</v>
      </c>
      <c r="BV483" s="105">
        <v>3</v>
      </c>
      <c r="BW483" s="105">
        <v>1</v>
      </c>
      <c r="BX483" s="105">
        <v>1</v>
      </c>
      <c r="BY483" s="105">
        <v>2</v>
      </c>
      <c r="BZ483" s="105">
        <v>4</v>
      </c>
      <c r="CA483" s="105">
        <v>4</v>
      </c>
      <c r="CB483" s="105">
        <v>4</v>
      </c>
      <c r="CC483" s="105">
        <v>2</v>
      </c>
      <c r="CD483" s="105">
        <v>3</v>
      </c>
    </row>
    <row r="484" spans="1:82" x14ac:dyDescent="0.2">
      <c r="A484" s="33">
        <f t="shared" si="191"/>
        <v>0</v>
      </c>
      <c r="B484" s="209"/>
      <c r="C484" s="194"/>
      <c r="D484" s="203"/>
      <c r="E484" s="72">
        <f t="shared" si="183"/>
        <v>475</v>
      </c>
      <c r="F484" s="9" t="s">
        <v>1994</v>
      </c>
      <c r="G484" s="9" t="s">
        <v>2794</v>
      </c>
      <c r="H484" s="9" t="s">
        <v>57</v>
      </c>
      <c r="I484" s="9" t="s">
        <v>60</v>
      </c>
      <c r="K484" s="100">
        <f t="shared" si="168"/>
        <v>1</v>
      </c>
      <c r="L484" s="100"/>
      <c r="M484" s="100"/>
      <c r="N484" s="100"/>
      <c r="O484" s="100"/>
      <c r="P484" s="101">
        <f t="shared" si="169"/>
        <v>1</v>
      </c>
      <c r="Q484" s="102">
        <f t="shared" si="170"/>
        <v>3</v>
      </c>
      <c r="R484" s="102">
        <f t="shared" si="171"/>
        <v>2</v>
      </c>
      <c r="S484" s="102">
        <f t="shared" si="172"/>
        <v>3</v>
      </c>
      <c r="T484" s="102">
        <f t="shared" si="173"/>
        <v>3</v>
      </c>
      <c r="U484" s="102">
        <f t="shared" si="174"/>
        <v>3</v>
      </c>
      <c r="V484" s="102">
        <f t="shared" si="175"/>
        <v>4</v>
      </c>
      <c r="W484" s="102">
        <f t="shared" si="176"/>
        <v>4</v>
      </c>
      <c r="X484" s="102">
        <f t="shared" si="177"/>
        <v>2</v>
      </c>
      <c r="Y484" s="102">
        <f t="shared" si="178"/>
        <v>1</v>
      </c>
      <c r="Z484" s="102">
        <f t="shared" si="179"/>
        <v>1</v>
      </c>
      <c r="AA484" s="100" t="b">
        <f t="shared" si="180"/>
        <v>1</v>
      </c>
      <c r="AB484" s="100">
        <f t="array" ref="AB484">IF($AA484,MEDIAN(IF(G1SelectionMask="x",IF(INDEX(RawDataRefData,$E484,0)&gt;0,INDEX(RawDataRefData,$E484,0)),"")),"")</f>
        <v>3</v>
      </c>
      <c r="AC484" s="100">
        <f t="array" ref="AC484">IF($AA484,QUARTILE(IF(G1SelectionMask="x",IF(INDEX(RawDataRefData,$E484,0)&gt;0,INDEX(RawDataRefData,$E484,0)),""),1),"")</f>
        <v>1.5</v>
      </c>
      <c r="AD484" s="100">
        <f t="array" ref="AD484">IF($AA484,QUARTILE(IF(G1SelectionMask="x",IF(INDEX(RawDataRefData,$E484,0)&gt;0,INDEX(RawDataRefData,$E484,0)),""),3),"")</f>
        <v>3</v>
      </c>
      <c r="AE484" s="100">
        <f t="array" ref="AE484">IF($AA484,MIN(IF(G1SelectionMask="x",IF(INDEX(RawDataRefData,$E484,0)&gt;0,INDEX(RawDataRefData,$E484,0)),"")),"")</f>
        <v>1</v>
      </c>
      <c r="AF484" s="100">
        <f t="array" ref="AF484">IF($AA484,MAX(IF(G1SelectionMask="x",IF(INDEX(RawDataRefData,$E484,0)&gt;0,INDEX(RawDataRefData,$E484,0)),"")),"")</f>
        <v>4</v>
      </c>
      <c r="AG484" s="100">
        <f t="shared" si="181"/>
        <v>2.4545454545454546</v>
      </c>
      <c r="AH484" s="100">
        <f t="array" ref="AH484">IF($AA484,STDEVA(IF(G1SelectionMask="x",IF(INDEX(RawDataRefData,$E484,0)&gt;0,INDEX(RawDataRefData,$E484,0)),"")),"")</f>
        <v>1.1281521496355327</v>
      </c>
      <c r="AI484" s="101" t="b">
        <f t="shared" si="182"/>
        <v>1</v>
      </c>
      <c r="AJ484" s="101">
        <f t="array" ref="AJ484">IF($AI484,MEDIAN(IF(G2SelectionMask="x",IF(INDEX(RawDataRefData,$E484,0)&gt;0,INDEX(RawDataRefData,$E484,0)),"")),"")</f>
        <v>3</v>
      </c>
      <c r="AK484" s="101">
        <f t="array" ref="AK484">IF($AI484,QUARTILE(IF(G2SelectionMask="x",IF(INDEX(RawDataRefData,$E484,0)&gt;0,INDEX(RawDataRefData,$E484,0)),""),1),"")</f>
        <v>1</v>
      </c>
      <c r="AL484" s="101">
        <f t="array" ref="AL484">IF($AI484,QUARTILE(IF(G2SelectionMask="x",IF(INDEX(RawDataRefData,$E484,0)&gt;0,INDEX(RawDataRefData,$E484,0)),""),3),"")</f>
        <v>3</v>
      </c>
      <c r="AM484" s="101">
        <f t="array" ref="AM484">IF($AI484,MIN(IF(G2SelectionMask="x",IF(INDEX(RawDataRefData,$E484,0)&gt;0,INDEX(RawDataRefData,$E484,0)),"")),"")</f>
        <v>1</v>
      </c>
      <c r="AN484" s="101">
        <f t="array" ref="AN484">IF($AI484,MAX(IF(G2SelectionMask="x",IF(INDEX(RawDataRefData,$E484,0)&gt;0,INDEX(RawDataRefData,$E484,0)),"")),"")</f>
        <v>4</v>
      </c>
      <c r="AO484" s="101">
        <f t="shared" si="184"/>
        <v>2.2727272727272729</v>
      </c>
      <c r="AP484" s="101">
        <f t="array" ref="AP484">IF($AI484,STDEVA(IF(G2SelectionMask="x",IF(INDEX(RawDataRefData,$E484,0)&gt;0,INDEX(RawDataRefData,$E484,0)),"")),"")</f>
        <v>1.2720777563426766</v>
      </c>
      <c r="AQ484" s="100" t="b">
        <f t="shared" si="185"/>
        <v>0</v>
      </c>
      <c r="AR484" s="100" t="str">
        <f t="array" ref="AR484">IF($AQ484,MEDIAN(IF(G3SelectionMask="x",IF(INDEX(RawDataRefData,$E484,0)&gt;0,INDEX(RawDataRefData,$E484,0)),"")),"")</f>
        <v/>
      </c>
      <c r="AS484" s="100" t="str">
        <f t="array" ref="AS484">IF($AQ484,QUARTILE(IF(G3SelectionMask="x",IF(INDEX(RawDataRefData,$E484,0)&gt;0,INDEX(RawDataRefData,$E484,0)),""),1),"")</f>
        <v/>
      </c>
      <c r="AT484" s="100" t="str">
        <f t="array" ref="AT484">IF($AQ484,QUARTILE(IF(G3SelectionMask="x",IF(INDEX(RawDataRefData,$E484,0)&gt;0,INDEX(RawDataRefData,$E484,0)),""),3),"")</f>
        <v/>
      </c>
      <c r="AU484" s="100" t="str">
        <f t="array" ref="AU484">IF($AQ484,MIN(IF(G3SelectionMask="x",IF(INDEX(RawDataRefData,$E484,0)&gt;0,INDEX(RawDataRefData,$E484,0)),"")),"")</f>
        <v/>
      </c>
      <c r="AV484" s="100" t="str">
        <f t="array" ref="AV484">IF($AQ484,MAX(IF(G3SelectionMask="x",IF(INDEX(RawDataRefData,$E484,0)&gt;0,INDEX(RawDataRefData,$E484,0)),"")),"")</f>
        <v/>
      </c>
      <c r="AW484" s="100" t="str">
        <f t="shared" si="186"/>
        <v/>
      </c>
      <c r="AX484" s="100" t="str">
        <f t="array" ref="AX484">IF($AQ484,STDEVA(IF(G3SelectionMask="x",IF(INDEX(RawDataRefData,$E484,0)&gt;0,INDEX(RawDataRefData,$E484,0)),"")),"")</f>
        <v/>
      </c>
      <c r="AY484" s="101" t="b">
        <f t="shared" si="187"/>
        <v>0</v>
      </c>
      <c r="AZ484" s="101" t="str">
        <f t="array" ref="AZ484">IF($AY484,MEDIAN(IF(G4SelectionMask="x",IF(INDEX(RawDataRefData,$E484,0)&gt;0,INDEX(RawDataRefData,$E484,0)),"")),"")</f>
        <v/>
      </c>
      <c r="BA484" s="101" t="str">
        <f t="array" ref="BA484">IF($AY484,QUARTILE(IF(G4SelectionMask="x",IF(INDEX(RawDataRefData,$E484,0)&gt;0,INDEX(RawDataRefData,$E484,0)),""),1),"")</f>
        <v/>
      </c>
      <c r="BB484" s="101" t="str">
        <f t="array" ref="BB484">IF($AY484,QUARTILE(IF(G4SelectionMask="x",IF(INDEX(RawDataRefData,$E484,0)&gt;0,INDEX(RawDataRefData,$E484,0)),""),3),"")</f>
        <v/>
      </c>
      <c r="BC484" s="101" t="str">
        <f t="array" ref="BC484">IF($AY484,MIN(IF(G4SelectionMask="x",IF(INDEX(RawDataRefData,$E484,0)&gt;0,INDEX(RawDataRefData,$E484,0)),"")),"")</f>
        <v/>
      </c>
      <c r="BD484" s="101" t="str">
        <f t="array" ref="BD484">IF($AY484,MAX(IF(G4SelectionMask="x",IF(INDEX(RawDataRefData,$E484,0)&gt;0,INDEX(RawDataRefData,$E484,0)),"")),"")</f>
        <v/>
      </c>
      <c r="BE484" s="101" t="str">
        <f t="shared" si="188"/>
        <v/>
      </c>
      <c r="BF484" s="101" t="str">
        <f t="array" ref="BF484">IF($AY484,STDEVA(IF(G4SelectionMask="x",IF(INDEX(RawDataRefData,$E484,0)&gt;0,INDEX(RawDataRefData,$E484,0)),"")),"")</f>
        <v/>
      </c>
      <c r="BG484" s="100" t="b">
        <f t="shared" si="189"/>
        <v>0</v>
      </c>
      <c r="BH484" s="100" t="str">
        <f t="array" ref="BH484">IF($BG484,MEDIAN(IF(G5SelectionMask="x",IF(INDEX(RawDataRefData,$E484,0)&gt;0,INDEX(RawDataRefData,$E484,0)),"")),"")</f>
        <v/>
      </c>
      <c r="BI484" s="100" t="str">
        <f t="array" ref="BI484">IF($BG484,QUARTILE(IF(G5SelectionMask="x",IF(INDEX(RawDataRefData,$E484,0)&gt;0,INDEX(RawDataRefData,$E484,0)),""),1),"")</f>
        <v/>
      </c>
      <c r="BJ484" s="100" t="str">
        <f t="array" ref="BJ484">IF($BG484,QUARTILE(IF(G5SelectionMask="x",IF(INDEX(RawDataRefData,$E484,0)&gt;0,INDEX(RawDataRefData,$E484,0)),""),3),"")</f>
        <v/>
      </c>
      <c r="BK484" s="100" t="str">
        <f t="array" ref="BK484">IF($BG484,MIN(IF(G5SelectionMask="x",IF(INDEX(RawDataRefData,$E484,0)&gt;0,INDEX(RawDataRefData,$E484,0)),"")),"")</f>
        <v/>
      </c>
      <c r="BL484" s="100" t="str">
        <f t="array" ref="BL484">IF($BG484,MAX(IF(G5SelectionMask="x",IF(INDEX(RawDataRefData,$E484,0)&gt;0,INDEX(RawDataRefData,$E484,0)),"")),"")</f>
        <v/>
      </c>
      <c r="BM484" s="100" t="str">
        <f t="shared" si="190"/>
        <v/>
      </c>
      <c r="BN484" s="103" t="str">
        <f t="array" ref="BN484">IF($BG484,STDEVA(IF(G5SelectionMask="x",IF(INDEX(RawDataRefData,$E484,0)&gt;0,INDEX(RawDataRefData,$E484,0)),"")),"")</f>
        <v/>
      </c>
      <c r="BO484" s="104"/>
      <c r="BP484" s="105">
        <v>1</v>
      </c>
      <c r="BQ484" s="105">
        <v>1</v>
      </c>
      <c r="BR484" s="105">
        <v>3</v>
      </c>
      <c r="BS484" s="105">
        <v>2</v>
      </c>
      <c r="BT484" s="105">
        <v>3</v>
      </c>
      <c r="BU484" s="105">
        <v>3</v>
      </c>
      <c r="BV484" s="105">
        <v>3</v>
      </c>
      <c r="BW484" s="105">
        <v>4</v>
      </c>
      <c r="BX484" s="105">
        <v>4</v>
      </c>
      <c r="BY484" s="105">
        <v>2</v>
      </c>
      <c r="BZ484" s="105">
        <v>1</v>
      </c>
      <c r="CA484" s="105">
        <v>1</v>
      </c>
      <c r="CB484" s="105">
        <v>1</v>
      </c>
      <c r="CC484" s="105">
        <v>3</v>
      </c>
      <c r="CD484" s="105">
        <v>1</v>
      </c>
    </row>
    <row r="485" spans="1:82" x14ac:dyDescent="0.2">
      <c r="A485" s="33">
        <f t="shared" si="191"/>
        <v>0</v>
      </c>
      <c r="B485" s="209"/>
      <c r="C485" s="194"/>
      <c r="D485" s="203"/>
      <c r="E485" s="72">
        <f t="shared" si="183"/>
        <v>476</v>
      </c>
      <c r="F485" s="9" t="s">
        <v>1995</v>
      </c>
      <c r="G485" s="9" t="s">
        <v>2793</v>
      </c>
      <c r="H485" s="9" t="s">
        <v>57</v>
      </c>
      <c r="I485" s="9" t="s">
        <v>60</v>
      </c>
      <c r="K485" s="100">
        <f t="shared" si="168"/>
        <v>2</v>
      </c>
      <c r="L485" s="100"/>
      <c r="M485" s="100"/>
      <c r="N485" s="100"/>
      <c r="O485" s="100"/>
      <c r="P485" s="101">
        <f t="shared" si="169"/>
        <v>3</v>
      </c>
      <c r="Q485" s="102">
        <f t="shared" si="170"/>
        <v>3</v>
      </c>
      <c r="R485" s="102">
        <f t="shared" si="171"/>
        <v>4</v>
      </c>
      <c r="S485" s="102">
        <f t="shared" si="172"/>
        <v>1</v>
      </c>
      <c r="T485" s="102">
        <f t="shared" si="173"/>
        <v>4</v>
      </c>
      <c r="U485" s="102">
        <f t="shared" si="174"/>
        <v>2</v>
      </c>
      <c r="V485" s="102">
        <f t="shared" si="175"/>
        <v>4</v>
      </c>
      <c r="W485" s="102">
        <f t="shared" si="176"/>
        <v>1</v>
      </c>
      <c r="X485" s="102">
        <f t="shared" si="177"/>
        <v>2</v>
      </c>
      <c r="Y485" s="102">
        <f t="shared" si="178"/>
        <v>2</v>
      </c>
      <c r="Z485" s="102">
        <f t="shared" si="179"/>
        <v>2</v>
      </c>
      <c r="AA485" s="100" t="b">
        <f t="shared" si="180"/>
        <v>1</v>
      </c>
      <c r="AB485" s="100">
        <f t="array" ref="AB485">IF($AA485,MEDIAN(IF(G1SelectionMask="x",IF(INDEX(RawDataRefData,$E485,0)&gt;0,INDEX(RawDataRefData,$E485,0)),"")),"")</f>
        <v>2</v>
      </c>
      <c r="AC485" s="100">
        <f t="array" ref="AC485">IF($AA485,QUARTILE(IF(G1SelectionMask="x",IF(INDEX(RawDataRefData,$E485,0)&gt;0,INDEX(RawDataRefData,$E485,0)),""),1),"")</f>
        <v>2</v>
      </c>
      <c r="AD485" s="100">
        <f t="array" ref="AD485">IF($AA485,QUARTILE(IF(G1SelectionMask="x",IF(INDEX(RawDataRefData,$E485,0)&gt;0,INDEX(RawDataRefData,$E485,0)),""),3),"")</f>
        <v>3.5</v>
      </c>
      <c r="AE485" s="100">
        <f t="array" ref="AE485">IF($AA485,MIN(IF(G1SelectionMask="x",IF(INDEX(RawDataRefData,$E485,0)&gt;0,INDEX(RawDataRefData,$E485,0)),"")),"")</f>
        <v>1</v>
      </c>
      <c r="AF485" s="100">
        <f t="array" ref="AF485">IF($AA485,MAX(IF(G1SelectionMask="x",IF(INDEX(RawDataRefData,$E485,0)&gt;0,INDEX(RawDataRefData,$E485,0)),"")),"")</f>
        <v>4</v>
      </c>
      <c r="AG485" s="100">
        <f t="shared" si="181"/>
        <v>2.5454545454545454</v>
      </c>
      <c r="AH485" s="100">
        <f t="array" ref="AH485">IF($AA485,STDEVA(IF(G1SelectionMask="x",IF(INDEX(RawDataRefData,$E485,0)&gt;0,INDEX(RawDataRefData,$E485,0)),"")),"")</f>
        <v>1.1281521496355327</v>
      </c>
      <c r="AI485" s="101" t="b">
        <f t="shared" si="182"/>
        <v>1</v>
      </c>
      <c r="AJ485" s="101">
        <f t="array" ref="AJ485">IF($AI485,MEDIAN(IF(G2SelectionMask="x",IF(INDEX(RawDataRefData,$E485,0)&gt;0,INDEX(RawDataRefData,$E485,0)),"")),"")</f>
        <v>3</v>
      </c>
      <c r="AK485" s="101">
        <f t="array" ref="AK485">IF($AI485,QUARTILE(IF(G2SelectionMask="x",IF(INDEX(RawDataRefData,$E485,0)&gt;0,INDEX(RawDataRefData,$E485,0)),""),1),"")</f>
        <v>2</v>
      </c>
      <c r="AL485" s="101">
        <f t="array" ref="AL485">IF($AI485,QUARTILE(IF(G2SelectionMask="x",IF(INDEX(RawDataRefData,$E485,0)&gt;0,INDEX(RawDataRefData,$E485,0)),""),3),"")</f>
        <v>3.5</v>
      </c>
      <c r="AM485" s="101">
        <f t="array" ref="AM485">IF($AI485,MIN(IF(G2SelectionMask="x",IF(INDEX(RawDataRefData,$E485,0)&gt;0,INDEX(RawDataRefData,$E485,0)),"")),"")</f>
        <v>1</v>
      </c>
      <c r="AN485" s="101">
        <f t="array" ref="AN485">IF($AI485,MAX(IF(G2SelectionMask="x",IF(INDEX(RawDataRefData,$E485,0)&gt;0,INDEX(RawDataRefData,$E485,0)),"")),"")</f>
        <v>4</v>
      </c>
      <c r="AO485" s="101">
        <f t="shared" si="184"/>
        <v>2.7272727272727271</v>
      </c>
      <c r="AP485" s="101">
        <f t="array" ref="AP485">IF($AI485,STDEVA(IF(G2SelectionMask="x",IF(INDEX(RawDataRefData,$E485,0)&gt;0,INDEX(RawDataRefData,$E485,0)),"")),"")</f>
        <v>1.1037127426019049</v>
      </c>
      <c r="AQ485" s="100" t="b">
        <f t="shared" si="185"/>
        <v>0</v>
      </c>
      <c r="AR485" s="100" t="str">
        <f t="array" ref="AR485">IF($AQ485,MEDIAN(IF(G3SelectionMask="x",IF(INDEX(RawDataRefData,$E485,0)&gt;0,INDEX(RawDataRefData,$E485,0)),"")),"")</f>
        <v/>
      </c>
      <c r="AS485" s="100" t="str">
        <f t="array" ref="AS485">IF($AQ485,QUARTILE(IF(G3SelectionMask="x",IF(INDEX(RawDataRefData,$E485,0)&gt;0,INDEX(RawDataRefData,$E485,0)),""),1),"")</f>
        <v/>
      </c>
      <c r="AT485" s="100" t="str">
        <f t="array" ref="AT485">IF($AQ485,QUARTILE(IF(G3SelectionMask="x",IF(INDEX(RawDataRefData,$E485,0)&gt;0,INDEX(RawDataRefData,$E485,0)),""),3),"")</f>
        <v/>
      </c>
      <c r="AU485" s="100" t="str">
        <f t="array" ref="AU485">IF($AQ485,MIN(IF(G3SelectionMask="x",IF(INDEX(RawDataRefData,$E485,0)&gt;0,INDEX(RawDataRefData,$E485,0)),"")),"")</f>
        <v/>
      </c>
      <c r="AV485" s="100" t="str">
        <f t="array" ref="AV485">IF($AQ485,MAX(IF(G3SelectionMask="x",IF(INDEX(RawDataRefData,$E485,0)&gt;0,INDEX(RawDataRefData,$E485,0)),"")),"")</f>
        <v/>
      </c>
      <c r="AW485" s="100" t="str">
        <f t="shared" si="186"/>
        <v/>
      </c>
      <c r="AX485" s="100" t="str">
        <f t="array" ref="AX485">IF($AQ485,STDEVA(IF(G3SelectionMask="x",IF(INDEX(RawDataRefData,$E485,0)&gt;0,INDEX(RawDataRefData,$E485,0)),"")),"")</f>
        <v/>
      </c>
      <c r="AY485" s="101" t="b">
        <f t="shared" si="187"/>
        <v>0</v>
      </c>
      <c r="AZ485" s="101" t="str">
        <f t="array" ref="AZ485">IF($AY485,MEDIAN(IF(G4SelectionMask="x",IF(INDEX(RawDataRefData,$E485,0)&gt;0,INDEX(RawDataRefData,$E485,0)),"")),"")</f>
        <v/>
      </c>
      <c r="BA485" s="101" t="str">
        <f t="array" ref="BA485">IF($AY485,QUARTILE(IF(G4SelectionMask="x",IF(INDEX(RawDataRefData,$E485,0)&gt;0,INDEX(RawDataRefData,$E485,0)),""),1),"")</f>
        <v/>
      </c>
      <c r="BB485" s="101" t="str">
        <f t="array" ref="BB485">IF($AY485,QUARTILE(IF(G4SelectionMask="x",IF(INDEX(RawDataRefData,$E485,0)&gt;0,INDEX(RawDataRefData,$E485,0)),""),3),"")</f>
        <v/>
      </c>
      <c r="BC485" s="101" t="str">
        <f t="array" ref="BC485">IF($AY485,MIN(IF(G4SelectionMask="x",IF(INDEX(RawDataRefData,$E485,0)&gt;0,INDEX(RawDataRefData,$E485,0)),"")),"")</f>
        <v/>
      </c>
      <c r="BD485" s="101" t="str">
        <f t="array" ref="BD485">IF($AY485,MAX(IF(G4SelectionMask="x",IF(INDEX(RawDataRefData,$E485,0)&gt;0,INDEX(RawDataRefData,$E485,0)),"")),"")</f>
        <v/>
      </c>
      <c r="BE485" s="101" t="str">
        <f t="shared" si="188"/>
        <v/>
      </c>
      <c r="BF485" s="101" t="str">
        <f t="array" ref="BF485">IF($AY485,STDEVA(IF(G4SelectionMask="x",IF(INDEX(RawDataRefData,$E485,0)&gt;0,INDEX(RawDataRefData,$E485,0)),"")),"")</f>
        <v/>
      </c>
      <c r="BG485" s="100" t="b">
        <f t="shared" si="189"/>
        <v>0</v>
      </c>
      <c r="BH485" s="100" t="str">
        <f t="array" ref="BH485">IF($BG485,MEDIAN(IF(G5SelectionMask="x",IF(INDEX(RawDataRefData,$E485,0)&gt;0,INDEX(RawDataRefData,$E485,0)),"")),"")</f>
        <v/>
      </c>
      <c r="BI485" s="100" t="str">
        <f t="array" ref="BI485">IF($BG485,QUARTILE(IF(G5SelectionMask="x",IF(INDEX(RawDataRefData,$E485,0)&gt;0,INDEX(RawDataRefData,$E485,0)),""),1),"")</f>
        <v/>
      </c>
      <c r="BJ485" s="100" t="str">
        <f t="array" ref="BJ485">IF($BG485,QUARTILE(IF(G5SelectionMask="x",IF(INDEX(RawDataRefData,$E485,0)&gt;0,INDEX(RawDataRefData,$E485,0)),""),3),"")</f>
        <v/>
      </c>
      <c r="BK485" s="100" t="str">
        <f t="array" ref="BK485">IF($BG485,MIN(IF(G5SelectionMask="x",IF(INDEX(RawDataRefData,$E485,0)&gt;0,INDEX(RawDataRefData,$E485,0)),"")),"")</f>
        <v/>
      </c>
      <c r="BL485" s="100" t="str">
        <f t="array" ref="BL485">IF($BG485,MAX(IF(G5SelectionMask="x",IF(INDEX(RawDataRefData,$E485,0)&gt;0,INDEX(RawDataRefData,$E485,0)),"")),"")</f>
        <v/>
      </c>
      <c r="BM485" s="100" t="str">
        <f t="shared" si="190"/>
        <v/>
      </c>
      <c r="BN485" s="103" t="str">
        <f t="array" ref="BN485">IF($BG485,STDEVA(IF(G5SelectionMask="x",IF(INDEX(RawDataRefData,$E485,0)&gt;0,INDEX(RawDataRefData,$E485,0)),"")),"")</f>
        <v/>
      </c>
      <c r="BO485" s="104"/>
      <c r="BP485" s="105">
        <v>2</v>
      </c>
      <c r="BQ485" s="105">
        <v>3</v>
      </c>
      <c r="BR485" s="105">
        <v>3</v>
      </c>
      <c r="BS485" s="105">
        <v>4</v>
      </c>
      <c r="BT485" s="105">
        <v>1</v>
      </c>
      <c r="BU485" s="105">
        <v>4</v>
      </c>
      <c r="BV485" s="105">
        <v>2</v>
      </c>
      <c r="BW485" s="105">
        <v>4</v>
      </c>
      <c r="BX485" s="105">
        <v>1</v>
      </c>
      <c r="BY485" s="105">
        <v>2</v>
      </c>
      <c r="BZ485" s="105">
        <v>2</v>
      </c>
      <c r="CA485" s="105">
        <v>2</v>
      </c>
      <c r="CB485" s="105">
        <v>3</v>
      </c>
      <c r="CC485" s="105">
        <v>3</v>
      </c>
      <c r="CD485" s="105">
        <v>4</v>
      </c>
    </row>
    <row r="486" spans="1:82" x14ac:dyDescent="0.2">
      <c r="A486" s="33">
        <f t="shared" si="191"/>
        <v>0</v>
      </c>
      <c r="B486" s="209"/>
      <c r="C486" s="194"/>
      <c r="D486" s="203"/>
      <c r="E486" s="72">
        <f t="shared" si="183"/>
        <v>477</v>
      </c>
      <c r="F486" s="9" t="s">
        <v>1996</v>
      </c>
      <c r="G486" s="9" t="s">
        <v>2795</v>
      </c>
      <c r="H486" s="9" t="s">
        <v>57</v>
      </c>
      <c r="I486" s="9" t="s">
        <v>60</v>
      </c>
      <c r="K486" s="100">
        <f t="shared" si="168"/>
        <v>2</v>
      </c>
      <c r="L486" s="100"/>
      <c r="M486" s="100"/>
      <c r="N486" s="100"/>
      <c r="O486" s="100"/>
      <c r="P486" s="101">
        <f t="shared" si="169"/>
        <v>3</v>
      </c>
      <c r="Q486" s="102">
        <f t="shared" si="170"/>
        <v>4</v>
      </c>
      <c r="R486" s="102">
        <f t="shared" si="171"/>
        <v>3</v>
      </c>
      <c r="S486" s="102">
        <f t="shared" si="172"/>
        <v>4</v>
      </c>
      <c r="T486" s="102">
        <f t="shared" si="173"/>
        <v>4</v>
      </c>
      <c r="U486" s="102">
        <f t="shared" si="174"/>
        <v>3</v>
      </c>
      <c r="V486" s="102">
        <f t="shared" si="175"/>
        <v>2</v>
      </c>
      <c r="W486" s="102">
        <f t="shared" si="176"/>
        <v>3</v>
      </c>
      <c r="X486" s="102">
        <f t="shared" si="177"/>
        <v>1</v>
      </c>
      <c r="Y486" s="102">
        <f t="shared" si="178"/>
        <v>1</v>
      </c>
      <c r="Z486" s="102">
        <f t="shared" si="179"/>
        <v>4</v>
      </c>
      <c r="AA486" s="100" t="b">
        <f t="shared" si="180"/>
        <v>1</v>
      </c>
      <c r="AB486" s="100">
        <f t="array" ref="AB486">IF($AA486,MEDIAN(IF(G1SelectionMask="x",IF(INDEX(RawDataRefData,$E486,0)&gt;0,INDEX(RawDataRefData,$E486,0)),"")),"")</f>
        <v>3</v>
      </c>
      <c r="AC486" s="100">
        <f t="array" ref="AC486">IF($AA486,QUARTILE(IF(G1SelectionMask="x",IF(INDEX(RawDataRefData,$E486,0)&gt;0,INDEX(RawDataRefData,$E486,0)),""),1),"")</f>
        <v>2.5</v>
      </c>
      <c r="AD486" s="100">
        <f t="array" ref="AD486">IF($AA486,QUARTILE(IF(G1SelectionMask="x",IF(INDEX(RawDataRefData,$E486,0)&gt;0,INDEX(RawDataRefData,$E486,0)),""),3),"")</f>
        <v>4</v>
      </c>
      <c r="AE486" s="100">
        <f t="array" ref="AE486">IF($AA486,MIN(IF(G1SelectionMask="x",IF(INDEX(RawDataRefData,$E486,0)&gt;0,INDEX(RawDataRefData,$E486,0)),"")),"")</f>
        <v>1</v>
      </c>
      <c r="AF486" s="100">
        <f t="array" ref="AF486">IF($AA486,MAX(IF(G1SelectionMask="x",IF(INDEX(RawDataRefData,$E486,0)&gt;0,INDEX(RawDataRefData,$E486,0)),"")),"")</f>
        <v>4</v>
      </c>
      <c r="AG486" s="100">
        <f t="shared" si="181"/>
        <v>2.9090909090909092</v>
      </c>
      <c r="AH486" s="100">
        <f t="array" ref="AH486">IF($AA486,STDEVA(IF(G1SelectionMask="x",IF(INDEX(RawDataRefData,$E486,0)&gt;0,INDEX(RawDataRefData,$E486,0)),"")),"")</f>
        <v>1.1361818036340356</v>
      </c>
      <c r="AI486" s="101" t="b">
        <f t="shared" si="182"/>
        <v>1</v>
      </c>
      <c r="AJ486" s="101">
        <f t="array" ref="AJ486">IF($AI486,MEDIAN(IF(G2SelectionMask="x",IF(INDEX(RawDataRefData,$E486,0)&gt;0,INDEX(RawDataRefData,$E486,0)),"")),"")</f>
        <v>3</v>
      </c>
      <c r="AK486" s="101">
        <f t="array" ref="AK486">IF($AI486,QUARTILE(IF(G2SelectionMask="x",IF(INDEX(RawDataRefData,$E486,0)&gt;0,INDEX(RawDataRefData,$E486,0)),""),1),"")</f>
        <v>2</v>
      </c>
      <c r="AL486" s="101">
        <f t="array" ref="AL486">IF($AI486,QUARTILE(IF(G2SelectionMask="x",IF(INDEX(RawDataRefData,$E486,0)&gt;0,INDEX(RawDataRefData,$E486,0)),""),3),"")</f>
        <v>4</v>
      </c>
      <c r="AM486" s="101">
        <f t="array" ref="AM486">IF($AI486,MIN(IF(G2SelectionMask="x",IF(INDEX(RawDataRefData,$E486,0)&gt;0,INDEX(RawDataRefData,$E486,0)),"")),"")</f>
        <v>1</v>
      </c>
      <c r="AN486" s="101">
        <f t="array" ref="AN486">IF($AI486,MAX(IF(G2SelectionMask="x",IF(INDEX(RawDataRefData,$E486,0)&gt;0,INDEX(RawDataRefData,$E486,0)),"")),"")</f>
        <v>4</v>
      </c>
      <c r="AO486" s="101">
        <f t="shared" si="184"/>
        <v>2.9090909090909092</v>
      </c>
      <c r="AP486" s="101">
        <f t="array" ref="AP486">IF($AI486,STDEVA(IF(G2SelectionMask="x",IF(INDEX(RawDataRefData,$E486,0)&gt;0,INDEX(RawDataRefData,$E486,0)),"")),"")</f>
        <v>1.2210278829367864</v>
      </c>
      <c r="AQ486" s="100" t="b">
        <f t="shared" si="185"/>
        <v>0</v>
      </c>
      <c r="AR486" s="100" t="str">
        <f t="array" ref="AR486">IF($AQ486,MEDIAN(IF(G3SelectionMask="x",IF(INDEX(RawDataRefData,$E486,0)&gt;0,INDEX(RawDataRefData,$E486,0)),"")),"")</f>
        <v/>
      </c>
      <c r="AS486" s="100" t="str">
        <f t="array" ref="AS486">IF($AQ486,QUARTILE(IF(G3SelectionMask="x",IF(INDEX(RawDataRefData,$E486,0)&gt;0,INDEX(RawDataRefData,$E486,0)),""),1),"")</f>
        <v/>
      </c>
      <c r="AT486" s="100" t="str">
        <f t="array" ref="AT486">IF($AQ486,QUARTILE(IF(G3SelectionMask="x",IF(INDEX(RawDataRefData,$E486,0)&gt;0,INDEX(RawDataRefData,$E486,0)),""),3),"")</f>
        <v/>
      </c>
      <c r="AU486" s="100" t="str">
        <f t="array" ref="AU486">IF($AQ486,MIN(IF(G3SelectionMask="x",IF(INDEX(RawDataRefData,$E486,0)&gt;0,INDEX(RawDataRefData,$E486,0)),"")),"")</f>
        <v/>
      </c>
      <c r="AV486" s="100" t="str">
        <f t="array" ref="AV486">IF($AQ486,MAX(IF(G3SelectionMask="x",IF(INDEX(RawDataRefData,$E486,0)&gt;0,INDEX(RawDataRefData,$E486,0)),"")),"")</f>
        <v/>
      </c>
      <c r="AW486" s="100" t="str">
        <f t="shared" si="186"/>
        <v/>
      </c>
      <c r="AX486" s="100" t="str">
        <f t="array" ref="AX486">IF($AQ486,STDEVA(IF(G3SelectionMask="x",IF(INDEX(RawDataRefData,$E486,0)&gt;0,INDEX(RawDataRefData,$E486,0)),"")),"")</f>
        <v/>
      </c>
      <c r="AY486" s="101" t="b">
        <f t="shared" si="187"/>
        <v>0</v>
      </c>
      <c r="AZ486" s="101" t="str">
        <f t="array" ref="AZ486">IF($AY486,MEDIAN(IF(G4SelectionMask="x",IF(INDEX(RawDataRefData,$E486,0)&gt;0,INDEX(RawDataRefData,$E486,0)),"")),"")</f>
        <v/>
      </c>
      <c r="BA486" s="101" t="str">
        <f t="array" ref="BA486">IF($AY486,QUARTILE(IF(G4SelectionMask="x",IF(INDEX(RawDataRefData,$E486,0)&gt;0,INDEX(RawDataRefData,$E486,0)),""),1),"")</f>
        <v/>
      </c>
      <c r="BB486" s="101" t="str">
        <f t="array" ref="BB486">IF($AY486,QUARTILE(IF(G4SelectionMask="x",IF(INDEX(RawDataRefData,$E486,0)&gt;0,INDEX(RawDataRefData,$E486,0)),""),3),"")</f>
        <v/>
      </c>
      <c r="BC486" s="101" t="str">
        <f t="array" ref="BC486">IF($AY486,MIN(IF(G4SelectionMask="x",IF(INDEX(RawDataRefData,$E486,0)&gt;0,INDEX(RawDataRefData,$E486,0)),"")),"")</f>
        <v/>
      </c>
      <c r="BD486" s="101" t="str">
        <f t="array" ref="BD486">IF($AY486,MAX(IF(G4SelectionMask="x",IF(INDEX(RawDataRefData,$E486,0)&gt;0,INDEX(RawDataRefData,$E486,0)),"")),"")</f>
        <v/>
      </c>
      <c r="BE486" s="101" t="str">
        <f t="shared" si="188"/>
        <v/>
      </c>
      <c r="BF486" s="101" t="str">
        <f t="array" ref="BF486">IF($AY486,STDEVA(IF(G4SelectionMask="x",IF(INDEX(RawDataRefData,$E486,0)&gt;0,INDEX(RawDataRefData,$E486,0)),"")),"")</f>
        <v/>
      </c>
      <c r="BG486" s="100" t="b">
        <f t="shared" si="189"/>
        <v>0</v>
      </c>
      <c r="BH486" s="100" t="str">
        <f t="array" ref="BH486">IF($BG486,MEDIAN(IF(G5SelectionMask="x",IF(INDEX(RawDataRefData,$E486,0)&gt;0,INDEX(RawDataRefData,$E486,0)),"")),"")</f>
        <v/>
      </c>
      <c r="BI486" s="100" t="str">
        <f t="array" ref="BI486">IF($BG486,QUARTILE(IF(G5SelectionMask="x",IF(INDEX(RawDataRefData,$E486,0)&gt;0,INDEX(RawDataRefData,$E486,0)),""),1),"")</f>
        <v/>
      </c>
      <c r="BJ486" s="100" t="str">
        <f t="array" ref="BJ486">IF($BG486,QUARTILE(IF(G5SelectionMask="x",IF(INDEX(RawDataRefData,$E486,0)&gt;0,INDEX(RawDataRefData,$E486,0)),""),3),"")</f>
        <v/>
      </c>
      <c r="BK486" s="100" t="str">
        <f t="array" ref="BK486">IF($BG486,MIN(IF(G5SelectionMask="x",IF(INDEX(RawDataRefData,$E486,0)&gt;0,INDEX(RawDataRefData,$E486,0)),"")),"")</f>
        <v/>
      </c>
      <c r="BL486" s="100" t="str">
        <f t="array" ref="BL486">IF($BG486,MAX(IF(G5SelectionMask="x",IF(INDEX(RawDataRefData,$E486,0)&gt;0,INDEX(RawDataRefData,$E486,0)),"")),"")</f>
        <v/>
      </c>
      <c r="BM486" s="100" t="str">
        <f t="shared" si="190"/>
        <v/>
      </c>
      <c r="BN486" s="103" t="str">
        <f t="array" ref="BN486">IF($BG486,STDEVA(IF(G5SelectionMask="x",IF(INDEX(RawDataRefData,$E486,0)&gt;0,INDEX(RawDataRefData,$E486,0)),"")),"")</f>
        <v/>
      </c>
      <c r="BO486" s="104"/>
      <c r="BP486" s="105">
        <v>2</v>
      </c>
      <c r="BQ486" s="105">
        <v>3</v>
      </c>
      <c r="BR486" s="105">
        <v>4</v>
      </c>
      <c r="BS486" s="105">
        <v>3</v>
      </c>
      <c r="BT486" s="105">
        <v>4</v>
      </c>
      <c r="BU486" s="105">
        <v>4</v>
      </c>
      <c r="BV486" s="105">
        <v>3</v>
      </c>
      <c r="BW486" s="105">
        <v>2</v>
      </c>
      <c r="BX486" s="105">
        <v>3</v>
      </c>
      <c r="BY486" s="105">
        <v>1</v>
      </c>
      <c r="BZ486" s="105">
        <v>1</v>
      </c>
      <c r="CA486" s="105">
        <v>4</v>
      </c>
      <c r="CB486" s="105">
        <v>2</v>
      </c>
      <c r="CC486" s="105">
        <v>4</v>
      </c>
      <c r="CD486" s="105">
        <v>1</v>
      </c>
    </row>
    <row r="487" spans="1:82" x14ac:dyDescent="0.2">
      <c r="A487" s="33">
        <f t="shared" si="191"/>
        <v>0</v>
      </c>
      <c r="B487" s="209"/>
      <c r="C487" s="194"/>
      <c r="D487" s="203"/>
      <c r="E487" s="72">
        <f t="shared" si="183"/>
        <v>478</v>
      </c>
      <c r="F487" s="9" t="s">
        <v>1997</v>
      </c>
      <c r="G487" s="9" t="s">
        <v>2796</v>
      </c>
      <c r="H487" s="9" t="s">
        <v>57</v>
      </c>
      <c r="I487" s="9" t="s">
        <v>60</v>
      </c>
      <c r="K487" s="100">
        <f t="shared" si="168"/>
        <v>3</v>
      </c>
      <c r="L487" s="100"/>
      <c r="M487" s="100"/>
      <c r="N487" s="100"/>
      <c r="O487" s="100"/>
      <c r="P487" s="101">
        <f t="shared" si="169"/>
        <v>4</v>
      </c>
      <c r="Q487" s="102">
        <f t="shared" si="170"/>
        <v>2</v>
      </c>
      <c r="R487" s="102">
        <f t="shared" si="171"/>
        <v>3</v>
      </c>
      <c r="S487" s="102">
        <f t="shared" si="172"/>
        <v>2</v>
      </c>
      <c r="T487" s="102">
        <f t="shared" si="173"/>
        <v>2</v>
      </c>
      <c r="U487" s="102">
        <f t="shared" si="174"/>
        <v>2</v>
      </c>
      <c r="V487" s="102">
        <f t="shared" si="175"/>
        <v>1</v>
      </c>
      <c r="W487" s="102">
        <f t="shared" si="176"/>
        <v>3</v>
      </c>
      <c r="X487" s="102">
        <f t="shared" si="177"/>
        <v>3</v>
      </c>
      <c r="Y487" s="102">
        <f t="shared" si="178"/>
        <v>4</v>
      </c>
      <c r="Z487" s="102">
        <f t="shared" si="179"/>
        <v>2</v>
      </c>
      <c r="AA487" s="100" t="b">
        <f t="shared" si="180"/>
        <v>1</v>
      </c>
      <c r="AB487" s="100">
        <f t="array" ref="AB487">IF($AA487,MEDIAN(IF(G1SelectionMask="x",IF(INDEX(RawDataRefData,$E487,0)&gt;0,INDEX(RawDataRefData,$E487,0)),"")),"")</f>
        <v>2</v>
      </c>
      <c r="AC487" s="100">
        <f t="array" ref="AC487">IF($AA487,QUARTILE(IF(G1SelectionMask="x",IF(INDEX(RawDataRefData,$E487,0)&gt;0,INDEX(RawDataRefData,$E487,0)),""),1),"")</f>
        <v>2</v>
      </c>
      <c r="AD487" s="100">
        <f t="array" ref="AD487">IF($AA487,QUARTILE(IF(G1SelectionMask="x",IF(INDEX(RawDataRefData,$E487,0)&gt;0,INDEX(RawDataRefData,$E487,0)),""),3),"")</f>
        <v>3</v>
      </c>
      <c r="AE487" s="100">
        <f t="array" ref="AE487">IF($AA487,MIN(IF(G1SelectionMask="x",IF(INDEX(RawDataRefData,$E487,0)&gt;0,INDEX(RawDataRefData,$E487,0)),"")),"")</f>
        <v>1</v>
      </c>
      <c r="AF487" s="100">
        <f t="array" ref="AF487">IF($AA487,MAX(IF(G1SelectionMask="x",IF(INDEX(RawDataRefData,$E487,0)&gt;0,INDEX(RawDataRefData,$E487,0)),"")),"")</f>
        <v>4</v>
      </c>
      <c r="AG487" s="100">
        <f t="shared" si="181"/>
        <v>2.5454545454545454</v>
      </c>
      <c r="AH487" s="100">
        <f t="array" ref="AH487">IF($AA487,STDEVA(IF(G1SelectionMask="x",IF(INDEX(RawDataRefData,$E487,0)&gt;0,INDEX(RawDataRefData,$E487,0)),"")),"")</f>
        <v>0.93419873299382794</v>
      </c>
      <c r="AI487" s="101" t="b">
        <f t="shared" si="182"/>
        <v>1</v>
      </c>
      <c r="AJ487" s="101">
        <f t="array" ref="AJ487">IF($AI487,MEDIAN(IF(G2SelectionMask="x",IF(INDEX(RawDataRefData,$E487,0)&gt;0,INDEX(RawDataRefData,$E487,0)),"")),"")</f>
        <v>2</v>
      </c>
      <c r="AK487" s="101">
        <f t="array" ref="AK487">IF($AI487,QUARTILE(IF(G2SelectionMask="x",IF(INDEX(RawDataRefData,$E487,0)&gt;0,INDEX(RawDataRefData,$E487,0)),""),1),"")</f>
        <v>1.5</v>
      </c>
      <c r="AL487" s="101">
        <f t="array" ref="AL487">IF($AI487,QUARTILE(IF(G2SelectionMask="x",IF(INDEX(RawDataRefData,$E487,0)&gt;0,INDEX(RawDataRefData,$E487,0)),""),3),"")</f>
        <v>2.5</v>
      </c>
      <c r="AM487" s="101">
        <f t="array" ref="AM487">IF($AI487,MIN(IF(G2SelectionMask="x",IF(INDEX(RawDataRefData,$E487,0)&gt;0,INDEX(RawDataRefData,$E487,0)),"")),"")</f>
        <v>1</v>
      </c>
      <c r="AN487" s="101">
        <f t="array" ref="AN487">IF($AI487,MAX(IF(G2SelectionMask="x",IF(INDEX(RawDataRefData,$E487,0)&gt;0,INDEX(RawDataRefData,$E487,0)),"")),"")</f>
        <v>4</v>
      </c>
      <c r="AO487" s="101">
        <f t="shared" si="184"/>
        <v>2.1818181818181817</v>
      </c>
      <c r="AP487" s="101">
        <f t="array" ref="AP487">IF($AI487,STDEVA(IF(G2SelectionMask="x",IF(INDEX(RawDataRefData,$E487,0)&gt;0,INDEX(RawDataRefData,$E487,0)),"")),"")</f>
        <v>1.0787197799411872</v>
      </c>
      <c r="AQ487" s="100" t="b">
        <f t="shared" si="185"/>
        <v>0</v>
      </c>
      <c r="AR487" s="100" t="str">
        <f t="array" ref="AR487">IF($AQ487,MEDIAN(IF(G3SelectionMask="x",IF(INDEX(RawDataRefData,$E487,0)&gt;0,INDEX(RawDataRefData,$E487,0)),"")),"")</f>
        <v/>
      </c>
      <c r="AS487" s="100" t="str">
        <f t="array" ref="AS487">IF($AQ487,QUARTILE(IF(G3SelectionMask="x",IF(INDEX(RawDataRefData,$E487,0)&gt;0,INDEX(RawDataRefData,$E487,0)),""),1),"")</f>
        <v/>
      </c>
      <c r="AT487" s="100" t="str">
        <f t="array" ref="AT487">IF($AQ487,QUARTILE(IF(G3SelectionMask="x",IF(INDEX(RawDataRefData,$E487,0)&gt;0,INDEX(RawDataRefData,$E487,0)),""),3),"")</f>
        <v/>
      </c>
      <c r="AU487" s="100" t="str">
        <f t="array" ref="AU487">IF($AQ487,MIN(IF(G3SelectionMask="x",IF(INDEX(RawDataRefData,$E487,0)&gt;0,INDEX(RawDataRefData,$E487,0)),"")),"")</f>
        <v/>
      </c>
      <c r="AV487" s="100" t="str">
        <f t="array" ref="AV487">IF($AQ487,MAX(IF(G3SelectionMask="x",IF(INDEX(RawDataRefData,$E487,0)&gt;0,INDEX(RawDataRefData,$E487,0)),"")),"")</f>
        <v/>
      </c>
      <c r="AW487" s="100" t="str">
        <f t="shared" si="186"/>
        <v/>
      </c>
      <c r="AX487" s="100" t="str">
        <f t="array" ref="AX487">IF($AQ487,STDEVA(IF(G3SelectionMask="x",IF(INDEX(RawDataRefData,$E487,0)&gt;0,INDEX(RawDataRefData,$E487,0)),"")),"")</f>
        <v/>
      </c>
      <c r="AY487" s="101" t="b">
        <f t="shared" si="187"/>
        <v>0</v>
      </c>
      <c r="AZ487" s="101" t="str">
        <f t="array" ref="AZ487">IF($AY487,MEDIAN(IF(G4SelectionMask="x",IF(INDEX(RawDataRefData,$E487,0)&gt;0,INDEX(RawDataRefData,$E487,0)),"")),"")</f>
        <v/>
      </c>
      <c r="BA487" s="101" t="str">
        <f t="array" ref="BA487">IF($AY487,QUARTILE(IF(G4SelectionMask="x",IF(INDEX(RawDataRefData,$E487,0)&gt;0,INDEX(RawDataRefData,$E487,0)),""),1),"")</f>
        <v/>
      </c>
      <c r="BB487" s="101" t="str">
        <f t="array" ref="BB487">IF($AY487,QUARTILE(IF(G4SelectionMask="x",IF(INDEX(RawDataRefData,$E487,0)&gt;0,INDEX(RawDataRefData,$E487,0)),""),3),"")</f>
        <v/>
      </c>
      <c r="BC487" s="101" t="str">
        <f t="array" ref="BC487">IF($AY487,MIN(IF(G4SelectionMask="x",IF(INDEX(RawDataRefData,$E487,0)&gt;0,INDEX(RawDataRefData,$E487,0)),"")),"")</f>
        <v/>
      </c>
      <c r="BD487" s="101" t="str">
        <f t="array" ref="BD487">IF($AY487,MAX(IF(G4SelectionMask="x",IF(INDEX(RawDataRefData,$E487,0)&gt;0,INDEX(RawDataRefData,$E487,0)),"")),"")</f>
        <v/>
      </c>
      <c r="BE487" s="101" t="str">
        <f t="shared" si="188"/>
        <v/>
      </c>
      <c r="BF487" s="101" t="str">
        <f t="array" ref="BF487">IF($AY487,STDEVA(IF(G4SelectionMask="x",IF(INDEX(RawDataRefData,$E487,0)&gt;0,INDEX(RawDataRefData,$E487,0)),"")),"")</f>
        <v/>
      </c>
      <c r="BG487" s="100" t="b">
        <f t="shared" si="189"/>
        <v>0</v>
      </c>
      <c r="BH487" s="100" t="str">
        <f t="array" ref="BH487">IF($BG487,MEDIAN(IF(G5SelectionMask="x",IF(INDEX(RawDataRefData,$E487,0)&gt;0,INDEX(RawDataRefData,$E487,0)),"")),"")</f>
        <v/>
      </c>
      <c r="BI487" s="100" t="str">
        <f t="array" ref="BI487">IF($BG487,QUARTILE(IF(G5SelectionMask="x",IF(INDEX(RawDataRefData,$E487,0)&gt;0,INDEX(RawDataRefData,$E487,0)),""),1),"")</f>
        <v/>
      </c>
      <c r="BJ487" s="100" t="str">
        <f t="array" ref="BJ487">IF($BG487,QUARTILE(IF(G5SelectionMask="x",IF(INDEX(RawDataRefData,$E487,0)&gt;0,INDEX(RawDataRefData,$E487,0)),""),3),"")</f>
        <v/>
      </c>
      <c r="BK487" s="100" t="str">
        <f t="array" ref="BK487">IF($BG487,MIN(IF(G5SelectionMask="x",IF(INDEX(RawDataRefData,$E487,0)&gt;0,INDEX(RawDataRefData,$E487,0)),"")),"")</f>
        <v/>
      </c>
      <c r="BL487" s="100" t="str">
        <f t="array" ref="BL487">IF($BG487,MAX(IF(G5SelectionMask="x",IF(INDEX(RawDataRefData,$E487,0)&gt;0,INDEX(RawDataRefData,$E487,0)),"")),"")</f>
        <v/>
      </c>
      <c r="BM487" s="100" t="str">
        <f t="shared" si="190"/>
        <v/>
      </c>
      <c r="BN487" s="103" t="str">
        <f t="array" ref="BN487">IF($BG487,STDEVA(IF(G5SelectionMask="x",IF(INDEX(RawDataRefData,$E487,0)&gt;0,INDEX(RawDataRefData,$E487,0)),"")),"")</f>
        <v/>
      </c>
      <c r="BO487" s="104"/>
      <c r="BP487" s="105">
        <v>3</v>
      </c>
      <c r="BQ487" s="105">
        <v>4</v>
      </c>
      <c r="BR487" s="105">
        <v>2</v>
      </c>
      <c r="BS487" s="105">
        <v>3</v>
      </c>
      <c r="BT487" s="105">
        <v>2</v>
      </c>
      <c r="BU487" s="105">
        <v>2</v>
      </c>
      <c r="BV487" s="105">
        <v>2</v>
      </c>
      <c r="BW487" s="105">
        <v>1</v>
      </c>
      <c r="BX487" s="105">
        <v>3</v>
      </c>
      <c r="BY487" s="105">
        <v>3</v>
      </c>
      <c r="BZ487" s="105">
        <v>4</v>
      </c>
      <c r="CA487" s="105">
        <v>2</v>
      </c>
      <c r="CB487" s="105">
        <v>2</v>
      </c>
      <c r="CC487" s="105">
        <v>1</v>
      </c>
      <c r="CD487" s="105">
        <v>1</v>
      </c>
    </row>
    <row r="488" spans="1:82" x14ac:dyDescent="0.2">
      <c r="A488" s="33">
        <f t="shared" si="191"/>
        <v>0</v>
      </c>
      <c r="B488" s="209"/>
      <c r="C488" s="194"/>
      <c r="D488" s="203"/>
      <c r="E488" s="72">
        <f t="shared" si="183"/>
        <v>479</v>
      </c>
      <c r="F488" s="9" t="s">
        <v>1998</v>
      </c>
      <c r="G488" s="9" t="s">
        <v>2791</v>
      </c>
      <c r="H488" s="9" t="s">
        <v>57</v>
      </c>
      <c r="I488" s="9" t="s">
        <v>60</v>
      </c>
      <c r="K488" s="100">
        <f t="shared" si="168"/>
        <v>3</v>
      </c>
      <c r="L488" s="100"/>
      <c r="M488" s="100"/>
      <c r="N488" s="100"/>
      <c r="O488" s="100"/>
      <c r="P488" s="101">
        <f t="shared" si="169"/>
        <v>4</v>
      </c>
      <c r="Q488" s="102">
        <f t="shared" si="170"/>
        <v>1</v>
      </c>
      <c r="R488" s="102">
        <f t="shared" si="171"/>
        <v>1</v>
      </c>
      <c r="S488" s="102">
        <f t="shared" si="172"/>
        <v>3</v>
      </c>
      <c r="T488" s="102">
        <f t="shared" si="173"/>
        <v>2</v>
      </c>
      <c r="U488" s="102">
        <f t="shared" si="174"/>
        <v>3</v>
      </c>
      <c r="V488" s="102">
        <f t="shared" si="175"/>
        <v>3</v>
      </c>
      <c r="W488" s="102">
        <f t="shared" si="176"/>
        <v>4</v>
      </c>
      <c r="X488" s="102">
        <f t="shared" si="177"/>
        <v>2</v>
      </c>
      <c r="Y488" s="102">
        <f t="shared" si="178"/>
        <v>4</v>
      </c>
      <c r="Z488" s="102">
        <f t="shared" si="179"/>
        <v>4</v>
      </c>
      <c r="AA488" s="100" t="b">
        <f t="shared" si="180"/>
        <v>1</v>
      </c>
      <c r="AB488" s="100">
        <f t="array" ref="AB488">IF($AA488,MEDIAN(IF(G1SelectionMask="x",IF(INDEX(RawDataRefData,$E488,0)&gt;0,INDEX(RawDataRefData,$E488,0)),"")),"")</f>
        <v>3</v>
      </c>
      <c r="AC488" s="100">
        <f t="array" ref="AC488">IF($AA488,QUARTILE(IF(G1SelectionMask="x",IF(INDEX(RawDataRefData,$E488,0)&gt;0,INDEX(RawDataRefData,$E488,0)),""),1),"")</f>
        <v>2</v>
      </c>
      <c r="AD488" s="100">
        <f t="array" ref="AD488">IF($AA488,QUARTILE(IF(G1SelectionMask="x",IF(INDEX(RawDataRefData,$E488,0)&gt;0,INDEX(RawDataRefData,$E488,0)),""),3),"")</f>
        <v>4</v>
      </c>
      <c r="AE488" s="100">
        <f t="array" ref="AE488">IF($AA488,MIN(IF(G1SelectionMask="x",IF(INDEX(RawDataRefData,$E488,0)&gt;0,INDEX(RawDataRefData,$E488,0)),"")),"")</f>
        <v>1</v>
      </c>
      <c r="AF488" s="100">
        <f t="array" ref="AF488">IF($AA488,MAX(IF(G1SelectionMask="x",IF(INDEX(RawDataRefData,$E488,0)&gt;0,INDEX(RawDataRefData,$E488,0)),"")),"")</f>
        <v>4</v>
      </c>
      <c r="AG488" s="100">
        <f t="shared" si="181"/>
        <v>2.8181818181818183</v>
      </c>
      <c r="AH488" s="100">
        <f t="array" ref="AH488">IF($AA488,STDEVA(IF(G1SelectionMask="x",IF(INDEX(RawDataRefData,$E488,0)&gt;0,INDEX(RawDataRefData,$E488,0)),"")),"")</f>
        <v>1.1677484162422846</v>
      </c>
      <c r="AI488" s="101" t="b">
        <f t="shared" si="182"/>
        <v>1</v>
      </c>
      <c r="AJ488" s="101">
        <f t="array" ref="AJ488">IF($AI488,MEDIAN(IF(G2SelectionMask="x",IF(INDEX(RawDataRefData,$E488,0)&gt;0,INDEX(RawDataRefData,$E488,0)),"")),"")</f>
        <v>3</v>
      </c>
      <c r="AK488" s="101">
        <f t="array" ref="AK488">IF($AI488,QUARTILE(IF(G2SelectionMask="x",IF(INDEX(RawDataRefData,$E488,0)&gt;0,INDEX(RawDataRefData,$E488,0)),""),1),"")</f>
        <v>2</v>
      </c>
      <c r="AL488" s="101">
        <f t="array" ref="AL488">IF($AI488,QUARTILE(IF(G2SelectionMask="x",IF(INDEX(RawDataRefData,$E488,0)&gt;0,INDEX(RawDataRefData,$E488,0)),""),3),"")</f>
        <v>4</v>
      </c>
      <c r="AM488" s="101">
        <f t="array" ref="AM488">IF($AI488,MIN(IF(G2SelectionMask="x",IF(INDEX(RawDataRefData,$E488,0)&gt;0,INDEX(RawDataRefData,$E488,0)),"")),"")</f>
        <v>1</v>
      </c>
      <c r="AN488" s="101">
        <f t="array" ref="AN488">IF($AI488,MAX(IF(G2SelectionMask="x",IF(INDEX(RawDataRefData,$E488,0)&gt;0,INDEX(RawDataRefData,$E488,0)),"")),"")</f>
        <v>4</v>
      </c>
      <c r="AO488" s="101">
        <f t="shared" si="184"/>
        <v>3</v>
      </c>
      <c r="AP488" s="101">
        <f t="array" ref="AP488">IF($AI488,STDEVA(IF(G2SelectionMask="x",IF(INDEX(RawDataRefData,$E488,0)&gt;0,INDEX(RawDataRefData,$E488,0)),"")),"")</f>
        <v>1.0954451150103321</v>
      </c>
      <c r="AQ488" s="100" t="b">
        <f t="shared" si="185"/>
        <v>0</v>
      </c>
      <c r="AR488" s="100" t="str">
        <f t="array" ref="AR488">IF($AQ488,MEDIAN(IF(G3SelectionMask="x",IF(INDEX(RawDataRefData,$E488,0)&gt;0,INDEX(RawDataRefData,$E488,0)),"")),"")</f>
        <v/>
      </c>
      <c r="AS488" s="100" t="str">
        <f t="array" ref="AS488">IF($AQ488,QUARTILE(IF(G3SelectionMask="x",IF(INDEX(RawDataRefData,$E488,0)&gt;0,INDEX(RawDataRefData,$E488,0)),""),1),"")</f>
        <v/>
      </c>
      <c r="AT488" s="100" t="str">
        <f t="array" ref="AT488">IF($AQ488,QUARTILE(IF(G3SelectionMask="x",IF(INDEX(RawDataRefData,$E488,0)&gt;0,INDEX(RawDataRefData,$E488,0)),""),3),"")</f>
        <v/>
      </c>
      <c r="AU488" s="100" t="str">
        <f t="array" ref="AU488">IF($AQ488,MIN(IF(G3SelectionMask="x",IF(INDEX(RawDataRefData,$E488,0)&gt;0,INDEX(RawDataRefData,$E488,0)),"")),"")</f>
        <v/>
      </c>
      <c r="AV488" s="100" t="str">
        <f t="array" ref="AV488">IF($AQ488,MAX(IF(G3SelectionMask="x",IF(INDEX(RawDataRefData,$E488,0)&gt;0,INDEX(RawDataRefData,$E488,0)),"")),"")</f>
        <v/>
      </c>
      <c r="AW488" s="100" t="str">
        <f t="shared" si="186"/>
        <v/>
      </c>
      <c r="AX488" s="100" t="str">
        <f t="array" ref="AX488">IF($AQ488,STDEVA(IF(G3SelectionMask="x",IF(INDEX(RawDataRefData,$E488,0)&gt;0,INDEX(RawDataRefData,$E488,0)),"")),"")</f>
        <v/>
      </c>
      <c r="AY488" s="101" t="b">
        <f t="shared" si="187"/>
        <v>0</v>
      </c>
      <c r="AZ488" s="101" t="str">
        <f t="array" ref="AZ488">IF($AY488,MEDIAN(IF(G4SelectionMask="x",IF(INDEX(RawDataRefData,$E488,0)&gt;0,INDEX(RawDataRefData,$E488,0)),"")),"")</f>
        <v/>
      </c>
      <c r="BA488" s="101" t="str">
        <f t="array" ref="BA488">IF($AY488,QUARTILE(IF(G4SelectionMask="x",IF(INDEX(RawDataRefData,$E488,0)&gt;0,INDEX(RawDataRefData,$E488,0)),""),1),"")</f>
        <v/>
      </c>
      <c r="BB488" s="101" t="str">
        <f t="array" ref="BB488">IF($AY488,QUARTILE(IF(G4SelectionMask="x",IF(INDEX(RawDataRefData,$E488,0)&gt;0,INDEX(RawDataRefData,$E488,0)),""),3),"")</f>
        <v/>
      </c>
      <c r="BC488" s="101" t="str">
        <f t="array" ref="BC488">IF($AY488,MIN(IF(G4SelectionMask="x",IF(INDEX(RawDataRefData,$E488,0)&gt;0,INDEX(RawDataRefData,$E488,0)),"")),"")</f>
        <v/>
      </c>
      <c r="BD488" s="101" t="str">
        <f t="array" ref="BD488">IF($AY488,MAX(IF(G4SelectionMask="x",IF(INDEX(RawDataRefData,$E488,0)&gt;0,INDEX(RawDataRefData,$E488,0)),"")),"")</f>
        <v/>
      </c>
      <c r="BE488" s="101" t="str">
        <f t="shared" si="188"/>
        <v/>
      </c>
      <c r="BF488" s="101" t="str">
        <f t="array" ref="BF488">IF($AY488,STDEVA(IF(G4SelectionMask="x",IF(INDEX(RawDataRefData,$E488,0)&gt;0,INDEX(RawDataRefData,$E488,0)),"")),"")</f>
        <v/>
      </c>
      <c r="BG488" s="100" t="b">
        <f t="shared" si="189"/>
        <v>0</v>
      </c>
      <c r="BH488" s="100" t="str">
        <f t="array" ref="BH488">IF($BG488,MEDIAN(IF(G5SelectionMask="x",IF(INDEX(RawDataRefData,$E488,0)&gt;0,INDEX(RawDataRefData,$E488,0)),"")),"")</f>
        <v/>
      </c>
      <c r="BI488" s="100" t="str">
        <f t="array" ref="BI488">IF($BG488,QUARTILE(IF(G5SelectionMask="x",IF(INDEX(RawDataRefData,$E488,0)&gt;0,INDEX(RawDataRefData,$E488,0)),""),1),"")</f>
        <v/>
      </c>
      <c r="BJ488" s="100" t="str">
        <f t="array" ref="BJ488">IF($BG488,QUARTILE(IF(G5SelectionMask="x",IF(INDEX(RawDataRefData,$E488,0)&gt;0,INDEX(RawDataRefData,$E488,0)),""),3),"")</f>
        <v/>
      </c>
      <c r="BK488" s="100" t="str">
        <f t="array" ref="BK488">IF($BG488,MIN(IF(G5SelectionMask="x",IF(INDEX(RawDataRefData,$E488,0)&gt;0,INDEX(RawDataRefData,$E488,0)),"")),"")</f>
        <v/>
      </c>
      <c r="BL488" s="100" t="str">
        <f t="array" ref="BL488">IF($BG488,MAX(IF(G5SelectionMask="x",IF(INDEX(RawDataRefData,$E488,0)&gt;0,INDEX(RawDataRefData,$E488,0)),"")),"")</f>
        <v/>
      </c>
      <c r="BM488" s="100" t="str">
        <f t="shared" si="190"/>
        <v/>
      </c>
      <c r="BN488" s="103" t="str">
        <f t="array" ref="BN488">IF($BG488,STDEVA(IF(G5SelectionMask="x",IF(INDEX(RawDataRefData,$E488,0)&gt;0,INDEX(RawDataRefData,$E488,0)),"")),"")</f>
        <v/>
      </c>
      <c r="BO488" s="104"/>
      <c r="BP488" s="105">
        <v>3</v>
      </c>
      <c r="BQ488" s="105">
        <v>4</v>
      </c>
      <c r="BR488" s="105">
        <v>1</v>
      </c>
      <c r="BS488" s="105">
        <v>1</v>
      </c>
      <c r="BT488" s="105">
        <v>3</v>
      </c>
      <c r="BU488" s="105">
        <v>2</v>
      </c>
      <c r="BV488" s="105">
        <v>3</v>
      </c>
      <c r="BW488" s="105">
        <v>3</v>
      </c>
      <c r="BX488" s="105">
        <v>4</v>
      </c>
      <c r="BY488" s="105">
        <v>2</v>
      </c>
      <c r="BZ488" s="105">
        <v>4</v>
      </c>
      <c r="CA488" s="105">
        <v>4</v>
      </c>
      <c r="CB488" s="105">
        <v>4</v>
      </c>
      <c r="CC488" s="105">
        <v>2</v>
      </c>
      <c r="CD488" s="105">
        <v>2</v>
      </c>
    </row>
    <row r="489" spans="1:82" x14ac:dyDescent="0.2">
      <c r="A489" s="33">
        <f t="shared" si="191"/>
        <v>0</v>
      </c>
      <c r="B489" s="209"/>
      <c r="C489" s="194"/>
      <c r="D489" s="203"/>
      <c r="E489" s="72">
        <f t="shared" si="183"/>
        <v>480</v>
      </c>
      <c r="F489" s="9" t="s">
        <v>1999</v>
      </c>
      <c r="G489" s="9" t="s">
        <v>2792</v>
      </c>
      <c r="H489" s="9" t="s">
        <v>57</v>
      </c>
      <c r="I489" s="9" t="s">
        <v>60</v>
      </c>
      <c r="K489" s="100">
        <f t="shared" si="168"/>
        <v>4</v>
      </c>
      <c r="L489" s="100"/>
      <c r="M489" s="100"/>
      <c r="N489" s="100"/>
      <c r="O489" s="100"/>
      <c r="P489" s="101">
        <f t="shared" si="169"/>
        <v>3</v>
      </c>
      <c r="Q489" s="102">
        <f t="shared" si="170"/>
        <v>2</v>
      </c>
      <c r="R489" s="102">
        <f t="shared" si="171"/>
        <v>3</v>
      </c>
      <c r="S489" s="102">
        <f t="shared" si="172"/>
        <v>1</v>
      </c>
      <c r="T489" s="102">
        <f t="shared" si="173"/>
        <v>2</v>
      </c>
      <c r="U489" s="102">
        <f t="shared" si="174"/>
        <v>2</v>
      </c>
      <c r="V489" s="102">
        <f t="shared" si="175"/>
        <v>2</v>
      </c>
      <c r="W489" s="102">
        <f t="shared" si="176"/>
        <v>3</v>
      </c>
      <c r="X489" s="102">
        <f t="shared" si="177"/>
        <v>4</v>
      </c>
      <c r="Y489" s="102">
        <f t="shared" si="178"/>
        <v>4</v>
      </c>
      <c r="Z489" s="102">
        <f t="shared" si="179"/>
        <v>3</v>
      </c>
      <c r="AA489" s="100" t="b">
        <f t="shared" si="180"/>
        <v>1</v>
      </c>
      <c r="AB489" s="100">
        <f t="array" ref="AB489">IF($AA489,MEDIAN(IF(G1SelectionMask="x",IF(INDEX(RawDataRefData,$E489,0)&gt;0,INDEX(RawDataRefData,$E489,0)),"")),"")</f>
        <v>3</v>
      </c>
      <c r="AC489" s="100">
        <f t="array" ref="AC489">IF($AA489,QUARTILE(IF(G1SelectionMask="x",IF(INDEX(RawDataRefData,$E489,0)&gt;0,INDEX(RawDataRefData,$E489,0)),""),1),"")</f>
        <v>2</v>
      </c>
      <c r="AD489" s="100">
        <f t="array" ref="AD489">IF($AA489,QUARTILE(IF(G1SelectionMask="x",IF(INDEX(RawDataRefData,$E489,0)&gt;0,INDEX(RawDataRefData,$E489,0)),""),3),"")</f>
        <v>3</v>
      </c>
      <c r="AE489" s="100">
        <f t="array" ref="AE489">IF($AA489,MIN(IF(G1SelectionMask="x",IF(INDEX(RawDataRefData,$E489,0)&gt;0,INDEX(RawDataRefData,$E489,0)),"")),"")</f>
        <v>1</v>
      </c>
      <c r="AF489" s="100">
        <f t="array" ref="AF489">IF($AA489,MAX(IF(G1SelectionMask="x",IF(INDEX(RawDataRefData,$E489,0)&gt;0,INDEX(RawDataRefData,$E489,0)),"")),"")</f>
        <v>4</v>
      </c>
      <c r="AG489" s="100">
        <f t="shared" si="181"/>
        <v>2.6363636363636362</v>
      </c>
      <c r="AH489" s="100">
        <f t="array" ref="AH489">IF($AA489,STDEVA(IF(G1SelectionMask="x",IF(INDEX(RawDataRefData,$E489,0)&gt;0,INDEX(RawDataRefData,$E489,0)),"")),"")</f>
        <v>0.9244162777371755</v>
      </c>
      <c r="AI489" s="101" t="b">
        <f t="shared" si="182"/>
        <v>1</v>
      </c>
      <c r="AJ489" s="101">
        <f t="array" ref="AJ489">IF($AI489,MEDIAN(IF(G2SelectionMask="x",IF(INDEX(RawDataRefData,$E489,0)&gt;0,INDEX(RawDataRefData,$E489,0)),"")),"")</f>
        <v>3</v>
      </c>
      <c r="AK489" s="101">
        <f t="array" ref="AK489">IF($AI489,QUARTILE(IF(G2SelectionMask="x",IF(INDEX(RawDataRefData,$E489,0)&gt;0,INDEX(RawDataRefData,$E489,0)),""),1),"")</f>
        <v>2</v>
      </c>
      <c r="AL489" s="101">
        <f t="array" ref="AL489">IF($AI489,QUARTILE(IF(G2SelectionMask="x",IF(INDEX(RawDataRefData,$E489,0)&gt;0,INDEX(RawDataRefData,$E489,0)),""),3),"")</f>
        <v>3</v>
      </c>
      <c r="AM489" s="101">
        <f t="array" ref="AM489">IF($AI489,MIN(IF(G2SelectionMask="x",IF(INDEX(RawDataRefData,$E489,0)&gt;0,INDEX(RawDataRefData,$E489,0)),"")),"")</f>
        <v>1</v>
      </c>
      <c r="AN489" s="101">
        <f t="array" ref="AN489">IF($AI489,MAX(IF(G2SelectionMask="x",IF(INDEX(RawDataRefData,$E489,0)&gt;0,INDEX(RawDataRefData,$E489,0)),"")),"")</f>
        <v>4</v>
      </c>
      <c r="AO489" s="101">
        <f t="shared" si="184"/>
        <v>2.6363636363636362</v>
      </c>
      <c r="AP489" s="101">
        <f t="array" ref="AP489">IF($AI489,STDEVA(IF(G2SelectionMask="x",IF(INDEX(RawDataRefData,$E489,0)&gt;0,INDEX(RawDataRefData,$E489,0)),"")),"")</f>
        <v>0.9244162777371755</v>
      </c>
      <c r="AQ489" s="100" t="b">
        <f t="shared" si="185"/>
        <v>0</v>
      </c>
      <c r="AR489" s="100" t="str">
        <f t="array" ref="AR489">IF($AQ489,MEDIAN(IF(G3SelectionMask="x",IF(INDEX(RawDataRefData,$E489,0)&gt;0,INDEX(RawDataRefData,$E489,0)),"")),"")</f>
        <v/>
      </c>
      <c r="AS489" s="100" t="str">
        <f t="array" ref="AS489">IF($AQ489,QUARTILE(IF(G3SelectionMask="x",IF(INDEX(RawDataRefData,$E489,0)&gt;0,INDEX(RawDataRefData,$E489,0)),""),1),"")</f>
        <v/>
      </c>
      <c r="AT489" s="100" t="str">
        <f t="array" ref="AT489">IF($AQ489,QUARTILE(IF(G3SelectionMask="x",IF(INDEX(RawDataRefData,$E489,0)&gt;0,INDEX(RawDataRefData,$E489,0)),""),3),"")</f>
        <v/>
      </c>
      <c r="AU489" s="100" t="str">
        <f t="array" ref="AU489">IF($AQ489,MIN(IF(G3SelectionMask="x",IF(INDEX(RawDataRefData,$E489,0)&gt;0,INDEX(RawDataRefData,$E489,0)),"")),"")</f>
        <v/>
      </c>
      <c r="AV489" s="100" t="str">
        <f t="array" ref="AV489">IF($AQ489,MAX(IF(G3SelectionMask="x",IF(INDEX(RawDataRefData,$E489,0)&gt;0,INDEX(RawDataRefData,$E489,0)),"")),"")</f>
        <v/>
      </c>
      <c r="AW489" s="100" t="str">
        <f t="shared" si="186"/>
        <v/>
      </c>
      <c r="AX489" s="100" t="str">
        <f t="array" ref="AX489">IF($AQ489,STDEVA(IF(G3SelectionMask="x",IF(INDEX(RawDataRefData,$E489,0)&gt;0,INDEX(RawDataRefData,$E489,0)),"")),"")</f>
        <v/>
      </c>
      <c r="AY489" s="101" t="b">
        <f t="shared" si="187"/>
        <v>0</v>
      </c>
      <c r="AZ489" s="101" t="str">
        <f t="array" ref="AZ489">IF($AY489,MEDIAN(IF(G4SelectionMask="x",IF(INDEX(RawDataRefData,$E489,0)&gt;0,INDEX(RawDataRefData,$E489,0)),"")),"")</f>
        <v/>
      </c>
      <c r="BA489" s="101" t="str">
        <f t="array" ref="BA489">IF($AY489,QUARTILE(IF(G4SelectionMask="x",IF(INDEX(RawDataRefData,$E489,0)&gt;0,INDEX(RawDataRefData,$E489,0)),""),1),"")</f>
        <v/>
      </c>
      <c r="BB489" s="101" t="str">
        <f t="array" ref="BB489">IF($AY489,QUARTILE(IF(G4SelectionMask="x",IF(INDEX(RawDataRefData,$E489,0)&gt;0,INDEX(RawDataRefData,$E489,0)),""),3),"")</f>
        <v/>
      </c>
      <c r="BC489" s="101" t="str">
        <f t="array" ref="BC489">IF($AY489,MIN(IF(G4SelectionMask="x",IF(INDEX(RawDataRefData,$E489,0)&gt;0,INDEX(RawDataRefData,$E489,0)),"")),"")</f>
        <v/>
      </c>
      <c r="BD489" s="101" t="str">
        <f t="array" ref="BD489">IF($AY489,MAX(IF(G4SelectionMask="x",IF(INDEX(RawDataRefData,$E489,0)&gt;0,INDEX(RawDataRefData,$E489,0)),"")),"")</f>
        <v/>
      </c>
      <c r="BE489" s="101" t="str">
        <f t="shared" si="188"/>
        <v/>
      </c>
      <c r="BF489" s="101" t="str">
        <f t="array" ref="BF489">IF($AY489,STDEVA(IF(G4SelectionMask="x",IF(INDEX(RawDataRefData,$E489,0)&gt;0,INDEX(RawDataRefData,$E489,0)),"")),"")</f>
        <v/>
      </c>
      <c r="BG489" s="100" t="b">
        <f t="shared" si="189"/>
        <v>0</v>
      </c>
      <c r="BH489" s="100" t="str">
        <f t="array" ref="BH489">IF($BG489,MEDIAN(IF(G5SelectionMask="x",IF(INDEX(RawDataRefData,$E489,0)&gt;0,INDEX(RawDataRefData,$E489,0)),"")),"")</f>
        <v/>
      </c>
      <c r="BI489" s="100" t="str">
        <f t="array" ref="BI489">IF($BG489,QUARTILE(IF(G5SelectionMask="x",IF(INDEX(RawDataRefData,$E489,0)&gt;0,INDEX(RawDataRefData,$E489,0)),""),1),"")</f>
        <v/>
      </c>
      <c r="BJ489" s="100" t="str">
        <f t="array" ref="BJ489">IF($BG489,QUARTILE(IF(G5SelectionMask="x",IF(INDEX(RawDataRefData,$E489,0)&gt;0,INDEX(RawDataRefData,$E489,0)),""),3),"")</f>
        <v/>
      </c>
      <c r="BK489" s="100" t="str">
        <f t="array" ref="BK489">IF($BG489,MIN(IF(G5SelectionMask="x",IF(INDEX(RawDataRefData,$E489,0)&gt;0,INDEX(RawDataRefData,$E489,0)),"")),"")</f>
        <v/>
      </c>
      <c r="BL489" s="100" t="str">
        <f t="array" ref="BL489">IF($BG489,MAX(IF(G5SelectionMask="x",IF(INDEX(RawDataRefData,$E489,0)&gt;0,INDEX(RawDataRefData,$E489,0)),"")),"")</f>
        <v/>
      </c>
      <c r="BM489" s="100" t="str">
        <f t="shared" si="190"/>
        <v/>
      </c>
      <c r="BN489" s="103" t="str">
        <f t="array" ref="BN489">IF($BG489,STDEVA(IF(G5SelectionMask="x",IF(INDEX(RawDataRefData,$E489,0)&gt;0,INDEX(RawDataRefData,$E489,0)),"")),"")</f>
        <v/>
      </c>
      <c r="BO489" s="104"/>
      <c r="BP489" s="105">
        <v>4</v>
      </c>
      <c r="BQ489" s="105">
        <v>3</v>
      </c>
      <c r="BR489" s="105">
        <v>2</v>
      </c>
      <c r="BS489" s="105">
        <v>3</v>
      </c>
      <c r="BT489" s="105">
        <v>1</v>
      </c>
      <c r="BU489" s="105">
        <v>2</v>
      </c>
      <c r="BV489" s="105">
        <v>2</v>
      </c>
      <c r="BW489" s="105">
        <v>2</v>
      </c>
      <c r="BX489" s="105">
        <v>3</v>
      </c>
      <c r="BY489" s="105">
        <v>4</v>
      </c>
      <c r="BZ489" s="105">
        <v>4</v>
      </c>
      <c r="CA489" s="105">
        <v>3</v>
      </c>
      <c r="CB489" s="105">
        <v>3</v>
      </c>
      <c r="CC489" s="105">
        <v>4</v>
      </c>
      <c r="CD489" s="105">
        <v>2</v>
      </c>
    </row>
    <row r="490" spans="1:82" x14ac:dyDescent="0.2">
      <c r="A490" s="33">
        <f t="shared" si="191"/>
        <v>0</v>
      </c>
      <c r="B490" s="209"/>
      <c r="C490" s="194"/>
      <c r="D490" s="203"/>
      <c r="E490" s="72">
        <f t="shared" si="183"/>
        <v>481</v>
      </c>
      <c r="F490" s="9" t="s">
        <v>2000</v>
      </c>
      <c r="G490" s="9" t="s">
        <v>2790</v>
      </c>
      <c r="H490" s="9" t="s">
        <v>57</v>
      </c>
      <c r="I490" s="9" t="s">
        <v>60</v>
      </c>
      <c r="K490" s="100">
        <f t="shared" si="168"/>
        <v>2</v>
      </c>
      <c r="L490" s="100"/>
      <c r="M490" s="100"/>
      <c r="N490" s="100"/>
      <c r="O490" s="100"/>
      <c r="P490" s="101">
        <f t="shared" si="169"/>
        <v>4</v>
      </c>
      <c r="Q490" s="102">
        <f t="shared" si="170"/>
        <v>4</v>
      </c>
      <c r="R490" s="102">
        <f t="shared" si="171"/>
        <v>4</v>
      </c>
      <c r="S490" s="102">
        <f t="shared" si="172"/>
        <v>4</v>
      </c>
      <c r="T490" s="102">
        <f t="shared" si="173"/>
        <v>1</v>
      </c>
      <c r="U490" s="102">
        <f t="shared" si="174"/>
        <v>3</v>
      </c>
      <c r="V490" s="102">
        <f t="shared" si="175"/>
        <v>4</v>
      </c>
      <c r="W490" s="102">
        <f t="shared" si="176"/>
        <v>2</v>
      </c>
      <c r="X490" s="102">
        <f t="shared" si="177"/>
        <v>2</v>
      </c>
      <c r="Y490" s="102">
        <f t="shared" si="178"/>
        <v>4</v>
      </c>
      <c r="Z490" s="102">
        <f t="shared" si="179"/>
        <v>1</v>
      </c>
      <c r="AA490" s="100" t="b">
        <f t="shared" si="180"/>
        <v>1</v>
      </c>
      <c r="AB490" s="100">
        <f t="array" ref="AB490">IF($AA490,MEDIAN(IF(G1SelectionMask="x",IF(INDEX(RawDataRefData,$E490,0)&gt;0,INDEX(RawDataRefData,$E490,0)),"")),"")</f>
        <v>4</v>
      </c>
      <c r="AC490" s="100">
        <f t="array" ref="AC490">IF($AA490,QUARTILE(IF(G1SelectionMask="x",IF(INDEX(RawDataRefData,$E490,0)&gt;0,INDEX(RawDataRefData,$E490,0)),""),1),"")</f>
        <v>2</v>
      </c>
      <c r="AD490" s="100">
        <f t="array" ref="AD490">IF($AA490,QUARTILE(IF(G1SelectionMask="x",IF(INDEX(RawDataRefData,$E490,0)&gt;0,INDEX(RawDataRefData,$E490,0)),""),3),"")</f>
        <v>4</v>
      </c>
      <c r="AE490" s="100">
        <f t="array" ref="AE490">IF($AA490,MIN(IF(G1SelectionMask="x",IF(INDEX(RawDataRefData,$E490,0)&gt;0,INDEX(RawDataRefData,$E490,0)),"")),"")</f>
        <v>1</v>
      </c>
      <c r="AF490" s="100">
        <f t="array" ref="AF490">IF($AA490,MAX(IF(G1SelectionMask="x",IF(INDEX(RawDataRefData,$E490,0)&gt;0,INDEX(RawDataRefData,$E490,0)),"")),"")</f>
        <v>4</v>
      </c>
      <c r="AG490" s="100">
        <f t="shared" si="181"/>
        <v>3</v>
      </c>
      <c r="AH490" s="100">
        <f t="array" ref="AH490">IF($AA490,STDEVA(IF(G1SelectionMask="x",IF(INDEX(RawDataRefData,$E490,0)&gt;0,INDEX(RawDataRefData,$E490,0)),"")),"")</f>
        <v>1.2649110640673518</v>
      </c>
      <c r="AI490" s="101" t="b">
        <f t="shared" si="182"/>
        <v>1</v>
      </c>
      <c r="AJ490" s="101">
        <f t="array" ref="AJ490">IF($AI490,MEDIAN(IF(G2SelectionMask="x",IF(INDEX(RawDataRefData,$E490,0)&gt;0,INDEX(RawDataRefData,$E490,0)),"")),"")</f>
        <v>3</v>
      </c>
      <c r="AK490" s="101">
        <f t="array" ref="AK490">IF($AI490,QUARTILE(IF(G2SelectionMask="x",IF(INDEX(RawDataRefData,$E490,0)&gt;0,INDEX(RawDataRefData,$E490,0)),""),1),"")</f>
        <v>1.5</v>
      </c>
      <c r="AL490" s="101">
        <f t="array" ref="AL490">IF($AI490,QUARTILE(IF(G2SelectionMask="x",IF(INDEX(RawDataRefData,$E490,0)&gt;0,INDEX(RawDataRefData,$E490,0)),""),3),"")</f>
        <v>4</v>
      </c>
      <c r="AM490" s="101">
        <f t="array" ref="AM490">IF($AI490,MIN(IF(G2SelectionMask="x",IF(INDEX(RawDataRefData,$E490,0)&gt;0,INDEX(RawDataRefData,$E490,0)),"")),"")</f>
        <v>1</v>
      </c>
      <c r="AN490" s="101">
        <f t="array" ref="AN490">IF($AI490,MAX(IF(G2SelectionMask="x",IF(INDEX(RawDataRefData,$E490,0)&gt;0,INDEX(RawDataRefData,$E490,0)),"")),"")</f>
        <v>4</v>
      </c>
      <c r="AO490" s="101">
        <f t="shared" si="184"/>
        <v>2.7272727272727271</v>
      </c>
      <c r="AP490" s="101">
        <f t="array" ref="AP490">IF($AI490,STDEVA(IF(G2SelectionMask="x",IF(INDEX(RawDataRefData,$E490,0)&gt;0,INDEX(RawDataRefData,$E490,0)),"")),"")</f>
        <v>1.3483997249264843</v>
      </c>
      <c r="AQ490" s="100" t="b">
        <f t="shared" si="185"/>
        <v>0</v>
      </c>
      <c r="AR490" s="100" t="str">
        <f t="array" ref="AR490">IF($AQ490,MEDIAN(IF(G3SelectionMask="x",IF(INDEX(RawDataRefData,$E490,0)&gt;0,INDEX(RawDataRefData,$E490,0)),"")),"")</f>
        <v/>
      </c>
      <c r="AS490" s="100" t="str">
        <f t="array" ref="AS490">IF($AQ490,QUARTILE(IF(G3SelectionMask="x",IF(INDEX(RawDataRefData,$E490,0)&gt;0,INDEX(RawDataRefData,$E490,0)),""),1),"")</f>
        <v/>
      </c>
      <c r="AT490" s="100" t="str">
        <f t="array" ref="AT490">IF($AQ490,QUARTILE(IF(G3SelectionMask="x",IF(INDEX(RawDataRefData,$E490,0)&gt;0,INDEX(RawDataRefData,$E490,0)),""),3),"")</f>
        <v/>
      </c>
      <c r="AU490" s="100" t="str">
        <f t="array" ref="AU490">IF($AQ490,MIN(IF(G3SelectionMask="x",IF(INDEX(RawDataRefData,$E490,0)&gt;0,INDEX(RawDataRefData,$E490,0)),"")),"")</f>
        <v/>
      </c>
      <c r="AV490" s="100" t="str">
        <f t="array" ref="AV490">IF($AQ490,MAX(IF(G3SelectionMask="x",IF(INDEX(RawDataRefData,$E490,0)&gt;0,INDEX(RawDataRefData,$E490,0)),"")),"")</f>
        <v/>
      </c>
      <c r="AW490" s="100" t="str">
        <f t="shared" si="186"/>
        <v/>
      </c>
      <c r="AX490" s="100" t="str">
        <f t="array" ref="AX490">IF($AQ490,STDEVA(IF(G3SelectionMask="x",IF(INDEX(RawDataRefData,$E490,0)&gt;0,INDEX(RawDataRefData,$E490,0)),"")),"")</f>
        <v/>
      </c>
      <c r="AY490" s="101" t="b">
        <f t="shared" si="187"/>
        <v>0</v>
      </c>
      <c r="AZ490" s="101" t="str">
        <f t="array" ref="AZ490">IF($AY490,MEDIAN(IF(G4SelectionMask="x",IF(INDEX(RawDataRefData,$E490,0)&gt;0,INDEX(RawDataRefData,$E490,0)),"")),"")</f>
        <v/>
      </c>
      <c r="BA490" s="101" t="str">
        <f t="array" ref="BA490">IF($AY490,QUARTILE(IF(G4SelectionMask="x",IF(INDEX(RawDataRefData,$E490,0)&gt;0,INDEX(RawDataRefData,$E490,0)),""),1),"")</f>
        <v/>
      </c>
      <c r="BB490" s="101" t="str">
        <f t="array" ref="BB490">IF($AY490,QUARTILE(IF(G4SelectionMask="x",IF(INDEX(RawDataRefData,$E490,0)&gt;0,INDEX(RawDataRefData,$E490,0)),""),3),"")</f>
        <v/>
      </c>
      <c r="BC490" s="101" t="str">
        <f t="array" ref="BC490">IF($AY490,MIN(IF(G4SelectionMask="x",IF(INDEX(RawDataRefData,$E490,0)&gt;0,INDEX(RawDataRefData,$E490,0)),"")),"")</f>
        <v/>
      </c>
      <c r="BD490" s="101" t="str">
        <f t="array" ref="BD490">IF($AY490,MAX(IF(G4SelectionMask="x",IF(INDEX(RawDataRefData,$E490,0)&gt;0,INDEX(RawDataRefData,$E490,0)),"")),"")</f>
        <v/>
      </c>
      <c r="BE490" s="101" t="str">
        <f t="shared" si="188"/>
        <v/>
      </c>
      <c r="BF490" s="101" t="str">
        <f t="array" ref="BF490">IF($AY490,STDEVA(IF(G4SelectionMask="x",IF(INDEX(RawDataRefData,$E490,0)&gt;0,INDEX(RawDataRefData,$E490,0)),"")),"")</f>
        <v/>
      </c>
      <c r="BG490" s="100" t="b">
        <f t="shared" si="189"/>
        <v>0</v>
      </c>
      <c r="BH490" s="100" t="str">
        <f t="array" ref="BH490">IF($BG490,MEDIAN(IF(G5SelectionMask="x",IF(INDEX(RawDataRefData,$E490,0)&gt;0,INDEX(RawDataRefData,$E490,0)),"")),"")</f>
        <v/>
      </c>
      <c r="BI490" s="100" t="str">
        <f t="array" ref="BI490">IF($BG490,QUARTILE(IF(G5SelectionMask="x",IF(INDEX(RawDataRefData,$E490,0)&gt;0,INDEX(RawDataRefData,$E490,0)),""),1),"")</f>
        <v/>
      </c>
      <c r="BJ490" s="100" t="str">
        <f t="array" ref="BJ490">IF($BG490,QUARTILE(IF(G5SelectionMask="x",IF(INDEX(RawDataRefData,$E490,0)&gt;0,INDEX(RawDataRefData,$E490,0)),""),3),"")</f>
        <v/>
      </c>
      <c r="BK490" s="100" t="str">
        <f t="array" ref="BK490">IF($BG490,MIN(IF(G5SelectionMask="x",IF(INDEX(RawDataRefData,$E490,0)&gt;0,INDEX(RawDataRefData,$E490,0)),"")),"")</f>
        <v/>
      </c>
      <c r="BL490" s="100" t="str">
        <f t="array" ref="BL490">IF($BG490,MAX(IF(G5SelectionMask="x",IF(INDEX(RawDataRefData,$E490,0)&gt;0,INDEX(RawDataRefData,$E490,0)),"")),"")</f>
        <v/>
      </c>
      <c r="BM490" s="100" t="str">
        <f t="shared" si="190"/>
        <v/>
      </c>
      <c r="BN490" s="103" t="str">
        <f t="array" ref="BN490">IF($BG490,STDEVA(IF(G5SelectionMask="x",IF(INDEX(RawDataRefData,$E490,0)&gt;0,INDEX(RawDataRefData,$E490,0)),"")),"")</f>
        <v/>
      </c>
      <c r="BO490" s="104"/>
      <c r="BP490" s="105">
        <v>2</v>
      </c>
      <c r="BQ490" s="105">
        <v>4</v>
      </c>
      <c r="BR490" s="105">
        <v>4</v>
      </c>
      <c r="BS490" s="105">
        <v>4</v>
      </c>
      <c r="BT490" s="105">
        <v>4</v>
      </c>
      <c r="BU490" s="105">
        <v>1</v>
      </c>
      <c r="BV490" s="105">
        <v>3</v>
      </c>
      <c r="BW490" s="105">
        <v>4</v>
      </c>
      <c r="BX490" s="105">
        <v>2</v>
      </c>
      <c r="BY490" s="105">
        <v>2</v>
      </c>
      <c r="BZ490" s="105">
        <v>4</v>
      </c>
      <c r="CA490" s="105">
        <v>1</v>
      </c>
      <c r="CB490" s="105">
        <v>1</v>
      </c>
      <c r="CC490" s="105">
        <v>3</v>
      </c>
      <c r="CD490" s="105">
        <v>2</v>
      </c>
    </row>
    <row r="491" spans="1:82" x14ac:dyDescent="0.2">
      <c r="A491" s="33">
        <f t="shared" si="191"/>
        <v>0</v>
      </c>
      <c r="B491" s="209"/>
      <c r="C491" s="194"/>
      <c r="D491" s="203"/>
      <c r="E491" s="72">
        <f t="shared" si="183"/>
        <v>482</v>
      </c>
      <c r="F491" s="9" t="s">
        <v>2001</v>
      </c>
      <c r="G491" s="9" t="e">
        <v>#N/A</v>
      </c>
      <c r="H491" s="9" t="s">
        <v>57</v>
      </c>
      <c r="I491" s="9" t="s">
        <v>60</v>
      </c>
      <c r="K491" s="100">
        <f t="shared" si="168"/>
        <v>3</v>
      </c>
      <c r="L491" s="100"/>
      <c r="M491" s="100"/>
      <c r="N491" s="100"/>
      <c r="O491" s="100"/>
      <c r="P491" s="101">
        <f t="shared" si="169"/>
        <v>2</v>
      </c>
      <c r="Q491" s="102">
        <f t="shared" si="170"/>
        <v>4</v>
      </c>
      <c r="R491" s="102">
        <f t="shared" si="171"/>
        <v>4</v>
      </c>
      <c r="S491" s="102">
        <f t="shared" si="172"/>
        <v>2</v>
      </c>
      <c r="T491" s="102">
        <f t="shared" si="173"/>
        <v>1</v>
      </c>
      <c r="U491" s="102">
        <f t="shared" si="174"/>
        <v>3</v>
      </c>
      <c r="V491" s="102">
        <f t="shared" si="175"/>
        <v>3</v>
      </c>
      <c r="W491" s="102">
        <f t="shared" si="176"/>
        <v>4</v>
      </c>
      <c r="X491" s="102">
        <f t="shared" si="177"/>
        <v>1</v>
      </c>
      <c r="Y491" s="102">
        <f t="shared" si="178"/>
        <v>3</v>
      </c>
      <c r="Z491" s="102">
        <f t="shared" si="179"/>
        <v>1</v>
      </c>
      <c r="AA491" s="100" t="b">
        <f t="shared" si="180"/>
        <v>1</v>
      </c>
      <c r="AB491" s="100">
        <f t="array" ref="AB491">IF($AA491,MEDIAN(IF(G1SelectionMask="x",IF(INDEX(RawDataRefData,$E491,0)&gt;0,INDEX(RawDataRefData,$E491,0)),"")),"")</f>
        <v>3</v>
      </c>
      <c r="AC491" s="100">
        <f t="array" ref="AC491">IF($AA491,QUARTILE(IF(G1SelectionMask="x",IF(INDEX(RawDataRefData,$E491,0)&gt;0,INDEX(RawDataRefData,$E491,0)),""),1),"")</f>
        <v>1.5</v>
      </c>
      <c r="AD491" s="100">
        <f t="array" ref="AD491">IF($AA491,QUARTILE(IF(G1SelectionMask="x",IF(INDEX(RawDataRefData,$E491,0)&gt;0,INDEX(RawDataRefData,$E491,0)),""),3),"")</f>
        <v>3.5</v>
      </c>
      <c r="AE491" s="100">
        <f t="array" ref="AE491">IF($AA491,MIN(IF(G1SelectionMask="x",IF(INDEX(RawDataRefData,$E491,0)&gt;0,INDEX(RawDataRefData,$E491,0)),"")),"")</f>
        <v>1</v>
      </c>
      <c r="AF491" s="100">
        <f t="array" ref="AF491">IF($AA491,MAX(IF(G1SelectionMask="x",IF(INDEX(RawDataRefData,$E491,0)&gt;0,INDEX(RawDataRefData,$E491,0)),"")),"")</f>
        <v>4</v>
      </c>
      <c r="AG491" s="100">
        <f t="shared" si="181"/>
        <v>2.5454545454545454</v>
      </c>
      <c r="AH491" s="100">
        <f t="array" ref="AH491">IF($AA491,STDEVA(IF(G1SelectionMask="x",IF(INDEX(RawDataRefData,$E491,0)&gt;0,INDEX(RawDataRefData,$E491,0)),"")),"")</f>
        <v>1.213559752433836</v>
      </c>
      <c r="AI491" s="101" t="b">
        <f t="shared" si="182"/>
        <v>1</v>
      </c>
      <c r="AJ491" s="101">
        <f t="array" ref="AJ491">IF($AI491,MEDIAN(IF(G2SelectionMask="x",IF(INDEX(RawDataRefData,$E491,0)&gt;0,INDEX(RawDataRefData,$E491,0)),"")),"")</f>
        <v>2</v>
      </c>
      <c r="AK491" s="101">
        <f t="array" ref="AK491">IF($AI491,QUARTILE(IF(G2SelectionMask="x",IF(INDEX(RawDataRefData,$E491,0)&gt;0,INDEX(RawDataRefData,$E491,0)),""),1),"")</f>
        <v>1.5</v>
      </c>
      <c r="AL491" s="101">
        <f t="array" ref="AL491">IF($AI491,QUARTILE(IF(G2SelectionMask="x",IF(INDEX(RawDataRefData,$E491,0)&gt;0,INDEX(RawDataRefData,$E491,0)),""),3),"")</f>
        <v>3</v>
      </c>
      <c r="AM491" s="101">
        <f t="array" ref="AM491">IF($AI491,MIN(IF(G2SelectionMask="x",IF(INDEX(RawDataRefData,$E491,0)&gt;0,INDEX(RawDataRefData,$E491,0)),"")),"")</f>
        <v>1</v>
      </c>
      <c r="AN491" s="101">
        <f t="array" ref="AN491">IF($AI491,MAX(IF(G2SelectionMask="x",IF(INDEX(RawDataRefData,$E491,0)&gt;0,INDEX(RawDataRefData,$E491,0)),"")),"")</f>
        <v>4</v>
      </c>
      <c r="AO491" s="101">
        <f t="shared" si="184"/>
        <v>2.3636363636363638</v>
      </c>
      <c r="AP491" s="101">
        <f t="array" ref="AP491">IF($AI491,STDEVA(IF(G2SelectionMask="x",IF(INDEX(RawDataRefData,$E491,0)&gt;0,INDEX(RawDataRefData,$E491,0)),"")),"")</f>
        <v>1.1200649331826502</v>
      </c>
      <c r="AQ491" s="100" t="b">
        <f t="shared" si="185"/>
        <v>0</v>
      </c>
      <c r="AR491" s="100" t="str">
        <f t="array" ref="AR491">IF($AQ491,MEDIAN(IF(G3SelectionMask="x",IF(INDEX(RawDataRefData,$E491,0)&gt;0,INDEX(RawDataRefData,$E491,0)),"")),"")</f>
        <v/>
      </c>
      <c r="AS491" s="100" t="str">
        <f t="array" ref="AS491">IF($AQ491,QUARTILE(IF(G3SelectionMask="x",IF(INDEX(RawDataRefData,$E491,0)&gt;0,INDEX(RawDataRefData,$E491,0)),""),1),"")</f>
        <v/>
      </c>
      <c r="AT491" s="100" t="str">
        <f t="array" ref="AT491">IF($AQ491,QUARTILE(IF(G3SelectionMask="x",IF(INDEX(RawDataRefData,$E491,0)&gt;0,INDEX(RawDataRefData,$E491,0)),""),3),"")</f>
        <v/>
      </c>
      <c r="AU491" s="100" t="str">
        <f t="array" ref="AU491">IF($AQ491,MIN(IF(G3SelectionMask="x",IF(INDEX(RawDataRefData,$E491,0)&gt;0,INDEX(RawDataRefData,$E491,0)),"")),"")</f>
        <v/>
      </c>
      <c r="AV491" s="100" t="str">
        <f t="array" ref="AV491">IF($AQ491,MAX(IF(G3SelectionMask="x",IF(INDEX(RawDataRefData,$E491,0)&gt;0,INDEX(RawDataRefData,$E491,0)),"")),"")</f>
        <v/>
      </c>
      <c r="AW491" s="100" t="str">
        <f t="shared" si="186"/>
        <v/>
      </c>
      <c r="AX491" s="100" t="str">
        <f t="array" ref="AX491">IF($AQ491,STDEVA(IF(G3SelectionMask="x",IF(INDEX(RawDataRefData,$E491,0)&gt;0,INDEX(RawDataRefData,$E491,0)),"")),"")</f>
        <v/>
      </c>
      <c r="AY491" s="101" t="b">
        <f t="shared" si="187"/>
        <v>0</v>
      </c>
      <c r="AZ491" s="101" t="str">
        <f t="array" ref="AZ491">IF($AY491,MEDIAN(IF(G4SelectionMask="x",IF(INDEX(RawDataRefData,$E491,0)&gt;0,INDEX(RawDataRefData,$E491,0)),"")),"")</f>
        <v/>
      </c>
      <c r="BA491" s="101" t="str">
        <f t="array" ref="BA491">IF($AY491,QUARTILE(IF(G4SelectionMask="x",IF(INDEX(RawDataRefData,$E491,0)&gt;0,INDEX(RawDataRefData,$E491,0)),""),1),"")</f>
        <v/>
      </c>
      <c r="BB491" s="101" t="str">
        <f t="array" ref="BB491">IF($AY491,QUARTILE(IF(G4SelectionMask="x",IF(INDEX(RawDataRefData,$E491,0)&gt;0,INDEX(RawDataRefData,$E491,0)),""),3),"")</f>
        <v/>
      </c>
      <c r="BC491" s="101" t="str">
        <f t="array" ref="BC491">IF($AY491,MIN(IF(G4SelectionMask="x",IF(INDEX(RawDataRefData,$E491,0)&gt;0,INDEX(RawDataRefData,$E491,0)),"")),"")</f>
        <v/>
      </c>
      <c r="BD491" s="101" t="str">
        <f t="array" ref="BD491">IF($AY491,MAX(IF(G4SelectionMask="x",IF(INDEX(RawDataRefData,$E491,0)&gt;0,INDEX(RawDataRefData,$E491,0)),"")),"")</f>
        <v/>
      </c>
      <c r="BE491" s="101" t="str">
        <f t="shared" si="188"/>
        <v/>
      </c>
      <c r="BF491" s="101" t="str">
        <f t="array" ref="BF491">IF($AY491,STDEVA(IF(G4SelectionMask="x",IF(INDEX(RawDataRefData,$E491,0)&gt;0,INDEX(RawDataRefData,$E491,0)),"")),"")</f>
        <v/>
      </c>
      <c r="BG491" s="100" t="b">
        <f t="shared" si="189"/>
        <v>0</v>
      </c>
      <c r="BH491" s="100" t="str">
        <f t="array" ref="BH491">IF($BG491,MEDIAN(IF(G5SelectionMask="x",IF(INDEX(RawDataRefData,$E491,0)&gt;0,INDEX(RawDataRefData,$E491,0)),"")),"")</f>
        <v/>
      </c>
      <c r="BI491" s="100" t="str">
        <f t="array" ref="BI491">IF($BG491,QUARTILE(IF(G5SelectionMask="x",IF(INDEX(RawDataRefData,$E491,0)&gt;0,INDEX(RawDataRefData,$E491,0)),""),1),"")</f>
        <v/>
      </c>
      <c r="BJ491" s="100" t="str">
        <f t="array" ref="BJ491">IF($BG491,QUARTILE(IF(G5SelectionMask="x",IF(INDEX(RawDataRefData,$E491,0)&gt;0,INDEX(RawDataRefData,$E491,0)),""),3),"")</f>
        <v/>
      </c>
      <c r="BK491" s="100" t="str">
        <f t="array" ref="BK491">IF($BG491,MIN(IF(G5SelectionMask="x",IF(INDEX(RawDataRefData,$E491,0)&gt;0,INDEX(RawDataRefData,$E491,0)),"")),"")</f>
        <v/>
      </c>
      <c r="BL491" s="100" t="str">
        <f t="array" ref="BL491">IF($BG491,MAX(IF(G5SelectionMask="x",IF(INDEX(RawDataRefData,$E491,0)&gt;0,INDEX(RawDataRefData,$E491,0)),"")),"")</f>
        <v/>
      </c>
      <c r="BM491" s="100" t="str">
        <f t="shared" si="190"/>
        <v/>
      </c>
      <c r="BN491" s="103" t="str">
        <f t="array" ref="BN491">IF($BG491,STDEVA(IF(G5SelectionMask="x",IF(INDEX(RawDataRefData,$E491,0)&gt;0,INDEX(RawDataRefData,$E491,0)),"")),"")</f>
        <v/>
      </c>
      <c r="BO491" s="104"/>
      <c r="BP491" s="105">
        <v>3</v>
      </c>
      <c r="BQ491" s="105">
        <v>2</v>
      </c>
      <c r="BR491" s="105">
        <v>4</v>
      </c>
      <c r="BS491" s="105">
        <v>4</v>
      </c>
      <c r="BT491" s="105">
        <v>2</v>
      </c>
      <c r="BU491" s="105">
        <v>1</v>
      </c>
      <c r="BV491" s="105">
        <v>3</v>
      </c>
      <c r="BW491" s="105">
        <v>3</v>
      </c>
      <c r="BX491" s="105">
        <v>4</v>
      </c>
      <c r="BY491" s="105">
        <v>1</v>
      </c>
      <c r="BZ491" s="105">
        <v>3</v>
      </c>
      <c r="CA491" s="105">
        <v>1</v>
      </c>
      <c r="CB491" s="105">
        <v>2</v>
      </c>
      <c r="CC491" s="105">
        <v>1</v>
      </c>
      <c r="CD491" s="105">
        <v>3</v>
      </c>
    </row>
    <row r="492" spans="1:82" x14ac:dyDescent="0.2">
      <c r="A492" s="33">
        <f t="shared" si="191"/>
        <v>0</v>
      </c>
      <c r="B492" s="209"/>
      <c r="C492" s="194"/>
      <c r="D492" s="203"/>
      <c r="E492" s="72">
        <f t="shared" si="183"/>
        <v>483</v>
      </c>
      <c r="F492" s="9" t="s">
        <v>2002</v>
      </c>
      <c r="G492" s="9" t="e">
        <v>#N/A</v>
      </c>
      <c r="H492" s="9" t="s">
        <v>57</v>
      </c>
      <c r="I492" s="9" t="s">
        <v>60</v>
      </c>
      <c r="K492" s="100">
        <f t="shared" si="168"/>
        <v>3</v>
      </c>
      <c r="L492" s="100"/>
      <c r="M492" s="100"/>
      <c r="N492" s="100"/>
      <c r="O492" s="100"/>
      <c r="P492" s="101">
        <f t="shared" si="169"/>
        <v>3</v>
      </c>
      <c r="Q492" s="102">
        <f t="shared" si="170"/>
        <v>3</v>
      </c>
      <c r="R492" s="102">
        <f t="shared" si="171"/>
        <v>3</v>
      </c>
      <c r="S492" s="102">
        <f t="shared" si="172"/>
        <v>1</v>
      </c>
      <c r="T492" s="102">
        <f t="shared" si="173"/>
        <v>2</v>
      </c>
      <c r="U492" s="102">
        <f t="shared" si="174"/>
        <v>2</v>
      </c>
      <c r="V492" s="102">
        <f t="shared" si="175"/>
        <v>4</v>
      </c>
      <c r="W492" s="102">
        <f t="shared" si="176"/>
        <v>2</v>
      </c>
      <c r="X492" s="102">
        <f t="shared" si="177"/>
        <v>2</v>
      </c>
      <c r="Y492" s="102">
        <f t="shared" si="178"/>
        <v>2</v>
      </c>
      <c r="Z492" s="102">
        <f t="shared" si="179"/>
        <v>3</v>
      </c>
      <c r="AA492" s="100" t="b">
        <f t="shared" si="180"/>
        <v>1</v>
      </c>
      <c r="AB492" s="100">
        <f t="array" ref="AB492">IF($AA492,MEDIAN(IF(G1SelectionMask="x",IF(INDEX(RawDataRefData,$E492,0)&gt;0,INDEX(RawDataRefData,$E492,0)),"")),"")</f>
        <v>2</v>
      </c>
      <c r="AC492" s="100">
        <f t="array" ref="AC492">IF($AA492,QUARTILE(IF(G1SelectionMask="x",IF(INDEX(RawDataRefData,$E492,0)&gt;0,INDEX(RawDataRefData,$E492,0)),""),1),"")</f>
        <v>2</v>
      </c>
      <c r="AD492" s="100">
        <f t="array" ref="AD492">IF($AA492,QUARTILE(IF(G1SelectionMask="x",IF(INDEX(RawDataRefData,$E492,0)&gt;0,INDEX(RawDataRefData,$E492,0)),""),3),"")</f>
        <v>3</v>
      </c>
      <c r="AE492" s="100">
        <f t="array" ref="AE492">IF($AA492,MIN(IF(G1SelectionMask="x",IF(INDEX(RawDataRefData,$E492,0)&gt;0,INDEX(RawDataRefData,$E492,0)),"")),"")</f>
        <v>1</v>
      </c>
      <c r="AF492" s="100">
        <f t="array" ref="AF492">IF($AA492,MAX(IF(G1SelectionMask="x",IF(INDEX(RawDataRefData,$E492,0)&gt;0,INDEX(RawDataRefData,$E492,0)),"")),"")</f>
        <v>4</v>
      </c>
      <c r="AG492" s="100">
        <f t="shared" si="181"/>
        <v>2.4545454545454546</v>
      </c>
      <c r="AH492" s="100">
        <f t="array" ref="AH492">IF($AA492,STDEVA(IF(G1SelectionMask="x",IF(INDEX(RawDataRefData,$E492,0)&gt;0,INDEX(RawDataRefData,$E492,0)),"")),"")</f>
        <v>0.82019953226472486</v>
      </c>
      <c r="AI492" s="101" t="b">
        <f t="shared" si="182"/>
        <v>1</v>
      </c>
      <c r="AJ492" s="101">
        <f t="array" ref="AJ492">IF($AI492,MEDIAN(IF(G2SelectionMask="x",IF(INDEX(RawDataRefData,$E492,0)&gt;0,INDEX(RawDataRefData,$E492,0)),"")),"")</f>
        <v>2</v>
      </c>
      <c r="AK492" s="101">
        <f t="array" ref="AK492">IF($AI492,QUARTILE(IF(G2SelectionMask="x",IF(INDEX(RawDataRefData,$E492,0)&gt;0,INDEX(RawDataRefData,$E492,0)),""),1),"")</f>
        <v>2</v>
      </c>
      <c r="AL492" s="101">
        <f t="array" ref="AL492">IF($AI492,QUARTILE(IF(G2SelectionMask="x",IF(INDEX(RawDataRefData,$E492,0)&gt;0,INDEX(RawDataRefData,$E492,0)),""),3),"")</f>
        <v>3</v>
      </c>
      <c r="AM492" s="101">
        <f t="array" ref="AM492">IF($AI492,MIN(IF(G2SelectionMask="x",IF(INDEX(RawDataRefData,$E492,0)&gt;0,INDEX(RawDataRefData,$E492,0)),"")),"")</f>
        <v>1</v>
      </c>
      <c r="AN492" s="101">
        <f t="array" ref="AN492">IF($AI492,MAX(IF(G2SelectionMask="x",IF(INDEX(RawDataRefData,$E492,0)&gt;0,INDEX(RawDataRefData,$E492,0)),"")),"")</f>
        <v>4</v>
      </c>
      <c r="AO492" s="101">
        <f t="shared" si="184"/>
        <v>2.3636363636363638</v>
      </c>
      <c r="AP492" s="101">
        <f t="array" ref="AP492">IF($AI492,STDEVA(IF(G2SelectionMask="x",IF(INDEX(RawDataRefData,$E492,0)&gt;0,INDEX(RawDataRefData,$E492,0)),"")),"")</f>
        <v>0.9244162777371755</v>
      </c>
      <c r="AQ492" s="100" t="b">
        <f t="shared" si="185"/>
        <v>0</v>
      </c>
      <c r="AR492" s="100" t="str">
        <f t="array" ref="AR492">IF($AQ492,MEDIAN(IF(G3SelectionMask="x",IF(INDEX(RawDataRefData,$E492,0)&gt;0,INDEX(RawDataRefData,$E492,0)),"")),"")</f>
        <v/>
      </c>
      <c r="AS492" s="100" t="str">
        <f t="array" ref="AS492">IF($AQ492,QUARTILE(IF(G3SelectionMask="x",IF(INDEX(RawDataRefData,$E492,0)&gt;0,INDEX(RawDataRefData,$E492,0)),""),1),"")</f>
        <v/>
      </c>
      <c r="AT492" s="100" t="str">
        <f t="array" ref="AT492">IF($AQ492,QUARTILE(IF(G3SelectionMask="x",IF(INDEX(RawDataRefData,$E492,0)&gt;0,INDEX(RawDataRefData,$E492,0)),""),3),"")</f>
        <v/>
      </c>
      <c r="AU492" s="100" t="str">
        <f t="array" ref="AU492">IF($AQ492,MIN(IF(G3SelectionMask="x",IF(INDEX(RawDataRefData,$E492,0)&gt;0,INDEX(RawDataRefData,$E492,0)),"")),"")</f>
        <v/>
      </c>
      <c r="AV492" s="100" t="str">
        <f t="array" ref="AV492">IF($AQ492,MAX(IF(G3SelectionMask="x",IF(INDEX(RawDataRefData,$E492,0)&gt;0,INDEX(RawDataRefData,$E492,0)),"")),"")</f>
        <v/>
      </c>
      <c r="AW492" s="100" t="str">
        <f t="shared" si="186"/>
        <v/>
      </c>
      <c r="AX492" s="100" t="str">
        <f t="array" ref="AX492">IF($AQ492,STDEVA(IF(G3SelectionMask="x",IF(INDEX(RawDataRefData,$E492,0)&gt;0,INDEX(RawDataRefData,$E492,0)),"")),"")</f>
        <v/>
      </c>
      <c r="AY492" s="101" t="b">
        <f t="shared" si="187"/>
        <v>0</v>
      </c>
      <c r="AZ492" s="101" t="str">
        <f t="array" ref="AZ492">IF($AY492,MEDIAN(IF(G4SelectionMask="x",IF(INDEX(RawDataRefData,$E492,0)&gt;0,INDEX(RawDataRefData,$E492,0)),"")),"")</f>
        <v/>
      </c>
      <c r="BA492" s="101" t="str">
        <f t="array" ref="BA492">IF($AY492,QUARTILE(IF(G4SelectionMask="x",IF(INDEX(RawDataRefData,$E492,0)&gt;0,INDEX(RawDataRefData,$E492,0)),""),1),"")</f>
        <v/>
      </c>
      <c r="BB492" s="101" t="str">
        <f t="array" ref="BB492">IF($AY492,QUARTILE(IF(G4SelectionMask="x",IF(INDEX(RawDataRefData,$E492,0)&gt;0,INDEX(RawDataRefData,$E492,0)),""),3),"")</f>
        <v/>
      </c>
      <c r="BC492" s="101" t="str">
        <f t="array" ref="BC492">IF($AY492,MIN(IF(G4SelectionMask="x",IF(INDEX(RawDataRefData,$E492,0)&gt;0,INDEX(RawDataRefData,$E492,0)),"")),"")</f>
        <v/>
      </c>
      <c r="BD492" s="101" t="str">
        <f t="array" ref="BD492">IF($AY492,MAX(IF(G4SelectionMask="x",IF(INDEX(RawDataRefData,$E492,0)&gt;0,INDEX(RawDataRefData,$E492,0)),"")),"")</f>
        <v/>
      </c>
      <c r="BE492" s="101" t="str">
        <f t="shared" si="188"/>
        <v/>
      </c>
      <c r="BF492" s="101" t="str">
        <f t="array" ref="BF492">IF($AY492,STDEVA(IF(G4SelectionMask="x",IF(INDEX(RawDataRefData,$E492,0)&gt;0,INDEX(RawDataRefData,$E492,0)),"")),"")</f>
        <v/>
      </c>
      <c r="BG492" s="100" t="b">
        <f t="shared" si="189"/>
        <v>0</v>
      </c>
      <c r="BH492" s="100" t="str">
        <f t="array" ref="BH492">IF($BG492,MEDIAN(IF(G5SelectionMask="x",IF(INDEX(RawDataRefData,$E492,0)&gt;0,INDEX(RawDataRefData,$E492,0)),"")),"")</f>
        <v/>
      </c>
      <c r="BI492" s="100" t="str">
        <f t="array" ref="BI492">IF($BG492,QUARTILE(IF(G5SelectionMask="x",IF(INDEX(RawDataRefData,$E492,0)&gt;0,INDEX(RawDataRefData,$E492,0)),""),1),"")</f>
        <v/>
      </c>
      <c r="BJ492" s="100" t="str">
        <f t="array" ref="BJ492">IF($BG492,QUARTILE(IF(G5SelectionMask="x",IF(INDEX(RawDataRefData,$E492,0)&gt;0,INDEX(RawDataRefData,$E492,0)),""),3),"")</f>
        <v/>
      </c>
      <c r="BK492" s="100" t="str">
        <f t="array" ref="BK492">IF($BG492,MIN(IF(G5SelectionMask="x",IF(INDEX(RawDataRefData,$E492,0)&gt;0,INDEX(RawDataRefData,$E492,0)),"")),"")</f>
        <v/>
      </c>
      <c r="BL492" s="100" t="str">
        <f t="array" ref="BL492">IF($BG492,MAX(IF(G5SelectionMask="x",IF(INDEX(RawDataRefData,$E492,0)&gt;0,INDEX(RawDataRefData,$E492,0)),"")),"")</f>
        <v/>
      </c>
      <c r="BM492" s="100" t="str">
        <f t="shared" si="190"/>
        <v/>
      </c>
      <c r="BN492" s="103" t="str">
        <f t="array" ref="BN492">IF($BG492,STDEVA(IF(G5SelectionMask="x",IF(INDEX(RawDataRefData,$E492,0)&gt;0,INDEX(RawDataRefData,$E492,0)),"")),"")</f>
        <v/>
      </c>
      <c r="BO492" s="104"/>
      <c r="BP492" s="105">
        <v>3</v>
      </c>
      <c r="BQ492" s="105">
        <v>3</v>
      </c>
      <c r="BR492" s="105">
        <v>3</v>
      </c>
      <c r="BS492" s="105">
        <v>3</v>
      </c>
      <c r="BT492" s="105">
        <v>1</v>
      </c>
      <c r="BU492" s="105">
        <v>2</v>
      </c>
      <c r="BV492" s="105">
        <v>2</v>
      </c>
      <c r="BW492" s="105">
        <v>4</v>
      </c>
      <c r="BX492" s="105">
        <v>2</v>
      </c>
      <c r="BY492" s="105">
        <v>2</v>
      </c>
      <c r="BZ492" s="105">
        <v>2</v>
      </c>
      <c r="CA492" s="105">
        <v>3</v>
      </c>
      <c r="CB492" s="105">
        <v>3</v>
      </c>
      <c r="CC492" s="105">
        <v>2</v>
      </c>
      <c r="CD492" s="105">
        <v>1</v>
      </c>
    </row>
    <row r="493" spans="1:82" ht="13.5" thickBot="1" x14ac:dyDescent="0.25">
      <c r="A493" s="33">
        <f t="shared" si="191"/>
        <v>0</v>
      </c>
      <c r="B493" s="209"/>
      <c r="C493" s="195"/>
      <c r="D493" s="204"/>
      <c r="E493" s="72">
        <f t="shared" si="183"/>
        <v>484</v>
      </c>
      <c r="F493" s="9" t="s">
        <v>2003</v>
      </c>
      <c r="G493" s="9" t="e">
        <v>#N/A</v>
      </c>
      <c r="H493" s="9" t="s">
        <v>57</v>
      </c>
      <c r="I493" s="9" t="s">
        <v>60</v>
      </c>
      <c r="K493" s="100">
        <f t="shared" si="168"/>
        <v>3</v>
      </c>
      <c r="L493" s="100"/>
      <c r="M493" s="100"/>
      <c r="N493" s="100"/>
      <c r="O493" s="100"/>
      <c r="P493" s="101">
        <f t="shared" si="169"/>
        <v>2</v>
      </c>
      <c r="Q493" s="102">
        <f t="shared" si="170"/>
        <v>4</v>
      </c>
      <c r="R493" s="102">
        <f t="shared" si="171"/>
        <v>2</v>
      </c>
      <c r="S493" s="102">
        <f t="shared" si="172"/>
        <v>2</v>
      </c>
      <c r="T493" s="102">
        <f t="shared" si="173"/>
        <v>2</v>
      </c>
      <c r="U493" s="102">
        <f t="shared" si="174"/>
        <v>3</v>
      </c>
      <c r="V493" s="102">
        <f t="shared" si="175"/>
        <v>1</v>
      </c>
      <c r="W493" s="102">
        <f t="shared" si="176"/>
        <v>3</v>
      </c>
      <c r="X493" s="102">
        <f t="shared" si="177"/>
        <v>1</v>
      </c>
      <c r="Y493" s="102">
        <f t="shared" si="178"/>
        <v>1</v>
      </c>
      <c r="Z493" s="102">
        <f t="shared" si="179"/>
        <v>4</v>
      </c>
      <c r="AA493" s="100" t="b">
        <f t="shared" si="180"/>
        <v>1</v>
      </c>
      <c r="AB493" s="100">
        <f t="array" ref="AB493">IF($AA493,MEDIAN(IF(G1SelectionMask="x",IF(INDEX(RawDataRefData,$E493,0)&gt;0,INDEX(RawDataRefData,$E493,0)),"")),"")</f>
        <v>2</v>
      </c>
      <c r="AC493" s="100">
        <f t="array" ref="AC493">IF($AA493,QUARTILE(IF(G1SelectionMask="x",IF(INDEX(RawDataRefData,$E493,0)&gt;0,INDEX(RawDataRefData,$E493,0)),""),1),"")</f>
        <v>1.5</v>
      </c>
      <c r="AD493" s="100">
        <f t="array" ref="AD493">IF($AA493,QUARTILE(IF(G1SelectionMask="x",IF(INDEX(RawDataRefData,$E493,0)&gt;0,INDEX(RawDataRefData,$E493,0)),""),3),"")</f>
        <v>3</v>
      </c>
      <c r="AE493" s="100">
        <f t="array" ref="AE493">IF($AA493,MIN(IF(G1SelectionMask="x",IF(INDEX(RawDataRefData,$E493,0)&gt;0,INDEX(RawDataRefData,$E493,0)),"")),"")</f>
        <v>1</v>
      </c>
      <c r="AF493" s="100">
        <f t="array" ref="AF493">IF($AA493,MAX(IF(G1SelectionMask="x",IF(INDEX(RawDataRefData,$E493,0)&gt;0,INDEX(RawDataRefData,$E493,0)),"")),"")</f>
        <v>4</v>
      </c>
      <c r="AG493" s="100">
        <f t="shared" si="181"/>
        <v>2.2727272727272729</v>
      </c>
      <c r="AH493" s="100">
        <f t="array" ref="AH493">IF($AA493,STDEVA(IF(G1SelectionMask="x",IF(INDEX(RawDataRefData,$E493,0)&gt;0,INDEX(RawDataRefData,$E493,0)),"")),"")</f>
        <v>1.1037127426019047</v>
      </c>
      <c r="AI493" s="101" t="b">
        <f t="shared" si="182"/>
        <v>1</v>
      </c>
      <c r="AJ493" s="101">
        <f t="array" ref="AJ493">IF($AI493,MEDIAN(IF(G2SelectionMask="x",IF(INDEX(RawDataRefData,$E493,0)&gt;0,INDEX(RawDataRefData,$E493,0)),"")),"")</f>
        <v>2</v>
      </c>
      <c r="AK493" s="101">
        <f t="array" ref="AK493">IF($AI493,QUARTILE(IF(G2SelectionMask="x",IF(INDEX(RawDataRefData,$E493,0)&gt;0,INDEX(RawDataRefData,$E493,0)),""),1),"")</f>
        <v>2</v>
      </c>
      <c r="AL493" s="101">
        <f t="array" ref="AL493">IF($AI493,QUARTILE(IF(G2SelectionMask="x",IF(INDEX(RawDataRefData,$E493,0)&gt;0,INDEX(RawDataRefData,$E493,0)),""),3),"")</f>
        <v>3.5</v>
      </c>
      <c r="AM493" s="101">
        <f t="array" ref="AM493">IF($AI493,MIN(IF(G2SelectionMask="x",IF(INDEX(RawDataRefData,$E493,0)&gt;0,INDEX(RawDataRefData,$E493,0)),"")),"")</f>
        <v>1</v>
      </c>
      <c r="AN493" s="101">
        <f t="array" ref="AN493">IF($AI493,MAX(IF(G2SelectionMask="x",IF(INDEX(RawDataRefData,$E493,0)&gt;0,INDEX(RawDataRefData,$E493,0)),"")),"")</f>
        <v>4</v>
      </c>
      <c r="AO493" s="101">
        <f t="shared" si="184"/>
        <v>2.5454545454545454</v>
      </c>
      <c r="AP493" s="101">
        <f t="array" ref="AP493">IF($AI493,STDEVA(IF(G2SelectionMask="x",IF(INDEX(RawDataRefData,$E493,0)&gt;0,INDEX(RawDataRefData,$E493,0)),"")),"")</f>
        <v>1.1281521496355327</v>
      </c>
      <c r="AQ493" s="100" t="b">
        <f t="shared" si="185"/>
        <v>0</v>
      </c>
      <c r="AR493" s="100" t="str">
        <f t="array" ref="AR493">IF($AQ493,MEDIAN(IF(G3SelectionMask="x",IF(INDEX(RawDataRefData,$E493,0)&gt;0,INDEX(RawDataRefData,$E493,0)),"")),"")</f>
        <v/>
      </c>
      <c r="AS493" s="100" t="str">
        <f t="array" ref="AS493">IF($AQ493,QUARTILE(IF(G3SelectionMask="x",IF(INDEX(RawDataRefData,$E493,0)&gt;0,INDEX(RawDataRefData,$E493,0)),""),1),"")</f>
        <v/>
      </c>
      <c r="AT493" s="100" t="str">
        <f t="array" ref="AT493">IF($AQ493,QUARTILE(IF(G3SelectionMask="x",IF(INDEX(RawDataRefData,$E493,0)&gt;0,INDEX(RawDataRefData,$E493,0)),""),3),"")</f>
        <v/>
      </c>
      <c r="AU493" s="100" t="str">
        <f t="array" ref="AU493">IF($AQ493,MIN(IF(G3SelectionMask="x",IF(INDEX(RawDataRefData,$E493,0)&gt;0,INDEX(RawDataRefData,$E493,0)),"")),"")</f>
        <v/>
      </c>
      <c r="AV493" s="100" t="str">
        <f t="array" ref="AV493">IF($AQ493,MAX(IF(G3SelectionMask="x",IF(INDEX(RawDataRefData,$E493,0)&gt;0,INDEX(RawDataRefData,$E493,0)),"")),"")</f>
        <v/>
      </c>
      <c r="AW493" s="100" t="str">
        <f t="shared" si="186"/>
        <v/>
      </c>
      <c r="AX493" s="100" t="str">
        <f t="array" ref="AX493">IF($AQ493,STDEVA(IF(G3SelectionMask="x",IF(INDEX(RawDataRefData,$E493,0)&gt;0,INDEX(RawDataRefData,$E493,0)),"")),"")</f>
        <v/>
      </c>
      <c r="AY493" s="101" t="b">
        <f t="shared" si="187"/>
        <v>0</v>
      </c>
      <c r="AZ493" s="101" t="str">
        <f t="array" ref="AZ493">IF($AY493,MEDIAN(IF(G4SelectionMask="x",IF(INDEX(RawDataRefData,$E493,0)&gt;0,INDEX(RawDataRefData,$E493,0)),"")),"")</f>
        <v/>
      </c>
      <c r="BA493" s="101" t="str">
        <f t="array" ref="BA493">IF($AY493,QUARTILE(IF(G4SelectionMask="x",IF(INDEX(RawDataRefData,$E493,0)&gt;0,INDEX(RawDataRefData,$E493,0)),""),1),"")</f>
        <v/>
      </c>
      <c r="BB493" s="101" t="str">
        <f t="array" ref="BB493">IF($AY493,QUARTILE(IF(G4SelectionMask="x",IF(INDEX(RawDataRefData,$E493,0)&gt;0,INDEX(RawDataRefData,$E493,0)),""),3),"")</f>
        <v/>
      </c>
      <c r="BC493" s="101" t="str">
        <f t="array" ref="BC493">IF($AY493,MIN(IF(G4SelectionMask="x",IF(INDEX(RawDataRefData,$E493,0)&gt;0,INDEX(RawDataRefData,$E493,0)),"")),"")</f>
        <v/>
      </c>
      <c r="BD493" s="101" t="str">
        <f t="array" ref="BD493">IF($AY493,MAX(IF(G4SelectionMask="x",IF(INDEX(RawDataRefData,$E493,0)&gt;0,INDEX(RawDataRefData,$E493,0)),"")),"")</f>
        <v/>
      </c>
      <c r="BE493" s="101" t="str">
        <f t="shared" si="188"/>
        <v/>
      </c>
      <c r="BF493" s="101" t="str">
        <f t="array" ref="BF493">IF($AY493,STDEVA(IF(G4SelectionMask="x",IF(INDEX(RawDataRefData,$E493,0)&gt;0,INDEX(RawDataRefData,$E493,0)),"")),"")</f>
        <v/>
      </c>
      <c r="BG493" s="100" t="b">
        <f t="shared" si="189"/>
        <v>0</v>
      </c>
      <c r="BH493" s="100" t="str">
        <f t="array" ref="BH493">IF($BG493,MEDIAN(IF(G5SelectionMask="x",IF(INDEX(RawDataRefData,$E493,0)&gt;0,INDEX(RawDataRefData,$E493,0)),"")),"")</f>
        <v/>
      </c>
      <c r="BI493" s="100" t="str">
        <f t="array" ref="BI493">IF($BG493,QUARTILE(IF(G5SelectionMask="x",IF(INDEX(RawDataRefData,$E493,0)&gt;0,INDEX(RawDataRefData,$E493,0)),""),1),"")</f>
        <v/>
      </c>
      <c r="BJ493" s="100" t="str">
        <f t="array" ref="BJ493">IF($BG493,QUARTILE(IF(G5SelectionMask="x",IF(INDEX(RawDataRefData,$E493,0)&gt;0,INDEX(RawDataRefData,$E493,0)),""),3),"")</f>
        <v/>
      </c>
      <c r="BK493" s="100" t="str">
        <f t="array" ref="BK493">IF($BG493,MIN(IF(G5SelectionMask="x",IF(INDEX(RawDataRefData,$E493,0)&gt;0,INDEX(RawDataRefData,$E493,0)),"")),"")</f>
        <v/>
      </c>
      <c r="BL493" s="100" t="str">
        <f t="array" ref="BL493">IF($BG493,MAX(IF(G5SelectionMask="x",IF(INDEX(RawDataRefData,$E493,0)&gt;0,INDEX(RawDataRefData,$E493,0)),"")),"")</f>
        <v/>
      </c>
      <c r="BM493" s="100" t="str">
        <f t="shared" si="190"/>
        <v/>
      </c>
      <c r="BN493" s="103" t="str">
        <f t="array" ref="BN493">IF($BG493,STDEVA(IF(G5SelectionMask="x",IF(INDEX(RawDataRefData,$E493,0)&gt;0,INDEX(RawDataRefData,$E493,0)),"")),"")</f>
        <v/>
      </c>
      <c r="BO493" s="104"/>
      <c r="BP493" s="105">
        <v>3</v>
      </c>
      <c r="BQ493" s="105">
        <v>2</v>
      </c>
      <c r="BR493" s="105">
        <v>4</v>
      </c>
      <c r="BS493" s="105">
        <v>2</v>
      </c>
      <c r="BT493" s="105">
        <v>2</v>
      </c>
      <c r="BU493" s="105">
        <v>2</v>
      </c>
      <c r="BV493" s="105">
        <v>3</v>
      </c>
      <c r="BW493" s="105">
        <v>1</v>
      </c>
      <c r="BX493" s="105">
        <v>3</v>
      </c>
      <c r="BY493" s="105">
        <v>1</v>
      </c>
      <c r="BZ493" s="105">
        <v>1</v>
      </c>
      <c r="CA493" s="105">
        <v>4</v>
      </c>
      <c r="CB493" s="105">
        <v>2</v>
      </c>
      <c r="CC493" s="105">
        <v>3</v>
      </c>
      <c r="CD493" s="105">
        <v>4</v>
      </c>
    </row>
    <row r="494" spans="1:82" x14ac:dyDescent="0.2">
      <c r="A494" s="33">
        <f t="shared" si="191"/>
        <v>0</v>
      </c>
      <c r="B494" s="209"/>
      <c r="C494" s="193" t="s">
        <v>61</v>
      </c>
      <c r="D494" s="202" t="s">
        <v>62</v>
      </c>
      <c r="E494" s="72">
        <f t="shared" si="183"/>
        <v>485</v>
      </c>
      <c r="F494" s="9" t="s">
        <v>2004</v>
      </c>
      <c r="G494" s="9" t="s">
        <v>2811</v>
      </c>
      <c r="H494" s="9" t="s">
        <v>61</v>
      </c>
      <c r="I494" s="9" t="s">
        <v>62</v>
      </c>
      <c r="K494" s="100">
        <f t="shared" si="168"/>
        <v>2</v>
      </c>
      <c r="L494" s="100"/>
      <c r="M494" s="100"/>
      <c r="N494" s="100"/>
      <c r="O494" s="100"/>
      <c r="P494" s="101">
        <f t="shared" si="169"/>
        <v>3</v>
      </c>
      <c r="Q494" s="102">
        <f t="shared" si="170"/>
        <v>4</v>
      </c>
      <c r="R494" s="102">
        <f t="shared" si="171"/>
        <v>4</v>
      </c>
      <c r="S494" s="102">
        <f t="shared" si="172"/>
        <v>1</v>
      </c>
      <c r="T494" s="102">
        <f t="shared" si="173"/>
        <v>2</v>
      </c>
      <c r="U494" s="102">
        <f t="shared" si="174"/>
        <v>1</v>
      </c>
      <c r="V494" s="102">
        <f t="shared" si="175"/>
        <v>2</v>
      </c>
      <c r="W494" s="102">
        <f t="shared" si="176"/>
        <v>4</v>
      </c>
      <c r="X494" s="102">
        <f t="shared" si="177"/>
        <v>4</v>
      </c>
      <c r="Y494" s="102">
        <f t="shared" si="178"/>
        <v>1</v>
      </c>
      <c r="Z494" s="102">
        <f t="shared" si="179"/>
        <v>1</v>
      </c>
      <c r="AA494" s="100" t="b">
        <f t="shared" si="180"/>
        <v>1</v>
      </c>
      <c r="AB494" s="100">
        <f t="array" ref="AB494">IF($AA494,MEDIAN(IF(G1SelectionMask="x",IF(INDEX(RawDataRefData,$E494,0)&gt;0,INDEX(RawDataRefData,$E494,0)),"")),"")</f>
        <v>2</v>
      </c>
      <c r="AC494" s="100">
        <f t="array" ref="AC494">IF($AA494,QUARTILE(IF(G1SelectionMask="x",IF(INDEX(RawDataRefData,$E494,0)&gt;0,INDEX(RawDataRefData,$E494,0)),""),1),"")</f>
        <v>1</v>
      </c>
      <c r="AD494" s="100">
        <f t="array" ref="AD494">IF($AA494,QUARTILE(IF(G1SelectionMask="x",IF(INDEX(RawDataRefData,$E494,0)&gt;0,INDEX(RawDataRefData,$E494,0)),""),3),"")</f>
        <v>4</v>
      </c>
      <c r="AE494" s="100">
        <f t="array" ref="AE494">IF($AA494,MIN(IF(G1SelectionMask="x",IF(INDEX(RawDataRefData,$E494,0)&gt;0,INDEX(RawDataRefData,$E494,0)),"")),"")</f>
        <v>1</v>
      </c>
      <c r="AF494" s="100">
        <f t="array" ref="AF494">IF($AA494,MAX(IF(G1SelectionMask="x",IF(INDEX(RawDataRefData,$E494,0)&gt;0,INDEX(RawDataRefData,$E494,0)),"")),"")</f>
        <v>4</v>
      </c>
      <c r="AG494" s="100">
        <f t="shared" si="181"/>
        <v>2.4545454545454546</v>
      </c>
      <c r="AH494" s="100">
        <f t="array" ref="AH494">IF($AA494,STDEVA(IF(G1SelectionMask="x",IF(INDEX(RawDataRefData,$E494,0)&gt;0,INDEX(RawDataRefData,$E494,0)),"")),"")</f>
        <v>1.3684762594679067</v>
      </c>
      <c r="AI494" s="101" t="b">
        <f t="shared" si="182"/>
        <v>1</v>
      </c>
      <c r="AJ494" s="101">
        <f t="array" ref="AJ494">IF($AI494,MEDIAN(IF(G2SelectionMask="x",IF(INDEX(RawDataRefData,$E494,0)&gt;0,INDEX(RawDataRefData,$E494,0)),"")),"")</f>
        <v>2</v>
      </c>
      <c r="AK494" s="101">
        <f t="array" ref="AK494">IF($AI494,QUARTILE(IF(G2SelectionMask="x",IF(INDEX(RawDataRefData,$E494,0)&gt;0,INDEX(RawDataRefData,$E494,0)),""),1),"")</f>
        <v>1</v>
      </c>
      <c r="AL494" s="101">
        <f t="array" ref="AL494">IF($AI494,QUARTILE(IF(G2SelectionMask="x",IF(INDEX(RawDataRefData,$E494,0)&gt;0,INDEX(RawDataRefData,$E494,0)),""),3),"")</f>
        <v>3.5</v>
      </c>
      <c r="AM494" s="101">
        <f t="array" ref="AM494">IF($AI494,MIN(IF(G2SelectionMask="x",IF(INDEX(RawDataRefData,$E494,0)&gt;0,INDEX(RawDataRefData,$E494,0)),"")),"")</f>
        <v>1</v>
      </c>
      <c r="AN494" s="101">
        <f t="array" ref="AN494">IF($AI494,MAX(IF(G2SelectionMask="x",IF(INDEX(RawDataRefData,$E494,0)&gt;0,INDEX(RawDataRefData,$E494,0)),"")),"")</f>
        <v>4</v>
      </c>
      <c r="AO494" s="101">
        <f t="shared" si="184"/>
        <v>2.2727272727272729</v>
      </c>
      <c r="AP494" s="101">
        <f t="array" ref="AP494">IF($AI494,STDEVA(IF(G2SelectionMask="x",IF(INDEX(RawDataRefData,$E494,0)&gt;0,INDEX(RawDataRefData,$E494,0)),"")),"")</f>
        <v>1.2720777563426766</v>
      </c>
      <c r="AQ494" s="100" t="b">
        <f t="shared" si="185"/>
        <v>0</v>
      </c>
      <c r="AR494" s="100" t="str">
        <f t="array" ref="AR494">IF($AQ494,MEDIAN(IF(G3SelectionMask="x",IF(INDEX(RawDataRefData,$E494,0)&gt;0,INDEX(RawDataRefData,$E494,0)),"")),"")</f>
        <v/>
      </c>
      <c r="AS494" s="100" t="str">
        <f t="array" ref="AS494">IF($AQ494,QUARTILE(IF(G3SelectionMask="x",IF(INDEX(RawDataRefData,$E494,0)&gt;0,INDEX(RawDataRefData,$E494,0)),""),1),"")</f>
        <v/>
      </c>
      <c r="AT494" s="100" t="str">
        <f t="array" ref="AT494">IF($AQ494,QUARTILE(IF(G3SelectionMask="x",IF(INDEX(RawDataRefData,$E494,0)&gt;0,INDEX(RawDataRefData,$E494,0)),""),3),"")</f>
        <v/>
      </c>
      <c r="AU494" s="100" t="str">
        <f t="array" ref="AU494">IF($AQ494,MIN(IF(G3SelectionMask="x",IF(INDEX(RawDataRefData,$E494,0)&gt;0,INDEX(RawDataRefData,$E494,0)),"")),"")</f>
        <v/>
      </c>
      <c r="AV494" s="100" t="str">
        <f t="array" ref="AV494">IF($AQ494,MAX(IF(G3SelectionMask="x",IF(INDEX(RawDataRefData,$E494,0)&gt;0,INDEX(RawDataRefData,$E494,0)),"")),"")</f>
        <v/>
      </c>
      <c r="AW494" s="100" t="str">
        <f t="shared" si="186"/>
        <v/>
      </c>
      <c r="AX494" s="100" t="str">
        <f t="array" ref="AX494">IF($AQ494,STDEVA(IF(G3SelectionMask="x",IF(INDEX(RawDataRefData,$E494,0)&gt;0,INDEX(RawDataRefData,$E494,0)),"")),"")</f>
        <v/>
      </c>
      <c r="AY494" s="101" t="b">
        <f t="shared" si="187"/>
        <v>0</v>
      </c>
      <c r="AZ494" s="101" t="str">
        <f t="array" ref="AZ494">IF($AY494,MEDIAN(IF(G4SelectionMask="x",IF(INDEX(RawDataRefData,$E494,0)&gt;0,INDEX(RawDataRefData,$E494,0)),"")),"")</f>
        <v/>
      </c>
      <c r="BA494" s="101" t="str">
        <f t="array" ref="BA494">IF($AY494,QUARTILE(IF(G4SelectionMask="x",IF(INDEX(RawDataRefData,$E494,0)&gt;0,INDEX(RawDataRefData,$E494,0)),""),1),"")</f>
        <v/>
      </c>
      <c r="BB494" s="101" t="str">
        <f t="array" ref="BB494">IF($AY494,QUARTILE(IF(G4SelectionMask="x",IF(INDEX(RawDataRefData,$E494,0)&gt;0,INDEX(RawDataRefData,$E494,0)),""),3),"")</f>
        <v/>
      </c>
      <c r="BC494" s="101" t="str">
        <f t="array" ref="BC494">IF($AY494,MIN(IF(G4SelectionMask="x",IF(INDEX(RawDataRefData,$E494,0)&gt;0,INDEX(RawDataRefData,$E494,0)),"")),"")</f>
        <v/>
      </c>
      <c r="BD494" s="101" t="str">
        <f t="array" ref="BD494">IF($AY494,MAX(IF(G4SelectionMask="x",IF(INDEX(RawDataRefData,$E494,0)&gt;0,INDEX(RawDataRefData,$E494,0)),"")),"")</f>
        <v/>
      </c>
      <c r="BE494" s="101" t="str">
        <f t="shared" si="188"/>
        <v/>
      </c>
      <c r="BF494" s="101" t="str">
        <f t="array" ref="BF494">IF($AY494,STDEVA(IF(G4SelectionMask="x",IF(INDEX(RawDataRefData,$E494,0)&gt;0,INDEX(RawDataRefData,$E494,0)),"")),"")</f>
        <v/>
      </c>
      <c r="BG494" s="100" t="b">
        <f t="shared" si="189"/>
        <v>0</v>
      </c>
      <c r="BH494" s="100" t="str">
        <f t="array" ref="BH494">IF($BG494,MEDIAN(IF(G5SelectionMask="x",IF(INDEX(RawDataRefData,$E494,0)&gt;0,INDEX(RawDataRefData,$E494,0)),"")),"")</f>
        <v/>
      </c>
      <c r="BI494" s="100" t="str">
        <f t="array" ref="BI494">IF($BG494,QUARTILE(IF(G5SelectionMask="x",IF(INDEX(RawDataRefData,$E494,0)&gt;0,INDEX(RawDataRefData,$E494,0)),""),1),"")</f>
        <v/>
      </c>
      <c r="BJ494" s="100" t="str">
        <f t="array" ref="BJ494">IF($BG494,QUARTILE(IF(G5SelectionMask="x",IF(INDEX(RawDataRefData,$E494,0)&gt;0,INDEX(RawDataRefData,$E494,0)),""),3),"")</f>
        <v/>
      </c>
      <c r="BK494" s="100" t="str">
        <f t="array" ref="BK494">IF($BG494,MIN(IF(G5SelectionMask="x",IF(INDEX(RawDataRefData,$E494,0)&gt;0,INDEX(RawDataRefData,$E494,0)),"")),"")</f>
        <v/>
      </c>
      <c r="BL494" s="100" t="str">
        <f t="array" ref="BL494">IF($BG494,MAX(IF(G5SelectionMask="x",IF(INDEX(RawDataRefData,$E494,0)&gt;0,INDEX(RawDataRefData,$E494,0)),"")),"")</f>
        <v/>
      </c>
      <c r="BM494" s="100" t="str">
        <f t="shared" si="190"/>
        <v/>
      </c>
      <c r="BN494" s="103" t="str">
        <f t="array" ref="BN494">IF($BG494,STDEVA(IF(G5SelectionMask="x",IF(INDEX(RawDataRefData,$E494,0)&gt;0,INDEX(RawDataRefData,$E494,0)),"")),"")</f>
        <v/>
      </c>
      <c r="BO494" s="104"/>
      <c r="BP494" s="105">
        <v>2</v>
      </c>
      <c r="BQ494" s="105">
        <v>3</v>
      </c>
      <c r="BR494" s="105">
        <v>4</v>
      </c>
      <c r="BS494" s="105">
        <v>4</v>
      </c>
      <c r="BT494" s="105">
        <v>1</v>
      </c>
      <c r="BU494" s="105">
        <v>2</v>
      </c>
      <c r="BV494" s="105">
        <v>1</v>
      </c>
      <c r="BW494" s="105">
        <v>2</v>
      </c>
      <c r="BX494" s="105">
        <v>4</v>
      </c>
      <c r="BY494" s="105">
        <v>4</v>
      </c>
      <c r="BZ494" s="105">
        <v>1</v>
      </c>
      <c r="CA494" s="105">
        <v>1</v>
      </c>
      <c r="CB494" s="105">
        <v>2</v>
      </c>
      <c r="CC494" s="105">
        <v>4</v>
      </c>
      <c r="CD494" s="105">
        <v>1</v>
      </c>
    </row>
    <row r="495" spans="1:82" x14ac:dyDescent="0.2">
      <c r="A495" s="33">
        <f t="shared" si="191"/>
        <v>0</v>
      </c>
      <c r="B495" s="209"/>
      <c r="C495" s="194"/>
      <c r="D495" s="203"/>
      <c r="E495" s="72">
        <f t="shared" si="183"/>
        <v>486</v>
      </c>
      <c r="F495" s="9" t="s">
        <v>2005</v>
      </c>
      <c r="G495" s="9" t="s">
        <v>2812</v>
      </c>
      <c r="H495" s="9" t="s">
        <v>61</v>
      </c>
      <c r="I495" s="9" t="s">
        <v>62</v>
      </c>
      <c r="K495" s="100">
        <f t="shared" si="168"/>
        <v>4</v>
      </c>
      <c r="L495" s="100"/>
      <c r="M495" s="100"/>
      <c r="N495" s="100"/>
      <c r="O495" s="100"/>
      <c r="P495" s="101">
        <f t="shared" si="169"/>
        <v>3</v>
      </c>
      <c r="Q495" s="102">
        <f t="shared" si="170"/>
        <v>2</v>
      </c>
      <c r="R495" s="102">
        <f t="shared" si="171"/>
        <v>2</v>
      </c>
      <c r="S495" s="102">
        <f t="shared" si="172"/>
        <v>2</v>
      </c>
      <c r="T495" s="102">
        <f t="shared" si="173"/>
        <v>2</v>
      </c>
      <c r="U495" s="102">
        <f t="shared" si="174"/>
        <v>4</v>
      </c>
      <c r="V495" s="102">
        <f t="shared" si="175"/>
        <v>4</v>
      </c>
      <c r="W495" s="102">
        <f t="shared" si="176"/>
        <v>1</v>
      </c>
      <c r="X495" s="102">
        <f t="shared" si="177"/>
        <v>1</v>
      </c>
      <c r="Y495" s="102">
        <f t="shared" si="178"/>
        <v>4</v>
      </c>
      <c r="Z495" s="102">
        <f t="shared" si="179"/>
        <v>3</v>
      </c>
      <c r="AA495" s="100" t="b">
        <f t="shared" si="180"/>
        <v>1</v>
      </c>
      <c r="AB495" s="100">
        <f t="array" ref="AB495">IF($AA495,MEDIAN(IF(G1SelectionMask="x",IF(INDEX(RawDataRefData,$E495,0)&gt;0,INDEX(RawDataRefData,$E495,0)),"")),"")</f>
        <v>2</v>
      </c>
      <c r="AC495" s="100">
        <f t="array" ref="AC495">IF($AA495,QUARTILE(IF(G1SelectionMask="x",IF(INDEX(RawDataRefData,$E495,0)&gt;0,INDEX(RawDataRefData,$E495,0)),""),1),"")</f>
        <v>2</v>
      </c>
      <c r="AD495" s="100">
        <f t="array" ref="AD495">IF($AA495,QUARTILE(IF(G1SelectionMask="x",IF(INDEX(RawDataRefData,$E495,0)&gt;0,INDEX(RawDataRefData,$E495,0)),""),3),"")</f>
        <v>3.5</v>
      </c>
      <c r="AE495" s="100">
        <f t="array" ref="AE495">IF($AA495,MIN(IF(G1SelectionMask="x",IF(INDEX(RawDataRefData,$E495,0)&gt;0,INDEX(RawDataRefData,$E495,0)),"")),"")</f>
        <v>1</v>
      </c>
      <c r="AF495" s="100">
        <f t="array" ref="AF495">IF($AA495,MAX(IF(G1SelectionMask="x",IF(INDEX(RawDataRefData,$E495,0)&gt;0,INDEX(RawDataRefData,$E495,0)),"")),"")</f>
        <v>4</v>
      </c>
      <c r="AG495" s="100">
        <f t="shared" si="181"/>
        <v>2.5454545454545454</v>
      </c>
      <c r="AH495" s="100">
        <f t="array" ref="AH495">IF($AA495,STDEVA(IF(G1SelectionMask="x",IF(INDEX(RawDataRefData,$E495,0)&gt;0,INDEX(RawDataRefData,$E495,0)),"")),"")</f>
        <v>1.1281521496355327</v>
      </c>
      <c r="AI495" s="101" t="b">
        <f t="shared" si="182"/>
        <v>1</v>
      </c>
      <c r="AJ495" s="101">
        <f t="array" ref="AJ495">IF($AI495,MEDIAN(IF(G2SelectionMask="x",IF(INDEX(RawDataRefData,$E495,0)&gt;0,INDEX(RawDataRefData,$E495,0)),"")),"")</f>
        <v>2</v>
      </c>
      <c r="AK495" s="101">
        <f t="array" ref="AK495">IF($AI495,QUARTILE(IF(G2SelectionMask="x",IF(INDEX(RawDataRefData,$E495,0)&gt;0,INDEX(RawDataRefData,$E495,0)),""),1),"")</f>
        <v>1.5</v>
      </c>
      <c r="AL495" s="101">
        <f t="array" ref="AL495">IF($AI495,QUARTILE(IF(G2SelectionMask="x",IF(INDEX(RawDataRefData,$E495,0)&gt;0,INDEX(RawDataRefData,$E495,0)),""),3),"")</f>
        <v>3</v>
      </c>
      <c r="AM495" s="101">
        <f t="array" ref="AM495">IF($AI495,MIN(IF(G2SelectionMask="x",IF(INDEX(RawDataRefData,$E495,0)&gt;0,INDEX(RawDataRefData,$E495,0)),"")),"")</f>
        <v>1</v>
      </c>
      <c r="AN495" s="101">
        <f t="array" ref="AN495">IF($AI495,MAX(IF(G2SelectionMask="x",IF(INDEX(RawDataRefData,$E495,0)&gt;0,INDEX(RawDataRefData,$E495,0)),"")),"")</f>
        <v>4</v>
      </c>
      <c r="AO495" s="101">
        <f t="shared" si="184"/>
        <v>2.3636363636363638</v>
      </c>
      <c r="AP495" s="101">
        <f t="array" ref="AP495">IF($AI495,STDEVA(IF(G2SelectionMask="x",IF(INDEX(RawDataRefData,$E495,0)&gt;0,INDEX(RawDataRefData,$E495,0)),"")),"")</f>
        <v>1.1200649331826502</v>
      </c>
      <c r="AQ495" s="100" t="b">
        <f t="shared" si="185"/>
        <v>0</v>
      </c>
      <c r="AR495" s="100" t="str">
        <f t="array" ref="AR495">IF($AQ495,MEDIAN(IF(G3SelectionMask="x",IF(INDEX(RawDataRefData,$E495,0)&gt;0,INDEX(RawDataRefData,$E495,0)),"")),"")</f>
        <v/>
      </c>
      <c r="AS495" s="100" t="str">
        <f t="array" ref="AS495">IF($AQ495,QUARTILE(IF(G3SelectionMask="x",IF(INDEX(RawDataRefData,$E495,0)&gt;0,INDEX(RawDataRefData,$E495,0)),""),1),"")</f>
        <v/>
      </c>
      <c r="AT495" s="100" t="str">
        <f t="array" ref="AT495">IF($AQ495,QUARTILE(IF(G3SelectionMask="x",IF(INDEX(RawDataRefData,$E495,0)&gt;0,INDEX(RawDataRefData,$E495,0)),""),3),"")</f>
        <v/>
      </c>
      <c r="AU495" s="100" t="str">
        <f t="array" ref="AU495">IF($AQ495,MIN(IF(G3SelectionMask="x",IF(INDEX(RawDataRefData,$E495,0)&gt;0,INDEX(RawDataRefData,$E495,0)),"")),"")</f>
        <v/>
      </c>
      <c r="AV495" s="100" t="str">
        <f t="array" ref="AV495">IF($AQ495,MAX(IF(G3SelectionMask="x",IF(INDEX(RawDataRefData,$E495,0)&gt;0,INDEX(RawDataRefData,$E495,0)),"")),"")</f>
        <v/>
      </c>
      <c r="AW495" s="100" t="str">
        <f t="shared" si="186"/>
        <v/>
      </c>
      <c r="AX495" s="100" t="str">
        <f t="array" ref="AX495">IF($AQ495,STDEVA(IF(G3SelectionMask="x",IF(INDEX(RawDataRefData,$E495,0)&gt;0,INDEX(RawDataRefData,$E495,0)),"")),"")</f>
        <v/>
      </c>
      <c r="AY495" s="101" t="b">
        <f t="shared" si="187"/>
        <v>0</v>
      </c>
      <c r="AZ495" s="101" t="str">
        <f t="array" ref="AZ495">IF($AY495,MEDIAN(IF(G4SelectionMask="x",IF(INDEX(RawDataRefData,$E495,0)&gt;0,INDEX(RawDataRefData,$E495,0)),"")),"")</f>
        <v/>
      </c>
      <c r="BA495" s="101" t="str">
        <f t="array" ref="BA495">IF($AY495,QUARTILE(IF(G4SelectionMask="x",IF(INDEX(RawDataRefData,$E495,0)&gt;0,INDEX(RawDataRefData,$E495,0)),""),1),"")</f>
        <v/>
      </c>
      <c r="BB495" s="101" t="str">
        <f t="array" ref="BB495">IF($AY495,QUARTILE(IF(G4SelectionMask="x",IF(INDEX(RawDataRefData,$E495,0)&gt;0,INDEX(RawDataRefData,$E495,0)),""),3),"")</f>
        <v/>
      </c>
      <c r="BC495" s="101" t="str">
        <f t="array" ref="BC495">IF($AY495,MIN(IF(G4SelectionMask="x",IF(INDEX(RawDataRefData,$E495,0)&gt;0,INDEX(RawDataRefData,$E495,0)),"")),"")</f>
        <v/>
      </c>
      <c r="BD495" s="101" t="str">
        <f t="array" ref="BD495">IF($AY495,MAX(IF(G4SelectionMask="x",IF(INDEX(RawDataRefData,$E495,0)&gt;0,INDEX(RawDataRefData,$E495,0)),"")),"")</f>
        <v/>
      </c>
      <c r="BE495" s="101" t="str">
        <f t="shared" si="188"/>
        <v/>
      </c>
      <c r="BF495" s="101" t="str">
        <f t="array" ref="BF495">IF($AY495,STDEVA(IF(G4SelectionMask="x",IF(INDEX(RawDataRefData,$E495,0)&gt;0,INDEX(RawDataRefData,$E495,0)),"")),"")</f>
        <v/>
      </c>
      <c r="BG495" s="100" t="b">
        <f t="shared" si="189"/>
        <v>0</v>
      </c>
      <c r="BH495" s="100" t="str">
        <f t="array" ref="BH495">IF($BG495,MEDIAN(IF(G5SelectionMask="x",IF(INDEX(RawDataRefData,$E495,0)&gt;0,INDEX(RawDataRefData,$E495,0)),"")),"")</f>
        <v/>
      </c>
      <c r="BI495" s="100" t="str">
        <f t="array" ref="BI495">IF($BG495,QUARTILE(IF(G5SelectionMask="x",IF(INDEX(RawDataRefData,$E495,0)&gt;0,INDEX(RawDataRefData,$E495,0)),""),1),"")</f>
        <v/>
      </c>
      <c r="BJ495" s="100" t="str">
        <f t="array" ref="BJ495">IF($BG495,QUARTILE(IF(G5SelectionMask="x",IF(INDEX(RawDataRefData,$E495,0)&gt;0,INDEX(RawDataRefData,$E495,0)),""),3),"")</f>
        <v/>
      </c>
      <c r="BK495" s="100" t="str">
        <f t="array" ref="BK495">IF($BG495,MIN(IF(G5SelectionMask="x",IF(INDEX(RawDataRefData,$E495,0)&gt;0,INDEX(RawDataRefData,$E495,0)),"")),"")</f>
        <v/>
      </c>
      <c r="BL495" s="100" t="str">
        <f t="array" ref="BL495">IF($BG495,MAX(IF(G5SelectionMask="x",IF(INDEX(RawDataRefData,$E495,0)&gt;0,INDEX(RawDataRefData,$E495,0)),"")),"")</f>
        <v/>
      </c>
      <c r="BM495" s="100" t="str">
        <f t="shared" si="190"/>
        <v/>
      </c>
      <c r="BN495" s="103" t="str">
        <f t="array" ref="BN495">IF($BG495,STDEVA(IF(G5SelectionMask="x",IF(INDEX(RawDataRefData,$E495,0)&gt;0,INDEX(RawDataRefData,$E495,0)),"")),"")</f>
        <v/>
      </c>
      <c r="BO495" s="104"/>
      <c r="BP495" s="105">
        <v>4</v>
      </c>
      <c r="BQ495" s="105">
        <v>3</v>
      </c>
      <c r="BR495" s="105">
        <v>2</v>
      </c>
      <c r="BS495" s="105">
        <v>2</v>
      </c>
      <c r="BT495" s="105">
        <v>2</v>
      </c>
      <c r="BU495" s="105">
        <v>2</v>
      </c>
      <c r="BV495" s="105">
        <v>4</v>
      </c>
      <c r="BW495" s="105">
        <v>4</v>
      </c>
      <c r="BX495" s="105">
        <v>1</v>
      </c>
      <c r="BY495" s="105">
        <v>1</v>
      </c>
      <c r="BZ495" s="105">
        <v>4</v>
      </c>
      <c r="CA495" s="105">
        <v>3</v>
      </c>
      <c r="CB495" s="105">
        <v>1</v>
      </c>
      <c r="CC495" s="105">
        <v>3</v>
      </c>
      <c r="CD495" s="105">
        <v>1</v>
      </c>
    </row>
    <row r="496" spans="1:82" x14ac:dyDescent="0.2">
      <c r="A496" s="33">
        <f t="shared" si="191"/>
        <v>0</v>
      </c>
      <c r="B496" s="209"/>
      <c r="C496" s="194"/>
      <c r="D496" s="203"/>
      <c r="E496" s="72">
        <f t="shared" si="183"/>
        <v>487</v>
      </c>
      <c r="F496" s="9" t="s">
        <v>2006</v>
      </c>
      <c r="G496" s="9" t="s">
        <v>2805</v>
      </c>
      <c r="H496" s="9" t="s">
        <v>61</v>
      </c>
      <c r="I496" s="9" t="s">
        <v>62</v>
      </c>
      <c r="K496" s="100">
        <f t="shared" si="168"/>
        <v>3</v>
      </c>
      <c r="L496" s="100"/>
      <c r="M496" s="100"/>
      <c r="N496" s="100"/>
      <c r="O496" s="100"/>
      <c r="P496" s="101">
        <f t="shared" si="169"/>
        <v>4</v>
      </c>
      <c r="Q496" s="102">
        <f t="shared" si="170"/>
        <v>3</v>
      </c>
      <c r="R496" s="102">
        <f t="shared" si="171"/>
        <v>2</v>
      </c>
      <c r="S496" s="102">
        <f t="shared" si="172"/>
        <v>3</v>
      </c>
      <c r="T496" s="102">
        <f t="shared" si="173"/>
        <v>1</v>
      </c>
      <c r="U496" s="102">
        <f t="shared" si="174"/>
        <v>3</v>
      </c>
      <c r="V496" s="102">
        <f t="shared" si="175"/>
        <v>2</v>
      </c>
      <c r="W496" s="102">
        <f t="shared" si="176"/>
        <v>4</v>
      </c>
      <c r="X496" s="102">
        <f t="shared" si="177"/>
        <v>2</v>
      </c>
      <c r="Y496" s="102">
        <f t="shared" si="178"/>
        <v>2</v>
      </c>
      <c r="Z496" s="102">
        <f t="shared" si="179"/>
        <v>4</v>
      </c>
      <c r="AA496" s="100" t="b">
        <f t="shared" si="180"/>
        <v>1</v>
      </c>
      <c r="AB496" s="100">
        <f t="array" ref="AB496">IF($AA496,MEDIAN(IF(G1SelectionMask="x",IF(INDEX(RawDataRefData,$E496,0)&gt;0,INDEX(RawDataRefData,$E496,0)),"")),"")</f>
        <v>3</v>
      </c>
      <c r="AC496" s="100">
        <f t="array" ref="AC496">IF($AA496,QUARTILE(IF(G1SelectionMask="x",IF(INDEX(RawDataRefData,$E496,0)&gt;0,INDEX(RawDataRefData,$E496,0)),""),1),"")</f>
        <v>2</v>
      </c>
      <c r="AD496" s="100">
        <f t="array" ref="AD496">IF($AA496,QUARTILE(IF(G1SelectionMask="x",IF(INDEX(RawDataRefData,$E496,0)&gt;0,INDEX(RawDataRefData,$E496,0)),""),3),"")</f>
        <v>3.5</v>
      </c>
      <c r="AE496" s="100">
        <f t="array" ref="AE496">IF($AA496,MIN(IF(G1SelectionMask="x",IF(INDEX(RawDataRefData,$E496,0)&gt;0,INDEX(RawDataRefData,$E496,0)),"")),"")</f>
        <v>1</v>
      </c>
      <c r="AF496" s="100">
        <f t="array" ref="AF496">IF($AA496,MAX(IF(G1SelectionMask="x",IF(INDEX(RawDataRefData,$E496,0)&gt;0,INDEX(RawDataRefData,$E496,0)),"")),"")</f>
        <v>4</v>
      </c>
      <c r="AG496" s="100">
        <f t="shared" si="181"/>
        <v>2.7272727272727271</v>
      </c>
      <c r="AH496" s="100">
        <f t="array" ref="AH496">IF($AA496,STDEVA(IF(G1SelectionMask="x",IF(INDEX(RawDataRefData,$E496,0)&gt;0,INDEX(RawDataRefData,$E496,0)),"")),"")</f>
        <v>1.0090499582190262</v>
      </c>
      <c r="AI496" s="101" t="b">
        <f t="shared" si="182"/>
        <v>1</v>
      </c>
      <c r="AJ496" s="101">
        <f t="array" ref="AJ496">IF($AI496,MEDIAN(IF(G2SelectionMask="x",IF(INDEX(RawDataRefData,$E496,0)&gt;0,INDEX(RawDataRefData,$E496,0)),"")),"")</f>
        <v>3</v>
      </c>
      <c r="AK496" s="101">
        <f t="array" ref="AK496">IF($AI496,QUARTILE(IF(G2SelectionMask="x",IF(INDEX(RawDataRefData,$E496,0)&gt;0,INDEX(RawDataRefData,$E496,0)),""),1),"")</f>
        <v>2</v>
      </c>
      <c r="AL496" s="101">
        <f t="array" ref="AL496">IF($AI496,QUARTILE(IF(G2SelectionMask="x",IF(INDEX(RawDataRefData,$E496,0)&gt;0,INDEX(RawDataRefData,$E496,0)),""),3),"")</f>
        <v>4</v>
      </c>
      <c r="AM496" s="101">
        <f t="array" ref="AM496">IF($AI496,MIN(IF(G2SelectionMask="x",IF(INDEX(RawDataRefData,$E496,0)&gt;0,INDEX(RawDataRefData,$E496,0)),"")),"")</f>
        <v>1</v>
      </c>
      <c r="AN496" s="101">
        <f t="array" ref="AN496">IF($AI496,MAX(IF(G2SelectionMask="x",IF(INDEX(RawDataRefData,$E496,0)&gt;0,INDEX(RawDataRefData,$E496,0)),"")),"")</f>
        <v>4</v>
      </c>
      <c r="AO496" s="101">
        <f t="shared" si="184"/>
        <v>2.9090909090909092</v>
      </c>
      <c r="AP496" s="101">
        <f t="array" ref="AP496">IF($AI496,STDEVA(IF(G2SelectionMask="x",IF(INDEX(RawDataRefData,$E496,0)&gt;0,INDEX(RawDataRefData,$E496,0)),"")),"")</f>
        <v>1.0444659357341868</v>
      </c>
      <c r="AQ496" s="100" t="b">
        <f t="shared" si="185"/>
        <v>0</v>
      </c>
      <c r="AR496" s="100" t="str">
        <f t="array" ref="AR496">IF($AQ496,MEDIAN(IF(G3SelectionMask="x",IF(INDEX(RawDataRefData,$E496,0)&gt;0,INDEX(RawDataRefData,$E496,0)),"")),"")</f>
        <v/>
      </c>
      <c r="AS496" s="100" t="str">
        <f t="array" ref="AS496">IF($AQ496,QUARTILE(IF(G3SelectionMask="x",IF(INDEX(RawDataRefData,$E496,0)&gt;0,INDEX(RawDataRefData,$E496,0)),""),1),"")</f>
        <v/>
      </c>
      <c r="AT496" s="100" t="str">
        <f t="array" ref="AT496">IF($AQ496,QUARTILE(IF(G3SelectionMask="x",IF(INDEX(RawDataRefData,$E496,0)&gt;0,INDEX(RawDataRefData,$E496,0)),""),3),"")</f>
        <v/>
      </c>
      <c r="AU496" s="100" t="str">
        <f t="array" ref="AU496">IF($AQ496,MIN(IF(G3SelectionMask="x",IF(INDEX(RawDataRefData,$E496,0)&gt;0,INDEX(RawDataRefData,$E496,0)),"")),"")</f>
        <v/>
      </c>
      <c r="AV496" s="100" t="str">
        <f t="array" ref="AV496">IF($AQ496,MAX(IF(G3SelectionMask="x",IF(INDEX(RawDataRefData,$E496,0)&gt;0,INDEX(RawDataRefData,$E496,0)),"")),"")</f>
        <v/>
      </c>
      <c r="AW496" s="100" t="str">
        <f t="shared" si="186"/>
        <v/>
      </c>
      <c r="AX496" s="100" t="str">
        <f t="array" ref="AX496">IF($AQ496,STDEVA(IF(G3SelectionMask="x",IF(INDEX(RawDataRefData,$E496,0)&gt;0,INDEX(RawDataRefData,$E496,0)),"")),"")</f>
        <v/>
      </c>
      <c r="AY496" s="101" t="b">
        <f t="shared" si="187"/>
        <v>0</v>
      </c>
      <c r="AZ496" s="101" t="str">
        <f t="array" ref="AZ496">IF($AY496,MEDIAN(IF(G4SelectionMask="x",IF(INDEX(RawDataRefData,$E496,0)&gt;0,INDEX(RawDataRefData,$E496,0)),"")),"")</f>
        <v/>
      </c>
      <c r="BA496" s="101" t="str">
        <f t="array" ref="BA496">IF($AY496,QUARTILE(IF(G4SelectionMask="x",IF(INDEX(RawDataRefData,$E496,0)&gt;0,INDEX(RawDataRefData,$E496,0)),""),1),"")</f>
        <v/>
      </c>
      <c r="BB496" s="101" t="str">
        <f t="array" ref="BB496">IF($AY496,QUARTILE(IF(G4SelectionMask="x",IF(INDEX(RawDataRefData,$E496,0)&gt;0,INDEX(RawDataRefData,$E496,0)),""),3),"")</f>
        <v/>
      </c>
      <c r="BC496" s="101" t="str">
        <f t="array" ref="BC496">IF($AY496,MIN(IF(G4SelectionMask="x",IF(INDEX(RawDataRefData,$E496,0)&gt;0,INDEX(RawDataRefData,$E496,0)),"")),"")</f>
        <v/>
      </c>
      <c r="BD496" s="101" t="str">
        <f t="array" ref="BD496">IF($AY496,MAX(IF(G4SelectionMask="x",IF(INDEX(RawDataRefData,$E496,0)&gt;0,INDEX(RawDataRefData,$E496,0)),"")),"")</f>
        <v/>
      </c>
      <c r="BE496" s="101" t="str">
        <f t="shared" si="188"/>
        <v/>
      </c>
      <c r="BF496" s="101" t="str">
        <f t="array" ref="BF496">IF($AY496,STDEVA(IF(G4SelectionMask="x",IF(INDEX(RawDataRefData,$E496,0)&gt;0,INDEX(RawDataRefData,$E496,0)),"")),"")</f>
        <v/>
      </c>
      <c r="BG496" s="100" t="b">
        <f t="shared" si="189"/>
        <v>0</v>
      </c>
      <c r="BH496" s="100" t="str">
        <f t="array" ref="BH496">IF($BG496,MEDIAN(IF(G5SelectionMask="x",IF(INDEX(RawDataRefData,$E496,0)&gt;0,INDEX(RawDataRefData,$E496,0)),"")),"")</f>
        <v/>
      </c>
      <c r="BI496" s="100" t="str">
        <f t="array" ref="BI496">IF($BG496,QUARTILE(IF(G5SelectionMask="x",IF(INDEX(RawDataRefData,$E496,0)&gt;0,INDEX(RawDataRefData,$E496,0)),""),1),"")</f>
        <v/>
      </c>
      <c r="BJ496" s="100" t="str">
        <f t="array" ref="BJ496">IF($BG496,QUARTILE(IF(G5SelectionMask="x",IF(INDEX(RawDataRefData,$E496,0)&gt;0,INDEX(RawDataRefData,$E496,0)),""),3),"")</f>
        <v/>
      </c>
      <c r="BK496" s="100" t="str">
        <f t="array" ref="BK496">IF($BG496,MIN(IF(G5SelectionMask="x",IF(INDEX(RawDataRefData,$E496,0)&gt;0,INDEX(RawDataRefData,$E496,0)),"")),"")</f>
        <v/>
      </c>
      <c r="BL496" s="100" t="str">
        <f t="array" ref="BL496">IF($BG496,MAX(IF(G5SelectionMask="x",IF(INDEX(RawDataRefData,$E496,0)&gt;0,INDEX(RawDataRefData,$E496,0)),"")),"")</f>
        <v/>
      </c>
      <c r="BM496" s="100" t="str">
        <f t="shared" si="190"/>
        <v/>
      </c>
      <c r="BN496" s="103" t="str">
        <f t="array" ref="BN496">IF($BG496,STDEVA(IF(G5SelectionMask="x",IF(INDEX(RawDataRefData,$E496,0)&gt;0,INDEX(RawDataRefData,$E496,0)),"")),"")</f>
        <v/>
      </c>
      <c r="BO496" s="104"/>
      <c r="BP496" s="105">
        <v>3</v>
      </c>
      <c r="BQ496" s="105">
        <v>4</v>
      </c>
      <c r="BR496" s="105">
        <v>3</v>
      </c>
      <c r="BS496" s="105">
        <v>2</v>
      </c>
      <c r="BT496" s="105">
        <v>3</v>
      </c>
      <c r="BU496" s="105">
        <v>1</v>
      </c>
      <c r="BV496" s="105">
        <v>3</v>
      </c>
      <c r="BW496" s="105">
        <v>2</v>
      </c>
      <c r="BX496" s="105">
        <v>4</v>
      </c>
      <c r="BY496" s="105">
        <v>2</v>
      </c>
      <c r="BZ496" s="105">
        <v>2</v>
      </c>
      <c r="CA496" s="105">
        <v>4</v>
      </c>
      <c r="CB496" s="105">
        <v>3</v>
      </c>
      <c r="CC496" s="105">
        <v>4</v>
      </c>
      <c r="CD496" s="105">
        <v>2</v>
      </c>
    </row>
    <row r="497" spans="1:82" x14ac:dyDescent="0.2">
      <c r="A497" s="33">
        <f t="shared" si="191"/>
        <v>0</v>
      </c>
      <c r="B497" s="209"/>
      <c r="C497" s="194"/>
      <c r="D497" s="203"/>
      <c r="E497" s="72">
        <f t="shared" si="183"/>
        <v>488</v>
      </c>
      <c r="F497" s="9" t="s">
        <v>2007</v>
      </c>
      <c r="G497" s="9" t="s">
        <v>2806</v>
      </c>
      <c r="H497" s="9" t="s">
        <v>61</v>
      </c>
      <c r="I497" s="9" t="s">
        <v>62</v>
      </c>
      <c r="K497" s="100">
        <f t="shared" si="168"/>
        <v>1</v>
      </c>
      <c r="L497" s="100"/>
      <c r="M497" s="100"/>
      <c r="N497" s="100"/>
      <c r="O497" s="100"/>
      <c r="P497" s="101">
        <f t="shared" si="169"/>
        <v>2</v>
      </c>
      <c r="Q497" s="102">
        <f t="shared" si="170"/>
        <v>1</v>
      </c>
      <c r="R497" s="102">
        <f t="shared" si="171"/>
        <v>2</v>
      </c>
      <c r="S497" s="102">
        <f t="shared" si="172"/>
        <v>3</v>
      </c>
      <c r="T497" s="102">
        <f t="shared" si="173"/>
        <v>3</v>
      </c>
      <c r="U497" s="102">
        <f t="shared" si="174"/>
        <v>4</v>
      </c>
      <c r="V497" s="102">
        <f t="shared" si="175"/>
        <v>1</v>
      </c>
      <c r="W497" s="102">
        <f t="shared" si="176"/>
        <v>2</v>
      </c>
      <c r="X497" s="102">
        <f t="shared" si="177"/>
        <v>3</v>
      </c>
      <c r="Y497" s="102">
        <f t="shared" si="178"/>
        <v>4</v>
      </c>
      <c r="Z497" s="102">
        <f t="shared" si="179"/>
        <v>3</v>
      </c>
      <c r="AA497" s="100" t="b">
        <f t="shared" si="180"/>
        <v>1</v>
      </c>
      <c r="AB497" s="100">
        <f t="array" ref="AB497">IF($AA497,MEDIAN(IF(G1SelectionMask="x",IF(INDEX(RawDataRefData,$E497,0)&gt;0,INDEX(RawDataRefData,$E497,0)),"")),"")</f>
        <v>3</v>
      </c>
      <c r="AC497" s="100">
        <f t="array" ref="AC497">IF($AA497,QUARTILE(IF(G1SelectionMask="x",IF(INDEX(RawDataRefData,$E497,0)&gt;0,INDEX(RawDataRefData,$E497,0)),""),1),"")</f>
        <v>2</v>
      </c>
      <c r="AD497" s="100">
        <f t="array" ref="AD497">IF($AA497,QUARTILE(IF(G1SelectionMask="x",IF(INDEX(RawDataRefData,$E497,0)&gt;0,INDEX(RawDataRefData,$E497,0)),""),3),"")</f>
        <v>3</v>
      </c>
      <c r="AE497" s="100">
        <f t="array" ref="AE497">IF($AA497,MIN(IF(G1SelectionMask="x",IF(INDEX(RawDataRefData,$E497,0)&gt;0,INDEX(RawDataRefData,$E497,0)),"")),"")</f>
        <v>1</v>
      </c>
      <c r="AF497" s="100">
        <f t="array" ref="AF497">IF($AA497,MAX(IF(G1SelectionMask="x",IF(INDEX(RawDataRefData,$E497,0)&gt;0,INDEX(RawDataRefData,$E497,0)),"")),"")</f>
        <v>4</v>
      </c>
      <c r="AG497" s="100">
        <f t="shared" si="181"/>
        <v>2.5454545454545454</v>
      </c>
      <c r="AH497" s="100">
        <f t="array" ref="AH497">IF($AA497,STDEVA(IF(G1SelectionMask="x",IF(INDEX(RawDataRefData,$E497,0)&gt;0,INDEX(RawDataRefData,$E497,0)),"")),"")</f>
        <v>1.0357254813546268</v>
      </c>
      <c r="AI497" s="101" t="b">
        <f t="shared" si="182"/>
        <v>1</v>
      </c>
      <c r="AJ497" s="101">
        <f t="array" ref="AJ497">IF($AI497,MEDIAN(IF(G2SelectionMask="x",IF(INDEX(RawDataRefData,$E497,0)&gt;0,INDEX(RawDataRefData,$E497,0)),"")),"")</f>
        <v>2</v>
      </c>
      <c r="AK497" s="101">
        <f t="array" ref="AK497">IF($AI497,QUARTILE(IF(G2SelectionMask="x",IF(INDEX(RawDataRefData,$E497,0)&gt;0,INDEX(RawDataRefData,$E497,0)),""),1),"")</f>
        <v>2</v>
      </c>
      <c r="AL497" s="101">
        <f t="array" ref="AL497">IF($AI497,QUARTILE(IF(G2SelectionMask="x",IF(INDEX(RawDataRefData,$E497,0)&gt;0,INDEX(RawDataRefData,$E497,0)),""),3),"")</f>
        <v>3</v>
      </c>
      <c r="AM497" s="101">
        <f t="array" ref="AM497">IF($AI497,MIN(IF(G2SelectionMask="x",IF(INDEX(RawDataRefData,$E497,0)&gt;0,INDEX(RawDataRefData,$E497,0)),"")),"")</f>
        <v>1</v>
      </c>
      <c r="AN497" s="101">
        <f t="array" ref="AN497">IF($AI497,MAX(IF(G2SelectionMask="x",IF(INDEX(RawDataRefData,$E497,0)&gt;0,INDEX(RawDataRefData,$E497,0)),"")),"")</f>
        <v>4</v>
      </c>
      <c r="AO497" s="101">
        <f t="shared" si="184"/>
        <v>2.2727272727272729</v>
      </c>
      <c r="AP497" s="101">
        <f t="array" ref="AP497">IF($AI497,STDEVA(IF(G2SelectionMask="x",IF(INDEX(RawDataRefData,$E497,0)&gt;0,INDEX(RawDataRefData,$E497,0)),"")),"")</f>
        <v>0.90453403373329078</v>
      </c>
      <c r="AQ497" s="100" t="b">
        <f t="shared" si="185"/>
        <v>0</v>
      </c>
      <c r="AR497" s="100" t="str">
        <f t="array" ref="AR497">IF($AQ497,MEDIAN(IF(G3SelectionMask="x",IF(INDEX(RawDataRefData,$E497,0)&gt;0,INDEX(RawDataRefData,$E497,0)),"")),"")</f>
        <v/>
      </c>
      <c r="AS497" s="100" t="str">
        <f t="array" ref="AS497">IF($AQ497,QUARTILE(IF(G3SelectionMask="x",IF(INDEX(RawDataRefData,$E497,0)&gt;0,INDEX(RawDataRefData,$E497,0)),""),1),"")</f>
        <v/>
      </c>
      <c r="AT497" s="100" t="str">
        <f t="array" ref="AT497">IF($AQ497,QUARTILE(IF(G3SelectionMask="x",IF(INDEX(RawDataRefData,$E497,0)&gt;0,INDEX(RawDataRefData,$E497,0)),""),3),"")</f>
        <v/>
      </c>
      <c r="AU497" s="100" t="str">
        <f t="array" ref="AU497">IF($AQ497,MIN(IF(G3SelectionMask="x",IF(INDEX(RawDataRefData,$E497,0)&gt;0,INDEX(RawDataRefData,$E497,0)),"")),"")</f>
        <v/>
      </c>
      <c r="AV497" s="100" t="str">
        <f t="array" ref="AV497">IF($AQ497,MAX(IF(G3SelectionMask="x",IF(INDEX(RawDataRefData,$E497,0)&gt;0,INDEX(RawDataRefData,$E497,0)),"")),"")</f>
        <v/>
      </c>
      <c r="AW497" s="100" t="str">
        <f t="shared" si="186"/>
        <v/>
      </c>
      <c r="AX497" s="100" t="str">
        <f t="array" ref="AX497">IF($AQ497,STDEVA(IF(G3SelectionMask="x",IF(INDEX(RawDataRefData,$E497,0)&gt;0,INDEX(RawDataRefData,$E497,0)),"")),"")</f>
        <v/>
      </c>
      <c r="AY497" s="101" t="b">
        <f t="shared" si="187"/>
        <v>0</v>
      </c>
      <c r="AZ497" s="101" t="str">
        <f t="array" ref="AZ497">IF($AY497,MEDIAN(IF(G4SelectionMask="x",IF(INDEX(RawDataRefData,$E497,0)&gt;0,INDEX(RawDataRefData,$E497,0)),"")),"")</f>
        <v/>
      </c>
      <c r="BA497" s="101" t="str">
        <f t="array" ref="BA497">IF($AY497,QUARTILE(IF(G4SelectionMask="x",IF(INDEX(RawDataRefData,$E497,0)&gt;0,INDEX(RawDataRefData,$E497,0)),""),1),"")</f>
        <v/>
      </c>
      <c r="BB497" s="101" t="str">
        <f t="array" ref="BB497">IF($AY497,QUARTILE(IF(G4SelectionMask="x",IF(INDEX(RawDataRefData,$E497,0)&gt;0,INDEX(RawDataRefData,$E497,0)),""),3),"")</f>
        <v/>
      </c>
      <c r="BC497" s="101" t="str">
        <f t="array" ref="BC497">IF($AY497,MIN(IF(G4SelectionMask="x",IF(INDEX(RawDataRefData,$E497,0)&gt;0,INDEX(RawDataRefData,$E497,0)),"")),"")</f>
        <v/>
      </c>
      <c r="BD497" s="101" t="str">
        <f t="array" ref="BD497">IF($AY497,MAX(IF(G4SelectionMask="x",IF(INDEX(RawDataRefData,$E497,0)&gt;0,INDEX(RawDataRefData,$E497,0)),"")),"")</f>
        <v/>
      </c>
      <c r="BE497" s="101" t="str">
        <f t="shared" si="188"/>
        <v/>
      </c>
      <c r="BF497" s="101" t="str">
        <f t="array" ref="BF497">IF($AY497,STDEVA(IF(G4SelectionMask="x",IF(INDEX(RawDataRefData,$E497,0)&gt;0,INDEX(RawDataRefData,$E497,0)),"")),"")</f>
        <v/>
      </c>
      <c r="BG497" s="100" t="b">
        <f t="shared" si="189"/>
        <v>0</v>
      </c>
      <c r="BH497" s="100" t="str">
        <f t="array" ref="BH497">IF($BG497,MEDIAN(IF(G5SelectionMask="x",IF(INDEX(RawDataRefData,$E497,0)&gt;0,INDEX(RawDataRefData,$E497,0)),"")),"")</f>
        <v/>
      </c>
      <c r="BI497" s="100" t="str">
        <f t="array" ref="BI497">IF($BG497,QUARTILE(IF(G5SelectionMask="x",IF(INDEX(RawDataRefData,$E497,0)&gt;0,INDEX(RawDataRefData,$E497,0)),""),1),"")</f>
        <v/>
      </c>
      <c r="BJ497" s="100" t="str">
        <f t="array" ref="BJ497">IF($BG497,QUARTILE(IF(G5SelectionMask="x",IF(INDEX(RawDataRefData,$E497,0)&gt;0,INDEX(RawDataRefData,$E497,0)),""),3),"")</f>
        <v/>
      </c>
      <c r="BK497" s="100" t="str">
        <f t="array" ref="BK497">IF($BG497,MIN(IF(G5SelectionMask="x",IF(INDEX(RawDataRefData,$E497,0)&gt;0,INDEX(RawDataRefData,$E497,0)),"")),"")</f>
        <v/>
      </c>
      <c r="BL497" s="100" t="str">
        <f t="array" ref="BL497">IF($BG497,MAX(IF(G5SelectionMask="x",IF(INDEX(RawDataRefData,$E497,0)&gt;0,INDEX(RawDataRefData,$E497,0)),"")),"")</f>
        <v/>
      </c>
      <c r="BM497" s="100" t="str">
        <f t="shared" si="190"/>
        <v/>
      </c>
      <c r="BN497" s="103" t="str">
        <f t="array" ref="BN497">IF($BG497,STDEVA(IF(G5SelectionMask="x",IF(INDEX(RawDataRefData,$E497,0)&gt;0,INDEX(RawDataRefData,$E497,0)),"")),"")</f>
        <v/>
      </c>
      <c r="BO497" s="104"/>
      <c r="BP497" s="105">
        <v>1</v>
      </c>
      <c r="BQ497" s="105">
        <v>2</v>
      </c>
      <c r="BR497" s="105">
        <v>1</v>
      </c>
      <c r="BS497" s="105">
        <v>2</v>
      </c>
      <c r="BT497" s="105">
        <v>3</v>
      </c>
      <c r="BU497" s="105">
        <v>3</v>
      </c>
      <c r="BV497" s="105">
        <v>4</v>
      </c>
      <c r="BW497" s="105">
        <v>1</v>
      </c>
      <c r="BX497" s="105">
        <v>2</v>
      </c>
      <c r="BY497" s="105">
        <v>3</v>
      </c>
      <c r="BZ497" s="105">
        <v>4</v>
      </c>
      <c r="CA497" s="105">
        <v>3</v>
      </c>
      <c r="CB497" s="105">
        <v>2</v>
      </c>
      <c r="CC497" s="105">
        <v>2</v>
      </c>
      <c r="CD497" s="105">
        <v>2</v>
      </c>
    </row>
    <row r="498" spans="1:82" x14ac:dyDescent="0.2">
      <c r="A498" s="33">
        <f t="shared" si="191"/>
        <v>0</v>
      </c>
      <c r="B498" s="209"/>
      <c r="C498" s="194"/>
      <c r="D498" s="203"/>
      <c r="E498" s="72">
        <f t="shared" si="183"/>
        <v>489</v>
      </c>
      <c r="F498" s="9" t="s">
        <v>2008</v>
      </c>
      <c r="G498" s="9" t="s">
        <v>2810</v>
      </c>
      <c r="H498" s="9" t="s">
        <v>61</v>
      </c>
      <c r="I498" s="9" t="s">
        <v>62</v>
      </c>
      <c r="K498" s="100">
        <f t="shared" si="168"/>
        <v>1</v>
      </c>
      <c r="L498" s="100"/>
      <c r="M498" s="100"/>
      <c r="N498" s="100"/>
      <c r="O498" s="100"/>
      <c r="P498" s="101">
        <f t="shared" si="169"/>
        <v>1</v>
      </c>
      <c r="Q498" s="102">
        <f t="shared" si="170"/>
        <v>1</v>
      </c>
      <c r="R498" s="102">
        <f t="shared" si="171"/>
        <v>2</v>
      </c>
      <c r="S498" s="102">
        <f t="shared" si="172"/>
        <v>2</v>
      </c>
      <c r="T498" s="102">
        <f t="shared" si="173"/>
        <v>2</v>
      </c>
      <c r="U498" s="102">
        <f t="shared" si="174"/>
        <v>4</v>
      </c>
      <c r="V498" s="102">
        <f t="shared" si="175"/>
        <v>1</v>
      </c>
      <c r="W498" s="102">
        <f t="shared" si="176"/>
        <v>4</v>
      </c>
      <c r="X498" s="102">
        <f t="shared" si="177"/>
        <v>3</v>
      </c>
      <c r="Y498" s="102">
        <f t="shared" si="178"/>
        <v>4</v>
      </c>
      <c r="Z498" s="102">
        <f t="shared" si="179"/>
        <v>1</v>
      </c>
      <c r="AA498" s="100" t="b">
        <f t="shared" si="180"/>
        <v>1</v>
      </c>
      <c r="AB498" s="100">
        <f t="array" ref="AB498">IF($AA498,MEDIAN(IF(G1SelectionMask="x",IF(INDEX(RawDataRefData,$E498,0)&gt;0,INDEX(RawDataRefData,$E498,0)),"")),"")</f>
        <v>2</v>
      </c>
      <c r="AC498" s="100">
        <f t="array" ref="AC498">IF($AA498,QUARTILE(IF(G1SelectionMask="x",IF(INDEX(RawDataRefData,$E498,0)&gt;0,INDEX(RawDataRefData,$E498,0)),""),1),"")</f>
        <v>1</v>
      </c>
      <c r="AD498" s="100">
        <f t="array" ref="AD498">IF($AA498,QUARTILE(IF(G1SelectionMask="x",IF(INDEX(RawDataRefData,$E498,0)&gt;0,INDEX(RawDataRefData,$E498,0)),""),3),"")</f>
        <v>3.5</v>
      </c>
      <c r="AE498" s="100">
        <f t="array" ref="AE498">IF($AA498,MIN(IF(G1SelectionMask="x",IF(INDEX(RawDataRefData,$E498,0)&gt;0,INDEX(RawDataRefData,$E498,0)),"")),"")</f>
        <v>1</v>
      </c>
      <c r="AF498" s="100">
        <f t="array" ref="AF498">IF($AA498,MAX(IF(G1SelectionMask="x",IF(INDEX(RawDataRefData,$E498,0)&gt;0,INDEX(RawDataRefData,$E498,0)),"")),"")</f>
        <v>4</v>
      </c>
      <c r="AG498" s="100">
        <f t="shared" si="181"/>
        <v>2.2727272727272729</v>
      </c>
      <c r="AH498" s="100">
        <f t="array" ref="AH498">IF($AA498,STDEVA(IF(G1SelectionMask="x",IF(INDEX(RawDataRefData,$E498,0)&gt;0,INDEX(RawDataRefData,$E498,0)),"")),"")</f>
        <v>1.2720777563426766</v>
      </c>
      <c r="AI498" s="101" t="b">
        <f t="shared" si="182"/>
        <v>1</v>
      </c>
      <c r="AJ498" s="101">
        <f t="array" ref="AJ498">IF($AI498,MEDIAN(IF(G2SelectionMask="x",IF(INDEX(RawDataRefData,$E498,0)&gt;0,INDEX(RawDataRefData,$E498,0)),"")),"")</f>
        <v>2</v>
      </c>
      <c r="AK498" s="101">
        <f t="array" ref="AK498">IF($AI498,QUARTILE(IF(G2SelectionMask="x",IF(INDEX(RawDataRefData,$E498,0)&gt;0,INDEX(RawDataRefData,$E498,0)),""),1),"")</f>
        <v>1</v>
      </c>
      <c r="AL498" s="101">
        <f t="array" ref="AL498">IF($AI498,QUARTILE(IF(G2SelectionMask="x",IF(INDEX(RawDataRefData,$E498,0)&gt;0,INDEX(RawDataRefData,$E498,0)),""),3),"")</f>
        <v>3</v>
      </c>
      <c r="AM498" s="101">
        <f t="array" ref="AM498">IF($AI498,MIN(IF(G2SelectionMask="x",IF(INDEX(RawDataRefData,$E498,0)&gt;0,INDEX(RawDataRefData,$E498,0)),"")),"")</f>
        <v>1</v>
      </c>
      <c r="AN498" s="101">
        <f t="array" ref="AN498">IF($AI498,MAX(IF(G2SelectionMask="x",IF(INDEX(RawDataRefData,$E498,0)&gt;0,INDEX(RawDataRefData,$E498,0)),"")),"")</f>
        <v>4</v>
      </c>
      <c r="AO498" s="101">
        <f t="shared" si="184"/>
        <v>2.0909090909090908</v>
      </c>
      <c r="AP498" s="101">
        <f t="array" ref="AP498">IF($AI498,STDEVA(IF(G2SelectionMask="x",IF(INDEX(RawDataRefData,$E498,0)&gt;0,INDEX(RawDataRefData,$E498,0)),"")),"")</f>
        <v>1.300349603340998</v>
      </c>
      <c r="AQ498" s="100" t="b">
        <f t="shared" si="185"/>
        <v>0</v>
      </c>
      <c r="AR498" s="100" t="str">
        <f t="array" ref="AR498">IF($AQ498,MEDIAN(IF(G3SelectionMask="x",IF(INDEX(RawDataRefData,$E498,0)&gt;0,INDEX(RawDataRefData,$E498,0)),"")),"")</f>
        <v/>
      </c>
      <c r="AS498" s="100" t="str">
        <f t="array" ref="AS498">IF($AQ498,QUARTILE(IF(G3SelectionMask="x",IF(INDEX(RawDataRefData,$E498,0)&gt;0,INDEX(RawDataRefData,$E498,0)),""),1),"")</f>
        <v/>
      </c>
      <c r="AT498" s="100" t="str">
        <f t="array" ref="AT498">IF($AQ498,QUARTILE(IF(G3SelectionMask="x",IF(INDEX(RawDataRefData,$E498,0)&gt;0,INDEX(RawDataRefData,$E498,0)),""),3),"")</f>
        <v/>
      </c>
      <c r="AU498" s="100" t="str">
        <f t="array" ref="AU498">IF($AQ498,MIN(IF(G3SelectionMask="x",IF(INDEX(RawDataRefData,$E498,0)&gt;0,INDEX(RawDataRefData,$E498,0)),"")),"")</f>
        <v/>
      </c>
      <c r="AV498" s="100" t="str">
        <f t="array" ref="AV498">IF($AQ498,MAX(IF(G3SelectionMask="x",IF(INDEX(RawDataRefData,$E498,0)&gt;0,INDEX(RawDataRefData,$E498,0)),"")),"")</f>
        <v/>
      </c>
      <c r="AW498" s="100" t="str">
        <f t="shared" si="186"/>
        <v/>
      </c>
      <c r="AX498" s="100" t="str">
        <f t="array" ref="AX498">IF($AQ498,STDEVA(IF(G3SelectionMask="x",IF(INDEX(RawDataRefData,$E498,0)&gt;0,INDEX(RawDataRefData,$E498,0)),"")),"")</f>
        <v/>
      </c>
      <c r="AY498" s="101" t="b">
        <f t="shared" si="187"/>
        <v>0</v>
      </c>
      <c r="AZ498" s="101" t="str">
        <f t="array" ref="AZ498">IF($AY498,MEDIAN(IF(G4SelectionMask="x",IF(INDEX(RawDataRefData,$E498,0)&gt;0,INDEX(RawDataRefData,$E498,0)),"")),"")</f>
        <v/>
      </c>
      <c r="BA498" s="101" t="str">
        <f t="array" ref="BA498">IF($AY498,QUARTILE(IF(G4SelectionMask="x",IF(INDEX(RawDataRefData,$E498,0)&gt;0,INDEX(RawDataRefData,$E498,0)),""),1),"")</f>
        <v/>
      </c>
      <c r="BB498" s="101" t="str">
        <f t="array" ref="BB498">IF($AY498,QUARTILE(IF(G4SelectionMask="x",IF(INDEX(RawDataRefData,$E498,0)&gt;0,INDEX(RawDataRefData,$E498,0)),""),3),"")</f>
        <v/>
      </c>
      <c r="BC498" s="101" t="str">
        <f t="array" ref="BC498">IF($AY498,MIN(IF(G4SelectionMask="x",IF(INDEX(RawDataRefData,$E498,0)&gt;0,INDEX(RawDataRefData,$E498,0)),"")),"")</f>
        <v/>
      </c>
      <c r="BD498" s="101" t="str">
        <f t="array" ref="BD498">IF($AY498,MAX(IF(G4SelectionMask="x",IF(INDEX(RawDataRefData,$E498,0)&gt;0,INDEX(RawDataRefData,$E498,0)),"")),"")</f>
        <v/>
      </c>
      <c r="BE498" s="101" t="str">
        <f t="shared" si="188"/>
        <v/>
      </c>
      <c r="BF498" s="101" t="str">
        <f t="array" ref="BF498">IF($AY498,STDEVA(IF(G4SelectionMask="x",IF(INDEX(RawDataRefData,$E498,0)&gt;0,INDEX(RawDataRefData,$E498,0)),"")),"")</f>
        <v/>
      </c>
      <c r="BG498" s="100" t="b">
        <f t="shared" si="189"/>
        <v>0</v>
      </c>
      <c r="BH498" s="100" t="str">
        <f t="array" ref="BH498">IF($BG498,MEDIAN(IF(G5SelectionMask="x",IF(INDEX(RawDataRefData,$E498,0)&gt;0,INDEX(RawDataRefData,$E498,0)),"")),"")</f>
        <v/>
      </c>
      <c r="BI498" s="100" t="str">
        <f t="array" ref="BI498">IF($BG498,QUARTILE(IF(G5SelectionMask="x",IF(INDEX(RawDataRefData,$E498,0)&gt;0,INDEX(RawDataRefData,$E498,0)),""),1),"")</f>
        <v/>
      </c>
      <c r="BJ498" s="100" t="str">
        <f t="array" ref="BJ498">IF($BG498,QUARTILE(IF(G5SelectionMask="x",IF(INDEX(RawDataRefData,$E498,0)&gt;0,INDEX(RawDataRefData,$E498,0)),""),3),"")</f>
        <v/>
      </c>
      <c r="BK498" s="100" t="str">
        <f t="array" ref="BK498">IF($BG498,MIN(IF(G5SelectionMask="x",IF(INDEX(RawDataRefData,$E498,0)&gt;0,INDEX(RawDataRefData,$E498,0)),"")),"")</f>
        <v/>
      </c>
      <c r="BL498" s="100" t="str">
        <f t="array" ref="BL498">IF($BG498,MAX(IF(G5SelectionMask="x",IF(INDEX(RawDataRefData,$E498,0)&gt;0,INDEX(RawDataRefData,$E498,0)),"")),"")</f>
        <v/>
      </c>
      <c r="BM498" s="100" t="str">
        <f t="shared" si="190"/>
        <v/>
      </c>
      <c r="BN498" s="103" t="str">
        <f t="array" ref="BN498">IF($BG498,STDEVA(IF(G5SelectionMask="x",IF(INDEX(RawDataRefData,$E498,0)&gt;0,INDEX(RawDataRefData,$E498,0)),"")),"")</f>
        <v/>
      </c>
      <c r="BO498" s="104"/>
      <c r="BP498" s="105">
        <v>1</v>
      </c>
      <c r="BQ498" s="105">
        <v>1</v>
      </c>
      <c r="BR498" s="105">
        <v>1</v>
      </c>
      <c r="BS498" s="105">
        <v>2</v>
      </c>
      <c r="BT498" s="105">
        <v>2</v>
      </c>
      <c r="BU498" s="105">
        <v>2</v>
      </c>
      <c r="BV498" s="105">
        <v>4</v>
      </c>
      <c r="BW498" s="105">
        <v>1</v>
      </c>
      <c r="BX498" s="105">
        <v>4</v>
      </c>
      <c r="BY498" s="105">
        <v>3</v>
      </c>
      <c r="BZ498" s="105">
        <v>4</v>
      </c>
      <c r="CA498" s="105">
        <v>1</v>
      </c>
      <c r="CB498" s="105">
        <v>1</v>
      </c>
      <c r="CC498" s="105">
        <v>2</v>
      </c>
      <c r="CD498" s="105">
        <v>4</v>
      </c>
    </row>
    <row r="499" spans="1:82" x14ac:dyDescent="0.2">
      <c r="A499" s="33">
        <f t="shared" si="191"/>
        <v>0</v>
      </c>
      <c r="B499" s="209"/>
      <c r="C499" s="194"/>
      <c r="D499" s="203"/>
      <c r="E499" s="72">
        <f t="shared" si="183"/>
        <v>490</v>
      </c>
      <c r="F499" s="9" t="s">
        <v>2009</v>
      </c>
      <c r="G499" s="9" t="s">
        <v>2803</v>
      </c>
      <c r="H499" s="9" t="s">
        <v>61</v>
      </c>
      <c r="I499" s="9" t="s">
        <v>62</v>
      </c>
      <c r="K499" s="100">
        <f t="shared" si="168"/>
        <v>3</v>
      </c>
      <c r="L499" s="100"/>
      <c r="M499" s="100"/>
      <c r="N499" s="100"/>
      <c r="O499" s="100"/>
      <c r="P499" s="101">
        <f t="shared" si="169"/>
        <v>4</v>
      </c>
      <c r="Q499" s="102">
        <f t="shared" si="170"/>
        <v>3</v>
      </c>
      <c r="R499" s="102">
        <f t="shared" si="171"/>
        <v>1</v>
      </c>
      <c r="S499" s="102">
        <f t="shared" si="172"/>
        <v>3</v>
      </c>
      <c r="T499" s="102">
        <f t="shared" si="173"/>
        <v>2</v>
      </c>
      <c r="U499" s="102">
        <f t="shared" si="174"/>
        <v>1</v>
      </c>
      <c r="V499" s="102">
        <f t="shared" si="175"/>
        <v>2</v>
      </c>
      <c r="W499" s="102">
        <f t="shared" si="176"/>
        <v>1</v>
      </c>
      <c r="X499" s="102">
        <f t="shared" si="177"/>
        <v>3</v>
      </c>
      <c r="Y499" s="102">
        <f t="shared" si="178"/>
        <v>4</v>
      </c>
      <c r="Z499" s="102">
        <f t="shared" si="179"/>
        <v>4</v>
      </c>
      <c r="AA499" s="100" t="b">
        <f t="shared" si="180"/>
        <v>1</v>
      </c>
      <c r="AB499" s="100">
        <f t="array" ref="AB499">IF($AA499,MEDIAN(IF(G1SelectionMask="x",IF(INDEX(RawDataRefData,$E499,0)&gt;0,INDEX(RawDataRefData,$E499,0)),"")),"")</f>
        <v>3</v>
      </c>
      <c r="AC499" s="100">
        <f t="array" ref="AC499">IF($AA499,QUARTILE(IF(G1SelectionMask="x",IF(INDEX(RawDataRefData,$E499,0)&gt;0,INDEX(RawDataRefData,$E499,0)),""),1),"")</f>
        <v>1.5</v>
      </c>
      <c r="AD499" s="100">
        <f t="array" ref="AD499">IF($AA499,QUARTILE(IF(G1SelectionMask="x",IF(INDEX(RawDataRefData,$E499,0)&gt;0,INDEX(RawDataRefData,$E499,0)),""),3),"")</f>
        <v>3.5</v>
      </c>
      <c r="AE499" s="100">
        <f t="array" ref="AE499">IF($AA499,MIN(IF(G1SelectionMask="x",IF(INDEX(RawDataRefData,$E499,0)&gt;0,INDEX(RawDataRefData,$E499,0)),"")),"")</f>
        <v>1</v>
      </c>
      <c r="AF499" s="100">
        <f t="array" ref="AF499">IF($AA499,MAX(IF(G1SelectionMask="x",IF(INDEX(RawDataRefData,$E499,0)&gt;0,INDEX(RawDataRefData,$E499,0)),"")),"")</f>
        <v>4</v>
      </c>
      <c r="AG499" s="100">
        <f t="shared" si="181"/>
        <v>2.5454545454545454</v>
      </c>
      <c r="AH499" s="100">
        <f t="array" ref="AH499">IF($AA499,STDEVA(IF(G1SelectionMask="x",IF(INDEX(RawDataRefData,$E499,0)&gt;0,INDEX(RawDataRefData,$E499,0)),"")),"")</f>
        <v>1.213559752433836</v>
      </c>
      <c r="AI499" s="101" t="b">
        <f t="shared" si="182"/>
        <v>1</v>
      </c>
      <c r="AJ499" s="101">
        <f t="array" ref="AJ499">IF($AI499,MEDIAN(IF(G2SelectionMask="x",IF(INDEX(RawDataRefData,$E499,0)&gt;0,INDEX(RawDataRefData,$E499,0)),"")),"")</f>
        <v>3</v>
      </c>
      <c r="AK499" s="101">
        <f t="array" ref="AK499">IF($AI499,QUARTILE(IF(G2SelectionMask="x",IF(INDEX(RawDataRefData,$E499,0)&gt;0,INDEX(RawDataRefData,$E499,0)),""),1),"")</f>
        <v>2</v>
      </c>
      <c r="AL499" s="101">
        <f t="array" ref="AL499">IF($AI499,QUARTILE(IF(G2SelectionMask="x",IF(INDEX(RawDataRefData,$E499,0)&gt;0,INDEX(RawDataRefData,$E499,0)),""),3),"")</f>
        <v>3.5</v>
      </c>
      <c r="AM499" s="101">
        <f t="array" ref="AM499">IF($AI499,MIN(IF(G2SelectionMask="x",IF(INDEX(RawDataRefData,$E499,0)&gt;0,INDEX(RawDataRefData,$E499,0)),"")),"")</f>
        <v>1</v>
      </c>
      <c r="AN499" s="101">
        <f t="array" ref="AN499">IF($AI499,MAX(IF(G2SelectionMask="x",IF(INDEX(RawDataRefData,$E499,0)&gt;0,INDEX(RawDataRefData,$E499,0)),"")),"")</f>
        <v>4</v>
      </c>
      <c r="AO499" s="101">
        <f t="shared" si="184"/>
        <v>2.6363636363636362</v>
      </c>
      <c r="AP499" s="101">
        <f t="array" ref="AP499">IF($AI499,STDEVA(IF(G2SelectionMask="x",IF(INDEX(RawDataRefData,$E499,0)&gt;0,INDEX(RawDataRefData,$E499,0)),"")),"")</f>
        <v>1.1200649331826502</v>
      </c>
      <c r="AQ499" s="100" t="b">
        <f t="shared" si="185"/>
        <v>0</v>
      </c>
      <c r="AR499" s="100" t="str">
        <f t="array" ref="AR499">IF($AQ499,MEDIAN(IF(G3SelectionMask="x",IF(INDEX(RawDataRefData,$E499,0)&gt;0,INDEX(RawDataRefData,$E499,0)),"")),"")</f>
        <v/>
      </c>
      <c r="AS499" s="100" t="str">
        <f t="array" ref="AS499">IF($AQ499,QUARTILE(IF(G3SelectionMask="x",IF(INDEX(RawDataRefData,$E499,0)&gt;0,INDEX(RawDataRefData,$E499,0)),""),1),"")</f>
        <v/>
      </c>
      <c r="AT499" s="100" t="str">
        <f t="array" ref="AT499">IF($AQ499,QUARTILE(IF(G3SelectionMask="x",IF(INDEX(RawDataRefData,$E499,0)&gt;0,INDEX(RawDataRefData,$E499,0)),""),3),"")</f>
        <v/>
      </c>
      <c r="AU499" s="100" t="str">
        <f t="array" ref="AU499">IF($AQ499,MIN(IF(G3SelectionMask="x",IF(INDEX(RawDataRefData,$E499,0)&gt;0,INDEX(RawDataRefData,$E499,0)),"")),"")</f>
        <v/>
      </c>
      <c r="AV499" s="100" t="str">
        <f t="array" ref="AV499">IF($AQ499,MAX(IF(G3SelectionMask="x",IF(INDEX(RawDataRefData,$E499,0)&gt;0,INDEX(RawDataRefData,$E499,0)),"")),"")</f>
        <v/>
      </c>
      <c r="AW499" s="100" t="str">
        <f t="shared" si="186"/>
        <v/>
      </c>
      <c r="AX499" s="100" t="str">
        <f t="array" ref="AX499">IF($AQ499,STDEVA(IF(G3SelectionMask="x",IF(INDEX(RawDataRefData,$E499,0)&gt;0,INDEX(RawDataRefData,$E499,0)),"")),"")</f>
        <v/>
      </c>
      <c r="AY499" s="101" t="b">
        <f t="shared" si="187"/>
        <v>0</v>
      </c>
      <c r="AZ499" s="101" t="str">
        <f t="array" ref="AZ499">IF($AY499,MEDIAN(IF(G4SelectionMask="x",IF(INDEX(RawDataRefData,$E499,0)&gt;0,INDEX(RawDataRefData,$E499,0)),"")),"")</f>
        <v/>
      </c>
      <c r="BA499" s="101" t="str">
        <f t="array" ref="BA499">IF($AY499,QUARTILE(IF(G4SelectionMask="x",IF(INDEX(RawDataRefData,$E499,0)&gt;0,INDEX(RawDataRefData,$E499,0)),""),1),"")</f>
        <v/>
      </c>
      <c r="BB499" s="101" t="str">
        <f t="array" ref="BB499">IF($AY499,QUARTILE(IF(G4SelectionMask="x",IF(INDEX(RawDataRefData,$E499,0)&gt;0,INDEX(RawDataRefData,$E499,0)),""),3),"")</f>
        <v/>
      </c>
      <c r="BC499" s="101" t="str">
        <f t="array" ref="BC499">IF($AY499,MIN(IF(G4SelectionMask="x",IF(INDEX(RawDataRefData,$E499,0)&gt;0,INDEX(RawDataRefData,$E499,0)),"")),"")</f>
        <v/>
      </c>
      <c r="BD499" s="101" t="str">
        <f t="array" ref="BD499">IF($AY499,MAX(IF(G4SelectionMask="x",IF(INDEX(RawDataRefData,$E499,0)&gt;0,INDEX(RawDataRefData,$E499,0)),"")),"")</f>
        <v/>
      </c>
      <c r="BE499" s="101" t="str">
        <f t="shared" si="188"/>
        <v/>
      </c>
      <c r="BF499" s="101" t="str">
        <f t="array" ref="BF499">IF($AY499,STDEVA(IF(G4SelectionMask="x",IF(INDEX(RawDataRefData,$E499,0)&gt;0,INDEX(RawDataRefData,$E499,0)),"")),"")</f>
        <v/>
      </c>
      <c r="BG499" s="100" t="b">
        <f t="shared" si="189"/>
        <v>0</v>
      </c>
      <c r="BH499" s="100" t="str">
        <f t="array" ref="BH499">IF($BG499,MEDIAN(IF(G5SelectionMask="x",IF(INDEX(RawDataRefData,$E499,0)&gt;0,INDEX(RawDataRefData,$E499,0)),"")),"")</f>
        <v/>
      </c>
      <c r="BI499" s="100" t="str">
        <f t="array" ref="BI499">IF($BG499,QUARTILE(IF(G5SelectionMask="x",IF(INDEX(RawDataRefData,$E499,0)&gt;0,INDEX(RawDataRefData,$E499,0)),""),1),"")</f>
        <v/>
      </c>
      <c r="BJ499" s="100" t="str">
        <f t="array" ref="BJ499">IF($BG499,QUARTILE(IF(G5SelectionMask="x",IF(INDEX(RawDataRefData,$E499,0)&gt;0,INDEX(RawDataRefData,$E499,0)),""),3),"")</f>
        <v/>
      </c>
      <c r="BK499" s="100" t="str">
        <f t="array" ref="BK499">IF($BG499,MIN(IF(G5SelectionMask="x",IF(INDEX(RawDataRefData,$E499,0)&gt;0,INDEX(RawDataRefData,$E499,0)),"")),"")</f>
        <v/>
      </c>
      <c r="BL499" s="100" t="str">
        <f t="array" ref="BL499">IF($BG499,MAX(IF(G5SelectionMask="x",IF(INDEX(RawDataRefData,$E499,0)&gt;0,INDEX(RawDataRefData,$E499,0)),"")),"")</f>
        <v/>
      </c>
      <c r="BM499" s="100" t="str">
        <f t="shared" si="190"/>
        <v/>
      </c>
      <c r="BN499" s="103" t="str">
        <f t="array" ref="BN499">IF($BG499,STDEVA(IF(G5SelectionMask="x",IF(INDEX(RawDataRefData,$E499,0)&gt;0,INDEX(RawDataRefData,$E499,0)),"")),"")</f>
        <v/>
      </c>
      <c r="BO499" s="104"/>
      <c r="BP499" s="105">
        <v>3</v>
      </c>
      <c r="BQ499" s="105">
        <v>4</v>
      </c>
      <c r="BR499" s="105">
        <v>3</v>
      </c>
      <c r="BS499" s="105">
        <v>1</v>
      </c>
      <c r="BT499" s="105">
        <v>3</v>
      </c>
      <c r="BU499" s="105">
        <v>2</v>
      </c>
      <c r="BV499" s="105">
        <v>1</v>
      </c>
      <c r="BW499" s="105">
        <v>2</v>
      </c>
      <c r="BX499" s="105">
        <v>1</v>
      </c>
      <c r="BY499" s="105">
        <v>3</v>
      </c>
      <c r="BZ499" s="105">
        <v>4</v>
      </c>
      <c r="CA499" s="105">
        <v>4</v>
      </c>
      <c r="CB499" s="105">
        <v>3</v>
      </c>
      <c r="CC499" s="105">
        <v>1</v>
      </c>
      <c r="CD499" s="105">
        <v>2</v>
      </c>
    </row>
    <row r="500" spans="1:82" x14ac:dyDescent="0.2">
      <c r="A500" s="33">
        <f t="shared" si="191"/>
        <v>0</v>
      </c>
      <c r="B500" s="209"/>
      <c r="C500" s="194"/>
      <c r="D500" s="203"/>
      <c r="E500" s="72">
        <f t="shared" si="183"/>
        <v>491</v>
      </c>
      <c r="F500" s="9" t="s">
        <v>2010</v>
      </c>
      <c r="G500" s="9" t="s">
        <v>2809</v>
      </c>
      <c r="H500" s="9" t="s">
        <v>61</v>
      </c>
      <c r="I500" s="9" t="s">
        <v>62</v>
      </c>
      <c r="K500" s="100">
        <f t="shared" si="168"/>
        <v>3</v>
      </c>
      <c r="L500" s="100"/>
      <c r="M500" s="100"/>
      <c r="N500" s="100"/>
      <c r="O500" s="100"/>
      <c r="P500" s="101">
        <f t="shared" si="169"/>
        <v>2</v>
      </c>
      <c r="Q500" s="102">
        <f t="shared" si="170"/>
        <v>3</v>
      </c>
      <c r="R500" s="102">
        <f t="shared" si="171"/>
        <v>1</v>
      </c>
      <c r="S500" s="102">
        <f t="shared" si="172"/>
        <v>1</v>
      </c>
      <c r="T500" s="102">
        <f t="shared" si="173"/>
        <v>3</v>
      </c>
      <c r="U500" s="102">
        <f t="shared" si="174"/>
        <v>4</v>
      </c>
      <c r="V500" s="102">
        <f t="shared" si="175"/>
        <v>2</v>
      </c>
      <c r="W500" s="102">
        <f t="shared" si="176"/>
        <v>3</v>
      </c>
      <c r="X500" s="102">
        <f t="shared" si="177"/>
        <v>3</v>
      </c>
      <c r="Y500" s="102">
        <f t="shared" si="178"/>
        <v>2</v>
      </c>
      <c r="Z500" s="102">
        <f t="shared" si="179"/>
        <v>2</v>
      </c>
      <c r="AA500" s="100" t="b">
        <f t="shared" si="180"/>
        <v>1</v>
      </c>
      <c r="AB500" s="100">
        <f t="array" ref="AB500">IF($AA500,MEDIAN(IF(G1SelectionMask="x",IF(INDEX(RawDataRefData,$E500,0)&gt;0,INDEX(RawDataRefData,$E500,0)),"")),"")</f>
        <v>2</v>
      </c>
      <c r="AC500" s="100">
        <f t="array" ref="AC500">IF($AA500,QUARTILE(IF(G1SelectionMask="x",IF(INDEX(RawDataRefData,$E500,0)&gt;0,INDEX(RawDataRefData,$E500,0)),""),1),"")</f>
        <v>2</v>
      </c>
      <c r="AD500" s="100">
        <f t="array" ref="AD500">IF($AA500,QUARTILE(IF(G1SelectionMask="x",IF(INDEX(RawDataRefData,$E500,0)&gt;0,INDEX(RawDataRefData,$E500,0)),""),3),"")</f>
        <v>3</v>
      </c>
      <c r="AE500" s="100">
        <f t="array" ref="AE500">IF($AA500,MIN(IF(G1SelectionMask="x",IF(INDEX(RawDataRefData,$E500,0)&gt;0,INDEX(RawDataRefData,$E500,0)),"")),"")</f>
        <v>1</v>
      </c>
      <c r="AF500" s="100">
        <f t="array" ref="AF500">IF($AA500,MAX(IF(G1SelectionMask="x",IF(INDEX(RawDataRefData,$E500,0)&gt;0,INDEX(RawDataRefData,$E500,0)),"")),"")</f>
        <v>4</v>
      </c>
      <c r="AG500" s="100">
        <f t="shared" si="181"/>
        <v>2.3636363636363638</v>
      </c>
      <c r="AH500" s="100">
        <f t="array" ref="AH500">IF($AA500,STDEVA(IF(G1SelectionMask="x",IF(INDEX(RawDataRefData,$E500,0)&gt;0,INDEX(RawDataRefData,$E500,0)),"")),"")</f>
        <v>0.9244162777371755</v>
      </c>
      <c r="AI500" s="101" t="b">
        <f t="shared" si="182"/>
        <v>1</v>
      </c>
      <c r="AJ500" s="101">
        <f t="array" ref="AJ500">IF($AI500,MEDIAN(IF(G2SelectionMask="x",IF(INDEX(RawDataRefData,$E500,0)&gt;0,INDEX(RawDataRefData,$E500,0)),"")),"")</f>
        <v>2</v>
      </c>
      <c r="AK500" s="101">
        <f t="array" ref="AK500">IF($AI500,QUARTILE(IF(G2SelectionMask="x",IF(INDEX(RawDataRefData,$E500,0)&gt;0,INDEX(RawDataRefData,$E500,0)),""),1),"")</f>
        <v>2</v>
      </c>
      <c r="AL500" s="101">
        <f t="array" ref="AL500">IF($AI500,QUARTILE(IF(G2SelectionMask="x",IF(INDEX(RawDataRefData,$E500,0)&gt;0,INDEX(RawDataRefData,$E500,0)),""),3),"")</f>
        <v>3</v>
      </c>
      <c r="AM500" s="101">
        <f t="array" ref="AM500">IF($AI500,MIN(IF(G2SelectionMask="x",IF(INDEX(RawDataRefData,$E500,0)&gt;0,INDEX(RawDataRefData,$E500,0)),"")),"")</f>
        <v>1</v>
      </c>
      <c r="AN500" s="101">
        <f t="array" ref="AN500">IF($AI500,MAX(IF(G2SelectionMask="x",IF(INDEX(RawDataRefData,$E500,0)&gt;0,INDEX(RawDataRefData,$E500,0)),"")),"")</f>
        <v>4</v>
      </c>
      <c r="AO500" s="101">
        <f t="shared" si="184"/>
        <v>2.5454545454545454</v>
      </c>
      <c r="AP500" s="101">
        <f t="array" ref="AP500">IF($AI500,STDEVA(IF(G2SelectionMask="x",IF(INDEX(RawDataRefData,$E500,0)&gt;0,INDEX(RawDataRefData,$E500,0)),"")),"")</f>
        <v>0.93419873299382794</v>
      </c>
      <c r="AQ500" s="100" t="b">
        <f t="shared" si="185"/>
        <v>0</v>
      </c>
      <c r="AR500" s="100" t="str">
        <f t="array" ref="AR500">IF($AQ500,MEDIAN(IF(G3SelectionMask="x",IF(INDEX(RawDataRefData,$E500,0)&gt;0,INDEX(RawDataRefData,$E500,0)),"")),"")</f>
        <v/>
      </c>
      <c r="AS500" s="100" t="str">
        <f t="array" ref="AS500">IF($AQ500,QUARTILE(IF(G3SelectionMask="x",IF(INDEX(RawDataRefData,$E500,0)&gt;0,INDEX(RawDataRefData,$E500,0)),""),1),"")</f>
        <v/>
      </c>
      <c r="AT500" s="100" t="str">
        <f t="array" ref="AT500">IF($AQ500,QUARTILE(IF(G3SelectionMask="x",IF(INDEX(RawDataRefData,$E500,0)&gt;0,INDEX(RawDataRefData,$E500,0)),""),3),"")</f>
        <v/>
      </c>
      <c r="AU500" s="100" t="str">
        <f t="array" ref="AU500">IF($AQ500,MIN(IF(G3SelectionMask="x",IF(INDEX(RawDataRefData,$E500,0)&gt;0,INDEX(RawDataRefData,$E500,0)),"")),"")</f>
        <v/>
      </c>
      <c r="AV500" s="100" t="str">
        <f t="array" ref="AV500">IF($AQ500,MAX(IF(G3SelectionMask="x",IF(INDEX(RawDataRefData,$E500,0)&gt;0,INDEX(RawDataRefData,$E500,0)),"")),"")</f>
        <v/>
      </c>
      <c r="AW500" s="100" t="str">
        <f t="shared" si="186"/>
        <v/>
      </c>
      <c r="AX500" s="100" t="str">
        <f t="array" ref="AX500">IF($AQ500,STDEVA(IF(G3SelectionMask="x",IF(INDEX(RawDataRefData,$E500,0)&gt;0,INDEX(RawDataRefData,$E500,0)),"")),"")</f>
        <v/>
      </c>
      <c r="AY500" s="101" t="b">
        <f t="shared" si="187"/>
        <v>0</v>
      </c>
      <c r="AZ500" s="101" t="str">
        <f t="array" ref="AZ500">IF($AY500,MEDIAN(IF(G4SelectionMask="x",IF(INDEX(RawDataRefData,$E500,0)&gt;0,INDEX(RawDataRefData,$E500,0)),"")),"")</f>
        <v/>
      </c>
      <c r="BA500" s="101" t="str">
        <f t="array" ref="BA500">IF($AY500,QUARTILE(IF(G4SelectionMask="x",IF(INDEX(RawDataRefData,$E500,0)&gt;0,INDEX(RawDataRefData,$E500,0)),""),1),"")</f>
        <v/>
      </c>
      <c r="BB500" s="101" t="str">
        <f t="array" ref="BB500">IF($AY500,QUARTILE(IF(G4SelectionMask="x",IF(INDEX(RawDataRefData,$E500,0)&gt;0,INDEX(RawDataRefData,$E500,0)),""),3),"")</f>
        <v/>
      </c>
      <c r="BC500" s="101" t="str">
        <f t="array" ref="BC500">IF($AY500,MIN(IF(G4SelectionMask="x",IF(INDEX(RawDataRefData,$E500,0)&gt;0,INDEX(RawDataRefData,$E500,0)),"")),"")</f>
        <v/>
      </c>
      <c r="BD500" s="101" t="str">
        <f t="array" ref="BD500">IF($AY500,MAX(IF(G4SelectionMask="x",IF(INDEX(RawDataRefData,$E500,0)&gt;0,INDEX(RawDataRefData,$E500,0)),"")),"")</f>
        <v/>
      </c>
      <c r="BE500" s="101" t="str">
        <f t="shared" si="188"/>
        <v/>
      </c>
      <c r="BF500" s="101" t="str">
        <f t="array" ref="BF500">IF($AY500,STDEVA(IF(G4SelectionMask="x",IF(INDEX(RawDataRefData,$E500,0)&gt;0,INDEX(RawDataRefData,$E500,0)),"")),"")</f>
        <v/>
      </c>
      <c r="BG500" s="100" t="b">
        <f t="shared" si="189"/>
        <v>0</v>
      </c>
      <c r="BH500" s="100" t="str">
        <f t="array" ref="BH500">IF($BG500,MEDIAN(IF(G5SelectionMask="x",IF(INDEX(RawDataRefData,$E500,0)&gt;0,INDEX(RawDataRefData,$E500,0)),"")),"")</f>
        <v/>
      </c>
      <c r="BI500" s="100" t="str">
        <f t="array" ref="BI500">IF($BG500,QUARTILE(IF(G5SelectionMask="x",IF(INDEX(RawDataRefData,$E500,0)&gt;0,INDEX(RawDataRefData,$E500,0)),""),1),"")</f>
        <v/>
      </c>
      <c r="BJ500" s="100" t="str">
        <f t="array" ref="BJ500">IF($BG500,QUARTILE(IF(G5SelectionMask="x",IF(INDEX(RawDataRefData,$E500,0)&gt;0,INDEX(RawDataRefData,$E500,0)),""),3),"")</f>
        <v/>
      </c>
      <c r="BK500" s="100" t="str">
        <f t="array" ref="BK500">IF($BG500,MIN(IF(G5SelectionMask="x",IF(INDEX(RawDataRefData,$E500,0)&gt;0,INDEX(RawDataRefData,$E500,0)),"")),"")</f>
        <v/>
      </c>
      <c r="BL500" s="100" t="str">
        <f t="array" ref="BL500">IF($BG500,MAX(IF(G5SelectionMask="x",IF(INDEX(RawDataRefData,$E500,0)&gt;0,INDEX(RawDataRefData,$E500,0)),"")),"")</f>
        <v/>
      </c>
      <c r="BM500" s="100" t="str">
        <f t="shared" si="190"/>
        <v/>
      </c>
      <c r="BN500" s="103" t="str">
        <f t="array" ref="BN500">IF($BG500,STDEVA(IF(G5SelectionMask="x",IF(INDEX(RawDataRefData,$E500,0)&gt;0,INDEX(RawDataRefData,$E500,0)),"")),"")</f>
        <v/>
      </c>
      <c r="BO500" s="104"/>
      <c r="BP500" s="105">
        <v>3</v>
      </c>
      <c r="BQ500" s="105">
        <v>2</v>
      </c>
      <c r="BR500" s="105">
        <v>3</v>
      </c>
      <c r="BS500" s="105">
        <v>1</v>
      </c>
      <c r="BT500" s="105">
        <v>1</v>
      </c>
      <c r="BU500" s="105">
        <v>3</v>
      </c>
      <c r="BV500" s="105">
        <v>4</v>
      </c>
      <c r="BW500" s="105">
        <v>2</v>
      </c>
      <c r="BX500" s="105">
        <v>3</v>
      </c>
      <c r="BY500" s="105">
        <v>3</v>
      </c>
      <c r="BZ500" s="105">
        <v>2</v>
      </c>
      <c r="CA500" s="105">
        <v>2</v>
      </c>
      <c r="CB500" s="105">
        <v>2</v>
      </c>
      <c r="CC500" s="105">
        <v>4</v>
      </c>
      <c r="CD500" s="105">
        <v>4</v>
      </c>
    </row>
    <row r="501" spans="1:82" x14ac:dyDescent="0.2">
      <c r="A501" s="33">
        <f t="shared" si="191"/>
        <v>0</v>
      </c>
      <c r="B501" s="209"/>
      <c r="C501" s="194"/>
      <c r="D501" s="203"/>
      <c r="E501" s="72">
        <f t="shared" si="183"/>
        <v>492</v>
      </c>
      <c r="F501" s="9" t="s">
        <v>2011</v>
      </c>
      <c r="G501" s="9" t="s">
        <v>2808</v>
      </c>
      <c r="H501" s="9" t="s">
        <v>61</v>
      </c>
      <c r="I501" s="9" t="s">
        <v>62</v>
      </c>
      <c r="K501" s="100">
        <f t="shared" si="168"/>
        <v>3</v>
      </c>
      <c r="L501" s="100"/>
      <c r="M501" s="100"/>
      <c r="N501" s="100"/>
      <c r="O501" s="100"/>
      <c r="P501" s="101">
        <f t="shared" si="169"/>
        <v>4</v>
      </c>
      <c r="Q501" s="102">
        <f t="shared" si="170"/>
        <v>2</v>
      </c>
      <c r="R501" s="102">
        <f t="shared" si="171"/>
        <v>2</v>
      </c>
      <c r="S501" s="102">
        <f t="shared" si="172"/>
        <v>1</v>
      </c>
      <c r="T501" s="102">
        <f t="shared" si="173"/>
        <v>3</v>
      </c>
      <c r="U501" s="102">
        <f t="shared" si="174"/>
        <v>3</v>
      </c>
      <c r="V501" s="102">
        <f t="shared" si="175"/>
        <v>1</v>
      </c>
      <c r="W501" s="102">
        <f t="shared" si="176"/>
        <v>1</v>
      </c>
      <c r="X501" s="102">
        <f t="shared" si="177"/>
        <v>4</v>
      </c>
      <c r="Y501" s="102">
        <f t="shared" si="178"/>
        <v>1</v>
      </c>
      <c r="Z501" s="102">
        <f t="shared" si="179"/>
        <v>1</v>
      </c>
      <c r="AA501" s="100" t="b">
        <f t="shared" si="180"/>
        <v>1</v>
      </c>
      <c r="AB501" s="100">
        <f t="array" ref="AB501">IF($AA501,MEDIAN(IF(G1SelectionMask="x",IF(INDEX(RawDataRefData,$E501,0)&gt;0,INDEX(RawDataRefData,$E501,0)),"")),"")</f>
        <v>2</v>
      </c>
      <c r="AC501" s="100">
        <f t="array" ref="AC501">IF($AA501,QUARTILE(IF(G1SelectionMask="x",IF(INDEX(RawDataRefData,$E501,0)&gt;0,INDEX(RawDataRefData,$E501,0)),""),1),"")</f>
        <v>1</v>
      </c>
      <c r="AD501" s="100">
        <f t="array" ref="AD501">IF($AA501,QUARTILE(IF(G1SelectionMask="x",IF(INDEX(RawDataRefData,$E501,0)&gt;0,INDEX(RawDataRefData,$E501,0)),""),3),"")</f>
        <v>3</v>
      </c>
      <c r="AE501" s="100">
        <f t="array" ref="AE501">IF($AA501,MIN(IF(G1SelectionMask="x",IF(INDEX(RawDataRefData,$E501,0)&gt;0,INDEX(RawDataRefData,$E501,0)),"")),"")</f>
        <v>1</v>
      </c>
      <c r="AF501" s="100">
        <f t="array" ref="AF501">IF($AA501,MAX(IF(G1SelectionMask="x",IF(INDEX(RawDataRefData,$E501,0)&gt;0,INDEX(RawDataRefData,$E501,0)),"")),"")</f>
        <v>4</v>
      </c>
      <c r="AG501" s="100">
        <f t="shared" si="181"/>
        <v>2.0909090909090908</v>
      </c>
      <c r="AH501" s="100">
        <f t="array" ref="AH501">IF($AA501,STDEVA(IF(G1SelectionMask="x",IF(INDEX(RawDataRefData,$E501,0)&gt;0,INDEX(RawDataRefData,$E501,0)),"")),"")</f>
        <v>1.2210278829367864</v>
      </c>
      <c r="AI501" s="101" t="b">
        <f t="shared" si="182"/>
        <v>1</v>
      </c>
      <c r="AJ501" s="101">
        <f t="array" ref="AJ501">IF($AI501,MEDIAN(IF(G2SelectionMask="x",IF(INDEX(RawDataRefData,$E501,0)&gt;0,INDEX(RawDataRefData,$E501,0)),"")),"")</f>
        <v>2</v>
      </c>
      <c r="AK501" s="101">
        <f t="array" ref="AK501">IF($AI501,QUARTILE(IF(G2SelectionMask="x",IF(INDEX(RawDataRefData,$E501,0)&gt;0,INDEX(RawDataRefData,$E501,0)),""),1),"")</f>
        <v>1</v>
      </c>
      <c r="AL501" s="101">
        <f t="array" ref="AL501">IF($AI501,QUARTILE(IF(G2SelectionMask="x",IF(INDEX(RawDataRefData,$E501,0)&gt;0,INDEX(RawDataRefData,$E501,0)),""),3),"")</f>
        <v>3.5</v>
      </c>
      <c r="AM501" s="101">
        <f t="array" ref="AM501">IF($AI501,MIN(IF(G2SelectionMask="x",IF(INDEX(RawDataRefData,$E501,0)&gt;0,INDEX(RawDataRefData,$E501,0)),"")),"")</f>
        <v>1</v>
      </c>
      <c r="AN501" s="101">
        <f t="array" ref="AN501">IF($AI501,MAX(IF(G2SelectionMask="x",IF(INDEX(RawDataRefData,$E501,0)&gt;0,INDEX(RawDataRefData,$E501,0)),"")),"")</f>
        <v>4</v>
      </c>
      <c r="AO501" s="101">
        <f t="shared" si="184"/>
        <v>2.2727272727272729</v>
      </c>
      <c r="AP501" s="101">
        <f t="array" ref="AP501">IF($AI501,STDEVA(IF(G2SelectionMask="x",IF(INDEX(RawDataRefData,$E501,0)&gt;0,INDEX(RawDataRefData,$E501,0)),"")),"")</f>
        <v>1.3483997249264841</v>
      </c>
      <c r="AQ501" s="100" t="b">
        <f t="shared" si="185"/>
        <v>0</v>
      </c>
      <c r="AR501" s="100" t="str">
        <f t="array" ref="AR501">IF($AQ501,MEDIAN(IF(G3SelectionMask="x",IF(INDEX(RawDataRefData,$E501,0)&gt;0,INDEX(RawDataRefData,$E501,0)),"")),"")</f>
        <v/>
      </c>
      <c r="AS501" s="100" t="str">
        <f t="array" ref="AS501">IF($AQ501,QUARTILE(IF(G3SelectionMask="x",IF(INDEX(RawDataRefData,$E501,0)&gt;0,INDEX(RawDataRefData,$E501,0)),""),1),"")</f>
        <v/>
      </c>
      <c r="AT501" s="100" t="str">
        <f t="array" ref="AT501">IF($AQ501,QUARTILE(IF(G3SelectionMask="x",IF(INDEX(RawDataRefData,$E501,0)&gt;0,INDEX(RawDataRefData,$E501,0)),""),3),"")</f>
        <v/>
      </c>
      <c r="AU501" s="100" t="str">
        <f t="array" ref="AU501">IF($AQ501,MIN(IF(G3SelectionMask="x",IF(INDEX(RawDataRefData,$E501,0)&gt;0,INDEX(RawDataRefData,$E501,0)),"")),"")</f>
        <v/>
      </c>
      <c r="AV501" s="100" t="str">
        <f t="array" ref="AV501">IF($AQ501,MAX(IF(G3SelectionMask="x",IF(INDEX(RawDataRefData,$E501,0)&gt;0,INDEX(RawDataRefData,$E501,0)),"")),"")</f>
        <v/>
      </c>
      <c r="AW501" s="100" t="str">
        <f t="shared" si="186"/>
        <v/>
      </c>
      <c r="AX501" s="100" t="str">
        <f t="array" ref="AX501">IF($AQ501,STDEVA(IF(G3SelectionMask="x",IF(INDEX(RawDataRefData,$E501,0)&gt;0,INDEX(RawDataRefData,$E501,0)),"")),"")</f>
        <v/>
      </c>
      <c r="AY501" s="101" t="b">
        <f t="shared" si="187"/>
        <v>0</v>
      </c>
      <c r="AZ501" s="101" t="str">
        <f t="array" ref="AZ501">IF($AY501,MEDIAN(IF(G4SelectionMask="x",IF(INDEX(RawDataRefData,$E501,0)&gt;0,INDEX(RawDataRefData,$E501,0)),"")),"")</f>
        <v/>
      </c>
      <c r="BA501" s="101" t="str">
        <f t="array" ref="BA501">IF($AY501,QUARTILE(IF(G4SelectionMask="x",IF(INDEX(RawDataRefData,$E501,0)&gt;0,INDEX(RawDataRefData,$E501,0)),""),1),"")</f>
        <v/>
      </c>
      <c r="BB501" s="101" t="str">
        <f t="array" ref="BB501">IF($AY501,QUARTILE(IF(G4SelectionMask="x",IF(INDEX(RawDataRefData,$E501,0)&gt;0,INDEX(RawDataRefData,$E501,0)),""),3),"")</f>
        <v/>
      </c>
      <c r="BC501" s="101" t="str">
        <f t="array" ref="BC501">IF($AY501,MIN(IF(G4SelectionMask="x",IF(INDEX(RawDataRefData,$E501,0)&gt;0,INDEX(RawDataRefData,$E501,0)),"")),"")</f>
        <v/>
      </c>
      <c r="BD501" s="101" t="str">
        <f t="array" ref="BD501">IF($AY501,MAX(IF(G4SelectionMask="x",IF(INDEX(RawDataRefData,$E501,0)&gt;0,INDEX(RawDataRefData,$E501,0)),"")),"")</f>
        <v/>
      </c>
      <c r="BE501" s="101" t="str">
        <f t="shared" si="188"/>
        <v/>
      </c>
      <c r="BF501" s="101" t="str">
        <f t="array" ref="BF501">IF($AY501,STDEVA(IF(G4SelectionMask="x",IF(INDEX(RawDataRefData,$E501,0)&gt;0,INDEX(RawDataRefData,$E501,0)),"")),"")</f>
        <v/>
      </c>
      <c r="BG501" s="100" t="b">
        <f t="shared" si="189"/>
        <v>0</v>
      </c>
      <c r="BH501" s="100" t="str">
        <f t="array" ref="BH501">IF($BG501,MEDIAN(IF(G5SelectionMask="x",IF(INDEX(RawDataRefData,$E501,0)&gt;0,INDEX(RawDataRefData,$E501,0)),"")),"")</f>
        <v/>
      </c>
      <c r="BI501" s="100" t="str">
        <f t="array" ref="BI501">IF($BG501,QUARTILE(IF(G5SelectionMask="x",IF(INDEX(RawDataRefData,$E501,0)&gt;0,INDEX(RawDataRefData,$E501,0)),""),1),"")</f>
        <v/>
      </c>
      <c r="BJ501" s="100" t="str">
        <f t="array" ref="BJ501">IF($BG501,QUARTILE(IF(G5SelectionMask="x",IF(INDEX(RawDataRefData,$E501,0)&gt;0,INDEX(RawDataRefData,$E501,0)),""),3),"")</f>
        <v/>
      </c>
      <c r="BK501" s="100" t="str">
        <f t="array" ref="BK501">IF($BG501,MIN(IF(G5SelectionMask="x",IF(INDEX(RawDataRefData,$E501,0)&gt;0,INDEX(RawDataRefData,$E501,0)),"")),"")</f>
        <v/>
      </c>
      <c r="BL501" s="100" t="str">
        <f t="array" ref="BL501">IF($BG501,MAX(IF(G5SelectionMask="x",IF(INDEX(RawDataRefData,$E501,0)&gt;0,INDEX(RawDataRefData,$E501,0)),"")),"")</f>
        <v/>
      </c>
      <c r="BM501" s="100" t="str">
        <f t="shared" si="190"/>
        <v/>
      </c>
      <c r="BN501" s="103" t="str">
        <f t="array" ref="BN501">IF($BG501,STDEVA(IF(G5SelectionMask="x",IF(INDEX(RawDataRefData,$E501,0)&gt;0,INDEX(RawDataRefData,$E501,0)),"")),"")</f>
        <v/>
      </c>
      <c r="BO501" s="104"/>
      <c r="BP501" s="105">
        <v>3</v>
      </c>
      <c r="BQ501" s="105">
        <v>4</v>
      </c>
      <c r="BR501" s="105">
        <v>2</v>
      </c>
      <c r="BS501" s="105">
        <v>2</v>
      </c>
      <c r="BT501" s="105">
        <v>1</v>
      </c>
      <c r="BU501" s="105">
        <v>3</v>
      </c>
      <c r="BV501" s="105">
        <v>3</v>
      </c>
      <c r="BW501" s="105">
        <v>1</v>
      </c>
      <c r="BX501" s="105">
        <v>1</v>
      </c>
      <c r="BY501" s="105">
        <v>4</v>
      </c>
      <c r="BZ501" s="105">
        <v>1</v>
      </c>
      <c r="CA501" s="105">
        <v>1</v>
      </c>
      <c r="CB501" s="105">
        <v>4</v>
      </c>
      <c r="CC501" s="105">
        <v>3</v>
      </c>
      <c r="CD501" s="105">
        <v>4</v>
      </c>
    </row>
    <row r="502" spans="1:82" x14ac:dyDescent="0.2">
      <c r="A502" s="33">
        <f t="shared" si="191"/>
        <v>0</v>
      </c>
      <c r="B502" s="209"/>
      <c r="C502" s="194"/>
      <c r="D502" s="203"/>
      <c r="E502" s="72">
        <f t="shared" si="183"/>
        <v>493</v>
      </c>
      <c r="F502" s="9" t="s">
        <v>2012</v>
      </c>
      <c r="G502" s="9" t="s">
        <v>2804</v>
      </c>
      <c r="H502" s="9" t="s">
        <v>61</v>
      </c>
      <c r="I502" s="9" t="s">
        <v>62</v>
      </c>
      <c r="K502" s="100">
        <f t="shared" si="168"/>
        <v>4</v>
      </c>
      <c r="L502" s="100"/>
      <c r="M502" s="100"/>
      <c r="N502" s="100"/>
      <c r="O502" s="100"/>
      <c r="P502" s="101">
        <f t="shared" si="169"/>
        <v>4</v>
      </c>
      <c r="Q502" s="102">
        <f t="shared" si="170"/>
        <v>4</v>
      </c>
      <c r="R502" s="102">
        <f t="shared" si="171"/>
        <v>2</v>
      </c>
      <c r="S502" s="102">
        <f t="shared" si="172"/>
        <v>4</v>
      </c>
      <c r="T502" s="102">
        <f t="shared" si="173"/>
        <v>3</v>
      </c>
      <c r="U502" s="102">
        <f t="shared" si="174"/>
        <v>2</v>
      </c>
      <c r="V502" s="102">
        <f t="shared" si="175"/>
        <v>2</v>
      </c>
      <c r="W502" s="102">
        <f t="shared" si="176"/>
        <v>1</v>
      </c>
      <c r="X502" s="102">
        <f t="shared" si="177"/>
        <v>1</v>
      </c>
      <c r="Y502" s="102">
        <f t="shared" si="178"/>
        <v>4</v>
      </c>
      <c r="Z502" s="102">
        <f t="shared" si="179"/>
        <v>3</v>
      </c>
      <c r="AA502" s="100" t="b">
        <f t="shared" si="180"/>
        <v>1</v>
      </c>
      <c r="AB502" s="100">
        <f t="array" ref="AB502">IF($AA502,MEDIAN(IF(G1SelectionMask="x",IF(INDEX(RawDataRefData,$E502,0)&gt;0,INDEX(RawDataRefData,$E502,0)),"")),"")</f>
        <v>3</v>
      </c>
      <c r="AC502" s="100">
        <f t="array" ref="AC502">IF($AA502,QUARTILE(IF(G1SelectionMask="x",IF(INDEX(RawDataRefData,$E502,0)&gt;0,INDEX(RawDataRefData,$E502,0)),""),1),"")</f>
        <v>2</v>
      </c>
      <c r="AD502" s="100">
        <f t="array" ref="AD502">IF($AA502,QUARTILE(IF(G1SelectionMask="x",IF(INDEX(RawDataRefData,$E502,0)&gt;0,INDEX(RawDataRefData,$E502,0)),""),3),"")</f>
        <v>4</v>
      </c>
      <c r="AE502" s="100">
        <f t="array" ref="AE502">IF($AA502,MIN(IF(G1SelectionMask="x",IF(INDEX(RawDataRefData,$E502,0)&gt;0,INDEX(RawDataRefData,$E502,0)),"")),"")</f>
        <v>1</v>
      </c>
      <c r="AF502" s="100">
        <f t="array" ref="AF502">IF($AA502,MAX(IF(G1SelectionMask="x",IF(INDEX(RawDataRefData,$E502,0)&gt;0,INDEX(RawDataRefData,$E502,0)),"")),"")</f>
        <v>4</v>
      </c>
      <c r="AG502" s="100">
        <f t="shared" si="181"/>
        <v>2.7272727272727271</v>
      </c>
      <c r="AH502" s="100">
        <f t="array" ref="AH502">IF($AA502,STDEVA(IF(G1SelectionMask="x",IF(INDEX(RawDataRefData,$E502,0)&gt;0,INDEX(RawDataRefData,$E502,0)),"")),"")</f>
        <v>1.1908743922772957</v>
      </c>
      <c r="AI502" s="101" t="b">
        <f t="shared" si="182"/>
        <v>1</v>
      </c>
      <c r="AJ502" s="101">
        <f t="array" ref="AJ502">IF($AI502,MEDIAN(IF(G2SelectionMask="x",IF(INDEX(RawDataRefData,$E502,0)&gt;0,INDEX(RawDataRefData,$E502,0)),"")),"")</f>
        <v>3</v>
      </c>
      <c r="AK502" s="101">
        <f t="array" ref="AK502">IF($AI502,QUARTILE(IF(G2SelectionMask="x",IF(INDEX(RawDataRefData,$E502,0)&gt;0,INDEX(RawDataRefData,$E502,0)),""),1),"")</f>
        <v>2.5</v>
      </c>
      <c r="AL502" s="101">
        <f t="array" ref="AL502">IF($AI502,QUARTILE(IF(G2SelectionMask="x",IF(INDEX(RawDataRefData,$E502,0)&gt;0,INDEX(RawDataRefData,$E502,0)),""),3),"")</f>
        <v>4</v>
      </c>
      <c r="AM502" s="101">
        <f t="array" ref="AM502">IF($AI502,MIN(IF(G2SelectionMask="x",IF(INDEX(RawDataRefData,$E502,0)&gt;0,INDEX(RawDataRefData,$E502,0)),"")),"")</f>
        <v>1</v>
      </c>
      <c r="AN502" s="101">
        <f t="array" ref="AN502">IF($AI502,MAX(IF(G2SelectionMask="x",IF(INDEX(RawDataRefData,$E502,0)&gt;0,INDEX(RawDataRefData,$E502,0)),"")),"")</f>
        <v>4</v>
      </c>
      <c r="AO502" s="101">
        <f t="shared" si="184"/>
        <v>3.0909090909090908</v>
      </c>
      <c r="AP502" s="101">
        <f t="array" ref="AP502">IF($AI502,STDEVA(IF(G2SelectionMask="x",IF(INDEX(RawDataRefData,$E502,0)&gt;0,INDEX(RawDataRefData,$E502,0)),"")),"")</f>
        <v>1.0444659357341868</v>
      </c>
      <c r="AQ502" s="100" t="b">
        <f t="shared" si="185"/>
        <v>0</v>
      </c>
      <c r="AR502" s="100" t="str">
        <f t="array" ref="AR502">IF($AQ502,MEDIAN(IF(G3SelectionMask="x",IF(INDEX(RawDataRefData,$E502,0)&gt;0,INDEX(RawDataRefData,$E502,0)),"")),"")</f>
        <v/>
      </c>
      <c r="AS502" s="100" t="str">
        <f t="array" ref="AS502">IF($AQ502,QUARTILE(IF(G3SelectionMask="x",IF(INDEX(RawDataRefData,$E502,0)&gt;0,INDEX(RawDataRefData,$E502,0)),""),1),"")</f>
        <v/>
      </c>
      <c r="AT502" s="100" t="str">
        <f t="array" ref="AT502">IF($AQ502,QUARTILE(IF(G3SelectionMask="x",IF(INDEX(RawDataRefData,$E502,0)&gt;0,INDEX(RawDataRefData,$E502,0)),""),3),"")</f>
        <v/>
      </c>
      <c r="AU502" s="100" t="str">
        <f t="array" ref="AU502">IF($AQ502,MIN(IF(G3SelectionMask="x",IF(INDEX(RawDataRefData,$E502,0)&gt;0,INDEX(RawDataRefData,$E502,0)),"")),"")</f>
        <v/>
      </c>
      <c r="AV502" s="100" t="str">
        <f t="array" ref="AV502">IF($AQ502,MAX(IF(G3SelectionMask="x",IF(INDEX(RawDataRefData,$E502,0)&gt;0,INDEX(RawDataRefData,$E502,0)),"")),"")</f>
        <v/>
      </c>
      <c r="AW502" s="100" t="str">
        <f t="shared" si="186"/>
        <v/>
      </c>
      <c r="AX502" s="100" t="str">
        <f t="array" ref="AX502">IF($AQ502,STDEVA(IF(G3SelectionMask="x",IF(INDEX(RawDataRefData,$E502,0)&gt;0,INDEX(RawDataRefData,$E502,0)),"")),"")</f>
        <v/>
      </c>
      <c r="AY502" s="101" t="b">
        <f t="shared" si="187"/>
        <v>0</v>
      </c>
      <c r="AZ502" s="101" t="str">
        <f t="array" ref="AZ502">IF($AY502,MEDIAN(IF(G4SelectionMask="x",IF(INDEX(RawDataRefData,$E502,0)&gt;0,INDEX(RawDataRefData,$E502,0)),"")),"")</f>
        <v/>
      </c>
      <c r="BA502" s="101" t="str">
        <f t="array" ref="BA502">IF($AY502,QUARTILE(IF(G4SelectionMask="x",IF(INDEX(RawDataRefData,$E502,0)&gt;0,INDEX(RawDataRefData,$E502,0)),""),1),"")</f>
        <v/>
      </c>
      <c r="BB502" s="101" t="str">
        <f t="array" ref="BB502">IF($AY502,QUARTILE(IF(G4SelectionMask="x",IF(INDEX(RawDataRefData,$E502,0)&gt;0,INDEX(RawDataRefData,$E502,0)),""),3),"")</f>
        <v/>
      </c>
      <c r="BC502" s="101" t="str">
        <f t="array" ref="BC502">IF($AY502,MIN(IF(G4SelectionMask="x",IF(INDEX(RawDataRefData,$E502,0)&gt;0,INDEX(RawDataRefData,$E502,0)),"")),"")</f>
        <v/>
      </c>
      <c r="BD502" s="101" t="str">
        <f t="array" ref="BD502">IF($AY502,MAX(IF(G4SelectionMask="x",IF(INDEX(RawDataRefData,$E502,0)&gt;0,INDEX(RawDataRefData,$E502,0)),"")),"")</f>
        <v/>
      </c>
      <c r="BE502" s="101" t="str">
        <f t="shared" si="188"/>
        <v/>
      </c>
      <c r="BF502" s="101" t="str">
        <f t="array" ref="BF502">IF($AY502,STDEVA(IF(G4SelectionMask="x",IF(INDEX(RawDataRefData,$E502,0)&gt;0,INDEX(RawDataRefData,$E502,0)),"")),"")</f>
        <v/>
      </c>
      <c r="BG502" s="100" t="b">
        <f t="shared" si="189"/>
        <v>0</v>
      </c>
      <c r="BH502" s="100" t="str">
        <f t="array" ref="BH502">IF($BG502,MEDIAN(IF(G5SelectionMask="x",IF(INDEX(RawDataRefData,$E502,0)&gt;0,INDEX(RawDataRefData,$E502,0)),"")),"")</f>
        <v/>
      </c>
      <c r="BI502" s="100" t="str">
        <f t="array" ref="BI502">IF($BG502,QUARTILE(IF(G5SelectionMask="x",IF(INDEX(RawDataRefData,$E502,0)&gt;0,INDEX(RawDataRefData,$E502,0)),""),1),"")</f>
        <v/>
      </c>
      <c r="BJ502" s="100" t="str">
        <f t="array" ref="BJ502">IF($BG502,QUARTILE(IF(G5SelectionMask="x",IF(INDEX(RawDataRefData,$E502,0)&gt;0,INDEX(RawDataRefData,$E502,0)),""),3),"")</f>
        <v/>
      </c>
      <c r="BK502" s="100" t="str">
        <f t="array" ref="BK502">IF($BG502,MIN(IF(G5SelectionMask="x",IF(INDEX(RawDataRefData,$E502,0)&gt;0,INDEX(RawDataRefData,$E502,0)),"")),"")</f>
        <v/>
      </c>
      <c r="BL502" s="100" t="str">
        <f t="array" ref="BL502">IF($BG502,MAX(IF(G5SelectionMask="x",IF(INDEX(RawDataRefData,$E502,0)&gt;0,INDEX(RawDataRefData,$E502,0)),"")),"")</f>
        <v/>
      </c>
      <c r="BM502" s="100" t="str">
        <f t="shared" si="190"/>
        <v/>
      </c>
      <c r="BN502" s="103" t="str">
        <f t="array" ref="BN502">IF($BG502,STDEVA(IF(G5SelectionMask="x",IF(INDEX(RawDataRefData,$E502,0)&gt;0,INDEX(RawDataRefData,$E502,0)),"")),"")</f>
        <v/>
      </c>
      <c r="BO502" s="104"/>
      <c r="BP502" s="105">
        <v>4</v>
      </c>
      <c r="BQ502" s="105">
        <v>4</v>
      </c>
      <c r="BR502" s="105">
        <v>4</v>
      </c>
      <c r="BS502" s="105">
        <v>2</v>
      </c>
      <c r="BT502" s="105">
        <v>4</v>
      </c>
      <c r="BU502" s="105">
        <v>3</v>
      </c>
      <c r="BV502" s="105">
        <v>2</v>
      </c>
      <c r="BW502" s="105">
        <v>2</v>
      </c>
      <c r="BX502" s="105">
        <v>1</v>
      </c>
      <c r="BY502" s="105">
        <v>1</v>
      </c>
      <c r="BZ502" s="105">
        <v>4</v>
      </c>
      <c r="CA502" s="105">
        <v>3</v>
      </c>
      <c r="CB502" s="105">
        <v>3</v>
      </c>
      <c r="CC502" s="105">
        <v>2</v>
      </c>
      <c r="CD502" s="105">
        <v>4</v>
      </c>
    </row>
    <row r="503" spans="1:82" ht="13.5" thickBot="1" x14ac:dyDescent="0.25">
      <c r="A503" s="33">
        <f t="shared" si="191"/>
        <v>0</v>
      </c>
      <c r="B503" s="209"/>
      <c r="C503" s="194"/>
      <c r="D503" s="204"/>
      <c r="E503" s="72">
        <f t="shared" si="183"/>
        <v>494</v>
      </c>
      <c r="F503" s="9" t="s">
        <v>2013</v>
      </c>
      <c r="G503" s="9" t="s">
        <v>2807</v>
      </c>
      <c r="H503" s="9" t="s">
        <v>61</v>
      </c>
      <c r="I503" s="9" t="s">
        <v>62</v>
      </c>
      <c r="K503" s="100">
        <f t="shared" si="168"/>
        <v>1</v>
      </c>
      <c r="L503" s="100"/>
      <c r="M503" s="100"/>
      <c r="N503" s="100"/>
      <c r="O503" s="100"/>
      <c r="P503" s="101">
        <f t="shared" si="169"/>
        <v>4</v>
      </c>
      <c r="Q503" s="102">
        <f t="shared" si="170"/>
        <v>3</v>
      </c>
      <c r="R503" s="102">
        <f t="shared" si="171"/>
        <v>2</v>
      </c>
      <c r="S503" s="102">
        <f t="shared" si="172"/>
        <v>1</v>
      </c>
      <c r="T503" s="102">
        <f t="shared" si="173"/>
        <v>4</v>
      </c>
      <c r="U503" s="102">
        <f t="shared" si="174"/>
        <v>4</v>
      </c>
      <c r="V503" s="102">
        <f t="shared" si="175"/>
        <v>4</v>
      </c>
      <c r="W503" s="102">
        <f t="shared" si="176"/>
        <v>2</v>
      </c>
      <c r="X503" s="102">
        <f t="shared" si="177"/>
        <v>4</v>
      </c>
      <c r="Y503" s="102">
        <f t="shared" si="178"/>
        <v>1</v>
      </c>
      <c r="Z503" s="102">
        <f t="shared" si="179"/>
        <v>3</v>
      </c>
      <c r="AA503" s="100" t="b">
        <f t="shared" si="180"/>
        <v>1</v>
      </c>
      <c r="AB503" s="100">
        <f t="array" ref="AB503">IF($AA503,MEDIAN(IF(G1SelectionMask="x",IF(INDEX(RawDataRefData,$E503,0)&gt;0,INDEX(RawDataRefData,$E503,0)),"")),"")</f>
        <v>3</v>
      </c>
      <c r="AC503" s="100">
        <f t="array" ref="AC503">IF($AA503,QUARTILE(IF(G1SelectionMask="x",IF(INDEX(RawDataRefData,$E503,0)&gt;0,INDEX(RawDataRefData,$E503,0)),""),1),"")</f>
        <v>2</v>
      </c>
      <c r="AD503" s="100">
        <f t="array" ref="AD503">IF($AA503,QUARTILE(IF(G1SelectionMask="x",IF(INDEX(RawDataRefData,$E503,0)&gt;0,INDEX(RawDataRefData,$E503,0)),""),3),"")</f>
        <v>4</v>
      </c>
      <c r="AE503" s="100">
        <f t="array" ref="AE503">IF($AA503,MIN(IF(G1SelectionMask="x",IF(INDEX(RawDataRefData,$E503,0)&gt;0,INDEX(RawDataRefData,$E503,0)),"")),"")</f>
        <v>1</v>
      </c>
      <c r="AF503" s="100">
        <f t="array" ref="AF503">IF($AA503,MAX(IF(G1SelectionMask="x",IF(INDEX(RawDataRefData,$E503,0)&gt;0,INDEX(RawDataRefData,$E503,0)),"")),"")</f>
        <v>4</v>
      </c>
      <c r="AG503" s="100">
        <f t="shared" si="181"/>
        <v>2.9090909090909092</v>
      </c>
      <c r="AH503" s="100">
        <f t="array" ref="AH503">IF($AA503,STDEVA(IF(G1SelectionMask="x",IF(INDEX(RawDataRefData,$E503,0)&gt;0,INDEX(RawDataRefData,$E503,0)),"")),"")</f>
        <v>1.2210278829367864</v>
      </c>
      <c r="AI503" s="101" t="b">
        <f t="shared" si="182"/>
        <v>1</v>
      </c>
      <c r="AJ503" s="101">
        <f t="array" ref="AJ503">IF($AI503,MEDIAN(IF(G2SelectionMask="x",IF(INDEX(RawDataRefData,$E503,0)&gt;0,INDEX(RawDataRefData,$E503,0)),"")),"")</f>
        <v>3</v>
      </c>
      <c r="AK503" s="101">
        <f t="array" ref="AK503">IF($AI503,QUARTILE(IF(G2SelectionMask="x",IF(INDEX(RawDataRefData,$E503,0)&gt;0,INDEX(RawDataRefData,$E503,0)),""),1),"")</f>
        <v>1.5</v>
      </c>
      <c r="AL503" s="101">
        <f t="array" ref="AL503">IF($AI503,QUARTILE(IF(G2SelectionMask="x",IF(INDEX(RawDataRefData,$E503,0)&gt;0,INDEX(RawDataRefData,$E503,0)),""),3),"")</f>
        <v>4</v>
      </c>
      <c r="AM503" s="101">
        <f t="array" ref="AM503">IF($AI503,MIN(IF(G2SelectionMask="x",IF(INDEX(RawDataRefData,$E503,0)&gt;0,INDEX(RawDataRefData,$E503,0)),"")),"")</f>
        <v>1</v>
      </c>
      <c r="AN503" s="101">
        <f t="array" ref="AN503">IF($AI503,MAX(IF(G2SelectionMask="x",IF(INDEX(RawDataRefData,$E503,0)&gt;0,INDEX(RawDataRefData,$E503,0)),"")),"")</f>
        <v>4</v>
      </c>
      <c r="AO503" s="101">
        <f t="shared" si="184"/>
        <v>2.8181818181818183</v>
      </c>
      <c r="AP503" s="101">
        <f t="array" ref="AP503">IF($AI503,STDEVA(IF(G2SelectionMask="x",IF(INDEX(RawDataRefData,$E503,0)&gt;0,INDEX(RawDataRefData,$E503,0)),"")),"")</f>
        <v>1.3280197150781927</v>
      </c>
      <c r="AQ503" s="100" t="b">
        <f t="shared" si="185"/>
        <v>0</v>
      </c>
      <c r="AR503" s="100" t="str">
        <f t="array" ref="AR503">IF($AQ503,MEDIAN(IF(G3SelectionMask="x",IF(INDEX(RawDataRefData,$E503,0)&gt;0,INDEX(RawDataRefData,$E503,0)),"")),"")</f>
        <v/>
      </c>
      <c r="AS503" s="100" t="str">
        <f t="array" ref="AS503">IF($AQ503,QUARTILE(IF(G3SelectionMask="x",IF(INDEX(RawDataRefData,$E503,0)&gt;0,INDEX(RawDataRefData,$E503,0)),""),1),"")</f>
        <v/>
      </c>
      <c r="AT503" s="100" t="str">
        <f t="array" ref="AT503">IF($AQ503,QUARTILE(IF(G3SelectionMask="x",IF(INDEX(RawDataRefData,$E503,0)&gt;0,INDEX(RawDataRefData,$E503,0)),""),3),"")</f>
        <v/>
      </c>
      <c r="AU503" s="100" t="str">
        <f t="array" ref="AU503">IF($AQ503,MIN(IF(G3SelectionMask="x",IF(INDEX(RawDataRefData,$E503,0)&gt;0,INDEX(RawDataRefData,$E503,0)),"")),"")</f>
        <v/>
      </c>
      <c r="AV503" s="100" t="str">
        <f t="array" ref="AV503">IF($AQ503,MAX(IF(G3SelectionMask="x",IF(INDEX(RawDataRefData,$E503,0)&gt;0,INDEX(RawDataRefData,$E503,0)),"")),"")</f>
        <v/>
      </c>
      <c r="AW503" s="100" t="str">
        <f t="shared" si="186"/>
        <v/>
      </c>
      <c r="AX503" s="100" t="str">
        <f t="array" ref="AX503">IF($AQ503,STDEVA(IF(G3SelectionMask="x",IF(INDEX(RawDataRefData,$E503,0)&gt;0,INDEX(RawDataRefData,$E503,0)),"")),"")</f>
        <v/>
      </c>
      <c r="AY503" s="101" t="b">
        <f t="shared" si="187"/>
        <v>0</v>
      </c>
      <c r="AZ503" s="101" t="str">
        <f t="array" ref="AZ503">IF($AY503,MEDIAN(IF(G4SelectionMask="x",IF(INDEX(RawDataRefData,$E503,0)&gt;0,INDEX(RawDataRefData,$E503,0)),"")),"")</f>
        <v/>
      </c>
      <c r="BA503" s="101" t="str">
        <f t="array" ref="BA503">IF($AY503,QUARTILE(IF(G4SelectionMask="x",IF(INDEX(RawDataRefData,$E503,0)&gt;0,INDEX(RawDataRefData,$E503,0)),""),1),"")</f>
        <v/>
      </c>
      <c r="BB503" s="101" t="str">
        <f t="array" ref="BB503">IF($AY503,QUARTILE(IF(G4SelectionMask="x",IF(INDEX(RawDataRefData,$E503,0)&gt;0,INDEX(RawDataRefData,$E503,0)),""),3),"")</f>
        <v/>
      </c>
      <c r="BC503" s="101" t="str">
        <f t="array" ref="BC503">IF($AY503,MIN(IF(G4SelectionMask="x",IF(INDEX(RawDataRefData,$E503,0)&gt;0,INDEX(RawDataRefData,$E503,0)),"")),"")</f>
        <v/>
      </c>
      <c r="BD503" s="101" t="str">
        <f t="array" ref="BD503">IF($AY503,MAX(IF(G4SelectionMask="x",IF(INDEX(RawDataRefData,$E503,0)&gt;0,INDEX(RawDataRefData,$E503,0)),"")),"")</f>
        <v/>
      </c>
      <c r="BE503" s="101" t="str">
        <f t="shared" si="188"/>
        <v/>
      </c>
      <c r="BF503" s="101" t="str">
        <f t="array" ref="BF503">IF($AY503,STDEVA(IF(G4SelectionMask="x",IF(INDEX(RawDataRefData,$E503,0)&gt;0,INDEX(RawDataRefData,$E503,0)),"")),"")</f>
        <v/>
      </c>
      <c r="BG503" s="100" t="b">
        <f t="shared" si="189"/>
        <v>0</v>
      </c>
      <c r="BH503" s="100" t="str">
        <f t="array" ref="BH503">IF($BG503,MEDIAN(IF(G5SelectionMask="x",IF(INDEX(RawDataRefData,$E503,0)&gt;0,INDEX(RawDataRefData,$E503,0)),"")),"")</f>
        <v/>
      </c>
      <c r="BI503" s="100" t="str">
        <f t="array" ref="BI503">IF($BG503,QUARTILE(IF(G5SelectionMask="x",IF(INDEX(RawDataRefData,$E503,0)&gt;0,INDEX(RawDataRefData,$E503,0)),""),1),"")</f>
        <v/>
      </c>
      <c r="BJ503" s="100" t="str">
        <f t="array" ref="BJ503">IF($BG503,QUARTILE(IF(G5SelectionMask="x",IF(INDEX(RawDataRefData,$E503,0)&gt;0,INDEX(RawDataRefData,$E503,0)),""),3),"")</f>
        <v/>
      </c>
      <c r="BK503" s="100" t="str">
        <f t="array" ref="BK503">IF($BG503,MIN(IF(G5SelectionMask="x",IF(INDEX(RawDataRefData,$E503,0)&gt;0,INDEX(RawDataRefData,$E503,0)),"")),"")</f>
        <v/>
      </c>
      <c r="BL503" s="100" t="str">
        <f t="array" ref="BL503">IF($BG503,MAX(IF(G5SelectionMask="x",IF(INDEX(RawDataRefData,$E503,0)&gt;0,INDEX(RawDataRefData,$E503,0)),"")),"")</f>
        <v/>
      </c>
      <c r="BM503" s="100" t="str">
        <f t="shared" si="190"/>
        <v/>
      </c>
      <c r="BN503" s="103" t="str">
        <f t="array" ref="BN503">IF($BG503,STDEVA(IF(G5SelectionMask="x",IF(INDEX(RawDataRefData,$E503,0)&gt;0,INDEX(RawDataRefData,$E503,0)),"")),"")</f>
        <v/>
      </c>
      <c r="BO503" s="104"/>
      <c r="BP503" s="105">
        <v>1</v>
      </c>
      <c r="BQ503" s="105">
        <v>4</v>
      </c>
      <c r="BR503" s="105">
        <v>3</v>
      </c>
      <c r="BS503" s="105">
        <v>2</v>
      </c>
      <c r="BT503" s="105">
        <v>1</v>
      </c>
      <c r="BU503" s="105">
        <v>4</v>
      </c>
      <c r="BV503" s="105">
        <v>4</v>
      </c>
      <c r="BW503" s="105">
        <v>4</v>
      </c>
      <c r="BX503" s="105">
        <v>2</v>
      </c>
      <c r="BY503" s="105">
        <v>4</v>
      </c>
      <c r="BZ503" s="105">
        <v>1</v>
      </c>
      <c r="CA503" s="105">
        <v>3</v>
      </c>
      <c r="CB503" s="105">
        <v>1</v>
      </c>
      <c r="CC503" s="105">
        <v>4</v>
      </c>
      <c r="CD503" s="105">
        <v>4</v>
      </c>
    </row>
    <row r="504" spans="1:82" x14ac:dyDescent="0.2">
      <c r="A504" s="33">
        <f t="shared" si="191"/>
        <v>0</v>
      </c>
      <c r="B504" s="209"/>
      <c r="C504" s="194"/>
      <c r="D504" s="202" t="s">
        <v>65</v>
      </c>
      <c r="E504" s="72">
        <f t="shared" si="183"/>
        <v>495</v>
      </c>
      <c r="F504" s="9" t="s">
        <v>2014</v>
      </c>
      <c r="G504" s="9" t="s">
        <v>2797</v>
      </c>
      <c r="H504" s="9" t="s">
        <v>61</v>
      </c>
      <c r="I504" s="9" t="s">
        <v>65</v>
      </c>
      <c r="K504" s="100">
        <f t="shared" si="168"/>
        <v>1</v>
      </c>
      <c r="L504" s="100"/>
      <c r="M504" s="100"/>
      <c r="N504" s="100"/>
      <c r="O504" s="100"/>
      <c r="P504" s="101">
        <f t="shared" si="169"/>
        <v>1</v>
      </c>
      <c r="Q504" s="102">
        <f t="shared" si="170"/>
        <v>3</v>
      </c>
      <c r="R504" s="102">
        <f t="shared" si="171"/>
        <v>2</v>
      </c>
      <c r="S504" s="102">
        <f t="shared" si="172"/>
        <v>2</v>
      </c>
      <c r="T504" s="102">
        <f t="shared" si="173"/>
        <v>3</v>
      </c>
      <c r="U504" s="102">
        <f t="shared" si="174"/>
        <v>2</v>
      </c>
      <c r="V504" s="102">
        <f t="shared" si="175"/>
        <v>3</v>
      </c>
      <c r="W504" s="102">
        <f t="shared" si="176"/>
        <v>1</v>
      </c>
      <c r="X504" s="102">
        <f t="shared" si="177"/>
        <v>3</v>
      </c>
      <c r="Y504" s="102">
        <f t="shared" si="178"/>
        <v>2</v>
      </c>
      <c r="Z504" s="102">
        <f t="shared" si="179"/>
        <v>2</v>
      </c>
      <c r="AA504" s="100" t="b">
        <f t="shared" si="180"/>
        <v>1</v>
      </c>
      <c r="AB504" s="100">
        <f t="array" ref="AB504">IF($AA504,MEDIAN(IF(G1SelectionMask="x",IF(INDEX(RawDataRefData,$E504,0)&gt;0,INDEX(RawDataRefData,$E504,0)),"")),"")</f>
        <v>2</v>
      </c>
      <c r="AC504" s="100">
        <f t="array" ref="AC504">IF($AA504,QUARTILE(IF(G1SelectionMask="x",IF(INDEX(RawDataRefData,$E504,0)&gt;0,INDEX(RawDataRefData,$E504,0)),""),1),"")</f>
        <v>2</v>
      </c>
      <c r="AD504" s="100">
        <f t="array" ref="AD504">IF($AA504,QUARTILE(IF(G1SelectionMask="x",IF(INDEX(RawDataRefData,$E504,0)&gt;0,INDEX(RawDataRefData,$E504,0)),""),3),"")</f>
        <v>3</v>
      </c>
      <c r="AE504" s="100">
        <f t="array" ref="AE504">IF($AA504,MIN(IF(G1SelectionMask="x",IF(INDEX(RawDataRefData,$E504,0)&gt;0,INDEX(RawDataRefData,$E504,0)),"")),"")</f>
        <v>1</v>
      </c>
      <c r="AF504" s="100">
        <f t="array" ref="AF504">IF($AA504,MAX(IF(G1SelectionMask="x",IF(INDEX(RawDataRefData,$E504,0)&gt;0,INDEX(RawDataRefData,$E504,0)),"")),"")</f>
        <v>3</v>
      </c>
      <c r="AG504" s="100">
        <f t="shared" si="181"/>
        <v>2.1818181818181817</v>
      </c>
      <c r="AH504" s="100">
        <f t="array" ref="AH504">IF($AA504,STDEVA(IF(G1SelectionMask="x",IF(INDEX(RawDataRefData,$E504,0)&gt;0,INDEX(RawDataRefData,$E504,0)),"")),"")</f>
        <v>0.75075719352954806</v>
      </c>
      <c r="AI504" s="101" t="b">
        <f t="shared" si="182"/>
        <v>1</v>
      </c>
      <c r="AJ504" s="101">
        <f t="array" ref="AJ504">IF($AI504,MEDIAN(IF(G2SelectionMask="x",IF(INDEX(RawDataRefData,$E504,0)&gt;0,INDEX(RawDataRefData,$E504,0)),"")),"")</f>
        <v>2</v>
      </c>
      <c r="AK504" s="101">
        <f t="array" ref="AK504">IF($AI504,QUARTILE(IF(G2SelectionMask="x",IF(INDEX(RawDataRefData,$E504,0)&gt;0,INDEX(RawDataRefData,$E504,0)),""),1),"")</f>
        <v>2</v>
      </c>
      <c r="AL504" s="101">
        <f t="array" ref="AL504">IF($AI504,QUARTILE(IF(G2SelectionMask="x",IF(INDEX(RawDataRefData,$E504,0)&gt;0,INDEX(RawDataRefData,$E504,0)),""),3),"")</f>
        <v>3</v>
      </c>
      <c r="AM504" s="101">
        <f t="array" ref="AM504">IF($AI504,MIN(IF(G2SelectionMask="x",IF(INDEX(RawDataRefData,$E504,0)&gt;0,INDEX(RawDataRefData,$E504,0)),"")),"")</f>
        <v>1</v>
      </c>
      <c r="AN504" s="101">
        <f t="array" ref="AN504">IF($AI504,MAX(IF(G2SelectionMask="x",IF(INDEX(RawDataRefData,$E504,0)&gt;0,INDEX(RawDataRefData,$E504,0)),"")),"")</f>
        <v>3</v>
      </c>
      <c r="AO504" s="101">
        <f t="shared" si="184"/>
        <v>2.2727272727272729</v>
      </c>
      <c r="AP504" s="101">
        <f t="array" ref="AP504">IF($AI504,STDEVA(IF(G2SelectionMask="x",IF(INDEX(RawDataRefData,$E504,0)&gt;0,INDEX(RawDataRefData,$E504,0)),"")),"")</f>
        <v>0.78624539310689634</v>
      </c>
      <c r="AQ504" s="100" t="b">
        <f t="shared" si="185"/>
        <v>0</v>
      </c>
      <c r="AR504" s="100" t="str">
        <f t="array" ref="AR504">IF($AQ504,MEDIAN(IF(G3SelectionMask="x",IF(INDEX(RawDataRefData,$E504,0)&gt;0,INDEX(RawDataRefData,$E504,0)),"")),"")</f>
        <v/>
      </c>
      <c r="AS504" s="100" t="str">
        <f t="array" ref="AS504">IF($AQ504,QUARTILE(IF(G3SelectionMask="x",IF(INDEX(RawDataRefData,$E504,0)&gt;0,INDEX(RawDataRefData,$E504,0)),""),1),"")</f>
        <v/>
      </c>
      <c r="AT504" s="100" t="str">
        <f t="array" ref="AT504">IF($AQ504,QUARTILE(IF(G3SelectionMask="x",IF(INDEX(RawDataRefData,$E504,0)&gt;0,INDEX(RawDataRefData,$E504,0)),""),3),"")</f>
        <v/>
      </c>
      <c r="AU504" s="100" t="str">
        <f t="array" ref="AU504">IF($AQ504,MIN(IF(G3SelectionMask="x",IF(INDEX(RawDataRefData,$E504,0)&gt;0,INDEX(RawDataRefData,$E504,0)),"")),"")</f>
        <v/>
      </c>
      <c r="AV504" s="100" t="str">
        <f t="array" ref="AV504">IF($AQ504,MAX(IF(G3SelectionMask="x",IF(INDEX(RawDataRefData,$E504,0)&gt;0,INDEX(RawDataRefData,$E504,0)),"")),"")</f>
        <v/>
      </c>
      <c r="AW504" s="100" t="str">
        <f t="shared" si="186"/>
        <v/>
      </c>
      <c r="AX504" s="100" t="str">
        <f t="array" ref="AX504">IF($AQ504,STDEVA(IF(G3SelectionMask="x",IF(INDEX(RawDataRefData,$E504,0)&gt;0,INDEX(RawDataRefData,$E504,0)),"")),"")</f>
        <v/>
      </c>
      <c r="AY504" s="101" t="b">
        <f t="shared" si="187"/>
        <v>0</v>
      </c>
      <c r="AZ504" s="101" t="str">
        <f t="array" ref="AZ504">IF($AY504,MEDIAN(IF(G4SelectionMask="x",IF(INDEX(RawDataRefData,$E504,0)&gt;0,INDEX(RawDataRefData,$E504,0)),"")),"")</f>
        <v/>
      </c>
      <c r="BA504" s="101" t="str">
        <f t="array" ref="BA504">IF($AY504,QUARTILE(IF(G4SelectionMask="x",IF(INDEX(RawDataRefData,$E504,0)&gt;0,INDEX(RawDataRefData,$E504,0)),""),1),"")</f>
        <v/>
      </c>
      <c r="BB504" s="101" t="str">
        <f t="array" ref="BB504">IF($AY504,QUARTILE(IF(G4SelectionMask="x",IF(INDEX(RawDataRefData,$E504,0)&gt;0,INDEX(RawDataRefData,$E504,0)),""),3),"")</f>
        <v/>
      </c>
      <c r="BC504" s="101" t="str">
        <f t="array" ref="BC504">IF($AY504,MIN(IF(G4SelectionMask="x",IF(INDEX(RawDataRefData,$E504,0)&gt;0,INDEX(RawDataRefData,$E504,0)),"")),"")</f>
        <v/>
      </c>
      <c r="BD504" s="101" t="str">
        <f t="array" ref="BD504">IF($AY504,MAX(IF(G4SelectionMask="x",IF(INDEX(RawDataRefData,$E504,0)&gt;0,INDEX(RawDataRefData,$E504,0)),"")),"")</f>
        <v/>
      </c>
      <c r="BE504" s="101" t="str">
        <f t="shared" si="188"/>
        <v/>
      </c>
      <c r="BF504" s="101" t="str">
        <f t="array" ref="BF504">IF($AY504,STDEVA(IF(G4SelectionMask="x",IF(INDEX(RawDataRefData,$E504,0)&gt;0,INDEX(RawDataRefData,$E504,0)),"")),"")</f>
        <v/>
      </c>
      <c r="BG504" s="100" t="b">
        <f t="shared" si="189"/>
        <v>0</v>
      </c>
      <c r="BH504" s="100" t="str">
        <f t="array" ref="BH504">IF($BG504,MEDIAN(IF(G5SelectionMask="x",IF(INDEX(RawDataRefData,$E504,0)&gt;0,INDEX(RawDataRefData,$E504,0)),"")),"")</f>
        <v/>
      </c>
      <c r="BI504" s="100" t="str">
        <f t="array" ref="BI504">IF($BG504,QUARTILE(IF(G5SelectionMask="x",IF(INDEX(RawDataRefData,$E504,0)&gt;0,INDEX(RawDataRefData,$E504,0)),""),1),"")</f>
        <v/>
      </c>
      <c r="BJ504" s="100" t="str">
        <f t="array" ref="BJ504">IF($BG504,QUARTILE(IF(G5SelectionMask="x",IF(INDEX(RawDataRefData,$E504,0)&gt;0,INDEX(RawDataRefData,$E504,0)),""),3),"")</f>
        <v/>
      </c>
      <c r="BK504" s="100" t="str">
        <f t="array" ref="BK504">IF($BG504,MIN(IF(G5SelectionMask="x",IF(INDEX(RawDataRefData,$E504,0)&gt;0,INDEX(RawDataRefData,$E504,0)),"")),"")</f>
        <v/>
      </c>
      <c r="BL504" s="100" t="str">
        <f t="array" ref="BL504">IF($BG504,MAX(IF(G5SelectionMask="x",IF(INDEX(RawDataRefData,$E504,0)&gt;0,INDEX(RawDataRefData,$E504,0)),"")),"")</f>
        <v/>
      </c>
      <c r="BM504" s="100" t="str">
        <f t="shared" si="190"/>
        <v/>
      </c>
      <c r="BN504" s="103" t="str">
        <f t="array" ref="BN504">IF($BG504,STDEVA(IF(G5SelectionMask="x",IF(INDEX(RawDataRefData,$E504,0)&gt;0,INDEX(RawDataRefData,$E504,0)),"")),"")</f>
        <v/>
      </c>
      <c r="BO504" s="104"/>
      <c r="BP504" s="105">
        <v>1</v>
      </c>
      <c r="BQ504" s="105">
        <v>1</v>
      </c>
      <c r="BR504" s="105">
        <v>3</v>
      </c>
      <c r="BS504" s="105">
        <v>2</v>
      </c>
      <c r="BT504" s="105">
        <v>2</v>
      </c>
      <c r="BU504" s="105">
        <v>3</v>
      </c>
      <c r="BV504" s="105">
        <v>2</v>
      </c>
      <c r="BW504" s="105">
        <v>3</v>
      </c>
      <c r="BX504" s="105">
        <v>1</v>
      </c>
      <c r="BY504" s="105">
        <v>3</v>
      </c>
      <c r="BZ504" s="105">
        <v>2</v>
      </c>
      <c r="CA504" s="105">
        <v>2</v>
      </c>
      <c r="CB504" s="105">
        <v>3</v>
      </c>
      <c r="CC504" s="105">
        <v>3</v>
      </c>
      <c r="CD504" s="105">
        <v>2</v>
      </c>
    </row>
    <row r="505" spans="1:82" x14ac:dyDescent="0.2">
      <c r="A505" s="33">
        <f t="shared" si="191"/>
        <v>0</v>
      </c>
      <c r="B505" s="209"/>
      <c r="C505" s="194"/>
      <c r="D505" s="203"/>
      <c r="E505" s="72">
        <f t="shared" si="183"/>
        <v>496</v>
      </c>
      <c r="F505" s="9" t="s">
        <v>2015</v>
      </c>
      <c r="G505" s="9" t="s">
        <v>2798</v>
      </c>
      <c r="H505" s="9" t="s">
        <v>61</v>
      </c>
      <c r="I505" s="9" t="s">
        <v>65</v>
      </c>
      <c r="K505" s="100">
        <f t="shared" si="168"/>
        <v>2</v>
      </c>
      <c r="L505" s="100"/>
      <c r="M505" s="100"/>
      <c r="N505" s="100"/>
      <c r="O505" s="100"/>
      <c r="P505" s="101">
        <f t="shared" si="169"/>
        <v>4</v>
      </c>
      <c r="Q505" s="102">
        <f t="shared" si="170"/>
        <v>1</v>
      </c>
      <c r="R505" s="102">
        <f t="shared" si="171"/>
        <v>4</v>
      </c>
      <c r="S505" s="102">
        <f t="shared" si="172"/>
        <v>2</v>
      </c>
      <c r="T505" s="102">
        <f t="shared" si="173"/>
        <v>2</v>
      </c>
      <c r="U505" s="102">
        <f t="shared" si="174"/>
        <v>1</v>
      </c>
      <c r="V505" s="102">
        <f t="shared" si="175"/>
        <v>4</v>
      </c>
      <c r="W505" s="102">
        <f t="shared" si="176"/>
        <v>2</v>
      </c>
      <c r="X505" s="102">
        <f t="shared" si="177"/>
        <v>4</v>
      </c>
      <c r="Y505" s="102">
        <f t="shared" si="178"/>
        <v>2</v>
      </c>
      <c r="Z505" s="102">
        <f t="shared" si="179"/>
        <v>3</v>
      </c>
      <c r="AA505" s="100" t="b">
        <f t="shared" si="180"/>
        <v>1</v>
      </c>
      <c r="AB505" s="100">
        <f t="array" ref="AB505">IF($AA505,MEDIAN(IF(G1SelectionMask="x",IF(INDEX(RawDataRefData,$E505,0)&gt;0,INDEX(RawDataRefData,$E505,0)),"")),"")</f>
        <v>2</v>
      </c>
      <c r="AC505" s="100">
        <f t="array" ref="AC505">IF($AA505,QUARTILE(IF(G1SelectionMask="x",IF(INDEX(RawDataRefData,$E505,0)&gt;0,INDEX(RawDataRefData,$E505,0)),""),1),"")</f>
        <v>2</v>
      </c>
      <c r="AD505" s="100">
        <f t="array" ref="AD505">IF($AA505,QUARTILE(IF(G1SelectionMask="x",IF(INDEX(RawDataRefData,$E505,0)&gt;0,INDEX(RawDataRefData,$E505,0)),""),3),"")</f>
        <v>4</v>
      </c>
      <c r="AE505" s="100">
        <f t="array" ref="AE505">IF($AA505,MIN(IF(G1SelectionMask="x",IF(INDEX(RawDataRefData,$E505,0)&gt;0,INDEX(RawDataRefData,$E505,0)),"")),"")</f>
        <v>1</v>
      </c>
      <c r="AF505" s="100">
        <f t="array" ref="AF505">IF($AA505,MAX(IF(G1SelectionMask="x",IF(INDEX(RawDataRefData,$E505,0)&gt;0,INDEX(RawDataRefData,$E505,0)),"")),"")</f>
        <v>4</v>
      </c>
      <c r="AG505" s="100">
        <f t="shared" si="181"/>
        <v>2.6363636363636362</v>
      </c>
      <c r="AH505" s="100">
        <f t="array" ref="AH505">IF($AA505,STDEVA(IF(G1SelectionMask="x",IF(INDEX(RawDataRefData,$E505,0)&gt;0,INDEX(RawDataRefData,$E505,0)),"")),"")</f>
        <v>1.2060453783110545</v>
      </c>
      <c r="AI505" s="101" t="b">
        <f t="shared" si="182"/>
        <v>1</v>
      </c>
      <c r="AJ505" s="101">
        <f t="array" ref="AJ505">IF($AI505,MEDIAN(IF(G2SelectionMask="x",IF(INDEX(RawDataRefData,$E505,0)&gt;0,INDEX(RawDataRefData,$E505,0)),"")),"")</f>
        <v>2</v>
      </c>
      <c r="AK505" s="101">
        <f t="array" ref="AK505">IF($AI505,QUARTILE(IF(G2SelectionMask="x",IF(INDEX(RawDataRefData,$E505,0)&gt;0,INDEX(RawDataRefData,$E505,0)),""),1),"")</f>
        <v>2</v>
      </c>
      <c r="AL505" s="101">
        <f t="array" ref="AL505">IF($AI505,QUARTILE(IF(G2SelectionMask="x",IF(INDEX(RawDataRefData,$E505,0)&gt;0,INDEX(RawDataRefData,$E505,0)),""),3),"")</f>
        <v>3</v>
      </c>
      <c r="AM505" s="101">
        <f t="array" ref="AM505">IF($AI505,MIN(IF(G2SelectionMask="x",IF(INDEX(RawDataRefData,$E505,0)&gt;0,INDEX(RawDataRefData,$E505,0)),"")),"")</f>
        <v>1</v>
      </c>
      <c r="AN505" s="101">
        <f t="array" ref="AN505">IF($AI505,MAX(IF(G2SelectionMask="x",IF(INDEX(RawDataRefData,$E505,0)&gt;0,INDEX(RawDataRefData,$E505,0)),"")),"")</f>
        <v>4</v>
      </c>
      <c r="AO505" s="101">
        <f t="shared" si="184"/>
        <v>2.4545454545454546</v>
      </c>
      <c r="AP505" s="101">
        <f t="array" ref="AP505">IF($AI505,STDEVA(IF(G2SelectionMask="x",IF(INDEX(RawDataRefData,$E505,0)&gt;0,INDEX(RawDataRefData,$E505,0)),"")),"")</f>
        <v>0.93419873299382794</v>
      </c>
      <c r="AQ505" s="100" t="b">
        <f t="shared" si="185"/>
        <v>0</v>
      </c>
      <c r="AR505" s="100" t="str">
        <f t="array" ref="AR505">IF($AQ505,MEDIAN(IF(G3SelectionMask="x",IF(INDEX(RawDataRefData,$E505,0)&gt;0,INDEX(RawDataRefData,$E505,0)),"")),"")</f>
        <v/>
      </c>
      <c r="AS505" s="100" t="str">
        <f t="array" ref="AS505">IF($AQ505,QUARTILE(IF(G3SelectionMask="x",IF(INDEX(RawDataRefData,$E505,0)&gt;0,INDEX(RawDataRefData,$E505,0)),""),1),"")</f>
        <v/>
      </c>
      <c r="AT505" s="100" t="str">
        <f t="array" ref="AT505">IF($AQ505,QUARTILE(IF(G3SelectionMask="x",IF(INDEX(RawDataRefData,$E505,0)&gt;0,INDEX(RawDataRefData,$E505,0)),""),3),"")</f>
        <v/>
      </c>
      <c r="AU505" s="100" t="str">
        <f t="array" ref="AU505">IF($AQ505,MIN(IF(G3SelectionMask="x",IF(INDEX(RawDataRefData,$E505,0)&gt;0,INDEX(RawDataRefData,$E505,0)),"")),"")</f>
        <v/>
      </c>
      <c r="AV505" s="100" t="str">
        <f t="array" ref="AV505">IF($AQ505,MAX(IF(G3SelectionMask="x",IF(INDEX(RawDataRefData,$E505,0)&gt;0,INDEX(RawDataRefData,$E505,0)),"")),"")</f>
        <v/>
      </c>
      <c r="AW505" s="100" t="str">
        <f t="shared" si="186"/>
        <v/>
      </c>
      <c r="AX505" s="100" t="str">
        <f t="array" ref="AX505">IF($AQ505,STDEVA(IF(G3SelectionMask="x",IF(INDEX(RawDataRefData,$E505,0)&gt;0,INDEX(RawDataRefData,$E505,0)),"")),"")</f>
        <v/>
      </c>
      <c r="AY505" s="101" t="b">
        <f t="shared" si="187"/>
        <v>0</v>
      </c>
      <c r="AZ505" s="101" t="str">
        <f t="array" ref="AZ505">IF($AY505,MEDIAN(IF(G4SelectionMask="x",IF(INDEX(RawDataRefData,$E505,0)&gt;0,INDEX(RawDataRefData,$E505,0)),"")),"")</f>
        <v/>
      </c>
      <c r="BA505" s="101" t="str">
        <f t="array" ref="BA505">IF($AY505,QUARTILE(IF(G4SelectionMask="x",IF(INDEX(RawDataRefData,$E505,0)&gt;0,INDEX(RawDataRefData,$E505,0)),""),1),"")</f>
        <v/>
      </c>
      <c r="BB505" s="101" t="str">
        <f t="array" ref="BB505">IF($AY505,QUARTILE(IF(G4SelectionMask="x",IF(INDEX(RawDataRefData,$E505,0)&gt;0,INDEX(RawDataRefData,$E505,0)),""),3),"")</f>
        <v/>
      </c>
      <c r="BC505" s="101" t="str">
        <f t="array" ref="BC505">IF($AY505,MIN(IF(G4SelectionMask="x",IF(INDEX(RawDataRefData,$E505,0)&gt;0,INDEX(RawDataRefData,$E505,0)),"")),"")</f>
        <v/>
      </c>
      <c r="BD505" s="101" t="str">
        <f t="array" ref="BD505">IF($AY505,MAX(IF(G4SelectionMask="x",IF(INDEX(RawDataRefData,$E505,0)&gt;0,INDEX(RawDataRefData,$E505,0)),"")),"")</f>
        <v/>
      </c>
      <c r="BE505" s="101" t="str">
        <f t="shared" si="188"/>
        <v/>
      </c>
      <c r="BF505" s="101" t="str">
        <f t="array" ref="BF505">IF($AY505,STDEVA(IF(G4SelectionMask="x",IF(INDEX(RawDataRefData,$E505,0)&gt;0,INDEX(RawDataRefData,$E505,0)),"")),"")</f>
        <v/>
      </c>
      <c r="BG505" s="100" t="b">
        <f t="shared" si="189"/>
        <v>0</v>
      </c>
      <c r="BH505" s="100" t="str">
        <f t="array" ref="BH505">IF($BG505,MEDIAN(IF(G5SelectionMask="x",IF(INDEX(RawDataRefData,$E505,0)&gt;0,INDEX(RawDataRefData,$E505,0)),"")),"")</f>
        <v/>
      </c>
      <c r="BI505" s="100" t="str">
        <f t="array" ref="BI505">IF($BG505,QUARTILE(IF(G5SelectionMask="x",IF(INDEX(RawDataRefData,$E505,0)&gt;0,INDEX(RawDataRefData,$E505,0)),""),1),"")</f>
        <v/>
      </c>
      <c r="BJ505" s="100" t="str">
        <f t="array" ref="BJ505">IF($BG505,QUARTILE(IF(G5SelectionMask="x",IF(INDEX(RawDataRefData,$E505,0)&gt;0,INDEX(RawDataRefData,$E505,0)),""),3),"")</f>
        <v/>
      </c>
      <c r="BK505" s="100" t="str">
        <f t="array" ref="BK505">IF($BG505,MIN(IF(G5SelectionMask="x",IF(INDEX(RawDataRefData,$E505,0)&gt;0,INDEX(RawDataRefData,$E505,0)),"")),"")</f>
        <v/>
      </c>
      <c r="BL505" s="100" t="str">
        <f t="array" ref="BL505">IF($BG505,MAX(IF(G5SelectionMask="x",IF(INDEX(RawDataRefData,$E505,0)&gt;0,INDEX(RawDataRefData,$E505,0)),"")),"")</f>
        <v/>
      </c>
      <c r="BM505" s="100" t="str">
        <f t="shared" si="190"/>
        <v/>
      </c>
      <c r="BN505" s="103" t="str">
        <f t="array" ref="BN505">IF($BG505,STDEVA(IF(G5SelectionMask="x",IF(INDEX(RawDataRefData,$E505,0)&gt;0,INDEX(RawDataRefData,$E505,0)),"")),"")</f>
        <v/>
      </c>
      <c r="BO505" s="104"/>
      <c r="BP505" s="105">
        <v>2</v>
      </c>
      <c r="BQ505" s="105">
        <v>4</v>
      </c>
      <c r="BR505" s="105">
        <v>1</v>
      </c>
      <c r="BS505" s="105">
        <v>4</v>
      </c>
      <c r="BT505" s="105">
        <v>2</v>
      </c>
      <c r="BU505" s="105">
        <v>2</v>
      </c>
      <c r="BV505" s="105">
        <v>1</v>
      </c>
      <c r="BW505" s="105">
        <v>4</v>
      </c>
      <c r="BX505" s="105">
        <v>2</v>
      </c>
      <c r="BY505" s="105">
        <v>4</v>
      </c>
      <c r="BZ505" s="105">
        <v>2</v>
      </c>
      <c r="CA505" s="105">
        <v>3</v>
      </c>
      <c r="CB505" s="105">
        <v>2</v>
      </c>
      <c r="CC505" s="105">
        <v>3</v>
      </c>
      <c r="CD505" s="105">
        <v>2</v>
      </c>
    </row>
    <row r="506" spans="1:82" x14ac:dyDescent="0.2">
      <c r="A506" s="33">
        <f t="shared" si="191"/>
        <v>0</v>
      </c>
      <c r="B506" s="209"/>
      <c r="C506" s="194"/>
      <c r="D506" s="203"/>
      <c r="E506" s="72">
        <f t="shared" si="183"/>
        <v>497</v>
      </c>
      <c r="F506" s="9" t="s">
        <v>2016</v>
      </c>
      <c r="G506" s="9" t="s">
        <v>2801</v>
      </c>
      <c r="H506" s="9" t="s">
        <v>61</v>
      </c>
      <c r="I506" s="9" t="s">
        <v>65</v>
      </c>
      <c r="K506" s="100">
        <f t="shared" si="168"/>
        <v>2</v>
      </c>
      <c r="L506" s="100"/>
      <c r="M506" s="100"/>
      <c r="N506" s="100"/>
      <c r="O506" s="100"/>
      <c r="P506" s="101">
        <f t="shared" si="169"/>
        <v>2</v>
      </c>
      <c r="Q506" s="102">
        <f t="shared" si="170"/>
        <v>3</v>
      </c>
      <c r="R506" s="102">
        <f t="shared" si="171"/>
        <v>2</v>
      </c>
      <c r="S506" s="102">
        <f t="shared" si="172"/>
        <v>2</v>
      </c>
      <c r="T506" s="102">
        <f t="shared" si="173"/>
        <v>1</v>
      </c>
      <c r="U506" s="102">
        <f t="shared" si="174"/>
        <v>2</v>
      </c>
      <c r="V506" s="102">
        <f t="shared" si="175"/>
        <v>1</v>
      </c>
      <c r="W506" s="102">
        <f t="shared" si="176"/>
        <v>3</v>
      </c>
      <c r="X506" s="102">
        <f t="shared" si="177"/>
        <v>4</v>
      </c>
      <c r="Y506" s="102">
        <f t="shared" si="178"/>
        <v>2</v>
      </c>
      <c r="Z506" s="102">
        <f t="shared" si="179"/>
        <v>1</v>
      </c>
      <c r="AA506" s="100" t="b">
        <f t="shared" si="180"/>
        <v>1</v>
      </c>
      <c r="AB506" s="100">
        <f t="array" ref="AB506">IF($AA506,MEDIAN(IF(G1SelectionMask="x",IF(INDEX(RawDataRefData,$E506,0)&gt;0,INDEX(RawDataRefData,$E506,0)),"")),"")</f>
        <v>2</v>
      </c>
      <c r="AC506" s="100">
        <f t="array" ref="AC506">IF($AA506,QUARTILE(IF(G1SelectionMask="x",IF(INDEX(RawDataRefData,$E506,0)&gt;0,INDEX(RawDataRefData,$E506,0)),""),1),"")</f>
        <v>1.5</v>
      </c>
      <c r="AD506" s="100">
        <f t="array" ref="AD506">IF($AA506,QUARTILE(IF(G1SelectionMask="x",IF(INDEX(RawDataRefData,$E506,0)&gt;0,INDEX(RawDataRefData,$E506,0)),""),3),"")</f>
        <v>2.5</v>
      </c>
      <c r="AE506" s="100">
        <f t="array" ref="AE506">IF($AA506,MIN(IF(G1SelectionMask="x",IF(INDEX(RawDataRefData,$E506,0)&gt;0,INDEX(RawDataRefData,$E506,0)),"")),"")</f>
        <v>1</v>
      </c>
      <c r="AF506" s="100">
        <f t="array" ref="AF506">IF($AA506,MAX(IF(G1SelectionMask="x",IF(INDEX(RawDataRefData,$E506,0)&gt;0,INDEX(RawDataRefData,$E506,0)),"")),"")</f>
        <v>4</v>
      </c>
      <c r="AG506" s="100">
        <f t="shared" si="181"/>
        <v>2.0909090909090908</v>
      </c>
      <c r="AH506" s="100">
        <f t="array" ref="AH506">IF($AA506,STDEVA(IF(G1SelectionMask="x",IF(INDEX(RawDataRefData,$E506,0)&gt;0,INDEX(RawDataRefData,$E506,0)),"")),"")</f>
        <v>0.94387980744853883</v>
      </c>
      <c r="AI506" s="101" t="b">
        <f t="shared" si="182"/>
        <v>1</v>
      </c>
      <c r="AJ506" s="101">
        <f t="array" ref="AJ506">IF($AI506,MEDIAN(IF(G2SelectionMask="x",IF(INDEX(RawDataRefData,$E506,0)&gt;0,INDEX(RawDataRefData,$E506,0)),"")),"")</f>
        <v>2</v>
      </c>
      <c r="AK506" s="101">
        <f t="array" ref="AK506">IF($AI506,QUARTILE(IF(G2SelectionMask="x",IF(INDEX(RawDataRefData,$E506,0)&gt;0,INDEX(RawDataRefData,$E506,0)),""),1),"")</f>
        <v>1</v>
      </c>
      <c r="AL506" s="101">
        <f t="array" ref="AL506">IF($AI506,QUARTILE(IF(G2SelectionMask="x",IF(INDEX(RawDataRefData,$E506,0)&gt;0,INDEX(RawDataRefData,$E506,0)),""),3),"")</f>
        <v>3</v>
      </c>
      <c r="AM506" s="101">
        <f t="array" ref="AM506">IF($AI506,MIN(IF(G2SelectionMask="x",IF(INDEX(RawDataRefData,$E506,0)&gt;0,INDEX(RawDataRefData,$E506,0)),"")),"")</f>
        <v>1</v>
      </c>
      <c r="AN506" s="101">
        <f t="array" ref="AN506">IF($AI506,MAX(IF(G2SelectionMask="x",IF(INDEX(RawDataRefData,$E506,0)&gt;0,INDEX(RawDataRefData,$E506,0)),"")),"")</f>
        <v>4</v>
      </c>
      <c r="AO506" s="101">
        <f t="shared" si="184"/>
        <v>2.1818181818181817</v>
      </c>
      <c r="AP506" s="101">
        <f t="array" ref="AP506">IF($AI506,STDEVA(IF(G2SelectionMask="x",IF(INDEX(RawDataRefData,$E506,0)&gt;0,INDEX(RawDataRefData,$E506,0)),"")),"")</f>
        <v>1.1677484162422844</v>
      </c>
      <c r="AQ506" s="100" t="b">
        <f t="shared" si="185"/>
        <v>0</v>
      </c>
      <c r="AR506" s="100" t="str">
        <f t="array" ref="AR506">IF($AQ506,MEDIAN(IF(G3SelectionMask="x",IF(INDEX(RawDataRefData,$E506,0)&gt;0,INDEX(RawDataRefData,$E506,0)),"")),"")</f>
        <v/>
      </c>
      <c r="AS506" s="100" t="str">
        <f t="array" ref="AS506">IF($AQ506,QUARTILE(IF(G3SelectionMask="x",IF(INDEX(RawDataRefData,$E506,0)&gt;0,INDEX(RawDataRefData,$E506,0)),""),1),"")</f>
        <v/>
      </c>
      <c r="AT506" s="100" t="str">
        <f t="array" ref="AT506">IF($AQ506,QUARTILE(IF(G3SelectionMask="x",IF(INDEX(RawDataRefData,$E506,0)&gt;0,INDEX(RawDataRefData,$E506,0)),""),3),"")</f>
        <v/>
      </c>
      <c r="AU506" s="100" t="str">
        <f t="array" ref="AU506">IF($AQ506,MIN(IF(G3SelectionMask="x",IF(INDEX(RawDataRefData,$E506,0)&gt;0,INDEX(RawDataRefData,$E506,0)),"")),"")</f>
        <v/>
      </c>
      <c r="AV506" s="100" t="str">
        <f t="array" ref="AV506">IF($AQ506,MAX(IF(G3SelectionMask="x",IF(INDEX(RawDataRefData,$E506,0)&gt;0,INDEX(RawDataRefData,$E506,0)),"")),"")</f>
        <v/>
      </c>
      <c r="AW506" s="100" t="str">
        <f t="shared" si="186"/>
        <v/>
      </c>
      <c r="AX506" s="100" t="str">
        <f t="array" ref="AX506">IF($AQ506,STDEVA(IF(G3SelectionMask="x",IF(INDEX(RawDataRefData,$E506,0)&gt;0,INDEX(RawDataRefData,$E506,0)),"")),"")</f>
        <v/>
      </c>
      <c r="AY506" s="101" t="b">
        <f t="shared" si="187"/>
        <v>0</v>
      </c>
      <c r="AZ506" s="101" t="str">
        <f t="array" ref="AZ506">IF($AY506,MEDIAN(IF(G4SelectionMask="x",IF(INDEX(RawDataRefData,$E506,0)&gt;0,INDEX(RawDataRefData,$E506,0)),"")),"")</f>
        <v/>
      </c>
      <c r="BA506" s="101" t="str">
        <f t="array" ref="BA506">IF($AY506,QUARTILE(IF(G4SelectionMask="x",IF(INDEX(RawDataRefData,$E506,0)&gt;0,INDEX(RawDataRefData,$E506,0)),""),1),"")</f>
        <v/>
      </c>
      <c r="BB506" s="101" t="str">
        <f t="array" ref="BB506">IF($AY506,QUARTILE(IF(G4SelectionMask="x",IF(INDEX(RawDataRefData,$E506,0)&gt;0,INDEX(RawDataRefData,$E506,0)),""),3),"")</f>
        <v/>
      </c>
      <c r="BC506" s="101" t="str">
        <f t="array" ref="BC506">IF($AY506,MIN(IF(G4SelectionMask="x",IF(INDEX(RawDataRefData,$E506,0)&gt;0,INDEX(RawDataRefData,$E506,0)),"")),"")</f>
        <v/>
      </c>
      <c r="BD506" s="101" t="str">
        <f t="array" ref="BD506">IF($AY506,MAX(IF(G4SelectionMask="x",IF(INDEX(RawDataRefData,$E506,0)&gt;0,INDEX(RawDataRefData,$E506,0)),"")),"")</f>
        <v/>
      </c>
      <c r="BE506" s="101" t="str">
        <f t="shared" si="188"/>
        <v/>
      </c>
      <c r="BF506" s="101" t="str">
        <f t="array" ref="BF506">IF($AY506,STDEVA(IF(G4SelectionMask="x",IF(INDEX(RawDataRefData,$E506,0)&gt;0,INDEX(RawDataRefData,$E506,0)),"")),"")</f>
        <v/>
      </c>
      <c r="BG506" s="100" t="b">
        <f t="shared" si="189"/>
        <v>0</v>
      </c>
      <c r="BH506" s="100" t="str">
        <f t="array" ref="BH506">IF($BG506,MEDIAN(IF(G5SelectionMask="x",IF(INDEX(RawDataRefData,$E506,0)&gt;0,INDEX(RawDataRefData,$E506,0)),"")),"")</f>
        <v/>
      </c>
      <c r="BI506" s="100" t="str">
        <f t="array" ref="BI506">IF($BG506,QUARTILE(IF(G5SelectionMask="x",IF(INDEX(RawDataRefData,$E506,0)&gt;0,INDEX(RawDataRefData,$E506,0)),""),1),"")</f>
        <v/>
      </c>
      <c r="BJ506" s="100" t="str">
        <f t="array" ref="BJ506">IF($BG506,QUARTILE(IF(G5SelectionMask="x",IF(INDEX(RawDataRefData,$E506,0)&gt;0,INDEX(RawDataRefData,$E506,0)),""),3),"")</f>
        <v/>
      </c>
      <c r="BK506" s="100" t="str">
        <f t="array" ref="BK506">IF($BG506,MIN(IF(G5SelectionMask="x",IF(INDEX(RawDataRefData,$E506,0)&gt;0,INDEX(RawDataRefData,$E506,0)),"")),"")</f>
        <v/>
      </c>
      <c r="BL506" s="100" t="str">
        <f t="array" ref="BL506">IF($BG506,MAX(IF(G5SelectionMask="x",IF(INDEX(RawDataRefData,$E506,0)&gt;0,INDEX(RawDataRefData,$E506,0)),"")),"")</f>
        <v/>
      </c>
      <c r="BM506" s="100" t="str">
        <f t="shared" si="190"/>
        <v/>
      </c>
      <c r="BN506" s="103" t="str">
        <f t="array" ref="BN506">IF($BG506,STDEVA(IF(G5SelectionMask="x",IF(INDEX(RawDataRefData,$E506,0)&gt;0,INDEX(RawDataRefData,$E506,0)),"")),"")</f>
        <v/>
      </c>
      <c r="BO506" s="104"/>
      <c r="BP506" s="105">
        <v>2</v>
      </c>
      <c r="BQ506" s="105">
        <v>2</v>
      </c>
      <c r="BR506" s="105">
        <v>3</v>
      </c>
      <c r="BS506" s="105">
        <v>2</v>
      </c>
      <c r="BT506" s="105">
        <v>2</v>
      </c>
      <c r="BU506" s="105">
        <v>1</v>
      </c>
      <c r="BV506" s="105">
        <v>2</v>
      </c>
      <c r="BW506" s="105">
        <v>1</v>
      </c>
      <c r="BX506" s="105">
        <v>3</v>
      </c>
      <c r="BY506" s="105">
        <v>4</v>
      </c>
      <c r="BZ506" s="105">
        <v>2</v>
      </c>
      <c r="CA506" s="105">
        <v>1</v>
      </c>
      <c r="CB506" s="105">
        <v>4</v>
      </c>
      <c r="CC506" s="105">
        <v>4</v>
      </c>
      <c r="CD506" s="105">
        <v>1</v>
      </c>
    </row>
    <row r="507" spans="1:82" x14ac:dyDescent="0.2">
      <c r="A507" s="33">
        <f t="shared" si="191"/>
        <v>0</v>
      </c>
      <c r="B507" s="209"/>
      <c r="C507" s="194"/>
      <c r="D507" s="203"/>
      <c r="E507" s="72">
        <f t="shared" si="183"/>
        <v>498</v>
      </c>
      <c r="F507" s="9" t="s">
        <v>2017</v>
      </c>
      <c r="G507" s="9" t="s">
        <v>2800</v>
      </c>
      <c r="H507" s="9" t="s">
        <v>61</v>
      </c>
      <c r="I507" s="9" t="s">
        <v>65</v>
      </c>
      <c r="K507" s="100">
        <f t="shared" si="168"/>
        <v>1</v>
      </c>
      <c r="L507" s="100"/>
      <c r="M507" s="100"/>
      <c r="N507" s="100"/>
      <c r="O507" s="100"/>
      <c r="P507" s="101">
        <f t="shared" si="169"/>
        <v>3</v>
      </c>
      <c r="Q507" s="102">
        <f t="shared" si="170"/>
        <v>1</v>
      </c>
      <c r="R507" s="102">
        <f t="shared" si="171"/>
        <v>4</v>
      </c>
      <c r="S507" s="102">
        <f t="shared" si="172"/>
        <v>1</v>
      </c>
      <c r="T507" s="102">
        <f t="shared" si="173"/>
        <v>2</v>
      </c>
      <c r="U507" s="102">
        <f t="shared" si="174"/>
        <v>2</v>
      </c>
      <c r="V507" s="102">
        <f t="shared" si="175"/>
        <v>1</v>
      </c>
      <c r="W507" s="102">
        <f t="shared" si="176"/>
        <v>2</v>
      </c>
      <c r="X507" s="102">
        <f t="shared" si="177"/>
        <v>3</v>
      </c>
      <c r="Y507" s="102">
        <f t="shared" si="178"/>
        <v>1</v>
      </c>
      <c r="Z507" s="102">
        <f t="shared" si="179"/>
        <v>2</v>
      </c>
      <c r="AA507" s="100" t="b">
        <f t="shared" si="180"/>
        <v>1</v>
      </c>
      <c r="AB507" s="100">
        <f t="array" ref="AB507">IF($AA507,MEDIAN(IF(G1SelectionMask="x",IF(INDEX(RawDataRefData,$E507,0)&gt;0,INDEX(RawDataRefData,$E507,0)),"")),"")</f>
        <v>2</v>
      </c>
      <c r="AC507" s="100">
        <f t="array" ref="AC507">IF($AA507,QUARTILE(IF(G1SelectionMask="x",IF(INDEX(RawDataRefData,$E507,0)&gt;0,INDEX(RawDataRefData,$E507,0)),""),1),"")</f>
        <v>1</v>
      </c>
      <c r="AD507" s="100">
        <f t="array" ref="AD507">IF($AA507,QUARTILE(IF(G1SelectionMask="x",IF(INDEX(RawDataRefData,$E507,0)&gt;0,INDEX(RawDataRefData,$E507,0)),""),3),"")</f>
        <v>2.5</v>
      </c>
      <c r="AE507" s="100">
        <f t="array" ref="AE507">IF($AA507,MIN(IF(G1SelectionMask="x",IF(INDEX(RawDataRefData,$E507,0)&gt;0,INDEX(RawDataRefData,$E507,0)),"")),"")</f>
        <v>1</v>
      </c>
      <c r="AF507" s="100">
        <f t="array" ref="AF507">IF($AA507,MAX(IF(G1SelectionMask="x",IF(INDEX(RawDataRefData,$E507,0)&gt;0,INDEX(RawDataRefData,$E507,0)),"")),"")</f>
        <v>4</v>
      </c>
      <c r="AG507" s="100">
        <f t="shared" si="181"/>
        <v>2</v>
      </c>
      <c r="AH507" s="100">
        <f t="array" ref="AH507">IF($AA507,STDEVA(IF(G1SelectionMask="x",IF(INDEX(RawDataRefData,$E507,0)&gt;0,INDEX(RawDataRefData,$E507,0)),"")),"")</f>
        <v>1</v>
      </c>
      <c r="AI507" s="101" t="b">
        <f t="shared" si="182"/>
        <v>1</v>
      </c>
      <c r="AJ507" s="101">
        <f t="array" ref="AJ507">IF($AI507,MEDIAN(IF(G2SelectionMask="x",IF(INDEX(RawDataRefData,$E507,0)&gt;0,INDEX(RawDataRefData,$E507,0)),"")),"")</f>
        <v>2</v>
      </c>
      <c r="AK507" s="101">
        <f t="array" ref="AK507">IF($AI507,QUARTILE(IF(G2SelectionMask="x",IF(INDEX(RawDataRefData,$E507,0)&gt;0,INDEX(RawDataRefData,$E507,0)),""),1),"")</f>
        <v>1</v>
      </c>
      <c r="AL507" s="101">
        <f t="array" ref="AL507">IF($AI507,QUARTILE(IF(G2SelectionMask="x",IF(INDEX(RawDataRefData,$E507,0)&gt;0,INDEX(RawDataRefData,$E507,0)),""),3),"")</f>
        <v>2</v>
      </c>
      <c r="AM507" s="101">
        <f t="array" ref="AM507">IF($AI507,MIN(IF(G2SelectionMask="x",IF(INDEX(RawDataRefData,$E507,0)&gt;0,INDEX(RawDataRefData,$E507,0)),"")),"")</f>
        <v>1</v>
      </c>
      <c r="AN507" s="101">
        <f t="array" ref="AN507">IF($AI507,MAX(IF(G2SelectionMask="x",IF(INDEX(RawDataRefData,$E507,0)&gt;0,INDEX(RawDataRefData,$E507,0)),"")),"")</f>
        <v>3</v>
      </c>
      <c r="AO507" s="101">
        <f t="shared" si="184"/>
        <v>1.7272727272727273</v>
      </c>
      <c r="AP507" s="101">
        <f t="array" ref="AP507">IF($AI507,STDEVA(IF(G2SelectionMask="x",IF(INDEX(RawDataRefData,$E507,0)&gt;0,INDEX(RawDataRefData,$E507,0)),"")),"")</f>
        <v>0.64666979068286312</v>
      </c>
      <c r="AQ507" s="100" t="b">
        <f t="shared" si="185"/>
        <v>0</v>
      </c>
      <c r="AR507" s="100" t="str">
        <f t="array" ref="AR507">IF($AQ507,MEDIAN(IF(G3SelectionMask="x",IF(INDEX(RawDataRefData,$E507,0)&gt;0,INDEX(RawDataRefData,$E507,0)),"")),"")</f>
        <v/>
      </c>
      <c r="AS507" s="100" t="str">
        <f t="array" ref="AS507">IF($AQ507,QUARTILE(IF(G3SelectionMask="x",IF(INDEX(RawDataRefData,$E507,0)&gt;0,INDEX(RawDataRefData,$E507,0)),""),1),"")</f>
        <v/>
      </c>
      <c r="AT507" s="100" t="str">
        <f t="array" ref="AT507">IF($AQ507,QUARTILE(IF(G3SelectionMask="x",IF(INDEX(RawDataRefData,$E507,0)&gt;0,INDEX(RawDataRefData,$E507,0)),""),3),"")</f>
        <v/>
      </c>
      <c r="AU507" s="100" t="str">
        <f t="array" ref="AU507">IF($AQ507,MIN(IF(G3SelectionMask="x",IF(INDEX(RawDataRefData,$E507,0)&gt;0,INDEX(RawDataRefData,$E507,0)),"")),"")</f>
        <v/>
      </c>
      <c r="AV507" s="100" t="str">
        <f t="array" ref="AV507">IF($AQ507,MAX(IF(G3SelectionMask="x",IF(INDEX(RawDataRefData,$E507,0)&gt;0,INDEX(RawDataRefData,$E507,0)),"")),"")</f>
        <v/>
      </c>
      <c r="AW507" s="100" t="str">
        <f t="shared" si="186"/>
        <v/>
      </c>
      <c r="AX507" s="100" t="str">
        <f t="array" ref="AX507">IF($AQ507,STDEVA(IF(G3SelectionMask="x",IF(INDEX(RawDataRefData,$E507,0)&gt;0,INDEX(RawDataRefData,$E507,0)),"")),"")</f>
        <v/>
      </c>
      <c r="AY507" s="101" t="b">
        <f t="shared" si="187"/>
        <v>0</v>
      </c>
      <c r="AZ507" s="101" t="str">
        <f t="array" ref="AZ507">IF($AY507,MEDIAN(IF(G4SelectionMask="x",IF(INDEX(RawDataRefData,$E507,0)&gt;0,INDEX(RawDataRefData,$E507,0)),"")),"")</f>
        <v/>
      </c>
      <c r="BA507" s="101" t="str">
        <f t="array" ref="BA507">IF($AY507,QUARTILE(IF(G4SelectionMask="x",IF(INDEX(RawDataRefData,$E507,0)&gt;0,INDEX(RawDataRefData,$E507,0)),""),1),"")</f>
        <v/>
      </c>
      <c r="BB507" s="101" t="str">
        <f t="array" ref="BB507">IF($AY507,QUARTILE(IF(G4SelectionMask="x",IF(INDEX(RawDataRefData,$E507,0)&gt;0,INDEX(RawDataRefData,$E507,0)),""),3),"")</f>
        <v/>
      </c>
      <c r="BC507" s="101" t="str">
        <f t="array" ref="BC507">IF($AY507,MIN(IF(G4SelectionMask="x",IF(INDEX(RawDataRefData,$E507,0)&gt;0,INDEX(RawDataRefData,$E507,0)),"")),"")</f>
        <v/>
      </c>
      <c r="BD507" s="101" t="str">
        <f t="array" ref="BD507">IF($AY507,MAX(IF(G4SelectionMask="x",IF(INDEX(RawDataRefData,$E507,0)&gt;0,INDEX(RawDataRefData,$E507,0)),"")),"")</f>
        <v/>
      </c>
      <c r="BE507" s="101" t="str">
        <f t="shared" si="188"/>
        <v/>
      </c>
      <c r="BF507" s="101" t="str">
        <f t="array" ref="BF507">IF($AY507,STDEVA(IF(G4SelectionMask="x",IF(INDEX(RawDataRefData,$E507,0)&gt;0,INDEX(RawDataRefData,$E507,0)),"")),"")</f>
        <v/>
      </c>
      <c r="BG507" s="100" t="b">
        <f t="shared" si="189"/>
        <v>0</v>
      </c>
      <c r="BH507" s="100" t="str">
        <f t="array" ref="BH507">IF($BG507,MEDIAN(IF(G5SelectionMask="x",IF(INDEX(RawDataRefData,$E507,0)&gt;0,INDEX(RawDataRefData,$E507,0)),"")),"")</f>
        <v/>
      </c>
      <c r="BI507" s="100" t="str">
        <f t="array" ref="BI507">IF($BG507,QUARTILE(IF(G5SelectionMask="x",IF(INDEX(RawDataRefData,$E507,0)&gt;0,INDEX(RawDataRefData,$E507,0)),""),1),"")</f>
        <v/>
      </c>
      <c r="BJ507" s="100" t="str">
        <f t="array" ref="BJ507">IF($BG507,QUARTILE(IF(G5SelectionMask="x",IF(INDEX(RawDataRefData,$E507,0)&gt;0,INDEX(RawDataRefData,$E507,0)),""),3),"")</f>
        <v/>
      </c>
      <c r="BK507" s="100" t="str">
        <f t="array" ref="BK507">IF($BG507,MIN(IF(G5SelectionMask="x",IF(INDEX(RawDataRefData,$E507,0)&gt;0,INDEX(RawDataRefData,$E507,0)),"")),"")</f>
        <v/>
      </c>
      <c r="BL507" s="100" t="str">
        <f t="array" ref="BL507">IF($BG507,MAX(IF(G5SelectionMask="x",IF(INDEX(RawDataRefData,$E507,0)&gt;0,INDEX(RawDataRefData,$E507,0)),"")),"")</f>
        <v/>
      </c>
      <c r="BM507" s="100" t="str">
        <f t="shared" si="190"/>
        <v/>
      </c>
      <c r="BN507" s="103" t="str">
        <f t="array" ref="BN507">IF($BG507,STDEVA(IF(G5SelectionMask="x",IF(INDEX(RawDataRefData,$E507,0)&gt;0,INDEX(RawDataRefData,$E507,0)),"")),"")</f>
        <v/>
      </c>
      <c r="BO507" s="104"/>
      <c r="BP507" s="105">
        <v>1</v>
      </c>
      <c r="BQ507" s="105">
        <v>3</v>
      </c>
      <c r="BR507" s="105">
        <v>1</v>
      </c>
      <c r="BS507" s="105">
        <v>4</v>
      </c>
      <c r="BT507" s="105">
        <v>1</v>
      </c>
      <c r="BU507" s="105">
        <v>2</v>
      </c>
      <c r="BV507" s="105">
        <v>2</v>
      </c>
      <c r="BW507" s="105">
        <v>1</v>
      </c>
      <c r="BX507" s="105">
        <v>2</v>
      </c>
      <c r="BY507" s="105">
        <v>3</v>
      </c>
      <c r="BZ507" s="105">
        <v>1</v>
      </c>
      <c r="CA507" s="105">
        <v>2</v>
      </c>
      <c r="CB507" s="105">
        <v>2</v>
      </c>
      <c r="CC507" s="105">
        <v>2</v>
      </c>
      <c r="CD507" s="105">
        <v>2</v>
      </c>
    </row>
    <row r="508" spans="1:82" x14ac:dyDescent="0.2">
      <c r="A508" s="33">
        <f t="shared" si="191"/>
        <v>0</v>
      </c>
      <c r="B508" s="209"/>
      <c r="C508" s="194"/>
      <c r="D508" s="203"/>
      <c r="E508" s="72">
        <f t="shared" si="183"/>
        <v>499</v>
      </c>
      <c r="F508" s="9" t="s">
        <v>2018</v>
      </c>
      <c r="G508" s="9" t="s">
        <v>2799</v>
      </c>
      <c r="H508" s="9" t="s">
        <v>61</v>
      </c>
      <c r="I508" s="9" t="s">
        <v>65</v>
      </c>
      <c r="K508" s="100">
        <f t="shared" si="168"/>
        <v>1</v>
      </c>
      <c r="L508" s="100"/>
      <c r="M508" s="100"/>
      <c r="N508" s="100"/>
      <c r="O508" s="100"/>
      <c r="P508" s="101">
        <f t="shared" si="169"/>
        <v>2</v>
      </c>
      <c r="Q508" s="102">
        <f t="shared" si="170"/>
        <v>4</v>
      </c>
      <c r="R508" s="102">
        <f t="shared" si="171"/>
        <v>4</v>
      </c>
      <c r="S508" s="102">
        <f t="shared" si="172"/>
        <v>4</v>
      </c>
      <c r="T508" s="102">
        <f t="shared" si="173"/>
        <v>3</v>
      </c>
      <c r="U508" s="102">
        <f t="shared" si="174"/>
        <v>2</v>
      </c>
      <c r="V508" s="102">
        <f t="shared" si="175"/>
        <v>1</v>
      </c>
      <c r="W508" s="102">
        <f t="shared" si="176"/>
        <v>1</v>
      </c>
      <c r="X508" s="102">
        <f t="shared" si="177"/>
        <v>1</v>
      </c>
      <c r="Y508" s="102">
        <f t="shared" si="178"/>
        <v>4</v>
      </c>
      <c r="Z508" s="102">
        <f t="shared" si="179"/>
        <v>2</v>
      </c>
      <c r="AA508" s="100" t="b">
        <f t="shared" si="180"/>
        <v>1</v>
      </c>
      <c r="AB508" s="100">
        <f t="array" ref="AB508">IF($AA508,MEDIAN(IF(G1SelectionMask="x",IF(INDEX(RawDataRefData,$E508,0)&gt;0,INDEX(RawDataRefData,$E508,0)),"")),"")</f>
        <v>2</v>
      </c>
      <c r="AC508" s="100">
        <f t="array" ref="AC508">IF($AA508,QUARTILE(IF(G1SelectionMask="x",IF(INDEX(RawDataRefData,$E508,0)&gt;0,INDEX(RawDataRefData,$E508,0)),""),1),"")</f>
        <v>1.5</v>
      </c>
      <c r="AD508" s="100">
        <f t="array" ref="AD508">IF($AA508,QUARTILE(IF(G1SelectionMask="x",IF(INDEX(RawDataRefData,$E508,0)&gt;0,INDEX(RawDataRefData,$E508,0)),""),3),"")</f>
        <v>4</v>
      </c>
      <c r="AE508" s="100">
        <f t="array" ref="AE508">IF($AA508,MIN(IF(G1SelectionMask="x",IF(INDEX(RawDataRefData,$E508,0)&gt;0,INDEX(RawDataRefData,$E508,0)),"")),"")</f>
        <v>1</v>
      </c>
      <c r="AF508" s="100">
        <f t="array" ref="AF508">IF($AA508,MAX(IF(G1SelectionMask="x",IF(INDEX(RawDataRefData,$E508,0)&gt;0,INDEX(RawDataRefData,$E508,0)),"")),"")</f>
        <v>4</v>
      </c>
      <c r="AG508" s="100">
        <f t="shared" si="181"/>
        <v>2.5454545454545454</v>
      </c>
      <c r="AH508" s="100">
        <f t="array" ref="AH508">IF($AA508,STDEVA(IF(G1SelectionMask="x",IF(INDEX(RawDataRefData,$E508,0)&gt;0,INDEX(RawDataRefData,$E508,0)),"")),"")</f>
        <v>1.2933395813657267</v>
      </c>
      <c r="AI508" s="101" t="b">
        <f t="shared" si="182"/>
        <v>1</v>
      </c>
      <c r="AJ508" s="101">
        <f t="array" ref="AJ508">IF($AI508,MEDIAN(IF(G2SelectionMask="x",IF(INDEX(RawDataRefData,$E508,0)&gt;0,INDEX(RawDataRefData,$E508,0)),"")),"")</f>
        <v>2</v>
      </c>
      <c r="AK508" s="101">
        <f t="array" ref="AK508">IF($AI508,QUARTILE(IF(G2SelectionMask="x",IF(INDEX(RawDataRefData,$E508,0)&gt;0,INDEX(RawDataRefData,$E508,0)),""),1),"")</f>
        <v>1.5</v>
      </c>
      <c r="AL508" s="101">
        <f t="array" ref="AL508">IF($AI508,QUARTILE(IF(G2SelectionMask="x",IF(INDEX(RawDataRefData,$E508,0)&gt;0,INDEX(RawDataRefData,$E508,0)),""),3),"")</f>
        <v>4</v>
      </c>
      <c r="AM508" s="101">
        <f t="array" ref="AM508">IF($AI508,MIN(IF(G2SelectionMask="x",IF(INDEX(RawDataRefData,$E508,0)&gt;0,INDEX(RawDataRefData,$E508,0)),"")),"")</f>
        <v>1</v>
      </c>
      <c r="AN508" s="101">
        <f t="array" ref="AN508">IF($AI508,MAX(IF(G2SelectionMask="x",IF(INDEX(RawDataRefData,$E508,0)&gt;0,INDEX(RawDataRefData,$E508,0)),"")),"")</f>
        <v>4</v>
      </c>
      <c r="AO508" s="101">
        <f t="shared" si="184"/>
        <v>2.5454545454545454</v>
      </c>
      <c r="AP508" s="101">
        <f t="array" ref="AP508">IF($AI508,STDEVA(IF(G2SelectionMask="x",IF(INDEX(RawDataRefData,$E508,0)&gt;0,INDEX(RawDataRefData,$E508,0)),"")),"")</f>
        <v>1.2933395813657267</v>
      </c>
      <c r="AQ508" s="100" t="b">
        <f t="shared" si="185"/>
        <v>0</v>
      </c>
      <c r="AR508" s="100" t="str">
        <f t="array" ref="AR508">IF($AQ508,MEDIAN(IF(G3SelectionMask="x",IF(INDEX(RawDataRefData,$E508,0)&gt;0,INDEX(RawDataRefData,$E508,0)),"")),"")</f>
        <v/>
      </c>
      <c r="AS508" s="100" t="str">
        <f t="array" ref="AS508">IF($AQ508,QUARTILE(IF(G3SelectionMask="x",IF(INDEX(RawDataRefData,$E508,0)&gt;0,INDEX(RawDataRefData,$E508,0)),""),1),"")</f>
        <v/>
      </c>
      <c r="AT508" s="100" t="str">
        <f t="array" ref="AT508">IF($AQ508,QUARTILE(IF(G3SelectionMask="x",IF(INDEX(RawDataRefData,$E508,0)&gt;0,INDEX(RawDataRefData,$E508,0)),""),3),"")</f>
        <v/>
      </c>
      <c r="AU508" s="100" t="str">
        <f t="array" ref="AU508">IF($AQ508,MIN(IF(G3SelectionMask="x",IF(INDEX(RawDataRefData,$E508,0)&gt;0,INDEX(RawDataRefData,$E508,0)),"")),"")</f>
        <v/>
      </c>
      <c r="AV508" s="100" t="str">
        <f t="array" ref="AV508">IF($AQ508,MAX(IF(G3SelectionMask="x",IF(INDEX(RawDataRefData,$E508,0)&gt;0,INDEX(RawDataRefData,$E508,0)),"")),"")</f>
        <v/>
      </c>
      <c r="AW508" s="100" t="str">
        <f t="shared" si="186"/>
        <v/>
      </c>
      <c r="AX508" s="100" t="str">
        <f t="array" ref="AX508">IF($AQ508,STDEVA(IF(G3SelectionMask="x",IF(INDEX(RawDataRefData,$E508,0)&gt;0,INDEX(RawDataRefData,$E508,0)),"")),"")</f>
        <v/>
      </c>
      <c r="AY508" s="101" t="b">
        <f t="shared" si="187"/>
        <v>0</v>
      </c>
      <c r="AZ508" s="101" t="str">
        <f t="array" ref="AZ508">IF($AY508,MEDIAN(IF(G4SelectionMask="x",IF(INDEX(RawDataRefData,$E508,0)&gt;0,INDEX(RawDataRefData,$E508,0)),"")),"")</f>
        <v/>
      </c>
      <c r="BA508" s="101" t="str">
        <f t="array" ref="BA508">IF($AY508,QUARTILE(IF(G4SelectionMask="x",IF(INDEX(RawDataRefData,$E508,0)&gt;0,INDEX(RawDataRefData,$E508,0)),""),1),"")</f>
        <v/>
      </c>
      <c r="BB508" s="101" t="str">
        <f t="array" ref="BB508">IF($AY508,QUARTILE(IF(G4SelectionMask="x",IF(INDEX(RawDataRefData,$E508,0)&gt;0,INDEX(RawDataRefData,$E508,0)),""),3),"")</f>
        <v/>
      </c>
      <c r="BC508" s="101" t="str">
        <f t="array" ref="BC508">IF($AY508,MIN(IF(G4SelectionMask="x",IF(INDEX(RawDataRefData,$E508,0)&gt;0,INDEX(RawDataRefData,$E508,0)),"")),"")</f>
        <v/>
      </c>
      <c r="BD508" s="101" t="str">
        <f t="array" ref="BD508">IF($AY508,MAX(IF(G4SelectionMask="x",IF(INDEX(RawDataRefData,$E508,0)&gt;0,INDEX(RawDataRefData,$E508,0)),"")),"")</f>
        <v/>
      </c>
      <c r="BE508" s="101" t="str">
        <f t="shared" si="188"/>
        <v/>
      </c>
      <c r="BF508" s="101" t="str">
        <f t="array" ref="BF508">IF($AY508,STDEVA(IF(G4SelectionMask="x",IF(INDEX(RawDataRefData,$E508,0)&gt;0,INDEX(RawDataRefData,$E508,0)),"")),"")</f>
        <v/>
      </c>
      <c r="BG508" s="100" t="b">
        <f t="shared" si="189"/>
        <v>0</v>
      </c>
      <c r="BH508" s="100" t="str">
        <f t="array" ref="BH508">IF($BG508,MEDIAN(IF(G5SelectionMask="x",IF(INDEX(RawDataRefData,$E508,0)&gt;0,INDEX(RawDataRefData,$E508,0)),"")),"")</f>
        <v/>
      </c>
      <c r="BI508" s="100" t="str">
        <f t="array" ref="BI508">IF($BG508,QUARTILE(IF(G5SelectionMask="x",IF(INDEX(RawDataRefData,$E508,0)&gt;0,INDEX(RawDataRefData,$E508,0)),""),1),"")</f>
        <v/>
      </c>
      <c r="BJ508" s="100" t="str">
        <f t="array" ref="BJ508">IF($BG508,QUARTILE(IF(G5SelectionMask="x",IF(INDEX(RawDataRefData,$E508,0)&gt;0,INDEX(RawDataRefData,$E508,0)),""),3),"")</f>
        <v/>
      </c>
      <c r="BK508" s="100" t="str">
        <f t="array" ref="BK508">IF($BG508,MIN(IF(G5SelectionMask="x",IF(INDEX(RawDataRefData,$E508,0)&gt;0,INDEX(RawDataRefData,$E508,0)),"")),"")</f>
        <v/>
      </c>
      <c r="BL508" s="100" t="str">
        <f t="array" ref="BL508">IF($BG508,MAX(IF(G5SelectionMask="x",IF(INDEX(RawDataRefData,$E508,0)&gt;0,INDEX(RawDataRefData,$E508,0)),"")),"")</f>
        <v/>
      </c>
      <c r="BM508" s="100" t="str">
        <f t="shared" si="190"/>
        <v/>
      </c>
      <c r="BN508" s="103" t="str">
        <f t="array" ref="BN508">IF($BG508,STDEVA(IF(G5SelectionMask="x",IF(INDEX(RawDataRefData,$E508,0)&gt;0,INDEX(RawDataRefData,$E508,0)),"")),"")</f>
        <v/>
      </c>
      <c r="BO508" s="104"/>
      <c r="BP508" s="105">
        <v>1</v>
      </c>
      <c r="BQ508" s="105">
        <v>2</v>
      </c>
      <c r="BR508" s="105">
        <v>4</v>
      </c>
      <c r="BS508" s="105">
        <v>4</v>
      </c>
      <c r="BT508" s="105">
        <v>4</v>
      </c>
      <c r="BU508" s="105">
        <v>3</v>
      </c>
      <c r="BV508" s="105">
        <v>2</v>
      </c>
      <c r="BW508" s="105">
        <v>1</v>
      </c>
      <c r="BX508" s="105">
        <v>1</v>
      </c>
      <c r="BY508" s="105">
        <v>1</v>
      </c>
      <c r="BZ508" s="105">
        <v>4</v>
      </c>
      <c r="CA508" s="105">
        <v>2</v>
      </c>
      <c r="CB508" s="105">
        <v>1</v>
      </c>
      <c r="CC508" s="105">
        <v>2</v>
      </c>
      <c r="CD508" s="105">
        <v>4</v>
      </c>
    </row>
    <row r="509" spans="1:82" ht="13.5" thickBot="1" x14ac:dyDescent="0.25">
      <c r="A509" s="33">
        <f t="shared" si="191"/>
        <v>0</v>
      </c>
      <c r="B509" s="209"/>
      <c r="C509" s="195"/>
      <c r="D509" s="204"/>
      <c r="E509" s="72">
        <f t="shared" si="183"/>
        <v>500</v>
      </c>
      <c r="F509" s="9" t="s">
        <v>2019</v>
      </c>
      <c r="G509" s="9" t="s">
        <v>2802</v>
      </c>
      <c r="H509" s="9" t="s">
        <v>61</v>
      </c>
      <c r="I509" s="9" t="s">
        <v>65</v>
      </c>
      <c r="K509" s="100">
        <f t="shared" si="168"/>
        <v>1</v>
      </c>
      <c r="L509" s="100"/>
      <c r="M509" s="100"/>
      <c r="N509" s="100"/>
      <c r="O509" s="100"/>
      <c r="P509" s="101">
        <f t="shared" si="169"/>
        <v>2</v>
      </c>
      <c r="Q509" s="102">
        <f t="shared" si="170"/>
        <v>1</v>
      </c>
      <c r="R509" s="102">
        <f t="shared" si="171"/>
        <v>2</v>
      </c>
      <c r="S509" s="102">
        <f t="shared" si="172"/>
        <v>4</v>
      </c>
      <c r="T509" s="102">
        <f t="shared" si="173"/>
        <v>2</v>
      </c>
      <c r="U509" s="102">
        <f t="shared" si="174"/>
        <v>3</v>
      </c>
      <c r="V509" s="102">
        <f t="shared" si="175"/>
        <v>3</v>
      </c>
      <c r="W509" s="102">
        <f t="shared" si="176"/>
        <v>1</v>
      </c>
      <c r="X509" s="102">
        <f t="shared" si="177"/>
        <v>3</v>
      </c>
      <c r="Y509" s="102">
        <f t="shared" si="178"/>
        <v>1</v>
      </c>
      <c r="Z509" s="102">
        <f t="shared" si="179"/>
        <v>1</v>
      </c>
      <c r="AA509" s="100" t="b">
        <f t="shared" si="180"/>
        <v>1</v>
      </c>
      <c r="AB509" s="100">
        <f t="array" ref="AB509">IF($AA509,MEDIAN(IF(G1SelectionMask="x",IF(INDEX(RawDataRefData,$E509,0)&gt;0,INDEX(RawDataRefData,$E509,0)),"")),"")</f>
        <v>2</v>
      </c>
      <c r="AC509" s="100">
        <f t="array" ref="AC509">IF($AA509,QUARTILE(IF(G1SelectionMask="x",IF(INDEX(RawDataRefData,$E509,0)&gt;0,INDEX(RawDataRefData,$E509,0)),""),1),"")</f>
        <v>1</v>
      </c>
      <c r="AD509" s="100">
        <f t="array" ref="AD509">IF($AA509,QUARTILE(IF(G1SelectionMask="x",IF(INDEX(RawDataRefData,$E509,0)&gt;0,INDEX(RawDataRefData,$E509,0)),""),3),"")</f>
        <v>3</v>
      </c>
      <c r="AE509" s="100">
        <f t="array" ref="AE509">IF($AA509,MIN(IF(G1SelectionMask="x",IF(INDEX(RawDataRefData,$E509,0)&gt;0,INDEX(RawDataRefData,$E509,0)),"")),"")</f>
        <v>1</v>
      </c>
      <c r="AF509" s="100">
        <f t="array" ref="AF509">IF($AA509,MAX(IF(G1SelectionMask="x",IF(INDEX(RawDataRefData,$E509,0)&gt;0,INDEX(RawDataRefData,$E509,0)),"")),"")</f>
        <v>4</v>
      </c>
      <c r="AG509" s="100">
        <f t="shared" si="181"/>
        <v>2.0909090909090908</v>
      </c>
      <c r="AH509" s="100">
        <f t="array" ref="AH509">IF($AA509,STDEVA(IF(G1SelectionMask="x",IF(INDEX(RawDataRefData,$E509,0)&gt;0,INDEX(RawDataRefData,$E509,0)),"")),"")</f>
        <v>1.0444659357341868</v>
      </c>
      <c r="AI509" s="101" t="b">
        <f t="shared" si="182"/>
        <v>1</v>
      </c>
      <c r="AJ509" s="101">
        <f t="array" ref="AJ509">IF($AI509,MEDIAN(IF(G2SelectionMask="x",IF(INDEX(RawDataRefData,$E509,0)&gt;0,INDEX(RawDataRefData,$E509,0)),"")),"")</f>
        <v>2</v>
      </c>
      <c r="AK509" s="101">
        <f t="array" ref="AK509">IF($AI509,QUARTILE(IF(G2SelectionMask="x",IF(INDEX(RawDataRefData,$E509,0)&gt;0,INDEX(RawDataRefData,$E509,0)),""),1),"")</f>
        <v>1</v>
      </c>
      <c r="AL509" s="101">
        <f t="array" ref="AL509">IF($AI509,QUARTILE(IF(G2SelectionMask="x",IF(INDEX(RawDataRefData,$E509,0)&gt;0,INDEX(RawDataRefData,$E509,0)),""),3),"")</f>
        <v>2.5</v>
      </c>
      <c r="AM509" s="101">
        <f t="array" ref="AM509">IF($AI509,MIN(IF(G2SelectionMask="x",IF(INDEX(RawDataRefData,$E509,0)&gt;0,INDEX(RawDataRefData,$E509,0)),"")),"")</f>
        <v>1</v>
      </c>
      <c r="AN509" s="101">
        <f t="array" ref="AN509">IF($AI509,MAX(IF(G2SelectionMask="x",IF(INDEX(RawDataRefData,$E509,0)&gt;0,INDEX(RawDataRefData,$E509,0)),"")),"")</f>
        <v>4</v>
      </c>
      <c r="AO509" s="101">
        <f t="shared" si="184"/>
        <v>2</v>
      </c>
      <c r="AP509" s="101">
        <f t="array" ref="AP509">IF($AI509,STDEVA(IF(G2SelectionMask="x",IF(INDEX(RawDataRefData,$E509,0)&gt;0,INDEX(RawDataRefData,$E509,0)),"")),"")</f>
        <v>1.1832159566199232</v>
      </c>
      <c r="AQ509" s="100" t="b">
        <f t="shared" si="185"/>
        <v>0</v>
      </c>
      <c r="AR509" s="100" t="str">
        <f t="array" ref="AR509">IF($AQ509,MEDIAN(IF(G3SelectionMask="x",IF(INDEX(RawDataRefData,$E509,0)&gt;0,INDEX(RawDataRefData,$E509,0)),"")),"")</f>
        <v/>
      </c>
      <c r="AS509" s="100" t="str">
        <f t="array" ref="AS509">IF($AQ509,QUARTILE(IF(G3SelectionMask="x",IF(INDEX(RawDataRefData,$E509,0)&gt;0,INDEX(RawDataRefData,$E509,0)),""),1),"")</f>
        <v/>
      </c>
      <c r="AT509" s="100" t="str">
        <f t="array" ref="AT509">IF($AQ509,QUARTILE(IF(G3SelectionMask="x",IF(INDEX(RawDataRefData,$E509,0)&gt;0,INDEX(RawDataRefData,$E509,0)),""),3),"")</f>
        <v/>
      </c>
      <c r="AU509" s="100" t="str">
        <f t="array" ref="AU509">IF($AQ509,MIN(IF(G3SelectionMask="x",IF(INDEX(RawDataRefData,$E509,0)&gt;0,INDEX(RawDataRefData,$E509,0)),"")),"")</f>
        <v/>
      </c>
      <c r="AV509" s="100" t="str">
        <f t="array" ref="AV509">IF($AQ509,MAX(IF(G3SelectionMask="x",IF(INDEX(RawDataRefData,$E509,0)&gt;0,INDEX(RawDataRefData,$E509,0)),"")),"")</f>
        <v/>
      </c>
      <c r="AW509" s="100" t="str">
        <f t="shared" si="186"/>
        <v/>
      </c>
      <c r="AX509" s="100" t="str">
        <f t="array" ref="AX509">IF($AQ509,STDEVA(IF(G3SelectionMask="x",IF(INDEX(RawDataRefData,$E509,0)&gt;0,INDEX(RawDataRefData,$E509,0)),"")),"")</f>
        <v/>
      </c>
      <c r="AY509" s="101" t="b">
        <f t="shared" si="187"/>
        <v>0</v>
      </c>
      <c r="AZ509" s="101" t="str">
        <f t="array" ref="AZ509">IF($AY509,MEDIAN(IF(G4SelectionMask="x",IF(INDEX(RawDataRefData,$E509,0)&gt;0,INDEX(RawDataRefData,$E509,0)),"")),"")</f>
        <v/>
      </c>
      <c r="BA509" s="101" t="str">
        <f t="array" ref="BA509">IF($AY509,QUARTILE(IF(G4SelectionMask="x",IF(INDEX(RawDataRefData,$E509,0)&gt;0,INDEX(RawDataRefData,$E509,0)),""),1),"")</f>
        <v/>
      </c>
      <c r="BB509" s="101" t="str">
        <f t="array" ref="BB509">IF($AY509,QUARTILE(IF(G4SelectionMask="x",IF(INDEX(RawDataRefData,$E509,0)&gt;0,INDEX(RawDataRefData,$E509,0)),""),3),"")</f>
        <v/>
      </c>
      <c r="BC509" s="101" t="str">
        <f t="array" ref="BC509">IF($AY509,MIN(IF(G4SelectionMask="x",IF(INDEX(RawDataRefData,$E509,0)&gt;0,INDEX(RawDataRefData,$E509,0)),"")),"")</f>
        <v/>
      </c>
      <c r="BD509" s="101" t="str">
        <f t="array" ref="BD509">IF($AY509,MAX(IF(G4SelectionMask="x",IF(INDEX(RawDataRefData,$E509,0)&gt;0,INDEX(RawDataRefData,$E509,0)),"")),"")</f>
        <v/>
      </c>
      <c r="BE509" s="101" t="str">
        <f t="shared" si="188"/>
        <v/>
      </c>
      <c r="BF509" s="101" t="str">
        <f t="array" ref="BF509">IF($AY509,STDEVA(IF(G4SelectionMask="x",IF(INDEX(RawDataRefData,$E509,0)&gt;0,INDEX(RawDataRefData,$E509,0)),"")),"")</f>
        <v/>
      </c>
      <c r="BG509" s="100" t="b">
        <f t="shared" si="189"/>
        <v>0</v>
      </c>
      <c r="BH509" s="100" t="str">
        <f t="array" ref="BH509">IF($BG509,MEDIAN(IF(G5SelectionMask="x",IF(INDEX(RawDataRefData,$E509,0)&gt;0,INDEX(RawDataRefData,$E509,0)),"")),"")</f>
        <v/>
      </c>
      <c r="BI509" s="100" t="str">
        <f t="array" ref="BI509">IF($BG509,QUARTILE(IF(G5SelectionMask="x",IF(INDEX(RawDataRefData,$E509,0)&gt;0,INDEX(RawDataRefData,$E509,0)),""),1),"")</f>
        <v/>
      </c>
      <c r="BJ509" s="100" t="str">
        <f t="array" ref="BJ509">IF($BG509,QUARTILE(IF(G5SelectionMask="x",IF(INDEX(RawDataRefData,$E509,0)&gt;0,INDEX(RawDataRefData,$E509,0)),""),3),"")</f>
        <v/>
      </c>
      <c r="BK509" s="100" t="str">
        <f t="array" ref="BK509">IF($BG509,MIN(IF(G5SelectionMask="x",IF(INDEX(RawDataRefData,$E509,0)&gt;0,INDEX(RawDataRefData,$E509,0)),"")),"")</f>
        <v/>
      </c>
      <c r="BL509" s="100" t="str">
        <f t="array" ref="BL509">IF($BG509,MAX(IF(G5SelectionMask="x",IF(INDEX(RawDataRefData,$E509,0)&gt;0,INDEX(RawDataRefData,$E509,0)),"")),"")</f>
        <v/>
      </c>
      <c r="BM509" s="100" t="str">
        <f t="shared" si="190"/>
        <v/>
      </c>
      <c r="BN509" s="103" t="str">
        <f t="array" ref="BN509">IF($BG509,STDEVA(IF(G5SelectionMask="x",IF(INDEX(RawDataRefData,$E509,0)&gt;0,INDEX(RawDataRefData,$E509,0)),"")),"")</f>
        <v/>
      </c>
      <c r="BO509" s="104"/>
      <c r="BP509" s="105">
        <v>1</v>
      </c>
      <c r="BQ509" s="105">
        <v>2</v>
      </c>
      <c r="BR509" s="105">
        <v>1</v>
      </c>
      <c r="BS509" s="105">
        <v>2</v>
      </c>
      <c r="BT509" s="105">
        <v>4</v>
      </c>
      <c r="BU509" s="105">
        <v>2</v>
      </c>
      <c r="BV509" s="105">
        <v>3</v>
      </c>
      <c r="BW509" s="105">
        <v>3</v>
      </c>
      <c r="BX509" s="105">
        <v>1</v>
      </c>
      <c r="BY509" s="105">
        <v>3</v>
      </c>
      <c r="BZ509" s="105">
        <v>1</v>
      </c>
      <c r="CA509" s="105">
        <v>1</v>
      </c>
      <c r="CB509" s="105">
        <v>1</v>
      </c>
      <c r="CC509" s="105">
        <v>4</v>
      </c>
      <c r="CD509" s="105">
        <v>2</v>
      </c>
    </row>
    <row r="510" spans="1:82" x14ac:dyDescent="0.2">
      <c r="A510" s="33">
        <f t="shared" si="191"/>
        <v>0</v>
      </c>
      <c r="B510" s="209"/>
      <c r="C510" s="193" t="s">
        <v>66</v>
      </c>
      <c r="D510" s="202" t="s">
        <v>67</v>
      </c>
      <c r="E510" s="72">
        <f t="shared" si="183"/>
        <v>501</v>
      </c>
      <c r="F510" s="9" t="s">
        <v>2020</v>
      </c>
      <c r="G510" s="9" t="s">
        <v>2864</v>
      </c>
      <c r="H510" s="9" t="s">
        <v>66</v>
      </c>
      <c r="I510" s="9" t="s">
        <v>67</v>
      </c>
      <c r="K510" s="100">
        <f t="shared" si="168"/>
        <v>4</v>
      </c>
      <c r="L510" s="100"/>
      <c r="M510" s="100"/>
      <c r="N510" s="100"/>
      <c r="O510" s="100"/>
      <c r="P510" s="101">
        <f t="shared" si="169"/>
        <v>1</v>
      </c>
      <c r="Q510" s="102">
        <f t="shared" si="170"/>
        <v>3</v>
      </c>
      <c r="R510" s="102">
        <f t="shared" si="171"/>
        <v>2</v>
      </c>
      <c r="S510" s="102">
        <f t="shared" si="172"/>
        <v>4</v>
      </c>
      <c r="T510" s="102">
        <f t="shared" si="173"/>
        <v>2</v>
      </c>
      <c r="U510" s="102">
        <f t="shared" si="174"/>
        <v>1</v>
      </c>
      <c r="V510" s="102">
        <f t="shared" si="175"/>
        <v>1</v>
      </c>
      <c r="W510" s="102">
        <f t="shared" si="176"/>
        <v>4</v>
      </c>
      <c r="X510" s="102">
        <f t="shared" si="177"/>
        <v>3</v>
      </c>
      <c r="Y510" s="102">
        <f t="shared" si="178"/>
        <v>4</v>
      </c>
      <c r="Z510" s="102">
        <f t="shared" si="179"/>
        <v>2</v>
      </c>
      <c r="AA510" s="100" t="b">
        <f t="shared" si="180"/>
        <v>1</v>
      </c>
      <c r="AB510" s="100">
        <f t="array" ref="AB510">IF($AA510,MEDIAN(IF(G1SelectionMask="x",IF(INDEX(RawDataRefData,$E510,0)&gt;0,INDEX(RawDataRefData,$E510,0)),"")),"")</f>
        <v>2</v>
      </c>
      <c r="AC510" s="100">
        <f t="array" ref="AC510">IF($AA510,QUARTILE(IF(G1SelectionMask="x",IF(INDEX(RawDataRefData,$E510,0)&gt;0,INDEX(RawDataRefData,$E510,0)),""),1),"")</f>
        <v>1.5</v>
      </c>
      <c r="AD510" s="100">
        <f t="array" ref="AD510">IF($AA510,QUARTILE(IF(G1SelectionMask="x",IF(INDEX(RawDataRefData,$E510,0)&gt;0,INDEX(RawDataRefData,$E510,0)),""),3),"")</f>
        <v>3.5</v>
      </c>
      <c r="AE510" s="100">
        <f t="array" ref="AE510">IF($AA510,MIN(IF(G1SelectionMask="x",IF(INDEX(RawDataRefData,$E510,0)&gt;0,INDEX(RawDataRefData,$E510,0)),"")),"")</f>
        <v>1</v>
      </c>
      <c r="AF510" s="100">
        <f t="array" ref="AF510">IF($AA510,MAX(IF(G1SelectionMask="x",IF(INDEX(RawDataRefData,$E510,0)&gt;0,INDEX(RawDataRefData,$E510,0)),"")),"")</f>
        <v>4</v>
      </c>
      <c r="AG510" s="100">
        <f t="shared" si="181"/>
        <v>2.4545454545454546</v>
      </c>
      <c r="AH510" s="100">
        <f t="array" ref="AH510">IF($AA510,STDEVA(IF(G1SelectionMask="x",IF(INDEX(RawDataRefData,$E510,0)&gt;0,INDEX(RawDataRefData,$E510,0)),"")),"")</f>
        <v>1.213559752433836</v>
      </c>
      <c r="AI510" s="101" t="b">
        <f t="shared" si="182"/>
        <v>1</v>
      </c>
      <c r="AJ510" s="101">
        <f t="array" ref="AJ510">IF($AI510,MEDIAN(IF(G2SelectionMask="x",IF(INDEX(RawDataRefData,$E510,0)&gt;0,INDEX(RawDataRefData,$E510,0)),"")),"")</f>
        <v>3</v>
      </c>
      <c r="AK510" s="101">
        <f t="array" ref="AK510">IF($AI510,QUARTILE(IF(G2SelectionMask="x",IF(INDEX(RawDataRefData,$E510,0)&gt;0,INDEX(RawDataRefData,$E510,0)),""),1),"")</f>
        <v>2</v>
      </c>
      <c r="AL510" s="101">
        <f t="array" ref="AL510">IF($AI510,QUARTILE(IF(G2SelectionMask="x",IF(INDEX(RawDataRefData,$E510,0)&gt;0,INDEX(RawDataRefData,$E510,0)),""),3),"")</f>
        <v>4</v>
      </c>
      <c r="AM510" s="101">
        <f t="array" ref="AM510">IF($AI510,MIN(IF(G2SelectionMask="x",IF(INDEX(RawDataRefData,$E510,0)&gt;0,INDEX(RawDataRefData,$E510,0)),"")),"")</f>
        <v>1</v>
      </c>
      <c r="AN510" s="101">
        <f t="array" ref="AN510">IF($AI510,MAX(IF(G2SelectionMask="x",IF(INDEX(RawDataRefData,$E510,0)&gt;0,INDEX(RawDataRefData,$E510,0)),"")),"")</f>
        <v>4</v>
      </c>
      <c r="AO510" s="101">
        <f t="shared" si="184"/>
        <v>2.7272727272727271</v>
      </c>
      <c r="AP510" s="101">
        <f t="array" ref="AP510">IF($AI510,STDEVA(IF(G2SelectionMask="x",IF(INDEX(RawDataRefData,$E510,0)&gt;0,INDEX(RawDataRefData,$E510,0)),"")),"")</f>
        <v>1.1908743922772957</v>
      </c>
      <c r="AQ510" s="100" t="b">
        <f t="shared" si="185"/>
        <v>0</v>
      </c>
      <c r="AR510" s="100" t="str">
        <f t="array" ref="AR510">IF($AQ510,MEDIAN(IF(G3SelectionMask="x",IF(INDEX(RawDataRefData,$E510,0)&gt;0,INDEX(RawDataRefData,$E510,0)),"")),"")</f>
        <v/>
      </c>
      <c r="AS510" s="100" t="str">
        <f t="array" ref="AS510">IF($AQ510,QUARTILE(IF(G3SelectionMask="x",IF(INDEX(RawDataRefData,$E510,0)&gt;0,INDEX(RawDataRefData,$E510,0)),""),1),"")</f>
        <v/>
      </c>
      <c r="AT510" s="100" t="str">
        <f t="array" ref="AT510">IF($AQ510,QUARTILE(IF(G3SelectionMask="x",IF(INDEX(RawDataRefData,$E510,0)&gt;0,INDEX(RawDataRefData,$E510,0)),""),3),"")</f>
        <v/>
      </c>
      <c r="AU510" s="100" t="str">
        <f t="array" ref="AU510">IF($AQ510,MIN(IF(G3SelectionMask="x",IF(INDEX(RawDataRefData,$E510,0)&gt;0,INDEX(RawDataRefData,$E510,0)),"")),"")</f>
        <v/>
      </c>
      <c r="AV510" s="100" t="str">
        <f t="array" ref="AV510">IF($AQ510,MAX(IF(G3SelectionMask="x",IF(INDEX(RawDataRefData,$E510,0)&gt;0,INDEX(RawDataRefData,$E510,0)),"")),"")</f>
        <v/>
      </c>
      <c r="AW510" s="100" t="str">
        <f t="shared" si="186"/>
        <v/>
      </c>
      <c r="AX510" s="100" t="str">
        <f t="array" ref="AX510">IF($AQ510,STDEVA(IF(G3SelectionMask="x",IF(INDEX(RawDataRefData,$E510,0)&gt;0,INDEX(RawDataRefData,$E510,0)),"")),"")</f>
        <v/>
      </c>
      <c r="AY510" s="101" t="b">
        <f t="shared" si="187"/>
        <v>0</v>
      </c>
      <c r="AZ510" s="101" t="str">
        <f t="array" ref="AZ510">IF($AY510,MEDIAN(IF(G4SelectionMask="x",IF(INDEX(RawDataRefData,$E510,0)&gt;0,INDEX(RawDataRefData,$E510,0)),"")),"")</f>
        <v/>
      </c>
      <c r="BA510" s="101" t="str">
        <f t="array" ref="BA510">IF($AY510,QUARTILE(IF(G4SelectionMask="x",IF(INDEX(RawDataRefData,$E510,0)&gt;0,INDEX(RawDataRefData,$E510,0)),""),1),"")</f>
        <v/>
      </c>
      <c r="BB510" s="101" t="str">
        <f t="array" ref="BB510">IF($AY510,QUARTILE(IF(G4SelectionMask="x",IF(INDEX(RawDataRefData,$E510,0)&gt;0,INDEX(RawDataRefData,$E510,0)),""),3),"")</f>
        <v/>
      </c>
      <c r="BC510" s="101" t="str">
        <f t="array" ref="BC510">IF($AY510,MIN(IF(G4SelectionMask="x",IF(INDEX(RawDataRefData,$E510,0)&gt;0,INDEX(RawDataRefData,$E510,0)),"")),"")</f>
        <v/>
      </c>
      <c r="BD510" s="101" t="str">
        <f t="array" ref="BD510">IF($AY510,MAX(IF(G4SelectionMask="x",IF(INDEX(RawDataRefData,$E510,0)&gt;0,INDEX(RawDataRefData,$E510,0)),"")),"")</f>
        <v/>
      </c>
      <c r="BE510" s="101" t="str">
        <f t="shared" si="188"/>
        <v/>
      </c>
      <c r="BF510" s="101" t="str">
        <f t="array" ref="BF510">IF($AY510,STDEVA(IF(G4SelectionMask="x",IF(INDEX(RawDataRefData,$E510,0)&gt;0,INDEX(RawDataRefData,$E510,0)),"")),"")</f>
        <v/>
      </c>
      <c r="BG510" s="100" t="b">
        <f t="shared" si="189"/>
        <v>0</v>
      </c>
      <c r="BH510" s="100" t="str">
        <f t="array" ref="BH510">IF($BG510,MEDIAN(IF(G5SelectionMask="x",IF(INDEX(RawDataRefData,$E510,0)&gt;0,INDEX(RawDataRefData,$E510,0)),"")),"")</f>
        <v/>
      </c>
      <c r="BI510" s="100" t="str">
        <f t="array" ref="BI510">IF($BG510,QUARTILE(IF(G5SelectionMask="x",IF(INDEX(RawDataRefData,$E510,0)&gt;0,INDEX(RawDataRefData,$E510,0)),""),1),"")</f>
        <v/>
      </c>
      <c r="BJ510" s="100" t="str">
        <f t="array" ref="BJ510">IF($BG510,QUARTILE(IF(G5SelectionMask="x",IF(INDEX(RawDataRefData,$E510,0)&gt;0,INDEX(RawDataRefData,$E510,0)),""),3),"")</f>
        <v/>
      </c>
      <c r="BK510" s="100" t="str">
        <f t="array" ref="BK510">IF($BG510,MIN(IF(G5SelectionMask="x",IF(INDEX(RawDataRefData,$E510,0)&gt;0,INDEX(RawDataRefData,$E510,0)),"")),"")</f>
        <v/>
      </c>
      <c r="BL510" s="100" t="str">
        <f t="array" ref="BL510">IF($BG510,MAX(IF(G5SelectionMask="x",IF(INDEX(RawDataRefData,$E510,0)&gt;0,INDEX(RawDataRefData,$E510,0)),"")),"")</f>
        <v/>
      </c>
      <c r="BM510" s="100" t="str">
        <f t="shared" si="190"/>
        <v/>
      </c>
      <c r="BN510" s="103" t="str">
        <f t="array" ref="BN510">IF($BG510,STDEVA(IF(G5SelectionMask="x",IF(INDEX(RawDataRefData,$E510,0)&gt;0,INDEX(RawDataRefData,$E510,0)),"")),"")</f>
        <v/>
      </c>
      <c r="BO510" s="104"/>
      <c r="BP510" s="105">
        <v>4</v>
      </c>
      <c r="BQ510" s="105">
        <v>1</v>
      </c>
      <c r="BR510" s="105">
        <v>3</v>
      </c>
      <c r="BS510" s="105">
        <v>2</v>
      </c>
      <c r="BT510" s="105">
        <v>4</v>
      </c>
      <c r="BU510" s="105">
        <v>2</v>
      </c>
      <c r="BV510" s="105">
        <v>1</v>
      </c>
      <c r="BW510" s="105">
        <v>1</v>
      </c>
      <c r="BX510" s="105">
        <v>4</v>
      </c>
      <c r="BY510" s="105">
        <v>3</v>
      </c>
      <c r="BZ510" s="105">
        <v>4</v>
      </c>
      <c r="CA510" s="105">
        <v>2</v>
      </c>
      <c r="CB510" s="105">
        <v>2</v>
      </c>
      <c r="CC510" s="105">
        <v>3</v>
      </c>
      <c r="CD510" s="105">
        <v>4</v>
      </c>
    </row>
    <row r="511" spans="1:82" x14ac:dyDescent="0.2">
      <c r="A511" s="33">
        <f t="shared" si="191"/>
        <v>0</v>
      </c>
      <c r="B511" s="209"/>
      <c r="C511" s="194"/>
      <c r="D511" s="203"/>
      <c r="E511" s="72">
        <f t="shared" si="183"/>
        <v>502</v>
      </c>
      <c r="F511" s="9" t="s">
        <v>2021</v>
      </c>
      <c r="G511" s="9" t="s">
        <v>2859</v>
      </c>
      <c r="H511" s="9" t="s">
        <v>66</v>
      </c>
      <c r="I511" s="9" t="s">
        <v>67</v>
      </c>
      <c r="K511" s="100">
        <f t="shared" si="168"/>
        <v>4</v>
      </c>
      <c r="L511" s="100"/>
      <c r="M511" s="100"/>
      <c r="N511" s="100"/>
      <c r="O511" s="100"/>
      <c r="P511" s="101">
        <f t="shared" si="169"/>
        <v>2</v>
      </c>
      <c r="Q511" s="102">
        <f t="shared" si="170"/>
        <v>1</v>
      </c>
      <c r="R511" s="102">
        <f t="shared" si="171"/>
        <v>1</v>
      </c>
      <c r="S511" s="102">
        <f t="shared" si="172"/>
        <v>3</v>
      </c>
      <c r="T511" s="102">
        <f t="shared" si="173"/>
        <v>3</v>
      </c>
      <c r="U511" s="102">
        <f t="shared" si="174"/>
        <v>3</v>
      </c>
      <c r="V511" s="102">
        <f t="shared" si="175"/>
        <v>1</v>
      </c>
      <c r="W511" s="102">
        <f t="shared" si="176"/>
        <v>2</v>
      </c>
      <c r="X511" s="102">
        <f t="shared" si="177"/>
        <v>2</v>
      </c>
      <c r="Y511" s="102">
        <f t="shared" si="178"/>
        <v>4</v>
      </c>
      <c r="Z511" s="102">
        <f t="shared" si="179"/>
        <v>3</v>
      </c>
      <c r="AA511" s="100" t="b">
        <f t="shared" si="180"/>
        <v>1</v>
      </c>
      <c r="AB511" s="100">
        <f t="array" ref="AB511">IF($AA511,MEDIAN(IF(G1SelectionMask="x",IF(INDEX(RawDataRefData,$E511,0)&gt;0,INDEX(RawDataRefData,$E511,0)),"")),"")</f>
        <v>2</v>
      </c>
      <c r="AC511" s="100">
        <f t="array" ref="AC511">IF($AA511,QUARTILE(IF(G1SelectionMask="x",IF(INDEX(RawDataRefData,$E511,0)&gt;0,INDEX(RawDataRefData,$E511,0)),""),1),"")</f>
        <v>1.5</v>
      </c>
      <c r="AD511" s="100">
        <f t="array" ref="AD511">IF($AA511,QUARTILE(IF(G1SelectionMask="x",IF(INDEX(RawDataRefData,$E511,0)&gt;0,INDEX(RawDataRefData,$E511,0)),""),3),"")</f>
        <v>3</v>
      </c>
      <c r="AE511" s="100">
        <f t="array" ref="AE511">IF($AA511,MIN(IF(G1SelectionMask="x",IF(INDEX(RawDataRefData,$E511,0)&gt;0,INDEX(RawDataRefData,$E511,0)),"")),"")</f>
        <v>1</v>
      </c>
      <c r="AF511" s="100">
        <f t="array" ref="AF511">IF($AA511,MAX(IF(G1SelectionMask="x",IF(INDEX(RawDataRefData,$E511,0)&gt;0,INDEX(RawDataRefData,$E511,0)),"")),"")</f>
        <v>4</v>
      </c>
      <c r="AG511" s="100">
        <f t="shared" si="181"/>
        <v>2.2727272727272729</v>
      </c>
      <c r="AH511" s="100">
        <f t="array" ref="AH511">IF($AA511,STDEVA(IF(G1SelectionMask="x",IF(INDEX(RawDataRefData,$E511,0)&gt;0,INDEX(RawDataRefData,$E511,0)),"")),"")</f>
        <v>1.009049958219026</v>
      </c>
      <c r="AI511" s="101" t="b">
        <f t="shared" si="182"/>
        <v>1</v>
      </c>
      <c r="AJ511" s="101">
        <f t="array" ref="AJ511">IF($AI511,MEDIAN(IF(G2SelectionMask="x",IF(INDEX(RawDataRefData,$E511,0)&gt;0,INDEX(RawDataRefData,$E511,0)),"")),"")</f>
        <v>3</v>
      </c>
      <c r="AK511" s="101">
        <f t="array" ref="AK511">IF($AI511,QUARTILE(IF(G2SelectionMask="x",IF(INDEX(RawDataRefData,$E511,0)&gt;0,INDEX(RawDataRefData,$E511,0)),""),1),"")</f>
        <v>1.5</v>
      </c>
      <c r="AL511" s="101">
        <f t="array" ref="AL511">IF($AI511,QUARTILE(IF(G2SelectionMask="x",IF(INDEX(RawDataRefData,$E511,0)&gt;0,INDEX(RawDataRefData,$E511,0)),""),3),"")</f>
        <v>3</v>
      </c>
      <c r="AM511" s="101">
        <f t="array" ref="AM511">IF($AI511,MIN(IF(G2SelectionMask="x",IF(INDEX(RawDataRefData,$E511,0)&gt;0,INDEX(RawDataRefData,$E511,0)),"")),"")</f>
        <v>1</v>
      </c>
      <c r="AN511" s="101">
        <f t="array" ref="AN511">IF($AI511,MAX(IF(G2SelectionMask="x",IF(INDEX(RawDataRefData,$E511,0)&gt;0,INDEX(RawDataRefData,$E511,0)),"")),"")</f>
        <v>4</v>
      </c>
      <c r="AO511" s="101">
        <f t="shared" si="184"/>
        <v>2.4545454545454546</v>
      </c>
      <c r="AP511" s="101">
        <f t="array" ref="AP511">IF($AI511,STDEVA(IF(G2SelectionMask="x",IF(INDEX(RawDataRefData,$E511,0)&gt;0,INDEX(RawDataRefData,$E511,0)),"")),"")</f>
        <v>1.1281521496355327</v>
      </c>
      <c r="AQ511" s="100" t="b">
        <f t="shared" si="185"/>
        <v>0</v>
      </c>
      <c r="AR511" s="100" t="str">
        <f t="array" ref="AR511">IF($AQ511,MEDIAN(IF(G3SelectionMask="x",IF(INDEX(RawDataRefData,$E511,0)&gt;0,INDEX(RawDataRefData,$E511,0)),"")),"")</f>
        <v/>
      </c>
      <c r="AS511" s="100" t="str">
        <f t="array" ref="AS511">IF($AQ511,QUARTILE(IF(G3SelectionMask="x",IF(INDEX(RawDataRefData,$E511,0)&gt;0,INDEX(RawDataRefData,$E511,0)),""),1),"")</f>
        <v/>
      </c>
      <c r="AT511" s="100" t="str">
        <f t="array" ref="AT511">IF($AQ511,QUARTILE(IF(G3SelectionMask="x",IF(INDEX(RawDataRefData,$E511,0)&gt;0,INDEX(RawDataRefData,$E511,0)),""),3),"")</f>
        <v/>
      </c>
      <c r="AU511" s="100" t="str">
        <f t="array" ref="AU511">IF($AQ511,MIN(IF(G3SelectionMask="x",IF(INDEX(RawDataRefData,$E511,0)&gt;0,INDEX(RawDataRefData,$E511,0)),"")),"")</f>
        <v/>
      </c>
      <c r="AV511" s="100" t="str">
        <f t="array" ref="AV511">IF($AQ511,MAX(IF(G3SelectionMask="x",IF(INDEX(RawDataRefData,$E511,0)&gt;0,INDEX(RawDataRefData,$E511,0)),"")),"")</f>
        <v/>
      </c>
      <c r="AW511" s="100" t="str">
        <f t="shared" si="186"/>
        <v/>
      </c>
      <c r="AX511" s="100" t="str">
        <f t="array" ref="AX511">IF($AQ511,STDEVA(IF(G3SelectionMask="x",IF(INDEX(RawDataRefData,$E511,0)&gt;0,INDEX(RawDataRefData,$E511,0)),"")),"")</f>
        <v/>
      </c>
      <c r="AY511" s="101" t="b">
        <f t="shared" si="187"/>
        <v>0</v>
      </c>
      <c r="AZ511" s="101" t="str">
        <f t="array" ref="AZ511">IF($AY511,MEDIAN(IF(G4SelectionMask="x",IF(INDEX(RawDataRefData,$E511,0)&gt;0,INDEX(RawDataRefData,$E511,0)),"")),"")</f>
        <v/>
      </c>
      <c r="BA511" s="101" t="str">
        <f t="array" ref="BA511">IF($AY511,QUARTILE(IF(G4SelectionMask="x",IF(INDEX(RawDataRefData,$E511,0)&gt;0,INDEX(RawDataRefData,$E511,0)),""),1),"")</f>
        <v/>
      </c>
      <c r="BB511" s="101" t="str">
        <f t="array" ref="BB511">IF($AY511,QUARTILE(IF(G4SelectionMask="x",IF(INDEX(RawDataRefData,$E511,0)&gt;0,INDEX(RawDataRefData,$E511,0)),""),3),"")</f>
        <v/>
      </c>
      <c r="BC511" s="101" t="str">
        <f t="array" ref="BC511">IF($AY511,MIN(IF(G4SelectionMask="x",IF(INDEX(RawDataRefData,$E511,0)&gt;0,INDEX(RawDataRefData,$E511,0)),"")),"")</f>
        <v/>
      </c>
      <c r="BD511" s="101" t="str">
        <f t="array" ref="BD511">IF($AY511,MAX(IF(G4SelectionMask="x",IF(INDEX(RawDataRefData,$E511,0)&gt;0,INDEX(RawDataRefData,$E511,0)),"")),"")</f>
        <v/>
      </c>
      <c r="BE511" s="101" t="str">
        <f t="shared" si="188"/>
        <v/>
      </c>
      <c r="BF511" s="101" t="str">
        <f t="array" ref="BF511">IF($AY511,STDEVA(IF(G4SelectionMask="x",IF(INDEX(RawDataRefData,$E511,0)&gt;0,INDEX(RawDataRefData,$E511,0)),"")),"")</f>
        <v/>
      </c>
      <c r="BG511" s="100" t="b">
        <f t="shared" si="189"/>
        <v>0</v>
      </c>
      <c r="BH511" s="100" t="str">
        <f t="array" ref="BH511">IF($BG511,MEDIAN(IF(G5SelectionMask="x",IF(INDEX(RawDataRefData,$E511,0)&gt;0,INDEX(RawDataRefData,$E511,0)),"")),"")</f>
        <v/>
      </c>
      <c r="BI511" s="100" t="str">
        <f t="array" ref="BI511">IF($BG511,QUARTILE(IF(G5SelectionMask="x",IF(INDEX(RawDataRefData,$E511,0)&gt;0,INDEX(RawDataRefData,$E511,0)),""),1),"")</f>
        <v/>
      </c>
      <c r="BJ511" s="100" t="str">
        <f t="array" ref="BJ511">IF($BG511,QUARTILE(IF(G5SelectionMask="x",IF(INDEX(RawDataRefData,$E511,0)&gt;0,INDEX(RawDataRefData,$E511,0)),""),3),"")</f>
        <v/>
      </c>
      <c r="BK511" s="100" t="str">
        <f t="array" ref="BK511">IF($BG511,MIN(IF(G5SelectionMask="x",IF(INDEX(RawDataRefData,$E511,0)&gt;0,INDEX(RawDataRefData,$E511,0)),"")),"")</f>
        <v/>
      </c>
      <c r="BL511" s="100" t="str">
        <f t="array" ref="BL511">IF($BG511,MAX(IF(G5SelectionMask="x",IF(INDEX(RawDataRefData,$E511,0)&gt;0,INDEX(RawDataRefData,$E511,0)),"")),"")</f>
        <v/>
      </c>
      <c r="BM511" s="100" t="str">
        <f t="shared" si="190"/>
        <v/>
      </c>
      <c r="BN511" s="103" t="str">
        <f t="array" ref="BN511">IF($BG511,STDEVA(IF(G5SelectionMask="x",IF(INDEX(RawDataRefData,$E511,0)&gt;0,INDEX(RawDataRefData,$E511,0)),"")),"")</f>
        <v/>
      </c>
      <c r="BO511" s="104"/>
      <c r="BP511" s="105">
        <v>4</v>
      </c>
      <c r="BQ511" s="105">
        <v>2</v>
      </c>
      <c r="BR511" s="105">
        <v>1</v>
      </c>
      <c r="BS511" s="105">
        <v>1</v>
      </c>
      <c r="BT511" s="105">
        <v>3</v>
      </c>
      <c r="BU511" s="105">
        <v>3</v>
      </c>
      <c r="BV511" s="105">
        <v>3</v>
      </c>
      <c r="BW511" s="105">
        <v>1</v>
      </c>
      <c r="BX511" s="105">
        <v>2</v>
      </c>
      <c r="BY511" s="105">
        <v>2</v>
      </c>
      <c r="BZ511" s="105">
        <v>4</v>
      </c>
      <c r="CA511" s="105">
        <v>3</v>
      </c>
      <c r="CB511" s="105">
        <v>4</v>
      </c>
      <c r="CC511" s="105">
        <v>3</v>
      </c>
      <c r="CD511" s="105">
        <v>1</v>
      </c>
    </row>
    <row r="512" spans="1:82" x14ac:dyDescent="0.2">
      <c r="A512" s="33">
        <f t="shared" si="191"/>
        <v>0</v>
      </c>
      <c r="B512" s="209"/>
      <c r="C512" s="194"/>
      <c r="D512" s="203"/>
      <c r="E512" s="72">
        <f t="shared" si="183"/>
        <v>503</v>
      </c>
      <c r="F512" s="9" t="s">
        <v>2022</v>
      </c>
      <c r="G512" s="9" t="s">
        <v>2860</v>
      </c>
      <c r="H512" s="9" t="s">
        <v>66</v>
      </c>
      <c r="I512" s="9" t="s">
        <v>67</v>
      </c>
      <c r="K512" s="100">
        <f t="shared" si="168"/>
        <v>3</v>
      </c>
      <c r="L512" s="100"/>
      <c r="M512" s="100"/>
      <c r="N512" s="100"/>
      <c r="O512" s="100"/>
      <c r="P512" s="101">
        <f t="shared" si="169"/>
        <v>3</v>
      </c>
      <c r="Q512" s="102">
        <f t="shared" si="170"/>
        <v>4</v>
      </c>
      <c r="R512" s="102">
        <f t="shared" si="171"/>
        <v>2</v>
      </c>
      <c r="S512" s="102">
        <f t="shared" si="172"/>
        <v>4</v>
      </c>
      <c r="T512" s="102">
        <f t="shared" si="173"/>
        <v>4</v>
      </c>
      <c r="U512" s="102">
        <f t="shared" si="174"/>
        <v>2</v>
      </c>
      <c r="V512" s="102">
        <f t="shared" si="175"/>
        <v>4</v>
      </c>
      <c r="W512" s="102">
        <f t="shared" si="176"/>
        <v>3</v>
      </c>
      <c r="X512" s="102">
        <f t="shared" si="177"/>
        <v>4</v>
      </c>
      <c r="Y512" s="102">
        <f t="shared" si="178"/>
        <v>4</v>
      </c>
      <c r="Z512" s="102">
        <f t="shared" si="179"/>
        <v>2</v>
      </c>
      <c r="AA512" s="100" t="b">
        <f t="shared" si="180"/>
        <v>1</v>
      </c>
      <c r="AB512" s="100">
        <f t="array" ref="AB512">IF($AA512,MEDIAN(IF(G1SelectionMask="x",IF(INDEX(RawDataRefData,$E512,0)&gt;0,INDEX(RawDataRefData,$E512,0)),"")),"")</f>
        <v>4</v>
      </c>
      <c r="AC512" s="100">
        <f t="array" ref="AC512">IF($AA512,QUARTILE(IF(G1SelectionMask="x",IF(INDEX(RawDataRefData,$E512,0)&gt;0,INDEX(RawDataRefData,$E512,0)),""),1),"")</f>
        <v>2.5</v>
      </c>
      <c r="AD512" s="100">
        <f t="array" ref="AD512">IF($AA512,QUARTILE(IF(G1SelectionMask="x",IF(INDEX(RawDataRefData,$E512,0)&gt;0,INDEX(RawDataRefData,$E512,0)),""),3),"")</f>
        <v>4</v>
      </c>
      <c r="AE512" s="100">
        <f t="array" ref="AE512">IF($AA512,MIN(IF(G1SelectionMask="x",IF(INDEX(RawDataRefData,$E512,0)&gt;0,INDEX(RawDataRefData,$E512,0)),"")),"")</f>
        <v>2</v>
      </c>
      <c r="AF512" s="100">
        <f t="array" ref="AF512">IF($AA512,MAX(IF(G1SelectionMask="x",IF(INDEX(RawDataRefData,$E512,0)&gt;0,INDEX(RawDataRefData,$E512,0)),"")),"")</f>
        <v>4</v>
      </c>
      <c r="AG512" s="100">
        <f t="shared" si="181"/>
        <v>3.2727272727272729</v>
      </c>
      <c r="AH512" s="100">
        <f t="array" ref="AH512">IF($AA512,STDEVA(IF(G1SelectionMask="x",IF(INDEX(RawDataRefData,$E512,0)&gt;0,INDEX(RawDataRefData,$E512,0)),"")),"")</f>
        <v>0.90453403373329111</v>
      </c>
      <c r="AI512" s="101" t="b">
        <f t="shared" si="182"/>
        <v>1</v>
      </c>
      <c r="AJ512" s="101">
        <f t="array" ref="AJ512">IF($AI512,MEDIAN(IF(G2SelectionMask="x",IF(INDEX(RawDataRefData,$E512,0)&gt;0,INDEX(RawDataRefData,$E512,0)),"")),"")</f>
        <v>3</v>
      </c>
      <c r="AK512" s="101">
        <f t="array" ref="AK512">IF($AI512,QUARTILE(IF(G2SelectionMask="x",IF(INDEX(RawDataRefData,$E512,0)&gt;0,INDEX(RawDataRefData,$E512,0)),""),1),"")</f>
        <v>2.5</v>
      </c>
      <c r="AL512" s="101">
        <f t="array" ref="AL512">IF($AI512,QUARTILE(IF(G2SelectionMask="x",IF(INDEX(RawDataRefData,$E512,0)&gt;0,INDEX(RawDataRefData,$E512,0)),""),3),"")</f>
        <v>4</v>
      </c>
      <c r="AM512" s="101">
        <f t="array" ref="AM512">IF($AI512,MIN(IF(G2SelectionMask="x",IF(INDEX(RawDataRefData,$E512,0)&gt;0,INDEX(RawDataRefData,$E512,0)),"")),"")</f>
        <v>1</v>
      </c>
      <c r="AN512" s="101">
        <f t="array" ref="AN512">IF($AI512,MAX(IF(G2SelectionMask="x",IF(INDEX(RawDataRefData,$E512,0)&gt;0,INDEX(RawDataRefData,$E512,0)),"")),"")</f>
        <v>4</v>
      </c>
      <c r="AO512" s="101">
        <f t="shared" si="184"/>
        <v>3</v>
      </c>
      <c r="AP512" s="101">
        <f t="array" ref="AP512">IF($AI512,STDEVA(IF(G2SelectionMask="x",IF(INDEX(RawDataRefData,$E512,0)&gt;0,INDEX(RawDataRefData,$E512,0)),"")),"")</f>
        <v>1.1832159566199232</v>
      </c>
      <c r="AQ512" s="100" t="b">
        <f t="shared" si="185"/>
        <v>0</v>
      </c>
      <c r="AR512" s="100" t="str">
        <f t="array" ref="AR512">IF($AQ512,MEDIAN(IF(G3SelectionMask="x",IF(INDEX(RawDataRefData,$E512,0)&gt;0,INDEX(RawDataRefData,$E512,0)),"")),"")</f>
        <v/>
      </c>
      <c r="AS512" s="100" t="str">
        <f t="array" ref="AS512">IF($AQ512,QUARTILE(IF(G3SelectionMask="x",IF(INDEX(RawDataRefData,$E512,0)&gt;0,INDEX(RawDataRefData,$E512,0)),""),1),"")</f>
        <v/>
      </c>
      <c r="AT512" s="100" t="str">
        <f t="array" ref="AT512">IF($AQ512,QUARTILE(IF(G3SelectionMask="x",IF(INDEX(RawDataRefData,$E512,0)&gt;0,INDEX(RawDataRefData,$E512,0)),""),3),"")</f>
        <v/>
      </c>
      <c r="AU512" s="100" t="str">
        <f t="array" ref="AU512">IF($AQ512,MIN(IF(G3SelectionMask="x",IF(INDEX(RawDataRefData,$E512,0)&gt;0,INDEX(RawDataRefData,$E512,0)),"")),"")</f>
        <v/>
      </c>
      <c r="AV512" s="100" t="str">
        <f t="array" ref="AV512">IF($AQ512,MAX(IF(G3SelectionMask="x",IF(INDEX(RawDataRefData,$E512,0)&gt;0,INDEX(RawDataRefData,$E512,0)),"")),"")</f>
        <v/>
      </c>
      <c r="AW512" s="100" t="str">
        <f t="shared" si="186"/>
        <v/>
      </c>
      <c r="AX512" s="100" t="str">
        <f t="array" ref="AX512">IF($AQ512,STDEVA(IF(G3SelectionMask="x",IF(INDEX(RawDataRefData,$E512,0)&gt;0,INDEX(RawDataRefData,$E512,0)),"")),"")</f>
        <v/>
      </c>
      <c r="AY512" s="101" t="b">
        <f t="shared" si="187"/>
        <v>0</v>
      </c>
      <c r="AZ512" s="101" t="str">
        <f t="array" ref="AZ512">IF($AY512,MEDIAN(IF(G4SelectionMask="x",IF(INDEX(RawDataRefData,$E512,0)&gt;0,INDEX(RawDataRefData,$E512,0)),"")),"")</f>
        <v/>
      </c>
      <c r="BA512" s="101" t="str">
        <f t="array" ref="BA512">IF($AY512,QUARTILE(IF(G4SelectionMask="x",IF(INDEX(RawDataRefData,$E512,0)&gt;0,INDEX(RawDataRefData,$E512,0)),""),1),"")</f>
        <v/>
      </c>
      <c r="BB512" s="101" t="str">
        <f t="array" ref="BB512">IF($AY512,QUARTILE(IF(G4SelectionMask="x",IF(INDEX(RawDataRefData,$E512,0)&gt;0,INDEX(RawDataRefData,$E512,0)),""),3),"")</f>
        <v/>
      </c>
      <c r="BC512" s="101" t="str">
        <f t="array" ref="BC512">IF($AY512,MIN(IF(G4SelectionMask="x",IF(INDEX(RawDataRefData,$E512,0)&gt;0,INDEX(RawDataRefData,$E512,0)),"")),"")</f>
        <v/>
      </c>
      <c r="BD512" s="101" t="str">
        <f t="array" ref="BD512">IF($AY512,MAX(IF(G4SelectionMask="x",IF(INDEX(RawDataRefData,$E512,0)&gt;0,INDEX(RawDataRefData,$E512,0)),"")),"")</f>
        <v/>
      </c>
      <c r="BE512" s="101" t="str">
        <f t="shared" si="188"/>
        <v/>
      </c>
      <c r="BF512" s="101" t="str">
        <f t="array" ref="BF512">IF($AY512,STDEVA(IF(G4SelectionMask="x",IF(INDEX(RawDataRefData,$E512,0)&gt;0,INDEX(RawDataRefData,$E512,0)),"")),"")</f>
        <v/>
      </c>
      <c r="BG512" s="100" t="b">
        <f t="shared" si="189"/>
        <v>0</v>
      </c>
      <c r="BH512" s="100" t="str">
        <f t="array" ref="BH512">IF($BG512,MEDIAN(IF(G5SelectionMask="x",IF(INDEX(RawDataRefData,$E512,0)&gt;0,INDEX(RawDataRefData,$E512,0)),"")),"")</f>
        <v/>
      </c>
      <c r="BI512" s="100" t="str">
        <f t="array" ref="BI512">IF($BG512,QUARTILE(IF(G5SelectionMask="x",IF(INDEX(RawDataRefData,$E512,0)&gt;0,INDEX(RawDataRefData,$E512,0)),""),1),"")</f>
        <v/>
      </c>
      <c r="BJ512" s="100" t="str">
        <f t="array" ref="BJ512">IF($BG512,QUARTILE(IF(G5SelectionMask="x",IF(INDEX(RawDataRefData,$E512,0)&gt;0,INDEX(RawDataRefData,$E512,0)),""),3),"")</f>
        <v/>
      </c>
      <c r="BK512" s="100" t="str">
        <f t="array" ref="BK512">IF($BG512,MIN(IF(G5SelectionMask="x",IF(INDEX(RawDataRefData,$E512,0)&gt;0,INDEX(RawDataRefData,$E512,0)),"")),"")</f>
        <v/>
      </c>
      <c r="BL512" s="100" t="str">
        <f t="array" ref="BL512">IF($BG512,MAX(IF(G5SelectionMask="x",IF(INDEX(RawDataRefData,$E512,0)&gt;0,INDEX(RawDataRefData,$E512,0)),"")),"")</f>
        <v/>
      </c>
      <c r="BM512" s="100" t="str">
        <f t="shared" si="190"/>
        <v/>
      </c>
      <c r="BN512" s="103" t="str">
        <f t="array" ref="BN512">IF($BG512,STDEVA(IF(G5SelectionMask="x",IF(INDEX(RawDataRefData,$E512,0)&gt;0,INDEX(RawDataRefData,$E512,0)),"")),"")</f>
        <v/>
      </c>
      <c r="BO512" s="104"/>
      <c r="BP512" s="105">
        <v>3</v>
      </c>
      <c r="BQ512" s="105">
        <v>3</v>
      </c>
      <c r="BR512" s="105">
        <v>4</v>
      </c>
      <c r="BS512" s="105">
        <v>2</v>
      </c>
      <c r="BT512" s="105">
        <v>4</v>
      </c>
      <c r="BU512" s="105">
        <v>4</v>
      </c>
      <c r="BV512" s="105">
        <v>2</v>
      </c>
      <c r="BW512" s="105">
        <v>4</v>
      </c>
      <c r="BX512" s="105">
        <v>3</v>
      </c>
      <c r="BY512" s="105">
        <v>4</v>
      </c>
      <c r="BZ512" s="105">
        <v>4</v>
      </c>
      <c r="CA512" s="105">
        <v>2</v>
      </c>
      <c r="CB512" s="105">
        <v>1</v>
      </c>
      <c r="CC512" s="105">
        <v>3</v>
      </c>
      <c r="CD512" s="105">
        <v>1</v>
      </c>
    </row>
    <row r="513" spans="1:82" x14ac:dyDescent="0.2">
      <c r="A513" s="33">
        <f t="shared" si="191"/>
        <v>0</v>
      </c>
      <c r="B513" s="209"/>
      <c r="C513" s="194"/>
      <c r="D513" s="203"/>
      <c r="E513" s="72">
        <f t="shared" si="183"/>
        <v>504</v>
      </c>
      <c r="F513" s="9" t="s">
        <v>2023</v>
      </c>
      <c r="G513" s="9" t="s">
        <v>2861</v>
      </c>
      <c r="H513" s="9" t="s">
        <v>66</v>
      </c>
      <c r="I513" s="9" t="s">
        <v>67</v>
      </c>
      <c r="K513" s="100">
        <f t="shared" si="168"/>
        <v>3</v>
      </c>
      <c r="L513" s="100"/>
      <c r="M513" s="100"/>
      <c r="N513" s="100"/>
      <c r="O513" s="100"/>
      <c r="P513" s="101">
        <f t="shared" si="169"/>
        <v>4</v>
      </c>
      <c r="Q513" s="102">
        <f t="shared" si="170"/>
        <v>1</v>
      </c>
      <c r="R513" s="102">
        <f t="shared" si="171"/>
        <v>3</v>
      </c>
      <c r="S513" s="102">
        <f t="shared" si="172"/>
        <v>2</v>
      </c>
      <c r="T513" s="102">
        <f t="shared" si="173"/>
        <v>2</v>
      </c>
      <c r="U513" s="102">
        <f t="shared" si="174"/>
        <v>1</v>
      </c>
      <c r="V513" s="102">
        <f t="shared" si="175"/>
        <v>4</v>
      </c>
      <c r="W513" s="102">
        <f t="shared" si="176"/>
        <v>2</v>
      </c>
      <c r="X513" s="102">
        <f t="shared" si="177"/>
        <v>1</v>
      </c>
      <c r="Y513" s="102">
        <f t="shared" si="178"/>
        <v>4</v>
      </c>
      <c r="Z513" s="102">
        <f t="shared" si="179"/>
        <v>1</v>
      </c>
      <c r="AA513" s="100" t="b">
        <f t="shared" si="180"/>
        <v>1</v>
      </c>
      <c r="AB513" s="100">
        <f t="array" ref="AB513">IF($AA513,MEDIAN(IF(G1SelectionMask="x",IF(INDEX(RawDataRefData,$E513,0)&gt;0,INDEX(RawDataRefData,$E513,0)),"")),"")</f>
        <v>2</v>
      </c>
      <c r="AC513" s="100">
        <f t="array" ref="AC513">IF($AA513,QUARTILE(IF(G1SelectionMask="x",IF(INDEX(RawDataRefData,$E513,0)&gt;0,INDEX(RawDataRefData,$E513,0)),""),1),"")</f>
        <v>1</v>
      </c>
      <c r="AD513" s="100">
        <f t="array" ref="AD513">IF($AA513,QUARTILE(IF(G1SelectionMask="x",IF(INDEX(RawDataRefData,$E513,0)&gt;0,INDEX(RawDataRefData,$E513,0)),""),3),"")</f>
        <v>3.5</v>
      </c>
      <c r="AE513" s="100">
        <f t="array" ref="AE513">IF($AA513,MIN(IF(G1SelectionMask="x",IF(INDEX(RawDataRefData,$E513,0)&gt;0,INDEX(RawDataRefData,$E513,0)),"")),"")</f>
        <v>1</v>
      </c>
      <c r="AF513" s="100">
        <f t="array" ref="AF513">IF($AA513,MAX(IF(G1SelectionMask="x",IF(INDEX(RawDataRefData,$E513,0)&gt;0,INDEX(RawDataRefData,$E513,0)),"")),"")</f>
        <v>4</v>
      </c>
      <c r="AG513" s="100">
        <f t="shared" si="181"/>
        <v>2.2727272727272729</v>
      </c>
      <c r="AH513" s="100">
        <f t="array" ref="AH513">IF($AA513,STDEVA(IF(G1SelectionMask="x",IF(INDEX(RawDataRefData,$E513,0)&gt;0,INDEX(RawDataRefData,$E513,0)),"")),"")</f>
        <v>1.2720777563426766</v>
      </c>
      <c r="AI513" s="101" t="b">
        <f t="shared" si="182"/>
        <v>1</v>
      </c>
      <c r="AJ513" s="101">
        <f t="array" ref="AJ513">IF($AI513,MEDIAN(IF(G2SelectionMask="x",IF(INDEX(RawDataRefData,$E513,0)&gt;0,INDEX(RawDataRefData,$E513,0)),"")),"")</f>
        <v>2</v>
      </c>
      <c r="AK513" s="101">
        <f t="array" ref="AK513">IF($AI513,QUARTILE(IF(G2SelectionMask="x",IF(INDEX(RawDataRefData,$E513,0)&gt;0,INDEX(RawDataRefData,$E513,0)),""),1),"")</f>
        <v>2</v>
      </c>
      <c r="AL513" s="101">
        <f t="array" ref="AL513">IF($AI513,QUARTILE(IF(G2SelectionMask="x",IF(INDEX(RawDataRefData,$E513,0)&gt;0,INDEX(RawDataRefData,$E513,0)),""),3),"")</f>
        <v>3.5</v>
      </c>
      <c r="AM513" s="101">
        <f t="array" ref="AM513">IF($AI513,MIN(IF(G2SelectionMask="x",IF(INDEX(RawDataRefData,$E513,0)&gt;0,INDEX(RawDataRefData,$E513,0)),"")),"")</f>
        <v>1</v>
      </c>
      <c r="AN513" s="101">
        <f t="array" ref="AN513">IF($AI513,MAX(IF(G2SelectionMask="x",IF(INDEX(RawDataRefData,$E513,0)&gt;0,INDEX(RawDataRefData,$E513,0)),"")),"")</f>
        <v>4</v>
      </c>
      <c r="AO513" s="101">
        <f t="shared" si="184"/>
        <v>2.4545454545454546</v>
      </c>
      <c r="AP513" s="101">
        <f t="array" ref="AP513">IF($AI513,STDEVA(IF(G2SelectionMask="x",IF(INDEX(RawDataRefData,$E513,0)&gt;0,INDEX(RawDataRefData,$E513,0)),"")),"")</f>
        <v>1.1281521496355327</v>
      </c>
      <c r="AQ513" s="100" t="b">
        <f t="shared" si="185"/>
        <v>0</v>
      </c>
      <c r="AR513" s="100" t="str">
        <f t="array" ref="AR513">IF($AQ513,MEDIAN(IF(G3SelectionMask="x",IF(INDEX(RawDataRefData,$E513,0)&gt;0,INDEX(RawDataRefData,$E513,0)),"")),"")</f>
        <v/>
      </c>
      <c r="AS513" s="100" t="str">
        <f t="array" ref="AS513">IF($AQ513,QUARTILE(IF(G3SelectionMask="x",IF(INDEX(RawDataRefData,$E513,0)&gt;0,INDEX(RawDataRefData,$E513,0)),""),1),"")</f>
        <v/>
      </c>
      <c r="AT513" s="100" t="str">
        <f t="array" ref="AT513">IF($AQ513,QUARTILE(IF(G3SelectionMask="x",IF(INDEX(RawDataRefData,$E513,0)&gt;0,INDEX(RawDataRefData,$E513,0)),""),3),"")</f>
        <v/>
      </c>
      <c r="AU513" s="100" t="str">
        <f t="array" ref="AU513">IF($AQ513,MIN(IF(G3SelectionMask="x",IF(INDEX(RawDataRefData,$E513,0)&gt;0,INDEX(RawDataRefData,$E513,0)),"")),"")</f>
        <v/>
      </c>
      <c r="AV513" s="100" t="str">
        <f t="array" ref="AV513">IF($AQ513,MAX(IF(G3SelectionMask="x",IF(INDEX(RawDataRefData,$E513,0)&gt;0,INDEX(RawDataRefData,$E513,0)),"")),"")</f>
        <v/>
      </c>
      <c r="AW513" s="100" t="str">
        <f t="shared" si="186"/>
        <v/>
      </c>
      <c r="AX513" s="100" t="str">
        <f t="array" ref="AX513">IF($AQ513,STDEVA(IF(G3SelectionMask="x",IF(INDEX(RawDataRefData,$E513,0)&gt;0,INDEX(RawDataRefData,$E513,0)),"")),"")</f>
        <v/>
      </c>
      <c r="AY513" s="101" t="b">
        <f t="shared" si="187"/>
        <v>0</v>
      </c>
      <c r="AZ513" s="101" t="str">
        <f t="array" ref="AZ513">IF($AY513,MEDIAN(IF(G4SelectionMask="x",IF(INDEX(RawDataRefData,$E513,0)&gt;0,INDEX(RawDataRefData,$E513,0)),"")),"")</f>
        <v/>
      </c>
      <c r="BA513" s="101" t="str">
        <f t="array" ref="BA513">IF($AY513,QUARTILE(IF(G4SelectionMask="x",IF(INDEX(RawDataRefData,$E513,0)&gt;0,INDEX(RawDataRefData,$E513,0)),""),1),"")</f>
        <v/>
      </c>
      <c r="BB513" s="101" t="str">
        <f t="array" ref="BB513">IF($AY513,QUARTILE(IF(G4SelectionMask="x",IF(INDEX(RawDataRefData,$E513,0)&gt;0,INDEX(RawDataRefData,$E513,0)),""),3),"")</f>
        <v/>
      </c>
      <c r="BC513" s="101" t="str">
        <f t="array" ref="BC513">IF($AY513,MIN(IF(G4SelectionMask="x",IF(INDEX(RawDataRefData,$E513,0)&gt;0,INDEX(RawDataRefData,$E513,0)),"")),"")</f>
        <v/>
      </c>
      <c r="BD513" s="101" t="str">
        <f t="array" ref="BD513">IF($AY513,MAX(IF(G4SelectionMask="x",IF(INDEX(RawDataRefData,$E513,0)&gt;0,INDEX(RawDataRefData,$E513,0)),"")),"")</f>
        <v/>
      </c>
      <c r="BE513" s="101" t="str">
        <f t="shared" si="188"/>
        <v/>
      </c>
      <c r="BF513" s="101" t="str">
        <f t="array" ref="BF513">IF($AY513,STDEVA(IF(G4SelectionMask="x",IF(INDEX(RawDataRefData,$E513,0)&gt;0,INDEX(RawDataRefData,$E513,0)),"")),"")</f>
        <v/>
      </c>
      <c r="BG513" s="100" t="b">
        <f t="shared" si="189"/>
        <v>0</v>
      </c>
      <c r="BH513" s="100" t="str">
        <f t="array" ref="BH513">IF($BG513,MEDIAN(IF(G5SelectionMask="x",IF(INDEX(RawDataRefData,$E513,0)&gt;0,INDEX(RawDataRefData,$E513,0)),"")),"")</f>
        <v/>
      </c>
      <c r="BI513" s="100" t="str">
        <f t="array" ref="BI513">IF($BG513,QUARTILE(IF(G5SelectionMask="x",IF(INDEX(RawDataRefData,$E513,0)&gt;0,INDEX(RawDataRefData,$E513,0)),""),1),"")</f>
        <v/>
      </c>
      <c r="BJ513" s="100" t="str">
        <f t="array" ref="BJ513">IF($BG513,QUARTILE(IF(G5SelectionMask="x",IF(INDEX(RawDataRefData,$E513,0)&gt;0,INDEX(RawDataRefData,$E513,0)),""),3),"")</f>
        <v/>
      </c>
      <c r="BK513" s="100" t="str">
        <f t="array" ref="BK513">IF($BG513,MIN(IF(G5SelectionMask="x",IF(INDEX(RawDataRefData,$E513,0)&gt;0,INDEX(RawDataRefData,$E513,0)),"")),"")</f>
        <v/>
      </c>
      <c r="BL513" s="100" t="str">
        <f t="array" ref="BL513">IF($BG513,MAX(IF(G5SelectionMask="x",IF(INDEX(RawDataRefData,$E513,0)&gt;0,INDEX(RawDataRefData,$E513,0)),"")),"")</f>
        <v/>
      </c>
      <c r="BM513" s="100" t="str">
        <f t="shared" si="190"/>
        <v/>
      </c>
      <c r="BN513" s="103" t="str">
        <f t="array" ref="BN513">IF($BG513,STDEVA(IF(G5SelectionMask="x",IF(INDEX(RawDataRefData,$E513,0)&gt;0,INDEX(RawDataRefData,$E513,0)),"")),"")</f>
        <v/>
      </c>
      <c r="BO513" s="104"/>
      <c r="BP513" s="105">
        <v>3</v>
      </c>
      <c r="BQ513" s="105">
        <v>4</v>
      </c>
      <c r="BR513" s="105">
        <v>1</v>
      </c>
      <c r="BS513" s="105">
        <v>3</v>
      </c>
      <c r="BT513" s="105">
        <v>2</v>
      </c>
      <c r="BU513" s="105">
        <v>2</v>
      </c>
      <c r="BV513" s="105">
        <v>1</v>
      </c>
      <c r="BW513" s="105">
        <v>4</v>
      </c>
      <c r="BX513" s="105">
        <v>2</v>
      </c>
      <c r="BY513" s="105">
        <v>1</v>
      </c>
      <c r="BZ513" s="105">
        <v>4</v>
      </c>
      <c r="CA513" s="105">
        <v>1</v>
      </c>
      <c r="CB513" s="105">
        <v>3</v>
      </c>
      <c r="CC513" s="105">
        <v>2</v>
      </c>
      <c r="CD513" s="105">
        <v>2</v>
      </c>
    </row>
    <row r="514" spans="1:82" x14ac:dyDescent="0.2">
      <c r="A514" s="33">
        <f t="shared" si="191"/>
        <v>0</v>
      </c>
      <c r="B514" s="209"/>
      <c r="C514" s="194"/>
      <c r="D514" s="203"/>
      <c r="E514" s="72">
        <f t="shared" si="183"/>
        <v>505</v>
      </c>
      <c r="F514" s="9" t="s">
        <v>2024</v>
      </c>
      <c r="G514" s="9" t="s">
        <v>2862</v>
      </c>
      <c r="H514" s="9" t="s">
        <v>66</v>
      </c>
      <c r="I514" s="9" t="s">
        <v>67</v>
      </c>
      <c r="K514" s="100">
        <f t="shared" si="168"/>
        <v>3</v>
      </c>
      <c r="L514" s="100"/>
      <c r="M514" s="100"/>
      <c r="N514" s="100"/>
      <c r="O514" s="100"/>
      <c r="P514" s="101">
        <f t="shared" si="169"/>
        <v>1</v>
      </c>
      <c r="Q514" s="102">
        <f t="shared" si="170"/>
        <v>4</v>
      </c>
      <c r="R514" s="102">
        <f t="shared" si="171"/>
        <v>1</v>
      </c>
      <c r="S514" s="102">
        <f t="shared" si="172"/>
        <v>4</v>
      </c>
      <c r="T514" s="102">
        <f t="shared" si="173"/>
        <v>2</v>
      </c>
      <c r="U514" s="102">
        <f t="shared" si="174"/>
        <v>2</v>
      </c>
      <c r="V514" s="102">
        <f t="shared" si="175"/>
        <v>1</v>
      </c>
      <c r="W514" s="102">
        <f t="shared" si="176"/>
        <v>2</v>
      </c>
      <c r="X514" s="102">
        <f t="shared" si="177"/>
        <v>1</v>
      </c>
      <c r="Y514" s="102">
        <f t="shared" si="178"/>
        <v>1</v>
      </c>
      <c r="Z514" s="102">
        <f t="shared" si="179"/>
        <v>2</v>
      </c>
      <c r="AA514" s="100" t="b">
        <f t="shared" si="180"/>
        <v>1</v>
      </c>
      <c r="AB514" s="100">
        <f t="array" ref="AB514">IF($AA514,MEDIAN(IF(G1SelectionMask="x",IF(INDEX(RawDataRefData,$E514,0)&gt;0,INDEX(RawDataRefData,$E514,0)),"")),"")</f>
        <v>2</v>
      </c>
      <c r="AC514" s="100">
        <f t="array" ref="AC514">IF($AA514,QUARTILE(IF(G1SelectionMask="x",IF(INDEX(RawDataRefData,$E514,0)&gt;0,INDEX(RawDataRefData,$E514,0)),""),1),"")</f>
        <v>1</v>
      </c>
      <c r="AD514" s="100">
        <f t="array" ref="AD514">IF($AA514,QUARTILE(IF(G1SelectionMask="x",IF(INDEX(RawDataRefData,$E514,0)&gt;0,INDEX(RawDataRefData,$E514,0)),""),3),"")</f>
        <v>2</v>
      </c>
      <c r="AE514" s="100">
        <f t="array" ref="AE514">IF($AA514,MIN(IF(G1SelectionMask="x",IF(INDEX(RawDataRefData,$E514,0)&gt;0,INDEX(RawDataRefData,$E514,0)),"")),"")</f>
        <v>1</v>
      </c>
      <c r="AF514" s="100">
        <f t="array" ref="AF514">IF($AA514,MAX(IF(G1SelectionMask="x",IF(INDEX(RawDataRefData,$E514,0)&gt;0,INDEX(RawDataRefData,$E514,0)),"")),"")</f>
        <v>4</v>
      </c>
      <c r="AG514" s="100">
        <f t="shared" si="181"/>
        <v>1.9090909090909092</v>
      </c>
      <c r="AH514" s="100">
        <f t="array" ref="AH514">IF($AA514,STDEVA(IF(G1SelectionMask="x",IF(INDEX(RawDataRefData,$E514,0)&gt;0,INDEX(RawDataRefData,$E514,0)),"")),"")</f>
        <v>1.1361818036340356</v>
      </c>
      <c r="AI514" s="101" t="b">
        <f t="shared" si="182"/>
        <v>1</v>
      </c>
      <c r="AJ514" s="101">
        <f t="array" ref="AJ514">IF($AI514,MEDIAN(IF(G2SelectionMask="x",IF(INDEX(RawDataRefData,$E514,0)&gt;0,INDEX(RawDataRefData,$E514,0)),"")),"")</f>
        <v>2</v>
      </c>
      <c r="AK514" s="101">
        <f t="array" ref="AK514">IF($AI514,QUARTILE(IF(G2SelectionMask="x",IF(INDEX(RawDataRefData,$E514,0)&gt;0,INDEX(RawDataRefData,$E514,0)),""),1),"")</f>
        <v>1.5</v>
      </c>
      <c r="AL514" s="101">
        <f t="array" ref="AL514">IF($AI514,QUARTILE(IF(G2SelectionMask="x",IF(INDEX(RawDataRefData,$E514,0)&gt;0,INDEX(RawDataRefData,$E514,0)),""),3),"")</f>
        <v>4</v>
      </c>
      <c r="AM514" s="101">
        <f t="array" ref="AM514">IF($AI514,MIN(IF(G2SelectionMask="x",IF(INDEX(RawDataRefData,$E514,0)&gt;0,INDEX(RawDataRefData,$E514,0)),"")),"")</f>
        <v>1</v>
      </c>
      <c r="AN514" s="101">
        <f t="array" ref="AN514">IF($AI514,MAX(IF(G2SelectionMask="x",IF(INDEX(RawDataRefData,$E514,0)&gt;0,INDEX(RawDataRefData,$E514,0)),"")),"")</f>
        <v>4</v>
      </c>
      <c r="AO514" s="101">
        <f t="shared" si="184"/>
        <v>2.5454545454545454</v>
      </c>
      <c r="AP514" s="101">
        <f t="array" ref="AP514">IF($AI514,STDEVA(IF(G2SelectionMask="x",IF(INDEX(RawDataRefData,$E514,0)&gt;0,INDEX(RawDataRefData,$E514,0)),"")),"")</f>
        <v>1.2933395813657267</v>
      </c>
      <c r="AQ514" s="100" t="b">
        <f t="shared" si="185"/>
        <v>0</v>
      </c>
      <c r="AR514" s="100" t="str">
        <f t="array" ref="AR514">IF($AQ514,MEDIAN(IF(G3SelectionMask="x",IF(INDEX(RawDataRefData,$E514,0)&gt;0,INDEX(RawDataRefData,$E514,0)),"")),"")</f>
        <v/>
      </c>
      <c r="AS514" s="100" t="str">
        <f t="array" ref="AS514">IF($AQ514,QUARTILE(IF(G3SelectionMask="x",IF(INDEX(RawDataRefData,$E514,0)&gt;0,INDEX(RawDataRefData,$E514,0)),""),1),"")</f>
        <v/>
      </c>
      <c r="AT514" s="100" t="str">
        <f t="array" ref="AT514">IF($AQ514,QUARTILE(IF(G3SelectionMask="x",IF(INDEX(RawDataRefData,$E514,0)&gt;0,INDEX(RawDataRefData,$E514,0)),""),3),"")</f>
        <v/>
      </c>
      <c r="AU514" s="100" t="str">
        <f t="array" ref="AU514">IF($AQ514,MIN(IF(G3SelectionMask="x",IF(INDEX(RawDataRefData,$E514,0)&gt;0,INDEX(RawDataRefData,$E514,0)),"")),"")</f>
        <v/>
      </c>
      <c r="AV514" s="100" t="str">
        <f t="array" ref="AV514">IF($AQ514,MAX(IF(G3SelectionMask="x",IF(INDEX(RawDataRefData,$E514,0)&gt;0,INDEX(RawDataRefData,$E514,0)),"")),"")</f>
        <v/>
      </c>
      <c r="AW514" s="100" t="str">
        <f t="shared" si="186"/>
        <v/>
      </c>
      <c r="AX514" s="100" t="str">
        <f t="array" ref="AX514">IF($AQ514,STDEVA(IF(G3SelectionMask="x",IF(INDEX(RawDataRefData,$E514,0)&gt;0,INDEX(RawDataRefData,$E514,0)),"")),"")</f>
        <v/>
      </c>
      <c r="AY514" s="101" t="b">
        <f t="shared" si="187"/>
        <v>0</v>
      </c>
      <c r="AZ514" s="101" t="str">
        <f t="array" ref="AZ514">IF($AY514,MEDIAN(IF(G4SelectionMask="x",IF(INDEX(RawDataRefData,$E514,0)&gt;0,INDEX(RawDataRefData,$E514,0)),"")),"")</f>
        <v/>
      </c>
      <c r="BA514" s="101" t="str">
        <f t="array" ref="BA514">IF($AY514,QUARTILE(IF(G4SelectionMask="x",IF(INDEX(RawDataRefData,$E514,0)&gt;0,INDEX(RawDataRefData,$E514,0)),""),1),"")</f>
        <v/>
      </c>
      <c r="BB514" s="101" t="str">
        <f t="array" ref="BB514">IF($AY514,QUARTILE(IF(G4SelectionMask="x",IF(INDEX(RawDataRefData,$E514,0)&gt;0,INDEX(RawDataRefData,$E514,0)),""),3),"")</f>
        <v/>
      </c>
      <c r="BC514" s="101" t="str">
        <f t="array" ref="BC514">IF($AY514,MIN(IF(G4SelectionMask="x",IF(INDEX(RawDataRefData,$E514,0)&gt;0,INDEX(RawDataRefData,$E514,0)),"")),"")</f>
        <v/>
      </c>
      <c r="BD514" s="101" t="str">
        <f t="array" ref="BD514">IF($AY514,MAX(IF(G4SelectionMask="x",IF(INDEX(RawDataRefData,$E514,0)&gt;0,INDEX(RawDataRefData,$E514,0)),"")),"")</f>
        <v/>
      </c>
      <c r="BE514" s="101" t="str">
        <f t="shared" si="188"/>
        <v/>
      </c>
      <c r="BF514" s="101" t="str">
        <f t="array" ref="BF514">IF($AY514,STDEVA(IF(G4SelectionMask="x",IF(INDEX(RawDataRefData,$E514,0)&gt;0,INDEX(RawDataRefData,$E514,0)),"")),"")</f>
        <v/>
      </c>
      <c r="BG514" s="100" t="b">
        <f t="shared" si="189"/>
        <v>0</v>
      </c>
      <c r="BH514" s="100" t="str">
        <f t="array" ref="BH514">IF($BG514,MEDIAN(IF(G5SelectionMask="x",IF(INDEX(RawDataRefData,$E514,0)&gt;0,INDEX(RawDataRefData,$E514,0)),"")),"")</f>
        <v/>
      </c>
      <c r="BI514" s="100" t="str">
        <f t="array" ref="BI514">IF($BG514,QUARTILE(IF(G5SelectionMask="x",IF(INDEX(RawDataRefData,$E514,0)&gt;0,INDEX(RawDataRefData,$E514,0)),""),1),"")</f>
        <v/>
      </c>
      <c r="BJ514" s="100" t="str">
        <f t="array" ref="BJ514">IF($BG514,QUARTILE(IF(G5SelectionMask="x",IF(INDEX(RawDataRefData,$E514,0)&gt;0,INDEX(RawDataRefData,$E514,0)),""),3),"")</f>
        <v/>
      </c>
      <c r="BK514" s="100" t="str">
        <f t="array" ref="BK514">IF($BG514,MIN(IF(G5SelectionMask="x",IF(INDEX(RawDataRefData,$E514,0)&gt;0,INDEX(RawDataRefData,$E514,0)),"")),"")</f>
        <v/>
      </c>
      <c r="BL514" s="100" t="str">
        <f t="array" ref="BL514">IF($BG514,MAX(IF(G5SelectionMask="x",IF(INDEX(RawDataRefData,$E514,0)&gt;0,INDEX(RawDataRefData,$E514,0)),"")),"")</f>
        <v/>
      </c>
      <c r="BM514" s="100" t="str">
        <f t="shared" si="190"/>
        <v/>
      </c>
      <c r="BN514" s="103" t="str">
        <f t="array" ref="BN514">IF($BG514,STDEVA(IF(G5SelectionMask="x",IF(INDEX(RawDataRefData,$E514,0)&gt;0,INDEX(RawDataRefData,$E514,0)),"")),"")</f>
        <v/>
      </c>
      <c r="BO514" s="104"/>
      <c r="BP514" s="105">
        <v>3</v>
      </c>
      <c r="BQ514" s="105">
        <v>1</v>
      </c>
      <c r="BR514" s="105">
        <v>4</v>
      </c>
      <c r="BS514" s="105">
        <v>1</v>
      </c>
      <c r="BT514" s="105">
        <v>4</v>
      </c>
      <c r="BU514" s="105">
        <v>2</v>
      </c>
      <c r="BV514" s="105">
        <v>2</v>
      </c>
      <c r="BW514" s="105">
        <v>1</v>
      </c>
      <c r="BX514" s="105">
        <v>2</v>
      </c>
      <c r="BY514" s="105">
        <v>1</v>
      </c>
      <c r="BZ514" s="105">
        <v>1</v>
      </c>
      <c r="CA514" s="105">
        <v>2</v>
      </c>
      <c r="CB514" s="105">
        <v>4</v>
      </c>
      <c r="CC514" s="105">
        <v>3</v>
      </c>
      <c r="CD514" s="105">
        <v>4</v>
      </c>
    </row>
    <row r="515" spans="1:82" ht="13.5" thickBot="1" x14ac:dyDescent="0.25">
      <c r="A515" s="33">
        <f t="shared" si="191"/>
        <v>0</v>
      </c>
      <c r="B515" s="209"/>
      <c r="C515" s="194"/>
      <c r="D515" s="204"/>
      <c r="E515" s="72">
        <f t="shared" si="183"/>
        <v>506</v>
      </c>
      <c r="F515" s="9" t="s">
        <v>2025</v>
      </c>
      <c r="G515" s="9" t="s">
        <v>2863</v>
      </c>
      <c r="H515" s="9" t="s">
        <v>66</v>
      </c>
      <c r="I515" s="9" t="s">
        <v>67</v>
      </c>
      <c r="K515" s="100">
        <f t="shared" si="168"/>
        <v>3</v>
      </c>
      <c r="L515" s="100"/>
      <c r="M515" s="100"/>
      <c r="N515" s="100"/>
      <c r="O515" s="100"/>
      <c r="P515" s="101">
        <f t="shared" si="169"/>
        <v>1</v>
      </c>
      <c r="Q515" s="102">
        <f t="shared" si="170"/>
        <v>1</v>
      </c>
      <c r="R515" s="102">
        <f t="shared" si="171"/>
        <v>3</v>
      </c>
      <c r="S515" s="102">
        <f t="shared" si="172"/>
        <v>4</v>
      </c>
      <c r="T515" s="102">
        <f t="shared" si="173"/>
        <v>3</v>
      </c>
      <c r="U515" s="102">
        <f t="shared" si="174"/>
        <v>1</v>
      </c>
      <c r="V515" s="102">
        <f t="shared" si="175"/>
        <v>1</v>
      </c>
      <c r="W515" s="102">
        <f t="shared" si="176"/>
        <v>4</v>
      </c>
      <c r="X515" s="102">
        <f t="shared" si="177"/>
        <v>3</v>
      </c>
      <c r="Y515" s="102">
        <f t="shared" si="178"/>
        <v>4</v>
      </c>
      <c r="Z515" s="102">
        <f t="shared" si="179"/>
        <v>2</v>
      </c>
      <c r="AA515" s="100" t="b">
        <f t="shared" si="180"/>
        <v>1</v>
      </c>
      <c r="AB515" s="100">
        <f t="array" ref="AB515">IF($AA515,MEDIAN(IF(G1SelectionMask="x",IF(INDEX(RawDataRefData,$E515,0)&gt;0,INDEX(RawDataRefData,$E515,0)),"")),"")</f>
        <v>3</v>
      </c>
      <c r="AC515" s="100">
        <f t="array" ref="AC515">IF($AA515,QUARTILE(IF(G1SelectionMask="x",IF(INDEX(RawDataRefData,$E515,0)&gt;0,INDEX(RawDataRefData,$E515,0)),""),1),"")</f>
        <v>1</v>
      </c>
      <c r="AD515" s="100">
        <f t="array" ref="AD515">IF($AA515,QUARTILE(IF(G1SelectionMask="x",IF(INDEX(RawDataRefData,$E515,0)&gt;0,INDEX(RawDataRefData,$E515,0)),""),3),"")</f>
        <v>3.5</v>
      </c>
      <c r="AE515" s="100">
        <f t="array" ref="AE515">IF($AA515,MIN(IF(G1SelectionMask="x",IF(INDEX(RawDataRefData,$E515,0)&gt;0,INDEX(RawDataRefData,$E515,0)),"")),"")</f>
        <v>1</v>
      </c>
      <c r="AF515" s="100">
        <f t="array" ref="AF515">IF($AA515,MAX(IF(G1SelectionMask="x",IF(INDEX(RawDataRefData,$E515,0)&gt;0,INDEX(RawDataRefData,$E515,0)),"")),"")</f>
        <v>4</v>
      </c>
      <c r="AG515" s="100">
        <f t="shared" si="181"/>
        <v>2.4545454545454546</v>
      </c>
      <c r="AH515" s="100">
        <f t="array" ref="AH515">IF($AA515,STDEVA(IF(G1SelectionMask="x",IF(INDEX(RawDataRefData,$E515,0)&gt;0,INDEX(RawDataRefData,$E515,0)),"")),"")</f>
        <v>1.2933395813657267</v>
      </c>
      <c r="AI515" s="101" t="b">
        <f t="shared" si="182"/>
        <v>1</v>
      </c>
      <c r="AJ515" s="101">
        <f t="array" ref="AJ515">IF($AI515,MEDIAN(IF(G2SelectionMask="x",IF(INDEX(RawDataRefData,$E515,0)&gt;0,INDEX(RawDataRefData,$E515,0)),"")),"")</f>
        <v>3</v>
      </c>
      <c r="AK515" s="101">
        <f t="array" ref="AK515">IF($AI515,QUARTILE(IF(G2SelectionMask="x",IF(INDEX(RawDataRefData,$E515,0)&gt;0,INDEX(RawDataRefData,$E515,0)),""),1),"")</f>
        <v>1</v>
      </c>
      <c r="AL515" s="101">
        <f t="array" ref="AL515">IF($AI515,QUARTILE(IF(G2SelectionMask="x",IF(INDEX(RawDataRefData,$E515,0)&gt;0,INDEX(RawDataRefData,$E515,0)),""),3),"")</f>
        <v>4</v>
      </c>
      <c r="AM515" s="101">
        <f t="array" ref="AM515">IF($AI515,MIN(IF(G2SelectionMask="x",IF(INDEX(RawDataRefData,$E515,0)&gt;0,INDEX(RawDataRefData,$E515,0)),"")),"")</f>
        <v>1</v>
      </c>
      <c r="AN515" s="101">
        <f t="array" ref="AN515">IF($AI515,MAX(IF(G2SelectionMask="x",IF(INDEX(RawDataRefData,$E515,0)&gt;0,INDEX(RawDataRefData,$E515,0)),"")),"")</f>
        <v>4</v>
      </c>
      <c r="AO515" s="101">
        <f t="shared" si="184"/>
        <v>2.6363636363636362</v>
      </c>
      <c r="AP515" s="101">
        <f t="array" ref="AP515">IF($AI515,STDEVA(IF(G2SelectionMask="x",IF(INDEX(RawDataRefData,$E515,0)&gt;0,INDEX(RawDataRefData,$E515,0)),"")),"")</f>
        <v>1.4333685689819819</v>
      </c>
      <c r="AQ515" s="100" t="b">
        <f t="shared" si="185"/>
        <v>0</v>
      </c>
      <c r="AR515" s="100" t="str">
        <f t="array" ref="AR515">IF($AQ515,MEDIAN(IF(G3SelectionMask="x",IF(INDEX(RawDataRefData,$E515,0)&gt;0,INDEX(RawDataRefData,$E515,0)),"")),"")</f>
        <v/>
      </c>
      <c r="AS515" s="100" t="str">
        <f t="array" ref="AS515">IF($AQ515,QUARTILE(IF(G3SelectionMask="x",IF(INDEX(RawDataRefData,$E515,0)&gt;0,INDEX(RawDataRefData,$E515,0)),""),1),"")</f>
        <v/>
      </c>
      <c r="AT515" s="100" t="str">
        <f t="array" ref="AT515">IF($AQ515,QUARTILE(IF(G3SelectionMask="x",IF(INDEX(RawDataRefData,$E515,0)&gt;0,INDEX(RawDataRefData,$E515,0)),""),3),"")</f>
        <v/>
      </c>
      <c r="AU515" s="100" t="str">
        <f t="array" ref="AU515">IF($AQ515,MIN(IF(G3SelectionMask="x",IF(INDEX(RawDataRefData,$E515,0)&gt;0,INDEX(RawDataRefData,$E515,0)),"")),"")</f>
        <v/>
      </c>
      <c r="AV515" s="100" t="str">
        <f t="array" ref="AV515">IF($AQ515,MAX(IF(G3SelectionMask="x",IF(INDEX(RawDataRefData,$E515,0)&gt;0,INDEX(RawDataRefData,$E515,0)),"")),"")</f>
        <v/>
      </c>
      <c r="AW515" s="100" t="str">
        <f t="shared" si="186"/>
        <v/>
      </c>
      <c r="AX515" s="100" t="str">
        <f t="array" ref="AX515">IF($AQ515,STDEVA(IF(G3SelectionMask="x",IF(INDEX(RawDataRefData,$E515,0)&gt;0,INDEX(RawDataRefData,$E515,0)),"")),"")</f>
        <v/>
      </c>
      <c r="AY515" s="101" t="b">
        <f t="shared" si="187"/>
        <v>0</v>
      </c>
      <c r="AZ515" s="101" t="str">
        <f t="array" ref="AZ515">IF($AY515,MEDIAN(IF(G4SelectionMask="x",IF(INDEX(RawDataRefData,$E515,0)&gt;0,INDEX(RawDataRefData,$E515,0)),"")),"")</f>
        <v/>
      </c>
      <c r="BA515" s="101" t="str">
        <f t="array" ref="BA515">IF($AY515,QUARTILE(IF(G4SelectionMask="x",IF(INDEX(RawDataRefData,$E515,0)&gt;0,INDEX(RawDataRefData,$E515,0)),""),1),"")</f>
        <v/>
      </c>
      <c r="BB515" s="101" t="str">
        <f t="array" ref="BB515">IF($AY515,QUARTILE(IF(G4SelectionMask="x",IF(INDEX(RawDataRefData,$E515,0)&gt;0,INDEX(RawDataRefData,$E515,0)),""),3),"")</f>
        <v/>
      </c>
      <c r="BC515" s="101" t="str">
        <f t="array" ref="BC515">IF($AY515,MIN(IF(G4SelectionMask="x",IF(INDEX(RawDataRefData,$E515,0)&gt;0,INDEX(RawDataRefData,$E515,0)),"")),"")</f>
        <v/>
      </c>
      <c r="BD515" s="101" t="str">
        <f t="array" ref="BD515">IF($AY515,MAX(IF(G4SelectionMask="x",IF(INDEX(RawDataRefData,$E515,0)&gt;0,INDEX(RawDataRefData,$E515,0)),"")),"")</f>
        <v/>
      </c>
      <c r="BE515" s="101" t="str">
        <f t="shared" si="188"/>
        <v/>
      </c>
      <c r="BF515" s="101" t="str">
        <f t="array" ref="BF515">IF($AY515,STDEVA(IF(G4SelectionMask="x",IF(INDEX(RawDataRefData,$E515,0)&gt;0,INDEX(RawDataRefData,$E515,0)),"")),"")</f>
        <v/>
      </c>
      <c r="BG515" s="100" t="b">
        <f t="shared" si="189"/>
        <v>0</v>
      </c>
      <c r="BH515" s="100" t="str">
        <f t="array" ref="BH515">IF($BG515,MEDIAN(IF(G5SelectionMask="x",IF(INDEX(RawDataRefData,$E515,0)&gt;0,INDEX(RawDataRefData,$E515,0)),"")),"")</f>
        <v/>
      </c>
      <c r="BI515" s="100" t="str">
        <f t="array" ref="BI515">IF($BG515,QUARTILE(IF(G5SelectionMask="x",IF(INDEX(RawDataRefData,$E515,0)&gt;0,INDEX(RawDataRefData,$E515,0)),""),1),"")</f>
        <v/>
      </c>
      <c r="BJ515" s="100" t="str">
        <f t="array" ref="BJ515">IF($BG515,QUARTILE(IF(G5SelectionMask="x",IF(INDEX(RawDataRefData,$E515,0)&gt;0,INDEX(RawDataRefData,$E515,0)),""),3),"")</f>
        <v/>
      </c>
      <c r="BK515" s="100" t="str">
        <f t="array" ref="BK515">IF($BG515,MIN(IF(G5SelectionMask="x",IF(INDEX(RawDataRefData,$E515,0)&gt;0,INDEX(RawDataRefData,$E515,0)),"")),"")</f>
        <v/>
      </c>
      <c r="BL515" s="100" t="str">
        <f t="array" ref="BL515">IF($BG515,MAX(IF(G5SelectionMask="x",IF(INDEX(RawDataRefData,$E515,0)&gt;0,INDEX(RawDataRefData,$E515,0)),"")),"")</f>
        <v/>
      </c>
      <c r="BM515" s="100" t="str">
        <f t="shared" si="190"/>
        <v/>
      </c>
      <c r="BN515" s="103" t="str">
        <f t="array" ref="BN515">IF($BG515,STDEVA(IF(G5SelectionMask="x",IF(INDEX(RawDataRefData,$E515,0)&gt;0,INDEX(RawDataRefData,$E515,0)),"")),"")</f>
        <v/>
      </c>
      <c r="BO515" s="104"/>
      <c r="BP515" s="105">
        <v>3</v>
      </c>
      <c r="BQ515" s="105">
        <v>1</v>
      </c>
      <c r="BR515" s="105">
        <v>1</v>
      </c>
      <c r="BS515" s="105">
        <v>3</v>
      </c>
      <c r="BT515" s="105">
        <v>4</v>
      </c>
      <c r="BU515" s="105">
        <v>3</v>
      </c>
      <c r="BV515" s="105">
        <v>1</v>
      </c>
      <c r="BW515" s="105">
        <v>1</v>
      </c>
      <c r="BX515" s="105">
        <v>4</v>
      </c>
      <c r="BY515" s="105">
        <v>3</v>
      </c>
      <c r="BZ515" s="105">
        <v>4</v>
      </c>
      <c r="CA515" s="105">
        <v>2</v>
      </c>
      <c r="CB515" s="105">
        <v>4</v>
      </c>
      <c r="CC515" s="105">
        <v>1</v>
      </c>
      <c r="CD515" s="105">
        <v>4</v>
      </c>
    </row>
    <row r="516" spans="1:82" x14ac:dyDescent="0.2">
      <c r="A516" s="33">
        <f t="shared" si="191"/>
        <v>0</v>
      </c>
      <c r="B516" s="209"/>
      <c r="C516" s="194"/>
      <c r="D516" s="202" t="s">
        <v>70</v>
      </c>
      <c r="E516" s="72">
        <f t="shared" si="183"/>
        <v>507</v>
      </c>
      <c r="F516" s="9" t="s">
        <v>2026</v>
      </c>
      <c r="G516" s="9" t="s">
        <v>2865</v>
      </c>
      <c r="H516" s="9" t="s">
        <v>66</v>
      </c>
      <c r="I516" s="9" t="s">
        <v>70</v>
      </c>
      <c r="K516" s="100">
        <f t="shared" si="168"/>
        <v>4</v>
      </c>
      <c r="L516" s="100"/>
      <c r="M516" s="100"/>
      <c r="N516" s="100"/>
      <c r="O516" s="100"/>
      <c r="P516" s="101">
        <f t="shared" si="169"/>
        <v>2</v>
      </c>
      <c r="Q516" s="102">
        <f t="shared" si="170"/>
        <v>1</v>
      </c>
      <c r="R516" s="102">
        <f t="shared" si="171"/>
        <v>1</v>
      </c>
      <c r="S516" s="102">
        <f t="shared" si="172"/>
        <v>4</v>
      </c>
      <c r="T516" s="102">
        <f t="shared" si="173"/>
        <v>4</v>
      </c>
      <c r="U516" s="102">
        <f t="shared" si="174"/>
        <v>3</v>
      </c>
      <c r="V516" s="102">
        <f t="shared" si="175"/>
        <v>3</v>
      </c>
      <c r="W516" s="102">
        <f t="shared" si="176"/>
        <v>3</v>
      </c>
      <c r="X516" s="102">
        <f t="shared" si="177"/>
        <v>2</v>
      </c>
      <c r="Y516" s="102">
        <f t="shared" si="178"/>
        <v>3</v>
      </c>
      <c r="Z516" s="102">
        <f t="shared" si="179"/>
        <v>1</v>
      </c>
      <c r="AA516" s="100" t="b">
        <f t="shared" si="180"/>
        <v>1</v>
      </c>
      <c r="AB516" s="100">
        <f t="array" ref="AB516">IF($AA516,MEDIAN(IF(G1SelectionMask="x",IF(INDEX(RawDataRefData,$E516,0)&gt;0,INDEX(RawDataRefData,$E516,0)),"")),"")</f>
        <v>3</v>
      </c>
      <c r="AC516" s="100">
        <f t="array" ref="AC516">IF($AA516,QUARTILE(IF(G1SelectionMask="x",IF(INDEX(RawDataRefData,$E516,0)&gt;0,INDEX(RawDataRefData,$E516,0)),""),1),"")</f>
        <v>1.5</v>
      </c>
      <c r="AD516" s="100">
        <f t="array" ref="AD516">IF($AA516,QUARTILE(IF(G1SelectionMask="x",IF(INDEX(RawDataRefData,$E516,0)&gt;0,INDEX(RawDataRefData,$E516,0)),""),3),"")</f>
        <v>3</v>
      </c>
      <c r="AE516" s="100">
        <f t="array" ref="AE516">IF($AA516,MIN(IF(G1SelectionMask="x",IF(INDEX(RawDataRefData,$E516,0)&gt;0,INDEX(RawDataRefData,$E516,0)),"")),"")</f>
        <v>1</v>
      </c>
      <c r="AF516" s="100">
        <f t="array" ref="AF516">IF($AA516,MAX(IF(G1SelectionMask="x",IF(INDEX(RawDataRefData,$E516,0)&gt;0,INDEX(RawDataRefData,$E516,0)),"")),"")</f>
        <v>4</v>
      </c>
      <c r="AG516" s="100">
        <f t="shared" si="181"/>
        <v>2.4545454545454546</v>
      </c>
      <c r="AH516" s="100">
        <f t="array" ref="AH516">IF($AA516,STDEVA(IF(G1SelectionMask="x",IF(INDEX(RawDataRefData,$E516,0)&gt;0,INDEX(RawDataRefData,$E516,0)),"")),"")</f>
        <v>1.1281521496355327</v>
      </c>
      <c r="AI516" s="101" t="b">
        <f t="shared" si="182"/>
        <v>1</v>
      </c>
      <c r="AJ516" s="101">
        <f t="array" ref="AJ516">IF($AI516,MEDIAN(IF(G2SelectionMask="x",IF(INDEX(RawDataRefData,$E516,0)&gt;0,INDEX(RawDataRefData,$E516,0)),"")),"")</f>
        <v>3</v>
      </c>
      <c r="AK516" s="101">
        <f t="array" ref="AK516">IF($AI516,QUARTILE(IF(G2SelectionMask="x",IF(INDEX(RawDataRefData,$E516,0)&gt;0,INDEX(RawDataRefData,$E516,0)),""),1),"")</f>
        <v>1.5</v>
      </c>
      <c r="AL516" s="101">
        <f t="array" ref="AL516">IF($AI516,QUARTILE(IF(G2SelectionMask="x",IF(INDEX(RawDataRefData,$E516,0)&gt;0,INDEX(RawDataRefData,$E516,0)),""),3),"")</f>
        <v>3</v>
      </c>
      <c r="AM516" s="101">
        <f t="array" ref="AM516">IF($AI516,MIN(IF(G2SelectionMask="x",IF(INDEX(RawDataRefData,$E516,0)&gt;0,INDEX(RawDataRefData,$E516,0)),"")),"")</f>
        <v>1</v>
      </c>
      <c r="AN516" s="101">
        <f t="array" ref="AN516">IF($AI516,MAX(IF(G2SelectionMask="x",IF(INDEX(RawDataRefData,$E516,0)&gt;0,INDEX(RawDataRefData,$E516,0)),"")),"")</f>
        <v>4</v>
      </c>
      <c r="AO516" s="101">
        <f t="shared" si="184"/>
        <v>2.5454545454545454</v>
      </c>
      <c r="AP516" s="101">
        <f t="array" ref="AP516">IF($AI516,STDEVA(IF(G2SelectionMask="x",IF(INDEX(RawDataRefData,$E516,0)&gt;0,INDEX(RawDataRefData,$E516,0)),"")),"")</f>
        <v>1.1281521496355327</v>
      </c>
      <c r="AQ516" s="100" t="b">
        <f t="shared" si="185"/>
        <v>0</v>
      </c>
      <c r="AR516" s="100" t="str">
        <f t="array" ref="AR516">IF($AQ516,MEDIAN(IF(G3SelectionMask="x",IF(INDEX(RawDataRefData,$E516,0)&gt;0,INDEX(RawDataRefData,$E516,0)),"")),"")</f>
        <v/>
      </c>
      <c r="AS516" s="100" t="str">
        <f t="array" ref="AS516">IF($AQ516,QUARTILE(IF(G3SelectionMask="x",IF(INDEX(RawDataRefData,$E516,0)&gt;0,INDEX(RawDataRefData,$E516,0)),""),1),"")</f>
        <v/>
      </c>
      <c r="AT516" s="100" t="str">
        <f t="array" ref="AT516">IF($AQ516,QUARTILE(IF(G3SelectionMask="x",IF(INDEX(RawDataRefData,$E516,0)&gt;0,INDEX(RawDataRefData,$E516,0)),""),3),"")</f>
        <v/>
      </c>
      <c r="AU516" s="100" t="str">
        <f t="array" ref="AU516">IF($AQ516,MIN(IF(G3SelectionMask="x",IF(INDEX(RawDataRefData,$E516,0)&gt;0,INDEX(RawDataRefData,$E516,0)),"")),"")</f>
        <v/>
      </c>
      <c r="AV516" s="100" t="str">
        <f t="array" ref="AV516">IF($AQ516,MAX(IF(G3SelectionMask="x",IF(INDEX(RawDataRefData,$E516,0)&gt;0,INDEX(RawDataRefData,$E516,0)),"")),"")</f>
        <v/>
      </c>
      <c r="AW516" s="100" t="str">
        <f t="shared" si="186"/>
        <v/>
      </c>
      <c r="AX516" s="100" t="str">
        <f t="array" ref="AX516">IF($AQ516,STDEVA(IF(G3SelectionMask="x",IF(INDEX(RawDataRefData,$E516,0)&gt;0,INDEX(RawDataRefData,$E516,0)),"")),"")</f>
        <v/>
      </c>
      <c r="AY516" s="101" t="b">
        <f t="shared" si="187"/>
        <v>0</v>
      </c>
      <c r="AZ516" s="101" t="str">
        <f t="array" ref="AZ516">IF($AY516,MEDIAN(IF(G4SelectionMask="x",IF(INDEX(RawDataRefData,$E516,0)&gt;0,INDEX(RawDataRefData,$E516,0)),"")),"")</f>
        <v/>
      </c>
      <c r="BA516" s="101" t="str">
        <f t="array" ref="BA516">IF($AY516,QUARTILE(IF(G4SelectionMask="x",IF(INDEX(RawDataRefData,$E516,0)&gt;0,INDEX(RawDataRefData,$E516,0)),""),1),"")</f>
        <v/>
      </c>
      <c r="BB516" s="101" t="str">
        <f t="array" ref="BB516">IF($AY516,QUARTILE(IF(G4SelectionMask="x",IF(INDEX(RawDataRefData,$E516,0)&gt;0,INDEX(RawDataRefData,$E516,0)),""),3),"")</f>
        <v/>
      </c>
      <c r="BC516" s="101" t="str">
        <f t="array" ref="BC516">IF($AY516,MIN(IF(G4SelectionMask="x",IF(INDEX(RawDataRefData,$E516,0)&gt;0,INDEX(RawDataRefData,$E516,0)),"")),"")</f>
        <v/>
      </c>
      <c r="BD516" s="101" t="str">
        <f t="array" ref="BD516">IF($AY516,MAX(IF(G4SelectionMask="x",IF(INDEX(RawDataRefData,$E516,0)&gt;0,INDEX(RawDataRefData,$E516,0)),"")),"")</f>
        <v/>
      </c>
      <c r="BE516" s="101" t="str">
        <f t="shared" si="188"/>
        <v/>
      </c>
      <c r="BF516" s="101" t="str">
        <f t="array" ref="BF516">IF($AY516,STDEVA(IF(G4SelectionMask="x",IF(INDEX(RawDataRefData,$E516,0)&gt;0,INDEX(RawDataRefData,$E516,0)),"")),"")</f>
        <v/>
      </c>
      <c r="BG516" s="100" t="b">
        <f t="shared" si="189"/>
        <v>0</v>
      </c>
      <c r="BH516" s="100" t="str">
        <f t="array" ref="BH516">IF($BG516,MEDIAN(IF(G5SelectionMask="x",IF(INDEX(RawDataRefData,$E516,0)&gt;0,INDEX(RawDataRefData,$E516,0)),"")),"")</f>
        <v/>
      </c>
      <c r="BI516" s="100" t="str">
        <f t="array" ref="BI516">IF($BG516,QUARTILE(IF(G5SelectionMask="x",IF(INDEX(RawDataRefData,$E516,0)&gt;0,INDEX(RawDataRefData,$E516,0)),""),1),"")</f>
        <v/>
      </c>
      <c r="BJ516" s="100" t="str">
        <f t="array" ref="BJ516">IF($BG516,QUARTILE(IF(G5SelectionMask="x",IF(INDEX(RawDataRefData,$E516,0)&gt;0,INDEX(RawDataRefData,$E516,0)),""),3),"")</f>
        <v/>
      </c>
      <c r="BK516" s="100" t="str">
        <f t="array" ref="BK516">IF($BG516,MIN(IF(G5SelectionMask="x",IF(INDEX(RawDataRefData,$E516,0)&gt;0,INDEX(RawDataRefData,$E516,0)),"")),"")</f>
        <v/>
      </c>
      <c r="BL516" s="100" t="str">
        <f t="array" ref="BL516">IF($BG516,MAX(IF(G5SelectionMask="x",IF(INDEX(RawDataRefData,$E516,0)&gt;0,INDEX(RawDataRefData,$E516,0)),"")),"")</f>
        <v/>
      </c>
      <c r="BM516" s="100" t="str">
        <f t="shared" si="190"/>
        <v/>
      </c>
      <c r="BN516" s="103" t="str">
        <f t="array" ref="BN516">IF($BG516,STDEVA(IF(G5SelectionMask="x",IF(INDEX(RawDataRefData,$E516,0)&gt;0,INDEX(RawDataRefData,$E516,0)),"")),"")</f>
        <v/>
      </c>
      <c r="BO516" s="104"/>
      <c r="BP516" s="105">
        <v>4</v>
      </c>
      <c r="BQ516" s="105">
        <v>2</v>
      </c>
      <c r="BR516" s="105">
        <v>1</v>
      </c>
      <c r="BS516" s="105">
        <v>1</v>
      </c>
      <c r="BT516" s="105">
        <v>4</v>
      </c>
      <c r="BU516" s="105">
        <v>4</v>
      </c>
      <c r="BV516" s="105">
        <v>3</v>
      </c>
      <c r="BW516" s="105">
        <v>3</v>
      </c>
      <c r="BX516" s="105">
        <v>3</v>
      </c>
      <c r="BY516" s="105">
        <v>2</v>
      </c>
      <c r="BZ516" s="105">
        <v>3</v>
      </c>
      <c r="CA516" s="105">
        <v>1</v>
      </c>
      <c r="CB516" s="105">
        <v>1</v>
      </c>
      <c r="CC516" s="105">
        <v>3</v>
      </c>
      <c r="CD516" s="105">
        <v>3</v>
      </c>
    </row>
    <row r="517" spans="1:82" x14ac:dyDescent="0.2">
      <c r="A517" s="33">
        <f t="shared" si="191"/>
        <v>0</v>
      </c>
      <c r="B517" s="209"/>
      <c r="C517" s="194"/>
      <c r="D517" s="203"/>
      <c r="E517" s="72">
        <f t="shared" si="183"/>
        <v>508</v>
      </c>
      <c r="F517" s="9" t="s">
        <v>2027</v>
      </c>
      <c r="G517" s="9" t="s">
        <v>2866</v>
      </c>
      <c r="H517" s="9" t="s">
        <v>66</v>
      </c>
      <c r="I517" s="9" t="s">
        <v>70</v>
      </c>
      <c r="K517" s="100">
        <f t="shared" si="168"/>
        <v>4</v>
      </c>
      <c r="L517" s="100"/>
      <c r="M517" s="100"/>
      <c r="N517" s="100"/>
      <c r="O517" s="100"/>
      <c r="P517" s="101">
        <f t="shared" si="169"/>
        <v>4</v>
      </c>
      <c r="Q517" s="102">
        <f t="shared" si="170"/>
        <v>1</v>
      </c>
      <c r="R517" s="102">
        <f t="shared" si="171"/>
        <v>2</v>
      </c>
      <c r="S517" s="102">
        <f t="shared" si="172"/>
        <v>2</v>
      </c>
      <c r="T517" s="102">
        <f t="shared" si="173"/>
        <v>3</v>
      </c>
      <c r="U517" s="102">
        <f t="shared" si="174"/>
        <v>2</v>
      </c>
      <c r="V517" s="102">
        <f t="shared" si="175"/>
        <v>3</v>
      </c>
      <c r="W517" s="102">
        <f t="shared" si="176"/>
        <v>4</v>
      </c>
      <c r="X517" s="102">
        <f t="shared" si="177"/>
        <v>2</v>
      </c>
      <c r="Y517" s="102">
        <f t="shared" si="178"/>
        <v>3</v>
      </c>
      <c r="Z517" s="102">
        <f t="shared" si="179"/>
        <v>3</v>
      </c>
      <c r="AA517" s="100" t="b">
        <f t="shared" si="180"/>
        <v>1</v>
      </c>
      <c r="AB517" s="100">
        <f t="array" ref="AB517">IF($AA517,MEDIAN(IF(G1SelectionMask="x",IF(INDEX(RawDataRefData,$E517,0)&gt;0,INDEX(RawDataRefData,$E517,0)),"")),"")</f>
        <v>3</v>
      </c>
      <c r="AC517" s="100">
        <f t="array" ref="AC517">IF($AA517,QUARTILE(IF(G1SelectionMask="x",IF(INDEX(RawDataRefData,$E517,0)&gt;0,INDEX(RawDataRefData,$E517,0)),""),1),"")</f>
        <v>2</v>
      </c>
      <c r="AD517" s="100">
        <f t="array" ref="AD517">IF($AA517,QUARTILE(IF(G1SelectionMask="x",IF(INDEX(RawDataRefData,$E517,0)&gt;0,INDEX(RawDataRefData,$E517,0)),""),3),"")</f>
        <v>3</v>
      </c>
      <c r="AE517" s="100">
        <f t="array" ref="AE517">IF($AA517,MIN(IF(G1SelectionMask="x",IF(INDEX(RawDataRefData,$E517,0)&gt;0,INDEX(RawDataRefData,$E517,0)),"")),"")</f>
        <v>1</v>
      </c>
      <c r="AF517" s="100">
        <f t="array" ref="AF517">IF($AA517,MAX(IF(G1SelectionMask="x",IF(INDEX(RawDataRefData,$E517,0)&gt;0,INDEX(RawDataRefData,$E517,0)),"")),"")</f>
        <v>4</v>
      </c>
      <c r="AG517" s="100">
        <f t="shared" si="181"/>
        <v>2.6363636363636362</v>
      </c>
      <c r="AH517" s="100">
        <f t="array" ref="AH517">IF($AA517,STDEVA(IF(G1SelectionMask="x",IF(INDEX(RawDataRefData,$E517,0)&gt;0,INDEX(RawDataRefData,$E517,0)),"")),"")</f>
        <v>0.9244162777371755</v>
      </c>
      <c r="AI517" s="101" t="b">
        <f t="shared" si="182"/>
        <v>1</v>
      </c>
      <c r="AJ517" s="101">
        <f t="array" ref="AJ517">IF($AI517,MEDIAN(IF(G2SelectionMask="x",IF(INDEX(RawDataRefData,$E517,0)&gt;0,INDEX(RawDataRefData,$E517,0)),"")),"")</f>
        <v>3</v>
      </c>
      <c r="AK517" s="101">
        <f t="array" ref="AK517">IF($AI517,QUARTILE(IF(G2SelectionMask="x",IF(INDEX(RawDataRefData,$E517,0)&gt;0,INDEX(RawDataRefData,$E517,0)),""),1),"")</f>
        <v>2.5</v>
      </c>
      <c r="AL517" s="101">
        <f t="array" ref="AL517">IF($AI517,QUARTILE(IF(G2SelectionMask="x",IF(INDEX(RawDataRefData,$E517,0)&gt;0,INDEX(RawDataRefData,$E517,0)),""),3),"")</f>
        <v>3.5</v>
      </c>
      <c r="AM517" s="101">
        <f t="array" ref="AM517">IF($AI517,MIN(IF(G2SelectionMask="x",IF(INDEX(RawDataRefData,$E517,0)&gt;0,INDEX(RawDataRefData,$E517,0)),"")),"")</f>
        <v>1</v>
      </c>
      <c r="AN517" s="101">
        <f t="array" ref="AN517">IF($AI517,MAX(IF(G2SelectionMask="x",IF(INDEX(RawDataRefData,$E517,0)&gt;0,INDEX(RawDataRefData,$E517,0)),"")),"")</f>
        <v>4</v>
      </c>
      <c r="AO517" s="101">
        <f t="shared" si="184"/>
        <v>2.9090909090909092</v>
      </c>
      <c r="AP517" s="101">
        <f t="array" ref="AP517">IF($AI517,STDEVA(IF(G2SelectionMask="x",IF(INDEX(RawDataRefData,$E517,0)&gt;0,INDEX(RawDataRefData,$E517,0)),"")),"")</f>
        <v>0.94387980744853883</v>
      </c>
      <c r="AQ517" s="100" t="b">
        <f t="shared" si="185"/>
        <v>0</v>
      </c>
      <c r="AR517" s="100" t="str">
        <f t="array" ref="AR517">IF($AQ517,MEDIAN(IF(G3SelectionMask="x",IF(INDEX(RawDataRefData,$E517,0)&gt;0,INDEX(RawDataRefData,$E517,0)),"")),"")</f>
        <v/>
      </c>
      <c r="AS517" s="100" t="str">
        <f t="array" ref="AS517">IF($AQ517,QUARTILE(IF(G3SelectionMask="x",IF(INDEX(RawDataRefData,$E517,0)&gt;0,INDEX(RawDataRefData,$E517,0)),""),1),"")</f>
        <v/>
      </c>
      <c r="AT517" s="100" t="str">
        <f t="array" ref="AT517">IF($AQ517,QUARTILE(IF(G3SelectionMask="x",IF(INDEX(RawDataRefData,$E517,0)&gt;0,INDEX(RawDataRefData,$E517,0)),""),3),"")</f>
        <v/>
      </c>
      <c r="AU517" s="100" t="str">
        <f t="array" ref="AU517">IF($AQ517,MIN(IF(G3SelectionMask="x",IF(INDEX(RawDataRefData,$E517,0)&gt;0,INDEX(RawDataRefData,$E517,0)),"")),"")</f>
        <v/>
      </c>
      <c r="AV517" s="100" t="str">
        <f t="array" ref="AV517">IF($AQ517,MAX(IF(G3SelectionMask="x",IF(INDEX(RawDataRefData,$E517,0)&gt;0,INDEX(RawDataRefData,$E517,0)),"")),"")</f>
        <v/>
      </c>
      <c r="AW517" s="100" t="str">
        <f t="shared" si="186"/>
        <v/>
      </c>
      <c r="AX517" s="100" t="str">
        <f t="array" ref="AX517">IF($AQ517,STDEVA(IF(G3SelectionMask="x",IF(INDEX(RawDataRefData,$E517,0)&gt;0,INDEX(RawDataRefData,$E517,0)),"")),"")</f>
        <v/>
      </c>
      <c r="AY517" s="101" t="b">
        <f t="shared" si="187"/>
        <v>0</v>
      </c>
      <c r="AZ517" s="101" t="str">
        <f t="array" ref="AZ517">IF($AY517,MEDIAN(IF(G4SelectionMask="x",IF(INDEX(RawDataRefData,$E517,0)&gt;0,INDEX(RawDataRefData,$E517,0)),"")),"")</f>
        <v/>
      </c>
      <c r="BA517" s="101" t="str">
        <f t="array" ref="BA517">IF($AY517,QUARTILE(IF(G4SelectionMask="x",IF(INDEX(RawDataRefData,$E517,0)&gt;0,INDEX(RawDataRefData,$E517,0)),""),1),"")</f>
        <v/>
      </c>
      <c r="BB517" s="101" t="str">
        <f t="array" ref="BB517">IF($AY517,QUARTILE(IF(G4SelectionMask="x",IF(INDEX(RawDataRefData,$E517,0)&gt;0,INDEX(RawDataRefData,$E517,0)),""),3),"")</f>
        <v/>
      </c>
      <c r="BC517" s="101" t="str">
        <f t="array" ref="BC517">IF($AY517,MIN(IF(G4SelectionMask="x",IF(INDEX(RawDataRefData,$E517,0)&gt;0,INDEX(RawDataRefData,$E517,0)),"")),"")</f>
        <v/>
      </c>
      <c r="BD517" s="101" t="str">
        <f t="array" ref="BD517">IF($AY517,MAX(IF(G4SelectionMask="x",IF(INDEX(RawDataRefData,$E517,0)&gt;0,INDEX(RawDataRefData,$E517,0)),"")),"")</f>
        <v/>
      </c>
      <c r="BE517" s="101" t="str">
        <f t="shared" si="188"/>
        <v/>
      </c>
      <c r="BF517" s="101" t="str">
        <f t="array" ref="BF517">IF($AY517,STDEVA(IF(G4SelectionMask="x",IF(INDEX(RawDataRefData,$E517,0)&gt;0,INDEX(RawDataRefData,$E517,0)),"")),"")</f>
        <v/>
      </c>
      <c r="BG517" s="100" t="b">
        <f t="shared" si="189"/>
        <v>0</v>
      </c>
      <c r="BH517" s="100" t="str">
        <f t="array" ref="BH517">IF($BG517,MEDIAN(IF(G5SelectionMask="x",IF(INDEX(RawDataRefData,$E517,0)&gt;0,INDEX(RawDataRefData,$E517,0)),"")),"")</f>
        <v/>
      </c>
      <c r="BI517" s="100" t="str">
        <f t="array" ref="BI517">IF($BG517,QUARTILE(IF(G5SelectionMask="x",IF(INDEX(RawDataRefData,$E517,0)&gt;0,INDEX(RawDataRefData,$E517,0)),""),1),"")</f>
        <v/>
      </c>
      <c r="BJ517" s="100" t="str">
        <f t="array" ref="BJ517">IF($BG517,QUARTILE(IF(G5SelectionMask="x",IF(INDEX(RawDataRefData,$E517,0)&gt;0,INDEX(RawDataRefData,$E517,0)),""),3),"")</f>
        <v/>
      </c>
      <c r="BK517" s="100" t="str">
        <f t="array" ref="BK517">IF($BG517,MIN(IF(G5SelectionMask="x",IF(INDEX(RawDataRefData,$E517,0)&gt;0,INDEX(RawDataRefData,$E517,0)),"")),"")</f>
        <v/>
      </c>
      <c r="BL517" s="100" t="str">
        <f t="array" ref="BL517">IF($BG517,MAX(IF(G5SelectionMask="x",IF(INDEX(RawDataRefData,$E517,0)&gt;0,INDEX(RawDataRefData,$E517,0)),"")),"")</f>
        <v/>
      </c>
      <c r="BM517" s="100" t="str">
        <f t="shared" si="190"/>
        <v/>
      </c>
      <c r="BN517" s="103" t="str">
        <f t="array" ref="BN517">IF($BG517,STDEVA(IF(G5SelectionMask="x",IF(INDEX(RawDataRefData,$E517,0)&gt;0,INDEX(RawDataRefData,$E517,0)),"")),"")</f>
        <v/>
      </c>
      <c r="BO517" s="104"/>
      <c r="BP517" s="105">
        <v>4</v>
      </c>
      <c r="BQ517" s="105">
        <v>4</v>
      </c>
      <c r="BR517" s="105">
        <v>1</v>
      </c>
      <c r="BS517" s="105">
        <v>2</v>
      </c>
      <c r="BT517" s="105">
        <v>2</v>
      </c>
      <c r="BU517" s="105">
        <v>3</v>
      </c>
      <c r="BV517" s="105">
        <v>2</v>
      </c>
      <c r="BW517" s="105">
        <v>3</v>
      </c>
      <c r="BX517" s="105">
        <v>4</v>
      </c>
      <c r="BY517" s="105">
        <v>2</v>
      </c>
      <c r="BZ517" s="105">
        <v>3</v>
      </c>
      <c r="CA517" s="105">
        <v>3</v>
      </c>
      <c r="CB517" s="105">
        <v>2</v>
      </c>
      <c r="CC517" s="105">
        <v>3</v>
      </c>
      <c r="CD517" s="105">
        <v>4</v>
      </c>
    </row>
    <row r="518" spans="1:82" x14ac:dyDescent="0.2">
      <c r="A518" s="33">
        <f t="shared" si="191"/>
        <v>0</v>
      </c>
      <c r="B518" s="209"/>
      <c r="C518" s="194"/>
      <c r="D518" s="203"/>
      <c r="E518" s="72">
        <f t="shared" si="183"/>
        <v>509</v>
      </c>
      <c r="F518" s="9" t="s">
        <v>2028</v>
      </c>
      <c r="G518" s="9" t="s">
        <v>2867</v>
      </c>
      <c r="H518" s="9" t="s">
        <v>66</v>
      </c>
      <c r="I518" s="9" t="s">
        <v>70</v>
      </c>
      <c r="K518" s="100">
        <f t="shared" si="168"/>
        <v>1</v>
      </c>
      <c r="L518" s="100"/>
      <c r="M518" s="100"/>
      <c r="N518" s="100"/>
      <c r="O518" s="100"/>
      <c r="P518" s="101">
        <f t="shared" si="169"/>
        <v>4</v>
      </c>
      <c r="Q518" s="102">
        <f t="shared" si="170"/>
        <v>4</v>
      </c>
      <c r="R518" s="102">
        <f t="shared" si="171"/>
        <v>3</v>
      </c>
      <c r="S518" s="102">
        <f t="shared" si="172"/>
        <v>3</v>
      </c>
      <c r="T518" s="102">
        <f t="shared" si="173"/>
        <v>4</v>
      </c>
      <c r="U518" s="102">
        <f t="shared" si="174"/>
        <v>1</v>
      </c>
      <c r="V518" s="102">
        <f t="shared" si="175"/>
        <v>3</v>
      </c>
      <c r="W518" s="102">
        <f t="shared" si="176"/>
        <v>4</v>
      </c>
      <c r="X518" s="102">
        <f t="shared" si="177"/>
        <v>2</v>
      </c>
      <c r="Y518" s="102">
        <f t="shared" si="178"/>
        <v>3</v>
      </c>
      <c r="Z518" s="102">
        <f t="shared" si="179"/>
        <v>4</v>
      </c>
      <c r="AA518" s="100" t="b">
        <f t="shared" si="180"/>
        <v>1</v>
      </c>
      <c r="AB518" s="100">
        <f t="array" ref="AB518">IF($AA518,MEDIAN(IF(G1SelectionMask="x",IF(INDEX(RawDataRefData,$E518,0)&gt;0,INDEX(RawDataRefData,$E518,0)),"")),"")</f>
        <v>3</v>
      </c>
      <c r="AC518" s="100">
        <f t="array" ref="AC518">IF($AA518,QUARTILE(IF(G1SelectionMask="x",IF(INDEX(RawDataRefData,$E518,0)&gt;0,INDEX(RawDataRefData,$E518,0)),""),1),"")</f>
        <v>3</v>
      </c>
      <c r="AD518" s="100">
        <f t="array" ref="AD518">IF($AA518,QUARTILE(IF(G1SelectionMask="x",IF(INDEX(RawDataRefData,$E518,0)&gt;0,INDEX(RawDataRefData,$E518,0)),""),3),"")</f>
        <v>4</v>
      </c>
      <c r="AE518" s="100">
        <f t="array" ref="AE518">IF($AA518,MIN(IF(G1SelectionMask="x",IF(INDEX(RawDataRefData,$E518,0)&gt;0,INDEX(RawDataRefData,$E518,0)),"")),"")</f>
        <v>1</v>
      </c>
      <c r="AF518" s="100">
        <f t="array" ref="AF518">IF($AA518,MAX(IF(G1SelectionMask="x",IF(INDEX(RawDataRefData,$E518,0)&gt;0,INDEX(RawDataRefData,$E518,0)),"")),"")</f>
        <v>4</v>
      </c>
      <c r="AG518" s="100">
        <f t="shared" si="181"/>
        <v>3.1818181818181817</v>
      </c>
      <c r="AH518" s="100">
        <f t="array" ref="AH518">IF($AA518,STDEVA(IF(G1SelectionMask="x",IF(INDEX(RawDataRefData,$E518,0)&gt;0,INDEX(RawDataRefData,$E518,0)),"")),"")</f>
        <v>0.98164981721404299</v>
      </c>
      <c r="AI518" s="101" t="b">
        <f t="shared" si="182"/>
        <v>1</v>
      </c>
      <c r="AJ518" s="101">
        <f t="array" ref="AJ518">IF($AI518,MEDIAN(IF(G2SelectionMask="x",IF(INDEX(RawDataRefData,$E518,0)&gt;0,INDEX(RawDataRefData,$E518,0)),"")),"")</f>
        <v>4</v>
      </c>
      <c r="AK518" s="101">
        <f t="array" ref="AK518">IF($AI518,QUARTILE(IF(G2SelectionMask="x",IF(INDEX(RawDataRefData,$E518,0)&gt;0,INDEX(RawDataRefData,$E518,0)),""),1),"")</f>
        <v>3</v>
      </c>
      <c r="AL518" s="101">
        <f t="array" ref="AL518">IF($AI518,QUARTILE(IF(G2SelectionMask="x",IF(INDEX(RawDataRefData,$E518,0)&gt;0,INDEX(RawDataRefData,$E518,0)),""),3),"")</f>
        <v>4</v>
      </c>
      <c r="AM518" s="101">
        <f t="array" ref="AM518">IF($AI518,MIN(IF(G2SelectionMask="x",IF(INDEX(RawDataRefData,$E518,0)&gt;0,INDEX(RawDataRefData,$E518,0)),"")),"")</f>
        <v>1</v>
      </c>
      <c r="AN518" s="101">
        <f t="array" ref="AN518">IF($AI518,MAX(IF(G2SelectionMask="x",IF(INDEX(RawDataRefData,$E518,0)&gt;0,INDEX(RawDataRefData,$E518,0)),"")),"")</f>
        <v>4</v>
      </c>
      <c r="AO518" s="101">
        <f t="shared" si="184"/>
        <v>3.4545454545454546</v>
      </c>
      <c r="AP518" s="101">
        <f t="array" ref="AP518">IF($AI518,STDEVA(IF(G2SelectionMask="x",IF(INDEX(RawDataRefData,$E518,0)&gt;0,INDEX(RawDataRefData,$E518,0)),"")),"")</f>
        <v>0.93419873299382716</v>
      </c>
      <c r="AQ518" s="100" t="b">
        <f t="shared" si="185"/>
        <v>0</v>
      </c>
      <c r="AR518" s="100" t="str">
        <f t="array" ref="AR518">IF($AQ518,MEDIAN(IF(G3SelectionMask="x",IF(INDEX(RawDataRefData,$E518,0)&gt;0,INDEX(RawDataRefData,$E518,0)),"")),"")</f>
        <v/>
      </c>
      <c r="AS518" s="100" t="str">
        <f t="array" ref="AS518">IF($AQ518,QUARTILE(IF(G3SelectionMask="x",IF(INDEX(RawDataRefData,$E518,0)&gt;0,INDEX(RawDataRefData,$E518,0)),""),1),"")</f>
        <v/>
      </c>
      <c r="AT518" s="100" t="str">
        <f t="array" ref="AT518">IF($AQ518,QUARTILE(IF(G3SelectionMask="x",IF(INDEX(RawDataRefData,$E518,0)&gt;0,INDEX(RawDataRefData,$E518,0)),""),3),"")</f>
        <v/>
      </c>
      <c r="AU518" s="100" t="str">
        <f t="array" ref="AU518">IF($AQ518,MIN(IF(G3SelectionMask="x",IF(INDEX(RawDataRefData,$E518,0)&gt;0,INDEX(RawDataRefData,$E518,0)),"")),"")</f>
        <v/>
      </c>
      <c r="AV518" s="100" t="str">
        <f t="array" ref="AV518">IF($AQ518,MAX(IF(G3SelectionMask="x",IF(INDEX(RawDataRefData,$E518,0)&gt;0,INDEX(RawDataRefData,$E518,0)),"")),"")</f>
        <v/>
      </c>
      <c r="AW518" s="100" t="str">
        <f t="shared" si="186"/>
        <v/>
      </c>
      <c r="AX518" s="100" t="str">
        <f t="array" ref="AX518">IF($AQ518,STDEVA(IF(G3SelectionMask="x",IF(INDEX(RawDataRefData,$E518,0)&gt;0,INDEX(RawDataRefData,$E518,0)),"")),"")</f>
        <v/>
      </c>
      <c r="AY518" s="101" t="b">
        <f t="shared" si="187"/>
        <v>0</v>
      </c>
      <c r="AZ518" s="101" t="str">
        <f t="array" ref="AZ518">IF($AY518,MEDIAN(IF(G4SelectionMask="x",IF(INDEX(RawDataRefData,$E518,0)&gt;0,INDEX(RawDataRefData,$E518,0)),"")),"")</f>
        <v/>
      </c>
      <c r="BA518" s="101" t="str">
        <f t="array" ref="BA518">IF($AY518,QUARTILE(IF(G4SelectionMask="x",IF(INDEX(RawDataRefData,$E518,0)&gt;0,INDEX(RawDataRefData,$E518,0)),""),1),"")</f>
        <v/>
      </c>
      <c r="BB518" s="101" t="str">
        <f t="array" ref="BB518">IF($AY518,QUARTILE(IF(G4SelectionMask="x",IF(INDEX(RawDataRefData,$E518,0)&gt;0,INDEX(RawDataRefData,$E518,0)),""),3),"")</f>
        <v/>
      </c>
      <c r="BC518" s="101" t="str">
        <f t="array" ref="BC518">IF($AY518,MIN(IF(G4SelectionMask="x",IF(INDEX(RawDataRefData,$E518,0)&gt;0,INDEX(RawDataRefData,$E518,0)),"")),"")</f>
        <v/>
      </c>
      <c r="BD518" s="101" t="str">
        <f t="array" ref="BD518">IF($AY518,MAX(IF(G4SelectionMask="x",IF(INDEX(RawDataRefData,$E518,0)&gt;0,INDEX(RawDataRefData,$E518,0)),"")),"")</f>
        <v/>
      </c>
      <c r="BE518" s="101" t="str">
        <f t="shared" si="188"/>
        <v/>
      </c>
      <c r="BF518" s="101" t="str">
        <f t="array" ref="BF518">IF($AY518,STDEVA(IF(G4SelectionMask="x",IF(INDEX(RawDataRefData,$E518,0)&gt;0,INDEX(RawDataRefData,$E518,0)),"")),"")</f>
        <v/>
      </c>
      <c r="BG518" s="100" t="b">
        <f t="shared" si="189"/>
        <v>0</v>
      </c>
      <c r="BH518" s="100" t="str">
        <f t="array" ref="BH518">IF($BG518,MEDIAN(IF(G5SelectionMask="x",IF(INDEX(RawDataRefData,$E518,0)&gt;0,INDEX(RawDataRefData,$E518,0)),"")),"")</f>
        <v/>
      </c>
      <c r="BI518" s="100" t="str">
        <f t="array" ref="BI518">IF($BG518,QUARTILE(IF(G5SelectionMask="x",IF(INDEX(RawDataRefData,$E518,0)&gt;0,INDEX(RawDataRefData,$E518,0)),""),1),"")</f>
        <v/>
      </c>
      <c r="BJ518" s="100" t="str">
        <f t="array" ref="BJ518">IF($BG518,QUARTILE(IF(G5SelectionMask="x",IF(INDEX(RawDataRefData,$E518,0)&gt;0,INDEX(RawDataRefData,$E518,0)),""),3),"")</f>
        <v/>
      </c>
      <c r="BK518" s="100" t="str">
        <f t="array" ref="BK518">IF($BG518,MIN(IF(G5SelectionMask="x",IF(INDEX(RawDataRefData,$E518,0)&gt;0,INDEX(RawDataRefData,$E518,0)),"")),"")</f>
        <v/>
      </c>
      <c r="BL518" s="100" t="str">
        <f t="array" ref="BL518">IF($BG518,MAX(IF(G5SelectionMask="x",IF(INDEX(RawDataRefData,$E518,0)&gt;0,INDEX(RawDataRefData,$E518,0)),"")),"")</f>
        <v/>
      </c>
      <c r="BM518" s="100" t="str">
        <f t="shared" si="190"/>
        <v/>
      </c>
      <c r="BN518" s="103" t="str">
        <f t="array" ref="BN518">IF($BG518,STDEVA(IF(G5SelectionMask="x",IF(INDEX(RawDataRefData,$E518,0)&gt;0,INDEX(RawDataRefData,$E518,0)),"")),"")</f>
        <v/>
      </c>
      <c r="BO518" s="104"/>
      <c r="BP518" s="105">
        <v>1</v>
      </c>
      <c r="BQ518" s="105">
        <v>4</v>
      </c>
      <c r="BR518" s="105">
        <v>4</v>
      </c>
      <c r="BS518" s="105">
        <v>3</v>
      </c>
      <c r="BT518" s="105">
        <v>3</v>
      </c>
      <c r="BU518" s="105">
        <v>4</v>
      </c>
      <c r="BV518" s="105">
        <v>1</v>
      </c>
      <c r="BW518" s="105">
        <v>3</v>
      </c>
      <c r="BX518" s="105">
        <v>4</v>
      </c>
      <c r="BY518" s="105">
        <v>2</v>
      </c>
      <c r="BZ518" s="105">
        <v>3</v>
      </c>
      <c r="CA518" s="105">
        <v>4</v>
      </c>
      <c r="CB518" s="105">
        <v>4</v>
      </c>
      <c r="CC518" s="105">
        <v>1</v>
      </c>
      <c r="CD518" s="105">
        <v>4</v>
      </c>
    </row>
    <row r="519" spans="1:82" x14ac:dyDescent="0.2">
      <c r="A519" s="33">
        <f t="shared" si="191"/>
        <v>0</v>
      </c>
      <c r="B519" s="209"/>
      <c r="C519" s="194"/>
      <c r="D519" s="203"/>
      <c r="E519" s="72">
        <f t="shared" si="183"/>
        <v>510</v>
      </c>
      <c r="F519" s="9" t="s">
        <v>2029</v>
      </c>
      <c r="G519" s="9" t="s">
        <v>2868</v>
      </c>
      <c r="H519" s="9" t="s">
        <v>66</v>
      </c>
      <c r="I519" s="9" t="s">
        <v>70</v>
      </c>
      <c r="K519" s="100">
        <f t="shared" si="168"/>
        <v>1</v>
      </c>
      <c r="L519" s="100"/>
      <c r="M519" s="100"/>
      <c r="N519" s="100"/>
      <c r="O519" s="100"/>
      <c r="P519" s="101">
        <f t="shared" si="169"/>
        <v>3</v>
      </c>
      <c r="Q519" s="102">
        <f t="shared" si="170"/>
        <v>1</v>
      </c>
      <c r="R519" s="102">
        <f t="shared" si="171"/>
        <v>3</v>
      </c>
      <c r="S519" s="102">
        <f t="shared" si="172"/>
        <v>3</v>
      </c>
      <c r="T519" s="102">
        <f t="shared" si="173"/>
        <v>2</v>
      </c>
      <c r="U519" s="102">
        <f t="shared" si="174"/>
        <v>3</v>
      </c>
      <c r="V519" s="102">
        <f t="shared" si="175"/>
        <v>1</v>
      </c>
      <c r="W519" s="102">
        <f t="shared" si="176"/>
        <v>1</v>
      </c>
      <c r="X519" s="102">
        <f t="shared" si="177"/>
        <v>2</v>
      </c>
      <c r="Y519" s="102">
        <f t="shared" si="178"/>
        <v>1</v>
      </c>
      <c r="Z519" s="102">
        <f t="shared" si="179"/>
        <v>3</v>
      </c>
      <c r="AA519" s="100" t="b">
        <f t="shared" si="180"/>
        <v>1</v>
      </c>
      <c r="AB519" s="100">
        <f t="array" ref="AB519">IF($AA519,MEDIAN(IF(G1SelectionMask="x",IF(INDEX(RawDataRefData,$E519,0)&gt;0,INDEX(RawDataRefData,$E519,0)),"")),"")</f>
        <v>2</v>
      </c>
      <c r="AC519" s="100">
        <f t="array" ref="AC519">IF($AA519,QUARTILE(IF(G1SelectionMask="x",IF(INDEX(RawDataRefData,$E519,0)&gt;0,INDEX(RawDataRefData,$E519,0)),""),1),"")</f>
        <v>1</v>
      </c>
      <c r="AD519" s="100">
        <f t="array" ref="AD519">IF($AA519,QUARTILE(IF(G1SelectionMask="x",IF(INDEX(RawDataRefData,$E519,0)&gt;0,INDEX(RawDataRefData,$E519,0)),""),3),"")</f>
        <v>3</v>
      </c>
      <c r="AE519" s="100">
        <f t="array" ref="AE519">IF($AA519,MIN(IF(G1SelectionMask="x",IF(INDEX(RawDataRefData,$E519,0)&gt;0,INDEX(RawDataRefData,$E519,0)),"")),"")</f>
        <v>1</v>
      </c>
      <c r="AF519" s="100">
        <f t="array" ref="AF519">IF($AA519,MAX(IF(G1SelectionMask="x",IF(INDEX(RawDataRefData,$E519,0)&gt;0,INDEX(RawDataRefData,$E519,0)),"")),"")</f>
        <v>3</v>
      </c>
      <c r="AG519" s="100">
        <f t="shared" si="181"/>
        <v>2.0909090909090908</v>
      </c>
      <c r="AH519" s="100">
        <f t="array" ref="AH519">IF($AA519,STDEVA(IF(G1SelectionMask="x",IF(INDEX(RawDataRefData,$E519,0)&gt;0,INDEX(RawDataRefData,$E519,0)),"")),"")</f>
        <v>0.94387980744853883</v>
      </c>
      <c r="AI519" s="101" t="b">
        <f t="shared" si="182"/>
        <v>1</v>
      </c>
      <c r="AJ519" s="101">
        <f t="array" ref="AJ519">IF($AI519,MEDIAN(IF(G2SelectionMask="x",IF(INDEX(RawDataRefData,$E519,0)&gt;0,INDEX(RawDataRefData,$E519,0)),"")),"")</f>
        <v>3</v>
      </c>
      <c r="AK519" s="101">
        <f t="array" ref="AK519">IF($AI519,QUARTILE(IF(G2SelectionMask="x",IF(INDEX(RawDataRefData,$E519,0)&gt;0,INDEX(RawDataRefData,$E519,0)),""),1),"")</f>
        <v>1</v>
      </c>
      <c r="AL519" s="101">
        <f t="array" ref="AL519">IF($AI519,QUARTILE(IF(G2SelectionMask="x",IF(INDEX(RawDataRefData,$E519,0)&gt;0,INDEX(RawDataRefData,$E519,0)),""),3),"")</f>
        <v>3</v>
      </c>
      <c r="AM519" s="101">
        <f t="array" ref="AM519">IF($AI519,MIN(IF(G2SelectionMask="x",IF(INDEX(RawDataRefData,$E519,0)&gt;0,INDEX(RawDataRefData,$E519,0)),"")),"")</f>
        <v>1</v>
      </c>
      <c r="AN519" s="101">
        <f t="array" ref="AN519">IF($AI519,MAX(IF(G2SelectionMask="x",IF(INDEX(RawDataRefData,$E519,0)&gt;0,INDEX(RawDataRefData,$E519,0)),"")),"")</f>
        <v>4</v>
      </c>
      <c r="AO519" s="101">
        <f t="shared" si="184"/>
        <v>2.3636363636363638</v>
      </c>
      <c r="AP519" s="101">
        <f t="array" ref="AP519">IF($AI519,STDEVA(IF(G2SelectionMask="x",IF(INDEX(RawDataRefData,$E519,0)&gt;0,INDEX(RawDataRefData,$E519,0)),"")),"")</f>
        <v>1.2060453783110545</v>
      </c>
      <c r="AQ519" s="100" t="b">
        <f t="shared" si="185"/>
        <v>0</v>
      </c>
      <c r="AR519" s="100" t="str">
        <f t="array" ref="AR519">IF($AQ519,MEDIAN(IF(G3SelectionMask="x",IF(INDEX(RawDataRefData,$E519,0)&gt;0,INDEX(RawDataRefData,$E519,0)),"")),"")</f>
        <v/>
      </c>
      <c r="AS519" s="100" t="str">
        <f t="array" ref="AS519">IF($AQ519,QUARTILE(IF(G3SelectionMask="x",IF(INDEX(RawDataRefData,$E519,0)&gt;0,INDEX(RawDataRefData,$E519,0)),""),1),"")</f>
        <v/>
      </c>
      <c r="AT519" s="100" t="str">
        <f t="array" ref="AT519">IF($AQ519,QUARTILE(IF(G3SelectionMask="x",IF(INDEX(RawDataRefData,$E519,0)&gt;0,INDEX(RawDataRefData,$E519,0)),""),3),"")</f>
        <v/>
      </c>
      <c r="AU519" s="100" t="str">
        <f t="array" ref="AU519">IF($AQ519,MIN(IF(G3SelectionMask="x",IF(INDEX(RawDataRefData,$E519,0)&gt;0,INDEX(RawDataRefData,$E519,0)),"")),"")</f>
        <v/>
      </c>
      <c r="AV519" s="100" t="str">
        <f t="array" ref="AV519">IF($AQ519,MAX(IF(G3SelectionMask="x",IF(INDEX(RawDataRefData,$E519,0)&gt;0,INDEX(RawDataRefData,$E519,0)),"")),"")</f>
        <v/>
      </c>
      <c r="AW519" s="100" t="str">
        <f t="shared" si="186"/>
        <v/>
      </c>
      <c r="AX519" s="100" t="str">
        <f t="array" ref="AX519">IF($AQ519,STDEVA(IF(G3SelectionMask="x",IF(INDEX(RawDataRefData,$E519,0)&gt;0,INDEX(RawDataRefData,$E519,0)),"")),"")</f>
        <v/>
      </c>
      <c r="AY519" s="101" t="b">
        <f t="shared" si="187"/>
        <v>0</v>
      </c>
      <c r="AZ519" s="101" t="str">
        <f t="array" ref="AZ519">IF($AY519,MEDIAN(IF(G4SelectionMask="x",IF(INDEX(RawDataRefData,$E519,0)&gt;0,INDEX(RawDataRefData,$E519,0)),"")),"")</f>
        <v/>
      </c>
      <c r="BA519" s="101" t="str">
        <f t="array" ref="BA519">IF($AY519,QUARTILE(IF(G4SelectionMask="x",IF(INDEX(RawDataRefData,$E519,0)&gt;0,INDEX(RawDataRefData,$E519,0)),""),1),"")</f>
        <v/>
      </c>
      <c r="BB519" s="101" t="str">
        <f t="array" ref="BB519">IF($AY519,QUARTILE(IF(G4SelectionMask="x",IF(INDEX(RawDataRefData,$E519,0)&gt;0,INDEX(RawDataRefData,$E519,0)),""),3),"")</f>
        <v/>
      </c>
      <c r="BC519" s="101" t="str">
        <f t="array" ref="BC519">IF($AY519,MIN(IF(G4SelectionMask="x",IF(INDEX(RawDataRefData,$E519,0)&gt;0,INDEX(RawDataRefData,$E519,0)),"")),"")</f>
        <v/>
      </c>
      <c r="BD519" s="101" t="str">
        <f t="array" ref="BD519">IF($AY519,MAX(IF(G4SelectionMask="x",IF(INDEX(RawDataRefData,$E519,0)&gt;0,INDEX(RawDataRefData,$E519,0)),"")),"")</f>
        <v/>
      </c>
      <c r="BE519" s="101" t="str">
        <f t="shared" si="188"/>
        <v/>
      </c>
      <c r="BF519" s="101" t="str">
        <f t="array" ref="BF519">IF($AY519,STDEVA(IF(G4SelectionMask="x",IF(INDEX(RawDataRefData,$E519,0)&gt;0,INDEX(RawDataRefData,$E519,0)),"")),"")</f>
        <v/>
      </c>
      <c r="BG519" s="100" t="b">
        <f t="shared" si="189"/>
        <v>0</v>
      </c>
      <c r="BH519" s="100" t="str">
        <f t="array" ref="BH519">IF($BG519,MEDIAN(IF(G5SelectionMask="x",IF(INDEX(RawDataRefData,$E519,0)&gt;0,INDEX(RawDataRefData,$E519,0)),"")),"")</f>
        <v/>
      </c>
      <c r="BI519" s="100" t="str">
        <f t="array" ref="BI519">IF($BG519,QUARTILE(IF(G5SelectionMask="x",IF(INDEX(RawDataRefData,$E519,0)&gt;0,INDEX(RawDataRefData,$E519,0)),""),1),"")</f>
        <v/>
      </c>
      <c r="BJ519" s="100" t="str">
        <f t="array" ref="BJ519">IF($BG519,QUARTILE(IF(G5SelectionMask="x",IF(INDEX(RawDataRefData,$E519,0)&gt;0,INDEX(RawDataRefData,$E519,0)),""),3),"")</f>
        <v/>
      </c>
      <c r="BK519" s="100" t="str">
        <f t="array" ref="BK519">IF($BG519,MIN(IF(G5SelectionMask="x",IF(INDEX(RawDataRefData,$E519,0)&gt;0,INDEX(RawDataRefData,$E519,0)),"")),"")</f>
        <v/>
      </c>
      <c r="BL519" s="100" t="str">
        <f t="array" ref="BL519">IF($BG519,MAX(IF(G5SelectionMask="x",IF(INDEX(RawDataRefData,$E519,0)&gt;0,INDEX(RawDataRefData,$E519,0)),"")),"")</f>
        <v/>
      </c>
      <c r="BM519" s="100" t="str">
        <f t="shared" si="190"/>
        <v/>
      </c>
      <c r="BN519" s="103" t="str">
        <f t="array" ref="BN519">IF($BG519,STDEVA(IF(G5SelectionMask="x",IF(INDEX(RawDataRefData,$E519,0)&gt;0,INDEX(RawDataRefData,$E519,0)),"")),"")</f>
        <v/>
      </c>
      <c r="BO519" s="104"/>
      <c r="BP519" s="105">
        <v>1</v>
      </c>
      <c r="BQ519" s="105">
        <v>3</v>
      </c>
      <c r="BR519" s="105">
        <v>1</v>
      </c>
      <c r="BS519" s="105">
        <v>3</v>
      </c>
      <c r="BT519" s="105">
        <v>3</v>
      </c>
      <c r="BU519" s="105">
        <v>2</v>
      </c>
      <c r="BV519" s="105">
        <v>3</v>
      </c>
      <c r="BW519" s="105">
        <v>1</v>
      </c>
      <c r="BX519" s="105">
        <v>1</v>
      </c>
      <c r="BY519" s="105">
        <v>2</v>
      </c>
      <c r="BZ519" s="105">
        <v>1</v>
      </c>
      <c r="CA519" s="105">
        <v>3</v>
      </c>
      <c r="CB519" s="105">
        <v>4</v>
      </c>
      <c r="CC519" s="105">
        <v>4</v>
      </c>
      <c r="CD519" s="105">
        <v>3</v>
      </c>
    </row>
    <row r="520" spans="1:82" ht="13.5" thickBot="1" x14ac:dyDescent="0.25">
      <c r="A520" s="33">
        <f t="shared" si="191"/>
        <v>0</v>
      </c>
      <c r="B520" s="209"/>
      <c r="C520" s="194"/>
      <c r="D520" s="204"/>
      <c r="E520" s="72">
        <f t="shared" si="183"/>
        <v>511</v>
      </c>
      <c r="F520" s="9" t="s">
        <v>2030</v>
      </c>
      <c r="G520" s="9" t="s">
        <v>2869</v>
      </c>
      <c r="H520" s="9" t="s">
        <v>66</v>
      </c>
      <c r="I520" s="9" t="s">
        <v>70</v>
      </c>
      <c r="K520" s="100">
        <f t="shared" si="168"/>
        <v>2</v>
      </c>
      <c r="L520" s="100"/>
      <c r="M520" s="100"/>
      <c r="N520" s="100"/>
      <c r="O520" s="100"/>
      <c r="P520" s="101">
        <f t="shared" si="169"/>
        <v>3</v>
      </c>
      <c r="Q520" s="102">
        <f t="shared" si="170"/>
        <v>1</v>
      </c>
      <c r="R520" s="102">
        <f t="shared" si="171"/>
        <v>2</v>
      </c>
      <c r="S520" s="102">
        <f t="shared" si="172"/>
        <v>2</v>
      </c>
      <c r="T520" s="102">
        <f t="shared" si="173"/>
        <v>3</v>
      </c>
      <c r="U520" s="102">
        <f t="shared" si="174"/>
        <v>4</v>
      </c>
      <c r="V520" s="102">
        <f t="shared" si="175"/>
        <v>3</v>
      </c>
      <c r="W520" s="102">
        <f t="shared" si="176"/>
        <v>4</v>
      </c>
      <c r="X520" s="102">
        <f t="shared" si="177"/>
        <v>4</v>
      </c>
      <c r="Y520" s="102">
        <f t="shared" si="178"/>
        <v>4</v>
      </c>
      <c r="Z520" s="102">
        <f t="shared" si="179"/>
        <v>3</v>
      </c>
      <c r="AA520" s="100" t="b">
        <f t="shared" si="180"/>
        <v>1</v>
      </c>
      <c r="AB520" s="100">
        <f t="array" ref="AB520">IF($AA520,MEDIAN(IF(G1SelectionMask="x",IF(INDEX(RawDataRefData,$E520,0)&gt;0,INDEX(RawDataRefData,$E520,0)),"")),"")</f>
        <v>3</v>
      </c>
      <c r="AC520" s="100">
        <f t="array" ref="AC520">IF($AA520,QUARTILE(IF(G1SelectionMask="x",IF(INDEX(RawDataRefData,$E520,0)&gt;0,INDEX(RawDataRefData,$E520,0)),""),1),"")</f>
        <v>2.5</v>
      </c>
      <c r="AD520" s="100">
        <f t="array" ref="AD520">IF($AA520,QUARTILE(IF(G1SelectionMask="x",IF(INDEX(RawDataRefData,$E520,0)&gt;0,INDEX(RawDataRefData,$E520,0)),""),3),"")</f>
        <v>4</v>
      </c>
      <c r="AE520" s="100">
        <f t="array" ref="AE520">IF($AA520,MIN(IF(G1SelectionMask="x",IF(INDEX(RawDataRefData,$E520,0)&gt;0,INDEX(RawDataRefData,$E520,0)),"")),"")</f>
        <v>1</v>
      </c>
      <c r="AF520" s="100">
        <f t="array" ref="AF520">IF($AA520,MAX(IF(G1SelectionMask="x",IF(INDEX(RawDataRefData,$E520,0)&gt;0,INDEX(RawDataRefData,$E520,0)),"")),"")</f>
        <v>4</v>
      </c>
      <c r="AG520" s="100">
        <f t="shared" si="181"/>
        <v>3</v>
      </c>
      <c r="AH520" s="100">
        <f t="array" ref="AH520">IF($AA520,STDEVA(IF(G1SelectionMask="x",IF(INDEX(RawDataRefData,$E520,0)&gt;0,INDEX(RawDataRefData,$E520,0)),"")),"")</f>
        <v>1</v>
      </c>
      <c r="AI520" s="101" t="b">
        <f t="shared" si="182"/>
        <v>1</v>
      </c>
      <c r="AJ520" s="101">
        <f t="array" ref="AJ520">IF($AI520,MEDIAN(IF(G2SelectionMask="x",IF(INDEX(RawDataRefData,$E520,0)&gt;0,INDEX(RawDataRefData,$E520,0)),"")),"")</f>
        <v>3</v>
      </c>
      <c r="AK520" s="101">
        <f t="array" ref="AK520">IF($AI520,QUARTILE(IF(G2SelectionMask="x",IF(INDEX(RawDataRefData,$E520,0)&gt;0,INDEX(RawDataRefData,$E520,0)),""),1),"")</f>
        <v>3</v>
      </c>
      <c r="AL520" s="101">
        <f t="array" ref="AL520">IF($AI520,QUARTILE(IF(G2SelectionMask="x",IF(INDEX(RawDataRefData,$E520,0)&gt;0,INDEX(RawDataRefData,$E520,0)),""),3),"")</f>
        <v>4</v>
      </c>
      <c r="AM520" s="101">
        <f t="array" ref="AM520">IF($AI520,MIN(IF(G2SelectionMask="x",IF(INDEX(RawDataRefData,$E520,0)&gt;0,INDEX(RawDataRefData,$E520,0)),"")),"")</f>
        <v>1</v>
      </c>
      <c r="AN520" s="101">
        <f t="array" ref="AN520">IF($AI520,MAX(IF(G2SelectionMask="x",IF(INDEX(RawDataRefData,$E520,0)&gt;0,INDEX(RawDataRefData,$E520,0)),"")),"")</f>
        <v>4</v>
      </c>
      <c r="AO520" s="101">
        <f t="shared" si="184"/>
        <v>3.1818181818181817</v>
      </c>
      <c r="AP520" s="101">
        <f t="array" ref="AP520">IF($AI520,STDEVA(IF(G2SelectionMask="x",IF(INDEX(RawDataRefData,$E520,0)&gt;0,INDEX(RawDataRefData,$E520,0)),"")),"")</f>
        <v>0.98164981721404299</v>
      </c>
      <c r="AQ520" s="100" t="b">
        <f t="shared" si="185"/>
        <v>0</v>
      </c>
      <c r="AR520" s="100" t="str">
        <f t="array" ref="AR520">IF($AQ520,MEDIAN(IF(G3SelectionMask="x",IF(INDEX(RawDataRefData,$E520,0)&gt;0,INDEX(RawDataRefData,$E520,0)),"")),"")</f>
        <v/>
      </c>
      <c r="AS520" s="100" t="str">
        <f t="array" ref="AS520">IF($AQ520,QUARTILE(IF(G3SelectionMask="x",IF(INDEX(RawDataRefData,$E520,0)&gt;0,INDEX(RawDataRefData,$E520,0)),""),1),"")</f>
        <v/>
      </c>
      <c r="AT520" s="100" t="str">
        <f t="array" ref="AT520">IF($AQ520,QUARTILE(IF(G3SelectionMask="x",IF(INDEX(RawDataRefData,$E520,0)&gt;0,INDEX(RawDataRefData,$E520,0)),""),3),"")</f>
        <v/>
      </c>
      <c r="AU520" s="100" t="str">
        <f t="array" ref="AU520">IF($AQ520,MIN(IF(G3SelectionMask="x",IF(INDEX(RawDataRefData,$E520,0)&gt;0,INDEX(RawDataRefData,$E520,0)),"")),"")</f>
        <v/>
      </c>
      <c r="AV520" s="100" t="str">
        <f t="array" ref="AV520">IF($AQ520,MAX(IF(G3SelectionMask="x",IF(INDEX(RawDataRefData,$E520,0)&gt;0,INDEX(RawDataRefData,$E520,0)),"")),"")</f>
        <v/>
      </c>
      <c r="AW520" s="100" t="str">
        <f t="shared" si="186"/>
        <v/>
      </c>
      <c r="AX520" s="100" t="str">
        <f t="array" ref="AX520">IF($AQ520,STDEVA(IF(G3SelectionMask="x",IF(INDEX(RawDataRefData,$E520,0)&gt;0,INDEX(RawDataRefData,$E520,0)),"")),"")</f>
        <v/>
      </c>
      <c r="AY520" s="101" t="b">
        <f t="shared" si="187"/>
        <v>0</v>
      </c>
      <c r="AZ520" s="101" t="str">
        <f t="array" ref="AZ520">IF($AY520,MEDIAN(IF(G4SelectionMask="x",IF(INDEX(RawDataRefData,$E520,0)&gt;0,INDEX(RawDataRefData,$E520,0)),"")),"")</f>
        <v/>
      </c>
      <c r="BA520" s="101" t="str">
        <f t="array" ref="BA520">IF($AY520,QUARTILE(IF(G4SelectionMask="x",IF(INDEX(RawDataRefData,$E520,0)&gt;0,INDEX(RawDataRefData,$E520,0)),""),1),"")</f>
        <v/>
      </c>
      <c r="BB520" s="101" t="str">
        <f t="array" ref="BB520">IF($AY520,QUARTILE(IF(G4SelectionMask="x",IF(INDEX(RawDataRefData,$E520,0)&gt;0,INDEX(RawDataRefData,$E520,0)),""),3),"")</f>
        <v/>
      </c>
      <c r="BC520" s="101" t="str">
        <f t="array" ref="BC520">IF($AY520,MIN(IF(G4SelectionMask="x",IF(INDEX(RawDataRefData,$E520,0)&gt;0,INDEX(RawDataRefData,$E520,0)),"")),"")</f>
        <v/>
      </c>
      <c r="BD520" s="101" t="str">
        <f t="array" ref="BD520">IF($AY520,MAX(IF(G4SelectionMask="x",IF(INDEX(RawDataRefData,$E520,0)&gt;0,INDEX(RawDataRefData,$E520,0)),"")),"")</f>
        <v/>
      </c>
      <c r="BE520" s="101" t="str">
        <f t="shared" si="188"/>
        <v/>
      </c>
      <c r="BF520" s="101" t="str">
        <f t="array" ref="BF520">IF($AY520,STDEVA(IF(G4SelectionMask="x",IF(INDEX(RawDataRefData,$E520,0)&gt;0,INDEX(RawDataRefData,$E520,0)),"")),"")</f>
        <v/>
      </c>
      <c r="BG520" s="100" t="b">
        <f t="shared" si="189"/>
        <v>0</v>
      </c>
      <c r="BH520" s="100" t="str">
        <f t="array" ref="BH520">IF($BG520,MEDIAN(IF(G5SelectionMask="x",IF(INDEX(RawDataRefData,$E520,0)&gt;0,INDEX(RawDataRefData,$E520,0)),"")),"")</f>
        <v/>
      </c>
      <c r="BI520" s="100" t="str">
        <f t="array" ref="BI520">IF($BG520,QUARTILE(IF(G5SelectionMask="x",IF(INDEX(RawDataRefData,$E520,0)&gt;0,INDEX(RawDataRefData,$E520,0)),""),1),"")</f>
        <v/>
      </c>
      <c r="BJ520" s="100" t="str">
        <f t="array" ref="BJ520">IF($BG520,QUARTILE(IF(G5SelectionMask="x",IF(INDEX(RawDataRefData,$E520,0)&gt;0,INDEX(RawDataRefData,$E520,0)),""),3),"")</f>
        <v/>
      </c>
      <c r="BK520" s="100" t="str">
        <f t="array" ref="BK520">IF($BG520,MIN(IF(G5SelectionMask="x",IF(INDEX(RawDataRefData,$E520,0)&gt;0,INDEX(RawDataRefData,$E520,0)),"")),"")</f>
        <v/>
      </c>
      <c r="BL520" s="100" t="str">
        <f t="array" ref="BL520">IF($BG520,MAX(IF(G5SelectionMask="x",IF(INDEX(RawDataRefData,$E520,0)&gt;0,INDEX(RawDataRefData,$E520,0)),"")),"")</f>
        <v/>
      </c>
      <c r="BM520" s="100" t="str">
        <f t="shared" si="190"/>
        <v/>
      </c>
      <c r="BN520" s="103" t="str">
        <f t="array" ref="BN520">IF($BG520,STDEVA(IF(G5SelectionMask="x",IF(INDEX(RawDataRefData,$E520,0)&gt;0,INDEX(RawDataRefData,$E520,0)),"")),"")</f>
        <v/>
      </c>
      <c r="BO520" s="104"/>
      <c r="BP520" s="105">
        <v>2</v>
      </c>
      <c r="BQ520" s="105">
        <v>3</v>
      </c>
      <c r="BR520" s="105">
        <v>1</v>
      </c>
      <c r="BS520" s="105">
        <v>2</v>
      </c>
      <c r="BT520" s="105">
        <v>2</v>
      </c>
      <c r="BU520" s="105">
        <v>3</v>
      </c>
      <c r="BV520" s="105">
        <v>4</v>
      </c>
      <c r="BW520" s="105">
        <v>3</v>
      </c>
      <c r="BX520" s="105">
        <v>4</v>
      </c>
      <c r="BY520" s="105">
        <v>4</v>
      </c>
      <c r="BZ520" s="105">
        <v>4</v>
      </c>
      <c r="CA520" s="105">
        <v>3</v>
      </c>
      <c r="CB520" s="105">
        <v>4</v>
      </c>
      <c r="CC520" s="105">
        <v>4</v>
      </c>
      <c r="CD520" s="105">
        <v>4</v>
      </c>
    </row>
    <row r="521" spans="1:82" x14ac:dyDescent="0.2">
      <c r="A521" s="33">
        <f t="shared" si="191"/>
        <v>0</v>
      </c>
      <c r="B521" s="209"/>
      <c r="C521" s="194"/>
      <c r="D521" s="202" t="s">
        <v>72</v>
      </c>
      <c r="E521" s="72">
        <f t="shared" si="183"/>
        <v>512</v>
      </c>
      <c r="F521" s="9" t="s">
        <v>2031</v>
      </c>
      <c r="G521" s="9" t="s">
        <v>2870</v>
      </c>
      <c r="H521" s="9" t="s">
        <v>66</v>
      </c>
      <c r="I521" s="9" t="s">
        <v>72</v>
      </c>
      <c r="K521" s="100">
        <f t="shared" si="168"/>
        <v>4</v>
      </c>
      <c r="L521" s="100"/>
      <c r="M521" s="100"/>
      <c r="N521" s="100"/>
      <c r="O521" s="100"/>
      <c r="P521" s="101">
        <f t="shared" si="169"/>
        <v>1</v>
      </c>
      <c r="Q521" s="102">
        <f t="shared" si="170"/>
        <v>1</v>
      </c>
      <c r="R521" s="102">
        <f t="shared" si="171"/>
        <v>4</v>
      </c>
      <c r="S521" s="102">
        <f t="shared" si="172"/>
        <v>2</v>
      </c>
      <c r="T521" s="102">
        <f t="shared" si="173"/>
        <v>4</v>
      </c>
      <c r="U521" s="102">
        <f t="shared" si="174"/>
        <v>3</v>
      </c>
      <c r="V521" s="102">
        <f t="shared" si="175"/>
        <v>1</v>
      </c>
      <c r="W521" s="102">
        <f t="shared" si="176"/>
        <v>3</v>
      </c>
      <c r="X521" s="102">
        <f t="shared" si="177"/>
        <v>1</v>
      </c>
      <c r="Y521" s="102">
        <f t="shared" si="178"/>
        <v>1</v>
      </c>
      <c r="Z521" s="102">
        <f t="shared" si="179"/>
        <v>1</v>
      </c>
      <c r="AA521" s="100" t="b">
        <f t="shared" si="180"/>
        <v>1</v>
      </c>
      <c r="AB521" s="100">
        <f t="array" ref="AB521">IF($AA521,MEDIAN(IF(G1SelectionMask="x",IF(INDEX(RawDataRefData,$E521,0)&gt;0,INDEX(RawDataRefData,$E521,0)),"")),"")</f>
        <v>1</v>
      </c>
      <c r="AC521" s="100">
        <f t="array" ref="AC521">IF($AA521,QUARTILE(IF(G1SelectionMask="x",IF(INDEX(RawDataRefData,$E521,0)&gt;0,INDEX(RawDataRefData,$E521,0)),""),1),"")</f>
        <v>1</v>
      </c>
      <c r="AD521" s="100">
        <f t="array" ref="AD521">IF($AA521,QUARTILE(IF(G1SelectionMask="x",IF(INDEX(RawDataRefData,$E521,0)&gt;0,INDEX(RawDataRefData,$E521,0)),""),3),"")</f>
        <v>3</v>
      </c>
      <c r="AE521" s="100">
        <f t="array" ref="AE521">IF($AA521,MIN(IF(G1SelectionMask="x",IF(INDEX(RawDataRefData,$E521,0)&gt;0,INDEX(RawDataRefData,$E521,0)),"")),"")</f>
        <v>1</v>
      </c>
      <c r="AF521" s="100">
        <f t="array" ref="AF521">IF($AA521,MAX(IF(G1SelectionMask="x",IF(INDEX(RawDataRefData,$E521,0)&gt;0,INDEX(RawDataRefData,$E521,0)),"")),"")</f>
        <v>4</v>
      </c>
      <c r="AG521" s="100">
        <f t="shared" si="181"/>
        <v>2</v>
      </c>
      <c r="AH521" s="100">
        <f t="array" ref="AH521">IF($AA521,STDEVA(IF(G1SelectionMask="x",IF(INDEX(RawDataRefData,$E521,0)&gt;0,INDEX(RawDataRefData,$E521,0)),"")),"")</f>
        <v>1.2649110640673518</v>
      </c>
      <c r="AI521" s="101" t="b">
        <f t="shared" si="182"/>
        <v>1</v>
      </c>
      <c r="AJ521" s="101">
        <f t="array" ref="AJ521">IF($AI521,MEDIAN(IF(G2SelectionMask="x",IF(INDEX(RawDataRefData,$E521,0)&gt;0,INDEX(RawDataRefData,$E521,0)),"")),"")</f>
        <v>1</v>
      </c>
      <c r="AK521" s="101">
        <f t="array" ref="AK521">IF($AI521,QUARTILE(IF(G2SelectionMask="x",IF(INDEX(RawDataRefData,$E521,0)&gt;0,INDEX(RawDataRefData,$E521,0)),""),1),"")</f>
        <v>1</v>
      </c>
      <c r="AL521" s="101">
        <f t="array" ref="AL521">IF($AI521,QUARTILE(IF(G2SelectionMask="x",IF(INDEX(RawDataRefData,$E521,0)&gt;0,INDEX(RawDataRefData,$E521,0)),""),3),"")</f>
        <v>2.5</v>
      </c>
      <c r="AM521" s="101">
        <f t="array" ref="AM521">IF($AI521,MIN(IF(G2SelectionMask="x",IF(INDEX(RawDataRefData,$E521,0)&gt;0,INDEX(RawDataRefData,$E521,0)),"")),"")</f>
        <v>1</v>
      </c>
      <c r="AN521" s="101">
        <f t="array" ref="AN521">IF($AI521,MAX(IF(G2SelectionMask="x",IF(INDEX(RawDataRefData,$E521,0)&gt;0,INDEX(RawDataRefData,$E521,0)),"")),"")</f>
        <v>4</v>
      </c>
      <c r="AO521" s="101">
        <f t="shared" si="184"/>
        <v>1.8181818181818181</v>
      </c>
      <c r="AP521" s="101">
        <f t="array" ref="AP521">IF($AI521,STDEVA(IF(G2SelectionMask="x",IF(INDEX(RawDataRefData,$E521,0)&gt;0,INDEX(RawDataRefData,$E521,0)),"")),"")</f>
        <v>1.0787197799411872</v>
      </c>
      <c r="AQ521" s="100" t="b">
        <f t="shared" si="185"/>
        <v>0</v>
      </c>
      <c r="AR521" s="100" t="str">
        <f t="array" ref="AR521">IF($AQ521,MEDIAN(IF(G3SelectionMask="x",IF(INDEX(RawDataRefData,$E521,0)&gt;0,INDEX(RawDataRefData,$E521,0)),"")),"")</f>
        <v/>
      </c>
      <c r="AS521" s="100" t="str">
        <f t="array" ref="AS521">IF($AQ521,QUARTILE(IF(G3SelectionMask="x",IF(INDEX(RawDataRefData,$E521,0)&gt;0,INDEX(RawDataRefData,$E521,0)),""),1),"")</f>
        <v/>
      </c>
      <c r="AT521" s="100" t="str">
        <f t="array" ref="AT521">IF($AQ521,QUARTILE(IF(G3SelectionMask="x",IF(INDEX(RawDataRefData,$E521,0)&gt;0,INDEX(RawDataRefData,$E521,0)),""),3),"")</f>
        <v/>
      </c>
      <c r="AU521" s="100" t="str">
        <f t="array" ref="AU521">IF($AQ521,MIN(IF(G3SelectionMask="x",IF(INDEX(RawDataRefData,$E521,0)&gt;0,INDEX(RawDataRefData,$E521,0)),"")),"")</f>
        <v/>
      </c>
      <c r="AV521" s="100" t="str">
        <f t="array" ref="AV521">IF($AQ521,MAX(IF(G3SelectionMask="x",IF(INDEX(RawDataRefData,$E521,0)&gt;0,INDEX(RawDataRefData,$E521,0)),"")),"")</f>
        <v/>
      </c>
      <c r="AW521" s="100" t="str">
        <f t="shared" si="186"/>
        <v/>
      </c>
      <c r="AX521" s="100" t="str">
        <f t="array" ref="AX521">IF($AQ521,STDEVA(IF(G3SelectionMask="x",IF(INDEX(RawDataRefData,$E521,0)&gt;0,INDEX(RawDataRefData,$E521,0)),"")),"")</f>
        <v/>
      </c>
      <c r="AY521" s="101" t="b">
        <f t="shared" si="187"/>
        <v>0</v>
      </c>
      <c r="AZ521" s="101" t="str">
        <f t="array" ref="AZ521">IF($AY521,MEDIAN(IF(G4SelectionMask="x",IF(INDEX(RawDataRefData,$E521,0)&gt;0,INDEX(RawDataRefData,$E521,0)),"")),"")</f>
        <v/>
      </c>
      <c r="BA521" s="101" t="str">
        <f t="array" ref="BA521">IF($AY521,QUARTILE(IF(G4SelectionMask="x",IF(INDEX(RawDataRefData,$E521,0)&gt;0,INDEX(RawDataRefData,$E521,0)),""),1),"")</f>
        <v/>
      </c>
      <c r="BB521" s="101" t="str">
        <f t="array" ref="BB521">IF($AY521,QUARTILE(IF(G4SelectionMask="x",IF(INDEX(RawDataRefData,$E521,0)&gt;0,INDEX(RawDataRefData,$E521,0)),""),3),"")</f>
        <v/>
      </c>
      <c r="BC521" s="101" t="str">
        <f t="array" ref="BC521">IF($AY521,MIN(IF(G4SelectionMask="x",IF(INDEX(RawDataRefData,$E521,0)&gt;0,INDEX(RawDataRefData,$E521,0)),"")),"")</f>
        <v/>
      </c>
      <c r="BD521" s="101" t="str">
        <f t="array" ref="BD521">IF($AY521,MAX(IF(G4SelectionMask="x",IF(INDEX(RawDataRefData,$E521,0)&gt;0,INDEX(RawDataRefData,$E521,0)),"")),"")</f>
        <v/>
      </c>
      <c r="BE521" s="101" t="str">
        <f t="shared" si="188"/>
        <v/>
      </c>
      <c r="BF521" s="101" t="str">
        <f t="array" ref="BF521">IF($AY521,STDEVA(IF(G4SelectionMask="x",IF(INDEX(RawDataRefData,$E521,0)&gt;0,INDEX(RawDataRefData,$E521,0)),"")),"")</f>
        <v/>
      </c>
      <c r="BG521" s="100" t="b">
        <f t="shared" si="189"/>
        <v>0</v>
      </c>
      <c r="BH521" s="100" t="str">
        <f t="array" ref="BH521">IF($BG521,MEDIAN(IF(G5SelectionMask="x",IF(INDEX(RawDataRefData,$E521,0)&gt;0,INDEX(RawDataRefData,$E521,0)),"")),"")</f>
        <v/>
      </c>
      <c r="BI521" s="100" t="str">
        <f t="array" ref="BI521">IF($BG521,QUARTILE(IF(G5SelectionMask="x",IF(INDEX(RawDataRefData,$E521,0)&gt;0,INDEX(RawDataRefData,$E521,0)),""),1),"")</f>
        <v/>
      </c>
      <c r="BJ521" s="100" t="str">
        <f t="array" ref="BJ521">IF($BG521,QUARTILE(IF(G5SelectionMask="x",IF(INDEX(RawDataRefData,$E521,0)&gt;0,INDEX(RawDataRefData,$E521,0)),""),3),"")</f>
        <v/>
      </c>
      <c r="BK521" s="100" t="str">
        <f t="array" ref="BK521">IF($BG521,MIN(IF(G5SelectionMask="x",IF(INDEX(RawDataRefData,$E521,0)&gt;0,INDEX(RawDataRefData,$E521,0)),"")),"")</f>
        <v/>
      </c>
      <c r="BL521" s="100" t="str">
        <f t="array" ref="BL521">IF($BG521,MAX(IF(G5SelectionMask="x",IF(INDEX(RawDataRefData,$E521,0)&gt;0,INDEX(RawDataRefData,$E521,0)),"")),"")</f>
        <v/>
      </c>
      <c r="BM521" s="100" t="str">
        <f t="shared" si="190"/>
        <v/>
      </c>
      <c r="BN521" s="103" t="str">
        <f t="array" ref="BN521">IF($BG521,STDEVA(IF(G5SelectionMask="x",IF(INDEX(RawDataRefData,$E521,0)&gt;0,INDEX(RawDataRefData,$E521,0)),"")),"")</f>
        <v/>
      </c>
      <c r="BO521" s="104"/>
      <c r="BP521" s="105">
        <v>4</v>
      </c>
      <c r="BQ521" s="105">
        <v>1</v>
      </c>
      <c r="BR521" s="105">
        <v>1</v>
      </c>
      <c r="BS521" s="105">
        <v>4</v>
      </c>
      <c r="BT521" s="105">
        <v>2</v>
      </c>
      <c r="BU521" s="105">
        <v>4</v>
      </c>
      <c r="BV521" s="105">
        <v>3</v>
      </c>
      <c r="BW521" s="105">
        <v>1</v>
      </c>
      <c r="BX521" s="105">
        <v>3</v>
      </c>
      <c r="BY521" s="105">
        <v>1</v>
      </c>
      <c r="BZ521" s="105">
        <v>1</v>
      </c>
      <c r="CA521" s="105">
        <v>1</v>
      </c>
      <c r="CB521" s="105">
        <v>2</v>
      </c>
      <c r="CC521" s="105">
        <v>1</v>
      </c>
      <c r="CD521" s="105">
        <v>3</v>
      </c>
    </row>
    <row r="522" spans="1:82" x14ac:dyDescent="0.2">
      <c r="A522" s="33">
        <f t="shared" si="191"/>
        <v>0</v>
      </c>
      <c r="B522" s="209"/>
      <c r="C522" s="194"/>
      <c r="D522" s="203"/>
      <c r="E522" s="72">
        <f t="shared" si="183"/>
        <v>513</v>
      </c>
      <c r="F522" s="9" t="s">
        <v>2032</v>
      </c>
      <c r="G522" s="9" t="s">
        <v>2871</v>
      </c>
      <c r="H522" s="9" t="s">
        <v>66</v>
      </c>
      <c r="I522" s="9" t="s">
        <v>72</v>
      </c>
      <c r="K522" s="100">
        <f t="shared" si="168"/>
        <v>1</v>
      </c>
      <c r="L522" s="100"/>
      <c r="M522" s="100"/>
      <c r="N522" s="100"/>
      <c r="O522" s="100"/>
      <c r="P522" s="101">
        <f t="shared" si="169"/>
        <v>1</v>
      </c>
      <c r="Q522" s="102">
        <f t="shared" si="170"/>
        <v>3</v>
      </c>
      <c r="R522" s="102">
        <f t="shared" si="171"/>
        <v>4</v>
      </c>
      <c r="S522" s="102">
        <f t="shared" si="172"/>
        <v>3</v>
      </c>
      <c r="T522" s="102">
        <f t="shared" si="173"/>
        <v>3</v>
      </c>
      <c r="U522" s="102">
        <f t="shared" si="174"/>
        <v>2</v>
      </c>
      <c r="V522" s="102">
        <f t="shared" si="175"/>
        <v>2</v>
      </c>
      <c r="W522" s="102">
        <f t="shared" si="176"/>
        <v>1</v>
      </c>
      <c r="X522" s="102">
        <f t="shared" si="177"/>
        <v>2</v>
      </c>
      <c r="Y522" s="102">
        <f t="shared" si="178"/>
        <v>3</v>
      </c>
      <c r="Z522" s="102">
        <f t="shared" si="179"/>
        <v>1</v>
      </c>
      <c r="AA522" s="100" t="b">
        <f t="shared" si="180"/>
        <v>1</v>
      </c>
      <c r="AB522" s="100">
        <f t="array" ref="AB522">IF($AA522,MEDIAN(IF(G1SelectionMask="x",IF(INDEX(RawDataRefData,$E522,0)&gt;0,INDEX(RawDataRefData,$E522,0)),"")),"")</f>
        <v>2</v>
      </c>
      <c r="AC522" s="100">
        <f t="array" ref="AC522">IF($AA522,QUARTILE(IF(G1SelectionMask="x",IF(INDEX(RawDataRefData,$E522,0)&gt;0,INDEX(RawDataRefData,$E522,0)),""),1),"")</f>
        <v>1.5</v>
      </c>
      <c r="AD522" s="100">
        <f t="array" ref="AD522">IF($AA522,QUARTILE(IF(G1SelectionMask="x",IF(INDEX(RawDataRefData,$E522,0)&gt;0,INDEX(RawDataRefData,$E522,0)),""),3),"")</f>
        <v>3</v>
      </c>
      <c r="AE522" s="100">
        <f t="array" ref="AE522">IF($AA522,MIN(IF(G1SelectionMask="x",IF(INDEX(RawDataRefData,$E522,0)&gt;0,INDEX(RawDataRefData,$E522,0)),"")),"")</f>
        <v>1</v>
      </c>
      <c r="AF522" s="100">
        <f t="array" ref="AF522">IF($AA522,MAX(IF(G1SelectionMask="x",IF(INDEX(RawDataRefData,$E522,0)&gt;0,INDEX(RawDataRefData,$E522,0)),"")),"")</f>
        <v>4</v>
      </c>
      <c r="AG522" s="100">
        <f t="shared" si="181"/>
        <v>2.2727272727272729</v>
      </c>
      <c r="AH522" s="100">
        <f t="array" ref="AH522">IF($AA522,STDEVA(IF(G1SelectionMask="x",IF(INDEX(RawDataRefData,$E522,0)&gt;0,INDEX(RawDataRefData,$E522,0)),"")),"")</f>
        <v>1.009049958219026</v>
      </c>
      <c r="AI522" s="101" t="b">
        <f t="shared" si="182"/>
        <v>1</v>
      </c>
      <c r="AJ522" s="101">
        <f t="array" ref="AJ522">IF($AI522,MEDIAN(IF(G2SelectionMask="x",IF(INDEX(RawDataRefData,$E522,0)&gt;0,INDEX(RawDataRefData,$E522,0)),"")),"")</f>
        <v>2</v>
      </c>
      <c r="AK522" s="101">
        <f t="array" ref="AK522">IF($AI522,QUARTILE(IF(G2SelectionMask="x",IF(INDEX(RawDataRefData,$E522,0)&gt;0,INDEX(RawDataRefData,$E522,0)),""),1),"")</f>
        <v>1</v>
      </c>
      <c r="AL522" s="101">
        <f t="array" ref="AL522">IF($AI522,QUARTILE(IF(G2SelectionMask="x",IF(INDEX(RawDataRefData,$E522,0)&gt;0,INDEX(RawDataRefData,$E522,0)),""),3),"")</f>
        <v>3</v>
      </c>
      <c r="AM522" s="101">
        <f t="array" ref="AM522">IF($AI522,MIN(IF(G2SelectionMask="x",IF(INDEX(RawDataRefData,$E522,0)&gt;0,INDEX(RawDataRefData,$E522,0)),"")),"")</f>
        <v>1</v>
      </c>
      <c r="AN522" s="101">
        <f t="array" ref="AN522">IF($AI522,MAX(IF(G2SelectionMask="x",IF(INDEX(RawDataRefData,$E522,0)&gt;0,INDEX(RawDataRefData,$E522,0)),"")),"")</f>
        <v>4</v>
      </c>
      <c r="AO522" s="101">
        <f t="shared" si="184"/>
        <v>2.1818181818181817</v>
      </c>
      <c r="AP522" s="101">
        <f t="array" ref="AP522">IF($AI522,STDEVA(IF(G2SelectionMask="x",IF(INDEX(RawDataRefData,$E522,0)&gt;0,INDEX(RawDataRefData,$E522,0)),"")),"")</f>
        <v>1.0787197799411872</v>
      </c>
      <c r="AQ522" s="100" t="b">
        <f t="shared" si="185"/>
        <v>0</v>
      </c>
      <c r="AR522" s="100" t="str">
        <f t="array" ref="AR522">IF($AQ522,MEDIAN(IF(G3SelectionMask="x",IF(INDEX(RawDataRefData,$E522,0)&gt;0,INDEX(RawDataRefData,$E522,0)),"")),"")</f>
        <v/>
      </c>
      <c r="AS522" s="100" t="str">
        <f t="array" ref="AS522">IF($AQ522,QUARTILE(IF(G3SelectionMask="x",IF(INDEX(RawDataRefData,$E522,0)&gt;0,INDEX(RawDataRefData,$E522,0)),""),1),"")</f>
        <v/>
      </c>
      <c r="AT522" s="100" t="str">
        <f t="array" ref="AT522">IF($AQ522,QUARTILE(IF(G3SelectionMask="x",IF(INDEX(RawDataRefData,$E522,0)&gt;0,INDEX(RawDataRefData,$E522,0)),""),3),"")</f>
        <v/>
      </c>
      <c r="AU522" s="100" t="str">
        <f t="array" ref="AU522">IF($AQ522,MIN(IF(G3SelectionMask="x",IF(INDEX(RawDataRefData,$E522,0)&gt;0,INDEX(RawDataRefData,$E522,0)),"")),"")</f>
        <v/>
      </c>
      <c r="AV522" s="100" t="str">
        <f t="array" ref="AV522">IF($AQ522,MAX(IF(G3SelectionMask="x",IF(INDEX(RawDataRefData,$E522,0)&gt;0,INDEX(RawDataRefData,$E522,0)),"")),"")</f>
        <v/>
      </c>
      <c r="AW522" s="100" t="str">
        <f t="shared" si="186"/>
        <v/>
      </c>
      <c r="AX522" s="100" t="str">
        <f t="array" ref="AX522">IF($AQ522,STDEVA(IF(G3SelectionMask="x",IF(INDEX(RawDataRefData,$E522,0)&gt;0,INDEX(RawDataRefData,$E522,0)),"")),"")</f>
        <v/>
      </c>
      <c r="AY522" s="101" t="b">
        <f t="shared" si="187"/>
        <v>0</v>
      </c>
      <c r="AZ522" s="101" t="str">
        <f t="array" ref="AZ522">IF($AY522,MEDIAN(IF(G4SelectionMask="x",IF(INDEX(RawDataRefData,$E522,0)&gt;0,INDEX(RawDataRefData,$E522,0)),"")),"")</f>
        <v/>
      </c>
      <c r="BA522" s="101" t="str">
        <f t="array" ref="BA522">IF($AY522,QUARTILE(IF(G4SelectionMask="x",IF(INDEX(RawDataRefData,$E522,0)&gt;0,INDEX(RawDataRefData,$E522,0)),""),1),"")</f>
        <v/>
      </c>
      <c r="BB522" s="101" t="str">
        <f t="array" ref="BB522">IF($AY522,QUARTILE(IF(G4SelectionMask="x",IF(INDEX(RawDataRefData,$E522,0)&gt;0,INDEX(RawDataRefData,$E522,0)),""),3),"")</f>
        <v/>
      </c>
      <c r="BC522" s="101" t="str">
        <f t="array" ref="BC522">IF($AY522,MIN(IF(G4SelectionMask="x",IF(INDEX(RawDataRefData,$E522,0)&gt;0,INDEX(RawDataRefData,$E522,0)),"")),"")</f>
        <v/>
      </c>
      <c r="BD522" s="101" t="str">
        <f t="array" ref="BD522">IF($AY522,MAX(IF(G4SelectionMask="x",IF(INDEX(RawDataRefData,$E522,0)&gt;0,INDEX(RawDataRefData,$E522,0)),"")),"")</f>
        <v/>
      </c>
      <c r="BE522" s="101" t="str">
        <f t="shared" si="188"/>
        <v/>
      </c>
      <c r="BF522" s="101" t="str">
        <f t="array" ref="BF522">IF($AY522,STDEVA(IF(G4SelectionMask="x",IF(INDEX(RawDataRefData,$E522,0)&gt;0,INDEX(RawDataRefData,$E522,0)),"")),"")</f>
        <v/>
      </c>
      <c r="BG522" s="100" t="b">
        <f t="shared" si="189"/>
        <v>0</v>
      </c>
      <c r="BH522" s="100" t="str">
        <f t="array" ref="BH522">IF($BG522,MEDIAN(IF(G5SelectionMask="x",IF(INDEX(RawDataRefData,$E522,0)&gt;0,INDEX(RawDataRefData,$E522,0)),"")),"")</f>
        <v/>
      </c>
      <c r="BI522" s="100" t="str">
        <f t="array" ref="BI522">IF($BG522,QUARTILE(IF(G5SelectionMask="x",IF(INDEX(RawDataRefData,$E522,0)&gt;0,INDEX(RawDataRefData,$E522,0)),""),1),"")</f>
        <v/>
      </c>
      <c r="BJ522" s="100" t="str">
        <f t="array" ref="BJ522">IF($BG522,QUARTILE(IF(G5SelectionMask="x",IF(INDEX(RawDataRefData,$E522,0)&gt;0,INDEX(RawDataRefData,$E522,0)),""),3),"")</f>
        <v/>
      </c>
      <c r="BK522" s="100" t="str">
        <f t="array" ref="BK522">IF($BG522,MIN(IF(G5SelectionMask="x",IF(INDEX(RawDataRefData,$E522,0)&gt;0,INDEX(RawDataRefData,$E522,0)),"")),"")</f>
        <v/>
      </c>
      <c r="BL522" s="100" t="str">
        <f t="array" ref="BL522">IF($BG522,MAX(IF(G5SelectionMask="x",IF(INDEX(RawDataRefData,$E522,0)&gt;0,INDEX(RawDataRefData,$E522,0)),"")),"")</f>
        <v/>
      </c>
      <c r="BM522" s="100" t="str">
        <f t="shared" si="190"/>
        <v/>
      </c>
      <c r="BN522" s="103" t="str">
        <f t="array" ref="BN522">IF($BG522,STDEVA(IF(G5SelectionMask="x",IF(INDEX(RawDataRefData,$E522,0)&gt;0,INDEX(RawDataRefData,$E522,0)),"")),"")</f>
        <v/>
      </c>
      <c r="BO522" s="104"/>
      <c r="BP522" s="105">
        <v>1</v>
      </c>
      <c r="BQ522" s="105">
        <v>1</v>
      </c>
      <c r="BR522" s="105">
        <v>3</v>
      </c>
      <c r="BS522" s="105">
        <v>4</v>
      </c>
      <c r="BT522" s="105">
        <v>3</v>
      </c>
      <c r="BU522" s="105">
        <v>3</v>
      </c>
      <c r="BV522" s="105">
        <v>2</v>
      </c>
      <c r="BW522" s="105">
        <v>2</v>
      </c>
      <c r="BX522" s="105">
        <v>1</v>
      </c>
      <c r="BY522" s="105">
        <v>2</v>
      </c>
      <c r="BZ522" s="105">
        <v>3</v>
      </c>
      <c r="CA522" s="105">
        <v>1</v>
      </c>
      <c r="CB522" s="105">
        <v>4</v>
      </c>
      <c r="CC522" s="105">
        <v>1</v>
      </c>
      <c r="CD522" s="105">
        <v>2</v>
      </c>
    </row>
    <row r="523" spans="1:82" x14ac:dyDescent="0.2">
      <c r="A523" s="33">
        <f t="shared" si="191"/>
        <v>0</v>
      </c>
      <c r="B523" s="209"/>
      <c r="C523" s="194"/>
      <c r="D523" s="203"/>
      <c r="E523" s="72">
        <f t="shared" si="183"/>
        <v>514</v>
      </c>
      <c r="F523" s="9" t="s">
        <v>2033</v>
      </c>
      <c r="G523" s="9" t="s">
        <v>2872</v>
      </c>
      <c r="H523" s="9" t="s">
        <v>66</v>
      </c>
      <c r="I523" s="9" t="s">
        <v>72</v>
      </c>
      <c r="K523" s="100">
        <f t="shared" si="168"/>
        <v>1</v>
      </c>
      <c r="L523" s="100"/>
      <c r="M523" s="100"/>
      <c r="N523" s="100"/>
      <c r="O523" s="100"/>
      <c r="P523" s="101">
        <f t="shared" si="169"/>
        <v>3</v>
      </c>
      <c r="Q523" s="102">
        <f t="shared" si="170"/>
        <v>1</v>
      </c>
      <c r="R523" s="102">
        <f t="shared" si="171"/>
        <v>4</v>
      </c>
      <c r="S523" s="102">
        <f t="shared" si="172"/>
        <v>1</v>
      </c>
      <c r="T523" s="102">
        <f t="shared" si="173"/>
        <v>3</v>
      </c>
      <c r="U523" s="102">
        <f t="shared" si="174"/>
        <v>3</v>
      </c>
      <c r="V523" s="102">
        <f t="shared" si="175"/>
        <v>4</v>
      </c>
      <c r="W523" s="102">
        <f t="shared" si="176"/>
        <v>1</v>
      </c>
      <c r="X523" s="102">
        <f t="shared" si="177"/>
        <v>1</v>
      </c>
      <c r="Y523" s="102">
        <f t="shared" si="178"/>
        <v>3</v>
      </c>
      <c r="Z523" s="102">
        <f t="shared" si="179"/>
        <v>3</v>
      </c>
      <c r="AA523" s="100" t="b">
        <f t="shared" si="180"/>
        <v>1</v>
      </c>
      <c r="AB523" s="100">
        <f t="array" ref="AB523">IF($AA523,MEDIAN(IF(G1SelectionMask="x",IF(INDEX(RawDataRefData,$E523,0)&gt;0,INDEX(RawDataRefData,$E523,0)),"")),"")</f>
        <v>3</v>
      </c>
      <c r="AC523" s="100">
        <f t="array" ref="AC523">IF($AA523,QUARTILE(IF(G1SelectionMask="x",IF(INDEX(RawDataRefData,$E523,0)&gt;0,INDEX(RawDataRefData,$E523,0)),""),1),"")</f>
        <v>1</v>
      </c>
      <c r="AD523" s="100">
        <f t="array" ref="AD523">IF($AA523,QUARTILE(IF(G1SelectionMask="x",IF(INDEX(RawDataRefData,$E523,0)&gt;0,INDEX(RawDataRefData,$E523,0)),""),3),"")</f>
        <v>3</v>
      </c>
      <c r="AE523" s="100">
        <f t="array" ref="AE523">IF($AA523,MIN(IF(G1SelectionMask="x",IF(INDEX(RawDataRefData,$E523,0)&gt;0,INDEX(RawDataRefData,$E523,0)),"")),"")</f>
        <v>1</v>
      </c>
      <c r="AF523" s="100">
        <f t="array" ref="AF523">IF($AA523,MAX(IF(G1SelectionMask="x",IF(INDEX(RawDataRefData,$E523,0)&gt;0,INDEX(RawDataRefData,$E523,0)),"")),"")</f>
        <v>4</v>
      </c>
      <c r="AG523" s="100">
        <f t="shared" si="181"/>
        <v>2.4545454545454546</v>
      </c>
      <c r="AH523" s="100">
        <f t="array" ref="AH523">IF($AA523,STDEVA(IF(G1SelectionMask="x",IF(INDEX(RawDataRefData,$E523,0)&gt;0,INDEX(RawDataRefData,$E523,0)),"")),"")</f>
        <v>1.213559752433836</v>
      </c>
      <c r="AI523" s="101" t="b">
        <f t="shared" si="182"/>
        <v>1</v>
      </c>
      <c r="AJ523" s="101">
        <f t="array" ref="AJ523">IF($AI523,MEDIAN(IF(G2SelectionMask="x",IF(INDEX(RawDataRefData,$E523,0)&gt;0,INDEX(RawDataRefData,$E523,0)),"")),"")</f>
        <v>3</v>
      </c>
      <c r="AK523" s="101">
        <f t="array" ref="AK523">IF($AI523,QUARTILE(IF(G2SelectionMask="x",IF(INDEX(RawDataRefData,$E523,0)&gt;0,INDEX(RawDataRefData,$E523,0)),""),1),"")</f>
        <v>1</v>
      </c>
      <c r="AL523" s="101">
        <f t="array" ref="AL523">IF($AI523,QUARTILE(IF(G2SelectionMask="x",IF(INDEX(RawDataRefData,$E523,0)&gt;0,INDEX(RawDataRefData,$E523,0)),""),3),"")</f>
        <v>3</v>
      </c>
      <c r="AM523" s="101">
        <f t="array" ref="AM523">IF($AI523,MIN(IF(G2SelectionMask="x",IF(INDEX(RawDataRefData,$E523,0)&gt;0,INDEX(RawDataRefData,$E523,0)),"")),"")</f>
        <v>1</v>
      </c>
      <c r="AN523" s="101">
        <f t="array" ref="AN523">IF($AI523,MAX(IF(G2SelectionMask="x",IF(INDEX(RawDataRefData,$E523,0)&gt;0,INDEX(RawDataRefData,$E523,0)),"")),"")</f>
        <v>4</v>
      </c>
      <c r="AO523" s="101">
        <f t="shared" si="184"/>
        <v>2.1818181818181817</v>
      </c>
      <c r="AP523" s="101">
        <f t="array" ref="AP523">IF($AI523,STDEVA(IF(G2SelectionMask="x",IF(INDEX(RawDataRefData,$E523,0)&gt;0,INDEX(RawDataRefData,$E523,0)),"")),"")</f>
        <v>1.1677484162422844</v>
      </c>
      <c r="AQ523" s="100" t="b">
        <f t="shared" si="185"/>
        <v>0</v>
      </c>
      <c r="AR523" s="100" t="str">
        <f t="array" ref="AR523">IF($AQ523,MEDIAN(IF(G3SelectionMask="x",IF(INDEX(RawDataRefData,$E523,0)&gt;0,INDEX(RawDataRefData,$E523,0)),"")),"")</f>
        <v/>
      </c>
      <c r="AS523" s="100" t="str">
        <f t="array" ref="AS523">IF($AQ523,QUARTILE(IF(G3SelectionMask="x",IF(INDEX(RawDataRefData,$E523,0)&gt;0,INDEX(RawDataRefData,$E523,0)),""),1),"")</f>
        <v/>
      </c>
      <c r="AT523" s="100" t="str">
        <f t="array" ref="AT523">IF($AQ523,QUARTILE(IF(G3SelectionMask="x",IF(INDEX(RawDataRefData,$E523,0)&gt;0,INDEX(RawDataRefData,$E523,0)),""),3),"")</f>
        <v/>
      </c>
      <c r="AU523" s="100" t="str">
        <f t="array" ref="AU523">IF($AQ523,MIN(IF(G3SelectionMask="x",IF(INDEX(RawDataRefData,$E523,0)&gt;0,INDEX(RawDataRefData,$E523,0)),"")),"")</f>
        <v/>
      </c>
      <c r="AV523" s="100" t="str">
        <f t="array" ref="AV523">IF($AQ523,MAX(IF(G3SelectionMask="x",IF(INDEX(RawDataRefData,$E523,0)&gt;0,INDEX(RawDataRefData,$E523,0)),"")),"")</f>
        <v/>
      </c>
      <c r="AW523" s="100" t="str">
        <f t="shared" si="186"/>
        <v/>
      </c>
      <c r="AX523" s="100" t="str">
        <f t="array" ref="AX523">IF($AQ523,STDEVA(IF(G3SelectionMask="x",IF(INDEX(RawDataRefData,$E523,0)&gt;0,INDEX(RawDataRefData,$E523,0)),"")),"")</f>
        <v/>
      </c>
      <c r="AY523" s="101" t="b">
        <f t="shared" si="187"/>
        <v>0</v>
      </c>
      <c r="AZ523" s="101" t="str">
        <f t="array" ref="AZ523">IF($AY523,MEDIAN(IF(G4SelectionMask="x",IF(INDEX(RawDataRefData,$E523,0)&gt;0,INDEX(RawDataRefData,$E523,0)),"")),"")</f>
        <v/>
      </c>
      <c r="BA523" s="101" t="str">
        <f t="array" ref="BA523">IF($AY523,QUARTILE(IF(G4SelectionMask="x",IF(INDEX(RawDataRefData,$E523,0)&gt;0,INDEX(RawDataRefData,$E523,0)),""),1),"")</f>
        <v/>
      </c>
      <c r="BB523" s="101" t="str">
        <f t="array" ref="BB523">IF($AY523,QUARTILE(IF(G4SelectionMask="x",IF(INDEX(RawDataRefData,$E523,0)&gt;0,INDEX(RawDataRefData,$E523,0)),""),3),"")</f>
        <v/>
      </c>
      <c r="BC523" s="101" t="str">
        <f t="array" ref="BC523">IF($AY523,MIN(IF(G4SelectionMask="x",IF(INDEX(RawDataRefData,$E523,0)&gt;0,INDEX(RawDataRefData,$E523,0)),"")),"")</f>
        <v/>
      </c>
      <c r="BD523" s="101" t="str">
        <f t="array" ref="BD523">IF($AY523,MAX(IF(G4SelectionMask="x",IF(INDEX(RawDataRefData,$E523,0)&gt;0,INDEX(RawDataRefData,$E523,0)),"")),"")</f>
        <v/>
      </c>
      <c r="BE523" s="101" t="str">
        <f t="shared" si="188"/>
        <v/>
      </c>
      <c r="BF523" s="101" t="str">
        <f t="array" ref="BF523">IF($AY523,STDEVA(IF(G4SelectionMask="x",IF(INDEX(RawDataRefData,$E523,0)&gt;0,INDEX(RawDataRefData,$E523,0)),"")),"")</f>
        <v/>
      </c>
      <c r="BG523" s="100" t="b">
        <f t="shared" si="189"/>
        <v>0</v>
      </c>
      <c r="BH523" s="100" t="str">
        <f t="array" ref="BH523">IF($BG523,MEDIAN(IF(G5SelectionMask="x",IF(INDEX(RawDataRefData,$E523,0)&gt;0,INDEX(RawDataRefData,$E523,0)),"")),"")</f>
        <v/>
      </c>
      <c r="BI523" s="100" t="str">
        <f t="array" ref="BI523">IF($BG523,QUARTILE(IF(G5SelectionMask="x",IF(INDEX(RawDataRefData,$E523,0)&gt;0,INDEX(RawDataRefData,$E523,0)),""),1),"")</f>
        <v/>
      </c>
      <c r="BJ523" s="100" t="str">
        <f t="array" ref="BJ523">IF($BG523,QUARTILE(IF(G5SelectionMask="x",IF(INDEX(RawDataRefData,$E523,0)&gt;0,INDEX(RawDataRefData,$E523,0)),""),3),"")</f>
        <v/>
      </c>
      <c r="BK523" s="100" t="str">
        <f t="array" ref="BK523">IF($BG523,MIN(IF(G5SelectionMask="x",IF(INDEX(RawDataRefData,$E523,0)&gt;0,INDEX(RawDataRefData,$E523,0)),"")),"")</f>
        <v/>
      </c>
      <c r="BL523" s="100" t="str">
        <f t="array" ref="BL523">IF($BG523,MAX(IF(G5SelectionMask="x",IF(INDEX(RawDataRefData,$E523,0)&gt;0,INDEX(RawDataRefData,$E523,0)),"")),"")</f>
        <v/>
      </c>
      <c r="BM523" s="100" t="str">
        <f t="shared" si="190"/>
        <v/>
      </c>
      <c r="BN523" s="103" t="str">
        <f t="array" ref="BN523">IF($BG523,STDEVA(IF(G5SelectionMask="x",IF(INDEX(RawDataRefData,$E523,0)&gt;0,INDEX(RawDataRefData,$E523,0)),"")),"")</f>
        <v/>
      </c>
      <c r="BO523" s="104"/>
      <c r="BP523" s="105">
        <v>1</v>
      </c>
      <c r="BQ523" s="105">
        <v>3</v>
      </c>
      <c r="BR523" s="105">
        <v>1</v>
      </c>
      <c r="BS523" s="105">
        <v>4</v>
      </c>
      <c r="BT523" s="105">
        <v>1</v>
      </c>
      <c r="BU523" s="105">
        <v>3</v>
      </c>
      <c r="BV523" s="105">
        <v>3</v>
      </c>
      <c r="BW523" s="105">
        <v>4</v>
      </c>
      <c r="BX523" s="105">
        <v>1</v>
      </c>
      <c r="BY523" s="105">
        <v>1</v>
      </c>
      <c r="BZ523" s="105">
        <v>3</v>
      </c>
      <c r="CA523" s="105">
        <v>3</v>
      </c>
      <c r="CB523" s="105">
        <v>1</v>
      </c>
      <c r="CC523" s="105">
        <v>3</v>
      </c>
      <c r="CD523" s="105">
        <v>1</v>
      </c>
    </row>
    <row r="524" spans="1:82" ht="13.5" thickBot="1" x14ac:dyDescent="0.25">
      <c r="A524" s="33">
        <f t="shared" si="191"/>
        <v>0</v>
      </c>
      <c r="B524" s="209"/>
      <c r="C524" s="194"/>
      <c r="D524" s="204"/>
      <c r="E524" s="72">
        <f t="shared" si="183"/>
        <v>515</v>
      </c>
      <c r="F524" s="9" t="s">
        <v>2034</v>
      </c>
      <c r="G524" s="9" t="s">
        <v>2873</v>
      </c>
      <c r="H524" s="9" t="s">
        <v>66</v>
      </c>
      <c r="I524" s="9" t="s">
        <v>72</v>
      </c>
      <c r="K524" s="100">
        <f t="shared" si="168"/>
        <v>3</v>
      </c>
      <c r="L524" s="100"/>
      <c r="M524" s="100"/>
      <c r="N524" s="100"/>
      <c r="O524" s="100"/>
      <c r="P524" s="101">
        <f t="shared" si="169"/>
        <v>1</v>
      </c>
      <c r="Q524" s="102">
        <f t="shared" si="170"/>
        <v>4</v>
      </c>
      <c r="R524" s="102">
        <f t="shared" si="171"/>
        <v>2</v>
      </c>
      <c r="S524" s="102">
        <f t="shared" si="172"/>
        <v>1</v>
      </c>
      <c r="T524" s="102">
        <f t="shared" si="173"/>
        <v>4</v>
      </c>
      <c r="U524" s="102">
        <f t="shared" si="174"/>
        <v>3</v>
      </c>
      <c r="V524" s="102">
        <f t="shared" si="175"/>
        <v>3</v>
      </c>
      <c r="W524" s="102">
        <f t="shared" si="176"/>
        <v>3</v>
      </c>
      <c r="X524" s="102">
        <f t="shared" si="177"/>
        <v>1</v>
      </c>
      <c r="Y524" s="102">
        <f t="shared" si="178"/>
        <v>2</v>
      </c>
      <c r="Z524" s="102">
        <f t="shared" si="179"/>
        <v>2</v>
      </c>
      <c r="AA524" s="100" t="b">
        <f t="shared" si="180"/>
        <v>1</v>
      </c>
      <c r="AB524" s="100">
        <f t="array" ref="AB524">IF($AA524,MEDIAN(IF(G1SelectionMask="x",IF(INDEX(RawDataRefData,$E524,0)&gt;0,INDEX(RawDataRefData,$E524,0)),"")),"")</f>
        <v>2</v>
      </c>
      <c r="AC524" s="100">
        <f t="array" ref="AC524">IF($AA524,QUARTILE(IF(G1SelectionMask="x",IF(INDEX(RawDataRefData,$E524,0)&gt;0,INDEX(RawDataRefData,$E524,0)),""),1),"")</f>
        <v>1.5</v>
      </c>
      <c r="AD524" s="100">
        <f t="array" ref="AD524">IF($AA524,QUARTILE(IF(G1SelectionMask="x",IF(INDEX(RawDataRefData,$E524,0)&gt;0,INDEX(RawDataRefData,$E524,0)),""),3),"")</f>
        <v>3</v>
      </c>
      <c r="AE524" s="100">
        <f t="array" ref="AE524">IF($AA524,MIN(IF(G1SelectionMask="x",IF(INDEX(RawDataRefData,$E524,0)&gt;0,INDEX(RawDataRefData,$E524,0)),"")),"")</f>
        <v>1</v>
      </c>
      <c r="AF524" s="100">
        <f t="array" ref="AF524">IF($AA524,MAX(IF(G1SelectionMask="x",IF(INDEX(RawDataRefData,$E524,0)&gt;0,INDEX(RawDataRefData,$E524,0)),"")),"")</f>
        <v>4</v>
      </c>
      <c r="AG524" s="100">
        <f t="shared" si="181"/>
        <v>2.3636363636363638</v>
      </c>
      <c r="AH524" s="100">
        <f t="array" ref="AH524">IF($AA524,STDEVA(IF(G1SelectionMask="x",IF(INDEX(RawDataRefData,$E524,0)&gt;0,INDEX(RawDataRefData,$E524,0)),"")),"")</f>
        <v>1.1200649331826502</v>
      </c>
      <c r="AI524" s="101" t="b">
        <f t="shared" si="182"/>
        <v>1</v>
      </c>
      <c r="AJ524" s="101">
        <f t="array" ref="AJ524">IF($AI524,MEDIAN(IF(G2SelectionMask="x",IF(INDEX(RawDataRefData,$E524,0)&gt;0,INDEX(RawDataRefData,$E524,0)),"")),"")</f>
        <v>3</v>
      </c>
      <c r="AK524" s="101">
        <f t="array" ref="AK524">IF($AI524,QUARTILE(IF(G2SelectionMask="x",IF(INDEX(RawDataRefData,$E524,0)&gt;0,INDEX(RawDataRefData,$E524,0)),""),1),"")</f>
        <v>2</v>
      </c>
      <c r="AL524" s="101">
        <f t="array" ref="AL524">IF($AI524,QUARTILE(IF(G2SelectionMask="x",IF(INDEX(RawDataRefData,$E524,0)&gt;0,INDEX(RawDataRefData,$E524,0)),""),3),"")</f>
        <v>3.5</v>
      </c>
      <c r="AM524" s="101">
        <f t="array" ref="AM524">IF($AI524,MIN(IF(G2SelectionMask="x",IF(INDEX(RawDataRefData,$E524,0)&gt;0,INDEX(RawDataRefData,$E524,0)),"")),"")</f>
        <v>1</v>
      </c>
      <c r="AN524" s="101">
        <f t="array" ref="AN524">IF($AI524,MAX(IF(G2SelectionMask="x",IF(INDEX(RawDataRefData,$E524,0)&gt;0,INDEX(RawDataRefData,$E524,0)),"")),"")</f>
        <v>4</v>
      </c>
      <c r="AO524" s="101">
        <f t="shared" si="184"/>
        <v>2.6363636363636362</v>
      </c>
      <c r="AP524" s="101">
        <f t="array" ref="AP524">IF($AI524,STDEVA(IF(G2SelectionMask="x",IF(INDEX(RawDataRefData,$E524,0)&gt;0,INDEX(RawDataRefData,$E524,0)),"")),"")</f>
        <v>1.1200649331826502</v>
      </c>
      <c r="AQ524" s="100" t="b">
        <f t="shared" si="185"/>
        <v>0</v>
      </c>
      <c r="AR524" s="100" t="str">
        <f t="array" ref="AR524">IF($AQ524,MEDIAN(IF(G3SelectionMask="x",IF(INDEX(RawDataRefData,$E524,0)&gt;0,INDEX(RawDataRefData,$E524,0)),"")),"")</f>
        <v/>
      </c>
      <c r="AS524" s="100" t="str">
        <f t="array" ref="AS524">IF($AQ524,QUARTILE(IF(G3SelectionMask="x",IF(INDEX(RawDataRefData,$E524,0)&gt;0,INDEX(RawDataRefData,$E524,0)),""),1),"")</f>
        <v/>
      </c>
      <c r="AT524" s="100" t="str">
        <f t="array" ref="AT524">IF($AQ524,QUARTILE(IF(G3SelectionMask="x",IF(INDEX(RawDataRefData,$E524,0)&gt;0,INDEX(RawDataRefData,$E524,0)),""),3),"")</f>
        <v/>
      </c>
      <c r="AU524" s="100" t="str">
        <f t="array" ref="AU524">IF($AQ524,MIN(IF(G3SelectionMask="x",IF(INDEX(RawDataRefData,$E524,0)&gt;0,INDEX(RawDataRefData,$E524,0)),"")),"")</f>
        <v/>
      </c>
      <c r="AV524" s="100" t="str">
        <f t="array" ref="AV524">IF($AQ524,MAX(IF(G3SelectionMask="x",IF(INDEX(RawDataRefData,$E524,0)&gt;0,INDEX(RawDataRefData,$E524,0)),"")),"")</f>
        <v/>
      </c>
      <c r="AW524" s="100" t="str">
        <f t="shared" si="186"/>
        <v/>
      </c>
      <c r="AX524" s="100" t="str">
        <f t="array" ref="AX524">IF($AQ524,STDEVA(IF(G3SelectionMask="x",IF(INDEX(RawDataRefData,$E524,0)&gt;0,INDEX(RawDataRefData,$E524,0)),"")),"")</f>
        <v/>
      </c>
      <c r="AY524" s="101" t="b">
        <f t="shared" si="187"/>
        <v>0</v>
      </c>
      <c r="AZ524" s="101" t="str">
        <f t="array" ref="AZ524">IF($AY524,MEDIAN(IF(G4SelectionMask="x",IF(INDEX(RawDataRefData,$E524,0)&gt;0,INDEX(RawDataRefData,$E524,0)),"")),"")</f>
        <v/>
      </c>
      <c r="BA524" s="101" t="str">
        <f t="array" ref="BA524">IF($AY524,QUARTILE(IF(G4SelectionMask="x",IF(INDEX(RawDataRefData,$E524,0)&gt;0,INDEX(RawDataRefData,$E524,0)),""),1),"")</f>
        <v/>
      </c>
      <c r="BB524" s="101" t="str">
        <f t="array" ref="BB524">IF($AY524,QUARTILE(IF(G4SelectionMask="x",IF(INDEX(RawDataRefData,$E524,0)&gt;0,INDEX(RawDataRefData,$E524,0)),""),3),"")</f>
        <v/>
      </c>
      <c r="BC524" s="101" t="str">
        <f t="array" ref="BC524">IF($AY524,MIN(IF(G4SelectionMask="x",IF(INDEX(RawDataRefData,$E524,0)&gt;0,INDEX(RawDataRefData,$E524,0)),"")),"")</f>
        <v/>
      </c>
      <c r="BD524" s="101" t="str">
        <f t="array" ref="BD524">IF($AY524,MAX(IF(G4SelectionMask="x",IF(INDEX(RawDataRefData,$E524,0)&gt;0,INDEX(RawDataRefData,$E524,0)),"")),"")</f>
        <v/>
      </c>
      <c r="BE524" s="101" t="str">
        <f t="shared" si="188"/>
        <v/>
      </c>
      <c r="BF524" s="101" t="str">
        <f t="array" ref="BF524">IF($AY524,STDEVA(IF(G4SelectionMask="x",IF(INDEX(RawDataRefData,$E524,0)&gt;0,INDEX(RawDataRefData,$E524,0)),"")),"")</f>
        <v/>
      </c>
      <c r="BG524" s="100" t="b">
        <f t="shared" si="189"/>
        <v>0</v>
      </c>
      <c r="BH524" s="100" t="str">
        <f t="array" ref="BH524">IF($BG524,MEDIAN(IF(G5SelectionMask="x",IF(INDEX(RawDataRefData,$E524,0)&gt;0,INDEX(RawDataRefData,$E524,0)),"")),"")</f>
        <v/>
      </c>
      <c r="BI524" s="100" t="str">
        <f t="array" ref="BI524">IF($BG524,QUARTILE(IF(G5SelectionMask="x",IF(INDEX(RawDataRefData,$E524,0)&gt;0,INDEX(RawDataRefData,$E524,0)),""),1),"")</f>
        <v/>
      </c>
      <c r="BJ524" s="100" t="str">
        <f t="array" ref="BJ524">IF($BG524,QUARTILE(IF(G5SelectionMask="x",IF(INDEX(RawDataRefData,$E524,0)&gt;0,INDEX(RawDataRefData,$E524,0)),""),3),"")</f>
        <v/>
      </c>
      <c r="BK524" s="100" t="str">
        <f t="array" ref="BK524">IF($BG524,MIN(IF(G5SelectionMask="x",IF(INDEX(RawDataRefData,$E524,0)&gt;0,INDEX(RawDataRefData,$E524,0)),"")),"")</f>
        <v/>
      </c>
      <c r="BL524" s="100" t="str">
        <f t="array" ref="BL524">IF($BG524,MAX(IF(G5SelectionMask="x",IF(INDEX(RawDataRefData,$E524,0)&gt;0,INDEX(RawDataRefData,$E524,0)),"")),"")</f>
        <v/>
      </c>
      <c r="BM524" s="100" t="str">
        <f t="shared" si="190"/>
        <v/>
      </c>
      <c r="BN524" s="103" t="str">
        <f t="array" ref="BN524">IF($BG524,STDEVA(IF(G5SelectionMask="x",IF(INDEX(RawDataRefData,$E524,0)&gt;0,INDEX(RawDataRefData,$E524,0)),"")),"")</f>
        <v/>
      </c>
      <c r="BO524" s="104"/>
      <c r="BP524" s="105">
        <v>3</v>
      </c>
      <c r="BQ524" s="105">
        <v>1</v>
      </c>
      <c r="BR524" s="105">
        <v>4</v>
      </c>
      <c r="BS524" s="105">
        <v>2</v>
      </c>
      <c r="BT524" s="105">
        <v>1</v>
      </c>
      <c r="BU524" s="105">
        <v>4</v>
      </c>
      <c r="BV524" s="105">
        <v>3</v>
      </c>
      <c r="BW524" s="105">
        <v>3</v>
      </c>
      <c r="BX524" s="105">
        <v>3</v>
      </c>
      <c r="BY524" s="105">
        <v>1</v>
      </c>
      <c r="BZ524" s="105">
        <v>2</v>
      </c>
      <c r="CA524" s="105">
        <v>2</v>
      </c>
      <c r="CB524" s="105">
        <v>3</v>
      </c>
      <c r="CC524" s="105">
        <v>4</v>
      </c>
      <c r="CD524" s="105">
        <v>2</v>
      </c>
    </row>
    <row r="525" spans="1:82" x14ac:dyDescent="0.2">
      <c r="A525" s="33">
        <f t="shared" si="191"/>
        <v>0</v>
      </c>
      <c r="B525" s="209"/>
      <c r="C525" s="194"/>
      <c r="D525" s="202" t="s">
        <v>68</v>
      </c>
      <c r="E525" s="72">
        <f t="shared" si="183"/>
        <v>516</v>
      </c>
      <c r="F525" s="9" t="s">
        <v>2035</v>
      </c>
      <c r="G525" s="9" t="s">
        <v>2813</v>
      </c>
      <c r="H525" s="9" t="s">
        <v>66</v>
      </c>
      <c r="I525" s="9" t="s">
        <v>68</v>
      </c>
      <c r="J525" s="9" t="s">
        <v>1745</v>
      </c>
      <c r="K525" s="100">
        <f t="shared" si="168"/>
        <v>3</v>
      </c>
      <c r="L525" s="100"/>
      <c r="M525" s="100"/>
      <c r="N525" s="100"/>
      <c r="O525" s="100"/>
      <c r="P525" s="101">
        <f t="shared" si="169"/>
        <v>1</v>
      </c>
      <c r="Q525" s="102">
        <f t="shared" si="170"/>
        <v>2</v>
      </c>
      <c r="R525" s="102">
        <f t="shared" si="171"/>
        <v>2</v>
      </c>
      <c r="S525" s="102">
        <f t="shared" si="172"/>
        <v>4</v>
      </c>
      <c r="T525" s="102">
        <f t="shared" si="173"/>
        <v>1</v>
      </c>
      <c r="U525" s="102">
        <f t="shared" si="174"/>
        <v>1</v>
      </c>
      <c r="V525" s="102">
        <f t="shared" si="175"/>
        <v>1</v>
      </c>
      <c r="W525" s="102">
        <f t="shared" si="176"/>
        <v>4</v>
      </c>
      <c r="X525" s="102">
        <f t="shared" si="177"/>
        <v>4</v>
      </c>
      <c r="Y525" s="102">
        <f t="shared" si="178"/>
        <v>2</v>
      </c>
      <c r="Z525" s="102">
        <f t="shared" si="179"/>
        <v>1</v>
      </c>
      <c r="AA525" s="100" t="b">
        <f t="shared" si="180"/>
        <v>1</v>
      </c>
      <c r="AB525" s="100">
        <f t="array" ref="AB525">IF($AA525,MEDIAN(IF(G1SelectionMask="x",IF(INDEX(RawDataRefData,$E525,0)&gt;0,INDEX(RawDataRefData,$E525,0)),"")),"")</f>
        <v>2</v>
      </c>
      <c r="AC525" s="100">
        <f t="array" ref="AC525">IF($AA525,QUARTILE(IF(G1SelectionMask="x",IF(INDEX(RawDataRefData,$E525,0)&gt;0,INDEX(RawDataRefData,$E525,0)),""),1),"")</f>
        <v>1</v>
      </c>
      <c r="AD525" s="100">
        <f t="array" ref="AD525">IF($AA525,QUARTILE(IF(G1SelectionMask="x",IF(INDEX(RawDataRefData,$E525,0)&gt;0,INDEX(RawDataRefData,$E525,0)),""),3),"")</f>
        <v>3</v>
      </c>
      <c r="AE525" s="100">
        <f t="array" ref="AE525">IF($AA525,MIN(IF(G1SelectionMask="x",IF(INDEX(RawDataRefData,$E525,0)&gt;0,INDEX(RawDataRefData,$E525,0)),"")),"")</f>
        <v>1</v>
      </c>
      <c r="AF525" s="100">
        <f t="array" ref="AF525">IF($AA525,MAX(IF(G1SelectionMask="x",IF(INDEX(RawDataRefData,$E525,0)&gt;0,INDEX(RawDataRefData,$E525,0)),"")),"")</f>
        <v>4</v>
      </c>
      <c r="AG525" s="100">
        <f t="shared" si="181"/>
        <v>2.0909090909090908</v>
      </c>
      <c r="AH525" s="100">
        <f t="array" ref="AH525">IF($AA525,STDEVA(IF(G1SelectionMask="x",IF(INDEX(RawDataRefData,$E525,0)&gt;0,INDEX(RawDataRefData,$E525,0)),"")),"")</f>
        <v>1.300349603340998</v>
      </c>
      <c r="AI525" s="101" t="b">
        <f t="shared" si="182"/>
        <v>1</v>
      </c>
      <c r="AJ525" s="101">
        <f t="array" ref="AJ525">IF($AI525,MEDIAN(IF(G2SelectionMask="x",IF(INDEX(RawDataRefData,$E525,0)&gt;0,INDEX(RawDataRefData,$E525,0)),"")),"")</f>
        <v>2</v>
      </c>
      <c r="AK525" s="101">
        <f t="array" ref="AK525">IF($AI525,QUARTILE(IF(G2SelectionMask="x",IF(INDEX(RawDataRefData,$E525,0)&gt;0,INDEX(RawDataRefData,$E525,0)),""),1),"")</f>
        <v>1</v>
      </c>
      <c r="AL525" s="101">
        <f t="array" ref="AL525">IF($AI525,QUARTILE(IF(G2SelectionMask="x",IF(INDEX(RawDataRefData,$E525,0)&gt;0,INDEX(RawDataRefData,$E525,0)),""),3),"")</f>
        <v>2</v>
      </c>
      <c r="AM525" s="101">
        <f t="array" ref="AM525">IF($AI525,MIN(IF(G2SelectionMask="x",IF(INDEX(RawDataRefData,$E525,0)&gt;0,INDEX(RawDataRefData,$E525,0)),"")),"")</f>
        <v>1</v>
      </c>
      <c r="AN525" s="101">
        <f t="array" ref="AN525">IF($AI525,MAX(IF(G2SelectionMask="x",IF(INDEX(RawDataRefData,$E525,0)&gt;0,INDEX(RawDataRefData,$E525,0)),"")),"")</f>
        <v>4</v>
      </c>
      <c r="AO525" s="101">
        <f t="shared" si="184"/>
        <v>1.9090909090909092</v>
      </c>
      <c r="AP525" s="101">
        <f t="array" ref="AP525">IF($AI525,STDEVA(IF(G2SelectionMask="x",IF(INDEX(RawDataRefData,$E525,0)&gt;0,INDEX(RawDataRefData,$E525,0)),"")),"")</f>
        <v>1.1361818036340356</v>
      </c>
      <c r="AQ525" s="100" t="b">
        <f t="shared" si="185"/>
        <v>0</v>
      </c>
      <c r="AR525" s="100" t="str">
        <f t="array" ref="AR525">IF($AQ525,MEDIAN(IF(G3SelectionMask="x",IF(INDEX(RawDataRefData,$E525,0)&gt;0,INDEX(RawDataRefData,$E525,0)),"")),"")</f>
        <v/>
      </c>
      <c r="AS525" s="100" t="str">
        <f t="array" ref="AS525">IF($AQ525,QUARTILE(IF(G3SelectionMask="x",IF(INDEX(RawDataRefData,$E525,0)&gt;0,INDEX(RawDataRefData,$E525,0)),""),1),"")</f>
        <v/>
      </c>
      <c r="AT525" s="100" t="str">
        <f t="array" ref="AT525">IF($AQ525,QUARTILE(IF(G3SelectionMask="x",IF(INDEX(RawDataRefData,$E525,0)&gt;0,INDEX(RawDataRefData,$E525,0)),""),3),"")</f>
        <v/>
      </c>
      <c r="AU525" s="100" t="str">
        <f t="array" ref="AU525">IF($AQ525,MIN(IF(G3SelectionMask="x",IF(INDEX(RawDataRefData,$E525,0)&gt;0,INDEX(RawDataRefData,$E525,0)),"")),"")</f>
        <v/>
      </c>
      <c r="AV525" s="100" t="str">
        <f t="array" ref="AV525">IF($AQ525,MAX(IF(G3SelectionMask="x",IF(INDEX(RawDataRefData,$E525,0)&gt;0,INDEX(RawDataRefData,$E525,0)),"")),"")</f>
        <v/>
      </c>
      <c r="AW525" s="100" t="str">
        <f t="shared" si="186"/>
        <v/>
      </c>
      <c r="AX525" s="100" t="str">
        <f t="array" ref="AX525">IF($AQ525,STDEVA(IF(G3SelectionMask="x",IF(INDEX(RawDataRefData,$E525,0)&gt;0,INDEX(RawDataRefData,$E525,0)),"")),"")</f>
        <v/>
      </c>
      <c r="AY525" s="101" t="b">
        <f t="shared" si="187"/>
        <v>0</v>
      </c>
      <c r="AZ525" s="101" t="str">
        <f t="array" ref="AZ525">IF($AY525,MEDIAN(IF(G4SelectionMask="x",IF(INDEX(RawDataRefData,$E525,0)&gt;0,INDEX(RawDataRefData,$E525,0)),"")),"")</f>
        <v/>
      </c>
      <c r="BA525" s="101" t="str">
        <f t="array" ref="BA525">IF($AY525,QUARTILE(IF(G4SelectionMask="x",IF(INDEX(RawDataRefData,$E525,0)&gt;0,INDEX(RawDataRefData,$E525,0)),""),1),"")</f>
        <v/>
      </c>
      <c r="BB525" s="101" t="str">
        <f t="array" ref="BB525">IF($AY525,QUARTILE(IF(G4SelectionMask="x",IF(INDEX(RawDataRefData,$E525,0)&gt;0,INDEX(RawDataRefData,$E525,0)),""),3),"")</f>
        <v/>
      </c>
      <c r="BC525" s="101" t="str">
        <f t="array" ref="BC525">IF($AY525,MIN(IF(G4SelectionMask="x",IF(INDEX(RawDataRefData,$E525,0)&gt;0,INDEX(RawDataRefData,$E525,0)),"")),"")</f>
        <v/>
      </c>
      <c r="BD525" s="101" t="str">
        <f t="array" ref="BD525">IF($AY525,MAX(IF(G4SelectionMask="x",IF(INDEX(RawDataRefData,$E525,0)&gt;0,INDEX(RawDataRefData,$E525,0)),"")),"")</f>
        <v/>
      </c>
      <c r="BE525" s="101" t="str">
        <f t="shared" si="188"/>
        <v/>
      </c>
      <c r="BF525" s="101" t="str">
        <f t="array" ref="BF525">IF($AY525,STDEVA(IF(G4SelectionMask="x",IF(INDEX(RawDataRefData,$E525,0)&gt;0,INDEX(RawDataRefData,$E525,0)),"")),"")</f>
        <v/>
      </c>
      <c r="BG525" s="100" t="b">
        <f t="shared" si="189"/>
        <v>0</v>
      </c>
      <c r="BH525" s="100" t="str">
        <f t="array" ref="BH525">IF($BG525,MEDIAN(IF(G5SelectionMask="x",IF(INDEX(RawDataRefData,$E525,0)&gt;0,INDEX(RawDataRefData,$E525,0)),"")),"")</f>
        <v/>
      </c>
      <c r="BI525" s="100" t="str">
        <f t="array" ref="BI525">IF($BG525,QUARTILE(IF(G5SelectionMask="x",IF(INDEX(RawDataRefData,$E525,0)&gt;0,INDEX(RawDataRefData,$E525,0)),""),1),"")</f>
        <v/>
      </c>
      <c r="BJ525" s="100" t="str">
        <f t="array" ref="BJ525">IF($BG525,QUARTILE(IF(G5SelectionMask="x",IF(INDEX(RawDataRefData,$E525,0)&gt;0,INDEX(RawDataRefData,$E525,0)),""),3),"")</f>
        <v/>
      </c>
      <c r="BK525" s="100" t="str">
        <f t="array" ref="BK525">IF($BG525,MIN(IF(G5SelectionMask="x",IF(INDEX(RawDataRefData,$E525,0)&gt;0,INDEX(RawDataRefData,$E525,0)),"")),"")</f>
        <v/>
      </c>
      <c r="BL525" s="100" t="str">
        <f t="array" ref="BL525">IF($BG525,MAX(IF(G5SelectionMask="x",IF(INDEX(RawDataRefData,$E525,0)&gt;0,INDEX(RawDataRefData,$E525,0)),"")),"")</f>
        <v/>
      </c>
      <c r="BM525" s="100" t="str">
        <f t="shared" si="190"/>
        <v/>
      </c>
      <c r="BN525" s="103" t="str">
        <f t="array" ref="BN525">IF($BG525,STDEVA(IF(G5SelectionMask="x",IF(INDEX(RawDataRefData,$E525,0)&gt;0,INDEX(RawDataRefData,$E525,0)),"")),"")</f>
        <v/>
      </c>
      <c r="BO525" s="104"/>
      <c r="BP525" s="105">
        <v>3</v>
      </c>
      <c r="BQ525" s="105">
        <v>1</v>
      </c>
      <c r="BR525" s="105">
        <v>2</v>
      </c>
      <c r="BS525" s="105">
        <v>2</v>
      </c>
      <c r="BT525" s="105">
        <v>4</v>
      </c>
      <c r="BU525" s="105">
        <v>1</v>
      </c>
      <c r="BV525" s="105">
        <v>1</v>
      </c>
      <c r="BW525" s="105">
        <v>1</v>
      </c>
      <c r="BX525" s="105">
        <v>4</v>
      </c>
      <c r="BY525" s="105">
        <v>4</v>
      </c>
      <c r="BZ525" s="105">
        <v>2</v>
      </c>
      <c r="CA525" s="105">
        <v>1</v>
      </c>
      <c r="CB525" s="105">
        <v>2</v>
      </c>
      <c r="CC525" s="105">
        <v>2</v>
      </c>
      <c r="CD525" s="105">
        <v>1</v>
      </c>
    </row>
    <row r="526" spans="1:82" x14ac:dyDescent="0.2">
      <c r="A526" s="33">
        <f t="shared" si="191"/>
        <v>0</v>
      </c>
      <c r="B526" s="209"/>
      <c r="C526" s="194"/>
      <c r="D526" s="203"/>
      <c r="E526" s="72">
        <f t="shared" si="183"/>
        <v>517</v>
      </c>
      <c r="F526" s="9" t="s">
        <v>2036</v>
      </c>
      <c r="G526" s="9" t="s">
        <v>2814</v>
      </c>
      <c r="H526" s="9" t="s">
        <v>66</v>
      </c>
      <c r="I526" s="9" t="s">
        <v>68</v>
      </c>
      <c r="J526" s="9" t="s">
        <v>1745</v>
      </c>
      <c r="K526" s="100">
        <f t="shared" si="168"/>
        <v>2</v>
      </c>
      <c r="L526" s="100"/>
      <c r="M526" s="100"/>
      <c r="N526" s="100"/>
      <c r="O526" s="100"/>
      <c r="P526" s="101">
        <f t="shared" si="169"/>
        <v>4</v>
      </c>
      <c r="Q526" s="102">
        <f t="shared" si="170"/>
        <v>4</v>
      </c>
      <c r="R526" s="102">
        <f t="shared" si="171"/>
        <v>2</v>
      </c>
      <c r="S526" s="102">
        <f t="shared" si="172"/>
        <v>2</v>
      </c>
      <c r="T526" s="102">
        <f t="shared" si="173"/>
        <v>4</v>
      </c>
      <c r="U526" s="102">
        <f t="shared" si="174"/>
        <v>3</v>
      </c>
      <c r="V526" s="102">
        <f t="shared" si="175"/>
        <v>2</v>
      </c>
      <c r="W526" s="102">
        <f t="shared" si="176"/>
        <v>4</v>
      </c>
      <c r="X526" s="102">
        <f t="shared" si="177"/>
        <v>4</v>
      </c>
      <c r="Y526" s="102">
        <f t="shared" si="178"/>
        <v>2</v>
      </c>
      <c r="Z526" s="102">
        <f t="shared" si="179"/>
        <v>2</v>
      </c>
      <c r="AA526" s="100" t="b">
        <f t="shared" si="180"/>
        <v>1</v>
      </c>
      <c r="AB526" s="100">
        <f t="array" ref="AB526">IF($AA526,MEDIAN(IF(G1SelectionMask="x",IF(INDEX(RawDataRefData,$E526,0)&gt;0,INDEX(RawDataRefData,$E526,0)),"")),"")</f>
        <v>3</v>
      </c>
      <c r="AC526" s="100">
        <f t="array" ref="AC526">IF($AA526,QUARTILE(IF(G1SelectionMask="x",IF(INDEX(RawDataRefData,$E526,0)&gt;0,INDEX(RawDataRefData,$E526,0)),""),1),"")</f>
        <v>2</v>
      </c>
      <c r="AD526" s="100">
        <f t="array" ref="AD526">IF($AA526,QUARTILE(IF(G1SelectionMask="x",IF(INDEX(RawDataRefData,$E526,0)&gt;0,INDEX(RawDataRefData,$E526,0)),""),3),"")</f>
        <v>4</v>
      </c>
      <c r="AE526" s="100">
        <f t="array" ref="AE526">IF($AA526,MIN(IF(G1SelectionMask="x",IF(INDEX(RawDataRefData,$E526,0)&gt;0,INDEX(RawDataRefData,$E526,0)),"")),"")</f>
        <v>2</v>
      </c>
      <c r="AF526" s="100">
        <f t="array" ref="AF526">IF($AA526,MAX(IF(G1SelectionMask="x",IF(INDEX(RawDataRefData,$E526,0)&gt;0,INDEX(RawDataRefData,$E526,0)),"")),"")</f>
        <v>4</v>
      </c>
      <c r="AG526" s="100">
        <f t="shared" si="181"/>
        <v>3</v>
      </c>
      <c r="AH526" s="100">
        <f t="array" ref="AH526">IF($AA526,STDEVA(IF(G1SelectionMask="x",IF(INDEX(RawDataRefData,$E526,0)&gt;0,INDEX(RawDataRefData,$E526,0)),"")),"")</f>
        <v>1</v>
      </c>
      <c r="AI526" s="101" t="b">
        <f t="shared" si="182"/>
        <v>1</v>
      </c>
      <c r="AJ526" s="101">
        <f t="array" ref="AJ526">IF($AI526,MEDIAN(IF(G2SelectionMask="x",IF(INDEX(RawDataRefData,$E526,0)&gt;0,INDEX(RawDataRefData,$E526,0)),"")),"")</f>
        <v>4</v>
      </c>
      <c r="AK526" s="101">
        <f t="array" ref="AK526">IF($AI526,QUARTILE(IF(G2SelectionMask="x",IF(INDEX(RawDataRefData,$E526,0)&gt;0,INDEX(RawDataRefData,$E526,0)),""),1),"")</f>
        <v>2</v>
      </c>
      <c r="AL526" s="101">
        <f t="array" ref="AL526">IF($AI526,QUARTILE(IF(G2SelectionMask="x",IF(INDEX(RawDataRefData,$E526,0)&gt;0,INDEX(RawDataRefData,$E526,0)),""),3),"")</f>
        <v>4</v>
      </c>
      <c r="AM526" s="101">
        <f t="array" ref="AM526">IF($AI526,MIN(IF(G2SelectionMask="x",IF(INDEX(RawDataRefData,$E526,0)&gt;0,INDEX(RawDataRefData,$E526,0)),"")),"")</f>
        <v>1</v>
      </c>
      <c r="AN526" s="101">
        <f t="array" ref="AN526">IF($AI526,MAX(IF(G2SelectionMask="x",IF(INDEX(RawDataRefData,$E526,0)&gt;0,INDEX(RawDataRefData,$E526,0)),"")),"")</f>
        <v>4</v>
      </c>
      <c r="AO526" s="101">
        <f t="shared" si="184"/>
        <v>3</v>
      </c>
      <c r="AP526" s="101">
        <f t="array" ref="AP526">IF($AI526,STDEVA(IF(G2SelectionMask="x",IF(INDEX(RawDataRefData,$E526,0)&gt;0,INDEX(RawDataRefData,$E526,0)),"")),"")</f>
        <v>1.1832159566199232</v>
      </c>
      <c r="AQ526" s="100" t="b">
        <f t="shared" si="185"/>
        <v>0</v>
      </c>
      <c r="AR526" s="100" t="str">
        <f t="array" ref="AR526">IF($AQ526,MEDIAN(IF(G3SelectionMask="x",IF(INDEX(RawDataRefData,$E526,0)&gt;0,INDEX(RawDataRefData,$E526,0)),"")),"")</f>
        <v/>
      </c>
      <c r="AS526" s="100" t="str">
        <f t="array" ref="AS526">IF($AQ526,QUARTILE(IF(G3SelectionMask="x",IF(INDEX(RawDataRefData,$E526,0)&gt;0,INDEX(RawDataRefData,$E526,0)),""),1),"")</f>
        <v/>
      </c>
      <c r="AT526" s="100" t="str">
        <f t="array" ref="AT526">IF($AQ526,QUARTILE(IF(G3SelectionMask="x",IF(INDEX(RawDataRefData,$E526,0)&gt;0,INDEX(RawDataRefData,$E526,0)),""),3),"")</f>
        <v/>
      </c>
      <c r="AU526" s="100" t="str">
        <f t="array" ref="AU526">IF($AQ526,MIN(IF(G3SelectionMask="x",IF(INDEX(RawDataRefData,$E526,0)&gt;0,INDEX(RawDataRefData,$E526,0)),"")),"")</f>
        <v/>
      </c>
      <c r="AV526" s="100" t="str">
        <f t="array" ref="AV526">IF($AQ526,MAX(IF(G3SelectionMask="x",IF(INDEX(RawDataRefData,$E526,0)&gt;0,INDEX(RawDataRefData,$E526,0)),"")),"")</f>
        <v/>
      </c>
      <c r="AW526" s="100" t="str">
        <f t="shared" si="186"/>
        <v/>
      </c>
      <c r="AX526" s="100" t="str">
        <f t="array" ref="AX526">IF($AQ526,STDEVA(IF(G3SelectionMask="x",IF(INDEX(RawDataRefData,$E526,0)&gt;0,INDEX(RawDataRefData,$E526,0)),"")),"")</f>
        <v/>
      </c>
      <c r="AY526" s="101" t="b">
        <f t="shared" si="187"/>
        <v>0</v>
      </c>
      <c r="AZ526" s="101" t="str">
        <f t="array" ref="AZ526">IF($AY526,MEDIAN(IF(G4SelectionMask="x",IF(INDEX(RawDataRefData,$E526,0)&gt;0,INDEX(RawDataRefData,$E526,0)),"")),"")</f>
        <v/>
      </c>
      <c r="BA526" s="101" t="str">
        <f t="array" ref="BA526">IF($AY526,QUARTILE(IF(G4SelectionMask="x",IF(INDEX(RawDataRefData,$E526,0)&gt;0,INDEX(RawDataRefData,$E526,0)),""),1),"")</f>
        <v/>
      </c>
      <c r="BB526" s="101" t="str">
        <f t="array" ref="BB526">IF($AY526,QUARTILE(IF(G4SelectionMask="x",IF(INDEX(RawDataRefData,$E526,0)&gt;0,INDEX(RawDataRefData,$E526,0)),""),3),"")</f>
        <v/>
      </c>
      <c r="BC526" s="101" t="str">
        <f t="array" ref="BC526">IF($AY526,MIN(IF(G4SelectionMask="x",IF(INDEX(RawDataRefData,$E526,0)&gt;0,INDEX(RawDataRefData,$E526,0)),"")),"")</f>
        <v/>
      </c>
      <c r="BD526" s="101" t="str">
        <f t="array" ref="BD526">IF($AY526,MAX(IF(G4SelectionMask="x",IF(INDEX(RawDataRefData,$E526,0)&gt;0,INDEX(RawDataRefData,$E526,0)),"")),"")</f>
        <v/>
      </c>
      <c r="BE526" s="101" t="str">
        <f t="shared" si="188"/>
        <v/>
      </c>
      <c r="BF526" s="101" t="str">
        <f t="array" ref="BF526">IF($AY526,STDEVA(IF(G4SelectionMask="x",IF(INDEX(RawDataRefData,$E526,0)&gt;0,INDEX(RawDataRefData,$E526,0)),"")),"")</f>
        <v/>
      </c>
      <c r="BG526" s="100" t="b">
        <f t="shared" si="189"/>
        <v>0</v>
      </c>
      <c r="BH526" s="100" t="str">
        <f t="array" ref="BH526">IF($BG526,MEDIAN(IF(G5SelectionMask="x",IF(INDEX(RawDataRefData,$E526,0)&gt;0,INDEX(RawDataRefData,$E526,0)),"")),"")</f>
        <v/>
      </c>
      <c r="BI526" s="100" t="str">
        <f t="array" ref="BI526">IF($BG526,QUARTILE(IF(G5SelectionMask="x",IF(INDEX(RawDataRefData,$E526,0)&gt;0,INDEX(RawDataRefData,$E526,0)),""),1),"")</f>
        <v/>
      </c>
      <c r="BJ526" s="100" t="str">
        <f t="array" ref="BJ526">IF($BG526,QUARTILE(IF(G5SelectionMask="x",IF(INDEX(RawDataRefData,$E526,0)&gt;0,INDEX(RawDataRefData,$E526,0)),""),3),"")</f>
        <v/>
      </c>
      <c r="BK526" s="100" t="str">
        <f t="array" ref="BK526">IF($BG526,MIN(IF(G5SelectionMask="x",IF(INDEX(RawDataRefData,$E526,0)&gt;0,INDEX(RawDataRefData,$E526,0)),"")),"")</f>
        <v/>
      </c>
      <c r="BL526" s="100" t="str">
        <f t="array" ref="BL526">IF($BG526,MAX(IF(G5SelectionMask="x",IF(INDEX(RawDataRefData,$E526,0)&gt;0,INDEX(RawDataRefData,$E526,0)),"")),"")</f>
        <v/>
      </c>
      <c r="BM526" s="100" t="str">
        <f t="shared" si="190"/>
        <v/>
      </c>
      <c r="BN526" s="103" t="str">
        <f t="array" ref="BN526">IF($BG526,STDEVA(IF(G5SelectionMask="x",IF(INDEX(RawDataRefData,$E526,0)&gt;0,INDEX(RawDataRefData,$E526,0)),"")),"")</f>
        <v/>
      </c>
      <c r="BO526" s="104"/>
      <c r="BP526" s="105">
        <v>2</v>
      </c>
      <c r="BQ526" s="105">
        <v>4</v>
      </c>
      <c r="BR526" s="105">
        <v>4</v>
      </c>
      <c r="BS526" s="105">
        <v>2</v>
      </c>
      <c r="BT526" s="105">
        <v>2</v>
      </c>
      <c r="BU526" s="105">
        <v>4</v>
      </c>
      <c r="BV526" s="105">
        <v>3</v>
      </c>
      <c r="BW526" s="105">
        <v>2</v>
      </c>
      <c r="BX526" s="105">
        <v>4</v>
      </c>
      <c r="BY526" s="105">
        <v>4</v>
      </c>
      <c r="BZ526" s="105">
        <v>2</v>
      </c>
      <c r="CA526" s="105">
        <v>2</v>
      </c>
      <c r="CB526" s="105">
        <v>1</v>
      </c>
      <c r="CC526" s="105">
        <v>4</v>
      </c>
      <c r="CD526" s="105">
        <v>4</v>
      </c>
    </row>
    <row r="527" spans="1:82" x14ac:dyDescent="0.2">
      <c r="A527" s="33">
        <f t="shared" si="191"/>
        <v>0</v>
      </c>
      <c r="B527" s="209"/>
      <c r="C527" s="194"/>
      <c r="D527" s="203"/>
      <c r="E527" s="72">
        <f t="shared" si="183"/>
        <v>518</v>
      </c>
      <c r="F527" s="9" t="s">
        <v>2037</v>
      </c>
      <c r="G527" s="9" t="s">
        <v>2828</v>
      </c>
      <c r="H527" s="9" t="s">
        <v>66</v>
      </c>
      <c r="I527" s="9" t="s">
        <v>68</v>
      </c>
      <c r="J527" s="9" t="s">
        <v>1819</v>
      </c>
      <c r="K527" s="100">
        <f t="shared" ref="K527:K590" si="192">IF(COUNT($BP527)=0,"",$BP527)</f>
        <v>4</v>
      </c>
      <c r="L527" s="100"/>
      <c r="M527" s="100"/>
      <c r="N527" s="100"/>
      <c r="O527" s="100"/>
      <c r="P527" s="101">
        <f t="shared" ref="P527:P590" si="193">IF(COUNT($BQ527)=0,"",$BQ527)</f>
        <v>2</v>
      </c>
      <c r="Q527" s="102">
        <f t="shared" ref="Q527:Q590" si="194">IF(COUNT($BR527)=0,"",$BR527)</f>
        <v>1</v>
      </c>
      <c r="R527" s="102">
        <f t="shared" ref="R527:R590" si="195">IF(COUNT($BS527)=0,"",$BS527)</f>
        <v>3</v>
      </c>
      <c r="S527" s="102">
        <f t="shared" ref="S527:S590" si="196">IF(COUNT($BT527)=0,"",$BT527)</f>
        <v>4</v>
      </c>
      <c r="T527" s="102">
        <f t="shared" ref="T527:T590" si="197">IF(COUNT($BU527)=0,"",$BU527)</f>
        <v>4</v>
      </c>
      <c r="U527" s="102">
        <f t="shared" ref="U527:U590" si="198">IF(COUNT($BV527)=0,"",$BV527)</f>
        <v>3</v>
      </c>
      <c r="V527" s="102">
        <f t="shared" ref="V527:V590" si="199">IF(COUNT($BW527)=0,"",$BW527)</f>
        <v>1</v>
      </c>
      <c r="W527" s="102">
        <f t="shared" ref="W527:W590" si="200">IF(COUNT($BX527)=0,"",$BX527)</f>
        <v>4</v>
      </c>
      <c r="X527" s="102">
        <f t="shared" ref="X527:X590" si="201">IF(COUNT($BY527)=0,"",$BY527)</f>
        <v>3</v>
      </c>
      <c r="Y527" s="102">
        <f t="shared" ref="Y527:Y590" si="202">IF(COUNT($BZ527)=0,"",$BZ527)</f>
        <v>3</v>
      </c>
      <c r="Z527" s="102">
        <f t="shared" ref="Z527:Z590" si="203">IF(COUNT($CA527)=0,"",$CA527)</f>
        <v>1</v>
      </c>
      <c r="AA527" s="100" t="b">
        <f t="shared" ref="AA527:AA590" si="204">COUNTIFS(G1SelectionMask,"x",INDEX(RawDataRefData,$E527,0),"&gt;0")&gt;=RuleofN</f>
        <v>1</v>
      </c>
      <c r="AB527" s="100">
        <f t="array" ref="AB527">IF($AA527,MEDIAN(IF(G1SelectionMask="x",IF(INDEX(RawDataRefData,$E527,0)&gt;0,INDEX(RawDataRefData,$E527,0)),"")),"")</f>
        <v>3</v>
      </c>
      <c r="AC527" s="100">
        <f t="array" ref="AC527">IF($AA527,QUARTILE(IF(G1SelectionMask="x",IF(INDEX(RawDataRefData,$E527,0)&gt;0,INDEX(RawDataRefData,$E527,0)),""),1),"")</f>
        <v>1.5</v>
      </c>
      <c r="AD527" s="100">
        <f t="array" ref="AD527">IF($AA527,QUARTILE(IF(G1SelectionMask="x",IF(INDEX(RawDataRefData,$E527,0)&gt;0,INDEX(RawDataRefData,$E527,0)),""),3),"")</f>
        <v>3.5</v>
      </c>
      <c r="AE527" s="100">
        <f t="array" ref="AE527">IF($AA527,MIN(IF(G1SelectionMask="x",IF(INDEX(RawDataRefData,$E527,0)&gt;0,INDEX(RawDataRefData,$E527,0)),"")),"")</f>
        <v>1</v>
      </c>
      <c r="AF527" s="100">
        <f t="array" ref="AF527">IF($AA527,MAX(IF(G1SelectionMask="x",IF(INDEX(RawDataRefData,$E527,0)&gt;0,INDEX(RawDataRefData,$E527,0)),"")),"")</f>
        <v>4</v>
      </c>
      <c r="AG527" s="100">
        <f t="shared" ref="AG527:AG590" si="205">IF($AA527,AVERAGEIF(G1SelectionMask,"x",INDEX(RawDataRefData,$E527,0)),"")</f>
        <v>2.6363636363636362</v>
      </c>
      <c r="AH527" s="100">
        <f t="array" ref="AH527">IF($AA527,STDEVA(IF(G1SelectionMask="x",IF(INDEX(RawDataRefData,$E527,0)&gt;0,INDEX(RawDataRefData,$E527,0)),"")),"")</f>
        <v>1.2060453783110545</v>
      </c>
      <c r="AI527" s="101" t="b">
        <f t="shared" ref="AI527:AI590" si="206">COUNTIFS(G2SelectionMask,"x",INDEX(RawDataRefData,$E527,0),"&gt;0")&gt;=RuleofN</f>
        <v>1</v>
      </c>
      <c r="AJ527" s="101">
        <f t="array" ref="AJ527">IF($AI527,MEDIAN(IF(G2SelectionMask="x",IF(INDEX(RawDataRefData,$E527,0)&gt;0,INDEX(RawDataRefData,$E527,0)),"")),"")</f>
        <v>2</v>
      </c>
      <c r="AK527" s="101">
        <f t="array" ref="AK527">IF($AI527,QUARTILE(IF(G2SelectionMask="x",IF(INDEX(RawDataRefData,$E527,0)&gt;0,INDEX(RawDataRefData,$E527,0)),""),1),"")</f>
        <v>1</v>
      </c>
      <c r="AL527" s="101">
        <f t="array" ref="AL527">IF($AI527,QUARTILE(IF(G2SelectionMask="x",IF(INDEX(RawDataRefData,$E527,0)&gt;0,INDEX(RawDataRefData,$E527,0)),""),3),"")</f>
        <v>3.5</v>
      </c>
      <c r="AM527" s="101">
        <f t="array" ref="AM527">IF($AI527,MIN(IF(G2SelectionMask="x",IF(INDEX(RawDataRefData,$E527,0)&gt;0,INDEX(RawDataRefData,$E527,0)),"")),"")</f>
        <v>1</v>
      </c>
      <c r="AN527" s="101">
        <f t="array" ref="AN527">IF($AI527,MAX(IF(G2SelectionMask="x",IF(INDEX(RawDataRefData,$E527,0)&gt;0,INDEX(RawDataRefData,$E527,0)),"")),"")</f>
        <v>4</v>
      </c>
      <c r="AO527" s="101">
        <f t="shared" si="184"/>
        <v>2.3636363636363638</v>
      </c>
      <c r="AP527" s="101">
        <f t="array" ref="AP527">IF($AI527,STDEVA(IF(G2SelectionMask="x",IF(INDEX(RawDataRefData,$E527,0)&gt;0,INDEX(RawDataRefData,$E527,0)),"")),"")</f>
        <v>1.2862913567871996</v>
      </c>
      <c r="AQ527" s="100" t="b">
        <f t="shared" si="185"/>
        <v>0</v>
      </c>
      <c r="AR527" s="100" t="str">
        <f t="array" ref="AR527">IF($AQ527,MEDIAN(IF(G3SelectionMask="x",IF(INDEX(RawDataRefData,$E527,0)&gt;0,INDEX(RawDataRefData,$E527,0)),"")),"")</f>
        <v/>
      </c>
      <c r="AS527" s="100" t="str">
        <f t="array" ref="AS527">IF($AQ527,QUARTILE(IF(G3SelectionMask="x",IF(INDEX(RawDataRefData,$E527,0)&gt;0,INDEX(RawDataRefData,$E527,0)),""),1),"")</f>
        <v/>
      </c>
      <c r="AT527" s="100" t="str">
        <f t="array" ref="AT527">IF($AQ527,QUARTILE(IF(G3SelectionMask="x",IF(INDEX(RawDataRefData,$E527,0)&gt;0,INDEX(RawDataRefData,$E527,0)),""),3),"")</f>
        <v/>
      </c>
      <c r="AU527" s="100" t="str">
        <f t="array" ref="AU527">IF($AQ527,MIN(IF(G3SelectionMask="x",IF(INDEX(RawDataRefData,$E527,0)&gt;0,INDEX(RawDataRefData,$E527,0)),"")),"")</f>
        <v/>
      </c>
      <c r="AV527" s="100" t="str">
        <f t="array" ref="AV527">IF($AQ527,MAX(IF(G3SelectionMask="x",IF(INDEX(RawDataRefData,$E527,0)&gt;0,INDEX(RawDataRefData,$E527,0)),"")),"")</f>
        <v/>
      </c>
      <c r="AW527" s="100" t="str">
        <f t="shared" si="186"/>
        <v/>
      </c>
      <c r="AX527" s="100" t="str">
        <f t="array" ref="AX527">IF($AQ527,STDEVA(IF(G3SelectionMask="x",IF(INDEX(RawDataRefData,$E527,0)&gt;0,INDEX(RawDataRefData,$E527,0)),"")),"")</f>
        <v/>
      </c>
      <c r="AY527" s="101" t="b">
        <f t="shared" si="187"/>
        <v>0</v>
      </c>
      <c r="AZ527" s="101" t="str">
        <f t="array" ref="AZ527">IF($AY527,MEDIAN(IF(G4SelectionMask="x",IF(INDEX(RawDataRefData,$E527,0)&gt;0,INDEX(RawDataRefData,$E527,0)),"")),"")</f>
        <v/>
      </c>
      <c r="BA527" s="101" t="str">
        <f t="array" ref="BA527">IF($AY527,QUARTILE(IF(G4SelectionMask="x",IF(INDEX(RawDataRefData,$E527,0)&gt;0,INDEX(RawDataRefData,$E527,0)),""),1),"")</f>
        <v/>
      </c>
      <c r="BB527" s="101" t="str">
        <f t="array" ref="BB527">IF($AY527,QUARTILE(IF(G4SelectionMask="x",IF(INDEX(RawDataRefData,$E527,0)&gt;0,INDEX(RawDataRefData,$E527,0)),""),3),"")</f>
        <v/>
      </c>
      <c r="BC527" s="101" t="str">
        <f t="array" ref="BC527">IF($AY527,MIN(IF(G4SelectionMask="x",IF(INDEX(RawDataRefData,$E527,0)&gt;0,INDEX(RawDataRefData,$E527,0)),"")),"")</f>
        <v/>
      </c>
      <c r="BD527" s="101" t="str">
        <f t="array" ref="BD527">IF($AY527,MAX(IF(G4SelectionMask="x",IF(INDEX(RawDataRefData,$E527,0)&gt;0,INDEX(RawDataRefData,$E527,0)),"")),"")</f>
        <v/>
      </c>
      <c r="BE527" s="101" t="str">
        <f t="shared" si="188"/>
        <v/>
      </c>
      <c r="BF527" s="101" t="str">
        <f t="array" ref="BF527">IF($AY527,STDEVA(IF(G4SelectionMask="x",IF(INDEX(RawDataRefData,$E527,0)&gt;0,INDEX(RawDataRefData,$E527,0)),"")),"")</f>
        <v/>
      </c>
      <c r="BG527" s="100" t="b">
        <f t="shared" si="189"/>
        <v>0</v>
      </c>
      <c r="BH527" s="100" t="str">
        <f t="array" ref="BH527">IF($BG527,MEDIAN(IF(G5SelectionMask="x",IF(INDEX(RawDataRefData,$E527,0)&gt;0,INDEX(RawDataRefData,$E527,0)),"")),"")</f>
        <v/>
      </c>
      <c r="BI527" s="100" t="str">
        <f t="array" ref="BI527">IF($BG527,QUARTILE(IF(G5SelectionMask="x",IF(INDEX(RawDataRefData,$E527,0)&gt;0,INDEX(RawDataRefData,$E527,0)),""),1),"")</f>
        <v/>
      </c>
      <c r="BJ527" s="100" t="str">
        <f t="array" ref="BJ527">IF($BG527,QUARTILE(IF(G5SelectionMask="x",IF(INDEX(RawDataRefData,$E527,0)&gt;0,INDEX(RawDataRefData,$E527,0)),""),3),"")</f>
        <v/>
      </c>
      <c r="BK527" s="100" t="str">
        <f t="array" ref="BK527">IF($BG527,MIN(IF(G5SelectionMask="x",IF(INDEX(RawDataRefData,$E527,0)&gt;0,INDEX(RawDataRefData,$E527,0)),"")),"")</f>
        <v/>
      </c>
      <c r="BL527" s="100" t="str">
        <f t="array" ref="BL527">IF($BG527,MAX(IF(G5SelectionMask="x",IF(INDEX(RawDataRefData,$E527,0)&gt;0,INDEX(RawDataRefData,$E527,0)),"")),"")</f>
        <v/>
      </c>
      <c r="BM527" s="100" t="str">
        <f t="shared" si="190"/>
        <v/>
      </c>
      <c r="BN527" s="103" t="str">
        <f t="array" ref="BN527">IF($BG527,STDEVA(IF(G5SelectionMask="x",IF(INDEX(RawDataRefData,$E527,0)&gt;0,INDEX(RawDataRefData,$E527,0)),"")),"")</f>
        <v/>
      </c>
      <c r="BO527" s="104"/>
      <c r="BP527" s="105">
        <v>4</v>
      </c>
      <c r="BQ527" s="105">
        <v>2</v>
      </c>
      <c r="BR527" s="105">
        <v>1</v>
      </c>
      <c r="BS527" s="105">
        <v>3</v>
      </c>
      <c r="BT527" s="105">
        <v>4</v>
      </c>
      <c r="BU527" s="105">
        <v>4</v>
      </c>
      <c r="BV527" s="105">
        <v>3</v>
      </c>
      <c r="BW527" s="105">
        <v>1</v>
      </c>
      <c r="BX527" s="105">
        <v>4</v>
      </c>
      <c r="BY527" s="105">
        <v>3</v>
      </c>
      <c r="BZ527" s="105">
        <v>3</v>
      </c>
      <c r="CA527" s="105">
        <v>1</v>
      </c>
      <c r="CB527" s="105">
        <v>2</v>
      </c>
      <c r="CC527" s="105">
        <v>1</v>
      </c>
      <c r="CD527" s="105">
        <v>3</v>
      </c>
    </row>
    <row r="528" spans="1:82" x14ac:dyDescent="0.2">
      <c r="A528" s="33">
        <f t="shared" si="191"/>
        <v>0</v>
      </c>
      <c r="B528" s="209"/>
      <c r="C528" s="194"/>
      <c r="D528" s="203"/>
      <c r="E528" s="72">
        <f t="shared" ref="E528:E591" si="207">ROW()-RawDataFieldKeyBaseRow</f>
        <v>519</v>
      </c>
      <c r="F528" s="9" t="s">
        <v>2038</v>
      </c>
      <c r="G528" s="9" t="s">
        <v>2827</v>
      </c>
      <c r="H528" s="9" t="s">
        <v>66</v>
      </c>
      <c r="I528" s="9" t="s">
        <v>68</v>
      </c>
      <c r="J528" s="9" t="s">
        <v>1819</v>
      </c>
      <c r="K528" s="100">
        <f t="shared" si="192"/>
        <v>1</v>
      </c>
      <c r="L528" s="100"/>
      <c r="M528" s="100"/>
      <c r="N528" s="100"/>
      <c r="O528" s="100"/>
      <c r="P528" s="101">
        <f t="shared" si="193"/>
        <v>2</v>
      </c>
      <c r="Q528" s="102">
        <f t="shared" si="194"/>
        <v>4</v>
      </c>
      <c r="R528" s="102">
        <f t="shared" si="195"/>
        <v>4</v>
      </c>
      <c r="S528" s="102">
        <f t="shared" si="196"/>
        <v>4</v>
      </c>
      <c r="T528" s="102">
        <f t="shared" si="197"/>
        <v>3</v>
      </c>
      <c r="U528" s="102">
        <f t="shared" si="198"/>
        <v>4</v>
      </c>
      <c r="V528" s="102">
        <f t="shared" si="199"/>
        <v>1</v>
      </c>
      <c r="W528" s="102">
        <f t="shared" si="200"/>
        <v>2</v>
      </c>
      <c r="X528" s="102">
        <f t="shared" si="201"/>
        <v>3</v>
      </c>
      <c r="Y528" s="102">
        <f t="shared" si="202"/>
        <v>4</v>
      </c>
      <c r="Z528" s="102">
        <f t="shared" si="203"/>
        <v>3</v>
      </c>
      <c r="AA528" s="100" t="b">
        <f t="shared" si="204"/>
        <v>1</v>
      </c>
      <c r="AB528" s="100">
        <f t="array" ref="AB528">IF($AA528,MEDIAN(IF(G1SelectionMask="x",IF(INDEX(RawDataRefData,$E528,0)&gt;0,INDEX(RawDataRefData,$E528,0)),"")),"")</f>
        <v>3</v>
      </c>
      <c r="AC528" s="100">
        <f t="array" ref="AC528">IF($AA528,QUARTILE(IF(G1SelectionMask="x",IF(INDEX(RawDataRefData,$E528,0)&gt;0,INDEX(RawDataRefData,$E528,0)),""),1),"")</f>
        <v>2.5</v>
      </c>
      <c r="AD528" s="100">
        <f t="array" ref="AD528">IF($AA528,QUARTILE(IF(G1SelectionMask="x",IF(INDEX(RawDataRefData,$E528,0)&gt;0,INDEX(RawDataRefData,$E528,0)),""),3),"")</f>
        <v>4</v>
      </c>
      <c r="AE528" s="100">
        <f t="array" ref="AE528">IF($AA528,MIN(IF(G1SelectionMask="x",IF(INDEX(RawDataRefData,$E528,0)&gt;0,INDEX(RawDataRefData,$E528,0)),"")),"")</f>
        <v>1</v>
      </c>
      <c r="AF528" s="100">
        <f t="array" ref="AF528">IF($AA528,MAX(IF(G1SelectionMask="x",IF(INDEX(RawDataRefData,$E528,0)&gt;0,INDEX(RawDataRefData,$E528,0)),"")),"")</f>
        <v>4</v>
      </c>
      <c r="AG528" s="100">
        <f t="shared" si="205"/>
        <v>3.0909090909090908</v>
      </c>
      <c r="AH528" s="100">
        <f t="array" ref="AH528">IF($AA528,STDEVA(IF(G1SelectionMask="x",IF(INDEX(RawDataRefData,$E528,0)&gt;0,INDEX(RawDataRefData,$E528,0)),"")),"")</f>
        <v>1.0444659357341868</v>
      </c>
      <c r="AI528" s="101" t="b">
        <f t="shared" si="206"/>
        <v>1</v>
      </c>
      <c r="AJ528" s="101">
        <f t="array" ref="AJ528">IF($AI528,MEDIAN(IF(G2SelectionMask="x",IF(INDEX(RawDataRefData,$E528,0)&gt;0,INDEX(RawDataRefData,$E528,0)),"")),"")</f>
        <v>3</v>
      </c>
      <c r="AK528" s="101">
        <f t="array" ref="AK528">IF($AI528,QUARTILE(IF(G2SelectionMask="x",IF(INDEX(RawDataRefData,$E528,0)&gt;0,INDEX(RawDataRefData,$E528,0)),""),1),"")</f>
        <v>2</v>
      </c>
      <c r="AL528" s="101">
        <f t="array" ref="AL528">IF($AI528,QUARTILE(IF(G2SelectionMask="x",IF(INDEX(RawDataRefData,$E528,0)&gt;0,INDEX(RawDataRefData,$E528,0)),""),3),"")</f>
        <v>3.5</v>
      </c>
      <c r="AM528" s="101">
        <f t="array" ref="AM528">IF($AI528,MIN(IF(G2SelectionMask="x",IF(INDEX(RawDataRefData,$E528,0)&gt;0,INDEX(RawDataRefData,$E528,0)),"")),"")</f>
        <v>1</v>
      </c>
      <c r="AN528" s="101">
        <f t="array" ref="AN528">IF($AI528,MAX(IF(G2SelectionMask="x",IF(INDEX(RawDataRefData,$E528,0)&gt;0,INDEX(RawDataRefData,$E528,0)),"")),"")</f>
        <v>4</v>
      </c>
      <c r="AO528" s="101">
        <f t="shared" ref="AO528:AO591" si="208">IF($AI528,AVERAGEIF(G2SelectionMask,"x",INDEX(RawDataRefData,$E528,0)),"")</f>
        <v>2.6363636363636362</v>
      </c>
      <c r="AP528" s="101">
        <f t="array" ref="AP528">IF($AI528,STDEVA(IF(G2SelectionMask="x",IF(INDEX(RawDataRefData,$E528,0)&gt;0,INDEX(RawDataRefData,$E528,0)),"")),"")</f>
        <v>1.1200649331826502</v>
      </c>
      <c r="AQ528" s="100" t="b">
        <f t="shared" ref="AQ528:AQ591" si="209">COUNTIFS(G3SelectionMask,"x",INDEX(RawDataRefData,$E528,0),"&gt;0")&gt;=RuleofN</f>
        <v>0</v>
      </c>
      <c r="AR528" s="100" t="str">
        <f t="array" ref="AR528">IF($AQ528,MEDIAN(IF(G3SelectionMask="x",IF(INDEX(RawDataRefData,$E528,0)&gt;0,INDEX(RawDataRefData,$E528,0)),"")),"")</f>
        <v/>
      </c>
      <c r="AS528" s="100" t="str">
        <f t="array" ref="AS528">IF($AQ528,QUARTILE(IF(G3SelectionMask="x",IF(INDEX(RawDataRefData,$E528,0)&gt;0,INDEX(RawDataRefData,$E528,0)),""),1),"")</f>
        <v/>
      </c>
      <c r="AT528" s="100" t="str">
        <f t="array" ref="AT528">IF($AQ528,QUARTILE(IF(G3SelectionMask="x",IF(INDEX(RawDataRefData,$E528,0)&gt;0,INDEX(RawDataRefData,$E528,0)),""),3),"")</f>
        <v/>
      </c>
      <c r="AU528" s="100" t="str">
        <f t="array" ref="AU528">IF($AQ528,MIN(IF(G3SelectionMask="x",IF(INDEX(RawDataRefData,$E528,0)&gt;0,INDEX(RawDataRefData,$E528,0)),"")),"")</f>
        <v/>
      </c>
      <c r="AV528" s="100" t="str">
        <f t="array" ref="AV528">IF($AQ528,MAX(IF(G3SelectionMask="x",IF(INDEX(RawDataRefData,$E528,0)&gt;0,INDEX(RawDataRefData,$E528,0)),"")),"")</f>
        <v/>
      </c>
      <c r="AW528" s="100" t="str">
        <f t="shared" ref="AW528:AW591" si="210">IF($AQ528,AVERAGEIF(G3SelectionMask,"x",INDEX(RawDataRefData,$E528,0)),"")</f>
        <v/>
      </c>
      <c r="AX528" s="100" t="str">
        <f t="array" ref="AX528">IF($AQ528,STDEVA(IF(G3SelectionMask="x",IF(INDEX(RawDataRefData,$E528,0)&gt;0,INDEX(RawDataRefData,$E528,0)),"")),"")</f>
        <v/>
      </c>
      <c r="AY528" s="101" t="b">
        <f t="shared" ref="AY528:AY591" si="211">COUNTIFS(G4SelectionMask,"x",INDEX(RawDataRefData,$E528,0),"&gt;0")&gt;=RuleofN</f>
        <v>0</v>
      </c>
      <c r="AZ528" s="101" t="str">
        <f t="array" ref="AZ528">IF($AY528,MEDIAN(IF(G4SelectionMask="x",IF(INDEX(RawDataRefData,$E528,0)&gt;0,INDEX(RawDataRefData,$E528,0)),"")),"")</f>
        <v/>
      </c>
      <c r="BA528" s="101" t="str">
        <f t="array" ref="BA528">IF($AY528,QUARTILE(IF(G4SelectionMask="x",IF(INDEX(RawDataRefData,$E528,0)&gt;0,INDEX(RawDataRefData,$E528,0)),""),1),"")</f>
        <v/>
      </c>
      <c r="BB528" s="101" t="str">
        <f t="array" ref="BB528">IF($AY528,QUARTILE(IF(G4SelectionMask="x",IF(INDEX(RawDataRefData,$E528,0)&gt;0,INDEX(RawDataRefData,$E528,0)),""),3),"")</f>
        <v/>
      </c>
      <c r="BC528" s="101" t="str">
        <f t="array" ref="BC528">IF($AY528,MIN(IF(G4SelectionMask="x",IF(INDEX(RawDataRefData,$E528,0)&gt;0,INDEX(RawDataRefData,$E528,0)),"")),"")</f>
        <v/>
      </c>
      <c r="BD528" s="101" t="str">
        <f t="array" ref="BD528">IF($AY528,MAX(IF(G4SelectionMask="x",IF(INDEX(RawDataRefData,$E528,0)&gt;0,INDEX(RawDataRefData,$E528,0)),"")),"")</f>
        <v/>
      </c>
      <c r="BE528" s="101" t="str">
        <f t="shared" ref="BE528:BE591" si="212">IF($AY528,AVERAGEIF(G4SelectionMask,"x",INDEX(RawDataRefData,$E528,0)),"")</f>
        <v/>
      </c>
      <c r="BF528" s="101" t="str">
        <f t="array" ref="BF528">IF($AY528,STDEVA(IF(G4SelectionMask="x",IF(INDEX(RawDataRefData,$E528,0)&gt;0,INDEX(RawDataRefData,$E528,0)),"")),"")</f>
        <v/>
      </c>
      <c r="BG528" s="100" t="b">
        <f t="shared" ref="BG528:BG591" si="213">COUNTIFS(G5SelectionMask,"x",INDEX(RawDataRefData,$E528,0),"&gt;0")&gt;=RuleofN</f>
        <v>0</v>
      </c>
      <c r="BH528" s="100" t="str">
        <f t="array" ref="BH528">IF($BG528,MEDIAN(IF(G5SelectionMask="x",IF(INDEX(RawDataRefData,$E528,0)&gt;0,INDEX(RawDataRefData,$E528,0)),"")),"")</f>
        <v/>
      </c>
      <c r="BI528" s="100" t="str">
        <f t="array" ref="BI528">IF($BG528,QUARTILE(IF(G5SelectionMask="x",IF(INDEX(RawDataRefData,$E528,0)&gt;0,INDEX(RawDataRefData,$E528,0)),""),1),"")</f>
        <v/>
      </c>
      <c r="BJ528" s="100" t="str">
        <f t="array" ref="BJ528">IF($BG528,QUARTILE(IF(G5SelectionMask="x",IF(INDEX(RawDataRefData,$E528,0)&gt;0,INDEX(RawDataRefData,$E528,0)),""),3),"")</f>
        <v/>
      </c>
      <c r="BK528" s="100" t="str">
        <f t="array" ref="BK528">IF($BG528,MIN(IF(G5SelectionMask="x",IF(INDEX(RawDataRefData,$E528,0)&gt;0,INDEX(RawDataRefData,$E528,0)),"")),"")</f>
        <v/>
      </c>
      <c r="BL528" s="100" t="str">
        <f t="array" ref="BL528">IF($BG528,MAX(IF(G5SelectionMask="x",IF(INDEX(RawDataRefData,$E528,0)&gt;0,INDEX(RawDataRefData,$E528,0)),"")),"")</f>
        <v/>
      </c>
      <c r="BM528" s="100" t="str">
        <f t="shared" ref="BM528:BM591" si="214">IF($BG528,AVERAGEIF(G5SelectionMask,"x",INDEX(RawDataRefData,$E528,0)),"")</f>
        <v/>
      </c>
      <c r="BN528" s="103" t="str">
        <f t="array" ref="BN528">IF($BG528,STDEVA(IF(G5SelectionMask="x",IF(INDEX(RawDataRefData,$E528,0)&gt;0,INDEX(RawDataRefData,$E528,0)),"")),"")</f>
        <v/>
      </c>
      <c r="BO528" s="104"/>
      <c r="BP528" s="105">
        <v>1</v>
      </c>
      <c r="BQ528" s="105">
        <v>2</v>
      </c>
      <c r="BR528" s="105">
        <v>4</v>
      </c>
      <c r="BS528" s="105">
        <v>4</v>
      </c>
      <c r="BT528" s="105">
        <v>4</v>
      </c>
      <c r="BU528" s="105">
        <v>3</v>
      </c>
      <c r="BV528" s="105">
        <v>4</v>
      </c>
      <c r="BW528" s="105">
        <v>1</v>
      </c>
      <c r="BX528" s="105">
        <v>2</v>
      </c>
      <c r="BY528" s="105">
        <v>3</v>
      </c>
      <c r="BZ528" s="105">
        <v>4</v>
      </c>
      <c r="CA528" s="105">
        <v>3</v>
      </c>
      <c r="CB528" s="105">
        <v>1</v>
      </c>
      <c r="CC528" s="105">
        <v>3</v>
      </c>
      <c r="CD528" s="105">
        <v>2</v>
      </c>
    </row>
    <row r="529" spans="1:82" x14ac:dyDescent="0.2">
      <c r="A529" s="33">
        <f t="shared" si="191"/>
        <v>0</v>
      </c>
      <c r="B529" s="209"/>
      <c r="C529" s="194"/>
      <c r="D529" s="203"/>
      <c r="E529" s="72">
        <f t="shared" si="207"/>
        <v>520</v>
      </c>
      <c r="F529" s="9" t="s">
        <v>2039</v>
      </c>
      <c r="G529" s="9" t="s">
        <v>2834</v>
      </c>
      <c r="H529" s="9" t="s">
        <v>66</v>
      </c>
      <c r="I529" s="9" t="s">
        <v>68</v>
      </c>
      <c r="J529" s="9" t="s">
        <v>1746</v>
      </c>
      <c r="K529" s="100">
        <f t="shared" si="192"/>
        <v>4</v>
      </c>
      <c r="L529" s="100"/>
      <c r="M529" s="100"/>
      <c r="N529" s="100"/>
      <c r="O529" s="100"/>
      <c r="P529" s="101">
        <f t="shared" si="193"/>
        <v>4</v>
      </c>
      <c r="Q529" s="102">
        <f t="shared" si="194"/>
        <v>1</v>
      </c>
      <c r="R529" s="102">
        <f t="shared" si="195"/>
        <v>2</v>
      </c>
      <c r="S529" s="102">
        <f t="shared" si="196"/>
        <v>3</v>
      </c>
      <c r="T529" s="102">
        <f t="shared" si="197"/>
        <v>1</v>
      </c>
      <c r="U529" s="102">
        <f t="shared" si="198"/>
        <v>4</v>
      </c>
      <c r="V529" s="102">
        <f t="shared" si="199"/>
        <v>4</v>
      </c>
      <c r="W529" s="102">
        <f t="shared" si="200"/>
        <v>2</v>
      </c>
      <c r="X529" s="102">
        <f t="shared" si="201"/>
        <v>1</v>
      </c>
      <c r="Y529" s="102">
        <f t="shared" si="202"/>
        <v>3</v>
      </c>
      <c r="Z529" s="102">
        <f t="shared" si="203"/>
        <v>1</v>
      </c>
      <c r="AA529" s="100" t="b">
        <f t="shared" si="204"/>
        <v>1</v>
      </c>
      <c r="AB529" s="100">
        <f t="array" ref="AB529">IF($AA529,MEDIAN(IF(G1SelectionMask="x",IF(INDEX(RawDataRefData,$E529,0)&gt;0,INDEX(RawDataRefData,$E529,0)),"")),"")</f>
        <v>2</v>
      </c>
      <c r="AC529" s="100">
        <f t="array" ref="AC529">IF($AA529,QUARTILE(IF(G1SelectionMask="x",IF(INDEX(RawDataRefData,$E529,0)&gt;0,INDEX(RawDataRefData,$E529,0)),""),1),"")</f>
        <v>1</v>
      </c>
      <c r="AD529" s="100">
        <f t="array" ref="AD529">IF($AA529,QUARTILE(IF(G1SelectionMask="x",IF(INDEX(RawDataRefData,$E529,0)&gt;0,INDEX(RawDataRefData,$E529,0)),""),3),"")</f>
        <v>3.5</v>
      </c>
      <c r="AE529" s="100">
        <f t="array" ref="AE529">IF($AA529,MIN(IF(G1SelectionMask="x",IF(INDEX(RawDataRefData,$E529,0)&gt;0,INDEX(RawDataRefData,$E529,0)),"")),"")</f>
        <v>1</v>
      </c>
      <c r="AF529" s="100">
        <f t="array" ref="AF529">IF($AA529,MAX(IF(G1SelectionMask="x",IF(INDEX(RawDataRefData,$E529,0)&gt;0,INDEX(RawDataRefData,$E529,0)),"")),"")</f>
        <v>4</v>
      </c>
      <c r="AG529" s="100">
        <f t="shared" si="205"/>
        <v>2.3636363636363638</v>
      </c>
      <c r="AH529" s="100">
        <f t="array" ref="AH529">IF($AA529,STDEVA(IF(G1SelectionMask="x",IF(INDEX(RawDataRefData,$E529,0)&gt;0,INDEX(RawDataRefData,$E529,0)),"")),"")</f>
        <v>1.2862913567871996</v>
      </c>
      <c r="AI529" s="101" t="b">
        <f t="shared" si="206"/>
        <v>1</v>
      </c>
      <c r="AJ529" s="101">
        <f t="array" ref="AJ529">IF($AI529,MEDIAN(IF(G2SelectionMask="x",IF(INDEX(RawDataRefData,$E529,0)&gt;0,INDEX(RawDataRefData,$E529,0)),"")),"")</f>
        <v>3</v>
      </c>
      <c r="AK529" s="101">
        <f t="array" ref="AK529">IF($AI529,QUARTILE(IF(G2SelectionMask="x",IF(INDEX(RawDataRefData,$E529,0)&gt;0,INDEX(RawDataRefData,$E529,0)),""),1),"")</f>
        <v>1.5</v>
      </c>
      <c r="AL529" s="101">
        <f t="array" ref="AL529">IF($AI529,QUARTILE(IF(G2SelectionMask="x",IF(INDEX(RawDataRefData,$E529,0)&gt;0,INDEX(RawDataRefData,$E529,0)),""),3),"")</f>
        <v>3.5</v>
      </c>
      <c r="AM529" s="101">
        <f t="array" ref="AM529">IF($AI529,MIN(IF(G2SelectionMask="x",IF(INDEX(RawDataRefData,$E529,0)&gt;0,INDEX(RawDataRefData,$E529,0)),"")),"")</f>
        <v>1</v>
      </c>
      <c r="AN529" s="101">
        <f t="array" ref="AN529">IF($AI529,MAX(IF(G2SelectionMask="x",IF(INDEX(RawDataRefData,$E529,0)&gt;0,INDEX(RawDataRefData,$E529,0)),"")),"")</f>
        <v>4</v>
      </c>
      <c r="AO529" s="101">
        <f t="shared" si="208"/>
        <v>2.5454545454545454</v>
      </c>
      <c r="AP529" s="101">
        <f t="array" ref="AP529">IF($AI529,STDEVA(IF(G2SelectionMask="x",IF(INDEX(RawDataRefData,$E529,0)&gt;0,INDEX(RawDataRefData,$E529,0)),"")),"")</f>
        <v>1.213559752433836</v>
      </c>
      <c r="AQ529" s="100" t="b">
        <f t="shared" si="209"/>
        <v>0</v>
      </c>
      <c r="AR529" s="100" t="str">
        <f t="array" ref="AR529">IF($AQ529,MEDIAN(IF(G3SelectionMask="x",IF(INDEX(RawDataRefData,$E529,0)&gt;0,INDEX(RawDataRefData,$E529,0)),"")),"")</f>
        <v/>
      </c>
      <c r="AS529" s="100" t="str">
        <f t="array" ref="AS529">IF($AQ529,QUARTILE(IF(G3SelectionMask="x",IF(INDEX(RawDataRefData,$E529,0)&gt;0,INDEX(RawDataRefData,$E529,0)),""),1),"")</f>
        <v/>
      </c>
      <c r="AT529" s="100" t="str">
        <f t="array" ref="AT529">IF($AQ529,QUARTILE(IF(G3SelectionMask="x",IF(INDEX(RawDataRefData,$E529,0)&gt;0,INDEX(RawDataRefData,$E529,0)),""),3),"")</f>
        <v/>
      </c>
      <c r="AU529" s="100" t="str">
        <f t="array" ref="AU529">IF($AQ529,MIN(IF(G3SelectionMask="x",IF(INDEX(RawDataRefData,$E529,0)&gt;0,INDEX(RawDataRefData,$E529,0)),"")),"")</f>
        <v/>
      </c>
      <c r="AV529" s="100" t="str">
        <f t="array" ref="AV529">IF($AQ529,MAX(IF(G3SelectionMask="x",IF(INDEX(RawDataRefData,$E529,0)&gt;0,INDEX(RawDataRefData,$E529,0)),"")),"")</f>
        <v/>
      </c>
      <c r="AW529" s="100" t="str">
        <f t="shared" si="210"/>
        <v/>
      </c>
      <c r="AX529" s="100" t="str">
        <f t="array" ref="AX529">IF($AQ529,STDEVA(IF(G3SelectionMask="x",IF(INDEX(RawDataRefData,$E529,0)&gt;0,INDEX(RawDataRefData,$E529,0)),"")),"")</f>
        <v/>
      </c>
      <c r="AY529" s="101" t="b">
        <f t="shared" si="211"/>
        <v>0</v>
      </c>
      <c r="AZ529" s="101" t="str">
        <f t="array" ref="AZ529">IF($AY529,MEDIAN(IF(G4SelectionMask="x",IF(INDEX(RawDataRefData,$E529,0)&gt;0,INDEX(RawDataRefData,$E529,0)),"")),"")</f>
        <v/>
      </c>
      <c r="BA529" s="101" t="str">
        <f t="array" ref="BA529">IF($AY529,QUARTILE(IF(G4SelectionMask="x",IF(INDEX(RawDataRefData,$E529,0)&gt;0,INDEX(RawDataRefData,$E529,0)),""),1),"")</f>
        <v/>
      </c>
      <c r="BB529" s="101" t="str">
        <f t="array" ref="BB529">IF($AY529,QUARTILE(IF(G4SelectionMask="x",IF(INDEX(RawDataRefData,$E529,0)&gt;0,INDEX(RawDataRefData,$E529,0)),""),3),"")</f>
        <v/>
      </c>
      <c r="BC529" s="101" t="str">
        <f t="array" ref="BC529">IF($AY529,MIN(IF(G4SelectionMask="x",IF(INDEX(RawDataRefData,$E529,0)&gt;0,INDEX(RawDataRefData,$E529,0)),"")),"")</f>
        <v/>
      </c>
      <c r="BD529" s="101" t="str">
        <f t="array" ref="BD529">IF($AY529,MAX(IF(G4SelectionMask="x",IF(INDEX(RawDataRefData,$E529,0)&gt;0,INDEX(RawDataRefData,$E529,0)),"")),"")</f>
        <v/>
      </c>
      <c r="BE529" s="101" t="str">
        <f t="shared" si="212"/>
        <v/>
      </c>
      <c r="BF529" s="101" t="str">
        <f t="array" ref="BF529">IF($AY529,STDEVA(IF(G4SelectionMask="x",IF(INDEX(RawDataRefData,$E529,0)&gt;0,INDEX(RawDataRefData,$E529,0)),"")),"")</f>
        <v/>
      </c>
      <c r="BG529" s="100" t="b">
        <f t="shared" si="213"/>
        <v>0</v>
      </c>
      <c r="BH529" s="100" t="str">
        <f t="array" ref="BH529">IF($BG529,MEDIAN(IF(G5SelectionMask="x",IF(INDEX(RawDataRefData,$E529,0)&gt;0,INDEX(RawDataRefData,$E529,0)),"")),"")</f>
        <v/>
      </c>
      <c r="BI529" s="100" t="str">
        <f t="array" ref="BI529">IF($BG529,QUARTILE(IF(G5SelectionMask="x",IF(INDEX(RawDataRefData,$E529,0)&gt;0,INDEX(RawDataRefData,$E529,0)),""),1),"")</f>
        <v/>
      </c>
      <c r="BJ529" s="100" t="str">
        <f t="array" ref="BJ529">IF($BG529,QUARTILE(IF(G5SelectionMask="x",IF(INDEX(RawDataRefData,$E529,0)&gt;0,INDEX(RawDataRefData,$E529,0)),""),3),"")</f>
        <v/>
      </c>
      <c r="BK529" s="100" t="str">
        <f t="array" ref="BK529">IF($BG529,MIN(IF(G5SelectionMask="x",IF(INDEX(RawDataRefData,$E529,0)&gt;0,INDEX(RawDataRefData,$E529,0)),"")),"")</f>
        <v/>
      </c>
      <c r="BL529" s="100" t="str">
        <f t="array" ref="BL529">IF($BG529,MAX(IF(G5SelectionMask="x",IF(INDEX(RawDataRefData,$E529,0)&gt;0,INDEX(RawDataRefData,$E529,0)),"")),"")</f>
        <v/>
      </c>
      <c r="BM529" s="100" t="str">
        <f t="shared" si="214"/>
        <v/>
      </c>
      <c r="BN529" s="103" t="str">
        <f t="array" ref="BN529">IF($BG529,STDEVA(IF(G5SelectionMask="x",IF(INDEX(RawDataRefData,$E529,0)&gt;0,INDEX(RawDataRefData,$E529,0)),"")),"")</f>
        <v/>
      </c>
      <c r="BO529" s="104"/>
      <c r="BP529" s="105">
        <v>4</v>
      </c>
      <c r="BQ529" s="105">
        <v>4</v>
      </c>
      <c r="BR529" s="105">
        <v>1</v>
      </c>
      <c r="BS529" s="105">
        <v>2</v>
      </c>
      <c r="BT529" s="105">
        <v>3</v>
      </c>
      <c r="BU529" s="105">
        <v>1</v>
      </c>
      <c r="BV529" s="105">
        <v>4</v>
      </c>
      <c r="BW529" s="105">
        <v>4</v>
      </c>
      <c r="BX529" s="105">
        <v>2</v>
      </c>
      <c r="BY529" s="105">
        <v>1</v>
      </c>
      <c r="BZ529" s="105">
        <v>3</v>
      </c>
      <c r="CA529" s="105">
        <v>1</v>
      </c>
      <c r="CB529" s="105">
        <v>2</v>
      </c>
      <c r="CC529" s="105">
        <v>3</v>
      </c>
      <c r="CD529" s="105">
        <v>4</v>
      </c>
    </row>
    <row r="530" spans="1:82" x14ac:dyDescent="0.2">
      <c r="A530" s="33">
        <f t="shared" si="191"/>
        <v>0</v>
      </c>
      <c r="B530" s="209"/>
      <c r="C530" s="194"/>
      <c r="D530" s="203"/>
      <c r="E530" s="72">
        <f t="shared" si="207"/>
        <v>521</v>
      </c>
      <c r="F530" s="9" t="s">
        <v>2040</v>
      </c>
      <c r="G530" s="9" t="s">
        <v>2830</v>
      </c>
      <c r="H530" s="9" t="s">
        <v>66</v>
      </c>
      <c r="I530" s="9" t="s">
        <v>68</v>
      </c>
      <c r="J530" s="9" t="s">
        <v>1747</v>
      </c>
      <c r="K530" s="100">
        <f t="shared" si="192"/>
        <v>3</v>
      </c>
      <c r="L530" s="100"/>
      <c r="M530" s="100"/>
      <c r="N530" s="100"/>
      <c r="O530" s="100"/>
      <c r="P530" s="101">
        <f t="shared" si="193"/>
        <v>1</v>
      </c>
      <c r="Q530" s="102">
        <f t="shared" si="194"/>
        <v>3</v>
      </c>
      <c r="R530" s="102">
        <f t="shared" si="195"/>
        <v>2</v>
      </c>
      <c r="S530" s="102">
        <f t="shared" si="196"/>
        <v>4</v>
      </c>
      <c r="T530" s="102">
        <f t="shared" si="197"/>
        <v>4</v>
      </c>
      <c r="U530" s="102">
        <f t="shared" si="198"/>
        <v>3</v>
      </c>
      <c r="V530" s="102">
        <f t="shared" si="199"/>
        <v>4</v>
      </c>
      <c r="W530" s="102">
        <f t="shared" si="200"/>
        <v>1</v>
      </c>
      <c r="X530" s="102">
        <f t="shared" si="201"/>
        <v>1</v>
      </c>
      <c r="Y530" s="102">
        <f t="shared" si="202"/>
        <v>3</v>
      </c>
      <c r="Z530" s="102">
        <f t="shared" si="203"/>
        <v>4</v>
      </c>
      <c r="AA530" s="100" t="b">
        <f t="shared" si="204"/>
        <v>1</v>
      </c>
      <c r="AB530" s="100">
        <f t="array" ref="AB530">IF($AA530,MEDIAN(IF(G1SelectionMask="x",IF(INDEX(RawDataRefData,$E530,0)&gt;0,INDEX(RawDataRefData,$E530,0)),"")),"")</f>
        <v>3</v>
      </c>
      <c r="AC530" s="100">
        <f t="array" ref="AC530">IF($AA530,QUARTILE(IF(G1SelectionMask="x",IF(INDEX(RawDataRefData,$E530,0)&gt;0,INDEX(RawDataRefData,$E530,0)),""),1),"")</f>
        <v>1.5</v>
      </c>
      <c r="AD530" s="100">
        <f t="array" ref="AD530">IF($AA530,QUARTILE(IF(G1SelectionMask="x",IF(INDEX(RawDataRefData,$E530,0)&gt;0,INDEX(RawDataRefData,$E530,0)),""),3),"")</f>
        <v>4</v>
      </c>
      <c r="AE530" s="100">
        <f t="array" ref="AE530">IF($AA530,MIN(IF(G1SelectionMask="x",IF(INDEX(RawDataRefData,$E530,0)&gt;0,INDEX(RawDataRefData,$E530,0)),"")),"")</f>
        <v>1</v>
      </c>
      <c r="AF530" s="100">
        <f t="array" ref="AF530">IF($AA530,MAX(IF(G1SelectionMask="x",IF(INDEX(RawDataRefData,$E530,0)&gt;0,INDEX(RawDataRefData,$E530,0)),"")),"")</f>
        <v>4</v>
      </c>
      <c r="AG530" s="100">
        <f t="shared" si="205"/>
        <v>2.7272727272727271</v>
      </c>
      <c r="AH530" s="100">
        <f t="array" ref="AH530">IF($AA530,STDEVA(IF(G1SelectionMask="x",IF(INDEX(RawDataRefData,$E530,0)&gt;0,INDEX(RawDataRefData,$E530,0)),"")),"")</f>
        <v>1.2720777563426768</v>
      </c>
      <c r="AI530" s="101" t="b">
        <f t="shared" si="206"/>
        <v>1</v>
      </c>
      <c r="AJ530" s="101">
        <f t="array" ref="AJ530">IF($AI530,MEDIAN(IF(G2SelectionMask="x",IF(INDEX(RawDataRefData,$E530,0)&gt;0,INDEX(RawDataRefData,$E530,0)),"")),"")</f>
        <v>3</v>
      </c>
      <c r="AK530" s="101">
        <f t="array" ref="AK530">IF($AI530,QUARTILE(IF(G2SelectionMask="x",IF(INDEX(RawDataRefData,$E530,0)&gt;0,INDEX(RawDataRefData,$E530,0)),""),1),"")</f>
        <v>1.5</v>
      </c>
      <c r="AL530" s="101">
        <f t="array" ref="AL530">IF($AI530,QUARTILE(IF(G2SelectionMask="x",IF(INDEX(RawDataRefData,$E530,0)&gt;0,INDEX(RawDataRefData,$E530,0)),""),3),"")</f>
        <v>4</v>
      </c>
      <c r="AM530" s="101">
        <f t="array" ref="AM530">IF($AI530,MIN(IF(G2SelectionMask="x",IF(INDEX(RawDataRefData,$E530,0)&gt;0,INDEX(RawDataRefData,$E530,0)),"")),"")</f>
        <v>1</v>
      </c>
      <c r="AN530" s="101">
        <f t="array" ref="AN530">IF($AI530,MAX(IF(G2SelectionMask="x",IF(INDEX(RawDataRefData,$E530,0)&gt;0,INDEX(RawDataRefData,$E530,0)),"")),"")</f>
        <v>4</v>
      </c>
      <c r="AO530" s="101">
        <f t="shared" si="208"/>
        <v>2.8181818181818183</v>
      </c>
      <c r="AP530" s="101">
        <f t="array" ref="AP530">IF($AI530,STDEVA(IF(G2SelectionMask="x",IF(INDEX(RawDataRefData,$E530,0)&gt;0,INDEX(RawDataRefData,$E530,0)),"")),"")</f>
        <v>1.3280197150781927</v>
      </c>
      <c r="AQ530" s="100" t="b">
        <f t="shared" si="209"/>
        <v>0</v>
      </c>
      <c r="AR530" s="100" t="str">
        <f t="array" ref="AR530">IF($AQ530,MEDIAN(IF(G3SelectionMask="x",IF(INDEX(RawDataRefData,$E530,0)&gt;0,INDEX(RawDataRefData,$E530,0)),"")),"")</f>
        <v/>
      </c>
      <c r="AS530" s="100" t="str">
        <f t="array" ref="AS530">IF($AQ530,QUARTILE(IF(G3SelectionMask="x",IF(INDEX(RawDataRefData,$E530,0)&gt;0,INDEX(RawDataRefData,$E530,0)),""),1),"")</f>
        <v/>
      </c>
      <c r="AT530" s="100" t="str">
        <f t="array" ref="AT530">IF($AQ530,QUARTILE(IF(G3SelectionMask="x",IF(INDEX(RawDataRefData,$E530,0)&gt;0,INDEX(RawDataRefData,$E530,0)),""),3),"")</f>
        <v/>
      </c>
      <c r="AU530" s="100" t="str">
        <f t="array" ref="AU530">IF($AQ530,MIN(IF(G3SelectionMask="x",IF(INDEX(RawDataRefData,$E530,0)&gt;0,INDEX(RawDataRefData,$E530,0)),"")),"")</f>
        <v/>
      </c>
      <c r="AV530" s="100" t="str">
        <f t="array" ref="AV530">IF($AQ530,MAX(IF(G3SelectionMask="x",IF(INDEX(RawDataRefData,$E530,0)&gt;0,INDEX(RawDataRefData,$E530,0)),"")),"")</f>
        <v/>
      </c>
      <c r="AW530" s="100" t="str">
        <f t="shared" si="210"/>
        <v/>
      </c>
      <c r="AX530" s="100" t="str">
        <f t="array" ref="AX530">IF($AQ530,STDEVA(IF(G3SelectionMask="x",IF(INDEX(RawDataRefData,$E530,0)&gt;0,INDEX(RawDataRefData,$E530,0)),"")),"")</f>
        <v/>
      </c>
      <c r="AY530" s="101" t="b">
        <f t="shared" si="211"/>
        <v>0</v>
      </c>
      <c r="AZ530" s="101" t="str">
        <f t="array" ref="AZ530">IF($AY530,MEDIAN(IF(G4SelectionMask="x",IF(INDEX(RawDataRefData,$E530,0)&gt;0,INDEX(RawDataRefData,$E530,0)),"")),"")</f>
        <v/>
      </c>
      <c r="BA530" s="101" t="str">
        <f t="array" ref="BA530">IF($AY530,QUARTILE(IF(G4SelectionMask="x",IF(INDEX(RawDataRefData,$E530,0)&gt;0,INDEX(RawDataRefData,$E530,0)),""),1),"")</f>
        <v/>
      </c>
      <c r="BB530" s="101" t="str">
        <f t="array" ref="BB530">IF($AY530,QUARTILE(IF(G4SelectionMask="x",IF(INDEX(RawDataRefData,$E530,0)&gt;0,INDEX(RawDataRefData,$E530,0)),""),3),"")</f>
        <v/>
      </c>
      <c r="BC530" s="101" t="str">
        <f t="array" ref="BC530">IF($AY530,MIN(IF(G4SelectionMask="x",IF(INDEX(RawDataRefData,$E530,0)&gt;0,INDEX(RawDataRefData,$E530,0)),"")),"")</f>
        <v/>
      </c>
      <c r="BD530" s="101" t="str">
        <f t="array" ref="BD530">IF($AY530,MAX(IF(G4SelectionMask="x",IF(INDEX(RawDataRefData,$E530,0)&gt;0,INDEX(RawDataRefData,$E530,0)),"")),"")</f>
        <v/>
      </c>
      <c r="BE530" s="101" t="str">
        <f t="shared" si="212"/>
        <v/>
      </c>
      <c r="BF530" s="101" t="str">
        <f t="array" ref="BF530">IF($AY530,STDEVA(IF(G4SelectionMask="x",IF(INDEX(RawDataRefData,$E530,0)&gt;0,INDEX(RawDataRefData,$E530,0)),"")),"")</f>
        <v/>
      </c>
      <c r="BG530" s="100" t="b">
        <f t="shared" si="213"/>
        <v>0</v>
      </c>
      <c r="BH530" s="100" t="str">
        <f t="array" ref="BH530">IF($BG530,MEDIAN(IF(G5SelectionMask="x",IF(INDEX(RawDataRefData,$E530,0)&gt;0,INDEX(RawDataRefData,$E530,0)),"")),"")</f>
        <v/>
      </c>
      <c r="BI530" s="100" t="str">
        <f t="array" ref="BI530">IF($BG530,QUARTILE(IF(G5SelectionMask="x",IF(INDEX(RawDataRefData,$E530,0)&gt;0,INDEX(RawDataRefData,$E530,0)),""),1),"")</f>
        <v/>
      </c>
      <c r="BJ530" s="100" t="str">
        <f t="array" ref="BJ530">IF($BG530,QUARTILE(IF(G5SelectionMask="x",IF(INDEX(RawDataRefData,$E530,0)&gt;0,INDEX(RawDataRefData,$E530,0)),""),3),"")</f>
        <v/>
      </c>
      <c r="BK530" s="100" t="str">
        <f t="array" ref="BK530">IF($BG530,MIN(IF(G5SelectionMask="x",IF(INDEX(RawDataRefData,$E530,0)&gt;0,INDEX(RawDataRefData,$E530,0)),"")),"")</f>
        <v/>
      </c>
      <c r="BL530" s="100" t="str">
        <f t="array" ref="BL530">IF($BG530,MAX(IF(G5SelectionMask="x",IF(INDEX(RawDataRefData,$E530,0)&gt;0,INDEX(RawDataRefData,$E530,0)),"")),"")</f>
        <v/>
      </c>
      <c r="BM530" s="100" t="str">
        <f t="shared" si="214"/>
        <v/>
      </c>
      <c r="BN530" s="103" t="str">
        <f t="array" ref="BN530">IF($BG530,STDEVA(IF(G5SelectionMask="x",IF(INDEX(RawDataRefData,$E530,0)&gt;0,INDEX(RawDataRefData,$E530,0)),"")),"")</f>
        <v/>
      </c>
      <c r="BO530" s="104"/>
      <c r="BP530" s="105">
        <v>3</v>
      </c>
      <c r="BQ530" s="105">
        <v>1</v>
      </c>
      <c r="BR530" s="105">
        <v>3</v>
      </c>
      <c r="BS530" s="105">
        <v>2</v>
      </c>
      <c r="BT530" s="105">
        <v>4</v>
      </c>
      <c r="BU530" s="105">
        <v>4</v>
      </c>
      <c r="BV530" s="105">
        <v>3</v>
      </c>
      <c r="BW530" s="105">
        <v>4</v>
      </c>
      <c r="BX530" s="105">
        <v>1</v>
      </c>
      <c r="BY530" s="105">
        <v>1</v>
      </c>
      <c r="BZ530" s="105">
        <v>3</v>
      </c>
      <c r="CA530" s="105">
        <v>4</v>
      </c>
      <c r="CB530" s="105">
        <v>4</v>
      </c>
      <c r="CC530" s="105">
        <v>2</v>
      </c>
      <c r="CD530" s="105">
        <v>1</v>
      </c>
    </row>
    <row r="531" spans="1:82" x14ac:dyDescent="0.2">
      <c r="A531" s="33">
        <f t="shared" si="191"/>
        <v>0</v>
      </c>
      <c r="B531" s="209"/>
      <c r="C531" s="194"/>
      <c r="D531" s="203"/>
      <c r="E531" s="72">
        <f t="shared" si="207"/>
        <v>522</v>
      </c>
      <c r="F531" s="9" t="s">
        <v>2041</v>
      </c>
      <c r="G531" s="9" t="s">
        <v>2831</v>
      </c>
      <c r="H531" s="9" t="s">
        <v>66</v>
      </c>
      <c r="I531" s="9" t="s">
        <v>68</v>
      </c>
      <c r="J531" s="9" t="s">
        <v>1747</v>
      </c>
      <c r="K531" s="100">
        <f t="shared" si="192"/>
        <v>2</v>
      </c>
      <c r="L531" s="100"/>
      <c r="M531" s="100"/>
      <c r="N531" s="100"/>
      <c r="O531" s="100"/>
      <c r="P531" s="101">
        <f t="shared" si="193"/>
        <v>4</v>
      </c>
      <c r="Q531" s="102">
        <f t="shared" si="194"/>
        <v>3</v>
      </c>
      <c r="R531" s="102">
        <f t="shared" si="195"/>
        <v>2</v>
      </c>
      <c r="S531" s="102">
        <f t="shared" si="196"/>
        <v>1</v>
      </c>
      <c r="T531" s="102">
        <f t="shared" si="197"/>
        <v>1</v>
      </c>
      <c r="U531" s="102">
        <f t="shared" si="198"/>
        <v>1</v>
      </c>
      <c r="V531" s="102">
        <f t="shared" si="199"/>
        <v>3</v>
      </c>
      <c r="W531" s="102">
        <f t="shared" si="200"/>
        <v>1</v>
      </c>
      <c r="X531" s="102">
        <f t="shared" si="201"/>
        <v>2</v>
      </c>
      <c r="Y531" s="102">
        <f t="shared" si="202"/>
        <v>2</v>
      </c>
      <c r="Z531" s="102">
        <f t="shared" si="203"/>
        <v>2</v>
      </c>
      <c r="AA531" s="100" t="b">
        <f t="shared" si="204"/>
        <v>1</v>
      </c>
      <c r="AB531" s="100">
        <f t="array" ref="AB531">IF($AA531,MEDIAN(IF(G1SelectionMask="x",IF(INDEX(RawDataRefData,$E531,0)&gt;0,INDEX(RawDataRefData,$E531,0)),"")),"")</f>
        <v>2</v>
      </c>
      <c r="AC531" s="100">
        <f t="array" ref="AC531">IF($AA531,QUARTILE(IF(G1SelectionMask="x",IF(INDEX(RawDataRefData,$E531,0)&gt;0,INDEX(RawDataRefData,$E531,0)),""),1),"")</f>
        <v>1</v>
      </c>
      <c r="AD531" s="100">
        <f t="array" ref="AD531">IF($AA531,QUARTILE(IF(G1SelectionMask="x",IF(INDEX(RawDataRefData,$E531,0)&gt;0,INDEX(RawDataRefData,$E531,0)),""),3),"")</f>
        <v>2.5</v>
      </c>
      <c r="AE531" s="100">
        <f t="array" ref="AE531">IF($AA531,MIN(IF(G1SelectionMask="x",IF(INDEX(RawDataRefData,$E531,0)&gt;0,INDEX(RawDataRefData,$E531,0)),"")),"")</f>
        <v>1</v>
      </c>
      <c r="AF531" s="100">
        <f t="array" ref="AF531">IF($AA531,MAX(IF(G1SelectionMask="x",IF(INDEX(RawDataRefData,$E531,0)&gt;0,INDEX(RawDataRefData,$E531,0)),"")),"")</f>
        <v>4</v>
      </c>
      <c r="AG531" s="100">
        <f t="shared" si="205"/>
        <v>2</v>
      </c>
      <c r="AH531" s="100">
        <f t="array" ref="AH531">IF($AA531,STDEVA(IF(G1SelectionMask="x",IF(INDEX(RawDataRefData,$E531,0)&gt;0,INDEX(RawDataRefData,$E531,0)),"")),"")</f>
        <v>1</v>
      </c>
      <c r="AI531" s="101" t="b">
        <f t="shared" si="206"/>
        <v>1</v>
      </c>
      <c r="AJ531" s="101">
        <f t="array" ref="AJ531">IF($AI531,MEDIAN(IF(G2SelectionMask="x",IF(INDEX(RawDataRefData,$E531,0)&gt;0,INDEX(RawDataRefData,$E531,0)),"")),"")</f>
        <v>3</v>
      </c>
      <c r="AK531" s="101">
        <f t="array" ref="AK531">IF($AI531,QUARTILE(IF(G2SelectionMask="x",IF(INDEX(RawDataRefData,$E531,0)&gt;0,INDEX(RawDataRefData,$E531,0)),""),1),"")</f>
        <v>1.5</v>
      </c>
      <c r="AL531" s="101">
        <f t="array" ref="AL531">IF($AI531,QUARTILE(IF(G2SelectionMask="x",IF(INDEX(RawDataRefData,$E531,0)&gt;0,INDEX(RawDataRefData,$E531,0)),""),3),"")</f>
        <v>3.5</v>
      </c>
      <c r="AM531" s="101">
        <f t="array" ref="AM531">IF($AI531,MIN(IF(G2SelectionMask="x",IF(INDEX(RawDataRefData,$E531,0)&gt;0,INDEX(RawDataRefData,$E531,0)),"")),"")</f>
        <v>1</v>
      </c>
      <c r="AN531" s="101">
        <f t="array" ref="AN531">IF($AI531,MAX(IF(G2SelectionMask="x",IF(INDEX(RawDataRefData,$E531,0)&gt;0,INDEX(RawDataRefData,$E531,0)),"")),"")</f>
        <v>4</v>
      </c>
      <c r="AO531" s="101">
        <f t="shared" si="208"/>
        <v>2.5454545454545454</v>
      </c>
      <c r="AP531" s="101">
        <f t="array" ref="AP531">IF($AI531,STDEVA(IF(G2SelectionMask="x",IF(INDEX(RawDataRefData,$E531,0)&gt;0,INDEX(RawDataRefData,$E531,0)),"")),"")</f>
        <v>1.213559752433836</v>
      </c>
      <c r="AQ531" s="100" t="b">
        <f t="shared" si="209"/>
        <v>0</v>
      </c>
      <c r="AR531" s="100" t="str">
        <f t="array" ref="AR531">IF($AQ531,MEDIAN(IF(G3SelectionMask="x",IF(INDEX(RawDataRefData,$E531,0)&gt;0,INDEX(RawDataRefData,$E531,0)),"")),"")</f>
        <v/>
      </c>
      <c r="AS531" s="100" t="str">
        <f t="array" ref="AS531">IF($AQ531,QUARTILE(IF(G3SelectionMask="x",IF(INDEX(RawDataRefData,$E531,0)&gt;0,INDEX(RawDataRefData,$E531,0)),""),1),"")</f>
        <v/>
      </c>
      <c r="AT531" s="100" t="str">
        <f t="array" ref="AT531">IF($AQ531,QUARTILE(IF(G3SelectionMask="x",IF(INDEX(RawDataRefData,$E531,0)&gt;0,INDEX(RawDataRefData,$E531,0)),""),3),"")</f>
        <v/>
      </c>
      <c r="AU531" s="100" t="str">
        <f t="array" ref="AU531">IF($AQ531,MIN(IF(G3SelectionMask="x",IF(INDEX(RawDataRefData,$E531,0)&gt;0,INDEX(RawDataRefData,$E531,0)),"")),"")</f>
        <v/>
      </c>
      <c r="AV531" s="100" t="str">
        <f t="array" ref="AV531">IF($AQ531,MAX(IF(G3SelectionMask="x",IF(INDEX(RawDataRefData,$E531,0)&gt;0,INDEX(RawDataRefData,$E531,0)),"")),"")</f>
        <v/>
      </c>
      <c r="AW531" s="100" t="str">
        <f t="shared" si="210"/>
        <v/>
      </c>
      <c r="AX531" s="100" t="str">
        <f t="array" ref="AX531">IF($AQ531,STDEVA(IF(G3SelectionMask="x",IF(INDEX(RawDataRefData,$E531,0)&gt;0,INDEX(RawDataRefData,$E531,0)),"")),"")</f>
        <v/>
      </c>
      <c r="AY531" s="101" t="b">
        <f t="shared" si="211"/>
        <v>0</v>
      </c>
      <c r="AZ531" s="101" t="str">
        <f t="array" ref="AZ531">IF($AY531,MEDIAN(IF(G4SelectionMask="x",IF(INDEX(RawDataRefData,$E531,0)&gt;0,INDEX(RawDataRefData,$E531,0)),"")),"")</f>
        <v/>
      </c>
      <c r="BA531" s="101" t="str">
        <f t="array" ref="BA531">IF($AY531,QUARTILE(IF(G4SelectionMask="x",IF(INDEX(RawDataRefData,$E531,0)&gt;0,INDEX(RawDataRefData,$E531,0)),""),1),"")</f>
        <v/>
      </c>
      <c r="BB531" s="101" t="str">
        <f t="array" ref="BB531">IF($AY531,QUARTILE(IF(G4SelectionMask="x",IF(INDEX(RawDataRefData,$E531,0)&gt;0,INDEX(RawDataRefData,$E531,0)),""),3),"")</f>
        <v/>
      </c>
      <c r="BC531" s="101" t="str">
        <f t="array" ref="BC531">IF($AY531,MIN(IF(G4SelectionMask="x",IF(INDEX(RawDataRefData,$E531,0)&gt;0,INDEX(RawDataRefData,$E531,0)),"")),"")</f>
        <v/>
      </c>
      <c r="BD531" s="101" t="str">
        <f t="array" ref="BD531">IF($AY531,MAX(IF(G4SelectionMask="x",IF(INDEX(RawDataRefData,$E531,0)&gt;0,INDEX(RawDataRefData,$E531,0)),"")),"")</f>
        <v/>
      </c>
      <c r="BE531" s="101" t="str">
        <f t="shared" si="212"/>
        <v/>
      </c>
      <c r="BF531" s="101" t="str">
        <f t="array" ref="BF531">IF($AY531,STDEVA(IF(G4SelectionMask="x",IF(INDEX(RawDataRefData,$E531,0)&gt;0,INDEX(RawDataRefData,$E531,0)),"")),"")</f>
        <v/>
      </c>
      <c r="BG531" s="100" t="b">
        <f t="shared" si="213"/>
        <v>0</v>
      </c>
      <c r="BH531" s="100" t="str">
        <f t="array" ref="BH531">IF($BG531,MEDIAN(IF(G5SelectionMask="x",IF(INDEX(RawDataRefData,$E531,0)&gt;0,INDEX(RawDataRefData,$E531,0)),"")),"")</f>
        <v/>
      </c>
      <c r="BI531" s="100" t="str">
        <f t="array" ref="BI531">IF($BG531,QUARTILE(IF(G5SelectionMask="x",IF(INDEX(RawDataRefData,$E531,0)&gt;0,INDEX(RawDataRefData,$E531,0)),""),1),"")</f>
        <v/>
      </c>
      <c r="BJ531" s="100" t="str">
        <f t="array" ref="BJ531">IF($BG531,QUARTILE(IF(G5SelectionMask="x",IF(INDEX(RawDataRefData,$E531,0)&gt;0,INDEX(RawDataRefData,$E531,0)),""),3),"")</f>
        <v/>
      </c>
      <c r="BK531" s="100" t="str">
        <f t="array" ref="BK531">IF($BG531,MIN(IF(G5SelectionMask="x",IF(INDEX(RawDataRefData,$E531,0)&gt;0,INDEX(RawDataRefData,$E531,0)),"")),"")</f>
        <v/>
      </c>
      <c r="BL531" s="100" t="str">
        <f t="array" ref="BL531">IF($BG531,MAX(IF(G5SelectionMask="x",IF(INDEX(RawDataRefData,$E531,0)&gt;0,INDEX(RawDataRefData,$E531,0)),"")),"")</f>
        <v/>
      </c>
      <c r="BM531" s="100" t="str">
        <f t="shared" si="214"/>
        <v/>
      </c>
      <c r="BN531" s="103" t="str">
        <f t="array" ref="BN531">IF($BG531,STDEVA(IF(G5SelectionMask="x",IF(INDEX(RawDataRefData,$E531,0)&gt;0,INDEX(RawDataRefData,$E531,0)),"")),"")</f>
        <v/>
      </c>
      <c r="BO531" s="104"/>
      <c r="BP531" s="105">
        <v>2</v>
      </c>
      <c r="BQ531" s="105">
        <v>4</v>
      </c>
      <c r="BR531" s="105">
        <v>3</v>
      </c>
      <c r="BS531" s="105">
        <v>2</v>
      </c>
      <c r="BT531" s="105">
        <v>1</v>
      </c>
      <c r="BU531" s="105">
        <v>1</v>
      </c>
      <c r="BV531" s="105">
        <v>1</v>
      </c>
      <c r="BW531" s="105">
        <v>3</v>
      </c>
      <c r="BX531" s="105">
        <v>1</v>
      </c>
      <c r="BY531" s="105">
        <v>2</v>
      </c>
      <c r="BZ531" s="105">
        <v>2</v>
      </c>
      <c r="CA531" s="105">
        <v>2</v>
      </c>
      <c r="CB531" s="105">
        <v>4</v>
      </c>
      <c r="CC531" s="105">
        <v>4</v>
      </c>
      <c r="CD531" s="105">
        <v>3</v>
      </c>
    </row>
    <row r="532" spans="1:82" x14ac:dyDescent="0.2">
      <c r="A532" s="33">
        <f t="shared" si="191"/>
        <v>0</v>
      </c>
      <c r="B532" s="209"/>
      <c r="C532" s="194"/>
      <c r="D532" s="203"/>
      <c r="E532" s="72">
        <f t="shared" si="207"/>
        <v>523</v>
      </c>
      <c r="F532" s="9" t="s">
        <v>2042</v>
      </c>
      <c r="G532" s="9" t="s">
        <v>2833</v>
      </c>
      <c r="H532" s="9" t="s">
        <v>66</v>
      </c>
      <c r="I532" s="9" t="s">
        <v>68</v>
      </c>
      <c r="J532" s="9" t="s">
        <v>1747</v>
      </c>
      <c r="K532" s="100">
        <f t="shared" si="192"/>
        <v>3</v>
      </c>
      <c r="L532" s="100"/>
      <c r="M532" s="100"/>
      <c r="N532" s="100"/>
      <c r="O532" s="100"/>
      <c r="P532" s="101">
        <f t="shared" si="193"/>
        <v>2</v>
      </c>
      <c r="Q532" s="102">
        <f t="shared" si="194"/>
        <v>1</v>
      </c>
      <c r="R532" s="102">
        <f t="shared" si="195"/>
        <v>2</v>
      </c>
      <c r="S532" s="102">
        <f t="shared" si="196"/>
        <v>1</v>
      </c>
      <c r="T532" s="102">
        <f t="shared" si="197"/>
        <v>2</v>
      </c>
      <c r="U532" s="102">
        <f t="shared" si="198"/>
        <v>4</v>
      </c>
      <c r="V532" s="102">
        <f t="shared" si="199"/>
        <v>4</v>
      </c>
      <c r="W532" s="102">
        <f t="shared" si="200"/>
        <v>4</v>
      </c>
      <c r="X532" s="102">
        <f t="shared" si="201"/>
        <v>4</v>
      </c>
      <c r="Y532" s="102">
        <f t="shared" si="202"/>
        <v>2</v>
      </c>
      <c r="Z532" s="102">
        <f t="shared" si="203"/>
        <v>4</v>
      </c>
      <c r="AA532" s="100" t="b">
        <f t="shared" si="204"/>
        <v>1</v>
      </c>
      <c r="AB532" s="100">
        <f t="array" ref="AB532">IF($AA532,MEDIAN(IF(G1SelectionMask="x",IF(INDEX(RawDataRefData,$E532,0)&gt;0,INDEX(RawDataRefData,$E532,0)),"")),"")</f>
        <v>2</v>
      </c>
      <c r="AC532" s="100">
        <f t="array" ref="AC532">IF($AA532,QUARTILE(IF(G1SelectionMask="x",IF(INDEX(RawDataRefData,$E532,0)&gt;0,INDEX(RawDataRefData,$E532,0)),""),1),"")</f>
        <v>2</v>
      </c>
      <c r="AD532" s="100">
        <f t="array" ref="AD532">IF($AA532,QUARTILE(IF(G1SelectionMask="x",IF(INDEX(RawDataRefData,$E532,0)&gt;0,INDEX(RawDataRefData,$E532,0)),""),3),"")</f>
        <v>4</v>
      </c>
      <c r="AE532" s="100">
        <f t="array" ref="AE532">IF($AA532,MIN(IF(G1SelectionMask="x",IF(INDEX(RawDataRefData,$E532,0)&gt;0,INDEX(RawDataRefData,$E532,0)),"")),"")</f>
        <v>1</v>
      </c>
      <c r="AF532" s="100">
        <f t="array" ref="AF532">IF($AA532,MAX(IF(G1SelectionMask="x",IF(INDEX(RawDataRefData,$E532,0)&gt;0,INDEX(RawDataRefData,$E532,0)),"")),"")</f>
        <v>4</v>
      </c>
      <c r="AG532" s="100">
        <f t="shared" si="205"/>
        <v>2.7272727272727271</v>
      </c>
      <c r="AH532" s="100">
        <f t="array" ref="AH532">IF($AA532,STDEVA(IF(G1SelectionMask="x",IF(INDEX(RawDataRefData,$E532,0)&gt;0,INDEX(RawDataRefData,$E532,0)),"")),"")</f>
        <v>1.2720777563426768</v>
      </c>
      <c r="AI532" s="101" t="b">
        <f t="shared" si="206"/>
        <v>1</v>
      </c>
      <c r="AJ532" s="101">
        <f t="array" ref="AJ532">IF($AI532,MEDIAN(IF(G2SelectionMask="x",IF(INDEX(RawDataRefData,$E532,0)&gt;0,INDEX(RawDataRefData,$E532,0)),"")),"")</f>
        <v>2</v>
      </c>
      <c r="AK532" s="101">
        <f t="array" ref="AK532">IF($AI532,QUARTILE(IF(G2SelectionMask="x",IF(INDEX(RawDataRefData,$E532,0)&gt;0,INDEX(RawDataRefData,$E532,0)),""),1),"")</f>
        <v>2</v>
      </c>
      <c r="AL532" s="101">
        <f t="array" ref="AL532">IF($AI532,QUARTILE(IF(G2SelectionMask="x",IF(INDEX(RawDataRefData,$E532,0)&gt;0,INDEX(RawDataRefData,$E532,0)),""),3),"")</f>
        <v>4</v>
      </c>
      <c r="AM532" s="101">
        <f t="array" ref="AM532">IF($AI532,MIN(IF(G2SelectionMask="x",IF(INDEX(RawDataRefData,$E532,0)&gt;0,INDEX(RawDataRefData,$E532,0)),"")),"")</f>
        <v>1</v>
      </c>
      <c r="AN532" s="101">
        <f t="array" ref="AN532">IF($AI532,MAX(IF(G2SelectionMask="x",IF(INDEX(RawDataRefData,$E532,0)&gt;0,INDEX(RawDataRefData,$E532,0)),"")),"")</f>
        <v>4</v>
      </c>
      <c r="AO532" s="101">
        <f t="shared" si="208"/>
        <v>2.5454545454545454</v>
      </c>
      <c r="AP532" s="101">
        <f t="array" ref="AP532">IF($AI532,STDEVA(IF(G2SelectionMask="x",IF(INDEX(RawDataRefData,$E532,0)&gt;0,INDEX(RawDataRefData,$E532,0)),"")),"")</f>
        <v>1.213559752433836</v>
      </c>
      <c r="AQ532" s="100" t="b">
        <f t="shared" si="209"/>
        <v>0</v>
      </c>
      <c r="AR532" s="100" t="str">
        <f t="array" ref="AR532">IF($AQ532,MEDIAN(IF(G3SelectionMask="x",IF(INDEX(RawDataRefData,$E532,0)&gt;0,INDEX(RawDataRefData,$E532,0)),"")),"")</f>
        <v/>
      </c>
      <c r="AS532" s="100" t="str">
        <f t="array" ref="AS532">IF($AQ532,QUARTILE(IF(G3SelectionMask="x",IF(INDEX(RawDataRefData,$E532,0)&gt;0,INDEX(RawDataRefData,$E532,0)),""),1),"")</f>
        <v/>
      </c>
      <c r="AT532" s="100" t="str">
        <f t="array" ref="AT532">IF($AQ532,QUARTILE(IF(G3SelectionMask="x",IF(INDEX(RawDataRefData,$E532,0)&gt;0,INDEX(RawDataRefData,$E532,0)),""),3),"")</f>
        <v/>
      </c>
      <c r="AU532" s="100" t="str">
        <f t="array" ref="AU532">IF($AQ532,MIN(IF(G3SelectionMask="x",IF(INDEX(RawDataRefData,$E532,0)&gt;0,INDEX(RawDataRefData,$E532,0)),"")),"")</f>
        <v/>
      </c>
      <c r="AV532" s="100" t="str">
        <f t="array" ref="AV532">IF($AQ532,MAX(IF(G3SelectionMask="x",IF(INDEX(RawDataRefData,$E532,0)&gt;0,INDEX(RawDataRefData,$E532,0)),"")),"")</f>
        <v/>
      </c>
      <c r="AW532" s="100" t="str">
        <f t="shared" si="210"/>
        <v/>
      </c>
      <c r="AX532" s="100" t="str">
        <f t="array" ref="AX532">IF($AQ532,STDEVA(IF(G3SelectionMask="x",IF(INDEX(RawDataRefData,$E532,0)&gt;0,INDEX(RawDataRefData,$E532,0)),"")),"")</f>
        <v/>
      </c>
      <c r="AY532" s="101" t="b">
        <f t="shared" si="211"/>
        <v>0</v>
      </c>
      <c r="AZ532" s="101" t="str">
        <f t="array" ref="AZ532">IF($AY532,MEDIAN(IF(G4SelectionMask="x",IF(INDEX(RawDataRefData,$E532,0)&gt;0,INDEX(RawDataRefData,$E532,0)),"")),"")</f>
        <v/>
      </c>
      <c r="BA532" s="101" t="str">
        <f t="array" ref="BA532">IF($AY532,QUARTILE(IF(G4SelectionMask="x",IF(INDEX(RawDataRefData,$E532,0)&gt;0,INDEX(RawDataRefData,$E532,0)),""),1),"")</f>
        <v/>
      </c>
      <c r="BB532" s="101" t="str">
        <f t="array" ref="BB532">IF($AY532,QUARTILE(IF(G4SelectionMask="x",IF(INDEX(RawDataRefData,$E532,0)&gt;0,INDEX(RawDataRefData,$E532,0)),""),3),"")</f>
        <v/>
      </c>
      <c r="BC532" s="101" t="str">
        <f t="array" ref="BC532">IF($AY532,MIN(IF(G4SelectionMask="x",IF(INDEX(RawDataRefData,$E532,0)&gt;0,INDEX(RawDataRefData,$E532,0)),"")),"")</f>
        <v/>
      </c>
      <c r="BD532" s="101" t="str">
        <f t="array" ref="BD532">IF($AY532,MAX(IF(G4SelectionMask="x",IF(INDEX(RawDataRefData,$E532,0)&gt;0,INDEX(RawDataRefData,$E532,0)),"")),"")</f>
        <v/>
      </c>
      <c r="BE532" s="101" t="str">
        <f t="shared" si="212"/>
        <v/>
      </c>
      <c r="BF532" s="101" t="str">
        <f t="array" ref="BF532">IF($AY532,STDEVA(IF(G4SelectionMask="x",IF(INDEX(RawDataRefData,$E532,0)&gt;0,INDEX(RawDataRefData,$E532,0)),"")),"")</f>
        <v/>
      </c>
      <c r="BG532" s="100" t="b">
        <f t="shared" si="213"/>
        <v>0</v>
      </c>
      <c r="BH532" s="100" t="str">
        <f t="array" ref="BH532">IF($BG532,MEDIAN(IF(G5SelectionMask="x",IF(INDEX(RawDataRefData,$E532,0)&gt;0,INDEX(RawDataRefData,$E532,0)),"")),"")</f>
        <v/>
      </c>
      <c r="BI532" s="100" t="str">
        <f t="array" ref="BI532">IF($BG532,QUARTILE(IF(G5SelectionMask="x",IF(INDEX(RawDataRefData,$E532,0)&gt;0,INDEX(RawDataRefData,$E532,0)),""),1),"")</f>
        <v/>
      </c>
      <c r="BJ532" s="100" t="str">
        <f t="array" ref="BJ532">IF($BG532,QUARTILE(IF(G5SelectionMask="x",IF(INDEX(RawDataRefData,$E532,0)&gt;0,INDEX(RawDataRefData,$E532,0)),""),3),"")</f>
        <v/>
      </c>
      <c r="BK532" s="100" t="str">
        <f t="array" ref="BK532">IF($BG532,MIN(IF(G5SelectionMask="x",IF(INDEX(RawDataRefData,$E532,0)&gt;0,INDEX(RawDataRefData,$E532,0)),"")),"")</f>
        <v/>
      </c>
      <c r="BL532" s="100" t="str">
        <f t="array" ref="BL532">IF($BG532,MAX(IF(G5SelectionMask="x",IF(INDEX(RawDataRefData,$E532,0)&gt;0,INDEX(RawDataRefData,$E532,0)),"")),"")</f>
        <v/>
      </c>
      <c r="BM532" s="100" t="str">
        <f t="shared" si="214"/>
        <v/>
      </c>
      <c r="BN532" s="103" t="str">
        <f t="array" ref="BN532">IF($BG532,STDEVA(IF(G5SelectionMask="x",IF(INDEX(RawDataRefData,$E532,0)&gt;0,INDEX(RawDataRefData,$E532,0)),"")),"")</f>
        <v/>
      </c>
      <c r="BO532" s="104"/>
      <c r="BP532" s="105">
        <v>3</v>
      </c>
      <c r="BQ532" s="105">
        <v>2</v>
      </c>
      <c r="BR532" s="105">
        <v>1</v>
      </c>
      <c r="BS532" s="105">
        <v>2</v>
      </c>
      <c r="BT532" s="105">
        <v>1</v>
      </c>
      <c r="BU532" s="105">
        <v>2</v>
      </c>
      <c r="BV532" s="105">
        <v>4</v>
      </c>
      <c r="BW532" s="105">
        <v>4</v>
      </c>
      <c r="BX532" s="105">
        <v>4</v>
      </c>
      <c r="BY532" s="105">
        <v>4</v>
      </c>
      <c r="BZ532" s="105">
        <v>2</v>
      </c>
      <c r="CA532" s="105">
        <v>4</v>
      </c>
      <c r="CB532" s="105">
        <v>4</v>
      </c>
      <c r="CC532" s="105">
        <v>2</v>
      </c>
      <c r="CD532" s="105">
        <v>2</v>
      </c>
    </row>
    <row r="533" spans="1:82" x14ac:dyDescent="0.2">
      <c r="A533" s="33">
        <f t="shared" si="191"/>
        <v>0</v>
      </c>
      <c r="B533" s="209"/>
      <c r="C533" s="194"/>
      <c r="D533" s="203"/>
      <c r="E533" s="72">
        <f t="shared" si="207"/>
        <v>524</v>
      </c>
      <c r="F533" s="9" t="s">
        <v>2043</v>
      </c>
      <c r="G533" s="9" t="s">
        <v>2832</v>
      </c>
      <c r="H533" s="9" t="s">
        <v>66</v>
      </c>
      <c r="I533" s="9" t="s">
        <v>68</v>
      </c>
      <c r="J533" s="9" t="s">
        <v>1747</v>
      </c>
      <c r="K533" s="100">
        <f t="shared" si="192"/>
        <v>2</v>
      </c>
      <c r="L533" s="100"/>
      <c r="M533" s="100"/>
      <c r="N533" s="100"/>
      <c r="O533" s="100"/>
      <c r="P533" s="101">
        <f t="shared" si="193"/>
        <v>2</v>
      </c>
      <c r="Q533" s="102">
        <f t="shared" si="194"/>
        <v>4</v>
      </c>
      <c r="R533" s="102">
        <f t="shared" si="195"/>
        <v>1</v>
      </c>
      <c r="S533" s="102">
        <f t="shared" si="196"/>
        <v>4</v>
      </c>
      <c r="T533" s="102">
        <f t="shared" si="197"/>
        <v>1</v>
      </c>
      <c r="U533" s="102">
        <f t="shared" si="198"/>
        <v>3</v>
      </c>
      <c r="V533" s="102">
        <f t="shared" si="199"/>
        <v>3</v>
      </c>
      <c r="W533" s="102">
        <f t="shared" si="200"/>
        <v>1</v>
      </c>
      <c r="X533" s="102">
        <f t="shared" si="201"/>
        <v>4</v>
      </c>
      <c r="Y533" s="102">
        <f t="shared" si="202"/>
        <v>3</v>
      </c>
      <c r="Z533" s="102">
        <f t="shared" si="203"/>
        <v>3</v>
      </c>
      <c r="AA533" s="100" t="b">
        <f t="shared" si="204"/>
        <v>1</v>
      </c>
      <c r="AB533" s="100">
        <f t="array" ref="AB533">IF($AA533,MEDIAN(IF(G1SelectionMask="x",IF(INDEX(RawDataRefData,$E533,0)&gt;0,INDEX(RawDataRefData,$E533,0)),"")),"")</f>
        <v>3</v>
      </c>
      <c r="AC533" s="100">
        <f t="array" ref="AC533">IF($AA533,QUARTILE(IF(G1SelectionMask="x",IF(INDEX(RawDataRefData,$E533,0)&gt;0,INDEX(RawDataRefData,$E533,0)),""),1),"")</f>
        <v>1.5</v>
      </c>
      <c r="AD533" s="100">
        <f t="array" ref="AD533">IF($AA533,QUARTILE(IF(G1SelectionMask="x",IF(INDEX(RawDataRefData,$E533,0)&gt;0,INDEX(RawDataRefData,$E533,0)),""),3),"")</f>
        <v>3.5</v>
      </c>
      <c r="AE533" s="100">
        <f t="array" ref="AE533">IF($AA533,MIN(IF(G1SelectionMask="x",IF(INDEX(RawDataRefData,$E533,0)&gt;0,INDEX(RawDataRefData,$E533,0)),"")),"")</f>
        <v>1</v>
      </c>
      <c r="AF533" s="100">
        <f t="array" ref="AF533">IF($AA533,MAX(IF(G1SelectionMask="x",IF(INDEX(RawDataRefData,$E533,0)&gt;0,INDEX(RawDataRefData,$E533,0)),"")),"")</f>
        <v>4</v>
      </c>
      <c r="AG533" s="100">
        <f t="shared" si="205"/>
        <v>2.6363636363636362</v>
      </c>
      <c r="AH533" s="100">
        <f t="array" ref="AH533">IF($AA533,STDEVA(IF(G1SelectionMask="x",IF(INDEX(RawDataRefData,$E533,0)&gt;0,INDEX(RawDataRefData,$E533,0)),"")),"")</f>
        <v>1.2060453783110545</v>
      </c>
      <c r="AI533" s="101" t="b">
        <f t="shared" si="206"/>
        <v>1</v>
      </c>
      <c r="AJ533" s="101">
        <f t="array" ref="AJ533">IF($AI533,MEDIAN(IF(G2SelectionMask="x",IF(INDEX(RawDataRefData,$E533,0)&gt;0,INDEX(RawDataRefData,$E533,0)),"")),"")</f>
        <v>3</v>
      </c>
      <c r="AK533" s="101">
        <f t="array" ref="AK533">IF($AI533,QUARTILE(IF(G2SelectionMask="x",IF(INDEX(RawDataRefData,$E533,0)&gt;0,INDEX(RawDataRefData,$E533,0)),""),1),"")</f>
        <v>1.5</v>
      </c>
      <c r="AL533" s="101">
        <f t="array" ref="AL533">IF($AI533,QUARTILE(IF(G2SelectionMask="x",IF(INDEX(RawDataRefData,$E533,0)&gt;0,INDEX(RawDataRefData,$E533,0)),""),3),"")</f>
        <v>3.5</v>
      </c>
      <c r="AM533" s="101">
        <f t="array" ref="AM533">IF($AI533,MIN(IF(G2SelectionMask="x",IF(INDEX(RawDataRefData,$E533,0)&gt;0,INDEX(RawDataRefData,$E533,0)),"")),"")</f>
        <v>1</v>
      </c>
      <c r="AN533" s="101">
        <f t="array" ref="AN533">IF($AI533,MAX(IF(G2SelectionMask="x",IF(INDEX(RawDataRefData,$E533,0)&gt;0,INDEX(RawDataRefData,$E533,0)),"")),"")</f>
        <v>4</v>
      </c>
      <c r="AO533" s="101">
        <f t="shared" si="208"/>
        <v>2.6363636363636362</v>
      </c>
      <c r="AP533" s="101">
        <f t="array" ref="AP533">IF($AI533,STDEVA(IF(G2SelectionMask="x",IF(INDEX(RawDataRefData,$E533,0)&gt;0,INDEX(RawDataRefData,$E533,0)),"")),"")</f>
        <v>1.2060453783110545</v>
      </c>
      <c r="AQ533" s="100" t="b">
        <f t="shared" si="209"/>
        <v>0</v>
      </c>
      <c r="AR533" s="100" t="str">
        <f t="array" ref="AR533">IF($AQ533,MEDIAN(IF(G3SelectionMask="x",IF(INDEX(RawDataRefData,$E533,0)&gt;0,INDEX(RawDataRefData,$E533,0)),"")),"")</f>
        <v/>
      </c>
      <c r="AS533" s="100" t="str">
        <f t="array" ref="AS533">IF($AQ533,QUARTILE(IF(G3SelectionMask="x",IF(INDEX(RawDataRefData,$E533,0)&gt;0,INDEX(RawDataRefData,$E533,0)),""),1),"")</f>
        <v/>
      </c>
      <c r="AT533" s="100" t="str">
        <f t="array" ref="AT533">IF($AQ533,QUARTILE(IF(G3SelectionMask="x",IF(INDEX(RawDataRefData,$E533,0)&gt;0,INDEX(RawDataRefData,$E533,0)),""),3),"")</f>
        <v/>
      </c>
      <c r="AU533" s="100" t="str">
        <f t="array" ref="AU533">IF($AQ533,MIN(IF(G3SelectionMask="x",IF(INDEX(RawDataRefData,$E533,0)&gt;0,INDEX(RawDataRefData,$E533,0)),"")),"")</f>
        <v/>
      </c>
      <c r="AV533" s="100" t="str">
        <f t="array" ref="AV533">IF($AQ533,MAX(IF(G3SelectionMask="x",IF(INDEX(RawDataRefData,$E533,0)&gt;0,INDEX(RawDataRefData,$E533,0)),"")),"")</f>
        <v/>
      </c>
      <c r="AW533" s="100" t="str">
        <f t="shared" si="210"/>
        <v/>
      </c>
      <c r="AX533" s="100" t="str">
        <f t="array" ref="AX533">IF($AQ533,STDEVA(IF(G3SelectionMask="x",IF(INDEX(RawDataRefData,$E533,0)&gt;0,INDEX(RawDataRefData,$E533,0)),"")),"")</f>
        <v/>
      </c>
      <c r="AY533" s="101" t="b">
        <f t="shared" si="211"/>
        <v>0</v>
      </c>
      <c r="AZ533" s="101" t="str">
        <f t="array" ref="AZ533">IF($AY533,MEDIAN(IF(G4SelectionMask="x",IF(INDEX(RawDataRefData,$E533,0)&gt;0,INDEX(RawDataRefData,$E533,0)),"")),"")</f>
        <v/>
      </c>
      <c r="BA533" s="101" t="str">
        <f t="array" ref="BA533">IF($AY533,QUARTILE(IF(G4SelectionMask="x",IF(INDEX(RawDataRefData,$E533,0)&gt;0,INDEX(RawDataRefData,$E533,0)),""),1),"")</f>
        <v/>
      </c>
      <c r="BB533" s="101" t="str">
        <f t="array" ref="BB533">IF($AY533,QUARTILE(IF(G4SelectionMask="x",IF(INDEX(RawDataRefData,$E533,0)&gt;0,INDEX(RawDataRefData,$E533,0)),""),3),"")</f>
        <v/>
      </c>
      <c r="BC533" s="101" t="str">
        <f t="array" ref="BC533">IF($AY533,MIN(IF(G4SelectionMask="x",IF(INDEX(RawDataRefData,$E533,0)&gt;0,INDEX(RawDataRefData,$E533,0)),"")),"")</f>
        <v/>
      </c>
      <c r="BD533" s="101" t="str">
        <f t="array" ref="BD533">IF($AY533,MAX(IF(G4SelectionMask="x",IF(INDEX(RawDataRefData,$E533,0)&gt;0,INDEX(RawDataRefData,$E533,0)),"")),"")</f>
        <v/>
      </c>
      <c r="BE533" s="101" t="str">
        <f t="shared" si="212"/>
        <v/>
      </c>
      <c r="BF533" s="101" t="str">
        <f t="array" ref="BF533">IF($AY533,STDEVA(IF(G4SelectionMask="x",IF(INDEX(RawDataRefData,$E533,0)&gt;0,INDEX(RawDataRefData,$E533,0)),"")),"")</f>
        <v/>
      </c>
      <c r="BG533" s="100" t="b">
        <f t="shared" si="213"/>
        <v>0</v>
      </c>
      <c r="BH533" s="100" t="str">
        <f t="array" ref="BH533">IF($BG533,MEDIAN(IF(G5SelectionMask="x",IF(INDEX(RawDataRefData,$E533,0)&gt;0,INDEX(RawDataRefData,$E533,0)),"")),"")</f>
        <v/>
      </c>
      <c r="BI533" s="100" t="str">
        <f t="array" ref="BI533">IF($BG533,QUARTILE(IF(G5SelectionMask="x",IF(INDEX(RawDataRefData,$E533,0)&gt;0,INDEX(RawDataRefData,$E533,0)),""),1),"")</f>
        <v/>
      </c>
      <c r="BJ533" s="100" t="str">
        <f t="array" ref="BJ533">IF($BG533,QUARTILE(IF(G5SelectionMask="x",IF(INDEX(RawDataRefData,$E533,0)&gt;0,INDEX(RawDataRefData,$E533,0)),""),3),"")</f>
        <v/>
      </c>
      <c r="BK533" s="100" t="str">
        <f t="array" ref="BK533">IF($BG533,MIN(IF(G5SelectionMask="x",IF(INDEX(RawDataRefData,$E533,0)&gt;0,INDEX(RawDataRefData,$E533,0)),"")),"")</f>
        <v/>
      </c>
      <c r="BL533" s="100" t="str">
        <f t="array" ref="BL533">IF($BG533,MAX(IF(G5SelectionMask="x",IF(INDEX(RawDataRefData,$E533,0)&gt;0,INDEX(RawDataRefData,$E533,0)),"")),"")</f>
        <v/>
      </c>
      <c r="BM533" s="100" t="str">
        <f t="shared" si="214"/>
        <v/>
      </c>
      <c r="BN533" s="103" t="str">
        <f t="array" ref="BN533">IF($BG533,STDEVA(IF(G5SelectionMask="x",IF(INDEX(RawDataRefData,$E533,0)&gt;0,INDEX(RawDataRefData,$E533,0)),"")),"")</f>
        <v/>
      </c>
      <c r="BO533" s="104"/>
      <c r="BP533" s="105">
        <v>2</v>
      </c>
      <c r="BQ533" s="105">
        <v>2</v>
      </c>
      <c r="BR533" s="105">
        <v>4</v>
      </c>
      <c r="BS533" s="105">
        <v>1</v>
      </c>
      <c r="BT533" s="105">
        <v>4</v>
      </c>
      <c r="BU533" s="105">
        <v>1</v>
      </c>
      <c r="BV533" s="105">
        <v>3</v>
      </c>
      <c r="BW533" s="105">
        <v>3</v>
      </c>
      <c r="BX533" s="105">
        <v>1</v>
      </c>
      <c r="BY533" s="105">
        <v>4</v>
      </c>
      <c r="BZ533" s="105">
        <v>3</v>
      </c>
      <c r="CA533" s="105">
        <v>3</v>
      </c>
      <c r="CB533" s="105">
        <v>4</v>
      </c>
      <c r="CC533" s="105">
        <v>3</v>
      </c>
      <c r="CD533" s="105">
        <v>1</v>
      </c>
    </row>
    <row r="534" spans="1:82" x14ac:dyDescent="0.2">
      <c r="A534" s="33">
        <f t="shared" si="191"/>
        <v>0</v>
      </c>
      <c r="B534" s="209"/>
      <c r="C534" s="194"/>
      <c r="D534" s="203"/>
      <c r="E534" s="72">
        <f t="shared" si="207"/>
        <v>525</v>
      </c>
      <c r="F534" s="9" t="s">
        <v>2044</v>
      </c>
      <c r="G534" s="9" t="s">
        <v>2835</v>
      </c>
      <c r="H534" s="9" t="s">
        <v>66</v>
      </c>
      <c r="I534" s="9" t="s">
        <v>68</v>
      </c>
      <c r="J534" s="9" t="s">
        <v>1746</v>
      </c>
      <c r="K534" s="100">
        <f t="shared" si="192"/>
        <v>1</v>
      </c>
      <c r="L534" s="100"/>
      <c r="M534" s="100"/>
      <c r="N534" s="100"/>
      <c r="O534" s="100"/>
      <c r="P534" s="101">
        <f t="shared" si="193"/>
        <v>3</v>
      </c>
      <c r="Q534" s="102">
        <f t="shared" si="194"/>
        <v>3</v>
      </c>
      <c r="R534" s="102">
        <f t="shared" si="195"/>
        <v>3</v>
      </c>
      <c r="S534" s="102">
        <f t="shared" si="196"/>
        <v>1</v>
      </c>
      <c r="T534" s="102">
        <f t="shared" si="197"/>
        <v>4</v>
      </c>
      <c r="U534" s="102">
        <f t="shared" si="198"/>
        <v>1</v>
      </c>
      <c r="V534" s="102">
        <f t="shared" si="199"/>
        <v>2</v>
      </c>
      <c r="W534" s="102">
        <f t="shared" si="200"/>
        <v>3</v>
      </c>
      <c r="X534" s="102">
        <f t="shared" si="201"/>
        <v>4</v>
      </c>
      <c r="Y534" s="102">
        <f t="shared" si="202"/>
        <v>3</v>
      </c>
      <c r="Z534" s="102">
        <f t="shared" si="203"/>
        <v>2</v>
      </c>
      <c r="AA534" s="100" t="b">
        <f t="shared" si="204"/>
        <v>1</v>
      </c>
      <c r="AB534" s="100">
        <f t="array" ref="AB534">IF($AA534,MEDIAN(IF(G1SelectionMask="x",IF(INDEX(RawDataRefData,$E534,0)&gt;0,INDEX(RawDataRefData,$E534,0)),"")),"")</f>
        <v>3</v>
      </c>
      <c r="AC534" s="100">
        <f t="array" ref="AC534">IF($AA534,QUARTILE(IF(G1SelectionMask="x",IF(INDEX(RawDataRefData,$E534,0)&gt;0,INDEX(RawDataRefData,$E534,0)),""),1),"")</f>
        <v>2</v>
      </c>
      <c r="AD534" s="100">
        <f t="array" ref="AD534">IF($AA534,QUARTILE(IF(G1SelectionMask="x",IF(INDEX(RawDataRefData,$E534,0)&gt;0,INDEX(RawDataRefData,$E534,0)),""),3),"")</f>
        <v>3</v>
      </c>
      <c r="AE534" s="100">
        <f t="array" ref="AE534">IF($AA534,MIN(IF(G1SelectionMask="x",IF(INDEX(RawDataRefData,$E534,0)&gt;0,INDEX(RawDataRefData,$E534,0)),"")),"")</f>
        <v>1</v>
      </c>
      <c r="AF534" s="100">
        <f t="array" ref="AF534">IF($AA534,MAX(IF(G1SelectionMask="x",IF(INDEX(RawDataRefData,$E534,0)&gt;0,INDEX(RawDataRefData,$E534,0)),"")),"")</f>
        <v>4</v>
      </c>
      <c r="AG534" s="100">
        <f t="shared" si="205"/>
        <v>2.6363636363636362</v>
      </c>
      <c r="AH534" s="100">
        <f t="array" ref="AH534">IF($AA534,STDEVA(IF(G1SelectionMask="x",IF(INDEX(RawDataRefData,$E534,0)&gt;0,INDEX(RawDataRefData,$E534,0)),"")),"")</f>
        <v>1.0269106361049412</v>
      </c>
      <c r="AI534" s="101" t="b">
        <f t="shared" si="206"/>
        <v>1</v>
      </c>
      <c r="AJ534" s="101">
        <f t="array" ref="AJ534">IF($AI534,MEDIAN(IF(G2SelectionMask="x",IF(INDEX(RawDataRefData,$E534,0)&gt;0,INDEX(RawDataRefData,$E534,0)),"")),"")</f>
        <v>3</v>
      </c>
      <c r="AK534" s="101">
        <f t="array" ref="AK534">IF($AI534,QUARTILE(IF(G2SelectionMask="x",IF(INDEX(RawDataRefData,$E534,0)&gt;0,INDEX(RawDataRefData,$E534,0)),""),1),"")</f>
        <v>2</v>
      </c>
      <c r="AL534" s="101">
        <f t="array" ref="AL534">IF($AI534,QUARTILE(IF(G2SelectionMask="x",IF(INDEX(RawDataRefData,$E534,0)&gt;0,INDEX(RawDataRefData,$E534,0)),""),3),"")</f>
        <v>3</v>
      </c>
      <c r="AM534" s="101">
        <f t="array" ref="AM534">IF($AI534,MIN(IF(G2SelectionMask="x",IF(INDEX(RawDataRefData,$E534,0)&gt;0,INDEX(RawDataRefData,$E534,0)),"")),"")</f>
        <v>1</v>
      </c>
      <c r="AN534" s="101">
        <f t="array" ref="AN534">IF($AI534,MAX(IF(G2SelectionMask="x",IF(INDEX(RawDataRefData,$E534,0)&gt;0,INDEX(RawDataRefData,$E534,0)),"")),"")</f>
        <v>4</v>
      </c>
      <c r="AO534" s="101">
        <f t="shared" si="208"/>
        <v>2.5454545454545454</v>
      </c>
      <c r="AP534" s="101">
        <f t="array" ref="AP534">IF($AI534,STDEVA(IF(G2SelectionMask="x",IF(INDEX(RawDataRefData,$E534,0)&gt;0,INDEX(RawDataRefData,$E534,0)),"")),"")</f>
        <v>0.93419873299382794</v>
      </c>
      <c r="AQ534" s="100" t="b">
        <f t="shared" si="209"/>
        <v>0</v>
      </c>
      <c r="AR534" s="100" t="str">
        <f t="array" ref="AR534">IF($AQ534,MEDIAN(IF(G3SelectionMask="x",IF(INDEX(RawDataRefData,$E534,0)&gt;0,INDEX(RawDataRefData,$E534,0)),"")),"")</f>
        <v/>
      </c>
      <c r="AS534" s="100" t="str">
        <f t="array" ref="AS534">IF($AQ534,QUARTILE(IF(G3SelectionMask="x",IF(INDEX(RawDataRefData,$E534,0)&gt;0,INDEX(RawDataRefData,$E534,0)),""),1),"")</f>
        <v/>
      </c>
      <c r="AT534" s="100" t="str">
        <f t="array" ref="AT534">IF($AQ534,QUARTILE(IF(G3SelectionMask="x",IF(INDEX(RawDataRefData,$E534,0)&gt;0,INDEX(RawDataRefData,$E534,0)),""),3),"")</f>
        <v/>
      </c>
      <c r="AU534" s="100" t="str">
        <f t="array" ref="AU534">IF($AQ534,MIN(IF(G3SelectionMask="x",IF(INDEX(RawDataRefData,$E534,0)&gt;0,INDEX(RawDataRefData,$E534,0)),"")),"")</f>
        <v/>
      </c>
      <c r="AV534" s="100" t="str">
        <f t="array" ref="AV534">IF($AQ534,MAX(IF(G3SelectionMask="x",IF(INDEX(RawDataRefData,$E534,0)&gt;0,INDEX(RawDataRefData,$E534,0)),"")),"")</f>
        <v/>
      </c>
      <c r="AW534" s="100" t="str">
        <f t="shared" si="210"/>
        <v/>
      </c>
      <c r="AX534" s="100" t="str">
        <f t="array" ref="AX534">IF($AQ534,STDEVA(IF(G3SelectionMask="x",IF(INDEX(RawDataRefData,$E534,0)&gt;0,INDEX(RawDataRefData,$E534,0)),"")),"")</f>
        <v/>
      </c>
      <c r="AY534" s="101" t="b">
        <f t="shared" si="211"/>
        <v>0</v>
      </c>
      <c r="AZ534" s="101" t="str">
        <f t="array" ref="AZ534">IF($AY534,MEDIAN(IF(G4SelectionMask="x",IF(INDEX(RawDataRefData,$E534,0)&gt;0,INDEX(RawDataRefData,$E534,0)),"")),"")</f>
        <v/>
      </c>
      <c r="BA534" s="101" t="str">
        <f t="array" ref="BA534">IF($AY534,QUARTILE(IF(G4SelectionMask="x",IF(INDEX(RawDataRefData,$E534,0)&gt;0,INDEX(RawDataRefData,$E534,0)),""),1),"")</f>
        <v/>
      </c>
      <c r="BB534" s="101" t="str">
        <f t="array" ref="BB534">IF($AY534,QUARTILE(IF(G4SelectionMask="x",IF(INDEX(RawDataRefData,$E534,0)&gt;0,INDEX(RawDataRefData,$E534,0)),""),3),"")</f>
        <v/>
      </c>
      <c r="BC534" s="101" t="str">
        <f t="array" ref="BC534">IF($AY534,MIN(IF(G4SelectionMask="x",IF(INDEX(RawDataRefData,$E534,0)&gt;0,INDEX(RawDataRefData,$E534,0)),"")),"")</f>
        <v/>
      </c>
      <c r="BD534" s="101" t="str">
        <f t="array" ref="BD534">IF($AY534,MAX(IF(G4SelectionMask="x",IF(INDEX(RawDataRefData,$E534,0)&gt;0,INDEX(RawDataRefData,$E534,0)),"")),"")</f>
        <v/>
      </c>
      <c r="BE534" s="101" t="str">
        <f t="shared" si="212"/>
        <v/>
      </c>
      <c r="BF534" s="101" t="str">
        <f t="array" ref="BF534">IF($AY534,STDEVA(IF(G4SelectionMask="x",IF(INDEX(RawDataRefData,$E534,0)&gt;0,INDEX(RawDataRefData,$E534,0)),"")),"")</f>
        <v/>
      </c>
      <c r="BG534" s="100" t="b">
        <f t="shared" si="213"/>
        <v>0</v>
      </c>
      <c r="BH534" s="100" t="str">
        <f t="array" ref="BH534">IF($BG534,MEDIAN(IF(G5SelectionMask="x",IF(INDEX(RawDataRefData,$E534,0)&gt;0,INDEX(RawDataRefData,$E534,0)),"")),"")</f>
        <v/>
      </c>
      <c r="BI534" s="100" t="str">
        <f t="array" ref="BI534">IF($BG534,QUARTILE(IF(G5SelectionMask="x",IF(INDEX(RawDataRefData,$E534,0)&gt;0,INDEX(RawDataRefData,$E534,0)),""),1),"")</f>
        <v/>
      </c>
      <c r="BJ534" s="100" t="str">
        <f t="array" ref="BJ534">IF($BG534,QUARTILE(IF(G5SelectionMask="x",IF(INDEX(RawDataRefData,$E534,0)&gt;0,INDEX(RawDataRefData,$E534,0)),""),3),"")</f>
        <v/>
      </c>
      <c r="BK534" s="100" t="str">
        <f t="array" ref="BK534">IF($BG534,MIN(IF(G5SelectionMask="x",IF(INDEX(RawDataRefData,$E534,0)&gt;0,INDEX(RawDataRefData,$E534,0)),"")),"")</f>
        <v/>
      </c>
      <c r="BL534" s="100" t="str">
        <f t="array" ref="BL534">IF($BG534,MAX(IF(G5SelectionMask="x",IF(INDEX(RawDataRefData,$E534,0)&gt;0,INDEX(RawDataRefData,$E534,0)),"")),"")</f>
        <v/>
      </c>
      <c r="BM534" s="100" t="str">
        <f t="shared" si="214"/>
        <v/>
      </c>
      <c r="BN534" s="103" t="str">
        <f t="array" ref="BN534">IF($BG534,STDEVA(IF(G5SelectionMask="x",IF(INDEX(RawDataRefData,$E534,0)&gt;0,INDEX(RawDataRefData,$E534,0)),"")),"")</f>
        <v/>
      </c>
      <c r="BO534" s="104"/>
      <c r="BP534" s="105">
        <v>1</v>
      </c>
      <c r="BQ534" s="105">
        <v>3</v>
      </c>
      <c r="BR534" s="105">
        <v>3</v>
      </c>
      <c r="BS534" s="105">
        <v>3</v>
      </c>
      <c r="BT534" s="105">
        <v>1</v>
      </c>
      <c r="BU534" s="105">
        <v>4</v>
      </c>
      <c r="BV534" s="105">
        <v>1</v>
      </c>
      <c r="BW534" s="105">
        <v>2</v>
      </c>
      <c r="BX534" s="105">
        <v>3</v>
      </c>
      <c r="BY534" s="105">
        <v>4</v>
      </c>
      <c r="BZ534" s="105">
        <v>3</v>
      </c>
      <c r="CA534" s="105">
        <v>2</v>
      </c>
      <c r="CB534" s="105">
        <v>1</v>
      </c>
      <c r="CC534" s="105">
        <v>3</v>
      </c>
      <c r="CD534" s="105">
        <v>3</v>
      </c>
    </row>
    <row r="535" spans="1:82" x14ac:dyDescent="0.2">
      <c r="A535" s="33">
        <f t="shared" si="191"/>
        <v>0</v>
      </c>
      <c r="B535" s="209"/>
      <c r="C535" s="194"/>
      <c r="D535" s="203"/>
      <c r="E535" s="72">
        <f t="shared" si="207"/>
        <v>526</v>
      </c>
      <c r="F535" s="9" t="s">
        <v>2045</v>
      </c>
      <c r="G535" s="9" t="s">
        <v>2837</v>
      </c>
      <c r="H535" s="9" t="s">
        <v>66</v>
      </c>
      <c r="I535" s="9" t="s">
        <v>68</v>
      </c>
      <c r="J535" s="9" t="s">
        <v>1746</v>
      </c>
      <c r="K535" s="100">
        <f t="shared" si="192"/>
        <v>1</v>
      </c>
      <c r="L535" s="100"/>
      <c r="M535" s="100"/>
      <c r="N535" s="100"/>
      <c r="O535" s="100"/>
      <c r="P535" s="101">
        <f t="shared" si="193"/>
        <v>2</v>
      </c>
      <c r="Q535" s="102">
        <f t="shared" si="194"/>
        <v>3</v>
      </c>
      <c r="R535" s="102">
        <f t="shared" si="195"/>
        <v>1</v>
      </c>
      <c r="S535" s="102">
        <f t="shared" si="196"/>
        <v>2</v>
      </c>
      <c r="T535" s="102">
        <f t="shared" si="197"/>
        <v>1</v>
      </c>
      <c r="U535" s="102">
        <f t="shared" si="198"/>
        <v>2</v>
      </c>
      <c r="V535" s="102">
        <f t="shared" si="199"/>
        <v>3</v>
      </c>
      <c r="W535" s="102">
        <f t="shared" si="200"/>
        <v>1</v>
      </c>
      <c r="X535" s="102">
        <f t="shared" si="201"/>
        <v>1</v>
      </c>
      <c r="Y535" s="102">
        <f t="shared" si="202"/>
        <v>4</v>
      </c>
      <c r="Z535" s="102">
        <f t="shared" si="203"/>
        <v>2</v>
      </c>
      <c r="AA535" s="100" t="b">
        <f t="shared" si="204"/>
        <v>1</v>
      </c>
      <c r="AB535" s="100">
        <f t="array" ref="AB535">IF($AA535,MEDIAN(IF(G1SelectionMask="x",IF(INDEX(RawDataRefData,$E535,0)&gt;0,INDEX(RawDataRefData,$E535,0)),"")),"")</f>
        <v>2</v>
      </c>
      <c r="AC535" s="100">
        <f t="array" ref="AC535">IF($AA535,QUARTILE(IF(G1SelectionMask="x",IF(INDEX(RawDataRefData,$E535,0)&gt;0,INDEX(RawDataRefData,$E535,0)),""),1),"")</f>
        <v>1</v>
      </c>
      <c r="AD535" s="100">
        <f t="array" ref="AD535">IF($AA535,QUARTILE(IF(G1SelectionMask="x",IF(INDEX(RawDataRefData,$E535,0)&gt;0,INDEX(RawDataRefData,$E535,0)),""),3),"")</f>
        <v>2.5</v>
      </c>
      <c r="AE535" s="100">
        <f t="array" ref="AE535">IF($AA535,MIN(IF(G1SelectionMask="x",IF(INDEX(RawDataRefData,$E535,0)&gt;0,INDEX(RawDataRefData,$E535,0)),"")),"")</f>
        <v>1</v>
      </c>
      <c r="AF535" s="100">
        <f t="array" ref="AF535">IF($AA535,MAX(IF(G1SelectionMask="x",IF(INDEX(RawDataRefData,$E535,0)&gt;0,INDEX(RawDataRefData,$E535,0)),"")),"")</f>
        <v>4</v>
      </c>
      <c r="AG535" s="100">
        <f t="shared" si="205"/>
        <v>2</v>
      </c>
      <c r="AH535" s="100">
        <f t="array" ref="AH535">IF($AA535,STDEVA(IF(G1SelectionMask="x",IF(INDEX(RawDataRefData,$E535,0)&gt;0,INDEX(RawDataRefData,$E535,0)),"")),"")</f>
        <v>1</v>
      </c>
      <c r="AI535" s="101" t="b">
        <f t="shared" si="206"/>
        <v>1</v>
      </c>
      <c r="AJ535" s="101">
        <f t="array" ref="AJ535">IF($AI535,MEDIAN(IF(G2SelectionMask="x",IF(INDEX(RawDataRefData,$E535,0)&gt;0,INDEX(RawDataRefData,$E535,0)),"")),"")</f>
        <v>2</v>
      </c>
      <c r="AK535" s="101">
        <f t="array" ref="AK535">IF($AI535,QUARTILE(IF(G2SelectionMask="x",IF(INDEX(RawDataRefData,$E535,0)&gt;0,INDEX(RawDataRefData,$E535,0)),""),1),"")</f>
        <v>1</v>
      </c>
      <c r="AL535" s="101">
        <f t="array" ref="AL535">IF($AI535,QUARTILE(IF(G2SelectionMask="x",IF(INDEX(RawDataRefData,$E535,0)&gt;0,INDEX(RawDataRefData,$E535,0)),""),3),"")</f>
        <v>3</v>
      </c>
      <c r="AM535" s="101">
        <f t="array" ref="AM535">IF($AI535,MIN(IF(G2SelectionMask="x",IF(INDEX(RawDataRefData,$E535,0)&gt;0,INDEX(RawDataRefData,$E535,0)),"")),"")</f>
        <v>1</v>
      </c>
      <c r="AN535" s="101">
        <f t="array" ref="AN535">IF($AI535,MAX(IF(G2SelectionMask="x",IF(INDEX(RawDataRefData,$E535,0)&gt;0,INDEX(RawDataRefData,$E535,0)),"")),"")</f>
        <v>4</v>
      </c>
      <c r="AO535" s="101">
        <f t="shared" si="208"/>
        <v>2.0909090909090908</v>
      </c>
      <c r="AP535" s="101">
        <f t="array" ref="AP535">IF($AI535,STDEVA(IF(G2SelectionMask="x",IF(INDEX(RawDataRefData,$E535,0)&gt;0,INDEX(RawDataRefData,$E535,0)),"")),"")</f>
        <v>1.0444659357341868</v>
      </c>
      <c r="AQ535" s="100" t="b">
        <f t="shared" si="209"/>
        <v>0</v>
      </c>
      <c r="AR535" s="100" t="str">
        <f t="array" ref="AR535">IF($AQ535,MEDIAN(IF(G3SelectionMask="x",IF(INDEX(RawDataRefData,$E535,0)&gt;0,INDEX(RawDataRefData,$E535,0)),"")),"")</f>
        <v/>
      </c>
      <c r="AS535" s="100" t="str">
        <f t="array" ref="AS535">IF($AQ535,QUARTILE(IF(G3SelectionMask="x",IF(INDEX(RawDataRefData,$E535,0)&gt;0,INDEX(RawDataRefData,$E535,0)),""),1),"")</f>
        <v/>
      </c>
      <c r="AT535" s="100" t="str">
        <f t="array" ref="AT535">IF($AQ535,QUARTILE(IF(G3SelectionMask="x",IF(INDEX(RawDataRefData,$E535,0)&gt;0,INDEX(RawDataRefData,$E535,0)),""),3),"")</f>
        <v/>
      </c>
      <c r="AU535" s="100" t="str">
        <f t="array" ref="AU535">IF($AQ535,MIN(IF(G3SelectionMask="x",IF(INDEX(RawDataRefData,$E535,0)&gt;0,INDEX(RawDataRefData,$E535,0)),"")),"")</f>
        <v/>
      </c>
      <c r="AV535" s="100" t="str">
        <f t="array" ref="AV535">IF($AQ535,MAX(IF(G3SelectionMask="x",IF(INDEX(RawDataRefData,$E535,0)&gt;0,INDEX(RawDataRefData,$E535,0)),"")),"")</f>
        <v/>
      </c>
      <c r="AW535" s="100" t="str">
        <f t="shared" si="210"/>
        <v/>
      </c>
      <c r="AX535" s="100" t="str">
        <f t="array" ref="AX535">IF($AQ535,STDEVA(IF(G3SelectionMask="x",IF(INDEX(RawDataRefData,$E535,0)&gt;0,INDEX(RawDataRefData,$E535,0)),"")),"")</f>
        <v/>
      </c>
      <c r="AY535" s="101" t="b">
        <f t="shared" si="211"/>
        <v>0</v>
      </c>
      <c r="AZ535" s="101" t="str">
        <f t="array" ref="AZ535">IF($AY535,MEDIAN(IF(G4SelectionMask="x",IF(INDEX(RawDataRefData,$E535,0)&gt;0,INDEX(RawDataRefData,$E535,0)),"")),"")</f>
        <v/>
      </c>
      <c r="BA535" s="101" t="str">
        <f t="array" ref="BA535">IF($AY535,QUARTILE(IF(G4SelectionMask="x",IF(INDEX(RawDataRefData,$E535,0)&gt;0,INDEX(RawDataRefData,$E535,0)),""),1),"")</f>
        <v/>
      </c>
      <c r="BB535" s="101" t="str">
        <f t="array" ref="BB535">IF($AY535,QUARTILE(IF(G4SelectionMask="x",IF(INDEX(RawDataRefData,$E535,0)&gt;0,INDEX(RawDataRefData,$E535,0)),""),3),"")</f>
        <v/>
      </c>
      <c r="BC535" s="101" t="str">
        <f t="array" ref="BC535">IF($AY535,MIN(IF(G4SelectionMask="x",IF(INDEX(RawDataRefData,$E535,0)&gt;0,INDEX(RawDataRefData,$E535,0)),"")),"")</f>
        <v/>
      </c>
      <c r="BD535" s="101" t="str">
        <f t="array" ref="BD535">IF($AY535,MAX(IF(G4SelectionMask="x",IF(INDEX(RawDataRefData,$E535,0)&gt;0,INDEX(RawDataRefData,$E535,0)),"")),"")</f>
        <v/>
      </c>
      <c r="BE535" s="101" t="str">
        <f t="shared" si="212"/>
        <v/>
      </c>
      <c r="BF535" s="101" t="str">
        <f t="array" ref="BF535">IF($AY535,STDEVA(IF(G4SelectionMask="x",IF(INDEX(RawDataRefData,$E535,0)&gt;0,INDEX(RawDataRefData,$E535,0)),"")),"")</f>
        <v/>
      </c>
      <c r="BG535" s="100" t="b">
        <f t="shared" si="213"/>
        <v>0</v>
      </c>
      <c r="BH535" s="100" t="str">
        <f t="array" ref="BH535">IF($BG535,MEDIAN(IF(G5SelectionMask="x",IF(INDEX(RawDataRefData,$E535,0)&gt;0,INDEX(RawDataRefData,$E535,0)),"")),"")</f>
        <v/>
      </c>
      <c r="BI535" s="100" t="str">
        <f t="array" ref="BI535">IF($BG535,QUARTILE(IF(G5SelectionMask="x",IF(INDEX(RawDataRefData,$E535,0)&gt;0,INDEX(RawDataRefData,$E535,0)),""),1),"")</f>
        <v/>
      </c>
      <c r="BJ535" s="100" t="str">
        <f t="array" ref="BJ535">IF($BG535,QUARTILE(IF(G5SelectionMask="x",IF(INDEX(RawDataRefData,$E535,0)&gt;0,INDEX(RawDataRefData,$E535,0)),""),3),"")</f>
        <v/>
      </c>
      <c r="BK535" s="100" t="str">
        <f t="array" ref="BK535">IF($BG535,MIN(IF(G5SelectionMask="x",IF(INDEX(RawDataRefData,$E535,0)&gt;0,INDEX(RawDataRefData,$E535,0)),"")),"")</f>
        <v/>
      </c>
      <c r="BL535" s="100" t="str">
        <f t="array" ref="BL535">IF($BG535,MAX(IF(G5SelectionMask="x",IF(INDEX(RawDataRefData,$E535,0)&gt;0,INDEX(RawDataRefData,$E535,0)),"")),"")</f>
        <v/>
      </c>
      <c r="BM535" s="100" t="str">
        <f t="shared" si="214"/>
        <v/>
      </c>
      <c r="BN535" s="103" t="str">
        <f t="array" ref="BN535">IF($BG535,STDEVA(IF(G5SelectionMask="x",IF(INDEX(RawDataRefData,$E535,0)&gt;0,INDEX(RawDataRefData,$E535,0)),"")),"")</f>
        <v/>
      </c>
      <c r="BO535" s="104"/>
      <c r="BP535" s="105">
        <v>1</v>
      </c>
      <c r="BQ535" s="105">
        <v>2</v>
      </c>
      <c r="BR535" s="105">
        <v>3</v>
      </c>
      <c r="BS535" s="105">
        <v>1</v>
      </c>
      <c r="BT535" s="105">
        <v>2</v>
      </c>
      <c r="BU535" s="105">
        <v>1</v>
      </c>
      <c r="BV535" s="105">
        <v>2</v>
      </c>
      <c r="BW535" s="105">
        <v>3</v>
      </c>
      <c r="BX535" s="105">
        <v>1</v>
      </c>
      <c r="BY535" s="105">
        <v>1</v>
      </c>
      <c r="BZ535" s="105">
        <v>4</v>
      </c>
      <c r="CA535" s="105">
        <v>2</v>
      </c>
      <c r="CB535" s="105">
        <v>1</v>
      </c>
      <c r="CC535" s="105">
        <v>1</v>
      </c>
      <c r="CD535" s="105">
        <v>3</v>
      </c>
    </row>
    <row r="536" spans="1:82" x14ac:dyDescent="0.2">
      <c r="A536" s="33">
        <f t="shared" si="191"/>
        <v>0</v>
      </c>
      <c r="B536" s="209"/>
      <c r="C536" s="194"/>
      <c r="D536" s="203"/>
      <c r="E536" s="72">
        <f t="shared" si="207"/>
        <v>527</v>
      </c>
      <c r="F536" s="9" t="s">
        <v>2046</v>
      </c>
      <c r="G536" s="9" t="s">
        <v>2836</v>
      </c>
      <c r="H536" s="9" t="s">
        <v>66</v>
      </c>
      <c r="I536" s="9" t="s">
        <v>68</v>
      </c>
      <c r="J536" s="9" t="s">
        <v>1746</v>
      </c>
      <c r="K536" s="100">
        <f t="shared" si="192"/>
        <v>2</v>
      </c>
      <c r="L536" s="100"/>
      <c r="M536" s="100"/>
      <c r="N536" s="100"/>
      <c r="O536" s="100"/>
      <c r="P536" s="101">
        <f t="shared" si="193"/>
        <v>3</v>
      </c>
      <c r="Q536" s="102">
        <f t="shared" si="194"/>
        <v>2</v>
      </c>
      <c r="R536" s="102">
        <f t="shared" si="195"/>
        <v>2</v>
      </c>
      <c r="S536" s="102">
        <f t="shared" si="196"/>
        <v>2</v>
      </c>
      <c r="T536" s="102">
        <f t="shared" si="197"/>
        <v>1</v>
      </c>
      <c r="U536" s="102">
        <f t="shared" si="198"/>
        <v>4</v>
      </c>
      <c r="V536" s="102">
        <f t="shared" si="199"/>
        <v>3</v>
      </c>
      <c r="W536" s="102">
        <f t="shared" si="200"/>
        <v>2</v>
      </c>
      <c r="X536" s="102">
        <f t="shared" si="201"/>
        <v>1</v>
      </c>
      <c r="Y536" s="102">
        <f t="shared" si="202"/>
        <v>4</v>
      </c>
      <c r="Z536" s="102">
        <f t="shared" si="203"/>
        <v>3</v>
      </c>
      <c r="AA536" s="100" t="b">
        <f t="shared" si="204"/>
        <v>1</v>
      </c>
      <c r="AB536" s="100">
        <f t="array" ref="AB536">IF($AA536,MEDIAN(IF(G1SelectionMask="x",IF(INDEX(RawDataRefData,$E536,0)&gt;0,INDEX(RawDataRefData,$E536,0)),"")),"")</f>
        <v>2</v>
      </c>
      <c r="AC536" s="100">
        <f t="array" ref="AC536">IF($AA536,QUARTILE(IF(G1SelectionMask="x",IF(INDEX(RawDataRefData,$E536,0)&gt;0,INDEX(RawDataRefData,$E536,0)),""),1),"")</f>
        <v>2</v>
      </c>
      <c r="AD536" s="100">
        <f t="array" ref="AD536">IF($AA536,QUARTILE(IF(G1SelectionMask="x",IF(INDEX(RawDataRefData,$E536,0)&gt;0,INDEX(RawDataRefData,$E536,0)),""),3),"")</f>
        <v>3</v>
      </c>
      <c r="AE536" s="100">
        <f t="array" ref="AE536">IF($AA536,MIN(IF(G1SelectionMask="x",IF(INDEX(RawDataRefData,$E536,0)&gt;0,INDEX(RawDataRefData,$E536,0)),"")),"")</f>
        <v>1</v>
      </c>
      <c r="AF536" s="100">
        <f t="array" ref="AF536">IF($AA536,MAX(IF(G1SelectionMask="x",IF(INDEX(RawDataRefData,$E536,0)&gt;0,INDEX(RawDataRefData,$E536,0)),"")),"")</f>
        <v>4</v>
      </c>
      <c r="AG536" s="100">
        <f t="shared" si="205"/>
        <v>2.4545454545454546</v>
      </c>
      <c r="AH536" s="100">
        <f t="array" ref="AH536">IF($AA536,STDEVA(IF(G1SelectionMask="x",IF(INDEX(RawDataRefData,$E536,0)&gt;0,INDEX(RawDataRefData,$E536,0)),"")),"")</f>
        <v>1.0357254813546268</v>
      </c>
      <c r="AI536" s="101" t="b">
        <f t="shared" si="206"/>
        <v>1</v>
      </c>
      <c r="AJ536" s="101">
        <f t="array" ref="AJ536">IF($AI536,MEDIAN(IF(G2SelectionMask="x",IF(INDEX(RawDataRefData,$E536,0)&gt;0,INDEX(RawDataRefData,$E536,0)),"")),"")</f>
        <v>3</v>
      </c>
      <c r="AK536" s="101">
        <f t="array" ref="AK536">IF($AI536,QUARTILE(IF(G2SelectionMask="x",IF(INDEX(RawDataRefData,$E536,0)&gt;0,INDEX(RawDataRefData,$E536,0)),""),1),"")</f>
        <v>2</v>
      </c>
      <c r="AL536" s="101">
        <f t="array" ref="AL536">IF($AI536,QUARTILE(IF(G2SelectionMask="x",IF(INDEX(RawDataRefData,$E536,0)&gt;0,INDEX(RawDataRefData,$E536,0)),""),3),"")</f>
        <v>3.5</v>
      </c>
      <c r="AM536" s="101">
        <f t="array" ref="AM536">IF($AI536,MIN(IF(G2SelectionMask="x",IF(INDEX(RawDataRefData,$E536,0)&gt;0,INDEX(RawDataRefData,$E536,0)),"")),"")</f>
        <v>1</v>
      </c>
      <c r="AN536" s="101">
        <f t="array" ref="AN536">IF($AI536,MAX(IF(G2SelectionMask="x",IF(INDEX(RawDataRefData,$E536,0)&gt;0,INDEX(RawDataRefData,$E536,0)),"")),"")</f>
        <v>4</v>
      </c>
      <c r="AO536" s="101">
        <f t="shared" si="208"/>
        <v>2.7272727272727271</v>
      </c>
      <c r="AP536" s="101">
        <f t="array" ref="AP536">IF($AI536,STDEVA(IF(G2SelectionMask="x",IF(INDEX(RawDataRefData,$E536,0)&gt;0,INDEX(RawDataRefData,$E536,0)),"")),"")</f>
        <v>1.0090499582190262</v>
      </c>
      <c r="AQ536" s="100" t="b">
        <f t="shared" si="209"/>
        <v>0</v>
      </c>
      <c r="AR536" s="100" t="str">
        <f t="array" ref="AR536">IF($AQ536,MEDIAN(IF(G3SelectionMask="x",IF(INDEX(RawDataRefData,$E536,0)&gt;0,INDEX(RawDataRefData,$E536,0)),"")),"")</f>
        <v/>
      </c>
      <c r="AS536" s="100" t="str">
        <f t="array" ref="AS536">IF($AQ536,QUARTILE(IF(G3SelectionMask="x",IF(INDEX(RawDataRefData,$E536,0)&gt;0,INDEX(RawDataRefData,$E536,0)),""),1),"")</f>
        <v/>
      </c>
      <c r="AT536" s="100" t="str">
        <f t="array" ref="AT536">IF($AQ536,QUARTILE(IF(G3SelectionMask="x",IF(INDEX(RawDataRefData,$E536,0)&gt;0,INDEX(RawDataRefData,$E536,0)),""),3),"")</f>
        <v/>
      </c>
      <c r="AU536" s="100" t="str">
        <f t="array" ref="AU536">IF($AQ536,MIN(IF(G3SelectionMask="x",IF(INDEX(RawDataRefData,$E536,0)&gt;0,INDEX(RawDataRefData,$E536,0)),"")),"")</f>
        <v/>
      </c>
      <c r="AV536" s="100" t="str">
        <f t="array" ref="AV536">IF($AQ536,MAX(IF(G3SelectionMask="x",IF(INDEX(RawDataRefData,$E536,0)&gt;0,INDEX(RawDataRefData,$E536,0)),"")),"")</f>
        <v/>
      </c>
      <c r="AW536" s="100" t="str">
        <f t="shared" si="210"/>
        <v/>
      </c>
      <c r="AX536" s="100" t="str">
        <f t="array" ref="AX536">IF($AQ536,STDEVA(IF(G3SelectionMask="x",IF(INDEX(RawDataRefData,$E536,0)&gt;0,INDEX(RawDataRefData,$E536,0)),"")),"")</f>
        <v/>
      </c>
      <c r="AY536" s="101" t="b">
        <f t="shared" si="211"/>
        <v>0</v>
      </c>
      <c r="AZ536" s="101" t="str">
        <f t="array" ref="AZ536">IF($AY536,MEDIAN(IF(G4SelectionMask="x",IF(INDEX(RawDataRefData,$E536,0)&gt;0,INDEX(RawDataRefData,$E536,0)),"")),"")</f>
        <v/>
      </c>
      <c r="BA536" s="101" t="str">
        <f t="array" ref="BA536">IF($AY536,QUARTILE(IF(G4SelectionMask="x",IF(INDEX(RawDataRefData,$E536,0)&gt;0,INDEX(RawDataRefData,$E536,0)),""),1),"")</f>
        <v/>
      </c>
      <c r="BB536" s="101" t="str">
        <f t="array" ref="BB536">IF($AY536,QUARTILE(IF(G4SelectionMask="x",IF(INDEX(RawDataRefData,$E536,0)&gt;0,INDEX(RawDataRefData,$E536,0)),""),3),"")</f>
        <v/>
      </c>
      <c r="BC536" s="101" t="str">
        <f t="array" ref="BC536">IF($AY536,MIN(IF(G4SelectionMask="x",IF(INDEX(RawDataRefData,$E536,0)&gt;0,INDEX(RawDataRefData,$E536,0)),"")),"")</f>
        <v/>
      </c>
      <c r="BD536" s="101" t="str">
        <f t="array" ref="BD536">IF($AY536,MAX(IF(G4SelectionMask="x",IF(INDEX(RawDataRefData,$E536,0)&gt;0,INDEX(RawDataRefData,$E536,0)),"")),"")</f>
        <v/>
      </c>
      <c r="BE536" s="101" t="str">
        <f t="shared" si="212"/>
        <v/>
      </c>
      <c r="BF536" s="101" t="str">
        <f t="array" ref="BF536">IF($AY536,STDEVA(IF(G4SelectionMask="x",IF(INDEX(RawDataRefData,$E536,0)&gt;0,INDEX(RawDataRefData,$E536,0)),"")),"")</f>
        <v/>
      </c>
      <c r="BG536" s="100" t="b">
        <f t="shared" si="213"/>
        <v>0</v>
      </c>
      <c r="BH536" s="100" t="str">
        <f t="array" ref="BH536">IF($BG536,MEDIAN(IF(G5SelectionMask="x",IF(INDEX(RawDataRefData,$E536,0)&gt;0,INDEX(RawDataRefData,$E536,0)),"")),"")</f>
        <v/>
      </c>
      <c r="BI536" s="100" t="str">
        <f t="array" ref="BI536">IF($BG536,QUARTILE(IF(G5SelectionMask="x",IF(INDEX(RawDataRefData,$E536,0)&gt;0,INDEX(RawDataRefData,$E536,0)),""),1),"")</f>
        <v/>
      </c>
      <c r="BJ536" s="100" t="str">
        <f t="array" ref="BJ536">IF($BG536,QUARTILE(IF(G5SelectionMask="x",IF(INDEX(RawDataRefData,$E536,0)&gt;0,INDEX(RawDataRefData,$E536,0)),""),3),"")</f>
        <v/>
      </c>
      <c r="BK536" s="100" t="str">
        <f t="array" ref="BK536">IF($BG536,MIN(IF(G5SelectionMask="x",IF(INDEX(RawDataRefData,$E536,0)&gt;0,INDEX(RawDataRefData,$E536,0)),"")),"")</f>
        <v/>
      </c>
      <c r="BL536" s="100" t="str">
        <f t="array" ref="BL536">IF($BG536,MAX(IF(G5SelectionMask="x",IF(INDEX(RawDataRefData,$E536,0)&gt;0,INDEX(RawDataRefData,$E536,0)),"")),"")</f>
        <v/>
      </c>
      <c r="BM536" s="100" t="str">
        <f t="shared" si="214"/>
        <v/>
      </c>
      <c r="BN536" s="103" t="str">
        <f t="array" ref="BN536">IF($BG536,STDEVA(IF(G5SelectionMask="x",IF(INDEX(RawDataRefData,$E536,0)&gt;0,INDEX(RawDataRefData,$E536,0)),"")),"")</f>
        <v/>
      </c>
      <c r="BO536" s="104"/>
      <c r="BP536" s="105">
        <v>2</v>
      </c>
      <c r="BQ536" s="105">
        <v>3</v>
      </c>
      <c r="BR536" s="105">
        <v>2</v>
      </c>
      <c r="BS536" s="105">
        <v>2</v>
      </c>
      <c r="BT536" s="105">
        <v>2</v>
      </c>
      <c r="BU536" s="105">
        <v>1</v>
      </c>
      <c r="BV536" s="105">
        <v>4</v>
      </c>
      <c r="BW536" s="105">
        <v>3</v>
      </c>
      <c r="BX536" s="105">
        <v>2</v>
      </c>
      <c r="BY536" s="105">
        <v>1</v>
      </c>
      <c r="BZ536" s="105">
        <v>4</v>
      </c>
      <c r="CA536" s="105">
        <v>3</v>
      </c>
      <c r="CB536" s="105">
        <v>2</v>
      </c>
      <c r="CC536" s="105">
        <v>4</v>
      </c>
      <c r="CD536" s="105">
        <v>4</v>
      </c>
    </row>
    <row r="537" spans="1:82" x14ac:dyDescent="0.2">
      <c r="A537" s="33">
        <f t="shared" si="191"/>
        <v>0</v>
      </c>
      <c r="B537" s="209"/>
      <c r="C537" s="194"/>
      <c r="D537" s="203"/>
      <c r="E537" s="72">
        <f t="shared" si="207"/>
        <v>528</v>
      </c>
      <c r="F537" s="9" t="s">
        <v>2047</v>
      </c>
      <c r="G537" s="9" t="s">
        <v>2829</v>
      </c>
      <c r="H537" s="9" t="s">
        <v>66</v>
      </c>
      <c r="I537" s="9" t="s">
        <v>68</v>
      </c>
      <c r="J537" s="9" t="s">
        <v>1819</v>
      </c>
      <c r="K537" s="100">
        <f t="shared" si="192"/>
        <v>2</v>
      </c>
      <c r="L537" s="100"/>
      <c r="M537" s="100"/>
      <c r="N537" s="100"/>
      <c r="O537" s="100"/>
      <c r="P537" s="101">
        <f t="shared" si="193"/>
        <v>3</v>
      </c>
      <c r="Q537" s="102">
        <f t="shared" si="194"/>
        <v>3</v>
      </c>
      <c r="R537" s="102">
        <f t="shared" si="195"/>
        <v>3</v>
      </c>
      <c r="S537" s="102">
        <f t="shared" si="196"/>
        <v>3</v>
      </c>
      <c r="T537" s="102">
        <f t="shared" si="197"/>
        <v>4</v>
      </c>
      <c r="U537" s="102">
        <f t="shared" si="198"/>
        <v>1</v>
      </c>
      <c r="V537" s="102">
        <f t="shared" si="199"/>
        <v>3</v>
      </c>
      <c r="W537" s="102">
        <f t="shared" si="200"/>
        <v>2</v>
      </c>
      <c r="X537" s="102">
        <f t="shared" si="201"/>
        <v>4</v>
      </c>
      <c r="Y537" s="102">
        <f t="shared" si="202"/>
        <v>2</v>
      </c>
      <c r="Z537" s="102">
        <f t="shared" si="203"/>
        <v>2</v>
      </c>
      <c r="AA537" s="100" t="b">
        <f t="shared" si="204"/>
        <v>1</v>
      </c>
      <c r="AB537" s="100">
        <f t="array" ref="AB537">IF($AA537,MEDIAN(IF(G1SelectionMask="x",IF(INDEX(RawDataRefData,$E537,0)&gt;0,INDEX(RawDataRefData,$E537,0)),"")),"")</f>
        <v>3</v>
      </c>
      <c r="AC537" s="100">
        <f t="array" ref="AC537">IF($AA537,QUARTILE(IF(G1SelectionMask="x",IF(INDEX(RawDataRefData,$E537,0)&gt;0,INDEX(RawDataRefData,$E537,0)),""),1),"")</f>
        <v>2</v>
      </c>
      <c r="AD537" s="100">
        <f t="array" ref="AD537">IF($AA537,QUARTILE(IF(G1SelectionMask="x",IF(INDEX(RawDataRefData,$E537,0)&gt;0,INDEX(RawDataRefData,$E537,0)),""),3),"")</f>
        <v>3</v>
      </c>
      <c r="AE537" s="100">
        <f t="array" ref="AE537">IF($AA537,MIN(IF(G1SelectionMask="x",IF(INDEX(RawDataRefData,$E537,0)&gt;0,INDEX(RawDataRefData,$E537,0)),"")),"")</f>
        <v>1</v>
      </c>
      <c r="AF537" s="100">
        <f t="array" ref="AF537">IF($AA537,MAX(IF(G1SelectionMask="x",IF(INDEX(RawDataRefData,$E537,0)&gt;0,INDEX(RawDataRefData,$E537,0)),"")),"")</f>
        <v>4</v>
      </c>
      <c r="AG537" s="100">
        <f t="shared" si="205"/>
        <v>2.7272727272727271</v>
      </c>
      <c r="AH537" s="100">
        <f t="array" ref="AH537">IF($AA537,STDEVA(IF(G1SelectionMask="x",IF(INDEX(RawDataRefData,$E537,0)&gt;0,INDEX(RawDataRefData,$E537,0)),"")),"")</f>
        <v>0.90453403373329111</v>
      </c>
      <c r="AI537" s="101" t="b">
        <f t="shared" si="206"/>
        <v>1</v>
      </c>
      <c r="AJ537" s="101">
        <f t="array" ref="AJ537">IF($AI537,MEDIAN(IF(G2SelectionMask="x",IF(INDEX(RawDataRefData,$E537,0)&gt;0,INDEX(RawDataRefData,$E537,0)),"")),"")</f>
        <v>3</v>
      </c>
      <c r="AK537" s="101">
        <f t="array" ref="AK537">IF($AI537,QUARTILE(IF(G2SelectionMask="x",IF(INDEX(RawDataRefData,$E537,0)&gt;0,INDEX(RawDataRefData,$E537,0)),""),1),"")</f>
        <v>2</v>
      </c>
      <c r="AL537" s="101">
        <f t="array" ref="AL537">IF($AI537,QUARTILE(IF(G2SelectionMask="x",IF(INDEX(RawDataRefData,$E537,0)&gt;0,INDEX(RawDataRefData,$E537,0)),""),3),"")</f>
        <v>3</v>
      </c>
      <c r="AM537" s="101">
        <f t="array" ref="AM537">IF($AI537,MIN(IF(G2SelectionMask="x",IF(INDEX(RawDataRefData,$E537,0)&gt;0,INDEX(RawDataRefData,$E537,0)),"")),"")</f>
        <v>1</v>
      </c>
      <c r="AN537" s="101">
        <f t="array" ref="AN537">IF($AI537,MAX(IF(G2SelectionMask="x",IF(INDEX(RawDataRefData,$E537,0)&gt;0,INDEX(RawDataRefData,$E537,0)),"")),"")</f>
        <v>4</v>
      </c>
      <c r="AO537" s="101">
        <f t="shared" si="208"/>
        <v>2.7272727272727271</v>
      </c>
      <c r="AP537" s="101">
        <f t="array" ref="AP537">IF($AI537,STDEVA(IF(G2SelectionMask="x",IF(INDEX(RawDataRefData,$E537,0)&gt;0,INDEX(RawDataRefData,$E537,0)),"")),"")</f>
        <v>0.90453403373329111</v>
      </c>
      <c r="AQ537" s="100" t="b">
        <f t="shared" si="209"/>
        <v>0</v>
      </c>
      <c r="AR537" s="100" t="str">
        <f t="array" ref="AR537">IF($AQ537,MEDIAN(IF(G3SelectionMask="x",IF(INDEX(RawDataRefData,$E537,0)&gt;0,INDEX(RawDataRefData,$E537,0)),"")),"")</f>
        <v/>
      </c>
      <c r="AS537" s="100" t="str">
        <f t="array" ref="AS537">IF($AQ537,QUARTILE(IF(G3SelectionMask="x",IF(INDEX(RawDataRefData,$E537,0)&gt;0,INDEX(RawDataRefData,$E537,0)),""),1),"")</f>
        <v/>
      </c>
      <c r="AT537" s="100" t="str">
        <f t="array" ref="AT537">IF($AQ537,QUARTILE(IF(G3SelectionMask="x",IF(INDEX(RawDataRefData,$E537,0)&gt;0,INDEX(RawDataRefData,$E537,0)),""),3),"")</f>
        <v/>
      </c>
      <c r="AU537" s="100" t="str">
        <f t="array" ref="AU537">IF($AQ537,MIN(IF(G3SelectionMask="x",IF(INDEX(RawDataRefData,$E537,0)&gt;0,INDEX(RawDataRefData,$E537,0)),"")),"")</f>
        <v/>
      </c>
      <c r="AV537" s="100" t="str">
        <f t="array" ref="AV537">IF($AQ537,MAX(IF(G3SelectionMask="x",IF(INDEX(RawDataRefData,$E537,0)&gt;0,INDEX(RawDataRefData,$E537,0)),"")),"")</f>
        <v/>
      </c>
      <c r="AW537" s="100" t="str">
        <f t="shared" si="210"/>
        <v/>
      </c>
      <c r="AX537" s="100" t="str">
        <f t="array" ref="AX537">IF($AQ537,STDEVA(IF(G3SelectionMask="x",IF(INDEX(RawDataRefData,$E537,0)&gt;0,INDEX(RawDataRefData,$E537,0)),"")),"")</f>
        <v/>
      </c>
      <c r="AY537" s="101" t="b">
        <f t="shared" si="211"/>
        <v>0</v>
      </c>
      <c r="AZ537" s="101" t="str">
        <f t="array" ref="AZ537">IF($AY537,MEDIAN(IF(G4SelectionMask="x",IF(INDEX(RawDataRefData,$E537,0)&gt;0,INDEX(RawDataRefData,$E537,0)),"")),"")</f>
        <v/>
      </c>
      <c r="BA537" s="101" t="str">
        <f t="array" ref="BA537">IF($AY537,QUARTILE(IF(G4SelectionMask="x",IF(INDEX(RawDataRefData,$E537,0)&gt;0,INDEX(RawDataRefData,$E537,0)),""),1),"")</f>
        <v/>
      </c>
      <c r="BB537" s="101" t="str">
        <f t="array" ref="BB537">IF($AY537,QUARTILE(IF(G4SelectionMask="x",IF(INDEX(RawDataRefData,$E537,0)&gt;0,INDEX(RawDataRefData,$E537,0)),""),3),"")</f>
        <v/>
      </c>
      <c r="BC537" s="101" t="str">
        <f t="array" ref="BC537">IF($AY537,MIN(IF(G4SelectionMask="x",IF(INDEX(RawDataRefData,$E537,0)&gt;0,INDEX(RawDataRefData,$E537,0)),"")),"")</f>
        <v/>
      </c>
      <c r="BD537" s="101" t="str">
        <f t="array" ref="BD537">IF($AY537,MAX(IF(G4SelectionMask="x",IF(INDEX(RawDataRefData,$E537,0)&gt;0,INDEX(RawDataRefData,$E537,0)),"")),"")</f>
        <v/>
      </c>
      <c r="BE537" s="101" t="str">
        <f t="shared" si="212"/>
        <v/>
      </c>
      <c r="BF537" s="101" t="str">
        <f t="array" ref="BF537">IF($AY537,STDEVA(IF(G4SelectionMask="x",IF(INDEX(RawDataRefData,$E537,0)&gt;0,INDEX(RawDataRefData,$E537,0)),"")),"")</f>
        <v/>
      </c>
      <c r="BG537" s="100" t="b">
        <f t="shared" si="213"/>
        <v>0</v>
      </c>
      <c r="BH537" s="100" t="str">
        <f t="array" ref="BH537">IF($BG537,MEDIAN(IF(G5SelectionMask="x",IF(INDEX(RawDataRefData,$E537,0)&gt;0,INDEX(RawDataRefData,$E537,0)),"")),"")</f>
        <v/>
      </c>
      <c r="BI537" s="100" t="str">
        <f t="array" ref="BI537">IF($BG537,QUARTILE(IF(G5SelectionMask="x",IF(INDEX(RawDataRefData,$E537,0)&gt;0,INDEX(RawDataRefData,$E537,0)),""),1),"")</f>
        <v/>
      </c>
      <c r="BJ537" s="100" t="str">
        <f t="array" ref="BJ537">IF($BG537,QUARTILE(IF(G5SelectionMask="x",IF(INDEX(RawDataRefData,$E537,0)&gt;0,INDEX(RawDataRefData,$E537,0)),""),3),"")</f>
        <v/>
      </c>
      <c r="BK537" s="100" t="str">
        <f t="array" ref="BK537">IF($BG537,MIN(IF(G5SelectionMask="x",IF(INDEX(RawDataRefData,$E537,0)&gt;0,INDEX(RawDataRefData,$E537,0)),"")),"")</f>
        <v/>
      </c>
      <c r="BL537" s="100" t="str">
        <f t="array" ref="BL537">IF($BG537,MAX(IF(G5SelectionMask="x",IF(INDEX(RawDataRefData,$E537,0)&gt;0,INDEX(RawDataRefData,$E537,0)),"")),"")</f>
        <v/>
      </c>
      <c r="BM537" s="100" t="str">
        <f t="shared" si="214"/>
        <v/>
      </c>
      <c r="BN537" s="103" t="str">
        <f t="array" ref="BN537">IF($BG537,STDEVA(IF(G5SelectionMask="x",IF(INDEX(RawDataRefData,$E537,0)&gt;0,INDEX(RawDataRefData,$E537,0)),"")),"")</f>
        <v/>
      </c>
      <c r="BO537" s="104"/>
      <c r="BP537" s="105">
        <v>2</v>
      </c>
      <c r="BQ537" s="105">
        <v>3</v>
      </c>
      <c r="BR537" s="105">
        <v>3</v>
      </c>
      <c r="BS537" s="105">
        <v>3</v>
      </c>
      <c r="BT537" s="105">
        <v>3</v>
      </c>
      <c r="BU537" s="105">
        <v>4</v>
      </c>
      <c r="BV537" s="105">
        <v>1</v>
      </c>
      <c r="BW537" s="105">
        <v>3</v>
      </c>
      <c r="BX537" s="105">
        <v>2</v>
      </c>
      <c r="BY537" s="105">
        <v>4</v>
      </c>
      <c r="BZ537" s="105">
        <v>2</v>
      </c>
      <c r="CA537" s="105">
        <v>2</v>
      </c>
      <c r="CB537" s="105">
        <v>4</v>
      </c>
      <c r="CC537" s="105">
        <v>1</v>
      </c>
      <c r="CD537" s="105">
        <v>3</v>
      </c>
    </row>
    <row r="538" spans="1:82" x14ac:dyDescent="0.2">
      <c r="A538" s="33">
        <f t="shared" si="191"/>
        <v>0</v>
      </c>
      <c r="B538" s="209"/>
      <c r="C538" s="194"/>
      <c r="D538" s="203"/>
      <c r="E538" s="72">
        <f t="shared" si="207"/>
        <v>529</v>
      </c>
      <c r="F538" s="9" t="s">
        <v>2048</v>
      </c>
      <c r="G538" s="9" t="s">
        <v>2823</v>
      </c>
      <c r="H538" s="9" t="s">
        <v>66</v>
      </c>
      <c r="I538" s="9" t="s">
        <v>68</v>
      </c>
      <c r="J538" s="9" t="s">
        <v>1819</v>
      </c>
      <c r="K538" s="100">
        <f t="shared" si="192"/>
        <v>2</v>
      </c>
      <c r="L538" s="100"/>
      <c r="M538" s="100"/>
      <c r="N538" s="100"/>
      <c r="O538" s="100"/>
      <c r="P538" s="101">
        <f t="shared" si="193"/>
        <v>2</v>
      </c>
      <c r="Q538" s="102">
        <f t="shared" si="194"/>
        <v>1</v>
      </c>
      <c r="R538" s="102">
        <f t="shared" si="195"/>
        <v>3</v>
      </c>
      <c r="S538" s="102">
        <f t="shared" si="196"/>
        <v>4</v>
      </c>
      <c r="T538" s="102">
        <f t="shared" si="197"/>
        <v>2</v>
      </c>
      <c r="U538" s="102">
        <f t="shared" si="198"/>
        <v>2</v>
      </c>
      <c r="V538" s="102">
        <f t="shared" si="199"/>
        <v>2</v>
      </c>
      <c r="W538" s="102">
        <f t="shared" si="200"/>
        <v>1</v>
      </c>
      <c r="X538" s="102">
        <f t="shared" si="201"/>
        <v>3</v>
      </c>
      <c r="Y538" s="102">
        <f t="shared" si="202"/>
        <v>1</v>
      </c>
      <c r="Z538" s="102">
        <f t="shared" si="203"/>
        <v>2</v>
      </c>
      <c r="AA538" s="100" t="b">
        <f t="shared" si="204"/>
        <v>1</v>
      </c>
      <c r="AB538" s="100">
        <f t="array" ref="AB538">IF($AA538,MEDIAN(IF(G1SelectionMask="x",IF(INDEX(RawDataRefData,$E538,0)&gt;0,INDEX(RawDataRefData,$E538,0)),"")),"")</f>
        <v>2</v>
      </c>
      <c r="AC538" s="100">
        <f t="array" ref="AC538">IF($AA538,QUARTILE(IF(G1SelectionMask="x",IF(INDEX(RawDataRefData,$E538,0)&gt;0,INDEX(RawDataRefData,$E538,0)),""),1),"")</f>
        <v>1.5</v>
      </c>
      <c r="AD538" s="100">
        <f t="array" ref="AD538">IF($AA538,QUARTILE(IF(G1SelectionMask="x",IF(INDEX(RawDataRefData,$E538,0)&gt;0,INDEX(RawDataRefData,$E538,0)),""),3),"")</f>
        <v>2.5</v>
      </c>
      <c r="AE538" s="100">
        <f t="array" ref="AE538">IF($AA538,MIN(IF(G1SelectionMask="x",IF(INDEX(RawDataRefData,$E538,0)&gt;0,INDEX(RawDataRefData,$E538,0)),"")),"")</f>
        <v>1</v>
      </c>
      <c r="AF538" s="100">
        <f t="array" ref="AF538">IF($AA538,MAX(IF(G1SelectionMask="x",IF(INDEX(RawDataRefData,$E538,0)&gt;0,INDEX(RawDataRefData,$E538,0)),"")),"")</f>
        <v>4</v>
      </c>
      <c r="AG538" s="100">
        <f t="shared" si="205"/>
        <v>2.0909090909090908</v>
      </c>
      <c r="AH538" s="100">
        <f t="array" ref="AH538">IF($AA538,STDEVA(IF(G1SelectionMask="x",IF(INDEX(RawDataRefData,$E538,0)&gt;0,INDEX(RawDataRefData,$E538,0)),"")),"")</f>
        <v>0.94387980744853883</v>
      </c>
      <c r="AI538" s="101" t="b">
        <f t="shared" si="206"/>
        <v>1</v>
      </c>
      <c r="AJ538" s="101">
        <f t="array" ref="AJ538">IF($AI538,MEDIAN(IF(G2SelectionMask="x",IF(INDEX(RawDataRefData,$E538,0)&gt;0,INDEX(RawDataRefData,$E538,0)),"")),"")</f>
        <v>2</v>
      </c>
      <c r="AK538" s="101">
        <f t="array" ref="AK538">IF($AI538,QUARTILE(IF(G2SelectionMask="x",IF(INDEX(RawDataRefData,$E538,0)&gt;0,INDEX(RawDataRefData,$E538,0)),""),1),"")</f>
        <v>1</v>
      </c>
      <c r="AL538" s="101">
        <f t="array" ref="AL538">IF($AI538,QUARTILE(IF(G2SelectionMask="x",IF(INDEX(RawDataRefData,$E538,0)&gt;0,INDEX(RawDataRefData,$E538,0)),""),3),"")</f>
        <v>2</v>
      </c>
      <c r="AM538" s="101">
        <f t="array" ref="AM538">IF($AI538,MIN(IF(G2SelectionMask="x",IF(INDEX(RawDataRefData,$E538,0)&gt;0,INDEX(RawDataRefData,$E538,0)),"")),"")</f>
        <v>1</v>
      </c>
      <c r="AN538" s="101">
        <f t="array" ref="AN538">IF($AI538,MAX(IF(G2SelectionMask="x",IF(INDEX(RawDataRefData,$E538,0)&gt;0,INDEX(RawDataRefData,$E538,0)),"")),"")</f>
        <v>4</v>
      </c>
      <c r="AO538" s="101">
        <f t="shared" si="208"/>
        <v>2</v>
      </c>
      <c r="AP538" s="101">
        <f t="array" ref="AP538">IF($AI538,STDEVA(IF(G2SelectionMask="x",IF(INDEX(RawDataRefData,$E538,0)&gt;0,INDEX(RawDataRefData,$E538,0)),"")),"")</f>
        <v>1.0954451150103321</v>
      </c>
      <c r="AQ538" s="100" t="b">
        <f t="shared" si="209"/>
        <v>0</v>
      </c>
      <c r="AR538" s="100" t="str">
        <f t="array" ref="AR538">IF($AQ538,MEDIAN(IF(G3SelectionMask="x",IF(INDEX(RawDataRefData,$E538,0)&gt;0,INDEX(RawDataRefData,$E538,0)),"")),"")</f>
        <v/>
      </c>
      <c r="AS538" s="100" t="str">
        <f t="array" ref="AS538">IF($AQ538,QUARTILE(IF(G3SelectionMask="x",IF(INDEX(RawDataRefData,$E538,0)&gt;0,INDEX(RawDataRefData,$E538,0)),""),1),"")</f>
        <v/>
      </c>
      <c r="AT538" s="100" t="str">
        <f t="array" ref="AT538">IF($AQ538,QUARTILE(IF(G3SelectionMask="x",IF(INDEX(RawDataRefData,$E538,0)&gt;0,INDEX(RawDataRefData,$E538,0)),""),3),"")</f>
        <v/>
      </c>
      <c r="AU538" s="100" t="str">
        <f t="array" ref="AU538">IF($AQ538,MIN(IF(G3SelectionMask="x",IF(INDEX(RawDataRefData,$E538,0)&gt;0,INDEX(RawDataRefData,$E538,0)),"")),"")</f>
        <v/>
      </c>
      <c r="AV538" s="100" t="str">
        <f t="array" ref="AV538">IF($AQ538,MAX(IF(G3SelectionMask="x",IF(INDEX(RawDataRefData,$E538,0)&gt;0,INDEX(RawDataRefData,$E538,0)),"")),"")</f>
        <v/>
      </c>
      <c r="AW538" s="100" t="str">
        <f t="shared" si="210"/>
        <v/>
      </c>
      <c r="AX538" s="100" t="str">
        <f t="array" ref="AX538">IF($AQ538,STDEVA(IF(G3SelectionMask="x",IF(INDEX(RawDataRefData,$E538,0)&gt;0,INDEX(RawDataRefData,$E538,0)),"")),"")</f>
        <v/>
      </c>
      <c r="AY538" s="101" t="b">
        <f t="shared" si="211"/>
        <v>0</v>
      </c>
      <c r="AZ538" s="101" t="str">
        <f t="array" ref="AZ538">IF($AY538,MEDIAN(IF(G4SelectionMask="x",IF(INDEX(RawDataRefData,$E538,0)&gt;0,INDEX(RawDataRefData,$E538,0)),"")),"")</f>
        <v/>
      </c>
      <c r="BA538" s="101" t="str">
        <f t="array" ref="BA538">IF($AY538,QUARTILE(IF(G4SelectionMask="x",IF(INDEX(RawDataRefData,$E538,0)&gt;0,INDEX(RawDataRefData,$E538,0)),""),1),"")</f>
        <v/>
      </c>
      <c r="BB538" s="101" t="str">
        <f t="array" ref="BB538">IF($AY538,QUARTILE(IF(G4SelectionMask="x",IF(INDEX(RawDataRefData,$E538,0)&gt;0,INDEX(RawDataRefData,$E538,0)),""),3),"")</f>
        <v/>
      </c>
      <c r="BC538" s="101" t="str">
        <f t="array" ref="BC538">IF($AY538,MIN(IF(G4SelectionMask="x",IF(INDEX(RawDataRefData,$E538,0)&gt;0,INDEX(RawDataRefData,$E538,0)),"")),"")</f>
        <v/>
      </c>
      <c r="BD538" s="101" t="str">
        <f t="array" ref="BD538">IF($AY538,MAX(IF(G4SelectionMask="x",IF(INDEX(RawDataRefData,$E538,0)&gt;0,INDEX(RawDataRefData,$E538,0)),"")),"")</f>
        <v/>
      </c>
      <c r="BE538" s="101" t="str">
        <f t="shared" si="212"/>
        <v/>
      </c>
      <c r="BF538" s="101" t="str">
        <f t="array" ref="BF538">IF($AY538,STDEVA(IF(G4SelectionMask="x",IF(INDEX(RawDataRefData,$E538,0)&gt;0,INDEX(RawDataRefData,$E538,0)),"")),"")</f>
        <v/>
      </c>
      <c r="BG538" s="100" t="b">
        <f t="shared" si="213"/>
        <v>0</v>
      </c>
      <c r="BH538" s="100" t="str">
        <f t="array" ref="BH538">IF($BG538,MEDIAN(IF(G5SelectionMask="x",IF(INDEX(RawDataRefData,$E538,0)&gt;0,INDEX(RawDataRefData,$E538,0)),"")),"")</f>
        <v/>
      </c>
      <c r="BI538" s="100" t="str">
        <f t="array" ref="BI538">IF($BG538,QUARTILE(IF(G5SelectionMask="x",IF(INDEX(RawDataRefData,$E538,0)&gt;0,INDEX(RawDataRefData,$E538,0)),""),1),"")</f>
        <v/>
      </c>
      <c r="BJ538" s="100" t="str">
        <f t="array" ref="BJ538">IF($BG538,QUARTILE(IF(G5SelectionMask="x",IF(INDEX(RawDataRefData,$E538,0)&gt;0,INDEX(RawDataRefData,$E538,0)),""),3),"")</f>
        <v/>
      </c>
      <c r="BK538" s="100" t="str">
        <f t="array" ref="BK538">IF($BG538,MIN(IF(G5SelectionMask="x",IF(INDEX(RawDataRefData,$E538,0)&gt;0,INDEX(RawDataRefData,$E538,0)),"")),"")</f>
        <v/>
      </c>
      <c r="BL538" s="100" t="str">
        <f t="array" ref="BL538">IF($BG538,MAX(IF(G5SelectionMask="x",IF(INDEX(RawDataRefData,$E538,0)&gt;0,INDEX(RawDataRefData,$E538,0)),"")),"")</f>
        <v/>
      </c>
      <c r="BM538" s="100" t="str">
        <f t="shared" si="214"/>
        <v/>
      </c>
      <c r="BN538" s="103" t="str">
        <f t="array" ref="BN538">IF($BG538,STDEVA(IF(G5SelectionMask="x",IF(INDEX(RawDataRefData,$E538,0)&gt;0,INDEX(RawDataRefData,$E538,0)),"")),"")</f>
        <v/>
      </c>
      <c r="BO538" s="104"/>
      <c r="BP538" s="105">
        <v>2</v>
      </c>
      <c r="BQ538" s="105">
        <v>2</v>
      </c>
      <c r="BR538" s="105">
        <v>1</v>
      </c>
      <c r="BS538" s="105">
        <v>3</v>
      </c>
      <c r="BT538" s="105">
        <v>4</v>
      </c>
      <c r="BU538" s="105">
        <v>2</v>
      </c>
      <c r="BV538" s="105">
        <v>2</v>
      </c>
      <c r="BW538" s="105">
        <v>2</v>
      </c>
      <c r="BX538" s="105">
        <v>1</v>
      </c>
      <c r="BY538" s="105">
        <v>3</v>
      </c>
      <c r="BZ538" s="105">
        <v>1</v>
      </c>
      <c r="CA538" s="105">
        <v>2</v>
      </c>
      <c r="CB538" s="105">
        <v>2</v>
      </c>
      <c r="CC538" s="105">
        <v>4</v>
      </c>
      <c r="CD538" s="105">
        <v>1</v>
      </c>
    </row>
    <row r="539" spans="1:82" x14ac:dyDescent="0.2">
      <c r="A539" s="33">
        <f t="shared" si="191"/>
        <v>0</v>
      </c>
      <c r="B539" s="209"/>
      <c r="C539" s="194"/>
      <c r="D539" s="203"/>
      <c r="E539" s="72">
        <f t="shared" si="207"/>
        <v>530</v>
      </c>
      <c r="F539" s="9" t="s">
        <v>2049</v>
      </c>
      <c r="G539" s="9" t="s">
        <v>2824</v>
      </c>
      <c r="H539" s="9" t="s">
        <v>66</v>
      </c>
      <c r="I539" s="9" t="s">
        <v>68</v>
      </c>
      <c r="J539" s="9" t="s">
        <v>1819</v>
      </c>
      <c r="K539" s="100">
        <f t="shared" si="192"/>
        <v>3</v>
      </c>
      <c r="L539" s="100"/>
      <c r="M539" s="100"/>
      <c r="N539" s="100"/>
      <c r="O539" s="100"/>
      <c r="P539" s="101">
        <f t="shared" si="193"/>
        <v>1</v>
      </c>
      <c r="Q539" s="102">
        <f t="shared" si="194"/>
        <v>1</v>
      </c>
      <c r="R539" s="102">
        <f t="shared" si="195"/>
        <v>3</v>
      </c>
      <c r="S539" s="102">
        <f t="shared" si="196"/>
        <v>4</v>
      </c>
      <c r="T539" s="102">
        <f t="shared" si="197"/>
        <v>1</v>
      </c>
      <c r="U539" s="102">
        <f t="shared" si="198"/>
        <v>1</v>
      </c>
      <c r="V539" s="102">
        <f t="shared" si="199"/>
        <v>2</v>
      </c>
      <c r="W539" s="102">
        <f t="shared" si="200"/>
        <v>4</v>
      </c>
      <c r="X539" s="102">
        <f t="shared" si="201"/>
        <v>3</v>
      </c>
      <c r="Y539" s="102">
        <f t="shared" si="202"/>
        <v>3</v>
      </c>
      <c r="Z539" s="102">
        <f t="shared" si="203"/>
        <v>2</v>
      </c>
      <c r="AA539" s="100" t="b">
        <f t="shared" si="204"/>
        <v>1</v>
      </c>
      <c r="AB539" s="100">
        <f t="array" ref="AB539">IF($AA539,MEDIAN(IF(G1SelectionMask="x",IF(INDEX(RawDataRefData,$E539,0)&gt;0,INDEX(RawDataRefData,$E539,0)),"")),"")</f>
        <v>2</v>
      </c>
      <c r="AC539" s="100">
        <f t="array" ref="AC539">IF($AA539,QUARTILE(IF(G1SelectionMask="x",IF(INDEX(RawDataRefData,$E539,0)&gt;0,INDEX(RawDataRefData,$E539,0)),""),1),"")</f>
        <v>1</v>
      </c>
      <c r="AD539" s="100">
        <f t="array" ref="AD539">IF($AA539,QUARTILE(IF(G1SelectionMask="x",IF(INDEX(RawDataRefData,$E539,0)&gt;0,INDEX(RawDataRefData,$E539,0)),""),3),"")</f>
        <v>3</v>
      </c>
      <c r="AE539" s="100">
        <f t="array" ref="AE539">IF($AA539,MIN(IF(G1SelectionMask="x",IF(INDEX(RawDataRefData,$E539,0)&gt;0,INDEX(RawDataRefData,$E539,0)),"")),"")</f>
        <v>1</v>
      </c>
      <c r="AF539" s="100">
        <f t="array" ref="AF539">IF($AA539,MAX(IF(G1SelectionMask="x",IF(INDEX(RawDataRefData,$E539,0)&gt;0,INDEX(RawDataRefData,$E539,0)),"")),"")</f>
        <v>4</v>
      </c>
      <c r="AG539" s="100">
        <f t="shared" si="205"/>
        <v>2.2727272727272729</v>
      </c>
      <c r="AH539" s="100">
        <f t="array" ref="AH539">IF($AA539,STDEVA(IF(G1SelectionMask="x",IF(INDEX(RawDataRefData,$E539,0)&gt;0,INDEX(RawDataRefData,$E539,0)),"")),"")</f>
        <v>1.1908743922772955</v>
      </c>
      <c r="AI539" s="101" t="b">
        <f t="shared" si="206"/>
        <v>1</v>
      </c>
      <c r="AJ539" s="101">
        <f t="array" ref="AJ539">IF($AI539,MEDIAN(IF(G2SelectionMask="x",IF(INDEX(RawDataRefData,$E539,0)&gt;0,INDEX(RawDataRefData,$E539,0)),"")),"")</f>
        <v>2</v>
      </c>
      <c r="AK539" s="101">
        <f t="array" ref="AK539">IF($AI539,QUARTILE(IF(G2SelectionMask="x",IF(INDEX(RawDataRefData,$E539,0)&gt;0,INDEX(RawDataRefData,$E539,0)),""),1),"")</f>
        <v>1</v>
      </c>
      <c r="AL539" s="101">
        <f t="array" ref="AL539">IF($AI539,QUARTILE(IF(G2SelectionMask="x",IF(INDEX(RawDataRefData,$E539,0)&gt;0,INDEX(RawDataRefData,$E539,0)),""),3),"")</f>
        <v>3.5</v>
      </c>
      <c r="AM539" s="101">
        <f t="array" ref="AM539">IF($AI539,MIN(IF(G2SelectionMask="x",IF(INDEX(RawDataRefData,$E539,0)&gt;0,INDEX(RawDataRefData,$E539,0)),"")),"")</f>
        <v>1</v>
      </c>
      <c r="AN539" s="101">
        <f t="array" ref="AN539">IF($AI539,MAX(IF(G2SelectionMask="x",IF(INDEX(RawDataRefData,$E539,0)&gt;0,INDEX(RawDataRefData,$E539,0)),"")),"")</f>
        <v>4</v>
      </c>
      <c r="AO539" s="101">
        <f t="shared" si="208"/>
        <v>2.2727272727272729</v>
      </c>
      <c r="AP539" s="101">
        <f t="array" ref="AP539">IF($AI539,STDEVA(IF(G2SelectionMask="x",IF(INDEX(RawDataRefData,$E539,0)&gt;0,INDEX(RawDataRefData,$E539,0)),"")),"")</f>
        <v>1.2720777563426766</v>
      </c>
      <c r="AQ539" s="100" t="b">
        <f t="shared" si="209"/>
        <v>0</v>
      </c>
      <c r="AR539" s="100" t="str">
        <f t="array" ref="AR539">IF($AQ539,MEDIAN(IF(G3SelectionMask="x",IF(INDEX(RawDataRefData,$E539,0)&gt;0,INDEX(RawDataRefData,$E539,0)),"")),"")</f>
        <v/>
      </c>
      <c r="AS539" s="100" t="str">
        <f t="array" ref="AS539">IF($AQ539,QUARTILE(IF(G3SelectionMask="x",IF(INDEX(RawDataRefData,$E539,0)&gt;0,INDEX(RawDataRefData,$E539,0)),""),1),"")</f>
        <v/>
      </c>
      <c r="AT539" s="100" t="str">
        <f t="array" ref="AT539">IF($AQ539,QUARTILE(IF(G3SelectionMask="x",IF(INDEX(RawDataRefData,$E539,0)&gt;0,INDEX(RawDataRefData,$E539,0)),""),3),"")</f>
        <v/>
      </c>
      <c r="AU539" s="100" t="str">
        <f t="array" ref="AU539">IF($AQ539,MIN(IF(G3SelectionMask="x",IF(INDEX(RawDataRefData,$E539,0)&gt;0,INDEX(RawDataRefData,$E539,0)),"")),"")</f>
        <v/>
      </c>
      <c r="AV539" s="100" t="str">
        <f t="array" ref="AV539">IF($AQ539,MAX(IF(G3SelectionMask="x",IF(INDEX(RawDataRefData,$E539,0)&gt;0,INDEX(RawDataRefData,$E539,0)),"")),"")</f>
        <v/>
      </c>
      <c r="AW539" s="100" t="str">
        <f t="shared" si="210"/>
        <v/>
      </c>
      <c r="AX539" s="100" t="str">
        <f t="array" ref="AX539">IF($AQ539,STDEVA(IF(G3SelectionMask="x",IF(INDEX(RawDataRefData,$E539,0)&gt;0,INDEX(RawDataRefData,$E539,0)),"")),"")</f>
        <v/>
      </c>
      <c r="AY539" s="101" t="b">
        <f t="shared" si="211"/>
        <v>0</v>
      </c>
      <c r="AZ539" s="101" t="str">
        <f t="array" ref="AZ539">IF($AY539,MEDIAN(IF(G4SelectionMask="x",IF(INDEX(RawDataRefData,$E539,0)&gt;0,INDEX(RawDataRefData,$E539,0)),"")),"")</f>
        <v/>
      </c>
      <c r="BA539" s="101" t="str">
        <f t="array" ref="BA539">IF($AY539,QUARTILE(IF(G4SelectionMask="x",IF(INDEX(RawDataRefData,$E539,0)&gt;0,INDEX(RawDataRefData,$E539,0)),""),1),"")</f>
        <v/>
      </c>
      <c r="BB539" s="101" t="str">
        <f t="array" ref="BB539">IF($AY539,QUARTILE(IF(G4SelectionMask="x",IF(INDEX(RawDataRefData,$E539,0)&gt;0,INDEX(RawDataRefData,$E539,0)),""),3),"")</f>
        <v/>
      </c>
      <c r="BC539" s="101" t="str">
        <f t="array" ref="BC539">IF($AY539,MIN(IF(G4SelectionMask="x",IF(INDEX(RawDataRefData,$E539,0)&gt;0,INDEX(RawDataRefData,$E539,0)),"")),"")</f>
        <v/>
      </c>
      <c r="BD539" s="101" t="str">
        <f t="array" ref="BD539">IF($AY539,MAX(IF(G4SelectionMask="x",IF(INDEX(RawDataRefData,$E539,0)&gt;0,INDEX(RawDataRefData,$E539,0)),"")),"")</f>
        <v/>
      </c>
      <c r="BE539" s="101" t="str">
        <f t="shared" si="212"/>
        <v/>
      </c>
      <c r="BF539" s="101" t="str">
        <f t="array" ref="BF539">IF($AY539,STDEVA(IF(G4SelectionMask="x",IF(INDEX(RawDataRefData,$E539,0)&gt;0,INDEX(RawDataRefData,$E539,0)),"")),"")</f>
        <v/>
      </c>
      <c r="BG539" s="100" t="b">
        <f t="shared" si="213"/>
        <v>0</v>
      </c>
      <c r="BH539" s="100" t="str">
        <f t="array" ref="BH539">IF($BG539,MEDIAN(IF(G5SelectionMask="x",IF(INDEX(RawDataRefData,$E539,0)&gt;0,INDEX(RawDataRefData,$E539,0)),"")),"")</f>
        <v/>
      </c>
      <c r="BI539" s="100" t="str">
        <f t="array" ref="BI539">IF($BG539,QUARTILE(IF(G5SelectionMask="x",IF(INDEX(RawDataRefData,$E539,0)&gt;0,INDEX(RawDataRefData,$E539,0)),""),1),"")</f>
        <v/>
      </c>
      <c r="BJ539" s="100" t="str">
        <f t="array" ref="BJ539">IF($BG539,QUARTILE(IF(G5SelectionMask="x",IF(INDEX(RawDataRefData,$E539,0)&gt;0,INDEX(RawDataRefData,$E539,0)),""),3),"")</f>
        <v/>
      </c>
      <c r="BK539" s="100" t="str">
        <f t="array" ref="BK539">IF($BG539,MIN(IF(G5SelectionMask="x",IF(INDEX(RawDataRefData,$E539,0)&gt;0,INDEX(RawDataRefData,$E539,0)),"")),"")</f>
        <v/>
      </c>
      <c r="BL539" s="100" t="str">
        <f t="array" ref="BL539">IF($BG539,MAX(IF(G5SelectionMask="x",IF(INDEX(RawDataRefData,$E539,0)&gt;0,INDEX(RawDataRefData,$E539,0)),"")),"")</f>
        <v/>
      </c>
      <c r="BM539" s="100" t="str">
        <f t="shared" si="214"/>
        <v/>
      </c>
      <c r="BN539" s="103" t="str">
        <f t="array" ref="BN539">IF($BG539,STDEVA(IF(G5SelectionMask="x",IF(INDEX(RawDataRefData,$E539,0)&gt;0,INDEX(RawDataRefData,$E539,0)),"")),"")</f>
        <v/>
      </c>
      <c r="BO539" s="104"/>
      <c r="BP539" s="105">
        <v>3</v>
      </c>
      <c r="BQ539" s="105">
        <v>1</v>
      </c>
      <c r="BR539" s="105">
        <v>1</v>
      </c>
      <c r="BS539" s="105">
        <v>3</v>
      </c>
      <c r="BT539" s="105">
        <v>4</v>
      </c>
      <c r="BU539" s="105">
        <v>1</v>
      </c>
      <c r="BV539" s="105">
        <v>1</v>
      </c>
      <c r="BW539" s="105">
        <v>2</v>
      </c>
      <c r="BX539" s="105">
        <v>4</v>
      </c>
      <c r="BY539" s="105">
        <v>3</v>
      </c>
      <c r="BZ539" s="105">
        <v>3</v>
      </c>
      <c r="CA539" s="105">
        <v>2</v>
      </c>
      <c r="CB539" s="105">
        <v>2</v>
      </c>
      <c r="CC539" s="105">
        <v>4</v>
      </c>
      <c r="CD539" s="105">
        <v>1</v>
      </c>
    </row>
    <row r="540" spans="1:82" x14ac:dyDescent="0.2">
      <c r="A540" s="33">
        <f t="shared" si="191"/>
        <v>0</v>
      </c>
      <c r="B540" s="209"/>
      <c r="C540" s="194"/>
      <c r="D540" s="203"/>
      <c r="E540" s="72">
        <f t="shared" si="207"/>
        <v>531</v>
      </c>
      <c r="F540" s="9" t="s">
        <v>2050</v>
      </c>
      <c r="G540" s="9" t="s">
        <v>2825</v>
      </c>
      <c r="H540" s="9" t="s">
        <v>66</v>
      </c>
      <c r="I540" s="9" t="s">
        <v>68</v>
      </c>
      <c r="J540" s="9" t="s">
        <v>1819</v>
      </c>
      <c r="K540" s="100">
        <f t="shared" si="192"/>
        <v>4</v>
      </c>
      <c r="L540" s="100"/>
      <c r="M540" s="100"/>
      <c r="N540" s="100"/>
      <c r="O540" s="100"/>
      <c r="P540" s="101">
        <f t="shared" si="193"/>
        <v>2</v>
      </c>
      <c r="Q540" s="102">
        <f t="shared" si="194"/>
        <v>2</v>
      </c>
      <c r="R540" s="102">
        <f t="shared" si="195"/>
        <v>4</v>
      </c>
      <c r="S540" s="102">
        <f t="shared" si="196"/>
        <v>4</v>
      </c>
      <c r="T540" s="102">
        <f t="shared" si="197"/>
        <v>4</v>
      </c>
      <c r="U540" s="102">
        <f t="shared" si="198"/>
        <v>1</v>
      </c>
      <c r="V540" s="102">
        <f t="shared" si="199"/>
        <v>4</v>
      </c>
      <c r="W540" s="102">
        <f t="shared" si="200"/>
        <v>3</v>
      </c>
      <c r="X540" s="102">
        <f t="shared" si="201"/>
        <v>2</v>
      </c>
      <c r="Y540" s="102">
        <f t="shared" si="202"/>
        <v>2</v>
      </c>
      <c r="Z540" s="102">
        <f t="shared" si="203"/>
        <v>2</v>
      </c>
      <c r="AA540" s="100" t="b">
        <f t="shared" si="204"/>
        <v>1</v>
      </c>
      <c r="AB540" s="100">
        <f t="array" ref="AB540">IF($AA540,MEDIAN(IF(G1SelectionMask="x",IF(INDEX(RawDataRefData,$E540,0)&gt;0,INDEX(RawDataRefData,$E540,0)),"")),"")</f>
        <v>2</v>
      </c>
      <c r="AC540" s="100">
        <f t="array" ref="AC540">IF($AA540,QUARTILE(IF(G1SelectionMask="x",IF(INDEX(RawDataRefData,$E540,0)&gt;0,INDEX(RawDataRefData,$E540,0)),""),1),"")</f>
        <v>2</v>
      </c>
      <c r="AD540" s="100">
        <f t="array" ref="AD540">IF($AA540,QUARTILE(IF(G1SelectionMask="x",IF(INDEX(RawDataRefData,$E540,0)&gt;0,INDEX(RawDataRefData,$E540,0)),""),3),"")</f>
        <v>4</v>
      </c>
      <c r="AE540" s="100">
        <f t="array" ref="AE540">IF($AA540,MIN(IF(G1SelectionMask="x",IF(INDEX(RawDataRefData,$E540,0)&gt;0,INDEX(RawDataRefData,$E540,0)),"")),"")</f>
        <v>1</v>
      </c>
      <c r="AF540" s="100">
        <f t="array" ref="AF540">IF($AA540,MAX(IF(G1SelectionMask="x",IF(INDEX(RawDataRefData,$E540,0)&gt;0,INDEX(RawDataRefData,$E540,0)),"")),"")</f>
        <v>4</v>
      </c>
      <c r="AG540" s="100">
        <f t="shared" si="205"/>
        <v>2.7272727272727271</v>
      </c>
      <c r="AH540" s="100">
        <f t="array" ref="AH540">IF($AA540,STDEVA(IF(G1SelectionMask="x",IF(INDEX(RawDataRefData,$E540,0)&gt;0,INDEX(RawDataRefData,$E540,0)),"")),"")</f>
        <v>1.1037127426019049</v>
      </c>
      <c r="AI540" s="101" t="b">
        <f t="shared" si="206"/>
        <v>1</v>
      </c>
      <c r="AJ540" s="101">
        <f t="array" ref="AJ540">IF($AI540,MEDIAN(IF(G2SelectionMask="x",IF(INDEX(RawDataRefData,$E540,0)&gt;0,INDEX(RawDataRefData,$E540,0)),"")),"")</f>
        <v>3</v>
      </c>
      <c r="AK540" s="101">
        <f t="array" ref="AK540">IF($AI540,QUARTILE(IF(G2SelectionMask="x",IF(INDEX(RawDataRefData,$E540,0)&gt;0,INDEX(RawDataRefData,$E540,0)),""),1),"")</f>
        <v>2</v>
      </c>
      <c r="AL540" s="101">
        <f t="array" ref="AL540">IF($AI540,QUARTILE(IF(G2SelectionMask="x",IF(INDEX(RawDataRefData,$E540,0)&gt;0,INDEX(RawDataRefData,$E540,0)),""),3),"")</f>
        <v>4</v>
      </c>
      <c r="AM540" s="101">
        <f t="array" ref="AM540">IF($AI540,MIN(IF(G2SelectionMask="x",IF(INDEX(RawDataRefData,$E540,0)&gt;0,INDEX(RawDataRefData,$E540,0)),"")),"")</f>
        <v>2</v>
      </c>
      <c r="AN540" s="101">
        <f t="array" ref="AN540">IF($AI540,MAX(IF(G2SelectionMask="x",IF(INDEX(RawDataRefData,$E540,0)&gt;0,INDEX(RawDataRefData,$E540,0)),"")),"")</f>
        <v>4</v>
      </c>
      <c r="AO540" s="101">
        <f t="shared" si="208"/>
        <v>3</v>
      </c>
      <c r="AP540" s="101">
        <f t="array" ref="AP540">IF($AI540,STDEVA(IF(G2SelectionMask="x",IF(INDEX(RawDataRefData,$E540,0)&gt;0,INDEX(RawDataRefData,$E540,0)),"")),"")</f>
        <v>0.89442719099991586</v>
      </c>
      <c r="AQ540" s="100" t="b">
        <f t="shared" si="209"/>
        <v>0</v>
      </c>
      <c r="AR540" s="100" t="str">
        <f t="array" ref="AR540">IF($AQ540,MEDIAN(IF(G3SelectionMask="x",IF(INDEX(RawDataRefData,$E540,0)&gt;0,INDEX(RawDataRefData,$E540,0)),"")),"")</f>
        <v/>
      </c>
      <c r="AS540" s="100" t="str">
        <f t="array" ref="AS540">IF($AQ540,QUARTILE(IF(G3SelectionMask="x",IF(INDEX(RawDataRefData,$E540,0)&gt;0,INDEX(RawDataRefData,$E540,0)),""),1),"")</f>
        <v/>
      </c>
      <c r="AT540" s="100" t="str">
        <f t="array" ref="AT540">IF($AQ540,QUARTILE(IF(G3SelectionMask="x",IF(INDEX(RawDataRefData,$E540,0)&gt;0,INDEX(RawDataRefData,$E540,0)),""),3),"")</f>
        <v/>
      </c>
      <c r="AU540" s="100" t="str">
        <f t="array" ref="AU540">IF($AQ540,MIN(IF(G3SelectionMask="x",IF(INDEX(RawDataRefData,$E540,0)&gt;0,INDEX(RawDataRefData,$E540,0)),"")),"")</f>
        <v/>
      </c>
      <c r="AV540" s="100" t="str">
        <f t="array" ref="AV540">IF($AQ540,MAX(IF(G3SelectionMask="x",IF(INDEX(RawDataRefData,$E540,0)&gt;0,INDEX(RawDataRefData,$E540,0)),"")),"")</f>
        <v/>
      </c>
      <c r="AW540" s="100" t="str">
        <f t="shared" si="210"/>
        <v/>
      </c>
      <c r="AX540" s="100" t="str">
        <f t="array" ref="AX540">IF($AQ540,STDEVA(IF(G3SelectionMask="x",IF(INDEX(RawDataRefData,$E540,0)&gt;0,INDEX(RawDataRefData,$E540,0)),"")),"")</f>
        <v/>
      </c>
      <c r="AY540" s="101" t="b">
        <f t="shared" si="211"/>
        <v>0</v>
      </c>
      <c r="AZ540" s="101" t="str">
        <f t="array" ref="AZ540">IF($AY540,MEDIAN(IF(G4SelectionMask="x",IF(INDEX(RawDataRefData,$E540,0)&gt;0,INDEX(RawDataRefData,$E540,0)),"")),"")</f>
        <v/>
      </c>
      <c r="BA540" s="101" t="str">
        <f t="array" ref="BA540">IF($AY540,QUARTILE(IF(G4SelectionMask="x",IF(INDEX(RawDataRefData,$E540,0)&gt;0,INDEX(RawDataRefData,$E540,0)),""),1),"")</f>
        <v/>
      </c>
      <c r="BB540" s="101" t="str">
        <f t="array" ref="BB540">IF($AY540,QUARTILE(IF(G4SelectionMask="x",IF(INDEX(RawDataRefData,$E540,0)&gt;0,INDEX(RawDataRefData,$E540,0)),""),3),"")</f>
        <v/>
      </c>
      <c r="BC540" s="101" t="str">
        <f t="array" ref="BC540">IF($AY540,MIN(IF(G4SelectionMask="x",IF(INDEX(RawDataRefData,$E540,0)&gt;0,INDEX(RawDataRefData,$E540,0)),"")),"")</f>
        <v/>
      </c>
      <c r="BD540" s="101" t="str">
        <f t="array" ref="BD540">IF($AY540,MAX(IF(G4SelectionMask="x",IF(INDEX(RawDataRefData,$E540,0)&gt;0,INDEX(RawDataRefData,$E540,0)),"")),"")</f>
        <v/>
      </c>
      <c r="BE540" s="101" t="str">
        <f t="shared" si="212"/>
        <v/>
      </c>
      <c r="BF540" s="101" t="str">
        <f t="array" ref="BF540">IF($AY540,STDEVA(IF(G4SelectionMask="x",IF(INDEX(RawDataRefData,$E540,0)&gt;0,INDEX(RawDataRefData,$E540,0)),"")),"")</f>
        <v/>
      </c>
      <c r="BG540" s="100" t="b">
        <f t="shared" si="213"/>
        <v>0</v>
      </c>
      <c r="BH540" s="100" t="str">
        <f t="array" ref="BH540">IF($BG540,MEDIAN(IF(G5SelectionMask="x",IF(INDEX(RawDataRefData,$E540,0)&gt;0,INDEX(RawDataRefData,$E540,0)),"")),"")</f>
        <v/>
      </c>
      <c r="BI540" s="100" t="str">
        <f t="array" ref="BI540">IF($BG540,QUARTILE(IF(G5SelectionMask="x",IF(INDEX(RawDataRefData,$E540,0)&gt;0,INDEX(RawDataRefData,$E540,0)),""),1),"")</f>
        <v/>
      </c>
      <c r="BJ540" s="100" t="str">
        <f t="array" ref="BJ540">IF($BG540,QUARTILE(IF(G5SelectionMask="x",IF(INDEX(RawDataRefData,$E540,0)&gt;0,INDEX(RawDataRefData,$E540,0)),""),3),"")</f>
        <v/>
      </c>
      <c r="BK540" s="100" t="str">
        <f t="array" ref="BK540">IF($BG540,MIN(IF(G5SelectionMask="x",IF(INDEX(RawDataRefData,$E540,0)&gt;0,INDEX(RawDataRefData,$E540,0)),"")),"")</f>
        <v/>
      </c>
      <c r="BL540" s="100" t="str">
        <f t="array" ref="BL540">IF($BG540,MAX(IF(G5SelectionMask="x",IF(INDEX(RawDataRefData,$E540,0)&gt;0,INDEX(RawDataRefData,$E540,0)),"")),"")</f>
        <v/>
      </c>
      <c r="BM540" s="100" t="str">
        <f t="shared" si="214"/>
        <v/>
      </c>
      <c r="BN540" s="103" t="str">
        <f t="array" ref="BN540">IF($BG540,STDEVA(IF(G5SelectionMask="x",IF(INDEX(RawDataRefData,$E540,0)&gt;0,INDEX(RawDataRefData,$E540,0)),"")),"")</f>
        <v/>
      </c>
      <c r="BO540" s="104"/>
      <c r="BP540" s="105">
        <v>4</v>
      </c>
      <c r="BQ540" s="105">
        <v>2</v>
      </c>
      <c r="BR540" s="105">
        <v>2</v>
      </c>
      <c r="BS540" s="105">
        <v>4</v>
      </c>
      <c r="BT540" s="105">
        <v>4</v>
      </c>
      <c r="BU540" s="105">
        <v>4</v>
      </c>
      <c r="BV540" s="105">
        <v>1</v>
      </c>
      <c r="BW540" s="105">
        <v>4</v>
      </c>
      <c r="BX540" s="105">
        <v>3</v>
      </c>
      <c r="BY540" s="105">
        <v>2</v>
      </c>
      <c r="BZ540" s="105">
        <v>2</v>
      </c>
      <c r="CA540" s="105">
        <v>2</v>
      </c>
      <c r="CB540" s="105">
        <v>3</v>
      </c>
      <c r="CC540" s="105">
        <v>3</v>
      </c>
      <c r="CD540" s="105">
        <v>4</v>
      </c>
    </row>
    <row r="541" spans="1:82" x14ac:dyDescent="0.2">
      <c r="A541" s="33">
        <f t="shared" si="191"/>
        <v>0</v>
      </c>
      <c r="B541" s="209"/>
      <c r="C541" s="194"/>
      <c r="D541" s="203"/>
      <c r="E541" s="72">
        <f t="shared" si="207"/>
        <v>532</v>
      </c>
      <c r="F541" s="9" t="s">
        <v>2051</v>
      </c>
      <c r="G541" s="9" t="s">
        <v>2815</v>
      </c>
      <c r="H541" s="9" t="s">
        <v>66</v>
      </c>
      <c r="I541" s="9" t="s">
        <v>68</v>
      </c>
      <c r="J541" s="9" t="s">
        <v>1745</v>
      </c>
      <c r="K541" s="100">
        <f t="shared" si="192"/>
        <v>1</v>
      </c>
      <c r="L541" s="100"/>
      <c r="M541" s="100"/>
      <c r="N541" s="100"/>
      <c r="O541" s="100"/>
      <c r="P541" s="101">
        <f t="shared" si="193"/>
        <v>1</v>
      </c>
      <c r="Q541" s="102">
        <f t="shared" si="194"/>
        <v>2</v>
      </c>
      <c r="R541" s="102">
        <f t="shared" si="195"/>
        <v>2</v>
      </c>
      <c r="S541" s="102">
        <f t="shared" si="196"/>
        <v>3</v>
      </c>
      <c r="T541" s="102">
        <f t="shared" si="197"/>
        <v>3</v>
      </c>
      <c r="U541" s="102">
        <f t="shared" si="198"/>
        <v>1</v>
      </c>
      <c r="V541" s="102">
        <f t="shared" si="199"/>
        <v>4</v>
      </c>
      <c r="W541" s="102">
        <f t="shared" si="200"/>
        <v>1</v>
      </c>
      <c r="X541" s="102">
        <f t="shared" si="201"/>
        <v>2</v>
      </c>
      <c r="Y541" s="102">
        <f t="shared" si="202"/>
        <v>1</v>
      </c>
      <c r="Z541" s="102">
        <f t="shared" si="203"/>
        <v>2</v>
      </c>
      <c r="AA541" s="100" t="b">
        <f t="shared" si="204"/>
        <v>1</v>
      </c>
      <c r="AB541" s="100">
        <f t="array" ref="AB541">IF($AA541,MEDIAN(IF(G1SelectionMask="x",IF(INDEX(RawDataRefData,$E541,0)&gt;0,INDEX(RawDataRefData,$E541,0)),"")),"")</f>
        <v>2</v>
      </c>
      <c r="AC541" s="100">
        <f t="array" ref="AC541">IF($AA541,QUARTILE(IF(G1SelectionMask="x",IF(INDEX(RawDataRefData,$E541,0)&gt;0,INDEX(RawDataRefData,$E541,0)),""),1),"")</f>
        <v>1</v>
      </c>
      <c r="AD541" s="100">
        <f t="array" ref="AD541">IF($AA541,QUARTILE(IF(G1SelectionMask="x",IF(INDEX(RawDataRefData,$E541,0)&gt;0,INDEX(RawDataRefData,$E541,0)),""),3),"")</f>
        <v>2.5</v>
      </c>
      <c r="AE541" s="100">
        <f t="array" ref="AE541">IF($AA541,MIN(IF(G1SelectionMask="x",IF(INDEX(RawDataRefData,$E541,0)&gt;0,INDEX(RawDataRefData,$E541,0)),"")),"")</f>
        <v>1</v>
      </c>
      <c r="AF541" s="100">
        <f t="array" ref="AF541">IF($AA541,MAX(IF(G1SelectionMask="x",IF(INDEX(RawDataRefData,$E541,0)&gt;0,INDEX(RawDataRefData,$E541,0)),"")),"")</f>
        <v>4</v>
      </c>
      <c r="AG541" s="100">
        <f t="shared" si="205"/>
        <v>2</v>
      </c>
      <c r="AH541" s="100">
        <f t="array" ref="AH541">IF($AA541,STDEVA(IF(G1SelectionMask="x",IF(INDEX(RawDataRefData,$E541,0)&gt;0,INDEX(RawDataRefData,$E541,0)),"")),"")</f>
        <v>1</v>
      </c>
      <c r="AI541" s="101" t="b">
        <f t="shared" si="206"/>
        <v>1</v>
      </c>
      <c r="AJ541" s="101">
        <f t="array" ref="AJ541">IF($AI541,MEDIAN(IF(G2SelectionMask="x",IF(INDEX(RawDataRefData,$E541,0)&gt;0,INDEX(RawDataRefData,$E541,0)),"")),"")</f>
        <v>2</v>
      </c>
      <c r="AK541" s="101">
        <f t="array" ref="AK541">IF($AI541,QUARTILE(IF(G2SelectionMask="x",IF(INDEX(RawDataRefData,$E541,0)&gt;0,INDEX(RawDataRefData,$E541,0)),""),1),"")</f>
        <v>1.5</v>
      </c>
      <c r="AL541" s="101">
        <f t="array" ref="AL541">IF($AI541,QUARTILE(IF(G2SelectionMask="x",IF(INDEX(RawDataRefData,$E541,0)&gt;0,INDEX(RawDataRefData,$E541,0)),""),3),"")</f>
        <v>3</v>
      </c>
      <c r="AM541" s="101">
        <f t="array" ref="AM541">IF($AI541,MIN(IF(G2SelectionMask="x",IF(INDEX(RawDataRefData,$E541,0)&gt;0,INDEX(RawDataRefData,$E541,0)),"")),"")</f>
        <v>1</v>
      </c>
      <c r="AN541" s="101">
        <f t="array" ref="AN541">IF($AI541,MAX(IF(G2SelectionMask="x",IF(INDEX(RawDataRefData,$E541,0)&gt;0,INDEX(RawDataRefData,$E541,0)),"")),"")</f>
        <v>4</v>
      </c>
      <c r="AO541" s="101">
        <f t="shared" si="208"/>
        <v>2.3636363636363638</v>
      </c>
      <c r="AP541" s="101">
        <f t="array" ref="AP541">IF($AI541,STDEVA(IF(G2SelectionMask="x",IF(INDEX(RawDataRefData,$E541,0)&gt;0,INDEX(RawDataRefData,$E541,0)),"")),"")</f>
        <v>1.1200649331826502</v>
      </c>
      <c r="AQ541" s="100" t="b">
        <f t="shared" si="209"/>
        <v>0</v>
      </c>
      <c r="AR541" s="100" t="str">
        <f t="array" ref="AR541">IF($AQ541,MEDIAN(IF(G3SelectionMask="x",IF(INDEX(RawDataRefData,$E541,0)&gt;0,INDEX(RawDataRefData,$E541,0)),"")),"")</f>
        <v/>
      </c>
      <c r="AS541" s="100" t="str">
        <f t="array" ref="AS541">IF($AQ541,QUARTILE(IF(G3SelectionMask="x",IF(INDEX(RawDataRefData,$E541,0)&gt;0,INDEX(RawDataRefData,$E541,0)),""),1),"")</f>
        <v/>
      </c>
      <c r="AT541" s="100" t="str">
        <f t="array" ref="AT541">IF($AQ541,QUARTILE(IF(G3SelectionMask="x",IF(INDEX(RawDataRefData,$E541,0)&gt;0,INDEX(RawDataRefData,$E541,0)),""),3),"")</f>
        <v/>
      </c>
      <c r="AU541" s="100" t="str">
        <f t="array" ref="AU541">IF($AQ541,MIN(IF(G3SelectionMask="x",IF(INDEX(RawDataRefData,$E541,0)&gt;0,INDEX(RawDataRefData,$E541,0)),"")),"")</f>
        <v/>
      </c>
      <c r="AV541" s="100" t="str">
        <f t="array" ref="AV541">IF($AQ541,MAX(IF(G3SelectionMask="x",IF(INDEX(RawDataRefData,$E541,0)&gt;0,INDEX(RawDataRefData,$E541,0)),"")),"")</f>
        <v/>
      </c>
      <c r="AW541" s="100" t="str">
        <f t="shared" si="210"/>
        <v/>
      </c>
      <c r="AX541" s="100" t="str">
        <f t="array" ref="AX541">IF($AQ541,STDEVA(IF(G3SelectionMask="x",IF(INDEX(RawDataRefData,$E541,0)&gt;0,INDEX(RawDataRefData,$E541,0)),"")),"")</f>
        <v/>
      </c>
      <c r="AY541" s="101" t="b">
        <f t="shared" si="211"/>
        <v>0</v>
      </c>
      <c r="AZ541" s="101" t="str">
        <f t="array" ref="AZ541">IF($AY541,MEDIAN(IF(G4SelectionMask="x",IF(INDEX(RawDataRefData,$E541,0)&gt;0,INDEX(RawDataRefData,$E541,0)),"")),"")</f>
        <v/>
      </c>
      <c r="BA541" s="101" t="str">
        <f t="array" ref="BA541">IF($AY541,QUARTILE(IF(G4SelectionMask="x",IF(INDEX(RawDataRefData,$E541,0)&gt;0,INDEX(RawDataRefData,$E541,0)),""),1),"")</f>
        <v/>
      </c>
      <c r="BB541" s="101" t="str">
        <f t="array" ref="BB541">IF($AY541,QUARTILE(IF(G4SelectionMask="x",IF(INDEX(RawDataRefData,$E541,0)&gt;0,INDEX(RawDataRefData,$E541,0)),""),3),"")</f>
        <v/>
      </c>
      <c r="BC541" s="101" t="str">
        <f t="array" ref="BC541">IF($AY541,MIN(IF(G4SelectionMask="x",IF(INDEX(RawDataRefData,$E541,0)&gt;0,INDEX(RawDataRefData,$E541,0)),"")),"")</f>
        <v/>
      </c>
      <c r="BD541" s="101" t="str">
        <f t="array" ref="BD541">IF($AY541,MAX(IF(G4SelectionMask="x",IF(INDEX(RawDataRefData,$E541,0)&gt;0,INDEX(RawDataRefData,$E541,0)),"")),"")</f>
        <v/>
      </c>
      <c r="BE541" s="101" t="str">
        <f t="shared" si="212"/>
        <v/>
      </c>
      <c r="BF541" s="101" t="str">
        <f t="array" ref="BF541">IF($AY541,STDEVA(IF(G4SelectionMask="x",IF(INDEX(RawDataRefData,$E541,0)&gt;0,INDEX(RawDataRefData,$E541,0)),"")),"")</f>
        <v/>
      </c>
      <c r="BG541" s="100" t="b">
        <f t="shared" si="213"/>
        <v>0</v>
      </c>
      <c r="BH541" s="100" t="str">
        <f t="array" ref="BH541">IF($BG541,MEDIAN(IF(G5SelectionMask="x",IF(INDEX(RawDataRefData,$E541,0)&gt;0,INDEX(RawDataRefData,$E541,0)),"")),"")</f>
        <v/>
      </c>
      <c r="BI541" s="100" t="str">
        <f t="array" ref="BI541">IF($BG541,QUARTILE(IF(G5SelectionMask="x",IF(INDEX(RawDataRefData,$E541,0)&gt;0,INDEX(RawDataRefData,$E541,0)),""),1),"")</f>
        <v/>
      </c>
      <c r="BJ541" s="100" t="str">
        <f t="array" ref="BJ541">IF($BG541,QUARTILE(IF(G5SelectionMask="x",IF(INDEX(RawDataRefData,$E541,0)&gt;0,INDEX(RawDataRefData,$E541,0)),""),3),"")</f>
        <v/>
      </c>
      <c r="BK541" s="100" t="str">
        <f t="array" ref="BK541">IF($BG541,MIN(IF(G5SelectionMask="x",IF(INDEX(RawDataRefData,$E541,0)&gt;0,INDEX(RawDataRefData,$E541,0)),"")),"")</f>
        <v/>
      </c>
      <c r="BL541" s="100" t="str">
        <f t="array" ref="BL541">IF($BG541,MAX(IF(G5SelectionMask="x",IF(INDEX(RawDataRefData,$E541,0)&gt;0,INDEX(RawDataRefData,$E541,0)),"")),"")</f>
        <v/>
      </c>
      <c r="BM541" s="100" t="str">
        <f t="shared" si="214"/>
        <v/>
      </c>
      <c r="BN541" s="103" t="str">
        <f t="array" ref="BN541">IF($BG541,STDEVA(IF(G5SelectionMask="x",IF(INDEX(RawDataRefData,$E541,0)&gt;0,INDEX(RawDataRefData,$E541,0)),"")),"")</f>
        <v/>
      </c>
      <c r="BO541" s="104"/>
      <c r="BP541" s="105">
        <v>1</v>
      </c>
      <c r="BQ541" s="105">
        <v>1</v>
      </c>
      <c r="BR541" s="105">
        <v>2</v>
      </c>
      <c r="BS541" s="105">
        <v>2</v>
      </c>
      <c r="BT541" s="105">
        <v>3</v>
      </c>
      <c r="BU541" s="105">
        <v>3</v>
      </c>
      <c r="BV541" s="105">
        <v>1</v>
      </c>
      <c r="BW541" s="105">
        <v>4</v>
      </c>
      <c r="BX541" s="105">
        <v>1</v>
      </c>
      <c r="BY541" s="105">
        <v>2</v>
      </c>
      <c r="BZ541" s="105">
        <v>1</v>
      </c>
      <c r="CA541" s="105">
        <v>2</v>
      </c>
      <c r="CB541" s="105">
        <v>4</v>
      </c>
      <c r="CC541" s="105">
        <v>2</v>
      </c>
      <c r="CD541" s="105">
        <v>3</v>
      </c>
    </row>
    <row r="542" spans="1:82" x14ac:dyDescent="0.2">
      <c r="A542" s="33">
        <f t="shared" ref="A542:A605" si="215">IF(SelectCapabilities="x",,ERROR)</f>
        <v>0</v>
      </c>
      <c r="B542" s="209"/>
      <c r="C542" s="194"/>
      <c r="D542" s="203"/>
      <c r="E542" s="72">
        <f t="shared" si="207"/>
        <v>533</v>
      </c>
      <c r="F542" s="9" t="s">
        <v>2052</v>
      </c>
      <c r="G542" s="9" t="s">
        <v>2819</v>
      </c>
      <c r="H542" s="9" t="s">
        <v>66</v>
      </c>
      <c r="I542" s="9" t="s">
        <v>68</v>
      </c>
      <c r="J542" s="9" t="s">
        <v>1745</v>
      </c>
      <c r="K542" s="100">
        <f t="shared" si="192"/>
        <v>2</v>
      </c>
      <c r="L542" s="100"/>
      <c r="M542" s="100"/>
      <c r="N542" s="100"/>
      <c r="O542" s="100"/>
      <c r="P542" s="101">
        <f t="shared" si="193"/>
        <v>3</v>
      </c>
      <c r="Q542" s="102">
        <f t="shared" si="194"/>
        <v>3</v>
      </c>
      <c r="R542" s="102">
        <f t="shared" si="195"/>
        <v>4</v>
      </c>
      <c r="S542" s="102">
        <f t="shared" si="196"/>
        <v>4</v>
      </c>
      <c r="T542" s="102">
        <f t="shared" si="197"/>
        <v>2</v>
      </c>
      <c r="U542" s="102">
        <f t="shared" si="198"/>
        <v>2</v>
      </c>
      <c r="V542" s="102">
        <f t="shared" si="199"/>
        <v>4</v>
      </c>
      <c r="W542" s="102">
        <f t="shared" si="200"/>
        <v>4</v>
      </c>
      <c r="X542" s="102">
        <f t="shared" si="201"/>
        <v>2</v>
      </c>
      <c r="Y542" s="102">
        <f t="shared" si="202"/>
        <v>4</v>
      </c>
      <c r="Z542" s="102">
        <f t="shared" si="203"/>
        <v>3</v>
      </c>
      <c r="AA542" s="100" t="b">
        <f t="shared" si="204"/>
        <v>1</v>
      </c>
      <c r="AB542" s="100">
        <f t="array" ref="AB542">IF($AA542,MEDIAN(IF(G1SelectionMask="x",IF(INDEX(RawDataRefData,$E542,0)&gt;0,INDEX(RawDataRefData,$E542,0)),"")),"")</f>
        <v>3</v>
      </c>
      <c r="AC542" s="100">
        <f t="array" ref="AC542">IF($AA542,QUARTILE(IF(G1SelectionMask="x",IF(INDEX(RawDataRefData,$E542,0)&gt;0,INDEX(RawDataRefData,$E542,0)),""),1),"")</f>
        <v>2.5</v>
      </c>
      <c r="AD542" s="100">
        <f t="array" ref="AD542">IF($AA542,QUARTILE(IF(G1SelectionMask="x",IF(INDEX(RawDataRefData,$E542,0)&gt;0,INDEX(RawDataRefData,$E542,0)),""),3),"")</f>
        <v>4</v>
      </c>
      <c r="AE542" s="100">
        <f t="array" ref="AE542">IF($AA542,MIN(IF(G1SelectionMask="x",IF(INDEX(RawDataRefData,$E542,0)&gt;0,INDEX(RawDataRefData,$E542,0)),"")),"")</f>
        <v>2</v>
      </c>
      <c r="AF542" s="100">
        <f t="array" ref="AF542">IF($AA542,MAX(IF(G1SelectionMask="x",IF(INDEX(RawDataRefData,$E542,0)&gt;0,INDEX(RawDataRefData,$E542,0)),"")),"")</f>
        <v>4</v>
      </c>
      <c r="AG542" s="100">
        <f t="shared" si="205"/>
        <v>3.1818181818181817</v>
      </c>
      <c r="AH542" s="100">
        <f t="array" ref="AH542">IF($AA542,STDEVA(IF(G1SelectionMask="x",IF(INDEX(RawDataRefData,$E542,0)&gt;0,INDEX(RawDataRefData,$E542,0)),"")),"")</f>
        <v>0.87386289750530322</v>
      </c>
      <c r="AI542" s="101" t="b">
        <f t="shared" si="206"/>
        <v>1</v>
      </c>
      <c r="AJ542" s="101">
        <f t="array" ref="AJ542">IF($AI542,MEDIAN(IF(G2SelectionMask="x",IF(INDEX(RawDataRefData,$E542,0)&gt;0,INDEX(RawDataRefData,$E542,0)),"")),"")</f>
        <v>3</v>
      </c>
      <c r="AK542" s="101">
        <f t="array" ref="AK542">IF($AI542,QUARTILE(IF(G2SelectionMask="x",IF(INDEX(RawDataRefData,$E542,0)&gt;0,INDEX(RawDataRefData,$E542,0)),""),1),"")</f>
        <v>3</v>
      </c>
      <c r="AL542" s="101">
        <f t="array" ref="AL542">IF($AI542,QUARTILE(IF(G2SelectionMask="x",IF(INDEX(RawDataRefData,$E542,0)&gt;0,INDEX(RawDataRefData,$E542,0)),""),3),"")</f>
        <v>4</v>
      </c>
      <c r="AM542" s="101">
        <f t="array" ref="AM542">IF($AI542,MIN(IF(G2SelectionMask="x",IF(INDEX(RawDataRefData,$E542,0)&gt;0,INDEX(RawDataRefData,$E542,0)),"")),"")</f>
        <v>2</v>
      </c>
      <c r="AN542" s="101">
        <f t="array" ref="AN542">IF($AI542,MAX(IF(G2SelectionMask="x",IF(INDEX(RawDataRefData,$E542,0)&gt;0,INDEX(RawDataRefData,$E542,0)),"")),"")</f>
        <v>4</v>
      </c>
      <c r="AO542" s="101">
        <f t="shared" si="208"/>
        <v>3.3636363636363638</v>
      </c>
      <c r="AP542" s="101">
        <f t="array" ref="AP542">IF($AI542,STDEVA(IF(G2SelectionMask="x",IF(INDEX(RawDataRefData,$E542,0)&gt;0,INDEX(RawDataRefData,$E542,0)),"")),"")</f>
        <v>0.67419986246324215</v>
      </c>
      <c r="AQ542" s="100" t="b">
        <f t="shared" si="209"/>
        <v>0</v>
      </c>
      <c r="AR542" s="100" t="str">
        <f t="array" ref="AR542">IF($AQ542,MEDIAN(IF(G3SelectionMask="x",IF(INDEX(RawDataRefData,$E542,0)&gt;0,INDEX(RawDataRefData,$E542,0)),"")),"")</f>
        <v/>
      </c>
      <c r="AS542" s="100" t="str">
        <f t="array" ref="AS542">IF($AQ542,QUARTILE(IF(G3SelectionMask="x",IF(INDEX(RawDataRefData,$E542,0)&gt;0,INDEX(RawDataRefData,$E542,0)),""),1),"")</f>
        <v/>
      </c>
      <c r="AT542" s="100" t="str">
        <f t="array" ref="AT542">IF($AQ542,QUARTILE(IF(G3SelectionMask="x",IF(INDEX(RawDataRefData,$E542,0)&gt;0,INDEX(RawDataRefData,$E542,0)),""),3),"")</f>
        <v/>
      </c>
      <c r="AU542" s="100" t="str">
        <f t="array" ref="AU542">IF($AQ542,MIN(IF(G3SelectionMask="x",IF(INDEX(RawDataRefData,$E542,0)&gt;0,INDEX(RawDataRefData,$E542,0)),"")),"")</f>
        <v/>
      </c>
      <c r="AV542" s="100" t="str">
        <f t="array" ref="AV542">IF($AQ542,MAX(IF(G3SelectionMask="x",IF(INDEX(RawDataRefData,$E542,0)&gt;0,INDEX(RawDataRefData,$E542,0)),"")),"")</f>
        <v/>
      </c>
      <c r="AW542" s="100" t="str">
        <f t="shared" si="210"/>
        <v/>
      </c>
      <c r="AX542" s="100" t="str">
        <f t="array" ref="AX542">IF($AQ542,STDEVA(IF(G3SelectionMask="x",IF(INDEX(RawDataRefData,$E542,0)&gt;0,INDEX(RawDataRefData,$E542,0)),"")),"")</f>
        <v/>
      </c>
      <c r="AY542" s="101" t="b">
        <f t="shared" si="211"/>
        <v>0</v>
      </c>
      <c r="AZ542" s="101" t="str">
        <f t="array" ref="AZ542">IF($AY542,MEDIAN(IF(G4SelectionMask="x",IF(INDEX(RawDataRefData,$E542,0)&gt;0,INDEX(RawDataRefData,$E542,0)),"")),"")</f>
        <v/>
      </c>
      <c r="BA542" s="101" t="str">
        <f t="array" ref="BA542">IF($AY542,QUARTILE(IF(G4SelectionMask="x",IF(INDEX(RawDataRefData,$E542,0)&gt;0,INDEX(RawDataRefData,$E542,0)),""),1),"")</f>
        <v/>
      </c>
      <c r="BB542" s="101" t="str">
        <f t="array" ref="BB542">IF($AY542,QUARTILE(IF(G4SelectionMask="x",IF(INDEX(RawDataRefData,$E542,0)&gt;0,INDEX(RawDataRefData,$E542,0)),""),3),"")</f>
        <v/>
      </c>
      <c r="BC542" s="101" t="str">
        <f t="array" ref="BC542">IF($AY542,MIN(IF(G4SelectionMask="x",IF(INDEX(RawDataRefData,$E542,0)&gt;0,INDEX(RawDataRefData,$E542,0)),"")),"")</f>
        <v/>
      </c>
      <c r="BD542" s="101" t="str">
        <f t="array" ref="BD542">IF($AY542,MAX(IF(G4SelectionMask="x",IF(INDEX(RawDataRefData,$E542,0)&gt;0,INDEX(RawDataRefData,$E542,0)),"")),"")</f>
        <v/>
      </c>
      <c r="BE542" s="101" t="str">
        <f t="shared" si="212"/>
        <v/>
      </c>
      <c r="BF542" s="101" t="str">
        <f t="array" ref="BF542">IF($AY542,STDEVA(IF(G4SelectionMask="x",IF(INDEX(RawDataRefData,$E542,0)&gt;0,INDEX(RawDataRefData,$E542,0)),"")),"")</f>
        <v/>
      </c>
      <c r="BG542" s="100" t="b">
        <f t="shared" si="213"/>
        <v>0</v>
      </c>
      <c r="BH542" s="100" t="str">
        <f t="array" ref="BH542">IF($BG542,MEDIAN(IF(G5SelectionMask="x",IF(INDEX(RawDataRefData,$E542,0)&gt;0,INDEX(RawDataRefData,$E542,0)),"")),"")</f>
        <v/>
      </c>
      <c r="BI542" s="100" t="str">
        <f t="array" ref="BI542">IF($BG542,QUARTILE(IF(G5SelectionMask="x",IF(INDEX(RawDataRefData,$E542,0)&gt;0,INDEX(RawDataRefData,$E542,0)),""),1),"")</f>
        <v/>
      </c>
      <c r="BJ542" s="100" t="str">
        <f t="array" ref="BJ542">IF($BG542,QUARTILE(IF(G5SelectionMask="x",IF(INDEX(RawDataRefData,$E542,0)&gt;0,INDEX(RawDataRefData,$E542,0)),""),3),"")</f>
        <v/>
      </c>
      <c r="BK542" s="100" t="str">
        <f t="array" ref="BK542">IF($BG542,MIN(IF(G5SelectionMask="x",IF(INDEX(RawDataRefData,$E542,0)&gt;0,INDEX(RawDataRefData,$E542,0)),"")),"")</f>
        <v/>
      </c>
      <c r="BL542" s="100" t="str">
        <f t="array" ref="BL542">IF($BG542,MAX(IF(G5SelectionMask="x",IF(INDEX(RawDataRefData,$E542,0)&gt;0,INDEX(RawDataRefData,$E542,0)),"")),"")</f>
        <v/>
      </c>
      <c r="BM542" s="100" t="str">
        <f t="shared" si="214"/>
        <v/>
      </c>
      <c r="BN542" s="103" t="str">
        <f t="array" ref="BN542">IF($BG542,STDEVA(IF(G5SelectionMask="x",IF(INDEX(RawDataRefData,$E542,0)&gt;0,INDEX(RawDataRefData,$E542,0)),"")),"")</f>
        <v/>
      </c>
      <c r="BO542" s="104"/>
      <c r="BP542" s="105">
        <v>2</v>
      </c>
      <c r="BQ542" s="105">
        <v>3</v>
      </c>
      <c r="BR542" s="105">
        <v>3</v>
      </c>
      <c r="BS542" s="105">
        <v>4</v>
      </c>
      <c r="BT542" s="105">
        <v>4</v>
      </c>
      <c r="BU542" s="105">
        <v>2</v>
      </c>
      <c r="BV542" s="105">
        <v>2</v>
      </c>
      <c r="BW542" s="105">
        <v>4</v>
      </c>
      <c r="BX542" s="105">
        <v>4</v>
      </c>
      <c r="BY542" s="105">
        <v>2</v>
      </c>
      <c r="BZ542" s="105">
        <v>4</v>
      </c>
      <c r="CA542" s="105">
        <v>3</v>
      </c>
      <c r="CB542" s="105">
        <v>3</v>
      </c>
      <c r="CC542" s="105">
        <v>4</v>
      </c>
      <c r="CD542" s="105">
        <v>3</v>
      </c>
    </row>
    <row r="543" spans="1:82" x14ac:dyDescent="0.2">
      <c r="A543" s="33">
        <f t="shared" si="215"/>
        <v>0</v>
      </c>
      <c r="B543" s="209"/>
      <c r="C543" s="194"/>
      <c r="D543" s="203"/>
      <c r="E543" s="72">
        <f t="shared" si="207"/>
        <v>534</v>
      </c>
      <c r="F543" s="9" t="s">
        <v>2053</v>
      </c>
      <c r="G543" s="9" t="s">
        <v>2818</v>
      </c>
      <c r="H543" s="9" t="s">
        <v>66</v>
      </c>
      <c r="I543" s="9" t="s">
        <v>68</v>
      </c>
      <c r="J543" s="9" t="s">
        <v>1745</v>
      </c>
      <c r="K543" s="100">
        <f t="shared" si="192"/>
        <v>1</v>
      </c>
      <c r="L543" s="100"/>
      <c r="M543" s="100"/>
      <c r="N543" s="100"/>
      <c r="O543" s="100"/>
      <c r="P543" s="101">
        <f t="shared" si="193"/>
        <v>4</v>
      </c>
      <c r="Q543" s="102">
        <f t="shared" si="194"/>
        <v>2</v>
      </c>
      <c r="R543" s="102">
        <f t="shared" si="195"/>
        <v>3</v>
      </c>
      <c r="S543" s="102">
        <f t="shared" si="196"/>
        <v>3</v>
      </c>
      <c r="T543" s="102">
        <f t="shared" si="197"/>
        <v>2</v>
      </c>
      <c r="U543" s="102">
        <f t="shared" si="198"/>
        <v>3</v>
      </c>
      <c r="V543" s="102">
        <f t="shared" si="199"/>
        <v>4</v>
      </c>
      <c r="W543" s="102">
        <f t="shared" si="200"/>
        <v>4</v>
      </c>
      <c r="X543" s="102">
        <f t="shared" si="201"/>
        <v>4</v>
      </c>
      <c r="Y543" s="102">
        <f t="shared" si="202"/>
        <v>2</v>
      </c>
      <c r="Z543" s="102">
        <f t="shared" si="203"/>
        <v>4</v>
      </c>
      <c r="AA543" s="100" t="b">
        <f t="shared" si="204"/>
        <v>1</v>
      </c>
      <c r="AB543" s="100">
        <f t="array" ref="AB543">IF($AA543,MEDIAN(IF(G1SelectionMask="x",IF(INDEX(RawDataRefData,$E543,0)&gt;0,INDEX(RawDataRefData,$E543,0)),"")),"")</f>
        <v>3</v>
      </c>
      <c r="AC543" s="100">
        <f t="array" ref="AC543">IF($AA543,QUARTILE(IF(G1SelectionMask="x",IF(INDEX(RawDataRefData,$E543,0)&gt;0,INDEX(RawDataRefData,$E543,0)),""),1),"")</f>
        <v>2.5</v>
      </c>
      <c r="AD543" s="100">
        <f t="array" ref="AD543">IF($AA543,QUARTILE(IF(G1SelectionMask="x",IF(INDEX(RawDataRefData,$E543,0)&gt;0,INDEX(RawDataRefData,$E543,0)),""),3),"")</f>
        <v>4</v>
      </c>
      <c r="AE543" s="100">
        <f t="array" ref="AE543">IF($AA543,MIN(IF(G1SelectionMask="x",IF(INDEX(RawDataRefData,$E543,0)&gt;0,INDEX(RawDataRefData,$E543,0)),"")),"")</f>
        <v>2</v>
      </c>
      <c r="AF543" s="100">
        <f t="array" ref="AF543">IF($AA543,MAX(IF(G1SelectionMask="x",IF(INDEX(RawDataRefData,$E543,0)&gt;0,INDEX(RawDataRefData,$E543,0)),"")),"")</f>
        <v>4</v>
      </c>
      <c r="AG543" s="100">
        <f t="shared" si="205"/>
        <v>3.1818181818181817</v>
      </c>
      <c r="AH543" s="100">
        <f t="array" ref="AH543">IF($AA543,STDEVA(IF(G1SelectionMask="x",IF(INDEX(RawDataRefData,$E543,0)&gt;0,INDEX(RawDataRefData,$E543,0)),"")),"")</f>
        <v>0.87386289750530322</v>
      </c>
      <c r="AI543" s="101" t="b">
        <f t="shared" si="206"/>
        <v>1</v>
      </c>
      <c r="AJ543" s="101">
        <f t="array" ref="AJ543">IF($AI543,MEDIAN(IF(G2SelectionMask="x",IF(INDEX(RawDataRefData,$E543,0)&gt;0,INDEX(RawDataRefData,$E543,0)),"")),"")</f>
        <v>3</v>
      </c>
      <c r="AK543" s="101">
        <f t="array" ref="AK543">IF($AI543,QUARTILE(IF(G2SelectionMask="x",IF(INDEX(RawDataRefData,$E543,0)&gt;0,INDEX(RawDataRefData,$E543,0)),""),1),"")</f>
        <v>2</v>
      </c>
      <c r="AL543" s="101">
        <f t="array" ref="AL543">IF($AI543,QUARTILE(IF(G2SelectionMask="x",IF(INDEX(RawDataRefData,$E543,0)&gt;0,INDEX(RawDataRefData,$E543,0)),""),3),"")</f>
        <v>4</v>
      </c>
      <c r="AM543" s="101">
        <f t="array" ref="AM543">IF($AI543,MIN(IF(G2SelectionMask="x",IF(INDEX(RawDataRefData,$E543,0)&gt;0,INDEX(RawDataRefData,$E543,0)),"")),"")</f>
        <v>1</v>
      </c>
      <c r="AN543" s="101">
        <f t="array" ref="AN543">IF($AI543,MAX(IF(G2SelectionMask="x",IF(INDEX(RawDataRefData,$E543,0)&gt;0,INDEX(RawDataRefData,$E543,0)),"")),"")</f>
        <v>4</v>
      </c>
      <c r="AO543" s="101">
        <f t="shared" si="208"/>
        <v>2.9090909090909092</v>
      </c>
      <c r="AP543" s="101">
        <f t="array" ref="AP543">IF($AI543,STDEVA(IF(G2SelectionMask="x",IF(INDEX(RawDataRefData,$E543,0)&gt;0,INDEX(RawDataRefData,$E543,0)),"")),"")</f>
        <v>1.1361818036340356</v>
      </c>
      <c r="AQ543" s="100" t="b">
        <f t="shared" si="209"/>
        <v>0</v>
      </c>
      <c r="AR543" s="100" t="str">
        <f t="array" ref="AR543">IF($AQ543,MEDIAN(IF(G3SelectionMask="x",IF(INDEX(RawDataRefData,$E543,0)&gt;0,INDEX(RawDataRefData,$E543,0)),"")),"")</f>
        <v/>
      </c>
      <c r="AS543" s="100" t="str">
        <f t="array" ref="AS543">IF($AQ543,QUARTILE(IF(G3SelectionMask="x",IF(INDEX(RawDataRefData,$E543,0)&gt;0,INDEX(RawDataRefData,$E543,0)),""),1),"")</f>
        <v/>
      </c>
      <c r="AT543" s="100" t="str">
        <f t="array" ref="AT543">IF($AQ543,QUARTILE(IF(G3SelectionMask="x",IF(INDEX(RawDataRefData,$E543,0)&gt;0,INDEX(RawDataRefData,$E543,0)),""),3),"")</f>
        <v/>
      </c>
      <c r="AU543" s="100" t="str">
        <f t="array" ref="AU543">IF($AQ543,MIN(IF(G3SelectionMask="x",IF(INDEX(RawDataRefData,$E543,0)&gt;0,INDEX(RawDataRefData,$E543,0)),"")),"")</f>
        <v/>
      </c>
      <c r="AV543" s="100" t="str">
        <f t="array" ref="AV543">IF($AQ543,MAX(IF(G3SelectionMask="x",IF(INDEX(RawDataRefData,$E543,0)&gt;0,INDEX(RawDataRefData,$E543,0)),"")),"")</f>
        <v/>
      </c>
      <c r="AW543" s="100" t="str">
        <f t="shared" si="210"/>
        <v/>
      </c>
      <c r="AX543" s="100" t="str">
        <f t="array" ref="AX543">IF($AQ543,STDEVA(IF(G3SelectionMask="x",IF(INDEX(RawDataRefData,$E543,0)&gt;0,INDEX(RawDataRefData,$E543,0)),"")),"")</f>
        <v/>
      </c>
      <c r="AY543" s="101" t="b">
        <f t="shared" si="211"/>
        <v>0</v>
      </c>
      <c r="AZ543" s="101" t="str">
        <f t="array" ref="AZ543">IF($AY543,MEDIAN(IF(G4SelectionMask="x",IF(INDEX(RawDataRefData,$E543,0)&gt;0,INDEX(RawDataRefData,$E543,0)),"")),"")</f>
        <v/>
      </c>
      <c r="BA543" s="101" t="str">
        <f t="array" ref="BA543">IF($AY543,QUARTILE(IF(G4SelectionMask="x",IF(INDEX(RawDataRefData,$E543,0)&gt;0,INDEX(RawDataRefData,$E543,0)),""),1),"")</f>
        <v/>
      </c>
      <c r="BB543" s="101" t="str">
        <f t="array" ref="BB543">IF($AY543,QUARTILE(IF(G4SelectionMask="x",IF(INDEX(RawDataRefData,$E543,0)&gt;0,INDEX(RawDataRefData,$E543,0)),""),3),"")</f>
        <v/>
      </c>
      <c r="BC543" s="101" t="str">
        <f t="array" ref="BC543">IF($AY543,MIN(IF(G4SelectionMask="x",IF(INDEX(RawDataRefData,$E543,0)&gt;0,INDEX(RawDataRefData,$E543,0)),"")),"")</f>
        <v/>
      </c>
      <c r="BD543" s="101" t="str">
        <f t="array" ref="BD543">IF($AY543,MAX(IF(G4SelectionMask="x",IF(INDEX(RawDataRefData,$E543,0)&gt;0,INDEX(RawDataRefData,$E543,0)),"")),"")</f>
        <v/>
      </c>
      <c r="BE543" s="101" t="str">
        <f t="shared" si="212"/>
        <v/>
      </c>
      <c r="BF543" s="101" t="str">
        <f t="array" ref="BF543">IF($AY543,STDEVA(IF(G4SelectionMask="x",IF(INDEX(RawDataRefData,$E543,0)&gt;0,INDEX(RawDataRefData,$E543,0)),"")),"")</f>
        <v/>
      </c>
      <c r="BG543" s="100" t="b">
        <f t="shared" si="213"/>
        <v>0</v>
      </c>
      <c r="BH543" s="100" t="str">
        <f t="array" ref="BH543">IF($BG543,MEDIAN(IF(G5SelectionMask="x",IF(INDEX(RawDataRefData,$E543,0)&gt;0,INDEX(RawDataRefData,$E543,0)),"")),"")</f>
        <v/>
      </c>
      <c r="BI543" s="100" t="str">
        <f t="array" ref="BI543">IF($BG543,QUARTILE(IF(G5SelectionMask="x",IF(INDEX(RawDataRefData,$E543,0)&gt;0,INDEX(RawDataRefData,$E543,0)),""),1),"")</f>
        <v/>
      </c>
      <c r="BJ543" s="100" t="str">
        <f t="array" ref="BJ543">IF($BG543,QUARTILE(IF(G5SelectionMask="x",IF(INDEX(RawDataRefData,$E543,0)&gt;0,INDEX(RawDataRefData,$E543,0)),""),3),"")</f>
        <v/>
      </c>
      <c r="BK543" s="100" t="str">
        <f t="array" ref="BK543">IF($BG543,MIN(IF(G5SelectionMask="x",IF(INDEX(RawDataRefData,$E543,0)&gt;0,INDEX(RawDataRefData,$E543,0)),"")),"")</f>
        <v/>
      </c>
      <c r="BL543" s="100" t="str">
        <f t="array" ref="BL543">IF($BG543,MAX(IF(G5SelectionMask="x",IF(INDEX(RawDataRefData,$E543,0)&gt;0,INDEX(RawDataRefData,$E543,0)),"")),"")</f>
        <v/>
      </c>
      <c r="BM543" s="100" t="str">
        <f t="shared" si="214"/>
        <v/>
      </c>
      <c r="BN543" s="103" t="str">
        <f t="array" ref="BN543">IF($BG543,STDEVA(IF(G5SelectionMask="x",IF(INDEX(RawDataRefData,$E543,0)&gt;0,INDEX(RawDataRefData,$E543,0)),"")),"")</f>
        <v/>
      </c>
      <c r="BO543" s="104"/>
      <c r="BP543" s="105">
        <v>1</v>
      </c>
      <c r="BQ543" s="105">
        <v>4</v>
      </c>
      <c r="BR543" s="105">
        <v>2</v>
      </c>
      <c r="BS543" s="105">
        <v>3</v>
      </c>
      <c r="BT543" s="105">
        <v>3</v>
      </c>
      <c r="BU543" s="105">
        <v>2</v>
      </c>
      <c r="BV543" s="105">
        <v>3</v>
      </c>
      <c r="BW543" s="105">
        <v>4</v>
      </c>
      <c r="BX543" s="105">
        <v>4</v>
      </c>
      <c r="BY543" s="105">
        <v>4</v>
      </c>
      <c r="BZ543" s="105">
        <v>2</v>
      </c>
      <c r="CA543" s="105">
        <v>4</v>
      </c>
      <c r="CB543" s="105">
        <v>2</v>
      </c>
      <c r="CC543" s="105">
        <v>4</v>
      </c>
      <c r="CD543" s="105">
        <v>1</v>
      </c>
    </row>
    <row r="544" spans="1:82" x14ac:dyDescent="0.2">
      <c r="A544" s="33">
        <f t="shared" si="215"/>
        <v>0</v>
      </c>
      <c r="B544" s="209"/>
      <c r="C544" s="194"/>
      <c r="D544" s="203"/>
      <c r="E544" s="72">
        <f t="shared" si="207"/>
        <v>535</v>
      </c>
      <c r="F544" s="9" t="s">
        <v>2054</v>
      </c>
      <c r="G544" s="9" t="s">
        <v>2817</v>
      </c>
      <c r="H544" s="9" t="s">
        <v>66</v>
      </c>
      <c r="I544" s="9" t="s">
        <v>68</v>
      </c>
      <c r="J544" s="9" t="s">
        <v>1745</v>
      </c>
      <c r="K544" s="100">
        <f t="shared" si="192"/>
        <v>1</v>
      </c>
      <c r="L544" s="100"/>
      <c r="M544" s="100"/>
      <c r="N544" s="100"/>
      <c r="O544" s="100"/>
      <c r="P544" s="101">
        <f t="shared" si="193"/>
        <v>4</v>
      </c>
      <c r="Q544" s="102">
        <f t="shared" si="194"/>
        <v>3</v>
      </c>
      <c r="R544" s="102">
        <f t="shared" si="195"/>
        <v>3</v>
      </c>
      <c r="S544" s="102">
        <f t="shared" si="196"/>
        <v>2</v>
      </c>
      <c r="T544" s="102">
        <f t="shared" si="197"/>
        <v>1</v>
      </c>
      <c r="U544" s="102">
        <f t="shared" si="198"/>
        <v>1</v>
      </c>
      <c r="V544" s="102">
        <f t="shared" si="199"/>
        <v>3</v>
      </c>
      <c r="W544" s="102">
        <f t="shared" si="200"/>
        <v>2</v>
      </c>
      <c r="X544" s="102">
        <f t="shared" si="201"/>
        <v>3</v>
      </c>
      <c r="Y544" s="102">
        <f t="shared" si="202"/>
        <v>4</v>
      </c>
      <c r="Z544" s="102">
        <f t="shared" si="203"/>
        <v>2</v>
      </c>
      <c r="AA544" s="100" t="b">
        <f t="shared" si="204"/>
        <v>1</v>
      </c>
      <c r="AB544" s="100">
        <f t="array" ref="AB544">IF($AA544,MEDIAN(IF(G1SelectionMask="x",IF(INDEX(RawDataRefData,$E544,0)&gt;0,INDEX(RawDataRefData,$E544,0)),"")),"")</f>
        <v>3</v>
      </c>
      <c r="AC544" s="100">
        <f t="array" ref="AC544">IF($AA544,QUARTILE(IF(G1SelectionMask="x",IF(INDEX(RawDataRefData,$E544,0)&gt;0,INDEX(RawDataRefData,$E544,0)),""),1),"")</f>
        <v>2</v>
      </c>
      <c r="AD544" s="100">
        <f t="array" ref="AD544">IF($AA544,QUARTILE(IF(G1SelectionMask="x",IF(INDEX(RawDataRefData,$E544,0)&gt;0,INDEX(RawDataRefData,$E544,0)),""),3),"")</f>
        <v>3</v>
      </c>
      <c r="AE544" s="100">
        <f t="array" ref="AE544">IF($AA544,MIN(IF(G1SelectionMask="x",IF(INDEX(RawDataRefData,$E544,0)&gt;0,INDEX(RawDataRefData,$E544,0)),"")),"")</f>
        <v>1</v>
      </c>
      <c r="AF544" s="100">
        <f t="array" ref="AF544">IF($AA544,MAX(IF(G1SelectionMask="x",IF(INDEX(RawDataRefData,$E544,0)&gt;0,INDEX(RawDataRefData,$E544,0)),"")),"")</f>
        <v>4</v>
      </c>
      <c r="AG544" s="100">
        <f t="shared" si="205"/>
        <v>2.5454545454545454</v>
      </c>
      <c r="AH544" s="100">
        <f t="array" ref="AH544">IF($AA544,STDEVA(IF(G1SelectionMask="x",IF(INDEX(RawDataRefData,$E544,0)&gt;0,INDEX(RawDataRefData,$E544,0)),"")),"")</f>
        <v>1.0357254813546268</v>
      </c>
      <c r="AI544" s="101" t="b">
        <f t="shared" si="206"/>
        <v>1</v>
      </c>
      <c r="AJ544" s="101">
        <f t="array" ref="AJ544">IF($AI544,MEDIAN(IF(G2SelectionMask="x",IF(INDEX(RawDataRefData,$E544,0)&gt;0,INDEX(RawDataRefData,$E544,0)),"")),"")</f>
        <v>2</v>
      </c>
      <c r="AK544" s="101">
        <f t="array" ref="AK544">IF($AI544,QUARTILE(IF(G2SelectionMask="x",IF(INDEX(RawDataRefData,$E544,0)&gt;0,INDEX(RawDataRefData,$E544,0)),""),1),"")</f>
        <v>2</v>
      </c>
      <c r="AL544" s="101">
        <f t="array" ref="AL544">IF($AI544,QUARTILE(IF(G2SelectionMask="x",IF(INDEX(RawDataRefData,$E544,0)&gt;0,INDEX(RawDataRefData,$E544,0)),""),3),"")</f>
        <v>3</v>
      </c>
      <c r="AM544" s="101">
        <f t="array" ref="AM544">IF($AI544,MIN(IF(G2SelectionMask="x",IF(INDEX(RawDataRefData,$E544,0)&gt;0,INDEX(RawDataRefData,$E544,0)),"")),"")</f>
        <v>1</v>
      </c>
      <c r="AN544" s="101">
        <f t="array" ref="AN544">IF($AI544,MAX(IF(G2SelectionMask="x",IF(INDEX(RawDataRefData,$E544,0)&gt;0,INDEX(RawDataRefData,$E544,0)),"")),"")</f>
        <v>4</v>
      </c>
      <c r="AO544" s="101">
        <f t="shared" si="208"/>
        <v>2.4545454545454546</v>
      </c>
      <c r="AP544" s="101">
        <f t="array" ref="AP544">IF($AI544,STDEVA(IF(G2SelectionMask="x",IF(INDEX(RawDataRefData,$E544,0)&gt;0,INDEX(RawDataRefData,$E544,0)),"")),"")</f>
        <v>1.0357254813546268</v>
      </c>
      <c r="AQ544" s="100" t="b">
        <f t="shared" si="209"/>
        <v>0</v>
      </c>
      <c r="AR544" s="100" t="str">
        <f t="array" ref="AR544">IF($AQ544,MEDIAN(IF(G3SelectionMask="x",IF(INDEX(RawDataRefData,$E544,0)&gt;0,INDEX(RawDataRefData,$E544,0)),"")),"")</f>
        <v/>
      </c>
      <c r="AS544" s="100" t="str">
        <f t="array" ref="AS544">IF($AQ544,QUARTILE(IF(G3SelectionMask="x",IF(INDEX(RawDataRefData,$E544,0)&gt;0,INDEX(RawDataRefData,$E544,0)),""),1),"")</f>
        <v/>
      </c>
      <c r="AT544" s="100" t="str">
        <f t="array" ref="AT544">IF($AQ544,QUARTILE(IF(G3SelectionMask="x",IF(INDEX(RawDataRefData,$E544,0)&gt;0,INDEX(RawDataRefData,$E544,0)),""),3),"")</f>
        <v/>
      </c>
      <c r="AU544" s="100" t="str">
        <f t="array" ref="AU544">IF($AQ544,MIN(IF(G3SelectionMask="x",IF(INDEX(RawDataRefData,$E544,0)&gt;0,INDEX(RawDataRefData,$E544,0)),"")),"")</f>
        <v/>
      </c>
      <c r="AV544" s="100" t="str">
        <f t="array" ref="AV544">IF($AQ544,MAX(IF(G3SelectionMask="x",IF(INDEX(RawDataRefData,$E544,0)&gt;0,INDEX(RawDataRefData,$E544,0)),"")),"")</f>
        <v/>
      </c>
      <c r="AW544" s="100" t="str">
        <f t="shared" si="210"/>
        <v/>
      </c>
      <c r="AX544" s="100" t="str">
        <f t="array" ref="AX544">IF($AQ544,STDEVA(IF(G3SelectionMask="x",IF(INDEX(RawDataRefData,$E544,0)&gt;0,INDEX(RawDataRefData,$E544,0)),"")),"")</f>
        <v/>
      </c>
      <c r="AY544" s="101" t="b">
        <f t="shared" si="211"/>
        <v>0</v>
      </c>
      <c r="AZ544" s="101" t="str">
        <f t="array" ref="AZ544">IF($AY544,MEDIAN(IF(G4SelectionMask="x",IF(INDEX(RawDataRefData,$E544,0)&gt;0,INDEX(RawDataRefData,$E544,0)),"")),"")</f>
        <v/>
      </c>
      <c r="BA544" s="101" t="str">
        <f t="array" ref="BA544">IF($AY544,QUARTILE(IF(G4SelectionMask="x",IF(INDEX(RawDataRefData,$E544,0)&gt;0,INDEX(RawDataRefData,$E544,0)),""),1),"")</f>
        <v/>
      </c>
      <c r="BB544" s="101" t="str">
        <f t="array" ref="BB544">IF($AY544,QUARTILE(IF(G4SelectionMask="x",IF(INDEX(RawDataRefData,$E544,0)&gt;0,INDEX(RawDataRefData,$E544,0)),""),3),"")</f>
        <v/>
      </c>
      <c r="BC544" s="101" t="str">
        <f t="array" ref="BC544">IF($AY544,MIN(IF(G4SelectionMask="x",IF(INDEX(RawDataRefData,$E544,0)&gt;0,INDEX(RawDataRefData,$E544,0)),"")),"")</f>
        <v/>
      </c>
      <c r="BD544" s="101" t="str">
        <f t="array" ref="BD544">IF($AY544,MAX(IF(G4SelectionMask="x",IF(INDEX(RawDataRefData,$E544,0)&gt;0,INDEX(RawDataRefData,$E544,0)),"")),"")</f>
        <v/>
      </c>
      <c r="BE544" s="101" t="str">
        <f t="shared" si="212"/>
        <v/>
      </c>
      <c r="BF544" s="101" t="str">
        <f t="array" ref="BF544">IF($AY544,STDEVA(IF(G4SelectionMask="x",IF(INDEX(RawDataRefData,$E544,0)&gt;0,INDEX(RawDataRefData,$E544,0)),"")),"")</f>
        <v/>
      </c>
      <c r="BG544" s="100" t="b">
        <f t="shared" si="213"/>
        <v>0</v>
      </c>
      <c r="BH544" s="100" t="str">
        <f t="array" ref="BH544">IF($BG544,MEDIAN(IF(G5SelectionMask="x",IF(INDEX(RawDataRefData,$E544,0)&gt;0,INDEX(RawDataRefData,$E544,0)),"")),"")</f>
        <v/>
      </c>
      <c r="BI544" s="100" t="str">
        <f t="array" ref="BI544">IF($BG544,QUARTILE(IF(G5SelectionMask="x",IF(INDEX(RawDataRefData,$E544,0)&gt;0,INDEX(RawDataRefData,$E544,0)),""),1),"")</f>
        <v/>
      </c>
      <c r="BJ544" s="100" t="str">
        <f t="array" ref="BJ544">IF($BG544,QUARTILE(IF(G5SelectionMask="x",IF(INDEX(RawDataRefData,$E544,0)&gt;0,INDEX(RawDataRefData,$E544,0)),""),3),"")</f>
        <v/>
      </c>
      <c r="BK544" s="100" t="str">
        <f t="array" ref="BK544">IF($BG544,MIN(IF(G5SelectionMask="x",IF(INDEX(RawDataRefData,$E544,0)&gt;0,INDEX(RawDataRefData,$E544,0)),"")),"")</f>
        <v/>
      </c>
      <c r="BL544" s="100" t="str">
        <f t="array" ref="BL544">IF($BG544,MAX(IF(G5SelectionMask="x",IF(INDEX(RawDataRefData,$E544,0)&gt;0,INDEX(RawDataRefData,$E544,0)),"")),"")</f>
        <v/>
      </c>
      <c r="BM544" s="100" t="str">
        <f t="shared" si="214"/>
        <v/>
      </c>
      <c r="BN544" s="103" t="str">
        <f t="array" ref="BN544">IF($BG544,STDEVA(IF(G5SelectionMask="x",IF(INDEX(RawDataRefData,$E544,0)&gt;0,INDEX(RawDataRefData,$E544,0)),"")),"")</f>
        <v/>
      </c>
      <c r="BO544" s="104"/>
      <c r="BP544" s="105">
        <v>1</v>
      </c>
      <c r="BQ544" s="105">
        <v>4</v>
      </c>
      <c r="BR544" s="105">
        <v>3</v>
      </c>
      <c r="BS544" s="105">
        <v>3</v>
      </c>
      <c r="BT544" s="105">
        <v>2</v>
      </c>
      <c r="BU544" s="105">
        <v>1</v>
      </c>
      <c r="BV544" s="105">
        <v>1</v>
      </c>
      <c r="BW544" s="105">
        <v>3</v>
      </c>
      <c r="BX544" s="105">
        <v>2</v>
      </c>
      <c r="BY544" s="105">
        <v>3</v>
      </c>
      <c r="BZ544" s="105">
        <v>4</v>
      </c>
      <c r="CA544" s="105">
        <v>2</v>
      </c>
      <c r="CB544" s="105">
        <v>1</v>
      </c>
      <c r="CC544" s="105">
        <v>2</v>
      </c>
      <c r="CD544" s="105">
        <v>3</v>
      </c>
    </row>
    <row r="545" spans="1:82" x14ac:dyDescent="0.2">
      <c r="A545" s="33">
        <f t="shared" si="215"/>
        <v>0</v>
      </c>
      <c r="B545" s="209"/>
      <c r="C545" s="194"/>
      <c r="D545" s="203"/>
      <c r="E545" s="72">
        <f t="shared" si="207"/>
        <v>536</v>
      </c>
      <c r="F545" s="9" t="s">
        <v>2055</v>
      </c>
      <c r="G545" s="9" t="s">
        <v>2816</v>
      </c>
      <c r="H545" s="9" t="s">
        <v>66</v>
      </c>
      <c r="I545" s="9" t="s">
        <v>68</v>
      </c>
      <c r="J545" s="9" t="s">
        <v>1745</v>
      </c>
      <c r="K545" s="100">
        <f t="shared" si="192"/>
        <v>4</v>
      </c>
      <c r="L545" s="100"/>
      <c r="M545" s="100"/>
      <c r="N545" s="100"/>
      <c r="O545" s="100"/>
      <c r="P545" s="101">
        <f t="shared" si="193"/>
        <v>2</v>
      </c>
      <c r="Q545" s="102">
        <f t="shared" si="194"/>
        <v>1</v>
      </c>
      <c r="R545" s="102">
        <f t="shared" si="195"/>
        <v>1</v>
      </c>
      <c r="S545" s="102">
        <f t="shared" si="196"/>
        <v>3</v>
      </c>
      <c r="T545" s="102">
        <f t="shared" si="197"/>
        <v>3</v>
      </c>
      <c r="U545" s="102">
        <f t="shared" si="198"/>
        <v>4</v>
      </c>
      <c r="V545" s="102">
        <f t="shared" si="199"/>
        <v>4</v>
      </c>
      <c r="W545" s="102">
        <f t="shared" si="200"/>
        <v>3</v>
      </c>
      <c r="X545" s="102">
        <f t="shared" si="201"/>
        <v>2</v>
      </c>
      <c r="Y545" s="102">
        <f t="shared" si="202"/>
        <v>3</v>
      </c>
      <c r="Z545" s="102">
        <f t="shared" si="203"/>
        <v>1</v>
      </c>
      <c r="AA545" s="100" t="b">
        <f t="shared" si="204"/>
        <v>1</v>
      </c>
      <c r="AB545" s="100">
        <f t="array" ref="AB545">IF($AA545,MEDIAN(IF(G1SelectionMask="x",IF(INDEX(RawDataRefData,$E545,0)&gt;0,INDEX(RawDataRefData,$E545,0)),"")),"")</f>
        <v>3</v>
      </c>
      <c r="AC545" s="100">
        <f t="array" ref="AC545">IF($AA545,QUARTILE(IF(G1SelectionMask="x",IF(INDEX(RawDataRefData,$E545,0)&gt;0,INDEX(RawDataRefData,$E545,0)),""),1),"")</f>
        <v>1.5</v>
      </c>
      <c r="AD545" s="100">
        <f t="array" ref="AD545">IF($AA545,QUARTILE(IF(G1SelectionMask="x",IF(INDEX(RawDataRefData,$E545,0)&gt;0,INDEX(RawDataRefData,$E545,0)),""),3),"")</f>
        <v>3</v>
      </c>
      <c r="AE545" s="100">
        <f t="array" ref="AE545">IF($AA545,MIN(IF(G1SelectionMask="x",IF(INDEX(RawDataRefData,$E545,0)&gt;0,INDEX(RawDataRefData,$E545,0)),"")),"")</f>
        <v>1</v>
      </c>
      <c r="AF545" s="100">
        <f t="array" ref="AF545">IF($AA545,MAX(IF(G1SelectionMask="x",IF(INDEX(RawDataRefData,$E545,0)&gt;0,INDEX(RawDataRefData,$E545,0)),"")),"")</f>
        <v>4</v>
      </c>
      <c r="AG545" s="100">
        <f t="shared" si="205"/>
        <v>2.4545454545454546</v>
      </c>
      <c r="AH545" s="100">
        <f t="array" ref="AH545">IF($AA545,STDEVA(IF(G1SelectionMask="x",IF(INDEX(RawDataRefData,$E545,0)&gt;0,INDEX(RawDataRefData,$E545,0)),"")),"")</f>
        <v>1.1281521496355327</v>
      </c>
      <c r="AI545" s="101" t="b">
        <f t="shared" si="206"/>
        <v>1</v>
      </c>
      <c r="AJ545" s="101">
        <f t="array" ref="AJ545">IF($AI545,MEDIAN(IF(G2SelectionMask="x",IF(INDEX(RawDataRefData,$E545,0)&gt;0,INDEX(RawDataRefData,$E545,0)),"")),"")</f>
        <v>3</v>
      </c>
      <c r="AK545" s="101">
        <f t="array" ref="AK545">IF($AI545,QUARTILE(IF(G2SelectionMask="x",IF(INDEX(RawDataRefData,$E545,0)&gt;0,INDEX(RawDataRefData,$E545,0)),""),1),"")</f>
        <v>1.5</v>
      </c>
      <c r="AL545" s="101">
        <f t="array" ref="AL545">IF($AI545,QUARTILE(IF(G2SelectionMask="x",IF(INDEX(RawDataRefData,$E545,0)&gt;0,INDEX(RawDataRefData,$E545,0)),""),3),"")</f>
        <v>3</v>
      </c>
      <c r="AM545" s="101">
        <f t="array" ref="AM545">IF($AI545,MIN(IF(G2SelectionMask="x",IF(INDEX(RawDataRefData,$E545,0)&gt;0,INDEX(RawDataRefData,$E545,0)),"")),"")</f>
        <v>1</v>
      </c>
      <c r="AN545" s="101">
        <f t="array" ref="AN545">IF($AI545,MAX(IF(G2SelectionMask="x",IF(INDEX(RawDataRefData,$E545,0)&gt;0,INDEX(RawDataRefData,$E545,0)),"")),"")</f>
        <v>4</v>
      </c>
      <c r="AO545" s="101">
        <f t="shared" si="208"/>
        <v>2.3636363636363638</v>
      </c>
      <c r="AP545" s="101">
        <f t="array" ref="AP545">IF($AI545,STDEVA(IF(G2SelectionMask="x",IF(INDEX(RawDataRefData,$E545,0)&gt;0,INDEX(RawDataRefData,$E545,0)),"")),"")</f>
        <v>1.0269106361049412</v>
      </c>
      <c r="AQ545" s="100" t="b">
        <f t="shared" si="209"/>
        <v>0</v>
      </c>
      <c r="AR545" s="100" t="str">
        <f t="array" ref="AR545">IF($AQ545,MEDIAN(IF(G3SelectionMask="x",IF(INDEX(RawDataRefData,$E545,0)&gt;0,INDEX(RawDataRefData,$E545,0)),"")),"")</f>
        <v/>
      </c>
      <c r="AS545" s="100" t="str">
        <f t="array" ref="AS545">IF($AQ545,QUARTILE(IF(G3SelectionMask="x",IF(INDEX(RawDataRefData,$E545,0)&gt;0,INDEX(RawDataRefData,$E545,0)),""),1),"")</f>
        <v/>
      </c>
      <c r="AT545" s="100" t="str">
        <f t="array" ref="AT545">IF($AQ545,QUARTILE(IF(G3SelectionMask="x",IF(INDEX(RawDataRefData,$E545,0)&gt;0,INDEX(RawDataRefData,$E545,0)),""),3),"")</f>
        <v/>
      </c>
      <c r="AU545" s="100" t="str">
        <f t="array" ref="AU545">IF($AQ545,MIN(IF(G3SelectionMask="x",IF(INDEX(RawDataRefData,$E545,0)&gt;0,INDEX(RawDataRefData,$E545,0)),"")),"")</f>
        <v/>
      </c>
      <c r="AV545" s="100" t="str">
        <f t="array" ref="AV545">IF($AQ545,MAX(IF(G3SelectionMask="x",IF(INDEX(RawDataRefData,$E545,0)&gt;0,INDEX(RawDataRefData,$E545,0)),"")),"")</f>
        <v/>
      </c>
      <c r="AW545" s="100" t="str">
        <f t="shared" si="210"/>
        <v/>
      </c>
      <c r="AX545" s="100" t="str">
        <f t="array" ref="AX545">IF($AQ545,STDEVA(IF(G3SelectionMask="x",IF(INDEX(RawDataRefData,$E545,0)&gt;0,INDEX(RawDataRefData,$E545,0)),"")),"")</f>
        <v/>
      </c>
      <c r="AY545" s="101" t="b">
        <f t="shared" si="211"/>
        <v>0</v>
      </c>
      <c r="AZ545" s="101" t="str">
        <f t="array" ref="AZ545">IF($AY545,MEDIAN(IF(G4SelectionMask="x",IF(INDEX(RawDataRefData,$E545,0)&gt;0,INDEX(RawDataRefData,$E545,0)),"")),"")</f>
        <v/>
      </c>
      <c r="BA545" s="101" t="str">
        <f t="array" ref="BA545">IF($AY545,QUARTILE(IF(G4SelectionMask="x",IF(INDEX(RawDataRefData,$E545,0)&gt;0,INDEX(RawDataRefData,$E545,0)),""),1),"")</f>
        <v/>
      </c>
      <c r="BB545" s="101" t="str">
        <f t="array" ref="BB545">IF($AY545,QUARTILE(IF(G4SelectionMask="x",IF(INDEX(RawDataRefData,$E545,0)&gt;0,INDEX(RawDataRefData,$E545,0)),""),3),"")</f>
        <v/>
      </c>
      <c r="BC545" s="101" t="str">
        <f t="array" ref="BC545">IF($AY545,MIN(IF(G4SelectionMask="x",IF(INDEX(RawDataRefData,$E545,0)&gt;0,INDEX(RawDataRefData,$E545,0)),"")),"")</f>
        <v/>
      </c>
      <c r="BD545" s="101" t="str">
        <f t="array" ref="BD545">IF($AY545,MAX(IF(G4SelectionMask="x",IF(INDEX(RawDataRefData,$E545,0)&gt;0,INDEX(RawDataRefData,$E545,0)),"")),"")</f>
        <v/>
      </c>
      <c r="BE545" s="101" t="str">
        <f t="shared" si="212"/>
        <v/>
      </c>
      <c r="BF545" s="101" t="str">
        <f t="array" ref="BF545">IF($AY545,STDEVA(IF(G4SelectionMask="x",IF(INDEX(RawDataRefData,$E545,0)&gt;0,INDEX(RawDataRefData,$E545,0)),"")),"")</f>
        <v/>
      </c>
      <c r="BG545" s="100" t="b">
        <f t="shared" si="213"/>
        <v>0</v>
      </c>
      <c r="BH545" s="100" t="str">
        <f t="array" ref="BH545">IF($BG545,MEDIAN(IF(G5SelectionMask="x",IF(INDEX(RawDataRefData,$E545,0)&gt;0,INDEX(RawDataRefData,$E545,0)),"")),"")</f>
        <v/>
      </c>
      <c r="BI545" s="100" t="str">
        <f t="array" ref="BI545">IF($BG545,QUARTILE(IF(G5SelectionMask="x",IF(INDEX(RawDataRefData,$E545,0)&gt;0,INDEX(RawDataRefData,$E545,0)),""),1),"")</f>
        <v/>
      </c>
      <c r="BJ545" s="100" t="str">
        <f t="array" ref="BJ545">IF($BG545,QUARTILE(IF(G5SelectionMask="x",IF(INDEX(RawDataRefData,$E545,0)&gt;0,INDEX(RawDataRefData,$E545,0)),""),3),"")</f>
        <v/>
      </c>
      <c r="BK545" s="100" t="str">
        <f t="array" ref="BK545">IF($BG545,MIN(IF(G5SelectionMask="x",IF(INDEX(RawDataRefData,$E545,0)&gt;0,INDEX(RawDataRefData,$E545,0)),"")),"")</f>
        <v/>
      </c>
      <c r="BL545" s="100" t="str">
        <f t="array" ref="BL545">IF($BG545,MAX(IF(G5SelectionMask="x",IF(INDEX(RawDataRefData,$E545,0)&gt;0,INDEX(RawDataRefData,$E545,0)),"")),"")</f>
        <v/>
      </c>
      <c r="BM545" s="100" t="str">
        <f t="shared" si="214"/>
        <v/>
      </c>
      <c r="BN545" s="103" t="str">
        <f t="array" ref="BN545">IF($BG545,STDEVA(IF(G5SelectionMask="x",IF(INDEX(RawDataRefData,$E545,0)&gt;0,INDEX(RawDataRefData,$E545,0)),"")),"")</f>
        <v/>
      </c>
      <c r="BO545" s="104"/>
      <c r="BP545" s="105">
        <v>4</v>
      </c>
      <c r="BQ545" s="105">
        <v>2</v>
      </c>
      <c r="BR545" s="105">
        <v>1</v>
      </c>
      <c r="BS545" s="105">
        <v>1</v>
      </c>
      <c r="BT545" s="105">
        <v>3</v>
      </c>
      <c r="BU545" s="105">
        <v>3</v>
      </c>
      <c r="BV545" s="105">
        <v>4</v>
      </c>
      <c r="BW545" s="105">
        <v>4</v>
      </c>
      <c r="BX545" s="105">
        <v>3</v>
      </c>
      <c r="BY545" s="105">
        <v>2</v>
      </c>
      <c r="BZ545" s="105">
        <v>3</v>
      </c>
      <c r="CA545" s="105">
        <v>1</v>
      </c>
      <c r="CB545" s="105">
        <v>1</v>
      </c>
      <c r="CC545" s="105">
        <v>3</v>
      </c>
      <c r="CD545" s="105">
        <v>2</v>
      </c>
    </row>
    <row r="546" spans="1:82" x14ac:dyDescent="0.2">
      <c r="A546" s="33">
        <f t="shared" si="215"/>
        <v>0</v>
      </c>
      <c r="B546" s="209"/>
      <c r="C546" s="194"/>
      <c r="D546" s="203"/>
      <c r="E546" s="72">
        <f t="shared" si="207"/>
        <v>537</v>
      </c>
      <c r="F546" s="9" t="s">
        <v>2056</v>
      </c>
      <c r="G546" s="9" t="s">
        <v>2826</v>
      </c>
      <c r="H546" s="9" t="s">
        <v>66</v>
      </c>
      <c r="I546" s="9" t="s">
        <v>68</v>
      </c>
      <c r="J546" s="9" t="s">
        <v>1819</v>
      </c>
      <c r="K546" s="100">
        <f t="shared" si="192"/>
        <v>3</v>
      </c>
      <c r="L546" s="100"/>
      <c r="M546" s="100"/>
      <c r="N546" s="100"/>
      <c r="O546" s="100"/>
      <c r="P546" s="101">
        <f t="shared" si="193"/>
        <v>4</v>
      </c>
      <c r="Q546" s="102">
        <f t="shared" si="194"/>
        <v>1</v>
      </c>
      <c r="R546" s="102">
        <f t="shared" si="195"/>
        <v>4</v>
      </c>
      <c r="S546" s="102">
        <f t="shared" si="196"/>
        <v>4</v>
      </c>
      <c r="T546" s="102">
        <f t="shared" si="197"/>
        <v>2</v>
      </c>
      <c r="U546" s="102">
        <f t="shared" si="198"/>
        <v>4</v>
      </c>
      <c r="V546" s="102">
        <f t="shared" si="199"/>
        <v>2</v>
      </c>
      <c r="W546" s="102">
        <f t="shared" si="200"/>
        <v>3</v>
      </c>
      <c r="X546" s="102">
        <f t="shared" si="201"/>
        <v>3</v>
      </c>
      <c r="Y546" s="102">
        <f t="shared" si="202"/>
        <v>4</v>
      </c>
      <c r="Z546" s="102">
        <f t="shared" si="203"/>
        <v>4</v>
      </c>
      <c r="AA546" s="100" t="b">
        <f t="shared" si="204"/>
        <v>1</v>
      </c>
      <c r="AB546" s="100">
        <f t="array" ref="AB546">IF($AA546,MEDIAN(IF(G1SelectionMask="x",IF(INDEX(RawDataRefData,$E546,0)&gt;0,INDEX(RawDataRefData,$E546,0)),"")),"")</f>
        <v>4</v>
      </c>
      <c r="AC546" s="100">
        <f t="array" ref="AC546">IF($AA546,QUARTILE(IF(G1SelectionMask="x",IF(INDEX(RawDataRefData,$E546,0)&gt;0,INDEX(RawDataRefData,$E546,0)),""),1),"")</f>
        <v>2.5</v>
      </c>
      <c r="AD546" s="100">
        <f t="array" ref="AD546">IF($AA546,QUARTILE(IF(G1SelectionMask="x",IF(INDEX(RawDataRefData,$E546,0)&gt;0,INDEX(RawDataRefData,$E546,0)),""),3),"")</f>
        <v>4</v>
      </c>
      <c r="AE546" s="100">
        <f t="array" ref="AE546">IF($AA546,MIN(IF(G1SelectionMask="x",IF(INDEX(RawDataRefData,$E546,0)&gt;0,INDEX(RawDataRefData,$E546,0)),"")),"")</f>
        <v>1</v>
      </c>
      <c r="AF546" s="100">
        <f t="array" ref="AF546">IF($AA546,MAX(IF(G1SelectionMask="x",IF(INDEX(RawDataRefData,$E546,0)&gt;0,INDEX(RawDataRefData,$E546,0)),"")),"")</f>
        <v>4</v>
      </c>
      <c r="AG546" s="100">
        <f t="shared" si="205"/>
        <v>3.1818181818181817</v>
      </c>
      <c r="AH546" s="100">
        <f t="array" ref="AH546">IF($AA546,STDEVA(IF(G1SelectionMask="x",IF(INDEX(RawDataRefData,$E546,0)&gt;0,INDEX(RawDataRefData,$E546,0)),"")),"")</f>
        <v>1.0787197799411876</v>
      </c>
      <c r="AI546" s="101" t="b">
        <f t="shared" si="206"/>
        <v>1</v>
      </c>
      <c r="AJ546" s="101">
        <f t="array" ref="AJ546">IF($AI546,MEDIAN(IF(G2SelectionMask="x",IF(INDEX(RawDataRefData,$E546,0)&gt;0,INDEX(RawDataRefData,$E546,0)),"")),"")</f>
        <v>3</v>
      </c>
      <c r="AK546" s="101">
        <f t="array" ref="AK546">IF($AI546,QUARTILE(IF(G2SelectionMask="x",IF(INDEX(RawDataRefData,$E546,0)&gt;0,INDEX(RawDataRefData,$E546,0)),""),1),"")</f>
        <v>2</v>
      </c>
      <c r="AL546" s="101">
        <f t="array" ref="AL546">IF($AI546,QUARTILE(IF(G2SelectionMask="x",IF(INDEX(RawDataRefData,$E546,0)&gt;0,INDEX(RawDataRefData,$E546,0)),""),3),"")</f>
        <v>4</v>
      </c>
      <c r="AM546" s="101">
        <f t="array" ref="AM546">IF($AI546,MIN(IF(G2SelectionMask="x",IF(INDEX(RawDataRefData,$E546,0)&gt;0,INDEX(RawDataRefData,$E546,0)),"")),"")</f>
        <v>1</v>
      </c>
      <c r="AN546" s="101">
        <f t="array" ref="AN546">IF($AI546,MAX(IF(G2SelectionMask="x",IF(INDEX(RawDataRefData,$E546,0)&gt;0,INDEX(RawDataRefData,$E546,0)),"")),"")</f>
        <v>4</v>
      </c>
      <c r="AO546" s="101">
        <f t="shared" si="208"/>
        <v>2.8181818181818183</v>
      </c>
      <c r="AP546" s="101">
        <f t="array" ref="AP546">IF($AI546,STDEVA(IF(G2SelectionMask="x",IF(INDEX(RawDataRefData,$E546,0)&gt;0,INDEX(RawDataRefData,$E546,0)),"")),"")</f>
        <v>1.1677484162422846</v>
      </c>
      <c r="AQ546" s="100" t="b">
        <f t="shared" si="209"/>
        <v>0</v>
      </c>
      <c r="AR546" s="100" t="str">
        <f t="array" ref="AR546">IF($AQ546,MEDIAN(IF(G3SelectionMask="x",IF(INDEX(RawDataRefData,$E546,0)&gt;0,INDEX(RawDataRefData,$E546,0)),"")),"")</f>
        <v/>
      </c>
      <c r="AS546" s="100" t="str">
        <f t="array" ref="AS546">IF($AQ546,QUARTILE(IF(G3SelectionMask="x",IF(INDEX(RawDataRefData,$E546,0)&gt;0,INDEX(RawDataRefData,$E546,0)),""),1),"")</f>
        <v/>
      </c>
      <c r="AT546" s="100" t="str">
        <f t="array" ref="AT546">IF($AQ546,QUARTILE(IF(G3SelectionMask="x",IF(INDEX(RawDataRefData,$E546,0)&gt;0,INDEX(RawDataRefData,$E546,0)),""),3),"")</f>
        <v/>
      </c>
      <c r="AU546" s="100" t="str">
        <f t="array" ref="AU546">IF($AQ546,MIN(IF(G3SelectionMask="x",IF(INDEX(RawDataRefData,$E546,0)&gt;0,INDEX(RawDataRefData,$E546,0)),"")),"")</f>
        <v/>
      </c>
      <c r="AV546" s="100" t="str">
        <f t="array" ref="AV546">IF($AQ546,MAX(IF(G3SelectionMask="x",IF(INDEX(RawDataRefData,$E546,0)&gt;0,INDEX(RawDataRefData,$E546,0)),"")),"")</f>
        <v/>
      </c>
      <c r="AW546" s="100" t="str">
        <f t="shared" si="210"/>
        <v/>
      </c>
      <c r="AX546" s="100" t="str">
        <f t="array" ref="AX546">IF($AQ546,STDEVA(IF(G3SelectionMask="x",IF(INDEX(RawDataRefData,$E546,0)&gt;0,INDEX(RawDataRefData,$E546,0)),"")),"")</f>
        <v/>
      </c>
      <c r="AY546" s="101" t="b">
        <f t="shared" si="211"/>
        <v>0</v>
      </c>
      <c r="AZ546" s="101" t="str">
        <f t="array" ref="AZ546">IF($AY546,MEDIAN(IF(G4SelectionMask="x",IF(INDEX(RawDataRefData,$E546,0)&gt;0,INDEX(RawDataRefData,$E546,0)),"")),"")</f>
        <v/>
      </c>
      <c r="BA546" s="101" t="str">
        <f t="array" ref="BA546">IF($AY546,QUARTILE(IF(G4SelectionMask="x",IF(INDEX(RawDataRefData,$E546,0)&gt;0,INDEX(RawDataRefData,$E546,0)),""),1),"")</f>
        <v/>
      </c>
      <c r="BB546" s="101" t="str">
        <f t="array" ref="BB546">IF($AY546,QUARTILE(IF(G4SelectionMask="x",IF(INDEX(RawDataRefData,$E546,0)&gt;0,INDEX(RawDataRefData,$E546,0)),""),3),"")</f>
        <v/>
      </c>
      <c r="BC546" s="101" t="str">
        <f t="array" ref="BC546">IF($AY546,MIN(IF(G4SelectionMask="x",IF(INDEX(RawDataRefData,$E546,0)&gt;0,INDEX(RawDataRefData,$E546,0)),"")),"")</f>
        <v/>
      </c>
      <c r="BD546" s="101" t="str">
        <f t="array" ref="BD546">IF($AY546,MAX(IF(G4SelectionMask="x",IF(INDEX(RawDataRefData,$E546,0)&gt;0,INDEX(RawDataRefData,$E546,0)),"")),"")</f>
        <v/>
      </c>
      <c r="BE546" s="101" t="str">
        <f t="shared" si="212"/>
        <v/>
      </c>
      <c r="BF546" s="101" t="str">
        <f t="array" ref="BF546">IF($AY546,STDEVA(IF(G4SelectionMask="x",IF(INDEX(RawDataRefData,$E546,0)&gt;0,INDEX(RawDataRefData,$E546,0)),"")),"")</f>
        <v/>
      </c>
      <c r="BG546" s="100" t="b">
        <f t="shared" si="213"/>
        <v>0</v>
      </c>
      <c r="BH546" s="100" t="str">
        <f t="array" ref="BH546">IF($BG546,MEDIAN(IF(G5SelectionMask="x",IF(INDEX(RawDataRefData,$E546,0)&gt;0,INDEX(RawDataRefData,$E546,0)),"")),"")</f>
        <v/>
      </c>
      <c r="BI546" s="100" t="str">
        <f t="array" ref="BI546">IF($BG546,QUARTILE(IF(G5SelectionMask="x",IF(INDEX(RawDataRefData,$E546,0)&gt;0,INDEX(RawDataRefData,$E546,0)),""),1),"")</f>
        <v/>
      </c>
      <c r="BJ546" s="100" t="str">
        <f t="array" ref="BJ546">IF($BG546,QUARTILE(IF(G5SelectionMask="x",IF(INDEX(RawDataRefData,$E546,0)&gt;0,INDEX(RawDataRefData,$E546,0)),""),3),"")</f>
        <v/>
      </c>
      <c r="BK546" s="100" t="str">
        <f t="array" ref="BK546">IF($BG546,MIN(IF(G5SelectionMask="x",IF(INDEX(RawDataRefData,$E546,0)&gt;0,INDEX(RawDataRefData,$E546,0)),"")),"")</f>
        <v/>
      </c>
      <c r="BL546" s="100" t="str">
        <f t="array" ref="BL546">IF($BG546,MAX(IF(G5SelectionMask="x",IF(INDEX(RawDataRefData,$E546,0)&gt;0,INDEX(RawDataRefData,$E546,0)),"")),"")</f>
        <v/>
      </c>
      <c r="BM546" s="100" t="str">
        <f t="shared" si="214"/>
        <v/>
      </c>
      <c r="BN546" s="103" t="str">
        <f t="array" ref="BN546">IF($BG546,STDEVA(IF(G5SelectionMask="x",IF(INDEX(RawDataRefData,$E546,0)&gt;0,INDEX(RawDataRefData,$E546,0)),"")),"")</f>
        <v/>
      </c>
      <c r="BO546" s="104"/>
      <c r="BP546" s="105">
        <v>3</v>
      </c>
      <c r="BQ546" s="105">
        <v>4</v>
      </c>
      <c r="BR546" s="105">
        <v>1</v>
      </c>
      <c r="BS546" s="105">
        <v>4</v>
      </c>
      <c r="BT546" s="105">
        <v>4</v>
      </c>
      <c r="BU546" s="105">
        <v>2</v>
      </c>
      <c r="BV546" s="105">
        <v>4</v>
      </c>
      <c r="BW546" s="105">
        <v>2</v>
      </c>
      <c r="BX546" s="105">
        <v>3</v>
      </c>
      <c r="BY546" s="105">
        <v>3</v>
      </c>
      <c r="BZ546" s="105">
        <v>4</v>
      </c>
      <c r="CA546" s="105">
        <v>4</v>
      </c>
      <c r="CB546" s="105">
        <v>3</v>
      </c>
      <c r="CC546" s="105">
        <v>3</v>
      </c>
      <c r="CD546" s="105">
        <v>1</v>
      </c>
    </row>
    <row r="547" spans="1:82" x14ac:dyDescent="0.2">
      <c r="A547" s="33">
        <f t="shared" si="215"/>
        <v>0</v>
      </c>
      <c r="B547" s="209"/>
      <c r="C547" s="194"/>
      <c r="D547" s="203"/>
      <c r="E547" s="72">
        <f t="shared" si="207"/>
        <v>538</v>
      </c>
      <c r="F547" s="9" t="s">
        <v>2057</v>
      </c>
      <c r="G547" s="9" t="s">
        <v>2820</v>
      </c>
      <c r="H547" s="9" t="s">
        <v>66</v>
      </c>
      <c r="I547" s="9" t="s">
        <v>68</v>
      </c>
      <c r="J547" s="9" t="s">
        <v>1748</v>
      </c>
      <c r="K547" s="100">
        <f t="shared" si="192"/>
        <v>3</v>
      </c>
      <c r="L547" s="100"/>
      <c r="M547" s="100"/>
      <c r="N547" s="100"/>
      <c r="O547" s="100"/>
      <c r="P547" s="101">
        <f t="shared" si="193"/>
        <v>2</v>
      </c>
      <c r="Q547" s="102">
        <f t="shared" si="194"/>
        <v>4</v>
      </c>
      <c r="R547" s="102">
        <f t="shared" si="195"/>
        <v>4</v>
      </c>
      <c r="S547" s="102">
        <f t="shared" si="196"/>
        <v>3</v>
      </c>
      <c r="T547" s="102">
        <f t="shared" si="197"/>
        <v>3</v>
      </c>
      <c r="U547" s="102">
        <f t="shared" si="198"/>
        <v>2</v>
      </c>
      <c r="V547" s="102">
        <f t="shared" si="199"/>
        <v>4</v>
      </c>
      <c r="W547" s="102">
        <f t="shared" si="200"/>
        <v>2</v>
      </c>
      <c r="X547" s="102">
        <f t="shared" si="201"/>
        <v>2</v>
      </c>
      <c r="Y547" s="102">
        <f t="shared" si="202"/>
        <v>4</v>
      </c>
      <c r="Z547" s="102">
        <f t="shared" si="203"/>
        <v>1</v>
      </c>
      <c r="AA547" s="100" t="b">
        <f t="shared" si="204"/>
        <v>1</v>
      </c>
      <c r="AB547" s="100">
        <f t="array" ref="AB547">IF($AA547,MEDIAN(IF(G1SelectionMask="x",IF(INDEX(RawDataRefData,$E547,0)&gt;0,INDEX(RawDataRefData,$E547,0)),"")),"")</f>
        <v>3</v>
      </c>
      <c r="AC547" s="100">
        <f t="array" ref="AC547">IF($AA547,QUARTILE(IF(G1SelectionMask="x",IF(INDEX(RawDataRefData,$E547,0)&gt;0,INDEX(RawDataRefData,$E547,0)),""),1),"")</f>
        <v>2</v>
      </c>
      <c r="AD547" s="100">
        <f t="array" ref="AD547">IF($AA547,QUARTILE(IF(G1SelectionMask="x",IF(INDEX(RawDataRefData,$E547,0)&gt;0,INDEX(RawDataRefData,$E547,0)),""),3),"")</f>
        <v>4</v>
      </c>
      <c r="AE547" s="100">
        <f t="array" ref="AE547">IF($AA547,MIN(IF(G1SelectionMask="x",IF(INDEX(RawDataRefData,$E547,0)&gt;0,INDEX(RawDataRefData,$E547,0)),"")),"")</f>
        <v>1</v>
      </c>
      <c r="AF547" s="100">
        <f t="array" ref="AF547">IF($AA547,MAX(IF(G1SelectionMask="x",IF(INDEX(RawDataRefData,$E547,0)&gt;0,INDEX(RawDataRefData,$E547,0)),"")),"")</f>
        <v>4</v>
      </c>
      <c r="AG547" s="100">
        <f t="shared" si="205"/>
        <v>2.8181818181818183</v>
      </c>
      <c r="AH547" s="100">
        <f t="array" ref="AH547">IF($AA547,STDEVA(IF(G1SelectionMask="x",IF(INDEX(RawDataRefData,$E547,0)&gt;0,INDEX(RawDataRefData,$E547,0)),"")),"")</f>
        <v>1.0787197799411876</v>
      </c>
      <c r="AI547" s="101" t="b">
        <f t="shared" si="206"/>
        <v>1</v>
      </c>
      <c r="AJ547" s="101">
        <f t="array" ref="AJ547">IF($AI547,MEDIAN(IF(G2SelectionMask="x",IF(INDEX(RawDataRefData,$E547,0)&gt;0,INDEX(RawDataRefData,$E547,0)),"")),"")</f>
        <v>3</v>
      </c>
      <c r="AK547" s="101">
        <f t="array" ref="AK547">IF($AI547,QUARTILE(IF(G2SelectionMask="x",IF(INDEX(RawDataRefData,$E547,0)&gt;0,INDEX(RawDataRefData,$E547,0)),""),1),"")</f>
        <v>2</v>
      </c>
      <c r="AL547" s="101">
        <f t="array" ref="AL547">IF($AI547,QUARTILE(IF(G2SelectionMask="x",IF(INDEX(RawDataRefData,$E547,0)&gt;0,INDEX(RawDataRefData,$E547,0)),""),3),"")</f>
        <v>3.5</v>
      </c>
      <c r="AM547" s="101">
        <f t="array" ref="AM547">IF($AI547,MIN(IF(G2SelectionMask="x",IF(INDEX(RawDataRefData,$E547,0)&gt;0,INDEX(RawDataRefData,$E547,0)),"")),"")</f>
        <v>1</v>
      </c>
      <c r="AN547" s="101">
        <f t="array" ref="AN547">IF($AI547,MAX(IF(G2SelectionMask="x",IF(INDEX(RawDataRefData,$E547,0)&gt;0,INDEX(RawDataRefData,$E547,0)),"")),"")</f>
        <v>4</v>
      </c>
      <c r="AO547" s="101">
        <f t="shared" si="208"/>
        <v>2.6363636363636362</v>
      </c>
      <c r="AP547" s="101">
        <f t="array" ref="AP547">IF($AI547,STDEVA(IF(G2SelectionMask="x",IF(INDEX(RawDataRefData,$E547,0)&gt;0,INDEX(RawDataRefData,$E547,0)),"")),"")</f>
        <v>1.1200649331826502</v>
      </c>
      <c r="AQ547" s="100" t="b">
        <f t="shared" si="209"/>
        <v>0</v>
      </c>
      <c r="AR547" s="100" t="str">
        <f t="array" ref="AR547">IF($AQ547,MEDIAN(IF(G3SelectionMask="x",IF(INDEX(RawDataRefData,$E547,0)&gt;0,INDEX(RawDataRefData,$E547,0)),"")),"")</f>
        <v/>
      </c>
      <c r="AS547" s="100" t="str">
        <f t="array" ref="AS547">IF($AQ547,QUARTILE(IF(G3SelectionMask="x",IF(INDEX(RawDataRefData,$E547,0)&gt;0,INDEX(RawDataRefData,$E547,0)),""),1),"")</f>
        <v/>
      </c>
      <c r="AT547" s="100" t="str">
        <f t="array" ref="AT547">IF($AQ547,QUARTILE(IF(G3SelectionMask="x",IF(INDEX(RawDataRefData,$E547,0)&gt;0,INDEX(RawDataRefData,$E547,0)),""),3),"")</f>
        <v/>
      </c>
      <c r="AU547" s="100" t="str">
        <f t="array" ref="AU547">IF($AQ547,MIN(IF(G3SelectionMask="x",IF(INDEX(RawDataRefData,$E547,0)&gt;0,INDEX(RawDataRefData,$E547,0)),"")),"")</f>
        <v/>
      </c>
      <c r="AV547" s="100" t="str">
        <f t="array" ref="AV547">IF($AQ547,MAX(IF(G3SelectionMask="x",IF(INDEX(RawDataRefData,$E547,0)&gt;0,INDEX(RawDataRefData,$E547,0)),"")),"")</f>
        <v/>
      </c>
      <c r="AW547" s="100" t="str">
        <f t="shared" si="210"/>
        <v/>
      </c>
      <c r="AX547" s="100" t="str">
        <f t="array" ref="AX547">IF($AQ547,STDEVA(IF(G3SelectionMask="x",IF(INDEX(RawDataRefData,$E547,0)&gt;0,INDEX(RawDataRefData,$E547,0)),"")),"")</f>
        <v/>
      </c>
      <c r="AY547" s="101" t="b">
        <f t="shared" si="211"/>
        <v>0</v>
      </c>
      <c r="AZ547" s="101" t="str">
        <f t="array" ref="AZ547">IF($AY547,MEDIAN(IF(G4SelectionMask="x",IF(INDEX(RawDataRefData,$E547,0)&gt;0,INDEX(RawDataRefData,$E547,0)),"")),"")</f>
        <v/>
      </c>
      <c r="BA547" s="101" t="str">
        <f t="array" ref="BA547">IF($AY547,QUARTILE(IF(G4SelectionMask="x",IF(INDEX(RawDataRefData,$E547,0)&gt;0,INDEX(RawDataRefData,$E547,0)),""),1),"")</f>
        <v/>
      </c>
      <c r="BB547" s="101" t="str">
        <f t="array" ref="BB547">IF($AY547,QUARTILE(IF(G4SelectionMask="x",IF(INDEX(RawDataRefData,$E547,0)&gt;0,INDEX(RawDataRefData,$E547,0)),""),3),"")</f>
        <v/>
      </c>
      <c r="BC547" s="101" t="str">
        <f t="array" ref="BC547">IF($AY547,MIN(IF(G4SelectionMask="x",IF(INDEX(RawDataRefData,$E547,0)&gt;0,INDEX(RawDataRefData,$E547,0)),"")),"")</f>
        <v/>
      </c>
      <c r="BD547" s="101" t="str">
        <f t="array" ref="BD547">IF($AY547,MAX(IF(G4SelectionMask="x",IF(INDEX(RawDataRefData,$E547,0)&gt;0,INDEX(RawDataRefData,$E547,0)),"")),"")</f>
        <v/>
      </c>
      <c r="BE547" s="101" t="str">
        <f t="shared" si="212"/>
        <v/>
      </c>
      <c r="BF547" s="101" t="str">
        <f t="array" ref="BF547">IF($AY547,STDEVA(IF(G4SelectionMask="x",IF(INDEX(RawDataRefData,$E547,0)&gt;0,INDEX(RawDataRefData,$E547,0)),"")),"")</f>
        <v/>
      </c>
      <c r="BG547" s="100" t="b">
        <f t="shared" si="213"/>
        <v>0</v>
      </c>
      <c r="BH547" s="100" t="str">
        <f t="array" ref="BH547">IF($BG547,MEDIAN(IF(G5SelectionMask="x",IF(INDEX(RawDataRefData,$E547,0)&gt;0,INDEX(RawDataRefData,$E547,0)),"")),"")</f>
        <v/>
      </c>
      <c r="BI547" s="100" t="str">
        <f t="array" ref="BI547">IF($BG547,QUARTILE(IF(G5SelectionMask="x",IF(INDEX(RawDataRefData,$E547,0)&gt;0,INDEX(RawDataRefData,$E547,0)),""),1),"")</f>
        <v/>
      </c>
      <c r="BJ547" s="100" t="str">
        <f t="array" ref="BJ547">IF($BG547,QUARTILE(IF(G5SelectionMask="x",IF(INDEX(RawDataRefData,$E547,0)&gt;0,INDEX(RawDataRefData,$E547,0)),""),3),"")</f>
        <v/>
      </c>
      <c r="BK547" s="100" t="str">
        <f t="array" ref="BK547">IF($BG547,MIN(IF(G5SelectionMask="x",IF(INDEX(RawDataRefData,$E547,0)&gt;0,INDEX(RawDataRefData,$E547,0)),"")),"")</f>
        <v/>
      </c>
      <c r="BL547" s="100" t="str">
        <f t="array" ref="BL547">IF($BG547,MAX(IF(G5SelectionMask="x",IF(INDEX(RawDataRefData,$E547,0)&gt;0,INDEX(RawDataRefData,$E547,0)),"")),"")</f>
        <v/>
      </c>
      <c r="BM547" s="100" t="str">
        <f t="shared" si="214"/>
        <v/>
      </c>
      <c r="BN547" s="103" t="str">
        <f t="array" ref="BN547">IF($BG547,STDEVA(IF(G5SelectionMask="x",IF(INDEX(RawDataRefData,$E547,0)&gt;0,INDEX(RawDataRefData,$E547,0)),"")),"")</f>
        <v/>
      </c>
      <c r="BO547" s="104"/>
      <c r="BP547" s="105">
        <v>3</v>
      </c>
      <c r="BQ547" s="105">
        <v>2</v>
      </c>
      <c r="BR547" s="105">
        <v>4</v>
      </c>
      <c r="BS547" s="105">
        <v>4</v>
      </c>
      <c r="BT547" s="105">
        <v>3</v>
      </c>
      <c r="BU547" s="105">
        <v>3</v>
      </c>
      <c r="BV547" s="105">
        <v>2</v>
      </c>
      <c r="BW547" s="105">
        <v>4</v>
      </c>
      <c r="BX547" s="105">
        <v>2</v>
      </c>
      <c r="BY547" s="105">
        <v>2</v>
      </c>
      <c r="BZ547" s="105">
        <v>4</v>
      </c>
      <c r="CA547" s="105">
        <v>1</v>
      </c>
      <c r="CB547" s="105">
        <v>1</v>
      </c>
      <c r="CC547" s="105">
        <v>3</v>
      </c>
      <c r="CD547" s="105">
        <v>2</v>
      </c>
    </row>
    <row r="548" spans="1:82" x14ac:dyDescent="0.2">
      <c r="A548" s="33">
        <f t="shared" si="215"/>
        <v>0</v>
      </c>
      <c r="B548" s="209"/>
      <c r="C548" s="194"/>
      <c r="D548" s="203"/>
      <c r="E548" s="72">
        <f t="shared" si="207"/>
        <v>539</v>
      </c>
      <c r="F548" s="9" t="s">
        <v>2058</v>
      </c>
      <c r="G548" s="9" t="s">
        <v>2821</v>
      </c>
      <c r="H548" s="9" t="s">
        <v>66</v>
      </c>
      <c r="I548" s="9" t="s">
        <v>68</v>
      </c>
      <c r="J548" s="9" t="s">
        <v>1748</v>
      </c>
      <c r="K548" s="100">
        <f t="shared" si="192"/>
        <v>1</v>
      </c>
      <c r="L548" s="100"/>
      <c r="M548" s="100"/>
      <c r="N548" s="100"/>
      <c r="O548" s="100"/>
      <c r="P548" s="101">
        <f t="shared" si="193"/>
        <v>3</v>
      </c>
      <c r="Q548" s="102">
        <f t="shared" si="194"/>
        <v>2</v>
      </c>
      <c r="R548" s="102">
        <f t="shared" si="195"/>
        <v>3</v>
      </c>
      <c r="S548" s="102">
        <f t="shared" si="196"/>
        <v>4</v>
      </c>
      <c r="T548" s="102">
        <f t="shared" si="197"/>
        <v>2</v>
      </c>
      <c r="U548" s="102">
        <f t="shared" si="198"/>
        <v>4</v>
      </c>
      <c r="V548" s="102">
        <f t="shared" si="199"/>
        <v>4</v>
      </c>
      <c r="W548" s="102">
        <f t="shared" si="200"/>
        <v>1</v>
      </c>
      <c r="X548" s="102">
        <f t="shared" si="201"/>
        <v>3</v>
      </c>
      <c r="Y548" s="102">
        <f t="shared" si="202"/>
        <v>3</v>
      </c>
      <c r="Z548" s="102">
        <f t="shared" si="203"/>
        <v>2</v>
      </c>
      <c r="AA548" s="100" t="b">
        <f t="shared" si="204"/>
        <v>1</v>
      </c>
      <c r="AB548" s="100">
        <f t="array" ref="AB548">IF($AA548,MEDIAN(IF(G1SelectionMask="x",IF(INDEX(RawDataRefData,$E548,0)&gt;0,INDEX(RawDataRefData,$E548,0)),"")),"")</f>
        <v>3</v>
      </c>
      <c r="AC548" s="100">
        <f t="array" ref="AC548">IF($AA548,QUARTILE(IF(G1SelectionMask="x",IF(INDEX(RawDataRefData,$E548,0)&gt;0,INDEX(RawDataRefData,$E548,0)),""),1),"")</f>
        <v>2</v>
      </c>
      <c r="AD548" s="100">
        <f t="array" ref="AD548">IF($AA548,QUARTILE(IF(G1SelectionMask="x",IF(INDEX(RawDataRefData,$E548,0)&gt;0,INDEX(RawDataRefData,$E548,0)),""),3),"")</f>
        <v>3.5</v>
      </c>
      <c r="AE548" s="100">
        <f t="array" ref="AE548">IF($AA548,MIN(IF(G1SelectionMask="x",IF(INDEX(RawDataRefData,$E548,0)&gt;0,INDEX(RawDataRefData,$E548,0)),"")),"")</f>
        <v>1</v>
      </c>
      <c r="AF548" s="100">
        <f t="array" ref="AF548">IF($AA548,MAX(IF(G1SelectionMask="x",IF(INDEX(RawDataRefData,$E548,0)&gt;0,INDEX(RawDataRefData,$E548,0)),"")),"")</f>
        <v>4</v>
      </c>
      <c r="AG548" s="100">
        <f t="shared" si="205"/>
        <v>2.8181818181818183</v>
      </c>
      <c r="AH548" s="100">
        <f t="array" ref="AH548">IF($AA548,STDEVA(IF(G1SelectionMask="x",IF(INDEX(RawDataRefData,$E548,0)&gt;0,INDEX(RawDataRefData,$E548,0)),"")),"")</f>
        <v>0.98164981721404299</v>
      </c>
      <c r="AI548" s="101" t="b">
        <f t="shared" si="206"/>
        <v>1</v>
      </c>
      <c r="AJ548" s="101">
        <f t="array" ref="AJ548">IF($AI548,MEDIAN(IF(G2SelectionMask="x",IF(INDEX(RawDataRefData,$E548,0)&gt;0,INDEX(RawDataRefData,$E548,0)),"")),"")</f>
        <v>3</v>
      </c>
      <c r="AK548" s="101">
        <f t="array" ref="AK548">IF($AI548,QUARTILE(IF(G2SelectionMask="x",IF(INDEX(RawDataRefData,$E548,0)&gt;0,INDEX(RawDataRefData,$E548,0)),""),1),"")</f>
        <v>2</v>
      </c>
      <c r="AL548" s="101">
        <f t="array" ref="AL548">IF($AI548,QUARTILE(IF(G2SelectionMask="x",IF(INDEX(RawDataRefData,$E548,0)&gt;0,INDEX(RawDataRefData,$E548,0)),""),3),"")</f>
        <v>3.5</v>
      </c>
      <c r="AM548" s="101">
        <f t="array" ref="AM548">IF($AI548,MIN(IF(G2SelectionMask="x",IF(INDEX(RawDataRefData,$E548,0)&gt;0,INDEX(RawDataRefData,$E548,0)),"")),"")</f>
        <v>1</v>
      </c>
      <c r="AN548" s="101">
        <f t="array" ref="AN548">IF($AI548,MAX(IF(G2SelectionMask="x",IF(INDEX(RawDataRefData,$E548,0)&gt;0,INDEX(RawDataRefData,$E548,0)),"")),"")</f>
        <v>4</v>
      </c>
      <c r="AO548" s="101">
        <f t="shared" si="208"/>
        <v>2.7272727272727271</v>
      </c>
      <c r="AP548" s="101">
        <f t="array" ref="AP548">IF($AI548,STDEVA(IF(G2SelectionMask="x",IF(INDEX(RawDataRefData,$E548,0)&gt;0,INDEX(RawDataRefData,$E548,0)),"")),"")</f>
        <v>1.0090499582190262</v>
      </c>
      <c r="AQ548" s="100" t="b">
        <f t="shared" si="209"/>
        <v>0</v>
      </c>
      <c r="AR548" s="100" t="str">
        <f t="array" ref="AR548">IF($AQ548,MEDIAN(IF(G3SelectionMask="x",IF(INDEX(RawDataRefData,$E548,0)&gt;0,INDEX(RawDataRefData,$E548,0)),"")),"")</f>
        <v/>
      </c>
      <c r="AS548" s="100" t="str">
        <f t="array" ref="AS548">IF($AQ548,QUARTILE(IF(G3SelectionMask="x",IF(INDEX(RawDataRefData,$E548,0)&gt;0,INDEX(RawDataRefData,$E548,0)),""),1),"")</f>
        <v/>
      </c>
      <c r="AT548" s="100" t="str">
        <f t="array" ref="AT548">IF($AQ548,QUARTILE(IF(G3SelectionMask="x",IF(INDEX(RawDataRefData,$E548,0)&gt;0,INDEX(RawDataRefData,$E548,0)),""),3),"")</f>
        <v/>
      </c>
      <c r="AU548" s="100" t="str">
        <f t="array" ref="AU548">IF($AQ548,MIN(IF(G3SelectionMask="x",IF(INDEX(RawDataRefData,$E548,0)&gt;0,INDEX(RawDataRefData,$E548,0)),"")),"")</f>
        <v/>
      </c>
      <c r="AV548" s="100" t="str">
        <f t="array" ref="AV548">IF($AQ548,MAX(IF(G3SelectionMask="x",IF(INDEX(RawDataRefData,$E548,0)&gt;0,INDEX(RawDataRefData,$E548,0)),"")),"")</f>
        <v/>
      </c>
      <c r="AW548" s="100" t="str">
        <f t="shared" si="210"/>
        <v/>
      </c>
      <c r="AX548" s="100" t="str">
        <f t="array" ref="AX548">IF($AQ548,STDEVA(IF(G3SelectionMask="x",IF(INDEX(RawDataRefData,$E548,0)&gt;0,INDEX(RawDataRefData,$E548,0)),"")),"")</f>
        <v/>
      </c>
      <c r="AY548" s="101" t="b">
        <f t="shared" si="211"/>
        <v>0</v>
      </c>
      <c r="AZ548" s="101" t="str">
        <f t="array" ref="AZ548">IF($AY548,MEDIAN(IF(G4SelectionMask="x",IF(INDEX(RawDataRefData,$E548,0)&gt;0,INDEX(RawDataRefData,$E548,0)),"")),"")</f>
        <v/>
      </c>
      <c r="BA548" s="101" t="str">
        <f t="array" ref="BA548">IF($AY548,QUARTILE(IF(G4SelectionMask="x",IF(INDEX(RawDataRefData,$E548,0)&gt;0,INDEX(RawDataRefData,$E548,0)),""),1),"")</f>
        <v/>
      </c>
      <c r="BB548" s="101" t="str">
        <f t="array" ref="BB548">IF($AY548,QUARTILE(IF(G4SelectionMask="x",IF(INDEX(RawDataRefData,$E548,0)&gt;0,INDEX(RawDataRefData,$E548,0)),""),3),"")</f>
        <v/>
      </c>
      <c r="BC548" s="101" t="str">
        <f t="array" ref="BC548">IF($AY548,MIN(IF(G4SelectionMask="x",IF(INDEX(RawDataRefData,$E548,0)&gt;0,INDEX(RawDataRefData,$E548,0)),"")),"")</f>
        <v/>
      </c>
      <c r="BD548" s="101" t="str">
        <f t="array" ref="BD548">IF($AY548,MAX(IF(G4SelectionMask="x",IF(INDEX(RawDataRefData,$E548,0)&gt;0,INDEX(RawDataRefData,$E548,0)),"")),"")</f>
        <v/>
      </c>
      <c r="BE548" s="101" t="str">
        <f t="shared" si="212"/>
        <v/>
      </c>
      <c r="BF548" s="101" t="str">
        <f t="array" ref="BF548">IF($AY548,STDEVA(IF(G4SelectionMask="x",IF(INDEX(RawDataRefData,$E548,0)&gt;0,INDEX(RawDataRefData,$E548,0)),"")),"")</f>
        <v/>
      </c>
      <c r="BG548" s="100" t="b">
        <f t="shared" si="213"/>
        <v>0</v>
      </c>
      <c r="BH548" s="100" t="str">
        <f t="array" ref="BH548">IF($BG548,MEDIAN(IF(G5SelectionMask="x",IF(INDEX(RawDataRefData,$E548,0)&gt;0,INDEX(RawDataRefData,$E548,0)),"")),"")</f>
        <v/>
      </c>
      <c r="BI548" s="100" t="str">
        <f t="array" ref="BI548">IF($BG548,QUARTILE(IF(G5SelectionMask="x",IF(INDEX(RawDataRefData,$E548,0)&gt;0,INDEX(RawDataRefData,$E548,0)),""),1),"")</f>
        <v/>
      </c>
      <c r="BJ548" s="100" t="str">
        <f t="array" ref="BJ548">IF($BG548,QUARTILE(IF(G5SelectionMask="x",IF(INDEX(RawDataRefData,$E548,0)&gt;0,INDEX(RawDataRefData,$E548,0)),""),3),"")</f>
        <v/>
      </c>
      <c r="BK548" s="100" t="str">
        <f t="array" ref="BK548">IF($BG548,MIN(IF(G5SelectionMask="x",IF(INDEX(RawDataRefData,$E548,0)&gt;0,INDEX(RawDataRefData,$E548,0)),"")),"")</f>
        <v/>
      </c>
      <c r="BL548" s="100" t="str">
        <f t="array" ref="BL548">IF($BG548,MAX(IF(G5SelectionMask="x",IF(INDEX(RawDataRefData,$E548,0)&gt;0,INDEX(RawDataRefData,$E548,0)),"")),"")</f>
        <v/>
      </c>
      <c r="BM548" s="100" t="str">
        <f t="shared" si="214"/>
        <v/>
      </c>
      <c r="BN548" s="103" t="str">
        <f t="array" ref="BN548">IF($BG548,STDEVA(IF(G5SelectionMask="x",IF(INDEX(RawDataRefData,$E548,0)&gt;0,INDEX(RawDataRefData,$E548,0)),"")),"")</f>
        <v/>
      </c>
      <c r="BO548" s="104"/>
      <c r="BP548" s="105">
        <v>1</v>
      </c>
      <c r="BQ548" s="105">
        <v>3</v>
      </c>
      <c r="BR548" s="105">
        <v>2</v>
      </c>
      <c r="BS548" s="105">
        <v>3</v>
      </c>
      <c r="BT548" s="105">
        <v>4</v>
      </c>
      <c r="BU548" s="105">
        <v>2</v>
      </c>
      <c r="BV548" s="105">
        <v>4</v>
      </c>
      <c r="BW548" s="105">
        <v>4</v>
      </c>
      <c r="BX548" s="105">
        <v>1</v>
      </c>
      <c r="BY548" s="105">
        <v>3</v>
      </c>
      <c r="BZ548" s="105">
        <v>3</v>
      </c>
      <c r="CA548" s="105">
        <v>2</v>
      </c>
      <c r="CB548" s="105">
        <v>2</v>
      </c>
      <c r="CC548" s="105">
        <v>3</v>
      </c>
      <c r="CD548" s="105">
        <v>4</v>
      </c>
    </row>
    <row r="549" spans="1:82" ht="13.5" thickBot="1" x14ac:dyDescent="0.25">
      <c r="A549" s="33">
        <f t="shared" si="215"/>
        <v>0</v>
      </c>
      <c r="B549" s="209"/>
      <c r="C549" s="194"/>
      <c r="D549" s="204"/>
      <c r="E549" s="72">
        <f t="shared" si="207"/>
        <v>540</v>
      </c>
      <c r="F549" s="9" t="s">
        <v>2059</v>
      </c>
      <c r="G549" s="9" t="s">
        <v>2822</v>
      </c>
      <c r="H549" s="9" t="s">
        <v>66</v>
      </c>
      <c r="I549" s="9" t="s">
        <v>68</v>
      </c>
      <c r="J549" s="9" t="s">
        <v>1748</v>
      </c>
      <c r="K549" s="100">
        <f t="shared" si="192"/>
        <v>2</v>
      </c>
      <c r="L549" s="100"/>
      <c r="M549" s="100"/>
      <c r="N549" s="100"/>
      <c r="O549" s="100"/>
      <c r="P549" s="101">
        <f t="shared" si="193"/>
        <v>2</v>
      </c>
      <c r="Q549" s="102">
        <f t="shared" si="194"/>
        <v>2</v>
      </c>
      <c r="R549" s="102">
        <f t="shared" si="195"/>
        <v>2</v>
      </c>
      <c r="S549" s="102">
        <f t="shared" si="196"/>
        <v>2</v>
      </c>
      <c r="T549" s="102">
        <f t="shared" si="197"/>
        <v>4</v>
      </c>
      <c r="U549" s="102">
        <f t="shared" si="198"/>
        <v>1</v>
      </c>
      <c r="V549" s="102">
        <f t="shared" si="199"/>
        <v>2</v>
      </c>
      <c r="W549" s="102">
        <f t="shared" si="200"/>
        <v>2</v>
      </c>
      <c r="X549" s="102">
        <f t="shared" si="201"/>
        <v>3</v>
      </c>
      <c r="Y549" s="102">
        <f t="shared" si="202"/>
        <v>1</v>
      </c>
      <c r="Z549" s="102">
        <f t="shared" si="203"/>
        <v>4</v>
      </c>
      <c r="AA549" s="100" t="b">
        <f t="shared" si="204"/>
        <v>1</v>
      </c>
      <c r="AB549" s="100">
        <f t="array" ref="AB549">IF($AA549,MEDIAN(IF(G1SelectionMask="x",IF(INDEX(RawDataRefData,$E549,0)&gt;0,INDEX(RawDataRefData,$E549,0)),"")),"")</f>
        <v>2</v>
      </c>
      <c r="AC549" s="100">
        <f t="array" ref="AC549">IF($AA549,QUARTILE(IF(G1SelectionMask="x",IF(INDEX(RawDataRefData,$E549,0)&gt;0,INDEX(RawDataRefData,$E549,0)),""),1),"")</f>
        <v>2</v>
      </c>
      <c r="AD549" s="100">
        <f t="array" ref="AD549">IF($AA549,QUARTILE(IF(G1SelectionMask="x",IF(INDEX(RawDataRefData,$E549,0)&gt;0,INDEX(RawDataRefData,$E549,0)),""),3),"")</f>
        <v>2.5</v>
      </c>
      <c r="AE549" s="100">
        <f t="array" ref="AE549">IF($AA549,MIN(IF(G1SelectionMask="x",IF(INDEX(RawDataRefData,$E549,0)&gt;0,INDEX(RawDataRefData,$E549,0)),"")),"")</f>
        <v>1</v>
      </c>
      <c r="AF549" s="100">
        <f t="array" ref="AF549">IF($AA549,MAX(IF(G1SelectionMask="x",IF(INDEX(RawDataRefData,$E549,0)&gt;0,INDEX(RawDataRefData,$E549,0)),"")),"")</f>
        <v>4</v>
      </c>
      <c r="AG549" s="100">
        <f t="shared" si="205"/>
        <v>2.2727272727272729</v>
      </c>
      <c r="AH549" s="100">
        <f t="array" ref="AH549">IF($AA549,STDEVA(IF(G1SelectionMask="x",IF(INDEX(RawDataRefData,$E549,0)&gt;0,INDEX(RawDataRefData,$E549,0)),"")),"")</f>
        <v>1.009049958219026</v>
      </c>
      <c r="AI549" s="101" t="b">
        <f t="shared" si="206"/>
        <v>1</v>
      </c>
      <c r="AJ549" s="101">
        <f t="array" ref="AJ549">IF($AI549,MEDIAN(IF(G2SelectionMask="x",IF(INDEX(RawDataRefData,$E549,0)&gt;0,INDEX(RawDataRefData,$E549,0)),"")),"")</f>
        <v>2</v>
      </c>
      <c r="AK549" s="101">
        <f t="array" ref="AK549">IF($AI549,QUARTILE(IF(G2SelectionMask="x",IF(INDEX(RawDataRefData,$E549,0)&gt;0,INDEX(RawDataRefData,$E549,0)),""),1),"")</f>
        <v>1.5</v>
      </c>
      <c r="AL549" s="101">
        <f t="array" ref="AL549">IF($AI549,QUARTILE(IF(G2SelectionMask="x",IF(INDEX(RawDataRefData,$E549,0)&gt;0,INDEX(RawDataRefData,$E549,0)),""),3),"")</f>
        <v>3</v>
      </c>
      <c r="AM549" s="101">
        <f t="array" ref="AM549">IF($AI549,MIN(IF(G2SelectionMask="x",IF(INDEX(RawDataRefData,$E549,0)&gt;0,INDEX(RawDataRefData,$E549,0)),"")),"")</f>
        <v>1</v>
      </c>
      <c r="AN549" s="101">
        <f t="array" ref="AN549">IF($AI549,MAX(IF(G2SelectionMask="x",IF(INDEX(RawDataRefData,$E549,0)&gt;0,INDEX(RawDataRefData,$E549,0)),"")),"")</f>
        <v>4</v>
      </c>
      <c r="AO549" s="101">
        <f t="shared" si="208"/>
        <v>2.2727272727272729</v>
      </c>
      <c r="AP549" s="101">
        <f t="array" ref="AP549">IF($AI549,STDEVA(IF(G2SelectionMask="x",IF(INDEX(RawDataRefData,$E549,0)&gt;0,INDEX(RawDataRefData,$E549,0)),"")),"")</f>
        <v>1.1908743922772955</v>
      </c>
      <c r="AQ549" s="100" t="b">
        <f t="shared" si="209"/>
        <v>0</v>
      </c>
      <c r="AR549" s="100" t="str">
        <f t="array" ref="AR549">IF($AQ549,MEDIAN(IF(G3SelectionMask="x",IF(INDEX(RawDataRefData,$E549,0)&gt;0,INDEX(RawDataRefData,$E549,0)),"")),"")</f>
        <v/>
      </c>
      <c r="AS549" s="100" t="str">
        <f t="array" ref="AS549">IF($AQ549,QUARTILE(IF(G3SelectionMask="x",IF(INDEX(RawDataRefData,$E549,0)&gt;0,INDEX(RawDataRefData,$E549,0)),""),1),"")</f>
        <v/>
      </c>
      <c r="AT549" s="100" t="str">
        <f t="array" ref="AT549">IF($AQ549,QUARTILE(IF(G3SelectionMask="x",IF(INDEX(RawDataRefData,$E549,0)&gt;0,INDEX(RawDataRefData,$E549,0)),""),3),"")</f>
        <v/>
      </c>
      <c r="AU549" s="100" t="str">
        <f t="array" ref="AU549">IF($AQ549,MIN(IF(G3SelectionMask="x",IF(INDEX(RawDataRefData,$E549,0)&gt;0,INDEX(RawDataRefData,$E549,0)),"")),"")</f>
        <v/>
      </c>
      <c r="AV549" s="100" t="str">
        <f t="array" ref="AV549">IF($AQ549,MAX(IF(G3SelectionMask="x",IF(INDEX(RawDataRefData,$E549,0)&gt;0,INDEX(RawDataRefData,$E549,0)),"")),"")</f>
        <v/>
      </c>
      <c r="AW549" s="100" t="str">
        <f t="shared" si="210"/>
        <v/>
      </c>
      <c r="AX549" s="100" t="str">
        <f t="array" ref="AX549">IF($AQ549,STDEVA(IF(G3SelectionMask="x",IF(INDEX(RawDataRefData,$E549,0)&gt;0,INDEX(RawDataRefData,$E549,0)),"")),"")</f>
        <v/>
      </c>
      <c r="AY549" s="101" t="b">
        <f t="shared" si="211"/>
        <v>0</v>
      </c>
      <c r="AZ549" s="101" t="str">
        <f t="array" ref="AZ549">IF($AY549,MEDIAN(IF(G4SelectionMask="x",IF(INDEX(RawDataRefData,$E549,0)&gt;0,INDEX(RawDataRefData,$E549,0)),"")),"")</f>
        <v/>
      </c>
      <c r="BA549" s="101" t="str">
        <f t="array" ref="BA549">IF($AY549,QUARTILE(IF(G4SelectionMask="x",IF(INDEX(RawDataRefData,$E549,0)&gt;0,INDEX(RawDataRefData,$E549,0)),""),1),"")</f>
        <v/>
      </c>
      <c r="BB549" s="101" t="str">
        <f t="array" ref="BB549">IF($AY549,QUARTILE(IF(G4SelectionMask="x",IF(INDEX(RawDataRefData,$E549,0)&gt;0,INDEX(RawDataRefData,$E549,0)),""),3),"")</f>
        <v/>
      </c>
      <c r="BC549" s="101" t="str">
        <f t="array" ref="BC549">IF($AY549,MIN(IF(G4SelectionMask="x",IF(INDEX(RawDataRefData,$E549,0)&gt;0,INDEX(RawDataRefData,$E549,0)),"")),"")</f>
        <v/>
      </c>
      <c r="BD549" s="101" t="str">
        <f t="array" ref="BD549">IF($AY549,MAX(IF(G4SelectionMask="x",IF(INDEX(RawDataRefData,$E549,0)&gt;0,INDEX(RawDataRefData,$E549,0)),"")),"")</f>
        <v/>
      </c>
      <c r="BE549" s="101" t="str">
        <f t="shared" si="212"/>
        <v/>
      </c>
      <c r="BF549" s="101" t="str">
        <f t="array" ref="BF549">IF($AY549,STDEVA(IF(G4SelectionMask="x",IF(INDEX(RawDataRefData,$E549,0)&gt;0,INDEX(RawDataRefData,$E549,0)),"")),"")</f>
        <v/>
      </c>
      <c r="BG549" s="100" t="b">
        <f t="shared" si="213"/>
        <v>0</v>
      </c>
      <c r="BH549" s="100" t="str">
        <f t="array" ref="BH549">IF($BG549,MEDIAN(IF(G5SelectionMask="x",IF(INDEX(RawDataRefData,$E549,0)&gt;0,INDEX(RawDataRefData,$E549,0)),"")),"")</f>
        <v/>
      </c>
      <c r="BI549" s="100" t="str">
        <f t="array" ref="BI549">IF($BG549,QUARTILE(IF(G5SelectionMask="x",IF(INDEX(RawDataRefData,$E549,0)&gt;0,INDEX(RawDataRefData,$E549,0)),""),1),"")</f>
        <v/>
      </c>
      <c r="BJ549" s="100" t="str">
        <f t="array" ref="BJ549">IF($BG549,QUARTILE(IF(G5SelectionMask="x",IF(INDEX(RawDataRefData,$E549,0)&gt;0,INDEX(RawDataRefData,$E549,0)),""),3),"")</f>
        <v/>
      </c>
      <c r="BK549" s="100" t="str">
        <f t="array" ref="BK549">IF($BG549,MIN(IF(G5SelectionMask="x",IF(INDEX(RawDataRefData,$E549,0)&gt;0,INDEX(RawDataRefData,$E549,0)),"")),"")</f>
        <v/>
      </c>
      <c r="BL549" s="100" t="str">
        <f t="array" ref="BL549">IF($BG549,MAX(IF(G5SelectionMask="x",IF(INDEX(RawDataRefData,$E549,0)&gt;0,INDEX(RawDataRefData,$E549,0)),"")),"")</f>
        <v/>
      </c>
      <c r="BM549" s="100" t="str">
        <f t="shared" si="214"/>
        <v/>
      </c>
      <c r="BN549" s="103" t="str">
        <f t="array" ref="BN549">IF($BG549,STDEVA(IF(G5SelectionMask="x",IF(INDEX(RawDataRefData,$E549,0)&gt;0,INDEX(RawDataRefData,$E549,0)),"")),"")</f>
        <v/>
      </c>
      <c r="BO549" s="104"/>
      <c r="BP549" s="105">
        <v>2</v>
      </c>
      <c r="BQ549" s="105">
        <v>2</v>
      </c>
      <c r="BR549" s="105">
        <v>2</v>
      </c>
      <c r="BS549" s="105">
        <v>2</v>
      </c>
      <c r="BT549" s="105">
        <v>2</v>
      </c>
      <c r="BU549" s="105">
        <v>4</v>
      </c>
      <c r="BV549" s="105">
        <v>1</v>
      </c>
      <c r="BW549" s="105">
        <v>2</v>
      </c>
      <c r="BX549" s="105">
        <v>2</v>
      </c>
      <c r="BY549" s="105">
        <v>3</v>
      </c>
      <c r="BZ549" s="105">
        <v>1</v>
      </c>
      <c r="CA549" s="105">
        <v>4</v>
      </c>
      <c r="CB549" s="105">
        <v>4</v>
      </c>
      <c r="CC549" s="105">
        <v>1</v>
      </c>
      <c r="CD549" s="105">
        <v>1</v>
      </c>
    </row>
    <row r="550" spans="1:82" x14ac:dyDescent="0.2">
      <c r="A550" s="33">
        <f t="shared" si="215"/>
        <v>0</v>
      </c>
      <c r="B550" s="209"/>
      <c r="C550" s="194"/>
      <c r="D550" s="202" t="s">
        <v>69</v>
      </c>
      <c r="E550" s="72">
        <f t="shared" si="207"/>
        <v>541</v>
      </c>
      <c r="F550" s="9" t="s">
        <v>2060</v>
      </c>
      <c r="G550" s="9" t="s">
        <v>2838</v>
      </c>
      <c r="H550" s="9" t="s">
        <v>66</v>
      </c>
      <c r="I550" s="9" t="s">
        <v>69</v>
      </c>
      <c r="K550" s="100">
        <f t="shared" si="192"/>
        <v>3</v>
      </c>
      <c r="L550" s="100"/>
      <c r="M550" s="100"/>
      <c r="N550" s="100"/>
      <c r="O550" s="100"/>
      <c r="P550" s="101">
        <f t="shared" si="193"/>
        <v>1</v>
      </c>
      <c r="Q550" s="102">
        <f t="shared" si="194"/>
        <v>1</v>
      </c>
      <c r="R550" s="102">
        <f t="shared" si="195"/>
        <v>1</v>
      </c>
      <c r="S550" s="102">
        <f t="shared" si="196"/>
        <v>4</v>
      </c>
      <c r="T550" s="102">
        <f t="shared" si="197"/>
        <v>1</v>
      </c>
      <c r="U550" s="102">
        <f t="shared" si="198"/>
        <v>1</v>
      </c>
      <c r="V550" s="102">
        <f t="shared" si="199"/>
        <v>3</v>
      </c>
      <c r="W550" s="102">
        <f t="shared" si="200"/>
        <v>2</v>
      </c>
      <c r="X550" s="102">
        <f t="shared" si="201"/>
        <v>4</v>
      </c>
      <c r="Y550" s="102">
        <f t="shared" si="202"/>
        <v>1</v>
      </c>
      <c r="Z550" s="102">
        <f t="shared" si="203"/>
        <v>3</v>
      </c>
      <c r="AA550" s="100" t="b">
        <f t="shared" si="204"/>
        <v>1</v>
      </c>
      <c r="AB550" s="100">
        <f t="array" ref="AB550">IF($AA550,MEDIAN(IF(G1SelectionMask="x",IF(INDEX(RawDataRefData,$E550,0)&gt;0,INDEX(RawDataRefData,$E550,0)),"")),"")</f>
        <v>1</v>
      </c>
      <c r="AC550" s="100">
        <f t="array" ref="AC550">IF($AA550,QUARTILE(IF(G1SelectionMask="x",IF(INDEX(RawDataRefData,$E550,0)&gt;0,INDEX(RawDataRefData,$E550,0)),""),1),"")</f>
        <v>1</v>
      </c>
      <c r="AD550" s="100">
        <f t="array" ref="AD550">IF($AA550,QUARTILE(IF(G1SelectionMask="x",IF(INDEX(RawDataRefData,$E550,0)&gt;0,INDEX(RawDataRefData,$E550,0)),""),3),"")</f>
        <v>3</v>
      </c>
      <c r="AE550" s="100">
        <f t="array" ref="AE550">IF($AA550,MIN(IF(G1SelectionMask="x",IF(INDEX(RawDataRefData,$E550,0)&gt;0,INDEX(RawDataRefData,$E550,0)),"")),"")</f>
        <v>1</v>
      </c>
      <c r="AF550" s="100">
        <f t="array" ref="AF550">IF($AA550,MAX(IF(G1SelectionMask="x",IF(INDEX(RawDataRefData,$E550,0)&gt;0,INDEX(RawDataRefData,$E550,0)),"")),"")</f>
        <v>4</v>
      </c>
      <c r="AG550" s="100">
        <f t="shared" si="205"/>
        <v>2</v>
      </c>
      <c r="AH550" s="100">
        <f t="array" ref="AH550">IF($AA550,STDEVA(IF(G1SelectionMask="x",IF(INDEX(RawDataRefData,$E550,0)&gt;0,INDEX(RawDataRefData,$E550,0)),"")),"")</f>
        <v>1.2649110640673518</v>
      </c>
      <c r="AI550" s="101" t="b">
        <f t="shared" si="206"/>
        <v>1</v>
      </c>
      <c r="AJ550" s="101">
        <f t="array" ref="AJ550">IF($AI550,MEDIAN(IF(G2SelectionMask="x",IF(INDEX(RawDataRefData,$E550,0)&gt;0,INDEX(RawDataRefData,$E550,0)),"")),"")</f>
        <v>2</v>
      </c>
      <c r="AK550" s="101">
        <f t="array" ref="AK550">IF($AI550,QUARTILE(IF(G2SelectionMask="x",IF(INDEX(RawDataRefData,$E550,0)&gt;0,INDEX(RawDataRefData,$E550,0)),""),1),"")</f>
        <v>1</v>
      </c>
      <c r="AL550" s="101">
        <f t="array" ref="AL550">IF($AI550,QUARTILE(IF(G2SelectionMask="x",IF(INDEX(RawDataRefData,$E550,0)&gt;0,INDEX(RawDataRefData,$E550,0)),""),3),"")</f>
        <v>3</v>
      </c>
      <c r="AM550" s="101">
        <f t="array" ref="AM550">IF($AI550,MIN(IF(G2SelectionMask="x",IF(INDEX(RawDataRefData,$E550,0)&gt;0,INDEX(RawDataRefData,$E550,0)),"")),"")</f>
        <v>1</v>
      </c>
      <c r="AN550" s="101">
        <f t="array" ref="AN550">IF($AI550,MAX(IF(G2SelectionMask="x",IF(INDEX(RawDataRefData,$E550,0)&gt;0,INDEX(RawDataRefData,$E550,0)),"")),"")</f>
        <v>4</v>
      </c>
      <c r="AO550" s="101">
        <f t="shared" si="208"/>
        <v>2.1818181818181817</v>
      </c>
      <c r="AP550" s="101">
        <f t="array" ref="AP550">IF($AI550,STDEVA(IF(G2SelectionMask="x",IF(INDEX(RawDataRefData,$E550,0)&gt;0,INDEX(RawDataRefData,$E550,0)),"")),"")</f>
        <v>1.2504544628399561</v>
      </c>
      <c r="AQ550" s="100" t="b">
        <f t="shared" si="209"/>
        <v>0</v>
      </c>
      <c r="AR550" s="100" t="str">
        <f t="array" ref="AR550">IF($AQ550,MEDIAN(IF(G3SelectionMask="x",IF(INDEX(RawDataRefData,$E550,0)&gt;0,INDEX(RawDataRefData,$E550,0)),"")),"")</f>
        <v/>
      </c>
      <c r="AS550" s="100" t="str">
        <f t="array" ref="AS550">IF($AQ550,QUARTILE(IF(G3SelectionMask="x",IF(INDEX(RawDataRefData,$E550,0)&gt;0,INDEX(RawDataRefData,$E550,0)),""),1),"")</f>
        <v/>
      </c>
      <c r="AT550" s="100" t="str">
        <f t="array" ref="AT550">IF($AQ550,QUARTILE(IF(G3SelectionMask="x",IF(INDEX(RawDataRefData,$E550,0)&gt;0,INDEX(RawDataRefData,$E550,0)),""),3),"")</f>
        <v/>
      </c>
      <c r="AU550" s="100" t="str">
        <f t="array" ref="AU550">IF($AQ550,MIN(IF(G3SelectionMask="x",IF(INDEX(RawDataRefData,$E550,0)&gt;0,INDEX(RawDataRefData,$E550,0)),"")),"")</f>
        <v/>
      </c>
      <c r="AV550" s="100" t="str">
        <f t="array" ref="AV550">IF($AQ550,MAX(IF(G3SelectionMask="x",IF(INDEX(RawDataRefData,$E550,0)&gt;0,INDEX(RawDataRefData,$E550,0)),"")),"")</f>
        <v/>
      </c>
      <c r="AW550" s="100" t="str">
        <f t="shared" si="210"/>
        <v/>
      </c>
      <c r="AX550" s="100" t="str">
        <f t="array" ref="AX550">IF($AQ550,STDEVA(IF(G3SelectionMask="x",IF(INDEX(RawDataRefData,$E550,0)&gt;0,INDEX(RawDataRefData,$E550,0)),"")),"")</f>
        <v/>
      </c>
      <c r="AY550" s="101" t="b">
        <f t="shared" si="211"/>
        <v>0</v>
      </c>
      <c r="AZ550" s="101" t="str">
        <f t="array" ref="AZ550">IF($AY550,MEDIAN(IF(G4SelectionMask="x",IF(INDEX(RawDataRefData,$E550,0)&gt;0,INDEX(RawDataRefData,$E550,0)),"")),"")</f>
        <v/>
      </c>
      <c r="BA550" s="101" t="str">
        <f t="array" ref="BA550">IF($AY550,QUARTILE(IF(G4SelectionMask="x",IF(INDEX(RawDataRefData,$E550,0)&gt;0,INDEX(RawDataRefData,$E550,0)),""),1),"")</f>
        <v/>
      </c>
      <c r="BB550" s="101" t="str">
        <f t="array" ref="BB550">IF($AY550,QUARTILE(IF(G4SelectionMask="x",IF(INDEX(RawDataRefData,$E550,0)&gt;0,INDEX(RawDataRefData,$E550,0)),""),3),"")</f>
        <v/>
      </c>
      <c r="BC550" s="101" t="str">
        <f t="array" ref="BC550">IF($AY550,MIN(IF(G4SelectionMask="x",IF(INDEX(RawDataRefData,$E550,0)&gt;0,INDEX(RawDataRefData,$E550,0)),"")),"")</f>
        <v/>
      </c>
      <c r="BD550" s="101" t="str">
        <f t="array" ref="BD550">IF($AY550,MAX(IF(G4SelectionMask="x",IF(INDEX(RawDataRefData,$E550,0)&gt;0,INDEX(RawDataRefData,$E550,0)),"")),"")</f>
        <v/>
      </c>
      <c r="BE550" s="101" t="str">
        <f t="shared" si="212"/>
        <v/>
      </c>
      <c r="BF550" s="101" t="str">
        <f t="array" ref="BF550">IF($AY550,STDEVA(IF(G4SelectionMask="x",IF(INDEX(RawDataRefData,$E550,0)&gt;0,INDEX(RawDataRefData,$E550,0)),"")),"")</f>
        <v/>
      </c>
      <c r="BG550" s="100" t="b">
        <f t="shared" si="213"/>
        <v>0</v>
      </c>
      <c r="BH550" s="100" t="str">
        <f t="array" ref="BH550">IF($BG550,MEDIAN(IF(G5SelectionMask="x",IF(INDEX(RawDataRefData,$E550,0)&gt;0,INDEX(RawDataRefData,$E550,0)),"")),"")</f>
        <v/>
      </c>
      <c r="BI550" s="100" t="str">
        <f t="array" ref="BI550">IF($BG550,QUARTILE(IF(G5SelectionMask="x",IF(INDEX(RawDataRefData,$E550,0)&gt;0,INDEX(RawDataRefData,$E550,0)),""),1),"")</f>
        <v/>
      </c>
      <c r="BJ550" s="100" t="str">
        <f t="array" ref="BJ550">IF($BG550,QUARTILE(IF(G5SelectionMask="x",IF(INDEX(RawDataRefData,$E550,0)&gt;0,INDEX(RawDataRefData,$E550,0)),""),3),"")</f>
        <v/>
      </c>
      <c r="BK550" s="100" t="str">
        <f t="array" ref="BK550">IF($BG550,MIN(IF(G5SelectionMask="x",IF(INDEX(RawDataRefData,$E550,0)&gt;0,INDEX(RawDataRefData,$E550,0)),"")),"")</f>
        <v/>
      </c>
      <c r="BL550" s="100" t="str">
        <f t="array" ref="BL550">IF($BG550,MAX(IF(G5SelectionMask="x",IF(INDEX(RawDataRefData,$E550,0)&gt;0,INDEX(RawDataRefData,$E550,0)),"")),"")</f>
        <v/>
      </c>
      <c r="BM550" s="100" t="str">
        <f t="shared" si="214"/>
        <v/>
      </c>
      <c r="BN550" s="103" t="str">
        <f t="array" ref="BN550">IF($BG550,STDEVA(IF(G5SelectionMask="x",IF(INDEX(RawDataRefData,$E550,0)&gt;0,INDEX(RawDataRefData,$E550,0)),"")),"")</f>
        <v/>
      </c>
      <c r="BO550" s="104"/>
      <c r="BP550" s="105">
        <v>3</v>
      </c>
      <c r="BQ550" s="105">
        <v>1</v>
      </c>
      <c r="BR550" s="105">
        <v>1</v>
      </c>
      <c r="BS550" s="105">
        <v>1</v>
      </c>
      <c r="BT550" s="105">
        <v>4</v>
      </c>
      <c r="BU550" s="105">
        <v>1</v>
      </c>
      <c r="BV550" s="105">
        <v>1</v>
      </c>
      <c r="BW550" s="105">
        <v>3</v>
      </c>
      <c r="BX550" s="105">
        <v>2</v>
      </c>
      <c r="BY550" s="105">
        <v>4</v>
      </c>
      <c r="BZ550" s="105">
        <v>1</v>
      </c>
      <c r="CA550" s="105">
        <v>3</v>
      </c>
      <c r="CB550" s="105">
        <v>1</v>
      </c>
      <c r="CC550" s="105">
        <v>3</v>
      </c>
      <c r="CD550" s="105">
        <v>4</v>
      </c>
    </row>
    <row r="551" spans="1:82" x14ac:dyDescent="0.2">
      <c r="A551" s="33">
        <f t="shared" si="215"/>
        <v>0</v>
      </c>
      <c r="B551" s="209"/>
      <c r="C551" s="194"/>
      <c r="D551" s="203"/>
      <c r="E551" s="72">
        <f t="shared" si="207"/>
        <v>542</v>
      </c>
      <c r="F551" s="9" t="s">
        <v>2061</v>
      </c>
      <c r="G551" s="9" t="s">
        <v>2841</v>
      </c>
      <c r="H551" s="9" t="s">
        <v>66</v>
      </c>
      <c r="I551" s="9" t="s">
        <v>69</v>
      </c>
      <c r="K551" s="100">
        <f t="shared" si="192"/>
        <v>2</v>
      </c>
      <c r="L551" s="100"/>
      <c r="M551" s="100"/>
      <c r="N551" s="100"/>
      <c r="O551" s="100"/>
      <c r="P551" s="101">
        <f t="shared" si="193"/>
        <v>4</v>
      </c>
      <c r="Q551" s="102">
        <f t="shared" si="194"/>
        <v>2</v>
      </c>
      <c r="R551" s="102">
        <f t="shared" si="195"/>
        <v>4</v>
      </c>
      <c r="S551" s="102">
        <f t="shared" si="196"/>
        <v>2</v>
      </c>
      <c r="T551" s="102">
        <f t="shared" si="197"/>
        <v>4</v>
      </c>
      <c r="U551" s="102">
        <f t="shared" si="198"/>
        <v>4</v>
      </c>
      <c r="V551" s="102">
        <f t="shared" si="199"/>
        <v>4</v>
      </c>
      <c r="W551" s="102">
        <f t="shared" si="200"/>
        <v>4</v>
      </c>
      <c r="X551" s="102">
        <f t="shared" si="201"/>
        <v>3</v>
      </c>
      <c r="Y551" s="102">
        <f t="shared" si="202"/>
        <v>3</v>
      </c>
      <c r="Z551" s="102">
        <f t="shared" si="203"/>
        <v>2</v>
      </c>
      <c r="AA551" s="100" t="b">
        <f t="shared" si="204"/>
        <v>1</v>
      </c>
      <c r="AB551" s="100">
        <f t="array" ref="AB551">IF($AA551,MEDIAN(IF(G1SelectionMask="x",IF(INDEX(RawDataRefData,$E551,0)&gt;0,INDEX(RawDataRefData,$E551,0)),"")),"")</f>
        <v>4</v>
      </c>
      <c r="AC551" s="100">
        <f t="array" ref="AC551">IF($AA551,QUARTILE(IF(G1SelectionMask="x",IF(INDEX(RawDataRefData,$E551,0)&gt;0,INDEX(RawDataRefData,$E551,0)),""),1),"")</f>
        <v>2.5</v>
      </c>
      <c r="AD551" s="100">
        <f t="array" ref="AD551">IF($AA551,QUARTILE(IF(G1SelectionMask="x",IF(INDEX(RawDataRefData,$E551,0)&gt;0,INDEX(RawDataRefData,$E551,0)),""),3),"")</f>
        <v>4</v>
      </c>
      <c r="AE551" s="100">
        <f t="array" ref="AE551">IF($AA551,MIN(IF(G1SelectionMask="x",IF(INDEX(RawDataRefData,$E551,0)&gt;0,INDEX(RawDataRefData,$E551,0)),"")),"")</f>
        <v>2</v>
      </c>
      <c r="AF551" s="100">
        <f t="array" ref="AF551">IF($AA551,MAX(IF(G1SelectionMask="x",IF(INDEX(RawDataRefData,$E551,0)&gt;0,INDEX(RawDataRefData,$E551,0)),"")),"")</f>
        <v>4</v>
      </c>
      <c r="AG551" s="100">
        <f t="shared" si="205"/>
        <v>3.2727272727272729</v>
      </c>
      <c r="AH551" s="100">
        <f t="array" ref="AH551">IF($AA551,STDEVA(IF(G1SelectionMask="x",IF(INDEX(RawDataRefData,$E551,0)&gt;0,INDEX(RawDataRefData,$E551,0)),"")),"")</f>
        <v>0.90453403373329111</v>
      </c>
      <c r="AI551" s="101" t="b">
        <f t="shared" si="206"/>
        <v>1</v>
      </c>
      <c r="AJ551" s="101">
        <f t="array" ref="AJ551">IF($AI551,MEDIAN(IF(G2SelectionMask="x",IF(INDEX(RawDataRefData,$E551,0)&gt;0,INDEX(RawDataRefData,$E551,0)),"")),"")</f>
        <v>3</v>
      </c>
      <c r="AK551" s="101">
        <f t="array" ref="AK551">IF($AI551,QUARTILE(IF(G2SelectionMask="x",IF(INDEX(RawDataRefData,$E551,0)&gt;0,INDEX(RawDataRefData,$E551,0)),""),1),"")</f>
        <v>2</v>
      </c>
      <c r="AL551" s="101">
        <f t="array" ref="AL551">IF($AI551,QUARTILE(IF(G2SelectionMask="x",IF(INDEX(RawDataRefData,$E551,0)&gt;0,INDEX(RawDataRefData,$E551,0)),""),3),"")</f>
        <v>4</v>
      </c>
      <c r="AM551" s="101">
        <f t="array" ref="AM551">IF($AI551,MIN(IF(G2SelectionMask="x",IF(INDEX(RawDataRefData,$E551,0)&gt;0,INDEX(RawDataRefData,$E551,0)),"")),"")</f>
        <v>2</v>
      </c>
      <c r="AN551" s="101">
        <f t="array" ref="AN551">IF($AI551,MAX(IF(G2SelectionMask="x",IF(INDEX(RawDataRefData,$E551,0)&gt;0,INDEX(RawDataRefData,$E551,0)),"")),"")</f>
        <v>4</v>
      </c>
      <c r="AO551" s="101">
        <f t="shared" si="208"/>
        <v>3.0909090909090908</v>
      </c>
      <c r="AP551" s="101">
        <f t="array" ref="AP551">IF($AI551,STDEVA(IF(G2SelectionMask="x",IF(INDEX(RawDataRefData,$E551,0)&gt;0,INDEX(RawDataRefData,$E551,0)),"")),"")</f>
        <v>0.94387980744853883</v>
      </c>
      <c r="AQ551" s="100" t="b">
        <f t="shared" si="209"/>
        <v>0</v>
      </c>
      <c r="AR551" s="100" t="str">
        <f t="array" ref="AR551">IF($AQ551,MEDIAN(IF(G3SelectionMask="x",IF(INDEX(RawDataRefData,$E551,0)&gt;0,INDEX(RawDataRefData,$E551,0)),"")),"")</f>
        <v/>
      </c>
      <c r="AS551" s="100" t="str">
        <f t="array" ref="AS551">IF($AQ551,QUARTILE(IF(G3SelectionMask="x",IF(INDEX(RawDataRefData,$E551,0)&gt;0,INDEX(RawDataRefData,$E551,0)),""),1),"")</f>
        <v/>
      </c>
      <c r="AT551" s="100" t="str">
        <f t="array" ref="AT551">IF($AQ551,QUARTILE(IF(G3SelectionMask="x",IF(INDEX(RawDataRefData,$E551,0)&gt;0,INDEX(RawDataRefData,$E551,0)),""),3),"")</f>
        <v/>
      </c>
      <c r="AU551" s="100" t="str">
        <f t="array" ref="AU551">IF($AQ551,MIN(IF(G3SelectionMask="x",IF(INDEX(RawDataRefData,$E551,0)&gt;0,INDEX(RawDataRefData,$E551,0)),"")),"")</f>
        <v/>
      </c>
      <c r="AV551" s="100" t="str">
        <f t="array" ref="AV551">IF($AQ551,MAX(IF(G3SelectionMask="x",IF(INDEX(RawDataRefData,$E551,0)&gt;0,INDEX(RawDataRefData,$E551,0)),"")),"")</f>
        <v/>
      </c>
      <c r="AW551" s="100" t="str">
        <f t="shared" si="210"/>
        <v/>
      </c>
      <c r="AX551" s="100" t="str">
        <f t="array" ref="AX551">IF($AQ551,STDEVA(IF(G3SelectionMask="x",IF(INDEX(RawDataRefData,$E551,0)&gt;0,INDEX(RawDataRefData,$E551,0)),"")),"")</f>
        <v/>
      </c>
      <c r="AY551" s="101" t="b">
        <f t="shared" si="211"/>
        <v>0</v>
      </c>
      <c r="AZ551" s="101" t="str">
        <f t="array" ref="AZ551">IF($AY551,MEDIAN(IF(G4SelectionMask="x",IF(INDEX(RawDataRefData,$E551,0)&gt;0,INDEX(RawDataRefData,$E551,0)),"")),"")</f>
        <v/>
      </c>
      <c r="BA551" s="101" t="str">
        <f t="array" ref="BA551">IF($AY551,QUARTILE(IF(G4SelectionMask="x",IF(INDEX(RawDataRefData,$E551,0)&gt;0,INDEX(RawDataRefData,$E551,0)),""),1),"")</f>
        <v/>
      </c>
      <c r="BB551" s="101" t="str">
        <f t="array" ref="BB551">IF($AY551,QUARTILE(IF(G4SelectionMask="x",IF(INDEX(RawDataRefData,$E551,0)&gt;0,INDEX(RawDataRefData,$E551,0)),""),3),"")</f>
        <v/>
      </c>
      <c r="BC551" s="101" t="str">
        <f t="array" ref="BC551">IF($AY551,MIN(IF(G4SelectionMask="x",IF(INDEX(RawDataRefData,$E551,0)&gt;0,INDEX(RawDataRefData,$E551,0)),"")),"")</f>
        <v/>
      </c>
      <c r="BD551" s="101" t="str">
        <f t="array" ref="BD551">IF($AY551,MAX(IF(G4SelectionMask="x",IF(INDEX(RawDataRefData,$E551,0)&gt;0,INDEX(RawDataRefData,$E551,0)),"")),"")</f>
        <v/>
      </c>
      <c r="BE551" s="101" t="str">
        <f t="shared" si="212"/>
        <v/>
      </c>
      <c r="BF551" s="101" t="str">
        <f t="array" ref="BF551">IF($AY551,STDEVA(IF(G4SelectionMask="x",IF(INDEX(RawDataRefData,$E551,0)&gt;0,INDEX(RawDataRefData,$E551,0)),"")),"")</f>
        <v/>
      </c>
      <c r="BG551" s="100" t="b">
        <f t="shared" si="213"/>
        <v>0</v>
      </c>
      <c r="BH551" s="100" t="str">
        <f t="array" ref="BH551">IF($BG551,MEDIAN(IF(G5SelectionMask="x",IF(INDEX(RawDataRefData,$E551,0)&gt;0,INDEX(RawDataRefData,$E551,0)),"")),"")</f>
        <v/>
      </c>
      <c r="BI551" s="100" t="str">
        <f t="array" ref="BI551">IF($BG551,QUARTILE(IF(G5SelectionMask="x",IF(INDEX(RawDataRefData,$E551,0)&gt;0,INDEX(RawDataRefData,$E551,0)),""),1),"")</f>
        <v/>
      </c>
      <c r="BJ551" s="100" t="str">
        <f t="array" ref="BJ551">IF($BG551,QUARTILE(IF(G5SelectionMask="x",IF(INDEX(RawDataRefData,$E551,0)&gt;0,INDEX(RawDataRefData,$E551,0)),""),3),"")</f>
        <v/>
      </c>
      <c r="BK551" s="100" t="str">
        <f t="array" ref="BK551">IF($BG551,MIN(IF(G5SelectionMask="x",IF(INDEX(RawDataRefData,$E551,0)&gt;0,INDEX(RawDataRefData,$E551,0)),"")),"")</f>
        <v/>
      </c>
      <c r="BL551" s="100" t="str">
        <f t="array" ref="BL551">IF($BG551,MAX(IF(G5SelectionMask="x",IF(INDEX(RawDataRefData,$E551,0)&gt;0,INDEX(RawDataRefData,$E551,0)),"")),"")</f>
        <v/>
      </c>
      <c r="BM551" s="100" t="str">
        <f t="shared" si="214"/>
        <v/>
      </c>
      <c r="BN551" s="103" t="str">
        <f t="array" ref="BN551">IF($BG551,STDEVA(IF(G5SelectionMask="x",IF(INDEX(RawDataRefData,$E551,0)&gt;0,INDEX(RawDataRefData,$E551,0)),"")),"")</f>
        <v/>
      </c>
      <c r="BO551" s="104"/>
      <c r="BP551" s="105">
        <v>2</v>
      </c>
      <c r="BQ551" s="105">
        <v>4</v>
      </c>
      <c r="BR551" s="105">
        <v>2</v>
      </c>
      <c r="BS551" s="105">
        <v>4</v>
      </c>
      <c r="BT551" s="105">
        <v>2</v>
      </c>
      <c r="BU551" s="105">
        <v>4</v>
      </c>
      <c r="BV551" s="105">
        <v>4</v>
      </c>
      <c r="BW551" s="105">
        <v>4</v>
      </c>
      <c r="BX551" s="105">
        <v>4</v>
      </c>
      <c r="BY551" s="105">
        <v>3</v>
      </c>
      <c r="BZ551" s="105">
        <v>3</v>
      </c>
      <c r="CA551" s="105">
        <v>2</v>
      </c>
      <c r="CB551" s="105">
        <v>2</v>
      </c>
      <c r="CC551" s="105">
        <v>3</v>
      </c>
      <c r="CD551" s="105">
        <v>4</v>
      </c>
    </row>
    <row r="552" spans="1:82" x14ac:dyDescent="0.2">
      <c r="A552" s="33">
        <f t="shared" si="215"/>
        <v>0</v>
      </c>
      <c r="B552" s="209"/>
      <c r="C552" s="194"/>
      <c r="D552" s="203"/>
      <c r="E552" s="72">
        <f t="shared" si="207"/>
        <v>543</v>
      </c>
      <c r="F552" s="9" t="s">
        <v>2062</v>
      </c>
      <c r="G552" s="9" t="s">
        <v>2840</v>
      </c>
      <c r="H552" s="9" t="s">
        <v>66</v>
      </c>
      <c r="I552" s="9" t="s">
        <v>69</v>
      </c>
      <c r="K552" s="100">
        <f t="shared" si="192"/>
        <v>4</v>
      </c>
      <c r="L552" s="100"/>
      <c r="M552" s="100"/>
      <c r="N552" s="100"/>
      <c r="O552" s="100"/>
      <c r="P552" s="101">
        <f t="shared" si="193"/>
        <v>3</v>
      </c>
      <c r="Q552" s="102">
        <f t="shared" si="194"/>
        <v>1</v>
      </c>
      <c r="R552" s="102">
        <f t="shared" si="195"/>
        <v>3</v>
      </c>
      <c r="S552" s="102">
        <f t="shared" si="196"/>
        <v>1</v>
      </c>
      <c r="T552" s="102">
        <f t="shared" si="197"/>
        <v>2</v>
      </c>
      <c r="U552" s="102">
        <f t="shared" si="198"/>
        <v>2</v>
      </c>
      <c r="V552" s="102">
        <f t="shared" si="199"/>
        <v>4</v>
      </c>
      <c r="W552" s="102">
        <f t="shared" si="200"/>
        <v>2</v>
      </c>
      <c r="X552" s="102">
        <f t="shared" si="201"/>
        <v>1</v>
      </c>
      <c r="Y552" s="102">
        <f t="shared" si="202"/>
        <v>2</v>
      </c>
      <c r="Z552" s="102">
        <f t="shared" si="203"/>
        <v>2</v>
      </c>
      <c r="AA552" s="100" t="b">
        <f t="shared" si="204"/>
        <v>1</v>
      </c>
      <c r="AB552" s="100">
        <f t="array" ref="AB552">IF($AA552,MEDIAN(IF(G1SelectionMask="x",IF(INDEX(RawDataRefData,$E552,0)&gt;0,INDEX(RawDataRefData,$E552,0)),"")),"")</f>
        <v>2</v>
      </c>
      <c r="AC552" s="100">
        <f t="array" ref="AC552">IF($AA552,QUARTILE(IF(G1SelectionMask="x",IF(INDEX(RawDataRefData,$E552,0)&gt;0,INDEX(RawDataRefData,$E552,0)),""),1),"")</f>
        <v>1.5</v>
      </c>
      <c r="AD552" s="100">
        <f t="array" ref="AD552">IF($AA552,QUARTILE(IF(G1SelectionMask="x",IF(INDEX(RawDataRefData,$E552,0)&gt;0,INDEX(RawDataRefData,$E552,0)),""),3),"")</f>
        <v>2.5</v>
      </c>
      <c r="AE552" s="100">
        <f t="array" ref="AE552">IF($AA552,MIN(IF(G1SelectionMask="x",IF(INDEX(RawDataRefData,$E552,0)&gt;0,INDEX(RawDataRefData,$E552,0)),"")),"")</f>
        <v>1</v>
      </c>
      <c r="AF552" s="100">
        <f t="array" ref="AF552">IF($AA552,MAX(IF(G1SelectionMask="x",IF(INDEX(RawDataRefData,$E552,0)&gt;0,INDEX(RawDataRefData,$E552,0)),"")),"")</f>
        <v>4</v>
      </c>
      <c r="AG552" s="100">
        <f t="shared" si="205"/>
        <v>2.0909090909090908</v>
      </c>
      <c r="AH552" s="100">
        <f t="array" ref="AH552">IF($AA552,STDEVA(IF(G1SelectionMask="x",IF(INDEX(RawDataRefData,$E552,0)&gt;0,INDEX(RawDataRefData,$E552,0)),"")),"")</f>
        <v>0.94387980744853883</v>
      </c>
      <c r="AI552" s="101" t="b">
        <f t="shared" si="206"/>
        <v>1</v>
      </c>
      <c r="AJ552" s="101">
        <f t="array" ref="AJ552">IF($AI552,MEDIAN(IF(G2SelectionMask="x",IF(INDEX(RawDataRefData,$E552,0)&gt;0,INDEX(RawDataRefData,$E552,0)),"")),"")</f>
        <v>2</v>
      </c>
      <c r="AK552" s="101">
        <f t="array" ref="AK552">IF($AI552,QUARTILE(IF(G2SelectionMask="x",IF(INDEX(RawDataRefData,$E552,0)&gt;0,INDEX(RawDataRefData,$E552,0)),""),1),"")</f>
        <v>1</v>
      </c>
      <c r="AL552" s="101">
        <f t="array" ref="AL552">IF($AI552,QUARTILE(IF(G2SelectionMask="x",IF(INDEX(RawDataRefData,$E552,0)&gt;0,INDEX(RawDataRefData,$E552,0)),""),3),"")</f>
        <v>2</v>
      </c>
      <c r="AM552" s="101">
        <f t="array" ref="AM552">IF($AI552,MIN(IF(G2SelectionMask="x",IF(INDEX(RawDataRefData,$E552,0)&gt;0,INDEX(RawDataRefData,$E552,0)),"")),"")</f>
        <v>1</v>
      </c>
      <c r="AN552" s="101">
        <f t="array" ref="AN552">IF($AI552,MAX(IF(G2SelectionMask="x",IF(INDEX(RawDataRefData,$E552,0)&gt;0,INDEX(RawDataRefData,$E552,0)),"")),"")</f>
        <v>4</v>
      </c>
      <c r="AO552" s="101">
        <f t="shared" si="208"/>
        <v>1.9090909090909092</v>
      </c>
      <c r="AP552" s="101">
        <f t="array" ref="AP552">IF($AI552,STDEVA(IF(G2SelectionMask="x",IF(INDEX(RawDataRefData,$E552,0)&gt;0,INDEX(RawDataRefData,$E552,0)),"")),"")</f>
        <v>0.94387980744853883</v>
      </c>
      <c r="AQ552" s="100" t="b">
        <f t="shared" si="209"/>
        <v>0</v>
      </c>
      <c r="AR552" s="100" t="str">
        <f t="array" ref="AR552">IF($AQ552,MEDIAN(IF(G3SelectionMask="x",IF(INDEX(RawDataRefData,$E552,0)&gt;0,INDEX(RawDataRefData,$E552,0)),"")),"")</f>
        <v/>
      </c>
      <c r="AS552" s="100" t="str">
        <f t="array" ref="AS552">IF($AQ552,QUARTILE(IF(G3SelectionMask="x",IF(INDEX(RawDataRefData,$E552,0)&gt;0,INDEX(RawDataRefData,$E552,0)),""),1),"")</f>
        <v/>
      </c>
      <c r="AT552" s="100" t="str">
        <f t="array" ref="AT552">IF($AQ552,QUARTILE(IF(G3SelectionMask="x",IF(INDEX(RawDataRefData,$E552,0)&gt;0,INDEX(RawDataRefData,$E552,0)),""),3),"")</f>
        <v/>
      </c>
      <c r="AU552" s="100" t="str">
        <f t="array" ref="AU552">IF($AQ552,MIN(IF(G3SelectionMask="x",IF(INDEX(RawDataRefData,$E552,0)&gt;0,INDEX(RawDataRefData,$E552,0)),"")),"")</f>
        <v/>
      </c>
      <c r="AV552" s="100" t="str">
        <f t="array" ref="AV552">IF($AQ552,MAX(IF(G3SelectionMask="x",IF(INDEX(RawDataRefData,$E552,0)&gt;0,INDEX(RawDataRefData,$E552,0)),"")),"")</f>
        <v/>
      </c>
      <c r="AW552" s="100" t="str">
        <f t="shared" si="210"/>
        <v/>
      </c>
      <c r="AX552" s="100" t="str">
        <f t="array" ref="AX552">IF($AQ552,STDEVA(IF(G3SelectionMask="x",IF(INDEX(RawDataRefData,$E552,0)&gt;0,INDEX(RawDataRefData,$E552,0)),"")),"")</f>
        <v/>
      </c>
      <c r="AY552" s="101" t="b">
        <f t="shared" si="211"/>
        <v>0</v>
      </c>
      <c r="AZ552" s="101" t="str">
        <f t="array" ref="AZ552">IF($AY552,MEDIAN(IF(G4SelectionMask="x",IF(INDEX(RawDataRefData,$E552,0)&gt;0,INDEX(RawDataRefData,$E552,0)),"")),"")</f>
        <v/>
      </c>
      <c r="BA552" s="101" t="str">
        <f t="array" ref="BA552">IF($AY552,QUARTILE(IF(G4SelectionMask="x",IF(INDEX(RawDataRefData,$E552,0)&gt;0,INDEX(RawDataRefData,$E552,0)),""),1),"")</f>
        <v/>
      </c>
      <c r="BB552" s="101" t="str">
        <f t="array" ref="BB552">IF($AY552,QUARTILE(IF(G4SelectionMask="x",IF(INDEX(RawDataRefData,$E552,0)&gt;0,INDEX(RawDataRefData,$E552,0)),""),3),"")</f>
        <v/>
      </c>
      <c r="BC552" s="101" t="str">
        <f t="array" ref="BC552">IF($AY552,MIN(IF(G4SelectionMask="x",IF(INDEX(RawDataRefData,$E552,0)&gt;0,INDEX(RawDataRefData,$E552,0)),"")),"")</f>
        <v/>
      </c>
      <c r="BD552" s="101" t="str">
        <f t="array" ref="BD552">IF($AY552,MAX(IF(G4SelectionMask="x",IF(INDEX(RawDataRefData,$E552,0)&gt;0,INDEX(RawDataRefData,$E552,0)),"")),"")</f>
        <v/>
      </c>
      <c r="BE552" s="101" t="str">
        <f t="shared" si="212"/>
        <v/>
      </c>
      <c r="BF552" s="101" t="str">
        <f t="array" ref="BF552">IF($AY552,STDEVA(IF(G4SelectionMask="x",IF(INDEX(RawDataRefData,$E552,0)&gt;0,INDEX(RawDataRefData,$E552,0)),"")),"")</f>
        <v/>
      </c>
      <c r="BG552" s="100" t="b">
        <f t="shared" si="213"/>
        <v>0</v>
      </c>
      <c r="BH552" s="100" t="str">
        <f t="array" ref="BH552">IF($BG552,MEDIAN(IF(G5SelectionMask="x",IF(INDEX(RawDataRefData,$E552,0)&gt;0,INDEX(RawDataRefData,$E552,0)),"")),"")</f>
        <v/>
      </c>
      <c r="BI552" s="100" t="str">
        <f t="array" ref="BI552">IF($BG552,QUARTILE(IF(G5SelectionMask="x",IF(INDEX(RawDataRefData,$E552,0)&gt;0,INDEX(RawDataRefData,$E552,0)),""),1),"")</f>
        <v/>
      </c>
      <c r="BJ552" s="100" t="str">
        <f t="array" ref="BJ552">IF($BG552,QUARTILE(IF(G5SelectionMask="x",IF(INDEX(RawDataRefData,$E552,0)&gt;0,INDEX(RawDataRefData,$E552,0)),""),3),"")</f>
        <v/>
      </c>
      <c r="BK552" s="100" t="str">
        <f t="array" ref="BK552">IF($BG552,MIN(IF(G5SelectionMask="x",IF(INDEX(RawDataRefData,$E552,0)&gt;0,INDEX(RawDataRefData,$E552,0)),"")),"")</f>
        <v/>
      </c>
      <c r="BL552" s="100" t="str">
        <f t="array" ref="BL552">IF($BG552,MAX(IF(G5SelectionMask="x",IF(INDEX(RawDataRefData,$E552,0)&gt;0,INDEX(RawDataRefData,$E552,0)),"")),"")</f>
        <v/>
      </c>
      <c r="BM552" s="100" t="str">
        <f t="shared" si="214"/>
        <v/>
      </c>
      <c r="BN552" s="103" t="str">
        <f t="array" ref="BN552">IF($BG552,STDEVA(IF(G5SelectionMask="x",IF(INDEX(RawDataRefData,$E552,0)&gt;0,INDEX(RawDataRefData,$E552,0)),"")),"")</f>
        <v/>
      </c>
      <c r="BO552" s="104"/>
      <c r="BP552" s="105">
        <v>4</v>
      </c>
      <c r="BQ552" s="105">
        <v>3</v>
      </c>
      <c r="BR552" s="105">
        <v>1</v>
      </c>
      <c r="BS552" s="105">
        <v>3</v>
      </c>
      <c r="BT552" s="105">
        <v>1</v>
      </c>
      <c r="BU552" s="105">
        <v>2</v>
      </c>
      <c r="BV552" s="105">
        <v>2</v>
      </c>
      <c r="BW552" s="105">
        <v>4</v>
      </c>
      <c r="BX552" s="105">
        <v>2</v>
      </c>
      <c r="BY552" s="105">
        <v>1</v>
      </c>
      <c r="BZ552" s="105">
        <v>2</v>
      </c>
      <c r="CA552" s="105">
        <v>2</v>
      </c>
      <c r="CB552" s="105">
        <v>2</v>
      </c>
      <c r="CC552" s="105">
        <v>1</v>
      </c>
      <c r="CD552" s="105">
        <v>1</v>
      </c>
    </row>
    <row r="553" spans="1:82" x14ac:dyDescent="0.2">
      <c r="A553" s="33">
        <f t="shared" si="215"/>
        <v>0</v>
      </c>
      <c r="B553" s="209"/>
      <c r="C553" s="194"/>
      <c r="D553" s="203"/>
      <c r="E553" s="72">
        <f t="shared" si="207"/>
        <v>544</v>
      </c>
      <c r="F553" s="9" t="s">
        <v>2063</v>
      </c>
      <c r="G553" s="9" t="s">
        <v>2843</v>
      </c>
      <c r="H553" s="9" t="s">
        <v>66</v>
      </c>
      <c r="I553" s="9" t="s">
        <v>69</v>
      </c>
      <c r="K553" s="100">
        <f t="shared" si="192"/>
        <v>1</v>
      </c>
      <c r="L553" s="100"/>
      <c r="M553" s="100"/>
      <c r="N553" s="100"/>
      <c r="O553" s="100"/>
      <c r="P553" s="101">
        <f t="shared" si="193"/>
        <v>2</v>
      </c>
      <c r="Q553" s="102">
        <f t="shared" si="194"/>
        <v>4</v>
      </c>
      <c r="R553" s="102">
        <f t="shared" si="195"/>
        <v>3</v>
      </c>
      <c r="S553" s="102">
        <f t="shared" si="196"/>
        <v>4</v>
      </c>
      <c r="T553" s="102">
        <f t="shared" si="197"/>
        <v>3</v>
      </c>
      <c r="U553" s="102">
        <f t="shared" si="198"/>
        <v>3</v>
      </c>
      <c r="V553" s="102">
        <f t="shared" si="199"/>
        <v>4</v>
      </c>
      <c r="W553" s="102">
        <f t="shared" si="200"/>
        <v>4</v>
      </c>
      <c r="X553" s="102">
        <f t="shared" si="201"/>
        <v>2</v>
      </c>
      <c r="Y553" s="102">
        <f t="shared" si="202"/>
        <v>2</v>
      </c>
      <c r="Z553" s="102">
        <f t="shared" si="203"/>
        <v>3</v>
      </c>
      <c r="AA553" s="100" t="b">
        <f t="shared" si="204"/>
        <v>1</v>
      </c>
      <c r="AB553" s="100">
        <f t="array" ref="AB553">IF($AA553,MEDIAN(IF(G1SelectionMask="x",IF(INDEX(RawDataRefData,$E553,0)&gt;0,INDEX(RawDataRefData,$E553,0)),"")),"")</f>
        <v>3</v>
      </c>
      <c r="AC553" s="100">
        <f t="array" ref="AC553">IF($AA553,QUARTILE(IF(G1SelectionMask="x",IF(INDEX(RawDataRefData,$E553,0)&gt;0,INDEX(RawDataRefData,$E553,0)),""),1),"")</f>
        <v>2.5</v>
      </c>
      <c r="AD553" s="100">
        <f t="array" ref="AD553">IF($AA553,QUARTILE(IF(G1SelectionMask="x",IF(INDEX(RawDataRefData,$E553,0)&gt;0,INDEX(RawDataRefData,$E553,0)),""),3),"")</f>
        <v>4</v>
      </c>
      <c r="AE553" s="100">
        <f t="array" ref="AE553">IF($AA553,MIN(IF(G1SelectionMask="x",IF(INDEX(RawDataRefData,$E553,0)&gt;0,INDEX(RawDataRefData,$E553,0)),"")),"")</f>
        <v>2</v>
      </c>
      <c r="AF553" s="100">
        <f t="array" ref="AF553">IF($AA553,MAX(IF(G1SelectionMask="x",IF(INDEX(RawDataRefData,$E553,0)&gt;0,INDEX(RawDataRefData,$E553,0)),"")),"")</f>
        <v>4</v>
      </c>
      <c r="AG553" s="100">
        <f t="shared" si="205"/>
        <v>3.0909090909090908</v>
      </c>
      <c r="AH553" s="100">
        <f t="array" ref="AH553">IF($AA553,STDEVA(IF(G1SelectionMask="x",IF(INDEX(RawDataRefData,$E553,0)&gt;0,INDEX(RawDataRefData,$E553,0)),"")),"")</f>
        <v>0.8312094145936334</v>
      </c>
      <c r="AI553" s="101" t="b">
        <f t="shared" si="206"/>
        <v>1</v>
      </c>
      <c r="AJ553" s="101">
        <f t="array" ref="AJ553">IF($AI553,MEDIAN(IF(G2SelectionMask="x",IF(INDEX(RawDataRefData,$E553,0)&gt;0,INDEX(RawDataRefData,$E553,0)),"")),"")</f>
        <v>4</v>
      </c>
      <c r="AK553" s="101">
        <f t="array" ref="AK553">IF($AI553,QUARTILE(IF(G2SelectionMask="x",IF(INDEX(RawDataRefData,$E553,0)&gt;0,INDEX(RawDataRefData,$E553,0)),""),1),"")</f>
        <v>3</v>
      </c>
      <c r="AL553" s="101">
        <f t="array" ref="AL553">IF($AI553,QUARTILE(IF(G2SelectionMask="x",IF(INDEX(RawDataRefData,$E553,0)&gt;0,INDEX(RawDataRefData,$E553,0)),""),3),"")</f>
        <v>4</v>
      </c>
      <c r="AM553" s="101">
        <f t="array" ref="AM553">IF($AI553,MIN(IF(G2SelectionMask="x",IF(INDEX(RawDataRefData,$E553,0)&gt;0,INDEX(RawDataRefData,$E553,0)),"")),"")</f>
        <v>2</v>
      </c>
      <c r="AN553" s="101">
        <f t="array" ref="AN553">IF($AI553,MAX(IF(G2SelectionMask="x",IF(INDEX(RawDataRefData,$E553,0)&gt;0,INDEX(RawDataRefData,$E553,0)),"")),"")</f>
        <v>4</v>
      </c>
      <c r="AO553" s="101">
        <f t="shared" si="208"/>
        <v>3.3636363636363638</v>
      </c>
      <c r="AP553" s="101">
        <f t="array" ref="AP553">IF($AI553,STDEVA(IF(G2SelectionMask="x",IF(INDEX(RawDataRefData,$E553,0)&gt;0,INDEX(RawDataRefData,$E553,0)),"")),"")</f>
        <v>0.8090398349558906</v>
      </c>
      <c r="AQ553" s="100" t="b">
        <f t="shared" si="209"/>
        <v>0</v>
      </c>
      <c r="AR553" s="100" t="str">
        <f t="array" ref="AR553">IF($AQ553,MEDIAN(IF(G3SelectionMask="x",IF(INDEX(RawDataRefData,$E553,0)&gt;0,INDEX(RawDataRefData,$E553,0)),"")),"")</f>
        <v/>
      </c>
      <c r="AS553" s="100" t="str">
        <f t="array" ref="AS553">IF($AQ553,QUARTILE(IF(G3SelectionMask="x",IF(INDEX(RawDataRefData,$E553,0)&gt;0,INDEX(RawDataRefData,$E553,0)),""),1),"")</f>
        <v/>
      </c>
      <c r="AT553" s="100" t="str">
        <f t="array" ref="AT553">IF($AQ553,QUARTILE(IF(G3SelectionMask="x",IF(INDEX(RawDataRefData,$E553,0)&gt;0,INDEX(RawDataRefData,$E553,0)),""),3),"")</f>
        <v/>
      </c>
      <c r="AU553" s="100" t="str">
        <f t="array" ref="AU553">IF($AQ553,MIN(IF(G3SelectionMask="x",IF(INDEX(RawDataRefData,$E553,0)&gt;0,INDEX(RawDataRefData,$E553,0)),"")),"")</f>
        <v/>
      </c>
      <c r="AV553" s="100" t="str">
        <f t="array" ref="AV553">IF($AQ553,MAX(IF(G3SelectionMask="x",IF(INDEX(RawDataRefData,$E553,0)&gt;0,INDEX(RawDataRefData,$E553,0)),"")),"")</f>
        <v/>
      </c>
      <c r="AW553" s="100" t="str">
        <f t="shared" si="210"/>
        <v/>
      </c>
      <c r="AX553" s="100" t="str">
        <f t="array" ref="AX553">IF($AQ553,STDEVA(IF(G3SelectionMask="x",IF(INDEX(RawDataRefData,$E553,0)&gt;0,INDEX(RawDataRefData,$E553,0)),"")),"")</f>
        <v/>
      </c>
      <c r="AY553" s="101" t="b">
        <f t="shared" si="211"/>
        <v>0</v>
      </c>
      <c r="AZ553" s="101" t="str">
        <f t="array" ref="AZ553">IF($AY553,MEDIAN(IF(G4SelectionMask="x",IF(INDEX(RawDataRefData,$E553,0)&gt;0,INDEX(RawDataRefData,$E553,0)),"")),"")</f>
        <v/>
      </c>
      <c r="BA553" s="101" t="str">
        <f t="array" ref="BA553">IF($AY553,QUARTILE(IF(G4SelectionMask="x",IF(INDEX(RawDataRefData,$E553,0)&gt;0,INDEX(RawDataRefData,$E553,0)),""),1),"")</f>
        <v/>
      </c>
      <c r="BB553" s="101" t="str">
        <f t="array" ref="BB553">IF($AY553,QUARTILE(IF(G4SelectionMask="x",IF(INDEX(RawDataRefData,$E553,0)&gt;0,INDEX(RawDataRefData,$E553,0)),""),3),"")</f>
        <v/>
      </c>
      <c r="BC553" s="101" t="str">
        <f t="array" ref="BC553">IF($AY553,MIN(IF(G4SelectionMask="x",IF(INDEX(RawDataRefData,$E553,0)&gt;0,INDEX(RawDataRefData,$E553,0)),"")),"")</f>
        <v/>
      </c>
      <c r="BD553" s="101" t="str">
        <f t="array" ref="BD553">IF($AY553,MAX(IF(G4SelectionMask="x",IF(INDEX(RawDataRefData,$E553,0)&gt;0,INDEX(RawDataRefData,$E553,0)),"")),"")</f>
        <v/>
      </c>
      <c r="BE553" s="101" t="str">
        <f t="shared" si="212"/>
        <v/>
      </c>
      <c r="BF553" s="101" t="str">
        <f t="array" ref="BF553">IF($AY553,STDEVA(IF(G4SelectionMask="x",IF(INDEX(RawDataRefData,$E553,0)&gt;0,INDEX(RawDataRefData,$E553,0)),"")),"")</f>
        <v/>
      </c>
      <c r="BG553" s="100" t="b">
        <f t="shared" si="213"/>
        <v>0</v>
      </c>
      <c r="BH553" s="100" t="str">
        <f t="array" ref="BH553">IF($BG553,MEDIAN(IF(G5SelectionMask="x",IF(INDEX(RawDataRefData,$E553,0)&gt;0,INDEX(RawDataRefData,$E553,0)),"")),"")</f>
        <v/>
      </c>
      <c r="BI553" s="100" t="str">
        <f t="array" ref="BI553">IF($BG553,QUARTILE(IF(G5SelectionMask="x",IF(INDEX(RawDataRefData,$E553,0)&gt;0,INDEX(RawDataRefData,$E553,0)),""),1),"")</f>
        <v/>
      </c>
      <c r="BJ553" s="100" t="str">
        <f t="array" ref="BJ553">IF($BG553,QUARTILE(IF(G5SelectionMask="x",IF(INDEX(RawDataRefData,$E553,0)&gt;0,INDEX(RawDataRefData,$E553,0)),""),3),"")</f>
        <v/>
      </c>
      <c r="BK553" s="100" t="str">
        <f t="array" ref="BK553">IF($BG553,MIN(IF(G5SelectionMask="x",IF(INDEX(RawDataRefData,$E553,0)&gt;0,INDEX(RawDataRefData,$E553,0)),"")),"")</f>
        <v/>
      </c>
      <c r="BL553" s="100" t="str">
        <f t="array" ref="BL553">IF($BG553,MAX(IF(G5SelectionMask="x",IF(INDEX(RawDataRefData,$E553,0)&gt;0,INDEX(RawDataRefData,$E553,0)),"")),"")</f>
        <v/>
      </c>
      <c r="BM553" s="100" t="str">
        <f t="shared" si="214"/>
        <v/>
      </c>
      <c r="BN553" s="103" t="str">
        <f t="array" ref="BN553">IF($BG553,STDEVA(IF(G5SelectionMask="x",IF(INDEX(RawDataRefData,$E553,0)&gt;0,INDEX(RawDataRefData,$E553,0)),"")),"")</f>
        <v/>
      </c>
      <c r="BO553" s="104"/>
      <c r="BP553" s="105">
        <v>1</v>
      </c>
      <c r="BQ553" s="105">
        <v>2</v>
      </c>
      <c r="BR553" s="105">
        <v>4</v>
      </c>
      <c r="BS553" s="105">
        <v>3</v>
      </c>
      <c r="BT553" s="105">
        <v>4</v>
      </c>
      <c r="BU553" s="105">
        <v>3</v>
      </c>
      <c r="BV553" s="105">
        <v>3</v>
      </c>
      <c r="BW553" s="105">
        <v>4</v>
      </c>
      <c r="BX553" s="105">
        <v>4</v>
      </c>
      <c r="BY553" s="105">
        <v>2</v>
      </c>
      <c r="BZ553" s="105">
        <v>2</v>
      </c>
      <c r="CA553" s="105">
        <v>3</v>
      </c>
      <c r="CB553" s="105">
        <v>3</v>
      </c>
      <c r="CC553" s="105">
        <v>4</v>
      </c>
      <c r="CD553" s="105">
        <v>4</v>
      </c>
    </row>
    <row r="554" spans="1:82" x14ac:dyDescent="0.2">
      <c r="A554" s="33">
        <f t="shared" si="215"/>
        <v>0</v>
      </c>
      <c r="B554" s="209"/>
      <c r="C554" s="194"/>
      <c r="D554" s="203"/>
      <c r="E554" s="72">
        <f t="shared" si="207"/>
        <v>545</v>
      </c>
      <c r="F554" s="9" t="s">
        <v>2064</v>
      </c>
      <c r="G554" s="9" t="s">
        <v>2844</v>
      </c>
      <c r="H554" s="9" t="s">
        <v>66</v>
      </c>
      <c r="I554" s="9" t="s">
        <v>69</v>
      </c>
      <c r="K554" s="100">
        <f t="shared" si="192"/>
        <v>2</v>
      </c>
      <c r="L554" s="100"/>
      <c r="M554" s="100"/>
      <c r="N554" s="100"/>
      <c r="O554" s="100"/>
      <c r="P554" s="101">
        <f t="shared" si="193"/>
        <v>3</v>
      </c>
      <c r="Q554" s="102">
        <f t="shared" si="194"/>
        <v>3</v>
      </c>
      <c r="R554" s="102">
        <f t="shared" si="195"/>
        <v>2</v>
      </c>
      <c r="S554" s="102">
        <f t="shared" si="196"/>
        <v>2</v>
      </c>
      <c r="T554" s="102">
        <f t="shared" si="197"/>
        <v>3</v>
      </c>
      <c r="U554" s="102">
        <f t="shared" si="198"/>
        <v>3</v>
      </c>
      <c r="V554" s="102">
        <f t="shared" si="199"/>
        <v>1</v>
      </c>
      <c r="W554" s="102">
        <f t="shared" si="200"/>
        <v>3</v>
      </c>
      <c r="X554" s="102">
        <f t="shared" si="201"/>
        <v>2</v>
      </c>
      <c r="Y554" s="102">
        <f t="shared" si="202"/>
        <v>3</v>
      </c>
      <c r="Z554" s="102">
        <f t="shared" si="203"/>
        <v>1</v>
      </c>
      <c r="AA554" s="100" t="b">
        <f t="shared" si="204"/>
        <v>1</v>
      </c>
      <c r="AB554" s="100">
        <f t="array" ref="AB554">IF($AA554,MEDIAN(IF(G1SelectionMask="x",IF(INDEX(RawDataRefData,$E554,0)&gt;0,INDEX(RawDataRefData,$E554,0)),"")),"")</f>
        <v>3</v>
      </c>
      <c r="AC554" s="100">
        <f t="array" ref="AC554">IF($AA554,QUARTILE(IF(G1SelectionMask="x",IF(INDEX(RawDataRefData,$E554,0)&gt;0,INDEX(RawDataRefData,$E554,0)),""),1),"")</f>
        <v>2</v>
      </c>
      <c r="AD554" s="100">
        <f t="array" ref="AD554">IF($AA554,QUARTILE(IF(G1SelectionMask="x",IF(INDEX(RawDataRefData,$E554,0)&gt;0,INDEX(RawDataRefData,$E554,0)),""),3),"")</f>
        <v>3</v>
      </c>
      <c r="AE554" s="100">
        <f t="array" ref="AE554">IF($AA554,MIN(IF(G1SelectionMask="x",IF(INDEX(RawDataRefData,$E554,0)&gt;0,INDEX(RawDataRefData,$E554,0)),"")),"")</f>
        <v>1</v>
      </c>
      <c r="AF554" s="100">
        <f t="array" ref="AF554">IF($AA554,MAX(IF(G1SelectionMask="x",IF(INDEX(RawDataRefData,$E554,0)&gt;0,INDEX(RawDataRefData,$E554,0)),"")),"")</f>
        <v>3</v>
      </c>
      <c r="AG554" s="100">
        <f t="shared" si="205"/>
        <v>2.3636363636363638</v>
      </c>
      <c r="AH554" s="100">
        <f t="array" ref="AH554">IF($AA554,STDEVA(IF(G1SelectionMask="x",IF(INDEX(RawDataRefData,$E554,0)&gt;0,INDEX(RawDataRefData,$E554,0)),"")),"")</f>
        <v>0.8090398349558906</v>
      </c>
      <c r="AI554" s="101" t="b">
        <f t="shared" si="206"/>
        <v>1</v>
      </c>
      <c r="AJ554" s="101">
        <f t="array" ref="AJ554">IF($AI554,MEDIAN(IF(G2SelectionMask="x",IF(INDEX(RawDataRefData,$E554,0)&gt;0,INDEX(RawDataRefData,$E554,0)),"")),"")</f>
        <v>3</v>
      </c>
      <c r="AK554" s="101">
        <f t="array" ref="AK554">IF($AI554,QUARTILE(IF(G2SelectionMask="x",IF(INDEX(RawDataRefData,$E554,0)&gt;0,INDEX(RawDataRefData,$E554,0)),""),1),"")</f>
        <v>1</v>
      </c>
      <c r="AL554" s="101">
        <f t="array" ref="AL554">IF($AI554,QUARTILE(IF(G2SelectionMask="x",IF(INDEX(RawDataRefData,$E554,0)&gt;0,INDEX(RawDataRefData,$E554,0)),""),3),"")</f>
        <v>3</v>
      </c>
      <c r="AM554" s="101">
        <f t="array" ref="AM554">IF($AI554,MIN(IF(G2SelectionMask="x",IF(INDEX(RawDataRefData,$E554,0)&gt;0,INDEX(RawDataRefData,$E554,0)),"")),"")</f>
        <v>1</v>
      </c>
      <c r="AN554" s="101">
        <f t="array" ref="AN554">IF($AI554,MAX(IF(G2SelectionMask="x",IF(INDEX(RawDataRefData,$E554,0)&gt;0,INDEX(RawDataRefData,$E554,0)),"")),"")</f>
        <v>3</v>
      </c>
      <c r="AO554" s="101">
        <f t="shared" si="208"/>
        <v>2.1818181818181817</v>
      </c>
      <c r="AP554" s="101">
        <f t="array" ref="AP554">IF($AI554,STDEVA(IF(G2SelectionMask="x",IF(INDEX(RawDataRefData,$E554,0)&gt;0,INDEX(RawDataRefData,$E554,0)),"")),"")</f>
        <v>0.98164981721404265</v>
      </c>
      <c r="AQ554" s="100" t="b">
        <f t="shared" si="209"/>
        <v>0</v>
      </c>
      <c r="AR554" s="100" t="str">
        <f t="array" ref="AR554">IF($AQ554,MEDIAN(IF(G3SelectionMask="x",IF(INDEX(RawDataRefData,$E554,0)&gt;0,INDEX(RawDataRefData,$E554,0)),"")),"")</f>
        <v/>
      </c>
      <c r="AS554" s="100" t="str">
        <f t="array" ref="AS554">IF($AQ554,QUARTILE(IF(G3SelectionMask="x",IF(INDEX(RawDataRefData,$E554,0)&gt;0,INDEX(RawDataRefData,$E554,0)),""),1),"")</f>
        <v/>
      </c>
      <c r="AT554" s="100" t="str">
        <f t="array" ref="AT554">IF($AQ554,QUARTILE(IF(G3SelectionMask="x",IF(INDEX(RawDataRefData,$E554,0)&gt;0,INDEX(RawDataRefData,$E554,0)),""),3),"")</f>
        <v/>
      </c>
      <c r="AU554" s="100" t="str">
        <f t="array" ref="AU554">IF($AQ554,MIN(IF(G3SelectionMask="x",IF(INDEX(RawDataRefData,$E554,0)&gt;0,INDEX(RawDataRefData,$E554,0)),"")),"")</f>
        <v/>
      </c>
      <c r="AV554" s="100" t="str">
        <f t="array" ref="AV554">IF($AQ554,MAX(IF(G3SelectionMask="x",IF(INDEX(RawDataRefData,$E554,0)&gt;0,INDEX(RawDataRefData,$E554,0)),"")),"")</f>
        <v/>
      </c>
      <c r="AW554" s="100" t="str">
        <f t="shared" si="210"/>
        <v/>
      </c>
      <c r="AX554" s="100" t="str">
        <f t="array" ref="AX554">IF($AQ554,STDEVA(IF(G3SelectionMask="x",IF(INDEX(RawDataRefData,$E554,0)&gt;0,INDEX(RawDataRefData,$E554,0)),"")),"")</f>
        <v/>
      </c>
      <c r="AY554" s="101" t="b">
        <f t="shared" si="211"/>
        <v>0</v>
      </c>
      <c r="AZ554" s="101" t="str">
        <f t="array" ref="AZ554">IF($AY554,MEDIAN(IF(G4SelectionMask="x",IF(INDEX(RawDataRefData,$E554,0)&gt;0,INDEX(RawDataRefData,$E554,0)),"")),"")</f>
        <v/>
      </c>
      <c r="BA554" s="101" t="str">
        <f t="array" ref="BA554">IF($AY554,QUARTILE(IF(G4SelectionMask="x",IF(INDEX(RawDataRefData,$E554,0)&gt;0,INDEX(RawDataRefData,$E554,0)),""),1),"")</f>
        <v/>
      </c>
      <c r="BB554" s="101" t="str">
        <f t="array" ref="BB554">IF($AY554,QUARTILE(IF(G4SelectionMask="x",IF(INDEX(RawDataRefData,$E554,0)&gt;0,INDEX(RawDataRefData,$E554,0)),""),3),"")</f>
        <v/>
      </c>
      <c r="BC554" s="101" t="str">
        <f t="array" ref="BC554">IF($AY554,MIN(IF(G4SelectionMask="x",IF(INDEX(RawDataRefData,$E554,0)&gt;0,INDEX(RawDataRefData,$E554,0)),"")),"")</f>
        <v/>
      </c>
      <c r="BD554" s="101" t="str">
        <f t="array" ref="BD554">IF($AY554,MAX(IF(G4SelectionMask="x",IF(INDEX(RawDataRefData,$E554,0)&gt;0,INDEX(RawDataRefData,$E554,0)),"")),"")</f>
        <v/>
      </c>
      <c r="BE554" s="101" t="str">
        <f t="shared" si="212"/>
        <v/>
      </c>
      <c r="BF554" s="101" t="str">
        <f t="array" ref="BF554">IF($AY554,STDEVA(IF(G4SelectionMask="x",IF(INDEX(RawDataRefData,$E554,0)&gt;0,INDEX(RawDataRefData,$E554,0)),"")),"")</f>
        <v/>
      </c>
      <c r="BG554" s="100" t="b">
        <f t="shared" si="213"/>
        <v>0</v>
      </c>
      <c r="BH554" s="100" t="str">
        <f t="array" ref="BH554">IF($BG554,MEDIAN(IF(G5SelectionMask="x",IF(INDEX(RawDataRefData,$E554,0)&gt;0,INDEX(RawDataRefData,$E554,0)),"")),"")</f>
        <v/>
      </c>
      <c r="BI554" s="100" t="str">
        <f t="array" ref="BI554">IF($BG554,QUARTILE(IF(G5SelectionMask="x",IF(INDEX(RawDataRefData,$E554,0)&gt;0,INDEX(RawDataRefData,$E554,0)),""),1),"")</f>
        <v/>
      </c>
      <c r="BJ554" s="100" t="str">
        <f t="array" ref="BJ554">IF($BG554,QUARTILE(IF(G5SelectionMask="x",IF(INDEX(RawDataRefData,$E554,0)&gt;0,INDEX(RawDataRefData,$E554,0)),""),3),"")</f>
        <v/>
      </c>
      <c r="BK554" s="100" t="str">
        <f t="array" ref="BK554">IF($BG554,MIN(IF(G5SelectionMask="x",IF(INDEX(RawDataRefData,$E554,0)&gt;0,INDEX(RawDataRefData,$E554,0)),"")),"")</f>
        <v/>
      </c>
      <c r="BL554" s="100" t="str">
        <f t="array" ref="BL554">IF($BG554,MAX(IF(G5SelectionMask="x",IF(INDEX(RawDataRefData,$E554,0)&gt;0,INDEX(RawDataRefData,$E554,0)),"")),"")</f>
        <v/>
      </c>
      <c r="BM554" s="100" t="str">
        <f t="shared" si="214"/>
        <v/>
      </c>
      <c r="BN554" s="103" t="str">
        <f t="array" ref="BN554">IF($BG554,STDEVA(IF(G5SelectionMask="x",IF(INDEX(RawDataRefData,$E554,0)&gt;0,INDEX(RawDataRefData,$E554,0)),"")),"")</f>
        <v/>
      </c>
      <c r="BO554" s="104"/>
      <c r="BP554" s="105">
        <v>2</v>
      </c>
      <c r="BQ554" s="105">
        <v>3</v>
      </c>
      <c r="BR554" s="105">
        <v>3</v>
      </c>
      <c r="BS554" s="105">
        <v>2</v>
      </c>
      <c r="BT554" s="105">
        <v>2</v>
      </c>
      <c r="BU554" s="105">
        <v>3</v>
      </c>
      <c r="BV554" s="105">
        <v>3</v>
      </c>
      <c r="BW554" s="105">
        <v>1</v>
      </c>
      <c r="BX554" s="105">
        <v>3</v>
      </c>
      <c r="BY554" s="105">
        <v>2</v>
      </c>
      <c r="BZ554" s="105">
        <v>3</v>
      </c>
      <c r="CA554" s="105">
        <v>1</v>
      </c>
      <c r="CB554" s="105">
        <v>1</v>
      </c>
      <c r="CC554" s="105">
        <v>1</v>
      </c>
      <c r="CD554" s="105">
        <v>3</v>
      </c>
    </row>
    <row r="555" spans="1:82" x14ac:dyDescent="0.2">
      <c r="A555" s="33">
        <f t="shared" si="215"/>
        <v>0</v>
      </c>
      <c r="B555" s="209"/>
      <c r="C555" s="194"/>
      <c r="D555" s="203"/>
      <c r="E555" s="72">
        <f t="shared" si="207"/>
        <v>546</v>
      </c>
      <c r="F555" s="9" t="s">
        <v>2065</v>
      </c>
      <c r="G555" s="9" t="s">
        <v>2842</v>
      </c>
      <c r="H555" s="9" t="s">
        <v>66</v>
      </c>
      <c r="I555" s="9" t="s">
        <v>69</v>
      </c>
      <c r="K555" s="100">
        <f t="shared" si="192"/>
        <v>1</v>
      </c>
      <c r="L555" s="100"/>
      <c r="M555" s="100"/>
      <c r="N555" s="100"/>
      <c r="O555" s="100"/>
      <c r="P555" s="101">
        <f t="shared" si="193"/>
        <v>3</v>
      </c>
      <c r="Q555" s="102">
        <f t="shared" si="194"/>
        <v>4</v>
      </c>
      <c r="R555" s="102">
        <f t="shared" si="195"/>
        <v>1</v>
      </c>
      <c r="S555" s="102">
        <f t="shared" si="196"/>
        <v>4</v>
      </c>
      <c r="T555" s="102">
        <f t="shared" si="197"/>
        <v>2</v>
      </c>
      <c r="U555" s="102">
        <f t="shared" si="198"/>
        <v>4</v>
      </c>
      <c r="V555" s="102">
        <f t="shared" si="199"/>
        <v>1</v>
      </c>
      <c r="W555" s="102">
        <f t="shared" si="200"/>
        <v>2</v>
      </c>
      <c r="X555" s="102">
        <f t="shared" si="201"/>
        <v>1</v>
      </c>
      <c r="Y555" s="102">
        <f t="shared" si="202"/>
        <v>3</v>
      </c>
      <c r="Z555" s="102">
        <f t="shared" si="203"/>
        <v>3</v>
      </c>
      <c r="AA555" s="100" t="b">
        <f t="shared" si="204"/>
        <v>1</v>
      </c>
      <c r="AB555" s="100">
        <f t="array" ref="AB555">IF($AA555,MEDIAN(IF(G1SelectionMask="x",IF(INDEX(RawDataRefData,$E555,0)&gt;0,INDEX(RawDataRefData,$E555,0)),"")),"")</f>
        <v>3</v>
      </c>
      <c r="AC555" s="100">
        <f t="array" ref="AC555">IF($AA555,QUARTILE(IF(G1SelectionMask="x",IF(INDEX(RawDataRefData,$E555,0)&gt;0,INDEX(RawDataRefData,$E555,0)),""),1),"")</f>
        <v>1.5</v>
      </c>
      <c r="AD555" s="100">
        <f t="array" ref="AD555">IF($AA555,QUARTILE(IF(G1SelectionMask="x",IF(INDEX(RawDataRefData,$E555,0)&gt;0,INDEX(RawDataRefData,$E555,0)),""),3),"")</f>
        <v>3.5</v>
      </c>
      <c r="AE555" s="100">
        <f t="array" ref="AE555">IF($AA555,MIN(IF(G1SelectionMask="x",IF(INDEX(RawDataRefData,$E555,0)&gt;0,INDEX(RawDataRefData,$E555,0)),"")),"")</f>
        <v>1</v>
      </c>
      <c r="AF555" s="100">
        <f t="array" ref="AF555">IF($AA555,MAX(IF(G1SelectionMask="x",IF(INDEX(RawDataRefData,$E555,0)&gt;0,INDEX(RawDataRefData,$E555,0)),"")),"")</f>
        <v>4</v>
      </c>
      <c r="AG555" s="100">
        <f t="shared" si="205"/>
        <v>2.5454545454545454</v>
      </c>
      <c r="AH555" s="100">
        <f t="array" ref="AH555">IF($AA555,STDEVA(IF(G1SelectionMask="x",IF(INDEX(RawDataRefData,$E555,0)&gt;0,INDEX(RawDataRefData,$E555,0)),"")),"")</f>
        <v>1.213559752433836</v>
      </c>
      <c r="AI555" s="101" t="b">
        <f t="shared" si="206"/>
        <v>1</v>
      </c>
      <c r="AJ555" s="101">
        <f t="array" ref="AJ555">IF($AI555,MEDIAN(IF(G2SelectionMask="x",IF(INDEX(RawDataRefData,$E555,0)&gt;0,INDEX(RawDataRefData,$E555,0)),"")),"")</f>
        <v>3</v>
      </c>
      <c r="AK555" s="101">
        <f t="array" ref="AK555">IF($AI555,QUARTILE(IF(G2SelectionMask="x",IF(INDEX(RawDataRefData,$E555,0)&gt;0,INDEX(RawDataRefData,$E555,0)),""),1),"")</f>
        <v>2</v>
      </c>
      <c r="AL555" s="101">
        <f t="array" ref="AL555">IF($AI555,QUARTILE(IF(G2SelectionMask="x",IF(INDEX(RawDataRefData,$E555,0)&gt;0,INDEX(RawDataRefData,$E555,0)),""),3),"")</f>
        <v>3.5</v>
      </c>
      <c r="AM555" s="101">
        <f t="array" ref="AM555">IF($AI555,MIN(IF(G2SelectionMask="x",IF(INDEX(RawDataRefData,$E555,0)&gt;0,INDEX(RawDataRefData,$E555,0)),"")),"")</f>
        <v>1</v>
      </c>
      <c r="AN555" s="101">
        <f t="array" ref="AN555">IF($AI555,MAX(IF(G2SelectionMask="x",IF(INDEX(RawDataRefData,$E555,0)&gt;0,INDEX(RawDataRefData,$E555,0)),"")),"")</f>
        <v>4</v>
      </c>
      <c r="AO555" s="101">
        <f t="shared" si="208"/>
        <v>2.8181818181818183</v>
      </c>
      <c r="AP555" s="101">
        <f t="array" ref="AP555">IF($AI555,STDEVA(IF(G2SelectionMask="x",IF(INDEX(RawDataRefData,$E555,0)&gt;0,INDEX(RawDataRefData,$E555,0)),"")),"")</f>
        <v>0.98164981721404299</v>
      </c>
      <c r="AQ555" s="100" t="b">
        <f t="shared" si="209"/>
        <v>0</v>
      </c>
      <c r="AR555" s="100" t="str">
        <f t="array" ref="AR555">IF($AQ555,MEDIAN(IF(G3SelectionMask="x",IF(INDEX(RawDataRefData,$E555,0)&gt;0,INDEX(RawDataRefData,$E555,0)),"")),"")</f>
        <v/>
      </c>
      <c r="AS555" s="100" t="str">
        <f t="array" ref="AS555">IF($AQ555,QUARTILE(IF(G3SelectionMask="x",IF(INDEX(RawDataRefData,$E555,0)&gt;0,INDEX(RawDataRefData,$E555,0)),""),1),"")</f>
        <v/>
      </c>
      <c r="AT555" s="100" t="str">
        <f t="array" ref="AT555">IF($AQ555,QUARTILE(IF(G3SelectionMask="x",IF(INDEX(RawDataRefData,$E555,0)&gt;0,INDEX(RawDataRefData,$E555,0)),""),3),"")</f>
        <v/>
      </c>
      <c r="AU555" s="100" t="str">
        <f t="array" ref="AU555">IF($AQ555,MIN(IF(G3SelectionMask="x",IF(INDEX(RawDataRefData,$E555,0)&gt;0,INDEX(RawDataRefData,$E555,0)),"")),"")</f>
        <v/>
      </c>
      <c r="AV555" s="100" t="str">
        <f t="array" ref="AV555">IF($AQ555,MAX(IF(G3SelectionMask="x",IF(INDEX(RawDataRefData,$E555,0)&gt;0,INDEX(RawDataRefData,$E555,0)),"")),"")</f>
        <v/>
      </c>
      <c r="AW555" s="100" t="str">
        <f t="shared" si="210"/>
        <v/>
      </c>
      <c r="AX555" s="100" t="str">
        <f t="array" ref="AX555">IF($AQ555,STDEVA(IF(G3SelectionMask="x",IF(INDEX(RawDataRefData,$E555,0)&gt;0,INDEX(RawDataRefData,$E555,0)),"")),"")</f>
        <v/>
      </c>
      <c r="AY555" s="101" t="b">
        <f t="shared" si="211"/>
        <v>0</v>
      </c>
      <c r="AZ555" s="101" t="str">
        <f t="array" ref="AZ555">IF($AY555,MEDIAN(IF(G4SelectionMask="x",IF(INDEX(RawDataRefData,$E555,0)&gt;0,INDEX(RawDataRefData,$E555,0)),"")),"")</f>
        <v/>
      </c>
      <c r="BA555" s="101" t="str">
        <f t="array" ref="BA555">IF($AY555,QUARTILE(IF(G4SelectionMask="x",IF(INDEX(RawDataRefData,$E555,0)&gt;0,INDEX(RawDataRefData,$E555,0)),""),1),"")</f>
        <v/>
      </c>
      <c r="BB555" s="101" t="str">
        <f t="array" ref="BB555">IF($AY555,QUARTILE(IF(G4SelectionMask="x",IF(INDEX(RawDataRefData,$E555,0)&gt;0,INDEX(RawDataRefData,$E555,0)),""),3),"")</f>
        <v/>
      </c>
      <c r="BC555" s="101" t="str">
        <f t="array" ref="BC555">IF($AY555,MIN(IF(G4SelectionMask="x",IF(INDEX(RawDataRefData,$E555,0)&gt;0,INDEX(RawDataRefData,$E555,0)),"")),"")</f>
        <v/>
      </c>
      <c r="BD555" s="101" t="str">
        <f t="array" ref="BD555">IF($AY555,MAX(IF(G4SelectionMask="x",IF(INDEX(RawDataRefData,$E555,0)&gt;0,INDEX(RawDataRefData,$E555,0)),"")),"")</f>
        <v/>
      </c>
      <c r="BE555" s="101" t="str">
        <f t="shared" si="212"/>
        <v/>
      </c>
      <c r="BF555" s="101" t="str">
        <f t="array" ref="BF555">IF($AY555,STDEVA(IF(G4SelectionMask="x",IF(INDEX(RawDataRefData,$E555,0)&gt;0,INDEX(RawDataRefData,$E555,0)),"")),"")</f>
        <v/>
      </c>
      <c r="BG555" s="100" t="b">
        <f t="shared" si="213"/>
        <v>0</v>
      </c>
      <c r="BH555" s="100" t="str">
        <f t="array" ref="BH555">IF($BG555,MEDIAN(IF(G5SelectionMask="x",IF(INDEX(RawDataRefData,$E555,0)&gt;0,INDEX(RawDataRefData,$E555,0)),"")),"")</f>
        <v/>
      </c>
      <c r="BI555" s="100" t="str">
        <f t="array" ref="BI555">IF($BG555,QUARTILE(IF(G5SelectionMask="x",IF(INDEX(RawDataRefData,$E555,0)&gt;0,INDEX(RawDataRefData,$E555,0)),""),1),"")</f>
        <v/>
      </c>
      <c r="BJ555" s="100" t="str">
        <f t="array" ref="BJ555">IF($BG555,QUARTILE(IF(G5SelectionMask="x",IF(INDEX(RawDataRefData,$E555,0)&gt;0,INDEX(RawDataRefData,$E555,0)),""),3),"")</f>
        <v/>
      </c>
      <c r="BK555" s="100" t="str">
        <f t="array" ref="BK555">IF($BG555,MIN(IF(G5SelectionMask="x",IF(INDEX(RawDataRefData,$E555,0)&gt;0,INDEX(RawDataRefData,$E555,0)),"")),"")</f>
        <v/>
      </c>
      <c r="BL555" s="100" t="str">
        <f t="array" ref="BL555">IF($BG555,MAX(IF(G5SelectionMask="x",IF(INDEX(RawDataRefData,$E555,0)&gt;0,INDEX(RawDataRefData,$E555,0)),"")),"")</f>
        <v/>
      </c>
      <c r="BM555" s="100" t="str">
        <f t="shared" si="214"/>
        <v/>
      </c>
      <c r="BN555" s="103" t="str">
        <f t="array" ref="BN555">IF($BG555,STDEVA(IF(G5SelectionMask="x",IF(INDEX(RawDataRefData,$E555,0)&gt;0,INDEX(RawDataRefData,$E555,0)),"")),"")</f>
        <v/>
      </c>
      <c r="BO555" s="104"/>
      <c r="BP555" s="105">
        <v>1</v>
      </c>
      <c r="BQ555" s="105">
        <v>3</v>
      </c>
      <c r="BR555" s="105">
        <v>4</v>
      </c>
      <c r="BS555" s="105">
        <v>1</v>
      </c>
      <c r="BT555" s="105">
        <v>4</v>
      </c>
      <c r="BU555" s="105">
        <v>2</v>
      </c>
      <c r="BV555" s="105">
        <v>4</v>
      </c>
      <c r="BW555" s="105">
        <v>1</v>
      </c>
      <c r="BX555" s="105">
        <v>2</v>
      </c>
      <c r="BY555" s="105">
        <v>1</v>
      </c>
      <c r="BZ555" s="105">
        <v>3</v>
      </c>
      <c r="CA555" s="105">
        <v>3</v>
      </c>
      <c r="CB555" s="105">
        <v>2</v>
      </c>
      <c r="CC555" s="105">
        <v>4</v>
      </c>
      <c r="CD555" s="105">
        <v>3</v>
      </c>
    </row>
    <row r="556" spans="1:82" ht="13.5" thickBot="1" x14ac:dyDescent="0.25">
      <c r="A556" s="33">
        <f t="shared" si="215"/>
        <v>0</v>
      </c>
      <c r="B556" s="209"/>
      <c r="C556" s="194"/>
      <c r="D556" s="204"/>
      <c r="E556" s="72">
        <f t="shared" si="207"/>
        <v>547</v>
      </c>
      <c r="F556" s="9" t="s">
        <v>2066</v>
      </c>
      <c r="G556" s="9" t="s">
        <v>2839</v>
      </c>
      <c r="H556" s="9" t="s">
        <v>66</v>
      </c>
      <c r="I556" s="9" t="s">
        <v>69</v>
      </c>
      <c r="K556" s="100">
        <f t="shared" si="192"/>
        <v>2</v>
      </c>
      <c r="L556" s="100"/>
      <c r="M556" s="100"/>
      <c r="N556" s="100"/>
      <c r="O556" s="100"/>
      <c r="P556" s="101">
        <f t="shared" si="193"/>
        <v>1</v>
      </c>
      <c r="Q556" s="102">
        <f t="shared" si="194"/>
        <v>3</v>
      </c>
      <c r="R556" s="102">
        <f t="shared" si="195"/>
        <v>1</v>
      </c>
      <c r="S556" s="102">
        <f t="shared" si="196"/>
        <v>2</v>
      </c>
      <c r="T556" s="102">
        <f t="shared" si="197"/>
        <v>2</v>
      </c>
      <c r="U556" s="102">
        <f t="shared" si="198"/>
        <v>2</v>
      </c>
      <c r="V556" s="102">
        <f t="shared" si="199"/>
        <v>3</v>
      </c>
      <c r="W556" s="102">
        <f t="shared" si="200"/>
        <v>2</v>
      </c>
      <c r="X556" s="102">
        <f t="shared" si="201"/>
        <v>1</v>
      </c>
      <c r="Y556" s="102">
        <f t="shared" si="202"/>
        <v>4</v>
      </c>
      <c r="Z556" s="102">
        <f t="shared" si="203"/>
        <v>2</v>
      </c>
      <c r="AA556" s="100" t="b">
        <f t="shared" si="204"/>
        <v>1</v>
      </c>
      <c r="AB556" s="100">
        <f t="array" ref="AB556">IF($AA556,MEDIAN(IF(G1SelectionMask="x",IF(INDEX(RawDataRefData,$E556,0)&gt;0,INDEX(RawDataRefData,$E556,0)),"")),"")</f>
        <v>2</v>
      </c>
      <c r="AC556" s="100">
        <f t="array" ref="AC556">IF($AA556,QUARTILE(IF(G1SelectionMask="x",IF(INDEX(RawDataRefData,$E556,0)&gt;0,INDEX(RawDataRefData,$E556,0)),""),1),"")</f>
        <v>1.5</v>
      </c>
      <c r="AD556" s="100">
        <f t="array" ref="AD556">IF($AA556,QUARTILE(IF(G1SelectionMask="x",IF(INDEX(RawDataRefData,$E556,0)&gt;0,INDEX(RawDataRefData,$E556,0)),""),3),"")</f>
        <v>2.5</v>
      </c>
      <c r="AE556" s="100">
        <f t="array" ref="AE556">IF($AA556,MIN(IF(G1SelectionMask="x",IF(INDEX(RawDataRefData,$E556,0)&gt;0,INDEX(RawDataRefData,$E556,0)),"")),"")</f>
        <v>1</v>
      </c>
      <c r="AF556" s="100">
        <f t="array" ref="AF556">IF($AA556,MAX(IF(G1SelectionMask="x",IF(INDEX(RawDataRefData,$E556,0)&gt;0,INDEX(RawDataRefData,$E556,0)),"")),"")</f>
        <v>4</v>
      </c>
      <c r="AG556" s="100">
        <f t="shared" si="205"/>
        <v>2.0909090909090908</v>
      </c>
      <c r="AH556" s="100">
        <f t="array" ref="AH556">IF($AA556,STDEVA(IF(G1SelectionMask="x",IF(INDEX(RawDataRefData,$E556,0)&gt;0,INDEX(RawDataRefData,$E556,0)),"")),"")</f>
        <v>0.94387980744853883</v>
      </c>
      <c r="AI556" s="101" t="b">
        <f t="shared" si="206"/>
        <v>1</v>
      </c>
      <c r="AJ556" s="101">
        <f t="array" ref="AJ556">IF($AI556,MEDIAN(IF(G2SelectionMask="x",IF(INDEX(RawDataRefData,$E556,0)&gt;0,INDEX(RawDataRefData,$E556,0)),"")),"")</f>
        <v>2</v>
      </c>
      <c r="AK556" s="101">
        <f t="array" ref="AK556">IF($AI556,QUARTILE(IF(G2SelectionMask="x",IF(INDEX(RawDataRefData,$E556,0)&gt;0,INDEX(RawDataRefData,$E556,0)),""),1),"")</f>
        <v>1.5</v>
      </c>
      <c r="AL556" s="101">
        <f t="array" ref="AL556">IF($AI556,QUARTILE(IF(G2SelectionMask="x",IF(INDEX(RawDataRefData,$E556,0)&gt;0,INDEX(RawDataRefData,$E556,0)),""),3),"")</f>
        <v>3</v>
      </c>
      <c r="AM556" s="101">
        <f t="array" ref="AM556">IF($AI556,MIN(IF(G2SelectionMask="x",IF(INDEX(RawDataRefData,$E556,0)&gt;0,INDEX(RawDataRefData,$E556,0)),"")),"")</f>
        <v>1</v>
      </c>
      <c r="AN556" s="101">
        <f t="array" ref="AN556">IF($AI556,MAX(IF(G2SelectionMask="x",IF(INDEX(RawDataRefData,$E556,0)&gt;0,INDEX(RawDataRefData,$E556,0)),"")),"")</f>
        <v>4</v>
      </c>
      <c r="AO556" s="101">
        <f t="shared" si="208"/>
        <v>2.2727272727272729</v>
      </c>
      <c r="AP556" s="101">
        <f t="array" ref="AP556">IF($AI556,STDEVA(IF(G2SelectionMask="x",IF(INDEX(RawDataRefData,$E556,0)&gt;0,INDEX(RawDataRefData,$E556,0)),"")),"")</f>
        <v>1.1037127426019047</v>
      </c>
      <c r="AQ556" s="100" t="b">
        <f t="shared" si="209"/>
        <v>0</v>
      </c>
      <c r="AR556" s="100" t="str">
        <f t="array" ref="AR556">IF($AQ556,MEDIAN(IF(G3SelectionMask="x",IF(INDEX(RawDataRefData,$E556,0)&gt;0,INDEX(RawDataRefData,$E556,0)),"")),"")</f>
        <v/>
      </c>
      <c r="AS556" s="100" t="str">
        <f t="array" ref="AS556">IF($AQ556,QUARTILE(IF(G3SelectionMask="x",IF(INDEX(RawDataRefData,$E556,0)&gt;0,INDEX(RawDataRefData,$E556,0)),""),1),"")</f>
        <v/>
      </c>
      <c r="AT556" s="100" t="str">
        <f t="array" ref="AT556">IF($AQ556,QUARTILE(IF(G3SelectionMask="x",IF(INDEX(RawDataRefData,$E556,0)&gt;0,INDEX(RawDataRefData,$E556,0)),""),3),"")</f>
        <v/>
      </c>
      <c r="AU556" s="100" t="str">
        <f t="array" ref="AU556">IF($AQ556,MIN(IF(G3SelectionMask="x",IF(INDEX(RawDataRefData,$E556,0)&gt;0,INDEX(RawDataRefData,$E556,0)),"")),"")</f>
        <v/>
      </c>
      <c r="AV556" s="100" t="str">
        <f t="array" ref="AV556">IF($AQ556,MAX(IF(G3SelectionMask="x",IF(INDEX(RawDataRefData,$E556,0)&gt;0,INDEX(RawDataRefData,$E556,0)),"")),"")</f>
        <v/>
      </c>
      <c r="AW556" s="100" t="str">
        <f t="shared" si="210"/>
        <v/>
      </c>
      <c r="AX556" s="100" t="str">
        <f t="array" ref="AX556">IF($AQ556,STDEVA(IF(G3SelectionMask="x",IF(INDEX(RawDataRefData,$E556,0)&gt;0,INDEX(RawDataRefData,$E556,0)),"")),"")</f>
        <v/>
      </c>
      <c r="AY556" s="101" t="b">
        <f t="shared" si="211"/>
        <v>0</v>
      </c>
      <c r="AZ556" s="101" t="str">
        <f t="array" ref="AZ556">IF($AY556,MEDIAN(IF(G4SelectionMask="x",IF(INDEX(RawDataRefData,$E556,0)&gt;0,INDEX(RawDataRefData,$E556,0)),"")),"")</f>
        <v/>
      </c>
      <c r="BA556" s="101" t="str">
        <f t="array" ref="BA556">IF($AY556,QUARTILE(IF(G4SelectionMask="x",IF(INDEX(RawDataRefData,$E556,0)&gt;0,INDEX(RawDataRefData,$E556,0)),""),1),"")</f>
        <v/>
      </c>
      <c r="BB556" s="101" t="str">
        <f t="array" ref="BB556">IF($AY556,QUARTILE(IF(G4SelectionMask="x",IF(INDEX(RawDataRefData,$E556,0)&gt;0,INDEX(RawDataRefData,$E556,0)),""),3),"")</f>
        <v/>
      </c>
      <c r="BC556" s="101" t="str">
        <f t="array" ref="BC556">IF($AY556,MIN(IF(G4SelectionMask="x",IF(INDEX(RawDataRefData,$E556,0)&gt;0,INDEX(RawDataRefData,$E556,0)),"")),"")</f>
        <v/>
      </c>
      <c r="BD556" s="101" t="str">
        <f t="array" ref="BD556">IF($AY556,MAX(IF(G4SelectionMask="x",IF(INDEX(RawDataRefData,$E556,0)&gt;0,INDEX(RawDataRefData,$E556,0)),"")),"")</f>
        <v/>
      </c>
      <c r="BE556" s="101" t="str">
        <f t="shared" si="212"/>
        <v/>
      </c>
      <c r="BF556" s="101" t="str">
        <f t="array" ref="BF556">IF($AY556,STDEVA(IF(G4SelectionMask="x",IF(INDEX(RawDataRefData,$E556,0)&gt;0,INDEX(RawDataRefData,$E556,0)),"")),"")</f>
        <v/>
      </c>
      <c r="BG556" s="100" t="b">
        <f t="shared" si="213"/>
        <v>0</v>
      </c>
      <c r="BH556" s="100" t="str">
        <f t="array" ref="BH556">IF($BG556,MEDIAN(IF(G5SelectionMask="x",IF(INDEX(RawDataRefData,$E556,0)&gt;0,INDEX(RawDataRefData,$E556,0)),"")),"")</f>
        <v/>
      </c>
      <c r="BI556" s="100" t="str">
        <f t="array" ref="BI556">IF($BG556,QUARTILE(IF(G5SelectionMask="x",IF(INDEX(RawDataRefData,$E556,0)&gt;0,INDEX(RawDataRefData,$E556,0)),""),1),"")</f>
        <v/>
      </c>
      <c r="BJ556" s="100" t="str">
        <f t="array" ref="BJ556">IF($BG556,QUARTILE(IF(G5SelectionMask="x",IF(INDEX(RawDataRefData,$E556,0)&gt;0,INDEX(RawDataRefData,$E556,0)),""),3),"")</f>
        <v/>
      </c>
      <c r="BK556" s="100" t="str">
        <f t="array" ref="BK556">IF($BG556,MIN(IF(G5SelectionMask="x",IF(INDEX(RawDataRefData,$E556,0)&gt;0,INDEX(RawDataRefData,$E556,0)),"")),"")</f>
        <v/>
      </c>
      <c r="BL556" s="100" t="str">
        <f t="array" ref="BL556">IF($BG556,MAX(IF(G5SelectionMask="x",IF(INDEX(RawDataRefData,$E556,0)&gt;0,INDEX(RawDataRefData,$E556,0)),"")),"")</f>
        <v/>
      </c>
      <c r="BM556" s="100" t="str">
        <f t="shared" si="214"/>
        <v/>
      </c>
      <c r="BN556" s="103" t="str">
        <f t="array" ref="BN556">IF($BG556,STDEVA(IF(G5SelectionMask="x",IF(INDEX(RawDataRefData,$E556,0)&gt;0,INDEX(RawDataRefData,$E556,0)),"")),"")</f>
        <v/>
      </c>
      <c r="BO556" s="104"/>
      <c r="BP556" s="105">
        <v>2</v>
      </c>
      <c r="BQ556" s="105">
        <v>1</v>
      </c>
      <c r="BR556" s="105">
        <v>3</v>
      </c>
      <c r="BS556" s="105">
        <v>1</v>
      </c>
      <c r="BT556" s="105">
        <v>2</v>
      </c>
      <c r="BU556" s="105">
        <v>2</v>
      </c>
      <c r="BV556" s="105">
        <v>2</v>
      </c>
      <c r="BW556" s="105">
        <v>3</v>
      </c>
      <c r="BX556" s="105">
        <v>2</v>
      </c>
      <c r="BY556" s="105">
        <v>1</v>
      </c>
      <c r="BZ556" s="105">
        <v>4</v>
      </c>
      <c r="CA556" s="105">
        <v>2</v>
      </c>
      <c r="CB556" s="105">
        <v>1</v>
      </c>
      <c r="CC556" s="105">
        <v>1</v>
      </c>
      <c r="CD556" s="105">
        <v>4</v>
      </c>
    </row>
    <row r="557" spans="1:82" x14ac:dyDescent="0.2">
      <c r="A557" s="33">
        <f t="shared" si="215"/>
        <v>0</v>
      </c>
      <c r="B557" s="209"/>
      <c r="C557" s="194"/>
      <c r="D557" s="202" t="s">
        <v>71</v>
      </c>
      <c r="E557" s="72">
        <f t="shared" si="207"/>
        <v>548</v>
      </c>
      <c r="F557" s="9" t="s">
        <v>2067</v>
      </c>
      <c r="G557" s="9" t="s">
        <v>2845</v>
      </c>
      <c r="H557" s="9" t="s">
        <v>66</v>
      </c>
      <c r="I557" s="9" t="s">
        <v>71</v>
      </c>
      <c r="K557" s="100">
        <f t="shared" si="192"/>
        <v>4</v>
      </c>
      <c r="L557" s="100"/>
      <c r="M557" s="100"/>
      <c r="N557" s="100"/>
      <c r="O557" s="100"/>
      <c r="P557" s="101">
        <f t="shared" si="193"/>
        <v>3</v>
      </c>
      <c r="Q557" s="102">
        <f t="shared" si="194"/>
        <v>4</v>
      </c>
      <c r="R557" s="102">
        <f t="shared" si="195"/>
        <v>2</v>
      </c>
      <c r="S557" s="102">
        <f t="shared" si="196"/>
        <v>3</v>
      </c>
      <c r="T557" s="102">
        <f t="shared" si="197"/>
        <v>2</v>
      </c>
      <c r="U557" s="102">
        <f t="shared" si="198"/>
        <v>3</v>
      </c>
      <c r="V557" s="102">
        <f t="shared" si="199"/>
        <v>2</v>
      </c>
      <c r="W557" s="102">
        <f t="shared" si="200"/>
        <v>1</v>
      </c>
      <c r="X557" s="102">
        <f t="shared" si="201"/>
        <v>1</v>
      </c>
      <c r="Y557" s="102">
        <f t="shared" si="202"/>
        <v>1</v>
      </c>
      <c r="Z557" s="102">
        <f t="shared" si="203"/>
        <v>2</v>
      </c>
      <c r="AA557" s="100" t="b">
        <f t="shared" si="204"/>
        <v>1</v>
      </c>
      <c r="AB557" s="100">
        <f t="array" ref="AB557">IF($AA557,MEDIAN(IF(G1SelectionMask="x",IF(INDEX(RawDataRefData,$E557,0)&gt;0,INDEX(RawDataRefData,$E557,0)),"")),"")</f>
        <v>2</v>
      </c>
      <c r="AC557" s="100">
        <f t="array" ref="AC557">IF($AA557,QUARTILE(IF(G1SelectionMask="x",IF(INDEX(RawDataRefData,$E557,0)&gt;0,INDEX(RawDataRefData,$E557,0)),""),1),"")</f>
        <v>1.5</v>
      </c>
      <c r="AD557" s="100">
        <f t="array" ref="AD557">IF($AA557,QUARTILE(IF(G1SelectionMask="x",IF(INDEX(RawDataRefData,$E557,0)&gt;0,INDEX(RawDataRefData,$E557,0)),""),3),"")</f>
        <v>3</v>
      </c>
      <c r="AE557" s="100">
        <f t="array" ref="AE557">IF($AA557,MIN(IF(G1SelectionMask="x",IF(INDEX(RawDataRefData,$E557,0)&gt;0,INDEX(RawDataRefData,$E557,0)),"")),"")</f>
        <v>1</v>
      </c>
      <c r="AF557" s="100">
        <f t="array" ref="AF557">IF($AA557,MAX(IF(G1SelectionMask="x",IF(INDEX(RawDataRefData,$E557,0)&gt;0,INDEX(RawDataRefData,$E557,0)),"")),"")</f>
        <v>4</v>
      </c>
      <c r="AG557" s="100">
        <f t="shared" si="205"/>
        <v>2.1818181818181817</v>
      </c>
      <c r="AH557" s="100">
        <f t="array" ref="AH557">IF($AA557,STDEVA(IF(G1SelectionMask="x",IF(INDEX(RawDataRefData,$E557,0)&gt;0,INDEX(RawDataRefData,$E557,0)),"")),"")</f>
        <v>0.98164981721404265</v>
      </c>
      <c r="AI557" s="101" t="b">
        <f t="shared" si="206"/>
        <v>1</v>
      </c>
      <c r="AJ557" s="101">
        <f t="array" ref="AJ557">IF($AI557,MEDIAN(IF(G2SelectionMask="x",IF(INDEX(RawDataRefData,$E557,0)&gt;0,INDEX(RawDataRefData,$E557,0)),"")),"")</f>
        <v>2</v>
      </c>
      <c r="AK557" s="101">
        <f t="array" ref="AK557">IF($AI557,QUARTILE(IF(G2SelectionMask="x",IF(INDEX(RawDataRefData,$E557,0)&gt;0,INDEX(RawDataRefData,$E557,0)),""),1),"")</f>
        <v>1</v>
      </c>
      <c r="AL557" s="101">
        <f t="array" ref="AL557">IF($AI557,QUARTILE(IF(G2SelectionMask="x",IF(INDEX(RawDataRefData,$E557,0)&gt;0,INDEX(RawDataRefData,$E557,0)),""),3),"")</f>
        <v>2.5</v>
      </c>
      <c r="AM557" s="101">
        <f t="array" ref="AM557">IF($AI557,MIN(IF(G2SelectionMask="x",IF(INDEX(RawDataRefData,$E557,0)&gt;0,INDEX(RawDataRefData,$E557,0)),"")),"")</f>
        <v>1</v>
      </c>
      <c r="AN557" s="101">
        <f t="array" ref="AN557">IF($AI557,MAX(IF(G2SelectionMask="x",IF(INDEX(RawDataRefData,$E557,0)&gt;0,INDEX(RawDataRefData,$E557,0)),"")),"")</f>
        <v>4</v>
      </c>
      <c r="AO557" s="101">
        <f t="shared" si="208"/>
        <v>2</v>
      </c>
      <c r="AP557" s="101">
        <f t="array" ref="AP557">IF($AI557,STDEVA(IF(G2SelectionMask="x",IF(INDEX(RawDataRefData,$E557,0)&gt;0,INDEX(RawDataRefData,$E557,0)),"")),"")</f>
        <v>1</v>
      </c>
      <c r="AQ557" s="100" t="b">
        <f t="shared" si="209"/>
        <v>0</v>
      </c>
      <c r="AR557" s="100" t="str">
        <f t="array" ref="AR557">IF($AQ557,MEDIAN(IF(G3SelectionMask="x",IF(INDEX(RawDataRefData,$E557,0)&gt;0,INDEX(RawDataRefData,$E557,0)),"")),"")</f>
        <v/>
      </c>
      <c r="AS557" s="100" t="str">
        <f t="array" ref="AS557">IF($AQ557,QUARTILE(IF(G3SelectionMask="x",IF(INDEX(RawDataRefData,$E557,0)&gt;0,INDEX(RawDataRefData,$E557,0)),""),1),"")</f>
        <v/>
      </c>
      <c r="AT557" s="100" t="str">
        <f t="array" ref="AT557">IF($AQ557,QUARTILE(IF(G3SelectionMask="x",IF(INDEX(RawDataRefData,$E557,0)&gt;0,INDEX(RawDataRefData,$E557,0)),""),3),"")</f>
        <v/>
      </c>
      <c r="AU557" s="100" t="str">
        <f t="array" ref="AU557">IF($AQ557,MIN(IF(G3SelectionMask="x",IF(INDEX(RawDataRefData,$E557,0)&gt;0,INDEX(RawDataRefData,$E557,0)),"")),"")</f>
        <v/>
      </c>
      <c r="AV557" s="100" t="str">
        <f t="array" ref="AV557">IF($AQ557,MAX(IF(G3SelectionMask="x",IF(INDEX(RawDataRefData,$E557,0)&gt;0,INDEX(RawDataRefData,$E557,0)),"")),"")</f>
        <v/>
      </c>
      <c r="AW557" s="100" t="str">
        <f t="shared" si="210"/>
        <v/>
      </c>
      <c r="AX557" s="100" t="str">
        <f t="array" ref="AX557">IF($AQ557,STDEVA(IF(G3SelectionMask="x",IF(INDEX(RawDataRefData,$E557,0)&gt;0,INDEX(RawDataRefData,$E557,0)),"")),"")</f>
        <v/>
      </c>
      <c r="AY557" s="101" t="b">
        <f t="shared" si="211"/>
        <v>0</v>
      </c>
      <c r="AZ557" s="101" t="str">
        <f t="array" ref="AZ557">IF($AY557,MEDIAN(IF(G4SelectionMask="x",IF(INDEX(RawDataRefData,$E557,0)&gt;0,INDEX(RawDataRefData,$E557,0)),"")),"")</f>
        <v/>
      </c>
      <c r="BA557" s="101" t="str">
        <f t="array" ref="BA557">IF($AY557,QUARTILE(IF(G4SelectionMask="x",IF(INDEX(RawDataRefData,$E557,0)&gt;0,INDEX(RawDataRefData,$E557,0)),""),1),"")</f>
        <v/>
      </c>
      <c r="BB557" s="101" t="str">
        <f t="array" ref="BB557">IF($AY557,QUARTILE(IF(G4SelectionMask="x",IF(INDEX(RawDataRefData,$E557,0)&gt;0,INDEX(RawDataRefData,$E557,0)),""),3),"")</f>
        <v/>
      </c>
      <c r="BC557" s="101" t="str">
        <f t="array" ref="BC557">IF($AY557,MIN(IF(G4SelectionMask="x",IF(INDEX(RawDataRefData,$E557,0)&gt;0,INDEX(RawDataRefData,$E557,0)),"")),"")</f>
        <v/>
      </c>
      <c r="BD557" s="101" t="str">
        <f t="array" ref="BD557">IF($AY557,MAX(IF(G4SelectionMask="x",IF(INDEX(RawDataRefData,$E557,0)&gt;0,INDEX(RawDataRefData,$E557,0)),"")),"")</f>
        <v/>
      </c>
      <c r="BE557" s="101" t="str">
        <f t="shared" si="212"/>
        <v/>
      </c>
      <c r="BF557" s="101" t="str">
        <f t="array" ref="BF557">IF($AY557,STDEVA(IF(G4SelectionMask="x",IF(INDEX(RawDataRefData,$E557,0)&gt;0,INDEX(RawDataRefData,$E557,0)),"")),"")</f>
        <v/>
      </c>
      <c r="BG557" s="100" t="b">
        <f t="shared" si="213"/>
        <v>0</v>
      </c>
      <c r="BH557" s="100" t="str">
        <f t="array" ref="BH557">IF($BG557,MEDIAN(IF(G5SelectionMask="x",IF(INDEX(RawDataRefData,$E557,0)&gt;0,INDEX(RawDataRefData,$E557,0)),"")),"")</f>
        <v/>
      </c>
      <c r="BI557" s="100" t="str">
        <f t="array" ref="BI557">IF($BG557,QUARTILE(IF(G5SelectionMask="x",IF(INDEX(RawDataRefData,$E557,0)&gt;0,INDEX(RawDataRefData,$E557,0)),""),1),"")</f>
        <v/>
      </c>
      <c r="BJ557" s="100" t="str">
        <f t="array" ref="BJ557">IF($BG557,QUARTILE(IF(G5SelectionMask="x",IF(INDEX(RawDataRefData,$E557,0)&gt;0,INDEX(RawDataRefData,$E557,0)),""),3),"")</f>
        <v/>
      </c>
      <c r="BK557" s="100" t="str">
        <f t="array" ref="BK557">IF($BG557,MIN(IF(G5SelectionMask="x",IF(INDEX(RawDataRefData,$E557,0)&gt;0,INDEX(RawDataRefData,$E557,0)),"")),"")</f>
        <v/>
      </c>
      <c r="BL557" s="100" t="str">
        <f t="array" ref="BL557">IF($BG557,MAX(IF(G5SelectionMask="x",IF(INDEX(RawDataRefData,$E557,0)&gt;0,INDEX(RawDataRefData,$E557,0)),"")),"")</f>
        <v/>
      </c>
      <c r="BM557" s="100" t="str">
        <f t="shared" si="214"/>
        <v/>
      </c>
      <c r="BN557" s="103" t="str">
        <f t="array" ref="BN557">IF($BG557,STDEVA(IF(G5SelectionMask="x",IF(INDEX(RawDataRefData,$E557,0)&gt;0,INDEX(RawDataRefData,$E557,0)),"")),"")</f>
        <v/>
      </c>
      <c r="BO557" s="104"/>
      <c r="BP557" s="105">
        <v>4</v>
      </c>
      <c r="BQ557" s="105">
        <v>3</v>
      </c>
      <c r="BR557" s="105">
        <v>4</v>
      </c>
      <c r="BS557" s="105">
        <v>2</v>
      </c>
      <c r="BT557" s="105">
        <v>3</v>
      </c>
      <c r="BU557" s="105">
        <v>2</v>
      </c>
      <c r="BV557" s="105">
        <v>3</v>
      </c>
      <c r="BW557" s="105">
        <v>2</v>
      </c>
      <c r="BX557" s="105">
        <v>1</v>
      </c>
      <c r="BY557" s="105">
        <v>1</v>
      </c>
      <c r="BZ557" s="105">
        <v>1</v>
      </c>
      <c r="CA557" s="105">
        <v>2</v>
      </c>
      <c r="CB557" s="105">
        <v>2</v>
      </c>
      <c r="CC557" s="105">
        <v>1</v>
      </c>
      <c r="CD557" s="105">
        <v>1</v>
      </c>
    </row>
    <row r="558" spans="1:82" x14ac:dyDescent="0.2">
      <c r="A558" s="33">
        <f t="shared" si="215"/>
        <v>0</v>
      </c>
      <c r="B558" s="209"/>
      <c r="C558" s="194"/>
      <c r="D558" s="203"/>
      <c r="E558" s="72">
        <f t="shared" si="207"/>
        <v>549</v>
      </c>
      <c r="F558" s="9" t="s">
        <v>2068</v>
      </c>
      <c r="G558" s="9" t="s">
        <v>2857</v>
      </c>
      <c r="H558" s="9" t="s">
        <v>66</v>
      </c>
      <c r="I558" s="9" t="s">
        <v>71</v>
      </c>
      <c r="K558" s="100">
        <f t="shared" si="192"/>
        <v>2</v>
      </c>
      <c r="L558" s="100"/>
      <c r="M558" s="100"/>
      <c r="N558" s="100"/>
      <c r="O558" s="100"/>
      <c r="P558" s="101">
        <f t="shared" si="193"/>
        <v>2</v>
      </c>
      <c r="Q558" s="102">
        <f t="shared" si="194"/>
        <v>3</v>
      </c>
      <c r="R558" s="102">
        <f t="shared" si="195"/>
        <v>3</v>
      </c>
      <c r="S558" s="102">
        <f t="shared" si="196"/>
        <v>3</v>
      </c>
      <c r="T558" s="102">
        <f t="shared" si="197"/>
        <v>2</v>
      </c>
      <c r="U558" s="102">
        <f t="shared" si="198"/>
        <v>2</v>
      </c>
      <c r="V558" s="102">
        <f t="shared" si="199"/>
        <v>4</v>
      </c>
      <c r="W558" s="102">
        <f t="shared" si="200"/>
        <v>3</v>
      </c>
      <c r="X558" s="102">
        <f t="shared" si="201"/>
        <v>3</v>
      </c>
      <c r="Y558" s="102">
        <f t="shared" si="202"/>
        <v>3</v>
      </c>
      <c r="Z558" s="102">
        <f t="shared" si="203"/>
        <v>3</v>
      </c>
      <c r="AA558" s="100" t="b">
        <f t="shared" si="204"/>
        <v>1</v>
      </c>
      <c r="AB558" s="100">
        <f t="array" ref="AB558">IF($AA558,MEDIAN(IF(G1SelectionMask="x",IF(INDEX(RawDataRefData,$E558,0)&gt;0,INDEX(RawDataRefData,$E558,0)),"")),"")</f>
        <v>3</v>
      </c>
      <c r="AC558" s="100">
        <f t="array" ref="AC558">IF($AA558,QUARTILE(IF(G1SelectionMask="x",IF(INDEX(RawDataRefData,$E558,0)&gt;0,INDEX(RawDataRefData,$E558,0)),""),1),"")</f>
        <v>2.5</v>
      </c>
      <c r="AD558" s="100">
        <f t="array" ref="AD558">IF($AA558,QUARTILE(IF(G1SelectionMask="x",IF(INDEX(RawDataRefData,$E558,0)&gt;0,INDEX(RawDataRefData,$E558,0)),""),3),"")</f>
        <v>3</v>
      </c>
      <c r="AE558" s="100">
        <f t="array" ref="AE558">IF($AA558,MIN(IF(G1SelectionMask="x",IF(INDEX(RawDataRefData,$E558,0)&gt;0,INDEX(RawDataRefData,$E558,0)),"")),"")</f>
        <v>2</v>
      </c>
      <c r="AF558" s="100">
        <f t="array" ref="AF558">IF($AA558,MAX(IF(G1SelectionMask="x",IF(INDEX(RawDataRefData,$E558,0)&gt;0,INDEX(RawDataRefData,$E558,0)),"")),"")</f>
        <v>4</v>
      </c>
      <c r="AG558" s="100">
        <f t="shared" si="205"/>
        <v>2.8181818181818183</v>
      </c>
      <c r="AH558" s="100">
        <f t="array" ref="AH558">IF($AA558,STDEVA(IF(G1SelectionMask="x",IF(INDEX(RawDataRefData,$E558,0)&gt;0,INDEX(RawDataRefData,$E558,0)),"")),"")</f>
        <v>0.60302268915552759</v>
      </c>
      <c r="AI558" s="101" t="b">
        <f t="shared" si="206"/>
        <v>1</v>
      </c>
      <c r="AJ558" s="101">
        <f t="array" ref="AJ558">IF($AI558,MEDIAN(IF(G2SelectionMask="x",IF(INDEX(RawDataRefData,$E558,0)&gt;0,INDEX(RawDataRefData,$E558,0)),"")),"")</f>
        <v>3</v>
      </c>
      <c r="AK558" s="101">
        <f t="array" ref="AK558">IF($AI558,QUARTILE(IF(G2SelectionMask="x",IF(INDEX(RawDataRefData,$E558,0)&gt;0,INDEX(RawDataRefData,$E558,0)),""),1),"")</f>
        <v>3</v>
      </c>
      <c r="AL558" s="101">
        <f t="array" ref="AL558">IF($AI558,QUARTILE(IF(G2SelectionMask="x",IF(INDEX(RawDataRefData,$E558,0)&gt;0,INDEX(RawDataRefData,$E558,0)),""),3),"")</f>
        <v>3</v>
      </c>
      <c r="AM558" s="101">
        <f t="array" ref="AM558">IF($AI558,MIN(IF(G2SelectionMask="x",IF(INDEX(RawDataRefData,$E558,0)&gt;0,INDEX(RawDataRefData,$E558,0)),"")),"")</f>
        <v>2</v>
      </c>
      <c r="AN558" s="101">
        <f t="array" ref="AN558">IF($AI558,MAX(IF(G2SelectionMask="x",IF(INDEX(RawDataRefData,$E558,0)&gt;0,INDEX(RawDataRefData,$E558,0)),"")),"")</f>
        <v>4</v>
      </c>
      <c r="AO558" s="101">
        <f t="shared" si="208"/>
        <v>3</v>
      </c>
      <c r="AP558" s="101">
        <f t="array" ref="AP558">IF($AI558,STDEVA(IF(G2SelectionMask="x",IF(INDEX(RawDataRefData,$E558,0)&gt;0,INDEX(RawDataRefData,$E558,0)),"")),"")</f>
        <v>0.63245553203367588</v>
      </c>
      <c r="AQ558" s="100" t="b">
        <f t="shared" si="209"/>
        <v>0</v>
      </c>
      <c r="AR558" s="100" t="str">
        <f t="array" ref="AR558">IF($AQ558,MEDIAN(IF(G3SelectionMask="x",IF(INDEX(RawDataRefData,$E558,0)&gt;0,INDEX(RawDataRefData,$E558,0)),"")),"")</f>
        <v/>
      </c>
      <c r="AS558" s="100" t="str">
        <f t="array" ref="AS558">IF($AQ558,QUARTILE(IF(G3SelectionMask="x",IF(INDEX(RawDataRefData,$E558,0)&gt;0,INDEX(RawDataRefData,$E558,0)),""),1),"")</f>
        <v/>
      </c>
      <c r="AT558" s="100" t="str">
        <f t="array" ref="AT558">IF($AQ558,QUARTILE(IF(G3SelectionMask="x",IF(INDEX(RawDataRefData,$E558,0)&gt;0,INDEX(RawDataRefData,$E558,0)),""),3),"")</f>
        <v/>
      </c>
      <c r="AU558" s="100" t="str">
        <f t="array" ref="AU558">IF($AQ558,MIN(IF(G3SelectionMask="x",IF(INDEX(RawDataRefData,$E558,0)&gt;0,INDEX(RawDataRefData,$E558,0)),"")),"")</f>
        <v/>
      </c>
      <c r="AV558" s="100" t="str">
        <f t="array" ref="AV558">IF($AQ558,MAX(IF(G3SelectionMask="x",IF(INDEX(RawDataRefData,$E558,0)&gt;0,INDEX(RawDataRefData,$E558,0)),"")),"")</f>
        <v/>
      </c>
      <c r="AW558" s="100" t="str">
        <f t="shared" si="210"/>
        <v/>
      </c>
      <c r="AX558" s="100" t="str">
        <f t="array" ref="AX558">IF($AQ558,STDEVA(IF(G3SelectionMask="x",IF(INDEX(RawDataRefData,$E558,0)&gt;0,INDEX(RawDataRefData,$E558,0)),"")),"")</f>
        <v/>
      </c>
      <c r="AY558" s="101" t="b">
        <f t="shared" si="211"/>
        <v>0</v>
      </c>
      <c r="AZ558" s="101" t="str">
        <f t="array" ref="AZ558">IF($AY558,MEDIAN(IF(G4SelectionMask="x",IF(INDEX(RawDataRefData,$E558,0)&gt;0,INDEX(RawDataRefData,$E558,0)),"")),"")</f>
        <v/>
      </c>
      <c r="BA558" s="101" t="str">
        <f t="array" ref="BA558">IF($AY558,QUARTILE(IF(G4SelectionMask="x",IF(INDEX(RawDataRefData,$E558,0)&gt;0,INDEX(RawDataRefData,$E558,0)),""),1),"")</f>
        <v/>
      </c>
      <c r="BB558" s="101" t="str">
        <f t="array" ref="BB558">IF($AY558,QUARTILE(IF(G4SelectionMask="x",IF(INDEX(RawDataRefData,$E558,0)&gt;0,INDEX(RawDataRefData,$E558,0)),""),3),"")</f>
        <v/>
      </c>
      <c r="BC558" s="101" t="str">
        <f t="array" ref="BC558">IF($AY558,MIN(IF(G4SelectionMask="x",IF(INDEX(RawDataRefData,$E558,0)&gt;0,INDEX(RawDataRefData,$E558,0)),"")),"")</f>
        <v/>
      </c>
      <c r="BD558" s="101" t="str">
        <f t="array" ref="BD558">IF($AY558,MAX(IF(G4SelectionMask="x",IF(INDEX(RawDataRefData,$E558,0)&gt;0,INDEX(RawDataRefData,$E558,0)),"")),"")</f>
        <v/>
      </c>
      <c r="BE558" s="101" t="str">
        <f t="shared" si="212"/>
        <v/>
      </c>
      <c r="BF558" s="101" t="str">
        <f t="array" ref="BF558">IF($AY558,STDEVA(IF(G4SelectionMask="x",IF(INDEX(RawDataRefData,$E558,0)&gt;0,INDEX(RawDataRefData,$E558,0)),"")),"")</f>
        <v/>
      </c>
      <c r="BG558" s="100" t="b">
        <f t="shared" si="213"/>
        <v>0</v>
      </c>
      <c r="BH558" s="100" t="str">
        <f t="array" ref="BH558">IF($BG558,MEDIAN(IF(G5SelectionMask="x",IF(INDEX(RawDataRefData,$E558,0)&gt;0,INDEX(RawDataRefData,$E558,0)),"")),"")</f>
        <v/>
      </c>
      <c r="BI558" s="100" t="str">
        <f t="array" ref="BI558">IF($BG558,QUARTILE(IF(G5SelectionMask="x",IF(INDEX(RawDataRefData,$E558,0)&gt;0,INDEX(RawDataRefData,$E558,0)),""),1),"")</f>
        <v/>
      </c>
      <c r="BJ558" s="100" t="str">
        <f t="array" ref="BJ558">IF($BG558,QUARTILE(IF(G5SelectionMask="x",IF(INDEX(RawDataRefData,$E558,0)&gt;0,INDEX(RawDataRefData,$E558,0)),""),3),"")</f>
        <v/>
      </c>
      <c r="BK558" s="100" t="str">
        <f t="array" ref="BK558">IF($BG558,MIN(IF(G5SelectionMask="x",IF(INDEX(RawDataRefData,$E558,0)&gt;0,INDEX(RawDataRefData,$E558,0)),"")),"")</f>
        <v/>
      </c>
      <c r="BL558" s="100" t="str">
        <f t="array" ref="BL558">IF($BG558,MAX(IF(G5SelectionMask="x",IF(INDEX(RawDataRefData,$E558,0)&gt;0,INDEX(RawDataRefData,$E558,0)),"")),"")</f>
        <v/>
      </c>
      <c r="BM558" s="100" t="str">
        <f t="shared" si="214"/>
        <v/>
      </c>
      <c r="BN558" s="103" t="str">
        <f t="array" ref="BN558">IF($BG558,STDEVA(IF(G5SelectionMask="x",IF(INDEX(RawDataRefData,$E558,0)&gt;0,INDEX(RawDataRefData,$E558,0)),"")),"")</f>
        <v/>
      </c>
      <c r="BO558" s="104"/>
      <c r="BP558" s="105">
        <v>2</v>
      </c>
      <c r="BQ558" s="105">
        <v>2</v>
      </c>
      <c r="BR558" s="105">
        <v>3</v>
      </c>
      <c r="BS558" s="105">
        <v>3</v>
      </c>
      <c r="BT558" s="105">
        <v>3</v>
      </c>
      <c r="BU558" s="105">
        <v>2</v>
      </c>
      <c r="BV558" s="105">
        <v>2</v>
      </c>
      <c r="BW558" s="105">
        <v>4</v>
      </c>
      <c r="BX558" s="105">
        <v>3</v>
      </c>
      <c r="BY558" s="105">
        <v>3</v>
      </c>
      <c r="BZ558" s="105">
        <v>3</v>
      </c>
      <c r="CA558" s="105">
        <v>3</v>
      </c>
      <c r="CB558" s="105">
        <v>3</v>
      </c>
      <c r="CC558" s="105">
        <v>3</v>
      </c>
      <c r="CD558" s="105">
        <v>4</v>
      </c>
    </row>
    <row r="559" spans="1:82" x14ac:dyDescent="0.2">
      <c r="A559" s="33">
        <f t="shared" si="215"/>
        <v>0</v>
      </c>
      <c r="B559" s="209"/>
      <c r="C559" s="194"/>
      <c r="D559" s="203"/>
      <c r="E559" s="72">
        <f t="shared" si="207"/>
        <v>550</v>
      </c>
      <c r="F559" s="9" t="s">
        <v>2069</v>
      </c>
      <c r="G559" s="9" t="s">
        <v>2858</v>
      </c>
      <c r="H559" s="9" t="s">
        <v>66</v>
      </c>
      <c r="I559" s="9" t="s">
        <v>71</v>
      </c>
      <c r="K559" s="100">
        <f t="shared" si="192"/>
        <v>2</v>
      </c>
      <c r="L559" s="100"/>
      <c r="M559" s="100"/>
      <c r="N559" s="100"/>
      <c r="O559" s="100"/>
      <c r="P559" s="101">
        <f t="shared" si="193"/>
        <v>4</v>
      </c>
      <c r="Q559" s="102">
        <f t="shared" si="194"/>
        <v>4</v>
      </c>
      <c r="R559" s="102">
        <f t="shared" si="195"/>
        <v>2</v>
      </c>
      <c r="S559" s="102">
        <f t="shared" si="196"/>
        <v>2</v>
      </c>
      <c r="T559" s="102">
        <f t="shared" si="197"/>
        <v>2</v>
      </c>
      <c r="U559" s="102">
        <f t="shared" si="198"/>
        <v>1</v>
      </c>
      <c r="V559" s="102">
        <f t="shared" si="199"/>
        <v>2</v>
      </c>
      <c r="W559" s="102">
        <f t="shared" si="200"/>
        <v>4</v>
      </c>
      <c r="X559" s="102">
        <f t="shared" si="201"/>
        <v>3</v>
      </c>
      <c r="Y559" s="102">
        <f t="shared" si="202"/>
        <v>1</v>
      </c>
      <c r="Z559" s="102">
        <f t="shared" si="203"/>
        <v>3</v>
      </c>
      <c r="AA559" s="100" t="b">
        <f t="shared" si="204"/>
        <v>1</v>
      </c>
      <c r="AB559" s="100">
        <f t="array" ref="AB559">IF($AA559,MEDIAN(IF(G1SelectionMask="x",IF(INDEX(RawDataRefData,$E559,0)&gt;0,INDEX(RawDataRefData,$E559,0)),"")),"")</f>
        <v>2</v>
      </c>
      <c r="AC559" s="100">
        <f t="array" ref="AC559">IF($AA559,QUARTILE(IF(G1SelectionMask="x",IF(INDEX(RawDataRefData,$E559,0)&gt;0,INDEX(RawDataRefData,$E559,0)),""),1),"")</f>
        <v>2</v>
      </c>
      <c r="AD559" s="100">
        <f t="array" ref="AD559">IF($AA559,QUARTILE(IF(G1SelectionMask="x",IF(INDEX(RawDataRefData,$E559,0)&gt;0,INDEX(RawDataRefData,$E559,0)),""),3),"")</f>
        <v>3.5</v>
      </c>
      <c r="AE559" s="100">
        <f t="array" ref="AE559">IF($AA559,MIN(IF(G1SelectionMask="x",IF(INDEX(RawDataRefData,$E559,0)&gt;0,INDEX(RawDataRefData,$E559,0)),"")),"")</f>
        <v>1</v>
      </c>
      <c r="AF559" s="100">
        <f t="array" ref="AF559">IF($AA559,MAX(IF(G1SelectionMask="x",IF(INDEX(RawDataRefData,$E559,0)&gt;0,INDEX(RawDataRefData,$E559,0)),"")),"")</f>
        <v>4</v>
      </c>
      <c r="AG559" s="100">
        <f t="shared" si="205"/>
        <v>2.5454545454545454</v>
      </c>
      <c r="AH559" s="100">
        <f t="array" ref="AH559">IF($AA559,STDEVA(IF(G1SelectionMask="x",IF(INDEX(RawDataRefData,$E559,0)&gt;0,INDEX(RawDataRefData,$E559,0)),"")),"")</f>
        <v>1.1281521496355327</v>
      </c>
      <c r="AI559" s="101" t="b">
        <f t="shared" si="206"/>
        <v>1</v>
      </c>
      <c r="AJ559" s="101">
        <f t="array" ref="AJ559">IF($AI559,MEDIAN(IF(G2SelectionMask="x",IF(INDEX(RawDataRefData,$E559,0)&gt;0,INDEX(RawDataRefData,$E559,0)),"")),"")</f>
        <v>3</v>
      </c>
      <c r="AK559" s="101">
        <f t="array" ref="AK559">IF($AI559,QUARTILE(IF(G2SelectionMask="x",IF(INDEX(RawDataRefData,$E559,0)&gt;0,INDEX(RawDataRefData,$E559,0)),""),1),"")</f>
        <v>2</v>
      </c>
      <c r="AL559" s="101">
        <f t="array" ref="AL559">IF($AI559,QUARTILE(IF(G2SelectionMask="x",IF(INDEX(RawDataRefData,$E559,0)&gt;0,INDEX(RawDataRefData,$E559,0)),""),3),"")</f>
        <v>3.5</v>
      </c>
      <c r="AM559" s="101">
        <f t="array" ref="AM559">IF($AI559,MIN(IF(G2SelectionMask="x",IF(INDEX(RawDataRefData,$E559,0)&gt;0,INDEX(RawDataRefData,$E559,0)),"")),"")</f>
        <v>1</v>
      </c>
      <c r="AN559" s="101">
        <f t="array" ref="AN559">IF($AI559,MAX(IF(G2SelectionMask="x",IF(INDEX(RawDataRefData,$E559,0)&gt;0,INDEX(RawDataRefData,$E559,0)),"")),"")</f>
        <v>4</v>
      </c>
      <c r="AO559" s="101">
        <f t="shared" si="208"/>
        <v>2.7272727272727271</v>
      </c>
      <c r="AP559" s="101">
        <f t="array" ref="AP559">IF($AI559,STDEVA(IF(G2SelectionMask="x",IF(INDEX(RawDataRefData,$E559,0)&gt;0,INDEX(RawDataRefData,$E559,0)),"")),"")</f>
        <v>1.0090499582190262</v>
      </c>
      <c r="AQ559" s="100" t="b">
        <f t="shared" si="209"/>
        <v>0</v>
      </c>
      <c r="AR559" s="100" t="str">
        <f t="array" ref="AR559">IF($AQ559,MEDIAN(IF(G3SelectionMask="x",IF(INDEX(RawDataRefData,$E559,0)&gt;0,INDEX(RawDataRefData,$E559,0)),"")),"")</f>
        <v/>
      </c>
      <c r="AS559" s="100" t="str">
        <f t="array" ref="AS559">IF($AQ559,QUARTILE(IF(G3SelectionMask="x",IF(INDEX(RawDataRefData,$E559,0)&gt;0,INDEX(RawDataRefData,$E559,0)),""),1),"")</f>
        <v/>
      </c>
      <c r="AT559" s="100" t="str">
        <f t="array" ref="AT559">IF($AQ559,QUARTILE(IF(G3SelectionMask="x",IF(INDEX(RawDataRefData,$E559,0)&gt;0,INDEX(RawDataRefData,$E559,0)),""),3),"")</f>
        <v/>
      </c>
      <c r="AU559" s="100" t="str">
        <f t="array" ref="AU559">IF($AQ559,MIN(IF(G3SelectionMask="x",IF(INDEX(RawDataRefData,$E559,0)&gt;0,INDEX(RawDataRefData,$E559,0)),"")),"")</f>
        <v/>
      </c>
      <c r="AV559" s="100" t="str">
        <f t="array" ref="AV559">IF($AQ559,MAX(IF(G3SelectionMask="x",IF(INDEX(RawDataRefData,$E559,0)&gt;0,INDEX(RawDataRefData,$E559,0)),"")),"")</f>
        <v/>
      </c>
      <c r="AW559" s="100" t="str">
        <f t="shared" si="210"/>
        <v/>
      </c>
      <c r="AX559" s="100" t="str">
        <f t="array" ref="AX559">IF($AQ559,STDEVA(IF(G3SelectionMask="x",IF(INDEX(RawDataRefData,$E559,0)&gt;0,INDEX(RawDataRefData,$E559,0)),"")),"")</f>
        <v/>
      </c>
      <c r="AY559" s="101" t="b">
        <f t="shared" si="211"/>
        <v>0</v>
      </c>
      <c r="AZ559" s="101" t="str">
        <f t="array" ref="AZ559">IF($AY559,MEDIAN(IF(G4SelectionMask="x",IF(INDEX(RawDataRefData,$E559,0)&gt;0,INDEX(RawDataRefData,$E559,0)),"")),"")</f>
        <v/>
      </c>
      <c r="BA559" s="101" t="str">
        <f t="array" ref="BA559">IF($AY559,QUARTILE(IF(G4SelectionMask="x",IF(INDEX(RawDataRefData,$E559,0)&gt;0,INDEX(RawDataRefData,$E559,0)),""),1),"")</f>
        <v/>
      </c>
      <c r="BB559" s="101" t="str">
        <f t="array" ref="BB559">IF($AY559,QUARTILE(IF(G4SelectionMask="x",IF(INDEX(RawDataRefData,$E559,0)&gt;0,INDEX(RawDataRefData,$E559,0)),""),3),"")</f>
        <v/>
      </c>
      <c r="BC559" s="101" t="str">
        <f t="array" ref="BC559">IF($AY559,MIN(IF(G4SelectionMask="x",IF(INDEX(RawDataRefData,$E559,0)&gt;0,INDEX(RawDataRefData,$E559,0)),"")),"")</f>
        <v/>
      </c>
      <c r="BD559" s="101" t="str">
        <f t="array" ref="BD559">IF($AY559,MAX(IF(G4SelectionMask="x",IF(INDEX(RawDataRefData,$E559,0)&gt;0,INDEX(RawDataRefData,$E559,0)),"")),"")</f>
        <v/>
      </c>
      <c r="BE559" s="101" t="str">
        <f t="shared" si="212"/>
        <v/>
      </c>
      <c r="BF559" s="101" t="str">
        <f t="array" ref="BF559">IF($AY559,STDEVA(IF(G4SelectionMask="x",IF(INDEX(RawDataRefData,$E559,0)&gt;0,INDEX(RawDataRefData,$E559,0)),"")),"")</f>
        <v/>
      </c>
      <c r="BG559" s="100" t="b">
        <f t="shared" si="213"/>
        <v>0</v>
      </c>
      <c r="BH559" s="100" t="str">
        <f t="array" ref="BH559">IF($BG559,MEDIAN(IF(G5SelectionMask="x",IF(INDEX(RawDataRefData,$E559,0)&gt;0,INDEX(RawDataRefData,$E559,0)),"")),"")</f>
        <v/>
      </c>
      <c r="BI559" s="100" t="str">
        <f t="array" ref="BI559">IF($BG559,QUARTILE(IF(G5SelectionMask="x",IF(INDEX(RawDataRefData,$E559,0)&gt;0,INDEX(RawDataRefData,$E559,0)),""),1),"")</f>
        <v/>
      </c>
      <c r="BJ559" s="100" t="str">
        <f t="array" ref="BJ559">IF($BG559,QUARTILE(IF(G5SelectionMask="x",IF(INDEX(RawDataRefData,$E559,0)&gt;0,INDEX(RawDataRefData,$E559,0)),""),3),"")</f>
        <v/>
      </c>
      <c r="BK559" s="100" t="str">
        <f t="array" ref="BK559">IF($BG559,MIN(IF(G5SelectionMask="x",IF(INDEX(RawDataRefData,$E559,0)&gt;0,INDEX(RawDataRefData,$E559,0)),"")),"")</f>
        <v/>
      </c>
      <c r="BL559" s="100" t="str">
        <f t="array" ref="BL559">IF($BG559,MAX(IF(G5SelectionMask="x",IF(INDEX(RawDataRefData,$E559,0)&gt;0,INDEX(RawDataRefData,$E559,0)),"")),"")</f>
        <v/>
      </c>
      <c r="BM559" s="100" t="str">
        <f t="shared" si="214"/>
        <v/>
      </c>
      <c r="BN559" s="103" t="str">
        <f t="array" ref="BN559">IF($BG559,STDEVA(IF(G5SelectionMask="x",IF(INDEX(RawDataRefData,$E559,0)&gt;0,INDEX(RawDataRefData,$E559,0)),"")),"")</f>
        <v/>
      </c>
      <c r="BO559" s="104"/>
      <c r="BP559" s="105">
        <v>2</v>
      </c>
      <c r="BQ559" s="105">
        <v>4</v>
      </c>
      <c r="BR559" s="105">
        <v>4</v>
      </c>
      <c r="BS559" s="105">
        <v>2</v>
      </c>
      <c r="BT559" s="105">
        <v>2</v>
      </c>
      <c r="BU559" s="105">
        <v>2</v>
      </c>
      <c r="BV559" s="105">
        <v>1</v>
      </c>
      <c r="BW559" s="105">
        <v>2</v>
      </c>
      <c r="BX559" s="105">
        <v>4</v>
      </c>
      <c r="BY559" s="105">
        <v>3</v>
      </c>
      <c r="BZ559" s="105">
        <v>1</v>
      </c>
      <c r="CA559" s="105">
        <v>3</v>
      </c>
      <c r="CB559" s="105">
        <v>2</v>
      </c>
      <c r="CC559" s="105">
        <v>3</v>
      </c>
      <c r="CD559" s="105">
        <v>3</v>
      </c>
    </row>
    <row r="560" spans="1:82" x14ac:dyDescent="0.2">
      <c r="A560" s="33">
        <f t="shared" si="215"/>
        <v>0</v>
      </c>
      <c r="B560" s="209"/>
      <c r="C560" s="194"/>
      <c r="D560" s="203"/>
      <c r="E560" s="72">
        <f t="shared" si="207"/>
        <v>551</v>
      </c>
      <c r="F560" s="9" t="s">
        <v>2070</v>
      </c>
      <c r="G560" s="9" t="s">
        <v>2850</v>
      </c>
      <c r="H560" s="9" t="s">
        <v>66</v>
      </c>
      <c r="I560" s="9" t="s">
        <v>71</v>
      </c>
      <c r="K560" s="100">
        <f t="shared" si="192"/>
        <v>2</v>
      </c>
      <c r="L560" s="100"/>
      <c r="M560" s="100"/>
      <c r="N560" s="100"/>
      <c r="O560" s="100"/>
      <c r="P560" s="101">
        <f t="shared" si="193"/>
        <v>3</v>
      </c>
      <c r="Q560" s="102">
        <f t="shared" si="194"/>
        <v>3</v>
      </c>
      <c r="R560" s="102">
        <f t="shared" si="195"/>
        <v>3</v>
      </c>
      <c r="S560" s="102">
        <f t="shared" si="196"/>
        <v>2</v>
      </c>
      <c r="T560" s="102">
        <f t="shared" si="197"/>
        <v>1</v>
      </c>
      <c r="U560" s="102">
        <f t="shared" si="198"/>
        <v>1</v>
      </c>
      <c r="V560" s="102">
        <f t="shared" si="199"/>
        <v>2</v>
      </c>
      <c r="W560" s="102">
        <f t="shared" si="200"/>
        <v>4</v>
      </c>
      <c r="X560" s="102">
        <f t="shared" si="201"/>
        <v>3</v>
      </c>
      <c r="Y560" s="102">
        <f t="shared" si="202"/>
        <v>2</v>
      </c>
      <c r="Z560" s="102">
        <f t="shared" si="203"/>
        <v>2</v>
      </c>
      <c r="AA560" s="100" t="b">
        <f t="shared" si="204"/>
        <v>1</v>
      </c>
      <c r="AB560" s="100">
        <f t="array" ref="AB560">IF($AA560,MEDIAN(IF(G1SelectionMask="x",IF(INDEX(RawDataRefData,$E560,0)&gt;0,INDEX(RawDataRefData,$E560,0)),"")),"")</f>
        <v>2</v>
      </c>
      <c r="AC560" s="100">
        <f t="array" ref="AC560">IF($AA560,QUARTILE(IF(G1SelectionMask="x",IF(INDEX(RawDataRefData,$E560,0)&gt;0,INDEX(RawDataRefData,$E560,0)),""),1),"")</f>
        <v>2</v>
      </c>
      <c r="AD560" s="100">
        <f t="array" ref="AD560">IF($AA560,QUARTILE(IF(G1SelectionMask="x",IF(INDEX(RawDataRefData,$E560,0)&gt;0,INDEX(RawDataRefData,$E560,0)),""),3),"")</f>
        <v>3</v>
      </c>
      <c r="AE560" s="100">
        <f t="array" ref="AE560">IF($AA560,MIN(IF(G1SelectionMask="x",IF(INDEX(RawDataRefData,$E560,0)&gt;0,INDEX(RawDataRefData,$E560,0)),"")),"")</f>
        <v>1</v>
      </c>
      <c r="AF560" s="100">
        <f t="array" ref="AF560">IF($AA560,MAX(IF(G1SelectionMask="x",IF(INDEX(RawDataRefData,$E560,0)&gt;0,INDEX(RawDataRefData,$E560,0)),"")),"")</f>
        <v>4</v>
      </c>
      <c r="AG560" s="100">
        <f t="shared" si="205"/>
        <v>2.3636363636363638</v>
      </c>
      <c r="AH560" s="100">
        <f t="array" ref="AH560">IF($AA560,STDEVA(IF(G1SelectionMask="x",IF(INDEX(RawDataRefData,$E560,0)&gt;0,INDEX(RawDataRefData,$E560,0)),"")),"")</f>
        <v>0.9244162777371755</v>
      </c>
      <c r="AI560" s="101" t="b">
        <f t="shared" si="206"/>
        <v>1</v>
      </c>
      <c r="AJ560" s="101">
        <f t="array" ref="AJ560">IF($AI560,MEDIAN(IF(G2SelectionMask="x",IF(INDEX(RawDataRefData,$E560,0)&gt;0,INDEX(RawDataRefData,$E560,0)),"")),"")</f>
        <v>2</v>
      </c>
      <c r="AK560" s="101">
        <f t="array" ref="AK560">IF($AI560,QUARTILE(IF(G2SelectionMask="x",IF(INDEX(RawDataRefData,$E560,0)&gt;0,INDEX(RawDataRefData,$E560,0)),""),1),"")</f>
        <v>2</v>
      </c>
      <c r="AL560" s="101">
        <f t="array" ref="AL560">IF($AI560,QUARTILE(IF(G2SelectionMask="x",IF(INDEX(RawDataRefData,$E560,0)&gt;0,INDEX(RawDataRefData,$E560,0)),""),3),"")</f>
        <v>3</v>
      </c>
      <c r="AM560" s="101">
        <f t="array" ref="AM560">IF($AI560,MIN(IF(G2SelectionMask="x",IF(INDEX(RawDataRefData,$E560,0)&gt;0,INDEX(RawDataRefData,$E560,0)),"")),"")</f>
        <v>1</v>
      </c>
      <c r="AN560" s="101">
        <f t="array" ref="AN560">IF($AI560,MAX(IF(G2SelectionMask="x",IF(INDEX(RawDataRefData,$E560,0)&gt;0,INDEX(RawDataRefData,$E560,0)),"")),"")</f>
        <v>4</v>
      </c>
      <c r="AO560" s="101">
        <f t="shared" si="208"/>
        <v>2.3636363636363638</v>
      </c>
      <c r="AP560" s="101">
        <f t="array" ref="AP560">IF($AI560,STDEVA(IF(G2SelectionMask="x",IF(INDEX(RawDataRefData,$E560,0)&gt;0,INDEX(RawDataRefData,$E560,0)),"")),"")</f>
        <v>0.9244162777371755</v>
      </c>
      <c r="AQ560" s="100" t="b">
        <f t="shared" si="209"/>
        <v>0</v>
      </c>
      <c r="AR560" s="100" t="str">
        <f t="array" ref="AR560">IF($AQ560,MEDIAN(IF(G3SelectionMask="x",IF(INDEX(RawDataRefData,$E560,0)&gt;0,INDEX(RawDataRefData,$E560,0)),"")),"")</f>
        <v/>
      </c>
      <c r="AS560" s="100" t="str">
        <f t="array" ref="AS560">IF($AQ560,QUARTILE(IF(G3SelectionMask="x",IF(INDEX(RawDataRefData,$E560,0)&gt;0,INDEX(RawDataRefData,$E560,0)),""),1),"")</f>
        <v/>
      </c>
      <c r="AT560" s="100" t="str">
        <f t="array" ref="AT560">IF($AQ560,QUARTILE(IF(G3SelectionMask="x",IF(INDEX(RawDataRefData,$E560,0)&gt;0,INDEX(RawDataRefData,$E560,0)),""),3),"")</f>
        <v/>
      </c>
      <c r="AU560" s="100" t="str">
        <f t="array" ref="AU560">IF($AQ560,MIN(IF(G3SelectionMask="x",IF(INDEX(RawDataRefData,$E560,0)&gt;0,INDEX(RawDataRefData,$E560,0)),"")),"")</f>
        <v/>
      </c>
      <c r="AV560" s="100" t="str">
        <f t="array" ref="AV560">IF($AQ560,MAX(IF(G3SelectionMask="x",IF(INDEX(RawDataRefData,$E560,0)&gt;0,INDEX(RawDataRefData,$E560,0)),"")),"")</f>
        <v/>
      </c>
      <c r="AW560" s="100" t="str">
        <f t="shared" si="210"/>
        <v/>
      </c>
      <c r="AX560" s="100" t="str">
        <f t="array" ref="AX560">IF($AQ560,STDEVA(IF(G3SelectionMask="x",IF(INDEX(RawDataRefData,$E560,0)&gt;0,INDEX(RawDataRefData,$E560,0)),"")),"")</f>
        <v/>
      </c>
      <c r="AY560" s="101" t="b">
        <f t="shared" si="211"/>
        <v>0</v>
      </c>
      <c r="AZ560" s="101" t="str">
        <f t="array" ref="AZ560">IF($AY560,MEDIAN(IF(G4SelectionMask="x",IF(INDEX(RawDataRefData,$E560,0)&gt;0,INDEX(RawDataRefData,$E560,0)),"")),"")</f>
        <v/>
      </c>
      <c r="BA560" s="101" t="str">
        <f t="array" ref="BA560">IF($AY560,QUARTILE(IF(G4SelectionMask="x",IF(INDEX(RawDataRefData,$E560,0)&gt;0,INDEX(RawDataRefData,$E560,0)),""),1),"")</f>
        <v/>
      </c>
      <c r="BB560" s="101" t="str">
        <f t="array" ref="BB560">IF($AY560,QUARTILE(IF(G4SelectionMask="x",IF(INDEX(RawDataRefData,$E560,0)&gt;0,INDEX(RawDataRefData,$E560,0)),""),3),"")</f>
        <v/>
      </c>
      <c r="BC560" s="101" t="str">
        <f t="array" ref="BC560">IF($AY560,MIN(IF(G4SelectionMask="x",IF(INDEX(RawDataRefData,$E560,0)&gt;0,INDEX(RawDataRefData,$E560,0)),"")),"")</f>
        <v/>
      </c>
      <c r="BD560" s="101" t="str">
        <f t="array" ref="BD560">IF($AY560,MAX(IF(G4SelectionMask="x",IF(INDEX(RawDataRefData,$E560,0)&gt;0,INDEX(RawDataRefData,$E560,0)),"")),"")</f>
        <v/>
      </c>
      <c r="BE560" s="101" t="str">
        <f t="shared" si="212"/>
        <v/>
      </c>
      <c r="BF560" s="101" t="str">
        <f t="array" ref="BF560">IF($AY560,STDEVA(IF(G4SelectionMask="x",IF(INDEX(RawDataRefData,$E560,0)&gt;0,INDEX(RawDataRefData,$E560,0)),"")),"")</f>
        <v/>
      </c>
      <c r="BG560" s="100" t="b">
        <f t="shared" si="213"/>
        <v>0</v>
      </c>
      <c r="BH560" s="100" t="str">
        <f t="array" ref="BH560">IF($BG560,MEDIAN(IF(G5SelectionMask="x",IF(INDEX(RawDataRefData,$E560,0)&gt;0,INDEX(RawDataRefData,$E560,0)),"")),"")</f>
        <v/>
      </c>
      <c r="BI560" s="100" t="str">
        <f t="array" ref="BI560">IF($BG560,QUARTILE(IF(G5SelectionMask="x",IF(INDEX(RawDataRefData,$E560,0)&gt;0,INDEX(RawDataRefData,$E560,0)),""),1),"")</f>
        <v/>
      </c>
      <c r="BJ560" s="100" t="str">
        <f t="array" ref="BJ560">IF($BG560,QUARTILE(IF(G5SelectionMask="x",IF(INDEX(RawDataRefData,$E560,0)&gt;0,INDEX(RawDataRefData,$E560,0)),""),3),"")</f>
        <v/>
      </c>
      <c r="BK560" s="100" t="str">
        <f t="array" ref="BK560">IF($BG560,MIN(IF(G5SelectionMask="x",IF(INDEX(RawDataRefData,$E560,0)&gt;0,INDEX(RawDataRefData,$E560,0)),"")),"")</f>
        <v/>
      </c>
      <c r="BL560" s="100" t="str">
        <f t="array" ref="BL560">IF($BG560,MAX(IF(G5SelectionMask="x",IF(INDEX(RawDataRefData,$E560,0)&gt;0,INDEX(RawDataRefData,$E560,0)),"")),"")</f>
        <v/>
      </c>
      <c r="BM560" s="100" t="str">
        <f t="shared" si="214"/>
        <v/>
      </c>
      <c r="BN560" s="103" t="str">
        <f t="array" ref="BN560">IF($BG560,STDEVA(IF(G5SelectionMask="x",IF(INDEX(RawDataRefData,$E560,0)&gt;0,INDEX(RawDataRefData,$E560,0)),"")),"")</f>
        <v/>
      </c>
      <c r="BO560" s="104"/>
      <c r="BP560" s="105">
        <v>2</v>
      </c>
      <c r="BQ560" s="105">
        <v>3</v>
      </c>
      <c r="BR560" s="105">
        <v>3</v>
      </c>
      <c r="BS560" s="105">
        <v>3</v>
      </c>
      <c r="BT560" s="105">
        <v>2</v>
      </c>
      <c r="BU560" s="105">
        <v>1</v>
      </c>
      <c r="BV560" s="105">
        <v>1</v>
      </c>
      <c r="BW560" s="105">
        <v>2</v>
      </c>
      <c r="BX560" s="105">
        <v>4</v>
      </c>
      <c r="BY560" s="105">
        <v>3</v>
      </c>
      <c r="BZ560" s="105">
        <v>2</v>
      </c>
      <c r="CA560" s="105">
        <v>2</v>
      </c>
      <c r="CB560" s="105">
        <v>3</v>
      </c>
      <c r="CC560" s="105">
        <v>3</v>
      </c>
      <c r="CD560" s="105">
        <v>1</v>
      </c>
    </row>
    <row r="561" spans="1:82" x14ac:dyDescent="0.2">
      <c r="A561" s="33">
        <f t="shared" si="215"/>
        <v>0</v>
      </c>
      <c r="B561" s="209"/>
      <c r="C561" s="194"/>
      <c r="D561" s="203"/>
      <c r="E561" s="72">
        <f t="shared" si="207"/>
        <v>552</v>
      </c>
      <c r="F561" s="9" t="s">
        <v>2071</v>
      </c>
      <c r="G561" s="9" t="s">
        <v>2852</v>
      </c>
      <c r="H561" s="9" t="s">
        <v>66</v>
      </c>
      <c r="I561" s="9" t="s">
        <v>71</v>
      </c>
      <c r="K561" s="100">
        <f t="shared" si="192"/>
        <v>1</v>
      </c>
      <c r="L561" s="100"/>
      <c r="M561" s="100"/>
      <c r="N561" s="100"/>
      <c r="O561" s="100"/>
      <c r="P561" s="101">
        <f t="shared" si="193"/>
        <v>1</v>
      </c>
      <c r="Q561" s="102">
        <f t="shared" si="194"/>
        <v>4</v>
      </c>
      <c r="R561" s="102">
        <f t="shared" si="195"/>
        <v>3</v>
      </c>
      <c r="S561" s="102">
        <f t="shared" si="196"/>
        <v>4</v>
      </c>
      <c r="T561" s="102">
        <f t="shared" si="197"/>
        <v>3</v>
      </c>
      <c r="U561" s="102">
        <f t="shared" si="198"/>
        <v>1</v>
      </c>
      <c r="V561" s="102">
        <f t="shared" si="199"/>
        <v>2</v>
      </c>
      <c r="W561" s="102">
        <f t="shared" si="200"/>
        <v>3</v>
      </c>
      <c r="X561" s="102">
        <f t="shared" si="201"/>
        <v>2</v>
      </c>
      <c r="Y561" s="102">
        <f t="shared" si="202"/>
        <v>3</v>
      </c>
      <c r="Z561" s="102">
        <f t="shared" si="203"/>
        <v>4</v>
      </c>
      <c r="AA561" s="100" t="b">
        <f t="shared" si="204"/>
        <v>1</v>
      </c>
      <c r="AB561" s="100">
        <f t="array" ref="AB561">IF($AA561,MEDIAN(IF(G1SelectionMask="x",IF(INDEX(RawDataRefData,$E561,0)&gt;0,INDEX(RawDataRefData,$E561,0)),"")),"")</f>
        <v>3</v>
      </c>
      <c r="AC561" s="100">
        <f t="array" ref="AC561">IF($AA561,QUARTILE(IF(G1SelectionMask="x",IF(INDEX(RawDataRefData,$E561,0)&gt;0,INDEX(RawDataRefData,$E561,0)),""),1),"")</f>
        <v>2</v>
      </c>
      <c r="AD561" s="100">
        <f t="array" ref="AD561">IF($AA561,QUARTILE(IF(G1SelectionMask="x",IF(INDEX(RawDataRefData,$E561,0)&gt;0,INDEX(RawDataRefData,$E561,0)),""),3),"")</f>
        <v>3.5</v>
      </c>
      <c r="AE561" s="100">
        <f t="array" ref="AE561">IF($AA561,MIN(IF(G1SelectionMask="x",IF(INDEX(RawDataRefData,$E561,0)&gt;0,INDEX(RawDataRefData,$E561,0)),"")),"")</f>
        <v>1</v>
      </c>
      <c r="AF561" s="100">
        <f t="array" ref="AF561">IF($AA561,MAX(IF(G1SelectionMask="x",IF(INDEX(RawDataRefData,$E561,0)&gt;0,INDEX(RawDataRefData,$E561,0)),"")),"")</f>
        <v>4</v>
      </c>
      <c r="AG561" s="100">
        <f t="shared" si="205"/>
        <v>2.7272727272727271</v>
      </c>
      <c r="AH561" s="100">
        <f t="array" ref="AH561">IF($AA561,STDEVA(IF(G1SelectionMask="x",IF(INDEX(RawDataRefData,$E561,0)&gt;0,INDEX(RawDataRefData,$E561,0)),"")),"")</f>
        <v>1.1037127426019049</v>
      </c>
      <c r="AI561" s="101" t="b">
        <f t="shared" si="206"/>
        <v>1</v>
      </c>
      <c r="AJ561" s="101">
        <f t="array" ref="AJ561">IF($AI561,MEDIAN(IF(G2SelectionMask="x",IF(INDEX(RawDataRefData,$E561,0)&gt;0,INDEX(RawDataRefData,$E561,0)),"")),"")</f>
        <v>3</v>
      </c>
      <c r="AK561" s="101">
        <f t="array" ref="AK561">IF($AI561,QUARTILE(IF(G2SelectionMask="x",IF(INDEX(RawDataRefData,$E561,0)&gt;0,INDEX(RawDataRefData,$E561,0)),""),1),"")</f>
        <v>1</v>
      </c>
      <c r="AL561" s="101">
        <f t="array" ref="AL561">IF($AI561,QUARTILE(IF(G2SelectionMask="x",IF(INDEX(RawDataRefData,$E561,0)&gt;0,INDEX(RawDataRefData,$E561,0)),""),3),"")</f>
        <v>3.5</v>
      </c>
      <c r="AM561" s="101">
        <f t="array" ref="AM561">IF($AI561,MIN(IF(G2SelectionMask="x",IF(INDEX(RawDataRefData,$E561,0)&gt;0,INDEX(RawDataRefData,$E561,0)),"")),"")</f>
        <v>1</v>
      </c>
      <c r="AN561" s="101">
        <f t="array" ref="AN561">IF($AI561,MAX(IF(G2SelectionMask="x",IF(INDEX(RawDataRefData,$E561,0)&gt;0,INDEX(RawDataRefData,$E561,0)),"")),"")</f>
        <v>4</v>
      </c>
      <c r="AO561" s="101">
        <f t="shared" si="208"/>
        <v>2.4545454545454546</v>
      </c>
      <c r="AP561" s="101">
        <f t="array" ref="AP561">IF($AI561,STDEVA(IF(G2SelectionMask="x",IF(INDEX(RawDataRefData,$E561,0)&gt;0,INDEX(RawDataRefData,$E561,0)),"")),"")</f>
        <v>1.2933395813657267</v>
      </c>
      <c r="AQ561" s="100" t="b">
        <f t="shared" si="209"/>
        <v>0</v>
      </c>
      <c r="AR561" s="100" t="str">
        <f t="array" ref="AR561">IF($AQ561,MEDIAN(IF(G3SelectionMask="x",IF(INDEX(RawDataRefData,$E561,0)&gt;0,INDEX(RawDataRefData,$E561,0)),"")),"")</f>
        <v/>
      </c>
      <c r="AS561" s="100" t="str">
        <f t="array" ref="AS561">IF($AQ561,QUARTILE(IF(G3SelectionMask="x",IF(INDEX(RawDataRefData,$E561,0)&gt;0,INDEX(RawDataRefData,$E561,0)),""),1),"")</f>
        <v/>
      </c>
      <c r="AT561" s="100" t="str">
        <f t="array" ref="AT561">IF($AQ561,QUARTILE(IF(G3SelectionMask="x",IF(INDEX(RawDataRefData,$E561,0)&gt;0,INDEX(RawDataRefData,$E561,0)),""),3),"")</f>
        <v/>
      </c>
      <c r="AU561" s="100" t="str">
        <f t="array" ref="AU561">IF($AQ561,MIN(IF(G3SelectionMask="x",IF(INDEX(RawDataRefData,$E561,0)&gt;0,INDEX(RawDataRefData,$E561,0)),"")),"")</f>
        <v/>
      </c>
      <c r="AV561" s="100" t="str">
        <f t="array" ref="AV561">IF($AQ561,MAX(IF(G3SelectionMask="x",IF(INDEX(RawDataRefData,$E561,0)&gt;0,INDEX(RawDataRefData,$E561,0)),"")),"")</f>
        <v/>
      </c>
      <c r="AW561" s="100" t="str">
        <f t="shared" si="210"/>
        <v/>
      </c>
      <c r="AX561" s="100" t="str">
        <f t="array" ref="AX561">IF($AQ561,STDEVA(IF(G3SelectionMask="x",IF(INDEX(RawDataRefData,$E561,0)&gt;0,INDEX(RawDataRefData,$E561,0)),"")),"")</f>
        <v/>
      </c>
      <c r="AY561" s="101" t="b">
        <f t="shared" si="211"/>
        <v>0</v>
      </c>
      <c r="AZ561" s="101" t="str">
        <f t="array" ref="AZ561">IF($AY561,MEDIAN(IF(G4SelectionMask="x",IF(INDEX(RawDataRefData,$E561,0)&gt;0,INDEX(RawDataRefData,$E561,0)),"")),"")</f>
        <v/>
      </c>
      <c r="BA561" s="101" t="str">
        <f t="array" ref="BA561">IF($AY561,QUARTILE(IF(G4SelectionMask="x",IF(INDEX(RawDataRefData,$E561,0)&gt;0,INDEX(RawDataRefData,$E561,0)),""),1),"")</f>
        <v/>
      </c>
      <c r="BB561" s="101" t="str">
        <f t="array" ref="BB561">IF($AY561,QUARTILE(IF(G4SelectionMask="x",IF(INDEX(RawDataRefData,$E561,0)&gt;0,INDEX(RawDataRefData,$E561,0)),""),3),"")</f>
        <v/>
      </c>
      <c r="BC561" s="101" t="str">
        <f t="array" ref="BC561">IF($AY561,MIN(IF(G4SelectionMask="x",IF(INDEX(RawDataRefData,$E561,0)&gt;0,INDEX(RawDataRefData,$E561,0)),"")),"")</f>
        <v/>
      </c>
      <c r="BD561" s="101" t="str">
        <f t="array" ref="BD561">IF($AY561,MAX(IF(G4SelectionMask="x",IF(INDEX(RawDataRefData,$E561,0)&gt;0,INDEX(RawDataRefData,$E561,0)),"")),"")</f>
        <v/>
      </c>
      <c r="BE561" s="101" t="str">
        <f t="shared" si="212"/>
        <v/>
      </c>
      <c r="BF561" s="101" t="str">
        <f t="array" ref="BF561">IF($AY561,STDEVA(IF(G4SelectionMask="x",IF(INDEX(RawDataRefData,$E561,0)&gt;0,INDEX(RawDataRefData,$E561,0)),"")),"")</f>
        <v/>
      </c>
      <c r="BG561" s="100" t="b">
        <f t="shared" si="213"/>
        <v>0</v>
      </c>
      <c r="BH561" s="100" t="str">
        <f t="array" ref="BH561">IF($BG561,MEDIAN(IF(G5SelectionMask="x",IF(INDEX(RawDataRefData,$E561,0)&gt;0,INDEX(RawDataRefData,$E561,0)),"")),"")</f>
        <v/>
      </c>
      <c r="BI561" s="100" t="str">
        <f t="array" ref="BI561">IF($BG561,QUARTILE(IF(G5SelectionMask="x",IF(INDEX(RawDataRefData,$E561,0)&gt;0,INDEX(RawDataRefData,$E561,0)),""),1),"")</f>
        <v/>
      </c>
      <c r="BJ561" s="100" t="str">
        <f t="array" ref="BJ561">IF($BG561,QUARTILE(IF(G5SelectionMask="x",IF(INDEX(RawDataRefData,$E561,0)&gt;0,INDEX(RawDataRefData,$E561,0)),""),3),"")</f>
        <v/>
      </c>
      <c r="BK561" s="100" t="str">
        <f t="array" ref="BK561">IF($BG561,MIN(IF(G5SelectionMask="x",IF(INDEX(RawDataRefData,$E561,0)&gt;0,INDEX(RawDataRefData,$E561,0)),"")),"")</f>
        <v/>
      </c>
      <c r="BL561" s="100" t="str">
        <f t="array" ref="BL561">IF($BG561,MAX(IF(G5SelectionMask="x",IF(INDEX(RawDataRefData,$E561,0)&gt;0,INDEX(RawDataRefData,$E561,0)),"")),"")</f>
        <v/>
      </c>
      <c r="BM561" s="100" t="str">
        <f t="shared" si="214"/>
        <v/>
      </c>
      <c r="BN561" s="103" t="str">
        <f t="array" ref="BN561">IF($BG561,STDEVA(IF(G5SelectionMask="x",IF(INDEX(RawDataRefData,$E561,0)&gt;0,INDEX(RawDataRefData,$E561,0)),"")),"")</f>
        <v/>
      </c>
      <c r="BO561" s="104"/>
      <c r="BP561" s="105">
        <v>1</v>
      </c>
      <c r="BQ561" s="105">
        <v>1</v>
      </c>
      <c r="BR561" s="105">
        <v>4</v>
      </c>
      <c r="BS561" s="105">
        <v>3</v>
      </c>
      <c r="BT561" s="105">
        <v>4</v>
      </c>
      <c r="BU561" s="105">
        <v>3</v>
      </c>
      <c r="BV561" s="105">
        <v>1</v>
      </c>
      <c r="BW561" s="105">
        <v>2</v>
      </c>
      <c r="BX561" s="105">
        <v>3</v>
      </c>
      <c r="BY561" s="105">
        <v>2</v>
      </c>
      <c r="BZ561" s="105">
        <v>3</v>
      </c>
      <c r="CA561" s="105">
        <v>4</v>
      </c>
      <c r="CB561" s="105">
        <v>1</v>
      </c>
      <c r="CC561" s="105">
        <v>1</v>
      </c>
      <c r="CD561" s="105">
        <v>1</v>
      </c>
    </row>
    <row r="562" spans="1:82" x14ac:dyDescent="0.2">
      <c r="A562" s="33">
        <f t="shared" si="215"/>
        <v>0</v>
      </c>
      <c r="B562" s="209"/>
      <c r="C562" s="194"/>
      <c r="D562" s="203"/>
      <c r="E562" s="72">
        <f t="shared" si="207"/>
        <v>553</v>
      </c>
      <c r="F562" s="9" t="s">
        <v>2072</v>
      </c>
      <c r="G562" s="9" t="s">
        <v>2849</v>
      </c>
      <c r="H562" s="9" t="s">
        <v>66</v>
      </c>
      <c r="I562" s="9" t="s">
        <v>71</v>
      </c>
      <c r="K562" s="100">
        <f t="shared" si="192"/>
        <v>3</v>
      </c>
      <c r="L562" s="100"/>
      <c r="M562" s="100"/>
      <c r="N562" s="100"/>
      <c r="O562" s="100"/>
      <c r="P562" s="101">
        <f t="shared" si="193"/>
        <v>3</v>
      </c>
      <c r="Q562" s="102">
        <f t="shared" si="194"/>
        <v>2</v>
      </c>
      <c r="R562" s="102">
        <f t="shared" si="195"/>
        <v>1</v>
      </c>
      <c r="S562" s="102">
        <f t="shared" si="196"/>
        <v>3</v>
      </c>
      <c r="T562" s="102">
        <f t="shared" si="197"/>
        <v>1</v>
      </c>
      <c r="U562" s="102">
        <f t="shared" si="198"/>
        <v>1</v>
      </c>
      <c r="V562" s="102">
        <f t="shared" si="199"/>
        <v>3</v>
      </c>
      <c r="W562" s="102">
        <f t="shared" si="200"/>
        <v>3</v>
      </c>
      <c r="X562" s="102">
        <f t="shared" si="201"/>
        <v>3</v>
      </c>
      <c r="Y562" s="102">
        <f t="shared" si="202"/>
        <v>1</v>
      </c>
      <c r="Z562" s="102">
        <f t="shared" si="203"/>
        <v>1</v>
      </c>
      <c r="AA562" s="100" t="b">
        <f t="shared" si="204"/>
        <v>1</v>
      </c>
      <c r="AB562" s="100">
        <f t="array" ref="AB562">IF($AA562,MEDIAN(IF(G1SelectionMask="x",IF(INDEX(RawDataRefData,$E562,0)&gt;0,INDEX(RawDataRefData,$E562,0)),"")),"")</f>
        <v>2</v>
      </c>
      <c r="AC562" s="100">
        <f t="array" ref="AC562">IF($AA562,QUARTILE(IF(G1SelectionMask="x",IF(INDEX(RawDataRefData,$E562,0)&gt;0,INDEX(RawDataRefData,$E562,0)),""),1),"")</f>
        <v>1</v>
      </c>
      <c r="AD562" s="100">
        <f t="array" ref="AD562">IF($AA562,QUARTILE(IF(G1SelectionMask="x",IF(INDEX(RawDataRefData,$E562,0)&gt;0,INDEX(RawDataRefData,$E562,0)),""),3),"")</f>
        <v>3</v>
      </c>
      <c r="AE562" s="100">
        <f t="array" ref="AE562">IF($AA562,MIN(IF(G1SelectionMask="x",IF(INDEX(RawDataRefData,$E562,0)&gt;0,INDEX(RawDataRefData,$E562,0)),"")),"")</f>
        <v>1</v>
      </c>
      <c r="AF562" s="100">
        <f t="array" ref="AF562">IF($AA562,MAX(IF(G1SelectionMask="x",IF(INDEX(RawDataRefData,$E562,0)&gt;0,INDEX(RawDataRefData,$E562,0)),"")),"")</f>
        <v>3</v>
      </c>
      <c r="AG562" s="100">
        <f t="shared" si="205"/>
        <v>2</v>
      </c>
      <c r="AH562" s="100">
        <f t="array" ref="AH562">IF($AA562,STDEVA(IF(G1SelectionMask="x",IF(INDEX(RawDataRefData,$E562,0)&gt;0,INDEX(RawDataRefData,$E562,0)),"")),"")</f>
        <v>1</v>
      </c>
      <c r="AI562" s="101" t="b">
        <f t="shared" si="206"/>
        <v>1</v>
      </c>
      <c r="AJ562" s="101">
        <f t="array" ref="AJ562">IF($AI562,MEDIAN(IF(G2SelectionMask="x",IF(INDEX(RawDataRefData,$E562,0)&gt;0,INDEX(RawDataRefData,$E562,0)),"")),"")</f>
        <v>3</v>
      </c>
      <c r="AK562" s="101">
        <f t="array" ref="AK562">IF($AI562,QUARTILE(IF(G2SelectionMask="x",IF(INDEX(RawDataRefData,$E562,0)&gt;0,INDEX(RawDataRefData,$E562,0)),""),1),"")</f>
        <v>1</v>
      </c>
      <c r="AL562" s="101">
        <f t="array" ref="AL562">IF($AI562,QUARTILE(IF(G2SelectionMask="x",IF(INDEX(RawDataRefData,$E562,0)&gt;0,INDEX(RawDataRefData,$E562,0)),""),3),"")</f>
        <v>3</v>
      </c>
      <c r="AM562" s="101">
        <f t="array" ref="AM562">IF($AI562,MIN(IF(G2SelectionMask="x",IF(INDEX(RawDataRefData,$E562,0)&gt;0,INDEX(RawDataRefData,$E562,0)),"")),"")</f>
        <v>1</v>
      </c>
      <c r="AN562" s="101">
        <f t="array" ref="AN562">IF($AI562,MAX(IF(G2SelectionMask="x",IF(INDEX(RawDataRefData,$E562,0)&gt;0,INDEX(RawDataRefData,$E562,0)),"")),"")</f>
        <v>4</v>
      </c>
      <c r="AO562" s="101">
        <f t="shared" si="208"/>
        <v>2.2727272727272729</v>
      </c>
      <c r="AP562" s="101">
        <f t="array" ref="AP562">IF($AI562,STDEVA(IF(G2SelectionMask="x",IF(INDEX(RawDataRefData,$E562,0)&gt;0,INDEX(RawDataRefData,$E562,0)),"")),"")</f>
        <v>1.1037127426019047</v>
      </c>
      <c r="AQ562" s="100" t="b">
        <f t="shared" si="209"/>
        <v>0</v>
      </c>
      <c r="AR562" s="100" t="str">
        <f t="array" ref="AR562">IF($AQ562,MEDIAN(IF(G3SelectionMask="x",IF(INDEX(RawDataRefData,$E562,0)&gt;0,INDEX(RawDataRefData,$E562,0)),"")),"")</f>
        <v/>
      </c>
      <c r="AS562" s="100" t="str">
        <f t="array" ref="AS562">IF($AQ562,QUARTILE(IF(G3SelectionMask="x",IF(INDEX(RawDataRefData,$E562,0)&gt;0,INDEX(RawDataRefData,$E562,0)),""),1),"")</f>
        <v/>
      </c>
      <c r="AT562" s="100" t="str">
        <f t="array" ref="AT562">IF($AQ562,QUARTILE(IF(G3SelectionMask="x",IF(INDEX(RawDataRefData,$E562,0)&gt;0,INDEX(RawDataRefData,$E562,0)),""),3),"")</f>
        <v/>
      </c>
      <c r="AU562" s="100" t="str">
        <f t="array" ref="AU562">IF($AQ562,MIN(IF(G3SelectionMask="x",IF(INDEX(RawDataRefData,$E562,0)&gt;0,INDEX(RawDataRefData,$E562,0)),"")),"")</f>
        <v/>
      </c>
      <c r="AV562" s="100" t="str">
        <f t="array" ref="AV562">IF($AQ562,MAX(IF(G3SelectionMask="x",IF(INDEX(RawDataRefData,$E562,0)&gt;0,INDEX(RawDataRefData,$E562,0)),"")),"")</f>
        <v/>
      </c>
      <c r="AW562" s="100" t="str">
        <f t="shared" si="210"/>
        <v/>
      </c>
      <c r="AX562" s="100" t="str">
        <f t="array" ref="AX562">IF($AQ562,STDEVA(IF(G3SelectionMask="x",IF(INDEX(RawDataRefData,$E562,0)&gt;0,INDEX(RawDataRefData,$E562,0)),"")),"")</f>
        <v/>
      </c>
      <c r="AY562" s="101" t="b">
        <f t="shared" si="211"/>
        <v>0</v>
      </c>
      <c r="AZ562" s="101" t="str">
        <f t="array" ref="AZ562">IF($AY562,MEDIAN(IF(G4SelectionMask="x",IF(INDEX(RawDataRefData,$E562,0)&gt;0,INDEX(RawDataRefData,$E562,0)),"")),"")</f>
        <v/>
      </c>
      <c r="BA562" s="101" t="str">
        <f t="array" ref="BA562">IF($AY562,QUARTILE(IF(G4SelectionMask="x",IF(INDEX(RawDataRefData,$E562,0)&gt;0,INDEX(RawDataRefData,$E562,0)),""),1),"")</f>
        <v/>
      </c>
      <c r="BB562" s="101" t="str">
        <f t="array" ref="BB562">IF($AY562,QUARTILE(IF(G4SelectionMask="x",IF(INDEX(RawDataRefData,$E562,0)&gt;0,INDEX(RawDataRefData,$E562,0)),""),3),"")</f>
        <v/>
      </c>
      <c r="BC562" s="101" t="str">
        <f t="array" ref="BC562">IF($AY562,MIN(IF(G4SelectionMask="x",IF(INDEX(RawDataRefData,$E562,0)&gt;0,INDEX(RawDataRefData,$E562,0)),"")),"")</f>
        <v/>
      </c>
      <c r="BD562" s="101" t="str">
        <f t="array" ref="BD562">IF($AY562,MAX(IF(G4SelectionMask="x",IF(INDEX(RawDataRefData,$E562,0)&gt;0,INDEX(RawDataRefData,$E562,0)),"")),"")</f>
        <v/>
      </c>
      <c r="BE562" s="101" t="str">
        <f t="shared" si="212"/>
        <v/>
      </c>
      <c r="BF562" s="101" t="str">
        <f t="array" ref="BF562">IF($AY562,STDEVA(IF(G4SelectionMask="x",IF(INDEX(RawDataRefData,$E562,0)&gt;0,INDEX(RawDataRefData,$E562,0)),"")),"")</f>
        <v/>
      </c>
      <c r="BG562" s="100" t="b">
        <f t="shared" si="213"/>
        <v>0</v>
      </c>
      <c r="BH562" s="100" t="str">
        <f t="array" ref="BH562">IF($BG562,MEDIAN(IF(G5SelectionMask="x",IF(INDEX(RawDataRefData,$E562,0)&gt;0,INDEX(RawDataRefData,$E562,0)),"")),"")</f>
        <v/>
      </c>
      <c r="BI562" s="100" t="str">
        <f t="array" ref="BI562">IF($BG562,QUARTILE(IF(G5SelectionMask="x",IF(INDEX(RawDataRefData,$E562,0)&gt;0,INDEX(RawDataRefData,$E562,0)),""),1),"")</f>
        <v/>
      </c>
      <c r="BJ562" s="100" t="str">
        <f t="array" ref="BJ562">IF($BG562,QUARTILE(IF(G5SelectionMask="x",IF(INDEX(RawDataRefData,$E562,0)&gt;0,INDEX(RawDataRefData,$E562,0)),""),3),"")</f>
        <v/>
      </c>
      <c r="BK562" s="100" t="str">
        <f t="array" ref="BK562">IF($BG562,MIN(IF(G5SelectionMask="x",IF(INDEX(RawDataRefData,$E562,0)&gt;0,INDEX(RawDataRefData,$E562,0)),"")),"")</f>
        <v/>
      </c>
      <c r="BL562" s="100" t="str">
        <f t="array" ref="BL562">IF($BG562,MAX(IF(G5SelectionMask="x",IF(INDEX(RawDataRefData,$E562,0)&gt;0,INDEX(RawDataRefData,$E562,0)),"")),"")</f>
        <v/>
      </c>
      <c r="BM562" s="100" t="str">
        <f t="shared" si="214"/>
        <v/>
      </c>
      <c r="BN562" s="103" t="str">
        <f t="array" ref="BN562">IF($BG562,STDEVA(IF(G5SelectionMask="x",IF(INDEX(RawDataRefData,$E562,0)&gt;0,INDEX(RawDataRefData,$E562,0)),"")),"")</f>
        <v/>
      </c>
      <c r="BO562" s="104"/>
      <c r="BP562" s="105">
        <v>3</v>
      </c>
      <c r="BQ562" s="105">
        <v>3</v>
      </c>
      <c r="BR562" s="105">
        <v>2</v>
      </c>
      <c r="BS562" s="105">
        <v>1</v>
      </c>
      <c r="BT562" s="105">
        <v>3</v>
      </c>
      <c r="BU562" s="105">
        <v>1</v>
      </c>
      <c r="BV562" s="105">
        <v>1</v>
      </c>
      <c r="BW562" s="105">
        <v>3</v>
      </c>
      <c r="BX562" s="105">
        <v>3</v>
      </c>
      <c r="BY562" s="105">
        <v>3</v>
      </c>
      <c r="BZ562" s="105">
        <v>1</v>
      </c>
      <c r="CA562" s="105">
        <v>1</v>
      </c>
      <c r="CB562" s="105">
        <v>3</v>
      </c>
      <c r="CC562" s="105">
        <v>1</v>
      </c>
      <c r="CD562" s="105">
        <v>4</v>
      </c>
    </row>
    <row r="563" spans="1:82" x14ac:dyDescent="0.2">
      <c r="A563" s="33">
        <f t="shared" si="215"/>
        <v>0</v>
      </c>
      <c r="B563" s="209"/>
      <c r="C563" s="194"/>
      <c r="D563" s="203"/>
      <c r="E563" s="72">
        <f t="shared" si="207"/>
        <v>554</v>
      </c>
      <c r="F563" s="9" t="s">
        <v>2073</v>
      </c>
      <c r="G563" s="9" t="s">
        <v>2853</v>
      </c>
      <c r="H563" s="9" t="s">
        <v>66</v>
      </c>
      <c r="I563" s="9" t="s">
        <v>71</v>
      </c>
      <c r="K563" s="100">
        <f t="shared" si="192"/>
        <v>2</v>
      </c>
      <c r="L563" s="100"/>
      <c r="M563" s="100"/>
      <c r="N563" s="100"/>
      <c r="O563" s="100"/>
      <c r="P563" s="101">
        <f t="shared" si="193"/>
        <v>1</v>
      </c>
      <c r="Q563" s="102">
        <f t="shared" si="194"/>
        <v>2</v>
      </c>
      <c r="R563" s="102">
        <f t="shared" si="195"/>
        <v>4</v>
      </c>
      <c r="S563" s="102">
        <f t="shared" si="196"/>
        <v>1</v>
      </c>
      <c r="T563" s="102">
        <f t="shared" si="197"/>
        <v>4</v>
      </c>
      <c r="U563" s="102">
        <f t="shared" si="198"/>
        <v>4</v>
      </c>
      <c r="V563" s="102">
        <f t="shared" si="199"/>
        <v>2</v>
      </c>
      <c r="W563" s="102">
        <f t="shared" si="200"/>
        <v>1</v>
      </c>
      <c r="X563" s="102">
        <f t="shared" si="201"/>
        <v>4</v>
      </c>
      <c r="Y563" s="102">
        <f t="shared" si="202"/>
        <v>3</v>
      </c>
      <c r="Z563" s="102">
        <f t="shared" si="203"/>
        <v>2</v>
      </c>
      <c r="AA563" s="100" t="b">
        <f t="shared" si="204"/>
        <v>1</v>
      </c>
      <c r="AB563" s="100">
        <f t="array" ref="AB563">IF($AA563,MEDIAN(IF(G1SelectionMask="x",IF(INDEX(RawDataRefData,$E563,0)&gt;0,INDEX(RawDataRefData,$E563,0)),"")),"")</f>
        <v>2</v>
      </c>
      <c r="AC563" s="100">
        <f t="array" ref="AC563">IF($AA563,QUARTILE(IF(G1SelectionMask="x",IF(INDEX(RawDataRefData,$E563,0)&gt;0,INDEX(RawDataRefData,$E563,0)),""),1),"")</f>
        <v>1.5</v>
      </c>
      <c r="AD563" s="100">
        <f t="array" ref="AD563">IF($AA563,QUARTILE(IF(G1SelectionMask="x",IF(INDEX(RawDataRefData,$E563,0)&gt;0,INDEX(RawDataRefData,$E563,0)),""),3),"")</f>
        <v>4</v>
      </c>
      <c r="AE563" s="100">
        <f t="array" ref="AE563">IF($AA563,MIN(IF(G1SelectionMask="x",IF(INDEX(RawDataRefData,$E563,0)&gt;0,INDEX(RawDataRefData,$E563,0)),"")),"")</f>
        <v>1</v>
      </c>
      <c r="AF563" s="100">
        <f t="array" ref="AF563">IF($AA563,MAX(IF(G1SelectionMask="x",IF(INDEX(RawDataRefData,$E563,0)&gt;0,INDEX(RawDataRefData,$E563,0)),"")),"")</f>
        <v>4</v>
      </c>
      <c r="AG563" s="100">
        <f t="shared" si="205"/>
        <v>2.5454545454545454</v>
      </c>
      <c r="AH563" s="100">
        <f t="array" ref="AH563">IF($AA563,STDEVA(IF(G1SelectionMask="x",IF(INDEX(RawDataRefData,$E563,0)&gt;0,INDEX(RawDataRefData,$E563,0)),"")),"")</f>
        <v>1.2933395813657267</v>
      </c>
      <c r="AI563" s="101" t="b">
        <f t="shared" si="206"/>
        <v>1</v>
      </c>
      <c r="AJ563" s="101">
        <f t="array" ref="AJ563">IF($AI563,MEDIAN(IF(G2SelectionMask="x",IF(INDEX(RawDataRefData,$E563,0)&gt;0,INDEX(RawDataRefData,$E563,0)),"")),"")</f>
        <v>2</v>
      </c>
      <c r="AK563" s="101">
        <f t="array" ref="AK563">IF($AI563,QUARTILE(IF(G2SelectionMask="x",IF(INDEX(RawDataRefData,$E563,0)&gt;0,INDEX(RawDataRefData,$E563,0)),""),1),"")</f>
        <v>1.5</v>
      </c>
      <c r="AL563" s="101">
        <f t="array" ref="AL563">IF($AI563,QUARTILE(IF(G2SelectionMask="x",IF(INDEX(RawDataRefData,$E563,0)&gt;0,INDEX(RawDataRefData,$E563,0)),""),3),"")</f>
        <v>3</v>
      </c>
      <c r="AM563" s="101">
        <f t="array" ref="AM563">IF($AI563,MIN(IF(G2SelectionMask="x",IF(INDEX(RawDataRefData,$E563,0)&gt;0,INDEX(RawDataRefData,$E563,0)),"")),"")</f>
        <v>1</v>
      </c>
      <c r="AN563" s="101">
        <f t="array" ref="AN563">IF($AI563,MAX(IF(G2SelectionMask="x",IF(INDEX(RawDataRefData,$E563,0)&gt;0,INDEX(RawDataRefData,$E563,0)),"")),"")</f>
        <v>4</v>
      </c>
      <c r="AO563" s="101">
        <f t="shared" si="208"/>
        <v>2.2727272727272729</v>
      </c>
      <c r="AP563" s="101">
        <f t="array" ref="AP563">IF($AI563,STDEVA(IF(G2SelectionMask="x",IF(INDEX(RawDataRefData,$E563,0)&gt;0,INDEX(RawDataRefData,$E563,0)),"")),"")</f>
        <v>1.009049958219026</v>
      </c>
      <c r="AQ563" s="100" t="b">
        <f t="shared" si="209"/>
        <v>0</v>
      </c>
      <c r="AR563" s="100" t="str">
        <f t="array" ref="AR563">IF($AQ563,MEDIAN(IF(G3SelectionMask="x",IF(INDEX(RawDataRefData,$E563,0)&gt;0,INDEX(RawDataRefData,$E563,0)),"")),"")</f>
        <v/>
      </c>
      <c r="AS563" s="100" t="str">
        <f t="array" ref="AS563">IF($AQ563,QUARTILE(IF(G3SelectionMask="x",IF(INDEX(RawDataRefData,$E563,0)&gt;0,INDEX(RawDataRefData,$E563,0)),""),1),"")</f>
        <v/>
      </c>
      <c r="AT563" s="100" t="str">
        <f t="array" ref="AT563">IF($AQ563,QUARTILE(IF(G3SelectionMask="x",IF(INDEX(RawDataRefData,$E563,0)&gt;0,INDEX(RawDataRefData,$E563,0)),""),3),"")</f>
        <v/>
      </c>
      <c r="AU563" s="100" t="str">
        <f t="array" ref="AU563">IF($AQ563,MIN(IF(G3SelectionMask="x",IF(INDEX(RawDataRefData,$E563,0)&gt;0,INDEX(RawDataRefData,$E563,0)),"")),"")</f>
        <v/>
      </c>
      <c r="AV563" s="100" t="str">
        <f t="array" ref="AV563">IF($AQ563,MAX(IF(G3SelectionMask="x",IF(INDEX(RawDataRefData,$E563,0)&gt;0,INDEX(RawDataRefData,$E563,0)),"")),"")</f>
        <v/>
      </c>
      <c r="AW563" s="100" t="str">
        <f t="shared" si="210"/>
        <v/>
      </c>
      <c r="AX563" s="100" t="str">
        <f t="array" ref="AX563">IF($AQ563,STDEVA(IF(G3SelectionMask="x",IF(INDEX(RawDataRefData,$E563,0)&gt;0,INDEX(RawDataRefData,$E563,0)),"")),"")</f>
        <v/>
      </c>
      <c r="AY563" s="101" t="b">
        <f t="shared" si="211"/>
        <v>0</v>
      </c>
      <c r="AZ563" s="101" t="str">
        <f t="array" ref="AZ563">IF($AY563,MEDIAN(IF(G4SelectionMask="x",IF(INDEX(RawDataRefData,$E563,0)&gt;0,INDEX(RawDataRefData,$E563,0)),"")),"")</f>
        <v/>
      </c>
      <c r="BA563" s="101" t="str">
        <f t="array" ref="BA563">IF($AY563,QUARTILE(IF(G4SelectionMask="x",IF(INDEX(RawDataRefData,$E563,0)&gt;0,INDEX(RawDataRefData,$E563,0)),""),1),"")</f>
        <v/>
      </c>
      <c r="BB563" s="101" t="str">
        <f t="array" ref="BB563">IF($AY563,QUARTILE(IF(G4SelectionMask="x",IF(INDEX(RawDataRefData,$E563,0)&gt;0,INDEX(RawDataRefData,$E563,0)),""),3),"")</f>
        <v/>
      </c>
      <c r="BC563" s="101" t="str">
        <f t="array" ref="BC563">IF($AY563,MIN(IF(G4SelectionMask="x",IF(INDEX(RawDataRefData,$E563,0)&gt;0,INDEX(RawDataRefData,$E563,0)),"")),"")</f>
        <v/>
      </c>
      <c r="BD563" s="101" t="str">
        <f t="array" ref="BD563">IF($AY563,MAX(IF(G4SelectionMask="x",IF(INDEX(RawDataRefData,$E563,0)&gt;0,INDEX(RawDataRefData,$E563,0)),"")),"")</f>
        <v/>
      </c>
      <c r="BE563" s="101" t="str">
        <f t="shared" si="212"/>
        <v/>
      </c>
      <c r="BF563" s="101" t="str">
        <f t="array" ref="BF563">IF($AY563,STDEVA(IF(G4SelectionMask="x",IF(INDEX(RawDataRefData,$E563,0)&gt;0,INDEX(RawDataRefData,$E563,0)),"")),"")</f>
        <v/>
      </c>
      <c r="BG563" s="100" t="b">
        <f t="shared" si="213"/>
        <v>0</v>
      </c>
      <c r="BH563" s="100" t="str">
        <f t="array" ref="BH563">IF($BG563,MEDIAN(IF(G5SelectionMask="x",IF(INDEX(RawDataRefData,$E563,0)&gt;0,INDEX(RawDataRefData,$E563,0)),"")),"")</f>
        <v/>
      </c>
      <c r="BI563" s="100" t="str">
        <f t="array" ref="BI563">IF($BG563,QUARTILE(IF(G5SelectionMask="x",IF(INDEX(RawDataRefData,$E563,0)&gt;0,INDEX(RawDataRefData,$E563,0)),""),1),"")</f>
        <v/>
      </c>
      <c r="BJ563" s="100" t="str">
        <f t="array" ref="BJ563">IF($BG563,QUARTILE(IF(G5SelectionMask="x",IF(INDEX(RawDataRefData,$E563,0)&gt;0,INDEX(RawDataRefData,$E563,0)),""),3),"")</f>
        <v/>
      </c>
      <c r="BK563" s="100" t="str">
        <f t="array" ref="BK563">IF($BG563,MIN(IF(G5SelectionMask="x",IF(INDEX(RawDataRefData,$E563,0)&gt;0,INDEX(RawDataRefData,$E563,0)),"")),"")</f>
        <v/>
      </c>
      <c r="BL563" s="100" t="str">
        <f t="array" ref="BL563">IF($BG563,MAX(IF(G5SelectionMask="x",IF(INDEX(RawDataRefData,$E563,0)&gt;0,INDEX(RawDataRefData,$E563,0)),"")),"")</f>
        <v/>
      </c>
      <c r="BM563" s="100" t="str">
        <f t="shared" si="214"/>
        <v/>
      </c>
      <c r="BN563" s="103" t="str">
        <f t="array" ref="BN563">IF($BG563,STDEVA(IF(G5SelectionMask="x",IF(INDEX(RawDataRefData,$E563,0)&gt;0,INDEX(RawDataRefData,$E563,0)),"")),"")</f>
        <v/>
      </c>
      <c r="BO563" s="104"/>
      <c r="BP563" s="105">
        <v>2</v>
      </c>
      <c r="BQ563" s="105">
        <v>1</v>
      </c>
      <c r="BR563" s="105">
        <v>2</v>
      </c>
      <c r="BS563" s="105">
        <v>4</v>
      </c>
      <c r="BT563" s="105">
        <v>1</v>
      </c>
      <c r="BU563" s="105">
        <v>4</v>
      </c>
      <c r="BV563" s="105">
        <v>4</v>
      </c>
      <c r="BW563" s="105">
        <v>2</v>
      </c>
      <c r="BX563" s="105">
        <v>1</v>
      </c>
      <c r="BY563" s="105">
        <v>4</v>
      </c>
      <c r="BZ563" s="105">
        <v>3</v>
      </c>
      <c r="CA563" s="105">
        <v>2</v>
      </c>
      <c r="CB563" s="105">
        <v>3</v>
      </c>
      <c r="CC563" s="105">
        <v>3</v>
      </c>
      <c r="CD563" s="105">
        <v>3</v>
      </c>
    </row>
    <row r="564" spans="1:82" x14ac:dyDescent="0.2">
      <c r="A564" s="33">
        <f t="shared" si="215"/>
        <v>0</v>
      </c>
      <c r="B564" s="209"/>
      <c r="C564" s="194"/>
      <c r="D564" s="203"/>
      <c r="E564" s="72">
        <f t="shared" si="207"/>
        <v>555</v>
      </c>
      <c r="F564" s="9" t="s">
        <v>2074</v>
      </c>
      <c r="G564" s="9" t="s">
        <v>2856</v>
      </c>
      <c r="H564" s="9" t="s">
        <v>66</v>
      </c>
      <c r="I564" s="9" t="s">
        <v>71</v>
      </c>
      <c r="K564" s="100">
        <f t="shared" si="192"/>
        <v>4</v>
      </c>
      <c r="L564" s="100"/>
      <c r="M564" s="100"/>
      <c r="N564" s="100"/>
      <c r="O564" s="100"/>
      <c r="P564" s="101">
        <f t="shared" si="193"/>
        <v>4</v>
      </c>
      <c r="Q564" s="102">
        <f t="shared" si="194"/>
        <v>4</v>
      </c>
      <c r="R564" s="102">
        <f t="shared" si="195"/>
        <v>2</v>
      </c>
      <c r="S564" s="102">
        <f t="shared" si="196"/>
        <v>4</v>
      </c>
      <c r="T564" s="102">
        <f t="shared" si="197"/>
        <v>3</v>
      </c>
      <c r="U564" s="102">
        <f t="shared" si="198"/>
        <v>3</v>
      </c>
      <c r="V564" s="102">
        <f t="shared" si="199"/>
        <v>3</v>
      </c>
      <c r="W564" s="102">
        <f t="shared" si="200"/>
        <v>3</v>
      </c>
      <c r="X564" s="102">
        <f t="shared" si="201"/>
        <v>2</v>
      </c>
      <c r="Y564" s="102">
        <f t="shared" si="202"/>
        <v>4</v>
      </c>
      <c r="Z564" s="102">
        <f t="shared" si="203"/>
        <v>2</v>
      </c>
      <c r="AA564" s="100" t="b">
        <f t="shared" si="204"/>
        <v>1</v>
      </c>
      <c r="AB564" s="100">
        <f t="array" ref="AB564">IF($AA564,MEDIAN(IF(G1SelectionMask="x",IF(INDEX(RawDataRefData,$E564,0)&gt;0,INDEX(RawDataRefData,$E564,0)),"")),"")</f>
        <v>3</v>
      </c>
      <c r="AC564" s="100">
        <f t="array" ref="AC564">IF($AA564,QUARTILE(IF(G1SelectionMask="x",IF(INDEX(RawDataRefData,$E564,0)&gt;0,INDEX(RawDataRefData,$E564,0)),""),1),"")</f>
        <v>2.5</v>
      </c>
      <c r="AD564" s="100">
        <f t="array" ref="AD564">IF($AA564,QUARTILE(IF(G1SelectionMask="x",IF(INDEX(RawDataRefData,$E564,0)&gt;0,INDEX(RawDataRefData,$E564,0)),""),3),"")</f>
        <v>4</v>
      </c>
      <c r="AE564" s="100">
        <f t="array" ref="AE564">IF($AA564,MIN(IF(G1SelectionMask="x",IF(INDEX(RawDataRefData,$E564,0)&gt;0,INDEX(RawDataRefData,$E564,0)),"")),"")</f>
        <v>2</v>
      </c>
      <c r="AF564" s="100">
        <f t="array" ref="AF564">IF($AA564,MAX(IF(G1SelectionMask="x",IF(INDEX(RawDataRefData,$E564,0)&gt;0,INDEX(RawDataRefData,$E564,0)),"")),"")</f>
        <v>4</v>
      </c>
      <c r="AG564" s="100">
        <f t="shared" si="205"/>
        <v>3.0909090909090908</v>
      </c>
      <c r="AH564" s="100">
        <f t="array" ref="AH564">IF($AA564,STDEVA(IF(G1SelectionMask="x",IF(INDEX(RawDataRefData,$E564,0)&gt;0,INDEX(RawDataRefData,$E564,0)),"")),"")</f>
        <v>0.8312094145936334</v>
      </c>
      <c r="AI564" s="101" t="b">
        <f t="shared" si="206"/>
        <v>1</v>
      </c>
      <c r="AJ564" s="101">
        <f t="array" ref="AJ564">IF($AI564,MEDIAN(IF(G2SelectionMask="x",IF(INDEX(RawDataRefData,$E564,0)&gt;0,INDEX(RawDataRefData,$E564,0)),"")),"")</f>
        <v>3</v>
      </c>
      <c r="AK564" s="101">
        <f t="array" ref="AK564">IF($AI564,QUARTILE(IF(G2SelectionMask="x",IF(INDEX(RawDataRefData,$E564,0)&gt;0,INDEX(RawDataRefData,$E564,0)),""),1),"")</f>
        <v>3</v>
      </c>
      <c r="AL564" s="101">
        <f t="array" ref="AL564">IF($AI564,QUARTILE(IF(G2SelectionMask="x",IF(INDEX(RawDataRefData,$E564,0)&gt;0,INDEX(RawDataRefData,$E564,0)),""),3),"")</f>
        <v>4</v>
      </c>
      <c r="AM564" s="101">
        <f t="array" ref="AM564">IF($AI564,MIN(IF(G2SelectionMask="x",IF(INDEX(RawDataRefData,$E564,0)&gt;0,INDEX(RawDataRefData,$E564,0)),"")),"")</f>
        <v>1</v>
      </c>
      <c r="AN564" s="101">
        <f t="array" ref="AN564">IF($AI564,MAX(IF(G2SelectionMask="x",IF(INDEX(RawDataRefData,$E564,0)&gt;0,INDEX(RawDataRefData,$E564,0)),"")),"")</f>
        <v>4</v>
      </c>
      <c r="AO564" s="101">
        <f t="shared" si="208"/>
        <v>3.1818181818181817</v>
      </c>
      <c r="AP564" s="101">
        <f t="array" ref="AP564">IF($AI564,STDEVA(IF(G2SelectionMask="x",IF(INDEX(RawDataRefData,$E564,0)&gt;0,INDEX(RawDataRefData,$E564,0)),"")),"")</f>
        <v>0.98164981721404299</v>
      </c>
      <c r="AQ564" s="100" t="b">
        <f t="shared" si="209"/>
        <v>0</v>
      </c>
      <c r="AR564" s="100" t="str">
        <f t="array" ref="AR564">IF($AQ564,MEDIAN(IF(G3SelectionMask="x",IF(INDEX(RawDataRefData,$E564,0)&gt;0,INDEX(RawDataRefData,$E564,0)),"")),"")</f>
        <v/>
      </c>
      <c r="AS564" s="100" t="str">
        <f t="array" ref="AS564">IF($AQ564,QUARTILE(IF(G3SelectionMask="x",IF(INDEX(RawDataRefData,$E564,0)&gt;0,INDEX(RawDataRefData,$E564,0)),""),1),"")</f>
        <v/>
      </c>
      <c r="AT564" s="100" t="str">
        <f t="array" ref="AT564">IF($AQ564,QUARTILE(IF(G3SelectionMask="x",IF(INDEX(RawDataRefData,$E564,0)&gt;0,INDEX(RawDataRefData,$E564,0)),""),3),"")</f>
        <v/>
      </c>
      <c r="AU564" s="100" t="str">
        <f t="array" ref="AU564">IF($AQ564,MIN(IF(G3SelectionMask="x",IF(INDEX(RawDataRefData,$E564,0)&gt;0,INDEX(RawDataRefData,$E564,0)),"")),"")</f>
        <v/>
      </c>
      <c r="AV564" s="100" t="str">
        <f t="array" ref="AV564">IF($AQ564,MAX(IF(G3SelectionMask="x",IF(INDEX(RawDataRefData,$E564,0)&gt;0,INDEX(RawDataRefData,$E564,0)),"")),"")</f>
        <v/>
      </c>
      <c r="AW564" s="100" t="str">
        <f t="shared" si="210"/>
        <v/>
      </c>
      <c r="AX564" s="100" t="str">
        <f t="array" ref="AX564">IF($AQ564,STDEVA(IF(G3SelectionMask="x",IF(INDEX(RawDataRefData,$E564,0)&gt;0,INDEX(RawDataRefData,$E564,0)),"")),"")</f>
        <v/>
      </c>
      <c r="AY564" s="101" t="b">
        <f t="shared" si="211"/>
        <v>0</v>
      </c>
      <c r="AZ564" s="101" t="str">
        <f t="array" ref="AZ564">IF($AY564,MEDIAN(IF(G4SelectionMask="x",IF(INDEX(RawDataRefData,$E564,0)&gt;0,INDEX(RawDataRefData,$E564,0)),"")),"")</f>
        <v/>
      </c>
      <c r="BA564" s="101" t="str">
        <f t="array" ref="BA564">IF($AY564,QUARTILE(IF(G4SelectionMask="x",IF(INDEX(RawDataRefData,$E564,0)&gt;0,INDEX(RawDataRefData,$E564,0)),""),1),"")</f>
        <v/>
      </c>
      <c r="BB564" s="101" t="str">
        <f t="array" ref="BB564">IF($AY564,QUARTILE(IF(G4SelectionMask="x",IF(INDEX(RawDataRefData,$E564,0)&gt;0,INDEX(RawDataRefData,$E564,0)),""),3),"")</f>
        <v/>
      </c>
      <c r="BC564" s="101" t="str">
        <f t="array" ref="BC564">IF($AY564,MIN(IF(G4SelectionMask="x",IF(INDEX(RawDataRefData,$E564,0)&gt;0,INDEX(RawDataRefData,$E564,0)),"")),"")</f>
        <v/>
      </c>
      <c r="BD564" s="101" t="str">
        <f t="array" ref="BD564">IF($AY564,MAX(IF(G4SelectionMask="x",IF(INDEX(RawDataRefData,$E564,0)&gt;0,INDEX(RawDataRefData,$E564,0)),"")),"")</f>
        <v/>
      </c>
      <c r="BE564" s="101" t="str">
        <f t="shared" si="212"/>
        <v/>
      </c>
      <c r="BF564" s="101" t="str">
        <f t="array" ref="BF564">IF($AY564,STDEVA(IF(G4SelectionMask="x",IF(INDEX(RawDataRefData,$E564,0)&gt;0,INDEX(RawDataRefData,$E564,0)),"")),"")</f>
        <v/>
      </c>
      <c r="BG564" s="100" t="b">
        <f t="shared" si="213"/>
        <v>0</v>
      </c>
      <c r="BH564" s="100" t="str">
        <f t="array" ref="BH564">IF($BG564,MEDIAN(IF(G5SelectionMask="x",IF(INDEX(RawDataRefData,$E564,0)&gt;0,INDEX(RawDataRefData,$E564,0)),"")),"")</f>
        <v/>
      </c>
      <c r="BI564" s="100" t="str">
        <f t="array" ref="BI564">IF($BG564,QUARTILE(IF(G5SelectionMask="x",IF(INDEX(RawDataRefData,$E564,0)&gt;0,INDEX(RawDataRefData,$E564,0)),""),1),"")</f>
        <v/>
      </c>
      <c r="BJ564" s="100" t="str">
        <f t="array" ref="BJ564">IF($BG564,QUARTILE(IF(G5SelectionMask="x",IF(INDEX(RawDataRefData,$E564,0)&gt;0,INDEX(RawDataRefData,$E564,0)),""),3),"")</f>
        <v/>
      </c>
      <c r="BK564" s="100" t="str">
        <f t="array" ref="BK564">IF($BG564,MIN(IF(G5SelectionMask="x",IF(INDEX(RawDataRefData,$E564,0)&gt;0,INDEX(RawDataRefData,$E564,0)),"")),"")</f>
        <v/>
      </c>
      <c r="BL564" s="100" t="str">
        <f t="array" ref="BL564">IF($BG564,MAX(IF(G5SelectionMask="x",IF(INDEX(RawDataRefData,$E564,0)&gt;0,INDEX(RawDataRefData,$E564,0)),"")),"")</f>
        <v/>
      </c>
      <c r="BM564" s="100" t="str">
        <f t="shared" si="214"/>
        <v/>
      </c>
      <c r="BN564" s="103" t="str">
        <f t="array" ref="BN564">IF($BG564,STDEVA(IF(G5SelectionMask="x",IF(INDEX(RawDataRefData,$E564,0)&gt;0,INDEX(RawDataRefData,$E564,0)),"")),"")</f>
        <v/>
      </c>
      <c r="BO564" s="104"/>
      <c r="BP564" s="105">
        <v>4</v>
      </c>
      <c r="BQ564" s="105">
        <v>4</v>
      </c>
      <c r="BR564" s="105">
        <v>4</v>
      </c>
      <c r="BS564" s="105">
        <v>2</v>
      </c>
      <c r="BT564" s="105">
        <v>4</v>
      </c>
      <c r="BU564" s="105">
        <v>3</v>
      </c>
      <c r="BV564" s="105">
        <v>3</v>
      </c>
      <c r="BW564" s="105">
        <v>3</v>
      </c>
      <c r="BX564" s="105">
        <v>3</v>
      </c>
      <c r="BY564" s="105">
        <v>2</v>
      </c>
      <c r="BZ564" s="105">
        <v>4</v>
      </c>
      <c r="CA564" s="105">
        <v>2</v>
      </c>
      <c r="CB564" s="105">
        <v>1</v>
      </c>
      <c r="CC564" s="105">
        <v>3</v>
      </c>
      <c r="CD564" s="105">
        <v>4</v>
      </c>
    </row>
    <row r="565" spans="1:82" x14ac:dyDescent="0.2">
      <c r="A565" s="33">
        <f t="shared" si="215"/>
        <v>0</v>
      </c>
      <c r="B565" s="209"/>
      <c r="C565" s="194"/>
      <c r="D565" s="203"/>
      <c r="E565" s="72">
        <f t="shared" si="207"/>
        <v>556</v>
      </c>
      <c r="F565" s="9" t="s">
        <v>2075</v>
      </c>
      <c r="G565" s="9" t="s">
        <v>2846</v>
      </c>
      <c r="H565" s="9" t="s">
        <v>66</v>
      </c>
      <c r="I565" s="9" t="s">
        <v>71</v>
      </c>
      <c r="K565" s="100">
        <f t="shared" si="192"/>
        <v>4</v>
      </c>
      <c r="L565" s="100"/>
      <c r="M565" s="100"/>
      <c r="N565" s="100"/>
      <c r="O565" s="100"/>
      <c r="P565" s="101">
        <f t="shared" si="193"/>
        <v>2</v>
      </c>
      <c r="Q565" s="102">
        <f t="shared" si="194"/>
        <v>2</v>
      </c>
      <c r="R565" s="102">
        <f t="shared" si="195"/>
        <v>2</v>
      </c>
      <c r="S565" s="102">
        <f t="shared" si="196"/>
        <v>1</v>
      </c>
      <c r="T565" s="102">
        <f t="shared" si="197"/>
        <v>3</v>
      </c>
      <c r="U565" s="102">
        <f t="shared" si="198"/>
        <v>2</v>
      </c>
      <c r="V565" s="102">
        <f t="shared" si="199"/>
        <v>3</v>
      </c>
      <c r="W565" s="102">
        <f t="shared" si="200"/>
        <v>1</v>
      </c>
      <c r="X565" s="102">
        <f t="shared" si="201"/>
        <v>3</v>
      </c>
      <c r="Y565" s="102">
        <f t="shared" si="202"/>
        <v>2</v>
      </c>
      <c r="Z565" s="102">
        <f t="shared" si="203"/>
        <v>1</v>
      </c>
      <c r="AA565" s="100" t="b">
        <f t="shared" si="204"/>
        <v>1</v>
      </c>
      <c r="AB565" s="100">
        <f t="array" ref="AB565">IF($AA565,MEDIAN(IF(G1SelectionMask="x",IF(INDEX(RawDataRefData,$E565,0)&gt;0,INDEX(RawDataRefData,$E565,0)),"")),"")</f>
        <v>2</v>
      </c>
      <c r="AC565" s="100">
        <f t="array" ref="AC565">IF($AA565,QUARTILE(IF(G1SelectionMask="x",IF(INDEX(RawDataRefData,$E565,0)&gt;0,INDEX(RawDataRefData,$E565,0)),""),1),"")</f>
        <v>1.5</v>
      </c>
      <c r="AD565" s="100">
        <f t="array" ref="AD565">IF($AA565,QUARTILE(IF(G1SelectionMask="x",IF(INDEX(RawDataRefData,$E565,0)&gt;0,INDEX(RawDataRefData,$E565,0)),""),3),"")</f>
        <v>2.5</v>
      </c>
      <c r="AE565" s="100">
        <f t="array" ref="AE565">IF($AA565,MIN(IF(G1SelectionMask="x",IF(INDEX(RawDataRefData,$E565,0)&gt;0,INDEX(RawDataRefData,$E565,0)),"")),"")</f>
        <v>1</v>
      </c>
      <c r="AF565" s="100">
        <f t="array" ref="AF565">IF($AA565,MAX(IF(G1SelectionMask="x",IF(INDEX(RawDataRefData,$E565,0)&gt;0,INDEX(RawDataRefData,$E565,0)),"")),"")</f>
        <v>3</v>
      </c>
      <c r="AG565" s="100">
        <f t="shared" si="205"/>
        <v>2</v>
      </c>
      <c r="AH565" s="100">
        <f t="array" ref="AH565">IF($AA565,STDEVA(IF(G1SelectionMask="x",IF(INDEX(RawDataRefData,$E565,0)&gt;0,INDEX(RawDataRefData,$E565,0)),"")),"")</f>
        <v>0.7745966692414834</v>
      </c>
      <c r="AI565" s="101" t="b">
        <f t="shared" si="206"/>
        <v>1</v>
      </c>
      <c r="AJ565" s="101">
        <f t="array" ref="AJ565">IF($AI565,MEDIAN(IF(G2SelectionMask="x",IF(INDEX(RawDataRefData,$E565,0)&gt;0,INDEX(RawDataRefData,$E565,0)),"")),"")</f>
        <v>2</v>
      </c>
      <c r="AK565" s="101">
        <f t="array" ref="AK565">IF($AI565,QUARTILE(IF(G2SelectionMask="x",IF(INDEX(RawDataRefData,$E565,0)&gt;0,INDEX(RawDataRefData,$E565,0)),""),1),"")</f>
        <v>1</v>
      </c>
      <c r="AL565" s="101">
        <f t="array" ref="AL565">IF($AI565,QUARTILE(IF(G2SelectionMask="x",IF(INDEX(RawDataRefData,$E565,0)&gt;0,INDEX(RawDataRefData,$E565,0)),""),3),"")</f>
        <v>2.5</v>
      </c>
      <c r="AM565" s="101">
        <f t="array" ref="AM565">IF($AI565,MIN(IF(G2SelectionMask="x",IF(INDEX(RawDataRefData,$E565,0)&gt;0,INDEX(RawDataRefData,$E565,0)),"")),"")</f>
        <v>1</v>
      </c>
      <c r="AN565" s="101">
        <f t="array" ref="AN565">IF($AI565,MAX(IF(G2SelectionMask="x",IF(INDEX(RawDataRefData,$E565,0)&gt;0,INDEX(RawDataRefData,$E565,0)),"")),"")</f>
        <v>4</v>
      </c>
      <c r="AO565" s="101">
        <f t="shared" si="208"/>
        <v>2</v>
      </c>
      <c r="AP565" s="101">
        <f t="array" ref="AP565">IF($AI565,STDEVA(IF(G2SelectionMask="x",IF(INDEX(RawDataRefData,$E565,0)&gt;0,INDEX(RawDataRefData,$E565,0)),"")),"")</f>
        <v>1</v>
      </c>
      <c r="AQ565" s="100" t="b">
        <f t="shared" si="209"/>
        <v>0</v>
      </c>
      <c r="AR565" s="100" t="str">
        <f t="array" ref="AR565">IF($AQ565,MEDIAN(IF(G3SelectionMask="x",IF(INDEX(RawDataRefData,$E565,0)&gt;0,INDEX(RawDataRefData,$E565,0)),"")),"")</f>
        <v/>
      </c>
      <c r="AS565" s="100" t="str">
        <f t="array" ref="AS565">IF($AQ565,QUARTILE(IF(G3SelectionMask="x",IF(INDEX(RawDataRefData,$E565,0)&gt;0,INDEX(RawDataRefData,$E565,0)),""),1),"")</f>
        <v/>
      </c>
      <c r="AT565" s="100" t="str">
        <f t="array" ref="AT565">IF($AQ565,QUARTILE(IF(G3SelectionMask="x",IF(INDEX(RawDataRefData,$E565,0)&gt;0,INDEX(RawDataRefData,$E565,0)),""),3),"")</f>
        <v/>
      </c>
      <c r="AU565" s="100" t="str">
        <f t="array" ref="AU565">IF($AQ565,MIN(IF(G3SelectionMask="x",IF(INDEX(RawDataRefData,$E565,0)&gt;0,INDEX(RawDataRefData,$E565,0)),"")),"")</f>
        <v/>
      </c>
      <c r="AV565" s="100" t="str">
        <f t="array" ref="AV565">IF($AQ565,MAX(IF(G3SelectionMask="x",IF(INDEX(RawDataRefData,$E565,0)&gt;0,INDEX(RawDataRefData,$E565,0)),"")),"")</f>
        <v/>
      </c>
      <c r="AW565" s="100" t="str">
        <f t="shared" si="210"/>
        <v/>
      </c>
      <c r="AX565" s="100" t="str">
        <f t="array" ref="AX565">IF($AQ565,STDEVA(IF(G3SelectionMask="x",IF(INDEX(RawDataRefData,$E565,0)&gt;0,INDEX(RawDataRefData,$E565,0)),"")),"")</f>
        <v/>
      </c>
      <c r="AY565" s="101" t="b">
        <f t="shared" si="211"/>
        <v>0</v>
      </c>
      <c r="AZ565" s="101" t="str">
        <f t="array" ref="AZ565">IF($AY565,MEDIAN(IF(G4SelectionMask="x",IF(INDEX(RawDataRefData,$E565,0)&gt;0,INDEX(RawDataRefData,$E565,0)),"")),"")</f>
        <v/>
      </c>
      <c r="BA565" s="101" t="str">
        <f t="array" ref="BA565">IF($AY565,QUARTILE(IF(G4SelectionMask="x",IF(INDEX(RawDataRefData,$E565,0)&gt;0,INDEX(RawDataRefData,$E565,0)),""),1),"")</f>
        <v/>
      </c>
      <c r="BB565" s="101" t="str">
        <f t="array" ref="BB565">IF($AY565,QUARTILE(IF(G4SelectionMask="x",IF(INDEX(RawDataRefData,$E565,0)&gt;0,INDEX(RawDataRefData,$E565,0)),""),3),"")</f>
        <v/>
      </c>
      <c r="BC565" s="101" t="str">
        <f t="array" ref="BC565">IF($AY565,MIN(IF(G4SelectionMask="x",IF(INDEX(RawDataRefData,$E565,0)&gt;0,INDEX(RawDataRefData,$E565,0)),"")),"")</f>
        <v/>
      </c>
      <c r="BD565" s="101" t="str">
        <f t="array" ref="BD565">IF($AY565,MAX(IF(G4SelectionMask="x",IF(INDEX(RawDataRefData,$E565,0)&gt;0,INDEX(RawDataRefData,$E565,0)),"")),"")</f>
        <v/>
      </c>
      <c r="BE565" s="101" t="str">
        <f t="shared" si="212"/>
        <v/>
      </c>
      <c r="BF565" s="101" t="str">
        <f t="array" ref="BF565">IF($AY565,STDEVA(IF(G4SelectionMask="x",IF(INDEX(RawDataRefData,$E565,0)&gt;0,INDEX(RawDataRefData,$E565,0)),"")),"")</f>
        <v/>
      </c>
      <c r="BG565" s="100" t="b">
        <f t="shared" si="213"/>
        <v>0</v>
      </c>
      <c r="BH565" s="100" t="str">
        <f t="array" ref="BH565">IF($BG565,MEDIAN(IF(G5SelectionMask="x",IF(INDEX(RawDataRefData,$E565,0)&gt;0,INDEX(RawDataRefData,$E565,0)),"")),"")</f>
        <v/>
      </c>
      <c r="BI565" s="100" t="str">
        <f t="array" ref="BI565">IF($BG565,QUARTILE(IF(G5SelectionMask="x",IF(INDEX(RawDataRefData,$E565,0)&gt;0,INDEX(RawDataRefData,$E565,0)),""),1),"")</f>
        <v/>
      </c>
      <c r="BJ565" s="100" t="str">
        <f t="array" ref="BJ565">IF($BG565,QUARTILE(IF(G5SelectionMask="x",IF(INDEX(RawDataRefData,$E565,0)&gt;0,INDEX(RawDataRefData,$E565,0)),""),3),"")</f>
        <v/>
      </c>
      <c r="BK565" s="100" t="str">
        <f t="array" ref="BK565">IF($BG565,MIN(IF(G5SelectionMask="x",IF(INDEX(RawDataRefData,$E565,0)&gt;0,INDEX(RawDataRefData,$E565,0)),"")),"")</f>
        <v/>
      </c>
      <c r="BL565" s="100" t="str">
        <f t="array" ref="BL565">IF($BG565,MAX(IF(G5SelectionMask="x",IF(INDEX(RawDataRefData,$E565,0)&gt;0,INDEX(RawDataRefData,$E565,0)),"")),"")</f>
        <v/>
      </c>
      <c r="BM565" s="100" t="str">
        <f t="shared" si="214"/>
        <v/>
      </c>
      <c r="BN565" s="103" t="str">
        <f t="array" ref="BN565">IF($BG565,STDEVA(IF(G5SelectionMask="x",IF(INDEX(RawDataRefData,$E565,0)&gt;0,INDEX(RawDataRefData,$E565,0)),"")),"")</f>
        <v/>
      </c>
      <c r="BO565" s="104"/>
      <c r="BP565" s="105">
        <v>4</v>
      </c>
      <c r="BQ565" s="105">
        <v>2</v>
      </c>
      <c r="BR565" s="105">
        <v>2</v>
      </c>
      <c r="BS565" s="105">
        <v>2</v>
      </c>
      <c r="BT565" s="105">
        <v>1</v>
      </c>
      <c r="BU565" s="105">
        <v>3</v>
      </c>
      <c r="BV565" s="105">
        <v>2</v>
      </c>
      <c r="BW565" s="105">
        <v>3</v>
      </c>
      <c r="BX565" s="105">
        <v>1</v>
      </c>
      <c r="BY565" s="105">
        <v>3</v>
      </c>
      <c r="BZ565" s="105">
        <v>2</v>
      </c>
      <c r="CA565" s="105">
        <v>1</v>
      </c>
      <c r="CB565" s="105">
        <v>1</v>
      </c>
      <c r="CC565" s="105">
        <v>4</v>
      </c>
      <c r="CD565" s="105">
        <v>2</v>
      </c>
    </row>
    <row r="566" spans="1:82" x14ac:dyDescent="0.2">
      <c r="A566" s="33">
        <f t="shared" si="215"/>
        <v>0</v>
      </c>
      <c r="B566" s="209"/>
      <c r="C566" s="194"/>
      <c r="D566" s="203"/>
      <c r="E566" s="72">
        <f t="shared" si="207"/>
        <v>557</v>
      </c>
      <c r="F566" s="9" t="s">
        <v>2076</v>
      </c>
      <c r="G566" s="9" t="s">
        <v>2848</v>
      </c>
      <c r="H566" s="9" t="s">
        <v>66</v>
      </c>
      <c r="I566" s="9" t="s">
        <v>71</v>
      </c>
      <c r="K566" s="100">
        <f t="shared" si="192"/>
        <v>3</v>
      </c>
      <c r="L566" s="100"/>
      <c r="M566" s="100"/>
      <c r="N566" s="100"/>
      <c r="O566" s="100"/>
      <c r="P566" s="101">
        <f t="shared" si="193"/>
        <v>2</v>
      </c>
      <c r="Q566" s="102">
        <f t="shared" si="194"/>
        <v>4</v>
      </c>
      <c r="R566" s="102">
        <f t="shared" si="195"/>
        <v>3</v>
      </c>
      <c r="S566" s="102">
        <f t="shared" si="196"/>
        <v>2</v>
      </c>
      <c r="T566" s="102">
        <f t="shared" si="197"/>
        <v>2</v>
      </c>
      <c r="U566" s="102">
        <f t="shared" si="198"/>
        <v>2</v>
      </c>
      <c r="V566" s="102">
        <f t="shared" si="199"/>
        <v>3</v>
      </c>
      <c r="W566" s="102">
        <f t="shared" si="200"/>
        <v>3</v>
      </c>
      <c r="X566" s="102">
        <f t="shared" si="201"/>
        <v>3</v>
      </c>
      <c r="Y566" s="102">
        <f t="shared" si="202"/>
        <v>1</v>
      </c>
      <c r="Z566" s="102">
        <f t="shared" si="203"/>
        <v>3</v>
      </c>
      <c r="AA566" s="100" t="b">
        <f t="shared" si="204"/>
        <v>1</v>
      </c>
      <c r="AB566" s="100">
        <f t="array" ref="AB566">IF($AA566,MEDIAN(IF(G1SelectionMask="x",IF(INDEX(RawDataRefData,$E566,0)&gt;0,INDEX(RawDataRefData,$E566,0)),"")),"")</f>
        <v>3</v>
      </c>
      <c r="AC566" s="100">
        <f t="array" ref="AC566">IF($AA566,QUARTILE(IF(G1SelectionMask="x",IF(INDEX(RawDataRefData,$E566,0)&gt;0,INDEX(RawDataRefData,$E566,0)),""),1),"")</f>
        <v>2</v>
      </c>
      <c r="AD566" s="100">
        <f t="array" ref="AD566">IF($AA566,QUARTILE(IF(G1SelectionMask="x",IF(INDEX(RawDataRefData,$E566,0)&gt;0,INDEX(RawDataRefData,$E566,0)),""),3),"")</f>
        <v>3</v>
      </c>
      <c r="AE566" s="100">
        <f t="array" ref="AE566">IF($AA566,MIN(IF(G1SelectionMask="x",IF(INDEX(RawDataRefData,$E566,0)&gt;0,INDEX(RawDataRefData,$E566,0)),"")),"")</f>
        <v>1</v>
      </c>
      <c r="AF566" s="100">
        <f t="array" ref="AF566">IF($AA566,MAX(IF(G1SelectionMask="x",IF(INDEX(RawDataRefData,$E566,0)&gt;0,INDEX(RawDataRefData,$E566,0)),"")),"")</f>
        <v>4</v>
      </c>
      <c r="AG566" s="100">
        <f t="shared" si="205"/>
        <v>2.5454545454545454</v>
      </c>
      <c r="AH566" s="100">
        <f t="array" ref="AH566">IF($AA566,STDEVA(IF(G1SelectionMask="x",IF(INDEX(RawDataRefData,$E566,0)&gt;0,INDEX(RawDataRefData,$E566,0)),"")),"")</f>
        <v>0.82019953226472486</v>
      </c>
      <c r="AI566" s="101" t="b">
        <f t="shared" si="206"/>
        <v>1</v>
      </c>
      <c r="AJ566" s="101">
        <f t="array" ref="AJ566">IF($AI566,MEDIAN(IF(G2SelectionMask="x",IF(INDEX(RawDataRefData,$E566,0)&gt;0,INDEX(RawDataRefData,$E566,0)),"")),"")</f>
        <v>3</v>
      </c>
      <c r="AK566" s="101">
        <f t="array" ref="AK566">IF($AI566,QUARTILE(IF(G2SelectionMask="x",IF(INDEX(RawDataRefData,$E566,0)&gt;0,INDEX(RawDataRefData,$E566,0)),""),1),"")</f>
        <v>2</v>
      </c>
      <c r="AL566" s="101">
        <f t="array" ref="AL566">IF($AI566,QUARTILE(IF(G2SelectionMask="x",IF(INDEX(RawDataRefData,$E566,0)&gt;0,INDEX(RawDataRefData,$E566,0)),""),3),"")</f>
        <v>3</v>
      </c>
      <c r="AM566" s="101">
        <f t="array" ref="AM566">IF($AI566,MIN(IF(G2SelectionMask="x",IF(INDEX(RawDataRefData,$E566,0)&gt;0,INDEX(RawDataRefData,$E566,0)),"")),"")</f>
        <v>1</v>
      </c>
      <c r="AN566" s="101">
        <f t="array" ref="AN566">IF($AI566,MAX(IF(G2SelectionMask="x",IF(INDEX(RawDataRefData,$E566,0)&gt;0,INDEX(RawDataRefData,$E566,0)),"")),"")</f>
        <v>4</v>
      </c>
      <c r="AO566" s="101">
        <f t="shared" si="208"/>
        <v>2.6363636363636362</v>
      </c>
      <c r="AP566" s="101">
        <f t="array" ref="AP566">IF($AI566,STDEVA(IF(G2SelectionMask="x",IF(INDEX(RawDataRefData,$E566,0)&gt;0,INDEX(RawDataRefData,$E566,0)),"")),"")</f>
        <v>0.9244162777371755</v>
      </c>
      <c r="AQ566" s="100" t="b">
        <f t="shared" si="209"/>
        <v>0</v>
      </c>
      <c r="AR566" s="100" t="str">
        <f t="array" ref="AR566">IF($AQ566,MEDIAN(IF(G3SelectionMask="x",IF(INDEX(RawDataRefData,$E566,0)&gt;0,INDEX(RawDataRefData,$E566,0)),"")),"")</f>
        <v/>
      </c>
      <c r="AS566" s="100" t="str">
        <f t="array" ref="AS566">IF($AQ566,QUARTILE(IF(G3SelectionMask="x",IF(INDEX(RawDataRefData,$E566,0)&gt;0,INDEX(RawDataRefData,$E566,0)),""),1),"")</f>
        <v/>
      </c>
      <c r="AT566" s="100" t="str">
        <f t="array" ref="AT566">IF($AQ566,QUARTILE(IF(G3SelectionMask="x",IF(INDEX(RawDataRefData,$E566,0)&gt;0,INDEX(RawDataRefData,$E566,0)),""),3),"")</f>
        <v/>
      </c>
      <c r="AU566" s="100" t="str">
        <f t="array" ref="AU566">IF($AQ566,MIN(IF(G3SelectionMask="x",IF(INDEX(RawDataRefData,$E566,0)&gt;0,INDEX(RawDataRefData,$E566,0)),"")),"")</f>
        <v/>
      </c>
      <c r="AV566" s="100" t="str">
        <f t="array" ref="AV566">IF($AQ566,MAX(IF(G3SelectionMask="x",IF(INDEX(RawDataRefData,$E566,0)&gt;0,INDEX(RawDataRefData,$E566,0)),"")),"")</f>
        <v/>
      </c>
      <c r="AW566" s="100" t="str">
        <f t="shared" si="210"/>
        <v/>
      </c>
      <c r="AX566" s="100" t="str">
        <f t="array" ref="AX566">IF($AQ566,STDEVA(IF(G3SelectionMask="x",IF(INDEX(RawDataRefData,$E566,0)&gt;0,INDEX(RawDataRefData,$E566,0)),"")),"")</f>
        <v/>
      </c>
      <c r="AY566" s="101" t="b">
        <f t="shared" si="211"/>
        <v>0</v>
      </c>
      <c r="AZ566" s="101" t="str">
        <f t="array" ref="AZ566">IF($AY566,MEDIAN(IF(G4SelectionMask="x",IF(INDEX(RawDataRefData,$E566,0)&gt;0,INDEX(RawDataRefData,$E566,0)),"")),"")</f>
        <v/>
      </c>
      <c r="BA566" s="101" t="str">
        <f t="array" ref="BA566">IF($AY566,QUARTILE(IF(G4SelectionMask="x",IF(INDEX(RawDataRefData,$E566,0)&gt;0,INDEX(RawDataRefData,$E566,0)),""),1),"")</f>
        <v/>
      </c>
      <c r="BB566" s="101" t="str">
        <f t="array" ref="BB566">IF($AY566,QUARTILE(IF(G4SelectionMask="x",IF(INDEX(RawDataRefData,$E566,0)&gt;0,INDEX(RawDataRefData,$E566,0)),""),3),"")</f>
        <v/>
      </c>
      <c r="BC566" s="101" t="str">
        <f t="array" ref="BC566">IF($AY566,MIN(IF(G4SelectionMask="x",IF(INDEX(RawDataRefData,$E566,0)&gt;0,INDEX(RawDataRefData,$E566,0)),"")),"")</f>
        <v/>
      </c>
      <c r="BD566" s="101" t="str">
        <f t="array" ref="BD566">IF($AY566,MAX(IF(G4SelectionMask="x",IF(INDEX(RawDataRefData,$E566,0)&gt;0,INDEX(RawDataRefData,$E566,0)),"")),"")</f>
        <v/>
      </c>
      <c r="BE566" s="101" t="str">
        <f t="shared" si="212"/>
        <v/>
      </c>
      <c r="BF566" s="101" t="str">
        <f t="array" ref="BF566">IF($AY566,STDEVA(IF(G4SelectionMask="x",IF(INDEX(RawDataRefData,$E566,0)&gt;0,INDEX(RawDataRefData,$E566,0)),"")),"")</f>
        <v/>
      </c>
      <c r="BG566" s="100" t="b">
        <f t="shared" si="213"/>
        <v>0</v>
      </c>
      <c r="BH566" s="100" t="str">
        <f t="array" ref="BH566">IF($BG566,MEDIAN(IF(G5SelectionMask="x",IF(INDEX(RawDataRefData,$E566,0)&gt;0,INDEX(RawDataRefData,$E566,0)),"")),"")</f>
        <v/>
      </c>
      <c r="BI566" s="100" t="str">
        <f t="array" ref="BI566">IF($BG566,QUARTILE(IF(G5SelectionMask="x",IF(INDEX(RawDataRefData,$E566,0)&gt;0,INDEX(RawDataRefData,$E566,0)),""),1),"")</f>
        <v/>
      </c>
      <c r="BJ566" s="100" t="str">
        <f t="array" ref="BJ566">IF($BG566,QUARTILE(IF(G5SelectionMask="x",IF(INDEX(RawDataRefData,$E566,0)&gt;0,INDEX(RawDataRefData,$E566,0)),""),3),"")</f>
        <v/>
      </c>
      <c r="BK566" s="100" t="str">
        <f t="array" ref="BK566">IF($BG566,MIN(IF(G5SelectionMask="x",IF(INDEX(RawDataRefData,$E566,0)&gt;0,INDEX(RawDataRefData,$E566,0)),"")),"")</f>
        <v/>
      </c>
      <c r="BL566" s="100" t="str">
        <f t="array" ref="BL566">IF($BG566,MAX(IF(G5SelectionMask="x",IF(INDEX(RawDataRefData,$E566,0)&gt;0,INDEX(RawDataRefData,$E566,0)),"")),"")</f>
        <v/>
      </c>
      <c r="BM566" s="100" t="str">
        <f t="shared" si="214"/>
        <v/>
      </c>
      <c r="BN566" s="103" t="str">
        <f t="array" ref="BN566">IF($BG566,STDEVA(IF(G5SelectionMask="x",IF(INDEX(RawDataRefData,$E566,0)&gt;0,INDEX(RawDataRefData,$E566,0)),"")),"")</f>
        <v/>
      </c>
      <c r="BO566" s="104"/>
      <c r="BP566" s="105">
        <v>3</v>
      </c>
      <c r="BQ566" s="105">
        <v>2</v>
      </c>
      <c r="BR566" s="105">
        <v>4</v>
      </c>
      <c r="BS566" s="105">
        <v>3</v>
      </c>
      <c r="BT566" s="105">
        <v>2</v>
      </c>
      <c r="BU566" s="105">
        <v>2</v>
      </c>
      <c r="BV566" s="105">
        <v>2</v>
      </c>
      <c r="BW566" s="105">
        <v>3</v>
      </c>
      <c r="BX566" s="105">
        <v>3</v>
      </c>
      <c r="BY566" s="105">
        <v>3</v>
      </c>
      <c r="BZ566" s="105">
        <v>1</v>
      </c>
      <c r="CA566" s="105">
        <v>3</v>
      </c>
      <c r="CB566" s="105">
        <v>3</v>
      </c>
      <c r="CC566" s="105">
        <v>2</v>
      </c>
      <c r="CD566" s="105">
        <v>4</v>
      </c>
    </row>
    <row r="567" spans="1:82" x14ac:dyDescent="0.2">
      <c r="A567" s="33">
        <f t="shared" si="215"/>
        <v>0</v>
      </c>
      <c r="B567" s="209"/>
      <c r="C567" s="194"/>
      <c r="D567" s="203"/>
      <c r="E567" s="72">
        <f t="shared" si="207"/>
        <v>558</v>
      </c>
      <c r="F567" s="9" t="s">
        <v>2077</v>
      </c>
      <c r="G567" s="9" t="s">
        <v>2854</v>
      </c>
      <c r="H567" s="9" t="s">
        <v>66</v>
      </c>
      <c r="I567" s="9" t="s">
        <v>71</v>
      </c>
      <c r="K567" s="100">
        <f t="shared" si="192"/>
        <v>1</v>
      </c>
      <c r="L567" s="100"/>
      <c r="M567" s="100"/>
      <c r="N567" s="100"/>
      <c r="O567" s="100"/>
      <c r="P567" s="101">
        <f t="shared" si="193"/>
        <v>3</v>
      </c>
      <c r="Q567" s="102">
        <f t="shared" si="194"/>
        <v>3</v>
      </c>
      <c r="R567" s="102">
        <f t="shared" si="195"/>
        <v>1</v>
      </c>
      <c r="S567" s="102">
        <f t="shared" si="196"/>
        <v>1</v>
      </c>
      <c r="T567" s="102">
        <f t="shared" si="197"/>
        <v>3</v>
      </c>
      <c r="U567" s="102">
        <f t="shared" si="198"/>
        <v>2</v>
      </c>
      <c r="V567" s="102">
        <f t="shared" si="199"/>
        <v>1</v>
      </c>
      <c r="W567" s="102">
        <f t="shared" si="200"/>
        <v>3</v>
      </c>
      <c r="X567" s="102">
        <f t="shared" si="201"/>
        <v>3</v>
      </c>
      <c r="Y567" s="102">
        <f t="shared" si="202"/>
        <v>4</v>
      </c>
      <c r="Z567" s="102">
        <f t="shared" si="203"/>
        <v>2</v>
      </c>
      <c r="AA567" s="100" t="b">
        <f t="shared" si="204"/>
        <v>1</v>
      </c>
      <c r="AB567" s="100">
        <f t="array" ref="AB567">IF($AA567,MEDIAN(IF(G1SelectionMask="x",IF(INDEX(RawDataRefData,$E567,0)&gt;0,INDEX(RawDataRefData,$E567,0)),"")),"")</f>
        <v>3</v>
      </c>
      <c r="AC567" s="100">
        <f t="array" ref="AC567">IF($AA567,QUARTILE(IF(G1SelectionMask="x",IF(INDEX(RawDataRefData,$E567,0)&gt;0,INDEX(RawDataRefData,$E567,0)),""),1),"")</f>
        <v>1.5</v>
      </c>
      <c r="AD567" s="100">
        <f t="array" ref="AD567">IF($AA567,QUARTILE(IF(G1SelectionMask="x",IF(INDEX(RawDataRefData,$E567,0)&gt;0,INDEX(RawDataRefData,$E567,0)),""),3),"")</f>
        <v>3</v>
      </c>
      <c r="AE567" s="100">
        <f t="array" ref="AE567">IF($AA567,MIN(IF(G1SelectionMask="x",IF(INDEX(RawDataRefData,$E567,0)&gt;0,INDEX(RawDataRefData,$E567,0)),"")),"")</f>
        <v>1</v>
      </c>
      <c r="AF567" s="100">
        <f t="array" ref="AF567">IF($AA567,MAX(IF(G1SelectionMask="x",IF(INDEX(RawDataRefData,$E567,0)&gt;0,INDEX(RawDataRefData,$E567,0)),"")),"")</f>
        <v>4</v>
      </c>
      <c r="AG567" s="100">
        <f t="shared" si="205"/>
        <v>2.3636363636363638</v>
      </c>
      <c r="AH567" s="100">
        <f t="array" ref="AH567">IF($AA567,STDEVA(IF(G1SelectionMask="x",IF(INDEX(RawDataRefData,$E567,0)&gt;0,INDEX(RawDataRefData,$E567,0)),"")),"")</f>
        <v>1.0269106361049412</v>
      </c>
      <c r="AI567" s="101" t="b">
        <f t="shared" si="206"/>
        <v>1</v>
      </c>
      <c r="AJ567" s="101">
        <f t="array" ref="AJ567">IF($AI567,MEDIAN(IF(G2SelectionMask="x",IF(INDEX(RawDataRefData,$E567,0)&gt;0,INDEX(RawDataRefData,$E567,0)),"")),"")</f>
        <v>3</v>
      </c>
      <c r="AK567" s="101">
        <f t="array" ref="AK567">IF($AI567,QUARTILE(IF(G2SelectionMask="x",IF(INDEX(RawDataRefData,$E567,0)&gt;0,INDEX(RawDataRefData,$E567,0)),""),1),"")</f>
        <v>1.5</v>
      </c>
      <c r="AL567" s="101">
        <f t="array" ref="AL567">IF($AI567,QUARTILE(IF(G2SelectionMask="x",IF(INDEX(RawDataRefData,$E567,0)&gt;0,INDEX(RawDataRefData,$E567,0)),""),3),"")</f>
        <v>3</v>
      </c>
      <c r="AM567" s="101">
        <f t="array" ref="AM567">IF($AI567,MIN(IF(G2SelectionMask="x",IF(INDEX(RawDataRefData,$E567,0)&gt;0,INDEX(RawDataRefData,$E567,0)),"")),"")</f>
        <v>1</v>
      </c>
      <c r="AN567" s="101">
        <f t="array" ref="AN567">IF($AI567,MAX(IF(G2SelectionMask="x",IF(INDEX(RawDataRefData,$E567,0)&gt;0,INDEX(RawDataRefData,$E567,0)),"")),"")</f>
        <v>4</v>
      </c>
      <c r="AO567" s="101">
        <f t="shared" si="208"/>
        <v>2.5454545454545454</v>
      </c>
      <c r="AP567" s="101">
        <f t="array" ref="AP567">IF($AI567,STDEVA(IF(G2SelectionMask="x",IF(INDEX(RawDataRefData,$E567,0)&gt;0,INDEX(RawDataRefData,$E567,0)),"")),"")</f>
        <v>1.1281521496355327</v>
      </c>
      <c r="AQ567" s="100" t="b">
        <f t="shared" si="209"/>
        <v>0</v>
      </c>
      <c r="AR567" s="100" t="str">
        <f t="array" ref="AR567">IF($AQ567,MEDIAN(IF(G3SelectionMask="x",IF(INDEX(RawDataRefData,$E567,0)&gt;0,INDEX(RawDataRefData,$E567,0)),"")),"")</f>
        <v/>
      </c>
      <c r="AS567" s="100" t="str">
        <f t="array" ref="AS567">IF($AQ567,QUARTILE(IF(G3SelectionMask="x",IF(INDEX(RawDataRefData,$E567,0)&gt;0,INDEX(RawDataRefData,$E567,0)),""),1),"")</f>
        <v/>
      </c>
      <c r="AT567" s="100" t="str">
        <f t="array" ref="AT567">IF($AQ567,QUARTILE(IF(G3SelectionMask="x",IF(INDEX(RawDataRefData,$E567,0)&gt;0,INDEX(RawDataRefData,$E567,0)),""),3),"")</f>
        <v/>
      </c>
      <c r="AU567" s="100" t="str">
        <f t="array" ref="AU567">IF($AQ567,MIN(IF(G3SelectionMask="x",IF(INDEX(RawDataRefData,$E567,0)&gt;0,INDEX(RawDataRefData,$E567,0)),"")),"")</f>
        <v/>
      </c>
      <c r="AV567" s="100" t="str">
        <f t="array" ref="AV567">IF($AQ567,MAX(IF(G3SelectionMask="x",IF(INDEX(RawDataRefData,$E567,0)&gt;0,INDEX(RawDataRefData,$E567,0)),"")),"")</f>
        <v/>
      </c>
      <c r="AW567" s="100" t="str">
        <f t="shared" si="210"/>
        <v/>
      </c>
      <c r="AX567" s="100" t="str">
        <f t="array" ref="AX567">IF($AQ567,STDEVA(IF(G3SelectionMask="x",IF(INDEX(RawDataRefData,$E567,0)&gt;0,INDEX(RawDataRefData,$E567,0)),"")),"")</f>
        <v/>
      </c>
      <c r="AY567" s="101" t="b">
        <f t="shared" si="211"/>
        <v>0</v>
      </c>
      <c r="AZ567" s="101" t="str">
        <f t="array" ref="AZ567">IF($AY567,MEDIAN(IF(G4SelectionMask="x",IF(INDEX(RawDataRefData,$E567,0)&gt;0,INDEX(RawDataRefData,$E567,0)),"")),"")</f>
        <v/>
      </c>
      <c r="BA567" s="101" t="str">
        <f t="array" ref="BA567">IF($AY567,QUARTILE(IF(G4SelectionMask="x",IF(INDEX(RawDataRefData,$E567,0)&gt;0,INDEX(RawDataRefData,$E567,0)),""),1),"")</f>
        <v/>
      </c>
      <c r="BB567" s="101" t="str">
        <f t="array" ref="BB567">IF($AY567,QUARTILE(IF(G4SelectionMask="x",IF(INDEX(RawDataRefData,$E567,0)&gt;0,INDEX(RawDataRefData,$E567,0)),""),3),"")</f>
        <v/>
      </c>
      <c r="BC567" s="101" t="str">
        <f t="array" ref="BC567">IF($AY567,MIN(IF(G4SelectionMask="x",IF(INDEX(RawDataRefData,$E567,0)&gt;0,INDEX(RawDataRefData,$E567,0)),"")),"")</f>
        <v/>
      </c>
      <c r="BD567" s="101" t="str">
        <f t="array" ref="BD567">IF($AY567,MAX(IF(G4SelectionMask="x",IF(INDEX(RawDataRefData,$E567,0)&gt;0,INDEX(RawDataRefData,$E567,0)),"")),"")</f>
        <v/>
      </c>
      <c r="BE567" s="101" t="str">
        <f t="shared" si="212"/>
        <v/>
      </c>
      <c r="BF567" s="101" t="str">
        <f t="array" ref="BF567">IF($AY567,STDEVA(IF(G4SelectionMask="x",IF(INDEX(RawDataRefData,$E567,0)&gt;0,INDEX(RawDataRefData,$E567,0)),"")),"")</f>
        <v/>
      </c>
      <c r="BG567" s="100" t="b">
        <f t="shared" si="213"/>
        <v>0</v>
      </c>
      <c r="BH567" s="100" t="str">
        <f t="array" ref="BH567">IF($BG567,MEDIAN(IF(G5SelectionMask="x",IF(INDEX(RawDataRefData,$E567,0)&gt;0,INDEX(RawDataRefData,$E567,0)),"")),"")</f>
        <v/>
      </c>
      <c r="BI567" s="100" t="str">
        <f t="array" ref="BI567">IF($BG567,QUARTILE(IF(G5SelectionMask="x",IF(INDEX(RawDataRefData,$E567,0)&gt;0,INDEX(RawDataRefData,$E567,0)),""),1),"")</f>
        <v/>
      </c>
      <c r="BJ567" s="100" t="str">
        <f t="array" ref="BJ567">IF($BG567,QUARTILE(IF(G5SelectionMask="x",IF(INDEX(RawDataRefData,$E567,0)&gt;0,INDEX(RawDataRefData,$E567,0)),""),3),"")</f>
        <v/>
      </c>
      <c r="BK567" s="100" t="str">
        <f t="array" ref="BK567">IF($BG567,MIN(IF(G5SelectionMask="x",IF(INDEX(RawDataRefData,$E567,0)&gt;0,INDEX(RawDataRefData,$E567,0)),"")),"")</f>
        <v/>
      </c>
      <c r="BL567" s="100" t="str">
        <f t="array" ref="BL567">IF($BG567,MAX(IF(G5SelectionMask="x",IF(INDEX(RawDataRefData,$E567,0)&gt;0,INDEX(RawDataRefData,$E567,0)),"")),"")</f>
        <v/>
      </c>
      <c r="BM567" s="100" t="str">
        <f t="shared" si="214"/>
        <v/>
      </c>
      <c r="BN567" s="103" t="str">
        <f t="array" ref="BN567">IF($BG567,STDEVA(IF(G5SelectionMask="x",IF(INDEX(RawDataRefData,$E567,0)&gt;0,INDEX(RawDataRefData,$E567,0)),"")),"")</f>
        <v/>
      </c>
      <c r="BO567" s="104"/>
      <c r="BP567" s="105">
        <v>1</v>
      </c>
      <c r="BQ567" s="105">
        <v>3</v>
      </c>
      <c r="BR567" s="105">
        <v>3</v>
      </c>
      <c r="BS567" s="105">
        <v>1</v>
      </c>
      <c r="BT567" s="105">
        <v>1</v>
      </c>
      <c r="BU567" s="105">
        <v>3</v>
      </c>
      <c r="BV567" s="105">
        <v>2</v>
      </c>
      <c r="BW567" s="105">
        <v>1</v>
      </c>
      <c r="BX567" s="105">
        <v>3</v>
      </c>
      <c r="BY567" s="105">
        <v>3</v>
      </c>
      <c r="BZ567" s="105">
        <v>4</v>
      </c>
      <c r="CA567" s="105">
        <v>2</v>
      </c>
      <c r="CB567" s="105">
        <v>4</v>
      </c>
      <c r="CC567" s="105">
        <v>1</v>
      </c>
      <c r="CD567" s="105">
        <v>3</v>
      </c>
    </row>
    <row r="568" spans="1:82" x14ac:dyDescent="0.2">
      <c r="A568" s="33">
        <f t="shared" si="215"/>
        <v>0</v>
      </c>
      <c r="B568" s="209"/>
      <c r="C568" s="194"/>
      <c r="D568" s="203"/>
      <c r="E568" s="72">
        <f t="shared" si="207"/>
        <v>559</v>
      </c>
      <c r="F568" s="9" t="s">
        <v>2078</v>
      </c>
      <c r="G568" s="9" t="s">
        <v>2855</v>
      </c>
      <c r="H568" s="9" t="s">
        <v>66</v>
      </c>
      <c r="I568" s="9" t="s">
        <v>71</v>
      </c>
      <c r="K568" s="100">
        <f t="shared" si="192"/>
        <v>4</v>
      </c>
      <c r="L568" s="100"/>
      <c r="M568" s="100"/>
      <c r="N568" s="100"/>
      <c r="O568" s="100"/>
      <c r="P568" s="101">
        <f t="shared" si="193"/>
        <v>3</v>
      </c>
      <c r="Q568" s="102">
        <f t="shared" si="194"/>
        <v>1</v>
      </c>
      <c r="R568" s="102">
        <f t="shared" si="195"/>
        <v>3</v>
      </c>
      <c r="S568" s="102">
        <f t="shared" si="196"/>
        <v>3</v>
      </c>
      <c r="T568" s="102">
        <f t="shared" si="197"/>
        <v>4</v>
      </c>
      <c r="U568" s="102">
        <f t="shared" si="198"/>
        <v>1</v>
      </c>
      <c r="V568" s="102">
        <f t="shared" si="199"/>
        <v>4</v>
      </c>
      <c r="W568" s="102">
        <f t="shared" si="200"/>
        <v>3</v>
      </c>
      <c r="X568" s="102">
        <f t="shared" si="201"/>
        <v>1</v>
      </c>
      <c r="Y568" s="102">
        <f t="shared" si="202"/>
        <v>1</v>
      </c>
      <c r="Z568" s="102">
        <f t="shared" si="203"/>
        <v>2</v>
      </c>
      <c r="AA568" s="100" t="b">
        <f t="shared" si="204"/>
        <v>1</v>
      </c>
      <c r="AB568" s="100">
        <f t="array" ref="AB568">IF($AA568,MEDIAN(IF(G1SelectionMask="x",IF(INDEX(RawDataRefData,$E568,0)&gt;0,INDEX(RawDataRefData,$E568,0)),"")),"")</f>
        <v>3</v>
      </c>
      <c r="AC568" s="100">
        <f t="array" ref="AC568">IF($AA568,QUARTILE(IF(G1SelectionMask="x",IF(INDEX(RawDataRefData,$E568,0)&gt;0,INDEX(RawDataRefData,$E568,0)),""),1),"")</f>
        <v>1</v>
      </c>
      <c r="AD568" s="100">
        <f t="array" ref="AD568">IF($AA568,QUARTILE(IF(G1SelectionMask="x",IF(INDEX(RawDataRefData,$E568,0)&gt;0,INDEX(RawDataRefData,$E568,0)),""),3),"")</f>
        <v>3</v>
      </c>
      <c r="AE568" s="100">
        <f t="array" ref="AE568">IF($AA568,MIN(IF(G1SelectionMask="x",IF(INDEX(RawDataRefData,$E568,0)&gt;0,INDEX(RawDataRefData,$E568,0)),"")),"")</f>
        <v>1</v>
      </c>
      <c r="AF568" s="100">
        <f t="array" ref="AF568">IF($AA568,MAX(IF(G1SelectionMask="x",IF(INDEX(RawDataRefData,$E568,0)&gt;0,INDEX(RawDataRefData,$E568,0)),"")),"")</f>
        <v>4</v>
      </c>
      <c r="AG568" s="100">
        <f t="shared" si="205"/>
        <v>2.3636363636363638</v>
      </c>
      <c r="AH568" s="100">
        <f t="array" ref="AH568">IF($AA568,STDEVA(IF(G1SelectionMask="x",IF(INDEX(RawDataRefData,$E568,0)&gt;0,INDEX(RawDataRefData,$E568,0)),"")),"")</f>
        <v>1.2060453783110545</v>
      </c>
      <c r="AI568" s="101" t="b">
        <f t="shared" si="206"/>
        <v>1</v>
      </c>
      <c r="AJ568" s="101">
        <f t="array" ref="AJ568">IF($AI568,MEDIAN(IF(G2SelectionMask="x",IF(INDEX(RawDataRefData,$E568,0)&gt;0,INDEX(RawDataRefData,$E568,0)),"")),"")</f>
        <v>3</v>
      </c>
      <c r="AK568" s="101">
        <f t="array" ref="AK568">IF($AI568,QUARTILE(IF(G2SelectionMask="x",IF(INDEX(RawDataRefData,$E568,0)&gt;0,INDEX(RawDataRefData,$E568,0)),""),1),"")</f>
        <v>1.5</v>
      </c>
      <c r="AL568" s="101">
        <f t="array" ref="AL568">IF($AI568,QUARTILE(IF(G2SelectionMask="x",IF(INDEX(RawDataRefData,$E568,0)&gt;0,INDEX(RawDataRefData,$E568,0)),""),3),"")</f>
        <v>3.5</v>
      </c>
      <c r="AM568" s="101">
        <f t="array" ref="AM568">IF($AI568,MIN(IF(G2SelectionMask="x",IF(INDEX(RawDataRefData,$E568,0)&gt;0,INDEX(RawDataRefData,$E568,0)),"")),"")</f>
        <v>1</v>
      </c>
      <c r="AN568" s="101">
        <f t="array" ref="AN568">IF($AI568,MAX(IF(G2SelectionMask="x",IF(INDEX(RawDataRefData,$E568,0)&gt;0,INDEX(RawDataRefData,$E568,0)),"")),"")</f>
        <v>4</v>
      </c>
      <c r="AO568" s="101">
        <f t="shared" si="208"/>
        <v>2.6363636363636362</v>
      </c>
      <c r="AP568" s="101">
        <f t="array" ref="AP568">IF($AI568,STDEVA(IF(G2SelectionMask="x",IF(INDEX(RawDataRefData,$E568,0)&gt;0,INDEX(RawDataRefData,$E568,0)),"")),"")</f>
        <v>1.2060453783110545</v>
      </c>
      <c r="AQ568" s="100" t="b">
        <f t="shared" si="209"/>
        <v>0</v>
      </c>
      <c r="AR568" s="100" t="str">
        <f t="array" ref="AR568">IF($AQ568,MEDIAN(IF(G3SelectionMask="x",IF(INDEX(RawDataRefData,$E568,0)&gt;0,INDEX(RawDataRefData,$E568,0)),"")),"")</f>
        <v/>
      </c>
      <c r="AS568" s="100" t="str">
        <f t="array" ref="AS568">IF($AQ568,QUARTILE(IF(G3SelectionMask="x",IF(INDEX(RawDataRefData,$E568,0)&gt;0,INDEX(RawDataRefData,$E568,0)),""),1),"")</f>
        <v/>
      </c>
      <c r="AT568" s="100" t="str">
        <f t="array" ref="AT568">IF($AQ568,QUARTILE(IF(G3SelectionMask="x",IF(INDEX(RawDataRefData,$E568,0)&gt;0,INDEX(RawDataRefData,$E568,0)),""),3),"")</f>
        <v/>
      </c>
      <c r="AU568" s="100" t="str">
        <f t="array" ref="AU568">IF($AQ568,MIN(IF(G3SelectionMask="x",IF(INDEX(RawDataRefData,$E568,0)&gt;0,INDEX(RawDataRefData,$E568,0)),"")),"")</f>
        <v/>
      </c>
      <c r="AV568" s="100" t="str">
        <f t="array" ref="AV568">IF($AQ568,MAX(IF(G3SelectionMask="x",IF(INDEX(RawDataRefData,$E568,0)&gt;0,INDEX(RawDataRefData,$E568,0)),"")),"")</f>
        <v/>
      </c>
      <c r="AW568" s="100" t="str">
        <f t="shared" si="210"/>
        <v/>
      </c>
      <c r="AX568" s="100" t="str">
        <f t="array" ref="AX568">IF($AQ568,STDEVA(IF(G3SelectionMask="x",IF(INDEX(RawDataRefData,$E568,0)&gt;0,INDEX(RawDataRefData,$E568,0)),"")),"")</f>
        <v/>
      </c>
      <c r="AY568" s="101" t="b">
        <f t="shared" si="211"/>
        <v>0</v>
      </c>
      <c r="AZ568" s="101" t="str">
        <f t="array" ref="AZ568">IF($AY568,MEDIAN(IF(G4SelectionMask="x",IF(INDEX(RawDataRefData,$E568,0)&gt;0,INDEX(RawDataRefData,$E568,0)),"")),"")</f>
        <v/>
      </c>
      <c r="BA568" s="101" t="str">
        <f t="array" ref="BA568">IF($AY568,QUARTILE(IF(G4SelectionMask="x",IF(INDEX(RawDataRefData,$E568,0)&gt;0,INDEX(RawDataRefData,$E568,0)),""),1),"")</f>
        <v/>
      </c>
      <c r="BB568" s="101" t="str">
        <f t="array" ref="BB568">IF($AY568,QUARTILE(IF(G4SelectionMask="x",IF(INDEX(RawDataRefData,$E568,0)&gt;0,INDEX(RawDataRefData,$E568,0)),""),3),"")</f>
        <v/>
      </c>
      <c r="BC568" s="101" t="str">
        <f t="array" ref="BC568">IF($AY568,MIN(IF(G4SelectionMask="x",IF(INDEX(RawDataRefData,$E568,0)&gt;0,INDEX(RawDataRefData,$E568,0)),"")),"")</f>
        <v/>
      </c>
      <c r="BD568" s="101" t="str">
        <f t="array" ref="BD568">IF($AY568,MAX(IF(G4SelectionMask="x",IF(INDEX(RawDataRefData,$E568,0)&gt;0,INDEX(RawDataRefData,$E568,0)),"")),"")</f>
        <v/>
      </c>
      <c r="BE568" s="101" t="str">
        <f t="shared" si="212"/>
        <v/>
      </c>
      <c r="BF568" s="101" t="str">
        <f t="array" ref="BF568">IF($AY568,STDEVA(IF(G4SelectionMask="x",IF(INDEX(RawDataRefData,$E568,0)&gt;0,INDEX(RawDataRefData,$E568,0)),"")),"")</f>
        <v/>
      </c>
      <c r="BG568" s="100" t="b">
        <f t="shared" si="213"/>
        <v>0</v>
      </c>
      <c r="BH568" s="100" t="str">
        <f t="array" ref="BH568">IF($BG568,MEDIAN(IF(G5SelectionMask="x",IF(INDEX(RawDataRefData,$E568,0)&gt;0,INDEX(RawDataRefData,$E568,0)),"")),"")</f>
        <v/>
      </c>
      <c r="BI568" s="100" t="str">
        <f t="array" ref="BI568">IF($BG568,QUARTILE(IF(G5SelectionMask="x",IF(INDEX(RawDataRefData,$E568,0)&gt;0,INDEX(RawDataRefData,$E568,0)),""),1),"")</f>
        <v/>
      </c>
      <c r="BJ568" s="100" t="str">
        <f t="array" ref="BJ568">IF($BG568,QUARTILE(IF(G5SelectionMask="x",IF(INDEX(RawDataRefData,$E568,0)&gt;0,INDEX(RawDataRefData,$E568,0)),""),3),"")</f>
        <v/>
      </c>
      <c r="BK568" s="100" t="str">
        <f t="array" ref="BK568">IF($BG568,MIN(IF(G5SelectionMask="x",IF(INDEX(RawDataRefData,$E568,0)&gt;0,INDEX(RawDataRefData,$E568,0)),"")),"")</f>
        <v/>
      </c>
      <c r="BL568" s="100" t="str">
        <f t="array" ref="BL568">IF($BG568,MAX(IF(G5SelectionMask="x",IF(INDEX(RawDataRefData,$E568,0)&gt;0,INDEX(RawDataRefData,$E568,0)),"")),"")</f>
        <v/>
      </c>
      <c r="BM568" s="100" t="str">
        <f t="shared" si="214"/>
        <v/>
      </c>
      <c r="BN568" s="103" t="str">
        <f t="array" ref="BN568">IF($BG568,STDEVA(IF(G5SelectionMask="x",IF(INDEX(RawDataRefData,$E568,0)&gt;0,INDEX(RawDataRefData,$E568,0)),"")),"")</f>
        <v/>
      </c>
      <c r="BO568" s="104"/>
      <c r="BP568" s="105">
        <v>4</v>
      </c>
      <c r="BQ568" s="105">
        <v>3</v>
      </c>
      <c r="BR568" s="105">
        <v>1</v>
      </c>
      <c r="BS568" s="105">
        <v>3</v>
      </c>
      <c r="BT568" s="105">
        <v>3</v>
      </c>
      <c r="BU568" s="105">
        <v>4</v>
      </c>
      <c r="BV568" s="105">
        <v>1</v>
      </c>
      <c r="BW568" s="105">
        <v>4</v>
      </c>
      <c r="BX568" s="105">
        <v>3</v>
      </c>
      <c r="BY568" s="105">
        <v>1</v>
      </c>
      <c r="BZ568" s="105">
        <v>1</v>
      </c>
      <c r="CA568" s="105">
        <v>2</v>
      </c>
      <c r="CB568" s="105">
        <v>3</v>
      </c>
      <c r="CC568" s="105">
        <v>1</v>
      </c>
      <c r="CD568" s="105">
        <v>4</v>
      </c>
    </row>
    <row r="569" spans="1:82" x14ac:dyDescent="0.2">
      <c r="A569" s="33">
        <f t="shared" si="215"/>
        <v>0</v>
      </c>
      <c r="B569" s="209"/>
      <c r="C569" s="194"/>
      <c r="D569" s="203"/>
      <c r="E569" s="72">
        <f t="shared" si="207"/>
        <v>560</v>
      </c>
      <c r="F569" s="9" t="s">
        <v>2079</v>
      </c>
      <c r="G569" s="9" t="s">
        <v>2847</v>
      </c>
      <c r="H569" s="9" t="s">
        <v>66</v>
      </c>
      <c r="I569" s="9" t="s">
        <v>71</v>
      </c>
      <c r="K569" s="100">
        <f t="shared" si="192"/>
        <v>4</v>
      </c>
      <c r="L569" s="100"/>
      <c r="M569" s="100"/>
      <c r="N569" s="100"/>
      <c r="O569" s="100"/>
      <c r="P569" s="101">
        <f t="shared" si="193"/>
        <v>1</v>
      </c>
      <c r="Q569" s="102">
        <f t="shared" si="194"/>
        <v>3</v>
      </c>
      <c r="R569" s="102">
        <f t="shared" si="195"/>
        <v>2</v>
      </c>
      <c r="S569" s="102">
        <f t="shared" si="196"/>
        <v>3</v>
      </c>
      <c r="T569" s="102">
        <f t="shared" si="197"/>
        <v>2</v>
      </c>
      <c r="U569" s="102">
        <f t="shared" si="198"/>
        <v>2</v>
      </c>
      <c r="V569" s="102">
        <f t="shared" si="199"/>
        <v>3</v>
      </c>
      <c r="W569" s="102">
        <f t="shared" si="200"/>
        <v>2</v>
      </c>
      <c r="X569" s="102">
        <f t="shared" si="201"/>
        <v>4</v>
      </c>
      <c r="Y569" s="102">
        <f t="shared" si="202"/>
        <v>3</v>
      </c>
      <c r="Z569" s="102">
        <f t="shared" si="203"/>
        <v>4</v>
      </c>
      <c r="AA569" s="100" t="b">
        <f t="shared" si="204"/>
        <v>1</v>
      </c>
      <c r="AB569" s="100">
        <f t="array" ref="AB569">IF($AA569,MEDIAN(IF(G1SelectionMask="x",IF(INDEX(RawDataRefData,$E569,0)&gt;0,INDEX(RawDataRefData,$E569,0)),"")),"")</f>
        <v>3</v>
      </c>
      <c r="AC569" s="100">
        <f t="array" ref="AC569">IF($AA569,QUARTILE(IF(G1SelectionMask="x",IF(INDEX(RawDataRefData,$E569,0)&gt;0,INDEX(RawDataRefData,$E569,0)),""),1),"")</f>
        <v>2</v>
      </c>
      <c r="AD569" s="100">
        <f t="array" ref="AD569">IF($AA569,QUARTILE(IF(G1SelectionMask="x",IF(INDEX(RawDataRefData,$E569,0)&gt;0,INDEX(RawDataRefData,$E569,0)),""),3),"")</f>
        <v>3</v>
      </c>
      <c r="AE569" s="100">
        <f t="array" ref="AE569">IF($AA569,MIN(IF(G1SelectionMask="x",IF(INDEX(RawDataRefData,$E569,0)&gt;0,INDEX(RawDataRefData,$E569,0)),"")),"")</f>
        <v>1</v>
      </c>
      <c r="AF569" s="100">
        <f t="array" ref="AF569">IF($AA569,MAX(IF(G1SelectionMask="x",IF(INDEX(RawDataRefData,$E569,0)&gt;0,INDEX(RawDataRefData,$E569,0)),"")),"")</f>
        <v>4</v>
      </c>
      <c r="AG569" s="100">
        <f t="shared" si="205"/>
        <v>2.6363636363636362</v>
      </c>
      <c r="AH569" s="100">
        <f t="array" ref="AH569">IF($AA569,STDEVA(IF(G1SelectionMask="x",IF(INDEX(RawDataRefData,$E569,0)&gt;0,INDEX(RawDataRefData,$E569,0)),"")),"")</f>
        <v>0.9244162777371755</v>
      </c>
      <c r="AI569" s="101" t="b">
        <f t="shared" si="206"/>
        <v>1</v>
      </c>
      <c r="AJ569" s="101">
        <f t="array" ref="AJ569">IF($AI569,MEDIAN(IF(G2SelectionMask="x",IF(INDEX(RawDataRefData,$E569,0)&gt;0,INDEX(RawDataRefData,$E569,0)),"")),"")</f>
        <v>2</v>
      </c>
      <c r="AK569" s="101">
        <f t="array" ref="AK569">IF($AI569,QUARTILE(IF(G2SelectionMask="x",IF(INDEX(RawDataRefData,$E569,0)&gt;0,INDEX(RawDataRefData,$E569,0)),""),1),"")</f>
        <v>1</v>
      </c>
      <c r="AL569" s="101">
        <f t="array" ref="AL569">IF($AI569,QUARTILE(IF(G2SelectionMask="x",IF(INDEX(RawDataRefData,$E569,0)&gt;0,INDEX(RawDataRefData,$E569,0)),""),3),"")</f>
        <v>3</v>
      </c>
      <c r="AM569" s="101">
        <f t="array" ref="AM569">IF($AI569,MIN(IF(G2SelectionMask="x",IF(INDEX(RawDataRefData,$E569,0)&gt;0,INDEX(RawDataRefData,$E569,0)),"")),"")</f>
        <v>1</v>
      </c>
      <c r="AN569" s="101">
        <f t="array" ref="AN569">IF($AI569,MAX(IF(G2SelectionMask="x",IF(INDEX(RawDataRefData,$E569,0)&gt;0,INDEX(RawDataRefData,$E569,0)),"")),"")</f>
        <v>4</v>
      </c>
      <c r="AO569" s="101">
        <f t="shared" si="208"/>
        <v>2.1818181818181817</v>
      </c>
      <c r="AP569" s="101">
        <f t="array" ref="AP569">IF($AI569,STDEVA(IF(G2SelectionMask="x",IF(INDEX(RawDataRefData,$E569,0)&gt;0,INDEX(RawDataRefData,$E569,0)),"")),"")</f>
        <v>1.0787197799411872</v>
      </c>
      <c r="AQ569" s="100" t="b">
        <f t="shared" si="209"/>
        <v>0</v>
      </c>
      <c r="AR569" s="100" t="str">
        <f t="array" ref="AR569">IF($AQ569,MEDIAN(IF(G3SelectionMask="x",IF(INDEX(RawDataRefData,$E569,0)&gt;0,INDEX(RawDataRefData,$E569,0)),"")),"")</f>
        <v/>
      </c>
      <c r="AS569" s="100" t="str">
        <f t="array" ref="AS569">IF($AQ569,QUARTILE(IF(G3SelectionMask="x",IF(INDEX(RawDataRefData,$E569,0)&gt;0,INDEX(RawDataRefData,$E569,0)),""),1),"")</f>
        <v/>
      </c>
      <c r="AT569" s="100" t="str">
        <f t="array" ref="AT569">IF($AQ569,QUARTILE(IF(G3SelectionMask="x",IF(INDEX(RawDataRefData,$E569,0)&gt;0,INDEX(RawDataRefData,$E569,0)),""),3),"")</f>
        <v/>
      </c>
      <c r="AU569" s="100" t="str">
        <f t="array" ref="AU569">IF($AQ569,MIN(IF(G3SelectionMask="x",IF(INDEX(RawDataRefData,$E569,0)&gt;0,INDEX(RawDataRefData,$E569,0)),"")),"")</f>
        <v/>
      </c>
      <c r="AV569" s="100" t="str">
        <f t="array" ref="AV569">IF($AQ569,MAX(IF(G3SelectionMask="x",IF(INDEX(RawDataRefData,$E569,0)&gt;0,INDEX(RawDataRefData,$E569,0)),"")),"")</f>
        <v/>
      </c>
      <c r="AW569" s="100" t="str">
        <f t="shared" si="210"/>
        <v/>
      </c>
      <c r="AX569" s="100" t="str">
        <f t="array" ref="AX569">IF($AQ569,STDEVA(IF(G3SelectionMask="x",IF(INDEX(RawDataRefData,$E569,0)&gt;0,INDEX(RawDataRefData,$E569,0)),"")),"")</f>
        <v/>
      </c>
      <c r="AY569" s="101" t="b">
        <f t="shared" si="211"/>
        <v>0</v>
      </c>
      <c r="AZ569" s="101" t="str">
        <f t="array" ref="AZ569">IF($AY569,MEDIAN(IF(G4SelectionMask="x",IF(INDEX(RawDataRefData,$E569,0)&gt;0,INDEX(RawDataRefData,$E569,0)),"")),"")</f>
        <v/>
      </c>
      <c r="BA569" s="101" t="str">
        <f t="array" ref="BA569">IF($AY569,QUARTILE(IF(G4SelectionMask="x",IF(INDEX(RawDataRefData,$E569,0)&gt;0,INDEX(RawDataRefData,$E569,0)),""),1),"")</f>
        <v/>
      </c>
      <c r="BB569" s="101" t="str">
        <f t="array" ref="BB569">IF($AY569,QUARTILE(IF(G4SelectionMask="x",IF(INDEX(RawDataRefData,$E569,0)&gt;0,INDEX(RawDataRefData,$E569,0)),""),3),"")</f>
        <v/>
      </c>
      <c r="BC569" s="101" t="str">
        <f t="array" ref="BC569">IF($AY569,MIN(IF(G4SelectionMask="x",IF(INDEX(RawDataRefData,$E569,0)&gt;0,INDEX(RawDataRefData,$E569,0)),"")),"")</f>
        <v/>
      </c>
      <c r="BD569" s="101" t="str">
        <f t="array" ref="BD569">IF($AY569,MAX(IF(G4SelectionMask="x",IF(INDEX(RawDataRefData,$E569,0)&gt;0,INDEX(RawDataRefData,$E569,0)),"")),"")</f>
        <v/>
      </c>
      <c r="BE569" s="101" t="str">
        <f t="shared" si="212"/>
        <v/>
      </c>
      <c r="BF569" s="101" t="str">
        <f t="array" ref="BF569">IF($AY569,STDEVA(IF(G4SelectionMask="x",IF(INDEX(RawDataRefData,$E569,0)&gt;0,INDEX(RawDataRefData,$E569,0)),"")),"")</f>
        <v/>
      </c>
      <c r="BG569" s="100" t="b">
        <f t="shared" si="213"/>
        <v>0</v>
      </c>
      <c r="BH569" s="100" t="str">
        <f t="array" ref="BH569">IF($BG569,MEDIAN(IF(G5SelectionMask="x",IF(INDEX(RawDataRefData,$E569,0)&gt;0,INDEX(RawDataRefData,$E569,0)),"")),"")</f>
        <v/>
      </c>
      <c r="BI569" s="100" t="str">
        <f t="array" ref="BI569">IF($BG569,QUARTILE(IF(G5SelectionMask="x",IF(INDEX(RawDataRefData,$E569,0)&gt;0,INDEX(RawDataRefData,$E569,0)),""),1),"")</f>
        <v/>
      </c>
      <c r="BJ569" s="100" t="str">
        <f t="array" ref="BJ569">IF($BG569,QUARTILE(IF(G5SelectionMask="x",IF(INDEX(RawDataRefData,$E569,0)&gt;0,INDEX(RawDataRefData,$E569,0)),""),3),"")</f>
        <v/>
      </c>
      <c r="BK569" s="100" t="str">
        <f t="array" ref="BK569">IF($BG569,MIN(IF(G5SelectionMask="x",IF(INDEX(RawDataRefData,$E569,0)&gt;0,INDEX(RawDataRefData,$E569,0)),"")),"")</f>
        <v/>
      </c>
      <c r="BL569" s="100" t="str">
        <f t="array" ref="BL569">IF($BG569,MAX(IF(G5SelectionMask="x",IF(INDEX(RawDataRefData,$E569,0)&gt;0,INDEX(RawDataRefData,$E569,0)),"")),"")</f>
        <v/>
      </c>
      <c r="BM569" s="100" t="str">
        <f t="shared" si="214"/>
        <v/>
      </c>
      <c r="BN569" s="103" t="str">
        <f t="array" ref="BN569">IF($BG569,STDEVA(IF(G5SelectionMask="x",IF(INDEX(RawDataRefData,$E569,0)&gt;0,INDEX(RawDataRefData,$E569,0)),"")),"")</f>
        <v/>
      </c>
      <c r="BO569" s="104"/>
      <c r="BP569" s="105">
        <v>4</v>
      </c>
      <c r="BQ569" s="105">
        <v>1</v>
      </c>
      <c r="BR569" s="105">
        <v>3</v>
      </c>
      <c r="BS569" s="105">
        <v>2</v>
      </c>
      <c r="BT569" s="105">
        <v>3</v>
      </c>
      <c r="BU569" s="105">
        <v>2</v>
      </c>
      <c r="BV569" s="105">
        <v>2</v>
      </c>
      <c r="BW569" s="105">
        <v>3</v>
      </c>
      <c r="BX569" s="105">
        <v>2</v>
      </c>
      <c r="BY569" s="105">
        <v>4</v>
      </c>
      <c r="BZ569" s="105">
        <v>3</v>
      </c>
      <c r="CA569" s="105">
        <v>4</v>
      </c>
      <c r="CB569" s="105">
        <v>1</v>
      </c>
      <c r="CC569" s="105">
        <v>1</v>
      </c>
      <c r="CD569" s="105">
        <v>1</v>
      </c>
    </row>
    <row r="570" spans="1:82" ht="13.5" thickBot="1" x14ac:dyDescent="0.25">
      <c r="A570" s="33">
        <f t="shared" si="215"/>
        <v>0</v>
      </c>
      <c r="B570" s="209"/>
      <c r="C570" s="195"/>
      <c r="D570" s="204"/>
      <c r="E570" s="72">
        <f t="shared" si="207"/>
        <v>561</v>
      </c>
      <c r="F570" s="9" t="s">
        <v>2080</v>
      </c>
      <c r="G570" s="9" t="s">
        <v>2851</v>
      </c>
      <c r="H570" s="9" t="s">
        <v>66</v>
      </c>
      <c r="I570" s="9" t="s">
        <v>71</v>
      </c>
      <c r="K570" s="100">
        <f t="shared" si="192"/>
        <v>3</v>
      </c>
      <c r="L570" s="100"/>
      <c r="M570" s="100"/>
      <c r="N570" s="100"/>
      <c r="O570" s="100"/>
      <c r="P570" s="101">
        <f t="shared" si="193"/>
        <v>3</v>
      </c>
      <c r="Q570" s="102">
        <f t="shared" si="194"/>
        <v>3</v>
      </c>
      <c r="R570" s="102">
        <f t="shared" si="195"/>
        <v>2</v>
      </c>
      <c r="S570" s="102">
        <f t="shared" si="196"/>
        <v>4</v>
      </c>
      <c r="T570" s="102">
        <f t="shared" si="197"/>
        <v>3</v>
      </c>
      <c r="U570" s="102">
        <f t="shared" si="198"/>
        <v>4</v>
      </c>
      <c r="V570" s="102">
        <f t="shared" si="199"/>
        <v>4</v>
      </c>
      <c r="W570" s="102">
        <f t="shared" si="200"/>
        <v>3</v>
      </c>
      <c r="X570" s="102">
        <f t="shared" si="201"/>
        <v>4</v>
      </c>
      <c r="Y570" s="102">
        <f t="shared" si="202"/>
        <v>1</v>
      </c>
      <c r="Z570" s="102">
        <f t="shared" si="203"/>
        <v>1</v>
      </c>
      <c r="AA570" s="100" t="b">
        <f t="shared" si="204"/>
        <v>1</v>
      </c>
      <c r="AB570" s="100">
        <f t="array" ref="AB570">IF($AA570,MEDIAN(IF(G1SelectionMask="x",IF(INDEX(RawDataRefData,$E570,0)&gt;0,INDEX(RawDataRefData,$E570,0)),"")),"")</f>
        <v>3</v>
      </c>
      <c r="AC570" s="100">
        <f t="array" ref="AC570">IF($AA570,QUARTILE(IF(G1SelectionMask="x",IF(INDEX(RawDataRefData,$E570,0)&gt;0,INDEX(RawDataRefData,$E570,0)),""),1),"")</f>
        <v>2.5</v>
      </c>
      <c r="AD570" s="100">
        <f t="array" ref="AD570">IF($AA570,QUARTILE(IF(G1SelectionMask="x",IF(INDEX(RawDataRefData,$E570,0)&gt;0,INDEX(RawDataRefData,$E570,0)),""),3),"")</f>
        <v>4</v>
      </c>
      <c r="AE570" s="100">
        <f t="array" ref="AE570">IF($AA570,MIN(IF(G1SelectionMask="x",IF(INDEX(RawDataRefData,$E570,0)&gt;0,INDEX(RawDataRefData,$E570,0)),"")),"")</f>
        <v>1</v>
      </c>
      <c r="AF570" s="100">
        <f t="array" ref="AF570">IF($AA570,MAX(IF(G1SelectionMask="x",IF(INDEX(RawDataRefData,$E570,0)&gt;0,INDEX(RawDataRefData,$E570,0)),"")),"")</f>
        <v>4</v>
      </c>
      <c r="AG570" s="100">
        <f t="shared" si="205"/>
        <v>2.9090909090909092</v>
      </c>
      <c r="AH570" s="100">
        <f t="array" ref="AH570">IF($AA570,STDEVA(IF(G1SelectionMask="x",IF(INDEX(RawDataRefData,$E570,0)&gt;0,INDEX(RawDataRefData,$E570,0)),"")),"")</f>
        <v>1.1361818036340356</v>
      </c>
      <c r="AI570" s="101" t="b">
        <f t="shared" si="206"/>
        <v>1</v>
      </c>
      <c r="AJ570" s="101">
        <f t="array" ref="AJ570">IF($AI570,MEDIAN(IF(G2SelectionMask="x",IF(INDEX(RawDataRefData,$E570,0)&gt;0,INDEX(RawDataRefData,$E570,0)),"")),"")</f>
        <v>3</v>
      </c>
      <c r="AK570" s="101">
        <f t="array" ref="AK570">IF($AI570,QUARTILE(IF(G2SelectionMask="x",IF(INDEX(RawDataRefData,$E570,0)&gt;0,INDEX(RawDataRefData,$E570,0)),""),1),"")</f>
        <v>3</v>
      </c>
      <c r="AL570" s="101">
        <f t="array" ref="AL570">IF($AI570,QUARTILE(IF(G2SelectionMask="x",IF(INDEX(RawDataRefData,$E570,0)&gt;0,INDEX(RawDataRefData,$E570,0)),""),3),"")</f>
        <v>4</v>
      </c>
      <c r="AM570" s="101">
        <f t="array" ref="AM570">IF($AI570,MIN(IF(G2SelectionMask="x",IF(INDEX(RawDataRefData,$E570,0)&gt;0,INDEX(RawDataRefData,$E570,0)),"")),"")</f>
        <v>1</v>
      </c>
      <c r="AN570" s="101">
        <f t="array" ref="AN570">IF($AI570,MAX(IF(G2SelectionMask="x",IF(INDEX(RawDataRefData,$E570,0)&gt;0,INDEX(RawDataRefData,$E570,0)),"")),"")</f>
        <v>4</v>
      </c>
      <c r="AO570" s="101">
        <f t="shared" si="208"/>
        <v>3</v>
      </c>
      <c r="AP570" s="101">
        <f t="array" ref="AP570">IF($AI570,STDEVA(IF(G2SelectionMask="x",IF(INDEX(RawDataRefData,$E570,0)&gt;0,INDEX(RawDataRefData,$E570,0)),"")),"")</f>
        <v>1.0954451150103321</v>
      </c>
      <c r="AQ570" s="100" t="b">
        <f t="shared" si="209"/>
        <v>0</v>
      </c>
      <c r="AR570" s="100" t="str">
        <f t="array" ref="AR570">IF($AQ570,MEDIAN(IF(G3SelectionMask="x",IF(INDEX(RawDataRefData,$E570,0)&gt;0,INDEX(RawDataRefData,$E570,0)),"")),"")</f>
        <v/>
      </c>
      <c r="AS570" s="100" t="str">
        <f t="array" ref="AS570">IF($AQ570,QUARTILE(IF(G3SelectionMask="x",IF(INDEX(RawDataRefData,$E570,0)&gt;0,INDEX(RawDataRefData,$E570,0)),""),1),"")</f>
        <v/>
      </c>
      <c r="AT570" s="100" t="str">
        <f t="array" ref="AT570">IF($AQ570,QUARTILE(IF(G3SelectionMask="x",IF(INDEX(RawDataRefData,$E570,0)&gt;0,INDEX(RawDataRefData,$E570,0)),""),3),"")</f>
        <v/>
      </c>
      <c r="AU570" s="100" t="str">
        <f t="array" ref="AU570">IF($AQ570,MIN(IF(G3SelectionMask="x",IF(INDEX(RawDataRefData,$E570,0)&gt;0,INDEX(RawDataRefData,$E570,0)),"")),"")</f>
        <v/>
      </c>
      <c r="AV570" s="100" t="str">
        <f t="array" ref="AV570">IF($AQ570,MAX(IF(G3SelectionMask="x",IF(INDEX(RawDataRefData,$E570,0)&gt;0,INDEX(RawDataRefData,$E570,0)),"")),"")</f>
        <v/>
      </c>
      <c r="AW570" s="100" t="str">
        <f t="shared" si="210"/>
        <v/>
      </c>
      <c r="AX570" s="100" t="str">
        <f t="array" ref="AX570">IF($AQ570,STDEVA(IF(G3SelectionMask="x",IF(INDEX(RawDataRefData,$E570,0)&gt;0,INDEX(RawDataRefData,$E570,0)),"")),"")</f>
        <v/>
      </c>
      <c r="AY570" s="101" t="b">
        <f t="shared" si="211"/>
        <v>0</v>
      </c>
      <c r="AZ570" s="101" t="str">
        <f t="array" ref="AZ570">IF($AY570,MEDIAN(IF(G4SelectionMask="x",IF(INDEX(RawDataRefData,$E570,0)&gt;0,INDEX(RawDataRefData,$E570,0)),"")),"")</f>
        <v/>
      </c>
      <c r="BA570" s="101" t="str">
        <f t="array" ref="BA570">IF($AY570,QUARTILE(IF(G4SelectionMask="x",IF(INDEX(RawDataRefData,$E570,0)&gt;0,INDEX(RawDataRefData,$E570,0)),""),1),"")</f>
        <v/>
      </c>
      <c r="BB570" s="101" t="str">
        <f t="array" ref="BB570">IF($AY570,QUARTILE(IF(G4SelectionMask="x",IF(INDEX(RawDataRefData,$E570,0)&gt;0,INDEX(RawDataRefData,$E570,0)),""),3),"")</f>
        <v/>
      </c>
      <c r="BC570" s="101" t="str">
        <f t="array" ref="BC570">IF($AY570,MIN(IF(G4SelectionMask="x",IF(INDEX(RawDataRefData,$E570,0)&gt;0,INDEX(RawDataRefData,$E570,0)),"")),"")</f>
        <v/>
      </c>
      <c r="BD570" s="101" t="str">
        <f t="array" ref="BD570">IF($AY570,MAX(IF(G4SelectionMask="x",IF(INDEX(RawDataRefData,$E570,0)&gt;0,INDEX(RawDataRefData,$E570,0)),"")),"")</f>
        <v/>
      </c>
      <c r="BE570" s="101" t="str">
        <f t="shared" si="212"/>
        <v/>
      </c>
      <c r="BF570" s="101" t="str">
        <f t="array" ref="BF570">IF($AY570,STDEVA(IF(G4SelectionMask="x",IF(INDEX(RawDataRefData,$E570,0)&gt;0,INDEX(RawDataRefData,$E570,0)),"")),"")</f>
        <v/>
      </c>
      <c r="BG570" s="100" t="b">
        <f t="shared" si="213"/>
        <v>0</v>
      </c>
      <c r="BH570" s="100" t="str">
        <f t="array" ref="BH570">IF($BG570,MEDIAN(IF(G5SelectionMask="x",IF(INDEX(RawDataRefData,$E570,0)&gt;0,INDEX(RawDataRefData,$E570,0)),"")),"")</f>
        <v/>
      </c>
      <c r="BI570" s="100" t="str">
        <f t="array" ref="BI570">IF($BG570,QUARTILE(IF(G5SelectionMask="x",IF(INDEX(RawDataRefData,$E570,0)&gt;0,INDEX(RawDataRefData,$E570,0)),""),1),"")</f>
        <v/>
      </c>
      <c r="BJ570" s="100" t="str">
        <f t="array" ref="BJ570">IF($BG570,QUARTILE(IF(G5SelectionMask="x",IF(INDEX(RawDataRefData,$E570,0)&gt;0,INDEX(RawDataRefData,$E570,0)),""),3),"")</f>
        <v/>
      </c>
      <c r="BK570" s="100" t="str">
        <f t="array" ref="BK570">IF($BG570,MIN(IF(G5SelectionMask="x",IF(INDEX(RawDataRefData,$E570,0)&gt;0,INDEX(RawDataRefData,$E570,0)),"")),"")</f>
        <v/>
      </c>
      <c r="BL570" s="100" t="str">
        <f t="array" ref="BL570">IF($BG570,MAX(IF(G5SelectionMask="x",IF(INDEX(RawDataRefData,$E570,0)&gt;0,INDEX(RawDataRefData,$E570,0)),"")),"")</f>
        <v/>
      </c>
      <c r="BM570" s="100" t="str">
        <f t="shared" si="214"/>
        <v/>
      </c>
      <c r="BN570" s="103" t="str">
        <f t="array" ref="BN570">IF($BG570,STDEVA(IF(G5SelectionMask="x",IF(INDEX(RawDataRefData,$E570,0)&gt;0,INDEX(RawDataRefData,$E570,0)),"")),"")</f>
        <v/>
      </c>
      <c r="BO570" s="104"/>
      <c r="BP570" s="105">
        <v>3</v>
      </c>
      <c r="BQ570" s="105">
        <v>3</v>
      </c>
      <c r="BR570" s="105">
        <v>3</v>
      </c>
      <c r="BS570" s="105">
        <v>2</v>
      </c>
      <c r="BT570" s="105">
        <v>4</v>
      </c>
      <c r="BU570" s="105">
        <v>3</v>
      </c>
      <c r="BV570" s="105">
        <v>4</v>
      </c>
      <c r="BW570" s="105">
        <v>4</v>
      </c>
      <c r="BX570" s="105">
        <v>3</v>
      </c>
      <c r="BY570" s="105">
        <v>4</v>
      </c>
      <c r="BZ570" s="105">
        <v>1</v>
      </c>
      <c r="CA570" s="105">
        <v>1</v>
      </c>
      <c r="CB570" s="105">
        <v>4</v>
      </c>
      <c r="CC570" s="105">
        <v>4</v>
      </c>
      <c r="CD570" s="105">
        <v>3</v>
      </c>
    </row>
    <row r="571" spans="1:82" x14ac:dyDescent="0.2">
      <c r="A571" s="33">
        <f t="shared" si="215"/>
        <v>0</v>
      </c>
      <c r="B571" s="209"/>
      <c r="C571" s="193" t="s">
        <v>63</v>
      </c>
      <c r="D571" s="202" t="s">
        <v>64</v>
      </c>
      <c r="E571" s="72">
        <f t="shared" si="207"/>
        <v>562</v>
      </c>
      <c r="F571" s="9" t="s">
        <v>2081</v>
      </c>
      <c r="G571" s="9" t="s">
        <v>2874</v>
      </c>
      <c r="H571" s="9" t="s">
        <v>63</v>
      </c>
      <c r="I571" s="9" t="s">
        <v>64</v>
      </c>
      <c r="J571" s="9" t="s">
        <v>1742</v>
      </c>
      <c r="K571" s="100">
        <f t="shared" si="192"/>
        <v>3</v>
      </c>
      <c r="L571" s="100"/>
      <c r="M571" s="100"/>
      <c r="N571" s="100"/>
      <c r="O571" s="100"/>
      <c r="P571" s="101">
        <f t="shared" si="193"/>
        <v>4</v>
      </c>
      <c r="Q571" s="102">
        <f t="shared" si="194"/>
        <v>3</v>
      </c>
      <c r="R571" s="102">
        <f t="shared" si="195"/>
        <v>4</v>
      </c>
      <c r="S571" s="102">
        <f t="shared" si="196"/>
        <v>2</v>
      </c>
      <c r="T571" s="102">
        <f t="shared" si="197"/>
        <v>1</v>
      </c>
      <c r="U571" s="102">
        <f t="shared" si="198"/>
        <v>4</v>
      </c>
      <c r="V571" s="102">
        <f t="shared" si="199"/>
        <v>1</v>
      </c>
      <c r="W571" s="102">
        <f t="shared" si="200"/>
        <v>4</v>
      </c>
      <c r="X571" s="102">
        <f t="shared" si="201"/>
        <v>3</v>
      </c>
      <c r="Y571" s="102">
        <f t="shared" si="202"/>
        <v>4</v>
      </c>
      <c r="Z571" s="102">
        <f t="shared" si="203"/>
        <v>2</v>
      </c>
      <c r="AA571" s="100" t="b">
        <f t="shared" si="204"/>
        <v>1</v>
      </c>
      <c r="AB571" s="100">
        <f t="array" ref="AB571">IF($AA571,MEDIAN(IF(G1SelectionMask="x",IF(INDEX(RawDataRefData,$E571,0)&gt;0,INDEX(RawDataRefData,$E571,0)),"")),"")</f>
        <v>3</v>
      </c>
      <c r="AC571" s="100">
        <f t="array" ref="AC571">IF($AA571,QUARTILE(IF(G1SelectionMask="x",IF(INDEX(RawDataRefData,$E571,0)&gt;0,INDEX(RawDataRefData,$E571,0)),""),1),"")</f>
        <v>2</v>
      </c>
      <c r="AD571" s="100">
        <f t="array" ref="AD571">IF($AA571,QUARTILE(IF(G1SelectionMask="x",IF(INDEX(RawDataRefData,$E571,0)&gt;0,INDEX(RawDataRefData,$E571,0)),""),3),"")</f>
        <v>4</v>
      </c>
      <c r="AE571" s="100">
        <f t="array" ref="AE571">IF($AA571,MIN(IF(G1SelectionMask="x",IF(INDEX(RawDataRefData,$E571,0)&gt;0,INDEX(RawDataRefData,$E571,0)),"")),"")</f>
        <v>1</v>
      </c>
      <c r="AF571" s="100">
        <f t="array" ref="AF571">IF($AA571,MAX(IF(G1SelectionMask="x",IF(INDEX(RawDataRefData,$E571,0)&gt;0,INDEX(RawDataRefData,$E571,0)),"")),"")</f>
        <v>4</v>
      </c>
      <c r="AG571" s="100">
        <f t="shared" si="205"/>
        <v>2.9090909090909092</v>
      </c>
      <c r="AH571" s="100">
        <f t="array" ref="AH571">IF($AA571,STDEVA(IF(G1SelectionMask="x",IF(INDEX(RawDataRefData,$E571,0)&gt;0,INDEX(RawDataRefData,$E571,0)),"")),"")</f>
        <v>1.2210278829367864</v>
      </c>
      <c r="AI571" s="101" t="b">
        <f t="shared" si="206"/>
        <v>1</v>
      </c>
      <c r="AJ571" s="101">
        <f t="array" ref="AJ571">IF($AI571,MEDIAN(IF(G2SelectionMask="x",IF(INDEX(RawDataRefData,$E571,0)&gt;0,INDEX(RawDataRefData,$E571,0)),"")),"")</f>
        <v>3</v>
      </c>
      <c r="AK571" s="101">
        <f t="array" ref="AK571">IF($AI571,QUARTILE(IF(G2SelectionMask="x",IF(INDEX(RawDataRefData,$E571,0)&gt;0,INDEX(RawDataRefData,$E571,0)),""),1),"")</f>
        <v>1.5</v>
      </c>
      <c r="AL571" s="101">
        <f t="array" ref="AL571">IF($AI571,QUARTILE(IF(G2SelectionMask="x",IF(INDEX(RawDataRefData,$E571,0)&gt;0,INDEX(RawDataRefData,$E571,0)),""),3),"")</f>
        <v>4</v>
      </c>
      <c r="AM571" s="101">
        <f t="array" ref="AM571">IF($AI571,MIN(IF(G2SelectionMask="x",IF(INDEX(RawDataRefData,$E571,0)&gt;0,INDEX(RawDataRefData,$E571,0)),"")),"")</f>
        <v>1</v>
      </c>
      <c r="AN571" s="101">
        <f t="array" ref="AN571">IF($AI571,MAX(IF(G2SelectionMask="x",IF(INDEX(RawDataRefData,$E571,0)&gt;0,INDEX(RawDataRefData,$E571,0)),"")),"")</f>
        <v>4</v>
      </c>
      <c r="AO571" s="101">
        <f t="shared" si="208"/>
        <v>2.6363636363636362</v>
      </c>
      <c r="AP571" s="101">
        <f t="array" ref="AP571">IF($AI571,STDEVA(IF(G2SelectionMask="x",IF(INDEX(RawDataRefData,$E571,0)&gt;0,INDEX(RawDataRefData,$E571,0)),"")),"")</f>
        <v>1.2862913567871996</v>
      </c>
      <c r="AQ571" s="100" t="b">
        <f t="shared" si="209"/>
        <v>0</v>
      </c>
      <c r="AR571" s="100" t="str">
        <f t="array" ref="AR571">IF($AQ571,MEDIAN(IF(G3SelectionMask="x",IF(INDEX(RawDataRefData,$E571,0)&gt;0,INDEX(RawDataRefData,$E571,0)),"")),"")</f>
        <v/>
      </c>
      <c r="AS571" s="100" t="str">
        <f t="array" ref="AS571">IF($AQ571,QUARTILE(IF(G3SelectionMask="x",IF(INDEX(RawDataRefData,$E571,0)&gt;0,INDEX(RawDataRefData,$E571,0)),""),1),"")</f>
        <v/>
      </c>
      <c r="AT571" s="100" t="str">
        <f t="array" ref="AT571">IF($AQ571,QUARTILE(IF(G3SelectionMask="x",IF(INDEX(RawDataRefData,$E571,0)&gt;0,INDEX(RawDataRefData,$E571,0)),""),3),"")</f>
        <v/>
      </c>
      <c r="AU571" s="100" t="str">
        <f t="array" ref="AU571">IF($AQ571,MIN(IF(G3SelectionMask="x",IF(INDEX(RawDataRefData,$E571,0)&gt;0,INDEX(RawDataRefData,$E571,0)),"")),"")</f>
        <v/>
      </c>
      <c r="AV571" s="100" t="str">
        <f t="array" ref="AV571">IF($AQ571,MAX(IF(G3SelectionMask="x",IF(INDEX(RawDataRefData,$E571,0)&gt;0,INDEX(RawDataRefData,$E571,0)),"")),"")</f>
        <v/>
      </c>
      <c r="AW571" s="100" t="str">
        <f t="shared" si="210"/>
        <v/>
      </c>
      <c r="AX571" s="100" t="str">
        <f t="array" ref="AX571">IF($AQ571,STDEVA(IF(G3SelectionMask="x",IF(INDEX(RawDataRefData,$E571,0)&gt;0,INDEX(RawDataRefData,$E571,0)),"")),"")</f>
        <v/>
      </c>
      <c r="AY571" s="101" t="b">
        <f t="shared" si="211"/>
        <v>0</v>
      </c>
      <c r="AZ571" s="101" t="str">
        <f t="array" ref="AZ571">IF($AY571,MEDIAN(IF(G4SelectionMask="x",IF(INDEX(RawDataRefData,$E571,0)&gt;0,INDEX(RawDataRefData,$E571,0)),"")),"")</f>
        <v/>
      </c>
      <c r="BA571" s="101" t="str">
        <f t="array" ref="BA571">IF($AY571,QUARTILE(IF(G4SelectionMask="x",IF(INDEX(RawDataRefData,$E571,0)&gt;0,INDEX(RawDataRefData,$E571,0)),""),1),"")</f>
        <v/>
      </c>
      <c r="BB571" s="101" t="str">
        <f t="array" ref="BB571">IF($AY571,QUARTILE(IF(G4SelectionMask="x",IF(INDEX(RawDataRefData,$E571,0)&gt;0,INDEX(RawDataRefData,$E571,0)),""),3),"")</f>
        <v/>
      </c>
      <c r="BC571" s="101" t="str">
        <f t="array" ref="BC571">IF($AY571,MIN(IF(G4SelectionMask="x",IF(INDEX(RawDataRefData,$E571,0)&gt;0,INDEX(RawDataRefData,$E571,0)),"")),"")</f>
        <v/>
      </c>
      <c r="BD571" s="101" t="str">
        <f t="array" ref="BD571">IF($AY571,MAX(IF(G4SelectionMask="x",IF(INDEX(RawDataRefData,$E571,0)&gt;0,INDEX(RawDataRefData,$E571,0)),"")),"")</f>
        <v/>
      </c>
      <c r="BE571" s="101" t="str">
        <f t="shared" si="212"/>
        <v/>
      </c>
      <c r="BF571" s="101" t="str">
        <f t="array" ref="BF571">IF($AY571,STDEVA(IF(G4SelectionMask="x",IF(INDEX(RawDataRefData,$E571,0)&gt;0,INDEX(RawDataRefData,$E571,0)),"")),"")</f>
        <v/>
      </c>
      <c r="BG571" s="100" t="b">
        <f t="shared" si="213"/>
        <v>0</v>
      </c>
      <c r="BH571" s="100" t="str">
        <f t="array" ref="BH571">IF($BG571,MEDIAN(IF(G5SelectionMask="x",IF(INDEX(RawDataRefData,$E571,0)&gt;0,INDEX(RawDataRefData,$E571,0)),"")),"")</f>
        <v/>
      </c>
      <c r="BI571" s="100" t="str">
        <f t="array" ref="BI571">IF($BG571,QUARTILE(IF(G5SelectionMask="x",IF(INDEX(RawDataRefData,$E571,0)&gt;0,INDEX(RawDataRefData,$E571,0)),""),1),"")</f>
        <v/>
      </c>
      <c r="BJ571" s="100" t="str">
        <f t="array" ref="BJ571">IF($BG571,QUARTILE(IF(G5SelectionMask="x",IF(INDEX(RawDataRefData,$E571,0)&gt;0,INDEX(RawDataRefData,$E571,0)),""),3),"")</f>
        <v/>
      </c>
      <c r="BK571" s="100" t="str">
        <f t="array" ref="BK571">IF($BG571,MIN(IF(G5SelectionMask="x",IF(INDEX(RawDataRefData,$E571,0)&gt;0,INDEX(RawDataRefData,$E571,0)),"")),"")</f>
        <v/>
      </c>
      <c r="BL571" s="100" t="str">
        <f t="array" ref="BL571">IF($BG571,MAX(IF(G5SelectionMask="x",IF(INDEX(RawDataRefData,$E571,0)&gt;0,INDEX(RawDataRefData,$E571,0)),"")),"")</f>
        <v/>
      </c>
      <c r="BM571" s="100" t="str">
        <f t="shared" si="214"/>
        <v/>
      </c>
      <c r="BN571" s="103" t="str">
        <f t="array" ref="BN571">IF($BG571,STDEVA(IF(G5SelectionMask="x",IF(INDEX(RawDataRefData,$E571,0)&gt;0,INDEX(RawDataRefData,$E571,0)),"")),"")</f>
        <v/>
      </c>
      <c r="BO571" s="104"/>
      <c r="BP571" s="105">
        <v>3</v>
      </c>
      <c r="BQ571" s="105">
        <v>4</v>
      </c>
      <c r="BR571" s="105">
        <v>3</v>
      </c>
      <c r="BS571" s="105">
        <v>4</v>
      </c>
      <c r="BT571" s="105">
        <v>2</v>
      </c>
      <c r="BU571" s="105">
        <v>1</v>
      </c>
      <c r="BV571" s="105">
        <v>4</v>
      </c>
      <c r="BW571" s="105">
        <v>1</v>
      </c>
      <c r="BX571" s="105">
        <v>4</v>
      </c>
      <c r="BY571" s="105">
        <v>3</v>
      </c>
      <c r="BZ571" s="105">
        <v>4</v>
      </c>
      <c r="CA571" s="105">
        <v>2</v>
      </c>
      <c r="CB571" s="105">
        <v>3</v>
      </c>
      <c r="CC571" s="105">
        <v>1</v>
      </c>
      <c r="CD571" s="105">
        <v>4</v>
      </c>
    </row>
    <row r="572" spans="1:82" x14ac:dyDescent="0.2">
      <c r="A572" s="33">
        <f t="shared" si="215"/>
        <v>0</v>
      </c>
      <c r="B572" s="209"/>
      <c r="C572" s="194"/>
      <c r="D572" s="203"/>
      <c r="E572" s="72">
        <f t="shared" si="207"/>
        <v>563</v>
      </c>
      <c r="F572" s="9" t="s">
        <v>2082</v>
      </c>
      <c r="G572" s="9" t="s">
        <v>2875</v>
      </c>
      <c r="H572" s="9" t="s">
        <v>63</v>
      </c>
      <c r="I572" s="9" t="s">
        <v>64</v>
      </c>
      <c r="J572" s="9" t="s">
        <v>1742</v>
      </c>
      <c r="K572" s="100">
        <f t="shared" si="192"/>
        <v>2</v>
      </c>
      <c r="L572" s="100"/>
      <c r="M572" s="100"/>
      <c r="N572" s="100"/>
      <c r="O572" s="100"/>
      <c r="P572" s="101">
        <f t="shared" si="193"/>
        <v>4</v>
      </c>
      <c r="Q572" s="102">
        <f t="shared" si="194"/>
        <v>1</v>
      </c>
      <c r="R572" s="102">
        <f t="shared" si="195"/>
        <v>3</v>
      </c>
      <c r="S572" s="102">
        <f t="shared" si="196"/>
        <v>2</v>
      </c>
      <c r="T572" s="102">
        <f t="shared" si="197"/>
        <v>3</v>
      </c>
      <c r="U572" s="102">
        <f t="shared" si="198"/>
        <v>3</v>
      </c>
      <c r="V572" s="102">
        <f t="shared" si="199"/>
        <v>2</v>
      </c>
      <c r="W572" s="102">
        <f t="shared" si="200"/>
        <v>3</v>
      </c>
      <c r="X572" s="102">
        <f t="shared" si="201"/>
        <v>1</v>
      </c>
      <c r="Y572" s="102">
        <f t="shared" si="202"/>
        <v>2</v>
      </c>
      <c r="Z572" s="102">
        <f t="shared" si="203"/>
        <v>3</v>
      </c>
      <c r="AA572" s="100" t="b">
        <f t="shared" si="204"/>
        <v>1</v>
      </c>
      <c r="AB572" s="100">
        <f t="array" ref="AB572">IF($AA572,MEDIAN(IF(G1SelectionMask="x",IF(INDEX(RawDataRefData,$E572,0)&gt;0,INDEX(RawDataRefData,$E572,0)),"")),"")</f>
        <v>3</v>
      </c>
      <c r="AC572" s="100">
        <f t="array" ref="AC572">IF($AA572,QUARTILE(IF(G1SelectionMask="x",IF(INDEX(RawDataRefData,$E572,0)&gt;0,INDEX(RawDataRefData,$E572,0)),""),1),"")</f>
        <v>2</v>
      </c>
      <c r="AD572" s="100">
        <f t="array" ref="AD572">IF($AA572,QUARTILE(IF(G1SelectionMask="x",IF(INDEX(RawDataRefData,$E572,0)&gt;0,INDEX(RawDataRefData,$E572,0)),""),3),"")</f>
        <v>3</v>
      </c>
      <c r="AE572" s="100">
        <f t="array" ref="AE572">IF($AA572,MIN(IF(G1SelectionMask="x",IF(INDEX(RawDataRefData,$E572,0)&gt;0,INDEX(RawDataRefData,$E572,0)),"")),"")</f>
        <v>1</v>
      </c>
      <c r="AF572" s="100">
        <f t="array" ref="AF572">IF($AA572,MAX(IF(G1SelectionMask="x",IF(INDEX(RawDataRefData,$E572,0)&gt;0,INDEX(RawDataRefData,$E572,0)),"")),"")</f>
        <v>4</v>
      </c>
      <c r="AG572" s="100">
        <f t="shared" si="205"/>
        <v>2.4545454545454546</v>
      </c>
      <c r="AH572" s="100">
        <f t="array" ref="AH572">IF($AA572,STDEVA(IF(G1SelectionMask="x",IF(INDEX(RawDataRefData,$E572,0)&gt;0,INDEX(RawDataRefData,$E572,0)),"")),"")</f>
        <v>0.93419873299382794</v>
      </c>
      <c r="AI572" s="101" t="b">
        <f t="shared" si="206"/>
        <v>1</v>
      </c>
      <c r="AJ572" s="101">
        <f t="array" ref="AJ572">IF($AI572,MEDIAN(IF(G2SelectionMask="x",IF(INDEX(RawDataRefData,$E572,0)&gt;0,INDEX(RawDataRefData,$E572,0)),"")),"")</f>
        <v>2</v>
      </c>
      <c r="AK572" s="101">
        <f t="array" ref="AK572">IF($AI572,QUARTILE(IF(G2SelectionMask="x",IF(INDEX(RawDataRefData,$E572,0)&gt;0,INDEX(RawDataRefData,$E572,0)),""),1),"")</f>
        <v>1.5</v>
      </c>
      <c r="AL572" s="101">
        <f t="array" ref="AL572">IF($AI572,QUARTILE(IF(G2SelectionMask="x",IF(INDEX(RawDataRefData,$E572,0)&gt;0,INDEX(RawDataRefData,$E572,0)),""),3),"")</f>
        <v>3</v>
      </c>
      <c r="AM572" s="101">
        <f t="array" ref="AM572">IF($AI572,MIN(IF(G2SelectionMask="x",IF(INDEX(RawDataRefData,$E572,0)&gt;0,INDEX(RawDataRefData,$E572,0)),"")),"")</f>
        <v>1</v>
      </c>
      <c r="AN572" s="101">
        <f t="array" ref="AN572">IF($AI572,MAX(IF(G2SelectionMask="x",IF(INDEX(RawDataRefData,$E572,0)&gt;0,INDEX(RawDataRefData,$E572,0)),"")),"")</f>
        <v>4</v>
      </c>
      <c r="AO572" s="101">
        <f t="shared" si="208"/>
        <v>2.3636363636363638</v>
      </c>
      <c r="AP572" s="101">
        <f t="array" ref="AP572">IF($AI572,STDEVA(IF(G2SelectionMask="x",IF(INDEX(RawDataRefData,$E572,0)&gt;0,INDEX(RawDataRefData,$E572,0)),"")),"")</f>
        <v>1.1200649331826502</v>
      </c>
      <c r="AQ572" s="100" t="b">
        <f t="shared" si="209"/>
        <v>0</v>
      </c>
      <c r="AR572" s="100" t="str">
        <f t="array" ref="AR572">IF($AQ572,MEDIAN(IF(G3SelectionMask="x",IF(INDEX(RawDataRefData,$E572,0)&gt;0,INDEX(RawDataRefData,$E572,0)),"")),"")</f>
        <v/>
      </c>
      <c r="AS572" s="100" t="str">
        <f t="array" ref="AS572">IF($AQ572,QUARTILE(IF(G3SelectionMask="x",IF(INDEX(RawDataRefData,$E572,0)&gt;0,INDEX(RawDataRefData,$E572,0)),""),1),"")</f>
        <v/>
      </c>
      <c r="AT572" s="100" t="str">
        <f t="array" ref="AT572">IF($AQ572,QUARTILE(IF(G3SelectionMask="x",IF(INDEX(RawDataRefData,$E572,0)&gt;0,INDEX(RawDataRefData,$E572,0)),""),3),"")</f>
        <v/>
      </c>
      <c r="AU572" s="100" t="str">
        <f t="array" ref="AU572">IF($AQ572,MIN(IF(G3SelectionMask="x",IF(INDEX(RawDataRefData,$E572,0)&gt;0,INDEX(RawDataRefData,$E572,0)),"")),"")</f>
        <v/>
      </c>
      <c r="AV572" s="100" t="str">
        <f t="array" ref="AV572">IF($AQ572,MAX(IF(G3SelectionMask="x",IF(INDEX(RawDataRefData,$E572,0)&gt;0,INDEX(RawDataRefData,$E572,0)),"")),"")</f>
        <v/>
      </c>
      <c r="AW572" s="100" t="str">
        <f t="shared" si="210"/>
        <v/>
      </c>
      <c r="AX572" s="100" t="str">
        <f t="array" ref="AX572">IF($AQ572,STDEVA(IF(G3SelectionMask="x",IF(INDEX(RawDataRefData,$E572,0)&gt;0,INDEX(RawDataRefData,$E572,0)),"")),"")</f>
        <v/>
      </c>
      <c r="AY572" s="101" t="b">
        <f t="shared" si="211"/>
        <v>0</v>
      </c>
      <c r="AZ572" s="101" t="str">
        <f t="array" ref="AZ572">IF($AY572,MEDIAN(IF(G4SelectionMask="x",IF(INDEX(RawDataRefData,$E572,0)&gt;0,INDEX(RawDataRefData,$E572,0)),"")),"")</f>
        <v/>
      </c>
      <c r="BA572" s="101" t="str">
        <f t="array" ref="BA572">IF($AY572,QUARTILE(IF(G4SelectionMask="x",IF(INDEX(RawDataRefData,$E572,0)&gt;0,INDEX(RawDataRefData,$E572,0)),""),1),"")</f>
        <v/>
      </c>
      <c r="BB572" s="101" t="str">
        <f t="array" ref="BB572">IF($AY572,QUARTILE(IF(G4SelectionMask="x",IF(INDEX(RawDataRefData,$E572,0)&gt;0,INDEX(RawDataRefData,$E572,0)),""),3),"")</f>
        <v/>
      </c>
      <c r="BC572" s="101" t="str">
        <f t="array" ref="BC572">IF($AY572,MIN(IF(G4SelectionMask="x",IF(INDEX(RawDataRefData,$E572,0)&gt;0,INDEX(RawDataRefData,$E572,0)),"")),"")</f>
        <v/>
      </c>
      <c r="BD572" s="101" t="str">
        <f t="array" ref="BD572">IF($AY572,MAX(IF(G4SelectionMask="x",IF(INDEX(RawDataRefData,$E572,0)&gt;0,INDEX(RawDataRefData,$E572,0)),"")),"")</f>
        <v/>
      </c>
      <c r="BE572" s="101" t="str">
        <f t="shared" si="212"/>
        <v/>
      </c>
      <c r="BF572" s="101" t="str">
        <f t="array" ref="BF572">IF($AY572,STDEVA(IF(G4SelectionMask="x",IF(INDEX(RawDataRefData,$E572,0)&gt;0,INDEX(RawDataRefData,$E572,0)),"")),"")</f>
        <v/>
      </c>
      <c r="BG572" s="100" t="b">
        <f t="shared" si="213"/>
        <v>0</v>
      </c>
      <c r="BH572" s="100" t="str">
        <f t="array" ref="BH572">IF($BG572,MEDIAN(IF(G5SelectionMask="x",IF(INDEX(RawDataRefData,$E572,0)&gt;0,INDEX(RawDataRefData,$E572,0)),"")),"")</f>
        <v/>
      </c>
      <c r="BI572" s="100" t="str">
        <f t="array" ref="BI572">IF($BG572,QUARTILE(IF(G5SelectionMask="x",IF(INDEX(RawDataRefData,$E572,0)&gt;0,INDEX(RawDataRefData,$E572,0)),""),1),"")</f>
        <v/>
      </c>
      <c r="BJ572" s="100" t="str">
        <f t="array" ref="BJ572">IF($BG572,QUARTILE(IF(G5SelectionMask="x",IF(INDEX(RawDataRefData,$E572,0)&gt;0,INDEX(RawDataRefData,$E572,0)),""),3),"")</f>
        <v/>
      </c>
      <c r="BK572" s="100" t="str">
        <f t="array" ref="BK572">IF($BG572,MIN(IF(G5SelectionMask="x",IF(INDEX(RawDataRefData,$E572,0)&gt;0,INDEX(RawDataRefData,$E572,0)),"")),"")</f>
        <v/>
      </c>
      <c r="BL572" s="100" t="str">
        <f t="array" ref="BL572">IF($BG572,MAX(IF(G5SelectionMask="x",IF(INDEX(RawDataRefData,$E572,0)&gt;0,INDEX(RawDataRefData,$E572,0)),"")),"")</f>
        <v/>
      </c>
      <c r="BM572" s="100" t="str">
        <f t="shared" si="214"/>
        <v/>
      </c>
      <c r="BN572" s="103" t="str">
        <f t="array" ref="BN572">IF($BG572,STDEVA(IF(G5SelectionMask="x",IF(INDEX(RawDataRefData,$E572,0)&gt;0,INDEX(RawDataRefData,$E572,0)),"")),"")</f>
        <v/>
      </c>
      <c r="BO572" s="104"/>
      <c r="BP572" s="105">
        <v>2</v>
      </c>
      <c r="BQ572" s="105">
        <v>4</v>
      </c>
      <c r="BR572" s="105">
        <v>1</v>
      </c>
      <c r="BS572" s="105">
        <v>3</v>
      </c>
      <c r="BT572" s="105">
        <v>2</v>
      </c>
      <c r="BU572" s="105">
        <v>3</v>
      </c>
      <c r="BV572" s="105">
        <v>3</v>
      </c>
      <c r="BW572" s="105">
        <v>2</v>
      </c>
      <c r="BX572" s="105">
        <v>3</v>
      </c>
      <c r="BY572" s="105">
        <v>1</v>
      </c>
      <c r="BZ572" s="105">
        <v>2</v>
      </c>
      <c r="CA572" s="105">
        <v>3</v>
      </c>
      <c r="CB572" s="105">
        <v>1</v>
      </c>
      <c r="CC572" s="105">
        <v>1</v>
      </c>
      <c r="CD572" s="105">
        <v>4</v>
      </c>
    </row>
    <row r="573" spans="1:82" x14ac:dyDescent="0.2">
      <c r="A573" s="33">
        <f t="shared" si="215"/>
        <v>0</v>
      </c>
      <c r="B573" s="209"/>
      <c r="C573" s="194"/>
      <c r="D573" s="203"/>
      <c r="E573" s="72">
        <f t="shared" si="207"/>
        <v>564</v>
      </c>
      <c r="F573" s="9" t="s">
        <v>2083</v>
      </c>
      <c r="G573" s="9" t="s">
        <v>2876</v>
      </c>
      <c r="H573" s="9" t="s">
        <v>63</v>
      </c>
      <c r="I573" s="9" t="s">
        <v>64</v>
      </c>
      <c r="J573" s="9" t="s">
        <v>1742</v>
      </c>
      <c r="K573" s="100">
        <f t="shared" si="192"/>
        <v>4</v>
      </c>
      <c r="L573" s="100"/>
      <c r="M573" s="100"/>
      <c r="N573" s="100"/>
      <c r="O573" s="100"/>
      <c r="P573" s="101">
        <f t="shared" si="193"/>
        <v>2</v>
      </c>
      <c r="Q573" s="102">
        <f t="shared" si="194"/>
        <v>1</v>
      </c>
      <c r="R573" s="102">
        <f t="shared" si="195"/>
        <v>2</v>
      </c>
      <c r="S573" s="102">
        <f t="shared" si="196"/>
        <v>3</v>
      </c>
      <c r="T573" s="102">
        <f t="shared" si="197"/>
        <v>2</v>
      </c>
      <c r="U573" s="102">
        <f t="shared" si="198"/>
        <v>2</v>
      </c>
      <c r="V573" s="102">
        <f t="shared" si="199"/>
        <v>1</v>
      </c>
      <c r="W573" s="102">
        <f t="shared" si="200"/>
        <v>2</v>
      </c>
      <c r="X573" s="102">
        <f t="shared" si="201"/>
        <v>1</v>
      </c>
      <c r="Y573" s="102">
        <f t="shared" si="202"/>
        <v>1</v>
      </c>
      <c r="Z573" s="102">
        <f t="shared" si="203"/>
        <v>2</v>
      </c>
      <c r="AA573" s="100" t="b">
        <f t="shared" si="204"/>
        <v>1</v>
      </c>
      <c r="AB573" s="100">
        <f t="array" ref="AB573">IF($AA573,MEDIAN(IF(G1SelectionMask="x",IF(INDEX(RawDataRefData,$E573,0)&gt;0,INDEX(RawDataRefData,$E573,0)),"")),"")</f>
        <v>2</v>
      </c>
      <c r="AC573" s="100">
        <f t="array" ref="AC573">IF($AA573,QUARTILE(IF(G1SelectionMask="x",IF(INDEX(RawDataRefData,$E573,0)&gt;0,INDEX(RawDataRefData,$E573,0)),""),1),"")</f>
        <v>1</v>
      </c>
      <c r="AD573" s="100">
        <f t="array" ref="AD573">IF($AA573,QUARTILE(IF(G1SelectionMask="x",IF(INDEX(RawDataRefData,$E573,0)&gt;0,INDEX(RawDataRefData,$E573,0)),""),3),"")</f>
        <v>2</v>
      </c>
      <c r="AE573" s="100">
        <f t="array" ref="AE573">IF($AA573,MIN(IF(G1SelectionMask="x",IF(INDEX(RawDataRefData,$E573,0)&gt;0,INDEX(RawDataRefData,$E573,0)),"")),"")</f>
        <v>1</v>
      </c>
      <c r="AF573" s="100">
        <f t="array" ref="AF573">IF($AA573,MAX(IF(G1SelectionMask="x",IF(INDEX(RawDataRefData,$E573,0)&gt;0,INDEX(RawDataRefData,$E573,0)),"")),"")</f>
        <v>3</v>
      </c>
      <c r="AG573" s="100">
        <f t="shared" si="205"/>
        <v>1.7272727272727273</v>
      </c>
      <c r="AH573" s="100">
        <f t="array" ref="AH573">IF($AA573,STDEVA(IF(G1SelectionMask="x",IF(INDEX(RawDataRefData,$E573,0)&gt;0,INDEX(RawDataRefData,$E573,0)),"")),"")</f>
        <v>0.64666979068286312</v>
      </c>
      <c r="AI573" s="101" t="b">
        <f t="shared" si="206"/>
        <v>1</v>
      </c>
      <c r="AJ573" s="101">
        <f t="array" ref="AJ573">IF($AI573,MEDIAN(IF(G2SelectionMask="x",IF(INDEX(RawDataRefData,$E573,0)&gt;0,INDEX(RawDataRefData,$E573,0)),"")),"")</f>
        <v>2</v>
      </c>
      <c r="AK573" s="101">
        <f t="array" ref="AK573">IF($AI573,QUARTILE(IF(G2SelectionMask="x",IF(INDEX(RawDataRefData,$E573,0)&gt;0,INDEX(RawDataRefData,$E573,0)),""),1),"")</f>
        <v>1.5</v>
      </c>
      <c r="AL573" s="101">
        <f t="array" ref="AL573">IF($AI573,QUARTILE(IF(G2SelectionMask="x",IF(INDEX(RawDataRefData,$E573,0)&gt;0,INDEX(RawDataRefData,$E573,0)),""),3),"")</f>
        <v>2</v>
      </c>
      <c r="AM573" s="101">
        <f t="array" ref="AM573">IF($AI573,MIN(IF(G2SelectionMask="x",IF(INDEX(RawDataRefData,$E573,0)&gt;0,INDEX(RawDataRefData,$E573,0)),"")),"")</f>
        <v>1</v>
      </c>
      <c r="AN573" s="101">
        <f t="array" ref="AN573">IF($AI573,MAX(IF(G2SelectionMask="x",IF(INDEX(RawDataRefData,$E573,0)&gt;0,INDEX(RawDataRefData,$E573,0)),"")),"")</f>
        <v>3</v>
      </c>
      <c r="AO573" s="101">
        <f t="shared" si="208"/>
        <v>1.9090909090909092</v>
      </c>
      <c r="AP573" s="101">
        <f t="array" ref="AP573">IF($AI573,STDEVA(IF(G2SelectionMask="x",IF(INDEX(RawDataRefData,$E573,0)&gt;0,INDEX(RawDataRefData,$E573,0)),"")),"")</f>
        <v>0.70064904974537046</v>
      </c>
      <c r="AQ573" s="100" t="b">
        <f t="shared" si="209"/>
        <v>0</v>
      </c>
      <c r="AR573" s="100" t="str">
        <f t="array" ref="AR573">IF($AQ573,MEDIAN(IF(G3SelectionMask="x",IF(INDEX(RawDataRefData,$E573,0)&gt;0,INDEX(RawDataRefData,$E573,0)),"")),"")</f>
        <v/>
      </c>
      <c r="AS573" s="100" t="str">
        <f t="array" ref="AS573">IF($AQ573,QUARTILE(IF(G3SelectionMask="x",IF(INDEX(RawDataRefData,$E573,0)&gt;0,INDEX(RawDataRefData,$E573,0)),""),1),"")</f>
        <v/>
      </c>
      <c r="AT573" s="100" t="str">
        <f t="array" ref="AT573">IF($AQ573,QUARTILE(IF(G3SelectionMask="x",IF(INDEX(RawDataRefData,$E573,0)&gt;0,INDEX(RawDataRefData,$E573,0)),""),3),"")</f>
        <v/>
      </c>
      <c r="AU573" s="100" t="str">
        <f t="array" ref="AU573">IF($AQ573,MIN(IF(G3SelectionMask="x",IF(INDEX(RawDataRefData,$E573,0)&gt;0,INDEX(RawDataRefData,$E573,0)),"")),"")</f>
        <v/>
      </c>
      <c r="AV573" s="100" t="str">
        <f t="array" ref="AV573">IF($AQ573,MAX(IF(G3SelectionMask="x",IF(INDEX(RawDataRefData,$E573,0)&gt;0,INDEX(RawDataRefData,$E573,0)),"")),"")</f>
        <v/>
      </c>
      <c r="AW573" s="100" t="str">
        <f t="shared" si="210"/>
        <v/>
      </c>
      <c r="AX573" s="100" t="str">
        <f t="array" ref="AX573">IF($AQ573,STDEVA(IF(G3SelectionMask="x",IF(INDEX(RawDataRefData,$E573,0)&gt;0,INDEX(RawDataRefData,$E573,0)),"")),"")</f>
        <v/>
      </c>
      <c r="AY573" s="101" t="b">
        <f t="shared" si="211"/>
        <v>0</v>
      </c>
      <c r="AZ573" s="101" t="str">
        <f t="array" ref="AZ573">IF($AY573,MEDIAN(IF(G4SelectionMask="x",IF(INDEX(RawDataRefData,$E573,0)&gt;0,INDEX(RawDataRefData,$E573,0)),"")),"")</f>
        <v/>
      </c>
      <c r="BA573" s="101" t="str">
        <f t="array" ref="BA573">IF($AY573,QUARTILE(IF(G4SelectionMask="x",IF(INDEX(RawDataRefData,$E573,0)&gt;0,INDEX(RawDataRefData,$E573,0)),""),1),"")</f>
        <v/>
      </c>
      <c r="BB573" s="101" t="str">
        <f t="array" ref="BB573">IF($AY573,QUARTILE(IF(G4SelectionMask="x",IF(INDEX(RawDataRefData,$E573,0)&gt;0,INDEX(RawDataRefData,$E573,0)),""),3),"")</f>
        <v/>
      </c>
      <c r="BC573" s="101" t="str">
        <f t="array" ref="BC573">IF($AY573,MIN(IF(G4SelectionMask="x",IF(INDEX(RawDataRefData,$E573,0)&gt;0,INDEX(RawDataRefData,$E573,0)),"")),"")</f>
        <v/>
      </c>
      <c r="BD573" s="101" t="str">
        <f t="array" ref="BD573">IF($AY573,MAX(IF(G4SelectionMask="x",IF(INDEX(RawDataRefData,$E573,0)&gt;0,INDEX(RawDataRefData,$E573,0)),"")),"")</f>
        <v/>
      </c>
      <c r="BE573" s="101" t="str">
        <f t="shared" si="212"/>
        <v/>
      </c>
      <c r="BF573" s="101" t="str">
        <f t="array" ref="BF573">IF($AY573,STDEVA(IF(G4SelectionMask="x",IF(INDEX(RawDataRefData,$E573,0)&gt;0,INDEX(RawDataRefData,$E573,0)),"")),"")</f>
        <v/>
      </c>
      <c r="BG573" s="100" t="b">
        <f t="shared" si="213"/>
        <v>0</v>
      </c>
      <c r="BH573" s="100" t="str">
        <f t="array" ref="BH573">IF($BG573,MEDIAN(IF(G5SelectionMask="x",IF(INDEX(RawDataRefData,$E573,0)&gt;0,INDEX(RawDataRefData,$E573,0)),"")),"")</f>
        <v/>
      </c>
      <c r="BI573" s="100" t="str">
        <f t="array" ref="BI573">IF($BG573,QUARTILE(IF(G5SelectionMask="x",IF(INDEX(RawDataRefData,$E573,0)&gt;0,INDEX(RawDataRefData,$E573,0)),""),1),"")</f>
        <v/>
      </c>
      <c r="BJ573" s="100" t="str">
        <f t="array" ref="BJ573">IF($BG573,QUARTILE(IF(G5SelectionMask="x",IF(INDEX(RawDataRefData,$E573,0)&gt;0,INDEX(RawDataRefData,$E573,0)),""),3),"")</f>
        <v/>
      </c>
      <c r="BK573" s="100" t="str">
        <f t="array" ref="BK573">IF($BG573,MIN(IF(G5SelectionMask="x",IF(INDEX(RawDataRefData,$E573,0)&gt;0,INDEX(RawDataRefData,$E573,0)),"")),"")</f>
        <v/>
      </c>
      <c r="BL573" s="100" t="str">
        <f t="array" ref="BL573">IF($BG573,MAX(IF(G5SelectionMask="x",IF(INDEX(RawDataRefData,$E573,0)&gt;0,INDEX(RawDataRefData,$E573,0)),"")),"")</f>
        <v/>
      </c>
      <c r="BM573" s="100" t="str">
        <f t="shared" si="214"/>
        <v/>
      </c>
      <c r="BN573" s="103" t="str">
        <f t="array" ref="BN573">IF($BG573,STDEVA(IF(G5SelectionMask="x",IF(INDEX(RawDataRefData,$E573,0)&gt;0,INDEX(RawDataRefData,$E573,0)),"")),"")</f>
        <v/>
      </c>
      <c r="BO573" s="104"/>
      <c r="BP573" s="105">
        <v>4</v>
      </c>
      <c r="BQ573" s="105">
        <v>2</v>
      </c>
      <c r="BR573" s="105">
        <v>1</v>
      </c>
      <c r="BS573" s="105">
        <v>2</v>
      </c>
      <c r="BT573" s="105">
        <v>3</v>
      </c>
      <c r="BU573" s="105">
        <v>2</v>
      </c>
      <c r="BV573" s="105">
        <v>2</v>
      </c>
      <c r="BW573" s="105">
        <v>1</v>
      </c>
      <c r="BX573" s="105">
        <v>2</v>
      </c>
      <c r="BY573" s="105">
        <v>1</v>
      </c>
      <c r="BZ573" s="105">
        <v>1</v>
      </c>
      <c r="CA573" s="105">
        <v>2</v>
      </c>
      <c r="CB573" s="105">
        <v>2</v>
      </c>
      <c r="CC573" s="105">
        <v>3</v>
      </c>
      <c r="CD573" s="105">
        <v>2</v>
      </c>
    </row>
    <row r="574" spans="1:82" x14ac:dyDescent="0.2">
      <c r="A574" s="33">
        <f t="shared" si="215"/>
        <v>0</v>
      </c>
      <c r="B574" s="209"/>
      <c r="C574" s="194"/>
      <c r="D574" s="203"/>
      <c r="E574" s="72">
        <f t="shared" si="207"/>
        <v>565</v>
      </c>
      <c r="F574" s="9" t="s">
        <v>2084</v>
      </c>
      <c r="G574" s="9" t="s">
        <v>2883</v>
      </c>
      <c r="H574" s="9" t="s">
        <v>63</v>
      </c>
      <c r="I574" s="9" t="s">
        <v>64</v>
      </c>
      <c r="J574" s="9" t="s">
        <v>1743</v>
      </c>
      <c r="K574" s="100">
        <f t="shared" si="192"/>
        <v>2</v>
      </c>
      <c r="L574" s="100"/>
      <c r="M574" s="100"/>
      <c r="N574" s="100"/>
      <c r="O574" s="100"/>
      <c r="P574" s="101">
        <f t="shared" si="193"/>
        <v>1</v>
      </c>
      <c r="Q574" s="102">
        <f t="shared" si="194"/>
        <v>2</v>
      </c>
      <c r="R574" s="102">
        <f t="shared" si="195"/>
        <v>2</v>
      </c>
      <c r="S574" s="102">
        <f t="shared" si="196"/>
        <v>1</v>
      </c>
      <c r="T574" s="102">
        <f t="shared" si="197"/>
        <v>1</v>
      </c>
      <c r="U574" s="102">
        <f t="shared" si="198"/>
        <v>1</v>
      </c>
      <c r="V574" s="102">
        <f t="shared" si="199"/>
        <v>2</v>
      </c>
      <c r="W574" s="102">
        <f t="shared" si="200"/>
        <v>4</v>
      </c>
      <c r="X574" s="102">
        <f t="shared" si="201"/>
        <v>1</v>
      </c>
      <c r="Y574" s="102">
        <f t="shared" si="202"/>
        <v>1</v>
      </c>
      <c r="Z574" s="102">
        <f t="shared" si="203"/>
        <v>1</v>
      </c>
      <c r="AA574" s="100" t="b">
        <f t="shared" si="204"/>
        <v>1</v>
      </c>
      <c r="AB574" s="100">
        <f t="array" ref="AB574">IF($AA574,MEDIAN(IF(G1SelectionMask="x",IF(INDEX(RawDataRefData,$E574,0)&gt;0,INDEX(RawDataRefData,$E574,0)),"")),"")</f>
        <v>1</v>
      </c>
      <c r="AC574" s="100">
        <f t="array" ref="AC574">IF($AA574,QUARTILE(IF(G1SelectionMask="x",IF(INDEX(RawDataRefData,$E574,0)&gt;0,INDEX(RawDataRefData,$E574,0)),""),1),"")</f>
        <v>1</v>
      </c>
      <c r="AD574" s="100">
        <f t="array" ref="AD574">IF($AA574,QUARTILE(IF(G1SelectionMask="x",IF(INDEX(RawDataRefData,$E574,0)&gt;0,INDEX(RawDataRefData,$E574,0)),""),3),"")</f>
        <v>2</v>
      </c>
      <c r="AE574" s="100">
        <f t="array" ref="AE574">IF($AA574,MIN(IF(G1SelectionMask="x",IF(INDEX(RawDataRefData,$E574,0)&gt;0,INDEX(RawDataRefData,$E574,0)),"")),"")</f>
        <v>1</v>
      </c>
      <c r="AF574" s="100">
        <f t="array" ref="AF574">IF($AA574,MAX(IF(G1SelectionMask="x",IF(INDEX(RawDataRefData,$E574,0)&gt;0,INDEX(RawDataRefData,$E574,0)),"")),"")</f>
        <v>4</v>
      </c>
      <c r="AG574" s="100">
        <f t="shared" si="205"/>
        <v>1.5454545454545454</v>
      </c>
      <c r="AH574" s="100">
        <f t="array" ref="AH574">IF($AA574,STDEVA(IF(G1SelectionMask="x",IF(INDEX(RawDataRefData,$E574,0)&gt;0,INDEX(RawDataRefData,$E574,0)),"")),"")</f>
        <v>0.9341987329938275</v>
      </c>
      <c r="AI574" s="101" t="b">
        <f t="shared" si="206"/>
        <v>1</v>
      </c>
      <c r="AJ574" s="101">
        <f t="array" ref="AJ574">IF($AI574,MEDIAN(IF(G2SelectionMask="x",IF(INDEX(RawDataRefData,$E574,0)&gt;0,INDEX(RawDataRefData,$E574,0)),"")),"")</f>
        <v>2</v>
      </c>
      <c r="AK574" s="101">
        <f t="array" ref="AK574">IF($AI574,QUARTILE(IF(G2SelectionMask="x",IF(INDEX(RawDataRefData,$E574,0)&gt;0,INDEX(RawDataRefData,$E574,0)),""),1),"")</f>
        <v>1</v>
      </c>
      <c r="AL574" s="101">
        <f t="array" ref="AL574">IF($AI574,QUARTILE(IF(G2SelectionMask="x",IF(INDEX(RawDataRefData,$E574,0)&gt;0,INDEX(RawDataRefData,$E574,0)),""),3),"")</f>
        <v>2.5</v>
      </c>
      <c r="AM574" s="101">
        <f t="array" ref="AM574">IF($AI574,MIN(IF(G2SelectionMask="x",IF(INDEX(RawDataRefData,$E574,0)&gt;0,INDEX(RawDataRefData,$E574,0)),"")),"")</f>
        <v>1</v>
      </c>
      <c r="AN574" s="101">
        <f t="array" ref="AN574">IF($AI574,MAX(IF(G2SelectionMask="x",IF(INDEX(RawDataRefData,$E574,0)&gt;0,INDEX(RawDataRefData,$E574,0)),"")),"")</f>
        <v>4</v>
      </c>
      <c r="AO574" s="101">
        <f t="shared" si="208"/>
        <v>2</v>
      </c>
      <c r="AP574" s="101">
        <f t="array" ref="AP574">IF($AI574,STDEVA(IF(G2SelectionMask="x",IF(INDEX(RawDataRefData,$E574,0)&gt;0,INDEX(RawDataRefData,$E574,0)),"")),"")</f>
        <v>1.1832159566199232</v>
      </c>
      <c r="AQ574" s="100" t="b">
        <f t="shared" si="209"/>
        <v>0</v>
      </c>
      <c r="AR574" s="100" t="str">
        <f t="array" ref="AR574">IF($AQ574,MEDIAN(IF(G3SelectionMask="x",IF(INDEX(RawDataRefData,$E574,0)&gt;0,INDEX(RawDataRefData,$E574,0)),"")),"")</f>
        <v/>
      </c>
      <c r="AS574" s="100" t="str">
        <f t="array" ref="AS574">IF($AQ574,QUARTILE(IF(G3SelectionMask="x",IF(INDEX(RawDataRefData,$E574,0)&gt;0,INDEX(RawDataRefData,$E574,0)),""),1),"")</f>
        <v/>
      </c>
      <c r="AT574" s="100" t="str">
        <f t="array" ref="AT574">IF($AQ574,QUARTILE(IF(G3SelectionMask="x",IF(INDEX(RawDataRefData,$E574,0)&gt;0,INDEX(RawDataRefData,$E574,0)),""),3),"")</f>
        <v/>
      </c>
      <c r="AU574" s="100" t="str">
        <f t="array" ref="AU574">IF($AQ574,MIN(IF(G3SelectionMask="x",IF(INDEX(RawDataRefData,$E574,0)&gt;0,INDEX(RawDataRefData,$E574,0)),"")),"")</f>
        <v/>
      </c>
      <c r="AV574" s="100" t="str">
        <f t="array" ref="AV574">IF($AQ574,MAX(IF(G3SelectionMask="x",IF(INDEX(RawDataRefData,$E574,0)&gt;0,INDEX(RawDataRefData,$E574,0)),"")),"")</f>
        <v/>
      </c>
      <c r="AW574" s="100" t="str">
        <f t="shared" si="210"/>
        <v/>
      </c>
      <c r="AX574" s="100" t="str">
        <f t="array" ref="AX574">IF($AQ574,STDEVA(IF(G3SelectionMask="x",IF(INDEX(RawDataRefData,$E574,0)&gt;0,INDEX(RawDataRefData,$E574,0)),"")),"")</f>
        <v/>
      </c>
      <c r="AY574" s="101" t="b">
        <f t="shared" si="211"/>
        <v>0</v>
      </c>
      <c r="AZ574" s="101" t="str">
        <f t="array" ref="AZ574">IF($AY574,MEDIAN(IF(G4SelectionMask="x",IF(INDEX(RawDataRefData,$E574,0)&gt;0,INDEX(RawDataRefData,$E574,0)),"")),"")</f>
        <v/>
      </c>
      <c r="BA574" s="101" t="str">
        <f t="array" ref="BA574">IF($AY574,QUARTILE(IF(G4SelectionMask="x",IF(INDEX(RawDataRefData,$E574,0)&gt;0,INDEX(RawDataRefData,$E574,0)),""),1),"")</f>
        <v/>
      </c>
      <c r="BB574" s="101" t="str">
        <f t="array" ref="BB574">IF($AY574,QUARTILE(IF(G4SelectionMask="x",IF(INDEX(RawDataRefData,$E574,0)&gt;0,INDEX(RawDataRefData,$E574,0)),""),3),"")</f>
        <v/>
      </c>
      <c r="BC574" s="101" t="str">
        <f t="array" ref="BC574">IF($AY574,MIN(IF(G4SelectionMask="x",IF(INDEX(RawDataRefData,$E574,0)&gt;0,INDEX(RawDataRefData,$E574,0)),"")),"")</f>
        <v/>
      </c>
      <c r="BD574" s="101" t="str">
        <f t="array" ref="BD574">IF($AY574,MAX(IF(G4SelectionMask="x",IF(INDEX(RawDataRefData,$E574,0)&gt;0,INDEX(RawDataRefData,$E574,0)),"")),"")</f>
        <v/>
      </c>
      <c r="BE574" s="101" t="str">
        <f t="shared" si="212"/>
        <v/>
      </c>
      <c r="BF574" s="101" t="str">
        <f t="array" ref="BF574">IF($AY574,STDEVA(IF(G4SelectionMask="x",IF(INDEX(RawDataRefData,$E574,0)&gt;0,INDEX(RawDataRefData,$E574,0)),"")),"")</f>
        <v/>
      </c>
      <c r="BG574" s="100" t="b">
        <f t="shared" si="213"/>
        <v>0</v>
      </c>
      <c r="BH574" s="100" t="str">
        <f t="array" ref="BH574">IF($BG574,MEDIAN(IF(G5SelectionMask="x",IF(INDEX(RawDataRefData,$E574,0)&gt;0,INDEX(RawDataRefData,$E574,0)),"")),"")</f>
        <v/>
      </c>
      <c r="BI574" s="100" t="str">
        <f t="array" ref="BI574">IF($BG574,QUARTILE(IF(G5SelectionMask="x",IF(INDEX(RawDataRefData,$E574,0)&gt;0,INDEX(RawDataRefData,$E574,0)),""),1),"")</f>
        <v/>
      </c>
      <c r="BJ574" s="100" t="str">
        <f t="array" ref="BJ574">IF($BG574,QUARTILE(IF(G5SelectionMask="x",IF(INDEX(RawDataRefData,$E574,0)&gt;0,INDEX(RawDataRefData,$E574,0)),""),3),"")</f>
        <v/>
      </c>
      <c r="BK574" s="100" t="str">
        <f t="array" ref="BK574">IF($BG574,MIN(IF(G5SelectionMask="x",IF(INDEX(RawDataRefData,$E574,0)&gt;0,INDEX(RawDataRefData,$E574,0)),"")),"")</f>
        <v/>
      </c>
      <c r="BL574" s="100" t="str">
        <f t="array" ref="BL574">IF($BG574,MAX(IF(G5SelectionMask="x",IF(INDEX(RawDataRefData,$E574,0)&gt;0,INDEX(RawDataRefData,$E574,0)),"")),"")</f>
        <v/>
      </c>
      <c r="BM574" s="100" t="str">
        <f t="shared" si="214"/>
        <v/>
      </c>
      <c r="BN574" s="103" t="str">
        <f t="array" ref="BN574">IF($BG574,STDEVA(IF(G5SelectionMask="x",IF(INDEX(RawDataRefData,$E574,0)&gt;0,INDEX(RawDataRefData,$E574,0)),"")),"")</f>
        <v/>
      </c>
      <c r="BO574" s="104"/>
      <c r="BP574" s="105">
        <v>2</v>
      </c>
      <c r="BQ574" s="105">
        <v>1</v>
      </c>
      <c r="BR574" s="105">
        <v>2</v>
      </c>
      <c r="BS574" s="105">
        <v>2</v>
      </c>
      <c r="BT574" s="105">
        <v>1</v>
      </c>
      <c r="BU574" s="105">
        <v>1</v>
      </c>
      <c r="BV574" s="105">
        <v>1</v>
      </c>
      <c r="BW574" s="105">
        <v>2</v>
      </c>
      <c r="BX574" s="105">
        <v>4</v>
      </c>
      <c r="BY574" s="105">
        <v>1</v>
      </c>
      <c r="BZ574" s="105">
        <v>1</v>
      </c>
      <c r="CA574" s="105">
        <v>1</v>
      </c>
      <c r="CB574" s="105">
        <v>3</v>
      </c>
      <c r="CC574" s="105">
        <v>4</v>
      </c>
      <c r="CD574" s="105">
        <v>2</v>
      </c>
    </row>
    <row r="575" spans="1:82" x14ac:dyDescent="0.2">
      <c r="A575" s="33">
        <f t="shared" si="215"/>
        <v>0</v>
      </c>
      <c r="B575" s="209"/>
      <c r="C575" s="194"/>
      <c r="D575" s="203"/>
      <c r="E575" s="72">
        <f t="shared" si="207"/>
        <v>566</v>
      </c>
      <c r="F575" s="9" t="s">
        <v>2085</v>
      </c>
      <c r="G575" s="9" t="s">
        <v>2884</v>
      </c>
      <c r="H575" s="9" t="s">
        <v>63</v>
      </c>
      <c r="I575" s="9" t="s">
        <v>64</v>
      </c>
      <c r="J575" s="9" t="s">
        <v>1743</v>
      </c>
      <c r="K575" s="100">
        <f t="shared" si="192"/>
        <v>1</v>
      </c>
      <c r="L575" s="100"/>
      <c r="M575" s="100"/>
      <c r="N575" s="100"/>
      <c r="O575" s="100"/>
      <c r="P575" s="101">
        <f t="shared" si="193"/>
        <v>3</v>
      </c>
      <c r="Q575" s="102">
        <f t="shared" si="194"/>
        <v>1</v>
      </c>
      <c r="R575" s="102">
        <f t="shared" si="195"/>
        <v>4</v>
      </c>
      <c r="S575" s="102">
        <f t="shared" si="196"/>
        <v>2</v>
      </c>
      <c r="T575" s="102">
        <f t="shared" si="197"/>
        <v>3</v>
      </c>
      <c r="U575" s="102">
        <f t="shared" si="198"/>
        <v>3</v>
      </c>
      <c r="V575" s="102">
        <f t="shared" si="199"/>
        <v>4</v>
      </c>
      <c r="W575" s="102">
        <f t="shared" si="200"/>
        <v>4</v>
      </c>
      <c r="X575" s="102">
        <f t="shared" si="201"/>
        <v>1</v>
      </c>
      <c r="Y575" s="102">
        <f t="shared" si="202"/>
        <v>2</v>
      </c>
      <c r="Z575" s="102">
        <f t="shared" si="203"/>
        <v>1</v>
      </c>
      <c r="AA575" s="100" t="b">
        <f t="shared" si="204"/>
        <v>1</v>
      </c>
      <c r="AB575" s="100">
        <f t="array" ref="AB575">IF($AA575,MEDIAN(IF(G1SelectionMask="x",IF(INDEX(RawDataRefData,$E575,0)&gt;0,INDEX(RawDataRefData,$E575,0)),"")),"")</f>
        <v>3</v>
      </c>
      <c r="AC575" s="100">
        <f t="array" ref="AC575">IF($AA575,QUARTILE(IF(G1SelectionMask="x",IF(INDEX(RawDataRefData,$E575,0)&gt;0,INDEX(RawDataRefData,$E575,0)),""),1),"")</f>
        <v>1.5</v>
      </c>
      <c r="AD575" s="100">
        <f t="array" ref="AD575">IF($AA575,QUARTILE(IF(G1SelectionMask="x",IF(INDEX(RawDataRefData,$E575,0)&gt;0,INDEX(RawDataRefData,$E575,0)),""),3),"")</f>
        <v>3.5</v>
      </c>
      <c r="AE575" s="100">
        <f t="array" ref="AE575">IF($AA575,MIN(IF(G1SelectionMask="x",IF(INDEX(RawDataRefData,$E575,0)&gt;0,INDEX(RawDataRefData,$E575,0)),"")),"")</f>
        <v>1</v>
      </c>
      <c r="AF575" s="100">
        <f t="array" ref="AF575">IF($AA575,MAX(IF(G1SelectionMask="x",IF(INDEX(RawDataRefData,$E575,0)&gt;0,INDEX(RawDataRefData,$E575,0)),"")),"")</f>
        <v>4</v>
      </c>
      <c r="AG575" s="100">
        <f t="shared" si="205"/>
        <v>2.5454545454545454</v>
      </c>
      <c r="AH575" s="100">
        <f t="array" ref="AH575">IF($AA575,STDEVA(IF(G1SelectionMask="x",IF(INDEX(RawDataRefData,$E575,0)&gt;0,INDEX(RawDataRefData,$E575,0)),"")),"")</f>
        <v>1.213559752433836</v>
      </c>
      <c r="AI575" s="101" t="b">
        <f t="shared" si="206"/>
        <v>1</v>
      </c>
      <c r="AJ575" s="101">
        <f t="array" ref="AJ575">IF($AI575,MEDIAN(IF(G2SelectionMask="x",IF(INDEX(RawDataRefData,$E575,0)&gt;0,INDEX(RawDataRefData,$E575,0)),"")),"")</f>
        <v>2</v>
      </c>
      <c r="AK575" s="101">
        <f t="array" ref="AK575">IF($AI575,QUARTILE(IF(G2SelectionMask="x",IF(INDEX(RawDataRefData,$E575,0)&gt;0,INDEX(RawDataRefData,$E575,0)),""),1),"")</f>
        <v>2</v>
      </c>
      <c r="AL575" s="101">
        <f t="array" ref="AL575">IF($AI575,QUARTILE(IF(G2SelectionMask="x",IF(INDEX(RawDataRefData,$E575,0)&gt;0,INDEX(RawDataRefData,$E575,0)),""),3),"")</f>
        <v>3</v>
      </c>
      <c r="AM575" s="101">
        <f t="array" ref="AM575">IF($AI575,MIN(IF(G2SelectionMask="x",IF(INDEX(RawDataRefData,$E575,0)&gt;0,INDEX(RawDataRefData,$E575,0)),"")),"")</f>
        <v>1</v>
      </c>
      <c r="AN575" s="101">
        <f t="array" ref="AN575">IF($AI575,MAX(IF(G2SelectionMask="x",IF(INDEX(RawDataRefData,$E575,0)&gt;0,INDEX(RawDataRefData,$E575,0)),"")),"")</f>
        <v>4</v>
      </c>
      <c r="AO575" s="101">
        <f t="shared" si="208"/>
        <v>2.4545454545454546</v>
      </c>
      <c r="AP575" s="101">
        <f t="array" ref="AP575">IF($AI575,STDEVA(IF(G2SelectionMask="x",IF(INDEX(RawDataRefData,$E575,0)&gt;0,INDEX(RawDataRefData,$E575,0)),"")),"")</f>
        <v>1.0357254813546268</v>
      </c>
      <c r="AQ575" s="100" t="b">
        <f t="shared" si="209"/>
        <v>0</v>
      </c>
      <c r="AR575" s="100" t="str">
        <f t="array" ref="AR575">IF($AQ575,MEDIAN(IF(G3SelectionMask="x",IF(INDEX(RawDataRefData,$E575,0)&gt;0,INDEX(RawDataRefData,$E575,0)),"")),"")</f>
        <v/>
      </c>
      <c r="AS575" s="100" t="str">
        <f t="array" ref="AS575">IF($AQ575,QUARTILE(IF(G3SelectionMask="x",IF(INDEX(RawDataRefData,$E575,0)&gt;0,INDEX(RawDataRefData,$E575,0)),""),1),"")</f>
        <v/>
      </c>
      <c r="AT575" s="100" t="str">
        <f t="array" ref="AT575">IF($AQ575,QUARTILE(IF(G3SelectionMask="x",IF(INDEX(RawDataRefData,$E575,0)&gt;0,INDEX(RawDataRefData,$E575,0)),""),3),"")</f>
        <v/>
      </c>
      <c r="AU575" s="100" t="str">
        <f t="array" ref="AU575">IF($AQ575,MIN(IF(G3SelectionMask="x",IF(INDEX(RawDataRefData,$E575,0)&gt;0,INDEX(RawDataRefData,$E575,0)),"")),"")</f>
        <v/>
      </c>
      <c r="AV575" s="100" t="str">
        <f t="array" ref="AV575">IF($AQ575,MAX(IF(G3SelectionMask="x",IF(INDEX(RawDataRefData,$E575,0)&gt;0,INDEX(RawDataRefData,$E575,0)),"")),"")</f>
        <v/>
      </c>
      <c r="AW575" s="100" t="str">
        <f t="shared" si="210"/>
        <v/>
      </c>
      <c r="AX575" s="100" t="str">
        <f t="array" ref="AX575">IF($AQ575,STDEVA(IF(G3SelectionMask="x",IF(INDEX(RawDataRefData,$E575,0)&gt;0,INDEX(RawDataRefData,$E575,0)),"")),"")</f>
        <v/>
      </c>
      <c r="AY575" s="101" t="b">
        <f t="shared" si="211"/>
        <v>0</v>
      </c>
      <c r="AZ575" s="101" t="str">
        <f t="array" ref="AZ575">IF($AY575,MEDIAN(IF(G4SelectionMask="x",IF(INDEX(RawDataRefData,$E575,0)&gt;0,INDEX(RawDataRefData,$E575,0)),"")),"")</f>
        <v/>
      </c>
      <c r="BA575" s="101" t="str">
        <f t="array" ref="BA575">IF($AY575,QUARTILE(IF(G4SelectionMask="x",IF(INDEX(RawDataRefData,$E575,0)&gt;0,INDEX(RawDataRefData,$E575,0)),""),1),"")</f>
        <v/>
      </c>
      <c r="BB575" s="101" t="str">
        <f t="array" ref="BB575">IF($AY575,QUARTILE(IF(G4SelectionMask="x",IF(INDEX(RawDataRefData,$E575,0)&gt;0,INDEX(RawDataRefData,$E575,0)),""),3),"")</f>
        <v/>
      </c>
      <c r="BC575" s="101" t="str">
        <f t="array" ref="BC575">IF($AY575,MIN(IF(G4SelectionMask="x",IF(INDEX(RawDataRefData,$E575,0)&gt;0,INDEX(RawDataRefData,$E575,0)),"")),"")</f>
        <v/>
      </c>
      <c r="BD575" s="101" t="str">
        <f t="array" ref="BD575">IF($AY575,MAX(IF(G4SelectionMask="x",IF(INDEX(RawDataRefData,$E575,0)&gt;0,INDEX(RawDataRefData,$E575,0)),"")),"")</f>
        <v/>
      </c>
      <c r="BE575" s="101" t="str">
        <f t="shared" si="212"/>
        <v/>
      </c>
      <c r="BF575" s="101" t="str">
        <f t="array" ref="BF575">IF($AY575,STDEVA(IF(G4SelectionMask="x",IF(INDEX(RawDataRefData,$E575,0)&gt;0,INDEX(RawDataRefData,$E575,0)),"")),"")</f>
        <v/>
      </c>
      <c r="BG575" s="100" t="b">
        <f t="shared" si="213"/>
        <v>0</v>
      </c>
      <c r="BH575" s="100" t="str">
        <f t="array" ref="BH575">IF($BG575,MEDIAN(IF(G5SelectionMask="x",IF(INDEX(RawDataRefData,$E575,0)&gt;0,INDEX(RawDataRefData,$E575,0)),"")),"")</f>
        <v/>
      </c>
      <c r="BI575" s="100" t="str">
        <f t="array" ref="BI575">IF($BG575,QUARTILE(IF(G5SelectionMask="x",IF(INDEX(RawDataRefData,$E575,0)&gt;0,INDEX(RawDataRefData,$E575,0)),""),1),"")</f>
        <v/>
      </c>
      <c r="BJ575" s="100" t="str">
        <f t="array" ref="BJ575">IF($BG575,QUARTILE(IF(G5SelectionMask="x",IF(INDEX(RawDataRefData,$E575,0)&gt;0,INDEX(RawDataRefData,$E575,0)),""),3),"")</f>
        <v/>
      </c>
      <c r="BK575" s="100" t="str">
        <f t="array" ref="BK575">IF($BG575,MIN(IF(G5SelectionMask="x",IF(INDEX(RawDataRefData,$E575,0)&gt;0,INDEX(RawDataRefData,$E575,0)),"")),"")</f>
        <v/>
      </c>
      <c r="BL575" s="100" t="str">
        <f t="array" ref="BL575">IF($BG575,MAX(IF(G5SelectionMask="x",IF(INDEX(RawDataRefData,$E575,0)&gt;0,INDEX(RawDataRefData,$E575,0)),"")),"")</f>
        <v/>
      </c>
      <c r="BM575" s="100" t="str">
        <f t="shared" si="214"/>
        <v/>
      </c>
      <c r="BN575" s="103" t="str">
        <f t="array" ref="BN575">IF($BG575,STDEVA(IF(G5SelectionMask="x",IF(INDEX(RawDataRefData,$E575,0)&gt;0,INDEX(RawDataRefData,$E575,0)),"")),"")</f>
        <v/>
      </c>
      <c r="BO575" s="104"/>
      <c r="BP575" s="105">
        <v>1</v>
      </c>
      <c r="BQ575" s="105">
        <v>3</v>
      </c>
      <c r="BR575" s="105">
        <v>1</v>
      </c>
      <c r="BS575" s="105">
        <v>4</v>
      </c>
      <c r="BT575" s="105">
        <v>2</v>
      </c>
      <c r="BU575" s="105">
        <v>3</v>
      </c>
      <c r="BV575" s="105">
        <v>3</v>
      </c>
      <c r="BW575" s="105">
        <v>4</v>
      </c>
      <c r="BX575" s="105">
        <v>4</v>
      </c>
      <c r="BY575" s="105">
        <v>1</v>
      </c>
      <c r="BZ575" s="105">
        <v>2</v>
      </c>
      <c r="CA575" s="105">
        <v>1</v>
      </c>
      <c r="CB575" s="105">
        <v>2</v>
      </c>
      <c r="CC575" s="105">
        <v>3</v>
      </c>
      <c r="CD575" s="105">
        <v>2</v>
      </c>
    </row>
    <row r="576" spans="1:82" x14ac:dyDescent="0.2">
      <c r="A576" s="33">
        <f t="shared" si="215"/>
        <v>0</v>
      </c>
      <c r="B576" s="209"/>
      <c r="C576" s="194"/>
      <c r="D576" s="203"/>
      <c r="E576" s="72">
        <f t="shared" si="207"/>
        <v>567</v>
      </c>
      <c r="F576" s="9" t="s">
        <v>2086</v>
      </c>
      <c r="G576" s="9" t="s">
        <v>2880</v>
      </c>
      <c r="H576" s="9" t="s">
        <v>63</v>
      </c>
      <c r="I576" s="9" t="s">
        <v>64</v>
      </c>
      <c r="J576" s="9" t="s">
        <v>1743</v>
      </c>
      <c r="K576" s="100">
        <f t="shared" si="192"/>
        <v>4</v>
      </c>
      <c r="L576" s="100"/>
      <c r="M576" s="100"/>
      <c r="N576" s="100"/>
      <c r="O576" s="100"/>
      <c r="P576" s="101">
        <f t="shared" si="193"/>
        <v>3</v>
      </c>
      <c r="Q576" s="102">
        <f t="shared" si="194"/>
        <v>2</v>
      </c>
      <c r="R576" s="102">
        <f t="shared" si="195"/>
        <v>2</v>
      </c>
      <c r="S576" s="102">
        <f t="shared" si="196"/>
        <v>4</v>
      </c>
      <c r="T576" s="102">
        <f t="shared" si="197"/>
        <v>3</v>
      </c>
      <c r="U576" s="102">
        <f t="shared" si="198"/>
        <v>1</v>
      </c>
      <c r="V576" s="102">
        <f t="shared" si="199"/>
        <v>4</v>
      </c>
      <c r="W576" s="102">
        <f t="shared" si="200"/>
        <v>1</v>
      </c>
      <c r="X576" s="102">
        <f t="shared" si="201"/>
        <v>2</v>
      </c>
      <c r="Y576" s="102">
        <f t="shared" si="202"/>
        <v>2</v>
      </c>
      <c r="Z576" s="102">
        <f t="shared" si="203"/>
        <v>4</v>
      </c>
      <c r="AA576" s="100" t="b">
        <f t="shared" si="204"/>
        <v>1</v>
      </c>
      <c r="AB576" s="100">
        <f t="array" ref="AB576">IF($AA576,MEDIAN(IF(G1SelectionMask="x",IF(INDEX(RawDataRefData,$E576,0)&gt;0,INDEX(RawDataRefData,$E576,0)),"")),"")</f>
        <v>2</v>
      </c>
      <c r="AC576" s="100">
        <f t="array" ref="AC576">IF($AA576,QUARTILE(IF(G1SelectionMask="x",IF(INDEX(RawDataRefData,$E576,0)&gt;0,INDEX(RawDataRefData,$E576,0)),""),1),"")</f>
        <v>2</v>
      </c>
      <c r="AD576" s="100">
        <f t="array" ref="AD576">IF($AA576,QUARTILE(IF(G1SelectionMask="x",IF(INDEX(RawDataRefData,$E576,0)&gt;0,INDEX(RawDataRefData,$E576,0)),""),3),"")</f>
        <v>3.5</v>
      </c>
      <c r="AE576" s="100">
        <f t="array" ref="AE576">IF($AA576,MIN(IF(G1SelectionMask="x",IF(INDEX(RawDataRefData,$E576,0)&gt;0,INDEX(RawDataRefData,$E576,0)),"")),"")</f>
        <v>1</v>
      </c>
      <c r="AF576" s="100">
        <f t="array" ref="AF576">IF($AA576,MAX(IF(G1SelectionMask="x",IF(INDEX(RawDataRefData,$E576,0)&gt;0,INDEX(RawDataRefData,$E576,0)),"")),"")</f>
        <v>4</v>
      </c>
      <c r="AG576" s="100">
        <f t="shared" si="205"/>
        <v>2.5454545454545454</v>
      </c>
      <c r="AH576" s="100">
        <f t="array" ref="AH576">IF($AA576,STDEVA(IF(G1SelectionMask="x",IF(INDEX(RawDataRefData,$E576,0)&gt;0,INDEX(RawDataRefData,$E576,0)),"")),"")</f>
        <v>1.1281521496355327</v>
      </c>
      <c r="AI576" s="101" t="b">
        <f t="shared" si="206"/>
        <v>1</v>
      </c>
      <c r="AJ576" s="101">
        <f t="array" ref="AJ576">IF($AI576,MEDIAN(IF(G2SelectionMask="x",IF(INDEX(RawDataRefData,$E576,0)&gt;0,INDEX(RawDataRefData,$E576,0)),"")),"")</f>
        <v>3</v>
      </c>
      <c r="AK576" s="101">
        <f t="array" ref="AK576">IF($AI576,QUARTILE(IF(G2SelectionMask="x",IF(INDEX(RawDataRefData,$E576,0)&gt;0,INDEX(RawDataRefData,$E576,0)),""),1),"")</f>
        <v>1.5</v>
      </c>
      <c r="AL576" s="101">
        <f t="array" ref="AL576">IF($AI576,QUARTILE(IF(G2SelectionMask="x",IF(INDEX(RawDataRefData,$E576,0)&gt;0,INDEX(RawDataRefData,$E576,0)),""),3),"")</f>
        <v>3.5</v>
      </c>
      <c r="AM576" s="101">
        <f t="array" ref="AM576">IF($AI576,MIN(IF(G2SelectionMask="x",IF(INDEX(RawDataRefData,$E576,0)&gt;0,INDEX(RawDataRefData,$E576,0)),"")),"")</f>
        <v>1</v>
      </c>
      <c r="AN576" s="101">
        <f t="array" ref="AN576">IF($AI576,MAX(IF(G2SelectionMask="x",IF(INDEX(RawDataRefData,$E576,0)&gt;0,INDEX(RawDataRefData,$E576,0)),"")),"")</f>
        <v>4</v>
      </c>
      <c r="AO576" s="101">
        <f t="shared" si="208"/>
        <v>2.5454545454545454</v>
      </c>
      <c r="AP576" s="101">
        <f t="array" ref="AP576">IF($AI576,STDEVA(IF(G2SelectionMask="x",IF(INDEX(RawDataRefData,$E576,0)&gt;0,INDEX(RawDataRefData,$E576,0)),"")),"")</f>
        <v>1.213559752433836</v>
      </c>
      <c r="AQ576" s="100" t="b">
        <f t="shared" si="209"/>
        <v>0</v>
      </c>
      <c r="AR576" s="100" t="str">
        <f t="array" ref="AR576">IF($AQ576,MEDIAN(IF(G3SelectionMask="x",IF(INDEX(RawDataRefData,$E576,0)&gt;0,INDEX(RawDataRefData,$E576,0)),"")),"")</f>
        <v/>
      </c>
      <c r="AS576" s="100" t="str">
        <f t="array" ref="AS576">IF($AQ576,QUARTILE(IF(G3SelectionMask="x",IF(INDEX(RawDataRefData,$E576,0)&gt;0,INDEX(RawDataRefData,$E576,0)),""),1),"")</f>
        <v/>
      </c>
      <c r="AT576" s="100" t="str">
        <f t="array" ref="AT576">IF($AQ576,QUARTILE(IF(G3SelectionMask="x",IF(INDEX(RawDataRefData,$E576,0)&gt;0,INDEX(RawDataRefData,$E576,0)),""),3),"")</f>
        <v/>
      </c>
      <c r="AU576" s="100" t="str">
        <f t="array" ref="AU576">IF($AQ576,MIN(IF(G3SelectionMask="x",IF(INDEX(RawDataRefData,$E576,0)&gt;0,INDEX(RawDataRefData,$E576,0)),"")),"")</f>
        <v/>
      </c>
      <c r="AV576" s="100" t="str">
        <f t="array" ref="AV576">IF($AQ576,MAX(IF(G3SelectionMask="x",IF(INDEX(RawDataRefData,$E576,0)&gt;0,INDEX(RawDataRefData,$E576,0)),"")),"")</f>
        <v/>
      </c>
      <c r="AW576" s="100" t="str">
        <f t="shared" si="210"/>
        <v/>
      </c>
      <c r="AX576" s="100" t="str">
        <f t="array" ref="AX576">IF($AQ576,STDEVA(IF(G3SelectionMask="x",IF(INDEX(RawDataRefData,$E576,0)&gt;0,INDEX(RawDataRefData,$E576,0)),"")),"")</f>
        <v/>
      </c>
      <c r="AY576" s="101" t="b">
        <f t="shared" si="211"/>
        <v>0</v>
      </c>
      <c r="AZ576" s="101" t="str">
        <f t="array" ref="AZ576">IF($AY576,MEDIAN(IF(G4SelectionMask="x",IF(INDEX(RawDataRefData,$E576,0)&gt;0,INDEX(RawDataRefData,$E576,0)),"")),"")</f>
        <v/>
      </c>
      <c r="BA576" s="101" t="str">
        <f t="array" ref="BA576">IF($AY576,QUARTILE(IF(G4SelectionMask="x",IF(INDEX(RawDataRefData,$E576,0)&gt;0,INDEX(RawDataRefData,$E576,0)),""),1),"")</f>
        <v/>
      </c>
      <c r="BB576" s="101" t="str">
        <f t="array" ref="BB576">IF($AY576,QUARTILE(IF(G4SelectionMask="x",IF(INDEX(RawDataRefData,$E576,0)&gt;0,INDEX(RawDataRefData,$E576,0)),""),3),"")</f>
        <v/>
      </c>
      <c r="BC576" s="101" t="str">
        <f t="array" ref="BC576">IF($AY576,MIN(IF(G4SelectionMask="x",IF(INDEX(RawDataRefData,$E576,0)&gt;0,INDEX(RawDataRefData,$E576,0)),"")),"")</f>
        <v/>
      </c>
      <c r="BD576" s="101" t="str">
        <f t="array" ref="BD576">IF($AY576,MAX(IF(G4SelectionMask="x",IF(INDEX(RawDataRefData,$E576,0)&gt;0,INDEX(RawDataRefData,$E576,0)),"")),"")</f>
        <v/>
      </c>
      <c r="BE576" s="101" t="str">
        <f t="shared" si="212"/>
        <v/>
      </c>
      <c r="BF576" s="101" t="str">
        <f t="array" ref="BF576">IF($AY576,STDEVA(IF(G4SelectionMask="x",IF(INDEX(RawDataRefData,$E576,0)&gt;0,INDEX(RawDataRefData,$E576,0)),"")),"")</f>
        <v/>
      </c>
      <c r="BG576" s="100" t="b">
        <f t="shared" si="213"/>
        <v>0</v>
      </c>
      <c r="BH576" s="100" t="str">
        <f t="array" ref="BH576">IF($BG576,MEDIAN(IF(G5SelectionMask="x",IF(INDEX(RawDataRefData,$E576,0)&gt;0,INDEX(RawDataRefData,$E576,0)),"")),"")</f>
        <v/>
      </c>
      <c r="BI576" s="100" t="str">
        <f t="array" ref="BI576">IF($BG576,QUARTILE(IF(G5SelectionMask="x",IF(INDEX(RawDataRefData,$E576,0)&gt;0,INDEX(RawDataRefData,$E576,0)),""),1),"")</f>
        <v/>
      </c>
      <c r="BJ576" s="100" t="str">
        <f t="array" ref="BJ576">IF($BG576,QUARTILE(IF(G5SelectionMask="x",IF(INDEX(RawDataRefData,$E576,0)&gt;0,INDEX(RawDataRefData,$E576,0)),""),3),"")</f>
        <v/>
      </c>
      <c r="BK576" s="100" t="str">
        <f t="array" ref="BK576">IF($BG576,MIN(IF(G5SelectionMask="x",IF(INDEX(RawDataRefData,$E576,0)&gt;0,INDEX(RawDataRefData,$E576,0)),"")),"")</f>
        <v/>
      </c>
      <c r="BL576" s="100" t="str">
        <f t="array" ref="BL576">IF($BG576,MAX(IF(G5SelectionMask="x",IF(INDEX(RawDataRefData,$E576,0)&gt;0,INDEX(RawDataRefData,$E576,0)),"")),"")</f>
        <v/>
      </c>
      <c r="BM576" s="100" t="str">
        <f t="shared" si="214"/>
        <v/>
      </c>
      <c r="BN576" s="103" t="str">
        <f t="array" ref="BN576">IF($BG576,STDEVA(IF(G5SelectionMask="x",IF(INDEX(RawDataRefData,$E576,0)&gt;0,INDEX(RawDataRefData,$E576,0)),"")),"")</f>
        <v/>
      </c>
      <c r="BO576" s="104"/>
      <c r="BP576" s="105">
        <v>4</v>
      </c>
      <c r="BQ576" s="105">
        <v>3</v>
      </c>
      <c r="BR576" s="105">
        <v>2</v>
      </c>
      <c r="BS576" s="105">
        <v>2</v>
      </c>
      <c r="BT576" s="105">
        <v>4</v>
      </c>
      <c r="BU576" s="105">
        <v>3</v>
      </c>
      <c r="BV576" s="105">
        <v>1</v>
      </c>
      <c r="BW576" s="105">
        <v>4</v>
      </c>
      <c r="BX576" s="105">
        <v>1</v>
      </c>
      <c r="BY576" s="105">
        <v>2</v>
      </c>
      <c r="BZ576" s="105">
        <v>2</v>
      </c>
      <c r="CA576" s="105">
        <v>4</v>
      </c>
      <c r="CB576" s="105">
        <v>1</v>
      </c>
      <c r="CC576" s="105">
        <v>3</v>
      </c>
      <c r="CD576" s="105">
        <v>1</v>
      </c>
    </row>
    <row r="577" spans="1:82" x14ac:dyDescent="0.2">
      <c r="A577" s="33">
        <f t="shared" si="215"/>
        <v>0</v>
      </c>
      <c r="B577" s="209"/>
      <c r="C577" s="194"/>
      <c r="D577" s="203"/>
      <c r="E577" s="72">
        <f t="shared" si="207"/>
        <v>568</v>
      </c>
      <c r="F577" s="9" t="s">
        <v>2087</v>
      </c>
      <c r="G577" s="9" t="s">
        <v>2881</v>
      </c>
      <c r="H577" s="9" t="s">
        <v>63</v>
      </c>
      <c r="I577" s="9" t="s">
        <v>64</v>
      </c>
      <c r="K577" s="100">
        <f t="shared" si="192"/>
        <v>4</v>
      </c>
      <c r="L577" s="100"/>
      <c r="M577" s="100"/>
      <c r="N577" s="100"/>
      <c r="O577" s="100"/>
      <c r="P577" s="101">
        <f t="shared" si="193"/>
        <v>2</v>
      </c>
      <c r="Q577" s="102">
        <f t="shared" si="194"/>
        <v>4</v>
      </c>
      <c r="R577" s="102">
        <f t="shared" si="195"/>
        <v>4</v>
      </c>
      <c r="S577" s="102">
        <f t="shared" si="196"/>
        <v>3</v>
      </c>
      <c r="T577" s="102">
        <f t="shared" si="197"/>
        <v>3</v>
      </c>
      <c r="U577" s="102">
        <f t="shared" si="198"/>
        <v>3</v>
      </c>
      <c r="V577" s="102">
        <f t="shared" si="199"/>
        <v>1</v>
      </c>
      <c r="W577" s="102">
        <f t="shared" si="200"/>
        <v>1</v>
      </c>
      <c r="X577" s="102">
        <f t="shared" si="201"/>
        <v>2</v>
      </c>
      <c r="Y577" s="102">
        <f t="shared" si="202"/>
        <v>2</v>
      </c>
      <c r="Z577" s="102">
        <f t="shared" si="203"/>
        <v>1</v>
      </c>
      <c r="AA577" s="100" t="b">
        <f t="shared" si="204"/>
        <v>1</v>
      </c>
      <c r="AB577" s="100">
        <f t="array" ref="AB577">IF($AA577,MEDIAN(IF(G1SelectionMask="x",IF(INDEX(RawDataRefData,$E577,0)&gt;0,INDEX(RawDataRefData,$E577,0)),"")),"")</f>
        <v>2</v>
      </c>
      <c r="AC577" s="100">
        <f t="array" ref="AC577">IF($AA577,QUARTILE(IF(G1SelectionMask="x",IF(INDEX(RawDataRefData,$E577,0)&gt;0,INDEX(RawDataRefData,$E577,0)),""),1),"")</f>
        <v>1.5</v>
      </c>
      <c r="AD577" s="100">
        <f t="array" ref="AD577">IF($AA577,QUARTILE(IF(G1SelectionMask="x",IF(INDEX(RawDataRefData,$E577,0)&gt;0,INDEX(RawDataRefData,$E577,0)),""),3),"")</f>
        <v>3</v>
      </c>
      <c r="AE577" s="100">
        <f t="array" ref="AE577">IF($AA577,MIN(IF(G1SelectionMask="x",IF(INDEX(RawDataRefData,$E577,0)&gt;0,INDEX(RawDataRefData,$E577,0)),"")),"")</f>
        <v>1</v>
      </c>
      <c r="AF577" s="100">
        <f t="array" ref="AF577">IF($AA577,MAX(IF(G1SelectionMask="x",IF(INDEX(RawDataRefData,$E577,0)&gt;0,INDEX(RawDataRefData,$E577,0)),"")),"")</f>
        <v>4</v>
      </c>
      <c r="AG577" s="100">
        <f t="shared" si="205"/>
        <v>2.3636363636363638</v>
      </c>
      <c r="AH577" s="100">
        <f t="array" ref="AH577">IF($AA577,STDEVA(IF(G1SelectionMask="x",IF(INDEX(RawDataRefData,$E577,0)&gt;0,INDEX(RawDataRefData,$E577,0)),"")),"")</f>
        <v>1.1200649331826502</v>
      </c>
      <c r="AI577" s="101" t="b">
        <f t="shared" si="206"/>
        <v>1</v>
      </c>
      <c r="AJ577" s="101">
        <f t="array" ref="AJ577">IF($AI577,MEDIAN(IF(G2SelectionMask="x",IF(INDEX(RawDataRefData,$E577,0)&gt;0,INDEX(RawDataRefData,$E577,0)),"")),"")</f>
        <v>2</v>
      </c>
      <c r="AK577" s="101">
        <f t="array" ref="AK577">IF($AI577,QUARTILE(IF(G2SelectionMask="x",IF(INDEX(RawDataRefData,$E577,0)&gt;0,INDEX(RawDataRefData,$E577,0)),""),1),"")</f>
        <v>1</v>
      </c>
      <c r="AL577" s="101">
        <f t="array" ref="AL577">IF($AI577,QUARTILE(IF(G2SelectionMask="x",IF(INDEX(RawDataRefData,$E577,0)&gt;0,INDEX(RawDataRefData,$E577,0)),""),3),"")</f>
        <v>3</v>
      </c>
      <c r="AM577" s="101">
        <f t="array" ref="AM577">IF($AI577,MIN(IF(G2SelectionMask="x",IF(INDEX(RawDataRefData,$E577,0)&gt;0,INDEX(RawDataRefData,$E577,0)),"")),"")</f>
        <v>1</v>
      </c>
      <c r="AN577" s="101">
        <f t="array" ref="AN577">IF($AI577,MAX(IF(G2SelectionMask="x",IF(INDEX(RawDataRefData,$E577,0)&gt;0,INDEX(RawDataRefData,$E577,0)),"")),"")</f>
        <v>4</v>
      </c>
      <c r="AO577" s="101">
        <f t="shared" si="208"/>
        <v>2</v>
      </c>
      <c r="AP577" s="101">
        <f t="array" ref="AP577">IF($AI577,STDEVA(IF(G2SelectionMask="x",IF(INDEX(RawDataRefData,$E577,0)&gt;0,INDEX(RawDataRefData,$E577,0)),"")),"")</f>
        <v>1.0954451150103321</v>
      </c>
      <c r="AQ577" s="100" t="b">
        <f t="shared" si="209"/>
        <v>0</v>
      </c>
      <c r="AR577" s="100" t="str">
        <f t="array" ref="AR577">IF($AQ577,MEDIAN(IF(G3SelectionMask="x",IF(INDEX(RawDataRefData,$E577,0)&gt;0,INDEX(RawDataRefData,$E577,0)),"")),"")</f>
        <v/>
      </c>
      <c r="AS577" s="100" t="str">
        <f t="array" ref="AS577">IF($AQ577,QUARTILE(IF(G3SelectionMask="x",IF(INDEX(RawDataRefData,$E577,0)&gt;0,INDEX(RawDataRefData,$E577,0)),""),1),"")</f>
        <v/>
      </c>
      <c r="AT577" s="100" t="str">
        <f t="array" ref="AT577">IF($AQ577,QUARTILE(IF(G3SelectionMask="x",IF(INDEX(RawDataRefData,$E577,0)&gt;0,INDEX(RawDataRefData,$E577,0)),""),3),"")</f>
        <v/>
      </c>
      <c r="AU577" s="100" t="str">
        <f t="array" ref="AU577">IF($AQ577,MIN(IF(G3SelectionMask="x",IF(INDEX(RawDataRefData,$E577,0)&gt;0,INDEX(RawDataRefData,$E577,0)),"")),"")</f>
        <v/>
      </c>
      <c r="AV577" s="100" t="str">
        <f t="array" ref="AV577">IF($AQ577,MAX(IF(G3SelectionMask="x",IF(INDEX(RawDataRefData,$E577,0)&gt;0,INDEX(RawDataRefData,$E577,0)),"")),"")</f>
        <v/>
      </c>
      <c r="AW577" s="100" t="str">
        <f t="shared" si="210"/>
        <v/>
      </c>
      <c r="AX577" s="100" t="str">
        <f t="array" ref="AX577">IF($AQ577,STDEVA(IF(G3SelectionMask="x",IF(INDEX(RawDataRefData,$E577,0)&gt;0,INDEX(RawDataRefData,$E577,0)),"")),"")</f>
        <v/>
      </c>
      <c r="AY577" s="101" t="b">
        <f t="shared" si="211"/>
        <v>0</v>
      </c>
      <c r="AZ577" s="101" t="str">
        <f t="array" ref="AZ577">IF($AY577,MEDIAN(IF(G4SelectionMask="x",IF(INDEX(RawDataRefData,$E577,0)&gt;0,INDEX(RawDataRefData,$E577,0)),"")),"")</f>
        <v/>
      </c>
      <c r="BA577" s="101" t="str">
        <f t="array" ref="BA577">IF($AY577,QUARTILE(IF(G4SelectionMask="x",IF(INDEX(RawDataRefData,$E577,0)&gt;0,INDEX(RawDataRefData,$E577,0)),""),1),"")</f>
        <v/>
      </c>
      <c r="BB577" s="101" t="str">
        <f t="array" ref="BB577">IF($AY577,QUARTILE(IF(G4SelectionMask="x",IF(INDEX(RawDataRefData,$E577,0)&gt;0,INDEX(RawDataRefData,$E577,0)),""),3),"")</f>
        <v/>
      </c>
      <c r="BC577" s="101" t="str">
        <f t="array" ref="BC577">IF($AY577,MIN(IF(G4SelectionMask="x",IF(INDEX(RawDataRefData,$E577,0)&gt;0,INDEX(RawDataRefData,$E577,0)),"")),"")</f>
        <v/>
      </c>
      <c r="BD577" s="101" t="str">
        <f t="array" ref="BD577">IF($AY577,MAX(IF(G4SelectionMask="x",IF(INDEX(RawDataRefData,$E577,0)&gt;0,INDEX(RawDataRefData,$E577,0)),"")),"")</f>
        <v/>
      </c>
      <c r="BE577" s="101" t="str">
        <f t="shared" si="212"/>
        <v/>
      </c>
      <c r="BF577" s="101" t="str">
        <f t="array" ref="BF577">IF($AY577,STDEVA(IF(G4SelectionMask="x",IF(INDEX(RawDataRefData,$E577,0)&gt;0,INDEX(RawDataRefData,$E577,0)),"")),"")</f>
        <v/>
      </c>
      <c r="BG577" s="100" t="b">
        <f t="shared" si="213"/>
        <v>0</v>
      </c>
      <c r="BH577" s="100" t="str">
        <f t="array" ref="BH577">IF($BG577,MEDIAN(IF(G5SelectionMask="x",IF(INDEX(RawDataRefData,$E577,0)&gt;0,INDEX(RawDataRefData,$E577,0)),"")),"")</f>
        <v/>
      </c>
      <c r="BI577" s="100" t="str">
        <f t="array" ref="BI577">IF($BG577,QUARTILE(IF(G5SelectionMask="x",IF(INDEX(RawDataRefData,$E577,0)&gt;0,INDEX(RawDataRefData,$E577,0)),""),1),"")</f>
        <v/>
      </c>
      <c r="BJ577" s="100" t="str">
        <f t="array" ref="BJ577">IF($BG577,QUARTILE(IF(G5SelectionMask="x",IF(INDEX(RawDataRefData,$E577,0)&gt;0,INDEX(RawDataRefData,$E577,0)),""),3),"")</f>
        <v/>
      </c>
      <c r="BK577" s="100" t="str">
        <f t="array" ref="BK577">IF($BG577,MIN(IF(G5SelectionMask="x",IF(INDEX(RawDataRefData,$E577,0)&gt;0,INDEX(RawDataRefData,$E577,0)),"")),"")</f>
        <v/>
      </c>
      <c r="BL577" s="100" t="str">
        <f t="array" ref="BL577">IF($BG577,MAX(IF(G5SelectionMask="x",IF(INDEX(RawDataRefData,$E577,0)&gt;0,INDEX(RawDataRefData,$E577,0)),"")),"")</f>
        <v/>
      </c>
      <c r="BM577" s="100" t="str">
        <f t="shared" si="214"/>
        <v/>
      </c>
      <c r="BN577" s="103" t="str">
        <f t="array" ref="BN577">IF($BG577,STDEVA(IF(G5SelectionMask="x",IF(INDEX(RawDataRefData,$E577,0)&gt;0,INDEX(RawDataRefData,$E577,0)),"")),"")</f>
        <v/>
      </c>
      <c r="BO577" s="104"/>
      <c r="BP577" s="105">
        <v>4</v>
      </c>
      <c r="BQ577" s="105">
        <v>2</v>
      </c>
      <c r="BR577" s="105">
        <v>4</v>
      </c>
      <c r="BS577" s="105">
        <v>4</v>
      </c>
      <c r="BT577" s="105">
        <v>3</v>
      </c>
      <c r="BU577" s="105">
        <v>3</v>
      </c>
      <c r="BV577" s="105">
        <v>3</v>
      </c>
      <c r="BW577" s="105">
        <v>1</v>
      </c>
      <c r="BX577" s="105">
        <v>1</v>
      </c>
      <c r="BY577" s="105">
        <v>2</v>
      </c>
      <c r="BZ577" s="105">
        <v>2</v>
      </c>
      <c r="CA577" s="105">
        <v>1</v>
      </c>
      <c r="CB577" s="105">
        <v>1</v>
      </c>
      <c r="CC577" s="105">
        <v>1</v>
      </c>
      <c r="CD577" s="105">
        <v>3</v>
      </c>
    </row>
    <row r="578" spans="1:82" x14ac:dyDescent="0.2">
      <c r="A578" s="33">
        <f t="shared" si="215"/>
        <v>0</v>
      </c>
      <c r="B578" s="209"/>
      <c r="C578" s="194"/>
      <c r="D578" s="203"/>
      <c r="E578" s="72">
        <f t="shared" si="207"/>
        <v>569</v>
      </c>
      <c r="F578" s="9" t="s">
        <v>2088</v>
      </c>
      <c r="G578" s="9" t="s">
        <v>2882</v>
      </c>
      <c r="H578" s="9" t="s">
        <v>63</v>
      </c>
      <c r="I578" s="9" t="s">
        <v>64</v>
      </c>
      <c r="J578" s="9" t="s">
        <v>1743</v>
      </c>
      <c r="K578" s="100">
        <f t="shared" si="192"/>
        <v>1</v>
      </c>
      <c r="L578" s="100"/>
      <c r="M578" s="100"/>
      <c r="N578" s="100"/>
      <c r="O578" s="100"/>
      <c r="P578" s="101">
        <f t="shared" si="193"/>
        <v>4</v>
      </c>
      <c r="Q578" s="102">
        <f t="shared" si="194"/>
        <v>4</v>
      </c>
      <c r="R578" s="102">
        <f t="shared" si="195"/>
        <v>4</v>
      </c>
      <c r="S578" s="102">
        <f t="shared" si="196"/>
        <v>4</v>
      </c>
      <c r="T578" s="102">
        <f t="shared" si="197"/>
        <v>4</v>
      </c>
      <c r="U578" s="102">
        <f t="shared" si="198"/>
        <v>1</v>
      </c>
      <c r="V578" s="102">
        <f t="shared" si="199"/>
        <v>2</v>
      </c>
      <c r="W578" s="102">
        <f t="shared" si="200"/>
        <v>4</v>
      </c>
      <c r="X578" s="102">
        <f t="shared" si="201"/>
        <v>1</v>
      </c>
      <c r="Y578" s="102">
        <f t="shared" si="202"/>
        <v>2</v>
      </c>
      <c r="Z578" s="102">
        <f t="shared" si="203"/>
        <v>3</v>
      </c>
      <c r="AA578" s="100" t="b">
        <f t="shared" si="204"/>
        <v>1</v>
      </c>
      <c r="AB578" s="100">
        <f t="array" ref="AB578">IF($AA578,MEDIAN(IF(G1SelectionMask="x",IF(INDEX(RawDataRefData,$E578,0)&gt;0,INDEX(RawDataRefData,$E578,0)),"")),"")</f>
        <v>4</v>
      </c>
      <c r="AC578" s="100">
        <f t="array" ref="AC578">IF($AA578,QUARTILE(IF(G1SelectionMask="x",IF(INDEX(RawDataRefData,$E578,0)&gt;0,INDEX(RawDataRefData,$E578,0)),""),1),"")</f>
        <v>2</v>
      </c>
      <c r="AD578" s="100">
        <f t="array" ref="AD578">IF($AA578,QUARTILE(IF(G1SelectionMask="x",IF(INDEX(RawDataRefData,$E578,0)&gt;0,INDEX(RawDataRefData,$E578,0)),""),3),"")</f>
        <v>4</v>
      </c>
      <c r="AE578" s="100">
        <f t="array" ref="AE578">IF($AA578,MIN(IF(G1SelectionMask="x",IF(INDEX(RawDataRefData,$E578,0)&gt;0,INDEX(RawDataRefData,$E578,0)),"")),"")</f>
        <v>1</v>
      </c>
      <c r="AF578" s="100">
        <f t="array" ref="AF578">IF($AA578,MAX(IF(G1SelectionMask="x",IF(INDEX(RawDataRefData,$E578,0)&gt;0,INDEX(RawDataRefData,$E578,0)),"")),"")</f>
        <v>4</v>
      </c>
      <c r="AG578" s="100">
        <f t="shared" si="205"/>
        <v>3</v>
      </c>
      <c r="AH578" s="100">
        <f t="array" ref="AH578">IF($AA578,STDEVA(IF(G1SelectionMask="x",IF(INDEX(RawDataRefData,$E578,0)&gt;0,INDEX(RawDataRefData,$E578,0)),"")),"")</f>
        <v>1.2649110640673518</v>
      </c>
      <c r="AI578" s="101" t="b">
        <f t="shared" si="206"/>
        <v>1</v>
      </c>
      <c r="AJ578" s="101">
        <f t="array" ref="AJ578">IF($AI578,MEDIAN(IF(G2SelectionMask="x",IF(INDEX(RawDataRefData,$E578,0)&gt;0,INDEX(RawDataRefData,$E578,0)),"")),"")</f>
        <v>4</v>
      </c>
      <c r="AK578" s="101">
        <f t="array" ref="AK578">IF($AI578,QUARTILE(IF(G2SelectionMask="x",IF(INDEX(RawDataRefData,$E578,0)&gt;0,INDEX(RawDataRefData,$E578,0)),""),1),"")</f>
        <v>2.5</v>
      </c>
      <c r="AL578" s="101">
        <f t="array" ref="AL578">IF($AI578,QUARTILE(IF(G2SelectionMask="x",IF(INDEX(RawDataRefData,$E578,0)&gt;0,INDEX(RawDataRefData,$E578,0)),""),3),"")</f>
        <v>4</v>
      </c>
      <c r="AM578" s="101">
        <f t="array" ref="AM578">IF($AI578,MIN(IF(G2SelectionMask="x",IF(INDEX(RawDataRefData,$E578,0)&gt;0,INDEX(RawDataRefData,$E578,0)),"")),"")</f>
        <v>1</v>
      </c>
      <c r="AN578" s="101">
        <f t="array" ref="AN578">IF($AI578,MAX(IF(G2SelectionMask="x",IF(INDEX(RawDataRefData,$E578,0)&gt;0,INDEX(RawDataRefData,$E578,0)),"")),"")</f>
        <v>4</v>
      </c>
      <c r="AO578" s="101">
        <f t="shared" si="208"/>
        <v>3.1818181818181817</v>
      </c>
      <c r="AP578" s="101">
        <f t="array" ref="AP578">IF($AI578,STDEVA(IF(G2SelectionMask="x",IF(INDEX(RawDataRefData,$E578,0)&gt;0,INDEX(RawDataRefData,$E578,0)),"")),"")</f>
        <v>1.0787197799411876</v>
      </c>
      <c r="AQ578" s="100" t="b">
        <f t="shared" si="209"/>
        <v>0</v>
      </c>
      <c r="AR578" s="100" t="str">
        <f t="array" ref="AR578">IF($AQ578,MEDIAN(IF(G3SelectionMask="x",IF(INDEX(RawDataRefData,$E578,0)&gt;0,INDEX(RawDataRefData,$E578,0)),"")),"")</f>
        <v/>
      </c>
      <c r="AS578" s="100" t="str">
        <f t="array" ref="AS578">IF($AQ578,QUARTILE(IF(G3SelectionMask="x",IF(INDEX(RawDataRefData,$E578,0)&gt;0,INDEX(RawDataRefData,$E578,0)),""),1),"")</f>
        <v/>
      </c>
      <c r="AT578" s="100" t="str">
        <f t="array" ref="AT578">IF($AQ578,QUARTILE(IF(G3SelectionMask="x",IF(INDEX(RawDataRefData,$E578,0)&gt;0,INDEX(RawDataRefData,$E578,0)),""),3),"")</f>
        <v/>
      </c>
      <c r="AU578" s="100" t="str">
        <f t="array" ref="AU578">IF($AQ578,MIN(IF(G3SelectionMask="x",IF(INDEX(RawDataRefData,$E578,0)&gt;0,INDEX(RawDataRefData,$E578,0)),"")),"")</f>
        <v/>
      </c>
      <c r="AV578" s="100" t="str">
        <f t="array" ref="AV578">IF($AQ578,MAX(IF(G3SelectionMask="x",IF(INDEX(RawDataRefData,$E578,0)&gt;0,INDEX(RawDataRefData,$E578,0)),"")),"")</f>
        <v/>
      </c>
      <c r="AW578" s="100" t="str">
        <f t="shared" si="210"/>
        <v/>
      </c>
      <c r="AX578" s="100" t="str">
        <f t="array" ref="AX578">IF($AQ578,STDEVA(IF(G3SelectionMask="x",IF(INDEX(RawDataRefData,$E578,0)&gt;0,INDEX(RawDataRefData,$E578,0)),"")),"")</f>
        <v/>
      </c>
      <c r="AY578" s="101" t="b">
        <f t="shared" si="211"/>
        <v>0</v>
      </c>
      <c r="AZ578" s="101" t="str">
        <f t="array" ref="AZ578">IF($AY578,MEDIAN(IF(G4SelectionMask="x",IF(INDEX(RawDataRefData,$E578,0)&gt;0,INDEX(RawDataRefData,$E578,0)),"")),"")</f>
        <v/>
      </c>
      <c r="BA578" s="101" t="str">
        <f t="array" ref="BA578">IF($AY578,QUARTILE(IF(G4SelectionMask="x",IF(INDEX(RawDataRefData,$E578,0)&gt;0,INDEX(RawDataRefData,$E578,0)),""),1),"")</f>
        <v/>
      </c>
      <c r="BB578" s="101" t="str">
        <f t="array" ref="BB578">IF($AY578,QUARTILE(IF(G4SelectionMask="x",IF(INDEX(RawDataRefData,$E578,0)&gt;0,INDEX(RawDataRefData,$E578,0)),""),3),"")</f>
        <v/>
      </c>
      <c r="BC578" s="101" t="str">
        <f t="array" ref="BC578">IF($AY578,MIN(IF(G4SelectionMask="x",IF(INDEX(RawDataRefData,$E578,0)&gt;0,INDEX(RawDataRefData,$E578,0)),"")),"")</f>
        <v/>
      </c>
      <c r="BD578" s="101" t="str">
        <f t="array" ref="BD578">IF($AY578,MAX(IF(G4SelectionMask="x",IF(INDEX(RawDataRefData,$E578,0)&gt;0,INDEX(RawDataRefData,$E578,0)),"")),"")</f>
        <v/>
      </c>
      <c r="BE578" s="101" t="str">
        <f t="shared" si="212"/>
        <v/>
      </c>
      <c r="BF578" s="101" t="str">
        <f t="array" ref="BF578">IF($AY578,STDEVA(IF(G4SelectionMask="x",IF(INDEX(RawDataRefData,$E578,0)&gt;0,INDEX(RawDataRefData,$E578,0)),"")),"")</f>
        <v/>
      </c>
      <c r="BG578" s="100" t="b">
        <f t="shared" si="213"/>
        <v>0</v>
      </c>
      <c r="BH578" s="100" t="str">
        <f t="array" ref="BH578">IF($BG578,MEDIAN(IF(G5SelectionMask="x",IF(INDEX(RawDataRefData,$E578,0)&gt;0,INDEX(RawDataRefData,$E578,0)),"")),"")</f>
        <v/>
      </c>
      <c r="BI578" s="100" t="str">
        <f t="array" ref="BI578">IF($BG578,QUARTILE(IF(G5SelectionMask="x",IF(INDEX(RawDataRefData,$E578,0)&gt;0,INDEX(RawDataRefData,$E578,0)),""),1),"")</f>
        <v/>
      </c>
      <c r="BJ578" s="100" t="str">
        <f t="array" ref="BJ578">IF($BG578,QUARTILE(IF(G5SelectionMask="x",IF(INDEX(RawDataRefData,$E578,0)&gt;0,INDEX(RawDataRefData,$E578,0)),""),3),"")</f>
        <v/>
      </c>
      <c r="BK578" s="100" t="str">
        <f t="array" ref="BK578">IF($BG578,MIN(IF(G5SelectionMask="x",IF(INDEX(RawDataRefData,$E578,0)&gt;0,INDEX(RawDataRefData,$E578,0)),"")),"")</f>
        <v/>
      </c>
      <c r="BL578" s="100" t="str">
        <f t="array" ref="BL578">IF($BG578,MAX(IF(G5SelectionMask="x",IF(INDEX(RawDataRefData,$E578,0)&gt;0,INDEX(RawDataRefData,$E578,0)),"")),"")</f>
        <v/>
      </c>
      <c r="BM578" s="100" t="str">
        <f t="shared" si="214"/>
        <v/>
      </c>
      <c r="BN578" s="103" t="str">
        <f t="array" ref="BN578">IF($BG578,STDEVA(IF(G5SelectionMask="x",IF(INDEX(RawDataRefData,$E578,0)&gt;0,INDEX(RawDataRefData,$E578,0)),"")),"")</f>
        <v/>
      </c>
      <c r="BO578" s="104"/>
      <c r="BP578" s="105">
        <v>1</v>
      </c>
      <c r="BQ578" s="105">
        <v>4</v>
      </c>
      <c r="BR578" s="105">
        <v>4</v>
      </c>
      <c r="BS578" s="105">
        <v>4</v>
      </c>
      <c r="BT578" s="105">
        <v>4</v>
      </c>
      <c r="BU578" s="105">
        <v>4</v>
      </c>
      <c r="BV578" s="105">
        <v>1</v>
      </c>
      <c r="BW578" s="105">
        <v>2</v>
      </c>
      <c r="BX578" s="105">
        <v>4</v>
      </c>
      <c r="BY578" s="105">
        <v>1</v>
      </c>
      <c r="BZ578" s="105">
        <v>2</v>
      </c>
      <c r="CA578" s="105">
        <v>3</v>
      </c>
      <c r="CB578" s="105">
        <v>4</v>
      </c>
      <c r="CC578" s="105">
        <v>1</v>
      </c>
      <c r="CD578" s="105">
        <v>3</v>
      </c>
    </row>
    <row r="579" spans="1:82" x14ac:dyDescent="0.2">
      <c r="A579" s="33">
        <f t="shared" si="215"/>
        <v>0</v>
      </c>
      <c r="B579" s="209"/>
      <c r="C579" s="194"/>
      <c r="D579" s="203"/>
      <c r="E579" s="72">
        <f t="shared" si="207"/>
        <v>570</v>
      </c>
      <c r="F579" s="9" t="s">
        <v>2089</v>
      </c>
      <c r="G579" s="9" t="s">
        <v>2887</v>
      </c>
      <c r="H579" s="9" t="s">
        <v>63</v>
      </c>
      <c r="I579" s="9" t="s">
        <v>64</v>
      </c>
      <c r="J579" s="9" t="s">
        <v>1744</v>
      </c>
      <c r="K579" s="100">
        <f t="shared" si="192"/>
        <v>2</v>
      </c>
      <c r="L579" s="100"/>
      <c r="M579" s="100"/>
      <c r="N579" s="100"/>
      <c r="O579" s="100"/>
      <c r="P579" s="101">
        <f t="shared" si="193"/>
        <v>4</v>
      </c>
      <c r="Q579" s="102">
        <f t="shared" si="194"/>
        <v>3</v>
      </c>
      <c r="R579" s="102">
        <f t="shared" si="195"/>
        <v>4</v>
      </c>
      <c r="S579" s="102">
        <f t="shared" si="196"/>
        <v>3</v>
      </c>
      <c r="T579" s="102">
        <f t="shared" si="197"/>
        <v>3</v>
      </c>
      <c r="U579" s="102">
        <f t="shared" si="198"/>
        <v>4</v>
      </c>
      <c r="V579" s="102">
        <f t="shared" si="199"/>
        <v>3</v>
      </c>
      <c r="W579" s="102">
        <f t="shared" si="200"/>
        <v>4</v>
      </c>
      <c r="X579" s="102">
        <f t="shared" si="201"/>
        <v>4</v>
      </c>
      <c r="Y579" s="102">
        <f t="shared" si="202"/>
        <v>2</v>
      </c>
      <c r="Z579" s="102">
        <f t="shared" si="203"/>
        <v>2</v>
      </c>
      <c r="AA579" s="100" t="b">
        <f t="shared" si="204"/>
        <v>1</v>
      </c>
      <c r="AB579" s="100">
        <f t="array" ref="AB579">IF($AA579,MEDIAN(IF(G1SelectionMask="x",IF(INDEX(RawDataRefData,$E579,0)&gt;0,INDEX(RawDataRefData,$E579,0)),"")),"")</f>
        <v>3</v>
      </c>
      <c r="AC579" s="100">
        <f t="array" ref="AC579">IF($AA579,QUARTILE(IF(G1SelectionMask="x",IF(INDEX(RawDataRefData,$E579,0)&gt;0,INDEX(RawDataRefData,$E579,0)),""),1),"")</f>
        <v>3</v>
      </c>
      <c r="AD579" s="100">
        <f t="array" ref="AD579">IF($AA579,QUARTILE(IF(G1SelectionMask="x",IF(INDEX(RawDataRefData,$E579,0)&gt;0,INDEX(RawDataRefData,$E579,0)),""),3),"")</f>
        <v>4</v>
      </c>
      <c r="AE579" s="100">
        <f t="array" ref="AE579">IF($AA579,MIN(IF(G1SelectionMask="x",IF(INDEX(RawDataRefData,$E579,0)&gt;0,INDEX(RawDataRefData,$E579,0)),"")),"")</f>
        <v>2</v>
      </c>
      <c r="AF579" s="100">
        <f t="array" ref="AF579">IF($AA579,MAX(IF(G1SelectionMask="x",IF(INDEX(RawDataRefData,$E579,0)&gt;0,INDEX(RawDataRefData,$E579,0)),"")),"")</f>
        <v>4</v>
      </c>
      <c r="AG579" s="100">
        <f t="shared" si="205"/>
        <v>3.2727272727272729</v>
      </c>
      <c r="AH579" s="100">
        <f t="array" ref="AH579">IF($AA579,STDEVA(IF(G1SelectionMask="x",IF(INDEX(RawDataRefData,$E579,0)&gt;0,INDEX(RawDataRefData,$E579,0)),"")),"")</f>
        <v>0.78624539310689678</v>
      </c>
      <c r="AI579" s="101" t="b">
        <f t="shared" si="206"/>
        <v>1</v>
      </c>
      <c r="AJ579" s="101">
        <f t="array" ref="AJ579">IF($AI579,MEDIAN(IF(G2SelectionMask="x",IF(INDEX(RawDataRefData,$E579,0)&gt;0,INDEX(RawDataRefData,$E579,0)),"")),"")</f>
        <v>3</v>
      </c>
      <c r="AK579" s="101">
        <f t="array" ref="AK579">IF($AI579,QUARTILE(IF(G2SelectionMask="x",IF(INDEX(RawDataRefData,$E579,0)&gt;0,INDEX(RawDataRefData,$E579,0)),""),1),"")</f>
        <v>2</v>
      </c>
      <c r="AL579" s="101">
        <f t="array" ref="AL579">IF($AI579,QUARTILE(IF(G2SelectionMask="x",IF(INDEX(RawDataRefData,$E579,0)&gt;0,INDEX(RawDataRefData,$E579,0)),""),3),"")</f>
        <v>3.5</v>
      </c>
      <c r="AM579" s="101">
        <f t="array" ref="AM579">IF($AI579,MIN(IF(G2SelectionMask="x",IF(INDEX(RawDataRefData,$E579,0)&gt;0,INDEX(RawDataRefData,$E579,0)),"")),"")</f>
        <v>2</v>
      </c>
      <c r="AN579" s="101">
        <f t="array" ref="AN579">IF($AI579,MAX(IF(G2SelectionMask="x",IF(INDEX(RawDataRefData,$E579,0)&gt;0,INDEX(RawDataRefData,$E579,0)),"")),"")</f>
        <v>4</v>
      </c>
      <c r="AO579" s="101">
        <f t="shared" si="208"/>
        <v>2.9090909090909092</v>
      </c>
      <c r="AP579" s="101">
        <f t="array" ref="AP579">IF($AI579,STDEVA(IF(G2SelectionMask="x",IF(INDEX(RawDataRefData,$E579,0)&gt;0,INDEX(RawDataRefData,$E579,0)),"")),"")</f>
        <v>0.8312094145936334</v>
      </c>
      <c r="AQ579" s="100" t="b">
        <f t="shared" si="209"/>
        <v>0</v>
      </c>
      <c r="AR579" s="100" t="str">
        <f t="array" ref="AR579">IF($AQ579,MEDIAN(IF(G3SelectionMask="x",IF(INDEX(RawDataRefData,$E579,0)&gt;0,INDEX(RawDataRefData,$E579,0)),"")),"")</f>
        <v/>
      </c>
      <c r="AS579" s="100" t="str">
        <f t="array" ref="AS579">IF($AQ579,QUARTILE(IF(G3SelectionMask="x",IF(INDEX(RawDataRefData,$E579,0)&gt;0,INDEX(RawDataRefData,$E579,0)),""),1),"")</f>
        <v/>
      </c>
      <c r="AT579" s="100" t="str">
        <f t="array" ref="AT579">IF($AQ579,QUARTILE(IF(G3SelectionMask="x",IF(INDEX(RawDataRefData,$E579,0)&gt;0,INDEX(RawDataRefData,$E579,0)),""),3),"")</f>
        <v/>
      </c>
      <c r="AU579" s="100" t="str">
        <f t="array" ref="AU579">IF($AQ579,MIN(IF(G3SelectionMask="x",IF(INDEX(RawDataRefData,$E579,0)&gt;0,INDEX(RawDataRefData,$E579,0)),"")),"")</f>
        <v/>
      </c>
      <c r="AV579" s="100" t="str">
        <f t="array" ref="AV579">IF($AQ579,MAX(IF(G3SelectionMask="x",IF(INDEX(RawDataRefData,$E579,0)&gt;0,INDEX(RawDataRefData,$E579,0)),"")),"")</f>
        <v/>
      </c>
      <c r="AW579" s="100" t="str">
        <f t="shared" si="210"/>
        <v/>
      </c>
      <c r="AX579" s="100" t="str">
        <f t="array" ref="AX579">IF($AQ579,STDEVA(IF(G3SelectionMask="x",IF(INDEX(RawDataRefData,$E579,0)&gt;0,INDEX(RawDataRefData,$E579,0)),"")),"")</f>
        <v/>
      </c>
      <c r="AY579" s="101" t="b">
        <f t="shared" si="211"/>
        <v>0</v>
      </c>
      <c r="AZ579" s="101" t="str">
        <f t="array" ref="AZ579">IF($AY579,MEDIAN(IF(G4SelectionMask="x",IF(INDEX(RawDataRefData,$E579,0)&gt;0,INDEX(RawDataRefData,$E579,0)),"")),"")</f>
        <v/>
      </c>
      <c r="BA579" s="101" t="str">
        <f t="array" ref="BA579">IF($AY579,QUARTILE(IF(G4SelectionMask="x",IF(INDEX(RawDataRefData,$E579,0)&gt;0,INDEX(RawDataRefData,$E579,0)),""),1),"")</f>
        <v/>
      </c>
      <c r="BB579" s="101" t="str">
        <f t="array" ref="BB579">IF($AY579,QUARTILE(IF(G4SelectionMask="x",IF(INDEX(RawDataRefData,$E579,0)&gt;0,INDEX(RawDataRefData,$E579,0)),""),3),"")</f>
        <v/>
      </c>
      <c r="BC579" s="101" t="str">
        <f t="array" ref="BC579">IF($AY579,MIN(IF(G4SelectionMask="x",IF(INDEX(RawDataRefData,$E579,0)&gt;0,INDEX(RawDataRefData,$E579,0)),"")),"")</f>
        <v/>
      </c>
      <c r="BD579" s="101" t="str">
        <f t="array" ref="BD579">IF($AY579,MAX(IF(G4SelectionMask="x",IF(INDEX(RawDataRefData,$E579,0)&gt;0,INDEX(RawDataRefData,$E579,0)),"")),"")</f>
        <v/>
      </c>
      <c r="BE579" s="101" t="str">
        <f t="shared" si="212"/>
        <v/>
      </c>
      <c r="BF579" s="101" t="str">
        <f t="array" ref="BF579">IF($AY579,STDEVA(IF(G4SelectionMask="x",IF(INDEX(RawDataRefData,$E579,0)&gt;0,INDEX(RawDataRefData,$E579,0)),"")),"")</f>
        <v/>
      </c>
      <c r="BG579" s="100" t="b">
        <f t="shared" si="213"/>
        <v>0</v>
      </c>
      <c r="BH579" s="100" t="str">
        <f t="array" ref="BH579">IF($BG579,MEDIAN(IF(G5SelectionMask="x",IF(INDEX(RawDataRefData,$E579,0)&gt;0,INDEX(RawDataRefData,$E579,0)),"")),"")</f>
        <v/>
      </c>
      <c r="BI579" s="100" t="str">
        <f t="array" ref="BI579">IF($BG579,QUARTILE(IF(G5SelectionMask="x",IF(INDEX(RawDataRefData,$E579,0)&gt;0,INDEX(RawDataRefData,$E579,0)),""),1),"")</f>
        <v/>
      </c>
      <c r="BJ579" s="100" t="str">
        <f t="array" ref="BJ579">IF($BG579,QUARTILE(IF(G5SelectionMask="x",IF(INDEX(RawDataRefData,$E579,0)&gt;0,INDEX(RawDataRefData,$E579,0)),""),3),"")</f>
        <v/>
      </c>
      <c r="BK579" s="100" t="str">
        <f t="array" ref="BK579">IF($BG579,MIN(IF(G5SelectionMask="x",IF(INDEX(RawDataRefData,$E579,0)&gt;0,INDEX(RawDataRefData,$E579,0)),"")),"")</f>
        <v/>
      </c>
      <c r="BL579" s="100" t="str">
        <f t="array" ref="BL579">IF($BG579,MAX(IF(G5SelectionMask="x",IF(INDEX(RawDataRefData,$E579,0)&gt;0,INDEX(RawDataRefData,$E579,0)),"")),"")</f>
        <v/>
      </c>
      <c r="BM579" s="100" t="str">
        <f t="shared" si="214"/>
        <v/>
      </c>
      <c r="BN579" s="103" t="str">
        <f t="array" ref="BN579">IF($BG579,STDEVA(IF(G5SelectionMask="x",IF(INDEX(RawDataRefData,$E579,0)&gt;0,INDEX(RawDataRefData,$E579,0)),"")),"")</f>
        <v/>
      </c>
      <c r="BO579" s="104"/>
      <c r="BP579" s="105">
        <v>2</v>
      </c>
      <c r="BQ579" s="105">
        <v>4</v>
      </c>
      <c r="BR579" s="105">
        <v>3</v>
      </c>
      <c r="BS579" s="105">
        <v>4</v>
      </c>
      <c r="BT579" s="105">
        <v>3</v>
      </c>
      <c r="BU579" s="105">
        <v>3</v>
      </c>
      <c r="BV579" s="105">
        <v>4</v>
      </c>
      <c r="BW579" s="105">
        <v>3</v>
      </c>
      <c r="BX579" s="105">
        <v>4</v>
      </c>
      <c r="BY579" s="105">
        <v>4</v>
      </c>
      <c r="BZ579" s="105">
        <v>2</v>
      </c>
      <c r="CA579" s="105">
        <v>2</v>
      </c>
      <c r="CB579" s="105">
        <v>2</v>
      </c>
      <c r="CC579" s="105">
        <v>4</v>
      </c>
      <c r="CD579" s="105">
        <v>2</v>
      </c>
    </row>
    <row r="580" spans="1:82" x14ac:dyDescent="0.2">
      <c r="A580" s="33">
        <f t="shared" si="215"/>
        <v>0</v>
      </c>
      <c r="B580" s="209"/>
      <c r="C580" s="194"/>
      <c r="D580" s="203"/>
      <c r="E580" s="72">
        <f t="shared" si="207"/>
        <v>571</v>
      </c>
      <c r="F580" s="9" t="s">
        <v>2090</v>
      </c>
      <c r="G580" s="9" t="s">
        <v>2878</v>
      </c>
      <c r="H580" s="9" t="s">
        <v>63</v>
      </c>
      <c r="I580" s="9" t="s">
        <v>64</v>
      </c>
      <c r="K580" s="100">
        <f t="shared" si="192"/>
        <v>3</v>
      </c>
      <c r="L580" s="100"/>
      <c r="M580" s="100"/>
      <c r="N580" s="100"/>
      <c r="O580" s="100"/>
      <c r="P580" s="101">
        <f t="shared" si="193"/>
        <v>1</v>
      </c>
      <c r="Q580" s="102">
        <f t="shared" si="194"/>
        <v>4</v>
      </c>
      <c r="R580" s="102">
        <f t="shared" si="195"/>
        <v>3</v>
      </c>
      <c r="S580" s="102">
        <f t="shared" si="196"/>
        <v>3</v>
      </c>
      <c r="T580" s="102">
        <f t="shared" si="197"/>
        <v>3</v>
      </c>
      <c r="U580" s="102">
        <f t="shared" si="198"/>
        <v>2</v>
      </c>
      <c r="V580" s="102">
        <f t="shared" si="199"/>
        <v>3</v>
      </c>
      <c r="W580" s="102">
        <f t="shared" si="200"/>
        <v>2</v>
      </c>
      <c r="X580" s="102">
        <f t="shared" si="201"/>
        <v>3</v>
      </c>
      <c r="Y580" s="102">
        <f t="shared" si="202"/>
        <v>2</v>
      </c>
      <c r="Z580" s="102">
        <f t="shared" si="203"/>
        <v>2</v>
      </c>
      <c r="AA580" s="100" t="b">
        <f t="shared" si="204"/>
        <v>1</v>
      </c>
      <c r="AB580" s="100">
        <f t="array" ref="AB580">IF($AA580,MEDIAN(IF(G1SelectionMask="x",IF(INDEX(RawDataRefData,$E580,0)&gt;0,INDEX(RawDataRefData,$E580,0)),"")),"")</f>
        <v>3</v>
      </c>
      <c r="AC580" s="100">
        <f t="array" ref="AC580">IF($AA580,QUARTILE(IF(G1SelectionMask="x",IF(INDEX(RawDataRefData,$E580,0)&gt;0,INDEX(RawDataRefData,$E580,0)),""),1),"")</f>
        <v>2</v>
      </c>
      <c r="AD580" s="100">
        <f t="array" ref="AD580">IF($AA580,QUARTILE(IF(G1SelectionMask="x",IF(INDEX(RawDataRefData,$E580,0)&gt;0,INDEX(RawDataRefData,$E580,0)),""),3),"")</f>
        <v>3</v>
      </c>
      <c r="AE580" s="100">
        <f t="array" ref="AE580">IF($AA580,MIN(IF(G1SelectionMask="x",IF(INDEX(RawDataRefData,$E580,0)&gt;0,INDEX(RawDataRefData,$E580,0)),"")),"")</f>
        <v>1</v>
      </c>
      <c r="AF580" s="100">
        <f t="array" ref="AF580">IF($AA580,MAX(IF(G1SelectionMask="x",IF(INDEX(RawDataRefData,$E580,0)&gt;0,INDEX(RawDataRefData,$E580,0)),"")),"")</f>
        <v>4</v>
      </c>
      <c r="AG580" s="100">
        <f t="shared" si="205"/>
        <v>2.5454545454545454</v>
      </c>
      <c r="AH580" s="100">
        <f t="array" ref="AH580">IF($AA580,STDEVA(IF(G1SelectionMask="x",IF(INDEX(RawDataRefData,$E580,0)&gt;0,INDEX(RawDataRefData,$E580,0)),"")),"")</f>
        <v>0.82019953226472486</v>
      </c>
      <c r="AI580" s="101" t="b">
        <f t="shared" si="206"/>
        <v>1</v>
      </c>
      <c r="AJ580" s="101">
        <f t="array" ref="AJ580">IF($AI580,MEDIAN(IF(G2SelectionMask="x",IF(INDEX(RawDataRefData,$E580,0)&gt;0,INDEX(RawDataRefData,$E580,0)),"")),"")</f>
        <v>3</v>
      </c>
      <c r="AK580" s="101">
        <f t="array" ref="AK580">IF($AI580,QUARTILE(IF(G2SelectionMask="x",IF(INDEX(RawDataRefData,$E580,0)&gt;0,INDEX(RawDataRefData,$E580,0)),""),1),"")</f>
        <v>2</v>
      </c>
      <c r="AL580" s="101">
        <f t="array" ref="AL580">IF($AI580,QUARTILE(IF(G2SelectionMask="x",IF(INDEX(RawDataRefData,$E580,0)&gt;0,INDEX(RawDataRefData,$E580,0)),""),3),"")</f>
        <v>3</v>
      </c>
      <c r="AM580" s="101">
        <f t="array" ref="AM580">IF($AI580,MIN(IF(G2SelectionMask="x",IF(INDEX(RawDataRefData,$E580,0)&gt;0,INDEX(RawDataRefData,$E580,0)),"")),"")</f>
        <v>1</v>
      </c>
      <c r="AN580" s="101">
        <f t="array" ref="AN580">IF($AI580,MAX(IF(G2SelectionMask="x",IF(INDEX(RawDataRefData,$E580,0)&gt;0,INDEX(RawDataRefData,$E580,0)),"")),"")</f>
        <v>4</v>
      </c>
      <c r="AO580" s="101">
        <f t="shared" si="208"/>
        <v>2.5454545454545454</v>
      </c>
      <c r="AP580" s="101">
        <f t="array" ref="AP580">IF($AI580,STDEVA(IF(G2SelectionMask="x",IF(INDEX(RawDataRefData,$E580,0)&gt;0,INDEX(RawDataRefData,$E580,0)),"")),"")</f>
        <v>1.0357254813546268</v>
      </c>
      <c r="AQ580" s="100" t="b">
        <f t="shared" si="209"/>
        <v>0</v>
      </c>
      <c r="AR580" s="100" t="str">
        <f t="array" ref="AR580">IF($AQ580,MEDIAN(IF(G3SelectionMask="x",IF(INDEX(RawDataRefData,$E580,0)&gt;0,INDEX(RawDataRefData,$E580,0)),"")),"")</f>
        <v/>
      </c>
      <c r="AS580" s="100" t="str">
        <f t="array" ref="AS580">IF($AQ580,QUARTILE(IF(G3SelectionMask="x",IF(INDEX(RawDataRefData,$E580,0)&gt;0,INDEX(RawDataRefData,$E580,0)),""),1),"")</f>
        <v/>
      </c>
      <c r="AT580" s="100" t="str">
        <f t="array" ref="AT580">IF($AQ580,QUARTILE(IF(G3SelectionMask="x",IF(INDEX(RawDataRefData,$E580,0)&gt;0,INDEX(RawDataRefData,$E580,0)),""),3),"")</f>
        <v/>
      </c>
      <c r="AU580" s="100" t="str">
        <f t="array" ref="AU580">IF($AQ580,MIN(IF(G3SelectionMask="x",IF(INDEX(RawDataRefData,$E580,0)&gt;0,INDEX(RawDataRefData,$E580,0)),"")),"")</f>
        <v/>
      </c>
      <c r="AV580" s="100" t="str">
        <f t="array" ref="AV580">IF($AQ580,MAX(IF(G3SelectionMask="x",IF(INDEX(RawDataRefData,$E580,0)&gt;0,INDEX(RawDataRefData,$E580,0)),"")),"")</f>
        <v/>
      </c>
      <c r="AW580" s="100" t="str">
        <f t="shared" si="210"/>
        <v/>
      </c>
      <c r="AX580" s="100" t="str">
        <f t="array" ref="AX580">IF($AQ580,STDEVA(IF(G3SelectionMask="x",IF(INDEX(RawDataRefData,$E580,0)&gt;0,INDEX(RawDataRefData,$E580,0)),"")),"")</f>
        <v/>
      </c>
      <c r="AY580" s="101" t="b">
        <f t="shared" si="211"/>
        <v>0</v>
      </c>
      <c r="AZ580" s="101" t="str">
        <f t="array" ref="AZ580">IF($AY580,MEDIAN(IF(G4SelectionMask="x",IF(INDEX(RawDataRefData,$E580,0)&gt;0,INDEX(RawDataRefData,$E580,0)),"")),"")</f>
        <v/>
      </c>
      <c r="BA580" s="101" t="str">
        <f t="array" ref="BA580">IF($AY580,QUARTILE(IF(G4SelectionMask="x",IF(INDEX(RawDataRefData,$E580,0)&gt;0,INDEX(RawDataRefData,$E580,0)),""),1),"")</f>
        <v/>
      </c>
      <c r="BB580" s="101" t="str">
        <f t="array" ref="BB580">IF($AY580,QUARTILE(IF(G4SelectionMask="x",IF(INDEX(RawDataRefData,$E580,0)&gt;0,INDEX(RawDataRefData,$E580,0)),""),3),"")</f>
        <v/>
      </c>
      <c r="BC580" s="101" t="str">
        <f t="array" ref="BC580">IF($AY580,MIN(IF(G4SelectionMask="x",IF(INDEX(RawDataRefData,$E580,0)&gt;0,INDEX(RawDataRefData,$E580,0)),"")),"")</f>
        <v/>
      </c>
      <c r="BD580" s="101" t="str">
        <f t="array" ref="BD580">IF($AY580,MAX(IF(G4SelectionMask="x",IF(INDEX(RawDataRefData,$E580,0)&gt;0,INDEX(RawDataRefData,$E580,0)),"")),"")</f>
        <v/>
      </c>
      <c r="BE580" s="101" t="str">
        <f t="shared" si="212"/>
        <v/>
      </c>
      <c r="BF580" s="101" t="str">
        <f t="array" ref="BF580">IF($AY580,STDEVA(IF(G4SelectionMask="x",IF(INDEX(RawDataRefData,$E580,0)&gt;0,INDEX(RawDataRefData,$E580,0)),"")),"")</f>
        <v/>
      </c>
      <c r="BG580" s="100" t="b">
        <f t="shared" si="213"/>
        <v>0</v>
      </c>
      <c r="BH580" s="100" t="str">
        <f t="array" ref="BH580">IF($BG580,MEDIAN(IF(G5SelectionMask="x",IF(INDEX(RawDataRefData,$E580,0)&gt;0,INDEX(RawDataRefData,$E580,0)),"")),"")</f>
        <v/>
      </c>
      <c r="BI580" s="100" t="str">
        <f t="array" ref="BI580">IF($BG580,QUARTILE(IF(G5SelectionMask="x",IF(INDEX(RawDataRefData,$E580,0)&gt;0,INDEX(RawDataRefData,$E580,0)),""),1),"")</f>
        <v/>
      </c>
      <c r="BJ580" s="100" t="str">
        <f t="array" ref="BJ580">IF($BG580,QUARTILE(IF(G5SelectionMask="x",IF(INDEX(RawDataRefData,$E580,0)&gt;0,INDEX(RawDataRefData,$E580,0)),""),3),"")</f>
        <v/>
      </c>
      <c r="BK580" s="100" t="str">
        <f t="array" ref="BK580">IF($BG580,MIN(IF(G5SelectionMask="x",IF(INDEX(RawDataRefData,$E580,0)&gt;0,INDEX(RawDataRefData,$E580,0)),"")),"")</f>
        <v/>
      </c>
      <c r="BL580" s="100" t="str">
        <f t="array" ref="BL580">IF($BG580,MAX(IF(G5SelectionMask="x",IF(INDEX(RawDataRefData,$E580,0)&gt;0,INDEX(RawDataRefData,$E580,0)),"")),"")</f>
        <v/>
      </c>
      <c r="BM580" s="100" t="str">
        <f t="shared" si="214"/>
        <v/>
      </c>
      <c r="BN580" s="103" t="str">
        <f t="array" ref="BN580">IF($BG580,STDEVA(IF(G5SelectionMask="x",IF(INDEX(RawDataRefData,$E580,0)&gt;0,INDEX(RawDataRefData,$E580,0)),"")),"")</f>
        <v/>
      </c>
      <c r="BO580" s="104"/>
      <c r="BP580" s="105">
        <v>3</v>
      </c>
      <c r="BQ580" s="105">
        <v>1</v>
      </c>
      <c r="BR580" s="105">
        <v>4</v>
      </c>
      <c r="BS580" s="105">
        <v>3</v>
      </c>
      <c r="BT580" s="105">
        <v>3</v>
      </c>
      <c r="BU580" s="105">
        <v>3</v>
      </c>
      <c r="BV580" s="105">
        <v>2</v>
      </c>
      <c r="BW580" s="105">
        <v>3</v>
      </c>
      <c r="BX580" s="105">
        <v>2</v>
      </c>
      <c r="BY580" s="105">
        <v>3</v>
      </c>
      <c r="BZ580" s="105">
        <v>2</v>
      </c>
      <c r="CA580" s="105">
        <v>2</v>
      </c>
      <c r="CB580" s="105">
        <v>3</v>
      </c>
      <c r="CC580" s="105">
        <v>4</v>
      </c>
      <c r="CD580" s="105">
        <v>1</v>
      </c>
    </row>
    <row r="581" spans="1:82" x14ac:dyDescent="0.2">
      <c r="A581" s="33">
        <f t="shared" si="215"/>
        <v>0</v>
      </c>
      <c r="B581" s="209"/>
      <c r="C581" s="194"/>
      <c r="D581" s="203"/>
      <c r="E581" s="72">
        <f t="shared" si="207"/>
        <v>572</v>
      </c>
      <c r="F581" s="9" t="s">
        <v>2091</v>
      </c>
      <c r="G581" s="9" t="s">
        <v>2877</v>
      </c>
      <c r="H581" s="9" t="s">
        <v>63</v>
      </c>
      <c r="I581" s="9" t="s">
        <v>64</v>
      </c>
      <c r="J581" s="9" t="s">
        <v>1749</v>
      </c>
      <c r="K581" s="100">
        <f t="shared" si="192"/>
        <v>4</v>
      </c>
      <c r="L581" s="100"/>
      <c r="M581" s="100"/>
      <c r="N581" s="100"/>
      <c r="O581" s="100"/>
      <c r="P581" s="101">
        <f t="shared" si="193"/>
        <v>2</v>
      </c>
      <c r="Q581" s="102">
        <f t="shared" si="194"/>
        <v>2</v>
      </c>
      <c r="R581" s="102">
        <f t="shared" si="195"/>
        <v>1</v>
      </c>
      <c r="S581" s="102">
        <f t="shared" si="196"/>
        <v>4</v>
      </c>
      <c r="T581" s="102">
        <f t="shared" si="197"/>
        <v>2</v>
      </c>
      <c r="U581" s="102">
        <f t="shared" si="198"/>
        <v>4</v>
      </c>
      <c r="V581" s="102">
        <f t="shared" si="199"/>
        <v>1</v>
      </c>
      <c r="W581" s="102">
        <f t="shared" si="200"/>
        <v>2</v>
      </c>
      <c r="X581" s="102">
        <f t="shared" si="201"/>
        <v>3</v>
      </c>
      <c r="Y581" s="102">
        <f t="shared" si="202"/>
        <v>2</v>
      </c>
      <c r="Z581" s="102">
        <f t="shared" si="203"/>
        <v>1</v>
      </c>
      <c r="AA581" s="100" t="b">
        <f t="shared" si="204"/>
        <v>1</v>
      </c>
      <c r="AB581" s="100">
        <f t="array" ref="AB581">IF($AA581,MEDIAN(IF(G1SelectionMask="x",IF(INDEX(RawDataRefData,$E581,0)&gt;0,INDEX(RawDataRefData,$E581,0)),"")),"")</f>
        <v>2</v>
      </c>
      <c r="AC581" s="100">
        <f t="array" ref="AC581">IF($AA581,QUARTILE(IF(G1SelectionMask="x",IF(INDEX(RawDataRefData,$E581,0)&gt;0,INDEX(RawDataRefData,$E581,0)),""),1),"")</f>
        <v>1.5</v>
      </c>
      <c r="AD581" s="100">
        <f t="array" ref="AD581">IF($AA581,QUARTILE(IF(G1SelectionMask="x",IF(INDEX(RawDataRefData,$E581,0)&gt;0,INDEX(RawDataRefData,$E581,0)),""),3),"")</f>
        <v>2.5</v>
      </c>
      <c r="AE581" s="100">
        <f t="array" ref="AE581">IF($AA581,MIN(IF(G1SelectionMask="x",IF(INDEX(RawDataRefData,$E581,0)&gt;0,INDEX(RawDataRefData,$E581,0)),"")),"")</f>
        <v>1</v>
      </c>
      <c r="AF581" s="100">
        <f t="array" ref="AF581">IF($AA581,MAX(IF(G1SelectionMask="x",IF(INDEX(RawDataRefData,$E581,0)&gt;0,INDEX(RawDataRefData,$E581,0)),"")),"")</f>
        <v>4</v>
      </c>
      <c r="AG581" s="100">
        <f t="shared" si="205"/>
        <v>2.1818181818181817</v>
      </c>
      <c r="AH581" s="100">
        <f t="array" ref="AH581">IF($AA581,STDEVA(IF(G1SelectionMask="x",IF(INDEX(RawDataRefData,$E581,0)&gt;0,INDEX(RawDataRefData,$E581,0)),"")),"")</f>
        <v>1.0787197799411872</v>
      </c>
      <c r="AI581" s="101" t="b">
        <f t="shared" si="206"/>
        <v>1</v>
      </c>
      <c r="AJ581" s="101">
        <f t="array" ref="AJ581">IF($AI581,MEDIAN(IF(G2SelectionMask="x",IF(INDEX(RawDataRefData,$E581,0)&gt;0,INDEX(RawDataRefData,$E581,0)),"")),"")</f>
        <v>2</v>
      </c>
      <c r="AK581" s="101">
        <f t="array" ref="AK581">IF($AI581,QUARTILE(IF(G2SelectionMask="x",IF(INDEX(RawDataRefData,$E581,0)&gt;0,INDEX(RawDataRefData,$E581,0)),""),1),"")</f>
        <v>2</v>
      </c>
      <c r="AL581" s="101">
        <f t="array" ref="AL581">IF($AI581,QUARTILE(IF(G2SelectionMask="x",IF(INDEX(RawDataRefData,$E581,0)&gt;0,INDEX(RawDataRefData,$E581,0)),""),3),"")</f>
        <v>2.5</v>
      </c>
      <c r="AM581" s="101">
        <f t="array" ref="AM581">IF($AI581,MIN(IF(G2SelectionMask="x",IF(INDEX(RawDataRefData,$E581,0)&gt;0,INDEX(RawDataRefData,$E581,0)),"")),"")</f>
        <v>1</v>
      </c>
      <c r="AN581" s="101">
        <f t="array" ref="AN581">IF($AI581,MAX(IF(G2SelectionMask="x",IF(INDEX(RawDataRefData,$E581,0)&gt;0,INDEX(RawDataRefData,$E581,0)),"")),"")</f>
        <v>4</v>
      </c>
      <c r="AO581" s="101">
        <f t="shared" si="208"/>
        <v>2.2727272727272729</v>
      </c>
      <c r="AP581" s="101">
        <f t="array" ref="AP581">IF($AI581,STDEVA(IF(G2SelectionMask="x",IF(INDEX(RawDataRefData,$E581,0)&gt;0,INDEX(RawDataRefData,$E581,0)),"")),"")</f>
        <v>1.009049958219026</v>
      </c>
      <c r="AQ581" s="100" t="b">
        <f t="shared" si="209"/>
        <v>0</v>
      </c>
      <c r="AR581" s="100" t="str">
        <f t="array" ref="AR581">IF($AQ581,MEDIAN(IF(G3SelectionMask="x",IF(INDEX(RawDataRefData,$E581,0)&gt;0,INDEX(RawDataRefData,$E581,0)),"")),"")</f>
        <v/>
      </c>
      <c r="AS581" s="100" t="str">
        <f t="array" ref="AS581">IF($AQ581,QUARTILE(IF(G3SelectionMask="x",IF(INDEX(RawDataRefData,$E581,0)&gt;0,INDEX(RawDataRefData,$E581,0)),""),1),"")</f>
        <v/>
      </c>
      <c r="AT581" s="100" t="str">
        <f t="array" ref="AT581">IF($AQ581,QUARTILE(IF(G3SelectionMask="x",IF(INDEX(RawDataRefData,$E581,0)&gt;0,INDEX(RawDataRefData,$E581,0)),""),3),"")</f>
        <v/>
      </c>
      <c r="AU581" s="100" t="str">
        <f t="array" ref="AU581">IF($AQ581,MIN(IF(G3SelectionMask="x",IF(INDEX(RawDataRefData,$E581,0)&gt;0,INDEX(RawDataRefData,$E581,0)),"")),"")</f>
        <v/>
      </c>
      <c r="AV581" s="100" t="str">
        <f t="array" ref="AV581">IF($AQ581,MAX(IF(G3SelectionMask="x",IF(INDEX(RawDataRefData,$E581,0)&gt;0,INDEX(RawDataRefData,$E581,0)),"")),"")</f>
        <v/>
      </c>
      <c r="AW581" s="100" t="str">
        <f t="shared" si="210"/>
        <v/>
      </c>
      <c r="AX581" s="100" t="str">
        <f t="array" ref="AX581">IF($AQ581,STDEVA(IF(G3SelectionMask="x",IF(INDEX(RawDataRefData,$E581,0)&gt;0,INDEX(RawDataRefData,$E581,0)),"")),"")</f>
        <v/>
      </c>
      <c r="AY581" s="101" t="b">
        <f t="shared" si="211"/>
        <v>0</v>
      </c>
      <c r="AZ581" s="101" t="str">
        <f t="array" ref="AZ581">IF($AY581,MEDIAN(IF(G4SelectionMask="x",IF(INDEX(RawDataRefData,$E581,0)&gt;0,INDEX(RawDataRefData,$E581,0)),"")),"")</f>
        <v/>
      </c>
      <c r="BA581" s="101" t="str">
        <f t="array" ref="BA581">IF($AY581,QUARTILE(IF(G4SelectionMask="x",IF(INDEX(RawDataRefData,$E581,0)&gt;0,INDEX(RawDataRefData,$E581,0)),""),1),"")</f>
        <v/>
      </c>
      <c r="BB581" s="101" t="str">
        <f t="array" ref="BB581">IF($AY581,QUARTILE(IF(G4SelectionMask="x",IF(INDEX(RawDataRefData,$E581,0)&gt;0,INDEX(RawDataRefData,$E581,0)),""),3),"")</f>
        <v/>
      </c>
      <c r="BC581" s="101" t="str">
        <f t="array" ref="BC581">IF($AY581,MIN(IF(G4SelectionMask="x",IF(INDEX(RawDataRefData,$E581,0)&gt;0,INDEX(RawDataRefData,$E581,0)),"")),"")</f>
        <v/>
      </c>
      <c r="BD581" s="101" t="str">
        <f t="array" ref="BD581">IF($AY581,MAX(IF(G4SelectionMask="x",IF(INDEX(RawDataRefData,$E581,0)&gt;0,INDEX(RawDataRefData,$E581,0)),"")),"")</f>
        <v/>
      </c>
      <c r="BE581" s="101" t="str">
        <f t="shared" si="212"/>
        <v/>
      </c>
      <c r="BF581" s="101" t="str">
        <f t="array" ref="BF581">IF($AY581,STDEVA(IF(G4SelectionMask="x",IF(INDEX(RawDataRefData,$E581,0)&gt;0,INDEX(RawDataRefData,$E581,0)),"")),"")</f>
        <v/>
      </c>
      <c r="BG581" s="100" t="b">
        <f t="shared" si="213"/>
        <v>0</v>
      </c>
      <c r="BH581" s="100" t="str">
        <f t="array" ref="BH581">IF($BG581,MEDIAN(IF(G5SelectionMask="x",IF(INDEX(RawDataRefData,$E581,0)&gt;0,INDEX(RawDataRefData,$E581,0)),"")),"")</f>
        <v/>
      </c>
      <c r="BI581" s="100" t="str">
        <f t="array" ref="BI581">IF($BG581,QUARTILE(IF(G5SelectionMask="x",IF(INDEX(RawDataRefData,$E581,0)&gt;0,INDEX(RawDataRefData,$E581,0)),""),1),"")</f>
        <v/>
      </c>
      <c r="BJ581" s="100" t="str">
        <f t="array" ref="BJ581">IF($BG581,QUARTILE(IF(G5SelectionMask="x",IF(INDEX(RawDataRefData,$E581,0)&gt;0,INDEX(RawDataRefData,$E581,0)),""),3),"")</f>
        <v/>
      </c>
      <c r="BK581" s="100" t="str">
        <f t="array" ref="BK581">IF($BG581,MIN(IF(G5SelectionMask="x",IF(INDEX(RawDataRefData,$E581,0)&gt;0,INDEX(RawDataRefData,$E581,0)),"")),"")</f>
        <v/>
      </c>
      <c r="BL581" s="100" t="str">
        <f t="array" ref="BL581">IF($BG581,MAX(IF(G5SelectionMask="x",IF(INDEX(RawDataRefData,$E581,0)&gt;0,INDEX(RawDataRefData,$E581,0)),"")),"")</f>
        <v/>
      </c>
      <c r="BM581" s="100" t="str">
        <f t="shared" si="214"/>
        <v/>
      </c>
      <c r="BN581" s="103" t="str">
        <f t="array" ref="BN581">IF($BG581,STDEVA(IF(G5SelectionMask="x",IF(INDEX(RawDataRefData,$E581,0)&gt;0,INDEX(RawDataRefData,$E581,0)),"")),"")</f>
        <v/>
      </c>
      <c r="BO581" s="104"/>
      <c r="BP581" s="105">
        <v>4</v>
      </c>
      <c r="BQ581" s="105">
        <v>2</v>
      </c>
      <c r="BR581" s="105">
        <v>2</v>
      </c>
      <c r="BS581" s="105">
        <v>1</v>
      </c>
      <c r="BT581" s="105">
        <v>4</v>
      </c>
      <c r="BU581" s="105">
        <v>2</v>
      </c>
      <c r="BV581" s="105">
        <v>4</v>
      </c>
      <c r="BW581" s="105">
        <v>1</v>
      </c>
      <c r="BX581" s="105">
        <v>2</v>
      </c>
      <c r="BY581" s="105">
        <v>3</v>
      </c>
      <c r="BZ581" s="105">
        <v>2</v>
      </c>
      <c r="CA581" s="105">
        <v>1</v>
      </c>
      <c r="CB581" s="105">
        <v>2</v>
      </c>
      <c r="CC581" s="105">
        <v>4</v>
      </c>
      <c r="CD581" s="105">
        <v>3</v>
      </c>
    </row>
    <row r="582" spans="1:82" x14ac:dyDescent="0.2">
      <c r="A582" s="33">
        <f t="shared" si="215"/>
        <v>0</v>
      </c>
      <c r="B582" s="209"/>
      <c r="C582" s="194"/>
      <c r="D582" s="203"/>
      <c r="E582" s="72">
        <f t="shared" si="207"/>
        <v>573</v>
      </c>
      <c r="F582" s="9" t="s">
        <v>2092</v>
      </c>
      <c r="G582" s="9" t="s">
        <v>2897</v>
      </c>
      <c r="H582" s="9" t="s">
        <v>63</v>
      </c>
      <c r="I582" s="9" t="s">
        <v>64</v>
      </c>
      <c r="J582" s="9" t="s">
        <v>1750</v>
      </c>
      <c r="K582" s="100">
        <f t="shared" si="192"/>
        <v>3</v>
      </c>
      <c r="L582" s="100"/>
      <c r="M582" s="100"/>
      <c r="N582" s="100"/>
      <c r="O582" s="100"/>
      <c r="P582" s="101">
        <f t="shared" si="193"/>
        <v>4</v>
      </c>
      <c r="Q582" s="102">
        <f t="shared" si="194"/>
        <v>1</v>
      </c>
      <c r="R582" s="102">
        <f t="shared" si="195"/>
        <v>1</v>
      </c>
      <c r="S582" s="102">
        <f t="shared" si="196"/>
        <v>3</v>
      </c>
      <c r="T582" s="102">
        <f t="shared" si="197"/>
        <v>2</v>
      </c>
      <c r="U582" s="102">
        <f t="shared" si="198"/>
        <v>2</v>
      </c>
      <c r="V582" s="102">
        <f t="shared" si="199"/>
        <v>3</v>
      </c>
      <c r="W582" s="102">
        <f t="shared" si="200"/>
        <v>1</v>
      </c>
      <c r="X582" s="102">
        <f t="shared" si="201"/>
        <v>1</v>
      </c>
      <c r="Y582" s="102">
        <f t="shared" si="202"/>
        <v>1</v>
      </c>
      <c r="Z582" s="102">
        <f t="shared" si="203"/>
        <v>3</v>
      </c>
      <c r="AA582" s="100" t="b">
        <f t="shared" si="204"/>
        <v>1</v>
      </c>
      <c r="AB582" s="100">
        <f t="array" ref="AB582">IF($AA582,MEDIAN(IF(G1SelectionMask="x",IF(INDEX(RawDataRefData,$E582,0)&gt;0,INDEX(RawDataRefData,$E582,0)),"")),"")</f>
        <v>2</v>
      </c>
      <c r="AC582" s="100">
        <f t="array" ref="AC582">IF($AA582,QUARTILE(IF(G1SelectionMask="x",IF(INDEX(RawDataRefData,$E582,0)&gt;0,INDEX(RawDataRefData,$E582,0)),""),1),"")</f>
        <v>1</v>
      </c>
      <c r="AD582" s="100">
        <f t="array" ref="AD582">IF($AA582,QUARTILE(IF(G1SelectionMask="x",IF(INDEX(RawDataRefData,$E582,0)&gt;0,INDEX(RawDataRefData,$E582,0)),""),3),"")</f>
        <v>3</v>
      </c>
      <c r="AE582" s="100">
        <f t="array" ref="AE582">IF($AA582,MIN(IF(G1SelectionMask="x",IF(INDEX(RawDataRefData,$E582,0)&gt;0,INDEX(RawDataRefData,$E582,0)),"")),"")</f>
        <v>1</v>
      </c>
      <c r="AF582" s="100">
        <f t="array" ref="AF582">IF($AA582,MAX(IF(G1SelectionMask="x",IF(INDEX(RawDataRefData,$E582,0)&gt;0,INDEX(RawDataRefData,$E582,0)),"")),"")</f>
        <v>4</v>
      </c>
      <c r="AG582" s="100">
        <f t="shared" si="205"/>
        <v>2</v>
      </c>
      <c r="AH582" s="100">
        <f t="array" ref="AH582">IF($AA582,STDEVA(IF(G1SelectionMask="x",IF(INDEX(RawDataRefData,$E582,0)&gt;0,INDEX(RawDataRefData,$E582,0)),"")),"")</f>
        <v>1.0954451150103321</v>
      </c>
      <c r="AI582" s="101" t="b">
        <f t="shared" si="206"/>
        <v>1</v>
      </c>
      <c r="AJ582" s="101">
        <f t="array" ref="AJ582">IF($AI582,MEDIAN(IF(G2SelectionMask="x",IF(INDEX(RawDataRefData,$E582,0)&gt;0,INDEX(RawDataRefData,$E582,0)),"")),"")</f>
        <v>2</v>
      </c>
      <c r="AK582" s="101">
        <f t="array" ref="AK582">IF($AI582,QUARTILE(IF(G2SelectionMask="x",IF(INDEX(RawDataRefData,$E582,0)&gt;0,INDEX(RawDataRefData,$E582,0)),""),1),"")</f>
        <v>1</v>
      </c>
      <c r="AL582" s="101">
        <f t="array" ref="AL582">IF($AI582,QUARTILE(IF(G2SelectionMask="x",IF(INDEX(RawDataRefData,$E582,0)&gt;0,INDEX(RawDataRefData,$E582,0)),""),3),"")</f>
        <v>3</v>
      </c>
      <c r="AM582" s="101">
        <f t="array" ref="AM582">IF($AI582,MIN(IF(G2SelectionMask="x",IF(INDEX(RawDataRefData,$E582,0)&gt;0,INDEX(RawDataRefData,$E582,0)),"")),"")</f>
        <v>1</v>
      </c>
      <c r="AN582" s="101">
        <f t="array" ref="AN582">IF($AI582,MAX(IF(G2SelectionMask="x",IF(INDEX(RawDataRefData,$E582,0)&gt;0,INDEX(RawDataRefData,$E582,0)),"")),"")</f>
        <v>4</v>
      </c>
      <c r="AO582" s="101">
        <f t="shared" si="208"/>
        <v>2.2727272727272729</v>
      </c>
      <c r="AP582" s="101">
        <f t="array" ref="AP582">IF($AI582,STDEVA(IF(G2SelectionMask="x",IF(INDEX(RawDataRefData,$E582,0)&gt;0,INDEX(RawDataRefData,$E582,0)),"")),"")</f>
        <v>1.1908743922772955</v>
      </c>
      <c r="AQ582" s="100" t="b">
        <f t="shared" si="209"/>
        <v>0</v>
      </c>
      <c r="AR582" s="100" t="str">
        <f t="array" ref="AR582">IF($AQ582,MEDIAN(IF(G3SelectionMask="x",IF(INDEX(RawDataRefData,$E582,0)&gt;0,INDEX(RawDataRefData,$E582,0)),"")),"")</f>
        <v/>
      </c>
      <c r="AS582" s="100" t="str">
        <f t="array" ref="AS582">IF($AQ582,QUARTILE(IF(G3SelectionMask="x",IF(INDEX(RawDataRefData,$E582,0)&gt;0,INDEX(RawDataRefData,$E582,0)),""),1),"")</f>
        <v/>
      </c>
      <c r="AT582" s="100" t="str">
        <f t="array" ref="AT582">IF($AQ582,QUARTILE(IF(G3SelectionMask="x",IF(INDEX(RawDataRefData,$E582,0)&gt;0,INDEX(RawDataRefData,$E582,0)),""),3),"")</f>
        <v/>
      </c>
      <c r="AU582" s="100" t="str">
        <f t="array" ref="AU582">IF($AQ582,MIN(IF(G3SelectionMask="x",IF(INDEX(RawDataRefData,$E582,0)&gt;0,INDEX(RawDataRefData,$E582,0)),"")),"")</f>
        <v/>
      </c>
      <c r="AV582" s="100" t="str">
        <f t="array" ref="AV582">IF($AQ582,MAX(IF(G3SelectionMask="x",IF(INDEX(RawDataRefData,$E582,0)&gt;0,INDEX(RawDataRefData,$E582,0)),"")),"")</f>
        <v/>
      </c>
      <c r="AW582" s="100" t="str">
        <f t="shared" si="210"/>
        <v/>
      </c>
      <c r="AX582" s="100" t="str">
        <f t="array" ref="AX582">IF($AQ582,STDEVA(IF(G3SelectionMask="x",IF(INDEX(RawDataRefData,$E582,0)&gt;0,INDEX(RawDataRefData,$E582,0)),"")),"")</f>
        <v/>
      </c>
      <c r="AY582" s="101" t="b">
        <f t="shared" si="211"/>
        <v>0</v>
      </c>
      <c r="AZ582" s="101" t="str">
        <f t="array" ref="AZ582">IF($AY582,MEDIAN(IF(G4SelectionMask="x",IF(INDEX(RawDataRefData,$E582,0)&gt;0,INDEX(RawDataRefData,$E582,0)),"")),"")</f>
        <v/>
      </c>
      <c r="BA582" s="101" t="str">
        <f t="array" ref="BA582">IF($AY582,QUARTILE(IF(G4SelectionMask="x",IF(INDEX(RawDataRefData,$E582,0)&gt;0,INDEX(RawDataRefData,$E582,0)),""),1),"")</f>
        <v/>
      </c>
      <c r="BB582" s="101" t="str">
        <f t="array" ref="BB582">IF($AY582,QUARTILE(IF(G4SelectionMask="x",IF(INDEX(RawDataRefData,$E582,0)&gt;0,INDEX(RawDataRefData,$E582,0)),""),3),"")</f>
        <v/>
      </c>
      <c r="BC582" s="101" t="str">
        <f t="array" ref="BC582">IF($AY582,MIN(IF(G4SelectionMask="x",IF(INDEX(RawDataRefData,$E582,0)&gt;0,INDEX(RawDataRefData,$E582,0)),"")),"")</f>
        <v/>
      </c>
      <c r="BD582" s="101" t="str">
        <f t="array" ref="BD582">IF($AY582,MAX(IF(G4SelectionMask="x",IF(INDEX(RawDataRefData,$E582,0)&gt;0,INDEX(RawDataRefData,$E582,0)),"")),"")</f>
        <v/>
      </c>
      <c r="BE582" s="101" t="str">
        <f t="shared" si="212"/>
        <v/>
      </c>
      <c r="BF582" s="101" t="str">
        <f t="array" ref="BF582">IF($AY582,STDEVA(IF(G4SelectionMask="x",IF(INDEX(RawDataRefData,$E582,0)&gt;0,INDEX(RawDataRefData,$E582,0)),"")),"")</f>
        <v/>
      </c>
      <c r="BG582" s="100" t="b">
        <f t="shared" si="213"/>
        <v>0</v>
      </c>
      <c r="BH582" s="100" t="str">
        <f t="array" ref="BH582">IF($BG582,MEDIAN(IF(G5SelectionMask="x",IF(INDEX(RawDataRefData,$E582,0)&gt;0,INDEX(RawDataRefData,$E582,0)),"")),"")</f>
        <v/>
      </c>
      <c r="BI582" s="100" t="str">
        <f t="array" ref="BI582">IF($BG582,QUARTILE(IF(G5SelectionMask="x",IF(INDEX(RawDataRefData,$E582,0)&gt;0,INDEX(RawDataRefData,$E582,0)),""),1),"")</f>
        <v/>
      </c>
      <c r="BJ582" s="100" t="str">
        <f t="array" ref="BJ582">IF($BG582,QUARTILE(IF(G5SelectionMask="x",IF(INDEX(RawDataRefData,$E582,0)&gt;0,INDEX(RawDataRefData,$E582,0)),""),3),"")</f>
        <v/>
      </c>
      <c r="BK582" s="100" t="str">
        <f t="array" ref="BK582">IF($BG582,MIN(IF(G5SelectionMask="x",IF(INDEX(RawDataRefData,$E582,0)&gt;0,INDEX(RawDataRefData,$E582,0)),"")),"")</f>
        <v/>
      </c>
      <c r="BL582" s="100" t="str">
        <f t="array" ref="BL582">IF($BG582,MAX(IF(G5SelectionMask="x",IF(INDEX(RawDataRefData,$E582,0)&gt;0,INDEX(RawDataRefData,$E582,0)),"")),"")</f>
        <v/>
      </c>
      <c r="BM582" s="100" t="str">
        <f t="shared" si="214"/>
        <v/>
      </c>
      <c r="BN582" s="103" t="str">
        <f t="array" ref="BN582">IF($BG582,STDEVA(IF(G5SelectionMask="x",IF(INDEX(RawDataRefData,$E582,0)&gt;0,INDEX(RawDataRefData,$E582,0)),"")),"")</f>
        <v/>
      </c>
      <c r="BO582" s="104"/>
      <c r="BP582" s="105">
        <v>3</v>
      </c>
      <c r="BQ582" s="105">
        <v>4</v>
      </c>
      <c r="BR582" s="105">
        <v>1</v>
      </c>
      <c r="BS582" s="105">
        <v>1</v>
      </c>
      <c r="BT582" s="105">
        <v>3</v>
      </c>
      <c r="BU582" s="105">
        <v>2</v>
      </c>
      <c r="BV582" s="105">
        <v>2</v>
      </c>
      <c r="BW582" s="105">
        <v>3</v>
      </c>
      <c r="BX582" s="105">
        <v>1</v>
      </c>
      <c r="BY582" s="105">
        <v>1</v>
      </c>
      <c r="BZ582" s="105">
        <v>1</v>
      </c>
      <c r="CA582" s="105">
        <v>3</v>
      </c>
      <c r="CB582" s="105">
        <v>1</v>
      </c>
      <c r="CC582" s="105">
        <v>4</v>
      </c>
      <c r="CD582" s="105">
        <v>2</v>
      </c>
    </row>
    <row r="583" spans="1:82" x14ac:dyDescent="0.2">
      <c r="A583" s="33">
        <f t="shared" si="215"/>
        <v>0</v>
      </c>
      <c r="B583" s="209"/>
      <c r="C583" s="194"/>
      <c r="D583" s="203"/>
      <c r="E583" s="72">
        <f t="shared" si="207"/>
        <v>574</v>
      </c>
      <c r="F583" s="9" t="s">
        <v>2093</v>
      </c>
      <c r="G583" s="9" t="s">
        <v>2893</v>
      </c>
      <c r="H583" s="9" t="s">
        <v>63</v>
      </c>
      <c r="I583" s="9" t="s">
        <v>64</v>
      </c>
      <c r="J583" s="9" t="s">
        <v>1750</v>
      </c>
      <c r="K583" s="100">
        <f t="shared" si="192"/>
        <v>1</v>
      </c>
      <c r="L583" s="100"/>
      <c r="M583" s="100"/>
      <c r="N583" s="100"/>
      <c r="O583" s="100"/>
      <c r="P583" s="101">
        <f t="shared" si="193"/>
        <v>2</v>
      </c>
      <c r="Q583" s="102">
        <f t="shared" si="194"/>
        <v>4</v>
      </c>
      <c r="R583" s="102">
        <f t="shared" si="195"/>
        <v>3</v>
      </c>
      <c r="S583" s="102">
        <f t="shared" si="196"/>
        <v>2</v>
      </c>
      <c r="T583" s="102">
        <f t="shared" si="197"/>
        <v>4</v>
      </c>
      <c r="U583" s="102">
        <f t="shared" si="198"/>
        <v>4</v>
      </c>
      <c r="V583" s="102">
        <f t="shared" si="199"/>
        <v>2</v>
      </c>
      <c r="W583" s="102">
        <f t="shared" si="200"/>
        <v>2</v>
      </c>
      <c r="X583" s="102">
        <f t="shared" si="201"/>
        <v>4</v>
      </c>
      <c r="Y583" s="102">
        <f t="shared" si="202"/>
        <v>2</v>
      </c>
      <c r="Z583" s="102">
        <f t="shared" si="203"/>
        <v>3</v>
      </c>
      <c r="AA583" s="100" t="b">
        <f t="shared" si="204"/>
        <v>1</v>
      </c>
      <c r="AB583" s="100">
        <f t="array" ref="AB583">IF($AA583,MEDIAN(IF(G1SelectionMask="x",IF(INDEX(RawDataRefData,$E583,0)&gt;0,INDEX(RawDataRefData,$E583,0)),"")),"")</f>
        <v>3</v>
      </c>
      <c r="AC583" s="100">
        <f t="array" ref="AC583">IF($AA583,QUARTILE(IF(G1SelectionMask="x",IF(INDEX(RawDataRefData,$E583,0)&gt;0,INDEX(RawDataRefData,$E583,0)),""),1),"")</f>
        <v>2</v>
      </c>
      <c r="AD583" s="100">
        <f t="array" ref="AD583">IF($AA583,QUARTILE(IF(G1SelectionMask="x",IF(INDEX(RawDataRefData,$E583,0)&gt;0,INDEX(RawDataRefData,$E583,0)),""),3),"")</f>
        <v>4</v>
      </c>
      <c r="AE583" s="100">
        <f t="array" ref="AE583">IF($AA583,MIN(IF(G1SelectionMask="x",IF(INDEX(RawDataRefData,$E583,0)&gt;0,INDEX(RawDataRefData,$E583,0)),"")),"")</f>
        <v>2</v>
      </c>
      <c r="AF583" s="100">
        <f t="array" ref="AF583">IF($AA583,MAX(IF(G1SelectionMask="x",IF(INDEX(RawDataRefData,$E583,0)&gt;0,INDEX(RawDataRefData,$E583,0)),"")),"")</f>
        <v>4</v>
      </c>
      <c r="AG583" s="100">
        <f t="shared" si="205"/>
        <v>2.9090909090909092</v>
      </c>
      <c r="AH583" s="100">
        <f t="array" ref="AH583">IF($AA583,STDEVA(IF(G1SelectionMask="x",IF(INDEX(RawDataRefData,$E583,0)&gt;0,INDEX(RawDataRefData,$E583,0)),"")),"")</f>
        <v>0.94387980744853883</v>
      </c>
      <c r="AI583" s="101" t="b">
        <f t="shared" si="206"/>
        <v>1</v>
      </c>
      <c r="AJ583" s="101">
        <f t="array" ref="AJ583">IF($AI583,MEDIAN(IF(G2SelectionMask="x",IF(INDEX(RawDataRefData,$E583,0)&gt;0,INDEX(RawDataRefData,$E583,0)),"")),"")</f>
        <v>2</v>
      </c>
      <c r="AK583" s="101">
        <f t="array" ref="AK583">IF($AI583,QUARTILE(IF(G2SelectionMask="x",IF(INDEX(RawDataRefData,$E583,0)&gt;0,INDEX(RawDataRefData,$E583,0)),""),1),"")</f>
        <v>2</v>
      </c>
      <c r="AL583" s="101">
        <f t="array" ref="AL583">IF($AI583,QUARTILE(IF(G2SelectionMask="x",IF(INDEX(RawDataRefData,$E583,0)&gt;0,INDEX(RawDataRefData,$E583,0)),""),3),"")</f>
        <v>3.5</v>
      </c>
      <c r="AM583" s="101">
        <f t="array" ref="AM583">IF($AI583,MIN(IF(G2SelectionMask="x",IF(INDEX(RawDataRefData,$E583,0)&gt;0,INDEX(RawDataRefData,$E583,0)),"")),"")</f>
        <v>2</v>
      </c>
      <c r="AN583" s="101">
        <f t="array" ref="AN583">IF($AI583,MAX(IF(G2SelectionMask="x",IF(INDEX(RawDataRefData,$E583,0)&gt;0,INDEX(RawDataRefData,$E583,0)),"")),"")</f>
        <v>4</v>
      </c>
      <c r="AO583" s="101">
        <f t="shared" si="208"/>
        <v>2.7272727272727271</v>
      </c>
      <c r="AP583" s="101">
        <f t="array" ref="AP583">IF($AI583,STDEVA(IF(G2SelectionMask="x",IF(INDEX(RawDataRefData,$E583,0)&gt;0,INDEX(RawDataRefData,$E583,0)),"")),"")</f>
        <v>0.90453403373329111</v>
      </c>
      <c r="AQ583" s="100" t="b">
        <f t="shared" si="209"/>
        <v>0</v>
      </c>
      <c r="AR583" s="100" t="str">
        <f t="array" ref="AR583">IF($AQ583,MEDIAN(IF(G3SelectionMask="x",IF(INDEX(RawDataRefData,$E583,0)&gt;0,INDEX(RawDataRefData,$E583,0)),"")),"")</f>
        <v/>
      </c>
      <c r="AS583" s="100" t="str">
        <f t="array" ref="AS583">IF($AQ583,QUARTILE(IF(G3SelectionMask="x",IF(INDEX(RawDataRefData,$E583,0)&gt;0,INDEX(RawDataRefData,$E583,0)),""),1),"")</f>
        <v/>
      </c>
      <c r="AT583" s="100" t="str">
        <f t="array" ref="AT583">IF($AQ583,QUARTILE(IF(G3SelectionMask="x",IF(INDEX(RawDataRefData,$E583,0)&gt;0,INDEX(RawDataRefData,$E583,0)),""),3),"")</f>
        <v/>
      </c>
      <c r="AU583" s="100" t="str">
        <f t="array" ref="AU583">IF($AQ583,MIN(IF(G3SelectionMask="x",IF(INDEX(RawDataRefData,$E583,0)&gt;0,INDEX(RawDataRefData,$E583,0)),"")),"")</f>
        <v/>
      </c>
      <c r="AV583" s="100" t="str">
        <f t="array" ref="AV583">IF($AQ583,MAX(IF(G3SelectionMask="x",IF(INDEX(RawDataRefData,$E583,0)&gt;0,INDEX(RawDataRefData,$E583,0)),"")),"")</f>
        <v/>
      </c>
      <c r="AW583" s="100" t="str">
        <f t="shared" si="210"/>
        <v/>
      </c>
      <c r="AX583" s="100" t="str">
        <f t="array" ref="AX583">IF($AQ583,STDEVA(IF(G3SelectionMask="x",IF(INDEX(RawDataRefData,$E583,0)&gt;0,INDEX(RawDataRefData,$E583,0)),"")),"")</f>
        <v/>
      </c>
      <c r="AY583" s="101" t="b">
        <f t="shared" si="211"/>
        <v>0</v>
      </c>
      <c r="AZ583" s="101" t="str">
        <f t="array" ref="AZ583">IF($AY583,MEDIAN(IF(G4SelectionMask="x",IF(INDEX(RawDataRefData,$E583,0)&gt;0,INDEX(RawDataRefData,$E583,0)),"")),"")</f>
        <v/>
      </c>
      <c r="BA583" s="101" t="str">
        <f t="array" ref="BA583">IF($AY583,QUARTILE(IF(G4SelectionMask="x",IF(INDEX(RawDataRefData,$E583,0)&gt;0,INDEX(RawDataRefData,$E583,0)),""),1),"")</f>
        <v/>
      </c>
      <c r="BB583" s="101" t="str">
        <f t="array" ref="BB583">IF($AY583,QUARTILE(IF(G4SelectionMask="x",IF(INDEX(RawDataRefData,$E583,0)&gt;0,INDEX(RawDataRefData,$E583,0)),""),3),"")</f>
        <v/>
      </c>
      <c r="BC583" s="101" t="str">
        <f t="array" ref="BC583">IF($AY583,MIN(IF(G4SelectionMask="x",IF(INDEX(RawDataRefData,$E583,0)&gt;0,INDEX(RawDataRefData,$E583,0)),"")),"")</f>
        <v/>
      </c>
      <c r="BD583" s="101" t="str">
        <f t="array" ref="BD583">IF($AY583,MAX(IF(G4SelectionMask="x",IF(INDEX(RawDataRefData,$E583,0)&gt;0,INDEX(RawDataRefData,$E583,0)),"")),"")</f>
        <v/>
      </c>
      <c r="BE583" s="101" t="str">
        <f t="shared" si="212"/>
        <v/>
      </c>
      <c r="BF583" s="101" t="str">
        <f t="array" ref="BF583">IF($AY583,STDEVA(IF(G4SelectionMask="x",IF(INDEX(RawDataRefData,$E583,0)&gt;0,INDEX(RawDataRefData,$E583,0)),"")),"")</f>
        <v/>
      </c>
      <c r="BG583" s="100" t="b">
        <f t="shared" si="213"/>
        <v>0</v>
      </c>
      <c r="BH583" s="100" t="str">
        <f t="array" ref="BH583">IF($BG583,MEDIAN(IF(G5SelectionMask="x",IF(INDEX(RawDataRefData,$E583,0)&gt;0,INDEX(RawDataRefData,$E583,0)),"")),"")</f>
        <v/>
      </c>
      <c r="BI583" s="100" t="str">
        <f t="array" ref="BI583">IF($BG583,QUARTILE(IF(G5SelectionMask="x",IF(INDEX(RawDataRefData,$E583,0)&gt;0,INDEX(RawDataRefData,$E583,0)),""),1),"")</f>
        <v/>
      </c>
      <c r="BJ583" s="100" t="str">
        <f t="array" ref="BJ583">IF($BG583,QUARTILE(IF(G5SelectionMask="x",IF(INDEX(RawDataRefData,$E583,0)&gt;0,INDEX(RawDataRefData,$E583,0)),""),3),"")</f>
        <v/>
      </c>
      <c r="BK583" s="100" t="str">
        <f t="array" ref="BK583">IF($BG583,MIN(IF(G5SelectionMask="x",IF(INDEX(RawDataRefData,$E583,0)&gt;0,INDEX(RawDataRefData,$E583,0)),"")),"")</f>
        <v/>
      </c>
      <c r="BL583" s="100" t="str">
        <f t="array" ref="BL583">IF($BG583,MAX(IF(G5SelectionMask="x",IF(INDEX(RawDataRefData,$E583,0)&gt;0,INDEX(RawDataRefData,$E583,0)),"")),"")</f>
        <v/>
      </c>
      <c r="BM583" s="100" t="str">
        <f t="shared" si="214"/>
        <v/>
      </c>
      <c r="BN583" s="103" t="str">
        <f t="array" ref="BN583">IF($BG583,STDEVA(IF(G5SelectionMask="x",IF(INDEX(RawDataRefData,$E583,0)&gt;0,INDEX(RawDataRefData,$E583,0)),"")),"")</f>
        <v/>
      </c>
      <c r="BO583" s="104"/>
      <c r="BP583" s="105">
        <v>1</v>
      </c>
      <c r="BQ583" s="105">
        <v>2</v>
      </c>
      <c r="BR583" s="105">
        <v>4</v>
      </c>
      <c r="BS583" s="105">
        <v>3</v>
      </c>
      <c r="BT583" s="105">
        <v>2</v>
      </c>
      <c r="BU583" s="105">
        <v>4</v>
      </c>
      <c r="BV583" s="105">
        <v>4</v>
      </c>
      <c r="BW583" s="105">
        <v>2</v>
      </c>
      <c r="BX583" s="105">
        <v>2</v>
      </c>
      <c r="BY583" s="105">
        <v>4</v>
      </c>
      <c r="BZ583" s="105">
        <v>2</v>
      </c>
      <c r="CA583" s="105">
        <v>3</v>
      </c>
      <c r="CB583" s="105">
        <v>3</v>
      </c>
      <c r="CC583" s="105">
        <v>2</v>
      </c>
      <c r="CD583" s="105">
        <v>4</v>
      </c>
    </row>
    <row r="584" spans="1:82" x14ac:dyDescent="0.2">
      <c r="A584" s="33">
        <f t="shared" si="215"/>
        <v>0</v>
      </c>
      <c r="B584" s="209"/>
      <c r="C584" s="194"/>
      <c r="D584" s="203"/>
      <c r="E584" s="72">
        <f t="shared" si="207"/>
        <v>575</v>
      </c>
      <c r="F584" s="9" t="s">
        <v>2094</v>
      </c>
      <c r="G584" s="9" t="s">
        <v>2894</v>
      </c>
      <c r="H584" s="9" t="s">
        <v>63</v>
      </c>
      <c r="I584" s="9" t="s">
        <v>64</v>
      </c>
      <c r="J584" s="9" t="s">
        <v>1750</v>
      </c>
      <c r="K584" s="100">
        <f t="shared" si="192"/>
        <v>2</v>
      </c>
      <c r="L584" s="100"/>
      <c r="M584" s="100"/>
      <c r="N584" s="100"/>
      <c r="O584" s="100"/>
      <c r="P584" s="101">
        <f t="shared" si="193"/>
        <v>4</v>
      </c>
      <c r="Q584" s="102">
        <f t="shared" si="194"/>
        <v>1</v>
      </c>
      <c r="R584" s="102">
        <f t="shared" si="195"/>
        <v>2</v>
      </c>
      <c r="S584" s="102">
        <f t="shared" si="196"/>
        <v>4</v>
      </c>
      <c r="T584" s="102">
        <f t="shared" si="197"/>
        <v>3</v>
      </c>
      <c r="U584" s="102">
        <f t="shared" si="198"/>
        <v>2</v>
      </c>
      <c r="V584" s="102">
        <f t="shared" si="199"/>
        <v>3</v>
      </c>
      <c r="W584" s="102">
        <f t="shared" si="200"/>
        <v>4</v>
      </c>
      <c r="X584" s="102">
        <f t="shared" si="201"/>
        <v>3</v>
      </c>
      <c r="Y584" s="102">
        <f t="shared" si="202"/>
        <v>1</v>
      </c>
      <c r="Z584" s="102">
        <f t="shared" si="203"/>
        <v>2</v>
      </c>
      <c r="AA584" s="100" t="b">
        <f t="shared" si="204"/>
        <v>1</v>
      </c>
      <c r="AB584" s="100">
        <f t="array" ref="AB584">IF($AA584,MEDIAN(IF(G1SelectionMask="x",IF(INDEX(RawDataRefData,$E584,0)&gt;0,INDEX(RawDataRefData,$E584,0)),"")),"")</f>
        <v>3</v>
      </c>
      <c r="AC584" s="100">
        <f t="array" ref="AC584">IF($AA584,QUARTILE(IF(G1SelectionMask="x",IF(INDEX(RawDataRefData,$E584,0)&gt;0,INDEX(RawDataRefData,$E584,0)),""),1),"")</f>
        <v>2</v>
      </c>
      <c r="AD584" s="100">
        <f t="array" ref="AD584">IF($AA584,QUARTILE(IF(G1SelectionMask="x",IF(INDEX(RawDataRefData,$E584,0)&gt;0,INDEX(RawDataRefData,$E584,0)),""),3),"")</f>
        <v>3.5</v>
      </c>
      <c r="AE584" s="100">
        <f t="array" ref="AE584">IF($AA584,MIN(IF(G1SelectionMask="x",IF(INDEX(RawDataRefData,$E584,0)&gt;0,INDEX(RawDataRefData,$E584,0)),"")),"")</f>
        <v>1</v>
      </c>
      <c r="AF584" s="100">
        <f t="array" ref="AF584">IF($AA584,MAX(IF(G1SelectionMask="x",IF(INDEX(RawDataRefData,$E584,0)&gt;0,INDEX(RawDataRefData,$E584,0)),"")),"")</f>
        <v>4</v>
      </c>
      <c r="AG584" s="100">
        <f t="shared" si="205"/>
        <v>2.6363636363636362</v>
      </c>
      <c r="AH584" s="100">
        <f t="array" ref="AH584">IF($AA584,STDEVA(IF(G1SelectionMask="x",IF(INDEX(RawDataRefData,$E584,0)&gt;0,INDEX(RawDataRefData,$E584,0)),"")),"")</f>
        <v>1.1200649331826502</v>
      </c>
      <c r="AI584" s="101" t="b">
        <f t="shared" si="206"/>
        <v>1</v>
      </c>
      <c r="AJ584" s="101">
        <f t="array" ref="AJ584">IF($AI584,MEDIAN(IF(G2SelectionMask="x",IF(INDEX(RawDataRefData,$E584,0)&gt;0,INDEX(RawDataRefData,$E584,0)),"")),"")</f>
        <v>3</v>
      </c>
      <c r="AK584" s="101">
        <f t="array" ref="AK584">IF($AI584,QUARTILE(IF(G2SelectionMask="x",IF(INDEX(RawDataRefData,$E584,0)&gt;0,INDEX(RawDataRefData,$E584,0)),""),1),"")</f>
        <v>2</v>
      </c>
      <c r="AL584" s="101">
        <f t="array" ref="AL584">IF($AI584,QUARTILE(IF(G2SelectionMask="x",IF(INDEX(RawDataRefData,$E584,0)&gt;0,INDEX(RawDataRefData,$E584,0)),""),3),"")</f>
        <v>4</v>
      </c>
      <c r="AM584" s="101">
        <f t="array" ref="AM584">IF($AI584,MIN(IF(G2SelectionMask="x",IF(INDEX(RawDataRefData,$E584,0)&gt;0,INDEX(RawDataRefData,$E584,0)),"")),"")</f>
        <v>1</v>
      </c>
      <c r="AN584" s="101">
        <f t="array" ref="AN584">IF($AI584,MAX(IF(G2SelectionMask="x",IF(INDEX(RawDataRefData,$E584,0)&gt;0,INDEX(RawDataRefData,$E584,0)),"")),"")</f>
        <v>4</v>
      </c>
      <c r="AO584" s="101">
        <f t="shared" si="208"/>
        <v>2.7272727272727271</v>
      </c>
      <c r="AP584" s="101">
        <f t="array" ref="AP584">IF($AI584,STDEVA(IF(G2SelectionMask="x",IF(INDEX(RawDataRefData,$E584,0)&gt;0,INDEX(RawDataRefData,$E584,0)),"")),"")</f>
        <v>1.1908743922772957</v>
      </c>
      <c r="AQ584" s="100" t="b">
        <f t="shared" si="209"/>
        <v>0</v>
      </c>
      <c r="AR584" s="100" t="str">
        <f t="array" ref="AR584">IF($AQ584,MEDIAN(IF(G3SelectionMask="x",IF(INDEX(RawDataRefData,$E584,0)&gt;0,INDEX(RawDataRefData,$E584,0)),"")),"")</f>
        <v/>
      </c>
      <c r="AS584" s="100" t="str">
        <f t="array" ref="AS584">IF($AQ584,QUARTILE(IF(G3SelectionMask="x",IF(INDEX(RawDataRefData,$E584,0)&gt;0,INDEX(RawDataRefData,$E584,0)),""),1),"")</f>
        <v/>
      </c>
      <c r="AT584" s="100" t="str">
        <f t="array" ref="AT584">IF($AQ584,QUARTILE(IF(G3SelectionMask="x",IF(INDEX(RawDataRefData,$E584,0)&gt;0,INDEX(RawDataRefData,$E584,0)),""),3),"")</f>
        <v/>
      </c>
      <c r="AU584" s="100" t="str">
        <f t="array" ref="AU584">IF($AQ584,MIN(IF(G3SelectionMask="x",IF(INDEX(RawDataRefData,$E584,0)&gt;0,INDEX(RawDataRefData,$E584,0)),"")),"")</f>
        <v/>
      </c>
      <c r="AV584" s="100" t="str">
        <f t="array" ref="AV584">IF($AQ584,MAX(IF(G3SelectionMask="x",IF(INDEX(RawDataRefData,$E584,0)&gt;0,INDEX(RawDataRefData,$E584,0)),"")),"")</f>
        <v/>
      </c>
      <c r="AW584" s="100" t="str">
        <f t="shared" si="210"/>
        <v/>
      </c>
      <c r="AX584" s="100" t="str">
        <f t="array" ref="AX584">IF($AQ584,STDEVA(IF(G3SelectionMask="x",IF(INDEX(RawDataRefData,$E584,0)&gt;0,INDEX(RawDataRefData,$E584,0)),"")),"")</f>
        <v/>
      </c>
      <c r="AY584" s="101" t="b">
        <f t="shared" si="211"/>
        <v>0</v>
      </c>
      <c r="AZ584" s="101" t="str">
        <f t="array" ref="AZ584">IF($AY584,MEDIAN(IF(G4SelectionMask="x",IF(INDEX(RawDataRefData,$E584,0)&gt;0,INDEX(RawDataRefData,$E584,0)),"")),"")</f>
        <v/>
      </c>
      <c r="BA584" s="101" t="str">
        <f t="array" ref="BA584">IF($AY584,QUARTILE(IF(G4SelectionMask="x",IF(INDEX(RawDataRefData,$E584,0)&gt;0,INDEX(RawDataRefData,$E584,0)),""),1),"")</f>
        <v/>
      </c>
      <c r="BB584" s="101" t="str">
        <f t="array" ref="BB584">IF($AY584,QUARTILE(IF(G4SelectionMask="x",IF(INDEX(RawDataRefData,$E584,0)&gt;0,INDEX(RawDataRefData,$E584,0)),""),3),"")</f>
        <v/>
      </c>
      <c r="BC584" s="101" t="str">
        <f t="array" ref="BC584">IF($AY584,MIN(IF(G4SelectionMask="x",IF(INDEX(RawDataRefData,$E584,0)&gt;0,INDEX(RawDataRefData,$E584,0)),"")),"")</f>
        <v/>
      </c>
      <c r="BD584" s="101" t="str">
        <f t="array" ref="BD584">IF($AY584,MAX(IF(G4SelectionMask="x",IF(INDEX(RawDataRefData,$E584,0)&gt;0,INDEX(RawDataRefData,$E584,0)),"")),"")</f>
        <v/>
      </c>
      <c r="BE584" s="101" t="str">
        <f t="shared" si="212"/>
        <v/>
      </c>
      <c r="BF584" s="101" t="str">
        <f t="array" ref="BF584">IF($AY584,STDEVA(IF(G4SelectionMask="x",IF(INDEX(RawDataRefData,$E584,0)&gt;0,INDEX(RawDataRefData,$E584,0)),"")),"")</f>
        <v/>
      </c>
      <c r="BG584" s="100" t="b">
        <f t="shared" si="213"/>
        <v>0</v>
      </c>
      <c r="BH584" s="100" t="str">
        <f t="array" ref="BH584">IF($BG584,MEDIAN(IF(G5SelectionMask="x",IF(INDEX(RawDataRefData,$E584,0)&gt;0,INDEX(RawDataRefData,$E584,0)),"")),"")</f>
        <v/>
      </c>
      <c r="BI584" s="100" t="str">
        <f t="array" ref="BI584">IF($BG584,QUARTILE(IF(G5SelectionMask="x",IF(INDEX(RawDataRefData,$E584,0)&gt;0,INDEX(RawDataRefData,$E584,0)),""),1),"")</f>
        <v/>
      </c>
      <c r="BJ584" s="100" t="str">
        <f t="array" ref="BJ584">IF($BG584,QUARTILE(IF(G5SelectionMask="x",IF(INDEX(RawDataRefData,$E584,0)&gt;0,INDEX(RawDataRefData,$E584,0)),""),3),"")</f>
        <v/>
      </c>
      <c r="BK584" s="100" t="str">
        <f t="array" ref="BK584">IF($BG584,MIN(IF(G5SelectionMask="x",IF(INDEX(RawDataRefData,$E584,0)&gt;0,INDEX(RawDataRefData,$E584,0)),"")),"")</f>
        <v/>
      </c>
      <c r="BL584" s="100" t="str">
        <f t="array" ref="BL584">IF($BG584,MAX(IF(G5SelectionMask="x",IF(INDEX(RawDataRefData,$E584,0)&gt;0,INDEX(RawDataRefData,$E584,0)),"")),"")</f>
        <v/>
      </c>
      <c r="BM584" s="100" t="str">
        <f t="shared" si="214"/>
        <v/>
      </c>
      <c r="BN584" s="103" t="str">
        <f t="array" ref="BN584">IF($BG584,STDEVA(IF(G5SelectionMask="x",IF(INDEX(RawDataRefData,$E584,0)&gt;0,INDEX(RawDataRefData,$E584,0)),"")),"")</f>
        <v/>
      </c>
      <c r="BO584" s="104"/>
      <c r="BP584" s="105">
        <v>2</v>
      </c>
      <c r="BQ584" s="105">
        <v>4</v>
      </c>
      <c r="BR584" s="105">
        <v>1</v>
      </c>
      <c r="BS584" s="105">
        <v>2</v>
      </c>
      <c r="BT584" s="105">
        <v>4</v>
      </c>
      <c r="BU584" s="105">
        <v>3</v>
      </c>
      <c r="BV584" s="105">
        <v>2</v>
      </c>
      <c r="BW584" s="105">
        <v>3</v>
      </c>
      <c r="BX584" s="105">
        <v>4</v>
      </c>
      <c r="BY584" s="105">
        <v>3</v>
      </c>
      <c r="BZ584" s="105">
        <v>1</v>
      </c>
      <c r="CA584" s="105">
        <v>2</v>
      </c>
      <c r="CB584" s="105">
        <v>2</v>
      </c>
      <c r="CC584" s="105">
        <v>4</v>
      </c>
      <c r="CD584" s="105">
        <v>2</v>
      </c>
    </row>
    <row r="585" spans="1:82" x14ac:dyDescent="0.2">
      <c r="A585" s="33">
        <f t="shared" si="215"/>
        <v>0</v>
      </c>
      <c r="B585" s="209"/>
      <c r="C585" s="194"/>
      <c r="D585" s="203"/>
      <c r="E585" s="72">
        <f t="shared" si="207"/>
        <v>576</v>
      </c>
      <c r="F585" s="9" t="s">
        <v>2095</v>
      </c>
      <c r="G585" s="9" t="s">
        <v>2885</v>
      </c>
      <c r="H585" s="9" t="s">
        <v>63</v>
      </c>
      <c r="I585" s="9" t="s">
        <v>64</v>
      </c>
      <c r="J585" s="9" t="s">
        <v>1744</v>
      </c>
      <c r="K585" s="100">
        <f t="shared" si="192"/>
        <v>3</v>
      </c>
      <c r="L585" s="100"/>
      <c r="M585" s="100"/>
      <c r="N585" s="100"/>
      <c r="O585" s="100"/>
      <c r="P585" s="101">
        <f t="shared" si="193"/>
        <v>1</v>
      </c>
      <c r="Q585" s="102">
        <f t="shared" si="194"/>
        <v>3</v>
      </c>
      <c r="R585" s="102">
        <f t="shared" si="195"/>
        <v>4</v>
      </c>
      <c r="S585" s="102">
        <f t="shared" si="196"/>
        <v>2</v>
      </c>
      <c r="T585" s="102">
        <f t="shared" si="197"/>
        <v>2</v>
      </c>
      <c r="U585" s="102">
        <f t="shared" si="198"/>
        <v>2</v>
      </c>
      <c r="V585" s="102">
        <f t="shared" si="199"/>
        <v>2</v>
      </c>
      <c r="W585" s="102">
        <f t="shared" si="200"/>
        <v>4</v>
      </c>
      <c r="X585" s="102">
        <f t="shared" si="201"/>
        <v>4</v>
      </c>
      <c r="Y585" s="102">
        <f t="shared" si="202"/>
        <v>4</v>
      </c>
      <c r="Z585" s="102">
        <f t="shared" si="203"/>
        <v>4</v>
      </c>
      <c r="AA585" s="100" t="b">
        <f t="shared" si="204"/>
        <v>1</v>
      </c>
      <c r="AB585" s="100">
        <f t="array" ref="AB585">IF($AA585,MEDIAN(IF(G1SelectionMask="x",IF(INDEX(RawDataRefData,$E585,0)&gt;0,INDEX(RawDataRefData,$E585,0)),"")),"")</f>
        <v>3</v>
      </c>
      <c r="AC585" s="100">
        <f t="array" ref="AC585">IF($AA585,QUARTILE(IF(G1SelectionMask="x",IF(INDEX(RawDataRefData,$E585,0)&gt;0,INDEX(RawDataRefData,$E585,0)),""),1),"")</f>
        <v>2</v>
      </c>
      <c r="AD585" s="100">
        <f t="array" ref="AD585">IF($AA585,QUARTILE(IF(G1SelectionMask="x",IF(INDEX(RawDataRefData,$E585,0)&gt;0,INDEX(RawDataRefData,$E585,0)),""),3),"")</f>
        <v>4</v>
      </c>
      <c r="AE585" s="100">
        <f t="array" ref="AE585">IF($AA585,MIN(IF(G1SelectionMask="x",IF(INDEX(RawDataRefData,$E585,0)&gt;0,INDEX(RawDataRefData,$E585,0)),"")),"")</f>
        <v>1</v>
      </c>
      <c r="AF585" s="100">
        <f t="array" ref="AF585">IF($AA585,MAX(IF(G1SelectionMask="x",IF(INDEX(RawDataRefData,$E585,0)&gt;0,INDEX(RawDataRefData,$E585,0)),"")),"")</f>
        <v>4</v>
      </c>
      <c r="AG585" s="100">
        <f t="shared" si="205"/>
        <v>2.9090909090909092</v>
      </c>
      <c r="AH585" s="100">
        <f t="array" ref="AH585">IF($AA585,STDEVA(IF(G1SelectionMask="x",IF(INDEX(RawDataRefData,$E585,0)&gt;0,INDEX(RawDataRefData,$E585,0)),"")),"")</f>
        <v>1.1361818036340356</v>
      </c>
      <c r="AI585" s="101" t="b">
        <f t="shared" si="206"/>
        <v>1</v>
      </c>
      <c r="AJ585" s="101">
        <f t="array" ref="AJ585">IF($AI585,MEDIAN(IF(G2SelectionMask="x",IF(INDEX(RawDataRefData,$E585,0)&gt;0,INDEX(RawDataRefData,$E585,0)),"")),"")</f>
        <v>2</v>
      </c>
      <c r="AK585" s="101">
        <f t="array" ref="AK585">IF($AI585,QUARTILE(IF(G2SelectionMask="x",IF(INDEX(RawDataRefData,$E585,0)&gt;0,INDEX(RawDataRefData,$E585,0)),""),1),"")</f>
        <v>1.5</v>
      </c>
      <c r="AL585" s="101">
        <f t="array" ref="AL585">IF($AI585,QUARTILE(IF(G2SelectionMask="x",IF(INDEX(RawDataRefData,$E585,0)&gt;0,INDEX(RawDataRefData,$E585,0)),""),3),"")</f>
        <v>3.5</v>
      </c>
      <c r="AM585" s="101">
        <f t="array" ref="AM585">IF($AI585,MIN(IF(G2SelectionMask="x",IF(INDEX(RawDataRefData,$E585,0)&gt;0,INDEX(RawDataRefData,$E585,0)),"")),"")</f>
        <v>1</v>
      </c>
      <c r="AN585" s="101">
        <f t="array" ref="AN585">IF($AI585,MAX(IF(G2SelectionMask="x",IF(INDEX(RawDataRefData,$E585,0)&gt;0,INDEX(RawDataRefData,$E585,0)),"")),"")</f>
        <v>4</v>
      </c>
      <c r="AO585" s="101">
        <f t="shared" si="208"/>
        <v>2.3636363636363638</v>
      </c>
      <c r="AP585" s="101">
        <f t="array" ref="AP585">IF($AI585,STDEVA(IF(G2SelectionMask="x",IF(INDEX(RawDataRefData,$E585,0)&gt;0,INDEX(RawDataRefData,$E585,0)),"")),"")</f>
        <v>1.2060453783110545</v>
      </c>
      <c r="AQ585" s="100" t="b">
        <f t="shared" si="209"/>
        <v>0</v>
      </c>
      <c r="AR585" s="100" t="str">
        <f t="array" ref="AR585">IF($AQ585,MEDIAN(IF(G3SelectionMask="x",IF(INDEX(RawDataRefData,$E585,0)&gt;0,INDEX(RawDataRefData,$E585,0)),"")),"")</f>
        <v/>
      </c>
      <c r="AS585" s="100" t="str">
        <f t="array" ref="AS585">IF($AQ585,QUARTILE(IF(G3SelectionMask="x",IF(INDEX(RawDataRefData,$E585,0)&gt;0,INDEX(RawDataRefData,$E585,0)),""),1),"")</f>
        <v/>
      </c>
      <c r="AT585" s="100" t="str">
        <f t="array" ref="AT585">IF($AQ585,QUARTILE(IF(G3SelectionMask="x",IF(INDEX(RawDataRefData,$E585,0)&gt;0,INDEX(RawDataRefData,$E585,0)),""),3),"")</f>
        <v/>
      </c>
      <c r="AU585" s="100" t="str">
        <f t="array" ref="AU585">IF($AQ585,MIN(IF(G3SelectionMask="x",IF(INDEX(RawDataRefData,$E585,0)&gt;0,INDEX(RawDataRefData,$E585,0)),"")),"")</f>
        <v/>
      </c>
      <c r="AV585" s="100" t="str">
        <f t="array" ref="AV585">IF($AQ585,MAX(IF(G3SelectionMask="x",IF(INDEX(RawDataRefData,$E585,0)&gt;0,INDEX(RawDataRefData,$E585,0)),"")),"")</f>
        <v/>
      </c>
      <c r="AW585" s="100" t="str">
        <f t="shared" si="210"/>
        <v/>
      </c>
      <c r="AX585" s="100" t="str">
        <f t="array" ref="AX585">IF($AQ585,STDEVA(IF(G3SelectionMask="x",IF(INDEX(RawDataRefData,$E585,0)&gt;0,INDEX(RawDataRefData,$E585,0)),"")),"")</f>
        <v/>
      </c>
      <c r="AY585" s="101" t="b">
        <f t="shared" si="211"/>
        <v>0</v>
      </c>
      <c r="AZ585" s="101" t="str">
        <f t="array" ref="AZ585">IF($AY585,MEDIAN(IF(G4SelectionMask="x",IF(INDEX(RawDataRefData,$E585,0)&gt;0,INDEX(RawDataRefData,$E585,0)),"")),"")</f>
        <v/>
      </c>
      <c r="BA585" s="101" t="str">
        <f t="array" ref="BA585">IF($AY585,QUARTILE(IF(G4SelectionMask="x",IF(INDEX(RawDataRefData,$E585,0)&gt;0,INDEX(RawDataRefData,$E585,0)),""),1),"")</f>
        <v/>
      </c>
      <c r="BB585" s="101" t="str">
        <f t="array" ref="BB585">IF($AY585,QUARTILE(IF(G4SelectionMask="x",IF(INDEX(RawDataRefData,$E585,0)&gt;0,INDEX(RawDataRefData,$E585,0)),""),3),"")</f>
        <v/>
      </c>
      <c r="BC585" s="101" t="str">
        <f t="array" ref="BC585">IF($AY585,MIN(IF(G4SelectionMask="x",IF(INDEX(RawDataRefData,$E585,0)&gt;0,INDEX(RawDataRefData,$E585,0)),"")),"")</f>
        <v/>
      </c>
      <c r="BD585" s="101" t="str">
        <f t="array" ref="BD585">IF($AY585,MAX(IF(G4SelectionMask="x",IF(INDEX(RawDataRefData,$E585,0)&gt;0,INDEX(RawDataRefData,$E585,0)),"")),"")</f>
        <v/>
      </c>
      <c r="BE585" s="101" t="str">
        <f t="shared" si="212"/>
        <v/>
      </c>
      <c r="BF585" s="101" t="str">
        <f t="array" ref="BF585">IF($AY585,STDEVA(IF(G4SelectionMask="x",IF(INDEX(RawDataRefData,$E585,0)&gt;0,INDEX(RawDataRefData,$E585,0)),"")),"")</f>
        <v/>
      </c>
      <c r="BG585" s="100" t="b">
        <f t="shared" si="213"/>
        <v>0</v>
      </c>
      <c r="BH585" s="100" t="str">
        <f t="array" ref="BH585">IF($BG585,MEDIAN(IF(G5SelectionMask="x",IF(INDEX(RawDataRefData,$E585,0)&gt;0,INDEX(RawDataRefData,$E585,0)),"")),"")</f>
        <v/>
      </c>
      <c r="BI585" s="100" t="str">
        <f t="array" ref="BI585">IF($BG585,QUARTILE(IF(G5SelectionMask="x",IF(INDEX(RawDataRefData,$E585,0)&gt;0,INDEX(RawDataRefData,$E585,0)),""),1),"")</f>
        <v/>
      </c>
      <c r="BJ585" s="100" t="str">
        <f t="array" ref="BJ585">IF($BG585,QUARTILE(IF(G5SelectionMask="x",IF(INDEX(RawDataRefData,$E585,0)&gt;0,INDEX(RawDataRefData,$E585,0)),""),3),"")</f>
        <v/>
      </c>
      <c r="BK585" s="100" t="str">
        <f t="array" ref="BK585">IF($BG585,MIN(IF(G5SelectionMask="x",IF(INDEX(RawDataRefData,$E585,0)&gt;0,INDEX(RawDataRefData,$E585,0)),"")),"")</f>
        <v/>
      </c>
      <c r="BL585" s="100" t="str">
        <f t="array" ref="BL585">IF($BG585,MAX(IF(G5SelectionMask="x",IF(INDEX(RawDataRefData,$E585,0)&gt;0,INDEX(RawDataRefData,$E585,0)),"")),"")</f>
        <v/>
      </c>
      <c r="BM585" s="100" t="str">
        <f t="shared" si="214"/>
        <v/>
      </c>
      <c r="BN585" s="103" t="str">
        <f t="array" ref="BN585">IF($BG585,STDEVA(IF(G5SelectionMask="x",IF(INDEX(RawDataRefData,$E585,0)&gt;0,INDEX(RawDataRefData,$E585,0)),"")),"")</f>
        <v/>
      </c>
      <c r="BO585" s="104"/>
      <c r="BP585" s="105">
        <v>3</v>
      </c>
      <c r="BQ585" s="105">
        <v>1</v>
      </c>
      <c r="BR585" s="105">
        <v>3</v>
      </c>
      <c r="BS585" s="105">
        <v>4</v>
      </c>
      <c r="BT585" s="105">
        <v>2</v>
      </c>
      <c r="BU585" s="105">
        <v>2</v>
      </c>
      <c r="BV585" s="105">
        <v>2</v>
      </c>
      <c r="BW585" s="105">
        <v>2</v>
      </c>
      <c r="BX585" s="105">
        <v>4</v>
      </c>
      <c r="BY585" s="105">
        <v>4</v>
      </c>
      <c r="BZ585" s="105">
        <v>4</v>
      </c>
      <c r="CA585" s="105">
        <v>4</v>
      </c>
      <c r="CB585" s="105">
        <v>1</v>
      </c>
      <c r="CC585" s="105">
        <v>2</v>
      </c>
      <c r="CD585" s="105">
        <v>1</v>
      </c>
    </row>
    <row r="586" spans="1:82" x14ac:dyDescent="0.2">
      <c r="A586" s="33">
        <f t="shared" si="215"/>
        <v>0</v>
      </c>
      <c r="B586" s="209"/>
      <c r="C586" s="194"/>
      <c r="D586" s="203"/>
      <c r="E586" s="72">
        <f t="shared" si="207"/>
        <v>577</v>
      </c>
      <c r="F586" s="9" t="s">
        <v>2096</v>
      </c>
      <c r="G586" s="9" t="s">
        <v>2892</v>
      </c>
      <c r="H586" s="9" t="s">
        <v>63</v>
      </c>
      <c r="I586" s="9" t="s">
        <v>64</v>
      </c>
      <c r="J586" s="9" t="s">
        <v>1749</v>
      </c>
      <c r="K586" s="100">
        <f t="shared" si="192"/>
        <v>2</v>
      </c>
      <c r="L586" s="100"/>
      <c r="M586" s="100"/>
      <c r="N586" s="100"/>
      <c r="O586" s="100"/>
      <c r="P586" s="101">
        <f t="shared" si="193"/>
        <v>1</v>
      </c>
      <c r="Q586" s="102">
        <f t="shared" si="194"/>
        <v>3</v>
      </c>
      <c r="R586" s="102">
        <f t="shared" si="195"/>
        <v>2</v>
      </c>
      <c r="S586" s="102">
        <f t="shared" si="196"/>
        <v>3</v>
      </c>
      <c r="T586" s="102">
        <f t="shared" si="197"/>
        <v>1</v>
      </c>
      <c r="U586" s="102">
        <f t="shared" si="198"/>
        <v>2</v>
      </c>
      <c r="V586" s="102">
        <f t="shared" si="199"/>
        <v>1</v>
      </c>
      <c r="W586" s="102">
        <f t="shared" si="200"/>
        <v>3</v>
      </c>
      <c r="X586" s="102">
        <f t="shared" si="201"/>
        <v>2</v>
      </c>
      <c r="Y586" s="102">
        <f t="shared" si="202"/>
        <v>2</v>
      </c>
      <c r="Z586" s="102">
        <f t="shared" si="203"/>
        <v>2</v>
      </c>
      <c r="AA586" s="100" t="b">
        <f t="shared" si="204"/>
        <v>1</v>
      </c>
      <c r="AB586" s="100">
        <f t="array" ref="AB586">IF($AA586,MEDIAN(IF(G1SelectionMask="x",IF(INDEX(RawDataRefData,$E586,0)&gt;0,INDEX(RawDataRefData,$E586,0)),"")),"")</f>
        <v>2</v>
      </c>
      <c r="AC586" s="100">
        <f t="array" ref="AC586">IF($AA586,QUARTILE(IF(G1SelectionMask="x",IF(INDEX(RawDataRefData,$E586,0)&gt;0,INDEX(RawDataRefData,$E586,0)),""),1),"")</f>
        <v>1.5</v>
      </c>
      <c r="AD586" s="100">
        <f t="array" ref="AD586">IF($AA586,QUARTILE(IF(G1SelectionMask="x",IF(INDEX(RawDataRefData,$E586,0)&gt;0,INDEX(RawDataRefData,$E586,0)),""),3),"")</f>
        <v>2.5</v>
      </c>
      <c r="AE586" s="100">
        <f t="array" ref="AE586">IF($AA586,MIN(IF(G1SelectionMask="x",IF(INDEX(RawDataRefData,$E586,0)&gt;0,INDEX(RawDataRefData,$E586,0)),"")),"")</f>
        <v>1</v>
      </c>
      <c r="AF586" s="100">
        <f t="array" ref="AF586">IF($AA586,MAX(IF(G1SelectionMask="x",IF(INDEX(RawDataRefData,$E586,0)&gt;0,INDEX(RawDataRefData,$E586,0)),"")),"")</f>
        <v>3</v>
      </c>
      <c r="AG586" s="100">
        <f t="shared" si="205"/>
        <v>2</v>
      </c>
      <c r="AH586" s="100">
        <f t="array" ref="AH586">IF($AA586,STDEVA(IF(G1SelectionMask="x",IF(INDEX(RawDataRefData,$E586,0)&gt;0,INDEX(RawDataRefData,$E586,0)),"")),"")</f>
        <v>0.7745966692414834</v>
      </c>
      <c r="AI586" s="101" t="b">
        <f t="shared" si="206"/>
        <v>1</v>
      </c>
      <c r="AJ586" s="101">
        <f t="array" ref="AJ586">IF($AI586,MEDIAN(IF(G2SelectionMask="x",IF(INDEX(RawDataRefData,$E586,0)&gt;0,INDEX(RawDataRefData,$E586,0)),"")),"")</f>
        <v>1</v>
      </c>
      <c r="AK586" s="101">
        <f t="array" ref="AK586">IF($AI586,QUARTILE(IF(G2SelectionMask="x",IF(INDEX(RawDataRefData,$E586,0)&gt;0,INDEX(RawDataRefData,$E586,0)),""),1),"")</f>
        <v>1</v>
      </c>
      <c r="AL586" s="101">
        <f t="array" ref="AL586">IF($AI586,QUARTILE(IF(G2SelectionMask="x",IF(INDEX(RawDataRefData,$E586,0)&gt;0,INDEX(RawDataRefData,$E586,0)),""),3),"")</f>
        <v>2.5</v>
      </c>
      <c r="AM586" s="101">
        <f t="array" ref="AM586">IF($AI586,MIN(IF(G2SelectionMask="x",IF(INDEX(RawDataRefData,$E586,0)&gt;0,INDEX(RawDataRefData,$E586,0)),"")),"")</f>
        <v>1</v>
      </c>
      <c r="AN586" s="101">
        <f t="array" ref="AN586">IF($AI586,MAX(IF(G2SelectionMask="x",IF(INDEX(RawDataRefData,$E586,0)&gt;0,INDEX(RawDataRefData,$E586,0)),"")),"")</f>
        <v>3</v>
      </c>
      <c r="AO586" s="101">
        <f t="shared" si="208"/>
        <v>1.7272727272727273</v>
      </c>
      <c r="AP586" s="101">
        <f t="array" ref="AP586">IF($AI586,STDEVA(IF(G2SelectionMask="x",IF(INDEX(RawDataRefData,$E586,0)&gt;0,INDEX(RawDataRefData,$E586,0)),"")),"")</f>
        <v>0.90453403373329078</v>
      </c>
      <c r="AQ586" s="100" t="b">
        <f t="shared" si="209"/>
        <v>0</v>
      </c>
      <c r="AR586" s="100" t="str">
        <f t="array" ref="AR586">IF($AQ586,MEDIAN(IF(G3SelectionMask="x",IF(INDEX(RawDataRefData,$E586,0)&gt;0,INDEX(RawDataRefData,$E586,0)),"")),"")</f>
        <v/>
      </c>
      <c r="AS586" s="100" t="str">
        <f t="array" ref="AS586">IF($AQ586,QUARTILE(IF(G3SelectionMask="x",IF(INDEX(RawDataRefData,$E586,0)&gt;0,INDEX(RawDataRefData,$E586,0)),""),1),"")</f>
        <v/>
      </c>
      <c r="AT586" s="100" t="str">
        <f t="array" ref="AT586">IF($AQ586,QUARTILE(IF(G3SelectionMask="x",IF(INDEX(RawDataRefData,$E586,0)&gt;0,INDEX(RawDataRefData,$E586,0)),""),3),"")</f>
        <v/>
      </c>
      <c r="AU586" s="100" t="str">
        <f t="array" ref="AU586">IF($AQ586,MIN(IF(G3SelectionMask="x",IF(INDEX(RawDataRefData,$E586,0)&gt;0,INDEX(RawDataRefData,$E586,0)),"")),"")</f>
        <v/>
      </c>
      <c r="AV586" s="100" t="str">
        <f t="array" ref="AV586">IF($AQ586,MAX(IF(G3SelectionMask="x",IF(INDEX(RawDataRefData,$E586,0)&gt;0,INDEX(RawDataRefData,$E586,0)),"")),"")</f>
        <v/>
      </c>
      <c r="AW586" s="100" t="str">
        <f t="shared" si="210"/>
        <v/>
      </c>
      <c r="AX586" s="100" t="str">
        <f t="array" ref="AX586">IF($AQ586,STDEVA(IF(G3SelectionMask="x",IF(INDEX(RawDataRefData,$E586,0)&gt;0,INDEX(RawDataRefData,$E586,0)),"")),"")</f>
        <v/>
      </c>
      <c r="AY586" s="101" t="b">
        <f t="shared" si="211"/>
        <v>0</v>
      </c>
      <c r="AZ586" s="101" t="str">
        <f t="array" ref="AZ586">IF($AY586,MEDIAN(IF(G4SelectionMask="x",IF(INDEX(RawDataRefData,$E586,0)&gt;0,INDEX(RawDataRefData,$E586,0)),"")),"")</f>
        <v/>
      </c>
      <c r="BA586" s="101" t="str">
        <f t="array" ref="BA586">IF($AY586,QUARTILE(IF(G4SelectionMask="x",IF(INDEX(RawDataRefData,$E586,0)&gt;0,INDEX(RawDataRefData,$E586,0)),""),1),"")</f>
        <v/>
      </c>
      <c r="BB586" s="101" t="str">
        <f t="array" ref="BB586">IF($AY586,QUARTILE(IF(G4SelectionMask="x",IF(INDEX(RawDataRefData,$E586,0)&gt;0,INDEX(RawDataRefData,$E586,0)),""),3),"")</f>
        <v/>
      </c>
      <c r="BC586" s="101" t="str">
        <f t="array" ref="BC586">IF($AY586,MIN(IF(G4SelectionMask="x",IF(INDEX(RawDataRefData,$E586,0)&gt;0,INDEX(RawDataRefData,$E586,0)),"")),"")</f>
        <v/>
      </c>
      <c r="BD586" s="101" t="str">
        <f t="array" ref="BD586">IF($AY586,MAX(IF(G4SelectionMask="x",IF(INDEX(RawDataRefData,$E586,0)&gt;0,INDEX(RawDataRefData,$E586,0)),"")),"")</f>
        <v/>
      </c>
      <c r="BE586" s="101" t="str">
        <f t="shared" si="212"/>
        <v/>
      </c>
      <c r="BF586" s="101" t="str">
        <f t="array" ref="BF586">IF($AY586,STDEVA(IF(G4SelectionMask="x",IF(INDEX(RawDataRefData,$E586,0)&gt;0,INDEX(RawDataRefData,$E586,0)),"")),"")</f>
        <v/>
      </c>
      <c r="BG586" s="100" t="b">
        <f t="shared" si="213"/>
        <v>0</v>
      </c>
      <c r="BH586" s="100" t="str">
        <f t="array" ref="BH586">IF($BG586,MEDIAN(IF(G5SelectionMask="x",IF(INDEX(RawDataRefData,$E586,0)&gt;0,INDEX(RawDataRefData,$E586,0)),"")),"")</f>
        <v/>
      </c>
      <c r="BI586" s="100" t="str">
        <f t="array" ref="BI586">IF($BG586,QUARTILE(IF(G5SelectionMask="x",IF(INDEX(RawDataRefData,$E586,0)&gt;0,INDEX(RawDataRefData,$E586,0)),""),1),"")</f>
        <v/>
      </c>
      <c r="BJ586" s="100" t="str">
        <f t="array" ref="BJ586">IF($BG586,QUARTILE(IF(G5SelectionMask="x",IF(INDEX(RawDataRefData,$E586,0)&gt;0,INDEX(RawDataRefData,$E586,0)),""),3),"")</f>
        <v/>
      </c>
      <c r="BK586" s="100" t="str">
        <f t="array" ref="BK586">IF($BG586,MIN(IF(G5SelectionMask="x",IF(INDEX(RawDataRefData,$E586,0)&gt;0,INDEX(RawDataRefData,$E586,0)),"")),"")</f>
        <v/>
      </c>
      <c r="BL586" s="100" t="str">
        <f t="array" ref="BL586">IF($BG586,MAX(IF(G5SelectionMask="x",IF(INDEX(RawDataRefData,$E586,0)&gt;0,INDEX(RawDataRefData,$E586,0)),"")),"")</f>
        <v/>
      </c>
      <c r="BM586" s="100" t="str">
        <f t="shared" si="214"/>
        <v/>
      </c>
      <c r="BN586" s="103" t="str">
        <f t="array" ref="BN586">IF($BG586,STDEVA(IF(G5SelectionMask="x",IF(INDEX(RawDataRefData,$E586,0)&gt;0,INDEX(RawDataRefData,$E586,0)),"")),"")</f>
        <v/>
      </c>
      <c r="BO586" s="104"/>
      <c r="BP586" s="105">
        <v>2</v>
      </c>
      <c r="BQ586" s="105">
        <v>1</v>
      </c>
      <c r="BR586" s="105">
        <v>3</v>
      </c>
      <c r="BS586" s="105">
        <v>2</v>
      </c>
      <c r="BT586" s="105">
        <v>3</v>
      </c>
      <c r="BU586" s="105">
        <v>1</v>
      </c>
      <c r="BV586" s="105">
        <v>2</v>
      </c>
      <c r="BW586" s="105">
        <v>1</v>
      </c>
      <c r="BX586" s="105">
        <v>3</v>
      </c>
      <c r="BY586" s="105">
        <v>2</v>
      </c>
      <c r="BZ586" s="105">
        <v>2</v>
      </c>
      <c r="CA586" s="105">
        <v>2</v>
      </c>
      <c r="CB586" s="105">
        <v>1</v>
      </c>
      <c r="CC586" s="105">
        <v>1</v>
      </c>
      <c r="CD586" s="105">
        <v>1</v>
      </c>
    </row>
    <row r="587" spans="1:82" x14ac:dyDescent="0.2">
      <c r="A587" s="33">
        <f t="shared" si="215"/>
        <v>0</v>
      </c>
      <c r="B587" s="209"/>
      <c r="C587" s="194"/>
      <c r="D587" s="203"/>
      <c r="E587" s="72">
        <f t="shared" si="207"/>
        <v>578</v>
      </c>
      <c r="F587" s="9" t="s">
        <v>2097</v>
      </c>
      <c r="G587" s="9" t="s">
        <v>2888</v>
      </c>
      <c r="H587" s="9" t="s">
        <v>63</v>
      </c>
      <c r="I587" s="9" t="s">
        <v>64</v>
      </c>
      <c r="J587" s="9" t="s">
        <v>1744</v>
      </c>
      <c r="K587" s="100">
        <f t="shared" si="192"/>
        <v>2</v>
      </c>
      <c r="L587" s="100"/>
      <c r="M587" s="100"/>
      <c r="N587" s="100"/>
      <c r="O587" s="100"/>
      <c r="P587" s="101">
        <f t="shared" si="193"/>
        <v>2</v>
      </c>
      <c r="Q587" s="102">
        <f t="shared" si="194"/>
        <v>2</v>
      </c>
      <c r="R587" s="102">
        <f t="shared" si="195"/>
        <v>4</v>
      </c>
      <c r="S587" s="102">
        <f t="shared" si="196"/>
        <v>2</v>
      </c>
      <c r="T587" s="102">
        <f t="shared" si="197"/>
        <v>3</v>
      </c>
      <c r="U587" s="102">
        <f t="shared" si="198"/>
        <v>4</v>
      </c>
      <c r="V587" s="102">
        <f t="shared" si="199"/>
        <v>1</v>
      </c>
      <c r="W587" s="102">
        <f t="shared" si="200"/>
        <v>1</v>
      </c>
      <c r="X587" s="102">
        <f t="shared" si="201"/>
        <v>2</v>
      </c>
      <c r="Y587" s="102">
        <f t="shared" si="202"/>
        <v>4</v>
      </c>
      <c r="Z587" s="102">
        <f t="shared" si="203"/>
        <v>2</v>
      </c>
      <c r="AA587" s="100" t="b">
        <f t="shared" si="204"/>
        <v>1</v>
      </c>
      <c r="AB587" s="100">
        <f t="array" ref="AB587">IF($AA587,MEDIAN(IF(G1SelectionMask="x",IF(INDEX(RawDataRefData,$E587,0)&gt;0,INDEX(RawDataRefData,$E587,0)),"")),"")</f>
        <v>2</v>
      </c>
      <c r="AC587" s="100">
        <f t="array" ref="AC587">IF($AA587,QUARTILE(IF(G1SelectionMask="x",IF(INDEX(RawDataRefData,$E587,0)&gt;0,INDEX(RawDataRefData,$E587,0)),""),1),"")</f>
        <v>2</v>
      </c>
      <c r="AD587" s="100">
        <f t="array" ref="AD587">IF($AA587,QUARTILE(IF(G1SelectionMask="x",IF(INDEX(RawDataRefData,$E587,0)&gt;0,INDEX(RawDataRefData,$E587,0)),""),3),"")</f>
        <v>3.5</v>
      </c>
      <c r="AE587" s="100">
        <f t="array" ref="AE587">IF($AA587,MIN(IF(G1SelectionMask="x",IF(INDEX(RawDataRefData,$E587,0)&gt;0,INDEX(RawDataRefData,$E587,0)),"")),"")</f>
        <v>1</v>
      </c>
      <c r="AF587" s="100">
        <f t="array" ref="AF587">IF($AA587,MAX(IF(G1SelectionMask="x",IF(INDEX(RawDataRefData,$E587,0)&gt;0,INDEX(RawDataRefData,$E587,0)),"")),"")</f>
        <v>4</v>
      </c>
      <c r="AG587" s="100">
        <f t="shared" si="205"/>
        <v>2.4545454545454546</v>
      </c>
      <c r="AH587" s="100">
        <f t="array" ref="AH587">IF($AA587,STDEVA(IF(G1SelectionMask="x",IF(INDEX(RawDataRefData,$E587,0)&gt;0,INDEX(RawDataRefData,$E587,0)),"")),"")</f>
        <v>1.1281521496355327</v>
      </c>
      <c r="AI587" s="101" t="b">
        <f t="shared" si="206"/>
        <v>1</v>
      </c>
      <c r="AJ587" s="101">
        <f t="array" ref="AJ587">IF($AI587,MEDIAN(IF(G2SelectionMask="x",IF(INDEX(RawDataRefData,$E587,0)&gt;0,INDEX(RawDataRefData,$E587,0)),"")),"")</f>
        <v>2</v>
      </c>
      <c r="AK587" s="101">
        <f t="array" ref="AK587">IF($AI587,QUARTILE(IF(G2SelectionMask="x",IF(INDEX(RawDataRefData,$E587,0)&gt;0,INDEX(RawDataRefData,$E587,0)),""),1),"")</f>
        <v>1.5</v>
      </c>
      <c r="AL587" s="101">
        <f t="array" ref="AL587">IF($AI587,QUARTILE(IF(G2SelectionMask="x",IF(INDEX(RawDataRefData,$E587,0)&gt;0,INDEX(RawDataRefData,$E587,0)),""),3),"")</f>
        <v>3</v>
      </c>
      <c r="AM587" s="101">
        <f t="array" ref="AM587">IF($AI587,MIN(IF(G2SelectionMask="x",IF(INDEX(RawDataRefData,$E587,0)&gt;0,INDEX(RawDataRefData,$E587,0)),"")),"")</f>
        <v>1</v>
      </c>
      <c r="AN587" s="101">
        <f t="array" ref="AN587">IF($AI587,MAX(IF(G2SelectionMask="x",IF(INDEX(RawDataRefData,$E587,0)&gt;0,INDEX(RawDataRefData,$E587,0)),"")),"")</f>
        <v>4</v>
      </c>
      <c r="AO587" s="101">
        <f t="shared" si="208"/>
        <v>2.2727272727272729</v>
      </c>
      <c r="AP587" s="101">
        <f t="array" ref="AP587">IF($AI587,STDEVA(IF(G2SelectionMask="x",IF(INDEX(RawDataRefData,$E587,0)&gt;0,INDEX(RawDataRefData,$E587,0)),"")),"")</f>
        <v>1.1037127426019047</v>
      </c>
      <c r="AQ587" s="100" t="b">
        <f t="shared" si="209"/>
        <v>0</v>
      </c>
      <c r="AR587" s="100" t="str">
        <f t="array" ref="AR587">IF($AQ587,MEDIAN(IF(G3SelectionMask="x",IF(INDEX(RawDataRefData,$E587,0)&gt;0,INDEX(RawDataRefData,$E587,0)),"")),"")</f>
        <v/>
      </c>
      <c r="AS587" s="100" t="str">
        <f t="array" ref="AS587">IF($AQ587,QUARTILE(IF(G3SelectionMask="x",IF(INDEX(RawDataRefData,$E587,0)&gt;0,INDEX(RawDataRefData,$E587,0)),""),1),"")</f>
        <v/>
      </c>
      <c r="AT587" s="100" t="str">
        <f t="array" ref="AT587">IF($AQ587,QUARTILE(IF(G3SelectionMask="x",IF(INDEX(RawDataRefData,$E587,0)&gt;0,INDEX(RawDataRefData,$E587,0)),""),3),"")</f>
        <v/>
      </c>
      <c r="AU587" s="100" t="str">
        <f t="array" ref="AU587">IF($AQ587,MIN(IF(G3SelectionMask="x",IF(INDEX(RawDataRefData,$E587,0)&gt;0,INDEX(RawDataRefData,$E587,0)),"")),"")</f>
        <v/>
      </c>
      <c r="AV587" s="100" t="str">
        <f t="array" ref="AV587">IF($AQ587,MAX(IF(G3SelectionMask="x",IF(INDEX(RawDataRefData,$E587,0)&gt;0,INDEX(RawDataRefData,$E587,0)),"")),"")</f>
        <v/>
      </c>
      <c r="AW587" s="100" t="str">
        <f t="shared" si="210"/>
        <v/>
      </c>
      <c r="AX587" s="100" t="str">
        <f t="array" ref="AX587">IF($AQ587,STDEVA(IF(G3SelectionMask="x",IF(INDEX(RawDataRefData,$E587,0)&gt;0,INDEX(RawDataRefData,$E587,0)),"")),"")</f>
        <v/>
      </c>
      <c r="AY587" s="101" t="b">
        <f t="shared" si="211"/>
        <v>0</v>
      </c>
      <c r="AZ587" s="101" t="str">
        <f t="array" ref="AZ587">IF($AY587,MEDIAN(IF(G4SelectionMask="x",IF(INDEX(RawDataRefData,$E587,0)&gt;0,INDEX(RawDataRefData,$E587,0)),"")),"")</f>
        <v/>
      </c>
      <c r="BA587" s="101" t="str">
        <f t="array" ref="BA587">IF($AY587,QUARTILE(IF(G4SelectionMask="x",IF(INDEX(RawDataRefData,$E587,0)&gt;0,INDEX(RawDataRefData,$E587,0)),""),1),"")</f>
        <v/>
      </c>
      <c r="BB587" s="101" t="str">
        <f t="array" ref="BB587">IF($AY587,QUARTILE(IF(G4SelectionMask="x",IF(INDEX(RawDataRefData,$E587,0)&gt;0,INDEX(RawDataRefData,$E587,0)),""),3),"")</f>
        <v/>
      </c>
      <c r="BC587" s="101" t="str">
        <f t="array" ref="BC587">IF($AY587,MIN(IF(G4SelectionMask="x",IF(INDEX(RawDataRefData,$E587,0)&gt;0,INDEX(RawDataRefData,$E587,0)),"")),"")</f>
        <v/>
      </c>
      <c r="BD587" s="101" t="str">
        <f t="array" ref="BD587">IF($AY587,MAX(IF(G4SelectionMask="x",IF(INDEX(RawDataRefData,$E587,0)&gt;0,INDEX(RawDataRefData,$E587,0)),"")),"")</f>
        <v/>
      </c>
      <c r="BE587" s="101" t="str">
        <f t="shared" si="212"/>
        <v/>
      </c>
      <c r="BF587" s="101" t="str">
        <f t="array" ref="BF587">IF($AY587,STDEVA(IF(G4SelectionMask="x",IF(INDEX(RawDataRefData,$E587,0)&gt;0,INDEX(RawDataRefData,$E587,0)),"")),"")</f>
        <v/>
      </c>
      <c r="BG587" s="100" t="b">
        <f t="shared" si="213"/>
        <v>0</v>
      </c>
      <c r="BH587" s="100" t="str">
        <f t="array" ref="BH587">IF($BG587,MEDIAN(IF(G5SelectionMask="x",IF(INDEX(RawDataRefData,$E587,0)&gt;0,INDEX(RawDataRefData,$E587,0)),"")),"")</f>
        <v/>
      </c>
      <c r="BI587" s="100" t="str">
        <f t="array" ref="BI587">IF($BG587,QUARTILE(IF(G5SelectionMask="x",IF(INDEX(RawDataRefData,$E587,0)&gt;0,INDEX(RawDataRefData,$E587,0)),""),1),"")</f>
        <v/>
      </c>
      <c r="BJ587" s="100" t="str">
        <f t="array" ref="BJ587">IF($BG587,QUARTILE(IF(G5SelectionMask="x",IF(INDEX(RawDataRefData,$E587,0)&gt;0,INDEX(RawDataRefData,$E587,0)),""),3),"")</f>
        <v/>
      </c>
      <c r="BK587" s="100" t="str">
        <f t="array" ref="BK587">IF($BG587,MIN(IF(G5SelectionMask="x",IF(INDEX(RawDataRefData,$E587,0)&gt;0,INDEX(RawDataRefData,$E587,0)),"")),"")</f>
        <v/>
      </c>
      <c r="BL587" s="100" t="str">
        <f t="array" ref="BL587">IF($BG587,MAX(IF(G5SelectionMask="x",IF(INDEX(RawDataRefData,$E587,0)&gt;0,INDEX(RawDataRefData,$E587,0)),"")),"")</f>
        <v/>
      </c>
      <c r="BM587" s="100" t="str">
        <f t="shared" si="214"/>
        <v/>
      </c>
      <c r="BN587" s="103" t="str">
        <f t="array" ref="BN587">IF($BG587,STDEVA(IF(G5SelectionMask="x",IF(INDEX(RawDataRefData,$E587,0)&gt;0,INDEX(RawDataRefData,$E587,0)),"")),"")</f>
        <v/>
      </c>
      <c r="BO587" s="104"/>
      <c r="BP587" s="105">
        <v>2</v>
      </c>
      <c r="BQ587" s="105">
        <v>2</v>
      </c>
      <c r="BR587" s="105">
        <v>2</v>
      </c>
      <c r="BS587" s="105">
        <v>4</v>
      </c>
      <c r="BT587" s="105">
        <v>2</v>
      </c>
      <c r="BU587" s="105">
        <v>3</v>
      </c>
      <c r="BV587" s="105">
        <v>4</v>
      </c>
      <c r="BW587" s="105">
        <v>1</v>
      </c>
      <c r="BX587" s="105">
        <v>1</v>
      </c>
      <c r="BY587" s="105">
        <v>2</v>
      </c>
      <c r="BZ587" s="105">
        <v>4</v>
      </c>
      <c r="CA587" s="105">
        <v>2</v>
      </c>
      <c r="CB587" s="105">
        <v>4</v>
      </c>
      <c r="CC587" s="105">
        <v>3</v>
      </c>
      <c r="CD587" s="105">
        <v>1</v>
      </c>
    </row>
    <row r="588" spans="1:82" x14ac:dyDescent="0.2">
      <c r="A588" s="33">
        <f t="shared" si="215"/>
        <v>0</v>
      </c>
      <c r="B588" s="209"/>
      <c r="C588" s="194"/>
      <c r="D588" s="203"/>
      <c r="E588" s="72">
        <f t="shared" si="207"/>
        <v>579</v>
      </c>
      <c r="F588" s="9" t="s">
        <v>2098</v>
      </c>
      <c r="G588" s="9" t="s">
        <v>2896</v>
      </c>
      <c r="H588" s="9" t="s">
        <v>63</v>
      </c>
      <c r="I588" s="9" t="s">
        <v>64</v>
      </c>
      <c r="J588" s="9" t="s">
        <v>1750</v>
      </c>
      <c r="K588" s="100">
        <f t="shared" si="192"/>
        <v>2</v>
      </c>
      <c r="L588" s="100"/>
      <c r="M588" s="100"/>
      <c r="N588" s="100"/>
      <c r="O588" s="100"/>
      <c r="P588" s="101">
        <f t="shared" si="193"/>
        <v>3</v>
      </c>
      <c r="Q588" s="102">
        <f t="shared" si="194"/>
        <v>4</v>
      </c>
      <c r="R588" s="102">
        <f t="shared" si="195"/>
        <v>1</v>
      </c>
      <c r="S588" s="102">
        <f t="shared" si="196"/>
        <v>1</v>
      </c>
      <c r="T588" s="102">
        <f t="shared" si="197"/>
        <v>2</v>
      </c>
      <c r="U588" s="102">
        <f t="shared" si="198"/>
        <v>1</v>
      </c>
      <c r="V588" s="102">
        <f t="shared" si="199"/>
        <v>4</v>
      </c>
      <c r="W588" s="102">
        <f t="shared" si="200"/>
        <v>1</v>
      </c>
      <c r="X588" s="102">
        <f t="shared" si="201"/>
        <v>3</v>
      </c>
      <c r="Y588" s="102">
        <f t="shared" si="202"/>
        <v>3</v>
      </c>
      <c r="Z588" s="102">
        <f t="shared" si="203"/>
        <v>4</v>
      </c>
      <c r="AA588" s="100" t="b">
        <f t="shared" si="204"/>
        <v>1</v>
      </c>
      <c r="AB588" s="100">
        <f t="array" ref="AB588">IF($AA588,MEDIAN(IF(G1SelectionMask="x",IF(INDEX(RawDataRefData,$E588,0)&gt;0,INDEX(RawDataRefData,$E588,0)),"")),"")</f>
        <v>3</v>
      </c>
      <c r="AC588" s="100">
        <f t="array" ref="AC588">IF($AA588,QUARTILE(IF(G1SelectionMask="x",IF(INDEX(RawDataRefData,$E588,0)&gt;0,INDEX(RawDataRefData,$E588,0)),""),1),"")</f>
        <v>1</v>
      </c>
      <c r="AD588" s="100">
        <f t="array" ref="AD588">IF($AA588,QUARTILE(IF(G1SelectionMask="x",IF(INDEX(RawDataRefData,$E588,0)&gt;0,INDEX(RawDataRefData,$E588,0)),""),3),"")</f>
        <v>3.5</v>
      </c>
      <c r="AE588" s="100">
        <f t="array" ref="AE588">IF($AA588,MIN(IF(G1SelectionMask="x",IF(INDEX(RawDataRefData,$E588,0)&gt;0,INDEX(RawDataRefData,$E588,0)),"")),"")</f>
        <v>1</v>
      </c>
      <c r="AF588" s="100">
        <f t="array" ref="AF588">IF($AA588,MAX(IF(G1SelectionMask="x",IF(INDEX(RawDataRefData,$E588,0)&gt;0,INDEX(RawDataRefData,$E588,0)),"")),"")</f>
        <v>4</v>
      </c>
      <c r="AG588" s="100">
        <f t="shared" si="205"/>
        <v>2.4545454545454546</v>
      </c>
      <c r="AH588" s="100">
        <f t="array" ref="AH588">IF($AA588,STDEVA(IF(G1SelectionMask="x",IF(INDEX(RawDataRefData,$E588,0)&gt;0,INDEX(RawDataRefData,$E588,0)),"")),"")</f>
        <v>1.2933395813657267</v>
      </c>
      <c r="AI588" s="101" t="b">
        <f t="shared" si="206"/>
        <v>1</v>
      </c>
      <c r="AJ588" s="101">
        <f t="array" ref="AJ588">IF($AI588,MEDIAN(IF(G2SelectionMask="x",IF(INDEX(RawDataRefData,$E588,0)&gt;0,INDEX(RawDataRefData,$E588,0)),"")),"")</f>
        <v>3</v>
      </c>
      <c r="AK588" s="101">
        <f t="array" ref="AK588">IF($AI588,QUARTILE(IF(G2SelectionMask="x",IF(INDEX(RawDataRefData,$E588,0)&gt;0,INDEX(RawDataRefData,$E588,0)),""),1),"")</f>
        <v>2</v>
      </c>
      <c r="AL588" s="101">
        <f t="array" ref="AL588">IF($AI588,QUARTILE(IF(G2SelectionMask="x",IF(INDEX(RawDataRefData,$E588,0)&gt;0,INDEX(RawDataRefData,$E588,0)),""),3),"")</f>
        <v>4</v>
      </c>
      <c r="AM588" s="101">
        <f t="array" ref="AM588">IF($AI588,MIN(IF(G2SelectionMask="x",IF(INDEX(RawDataRefData,$E588,0)&gt;0,INDEX(RawDataRefData,$E588,0)),"")),"")</f>
        <v>1</v>
      </c>
      <c r="AN588" s="101">
        <f t="array" ref="AN588">IF($AI588,MAX(IF(G2SelectionMask="x",IF(INDEX(RawDataRefData,$E588,0)&gt;0,INDEX(RawDataRefData,$E588,0)),"")),"")</f>
        <v>4</v>
      </c>
      <c r="AO588" s="101">
        <f t="shared" si="208"/>
        <v>2.9090909090909092</v>
      </c>
      <c r="AP588" s="101">
        <f t="array" ref="AP588">IF($AI588,STDEVA(IF(G2SelectionMask="x",IF(INDEX(RawDataRefData,$E588,0)&gt;0,INDEX(RawDataRefData,$E588,0)),"")),"")</f>
        <v>1.2210278829367864</v>
      </c>
      <c r="AQ588" s="100" t="b">
        <f t="shared" si="209"/>
        <v>0</v>
      </c>
      <c r="AR588" s="100" t="str">
        <f t="array" ref="AR588">IF($AQ588,MEDIAN(IF(G3SelectionMask="x",IF(INDEX(RawDataRefData,$E588,0)&gt;0,INDEX(RawDataRefData,$E588,0)),"")),"")</f>
        <v/>
      </c>
      <c r="AS588" s="100" t="str">
        <f t="array" ref="AS588">IF($AQ588,QUARTILE(IF(G3SelectionMask="x",IF(INDEX(RawDataRefData,$E588,0)&gt;0,INDEX(RawDataRefData,$E588,0)),""),1),"")</f>
        <v/>
      </c>
      <c r="AT588" s="100" t="str">
        <f t="array" ref="AT588">IF($AQ588,QUARTILE(IF(G3SelectionMask="x",IF(INDEX(RawDataRefData,$E588,0)&gt;0,INDEX(RawDataRefData,$E588,0)),""),3),"")</f>
        <v/>
      </c>
      <c r="AU588" s="100" t="str">
        <f t="array" ref="AU588">IF($AQ588,MIN(IF(G3SelectionMask="x",IF(INDEX(RawDataRefData,$E588,0)&gt;0,INDEX(RawDataRefData,$E588,0)),"")),"")</f>
        <v/>
      </c>
      <c r="AV588" s="100" t="str">
        <f t="array" ref="AV588">IF($AQ588,MAX(IF(G3SelectionMask="x",IF(INDEX(RawDataRefData,$E588,0)&gt;0,INDEX(RawDataRefData,$E588,0)),"")),"")</f>
        <v/>
      </c>
      <c r="AW588" s="100" t="str">
        <f t="shared" si="210"/>
        <v/>
      </c>
      <c r="AX588" s="100" t="str">
        <f t="array" ref="AX588">IF($AQ588,STDEVA(IF(G3SelectionMask="x",IF(INDEX(RawDataRefData,$E588,0)&gt;0,INDEX(RawDataRefData,$E588,0)),"")),"")</f>
        <v/>
      </c>
      <c r="AY588" s="101" t="b">
        <f t="shared" si="211"/>
        <v>0</v>
      </c>
      <c r="AZ588" s="101" t="str">
        <f t="array" ref="AZ588">IF($AY588,MEDIAN(IF(G4SelectionMask="x",IF(INDEX(RawDataRefData,$E588,0)&gt;0,INDEX(RawDataRefData,$E588,0)),"")),"")</f>
        <v/>
      </c>
      <c r="BA588" s="101" t="str">
        <f t="array" ref="BA588">IF($AY588,QUARTILE(IF(G4SelectionMask="x",IF(INDEX(RawDataRefData,$E588,0)&gt;0,INDEX(RawDataRefData,$E588,0)),""),1),"")</f>
        <v/>
      </c>
      <c r="BB588" s="101" t="str">
        <f t="array" ref="BB588">IF($AY588,QUARTILE(IF(G4SelectionMask="x",IF(INDEX(RawDataRefData,$E588,0)&gt;0,INDEX(RawDataRefData,$E588,0)),""),3),"")</f>
        <v/>
      </c>
      <c r="BC588" s="101" t="str">
        <f t="array" ref="BC588">IF($AY588,MIN(IF(G4SelectionMask="x",IF(INDEX(RawDataRefData,$E588,0)&gt;0,INDEX(RawDataRefData,$E588,0)),"")),"")</f>
        <v/>
      </c>
      <c r="BD588" s="101" t="str">
        <f t="array" ref="BD588">IF($AY588,MAX(IF(G4SelectionMask="x",IF(INDEX(RawDataRefData,$E588,0)&gt;0,INDEX(RawDataRefData,$E588,0)),"")),"")</f>
        <v/>
      </c>
      <c r="BE588" s="101" t="str">
        <f t="shared" si="212"/>
        <v/>
      </c>
      <c r="BF588" s="101" t="str">
        <f t="array" ref="BF588">IF($AY588,STDEVA(IF(G4SelectionMask="x",IF(INDEX(RawDataRefData,$E588,0)&gt;0,INDEX(RawDataRefData,$E588,0)),"")),"")</f>
        <v/>
      </c>
      <c r="BG588" s="100" t="b">
        <f t="shared" si="213"/>
        <v>0</v>
      </c>
      <c r="BH588" s="100" t="str">
        <f t="array" ref="BH588">IF($BG588,MEDIAN(IF(G5SelectionMask="x",IF(INDEX(RawDataRefData,$E588,0)&gt;0,INDEX(RawDataRefData,$E588,0)),"")),"")</f>
        <v/>
      </c>
      <c r="BI588" s="100" t="str">
        <f t="array" ref="BI588">IF($BG588,QUARTILE(IF(G5SelectionMask="x",IF(INDEX(RawDataRefData,$E588,0)&gt;0,INDEX(RawDataRefData,$E588,0)),""),1),"")</f>
        <v/>
      </c>
      <c r="BJ588" s="100" t="str">
        <f t="array" ref="BJ588">IF($BG588,QUARTILE(IF(G5SelectionMask="x",IF(INDEX(RawDataRefData,$E588,0)&gt;0,INDEX(RawDataRefData,$E588,0)),""),3),"")</f>
        <v/>
      </c>
      <c r="BK588" s="100" t="str">
        <f t="array" ref="BK588">IF($BG588,MIN(IF(G5SelectionMask="x",IF(INDEX(RawDataRefData,$E588,0)&gt;0,INDEX(RawDataRefData,$E588,0)),"")),"")</f>
        <v/>
      </c>
      <c r="BL588" s="100" t="str">
        <f t="array" ref="BL588">IF($BG588,MAX(IF(G5SelectionMask="x",IF(INDEX(RawDataRefData,$E588,0)&gt;0,INDEX(RawDataRefData,$E588,0)),"")),"")</f>
        <v/>
      </c>
      <c r="BM588" s="100" t="str">
        <f t="shared" si="214"/>
        <v/>
      </c>
      <c r="BN588" s="103" t="str">
        <f t="array" ref="BN588">IF($BG588,STDEVA(IF(G5SelectionMask="x",IF(INDEX(RawDataRefData,$E588,0)&gt;0,INDEX(RawDataRefData,$E588,0)),"")),"")</f>
        <v/>
      </c>
      <c r="BO588" s="104"/>
      <c r="BP588" s="105">
        <v>2</v>
      </c>
      <c r="BQ588" s="105">
        <v>3</v>
      </c>
      <c r="BR588" s="105">
        <v>4</v>
      </c>
      <c r="BS588" s="105">
        <v>1</v>
      </c>
      <c r="BT588" s="105">
        <v>1</v>
      </c>
      <c r="BU588" s="105">
        <v>2</v>
      </c>
      <c r="BV588" s="105">
        <v>1</v>
      </c>
      <c r="BW588" s="105">
        <v>4</v>
      </c>
      <c r="BX588" s="105">
        <v>1</v>
      </c>
      <c r="BY588" s="105">
        <v>3</v>
      </c>
      <c r="BZ588" s="105">
        <v>3</v>
      </c>
      <c r="CA588" s="105">
        <v>4</v>
      </c>
      <c r="CB588" s="105">
        <v>4</v>
      </c>
      <c r="CC588" s="105">
        <v>2</v>
      </c>
      <c r="CD588" s="105">
        <v>4</v>
      </c>
    </row>
    <row r="589" spans="1:82" x14ac:dyDescent="0.2">
      <c r="A589" s="33">
        <f t="shared" si="215"/>
        <v>0</v>
      </c>
      <c r="B589" s="209"/>
      <c r="C589" s="194"/>
      <c r="D589" s="203"/>
      <c r="E589" s="72">
        <f t="shared" si="207"/>
        <v>580</v>
      </c>
      <c r="F589" s="9" t="s">
        <v>2099</v>
      </c>
      <c r="G589" s="9" t="s">
        <v>2889</v>
      </c>
      <c r="H589" s="9" t="s">
        <v>63</v>
      </c>
      <c r="I589" s="9" t="s">
        <v>64</v>
      </c>
      <c r="J589" s="9" t="s">
        <v>1744</v>
      </c>
      <c r="K589" s="100">
        <f t="shared" si="192"/>
        <v>2</v>
      </c>
      <c r="L589" s="100"/>
      <c r="M589" s="100"/>
      <c r="N589" s="100"/>
      <c r="O589" s="100"/>
      <c r="P589" s="101">
        <f t="shared" si="193"/>
        <v>2</v>
      </c>
      <c r="Q589" s="102">
        <f t="shared" si="194"/>
        <v>3</v>
      </c>
      <c r="R589" s="102">
        <f t="shared" si="195"/>
        <v>1</v>
      </c>
      <c r="S589" s="102">
        <f t="shared" si="196"/>
        <v>2</v>
      </c>
      <c r="T589" s="102">
        <f t="shared" si="197"/>
        <v>4</v>
      </c>
      <c r="U589" s="102">
        <f t="shared" si="198"/>
        <v>3</v>
      </c>
      <c r="V589" s="102">
        <f t="shared" si="199"/>
        <v>4</v>
      </c>
      <c r="W589" s="102">
        <f t="shared" si="200"/>
        <v>3</v>
      </c>
      <c r="X589" s="102">
        <f t="shared" si="201"/>
        <v>2</v>
      </c>
      <c r="Y589" s="102">
        <f t="shared" si="202"/>
        <v>4</v>
      </c>
      <c r="Z589" s="102">
        <f t="shared" si="203"/>
        <v>4</v>
      </c>
      <c r="AA589" s="100" t="b">
        <f t="shared" si="204"/>
        <v>1</v>
      </c>
      <c r="AB589" s="100">
        <f t="array" ref="AB589">IF($AA589,MEDIAN(IF(G1SelectionMask="x",IF(INDEX(RawDataRefData,$E589,0)&gt;0,INDEX(RawDataRefData,$E589,0)),"")),"")</f>
        <v>3</v>
      </c>
      <c r="AC589" s="100">
        <f t="array" ref="AC589">IF($AA589,QUARTILE(IF(G1SelectionMask="x",IF(INDEX(RawDataRefData,$E589,0)&gt;0,INDEX(RawDataRefData,$E589,0)),""),1),"")</f>
        <v>2</v>
      </c>
      <c r="AD589" s="100">
        <f t="array" ref="AD589">IF($AA589,QUARTILE(IF(G1SelectionMask="x",IF(INDEX(RawDataRefData,$E589,0)&gt;0,INDEX(RawDataRefData,$E589,0)),""),3),"")</f>
        <v>4</v>
      </c>
      <c r="AE589" s="100">
        <f t="array" ref="AE589">IF($AA589,MIN(IF(G1SelectionMask="x",IF(INDEX(RawDataRefData,$E589,0)&gt;0,INDEX(RawDataRefData,$E589,0)),"")),"")</f>
        <v>1</v>
      </c>
      <c r="AF589" s="100">
        <f t="array" ref="AF589">IF($AA589,MAX(IF(G1SelectionMask="x",IF(INDEX(RawDataRefData,$E589,0)&gt;0,INDEX(RawDataRefData,$E589,0)),"")),"")</f>
        <v>4</v>
      </c>
      <c r="AG589" s="100">
        <f t="shared" si="205"/>
        <v>2.9090909090909092</v>
      </c>
      <c r="AH589" s="100">
        <f t="array" ref="AH589">IF($AA589,STDEVA(IF(G1SelectionMask="x",IF(INDEX(RawDataRefData,$E589,0)&gt;0,INDEX(RawDataRefData,$E589,0)),"")),"")</f>
        <v>1.0444659357341868</v>
      </c>
      <c r="AI589" s="101" t="b">
        <f t="shared" si="206"/>
        <v>1</v>
      </c>
      <c r="AJ589" s="101">
        <f t="array" ref="AJ589">IF($AI589,MEDIAN(IF(G2SelectionMask="x",IF(INDEX(RawDataRefData,$E589,0)&gt;0,INDEX(RawDataRefData,$E589,0)),"")),"")</f>
        <v>3</v>
      </c>
      <c r="AK589" s="101">
        <f t="array" ref="AK589">IF($AI589,QUARTILE(IF(G2SelectionMask="x",IF(INDEX(RawDataRefData,$E589,0)&gt;0,INDEX(RawDataRefData,$E589,0)),""),1),"")</f>
        <v>2</v>
      </c>
      <c r="AL589" s="101">
        <f t="array" ref="AL589">IF($AI589,QUARTILE(IF(G2SelectionMask="x",IF(INDEX(RawDataRefData,$E589,0)&gt;0,INDEX(RawDataRefData,$E589,0)),""),3),"")</f>
        <v>4</v>
      </c>
      <c r="AM589" s="101">
        <f t="array" ref="AM589">IF($AI589,MIN(IF(G2SelectionMask="x",IF(INDEX(RawDataRefData,$E589,0)&gt;0,INDEX(RawDataRefData,$E589,0)),"")),"")</f>
        <v>1</v>
      </c>
      <c r="AN589" s="101">
        <f t="array" ref="AN589">IF($AI589,MAX(IF(G2SelectionMask="x",IF(INDEX(RawDataRefData,$E589,0)&gt;0,INDEX(RawDataRefData,$E589,0)),"")),"")</f>
        <v>4</v>
      </c>
      <c r="AO589" s="101">
        <f t="shared" si="208"/>
        <v>3</v>
      </c>
      <c r="AP589" s="101">
        <f t="array" ref="AP589">IF($AI589,STDEVA(IF(G2SelectionMask="x",IF(INDEX(RawDataRefData,$E589,0)&gt;0,INDEX(RawDataRefData,$E589,0)),"")),"")</f>
        <v>1.0954451150103321</v>
      </c>
      <c r="AQ589" s="100" t="b">
        <f t="shared" si="209"/>
        <v>0</v>
      </c>
      <c r="AR589" s="100" t="str">
        <f t="array" ref="AR589">IF($AQ589,MEDIAN(IF(G3SelectionMask="x",IF(INDEX(RawDataRefData,$E589,0)&gt;0,INDEX(RawDataRefData,$E589,0)),"")),"")</f>
        <v/>
      </c>
      <c r="AS589" s="100" t="str">
        <f t="array" ref="AS589">IF($AQ589,QUARTILE(IF(G3SelectionMask="x",IF(INDEX(RawDataRefData,$E589,0)&gt;0,INDEX(RawDataRefData,$E589,0)),""),1),"")</f>
        <v/>
      </c>
      <c r="AT589" s="100" t="str">
        <f t="array" ref="AT589">IF($AQ589,QUARTILE(IF(G3SelectionMask="x",IF(INDEX(RawDataRefData,$E589,0)&gt;0,INDEX(RawDataRefData,$E589,0)),""),3),"")</f>
        <v/>
      </c>
      <c r="AU589" s="100" t="str">
        <f t="array" ref="AU589">IF($AQ589,MIN(IF(G3SelectionMask="x",IF(INDEX(RawDataRefData,$E589,0)&gt;0,INDEX(RawDataRefData,$E589,0)),"")),"")</f>
        <v/>
      </c>
      <c r="AV589" s="100" t="str">
        <f t="array" ref="AV589">IF($AQ589,MAX(IF(G3SelectionMask="x",IF(INDEX(RawDataRefData,$E589,0)&gt;0,INDEX(RawDataRefData,$E589,0)),"")),"")</f>
        <v/>
      </c>
      <c r="AW589" s="100" t="str">
        <f t="shared" si="210"/>
        <v/>
      </c>
      <c r="AX589" s="100" t="str">
        <f t="array" ref="AX589">IF($AQ589,STDEVA(IF(G3SelectionMask="x",IF(INDEX(RawDataRefData,$E589,0)&gt;0,INDEX(RawDataRefData,$E589,0)),"")),"")</f>
        <v/>
      </c>
      <c r="AY589" s="101" t="b">
        <f t="shared" si="211"/>
        <v>0</v>
      </c>
      <c r="AZ589" s="101" t="str">
        <f t="array" ref="AZ589">IF($AY589,MEDIAN(IF(G4SelectionMask="x",IF(INDEX(RawDataRefData,$E589,0)&gt;0,INDEX(RawDataRefData,$E589,0)),"")),"")</f>
        <v/>
      </c>
      <c r="BA589" s="101" t="str">
        <f t="array" ref="BA589">IF($AY589,QUARTILE(IF(G4SelectionMask="x",IF(INDEX(RawDataRefData,$E589,0)&gt;0,INDEX(RawDataRefData,$E589,0)),""),1),"")</f>
        <v/>
      </c>
      <c r="BB589" s="101" t="str">
        <f t="array" ref="BB589">IF($AY589,QUARTILE(IF(G4SelectionMask="x",IF(INDEX(RawDataRefData,$E589,0)&gt;0,INDEX(RawDataRefData,$E589,0)),""),3),"")</f>
        <v/>
      </c>
      <c r="BC589" s="101" t="str">
        <f t="array" ref="BC589">IF($AY589,MIN(IF(G4SelectionMask="x",IF(INDEX(RawDataRefData,$E589,0)&gt;0,INDEX(RawDataRefData,$E589,0)),"")),"")</f>
        <v/>
      </c>
      <c r="BD589" s="101" t="str">
        <f t="array" ref="BD589">IF($AY589,MAX(IF(G4SelectionMask="x",IF(INDEX(RawDataRefData,$E589,0)&gt;0,INDEX(RawDataRefData,$E589,0)),"")),"")</f>
        <v/>
      </c>
      <c r="BE589" s="101" t="str">
        <f t="shared" si="212"/>
        <v/>
      </c>
      <c r="BF589" s="101" t="str">
        <f t="array" ref="BF589">IF($AY589,STDEVA(IF(G4SelectionMask="x",IF(INDEX(RawDataRefData,$E589,0)&gt;0,INDEX(RawDataRefData,$E589,0)),"")),"")</f>
        <v/>
      </c>
      <c r="BG589" s="100" t="b">
        <f t="shared" si="213"/>
        <v>0</v>
      </c>
      <c r="BH589" s="100" t="str">
        <f t="array" ref="BH589">IF($BG589,MEDIAN(IF(G5SelectionMask="x",IF(INDEX(RawDataRefData,$E589,0)&gt;0,INDEX(RawDataRefData,$E589,0)),"")),"")</f>
        <v/>
      </c>
      <c r="BI589" s="100" t="str">
        <f t="array" ref="BI589">IF($BG589,QUARTILE(IF(G5SelectionMask="x",IF(INDEX(RawDataRefData,$E589,0)&gt;0,INDEX(RawDataRefData,$E589,0)),""),1),"")</f>
        <v/>
      </c>
      <c r="BJ589" s="100" t="str">
        <f t="array" ref="BJ589">IF($BG589,QUARTILE(IF(G5SelectionMask="x",IF(INDEX(RawDataRefData,$E589,0)&gt;0,INDEX(RawDataRefData,$E589,0)),""),3),"")</f>
        <v/>
      </c>
      <c r="BK589" s="100" t="str">
        <f t="array" ref="BK589">IF($BG589,MIN(IF(G5SelectionMask="x",IF(INDEX(RawDataRefData,$E589,0)&gt;0,INDEX(RawDataRefData,$E589,0)),"")),"")</f>
        <v/>
      </c>
      <c r="BL589" s="100" t="str">
        <f t="array" ref="BL589">IF($BG589,MAX(IF(G5SelectionMask="x",IF(INDEX(RawDataRefData,$E589,0)&gt;0,INDEX(RawDataRefData,$E589,0)),"")),"")</f>
        <v/>
      </c>
      <c r="BM589" s="100" t="str">
        <f t="shared" si="214"/>
        <v/>
      </c>
      <c r="BN589" s="103" t="str">
        <f t="array" ref="BN589">IF($BG589,STDEVA(IF(G5SelectionMask="x",IF(INDEX(RawDataRefData,$E589,0)&gt;0,INDEX(RawDataRefData,$E589,0)),"")),"")</f>
        <v/>
      </c>
      <c r="BO589" s="104"/>
      <c r="BP589" s="105">
        <v>2</v>
      </c>
      <c r="BQ589" s="105">
        <v>2</v>
      </c>
      <c r="BR589" s="105">
        <v>3</v>
      </c>
      <c r="BS589" s="105">
        <v>1</v>
      </c>
      <c r="BT589" s="105">
        <v>2</v>
      </c>
      <c r="BU589" s="105">
        <v>4</v>
      </c>
      <c r="BV589" s="105">
        <v>3</v>
      </c>
      <c r="BW589" s="105">
        <v>4</v>
      </c>
      <c r="BX589" s="105">
        <v>3</v>
      </c>
      <c r="BY589" s="105">
        <v>2</v>
      </c>
      <c r="BZ589" s="105">
        <v>4</v>
      </c>
      <c r="CA589" s="105">
        <v>4</v>
      </c>
      <c r="CB589" s="105">
        <v>4</v>
      </c>
      <c r="CC589" s="105">
        <v>2</v>
      </c>
      <c r="CD589" s="105">
        <v>1</v>
      </c>
    </row>
    <row r="590" spans="1:82" x14ac:dyDescent="0.2">
      <c r="A590" s="33">
        <f t="shared" si="215"/>
        <v>0</v>
      </c>
      <c r="B590" s="209"/>
      <c r="C590" s="194"/>
      <c r="D590" s="203"/>
      <c r="E590" s="72">
        <f t="shared" si="207"/>
        <v>581</v>
      </c>
      <c r="F590" s="9" t="s">
        <v>2100</v>
      </c>
      <c r="G590" s="9" t="s">
        <v>2890</v>
      </c>
      <c r="H590" s="9" t="s">
        <v>63</v>
      </c>
      <c r="I590" s="9" t="s">
        <v>64</v>
      </c>
      <c r="K590" s="100">
        <f t="shared" si="192"/>
        <v>1</v>
      </c>
      <c r="L590" s="100"/>
      <c r="M590" s="100"/>
      <c r="N590" s="100"/>
      <c r="O590" s="100"/>
      <c r="P590" s="101">
        <f t="shared" si="193"/>
        <v>3</v>
      </c>
      <c r="Q590" s="102">
        <f t="shared" si="194"/>
        <v>2</v>
      </c>
      <c r="R590" s="102">
        <f t="shared" si="195"/>
        <v>2</v>
      </c>
      <c r="S590" s="102">
        <f t="shared" si="196"/>
        <v>3</v>
      </c>
      <c r="T590" s="102">
        <f t="shared" si="197"/>
        <v>1</v>
      </c>
      <c r="U590" s="102">
        <f t="shared" si="198"/>
        <v>1</v>
      </c>
      <c r="V590" s="102">
        <f t="shared" si="199"/>
        <v>3</v>
      </c>
      <c r="W590" s="102">
        <f t="shared" si="200"/>
        <v>2</v>
      </c>
      <c r="X590" s="102">
        <f t="shared" si="201"/>
        <v>3</v>
      </c>
      <c r="Y590" s="102">
        <f t="shared" si="202"/>
        <v>3</v>
      </c>
      <c r="Z590" s="102">
        <f t="shared" si="203"/>
        <v>4</v>
      </c>
      <c r="AA590" s="100" t="b">
        <f t="shared" si="204"/>
        <v>1</v>
      </c>
      <c r="AB590" s="100">
        <f t="array" ref="AB590">IF($AA590,MEDIAN(IF(G1SelectionMask="x",IF(INDEX(RawDataRefData,$E590,0)&gt;0,INDEX(RawDataRefData,$E590,0)),"")),"")</f>
        <v>3</v>
      </c>
      <c r="AC590" s="100">
        <f t="array" ref="AC590">IF($AA590,QUARTILE(IF(G1SelectionMask="x",IF(INDEX(RawDataRefData,$E590,0)&gt;0,INDEX(RawDataRefData,$E590,0)),""),1),"")</f>
        <v>2</v>
      </c>
      <c r="AD590" s="100">
        <f t="array" ref="AD590">IF($AA590,QUARTILE(IF(G1SelectionMask="x",IF(INDEX(RawDataRefData,$E590,0)&gt;0,INDEX(RawDataRefData,$E590,0)),""),3),"")</f>
        <v>3</v>
      </c>
      <c r="AE590" s="100">
        <f t="array" ref="AE590">IF($AA590,MIN(IF(G1SelectionMask="x",IF(INDEX(RawDataRefData,$E590,0)&gt;0,INDEX(RawDataRefData,$E590,0)),"")),"")</f>
        <v>1</v>
      </c>
      <c r="AF590" s="100">
        <f t="array" ref="AF590">IF($AA590,MAX(IF(G1SelectionMask="x",IF(INDEX(RawDataRefData,$E590,0)&gt;0,INDEX(RawDataRefData,$E590,0)),"")),"")</f>
        <v>4</v>
      </c>
      <c r="AG590" s="100">
        <f t="shared" si="205"/>
        <v>2.4545454545454546</v>
      </c>
      <c r="AH590" s="100">
        <f t="array" ref="AH590">IF($AA590,STDEVA(IF(G1SelectionMask="x",IF(INDEX(RawDataRefData,$E590,0)&gt;0,INDEX(RawDataRefData,$E590,0)),"")),"")</f>
        <v>0.93419873299382794</v>
      </c>
      <c r="AI590" s="101" t="b">
        <f t="shared" si="206"/>
        <v>1</v>
      </c>
      <c r="AJ590" s="101">
        <f t="array" ref="AJ590">IF($AI590,MEDIAN(IF(G2SelectionMask="x",IF(INDEX(RawDataRefData,$E590,0)&gt;0,INDEX(RawDataRefData,$E590,0)),"")),"")</f>
        <v>2</v>
      </c>
      <c r="AK590" s="101">
        <f t="array" ref="AK590">IF($AI590,QUARTILE(IF(G2SelectionMask="x",IF(INDEX(RawDataRefData,$E590,0)&gt;0,INDEX(RawDataRefData,$E590,0)),""),1),"")</f>
        <v>1</v>
      </c>
      <c r="AL590" s="101">
        <f t="array" ref="AL590">IF($AI590,QUARTILE(IF(G2SelectionMask="x",IF(INDEX(RawDataRefData,$E590,0)&gt;0,INDEX(RawDataRefData,$E590,0)),""),3),"")</f>
        <v>3</v>
      </c>
      <c r="AM590" s="101">
        <f t="array" ref="AM590">IF($AI590,MIN(IF(G2SelectionMask="x",IF(INDEX(RawDataRefData,$E590,0)&gt;0,INDEX(RawDataRefData,$E590,0)),"")),"")</f>
        <v>1</v>
      </c>
      <c r="AN590" s="101">
        <f t="array" ref="AN590">IF($AI590,MAX(IF(G2SelectionMask="x",IF(INDEX(RawDataRefData,$E590,0)&gt;0,INDEX(RawDataRefData,$E590,0)),"")),"")</f>
        <v>4</v>
      </c>
      <c r="AO590" s="101">
        <f t="shared" si="208"/>
        <v>2.1818181818181817</v>
      </c>
      <c r="AP590" s="101">
        <f t="array" ref="AP590">IF($AI590,STDEVA(IF(G2SelectionMask="x",IF(INDEX(RawDataRefData,$E590,0)&gt;0,INDEX(RawDataRefData,$E590,0)),"")),"")</f>
        <v>1.0787197799411872</v>
      </c>
      <c r="AQ590" s="100" t="b">
        <f t="shared" si="209"/>
        <v>0</v>
      </c>
      <c r="AR590" s="100" t="str">
        <f t="array" ref="AR590">IF($AQ590,MEDIAN(IF(G3SelectionMask="x",IF(INDEX(RawDataRefData,$E590,0)&gt;0,INDEX(RawDataRefData,$E590,0)),"")),"")</f>
        <v/>
      </c>
      <c r="AS590" s="100" t="str">
        <f t="array" ref="AS590">IF($AQ590,QUARTILE(IF(G3SelectionMask="x",IF(INDEX(RawDataRefData,$E590,0)&gt;0,INDEX(RawDataRefData,$E590,0)),""),1),"")</f>
        <v/>
      </c>
      <c r="AT590" s="100" t="str">
        <f t="array" ref="AT590">IF($AQ590,QUARTILE(IF(G3SelectionMask="x",IF(INDEX(RawDataRefData,$E590,0)&gt;0,INDEX(RawDataRefData,$E590,0)),""),3),"")</f>
        <v/>
      </c>
      <c r="AU590" s="100" t="str">
        <f t="array" ref="AU590">IF($AQ590,MIN(IF(G3SelectionMask="x",IF(INDEX(RawDataRefData,$E590,0)&gt;0,INDEX(RawDataRefData,$E590,0)),"")),"")</f>
        <v/>
      </c>
      <c r="AV590" s="100" t="str">
        <f t="array" ref="AV590">IF($AQ590,MAX(IF(G3SelectionMask="x",IF(INDEX(RawDataRefData,$E590,0)&gt;0,INDEX(RawDataRefData,$E590,0)),"")),"")</f>
        <v/>
      </c>
      <c r="AW590" s="100" t="str">
        <f t="shared" si="210"/>
        <v/>
      </c>
      <c r="AX590" s="100" t="str">
        <f t="array" ref="AX590">IF($AQ590,STDEVA(IF(G3SelectionMask="x",IF(INDEX(RawDataRefData,$E590,0)&gt;0,INDEX(RawDataRefData,$E590,0)),"")),"")</f>
        <v/>
      </c>
      <c r="AY590" s="101" t="b">
        <f t="shared" si="211"/>
        <v>0</v>
      </c>
      <c r="AZ590" s="101" t="str">
        <f t="array" ref="AZ590">IF($AY590,MEDIAN(IF(G4SelectionMask="x",IF(INDEX(RawDataRefData,$E590,0)&gt;0,INDEX(RawDataRefData,$E590,0)),"")),"")</f>
        <v/>
      </c>
      <c r="BA590" s="101" t="str">
        <f t="array" ref="BA590">IF($AY590,QUARTILE(IF(G4SelectionMask="x",IF(INDEX(RawDataRefData,$E590,0)&gt;0,INDEX(RawDataRefData,$E590,0)),""),1),"")</f>
        <v/>
      </c>
      <c r="BB590" s="101" t="str">
        <f t="array" ref="BB590">IF($AY590,QUARTILE(IF(G4SelectionMask="x",IF(INDEX(RawDataRefData,$E590,0)&gt;0,INDEX(RawDataRefData,$E590,0)),""),3),"")</f>
        <v/>
      </c>
      <c r="BC590" s="101" t="str">
        <f t="array" ref="BC590">IF($AY590,MIN(IF(G4SelectionMask="x",IF(INDEX(RawDataRefData,$E590,0)&gt;0,INDEX(RawDataRefData,$E590,0)),"")),"")</f>
        <v/>
      </c>
      <c r="BD590" s="101" t="str">
        <f t="array" ref="BD590">IF($AY590,MAX(IF(G4SelectionMask="x",IF(INDEX(RawDataRefData,$E590,0)&gt;0,INDEX(RawDataRefData,$E590,0)),"")),"")</f>
        <v/>
      </c>
      <c r="BE590" s="101" t="str">
        <f t="shared" si="212"/>
        <v/>
      </c>
      <c r="BF590" s="101" t="str">
        <f t="array" ref="BF590">IF($AY590,STDEVA(IF(G4SelectionMask="x",IF(INDEX(RawDataRefData,$E590,0)&gt;0,INDEX(RawDataRefData,$E590,0)),"")),"")</f>
        <v/>
      </c>
      <c r="BG590" s="100" t="b">
        <f t="shared" si="213"/>
        <v>0</v>
      </c>
      <c r="BH590" s="100" t="str">
        <f t="array" ref="BH590">IF($BG590,MEDIAN(IF(G5SelectionMask="x",IF(INDEX(RawDataRefData,$E590,0)&gt;0,INDEX(RawDataRefData,$E590,0)),"")),"")</f>
        <v/>
      </c>
      <c r="BI590" s="100" t="str">
        <f t="array" ref="BI590">IF($BG590,QUARTILE(IF(G5SelectionMask="x",IF(INDEX(RawDataRefData,$E590,0)&gt;0,INDEX(RawDataRefData,$E590,0)),""),1),"")</f>
        <v/>
      </c>
      <c r="BJ590" s="100" t="str">
        <f t="array" ref="BJ590">IF($BG590,QUARTILE(IF(G5SelectionMask="x",IF(INDEX(RawDataRefData,$E590,0)&gt;0,INDEX(RawDataRefData,$E590,0)),""),3),"")</f>
        <v/>
      </c>
      <c r="BK590" s="100" t="str">
        <f t="array" ref="BK590">IF($BG590,MIN(IF(G5SelectionMask="x",IF(INDEX(RawDataRefData,$E590,0)&gt;0,INDEX(RawDataRefData,$E590,0)),"")),"")</f>
        <v/>
      </c>
      <c r="BL590" s="100" t="str">
        <f t="array" ref="BL590">IF($BG590,MAX(IF(G5SelectionMask="x",IF(INDEX(RawDataRefData,$E590,0)&gt;0,INDEX(RawDataRefData,$E590,0)),"")),"")</f>
        <v/>
      </c>
      <c r="BM590" s="100" t="str">
        <f t="shared" si="214"/>
        <v/>
      </c>
      <c r="BN590" s="103" t="str">
        <f t="array" ref="BN590">IF($BG590,STDEVA(IF(G5SelectionMask="x",IF(INDEX(RawDataRefData,$E590,0)&gt;0,INDEX(RawDataRefData,$E590,0)),"")),"")</f>
        <v/>
      </c>
      <c r="BO590" s="104"/>
      <c r="BP590" s="105">
        <v>1</v>
      </c>
      <c r="BQ590" s="105">
        <v>3</v>
      </c>
      <c r="BR590" s="105">
        <v>2</v>
      </c>
      <c r="BS590" s="105">
        <v>2</v>
      </c>
      <c r="BT590" s="105">
        <v>3</v>
      </c>
      <c r="BU590" s="105">
        <v>1</v>
      </c>
      <c r="BV590" s="105">
        <v>1</v>
      </c>
      <c r="BW590" s="105">
        <v>3</v>
      </c>
      <c r="BX590" s="105">
        <v>2</v>
      </c>
      <c r="BY590" s="105">
        <v>3</v>
      </c>
      <c r="BZ590" s="105">
        <v>3</v>
      </c>
      <c r="CA590" s="105">
        <v>4</v>
      </c>
      <c r="CB590" s="105">
        <v>1</v>
      </c>
      <c r="CC590" s="105">
        <v>1</v>
      </c>
      <c r="CD590" s="105">
        <v>1</v>
      </c>
    </row>
    <row r="591" spans="1:82" x14ac:dyDescent="0.2">
      <c r="A591" s="33">
        <f t="shared" si="215"/>
        <v>0</v>
      </c>
      <c r="B591" s="209"/>
      <c r="C591" s="194"/>
      <c r="D591" s="203"/>
      <c r="E591" s="72">
        <f t="shared" si="207"/>
        <v>582</v>
      </c>
      <c r="F591" s="9" t="s">
        <v>2101</v>
      </c>
      <c r="G591" s="9" t="s">
        <v>2891</v>
      </c>
      <c r="H591" s="9" t="s">
        <v>63</v>
      </c>
      <c r="I591" s="9" t="s">
        <v>64</v>
      </c>
      <c r="J591" s="9" t="s">
        <v>1744</v>
      </c>
      <c r="K591" s="100">
        <f t="shared" ref="K591:K654" si="216">IF(COUNT($BP591)=0,"",$BP591)</f>
        <v>3</v>
      </c>
      <c r="L591" s="100"/>
      <c r="M591" s="100"/>
      <c r="N591" s="100"/>
      <c r="O591" s="100"/>
      <c r="P591" s="101">
        <f t="shared" ref="P591:P654" si="217">IF(COUNT($BQ591)=0,"",$BQ591)</f>
        <v>2</v>
      </c>
      <c r="Q591" s="102">
        <f t="shared" ref="Q591:Q654" si="218">IF(COUNT($BR591)=0,"",$BR591)</f>
        <v>2</v>
      </c>
      <c r="R591" s="102">
        <f t="shared" ref="R591:R654" si="219">IF(COUNT($BS591)=0,"",$BS591)</f>
        <v>4</v>
      </c>
      <c r="S591" s="102">
        <f t="shared" ref="S591:S654" si="220">IF(COUNT($BT591)=0,"",$BT591)</f>
        <v>3</v>
      </c>
      <c r="T591" s="102">
        <f t="shared" ref="T591:T654" si="221">IF(COUNT($BU591)=0,"",$BU591)</f>
        <v>4</v>
      </c>
      <c r="U591" s="102">
        <f t="shared" ref="U591:U654" si="222">IF(COUNT($BV591)=0,"",$BV591)</f>
        <v>3</v>
      </c>
      <c r="V591" s="102">
        <f t="shared" ref="V591:V654" si="223">IF(COUNT($BW591)=0,"",$BW591)</f>
        <v>4</v>
      </c>
      <c r="W591" s="102">
        <f t="shared" ref="W591:W654" si="224">IF(COUNT($BX591)=0,"",$BX591)</f>
        <v>2</v>
      </c>
      <c r="X591" s="102">
        <f t="shared" ref="X591:X654" si="225">IF(COUNT($BY591)=0,"",$BY591)</f>
        <v>4</v>
      </c>
      <c r="Y591" s="102">
        <f t="shared" ref="Y591:Y654" si="226">IF(COUNT($BZ591)=0,"",$BZ591)</f>
        <v>2</v>
      </c>
      <c r="Z591" s="102">
        <f t="shared" ref="Z591:Z654" si="227">IF(COUNT($CA591)=0,"",$CA591)</f>
        <v>4</v>
      </c>
      <c r="AA591" s="100" t="b">
        <f t="shared" ref="AA591:AA654" si="228">COUNTIFS(G1SelectionMask,"x",INDEX(RawDataRefData,$E591,0),"&gt;0")&gt;=RuleofN</f>
        <v>1</v>
      </c>
      <c r="AB591" s="100">
        <f t="array" ref="AB591">IF($AA591,MEDIAN(IF(G1SelectionMask="x",IF(INDEX(RawDataRefData,$E591,0)&gt;0,INDEX(RawDataRefData,$E591,0)),"")),"")</f>
        <v>3</v>
      </c>
      <c r="AC591" s="100">
        <f t="array" ref="AC591">IF($AA591,QUARTILE(IF(G1SelectionMask="x",IF(INDEX(RawDataRefData,$E591,0)&gt;0,INDEX(RawDataRefData,$E591,0)),""),1),"")</f>
        <v>2</v>
      </c>
      <c r="AD591" s="100">
        <f t="array" ref="AD591">IF($AA591,QUARTILE(IF(G1SelectionMask="x",IF(INDEX(RawDataRefData,$E591,0)&gt;0,INDEX(RawDataRefData,$E591,0)),""),3),"")</f>
        <v>4</v>
      </c>
      <c r="AE591" s="100">
        <f t="array" ref="AE591">IF($AA591,MIN(IF(G1SelectionMask="x",IF(INDEX(RawDataRefData,$E591,0)&gt;0,INDEX(RawDataRefData,$E591,0)),"")),"")</f>
        <v>2</v>
      </c>
      <c r="AF591" s="100">
        <f t="array" ref="AF591">IF($AA591,MAX(IF(G1SelectionMask="x",IF(INDEX(RawDataRefData,$E591,0)&gt;0,INDEX(RawDataRefData,$E591,0)),"")),"")</f>
        <v>4</v>
      </c>
      <c r="AG591" s="100">
        <f t="shared" ref="AG591:AG654" si="229">IF($AA591,AVERAGEIF(G1SelectionMask,"x",INDEX(RawDataRefData,$E591,0)),"")</f>
        <v>3.0909090909090908</v>
      </c>
      <c r="AH591" s="100">
        <f t="array" ref="AH591">IF($AA591,STDEVA(IF(G1SelectionMask="x",IF(INDEX(RawDataRefData,$E591,0)&gt;0,INDEX(RawDataRefData,$E591,0)),"")),"")</f>
        <v>0.94387980744853883</v>
      </c>
      <c r="AI591" s="101" t="b">
        <f t="shared" ref="AI591:AI654" si="230">COUNTIFS(G2SelectionMask,"x",INDEX(RawDataRefData,$E591,0),"&gt;0")&gt;=RuleofN</f>
        <v>1</v>
      </c>
      <c r="AJ591" s="101">
        <f t="array" ref="AJ591">IF($AI591,MEDIAN(IF(G2SelectionMask="x",IF(INDEX(RawDataRefData,$E591,0)&gt;0,INDEX(RawDataRefData,$E591,0)),"")),"")</f>
        <v>2</v>
      </c>
      <c r="AK591" s="101">
        <f t="array" ref="AK591">IF($AI591,QUARTILE(IF(G2SelectionMask="x",IF(INDEX(RawDataRefData,$E591,0)&gt;0,INDEX(RawDataRefData,$E591,0)),""),1),"")</f>
        <v>2</v>
      </c>
      <c r="AL591" s="101">
        <f t="array" ref="AL591">IF($AI591,QUARTILE(IF(G2SelectionMask="x",IF(INDEX(RawDataRefData,$E591,0)&gt;0,INDEX(RawDataRefData,$E591,0)),""),3),"")</f>
        <v>4</v>
      </c>
      <c r="AM591" s="101">
        <f t="array" ref="AM591">IF($AI591,MIN(IF(G2SelectionMask="x",IF(INDEX(RawDataRefData,$E591,0)&gt;0,INDEX(RawDataRefData,$E591,0)),"")),"")</f>
        <v>1</v>
      </c>
      <c r="AN591" s="101">
        <f t="array" ref="AN591">IF($AI591,MAX(IF(G2SelectionMask="x",IF(INDEX(RawDataRefData,$E591,0)&gt;0,INDEX(RawDataRefData,$E591,0)),"")),"")</f>
        <v>4</v>
      </c>
      <c r="AO591" s="101">
        <f t="shared" si="208"/>
        <v>2.6363636363636362</v>
      </c>
      <c r="AP591" s="101">
        <f t="array" ref="AP591">IF($AI591,STDEVA(IF(G2SelectionMask="x",IF(INDEX(RawDataRefData,$E591,0)&gt;0,INDEX(RawDataRefData,$E591,0)),"")),"")</f>
        <v>1.2060453783110545</v>
      </c>
      <c r="AQ591" s="100" t="b">
        <f t="shared" si="209"/>
        <v>0</v>
      </c>
      <c r="AR591" s="100" t="str">
        <f t="array" ref="AR591">IF($AQ591,MEDIAN(IF(G3SelectionMask="x",IF(INDEX(RawDataRefData,$E591,0)&gt;0,INDEX(RawDataRefData,$E591,0)),"")),"")</f>
        <v/>
      </c>
      <c r="AS591" s="100" t="str">
        <f t="array" ref="AS591">IF($AQ591,QUARTILE(IF(G3SelectionMask="x",IF(INDEX(RawDataRefData,$E591,0)&gt;0,INDEX(RawDataRefData,$E591,0)),""),1),"")</f>
        <v/>
      </c>
      <c r="AT591" s="100" t="str">
        <f t="array" ref="AT591">IF($AQ591,QUARTILE(IF(G3SelectionMask="x",IF(INDEX(RawDataRefData,$E591,0)&gt;0,INDEX(RawDataRefData,$E591,0)),""),3),"")</f>
        <v/>
      </c>
      <c r="AU591" s="100" t="str">
        <f t="array" ref="AU591">IF($AQ591,MIN(IF(G3SelectionMask="x",IF(INDEX(RawDataRefData,$E591,0)&gt;0,INDEX(RawDataRefData,$E591,0)),"")),"")</f>
        <v/>
      </c>
      <c r="AV591" s="100" t="str">
        <f t="array" ref="AV591">IF($AQ591,MAX(IF(G3SelectionMask="x",IF(INDEX(RawDataRefData,$E591,0)&gt;0,INDEX(RawDataRefData,$E591,0)),"")),"")</f>
        <v/>
      </c>
      <c r="AW591" s="100" t="str">
        <f t="shared" si="210"/>
        <v/>
      </c>
      <c r="AX591" s="100" t="str">
        <f t="array" ref="AX591">IF($AQ591,STDEVA(IF(G3SelectionMask="x",IF(INDEX(RawDataRefData,$E591,0)&gt;0,INDEX(RawDataRefData,$E591,0)),"")),"")</f>
        <v/>
      </c>
      <c r="AY591" s="101" t="b">
        <f t="shared" si="211"/>
        <v>0</v>
      </c>
      <c r="AZ591" s="101" t="str">
        <f t="array" ref="AZ591">IF($AY591,MEDIAN(IF(G4SelectionMask="x",IF(INDEX(RawDataRefData,$E591,0)&gt;0,INDEX(RawDataRefData,$E591,0)),"")),"")</f>
        <v/>
      </c>
      <c r="BA591" s="101" t="str">
        <f t="array" ref="BA591">IF($AY591,QUARTILE(IF(G4SelectionMask="x",IF(INDEX(RawDataRefData,$E591,0)&gt;0,INDEX(RawDataRefData,$E591,0)),""),1),"")</f>
        <v/>
      </c>
      <c r="BB591" s="101" t="str">
        <f t="array" ref="BB591">IF($AY591,QUARTILE(IF(G4SelectionMask="x",IF(INDEX(RawDataRefData,$E591,0)&gt;0,INDEX(RawDataRefData,$E591,0)),""),3),"")</f>
        <v/>
      </c>
      <c r="BC591" s="101" t="str">
        <f t="array" ref="BC591">IF($AY591,MIN(IF(G4SelectionMask="x",IF(INDEX(RawDataRefData,$E591,0)&gt;0,INDEX(RawDataRefData,$E591,0)),"")),"")</f>
        <v/>
      </c>
      <c r="BD591" s="101" t="str">
        <f t="array" ref="BD591">IF($AY591,MAX(IF(G4SelectionMask="x",IF(INDEX(RawDataRefData,$E591,0)&gt;0,INDEX(RawDataRefData,$E591,0)),"")),"")</f>
        <v/>
      </c>
      <c r="BE591" s="101" t="str">
        <f t="shared" si="212"/>
        <v/>
      </c>
      <c r="BF591" s="101" t="str">
        <f t="array" ref="BF591">IF($AY591,STDEVA(IF(G4SelectionMask="x",IF(INDEX(RawDataRefData,$E591,0)&gt;0,INDEX(RawDataRefData,$E591,0)),"")),"")</f>
        <v/>
      </c>
      <c r="BG591" s="100" t="b">
        <f t="shared" si="213"/>
        <v>0</v>
      </c>
      <c r="BH591" s="100" t="str">
        <f t="array" ref="BH591">IF($BG591,MEDIAN(IF(G5SelectionMask="x",IF(INDEX(RawDataRefData,$E591,0)&gt;0,INDEX(RawDataRefData,$E591,0)),"")),"")</f>
        <v/>
      </c>
      <c r="BI591" s="100" t="str">
        <f t="array" ref="BI591">IF($BG591,QUARTILE(IF(G5SelectionMask="x",IF(INDEX(RawDataRefData,$E591,0)&gt;0,INDEX(RawDataRefData,$E591,0)),""),1),"")</f>
        <v/>
      </c>
      <c r="BJ591" s="100" t="str">
        <f t="array" ref="BJ591">IF($BG591,QUARTILE(IF(G5SelectionMask="x",IF(INDEX(RawDataRefData,$E591,0)&gt;0,INDEX(RawDataRefData,$E591,0)),""),3),"")</f>
        <v/>
      </c>
      <c r="BK591" s="100" t="str">
        <f t="array" ref="BK591">IF($BG591,MIN(IF(G5SelectionMask="x",IF(INDEX(RawDataRefData,$E591,0)&gt;0,INDEX(RawDataRefData,$E591,0)),"")),"")</f>
        <v/>
      </c>
      <c r="BL591" s="100" t="str">
        <f t="array" ref="BL591">IF($BG591,MAX(IF(G5SelectionMask="x",IF(INDEX(RawDataRefData,$E591,0)&gt;0,INDEX(RawDataRefData,$E591,0)),"")),"")</f>
        <v/>
      </c>
      <c r="BM591" s="100" t="str">
        <f t="shared" si="214"/>
        <v/>
      </c>
      <c r="BN591" s="103" t="str">
        <f t="array" ref="BN591">IF($BG591,STDEVA(IF(G5SelectionMask="x",IF(INDEX(RawDataRefData,$E591,0)&gt;0,INDEX(RawDataRefData,$E591,0)),"")),"")</f>
        <v/>
      </c>
      <c r="BO591" s="104"/>
      <c r="BP591" s="105">
        <v>3</v>
      </c>
      <c r="BQ591" s="105">
        <v>2</v>
      </c>
      <c r="BR591" s="105">
        <v>2</v>
      </c>
      <c r="BS591" s="105">
        <v>4</v>
      </c>
      <c r="BT591" s="105">
        <v>3</v>
      </c>
      <c r="BU591" s="105">
        <v>4</v>
      </c>
      <c r="BV591" s="105">
        <v>3</v>
      </c>
      <c r="BW591" s="105">
        <v>4</v>
      </c>
      <c r="BX591" s="105">
        <v>2</v>
      </c>
      <c r="BY591" s="105">
        <v>4</v>
      </c>
      <c r="BZ591" s="105">
        <v>2</v>
      </c>
      <c r="CA591" s="105">
        <v>4</v>
      </c>
      <c r="CB591" s="105">
        <v>1</v>
      </c>
      <c r="CC591" s="105">
        <v>1</v>
      </c>
      <c r="CD591" s="105">
        <v>4</v>
      </c>
    </row>
    <row r="592" spans="1:82" x14ac:dyDescent="0.2">
      <c r="A592" s="33">
        <f t="shared" si="215"/>
        <v>0</v>
      </c>
      <c r="B592" s="209"/>
      <c r="C592" s="194"/>
      <c r="D592" s="203"/>
      <c r="E592" s="72">
        <f t="shared" ref="E592:E655" si="231">ROW()-RawDataFieldKeyBaseRow</f>
        <v>583</v>
      </c>
      <c r="F592" s="9" t="s">
        <v>2102</v>
      </c>
      <c r="G592" s="9" t="s">
        <v>2895</v>
      </c>
      <c r="H592" s="9" t="s">
        <v>63</v>
      </c>
      <c r="I592" s="9" t="s">
        <v>64</v>
      </c>
      <c r="J592" s="9" t="s">
        <v>1750</v>
      </c>
      <c r="K592" s="100">
        <f t="shared" si="216"/>
        <v>1</v>
      </c>
      <c r="L592" s="100"/>
      <c r="M592" s="100"/>
      <c r="N592" s="100"/>
      <c r="O592" s="100"/>
      <c r="P592" s="101">
        <f t="shared" si="217"/>
        <v>4</v>
      </c>
      <c r="Q592" s="102">
        <f t="shared" si="218"/>
        <v>3</v>
      </c>
      <c r="R592" s="102">
        <f t="shared" si="219"/>
        <v>4</v>
      </c>
      <c r="S592" s="102">
        <f t="shared" si="220"/>
        <v>3</v>
      </c>
      <c r="T592" s="102">
        <f t="shared" si="221"/>
        <v>1</v>
      </c>
      <c r="U592" s="102">
        <f t="shared" si="222"/>
        <v>3</v>
      </c>
      <c r="V592" s="102">
        <f t="shared" si="223"/>
        <v>4</v>
      </c>
      <c r="W592" s="102">
        <f t="shared" si="224"/>
        <v>2</v>
      </c>
      <c r="X592" s="102">
        <f t="shared" si="225"/>
        <v>2</v>
      </c>
      <c r="Y592" s="102">
        <f t="shared" si="226"/>
        <v>1</v>
      </c>
      <c r="Z592" s="102">
        <f t="shared" si="227"/>
        <v>3</v>
      </c>
      <c r="AA592" s="100" t="b">
        <f t="shared" si="228"/>
        <v>1</v>
      </c>
      <c r="AB592" s="100">
        <f t="array" ref="AB592">IF($AA592,MEDIAN(IF(G1SelectionMask="x",IF(INDEX(RawDataRefData,$E592,0)&gt;0,INDEX(RawDataRefData,$E592,0)),"")),"")</f>
        <v>3</v>
      </c>
      <c r="AC592" s="100">
        <f t="array" ref="AC592">IF($AA592,QUARTILE(IF(G1SelectionMask="x",IF(INDEX(RawDataRefData,$E592,0)&gt;0,INDEX(RawDataRefData,$E592,0)),""),1),"")</f>
        <v>2</v>
      </c>
      <c r="AD592" s="100">
        <f t="array" ref="AD592">IF($AA592,QUARTILE(IF(G1SelectionMask="x",IF(INDEX(RawDataRefData,$E592,0)&gt;0,INDEX(RawDataRefData,$E592,0)),""),3),"")</f>
        <v>3.5</v>
      </c>
      <c r="AE592" s="100">
        <f t="array" ref="AE592">IF($AA592,MIN(IF(G1SelectionMask="x",IF(INDEX(RawDataRefData,$E592,0)&gt;0,INDEX(RawDataRefData,$E592,0)),"")),"")</f>
        <v>1</v>
      </c>
      <c r="AF592" s="100">
        <f t="array" ref="AF592">IF($AA592,MAX(IF(G1SelectionMask="x",IF(INDEX(RawDataRefData,$E592,0)&gt;0,INDEX(RawDataRefData,$E592,0)),"")),"")</f>
        <v>4</v>
      </c>
      <c r="AG592" s="100">
        <f t="shared" si="229"/>
        <v>2.7272727272727271</v>
      </c>
      <c r="AH592" s="100">
        <f t="array" ref="AH592">IF($AA592,STDEVA(IF(G1SelectionMask="x",IF(INDEX(RawDataRefData,$E592,0)&gt;0,INDEX(RawDataRefData,$E592,0)),"")),"")</f>
        <v>1.1037127426019049</v>
      </c>
      <c r="AI592" s="101" t="b">
        <f t="shared" si="230"/>
        <v>1</v>
      </c>
      <c r="AJ592" s="101">
        <f t="array" ref="AJ592">IF($AI592,MEDIAN(IF(G2SelectionMask="x",IF(INDEX(RawDataRefData,$E592,0)&gt;0,INDEX(RawDataRefData,$E592,0)),"")),"")</f>
        <v>3</v>
      </c>
      <c r="AK592" s="101">
        <f t="array" ref="AK592">IF($AI592,QUARTILE(IF(G2SelectionMask="x",IF(INDEX(RawDataRefData,$E592,0)&gt;0,INDEX(RawDataRefData,$E592,0)),""),1),"")</f>
        <v>1</v>
      </c>
      <c r="AL592" s="101">
        <f t="array" ref="AL592">IF($AI592,QUARTILE(IF(G2SelectionMask="x",IF(INDEX(RawDataRefData,$E592,0)&gt;0,INDEX(RawDataRefData,$E592,0)),""),3),"")</f>
        <v>3</v>
      </c>
      <c r="AM592" s="101">
        <f t="array" ref="AM592">IF($AI592,MIN(IF(G2SelectionMask="x",IF(INDEX(RawDataRefData,$E592,0)&gt;0,INDEX(RawDataRefData,$E592,0)),"")),"")</f>
        <v>1</v>
      </c>
      <c r="AN592" s="101">
        <f t="array" ref="AN592">IF($AI592,MAX(IF(G2SelectionMask="x",IF(INDEX(RawDataRefData,$E592,0)&gt;0,INDEX(RawDataRefData,$E592,0)),"")),"")</f>
        <v>4</v>
      </c>
      <c r="AO592" s="101">
        <f t="shared" ref="AO592:AO655" si="232">IF($AI592,AVERAGEIF(G2SelectionMask,"x",INDEX(RawDataRefData,$E592,0)),"")</f>
        <v>2.3636363636363638</v>
      </c>
      <c r="AP592" s="101">
        <f t="array" ref="AP592">IF($AI592,STDEVA(IF(G2SelectionMask="x",IF(INDEX(RawDataRefData,$E592,0)&gt;0,INDEX(RawDataRefData,$E592,0)),"")),"")</f>
        <v>1.2060453783110545</v>
      </c>
      <c r="AQ592" s="100" t="b">
        <f t="shared" ref="AQ592:AQ655" si="233">COUNTIFS(G3SelectionMask,"x",INDEX(RawDataRefData,$E592,0),"&gt;0")&gt;=RuleofN</f>
        <v>0</v>
      </c>
      <c r="AR592" s="100" t="str">
        <f t="array" ref="AR592">IF($AQ592,MEDIAN(IF(G3SelectionMask="x",IF(INDEX(RawDataRefData,$E592,0)&gt;0,INDEX(RawDataRefData,$E592,0)),"")),"")</f>
        <v/>
      </c>
      <c r="AS592" s="100" t="str">
        <f t="array" ref="AS592">IF($AQ592,QUARTILE(IF(G3SelectionMask="x",IF(INDEX(RawDataRefData,$E592,0)&gt;0,INDEX(RawDataRefData,$E592,0)),""),1),"")</f>
        <v/>
      </c>
      <c r="AT592" s="100" t="str">
        <f t="array" ref="AT592">IF($AQ592,QUARTILE(IF(G3SelectionMask="x",IF(INDEX(RawDataRefData,$E592,0)&gt;0,INDEX(RawDataRefData,$E592,0)),""),3),"")</f>
        <v/>
      </c>
      <c r="AU592" s="100" t="str">
        <f t="array" ref="AU592">IF($AQ592,MIN(IF(G3SelectionMask="x",IF(INDEX(RawDataRefData,$E592,0)&gt;0,INDEX(RawDataRefData,$E592,0)),"")),"")</f>
        <v/>
      </c>
      <c r="AV592" s="100" t="str">
        <f t="array" ref="AV592">IF($AQ592,MAX(IF(G3SelectionMask="x",IF(INDEX(RawDataRefData,$E592,0)&gt;0,INDEX(RawDataRefData,$E592,0)),"")),"")</f>
        <v/>
      </c>
      <c r="AW592" s="100" t="str">
        <f t="shared" ref="AW592:AW655" si="234">IF($AQ592,AVERAGEIF(G3SelectionMask,"x",INDEX(RawDataRefData,$E592,0)),"")</f>
        <v/>
      </c>
      <c r="AX592" s="100" t="str">
        <f t="array" ref="AX592">IF($AQ592,STDEVA(IF(G3SelectionMask="x",IF(INDEX(RawDataRefData,$E592,0)&gt;0,INDEX(RawDataRefData,$E592,0)),"")),"")</f>
        <v/>
      </c>
      <c r="AY592" s="101" t="b">
        <f t="shared" ref="AY592:AY655" si="235">COUNTIFS(G4SelectionMask,"x",INDEX(RawDataRefData,$E592,0),"&gt;0")&gt;=RuleofN</f>
        <v>0</v>
      </c>
      <c r="AZ592" s="101" t="str">
        <f t="array" ref="AZ592">IF($AY592,MEDIAN(IF(G4SelectionMask="x",IF(INDEX(RawDataRefData,$E592,0)&gt;0,INDEX(RawDataRefData,$E592,0)),"")),"")</f>
        <v/>
      </c>
      <c r="BA592" s="101" t="str">
        <f t="array" ref="BA592">IF($AY592,QUARTILE(IF(G4SelectionMask="x",IF(INDEX(RawDataRefData,$E592,0)&gt;0,INDEX(RawDataRefData,$E592,0)),""),1),"")</f>
        <v/>
      </c>
      <c r="BB592" s="101" t="str">
        <f t="array" ref="BB592">IF($AY592,QUARTILE(IF(G4SelectionMask="x",IF(INDEX(RawDataRefData,$E592,0)&gt;0,INDEX(RawDataRefData,$E592,0)),""),3),"")</f>
        <v/>
      </c>
      <c r="BC592" s="101" t="str">
        <f t="array" ref="BC592">IF($AY592,MIN(IF(G4SelectionMask="x",IF(INDEX(RawDataRefData,$E592,0)&gt;0,INDEX(RawDataRefData,$E592,0)),"")),"")</f>
        <v/>
      </c>
      <c r="BD592" s="101" t="str">
        <f t="array" ref="BD592">IF($AY592,MAX(IF(G4SelectionMask="x",IF(INDEX(RawDataRefData,$E592,0)&gt;0,INDEX(RawDataRefData,$E592,0)),"")),"")</f>
        <v/>
      </c>
      <c r="BE592" s="101" t="str">
        <f t="shared" ref="BE592:BE655" si="236">IF($AY592,AVERAGEIF(G4SelectionMask,"x",INDEX(RawDataRefData,$E592,0)),"")</f>
        <v/>
      </c>
      <c r="BF592" s="101" t="str">
        <f t="array" ref="BF592">IF($AY592,STDEVA(IF(G4SelectionMask="x",IF(INDEX(RawDataRefData,$E592,0)&gt;0,INDEX(RawDataRefData,$E592,0)),"")),"")</f>
        <v/>
      </c>
      <c r="BG592" s="100" t="b">
        <f t="shared" ref="BG592:BG655" si="237">COUNTIFS(G5SelectionMask,"x",INDEX(RawDataRefData,$E592,0),"&gt;0")&gt;=RuleofN</f>
        <v>0</v>
      </c>
      <c r="BH592" s="100" t="str">
        <f t="array" ref="BH592">IF($BG592,MEDIAN(IF(G5SelectionMask="x",IF(INDEX(RawDataRefData,$E592,0)&gt;0,INDEX(RawDataRefData,$E592,0)),"")),"")</f>
        <v/>
      </c>
      <c r="BI592" s="100" t="str">
        <f t="array" ref="BI592">IF($BG592,QUARTILE(IF(G5SelectionMask="x",IF(INDEX(RawDataRefData,$E592,0)&gt;0,INDEX(RawDataRefData,$E592,0)),""),1),"")</f>
        <v/>
      </c>
      <c r="BJ592" s="100" t="str">
        <f t="array" ref="BJ592">IF($BG592,QUARTILE(IF(G5SelectionMask="x",IF(INDEX(RawDataRefData,$E592,0)&gt;0,INDEX(RawDataRefData,$E592,0)),""),3),"")</f>
        <v/>
      </c>
      <c r="BK592" s="100" t="str">
        <f t="array" ref="BK592">IF($BG592,MIN(IF(G5SelectionMask="x",IF(INDEX(RawDataRefData,$E592,0)&gt;0,INDEX(RawDataRefData,$E592,0)),"")),"")</f>
        <v/>
      </c>
      <c r="BL592" s="100" t="str">
        <f t="array" ref="BL592">IF($BG592,MAX(IF(G5SelectionMask="x",IF(INDEX(RawDataRefData,$E592,0)&gt;0,INDEX(RawDataRefData,$E592,0)),"")),"")</f>
        <v/>
      </c>
      <c r="BM592" s="100" t="str">
        <f t="shared" ref="BM592:BM655" si="238">IF($BG592,AVERAGEIF(G5SelectionMask,"x",INDEX(RawDataRefData,$E592,0)),"")</f>
        <v/>
      </c>
      <c r="BN592" s="103" t="str">
        <f t="array" ref="BN592">IF($BG592,STDEVA(IF(G5SelectionMask="x",IF(INDEX(RawDataRefData,$E592,0)&gt;0,INDEX(RawDataRefData,$E592,0)),"")),"")</f>
        <v/>
      </c>
      <c r="BO592" s="104"/>
      <c r="BP592" s="105">
        <v>1</v>
      </c>
      <c r="BQ592" s="105">
        <v>4</v>
      </c>
      <c r="BR592" s="105">
        <v>3</v>
      </c>
      <c r="BS592" s="105">
        <v>4</v>
      </c>
      <c r="BT592" s="105">
        <v>3</v>
      </c>
      <c r="BU592" s="105">
        <v>1</v>
      </c>
      <c r="BV592" s="105">
        <v>3</v>
      </c>
      <c r="BW592" s="105">
        <v>4</v>
      </c>
      <c r="BX592" s="105">
        <v>2</v>
      </c>
      <c r="BY592" s="105">
        <v>2</v>
      </c>
      <c r="BZ592" s="105">
        <v>1</v>
      </c>
      <c r="CA592" s="105">
        <v>3</v>
      </c>
      <c r="CB592" s="105">
        <v>1</v>
      </c>
      <c r="CC592" s="105">
        <v>3</v>
      </c>
      <c r="CD592" s="105">
        <v>1</v>
      </c>
    </row>
    <row r="593" spans="1:82" x14ac:dyDescent="0.2">
      <c r="A593" s="33">
        <f t="shared" si="215"/>
        <v>0</v>
      </c>
      <c r="B593" s="209"/>
      <c r="C593" s="194"/>
      <c r="D593" s="203"/>
      <c r="E593" s="72">
        <f t="shared" si="231"/>
        <v>584</v>
      </c>
      <c r="F593" s="9" t="s">
        <v>2103</v>
      </c>
      <c r="G593" s="9" t="s">
        <v>2879</v>
      </c>
      <c r="H593" s="9" t="s">
        <v>63</v>
      </c>
      <c r="I593" s="9" t="s">
        <v>64</v>
      </c>
      <c r="K593" s="100">
        <f t="shared" si="216"/>
        <v>4</v>
      </c>
      <c r="L593" s="100"/>
      <c r="M593" s="100"/>
      <c r="N593" s="100"/>
      <c r="O593" s="100"/>
      <c r="P593" s="101">
        <f t="shared" si="217"/>
        <v>4</v>
      </c>
      <c r="Q593" s="102">
        <f t="shared" si="218"/>
        <v>4</v>
      </c>
      <c r="R593" s="102">
        <f t="shared" si="219"/>
        <v>4</v>
      </c>
      <c r="S593" s="102">
        <f t="shared" si="220"/>
        <v>2</v>
      </c>
      <c r="T593" s="102">
        <f t="shared" si="221"/>
        <v>3</v>
      </c>
      <c r="U593" s="102">
        <f t="shared" si="222"/>
        <v>1</v>
      </c>
      <c r="V593" s="102">
        <f t="shared" si="223"/>
        <v>1</v>
      </c>
      <c r="W593" s="102">
        <f t="shared" si="224"/>
        <v>1</v>
      </c>
      <c r="X593" s="102">
        <f t="shared" si="225"/>
        <v>1</v>
      </c>
      <c r="Y593" s="102">
        <f t="shared" si="226"/>
        <v>2</v>
      </c>
      <c r="Z593" s="102">
        <f t="shared" si="227"/>
        <v>3</v>
      </c>
      <c r="AA593" s="100" t="b">
        <f t="shared" si="228"/>
        <v>1</v>
      </c>
      <c r="AB593" s="100">
        <f t="array" ref="AB593">IF($AA593,MEDIAN(IF(G1SelectionMask="x",IF(INDEX(RawDataRefData,$E593,0)&gt;0,INDEX(RawDataRefData,$E593,0)),"")),"")</f>
        <v>2</v>
      </c>
      <c r="AC593" s="100">
        <f t="array" ref="AC593">IF($AA593,QUARTILE(IF(G1SelectionMask="x",IF(INDEX(RawDataRefData,$E593,0)&gt;0,INDEX(RawDataRefData,$E593,0)),""),1),"")</f>
        <v>1</v>
      </c>
      <c r="AD593" s="100">
        <f t="array" ref="AD593">IF($AA593,QUARTILE(IF(G1SelectionMask="x",IF(INDEX(RawDataRefData,$E593,0)&gt;0,INDEX(RawDataRefData,$E593,0)),""),3),"")</f>
        <v>3.5</v>
      </c>
      <c r="AE593" s="100">
        <f t="array" ref="AE593">IF($AA593,MIN(IF(G1SelectionMask="x",IF(INDEX(RawDataRefData,$E593,0)&gt;0,INDEX(RawDataRefData,$E593,0)),"")),"")</f>
        <v>1</v>
      </c>
      <c r="AF593" s="100">
        <f t="array" ref="AF593">IF($AA593,MAX(IF(G1SelectionMask="x",IF(INDEX(RawDataRefData,$E593,0)&gt;0,INDEX(RawDataRefData,$E593,0)),"")),"")</f>
        <v>4</v>
      </c>
      <c r="AG593" s="100">
        <f t="shared" si="229"/>
        <v>2.3636363636363638</v>
      </c>
      <c r="AH593" s="100">
        <f t="array" ref="AH593">IF($AA593,STDEVA(IF(G1SelectionMask="x",IF(INDEX(RawDataRefData,$E593,0)&gt;0,INDEX(RawDataRefData,$E593,0)),"")),"")</f>
        <v>1.2862913567871996</v>
      </c>
      <c r="AI593" s="101" t="b">
        <f t="shared" si="230"/>
        <v>1</v>
      </c>
      <c r="AJ593" s="101">
        <f t="array" ref="AJ593">IF($AI593,MEDIAN(IF(G2SelectionMask="x",IF(INDEX(RawDataRefData,$E593,0)&gt;0,INDEX(RawDataRefData,$E593,0)),"")),"")</f>
        <v>2</v>
      </c>
      <c r="AK593" s="101">
        <f t="array" ref="AK593">IF($AI593,QUARTILE(IF(G2SelectionMask="x",IF(INDEX(RawDataRefData,$E593,0)&gt;0,INDEX(RawDataRefData,$E593,0)),""),1),"")</f>
        <v>1.5</v>
      </c>
      <c r="AL593" s="101">
        <f t="array" ref="AL593">IF($AI593,QUARTILE(IF(G2SelectionMask="x",IF(INDEX(RawDataRefData,$E593,0)&gt;0,INDEX(RawDataRefData,$E593,0)),""),3),"")</f>
        <v>3</v>
      </c>
      <c r="AM593" s="101">
        <f t="array" ref="AM593">IF($AI593,MIN(IF(G2SelectionMask="x",IF(INDEX(RawDataRefData,$E593,0)&gt;0,INDEX(RawDataRefData,$E593,0)),"")),"")</f>
        <v>1</v>
      </c>
      <c r="AN593" s="101">
        <f t="array" ref="AN593">IF($AI593,MAX(IF(G2SelectionMask="x",IF(INDEX(RawDataRefData,$E593,0)&gt;0,INDEX(RawDataRefData,$E593,0)),"")),"")</f>
        <v>4</v>
      </c>
      <c r="AO593" s="101">
        <f t="shared" si="232"/>
        <v>2.2727272727272729</v>
      </c>
      <c r="AP593" s="101">
        <f t="array" ref="AP593">IF($AI593,STDEVA(IF(G2SelectionMask="x",IF(INDEX(RawDataRefData,$E593,0)&gt;0,INDEX(RawDataRefData,$E593,0)),"")),"")</f>
        <v>1.1037127426019047</v>
      </c>
      <c r="AQ593" s="100" t="b">
        <f t="shared" si="233"/>
        <v>0</v>
      </c>
      <c r="AR593" s="100" t="str">
        <f t="array" ref="AR593">IF($AQ593,MEDIAN(IF(G3SelectionMask="x",IF(INDEX(RawDataRefData,$E593,0)&gt;0,INDEX(RawDataRefData,$E593,0)),"")),"")</f>
        <v/>
      </c>
      <c r="AS593" s="100" t="str">
        <f t="array" ref="AS593">IF($AQ593,QUARTILE(IF(G3SelectionMask="x",IF(INDEX(RawDataRefData,$E593,0)&gt;0,INDEX(RawDataRefData,$E593,0)),""),1),"")</f>
        <v/>
      </c>
      <c r="AT593" s="100" t="str">
        <f t="array" ref="AT593">IF($AQ593,QUARTILE(IF(G3SelectionMask="x",IF(INDEX(RawDataRefData,$E593,0)&gt;0,INDEX(RawDataRefData,$E593,0)),""),3),"")</f>
        <v/>
      </c>
      <c r="AU593" s="100" t="str">
        <f t="array" ref="AU593">IF($AQ593,MIN(IF(G3SelectionMask="x",IF(INDEX(RawDataRefData,$E593,0)&gt;0,INDEX(RawDataRefData,$E593,0)),"")),"")</f>
        <v/>
      </c>
      <c r="AV593" s="100" t="str">
        <f t="array" ref="AV593">IF($AQ593,MAX(IF(G3SelectionMask="x",IF(INDEX(RawDataRefData,$E593,0)&gt;0,INDEX(RawDataRefData,$E593,0)),"")),"")</f>
        <v/>
      </c>
      <c r="AW593" s="100" t="str">
        <f t="shared" si="234"/>
        <v/>
      </c>
      <c r="AX593" s="100" t="str">
        <f t="array" ref="AX593">IF($AQ593,STDEVA(IF(G3SelectionMask="x",IF(INDEX(RawDataRefData,$E593,0)&gt;0,INDEX(RawDataRefData,$E593,0)),"")),"")</f>
        <v/>
      </c>
      <c r="AY593" s="101" t="b">
        <f t="shared" si="235"/>
        <v>0</v>
      </c>
      <c r="AZ593" s="101" t="str">
        <f t="array" ref="AZ593">IF($AY593,MEDIAN(IF(G4SelectionMask="x",IF(INDEX(RawDataRefData,$E593,0)&gt;0,INDEX(RawDataRefData,$E593,0)),"")),"")</f>
        <v/>
      </c>
      <c r="BA593" s="101" t="str">
        <f t="array" ref="BA593">IF($AY593,QUARTILE(IF(G4SelectionMask="x",IF(INDEX(RawDataRefData,$E593,0)&gt;0,INDEX(RawDataRefData,$E593,0)),""),1),"")</f>
        <v/>
      </c>
      <c r="BB593" s="101" t="str">
        <f t="array" ref="BB593">IF($AY593,QUARTILE(IF(G4SelectionMask="x",IF(INDEX(RawDataRefData,$E593,0)&gt;0,INDEX(RawDataRefData,$E593,0)),""),3),"")</f>
        <v/>
      </c>
      <c r="BC593" s="101" t="str">
        <f t="array" ref="BC593">IF($AY593,MIN(IF(G4SelectionMask="x",IF(INDEX(RawDataRefData,$E593,0)&gt;0,INDEX(RawDataRefData,$E593,0)),"")),"")</f>
        <v/>
      </c>
      <c r="BD593" s="101" t="str">
        <f t="array" ref="BD593">IF($AY593,MAX(IF(G4SelectionMask="x",IF(INDEX(RawDataRefData,$E593,0)&gt;0,INDEX(RawDataRefData,$E593,0)),"")),"")</f>
        <v/>
      </c>
      <c r="BE593" s="101" t="str">
        <f t="shared" si="236"/>
        <v/>
      </c>
      <c r="BF593" s="101" t="str">
        <f t="array" ref="BF593">IF($AY593,STDEVA(IF(G4SelectionMask="x",IF(INDEX(RawDataRefData,$E593,0)&gt;0,INDEX(RawDataRefData,$E593,0)),"")),"")</f>
        <v/>
      </c>
      <c r="BG593" s="100" t="b">
        <f t="shared" si="237"/>
        <v>0</v>
      </c>
      <c r="BH593" s="100" t="str">
        <f t="array" ref="BH593">IF($BG593,MEDIAN(IF(G5SelectionMask="x",IF(INDEX(RawDataRefData,$E593,0)&gt;0,INDEX(RawDataRefData,$E593,0)),"")),"")</f>
        <v/>
      </c>
      <c r="BI593" s="100" t="str">
        <f t="array" ref="BI593">IF($BG593,QUARTILE(IF(G5SelectionMask="x",IF(INDEX(RawDataRefData,$E593,0)&gt;0,INDEX(RawDataRefData,$E593,0)),""),1),"")</f>
        <v/>
      </c>
      <c r="BJ593" s="100" t="str">
        <f t="array" ref="BJ593">IF($BG593,QUARTILE(IF(G5SelectionMask="x",IF(INDEX(RawDataRefData,$E593,0)&gt;0,INDEX(RawDataRefData,$E593,0)),""),3),"")</f>
        <v/>
      </c>
      <c r="BK593" s="100" t="str">
        <f t="array" ref="BK593">IF($BG593,MIN(IF(G5SelectionMask="x",IF(INDEX(RawDataRefData,$E593,0)&gt;0,INDEX(RawDataRefData,$E593,0)),"")),"")</f>
        <v/>
      </c>
      <c r="BL593" s="100" t="str">
        <f t="array" ref="BL593">IF($BG593,MAX(IF(G5SelectionMask="x",IF(INDEX(RawDataRefData,$E593,0)&gt;0,INDEX(RawDataRefData,$E593,0)),"")),"")</f>
        <v/>
      </c>
      <c r="BM593" s="100" t="str">
        <f t="shared" si="238"/>
        <v/>
      </c>
      <c r="BN593" s="103" t="str">
        <f t="array" ref="BN593">IF($BG593,STDEVA(IF(G5SelectionMask="x",IF(INDEX(RawDataRefData,$E593,0)&gt;0,INDEX(RawDataRefData,$E593,0)),"")),"")</f>
        <v/>
      </c>
      <c r="BO593" s="104"/>
      <c r="BP593" s="105">
        <v>4</v>
      </c>
      <c r="BQ593" s="105">
        <v>4</v>
      </c>
      <c r="BR593" s="105">
        <v>4</v>
      </c>
      <c r="BS593" s="105">
        <v>4</v>
      </c>
      <c r="BT593" s="105">
        <v>2</v>
      </c>
      <c r="BU593" s="105">
        <v>3</v>
      </c>
      <c r="BV593" s="105">
        <v>1</v>
      </c>
      <c r="BW593" s="105">
        <v>1</v>
      </c>
      <c r="BX593" s="105">
        <v>1</v>
      </c>
      <c r="BY593" s="105">
        <v>1</v>
      </c>
      <c r="BZ593" s="105">
        <v>2</v>
      </c>
      <c r="CA593" s="105">
        <v>3</v>
      </c>
      <c r="CB593" s="105">
        <v>1</v>
      </c>
      <c r="CC593" s="105">
        <v>2</v>
      </c>
      <c r="CD593" s="105">
        <v>2</v>
      </c>
    </row>
    <row r="594" spans="1:82" ht="13.5" thickBot="1" x14ac:dyDescent="0.25">
      <c r="A594" s="33">
        <f t="shared" si="215"/>
        <v>0</v>
      </c>
      <c r="B594" s="209"/>
      <c r="C594" s="194"/>
      <c r="D594" s="204"/>
      <c r="E594" s="72">
        <f t="shared" si="231"/>
        <v>585</v>
      </c>
      <c r="F594" s="9" t="s">
        <v>2104</v>
      </c>
      <c r="G594" s="9" t="s">
        <v>2886</v>
      </c>
      <c r="H594" s="9" t="s">
        <v>63</v>
      </c>
      <c r="I594" s="9" t="s">
        <v>64</v>
      </c>
      <c r="J594" s="9" t="s">
        <v>1744</v>
      </c>
      <c r="K594" s="100">
        <f t="shared" si="216"/>
        <v>1</v>
      </c>
      <c r="L594" s="100"/>
      <c r="M594" s="100"/>
      <c r="N594" s="100"/>
      <c r="O594" s="100"/>
      <c r="P594" s="101">
        <f t="shared" si="217"/>
        <v>4</v>
      </c>
      <c r="Q594" s="102">
        <f t="shared" si="218"/>
        <v>4</v>
      </c>
      <c r="R594" s="102">
        <f t="shared" si="219"/>
        <v>4</v>
      </c>
      <c r="S594" s="102">
        <f t="shared" si="220"/>
        <v>2</v>
      </c>
      <c r="T594" s="102">
        <f t="shared" si="221"/>
        <v>2</v>
      </c>
      <c r="U594" s="102">
        <f t="shared" si="222"/>
        <v>3</v>
      </c>
      <c r="V594" s="102">
        <f t="shared" si="223"/>
        <v>4</v>
      </c>
      <c r="W594" s="102">
        <f t="shared" si="224"/>
        <v>1</v>
      </c>
      <c r="X594" s="102">
        <f t="shared" si="225"/>
        <v>1</v>
      </c>
      <c r="Y594" s="102">
        <f t="shared" si="226"/>
        <v>2</v>
      </c>
      <c r="Z594" s="102">
        <f t="shared" si="227"/>
        <v>3</v>
      </c>
      <c r="AA594" s="100" t="b">
        <f t="shared" si="228"/>
        <v>1</v>
      </c>
      <c r="AB594" s="100">
        <f t="array" ref="AB594">IF($AA594,MEDIAN(IF(G1SelectionMask="x",IF(INDEX(RawDataRefData,$E594,0)&gt;0,INDEX(RawDataRefData,$E594,0)),"")),"")</f>
        <v>3</v>
      </c>
      <c r="AC594" s="100">
        <f t="array" ref="AC594">IF($AA594,QUARTILE(IF(G1SelectionMask="x",IF(INDEX(RawDataRefData,$E594,0)&gt;0,INDEX(RawDataRefData,$E594,0)),""),1),"")</f>
        <v>2</v>
      </c>
      <c r="AD594" s="100">
        <f t="array" ref="AD594">IF($AA594,QUARTILE(IF(G1SelectionMask="x",IF(INDEX(RawDataRefData,$E594,0)&gt;0,INDEX(RawDataRefData,$E594,0)),""),3),"")</f>
        <v>4</v>
      </c>
      <c r="AE594" s="100">
        <f t="array" ref="AE594">IF($AA594,MIN(IF(G1SelectionMask="x",IF(INDEX(RawDataRefData,$E594,0)&gt;0,INDEX(RawDataRefData,$E594,0)),"")),"")</f>
        <v>1</v>
      </c>
      <c r="AF594" s="100">
        <f t="array" ref="AF594">IF($AA594,MAX(IF(G1SelectionMask="x",IF(INDEX(RawDataRefData,$E594,0)&gt;0,INDEX(RawDataRefData,$E594,0)),"")),"")</f>
        <v>4</v>
      </c>
      <c r="AG594" s="100">
        <f t="shared" si="229"/>
        <v>2.7272727272727271</v>
      </c>
      <c r="AH594" s="100">
        <f t="array" ref="AH594">IF($AA594,STDEVA(IF(G1SelectionMask="x",IF(INDEX(RawDataRefData,$E594,0)&gt;0,INDEX(RawDataRefData,$E594,0)),"")),"")</f>
        <v>1.1908743922772957</v>
      </c>
      <c r="AI594" s="101" t="b">
        <f t="shared" si="230"/>
        <v>1</v>
      </c>
      <c r="AJ594" s="101">
        <f t="array" ref="AJ594">IF($AI594,MEDIAN(IF(G2SelectionMask="x",IF(INDEX(RawDataRefData,$E594,0)&gt;0,INDEX(RawDataRefData,$E594,0)),"")),"")</f>
        <v>2</v>
      </c>
      <c r="AK594" s="101">
        <f t="array" ref="AK594">IF($AI594,QUARTILE(IF(G2SelectionMask="x",IF(INDEX(RawDataRefData,$E594,0)&gt;0,INDEX(RawDataRefData,$E594,0)),""),1),"")</f>
        <v>2</v>
      </c>
      <c r="AL594" s="101">
        <f t="array" ref="AL594">IF($AI594,QUARTILE(IF(G2SelectionMask="x",IF(INDEX(RawDataRefData,$E594,0)&gt;0,INDEX(RawDataRefData,$E594,0)),""),3),"")</f>
        <v>4</v>
      </c>
      <c r="AM594" s="101">
        <f t="array" ref="AM594">IF($AI594,MIN(IF(G2SelectionMask="x",IF(INDEX(RawDataRefData,$E594,0)&gt;0,INDEX(RawDataRefData,$E594,0)),"")),"")</f>
        <v>1</v>
      </c>
      <c r="AN594" s="101">
        <f t="array" ref="AN594">IF($AI594,MAX(IF(G2SelectionMask="x",IF(INDEX(RawDataRefData,$E594,0)&gt;0,INDEX(RawDataRefData,$E594,0)),"")),"")</f>
        <v>4</v>
      </c>
      <c r="AO594" s="101">
        <f t="shared" si="232"/>
        <v>2.6363636363636362</v>
      </c>
      <c r="AP594" s="101">
        <f t="array" ref="AP594">IF($AI594,STDEVA(IF(G2SelectionMask="x",IF(INDEX(RawDataRefData,$E594,0)&gt;0,INDEX(RawDataRefData,$E594,0)),"")),"")</f>
        <v>1.2060453783110545</v>
      </c>
      <c r="AQ594" s="100" t="b">
        <f t="shared" si="233"/>
        <v>0</v>
      </c>
      <c r="AR594" s="100" t="str">
        <f t="array" ref="AR594">IF($AQ594,MEDIAN(IF(G3SelectionMask="x",IF(INDEX(RawDataRefData,$E594,0)&gt;0,INDEX(RawDataRefData,$E594,0)),"")),"")</f>
        <v/>
      </c>
      <c r="AS594" s="100" t="str">
        <f t="array" ref="AS594">IF($AQ594,QUARTILE(IF(G3SelectionMask="x",IF(INDEX(RawDataRefData,$E594,0)&gt;0,INDEX(RawDataRefData,$E594,0)),""),1),"")</f>
        <v/>
      </c>
      <c r="AT594" s="100" t="str">
        <f t="array" ref="AT594">IF($AQ594,QUARTILE(IF(G3SelectionMask="x",IF(INDEX(RawDataRefData,$E594,0)&gt;0,INDEX(RawDataRefData,$E594,0)),""),3),"")</f>
        <v/>
      </c>
      <c r="AU594" s="100" t="str">
        <f t="array" ref="AU594">IF($AQ594,MIN(IF(G3SelectionMask="x",IF(INDEX(RawDataRefData,$E594,0)&gt;0,INDEX(RawDataRefData,$E594,0)),"")),"")</f>
        <v/>
      </c>
      <c r="AV594" s="100" t="str">
        <f t="array" ref="AV594">IF($AQ594,MAX(IF(G3SelectionMask="x",IF(INDEX(RawDataRefData,$E594,0)&gt;0,INDEX(RawDataRefData,$E594,0)),"")),"")</f>
        <v/>
      </c>
      <c r="AW594" s="100" t="str">
        <f t="shared" si="234"/>
        <v/>
      </c>
      <c r="AX594" s="100" t="str">
        <f t="array" ref="AX594">IF($AQ594,STDEVA(IF(G3SelectionMask="x",IF(INDEX(RawDataRefData,$E594,0)&gt;0,INDEX(RawDataRefData,$E594,0)),"")),"")</f>
        <v/>
      </c>
      <c r="AY594" s="101" t="b">
        <f t="shared" si="235"/>
        <v>0</v>
      </c>
      <c r="AZ594" s="101" t="str">
        <f t="array" ref="AZ594">IF($AY594,MEDIAN(IF(G4SelectionMask="x",IF(INDEX(RawDataRefData,$E594,0)&gt;0,INDEX(RawDataRefData,$E594,0)),"")),"")</f>
        <v/>
      </c>
      <c r="BA594" s="101" t="str">
        <f t="array" ref="BA594">IF($AY594,QUARTILE(IF(G4SelectionMask="x",IF(INDEX(RawDataRefData,$E594,0)&gt;0,INDEX(RawDataRefData,$E594,0)),""),1),"")</f>
        <v/>
      </c>
      <c r="BB594" s="101" t="str">
        <f t="array" ref="BB594">IF($AY594,QUARTILE(IF(G4SelectionMask="x",IF(INDEX(RawDataRefData,$E594,0)&gt;0,INDEX(RawDataRefData,$E594,0)),""),3),"")</f>
        <v/>
      </c>
      <c r="BC594" s="101" t="str">
        <f t="array" ref="BC594">IF($AY594,MIN(IF(G4SelectionMask="x",IF(INDEX(RawDataRefData,$E594,0)&gt;0,INDEX(RawDataRefData,$E594,0)),"")),"")</f>
        <v/>
      </c>
      <c r="BD594" s="101" t="str">
        <f t="array" ref="BD594">IF($AY594,MAX(IF(G4SelectionMask="x",IF(INDEX(RawDataRefData,$E594,0)&gt;0,INDEX(RawDataRefData,$E594,0)),"")),"")</f>
        <v/>
      </c>
      <c r="BE594" s="101" t="str">
        <f t="shared" si="236"/>
        <v/>
      </c>
      <c r="BF594" s="101" t="str">
        <f t="array" ref="BF594">IF($AY594,STDEVA(IF(G4SelectionMask="x",IF(INDEX(RawDataRefData,$E594,0)&gt;0,INDEX(RawDataRefData,$E594,0)),"")),"")</f>
        <v/>
      </c>
      <c r="BG594" s="100" t="b">
        <f t="shared" si="237"/>
        <v>0</v>
      </c>
      <c r="BH594" s="100" t="str">
        <f t="array" ref="BH594">IF($BG594,MEDIAN(IF(G5SelectionMask="x",IF(INDEX(RawDataRefData,$E594,0)&gt;0,INDEX(RawDataRefData,$E594,0)),"")),"")</f>
        <v/>
      </c>
      <c r="BI594" s="100" t="str">
        <f t="array" ref="BI594">IF($BG594,QUARTILE(IF(G5SelectionMask="x",IF(INDEX(RawDataRefData,$E594,0)&gt;0,INDEX(RawDataRefData,$E594,0)),""),1),"")</f>
        <v/>
      </c>
      <c r="BJ594" s="100" t="str">
        <f t="array" ref="BJ594">IF($BG594,QUARTILE(IF(G5SelectionMask="x",IF(INDEX(RawDataRefData,$E594,0)&gt;0,INDEX(RawDataRefData,$E594,0)),""),3),"")</f>
        <v/>
      </c>
      <c r="BK594" s="100" t="str">
        <f t="array" ref="BK594">IF($BG594,MIN(IF(G5SelectionMask="x",IF(INDEX(RawDataRefData,$E594,0)&gt;0,INDEX(RawDataRefData,$E594,0)),"")),"")</f>
        <v/>
      </c>
      <c r="BL594" s="100" t="str">
        <f t="array" ref="BL594">IF($BG594,MAX(IF(G5SelectionMask="x",IF(INDEX(RawDataRefData,$E594,0)&gt;0,INDEX(RawDataRefData,$E594,0)),"")),"")</f>
        <v/>
      </c>
      <c r="BM594" s="100" t="str">
        <f t="shared" si="238"/>
        <v/>
      </c>
      <c r="BN594" s="103" t="str">
        <f t="array" ref="BN594">IF($BG594,STDEVA(IF(G5SelectionMask="x",IF(INDEX(RawDataRefData,$E594,0)&gt;0,INDEX(RawDataRefData,$E594,0)),"")),"")</f>
        <v/>
      </c>
      <c r="BO594" s="104"/>
      <c r="BP594" s="105">
        <v>1</v>
      </c>
      <c r="BQ594" s="105">
        <v>4</v>
      </c>
      <c r="BR594" s="105">
        <v>4</v>
      </c>
      <c r="BS594" s="105">
        <v>4</v>
      </c>
      <c r="BT594" s="105">
        <v>2</v>
      </c>
      <c r="BU594" s="105">
        <v>2</v>
      </c>
      <c r="BV594" s="105">
        <v>3</v>
      </c>
      <c r="BW594" s="105">
        <v>4</v>
      </c>
      <c r="BX594" s="105">
        <v>1</v>
      </c>
      <c r="BY594" s="105">
        <v>1</v>
      </c>
      <c r="BZ594" s="105">
        <v>2</v>
      </c>
      <c r="CA594" s="105">
        <v>3</v>
      </c>
      <c r="CB594" s="105">
        <v>1</v>
      </c>
      <c r="CC594" s="105">
        <v>4</v>
      </c>
      <c r="CD594" s="105">
        <v>2</v>
      </c>
    </row>
    <row r="595" spans="1:82" x14ac:dyDescent="0.2">
      <c r="A595" s="33">
        <f t="shared" si="215"/>
        <v>0</v>
      </c>
      <c r="B595" s="209"/>
      <c r="C595" s="194"/>
      <c r="D595" s="202" t="s">
        <v>73</v>
      </c>
      <c r="E595" s="72">
        <f t="shared" si="231"/>
        <v>586</v>
      </c>
      <c r="F595" s="9" t="s">
        <v>2105</v>
      </c>
      <c r="G595" s="9" t="s">
        <v>2906</v>
      </c>
      <c r="H595" s="9" t="s">
        <v>63</v>
      </c>
      <c r="I595" s="9" t="s">
        <v>73</v>
      </c>
      <c r="J595" s="9" t="s">
        <v>1751</v>
      </c>
      <c r="K595" s="100">
        <f t="shared" si="216"/>
        <v>1</v>
      </c>
      <c r="L595" s="100"/>
      <c r="M595" s="100"/>
      <c r="N595" s="100"/>
      <c r="O595" s="100"/>
      <c r="P595" s="101">
        <f t="shared" si="217"/>
        <v>3</v>
      </c>
      <c r="Q595" s="102">
        <f t="shared" si="218"/>
        <v>1</v>
      </c>
      <c r="R595" s="102">
        <f t="shared" si="219"/>
        <v>4</v>
      </c>
      <c r="S595" s="102">
        <f t="shared" si="220"/>
        <v>3</v>
      </c>
      <c r="T595" s="102">
        <f t="shared" si="221"/>
        <v>2</v>
      </c>
      <c r="U595" s="102">
        <f t="shared" si="222"/>
        <v>1</v>
      </c>
      <c r="V595" s="102">
        <f t="shared" si="223"/>
        <v>4</v>
      </c>
      <c r="W595" s="102">
        <f t="shared" si="224"/>
        <v>3</v>
      </c>
      <c r="X595" s="102">
        <f t="shared" si="225"/>
        <v>4</v>
      </c>
      <c r="Y595" s="102">
        <f t="shared" si="226"/>
        <v>1</v>
      </c>
      <c r="Z595" s="102">
        <f t="shared" si="227"/>
        <v>4</v>
      </c>
      <c r="AA595" s="100" t="b">
        <f t="shared" si="228"/>
        <v>1</v>
      </c>
      <c r="AB595" s="100">
        <f t="array" ref="AB595">IF($AA595,MEDIAN(IF(G1SelectionMask="x",IF(INDEX(RawDataRefData,$E595,0)&gt;0,INDEX(RawDataRefData,$E595,0)),"")),"")</f>
        <v>3</v>
      </c>
      <c r="AC595" s="100">
        <f t="array" ref="AC595">IF($AA595,QUARTILE(IF(G1SelectionMask="x",IF(INDEX(RawDataRefData,$E595,0)&gt;0,INDEX(RawDataRefData,$E595,0)),""),1),"")</f>
        <v>1.5</v>
      </c>
      <c r="AD595" s="100">
        <f t="array" ref="AD595">IF($AA595,QUARTILE(IF(G1SelectionMask="x",IF(INDEX(RawDataRefData,$E595,0)&gt;0,INDEX(RawDataRefData,$E595,0)),""),3),"")</f>
        <v>4</v>
      </c>
      <c r="AE595" s="100">
        <f t="array" ref="AE595">IF($AA595,MIN(IF(G1SelectionMask="x",IF(INDEX(RawDataRefData,$E595,0)&gt;0,INDEX(RawDataRefData,$E595,0)),"")),"")</f>
        <v>1</v>
      </c>
      <c r="AF595" s="100">
        <f t="array" ref="AF595">IF($AA595,MAX(IF(G1SelectionMask="x",IF(INDEX(RawDataRefData,$E595,0)&gt;0,INDEX(RawDataRefData,$E595,0)),"")),"")</f>
        <v>4</v>
      </c>
      <c r="AG595" s="100">
        <f t="shared" si="229"/>
        <v>2.7272727272727271</v>
      </c>
      <c r="AH595" s="100">
        <f t="array" ref="AH595">IF($AA595,STDEVA(IF(G1SelectionMask="x",IF(INDEX(RawDataRefData,$E595,0)&gt;0,INDEX(RawDataRefData,$E595,0)),"")),"")</f>
        <v>1.2720777563426768</v>
      </c>
      <c r="AI595" s="101" t="b">
        <f t="shared" si="230"/>
        <v>1</v>
      </c>
      <c r="AJ595" s="101">
        <f t="array" ref="AJ595">IF($AI595,MEDIAN(IF(G2SelectionMask="x",IF(INDEX(RawDataRefData,$E595,0)&gt;0,INDEX(RawDataRefData,$E595,0)),"")),"")</f>
        <v>3</v>
      </c>
      <c r="AK595" s="101">
        <f t="array" ref="AK595">IF($AI595,QUARTILE(IF(G2SelectionMask="x",IF(INDEX(RawDataRefData,$E595,0)&gt;0,INDEX(RawDataRefData,$E595,0)),""),1),"")</f>
        <v>1</v>
      </c>
      <c r="AL595" s="101">
        <f t="array" ref="AL595">IF($AI595,QUARTILE(IF(G2SelectionMask="x",IF(INDEX(RawDataRefData,$E595,0)&gt;0,INDEX(RawDataRefData,$E595,0)),""),3),"")</f>
        <v>3</v>
      </c>
      <c r="AM595" s="101">
        <f t="array" ref="AM595">IF($AI595,MIN(IF(G2SelectionMask="x",IF(INDEX(RawDataRefData,$E595,0)&gt;0,INDEX(RawDataRefData,$E595,0)),"")),"")</f>
        <v>1</v>
      </c>
      <c r="AN595" s="101">
        <f t="array" ref="AN595">IF($AI595,MAX(IF(G2SelectionMask="x",IF(INDEX(RawDataRefData,$E595,0)&gt;0,INDEX(RawDataRefData,$E595,0)),"")),"")</f>
        <v>4</v>
      </c>
      <c r="AO595" s="101">
        <f t="shared" si="232"/>
        <v>2.3636363636363638</v>
      </c>
      <c r="AP595" s="101">
        <f t="array" ref="AP595">IF($AI595,STDEVA(IF(G2SelectionMask="x",IF(INDEX(RawDataRefData,$E595,0)&gt;0,INDEX(RawDataRefData,$E595,0)),"")),"")</f>
        <v>1.2060453783110545</v>
      </c>
      <c r="AQ595" s="100" t="b">
        <f t="shared" si="233"/>
        <v>0</v>
      </c>
      <c r="AR595" s="100" t="str">
        <f t="array" ref="AR595">IF($AQ595,MEDIAN(IF(G3SelectionMask="x",IF(INDEX(RawDataRefData,$E595,0)&gt;0,INDEX(RawDataRefData,$E595,0)),"")),"")</f>
        <v/>
      </c>
      <c r="AS595" s="100" t="str">
        <f t="array" ref="AS595">IF($AQ595,QUARTILE(IF(G3SelectionMask="x",IF(INDEX(RawDataRefData,$E595,0)&gt;0,INDEX(RawDataRefData,$E595,0)),""),1),"")</f>
        <v/>
      </c>
      <c r="AT595" s="100" t="str">
        <f t="array" ref="AT595">IF($AQ595,QUARTILE(IF(G3SelectionMask="x",IF(INDEX(RawDataRefData,$E595,0)&gt;0,INDEX(RawDataRefData,$E595,0)),""),3),"")</f>
        <v/>
      </c>
      <c r="AU595" s="100" t="str">
        <f t="array" ref="AU595">IF($AQ595,MIN(IF(G3SelectionMask="x",IF(INDEX(RawDataRefData,$E595,0)&gt;0,INDEX(RawDataRefData,$E595,0)),"")),"")</f>
        <v/>
      </c>
      <c r="AV595" s="100" t="str">
        <f t="array" ref="AV595">IF($AQ595,MAX(IF(G3SelectionMask="x",IF(INDEX(RawDataRefData,$E595,0)&gt;0,INDEX(RawDataRefData,$E595,0)),"")),"")</f>
        <v/>
      </c>
      <c r="AW595" s="100" t="str">
        <f t="shared" si="234"/>
        <v/>
      </c>
      <c r="AX595" s="100" t="str">
        <f t="array" ref="AX595">IF($AQ595,STDEVA(IF(G3SelectionMask="x",IF(INDEX(RawDataRefData,$E595,0)&gt;0,INDEX(RawDataRefData,$E595,0)),"")),"")</f>
        <v/>
      </c>
      <c r="AY595" s="101" t="b">
        <f t="shared" si="235"/>
        <v>0</v>
      </c>
      <c r="AZ595" s="101" t="str">
        <f t="array" ref="AZ595">IF($AY595,MEDIAN(IF(G4SelectionMask="x",IF(INDEX(RawDataRefData,$E595,0)&gt;0,INDEX(RawDataRefData,$E595,0)),"")),"")</f>
        <v/>
      </c>
      <c r="BA595" s="101" t="str">
        <f t="array" ref="BA595">IF($AY595,QUARTILE(IF(G4SelectionMask="x",IF(INDEX(RawDataRefData,$E595,0)&gt;0,INDEX(RawDataRefData,$E595,0)),""),1),"")</f>
        <v/>
      </c>
      <c r="BB595" s="101" t="str">
        <f t="array" ref="BB595">IF($AY595,QUARTILE(IF(G4SelectionMask="x",IF(INDEX(RawDataRefData,$E595,0)&gt;0,INDEX(RawDataRefData,$E595,0)),""),3),"")</f>
        <v/>
      </c>
      <c r="BC595" s="101" t="str">
        <f t="array" ref="BC595">IF($AY595,MIN(IF(G4SelectionMask="x",IF(INDEX(RawDataRefData,$E595,0)&gt;0,INDEX(RawDataRefData,$E595,0)),"")),"")</f>
        <v/>
      </c>
      <c r="BD595" s="101" t="str">
        <f t="array" ref="BD595">IF($AY595,MAX(IF(G4SelectionMask="x",IF(INDEX(RawDataRefData,$E595,0)&gt;0,INDEX(RawDataRefData,$E595,0)),"")),"")</f>
        <v/>
      </c>
      <c r="BE595" s="101" t="str">
        <f t="shared" si="236"/>
        <v/>
      </c>
      <c r="BF595" s="101" t="str">
        <f t="array" ref="BF595">IF($AY595,STDEVA(IF(G4SelectionMask="x",IF(INDEX(RawDataRefData,$E595,0)&gt;0,INDEX(RawDataRefData,$E595,0)),"")),"")</f>
        <v/>
      </c>
      <c r="BG595" s="100" t="b">
        <f t="shared" si="237"/>
        <v>0</v>
      </c>
      <c r="BH595" s="100" t="str">
        <f t="array" ref="BH595">IF($BG595,MEDIAN(IF(G5SelectionMask="x",IF(INDEX(RawDataRefData,$E595,0)&gt;0,INDEX(RawDataRefData,$E595,0)),"")),"")</f>
        <v/>
      </c>
      <c r="BI595" s="100" t="str">
        <f t="array" ref="BI595">IF($BG595,QUARTILE(IF(G5SelectionMask="x",IF(INDEX(RawDataRefData,$E595,0)&gt;0,INDEX(RawDataRefData,$E595,0)),""),1),"")</f>
        <v/>
      </c>
      <c r="BJ595" s="100" t="str">
        <f t="array" ref="BJ595">IF($BG595,QUARTILE(IF(G5SelectionMask="x",IF(INDEX(RawDataRefData,$E595,0)&gt;0,INDEX(RawDataRefData,$E595,0)),""),3),"")</f>
        <v/>
      </c>
      <c r="BK595" s="100" t="str">
        <f t="array" ref="BK595">IF($BG595,MIN(IF(G5SelectionMask="x",IF(INDEX(RawDataRefData,$E595,0)&gt;0,INDEX(RawDataRefData,$E595,0)),"")),"")</f>
        <v/>
      </c>
      <c r="BL595" s="100" t="str">
        <f t="array" ref="BL595">IF($BG595,MAX(IF(G5SelectionMask="x",IF(INDEX(RawDataRefData,$E595,0)&gt;0,INDEX(RawDataRefData,$E595,0)),"")),"")</f>
        <v/>
      </c>
      <c r="BM595" s="100" t="str">
        <f t="shared" si="238"/>
        <v/>
      </c>
      <c r="BN595" s="103" t="str">
        <f t="array" ref="BN595">IF($BG595,STDEVA(IF(G5SelectionMask="x",IF(INDEX(RawDataRefData,$E595,0)&gt;0,INDEX(RawDataRefData,$E595,0)),"")),"")</f>
        <v/>
      </c>
      <c r="BO595" s="104"/>
      <c r="BP595" s="105">
        <v>1</v>
      </c>
      <c r="BQ595" s="105">
        <v>3</v>
      </c>
      <c r="BR595" s="105">
        <v>1</v>
      </c>
      <c r="BS595" s="105">
        <v>4</v>
      </c>
      <c r="BT595" s="105">
        <v>3</v>
      </c>
      <c r="BU595" s="105">
        <v>2</v>
      </c>
      <c r="BV595" s="105">
        <v>1</v>
      </c>
      <c r="BW595" s="105">
        <v>4</v>
      </c>
      <c r="BX595" s="105">
        <v>3</v>
      </c>
      <c r="BY595" s="105">
        <v>4</v>
      </c>
      <c r="BZ595" s="105">
        <v>1</v>
      </c>
      <c r="CA595" s="105">
        <v>4</v>
      </c>
      <c r="CB595" s="105">
        <v>1</v>
      </c>
      <c r="CC595" s="105">
        <v>1</v>
      </c>
      <c r="CD595" s="105">
        <v>3</v>
      </c>
    </row>
    <row r="596" spans="1:82" x14ac:dyDescent="0.2">
      <c r="A596" s="33">
        <f t="shared" si="215"/>
        <v>0</v>
      </c>
      <c r="B596" s="209"/>
      <c r="C596" s="194"/>
      <c r="D596" s="203"/>
      <c r="E596" s="72">
        <f t="shared" si="231"/>
        <v>587</v>
      </c>
      <c r="F596" s="9" t="s">
        <v>2106</v>
      </c>
      <c r="G596" s="9" t="s">
        <v>2911</v>
      </c>
      <c r="H596" s="9" t="s">
        <v>63</v>
      </c>
      <c r="I596" s="9" t="s">
        <v>73</v>
      </c>
      <c r="J596" s="9" t="s">
        <v>1752</v>
      </c>
      <c r="K596" s="100">
        <f t="shared" si="216"/>
        <v>4</v>
      </c>
      <c r="L596" s="100"/>
      <c r="M596" s="100"/>
      <c r="N596" s="100"/>
      <c r="O596" s="100"/>
      <c r="P596" s="101">
        <f t="shared" si="217"/>
        <v>4</v>
      </c>
      <c r="Q596" s="102">
        <f t="shared" si="218"/>
        <v>3</v>
      </c>
      <c r="R596" s="102">
        <f t="shared" si="219"/>
        <v>1</v>
      </c>
      <c r="S596" s="102">
        <f t="shared" si="220"/>
        <v>4</v>
      </c>
      <c r="T596" s="102">
        <f t="shared" si="221"/>
        <v>3</v>
      </c>
      <c r="U596" s="102">
        <f t="shared" si="222"/>
        <v>1</v>
      </c>
      <c r="V596" s="102">
        <f t="shared" si="223"/>
        <v>4</v>
      </c>
      <c r="W596" s="102">
        <f t="shared" si="224"/>
        <v>4</v>
      </c>
      <c r="X596" s="102">
        <f t="shared" si="225"/>
        <v>1</v>
      </c>
      <c r="Y596" s="102">
        <f t="shared" si="226"/>
        <v>1</v>
      </c>
      <c r="Z596" s="102">
        <f t="shared" si="227"/>
        <v>1</v>
      </c>
      <c r="AA596" s="100" t="b">
        <f t="shared" si="228"/>
        <v>1</v>
      </c>
      <c r="AB596" s="100">
        <f t="array" ref="AB596">IF($AA596,MEDIAN(IF(G1SelectionMask="x",IF(INDEX(RawDataRefData,$E596,0)&gt;0,INDEX(RawDataRefData,$E596,0)),"")),"")</f>
        <v>3</v>
      </c>
      <c r="AC596" s="100">
        <f t="array" ref="AC596">IF($AA596,QUARTILE(IF(G1SelectionMask="x",IF(INDEX(RawDataRefData,$E596,0)&gt;0,INDEX(RawDataRefData,$E596,0)),""),1),"")</f>
        <v>1</v>
      </c>
      <c r="AD596" s="100">
        <f t="array" ref="AD596">IF($AA596,QUARTILE(IF(G1SelectionMask="x",IF(INDEX(RawDataRefData,$E596,0)&gt;0,INDEX(RawDataRefData,$E596,0)),""),3),"")</f>
        <v>4</v>
      </c>
      <c r="AE596" s="100">
        <f t="array" ref="AE596">IF($AA596,MIN(IF(G1SelectionMask="x",IF(INDEX(RawDataRefData,$E596,0)&gt;0,INDEX(RawDataRefData,$E596,0)),"")),"")</f>
        <v>1</v>
      </c>
      <c r="AF596" s="100">
        <f t="array" ref="AF596">IF($AA596,MAX(IF(G1SelectionMask="x",IF(INDEX(RawDataRefData,$E596,0)&gt;0,INDEX(RawDataRefData,$E596,0)),"")),"")</f>
        <v>4</v>
      </c>
      <c r="AG596" s="100">
        <f t="shared" si="229"/>
        <v>2.4545454545454546</v>
      </c>
      <c r="AH596" s="100">
        <f t="array" ref="AH596">IF($AA596,STDEVA(IF(G1SelectionMask="x",IF(INDEX(RawDataRefData,$E596,0)&gt;0,INDEX(RawDataRefData,$E596,0)),"")),"")</f>
        <v>1.4396969378057569</v>
      </c>
      <c r="AI596" s="101" t="b">
        <f t="shared" si="230"/>
        <v>1</v>
      </c>
      <c r="AJ596" s="101">
        <f t="array" ref="AJ596">IF($AI596,MEDIAN(IF(G2SelectionMask="x",IF(INDEX(RawDataRefData,$E596,0)&gt;0,INDEX(RawDataRefData,$E596,0)),"")),"")</f>
        <v>3</v>
      </c>
      <c r="AK596" s="101">
        <f t="array" ref="AK596">IF($AI596,QUARTILE(IF(G2SelectionMask="x",IF(INDEX(RawDataRefData,$E596,0)&gt;0,INDEX(RawDataRefData,$E596,0)),""),1),"")</f>
        <v>2.5</v>
      </c>
      <c r="AL596" s="101">
        <f t="array" ref="AL596">IF($AI596,QUARTILE(IF(G2SelectionMask="x",IF(INDEX(RawDataRefData,$E596,0)&gt;0,INDEX(RawDataRefData,$E596,0)),""),3),"")</f>
        <v>4</v>
      </c>
      <c r="AM596" s="101">
        <f t="array" ref="AM596">IF($AI596,MIN(IF(G2SelectionMask="x",IF(INDEX(RawDataRefData,$E596,0)&gt;0,INDEX(RawDataRefData,$E596,0)),"")),"")</f>
        <v>1</v>
      </c>
      <c r="AN596" s="101">
        <f t="array" ref="AN596">IF($AI596,MAX(IF(G2SelectionMask="x",IF(INDEX(RawDataRefData,$E596,0)&gt;0,INDEX(RawDataRefData,$E596,0)),"")),"")</f>
        <v>4</v>
      </c>
      <c r="AO596" s="101">
        <f t="shared" si="232"/>
        <v>2.9090909090909092</v>
      </c>
      <c r="AP596" s="101">
        <f t="array" ref="AP596">IF($AI596,STDEVA(IF(G2SelectionMask="x",IF(INDEX(RawDataRefData,$E596,0)&gt;0,INDEX(RawDataRefData,$E596,0)),"")),"")</f>
        <v>1.1361818036340356</v>
      </c>
      <c r="AQ596" s="100" t="b">
        <f t="shared" si="233"/>
        <v>0</v>
      </c>
      <c r="AR596" s="100" t="str">
        <f t="array" ref="AR596">IF($AQ596,MEDIAN(IF(G3SelectionMask="x",IF(INDEX(RawDataRefData,$E596,0)&gt;0,INDEX(RawDataRefData,$E596,0)),"")),"")</f>
        <v/>
      </c>
      <c r="AS596" s="100" t="str">
        <f t="array" ref="AS596">IF($AQ596,QUARTILE(IF(G3SelectionMask="x",IF(INDEX(RawDataRefData,$E596,0)&gt;0,INDEX(RawDataRefData,$E596,0)),""),1),"")</f>
        <v/>
      </c>
      <c r="AT596" s="100" t="str">
        <f t="array" ref="AT596">IF($AQ596,QUARTILE(IF(G3SelectionMask="x",IF(INDEX(RawDataRefData,$E596,0)&gt;0,INDEX(RawDataRefData,$E596,0)),""),3),"")</f>
        <v/>
      </c>
      <c r="AU596" s="100" t="str">
        <f t="array" ref="AU596">IF($AQ596,MIN(IF(G3SelectionMask="x",IF(INDEX(RawDataRefData,$E596,0)&gt;0,INDEX(RawDataRefData,$E596,0)),"")),"")</f>
        <v/>
      </c>
      <c r="AV596" s="100" t="str">
        <f t="array" ref="AV596">IF($AQ596,MAX(IF(G3SelectionMask="x",IF(INDEX(RawDataRefData,$E596,0)&gt;0,INDEX(RawDataRefData,$E596,0)),"")),"")</f>
        <v/>
      </c>
      <c r="AW596" s="100" t="str">
        <f t="shared" si="234"/>
        <v/>
      </c>
      <c r="AX596" s="100" t="str">
        <f t="array" ref="AX596">IF($AQ596,STDEVA(IF(G3SelectionMask="x",IF(INDEX(RawDataRefData,$E596,0)&gt;0,INDEX(RawDataRefData,$E596,0)),"")),"")</f>
        <v/>
      </c>
      <c r="AY596" s="101" t="b">
        <f t="shared" si="235"/>
        <v>0</v>
      </c>
      <c r="AZ596" s="101" t="str">
        <f t="array" ref="AZ596">IF($AY596,MEDIAN(IF(G4SelectionMask="x",IF(INDEX(RawDataRefData,$E596,0)&gt;0,INDEX(RawDataRefData,$E596,0)),"")),"")</f>
        <v/>
      </c>
      <c r="BA596" s="101" t="str">
        <f t="array" ref="BA596">IF($AY596,QUARTILE(IF(G4SelectionMask="x",IF(INDEX(RawDataRefData,$E596,0)&gt;0,INDEX(RawDataRefData,$E596,0)),""),1),"")</f>
        <v/>
      </c>
      <c r="BB596" s="101" t="str">
        <f t="array" ref="BB596">IF($AY596,QUARTILE(IF(G4SelectionMask="x",IF(INDEX(RawDataRefData,$E596,0)&gt;0,INDEX(RawDataRefData,$E596,0)),""),3),"")</f>
        <v/>
      </c>
      <c r="BC596" s="101" t="str">
        <f t="array" ref="BC596">IF($AY596,MIN(IF(G4SelectionMask="x",IF(INDEX(RawDataRefData,$E596,0)&gt;0,INDEX(RawDataRefData,$E596,0)),"")),"")</f>
        <v/>
      </c>
      <c r="BD596" s="101" t="str">
        <f t="array" ref="BD596">IF($AY596,MAX(IF(G4SelectionMask="x",IF(INDEX(RawDataRefData,$E596,0)&gt;0,INDEX(RawDataRefData,$E596,0)),"")),"")</f>
        <v/>
      </c>
      <c r="BE596" s="101" t="str">
        <f t="shared" si="236"/>
        <v/>
      </c>
      <c r="BF596" s="101" t="str">
        <f t="array" ref="BF596">IF($AY596,STDEVA(IF(G4SelectionMask="x",IF(INDEX(RawDataRefData,$E596,0)&gt;0,INDEX(RawDataRefData,$E596,0)),"")),"")</f>
        <v/>
      </c>
      <c r="BG596" s="100" t="b">
        <f t="shared" si="237"/>
        <v>0</v>
      </c>
      <c r="BH596" s="100" t="str">
        <f t="array" ref="BH596">IF($BG596,MEDIAN(IF(G5SelectionMask="x",IF(INDEX(RawDataRefData,$E596,0)&gt;0,INDEX(RawDataRefData,$E596,0)),"")),"")</f>
        <v/>
      </c>
      <c r="BI596" s="100" t="str">
        <f t="array" ref="BI596">IF($BG596,QUARTILE(IF(G5SelectionMask="x",IF(INDEX(RawDataRefData,$E596,0)&gt;0,INDEX(RawDataRefData,$E596,0)),""),1),"")</f>
        <v/>
      </c>
      <c r="BJ596" s="100" t="str">
        <f t="array" ref="BJ596">IF($BG596,QUARTILE(IF(G5SelectionMask="x",IF(INDEX(RawDataRefData,$E596,0)&gt;0,INDEX(RawDataRefData,$E596,0)),""),3),"")</f>
        <v/>
      </c>
      <c r="BK596" s="100" t="str">
        <f t="array" ref="BK596">IF($BG596,MIN(IF(G5SelectionMask="x",IF(INDEX(RawDataRefData,$E596,0)&gt;0,INDEX(RawDataRefData,$E596,0)),"")),"")</f>
        <v/>
      </c>
      <c r="BL596" s="100" t="str">
        <f t="array" ref="BL596">IF($BG596,MAX(IF(G5SelectionMask="x",IF(INDEX(RawDataRefData,$E596,0)&gt;0,INDEX(RawDataRefData,$E596,0)),"")),"")</f>
        <v/>
      </c>
      <c r="BM596" s="100" t="str">
        <f t="shared" si="238"/>
        <v/>
      </c>
      <c r="BN596" s="103" t="str">
        <f t="array" ref="BN596">IF($BG596,STDEVA(IF(G5SelectionMask="x",IF(INDEX(RawDataRefData,$E596,0)&gt;0,INDEX(RawDataRefData,$E596,0)),"")),"")</f>
        <v/>
      </c>
      <c r="BO596" s="104"/>
      <c r="BP596" s="105">
        <v>4</v>
      </c>
      <c r="BQ596" s="105">
        <v>4</v>
      </c>
      <c r="BR596" s="105">
        <v>3</v>
      </c>
      <c r="BS596" s="105">
        <v>1</v>
      </c>
      <c r="BT596" s="105">
        <v>4</v>
      </c>
      <c r="BU596" s="105">
        <v>3</v>
      </c>
      <c r="BV596" s="105">
        <v>1</v>
      </c>
      <c r="BW596" s="105">
        <v>4</v>
      </c>
      <c r="BX596" s="105">
        <v>4</v>
      </c>
      <c r="BY596" s="105">
        <v>1</v>
      </c>
      <c r="BZ596" s="105">
        <v>1</v>
      </c>
      <c r="CA596" s="105">
        <v>1</v>
      </c>
      <c r="CB596" s="105">
        <v>2</v>
      </c>
      <c r="CC596" s="105">
        <v>3</v>
      </c>
      <c r="CD596" s="105">
        <v>3</v>
      </c>
    </row>
    <row r="597" spans="1:82" x14ac:dyDescent="0.2">
      <c r="A597" s="33">
        <f t="shared" si="215"/>
        <v>0</v>
      </c>
      <c r="B597" s="209"/>
      <c r="C597" s="194"/>
      <c r="D597" s="203"/>
      <c r="E597" s="72">
        <f t="shared" si="231"/>
        <v>588</v>
      </c>
      <c r="F597" s="9" t="s">
        <v>2107</v>
      </c>
      <c r="G597" s="9" t="s">
        <v>2908</v>
      </c>
      <c r="H597" s="9" t="s">
        <v>63</v>
      </c>
      <c r="I597" s="9" t="s">
        <v>73</v>
      </c>
      <c r="J597" s="9" t="s">
        <v>1751</v>
      </c>
      <c r="K597" s="100">
        <f t="shared" si="216"/>
        <v>4</v>
      </c>
      <c r="L597" s="100"/>
      <c r="M597" s="100"/>
      <c r="N597" s="100"/>
      <c r="O597" s="100"/>
      <c r="P597" s="101">
        <f t="shared" si="217"/>
        <v>1</v>
      </c>
      <c r="Q597" s="102">
        <f t="shared" si="218"/>
        <v>1</v>
      </c>
      <c r="R597" s="102">
        <f t="shared" si="219"/>
        <v>4</v>
      </c>
      <c r="S597" s="102">
        <f t="shared" si="220"/>
        <v>2</v>
      </c>
      <c r="T597" s="102">
        <f t="shared" si="221"/>
        <v>1</v>
      </c>
      <c r="U597" s="102">
        <f t="shared" si="222"/>
        <v>1</v>
      </c>
      <c r="V597" s="102">
        <f t="shared" si="223"/>
        <v>3</v>
      </c>
      <c r="W597" s="102">
        <f t="shared" si="224"/>
        <v>3</v>
      </c>
      <c r="X597" s="102">
        <f t="shared" si="225"/>
        <v>1</v>
      </c>
      <c r="Y597" s="102">
        <f t="shared" si="226"/>
        <v>2</v>
      </c>
      <c r="Z597" s="102">
        <f t="shared" si="227"/>
        <v>2</v>
      </c>
      <c r="AA597" s="100" t="b">
        <f t="shared" si="228"/>
        <v>1</v>
      </c>
      <c r="AB597" s="100">
        <f t="array" ref="AB597">IF($AA597,MEDIAN(IF(G1SelectionMask="x",IF(INDEX(RawDataRefData,$E597,0)&gt;0,INDEX(RawDataRefData,$E597,0)),"")),"")</f>
        <v>2</v>
      </c>
      <c r="AC597" s="100">
        <f t="array" ref="AC597">IF($AA597,QUARTILE(IF(G1SelectionMask="x",IF(INDEX(RawDataRefData,$E597,0)&gt;0,INDEX(RawDataRefData,$E597,0)),""),1),"")</f>
        <v>1</v>
      </c>
      <c r="AD597" s="100">
        <f t="array" ref="AD597">IF($AA597,QUARTILE(IF(G1SelectionMask="x",IF(INDEX(RawDataRefData,$E597,0)&gt;0,INDEX(RawDataRefData,$E597,0)),""),3),"")</f>
        <v>2.5</v>
      </c>
      <c r="AE597" s="100">
        <f t="array" ref="AE597">IF($AA597,MIN(IF(G1SelectionMask="x",IF(INDEX(RawDataRefData,$E597,0)&gt;0,INDEX(RawDataRefData,$E597,0)),"")),"")</f>
        <v>1</v>
      </c>
      <c r="AF597" s="100">
        <f t="array" ref="AF597">IF($AA597,MAX(IF(G1SelectionMask="x",IF(INDEX(RawDataRefData,$E597,0)&gt;0,INDEX(RawDataRefData,$E597,0)),"")),"")</f>
        <v>4</v>
      </c>
      <c r="AG597" s="100">
        <f t="shared" si="229"/>
        <v>1.9090909090909092</v>
      </c>
      <c r="AH597" s="100">
        <f t="array" ref="AH597">IF($AA597,STDEVA(IF(G1SelectionMask="x",IF(INDEX(RawDataRefData,$E597,0)&gt;0,INDEX(RawDataRefData,$E597,0)),"")),"")</f>
        <v>1.0444659357341868</v>
      </c>
      <c r="AI597" s="101" t="b">
        <f t="shared" si="230"/>
        <v>1</v>
      </c>
      <c r="AJ597" s="101">
        <f t="array" ref="AJ597">IF($AI597,MEDIAN(IF(G2SelectionMask="x",IF(INDEX(RawDataRefData,$E597,0)&gt;0,INDEX(RawDataRefData,$E597,0)),"")),"")</f>
        <v>2</v>
      </c>
      <c r="AK597" s="101">
        <f t="array" ref="AK597">IF($AI597,QUARTILE(IF(G2SelectionMask="x",IF(INDEX(RawDataRefData,$E597,0)&gt;0,INDEX(RawDataRefData,$E597,0)),""),1),"")</f>
        <v>1</v>
      </c>
      <c r="AL597" s="101">
        <f t="array" ref="AL597">IF($AI597,QUARTILE(IF(G2SelectionMask="x",IF(INDEX(RawDataRefData,$E597,0)&gt;0,INDEX(RawDataRefData,$E597,0)),""),3),"")</f>
        <v>3</v>
      </c>
      <c r="AM597" s="101">
        <f t="array" ref="AM597">IF($AI597,MIN(IF(G2SelectionMask="x",IF(INDEX(RawDataRefData,$E597,0)&gt;0,INDEX(RawDataRefData,$E597,0)),"")),"")</f>
        <v>1</v>
      </c>
      <c r="AN597" s="101">
        <f t="array" ref="AN597">IF($AI597,MAX(IF(G2SelectionMask="x",IF(INDEX(RawDataRefData,$E597,0)&gt;0,INDEX(RawDataRefData,$E597,0)),"")),"")</f>
        <v>3</v>
      </c>
      <c r="AO597" s="101">
        <f t="shared" si="232"/>
        <v>2</v>
      </c>
      <c r="AP597" s="101">
        <f t="array" ref="AP597">IF($AI597,STDEVA(IF(G2SelectionMask="x",IF(INDEX(RawDataRefData,$E597,0)&gt;0,INDEX(RawDataRefData,$E597,0)),"")),"")</f>
        <v>0.89442719099991586</v>
      </c>
      <c r="AQ597" s="100" t="b">
        <f t="shared" si="233"/>
        <v>0</v>
      </c>
      <c r="AR597" s="100" t="str">
        <f t="array" ref="AR597">IF($AQ597,MEDIAN(IF(G3SelectionMask="x",IF(INDEX(RawDataRefData,$E597,0)&gt;0,INDEX(RawDataRefData,$E597,0)),"")),"")</f>
        <v/>
      </c>
      <c r="AS597" s="100" t="str">
        <f t="array" ref="AS597">IF($AQ597,QUARTILE(IF(G3SelectionMask="x",IF(INDEX(RawDataRefData,$E597,0)&gt;0,INDEX(RawDataRefData,$E597,0)),""),1),"")</f>
        <v/>
      </c>
      <c r="AT597" s="100" t="str">
        <f t="array" ref="AT597">IF($AQ597,QUARTILE(IF(G3SelectionMask="x",IF(INDEX(RawDataRefData,$E597,0)&gt;0,INDEX(RawDataRefData,$E597,0)),""),3),"")</f>
        <v/>
      </c>
      <c r="AU597" s="100" t="str">
        <f t="array" ref="AU597">IF($AQ597,MIN(IF(G3SelectionMask="x",IF(INDEX(RawDataRefData,$E597,0)&gt;0,INDEX(RawDataRefData,$E597,0)),"")),"")</f>
        <v/>
      </c>
      <c r="AV597" s="100" t="str">
        <f t="array" ref="AV597">IF($AQ597,MAX(IF(G3SelectionMask="x",IF(INDEX(RawDataRefData,$E597,0)&gt;0,INDEX(RawDataRefData,$E597,0)),"")),"")</f>
        <v/>
      </c>
      <c r="AW597" s="100" t="str">
        <f t="shared" si="234"/>
        <v/>
      </c>
      <c r="AX597" s="100" t="str">
        <f t="array" ref="AX597">IF($AQ597,STDEVA(IF(G3SelectionMask="x",IF(INDEX(RawDataRefData,$E597,0)&gt;0,INDEX(RawDataRefData,$E597,0)),"")),"")</f>
        <v/>
      </c>
      <c r="AY597" s="101" t="b">
        <f t="shared" si="235"/>
        <v>0</v>
      </c>
      <c r="AZ597" s="101" t="str">
        <f t="array" ref="AZ597">IF($AY597,MEDIAN(IF(G4SelectionMask="x",IF(INDEX(RawDataRefData,$E597,0)&gt;0,INDEX(RawDataRefData,$E597,0)),"")),"")</f>
        <v/>
      </c>
      <c r="BA597" s="101" t="str">
        <f t="array" ref="BA597">IF($AY597,QUARTILE(IF(G4SelectionMask="x",IF(INDEX(RawDataRefData,$E597,0)&gt;0,INDEX(RawDataRefData,$E597,0)),""),1),"")</f>
        <v/>
      </c>
      <c r="BB597" s="101" t="str">
        <f t="array" ref="BB597">IF($AY597,QUARTILE(IF(G4SelectionMask="x",IF(INDEX(RawDataRefData,$E597,0)&gt;0,INDEX(RawDataRefData,$E597,0)),""),3),"")</f>
        <v/>
      </c>
      <c r="BC597" s="101" t="str">
        <f t="array" ref="BC597">IF($AY597,MIN(IF(G4SelectionMask="x",IF(INDEX(RawDataRefData,$E597,0)&gt;0,INDEX(RawDataRefData,$E597,0)),"")),"")</f>
        <v/>
      </c>
      <c r="BD597" s="101" t="str">
        <f t="array" ref="BD597">IF($AY597,MAX(IF(G4SelectionMask="x",IF(INDEX(RawDataRefData,$E597,0)&gt;0,INDEX(RawDataRefData,$E597,0)),"")),"")</f>
        <v/>
      </c>
      <c r="BE597" s="101" t="str">
        <f t="shared" si="236"/>
        <v/>
      </c>
      <c r="BF597" s="101" t="str">
        <f t="array" ref="BF597">IF($AY597,STDEVA(IF(G4SelectionMask="x",IF(INDEX(RawDataRefData,$E597,0)&gt;0,INDEX(RawDataRefData,$E597,0)),"")),"")</f>
        <v/>
      </c>
      <c r="BG597" s="100" t="b">
        <f t="shared" si="237"/>
        <v>0</v>
      </c>
      <c r="BH597" s="100" t="str">
        <f t="array" ref="BH597">IF($BG597,MEDIAN(IF(G5SelectionMask="x",IF(INDEX(RawDataRefData,$E597,0)&gt;0,INDEX(RawDataRefData,$E597,0)),"")),"")</f>
        <v/>
      </c>
      <c r="BI597" s="100" t="str">
        <f t="array" ref="BI597">IF($BG597,QUARTILE(IF(G5SelectionMask="x",IF(INDEX(RawDataRefData,$E597,0)&gt;0,INDEX(RawDataRefData,$E597,0)),""),1),"")</f>
        <v/>
      </c>
      <c r="BJ597" s="100" t="str">
        <f t="array" ref="BJ597">IF($BG597,QUARTILE(IF(G5SelectionMask="x",IF(INDEX(RawDataRefData,$E597,0)&gt;0,INDEX(RawDataRefData,$E597,0)),""),3),"")</f>
        <v/>
      </c>
      <c r="BK597" s="100" t="str">
        <f t="array" ref="BK597">IF($BG597,MIN(IF(G5SelectionMask="x",IF(INDEX(RawDataRefData,$E597,0)&gt;0,INDEX(RawDataRefData,$E597,0)),"")),"")</f>
        <v/>
      </c>
      <c r="BL597" s="100" t="str">
        <f t="array" ref="BL597">IF($BG597,MAX(IF(G5SelectionMask="x",IF(INDEX(RawDataRefData,$E597,0)&gt;0,INDEX(RawDataRefData,$E597,0)),"")),"")</f>
        <v/>
      </c>
      <c r="BM597" s="100" t="str">
        <f t="shared" si="238"/>
        <v/>
      </c>
      <c r="BN597" s="103" t="str">
        <f t="array" ref="BN597">IF($BG597,STDEVA(IF(G5SelectionMask="x",IF(INDEX(RawDataRefData,$E597,0)&gt;0,INDEX(RawDataRefData,$E597,0)),"")),"")</f>
        <v/>
      </c>
      <c r="BO597" s="104"/>
      <c r="BP597" s="105">
        <v>4</v>
      </c>
      <c r="BQ597" s="105">
        <v>1</v>
      </c>
      <c r="BR597" s="105">
        <v>1</v>
      </c>
      <c r="BS597" s="105">
        <v>4</v>
      </c>
      <c r="BT597" s="105">
        <v>2</v>
      </c>
      <c r="BU597" s="105">
        <v>1</v>
      </c>
      <c r="BV597" s="105">
        <v>1</v>
      </c>
      <c r="BW597" s="105">
        <v>3</v>
      </c>
      <c r="BX597" s="105">
        <v>3</v>
      </c>
      <c r="BY597" s="105">
        <v>1</v>
      </c>
      <c r="BZ597" s="105">
        <v>2</v>
      </c>
      <c r="CA597" s="105">
        <v>2</v>
      </c>
      <c r="CB597" s="105">
        <v>3</v>
      </c>
      <c r="CC597" s="105">
        <v>1</v>
      </c>
      <c r="CD597" s="105">
        <v>3</v>
      </c>
    </row>
    <row r="598" spans="1:82" x14ac:dyDescent="0.2">
      <c r="A598" s="33">
        <f t="shared" si="215"/>
        <v>0</v>
      </c>
      <c r="B598" s="209"/>
      <c r="C598" s="194"/>
      <c r="D598" s="203"/>
      <c r="E598" s="72">
        <f t="shared" si="231"/>
        <v>589</v>
      </c>
      <c r="F598" s="9" t="s">
        <v>2108</v>
      </c>
      <c r="G598" s="9" t="s">
        <v>2899</v>
      </c>
      <c r="H598" s="9" t="s">
        <v>63</v>
      </c>
      <c r="I598" s="9" t="s">
        <v>73</v>
      </c>
      <c r="J598" s="9" t="s">
        <v>1752</v>
      </c>
      <c r="K598" s="100">
        <f t="shared" si="216"/>
        <v>2</v>
      </c>
      <c r="L598" s="100"/>
      <c r="M598" s="100"/>
      <c r="N598" s="100"/>
      <c r="O598" s="100"/>
      <c r="P598" s="101">
        <f t="shared" si="217"/>
        <v>1</v>
      </c>
      <c r="Q598" s="102">
        <f t="shared" si="218"/>
        <v>4</v>
      </c>
      <c r="R598" s="102">
        <f t="shared" si="219"/>
        <v>2</v>
      </c>
      <c r="S598" s="102">
        <f t="shared" si="220"/>
        <v>1</v>
      </c>
      <c r="T598" s="102">
        <f t="shared" si="221"/>
        <v>4</v>
      </c>
      <c r="U598" s="102">
        <f t="shared" si="222"/>
        <v>3</v>
      </c>
      <c r="V598" s="102">
        <f t="shared" si="223"/>
        <v>3</v>
      </c>
      <c r="W598" s="102">
        <f t="shared" si="224"/>
        <v>1</v>
      </c>
      <c r="X598" s="102">
        <f t="shared" si="225"/>
        <v>4</v>
      </c>
      <c r="Y598" s="102">
        <f t="shared" si="226"/>
        <v>4</v>
      </c>
      <c r="Z598" s="102">
        <f t="shared" si="227"/>
        <v>4</v>
      </c>
      <c r="AA598" s="100" t="b">
        <f t="shared" si="228"/>
        <v>1</v>
      </c>
      <c r="AB598" s="100">
        <f t="array" ref="AB598">IF($AA598,MEDIAN(IF(G1SelectionMask="x",IF(INDEX(RawDataRefData,$E598,0)&gt;0,INDEX(RawDataRefData,$E598,0)),"")),"")</f>
        <v>3</v>
      </c>
      <c r="AC598" s="100">
        <f t="array" ref="AC598">IF($AA598,QUARTILE(IF(G1SelectionMask="x",IF(INDEX(RawDataRefData,$E598,0)&gt;0,INDEX(RawDataRefData,$E598,0)),""),1),"")</f>
        <v>1.5</v>
      </c>
      <c r="AD598" s="100">
        <f t="array" ref="AD598">IF($AA598,QUARTILE(IF(G1SelectionMask="x",IF(INDEX(RawDataRefData,$E598,0)&gt;0,INDEX(RawDataRefData,$E598,0)),""),3),"")</f>
        <v>4</v>
      </c>
      <c r="AE598" s="100">
        <f t="array" ref="AE598">IF($AA598,MIN(IF(G1SelectionMask="x",IF(INDEX(RawDataRefData,$E598,0)&gt;0,INDEX(RawDataRefData,$E598,0)),"")),"")</f>
        <v>1</v>
      </c>
      <c r="AF598" s="100">
        <f t="array" ref="AF598">IF($AA598,MAX(IF(G1SelectionMask="x",IF(INDEX(RawDataRefData,$E598,0)&gt;0,INDEX(RawDataRefData,$E598,0)),"")),"")</f>
        <v>4</v>
      </c>
      <c r="AG598" s="100">
        <f t="shared" si="229"/>
        <v>2.8181818181818183</v>
      </c>
      <c r="AH598" s="100">
        <f t="array" ref="AH598">IF($AA598,STDEVA(IF(G1SelectionMask="x",IF(INDEX(RawDataRefData,$E598,0)&gt;0,INDEX(RawDataRefData,$E598,0)),"")),"")</f>
        <v>1.3280197150781927</v>
      </c>
      <c r="AI598" s="101" t="b">
        <f t="shared" si="230"/>
        <v>1</v>
      </c>
      <c r="AJ598" s="101">
        <f t="array" ref="AJ598">IF($AI598,MEDIAN(IF(G2SelectionMask="x",IF(INDEX(RawDataRefData,$E598,0)&gt;0,INDEX(RawDataRefData,$E598,0)),"")),"")</f>
        <v>2</v>
      </c>
      <c r="AK598" s="101">
        <f t="array" ref="AK598">IF($AI598,QUARTILE(IF(G2SelectionMask="x",IF(INDEX(RawDataRefData,$E598,0)&gt;0,INDEX(RawDataRefData,$E598,0)),""),1),"")</f>
        <v>1</v>
      </c>
      <c r="AL598" s="101">
        <f t="array" ref="AL598">IF($AI598,QUARTILE(IF(G2SelectionMask="x",IF(INDEX(RawDataRefData,$E598,0)&gt;0,INDEX(RawDataRefData,$E598,0)),""),3),"")</f>
        <v>4</v>
      </c>
      <c r="AM598" s="101">
        <f t="array" ref="AM598">IF($AI598,MIN(IF(G2SelectionMask="x",IF(INDEX(RawDataRefData,$E598,0)&gt;0,INDEX(RawDataRefData,$E598,0)),"")),"")</f>
        <v>1</v>
      </c>
      <c r="AN598" s="101">
        <f t="array" ref="AN598">IF($AI598,MAX(IF(G2SelectionMask="x",IF(INDEX(RawDataRefData,$E598,0)&gt;0,INDEX(RawDataRefData,$E598,0)),"")),"")</f>
        <v>4</v>
      </c>
      <c r="AO598" s="101">
        <f t="shared" si="232"/>
        <v>2.3636363636363638</v>
      </c>
      <c r="AP598" s="101">
        <f t="array" ref="AP598">IF($AI598,STDEVA(IF(G2SelectionMask="x",IF(INDEX(RawDataRefData,$E598,0)&gt;0,INDEX(RawDataRefData,$E598,0)),"")),"")</f>
        <v>1.4333685689819819</v>
      </c>
      <c r="AQ598" s="100" t="b">
        <f t="shared" si="233"/>
        <v>0</v>
      </c>
      <c r="AR598" s="100" t="str">
        <f t="array" ref="AR598">IF($AQ598,MEDIAN(IF(G3SelectionMask="x",IF(INDEX(RawDataRefData,$E598,0)&gt;0,INDEX(RawDataRefData,$E598,0)),"")),"")</f>
        <v/>
      </c>
      <c r="AS598" s="100" t="str">
        <f t="array" ref="AS598">IF($AQ598,QUARTILE(IF(G3SelectionMask="x",IF(INDEX(RawDataRefData,$E598,0)&gt;0,INDEX(RawDataRefData,$E598,0)),""),1),"")</f>
        <v/>
      </c>
      <c r="AT598" s="100" t="str">
        <f t="array" ref="AT598">IF($AQ598,QUARTILE(IF(G3SelectionMask="x",IF(INDEX(RawDataRefData,$E598,0)&gt;0,INDEX(RawDataRefData,$E598,0)),""),3),"")</f>
        <v/>
      </c>
      <c r="AU598" s="100" t="str">
        <f t="array" ref="AU598">IF($AQ598,MIN(IF(G3SelectionMask="x",IF(INDEX(RawDataRefData,$E598,0)&gt;0,INDEX(RawDataRefData,$E598,0)),"")),"")</f>
        <v/>
      </c>
      <c r="AV598" s="100" t="str">
        <f t="array" ref="AV598">IF($AQ598,MAX(IF(G3SelectionMask="x",IF(INDEX(RawDataRefData,$E598,0)&gt;0,INDEX(RawDataRefData,$E598,0)),"")),"")</f>
        <v/>
      </c>
      <c r="AW598" s="100" t="str">
        <f t="shared" si="234"/>
        <v/>
      </c>
      <c r="AX598" s="100" t="str">
        <f t="array" ref="AX598">IF($AQ598,STDEVA(IF(G3SelectionMask="x",IF(INDEX(RawDataRefData,$E598,0)&gt;0,INDEX(RawDataRefData,$E598,0)),"")),"")</f>
        <v/>
      </c>
      <c r="AY598" s="101" t="b">
        <f t="shared" si="235"/>
        <v>0</v>
      </c>
      <c r="AZ598" s="101" t="str">
        <f t="array" ref="AZ598">IF($AY598,MEDIAN(IF(G4SelectionMask="x",IF(INDEX(RawDataRefData,$E598,0)&gt;0,INDEX(RawDataRefData,$E598,0)),"")),"")</f>
        <v/>
      </c>
      <c r="BA598" s="101" t="str">
        <f t="array" ref="BA598">IF($AY598,QUARTILE(IF(G4SelectionMask="x",IF(INDEX(RawDataRefData,$E598,0)&gt;0,INDEX(RawDataRefData,$E598,0)),""),1),"")</f>
        <v/>
      </c>
      <c r="BB598" s="101" t="str">
        <f t="array" ref="BB598">IF($AY598,QUARTILE(IF(G4SelectionMask="x",IF(INDEX(RawDataRefData,$E598,0)&gt;0,INDEX(RawDataRefData,$E598,0)),""),3),"")</f>
        <v/>
      </c>
      <c r="BC598" s="101" t="str">
        <f t="array" ref="BC598">IF($AY598,MIN(IF(G4SelectionMask="x",IF(INDEX(RawDataRefData,$E598,0)&gt;0,INDEX(RawDataRefData,$E598,0)),"")),"")</f>
        <v/>
      </c>
      <c r="BD598" s="101" t="str">
        <f t="array" ref="BD598">IF($AY598,MAX(IF(G4SelectionMask="x",IF(INDEX(RawDataRefData,$E598,0)&gt;0,INDEX(RawDataRefData,$E598,0)),"")),"")</f>
        <v/>
      </c>
      <c r="BE598" s="101" t="str">
        <f t="shared" si="236"/>
        <v/>
      </c>
      <c r="BF598" s="101" t="str">
        <f t="array" ref="BF598">IF($AY598,STDEVA(IF(G4SelectionMask="x",IF(INDEX(RawDataRefData,$E598,0)&gt;0,INDEX(RawDataRefData,$E598,0)),"")),"")</f>
        <v/>
      </c>
      <c r="BG598" s="100" t="b">
        <f t="shared" si="237"/>
        <v>0</v>
      </c>
      <c r="BH598" s="100" t="str">
        <f t="array" ref="BH598">IF($BG598,MEDIAN(IF(G5SelectionMask="x",IF(INDEX(RawDataRefData,$E598,0)&gt;0,INDEX(RawDataRefData,$E598,0)),"")),"")</f>
        <v/>
      </c>
      <c r="BI598" s="100" t="str">
        <f t="array" ref="BI598">IF($BG598,QUARTILE(IF(G5SelectionMask="x",IF(INDEX(RawDataRefData,$E598,0)&gt;0,INDEX(RawDataRefData,$E598,0)),""),1),"")</f>
        <v/>
      </c>
      <c r="BJ598" s="100" t="str">
        <f t="array" ref="BJ598">IF($BG598,QUARTILE(IF(G5SelectionMask="x",IF(INDEX(RawDataRefData,$E598,0)&gt;0,INDEX(RawDataRefData,$E598,0)),""),3),"")</f>
        <v/>
      </c>
      <c r="BK598" s="100" t="str">
        <f t="array" ref="BK598">IF($BG598,MIN(IF(G5SelectionMask="x",IF(INDEX(RawDataRefData,$E598,0)&gt;0,INDEX(RawDataRefData,$E598,0)),"")),"")</f>
        <v/>
      </c>
      <c r="BL598" s="100" t="str">
        <f t="array" ref="BL598">IF($BG598,MAX(IF(G5SelectionMask="x",IF(INDEX(RawDataRefData,$E598,0)&gt;0,INDEX(RawDataRefData,$E598,0)),"")),"")</f>
        <v/>
      </c>
      <c r="BM598" s="100" t="str">
        <f t="shared" si="238"/>
        <v/>
      </c>
      <c r="BN598" s="103" t="str">
        <f t="array" ref="BN598">IF($BG598,STDEVA(IF(G5SelectionMask="x",IF(INDEX(RawDataRefData,$E598,0)&gt;0,INDEX(RawDataRefData,$E598,0)),"")),"")</f>
        <v/>
      </c>
      <c r="BO598" s="104"/>
      <c r="BP598" s="105">
        <v>2</v>
      </c>
      <c r="BQ598" s="105">
        <v>1</v>
      </c>
      <c r="BR598" s="105">
        <v>4</v>
      </c>
      <c r="BS598" s="105">
        <v>2</v>
      </c>
      <c r="BT598" s="105">
        <v>1</v>
      </c>
      <c r="BU598" s="105">
        <v>4</v>
      </c>
      <c r="BV598" s="105">
        <v>3</v>
      </c>
      <c r="BW598" s="105">
        <v>3</v>
      </c>
      <c r="BX598" s="105">
        <v>1</v>
      </c>
      <c r="BY598" s="105">
        <v>4</v>
      </c>
      <c r="BZ598" s="105">
        <v>4</v>
      </c>
      <c r="CA598" s="105">
        <v>4</v>
      </c>
      <c r="CB598" s="105">
        <v>2</v>
      </c>
      <c r="CC598" s="105">
        <v>1</v>
      </c>
      <c r="CD598" s="105">
        <v>1</v>
      </c>
    </row>
    <row r="599" spans="1:82" x14ac:dyDescent="0.2">
      <c r="A599" s="33">
        <f t="shared" si="215"/>
        <v>0</v>
      </c>
      <c r="B599" s="209"/>
      <c r="C599" s="194"/>
      <c r="D599" s="203"/>
      <c r="E599" s="72">
        <f t="shared" si="231"/>
        <v>590</v>
      </c>
      <c r="F599" s="9" t="s">
        <v>2109</v>
      </c>
      <c r="G599" s="9" t="s">
        <v>2907</v>
      </c>
      <c r="H599" s="9" t="s">
        <v>63</v>
      </c>
      <c r="I599" s="9" t="s">
        <v>73</v>
      </c>
      <c r="J599" s="9" t="s">
        <v>1751</v>
      </c>
      <c r="K599" s="100">
        <f t="shared" si="216"/>
        <v>4</v>
      </c>
      <c r="L599" s="100"/>
      <c r="M599" s="100"/>
      <c r="N599" s="100"/>
      <c r="O599" s="100"/>
      <c r="P599" s="101">
        <f t="shared" si="217"/>
        <v>2</v>
      </c>
      <c r="Q599" s="102">
        <f t="shared" si="218"/>
        <v>4</v>
      </c>
      <c r="R599" s="102">
        <f t="shared" si="219"/>
        <v>1</v>
      </c>
      <c r="S599" s="102">
        <f t="shared" si="220"/>
        <v>1</v>
      </c>
      <c r="T599" s="102">
        <f t="shared" si="221"/>
        <v>4</v>
      </c>
      <c r="U599" s="102">
        <f t="shared" si="222"/>
        <v>3</v>
      </c>
      <c r="V599" s="102">
        <f t="shared" si="223"/>
        <v>3</v>
      </c>
      <c r="W599" s="102">
        <f t="shared" si="224"/>
        <v>2</v>
      </c>
      <c r="X599" s="102">
        <f t="shared" si="225"/>
        <v>3</v>
      </c>
      <c r="Y599" s="102">
        <f t="shared" si="226"/>
        <v>1</v>
      </c>
      <c r="Z599" s="102">
        <f t="shared" si="227"/>
        <v>4</v>
      </c>
      <c r="AA599" s="100" t="b">
        <f t="shared" si="228"/>
        <v>1</v>
      </c>
      <c r="AB599" s="100">
        <f t="array" ref="AB599">IF($AA599,MEDIAN(IF(G1SelectionMask="x",IF(INDEX(RawDataRefData,$E599,0)&gt;0,INDEX(RawDataRefData,$E599,0)),"")),"")</f>
        <v>3</v>
      </c>
      <c r="AC599" s="100">
        <f t="array" ref="AC599">IF($AA599,QUARTILE(IF(G1SelectionMask="x",IF(INDEX(RawDataRefData,$E599,0)&gt;0,INDEX(RawDataRefData,$E599,0)),""),1),"")</f>
        <v>1.5</v>
      </c>
      <c r="AD599" s="100">
        <f t="array" ref="AD599">IF($AA599,QUARTILE(IF(G1SelectionMask="x",IF(INDEX(RawDataRefData,$E599,0)&gt;0,INDEX(RawDataRefData,$E599,0)),""),3),"")</f>
        <v>3.5</v>
      </c>
      <c r="AE599" s="100">
        <f t="array" ref="AE599">IF($AA599,MIN(IF(G1SelectionMask="x",IF(INDEX(RawDataRefData,$E599,0)&gt;0,INDEX(RawDataRefData,$E599,0)),"")),"")</f>
        <v>1</v>
      </c>
      <c r="AF599" s="100">
        <f t="array" ref="AF599">IF($AA599,MAX(IF(G1SelectionMask="x",IF(INDEX(RawDataRefData,$E599,0)&gt;0,INDEX(RawDataRefData,$E599,0)),"")),"")</f>
        <v>4</v>
      </c>
      <c r="AG599" s="100">
        <f t="shared" si="229"/>
        <v>2.5454545454545454</v>
      </c>
      <c r="AH599" s="100">
        <f t="array" ref="AH599">IF($AA599,STDEVA(IF(G1SelectionMask="x",IF(INDEX(RawDataRefData,$E599,0)&gt;0,INDEX(RawDataRefData,$E599,0)),"")),"")</f>
        <v>1.213559752433836</v>
      </c>
      <c r="AI599" s="101" t="b">
        <f t="shared" si="230"/>
        <v>1</v>
      </c>
      <c r="AJ599" s="101">
        <f t="array" ref="AJ599">IF($AI599,MEDIAN(IF(G2SelectionMask="x",IF(INDEX(RawDataRefData,$E599,0)&gt;0,INDEX(RawDataRefData,$E599,0)),"")),"")</f>
        <v>3</v>
      </c>
      <c r="AK599" s="101">
        <f t="array" ref="AK599">IF($AI599,QUARTILE(IF(G2SelectionMask="x",IF(INDEX(RawDataRefData,$E599,0)&gt;0,INDEX(RawDataRefData,$E599,0)),""),1),"")</f>
        <v>1.5</v>
      </c>
      <c r="AL599" s="101">
        <f t="array" ref="AL599">IF($AI599,QUARTILE(IF(G2SelectionMask="x",IF(INDEX(RawDataRefData,$E599,0)&gt;0,INDEX(RawDataRefData,$E599,0)),""),3),"")</f>
        <v>4</v>
      </c>
      <c r="AM599" s="101">
        <f t="array" ref="AM599">IF($AI599,MIN(IF(G2SelectionMask="x",IF(INDEX(RawDataRefData,$E599,0)&gt;0,INDEX(RawDataRefData,$E599,0)),"")),"")</f>
        <v>1</v>
      </c>
      <c r="AN599" s="101">
        <f t="array" ref="AN599">IF($AI599,MAX(IF(G2SelectionMask="x",IF(INDEX(RawDataRefData,$E599,0)&gt;0,INDEX(RawDataRefData,$E599,0)),"")),"")</f>
        <v>4</v>
      </c>
      <c r="AO599" s="101">
        <f t="shared" si="232"/>
        <v>2.6363636363636362</v>
      </c>
      <c r="AP599" s="101">
        <f t="array" ref="AP599">IF($AI599,STDEVA(IF(G2SelectionMask="x",IF(INDEX(RawDataRefData,$E599,0)&gt;0,INDEX(RawDataRefData,$E599,0)),"")),"")</f>
        <v>1.2862913567871996</v>
      </c>
      <c r="AQ599" s="100" t="b">
        <f t="shared" si="233"/>
        <v>0</v>
      </c>
      <c r="AR599" s="100" t="str">
        <f t="array" ref="AR599">IF($AQ599,MEDIAN(IF(G3SelectionMask="x",IF(INDEX(RawDataRefData,$E599,0)&gt;0,INDEX(RawDataRefData,$E599,0)),"")),"")</f>
        <v/>
      </c>
      <c r="AS599" s="100" t="str">
        <f t="array" ref="AS599">IF($AQ599,QUARTILE(IF(G3SelectionMask="x",IF(INDEX(RawDataRefData,$E599,0)&gt;0,INDEX(RawDataRefData,$E599,0)),""),1),"")</f>
        <v/>
      </c>
      <c r="AT599" s="100" t="str">
        <f t="array" ref="AT599">IF($AQ599,QUARTILE(IF(G3SelectionMask="x",IF(INDEX(RawDataRefData,$E599,0)&gt;0,INDEX(RawDataRefData,$E599,0)),""),3),"")</f>
        <v/>
      </c>
      <c r="AU599" s="100" t="str">
        <f t="array" ref="AU599">IF($AQ599,MIN(IF(G3SelectionMask="x",IF(INDEX(RawDataRefData,$E599,0)&gt;0,INDEX(RawDataRefData,$E599,0)),"")),"")</f>
        <v/>
      </c>
      <c r="AV599" s="100" t="str">
        <f t="array" ref="AV599">IF($AQ599,MAX(IF(G3SelectionMask="x",IF(INDEX(RawDataRefData,$E599,0)&gt;0,INDEX(RawDataRefData,$E599,0)),"")),"")</f>
        <v/>
      </c>
      <c r="AW599" s="100" t="str">
        <f t="shared" si="234"/>
        <v/>
      </c>
      <c r="AX599" s="100" t="str">
        <f t="array" ref="AX599">IF($AQ599,STDEVA(IF(G3SelectionMask="x",IF(INDEX(RawDataRefData,$E599,0)&gt;0,INDEX(RawDataRefData,$E599,0)),"")),"")</f>
        <v/>
      </c>
      <c r="AY599" s="101" t="b">
        <f t="shared" si="235"/>
        <v>0</v>
      </c>
      <c r="AZ599" s="101" t="str">
        <f t="array" ref="AZ599">IF($AY599,MEDIAN(IF(G4SelectionMask="x",IF(INDEX(RawDataRefData,$E599,0)&gt;0,INDEX(RawDataRefData,$E599,0)),"")),"")</f>
        <v/>
      </c>
      <c r="BA599" s="101" t="str">
        <f t="array" ref="BA599">IF($AY599,QUARTILE(IF(G4SelectionMask="x",IF(INDEX(RawDataRefData,$E599,0)&gt;0,INDEX(RawDataRefData,$E599,0)),""),1),"")</f>
        <v/>
      </c>
      <c r="BB599" s="101" t="str">
        <f t="array" ref="BB599">IF($AY599,QUARTILE(IF(G4SelectionMask="x",IF(INDEX(RawDataRefData,$E599,0)&gt;0,INDEX(RawDataRefData,$E599,0)),""),3),"")</f>
        <v/>
      </c>
      <c r="BC599" s="101" t="str">
        <f t="array" ref="BC599">IF($AY599,MIN(IF(G4SelectionMask="x",IF(INDEX(RawDataRefData,$E599,0)&gt;0,INDEX(RawDataRefData,$E599,0)),"")),"")</f>
        <v/>
      </c>
      <c r="BD599" s="101" t="str">
        <f t="array" ref="BD599">IF($AY599,MAX(IF(G4SelectionMask="x",IF(INDEX(RawDataRefData,$E599,0)&gt;0,INDEX(RawDataRefData,$E599,0)),"")),"")</f>
        <v/>
      </c>
      <c r="BE599" s="101" t="str">
        <f t="shared" si="236"/>
        <v/>
      </c>
      <c r="BF599" s="101" t="str">
        <f t="array" ref="BF599">IF($AY599,STDEVA(IF(G4SelectionMask="x",IF(INDEX(RawDataRefData,$E599,0)&gt;0,INDEX(RawDataRefData,$E599,0)),"")),"")</f>
        <v/>
      </c>
      <c r="BG599" s="100" t="b">
        <f t="shared" si="237"/>
        <v>0</v>
      </c>
      <c r="BH599" s="100" t="str">
        <f t="array" ref="BH599">IF($BG599,MEDIAN(IF(G5SelectionMask="x",IF(INDEX(RawDataRefData,$E599,0)&gt;0,INDEX(RawDataRefData,$E599,0)),"")),"")</f>
        <v/>
      </c>
      <c r="BI599" s="100" t="str">
        <f t="array" ref="BI599">IF($BG599,QUARTILE(IF(G5SelectionMask="x",IF(INDEX(RawDataRefData,$E599,0)&gt;0,INDEX(RawDataRefData,$E599,0)),""),1),"")</f>
        <v/>
      </c>
      <c r="BJ599" s="100" t="str">
        <f t="array" ref="BJ599">IF($BG599,QUARTILE(IF(G5SelectionMask="x",IF(INDEX(RawDataRefData,$E599,0)&gt;0,INDEX(RawDataRefData,$E599,0)),""),3),"")</f>
        <v/>
      </c>
      <c r="BK599" s="100" t="str">
        <f t="array" ref="BK599">IF($BG599,MIN(IF(G5SelectionMask="x",IF(INDEX(RawDataRefData,$E599,0)&gt;0,INDEX(RawDataRefData,$E599,0)),"")),"")</f>
        <v/>
      </c>
      <c r="BL599" s="100" t="str">
        <f t="array" ref="BL599">IF($BG599,MAX(IF(G5SelectionMask="x",IF(INDEX(RawDataRefData,$E599,0)&gt;0,INDEX(RawDataRefData,$E599,0)),"")),"")</f>
        <v/>
      </c>
      <c r="BM599" s="100" t="str">
        <f t="shared" si="238"/>
        <v/>
      </c>
      <c r="BN599" s="103" t="str">
        <f t="array" ref="BN599">IF($BG599,STDEVA(IF(G5SelectionMask="x",IF(INDEX(RawDataRefData,$E599,0)&gt;0,INDEX(RawDataRefData,$E599,0)),"")),"")</f>
        <v/>
      </c>
      <c r="BO599" s="104"/>
      <c r="BP599" s="105">
        <v>4</v>
      </c>
      <c r="BQ599" s="105">
        <v>2</v>
      </c>
      <c r="BR599" s="105">
        <v>4</v>
      </c>
      <c r="BS599" s="105">
        <v>1</v>
      </c>
      <c r="BT599" s="105">
        <v>1</v>
      </c>
      <c r="BU599" s="105">
        <v>4</v>
      </c>
      <c r="BV599" s="105">
        <v>3</v>
      </c>
      <c r="BW599" s="105">
        <v>3</v>
      </c>
      <c r="BX599" s="105">
        <v>2</v>
      </c>
      <c r="BY599" s="105">
        <v>3</v>
      </c>
      <c r="BZ599" s="105">
        <v>1</v>
      </c>
      <c r="CA599" s="105">
        <v>4</v>
      </c>
      <c r="CB599" s="105">
        <v>4</v>
      </c>
      <c r="CC599" s="105">
        <v>1</v>
      </c>
      <c r="CD599" s="105">
        <v>3</v>
      </c>
    </row>
    <row r="600" spans="1:82" x14ac:dyDescent="0.2">
      <c r="A600" s="33">
        <f t="shared" si="215"/>
        <v>0</v>
      </c>
      <c r="B600" s="209"/>
      <c r="C600" s="194"/>
      <c r="D600" s="203"/>
      <c r="E600" s="72">
        <f t="shared" si="231"/>
        <v>591</v>
      </c>
      <c r="F600" s="9" t="s">
        <v>2110</v>
      </c>
      <c r="G600" s="9" t="s">
        <v>2900</v>
      </c>
      <c r="H600" s="9" t="s">
        <v>63</v>
      </c>
      <c r="I600" s="9" t="s">
        <v>73</v>
      </c>
      <c r="J600" s="9" t="s">
        <v>1752</v>
      </c>
      <c r="K600" s="100">
        <f t="shared" si="216"/>
        <v>1</v>
      </c>
      <c r="L600" s="100"/>
      <c r="M600" s="100"/>
      <c r="N600" s="100"/>
      <c r="O600" s="100"/>
      <c r="P600" s="101">
        <f t="shared" si="217"/>
        <v>2</v>
      </c>
      <c r="Q600" s="102">
        <f t="shared" si="218"/>
        <v>1</v>
      </c>
      <c r="R600" s="102">
        <f t="shared" si="219"/>
        <v>3</v>
      </c>
      <c r="S600" s="102">
        <f t="shared" si="220"/>
        <v>4</v>
      </c>
      <c r="T600" s="102">
        <f t="shared" si="221"/>
        <v>2</v>
      </c>
      <c r="U600" s="102">
        <f t="shared" si="222"/>
        <v>3</v>
      </c>
      <c r="V600" s="102">
        <f t="shared" si="223"/>
        <v>3</v>
      </c>
      <c r="W600" s="102">
        <f t="shared" si="224"/>
        <v>2</v>
      </c>
      <c r="X600" s="102">
        <f t="shared" si="225"/>
        <v>2</v>
      </c>
      <c r="Y600" s="102">
        <f t="shared" si="226"/>
        <v>1</v>
      </c>
      <c r="Z600" s="102">
        <f t="shared" si="227"/>
        <v>2</v>
      </c>
      <c r="AA600" s="100" t="b">
        <f t="shared" si="228"/>
        <v>1</v>
      </c>
      <c r="AB600" s="100">
        <f t="array" ref="AB600">IF($AA600,MEDIAN(IF(G1SelectionMask="x",IF(INDEX(RawDataRefData,$E600,0)&gt;0,INDEX(RawDataRefData,$E600,0)),"")),"")</f>
        <v>2</v>
      </c>
      <c r="AC600" s="100">
        <f t="array" ref="AC600">IF($AA600,QUARTILE(IF(G1SelectionMask="x",IF(INDEX(RawDataRefData,$E600,0)&gt;0,INDEX(RawDataRefData,$E600,0)),""),1),"")</f>
        <v>2</v>
      </c>
      <c r="AD600" s="100">
        <f t="array" ref="AD600">IF($AA600,QUARTILE(IF(G1SelectionMask="x",IF(INDEX(RawDataRefData,$E600,0)&gt;0,INDEX(RawDataRefData,$E600,0)),""),3),"")</f>
        <v>3</v>
      </c>
      <c r="AE600" s="100">
        <f t="array" ref="AE600">IF($AA600,MIN(IF(G1SelectionMask="x",IF(INDEX(RawDataRefData,$E600,0)&gt;0,INDEX(RawDataRefData,$E600,0)),"")),"")</f>
        <v>1</v>
      </c>
      <c r="AF600" s="100">
        <f t="array" ref="AF600">IF($AA600,MAX(IF(G1SelectionMask="x",IF(INDEX(RawDataRefData,$E600,0)&gt;0,INDEX(RawDataRefData,$E600,0)),"")),"")</f>
        <v>4</v>
      </c>
      <c r="AG600" s="100">
        <f t="shared" si="229"/>
        <v>2.2727272727272729</v>
      </c>
      <c r="AH600" s="100">
        <f t="array" ref="AH600">IF($AA600,STDEVA(IF(G1SelectionMask="x",IF(INDEX(RawDataRefData,$E600,0)&gt;0,INDEX(RawDataRefData,$E600,0)),"")),"")</f>
        <v>0.90453403373329078</v>
      </c>
      <c r="AI600" s="101" t="b">
        <f t="shared" si="230"/>
        <v>1</v>
      </c>
      <c r="AJ600" s="101">
        <f t="array" ref="AJ600">IF($AI600,MEDIAN(IF(G2SelectionMask="x",IF(INDEX(RawDataRefData,$E600,0)&gt;0,INDEX(RawDataRefData,$E600,0)),"")),"")</f>
        <v>2</v>
      </c>
      <c r="AK600" s="101">
        <f t="array" ref="AK600">IF($AI600,QUARTILE(IF(G2SelectionMask="x",IF(INDEX(RawDataRefData,$E600,0)&gt;0,INDEX(RawDataRefData,$E600,0)),""),1),"")</f>
        <v>2</v>
      </c>
      <c r="AL600" s="101">
        <f t="array" ref="AL600">IF($AI600,QUARTILE(IF(G2SelectionMask="x",IF(INDEX(RawDataRefData,$E600,0)&gt;0,INDEX(RawDataRefData,$E600,0)),""),3),"")</f>
        <v>4</v>
      </c>
      <c r="AM600" s="101">
        <f t="array" ref="AM600">IF($AI600,MIN(IF(G2SelectionMask="x",IF(INDEX(RawDataRefData,$E600,0)&gt;0,INDEX(RawDataRefData,$E600,0)),"")),"")</f>
        <v>1</v>
      </c>
      <c r="AN600" s="101">
        <f t="array" ref="AN600">IF($AI600,MAX(IF(G2SelectionMask="x",IF(INDEX(RawDataRefData,$E600,0)&gt;0,INDEX(RawDataRefData,$E600,0)),"")),"")</f>
        <v>4</v>
      </c>
      <c r="AO600" s="101">
        <f t="shared" si="232"/>
        <v>2.6363636363636362</v>
      </c>
      <c r="AP600" s="101">
        <f t="array" ref="AP600">IF($AI600,STDEVA(IF(G2SelectionMask="x",IF(INDEX(RawDataRefData,$E600,0)&gt;0,INDEX(RawDataRefData,$E600,0)),"")),"")</f>
        <v>1.2060453783110545</v>
      </c>
      <c r="AQ600" s="100" t="b">
        <f t="shared" si="233"/>
        <v>0</v>
      </c>
      <c r="AR600" s="100" t="str">
        <f t="array" ref="AR600">IF($AQ600,MEDIAN(IF(G3SelectionMask="x",IF(INDEX(RawDataRefData,$E600,0)&gt;0,INDEX(RawDataRefData,$E600,0)),"")),"")</f>
        <v/>
      </c>
      <c r="AS600" s="100" t="str">
        <f t="array" ref="AS600">IF($AQ600,QUARTILE(IF(G3SelectionMask="x",IF(INDEX(RawDataRefData,$E600,0)&gt;0,INDEX(RawDataRefData,$E600,0)),""),1),"")</f>
        <v/>
      </c>
      <c r="AT600" s="100" t="str">
        <f t="array" ref="AT600">IF($AQ600,QUARTILE(IF(G3SelectionMask="x",IF(INDEX(RawDataRefData,$E600,0)&gt;0,INDEX(RawDataRefData,$E600,0)),""),3),"")</f>
        <v/>
      </c>
      <c r="AU600" s="100" t="str">
        <f t="array" ref="AU600">IF($AQ600,MIN(IF(G3SelectionMask="x",IF(INDEX(RawDataRefData,$E600,0)&gt;0,INDEX(RawDataRefData,$E600,0)),"")),"")</f>
        <v/>
      </c>
      <c r="AV600" s="100" t="str">
        <f t="array" ref="AV600">IF($AQ600,MAX(IF(G3SelectionMask="x",IF(INDEX(RawDataRefData,$E600,0)&gt;0,INDEX(RawDataRefData,$E600,0)),"")),"")</f>
        <v/>
      </c>
      <c r="AW600" s="100" t="str">
        <f t="shared" si="234"/>
        <v/>
      </c>
      <c r="AX600" s="100" t="str">
        <f t="array" ref="AX600">IF($AQ600,STDEVA(IF(G3SelectionMask="x",IF(INDEX(RawDataRefData,$E600,0)&gt;0,INDEX(RawDataRefData,$E600,0)),"")),"")</f>
        <v/>
      </c>
      <c r="AY600" s="101" t="b">
        <f t="shared" si="235"/>
        <v>0</v>
      </c>
      <c r="AZ600" s="101" t="str">
        <f t="array" ref="AZ600">IF($AY600,MEDIAN(IF(G4SelectionMask="x",IF(INDEX(RawDataRefData,$E600,0)&gt;0,INDEX(RawDataRefData,$E600,0)),"")),"")</f>
        <v/>
      </c>
      <c r="BA600" s="101" t="str">
        <f t="array" ref="BA600">IF($AY600,QUARTILE(IF(G4SelectionMask="x",IF(INDEX(RawDataRefData,$E600,0)&gt;0,INDEX(RawDataRefData,$E600,0)),""),1),"")</f>
        <v/>
      </c>
      <c r="BB600" s="101" t="str">
        <f t="array" ref="BB600">IF($AY600,QUARTILE(IF(G4SelectionMask="x",IF(INDEX(RawDataRefData,$E600,0)&gt;0,INDEX(RawDataRefData,$E600,0)),""),3),"")</f>
        <v/>
      </c>
      <c r="BC600" s="101" t="str">
        <f t="array" ref="BC600">IF($AY600,MIN(IF(G4SelectionMask="x",IF(INDEX(RawDataRefData,$E600,0)&gt;0,INDEX(RawDataRefData,$E600,0)),"")),"")</f>
        <v/>
      </c>
      <c r="BD600" s="101" t="str">
        <f t="array" ref="BD600">IF($AY600,MAX(IF(G4SelectionMask="x",IF(INDEX(RawDataRefData,$E600,0)&gt;0,INDEX(RawDataRefData,$E600,0)),"")),"")</f>
        <v/>
      </c>
      <c r="BE600" s="101" t="str">
        <f t="shared" si="236"/>
        <v/>
      </c>
      <c r="BF600" s="101" t="str">
        <f t="array" ref="BF600">IF($AY600,STDEVA(IF(G4SelectionMask="x",IF(INDEX(RawDataRefData,$E600,0)&gt;0,INDEX(RawDataRefData,$E600,0)),"")),"")</f>
        <v/>
      </c>
      <c r="BG600" s="100" t="b">
        <f t="shared" si="237"/>
        <v>0</v>
      </c>
      <c r="BH600" s="100" t="str">
        <f t="array" ref="BH600">IF($BG600,MEDIAN(IF(G5SelectionMask="x",IF(INDEX(RawDataRefData,$E600,0)&gt;0,INDEX(RawDataRefData,$E600,0)),"")),"")</f>
        <v/>
      </c>
      <c r="BI600" s="100" t="str">
        <f t="array" ref="BI600">IF($BG600,QUARTILE(IF(G5SelectionMask="x",IF(INDEX(RawDataRefData,$E600,0)&gt;0,INDEX(RawDataRefData,$E600,0)),""),1),"")</f>
        <v/>
      </c>
      <c r="BJ600" s="100" t="str">
        <f t="array" ref="BJ600">IF($BG600,QUARTILE(IF(G5SelectionMask="x",IF(INDEX(RawDataRefData,$E600,0)&gt;0,INDEX(RawDataRefData,$E600,0)),""),3),"")</f>
        <v/>
      </c>
      <c r="BK600" s="100" t="str">
        <f t="array" ref="BK600">IF($BG600,MIN(IF(G5SelectionMask="x",IF(INDEX(RawDataRefData,$E600,0)&gt;0,INDEX(RawDataRefData,$E600,0)),"")),"")</f>
        <v/>
      </c>
      <c r="BL600" s="100" t="str">
        <f t="array" ref="BL600">IF($BG600,MAX(IF(G5SelectionMask="x",IF(INDEX(RawDataRefData,$E600,0)&gt;0,INDEX(RawDataRefData,$E600,0)),"")),"")</f>
        <v/>
      </c>
      <c r="BM600" s="100" t="str">
        <f t="shared" si="238"/>
        <v/>
      </c>
      <c r="BN600" s="103" t="str">
        <f t="array" ref="BN600">IF($BG600,STDEVA(IF(G5SelectionMask="x",IF(INDEX(RawDataRefData,$E600,0)&gt;0,INDEX(RawDataRefData,$E600,0)),"")),"")</f>
        <v/>
      </c>
      <c r="BO600" s="104"/>
      <c r="BP600" s="105">
        <v>1</v>
      </c>
      <c r="BQ600" s="105">
        <v>2</v>
      </c>
      <c r="BR600" s="105">
        <v>1</v>
      </c>
      <c r="BS600" s="105">
        <v>3</v>
      </c>
      <c r="BT600" s="105">
        <v>4</v>
      </c>
      <c r="BU600" s="105">
        <v>2</v>
      </c>
      <c r="BV600" s="105">
        <v>3</v>
      </c>
      <c r="BW600" s="105">
        <v>3</v>
      </c>
      <c r="BX600" s="105">
        <v>2</v>
      </c>
      <c r="BY600" s="105">
        <v>2</v>
      </c>
      <c r="BZ600" s="105">
        <v>1</v>
      </c>
      <c r="CA600" s="105">
        <v>2</v>
      </c>
      <c r="CB600" s="105">
        <v>4</v>
      </c>
      <c r="CC600" s="105">
        <v>4</v>
      </c>
      <c r="CD600" s="105">
        <v>4</v>
      </c>
    </row>
    <row r="601" spans="1:82" x14ac:dyDescent="0.2">
      <c r="A601" s="33">
        <f t="shared" si="215"/>
        <v>0</v>
      </c>
      <c r="B601" s="209"/>
      <c r="C601" s="194"/>
      <c r="D601" s="203"/>
      <c r="E601" s="72">
        <f t="shared" si="231"/>
        <v>592</v>
      </c>
      <c r="F601" s="9" t="s">
        <v>2111</v>
      </c>
      <c r="G601" s="9" t="s">
        <v>2905</v>
      </c>
      <c r="H601" s="9" t="s">
        <v>63</v>
      </c>
      <c r="I601" s="9" t="s">
        <v>73</v>
      </c>
      <c r="J601" s="9" t="s">
        <v>1751</v>
      </c>
      <c r="K601" s="100">
        <f t="shared" si="216"/>
        <v>1</v>
      </c>
      <c r="L601" s="100"/>
      <c r="M601" s="100"/>
      <c r="N601" s="100"/>
      <c r="O601" s="100"/>
      <c r="P601" s="101">
        <f t="shared" si="217"/>
        <v>3</v>
      </c>
      <c r="Q601" s="102">
        <f t="shared" si="218"/>
        <v>2</v>
      </c>
      <c r="R601" s="102">
        <f t="shared" si="219"/>
        <v>3</v>
      </c>
      <c r="S601" s="102">
        <f t="shared" si="220"/>
        <v>1</v>
      </c>
      <c r="T601" s="102">
        <f t="shared" si="221"/>
        <v>4</v>
      </c>
      <c r="U601" s="102">
        <f t="shared" si="222"/>
        <v>2</v>
      </c>
      <c r="V601" s="102">
        <f t="shared" si="223"/>
        <v>2</v>
      </c>
      <c r="W601" s="102">
        <f t="shared" si="224"/>
        <v>4</v>
      </c>
      <c r="X601" s="102">
        <f t="shared" si="225"/>
        <v>3</v>
      </c>
      <c r="Y601" s="102">
        <f t="shared" si="226"/>
        <v>1</v>
      </c>
      <c r="Z601" s="102">
        <f t="shared" si="227"/>
        <v>3</v>
      </c>
      <c r="AA601" s="100" t="b">
        <f t="shared" si="228"/>
        <v>1</v>
      </c>
      <c r="AB601" s="100">
        <f t="array" ref="AB601">IF($AA601,MEDIAN(IF(G1SelectionMask="x",IF(INDEX(RawDataRefData,$E601,0)&gt;0,INDEX(RawDataRefData,$E601,0)),"")),"")</f>
        <v>3</v>
      </c>
      <c r="AC601" s="100">
        <f t="array" ref="AC601">IF($AA601,QUARTILE(IF(G1SelectionMask="x",IF(INDEX(RawDataRefData,$E601,0)&gt;0,INDEX(RawDataRefData,$E601,0)),""),1),"")</f>
        <v>2</v>
      </c>
      <c r="AD601" s="100">
        <f t="array" ref="AD601">IF($AA601,QUARTILE(IF(G1SelectionMask="x",IF(INDEX(RawDataRefData,$E601,0)&gt;0,INDEX(RawDataRefData,$E601,0)),""),3),"")</f>
        <v>3</v>
      </c>
      <c r="AE601" s="100">
        <f t="array" ref="AE601">IF($AA601,MIN(IF(G1SelectionMask="x",IF(INDEX(RawDataRefData,$E601,0)&gt;0,INDEX(RawDataRefData,$E601,0)),"")),"")</f>
        <v>1</v>
      </c>
      <c r="AF601" s="100">
        <f t="array" ref="AF601">IF($AA601,MAX(IF(G1SelectionMask="x",IF(INDEX(RawDataRefData,$E601,0)&gt;0,INDEX(RawDataRefData,$E601,0)),"")),"")</f>
        <v>4</v>
      </c>
      <c r="AG601" s="100">
        <f t="shared" si="229"/>
        <v>2.5454545454545454</v>
      </c>
      <c r="AH601" s="100">
        <f t="array" ref="AH601">IF($AA601,STDEVA(IF(G1SelectionMask="x",IF(INDEX(RawDataRefData,$E601,0)&gt;0,INDEX(RawDataRefData,$E601,0)),"")),"")</f>
        <v>1.0357254813546268</v>
      </c>
      <c r="AI601" s="101" t="b">
        <f t="shared" si="230"/>
        <v>1</v>
      </c>
      <c r="AJ601" s="101">
        <f t="array" ref="AJ601">IF($AI601,MEDIAN(IF(G2SelectionMask="x",IF(INDEX(RawDataRefData,$E601,0)&gt;0,INDEX(RawDataRefData,$E601,0)),"")),"")</f>
        <v>3</v>
      </c>
      <c r="AK601" s="101">
        <f t="array" ref="AK601">IF($AI601,QUARTILE(IF(G2SelectionMask="x",IF(INDEX(RawDataRefData,$E601,0)&gt;0,INDEX(RawDataRefData,$E601,0)),""),1),"")</f>
        <v>2</v>
      </c>
      <c r="AL601" s="101">
        <f t="array" ref="AL601">IF($AI601,QUARTILE(IF(G2SelectionMask="x",IF(INDEX(RawDataRefData,$E601,0)&gt;0,INDEX(RawDataRefData,$E601,0)),""),3),"")</f>
        <v>4</v>
      </c>
      <c r="AM601" s="101">
        <f t="array" ref="AM601">IF($AI601,MIN(IF(G2SelectionMask="x",IF(INDEX(RawDataRefData,$E601,0)&gt;0,INDEX(RawDataRefData,$E601,0)),"")),"")</f>
        <v>1</v>
      </c>
      <c r="AN601" s="101">
        <f t="array" ref="AN601">IF($AI601,MAX(IF(G2SelectionMask="x",IF(INDEX(RawDataRefData,$E601,0)&gt;0,INDEX(RawDataRefData,$E601,0)),"")),"")</f>
        <v>4</v>
      </c>
      <c r="AO601" s="101">
        <f t="shared" si="232"/>
        <v>2.7272727272727271</v>
      </c>
      <c r="AP601" s="101">
        <f t="array" ref="AP601">IF($AI601,STDEVA(IF(G2SelectionMask="x",IF(INDEX(RawDataRefData,$E601,0)&gt;0,INDEX(RawDataRefData,$E601,0)),"")),"")</f>
        <v>1.1908743922772957</v>
      </c>
      <c r="AQ601" s="100" t="b">
        <f t="shared" si="233"/>
        <v>0</v>
      </c>
      <c r="AR601" s="100" t="str">
        <f t="array" ref="AR601">IF($AQ601,MEDIAN(IF(G3SelectionMask="x",IF(INDEX(RawDataRefData,$E601,0)&gt;0,INDEX(RawDataRefData,$E601,0)),"")),"")</f>
        <v/>
      </c>
      <c r="AS601" s="100" t="str">
        <f t="array" ref="AS601">IF($AQ601,QUARTILE(IF(G3SelectionMask="x",IF(INDEX(RawDataRefData,$E601,0)&gt;0,INDEX(RawDataRefData,$E601,0)),""),1),"")</f>
        <v/>
      </c>
      <c r="AT601" s="100" t="str">
        <f t="array" ref="AT601">IF($AQ601,QUARTILE(IF(G3SelectionMask="x",IF(INDEX(RawDataRefData,$E601,0)&gt;0,INDEX(RawDataRefData,$E601,0)),""),3),"")</f>
        <v/>
      </c>
      <c r="AU601" s="100" t="str">
        <f t="array" ref="AU601">IF($AQ601,MIN(IF(G3SelectionMask="x",IF(INDEX(RawDataRefData,$E601,0)&gt;0,INDEX(RawDataRefData,$E601,0)),"")),"")</f>
        <v/>
      </c>
      <c r="AV601" s="100" t="str">
        <f t="array" ref="AV601">IF($AQ601,MAX(IF(G3SelectionMask="x",IF(INDEX(RawDataRefData,$E601,0)&gt;0,INDEX(RawDataRefData,$E601,0)),"")),"")</f>
        <v/>
      </c>
      <c r="AW601" s="100" t="str">
        <f t="shared" si="234"/>
        <v/>
      </c>
      <c r="AX601" s="100" t="str">
        <f t="array" ref="AX601">IF($AQ601,STDEVA(IF(G3SelectionMask="x",IF(INDEX(RawDataRefData,$E601,0)&gt;0,INDEX(RawDataRefData,$E601,0)),"")),"")</f>
        <v/>
      </c>
      <c r="AY601" s="101" t="b">
        <f t="shared" si="235"/>
        <v>0</v>
      </c>
      <c r="AZ601" s="101" t="str">
        <f t="array" ref="AZ601">IF($AY601,MEDIAN(IF(G4SelectionMask="x",IF(INDEX(RawDataRefData,$E601,0)&gt;0,INDEX(RawDataRefData,$E601,0)),"")),"")</f>
        <v/>
      </c>
      <c r="BA601" s="101" t="str">
        <f t="array" ref="BA601">IF($AY601,QUARTILE(IF(G4SelectionMask="x",IF(INDEX(RawDataRefData,$E601,0)&gt;0,INDEX(RawDataRefData,$E601,0)),""),1),"")</f>
        <v/>
      </c>
      <c r="BB601" s="101" t="str">
        <f t="array" ref="BB601">IF($AY601,QUARTILE(IF(G4SelectionMask="x",IF(INDEX(RawDataRefData,$E601,0)&gt;0,INDEX(RawDataRefData,$E601,0)),""),3),"")</f>
        <v/>
      </c>
      <c r="BC601" s="101" t="str">
        <f t="array" ref="BC601">IF($AY601,MIN(IF(G4SelectionMask="x",IF(INDEX(RawDataRefData,$E601,0)&gt;0,INDEX(RawDataRefData,$E601,0)),"")),"")</f>
        <v/>
      </c>
      <c r="BD601" s="101" t="str">
        <f t="array" ref="BD601">IF($AY601,MAX(IF(G4SelectionMask="x",IF(INDEX(RawDataRefData,$E601,0)&gt;0,INDEX(RawDataRefData,$E601,0)),"")),"")</f>
        <v/>
      </c>
      <c r="BE601" s="101" t="str">
        <f t="shared" si="236"/>
        <v/>
      </c>
      <c r="BF601" s="101" t="str">
        <f t="array" ref="BF601">IF($AY601,STDEVA(IF(G4SelectionMask="x",IF(INDEX(RawDataRefData,$E601,0)&gt;0,INDEX(RawDataRefData,$E601,0)),"")),"")</f>
        <v/>
      </c>
      <c r="BG601" s="100" t="b">
        <f t="shared" si="237"/>
        <v>0</v>
      </c>
      <c r="BH601" s="100" t="str">
        <f t="array" ref="BH601">IF($BG601,MEDIAN(IF(G5SelectionMask="x",IF(INDEX(RawDataRefData,$E601,0)&gt;0,INDEX(RawDataRefData,$E601,0)),"")),"")</f>
        <v/>
      </c>
      <c r="BI601" s="100" t="str">
        <f t="array" ref="BI601">IF($BG601,QUARTILE(IF(G5SelectionMask="x",IF(INDEX(RawDataRefData,$E601,0)&gt;0,INDEX(RawDataRefData,$E601,0)),""),1),"")</f>
        <v/>
      </c>
      <c r="BJ601" s="100" t="str">
        <f t="array" ref="BJ601">IF($BG601,QUARTILE(IF(G5SelectionMask="x",IF(INDEX(RawDataRefData,$E601,0)&gt;0,INDEX(RawDataRefData,$E601,0)),""),3),"")</f>
        <v/>
      </c>
      <c r="BK601" s="100" t="str">
        <f t="array" ref="BK601">IF($BG601,MIN(IF(G5SelectionMask="x",IF(INDEX(RawDataRefData,$E601,0)&gt;0,INDEX(RawDataRefData,$E601,0)),"")),"")</f>
        <v/>
      </c>
      <c r="BL601" s="100" t="str">
        <f t="array" ref="BL601">IF($BG601,MAX(IF(G5SelectionMask="x",IF(INDEX(RawDataRefData,$E601,0)&gt;0,INDEX(RawDataRefData,$E601,0)),"")),"")</f>
        <v/>
      </c>
      <c r="BM601" s="100" t="str">
        <f t="shared" si="238"/>
        <v/>
      </c>
      <c r="BN601" s="103" t="str">
        <f t="array" ref="BN601">IF($BG601,STDEVA(IF(G5SelectionMask="x",IF(INDEX(RawDataRefData,$E601,0)&gt;0,INDEX(RawDataRefData,$E601,0)),"")),"")</f>
        <v/>
      </c>
      <c r="BO601" s="104"/>
      <c r="BP601" s="105">
        <v>1</v>
      </c>
      <c r="BQ601" s="105">
        <v>3</v>
      </c>
      <c r="BR601" s="105">
        <v>2</v>
      </c>
      <c r="BS601" s="105">
        <v>3</v>
      </c>
      <c r="BT601" s="105">
        <v>1</v>
      </c>
      <c r="BU601" s="105">
        <v>4</v>
      </c>
      <c r="BV601" s="105">
        <v>2</v>
      </c>
      <c r="BW601" s="105">
        <v>2</v>
      </c>
      <c r="BX601" s="105">
        <v>4</v>
      </c>
      <c r="BY601" s="105">
        <v>3</v>
      </c>
      <c r="BZ601" s="105">
        <v>1</v>
      </c>
      <c r="CA601" s="105">
        <v>3</v>
      </c>
      <c r="CB601" s="105">
        <v>4</v>
      </c>
      <c r="CC601" s="105">
        <v>4</v>
      </c>
      <c r="CD601" s="105">
        <v>2</v>
      </c>
    </row>
    <row r="602" spans="1:82" x14ac:dyDescent="0.2">
      <c r="A602" s="33">
        <f t="shared" si="215"/>
        <v>0</v>
      </c>
      <c r="B602" s="209"/>
      <c r="C602" s="194"/>
      <c r="D602" s="203"/>
      <c r="E602" s="72">
        <f t="shared" si="231"/>
        <v>593</v>
      </c>
      <c r="F602" s="9" t="s">
        <v>2112</v>
      </c>
      <c r="G602" s="9" t="s">
        <v>2901</v>
      </c>
      <c r="H602" s="9" t="s">
        <v>63</v>
      </c>
      <c r="I602" s="9" t="s">
        <v>73</v>
      </c>
      <c r="J602" s="9" t="s">
        <v>1752</v>
      </c>
      <c r="K602" s="100">
        <f t="shared" si="216"/>
        <v>1</v>
      </c>
      <c r="L602" s="100"/>
      <c r="M602" s="100"/>
      <c r="N602" s="100"/>
      <c r="O602" s="100"/>
      <c r="P602" s="101">
        <f t="shared" si="217"/>
        <v>1</v>
      </c>
      <c r="Q602" s="102">
        <f t="shared" si="218"/>
        <v>2</v>
      </c>
      <c r="R602" s="102">
        <f t="shared" si="219"/>
        <v>1</v>
      </c>
      <c r="S602" s="102">
        <f t="shared" si="220"/>
        <v>1</v>
      </c>
      <c r="T602" s="102">
        <f t="shared" si="221"/>
        <v>1</v>
      </c>
      <c r="U602" s="102">
        <f t="shared" si="222"/>
        <v>3</v>
      </c>
      <c r="V602" s="102">
        <f t="shared" si="223"/>
        <v>3</v>
      </c>
      <c r="W602" s="102">
        <f t="shared" si="224"/>
        <v>4</v>
      </c>
      <c r="X602" s="102">
        <f t="shared" si="225"/>
        <v>1</v>
      </c>
      <c r="Y602" s="102">
        <f t="shared" si="226"/>
        <v>4</v>
      </c>
      <c r="Z602" s="102">
        <f t="shared" si="227"/>
        <v>4</v>
      </c>
      <c r="AA602" s="100" t="b">
        <f t="shared" si="228"/>
        <v>1</v>
      </c>
      <c r="AB602" s="100">
        <f t="array" ref="AB602">IF($AA602,MEDIAN(IF(G1SelectionMask="x",IF(INDEX(RawDataRefData,$E602,0)&gt;0,INDEX(RawDataRefData,$E602,0)),"")),"")</f>
        <v>2</v>
      </c>
      <c r="AC602" s="100">
        <f t="array" ref="AC602">IF($AA602,QUARTILE(IF(G1SelectionMask="x",IF(INDEX(RawDataRefData,$E602,0)&gt;0,INDEX(RawDataRefData,$E602,0)),""),1),"")</f>
        <v>1</v>
      </c>
      <c r="AD602" s="100">
        <f t="array" ref="AD602">IF($AA602,QUARTILE(IF(G1SelectionMask="x",IF(INDEX(RawDataRefData,$E602,0)&gt;0,INDEX(RawDataRefData,$E602,0)),""),3),"")</f>
        <v>3.5</v>
      </c>
      <c r="AE602" s="100">
        <f t="array" ref="AE602">IF($AA602,MIN(IF(G1SelectionMask="x",IF(INDEX(RawDataRefData,$E602,0)&gt;0,INDEX(RawDataRefData,$E602,0)),"")),"")</f>
        <v>1</v>
      </c>
      <c r="AF602" s="100">
        <f t="array" ref="AF602">IF($AA602,MAX(IF(G1SelectionMask="x",IF(INDEX(RawDataRefData,$E602,0)&gt;0,INDEX(RawDataRefData,$E602,0)),"")),"")</f>
        <v>4</v>
      </c>
      <c r="AG602" s="100">
        <f t="shared" si="229"/>
        <v>2.2727272727272729</v>
      </c>
      <c r="AH602" s="100">
        <f t="array" ref="AH602">IF($AA602,STDEVA(IF(G1SelectionMask="x",IF(INDEX(RawDataRefData,$E602,0)&gt;0,INDEX(RawDataRefData,$E602,0)),"")),"")</f>
        <v>1.3483997249264841</v>
      </c>
      <c r="AI602" s="101" t="b">
        <f t="shared" si="230"/>
        <v>1</v>
      </c>
      <c r="AJ602" s="101">
        <f t="array" ref="AJ602">IF($AI602,MEDIAN(IF(G2SelectionMask="x",IF(INDEX(RawDataRefData,$E602,0)&gt;0,INDEX(RawDataRefData,$E602,0)),"")),"")</f>
        <v>3</v>
      </c>
      <c r="AK602" s="101">
        <f t="array" ref="AK602">IF($AI602,QUARTILE(IF(G2SelectionMask="x",IF(INDEX(RawDataRefData,$E602,0)&gt;0,INDEX(RawDataRefData,$E602,0)),""),1),"")</f>
        <v>1.5</v>
      </c>
      <c r="AL602" s="101">
        <f t="array" ref="AL602">IF($AI602,QUARTILE(IF(G2SelectionMask="x",IF(INDEX(RawDataRefData,$E602,0)&gt;0,INDEX(RawDataRefData,$E602,0)),""),3),"")</f>
        <v>4</v>
      </c>
      <c r="AM602" s="101">
        <f t="array" ref="AM602">IF($AI602,MIN(IF(G2SelectionMask="x",IF(INDEX(RawDataRefData,$E602,0)&gt;0,INDEX(RawDataRefData,$E602,0)),"")),"")</f>
        <v>1</v>
      </c>
      <c r="AN602" s="101">
        <f t="array" ref="AN602">IF($AI602,MAX(IF(G2SelectionMask="x",IF(INDEX(RawDataRefData,$E602,0)&gt;0,INDEX(RawDataRefData,$E602,0)),"")),"")</f>
        <v>4</v>
      </c>
      <c r="AO602" s="101">
        <f t="shared" si="232"/>
        <v>2.8181818181818183</v>
      </c>
      <c r="AP602" s="101">
        <f t="array" ref="AP602">IF($AI602,STDEVA(IF(G2SelectionMask="x",IF(INDEX(RawDataRefData,$E602,0)&gt;0,INDEX(RawDataRefData,$E602,0)),"")),"")</f>
        <v>1.3280197150781927</v>
      </c>
      <c r="AQ602" s="100" t="b">
        <f t="shared" si="233"/>
        <v>0</v>
      </c>
      <c r="AR602" s="100" t="str">
        <f t="array" ref="AR602">IF($AQ602,MEDIAN(IF(G3SelectionMask="x",IF(INDEX(RawDataRefData,$E602,0)&gt;0,INDEX(RawDataRefData,$E602,0)),"")),"")</f>
        <v/>
      </c>
      <c r="AS602" s="100" t="str">
        <f t="array" ref="AS602">IF($AQ602,QUARTILE(IF(G3SelectionMask="x",IF(INDEX(RawDataRefData,$E602,0)&gt;0,INDEX(RawDataRefData,$E602,0)),""),1),"")</f>
        <v/>
      </c>
      <c r="AT602" s="100" t="str">
        <f t="array" ref="AT602">IF($AQ602,QUARTILE(IF(G3SelectionMask="x",IF(INDEX(RawDataRefData,$E602,0)&gt;0,INDEX(RawDataRefData,$E602,0)),""),3),"")</f>
        <v/>
      </c>
      <c r="AU602" s="100" t="str">
        <f t="array" ref="AU602">IF($AQ602,MIN(IF(G3SelectionMask="x",IF(INDEX(RawDataRefData,$E602,0)&gt;0,INDEX(RawDataRefData,$E602,0)),"")),"")</f>
        <v/>
      </c>
      <c r="AV602" s="100" t="str">
        <f t="array" ref="AV602">IF($AQ602,MAX(IF(G3SelectionMask="x",IF(INDEX(RawDataRefData,$E602,0)&gt;0,INDEX(RawDataRefData,$E602,0)),"")),"")</f>
        <v/>
      </c>
      <c r="AW602" s="100" t="str">
        <f t="shared" si="234"/>
        <v/>
      </c>
      <c r="AX602" s="100" t="str">
        <f t="array" ref="AX602">IF($AQ602,STDEVA(IF(G3SelectionMask="x",IF(INDEX(RawDataRefData,$E602,0)&gt;0,INDEX(RawDataRefData,$E602,0)),"")),"")</f>
        <v/>
      </c>
      <c r="AY602" s="101" t="b">
        <f t="shared" si="235"/>
        <v>0</v>
      </c>
      <c r="AZ602" s="101" t="str">
        <f t="array" ref="AZ602">IF($AY602,MEDIAN(IF(G4SelectionMask="x",IF(INDEX(RawDataRefData,$E602,0)&gt;0,INDEX(RawDataRefData,$E602,0)),"")),"")</f>
        <v/>
      </c>
      <c r="BA602" s="101" t="str">
        <f t="array" ref="BA602">IF($AY602,QUARTILE(IF(G4SelectionMask="x",IF(INDEX(RawDataRefData,$E602,0)&gt;0,INDEX(RawDataRefData,$E602,0)),""),1),"")</f>
        <v/>
      </c>
      <c r="BB602" s="101" t="str">
        <f t="array" ref="BB602">IF($AY602,QUARTILE(IF(G4SelectionMask="x",IF(INDEX(RawDataRefData,$E602,0)&gt;0,INDEX(RawDataRefData,$E602,0)),""),3),"")</f>
        <v/>
      </c>
      <c r="BC602" s="101" t="str">
        <f t="array" ref="BC602">IF($AY602,MIN(IF(G4SelectionMask="x",IF(INDEX(RawDataRefData,$E602,0)&gt;0,INDEX(RawDataRefData,$E602,0)),"")),"")</f>
        <v/>
      </c>
      <c r="BD602" s="101" t="str">
        <f t="array" ref="BD602">IF($AY602,MAX(IF(G4SelectionMask="x",IF(INDEX(RawDataRefData,$E602,0)&gt;0,INDEX(RawDataRefData,$E602,0)),"")),"")</f>
        <v/>
      </c>
      <c r="BE602" s="101" t="str">
        <f t="shared" si="236"/>
        <v/>
      </c>
      <c r="BF602" s="101" t="str">
        <f t="array" ref="BF602">IF($AY602,STDEVA(IF(G4SelectionMask="x",IF(INDEX(RawDataRefData,$E602,0)&gt;0,INDEX(RawDataRefData,$E602,0)),"")),"")</f>
        <v/>
      </c>
      <c r="BG602" s="100" t="b">
        <f t="shared" si="237"/>
        <v>0</v>
      </c>
      <c r="BH602" s="100" t="str">
        <f t="array" ref="BH602">IF($BG602,MEDIAN(IF(G5SelectionMask="x",IF(INDEX(RawDataRefData,$E602,0)&gt;0,INDEX(RawDataRefData,$E602,0)),"")),"")</f>
        <v/>
      </c>
      <c r="BI602" s="100" t="str">
        <f t="array" ref="BI602">IF($BG602,QUARTILE(IF(G5SelectionMask="x",IF(INDEX(RawDataRefData,$E602,0)&gt;0,INDEX(RawDataRefData,$E602,0)),""),1),"")</f>
        <v/>
      </c>
      <c r="BJ602" s="100" t="str">
        <f t="array" ref="BJ602">IF($BG602,QUARTILE(IF(G5SelectionMask="x",IF(INDEX(RawDataRefData,$E602,0)&gt;0,INDEX(RawDataRefData,$E602,0)),""),3),"")</f>
        <v/>
      </c>
      <c r="BK602" s="100" t="str">
        <f t="array" ref="BK602">IF($BG602,MIN(IF(G5SelectionMask="x",IF(INDEX(RawDataRefData,$E602,0)&gt;0,INDEX(RawDataRefData,$E602,0)),"")),"")</f>
        <v/>
      </c>
      <c r="BL602" s="100" t="str">
        <f t="array" ref="BL602">IF($BG602,MAX(IF(G5SelectionMask="x",IF(INDEX(RawDataRefData,$E602,0)&gt;0,INDEX(RawDataRefData,$E602,0)),"")),"")</f>
        <v/>
      </c>
      <c r="BM602" s="100" t="str">
        <f t="shared" si="238"/>
        <v/>
      </c>
      <c r="BN602" s="103" t="str">
        <f t="array" ref="BN602">IF($BG602,STDEVA(IF(G5SelectionMask="x",IF(INDEX(RawDataRefData,$E602,0)&gt;0,INDEX(RawDataRefData,$E602,0)),"")),"")</f>
        <v/>
      </c>
      <c r="BO602" s="104"/>
      <c r="BP602" s="105">
        <v>1</v>
      </c>
      <c r="BQ602" s="105">
        <v>1</v>
      </c>
      <c r="BR602" s="105">
        <v>2</v>
      </c>
      <c r="BS602" s="105">
        <v>1</v>
      </c>
      <c r="BT602" s="105">
        <v>1</v>
      </c>
      <c r="BU602" s="105">
        <v>1</v>
      </c>
      <c r="BV602" s="105">
        <v>3</v>
      </c>
      <c r="BW602" s="105">
        <v>3</v>
      </c>
      <c r="BX602" s="105">
        <v>4</v>
      </c>
      <c r="BY602" s="105">
        <v>1</v>
      </c>
      <c r="BZ602" s="105">
        <v>4</v>
      </c>
      <c r="CA602" s="105">
        <v>4</v>
      </c>
      <c r="CB602" s="105">
        <v>4</v>
      </c>
      <c r="CC602" s="105">
        <v>3</v>
      </c>
      <c r="CD602" s="105">
        <v>4</v>
      </c>
    </row>
    <row r="603" spans="1:82" x14ac:dyDescent="0.2">
      <c r="A603" s="33">
        <f t="shared" si="215"/>
        <v>0</v>
      </c>
      <c r="B603" s="209"/>
      <c r="C603" s="194"/>
      <c r="D603" s="203"/>
      <c r="E603" s="72">
        <f t="shared" si="231"/>
        <v>594</v>
      </c>
      <c r="F603" s="9" t="s">
        <v>2113</v>
      </c>
      <c r="G603" s="9" t="s">
        <v>2912</v>
      </c>
      <c r="H603" s="9" t="s">
        <v>63</v>
      </c>
      <c r="I603" s="9" t="s">
        <v>73</v>
      </c>
      <c r="J603" s="9" t="s">
        <v>1753</v>
      </c>
      <c r="K603" s="100">
        <f t="shared" si="216"/>
        <v>3</v>
      </c>
      <c r="L603" s="100"/>
      <c r="M603" s="100"/>
      <c r="N603" s="100"/>
      <c r="O603" s="100"/>
      <c r="P603" s="101">
        <f t="shared" si="217"/>
        <v>2</v>
      </c>
      <c r="Q603" s="102">
        <f t="shared" si="218"/>
        <v>2</v>
      </c>
      <c r="R603" s="102">
        <f t="shared" si="219"/>
        <v>4</v>
      </c>
      <c r="S603" s="102">
        <f t="shared" si="220"/>
        <v>4</v>
      </c>
      <c r="T603" s="102">
        <f t="shared" si="221"/>
        <v>4</v>
      </c>
      <c r="U603" s="102">
        <f t="shared" si="222"/>
        <v>1</v>
      </c>
      <c r="V603" s="102">
        <f t="shared" si="223"/>
        <v>4</v>
      </c>
      <c r="W603" s="102">
        <f t="shared" si="224"/>
        <v>1</v>
      </c>
      <c r="X603" s="102">
        <f t="shared" si="225"/>
        <v>4</v>
      </c>
      <c r="Y603" s="102">
        <f t="shared" si="226"/>
        <v>2</v>
      </c>
      <c r="Z603" s="102">
        <f t="shared" si="227"/>
        <v>2</v>
      </c>
      <c r="AA603" s="100" t="b">
        <f t="shared" si="228"/>
        <v>1</v>
      </c>
      <c r="AB603" s="100">
        <f t="array" ref="AB603">IF($AA603,MEDIAN(IF(G1SelectionMask="x",IF(INDEX(RawDataRefData,$E603,0)&gt;0,INDEX(RawDataRefData,$E603,0)),"")),"")</f>
        <v>2</v>
      </c>
      <c r="AC603" s="100">
        <f t="array" ref="AC603">IF($AA603,QUARTILE(IF(G1SelectionMask="x",IF(INDEX(RawDataRefData,$E603,0)&gt;0,INDEX(RawDataRefData,$E603,0)),""),1),"")</f>
        <v>2</v>
      </c>
      <c r="AD603" s="100">
        <f t="array" ref="AD603">IF($AA603,QUARTILE(IF(G1SelectionMask="x",IF(INDEX(RawDataRefData,$E603,0)&gt;0,INDEX(RawDataRefData,$E603,0)),""),3),"")</f>
        <v>4</v>
      </c>
      <c r="AE603" s="100">
        <f t="array" ref="AE603">IF($AA603,MIN(IF(G1SelectionMask="x",IF(INDEX(RawDataRefData,$E603,0)&gt;0,INDEX(RawDataRefData,$E603,0)),"")),"")</f>
        <v>1</v>
      </c>
      <c r="AF603" s="100">
        <f t="array" ref="AF603">IF($AA603,MAX(IF(G1SelectionMask="x",IF(INDEX(RawDataRefData,$E603,0)&gt;0,INDEX(RawDataRefData,$E603,0)),"")),"")</f>
        <v>4</v>
      </c>
      <c r="AG603" s="100">
        <f t="shared" si="229"/>
        <v>2.7272727272727271</v>
      </c>
      <c r="AH603" s="100">
        <f t="array" ref="AH603">IF($AA603,STDEVA(IF(G1SelectionMask="x",IF(INDEX(RawDataRefData,$E603,0)&gt;0,INDEX(RawDataRefData,$E603,0)),"")),"")</f>
        <v>1.2720777563426768</v>
      </c>
      <c r="AI603" s="101" t="b">
        <f t="shared" si="230"/>
        <v>1</v>
      </c>
      <c r="AJ603" s="101">
        <f t="array" ref="AJ603">IF($AI603,MEDIAN(IF(G2SelectionMask="x",IF(INDEX(RawDataRefData,$E603,0)&gt;0,INDEX(RawDataRefData,$E603,0)),"")),"")</f>
        <v>2</v>
      </c>
      <c r="AK603" s="101">
        <f t="array" ref="AK603">IF($AI603,QUARTILE(IF(G2SelectionMask="x",IF(INDEX(RawDataRefData,$E603,0)&gt;0,INDEX(RawDataRefData,$E603,0)),""),1),"")</f>
        <v>2</v>
      </c>
      <c r="AL603" s="101">
        <f t="array" ref="AL603">IF($AI603,QUARTILE(IF(G2SelectionMask="x",IF(INDEX(RawDataRefData,$E603,0)&gt;0,INDEX(RawDataRefData,$E603,0)),""),3),"")</f>
        <v>4</v>
      </c>
      <c r="AM603" s="101">
        <f t="array" ref="AM603">IF($AI603,MIN(IF(G2SelectionMask="x",IF(INDEX(RawDataRefData,$E603,0)&gt;0,INDEX(RawDataRefData,$E603,0)),"")),"")</f>
        <v>1</v>
      </c>
      <c r="AN603" s="101">
        <f t="array" ref="AN603">IF($AI603,MAX(IF(G2SelectionMask="x",IF(INDEX(RawDataRefData,$E603,0)&gt;0,INDEX(RawDataRefData,$E603,0)),"")),"")</f>
        <v>4</v>
      </c>
      <c r="AO603" s="101">
        <f t="shared" si="232"/>
        <v>2.7272727272727271</v>
      </c>
      <c r="AP603" s="101">
        <f t="array" ref="AP603">IF($AI603,STDEVA(IF(G2SelectionMask="x",IF(INDEX(RawDataRefData,$E603,0)&gt;0,INDEX(RawDataRefData,$E603,0)),"")),"")</f>
        <v>1.2720777563426768</v>
      </c>
      <c r="AQ603" s="100" t="b">
        <f t="shared" si="233"/>
        <v>0</v>
      </c>
      <c r="AR603" s="100" t="str">
        <f t="array" ref="AR603">IF($AQ603,MEDIAN(IF(G3SelectionMask="x",IF(INDEX(RawDataRefData,$E603,0)&gt;0,INDEX(RawDataRefData,$E603,0)),"")),"")</f>
        <v/>
      </c>
      <c r="AS603" s="100" t="str">
        <f t="array" ref="AS603">IF($AQ603,QUARTILE(IF(G3SelectionMask="x",IF(INDEX(RawDataRefData,$E603,0)&gt;0,INDEX(RawDataRefData,$E603,0)),""),1),"")</f>
        <v/>
      </c>
      <c r="AT603" s="100" t="str">
        <f t="array" ref="AT603">IF($AQ603,QUARTILE(IF(G3SelectionMask="x",IF(INDEX(RawDataRefData,$E603,0)&gt;0,INDEX(RawDataRefData,$E603,0)),""),3),"")</f>
        <v/>
      </c>
      <c r="AU603" s="100" t="str">
        <f t="array" ref="AU603">IF($AQ603,MIN(IF(G3SelectionMask="x",IF(INDEX(RawDataRefData,$E603,0)&gt;0,INDEX(RawDataRefData,$E603,0)),"")),"")</f>
        <v/>
      </c>
      <c r="AV603" s="100" t="str">
        <f t="array" ref="AV603">IF($AQ603,MAX(IF(G3SelectionMask="x",IF(INDEX(RawDataRefData,$E603,0)&gt;0,INDEX(RawDataRefData,$E603,0)),"")),"")</f>
        <v/>
      </c>
      <c r="AW603" s="100" t="str">
        <f t="shared" si="234"/>
        <v/>
      </c>
      <c r="AX603" s="100" t="str">
        <f t="array" ref="AX603">IF($AQ603,STDEVA(IF(G3SelectionMask="x",IF(INDEX(RawDataRefData,$E603,0)&gt;0,INDEX(RawDataRefData,$E603,0)),"")),"")</f>
        <v/>
      </c>
      <c r="AY603" s="101" t="b">
        <f t="shared" si="235"/>
        <v>0</v>
      </c>
      <c r="AZ603" s="101" t="str">
        <f t="array" ref="AZ603">IF($AY603,MEDIAN(IF(G4SelectionMask="x",IF(INDEX(RawDataRefData,$E603,0)&gt;0,INDEX(RawDataRefData,$E603,0)),"")),"")</f>
        <v/>
      </c>
      <c r="BA603" s="101" t="str">
        <f t="array" ref="BA603">IF($AY603,QUARTILE(IF(G4SelectionMask="x",IF(INDEX(RawDataRefData,$E603,0)&gt;0,INDEX(RawDataRefData,$E603,0)),""),1),"")</f>
        <v/>
      </c>
      <c r="BB603" s="101" t="str">
        <f t="array" ref="BB603">IF($AY603,QUARTILE(IF(G4SelectionMask="x",IF(INDEX(RawDataRefData,$E603,0)&gt;0,INDEX(RawDataRefData,$E603,0)),""),3),"")</f>
        <v/>
      </c>
      <c r="BC603" s="101" t="str">
        <f t="array" ref="BC603">IF($AY603,MIN(IF(G4SelectionMask="x",IF(INDEX(RawDataRefData,$E603,0)&gt;0,INDEX(RawDataRefData,$E603,0)),"")),"")</f>
        <v/>
      </c>
      <c r="BD603" s="101" t="str">
        <f t="array" ref="BD603">IF($AY603,MAX(IF(G4SelectionMask="x",IF(INDEX(RawDataRefData,$E603,0)&gt;0,INDEX(RawDataRefData,$E603,0)),"")),"")</f>
        <v/>
      </c>
      <c r="BE603" s="101" t="str">
        <f t="shared" si="236"/>
        <v/>
      </c>
      <c r="BF603" s="101" t="str">
        <f t="array" ref="BF603">IF($AY603,STDEVA(IF(G4SelectionMask="x",IF(INDEX(RawDataRefData,$E603,0)&gt;0,INDEX(RawDataRefData,$E603,0)),"")),"")</f>
        <v/>
      </c>
      <c r="BG603" s="100" t="b">
        <f t="shared" si="237"/>
        <v>0</v>
      </c>
      <c r="BH603" s="100" t="str">
        <f t="array" ref="BH603">IF($BG603,MEDIAN(IF(G5SelectionMask="x",IF(INDEX(RawDataRefData,$E603,0)&gt;0,INDEX(RawDataRefData,$E603,0)),"")),"")</f>
        <v/>
      </c>
      <c r="BI603" s="100" t="str">
        <f t="array" ref="BI603">IF($BG603,QUARTILE(IF(G5SelectionMask="x",IF(INDEX(RawDataRefData,$E603,0)&gt;0,INDEX(RawDataRefData,$E603,0)),""),1),"")</f>
        <v/>
      </c>
      <c r="BJ603" s="100" t="str">
        <f t="array" ref="BJ603">IF($BG603,QUARTILE(IF(G5SelectionMask="x",IF(INDEX(RawDataRefData,$E603,0)&gt;0,INDEX(RawDataRefData,$E603,0)),""),3),"")</f>
        <v/>
      </c>
      <c r="BK603" s="100" t="str">
        <f t="array" ref="BK603">IF($BG603,MIN(IF(G5SelectionMask="x",IF(INDEX(RawDataRefData,$E603,0)&gt;0,INDEX(RawDataRefData,$E603,0)),"")),"")</f>
        <v/>
      </c>
      <c r="BL603" s="100" t="str">
        <f t="array" ref="BL603">IF($BG603,MAX(IF(G5SelectionMask="x",IF(INDEX(RawDataRefData,$E603,0)&gt;0,INDEX(RawDataRefData,$E603,0)),"")),"")</f>
        <v/>
      </c>
      <c r="BM603" s="100" t="str">
        <f t="shared" si="238"/>
        <v/>
      </c>
      <c r="BN603" s="103" t="str">
        <f t="array" ref="BN603">IF($BG603,STDEVA(IF(G5SelectionMask="x",IF(INDEX(RawDataRefData,$E603,0)&gt;0,INDEX(RawDataRefData,$E603,0)),"")),"")</f>
        <v/>
      </c>
      <c r="BO603" s="104"/>
      <c r="BP603" s="105">
        <v>3</v>
      </c>
      <c r="BQ603" s="105">
        <v>2</v>
      </c>
      <c r="BR603" s="105">
        <v>2</v>
      </c>
      <c r="BS603" s="105">
        <v>4</v>
      </c>
      <c r="BT603" s="105">
        <v>4</v>
      </c>
      <c r="BU603" s="105">
        <v>4</v>
      </c>
      <c r="BV603" s="105">
        <v>1</v>
      </c>
      <c r="BW603" s="105">
        <v>4</v>
      </c>
      <c r="BX603" s="105">
        <v>1</v>
      </c>
      <c r="BY603" s="105">
        <v>4</v>
      </c>
      <c r="BZ603" s="105">
        <v>2</v>
      </c>
      <c r="CA603" s="105">
        <v>2</v>
      </c>
      <c r="CB603" s="105">
        <v>4</v>
      </c>
      <c r="CC603" s="105">
        <v>4</v>
      </c>
      <c r="CD603" s="105">
        <v>1</v>
      </c>
    </row>
    <row r="604" spans="1:82" x14ac:dyDescent="0.2">
      <c r="A604" s="33">
        <f t="shared" si="215"/>
        <v>0</v>
      </c>
      <c r="B604" s="209"/>
      <c r="C604" s="194"/>
      <c r="D604" s="203"/>
      <c r="E604" s="72">
        <f t="shared" si="231"/>
        <v>595</v>
      </c>
      <c r="F604" s="9" t="s">
        <v>2114</v>
      </c>
      <c r="G604" s="9" t="s">
        <v>2909</v>
      </c>
      <c r="H604" s="9" t="s">
        <v>63</v>
      </c>
      <c r="I604" s="9" t="s">
        <v>73</v>
      </c>
      <c r="J604" s="9" t="s">
        <v>1753</v>
      </c>
      <c r="K604" s="100">
        <f t="shared" si="216"/>
        <v>1</v>
      </c>
      <c r="L604" s="100"/>
      <c r="M604" s="100"/>
      <c r="N604" s="100"/>
      <c r="O604" s="100"/>
      <c r="P604" s="101">
        <f t="shared" si="217"/>
        <v>3</v>
      </c>
      <c r="Q604" s="102">
        <f t="shared" si="218"/>
        <v>2</v>
      </c>
      <c r="R604" s="102">
        <f t="shared" si="219"/>
        <v>3</v>
      </c>
      <c r="S604" s="102">
        <f t="shared" si="220"/>
        <v>3</v>
      </c>
      <c r="T604" s="102">
        <f t="shared" si="221"/>
        <v>1</v>
      </c>
      <c r="U604" s="102">
        <f t="shared" si="222"/>
        <v>3</v>
      </c>
      <c r="V604" s="102">
        <f t="shared" si="223"/>
        <v>3</v>
      </c>
      <c r="W604" s="102">
        <f t="shared" si="224"/>
        <v>4</v>
      </c>
      <c r="X604" s="102">
        <f t="shared" si="225"/>
        <v>4</v>
      </c>
      <c r="Y604" s="102">
        <f t="shared" si="226"/>
        <v>2</v>
      </c>
      <c r="Z604" s="102">
        <f t="shared" si="227"/>
        <v>3</v>
      </c>
      <c r="AA604" s="100" t="b">
        <f t="shared" si="228"/>
        <v>1</v>
      </c>
      <c r="AB604" s="100">
        <f t="array" ref="AB604">IF($AA604,MEDIAN(IF(G1SelectionMask="x",IF(INDEX(RawDataRefData,$E604,0)&gt;0,INDEX(RawDataRefData,$E604,0)),"")),"")</f>
        <v>3</v>
      </c>
      <c r="AC604" s="100">
        <f t="array" ref="AC604">IF($AA604,QUARTILE(IF(G1SelectionMask="x",IF(INDEX(RawDataRefData,$E604,0)&gt;0,INDEX(RawDataRefData,$E604,0)),""),1),"")</f>
        <v>2.5</v>
      </c>
      <c r="AD604" s="100">
        <f t="array" ref="AD604">IF($AA604,QUARTILE(IF(G1SelectionMask="x",IF(INDEX(RawDataRefData,$E604,0)&gt;0,INDEX(RawDataRefData,$E604,0)),""),3),"")</f>
        <v>3</v>
      </c>
      <c r="AE604" s="100">
        <f t="array" ref="AE604">IF($AA604,MIN(IF(G1SelectionMask="x",IF(INDEX(RawDataRefData,$E604,0)&gt;0,INDEX(RawDataRefData,$E604,0)),"")),"")</f>
        <v>1</v>
      </c>
      <c r="AF604" s="100">
        <f t="array" ref="AF604">IF($AA604,MAX(IF(G1SelectionMask="x",IF(INDEX(RawDataRefData,$E604,0)&gt;0,INDEX(RawDataRefData,$E604,0)),"")),"")</f>
        <v>4</v>
      </c>
      <c r="AG604" s="100">
        <f t="shared" si="229"/>
        <v>2.8181818181818183</v>
      </c>
      <c r="AH604" s="100">
        <f t="array" ref="AH604">IF($AA604,STDEVA(IF(G1SelectionMask="x",IF(INDEX(RawDataRefData,$E604,0)&gt;0,INDEX(RawDataRefData,$E604,0)),"")),"")</f>
        <v>0.87386289750530322</v>
      </c>
      <c r="AI604" s="101" t="b">
        <f t="shared" si="230"/>
        <v>1</v>
      </c>
      <c r="AJ604" s="101">
        <f t="array" ref="AJ604">IF($AI604,MEDIAN(IF(G2SelectionMask="x",IF(INDEX(RawDataRefData,$E604,0)&gt;0,INDEX(RawDataRefData,$E604,0)),"")),"")</f>
        <v>2</v>
      </c>
      <c r="AK604" s="101">
        <f t="array" ref="AK604">IF($AI604,QUARTILE(IF(G2SelectionMask="x",IF(INDEX(RawDataRefData,$E604,0)&gt;0,INDEX(RawDataRefData,$E604,0)),""),1),"")</f>
        <v>2</v>
      </c>
      <c r="AL604" s="101">
        <f t="array" ref="AL604">IF($AI604,QUARTILE(IF(G2SelectionMask="x",IF(INDEX(RawDataRefData,$E604,0)&gt;0,INDEX(RawDataRefData,$E604,0)),""),3),"")</f>
        <v>3</v>
      </c>
      <c r="AM604" s="101">
        <f t="array" ref="AM604">IF($AI604,MIN(IF(G2SelectionMask="x",IF(INDEX(RawDataRefData,$E604,0)&gt;0,INDEX(RawDataRefData,$E604,0)),"")),"")</f>
        <v>1</v>
      </c>
      <c r="AN604" s="101">
        <f t="array" ref="AN604">IF($AI604,MAX(IF(G2SelectionMask="x",IF(INDEX(RawDataRefData,$E604,0)&gt;0,INDEX(RawDataRefData,$E604,0)),"")),"")</f>
        <v>4</v>
      </c>
      <c r="AO604" s="101">
        <f t="shared" si="232"/>
        <v>2.3636363636363638</v>
      </c>
      <c r="AP604" s="101">
        <f t="array" ref="AP604">IF($AI604,STDEVA(IF(G2SelectionMask="x",IF(INDEX(RawDataRefData,$E604,0)&gt;0,INDEX(RawDataRefData,$E604,0)),"")),"")</f>
        <v>0.9244162777371755</v>
      </c>
      <c r="AQ604" s="100" t="b">
        <f t="shared" si="233"/>
        <v>0</v>
      </c>
      <c r="AR604" s="100" t="str">
        <f t="array" ref="AR604">IF($AQ604,MEDIAN(IF(G3SelectionMask="x",IF(INDEX(RawDataRefData,$E604,0)&gt;0,INDEX(RawDataRefData,$E604,0)),"")),"")</f>
        <v/>
      </c>
      <c r="AS604" s="100" t="str">
        <f t="array" ref="AS604">IF($AQ604,QUARTILE(IF(G3SelectionMask="x",IF(INDEX(RawDataRefData,$E604,0)&gt;0,INDEX(RawDataRefData,$E604,0)),""),1),"")</f>
        <v/>
      </c>
      <c r="AT604" s="100" t="str">
        <f t="array" ref="AT604">IF($AQ604,QUARTILE(IF(G3SelectionMask="x",IF(INDEX(RawDataRefData,$E604,0)&gt;0,INDEX(RawDataRefData,$E604,0)),""),3),"")</f>
        <v/>
      </c>
      <c r="AU604" s="100" t="str">
        <f t="array" ref="AU604">IF($AQ604,MIN(IF(G3SelectionMask="x",IF(INDEX(RawDataRefData,$E604,0)&gt;0,INDEX(RawDataRefData,$E604,0)),"")),"")</f>
        <v/>
      </c>
      <c r="AV604" s="100" t="str">
        <f t="array" ref="AV604">IF($AQ604,MAX(IF(G3SelectionMask="x",IF(INDEX(RawDataRefData,$E604,0)&gt;0,INDEX(RawDataRefData,$E604,0)),"")),"")</f>
        <v/>
      </c>
      <c r="AW604" s="100" t="str">
        <f t="shared" si="234"/>
        <v/>
      </c>
      <c r="AX604" s="100" t="str">
        <f t="array" ref="AX604">IF($AQ604,STDEVA(IF(G3SelectionMask="x",IF(INDEX(RawDataRefData,$E604,0)&gt;0,INDEX(RawDataRefData,$E604,0)),"")),"")</f>
        <v/>
      </c>
      <c r="AY604" s="101" t="b">
        <f t="shared" si="235"/>
        <v>0</v>
      </c>
      <c r="AZ604" s="101" t="str">
        <f t="array" ref="AZ604">IF($AY604,MEDIAN(IF(G4SelectionMask="x",IF(INDEX(RawDataRefData,$E604,0)&gt;0,INDEX(RawDataRefData,$E604,0)),"")),"")</f>
        <v/>
      </c>
      <c r="BA604" s="101" t="str">
        <f t="array" ref="BA604">IF($AY604,QUARTILE(IF(G4SelectionMask="x",IF(INDEX(RawDataRefData,$E604,0)&gt;0,INDEX(RawDataRefData,$E604,0)),""),1),"")</f>
        <v/>
      </c>
      <c r="BB604" s="101" t="str">
        <f t="array" ref="BB604">IF($AY604,QUARTILE(IF(G4SelectionMask="x",IF(INDEX(RawDataRefData,$E604,0)&gt;0,INDEX(RawDataRefData,$E604,0)),""),3),"")</f>
        <v/>
      </c>
      <c r="BC604" s="101" t="str">
        <f t="array" ref="BC604">IF($AY604,MIN(IF(G4SelectionMask="x",IF(INDEX(RawDataRefData,$E604,0)&gt;0,INDEX(RawDataRefData,$E604,0)),"")),"")</f>
        <v/>
      </c>
      <c r="BD604" s="101" t="str">
        <f t="array" ref="BD604">IF($AY604,MAX(IF(G4SelectionMask="x",IF(INDEX(RawDataRefData,$E604,0)&gt;0,INDEX(RawDataRefData,$E604,0)),"")),"")</f>
        <v/>
      </c>
      <c r="BE604" s="101" t="str">
        <f t="shared" si="236"/>
        <v/>
      </c>
      <c r="BF604" s="101" t="str">
        <f t="array" ref="BF604">IF($AY604,STDEVA(IF(G4SelectionMask="x",IF(INDEX(RawDataRefData,$E604,0)&gt;0,INDEX(RawDataRefData,$E604,0)),"")),"")</f>
        <v/>
      </c>
      <c r="BG604" s="100" t="b">
        <f t="shared" si="237"/>
        <v>0</v>
      </c>
      <c r="BH604" s="100" t="str">
        <f t="array" ref="BH604">IF($BG604,MEDIAN(IF(G5SelectionMask="x",IF(INDEX(RawDataRefData,$E604,0)&gt;0,INDEX(RawDataRefData,$E604,0)),"")),"")</f>
        <v/>
      </c>
      <c r="BI604" s="100" t="str">
        <f t="array" ref="BI604">IF($BG604,QUARTILE(IF(G5SelectionMask="x",IF(INDEX(RawDataRefData,$E604,0)&gt;0,INDEX(RawDataRefData,$E604,0)),""),1),"")</f>
        <v/>
      </c>
      <c r="BJ604" s="100" t="str">
        <f t="array" ref="BJ604">IF($BG604,QUARTILE(IF(G5SelectionMask="x",IF(INDEX(RawDataRefData,$E604,0)&gt;0,INDEX(RawDataRefData,$E604,0)),""),3),"")</f>
        <v/>
      </c>
      <c r="BK604" s="100" t="str">
        <f t="array" ref="BK604">IF($BG604,MIN(IF(G5SelectionMask="x",IF(INDEX(RawDataRefData,$E604,0)&gt;0,INDEX(RawDataRefData,$E604,0)),"")),"")</f>
        <v/>
      </c>
      <c r="BL604" s="100" t="str">
        <f t="array" ref="BL604">IF($BG604,MAX(IF(G5SelectionMask="x",IF(INDEX(RawDataRefData,$E604,0)&gt;0,INDEX(RawDataRefData,$E604,0)),"")),"")</f>
        <v/>
      </c>
      <c r="BM604" s="100" t="str">
        <f t="shared" si="238"/>
        <v/>
      </c>
      <c r="BN604" s="103" t="str">
        <f t="array" ref="BN604">IF($BG604,STDEVA(IF(G5SelectionMask="x",IF(INDEX(RawDataRefData,$E604,0)&gt;0,INDEX(RawDataRefData,$E604,0)),"")),"")</f>
        <v/>
      </c>
      <c r="BO604" s="104"/>
      <c r="BP604" s="105">
        <v>1</v>
      </c>
      <c r="BQ604" s="105">
        <v>3</v>
      </c>
      <c r="BR604" s="105">
        <v>2</v>
      </c>
      <c r="BS604" s="105">
        <v>3</v>
      </c>
      <c r="BT604" s="105">
        <v>3</v>
      </c>
      <c r="BU604" s="105">
        <v>1</v>
      </c>
      <c r="BV604" s="105">
        <v>3</v>
      </c>
      <c r="BW604" s="105">
        <v>3</v>
      </c>
      <c r="BX604" s="105">
        <v>4</v>
      </c>
      <c r="BY604" s="105">
        <v>4</v>
      </c>
      <c r="BZ604" s="105">
        <v>2</v>
      </c>
      <c r="CA604" s="105">
        <v>3</v>
      </c>
      <c r="CB604" s="105">
        <v>2</v>
      </c>
      <c r="CC604" s="105">
        <v>1</v>
      </c>
      <c r="CD604" s="105">
        <v>2</v>
      </c>
    </row>
    <row r="605" spans="1:82" x14ac:dyDescent="0.2">
      <c r="A605" s="33">
        <f t="shared" si="215"/>
        <v>0</v>
      </c>
      <c r="B605" s="209"/>
      <c r="C605" s="194"/>
      <c r="D605" s="203"/>
      <c r="E605" s="72">
        <f t="shared" si="231"/>
        <v>596</v>
      </c>
      <c r="F605" s="9" t="s">
        <v>2115</v>
      </c>
      <c r="G605" s="9" t="s">
        <v>2910</v>
      </c>
      <c r="H605" s="9" t="s">
        <v>63</v>
      </c>
      <c r="I605" s="9" t="s">
        <v>73</v>
      </c>
      <c r="J605" s="9" t="s">
        <v>1753</v>
      </c>
      <c r="K605" s="100">
        <f t="shared" si="216"/>
        <v>2</v>
      </c>
      <c r="L605" s="100"/>
      <c r="M605" s="100"/>
      <c r="N605" s="100"/>
      <c r="O605" s="100"/>
      <c r="P605" s="101">
        <f t="shared" si="217"/>
        <v>2</v>
      </c>
      <c r="Q605" s="102">
        <f t="shared" si="218"/>
        <v>1</v>
      </c>
      <c r="R605" s="102">
        <f t="shared" si="219"/>
        <v>3</v>
      </c>
      <c r="S605" s="102">
        <f t="shared" si="220"/>
        <v>2</v>
      </c>
      <c r="T605" s="102">
        <f t="shared" si="221"/>
        <v>3</v>
      </c>
      <c r="U605" s="102">
        <f t="shared" si="222"/>
        <v>1</v>
      </c>
      <c r="V605" s="102">
        <f t="shared" si="223"/>
        <v>3</v>
      </c>
      <c r="W605" s="102">
        <f t="shared" si="224"/>
        <v>1</v>
      </c>
      <c r="X605" s="102">
        <f t="shared" si="225"/>
        <v>1</v>
      </c>
      <c r="Y605" s="102">
        <f t="shared" si="226"/>
        <v>3</v>
      </c>
      <c r="Z605" s="102">
        <f t="shared" si="227"/>
        <v>2</v>
      </c>
      <c r="AA605" s="100" t="b">
        <f t="shared" si="228"/>
        <v>1</v>
      </c>
      <c r="AB605" s="100">
        <f t="array" ref="AB605">IF($AA605,MEDIAN(IF(G1SelectionMask="x",IF(INDEX(RawDataRefData,$E605,0)&gt;0,INDEX(RawDataRefData,$E605,0)),"")),"")</f>
        <v>2</v>
      </c>
      <c r="AC605" s="100">
        <f t="array" ref="AC605">IF($AA605,QUARTILE(IF(G1SelectionMask="x",IF(INDEX(RawDataRefData,$E605,0)&gt;0,INDEX(RawDataRefData,$E605,0)),""),1),"")</f>
        <v>1</v>
      </c>
      <c r="AD605" s="100">
        <f t="array" ref="AD605">IF($AA605,QUARTILE(IF(G1SelectionMask="x",IF(INDEX(RawDataRefData,$E605,0)&gt;0,INDEX(RawDataRefData,$E605,0)),""),3),"")</f>
        <v>3</v>
      </c>
      <c r="AE605" s="100">
        <f t="array" ref="AE605">IF($AA605,MIN(IF(G1SelectionMask="x",IF(INDEX(RawDataRefData,$E605,0)&gt;0,INDEX(RawDataRefData,$E605,0)),"")),"")</f>
        <v>1</v>
      </c>
      <c r="AF605" s="100">
        <f t="array" ref="AF605">IF($AA605,MAX(IF(G1SelectionMask="x",IF(INDEX(RawDataRefData,$E605,0)&gt;0,INDEX(RawDataRefData,$E605,0)),"")),"")</f>
        <v>3</v>
      </c>
      <c r="AG605" s="100">
        <f t="shared" si="229"/>
        <v>2</v>
      </c>
      <c r="AH605" s="100">
        <f t="array" ref="AH605">IF($AA605,STDEVA(IF(G1SelectionMask="x",IF(INDEX(RawDataRefData,$E605,0)&gt;0,INDEX(RawDataRefData,$E605,0)),"")),"")</f>
        <v>0.89442719099991586</v>
      </c>
      <c r="AI605" s="101" t="b">
        <f t="shared" si="230"/>
        <v>1</v>
      </c>
      <c r="AJ605" s="101">
        <f t="array" ref="AJ605">IF($AI605,MEDIAN(IF(G2SelectionMask="x",IF(INDEX(RawDataRefData,$E605,0)&gt;0,INDEX(RawDataRefData,$E605,0)),"")),"")</f>
        <v>2</v>
      </c>
      <c r="AK605" s="101">
        <f t="array" ref="AK605">IF($AI605,QUARTILE(IF(G2SelectionMask="x",IF(INDEX(RawDataRefData,$E605,0)&gt;0,INDEX(RawDataRefData,$E605,0)),""),1),"")</f>
        <v>1</v>
      </c>
      <c r="AL605" s="101">
        <f t="array" ref="AL605">IF($AI605,QUARTILE(IF(G2SelectionMask="x",IF(INDEX(RawDataRefData,$E605,0)&gt;0,INDEX(RawDataRefData,$E605,0)),""),3),"")</f>
        <v>3</v>
      </c>
      <c r="AM605" s="101">
        <f t="array" ref="AM605">IF($AI605,MIN(IF(G2SelectionMask="x",IF(INDEX(RawDataRefData,$E605,0)&gt;0,INDEX(RawDataRefData,$E605,0)),"")),"")</f>
        <v>1</v>
      </c>
      <c r="AN605" s="101">
        <f t="array" ref="AN605">IF($AI605,MAX(IF(G2SelectionMask="x",IF(INDEX(RawDataRefData,$E605,0)&gt;0,INDEX(RawDataRefData,$E605,0)),"")),"")</f>
        <v>4</v>
      </c>
      <c r="AO605" s="101">
        <f t="shared" si="232"/>
        <v>2.0909090909090908</v>
      </c>
      <c r="AP605" s="101">
        <f t="array" ref="AP605">IF($AI605,STDEVA(IF(G2SelectionMask="x",IF(INDEX(RawDataRefData,$E605,0)&gt;0,INDEX(RawDataRefData,$E605,0)),"")),"")</f>
        <v>1.0444659357341868</v>
      </c>
      <c r="AQ605" s="100" t="b">
        <f t="shared" si="233"/>
        <v>0</v>
      </c>
      <c r="AR605" s="100" t="str">
        <f t="array" ref="AR605">IF($AQ605,MEDIAN(IF(G3SelectionMask="x",IF(INDEX(RawDataRefData,$E605,0)&gt;0,INDEX(RawDataRefData,$E605,0)),"")),"")</f>
        <v/>
      </c>
      <c r="AS605" s="100" t="str">
        <f t="array" ref="AS605">IF($AQ605,QUARTILE(IF(G3SelectionMask="x",IF(INDEX(RawDataRefData,$E605,0)&gt;0,INDEX(RawDataRefData,$E605,0)),""),1),"")</f>
        <v/>
      </c>
      <c r="AT605" s="100" t="str">
        <f t="array" ref="AT605">IF($AQ605,QUARTILE(IF(G3SelectionMask="x",IF(INDEX(RawDataRefData,$E605,0)&gt;0,INDEX(RawDataRefData,$E605,0)),""),3),"")</f>
        <v/>
      </c>
      <c r="AU605" s="100" t="str">
        <f t="array" ref="AU605">IF($AQ605,MIN(IF(G3SelectionMask="x",IF(INDEX(RawDataRefData,$E605,0)&gt;0,INDEX(RawDataRefData,$E605,0)),"")),"")</f>
        <v/>
      </c>
      <c r="AV605" s="100" t="str">
        <f t="array" ref="AV605">IF($AQ605,MAX(IF(G3SelectionMask="x",IF(INDEX(RawDataRefData,$E605,0)&gt;0,INDEX(RawDataRefData,$E605,0)),"")),"")</f>
        <v/>
      </c>
      <c r="AW605" s="100" t="str">
        <f t="shared" si="234"/>
        <v/>
      </c>
      <c r="AX605" s="100" t="str">
        <f t="array" ref="AX605">IF($AQ605,STDEVA(IF(G3SelectionMask="x",IF(INDEX(RawDataRefData,$E605,0)&gt;0,INDEX(RawDataRefData,$E605,0)),"")),"")</f>
        <v/>
      </c>
      <c r="AY605" s="101" t="b">
        <f t="shared" si="235"/>
        <v>0</v>
      </c>
      <c r="AZ605" s="101" t="str">
        <f t="array" ref="AZ605">IF($AY605,MEDIAN(IF(G4SelectionMask="x",IF(INDEX(RawDataRefData,$E605,0)&gt;0,INDEX(RawDataRefData,$E605,0)),"")),"")</f>
        <v/>
      </c>
      <c r="BA605" s="101" t="str">
        <f t="array" ref="BA605">IF($AY605,QUARTILE(IF(G4SelectionMask="x",IF(INDEX(RawDataRefData,$E605,0)&gt;0,INDEX(RawDataRefData,$E605,0)),""),1),"")</f>
        <v/>
      </c>
      <c r="BB605" s="101" t="str">
        <f t="array" ref="BB605">IF($AY605,QUARTILE(IF(G4SelectionMask="x",IF(INDEX(RawDataRefData,$E605,0)&gt;0,INDEX(RawDataRefData,$E605,0)),""),3),"")</f>
        <v/>
      </c>
      <c r="BC605" s="101" t="str">
        <f t="array" ref="BC605">IF($AY605,MIN(IF(G4SelectionMask="x",IF(INDEX(RawDataRefData,$E605,0)&gt;0,INDEX(RawDataRefData,$E605,0)),"")),"")</f>
        <v/>
      </c>
      <c r="BD605" s="101" t="str">
        <f t="array" ref="BD605">IF($AY605,MAX(IF(G4SelectionMask="x",IF(INDEX(RawDataRefData,$E605,0)&gt;0,INDEX(RawDataRefData,$E605,0)),"")),"")</f>
        <v/>
      </c>
      <c r="BE605" s="101" t="str">
        <f t="shared" si="236"/>
        <v/>
      </c>
      <c r="BF605" s="101" t="str">
        <f t="array" ref="BF605">IF($AY605,STDEVA(IF(G4SelectionMask="x",IF(INDEX(RawDataRefData,$E605,0)&gt;0,INDEX(RawDataRefData,$E605,0)),"")),"")</f>
        <v/>
      </c>
      <c r="BG605" s="100" t="b">
        <f t="shared" si="237"/>
        <v>0</v>
      </c>
      <c r="BH605" s="100" t="str">
        <f t="array" ref="BH605">IF($BG605,MEDIAN(IF(G5SelectionMask="x",IF(INDEX(RawDataRefData,$E605,0)&gt;0,INDEX(RawDataRefData,$E605,0)),"")),"")</f>
        <v/>
      </c>
      <c r="BI605" s="100" t="str">
        <f t="array" ref="BI605">IF($BG605,QUARTILE(IF(G5SelectionMask="x",IF(INDEX(RawDataRefData,$E605,0)&gt;0,INDEX(RawDataRefData,$E605,0)),""),1),"")</f>
        <v/>
      </c>
      <c r="BJ605" s="100" t="str">
        <f t="array" ref="BJ605">IF($BG605,QUARTILE(IF(G5SelectionMask="x",IF(INDEX(RawDataRefData,$E605,0)&gt;0,INDEX(RawDataRefData,$E605,0)),""),3),"")</f>
        <v/>
      </c>
      <c r="BK605" s="100" t="str">
        <f t="array" ref="BK605">IF($BG605,MIN(IF(G5SelectionMask="x",IF(INDEX(RawDataRefData,$E605,0)&gt;0,INDEX(RawDataRefData,$E605,0)),"")),"")</f>
        <v/>
      </c>
      <c r="BL605" s="100" t="str">
        <f t="array" ref="BL605">IF($BG605,MAX(IF(G5SelectionMask="x",IF(INDEX(RawDataRefData,$E605,0)&gt;0,INDEX(RawDataRefData,$E605,0)),"")),"")</f>
        <v/>
      </c>
      <c r="BM605" s="100" t="str">
        <f t="shared" si="238"/>
        <v/>
      </c>
      <c r="BN605" s="103" t="str">
        <f t="array" ref="BN605">IF($BG605,STDEVA(IF(G5SelectionMask="x",IF(INDEX(RawDataRefData,$E605,0)&gt;0,INDEX(RawDataRefData,$E605,0)),"")),"")</f>
        <v/>
      </c>
      <c r="BO605" s="104"/>
      <c r="BP605" s="105">
        <v>2</v>
      </c>
      <c r="BQ605" s="105">
        <v>2</v>
      </c>
      <c r="BR605" s="105">
        <v>1</v>
      </c>
      <c r="BS605" s="105">
        <v>3</v>
      </c>
      <c r="BT605" s="105">
        <v>2</v>
      </c>
      <c r="BU605" s="105">
        <v>3</v>
      </c>
      <c r="BV605" s="105">
        <v>1</v>
      </c>
      <c r="BW605" s="105">
        <v>3</v>
      </c>
      <c r="BX605" s="105">
        <v>1</v>
      </c>
      <c r="BY605" s="105">
        <v>1</v>
      </c>
      <c r="BZ605" s="105">
        <v>3</v>
      </c>
      <c r="CA605" s="105">
        <v>2</v>
      </c>
      <c r="CB605" s="105">
        <v>1</v>
      </c>
      <c r="CC605" s="105">
        <v>4</v>
      </c>
      <c r="CD605" s="105">
        <v>1</v>
      </c>
    </row>
    <row r="606" spans="1:82" x14ac:dyDescent="0.2">
      <c r="A606" s="33">
        <f t="shared" ref="A606:A669" si="239">IF(SelectCapabilities="x",,ERROR)</f>
        <v>0</v>
      </c>
      <c r="B606" s="209"/>
      <c r="C606" s="194"/>
      <c r="D606" s="203"/>
      <c r="E606" s="72">
        <f t="shared" si="231"/>
        <v>597</v>
      </c>
      <c r="F606" s="9" t="s">
        <v>2116</v>
      </c>
      <c r="G606" s="9" t="s">
        <v>2903</v>
      </c>
      <c r="H606" s="9" t="s">
        <v>63</v>
      </c>
      <c r="I606" s="9" t="s">
        <v>73</v>
      </c>
      <c r="J606" s="9" t="s">
        <v>1752</v>
      </c>
      <c r="K606" s="100">
        <f t="shared" si="216"/>
        <v>3</v>
      </c>
      <c r="L606" s="100"/>
      <c r="M606" s="100"/>
      <c r="N606" s="100"/>
      <c r="O606" s="100"/>
      <c r="P606" s="101">
        <f t="shared" si="217"/>
        <v>4</v>
      </c>
      <c r="Q606" s="102">
        <f t="shared" si="218"/>
        <v>2</v>
      </c>
      <c r="R606" s="102">
        <f t="shared" si="219"/>
        <v>3</v>
      </c>
      <c r="S606" s="102">
        <f t="shared" si="220"/>
        <v>1</v>
      </c>
      <c r="T606" s="102">
        <f t="shared" si="221"/>
        <v>3</v>
      </c>
      <c r="U606" s="102">
        <f t="shared" si="222"/>
        <v>4</v>
      </c>
      <c r="V606" s="102">
        <f t="shared" si="223"/>
        <v>2</v>
      </c>
      <c r="W606" s="102">
        <f t="shared" si="224"/>
        <v>4</v>
      </c>
      <c r="X606" s="102">
        <f t="shared" si="225"/>
        <v>2</v>
      </c>
      <c r="Y606" s="102">
        <f t="shared" si="226"/>
        <v>4</v>
      </c>
      <c r="Z606" s="102">
        <f t="shared" si="227"/>
        <v>2</v>
      </c>
      <c r="AA606" s="100" t="b">
        <f t="shared" si="228"/>
        <v>1</v>
      </c>
      <c r="AB606" s="100">
        <f t="array" ref="AB606">IF($AA606,MEDIAN(IF(G1SelectionMask="x",IF(INDEX(RawDataRefData,$E606,0)&gt;0,INDEX(RawDataRefData,$E606,0)),"")),"")</f>
        <v>3</v>
      </c>
      <c r="AC606" s="100">
        <f t="array" ref="AC606">IF($AA606,QUARTILE(IF(G1SelectionMask="x",IF(INDEX(RawDataRefData,$E606,0)&gt;0,INDEX(RawDataRefData,$E606,0)),""),1),"")</f>
        <v>2</v>
      </c>
      <c r="AD606" s="100">
        <f t="array" ref="AD606">IF($AA606,QUARTILE(IF(G1SelectionMask="x",IF(INDEX(RawDataRefData,$E606,0)&gt;0,INDEX(RawDataRefData,$E606,0)),""),3),"")</f>
        <v>4</v>
      </c>
      <c r="AE606" s="100">
        <f t="array" ref="AE606">IF($AA606,MIN(IF(G1SelectionMask="x",IF(INDEX(RawDataRefData,$E606,0)&gt;0,INDEX(RawDataRefData,$E606,0)),"")),"")</f>
        <v>1</v>
      </c>
      <c r="AF606" s="100">
        <f t="array" ref="AF606">IF($AA606,MAX(IF(G1SelectionMask="x",IF(INDEX(RawDataRefData,$E606,0)&gt;0,INDEX(RawDataRefData,$E606,0)),"")),"")</f>
        <v>4</v>
      </c>
      <c r="AG606" s="100">
        <f t="shared" si="229"/>
        <v>2.8181818181818183</v>
      </c>
      <c r="AH606" s="100">
        <f t="array" ref="AH606">IF($AA606,STDEVA(IF(G1SelectionMask="x",IF(INDEX(RawDataRefData,$E606,0)&gt;0,INDEX(RawDataRefData,$E606,0)),"")),"")</f>
        <v>1.0787197799411876</v>
      </c>
      <c r="AI606" s="101" t="b">
        <f t="shared" si="230"/>
        <v>1</v>
      </c>
      <c r="AJ606" s="101">
        <f t="array" ref="AJ606">IF($AI606,MEDIAN(IF(G2SelectionMask="x",IF(INDEX(RawDataRefData,$E606,0)&gt;0,INDEX(RawDataRefData,$E606,0)),"")),"")</f>
        <v>3</v>
      </c>
      <c r="AK606" s="101">
        <f t="array" ref="AK606">IF($AI606,QUARTILE(IF(G2SelectionMask="x",IF(INDEX(RawDataRefData,$E606,0)&gt;0,INDEX(RawDataRefData,$E606,0)),""),1),"")</f>
        <v>2</v>
      </c>
      <c r="AL606" s="101">
        <f t="array" ref="AL606">IF($AI606,QUARTILE(IF(G2SelectionMask="x",IF(INDEX(RawDataRefData,$E606,0)&gt;0,INDEX(RawDataRefData,$E606,0)),""),3),"")</f>
        <v>4</v>
      </c>
      <c r="AM606" s="101">
        <f t="array" ref="AM606">IF($AI606,MIN(IF(G2SelectionMask="x",IF(INDEX(RawDataRefData,$E606,0)&gt;0,INDEX(RawDataRefData,$E606,0)),"")),"")</f>
        <v>1</v>
      </c>
      <c r="AN606" s="101">
        <f t="array" ref="AN606">IF($AI606,MAX(IF(G2SelectionMask="x",IF(INDEX(RawDataRefData,$E606,0)&gt;0,INDEX(RawDataRefData,$E606,0)),"")),"")</f>
        <v>4</v>
      </c>
      <c r="AO606" s="101">
        <f t="shared" si="232"/>
        <v>2.9090909090909092</v>
      </c>
      <c r="AP606" s="101">
        <f t="array" ref="AP606">IF($AI606,STDEVA(IF(G2SelectionMask="x",IF(INDEX(RawDataRefData,$E606,0)&gt;0,INDEX(RawDataRefData,$E606,0)),"")),"")</f>
        <v>1.0444659357341868</v>
      </c>
      <c r="AQ606" s="100" t="b">
        <f t="shared" si="233"/>
        <v>0</v>
      </c>
      <c r="AR606" s="100" t="str">
        <f t="array" ref="AR606">IF($AQ606,MEDIAN(IF(G3SelectionMask="x",IF(INDEX(RawDataRefData,$E606,0)&gt;0,INDEX(RawDataRefData,$E606,0)),"")),"")</f>
        <v/>
      </c>
      <c r="AS606" s="100" t="str">
        <f t="array" ref="AS606">IF($AQ606,QUARTILE(IF(G3SelectionMask="x",IF(INDEX(RawDataRefData,$E606,0)&gt;0,INDEX(RawDataRefData,$E606,0)),""),1),"")</f>
        <v/>
      </c>
      <c r="AT606" s="100" t="str">
        <f t="array" ref="AT606">IF($AQ606,QUARTILE(IF(G3SelectionMask="x",IF(INDEX(RawDataRefData,$E606,0)&gt;0,INDEX(RawDataRefData,$E606,0)),""),3),"")</f>
        <v/>
      </c>
      <c r="AU606" s="100" t="str">
        <f t="array" ref="AU606">IF($AQ606,MIN(IF(G3SelectionMask="x",IF(INDEX(RawDataRefData,$E606,0)&gt;0,INDEX(RawDataRefData,$E606,0)),"")),"")</f>
        <v/>
      </c>
      <c r="AV606" s="100" t="str">
        <f t="array" ref="AV606">IF($AQ606,MAX(IF(G3SelectionMask="x",IF(INDEX(RawDataRefData,$E606,0)&gt;0,INDEX(RawDataRefData,$E606,0)),"")),"")</f>
        <v/>
      </c>
      <c r="AW606" s="100" t="str">
        <f t="shared" si="234"/>
        <v/>
      </c>
      <c r="AX606" s="100" t="str">
        <f t="array" ref="AX606">IF($AQ606,STDEVA(IF(G3SelectionMask="x",IF(INDEX(RawDataRefData,$E606,0)&gt;0,INDEX(RawDataRefData,$E606,0)),"")),"")</f>
        <v/>
      </c>
      <c r="AY606" s="101" t="b">
        <f t="shared" si="235"/>
        <v>0</v>
      </c>
      <c r="AZ606" s="101" t="str">
        <f t="array" ref="AZ606">IF($AY606,MEDIAN(IF(G4SelectionMask="x",IF(INDEX(RawDataRefData,$E606,0)&gt;0,INDEX(RawDataRefData,$E606,0)),"")),"")</f>
        <v/>
      </c>
      <c r="BA606" s="101" t="str">
        <f t="array" ref="BA606">IF($AY606,QUARTILE(IF(G4SelectionMask="x",IF(INDEX(RawDataRefData,$E606,0)&gt;0,INDEX(RawDataRefData,$E606,0)),""),1),"")</f>
        <v/>
      </c>
      <c r="BB606" s="101" t="str">
        <f t="array" ref="BB606">IF($AY606,QUARTILE(IF(G4SelectionMask="x",IF(INDEX(RawDataRefData,$E606,0)&gt;0,INDEX(RawDataRefData,$E606,0)),""),3),"")</f>
        <v/>
      </c>
      <c r="BC606" s="101" t="str">
        <f t="array" ref="BC606">IF($AY606,MIN(IF(G4SelectionMask="x",IF(INDEX(RawDataRefData,$E606,0)&gt;0,INDEX(RawDataRefData,$E606,0)),"")),"")</f>
        <v/>
      </c>
      <c r="BD606" s="101" t="str">
        <f t="array" ref="BD606">IF($AY606,MAX(IF(G4SelectionMask="x",IF(INDEX(RawDataRefData,$E606,0)&gt;0,INDEX(RawDataRefData,$E606,0)),"")),"")</f>
        <v/>
      </c>
      <c r="BE606" s="101" t="str">
        <f t="shared" si="236"/>
        <v/>
      </c>
      <c r="BF606" s="101" t="str">
        <f t="array" ref="BF606">IF($AY606,STDEVA(IF(G4SelectionMask="x",IF(INDEX(RawDataRefData,$E606,0)&gt;0,INDEX(RawDataRefData,$E606,0)),"")),"")</f>
        <v/>
      </c>
      <c r="BG606" s="100" t="b">
        <f t="shared" si="237"/>
        <v>0</v>
      </c>
      <c r="BH606" s="100" t="str">
        <f t="array" ref="BH606">IF($BG606,MEDIAN(IF(G5SelectionMask="x",IF(INDEX(RawDataRefData,$E606,0)&gt;0,INDEX(RawDataRefData,$E606,0)),"")),"")</f>
        <v/>
      </c>
      <c r="BI606" s="100" t="str">
        <f t="array" ref="BI606">IF($BG606,QUARTILE(IF(G5SelectionMask="x",IF(INDEX(RawDataRefData,$E606,0)&gt;0,INDEX(RawDataRefData,$E606,0)),""),1),"")</f>
        <v/>
      </c>
      <c r="BJ606" s="100" t="str">
        <f t="array" ref="BJ606">IF($BG606,QUARTILE(IF(G5SelectionMask="x",IF(INDEX(RawDataRefData,$E606,0)&gt;0,INDEX(RawDataRefData,$E606,0)),""),3),"")</f>
        <v/>
      </c>
      <c r="BK606" s="100" t="str">
        <f t="array" ref="BK606">IF($BG606,MIN(IF(G5SelectionMask="x",IF(INDEX(RawDataRefData,$E606,0)&gt;0,INDEX(RawDataRefData,$E606,0)),"")),"")</f>
        <v/>
      </c>
      <c r="BL606" s="100" t="str">
        <f t="array" ref="BL606">IF($BG606,MAX(IF(G5SelectionMask="x",IF(INDEX(RawDataRefData,$E606,0)&gt;0,INDEX(RawDataRefData,$E606,0)),"")),"")</f>
        <v/>
      </c>
      <c r="BM606" s="100" t="str">
        <f t="shared" si="238"/>
        <v/>
      </c>
      <c r="BN606" s="103" t="str">
        <f t="array" ref="BN606">IF($BG606,STDEVA(IF(G5SelectionMask="x",IF(INDEX(RawDataRefData,$E606,0)&gt;0,INDEX(RawDataRefData,$E606,0)),"")),"")</f>
        <v/>
      </c>
      <c r="BO606" s="104"/>
      <c r="BP606" s="105">
        <v>3</v>
      </c>
      <c r="BQ606" s="105">
        <v>4</v>
      </c>
      <c r="BR606" s="105">
        <v>2</v>
      </c>
      <c r="BS606" s="105">
        <v>3</v>
      </c>
      <c r="BT606" s="105">
        <v>1</v>
      </c>
      <c r="BU606" s="105">
        <v>3</v>
      </c>
      <c r="BV606" s="105">
        <v>4</v>
      </c>
      <c r="BW606" s="105">
        <v>2</v>
      </c>
      <c r="BX606" s="105">
        <v>4</v>
      </c>
      <c r="BY606" s="105">
        <v>2</v>
      </c>
      <c r="BZ606" s="105">
        <v>4</v>
      </c>
      <c r="CA606" s="105">
        <v>2</v>
      </c>
      <c r="CB606" s="105">
        <v>3</v>
      </c>
      <c r="CC606" s="105">
        <v>3</v>
      </c>
      <c r="CD606" s="105">
        <v>4</v>
      </c>
    </row>
    <row r="607" spans="1:82" x14ac:dyDescent="0.2">
      <c r="A607" s="33">
        <f t="shared" si="239"/>
        <v>0</v>
      </c>
      <c r="B607" s="209"/>
      <c r="C607" s="194"/>
      <c r="D607" s="203"/>
      <c r="E607" s="72">
        <f t="shared" si="231"/>
        <v>598</v>
      </c>
      <c r="F607" s="9" t="s">
        <v>2117</v>
      </c>
      <c r="G607" s="9" t="s">
        <v>2904</v>
      </c>
      <c r="H607" s="9" t="s">
        <v>63</v>
      </c>
      <c r="I607" s="9" t="s">
        <v>73</v>
      </c>
      <c r="J607" s="9" t="s">
        <v>1752</v>
      </c>
      <c r="K607" s="100">
        <f t="shared" si="216"/>
        <v>4</v>
      </c>
      <c r="L607" s="100"/>
      <c r="M607" s="100"/>
      <c r="N607" s="100"/>
      <c r="O607" s="100"/>
      <c r="P607" s="101">
        <f t="shared" si="217"/>
        <v>1</v>
      </c>
      <c r="Q607" s="102">
        <f t="shared" si="218"/>
        <v>3</v>
      </c>
      <c r="R607" s="102">
        <f t="shared" si="219"/>
        <v>3</v>
      </c>
      <c r="S607" s="102">
        <f t="shared" si="220"/>
        <v>1</v>
      </c>
      <c r="T607" s="102">
        <f t="shared" si="221"/>
        <v>3</v>
      </c>
      <c r="U607" s="102">
        <f t="shared" si="222"/>
        <v>2</v>
      </c>
      <c r="V607" s="102">
        <f t="shared" si="223"/>
        <v>1</v>
      </c>
      <c r="W607" s="102">
        <f t="shared" si="224"/>
        <v>4</v>
      </c>
      <c r="X607" s="102">
        <f t="shared" si="225"/>
        <v>2</v>
      </c>
      <c r="Y607" s="102">
        <f t="shared" si="226"/>
        <v>4</v>
      </c>
      <c r="Z607" s="102">
        <f t="shared" si="227"/>
        <v>4</v>
      </c>
      <c r="AA607" s="100" t="b">
        <f t="shared" si="228"/>
        <v>1</v>
      </c>
      <c r="AB607" s="100">
        <f t="array" ref="AB607">IF($AA607,MEDIAN(IF(G1SelectionMask="x",IF(INDEX(RawDataRefData,$E607,0)&gt;0,INDEX(RawDataRefData,$E607,0)),"")),"")</f>
        <v>3</v>
      </c>
      <c r="AC607" s="100">
        <f t="array" ref="AC607">IF($AA607,QUARTILE(IF(G1SelectionMask="x",IF(INDEX(RawDataRefData,$E607,0)&gt;0,INDEX(RawDataRefData,$E607,0)),""),1),"")</f>
        <v>1.5</v>
      </c>
      <c r="AD607" s="100">
        <f t="array" ref="AD607">IF($AA607,QUARTILE(IF(G1SelectionMask="x",IF(INDEX(RawDataRefData,$E607,0)&gt;0,INDEX(RawDataRefData,$E607,0)),""),3),"")</f>
        <v>3.5</v>
      </c>
      <c r="AE607" s="100">
        <f t="array" ref="AE607">IF($AA607,MIN(IF(G1SelectionMask="x",IF(INDEX(RawDataRefData,$E607,0)&gt;0,INDEX(RawDataRefData,$E607,0)),"")),"")</f>
        <v>1</v>
      </c>
      <c r="AF607" s="100">
        <f t="array" ref="AF607">IF($AA607,MAX(IF(G1SelectionMask="x",IF(INDEX(RawDataRefData,$E607,0)&gt;0,INDEX(RawDataRefData,$E607,0)),"")),"")</f>
        <v>4</v>
      </c>
      <c r="AG607" s="100">
        <f t="shared" si="229"/>
        <v>2.5454545454545454</v>
      </c>
      <c r="AH607" s="100">
        <f t="array" ref="AH607">IF($AA607,STDEVA(IF(G1SelectionMask="x",IF(INDEX(RawDataRefData,$E607,0)&gt;0,INDEX(RawDataRefData,$E607,0)),"")),"")</f>
        <v>1.213559752433836</v>
      </c>
      <c r="AI607" s="101" t="b">
        <f t="shared" si="230"/>
        <v>1</v>
      </c>
      <c r="AJ607" s="101">
        <f t="array" ref="AJ607">IF($AI607,MEDIAN(IF(G2SelectionMask="x",IF(INDEX(RawDataRefData,$E607,0)&gt;0,INDEX(RawDataRefData,$E607,0)),"")),"")</f>
        <v>3</v>
      </c>
      <c r="AK607" s="101">
        <f t="array" ref="AK607">IF($AI607,QUARTILE(IF(G2SelectionMask="x",IF(INDEX(RawDataRefData,$E607,0)&gt;0,INDEX(RawDataRefData,$E607,0)),""),1),"")</f>
        <v>1.5</v>
      </c>
      <c r="AL607" s="101">
        <f t="array" ref="AL607">IF($AI607,QUARTILE(IF(G2SelectionMask="x",IF(INDEX(RawDataRefData,$E607,0)&gt;0,INDEX(RawDataRefData,$E607,0)),""),3),"")</f>
        <v>4</v>
      </c>
      <c r="AM607" s="101">
        <f t="array" ref="AM607">IF($AI607,MIN(IF(G2SelectionMask="x",IF(INDEX(RawDataRefData,$E607,0)&gt;0,INDEX(RawDataRefData,$E607,0)),"")),"")</f>
        <v>1</v>
      </c>
      <c r="AN607" s="101">
        <f t="array" ref="AN607">IF($AI607,MAX(IF(G2SelectionMask="x",IF(INDEX(RawDataRefData,$E607,0)&gt;0,INDEX(RawDataRefData,$E607,0)),"")),"")</f>
        <v>4</v>
      </c>
      <c r="AO607" s="101">
        <f t="shared" si="232"/>
        <v>2.7272727272727271</v>
      </c>
      <c r="AP607" s="101">
        <f t="array" ref="AP607">IF($AI607,STDEVA(IF(G2SelectionMask="x",IF(INDEX(RawDataRefData,$E607,0)&gt;0,INDEX(RawDataRefData,$E607,0)),"")),"")</f>
        <v>1.2720777563426768</v>
      </c>
      <c r="AQ607" s="100" t="b">
        <f t="shared" si="233"/>
        <v>0</v>
      </c>
      <c r="AR607" s="100" t="str">
        <f t="array" ref="AR607">IF($AQ607,MEDIAN(IF(G3SelectionMask="x",IF(INDEX(RawDataRefData,$E607,0)&gt;0,INDEX(RawDataRefData,$E607,0)),"")),"")</f>
        <v/>
      </c>
      <c r="AS607" s="100" t="str">
        <f t="array" ref="AS607">IF($AQ607,QUARTILE(IF(G3SelectionMask="x",IF(INDEX(RawDataRefData,$E607,0)&gt;0,INDEX(RawDataRefData,$E607,0)),""),1),"")</f>
        <v/>
      </c>
      <c r="AT607" s="100" t="str">
        <f t="array" ref="AT607">IF($AQ607,QUARTILE(IF(G3SelectionMask="x",IF(INDEX(RawDataRefData,$E607,0)&gt;0,INDEX(RawDataRefData,$E607,0)),""),3),"")</f>
        <v/>
      </c>
      <c r="AU607" s="100" t="str">
        <f t="array" ref="AU607">IF($AQ607,MIN(IF(G3SelectionMask="x",IF(INDEX(RawDataRefData,$E607,0)&gt;0,INDEX(RawDataRefData,$E607,0)),"")),"")</f>
        <v/>
      </c>
      <c r="AV607" s="100" t="str">
        <f t="array" ref="AV607">IF($AQ607,MAX(IF(G3SelectionMask="x",IF(INDEX(RawDataRefData,$E607,0)&gt;0,INDEX(RawDataRefData,$E607,0)),"")),"")</f>
        <v/>
      </c>
      <c r="AW607" s="100" t="str">
        <f t="shared" si="234"/>
        <v/>
      </c>
      <c r="AX607" s="100" t="str">
        <f t="array" ref="AX607">IF($AQ607,STDEVA(IF(G3SelectionMask="x",IF(INDEX(RawDataRefData,$E607,0)&gt;0,INDEX(RawDataRefData,$E607,0)),"")),"")</f>
        <v/>
      </c>
      <c r="AY607" s="101" t="b">
        <f t="shared" si="235"/>
        <v>0</v>
      </c>
      <c r="AZ607" s="101" t="str">
        <f t="array" ref="AZ607">IF($AY607,MEDIAN(IF(G4SelectionMask="x",IF(INDEX(RawDataRefData,$E607,0)&gt;0,INDEX(RawDataRefData,$E607,0)),"")),"")</f>
        <v/>
      </c>
      <c r="BA607" s="101" t="str">
        <f t="array" ref="BA607">IF($AY607,QUARTILE(IF(G4SelectionMask="x",IF(INDEX(RawDataRefData,$E607,0)&gt;0,INDEX(RawDataRefData,$E607,0)),""),1),"")</f>
        <v/>
      </c>
      <c r="BB607" s="101" t="str">
        <f t="array" ref="BB607">IF($AY607,QUARTILE(IF(G4SelectionMask="x",IF(INDEX(RawDataRefData,$E607,0)&gt;0,INDEX(RawDataRefData,$E607,0)),""),3),"")</f>
        <v/>
      </c>
      <c r="BC607" s="101" t="str">
        <f t="array" ref="BC607">IF($AY607,MIN(IF(G4SelectionMask="x",IF(INDEX(RawDataRefData,$E607,0)&gt;0,INDEX(RawDataRefData,$E607,0)),"")),"")</f>
        <v/>
      </c>
      <c r="BD607" s="101" t="str">
        <f t="array" ref="BD607">IF($AY607,MAX(IF(G4SelectionMask="x",IF(INDEX(RawDataRefData,$E607,0)&gt;0,INDEX(RawDataRefData,$E607,0)),"")),"")</f>
        <v/>
      </c>
      <c r="BE607" s="101" t="str">
        <f t="shared" si="236"/>
        <v/>
      </c>
      <c r="BF607" s="101" t="str">
        <f t="array" ref="BF607">IF($AY607,STDEVA(IF(G4SelectionMask="x",IF(INDEX(RawDataRefData,$E607,0)&gt;0,INDEX(RawDataRefData,$E607,0)),"")),"")</f>
        <v/>
      </c>
      <c r="BG607" s="100" t="b">
        <f t="shared" si="237"/>
        <v>0</v>
      </c>
      <c r="BH607" s="100" t="str">
        <f t="array" ref="BH607">IF($BG607,MEDIAN(IF(G5SelectionMask="x",IF(INDEX(RawDataRefData,$E607,0)&gt;0,INDEX(RawDataRefData,$E607,0)),"")),"")</f>
        <v/>
      </c>
      <c r="BI607" s="100" t="str">
        <f t="array" ref="BI607">IF($BG607,QUARTILE(IF(G5SelectionMask="x",IF(INDEX(RawDataRefData,$E607,0)&gt;0,INDEX(RawDataRefData,$E607,0)),""),1),"")</f>
        <v/>
      </c>
      <c r="BJ607" s="100" t="str">
        <f t="array" ref="BJ607">IF($BG607,QUARTILE(IF(G5SelectionMask="x",IF(INDEX(RawDataRefData,$E607,0)&gt;0,INDEX(RawDataRefData,$E607,0)),""),3),"")</f>
        <v/>
      </c>
      <c r="BK607" s="100" t="str">
        <f t="array" ref="BK607">IF($BG607,MIN(IF(G5SelectionMask="x",IF(INDEX(RawDataRefData,$E607,0)&gt;0,INDEX(RawDataRefData,$E607,0)),"")),"")</f>
        <v/>
      </c>
      <c r="BL607" s="100" t="str">
        <f t="array" ref="BL607">IF($BG607,MAX(IF(G5SelectionMask="x",IF(INDEX(RawDataRefData,$E607,0)&gt;0,INDEX(RawDataRefData,$E607,0)),"")),"")</f>
        <v/>
      </c>
      <c r="BM607" s="100" t="str">
        <f t="shared" si="238"/>
        <v/>
      </c>
      <c r="BN607" s="103" t="str">
        <f t="array" ref="BN607">IF($BG607,STDEVA(IF(G5SelectionMask="x",IF(INDEX(RawDataRefData,$E607,0)&gt;0,INDEX(RawDataRefData,$E607,0)),"")),"")</f>
        <v/>
      </c>
      <c r="BO607" s="104"/>
      <c r="BP607" s="105">
        <v>4</v>
      </c>
      <c r="BQ607" s="105">
        <v>1</v>
      </c>
      <c r="BR607" s="105">
        <v>3</v>
      </c>
      <c r="BS607" s="105">
        <v>3</v>
      </c>
      <c r="BT607" s="105">
        <v>1</v>
      </c>
      <c r="BU607" s="105">
        <v>3</v>
      </c>
      <c r="BV607" s="105">
        <v>2</v>
      </c>
      <c r="BW607" s="105">
        <v>1</v>
      </c>
      <c r="BX607" s="105">
        <v>4</v>
      </c>
      <c r="BY607" s="105">
        <v>2</v>
      </c>
      <c r="BZ607" s="105">
        <v>4</v>
      </c>
      <c r="CA607" s="105">
        <v>4</v>
      </c>
      <c r="CB607" s="105">
        <v>4</v>
      </c>
      <c r="CC607" s="105">
        <v>2</v>
      </c>
      <c r="CD607" s="105">
        <v>3</v>
      </c>
    </row>
    <row r="608" spans="1:82" x14ac:dyDescent="0.2">
      <c r="A608" s="33">
        <f t="shared" si="239"/>
        <v>0</v>
      </c>
      <c r="B608" s="209"/>
      <c r="C608" s="194"/>
      <c r="D608" s="203"/>
      <c r="E608" s="72">
        <f t="shared" si="231"/>
        <v>599</v>
      </c>
      <c r="F608" s="9" t="s">
        <v>2118</v>
      </c>
      <c r="G608" s="9" t="s">
        <v>2902</v>
      </c>
      <c r="H608" s="9" t="s">
        <v>63</v>
      </c>
      <c r="I608" s="9" t="s">
        <v>73</v>
      </c>
      <c r="J608" s="9" t="s">
        <v>1752</v>
      </c>
      <c r="K608" s="100">
        <f t="shared" si="216"/>
        <v>3</v>
      </c>
      <c r="L608" s="100"/>
      <c r="M608" s="100"/>
      <c r="N608" s="100"/>
      <c r="O608" s="100"/>
      <c r="P608" s="101">
        <f t="shared" si="217"/>
        <v>1</v>
      </c>
      <c r="Q608" s="102">
        <f t="shared" si="218"/>
        <v>4</v>
      </c>
      <c r="R608" s="102">
        <f t="shared" si="219"/>
        <v>2</v>
      </c>
      <c r="S608" s="102">
        <f t="shared" si="220"/>
        <v>3</v>
      </c>
      <c r="T608" s="102">
        <f t="shared" si="221"/>
        <v>2</v>
      </c>
      <c r="U608" s="102">
        <f t="shared" si="222"/>
        <v>2</v>
      </c>
      <c r="V608" s="102">
        <f t="shared" si="223"/>
        <v>3</v>
      </c>
      <c r="W608" s="102">
        <f t="shared" si="224"/>
        <v>2</v>
      </c>
      <c r="X608" s="102">
        <f t="shared" si="225"/>
        <v>3</v>
      </c>
      <c r="Y608" s="102">
        <f t="shared" si="226"/>
        <v>3</v>
      </c>
      <c r="Z608" s="102">
        <f t="shared" si="227"/>
        <v>3</v>
      </c>
      <c r="AA608" s="100" t="b">
        <f t="shared" si="228"/>
        <v>1</v>
      </c>
      <c r="AB608" s="100">
        <f t="array" ref="AB608">IF($AA608,MEDIAN(IF(G1SelectionMask="x",IF(INDEX(RawDataRefData,$E608,0)&gt;0,INDEX(RawDataRefData,$E608,0)),"")),"")</f>
        <v>3</v>
      </c>
      <c r="AC608" s="100">
        <f t="array" ref="AC608">IF($AA608,QUARTILE(IF(G1SelectionMask="x",IF(INDEX(RawDataRefData,$E608,0)&gt;0,INDEX(RawDataRefData,$E608,0)),""),1),"")</f>
        <v>2</v>
      </c>
      <c r="AD608" s="100">
        <f t="array" ref="AD608">IF($AA608,QUARTILE(IF(G1SelectionMask="x",IF(INDEX(RawDataRefData,$E608,0)&gt;0,INDEX(RawDataRefData,$E608,0)),""),3),"")</f>
        <v>3</v>
      </c>
      <c r="AE608" s="100">
        <f t="array" ref="AE608">IF($AA608,MIN(IF(G1SelectionMask="x",IF(INDEX(RawDataRefData,$E608,0)&gt;0,INDEX(RawDataRefData,$E608,0)),"")),"")</f>
        <v>1</v>
      </c>
      <c r="AF608" s="100">
        <f t="array" ref="AF608">IF($AA608,MAX(IF(G1SelectionMask="x",IF(INDEX(RawDataRefData,$E608,0)&gt;0,INDEX(RawDataRefData,$E608,0)),"")),"")</f>
        <v>4</v>
      </c>
      <c r="AG608" s="100">
        <f t="shared" si="229"/>
        <v>2.5454545454545454</v>
      </c>
      <c r="AH608" s="100">
        <f t="array" ref="AH608">IF($AA608,STDEVA(IF(G1SelectionMask="x",IF(INDEX(RawDataRefData,$E608,0)&gt;0,INDEX(RawDataRefData,$E608,0)),"")),"")</f>
        <v>0.82019953226472486</v>
      </c>
      <c r="AI608" s="101" t="b">
        <f t="shared" si="230"/>
        <v>1</v>
      </c>
      <c r="AJ608" s="101">
        <f t="array" ref="AJ608">IF($AI608,MEDIAN(IF(G2SelectionMask="x",IF(INDEX(RawDataRefData,$E608,0)&gt;0,INDEX(RawDataRefData,$E608,0)),"")),"")</f>
        <v>3</v>
      </c>
      <c r="AK608" s="101">
        <f t="array" ref="AK608">IF($AI608,QUARTILE(IF(G2SelectionMask="x",IF(INDEX(RawDataRefData,$E608,0)&gt;0,INDEX(RawDataRefData,$E608,0)),""),1),"")</f>
        <v>2</v>
      </c>
      <c r="AL608" s="101">
        <f t="array" ref="AL608">IF($AI608,QUARTILE(IF(G2SelectionMask="x",IF(INDEX(RawDataRefData,$E608,0)&gt;0,INDEX(RawDataRefData,$E608,0)),""),3),"")</f>
        <v>3</v>
      </c>
      <c r="AM608" s="101">
        <f t="array" ref="AM608">IF($AI608,MIN(IF(G2SelectionMask="x",IF(INDEX(RawDataRefData,$E608,0)&gt;0,INDEX(RawDataRefData,$E608,0)),"")),"")</f>
        <v>1</v>
      </c>
      <c r="AN608" s="101">
        <f t="array" ref="AN608">IF($AI608,MAX(IF(G2SelectionMask="x",IF(INDEX(RawDataRefData,$E608,0)&gt;0,INDEX(RawDataRefData,$E608,0)),"")),"")</f>
        <v>4</v>
      </c>
      <c r="AO608" s="101">
        <f t="shared" si="232"/>
        <v>2.6363636363636362</v>
      </c>
      <c r="AP608" s="101">
        <f t="array" ref="AP608">IF($AI608,STDEVA(IF(G2SelectionMask="x",IF(INDEX(RawDataRefData,$E608,0)&gt;0,INDEX(RawDataRefData,$E608,0)),"")),"")</f>
        <v>0.9244162777371755</v>
      </c>
      <c r="AQ608" s="100" t="b">
        <f t="shared" si="233"/>
        <v>0</v>
      </c>
      <c r="AR608" s="100" t="str">
        <f t="array" ref="AR608">IF($AQ608,MEDIAN(IF(G3SelectionMask="x",IF(INDEX(RawDataRefData,$E608,0)&gt;0,INDEX(RawDataRefData,$E608,0)),"")),"")</f>
        <v/>
      </c>
      <c r="AS608" s="100" t="str">
        <f t="array" ref="AS608">IF($AQ608,QUARTILE(IF(G3SelectionMask="x",IF(INDEX(RawDataRefData,$E608,0)&gt;0,INDEX(RawDataRefData,$E608,0)),""),1),"")</f>
        <v/>
      </c>
      <c r="AT608" s="100" t="str">
        <f t="array" ref="AT608">IF($AQ608,QUARTILE(IF(G3SelectionMask="x",IF(INDEX(RawDataRefData,$E608,0)&gt;0,INDEX(RawDataRefData,$E608,0)),""),3),"")</f>
        <v/>
      </c>
      <c r="AU608" s="100" t="str">
        <f t="array" ref="AU608">IF($AQ608,MIN(IF(G3SelectionMask="x",IF(INDEX(RawDataRefData,$E608,0)&gt;0,INDEX(RawDataRefData,$E608,0)),"")),"")</f>
        <v/>
      </c>
      <c r="AV608" s="100" t="str">
        <f t="array" ref="AV608">IF($AQ608,MAX(IF(G3SelectionMask="x",IF(INDEX(RawDataRefData,$E608,0)&gt;0,INDEX(RawDataRefData,$E608,0)),"")),"")</f>
        <v/>
      </c>
      <c r="AW608" s="100" t="str">
        <f t="shared" si="234"/>
        <v/>
      </c>
      <c r="AX608" s="100" t="str">
        <f t="array" ref="AX608">IF($AQ608,STDEVA(IF(G3SelectionMask="x",IF(INDEX(RawDataRefData,$E608,0)&gt;0,INDEX(RawDataRefData,$E608,0)),"")),"")</f>
        <v/>
      </c>
      <c r="AY608" s="101" t="b">
        <f t="shared" si="235"/>
        <v>0</v>
      </c>
      <c r="AZ608" s="101" t="str">
        <f t="array" ref="AZ608">IF($AY608,MEDIAN(IF(G4SelectionMask="x",IF(INDEX(RawDataRefData,$E608,0)&gt;0,INDEX(RawDataRefData,$E608,0)),"")),"")</f>
        <v/>
      </c>
      <c r="BA608" s="101" t="str">
        <f t="array" ref="BA608">IF($AY608,QUARTILE(IF(G4SelectionMask="x",IF(INDEX(RawDataRefData,$E608,0)&gt;0,INDEX(RawDataRefData,$E608,0)),""),1),"")</f>
        <v/>
      </c>
      <c r="BB608" s="101" t="str">
        <f t="array" ref="BB608">IF($AY608,QUARTILE(IF(G4SelectionMask="x",IF(INDEX(RawDataRefData,$E608,0)&gt;0,INDEX(RawDataRefData,$E608,0)),""),3),"")</f>
        <v/>
      </c>
      <c r="BC608" s="101" t="str">
        <f t="array" ref="BC608">IF($AY608,MIN(IF(G4SelectionMask="x",IF(INDEX(RawDataRefData,$E608,0)&gt;0,INDEX(RawDataRefData,$E608,0)),"")),"")</f>
        <v/>
      </c>
      <c r="BD608" s="101" t="str">
        <f t="array" ref="BD608">IF($AY608,MAX(IF(G4SelectionMask="x",IF(INDEX(RawDataRefData,$E608,0)&gt;0,INDEX(RawDataRefData,$E608,0)),"")),"")</f>
        <v/>
      </c>
      <c r="BE608" s="101" t="str">
        <f t="shared" si="236"/>
        <v/>
      </c>
      <c r="BF608" s="101" t="str">
        <f t="array" ref="BF608">IF($AY608,STDEVA(IF(G4SelectionMask="x",IF(INDEX(RawDataRefData,$E608,0)&gt;0,INDEX(RawDataRefData,$E608,0)),"")),"")</f>
        <v/>
      </c>
      <c r="BG608" s="100" t="b">
        <f t="shared" si="237"/>
        <v>0</v>
      </c>
      <c r="BH608" s="100" t="str">
        <f t="array" ref="BH608">IF($BG608,MEDIAN(IF(G5SelectionMask="x",IF(INDEX(RawDataRefData,$E608,0)&gt;0,INDEX(RawDataRefData,$E608,0)),"")),"")</f>
        <v/>
      </c>
      <c r="BI608" s="100" t="str">
        <f t="array" ref="BI608">IF($BG608,QUARTILE(IF(G5SelectionMask="x",IF(INDEX(RawDataRefData,$E608,0)&gt;0,INDEX(RawDataRefData,$E608,0)),""),1),"")</f>
        <v/>
      </c>
      <c r="BJ608" s="100" t="str">
        <f t="array" ref="BJ608">IF($BG608,QUARTILE(IF(G5SelectionMask="x",IF(INDEX(RawDataRefData,$E608,0)&gt;0,INDEX(RawDataRefData,$E608,0)),""),3),"")</f>
        <v/>
      </c>
      <c r="BK608" s="100" t="str">
        <f t="array" ref="BK608">IF($BG608,MIN(IF(G5SelectionMask="x",IF(INDEX(RawDataRefData,$E608,0)&gt;0,INDEX(RawDataRefData,$E608,0)),"")),"")</f>
        <v/>
      </c>
      <c r="BL608" s="100" t="str">
        <f t="array" ref="BL608">IF($BG608,MAX(IF(G5SelectionMask="x",IF(INDEX(RawDataRefData,$E608,0)&gt;0,INDEX(RawDataRefData,$E608,0)),"")),"")</f>
        <v/>
      </c>
      <c r="BM608" s="100" t="str">
        <f t="shared" si="238"/>
        <v/>
      </c>
      <c r="BN608" s="103" t="str">
        <f t="array" ref="BN608">IF($BG608,STDEVA(IF(G5SelectionMask="x",IF(INDEX(RawDataRefData,$E608,0)&gt;0,INDEX(RawDataRefData,$E608,0)),"")),"")</f>
        <v/>
      </c>
      <c r="BO608" s="104"/>
      <c r="BP608" s="105">
        <v>3</v>
      </c>
      <c r="BQ608" s="105">
        <v>1</v>
      </c>
      <c r="BR608" s="105">
        <v>4</v>
      </c>
      <c r="BS608" s="105">
        <v>2</v>
      </c>
      <c r="BT608" s="105">
        <v>3</v>
      </c>
      <c r="BU608" s="105">
        <v>2</v>
      </c>
      <c r="BV608" s="105">
        <v>2</v>
      </c>
      <c r="BW608" s="105">
        <v>3</v>
      </c>
      <c r="BX608" s="105">
        <v>2</v>
      </c>
      <c r="BY608" s="105">
        <v>3</v>
      </c>
      <c r="BZ608" s="105">
        <v>3</v>
      </c>
      <c r="CA608" s="105">
        <v>3</v>
      </c>
      <c r="CB608" s="105">
        <v>4</v>
      </c>
      <c r="CC608" s="105">
        <v>2</v>
      </c>
      <c r="CD608" s="105">
        <v>2</v>
      </c>
    </row>
    <row r="609" spans="1:82" ht="13.5" thickBot="1" x14ac:dyDescent="0.25">
      <c r="A609" s="33">
        <f t="shared" si="239"/>
        <v>0</v>
      </c>
      <c r="B609" s="209"/>
      <c r="C609" s="195"/>
      <c r="D609" s="204"/>
      <c r="E609" s="72">
        <f t="shared" si="231"/>
        <v>600</v>
      </c>
      <c r="F609" s="9" t="s">
        <v>2119</v>
      </c>
      <c r="G609" s="9" t="s">
        <v>2898</v>
      </c>
      <c r="H609" s="9" t="s">
        <v>63</v>
      </c>
      <c r="I609" s="9" t="s">
        <v>73</v>
      </c>
      <c r="J609" s="9" t="s">
        <v>1752</v>
      </c>
      <c r="K609" s="100">
        <f t="shared" si="216"/>
        <v>1</v>
      </c>
      <c r="L609" s="100"/>
      <c r="M609" s="100"/>
      <c r="N609" s="100"/>
      <c r="O609" s="100"/>
      <c r="P609" s="101">
        <f t="shared" si="217"/>
        <v>3</v>
      </c>
      <c r="Q609" s="102">
        <f t="shared" si="218"/>
        <v>4</v>
      </c>
      <c r="R609" s="102">
        <f t="shared" si="219"/>
        <v>3</v>
      </c>
      <c r="S609" s="102">
        <f t="shared" si="220"/>
        <v>2</v>
      </c>
      <c r="T609" s="102">
        <f t="shared" si="221"/>
        <v>1</v>
      </c>
      <c r="U609" s="102">
        <f t="shared" si="222"/>
        <v>2</v>
      </c>
      <c r="V609" s="102">
        <f t="shared" si="223"/>
        <v>2</v>
      </c>
      <c r="W609" s="102">
        <f t="shared" si="224"/>
        <v>2</v>
      </c>
      <c r="X609" s="102">
        <f t="shared" si="225"/>
        <v>4</v>
      </c>
      <c r="Y609" s="102">
        <f t="shared" si="226"/>
        <v>4</v>
      </c>
      <c r="Z609" s="102">
        <f t="shared" si="227"/>
        <v>4</v>
      </c>
      <c r="AA609" s="100" t="b">
        <f t="shared" si="228"/>
        <v>1</v>
      </c>
      <c r="AB609" s="100">
        <f t="array" ref="AB609">IF($AA609,MEDIAN(IF(G1SelectionMask="x",IF(INDEX(RawDataRefData,$E609,0)&gt;0,INDEX(RawDataRefData,$E609,0)),"")),"")</f>
        <v>3</v>
      </c>
      <c r="AC609" s="100">
        <f t="array" ref="AC609">IF($AA609,QUARTILE(IF(G1SelectionMask="x",IF(INDEX(RawDataRefData,$E609,0)&gt;0,INDEX(RawDataRefData,$E609,0)),""),1),"")</f>
        <v>2</v>
      </c>
      <c r="AD609" s="100">
        <f t="array" ref="AD609">IF($AA609,QUARTILE(IF(G1SelectionMask="x",IF(INDEX(RawDataRefData,$E609,0)&gt;0,INDEX(RawDataRefData,$E609,0)),""),3),"")</f>
        <v>4</v>
      </c>
      <c r="AE609" s="100">
        <f t="array" ref="AE609">IF($AA609,MIN(IF(G1SelectionMask="x",IF(INDEX(RawDataRefData,$E609,0)&gt;0,INDEX(RawDataRefData,$E609,0)),"")),"")</f>
        <v>1</v>
      </c>
      <c r="AF609" s="100">
        <f t="array" ref="AF609">IF($AA609,MAX(IF(G1SelectionMask="x",IF(INDEX(RawDataRefData,$E609,0)&gt;0,INDEX(RawDataRefData,$E609,0)),"")),"")</f>
        <v>4</v>
      </c>
      <c r="AG609" s="100">
        <f t="shared" si="229"/>
        <v>2.8181818181818183</v>
      </c>
      <c r="AH609" s="100">
        <f t="array" ref="AH609">IF($AA609,STDEVA(IF(G1SelectionMask="x",IF(INDEX(RawDataRefData,$E609,0)&gt;0,INDEX(RawDataRefData,$E609,0)),"")),"")</f>
        <v>1.0787197799411876</v>
      </c>
      <c r="AI609" s="101" t="b">
        <f t="shared" si="230"/>
        <v>1</v>
      </c>
      <c r="AJ609" s="101">
        <f t="array" ref="AJ609">IF($AI609,MEDIAN(IF(G2SelectionMask="x",IF(INDEX(RawDataRefData,$E609,0)&gt;0,INDEX(RawDataRefData,$E609,0)),"")),"")</f>
        <v>2</v>
      </c>
      <c r="AK609" s="101">
        <f t="array" ref="AK609">IF($AI609,QUARTILE(IF(G2SelectionMask="x",IF(INDEX(RawDataRefData,$E609,0)&gt;0,INDEX(RawDataRefData,$E609,0)),""),1),"")</f>
        <v>2</v>
      </c>
      <c r="AL609" s="101">
        <f t="array" ref="AL609">IF($AI609,QUARTILE(IF(G2SelectionMask="x",IF(INDEX(RawDataRefData,$E609,0)&gt;0,INDEX(RawDataRefData,$E609,0)),""),3),"")</f>
        <v>3.5</v>
      </c>
      <c r="AM609" s="101">
        <f t="array" ref="AM609">IF($AI609,MIN(IF(G2SelectionMask="x",IF(INDEX(RawDataRefData,$E609,0)&gt;0,INDEX(RawDataRefData,$E609,0)),"")),"")</f>
        <v>1</v>
      </c>
      <c r="AN609" s="101">
        <f t="array" ref="AN609">IF($AI609,MAX(IF(G2SelectionMask="x",IF(INDEX(RawDataRefData,$E609,0)&gt;0,INDEX(RawDataRefData,$E609,0)),"")),"")</f>
        <v>4</v>
      </c>
      <c r="AO609" s="101">
        <f t="shared" si="232"/>
        <v>2.6363636363636362</v>
      </c>
      <c r="AP609" s="101">
        <f t="array" ref="AP609">IF($AI609,STDEVA(IF(G2SelectionMask="x",IF(INDEX(RawDataRefData,$E609,0)&gt;0,INDEX(RawDataRefData,$E609,0)),"")),"")</f>
        <v>1.0269106361049412</v>
      </c>
      <c r="AQ609" s="100" t="b">
        <f t="shared" si="233"/>
        <v>0</v>
      </c>
      <c r="AR609" s="100" t="str">
        <f t="array" ref="AR609">IF($AQ609,MEDIAN(IF(G3SelectionMask="x",IF(INDEX(RawDataRefData,$E609,0)&gt;0,INDEX(RawDataRefData,$E609,0)),"")),"")</f>
        <v/>
      </c>
      <c r="AS609" s="100" t="str">
        <f t="array" ref="AS609">IF($AQ609,QUARTILE(IF(G3SelectionMask="x",IF(INDEX(RawDataRefData,$E609,0)&gt;0,INDEX(RawDataRefData,$E609,0)),""),1),"")</f>
        <v/>
      </c>
      <c r="AT609" s="100" t="str">
        <f t="array" ref="AT609">IF($AQ609,QUARTILE(IF(G3SelectionMask="x",IF(INDEX(RawDataRefData,$E609,0)&gt;0,INDEX(RawDataRefData,$E609,0)),""),3),"")</f>
        <v/>
      </c>
      <c r="AU609" s="100" t="str">
        <f t="array" ref="AU609">IF($AQ609,MIN(IF(G3SelectionMask="x",IF(INDEX(RawDataRefData,$E609,0)&gt;0,INDEX(RawDataRefData,$E609,0)),"")),"")</f>
        <v/>
      </c>
      <c r="AV609" s="100" t="str">
        <f t="array" ref="AV609">IF($AQ609,MAX(IF(G3SelectionMask="x",IF(INDEX(RawDataRefData,$E609,0)&gt;0,INDEX(RawDataRefData,$E609,0)),"")),"")</f>
        <v/>
      </c>
      <c r="AW609" s="100" t="str">
        <f t="shared" si="234"/>
        <v/>
      </c>
      <c r="AX609" s="100" t="str">
        <f t="array" ref="AX609">IF($AQ609,STDEVA(IF(G3SelectionMask="x",IF(INDEX(RawDataRefData,$E609,0)&gt;0,INDEX(RawDataRefData,$E609,0)),"")),"")</f>
        <v/>
      </c>
      <c r="AY609" s="101" t="b">
        <f t="shared" si="235"/>
        <v>0</v>
      </c>
      <c r="AZ609" s="101" t="str">
        <f t="array" ref="AZ609">IF($AY609,MEDIAN(IF(G4SelectionMask="x",IF(INDEX(RawDataRefData,$E609,0)&gt;0,INDEX(RawDataRefData,$E609,0)),"")),"")</f>
        <v/>
      </c>
      <c r="BA609" s="101" t="str">
        <f t="array" ref="BA609">IF($AY609,QUARTILE(IF(G4SelectionMask="x",IF(INDEX(RawDataRefData,$E609,0)&gt;0,INDEX(RawDataRefData,$E609,0)),""),1),"")</f>
        <v/>
      </c>
      <c r="BB609" s="101" t="str">
        <f t="array" ref="BB609">IF($AY609,QUARTILE(IF(G4SelectionMask="x",IF(INDEX(RawDataRefData,$E609,0)&gt;0,INDEX(RawDataRefData,$E609,0)),""),3),"")</f>
        <v/>
      </c>
      <c r="BC609" s="101" t="str">
        <f t="array" ref="BC609">IF($AY609,MIN(IF(G4SelectionMask="x",IF(INDEX(RawDataRefData,$E609,0)&gt;0,INDEX(RawDataRefData,$E609,0)),"")),"")</f>
        <v/>
      </c>
      <c r="BD609" s="101" t="str">
        <f t="array" ref="BD609">IF($AY609,MAX(IF(G4SelectionMask="x",IF(INDEX(RawDataRefData,$E609,0)&gt;0,INDEX(RawDataRefData,$E609,0)),"")),"")</f>
        <v/>
      </c>
      <c r="BE609" s="101" t="str">
        <f t="shared" si="236"/>
        <v/>
      </c>
      <c r="BF609" s="101" t="str">
        <f t="array" ref="BF609">IF($AY609,STDEVA(IF(G4SelectionMask="x",IF(INDEX(RawDataRefData,$E609,0)&gt;0,INDEX(RawDataRefData,$E609,0)),"")),"")</f>
        <v/>
      </c>
      <c r="BG609" s="100" t="b">
        <f t="shared" si="237"/>
        <v>0</v>
      </c>
      <c r="BH609" s="100" t="str">
        <f t="array" ref="BH609">IF($BG609,MEDIAN(IF(G5SelectionMask="x",IF(INDEX(RawDataRefData,$E609,0)&gt;0,INDEX(RawDataRefData,$E609,0)),"")),"")</f>
        <v/>
      </c>
      <c r="BI609" s="100" t="str">
        <f t="array" ref="BI609">IF($BG609,QUARTILE(IF(G5SelectionMask="x",IF(INDEX(RawDataRefData,$E609,0)&gt;0,INDEX(RawDataRefData,$E609,0)),""),1),"")</f>
        <v/>
      </c>
      <c r="BJ609" s="100" t="str">
        <f t="array" ref="BJ609">IF($BG609,QUARTILE(IF(G5SelectionMask="x",IF(INDEX(RawDataRefData,$E609,0)&gt;0,INDEX(RawDataRefData,$E609,0)),""),3),"")</f>
        <v/>
      </c>
      <c r="BK609" s="100" t="str">
        <f t="array" ref="BK609">IF($BG609,MIN(IF(G5SelectionMask="x",IF(INDEX(RawDataRefData,$E609,0)&gt;0,INDEX(RawDataRefData,$E609,0)),"")),"")</f>
        <v/>
      </c>
      <c r="BL609" s="100" t="str">
        <f t="array" ref="BL609">IF($BG609,MAX(IF(G5SelectionMask="x",IF(INDEX(RawDataRefData,$E609,0)&gt;0,INDEX(RawDataRefData,$E609,0)),"")),"")</f>
        <v/>
      </c>
      <c r="BM609" s="100" t="str">
        <f t="shared" si="238"/>
        <v/>
      </c>
      <c r="BN609" s="103" t="str">
        <f t="array" ref="BN609">IF($BG609,STDEVA(IF(G5SelectionMask="x",IF(INDEX(RawDataRefData,$E609,0)&gt;0,INDEX(RawDataRefData,$E609,0)),"")),"")</f>
        <v/>
      </c>
      <c r="BO609" s="104"/>
      <c r="BP609" s="105">
        <v>1</v>
      </c>
      <c r="BQ609" s="105">
        <v>3</v>
      </c>
      <c r="BR609" s="105">
        <v>4</v>
      </c>
      <c r="BS609" s="105">
        <v>3</v>
      </c>
      <c r="BT609" s="105">
        <v>2</v>
      </c>
      <c r="BU609" s="105">
        <v>1</v>
      </c>
      <c r="BV609" s="105">
        <v>2</v>
      </c>
      <c r="BW609" s="105">
        <v>2</v>
      </c>
      <c r="BX609" s="105">
        <v>2</v>
      </c>
      <c r="BY609" s="105">
        <v>4</v>
      </c>
      <c r="BZ609" s="105">
        <v>4</v>
      </c>
      <c r="CA609" s="105">
        <v>4</v>
      </c>
      <c r="CB609" s="105">
        <v>2</v>
      </c>
      <c r="CC609" s="105">
        <v>3</v>
      </c>
      <c r="CD609" s="105">
        <v>2</v>
      </c>
    </row>
    <row r="610" spans="1:82" x14ac:dyDescent="0.2">
      <c r="A610" s="33">
        <f t="shared" si="239"/>
        <v>0</v>
      </c>
      <c r="B610" s="209"/>
      <c r="C610" s="193" t="s">
        <v>43</v>
      </c>
      <c r="D610" s="202" t="s">
        <v>74</v>
      </c>
      <c r="E610" s="72">
        <f t="shared" si="231"/>
        <v>601</v>
      </c>
      <c r="F610" s="9" t="s">
        <v>2120</v>
      </c>
      <c r="G610" s="9" t="s">
        <v>2934</v>
      </c>
      <c r="H610" s="9" t="s">
        <v>43</v>
      </c>
      <c r="I610" s="9" t="s">
        <v>74</v>
      </c>
      <c r="J610" s="9" t="s">
        <v>1763</v>
      </c>
      <c r="K610" s="100">
        <f t="shared" si="216"/>
        <v>3</v>
      </c>
      <c r="L610" s="100"/>
      <c r="M610" s="100"/>
      <c r="N610" s="100"/>
      <c r="O610" s="100"/>
      <c r="P610" s="101">
        <f t="shared" si="217"/>
        <v>2</v>
      </c>
      <c r="Q610" s="102">
        <f t="shared" si="218"/>
        <v>1</v>
      </c>
      <c r="R610" s="102">
        <f t="shared" si="219"/>
        <v>4</v>
      </c>
      <c r="S610" s="102">
        <f t="shared" si="220"/>
        <v>1</v>
      </c>
      <c r="T610" s="102">
        <f t="shared" si="221"/>
        <v>4</v>
      </c>
      <c r="U610" s="102">
        <f t="shared" si="222"/>
        <v>3</v>
      </c>
      <c r="V610" s="102">
        <f t="shared" si="223"/>
        <v>1</v>
      </c>
      <c r="W610" s="102">
        <f t="shared" si="224"/>
        <v>3</v>
      </c>
      <c r="X610" s="102">
        <f t="shared" si="225"/>
        <v>2</v>
      </c>
      <c r="Y610" s="102">
        <f t="shared" si="226"/>
        <v>1</v>
      </c>
      <c r="Z610" s="102">
        <f t="shared" si="227"/>
        <v>1</v>
      </c>
      <c r="AA610" s="100" t="b">
        <f t="shared" si="228"/>
        <v>1</v>
      </c>
      <c r="AB610" s="100">
        <f t="array" ref="AB610">IF($AA610,MEDIAN(IF(G1SelectionMask="x",IF(INDEX(RawDataRefData,$E610,0)&gt;0,INDEX(RawDataRefData,$E610,0)),"")),"")</f>
        <v>2</v>
      </c>
      <c r="AC610" s="100">
        <f t="array" ref="AC610">IF($AA610,QUARTILE(IF(G1SelectionMask="x",IF(INDEX(RawDataRefData,$E610,0)&gt;0,INDEX(RawDataRefData,$E610,0)),""),1),"")</f>
        <v>1</v>
      </c>
      <c r="AD610" s="100">
        <f t="array" ref="AD610">IF($AA610,QUARTILE(IF(G1SelectionMask="x",IF(INDEX(RawDataRefData,$E610,0)&gt;0,INDEX(RawDataRefData,$E610,0)),""),3),"")</f>
        <v>3</v>
      </c>
      <c r="AE610" s="100">
        <f t="array" ref="AE610">IF($AA610,MIN(IF(G1SelectionMask="x",IF(INDEX(RawDataRefData,$E610,0)&gt;0,INDEX(RawDataRefData,$E610,0)),"")),"")</f>
        <v>1</v>
      </c>
      <c r="AF610" s="100">
        <f t="array" ref="AF610">IF($AA610,MAX(IF(G1SelectionMask="x",IF(INDEX(RawDataRefData,$E610,0)&gt;0,INDEX(RawDataRefData,$E610,0)),"")),"")</f>
        <v>4</v>
      </c>
      <c r="AG610" s="100">
        <f t="shared" si="229"/>
        <v>2.0909090909090908</v>
      </c>
      <c r="AH610" s="100">
        <f t="array" ref="AH610">IF($AA610,STDEVA(IF(G1SelectionMask="x",IF(INDEX(RawDataRefData,$E610,0)&gt;0,INDEX(RawDataRefData,$E610,0)),"")),"")</f>
        <v>1.2210278829367864</v>
      </c>
      <c r="AI610" s="101" t="b">
        <f t="shared" si="230"/>
        <v>1</v>
      </c>
      <c r="AJ610" s="101">
        <f t="array" ref="AJ610">IF($AI610,MEDIAN(IF(G2SelectionMask="x",IF(INDEX(RawDataRefData,$E610,0)&gt;0,INDEX(RawDataRefData,$E610,0)),"")),"")</f>
        <v>1</v>
      </c>
      <c r="AK610" s="101">
        <f t="array" ref="AK610">IF($AI610,QUARTILE(IF(G2SelectionMask="x",IF(INDEX(RawDataRefData,$E610,0)&gt;0,INDEX(RawDataRefData,$E610,0)),""),1),"")</f>
        <v>1</v>
      </c>
      <c r="AL610" s="101">
        <f t="array" ref="AL610">IF($AI610,QUARTILE(IF(G2SelectionMask="x",IF(INDEX(RawDataRefData,$E610,0)&gt;0,INDEX(RawDataRefData,$E610,0)),""),3),"")</f>
        <v>3</v>
      </c>
      <c r="AM610" s="101">
        <f t="array" ref="AM610">IF($AI610,MIN(IF(G2SelectionMask="x",IF(INDEX(RawDataRefData,$E610,0)&gt;0,INDEX(RawDataRefData,$E610,0)),"")),"")</f>
        <v>1</v>
      </c>
      <c r="AN610" s="101">
        <f t="array" ref="AN610">IF($AI610,MAX(IF(G2SelectionMask="x",IF(INDEX(RawDataRefData,$E610,0)&gt;0,INDEX(RawDataRefData,$E610,0)),"")),"")</f>
        <v>4</v>
      </c>
      <c r="AO610" s="101">
        <f t="shared" si="232"/>
        <v>2</v>
      </c>
      <c r="AP610" s="101">
        <f t="array" ref="AP610">IF($AI610,STDEVA(IF(G2SelectionMask="x",IF(INDEX(RawDataRefData,$E610,0)&gt;0,INDEX(RawDataRefData,$E610,0)),"")),"")</f>
        <v>1.2649110640673518</v>
      </c>
      <c r="AQ610" s="100" t="b">
        <f t="shared" si="233"/>
        <v>0</v>
      </c>
      <c r="AR610" s="100" t="str">
        <f t="array" ref="AR610">IF($AQ610,MEDIAN(IF(G3SelectionMask="x",IF(INDEX(RawDataRefData,$E610,0)&gt;0,INDEX(RawDataRefData,$E610,0)),"")),"")</f>
        <v/>
      </c>
      <c r="AS610" s="100" t="str">
        <f t="array" ref="AS610">IF($AQ610,QUARTILE(IF(G3SelectionMask="x",IF(INDEX(RawDataRefData,$E610,0)&gt;0,INDEX(RawDataRefData,$E610,0)),""),1),"")</f>
        <v/>
      </c>
      <c r="AT610" s="100" t="str">
        <f t="array" ref="AT610">IF($AQ610,QUARTILE(IF(G3SelectionMask="x",IF(INDEX(RawDataRefData,$E610,0)&gt;0,INDEX(RawDataRefData,$E610,0)),""),3),"")</f>
        <v/>
      </c>
      <c r="AU610" s="100" t="str">
        <f t="array" ref="AU610">IF($AQ610,MIN(IF(G3SelectionMask="x",IF(INDEX(RawDataRefData,$E610,0)&gt;0,INDEX(RawDataRefData,$E610,0)),"")),"")</f>
        <v/>
      </c>
      <c r="AV610" s="100" t="str">
        <f t="array" ref="AV610">IF($AQ610,MAX(IF(G3SelectionMask="x",IF(INDEX(RawDataRefData,$E610,0)&gt;0,INDEX(RawDataRefData,$E610,0)),"")),"")</f>
        <v/>
      </c>
      <c r="AW610" s="100" t="str">
        <f t="shared" si="234"/>
        <v/>
      </c>
      <c r="AX610" s="100" t="str">
        <f t="array" ref="AX610">IF($AQ610,STDEVA(IF(G3SelectionMask="x",IF(INDEX(RawDataRefData,$E610,0)&gt;0,INDEX(RawDataRefData,$E610,0)),"")),"")</f>
        <v/>
      </c>
      <c r="AY610" s="101" t="b">
        <f t="shared" si="235"/>
        <v>0</v>
      </c>
      <c r="AZ610" s="101" t="str">
        <f t="array" ref="AZ610">IF($AY610,MEDIAN(IF(G4SelectionMask="x",IF(INDEX(RawDataRefData,$E610,0)&gt;0,INDEX(RawDataRefData,$E610,0)),"")),"")</f>
        <v/>
      </c>
      <c r="BA610" s="101" t="str">
        <f t="array" ref="BA610">IF($AY610,QUARTILE(IF(G4SelectionMask="x",IF(INDEX(RawDataRefData,$E610,0)&gt;0,INDEX(RawDataRefData,$E610,0)),""),1),"")</f>
        <v/>
      </c>
      <c r="BB610" s="101" t="str">
        <f t="array" ref="BB610">IF($AY610,QUARTILE(IF(G4SelectionMask="x",IF(INDEX(RawDataRefData,$E610,0)&gt;0,INDEX(RawDataRefData,$E610,0)),""),3),"")</f>
        <v/>
      </c>
      <c r="BC610" s="101" t="str">
        <f t="array" ref="BC610">IF($AY610,MIN(IF(G4SelectionMask="x",IF(INDEX(RawDataRefData,$E610,0)&gt;0,INDEX(RawDataRefData,$E610,0)),"")),"")</f>
        <v/>
      </c>
      <c r="BD610" s="101" t="str">
        <f t="array" ref="BD610">IF($AY610,MAX(IF(G4SelectionMask="x",IF(INDEX(RawDataRefData,$E610,0)&gt;0,INDEX(RawDataRefData,$E610,0)),"")),"")</f>
        <v/>
      </c>
      <c r="BE610" s="101" t="str">
        <f t="shared" si="236"/>
        <v/>
      </c>
      <c r="BF610" s="101" t="str">
        <f t="array" ref="BF610">IF($AY610,STDEVA(IF(G4SelectionMask="x",IF(INDEX(RawDataRefData,$E610,0)&gt;0,INDEX(RawDataRefData,$E610,0)),"")),"")</f>
        <v/>
      </c>
      <c r="BG610" s="100" t="b">
        <f t="shared" si="237"/>
        <v>0</v>
      </c>
      <c r="BH610" s="100" t="str">
        <f t="array" ref="BH610">IF($BG610,MEDIAN(IF(G5SelectionMask="x",IF(INDEX(RawDataRefData,$E610,0)&gt;0,INDEX(RawDataRefData,$E610,0)),"")),"")</f>
        <v/>
      </c>
      <c r="BI610" s="100" t="str">
        <f t="array" ref="BI610">IF($BG610,QUARTILE(IF(G5SelectionMask="x",IF(INDEX(RawDataRefData,$E610,0)&gt;0,INDEX(RawDataRefData,$E610,0)),""),1),"")</f>
        <v/>
      </c>
      <c r="BJ610" s="100" t="str">
        <f t="array" ref="BJ610">IF($BG610,QUARTILE(IF(G5SelectionMask="x",IF(INDEX(RawDataRefData,$E610,0)&gt;0,INDEX(RawDataRefData,$E610,0)),""),3),"")</f>
        <v/>
      </c>
      <c r="BK610" s="100" t="str">
        <f t="array" ref="BK610">IF($BG610,MIN(IF(G5SelectionMask="x",IF(INDEX(RawDataRefData,$E610,0)&gt;0,INDEX(RawDataRefData,$E610,0)),"")),"")</f>
        <v/>
      </c>
      <c r="BL610" s="100" t="str">
        <f t="array" ref="BL610">IF($BG610,MAX(IF(G5SelectionMask="x",IF(INDEX(RawDataRefData,$E610,0)&gt;0,INDEX(RawDataRefData,$E610,0)),"")),"")</f>
        <v/>
      </c>
      <c r="BM610" s="100" t="str">
        <f t="shared" si="238"/>
        <v/>
      </c>
      <c r="BN610" s="103" t="str">
        <f t="array" ref="BN610">IF($BG610,STDEVA(IF(G5SelectionMask="x",IF(INDEX(RawDataRefData,$E610,0)&gt;0,INDEX(RawDataRefData,$E610,0)),"")),"")</f>
        <v/>
      </c>
      <c r="BO610" s="104"/>
      <c r="BP610" s="105">
        <v>3</v>
      </c>
      <c r="BQ610" s="105">
        <v>2</v>
      </c>
      <c r="BR610" s="105">
        <v>1</v>
      </c>
      <c r="BS610" s="105">
        <v>4</v>
      </c>
      <c r="BT610" s="105">
        <v>1</v>
      </c>
      <c r="BU610" s="105">
        <v>4</v>
      </c>
      <c r="BV610" s="105">
        <v>3</v>
      </c>
      <c r="BW610" s="105">
        <v>1</v>
      </c>
      <c r="BX610" s="105">
        <v>3</v>
      </c>
      <c r="BY610" s="105">
        <v>2</v>
      </c>
      <c r="BZ610" s="105">
        <v>1</v>
      </c>
      <c r="CA610" s="105">
        <v>1</v>
      </c>
      <c r="CB610" s="105">
        <v>3</v>
      </c>
      <c r="CC610" s="105">
        <v>1</v>
      </c>
      <c r="CD610" s="105">
        <v>4</v>
      </c>
    </row>
    <row r="611" spans="1:82" x14ac:dyDescent="0.2">
      <c r="A611" s="33">
        <f t="shared" si="239"/>
        <v>0</v>
      </c>
      <c r="B611" s="209"/>
      <c r="C611" s="194"/>
      <c r="D611" s="203"/>
      <c r="E611" s="72">
        <f t="shared" si="231"/>
        <v>602</v>
      </c>
      <c r="F611" s="9" t="s">
        <v>2121</v>
      </c>
      <c r="G611" s="9" t="s">
        <v>2926</v>
      </c>
      <c r="H611" s="9" t="s">
        <v>43</v>
      </c>
      <c r="I611" s="9" t="s">
        <v>74</v>
      </c>
      <c r="J611" s="9" t="s">
        <v>1764</v>
      </c>
      <c r="K611" s="100">
        <f t="shared" si="216"/>
        <v>4</v>
      </c>
      <c r="L611" s="100"/>
      <c r="M611" s="100"/>
      <c r="N611" s="100"/>
      <c r="O611" s="100"/>
      <c r="P611" s="101">
        <f t="shared" si="217"/>
        <v>1</v>
      </c>
      <c r="Q611" s="102">
        <f t="shared" si="218"/>
        <v>2</v>
      </c>
      <c r="R611" s="102">
        <f t="shared" si="219"/>
        <v>3</v>
      </c>
      <c r="S611" s="102">
        <f t="shared" si="220"/>
        <v>4</v>
      </c>
      <c r="T611" s="102">
        <f t="shared" si="221"/>
        <v>1</v>
      </c>
      <c r="U611" s="102">
        <f t="shared" si="222"/>
        <v>3</v>
      </c>
      <c r="V611" s="102">
        <f t="shared" si="223"/>
        <v>1</v>
      </c>
      <c r="W611" s="102">
        <f t="shared" si="224"/>
        <v>2</v>
      </c>
      <c r="X611" s="102">
        <f t="shared" si="225"/>
        <v>3</v>
      </c>
      <c r="Y611" s="102">
        <f t="shared" si="226"/>
        <v>1</v>
      </c>
      <c r="Z611" s="102">
        <f t="shared" si="227"/>
        <v>1</v>
      </c>
      <c r="AA611" s="100" t="b">
        <f t="shared" si="228"/>
        <v>1</v>
      </c>
      <c r="AB611" s="100">
        <f t="array" ref="AB611">IF($AA611,MEDIAN(IF(G1SelectionMask="x",IF(INDEX(RawDataRefData,$E611,0)&gt;0,INDEX(RawDataRefData,$E611,0)),"")),"")</f>
        <v>2</v>
      </c>
      <c r="AC611" s="100">
        <f t="array" ref="AC611">IF($AA611,QUARTILE(IF(G1SelectionMask="x",IF(INDEX(RawDataRefData,$E611,0)&gt;0,INDEX(RawDataRefData,$E611,0)),""),1),"")</f>
        <v>1</v>
      </c>
      <c r="AD611" s="100">
        <f t="array" ref="AD611">IF($AA611,QUARTILE(IF(G1SelectionMask="x",IF(INDEX(RawDataRefData,$E611,0)&gt;0,INDEX(RawDataRefData,$E611,0)),""),3),"")</f>
        <v>3</v>
      </c>
      <c r="AE611" s="100">
        <f t="array" ref="AE611">IF($AA611,MIN(IF(G1SelectionMask="x",IF(INDEX(RawDataRefData,$E611,0)&gt;0,INDEX(RawDataRefData,$E611,0)),"")),"")</f>
        <v>1</v>
      </c>
      <c r="AF611" s="100">
        <f t="array" ref="AF611">IF($AA611,MAX(IF(G1SelectionMask="x",IF(INDEX(RawDataRefData,$E611,0)&gt;0,INDEX(RawDataRefData,$E611,0)),"")),"")</f>
        <v>4</v>
      </c>
      <c r="AG611" s="100">
        <f t="shared" si="229"/>
        <v>2</v>
      </c>
      <c r="AH611" s="100">
        <f t="array" ref="AH611">IF($AA611,STDEVA(IF(G1SelectionMask="x",IF(INDEX(RawDataRefData,$E611,0)&gt;0,INDEX(RawDataRefData,$E611,0)),"")),"")</f>
        <v>1.0954451150103321</v>
      </c>
      <c r="AI611" s="101" t="b">
        <f t="shared" si="230"/>
        <v>1</v>
      </c>
      <c r="AJ611" s="101">
        <f t="array" ref="AJ611">IF($AI611,MEDIAN(IF(G2SelectionMask="x",IF(INDEX(RawDataRefData,$E611,0)&gt;0,INDEX(RawDataRefData,$E611,0)),"")),"")</f>
        <v>1</v>
      </c>
      <c r="AK611" s="101">
        <f t="array" ref="AK611">IF($AI611,QUARTILE(IF(G2SelectionMask="x",IF(INDEX(RawDataRefData,$E611,0)&gt;0,INDEX(RawDataRefData,$E611,0)),""),1),"")</f>
        <v>1</v>
      </c>
      <c r="AL611" s="101">
        <f t="array" ref="AL611">IF($AI611,QUARTILE(IF(G2SelectionMask="x",IF(INDEX(RawDataRefData,$E611,0)&gt;0,INDEX(RawDataRefData,$E611,0)),""),3),"")</f>
        <v>2</v>
      </c>
      <c r="AM611" s="101">
        <f t="array" ref="AM611">IF($AI611,MIN(IF(G2SelectionMask="x",IF(INDEX(RawDataRefData,$E611,0)&gt;0,INDEX(RawDataRefData,$E611,0)),"")),"")</f>
        <v>1</v>
      </c>
      <c r="AN611" s="101">
        <f t="array" ref="AN611">IF($AI611,MAX(IF(G2SelectionMask="x",IF(INDEX(RawDataRefData,$E611,0)&gt;0,INDEX(RawDataRefData,$E611,0)),"")),"")</f>
        <v>4</v>
      </c>
      <c r="AO611" s="101">
        <f t="shared" si="232"/>
        <v>1.7272727272727273</v>
      </c>
      <c r="AP611" s="101">
        <f t="array" ref="AP611">IF($AI611,STDEVA(IF(G2SelectionMask="x",IF(INDEX(RawDataRefData,$E611,0)&gt;0,INDEX(RawDataRefData,$E611,0)),"")),"")</f>
        <v>1.009049958219026</v>
      </c>
      <c r="AQ611" s="100" t="b">
        <f t="shared" si="233"/>
        <v>0</v>
      </c>
      <c r="AR611" s="100" t="str">
        <f t="array" ref="AR611">IF($AQ611,MEDIAN(IF(G3SelectionMask="x",IF(INDEX(RawDataRefData,$E611,0)&gt;0,INDEX(RawDataRefData,$E611,0)),"")),"")</f>
        <v/>
      </c>
      <c r="AS611" s="100" t="str">
        <f t="array" ref="AS611">IF($AQ611,QUARTILE(IF(G3SelectionMask="x",IF(INDEX(RawDataRefData,$E611,0)&gt;0,INDEX(RawDataRefData,$E611,0)),""),1),"")</f>
        <v/>
      </c>
      <c r="AT611" s="100" t="str">
        <f t="array" ref="AT611">IF($AQ611,QUARTILE(IF(G3SelectionMask="x",IF(INDEX(RawDataRefData,$E611,0)&gt;0,INDEX(RawDataRefData,$E611,0)),""),3),"")</f>
        <v/>
      </c>
      <c r="AU611" s="100" t="str">
        <f t="array" ref="AU611">IF($AQ611,MIN(IF(G3SelectionMask="x",IF(INDEX(RawDataRefData,$E611,0)&gt;0,INDEX(RawDataRefData,$E611,0)),"")),"")</f>
        <v/>
      </c>
      <c r="AV611" s="100" t="str">
        <f t="array" ref="AV611">IF($AQ611,MAX(IF(G3SelectionMask="x",IF(INDEX(RawDataRefData,$E611,0)&gt;0,INDEX(RawDataRefData,$E611,0)),"")),"")</f>
        <v/>
      </c>
      <c r="AW611" s="100" t="str">
        <f t="shared" si="234"/>
        <v/>
      </c>
      <c r="AX611" s="100" t="str">
        <f t="array" ref="AX611">IF($AQ611,STDEVA(IF(G3SelectionMask="x",IF(INDEX(RawDataRefData,$E611,0)&gt;0,INDEX(RawDataRefData,$E611,0)),"")),"")</f>
        <v/>
      </c>
      <c r="AY611" s="101" t="b">
        <f t="shared" si="235"/>
        <v>0</v>
      </c>
      <c r="AZ611" s="101" t="str">
        <f t="array" ref="AZ611">IF($AY611,MEDIAN(IF(G4SelectionMask="x",IF(INDEX(RawDataRefData,$E611,0)&gt;0,INDEX(RawDataRefData,$E611,0)),"")),"")</f>
        <v/>
      </c>
      <c r="BA611" s="101" t="str">
        <f t="array" ref="BA611">IF($AY611,QUARTILE(IF(G4SelectionMask="x",IF(INDEX(RawDataRefData,$E611,0)&gt;0,INDEX(RawDataRefData,$E611,0)),""),1),"")</f>
        <v/>
      </c>
      <c r="BB611" s="101" t="str">
        <f t="array" ref="BB611">IF($AY611,QUARTILE(IF(G4SelectionMask="x",IF(INDEX(RawDataRefData,$E611,0)&gt;0,INDEX(RawDataRefData,$E611,0)),""),3),"")</f>
        <v/>
      </c>
      <c r="BC611" s="101" t="str">
        <f t="array" ref="BC611">IF($AY611,MIN(IF(G4SelectionMask="x",IF(INDEX(RawDataRefData,$E611,0)&gt;0,INDEX(RawDataRefData,$E611,0)),"")),"")</f>
        <v/>
      </c>
      <c r="BD611" s="101" t="str">
        <f t="array" ref="BD611">IF($AY611,MAX(IF(G4SelectionMask="x",IF(INDEX(RawDataRefData,$E611,0)&gt;0,INDEX(RawDataRefData,$E611,0)),"")),"")</f>
        <v/>
      </c>
      <c r="BE611" s="101" t="str">
        <f t="shared" si="236"/>
        <v/>
      </c>
      <c r="BF611" s="101" t="str">
        <f t="array" ref="BF611">IF($AY611,STDEVA(IF(G4SelectionMask="x",IF(INDEX(RawDataRefData,$E611,0)&gt;0,INDEX(RawDataRefData,$E611,0)),"")),"")</f>
        <v/>
      </c>
      <c r="BG611" s="100" t="b">
        <f t="shared" si="237"/>
        <v>0</v>
      </c>
      <c r="BH611" s="100" t="str">
        <f t="array" ref="BH611">IF($BG611,MEDIAN(IF(G5SelectionMask="x",IF(INDEX(RawDataRefData,$E611,0)&gt;0,INDEX(RawDataRefData,$E611,0)),"")),"")</f>
        <v/>
      </c>
      <c r="BI611" s="100" t="str">
        <f t="array" ref="BI611">IF($BG611,QUARTILE(IF(G5SelectionMask="x",IF(INDEX(RawDataRefData,$E611,0)&gt;0,INDEX(RawDataRefData,$E611,0)),""),1),"")</f>
        <v/>
      </c>
      <c r="BJ611" s="100" t="str">
        <f t="array" ref="BJ611">IF($BG611,QUARTILE(IF(G5SelectionMask="x",IF(INDEX(RawDataRefData,$E611,0)&gt;0,INDEX(RawDataRefData,$E611,0)),""),3),"")</f>
        <v/>
      </c>
      <c r="BK611" s="100" t="str">
        <f t="array" ref="BK611">IF($BG611,MIN(IF(G5SelectionMask="x",IF(INDEX(RawDataRefData,$E611,0)&gt;0,INDEX(RawDataRefData,$E611,0)),"")),"")</f>
        <v/>
      </c>
      <c r="BL611" s="100" t="str">
        <f t="array" ref="BL611">IF($BG611,MAX(IF(G5SelectionMask="x",IF(INDEX(RawDataRefData,$E611,0)&gt;0,INDEX(RawDataRefData,$E611,0)),"")),"")</f>
        <v/>
      </c>
      <c r="BM611" s="100" t="str">
        <f t="shared" si="238"/>
        <v/>
      </c>
      <c r="BN611" s="103" t="str">
        <f t="array" ref="BN611">IF($BG611,STDEVA(IF(G5SelectionMask="x",IF(INDEX(RawDataRefData,$E611,0)&gt;0,INDEX(RawDataRefData,$E611,0)),"")),"")</f>
        <v/>
      </c>
      <c r="BO611" s="104"/>
      <c r="BP611" s="105">
        <v>4</v>
      </c>
      <c r="BQ611" s="105">
        <v>1</v>
      </c>
      <c r="BR611" s="105">
        <v>2</v>
      </c>
      <c r="BS611" s="105">
        <v>3</v>
      </c>
      <c r="BT611" s="105">
        <v>4</v>
      </c>
      <c r="BU611" s="105">
        <v>1</v>
      </c>
      <c r="BV611" s="105">
        <v>3</v>
      </c>
      <c r="BW611" s="105">
        <v>1</v>
      </c>
      <c r="BX611" s="105">
        <v>2</v>
      </c>
      <c r="BY611" s="105">
        <v>3</v>
      </c>
      <c r="BZ611" s="105">
        <v>1</v>
      </c>
      <c r="CA611" s="105">
        <v>1</v>
      </c>
      <c r="CB611" s="105">
        <v>1</v>
      </c>
      <c r="CC611" s="105">
        <v>3</v>
      </c>
      <c r="CD611" s="105">
        <v>2</v>
      </c>
    </row>
    <row r="612" spans="1:82" x14ac:dyDescent="0.2">
      <c r="A612" s="33">
        <f t="shared" si="239"/>
        <v>0</v>
      </c>
      <c r="B612" s="209"/>
      <c r="C612" s="194"/>
      <c r="D612" s="203"/>
      <c r="E612" s="72">
        <f t="shared" si="231"/>
        <v>603</v>
      </c>
      <c r="F612" s="9" t="s">
        <v>2122</v>
      </c>
      <c r="G612" s="9" t="s">
        <v>2927</v>
      </c>
      <c r="H612" s="9" t="s">
        <v>43</v>
      </c>
      <c r="I612" s="9" t="s">
        <v>74</v>
      </c>
      <c r="J612" s="9" t="s">
        <v>1764</v>
      </c>
      <c r="K612" s="100">
        <f t="shared" si="216"/>
        <v>4</v>
      </c>
      <c r="L612" s="100"/>
      <c r="M612" s="100"/>
      <c r="N612" s="100"/>
      <c r="O612" s="100"/>
      <c r="P612" s="101">
        <f t="shared" si="217"/>
        <v>1</v>
      </c>
      <c r="Q612" s="102">
        <f t="shared" si="218"/>
        <v>4</v>
      </c>
      <c r="R612" s="102">
        <f t="shared" si="219"/>
        <v>4</v>
      </c>
      <c r="S612" s="102">
        <f t="shared" si="220"/>
        <v>1</v>
      </c>
      <c r="T612" s="102">
        <f t="shared" si="221"/>
        <v>2</v>
      </c>
      <c r="U612" s="102">
        <f t="shared" si="222"/>
        <v>4</v>
      </c>
      <c r="V612" s="102">
        <f t="shared" si="223"/>
        <v>1</v>
      </c>
      <c r="W612" s="102">
        <f t="shared" si="224"/>
        <v>3</v>
      </c>
      <c r="X612" s="102">
        <f t="shared" si="225"/>
        <v>4</v>
      </c>
      <c r="Y612" s="102">
        <f t="shared" si="226"/>
        <v>1</v>
      </c>
      <c r="Z612" s="102">
        <f t="shared" si="227"/>
        <v>1</v>
      </c>
      <c r="AA612" s="100" t="b">
        <f t="shared" si="228"/>
        <v>1</v>
      </c>
      <c r="AB612" s="100">
        <f t="array" ref="AB612">IF($AA612,MEDIAN(IF(G1SelectionMask="x",IF(INDEX(RawDataRefData,$E612,0)&gt;0,INDEX(RawDataRefData,$E612,0)),"")),"")</f>
        <v>2</v>
      </c>
      <c r="AC612" s="100">
        <f t="array" ref="AC612">IF($AA612,QUARTILE(IF(G1SelectionMask="x",IF(INDEX(RawDataRefData,$E612,0)&gt;0,INDEX(RawDataRefData,$E612,0)),""),1),"")</f>
        <v>1</v>
      </c>
      <c r="AD612" s="100">
        <f t="array" ref="AD612">IF($AA612,QUARTILE(IF(G1SelectionMask="x",IF(INDEX(RawDataRefData,$E612,0)&gt;0,INDEX(RawDataRefData,$E612,0)),""),3),"")</f>
        <v>4</v>
      </c>
      <c r="AE612" s="100">
        <f t="array" ref="AE612">IF($AA612,MIN(IF(G1SelectionMask="x",IF(INDEX(RawDataRefData,$E612,0)&gt;0,INDEX(RawDataRefData,$E612,0)),"")),"")</f>
        <v>1</v>
      </c>
      <c r="AF612" s="100">
        <f t="array" ref="AF612">IF($AA612,MAX(IF(G1SelectionMask="x",IF(INDEX(RawDataRefData,$E612,0)&gt;0,INDEX(RawDataRefData,$E612,0)),"")),"")</f>
        <v>4</v>
      </c>
      <c r="AG612" s="100">
        <f t="shared" si="229"/>
        <v>2.3636363636363638</v>
      </c>
      <c r="AH612" s="100">
        <f t="array" ref="AH612">IF($AA612,STDEVA(IF(G1SelectionMask="x",IF(INDEX(RawDataRefData,$E612,0)&gt;0,INDEX(RawDataRefData,$E612,0)),"")),"")</f>
        <v>1.4333685689819819</v>
      </c>
      <c r="AI612" s="101" t="b">
        <f t="shared" si="230"/>
        <v>1</v>
      </c>
      <c r="AJ612" s="101">
        <f t="array" ref="AJ612">IF($AI612,MEDIAN(IF(G2SelectionMask="x",IF(INDEX(RawDataRefData,$E612,0)&gt;0,INDEX(RawDataRefData,$E612,0)),"")),"")</f>
        <v>2</v>
      </c>
      <c r="AK612" s="101">
        <f t="array" ref="AK612">IF($AI612,QUARTILE(IF(G2SelectionMask="x",IF(INDEX(RawDataRefData,$E612,0)&gt;0,INDEX(RawDataRefData,$E612,0)),""),1),"")</f>
        <v>1</v>
      </c>
      <c r="AL612" s="101">
        <f t="array" ref="AL612">IF($AI612,QUARTILE(IF(G2SelectionMask="x",IF(INDEX(RawDataRefData,$E612,0)&gt;0,INDEX(RawDataRefData,$E612,0)),""),3),"")</f>
        <v>2.5</v>
      </c>
      <c r="AM612" s="101">
        <f t="array" ref="AM612">IF($AI612,MIN(IF(G2SelectionMask="x",IF(INDEX(RawDataRefData,$E612,0)&gt;0,INDEX(RawDataRefData,$E612,0)),"")),"")</f>
        <v>1</v>
      </c>
      <c r="AN612" s="101">
        <f t="array" ref="AN612">IF($AI612,MAX(IF(G2SelectionMask="x",IF(INDEX(RawDataRefData,$E612,0)&gt;0,INDEX(RawDataRefData,$E612,0)),"")),"")</f>
        <v>4</v>
      </c>
      <c r="AO612" s="101">
        <f t="shared" si="232"/>
        <v>1.9090909090909092</v>
      </c>
      <c r="AP612" s="101">
        <f t="array" ref="AP612">IF($AI612,STDEVA(IF(G2SelectionMask="x",IF(INDEX(RawDataRefData,$E612,0)&gt;0,INDEX(RawDataRefData,$E612,0)),"")),"")</f>
        <v>1.0444659357341868</v>
      </c>
      <c r="AQ612" s="100" t="b">
        <f t="shared" si="233"/>
        <v>0</v>
      </c>
      <c r="AR612" s="100" t="str">
        <f t="array" ref="AR612">IF($AQ612,MEDIAN(IF(G3SelectionMask="x",IF(INDEX(RawDataRefData,$E612,0)&gt;0,INDEX(RawDataRefData,$E612,0)),"")),"")</f>
        <v/>
      </c>
      <c r="AS612" s="100" t="str">
        <f t="array" ref="AS612">IF($AQ612,QUARTILE(IF(G3SelectionMask="x",IF(INDEX(RawDataRefData,$E612,0)&gt;0,INDEX(RawDataRefData,$E612,0)),""),1),"")</f>
        <v/>
      </c>
      <c r="AT612" s="100" t="str">
        <f t="array" ref="AT612">IF($AQ612,QUARTILE(IF(G3SelectionMask="x",IF(INDEX(RawDataRefData,$E612,0)&gt;0,INDEX(RawDataRefData,$E612,0)),""),3),"")</f>
        <v/>
      </c>
      <c r="AU612" s="100" t="str">
        <f t="array" ref="AU612">IF($AQ612,MIN(IF(G3SelectionMask="x",IF(INDEX(RawDataRefData,$E612,0)&gt;0,INDEX(RawDataRefData,$E612,0)),"")),"")</f>
        <v/>
      </c>
      <c r="AV612" s="100" t="str">
        <f t="array" ref="AV612">IF($AQ612,MAX(IF(G3SelectionMask="x",IF(INDEX(RawDataRefData,$E612,0)&gt;0,INDEX(RawDataRefData,$E612,0)),"")),"")</f>
        <v/>
      </c>
      <c r="AW612" s="100" t="str">
        <f t="shared" si="234"/>
        <v/>
      </c>
      <c r="AX612" s="100" t="str">
        <f t="array" ref="AX612">IF($AQ612,STDEVA(IF(G3SelectionMask="x",IF(INDEX(RawDataRefData,$E612,0)&gt;0,INDEX(RawDataRefData,$E612,0)),"")),"")</f>
        <v/>
      </c>
      <c r="AY612" s="101" t="b">
        <f t="shared" si="235"/>
        <v>0</v>
      </c>
      <c r="AZ612" s="101" t="str">
        <f t="array" ref="AZ612">IF($AY612,MEDIAN(IF(G4SelectionMask="x",IF(INDEX(RawDataRefData,$E612,0)&gt;0,INDEX(RawDataRefData,$E612,0)),"")),"")</f>
        <v/>
      </c>
      <c r="BA612" s="101" t="str">
        <f t="array" ref="BA612">IF($AY612,QUARTILE(IF(G4SelectionMask="x",IF(INDEX(RawDataRefData,$E612,0)&gt;0,INDEX(RawDataRefData,$E612,0)),""),1),"")</f>
        <v/>
      </c>
      <c r="BB612" s="101" t="str">
        <f t="array" ref="BB612">IF($AY612,QUARTILE(IF(G4SelectionMask="x",IF(INDEX(RawDataRefData,$E612,0)&gt;0,INDEX(RawDataRefData,$E612,0)),""),3),"")</f>
        <v/>
      </c>
      <c r="BC612" s="101" t="str">
        <f t="array" ref="BC612">IF($AY612,MIN(IF(G4SelectionMask="x",IF(INDEX(RawDataRefData,$E612,0)&gt;0,INDEX(RawDataRefData,$E612,0)),"")),"")</f>
        <v/>
      </c>
      <c r="BD612" s="101" t="str">
        <f t="array" ref="BD612">IF($AY612,MAX(IF(G4SelectionMask="x",IF(INDEX(RawDataRefData,$E612,0)&gt;0,INDEX(RawDataRefData,$E612,0)),"")),"")</f>
        <v/>
      </c>
      <c r="BE612" s="101" t="str">
        <f t="shared" si="236"/>
        <v/>
      </c>
      <c r="BF612" s="101" t="str">
        <f t="array" ref="BF612">IF($AY612,STDEVA(IF(G4SelectionMask="x",IF(INDEX(RawDataRefData,$E612,0)&gt;0,INDEX(RawDataRefData,$E612,0)),"")),"")</f>
        <v/>
      </c>
      <c r="BG612" s="100" t="b">
        <f t="shared" si="237"/>
        <v>0</v>
      </c>
      <c r="BH612" s="100" t="str">
        <f t="array" ref="BH612">IF($BG612,MEDIAN(IF(G5SelectionMask="x",IF(INDEX(RawDataRefData,$E612,0)&gt;0,INDEX(RawDataRefData,$E612,0)),"")),"")</f>
        <v/>
      </c>
      <c r="BI612" s="100" t="str">
        <f t="array" ref="BI612">IF($BG612,QUARTILE(IF(G5SelectionMask="x",IF(INDEX(RawDataRefData,$E612,0)&gt;0,INDEX(RawDataRefData,$E612,0)),""),1),"")</f>
        <v/>
      </c>
      <c r="BJ612" s="100" t="str">
        <f t="array" ref="BJ612">IF($BG612,QUARTILE(IF(G5SelectionMask="x",IF(INDEX(RawDataRefData,$E612,0)&gt;0,INDEX(RawDataRefData,$E612,0)),""),3),"")</f>
        <v/>
      </c>
      <c r="BK612" s="100" t="str">
        <f t="array" ref="BK612">IF($BG612,MIN(IF(G5SelectionMask="x",IF(INDEX(RawDataRefData,$E612,0)&gt;0,INDEX(RawDataRefData,$E612,0)),"")),"")</f>
        <v/>
      </c>
      <c r="BL612" s="100" t="str">
        <f t="array" ref="BL612">IF($BG612,MAX(IF(G5SelectionMask="x",IF(INDEX(RawDataRefData,$E612,0)&gt;0,INDEX(RawDataRefData,$E612,0)),"")),"")</f>
        <v/>
      </c>
      <c r="BM612" s="100" t="str">
        <f t="shared" si="238"/>
        <v/>
      </c>
      <c r="BN612" s="103" t="str">
        <f t="array" ref="BN612">IF($BG612,STDEVA(IF(G5SelectionMask="x",IF(INDEX(RawDataRefData,$E612,0)&gt;0,INDEX(RawDataRefData,$E612,0)),"")),"")</f>
        <v/>
      </c>
      <c r="BO612" s="104"/>
      <c r="BP612" s="105">
        <v>4</v>
      </c>
      <c r="BQ612" s="105">
        <v>1</v>
      </c>
      <c r="BR612" s="105">
        <v>4</v>
      </c>
      <c r="BS612" s="105">
        <v>4</v>
      </c>
      <c r="BT612" s="105">
        <v>1</v>
      </c>
      <c r="BU612" s="105">
        <v>2</v>
      </c>
      <c r="BV612" s="105">
        <v>4</v>
      </c>
      <c r="BW612" s="105">
        <v>1</v>
      </c>
      <c r="BX612" s="105">
        <v>3</v>
      </c>
      <c r="BY612" s="105">
        <v>4</v>
      </c>
      <c r="BZ612" s="105">
        <v>1</v>
      </c>
      <c r="CA612" s="105">
        <v>1</v>
      </c>
      <c r="CB612" s="105">
        <v>2</v>
      </c>
      <c r="CC612" s="105">
        <v>3</v>
      </c>
      <c r="CD612" s="105">
        <v>2</v>
      </c>
    </row>
    <row r="613" spans="1:82" x14ac:dyDescent="0.2">
      <c r="A613" s="33">
        <f t="shared" si="239"/>
        <v>0</v>
      </c>
      <c r="B613" s="209"/>
      <c r="C613" s="194"/>
      <c r="D613" s="203"/>
      <c r="E613" s="72">
        <f t="shared" si="231"/>
        <v>604</v>
      </c>
      <c r="F613" s="9" t="s">
        <v>2123</v>
      </c>
      <c r="G613" s="9" t="s">
        <v>2928</v>
      </c>
      <c r="H613" s="9" t="s">
        <v>43</v>
      </c>
      <c r="I613" s="9" t="s">
        <v>74</v>
      </c>
      <c r="J613" s="9" t="s">
        <v>1764</v>
      </c>
      <c r="K613" s="100">
        <f t="shared" si="216"/>
        <v>2</v>
      </c>
      <c r="L613" s="100"/>
      <c r="M613" s="100"/>
      <c r="N613" s="100"/>
      <c r="O613" s="100"/>
      <c r="P613" s="101">
        <f t="shared" si="217"/>
        <v>1</v>
      </c>
      <c r="Q613" s="102">
        <f t="shared" si="218"/>
        <v>1</v>
      </c>
      <c r="R613" s="102">
        <f t="shared" si="219"/>
        <v>3</v>
      </c>
      <c r="S613" s="102">
        <f t="shared" si="220"/>
        <v>1</v>
      </c>
      <c r="T613" s="102">
        <f t="shared" si="221"/>
        <v>4</v>
      </c>
      <c r="U613" s="102">
        <f t="shared" si="222"/>
        <v>1</v>
      </c>
      <c r="V613" s="102">
        <f t="shared" si="223"/>
        <v>2</v>
      </c>
      <c r="W613" s="102">
        <f t="shared" si="224"/>
        <v>3</v>
      </c>
      <c r="X613" s="102">
        <f t="shared" si="225"/>
        <v>3</v>
      </c>
      <c r="Y613" s="102">
        <f t="shared" si="226"/>
        <v>2</v>
      </c>
      <c r="Z613" s="102">
        <f t="shared" si="227"/>
        <v>4</v>
      </c>
      <c r="AA613" s="100" t="b">
        <f t="shared" si="228"/>
        <v>1</v>
      </c>
      <c r="AB613" s="100">
        <f t="array" ref="AB613">IF($AA613,MEDIAN(IF(G1SelectionMask="x",IF(INDEX(RawDataRefData,$E613,0)&gt;0,INDEX(RawDataRefData,$E613,0)),"")),"")</f>
        <v>2</v>
      </c>
      <c r="AC613" s="100">
        <f t="array" ref="AC613">IF($AA613,QUARTILE(IF(G1SelectionMask="x",IF(INDEX(RawDataRefData,$E613,0)&gt;0,INDEX(RawDataRefData,$E613,0)),""),1),"")</f>
        <v>1</v>
      </c>
      <c r="AD613" s="100">
        <f t="array" ref="AD613">IF($AA613,QUARTILE(IF(G1SelectionMask="x",IF(INDEX(RawDataRefData,$E613,0)&gt;0,INDEX(RawDataRefData,$E613,0)),""),3),"")</f>
        <v>3</v>
      </c>
      <c r="AE613" s="100">
        <f t="array" ref="AE613">IF($AA613,MIN(IF(G1SelectionMask="x",IF(INDEX(RawDataRefData,$E613,0)&gt;0,INDEX(RawDataRefData,$E613,0)),"")),"")</f>
        <v>1</v>
      </c>
      <c r="AF613" s="100">
        <f t="array" ref="AF613">IF($AA613,MAX(IF(G1SelectionMask="x",IF(INDEX(RawDataRefData,$E613,0)&gt;0,INDEX(RawDataRefData,$E613,0)),"")),"")</f>
        <v>4</v>
      </c>
      <c r="AG613" s="100">
        <f t="shared" si="229"/>
        <v>2.2727272727272729</v>
      </c>
      <c r="AH613" s="100">
        <f t="array" ref="AH613">IF($AA613,STDEVA(IF(G1SelectionMask="x",IF(INDEX(RawDataRefData,$E613,0)&gt;0,INDEX(RawDataRefData,$E613,0)),"")),"")</f>
        <v>1.1908743922772955</v>
      </c>
      <c r="AI613" s="101" t="b">
        <f t="shared" si="230"/>
        <v>1</v>
      </c>
      <c r="AJ613" s="101">
        <f t="array" ref="AJ613">IF($AI613,MEDIAN(IF(G2SelectionMask="x",IF(INDEX(RawDataRefData,$E613,0)&gt;0,INDEX(RawDataRefData,$E613,0)),"")),"")</f>
        <v>2</v>
      </c>
      <c r="AK613" s="101">
        <f t="array" ref="AK613">IF($AI613,QUARTILE(IF(G2SelectionMask="x",IF(INDEX(RawDataRefData,$E613,0)&gt;0,INDEX(RawDataRefData,$E613,0)),""),1),"")</f>
        <v>1</v>
      </c>
      <c r="AL613" s="101">
        <f t="array" ref="AL613">IF($AI613,QUARTILE(IF(G2SelectionMask="x",IF(INDEX(RawDataRefData,$E613,0)&gt;0,INDEX(RawDataRefData,$E613,0)),""),3),"")</f>
        <v>2.5</v>
      </c>
      <c r="AM613" s="101">
        <f t="array" ref="AM613">IF($AI613,MIN(IF(G2SelectionMask="x",IF(INDEX(RawDataRefData,$E613,0)&gt;0,INDEX(RawDataRefData,$E613,0)),"")),"")</f>
        <v>1</v>
      </c>
      <c r="AN613" s="101">
        <f t="array" ref="AN613">IF($AI613,MAX(IF(G2SelectionMask="x",IF(INDEX(RawDataRefData,$E613,0)&gt;0,INDEX(RawDataRefData,$E613,0)),"")),"")</f>
        <v>4</v>
      </c>
      <c r="AO613" s="101">
        <f t="shared" si="232"/>
        <v>2.0909090909090908</v>
      </c>
      <c r="AP613" s="101">
        <f t="array" ref="AP613">IF($AI613,STDEVA(IF(G2SelectionMask="x",IF(INDEX(RawDataRefData,$E613,0)&gt;0,INDEX(RawDataRefData,$E613,0)),"")),"")</f>
        <v>1.1361818036340356</v>
      </c>
      <c r="AQ613" s="100" t="b">
        <f t="shared" si="233"/>
        <v>0</v>
      </c>
      <c r="AR613" s="100" t="str">
        <f t="array" ref="AR613">IF($AQ613,MEDIAN(IF(G3SelectionMask="x",IF(INDEX(RawDataRefData,$E613,0)&gt;0,INDEX(RawDataRefData,$E613,0)),"")),"")</f>
        <v/>
      </c>
      <c r="AS613" s="100" t="str">
        <f t="array" ref="AS613">IF($AQ613,QUARTILE(IF(G3SelectionMask="x",IF(INDEX(RawDataRefData,$E613,0)&gt;0,INDEX(RawDataRefData,$E613,0)),""),1),"")</f>
        <v/>
      </c>
      <c r="AT613" s="100" t="str">
        <f t="array" ref="AT613">IF($AQ613,QUARTILE(IF(G3SelectionMask="x",IF(INDEX(RawDataRefData,$E613,0)&gt;0,INDEX(RawDataRefData,$E613,0)),""),3),"")</f>
        <v/>
      </c>
      <c r="AU613" s="100" t="str">
        <f t="array" ref="AU613">IF($AQ613,MIN(IF(G3SelectionMask="x",IF(INDEX(RawDataRefData,$E613,0)&gt;0,INDEX(RawDataRefData,$E613,0)),"")),"")</f>
        <v/>
      </c>
      <c r="AV613" s="100" t="str">
        <f t="array" ref="AV613">IF($AQ613,MAX(IF(G3SelectionMask="x",IF(INDEX(RawDataRefData,$E613,0)&gt;0,INDEX(RawDataRefData,$E613,0)),"")),"")</f>
        <v/>
      </c>
      <c r="AW613" s="100" t="str">
        <f t="shared" si="234"/>
        <v/>
      </c>
      <c r="AX613" s="100" t="str">
        <f t="array" ref="AX613">IF($AQ613,STDEVA(IF(G3SelectionMask="x",IF(INDEX(RawDataRefData,$E613,0)&gt;0,INDEX(RawDataRefData,$E613,0)),"")),"")</f>
        <v/>
      </c>
      <c r="AY613" s="101" t="b">
        <f t="shared" si="235"/>
        <v>0</v>
      </c>
      <c r="AZ613" s="101" t="str">
        <f t="array" ref="AZ613">IF($AY613,MEDIAN(IF(G4SelectionMask="x",IF(INDEX(RawDataRefData,$E613,0)&gt;0,INDEX(RawDataRefData,$E613,0)),"")),"")</f>
        <v/>
      </c>
      <c r="BA613" s="101" t="str">
        <f t="array" ref="BA613">IF($AY613,QUARTILE(IF(G4SelectionMask="x",IF(INDEX(RawDataRefData,$E613,0)&gt;0,INDEX(RawDataRefData,$E613,0)),""),1),"")</f>
        <v/>
      </c>
      <c r="BB613" s="101" t="str">
        <f t="array" ref="BB613">IF($AY613,QUARTILE(IF(G4SelectionMask="x",IF(INDEX(RawDataRefData,$E613,0)&gt;0,INDEX(RawDataRefData,$E613,0)),""),3),"")</f>
        <v/>
      </c>
      <c r="BC613" s="101" t="str">
        <f t="array" ref="BC613">IF($AY613,MIN(IF(G4SelectionMask="x",IF(INDEX(RawDataRefData,$E613,0)&gt;0,INDEX(RawDataRefData,$E613,0)),"")),"")</f>
        <v/>
      </c>
      <c r="BD613" s="101" t="str">
        <f t="array" ref="BD613">IF($AY613,MAX(IF(G4SelectionMask="x",IF(INDEX(RawDataRefData,$E613,0)&gt;0,INDEX(RawDataRefData,$E613,0)),"")),"")</f>
        <v/>
      </c>
      <c r="BE613" s="101" t="str">
        <f t="shared" si="236"/>
        <v/>
      </c>
      <c r="BF613" s="101" t="str">
        <f t="array" ref="BF613">IF($AY613,STDEVA(IF(G4SelectionMask="x",IF(INDEX(RawDataRefData,$E613,0)&gt;0,INDEX(RawDataRefData,$E613,0)),"")),"")</f>
        <v/>
      </c>
      <c r="BG613" s="100" t="b">
        <f t="shared" si="237"/>
        <v>0</v>
      </c>
      <c r="BH613" s="100" t="str">
        <f t="array" ref="BH613">IF($BG613,MEDIAN(IF(G5SelectionMask="x",IF(INDEX(RawDataRefData,$E613,0)&gt;0,INDEX(RawDataRefData,$E613,0)),"")),"")</f>
        <v/>
      </c>
      <c r="BI613" s="100" t="str">
        <f t="array" ref="BI613">IF($BG613,QUARTILE(IF(G5SelectionMask="x",IF(INDEX(RawDataRefData,$E613,0)&gt;0,INDEX(RawDataRefData,$E613,0)),""),1),"")</f>
        <v/>
      </c>
      <c r="BJ613" s="100" t="str">
        <f t="array" ref="BJ613">IF($BG613,QUARTILE(IF(G5SelectionMask="x",IF(INDEX(RawDataRefData,$E613,0)&gt;0,INDEX(RawDataRefData,$E613,0)),""),3),"")</f>
        <v/>
      </c>
      <c r="BK613" s="100" t="str">
        <f t="array" ref="BK613">IF($BG613,MIN(IF(G5SelectionMask="x",IF(INDEX(RawDataRefData,$E613,0)&gt;0,INDEX(RawDataRefData,$E613,0)),"")),"")</f>
        <v/>
      </c>
      <c r="BL613" s="100" t="str">
        <f t="array" ref="BL613">IF($BG613,MAX(IF(G5SelectionMask="x",IF(INDEX(RawDataRefData,$E613,0)&gt;0,INDEX(RawDataRefData,$E613,0)),"")),"")</f>
        <v/>
      </c>
      <c r="BM613" s="100" t="str">
        <f t="shared" si="238"/>
        <v/>
      </c>
      <c r="BN613" s="103" t="str">
        <f t="array" ref="BN613">IF($BG613,STDEVA(IF(G5SelectionMask="x",IF(INDEX(RawDataRefData,$E613,0)&gt;0,INDEX(RawDataRefData,$E613,0)),"")),"")</f>
        <v/>
      </c>
      <c r="BO613" s="104"/>
      <c r="BP613" s="105">
        <v>2</v>
      </c>
      <c r="BQ613" s="105">
        <v>1</v>
      </c>
      <c r="BR613" s="105">
        <v>1</v>
      </c>
      <c r="BS613" s="105">
        <v>3</v>
      </c>
      <c r="BT613" s="105">
        <v>1</v>
      </c>
      <c r="BU613" s="105">
        <v>4</v>
      </c>
      <c r="BV613" s="105">
        <v>1</v>
      </c>
      <c r="BW613" s="105">
        <v>2</v>
      </c>
      <c r="BX613" s="105">
        <v>3</v>
      </c>
      <c r="BY613" s="105">
        <v>3</v>
      </c>
      <c r="BZ613" s="105">
        <v>2</v>
      </c>
      <c r="CA613" s="105">
        <v>4</v>
      </c>
      <c r="CB613" s="105">
        <v>1</v>
      </c>
      <c r="CC613" s="105">
        <v>2</v>
      </c>
      <c r="CD613" s="105">
        <v>2</v>
      </c>
    </row>
    <row r="614" spans="1:82" x14ac:dyDescent="0.2">
      <c r="A614" s="33">
        <f t="shared" si="239"/>
        <v>0</v>
      </c>
      <c r="B614" s="209"/>
      <c r="C614" s="194"/>
      <c r="D614" s="203"/>
      <c r="E614" s="72">
        <f t="shared" si="231"/>
        <v>605</v>
      </c>
      <c r="F614" s="9" t="s">
        <v>2124</v>
      </c>
      <c r="G614" s="9" t="s">
        <v>2929</v>
      </c>
      <c r="H614" s="9" t="s">
        <v>43</v>
      </c>
      <c r="I614" s="9" t="s">
        <v>74</v>
      </c>
      <c r="J614" s="9" t="s">
        <v>1764</v>
      </c>
      <c r="K614" s="100">
        <f t="shared" si="216"/>
        <v>4</v>
      </c>
      <c r="L614" s="100"/>
      <c r="M614" s="100"/>
      <c r="N614" s="100"/>
      <c r="O614" s="100"/>
      <c r="P614" s="101">
        <f t="shared" si="217"/>
        <v>2</v>
      </c>
      <c r="Q614" s="102">
        <f t="shared" si="218"/>
        <v>4</v>
      </c>
      <c r="R614" s="102">
        <f t="shared" si="219"/>
        <v>1</v>
      </c>
      <c r="S614" s="102">
        <f t="shared" si="220"/>
        <v>1</v>
      </c>
      <c r="T614" s="102">
        <f t="shared" si="221"/>
        <v>2</v>
      </c>
      <c r="U614" s="102">
        <f t="shared" si="222"/>
        <v>2</v>
      </c>
      <c r="V614" s="102">
        <f t="shared" si="223"/>
        <v>3</v>
      </c>
      <c r="W614" s="102">
        <f t="shared" si="224"/>
        <v>1</v>
      </c>
      <c r="X614" s="102">
        <f t="shared" si="225"/>
        <v>4</v>
      </c>
      <c r="Y614" s="102">
        <f t="shared" si="226"/>
        <v>1</v>
      </c>
      <c r="Z614" s="102">
        <f t="shared" si="227"/>
        <v>1</v>
      </c>
      <c r="AA614" s="100" t="b">
        <f t="shared" si="228"/>
        <v>1</v>
      </c>
      <c r="AB614" s="100">
        <f t="array" ref="AB614">IF($AA614,MEDIAN(IF(G1SelectionMask="x",IF(INDEX(RawDataRefData,$E614,0)&gt;0,INDEX(RawDataRefData,$E614,0)),"")),"")</f>
        <v>2</v>
      </c>
      <c r="AC614" s="100">
        <f t="array" ref="AC614">IF($AA614,QUARTILE(IF(G1SelectionMask="x",IF(INDEX(RawDataRefData,$E614,0)&gt;0,INDEX(RawDataRefData,$E614,0)),""),1),"")</f>
        <v>1</v>
      </c>
      <c r="AD614" s="100">
        <f t="array" ref="AD614">IF($AA614,QUARTILE(IF(G1SelectionMask="x",IF(INDEX(RawDataRefData,$E614,0)&gt;0,INDEX(RawDataRefData,$E614,0)),""),3),"")</f>
        <v>2.5</v>
      </c>
      <c r="AE614" s="100">
        <f t="array" ref="AE614">IF($AA614,MIN(IF(G1SelectionMask="x",IF(INDEX(RawDataRefData,$E614,0)&gt;0,INDEX(RawDataRefData,$E614,0)),"")),"")</f>
        <v>1</v>
      </c>
      <c r="AF614" s="100">
        <f t="array" ref="AF614">IF($AA614,MAX(IF(G1SelectionMask="x",IF(INDEX(RawDataRefData,$E614,0)&gt;0,INDEX(RawDataRefData,$E614,0)),"")),"")</f>
        <v>4</v>
      </c>
      <c r="AG614" s="100">
        <f t="shared" si="229"/>
        <v>2</v>
      </c>
      <c r="AH614" s="100">
        <f t="array" ref="AH614">IF($AA614,STDEVA(IF(G1SelectionMask="x",IF(INDEX(RawDataRefData,$E614,0)&gt;0,INDEX(RawDataRefData,$E614,0)),"")),"")</f>
        <v>1.1832159566199232</v>
      </c>
      <c r="AI614" s="101" t="b">
        <f t="shared" si="230"/>
        <v>1</v>
      </c>
      <c r="AJ614" s="101">
        <f t="array" ref="AJ614">IF($AI614,MEDIAN(IF(G2SelectionMask="x",IF(INDEX(RawDataRefData,$E614,0)&gt;0,INDEX(RawDataRefData,$E614,0)),"")),"")</f>
        <v>2</v>
      </c>
      <c r="AK614" s="101">
        <f t="array" ref="AK614">IF($AI614,QUARTILE(IF(G2SelectionMask="x",IF(INDEX(RawDataRefData,$E614,0)&gt;0,INDEX(RawDataRefData,$E614,0)),""),1),"")</f>
        <v>1</v>
      </c>
      <c r="AL614" s="101">
        <f t="array" ref="AL614">IF($AI614,QUARTILE(IF(G2SelectionMask="x",IF(INDEX(RawDataRefData,$E614,0)&gt;0,INDEX(RawDataRefData,$E614,0)),""),3),"")</f>
        <v>3.5</v>
      </c>
      <c r="AM614" s="101">
        <f t="array" ref="AM614">IF($AI614,MIN(IF(G2SelectionMask="x",IF(INDEX(RawDataRefData,$E614,0)&gt;0,INDEX(RawDataRefData,$E614,0)),"")),"")</f>
        <v>1</v>
      </c>
      <c r="AN614" s="101">
        <f t="array" ref="AN614">IF($AI614,MAX(IF(G2SelectionMask="x",IF(INDEX(RawDataRefData,$E614,0)&gt;0,INDEX(RawDataRefData,$E614,0)),"")),"")</f>
        <v>4</v>
      </c>
      <c r="AO614" s="101">
        <f t="shared" si="232"/>
        <v>2.1818181818181817</v>
      </c>
      <c r="AP614" s="101">
        <f t="array" ref="AP614">IF($AI614,STDEVA(IF(G2SelectionMask="x",IF(INDEX(RawDataRefData,$E614,0)&gt;0,INDEX(RawDataRefData,$E614,0)),"")),"")</f>
        <v>1.3280197150781923</v>
      </c>
      <c r="AQ614" s="100" t="b">
        <f t="shared" si="233"/>
        <v>0</v>
      </c>
      <c r="AR614" s="100" t="str">
        <f t="array" ref="AR614">IF($AQ614,MEDIAN(IF(G3SelectionMask="x",IF(INDEX(RawDataRefData,$E614,0)&gt;0,INDEX(RawDataRefData,$E614,0)),"")),"")</f>
        <v/>
      </c>
      <c r="AS614" s="100" t="str">
        <f t="array" ref="AS614">IF($AQ614,QUARTILE(IF(G3SelectionMask="x",IF(INDEX(RawDataRefData,$E614,0)&gt;0,INDEX(RawDataRefData,$E614,0)),""),1),"")</f>
        <v/>
      </c>
      <c r="AT614" s="100" t="str">
        <f t="array" ref="AT614">IF($AQ614,QUARTILE(IF(G3SelectionMask="x",IF(INDEX(RawDataRefData,$E614,0)&gt;0,INDEX(RawDataRefData,$E614,0)),""),3),"")</f>
        <v/>
      </c>
      <c r="AU614" s="100" t="str">
        <f t="array" ref="AU614">IF($AQ614,MIN(IF(G3SelectionMask="x",IF(INDEX(RawDataRefData,$E614,0)&gt;0,INDEX(RawDataRefData,$E614,0)),"")),"")</f>
        <v/>
      </c>
      <c r="AV614" s="100" t="str">
        <f t="array" ref="AV614">IF($AQ614,MAX(IF(G3SelectionMask="x",IF(INDEX(RawDataRefData,$E614,0)&gt;0,INDEX(RawDataRefData,$E614,0)),"")),"")</f>
        <v/>
      </c>
      <c r="AW614" s="100" t="str">
        <f t="shared" si="234"/>
        <v/>
      </c>
      <c r="AX614" s="100" t="str">
        <f t="array" ref="AX614">IF($AQ614,STDEVA(IF(G3SelectionMask="x",IF(INDEX(RawDataRefData,$E614,0)&gt;0,INDEX(RawDataRefData,$E614,0)),"")),"")</f>
        <v/>
      </c>
      <c r="AY614" s="101" t="b">
        <f t="shared" si="235"/>
        <v>0</v>
      </c>
      <c r="AZ614" s="101" t="str">
        <f t="array" ref="AZ614">IF($AY614,MEDIAN(IF(G4SelectionMask="x",IF(INDEX(RawDataRefData,$E614,0)&gt;0,INDEX(RawDataRefData,$E614,0)),"")),"")</f>
        <v/>
      </c>
      <c r="BA614" s="101" t="str">
        <f t="array" ref="BA614">IF($AY614,QUARTILE(IF(G4SelectionMask="x",IF(INDEX(RawDataRefData,$E614,0)&gt;0,INDEX(RawDataRefData,$E614,0)),""),1),"")</f>
        <v/>
      </c>
      <c r="BB614" s="101" t="str">
        <f t="array" ref="BB614">IF($AY614,QUARTILE(IF(G4SelectionMask="x",IF(INDEX(RawDataRefData,$E614,0)&gt;0,INDEX(RawDataRefData,$E614,0)),""),3),"")</f>
        <v/>
      </c>
      <c r="BC614" s="101" t="str">
        <f t="array" ref="BC614">IF($AY614,MIN(IF(G4SelectionMask="x",IF(INDEX(RawDataRefData,$E614,0)&gt;0,INDEX(RawDataRefData,$E614,0)),"")),"")</f>
        <v/>
      </c>
      <c r="BD614" s="101" t="str">
        <f t="array" ref="BD614">IF($AY614,MAX(IF(G4SelectionMask="x",IF(INDEX(RawDataRefData,$E614,0)&gt;0,INDEX(RawDataRefData,$E614,0)),"")),"")</f>
        <v/>
      </c>
      <c r="BE614" s="101" t="str">
        <f t="shared" si="236"/>
        <v/>
      </c>
      <c r="BF614" s="101" t="str">
        <f t="array" ref="BF614">IF($AY614,STDEVA(IF(G4SelectionMask="x",IF(INDEX(RawDataRefData,$E614,0)&gt;0,INDEX(RawDataRefData,$E614,0)),"")),"")</f>
        <v/>
      </c>
      <c r="BG614" s="100" t="b">
        <f t="shared" si="237"/>
        <v>0</v>
      </c>
      <c r="BH614" s="100" t="str">
        <f t="array" ref="BH614">IF($BG614,MEDIAN(IF(G5SelectionMask="x",IF(INDEX(RawDataRefData,$E614,0)&gt;0,INDEX(RawDataRefData,$E614,0)),"")),"")</f>
        <v/>
      </c>
      <c r="BI614" s="100" t="str">
        <f t="array" ref="BI614">IF($BG614,QUARTILE(IF(G5SelectionMask="x",IF(INDEX(RawDataRefData,$E614,0)&gt;0,INDEX(RawDataRefData,$E614,0)),""),1),"")</f>
        <v/>
      </c>
      <c r="BJ614" s="100" t="str">
        <f t="array" ref="BJ614">IF($BG614,QUARTILE(IF(G5SelectionMask="x",IF(INDEX(RawDataRefData,$E614,0)&gt;0,INDEX(RawDataRefData,$E614,0)),""),3),"")</f>
        <v/>
      </c>
      <c r="BK614" s="100" t="str">
        <f t="array" ref="BK614">IF($BG614,MIN(IF(G5SelectionMask="x",IF(INDEX(RawDataRefData,$E614,0)&gt;0,INDEX(RawDataRefData,$E614,0)),"")),"")</f>
        <v/>
      </c>
      <c r="BL614" s="100" t="str">
        <f t="array" ref="BL614">IF($BG614,MAX(IF(G5SelectionMask="x",IF(INDEX(RawDataRefData,$E614,0)&gt;0,INDEX(RawDataRefData,$E614,0)),"")),"")</f>
        <v/>
      </c>
      <c r="BM614" s="100" t="str">
        <f t="shared" si="238"/>
        <v/>
      </c>
      <c r="BN614" s="103" t="str">
        <f t="array" ref="BN614">IF($BG614,STDEVA(IF(G5SelectionMask="x",IF(INDEX(RawDataRefData,$E614,0)&gt;0,INDEX(RawDataRefData,$E614,0)),"")),"")</f>
        <v/>
      </c>
      <c r="BO614" s="104"/>
      <c r="BP614" s="105">
        <v>4</v>
      </c>
      <c r="BQ614" s="105">
        <v>2</v>
      </c>
      <c r="BR614" s="105">
        <v>4</v>
      </c>
      <c r="BS614" s="105">
        <v>1</v>
      </c>
      <c r="BT614" s="105">
        <v>1</v>
      </c>
      <c r="BU614" s="105">
        <v>2</v>
      </c>
      <c r="BV614" s="105">
        <v>2</v>
      </c>
      <c r="BW614" s="105">
        <v>3</v>
      </c>
      <c r="BX614" s="105">
        <v>1</v>
      </c>
      <c r="BY614" s="105">
        <v>4</v>
      </c>
      <c r="BZ614" s="105">
        <v>1</v>
      </c>
      <c r="CA614" s="105">
        <v>1</v>
      </c>
      <c r="CB614" s="105">
        <v>4</v>
      </c>
      <c r="CC614" s="105">
        <v>4</v>
      </c>
      <c r="CD614" s="105">
        <v>1</v>
      </c>
    </row>
    <row r="615" spans="1:82" x14ac:dyDescent="0.2">
      <c r="A615" s="33">
        <f t="shared" si="239"/>
        <v>0</v>
      </c>
      <c r="B615" s="209"/>
      <c r="C615" s="194"/>
      <c r="D615" s="203"/>
      <c r="E615" s="72">
        <f t="shared" si="231"/>
        <v>606</v>
      </c>
      <c r="F615" s="9" t="s">
        <v>2125</v>
      </c>
      <c r="G615" s="9" t="s">
        <v>2917</v>
      </c>
      <c r="H615" s="9" t="s">
        <v>43</v>
      </c>
      <c r="I615" s="9" t="s">
        <v>74</v>
      </c>
      <c r="J615" s="9" t="s">
        <v>1768</v>
      </c>
      <c r="K615" s="100">
        <f t="shared" si="216"/>
        <v>2</v>
      </c>
      <c r="L615" s="100"/>
      <c r="M615" s="100"/>
      <c r="N615" s="100"/>
      <c r="O615" s="100"/>
      <c r="P615" s="101">
        <f t="shared" si="217"/>
        <v>4</v>
      </c>
      <c r="Q615" s="102">
        <f t="shared" si="218"/>
        <v>2</v>
      </c>
      <c r="R615" s="102">
        <f t="shared" si="219"/>
        <v>2</v>
      </c>
      <c r="S615" s="102">
        <f t="shared" si="220"/>
        <v>1</v>
      </c>
      <c r="T615" s="102">
        <f t="shared" si="221"/>
        <v>4</v>
      </c>
      <c r="U615" s="102">
        <f t="shared" si="222"/>
        <v>2</v>
      </c>
      <c r="V615" s="102">
        <f t="shared" si="223"/>
        <v>3</v>
      </c>
      <c r="W615" s="102">
        <f t="shared" si="224"/>
        <v>2</v>
      </c>
      <c r="X615" s="102">
        <f t="shared" si="225"/>
        <v>3</v>
      </c>
      <c r="Y615" s="102">
        <f t="shared" si="226"/>
        <v>2</v>
      </c>
      <c r="Z615" s="102">
        <f t="shared" si="227"/>
        <v>3</v>
      </c>
      <c r="AA615" s="100" t="b">
        <f t="shared" si="228"/>
        <v>1</v>
      </c>
      <c r="AB615" s="100">
        <f t="array" ref="AB615">IF($AA615,MEDIAN(IF(G1SelectionMask="x",IF(INDEX(RawDataRefData,$E615,0)&gt;0,INDEX(RawDataRefData,$E615,0)),"")),"")</f>
        <v>2</v>
      </c>
      <c r="AC615" s="100">
        <f t="array" ref="AC615">IF($AA615,QUARTILE(IF(G1SelectionMask="x",IF(INDEX(RawDataRefData,$E615,0)&gt;0,INDEX(RawDataRefData,$E615,0)),""),1),"")</f>
        <v>2</v>
      </c>
      <c r="AD615" s="100">
        <f t="array" ref="AD615">IF($AA615,QUARTILE(IF(G1SelectionMask="x",IF(INDEX(RawDataRefData,$E615,0)&gt;0,INDEX(RawDataRefData,$E615,0)),""),3),"")</f>
        <v>3</v>
      </c>
      <c r="AE615" s="100">
        <f t="array" ref="AE615">IF($AA615,MIN(IF(G1SelectionMask="x",IF(INDEX(RawDataRefData,$E615,0)&gt;0,INDEX(RawDataRefData,$E615,0)),"")),"")</f>
        <v>1</v>
      </c>
      <c r="AF615" s="100">
        <f t="array" ref="AF615">IF($AA615,MAX(IF(G1SelectionMask="x",IF(INDEX(RawDataRefData,$E615,0)&gt;0,INDEX(RawDataRefData,$E615,0)),"")),"")</f>
        <v>4</v>
      </c>
      <c r="AG615" s="100">
        <f t="shared" si="229"/>
        <v>2.5454545454545454</v>
      </c>
      <c r="AH615" s="100">
        <f t="array" ref="AH615">IF($AA615,STDEVA(IF(G1SelectionMask="x",IF(INDEX(RawDataRefData,$E615,0)&gt;0,INDEX(RawDataRefData,$E615,0)),"")),"")</f>
        <v>0.93419873299382794</v>
      </c>
      <c r="AI615" s="101" t="b">
        <f t="shared" si="230"/>
        <v>1</v>
      </c>
      <c r="AJ615" s="101">
        <f t="array" ref="AJ615">IF($AI615,MEDIAN(IF(G2SelectionMask="x",IF(INDEX(RawDataRefData,$E615,0)&gt;0,INDEX(RawDataRefData,$E615,0)),"")),"")</f>
        <v>3</v>
      </c>
      <c r="AK615" s="101">
        <f t="array" ref="AK615">IF($AI615,QUARTILE(IF(G2SelectionMask="x",IF(INDEX(RawDataRefData,$E615,0)&gt;0,INDEX(RawDataRefData,$E615,0)),""),1),"")</f>
        <v>2</v>
      </c>
      <c r="AL615" s="101">
        <f t="array" ref="AL615">IF($AI615,QUARTILE(IF(G2SelectionMask="x",IF(INDEX(RawDataRefData,$E615,0)&gt;0,INDEX(RawDataRefData,$E615,0)),""),3),"")</f>
        <v>3</v>
      </c>
      <c r="AM615" s="101">
        <f t="array" ref="AM615">IF($AI615,MIN(IF(G2SelectionMask="x",IF(INDEX(RawDataRefData,$E615,0)&gt;0,INDEX(RawDataRefData,$E615,0)),"")),"")</f>
        <v>1</v>
      </c>
      <c r="AN615" s="101">
        <f t="array" ref="AN615">IF($AI615,MAX(IF(G2SelectionMask="x",IF(INDEX(RawDataRefData,$E615,0)&gt;0,INDEX(RawDataRefData,$E615,0)),"")),"")</f>
        <v>4</v>
      </c>
      <c r="AO615" s="101">
        <f t="shared" si="232"/>
        <v>2.6363636363636362</v>
      </c>
      <c r="AP615" s="101">
        <f t="array" ref="AP615">IF($AI615,STDEVA(IF(G2SelectionMask="x",IF(INDEX(RawDataRefData,$E615,0)&gt;0,INDEX(RawDataRefData,$E615,0)),"")),"")</f>
        <v>0.9244162777371755</v>
      </c>
      <c r="AQ615" s="100" t="b">
        <f t="shared" si="233"/>
        <v>0</v>
      </c>
      <c r="AR615" s="100" t="str">
        <f t="array" ref="AR615">IF($AQ615,MEDIAN(IF(G3SelectionMask="x",IF(INDEX(RawDataRefData,$E615,0)&gt;0,INDEX(RawDataRefData,$E615,0)),"")),"")</f>
        <v/>
      </c>
      <c r="AS615" s="100" t="str">
        <f t="array" ref="AS615">IF($AQ615,QUARTILE(IF(G3SelectionMask="x",IF(INDEX(RawDataRefData,$E615,0)&gt;0,INDEX(RawDataRefData,$E615,0)),""),1),"")</f>
        <v/>
      </c>
      <c r="AT615" s="100" t="str">
        <f t="array" ref="AT615">IF($AQ615,QUARTILE(IF(G3SelectionMask="x",IF(INDEX(RawDataRefData,$E615,0)&gt;0,INDEX(RawDataRefData,$E615,0)),""),3),"")</f>
        <v/>
      </c>
      <c r="AU615" s="100" t="str">
        <f t="array" ref="AU615">IF($AQ615,MIN(IF(G3SelectionMask="x",IF(INDEX(RawDataRefData,$E615,0)&gt;0,INDEX(RawDataRefData,$E615,0)),"")),"")</f>
        <v/>
      </c>
      <c r="AV615" s="100" t="str">
        <f t="array" ref="AV615">IF($AQ615,MAX(IF(G3SelectionMask="x",IF(INDEX(RawDataRefData,$E615,0)&gt;0,INDEX(RawDataRefData,$E615,0)),"")),"")</f>
        <v/>
      </c>
      <c r="AW615" s="100" t="str">
        <f t="shared" si="234"/>
        <v/>
      </c>
      <c r="AX615" s="100" t="str">
        <f t="array" ref="AX615">IF($AQ615,STDEVA(IF(G3SelectionMask="x",IF(INDEX(RawDataRefData,$E615,0)&gt;0,INDEX(RawDataRefData,$E615,0)),"")),"")</f>
        <v/>
      </c>
      <c r="AY615" s="101" t="b">
        <f t="shared" si="235"/>
        <v>0</v>
      </c>
      <c r="AZ615" s="101" t="str">
        <f t="array" ref="AZ615">IF($AY615,MEDIAN(IF(G4SelectionMask="x",IF(INDEX(RawDataRefData,$E615,0)&gt;0,INDEX(RawDataRefData,$E615,0)),"")),"")</f>
        <v/>
      </c>
      <c r="BA615" s="101" t="str">
        <f t="array" ref="BA615">IF($AY615,QUARTILE(IF(G4SelectionMask="x",IF(INDEX(RawDataRefData,$E615,0)&gt;0,INDEX(RawDataRefData,$E615,0)),""),1),"")</f>
        <v/>
      </c>
      <c r="BB615" s="101" t="str">
        <f t="array" ref="BB615">IF($AY615,QUARTILE(IF(G4SelectionMask="x",IF(INDEX(RawDataRefData,$E615,0)&gt;0,INDEX(RawDataRefData,$E615,0)),""),3),"")</f>
        <v/>
      </c>
      <c r="BC615" s="101" t="str">
        <f t="array" ref="BC615">IF($AY615,MIN(IF(G4SelectionMask="x",IF(INDEX(RawDataRefData,$E615,0)&gt;0,INDEX(RawDataRefData,$E615,0)),"")),"")</f>
        <v/>
      </c>
      <c r="BD615" s="101" t="str">
        <f t="array" ref="BD615">IF($AY615,MAX(IF(G4SelectionMask="x",IF(INDEX(RawDataRefData,$E615,0)&gt;0,INDEX(RawDataRefData,$E615,0)),"")),"")</f>
        <v/>
      </c>
      <c r="BE615" s="101" t="str">
        <f t="shared" si="236"/>
        <v/>
      </c>
      <c r="BF615" s="101" t="str">
        <f t="array" ref="BF615">IF($AY615,STDEVA(IF(G4SelectionMask="x",IF(INDEX(RawDataRefData,$E615,0)&gt;0,INDEX(RawDataRefData,$E615,0)),"")),"")</f>
        <v/>
      </c>
      <c r="BG615" s="100" t="b">
        <f t="shared" si="237"/>
        <v>0</v>
      </c>
      <c r="BH615" s="100" t="str">
        <f t="array" ref="BH615">IF($BG615,MEDIAN(IF(G5SelectionMask="x",IF(INDEX(RawDataRefData,$E615,0)&gt;0,INDEX(RawDataRefData,$E615,0)),"")),"")</f>
        <v/>
      </c>
      <c r="BI615" s="100" t="str">
        <f t="array" ref="BI615">IF($BG615,QUARTILE(IF(G5SelectionMask="x",IF(INDEX(RawDataRefData,$E615,0)&gt;0,INDEX(RawDataRefData,$E615,0)),""),1),"")</f>
        <v/>
      </c>
      <c r="BJ615" s="100" t="str">
        <f t="array" ref="BJ615">IF($BG615,QUARTILE(IF(G5SelectionMask="x",IF(INDEX(RawDataRefData,$E615,0)&gt;0,INDEX(RawDataRefData,$E615,0)),""),3),"")</f>
        <v/>
      </c>
      <c r="BK615" s="100" t="str">
        <f t="array" ref="BK615">IF($BG615,MIN(IF(G5SelectionMask="x",IF(INDEX(RawDataRefData,$E615,0)&gt;0,INDEX(RawDataRefData,$E615,0)),"")),"")</f>
        <v/>
      </c>
      <c r="BL615" s="100" t="str">
        <f t="array" ref="BL615">IF($BG615,MAX(IF(G5SelectionMask="x",IF(INDEX(RawDataRefData,$E615,0)&gt;0,INDEX(RawDataRefData,$E615,0)),"")),"")</f>
        <v/>
      </c>
      <c r="BM615" s="100" t="str">
        <f t="shared" si="238"/>
        <v/>
      </c>
      <c r="BN615" s="103" t="str">
        <f t="array" ref="BN615">IF($BG615,STDEVA(IF(G5SelectionMask="x",IF(INDEX(RawDataRefData,$E615,0)&gt;0,INDEX(RawDataRefData,$E615,0)),"")),"")</f>
        <v/>
      </c>
      <c r="BO615" s="104"/>
      <c r="BP615" s="105">
        <v>2</v>
      </c>
      <c r="BQ615" s="105">
        <v>4</v>
      </c>
      <c r="BR615" s="105">
        <v>2</v>
      </c>
      <c r="BS615" s="105">
        <v>2</v>
      </c>
      <c r="BT615" s="105">
        <v>1</v>
      </c>
      <c r="BU615" s="105">
        <v>4</v>
      </c>
      <c r="BV615" s="105">
        <v>2</v>
      </c>
      <c r="BW615" s="105">
        <v>3</v>
      </c>
      <c r="BX615" s="105">
        <v>2</v>
      </c>
      <c r="BY615" s="105">
        <v>3</v>
      </c>
      <c r="BZ615" s="105">
        <v>2</v>
      </c>
      <c r="CA615" s="105">
        <v>3</v>
      </c>
      <c r="CB615" s="105">
        <v>2</v>
      </c>
      <c r="CC615" s="105">
        <v>3</v>
      </c>
      <c r="CD615" s="105">
        <v>3</v>
      </c>
    </row>
    <row r="616" spans="1:82" x14ac:dyDescent="0.2">
      <c r="A616" s="33">
        <f t="shared" si="239"/>
        <v>0</v>
      </c>
      <c r="B616" s="209"/>
      <c r="C616" s="194"/>
      <c r="D616" s="203"/>
      <c r="E616" s="72">
        <f t="shared" si="231"/>
        <v>607</v>
      </c>
      <c r="F616" s="9" t="s">
        <v>2126</v>
      </c>
      <c r="G616" s="9" t="s">
        <v>2940</v>
      </c>
      <c r="H616" s="9" t="s">
        <v>43</v>
      </c>
      <c r="I616" s="9" t="s">
        <v>74</v>
      </c>
      <c r="J616" s="9" t="s">
        <v>1765</v>
      </c>
      <c r="K616" s="100">
        <f t="shared" si="216"/>
        <v>1</v>
      </c>
      <c r="L616" s="100"/>
      <c r="M616" s="100"/>
      <c r="N616" s="100"/>
      <c r="O616" s="100"/>
      <c r="P616" s="101">
        <f t="shared" si="217"/>
        <v>2</v>
      </c>
      <c r="Q616" s="102">
        <f t="shared" si="218"/>
        <v>1</v>
      </c>
      <c r="R616" s="102">
        <f t="shared" si="219"/>
        <v>1</v>
      </c>
      <c r="S616" s="102">
        <f t="shared" si="220"/>
        <v>3</v>
      </c>
      <c r="T616" s="102">
        <f t="shared" si="221"/>
        <v>4</v>
      </c>
      <c r="U616" s="102">
        <f t="shared" si="222"/>
        <v>2</v>
      </c>
      <c r="V616" s="102">
        <f t="shared" si="223"/>
        <v>4</v>
      </c>
      <c r="W616" s="102">
        <f t="shared" si="224"/>
        <v>3</v>
      </c>
      <c r="X616" s="102">
        <f t="shared" si="225"/>
        <v>3</v>
      </c>
      <c r="Y616" s="102">
        <f t="shared" si="226"/>
        <v>4</v>
      </c>
      <c r="Z616" s="102">
        <f t="shared" si="227"/>
        <v>2</v>
      </c>
      <c r="AA616" s="100" t="b">
        <f t="shared" si="228"/>
        <v>1</v>
      </c>
      <c r="AB616" s="100">
        <f t="array" ref="AB616">IF($AA616,MEDIAN(IF(G1SelectionMask="x",IF(INDEX(RawDataRefData,$E616,0)&gt;0,INDEX(RawDataRefData,$E616,0)),"")),"")</f>
        <v>3</v>
      </c>
      <c r="AC616" s="100">
        <f t="array" ref="AC616">IF($AA616,QUARTILE(IF(G1SelectionMask="x",IF(INDEX(RawDataRefData,$E616,0)&gt;0,INDEX(RawDataRefData,$E616,0)),""),1),"")</f>
        <v>2</v>
      </c>
      <c r="AD616" s="100">
        <f t="array" ref="AD616">IF($AA616,QUARTILE(IF(G1SelectionMask="x",IF(INDEX(RawDataRefData,$E616,0)&gt;0,INDEX(RawDataRefData,$E616,0)),""),3),"")</f>
        <v>3.5</v>
      </c>
      <c r="AE616" s="100">
        <f t="array" ref="AE616">IF($AA616,MIN(IF(G1SelectionMask="x",IF(INDEX(RawDataRefData,$E616,0)&gt;0,INDEX(RawDataRefData,$E616,0)),"")),"")</f>
        <v>1</v>
      </c>
      <c r="AF616" s="100">
        <f t="array" ref="AF616">IF($AA616,MAX(IF(G1SelectionMask="x",IF(INDEX(RawDataRefData,$E616,0)&gt;0,INDEX(RawDataRefData,$E616,0)),"")),"")</f>
        <v>4</v>
      </c>
      <c r="AG616" s="100">
        <f t="shared" si="229"/>
        <v>2.6363636363636362</v>
      </c>
      <c r="AH616" s="100">
        <f t="array" ref="AH616">IF($AA616,STDEVA(IF(G1SelectionMask="x",IF(INDEX(RawDataRefData,$E616,0)&gt;0,INDEX(RawDataRefData,$E616,0)),"")),"")</f>
        <v>1.1200649331826502</v>
      </c>
      <c r="AI616" s="101" t="b">
        <f t="shared" si="230"/>
        <v>1</v>
      </c>
      <c r="AJ616" s="101">
        <f t="array" ref="AJ616">IF($AI616,MEDIAN(IF(G2SelectionMask="x",IF(INDEX(RawDataRefData,$E616,0)&gt;0,INDEX(RawDataRefData,$E616,0)),"")),"")</f>
        <v>3</v>
      </c>
      <c r="AK616" s="101">
        <f t="array" ref="AK616">IF($AI616,QUARTILE(IF(G2SelectionMask="x",IF(INDEX(RawDataRefData,$E616,0)&gt;0,INDEX(RawDataRefData,$E616,0)),""),1),"")</f>
        <v>1.5</v>
      </c>
      <c r="AL616" s="101">
        <f t="array" ref="AL616">IF($AI616,QUARTILE(IF(G2SelectionMask="x",IF(INDEX(RawDataRefData,$E616,0)&gt;0,INDEX(RawDataRefData,$E616,0)),""),3),"")</f>
        <v>3.5</v>
      </c>
      <c r="AM616" s="101">
        <f t="array" ref="AM616">IF($AI616,MIN(IF(G2SelectionMask="x",IF(INDEX(RawDataRefData,$E616,0)&gt;0,INDEX(RawDataRefData,$E616,0)),"")),"")</f>
        <v>1</v>
      </c>
      <c r="AN616" s="101">
        <f t="array" ref="AN616">IF($AI616,MAX(IF(G2SelectionMask="x",IF(INDEX(RawDataRefData,$E616,0)&gt;0,INDEX(RawDataRefData,$E616,0)),"")),"")</f>
        <v>4</v>
      </c>
      <c r="AO616" s="101">
        <f t="shared" si="232"/>
        <v>2.5454545454545454</v>
      </c>
      <c r="AP616" s="101">
        <f t="array" ref="AP616">IF($AI616,STDEVA(IF(G2SelectionMask="x",IF(INDEX(RawDataRefData,$E616,0)&gt;0,INDEX(RawDataRefData,$E616,0)),"")),"")</f>
        <v>1.213559752433836</v>
      </c>
      <c r="AQ616" s="100" t="b">
        <f t="shared" si="233"/>
        <v>0</v>
      </c>
      <c r="AR616" s="100" t="str">
        <f t="array" ref="AR616">IF($AQ616,MEDIAN(IF(G3SelectionMask="x",IF(INDEX(RawDataRefData,$E616,0)&gt;0,INDEX(RawDataRefData,$E616,0)),"")),"")</f>
        <v/>
      </c>
      <c r="AS616" s="100" t="str">
        <f t="array" ref="AS616">IF($AQ616,QUARTILE(IF(G3SelectionMask="x",IF(INDEX(RawDataRefData,$E616,0)&gt;0,INDEX(RawDataRefData,$E616,0)),""),1),"")</f>
        <v/>
      </c>
      <c r="AT616" s="100" t="str">
        <f t="array" ref="AT616">IF($AQ616,QUARTILE(IF(G3SelectionMask="x",IF(INDEX(RawDataRefData,$E616,0)&gt;0,INDEX(RawDataRefData,$E616,0)),""),3),"")</f>
        <v/>
      </c>
      <c r="AU616" s="100" t="str">
        <f t="array" ref="AU616">IF($AQ616,MIN(IF(G3SelectionMask="x",IF(INDEX(RawDataRefData,$E616,0)&gt;0,INDEX(RawDataRefData,$E616,0)),"")),"")</f>
        <v/>
      </c>
      <c r="AV616" s="100" t="str">
        <f t="array" ref="AV616">IF($AQ616,MAX(IF(G3SelectionMask="x",IF(INDEX(RawDataRefData,$E616,0)&gt;0,INDEX(RawDataRefData,$E616,0)),"")),"")</f>
        <v/>
      </c>
      <c r="AW616" s="100" t="str">
        <f t="shared" si="234"/>
        <v/>
      </c>
      <c r="AX616" s="100" t="str">
        <f t="array" ref="AX616">IF($AQ616,STDEVA(IF(G3SelectionMask="x",IF(INDEX(RawDataRefData,$E616,0)&gt;0,INDEX(RawDataRefData,$E616,0)),"")),"")</f>
        <v/>
      </c>
      <c r="AY616" s="101" t="b">
        <f t="shared" si="235"/>
        <v>0</v>
      </c>
      <c r="AZ616" s="101" t="str">
        <f t="array" ref="AZ616">IF($AY616,MEDIAN(IF(G4SelectionMask="x",IF(INDEX(RawDataRefData,$E616,0)&gt;0,INDEX(RawDataRefData,$E616,0)),"")),"")</f>
        <v/>
      </c>
      <c r="BA616" s="101" t="str">
        <f t="array" ref="BA616">IF($AY616,QUARTILE(IF(G4SelectionMask="x",IF(INDEX(RawDataRefData,$E616,0)&gt;0,INDEX(RawDataRefData,$E616,0)),""),1),"")</f>
        <v/>
      </c>
      <c r="BB616" s="101" t="str">
        <f t="array" ref="BB616">IF($AY616,QUARTILE(IF(G4SelectionMask="x",IF(INDEX(RawDataRefData,$E616,0)&gt;0,INDEX(RawDataRefData,$E616,0)),""),3),"")</f>
        <v/>
      </c>
      <c r="BC616" s="101" t="str">
        <f t="array" ref="BC616">IF($AY616,MIN(IF(G4SelectionMask="x",IF(INDEX(RawDataRefData,$E616,0)&gt;0,INDEX(RawDataRefData,$E616,0)),"")),"")</f>
        <v/>
      </c>
      <c r="BD616" s="101" t="str">
        <f t="array" ref="BD616">IF($AY616,MAX(IF(G4SelectionMask="x",IF(INDEX(RawDataRefData,$E616,0)&gt;0,INDEX(RawDataRefData,$E616,0)),"")),"")</f>
        <v/>
      </c>
      <c r="BE616" s="101" t="str">
        <f t="shared" si="236"/>
        <v/>
      </c>
      <c r="BF616" s="101" t="str">
        <f t="array" ref="BF616">IF($AY616,STDEVA(IF(G4SelectionMask="x",IF(INDEX(RawDataRefData,$E616,0)&gt;0,INDEX(RawDataRefData,$E616,0)),"")),"")</f>
        <v/>
      </c>
      <c r="BG616" s="100" t="b">
        <f t="shared" si="237"/>
        <v>0</v>
      </c>
      <c r="BH616" s="100" t="str">
        <f t="array" ref="BH616">IF($BG616,MEDIAN(IF(G5SelectionMask="x",IF(INDEX(RawDataRefData,$E616,0)&gt;0,INDEX(RawDataRefData,$E616,0)),"")),"")</f>
        <v/>
      </c>
      <c r="BI616" s="100" t="str">
        <f t="array" ref="BI616">IF($BG616,QUARTILE(IF(G5SelectionMask="x",IF(INDEX(RawDataRefData,$E616,0)&gt;0,INDEX(RawDataRefData,$E616,0)),""),1),"")</f>
        <v/>
      </c>
      <c r="BJ616" s="100" t="str">
        <f t="array" ref="BJ616">IF($BG616,QUARTILE(IF(G5SelectionMask="x",IF(INDEX(RawDataRefData,$E616,0)&gt;0,INDEX(RawDataRefData,$E616,0)),""),3),"")</f>
        <v/>
      </c>
      <c r="BK616" s="100" t="str">
        <f t="array" ref="BK616">IF($BG616,MIN(IF(G5SelectionMask="x",IF(INDEX(RawDataRefData,$E616,0)&gt;0,INDEX(RawDataRefData,$E616,0)),"")),"")</f>
        <v/>
      </c>
      <c r="BL616" s="100" t="str">
        <f t="array" ref="BL616">IF($BG616,MAX(IF(G5SelectionMask="x",IF(INDEX(RawDataRefData,$E616,0)&gt;0,INDEX(RawDataRefData,$E616,0)),"")),"")</f>
        <v/>
      </c>
      <c r="BM616" s="100" t="str">
        <f t="shared" si="238"/>
        <v/>
      </c>
      <c r="BN616" s="103" t="str">
        <f t="array" ref="BN616">IF($BG616,STDEVA(IF(G5SelectionMask="x",IF(INDEX(RawDataRefData,$E616,0)&gt;0,INDEX(RawDataRefData,$E616,0)),"")),"")</f>
        <v/>
      </c>
      <c r="BO616" s="104"/>
      <c r="BP616" s="105">
        <v>1</v>
      </c>
      <c r="BQ616" s="105">
        <v>2</v>
      </c>
      <c r="BR616" s="105">
        <v>1</v>
      </c>
      <c r="BS616" s="105">
        <v>1</v>
      </c>
      <c r="BT616" s="105">
        <v>3</v>
      </c>
      <c r="BU616" s="105">
        <v>4</v>
      </c>
      <c r="BV616" s="105">
        <v>2</v>
      </c>
      <c r="BW616" s="105">
        <v>4</v>
      </c>
      <c r="BX616" s="105">
        <v>3</v>
      </c>
      <c r="BY616" s="105">
        <v>3</v>
      </c>
      <c r="BZ616" s="105">
        <v>4</v>
      </c>
      <c r="CA616" s="105">
        <v>2</v>
      </c>
      <c r="CB616" s="105">
        <v>1</v>
      </c>
      <c r="CC616" s="105">
        <v>3</v>
      </c>
      <c r="CD616" s="105">
        <v>1</v>
      </c>
    </row>
    <row r="617" spans="1:82" x14ac:dyDescent="0.2">
      <c r="A617" s="33">
        <f t="shared" si="239"/>
        <v>0</v>
      </c>
      <c r="B617" s="209"/>
      <c r="C617" s="194"/>
      <c r="D617" s="203"/>
      <c r="E617" s="72">
        <f t="shared" si="231"/>
        <v>608</v>
      </c>
      <c r="F617" s="9" t="s">
        <v>2127</v>
      </c>
      <c r="G617" s="9" t="s">
        <v>2939</v>
      </c>
      <c r="H617" s="9" t="s">
        <v>43</v>
      </c>
      <c r="I617" s="9" t="s">
        <v>74</v>
      </c>
      <c r="J617" s="9" t="s">
        <v>1765</v>
      </c>
      <c r="K617" s="100">
        <f t="shared" si="216"/>
        <v>3</v>
      </c>
      <c r="L617" s="100"/>
      <c r="M617" s="100"/>
      <c r="N617" s="100"/>
      <c r="O617" s="100"/>
      <c r="P617" s="101">
        <f t="shared" si="217"/>
        <v>4</v>
      </c>
      <c r="Q617" s="102">
        <f t="shared" si="218"/>
        <v>3</v>
      </c>
      <c r="R617" s="102">
        <f t="shared" si="219"/>
        <v>3</v>
      </c>
      <c r="S617" s="102">
        <f t="shared" si="220"/>
        <v>4</v>
      </c>
      <c r="T617" s="102">
        <f t="shared" si="221"/>
        <v>4</v>
      </c>
      <c r="U617" s="102">
        <f t="shared" si="222"/>
        <v>3</v>
      </c>
      <c r="V617" s="102">
        <f t="shared" si="223"/>
        <v>3</v>
      </c>
      <c r="W617" s="102">
        <f t="shared" si="224"/>
        <v>1</v>
      </c>
      <c r="X617" s="102">
        <f t="shared" si="225"/>
        <v>3</v>
      </c>
      <c r="Y617" s="102">
        <f t="shared" si="226"/>
        <v>4</v>
      </c>
      <c r="Z617" s="102">
        <f t="shared" si="227"/>
        <v>4</v>
      </c>
      <c r="AA617" s="100" t="b">
        <f t="shared" si="228"/>
        <v>1</v>
      </c>
      <c r="AB617" s="100">
        <f t="array" ref="AB617">IF($AA617,MEDIAN(IF(G1SelectionMask="x",IF(INDEX(RawDataRefData,$E617,0)&gt;0,INDEX(RawDataRefData,$E617,0)),"")),"")</f>
        <v>3</v>
      </c>
      <c r="AC617" s="100">
        <f t="array" ref="AC617">IF($AA617,QUARTILE(IF(G1SelectionMask="x",IF(INDEX(RawDataRefData,$E617,0)&gt;0,INDEX(RawDataRefData,$E617,0)),""),1),"")</f>
        <v>3</v>
      </c>
      <c r="AD617" s="100">
        <f t="array" ref="AD617">IF($AA617,QUARTILE(IF(G1SelectionMask="x",IF(INDEX(RawDataRefData,$E617,0)&gt;0,INDEX(RawDataRefData,$E617,0)),""),3),"")</f>
        <v>4</v>
      </c>
      <c r="AE617" s="100">
        <f t="array" ref="AE617">IF($AA617,MIN(IF(G1SelectionMask="x",IF(INDEX(RawDataRefData,$E617,0)&gt;0,INDEX(RawDataRefData,$E617,0)),"")),"")</f>
        <v>1</v>
      </c>
      <c r="AF617" s="100">
        <f t="array" ref="AF617">IF($AA617,MAX(IF(G1SelectionMask="x",IF(INDEX(RawDataRefData,$E617,0)&gt;0,INDEX(RawDataRefData,$E617,0)),"")),"")</f>
        <v>4</v>
      </c>
      <c r="AG617" s="100">
        <f t="shared" si="229"/>
        <v>3.2727272727272729</v>
      </c>
      <c r="AH617" s="100">
        <f t="array" ref="AH617">IF($AA617,STDEVA(IF(G1SelectionMask="x",IF(INDEX(RawDataRefData,$E617,0)&gt;0,INDEX(RawDataRefData,$E617,0)),"")),"")</f>
        <v>0.90453403373329111</v>
      </c>
      <c r="AI617" s="101" t="b">
        <f t="shared" si="230"/>
        <v>1</v>
      </c>
      <c r="AJ617" s="101">
        <f t="array" ref="AJ617">IF($AI617,MEDIAN(IF(G2SelectionMask="x",IF(INDEX(RawDataRefData,$E617,0)&gt;0,INDEX(RawDataRefData,$E617,0)),"")),"")</f>
        <v>4</v>
      </c>
      <c r="AK617" s="101">
        <f t="array" ref="AK617">IF($AI617,QUARTILE(IF(G2SelectionMask="x",IF(INDEX(RawDataRefData,$E617,0)&gt;0,INDEX(RawDataRefData,$E617,0)),""),1),"")</f>
        <v>2.5</v>
      </c>
      <c r="AL617" s="101">
        <f t="array" ref="AL617">IF($AI617,QUARTILE(IF(G2SelectionMask="x",IF(INDEX(RawDataRefData,$E617,0)&gt;0,INDEX(RawDataRefData,$E617,0)),""),3),"")</f>
        <v>4</v>
      </c>
      <c r="AM617" s="101">
        <f t="array" ref="AM617">IF($AI617,MIN(IF(G2SelectionMask="x",IF(INDEX(RawDataRefData,$E617,0)&gt;0,INDEX(RawDataRefData,$E617,0)),"")),"")</f>
        <v>1</v>
      </c>
      <c r="AN617" s="101">
        <f t="array" ref="AN617">IF($AI617,MAX(IF(G2SelectionMask="x",IF(INDEX(RawDataRefData,$E617,0)&gt;0,INDEX(RawDataRefData,$E617,0)),"")),"")</f>
        <v>4</v>
      </c>
      <c r="AO617" s="101">
        <f t="shared" si="232"/>
        <v>3.0909090909090908</v>
      </c>
      <c r="AP617" s="101">
        <f t="array" ref="AP617">IF($AI617,STDEVA(IF(G2SelectionMask="x",IF(INDEX(RawDataRefData,$E617,0)&gt;0,INDEX(RawDataRefData,$E617,0)),"")),"")</f>
        <v>1.2210278829367864</v>
      </c>
      <c r="AQ617" s="100" t="b">
        <f t="shared" si="233"/>
        <v>0</v>
      </c>
      <c r="AR617" s="100" t="str">
        <f t="array" ref="AR617">IF($AQ617,MEDIAN(IF(G3SelectionMask="x",IF(INDEX(RawDataRefData,$E617,0)&gt;0,INDEX(RawDataRefData,$E617,0)),"")),"")</f>
        <v/>
      </c>
      <c r="AS617" s="100" t="str">
        <f t="array" ref="AS617">IF($AQ617,QUARTILE(IF(G3SelectionMask="x",IF(INDEX(RawDataRefData,$E617,0)&gt;0,INDEX(RawDataRefData,$E617,0)),""),1),"")</f>
        <v/>
      </c>
      <c r="AT617" s="100" t="str">
        <f t="array" ref="AT617">IF($AQ617,QUARTILE(IF(G3SelectionMask="x",IF(INDEX(RawDataRefData,$E617,0)&gt;0,INDEX(RawDataRefData,$E617,0)),""),3),"")</f>
        <v/>
      </c>
      <c r="AU617" s="100" t="str">
        <f t="array" ref="AU617">IF($AQ617,MIN(IF(G3SelectionMask="x",IF(INDEX(RawDataRefData,$E617,0)&gt;0,INDEX(RawDataRefData,$E617,0)),"")),"")</f>
        <v/>
      </c>
      <c r="AV617" s="100" t="str">
        <f t="array" ref="AV617">IF($AQ617,MAX(IF(G3SelectionMask="x",IF(INDEX(RawDataRefData,$E617,0)&gt;0,INDEX(RawDataRefData,$E617,0)),"")),"")</f>
        <v/>
      </c>
      <c r="AW617" s="100" t="str">
        <f t="shared" si="234"/>
        <v/>
      </c>
      <c r="AX617" s="100" t="str">
        <f t="array" ref="AX617">IF($AQ617,STDEVA(IF(G3SelectionMask="x",IF(INDEX(RawDataRefData,$E617,0)&gt;0,INDEX(RawDataRefData,$E617,0)),"")),"")</f>
        <v/>
      </c>
      <c r="AY617" s="101" t="b">
        <f t="shared" si="235"/>
        <v>0</v>
      </c>
      <c r="AZ617" s="101" t="str">
        <f t="array" ref="AZ617">IF($AY617,MEDIAN(IF(G4SelectionMask="x",IF(INDEX(RawDataRefData,$E617,0)&gt;0,INDEX(RawDataRefData,$E617,0)),"")),"")</f>
        <v/>
      </c>
      <c r="BA617" s="101" t="str">
        <f t="array" ref="BA617">IF($AY617,QUARTILE(IF(G4SelectionMask="x",IF(INDEX(RawDataRefData,$E617,0)&gt;0,INDEX(RawDataRefData,$E617,0)),""),1),"")</f>
        <v/>
      </c>
      <c r="BB617" s="101" t="str">
        <f t="array" ref="BB617">IF($AY617,QUARTILE(IF(G4SelectionMask="x",IF(INDEX(RawDataRefData,$E617,0)&gt;0,INDEX(RawDataRefData,$E617,0)),""),3),"")</f>
        <v/>
      </c>
      <c r="BC617" s="101" t="str">
        <f t="array" ref="BC617">IF($AY617,MIN(IF(G4SelectionMask="x",IF(INDEX(RawDataRefData,$E617,0)&gt;0,INDEX(RawDataRefData,$E617,0)),"")),"")</f>
        <v/>
      </c>
      <c r="BD617" s="101" t="str">
        <f t="array" ref="BD617">IF($AY617,MAX(IF(G4SelectionMask="x",IF(INDEX(RawDataRefData,$E617,0)&gt;0,INDEX(RawDataRefData,$E617,0)),"")),"")</f>
        <v/>
      </c>
      <c r="BE617" s="101" t="str">
        <f t="shared" si="236"/>
        <v/>
      </c>
      <c r="BF617" s="101" t="str">
        <f t="array" ref="BF617">IF($AY617,STDEVA(IF(G4SelectionMask="x",IF(INDEX(RawDataRefData,$E617,0)&gt;0,INDEX(RawDataRefData,$E617,0)),"")),"")</f>
        <v/>
      </c>
      <c r="BG617" s="100" t="b">
        <f t="shared" si="237"/>
        <v>0</v>
      </c>
      <c r="BH617" s="100" t="str">
        <f t="array" ref="BH617">IF($BG617,MEDIAN(IF(G5SelectionMask="x",IF(INDEX(RawDataRefData,$E617,0)&gt;0,INDEX(RawDataRefData,$E617,0)),"")),"")</f>
        <v/>
      </c>
      <c r="BI617" s="100" t="str">
        <f t="array" ref="BI617">IF($BG617,QUARTILE(IF(G5SelectionMask="x",IF(INDEX(RawDataRefData,$E617,0)&gt;0,INDEX(RawDataRefData,$E617,0)),""),1),"")</f>
        <v/>
      </c>
      <c r="BJ617" s="100" t="str">
        <f t="array" ref="BJ617">IF($BG617,QUARTILE(IF(G5SelectionMask="x",IF(INDEX(RawDataRefData,$E617,0)&gt;0,INDEX(RawDataRefData,$E617,0)),""),3),"")</f>
        <v/>
      </c>
      <c r="BK617" s="100" t="str">
        <f t="array" ref="BK617">IF($BG617,MIN(IF(G5SelectionMask="x",IF(INDEX(RawDataRefData,$E617,0)&gt;0,INDEX(RawDataRefData,$E617,0)),"")),"")</f>
        <v/>
      </c>
      <c r="BL617" s="100" t="str">
        <f t="array" ref="BL617">IF($BG617,MAX(IF(G5SelectionMask="x",IF(INDEX(RawDataRefData,$E617,0)&gt;0,INDEX(RawDataRefData,$E617,0)),"")),"")</f>
        <v/>
      </c>
      <c r="BM617" s="100" t="str">
        <f t="shared" si="238"/>
        <v/>
      </c>
      <c r="BN617" s="103" t="str">
        <f t="array" ref="BN617">IF($BG617,STDEVA(IF(G5SelectionMask="x",IF(INDEX(RawDataRefData,$E617,0)&gt;0,INDEX(RawDataRefData,$E617,0)),"")),"")</f>
        <v/>
      </c>
      <c r="BO617" s="104"/>
      <c r="BP617" s="105">
        <v>3</v>
      </c>
      <c r="BQ617" s="105">
        <v>4</v>
      </c>
      <c r="BR617" s="105">
        <v>3</v>
      </c>
      <c r="BS617" s="105">
        <v>3</v>
      </c>
      <c r="BT617" s="105">
        <v>4</v>
      </c>
      <c r="BU617" s="105">
        <v>4</v>
      </c>
      <c r="BV617" s="105">
        <v>3</v>
      </c>
      <c r="BW617" s="105">
        <v>3</v>
      </c>
      <c r="BX617" s="105">
        <v>1</v>
      </c>
      <c r="BY617" s="105">
        <v>3</v>
      </c>
      <c r="BZ617" s="105">
        <v>4</v>
      </c>
      <c r="CA617" s="105">
        <v>4</v>
      </c>
      <c r="CB617" s="105">
        <v>4</v>
      </c>
      <c r="CC617" s="105">
        <v>2</v>
      </c>
      <c r="CD617" s="105">
        <v>1</v>
      </c>
    </row>
    <row r="618" spans="1:82" x14ac:dyDescent="0.2">
      <c r="A618" s="33">
        <f t="shared" si="239"/>
        <v>0</v>
      </c>
      <c r="B618" s="209"/>
      <c r="C618" s="194"/>
      <c r="D618" s="203"/>
      <c r="E618" s="72">
        <f t="shared" si="231"/>
        <v>609</v>
      </c>
      <c r="F618" s="9" t="s">
        <v>2128</v>
      </c>
      <c r="G618" s="9" t="s">
        <v>2943</v>
      </c>
      <c r="H618" s="9" t="s">
        <v>43</v>
      </c>
      <c r="I618" s="9" t="s">
        <v>74</v>
      </c>
      <c r="J618" s="9" t="s">
        <v>1761</v>
      </c>
      <c r="K618" s="100">
        <f t="shared" si="216"/>
        <v>4</v>
      </c>
      <c r="L618" s="100"/>
      <c r="M618" s="100"/>
      <c r="N618" s="100"/>
      <c r="O618" s="100"/>
      <c r="P618" s="101">
        <f t="shared" si="217"/>
        <v>3</v>
      </c>
      <c r="Q618" s="102">
        <f t="shared" si="218"/>
        <v>2</v>
      </c>
      <c r="R618" s="102">
        <f t="shared" si="219"/>
        <v>3</v>
      </c>
      <c r="S618" s="102">
        <f t="shared" si="220"/>
        <v>2</v>
      </c>
      <c r="T618" s="102">
        <f t="shared" si="221"/>
        <v>4</v>
      </c>
      <c r="U618" s="102">
        <f t="shared" si="222"/>
        <v>2</v>
      </c>
      <c r="V618" s="102">
        <f t="shared" si="223"/>
        <v>2</v>
      </c>
      <c r="W618" s="102">
        <f t="shared" si="224"/>
        <v>3</v>
      </c>
      <c r="X618" s="102">
        <f t="shared" si="225"/>
        <v>3</v>
      </c>
      <c r="Y618" s="102">
        <f t="shared" si="226"/>
        <v>2</v>
      </c>
      <c r="Z618" s="102">
        <f t="shared" si="227"/>
        <v>3</v>
      </c>
      <c r="AA618" s="100" t="b">
        <f t="shared" si="228"/>
        <v>1</v>
      </c>
      <c r="AB618" s="100">
        <f t="array" ref="AB618">IF($AA618,MEDIAN(IF(G1SelectionMask="x",IF(INDEX(RawDataRefData,$E618,0)&gt;0,INDEX(RawDataRefData,$E618,0)),"")),"")</f>
        <v>3</v>
      </c>
      <c r="AC618" s="100">
        <f t="array" ref="AC618">IF($AA618,QUARTILE(IF(G1SelectionMask="x",IF(INDEX(RawDataRefData,$E618,0)&gt;0,INDEX(RawDataRefData,$E618,0)),""),1),"")</f>
        <v>2</v>
      </c>
      <c r="AD618" s="100">
        <f t="array" ref="AD618">IF($AA618,QUARTILE(IF(G1SelectionMask="x",IF(INDEX(RawDataRefData,$E618,0)&gt;0,INDEX(RawDataRefData,$E618,0)),""),3),"")</f>
        <v>3</v>
      </c>
      <c r="AE618" s="100">
        <f t="array" ref="AE618">IF($AA618,MIN(IF(G1SelectionMask="x",IF(INDEX(RawDataRefData,$E618,0)&gt;0,INDEX(RawDataRefData,$E618,0)),"")),"")</f>
        <v>2</v>
      </c>
      <c r="AF618" s="100">
        <f t="array" ref="AF618">IF($AA618,MAX(IF(G1SelectionMask="x",IF(INDEX(RawDataRefData,$E618,0)&gt;0,INDEX(RawDataRefData,$E618,0)),"")),"")</f>
        <v>4</v>
      </c>
      <c r="AG618" s="100">
        <f t="shared" si="229"/>
        <v>2.6363636363636362</v>
      </c>
      <c r="AH618" s="100">
        <f t="array" ref="AH618">IF($AA618,STDEVA(IF(G1SelectionMask="x",IF(INDEX(RawDataRefData,$E618,0)&gt;0,INDEX(RawDataRefData,$E618,0)),"")),"")</f>
        <v>0.67419986246324215</v>
      </c>
      <c r="AI618" s="101" t="b">
        <f t="shared" si="230"/>
        <v>1</v>
      </c>
      <c r="AJ618" s="101">
        <f t="array" ref="AJ618">IF($AI618,MEDIAN(IF(G2SelectionMask="x",IF(INDEX(RawDataRefData,$E618,0)&gt;0,INDEX(RawDataRefData,$E618,0)),"")),"")</f>
        <v>2</v>
      </c>
      <c r="AK618" s="101">
        <f t="array" ref="AK618">IF($AI618,QUARTILE(IF(G2SelectionMask="x",IF(INDEX(RawDataRefData,$E618,0)&gt;0,INDEX(RawDataRefData,$E618,0)),""),1),"")</f>
        <v>2</v>
      </c>
      <c r="AL618" s="101">
        <f t="array" ref="AL618">IF($AI618,QUARTILE(IF(G2SelectionMask="x",IF(INDEX(RawDataRefData,$E618,0)&gt;0,INDEX(RawDataRefData,$E618,0)),""),3),"")</f>
        <v>3</v>
      </c>
      <c r="AM618" s="101">
        <f t="array" ref="AM618">IF($AI618,MIN(IF(G2SelectionMask="x",IF(INDEX(RawDataRefData,$E618,0)&gt;0,INDEX(RawDataRefData,$E618,0)),"")),"")</f>
        <v>2</v>
      </c>
      <c r="AN618" s="101">
        <f t="array" ref="AN618">IF($AI618,MAX(IF(G2SelectionMask="x",IF(INDEX(RawDataRefData,$E618,0)&gt;0,INDEX(RawDataRefData,$E618,0)),"")),"")</f>
        <v>4</v>
      </c>
      <c r="AO618" s="101">
        <f t="shared" si="232"/>
        <v>2.5454545454545454</v>
      </c>
      <c r="AP618" s="101">
        <f t="array" ref="AP618">IF($AI618,STDEVA(IF(G2SelectionMask="x",IF(INDEX(RawDataRefData,$E618,0)&gt;0,INDEX(RawDataRefData,$E618,0)),"")),"")</f>
        <v>0.68755165095232906</v>
      </c>
      <c r="AQ618" s="100" t="b">
        <f t="shared" si="233"/>
        <v>0</v>
      </c>
      <c r="AR618" s="100" t="str">
        <f t="array" ref="AR618">IF($AQ618,MEDIAN(IF(G3SelectionMask="x",IF(INDEX(RawDataRefData,$E618,0)&gt;0,INDEX(RawDataRefData,$E618,0)),"")),"")</f>
        <v/>
      </c>
      <c r="AS618" s="100" t="str">
        <f t="array" ref="AS618">IF($AQ618,QUARTILE(IF(G3SelectionMask="x",IF(INDEX(RawDataRefData,$E618,0)&gt;0,INDEX(RawDataRefData,$E618,0)),""),1),"")</f>
        <v/>
      </c>
      <c r="AT618" s="100" t="str">
        <f t="array" ref="AT618">IF($AQ618,QUARTILE(IF(G3SelectionMask="x",IF(INDEX(RawDataRefData,$E618,0)&gt;0,INDEX(RawDataRefData,$E618,0)),""),3),"")</f>
        <v/>
      </c>
      <c r="AU618" s="100" t="str">
        <f t="array" ref="AU618">IF($AQ618,MIN(IF(G3SelectionMask="x",IF(INDEX(RawDataRefData,$E618,0)&gt;0,INDEX(RawDataRefData,$E618,0)),"")),"")</f>
        <v/>
      </c>
      <c r="AV618" s="100" t="str">
        <f t="array" ref="AV618">IF($AQ618,MAX(IF(G3SelectionMask="x",IF(INDEX(RawDataRefData,$E618,0)&gt;0,INDEX(RawDataRefData,$E618,0)),"")),"")</f>
        <v/>
      </c>
      <c r="AW618" s="100" t="str">
        <f t="shared" si="234"/>
        <v/>
      </c>
      <c r="AX618" s="100" t="str">
        <f t="array" ref="AX618">IF($AQ618,STDEVA(IF(G3SelectionMask="x",IF(INDEX(RawDataRefData,$E618,0)&gt;0,INDEX(RawDataRefData,$E618,0)),"")),"")</f>
        <v/>
      </c>
      <c r="AY618" s="101" t="b">
        <f t="shared" si="235"/>
        <v>0</v>
      </c>
      <c r="AZ618" s="101" t="str">
        <f t="array" ref="AZ618">IF($AY618,MEDIAN(IF(G4SelectionMask="x",IF(INDEX(RawDataRefData,$E618,0)&gt;0,INDEX(RawDataRefData,$E618,0)),"")),"")</f>
        <v/>
      </c>
      <c r="BA618" s="101" t="str">
        <f t="array" ref="BA618">IF($AY618,QUARTILE(IF(G4SelectionMask="x",IF(INDEX(RawDataRefData,$E618,0)&gt;0,INDEX(RawDataRefData,$E618,0)),""),1),"")</f>
        <v/>
      </c>
      <c r="BB618" s="101" t="str">
        <f t="array" ref="BB618">IF($AY618,QUARTILE(IF(G4SelectionMask="x",IF(INDEX(RawDataRefData,$E618,0)&gt;0,INDEX(RawDataRefData,$E618,0)),""),3),"")</f>
        <v/>
      </c>
      <c r="BC618" s="101" t="str">
        <f t="array" ref="BC618">IF($AY618,MIN(IF(G4SelectionMask="x",IF(INDEX(RawDataRefData,$E618,0)&gt;0,INDEX(RawDataRefData,$E618,0)),"")),"")</f>
        <v/>
      </c>
      <c r="BD618" s="101" t="str">
        <f t="array" ref="BD618">IF($AY618,MAX(IF(G4SelectionMask="x",IF(INDEX(RawDataRefData,$E618,0)&gt;0,INDEX(RawDataRefData,$E618,0)),"")),"")</f>
        <v/>
      </c>
      <c r="BE618" s="101" t="str">
        <f t="shared" si="236"/>
        <v/>
      </c>
      <c r="BF618" s="101" t="str">
        <f t="array" ref="BF618">IF($AY618,STDEVA(IF(G4SelectionMask="x",IF(INDEX(RawDataRefData,$E618,0)&gt;0,INDEX(RawDataRefData,$E618,0)),"")),"")</f>
        <v/>
      </c>
      <c r="BG618" s="100" t="b">
        <f t="shared" si="237"/>
        <v>0</v>
      </c>
      <c r="BH618" s="100" t="str">
        <f t="array" ref="BH618">IF($BG618,MEDIAN(IF(G5SelectionMask="x",IF(INDEX(RawDataRefData,$E618,0)&gt;0,INDEX(RawDataRefData,$E618,0)),"")),"")</f>
        <v/>
      </c>
      <c r="BI618" s="100" t="str">
        <f t="array" ref="BI618">IF($BG618,QUARTILE(IF(G5SelectionMask="x",IF(INDEX(RawDataRefData,$E618,0)&gt;0,INDEX(RawDataRefData,$E618,0)),""),1),"")</f>
        <v/>
      </c>
      <c r="BJ618" s="100" t="str">
        <f t="array" ref="BJ618">IF($BG618,QUARTILE(IF(G5SelectionMask="x",IF(INDEX(RawDataRefData,$E618,0)&gt;0,INDEX(RawDataRefData,$E618,0)),""),3),"")</f>
        <v/>
      </c>
      <c r="BK618" s="100" t="str">
        <f t="array" ref="BK618">IF($BG618,MIN(IF(G5SelectionMask="x",IF(INDEX(RawDataRefData,$E618,0)&gt;0,INDEX(RawDataRefData,$E618,0)),"")),"")</f>
        <v/>
      </c>
      <c r="BL618" s="100" t="str">
        <f t="array" ref="BL618">IF($BG618,MAX(IF(G5SelectionMask="x",IF(INDEX(RawDataRefData,$E618,0)&gt;0,INDEX(RawDataRefData,$E618,0)),"")),"")</f>
        <v/>
      </c>
      <c r="BM618" s="100" t="str">
        <f t="shared" si="238"/>
        <v/>
      </c>
      <c r="BN618" s="103" t="str">
        <f t="array" ref="BN618">IF($BG618,STDEVA(IF(G5SelectionMask="x",IF(INDEX(RawDataRefData,$E618,0)&gt;0,INDEX(RawDataRefData,$E618,0)),"")),"")</f>
        <v/>
      </c>
      <c r="BO618" s="104"/>
      <c r="BP618" s="105">
        <v>4</v>
      </c>
      <c r="BQ618" s="105">
        <v>3</v>
      </c>
      <c r="BR618" s="105">
        <v>2</v>
      </c>
      <c r="BS618" s="105">
        <v>3</v>
      </c>
      <c r="BT618" s="105">
        <v>2</v>
      </c>
      <c r="BU618" s="105">
        <v>4</v>
      </c>
      <c r="BV618" s="105">
        <v>2</v>
      </c>
      <c r="BW618" s="105">
        <v>2</v>
      </c>
      <c r="BX618" s="105">
        <v>3</v>
      </c>
      <c r="BY618" s="105">
        <v>3</v>
      </c>
      <c r="BZ618" s="105">
        <v>2</v>
      </c>
      <c r="CA618" s="105">
        <v>3</v>
      </c>
      <c r="CB618" s="105">
        <v>3</v>
      </c>
      <c r="CC618" s="105">
        <v>2</v>
      </c>
      <c r="CD618" s="105">
        <v>2</v>
      </c>
    </row>
    <row r="619" spans="1:82" x14ac:dyDescent="0.2">
      <c r="A619" s="33">
        <f t="shared" si="239"/>
        <v>0</v>
      </c>
      <c r="B619" s="209"/>
      <c r="C619" s="194"/>
      <c r="D619" s="203"/>
      <c r="E619" s="72">
        <f t="shared" si="231"/>
        <v>610</v>
      </c>
      <c r="F619" s="9" t="s">
        <v>2129</v>
      </c>
      <c r="G619" s="9" t="s">
        <v>2944</v>
      </c>
      <c r="H619" s="9" t="s">
        <v>43</v>
      </c>
      <c r="I619" s="9" t="s">
        <v>74</v>
      </c>
      <c r="J619" s="9" t="s">
        <v>1761</v>
      </c>
      <c r="K619" s="100">
        <f t="shared" si="216"/>
        <v>2</v>
      </c>
      <c r="L619" s="100"/>
      <c r="M619" s="100"/>
      <c r="N619" s="100"/>
      <c r="O619" s="100"/>
      <c r="P619" s="101">
        <f t="shared" si="217"/>
        <v>3</v>
      </c>
      <c r="Q619" s="102">
        <f t="shared" si="218"/>
        <v>3</v>
      </c>
      <c r="R619" s="102">
        <f t="shared" si="219"/>
        <v>1</v>
      </c>
      <c r="S619" s="102">
        <f t="shared" si="220"/>
        <v>4</v>
      </c>
      <c r="T619" s="102">
        <f t="shared" si="221"/>
        <v>1</v>
      </c>
      <c r="U619" s="102">
        <f t="shared" si="222"/>
        <v>2</v>
      </c>
      <c r="V619" s="102">
        <f t="shared" si="223"/>
        <v>1</v>
      </c>
      <c r="W619" s="102">
        <f t="shared" si="224"/>
        <v>3</v>
      </c>
      <c r="X619" s="102">
        <f t="shared" si="225"/>
        <v>3</v>
      </c>
      <c r="Y619" s="102">
        <f t="shared" si="226"/>
        <v>2</v>
      </c>
      <c r="Z619" s="102">
        <f t="shared" si="227"/>
        <v>1</v>
      </c>
      <c r="AA619" s="100" t="b">
        <f t="shared" si="228"/>
        <v>1</v>
      </c>
      <c r="AB619" s="100">
        <f t="array" ref="AB619">IF($AA619,MEDIAN(IF(G1SelectionMask="x",IF(INDEX(RawDataRefData,$E619,0)&gt;0,INDEX(RawDataRefData,$E619,0)),"")),"")</f>
        <v>2</v>
      </c>
      <c r="AC619" s="100">
        <f t="array" ref="AC619">IF($AA619,QUARTILE(IF(G1SelectionMask="x",IF(INDEX(RawDataRefData,$E619,0)&gt;0,INDEX(RawDataRefData,$E619,0)),""),1),"")</f>
        <v>1</v>
      </c>
      <c r="AD619" s="100">
        <f t="array" ref="AD619">IF($AA619,QUARTILE(IF(G1SelectionMask="x",IF(INDEX(RawDataRefData,$E619,0)&gt;0,INDEX(RawDataRefData,$E619,0)),""),3),"")</f>
        <v>3</v>
      </c>
      <c r="AE619" s="100">
        <f t="array" ref="AE619">IF($AA619,MIN(IF(G1SelectionMask="x",IF(INDEX(RawDataRefData,$E619,0)&gt;0,INDEX(RawDataRefData,$E619,0)),"")),"")</f>
        <v>1</v>
      </c>
      <c r="AF619" s="100">
        <f t="array" ref="AF619">IF($AA619,MAX(IF(G1SelectionMask="x",IF(INDEX(RawDataRefData,$E619,0)&gt;0,INDEX(RawDataRefData,$E619,0)),"")),"")</f>
        <v>4</v>
      </c>
      <c r="AG619" s="100">
        <f t="shared" si="229"/>
        <v>2.1818181818181817</v>
      </c>
      <c r="AH619" s="100">
        <f t="array" ref="AH619">IF($AA619,STDEVA(IF(G1SelectionMask="x",IF(INDEX(RawDataRefData,$E619,0)&gt;0,INDEX(RawDataRefData,$E619,0)),"")),"")</f>
        <v>1.0787197799411872</v>
      </c>
      <c r="AI619" s="101" t="b">
        <f t="shared" si="230"/>
        <v>1</v>
      </c>
      <c r="AJ619" s="101">
        <f t="array" ref="AJ619">IF($AI619,MEDIAN(IF(G2SelectionMask="x",IF(INDEX(RawDataRefData,$E619,0)&gt;0,INDEX(RawDataRefData,$E619,0)),"")),"")</f>
        <v>2</v>
      </c>
      <c r="AK619" s="101">
        <f t="array" ref="AK619">IF($AI619,QUARTILE(IF(G2SelectionMask="x",IF(INDEX(RawDataRefData,$E619,0)&gt;0,INDEX(RawDataRefData,$E619,0)),""),1),"")</f>
        <v>1</v>
      </c>
      <c r="AL619" s="101">
        <f t="array" ref="AL619">IF($AI619,QUARTILE(IF(G2SelectionMask="x",IF(INDEX(RawDataRefData,$E619,0)&gt;0,INDEX(RawDataRefData,$E619,0)),""),3),"")</f>
        <v>3</v>
      </c>
      <c r="AM619" s="101">
        <f t="array" ref="AM619">IF($AI619,MIN(IF(G2SelectionMask="x",IF(INDEX(RawDataRefData,$E619,0)&gt;0,INDEX(RawDataRefData,$E619,0)),"")),"")</f>
        <v>1</v>
      </c>
      <c r="AN619" s="101">
        <f t="array" ref="AN619">IF($AI619,MAX(IF(G2SelectionMask="x",IF(INDEX(RawDataRefData,$E619,0)&gt;0,INDEX(RawDataRefData,$E619,0)),"")),"")</f>
        <v>4</v>
      </c>
      <c r="AO619" s="101">
        <f t="shared" si="232"/>
        <v>2.2727272727272729</v>
      </c>
      <c r="AP619" s="101">
        <f t="array" ref="AP619">IF($AI619,STDEVA(IF(G2SelectionMask="x",IF(INDEX(RawDataRefData,$E619,0)&gt;0,INDEX(RawDataRefData,$E619,0)),"")),"")</f>
        <v>1.1908743922772955</v>
      </c>
      <c r="AQ619" s="100" t="b">
        <f t="shared" si="233"/>
        <v>0</v>
      </c>
      <c r="AR619" s="100" t="str">
        <f t="array" ref="AR619">IF($AQ619,MEDIAN(IF(G3SelectionMask="x",IF(INDEX(RawDataRefData,$E619,0)&gt;0,INDEX(RawDataRefData,$E619,0)),"")),"")</f>
        <v/>
      </c>
      <c r="AS619" s="100" t="str">
        <f t="array" ref="AS619">IF($AQ619,QUARTILE(IF(G3SelectionMask="x",IF(INDEX(RawDataRefData,$E619,0)&gt;0,INDEX(RawDataRefData,$E619,0)),""),1),"")</f>
        <v/>
      </c>
      <c r="AT619" s="100" t="str">
        <f t="array" ref="AT619">IF($AQ619,QUARTILE(IF(G3SelectionMask="x",IF(INDEX(RawDataRefData,$E619,0)&gt;0,INDEX(RawDataRefData,$E619,0)),""),3),"")</f>
        <v/>
      </c>
      <c r="AU619" s="100" t="str">
        <f t="array" ref="AU619">IF($AQ619,MIN(IF(G3SelectionMask="x",IF(INDEX(RawDataRefData,$E619,0)&gt;0,INDEX(RawDataRefData,$E619,0)),"")),"")</f>
        <v/>
      </c>
      <c r="AV619" s="100" t="str">
        <f t="array" ref="AV619">IF($AQ619,MAX(IF(G3SelectionMask="x",IF(INDEX(RawDataRefData,$E619,0)&gt;0,INDEX(RawDataRefData,$E619,0)),"")),"")</f>
        <v/>
      </c>
      <c r="AW619" s="100" t="str">
        <f t="shared" si="234"/>
        <v/>
      </c>
      <c r="AX619" s="100" t="str">
        <f t="array" ref="AX619">IF($AQ619,STDEVA(IF(G3SelectionMask="x",IF(INDEX(RawDataRefData,$E619,0)&gt;0,INDEX(RawDataRefData,$E619,0)),"")),"")</f>
        <v/>
      </c>
      <c r="AY619" s="101" t="b">
        <f t="shared" si="235"/>
        <v>0</v>
      </c>
      <c r="AZ619" s="101" t="str">
        <f t="array" ref="AZ619">IF($AY619,MEDIAN(IF(G4SelectionMask="x",IF(INDEX(RawDataRefData,$E619,0)&gt;0,INDEX(RawDataRefData,$E619,0)),"")),"")</f>
        <v/>
      </c>
      <c r="BA619" s="101" t="str">
        <f t="array" ref="BA619">IF($AY619,QUARTILE(IF(G4SelectionMask="x",IF(INDEX(RawDataRefData,$E619,0)&gt;0,INDEX(RawDataRefData,$E619,0)),""),1),"")</f>
        <v/>
      </c>
      <c r="BB619" s="101" t="str">
        <f t="array" ref="BB619">IF($AY619,QUARTILE(IF(G4SelectionMask="x",IF(INDEX(RawDataRefData,$E619,0)&gt;0,INDEX(RawDataRefData,$E619,0)),""),3),"")</f>
        <v/>
      </c>
      <c r="BC619" s="101" t="str">
        <f t="array" ref="BC619">IF($AY619,MIN(IF(G4SelectionMask="x",IF(INDEX(RawDataRefData,$E619,0)&gt;0,INDEX(RawDataRefData,$E619,0)),"")),"")</f>
        <v/>
      </c>
      <c r="BD619" s="101" t="str">
        <f t="array" ref="BD619">IF($AY619,MAX(IF(G4SelectionMask="x",IF(INDEX(RawDataRefData,$E619,0)&gt;0,INDEX(RawDataRefData,$E619,0)),"")),"")</f>
        <v/>
      </c>
      <c r="BE619" s="101" t="str">
        <f t="shared" si="236"/>
        <v/>
      </c>
      <c r="BF619" s="101" t="str">
        <f t="array" ref="BF619">IF($AY619,STDEVA(IF(G4SelectionMask="x",IF(INDEX(RawDataRefData,$E619,0)&gt;0,INDEX(RawDataRefData,$E619,0)),"")),"")</f>
        <v/>
      </c>
      <c r="BG619" s="100" t="b">
        <f t="shared" si="237"/>
        <v>0</v>
      </c>
      <c r="BH619" s="100" t="str">
        <f t="array" ref="BH619">IF($BG619,MEDIAN(IF(G5SelectionMask="x",IF(INDEX(RawDataRefData,$E619,0)&gt;0,INDEX(RawDataRefData,$E619,0)),"")),"")</f>
        <v/>
      </c>
      <c r="BI619" s="100" t="str">
        <f t="array" ref="BI619">IF($BG619,QUARTILE(IF(G5SelectionMask="x",IF(INDEX(RawDataRefData,$E619,0)&gt;0,INDEX(RawDataRefData,$E619,0)),""),1),"")</f>
        <v/>
      </c>
      <c r="BJ619" s="100" t="str">
        <f t="array" ref="BJ619">IF($BG619,QUARTILE(IF(G5SelectionMask="x",IF(INDEX(RawDataRefData,$E619,0)&gt;0,INDEX(RawDataRefData,$E619,0)),""),3),"")</f>
        <v/>
      </c>
      <c r="BK619" s="100" t="str">
        <f t="array" ref="BK619">IF($BG619,MIN(IF(G5SelectionMask="x",IF(INDEX(RawDataRefData,$E619,0)&gt;0,INDEX(RawDataRefData,$E619,0)),"")),"")</f>
        <v/>
      </c>
      <c r="BL619" s="100" t="str">
        <f t="array" ref="BL619">IF($BG619,MAX(IF(G5SelectionMask="x",IF(INDEX(RawDataRefData,$E619,0)&gt;0,INDEX(RawDataRefData,$E619,0)),"")),"")</f>
        <v/>
      </c>
      <c r="BM619" s="100" t="str">
        <f t="shared" si="238"/>
        <v/>
      </c>
      <c r="BN619" s="103" t="str">
        <f t="array" ref="BN619">IF($BG619,STDEVA(IF(G5SelectionMask="x",IF(INDEX(RawDataRefData,$E619,0)&gt;0,INDEX(RawDataRefData,$E619,0)),"")),"")</f>
        <v/>
      </c>
      <c r="BO619" s="104"/>
      <c r="BP619" s="105">
        <v>2</v>
      </c>
      <c r="BQ619" s="105">
        <v>3</v>
      </c>
      <c r="BR619" s="105">
        <v>3</v>
      </c>
      <c r="BS619" s="105">
        <v>1</v>
      </c>
      <c r="BT619" s="105">
        <v>4</v>
      </c>
      <c r="BU619" s="105">
        <v>1</v>
      </c>
      <c r="BV619" s="105">
        <v>2</v>
      </c>
      <c r="BW619" s="105">
        <v>1</v>
      </c>
      <c r="BX619" s="105">
        <v>3</v>
      </c>
      <c r="BY619" s="105">
        <v>3</v>
      </c>
      <c r="BZ619" s="105">
        <v>2</v>
      </c>
      <c r="CA619" s="105">
        <v>1</v>
      </c>
      <c r="CB619" s="105">
        <v>2</v>
      </c>
      <c r="CC619" s="105">
        <v>4</v>
      </c>
      <c r="CD619" s="105">
        <v>1</v>
      </c>
    </row>
    <row r="620" spans="1:82" x14ac:dyDescent="0.2">
      <c r="A620" s="33">
        <f t="shared" si="239"/>
        <v>0</v>
      </c>
      <c r="B620" s="209"/>
      <c r="C620" s="194"/>
      <c r="D620" s="203"/>
      <c r="E620" s="72">
        <f t="shared" si="231"/>
        <v>611</v>
      </c>
      <c r="F620" s="9" t="s">
        <v>2130</v>
      </c>
      <c r="G620" s="9" t="s">
        <v>2945</v>
      </c>
      <c r="H620" s="9" t="s">
        <v>43</v>
      </c>
      <c r="I620" s="9" t="s">
        <v>74</v>
      </c>
      <c r="J620" s="9" t="s">
        <v>1761</v>
      </c>
      <c r="K620" s="100">
        <f t="shared" si="216"/>
        <v>4</v>
      </c>
      <c r="L620" s="100"/>
      <c r="M620" s="100"/>
      <c r="N620" s="100"/>
      <c r="O620" s="100"/>
      <c r="P620" s="101">
        <f t="shared" si="217"/>
        <v>1</v>
      </c>
      <c r="Q620" s="102">
        <f t="shared" si="218"/>
        <v>3</v>
      </c>
      <c r="R620" s="102">
        <f t="shared" si="219"/>
        <v>2</v>
      </c>
      <c r="S620" s="102">
        <f t="shared" si="220"/>
        <v>2</v>
      </c>
      <c r="T620" s="102">
        <f t="shared" si="221"/>
        <v>2</v>
      </c>
      <c r="U620" s="102">
        <f t="shared" si="222"/>
        <v>2</v>
      </c>
      <c r="V620" s="102">
        <f t="shared" si="223"/>
        <v>4</v>
      </c>
      <c r="W620" s="102">
        <f t="shared" si="224"/>
        <v>1</v>
      </c>
      <c r="X620" s="102">
        <f t="shared" si="225"/>
        <v>2</v>
      </c>
      <c r="Y620" s="102">
        <f t="shared" si="226"/>
        <v>4</v>
      </c>
      <c r="Z620" s="102">
        <f t="shared" si="227"/>
        <v>1</v>
      </c>
      <c r="AA620" s="100" t="b">
        <f t="shared" si="228"/>
        <v>1</v>
      </c>
      <c r="AB620" s="100">
        <f t="array" ref="AB620">IF($AA620,MEDIAN(IF(G1SelectionMask="x",IF(INDEX(RawDataRefData,$E620,0)&gt;0,INDEX(RawDataRefData,$E620,0)),"")),"")</f>
        <v>2</v>
      </c>
      <c r="AC620" s="100">
        <f t="array" ref="AC620">IF($AA620,QUARTILE(IF(G1SelectionMask="x",IF(INDEX(RawDataRefData,$E620,0)&gt;0,INDEX(RawDataRefData,$E620,0)),""),1),"")</f>
        <v>1.5</v>
      </c>
      <c r="AD620" s="100">
        <f t="array" ref="AD620">IF($AA620,QUARTILE(IF(G1SelectionMask="x",IF(INDEX(RawDataRefData,$E620,0)&gt;0,INDEX(RawDataRefData,$E620,0)),""),3),"")</f>
        <v>2.5</v>
      </c>
      <c r="AE620" s="100">
        <f t="array" ref="AE620">IF($AA620,MIN(IF(G1SelectionMask="x",IF(INDEX(RawDataRefData,$E620,0)&gt;0,INDEX(RawDataRefData,$E620,0)),"")),"")</f>
        <v>1</v>
      </c>
      <c r="AF620" s="100">
        <f t="array" ref="AF620">IF($AA620,MAX(IF(G1SelectionMask="x",IF(INDEX(RawDataRefData,$E620,0)&gt;0,INDEX(RawDataRefData,$E620,0)),"")),"")</f>
        <v>4</v>
      </c>
      <c r="AG620" s="100">
        <f t="shared" si="229"/>
        <v>2.1818181818181817</v>
      </c>
      <c r="AH620" s="100">
        <f t="array" ref="AH620">IF($AA620,STDEVA(IF(G1SelectionMask="x",IF(INDEX(RawDataRefData,$E620,0)&gt;0,INDEX(RawDataRefData,$E620,0)),"")),"")</f>
        <v>1.0787197799411872</v>
      </c>
      <c r="AI620" s="101" t="b">
        <f t="shared" si="230"/>
        <v>1</v>
      </c>
      <c r="AJ620" s="101">
        <f t="array" ref="AJ620">IF($AI620,MEDIAN(IF(G2SelectionMask="x",IF(INDEX(RawDataRefData,$E620,0)&gt;0,INDEX(RawDataRefData,$E620,0)),"")),"")</f>
        <v>2</v>
      </c>
      <c r="AK620" s="101">
        <f t="array" ref="AK620">IF($AI620,QUARTILE(IF(G2SelectionMask="x",IF(INDEX(RawDataRefData,$E620,0)&gt;0,INDEX(RawDataRefData,$E620,0)),""),1),"")</f>
        <v>1.5</v>
      </c>
      <c r="AL620" s="101">
        <f t="array" ref="AL620">IF($AI620,QUARTILE(IF(G2SelectionMask="x",IF(INDEX(RawDataRefData,$E620,0)&gt;0,INDEX(RawDataRefData,$E620,0)),""),3),"")</f>
        <v>2.5</v>
      </c>
      <c r="AM620" s="101">
        <f t="array" ref="AM620">IF($AI620,MIN(IF(G2SelectionMask="x",IF(INDEX(RawDataRefData,$E620,0)&gt;0,INDEX(RawDataRefData,$E620,0)),"")),"")</f>
        <v>1</v>
      </c>
      <c r="AN620" s="101">
        <f t="array" ref="AN620">IF($AI620,MAX(IF(G2SelectionMask="x",IF(INDEX(RawDataRefData,$E620,0)&gt;0,INDEX(RawDataRefData,$E620,0)),"")),"")</f>
        <v>4</v>
      </c>
      <c r="AO620" s="101">
        <f t="shared" si="232"/>
        <v>2.1818181818181817</v>
      </c>
      <c r="AP620" s="101">
        <f t="array" ref="AP620">IF($AI620,STDEVA(IF(G2SelectionMask="x",IF(INDEX(RawDataRefData,$E620,0)&gt;0,INDEX(RawDataRefData,$E620,0)),"")),"")</f>
        <v>1.0787197799411872</v>
      </c>
      <c r="AQ620" s="100" t="b">
        <f t="shared" si="233"/>
        <v>0</v>
      </c>
      <c r="AR620" s="100" t="str">
        <f t="array" ref="AR620">IF($AQ620,MEDIAN(IF(G3SelectionMask="x",IF(INDEX(RawDataRefData,$E620,0)&gt;0,INDEX(RawDataRefData,$E620,0)),"")),"")</f>
        <v/>
      </c>
      <c r="AS620" s="100" t="str">
        <f t="array" ref="AS620">IF($AQ620,QUARTILE(IF(G3SelectionMask="x",IF(INDEX(RawDataRefData,$E620,0)&gt;0,INDEX(RawDataRefData,$E620,0)),""),1),"")</f>
        <v/>
      </c>
      <c r="AT620" s="100" t="str">
        <f t="array" ref="AT620">IF($AQ620,QUARTILE(IF(G3SelectionMask="x",IF(INDEX(RawDataRefData,$E620,0)&gt;0,INDEX(RawDataRefData,$E620,0)),""),3),"")</f>
        <v/>
      </c>
      <c r="AU620" s="100" t="str">
        <f t="array" ref="AU620">IF($AQ620,MIN(IF(G3SelectionMask="x",IF(INDEX(RawDataRefData,$E620,0)&gt;0,INDEX(RawDataRefData,$E620,0)),"")),"")</f>
        <v/>
      </c>
      <c r="AV620" s="100" t="str">
        <f t="array" ref="AV620">IF($AQ620,MAX(IF(G3SelectionMask="x",IF(INDEX(RawDataRefData,$E620,0)&gt;0,INDEX(RawDataRefData,$E620,0)),"")),"")</f>
        <v/>
      </c>
      <c r="AW620" s="100" t="str">
        <f t="shared" si="234"/>
        <v/>
      </c>
      <c r="AX620" s="100" t="str">
        <f t="array" ref="AX620">IF($AQ620,STDEVA(IF(G3SelectionMask="x",IF(INDEX(RawDataRefData,$E620,0)&gt;0,INDEX(RawDataRefData,$E620,0)),"")),"")</f>
        <v/>
      </c>
      <c r="AY620" s="101" t="b">
        <f t="shared" si="235"/>
        <v>0</v>
      </c>
      <c r="AZ620" s="101" t="str">
        <f t="array" ref="AZ620">IF($AY620,MEDIAN(IF(G4SelectionMask="x",IF(INDEX(RawDataRefData,$E620,0)&gt;0,INDEX(RawDataRefData,$E620,0)),"")),"")</f>
        <v/>
      </c>
      <c r="BA620" s="101" t="str">
        <f t="array" ref="BA620">IF($AY620,QUARTILE(IF(G4SelectionMask="x",IF(INDEX(RawDataRefData,$E620,0)&gt;0,INDEX(RawDataRefData,$E620,0)),""),1),"")</f>
        <v/>
      </c>
      <c r="BB620" s="101" t="str">
        <f t="array" ref="BB620">IF($AY620,QUARTILE(IF(G4SelectionMask="x",IF(INDEX(RawDataRefData,$E620,0)&gt;0,INDEX(RawDataRefData,$E620,0)),""),3),"")</f>
        <v/>
      </c>
      <c r="BC620" s="101" t="str">
        <f t="array" ref="BC620">IF($AY620,MIN(IF(G4SelectionMask="x",IF(INDEX(RawDataRefData,$E620,0)&gt;0,INDEX(RawDataRefData,$E620,0)),"")),"")</f>
        <v/>
      </c>
      <c r="BD620" s="101" t="str">
        <f t="array" ref="BD620">IF($AY620,MAX(IF(G4SelectionMask="x",IF(INDEX(RawDataRefData,$E620,0)&gt;0,INDEX(RawDataRefData,$E620,0)),"")),"")</f>
        <v/>
      </c>
      <c r="BE620" s="101" t="str">
        <f t="shared" si="236"/>
        <v/>
      </c>
      <c r="BF620" s="101" t="str">
        <f t="array" ref="BF620">IF($AY620,STDEVA(IF(G4SelectionMask="x",IF(INDEX(RawDataRefData,$E620,0)&gt;0,INDEX(RawDataRefData,$E620,0)),"")),"")</f>
        <v/>
      </c>
      <c r="BG620" s="100" t="b">
        <f t="shared" si="237"/>
        <v>0</v>
      </c>
      <c r="BH620" s="100" t="str">
        <f t="array" ref="BH620">IF($BG620,MEDIAN(IF(G5SelectionMask="x",IF(INDEX(RawDataRefData,$E620,0)&gt;0,INDEX(RawDataRefData,$E620,0)),"")),"")</f>
        <v/>
      </c>
      <c r="BI620" s="100" t="str">
        <f t="array" ref="BI620">IF($BG620,QUARTILE(IF(G5SelectionMask="x",IF(INDEX(RawDataRefData,$E620,0)&gt;0,INDEX(RawDataRefData,$E620,0)),""),1),"")</f>
        <v/>
      </c>
      <c r="BJ620" s="100" t="str">
        <f t="array" ref="BJ620">IF($BG620,QUARTILE(IF(G5SelectionMask="x",IF(INDEX(RawDataRefData,$E620,0)&gt;0,INDEX(RawDataRefData,$E620,0)),""),3),"")</f>
        <v/>
      </c>
      <c r="BK620" s="100" t="str">
        <f t="array" ref="BK620">IF($BG620,MIN(IF(G5SelectionMask="x",IF(INDEX(RawDataRefData,$E620,0)&gt;0,INDEX(RawDataRefData,$E620,0)),"")),"")</f>
        <v/>
      </c>
      <c r="BL620" s="100" t="str">
        <f t="array" ref="BL620">IF($BG620,MAX(IF(G5SelectionMask="x",IF(INDEX(RawDataRefData,$E620,0)&gt;0,INDEX(RawDataRefData,$E620,0)),"")),"")</f>
        <v/>
      </c>
      <c r="BM620" s="100" t="str">
        <f t="shared" si="238"/>
        <v/>
      </c>
      <c r="BN620" s="103" t="str">
        <f t="array" ref="BN620">IF($BG620,STDEVA(IF(G5SelectionMask="x",IF(INDEX(RawDataRefData,$E620,0)&gt;0,INDEX(RawDataRefData,$E620,0)),"")),"")</f>
        <v/>
      </c>
      <c r="BO620" s="104"/>
      <c r="BP620" s="105">
        <v>4</v>
      </c>
      <c r="BQ620" s="105">
        <v>1</v>
      </c>
      <c r="BR620" s="105">
        <v>3</v>
      </c>
      <c r="BS620" s="105">
        <v>2</v>
      </c>
      <c r="BT620" s="105">
        <v>2</v>
      </c>
      <c r="BU620" s="105">
        <v>2</v>
      </c>
      <c r="BV620" s="105">
        <v>2</v>
      </c>
      <c r="BW620" s="105">
        <v>4</v>
      </c>
      <c r="BX620" s="105">
        <v>1</v>
      </c>
      <c r="BY620" s="105">
        <v>2</v>
      </c>
      <c r="BZ620" s="105">
        <v>4</v>
      </c>
      <c r="CA620" s="105">
        <v>1</v>
      </c>
      <c r="CB620" s="105">
        <v>2</v>
      </c>
      <c r="CC620" s="105">
        <v>2</v>
      </c>
      <c r="CD620" s="105">
        <v>2</v>
      </c>
    </row>
    <row r="621" spans="1:82" x14ac:dyDescent="0.2">
      <c r="A621" s="33">
        <f t="shared" si="239"/>
        <v>0</v>
      </c>
      <c r="B621" s="209"/>
      <c r="C621" s="194"/>
      <c r="D621" s="203"/>
      <c r="E621" s="72">
        <f t="shared" si="231"/>
        <v>612</v>
      </c>
      <c r="F621" s="9" t="s">
        <v>2131</v>
      </c>
      <c r="G621" s="9" t="s">
        <v>2941</v>
      </c>
      <c r="H621" s="9" t="s">
        <v>43</v>
      </c>
      <c r="I621" s="9" t="s">
        <v>74</v>
      </c>
      <c r="J621" s="9" t="s">
        <v>1762</v>
      </c>
      <c r="K621" s="100">
        <f t="shared" si="216"/>
        <v>1</v>
      </c>
      <c r="L621" s="100"/>
      <c r="M621" s="100"/>
      <c r="N621" s="100"/>
      <c r="O621" s="100"/>
      <c r="P621" s="101">
        <f t="shared" si="217"/>
        <v>3</v>
      </c>
      <c r="Q621" s="102">
        <f t="shared" si="218"/>
        <v>2</v>
      </c>
      <c r="R621" s="102">
        <f t="shared" si="219"/>
        <v>2</v>
      </c>
      <c r="S621" s="102">
        <f t="shared" si="220"/>
        <v>4</v>
      </c>
      <c r="T621" s="102">
        <f t="shared" si="221"/>
        <v>2</v>
      </c>
      <c r="U621" s="102">
        <f t="shared" si="222"/>
        <v>3</v>
      </c>
      <c r="V621" s="102">
        <f t="shared" si="223"/>
        <v>2</v>
      </c>
      <c r="W621" s="102">
        <f t="shared" si="224"/>
        <v>3</v>
      </c>
      <c r="X621" s="102">
        <f t="shared" si="225"/>
        <v>4</v>
      </c>
      <c r="Y621" s="102">
        <f t="shared" si="226"/>
        <v>4</v>
      </c>
      <c r="Z621" s="102">
        <f t="shared" si="227"/>
        <v>1</v>
      </c>
      <c r="AA621" s="100" t="b">
        <f t="shared" si="228"/>
        <v>1</v>
      </c>
      <c r="AB621" s="100">
        <f t="array" ref="AB621">IF($AA621,MEDIAN(IF(G1SelectionMask="x",IF(INDEX(RawDataRefData,$E621,0)&gt;0,INDEX(RawDataRefData,$E621,0)),"")),"")</f>
        <v>3</v>
      </c>
      <c r="AC621" s="100">
        <f t="array" ref="AC621">IF($AA621,QUARTILE(IF(G1SelectionMask="x",IF(INDEX(RawDataRefData,$E621,0)&gt;0,INDEX(RawDataRefData,$E621,0)),""),1),"")</f>
        <v>2</v>
      </c>
      <c r="AD621" s="100">
        <f t="array" ref="AD621">IF($AA621,QUARTILE(IF(G1SelectionMask="x",IF(INDEX(RawDataRefData,$E621,0)&gt;0,INDEX(RawDataRefData,$E621,0)),""),3),"")</f>
        <v>3.5</v>
      </c>
      <c r="AE621" s="100">
        <f t="array" ref="AE621">IF($AA621,MIN(IF(G1SelectionMask="x",IF(INDEX(RawDataRefData,$E621,0)&gt;0,INDEX(RawDataRefData,$E621,0)),"")),"")</f>
        <v>1</v>
      </c>
      <c r="AF621" s="100">
        <f t="array" ref="AF621">IF($AA621,MAX(IF(G1SelectionMask="x",IF(INDEX(RawDataRefData,$E621,0)&gt;0,INDEX(RawDataRefData,$E621,0)),"")),"")</f>
        <v>4</v>
      </c>
      <c r="AG621" s="100">
        <f t="shared" si="229"/>
        <v>2.7272727272727271</v>
      </c>
      <c r="AH621" s="100">
        <f t="array" ref="AH621">IF($AA621,STDEVA(IF(G1SelectionMask="x",IF(INDEX(RawDataRefData,$E621,0)&gt;0,INDEX(RawDataRefData,$E621,0)),"")),"")</f>
        <v>1.0090499582190262</v>
      </c>
      <c r="AI621" s="101" t="b">
        <f t="shared" si="230"/>
        <v>1</v>
      </c>
      <c r="AJ621" s="101">
        <f t="array" ref="AJ621">IF($AI621,MEDIAN(IF(G2SelectionMask="x",IF(INDEX(RawDataRefData,$E621,0)&gt;0,INDEX(RawDataRefData,$E621,0)),"")),"")</f>
        <v>3</v>
      </c>
      <c r="AK621" s="101">
        <f t="array" ref="AK621">IF($AI621,QUARTILE(IF(G2SelectionMask="x",IF(INDEX(RawDataRefData,$E621,0)&gt;0,INDEX(RawDataRefData,$E621,0)),""),1),"")</f>
        <v>2</v>
      </c>
      <c r="AL621" s="101">
        <f t="array" ref="AL621">IF($AI621,QUARTILE(IF(G2SelectionMask="x",IF(INDEX(RawDataRefData,$E621,0)&gt;0,INDEX(RawDataRefData,$E621,0)),""),3),"")</f>
        <v>3</v>
      </c>
      <c r="AM621" s="101">
        <f t="array" ref="AM621">IF($AI621,MIN(IF(G2SelectionMask="x",IF(INDEX(RawDataRefData,$E621,0)&gt;0,INDEX(RawDataRefData,$E621,0)),"")),"")</f>
        <v>1</v>
      </c>
      <c r="AN621" s="101">
        <f t="array" ref="AN621">IF($AI621,MAX(IF(G2SelectionMask="x",IF(INDEX(RawDataRefData,$E621,0)&gt;0,INDEX(RawDataRefData,$E621,0)),"")),"")</f>
        <v>4</v>
      </c>
      <c r="AO621" s="101">
        <f t="shared" si="232"/>
        <v>2.7272727272727271</v>
      </c>
      <c r="AP621" s="101">
        <f t="array" ref="AP621">IF($AI621,STDEVA(IF(G2SelectionMask="x",IF(INDEX(RawDataRefData,$E621,0)&gt;0,INDEX(RawDataRefData,$E621,0)),"")),"")</f>
        <v>0.90453403373329111</v>
      </c>
      <c r="AQ621" s="100" t="b">
        <f t="shared" si="233"/>
        <v>0</v>
      </c>
      <c r="AR621" s="100" t="str">
        <f t="array" ref="AR621">IF($AQ621,MEDIAN(IF(G3SelectionMask="x",IF(INDEX(RawDataRefData,$E621,0)&gt;0,INDEX(RawDataRefData,$E621,0)),"")),"")</f>
        <v/>
      </c>
      <c r="AS621" s="100" t="str">
        <f t="array" ref="AS621">IF($AQ621,QUARTILE(IF(G3SelectionMask="x",IF(INDEX(RawDataRefData,$E621,0)&gt;0,INDEX(RawDataRefData,$E621,0)),""),1),"")</f>
        <v/>
      </c>
      <c r="AT621" s="100" t="str">
        <f t="array" ref="AT621">IF($AQ621,QUARTILE(IF(G3SelectionMask="x",IF(INDEX(RawDataRefData,$E621,0)&gt;0,INDEX(RawDataRefData,$E621,0)),""),3),"")</f>
        <v/>
      </c>
      <c r="AU621" s="100" t="str">
        <f t="array" ref="AU621">IF($AQ621,MIN(IF(G3SelectionMask="x",IF(INDEX(RawDataRefData,$E621,0)&gt;0,INDEX(RawDataRefData,$E621,0)),"")),"")</f>
        <v/>
      </c>
      <c r="AV621" s="100" t="str">
        <f t="array" ref="AV621">IF($AQ621,MAX(IF(G3SelectionMask="x",IF(INDEX(RawDataRefData,$E621,0)&gt;0,INDEX(RawDataRefData,$E621,0)),"")),"")</f>
        <v/>
      </c>
      <c r="AW621" s="100" t="str">
        <f t="shared" si="234"/>
        <v/>
      </c>
      <c r="AX621" s="100" t="str">
        <f t="array" ref="AX621">IF($AQ621,STDEVA(IF(G3SelectionMask="x",IF(INDEX(RawDataRefData,$E621,0)&gt;0,INDEX(RawDataRefData,$E621,0)),"")),"")</f>
        <v/>
      </c>
      <c r="AY621" s="101" t="b">
        <f t="shared" si="235"/>
        <v>0</v>
      </c>
      <c r="AZ621" s="101" t="str">
        <f t="array" ref="AZ621">IF($AY621,MEDIAN(IF(G4SelectionMask="x",IF(INDEX(RawDataRefData,$E621,0)&gt;0,INDEX(RawDataRefData,$E621,0)),"")),"")</f>
        <v/>
      </c>
      <c r="BA621" s="101" t="str">
        <f t="array" ref="BA621">IF($AY621,QUARTILE(IF(G4SelectionMask="x",IF(INDEX(RawDataRefData,$E621,0)&gt;0,INDEX(RawDataRefData,$E621,0)),""),1),"")</f>
        <v/>
      </c>
      <c r="BB621" s="101" t="str">
        <f t="array" ref="BB621">IF($AY621,QUARTILE(IF(G4SelectionMask="x",IF(INDEX(RawDataRefData,$E621,0)&gt;0,INDEX(RawDataRefData,$E621,0)),""),3),"")</f>
        <v/>
      </c>
      <c r="BC621" s="101" t="str">
        <f t="array" ref="BC621">IF($AY621,MIN(IF(G4SelectionMask="x",IF(INDEX(RawDataRefData,$E621,0)&gt;0,INDEX(RawDataRefData,$E621,0)),"")),"")</f>
        <v/>
      </c>
      <c r="BD621" s="101" t="str">
        <f t="array" ref="BD621">IF($AY621,MAX(IF(G4SelectionMask="x",IF(INDEX(RawDataRefData,$E621,0)&gt;0,INDEX(RawDataRefData,$E621,0)),"")),"")</f>
        <v/>
      </c>
      <c r="BE621" s="101" t="str">
        <f t="shared" si="236"/>
        <v/>
      </c>
      <c r="BF621" s="101" t="str">
        <f t="array" ref="BF621">IF($AY621,STDEVA(IF(G4SelectionMask="x",IF(INDEX(RawDataRefData,$E621,0)&gt;0,INDEX(RawDataRefData,$E621,0)),"")),"")</f>
        <v/>
      </c>
      <c r="BG621" s="100" t="b">
        <f t="shared" si="237"/>
        <v>0</v>
      </c>
      <c r="BH621" s="100" t="str">
        <f t="array" ref="BH621">IF($BG621,MEDIAN(IF(G5SelectionMask="x",IF(INDEX(RawDataRefData,$E621,0)&gt;0,INDEX(RawDataRefData,$E621,0)),"")),"")</f>
        <v/>
      </c>
      <c r="BI621" s="100" t="str">
        <f t="array" ref="BI621">IF($BG621,QUARTILE(IF(G5SelectionMask="x",IF(INDEX(RawDataRefData,$E621,0)&gt;0,INDEX(RawDataRefData,$E621,0)),""),1),"")</f>
        <v/>
      </c>
      <c r="BJ621" s="100" t="str">
        <f t="array" ref="BJ621">IF($BG621,QUARTILE(IF(G5SelectionMask="x",IF(INDEX(RawDataRefData,$E621,0)&gt;0,INDEX(RawDataRefData,$E621,0)),""),3),"")</f>
        <v/>
      </c>
      <c r="BK621" s="100" t="str">
        <f t="array" ref="BK621">IF($BG621,MIN(IF(G5SelectionMask="x",IF(INDEX(RawDataRefData,$E621,0)&gt;0,INDEX(RawDataRefData,$E621,0)),"")),"")</f>
        <v/>
      </c>
      <c r="BL621" s="100" t="str">
        <f t="array" ref="BL621">IF($BG621,MAX(IF(G5SelectionMask="x",IF(INDEX(RawDataRefData,$E621,0)&gt;0,INDEX(RawDataRefData,$E621,0)),"")),"")</f>
        <v/>
      </c>
      <c r="BM621" s="100" t="str">
        <f t="shared" si="238"/>
        <v/>
      </c>
      <c r="BN621" s="103" t="str">
        <f t="array" ref="BN621">IF($BG621,STDEVA(IF(G5SelectionMask="x",IF(INDEX(RawDataRefData,$E621,0)&gt;0,INDEX(RawDataRefData,$E621,0)),"")),"")</f>
        <v/>
      </c>
      <c r="BO621" s="104"/>
      <c r="BP621" s="105">
        <v>1</v>
      </c>
      <c r="BQ621" s="105">
        <v>3</v>
      </c>
      <c r="BR621" s="105">
        <v>2</v>
      </c>
      <c r="BS621" s="105">
        <v>2</v>
      </c>
      <c r="BT621" s="105">
        <v>4</v>
      </c>
      <c r="BU621" s="105">
        <v>2</v>
      </c>
      <c r="BV621" s="105">
        <v>3</v>
      </c>
      <c r="BW621" s="105">
        <v>2</v>
      </c>
      <c r="BX621" s="105">
        <v>3</v>
      </c>
      <c r="BY621" s="105">
        <v>4</v>
      </c>
      <c r="BZ621" s="105">
        <v>4</v>
      </c>
      <c r="CA621" s="105">
        <v>1</v>
      </c>
      <c r="CB621" s="105">
        <v>3</v>
      </c>
      <c r="CC621" s="105">
        <v>3</v>
      </c>
      <c r="CD621" s="105">
        <v>3</v>
      </c>
    </row>
    <row r="622" spans="1:82" x14ac:dyDescent="0.2">
      <c r="A622" s="33">
        <f t="shared" si="239"/>
        <v>0</v>
      </c>
      <c r="B622" s="209"/>
      <c r="C622" s="194"/>
      <c r="D622" s="203"/>
      <c r="E622" s="72">
        <f t="shared" si="231"/>
        <v>613</v>
      </c>
      <c r="F622" s="9" t="s">
        <v>2132</v>
      </c>
      <c r="G622" s="9" t="s">
        <v>2942</v>
      </c>
      <c r="H622" s="9" t="s">
        <v>43</v>
      </c>
      <c r="I622" s="9" t="s">
        <v>74</v>
      </c>
      <c r="J622" s="9" t="s">
        <v>1762</v>
      </c>
      <c r="K622" s="100">
        <f t="shared" si="216"/>
        <v>3</v>
      </c>
      <c r="L622" s="100"/>
      <c r="M622" s="100"/>
      <c r="N622" s="100"/>
      <c r="O622" s="100"/>
      <c r="P622" s="101">
        <f t="shared" si="217"/>
        <v>1</v>
      </c>
      <c r="Q622" s="102">
        <f t="shared" si="218"/>
        <v>1</v>
      </c>
      <c r="R622" s="102">
        <f t="shared" si="219"/>
        <v>2</v>
      </c>
      <c r="S622" s="102">
        <f t="shared" si="220"/>
        <v>3</v>
      </c>
      <c r="T622" s="102">
        <f t="shared" si="221"/>
        <v>3</v>
      </c>
      <c r="U622" s="102">
        <f t="shared" si="222"/>
        <v>3</v>
      </c>
      <c r="V622" s="102">
        <f t="shared" si="223"/>
        <v>2</v>
      </c>
      <c r="W622" s="102">
        <f t="shared" si="224"/>
        <v>4</v>
      </c>
      <c r="X622" s="102">
        <f t="shared" si="225"/>
        <v>2</v>
      </c>
      <c r="Y622" s="102">
        <f t="shared" si="226"/>
        <v>1</v>
      </c>
      <c r="Z622" s="102">
        <f t="shared" si="227"/>
        <v>4</v>
      </c>
      <c r="AA622" s="100" t="b">
        <f t="shared" si="228"/>
        <v>1</v>
      </c>
      <c r="AB622" s="100">
        <f t="array" ref="AB622">IF($AA622,MEDIAN(IF(G1SelectionMask="x",IF(INDEX(RawDataRefData,$E622,0)&gt;0,INDEX(RawDataRefData,$E622,0)),"")),"")</f>
        <v>2</v>
      </c>
      <c r="AC622" s="100">
        <f t="array" ref="AC622">IF($AA622,QUARTILE(IF(G1SelectionMask="x",IF(INDEX(RawDataRefData,$E622,0)&gt;0,INDEX(RawDataRefData,$E622,0)),""),1),"")</f>
        <v>1.5</v>
      </c>
      <c r="AD622" s="100">
        <f t="array" ref="AD622">IF($AA622,QUARTILE(IF(G1SelectionMask="x",IF(INDEX(RawDataRefData,$E622,0)&gt;0,INDEX(RawDataRefData,$E622,0)),""),3),"")</f>
        <v>3</v>
      </c>
      <c r="AE622" s="100">
        <f t="array" ref="AE622">IF($AA622,MIN(IF(G1SelectionMask="x",IF(INDEX(RawDataRefData,$E622,0)&gt;0,INDEX(RawDataRefData,$E622,0)),"")),"")</f>
        <v>1</v>
      </c>
      <c r="AF622" s="100">
        <f t="array" ref="AF622">IF($AA622,MAX(IF(G1SelectionMask="x",IF(INDEX(RawDataRefData,$E622,0)&gt;0,INDEX(RawDataRefData,$E622,0)),"")),"")</f>
        <v>4</v>
      </c>
      <c r="AG622" s="100">
        <f t="shared" si="229"/>
        <v>2.3636363636363638</v>
      </c>
      <c r="AH622" s="100">
        <f t="array" ref="AH622">IF($AA622,STDEVA(IF(G1SelectionMask="x",IF(INDEX(RawDataRefData,$E622,0)&gt;0,INDEX(RawDataRefData,$E622,0)),"")),"")</f>
        <v>1.1200649331826502</v>
      </c>
      <c r="AI622" s="101" t="b">
        <f t="shared" si="230"/>
        <v>1</v>
      </c>
      <c r="AJ622" s="101">
        <f t="array" ref="AJ622">IF($AI622,MEDIAN(IF(G2SelectionMask="x",IF(INDEX(RawDataRefData,$E622,0)&gt;0,INDEX(RawDataRefData,$E622,0)),"")),"")</f>
        <v>2</v>
      </c>
      <c r="AK622" s="101">
        <f t="array" ref="AK622">IF($AI622,QUARTILE(IF(G2SelectionMask="x",IF(INDEX(RawDataRefData,$E622,0)&gt;0,INDEX(RawDataRefData,$E622,0)),""),1),"")</f>
        <v>1.5</v>
      </c>
      <c r="AL622" s="101">
        <f t="array" ref="AL622">IF($AI622,QUARTILE(IF(G2SelectionMask="x",IF(INDEX(RawDataRefData,$E622,0)&gt;0,INDEX(RawDataRefData,$E622,0)),""),3),"")</f>
        <v>3</v>
      </c>
      <c r="AM622" s="101">
        <f t="array" ref="AM622">IF($AI622,MIN(IF(G2SelectionMask="x",IF(INDEX(RawDataRefData,$E622,0)&gt;0,INDEX(RawDataRefData,$E622,0)),"")),"")</f>
        <v>1</v>
      </c>
      <c r="AN622" s="101">
        <f t="array" ref="AN622">IF($AI622,MAX(IF(G2SelectionMask="x",IF(INDEX(RawDataRefData,$E622,0)&gt;0,INDEX(RawDataRefData,$E622,0)),"")),"")</f>
        <v>4</v>
      </c>
      <c r="AO622" s="101">
        <f t="shared" si="232"/>
        <v>2.3636363636363638</v>
      </c>
      <c r="AP622" s="101">
        <f t="array" ref="AP622">IF($AI622,STDEVA(IF(G2SelectionMask="x",IF(INDEX(RawDataRefData,$E622,0)&gt;0,INDEX(RawDataRefData,$E622,0)),"")),"")</f>
        <v>1.1200649331826502</v>
      </c>
      <c r="AQ622" s="100" t="b">
        <f t="shared" si="233"/>
        <v>0</v>
      </c>
      <c r="AR622" s="100" t="str">
        <f t="array" ref="AR622">IF($AQ622,MEDIAN(IF(G3SelectionMask="x",IF(INDEX(RawDataRefData,$E622,0)&gt;0,INDEX(RawDataRefData,$E622,0)),"")),"")</f>
        <v/>
      </c>
      <c r="AS622" s="100" t="str">
        <f t="array" ref="AS622">IF($AQ622,QUARTILE(IF(G3SelectionMask="x",IF(INDEX(RawDataRefData,$E622,0)&gt;0,INDEX(RawDataRefData,$E622,0)),""),1),"")</f>
        <v/>
      </c>
      <c r="AT622" s="100" t="str">
        <f t="array" ref="AT622">IF($AQ622,QUARTILE(IF(G3SelectionMask="x",IF(INDEX(RawDataRefData,$E622,0)&gt;0,INDEX(RawDataRefData,$E622,0)),""),3),"")</f>
        <v/>
      </c>
      <c r="AU622" s="100" t="str">
        <f t="array" ref="AU622">IF($AQ622,MIN(IF(G3SelectionMask="x",IF(INDEX(RawDataRefData,$E622,0)&gt;0,INDEX(RawDataRefData,$E622,0)),"")),"")</f>
        <v/>
      </c>
      <c r="AV622" s="100" t="str">
        <f t="array" ref="AV622">IF($AQ622,MAX(IF(G3SelectionMask="x",IF(INDEX(RawDataRefData,$E622,0)&gt;0,INDEX(RawDataRefData,$E622,0)),"")),"")</f>
        <v/>
      </c>
      <c r="AW622" s="100" t="str">
        <f t="shared" si="234"/>
        <v/>
      </c>
      <c r="AX622" s="100" t="str">
        <f t="array" ref="AX622">IF($AQ622,STDEVA(IF(G3SelectionMask="x",IF(INDEX(RawDataRefData,$E622,0)&gt;0,INDEX(RawDataRefData,$E622,0)),"")),"")</f>
        <v/>
      </c>
      <c r="AY622" s="101" t="b">
        <f t="shared" si="235"/>
        <v>0</v>
      </c>
      <c r="AZ622" s="101" t="str">
        <f t="array" ref="AZ622">IF($AY622,MEDIAN(IF(G4SelectionMask="x",IF(INDEX(RawDataRefData,$E622,0)&gt;0,INDEX(RawDataRefData,$E622,0)),"")),"")</f>
        <v/>
      </c>
      <c r="BA622" s="101" t="str">
        <f t="array" ref="BA622">IF($AY622,QUARTILE(IF(G4SelectionMask="x",IF(INDEX(RawDataRefData,$E622,0)&gt;0,INDEX(RawDataRefData,$E622,0)),""),1),"")</f>
        <v/>
      </c>
      <c r="BB622" s="101" t="str">
        <f t="array" ref="BB622">IF($AY622,QUARTILE(IF(G4SelectionMask="x",IF(INDEX(RawDataRefData,$E622,0)&gt;0,INDEX(RawDataRefData,$E622,0)),""),3),"")</f>
        <v/>
      </c>
      <c r="BC622" s="101" t="str">
        <f t="array" ref="BC622">IF($AY622,MIN(IF(G4SelectionMask="x",IF(INDEX(RawDataRefData,$E622,0)&gt;0,INDEX(RawDataRefData,$E622,0)),"")),"")</f>
        <v/>
      </c>
      <c r="BD622" s="101" t="str">
        <f t="array" ref="BD622">IF($AY622,MAX(IF(G4SelectionMask="x",IF(INDEX(RawDataRefData,$E622,0)&gt;0,INDEX(RawDataRefData,$E622,0)),"")),"")</f>
        <v/>
      </c>
      <c r="BE622" s="101" t="str">
        <f t="shared" si="236"/>
        <v/>
      </c>
      <c r="BF622" s="101" t="str">
        <f t="array" ref="BF622">IF($AY622,STDEVA(IF(G4SelectionMask="x",IF(INDEX(RawDataRefData,$E622,0)&gt;0,INDEX(RawDataRefData,$E622,0)),"")),"")</f>
        <v/>
      </c>
      <c r="BG622" s="100" t="b">
        <f t="shared" si="237"/>
        <v>0</v>
      </c>
      <c r="BH622" s="100" t="str">
        <f t="array" ref="BH622">IF($BG622,MEDIAN(IF(G5SelectionMask="x",IF(INDEX(RawDataRefData,$E622,0)&gt;0,INDEX(RawDataRefData,$E622,0)),"")),"")</f>
        <v/>
      </c>
      <c r="BI622" s="100" t="str">
        <f t="array" ref="BI622">IF($BG622,QUARTILE(IF(G5SelectionMask="x",IF(INDEX(RawDataRefData,$E622,0)&gt;0,INDEX(RawDataRefData,$E622,0)),""),1),"")</f>
        <v/>
      </c>
      <c r="BJ622" s="100" t="str">
        <f t="array" ref="BJ622">IF($BG622,QUARTILE(IF(G5SelectionMask="x",IF(INDEX(RawDataRefData,$E622,0)&gt;0,INDEX(RawDataRefData,$E622,0)),""),3),"")</f>
        <v/>
      </c>
      <c r="BK622" s="100" t="str">
        <f t="array" ref="BK622">IF($BG622,MIN(IF(G5SelectionMask="x",IF(INDEX(RawDataRefData,$E622,0)&gt;0,INDEX(RawDataRefData,$E622,0)),"")),"")</f>
        <v/>
      </c>
      <c r="BL622" s="100" t="str">
        <f t="array" ref="BL622">IF($BG622,MAX(IF(G5SelectionMask="x",IF(INDEX(RawDataRefData,$E622,0)&gt;0,INDEX(RawDataRefData,$E622,0)),"")),"")</f>
        <v/>
      </c>
      <c r="BM622" s="100" t="str">
        <f t="shared" si="238"/>
        <v/>
      </c>
      <c r="BN622" s="103" t="str">
        <f t="array" ref="BN622">IF($BG622,STDEVA(IF(G5SelectionMask="x",IF(INDEX(RawDataRefData,$E622,0)&gt;0,INDEX(RawDataRefData,$E622,0)),"")),"")</f>
        <v/>
      </c>
      <c r="BO622" s="104"/>
      <c r="BP622" s="105">
        <v>3</v>
      </c>
      <c r="BQ622" s="105">
        <v>1</v>
      </c>
      <c r="BR622" s="105">
        <v>1</v>
      </c>
      <c r="BS622" s="105">
        <v>2</v>
      </c>
      <c r="BT622" s="105">
        <v>3</v>
      </c>
      <c r="BU622" s="105">
        <v>3</v>
      </c>
      <c r="BV622" s="105">
        <v>3</v>
      </c>
      <c r="BW622" s="105">
        <v>2</v>
      </c>
      <c r="BX622" s="105">
        <v>4</v>
      </c>
      <c r="BY622" s="105">
        <v>2</v>
      </c>
      <c r="BZ622" s="105">
        <v>1</v>
      </c>
      <c r="CA622" s="105">
        <v>4</v>
      </c>
      <c r="CB622" s="105">
        <v>2</v>
      </c>
      <c r="CC622" s="105">
        <v>2</v>
      </c>
      <c r="CD622" s="105">
        <v>3</v>
      </c>
    </row>
    <row r="623" spans="1:82" x14ac:dyDescent="0.2">
      <c r="A623" s="33">
        <f t="shared" si="239"/>
        <v>0</v>
      </c>
      <c r="B623" s="209"/>
      <c r="C623" s="194"/>
      <c r="D623" s="203"/>
      <c r="E623" s="72">
        <f t="shared" si="231"/>
        <v>614</v>
      </c>
      <c r="F623" s="9" t="s">
        <v>2133</v>
      </c>
      <c r="G623" s="9" t="s">
        <v>2935</v>
      </c>
      <c r="H623" s="9" t="s">
        <v>43</v>
      </c>
      <c r="I623" s="9" t="s">
        <v>74</v>
      </c>
      <c r="J623" s="9" t="s">
        <v>1765</v>
      </c>
      <c r="K623" s="100">
        <f t="shared" si="216"/>
        <v>2</v>
      </c>
      <c r="L623" s="100"/>
      <c r="M623" s="100"/>
      <c r="N623" s="100"/>
      <c r="O623" s="100"/>
      <c r="P623" s="101">
        <f t="shared" si="217"/>
        <v>1</v>
      </c>
      <c r="Q623" s="102">
        <f t="shared" si="218"/>
        <v>1</v>
      </c>
      <c r="R623" s="102">
        <f t="shared" si="219"/>
        <v>1</v>
      </c>
      <c r="S623" s="102">
        <f t="shared" si="220"/>
        <v>4</v>
      </c>
      <c r="T623" s="102">
        <f t="shared" si="221"/>
        <v>1</v>
      </c>
      <c r="U623" s="102">
        <f t="shared" si="222"/>
        <v>3</v>
      </c>
      <c r="V623" s="102">
        <f t="shared" si="223"/>
        <v>3</v>
      </c>
      <c r="W623" s="102">
        <f t="shared" si="224"/>
        <v>2</v>
      </c>
      <c r="X623" s="102">
        <f t="shared" si="225"/>
        <v>2</v>
      </c>
      <c r="Y623" s="102">
        <f t="shared" si="226"/>
        <v>1</v>
      </c>
      <c r="Z623" s="102">
        <f t="shared" si="227"/>
        <v>4</v>
      </c>
      <c r="AA623" s="100" t="b">
        <f t="shared" si="228"/>
        <v>1</v>
      </c>
      <c r="AB623" s="100">
        <f t="array" ref="AB623">IF($AA623,MEDIAN(IF(G1SelectionMask="x",IF(INDEX(RawDataRefData,$E623,0)&gt;0,INDEX(RawDataRefData,$E623,0)),"")),"")</f>
        <v>2</v>
      </c>
      <c r="AC623" s="100">
        <f t="array" ref="AC623">IF($AA623,QUARTILE(IF(G1SelectionMask="x",IF(INDEX(RawDataRefData,$E623,0)&gt;0,INDEX(RawDataRefData,$E623,0)),""),1),"")</f>
        <v>1</v>
      </c>
      <c r="AD623" s="100">
        <f t="array" ref="AD623">IF($AA623,QUARTILE(IF(G1SelectionMask="x",IF(INDEX(RawDataRefData,$E623,0)&gt;0,INDEX(RawDataRefData,$E623,0)),""),3),"")</f>
        <v>3</v>
      </c>
      <c r="AE623" s="100">
        <f t="array" ref="AE623">IF($AA623,MIN(IF(G1SelectionMask="x",IF(INDEX(RawDataRefData,$E623,0)&gt;0,INDEX(RawDataRefData,$E623,0)),"")),"")</f>
        <v>1</v>
      </c>
      <c r="AF623" s="100">
        <f t="array" ref="AF623">IF($AA623,MAX(IF(G1SelectionMask="x",IF(INDEX(RawDataRefData,$E623,0)&gt;0,INDEX(RawDataRefData,$E623,0)),"")),"")</f>
        <v>4</v>
      </c>
      <c r="AG623" s="100">
        <f t="shared" si="229"/>
        <v>2.0909090909090908</v>
      </c>
      <c r="AH623" s="100">
        <f t="array" ref="AH623">IF($AA623,STDEVA(IF(G1SelectionMask="x",IF(INDEX(RawDataRefData,$E623,0)&gt;0,INDEX(RawDataRefData,$E623,0)),"")),"")</f>
        <v>1.2210278829367864</v>
      </c>
      <c r="AI623" s="101" t="b">
        <f t="shared" si="230"/>
        <v>1</v>
      </c>
      <c r="AJ623" s="101">
        <f t="array" ref="AJ623">IF($AI623,MEDIAN(IF(G2SelectionMask="x",IF(INDEX(RawDataRefData,$E623,0)&gt;0,INDEX(RawDataRefData,$E623,0)),"")),"")</f>
        <v>1</v>
      </c>
      <c r="AK623" s="101">
        <f t="array" ref="AK623">IF($AI623,QUARTILE(IF(G2SelectionMask="x",IF(INDEX(RawDataRefData,$E623,0)&gt;0,INDEX(RawDataRefData,$E623,0)),""),1),"")</f>
        <v>1</v>
      </c>
      <c r="AL623" s="101">
        <f t="array" ref="AL623">IF($AI623,QUARTILE(IF(G2SelectionMask="x",IF(INDEX(RawDataRefData,$E623,0)&gt;0,INDEX(RawDataRefData,$E623,0)),""),3),"")</f>
        <v>2.5</v>
      </c>
      <c r="AM623" s="101">
        <f t="array" ref="AM623">IF($AI623,MIN(IF(G2SelectionMask="x",IF(INDEX(RawDataRefData,$E623,0)&gt;0,INDEX(RawDataRefData,$E623,0)),"")),"")</f>
        <v>1</v>
      </c>
      <c r="AN623" s="101">
        <f t="array" ref="AN623">IF($AI623,MAX(IF(G2SelectionMask="x",IF(INDEX(RawDataRefData,$E623,0)&gt;0,INDEX(RawDataRefData,$E623,0)),"")),"")</f>
        <v>4</v>
      </c>
      <c r="AO623" s="101">
        <f t="shared" si="232"/>
        <v>1.9090909090909092</v>
      </c>
      <c r="AP623" s="101">
        <f t="array" ref="AP623">IF($AI623,STDEVA(IF(G2SelectionMask="x",IF(INDEX(RawDataRefData,$E623,0)&gt;0,INDEX(RawDataRefData,$E623,0)),"")),"")</f>
        <v>1.2210278829367864</v>
      </c>
      <c r="AQ623" s="100" t="b">
        <f t="shared" si="233"/>
        <v>0</v>
      </c>
      <c r="AR623" s="100" t="str">
        <f t="array" ref="AR623">IF($AQ623,MEDIAN(IF(G3SelectionMask="x",IF(INDEX(RawDataRefData,$E623,0)&gt;0,INDEX(RawDataRefData,$E623,0)),"")),"")</f>
        <v/>
      </c>
      <c r="AS623" s="100" t="str">
        <f t="array" ref="AS623">IF($AQ623,QUARTILE(IF(G3SelectionMask="x",IF(INDEX(RawDataRefData,$E623,0)&gt;0,INDEX(RawDataRefData,$E623,0)),""),1),"")</f>
        <v/>
      </c>
      <c r="AT623" s="100" t="str">
        <f t="array" ref="AT623">IF($AQ623,QUARTILE(IF(G3SelectionMask="x",IF(INDEX(RawDataRefData,$E623,0)&gt;0,INDEX(RawDataRefData,$E623,0)),""),3),"")</f>
        <v/>
      </c>
      <c r="AU623" s="100" t="str">
        <f t="array" ref="AU623">IF($AQ623,MIN(IF(G3SelectionMask="x",IF(INDEX(RawDataRefData,$E623,0)&gt;0,INDEX(RawDataRefData,$E623,0)),"")),"")</f>
        <v/>
      </c>
      <c r="AV623" s="100" t="str">
        <f t="array" ref="AV623">IF($AQ623,MAX(IF(G3SelectionMask="x",IF(INDEX(RawDataRefData,$E623,0)&gt;0,INDEX(RawDataRefData,$E623,0)),"")),"")</f>
        <v/>
      </c>
      <c r="AW623" s="100" t="str">
        <f t="shared" si="234"/>
        <v/>
      </c>
      <c r="AX623" s="100" t="str">
        <f t="array" ref="AX623">IF($AQ623,STDEVA(IF(G3SelectionMask="x",IF(INDEX(RawDataRefData,$E623,0)&gt;0,INDEX(RawDataRefData,$E623,0)),"")),"")</f>
        <v/>
      </c>
      <c r="AY623" s="101" t="b">
        <f t="shared" si="235"/>
        <v>0</v>
      </c>
      <c r="AZ623" s="101" t="str">
        <f t="array" ref="AZ623">IF($AY623,MEDIAN(IF(G4SelectionMask="x",IF(INDEX(RawDataRefData,$E623,0)&gt;0,INDEX(RawDataRefData,$E623,0)),"")),"")</f>
        <v/>
      </c>
      <c r="BA623" s="101" t="str">
        <f t="array" ref="BA623">IF($AY623,QUARTILE(IF(G4SelectionMask="x",IF(INDEX(RawDataRefData,$E623,0)&gt;0,INDEX(RawDataRefData,$E623,0)),""),1),"")</f>
        <v/>
      </c>
      <c r="BB623" s="101" t="str">
        <f t="array" ref="BB623">IF($AY623,QUARTILE(IF(G4SelectionMask="x",IF(INDEX(RawDataRefData,$E623,0)&gt;0,INDEX(RawDataRefData,$E623,0)),""),3),"")</f>
        <v/>
      </c>
      <c r="BC623" s="101" t="str">
        <f t="array" ref="BC623">IF($AY623,MIN(IF(G4SelectionMask="x",IF(INDEX(RawDataRefData,$E623,0)&gt;0,INDEX(RawDataRefData,$E623,0)),"")),"")</f>
        <v/>
      </c>
      <c r="BD623" s="101" t="str">
        <f t="array" ref="BD623">IF($AY623,MAX(IF(G4SelectionMask="x",IF(INDEX(RawDataRefData,$E623,0)&gt;0,INDEX(RawDataRefData,$E623,0)),"")),"")</f>
        <v/>
      </c>
      <c r="BE623" s="101" t="str">
        <f t="shared" si="236"/>
        <v/>
      </c>
      <c r="BF623" s="101" t="str">
        <f t="array" ref="BF623">IF($AY623,STDEVA(IF(G4SelectionMask="x",IF(INDEX(RawDataRefData,$E623,0)&gt;0,INDEX(RawDataRefData,$E623,0)),"")),"")</f>
        <v/>
      </c>
      <c r="BG623" s="100" t="b">
        <f t="shared" si="237"/>
        <v>0</v>
      </c>
      <c r="BH623" s="100" t="str">
        <f t="array" ref="BH623">IF($BG623,MEDIAN(IF(G5SelectionMask="x",IF(INDEX(RawDataRefData,$E623,0)&gt;0,INDEX(RawDataRefData,$E623,0)),"")),"")</f>
        <v/>
      </c>
      <c r="BI623" s="100" t="str">
        <f t="array" ref="BI623">IF($BG623,QUARTILE(IF(G5SelectionMask="x",IF(INDEX(RawDataRefData,$E623,0)&gt;0,INDEX(RawDataRefData,$E623,0)),""),1),"")</f>
        <v/>
      </c>
      <c r="BJ623" s="100" t="str">
        <f t="array" ref="BJ623">IF($BG623,QUARTILE(IF(G5SelectionMask="x",IF(INDEX(RawDataRefData,$E623,0)&gt;0,INDEX(RawDataRefData,$E623,0)),""),3),"")</f>
        <v/>
      </c>
      <c r="BK623" s="100" t="str">
        <f t="array" ref="BK623">IF($BG623,MIN(IF(G5SelectionMask="x",IF(INDEX(RawDataRefData,$E623,0)&gt;0,INDEX(RawDataRefData,$E623,0)),"")),"")</f>
        <v/>
      </c>
      <c r="BL623" s="100" t="str">
        <f t="array" ref="BL623">IF($BG623,MAX(IF(G5SelectionMask="x",IF(INDEX(RawDataRefData,$E623,0)&gt;0,INDEX(RawDataRefData,$E623,0)),"")),"")</f>
        <v/>
      </c>
      <c r="BM623" s="100" t="str">
        <f t="shared" si="238"/>
        <v/>
      </c>
      <c r="BN623" s="103" t="str">
        <f t="array" ref="BN623">IF($BG623,STDEVA(IF(G5SelectionMask="x",IF(INDEX(RawDataRefData,$E623,0)&gt;0,INDEX(RawDataRefData,$E623,0)),"")),"")</f>
        <v/>
      </c>
      <c r="BO623" s="104"/>
      <c r="BP623" s="105">
        <v>2</v>
      </c>
      <c r="BQ623" s="105">
        <v>1</v>
      </c>
      <c r="BR623" s="105">
        <v>1</v>
      </c>
      <c r="BS623" s="105">
        <v>1</v>
      </c>
      <c r="BT623" s="105">
        <v>4</v>
      </c>
      <c r="BU623" s="105">
        <v>1</v>
      </c>
      <c r="BV623" s="105">
        <v>3</v>
      </c>
      <c r="BW623" s="105">
        <v>3</v>
      </c>
      <c r="BX623" s="105">
        <v>2</v>
      </c>
      <c r="BY623" s="105">
        <v>2</v>
      </c>
      <c r="BZ623" s="105">
        <v>1</v>
      </c>
      <c r="CA623" s="105">
        <v>4</v>
      </c>
      <c r="CB623" s="105">
        <v>1</v>
      </c>
      <c r="CC623" s="105">
        <v>1</v>
      </c>
      <c r="CD623" s="105">
        <v>2</v>
      </c>
    </row>
    <row r="624" spans="1:82" x14ac:dyDescent="0.2">
      <c r="A624" s="33">
        <f t="shared" si="239"/>
        <v>0</v>
      </c>
      <c r="B624" s="209"/>
      <c r="C624" s="194"/>
      <c r="D624" s="203"/>
      <c r="E624" s="72">
        <f t="shared" si="231"/>
        <v>615</v>
      </c>
      <c r="F624" s="9" t="s">
        <v>2134</v>
      </c>
      <c r="G624" s="9" t="s">
        <v>2936</v>
      </c>
      <c r="H624" s="9" t="s">
        <v>43</v>
      </c>
      <c r="I624" s="9" t="s">
        <v>74</v>
      </c>
      <c r="J624" s="9" t="s">
        <v>1765</v>
      </c>
      <c r="K624" s="100">
        <f t="shared" si="216"/>
        <v>1</v>
      </c>
      <c r="L624" s="100"/>
      <c r="M624" s="100"/>
      <c r="N624" s="100"/>
      <c r="O624" s="100"/>
      <c r="P624" s="101">
        <f t="shared" si="217"/>
        <v>2</v>
      </c>
      <c r="Q624" s="102">
        <f t="shared" si="218"/>
        <v>2</v>
      </c>
      <c r="R624" s="102">
        <f t="shared" si="219"/>
        <v>4</v>
      </c>
      <c r="S624" s="102">
        <f t="shared" si="220"/>
        <v>1</v>
      </c>
      <c r="T624" s="102">
        <f t="shared" si="221"/>
        <v>3</v>
      </c>
      <c r="U624" s="102">
        <f t="shared" si="222"/>
        <v>3</v>
      </c>
      <c r="V624" s="102">
        <f t="shared" si="223"/>
        <v>4</v>
      </c>
      <c r="W624" s="102">
        <f t="shared" si="224"/>
        <v>3</v>
      </c>
      <c r="X624" s="102">
        <f t="shared" si="225"/>
        <v>3</v>
      </c>
      <c r="Y624" s="102">
        <f t="shared" si="226"/>
        <v>4</v>
      </c>
      <c r="Z624" s="102">
        <f t="shared" si="227"/>
        <v>4</v>
      </c>
      <c r="AA624" s="100" t="b">
        <f t="shared" si="228"/>
        <v>1</v>
      </c>
      <c r="AB624" s="100">
        <f t="array" ref="AB624">IF($AA624,MEDIAN(IF(G1SelectionMask="x",IF(INDEX(RawDataRefData,$E624,0)&gt;0,INDEX(RawDataRefData,$E624,0)),"")),"")</f>
        <v>3</v>
      </c>
      <c r="AC624" s="100">
        <f t="array" ref="AC624">IF($AA624,QUARTILE(IF(G1SelectionMask="x",IF(INDEX(RawDataRefData,$E624,0)&gt;0,INDEX(RawDataRefData,$E624,0)),""),1),"")</f>
        <v>2.5</v>
      </c>
      <c r="AD624" s="100">
        <f t="array" ref="AD624">IF($AA624,QUARTILE(IF(G1SelectionMask="x",IF(INDEX(RawDataRefData,$E624,0)&gt;0,INDEX(RawDataRefData,$E624,0)),""),3),"")</f>
        <v>4</v>
      </c>
      <c r="AE624" s="100">
        <f t="array" ref="AE624">IF($AA624,MIN(IF(G1SelectionMask="x",IF(INDEX(RawDataRefData,$E624,0)&gt;0,INDEX(RawDataRefData,$E624,0)),"")),"")</f>
        <v>1</v>
      </c>
      <c r="AF624" s="100">
        <f t="array" ref="AF624">IF($AA624,MAX(IF(G1SelectionMask="x",IF(INDEX(RawDataRefData,$E624,0)&gt;0,INDEX(RawDataRefData,$E624,0)),"")),"")</f>
        <v>4</v>
      </c>
      <c r="AG624" s="100">
        <f t="shared" si="229"/>
        <v>3</v>
      </c>
      <c r="AH624" s="100">
        <f t="array" ref="AH624">IF($AA624,STDEVA(IF(G1SelectionMask="x",IF(INDEX(RawDataRefData,$E624,0)&gt;0,INDEX(RawDataRefData,$E624,0)),"")),"")</f>
        <v>1</v>
      </c>
      <c r="AI624" s="101" t="b">
        <f t="shared" si="230"/>
        <v>1</v>
      </c>
      <c r="AJ624" s="101">
        <f t="array" ref="AJ624">IF($AI624,MEDIAN(IF(G2SelectionMask="x",IF(INDEX(RawDataRefData,$E624,0)&gt;0,INDEX(RawDataRefData,$E624,0)),"")),"")</f>
        <v>2</v>
      </c>
      <c r="AK624" s="101">
        <f t="array" ref="AK624">IF($AI624,QUARTILE(IF(G2SelectionMask="x",IF(INDEX(RawDataRefData,$E624,0)&gt;0,INDEX(RawDataRefData,$E624,0)),""),1),"")</f>
        <v>2</v>
      </c>
      <c r="AL624" s="101">
        <f t="array" ref="AL624">IF($AI624,QUARTILE(IF(G2SelectionMask="x",IF(INDEX(RawDataRefData,$E624,0)&gt;0,INDEX(RawDataRefData,$E624,0)),""),3),"")</f>
        <v>3.5</v>
      </c>
      <c r="AM624" s="101">
        <f t="array" ref="AM624">IF($AI624,MIN(IF(G2SelectionMask="x",IF(INDEX(RawDataRefData,$E624,0)&gt;0,INDEX(RawDataRefData,$E624,0)),"")),"")</f>
        <v>1</v>
      </c>
      <c r="AN624" s="101">
        <f t="array" ref="AN624">IF($AI624,MAX(IF(G2SelectionMask="x",IF(INDEX(RawDataRefData,$E624,0)&gt;0,INDEX(RawDataRefData,$E624,0)),"")),"")</f>
        <v>4</v>
      </c>
      <c r="AO624" s="101">
        <f t="shared" si="232"/>
        <v>2.5454545454545454</v>
      </c>
      <c r="AP624" s="101">
        <f t="array" ref="AP624">IF($AI624,STDEVA(IF(G2SelectionMask="x",IF(INDEX(RawDataRefData,$E624,0)&gt;0,INDEX(RawDataRefData,$E624,0)),"")),"")</f>
        <v>1.1281521496355327</v>
      </c>
      <c r="AQ624" s="100" t="b">
        <f t="shared" si="233"/>
        <v>0</v>
      </c>
      <c r="AR624" s="100" t="str">
        <f t="array" ref="AR624">IF($AQ624,MEDIAN(IF(G3SelectionMask="x",IF(INDEX(RawDataRefData,$E624,0)&gt;0,INDEX(RawDataRefData,$E624,0)),"")),"")</f>
        <v/>
      </c>
      <c r="AS624" s="100" t="str">
        <f t="array" ref="AS624">IF($AQ624,QUARTILE(IF(G3SelectionMask="x",IF(INDEX(RawDataRefData,$E624,0)&gt;0,INDEX(RawDataRefData,$E624,0)),""),1),"")</f>
        <v/>
      </c>
      <c r="AT624" s="100" t="str">
        <f t="array" ref="AT624">IF($AQ624,QUARTILE(IF(G3SelectionMask="x",IF(INDEX(RawDataRefData,$E624,0)&gt;0,INDEX(RawDataRefData,$E624,0)),""),3),"")</f>
        <v/>
      </c>
      <c r="AU624" s="100" t="str">
        <f t="array" ref="AU624">IF($AQ624,MIN(IF(G3SelectionMask="x",IF(INDEX(RawDataRefData,$E624,0)&gt;0,INDEX(RawDataRefData,$E624,0)),"")),"")</f>
        <v/>
      </c>
      <c r="AV624" s="100" t="str">
        <f t="array" ref="AV624">IF($AQ624,MAX(IF(G3SelectionMask="x",IF(INDEX(RawDataRefData,$E624,0)&gt;0,INDEX(RawDataRefData,$E624,0)),"")),"")</f>
        <v/>
      </c>
      <c r="AW624" s="100" t="str">
        <f t="shared" si="234"/>
        <v/>
      </c>
      <c r="AX624" s="100" t="str">
        <f t="array" ref="AX624">IF($AQ624,STDEVA(IF(G3SelectionMask="x",IF(INDEX(RawDataRefData,$E624,0)&gt;0,INDEX(RawDataRefData,$E624,0)),"")),"")</f>
        <v/>
      </c>
      <c r="AY624" s="101" t="b">
        <f t="shared" si="235"/>
        <v>0</v>
      </c>
      <c r="AZ624" s="101" t="str">
        <f t="array" ref="AZ624">IF($AY624,MEDIAN(IF(G4SelectionMask="x",IF(INDEX(RawDataRefData,$E624,0)&gt;0,INDEX(RawDataRefData,$E624,0)),"")),"")</f>
        <v/>
      </c>
      <c r="BA624" s="101" t="str">
        <f t="array" ref="BA624">IF($AY624,QUARTILE(IF(G4SelectionMask="x",IF(INDEX(RawDataRefData,$E624,0)&gt;0,INDEX(RawDataRefData,$E624,0)),""),1),"")</f>
        <v/>
      </c>
      <c r="BB624" s="101" t="str">
        <f t="array" ref="BB624">IF($AY624,QUARTILE(IF(G4SelectionMask="x",IF(INDEX(RawDataRefData,$E624,0)&gt;0,INDEX(RawDataRefData,$E624,0)),""),3),"")</f>
        <v/>
      </c>
      <c r="BC624" s="101" t="str">
        <f t="array" ref="BC624">IF($AY624,MIN(IF(G4SelectionMask="x",IF(INDEX(RawDataRefData,$E624,0)&gt;0,INDEX(RawDataRefData,$E624,0)),"")),"")</f>
        <v/>
      </c>
      <c r="BD624" s="101" t="str">
        <f t="array" ref="BD624">IF($AY624,MAX(IF(G4SelectionMask="x",IF(INDEX(RawDataRefData,$E624,0)&gt;0,INDEX(RawDataRefData,$E624,0)),"")),"")</f>
        <v/>
      </c>
      <c r="BE624" s="101" t="str">
        <f t="shared" si="236"/>
        <v/>
      </c>
      <c r="BF624" s="101" t="str">
        <f t="array" ref="BF624">IF($AY624,STDEVA(IF(G4SelectionMask="x",IF(INDEX(RawDataRefData,$E624,0)&gt;0,INDEX(RawDataRefData,$E624,0)),"")),"")</f>
        <v/>
      </c>
      <c r="BG624" s="100" t="b">
        <f t="shared" si="237"/>
        <v>0</v>
      </c>
      <c r="BH624" s="100" t="str">
        <f t="array" ref="BH624">IF($BG624,MEDIAN(IF(G5SelectionMask="x",IF(INDEX(RawDataRefData,$E624,0)&gt;0,INDEX(RawDataRefData,$E624,0)),"")),"")</f>
        <v/>
      </c>
      <c r="BI624" s="100" t="str">
        <f t="array" ref="BI624">IF($BG624,QUARTILE(IF(G5SelectionMask="x",IF(INDEX(RawDataRefData,$E624,0)&gt;0,INDEX(RawDataRefData,$E624,0)),""),1),"")</f>
        <v/>
      </c>
      <c r="BJ624" s="100" t="str">
        <f t="array" ref="BJ624">IF($BG624,QUARTILE(IF(G5SelectionMask="x",IF(INDEX(RawDataRefData,$E624,0)&gt;0,INDEX(RawDataRefData,$E624,0)),""),3),"")</f>
        <v/>
      </c>
      <c r="BK624" s="100" t="str">
        <f t="array" ref="BK624">IF($BG624,MIN(IF(G5SelectionMask="x",IF(INDEX(RawDataRefData,$E624,0)&gt;0,INDEX(RawDataRefData,$E624,0)),"")),"")</f>
        <v/>
      </c>
      <c r="BL624" s="100" t="str">
        <f t="array" ref="BL624">IF($BG624,MAX(IF(G5SelectionMask="x",IF(INDEX(RawDataRefData,$E624,0)&gt;0,INDEX(RawDataRefData,$E624,0)),"")),"")</f>
        <v/>
      </c>
      <c r="BM624" s="100" t="str">
        <f t="shared" si="238"/>
        <v/>
      </c>
      <c r="BN624" s="103" t="str">
        <f t="array" ref="BN624">IF($BG624,STDEVA(IF(G5SelectionMask="x",IF(INDEX(RawDataRefData,$E624,0)&gt;0,INDEX(RawDataRefData,$E624,0)),"")),"")</f>
        <v/>
      </c>
      <c r="BO624" s="104"/>
      <c r="BP624" s="105">
        <v>1</v>
      </c>
      <c r="BQ624" s="105">
        <v>2</v>
      </c>
      <c r="BR624" s="105">
        <v>2</v>
      </c>
      <c r="BS624" s="105">
        <v>4</v>
      </c>
      <c r="BT624" s="105">
        <v>1</v>
      </c>
      <c r="BU624" s="105">
        <v>3</v>
      </c>
      <c r="BV624" s="105">
        <v>3</v>
      </c>
      <c r="BW624" s="105">
        <v>4</v>
      </c>
      <c r="BX624" s="105">
        <v>3</v>
      </c>
      <c r="BY624" s="105">
        <v>3</v>
      </c>
      <c r="BZ624" s="105">
        <v>4</v>
      </c>
      <c r="CA624" s="105">
        <v>4</v>
      </c>
      <c r="CB624" s="105">
        <v>1</v>
      </c>
      <c r="CC624" s="105">
        <v>2</v>
      </c>
      <c r="CD624" s="105">
        <v>2</v>
      </c>
    </row>
    <row r="625" spans="1:82" x14ac:dyDescent="0.2">
      <c r="A625" s="33">
        <f t="shared" si="239"/>
        <v>0</v>
      </c>
      <c r="B625" s="209"/>
      <c r="C625" s="194"/>
      <c r="D625" s="203"/>
      <c r="E625" s="72">
        <f t="shared" si="231"/>
        <v>616</v>
      </c>
      <c r="F625" s="9" t="s">
        <v>2135</v>
      </c>
      <c r="G625" s="9" t="s">
        <v>2937</v>
      </c>
      <c r="H625" s="9" t="s">
        <v>43</v>
      </c>
      <c r="I625" s="9" t="s">
        <v>74</v>
      </c>
      <c r="J625" s="9" t="s">
        <v>1765</v>
      </c>
      <c r="K625" s="100">
        <f t="shared" si="216"/>
        <v>3</v>
      </c>
      <c r="L625" s="100"/>
      <c r="M625" s="100"/>
      <c r="N625" s="100"/>
      <c r="O625" s="100"/>
      <c r="P625" s="101">
        <f t="shared" si="217"/>
        <v>4</v>
      </c>
      <c r="Q625" s="102">
        <f t="shared" si="218"/>
        <v>3</v>
      </c>
      <c r="R625" s="102">
        <f t="shared" si="219"/>
        <v>1</v>
      </c>
      <c r="S625" s="102">
        <f t="shared" si="220"/>
        <v>2</v>
      </c>
      <c r="T625" s="102">
        <f t="shared" si="221"/>
        <v>2</v>
      </c>
      <c r="U625" s="102">
        <f t="shared" si="222"/>
        <v>4</v>
      </c>
      <c r="V625" s="102">
        <f t="shared" si="223"/>
        <v>3</v>
      </c>
      <c r="W625" s="102">
        <f t="shared" si="224"/>
        <v>3</v>
      </c>
      <c r="X625" s="102">
        <f t="shared" si="225"/>
        <v>3</v>
      </c>
      <c r="Y625" s="102">
        <f t="shared" si="226"/>
        <v>3</v>
      </c>
      <c r="Z625" s="102">
        <f t="shared" si="227"/>
        <v>3</v>
      </c>
      <c r="AA625" s="100" t="b">
        <f t="shared" si="228"/>
        <v>1</v>
      </c>
      <c r="AB625" s="100">
        <f t="array" ref="AB625">IF($AA625,MEDIAN(IF(G1SelectionMask="x",IF(INDEX(RawDataRefData,$E625,0)&gt;0,INDEX(RawDataRefData,$E625,0)),"")),"")</f>
        <v>3</v>
      </c>
      <c r="AC625" s="100">
        <f t="array" ref="AC625">IF($AA625,QUARTILE(IF(G1SelectionMask="x",IF(INDEX(RawDataRefData,$E625,0)&gt;0,INDEX(RawDataRefData,$E625,0)),""),1),"")</f>
        <v>2.5</v>
      </c>
      <c r="AD625" s="100">
        <f t="array" ref="AD625">IF($AA625,QUARTILE(IF(G1SelectionMask="x",IF(INDEX(RawDataRefData,$E625,0)&gt;0,INDEX(RawDataRefData,$E625,0)),""),3),"")</f>
        <v>3</v>
      </c>
      <c r="AE625" s="100">
        <f t="array" ref="AE625">IF($AA625,MIN(IF(G1SelectionMask="x",IF(INDEX(RawDataRefData,$E625,0)&gt;0,INDEX(RawDataRefData,$E625,0)),"")),"")</f>
        <v>1</v>
      </c>
      <c r="AF625" s="100">
        <f t="array" ref="AF625">IF($AA625,MAX(IF(G1SelectionMask="x",IF(INDEX(RawDataRefData,$E625,0)&gt;0,INDEX(RawDataRefData,$E625,0)),"")),"")</f>
        <v>4</v>
      </c>
      <c r="AG625" s="100">
        <f t="shared" si="229"/>
        <v>2.8181818181818183</v>
      </c>
      <c r="AH625" s="100">
        <f t="array" ref="AH625">IF($AA625,STDEVA(IF(G1SelectionMask="x",IF(INDEX(RawDataRefData,$E625,0)&gt;0,INDEX(RawDataRefData,$E625,0)),"")),"")</f>
        <v>0.87386289750530322</v>
      </c>
      <c r="AI625" s="101" t="b">
        <f t="shared" si="230"/>
        <v>1</v>
      </c>
      <c r="AJ625" s="101">
        <f t="array" ref="AJ625">IF($AI625,MEDIAN(IF(G2SelectionMask="x",IF(INDEX(RawDataRefData,$E625,0)&gt;0,INDEX(RawDataRefData,$E625,0)),"")),"")</f>
        <v>3</v>
      </c>
      <c r="AK625" s="101">
        <f t="array" ref="AK625">IF($AI625,QUARTILE(IF(G2SelectionMask="x",IF(INDEX(RawDataRefData,$E625,0)&gt;0,INDEX(RawDataRefData,$E625,0)),""),1),"")</f>
        <v>2</v>
      </c>
      <c r="AL625" s="101">
        <f t="array" ref="AL625">IF($AI625,QUARTILE(IF(G2SelectionMask="x",IF(INDEX(RawDataRefData,$E625,0)&gt;0,INDEX(RawDataRefData,$E625,0)),""),3),"")</f>
        <v>3</v>
      </c>
      <c r="AM625" s="101">
        <f t="array" ref="AM625">IF($AI625,MIN(IF(G2SelectionMask="x",IF(INDEX(RawDataRefData,$E625,0)&gt;0,INDEX(RawDataRefData,$E625,0)),"")),"")</f>
        <v>1</v>
      </c>
      <c r="AN625" s="101">
        <f t="array" ref="AN625">IF($AI625,MAX(IF(G2SelectionMask="x",IF(INDEX(RawDataRefData,$E625,0)&gt;0,INDEX(RawDataRefData,$E625,0)),"")),"")</f>
        <v>4</v>
      </c>
      <c r="AO625" s="101">
        <f t="shared" si="232"/>
        <v>2.6363636363636362</v>
      </c>
      <c r="AP625" s="101">
        <f t="array" ref="AP625">IF($AI625,STDEVA(IF(G2SelectionMask="x",IF(INDEX(RawDataRefData,$E625,0)&gt;0,INDEX(RawDataRefData,$E625,0)),"")),"")</f>
        <v>0.8090398349558906</v>
      </c>
      <c r="AQ625" s="100" t="b">
        <f t="shared" si="233"/>
        <v>0</v>
      </c>
      <c r="AR625" s="100" t="str">
        <f t="array" ref="AR625">IF($AQ625,MEDIAN(IF(G3SelectionMask="x",IF(INDEX(RawDataRefData,$E625,0)&gt;0,INDEX(RawDataRefData,$E625,0)),"")),"")</f>
        <v/>
      </c>
      <c r="AS625" s="100" t="str">
        <f t="array" ref="AS625">IF($AQ625,QUARTILE(IF(G3SelectionMask="x",IF(INDEX(RawDataRefData,$E625,0)&gt;0,INDEX(RawDataRefData,$E625,0)),""),1),"")</f>
        <v/>
      </c>
      <c r="AT625" s="100" t="str">
        <f t="array" ref="AT625">IF($AQ625,QUARTILE(IF(G3SelectionMask="x",IF(INDEX(RawDataRefData,$E625,0)&gt;0,INDEX(RawDataRefData,$E625,0)),""),3),"")</f>
        <v/>
      </c>
      <c r="AU625" s="100" t="str">
        <f t="array" ref="AU625">IF($AQ625,MIN(IF(G3SelectionMask="x",IF(INDEX(RawDataRefData,$E625,0)&gt;0,INDEX(RawDataRefData,$E625,0)),"")),"")</f>
        <v/>
      </c>
      <c r="AV625" s="100" t="str">
        <f t="array" ref="AV625">IF($AQ625,MAX(IF(G3SelectionMask="x",IF(INDEX(RawDataRefData,$E625,0)&gt;0,INDEX(RawDataRefData,$E625,0)),"")),"")</f>
        <v/>
      </c>
      <c r="AW625" s="100" t="str">
        <f t="shared" si="234"/>
        <v/>
      </c>
      <c r="AX625" s="100" t="str">
        <f t="array" ref="AX625">IF($AQ625,STDEVA(IF(G3SelectionMask="x",IF(INDEX(RawDataRefData,$E625,0)&gt;0,INDEX(RawDataRefData,$E625,0)),"")),"")</f>
        <v/>
      </c>
      <c r="AY625" s="101" t="b">
        <f t="shared" si="235"/>
        <v>0</v>
      </c>
      <c r="AZ625" s="101" t="str">
        <f t="array" ref="AZ625">IF($AY625,MEDIAN(IF(G4SelectionMask="x",IF(INDEX(RawDataRefData,$E625,0)&gt;0,INDEX(RawDataRefData,$E625,0)),"")),"")</f>
        <v/>
      </c>
      <c r="BA625" s="101" t="str">
        <f t="array" ref="BA625">IF($AY625,QUARTILE(IF(G4SelectionMask="x",IF(INDEX(RawDataRefData,$E625,0)&gt;0,INDEX(RawDataRefData,$E625,0)),""),1),"")</f>
        <v/>
      </c>
      <c r="BB625" s="101" t="str">
        <f t="array" ref="BB625">IF($AY625,QUARTILE(IF(G4SelectionMask="x",IF(INDEX(RawDataRefData,$E625,0)&gt;0,INDEX(RawDataRefData,$E625,0)),""),3),"")</f>
        <v/>
      </c>
      <c r="BC625" s="101" t="str">
        <f t="array" ref="BC625">IF($AY625,MIN(IF(G4SelectionMask="x",IF(INDEX(RawDataRefData,$E625,0)&gt;0,INDEX(RawDataRefData,$E625,0)),"")),"")</f>
        <v/>
      </c>
      <c r="BD625" s="101" t="str">
        <f t="array" ref="BD625">IF($AY625,MAX(IF(G4SelectionMask="x",IF(INDEX(RawDataRefData,$E625,0)&gt;0,INDEX(RawDataRefData,$E625,0)),"")),"")</f>
        <v/>
      </c>
      <c r="BE625" s="101" t="str">
        <f t="shared" si="236"/>
        <v/>
      </c>
      <c r="BF625" s="101" t="str">
        <f t="array" ref="BF625">IF($AY625,STDEVA(IF(G4SelectionMask="x",IF(INDEX(RawDataRefData,$E625,0)&gt;0,INDEX(RawDataRefData,$E625,0)),"")),"")</f>
        <v/>
      </c>
      <c r="BG625" s="100" t="b">
        <f t="shared" si="237"/>
        <v>0</v>
      </c>
      <c r="BH625" s="100" t="str">
        <f t="array" ref="BH625">IF($BG625,MEDIAN(IF(G5SelectionMask="x",IF(INDEX(RawDataRefData,$E625,0)&gt;0,INDEX(RawDataRefData,$E625,0)),"")),"")</f>
        <v/>
      </c>
      <c r="BI625" s="100" t="str">
        <f t="array" ref="BI625">IF($BG625,QUARTILE(IF(G5SelectionMask="x",IF(INDEX(RawDataRefData,$E625,0)&gt;0,INDEX(RawDataRefData,$E625,0)),""),1),"")</f>
        <v/>
      </c>
      <c r="BJ625" s="100" t="str">
        <f t="array" ref="BJ625">IF($BG625,QUARTILE(IF(G5SelectionMask="x",IF(INDEX(RawDataRefData,$E625,0)&gt;0,INDEX(RawDataRefData,$E625,0)),""),3),"")</f>
        <v/>
      </c>
      <c r="BK625" s="100" t="str">
        <f t="array" ref="BK625">IF($BG625,MIN(IF(G5SelectionMask="x",IF(INDEX(RawDataRefData,$E625,0)&gt;0,INDEX(RawDataRefData,$E625,0)),"")),"")</f>
        <v/>
      </c>
      <c r="BL625" s="100" t="str">
        <f t="array" ref="BL625">IF($BG625,MAX(IF(G5SelectionMask="x",IF(INDEX(RawDataRefData,$E625,0)&gt;0,INDEX(RawDataRefData,$E625,0)),"")),"")</f>
        <v/>
      </c>
      <c r="BM625" s="100" t="str">
        <f t="shared" si="238"/>
        <v/>
      </c>
      <c r="BN625" s="103" t="str">
        <f t="array" ref="BN625">IF($BG625,STDEVA(IF(G5SelectionMask="x",IF(INDEX(RawDataRefData,$E625,0)&gt;0,INDEX(RawDataRefData,$E625,0)),"")),"")</f>
        <v/>
      </c>
      <c r="BO625" s="104"/>
      <c r="BP625" s="105">
        <v>3</v>
      </c>
      <c r="BQ625" s="105">
        <v>4</v>
      </c>
      <c r="BR625" s="105">
        <v>3</v>
      </c>
      <c r="BS625" s="105">
        <v>1</v>
      </c>
      <c r="BT625" s="105">
        <v>2</v>
      </c>
      <c r="BU625" s="105">
        <v>2</v>
      </c>
      <c r="BV625" s="105">
        <v>4</v>
      </c>
      <c r="BW625" s="105">
        <v>3</v>
      </c>
      <c r="BX625" s="105">
        <v>3</v>
      </c>
      <c r="BY625" s="105">
        <v>3</v>
      </c>
      <c r="BZ625" s="105">
        <v>3</v>
      </c>
      <c r="CA625" s="105">
        <v>3</v>
      </c>
      <c r="CB625" s="105">
        <v>3</v>
      </c>
      <c r="CC625" s="105">
        <v>2</v>
      </c>
      <c r="CD625" s="105">
        <v>1</v>
      </c>
    </row>
    <row r="626" spans="1:82" x14ac:dyDescent="0.2">
      <c r="A626" s="33">
        <f t="shared" si="239"/>
        <v>0</v>
      </c>
      <c r="B626" s="209"/>
      <c r="C626" s="194"/>
      <c r="D626" s="203"/>
      <c r="E626" s="72">
        <f t="shared" si="231"/>
        <v>617</v>
      </c>
      <c r="F626" s="9" t="s">
        <v>2136</v>
      </c>
      <c r="G626" s="9" t="s">
        <v>2938</v>
      </c>
      <c r="H626" s="9" t="s">
        <v>43</v>
      </c>
      <c r="I626" s="9" t="s">
        <v>74</v>
      </c>
      <c r="J626" s="9" t="s">
        <v>1765</v>
      </c>
      <c r="K626" s="100">
        <f t="shared" si="216"/>
        <v>3</v>
      </c>
      <c r="L626" s="100"/>
      <c r="M626" s="100"/>
      <c r="N626" s="100"/>
      <c r="O626" s="100"/>
      <c r="P626" s="101">
        <f t="shared" si="217"/>
        <v>4</v>
      </c>
      <c r="Q626" s="102">
        <f t="shared" si="218"/>
        <v>1</v>
      </c>
      <c r="R626" s="102">
        <f t="shared" si="219"/>
        <v>3</v>
      </c>
      <c r="S626" s="102">
        <f t="shared" si="220"/>
        <v>2</v>
      </c>
      <c r="T626" s="102">
        <f t="shared" si="221"/>
        <v>4</v>
      </c>
      <c r="U626" s="102">
        <f t="shared" si="222"/>
        <v>4</v>
      </c>
      <c r="V626" s="102">
        <f t="shared" si="223"/>
        <v>1</v>
      </c>
      <c r="W626" s="102">
        <f t="shared" si="224"/>
        <v>4</v>
      </c>
      <c r="X626" s="102">
        <f t="shared" si="225"/>
        <v>1</v>
      </c>
      <c r="Y626" s="102">
        <f t="shared" si="226"/>
        <v>3</v>
      </c>
      <c r="Z626" s="102">
        <f t="shared" si="227"/>
        <v>2</v>
      </c>
      <c r="AA626" s="100" t="b">
        <f t="shared" si="228"/>
        <v>1</v>
      </c>
      <c r="AB626" s="100">
        <f t="array" ref="AB626">IF($AA626,MEDIAN(IF(G1SelectionMask="x",IF(INDEX(RawDataRefData,$E626,0)&gt;0,INDEX(RawDataRefData,$E626,0)),"")),"")</f>
        <v>3</v>
      </c>
      <c r="AC626" s="100">
        <f t="array" ref="AC626">IF($AA626,QUARTILE(IF(G1SelectionMask="x",IF(INDEX(RawDataRefData,$E626,0)&gt;0,INDEX(RawDataRefData,$E626,0)),""),1),"")</f>
        <v>1.5</v>
      </c>
      <c r="AD626" s="100">
        <f t="array" ref="AD626">IF($AA626,QUARTILE(IF(G1SelectionMask="x",IF(INDEX(RawDataRefData,$E626,0)&gt;0,INDEX(RawDataRefData,$E626,0)),""),3),"")</f>
        <v>4</v>
      </c>
      <c r="AE626" s="100">
        <f t="array" ref="AE626">IF($AA626,MIN(IF(G1SelectionMask="x",IF(INDEX(RawDataRefData,$E626,0)&gt;0,INDEX(RawDataRefData,$E626,0)),"")),"")</f>
        <v>1</v>
      </c>
      <c r="AF626" s="100">
        <f t="array" ref="AF626">IF($AA626,MAX(IF(G1SelectionMask="x",IF(INDEX(RawDataRefData,$E626,0)&gt;0,INDEX(RawDataRefData,$E626,0)),"")),"")</f>
        <v>4</v>
      </c>
      <c r="AG626" s="100">
        <f t="shared" si="229"/>
        <v>2.6363636363636362</v>
      </c>
      <c r="AH626" s="100">
        <f t="array" ref="AH626">IF($AA626,STDEVA(IF(G1SelectionMask="x",IF(INDEX(RawDataRefData,$E626,0)&gt;0,INDEX(RawDataRefData,$E626,0)),"")),"")</f>
        <v>1.2862913567871996</v>
      </c>
      <c r="AI626" s="101" t="b">
        <f t="shared" si="230"/>
        <v>1</v>
      </c>
      <c r="AJ626" s="101">
        <f t="array" ref="AJ626">IF($AI626,MEDIAN(IF(G2SelectionMask="x",IF(INDEX(RawDataRefData,$E626,0)&gt;0,INDEX(RawDataRefData,$E626,0)),"")),"")</f>
        <v>3</v>
      </c>
      <c r="AK626" s="101">
        <f t="array" ref="AK626">IF($AI626,QUARTILE(IF(G2SelectionMask="x",IF(INDEX(RawDataRefData,$E626,0)&gt;0,INDEX(RawDataRefData,$E626,0)),""),1),"")</f>
        <v>2</v>
      </c>
      <c r="AL626" s="101">
        <f t="array" ref="AL626">IF($AI626,QUARTILE(IF(G2SelectionMask="x",IF(INDEX(RawDataRefData,$E626,0)&gt;0,INDEX(RawDataRefData,$E626,0)),""),3),"")</f>
        <v>4</v>
      </c>
      <c r="AM626" s="101">
        <f t="array" ref="AM626">IF($AI626,MIN(IF(G2SelectionMask="x",IF(INDEX(RawDataRefData,$E626,0)&gt;0,INDEX(RawDataRefData,$E626,0)),"")),"")</f>
        <v>1</v>
      </c>
      <c r="AN626" s="101">
        <f t="array" ref="AN626">IF($AI626,MAX(IF(G2SelectionMask="x",IF(INDEX(RawDataRefData,$E626,0)&gt;0,INDEX(RawDataRefData,$E626,0)),"")),"")</f>
        <v>4</v>
      </c>
      <c r="AO626" s="101">
        <f t="shared" si="232"/>
        <v>2.8181818181818183</v>
      </c>
      <c r="AP626" s="101">
        <f t="array" ref="AP626">IF($AI626,STDEVA(IF(G2SelectionMask="x",IF(INDEX(RawDataRefData,$E626,0)&gt;0,INDEX(RawDataRefData,$E626,0)),"")),"")</f>
        <v>1.2504544628399563</v>
      </c>
      <c r="AQ626" s="100" t="b">
        <f t="shared" si="233"/>
        <v>0</v>
      </c>
      <c r="AR626" s="100" t="str">
        <f t="array" ref="AR626">IF($AQ626,MEDIAN(IF(G3SelectionMask="x",IF(INDEX(RawDataRefData,$E626,0)&gt;0,INDEX(RawDataRefData,$E626,0)),"")),"")</f>
        <v/>
      </c>
      <c r="AS626" s="100" t="str">
        <f t="array" ref="AS626">IF($AQ626,QUARTILE(IF(G3SelectionMask="x",IF(INDEX(RawDataRefData,$E626,0)&gt;0,INDEX(RawDataRefData,$E626,0)),""),1),"")</f>
        <v/>
      </c>
      <c r="AT626" s="100" t="str">
        <f t="array" ref="AT626">IF($AQ626,QUARTILE(IF(G3SelectionMask="x",IF(INDEX(RawDataRefData,$E626,0)&gt;0,INDEX(RawDataRefData,$E626,0)),""),3),"")</f>
        <v/>
      </c>
      <c r="AU626" s="100" t="str">
        <f t="array" ref="AU626">IF($AQ626,MIN(IF(G3SelectionMask="x",IF(INDEX(RawDataRefData,$E626,0)&gt;0,INDEX(RawDataRefData,$E626,0)),"")),"")</f>
        <v/>
      </c>
      <c r="AV626" s="100" t="str">
        <f t="array" ref="AV626">IF($AQ626,MAX(IF(G3SelectionMask="x",IF(INDEX(RawDataRefData,$E626,0)&gt;0,INDEX(RawDataRefData,$E626,0)),"")),"")</f>
        <v/>
      </c>
      <c r="AW626" s="100" t="str">
        <f t="shared" si="234"/>
        <v/>
      </c>
      <c r="AX626" s="100" t="str">
        <f t="array" ref="AX626">IF($AQ626,STDEVA(IF(G3SelectionMask="x",IF(INDEX(RawDataRefData,$E626,0)&gt;0,INDEX(RawDataRefData,$E626,0)),"")),"")</f>
        <v/>
      </c>
      <c r="AY626" s="101" t="b">
        <f t="shared" si="235"/>
        <v>0</v>
      </c>
      <c r="AZ626" s="101" t="str">
        <f t="array" ref="AZ626">IF($AY626,MEDIAN(IF(G4SelectionMask="x",IF(INDEX(RawDataRefData,$E626,0)&gt;0,INDEX(RawDataRefData,$E626,0)),"")),"")</f>
        <v/>
      </c>
      <c r="BA626" s="101" t="str">
        <f t="array" ref="BA626">IF($AY626,QUARTILE(IF(G4SelectionMask="x",IF(INDEX(RawDataRefData,$E626,0)&gt;0,INDEX(RawDataRefData,$E626,0)),""),1),"")</f>
        <v/>
      </c>
      <c r="BB626" s="101" t="str">
        <f t="array" ref="BB626">IF($AY626,QUARTILE(IF(G4SelectionMask="x",IF(INDEX(RawDataRefData,$E626,0)&gt;0,INDEX(RawDataRefData,$E626,0)),""),3),"")</f>
        <v/>
      </c>
      <c r="BC626" s="101" t="str">
        <f t="array" ref="BC626">IF($AY626,MIN(IF(G4SelectionMask="x",IF(INDEX(RawDataRefData,$E626,0)&gt;0,INDEX(RawDataRefData,$E626,0)),"")),"")</f>
        <v/>
      </c>
      <c r="BD626" s="101" t="str">
        <f t="array" ref="BD626">IF($AY626,MAX(IF(G4SelectionMask="x",IF(INDEX(RawDataRefData,$E626,0)&gt;0,INDEX(RawDataRefData,$E626,0)),"")),"")</f>
        <v/>
      </c>
      <c r="BE626" s="101" t="str">
        <f t="shared" si="236"/>
        <v/>
      </c>
      <c r="BF626" s="101" t="str">
        <f t="array" ref="BF626">IF($AY626,STDEVA(IF(G4SelectionMask="x",IF(INDEX(RawDataRefData,$E626,0)&gt;0,INDEX(RawDataRefData,$E626,0)),"")),"")</f>
        <v/>
      </c>
      <c r="BG626" s="100" t="b">
        <f t="shared" si="237"/>
        <v>0</v>
      </c>
      <c r="BH626" s="100" t="str">
        <f t="array" ref="BH626">IF($BG626,MEDIAN(IF(G5SelectionMask="x",IF(INDEX(RawDataRefData,$E626,0)&gt;0,INDEX(RawDataRefData,$E626,0)),"")),"")</f>
        <v/>
      </c>
      <c r="BI626" s="100" t="str">
        <f t="array" ref="BI626">IF($BG626,QUARTILE(IF(G5SelectionMask="x",IF(INDEX(RawDataRefData,$E626,0)&gt;0,INDEX(RawDataRefData,$E626,0)),""),1),"")</f>
        <v/>
      </c>
      <c r="BJ626" s="100" t="str">
        <f t="array" ref="BJ626">IF($BG626,QUARTILE(IF(G5SelectionMask="x",IF(INDEX(RawDataRefData,$E626,0)&gt;0,INDEX(RawDataRefData,$E626,0)),""),3),"")</f>
        <v/>
      </c>
      <c r="BK626" s="100" t="str">
        <f t="array" ref="BK626">IF($BG626,MIN(IF(G5SelectionMask="x",IF(INDEX(RawDataRefData,$E626,0)&gt;0,INDEX(RawDataRefData,$E626,0)),"")),"")</f>
        <v/>
      </c>
      <c r="BL626" s="100" t="str">
        <f t="array" ref="BL626">IF($BG626,MAX(IF(G5SelectionMask="x",IF(INDEX(RawDataRefData,$E626,0)&gt;0,INDEX(RawDataRefData,$E626,0)),"")),"")</f>
        <v/>
      </c>
      <c r="BM626" s="100" t="str">
        <f t="shared" si="238"/>
        <v/>
      </c>
      <c r="BN626" s="103" t="str">
        <f t="array" ref="BN626">IF($BG626,STDEVA(IF(G5SelectionMask="x",IF(INDEX(RawDataRefData,$E626,0)&gt;0,INDEX(RawDataRefData,$E626,0)),"")),"")</f>
        <v/>
      </c>
      <c r="BO626" s="104"/>
      <c r="BP626" s="105">
        <v>3</v>
      </c>
      <c r="BQ626" s="105">
        <v>4</v>
      </c>
      <c r="BR626" s="105">
        <v>1</v>
      </c>
      <c r="BS626" s="105">
        <v>3</v>
      </c>
      <c r="BT626" s="105">
        <v>2</v>
      </c>
      <c r="BU626" s="105">
        <v>4</v>
      </c>
      <c r="BV626" s="105">
        <v>4</v>
      </c>
      <c r="BW626" s="105">
        <v>1</v>
      </c>
      <c r="BX626" s="105">
        <v>4</v>
      </c>
      <c r="BY626" s="105">
        <v>1</v>
      </c>
      <c r="BZ626" s="105">
        <v>3</v>
      </c>
      <c r="CA626" s="105">
        <v>2</v>
      </c>
      <c r="CB626" s="105">
        <v>4</v>
      </c>
      <c r="CC626" s="105">
        <v>2</v>
      </c>
      <c r="CD626" s="105">
        <v>4</v>
      </c>
    </row>
    <row r="627" spans="1:82" x14ac:dyDescent="0.2">
      <c r="A627" s="33">
        <f t="shared" si="239"/>
        <v>0</v>
      </c>
      <c r="B627" s="209"/>
      <c r="C627" s="194"/>
      <c r="D627" s="203"/>
      <c r="E627" s="72">
        <f t="shared" si="231"/>
        <v>618</v>
      </c>
      <c r="F627" s="9" t="s">
        <v>2137</v>
      </c>
      <c r="G627" s="9" t="s">
        <v>2913</v>
      </c>
      <c r="H627" s="9" t="s">
        <v>43</v>
      </c>
      <c r="I627" s="9" t="s">
        <v>74</v>
      </c>
      <c r="J627" s="9" t="s">
        <v>1769</v>
      </c>
      <c r="K627" s="100">
        <f t="shared" si="216"/>
        <v>2</v>
      </c>
      <c r="L627" s="100"/>
      <c r="M627" s="100"/>
      <c r="N627" s="100"/>
      <c r="O627" s="100"/>
      <c r="P627" s="101">
        <f t="shared" si="217"/>
        <v>3</v>
      </c>
      <c r="Q627" s="102">
        <f t="shared" si="218"/>
        <v>4</v>
      </c>
      <c r="R627" s="102">
        <f t="shared" si="219"/>
        <v>3</v>
      </c>
      <c r="S627" s="102">
        <f t="shared" si="220"/>
        <v>2</v>
      </c>
      <c r="T627" s="102">
        <f t="shared" si="221"/>
        <v>4</v>
      </c>
      <c r="U627" s="102">
        <f t="shared" si="222"/>
        <v>1</v>
      </c>
      <c r="V627" s="102">
        <f t="shared" si="223"/>
        <v>1</v>
      </c>
      <c r="W627" s="102">
        <f t="shared" si="224"/>
        <v>3</v>
      </c>
      <c r="X627" s="102">
        <f t="shared" si="225"/>
        <v>2</v>
      </c>
      <c r="Y627" s="102">
        <f t="shared" si="226"/>
        <v>4</v>
      </c>
      <c r="Z627" s="102">
        <f t="shared" si="227"/>
        <v>4</v>
      </c>
      <c r="AA627" s="100" t="b">
        <f t="shared" si="228"/>
        <v>1</v>
      </c>
      <c r="AB627" s="100">
        <f t="array" ref="AB627">IF($AA627,MEDIAN(IF(G1SelectionMask="x",IF(INDEX(RawDataRefData,$E627,0)&gt;0,INDEX(RawDataRefData,$E627,0)),"")),"")</f>
        <v>3</v>
      </c>
      <c r="AC627" s="100">
        <f t="array" ref="AC627">IF($AA627,QUARTILE(IF(G1SelectionMask="x",IF(INDEX(RawDataRefData,$E627,0)&gt;0,INDEX(RawDataRefData,$E627,0)),""),1),"")</f>
        <v>2</v>
      </c>
      <c r="AD627" s="100">
        <f t="array" ref="AD627">IF($AA627,QUARTILE(IF(G1SelectionMask="x",IF(INDEX(RawDataRefData,$E627,0)&gt;0,INDEX(RawDataRefData,$E627,0)),""),3),"")</f>
        <v>4</v>
      </c>
      <c r="AE627" s="100">
        <f t="array" ref="AE627">IF($AA627,MIN(IF(G1SelectionMask="x",IF(INDEX(RawDataRefData,$E627,0)&gt;0,INDEX(RawDataRefData,$E627,0)),"")),"")</f>
        <v>1</v>
      </c>
      <c r="AF627" s="100">
        <f t="array" ref="AF627">IF($AA627,MAX(IF(G1SelectionMask="x",IF(INDEX(RawDataRefData,$E627,0)&gt;0,INDEX(RawDataRefData,$E627,0)),"")),"")</f>
        <v>4</v>
      </c>
      <c r="AG627" s="100">
        <f t="shared" si="229"/>
        <v>2.8181818181818183</v>
      </c>
      <c r="AH627" s="100">
        <f t="array" ref="AH627">IF($AA627,STDEVA(IF(G1SelectionMask="x",IF(INDEX(RawDataRefData,$E627,0)&gt;0,INDEX(RawDataRefData,$E627,0)),"")),"")</f>
        <v>1.1677484162422846</v>
      </c>
      <c r="AI627" s="101" t="b">
        <f t="shared" si="230"/>
        <v>1</v>
      </c>
      <c r="AJ627" s="101">
        <f t="array" ref="AJ627">IF($AI627,MEDIAN(IF(G2SelectionMask="x",IF(INDEX(RawDataRefData,$E627,0)&gt;0,INDEX(RawDataRefData,$E627,0)),"")),"")</f>
        <v>3</v>
      </c>
      <c r="AK627" s="101">
        <f t="array" ref="AK627">IF($AI627,QUARTILE(IF(G2SelectionMask="x",IF(INDEX(RawDataRefData,$E627,0)&gt;0,INDEX(RawDataRefData,$E627,0)),""),1),"")</f>
        <v>2</v>
      </c>
      <c r="AL627" s="101">
        <f t="array" ref="AL627">IF($AI627,QUARTILE(IF(G2SelectionMask="x",IF(INDEX(RawDataRefData,$E627,0)&gt;0,INDEX(RawDataRefData,$E627,0)),""),3),"")</f>
        <v>4</v>
      </c>
      <c r="AM627" s="101">
        <f t="array" ref="AM627">IF($AI627,MIN(IF(G2SelectionMask="x",IF(INDEX(RawDataRefData,$E627,0)&gt;0,INDEX(RawDataRefData,$E627,0)),"")),"")</f>
        <v>1</v>
      </c>
      <c r="AN627" s="101">
        <f t="array" ref="AN627">IF($AI627,MAX(IF(G2SelectionMask="x",IF(INDEX(RawDataRefData,$E627,0)&gt;0,INDEX(RawDataRefData,$E627,0)),"")),"")</f>
        <v>4</v>
      </c>
      <c r="AO627" s="101">
        <f t="shared" si="232"/>
        <v>2.9090909090909092</v>
      </c>
      <c r="AP627" s="101">
        <f t="array" ref="AP627">IF($AI627,STDEVA(IF(G2SelectionMask="x",IF(INDEX(RawDataRefData,$E627,0)&gt;0,INDEX(RawDataRefData,$E627,0)),"")),"")</f>
        <v>1.2210278829367864</v>
      </c>
      <c r="AQ627" s="100" t="b">
        <f t="shared" si="233"/>
        <v>0</v>
      </c>
      <c r="AR627" s="100" t="str">
        <f t="array" ref="AR627">IF($AQ627,MEDIAN(IF(G3SelectionMask="x",IF(INDEX(RawDataRefData,$E627,0)&gt;0,INDEX(RawDataRefData,$E627,0)),"")),"")</f>
        <v/>
      </c>
      <c r="AS627" s="100" t="str">
        <f t="array" ref="AS627">IF($AQ627,QUARTILE(IF(G3SelectionMask="x",IF(INDEX(RawDataRefData,$E627,0)&gt;0,INDEX(RawDataRefData,$E627,0)),""),1),"")</f>
        <v/>
      </c>
      <c r="AT627" s="100" t="str">
        <f t="array" ref="AT627">IF($AQ627,QUARTILE(IF(G3SelectionMask="x",IF(INDEX(RawDataRefData,$E627,0)&gt;0,INDEX(RawDataRefData,$E627,0)),""),3),"")</f>
        <v/>
      </c>
      <c r="AU627" s="100" t="str">
        <f t="array" ref="AU627">IF($AQ627,MIN(IF(G3SelectionMask="x",IF(INDEX(RawDataRefData,$E627,0)&gt;0,INDEX(RawDataRefData,$E627,0)),"")),"")</f>
        <v/>
      </c>
      <c r="AV627" s="100" t="str">
        <f t="array" ref="AV627">IF($AQ627,MAX(IF(G3SelectionMask="x",IF(INDEX(RawDataRefData,$E627,0)&gt;0,INDEX(RawDataRefData,$E627,0)),"")),"")</f>
        <v/>
      </c>
      <c r="AW627" s="100" t="str">
        <f t="shared" si="234"/>
        <v/>
      </c>
      <c r="AX627" s="100" t="str">
        <f t="array" ref="AX627">IF($AQ627,STDEVA(IF(G3SelectionMask="x",IF(INDEX(RawDataRefData,$E627,0)&gt;0,INDEX(RawDataRefData,$E627,0)),"")),"")</f>
        <v/>
      </c>
      <c r="AY627" s="101" t="b">
        <f t="shared" si="235"/>
        <v>0</v>
      </c>
      <c r="AZ627" s="101" t="str">
        <f t="array" ref="AZ627">IF($AY627,MEDIAN(IF(G4SelectionMask="x",IF(INDEX(RawDataRefData,$E627,0)&gt;0,INDEX(RawDataRefData,$E627,0)),"")),"")</f>
        <v/>
      </c>
      <c r="BA627" s="101" t="str">
        <f t="array" ref="BA627">IF($AY627,QUARTILE(IF(G4SelectionMask="x",IF(INDEX(RawDataRefData,$E627,0)&gt;0,INDEX(RawDataRefData,$E627,0)),""),1),"")</f>
        <v/>
      </c>
      <c r="BB627" s="101" t="str">
        <f t="array" ref="BB627">IF($AY627,QUARTILE(IF(G4SelectionMask="x",IF(INDEX(RawDataRefData,$E627,0)&gt;0,INDEX(RawDataRefData,$E627,0)),""),3),"")</f>
        <v/>
      </c>
      <c r="BC627" s="101" t="str">
        <f t="array" ref="BC627">IF($AY627,MIN(IF(G4SelectionMask="x",IF(INDEX(RawDataRefData,$E627,0)&gt;0,INDEX(RawDataRefData,$E627,0)),"")),"")</f>
        <v/>
      </c>
      <c r="BD627" s="101" t="str">
        <f t="array" ref="BD627">IF($AY627,MAX(IF(G4SelectionMask="x",IF(INDEX(RawDataRefData,$E627,0)&gt;0,INDEX(RawDataRefData,$E627,0)),"")),"")</f>
        <v/>
      </c>
      <c r="BE627" s="101" t="str">
        <f t="shared" si="236"/>
        <v/>
      </c>
      <c r="BF627" s="101" t="str">
        <f t="array" ref="BF627">IF($AY627,STDEVA(IF(G4SelectionMask="x",IF(INDEX(RawDataRefData,$E627,0)&gt;0,INDEX(RawDataRefData,$E627,0)),"")),"")</f>
        <v/>
      </c>
      <c r="BG627" s="100" t="b">
        <f t="shared" si="237"/>
        <v>0</v>
      </c>
      <c r="BH627" s="100" t="str">
        <f t="array" ref="BH627">IF($BG627,MEDIAN(IF(G5SelectionMask="x",IF(INDEX(RawDataRefData,$E627,0)&gt;0,INDEX(RawDataRefData,$E627,0)),"")),"")</f>
        <v/>
      </c>
      <c r="BI627" s="100" t="str">
        <f t="array" ref="BI627">IF($BG627,QUARTILE(IF(G5SelectionMask="x",IF(INDEX(RawDataRefData,$E627,0)&gt;0,INDEX(RawDataRefData,$E627,0)),""),1),"")</f>
        <v/>
      </c>
      <c r="BJ627" s="100" t="str">
        <f t="array" ref="BJ627">IF($BG627,QUARTILE(IF(G5SelectionMask="x",IF(INDEX(RawDataRefData,$E627,0)&gt;0,INDEX(RawDataRefData,$E627,0)),""),3),"")</f>
        <v/>
      </c>
      <c r="BK627" s="100" t="str">
        <f t="array" ref="BK627">IF($BG627,MIN(IF(G5SelectionMask="x",IF(INDEX(RawDataRefData,$E627,0)&gt;0,INDEX(RawDataRefData,$E627,0)),"")),"")</f>
        <v/>
      </c>
      <c r="BL627" s="100" t="str">
        <f t="array" ref="BL627">IF($BG627,MAX(IF(G5SelectionMask="x",IF(INDEX(RawDataRefData,$E627,0)&gt;0,INDEX(RawDataRefData,$E627,0)),"")),"")</f>
        <v/>
      </c>
      <c r="BM627" s="100" t="str">
        <f t="shared" si="238"/>
        <v/>
      </c>
      <c r="BN627" s="103" t="str">
        <f t="array" ref="BN627">IF($BG627,STDEVA(IF(G5SelectionMask="x",IF(INDEX(RawDataRefData,$E627,0)&gt;0,INDEX(RawDataRefData,$E627,0)),"")),"")</f>
        <v/>
      </c>
      <c r="BO627" s="104"/>
      <c r="BP627" s="105">
        <v>2</v>
      </c>
      <c r="BQ627" s="105">
        <v>3</v>
      </c>
      <c r="BR627" s="105">
        <v>4</v>
      </c>
      <c r="BS627" s="105">
        <v>3</v>
      </c>
      <c r="BT627" s="105">
        <v>2</v>
      </c>
      <c r="BU627" s="105">
        <v>4</v>
      </c>
      <c r="BV627" s="105">
        <v>1</v>
      </c>
      <c r="BW627" s="105">
        <v>1</v>
      </c>
      <c r="BX627" s="105">
        <v>3</v>
      </c>
      <c r="BY627" s="105">
        <v>2</v>
      </c>
      <c r="BZ627" s="105">
        <v>4</v>
      </c>
      <c r="CA627" s="105">
        <v>4</v>
      </c>
      <c r="CB627" s="105">
        <v>2</v>
      </c>
      <c r="CC627" s="105">
        <v>4</v>
      </c>
      <c r="CD627" s="105">
        <v>1</v>
      </c>
    </row>
    <row r="628" spans="1:82" x14ac:dyDescent="0.2">
      <c r="A628" s="33">
        <f t="shared" si="239"/>
        <v>0</v>
      </c>
      <c r="B628" s="209"/>
      <c r="C628" s="194"/>
      <c r="D628" s="203"/>
      <c r="E628" s="72">
        <f t="shared" si="231"/>
        <v>619</v>
      </c>
      <c r="F628" s="9" t="s">
        <v>2138</v>
      </c>
      <c r="G628" s="9" t="s">
        <v>2914</v>
      </c>
      <c r="H628" s="9" t="s">
        <v>43</v>
      </c>
      <c r="I628" s="9" t="s">
        <v>74</v>
      </c>
      <c r="J628" s="9" t="s">
        <v>1769</v>
      </c>
      <c r="K628" s="100">
        <f t="shared" si="216"/>
        <v>4</v>
      </c>
      <c r="L628" s="100"/>
      <c r="M628" s="100"/>
      <c r="N628" s="100"/>
      <c r="O628" s="100"/>
      <c r="P628" s="101">
        <f t="shared" si="217"/>
        <v>1</v>
      </c>
      <c r="Q628" s="102">
        <f t="shared" si="218"/>
        <v>1</v>
      </c>
      <c r="R628" s="102">
        <f t="shared" si="219"/>
        <v>1</v>
      </c>
      <c r="S628" s="102">
        <f t="shared" si="220"/>
        <v>2</v>
      </c>
      <c r="T628" s="102">
        <f t="shared" si="221"/>
        <v>3</v>
      </c>
      <c r="U628" s="102">
        <f t="shared" si="222"/>
        <v>2</v>
      </c>
      <c r="V628" s="102">
        <f t="shared" si="223"/>
        <v>2</v>
      </c>
      <c r="W628" s="102">
        <f t="shared" si="224"/>
        <v>2</v>
      </c>
      <c r="X628" s="102">
        <f t="shared" si="225"/>
        <v>1</v>
      </c>
      <c r="Y628" s="102">
        <f t="shared" si="226"/>
        <v>2</v>
      </c>
      <c r="Z628" s="102">
        <f t="shared" si="227"/>
        <v>2</v>
      </c>
      <c r="AA628" s="100" t="b">
        <f t="shared" si="228"/>
        <v>1</v>
      </c>
      <c r="AB628" s="100">
        <f t="array" ref="AB628">IF($AA628,MEDIAN(IF(G1SelectionMask="x",IF(INDEX(RawDataRefData,$E628,0)&gt;0,INDEX(RawDataRefData,$E628,0)),"")),"")</f>
        <v>2</v>
      </c>
      <c r="AC628" s="100">
        <f t="array" ref="AC628">IF($AA628,QUARTILE(IF(G1SelectionMask="x",IF(INDEX(RawDataRefData,$E628,0)&gt;0,INDEX(RawDataRefData,$E628,0)),""),1),"")</f>
        <v>1</v>
      </c>
      <c r="AD628" s="100">
        <f t="array" ref="AD628">IF($AA628,QUARTILE(IF(G1SelectionMask="x",IF(INDEX(RawDataRefData,$E628,0)&gt;0,INDEX(RawDataRefData,$E628,0)),""),3),"")</f>
        <v>2</v>
      </c>
      <c r="AE628" s="100">
        <f t="array" ref="AE628">IF($AA628,MIN(IF(G1SelectionMask="x",IF(INDEX(RawDataRefData,$E628,0)&gt;0,INDEX(RawDataRefData,$E628,0)),"")),"")</f>
        <v>1</v>
      </c>
      <c r="AF628" s="100">
        <f t="array" ref="AF628">IF($AA628,MAX(IF(G1SelectionMask="x",IF(INDEX(RawDataRefData,$E628,0)&gt;0,INDEX(RawDataRefData,$E628,0)),"")),"")</f>
        <v>3</v>
      </c>
      <c r="AG628" s="100">
        <f t="shared" si="229"/>
        <v>1.7272727272727273</v>
      </c>
      <c r="AH628" s="100">
        <f t="array" ref="AH628">IF($AA628,STDEVA(IF(G1SelectionMask="x",IF(INDEX(RawDataRefData,$E628,0)&gt;0,INDEX(RawDataRefData,$E628,0)),"")),"")</f>
        <v>0.64666979068286312</v>
      </c>
      <c r="AI628" s="101" t="b">
        <f t="shared" si="230"/>
        <v>1</v>
      </c>
      <c r="AJ628" s="101">
        <f t="array" ref="AJ628">IF($AI628,MEDIAN(IF(G2SelectionMask="x",IF(INDEX(RawDataRefData,$E628,0)&gt;0,INDEX(RawDataRefData,$E628,0)),"")),"")</f>
        <v>2</v>
      </c>
      <c r="AK628" s="101">
        <f t="array" ref="AK628">IF($AI628,QUARTILE(IF(G2SelectionMask="x",IF(INDEX(RawDataRefData,$E628,0)&gt;0,INDEX(RawDataRefData,$E628,0)),""),1),"")</f>
        <v>2</v>
      </c>
      <c r="AL628" s="101">
        <f t="array" ref="AL628">IF($AI628,QUARTILE(IF(G2SelectionMask="x",IF(INDEX(RawDataRefData,$E628,0)&gt;0,INDEX(RawDataRefData,$E628,0)),""),3),"")</f>
        <v>2.5</v>
      </c>
      <c r="AM628" s="101">
        <f t="array" ref="AM628">IF($AI628,MIN(IF(G2SelectionMask="x",IF(INDEX(RawDataRefData,$E628,0)&gt;0,INDEX(RawDataRefData,$E628,0)),"")),"")</f>
        <v>1</v>
      </c>
      <c r="AN628" s="101">
        <f t="array" ref="AN628">IF($AI628,MAX(IF(G2SelectionMask="x",IF(INDEX(RawDataRefData,$E628,0)&gt;0,INDEX(RawDataRefData,$E628,0)),"")),"")</f>
        <v>4</v>
      </c>
      <c r="AO628" s="101">
        <f t="shared" si="232"/>
        <v>2.1818181818181817</v>
      </c>
      <c r="AP628" s="101">
        <f t="array" ref="AP628">IF($AI628,STDEVA(IF(G2SelectionMask="x",IF(INDEX(RawDataRefData,$E628,0)&gt;0,INDEX(RawDataRefData,$E628,0)),"")),"")</f>
        <v>0.87386289750530277</v>
      </c>
      <c r="AQ628" s="100" t="b">
        <f t="shared" si="233"/>
        <v>0</v>
      </c>
      <c r="AR628" s="100" t="str">
        <f t="array" ref="AR628">IF($AQ628,MEDIAN(IF(G3SelectionMask="x",IF(INDEX(RawDataRefData,$E628,0)&gt;0,INDEX(RawDataRefData,$E628,0)),"")),"")</f>
        <v/>
      </c>
      <c r="AS628" s="100" t="str">
        <f t="array" ref="AS628">IF($AQ628,QUARTILE(IF(G3SelectionMask="x",IF(INDEX(RawDataRefData,$E628,0)&gt;0,INDEX(RawDataRefData,$E628,0)),""),1),"")</f>
        <v/>
      </c>
      <c r="AT628" s="100" t="str">
        <f t="array" ref="AT628">IF($AQ628,QUARTILE(IF(G3SelectionMask="x",IF(INDEX(RawDataRefData,$E628,0)&gt;0,INDEX(RawDataRefData,$E628,0)),""),3),"")</f>
        <v/>
      </c>
      <c r="AU628" s="100" t="str">
        <f t="array" ref="AU628">IF($AQ628,MIN(IF(G3SelectionMask="x",IF(INDEX(RawDataRefData,$E628,0)&gt;0,INDEX(RawDataRefData,$E628,0)),"")),"")</f>
        <v/>
      </c>
      <c r="AV628" s="100" t="str">
        <f t="array" ref="AV628">IF($AQ628,MAX(IF(G3SelectionMask="x",IF(INDEX(RawDataRefData,$E628,0)&gt;0,INDEX(RawDataRefData,$E628,0)),"")),"")</f>
        <v/>
      </c>
      <c r="AW628" s="100" t="str">
        <f t="shared" si="234"/>
        <v/>
      </c>
      <c r="AX628" s="100" t="str">
        <f t="array" ref="AX628">IF($AQ628,STDEVA(IF(G3SelectionMask="x",IF(INDEX(RawDataRefData,$E628,0)&gt;0,INDEX(RawDataRefData,$E628,0)),"")),"")</f>
        <v/>
      </c>
      <c r="AY628" s="101" t="b">
        <f t="shared" si="235"/>
        <v>0</v>
      </c>
      <c r="AZ628" s="101" t="str">
        <f t="array" ref="AZ628">IF($AY628,MEDIAN(IF(G4SelectionMask="x",IF(INDEX(RawDataRefData,$E628,0)&gt;0,INDEX(RawDataRefData,$E628,0)),"")),"")</f>
        <v/>
      </c>
      <c r="BA628" s="101" t="str">
        <f t="array" ref="BA628">IF($AY628,QUARTILE(IF(G4SelectionMask="x",IF(INDEX(RawDataRefData,$E628,0)&gt;0,INDEX(RawDataRefData,$E628,0)),""),1),"")</f>
        <v/>
      </c>
      <c r="BB628" s="101" t="str">
        <f t="array" ref="BB628">IF($AY628,QUARTILE(IF(G4SelectionMask="x",IF(INDEX(RawDataRefData,$E628,0)&gt;0,INDEX(RawDataRefData,$E628,0)),""),3),"")</f>
        <v/>
      </c>
      <c r="BC628" s="101" t="str">
        <f t="array" ref="BC628">IF($AY628,MIN(IF(G4SelectionMask="x",IF(INDEX(RawDataRefData,$E628,0)&gt;0,INDEX(RawDataRefData,$E628,0)),"")),"")</f>
        <v/>
      </c>
      <c r="BD628" s="101" t="str">
        <f t="array" ref="BD628">IF($AY628,MAX(IF(G4SelectionMask="x",IF(INDEX(RawDataRefData,$E628,0)&gt;0,INDEX(RawDataRefData,$E628,0)),"")),"")</f>
        <v/>
      </c>
      <c r="BE628" s="101" t="str">
        <f t="shared" si="236"/>
        <v/>
      </c>
      <c r="BF628" s="101" t="str">
        <f t="array" ref="BF628">IF($AY628,STDEVA(IF(G4SelectionMask="x",IF(INDEX(RawDataRefData,$E628,0)&gt;0,INDEX(RawDataRefData,$E628,0)),"")),"")</f>
        <v/>
      </c>
      <c r="BG628" s="100" t="b">
        <f t="shared" si="237"/>
        <v>0</v>
      </c>
      <c r="BH628" s="100" t="str">
        <f t="array" ref="BH628">IF($BG628,MEDIAN(IF(G5SelectionMask="x",IF(INDEX(RawDataRefData,$E628,0)&gt;0,INDEX(RawDataRefData,$E628,0)),"")),"")</f>
        <v/>
      </c>
      <c r="BI628" s="100" t="str">
        <f t="array" ref="BI628">IF($BG628,QUARTILE(IF(G5SelectionMask="x",IF(INDEX(RawDataRefData,$E628,0)&gt;0,INDEX(RawDataRefData,$E628,0)),""),1),"")</f>
        <v/>
      </c>
      <c r="BJ628" s="100" t="str">
        <f t="array" ref="BJ628">IF($BG628,QUARTILE(IF(G5SelectionMask="x",IF(INDEX(RawDataRefData,$E628,0)&gt;0,INDEX(RawDataRefData,$E628,0)),""),3),"")</f>
        <v/>
      </c>
      <c r="BK628" s="100" t="str">
        <f t="array" ref="BK628">IF($BG628,MIN(IF(G5SelectionMask="x",IF(INDEX(RawDataRefData,$E628,0)&gt;0,INDEX(RawDataRefData,$E628,0)),"")),"")</f>
        <v/>
      </c>
      <c r="BL628" s="100" t="str">
        <f t="array" ref="BL628">IF($BG628,MAX(IF(G5SelectionMask="x",IF(INDEX(RawDataRefData,$E628,0)&gt;0,INDEX(RawDataRefData,$E628,0)),"")),"")</f>
        <v/>
      </c>
      <c r="BM628" s="100" t="str">
        <f t="shared" si="238"/>
        <v/>
      </c>
      <c r="BN628" s="103" t="str">
        <f t="array" ref="BN628">IF($BG628,STDEVA(IF(G5SelectionMask="x",IF(INDEX(RawDataRefData,$E628,0)&gt;0,INDEX(RawDataRefData,$E628,0)),"")),"")</f>
        <v/>
      </c>
      <c r="BO628" s="104"/>
      <c r="BP628" s="105">
        <v>4</v>
      </c>
      <c r="BQ628" s="105">
        <v>1</v>
      </c>
      <c r="BR628" s="105">
        <v>1</v>
      </c>
      <c r="BS628" s="105">
        <v>1</v>
      </c>
      <c r="BT628" s="105">
        <v>2</v>
      </c>
      <c r="BU628" s="105">
        <v>3</v>
      </c>
      <c r="BV628" s="105">
        <v>2</v>
      </c>
      <c r="BW628" s="105">
        <v>2</v>
      </c>
      <c r="BX628" s="105">
        <v>2</v>
      </c>
      <c r="BY628" s="105">
        <v>1</v>
      </c>
      <c r="BZ628" s="105">
        <v>2</v>
      </c>
      <c r="CA628" s="105">
        <v>2</v>
      </c>
      <c r="CB628" s="105">
        <v>2</v>
      </c>
      <c r="CC628" s="105">
        <v>3</v>
      </c>
      <c r="CD628" s="105">
        <v>4</v>
      </c>
    </row>
    <row r="629" spans="1:82" x14ac:dyDescent="0.2">
      <c r="A629" s="33">
        <f t="shared" si="239"/>
        <v>0</v>
      </c>
      <c r="B629" s="209"/>
      <c r="C629" s="194"/>
      <c r="D629" s="203"/>
      <c r="E629" s="72">
        <f t="shared" si="231"/>
        <v>620</v>
      </c>
      <c r="F629" s="9" t="s">
        <v>2139</v>
      </c>
      <c r="G629" s="9" t="s">
        <v>2915</v>
      </c>
      <c r="H629" s="9" t="s">
        <v>43</v>
      </c>
      <c r="I629" s="9" t="s">
        <v>74</v>
      </c>
      <c r="J629" s="9" t="s">
        <v>1769</v>
      </c>
      <c r="K629" s="100">
        <f t="shared" si="216"/>
        <v>3</v>
      </c>
      <c r="L629" s="100"/>
      <c r="M629" s="100"/>
      <c r="N629" s="100"/>
      <c r="O629" s="100"/>
      <c r="P629" s="101">
        <f t="shared" si="217"/>
        <v>4</v>
      </c>
      <c r="Q629" s="102">
        <f t="shared" si="218"/>
        <v>1</v>
      </c>
      <c r="R629" s="102">
        <f t="shared" si="219"/>
        <v>1</v>
      </c>
      <c r="S629" s="102">
        <f t="shared" si="220"/>
        <v>4</v>
      </c>
      <c r="T629" s="102">
        <f t="shared" si="221"/>
        <v>4</v>
      </c>
      <c r="U629" s="102">
        <f t="shared" si="222"/>
        <v>4</v>
      </c>
      <c r="V629" s="102">
        <f t="shared" si="223"/>
        <v>3</v>
      </c>
      <c r="W629" s="102">
        <f t="shared" si="224"/>
        <v>3</v>
      </c>
      <c r="X629" s="102">
        <f t="shared" si="225"/>
        <v>1</v>
      </c>
      <c r="Y629" s="102">
        <f t="shared" si="226"/>
        <v>4</v>
      </c>
      <c r="Z629" s="102">
        <f t="shared" si="227"/>
        <v>4</v>
      </c>
      <c r="AA629" s="100" t="b">
        <f t="shared" si="228"/>
        <v>1</v>
      </c>
      <c r="AB629" s="100">
        <f t="array" ref="AB629">IF($AA629,MEDIAN(IF(G1SelectionMask="x",IF(INDEX(RawDataRefData,$E629,0)&gt;0,INDEX(RawDataRefData,$E629,0)),"")),"")</f>
        <v>4</v>
      </c>
      <c r="AC629" s="100">
        <f t="array" ref="AC629">IF($AA629,QUARTILE(IF(G1SelectionMask="x",IF(INDEX(RawDataRefData,$E629,0)&gt;0,INDEX(RawDataRefData,$E629,0)),""),1),"")</f>
        <v>2</v>
      </c>
      <c r="AD629" s="100">
        <f t="array" ref="AD629">IF($AA629,QUARTILE(IF(G1SelectionMask="x",IF(INDEX(RawDataRefData,$E629,0)&gt;0,INDEX(RawDataRefData,$E629,0)),""),3),"")</f>
        <v>4</v>
      </c>
      <c r="AE629" s="100">
        <f t="array" ref="AE629">IF($AA629,MIN(IF(G1SelectionMask="x",IF(INDEX(RawDataRefData,$E629,0)&gt;0,INDEX(RawDataRefData,$E629,0)),"")),"")</f>
        <v>1</v>
      </c>
      <c r="AF629" s="100">
        <f t="array" ref="AF629">IF($AA629,MAX(IF(G1SelectionMask="x",IF(INDEX(RawDataRefData,$E629,0)&gt;0,INDEX(RawDataRefData,$E629,0)),"")),"")</f>
        <v>4</v>
      </c>
      <c r="AG629" s="100">
        <f t="shared" si="229"/>
        <v>3</v>
      </c>
      <c r="AH629" s="100">
        <f t="array" ref="AH629">IF($AA629,STDEVA(IF(G1SelectionMask="x",IF(INDEX(RawDataRefData,$E629,0)&gt;0,INDEX(RawDataRefData,$E629,0)),"")),"")</f>
        <v>1.3416407864998738</v>
      </c>
      <c r="AI629" s="101" t="b">
        <f t="shared" si="230"/>
        <v>1</v>
      </c>
      <c r="AJ629" s="101">
        <f t="array" ref="AJ629">IF($AI629,MEDIAN(IF(G2SelectionMask="x",IF(INDEX(RawDataRefData,$E629,0)&gt;0,INDEX(RawDataRefData,$E629,0)),"")),"")</f>
        <v>4</v>
      </c>
      <c r="AK629" s="101">
        <f t="array" ref="AK629">IF($AI629,QUARTILE(IF(G2SelectionMask="x",IF(INDEX(RawDataRefData,$E629,0)&gt;0,INDEX(RawDataRefData,$E629,0)),""),1),"")</f>
        <v>2.5</v>
      </c>
      <c r="AL629" s="101">
        <f t="array" ref="AL629">IF($AI629,QUARTILE(IF(G2SelectionMask="x",IF(INDEX(RawDataRefData,$E629,0)&gt;0,INDEX(RawDataRefData,$E629,0)),""),3),"")</f>
        <v>4</v>
      </c>
      <c r="AM629" s="101">
        <f t="array" ref="AM629">IF($AI629,MIN(IF(G2SelectionMask="x",IF(INDEX(RawDataRefData,$E629,0)&gt;0,INDEX(RawDataRefData,$E629,0)),"")),"")</f>
        <v>1</v>
      </c>
      <c r="AN629" s="101">
        <f t="array" ref="AN629">IF($AI629,MAX(IF(G2SelectionMask="x",IF(INDEX(RawDataRefData,$E629,0)&gt;0,INDEX(RawDataRefData,$E629,0)),"")),"")</f>
        <v>4</v>
      </c>
      <c r="AO629" s="101">
        <f t="shared" si="232"/>
        <v>3.1818181818181817</v>
      </c>
      <c r="AP629" s="101">
        <f t="array" ref="AP629">IF($AI629,STDEVA(IF(G2SelectionMask="x",IF(INDEX(RawDataRefData,$E629,0)&gt;0,INDEX(RawDataRefData,$E629,0)),"")),"")</f>
        <v>1.0787197799411876</v>
      </c>
      <c r="AQ629" s="100" t="b">
        <f t="shared" si="233"/>
        <v>0</v>
      </c>
      <c r="AR629" s="100" t="str">
        <f t="array" ref="AR629">IF($AQ629,MEDIAN(IF(G3SelectionMask="x",IF(INDEX(RawDataRefData,$E629,0)&gt;0,INDEX(RawDataRefData,$E629,0)),"")),"")</f>
        <v/>
      </c>
      <c r="AS629" s="100" t="str">
        <f t="array" ref="AS629">IF($AQ629,QUARTILE(IF(G3SelectionMask="x",IF(INDEX(RawDataRefData,$E629,0)&gt;0,INDEX(RawDataRefData,$E629,0)),""),1),"")</f>
        <v/>
      </c>
      <c r="AT629" s="100" t="str">
        <f t="array" ref="AT629">IF($AQ629,QUARTILE(IF(G3SelectionMask="x",IF(INDEX(RawDataRefData,$E629,0)&gt;0,INDEX(RawDataRefData,$E629,0)),""),3),"")</f>
        <v/>
      </c>
      <c r="AU629" s="100" t="str">
        <f t="array" ref="AU629">IF($AQ629,MIN(IF(G3SelectionMask="x",IF(INDEX(RawDataRefData,$E629,0)&gt;0,INDEX(RawDataRefData,$E629,0)),"")),"")</f>
        <v/>
      </c>
      <c r="AV629" s="100" t="str">
        <f t="array" ref="AV629">IF($AQ629,MAX(IF(G3SelectionMask="x",IF(INDEX(RawDataRefData,$E629,0)&gt;0,INDEX(RawDataRefData,$E629,0)),"")),"")</f>
        <v/>
      </c>
      <c r="AW629" s="100" t="str">
        <f t="shared" si="234"/>
        <v/>
      </c>
      <c r="AX629" s="100" t="str">
        <f t="array" ref="AX629">IF($AQ629,STDEVA(IF(G3SelectionMask="x",IF(INDEX(RawDataRefData,$E629,0)&gt;0,INDEX(RawDataRefData,$E629,0)),"")),"")</f>
        <v/>
      </c>
      <c r="AY629" s="101" t="b">
        <f t="shared" si="235"/>
        <v>0</v>
      </c>
      <c r="AZ629" s="101" t="str">
        <f t="array" ref="AZ629">IF($AY629,MEDIAN(IF(G4SelectionMask="x",IF(INDEX(RawDataRefData,$E629,0)&gt;0,INDEX(RawDataRefData,$E629,0)),"")),"")</f>
        <v/>
      </c>
      <c r="BA629" s="101" t="str">
        <f t="array" ref="BA629">IF($AY629,QUARTILE(IF(G4SelectionMask="x",IF(INDEX(RawDataRefData,$E629,0)&gt;0,INDEX(RawDataRefData,$E629,0)),""),1),"")</f>
        <v/>
      </c>
      <c r="BB629" s="101" t="str">
        <f t="array" ref="BB629">IF($AY629,QUARTILE(IF(G4SelectionMask="x",IF(INDEX(RawDataRefData,$E629,0)&gt;0,INDEX(RawDataRefData,$E629,0)),""),3),"")</f>
        <v/>
      </c>
      <c r="BC629" s="101" t="str">
        <f t="array" ref="BC629">IF($AY629,MIN(IF(G4SelectionMask="x",IF(INDEX(RawDataRefData,$E629,0)&gt;0,INDEX(RawDataRefData,$E629,0)),"")),"")</f>
        <v/>
      </c>
      <c r="BD629" s="101" t="str">
        <f t="array" ref="BD629">IF($AY629,MAX(IF(G4SelectionMask="x",IF(INDEX(RawDataRefData,$E629,0)&gt;0,INDEX(RawDataRefData,$E629,0)),"")),"")</f>
        <v/>
      </c>
      <c r="BE629" s="101" t="str">
        <f t="shared" si="236"/>
        <v/>
      </c>
      <c r="BF629" s="101" t="str">
        <f t="array" ref="BF629">IF($AY629,STDEVA(IF(G4SelectionMask="x",IF(INDEX(RawDataRefData,$E629,0)&gt;0,INDEX(RawDataRefData,$E629,0)),"")),"")</f>
        <v/>
      </c>
      <c r="BG629" s="100" t="b">
        <f t="shared" si="237"/>
        <v>0</v>
      </c>
      <c r="BH629" s="100" t="str">
        <f t="array" ref="BH629">IF($BG629,MEDIAN(IF(G5SelectionMask="x",IF(INDEX(RawDataRefData,$E629,0)&gt;0,INDEX(RawDataRefData,$E629,0)),"")),"")</f>
        <v/>
      </c>
      <c r="BI629" s="100" t="str">
        <f t="array" ref="BI629">IF($BG629,QUARTILE(IF(G5SelectionMask="x",IF(INDEX(RawDataRefData,$E629,0)&gt;0,INDEX(RawDataRefData,$E629,0)),""),1),"")</f>
        <v/>
      </c>
      <c r="BJ629" s="100" t="str">
        <f t="array" ref="BJ629">IF($BG629,QUARTILE(IF(G5SelectionMask="x",IF(INDEX(RawDataRefData,$E629,0)&gt;0,INDEX(RawDataRefData,$E629,0)),""),3),"")</f>
        <v/>
      </c>
      <c r="BK629" s="100" t="str">
        <f t="array" ref="BK629">IF($BG629,MIN(IF(G5SelectionMask="x",IF(INDEX(RawDataRefData,$E629,0)&gt;0,INDEX(RawDataRefData,$E629,0)),"")),"")</f>
        <v/>
      </c>
      <c r="BL629" s="100" t="str">
        <f t="array" ref="BL629">IF($BG629,MAX(IF(G5SelectionMask="x",IF(INDEX(RawDataRefData,$E629,0)&gt;0,INDEX(RawDataRefData,$E629,0)),"")),"")</f>
        <v/>
      </c>
      <c r="BM629" s="100" t="str">
        <f t="shared" si="238"/>
        <v/>
      </c>
      <c r="BN629" s="103" t="str">
        <f t="array" ref="BN629">IF($BG629,STDEVA(IF(G5SelectionMask="x",IF(INDEX(RawDataRefData,$E629,0)&gt;0,INDEX(RawDataRefData,$E629,0)),"")),"")</f>
        <v/>
      </c>
      <c r="BO629" s="104"/>
      <c r="BP629" s="105">
        <v>3</v>
      </c>
      <c r="BQ629" s="105">
        <v>4</v>
      </c>
      <c r="BR629" s="105">
        <v>1</v>
      </c>
      <c r="BS629" s="105">
        <v>1</v>
      </c>
      <c r="BT629" s="105">
        <v>4</v>
      </c>
      <c r="BU629" s="105">
        <v>4</v>
      </c>
      <c r="BV629" s="105">
        <v>4</v>
      </c>
      <c r="BW629" s="105">
        <v>3</v>
      </c>
      <c r="BX629" s="105">
        <v>3</v>
      </c>
      <c r="BY629" s="105">
        <v>1</v>
      </c>
      <c r="BZ629" s="105">
        <v>4</v>
      </c>
      <c r="CA629" s="105">
        <v>4</v>
      </c>
      <c r="CB629" s="105">
        <v>4</v>
      </c>
      <c r="CC629" s="105">
        <v>2</v>
      </c>
      <c r="CD629" s="105">
        <v>2</v>
      </c>
    </row>
    <row r="630" spans="1:82" x14ac:dyDescent="0.2">
      <c r="A630" s="33">
        <f t="shared" si="239"/>
        <v>0</v>
      </c>
      <c r="B630" s="209"/>
      <c r="C630" s="194"/>
      <c r="D630" s="203"/>
      <c r="E630" s="72">
        <f t="shared" si="231"/>
        <v>621</v>
      </c>
      <c r="F630" s="9" t="s">
        <v>2140</v>
      </c>
      <c r="G630" s="9" t="s">
        <v>2916</v>
      </c>
      <c r="H630" s="9" t="s">
        <v>43</v>
      </c>
      <c r="I630" s="9" t="s">
        <v>74</v>
      </c>
      <c r="J630" s="9" t="s">
        <v>1768</v>
      </c>
      <c r="K630" s="100">
        <f t="shared" si="216"/>
        <v>1</v>
      </c>
      <c r="L630" s="100"/>
      <c r="M630" s="100"/>
      <c r="N630" s="100"/>
      <c r="O630" s="100"/>
      <c r="P630" s="101">
        <f t="shared" si="217"/>
        <v>2</v>
      </c>
      <c r="Q630" s="102">
        <f t="shared" si="218"/>
        <v>1</v>
      </c>
      <c r="R630" s="102">
        <f t="shared" si="219"/>
        <v>3</v>
      </c>
      <c r="S630" s="102">
        <f t="shared" si="220"/>
        <v>3</v>
      </c>
      <c r="T630" s="102">
        <f t="shared" si="221"/>
        <v>3</v>
      </c>
      <c r="U630" s="102">
        <f t="shared" si="222"/>
        <v>3</v>
      </c>
      <c r="V630" s="102">
        <f t="shared" si="223"/>
        <v>2</v>
      </c>
      <c r="W630" s="102">
        <f t="shared" si="224"/>
        <v>3</v>
      </c>
      <c r="X630" s="102">
        <f t="shared" si="225"/>
        <v>1</v>
      </c>
      <c r="Y630" s="102">
        <f t="shared" si="226"/>
        <v>4</v>
      </c>
      <c r="Z630" s="102">
        <f t="shared" si="227"/>
        <v>1</v>
      </c>
      <c r="AA630" s="100" t="b">
        <f t="shared" si="228"/>
        <v>1</v>
      </c>
      <c r="AB630" s="100">
        <f t="array" ref="AB630">IF($AA630,MEDIAN(IF(G1SelectionMask="x",IF(INDEX(RawDataRefData,$E630,0)&gt;0,INDEX(RawDataRefData,$E630,0)),"")),"")</f>
        <v>3</v>
      </c>
      <c r="AC630" s="100">
        <f t="array" ref="AC630">IF($AA630,QUARTILE(IF(G1SelectionMask="x",IF(INDEX(RawDataRefData,$E630,0)&gt;0,INDEX(RawDataRefData,$E630,0)),""),1),"")</f>
        <v>1.5</v>
      </c>
      <c r="AD630" s="100">
        <f t="array" ref="AD630">IF($AA630,QUARTILE(IF(G1SelectionMask="x",IF(INDEX(RawDataRefData,$E630,0)&gt;0,INDEX(RawDataRefData,$E630,0)),""),3),"")</f>
        <v>3</v>
      </c>
      <c r="AE630" s="100">
        <f t="array" ref="AE630">IF($AA630,MIN(IF(G1SelectionMask="x",IF(INDEX(RawDataRefData,$E630,0)&gt;0,INDEX(RawDataRefData,$E630,0)),"")),"")</f>
        <v>1</v>
      </c>
      <c r="AF630" s="100">
        <f t="array" ref="AF630">IF($AA630,MAX(IF(G1SelectionMask="x",IF(INDEX(RawDataRefData,$E630,0)&gt;0,INDEX(RawDataRefData,$E630,0)),"")),"")</f>
        <v>4</v>
      </c>
      <c r="AG630" s="100">
        <f t="shared" si="229"/>
        <v>2.3636363636363638</v>
      </c>
      <c r="AH630" s="100">
        <f t="array" ref="AH630">IF($AA630,STDEVA(IF(G1SelectionMask="x",IF(INDEX(RawDataRefData,$E630,0)&gt;0,INDEX(RawDataRefData,$E630,0)),"")),"")</f>
        <v>1.0269106361049412</v>
      </c>
      <c r="AI630" s="101" t="b">
        <f t="shared" si="230"/>
        <v>1</v>
      </c>
      <c r="AJ630" s="101">
        <f t="array" ref="AJ630">IF($AI630,MEDIAN(IF(G2SelectionMask="x",IF(INDEX(RawDataRefData,$E630,0)&gt;0,INDEX(RawDataRefData,$E630,0)),"")),"")</f>
        <v>2</v>
      </c>
      <c r="AK630" s="101">
        <f t="array" ref="AK630">IF($AI630,QUARTILE(IF(G2SelectionMask="x",IF(INDEX(RawDataRefData,$E630,0)&gt;0,INDEX(RawDataRefData,$E630,0)),""),1),"")</f>
        <v>1</v>
      </c>
      <c r="AL630" s="101">
        <f t="array" ref="AL630">IF($AI630,QUARTILE(IF(G2SelectionMask="x",IF(INDEX(RawDataRefData,$E630,0)&gt;0,INDEX(RawDataRefData,$E630,0)),""),3),"")</f>
        <v>3</v>
      </c>
      <c r="AM630" s="101">
        <f t="array" ref="AM630">IF($AI630,MIN(IF(G2SelectionMask="x",IF(INDEX(RawDataRefData,$E630,0)&gt;0,INDEX(RawDataRefData,$E630,0)),"")),"")</f>
        <v>1</v>
      </c>
      <c r="AN630" s="101">
        <f t="array" ref="AN630">IF($AI630,MAX(IF(G2SelectionMask="x",IF(INDEX(RawDataRefData,$E630,0)&gt;0,INDEX(RawDataRefData,$E630,0)),"")),"")</f>
        <v>4</v>
      </c>
      <c r="AO630" s="101">
        <f t="shared" si="232"/>
        <v>2</v>
      </c>
      <c r="AP630" s="101">
        <f t="array" ref="AP630">IF($AI630,STDEVA(IF(G2SelectionMask="x",IF(INDEX(RawDataRefData,$E630,0)&gt;0,INDEX(RawDataRefData,$E630,0)),"")),"")</f>
        <v>1.0954451150103321</v>
      </c>
      <c r="AQ630" s="100" t="b">
        <f t="shared" si="233"/>
        <v>0</v>
      </c>
      <c r="AR630" s="100" t="str">
        <f t="array" ref="AR630">IF($AQ630,MEDIAN(IF(G3SelectionMask="x",IF(INDEX(RawDataRefData,$E630,0)&gt;0,INDEX(RawDataRefData,$E630,0)),"")),"")</f>
        <v/>
      </c>
      <c r="AS630" s="100" t="str">
        <f t="array" ref="AS630">IF($AQ630,QUARTILE(IF(G3SelectionMask="x",IF(INDEX(RawDataRefData,$E630,0)&gt;0,INDEX(RawDataRefData,$E630,0)),""),1),"")</f>
        <v/>
      </c>
      <c r="AT630" s="100" t="str">
        <f t="array" ref="AT630">IF($AQ630,QUARTILE(IF(G3SelectionMask="x",IF(INDEX(RawDataRefData,$E630,0)&gt;0,INDEX(RawDataRefData,$E630,0)),""),3),"")</f>
        <v/>
      </c>
      <c r="AU630" s="100" t="str">
        <f t="array" ref="AU630">IF($AQ630,MIN(IF(G3SelectionMask="x",IF(INDEX(RawDataRefData,$E630,0)&gt;0,INDEX(RawDataRefData,$E630,0)),"")),"")</f>
        <v/>
      </c>
      <c r="AV630" s="100" t="str">
        <f t="array" ref="AV630">IF($AQ630,MAX(IF(G3SelectionMask="x",IF(INDEX(RawDataRefData,$E630,0)&gt;0,INDEX(RawDataRefData,$E630,0)),"")),"")</f>
        <v/>
      </c>
      <c r="AW630" s="100" t="str">
        <f t="shared" si="234"/>
        <v/>
      </c>
      <c r="AX630" s="100" t="str">
        <f t="array" ref="AX630">IF($AQ630,STDEVA(IF(G3SelectionMask="x",IF(INDEX(RawDataRefData,$E630,0)&gt;0,INDEX(RawDataRefData,$E630,0)),"")),"")</f>
        <v/>
      </c>
      <c r="AY630" s="101" t="b">
        <f t="shared" si="235"/>
        <v>0</v>
      </c>
      <c r="AZ630" s="101" t="str">
        <f t="array" ref="AZ630">IF($AY630,MEDIAN(IF(G4SelectionMask="x",IF(INDEX(RawDataRefData,$E630,0)&gt;0,INDEX(RawDataRefData,$E630,0)),"")),"")</f>
        <v/>
      </c>
      <c r="BA630" s="101" t="str">
        <f t="array" ref="BA630">IF($AY630,QUARTILE(IF(G4SelectionMask="x",IF(INDEX(RawDataRefData,$E630,0)&gt;0,INDEX(RawDataRefData,$E630,0)),""),1),"")</f>
        <v/>
      </c>
      <c r="BB630" s="101" t="str">
        <f t="array" ref="BB630">IF($AY630,QUARTILE(IF(G4SelectionMask="x",IF(INDEX(RawDataRefData,$E630,0)&gt;0,INDEX(RawDataRefData,$E630,0)),""),3),"")</f>
        <v/>
      </c>
      <c r="BC630" s="101" t="str">
        <f t="array" ref="BC630">IF($AY630,MIN(IF(G4SelectionMask="x",IF(INDEX(RawDataRefData,$E630,0)&gt;0,INDEX(RawDataRefData,$E630,0)),"")),"")</f>
        <v/>
      </c>
      <c r="BD630" s="101" t="str">
        <f t="array" ref="BD630">IF($AY630,MAX(IF(G4SelectionMask="x",IF(INDEX(RawDataRefData,$E630,0)&gt;0,INDEX(RawDataRefData,$E630,0)),"")),"")</f>
        <v/>
      </c>
      <c r="BE630" s="101" t="str">
        <f t="shared" si="236"/>
        <v/>
      </c>
      <c r="BF630" s="101" t="str">
        <f t="array" ref="BF630">IF($AY630,STDEVA(IF(G4SelectionMask="x",IF(INDEX(RawDataRefData,$E630,0)&gt;0,INDEX(RawDataRefData,$E630,0)),"")),"")</f>
        <v/>
      </c>
      <c r="BG630" s="100" t="b">
        <f t="shared" si="237"/>
        <v>0</v>
      </c>
      <c r="BH630" s="100" t="str">
        <f t="array" ref="BH630">IF($BG630,MEDIAN(IF(G5SelectionMask="x",IF(INDEX(RawDataRefData,$E630,0)&gt;0,INDEX(RawDataRefData,$E630,0)),"")),"")</f>
        <v/>
      </c>
      <c r="BI630" s="100" t="str">
        <f t="array" ref="BI630">IF($BG630,QUARTILE(IF(G5SelectionMask="x",IF(INDEX(RawDataRefData,$E630,0)&gt;0,INDEX(RawDataRefData,$E630,0)),""),1),"")</f>
        <v/>
      </c>
      <c r="BJ630" s="100" t="str">
        <f t="array" ref="BJ630">IF($BG630,QUARTILE(IF(G5SelectionMask="x",IF(INDEX(RawDataRefData,$E630,0)&gt;0,INDEX(RawDataRefData,$E630,0)),""),3),"")</f>
        <v/>
      </c>
      <c r="BK630" s="100" t="str">
        <f t="array" ref="BK630">IF($BG630,MIN(IF(G5SelectionMask="x",IF(INDEX(RawDataRefData,$E630,0)&gt;0,INDEX(RawDataRefData,$E630,0)),"")),"")</f>
        <v/>
      </c>
      <c r="BL630" s="100" t="str">
        <f t="array" ref="BL630">IF($BG630,MAX(IF(G5SelectionMask="x",IF(INDEX(RawDataRefData,$E630,0)&gt;0,INDEX(RawDataRefData,$E630,0)),"")),"")</f>
        <v/>
      </c>
      <c r="BM630" s="100" t="str">
        <f t="shared" si="238"/>
        <v/>
      </c>
      <c r="BN630" s="103" t="str">
        <f t="array" ref="BN630">IF($BG630,STDEVA(IF(G5SelectionMask="x",IF(INDEX(RawDataRefData,$E630,0)&gt;0,INDEX(RawDataRefData,$E630,0)),"")),"")</f>
        <v/>
      </c>
      <c r="BO630" s="104"/>
      <c r="BP630" s="105">
        <v>1</v>
      </c>
      <c r="BQ630" s="105">
        <v>2</v>
      </c>
      <c r="BR630" s="105">
        <v>1</v>
      </c>
      <c r="BS630" s="105">
        <v>3</v>
      </c>
      <c r="BT630" s="105">
        <v>3</v>
      </c>
      <c r="BU630" s="105">
        <v>3</v>
      </c>
      <c r="BV630" s="105">
        <v>3</v>
      </c>
      <c r="BW630" s="105">
        <v>2</v>
      </c>
      <c r="BX630" s="105">
        <v>3</v>
      </c>
      <c r="BY630" s="105">
        <v>1</v>
      </c>
      <c r="BZ630" s="105">
        <v>4</v>
      </c>
      <c r="CA630" s="105">
        <v>1</v>
      </c>
      <c r="CB630" s="105">
        <v>1</v>
      </c>
      <c r="CC630" s="105">
        <v>1</v>
      </c>
      <c r="CD630" s="105">
        <v>1</v>
      </c>
    </row>
    <row r="631" spans="1:82" x14ac:dyDescent="0.2">
      <c r="A631" s="33">
        <f t="shared" si="239"/>
        <v>0</v>
      </c>
      <c r="B631" s="209"/>
      <c r="C631" s="194"/>
      <c r="D631" s="203"/>
      <c r="E631" s="72">
        <f t="shared" si="231"/>
        <v>622</v>
      </c>
      <c r="F631" s="9" t="s">
        <v>2141</v>
      </c>
      <c r="G631" s="9" t="s">
        <v>2918</v>
      </c>
      <c r="H631" s="9" t="s">
        <v>43</v>
      </c>
      <c r="I631" s="9" t="s">
        <v>74</v>
      </c>
      <c r="J631" s="9" t="s">
        <v>1768</v>
      </c>
      <c r="K631" s="100">
        <f t="shared" si="216"/>
        <v>4</v>
      </c>
      <c r="L631" s="100"/>
      <c r="M631" s="100"/>
      <c r="N631" s="100"/>
      <c r="O631" s="100"/>
      <c r="P631" s="101">
        <f t="shared" si="217"/>
        <v>3</v>
      </c>
      <c r="Q631" s="102">
        <f t="shared" si="218"/>
        <v>4</v>
      </c>
      <c r="R631" s="102">
        <f t="shared" si="219"/>
        <v>3</v>
      </c>
      <c r="S631" s="102">
        <f t="shared" si="220"/>
        <v>2</v>
      </c>
      <c r="T631" s="102">
        <f t="shared" si="221"/>
        <v>3</v>
      </c>
      <c r="U631" s="102">
        <f t="shared" si="222"/>
        <v>2</v>
      </c>
      <c r="V631" s="102">
        <f t="shared" si="223"/>
        <v>1</v>
      </c>
      <c r="W631" s="102">
        <f t="shared" si="224"/>
        <v>1</v>
      </c>
      <c r="X631" s="102">
        <f t="shared" si="225"/>
        <v>3</v>
      </c>
      <c r="Y631" s="102">
        <f t="shared" si="226"/>
        <v>4</v>
      </c>
      <c r="Z631" s="102">
        <f t="shared" si="227"/>
        <v>4</v>
      </c>
      <c r="AA631" s="100" t="b">
        <f t="shared" si="228"/>
        <v>1</v>
      </c>
      <c r="AB631" s="100">
        <f t="array" ref="AB631">IF($AA631,MEDIAN(IF(G1SelectionMask="x",IF(INDEX(RawDataRefData,$E631,0)&gt;0,INDEX(RawDataRefData,$E631,0)),"")),"")</f>
        <v>3</v>
      </c>
      <c r="AC631" s="100">
        <f t="array" ref="AC631">IF($AA631,QUARTILE(IF(G1SelectionMask="x",IF(INDEX(RawDataRefData,$E631,0)&gt;0,INDEX(RawDataRefData,$E631,0)),""),1),"")</f>
        <v>2</v>
      </c>
      <c r="AD631" s="100">
        <f t="array" ref="AD631">IF($AA631,QUARTILE(IF(G1SelectionMask="x",IF(INDEX(RawDataRefData,$E631,0)&gt;0,INDEX(RawDataRefData,$E631,0)),""),3),"")</f>
        <v>3.5</v>
      </c>
      <c r="AE631" s="100">
        <f t="array" ref="AE631">IF($AA631,MIN(IF(G1SelectionMask="x",IF(INDEX(RawDataRefData,$E631,0)&gt;0,INDEX(RawDataRefData,$E631,0)),"")),"")</f>
        <v>1</v>
      </c>
      <c r="AF631" s="100">
        <f t="array" ref="AF631">IF($AA631,MAX(IF(G1SelectionMask="x",IF(INDEX(RawDataRefData,$E631,0)&gt;0,INDEX(RawDataRefData,$E631,0)),"")),"")</f>
        <v>4</v>
      </c>
      <c r="AG631" s="100">
        <f t="shared" si="229"/>
        <v>2.7272727272727271</v>
      </c>
      <c r="AH631" s="100">
        <f t="array" ref="AH631">IF($AA631,STDEVA(IF(G1SelectionMask="x",IF(INDEX(RawDataRefData,$E631,0)&gt;0,INDEX(RawDataRefData,$E631,0)),"")),"")</f>
        <v>1.1037127426019049</v>
      </c>
      <c r="AI631" s="101" t="b">
        <f t="shared" si="230"/>
        <v>1</v>
      </c>
      <c r="AJ631" s="101">
        <f t="array" ref="AJ631">IF($AI631,MEDIAN(IF(G2SelectionMask="x",IF(INDEX(RawDataRefData,$E631,0)&gt;0,INDEX(RawDataRefData,$E631,0)),"")),"")</f>
        <v>3</v>
      </c>
      <c r="AK631" s="101">
        <f t="array" ref="AK631">IF($AI631,QUARTILE(IF(G2SelectionMask="x",IF(INDEX(RawDataRefData,$E631,0)&gt;0,INDEX(RawDataRefData,$E631,0)),""),1),"")</f>
        <v>2.5</v>
      </c>
      <c r="AL631" s="101">
        <f t="array" ref="AL631">IF($AI631,QUARTILE(IF(G2SelectionMask="x",IF(INDEX(RawDataRefData,$E631,0)&gt;0,INDEX(RawDataRefData,$E631,0)),""),3),"")</f>
        <v>4</v>
      </c>
      <c r="AM631" s="101">
        <f t="array" ref="AM631">IF($AI631,MIN(IF(G2SelectionMask="x",IF(INDEX(RawDataRefData,$E631,0)&gt;0,INDEX(RawDataRefData,$E631,0)),"")),"")</f>
        <v>1</v>
      </c>
      <c r="AN631" s="101">
        <f t="array" ref="AN631">IF($AI631,MAX(IF(G2SelectionMask="x",IF(INDEX(RawDataRefData,$E631,0)&gt;0,INDEX(RawDataRefData,$E631,0)),"")),"")</f>
        <v>4</v>
      </c>
      <c r="AO631" s="101">
        <f t="shared" si="232"/>
        <v>3</v>
      </c>
      <c r="AP631" s="101">
        <f t="array" ref="AP631">IF($AI631,STDEVA(IF(G2SelectionMask="x",IF(INDEX(RawDataRefData,$E631,0)&gt;0,INDEX(RawDataRefData,$E631,0)),"")),"")</f>
        <v>1.1832159566199232</v>
      </c>
      <c r="AQ631" s="100" t="b">
        <f t="shared" si="233"/>
        <v>0</v>
      </c>
      <c r="AR631" s="100" t="str">
        <f t="array" ref="AR631">IF($AQ631,MEDIAN(IF(G3SelectionMask="x",IF(INDEX(RawDataRefData,$E631,0)&gt;0,INDEX(RawDataRefData,$E631,0)),"")),"")</f>
        <v/>
      </c>
      <c r="AS631" s="100" t="str">
        <f t="array" ref="AS631">IF($AQ631,QUARTILE(IF(G3SelectionMask="x",IF(INDEX(RawDataRefData,$E631,0)&gt;0,INDEX(RawDataRefData,$E631,0)),""),1),"")</f>
        <v/>
      </c>
      <c r="AT631" s="100" t="str">
        <f t="array" ref="AT631">IF($AQ631,QUARTILE(IF(G3SelectionMask="x",IF(INDEX(RawDataRefData,$E631,0)&gt;0,INDEX(RawDataRefData,$E631,0)),""),3),"")</f>
        <v/>
      </c>
      <c r="AU631" s="100" t="str">
        <f t="array" ref="AU631">IF($AQ631,MIN(IF(G3SelectionMask="x",IF(INDEX(RawDataRefData,$E631,0)&gt;0,INDEX(RawDataRefData,$E631,0)),"")),"")</f>
        <v/>
      </c>
      <c r="AV631" s="100" t="str">
        <f t="array" ref="AV631">IF($AQ631,MAX(IF(G3SelectionMask="x",IF(INDEX(RawDataRefData,$E631,0)&gt;0,INDEX(RawDataRefData,$E631,0)),"")),"")</f>
        <v/>
      </c>
      <c r="AW631" s="100" t="str">
        <f t="shared" si="234"/>
        <v/>
      </c>
      <c r="AX631" s="100" t="str">
        <f t="array" ref="AX631">IF($AQ631,STDEVA(IF(G3SelectionMask="x",IF(INDEX(RawDataRefData,$E631,0)&gt;0,INDEX(RawDataRefData,$E631,0)),"")),"")</f>
        <v/>
      </c>
      <c r="AY631" s="101" t="b">
        <f t="shared" si="235"/>
        <v>0</v>
      </c>
      <c r="AZ631" s="101" t="str">
        <f t="array" ref="AZ631">IF($AY631,MEDIAN(IF(G4SelectionMask="x",IF(INDEX(RawDataRefData,$E631,0)&gt;0,INDEX(RawDataRefData,$E631,0)),"")),"")</f>
        <v/>
      </c>
      <c r="BA631" s="101" t="str">
        <f t="array" ref="BA631">IF($AY631,QUARTILE(IF(G4SelectionMask="x",IF(INDEX(RawDataRefData,$E631,0)&gt;0,INDEX(RawDataRefData,$E631,0)),""),1),"")</f>
        <v/>
      </c>
      <c r="BB631" s="101" t="str">
        <f t="array" ref="BB631">IF($AY631,QUARTILE(IF(G4SelectionMask="x",IF(INDEX(RawDataRefData,$E631,0)&gt;0,INDEX(RawDataRefData,$E631,0)),""),3),"")</f>
        <v/>
      </c>
      <c r="BC631" s="101" t="str">
        <f t="array" ref="BC631">IF($AY631,MIN(IF(G4SelectionMask="x",IF(INDEX(RawDataRefData,$E631,0)&gt;0,INDEX(RawDataRefData,$E631,0)),"")),"")</f>
        <v/>
      </c>
      <c r="BD631" s="101" t="str">
        <f t="array" ref="BD631">IF($AY631,MAX(IF(G4SelectionMask="x",IF(INDEX(RawDataRefData,$E631,0)&gt;0,INDEX(RawDataRefData,$E631,0)),"")),"")</f>
        <v/>
      </c>
      <c r="BE631" s="101" t="str">
        <f t="shared" si="236"/>
        <v/>
      </c>
      <c r="BF631" s="101" t="str">
        <f t="array" ref="BF631">IF($AY631,STDEVA(IF(G4SelectionMask="x",IF(INDEX(RawDataRefData,$E631,0)&gt;0,INDEX(RawDataRefData,$E631,0)),"")),"")</f>
        <v/>
      </c>
      <c r="BG631" s="100" t="b">
        <f t="shared" si="237"/>
        <v>0</v>
      </c>
      <c r="BH631" s="100" t="str">
        <f t="array" ref="BH631">IF($BG631,MEDIAN(IF(G5SelectionMask="x",IF(INDEX(RawDataRefData,$E631,0)&gt;0,INDEX(RawDataRefData,$E631,0)),"")),"")</f>
        <v/>
      </c>
      <c r="BI631" s="100" t="str">
        <f t="array" ref="BI631">IF($BG631,QUARTILE(IF(G5SelectionMask="x",IF(INDEX(RawDataRefData,$E631,0)&gt;0,INDEX(RawDataRefData,$E631,0)),""),1),"")</f>
        <v/>
      </c>
      <c r="BJ631" s="100" t="str">
        <f t="array" ref="BJ631">IF($BG631,QUARTILE(IF(G5SelectionMask="x",IF(INDEX(RawDataRefData,$E631,0)&gt;0,INDEX(RawDataRefData,$E631,0)),""),3),"")</f>
        <v/>
      </c>
      <c r="BK631" s="100" t="str">
        <f t="array" ref="BK631">IF($BG631,MIN(IF(G5SelectionMask="x",IF(INDEX(RawDataRefData,$E631,0)&gt;0,INDEX(RawDataRefData,$E631,0)),"")),"")</f>
        <v/>
      </c>
      <c r="BL631" s="100" t="str">
        <f t="array" ref="BL631">IF($BG631,MAX(IF(G5SelectionMask="x",IF(INDEX(RawDataRefData,$E631,0)&gt;0,INDEX(RawDataRefData,$E631,0)),"")),"")</f>
        <v/>
      </c>
      <c r="BM631" s="100" t="str">
        <f t="shared" si="238"/>
        <v/>
      </c>
      <c r="BN631" s="103" t="str">
        <f t="array" ref="BN631">IF($BG631,STDEVA(IF(G5SelectionMask="x",IF(INDEX(RawDataRefData,$E631,0)&gt;0,INDEX(RawDataRefData,$E631,0)),"")),"")</f>
        <v/>
      </c>
      <c r="BO631" s="104"/>
      <c r="BP631" s="105">
        <v>4</v>
      </c>
      <c r="BQ631" s="105">
        <v>3</v>
      </c>
      <c r="BR631" s="105">
        <v>4</v>
      </c>
      <c r="BS631" s="105">
        <v>3</v>
      </c>
      <c r="BT631" s="105">
        <v>2</v>
      </c>
      <c r="BU631" s="105">
        <v>3</v>
      </c>
      <c r="BV631" s="105">
        <v>2</v>
      </c>
      <c r="BW631" s="105">
        <v>1</v>
      </c>
      <c r="BX631" s="105">
        <v>1</v>
      </c>
      <c r="BY631" s="105">
        <v>3</v>
      </c>
      <c r="BZ631" s="105">
        <v>4</v>
      </c>
      <c r="CA631" s="105">
        <v>4</v>
      </c>
      <c r="CB631" s="105">
        <v>4</v>
      </c>
      <c r="CC631" s="105">
        <v>4</v>
      </c>
      <c r="CD631" s="105">
        <v>3</v>
      </c>
    </row>
    <row r="632" spans="1:82" x14ac:dyDescent="0.2">
      <c r="A632" s="33">
        <f t="shared" si="239"/>
        <v>0</v>
      </c>
      <c r="B632" s="209"/>
      <c r="C632" s="194"/>
      <c r="D632" s="203"/>
      <c r="E632" s="72">
        <f t="shared" si="231"/>
        <v>623</v>
      </c>
      <c r="F632" s="9" t="s">
        <v>2142</v>
      </c>
      <c r="G632" s="9" t="s">
        <v>2920</v>
      </c>
      <c r="H632" s="9" t="s">
        <v>43</v>
      </c>
      <c r="I632" s="9" t="s">
        <v>74</v>
      </c>
      <c r="J632" s="9" t="s">
        <v>1768</v>
      </c>
      <c r="K632" s="100">
        <f t="shared" si="216"/>
        <v>3</v>
      </c>
      <c r="L632" s="100"/>
      <c r="M632" s="100"/>
      <c r="N632" s="100"/>
      <c r="O632" s="100"/>
      <c r="P632" s="101">
        <f t="shared" si="217"/>
        <v>3</v>
      </c>
      <c r="Q632" s="102">
        <f t="shared" si="218"/>
        <v>4</v>
      </c>
      <c r="R632" s="102">
        <f t="shared" si="219"/>
        <v>4</v>
      </c>
      <c r="S632" s="102">
        <f t="shared" si="220"/>
        <v>4</v>
      </c>
      <c r="T632" s="102">
        <f t="shared" si="221"/>
        <v>1</v>
      </c>
      <c r="U632" s="102">
        <f t="shared" si="222"/>
        <v>4</v>
      </c>
      <c r="V632" s="102">
        <f t="shared" si="223"/>
        <v>3</v>
      </c>
      <c r="W632" s="102">
        <f t="shared" si="224"/>
        <v>4</v>
      </c>
      <c r="X632" s="102">
        <f t="shared" si="225"/>
        <v>1</v>
      </c>
      <c r="Y632" s="102">
        <f t="shared" si="226"/>
        <v>4</v>
      </c>
      <c r="Z632" s="102">
        <f t="shared" si="227"/>
        <v>1</v>
      </c>
      <c r="AA632" s="100" t="b">
        <f t="shared" si="228"/>
        <v>1</v>
      </c>
      <c r="AB632" s="100">
        <f t="array" ref="AB632">IF($AA632,MEDIAN(IF(G1SelectionMask="x",IF(INDEX(RawDataRefData,$E632,0)&gt;0,INDEX(RawDataRefData,$E632,0)),"")),"")</f>
        <v>4</v>
      </c>
      <c r="AC632" s="100">
        <f t="array" ref="AC632">IF($AA632,QUARTILE(IF(G1SelectionMask="x",IF(INDEX(RawDataRefData,$E632,0)&gt;0,INDEX(RawDataRefData,$E632,0)),""),1),"")</f>
        <v>2</v>
      </c>
      <c r="AD632" s="100">
        <f t="array" ref="AD632">IF($AA632,QUARTILE(IF(G1SelectionMask="x",IF(INDEX(RawDataRefData,$E632,0)&gt;0,INDEX(RawDataRefData,$E632,0)),""),3),"")</f>
        <v>4</v>
      </c>
      <c r="AE632" s="100">
        <f t="array" ref="AE632">IF($AA632,MIN(IF(G1SelectionMask="x",IF(INDEX(RawDataRefData,$E632,0)&gt;0,INDEX(RawDataRefData,$E632,0)),"")),"")</f>
        <v>1</v>
      </c>
      <c r="AF632" s="100">
        <f t="array" ref="AF632">IF($AA632,MAX(IF(G1SelectionMask="x",IF(INDEX(RawDataRefData,$E632,0)&gt;0,INDEX(RawDataRefData,$E632,0)),"")),"")</f>
        <v>4</v>
      </c>
      <c r="AG632" s="100">
        <f t="shared" si="229"/>
        <v>3</v>
      </c>
      <c r="AH632" s="100">
        <f t="array" ref="AH632">IF($AA632,STDEVA(IF(G1SelectionMask="x",IF(INDEX(RawDataRefData,$E632,0)&gt;0,INDEX(RawDataRefData,$E632,0)),"")),"")</f>
        <v>1.3416407864998738</v>
      </c>
      <c r="AI632" s="101" t="b">
        <f t="shared" si="230"/>
        <v>1</v>
      </c>
      <c r="AJ632" s="101">
        <f t="array" ref="AJ632">IF($AI632,MEDIAN(IF(G2SelectionMask="x",IF(INDEX(RawDataRefData,$E632,0)&gt;0,INDEX(RawDataRefData,$E632,0)),"")),"")</f>
        <v>3</v>
      </c>
      <c r="AK632" s="101">
        <f t="array" ref="AK632">IF($AI632,QUARTILE(IF(G2SelectionMask="x",IF(INDEX(RawDataRefData,$E632,0)&gt;0,INDEX(RawDataRefData,$E632,0)),""),1),"")</f>
        <v>1</v>
      </c>
      <c r="AL632" s="101">
        <f t="array" ref="AL632">IF($AI632,QUARTILE(IF(G2SelectionMask="x",IF(INDEX(RawDataRefData,$E632,0)&gt;0,INDEX(RawDataRefData,$E632,0)),""),3),"")</f>
        <v>4</v>
      </c>
      <c r="AM632" s="101">
        <f t="array" ref="AM632">IF($AI632,MIN(IF(G2SelectionMask="x",IF(INDEX(RawDataRefData,$E632,0)&gt;0,INDEX(RawDataRefData,$E632,0)),"")),"")</f>
        <v>1</v>
      </c>
      <c r="AN632" s="101">
        <f t="array" ref="AN632">IF($AI632,MAX(IF(G2SelectionMask="x",IF(INDEX(RawDataRefData,$E632,0)&gt;0,INDEX(RawDataRefData,$E632,0)),"")),"")</f>
        <v>4</v>
      </c>
      <c r="AO632" s="101">
        <f t="shared" si="232"/>
        <v>2.6363636363636362</v>
      </c>
      <c r="AP632" s="101">
        <f t="array" ref="AP632">IF($AI632,STDEVA(IF(G2SelectionMask="x",IF(INDEX(RawDataRefData,$E632,0)&gt;0,INDEX(RawDataRefData,$E632,0)),"")),"")</f>
        <v>1.3618169680781096</v>
      </c>
      <c r="AQ632" s="100" t="b">
        <f t="shared" si="233"/>
        <v>0</v>
      </c>
      <c r="AR632" s="100" t="str">
        <f t="array" ref="AR632">IF($AQ632,MEDIAN(IF(G3SelectionMask="x",IF(INDEX(RawDataRefData,$E632,0)&gt;0,INDEX(RawDataRefData,$E632,0)),"")),"")</f>
        <v/>
      </c>
      <c r="AS632" s="100" t="str">
        <f t="array" ref="AS632">IF($AQ632,QUARTILE(IF(G3SelectionMask="x",IF(INDEX(RawDataRefData,$E632,0)&gt;0,INDEX(RawDataRefData,$E632,0)),""),1),"")</f>
        <v/>
      </c>
      <c r="AT632" s="100" t="str">
        <f t="array" ref="AT632">IF($AQ632,QUARTILE(IF(G3SelectionMask="x",IF(INDEX(RawDataRefData,$E632,0)&gt;0,INDEX(RawDataRefData,$E632,0)),""),3),"")</f>
        <v/>
      </c>
      <c r="AU632" s="100" t="str">
        <f t="array" ref="AU632">IF($AQ632,MIN(IF(G3SelectionMask="x",IF(INDEX(RawDataRefData,$E632,0)&gt;0,INDEX(RawDataRefData,$E632,0)),"")),"")</f>
        <v/>
      </c>
      <c r="AV632" s="100" t="str">
        <f t="array" ref="AV632">IF($AQ632,MAX(IF(G3SelectionMask="x",IF(INDEX(RawDataRefData,$E632,0)&gt;0,INDEX(RawDataRefData,$E632,0)),"")),"")</f>
        <v/>
      </c>
      <c r="AW632" s="100" t="str">
        <f t="shared" si="234"/>
        <v/>
      </c>
      <c r="AX632" s="100" t="str">
        <f t="array" ref="AX632">IF($AQ632,STDEVA(IF(G3SelectionMask="x",IF(INDEX(RawDataRefData,$E632,0)&gt;0,INDEX(RawDataRefData,$E632,0)),"")),"")</f>
        <v/>
      </c>
      <c r="AY632" s="101" t="b">
        <f t="shared" si="235"/>
        <v>0</v>
      </c>
      <c r="AZ632" s="101" t="str">
        <f t="array" ref="AZ632">IF($AY632,MEDIAN(IF(G4SelectionMask="x",IF(INDEX(RawDataRefData,$E632,0)&gt;0,INDEX(RawDataRefData,$E632,0)),"")),"")</f>
        <v/>
      </c>
      <c r="BA632" s="101" t="str">
        <f t="array" ref="BA632">IF($AY632,QUARTILE(IF(G4SelectionMask="x",IF(INDEX(RawDataRefData,$E632,0)&gt;0,INDEX(RawDataRefData,$E632,0)),""),1),"")</f>
        <v/>
      </c>
      <c r="BB632" s="101" t="str">
        <f t="array" ref="BB632">IF($AY632,QUARTILE(IF(G4SelectionMask="x",IF(INDEX(RawDataRefData,$E632,0)&gt;0,INDEX(RawDataRefData,$E632,0)),""),3),"")</f>
        <v/>
      </c>
      <c r="BC632" s="101" t="str">
        <f t="array" ref="BC632">IF($AY632,MIN(IF(G4SelectionMask="x",IF(INDEX(RawDataRefData,$E632,0)&gt;0,INDEX(RawDataRefData,$E632,0)),"")),"")</f>
        <v/>
      </c>
      <c r="BD632" s="101" t="str">
        <f t="array" ref="BD632">IF($AY632,MAX(IF(G4SelectionMask="x",IF(INDEX(RawDataRefData,$E632,0)&gt;0,INDEX(RawDataRefData,$E632,0)),"")),"")</f>
        <v/>
      </c>
      <c r="BE632" s="101" t="str">
        <f t="shared" si="236"/>
        <v/>
      </c>
      <c r="BF632" s="101" t="str">
        <f t="array" ref="BF632">IF($AY632,STDEVA(IF(G4SelectionMask="x",IF(INDEX(RawDataRefData,$E632,0)&gt;0,INDEX(RawDataRefData,$E632,0)),"")),"")</f>
        <v/>
      </c>
      <c r="BG632" s="100" t="b">
        <f t="shared" si="237"/>
        <v>0</v>
      </c>
      <c r="BH632" s="100" t="str">
        <f t="array" ref="BH632">IF($BG632,MEDIAN(IF(G5SelectionMask="x",IF(INDEX(RawDataRefData,$E632,0)&gt;0,INDEX(RawDataRefData,$E632,0)),"")),"")</f>
        <v/>
      </c>
      <c r="BI632" s="100" t="str">
        <f t="array" ref="BI632">IF($BG632,QUARTILE(IF(G5SelectionMask="x",IF(INDEX(RawDataRefData,$E632,0)&gt;0,INDEX(RawDataRefData,$E632,0)),""),1),"")</f>
        <v/>
      </c>
      <c r="BJ632" s="100" t="str">
        <f t="array" ref="BJ632">IF($BG632,QUARTILE(IF(G5SelectionMask="x",IF(INDEX(RawDataRefData,$E632,0)&gt;0,INDEX(RawDataRefData,$E632,0)),""),3),"")</f>
        <v/>
      </c>
      <c r="BK632" s="100" t="str">
        <f t="array" ref="BK632">IF($BG632,MIN(IF(G5SelectionMask="x",IF(INDEX(RawDataRefData,$E632,0)&gt;0,INDEX(RawDataRefData,$E632,0)),"")),"")</f>
        <v/>
      </c>
      <c r="BL632" s="100" t="str">
        <f t="array" ref="BL632">IF($BG632,MAX(IF(G5SelectionMask="x",IF(INDEX(RawDataRefData,$E632,0)&gt;0,INDEX(RawDataRefData,$E632,0)),"")),"")</f>
        <v/>
      </c>
      <c r="BM632" s="100" t="str">
        <f t="shared" si="238"/>
        <v/>
      </c>
      <c r="BN632" s="103" t="str">
        <f t="array" ref="BN632">IF($BG632,STDEVA(IF(G5SelectionMask="x",IF(INDEX(RawDataRefData,$E632,0)&gt;0,INDEX(RawDataRefData,$E632,0)),"")),"")</f>
        <v/>
      </c>
      <c r="BO632" s="104"/>
      <c r="BP632" s="105">
        <v>3</v>
      </c>
      <c r="BQ632" s="105">
        <v>3</v>
      </c>
      <c r="BR632" s="105">
        <v>4</v>
      </c>
      <c r="BS632" s="105">
        <v>4</v>
      </c>
      <c r="BT632" s="105">
        <v>4</v>
      </c>
      <c r="BU632" s="105">
        <v>1</v>
      </c>
      <c r="BV632" s="105">
        <v>4</v>
      </c>
      <c r="BW632" s="105">
        <v>3</v>
      </c>
      <c r="BX632" s="105">
        <v>4</v>
      </c>
      <c r="BY632" s="105">
        <v>1</v>
      </c>
      <c r="BZ632" s="105">
        <v>4</v>
      </c>
      <c r="CA632" s="105">
        <v>1</v>
      </c>
      <c r="CB632" s="105">
        <v>3</v>
      </c>
      <c r="CC632" s="105">
        <v>1</v>
      </c>
      <c r="CD632" s="105">
        <v>1</v>
      </c>
    </row>
    <row r="633" spans="1:82" x14ac:dyDescent="0.2">
      <c r="A633" s="33">
        <f t="shared" si="239"/>
        <v>0</v>
      </c>
      <c r="B633" s="209"/>
      <c r="C633" s="194"/>
      <c r="D633" s="203"/>
      <c r="E633" s="72">
        <f t="shared" si="231"/>
        <v>624</v>
      </c>
      <c r="F633" s="9" t="s">
        <v>2143</v>
      </c>
      <c r="G633" s="9" t="s">
        <v>2923</v>
      </c>
      <c r="H633" s="9" t="s">
        <v>43</v>
      </c>
      <c r="I633" s="9" t="s">
        <v>74</v>
      </c>
      <c r="J633" s="9" t="s">
        <v>1767</v>
      </c>
      <c r="K633" s="100">
        <f t="shared" si="216"/>
        <v>2</v>
      </c>
      <c r="L633" s="100"/>
      <c r="M633" s="100"/>
      <c r="N633" s="100"/>
      <c r="O633" s="100"/>
      <c r="P633" s="101">
        <f t="shared" si="217"/>
        <v>2</v>
      </c>
      <c r="Q633" s="102">
        <f t="shared" si="218"/>
        <v>1</v>
      </c>
      <c r="R633" s="102">
        <f t="shared" si="219"/>
        <v>1</v>
      </c>
      <c r="S633" s="102">
        <f t="shared" si="220"/>
        <v>2</v>
      </c>
      <c r="T633" s="102">
        <f t="shared" si="221"/>
        <v>2</v>
      </c>
      <c r="U633" s="102">
        <f t="shared" si="222"/>
        <v>3</v>
      </c>
      <c r="V633" s="102">
        <f t="shared" si="223"/>
        <v>1</v>
      </c>
      <c r="W633" s="102">
        <f t="shared" si="224"/>
        <v>1</v>
      </c>
      <c r="X633" s="102">
        <f t="shared" si="225"/>
        <v>4</v>
      </c>
      <c r="Y633" s="102">
        <f t="shared" si="226"/>
        <v>2</v>
      </c>
      <c r="Z633" s="102">
        <f t="shared" si="227"/>
        <v>3</v>
      </c>
      <c r="AA633" s="100" t="b">
        <f t="shared" si="228"/>
        <v>1</v>
      </c>
      <c r="AB633" s="100">
        <f t="array" ref="AB633">IF($AA633,MEDIAN(IF(G1SelectionMask="x",IF(INDEX(RawDataRefData,$E633,0)&gt;0,INDEX(RawDataRefData,$E633,0)),"")),"")</f>
        <v>2</v>
      </c>
      <c r="AC633" s="100">
        <f t="array" ref="AC633">IF($AA633,QUARTILE(IF(G1SelectionMask="x",IF(INDEX(RawDataRefData,$E633,0)&gt;0,INDEX(RawDataRefData,$E633,0)),""),1),"")</f>
        <v>1</v>
      </c>
      <c r="AD633" s="100">
        <f t="array" ref="AD633">IF($AA633,QUARTILE(IF(G1SelectionMask="x",IF(INDEX(RawDataRefData,$E633,0)&gt;0,INDEX(RawDataRefData,$E633,0)),""),3),"")</f>
        <v>2.5</v>
      </c>
      <c r="AE633" s="100">
        <f t="array" ref="AE633">IF($AA633,MIN(IF(G1SelectionMask="x",IF(INDEX(RawDataRefData,$E633,0)&gt;0,INDEX(RawDataRefData,$E633,0)),"")),"")</f>
        <v>1</v>
      </c>
      <c r="AF633" s="100">
        <f t="array" ref="AF633">IF($AA633,MAX(IF(G1SelectionMask="x",IF(INDEX(RawDataRefData,$E633,0)&gt;0,INDEX(RawDataRefData,$E633,0)),"")),"")</f>
        <v>4</v>
      </c>
      <c r="AG633" s="100">
        <f t="shared" si="229"/>
        <v>2</v>
      </c>
      <c r="AH633" s="100">
        <f t="array" ref="AH633">IF($AA633,STDEVA(IF(G1SelectionMask="x",IF(INDEX(RawDataRefData,$E633,0)&gt;0,INDEX(RawDataRefData,$E633,0)),"")),"")</f>
        <v>1</v>
      </c>
      <c r="AI633" s="101" t="b">
        <f t="shared" si="230"/>
        <v>1</v>
      </c>
      <c r="AJ633" s="101">
        <f t="array" ref="AJ633">IF($AI633,MEDIAN(IF(G2SelectionMask="x",IF(INDEX(RawDataRefData,$E633,0)&gt;0,INDEX(RawDataRefData,$E633,0)),"")),"")</f>
        <v>2</v>
      </c>
      <c r="AK633" s="101">
        <f t="array" ref="AK633">IF($AI633,QUARTILE(IF(G2SelectionMask="x",IF(INDEX(RawDataRefData,$E633,0)&gt;0,INDEX(RawDataRefData,$E633,0)),""),1),"")</f>
        <v>1</v>
      </c>
      <c r="AL633" s="101">
        <f t="array" ref="AL633">IF($AI633,QUARTILE(IF(G2SelectionMask="x",IF(INDEX(RawDataRefData,$E633,0)&gt;0,INDEX(RawDataRefData,$E633,0)),""),3),"")</f>
        <v>2</v>
      </c>
      <c r="AM633" s="101">
        <f t="array" ref="AM633">IF($AI633,MIN(IF(G2SelectionMask="x",IF(INDEX(RawDataRefData,$E633,0)&gt;0,INDEX(RawDataRefData,$E633,0)),"")),"")</f>
        <v>1</v>
      </c>
      <c r="AN633" s="101">
        <f t="array" ref="AN633">IF($AI633,MAX(IF(G2SelectionMask="x",IF(INDEX(RawDataRefData,$E633,0)&gt;0,INDEX(RawDataRefData,$E633,0)),"")),"")</f>
        <v>3</v>
      </c>
      <c r="AO633" s="101">
        <f t="shared" si="232"/>
        <v>1.8181818181818181</v>
      </c>
      <c r="AP633" s="101">
        <f t="array" ref="AP633">IF($AI633,STDEVA(IF(G2SelectionMask="x",IF(INDEX(RawDataRefData,$E633,0)&gt;0,INDEX(RawDataRefData,$E633,0)),"")),"")</f>
        <v>0.75075719352954806</v>
      </c>
      <c r="AQ633" s="100" t="b">
        <f t="shared" si="233"/>
        <v>0</v>
      </c>
      <c r="AR633" s="100" t="str">
        <f t="array" ref="AR633">IF($AQ633,MEDIAN(IF(G3SelectionMask="x",IF(INDEX(RawDataRefData,$E633,0)&gt;0,INDEX(RawDataRefData,$E633,0)),"")),"")</f>
        <v/>
      </c>
      <c r="AS633" s="100" t="str">
        <f t="array" ref="AS633">IF($AQ633,QUARTILE(IF(G3SelectionMask="x",IF(INDEX(RawDataRefData,$E633,0)&gt;0,INDEX(RawDataRefData,$E633,0)),""),1),"")</f>
        <v/>
      </c>
      <c r="AT633" s="100" t="str">
        <f t="array" ref="AT633">IF($AQ633,QUARTILE(IF(G3SelectionMask="x",IF(INDEX(RawDataRefData,$E633,0)&gt;0,INDEX(RawDataRefData,$E633,0)),""),3),"")</f>
        <v/>
      </c>
      <c r="AU633" s="100" t="str">
        <f t="array" ref="AU633">IF($AQ633,MIN(IF(G3SelectionMask="x",IF(INDEX(RawDataRefData,$E633,0)&gt;0,INDEX(RawDataRefData,$E633,0)),"")),"")</f>
        <v/>
      </c>
      <c r="AV633" s="100" t="str">
        <f t="array" ref="AV633">IF($AQ633,MAX(IF(G3SelectionMask="x",IF(INDEX(RawDataRefData,$E633,0)&gt;0,INDEX(RawDataRefData,$E633,0)),"")),"")</f>
        <v/>
      </c>
      <c r="AW633" s="100" t="str">
        <f t="shared" si="234"/>
        <v/>
      </c>
      <c r="AX633" s="100" t="str">
        <f t="array" ref="AX633">IF($AQ633,STDEVA(IF(G3SelectionMask="x",IF(INDEX(RawDataRefData,$E633,0)&gt;0,INDEX(RawDataRefData,$E633,0)),"")),"")</f>
        <v/>
      </c>
      <c r="AY633" s="101" t="b">
        <f t="shared" si="235"/>
        <v>0</v>
      </c>
      <c r="AZ633" s="101" t="str">
        <f t="array" ref="AZ633">IF($AY633,MEDIAN(IF(G4SelectionMask="x",IF(INDEX(RawDataRefData,$E633,0)&gt;0,INDEX(RawDataRefData,$E633,0)),"")),"")</f>
        <v/>
      </c>
      <c r="BA633" s="101" t="str">
        <f t="array" ref="BA633">IF($AY633,QUARTILE(IF(G4SelectionMask="x",IF(INDEX(RawDataRefData,$E633,0)&gt;0,INDEX(RawDataRefData,$E633,0)),""),1),"")</f>
        <v/>
      </c>
      <c r="BB633" s="101" t="str">
        <f t="array" ref="BB633">IF($AY633,QUARTILE(IF(G4SelectionMask="x",IF(INDEX(RawDataRefData,$E633,0)&gt;0,INDEX(RawDataRefData,$E633,0)),""),3),"")</f>
        <v/>
      </c>
      <c r="BC633" s="101" t="str">
        <f t="array" ref="BC633">IF($AY633,MIN(IF(G4SelectionMask="x",IF(INDEX(RawDataRefData,$E633,0)&gt;0,INDEX(RawDataRefData,$E633,0)),"")),"")</f>
        <v/>
      </c>
      <c r="BD633" s="101" t="str">
        <f t="array" ref="BD633">IF($AY633,MAX(IF(G4SelectionMask="x",IF(INDEX(RawDataRefData,$E633,0)&gt;0,INDEX(RawDataRefData,$E633,0)),"")),"")</f>
        <v/>
      </c>
      <c r="BE633" s="101" t="str">
        <f t="shared" si="236"/>
        <v/>
      </c>
      <c r="BF633" s="101" t="str">
        <f t="array" ref="BF633">IF($AY633,STDEVA(IF(G4SelectionMask="x",IF(INDEX(RawDataRefData,$E633,0)&gt;0,INDEX(RawDataRefData,$E633,0)),"")),"")</f>
        <v/>
      </c>
      <c r="BG633" s="100" t="b">
        <f t="shared" si="237"/>
        <v>0</v>
      </c>
      <c r="BH633" s="100" t="str">
        <f t="array" ref="BH633">IF($BG633,MEDIAN(IF(G5SelectionMask="x",IF(INDEX(RawDataRefData,$E633,0)&gt;0,INDEX(RawDataRefData,$E633,0)),"")),"")</f>
        <v/>
      </c>
      <c r="BI633" s="100" t="str">
        <f t="array" ref="BI633">IF($BG633,QUARTILE(IF(G5SelectionMask="x",IF(INDEX(RawDataRefData,$E633,0)&gt;0,INDEX(RawDataRefData,$E633,0)),""),1),"")</f>
        <v/>
      </c>
      <c r="BJ633" s="100" t="str">
        <f t="array" ref="BJ633">IF($BG633,QUARTILE(IF(G5SelectionMask="x",IF(INDEX(RawDataRefData,$E633,0)&gt;0,INDEX(RawDataRefData,$E633,0)),""),3),"")</f>
        <v/>
      </c>
      <c r="BK633" s="100" t="str">
        <f t="array" ref="BK633">IF($BG633,MIN(IF(G5SelectionMask="x",IF(INDEX(RawDataRefData,$E633,0)&gt;0,INDEX(RawDataRefData,$E633,0)),"")),"")</f>
        <v/>
      </c>
      <c r="BL633" s="100" t="str">
        <f t="array" ref="BL633">IF($BG633,MAX(IF(G5SelectionMask="x",IF(INDEX(RawDataRefData,$E633,0)&gt;0,INDEX(RawDataRefData,$E633,0)),"")),"")</f>
        <v/>
      </c>
      <c r="BM633" s="100" t="str">
        <f t="shared" si="238"/>
        <v/>
      </c>
      <c r="BN633" s="103" t="str">
        <f t="array" ref="BN633">IF($BG633,STDEVA(IF(G5SelectionMask="x",IF(INDEX(RawDataRefData,$E633,0)&gt;0,INDEX(RawDataRefData,$E633,0)),"")),"")</f>
        <v/>
      </c>
      <c r="BO633" s="104"/>
      <c r="BP633" s="105">
        <v>2</v>
      </c>
      <c r="BQ633" s="105">
        <v>2</v>
      </c>
      <c r="BR633" s="105">
        <v>1</v>
      </c>
      <c r="BS633" s="105">
        <v>1</v>
      </c>
      <c r="BT633" s="105">
        <v>2</v>
      </c>
      <c r="BU633" s="105">
        <v>2</v>
      </c>
      <c r="BV633" s="105">
        <v>3</v>
      </c>
      <c r="BW633" s="105">
        <v>1</v>
      </c>
      <c r="BX633" s="105">
        <v>1</v>
      </c>
      <c r="BY633" s="105">
        <v>4</v>
      </c>
      <c r="BZ633" s="105">
        <v>2</v>
      </c>
      <c r="CA633" s="105">
        <v>3</v>
      </c>
      <c r="CB633" s="105">
        <v>2</v>
      </c>
      <c r="CC633" s="105">
        <v>1</v>
      </c>
      <c r="CD633" s="105">
        <v>3</v>
      </c>
    </row>
    <row r="634" spans="1:82" x14ac:dyDescent="0.2">
      <c r="A634" s="33">
        <f t="shared" si="239"/>
        <v>0</v>
      </c>
      <c r="B634" s="209"/>
      <c r="C634" s="194"/>
      <c r="D634" s="203"/>
      <c r="E634" s="72">
        <f t="shared" si="231"/>
        <v>625</v>
      </c>
      <c r="F634" s="9" t="s">
        <v>2144</v>
      </c>
      <c r="G634" s="9" t="s">
        <v>2919</v>
      </c>
      <c r="H634" s="9" t="s">
        <v>43</v>
      </c>
      <c r="I634" s="9" t="s">
        <v>74</v>
      </c>
      <c r="J634" s="9" t="s">
        <v>1768</v>
      </c>
      <c r="K634" s="100">
        <f t="shared" si="216"/>
        <v>3</v>
      </c>
      <c r="L634" s="100"/>
      <c r="M634" s="100"/>
      <c r="N634" s="100"/>
      <c r="O634" s="100"/>
      <c r="P634" s="101">
        <f t="shared" si="217"/>
        <v>2</v>
      </c>
      <c r="Q634" s="102">
        <f t="shared" si="218"/>
        <v>1</v>
      </c>
      <c r="R634" s="102">
        <f t="shared" si="219"/>
        <v>1</v>
      </c>
      <c r="S634" s="102">
        <f t="shared" si="220"/>
        <v>1</v>
      </c>
      <c r="T634" s="102">
        <f t="shared" si="221"/>
        <v>4</v>
      </c>
      <c r="U634" s="102">
        <f t="shared" si="222"/>
        <v>1</v>
      </c>
      <c r="V634" s="102">
        <f t="shared" si="223"/>
        <v>4</v>
      </c>
      <c r="W634" s="102">
        <f t="shared" si="224"/>
        <v>3</v>
      </c>
      <c r="X634" s="102">
        <f t="shared" si="225"/>
        <v>4</v>
      </c>
      <c r="Y634" s="102">
        <f t="shared" si="226"/>
        <v>3</v>
      </c>
      <c r="Z634" s="102">
        <f t="shared" si="227"/>
        <v>4</v>
      </c>
      <c r="AA634" s="100" t="b">
        <f t="shared" si="228"/>
        <v>1</v>
      </c>
      <c r="AB634" s="100">
        <f t="array" ref="AB634">IF($AA634,MEDIAN(IF(G1SelectionMask="x",IF(INDEX(RawDataRefData,$E634,0)&gt;0,INDEX(RawDataRefData,$E634,0)),"")),"")</f>
        <v>3</v>
      </c>
      <c r="AC634" s="100">
        <f t="array" ref="AC634">IF($AA634,QUARTILE(IF(G1SelectionMask="x",IF(INDEX(RawDataRefData,$E634,0)&gt;0,INDEX(RawDataRefData,$E634,0)),""),1),"")</f>
        <v>1</v>
      </c>
      <c r="AD634" s="100">
        <f t="array" ref="AD634">IF($AA634,QUARTILE(IF(G1SelectionMask="x",IF(INDEX(RawDataRefData,$E634,0)&gt;0,INDEX(RawDataRefData,$E634,0)),""),3),"")</f>
        <v>4</v>
      </c>
      <c r="AE634" s="100">
        <f t="array" ref="AE634">IF($AA634,MIN(IF(G1SelectionMask="x",IF(INDEX(RawDataRefData,$E634,0)&gt;0,INDEX(RawDataRefData,$E634,0)),"")),"")</f>
        <v>1</v>
      </c>
      <c r="AF634" s="100">
        <f t="array" ref="AF634">IF($AA634,MAX(IF(G1SelectionMask="x",IF(INDEX(RawDataRefData,$E634,0)&gt;0,INDEX(RawDataRefData,$E634,0)),"")),"")</f>
        <v>4</v>
      </c>
      <c r="AG634" s="100">
        <f t="shared" si="229"/>
        <v>2.5454545454545454</v>
      </c>
      <c r="AH634" s="100">
        <f t="array" ref="AH634">IF($AA634,STDEVA(IF(G1SelectionMask="x",IF(INDEX(RawDataRefData,$E634,0)&gt;0,INDEX(RawDataRefData,$E634,0)),"")),"")</f>
        <v>1.3684762594679067</v>
      </c>
      <c r="AI634" s="101" t="b">
        <f t="shared" si="230"/>
        <v>1</v>
      </c>
      <c r="AJ634" s="101">
        <f t="array" ref="AJ634">IF($AI634,MEDIAN(IF(G2SelectionMask="x",IF(INDEX(RawDataRefData,$E634,0)&gt;0,INDEX(RawDataRefData,$E634,0)),"")),"")</f>
        <v>3</v>
      </c>
      <c r="AK634" s="101">
        <f t="array" ref="AK634">IF($AI634,QUARTILE(IF(G2SelectionMask="x",IF(INDEX(RawDataRefData,$E634,0)&gt;0,INDEX(RawDataRefData,$E634,0)),""),1),"")</f>
        <v>2.5</v>
      </c>
      <c r="AL634" s="101">
        <f t="array" ref="AL634">IF($AI634,QUARTILE(IF(G2SelectionMask="x",IF(INDEX(RawDataRefData,$E634,0)&gt;0,INDEX(RawDataRefData,$E634,0)),""),3),"")</f>
        <v>4</v>
      </c>
      <c r="AM634" s="101">
        <f t="array" ref="AM634">IF($AI634,MIN(IF(G2SelectionMask="x",IF(INDEX(RawDataRefData,$E634,0)&gt;0,INDEX(RawDataRefData,$E634,0)),"")),"")</f>
        <v>1</v>
      </c>
      <c r="AN634" s="101">
        <f t="array" ref="AN634">IF($AI634,MAX(IF(G2SelectionMask="x",IF(INDEX(RawDataRefData,$E634,0)&gt;0,INDEX(RawDataRefData,$E634,0)),"")),"")</f>
        <v>4</v>
      </c>
      <c r="AO634" s="101">
        <f t="shared" si="232"/>
        <v>2.9090909090909092</v>
      </c>
      <c r="AP634" s="101">
        <f t="array" ref="AP634">IF($AI634,STDEVA(IF(G2SelectionMask="x",IF(INDEX(RawDataRefData,$E634,0)&gt;0,INDEX(RawDataRefData,$E634,0)),"")),"")</f>
        <v>1.1361818036340356</v>
      </c>
      <c r="AQ634" s="100" t="b">
        <f t="shared" si="233"/>
        <v>0</v>
      </c>
      <c r="AR634" s="100" t="str">
        <f t="array" ref="AR634">IF($AQ634,MEDIAN(IF(G3SelectionMask="x",IF(INDEX(RawDataRefData,$E634,0)&gt;0,INDEX(RawDataRefData,$E634,0)),"")),"")</f>
        <v/>
      </c>
      <c r="AS634" s="100" t="str">
        <f t="array" ref="AS634">IF($AQ634,QUARTILE(IF(G3SelectionMask="x",IF(INDEX(RawDataRefData,$E634,0)&gt;0,INDEX(RawDataRefData,$E634,0)),""),1),"")</f>
        <v/>
      </c>
      <c r="AT634" s="100" t="str">
        <f t="array" ref="AT634">IF($AQ634,QUARTILE(IF(G3SelectionMask="x",IF(INDEX(RawDataRefData,$E634,0)&gt;0,INDEX(RawDataRefData,$E634,0)),""),3),"")</f>
        <v/>
      </c>
      <c r="AU634" s="100" t="str">
        <f t="array" ref="AU634">IF($AQ634,MIN(IF(G3SelectionMask="x",IF(INDEX(RawDataRefData,$E634,0)&gt;0,INDEX(RawDataRefData,$E634,0)),"")),"")</f>
        <v/>
      </c>
      <c r="AV634" s="100" t="str">
        <f t="array" ref="AV634">IF($AQ634,MAX(IF(G3SelectionMask="x",IF(INDEX(RawDataRefData,$E634,0)&gt;0,INDEX(RawDataRefData,$E634,0)),"")),"")</f>
        <v/>
      </c>
      <c r="AW634" s="100" t="str">
        <f t="shared" si="234"/>
        <v/>
      </c>
      <c r="AX634" s="100" t="str">
        <f t="array" ref="AX634">IF($AQ634,STDEVA(IF(G3SelectionMask="x",IF(INDEX(RawDataRefData,$E634,0)&gt;0,INDEX(RawDataRefData,$E634,0)),"")),"")</f>
        <v/>
      </c>
      <c r="AY634" s="101" t="b">
        <f t="shared" si="235"/>
        <v>0</v>
      </c>
      <c r="AZ634" s="101" t="str">
        <f t="array" ref="AZ634">IF($AY634,MEDIAN(IF(G4SelectionMask="x",IF(INDEX(RawDataRefData,$E634,0)&gt;0,INDEX(RawDataRefData,$E634,0)),"")),"")</f>
        <v/>
      </c>
      <c r="BA634" s="101" t="str">
        <f t="array" ref="BA634">IF($AY634,QUARTILE(IF(G4SelectionMask="x",IF(INDEX(RawDataRefData,$E634,0)&gt;0,INDEX(RawDataRefData,$E634,0)),""),1),"")</f>
        <v/>
      </c>
      <c r="BB634" s="101" t="str">
        <f t="array" ref="BB634">IF($AY634,QUARTILE(IF(G4SelectionMask="x",IF(INDEX(RawDataRefData,$E634,0)&gt;0,INDEX(RawDataRefData,$E634,0)),""),3),"")</f>
        <v/>
      </c>
      <c r="BC634" s="101" t="str">
        <f t="array" ref="BC634">IF($AY634,MIN(IF(G4SelectionMask="x",IF(INDEX(RawDataRefData,$E634,0)&gt;0,INDEX(RawDataRefData,$E634,0)),"")),"")</f>
        <v/>
      </c>
      <c r="BD634" s="101" t="str">
        <f t="array" ref="BD634">IF($AY634,MAX(IF(G4SelectionMask="x",IF(INDEX(RawDataRefData,$E634,0)&gt;0,INDEX(RawDataRefData,$E634,0)),"")),"")</f>
        <v/>
      </c>
      <c r="BE634" s="101" t="str">
        <f t="shared" si="236"/>
        <v/>
      </c>
      <c r="BF634" s="101" t="str">
        <f t="array" ref="BF634">IF($AY634,STDEVA(IF(G4SelectionMask="x",IF(INDEX(RawDataRefData,$E634,0)&gt;0,INDEX(RawDataRefData,$E634,0)),"")),"")</f>
        <v/>
      </c>
      <c r="BG634" s="100" t="b">
        <f t="shared" si="237"/>
        <v>0</v>
      </c>
      <c r="BH634" s="100" t="str">
        <f t="array" ref="BH634">IF($BG634,MEDIAN(IF(G5SelectionMask="x",IF(INDEX(RawDataRefData,$E634,0)&gt;0,INDEX(RawDataRefData,$E634,0)),"")),"")</f>
        <v/>
      </c>
      <c r="BI634" s="100" t="str">
        <f t="array" ref="BI634">IF($BG634,QUARTILE(IF(G5SelectionMask="x",IF(INDEX(RawDataRefData,$E634,0)&gt;0,INDEX(RawDataRefData,$E634,0)),""),1),"")</f>
        <v/>
      </c>
      <c r="BJ634" s="100" t="str">
        <f t="array" ref="BJ634">IF($BG634,QUARTILE(IF(G5SelectionMask="x",IF(INDEX(RawDataRefData,$E634,0)&gt;0,INDEX(RawDataRefData,$E634,0)),""),3),"")</f>
        <v/>
      </c>
      <c r="BK634" s="100" t="str">
        <f t="array" ref="BK634">IF($BG634,MIN(IF(G5SelectionMask="x",IF(INDEX(RawDataRefData,$E634,0)&gt;0,INDEX(RawDataRefData,$E634,0)),"")),"")</f>
        <v/>
      </c>
      <c r="BL634" s="100" t="str">
        <f t="array" ref="BL634">IF($BG634,MAX(IF(G5SelectionMask="x",IF(INDEX(RawDataRefData,$E634,0)&gt;0,INDEX(RawDataRefData,$E634,0)),"")),"")</f>
        <v/>
      </c>
      <c r="BM634" s="100" t="str">
        <f t="shared" si="238"/>
        <v/>
      </c>
      <c r="BN634" s="103" t="str">
        <f t="array" ref="BN634">IF($BG634,STDEVA(IF(G5SelectionMask="x",IF(INDEX(RawDataRefData,$E634,0)&gt;0,INDEX(RawDataRefData,$E634,0)),"")),"")</f>
        <v/>
      </c>
      <c r="BO634" s="104"/>
      <c r="BP634" s="105">
        <v>3</v>
      </c>
      <c r="BQ634" s="105">
        <v>2</v>
      </c>
      <c r="BR634" s="105">
        <v>1</v>
      </c>
      <c r="BS634" s="105">
        <v>1</v>
      </c>
      <c r="BT634" s="105">
        <v>1</v>
      </c>
      <c r="BU634" s="105">
        <v>4</v>
      </c>
      <c r="BV634" s="105">
        <v>1</v>
      </c>
      <c r="BW634" s="105">
        <v>4</v>
      </c>
      <c r="BX634" s="105">
        <v>3</v>
      </c>
      <c r="BY634" s="105">
        <v>4</v>
      </c>
      <c r="BZ634" s="105">
        <v>3</v>
      </c>
      <c r="CA634" s="105">
        <v>4</v>
      </c>
      <c r="CB634" s="105">
        <v>4</v>
      </c>
      <c r="CC634" s="105">
        <v>3</v>
      </c>
      <c r="CD634" s="105">
        <v>3</v>
      </c>
    </row>
    <row r="635" spans="1:82" x14ac:dyDescent="0.2">
      <c r="A635" s="33">
        <f t="shared" si="239"/>
        <v>0</v>
      </c>
      <c r="B635" s="209"/>
      <c r="C635" s="194"/>
      <c r="D635" s="203"/>
      <c r="E635" s="72">
        <f t="shared" si="231"/>
        <v>626</v>
      </c>
      <c r="F635" s="9" t="s">
        <v>2145</v>
      </c>
      <c r="G635" s="9" t="s">
        <v>2924</v>
      </c>
      <c r="H635" s="9" t="s">
        <v>43</v>
      </c>
      <c r="I635" s="9" t="s">
        <v>74</v>
      </c>
      <c r="J635" s="9" t="s">
        <v>1767</v>
      </c>
      <c r="K635" s="100">
        <f t="shared" si="216"/>
        <v>1</v>
      </c>
      <c r="L635" s="100"/>
      <c r="M635" s="100"/>
      <c r="N635" s="100"/>
      <c r="O635" s="100"/>
      <c r="P635" s="101">
        <f t="shared" si="217"/>
        <v>4</v>
      </c>
      <c r="Q635" s="102">
        <f t="shared" si="218"/>
        <v>3</v>
      </c>
      <c r="R635" s="102">
        <f t="shared" si="219"/>
        <v>4</v>
      </c>
      <c r="S635" s="102">
        <f t="shared" si="220"/>
        <v>1</v>
      </c>
      <c r="T635" s="102">
        <f t="shared" si="221"/>
        <v>1</v>
      </c>
      <c r="U635" s="102">
        <f t="shared" si="222"/>
        <v>3</v>
      </c>
      <c r="V635" s="102">
        <f t="shared" si="223"/>
        <v>3</v>
      </c>
      <c r="W635" s="102">
        <f t="shared" si="224"/>
        <v>3</v>
      </c>
      <c r="X635" s="102">
        <f t="shared" si="225"/>
        <v>2</v>
      </c>
      <c r="Y635" s="102">
        <f t="shared" si="226"/>
        <v>4</v>
      </c>
      <c r="Z635" s="102">
        <f t="shared" si="227"/>
        <v>1</v>
      </c>
      <c r="AA635" s="100" t="b">
        <f t="shared" si="228"/>
        <v>1</v>
      </c>
      <c r="AB635" s="100">
        <f t="array" ref="AB635">IF($AA635,MEDIAN(IF(G1SelectionMask="x",IF(INDEX(RawDataRefData,$E635,0)&gt;0,INDEX(RawDataRefData,$E635,0)),"")),"")</f>
        <v>3</v>
      </c>
      <c r="AC635" s="100">
        <f t="array" ref="AC635">IF($AA635,QUARTILE(IF(G1SelectionMask="x",IF(INDEX(RawDataRefData,$E635,0)&gt;0,INDEX(RawDataRefData,$E635,0)),""),1),"")</f>
        <v>1.5</v>
      </c>
      <c r="AD635" s="100">
        <f t="array" ref="AD635">IF($AA635,QUARTILE(IF(G1SelectionMask="x",IF(INDEX(RawDataRefData,$E635,0)&gt;0,INDEX(RawDataRefData,$E635,0)),""),3),"")</f>
        <v>3.5</v>
      </c>
      <c r="AE635" s="100">
        <f t="array" ref="AE635">IF($AA635,MIN(IF(G1SelectionMask="x",IF(INDEX(RawDataRefData,$E635,0)&gt;0,INDEX(RawDataRefData,$E635,0)),"")),"")</f>
        <v>1</v>
      </c>
      <c r="AF635" s="100">
        <f t="array" ref="AF635">IF($AA635,MAX(IF(G1SelectionMask="x",IF(INDEX(RawDataRefData,$E635,0)&gt;0,INDEX(RawDataRefData,$E635,0)),"")),"")</f>
        <v>4</v>
      </c>
      <c r="AG635" s="100">
        <f t="shared" si="229"/>
        <v>2.6363636363636362</v>
      </c>
      <c r="AH635" s="100">
        <f t="array" ref="AH635">IF($AA635,STDEVA(IF(G1SelectionMask="x",IF(INDEX(RawDataRefData,$E635,0)&gt;0,INDEX(RawDataRefData,$E635,0)),"")),"")</f>
        <v>1.2060453783110545</v>
      </c>
      <c r="AI635" s="101" t="b">
        <f t="shared" si="230"/>
        <v>1</v>
      </c>
      <c r="AJ635" s="101">
        <f t="array" ref="AJ635">IF($AI635,MEDIAN(IF(G2SelectionMask="x",IF(INDEX(RawDataRefData,$E635,0)&gt;0,INDEX(RawDataRefData,$E635,0)),"")),"")</f>
        <v>3</v>
      </c>
      <c r="AK635" s="101">
        <f t="array" ref="AK635">IF($AI635,QUARTILE(IF(G2SelectionMask="x",IF(INDEX(RawDataRefData,$E635,0)&gt;0,INDEX(RawDataRefData,$E635,0)),""),1),"")</f>
        <v>1</v>
      </c>
      <c r="AL635" s="101">
        <f t="array" ref="AL635">IF($AI635,QUARTILE(IF(G2SelectionMask="x",IF(INDEX(RawDataRefData,$E635,0)&gt;0,INDEX(RawDataRefData,$E635,0)),""),3),"")</f>
        <v>3.5</v>
      </c>
      <c r="AM635" s="101">
        <f t="array" ref="AM635">IF($AI635,MIN(IF(G2SelectionMask="x",IF(INDEX(RawDataRefData,$E635,0)&gt;0,INDEX(RawDataRefData,$E635,0)),"")),"")</f>
        <v>1</v>
      </c>
      <c r="AN635" s="101">
        <f t="array" ref="AN635">IF($AI635,MAX(IF(G2SelectionMask="x",IF(INDEX(RawDataRefData,$E635,0)&gt;0,INDEX(RawDataRefData,$E635,0)),"")),"")</f>
        <v>4</v>
      </c>
      <c r="AO635" s="101">
        <f t="shared" si="232"/>
        <v>2.4545454545454546</v>
      </c>
      <c r="AP635" s="101">
        <f t="array" ref="AP635">IF($AI635,STDEVA(IF(G2SelectionMask="x",IF(INDEX(RawDataRefData,$E635,0)&gt;0,INDEX(RawDataRefData,$E635,0)),"")),"")</f>
        <v>1.2933395813657267</v>
      </c>
      <c r="AQ635" s="100" t="b">
        <f t="shared" si="233"/>
        <v>0</v>
      </c>
      <c r="AR635" s="100" t="str">
        <f t="array" ref="AR635">IF($AQ635,MEDIAN(IF(G3SelectionMask="x",IF(INDEX(RawDataRefData,$E635,0)&gt;0,INDEX(RawDataRefData,$E635,0)),"")),"")</f>
        <v/>
      </c>
      <c r="AS635" s="100" t="str">
        <f t="array" ref="AS635">IF($AQ635,QUARTILE(IF(G3SelectionMask="x",IF(INDEX(RawDataRefData,$E635,0)&gt;0,INDEX(RawDataRefData,$E635,0)),""),1),"")</f>
        <v/>
      </c>
      <c r="AT635" s="100" t="str">
        <f t="array" ref="AT635">IF($AQ635,QUARTILE(IF(G3SelectionMask="x",IF(INDEX(RawDataRefData,$E635,0)&gt;0,INDEX(RawDataRefData,$E635,0)),""),3),"")</f>
        <v/>
      </c>
      <c r="AU635" s="100" t="str">
        <f t="array" ref="AU635">IF($AQ635,MIN(IF(G3SelectionMask="x",IF(INDEX(RawDataRefData,$E635,0)&gt;0,INDEX(RawDataRefData,$E635,0)),"")),"")</f>
        <v/>
      </c>
      <c r="AV635" s="100" t="str">
        <f t="array" ref="AV635">IF($AQ635,MAX(IF(G3SelectionMask="x",IF(INDEX(RawDataRefData,$E635,0)&gt;0,INDEX(RawDataRefData,$E635,0)),"")),"")</f>
        <v/>
      </c>
      <c r="AW635" s="100" t="str">
        <f t="shared" si="234"/>
        <v/>
      </c>
      <c r="AX635" s="100" t="str">
        <f t="array" ref="AX635">IF($AQ635,STDEVA(IF(G3SelectionMask="x",IF(INDEX(RawDataRefData,$E635,0)&gt;0,INDEX(RawDataRefData,$E635,0)),"")),"")</f>
        <v/>
      </c>
      <c r="AY635" s="101" t="b">
        <f t="shared" si="235"/>
        <v>0</v>
      </c>
      <c r="AZ635" s="101" t="str">
        <f t="array" ref="AZ635">IF($AY635,MEDIAN(IF(G4SelectionMask="x",IF(INDEX(RawDataRefData,$E635,0)&gt;0,INDEX(RawDataRefData,$E635,0)),"")),"")</f>
        <v/>
      </c>
      <c r="BA635" s="101" t="str">
        <f t="array" ref="BA635">IF($AY635,QUARTILE(IF(G4SelectionMask="x",IF(INDEX(RawDataRefData,$E635,0)&gt;0,INDEX(RawDataRefData,$E635,0)),""),1),"")</f>
        <v/>
      </c>
      <c r="BB635" s="101" t="str">
        <f t="array" ref="BB635">IF($AY635,QUARTILE(IF(G4SelectionMask="x",IF(INDEX(RawDataRefData,$E635,0)&gt;0,INDEX(RawDataRefData,$E635,0)),""),3),"")</f>
        <v/>
      </c>
      <c r="BC635" s="101" t="str">
        <f t="array" ref="BC635">IF($AY635,MIN(IF(G4SelectionMask="x",IF(INDEX(RawDataRefData,$E635,0)&gt;0,INDEX(RawDataRefData,$E635,0)),"")),"")</f>
        <v/>
      </c>
      <c r="BD635" s="101" t="str">
        <f t="array" ref="BD635">IF($AY635,MAX(IF(G4SelectionMask="x",IF(INDEX(RawDataRefData,$E635,0)&gt;0,INDEX(RawDataRefData,$E635,0)),"")),"")</f>
        <v/>
      </c>
      <c r="BE635" s="101" t="str">
        <f t="shared" si="236"/>
        <v/>
      </c>
      <c r="BF635" s="101" t="str">
        <f t="array" ref="BF635">IF($AY635,STDEVA(IF(G4SelectionMask="x",IF(INDEX(RawDataRefData,$E635,0)&gt;0,INDEX(RawDataRefData,$E635,0)),"")),"")</f>
        <v/>
      </c>
      <c r="BG635" s="100" t="b">
        <f t="shared" si="237"/>
        <v>0</v>
      </c>
      <c r="BH635" s="100" t="str">
        <f t="array" ref="BH635">IF($BG635,MEDIAN(IF(G5SelectionMask="x",IF(INDEX(RawDataRefData,$E635,0)&gt;0,INDEX(RawDataRefData,$E635,0)),"")),"")</f>
        <v/>
      </c>
      <c r="BI635" s="100" t="str">
        <f t="array" ref="BI635">IF($BG635,QUARTILE(IF(G5SelectionMask="x",IF(INDEX(RawDataRefData,$E635,0)&gt;0,INDEX(RawDataRefData,$E635,0)),""),1),"")</f>
        <v/>
      </c>
      <c r="BJ635" s="100" t="str">
        <f t="array" ref="BJ635">IF($BG635,QUARTILE(IF(G5SelectionMask="x",IF(INDEX(RawDataRefData,$E635,0)&gt;0,INDEX(RawDataRefData,$E635,0)),""),3),"")</f>
        <v/>
      </c>
      <c r="BK635" s="100" t="str">
        <f t="array" ref="BK635">IF($BG635,MIN(IF(G5SelectionMask="x",IF(INDEX(RawDataRefData,$E635,0)&gt;0,INDEX(RawDataRefData,$E635,0)),"")),"")</f>
        <v/>
      </c>
      <c r="BL635" s="100" t="str">
        <f t="array" ref="BL635">IF($BG635,MAX(IF(G5SelectionMask="x",IF(INDEX(RawDataRefData,$E635,0)&gt;0,INDEX(RawDataRefData,$E635,0)),"")),"")</f>
        <v/>
      </c>
      <c r="BM635" s="100" t="str">
        <f t="shared" si="238"/>
        <v/>
      </c>
      <c r="BN635" s="103" t="str">
        <f t="array" ref="BN635">IF($BG635,STDEVA(IF(G5SelectionMask="x",IF(INDEX(RawDataRefData,$E635,0)&gt;0,INDEX(RawDataRefData,$E635,0)),"")),"")</f>
        <v/>
      </c>
      <c r="BO635" s="104"/>
      <c r="BP635" s="105">
        <v>1</v>
      </c>
      <c r="BQ635" s="105">
        <v>4</v>
      </c>
      <c r="BR635" s="105">
        <v>3</v>
      </c>
      <c r="BS635" s="105">
        <v>4</v>
      </c>
      <c r="BT635" s="105">
        <v>1</v>
      </c>
      <c r="BU635" s="105">
        <v>1</v>
      </c>
      <c r="BV635" s="105">
        <v>3</v>
      </c>
      <c r="BW635" s="105">
        <v>3</v>
      </c>
      <c r="BX635" s="105">
        <v>3</v>
      </c>
      <c r="BY635" s="105">
        <v>2</v>
      </c>
      <c r="BZ635" s="105">
        <v>4</v>
      </c>
      <c r="CA635" s="105">
        <v>1</v>
      </c>
      <c r="CB635" s="105">
        <v>1</v>
      </c>
      <c r="CC635" s="105">
        <v>2</v>
      </c>
      <c r="CD635" s="105">
        <v>4</v>
      </c>
    </row>
    <row r="636" spans="1:82" x14ac:dyDescent="0.2">
      <c r="A636" s="33">
        <f t="shared" si="239"/>
        <v>0</v>
      </c>
      <c r="B636" s="209"/>
      <c r="C636" s="194"/>
      <c r="D636" s="203"/>
      <c r="E636" s="72">
        <f t="shared" si="231"/>
        <v>627</v>
      </c>
      <c r="F636" s="9" t="s">
        <v>2146</v>
      </c>
      <c r="G636" s="9" t="s">
        <v>2925</v>
      </c>
      <c r="H636" s="9" t="s">
        <v>43</v>
      </c>
      <c r="I636" s="9" t="s">
        <v>74</v>
      </c>
      <c r="J636" s="9" t="s">
        <v>1767</v>
      </c>
      <c r="K636" s="100">
        <f t="shared" si="216"/>
        <v>4</v>
      </c>
      <c r="L636" s="100"/>
      <c r="M636" s="100"/>
      <c r="N636" s="100"/>
      <c r="O636" s="100"/>
      <c r="P636" s="101">
        <f t="shared" si="217"/>
        <v>2</v>
      </c>
      <c r="Q636" s="102">
        <f t="shared" si="218"/>
        <v>2</v>
      </c>
      <c r="R636" s="102">
        <f t="shared" si="219"/>
        <v>4</v>
      </c>
      <c r="S636" s="102">
        <f t="shared" si="220"/>
        <v>3</v>
      </c>
      <c r="T636" s="102">
        <f t="shared" si="221"/>
        <v>4</v>
      </c>
      <c r="U636" s="102">
        <f t="shared" si="222"/>
        <v>3</v>
      </c>
      <c r="V636" s="102">
        <f t="shared" si="223"/>
        <v>1</v>
      </c>
      <c r="W636" s="102">
        <f t="shared" si="224"/>
        <v>3</v>
      </c>
      <c r="X636" s="102">
        <f t="shared" si="225"/>
        <v>3</v>
      </c>
      <c r="Y636" s="102">
        <f t="shared" si="226"/>
        <v>1</v>
      </c>
      <c r="Z636" s="102">
        <f t="shared" si="227"/>
        <v>1</v>
      </c>
      <c r="AA636" s="100" t="b">
        <f t="shared" si="228"/>
        <v>1</v>
      </c>
      <c r="AB636" s="100">
        <f t="array" ref="AB636">IF($AA636,MEDIAN(IF(G1SelectionMask="x",IF(INDEX(RawDataRefData,$E636,0)&gt;0,INDEX(RawDataRefData,$E636,0)),"")),"")</f>
        <v>3</v>
      </c>
      <c r="AC636" s="100">
        <f t="array" ref="AC636">IF($AA636,QUARTILE(IF(G1SelectionMask="x",IF(INDEX(RawDataRefData,$E636,0)&gt;0,INDEX(RawDataRefData,$E636,0)),""),1),"")</f>
        <v>1.5</v>
      </c>
      <c r="AD636" s="100">
        <f t="array" ref="AD636">IF($AA636,QUARTILE(IF(G1SelectionMask="x",IF(INDEX(RawDataRefData,$E636,0)&gt;0,INDEX(RawDataRefData,$E636,0)),""),3),"")</f>
        <v>3</v>
      </c>
      <c r="AE636" s="100">
        <f t="array" ref="AE636">IF($AA636,MIN(IF(G1SelectionMask="x",IF(INDEX(RawDataRefData,$E636,0)&gt;0,INDEX(RawDataRefData,$E636,0)),"")),"")</f>
        <v>1</v>
      </c>
      <c r="AF636" s="100">
        <f t="array" ref="AF636">IF($AA636,MAX(IF(G1SelectionMask="x",IF(INDEX(RawDataRefData,$E636,0)&gt;0,INDEX(RawDataRefData,$E636,0)),"")),"")</f>
        <v>4</v>
      </c>
      <c r="AG636" s="100">
        <f t="shared" si="229"/>
        <v>2.4545454545454546</v>
      </c>
      <c r="AH636" s="100">
        <f t="array" ref="AH636">IF($AA636,STDEVA(IF(G1SelectionMask="x",IF(INDEX(RawDataRefData,$E636,0)&gt;0,INDEX(RawDataRefData,$E636,0)),"")),"")</f>
        <v>1.1281521496355327</v>
      </c>
      <c r="AI636" s="101" t="b">
        <f t="shared" si="230"/>
        <v>1</v>
      </c>
      <c r="AJ636" s="101">
        <f t="array" ref="AJ636">IF($AI636,MEDIAN(IF(G2SelectionMask="x",IF(INDEX(RawDataRefData,$E636,0)&gt;0,INDEX(RawDataRefData,$E636,0)),"")),"")</f>
        <v>2</v>
      </c>
      <c r="AK636" s="101">
        <f t="array" ref="AK636">IF($AI636,QUARTILE(IF(G2SelectionMask="x",IF(INDEX(RawDataRefData,$E636,0)&gt;0,INDEX(RawDataRefData,$E636,0)),""),1),"")</f>
        <v>1.5</v>
      </c>
      <c r="AL636" s="101">
        <f t="array" ref="AL636">IF($AI636,QUARTILE(IF(G2SelectionMask="x",IF(INDEX(RawDataRefData,$E636,0)&gt;0,INDEX(RawDataRefData,$E636,0)),""),3),"")</f>
        <v>3</v>
      </c>
      <c r="AM636" s="101">
        <f t="array" ref="AM636">IF($AI636,MIN(IF(G2SelectionMask="x",IF(INDEX(RawDataRefData,$E636,0)&gt;0,INDEX(RawDataRefData,$E636,0)),"")),"")</f>
        <v>1</v>
      </c>
      <c r="AN636" s="101">
        <f t="array" ref="AN636">IF($AI636,MAX(IF(G2SelectionMask="x",IF(INDEX(RawDataRefData,$E636,0)&gt;0,INDEX(RawDataRefData,$E636,0)),"")),"")</f>
        <v>4</v>
      </c>
      <c r="AO636" s="101">
        <f t="shared" si="232"/>
        <v>2.2727272727272729</v>
      </c>
      <c r="AP636" s="101">
        <f t="array" ref="AP636">IF($AI636,STDEVA(IF(G2SelectionMask="x",IF(INDEX(RawDataRefData,$E636,0)&gt;0,INDEX(RawDataRefData,$E636,0)),"")),"")</f>
        <v>1.1037127426019047</v>
      </c>
      <c r="AQ636" s="100" t="b">
        <f t="shared" si="233"/>
        <v>0</v>
      </c>
      <c r="AR636" s="100" t="str">
        <f t="array" ref="AR636">IF($AQ636,MEDIAN(IF(G3SelectionMask="x",IF(INDEX(RawDataRefData,$E636,0)&gt;0,INDEX(RawDataRefData,$E636,0)),"")),"")</f>
        <v/>
      </c>
      <c r="AS636" s="100" t="str">
        <f t="array" ref="AS636">IF($AQ636,QUARTILE(IF(G3SelectionMask="x",IF(INDEX(RawDataRefData,$E636,0)&gt;0,INDEX(RawDataRefData,$E636,0)),""),1),"")</f>
        <v/>
      </c>
      <c r="AT636" s="100" t="str">
        <f t="array" ref="AT636">IF($AQ636,QUARTILE(IF(G3SelectionMask="x",IF(INDEX(RawDataRefData,$E636,0)&gt;0,INDEX(RawDataRefData,$E636,0)),""),3),"")</f>
        <v/>
      </c>
      <c r="AU636" s="100" t="str">
        <f t="array" ref="AU636">IF($AQ636,MIN(IF(G3SelectionMask="x",IF(INDEX(RawDataRefData,$E636,0)&gt;0,INDEX(RawDataRefData,$E636,0)),"")),"")</f>
        <v/>
      </c>
      <c r="AV636" s="100" t="str">
        <f t="array" ref="AV636">IF($AQ636,MAX(IF(G3SelectionMask="x",IF(INDEX(RawDataRefData,$E636,0)&gt;0,INDEX(RawDataRefData,$E636,0)),"")),"")</f>
        <v/>
      </c>
      <c r="AW636" s="100" t="str">
        <f t="shared" si="234"/>
        <v/>
      </c>
      <c r="AX636" s="100" t="str">
        <f t="array" ref="AX636">IF($AQ636,STDEVA(IF(G3SelectionMask="x",IF(INDEX(RawDataRefData,$E636,0)&gt;0,INDEX(RawDataRefData,$E636,0)),"")),"")</f>
        <v/>
      </c>
      <c r="AY636" s="101" t="b">
        <f t="shared" si="235"/>
        <v>0</v>
      </c>
      <c r="AZ636" s="101" t="str">
        <f t="array" ref="AZ636">IF($AY636,MEDIAN(IF(G4SelectionMask="x",IF(INDEX(RawDataRefData,$E636,0)&gt;0,INDEX(RawDataRefData,$E636,0)),"")),"")</f>
        <v/>
      </c>
      <c r="BA636" s="101" t="str">
        <f t="array" ref="BA636">IF($AY636,QUARTILE(IF(G4SelectionMask="x",IF(INDEX(RawDataRefData,$E636,0)&gt;0,INDEX(RawDataRefData,$E636,0)),""),1),"")</f>
        <v/>
      </c>
      <c r="BB636" s="101" t="str">
        <f t="array" ref="BB636">IF($AY636,QUARTILE(IF(G4SelectionMask="x",IF(INDEX(RawDataRefData,$E636,0)&gt;0,INDEX(RawDataRefData,$E636,0)),""),3),"")</f>
        <v/>
      </c>
      <c r="BC636" s="101" t="str">
        <f t="array" ref="BC636">IF($AY636,MIN(IF(G4SelectionMask="x",IF(INDEX(RawDataRefData,$E636,0)&gt;0,INDEX(RawDataRefData,$E636,0)),"")),"")</f>
        <v/>
      </c>
      <c r="BD636" s="101" t="str">
        <f t="array" ref="BD636">IF($AY636,MAX(IF(G4SelectionMask="x",IF(INDEX(RawDataRefData,$E636,0)&gt;0,INDEX(RawDataRefData,$E636,0)),"")),"")</f>
        <v/>
      </c>
      <c r="BE636" s="101" t="str">
        <f t="shared" si="236"/>
        <v/>
      </c>
      <c r="BF636" s="101" t="str">
        <f t="array" ref="BF636">IF($AY636,STDEVA(IF(G4SelectionMask="x",IF(INDEX(RawDataRefData,$E636,0)&gt;0,INDEX(RawDataRefData,$E636,0)),"")),"")</f>
        <v/>
      </c>
      <c r="BG636" s="100" t="b">
        <f t="shared" si="237"/>
        <v>0</v>
      </c>
      <c r="BH636" s="100" t="str">
        <f t="array" ref="BH636">IF($BG636,MEDIAN(IF(G5SelectionMask="x",IF(INDEX(RawDataRefData,$E636,0)&gt;0,INDEX(RawDataRefData,$E636,0)),"")),"")</f>
        <v/>
      </c>
      <c r="BI636" s="100" t="str">
        <f t="array" ref="BI636">IF($BG636,QUARTILE(IF(G5SelectionMask="x",IF(INDEX(RawDataRefData,$E636,0)&gt;0,INDEX(RawDataRefData,$E636,0)),""),1),"")</f>
        <v/>
      </c>
      <c r="BJ636" s="100" t="str">
        <f t="array" ref="BJ636">IF($BG636,QUARTILE(IF(G5SelectionMask="x",IF(INDEX(RawDataRefData,$E636,0)&gt;0,INDEX(RawDataRefData,$E636,0)),""),3),"")</f>
        <v/>
      </c>
      <c r="BK636" s="100" t="str">
        <f t="array" ref="BK636">IF($BG636,MIN(IF(G5SelectionMask="x",IF(INDEX(RawDataRefData,$E636,0)&gt;0,INDEX(RawDataRefData,$E636,0)),"")),"")</f>
        <v/>
      </c>
      <c r="BL636" s="100" t="str">
        <f t="array" ref="BL636">IF($BG636,MAX(IF(G5SelectionMask="x",IF(INDEX(RawDataRefData,$E636,0)&gt;0,INDEX(RawDataRefData,$E636,0)),"")),"")</f>
        <v/>
      </c>
      <c r="BM636" s="100" t="str">
        <f t="shared" si="238"/>
        <v/>
      </c>
      <c r="BN636" s="103" t="str">
        <f t="array" ref="BN636">IF($BG636,STDEVA(IF(G5SelectionMask="x",IF(INDEX(RawDataRefData,$E636,0)&gt;0,INDEX(RawDataRefData,$E636,0)),"")),"")</f>
        <v/>
      </c>
      <c r="BO636" s="104"/>
      <c r="BP636" s="105">
        <v>4</v>
      </c>
      <c r="BQ636" s="105">
        <v>2</v>
      </c>
      <c r="BR636" s="105">
        <v>2</v>
      </c>
      <c r="BS636" s="105">
        <v>4</v>
      </c>
      <c r="BT636" s="105">
        <v>3</v>
      </c>
      <c r="BU636" s="105">
        <v>4</v>
      </c>
      <c r="BV636" s="105">
        <v>3</v>
      </c>
      <c r="BW636" s="105">
        <v>1</v>
      </c>
      <c r="BX636" s="105">
        <v>3</v>
      </c>
      <c r="BY636" s="105">
        <v>3</v>
      </c>
      <c r="BZ636" s="105">
        <v>1</v>
      </c>
      <c r="CA636" s="105">
        <v>1</v>
      </c>
      <c r="CB636" s="105">
        <v>2</v>
      </c>
      <c r="CC636" s="105">
        <v>2</v>
      </c>
      <c r="CD636" s="105">
        <v>4</v>
      </c>
    </row>
    <row r="637" spans="1:82" x14ac:dyDescent="0.2">
      <c r="A637" s="33">
        <f t="shared" si="239"/>
        <v>0</v>
      </c>
      <c r="B637" s="209"/>
      <c r="C637" s="194"/>
      <c r="D637" s="203"/>
      <c r="E637" s="72">
        <f t="shared" si="231"/>
        <v>628</v>
      </c>
      <c r="F637" s="9" t="s">
        <v>2147</v>
      </c>
      <c r="G637" s="9" t="s">
        <v>2930</v>
      </c>
      <c r="H637" s="9" t="s">
        <v>43</v>
      </c>
      <c r="I637" s="9" t="s">
        <v>74</v>
      </c>
      <c r="J637" s="9" t="s">
        <v>1763</v>
      </c>
      <c r="K637" s="100">
        <f t="shared" si="216"/>
        <v>4</v>
      </c>
      <c r="L637" s="100"/>
      <c r="M637" s="100"/>
      <c r="N637" s="100"/>
      <c r="O637" s="100"/>
      <c r="P637" s="101">
        <f t="shared" si="217"/>
        <v>1</v>
      </c>
      <c r="Q637" s="102">
        <f t="shared" si="218"/>
        <v>1</v>
      </c>
      <c r="R637" s="102">
        <f t="shared" si="219"/>
        <v>4</v>
      </c>
      <c r="S637" s="102">
        <f t="shared" si="220"/>
        <v>2</v>
      </c>
      <c r="T637" s="102">
        <f t="shared" si="221"/>
        <v>4</v>
      </c>
      <c r="U637" s="102">
        <f t="shared" si="222"/>
        <v>2</v>
      </c>
      <c r="V637" s="102">
        <f t="shared" si="223"/>
        <v>4</v>
      </c>
      <c r="W637" s="102">
        <f t="shared" si="224"/>
        <v>2</v>
      </c>
      <c r="X637" s="102">
        <f t="shared" si="225"/>
        <v>2</v>
      </c>
      <c r="Y637" s="102">
        <f t="shared" si="226"/>
        <v>3</v>
      </c>
      <c r="Z637" s="102">
        <f t="shared" si="227"/>
        <v>4</v>
      </c>
      <c r="AA637" s="100" t="b">
        <f t="shared" si="228"/>
        <v>1</v>
      </c>
      <c r="AB637" s="100">
        <f t="array" ref="AB637">IF($AA637,MEDIAN(IF(G1SelectionMask="x",IF(INDEX(RawDataRefData,$E637,0)&gt;0,INDEX(RawDataRefData,$E637,0)),"")),"")</f>
        <v>2</v>
      </c>
      <c r="AC637" s="100">
        <f t="array" ref="AC637">IF($AA637,QUARTILE(IF(G1SelectionMask="x",IF(INDEX(RawDataRefData,$E637,0)&gt;0,INDEX(RawDataRefData,$E637,0)),""),1),"")</f>
        <v>2</v>
      </c>
      <c r="AD637" s="100">
        <f t="array" ref="AD637">IF($AA637,QUARTILE(IF(G1SelectionMask="x",IF(INDEX(RawDataRefData,$E637,0)&gt;0,INDEX(RawDataRefData,$E637,0)),""),3),"")</f>
        <v>4</v>
      </c>
      <c r="AE637" s="100">
        <f t="array" ref="AE637">IF($AA637,MIN(IF(G1SelectionMask="x",IF(INDEX(RawDataRefData,$E637,0)&gt;0,INDEX(RawDataRefData,$E637,0)),"")),"")</f>
        <v>1</v>
      </c>
      <c r="AF637" s="100">
        <f t="array" ref="AF637">IF($AA637,MAX(IF(G1SelectionMask="x",IF(INDEX(RawDataRefData,$E637,0)&gt;0,INDEX(RawDataRefData,$E637,0)),"")),"")</f>
        <v>4</v>
      </c>
      <c r="AG637" s="100">
        <f t="shared" si="229"/>
        <v>2.6363636363636362</v>
      </c>
      <c r="AH637" s="100">
        <f t="array" ref="AH637">IF($AA637,STDEVA(IF(G1SelectionMask="x",IF(INDEX(RawDataRefData,$E637,0)&gt;0,INDEX(RawDataRefData,$E637,0)),"")),"")</f>
        <v>1.2060453783110545</v>
      </c>
      <c r="AI637" s="101" t="b">
        <f t="shared" si="230"/>
        <v>1</v>
      </c>
      <c r="AJ637" s="101">
        <f t="array" ref="AJ637">IF($AI637,MEDIAN(IF(G2SelectionMask="x",IF(INDEX(RawDataRefData,$E637,0)&gt;0,INDEX(RawDataRefData,$E637,0)),"")),"")</f>
        <v>2</v>
      </c>
      <c r="AK637" s="101">
        <f t="array" ref="AK637">IF($AI637,QUARTILE(IF(G2SelectionMask="x",IF(INDEX(RawDataRefData,$E637,0)&gt;0,INDEX(RawDataRefData,$E637,0)),""),1),"")</f>
        <v>1.5</v>
      </c>
      <c r="AL637" s="101">
        <f t="array" ref="AL637">IF($AI637,QUARTILE(IF(G2SelectionMask="x",IF(INDEX(RawDataRefData,$E637,0)&gt;0,INDEX(RawDataRefData,$E637,0)),""),3),"")</f>
        <v>3.5</v>
      </c>
      <c r="AM637" s="101">
        <f t="array" ref="AM637">IF($AI637,MIN(IF(G2SelectionMask="x",IF(INDEX(RawDataRefData,$E637,0)&gt;0,INDEX(RawDataRefData,$E637,0)),"")),"")</f>
        <v>1</v>
      </c>
      <c r="AN637" s="101">
        <f t="array" ref="AN637">IF($AI637,MAX(IF(G2SelectionMask="x",IF(INDEX(RawDataRefData,$E637,0)&gt;0,INDEX(RawDataRefData,$E637,0)),"")),"")</f>
        <v>4</v>
      </c>
      <c r="AO637" s="101">
        <f t="shared" si="232"/>
        <v>2.4545454545454546</v>
      </c>
      <c r="AP637" s="101">
        <f t="array" ref="AP637">IF($AI637,STDEVA(IF(G2SelectionMask="x",IF(INDEX(RawDataRefData,$E637,0)&gt;0,INDEX(RawDataRefData,$E637,0)),"")),"")</f>
        <v>1.213559752433836</v>
      </c>
      <c r="AQ637" s="100" t="b">
        <f t="shared" si="233"/>
        <v>0</v>
      </c>
      <c r="AR637" s="100" t="str">
        <f t="array" ref="AR637">IF($AQ637,MEDIAN(IF(G3SelectionMask="x",IF(INDEX(RawDataRefData,$E637,0)&gt;0,INDEX(RawDataRefData,$E637,0)),"")),"")</f>
        <v/>
      </c>
      <c r="AS637" s="100" t="str">
        <f t="array" ref="AS637">IF($AQ637,QUARTILE(IF(G3SelectionMask="x",IF(INDEX(RawDataRefData,$E637,0)&gt;0,INDEX(RawDataRefData,$E637,0)),""),1),"")</f>
        <v/>
      </c>
      <c r="AT637" s="100" t="str">
        <f t="array" ref="AT637">IF($AQ637,QUARTILE(IF(G3SelectionMask="x",IF(INDEX(RawDataRefData,$E637,0)&gt;0,INDEX(RawDataRefData,$E637,0)),""),3),"")</f>
        <v/>
      </c>
      <c r="AU637" s="100" t="str">
        <f t="array" ref="AU637">IF($AQ637,MIN(IF(G3SelectionMask="x",IF(INDEX(RawDataRefData,$E637,0)&gt;0,INDEX(RawDataRefData,$E637,0)),"")),"")</f>
        <v/>
      </c>
      <c r="AV637" s="100" t="str">
        <f t="array" ref="AV637">IF($AQ637,MAX(IF(G3SelectionMask="x",IF(INDEX(RawDataRefData,$E637,0)&gt;0,INDEX(RawDataRefData,$E637,0)),"")),"")</f>
        <v/>
      </c>
      <c r="AW637" s="100" t="str">
        <f t="shared" si="234"/>
        <v/>
      </c>
      <c r="AX637" s="100" t="str">
        <f t="array" ref="AX637">IF($AQ637,STDEVA(IF(G3SelectionMask="x",IF(INDEX(RawDataRefData,$E637,0)&gt;0,INDEX(RawDataRefData,$E637,0)),"")),"")</f>
        <v/>
      </c>
      <c r="AY637" s="101" t="b">
        <f t="shared" si="235"/>
        <v>0</v>
      </c>
      <c r="AZ637" s="101" t="str">
        <f t="array" ref="AZ637">IF($AY637,MEDIAN(IF(G4SelectionMask="x",IF(INDEX(RawDataRefData,$E637,0)&gt;0,INDEX(RawDataRefData,$E637,0)),"")),"")</f>
        <v/>
      </c>
      <c r="BA637" s="101" t="str">
        <f t="array" ref="BA637">IF($AY637,QUARTILE(IF(G4SelectionMask="x",IF(INDEX(RawDataRefData,$E637,0)&gt;0,INDEX(RawDataRefData,$E637,0)),""),1),"")</f>
        <v/>
      </c>
      <c r="BB637" s="101" t="str">
        <f t="array" ref="BB637">IF($AY637,QUARTILE(IF(G4SelectionMask="x",IF(INDEX(RawDataRefData,$E637,0)&gt;0,INDEX(RawDataRefData,$E637,0)),""),3),"")</f>
        <v/>
      </c>
      <c r="BC637" s="101" t="str">
        <f t="array" ref="BC637">IF($AY637,MIN(IF(G4SelectionMask="x",IF(INDEX(RawDataRefData,$E637,0)&gt;0,INDEX(RawDataRefData,$E637,0)),"")),"")</f>
        <v/>
      </c>
      <c r="BD637" s="101" t="str">
        <f t="array" ref="BD637">IF($AY637,MAX(IF(G4SelectionMask="x",IF(INDEX(RawDataRefData,$E637,0)&gt;0,INDEX(RawDataRefData,$E637,0)),"")),"")</f>
        <v/>
      </c>
      <c r="BE637" s="101" t="str">
        <f t="shared" si="236"/>
        <v/>
      </c>
      <c r="BF637" s="101" t="str">
        <f t="array" ref="BF637">IF($AY637,STDEVA(IF(G4SelectionMask="x",IF(INDEX(RawDataRefData,$E637,0)&gt;0,INDEX(RawDataRefData,$E637,0)),"")),"")</f>
        <v/>
      </c>
      <c r="BG637" s="100" t="b">
        <f t="shared" si="237"/>
        <v>0</v>
      </c>
      <c r="BH637" s="100" t="str">
        <f t="array" ref="BH637">IF($BG637,MEDIAN(IF(G5SelectionMask="x",IF(INDEX(RawDataRefData,$E637,0)&gt;0,INDEX(RawDataRefData,$E637,0)),"")),"")</f>
        <v/>
      </c>
      <c r="BI637" s="100" t="str">
        <f t="array" ref="BI637">IF($BG637,QUARTILE(IF(G5SelectionMask="x",IF(INDEX(RawDataRefData,$E637,0)&gt;0,INDEX(RawDataRefData,$E637,0)),""),1),"")</f>
        <v/>
      </c>
      <c r="BJ637" s="100" t="str">
        <f t="array" ref="BJ637">IF($BG637,QUARTILE(IF(G5SelectionMask="x",IF(INDEX(RawDataRefData,$E637,0)&gt;0,INDEX(RawDataRefData,$E637,0)),""),3),"")</f>
        <v/>
      </c>
      <c r="BK637" s="100" t="str">
        <f t="array" ref="BK637">IF($BG637,MIN(IF(G5SelectionMask="x",IF(INDEX(RawDataRefData,$E637,0)&gt;0,INDEX(RawDataRefData,$E637,0)),"")),"")</f>
        <v/>
      </c>
      <c r="BL637" s="100" t="str">
        <f t="array" ref="BL637">IF($BG637,MAX(IF(G5SelectionMask="x",IF(INDEX(RawDataRefData,$E637,0)&gt;0,INDEX(RawDataRefData,$E637,0)),"")),"")</f>
        <v/>
      </c>
      <c r="BM637" s="100" t="str">
        <f t="shared" si="238"/>
        <v/>
      </c>
      <c r="BN637" s="103" t="str">
        <f t="array" ref="BN637">IF($BG637,STDEVA(IF(G5SelectionMask="x",IF(INDEX(RawDataRefData,$E637,0)&gt;0,INDEX(RawDataRefData,$E637,0)),"")),"")</f>
        <v/>
      </c>
      <c r="BO637" s="104"/>
      <c r="BP637" s="105">
        <v>4</v>
      </c>
      <c r="BQ637" s="105">
        <v>1</v>
      </c>
      <c r="BR637" s="105">
        <v>1</v>
      </c>
      <c r="BS637" s="105">
        <v>4</v>
      </c>
      <c r="BT637" s="105">
        <v>2</v>
      </c>
      <c r="BU637" s="105">
        <v>4</v>
      </c>
      <c r="BV637" s="105">
        <v>2</v>
      </c>
      <c r="BW637" s="105">
        <v>4</v>
      </c>
      <c r="BX637" s="105">
        <v>2</v>
      </c>
      <c r="BY637" s="105">
        <v>2</v>
      </c>
      <c r="BZ637" s="105">
        <v>3</v>
      </c>
      <c r="CA637" s="105">
        <v>4</v>
      </c>
      <c r="CB637" s="105">
        <v>1</v>
      </c>
      <c r="CC637" s="105">
        <v>3</v>
      </c>
      <c r="CD637" s="105">
        <v>2</v>
      </c>
    </row>
    <row r="638" spans="1:82" x14ac:dyDescent="0.2">
      <c r="A638" s="33">
        <f t="shared" si="239"/>
        <v>0</v>
      </c>
      <c r="B638" s="209"/>
      <c r="C638" s="194"/>
      <c r="D638" s="203"/>
      <c r="E638" s="72">
        <f t="shared" si="231"/>
        <v>629</v>
      </c>
      <c r="F638" s="9" t="s">
        <v>2148</v>
      </c>
      <c r="G638" s="9" t="s">
        <v>2931</v>
      </c>
      <c r="H638" s="9" t="s">
        <v>43</v>
      </c>
      <c r="I638" s="9" t="s">
        <v>74</v>
      </c>
      <c r="J638" s="9" t="s">
        <v>1763</v>
      </c>
      <c r="K638" s="100">
        <f t="shared" si="216"/>
        <v>2</v>
      </c>
      <c r="L638" s="100"/>
      <c r="M638" s="100"/>
      <c r="N638" s="100"/>
      <c r="O638" s="100"/>
      <c r="P638" s="101">
        <f t="shared" si="217"/>
        <v>4</v>
      </c>
      <c r="Q638" s="102">
        <f t="shared" si="218"/>
        <v>2</v>
      </c>
      <c r="R638" s="102">
        <f t="shared" si="219"/>
        <v>4</v>
      </c>
      <c r="S638" s="102">
        <f t="shared" si="220"/>
        <v>4</v>
      </c>
      <c r="T638" s="102">
        <f t="shared" si="221"/>
        <v>4</v>
      </c>
      <c r="U638" s="102">
        <f t="shared" si="222"/>
        <v>2</v>
      </c>
      <c r="V638" s="102">
        <f t="shared" si="223"/>
        <v>2</v>
      </c>
      <c r="W638" s="102">
        <f t="shared" si="224"/>
        <v>1</v>
      </c>
      <c r="X638" s="102">
        <f t="shared" si="225"/>
        <v>1</v>
      </c>
      <c r="Y638" s="102">
        <f t="shared" si="226"/>
        <v>4</v>
      </c>
      <c r="Z638" s="102">
        <f t="shared" si="227"/>
        <v>1</v>
      </c>
      <c r="AA638" s="100" t="b">
        <f t="shared" si="228"/>
        <v>1</v>
      </c>
      <c r="AB638" s="100">
        <f t="array" ref="AB638">IF($AA638,MEDIAN(IF(G1SelectionMask="x",IF(INDEX(RawDataRefData,$E638,0)&gt;0,INDEX(RawDataRefData,$E638,0)),"")),"")</f>
        <v>2</v>
      </c>
      <c r="AC638" s="100">
        <f t="array" ref="AC638">IF($AA638,QUARTILE(IF(G1SelectionMask="x",IF(INDEX(RawDataRefData,$E638,0)&gt;0,INDEX(RawDataRefData,$E638,0)),""),1),"")</f>
        <v>1.5</v>
      </c>
      <c r="AD638" s="100">
        <f t="array" ref="AD638">IF($AA638,QUARTILE(IF(G1SelectionMask="x",IF(INDEX(RawDataRefData,$E638,0)&gt;0,INDEX(RawDataRefData,$E638,0)),""),3),"")</f>
        <v>4</v>
      </c>
      <c r="AE638" s="100">
        <f t="array" ref="AE638">IF($AA638,MIN(IF(G1SelectionMask="x",IF(INDEX(RawDataRefData,$E638,0)&gt;0,INDEX(RawDataRefData,$E638,0)),"")),"")</f>
        <v>1</v>
      </c>
      <c r="AF638" s="100">
        <f t="array" ref="AF638">IF($AA638,MAX(IF(G1SelectionMask="x",IF(INDEX(RawDataRefData,$E638,0)&gt;0,INDEX(RawDataRefData,$E638,0)),"")),"")</f>
        <v>4</v>
      </c>
      <c r="AG638" s="100">
        <f t="shared" si="229"/>
        <v>2.6363636363636362</v>
      </c>
      <c r="AH638" s="100">
        <f t="array" ref="AH638">IF($AA638,STDEVA(IF(G1SelectionMask="x",IF(INDEX(RawDataRefData,$E638,0)&gt;0,INDEX(RawDataRefData,$E638,0)),"")),"")</f>
        <v>1.3618169680781096</v>
      </c>
      <c r="AI638" s="101" t="b">
        <f t="shared" si="230"/>
        <v>1</v>
      </c>
      <c r="AJ638" s="101">
        <f t="array" ref="AJ638">IF($AI638,MEDIAN(IF(G2SelectionMask="x",IF(INDEX(RawDataRefData,$E638,0)&gt;0,INDEX(RawDataRefData,$E638,0)),"")),"")</f>
        <v>2</v>
      </c>
      <c r="AK638" s="101">
        <f t="array" ref="AK638">IF($AI638,QUARTILE(IF(G2SelectionMask="x",IF(INDEX(RawDataRefData,$E638,0)&gt;0,INDEX(RawDataRefData,$E638,0)),""),1),"")</f>
        <v>1.5</v>
      </c>
      <c r="AL638" s="101">
        <f t="array" ref="AL638">IF($AI638,QUARTILE(IF(G2SelectionMask="x",IF(INDEX(RawDataRefData,$E638,0)&gt;0,INDEX(RawDataRefData,$E638,0)),""),3),"")</f>
        <v>4</v>
      </c>
      <c r="AM638" s="101">
        <f t="array" ref="AM638">IF($AI638,MIN(IF(G2SelectionMask="x",IF(INDEX(RawDataRefData,$E638,0)&gt;0,INDEX(RawDataRefData,$E638,0)),"")),"")</f>
        <v>1</v>
      </c>
      <c r="AN638" s="101">
        <f t="array" ref="AN638">IF($AI638,MAX(IF(G2SelectionMask="x",IF(INDEX(RawDataRefData,$E638,0)&gt;0,INDEX(RawDataRefData,$E638,0)),"")),"")</f>
        <v>4</v>
      </c>
      <c r="AO638" s="101">
        <f t="shared" si="232"/>
        <v>2.5454545454545454</v>
      </c>
      <c r="AP638" s="101">
        <f t="array" ref="AP638">IF($AI638,STDEVA(IF(G2SelectionMask="x",IF(INDEX(RawDataRefData,$E638,0)&gt;0,INDEX(RawDataRefData,$E638,0)),"")),"")</f>
        <v>1.2933395813657267</v>
      </c>
      <c r="AQ638" s="100" t="b">
        <f t="shared" si="233"/>
        <v>0</v>
      </c>
      <c r="AR638" s="100" t="str">
        <f t="array" ref="AR638">IF($AQ638,MEDIAN(IF(G3SelectionMask="x",IF(INDEX(RawDataRefData,$E638,0)&gt;0,INDEX(RawDataRefData,$E638,0)),"")),"")</f>
        <v/>
      </c>
      <c r="AS638" s="100" t="str">
        <f t="array" ref="AS638">IF($AQ638,QUARTILE(IF(G3SelectionMask="x",IF(INDEX(RawDataRefData,$E638,0)&gt;0,INDEX(RawDataRefData,$E638,0)),""),1),"")</f>
        <v/>
      </c>
      <c r="AT638" s="100" t="str">
        <f t="array" ref="AT638">IF($AQ638,QUARTILE(IF(G3SelectionMask="x",IF(INDEX(RawDataRefData,$E638,0)&gt;0,INDEX(RawDataRefData,$E638,0)),""),3),"")</f>
        <v/>
      </c>
      <c r="AU638" s="100" t="str">
        <f t="array" ref="AU638">IF($AQ638,MIN(IF(G3SelectionMask="x",IF(INDEX(RawDataRefData,$E638,0)&gt;0,INDEX(RawDataRefData,$E638,0)),"")),"")</f>
        <v/>
      </c>
      <c r="AV638" s="100" t="str">
        <f t="array" ref="AV638">IF($AQ638,MAX(IF(G3SelectionMask="x",IF(INDEX(RawDataRefData,$E638,0)&gt;0,INDEX(RawDataRefData,$E638,0)),"")),"")</f>
        <v/>
      </c>
      <c r="AW638" s="100" t="str">
        <f t="shared" si="234"/>
        <v/>
      </c>
      <c r="AX638" s="100" t="str">
        <f t="array" ref="AX638">IF($AQ638,STDEVA(IF(G3SelectionMask="x",IF(INDEX(RawDataRefData,$E638,0)&gt;0,INDEX(RawDataRefData,$E638,0)),"")),"")</f>
        <v/>
      </c>
      <c r="AY638" s="101" t="b">
        <f t="shared" si="235"/>
        <v>0</v>
      </c>
      <c r="AZ638" s="101" t="str">
        <f t="array" ref="AZ638">IF($AY638,MEDIAN(IF(G4SelectionMask="x",IF(INDEX(RawDataRefData,$E638,0)&gt;0,INDEX(RawDataRefData,$E638,0)),"")),"")</f>
        <v/>
      </c>
      <c r="BA638" s="101" t="str">
        <f t="array" ref="BA638">IF($AY638,QUARTILE(IF(G4SelectionMask="x",IF(INDEX(RawDataRefData,$E638,0)&gt;0,INDEX(RawDataRefData,$E638,0)),""),1),"")</f>
        <v/>
      </c>
      <c r="BB638" s="101" t="str">
        <f t="array" ref="BB638">IF($AY638,QUARTILE(IF(G4SelectionMask="x",IF(INDEX(RawDataRefData,$E638,0)&gt;0,INDEX(RawDataRefData,$E638,0)),""),3),"")</f>
        <v/>
      </c>
      <c r="BC638" s="101" t="str">
        <f t="array" ref="BC638">IF($AY638,MIN(IF(G4SelectionMask="x",IF(INDEX(RawDataRefData,$E638,0)&gt;0,INDEX(RawDataRefData,$E638,0)),"")),"")</f>
        <v/>
      </c>
      <c r="BD638" s="101" t="str">
        <f t="array" ref="BD638">IF($AY638,MAX(IF(G4SelectionMask="x",IF(INDEX(RawDataRefData,$E638,0)&gt;0,INDEX(RawDataRefData,$E638,0)),"")),"")</f>
        <v/>
      </c>
      <c r="BE638" s="101" t="str">
        <f t="shared" si="236"/>
        <v/>
      </c>
      <c r="BF638" s="101" t="str">
        <f t="array" ref="BF638">IF($AY638,STDEVA(IF(G4SelectionMask="x",IF(INDEX(RawDataRefData,$E638,0)&gt;0,INDEX(RawDataRefData,$E638,0)),"")),"")</f>
        <v/>
      </c>
      <c r="BG638" s="100" t="b">
        <f t="shared" si="237"/>
        <v>0</v>
      </c>
      <c r="BH638" s="100" t="str">
        <f t="array" ref="BH638">IF($BG638,MEDIAN(IF(G5SelectionMask="x",IF(INDEX(RawDataRefData,$E638,0)&gt;0,INDEX(RawDataRefData,$E638,0)),"")),"")</f>
        <v/>
      </c>
      <c r="BI638" s="100" t="str">
        <f t="array" ref="BI638">IF($BG638,QUARTILE(IF(G5SelectionMask="x",IF(INDEX(RawDataRefData,$E638,0)&gt;0,INDEX(RawDataRefData,$E638,0)),""),1),"")</f>
        <v/>
      </c>
      <c r="BJ638" s="100" t="str">
        <f t="array" ref="BJ638">IF($BG638,QUARTILE(IF(G5SelectionMask="x",IF(INDEX(RawDataRefData,$E638,0)&gt;0,INDEX(RawDataRefData,$E638,0)),""),3),"")</f>
        <v/>
      </c>
      <c r="BK638" s="100" t="str">
        <f t="array" ref="BK638">IF($BG638,MIN(IF(G5SelectionMask="x",IF(INDEX(RawDataRefData,$E638,0)&gt;0,INDEX(RawDataRefData,$E638,0)),"")),"")</f>
        <v/>
      </c>
      <c r="BL638" s="100" t="str">
        <f t="array" ref="BL638">IF($BG638,MAX(IF(G5SelectionMask="x",IF(INDEX(RawDataRefData,$E638,0)&gt;0,INDEX(RawDataRefData,$E638,0)),"")),"")</f>
        <v/>
      </c>
      <c r="BM638" s="100" t="str">
        <f t="shared" si="238"/>
        <v/>
      </c>
      <c r="BN638" s="103" t="str">
        <f t="array" ref="BN638">IF($BG638,STDEVA(IF(G5SelectionMask="x",IF(INDEX(RawDataRefData,$E638,0)&gt;0,INDEX(RawDataRefData,$E638,0)),"")),"")</f>
        <v/>
      </c>
      <c r="BO638" s="104"/>
      <c r="BP638" s="105">
        <v>2</v>
      </c>
      <c r="BQ638" s="105">
        <v>4</v>
      </c>
      <c r="BR638" s="105">
        <v>2</v>
      </c>
      <c r="BS638" s="105">
        <v>4</v>
      </c>
      <c r="BT638" s="105">
        <v>4</v>
      </c>
      <c r="BU638" s="105">
        <v>4</v>
      </c>
      <c r="BV638" s="105">
        <v>2</v>
      </c>
      <c r="BW638" s="105">
        <v>2</v>
      </c>
      <c r="BX638" s="105">
        <v>1</v>
      </c>
      <c r="BY638" s="105">
        <v>1</v>
      </c>
      <c r="BZ638" s="105">
        <v>4</v>
      </c>
      <c r="CA638" s="105">
        <v>1</v>
      </c>
      <c r="CB638" s="105">
        <v>3</v>
      </c>
      <c r="CC638" s="105">
        <v>1</v>
      </c>
      <c r="CD638" s="105">
        <v>2</v>
      </c>
    </row>
    <row r="639" spans="1:82" x14ac:dyDescent="0.2">
      <c r="A639" s="33">
        <f t="shared" si="239"/>
        <v>0</v>
      </c>
      <c r="B639" s="209"/>
      <c r="C639" s="194"/>
      <c r="D639" s="203"/>
      <c r="E639" s="72">
        <f t="shared" si="231"/>
        <v>630</v>
      </c>
      <c r="F639" s="9" t="s">
        <v>2149</v>
      </c>
      <c r="G639" s="9" t="s">
        <v>2932</v>
      </c>
      <c r="H639" s="9" t="s">
        <v>43</v>
      </c>
      <c r="I639" s="9" t="s">
        <v>74</v>
      </c>
      <c r="J639" s="9" t="s">
        <v>1763</v>
      </c>
      <c r="K639" s="100">
        <f t="shared" si="216"/>
        <v>4</v>
      </c>
      <c r="L639" s="100"/>
      <c r="M639" s="100"/>
      <c r="N639" s="100"/>
      <c r="O639" s="100"/>
      <c r="P639" s="101">
        <f t="shared" si="217"/>
        <v>1</v>
      </c>
      <c r="Q639" s="102">
        <f t="shared" si="218"/>
        <v>3</v>
      </c>
      <c r="R639" s="102">
        <f t="shared" si="219"/>
        <v>1</v>
      </c>
      <c r="S639" s="102">
        <f t="shared" si="220"/>
        <v>3</v>
      </c>
      <c r="T639" s="102">
        <f t="shared" si="221"/>
        <v>2</v>
      </c>
      <c r="U639" s="102">
        <f t="shared" si="222"/>
        <v>2</v>
      </c>
      <c r="V639" s="102">
        <f t="shared" si="223"/>
        <v>4</v>
      </c>
      <c r="W639" s="102">
        <f t="shared" si="224"/>
        <v>1</v>
      </c>
      <c r="X639" s="102">
        <f t="shared" si="225"/>
        <v>1</v>
      </c>
      <c r="Y639" s="102">
        <f t="shared" si="226"/>
        <v>1</v>
      </c>
      <c r="Z639" s="102">
        <f t="shared" si="227"/>
        <v>2</v>
      </c>
      <c r="AA639" s="100" t="b">
        <f t="shared" si="228"/>
        <v>1</v>
      </c>
      <c r="AB639" s="100">
        <f t="array" ref="AB639">IF($AA639,MEDIAN(IF(G1SelectionMask="x",IF(INDEX(RawDataRefData,$E639,0)&gt;0,INDEX(RawDataRefData,$E639,0)),"")),"")</f>
        <v>2</v>
      </c>
      <c r="AC639" s="100">
        <f t="array" ref="AC639">IF($AA639,QUARTILE(IF(G1SelectionMask="x",IF(INDEX(RawDataRefData,$E639,0)&gt;0,INDEX(RawDataRefData,$E639,0)),""),1),"")</f>
        <v>1</v>
      </c>
      <c r="AD639" s="100">
        <f t="array" ref="AD639">IF($AA639,QUARTILE(IF(G1SelectionMask="x",IF(INDEX(RawDataRefData,$E639,0)&gt;0,INDEX(RawDataRefData,$E639,0)),""),3),"")</f>
        <v>2.5</v>
      </c>
      <c r="AE639" s="100">
        <f t="array" ref="AE639">IF($AA639,MIN(IF(G1SelectionMask="x",IF(INDEX(RawDataRefData,$E639,0)&gt;0,INDEX(RawDataRefData,$E639,0)),"")),"")</f>
        <v>1</v>
      </c>
      <c r="AF639" s="100">
        <f t="array" ref="AF639">IF($AA639,MAX(IF(G1SelectionMask="x",IF(INDEX(RawDataRefData,$E639,0)&gt;0,INDEX(RawDataRefData,$E639,0)),"")),"")</f>
        <v>4</v>
      </c>
      <c r="AG639" s="100">
        <f t="shared" si="229"/>
        <v>1.9090909090909092</v>
      </c>
      <c r="AH639" s="100">
        <f t="array" ref="AH639">IF($AA639,STDEVA(IF(G1SelectionMask="x",IF(INDEX(RawDataRefData,$E639,0)&gt;0,INDEX(RawDataRefData,$E639,0)),"")),"")</f>
        <v>1.0444659357341868</v>
      </c>
      <c r="AI639" s="101" t="b">
        <f t="shared" si="230"/>
        <v>1</v>
      </c>
      <c r="AJ639" s="101">
        <f t="array" ref="AJ639">IF($AI639,MEDIAN(IF(G2SelectionMask="x",IF(INDEX(RawDataRefData,$E639,0)&gt;0,INDEX(RawDataRefData,$E639,0)),"")),"")</f>
        <v>2</v>
      </c>
      <c r="AK639" s="101">
        <f t="array" ref="AK639">IF($AI639,QUARTILE(IF(G2SelectionMask="x",IF(INDEX(RawDataRefData,$E639,0)&gt;0,INDEX(RawDataRefData,$E639,0)),""),1),"")</f>
        <v>1</v>
      </c>
      <c r="AL639" s="101">
        <f t="array" ref="AL639">IF($AI639,QUARTILE(IF(G2SelectionMask="x",IF(INDEX(RawDataRefData,$E639,0)&gt;0,INDEX(RawDataRefData,$E639,0)),""),3),"")</f>
        <v>3</v>
      </c>
      <c r="AM639" s="101">
        <f t="array" ref="AM639">IF($AI639,MIN(IF(G2SelectionMask="x",IF(INDEX(RawDataRefData,$E639,0)&gt;0,INDEX(RawDataRefData,$E639,0)),"")),"")</f>
        <v>1</v>
      </c>
      <c r="AN639" s="101">
        <f t="array" ref="AN639">IF($AI639,MAX(IF(G2SelectionMask="x",IF(INDEX(RawDataRefData,$E639,0)&gt;0,INDEX(RawDataRefData,$E639,0)),"")),"")</f>
        <v>4</v>
      </c>
      <c r="AO639" s="101">
        <f t="shared" si="232"/>
        <v>2.0909090909090908</v>
      </c>
      <c r="AP639" s="101">
        <f t="array" ref="AP639">IF($AI639,STDEVA(IF(G2SelectionMask="x",IF(INDEX(RawDataRefData,$E639,0)&gt;0,INDEX(RawDataRefData,$E639,0)),"")),"")</f>
        <v>1.0444659357341868</v>
      </c>
      <c r="AQ639" s="100" t="b">
        <f t="shared" si="233"/>
        <v>0</v>
      </c>
      <c r="AR639" s="100" t="str">
        <f t="array" ref="AR639">IF($AQ639,MEDIAN(IF(G3SelectionMask="x",IF(INDEX(RawDataRefData,$E639,0)&gt;0,INDEX(RawDataRefData,$E639,0)),"")),"")</f>
        <v/>
      </c>
      <c r="AS639" s="100" t="str">
        <f t="array" ref="AS639">IF($AQ639,QUARTILE(IF(G3SelectionMask="x",IF(INDEX(RawDataRefData,$E639,0)&gt;0,INDEX(RawDataRefData,$E639,0)),""),1),"")</f>
        <v/>
      </c>
      <c r="AT639" s="100" t="str">
        <f t="array" ref="AT639">IF($AQ639,QUARTILE(IF(G3SelectionMask="x",IF(INDEX(RawDataRefData,$E639,0)&gt;0,INDEX(RawDataRefData,$E639,0)),""),3),"")</f>
        <v/>
      </c>
      <c r="AU639" s="100" t="str">
        <f t="array" ref="AU639">IF($AQ639,MIN(IF(G3SelectionMask="x",IF(INDEX(RawDataRefData,$E639,0)&gt;0,INDEX(RawDataRefData,$E639,0)),"")),"")</f>
        <v/>
      </c>
      <c r="AV639" s="100" t="str">
        <f t="array" ref="AV639">IF($AQ639,MAX(IF(G3SelectionMask="x",IF(INDEX(RawDataRefData,$E639,0)&gt;0,INDEX(RawDataRefData,$E639,0)),"")),"")</f>
        <v/>
      </c>
      <c r="AW639" s="100" t="str">
        <f t="shared" si="234"/>
        <v/>
      </c>
      <c r="AX639" s="100" t="str">
        <f t="array" ref="AX639">IF($AQ639,STDEVA(IF(G3SelectionMask="x",IF(INDEX(RawDataRefData,$E639,0)&gt;0,INDEX(RawDataRefData,$E639,0)),"")),"")</f>
        <v/>
      </c>
      <c r="AY639" s="101" t="b">
        <f t="shared" si="235"/>
        <v>0</v>
      </c>
      <c r="AZ639" s="101" t="str">
        <f t="array" ref="AZ639">IF($AY639,MEDIAN(IF(G4SelectionMask="x",IF(INDEX(RawDataRefData,$E639,0)&gt;0,INDEX(RawDataRefData,$E639,0)),"")),"")</f>
        <v/>
      </c>
      <c r="BA639" s="101" t="str">
        <f t="array" ref="BA639">IF($AY639,QUARTILE(IF(G4SelectionMask="x",IF(INDEX(RawDataRefData,$E639,0)&gt;0,INDEX(RawDataRefData,$E639,0)),""),1),"")</f>
        <v/>
      </c>
      <c r="BB639" s="101" t="str">
        <f t="array" ref="BB639">IF($AY639,QUARTILE(IF(G4SelectionMask="x",IF(INDEX(RawDataRefData,$E639,0)&gt;0,INDEX(RawDataRefData,$E639,0)),""),3),"")</f>
        <v/>
      </c>
      <c r="BC639" s="101" t="str">
        <f t="array" ref="BC639">IF($AY639,MIN(IF(G4SelectionMask="x",IF(INDEX(RawDataRefData,$E639,0)&gt;0,INDEX(RawDataRefData,$E639,0)),"")),"")</f>
        <v/>
      </c>
      <c r="BD639" s="101" t="str">
        <f t="array" ref="BD639">IF($AY639,MAX(IF(G4SelectionMask="x",IF(INDEX(RawDataRefData,$E639,0)&gt;0,INDEX(RawDataRefData,$E639,0)),"")),"")</f>
        <v/>
      </c>
      <c r="BE639" s="101" t="str">
        <f t="shared" si="236"/>
        <v/>
      </c>
      <c r="BF639" s="101" t="str">
        <f t="array" ref="BF639">IF($AY639,STDEVA(IF(G4SelectionMask="x",IF(INDEX(RawDataRefData,$E639,0)&gt;0,INDEX(RawDataRefData,$E639,0)),"")),"")</f>
        <v/>
      </c>
      <c r="BG639" s="100" t="b">
        <f t="shared" si="237"/>
        <v>0</v>
      </c>
      <c r="BH639" s="100" t="str">
        <f t="array" ref="BH639">IF($BG639,MEDIAN(IF(G5SelectionMask="x",IF(INDEX(RawDataRefData,$E639,0)&gt;0,INDEX(RawDataRefData,$E639,0)),"")),"")</f>
        <v/>
      </c>
      <c r="BI639" s="100" t="str">
        <f t="array" ref="BI639">IF($BG639,QUARTILE(IF(G5SelectionMask="x",IF(INDEX(RawDataRefData,$E639,0)&gt;0,INDEX(RawDataRefData,$E639,0)),""),1),"")</f>
        <v/>
      </c>
      <c r="BJ639" s="100" t="str">
        <f t="array" ref="BJ639">IF($BG639,QUARTILE(IF(G5SelectionMask="x",IF(INDEX(RawDataRefData,$E639,0)&gt;0,INDEX(RawDataRefData,$E639,0)),""),3),"")</f>
        <v/>
      </c>
      <c r="BK639" s="100" t="str">
        <f t="array" ref="BK639">IF($BG639,MIN(IF(G5SelectionMask="x",IF(INDEX(RawDataRefData,$E639,0)&gt;0,INDEX(RawDataRefData,$E639,0)),"")),"")</f>
        <v/>
      </c>
      <c r="BL639" s="100" t="str">
        <f t="array" ref="BL639">IF($BG639,MAX(IF(G5SelectionMask="x",IF(INDEX(RawDataRefData,$E639,0)&gt;0,INDEX(RawDataRefData,$E639,0)),"")),"")</f>
        <v/>
      </c>
      <c r="BM639" s="100" t="str">
        <f t="shared" si="238"/>
        <v/>
      </c>
      <c r="BN639" s="103" t="str">
        <f t="array" ref="BN639">IF($BG639,STDEVA(IF(G5SelectionMask="x",IF(INDEX(RawDataRefData,$E639,0)&gt;0,INDEX(RawDataRefData,$E639,0)),"")),"")</f>
        <v/>
      </c>
      <c r="BO639" s="104"/>
      <c r="BP639" s="105">
        <v>4</v>
      </c>
      <c r="BQ639" s="105">
        <v>1</v>
      </c>
      <c r="BR639" s="105">
        <v>3</v>
      </c>
      <c r="BS639" s="105">
        <v>1</v>
      </c>
      <c r="BT639" s="105">
        <v>3</v>
      </c>
      <c r="BU639" s="105">
        <v>2</v>
      </c>
      <c r="BV639" s="105">
        <v>2</v>
      </c>
      <c r="BW639" s="105">
        <v>4</v>
      </c>
      <c r="BX639" s="105">
        <v>1</v>
      </c>
      <c r="BY639" s="105">
        <v>1</v>
      </c>
      <c r="BZ639" s="105">
        <v>1</v>
      </c>
      <c r="CA639" s="105">
        <v>2</v>
      </c>
      <c r="CB639" s="105">
        <v>1</v>
      </c>
      <c r="CC639" s="105">
        <v>2</v>
      </c>
      <c r="CD639" s="105">
        <v>3</v>
      </c>
    </row>
    <row r="640" spans="1:82" x14ac:dyDescent="0.2">
      <c r="A640" s="33">
        <f t="shared" si="239"/>
        <v>0</v>
      </c>
      <c r="B640" s="209"/>
      <c r="C640" s="194"/>
      <c r="D640" s="203"/>
      <c r="E640" s="72">
        <f t="shared" si="231"/>
        <v>631</v>
      </c>
      <c r="F640" s="9" t="s">
        <v>2150</v>
      </c>
      <c r="G640" s="9" t="s">
        <v>2933</v>
      </c>
      <c r="H640" s="9" t="s">
        <v>43</v>
      </c>
      <c r="I640" s="9" t="s">
        <v>74</v>
      </c>
      <c r="J640" s="9" t="s">
        <v>1763</v>
      </c>
      <c r="K640" s="100">
        <f t="shared" si="216"/>
        <v>4</v>
      </c>
      <c r="L640" s="100"/>
      <c r="M640" s="100"/>
      <c r="N640" s="100"/>
      <c r="O640" s="100"/>
      <c r="P640" s="101">
        <f t="shared" si="217"/>
        <v>3</v>
      </c>
      <c r="Q640" s="102">
        <f t="shared" si="218"/>
        <v>3</v>
      </c>
      <c r="R640" s="102">
        <f t="shared" si="219"/>
        <v>1</v>
      </c>
      <c r="S640" s="102">
        <f t="shared" si="220"/>
        <v>2</v>
      </c>
      <c r="T640" s="102">
        <f t="shared" si="221"/>
        <v>3</v>
      </c>
      <c r="U640" s="102">
        <f t="shared" si="222"/>
        <v>4</v>
      </c>
      <c r="V640" s="102">
        <f t="shared" si="223"/>
        <v>4</v>
      </c>
      <c r="W640" s="102">
        <f t="shared" si="224"/>
        <v>3</v>
      </c>
      <c r="X640" s="102">
        <f t="shared" si="225"/>
        <v>3</v>
      </c>
      <c r="Y640" s="102">
        <f t="shared" si="226"/>
        <v>3</v>
      </c>
      <c r="Z640" s="102">
        <f t="shared" si="227"/>
        <v>3</v>
      </c>
      <c r="AA640" s="100" t="b">
        <f t="shared" si="228"/>
        <v>1</v>
      </c>
      <c r="AB640" s="100">
        <f t="array" ref="AB640">IF($AA640,MEDIAN(IF(G1SelectionMask="x",IF(INDEX(RawDataRefData,$E640,0)&gt;0,INDEX(RawDataRefData,$E640,0)),"")),"")</f>
        <v>3</v>
      </c>
      <c r="AC640" s="100">
        <f t="array" ref="AC640">IF($AA640,QUARTILE(IF(G1SelectionMask="x",IF(INDEX(RawDataRefData,$E640,0)&gt;0,INDEX(RawDataRefData,$E640,0)),""),1),"")</f>
        <v>3</v>
      </c>
      <c r="AD640" s="100">
        <f t="array" ref="AD640">IF($AA640,QUARTILE(IF(G1SelectionMask="x",IF(INDEX(RawDataRefData,$E640,0)&gt;0,INDEX(RawDataRefData,$E640,0)),""),3),"")</f>
        <v>3</v>
      </c>
      <c r="AE640" s="100">
        <f t="array" ref="AE640">IF($AA640,MIN(IF(G1SelectionMask="x",IF(INDEX(RawDataRefData,$E640,0)&gt;0,INDEX(RawDataRefData,$E640,0)),"")),"")</f>
        <v>1</v>
      </c>
      <c r="AF640" s="100">
        <f t="array" ref="AF640">IF($AA640,MAX(IF(G1SelectionMask="x",IF(INDEX(RawDataRefData,$E640,0)&gt;0,INDEX(RawDataRefData,$E640,0)),"")),"")</f>
        <v>4</v>
      </c>
      <c r="AG640" s="100">
        <f t="shared" si="229"/>
        <v>2.9090909090909092</v>
      </c>
      <c r="AH640" s="100">
        <f t="array" ref="AH640">IF($AA640,STDEVA(IF(G1SelectionMask="x",IF(INDEX(RawDataRefData,$E640,0)&gt;0,INDEX(RawDataRefData,$E640,0)),"")),"")</f>
        <v>0.8312094145936334</v>
      </c>
      <c r="AI640" s="101" t="b">
        <f t="shared" si="230"/>
        <v>1</v>
      </c>
      <c r="AJ640" s="101">
        <f t="array" ref="AJ640">IF($AI640,MEDIAN(IF(G2SelectionMask="x",IF(INDEX(RawDataRefData,$E640,0)&gt;0,INDEX(RawDataRefData,$E640,0)),"")),"")</f>
        <v>3</v>
      </c>
      <c r="AK640" s="101">
        <f t="array" ref="AK640">IF($AI640,QUARTILE(IF(G2SelectionMask="x",IF(INDEX(RawDataRefData,$E640,0)&gt;0,INDEX(RawDataRefData,$E640,0)),""),1),"")</f>
        <v>3</v>
      </c>
      <c r="AL640" s="101">
        <f t="array" ref="AL640">IF($AI640,QUARTILE(IF(G2SelectionMask="x",IF(INDEX(RawDataRefData,$E640,0)&gt;0,INDEX(RawDataRefData,$E640,0)),""),3),"")</f>
        <v>3</v>
      </c>
      <c r="AM640" s="101">
        <f t="array" ref="AM640">IF($AI640,MIN(IF(G2SelectionMask="x",IF(INDEX(RawDataRefData,$E640,0)&gt;0,INDEX(RawDataRefData,$E640,0)),"")),"")</f>
        <v>2</v>
      </c>
      <c r="AN640" s="101">
        <f t="array" ref="AN640">IF($AI640,MAX(IF(G2SelectionMask="x",IF(INDEX(RawDataRefData,$E640,0)&gt;0,INDEX(RawDataRefData,$E640,0)),"")),"")</f>
        <v>4</v>
      </c>
      <c r="AO640" s="101">
        <f t="shared" si="232"/>
        <v>3</v>
      </c>
      <c r="AP640" s="101">
        <f t="array" ref="AP640">IF($AI640,STDEVA(IF(G2SelectionMask="x",IF(INDEX(RawDataRefData,$E640,0)&gt;0,INDEX(RawDataRefData,$E640,0)),"")),"")</f>
        <v>0.63245553203367588</v>
      </c>
      <c r="AQ640" s="100" t="b">
        <f t="shared" si="233"/>
        <v>0</v>
      </c>
      <c r="AR640" s="100" t="str">
        <f t="array" ref="AR640">IF($AQ640,MEDIAN(IF(G3SelectionMask="x",IF(INDEX(RawDataRefData,$E640,0)&gt;0,INDEX(RawDataRefData,$E640,0)),"")),"")</f>
        <v/>
      </c>
      <c r="AS640" s="100" t="str">
        <f t="array" ref="AS640">IF($AQ640,QUARTILE(IF(G3SelectionMask="x",IF(INDEX(RawDataRefData,$E640,0)&gt;0,INDEX(RawDataRefData,$E640,0)),""),1),"")</f>
        <v/>
      </c>
      <c r="AT640" s="100" t="str">
        <f t="array" ref="AT640">IF($AQ640,QUARTILE(IF(G3SelectionMask="x",IF(INDEX(RawDataRefData,$E640,0)&gt;0,INDEX(RawDataRefData,$E640,0)),""),3),"")</f>
        <v/>
      </c>
      <c r="AU640" s="100" t="str">
        <f t="array" ref="AU640">IF($AQ640,MIN(IF(G3SelectionMask="x",IF(INDEX(RawDataRefData,$E640,0)&gt;0,INDEX(RawDataRefData,$E640,0)),"")),"")</f>
        <v/>
      </c>
      <c r="AV640" s="100" t="str">
        <f t="array" ref="AV640">IF($AQ640,MAX(IF(G3SelectionMask="x",IF(INDEX(RawDataRefData,$E640,0)&gt;0,INDEX(RawDataRefData,$E640,0)),"")),"")</f>
        <v/>
      </c>
      <c r="AW640" s="100" t="str">
        <f t="shared" si="234"/>
        <v/>
      </c>
      <c r="AX640" s="100" t="str">
        <f t="array" ref="AX640">IF($AQ640,STDEVA(IF(G3SelectionMask="x",IF(INDEX(RawDataRefData,$E640,0)&gt;0,INDEX(RawDataRefData,$E640,0)),"")),"")</f>
        <v/>
      </c>
      <c r="AY640" s="101" t="b">
        <f t="shared" si="235"/>
        <v>0</v>
      </c>
      <c r="AZ640" s="101" t="str">
        <f t="array" ref="AZ640">IF($AY640,MEDIAN(IF(G4SelectionMask="x",IF(INDEX(RawDataRefData,$E640,0)&gt;0,INDEX(RawDataRefData,$E640,0)),"")),"")</f>
        <v/>
      </c>
      <c r="BA640" s="101" t="str">
        <f t="array" ref="BA640">IF($AY640,QUARTILE(IF(G4SelectionMask="x",IF(INDEX(RawDataRefData,$E640,0)&gt;0,INDEX(RawDataRefData,$E640,0)),""),1),"")</f>
        <v/>
      </c>
      <c r="BB640" s="101" t="str">
        <f t="array" ref="BB640">IF($AY640,QUARTILE(IF(G4SelectionMask="x",IF(INDEX(RawDataRefData,$E640,0)&gt;0,INDEX(RawDataRefData,$E640,0)),""),3),"")</f>
        <v/>
      </c>
      <c r="BC640" s="101" t="str">
        <f t="array" ref="BC640">IF($AY640,MIN(IF(G4SelectionMask="x",IF(INDEX(RawDataRefData,$E640,0)&gt;0,INDEX(RawDataRefData,$E640,0)),"")),"")</f>
        <v/>
      </c>
      <c r="BD640" s="101" t="str">
        <f t="array" ref="BD640">IF($AY640,MAX(IF(G4SelectionMask="x",IF(INDEX(RawDataRefData,$E640,0)&gt;0,INDEX(RawDataRefData,$E640,0)),"")),"")</f>
        <v/>
      </c>
      <c r="BE640" s="101" t="str">
        <f t="shared" si="236"/>
        <v/>
      </c>
      <c r="BF640" s="101" t="str">
        <f t="array" ref="BF640">IF($AY640,STDEVA(IF(G4SelectionMask="x",IF(INDEX(RawDataRefData,$E640,0)&gt;0,INDEX(RawDataRefData,$E640,0)),"")),"")</f>
        <v/>
      </c>
      <c r="BG640" s="100" t="b">
        <f t="shared" si="237"/>
        <v>0</v>
      </c>
      <c r="BH640" s="100" t="str">
        <f t="array" ref="BH640">IF($BG640,MEDIAN(IF(G5SelectionMask="x",IF(INDEX(RawDataRefData,$E640,0)&gt;0,INDEX(RawDataRefData,$E640,0)),"")),"")</f>
        <v/>
      </c>
      <c r="BI640" s="100" t="str">
        <f t="array" ref="BI640">IF($BG640,QUARTILE(IF(G5SelectionMask="x",IF(INDEX(RawDataRefData,$E640,0)&gt;0,INDEX(RawDataRefData,$E640,0)),""),1),"")</f>
        <v/>
      </c>
      <c r="BJ640" s="100" t="str">
        <f t="array" ref="BJ640">IF($BG640,QUARTILE(IF(G5SelectionMask="x",IF(INDEX(RawDataRefData,$E640,0)&gt;0,INDEX(RawDataRefData,$E640,0)),""),3),"")</f>
        <v/>
      </c>
      <c r="BK640" s="100" t="str">
        <f t="array" ref="BK640">IF($BG640,MIN(IF(G5SelectionMask="x",IF(INDEX(RawDataRefData,$E640,0)&gt;0,INDEX(RawDataRefData,$E640,0)),"")),"")</f>
        <v/>
      </c>
      <c r="BL640" s="100" t="str">
        <f t="array" ref="BL640">IF($BG640,MAX(IF(G5SelectionMask="x",IF(INDEX(RawDataRefData,$E640,0)&gt;0,INDEX(RawDataRefData,$E640,0)),"")),"")</f>
        <v/>
      </c>
      <c r="BM640" s="100" t="str">
        <f t="shared" si="238"/>
        <v/>
      </c>
      <c r="BN640" s="103" t="str">
        <f t="array" ref="BN640">IF($BG640,STDEVA(IF(G5SelectionMask="x",IF(INDEX(RawDataRefData,$E640,0)&gt;0,INDEX(RawDataRefData,$E640,0)),"")),"")</f>
        <v/>
      </c>
      <c r="BO640" s="104"/>
      <c r="BP640" s="105">
        <v>4</v>
      </c>
      <c r="BQ640" s="105">
        <v>3</v>
      </c>
      <c r="BR640" s="105">
        <v>3</v>
      </c>
      <c r="BS640" s="105">
        <v>1</v>
      </c>
      <c r="BT640" s="105">
        <v>2</v>
      </c>
      <c r="BU640" s="105">
        <v>3</v>
      </c>
      <c r="BV640" s="105">
        <v>4</v>
      </c>
      <c r="BW640" s="105">
        <v>4</v>
      </c>
      <c r="BX640" s="105">
        <v>3</v>
      </c>
      <c r="BY640" s="105">
        <v>3</v>
      </c>
      <c r="BZ640" s="105">
        <v>3</v>
      </c>
      <c r="CA640" s="105">
        <v>3</v>
      </c>
      <c r="CB640" s="105">
        <v>3</v>
      </c>
      <c r="CC640" s="105">
        <v>4</v>
      </c>
      <c r="CD640" s="105">
        <v>2</v>
      </c>
    </row>
    <row r="641" spans="1:82" x14ac:dyDescent="0.2">
      <c r="A641" s="33">
        <f t="shared" si="239"/>
        <v>0</v>
      </c>
      <c r="B641" s="209"/>
      <c r="C641" s="194"/>
      <c r="D641" s="203"/>
      <c r="E641" s="72">
        <f t="shared" si="231"/>
        <v>632</v>
      </c>
      <c r="F641" s="9" t="s">
        <v>2151</v>
      </c>
      <c r="G641" s="9" t="s">
        <v>2922</v>
      </c>
      <c r="H641" s="9" t="s">
        <v>43</v>
      </c>
      <c r="I641" s="9" t="s">
        <v>74</v>
      </c>
      <c r="J641" s="9" t="s">
        <v>1766</v>
      </c>
      <c r="K641" s="100">
        <f t="shared" si="216"/>
        <v>2</v>
      </c>
      <c r="L641" s="100"/>
      <c r="M641" s="100"/>
      <c r="N641" s="100"/>
      <c r="O641" s="100"/>
      <c r="P641" s="101">
        <f t="shared" si="217"/>
        <v>3</v>
      </c>
      <c r="Q641" s="102">
        <f t="shared" si="218"/>
        <v>4</v>
      </c>
      <c r="R641" s="102">
        <f t="shared" si="219"/>
        <v>3</v>
      </c>
      <c r="S641" s="102">
        <f t="shared" si="220"/>
        <v>4</v>
      </c>
      <c r="T641" s="102">
        <f t="shared" si="221"/>
        <v>2</v>
      </c>
      <c r="U641" s="102">
        <f t="shared" si="222"/>
        <v>4</v>
      </c>
      <c r="V641" s="102">
        <f t="shared" si="223"/>
        <v>3</v>
      </c>
      <c r="W641" s="102">
        <f t="shared" si="224"/>
        <v>1</v>
      </c>
      <c r="X641" s="102">
        <f t="shared" si="225"/>
        <v>3</v>
      </c>
      <c r="Y641" s="102">
        <f t="shared" si="226"/>
        <v>1</v>
      </c>
      <c r="Z641" s="102">
        <f t="shared" si="227"/>
        <v>3</v>
      </c>
      <c r="AA641" s="100" t="b">
        <f t="shared" si="228"/>
        <v>1</v>
      </c>
      <c r="AB641" s="100">
        <f t="array" ref="AB641">IF($AA641,MEDIAN(IF(G1SelectionMask="x",IF(INDEX(RawDataRefData,$E641,0)&gt;0,INDEX(RawDataRefData,$E641,0)),"")),"")</f>
        <v>3</v>
      </c>
      <c r="AC641" s="100">
        <f t="array" ref="AC641">IF($AA641,QUARTILE(IF(G1SelectionMask="x",IF(INDEX(RawDataRefData,$E641,0)&gt;0,INDEX(RawDataRefData,$E641,0)),""),1),"")</f>
        <v>2.5</v>
      </c>
      <c r="AD641" s="100">
        <f t="array" ref="AD641">IF($AA641,QUARTILE(IF(G1SelectionMask="x",IF(INDEX(RawDataRefData,$E641,0)&gt;0,INDEX(RawDataRefData,$E641,0)),""),3),"")</f>
        <v>3.5</v>
      </c>
      <c r="AE641" s="100">
        <f t="array" ref="AE641">IF($AA641,MIN(IF(G1SelectionMask="x",IF(INDEX(RawDataRefData,$E641,0)&gt;0,INDEX(RawDataRefData,$E641,0)),"")),"")</f>
        <v>1</v>
      </c>
      <c r="AF641" s="100">
        <f t="array" ref="AF641">IF($AA641,MAX(IF(G1SelectionMask="x",IF(INDEX(RawDataRefData,$E641,0)&gt;0,INDEX(RawDataRefData,$E641,0)),"")),"")</f>
        <v>4</v>
      </c>
      <c r="AG641" s="100">
        <f t="shared" si="229"/>
        <v>2.8181818181818183</v>
      </c>
      <c r="AH641" s="100">
        <f t="array" ref="AH641">IF($AA641,STDEVA(IF(G1SelectionMask="x",IF(INDEX(RawDataRefData,$E641,0)&gt;0,INDEX(RawDataRefData,$E641,0)),"")),"")</f>
        <v>1.0787197799411876</v>
      </c>
      <c r="AI641" s="101" t="b">
        <f t="shared" si="230"/>
        <v>1</v>
      </c>
      <c r="AJ641" s="101">
        <f t="array" ref="AJ641">IF($AI641,MEDIAN(IF(G2SelectionMask="x",IF(INDEX(RawDataRefData,$E641,0)&gt;0,INDEX(RawDataRefData,$E641,0)),"")),"")</f>
        <v>3</v>
      </c>
      <c r="AK641" s="101">
        <f t="array" ref="AK641">IF($AI641,QUARTILE(IF(G2SelectionMask="x",IF(INDEX(RawDataRefData,$E641,0)&gt;0,INDEX(RawDataRefData,$E641,0)),""),1),"")</f>
        <v>2</v>
      </c>
      <c r="AL641" s="101">
        <f t="array" ref="AL641">IF($AI641,QUARTILE(IF(G2SelectionMask="x",IF(INDEX(RawDataRefData,$E641,0)&gt;0,INDEX(RawDataRefData,$E641,0)),""),3),"")</f>
        <v>3</v>
      </c>
      <c r="AM641" s="101">
        <f t="array" ref="AM641">IF($AI641,MIN(IF(G2SelectionMask="x",IF(INDEX(RawDataRefData,$E641,0)&gt;0,INDEX(RawDataRefData,$E641,0)),"")),"")</f>
        <v>1</v>
      </c>
      <c r="AN641" s="101">
        <f t="array" ref="AN641">IF($AI641,MAX(IF(G2SelectionMask="x",IF(INDEX(RawDataRefData,$E641,0)&gt;0,INDEX(RawDataRefData,$E641,0)),"")),"")</f>
        <v>4</v>
      </c>
      <c r="AO641" s="101">
        <f t="shared" si="232"/>
        <v>2.5454545454545454</v>
      </c>
      <c r="AP641" s="101">
        <f t="array" ref="AP641">IF($AI641,STDEVA(IF(G2SelectionMask="x",IF(INDEX(RawDataRefData,$E641,0)&gt;0,INDEX(RawDataRefData,$E641,0)),"")),"")</f>
        <v>1.0357254813546268</v>
      </c>
      <c r="AQ641" s="100" t="b">
        <f t="shared" si="233"/>
        <v>0</v>
      </c>
      <c r="AR641" s="100" t="str">
        <f t="array" ref="AR641">IF($AQ641,MEDIAN(IF(G3SelectionMask="x",IF(INDEX(RawDataRefData,$E641,0)&gt;0,INDEX(RawDataRefData,$E641,0)),"")),"")</f>
        <v/>
      </c>
      <c r="AS641" s="100" t="str">
        <f t="array" ref="AS641">IF($AQ641,QUARTILE(IF(G3SelectionMask="x",IF(INDEX(RawDataRefData,$E641,0)&gt;0,INDEX(RawDataRefData,$E641,0)),""),1),"")</f>
        <v/>
      </c>
      <c r="AT641" s="100" t="str">
        <f t="array" ref="AT641">IF($AQ641,QUARTILE(IF(G3SelectionMask="x",IF(INDEX(RawDataRefData,$E641,0)&gt;0,INDEX(RawDataRefData,$E641,0)),""),3),"")</f>
        <v/>
      </c>
      <c r="AU641" s="100" t="str">
        <f t="array" ref="AU641">IF($AQ641,MIN(IF(G3SelectionMask="x",IF(INDEX(RawDataRefData,$E641,0)&gt;0,INDEX(RawDataRefData,$E641,0)),"")),"")</f>
        <v/>
      </c>
      <c r="AV641" s="100" t="str">
        <f t="array" ref="AV641">IF($AQ641,MAX(IF(G3SelectionMask="x",IF(INDEX(RawDataRefData,$E641,0)&gt;0,INDEX(RawDataRefData,$E641,0)),"")),"")</f>
        <v/>
      </c>
      <c r="AW641" s="100" t="str">
        <f t="shared" si="234"/>
        <v/>
      </c>
      <c r="AX641" s="100" t="str">
        <f t="array" ref="AX641">IF($AQ641,STDEVA(IF(G3SelectionMask="x",IF(INDEX(RawDataRefData,$E641,0)&gt;0,INDEX(RawDataRefData,$E641,0)),"")),"")</f>
        <v/>
      </c>
      <c r="AY641" s="101" t="b">
        <f t="shared" si="235"/>
        <v>0</v>
      </c>
      <c r="AZ641" s="101" t="str">
        <f t="array" ref="AZ641">IF($AY641,MEDIAN(IF(G4SelectionMask="x",IF(INDEX(RawDataRefData,$E641,0)&gt;0,INDEX(RawDataRefData,$E641,0)),"")),"")</f>
        <v/>
      </c>
      <c r="BA641" s="101" t="str">
        <f t="array" ref="BA641">IF($AY641,QUARTILE(IF(G4SelectionMask="x",IF(INDEX(RawDataRefData,$E641,0)&gt;0,INDEX(RawDataRefData,$E641,0)),""),1),"")</f>
        <v/>
      </c>
      <c r="BB641" s="101" t="str">
        <f t="array" ref="BB641">IF($AY641,QUARTILE(IF(G4SelectionMask="x",IF(INDEX(RawDataRefData,$E641,0)&gt;0,INDEX(RawDataRefData,$E641,0)),""),3),"")</f>
        <v/>
      </c>
      <c r="BC641" s="101" t="str">
        <f t="array" ref="BC641">IF($AY641,MIN(IF(G4SelectionMask="x",IF(INDEX(RawDataRefData,$E641,0)&gt;0,INDEX(RawDataRefData,$E641,0)),"")),"")</f>
        <v/>
      </c>
      <c r="BD641" s="101" t="str">
        <f t="array" ref="BD641">IF($AY641,MAX(IF(G4SelectionMask="x",IF(INDEX(RawDataRefData,$E641,0)&gt;0,INDEX(RawDataRefData,$E641,0)),"")),"")</f>
        <v/>
      </c>
      <c r="BE641" s="101" t="str">
        <f t="shared" si="236"/>
        <v/>
      </c>
      <c r="BF641" s="101" t="str">
        <f t="array" ref="BF641">IF($AY641,STDEVA(IF(G4SelectionMask="x",IF(INDEX(RawDataRefData,$E641,0)&gt;0,INDEX(RawDataRefData,$E641,0)),"")),"")</f>
        <v/>
      </c>
      <c r="BG641" s="100" t="b">
        <f t="shared" si="237"/>
        <v>0</v>
      </c>
      <c r="BH641" s="100" t="str">
        <f t="array" ref="BH641">IF($BG641,MEDIAN(IF(G5SelectionMask="x",IF(INDEX(RawDataRefData,$E641,0)&gt;0,INDEX(RawDataRefData,$E641,0)),"")),"")</f>
        <v/>
      </c>
      <c r="BI641" s="100" t="str">
        <f t="array" ref="BI641">IF($BG641,QUARTILE(IF(G5SelectionMask="x",IF(INDEX(RawDataRefData,$E641,0)&gt;0,INDEX(RawDataRefData,$E641,0)),""),1),"")</f>
        <v/>
      </c>
      <c r="BJ641" s="100" t="str">
        <f t="array" ref="BJ641">IF($BG641,QUARTILE(IF(G5SelectionMask="x",IF(INDEX(RawDataRefData,$E641,0)&gt;0,INDEX(RawDataRefData,$E641,0)),""),3),"")</f>
        <v/>
      </c>
      <c r="BK641" s="100" t="str">
        <f t="array" ref="BK641">IF($BG641,MIN(IF(G5SelectionMask="x",IF(INDEX(RawDataRefData,$E641,0)&gt;0,INDEX(RawDataRefData,$E641,0)),"")),"")</f>
        <v/>
      </c>
      <c r="BL641" s="100" t="str">
        <f t="array" ref="BL641">IF($BG641,MAX(IF(G5SelectionMask="x",IF(INDEX(RawDataRefData,$E641,0)&gt;0,INDEX(RawDataRefData,$E641,0)),"")),"")</f>
        <v/>
      </c>
      <c r="BM641" s="100" t="str">
        <f t="shared" si="238"/>
        <v/>
      </c>
      <c r="BN641" s="103" t="str">
        <f t="array" ref="BN641">IF($BG641,STDEVA(IF(G5SelectionMask="x",IF(INDEX(RawDataRefData,$E641,0)&gt;0,INDEX(RawDataRefData,$E641,0)),"")),"")</f>
        <v/>
      </c>
      <c r="BO641" s="104"/>
      <c r="BP641" s="105">
        <v>2</v>
      </c>
      <c r="BQ641" s="105">
        <v>3</v>
      </c>
      <c r="BR641" s="105">
        <v>4</v>
      </c>
      <c r="BS641" s="105">
        <v>3</v>
      </c>
      <c r="BT641" s="105">
        <v>4</v>
      </c>
      <c r="BU641" s="105">
        <v>2</v>
      </c>
      <c r="BV641" s="105">
        <v>4</v>
      </c>
      <c r="BW641" s="105">
        <v>3</v>
      </c>
      <c r="BX641" s="105">
        <v>1</v>
      </c>
      <c r="BY641" s="105">
        <v>3</v>
      </c>
      <c r="BZ641" s="105">
        <v>1</v>
      </c>
      <c r="CA641" s="105">
        <v>3</v>
      </c>
      <c r="CB641" s="105">
        <v>2</v>
      </c>
      <c r="CC641" s="105">
        <v>3</v>
      </c>
      <c r="CD641" s="105">
        <v>2</v>
      </c>
    </row>
    <row r="642" spans="1:82" ht="13.5" thickBot="1" x14ac:dyDescent="0.25">
      <c r="A642" s="33">
        <f t="shared" si="239"/>
        <v>0</v>
      </c>
      <c r="B642" s="209"/>
      <c r="C642" s="195"/>
      <c r="D642" s="204"/>
      <c r="E642" s="72">
        <f t="shared" si="231"/>
        <v>633</v>
      </c>
      <c r="F642" s="9" t="s">
        <v>2152</v>
      </c>
      <c r="G642" s="9" t="s">
        <v>2921</v>
      </c>
      <c r="H642" s="9" t="s">
        <v>43</v>
      </c>
      <c r="I642" s="9" t="s">
        <v>74</v>
      </c>
      <c r="J642" s="9" t="s">
        <v>1766</v>
      </c>
      <c r="K642" s="100">
        <f t="shared" si="216"/>
        <v>2</v>
      </c>
      <c r="L642" s="100"/>
      <c r="M642" s="100"/>
      <c r="N642" s="100"/>
      <c r="O642" s="100"/>
      <c r="P642" s="101">
        <f t="shared" si="217"/>
        <v>4</v>
      </c>
      <c r="Q642" s="102">
        <f t="shared" si="218"/>
        <v>4</v>
      </c>
      <c r="R642" s="102">
        <f t="shared" si="219"/>
        <v>1</v>
      </c>
      <c r="S642" s="102">
        <f t="shared" si="220"/>
        <v>1</v>
      </c>
      <c r="T642" s="102">
        <f t="shared" si="221"/>
        <v>4</v>
      </c>
      <c r="U642" s="102">
        <f t="shared" si="222"/>
        <v>4</v>
      </c>
      <c r="V642" s="102">
        <f t="shared" si="223"/>
        <v>1</v>
      </c>
      <c r="W642" s="102">
        <f t="shared" si="224"/>
        <v>2</v>
      </c>
      <c r="X642" s="102">
        <f t="shared" si="225"/>
        <v>3</v>
      </c>
      <c r="Y642" s="102">
        <f t="shared" si="226"/>
        <v>2</v>
      </c>
      <c r="Z642" s="102">
        <f t="shared" si="227"/>
        <v>4</v>
      </c>
      <c r="AA642" s="100" t="b">
        <f t="shared" si="228"/>
        <v>1</v>
      </c>
      <c r="AB642" s="100">
        <f t="array" ref="AB642">IF($AA642,MEDIAN(IF(G1SelectionMask="x",IF(INDEX(RawDataRefData,$E642,0)&gt;0,INDEX(RawDataRefData,$E642,0)),"")),"")</f>
        <v>3</v>
      </c>
      <c r="AC642" s="100">
        <f t="array" ref="AC642">IF($AA642,QUARTILE(IF(G1SelectionMask="x",IF(INDEX(RawDataRefData,$E642,0)&gt;0,INDEX(RawDataRefData,$E642,0)),""),1),"")</f>
        <v>1.5</v>
      </c>
      <c r="AD642" s="100">
        <f t="array" ref="AD642">IF($AA642,QUARTILE(IF(G1SelectionMask="x",IF(INDEX(RawDataRefData,$E642,0)&gt;0,INDEX(RawDataRefData,$E642,0)),""),3),"")</f>
        <v>4</v>
      </c>
      <c r="AE642" s="100">
        <f t="array" ref="AE642">IF($AA642,MIN(IF(G1SelectionMask="x",IF(INDEX(RawDataRefData,$E642,0)&gt;0,INDEX(RawDataRefData,$E642,0)),"")),"")</f>
        <v>1</v>
      </c>
      <c r="AF642" s="100">
        <f t="array" ref="AF642">IF($AA642,MAX(IF(G1SelectionMask="x",IF(INDEX(RawDataRefData,$E642,0)&gt;0,INDEX(RawDataRefData,$E642,0)),"")),"")</f>
        <v>4</v>
      </c>
      <c r="AG642" s="100">
        <f t="shared" si="229"/>
        <v>2.7272727272727271</v>
      </c>
      <c r="AH642" s="100">
        <f t="array" ref="AH642">IF($AA642,STDEVA(IF(G1SelectionMask="x",IF(INDEX(RawDataRefData,$E642,0)&gt;0,INDEX(RawDataRefData,$E642,0)),"")),"")</f>
        <v>1.3483997249264843</v>
      </c>
      <c r="AI642" s="101" t="b">
        <f t="shared" si="230"/>
        <v>1</v>
      </c>
      <c r="AJ642" s="101">
        <f t="array" ref="AJ642">IF($AI642,MEDIAN(IF(G2SelectionMask="x",IF(INDEX(RawDataRefData,$E642,0)&gt;0,INDEX(RawDataRefData,$E642,0)),"")),"")</f>
        <v>2</v>
      </c>
      <c r="AK642" s="101">
        <f t="array" ref="AK642">IF($AI642,QUARTILE(IF(G2SelectionMask="x",IF(INDEX(RawDataRefData,$E642,0)&gt;0,INDEX(RawDataRefData,$E642,0)),""),1),"")</f>
        <v>1.5</v>
      </c>
      <c r="AL642" s="101">
        <f t="array" ref="AL642">IF($AI642,QUARTILE(IF(G2SelectionMask="x",IF(INDEX(RawDataRefData,$E642,0)&gt;0,INDEX(RawDataRefData,$E642,0)),""),3),"")</f>
        <v>4</v>
      </c>
      <c r="AM642" s="101">
        <f t="array" ref="AM642">IF($AI642,MIN(IF(G2SelectionMask="x",IF(INDEX(RawDataRefData,$E642,0)&gt;0,INDEX(RawDataRefData,$E642,0)),"")),"")</f>
        <v>1</v>
      </c>
      <c r="AN642" s="101">
        <f t="array" ref="AN642">IF($AI642,MAX(IF(G2SelectionMask="x",IF(INDEX(RawDataRefData,$E642,0)&gt;0,INDEX(RawDataRefData,$E642,0)),"")),"")</f>
        <v>4</v>
      </c>
      <c r="AO642" s="101">
        <f t="shared" si="232"/>
        <v>2.6363636363636362</v>
      </c>
      <c r="AP642" s="101">
        <f t="array" ref="AP642">IF($AI642,STDEVA(IF(G2SelectionMask="x",IF(INDEX(RawDataRefData,$E642,0)&gt;0,INDEX(RawDataRefData,$E642,0)),"")),"")</f>
        <v>1.3618169680781096</v>
      </c>
      <c r="AQ642" s="100" t="b">
        <f t="shared" si="233"/>
        <v>0</v>
      </c>
      <c r="AR642" s="100" t="str">
        <f t="array" ref="AR642">IF($AQ642,MEDIAN(IF(G3SelectionMask="x",IF(INDEX(RawDataRefData,$E642,0)&gt;0,INDEX(RawDataRefData,$E642,0)),"")),"")</f>
        <v/>
      </c>
      <c r="AS642" s="100" t="str">
        <f t="array" ref="AS642">IF($AQ642,QUARTILE(IF(G3SelectionMask="x",IF(INDEX(RawDataRefData,$E642,0)&gt;0,INDEX(RawDataRefData,$E642,0)),""),1),"")</f>
        <v/>
      </c>
      <c r="AT642" s="100" t="str">
        <f t="array" ref="AT642">IF($AQ642,QUARTILE(IF(G3SelectionMask="x",IF(INDEX(RawDataRefData,$E642,0)&gt;0,INDEX(RawDataRefData,$E642,0)),""),3),"")</f>
        <v/>
      </c>
      <c r="AU642" s="100" t="str">
        <f t="array" ref="AU642">IF($AQ642,MIN(IF(G3SelectionMask="x",IF(INDEX(RawDataRefData,$E642,0)&gt;0,INDEX(RawDataRefData,$E642,0)),"")),"")</f>
        <v/>
      </c>
      <c r="AV642" s="100" t="str">
        <f t="array" ref="AV642">IF($AQ642,MAX(IF(G3SelectionMask="x",IF(INDEX(RawDataRefData,$E642,0)&gt;0,INDEX(RawDataRefData,$E642,0)),"")),"")</f>
        <v/>
      </c>
      <c r="AW642" s="100" t="str">
        <f t="shared" si="234"/>
        <v/>
      </c>
      <c r="AX642" s="100" t="str">
        <f t="array" ref="AX642">IF($AQ642,STDEVA(IF(G3SelectionMask="x",IF(INDEX(RawDataRefData,$E642,0)&gt;0,INDEX(RawDataRefData,$E642,0)),"")),"")</f>
        <v/>
      </c>
      <c r="AY642" s="101" t="b">
        <f t="shared" si="235"/>
        <v>0</v>
      </c>
      <c r="AZ642" s="101" t="str">
        <f t="array" ref="AZ642">IF($AY642,MEDIAN(IF(G4SelectionMask="x",IF(INDEX(RawDataRefData,$E642,0)&gt;0,INDEX(RawDataRefData,$E642,0)),"")),"")</f>
        <v/>
      </c>
      <c r="BA642" s="101" t="str">
        <f t="array" ref="BA642">IF($AY642,QUARTILE(IF(G4SelectionMask="x",IF(INDEX(RawDataRefData,$E642,0)&gt;0,INDEX(RawDataRefData,$E642,0)),""),1),"")</f>
        <v/>
      </c>
      <c r="BB642" s="101" t="str">
        <f t="array" ref="BB642">IF($AY642,QUARTILE(IF(G4SelectionMask="x",IF(INDEX(RawDataRefData,$E642,0)&gt;0,INDEX(RawDataRefData,$E642,0)),""),3),"")</f>
        <v/>
      </c>
      <c r="BC642" s="101" t="str">
        <f t="array" ref="BC642">IF($AY642,MIN(IF(G4SelectionMask="x",IF(INDEX(RawDataRefData,$E642,0)&gt;0,INDEX(RawDataRefData,$E642,0)),"")),"")</f>
        <v/>
      </c>
      <c r="BD642" s="101" t="str">
        <f t="array" ref="BD642">IF($AY642,MAX(IF(G4SelectionMask="x",IF(INDEX(RawDataRefData,$E642,0)&gt;0,INDEX(RawDataRefData,$E642,0)),"")),"")</f>
        <v/>
      </c>
      <c r="BE642" s="101" t="str">
        <f t="shared" si="236"/>
        <v/>
      </c>
      <c r="BF642" s="101" t="str">
        <f t="array" ref="BF642">IF($AY642,STDEVA(IF(G4SelectionMask="x",IF(INDEX(RawDataRefData,$E642,0)&gt;0,INDEX(RawDataRefData,$E642,0)),"")),"")</f>
        <v/>
      </c>
      <c r="BG642" s="100" t="b">
        <f t="shared" si="237"/>
        <v>0</v>
      </c>
      <c r="BH642" s="100" t="str">
        <f t="array" ref="BH642">IF($BG642,MEDIAN(IF(G5SelectionMask="x",IF(INDEX(RawDataRefData,$E642,0)&gt;0,INDEX(RawDataRefData,$E642,0)),"")),"")</f>
        <v/>
      </c>
      <c r="BI642" s="100" t="str">
        <f t="array" ref="BI642">IF($BG642,QUARTILE(IF(G5SelectionMask="x",IF(INDEX(RawDataRefData,$E642,0)&gt;0,INDEX(RawDataRefData,$E642,0)),""),1),"")</f>
        <v/>
      </c>
      <c r="BJ642" s="100" t="str">
        <f t="array" ref="BJ642">IF($BG642,QUARTILE(IF(G5SelectionMask="x",IF(INDEX(RawDataRefData,$E642,0)&gt;0,INDEX(RawDataRefData,$E642,0)),""),3),"")</f>
        <v/>
      </c>
      <c r="BK642" s="100" t="str">
        <f t="array" ref="BK642">IF($BG642,MIN(IF(G5SelectionMask="x",IF(INDEX(RawDataRefData,$E642,0)&gt;0,INDEX(RawDataRefData,$E642,0)),"")),"")</f>
        <v/>
      </c>
      <c r="BL642" s="100" t="str">
        <f t="array" ref="BL642">IF($BG642,MAX(IF(G5SelectionMask="x",IF(INDEX(RawDataRefData,$E642,0)&gt;0,INDEX(RawDataRefData,$E642,0)),"")),"")</f>
        <v/>
      </c>
      <c r="BM642" s="100" t="str">
        <f t="shared" si="238"/>
        <v/>
      </c>
      <c r="BN642" s="103" t="str">
        <f t="array" ref="BN642">IF($BG642,STDEVA(IF(G5SelectionMask="x",IF(INDEX(RawDataRefData,$E642,0)&gt;0,INDEX(RawDataRefData,$E642,0)),"")),"")</f>
        <v/>
      </c>
      <c r="BO642" s="104"/>
      <c r="BP642" s="105">
        <v>2</v>
      </c>
      <c r="BQ642" s="105">
        <v>4</v>
      </c>
      <c r="BR642" s="105">
        <v>4</v>
      </c>
      <c r="BS642" s="105">
        <v>1</v>
      </c>
      <c r="BT642" s="105">
        <v>1</v>
      </c>
      <c r="BU642" s="105">
        <v>4</v>
      </c>
      <c r="BV642" s="105">
        <v>4</v>
      </c>
      <c r="BW642" s="105">
        <v>1</v>
      </c>
      <c r="BX642" s="105">
        <v>2</v>
      </c>
      <c r="BY642" s="105">
        <v>3</v>
      </c>
      <c r="BZ642" s="105">
        <v>2</v>
      </c>
      <c r="CA642" s="105">
        <v>4</v>
      </c>
      <c r="CB642" s="105">
        <v>2</v>
      </c>
      <c r="CC642" s="105">
        <v>4</v>
      </c>
      <c r="CD642" s="105">
        <v>1</v>
      </c>
    </row>
    <row r="643" spans="1:82" x14ac:dyDescent="0.2">
      <c r="A643" s="33">
        <f t="shared" si="239"/>
        <v>0</v>
      </c>
      <c r="B643" s="209"/>
      <c r="C643" s="193" t="s">
        <v>75</v>
      </c>
      <c r="D643" s="202" t="s">
        <v>76</v>
      </c>
      <c r="E643" s="72">
        <f t="shared" si="231"/>
        <v>634</v>
      </c>
      <c r="F643" s="9" t="s">
        <v>2153</v>
      </c>
      <c r="G643" s="9" t="s">
        <v>2979</v>
      </c>
      <c r="H643" s="9" t="s">
        <v>75</v>
      </c>
      <c r="I643" s="9" t="s">
        <v>76</v>
      </c>
      <c r="J643" s="9" t="s">
        <v>1754</v>
      </c>
      <c r="K643" s="100">
        <f t="shared" si="216"/>
        <v>2</v>
      </c>
      <c r="L643" s="100"/>
      <c r="M643" s="100"/>
      <c r="N643" s="100"/>
      <c r="O643" s="100"/>
      <c r="P643" s="101">
        <f t="shared" si="217"/>
        <v>3</v>
      </c>
      <c r="Q643" s="102">
        <f t="shared" si="218"/>
        <v>4</v>
      </c>
      <c r="R643" s="102">
        <f t="shared" si="219"/>
        <v>3</v>
      </c>
      <c r="S643" s="102">
        <f t="shared" si="220"/>
        <v>4</v>
      </c>
      <c r="T643" s="102">
        <f t="shared" si="221"/>
        <v>4</v>
      </c>
      <c r="U643" s="102">
        <f t="shared" si="222"/>
        <v>3</v>
      </c>
      <c r="V643" s="102">
        <f t="shared" si="223"/>
        <v>1</v>
      </c>
      <c r="W643" s="102">
        <f t="shared" si="224"/>
        <v>3</v>
      </c>
      <c r="X643" s="102">
        <f t="shared" si="225"/>
        <v>2</v>
      </c>
      <c r="Y643" s="102">
        <f t="shared" si="226"/>
        <v>1</v>
      </c>
      <c r="Z643" s="102">
        <f t="shared" si="227"/>
        <v>4</v>
      </c>
      <c r="AA643" s="100" t="b">
        <f t="shared" si="228"/>
        <v>1</v>
      </c>
      <c r="AB643" s="100">
        <f t="array" ref="AB643">IF($AA643,MEDIAN(IF(G1SelectionMask="x",IF(INDEX(RawDataRefData,$E643,0)&gt;0,INDEX(RawDataRefData,$E643,0)),"")),"")</f>
        <v>3</v>
      </c>
      <c r="AC643" s="100">
        <f t="array" ref="AC643">IF($AA643,QUARTILE(IF(G1SelectionMask="x",IF(INDEX(RawDataRefData,$E643,0)&gt;0,INDEX(RawDataRefData,$E643,0)),""),1),"")</f>
        <v>2.5</v>
      </c>
      <c r="AD643" s="100">
        <f t="array" ref="AD643">IF($AA643,QUARTILE(IF(G1SelectionMask="x",IF(INDEX(RawDataRefData,$E643,0)&gt;0,INDEX(RawDataRefData,$E643,0)),""),3),"")</f>
        <v>4</v>
      </c>
      <c r="AE643" s="100">
        <f t="array" ref="AE643">IF($AA643,MIN(IF(G1SelectionMask="x",IF(INDEX(RawDataRefData,$E643,0)&gt;0,INDEX(RawDataRefData,$E643,0)),"")),"")</f>
        <v>1</v>
      </c>
      <c r="AF643" s="100">
        <f t="array" ref="AF643">IF($AA643,MAX(IF(G1SelectionMask="x",IF(INDEX(RawDataRefData,$E643,0)&gt;0,INDEX(RawDataRefData,$E643,0)),"")),"")</f>
        <v>4</v>
      </c>
      <c r="AG643" s="100">
        <f t="shared" si="229"/>
        <v>2.9090909090909092</v>
      </c>
      <c r="AH643" s="100">
        <f t="array" ref="AH643">IF($AA643,STDEVA(IF(G1SelectionMask="x",IF(INDEX(RawDataRefData,$E643,0)&gt;0,INDEX(RawDataRefData,$E643,0)),"")),"")</f>
        <v>1.1361818036340356</v>
      </c>
      <c r="AI643" s="101" t="b">
        <f t="shared" si="230"/>
        <v>1</v>
      </c>
      <c r="AJ643" s="101">
        <f t="array" ref="AJ643">IF($AI643,MEDIAN(IF(G2SelectionMask="x",IF(INDEX(RawDataRefData,$E643,0)&gt;0,INDEX(RawDataRefData,$E643,0)),"")),"")</f>
        <v>3</v>
      </c>
      <c r="AK643" s="101">
        <f t="array" ref="AK643">IF($AI643,QUARTILE(IF(G2SelectionMask="x",IF(INDEX(RawDataRefData,$E643,0)&gt;0,INDEX(RawDataRefData,$E643,0)),""),1),"")</f>
        <v>2</v>
      </c>
      <c r="AL643" s="101">
        <f t="array" ref="AL643">IF($AI643,QUARTILE(IF(G2SelectionMask="x",IF(INDEX(RawDataRefData,$E643,0)&gt;0,INDEX(RawDataRefData,$E643,0)),""),3),"")</f>
        <v>4</v>
      </c>
      <c r="AM643" s="101">
        <f t="array" ref="AM643">IF($AI643,MIN(IF(G2SelectionMask="x",IF(INDEX(RawDataRefData,$E643,0)&gt;0,INDEX(RawDataRefData,$E643,0)),"")),"")</f>
        <v>1</v>
      </c>
      <c r="AN643" s="101">
        <f t="array" ref="AN643">IF($AI643,MAX(IF(G2SelectionMask="x",IF(INDEX(RawDataRefData,$E643,0)&gt;0,INDEX(RawDataRefData,$E643,0)),"")),"")</f>
        <v>4</v>
      </c>
      <c r="AO643" s="101">
        <f t="shared" si="232"/>
        <v>2.9090909090909092</v>
      </c>
      <c r="AP643" s="101">
        <f t="array" ref="AP643">IF($AI643,STDEVA(IF(G2SelectionMask="x",IF(INDEX(RawDataRefData,$E643,0)&gt;0,INDEX(RawDataRefData,$E643,0)),"")),"")</f>
        <v>1.300349603340998</v>
      </c>
      <c r="AQ643" s="100" t="b">
        <f t="shared" si="233"/>
        <v>0</v>
      </c>
      <c r="AR643" s="100" t="str">
        <f t="array" ref="AR643">IF($AQ643,MEDIAN(IF(G3SelectionMask="x",IF(INDEX(RawDataRefData,$E643,0)&gt;0,INDEX(RawDataRefData,$E643,0)),"")),"")</f>
        <v/>
      </c>
      <c r="AS643" s="100" t="str">
        <f t="array" ref="AS643">IF($AQ643,QUARTILE(IF(G3SelectionMask="x",IF(INDEX(RawDataRefData,$E643,0)&gt;0,INDEX(RawDataRefData,$E643,0)),""),1),"")</f>
        <v/>
      </c>
      <c r="AT643" s="100" t="str">
        <f t="array" ref="AT643">IF($AQ643,QUARTILE(IF(G3SelectionMask="x",IF(INDEX(RawDataRefData,$E643,0)&gt;0,INDEX(RawDataRefData,$E643,0)),""),3),"")</f>
        <v/>
      </c>
      <c r="AU643" s="100" t="str">
        <f t="array" ref="AU643">IF($AQ643,MIN(IF(G3SelectionMask="x",IF(INDEX(RawDataRefData,$E643,0)&gt;0,INDEX(RawDataRefData,$E643,0)),"")),"")</f>
        <v/>
      </c>
      <c r="AV643" s="100" t="str">
        <f t="array" ref="AV643">IF($AQ643,MAX(IF(G3SelectionMask="x",IF(INDEX(RawDataRefData,$E643,0)&gt;0,INDEX(RawDataRefData,$E643,0)),"")),"")</f>
        <v/>
      </c>
      <c r="AW643" s="100" t="str">
        <f t="shared" si="234"/>
        <v/>
      </c>
      <c r="AX643" s="100" t="str">
        <f t="array" ref="AX643">IF($AQ643,STDEVA(IF(G3SelectionMask="x",IF(INDEX(RawDataRefData,$E643,0)&gt;0,INDEX(RawDataRefData,$E643,0)),"")),"")</f>
        <v/>
      </c>
      <c r="AY643" s="101" t="b">
        <f t="shared" si="235"/>
        <v>0</v>
      </c>
      <c r="AZ643" s="101" t="str">
        <f t="array" ref="AZ643">IF($AY643,MEDIAN(IF(G4SelectionMask="x",IF(INDEX(RawDataRefData,$E643,0)&gt;0,INDEX(RawDataRefData,$E643,0)),"")),"")</f>
        <v/>
      </c>
      <c r="BA643" s="101" t="str">
        <f t="array" ref="BA643">IF($AY643,QUARTILE(IF(G4SelectionMask="x",IF(INDEX(RawDataRefData,$E643,0)&gt;0,INDEX(RawDataRefData,$E643,0)),""),1),"")</f>
        <v/>
      </c>
      <c r="BB643" s="101" t="str">
        <f t="array" ref="BB643">IF($AY643,QUARTILE(IF(G4SelectionMask="x",IF(INDEX(RawDataRefData,$E643,0)&gt;0,INDEX(RawDataRefData,$E643,0)),""),3),"")</f>
        <v/>
      </c>
      <c r="BC643" s="101" t="str">
        <f t="array" ref="BC643">IF($AY643,MIN(IF(G4SelectionMask="x",IF(INDEX(RawDataRefData,$E643,0)&gt;0,INDEX(RawDataRefData,$E643,0)),"")),"")</f>
        <v/>
      </c>
      <c r="BD643" s="101" t="str">
        <f t="array" ref="BD643">IF($AY643,MAX(IF(G4SelectionMask="x",IF(INDEX(RawDataRefData,$E643,0)&gt;0,INDEX(RawDataRefData,$E643,0)),"")),"")</f>
        <v/>
      </c>
      <c r="BE643" s="101" t="str">
        <f t="shared" si="236"/>
        <v/>
      </c>
      <c r="BF643" s="101" t="str">
        <f t="array" ref="BF643">IF($AY643,STDEVA(IF(G4SelectionMask="x",IF(INDEX(RawDataRefData,$E643,0)&gt;0,INDEX(RawDataRefData,$E643,0)),"")),"")</f>
        <v/>
      </c>
      <c r="BG643" s="100" t="b">
        <f t="shared" si="237"/>
        <v>0</v>
      </c>
      <c r="BH643" s="100" t="str">
        <f t="array" ref="BH643">IF($BG643,MEDIAN(IF(G5SelectionMask="x",IF(INDEX(RawDataRefData,$E643,0)&gt;0,INDEX(RawDataRefData,$E643,0)),"")),"")</f>
        <v/>
      </c>
      <c r="BI643" s="100" t="str">
        <f t="array" ref="BI643">IF($BG643,QUARTILE(IF(G5SelectionMask="x",IF(INDEX(RawDataRefData,$E643,0)&gt;0,INDEX(RawDataRefData,$E643,0)),""),1),"")</f>
        <v/>
      </c>
      <c r="BJ643" s="100" t="str">
        <f t="array" ref="BJ643">IF($BG643,QUARTILE(IF(G5SelectionMask="x",IF(INDEX(RawDataRefData,$E643,0)&gt;0,INDEX(RawDataRefData,$E643,0)),""),3),"")</f>
        <v/>
      </c>
      <c r="BK643" s="100" t="str">
        <f t="array" ref="BK643">IF($BG643,MIN(IF(G5SelectionMask="x",IF(INDEX(RawDataRefData,$E643,0)&gt;0,INDEX(RawDataRefData,$E643,0)),"")),"")</f>
        <v/>
      </c>
      <c r="BL643" s="100" t="str">
        <f t="array" ref="BL643">IF($BG643,MAX(IF(G5SelectionMask="x",IF(INDEX(RawDataRefData,$E643,0)&gt;0,INDEX(RawDataRefData,$E643,0)),"")),"")</f>
        <v/>
      </c>
      <c r="BM643" s="100" t="str">
        <f t="shared" si="238"/>
        <v/>
      </c>
      <c r="BN643" s="103" t="str">
        <f t="array" ref="BN643">IF($BG643,STDEVA(IF(G5SelectionMask="x",IF(INDEX(RawDataRefData,$E643,0)&gt;0,INDEX(RawDataRefData,$E643,0)),"")),"")</f>
        <v/>
      </c>
      <c r="BO643" s="104"/>
      <c r="BP643" s="105">
        <v>2</v>
      </c>
      <c r="BQ643" s="105">
        <v>3</v>
      </c>
      <c r="BR643" s="105">
        <v>4</v>
      </c>
      <c r="BS643" s="105">
        <v>3</v>
      </c>
      <c r="BT643" s="105">
        <v>4</v>
      </c>
      <c r="BU643" s="105">
        <v>4</v>
      </c>
      <c r="BV643" s="105">
        <v>3</v>
      </c>
      <c r="BW643" s="105">
        <v>1</v>
      </c>
      <c r="BX643" s="105">
        <v>3</v>
      </c>
      <c r="BY643" s="105">
        <v>2</v>
      </c>
      <c r="BZ643" s="105">
        <v>1</v>
      </c>
      <c r="CA643" s="105">
        <v>4</v>
      </c>
      <c r="CB643" s="105">
        <v>3</v>
      </c>
      <c r="CC643" s="105">
        <v>4</v>
      </c>
      <c r="CD643" s="105">
        <v>1</v>
      </c>
    </row>
    <row r="644" spans="1:82" x14ac:dyDescent="0.2">
      <c r="A644" s="33">
        <f t="shared" si="239"/>
        <v>0</v>
      </c>
      <c r="B644" s="209"/>
      <c r="C644" s="194"/>
      <c r="D644" s="203"/>
      <c r="E644" s="72">
        <f t="shared" si="231"/>
        <v>635</v>
      </c>
      <c r="F644" s="9" t="s">
        <v>2154</v>
      </c>
      <c r="G644" s="9" t="s">
        <v>2980</v>
      </c>
      <c r="H644" s="9" t="s">
        <v>75</v>
      </c>
      <c r="I644" s="9" t="s">
        <v>76</v>
      </c>
      <c r="J644" s="9" t="s">
        <v>1754</v>
      </c>
      <c r="K644" s="100">
        <f t="shared" si="216"/>
        <v>3</v>
      </c>
      <c r="L644" s="100"/>
      <c r="M644" s="100"/>
      <c r="N644" s="100"/>
      <c r="O644" s="100"/>
      <c r="P644" s="101">
        <f t="shared" si="217"/>
        <v>2</v>
      </c>
      <c r="Q644" s="102">
        <f t="shared" si="218"/>
        <v>3</v>
      </c>
      <c r="R644" s="102">
        <f t="shared" si="219"/>
        <v>3</v>
      </c>
      <c r="S644" s="102">
        <f t="shared" si="220"/>
        <v>2</v>
      </c>
      <c r="T644" s="102">
        <f t="shared" si="221"/>
        <v>2</v>
      </c>
      <c r="U644" s="102">
        <f t="shared" si="222"/>
        <v>2</v>
      </c>
      <c r="V644" s="102">
        <f t="shared" si="223"/>
        <v>1</v>
      </c>
      <c r="W644" s="102">
        <f t="shared" si="224"/>
        <v>4</v>
      </c>
      <c r="X644" s="102">
        <f t="shared" si="225"/>
        <v>4</v>
      </c>
      <c r="Y644" s="102">
        <f t="shared" si="226"/>
        <v>4</v>
      </c>
      <c r="Z644" s="102">
        <f t="shared" si="227"/>
        <v>2</v>
      </c>
      <c r="AA644" s="100" t="b">
        <f t="shared" si="228"/>
        <v>1</v>
      </c>
      <c r="AB644" s="100">
        <f t="array" ref="AB644">IF($AA644,MEDIAN(IF(G1SelectionMask="x",IF(INDEX(RawDataRefData,$E644,0)&gt;0,INDEX(RawDataRefData,$E644,0)),"")),"")</f>
        <v>2</v>
      </c>
      <c r="AC644" s="100">
        <f t="array" ref="AC644">IF($AA644,QUARTILE(IF(G1SelectionMask="x",IF(INDEX(RawDataRefData,$E644,0)&gt;0,INDEX(RawDataRefData,$E644,0)),""),1),"")</f>
        <v>2</v>
      </c>
      <c r="AD644" s="100">
        <f t="array" ref="AD644">IF($AA644,QUARTILE(IF(G1SelectionMask="x",IF(INDEX(RawDataRefData,$E644,0)&gt;0,INDEX(RawDataRefData,$E644,0)),""),3),"")</f>
        <v>3.5</v>
      </c>
      <c r="AE644" s="100">
        <f t="array" ref="AE644">IF($AA644,MIN(IF(G1SelectionMask="x",IF(INDEX(RawDataRefData,$E644,0)&gt;0,INDEX(RawDataRefData,$E644,0)),"")),"")</f>
        <v>1</v>
      </c>
      <c r="AF644" s="100">
        <f t="array" ref="AF644">IF($AA644,MAX(IF(G1SelectionMask="x",IF(INDEX(RawDataRefData,$E644,0)&gt;0,INDEX(RawDataRefData,$E644,0)),"")),"")</f>
        <v>4</v>
      </c>
      <c r="AG644" s="100">
        <f t="shared" si="229"/>
        <v>2.6363636363636362</v>
      </c>
      <c r="AH644" s="100">
        <f t="array" ref="AH644">IF($AA644,STDEVA(IF(G1SelectionMask="x",IF(INDEX(RawDataRefData,$E644,0)&gt;0,INDEX(RawDataRefData,$E644,0)),"")),"")</f>
        <v>1.0269106361049412</v>
      </c>
      <c r="AI644" s="101" t="b">
        <f t="shared" si="230"/>
        <v>1</v>
      </c>
      <c r="AJ644" s="101">
        <f t="array" ref="AJ644">IF($AI644,MEDIAN(IF(G2SelectionMask="x",IF(INDEX(RawDataRefData,$E644,0)&gt;0,INDEX(RawDataRefData,$E644,0)),"")),"")</f>
        <v>2</v>
      </c>
      <c r="AK644" s="101">
        <f t="array" ref="AK644">IF($AI644,QUARTILE(IF(G2SelectionMask="x",IF(INDEX(RawDataRefData,$E644,0)&gt;0,INDEX(RawDataRefData,$E644,0)),""),1),"")</f>
        <v>2</v>
      </c>
      <c r="AL644" s="101">
        <f t="array" ref="AL644">IF($AI644,QUARTILE(IF(G2SelectionMask="x",IF(INDEX(RawDataRefData,$E644,0)&gt;0,INDEX(RawDataRefData,$E644,0)),""),3),"")</f>
        <v>3.5</v>
      </c>
      <c r="AM644" s="101">
        <f t="array" ref="AM644">IF($AI644,MIN(IF(G2SelectionMask="x",IF(INDEX(RawDataRefData,$E644,0)&gt;0,INDEX(RawDataRefData,$E644,0)),"")),"")</f>
        <v>1</v>
      </c>
      <c r="AN644" s="101">
        <f t="array" ref="AN644">IF($AI644,MAX(IF(G2SelectionMask="x",IF(INDEX(RawDataRefData,$E644,0)&gt;0,INDEX(RawDataRefData,$E644,0)),"")),"")</f>
        <v>4</v>
      </c>
      <c r="AO644" s="101">
        <f t="shared" si="232"/>
        <v>2.5454545454545454</v>
      </c>
      <c r="AP644" s="101">
        <f t="array" ref="AP644">IF($AI644,STDEVA(IF(G2SelectionMask="x",IF(INDEX(RawDataRefData,$E644,0)&gt;0,INDEX(RawDataRefData,$E644,0)),"")),"")</f>
        <v>1.0357254813546268</v>
      </c>
      <c r="AQ644" s="100" t="b">
        <f t="shared" si="233"/>
        <v>0</v>
      </c>
      <c r="AR644" s="100" t="str">
        <f t="array" ref="AR644">IF($AQ644,MEDIAN(IF(G3SelectionMask="x",IF(INDEX(RawDataRefData,$E644,0)&gt;0,INDEX(RawDataRefData,$E644,0)),"")),"")</f>
        <v/>
      </c>
      <c r="AS644" s="100" t="str">
        <f t="array" ref="AS644">IF($AQ644,QUARTILE(IF(G3SelectionMask="x",IF(INDEX(RawDataRefData,$E644,0)&gt;0,INDEX(RawDataRefData,$E644,0)),""),1),"")</f>
        <v/>
      </c>
      <c r="AT644" s="100" t="str">
        <f t="array" ref="AT644">IF($AQ644,QUARTILE(IF(G3SelectionMask="x",IF(INDEX(RawDataRefData,$E644,0)&gt;0,INDEX(RawDataRefData,$E644,0)),""),3),"")</f>
        <v/>
      </c>
      <c r="AU644" s="100" t="str">
        <f t="array" ref="AU644">IF($AQ644,MIN(IF(G3SelectionMask="x",IF(INDEX(RawDataRefData,$E644,0)&gt;0,INDEX(RawDataRefData,$E644,0)),"")),"")</f>
        <v/>
      </c>
      <c r="AV644" s="100" t="str">
        <f t="array" ref="AV644">IF($AQ644,MAX(IF(G3SelectionMask="x",IF(INDEX(RawDataRefData,$E644,0)&gt;0,INDEX(RawDataRefData,$E644,0)),"")),"")</f>
        <v/>
      </c>
      <c r="AW644" s="100" t="str">
        <f t="shared" si="234"/>
        <v/>
      </c>
      <c r="AX644" s="100" t="str">
        <f t="array" ref="AX644">IF($AQ644,STDEVA(IF(G3SelectionMask="x",IF(INDEX(RawDataRefData,$E644,0)&gt;0,INDEX(RawDataRefData,$E644,0)),"")),"")</f>
        <v/>
      </c>
      <c r="AY644" s="101" t="b">
        <f t="shared" si="235"/>
        <v>0</v>
      </c>
      <c r="AZ644" s="101" t="str">
        <f t="array" ref="AZ644">IF($AY644,MEDIAN(IF(G4SelectionMask="x",IF(INDEX(RawDataRefData,$E644,0)&gt;0,INDEX(RawDataRefData,$E644,0)),"")),"")</f>
        <v/>
      </c>
      <c r="BA644" s="101" t="str">
        <f t="array" ref="BA644">IF($AY644,QUARTILE(IF(G4SelectionMask="x",IF(INDEX(RawDataRefData,$E644,0)&gt;0,INDEX(RawDataRefData,$E644,0)),""),1),"")</f>
        <v/>
      </c>
      <c r="BB644" s="101" t="str">
        <f t="array" ref="BB644">IF($AY644,QUARTILE(IF(G4SelectionMask="x",IF(INDEX(RawDataRefData,$E644,0)&gt;0,INDEX(RawDataRefData,$E644,0)),""),3),"")</f>
        <v/>
      </c>
      <c r="BC644" s="101" t="str">
        <f t="array" ref="BC644">IF($AY644,MIN(IF(G4SelectionMask="x",IF(INDEX(RawDataRefData,$E644,0)&gt;0,INDEX(RawDataRefData,$E644,0)),"")),"")</f>
        <v/>
      </c>
      <c r="BD644" s="101" t="str">
        <f t="array" ref="BD644">IF($AY644,MAX(IF(G4SelectionMask="x",IF(INDEX(RawDataRefData,$E644,0)&gt;0,INDEX(RawDataRefData,$E644,0)),"")),"")</f>
        <v/>
      </c>
      <c r="BE644" s="101" t="str">
        <f t="shared" si="236"/>
        <v/>
      </c>
      <c r="BF644" s="101" t="str">
        <f t="array" ref="BF644">IF($AY644,STDEVA(IF(G4SelectionMask="x",IF(INDEX(RawDataRefData,$E644,0)&gt;0,INDEX(RawDataRefData,$E644,0)),"")),"")</f>
        <v/>
      </c>
      <c r="BG644" s="100" t="b">
        <f t="shared" si="237"/>
        <v>0</v>
      </c>
      <c r="BH644" s="100" t="str">
        <f t="array" ref="BH644">IF($BG644,MEDIAN(IF(G5SelectionMask="x",IF(INDEX(RawDataRefData,$E644,0)&gt;0,INDEX(RawDataRefData,$E644,0)),"")),"")</f>
        <v/>
      </c>
      <c r="BI644" s="100" t="str">
        <f t="array" ref="BI644">IF($BG644,QUARTILE(IF(G5SelectionMask="x",IF(INDEX(RawDataRefData,$E644,0)&gt;0,INDEX(RawDataRefData,$E644,0)),""),1),"")</f>
        <v/>
      </c>
      <c r="BJ644" s="100" t="str">
        <f t="array" ref="BJ644">IF($BG644,QUARTILE(IF(G5SelectionMask="x",IF(INDEX(RawDataRefData,$E644,0)&gt;0,INDEX(RawDataRefData,$E644,0)),""),3),"")</f>
        <v/>
      </c>
      <c r="BK644" s="100" t="str">
        <f t="array" ref="BK644">IF($BG644,MIN(IF(G5SelectionMask="x",IF(INDEX(RawDataRefData,$E644,0)&gt;0,INDEX(RawDataRefData,$E644,0)),"")),"")</f>
        <v/>
      </c>
      <c r="BL644" s="100" t="str">
        <f t="array" ref="BL644">IF($BG644,MAX(IF(G5SelectionMask="x",IF(INDEX(RawDataRefData,$E644,0)&gt;0,INDEX(RawDataRefData,$E644,0)),"")),"")</f>
        <v/>
      </c>
      <c r="BM644" s="100" t="str">
        <f t="shared" si="238"/>
        <v/>
      </c>
      <c r="BN644" s="103" t="str">
        <f t="array" ref="BN644">IF($BG644,STDEVA(IF(G5SelectionMask="x",IF(INDEX(RawDataRefData,$E644,0)&gt;0,INDEX(RawDataRefData,$E644,0)),"")),"")</f>
        <v/>
      </c>
      <c r="BO644" s="104"/>
      <c r="BP644" s="105">
        <v>3</v>
      </c>
      <c r="BQ644" s="105">
        <v>2</v>
      </c>
      <c r="BR644" s="105">
        <v>3</v>
      </c>
      <c r="BS644" s="105">
        <v>3</v>
      </c>
      <c r="BT644" s="105">
        <v>2</v>
      </c>
      <c r="BU644" s="105">
        <v>2</v>
      </c>
      <c r="BV644" s="105">
        <v>2</v>
      </c>
      <c r="BW644" s="105">
        <v>1</v>
      </c>
      <c r="BX644" s="105">
        <v>4</v>
      </c>
      <c r="BY644" s="105">
        <v>4</v>
      </c>
      <c r="BZ644" s="105">
        <v>4</v>
      </c>
      <c r="CA644" s="105">
        <v>2</v>
      </c>
      <c r="CB644" s="105">
        <v>4</v>
      </c>
      <c r="CC644" s="105">
        <v>2</v>
      </c>
      <c r="CD644" s="105">
        <v>2</v>
      </c>
    </row>
    <row r="645" spans="1:82" x14ac:dyDescent="0.2">
      <c r="A645" s="33">
        <f t="shared" si="239"/>
        <v>0</v>
      </c>
      <c r="B645" s="209"/>
      <c r="C645" s="194"/>
      <c r="D645" s="203"/>
      <c r="E645" s="72">
        <f t="shared" si="231"/>
        <v>636</v>
      </c>
      <c r="F645" s="9" t="s">
        <v>2155</v>
      </c>
      <c r="G645" s="9" t="s">
        <v>2981</v>
      </c>
      <c r="H645" s="9" t="s">
        <v>75</v>
      </c>
      <c r="I645" s="9" t="s">
        <v>76</v>
      </c>
      <c r="J645" s="9" t="s">
        <v>1754</v>
      </c>
      <c r="K645" s="100">
        <f t="shared" si="216"/>
        <v>3</v>
      </c>
      <c r="L645" s="100"/>
      <c r="M645" s="100"/>
      <c r="N645" s="100"/>
      <c r="O645" s="100"/>
      <c r="P645" s="101">
        <f t="shared" si="217"/>
        <v>2</v>
      </c>
      <c r="Q645" s="102">
        <f t="shared" si="218"/>
        <v>3</v>
      </c>
      <c r="R645" s="102">
        <f t="shared" si="219"/>
        <v>4</v>
      </c>
      <c r="S645" s="102">
        <f t="shared" si="220"/>
        <v>2</v>
      </c>
      <c r="T645" s="102">
        <f t="shared" si="221"/>
        <v>1</v>
      </c>
      <c r="U645" s="102">
        <f t="shared" si="222"/>
        <v>4</v>
      </c>
      <c r="V645" s="102">
        <f t="shared" si="223"/>
        <v>1</v>
      </c>
      <c r="W645" s="102">
        <f t="shared" si="224"/>
        <v>4</v>
      </c>
      <c r="X645" s="102">
        <f t="shared" si="225"/>
        <v>3</v>
      </c>
      <c r="Y645" s="102">
        <f t="shared" si="226"/>
        <v>3</v>
      </c>
      <c r="Z645" s="102">
        <f t="shared" si="227"/>
        <v>4</v>
      </c>
      <c r="AA645" s="100" t="b">
        <f t="shared" si="228"/>
        <v>1</v>
      </c>
      <c r="AB645" s="100">
        <f t="array" ref="AB645">IF($AA645,MEDIAN(IF(G1SelectionMask="x",IF(INDEX(RawDataRefData,$E645,0)&gt;0,INDEX(RawDataRefData,$E645,0)),"")),"")</f>
        <v>3</v>
      </c>
      <c r="AC645" s="100">
        <f t="array" ref="AC645">IF($AA645,QUARTILE(IF(G1SelectionMask="x",IF(INDEX(RawDataRefData,$E645,0)&gt;0,INDEX(RawDataRefData,$E645,0)),""),1),"")</f>
        <v>2</v>
      </c>
      <c r="AD645" s="100">
        <f t="array" ref="AD645">IF($AA645,QUARTILE(IF(G1SelectionMask="x",IF(INDEX(RawDataRefData,$E645,0)&gt;0,INDEX(RawDataRefData,$E645,0)),""),3),"")</f>
        <v>4</v>
      </c>
      <c r="AE645" s="100">
        <f t="array" ref="AE645">IF($AA645,MIN(IF(G1SelectionMask="x",IF(INDEX(RawDataRefData,$E645,0)&gt;0,INDEX(RawDataRefData,$E645,0)),"")),"")</f>
        <v>1</v>
      </c>
      <c r="AF645" s="100">
        <f t="array" ref="AF645">IF($AA645,MAX(IF(G1SelectionMask="x",IF(INDEX(RawDataRefData,$E645,0)&gt;0,INDEX(RawDataRefData,$E645,0)),"")),"")</f>
        <v>4</v>
      </c>
      <c r="AG645" s="100">
        <f t="shared" si="229"/>
        <v>2.8181818181818183</v>
      </c>
      <c r="AH645" s="100">
        <f t="array" ref="AH645">IF($AA645,STDEVA(IF(G1SelectionMask="x",IF(INDEX(RawDataRefData,$E645,0)&gt;0,INDEX(RawDataRefData,$E645,0)),"")),"")</f>
        <v>1.1677484162422846</v>
      </c>
      <c r="AI645" s="101" t="b">
        <f t="shared" si="230"/>
        <v>1</v>
      </c>
      <c r="AJ645" s="101">
        <f t="array" ref="AJ645">IF($AI645,MEDIAN(IF(G2SelectionMask="x",IF(INDEX(RawDataRefData,$E645,0)&gt;0,INDEX(RawDataRefData,$E645,0)),"")),"")</f>
        <v>3</v>
      </c>
      <c r="AK645" s="101">
        <f t="array" ref="AK645">IF($AI645,QUARTILE(IF(G2SelectionMask="x",IF(INDEX(RawDataRefData,$E645,0)&gt;0,INDEX(RawDataRefData,$E645,0)),""),1),"")</f>
        <v>2</v>
      </c>
      <c r="AL645" s="101">
        <f t="array" ref="AL645">IF($AI645,QUARTILE(IF(G2SelectionMask="x",IF(INDEX(RawDataRefData,$E645,0)&gt;0,INDEX(RawDataRefData,$E645,0)),""),3),"")</f>
        <v>4</v>
      </c>
      <c r="AM645" s="101">
        <f t="array" ref="AM645">IF($AI645,MIN(IF(G2SelectionMask="x",IF(INDEX(RawDataRefData,$E645,0)&gt;0,INDEX(RawDataRefData,$E645,0)),"")),"")</f>
        <v>1</v>
      </c>
      <c r="AN645" s="101">
        <f t="array" ref="AN645">IF($AI645,MAX(IF(G2SelectionMask="x",IF(INDEX(RawDataRefData,$E645,0)&gt;0,INDEX(RawDataRefData,$E645,0)),"")),"")</f>
        <v>4</v>
      </c>
      <c r="AO645" s="101">
        <f t="shared" si="232"/>
        <v>2.8181818181818183</v>
      </c>
      <c r="AP645" s="101">
        <f t="array" ref="AP645">IF($AI645,STDEVA(IF(G2SelectionMask="x",IF(INDEX(RawDataRefData,$E645,0)&gt;0,INDEX(RawDataRefData,$E645,0)),"")),"")</f>
        <v>1.1677484162422846</v>
      </c>
      <c r="AQ645" s="100" t="b">
        <f t="shared" si="233"/>
        <v>0</v>
      </c>
      <c r="AR645" s="100" t="str">
        <f t="array" ref="AR645">IF($AQ645,MEDIAN(IF(G3SelectionMask="x",IF(INDEX(RawDataRefData,$E645,0)&gt;0,INDEX(RawDataRefData,$E645,0)),"")),"")</f>
        <v/>
      </c>
      <c r="AS645" s="100" t="str">
        <f t="array" ref="AS645">IF($AQ645,QUARTILE(IF(G3SelectionMask="x",IF(INDEX(RawDataRefData,$E645,0)&gt;0,INDEX(RawDataRefData,$E645,0)),""),1),"")</f>
        <v/>
      </c>
      <c r="AT645" s="100" t="str">
        <f t="array" ref="AT645">IF($AQ645,QUARTILE(IF(G3SelectionMask="x",IF(INDEX(RawDataRefData,$E645,0)&gt;0,INDEX(RawDataRefData,$E645,0)),""),3),"")</f>
        <v/>
      </c>
      <c r="AU645" s="100" t="str">
        <f t="array" ref="AU645">IF($AQ645,MIN(IF(G3SelectionMask="x",IF(INDEX(RawDataRefData,$E645,0)&gt;0,INDEX(RawDataRefData,$E645,0)),"")),"")</f>
        <v/>
      </c>
      <c r="AV645" s="100" t="str">
        <f t="array" ref="AV645">IF($AQ645,MAX(IF(G3SelectionMask="x",IF(INDEX(RawDataRefData,$E645,0)&gt;0,INDEX(RawDataRefData,$E645,0)),"")),"")</f>
        <v/>
      </c>
      <c r="AW645" s="100" t="str">
        <f t="shared" si="234"/>
        <v/>
      </c>
      <c r="AX645" s="100" t="str">
        <f t="array" ref="AX645">IF($AQ645,STDEVA(IF(G3SelectionMask="x",IF(INDEX(RawDataRefData,$E645,0)&gt;0,INDEX(RawDataRefData,$E645,0)),"")),"")</f>
        <v/>
      </c>
      <c r="AY645" s="101" t="b">
        <f t="shared" si="235"/>
        <v>0</v>
      </c>
      <c r="AZ645" s="101" t="str">
        <f t="array" ref="AZ645">IF($AY645,MEDIAN(IF(G4SelectionMask="x",IF(INDEX(RawDataRefData,$E645,0)&gt;0,INDEX(RawDataRefData,$E645,0)),"")),"")</f>
        <v/>
      </c>
      <c r="BA645" s="101" t="str">
        <f t="array" ref="BA645">IF($AY645,QUARTILE(IF(G4SelectionMask="x",IF(INDEX(RawDataRefData,$E645,0)&gt;0,INDEX(RawDataRefData,$E645,0)),""),1),"")</f>
        <v/>
      </c>
      <c r="BB645" s="101" t="str">
        <f t="array" ref="BB645">IF($AY645,QUARTILE(IF(G4SelectionMask="x",IF(INDEX(RawDataRefData,$E645,0)&gt;0,INDEX(RawDataRefData,$E645,0)),""),3),"")</f>
        <v/>
      </c>
      <c r="BC645" s="101" t="str">
        <f t="array" ref="BC645">IF($AY645,MIN(IF(G4SelectionMask="x",IF(INDEX(RawDataRefData,$E645,0)&gt;0,INDEX(RawDataRefData,$E645,0)),"")),"")</f>
        <v/>
      </c>
      <c r="BD645" s="101" t="str">
        <f t="array" ref="BD645">IF($AY645,MAX(IF(G4SelectionMask="x",IF(INDEX(RawDataRefData,$E645,0)&gt;0,INDEX(RawDataRefData,$E645,0)),"")),"")</f>
        <v/>
      </c>
      <c r="BE645" s="101" t="str">
        <f t="shared" si="236"/>
        <v/>
      </c>
      <c r="BF645" s="101" t="str">
        <f t="array" ref="BF645">IF($AY645,STDEVA(IF(G4SelectionMask="x",IF(INDEX(RawDataRefData,$E645,0)&gt;0,INDEX(RawDataRefData,$E645,0)),"")),"")</f>
        <v/>
      </c>
      <c r="BG645" s="100" t="b">
        <f t="shared" si="237"/>
        <v>0</v>
      </c>
      <c r="BH645" s="100" t="str">
        <f t="array" ref="BH645">IF($BG645,MEDIAN(IF(G5SelectionMask="x",IF(INDEX(RawDataRefData,$E645,0)&gt;0,INDEX(RawDataRefData,$E645,0)),"")),"")</f>
        <v/>
      </c>
      <c r="BI645" s="100" t="str">
        <f t="array" ref="BI645">IF($BG645,QUARTILE(IF(G5SelectionMask="x",IF(INDEX(RawDataRefData,$E645,0)&gt;0,INDEX(RawDataRefData,$E645,0)),""),1),"")</f>
        <v/>
      </c>
      <c r="BJ645" s="100" t="str">
        <f t="array" ref="BJ645">IF($BG645,QUARTILE(IF(G5SelectionMask="x",IF(INDEX(RawDataRefData,$E645,0)&gt;0,INDEX(RawDataRefData,$E645,0)),""),3),"")</f>
        <v/>
      </c>
      <c r="BK645" s="100" t="str">
        <f t="array" ref="BK645">IF($BG645,MIN(IF(G5SelectionMask="x",IF(INDEX(RawDataRefData,$E645,0)&gt;0,INDEX(RawDataRefData,$E645,0)),"")),"")</f>
        <v/>
      </c>
      <c r="BL645" s="100" t="str">
        <f t="array" ref="BL645">IF($BG645,MAX(IF(G5SelectionMask="x",IF(INDEX(RawDataRefData,$E645,0)&gt;0,INDEX(RawDataRefData,$E645,0)),"")),"")</f>
        <v/>
      </c>
      <c r="BM645" s="100" t="str">
        <f t="shared" si="238"/>
        <v/>
      </c>
      <c r="BN645" s="103" t="str">
        <f t="array" ref="BN645">IF($BG645,STDEVA(IF(G5SelectionMask="x",IF(INDEX(RawDataRefData,$E645,0)&gt;0,INDEX(RawDataRefData,$E645,0)),"")),"")</f>
        <v/>
      </c>
      <c r="BO645" s="104"/>
      <c r="BP645" s="105">
        <v>3</v>
      </c>
      <c r="BQ645" s="105">
        <v>2</v>
      </c>
      <c r="BR645" s="105">
        <v>3</v>
      </c>
      <c r="BS645" s="105">
        <v>4</v>
      </c>
      <c r="BT645" s="105">
        <v>2</v>
      </c>
      <c r="BU645" s="105">
        <v>1</v>
      </c>
      <c r="BV645" s="105">
        <v>4</v>
      </c>
      <c r="BW645" s="105">
        <v>1</v>
      </c>
      <c r="BX645" s="105">
        <v>4</v>
      </c>
      <c r="BY645" s="105">
        <v>3</v>
      </c>
      <c r="BZ645" s="105">
        <v>3</v>
      </c>
      <c r="CA645" s="105">
        <v>4</v>
      </c>
      <c r="CB645" s="105">
        <v>4</v>
      </c>
      <c r="CC645" s="105">
        <v>4</v>
      </c>
      <c r="CD645" s="105">
        <v>3</v>
      </c>
    </row>
    <row r="646" spans="1:82" x14ac:dyDescent="0.2">
      <c r="A646" s="33">
        <f t="shared" si="239"/>
        <v>0</v>
      </c>
      <c r="B646" s="209"/>
      <c r="C646" s="194"/>
      <c r="D646" s="203"/>
      <c r="E646" s="72">
        <f t="shared" si="231"/>
        <v>637</v>
      </c>
      <c r="F646" s="9" t="s">
        <v>2156</v>
      </c>
      <c r="G646" s="9" t="s">
        <v>2982</v>
      </c>
      <c r="H646" s="9" t="s">
        <v>75</v>
      </c>
      <c r="I646" s="9" t="s">
        <v>76</v>
      </c>
      <c r="J646" s="9" t="s">
        <v>1754</v>
      </c>
      <c r="K646" s="100">
        <f t="shared" si="216"/>
        <v>3</v>
      </c>
      <c r="L646" s="100"/>
      <c r="M646" s="100"/>
      <c r="N646" s="100"/>
      <c r="O646" s="100"/>
      <c r="P646" s="101">
        <f t="shared" si="217"/>
        <v>2</v>
      </c>
      <c r="Q646" s="102">
        <f t="shared" si="218"/>
        <v>3</v>
      </c>
      <c r="R646" s="102">
        <f t="shared" si="219"/>
        <v>1</v>
      </c>
      <c r="S646" s="102">
        <f t="shared" si="220"/>
        <v>3</v>
      </c>
      <c r="T646" s="102">
        <f t="shared" si="221"/>
        <v>1</v>
      </c>
      <c r="U646" s="102">
        <f t="shared" si="222"/>
        <v>4</v>
      </c>
      <c r="V646" s="102">
        <f t="shared" si="223"/>
        <v>3</v>
      </c>
      <c r="W646" s="102">
        <f t="shared" si="224"/>
        <v>1</v>
      </c>
      <c r="X646" s="102">
        <f t="shared" si="225"/>
        <v>4</v>
      </c>
      <c r="Y646" s="102">
        <f t="shared" si="226"/>
        <v>2</v>
      </c>
      <c r="Z646" s="102">
        <f t="shared" si="227"/>
        <v>4</v>
      </c>
      <c r="AA646" s="100" t="b">
        <f t="shared" si="228"/>
        <v>1</v>
      </c>
      <c r="AB646" s="100">
        <f t="array" ref="AB646">IF($AA646,MEDIAN(IF(G1SelectionMask="x",IF(INDEX(RawDataRefData,$E646,0)&gt;0,INDEX(RawDataRefData,$E646,0)),"")),"")</f>
        <v>3</v>
      </c>
      <c r="AC646" s="100">
        <f t="array" ref="AC646">IF($AA646,QUARTILE(IF(G1SelectionMask="x",IF(INDEX(RawDataRefData,$E646,0)&gt;0,INDEX(RawDataRefData,$E646,0)),""),1),"")</f>
        <v>1.5</v>
      </c>
      <c r="AD646" s="100">
        <f t="array" ref="AD646">IF($AA646,QUARTILE(IF(G1SelectionMask="x",IF(INDEX(RawDataRefData,$E646,0)&gt;0,INDEX(RawDataRefData,$E646,0)),""),3),"")</f>
        <v>3.5</v>
      </c>
      <c r="AE646" s="100">
        <f t="array" ref="AE646">IF($AA646,MIN(IF(G1SelectionMask="x",IF(INDEX(RawDataRefData,$E646,0)&gt;0,INDEX(RawDataRefData,$E646,0)),"")),"")</f>
        <v>1</v>
      </c>
      <c r="AF646" s="100">
        <f t="array" ref="AF646">IF($AA646,MAX(IF(G1SelectionMask="x",IF(INDEX(RawDataRefData,$E646,0)&gt;0,INDEX(RawDataRefData,$E646,0)),"")),"")</f>
        <v>4</v>
      </c>
      <c r="AG646" s="100">
        <f t="shared" si="229"/>
        <v>2.5454545454545454</v>
      </c>
      <c r="AH646" s="100">
        <f t="array" ref="AH646">IF($AA646,STDEVA(IF(G1SelectionMask="x",IF(INDEX(RawDataRefData,$E646,0)&gt;0,INDEX(RawDataRefData,$E646,0)),"")),"")</f>
        <v>1.213559752433836</v>
      </c>
      <c r="AI646" s="101" t="b">
        <f t="shared" si="230"/>
        <v>1</v>
      </c>
      <c r="AJ646" s="101">
        <f t="array" ref="AJ646">IF($AI646,MEDIAN(IF(G2SelectionMask="x",IF(INDEX(RawDataRefData,$E646,0)&gt;0,INDEX(RawDataRefData,$E646,0)),"")),"")</f>
        <v>3</v>
      </c>
      <c r="AK646" s="101">
        <f t="array" ref="AK646">IF($AI646,QUARTILE(IF(G2SelectionMask="x",IF(INDEX(RawDataRefData,$E646,0)&gt;0,INDEX(RawDataRefData,$E646,0)),""),1),"")</f>
        <v>1.5</v>
      </c>
      <c r="AL646" s="101">
        <f t="array" ref="AL646">IF($AI646,QUARTILE(IF(G2SelectionMask="x",IF(INDEX(RawDataRefData,$E646,0)&gt;0,INDEX(RawDataRefData,$E646,0)),""),3),"")</f>
        <v>3</v>
      </c>
      <c r="AM646" s="101">
        <f t="array" ref="AM646">IF($AI646,MIN(IF(G2SelectionMask="x",IF(INDEX(RawDataRefData,$E646,0)&gt;0,INDEX(RawDataRefData,$E646,0)),"")),"")</f>
        <v>1</v>
      </c>
      <c r="AN646" s="101">
        <f t="array" ref="AN646">IF($AI646,MAX(IF(G2SelectionMask="x",IF(INDEX(RawDataRefData,$E646,0)&gt;0,INDEX(RawDataRefData,$E646,0)),"")),"")</f>
        <v>4</v>
      </c>
      <c r="AO646" s="101">
        <f t="shared" si="232"/>
        <v>2.4545454545454546</v>
      </c>
      <c r="AP646" s="101">
        <f t="array" ref="AP646">IF($AI646,STDEVA(IF(G2SelectionMask="x",IF(INDEX(RawDataRefData,$E646,0)&gt;0,INDEX(RawDataRefData,$E646,0)),"")),"")</f>
        <v>1.1281521496355327</v>
      </c>
      <c r="AQ646" s="100" t="b">
        <f t="shared" si="233"/>
        <v>0</v>
      </c>
      <c r="AR646" s="100" t="str">
        <f t="array" ref="AR646">IF($AQ646,MEDIAN(IF(G3SelectionMask="x",IF(INDEX(RawDataRefData,$E646,0)&gt;0,INDEX(RawDataRefData,$E646,0)),"")),"")</f>
        <v/>
      </c>
      <c r="AS646" s="100" t="str">
        <f t="array" ref="AS646">IF($AQ646,QUARTILE(IF(G3SelectionMask="x",IF(INDEX(RawDataRefData,$E646,0)&gt;0,INDEX(RawDataRefData,$E646,0)),""),1),"")</f>
        <v/>
      </c>
      <c r="AT646" s="100" t="str">
        <f t="array" ref="AT646">IF($AQ646,QUARTILE(IF(G3SelectionMask="x",IF(INDEX(RawDataRefData,$E646,0)&gt;0,INDEX(RawDataRefData,$E646,0)),""),3),"")</f>
        <v/>
      </c>
      <c r="AU646" s="100" t="str">
        <f t="array" ref="AU646">IF($AQ646,MIN(IF(G3SelectionMask="x",IF(INDEX(RawDataRefData,$E646,0)&gt;0,INDEX(RawDataRefData,$E646,0)),"")),"")</f>
        <v/>
      </c>
      <c r="AV646" s="100" t="str">
        <f t="array" ref="AV646">IF($AQ646,MAX(IF(G3SelectionMask="x",IF(INDEX(RawDataRefData,$E646,0)&gt;0,INDEX(RawDataRefData,$E646,0)),"")),"")</f>
        <v/>
      </c>
      <c r="AW646" s="100" t="str">
        <f t="shared" si="234"/>
        <v/>
      </c>
      <c r="AX646" s="100" t="str">
        <f t="array" ref="AX646">IF($AQ646,STDEVA(IF(G3SelectionMask="x",IF(INDEX(RawDataRefData,$E646,0)&gt;0,INDEX(RawDataRefData,$E646,0)),"")),"")</f>
        <v/>
      </c>
      <c r="AY646" s="101" t="b">
        <f t="shared" si="235"/>
        <v>0</v>
      </c>
      <c r="AZ646" s="101" t="str">
        <f t="array" ref="AZ646">IF($AY646,MEDIAN(IF(G4SelectionMask="x",IF(INDEX(RawDataRefData,$E646,0)&gt;0,INDEX(RawDataRefData,$E646,0)),"")),"")</f>
        <v/>
      </c>
      <c r="BA646" s="101" t="str">
        <f t="array" ref="BA646">IF($AY646,QUARTILE(IF(G4SelectionMask="x",IF(INDEX(RawDataRefData,$E646,0)&gt;0,INDEX(RawDataRefData,$E646,0)),""),1),"")</f>
        <v/>
      </c>
      <c r="BB646" s="101" t="str">
        <f t="array" ref="BB646">IF($AY646,QUARTILE(IF(G4SelectionMask="x",IF(INDEX(RawDataRefData,$E646,0)&gt;0,INDEX(RawDataRefData,$E646,0)),""),3),"")</f>
        <v/>
      </c>
      <c r="BC646" s="101" t="str">
        <f t="array" ref="BC646">IF($AY646,MIN(IF(G4SelectionMask="x",IF(INDEX(RawDataRefData,$E646,0)&gt;0,INDEX(RawDataRefData,$E646,0)),"")),"")</f>
        <v/>
      </c>
      <c r="BD646" s="101" t="str">
        <f t="array" ref="BD646">IF($AY646,MAX(IF(G4SelectionMask="x",IF(INDEX(RawDataRefData,$E646,0)&gt;0,INDEX(RawDataRefData,$E646,0)),"")),"")</f>
        <v/>
      </c>
      <c r="BE646" s="101" t="str">
        <f t="shared" si="236"/>
        <v/>
      </c>
      <c r="BF646" s="101" t="str">
        <f t="array" ref="BF646">IF($AY646,STDEVA(IF(G4SelectionMask="x",IF(INDEX(RawDataRefData,$E646,0)&gt;0,INDEX(RawDataRefData,$E646,0)),"")),"")</f>
        <v/>
      </c>
      <c r="BG646" s="100" t="b">
        <f t="shared" si="237"/>
        <v>0</v>
      </c>
      <c r="BH646" s="100" t="str">
        <f t="array" ref="BH646">IF($BG646,MEDIAN(IF(G5SelectionMask="x",IF(INDEX(RawDataRefData,$E646,0)&gt;0,INDEX(RawDataRefData,$E646,0)),"")),"")</f>
        <v/>
      </c>
      <c r="BI646" s="100" t="str">
        <f t="array" ref="BI646">IF($BG646,QUARTILE(IF(G5SelectionMask="x",IF(INDEX(RawDataRefData,$E646,0)&gt;0,INDEX(RawDataRefData,$E646,0)),""),1),"")</f>
        <v/>
      </c>
      <c r="BJ646" s="100" t="str">
        <f t="array" ref="BJ646">IF($BG646,QUARTILE(IF(G5SelectionMask="x",IF(INDEX(RawDataRefData,$E646,0)&gt;0,INDEX(RawDataRefData,$E646,0)),""),3),"")</f>
        <v/>
      </c>
      <c r="BK646" s="100" t="str">
        <f t="array" ref="BK646">IF($BG646,MIN(IF(G5SelectionMask="x",IF(INDEX(RawDataRefData,$E646,0)&gt;0,INDEX(RawDataRefData,$E646,0)),"")),"")</f>
        <v/>
      </c>
      <c r="BL646" s="100" t="str">
        <f t="array" ref="BL646">IF($BG646,MAX(IF(G5SelectionMask="x",IF(INDEX(RawDataRefData,$E646,0)&gt;0,INDEX(RawDataRefData,$E646,0)),"")),"")</f>
        <v/>
      </c>
      <c r="BM646" s="100" t="str">
        <f t="shared" si="238"/>
        <v/>
      </c>
      <c r="BN646" s="103" t="str">
        <f t="array" ref="BN646">IF($BG646,STDEVA(IF(G5SelectionMask="x",IF(INDEX(RawDataRefData,$E646,0)&gt;0,INDEX(RawDataRefData,$E646,0)),"")),"")</f>
        <v/>
      </c>
      <c r="BO646" s="104"/>
      <c r="BP646" s="105">
        <v>3</v>
      </c>
      <c r="BQ646" s="105">
        <v>2</v>
      </c>
      <c r="BR646" s="105">
        <v>3</v>
      </c>
      <c r="BS646" s="105">
        <v>1</v>
      </c>
      <c r="BT646" s="105">
        <v>3</v>
      </c>
      <c r="BU646" s="105">
        <v>1</v>
      </c>
      <c r="BV646" s="105">
        <v>4</v>
      </c>
      <c r="BW646" s="105">
        <v>3</v>
      </c>
      <c r="BX646" s="105">
        <v>1</v>
      </c>
      <c r="BY646" s="105">
        <v>4</v>
      </c>
      <c r="BZ646" s="105">
        <v>2</v>
      </c>
      <c r="CA646" s="105">
        <v>4</v>
      </c>
      <c r="CB646" s="105">
        <v>3</v>
      </c>
      <c r="CC646" s="105">
        <v>1</v>
      </c>
      <c r="CD646" s="105">
        <v>4</v>
      </c>
    </row>
    <row r="647" spans="1:82" x14ac:dyDescent="0.2">
      <c r="A647" s="33">
        <f t="shared" si="239"/>
        <v>0</v>
      </c>
      <c r="B647" s="209"/>
      <c r="C647" s="194"/>
      <c r="D647" s="203"/>
      <c r="E647" s="72">
        <f t="shared" si="231"/>
        <v>638</v>
      </c>
      <c r="F647" s="9" t="s">
        <v>2157</v>
      </c>
      <c r="G647" s="9" t="s">
        <v>2983</v>
      </c>
      <c r="H647" s="9" t="s">
        <v>75</v>
      </c>
      <c r="I647" s="9" t="s">
        <v>76</v>
      </c>
      <c r="J647" s="9" t="s">
        <v>1754</v>
      </c>
      <c r="K647" s="100">
        <f t="shared" si="216"/>
        <v>1</v>
      </c>
      <c r="L647" s="100"/>
      <c r="M647" s="100"/>
      <c r="N647" s="100"/>
      <c r="O647" s="100"/>
      <c r="P647" s="101">
        <f t="shared" si="217"/>
        <v>2</v>
      </c>
      <c r="Q647" s="102">
        <f t="shared" si="218"/>
        <v>4</v>
      </c>
      <c r="R647" s="102">
        <f t="shared" si="219"/>
        <v>4</v>
      </c>
      <c r="S647" s="102">
        <f t="shared" si="220"/>
        <v>2</v>
      </c>
      <c r="T647" s="102">
        <f t="shared" si="221"/>
        <v>3</v>
      </c>
      <c r="U647" s="102">
        <f t="shared" si="222"/>
        <v>1</v>
      </c>
      <c r="V647" s="102">
        <f t="shared" si="223"/>
        <v>4</v>
      </c>
      <c r="W647" s="102">
        <f t="shared" si="224"/>
        <v>1</v>
      </c>
      <c r="X647" s="102">
        <f t="shared" si="225"/>
        <v>2</v>
      </c>
      <c r="Y647" s="102">
        <f t="shared" si="226"/>
        <v>3</v>
      </c>
      <c r="Z647" s="102">
        <f t="shared" si="227"/>
        <v>4</v>
      </c>
      <c r="AA647" s="100" t="b">
        <f t="shared" si="228"/>
        <v>1</v>
      </c>
      <c r="AB647" s="100">
        <f t="array" ref="AB647">IF($AA647,MEDIAN(IF(G1SelectionMask="x",IF(INDEX(RawDataRefData,$E647,0)&gt;0,INDEX(RawDataRefData,$E647,0)),"")),"")</f>
        <v>3</v>
      </c>
      <c r="AC647" s="100">
        <f t="array" ref="AC647">IF($AA647,QUARTILE(IF(G1SelectionMask="x",IF(INDEX(RawDataRefData,$E647,0)&gt;0,INDEX(RawDataRefData,$E647,0)),""),1),"")</f>
        <v>2</v>
      </c>
      <c r="AD647" s="100">
        <f t="array" ref="AD647">IF($AA647,QUARTILE(IF(G1SelectionMask="x",IF(INDEX(RawDataRefData,$E647,0)&gt;0,INDEX(RawDataRefData,$E647,0)),""),3),"")</f>
        <v>4</v>
      </c>
      <c r="AE647" s="100">
        <f t="array" ref="AE647">IF($AA647,MIN(IF(G1SelectionMask="x",IF(INDEX(RawDataRefData,$E647,0)&gt;0,INDEX(RawDataRefData,$E647,0)),"")),"")</f>
        <v>1</v>
      </c>
      <c r="AF647" s="100">
        <f t="array" ref="AF647">IF($AA647,MAX(IF(G1SelectionMask="x",IF(INDEX(RawDataRefData,$E647,0)&gt;0,INDEX(RawDataRefData,$E647,0)),"")),"")</f>
        <v>4</v>
      </c>
      <c r="AG647" s="100">
        <f t="shared" si="229"/>
        <v>2.7272727272727271</v>
      </c>
      <c r="AH647" s="100">
        <f t="array" ref="AH647">IF($AA647,STDEVA(IF(G1SelectionMask="x",IF(INDEX(RawDataRefData,$E647,0)&gt;0,INDEX(RawDataRefData,$E647,0)),"")),"")</f>
        <v>1.1908743922772957</v>
      </c>
      <c r="AI647" s="101" t="b">
        <f t="shared" si="230"/>
        <v>1</v>
      </c>
      <c r="AJ647" s="101">
        <f t="array" ref="AJ647">IF($AI647,MEDIAN(IF(G2SelectionMask="x",IF(INDEX(RawDataRefData,$E647,0)&gt;0,INDEX(RawDataRefData,$E647,0)),"")),"")</f>
        <v>3</v>
      </c>
      <c r="AK647" s="101">
        <f t="array" ref="AK647">IF($AI647,QUARTILE(IF(G2SelectionMask="x",IF(INDEX(RawDataRefData,$E647,0)&gt;0,INDEX(RawDataRefData,$E647,0)),""),1),"")</f>
        <v>2</v>
      </c>
      <c r="AL647" s="101">
        <f t="array" ref="AL647">IF($AI647,QUARTILE(IF(G2SelectionMask="x",IF(INDEX(RawDataRefData,$E647,0)&gt;0,INDEX(RawDataRefData,$E647,0)),""),3),"")</f>
        <v>3.5</v>
      </c>
      <c r="AM647" s="101">
        <f t="array" ref="AM647">IF($AI647,MIN(IF(G2SelectionMask="x",IF(INDEX(RawDataRefData,$E647,0)&gt;0,INDEX(RawDataRefData,$E647,0)),"")),"")</f>
        <v>1</v>
      </c>
      <c r="AN647" s="101">
        <f t="array" ref="AN647">IF($AI647,MAX(IF(G2SelectionMask="x",IF(INDEX(RawDataRefData,$E647,0)&gt;0,INDEX(RawDataRefData,$E647,0)),"")),"")</f>
        <v>4</v>
      </c>
      <c r="AO647" s="101">
        <f t="shared" si="232"/>
        <v>2.7272727272727271</v>
      </c>
      <c r="AP647" s="101">
        <f t="array" ref="AP647">IF($AI647,STDEVA(IF(G2SelectionMask="x",IF(INDEX(RawDataRefData,$E647,0)&gt;0,INDEX(RawDataRefData,$E647,0)),"")),"")</f>
        <v>1.1037127426019049</v>
      </c>
      <c r="AQ647" s="100" t="b">
        <f t="shared" si="233"/>
        <v>0</v>
      </c>
      <c r="AR647" s="100" t="str">
        <f t="array" ref="AR647">IF($AQ647,MEDIAN(IF(G3SelectionMask="x",IF(INDEX(RawDataRefData,$E647,0)&gt;0,INDEX(RawDataRefData,$E647,0)),"")),"")</f>
        <v/>
      </c>
      <c r="AS647" s="100" t="str">
        <f t="array" ref="AS647">IF($AQ647,QUARTILE(IF(G3SelectionMask="x",IF(INDEX(RawDataRefData,$E647,0)&gt;0,INDEX(RawDataRefData,$E647,0)),""),1),"")</f>
        <v/>
      </c>
      <c r="AT647" s="100" t="str">
        <f t="array" ref="AT647">IF($AQ647,QUARTILE(IF(G3SelectionMask="x",IF(INDEX(RawDataRefData,$E647,0)&gt;0,INDEX(RawDataRefData,$E647,0)),""),3),"")</f>
        <v/>
      </c>
      <c r="AU647" s="100" t="str">
        <f t="array" ref="AU647">IF($AQ647,MIN(IF(G3SelectionMask="x",IF(INDEX(RawDataRefData,$E647,0)&gt;0,INDEX(RawDataRefData,$E647,0)),"")),"")</f>
        <v/>
      </c>
      <c r="AV647" s="100" t="str">
        <f t="array" ref="AV647">IF($AQ647,MAX(IF(G3SelectionMask="x",IF(INDEX(RawDataRefData,$E647,0)&gt;0,INDEX(RawDataRefData,$E647,0)),"")),"")</f>
        <v/>
      </c>
      <c r="AW647" s="100" t="str">
        <f t="shared" si="234"/>
        <v/>
      </c>
      <c r="AX647" s="100" t="str">
        <f t="array" ref="AX647">IF($AQ647,STDEVA(IF(G3SelectionMask="x",IF(INDEX(RawDataRefData,$E647,0)&gt;0,INDEX(RawDataRefData,$E647,0)),"")),"")</f>
        <v/>
      </c>
      <c r="AY647" s="101" t="b">
        <f t="shared" si="235"/>
        <v>0</v>
      </c>
      <c r="AZ647" s="101" t="str">
        <f t="array" ref="AZ647">IF($AY647,MEDIAN(IF(G4SelectionMask="x",IF(INDEX(RawDataRefData,$E647,0)&gt;0,INDEX(RawDataRefData,$E647,0)),"")),"")</f>
        <v/>
      </c>
      <c r="BA647" s="101" t="str">
        <f t="array" ref="BA647">IF($AY647,QUARTILE(IF(G4SelectionMask="x",IF(INDEX(RawDataRefData,$E647,0)&gt;0,INDEX(RawDataRefData,$E647,0)),""),1),"")</f>
        <v/>
      </c>
      <c r="BB647" s="101" t="str">
        <f t="array" ref="BB647">IF($AY647,QUARTILE(IF(G4SelectionMask="x",IF(INDEX(RawDataRefData,$E647,0)&gt;0,INDEX(RawDataRefData,$E647,0)),""),3),"")</f>
        <v/>
      </c>
      <c r="BC647" s="101" t="str">
        <f t="array" ref="BC647">IF($AY647,MIN(IF(G4SelectionMask="x",IF(INDEX(RawDataRefData,$E647,0)&gt;0,INDEX(RawDataRefData,$E647,0)),"")),"")</f>
        <v/>
      </c>
      <c r="BD647" s="101" t="str">
        <f t="array" ref="BD647">IF($AY647,MAX(IF(G4SelectionMask="x",IF(INDEX(RawDataRefData,$E647,0)&gt;0,INDEX(RawDataRefData,$E647,0)),"")),"")</f>
        <v/>
      </c>
      <c r="BE647" s="101" t="str">
        <f t="shared" si="236"/>
        <v/>
      </c>
      <c r="BF647" s="101" t="str">
        <f t="array" ref="BF647">IF($AY647,STDEVA(IF(G4SelectionMask="x",IF(INDEX(RawDataRefData,$E647,0)&gt;0,INDEX(RawDataRefData,$E647,0)),"")),"")</f>
        <v/>
      </c>
      <c r="BG647" s="100" t="b">
        <f t="shared" si="237"/>
        <v>0</v>
      </c>
      <c r="BH647" s="100" t="str">
        <f t="array" ref="BH647">IF($BG647,MEDIAN(IF(G5SelectionMask="x",IF(INDEX(RawDataRefData,$E647,0)&gt;0,INDEX(RawDataRefData,$E647,0)),"")),"")</f>
        <v/>
      </c>
      <c r="BI647" s="100" t="str">
        <f t="array" ref="BI647">IF($BG647,QUARTILE(IF(G5SelectionMask="x",IF(INDEX(RawDataRefData,$E647,0)&gt;0,INDEX(RawDataRefData,$E647,0)),""),1),"")</f>
        <v/>
      </c>
      <c r="BJ647" s="100" t="str">
        <f t="array" ref="BJ647">IF($BG647,QUARTILE(IF(G5SelectionMask="x",IF(INDEX(RawDataRefData,$E647,0)&gt;0,INDEX(RawDataRefData,$E647,0)),""),3),"")</f>
        <v/>
      </c>
      <c r="BK647" s="100" t="str">
        <f t="array" ref="BK647">IF($BG647,MIN(IF(G5SelectionMask="x",IF(INDEX(RawDataRefData,$E647,0)&gt;0,INDEX(RawDataRefData,$E647,0)),"")),"")</f>
        <v/>
      </c>
      <c r="BL647" s="100" t="str">
        <f t="array" ref="BL647">IF($BG647,MAX(IF(G5SelectionMask="x",IF(INDEX(RawDataRefData,$E647,0)&gt;0,INDEX(RawDataRefData,$E647,0)),"")),"")</f>
        <v/>
      </c>
      <c r="BM647" s="100" t="str">
        <f t="shared" si="238"/>
        <v/>
      </c>
      <c r="BN647" s="103" t="str">
        <f t="array" ref="BN647">IF($BG647,STDEVA(IF(G5SelectionMask="x",IF(INDEX(RawDataRefData,$E647,0)&gt;0,INDEX(RawDataRefData,$E647,0)),"")),"")</f>
        <v/>
      </c>
      <c r="BO647" s="104"/>
      <c r="BP647" s="105">
        <v>1</v>
      </c>
      <c r="BQ647" s="105">
        <v>2</v>
      </c>
      <c r="BR647" s="105">
        <v>4</v>
      </c>
      <c r="BS647" s="105">
        <v>4</v>
      </c>
      <c r="BT647" s="105">
        <v>2</v>
      </c>
      <c r="BU647" s="105">
        <v>3</v>
      </c>
      <c r="BV647" s="105">
        <v>1</v>
      </c>
      <c r="BW647" s="105">
        <v>4</v>
      </c>
      <c r="BX647" s="105">
        <v>1</v>
      </c>
      <c r="BY647" s="105">
        <v>2</v>
      </c>
      <c r="BZ647" s="105">
        <v>3</v>
      </c>
      <c r="CA647" s="105">
        <v>4</v>
      </c>
      <c r="CB647" s="105">
        <v>1</v>
      </c>
      <c r="CC647" s="105">
        <v>3</v>
      </c>
      <c r="CD647" s="105">
        <v>3</v>
      </c>
    </row>
    <row r="648" spans="1:82" x14ac:dyDescent="0.2">
      <c r="A648" s="33">
        <f t="shared" si="239"/>
        <v>0</v>
      </c>
      <c r="B648" s="209"/>
      <c r="C648" s="194"/>
      <c r="D648" s="203"/>
      <c r="E648" s="72">
        <f t="shared" si="231"/>
        <v>639</v>
      </c>
      <c r="F648" s="9" t="s">
        <v>2158</v>
      </c>
      <c r="G648" s="9" t="s">
        <v>2984</v>
      </c>
      <c r="H648" s="9" t="s">
        <v>75</v>
      </c>
      <c r="I648" s="9" t="s">
        <v>76</v>
      </c>
      <c r="J648" s="9" t="s">
        <v>1755</v>
      </c>
      <c r="K648" s="100">
        <f t="shared" si="216"/>
        <v>3</v>
      </c>
      <c r="L648" s="100"/>
      <c r="M648" s="100"/>
      <c r="N648" s="100"/>
      <c r="O648" s="100"/>
      <c r="P648" s="101">
        <f t="shared" si="217"/>
        <v>3</v>
      </c>
      <c r="Q648" s="102">
        <f t="shared" si="218"/>
        <v>4</v>
      </c>
      <c r="R648" s="102">
        <f t="shared" si="219"/>
        <v>2</v>
      </c>
      <c r="S648" s="102">
        <f t="shared" si="220"/>
        <v>4</v>
      </c>
      <c r="T648" s="102">
        <f t="shared" si="221"/>
        <v>3</v>
      </c>
      <c r="U648" s="102">
        <f t="shared" si="222"/>
        <v>4</v>
      </c>
      <c r="V648" s="102">
        <f t="shared" si="223"/>
        <v>4</v>
      </c>
      <c r="W648" s="102">
        <f t="shared" si="224"/>
        <v>1</v>
      </c>
      <c r="X648" s="102">
        <f t="shared" si="225"/>
        <v>4</v>
      </c>
      <c r="Y648" s="102">
        <f t="shared" si="226"/>
        <v>2</v>
      </c>
      <c r="Z648" s="102">
        <f t="shared" si="227"/>
        <v>2</v>
      </c>
      <c r="AA648" s="100" t="b">
        <f t="shared" si="228"/>
        <v>1</v>
      </c>
      <c r="AB648" s="100">
        <f t="array" ref="AB648">IF($AA648,MEDIAN(IF(G1SelectionMask="x",IF(INDEX(RawDataRefData,$E648,0)&gt;0,INDEX(RawDataRefData,$E648,0)),"")),"")</f>
        <v>3</v>
      </c>
      <c r="AC648" s="100">
        <f t="array" ref="AC648">IF($AA648,QUARTILE(IF(G1SelectionMask="x",IF(INDEX(RawDataRefData,$E648,0)&gt;0,INDEX(RawDataRefData,$E648,0)),""),1),"")</f>
        <v>2</v>
      </c>
      <c r="AD648" s="100">
        <f t="array" ref="AD648">IF($AA648,QUARTILE(IF(G1SelectionMask="x",IF(INDEX(RawDataRefData,$E648,0)&gt;0,INDEX(RawDataRefData,$E648,0)),""),3),"")</f>
        <v>4</v>
      </c>
      <c r="AE648" s="100">
        <f t="array" ref="AE648">IF($AA648,MIN(IF(G1SelectionMask="x",IF(INDEX(RawDataRefData,$E648,0)&gt;0,INDEX(RawDataRefData,$E648,0)),"")),"")</f>
        <v>1</v>
      </c>
      <c r="AF648" s="100">
        <f t="array" ref="AF648">IF($AA648,MAX(IF(G1SelectionMask="x",IF(INDEX(RawDataRefData,$E648,0)&gt;0,INDEX(RawDataRefData,$E648,0)),"")),"")</f>
        <v>4</v>
      </c>
      <c r="AG648" s="100">
        <f t="shared" si="229"/>
        <v>3</v>
      </c>
      <c r="AH648" s="100">
        <f t="array" ref="AH648">IF($AA648,STDEVA(IF(G1SelectionMask="x",IF(INDEX(RawDataRefData,$E648,0)&gt;0,INDEX(RawDataRefData,$E648,0)),"")),"")</f>
        <v>1.0954451150103321</v>
      </c>
      <c r="AI648" s="101" t="b">
        <f t="shared" si="230"/>
        <v>1</v>
      </c>
      <c r="AJ648" s="101">
        <f t="array" ref="AJ648">IF($AI648,MEDIAN(IF(G2SelectionMask="x",IF(INDEX(RawDataRefData,$E648,0)&gt;0,INDEX(RawDataRefData,$E648,0)),"")),"")</f>
        <v>3</v>
      </c>
      <c r="AK648" s="101">
        <f t="array" ref="AK648">IF($AI648,QUARTILE(IF(G2SelectionMask="x",IF(INDEX(RawDataRefData,$E648,0)&gt;0,INDEX(RawDataRefData,$E648,0)),""),1),"")</f>
        <v>2</v>
      </c>
      <c r="AL648" s="101">
        <f t="array" ref="AL648">IF($AI648,QUARTILE(IF(G2SelectionMask="x",IF(INDEX(RawDataRefData,$E648,0)&gt;0,INDEX(RawDataRefData,$E648,0)),""),3),"")</f>
        <v>4</v>
      </c>
      <c r="AM648" s="101">
        <f t="array" ref="AM648">IF($AI648,MIN(IF(G2SelectionMask="x",IF(INDEX(RawDataRefData,$E648,0)&gt;0,INDEX(RawDataRefData,$E648,0)),"")),"")</f>
        <v>1</v>
      </c>
      <c r="AN648" s="101">
        <f t="array" ref="AN648">IF($AI648,MAX(IF(G2SelectionMask="x",IF(INDEX(RawDataRefData,$E648,0)&gt;0,INDEX(RawDataRefData,$E648,0)),"")),"")</f>
        <v>4</v>
      </c>
      <c r="AO648" s="101">
        <f t="shared" si="232"/>
        <v>2.9090909090909092</v>
      </c>
      <c r="AP648" s="101">
        <f t="array" ref="AP648">IF($AI648,STDEVA(IF(G2SelectionMask="x",IF(INDEX(RawDataRefData,$E648,0)&gt;0,INDEX(RawDataRefData,$E648,0)),"")),"")</f>
        <v>1.2210278829367864</v>
      </c>
      <c r="AQ648" s="100" t="b">
        <f t="shared" si="233"/>
        <v>0</v>
      </c>
      <c r="AR648" s="100" t="str">
        <f t="array" ref="AR648">IF($AQ648,MEDIAN(IF(G3SelectionMask="x",IF(INDEX(RawDataRefData,$E648,0)&gt;0,INDEX(RawDataRefData,$E648,0)),"")),"")</f>
        <v/>
      </c>
      <c r="AS648" s="100" t="str">
        <f t="array" ref="AS648">IF($AQ648,QUARTILE(IF(G3SelectionMask="x",IF(INDEX(RawDataRefData,$E648,0)&gt;0,INDEX(RawDataRefData,$E648,0)),""),1),"")</f>
        <v/>
      </c>
      <c r="AT648" s="100" t="str">
        <f t="array" ref="AT648">IF($AQ648,QUARTILE(IF(G3SelectionMask="x",IF(INDEX(RawDataRefData,$E648,0)&gt;0,INDEX(RawDataRefData,$E648,0)),""),3),"")</f>
        <v/>
      </c>
      <c r="AU648" s="100" t="str">
        <f t="array" ref="AU648">IF($AQ648,MIN(IF(G3SelectionMask="x",IF(INDEX(RawDataRefData,$E648,0)&gt;0,INDEX(RawDataRefData,$E648,0)),"")),"")</f>
        <v/>
      </c>
      <c r="AV648" s="100" t="str">
        <f t="array" ref="AV648">IF($AQ648,MAX(IF(G3SelectionMask="x",IF(INDEX(RawDataRefData,$E648,0)&gt;0,INDEX(RawDataRefData,$E648,0)),"")),"")</f>
        <v/>
      </c>
      <c r="AW648" s="100" t="str">
        <f t="shared" si="234"/>
        <v/>
      </c>
      <c r="AX648" s="100" t="str">
        <f t="array" ref="AX648">IF($AQ648,STDEVA(IF(G3SelectionMask="x",IF(INDEX(RawDataRefData,$E648,0)&gt;0,INDEX(RawDataRefData,$E648,0)),"")),"")</f>
        <v/>
      </c>
      <c r="AY648" s="101" t="b">
        <f t="shared" si="235"/>
        <v>0</v>
      </c>
      <c r="AZ648" s="101" t="str">
        <f t="array" ref="AZ648">IF($AY648,MEDIAN(IF(G4SelectionMask="x",IF(INDEX(RawDataRefData,$E648,0)&gt;0,INDEX(RawDataRefData,$E648,0)),"")),"")</f>
        <v/>
      </c>
      <c r="BA648" s="101" t="str">
        <f t="array" ref="BA648">IF($AY648,QUARTILE(IF(G4SelectionMask="x",IF(INDEX(RawDataRefData,$E648,0)&gt;0,INDEX(RawDataRefData,$E648,0)),""),1),"")</f>
        <v/>
      </c>
      <c r="BB648" s="101" t="str">
        <f t="array" ref="BB648">IF($AY648,QUARTILE(IF(G4SelectionMask="x",IF(INDEX(RawDataRefData,$E648,0)&gt;0,INDEX(RawDataRefData,$E648,0)),""),3),"")</f>
        <v/>
      </c>
      <c r="BC648" s="101" t="str">
        <f t="array" ref="BC648">IF($AY648,MIN(IF(G4SelectionMask="x",IF(INDEX(RawDataRefData,$E648,0)&gt;0,INDEX(RawDataRefData,$E648,0)),"")),"")</f>
        <v/>
      </c>
      <c r="BD648" s="101" t="str">
        <f t="array" ref="BD648">IF($AY648,MAX(IF(G4SelectionMask="x",IF(INDEX(RawDataRefData,$E648,0)&gt;0,INDEX(RawDataRefData,$E648,0)),"")),"")</f>
        <v/>
      </c>
      <c r="BE648" s="101" t="str">
        <f t="shared" si="236"/>
        <v/>
      </c>
      <c r="BF648" s="101" t="str">
        <f t="array" ref="BF648">IF($AY648,STDEVA(IF(G4SelectionMask="x",IF(INDEX(RawDataRefData,$E648,0)&gt;0,INDEX(RawDataRefData,$E648,0)),"")),"")</f>
        <v/>
      </c>
      <c r="BG648" s="100" t="b">
        <f t="shared" si="237"/>
        <v>0</v>
      </c>
      <c r="BH648" s="100" t="str">
        <f t="array" ref="BH648">IF($BG648,MEDIAN(IF(G5SelectionMask="x",IF(INDEX(RawDataRefData,$E648,0)&gt;0,INDEX(RawDataRefData,$E648,0)),"")),"")</f>
        <v/>
      </c>
      <c r="BI648" s="100" t="str">
        <f t="array" ref="BI648">IF($BG648,QUARTILE(IF(G5SelectionMask="x",IF(INDEX(RawDataRefData,$E648,0)&gt;0,INDEX(RawDataRefData,$E648,0)),""),1),"")</f>
        <v/>
      </c>
      <c r="BJ648" s="100" t="str">
        <f t="array" ref="BJ648">IF($BG648,QUARTILE(IF(G5SelectionMask="x",IF(INDEX(RawDataRefData,$E648,0)&gt;0,INDEX(RawDataRefData,$E648,0)),""),3),"")</f>
        <v/>
      </c>
      <c r="BK648" s="100" t="str">
        <f t="array" ref="BK648">IF($BG648,MIN(IF(G5SelectionMask="x",IF(INDEX(RawDataRefData,$E648,0)&gt;0,INDEX(RawDataRefData,$E648,0)),"")),"")</f>
        <v/>
      </c>
      <c r="BL648" s="100" t="str">
        <f t="array" ref="BL648">IF($BG648,MAX(IF(G5SelectionMask="x",IF(INDEX(RawDataRefData,$E648,0)&gt;0,INDEX(RawDataRefData,$E648,0)),"")),"")</f>
        <v/>
      </c>
      <c r="BM648" s="100" t="str">
        <f t="shared" si="238"/>
        <v/>
      </c>
      <c r="BN648" s="103" t="str">
        <f t="array" ref="BN648">IF($BG648,STDEVA(IF(G5SelectionMask="x",IF(INDEX(RawDataRefData,$E648,0)&gt;0,INDEX(RawDataRefData,$E648,0)),"")),"")</f>
        <v/>
      </c>
      <c r="BO648" s="104"/>
      <c r="BP648" s="105">
        <v>3</v>
      </c>
      <c r="BQ648" s="105">
        <v>3</v>
      </c>
      <c r="BR648" s="105">
        <v>4</v>
      </c>
      <c r="BS648" s="105">
        <v>2</v>
      </c>
      <c r="BT648" s="105">
        <v>4</v>
      </c>
      <c r="BU648" s="105">
        <v>3</v>
      </c>
      <c r="BV648" s="105">
        <v>4</v>
      </c>
      <c r="BW648" s="105">
        <v>4</v>
      </c>
      <c r="BX648" s="105">
        <v>1</v>
      </c>
      <c r="BY648" s="105">
        <v>4</v>
      </c>
      <c r="BZ648" s="105">
        <v>2</v>
      </c>
      <c r="CA648" s="105">
        <v>2</v>
      </c>
      <c r="CB648" s="105">
        <v>1</v>
      </c>
      <c r="CC648" s="105">
        <v>4</v>
      </c>
      <c r="CD648" s="105">
        <v>4</v>
      </c>
    </row>
    <row r="649" spans="1:82" x14ac:dyDescent="0.2">
      <c r="A649" s="33">
        <f t="shared" si="239"/>
        <v>0</v>
      </c>
      <c r="B649" s="209"/>
      <c r="C649" s="194"/>
      <c r="D649" s="203"/>
      <c r="E649" s="72">
        <f t="shared" si="231"/>
        <v>640</v>
      </c>
      <c r="F649" s="9" t="s">
        <v>2159</v>
      </c>
      <c r="G649" s="9" t="s">
        <v>2985</v>
      </c>
      <c r="H649" s="9" t="s">
        <v>75</v>
      </c>
      <c r="I649" s="9" t="s">
        <v>76</v>
      </c>
      <c r="J649" s="9" t="s">
        <v>1755</v>
      </c>
      <c r="K649" s="100">
        <f t="shared" si="216"/>
        <v>4</v>
      </c>
      <c r="L649" s="100"/>
      <c r="M649" s="100"/>
      <c r="N649" s="100"/>
      <c r="O649" s="100"/>
      <c r="P649" s="101">
        <f t="shared" si="217"/>
        <v>1</v>
      </c>
      <c r="Q649" s="102">
        <f t="shared" si="218"/>
        <v>1</v>
      </c>
      <c r="R649" s="102">
        <f t="shared" si="219"/>
        <v>4</v>
      </c>
      <c r="S649" s="102">
        <f t="shared" si="220"/>
        <v>1</v>
      </c>
      <c r="T649" s="102">
        <f t="shared" si="221"/>
        <v>2</v>
      </c>
      <c r="U649" s="102">
        <f t="shared" si="222"/>
        <v>1</v>
      </c>
      <c r="V649" s="102">
        <f t="shared" si="223"/>
        <v>1</v>
      </c>
      <c r="W649" s="102">
        <f t="shared" si="224"/>
        <v>2</v>
      </c>
      <c r="X649" s="102">
        <f t="shared" si="225"/>
        <v>4</v>
      </c>
      <c r="Y649" s="102">
        <f t="shared" si="226"/>
        <v>2</v>
      </c>
      <c r="Z649" s="102">
        <f t="shared" si="227"/>
        <v>3</v>
      </c>
      <c r="AA649" s="100" t="b">
        <f t="shared" si="228"/>
        <v>1</v>
      </c>
      <c r="AB649" s="100">
        <f t="array" ref="AB649">IF($AA649,MEDIAN(IF(G1SelectionMask="x",IF(INDEX(RawDataRefData,$E649,0)&gt;0,INDEX(RawDataRefData,$E649,0)),"")),"")</f>
        <v>2</v>
      </c>
      <c r="AC649" s="100">
        <f t="array" ref="AC649">IF($AA649,QUARTILE(IF(G1SelectionMask="x",IF(INDEX(RawDataRefData,$E649,0)&gt;0,INDEX(RawDataRefData,$E649,0)),""),1),"")</f>
        <v>1</v>
      </c>
      <c r="AD649" s="100">
        <f t="array" ref="AD649">IF($AA649,QUARTILE(IF(G1SelectionMask="x",IF(INDEX(RawDataRefData,$E649,0)&gt;0,INDEX(RawDataRefData,$E649,0)),""),3),"")</f>
        <v>2.5</v>
      </c>
      <c r="AE649" s="100">
        <f t="array" ref="AE649">IF($AA649,MIN(IF(G1SelectionMask="x",IF(INDEX(RawDataRefData,$E649,0)&gt;0,INDEX(RawDataRefData,$E649,0)),"")),"")</f>
        <v>1</v>
      </c>
      <c r="AF649" s="100">
        <f t="array" ref="AF649">IF($AA649,MAX(IF(G1SelectionMask="x",IF(INDEX(RawDataRefData,$E649,0)&gt;0,INDEX(RawDataRefData,$E649,0)),"")),"")</f>
        <v>4</v>
      </c>
      <c r="AG649" s="100">
        <f t="shared" si="229"/>
        <v>2</v>
      </c>
      <c r="AH649" s="100">
        <f t="array" ref="AH649">IF($AA649,STDEVA(IF(G1SelectionMask="x",IF(INDEX(RawDataRefData,$E649,0)&gt;0,INDEX(RawDataRefData,$E649,0)),"")),"")</f>
        <v>1.1832159566199232</v>
      </c>
      <c r="AI649" s="101" t="b">
        <f t="shared" si="230"/>
        <v>1</v>
      </c>
      <c r="AJ649" s="101">
        <f t="array" ref="AJ649">IF($AI649,MEDIAN(IF(G2SelectionMask="x",IF(INDEX(RawDataRefData,$E649,0)&gt;0,INDEX(RawDataRefData,$E649,0)),"")),"")</f>
        <v>2</v>
      </c>
      <c r="AK649" s="101">
        <f t="array" ref="AK649">IF($AI649,QUARTILE(IF(G2SelectionMask="x",IF(INDEX(RawDataRefData,$E649,0)&gt;0,INDEX(RawDataRefData,$E649,0)),""),1),"")</f>
        <v>1</v>
      </c>
      <c r="AL649" s="101">
        <f t="array" ref="AL649">IF($AI649,QUARTILE(IF(G2SelectionMask="x",IF(INDEX(RawDataRefData,$E649,0)&gt;0,INDEX(RawDataRefData,$E649,0)),""),3),"")</f>
        <v>2</v>
      </c>
      <c r="AM649" s="101">
        <f t="array" ref="AM649">IF($AI649,MIN(IF(G2SelectionMask="x",IF(INDEX(RawDataRefData,$E649,0)&gt;0,INDEX(RawDataRefData,$E649,0)),"")),"")</f>
        <v>1</v>
      </c>
      <c r="AN649" s="101">
        <f t="array" ref="AN649">IF($AI649,MAX(IF(G2SelectionMask="x",IF(INDEX(RawDataRefData,$E649,0)&gt;0,INDEX(RawDataRefData,$E649,0)),"")),"")</f>
        <v>4</v>
      </c>
      <c r="AO649" s="101">
        <f t="shared" si="232"/>
        <v>1.8181818181818181</v>
      </c>
      <c r="AP649" s="101">
        <f t="array" ref="AP649">IF($AI649,STDEVA(IF(G2SelectionMask="x",IF(INDEX(RawDataRefData,$E649,0)&gt;0,INDEX(RawDataRefData,$E649,0)),"")),"")</f>
        <v>0.98164981721404265</v>
      </c>
      <c r="AQ649" s="100" t="b">
        <f t="shared" si="233"/>
        <v>0</v>
      </c>
      <c r="AR649" s="100" t="str">
        <f t="array" ref="AR649">IF($AQ649,MEDIAN(IF(G3SelectionMask="x",IF(INDEX(RawDataRefData,$E649,0)&gt;0,INDEX(RawDataRefData,$E649,0)),"")),"")</f>
        <v/>
      </c>
      <c r="AS649" s="100" t="str">
        <f t="array" ref="AS649">IF($AQ649,QUARTILE(IF(G3SelectionMask="x",IF(INDEX(RawDataRefData,$E649,0)&gt;0,INDEX(RawDataRefData,$E649,0)),""),1),"")</f>
        <v/>
      </c>
      <c r="AT649" s="100" t="str">
        <f t="array" ref="AT649">IF($AQ649,QUARTILE(IF(G3SelectionMask="x",IF(INDEX(RawDataRefData,$E649,0)&gt;0,INDEX(RawDataRefData,$E649,0)),""),3),"")</f>
        <v/>
      </c>
      <c r="AU649" s="100" t="str">
        <f t="array" ref="AU649">IF($AQ649,MIN(IF(G3SelectionMask="x",IF(INDEX(RawDataRefData,$E649,0)&gt;0,INDEX(RawDataRefData,$E649,0)),"")),"")</f>
        <v/>
      </c>
      <c r="AV649" s="100" t="str">
        <f t="array" ref="AV649">IF($AQ649,MAX(IF(G3SelectionMask="x",IF(INDEX(RawDataRefData,$E649,0)&gt;0,INDEX(RawDataRefData,$E649,0)),"")),"")</f>
        <v/>
      </c>
      <c r="AW649" s="100" t="str">
        <f t="shared" si="234"/>
        <v/>
      </c>
      <c r="AX649" s="100" t="str">
        <f t="array" ref="AX649">IF($AQ649,STDEVA(IF(G3SelectionMask="x",IF(INDEX(RawDataRefData,$E649,0)&gt;0,INDEX(RawDataRefData,$E649,0)),"")),"")</f>
        <v/>
      </c>
      <c r="AY649" s="101" t="b">
        <f t="shared" si="235"/>
        <v>0</v>
      </c>
      <c r="AZ649" s="101" t="str">
        <f t="array" ref="AZ649">IF($AY649,MEDIAN(IF(G4SelectionMask="x",IF(INDEX(RawDataRefData,$E649,0)&gt;0,INDEX(RawDataRefData,$E649,0)),"")),"")</f>
        <v/>
      </c>
      <c r="BA649" s="101" t="str">
        <f t="array" ref="BA649">IF($AY649,QUARTILE(IF(G4SelectionMask="x",IF(INDEX(RawDataRefData,$E649,0)&gt;0,INDEX(RawDataRefData,$E649,0)),""),1),"")</f>
        <v/>
      </c>
      <c r="BB649" s="101" t="str">
        <f t="array" ref="BB649">IF($AY649,QUARTILE(IF(G4SelectionMask="x",IF(INDEX(RawDataRefData,$E649,0)&gt;0,INDEX(RawDataRefData,$E649,0)),""),3),"")</f>
        <v/>
      </c>
      <c r="BC649" s="101" t="str">
        <f t="array" ref="BC649">IF($AY649,MIN(IF(G4SelectionMask="x",IF(INDEX(RawDataRefData,$E649,0)&gt;0,INDEX(RawDataRefData,$E649,0)),"")),"")</f>
        <v/>
      </c>
      <c r="BD649" s="101" t="str">
        <f t="array" ref="BD649">IF($AY649,MAX(IF(G4SelectionMask="x",IF(INDEX(RawDataRefData,$E649,0)&gt;0,INDEX(RawDataRefData,$E649,0)),"")),"")</f>
        <v/>
      </c>
      <c r="BE649" s="101" t="str">
        <f t="shared" si="236"/>
        <v/>
      </c>
      <c r="BF649" s="101" t="str">
        <f t="array" ref="BF649">IF($AY649,STDEVA(IF(G4SelectionMask="x",IF(INDEX(RawDataRefData,$E649,0)&gt;0,INDEX(RawDataRefData,$E649,0)),"")),"")</f>
        <v/>
      </c>
      <c r="BG649" s="100" t="b">
        <f t="shared" si="237"/>
        <v>0</v>
      </c>
      <c r="BH649" s="100" t="str">
        <f t="array" ref="BH649">IF($BG649,MEDIAN(IF(G5SelectionMask="x",IF(INDEX(RawDataRefData,$E649,0)&gt;0,INDEX(RawDataRefData,$E649,0)),"")),"")</f>
        <v/>
      </c>
      <c r="BI649" s="100" t="str">
        <f t="array" ref="BI649">IF($BG649,QUARTILE(IF(G5SelectionMask="x",IF(INDEX(RawDataRefData,$E649,0)&gt;0,INDEX(RawDataRefData,$E649,0)),""),1),"")</f>
        <v/>
      </c>
      <c r="BJ649" s="100" t="str">
        <f t="array" ref="BJ649">IF($BG649,QUARTILE(IF(G5SelectionMask="x",IF(INDEX(RawDataRefData,$E649,0)&gt;0,INDEX(RawDataRefData,$E649,0)),""),3),"")</f>
        <v/>
      </c>
      <c r="BK649" s="100" t="str">
        <f t="array" ref="BK649">IF($BG649,MIN(IF(G5SelectionMask="x",IF(INDEX(RawDataRefData,$E649,0)&gt;0,INDEX(RawDataRefData,$E649,0)),"")),"")</f>
        <v/>
      </c>
      <c r="BL649" s="100" t="str">
        <f t="array" ref="BL649">IF($BG649,MAX(IF(G5SelectionMask="x",IF(INDEX(RawDataRefData,$E649,0)&gt;0,INDEX(RawDataRefData,$E649,0)),"")),"")</f>
        <v/>
      </c>
      <c r="BM649" s="100" t="str">
        <f t="shared" si="238"/>
        <v/>
      </c>
      <c r="BN649" s="103" t="str">
        <f t="array" ref="BN649">IF($BG649,STDEVA(IF(G5SelectionMask="x",IF(INDEX(RawDataRefData,$E649,0)&gt;0,INDEX(RawDataRefData,$E649,0)),"")),"")</f>
        <v/>
      </c>
      <c r="BO649" s="104"/>
      <c r="BP649" s="105">
        <v>4</v>
      </c>
      <c r="BQ649" s="105">
        <v>1</v>
      </c>
      <c r="BR649" s="105">
        <v>1</v>
      </c>
      <c r="BS649" s="105">
        <v>4</v>
      </c>
      <c r="BT649" s="105">
        <v>1</v>
      </c>
      <c r="BU649" s="105">
        <v>2</v>
      </c>
      <c r="BV649" s="105">
        <v>1</v>
      </c>
      <c r="BW649" s="105">
        <v>1</v>
      </c>
      <c r="BX649" s="105">
        <v>2</v>
      </c>
      <c r="BY649" s="105">
        <v>4</v>
      </c>
      <c r="BZ649" s="105">
        <v>2</v>
      </c>
      <c r="CA649" s="105">
        <v>3</v>
      </c>
      <c r="CB649" s="105">
        <v>4</v>
      </c>
      <c r="CC649" s="105">
        <v>1</v>
      </c>
      <c r="CD649" s="105">
        <v>2</v>
      </c>
    </row>
    <row r="650" spans="1:82" x14ac:dyDescent="0.2">
      <c r="A650" s="33">
        <f t="shared" si="239"/>
        <v>0</v>
      </c>
      <c r="B650" s="209"/>
      <c r="C650" s="194"/>
      <c r="D650" s="203"/>
      <c r="E650" s="72">
        <f t="shared" si="231"/>
        <v>641</v>
      </c>
      <c r="F650" s="9" t="s">
        <v>2160</v>
      </c>
      <c r="G650" s="9" t="s">
        <v>2986</v>
      </c>
      <c r="H650" s="9" t="s">
        <v>75</v>
      </c>
      <c r="I650" s="9" t="s">
        <v>76</v>
      </c>
      <c r="J650" s="9" t="s">
        <v>1755</v>
      </c>
      <c r="K650" s="100">
        <f t="shared" si="216"/>
        <v>4</v>
      </c>
      <c r="L650" s="100"/>
      <c r="M650" s="100"/>
      <c r="N650" s="100"/>
      <c r="O650" s="100"/>
      <c r="P650" s="101">
        <f t="shared" si="217"/>
        <v>1</v>
      </c>
      <c r="Q650" s="102">
        <f t="shared" si="218"/>
        <v>2</v>
      </c>
      <c r="R650" s="102">
        <f t="shared" si="219"/>
        <v>2</v>
      </c>
      <c r="S650" s="102">
        <f t="shared" si="220"/>
        <v>4</v>
      </c>
      <c r="T650" s="102">
        <f t="shared" si="221"/>
        <v>3</v>
      </c>
      <c r="U650" s="102">
        <f t="shared" si="222"/>
        <v>4</v>
      </c>
      <c r="V650" s="102">
        <f t="shared" si="223"/>
        <v>3</v>
      </c>
      <c r="W650" s="102">
        <f t="shared" si="224"/>
        <v>1</v>
      </c>
      <c r="X650" s="102">
        <f t="shared" si="225"/>
        <v>3</v>
      </c>
      <c r="Y650" s="102">
        <f t="shared" si="226"/>
        <v>4</v>
      </c>
      <c r="Z650" s="102">
        <f t="shared" si="227"/>
        <v>2</v>
      </c>
      <c r="AA650" s="100" t="b">
        <f t="shared" si="228"/>
        <v>1</v>
      </c>
      <c r="AB650" s="100">
        <f t="array" ref="AB650">IF($AA650,MEDIAN(IF(G1SelectionMask="x",IF(INDEX(RawDataRefData,$E650,0)&gt;0,INDEX(RawDataRefData,$E650,0)),"")),"")</f>
        <v>3</v>
      </c>
      <c r="AC650" s="100">
        <f t="array" ref="AC650">IF($AA650,QUARTILE(IF(G1SelectionMask="x",IF(INDEX(RawDataRefData,$E650,0)&gt;0,INDEX(RawDataRefData,$E650,0)),""),1),"")</f>
        <v>2</v>
      </c>
      <c r="AD650" s="100">
        <f t="array" ref="AD650">IF($AA650,QUARTILE(IF(G1SelectionMask="x",IF(INDEX(RawDataRefData,$E650,0)&gt;0,INDEX(RawDataRefData,$E650,0)),""),3),"")</f>
        <v>3.5</v>
      </c>
      <c r="AE650" s="100">
        <f t="array" ref="AE650">IF($AA650,MIN(IF(G1SelectionMask="x",IF(INDEX(RawDataRefData,$E650,0)&gt;0,INDEX(RawDataRefData,$E650,0)),"")),"")</f>
        <v>1</v>
      </c>
      <c r="AF650" s="100">
        <f t="array" ref="AF650">IF($AA650,MAX(IF(G1SelectionMask="x",IF(INDEX(RawDataRefData,$E650,0)&gt;0,INDEX(RawDataRefData,$E650,0)),"")),"")</f>
        <v>4</v>
      </c>
      <c r="AG650" s="100">
        <f t="shared" si="229"/>
        <v>2.6363636363636362</v>
      </c>
      <c r="AH650" s="100">
        <f t="array" ref="AH650">IF($AA650,STDEVA(IF(G1SelectionMask="x",IF(INDEX(RawDataRefData,$E650,0)&gt;0,INDEX(RawDataRefData,$E650,0)),"")),"")</f>
        <v>1.1200649331826502</v>
      </c>
      <c r="AI650" s="101" t="b">
        <f t="shared" si="230"/>
        <v>1</v>
      </c>
      <c r="AJ650" s="101">
        <f t="array" ref="AJ650">IF($AI650,MEDIAN(IF(G2SelectionMask="x",IF(INDEX(RawDataRefData,$E650,0)&gt;0,INDEX(RawDataRefData,$E650,0)),"")),"")</f>
        <v>3</v>
      </c>
      <c r="AK650" s="101">
        <f t="array" ref="AK650">IF($AI650,QUARTILE(IF(G2SelectionMask="x",IF(INDEX(RawDataRefData,$E650,0)&gt;0,INDEX(RawDataRefData,$E650,0)),""),1),"")</f>
        <v>2</v>
      </c>
      <c r="AL650" s="101">
        <f t="array" ref="AL650">IF($AI650,QUARTILE(IF(G2SelectionMask="x",IF(INDEX(RawDataRefData,$E650,0)&gt;0,INDEX(RawDataRefData,$E650,0)),""),3),"")</f>
        <v>4</v>
      </c>
      <c r="AM650" s="101">
        <f t="array" ref="AM650">IF($AI650,MIN(IF(G2SelectionMask="x",IF(INDEX(RawDataRefData,$E650,0)&gt;0,INDEX(RawDataRefData,$E650,0)),"")),"")</f>
        <v>1</v>
      </c>
      <c r="AN650" s="101">
        <f t="array" ref="AN650">IF($AI650,MAX(IF(G2SelectionMask="x",IF(INDEX(RawDataRefData,$E650,0)&gt;0,INDEX(RawDataRefData,$E650,0)),"")),"")</f>
        <v>4</v>
      </c>
      <c r="AO650" s="101">
        <f t="shared" si="232"/>
        <v>2.8181818181818183</v>
      </c>
      <c r="AP650" s="101">
        <f t="array" ref="AP650">IF($AI650,STDEVA(IF(G2SelectionMask="x",IF(INDEX(RawDataRefData,$E650,0)&gt;0,INDEX(RawDataRefData,$E650,0)),"")),"")</f>
        <v>1.1677484162422846</v>
      </c>
      <c r="AQ650" s="100" t="b">
        <f t="shared" si="233"/>
        <v>0</v>
      </c>
      <c r="AR650" s="100" t="str">
        <f t="array" ref="AR650">IF($AQ650,MEDIAN(IF(G3SelectionMask="x",IF(INDEX(RawDataRefData,$E650,0)&gt;0,INDEX(RawDataRefData,$E650,0)),"")),"")</f>
        <v/>
      </c>
      <c r="AS650" s="100" t="str">
        <f t="array" ref="AS650">IF($AQ650,QUARTILE(IF(G3SelectionMask="x",IF(INDEX(RawDataRefData,$E650,0)&gt;0,INDEX(RawDataRefData,$E650,0)),""),1),"")</f>
        <v/>
      </c>
      <c r="AT650" s="100" t="str">
        <f t="array" ref="AT650">IF($AQ650,QUARTILE(IF(G3SelectionMask="x",IF(INDEX(RawDataRefData,$E650,0)&gt;0,INDEX(RawDataRefData,$E650,0)),""),3),"")</f>
        <v/>
      </c>
      <c r="AU650" s="100" t="str">
        <f t="array" ref="AU650">IF($AQ650,MIN(IF(G3SelectionMask="x",IF(INDEX(RawDataRefData,$E650,0)&gt;0,INDEX(RawDataRefData,$E650,0)),"")),"")</f>
        <v/>
      </c>
      <c r="AV650" s="100" t="str">
        <f t="array" ref="AV650">IF($AQ650,MAX(IF(G3SelectionMask="x",IF(INDEX(RawDataRefData,$E650,0)&gt;0,INDEX(RawDataRefData,$E650,0)),"")),"")</f>
        <v/>
      </c>
      <c r="AW650" s="100" t="str">
        <f t="shared" si="234"/>
        <v/>
      </c>
      <c r="AX650" s="100" t="str">
        <f t="array" ref="AX650">IF($AQ650,STDEVA(IF(G3SelectionMask="x",IF(INDEX(RawDataRefData,$E650,0)&gt;0,INDEX(RawDataRefData,$E650,0)),"")),"")</f>
        <v/>
      </c>
      <c r="AY650" s="101" t="b">
        <f t="shared" si="235"/>
        <v>0</v>
      </c>
      <c r="AZ650" s="101" t="str">
        <f t="array" ref="AZ650">IF($AY650,MEDIAN(IF(G4SelectionMask="x",IF(INDEX(RawDataRefData,$E650,0)&gt;0,INDEX(RawDataRefData,$E650,0)),"")),"")</f>
        <v/>
      </c>
      <c r="BA650" s="101" t="str">
        <f t="array" ref="BA650">IF($AY650,QUARTILE(IF(G4SelectionMask="x",IF(INDEX(RawDataRefData,$E650,0)&gt;0,INDEX(RawDataRefData,$E650,0)),""),1),"")</f>
        <v/>
      </c>
      <c r="BB650" s="101" t="str">
        <f t="array" ref="BB650">IF($AY650,QUARTILE(IF(G4SelectionMask="x",IF(INDEX(RawDataRefData,$E650,0)&gt;0,INDEX(RawDataRefData,$E650,0)),""),3),"")</f>
        <v/>
      </c>
      <c r="BC650" s="101" t="str">
        <f t="array" ref="BC650">IF($AY650,MIN(IF(G4SelectionMask="x",IF(INDEX(RawDataRefData,$E650,0)&gt;0,INDEX(RawDataRefData,$E650,0)),"")),"")</f>
        <v/>
      </c>
      <c r="BD650" s="101" t="str">
        <f t="array" ref="BD650">IF($AY650,MAX(IF(G4SelectionMask="x",IF(INDEX(RawDataRefData,$E650,0)&gt;0,INDEX(RawDataRefData,$E650,0)),"")),"")</f>
        <v/>
      </c>
      <c r="BE650" s="101" t="str">
        <f t="shared" si="236"/>
        <v/>
      </c>
      <c r="BF650" s="101" t="str">
        <f t="array" ref="BF650">IF($AY650,STDEVA(IF(G4SelectionMask="x",IF(INDEX(RawDataRefData,$E650,0)&gt;0,INDEX(RawDataRefData,$E650,0)),"")),"")</f>
        <v/>
      </c>
      <c r="BG650" s="100" t="b">
        <f t="shared" si="237"/>
        <v>0</v>
      </c>
      <c r="BH650" s="100" t="str">
        <f t="array" ref="BH650">IF($BG650,MEDIAN(IF(G5SelectionMask="x",IF(INDEX(RawDataRefData,$E650,0)&gt;0,INDEX(RawDataRefData,$E650,0)),"")),"")</f>
        <v/>
      </c>
      <c r="BI650" s="100" t="str">
        <f t="array" ref="BI650">IF($BG650,QUARTILE(IF(G5SelectionMask="x",IF(INDEX(RawDataRefData,$E650,0)&gt;0,INDEX(RawDataRefData,$E650,0)),""),1),"")</f>
        <v/>
      </c>
      <c r="BJ650" s="100" t="str">
        <f t="array" ref="BJ650">IF($BG650,QUARTILE(IF(G5SelectionMask="x",IF(INDEX(RawDataRefData,$E650,0)&gt;0,INDEX(RawDataRefData,$E650,0)),""),3),"")</f>
        <v/>
      </c>
      <c r="BK650" s="100" t="str">
        <f t="array" ref="BK650">IF($BG650,MIN(IF(G5SelectionMask="x",IF(INDEX(RawDataRefData,$E650,0)&gt;0,INDEX(RawDataRefData,$E650,0)),"")),"")</f>
        <v/>
      </c>
      <c r="BL650" s="100" t="str">
        <f t="array" ref="BL650">IF($BG650,MAX(IF(G5SelectionMask="x",IF(INDEX(RawDataRefData,$E650,0)&gt;0,INDEX(RawDataRefData,$E650,0)),"")),"")</f>
        <v/>
      </c>
      <c r="BM650" s="100" t="str">
        <f t="shared" si="238"/>
        <v/>
      </c>
      <c r="BN650" s="103" t="str">
        <f t="array" ref="BN650">IF($BG650,STDEVA(IF(G5SelectionMask="x",IF(INDEX(RawDataRefData,$E650,0)&gt;0,INDEX(RawDataRefData,$E650,0)),"")),"")</f>
        <v/>
      </c>
      <c r="BO650" s="104"/>
      <c r="BP650" s="105">
        <v>4</v>
      </c>
      <c r="BQ650" s="105">
        <v>1</v>
      </c>
      <c r="BR650" s="105">
        <v>2</v>
      </c>
      <c r="BS650" s="105">
        <v>2</v>
      </c>
      <c r="BT650" s="105">
        <v>4</v>
      </c>
      <c r="BU650" s="105">
        <v>3</v>
      </c>
      <c r="BV650" s="105">
        <v>4</v>
      </c>
      <c r="BW650" s="105">
        <v>3</v>
      </c>
      <c r="BX650" s="105">
        <v>1</v>
      </c>
      <c r="BY650" s="105">
        <v>3</v>
      </c>
      <c r="BZ650" s="105">
        <v>4</v>
      </c>
      <c r="CA650" s="105">
        <v>2</v>
      </c>
      <c r="CB650" s="105">
        <v>4</v>
      </c>
      <c r="CC650" s="105">
        <v>3</v>
      </c>
      <c r="CD650" s="105">
        <v>4</v>
      </c>
    </row>
    <row r="651" spans="1:82" x14ac:dyDescent="0.2">
      <c r="A651" s="33">
        <f t="shared" si="239"/>
        <v>0</v>
      </c>
      <c r="B651" s="209"/>
      <c r="C651" s="194"/>
      <c r="D651" s="203"/>
      <c r="E651" s="72">
        <f t="shared" si="231"/>
        <v>642</v>
      </c>
      <c r="F651" s="9" t="s">
        <v>2161</v>
      </c>
      <c r="G651" s="9" t="s">
        <v>2987</v>
      </c>
      <c r="H651" s="9" t="s">
        <v>75</v>
      </c>
      <c r="I651" s="9" t="s">
        <v>76</v>
      </c>
      <c r="J651" s="9" t="s">
        <v>1755</v>
      </c>
      <c r="K651" s="100">
        <f t="shared" si="216"/>
        <v>2</v>
      </c>
      <c r="L651" s="100"/>
      <c r="M651" s="100"/>
      <c r="N651" s="100"/>
      <c r="O651" s="100"/>
      <c r="P651" s="101">
        <f t="shared" si="217"/>
        <v>1</v>
      </c>
      <c r="Q651" s="102">
        <f t="shared" si="218"/>
        <v>1</v>
      </c>
      <c r="R651" s="102">
        <f t="shared" si="219"/>
        <v>1</v>
      </c>
      <c r="S651" s="102">
        <f t="shared" si="220"/>
        <v>2</v>
      </c>
      <c r="T651" s="102">
        <f t="shared" si="221"/>
        <v>1</v>
      </c>
      <c r="U651" s="102">
        <f t="shared" si="222"/>
        <v>2</v>
      </c>
      <c r="V651" s="102">
        <f t="shared" si="223"/>
        <v>2</v>
      </c>
      <c r="W651" s="102">
        <f t="shared" si="224"/>
        <v>3</v>
      </c>
      <c r="X651" s="102">
        <f t="shared" si="225"/>
        <v>4</v>
      </c>
      <c r="Y651" s="102">
        <f t="shared" si="226"/>
        <v>2</v>
      </c>
      <c r="Z651" s="102">
        <f t="shared" si="227"/>
        <v>4</v>
      </c>
      <c r="AA651" s="100" t="b">
        <f t="shared" si="228"/>
        <v>1</v>
      </c>
      <c r="AB651" s="100">
        <f t="array" ref="AB651">IF($AA651,MEDIAN(IF(G1SelectionMask="x",IF(INDEX(RawDataRefData,$E651,0)&gt;0,INDEX(RawDataRefData,$E651,0)),"")),"")</f>
        <v>2</v>
      </c>
      <c r="AC651" s="100">
        <f t="array" ref="AC651">IF($AA651,QUARTILE(IF(G1SelectionMask="x",IF(INDEX(RawDataRefData,$E651,0)&gt;0,INDEX(RawDataRefData,$E651,0)),""),1),"")</f>
        <v>1</v>
      </c>
      <c r="AD651" s="100">
        <f t="array" ref="AD651">IF($AA651,QUARTILE(IF(G1SelectionMask="x",IF(INDEX(RawDataRefData,$E651,0)&gt;0,INDEX(RawDataRefData,$E651,0)),""),3),"")</f>
        <v>2.5</v>
      </c>
      <c r="AE651" s="100">
        <f t="array" ref="AE651">IF($AA651,MIN(IF(G1SelectionMask="x",IF(INDEX(RawDataRefData,$E651,0)&gt;0,INDEX(RawDataRefData,$E651,0)),"")),"")</f>
        <v>1</v>
      </c>
      <c r="AF651" s="100">
        <f t="array" ref="AF651">IF($AA651,MAX(IF(G1SelectionMask="x",IF(INDEX(RawDataRefData,$E651,0)&gt;0,INDEX(RawDataRefData,$E651,0)),"")),"")</f>
        <v>4</v>
      </c>
      <c r="AG651" s="100">
        <f t="shared" si="229"/>
        <v>2.0909090909090908</v>
      </c>
      <c r="AH651" s="100">
        <f t="array" ref="AH651">IF($AA651,STDEVA(IF(G1SelectionMask="x",IF(INDEX(RawDataRefData,$E651,0)&gt;0,INDEX(RawDataRefData,$E651,0)),"")),"")</f>
        <v>1.1361818036340356</v>
      </c>
      <c r="AI651" s="101" t="b">
        <f t="shared" si="230"/>
        <v>1</v>
      </c>
      <c r="AJ651" s="101">
        <f t="array" ref="AJ651">IF($AI651,MEDIAN(IF(G2SelectionMask="x",IF(INDEX(RawDataRefData,$E651,0)&gt;0,INDEX(RawDataRefData,$E651,0)),"")),"")</f>
        <v>2</v>
      </c>
      <c r="AK651" s="101">
        <f t="array" ref="AK651">IF($AI651,QUARTILE(IF(G2SelectionMask="x",IF(INDEX(RawDataRefData,$E651,0)&gt;0,INDEX(RawDataRefData,$E651,0)),""),1),"")</f>
        <v>1.5</v>
      </c>
      <c r="AL651" s="101">
        <f t="array" ref="AL651">IF($AI651,QUARTILE(IF(G2SelectionMask="x",IF(INDEX(RawDataRefData,$E651,0)&gt;0,INDEX(RawDataRefData,$E651,0)),""),3),"")</f>
        <v>2.5</v>
      </c>
      <c r="AM651" s="101">
        <f t="array" ref="AM651">IF($AI651,MIN(IF(G2SelectionMask="x",IF(INDEX(RawDataRefData,$E651,0)&gt;0,INDEX(RawDataRefData,$E651,0)),"")),"")</f>
        <v>1</v>
      </c>
      <c r="AN651" s="101">
        <f t="array" ref="AN651">IF($AI651,MAX(IF(G2SelectionMask="x",IF(INDEX(RawDataRefData,$E651,0)&gt;0,INDEX(RawDataRefData,$E651,0)),"")),"")</f>
        <v>4</v>
      </c>
      <c r="AO651" s="101">
        <f t="shared" si="232"/>
        <v>2.1818181818181817</v>
      </c>
      <c r="AP651" s="101">
        <f t="array" ref="AP651">IF($AI651,STDEVA(IF(G2SelectionMask="x",IF(INDEX(RawDataRefData,$E651,0)&gt;0,INDEX(RawDataRefData,$E651,0)),"")),"")</f>
        <v>1.0787197799411872</v>
      </c>
      <c r="AQ651" s="100" t="b">
        <f t="shared" si="233"/>
        <v>0</v>
      </c>
      <c r="AR651" s="100" t="str">
        <f t="array" ref="AR651">IF($AQ651,MEDIAN(IF(G3SelectionMask="x",IF(INDEX(RawDataRefData,$E651,0)&gt;0,INDEX(RawDataRefData,$E651,0)),"")),"")</f>
        <v/>
      </c>
      <c r="AS651" s="100" t="str">
        <f t="array" ref="AS651">IF($AQ651,QUARTILE(IF(G3SelectionMask="x",IF(INDEX(RawDataRefData,$E651,0)&gt;0,INDEX(RawDataRefData,$E651,0)),""),1),"")</f>
        <v/>
      </c>
      <c r="AT651" s="100" t="str">
        <f t="array" ref="AT651">IF($AQ651,QUARTILE(IF(G3SelectionMask="x",IF(INDEX(RawDataRefData,$E651,0)&gt;0,INDEX(RawDataRefData,$E651,0)),""),3),"")</f>
        <v/>
      </c>
      <c r="AU651" s="100" t="str">
        <f t="array" ref="AU651">IF($AQ651,MIN(IF(G3SelectionMask="x",IF(INDEX(RawDataRefData,$E651,0)&gt;0,INDEX(RawDataRefData,$E651,0)),"")),"")</f>
        <v/>
      </c>
      <c r="AV651" s="100" t="str">
        <f t="array" ref="AV651">IF($AQ651,MAX(IF(G3SelectionMask="x",IF(INDEX(RawDataRefData,$E651,0)&gt;0,INDEX(RawDataRefData,$E651,0)),"")),"")</f>
        <v/>
      </c>
      <c r="AW651" s="100" t="str">
        <f t="shared" si="234"/>
        <v/>
      </c>
      <c r="AX651" s="100" t="str">
        <f t="array" ref="AX651">IF($AQ651,STDEVA(IF(G3SelectionMask="x",IF(INDEX(RawDataRefData,$E651,0)&gt;0,INDEX(RawDataRefData,$E651,0)),"")),"")</f>
        <v/>
      </c>
      <c r="AY651" s="101" t="b">
        <f t="shared" si="235"/>
        <v>0</v>
      </c>
      <c r="AZ651" s="101" t="str">
        <f t="array" ref="AZ651">IF($AY651,MEDIAN(IF(G4SelectionMask="x",IF(INDEX(RawDataRefData,$E651,0)&gt;0,INDEX(RawDataRefData,$E651,0)),"")),"")</f>
        <v/>
      </c>
      <c r="BA651" s="101" t="str">
        <f t="array" ref="BA651">IF($AY651,QUARTILE(IF(G4SelectionMask="x",IF(INDEX(RawDataRefData,$E651,0)&gt;0,INDEX(RawDataRefData,$E651,0)),""),1),"")</f>
        <v/>
      </c>
      <c r="BB651" s="101" t="str">
        <f t="array" ref="BB651">IF($AY651,QUARTILE(IF(G4SelectionMask="x",IF(INDEX(RawDataRefData,$E651,0)&gt;0,INDEX(RawDataRefData,$E651,0)),""),3),"")</f>
        <v/>
      </c>
      <c r="BC651" s="101" t="str">
        <f t="array" ref="BC651">IF($AY651,MIN(IF(G4SelectionMask="x",IF(INDEX(RawDataRefData,$E651,0)&gt;0,INDEX(RawDataRefData,$E651,0)),"")),"")</f>
        <v/>
      </c>
      <c r="BD651" s="101" t="str">
        <f t="array" ref="BD651">IF($AY651,MAX(IF(G4SelectionMask="x",IF(INDEX(RawDataRefData,$E651,0)&gt;0,INDEX(RawDataRefData,$E651,0)),"")),"")</f>
        <v/>
      </c>
      <c r="BE651" s="101" t="str">
        <f t="shared" si="236"/>
        <v/>
      </c>
      <c r="BF651" s="101" t="str">
        <f t="array" ref="BF651">IF($AY651,STDEVA(IF(G4SelectionMask="x",IF(INDEX(RawDataRefData,$E651,0)&gt;0,INDEX(RawDataRefData,$E651,0)),"")),"")</f>
        <v/>
      </c>
      <c r="BG651" s="100" t="b">
        <f t="shared" si="237"/>
        <v>0</v>
      </c>
      <c r="BH651" s="100" t="str">
        <f t="array" ref="BH651">IF($BG651,MEDIAN(IF(G5SelectionMask="x",IF(INDEX(RawDataRefData,$E651,0)&gt;0,INDEX(RawDataRefData,$E651,0)),"")),"")</f>
        <v/>
      </c>
      <c r="BI651" s="100" t="str">
        <f t="array" ref="BI651">IF($BG651,QUARTILE(IF(G5SelectionMask="x",IF(INDEX(RawDataRefData,$E651,0)&gt;0,INDEX(RawDataRefData,$E651,0)),""),1),"")</f>
        <v/>
      </c>
      <c r="BJ651" s="100" t="str">
        <f t="array" ref="BJ651">IF($BG651,QUARTILE(IF(G5SelectionMask="x",IF(INDEX(RawDataRefData,$E651,0)&gt;0,INDEX(RawDataRefData,$E651,0)),""),3),"")</f>
        <v/>
      </c>
      <c r="BK651" s="100" t="str">
        <f t="array" ref="BK651">IF($BG651,MIN(IF(G5SelectionMask="x",IF(INDEX(RawDataRefData,$E651,0)&gt;0,INDEX(RawDataRefData,$E651,0)),"")),"")</f>
        <v/>
      </c>
      <c r="BL651" s="100" t="str">
        <f t="array" ref="BL651">IF($BG651,MAX(IF(G5SelectionMask="x",IF(INDEX(RawDataRefData,$E651,0)&gt;0,INDEX(RawDataRefData,$E651,0)),"")),"")</f>
        <v/>
      </c>
      <c r="BM651" s="100" t="str">
        <f t="shared" si="238"/>
        <v/>
      </c>
      <c r="BN651" s="103" t="str">
        <f t="array" ref="BN651">IF($BG651,STDEVA(IF(G5SelectionMask="x",IF(INDEX(RawDataRefData,$E651,0)&gt;0,INDEX(RawDataRefData,$E651,0)),"")),"")</f>
        <v/>
      </c>
      <c r="BO651" s="104"/>
      <c r="BP651" s="105">
        <v>2</v>
      </c>
      <c r="BQ651" s="105">
        <v>1</v>
      </c>
      <c r="BR651" s="105">
        <v>1</v>
      </c>
      <c r="BS651" s="105">
        <v>1</v>
      </c>
      <c r="BT651" s="105">
        <v>2</v>
      </c>
      <c r="BU651" s="105">
        <v>1</v>
      </c>
      <c r="BV651" s="105">
        <v>2</v>
      </c>
      <c r="BW651" s="105">
        <v>2</v>
      </c>
      <c r="BX651" s="105">
        <v>3</v>
      </c>
      <c r="BY651" s="105">
        <v>4</v>
      </c>
      <c r="BZ651" s="105">
        <v>2</v>
      </c>
      <c r="CA651" s="105">
        <v>4</v>
      </c>
      <c r="CB651" s="105">
        <v>2</v>
      </c>
      <c r="CC651" s="105">
        <v>4</v>
      </c>
      <c r="CD651" s="105">
        <v>2</v>
      </c>
    </row>
    <row r="652" spans="1:82" x14ac:dyDescent="0.2">
      <c r="A652" s="33">
        <f t="shared" si="239"/>
        <v>0</v>
      </c>
      <c r="B652" s="209"/>
      <c r="C652" s="194"/>
      <c r="D652" s="203"/>
      <c r="E652" s="72">
        <f t="shared" si="231"/>
        <v>643</v>
      </c>
      <c r="F652" s="9" t="s">
        <v>2162</v>
      </c>
      <c r="G652" s="9" t="s">
        <v>2988</v>
      </c>
      <c r="H652" s="9" t="s">
        <v>75</v>
      </c>
      <c r="I652" s="9" t="s">
        <v>76</v>
      </c>
      <c r="J652" s="9" t="s">
        <v>1755</v>
      </c>
      <c r="K652" s="100">
        <f t="shared" si="216"/>
        <v>4</v>
      </c>
      <c r="L652" s="100"/>
      <c r="M652" s="100"/>
      <c r="N652" s="100"/>
      <c r="O652" s="100"/>
      <c r="P652" s="101">
        <f t="shared" si="217"/>
        <v>2</v>
      </c>
      <c r="Q652" s="102">
        <f t="shared" si="218"/>
        <v>3</v>
      </c>
      <c r="R652" s="102">
        <f t="shared" si="219"/>
        <v>4</v>
      </c>
      <c r="S652" s="102">
        <f t="shared" si="220"/>
        <v>1</v>
      </c>
      <c r="T652" s="102">
        <f t="shared" si="221"/>
        <v>3</v>
      </c>
      <c r="U652" s="102">
        <f t="shared" si="222"/>
        <v>2</v>
      </c>
      <c r="V652" s="102">
        <f t="shared" si="223"/>
        <v>3</v>
      </c>
      <c r="W652" s="102">
        <f t="shared" si="224"/>
        <v>3</v>
      </c>
      <c r="X652" s="102">
        <f t="shared" si="225"/>
        <v>2</v>
      </c>
      <c r="Y652" s="102">
        <f t="shared" si="226"/>
        <v>1</v>
      </c>
      <c r="Z652" s="102">
        <f t="shared" si="227"/>
        <v>3</v>
      </c>
      <c r="AA652" s="100" t="b">
        <f t="shared" si="228"/>
        <v>1</v>
      </c>
      <c r="AB652" s="100">
        <f t="array" ref="AB652">IF($AA652,MEDIAN(IF(G1SelectionMask="x",IF(INDEX(RawDataRefData,$E652,0)&gt;0,INDEX(RawDataRefData,$E652,0)),"")),"")</f>
        <v>3</v>
      </c>
      <c r="AC652" s="100">
        <f t="array" ref="AC652">IF($AA652,QUARTILE(IF(G1SelectionMask="x",IF(INDEX(RawDataRefData,$E652,0)&gt;0,INDEX(RawDataRefData,$E652,0)),""),1),"")</f>
        <v>2</v>
      </c>
      <c r="AD652" s="100">
        <f t="array" ref="AD652">IF($AA652,QUARTILE(IF(G1SelectionMask="x",IF(INDEX(RawDataRefData,$E652,0)&gt;0,INDEX(RawDataRefData,$E652,0)),""),3),"")</f>
        <v>3</v>
      </c>
      <c r="AE652" s="100">
        <f t="array" ref="AE652">IF($AA652,MIN(IF(G1SelectionMask="x",IF(INDEX(RawDataRefData,$E652,0)&gt;0,INDEX(RawDataRefData,$E652,0)),"")),"")</f>
        <v>1</v>
      </c>
      <c r="AF652" s="100">
        <f t="array" ref="AF652">IF($AA652,MAX(IF(G1SelectionMask="x",IF(INDEX(RawDataRefData,$E652,0)&gt;0,INDEX(RawDataRefData,$E652,0)),"")),"")</f>
        <v>4</v>
      </c>
      <c r="AG652" s="100">
        <f t="shared" si="229"/>
        <v>2.4545454545454546</v>
      </c>
      <c r="AH652" s="100">
        <f t="array" ref="AH652">IF($AA652,STDEVA(IF(G1SelectionMask="x",IF(INDEX(RawDataRefData,$E652,0)&gt;0,INDEX(RawDataRefData,$E652,0)),"")),"")</f>
        <v>0.93419873299382794</v>
      </c>
      <c r="AI652" s="101" t="b">
        <f t="shared" si="230"/>
        <v>1</v>
      </c>
      <c r="AJ652" s="101">
        <f t="array" ref="AJ652">IF($AI652,MEDIAN(IF(G2SelectionMask="x",IF(INDEX(RawDataRefData,$E652,0)&gt;0,INDEX(RawDataRefData,$E652,0)),"")),"")</f>
        <v>3</v>
      </c>
      <c r="AK652" s="101">
        <f t="array" ref="AK652">IF($AI652,QUARTILE(IF(G2SelectionMask="x",IF(INDEX(RawDataRefData,$E652,0)&gt;0,INDEX(RawDataRefData,$E652,0)),""),1),"")</f>
        <v>1</v>
      </c>
      <c r="AL652" s="101">
        <f t="array" ref="AL652">IF($AI652,QUARTILE(IF(G2SelectionMask="x",IF(INDEX(RawDataRefData,$E652,0)&gt;0,INDEX(RawDataRefData,$E652,0)),""),3),"")</f>
        <v>3</v>
      </c>
      <c r="AM652" s="101">
        <f t="array" ref="AM652">IF($AI652,MIN(IF(G2SelectionMask="x",IF(INDEX(RawDataRefData,$E652,0)&gt;0,INDEX(RawDataRefData,$E652,0)),"")),"")</f>
        <v>1</v>
      </c>
      <c r="AN652" s="101">
        <f t="array" ref="AN652">IF($AI652,MAX(IF(G2SelectionMask="x",IF(INDEX(RawDataRefData,$E652,0)&gt;0,INDEX(RawDataRefData,$E652,0)),"")),"")</f>
        <v>3</v>
      </c>
      <c r="AO652" s="101">
        <f t="shared" si="232"/>
        <v>2.1818181818181817</v>
      </c>
      <c r="AP652" s="101">
        <f t="array" ref="AP652">IF($AI652,STDEVA(IF(G2SelectionMask="x",IF(INDEX(RawDataRefData,$E652,0)&gt;0,INDEX(RawDataRefData,$E652,0)),"")),"")</f>
        <v>0.98164981721404265</v>
      </c>
      <c r="AQ652" s="100" t="b">
        <f t="shared" si="233"/>
        <v>0</v>
      </c>
      <c r="AR652" s="100" t="str">
        <f t="array" ref="AR652">IF($AQ652,MEDIAN(IF(G3SelectionMask="x",IF(INDEX(RawDataRefData,$E652,0)&gt;0,INDEX(RawDataRefData,$E652,0)),"")),"")</f>
        <v/>
      </c>
      <c r="AS652" s="100" t="str">
        <f t="array" ref="AS652">IF($AQ652,QUARTILE(IF(G3SelectionMask="x",IF(INDEX(RawDataRefData,$E652,0)&gt;0,INDEX(RawDataRefData,$E652,0)),""),1),"")</f>
        <v/>
      </c>
      <c r="AT652" s="100" t="str">
        <f t="array" ref="AT652">IF($AQ652,QUARTILE(IF(G3SelectionMask="x",IF(INDEX(RawDataRefData,$E652,0)&gt;0,INDEX(RawDataRefData,$E652,0)),""),3),"")</f>
        <v/>
      </c>
      <c r="AU652" s="100" t="str">
        <f t="array" ref="AU652">IF($AQ652,MIN(IF(G3SelectionMask="x",IF(INDEX(RawDataRefData,$E652,0)&gt;0,INDEX(RawDataRefData,$E652,0)),"")),"")</f>
        <v/>
      </c>
      <c r="AV652" s="100" t="str">
        <f t="array" ref="AV652">IF($AQ652,MAX(IF(G3SelectionMask="x",IF(INDEX(RawDataRefData,$E652,0)&gt;0,INDEX(RawDataRefData,$E652,0)),"")),"")</f>
        <v/>
      </c>
      <c r="AW652" s="100" t="str">
        <f t="shared" si="234"/>
        <v/>
      </c>
      <c r="AX652" s="100" t="str">
        <f t="array" ref="AX652">IF($AQ652,STDEVA(IF(G3SelectionMask="x",IF(INDEX(RawDataRefData,$E652,0)&gt;0,INDEX(RawDataRefData,$E652,0)),"")),"")</f>
        <v/>
      </c>
      <c r="AY652" s="101" t="b">
        <f t="shared" si="235"/>
        <v>0</v>
      </c>
      <c r="AZ652" s="101" t="str">
        <f t="array" ref="AZ652">IF($AY652,MEDIAN(IF(G4SelectionMask="x",IF(INDEX(RawDataRefData,$E652,0)&gt;0,INDEX(RawDataRefData,$E652,0)),"")),"")</f>
        <v/>
      </c>
      <c r="BA652" s="101" t="str">
        <f t="array" ref="BA652">IF($AY652,QUARTILE(IF(G4SelectionMask="x",IF(INDEX(RawDataRefData,$E652,0)&gt;0,INDEX(RawDataRefData,$E652,0)),""),1),"")</f>
        <v/>
      </c>
      <c r="BB652" s="101" t="str">
        <f t="array" ref="BB652">IF($AY652,QUARTILE(IF(G4SelectionMask="x",IF(INDEX(RawDataRefData,$E652,0)&gt;0,INDEX(RawDataRefData,$E652,0)),""),3),"")</f>
        <v/>
      </c>
      <c r="BC652" s="101" t="str">
        <f t="array" ref="BC652">IF($AY652,MIN(IF(G4SelectionMask="x",IF(INDEX(RawDataRefData,$E652,0)&gt;0,INDEX(RawDataRefData,$E652,0)),"")),"")</f>
        <v/>
      </c>
      <c r="BD652" s="101" t="str">
        <f t="array" ref="BD652">IF($AY652,MAX(IF(G4SelectionMask="x",IF(INDEX(RawDataRefData,$E652,0)&gt;0,INDEX(RawDataRefData,$E652,0)),"")),"")</f>
        <v/>
      </c>
      <c r="BE652" s="101" t="str">
        <f t="shared" si="236"/>
        <v/>
      </c>
      <c r="BF652" s="101" t="str">
        <f t="array" ref="BF652">IF($AY652,STDEVA(IF(G4SelectionMask="x",IF(INDEX(RawDataRefData,$E652,0)&gt;0,INDEX(RawDataRefData,$E652,0)),"")),"")</f>
        <v/>
      </c>
      <c r="BG652" s="100" t="b">
        <f t="shared" si="237"/>
        <v>0</v>
      </c>
      <c r="BH652" s="100" t="str">
        <f t="array" ref="BH652">IF($BG652,MEDIAN(IF(G5SelectionMask="x",IF(INDEX(RawDataRefData,$E652,0)&gt;0,INDEX(RawDataRefData,$E652,0)),"")),"")</f>
        <v/>
      </c>
      <c r="BI652" s="100" t="str">
        <f t="array" ref="BI652">IF($BG652,QUARTILE(IF(G5SelectionMask="x",IF(INDEX(RawDataRefData,$E652,0)&gt;0,INDEX(RawDataRefData,$E652,0)),""),1),"")</f>
        <v/>
      </c>
      <c r="BJ652" s="100" t="str">
        <f t="array" ref="BJ652">IF($BG652,QUARTILE(IF(G5SelectionMask="x",IF(INDEX(RawDataRefData,$E652,0)&gt;0,INDEX(RawDataRefData,$E652,0)),""),3),"")</f>
        <v/>
      </c>
      <c r="BK652" s="100" t="str">
        <f t="array" ref="BK652">IF($BG652,MIN(IF(G5SelectionMask="x",IF(INDEX(RawDataRefData,$E652,0)&gt;0,INDEX(RawDataRefData,$E652,0)),"")),"")</f>
        <v/>
      </c>
      <c r="BL652" s="100" t="str">
        <f t="array" ref="BL652">IF($BG652,MAX(IF(G5SelectionMask="x",IF(INDEX(RawDataRefData,$E652,0)&gt;0,INDEX(RawDataRefData,$E652,0)),"")),"")</f>
        <v/>
      </c>
      <c r="BM652" s="100" t="str">
        <f t="shared" si="238"/>
        <v/>
      </c>
      <c r="BN652" s="103" t="str">
        <f t="array" ref="BN652">IF($BG652,STDEVA(IF(G5SelectionMask="x",IF(INDEX(RawDataRefData,$E652,0)&gt;0,INDEX(RawDataRefData,$E652,0)),"")),"")</f>
        <v/>
      </c>
      <c r="BO652" s="104"/>
      <c r="BP652" s="105">
        <v>4</v>
      </c>
      <c r="BQ652" s="105">
        <v>2</v>
      </c>
      <c r="BR652" s="105">
        <v>3</v>
      </c>
      <c r="BS652" s="105">
        <v>4</v>
      </c>
      <c r="BT652" s="105">
        <v>1</v>
      </c>
      <c r="BU652" s="105">
        <v>3</v>
      </c>
      <c r="BV652" s="105">
        <v>2</v>
      </c>
      <c r="BW652" s="105">
        <v>3</v>
      </c>
      <c r="BX652" s="105">
        <v>3</v>
      </c>
      <c r="BY652" s="105">
        <v>2</v>
      </c>
      <c r="BZ652" s="105">
        <v>1</v>
      </c>
      <c r="CA652" s="105">
        <v>3</v>
      </c>
      <c r="CB652" s="105">
        <v>3</v>
      </c>
      <c r="CC652" s="105">
        <v>1</v>
      </c>
      <c r="CD652" s="105">
        <v>1</v>
      </c>
    </row>
    <row r="653" spans="1:82" x14ac:dyDescent="0.2">
      <c r="A653" s="33">
        <f t="shared" si="239"/>
        <v>0</v>
      </c>
      <c r="B653" s="209"/>
      <c r="C653" s="194"/>
      <c r="D653" s="203"/>
      <c r="E653" s="72">
        <f t="shared" si="231"/>
        <v>644</v>
      </c>
      <c r="F653" s="9" t="s">
        <v>2163</v>
      </c>
      <c r="G653" s="9" t="s">
        <v>2989</v>
      </c>
      <c r="H653" s="9" t="s">
        <v>75</v>
      </c>
      <c r="I653" s="9" t="s">
        <v>76</v>
      </c>
      <c r="J653" s="9" t="s">
        <v>1756</v>
      </c>
      <c r="K653" s="100">
        <f t="shared" si="216"/>
        <v>2</v>
      </c>
      <c r="L653" s="100"/>
      <c r="M653" s="100"/>
      <c r="N653" s="100"/>
      <c r="O653" s="100"/>
      <c r="P653" s="101">
        <f t="shared" si="217"/>
        <v>3</v>
      </c>
      <c r="Q653" s="102">
        <f t="shared" si="218"/>
        <v>1</v>
      </c>
      <c r="R653" s="102">
        <f t="shared" si="219"/>
        <v>3</v>
      </c>
      <c r="S653" s="102">
        <f t="shared" si="220"/>
        <v>4</v>
      </c>
      <c r="T653" s="102">
        <f t="shared" si="221"/>
        <v>2</v>
      </c>
      <c r="U653" s="102">
        <f t="shared" si="222"/>
        <v>2</v>
      </c>
      <c r="V653" s="102">
        <f t="shared" si="223"/>
        <v>1</v>
      </c>
      <c r="W653" s="102">
        <f t="shared" si="224"/>
        <v>2</v>
      </c>
      <c r="X653" s="102">
        <f t="shared" si="225"/>
        <v>1</v>
      </c>
      <c r="Y653" s="102">
        <f t="shared" si="226"/>
        <v>1</v>
      </c>
      <c r="Z653" s="102">
        <f t="shared" si="227"/>
        <v>1</v>
      </c>
      <c r="AA653" s="100" t="b">
        <f t="shared" si="228"/>
        <v>1</v>
      </c>
      <c r="AB653" s="100">
        <f t="array" ref="AB653">IF($AA653,MEDIAN(IF(G1SelectionMask="x",IF(INDEX(RawDataRefData,$E653,0)&gt;0,INDEX(RawDataRefData,$E653,0)),"")),"")</f>
        <v>2</v>
      </c>
      <c r="AC653" s="100">
        <f t="array" ref="AC653">IF($AA653,QUARTILE(IF(G1SelectionMask="x",IF(INDEX(RawDataRefData,$E653,0)&gt;0,INDEX(RawDataRefData,$E653,0)),""),1),"")</f>
        <v>1</v>
      </c>
      <c r="AD653" s="100">
        <f t="array" ref="AD653">IF($AA653,QUARTILE(IF(G1SelectionMask="x",IF(INDEX(RawDataRefData,$E653,0)&gt;0,INDEX(RawDataRefData,$E653,0)),""),3),"")</f>
        <v>2.5</v>
      </c>
      <c r="AE653" s="100">
        <f t="array" ref="AE653">IF($AA653,MIN(IF(G1SelectionMask="x",IF(INDEX(RawDataRefData,$E653,0)&gt;0,INDEX(RawDataRefData,$E653,0)),"")),"")</f>
        <v>1</v>
      </c>
      <c r="AF653" s="100">
        <f t="array" ref="AF653">IF($AA653,MAX(IF(G1SelectionMask="x",IF(INDEX(RawDataRefData,$E653,0)&gt;0,INDEX(RawDataRefData,$E653,0)),"")),"")</f>
        <v>4</v>
      </c>
      <c r="AG653" s="100">
        <f t="shared" si="229"/>
        <v>1.9090909090909092</v>
      </c>
      <c r="AH653" s="100">
        <f t="array" ref="AH653">IF($AA653,STDEVA(IF(G1SelectionMask="x",IF(INDEX(RawDataRefData,$E653,0)&gt;0,INDEX(RawDataRefData,$E653,0)),"")),"")</f>
        <v>1.0444659357341868</v>
      </c>
      <c r="AI653" s="101" t="b">
        <f t="shared" si="230"/>
        <v>1</v>
      </c>
      <c r="AJ653" s="101">
        <f t="array" ref="AJ653">IF($AI653,MEDIAN(IF(G2SelectionMask="x",IF(INDEX(RawDataRefData,$E653,0)&gt;0,INDEX(RawDataRefData,$E653,0)),"")),"")</f>
        <v>2</v>
      </c>
      <c r="AK653" s="101">
        <f t="array" ref="AK653">IF($AI653,QUARTILE(IF(G2SelectionMask="x",IF(INDEX(RawDataRefData,$E653,0)&gt;0,INDEX(RawDataRefData,$E653,0)),""),1),"")</f>
        <v>1</v>
      </c>
      <c r="AL653" s="101">
        <f t="array" ref="AL653">IF($AI653,QUARTILE(IF(G2SelectionMask="x",IF(INDEX(RawDataRefData,$E653,0)&gt;0,INDEX(RawDataRefData,$E653,0)),""),3),"")</f>
        <v>2.5</v>
      </c>
      <c r="AM653" s="101">
        <f t="array" ref="AM653">IF($AI653,MIN(IF(G2SelectionMask="x",IF(INDEX(RawDataRefData,$E653,0)&gt;0,INDEX(RawDataRefData,$E653,0)),"")),"")</f>
        <v>1</v>
      </c>
      <c r="AN653" s="101">
        <f t="array" ref="AN653">IF($AI653,MAX(IF(G2SelectionMask="x",IF(INDEX(RawDataRefData,$E653,0)&gt;0,INDEX(RawDataRefData,$E653,0)),"")),"")</f>
        <v>4</v>
      </c>
      <c r="AO653" s="101">
        <f t="shared" si="232"/>
        <v>1.9090909090909092</v>
      </c>
      <c r="AP653" s="101">
        <f t="array" ref="AP653">IF($AI653,STDEVA(IF(G2SelectionMask="x",IF(INDEX(RawDataRefData,$E653,0)&gt;0,INDEX(RawDataRefData,$E653,0)),"")),"")</f>
        <v>1.0444659357341868</v>
      </c>
      <c r="AQ653" s="100" t="b">
        <f t="shared" si="233"/>
        <v>0</v>
      </c>
      <c r="AR653" s="100" t="str">
        <f t="array" ref="AR653">IF($AQ653,MEDIAN(IF(G3SelectionMask="x",IF(INDEX(RawDataRefData,$E653,0)&gt;0,INDEX(RawDataRefData,$E653,0)),"")),"")</f>
        <v/>
      </c>
      <c r="AS653" s="100" t="str">
        <f t="array" ref="AS653">IF($AQ653,QUARTILE(IF(G3SelectionMask="x",IF(INDEX(RawDataRefData,$E653,0)&gt;0,INDEX(RawDataRefData,$E653,0)),""),1),"")</f>
        <v/>
      </c>
      <c r="AT653" s="100" t="str">
        <f t="array" ref="AT653">IF($AQ653,QUARTILE(IF(G3SelectionMask="x",IF(INDEX(RawDataRefData,$E653,0)&gt;0,INDEX(RawDataRefData,$E653,0)),""),3),"")</f>
        <v/>
      </c>
      <c r="AU653" s="100" t="str">
        <f t="array" ref="AU653">IF($AQ653,MIN(IF(G3SelectionMask="x",IF(INDEX(RawDataRefData,$E653,0)&gt;0,INDEX(RawDataRefData,$E653,0)),"")),"")</f>
        <v/>
      </c>
      <c r="AV653" s="100" t="str">
        <f t="array" ref="AV653">IF($AQ653,MAX(IF(G3SelectionMask="x",IF(INDEX(RawDataRefData,$E653,0)&gt;0,INDEX(RawDataRefData,$E653,0)),"")),"")</f>
        <v/>
      </c>
      <c r="AW653" s="100" t="str">
        <f t="shared" si="234"/>
        <v/>
      </c>
      <c r="AX653" s="100" t="str">
        <f t="array" ref="AX653">IF($AQ653,STDEVA(IF(G3SelectionMask="x",IF(INDEX(RawDataRefData,$E653,0)&gt;0,INDEX(RawDataRefData,$E653,0)),"")),"")</f>
        <v/>
      </c>
      <c r="AY653" s="101" t="b">
        <f t="shared" si="235"/>
        <v>0</v>
      </c>
      <c r="AZ653" s="101" t="str">
        <f t="array" ref="AZ653">IF($AY653,MEDIAN(IF(G4SelectionMask="x",IF(INDEX(RawDataRefData,$E653,0)&gt;0,INDEX(RawDataRefData,$E653,0)),"")),"")</f>
        <v/>
      </c>
      <c r="BA653" s="101" t="str">
        <f t="array" ref="BA653">IF($AY653,QUARTILE(IF(G4SelectionMask="x",IF(INDEX(RawDataRefData,$E653,0)&gt;0,INDEX(RawDataRefData,$E653,0)),""),1),"")</f>
        <v/>
      </c>
      <c r="BB653" s="101" t="str">
        <f t="array" ref="BB653">IF($AY653,QUARTILE(IF(G4SelectionMask="x",IF(INDEX(RawDataRefData,$E653,0)&gt;0,INDEX(RawDataRefData,$E653,0)),""),3),"")</f>
        <v/>
      </c>
      <c r="BC653" s="101" t="str">
        <f t="array" ref="BC653">IF($AY653,MIN(IF(G4SelectionMask="x",IF(INDEX(RawDataRefData,$E653,0)&gt;0,INDEX(RawDataRefData,$E653,0)),"")),"")</f>
        <v/>
      </c>
      <c r="BD653" s="101" t="str">
        <f t="array" ref="BD653">IF($AY653,MAX(IF(G4SelectionMask="x",IF(INDEX(RawDataRefData,$E653,0)&gt;0,INDEX(RawDataRefData,$E653,0)),"")),"")</f>
        <v/>
      </c>
      <c r="BE653" s="101" t="str">
        <f t="shared" si="236"/>
        <v/>
      </c>
      <c r="BF653" s="101" t="str">
        <f t="array" ref="BF653">IF($AY653,STDEVA(IF(G4SelectionMask="x",IF(INDEX(RawDataRefData,$E653,0)&gt;0,INDEX(RawDataRefData,$E653,0)),"")),"")</f>
        <v/>
      </c>
      <c r="BG653" s="100" t="b">
        <f t="shared" si="237"/>
        <v>0</v>
      </c>
      <c r="BH653" s="100" t="str">
        <f t="array" ref="BH653">IF($BG653,MEDIAN(IF(G5SelectionMask="x",IF(INDEX(RawDataRefData,$E653,0)&gt;0,INDEX(RawDataRefData,$E653,0)),"")),"")</f>
        <v/>
      </c>
      <c r="BI653" s="100" t="str">
        <f t="array" ref="BI653">IF($BG653,QUARTILE(IF(G5SelectionMask="x",IF(INDEX(RawDataRefData,$E653,0)&gt;0,INDEX(RawDataRefData,$E653,0)),""),1),"")</f>
        <v/>
      </c>
      <c r="BJ653" s="100" t="str">
        <f t="array" ref="BJ653">IF($BG653,QUARTILE(IF(G5SelectionMask="x",IF(INDEX(RawDataRefData,$E653,0)&gt;0,INDEX(RawDataRefData,$E653,0)),""),3),"")</f>
        <v/>
      </c>
      <c r="BK653" s="100" t="str">
        <f t="array" ref="BK653">IF($BG653,MIN(IF(G5SelectionMask="x",IF(INDEX(RawDataRefData,$E653,0)&gt;0,INDEX(RawDataRefData,$E653,0)),"")),"")</f>
        <v/>
      </c>
      <c r="BL653" s="100" t="str">
        <f t="array" ref="BL653">IF($BG653,MAX(IF(G5SelectionMask="x",IF(INDEX(RawDataRefData,$E653,0)&gt;0,INDEX(RawDataRefData,$E653,0)),"")),"")</f>
        <v/>
      </c>
      <c r="BM653" s="100" t="str">
        <f t="shared" si="238"/>
        <v/>
      </c>
      <c r="BN653" s="103" t="str">
        <f t="array" ref="BN653">IF($BG653,STDEVA(IF(G5SelectionMask="x",IF(INDEX(RawDataRefData,$E653,0)&gt;0,INDEX(RawDataRefData,$E653,0)),"")),"")</f>
        <v/>
      </c>
      <c r="BO653" s="104"/>
      <c r="BP653" s="105">
        <v>2</v>
      </c>
      <c r="BQ653" s="105">
        <v>3</v>
      </c>
      <c r="BR653" s="105">
        <v>1</v>
      </c>
      <c r="BS653" s="105">
        <v>3</v>
      </c>
      <c r="BT653" s="105">
        <v>4</v>
      </c>
      <c r="BU653" s="105">
        <v>2</v>
      </c>
      <c r="BV653" s="105">
        <v>2</v>
      </c>
      <c r="BW653" s="105">
        <v>1</v>
      </c>
      <c r="BX653" s="105">
        <v>2</v>
      </c>
      <c r="BY653" s="105">
        <v>1</v>
      </c>
      <c r="BZ653" s="105">
        <v>1</v>
      </c>
      <c r="CA653" s="105">
        <v>1</v>
      </c>
      <c r="CB653" s="105">
        <v>1</v>
      </c>
      <c r="CC653" s="105">
        <v>2</v>
      </c>
      <c r="CD653" s="105">
        <v>3</v>
      </c>
    </row>
    <row r="654" spans="1:82" x14ac:dyDescent="0.2">
      <c r="A654" s="33">
        <f t="shared" si="239"/>
        <v>0</v>
      </c>
      <c r="B654" s="209"/>
      <c r="C654" s="194"/>
      <c r="D654" s="203"/>
      <c r="E654" s="72">
        <f t="shared" si="231"/>
        <v>645</v>
      </c>
      <c r="F654" s="9" t="s">
        <v>2164</v>
      </c>
      <c r="G654" s="9" t="s">
        <v>2990</v>
      </c>
      <c r="H654" s="9" t="s">
        <v>75</v>
      </c>
      <c r="I654" s="9" t="s">
        <v>76</v>
      </c>
      <c r="J654" s="9" t="s">
        <v>1756</v>
      </c>
      <c r="K654" s="100">
        <f t="shared" si="216"/>
        <v>1</v>
      </c>
      <c r="L654" s="100"/>
      <c r="M654" s="100"/>
      <c r="N654" s="100"/>
      <c r="O654" s="100"/>
      <c r="P654" s="101">
        <f t="shared" si="217"/>
        <v>3</v>
      </c>
      <c r="Q654" s="102">
        <f t="shared" si="218"/>
        <v>4</v>
      </c>
      <c r="R654" s="102">
        <f t="shared" si="219"/>
        <v>4</v>
      </c>
      <c r="S654" s="102">
        <f t="shared" si="220"/>
        <v>1</v>
      </c>
      <c r="T654" s="102">
        <f t="shared" si="221"/>
        <v>3</v>
      </c>
      <c r="U654" s="102">
        <f t="shared" si="222"/>
        <v>4</v>
      </c>
      <c r="V654" s="102">
        <f t="shared" si="223"/>
        <v>2</v>
      </c>
      <c r="W654" s="102">
        <f t="shared" si="224"/>
        <v>3</v>
      </c>
      <c r="X654" s="102">
        <f t="shared" si="225"/>
        <v>2</v>
      </c>
      <c r="Y654" s="102">
        <f t="shared" si="226"/>
        <v>1</v>
      </c>
      <c r="Z654" s="102">
        <f t="shared" si="227"/>
        <v>1</v>
      </c>
      <c r="AA654" s="100" t="b">
        <f t="shared" si="228"/>
        <v>1</v>
      </c>
      <c r="AB654" s="100">
        <f t="array" ref="AB654">IF($AA654,MEDIAN(IF(G1SelectionMask="x",IF(INDEX(RawDataRefData,$E654,0)&gt;0,INDEX(RawDataRefData,$E654,0)),"")),"")</f>
        <v>3</v>
      </c>
      <c r="AC654" s="100">
        <f t="array" ref="AC654">IF($AA654,QUARTILE(IF(G1SelectionMask="x",IF(INDEX(RawDataRefData,$E654,0)&gt;0,INDEX(RawDataRefData,$E654,0)),""),1),"")</f>
        <v>1.5</v>
      </c>
      <c r="AD654" s="100">
        <f t="array" ref="AD654">IF($AA654,QUARTILE(IF(G1SelectionMask="x",IF(INDEX(RawDataRefData,$E654,0)&gt;0,INDEX(RawDataRefData,$E654,0)),""),3),"")</f>
        <v>3.5</v>
      </c>
      <c r="AE654" s="100">
        <f t="array" ref="AE654">IF($AA654,MIN(IF(G1SelectionMask="x",IF(INDEX(RawDataRefData,$E654,0)&gt;0,INDEX(RawDataRefData,$E654,0)),"")),"")</f>
        <v>1</v>
      </c>
      <c r="AF654" s="100">
        <f t="array" ref="AF654">IF($AA654,MAX(IF(G1SelectionMask="x",IF(INDEX(RawDataRefData,$E654,0)&gt;0,INDEX(RawDataRefData,$E654,0)),"")),"")</f>
        <v>4</v>
      </c>
      <c r="AG654" s="100">
        <f t="shared" si="229"/>
        <v>2.5454545454545454</v>
      </c>
      <c r="AH654" s="100">
        <f t="array" ref="AH654">IF($AA654,STDEVA(IF(G1SelectionMask="x",IF(INDEX(RawDataRefData,$E654,0)&gt;0,INDEX(RawDataRefData,$E654,0)),"")),"")</f>
        <v>1.213559752433836</v>
      </c>
      <c r="AI654" s="101" t="b">
        <f t="shared" si="230"/>
        <v>1</v>
      </c>
      <c r="AJ654" s="101">
        <f t="array" ref="AJ654">IF($AI654,MEDIAN(IF(G2SelectionMask="x",IF(INDEX(RawDataRefData,$E654,0)&gt;0,INDEX(RawDataRefData,$E654,0)),"")),"")</f>
        <v>2</v>
      </c>
      <c r="AK654" s="101">
        <f t="array" ref="AK654">IF($AI654,QUARTILE(IF(G2SelectionMask="x",IF(INDEX(RawDataRefData,$E654,0)&gt;0,INDEX(RawDataRefData,$E654,0)),""),1),"")</f>
        <v>1</v>
      </c>
      <c r="AL654" s="101">
        <f t="array" ref="AL654">IF($AI654,QUARTILE(IF(G2SelectionMask="x",IF(INDEX(RawDataRefData,$E654,0)&gt;0,INDEX(RawDataRefData,$E654,0)),""),3),"")</f>
        <v>3</v>
      </c>
      <c r="AM654" s="101">
        <f t="array" ref="AM654">IF($AI654,MIN(IF(G2SelectionMask="x",IF(INDEX(RawDataRefData,$E654,0)&gt;0,INDEX(RawDataRefData,$E654,0)),"")),"")</f>
        <v>1</v>
      </c>
      <c r="AN654" s="101">
        <f t="array" ref="AN654">IF($AI654,MAX(IF(G2SelectionMask="x",IF(INDEX(RawDataRefData,$E654,0)&gt;0,INDEX(RawDataRefData,$E654,0)),"")),"")</f>
        <v>4</v>
      </c>
      <c r="AO654" s="101">
        <f t="shared" si="232"/>
        <v>2.1818181818181817</v>
      </c>
      <c r="AP654" s="101">
        <f t="array" ref="AP654">IF($AI654,STDEVA(IF(G2SelectionMask="x",IF(INDEX(RawDataRefData,$E654,0)&gt;0,INDEX(RawDataRefData,$E654,0)),"")),"")</f>
        <v>1.0787197799411872</v>
      </c>
      <c r="AQ654" s="100" t="b">
        <f t="shared" si="233"/>
        <v>0</v>
      </c>
      <c r="AR654" s="100" t="str">
        <f t="array" ref="AR654">IF($AQ654,MEDIAN(IF(G3SelectionMask="x",IF(INDEX(RawDataRefData,$E654,0)&gt;0,INDEX(RawDataRefData,$E654,0)),"")),"")</f>
        <v/>
      </c>
      <c r="AS654" s="100" t="str">
        <f t="array" ref="AS654">IF($AQ654,QUARTILE(IF(G3SelectionMask="x",IF(INDEX(RawDataRefData,$E654,0)&gt;0,INDEX(RawDataRefData,$E654,0)),""),1),"")</f>
        <v/>
      </c>
      <c r="AT654" s="100" t="str">
        <f t="array" ref="AT654">IF($AQ654,QUARTILE(IF(G3SelectionMask="x",IF(INDEX(RawDataRefData,$E654,0)&gt;0,INDEX(RawDataRefData,$E654,0)),""),3),"")</f>
        <v/>
      </c>
      <c r="AU654" s="100" t="str">
        <f t="array" ref="AU654">IF($AQ654,MIN(IF(G3SelectionMask="x",IF(INDEX(RawDataRefData,$E654,0)&gt;0,INDEX(RawDataRefData,$E654,0)),"")),"")</f>
        <v/>
      </c>
      <c r="AV654" s="100" t="str">
        <f t="array" ref="AV654">IF($AQ654,MAX(IF(G3SelectionMask="x",IF(INDEX(RawDataRefData,$E654,0)&gt;0,INDEX(RawDataRefData,$E654,0)),"")),"")</f>
        <v/>
      </c>
      <c r="AW654" s="100" t="str">
        <f t="shared" si="234"/>
        <v/>
      </c>
      <c r="AX654" s="100" t="str">
        <f t="array" ref="AX654">IF($AQ654,STDEVA(IF(G3SelectionMask="x",IF(INDEX(RawDataRefData,$E654,0)&gt;0,INDEX(RawDataRefData,$E654,0)),"")),"")</f>
        <v/>
      </c>
      <c r="AY654" s="101" t="b">
        <f t="shared" si="235"/>
        <v>0</v>
      </c>
      <c r="AZ654" s="101" t="str">
        <f t="array" ref="AZ654">IF($AY654,MEDIAN(IF(G4SelectionMask="x",IF(INDEX(RawDataRefData,$E654,0)&gt;0,INDEX(RawDataRefData,$E654,0)),"")),"")</f>
        <v/>
      </c>
      <c r="BA654" s="101" t="str">
        <f t="array" ref="BA654">IF($AY654,QUARTILE(IF(G4SelectionMask="x",IF(INDEX(RawDataRefData,$E654,0)&gt;0,INDEX(RawDataRefData,$E654,0)),""),1),"")</f>
        <v/>
      </c>
      <c r="BB654" s="101" t="str">
        <f t="array" ref="BB654">IF($AY654,QUARTILE(IF(G4SelectionMask="x",IF(INDEX(RawDataRefData,$E654,0)&gt;0,INDEX(RawDataRefData,$E654,0)),""),3),"")</f>
        <v/>
      </c>
      <c r="BC654" s="101" t="str">
        <f t="array" ref="BC654">IF($AY654,MIN(IF(G4SelectionMask="x",IF(INDEX(RawDataRefData,$E654,0)&gt;0,INDEX(RawDataRefData,$E654,0)),"")),"")</f>
        <v/>
      </c>
      <c r="BD654" s="101" t="str">
        <f t="array" ref="BD654">IF($AY654,MAX(IF(G4SelectionMask="x",IF(INDEX(RawDataRefData,$E654,0)&gt;0,INDEX(RawDataRefData,$E654,0)),"")),"")</f>
        <v/>
      </c>
      <c r="BE654" s="101" t="str">
        <f t="shared" si="236"/>
        <v/>
      </c>
      <c r="BF654" s="101" t="str">
        <f t="array" ref="BF654">IF($AY654,STDEVA(IF(G4SelectionMask="x",IF(INDEX(RawDataRefData,$E654,0)&gt;0,INDEX(RawDataRefData,$E654,0)),"")),"")</f>
        <v/>
      </c>
      <c r="BG654" s="100" t="b">
        <f t="shared" si="237"/>
        <v>0</v>
      </c>
      <c r="BH654" s="100" t="str">
        <f t="array" ref="BH654">IF($BG654,MEDIAN(IF(G5SelectionMask="x",IF(INDEX(RawDataRefData,$E654,0)&gt;0,INDEX(RawDataRefData,$E654,0)),"")),"")</f>
        <v/>
      </c>
      <c r="BI654" s="100" t="str">
        <f t="array" ref="BI654">IF($BG654,QUARTILE(IF(G5SelectionMask="x",IF(INDEX(RawDataRefData,$E654,0)&gt;0,INDEX(RawDataRefData,$E654,0)),""),1),"")</f>
        <v/>
      </c>
      <c r="BJ654" s="100" t="str">
        <f t="array" ref="BJ654">IF($BG654,QUARTILE(IF(G5SelectionMask="x",IF(INDEX(RawDataRefData,$E654,0)&gt;0,INDEX(RawDataRefData,$E654,0)),""),3),"")</f>
        <v/>
      </c>
      <c r="BK654" s="100" t="str">
        <f t="array" ref="BK654">IF($BG654,MIN(IF(G5SelectionMask="x",IF(INDEX(RawDataRefData,$E654,0)&gt;0,INDEX(RawDataRefData,$E654,0)),"")),"")</f>
        <v/>
      </c>
      <c r="BL654" s="100" t="str">
        <f t="array" ref="BL654">IF($BG654,MAX(IF(G5SelectionMask="x",IF(INDEX(RawDataRefData,$E654,0)&gt;0,INDEX(RawDataRefData,$E654,0)),"")),"")</f>
        <v/>
      </c>
      <c r="BM654" s="100" t="str">
        <f t="shared" si="238"/>
        <v/>
      </c>
      <c r="BN654" s="103" t="str">
        <f t="array" ref="BN654">IF($BG654,STDEVA(IF(G5SelectionMask="x",IF(INDEX(RawDataRefData,$E654,0)&gt;0,INDEX(RawDataRefData,$E654,0)),"")),"")</f>
        <v/>
      </c>
      <c r="BO654" s="104"/>
      <c r="BP654" s="105">
        <v>1</v>
      </c>
      <c r="BQ654" s="105">
        <v>3</v>
      </c>
      <c r="BR654" s="105">
        <v>4</v>
      </c>
      <c r="BS654" s="105">
        <v>4</v>
      </c>
      <c r="BT654" s="105">
        <v>1</v>
      </c>
      <c r="BU654" s="105">
        <v>3</v>
      </c>
      <c r="BV654" s="105">
        <v>4</v>
      </c>
      <c r="BW654" s="105">
        <v>2</v>
      </c>
      <c r="BX654" s="105">
        <v>3</v>
      </c>
      <c r="BY654" s="105">
        <v>2</v>
      </c>
      <c r="BZ654" s="105">
        <v>1</v>
      </c>
      <c r="CA654" s="105">
        <v>1</v>
      </c>
      <c r="CB654" s="105">
        <v>3</v>
      </c>
      <c r="CC654" s="105">
        <v>1</v>
      </c>
      <c r="CD654" s="105">
        <v>2</v>
      </c>
    </row>
    <row r="655" spans="1:82" x14ac:dyDescent="0.2">
      <c r="A655" s="33">
        <f t="shared" si="239"/>
        <v>0</v>
      </c>
      <c r="B655" s="209"/>
      <c r="C655" s="194"/>
      <c r="D655" s="203"/>
      <c r="E655" s="72">
        <f t="shared" si="231"/>
        <v>646</v>
      </c>
      <c r="F655" s="9" t="s">
        <v>2165</v>
      </c>
      <c r="G655" s="9" t="s">
        <v>2991</v>
      </c>
      <c r="H655" s="9" t="s">
        <v>75</v>
      </c>
      <c r="I655" s="9" t="s">
        <v>76</v>
      </c>
      <c r="J655" s="9" t="s">
        <v>1756</v>
      </c>
      <c r="K655" s="100">
        <f t="shared" ref="K655:K718" si="240">IF(COUNT($BP655)=0,"",$BP655)</f>
        <v>2</v>
      </c>
      <c r="L655" s="100"/>
      <c r="M655" s="100"/>
      <c r="N655" s="100"/>
      <c r="O655" s="100"/>
      <c r="P655" s="101">
        <f t="shared" ref="P655:P718" si="241">IF(COUNT($BQ655)=0,"",$BQ655)</f>
        <v>2</v>
      </c>
      <c r="Q655" s="102">
        <f t="shared" ref="Q655:Q718" si="242">IF(COUNT($BR655)=0,"",$BR655)</f>
        <v>3</v>
      </c>
      <c r="R655" s="102">
        <f t="shared" ref="R655:R718" si="243">IF(COUNT($BS655)=0,"",$BS655)</f>
        <v>2</v>
      </c>
      <c r="S655" s="102">
        <f t="shared" ref="S655:S718" si="244">IF(COUNT($BT655)=0,"",$BT655)</f>
        <v>1</v>
      </c>
      <c r="T655" s="102">
        <f t="shared" ref="T655:T718" si="245">IF(COUNT($BU655)=0,"",$BU655)</f>
        <v>1</v>
      </c>
      <c r="U655" s="102">
        <f t="shared" ref="U655:U718" si="246">IF(COUNT($BV655)=0,"",$BV655)</f>
        <v>4</v>
      </c>
      <c r="V655" s="102">
        <f t="shared" ref="V655:V718" si="247">IF(COUNT($BW655)=0,"",$BW655)</f>
        <v>1</v>
      </c>
      <c r="W655" s="102">
        <f t="shared" ref="W655:W718" si="248">IF(COUNT($BX655)=0,"",$BX655)</f>
        <v>3</v>
      </c>
      <c r="X655" s="102">
        <f t="shared" ref="X655:X718" si="249">IF(COUNT($BY655)=0,"",$BY655)</f>
        <v>4</v>
      </c>
      <c r="Y655" s="102">
        <f t="shared" ref="Y655:Y718" si="250">IF(COUNT($BZ655)=0,"",$BZ655)</f>
        <v>3</v>
      </c>
      <c r="Z655" s="102">
        <f t="shared" ref="Z655:Z718" si="251">IF(COUNT($CA655)=0,"",$CA655)</f>
        <v>2</v>
      </c>
      <c r="AA655" s="100" t="b">
        <f t="shared" ref="AA655:AA726" si="252">COUNTIFS(G1SelectionMask,"x",INDEX(RawDataRefData,$E655,0),"&gt;0")&gt;=RuleofN</f>
        <v>1</v>
      </c>
      <c r="AB655" s="100">
        <f t="array" ref="AB655">IF($AA655,MEDIAN(IF(G1SelectionMask="x",IF(INDEX(RawDataRefData,$E655,0)&gt;0,INDEX(RawDataRefData,$E655,0)),"")),"")</f>
        <v>2</v>
      </c>
      <c r="AC655" s="100">
        <f t="array" ref="AC655">IF($AA655,QUARTILE(IF(G1SelectionMask="x",IF(INDEX(RawDataRefData,$E655,0)&gt;0,INDEX(RawDataRefData,$E655,0)),""),1),"")</f>
        <v>1.5</v>
      </c>
      <c r="AD655" s="100">
        <f t="array" ref="AD655">IF($AA655,QUARTILE(IF(G1SelectionMask="x",IF(INDEX(RawDataRefData,$E655,0)&gt;0,INDEX(RawDataRefData,$E655,0)),""),3),"")</f>
        <v>3</v>
      </c>
      <c r="AE655" s="100">
        <f t="array" ref="AE655">IF($AA655,MIN(IF(G1SelectionMask="x",IF(INDEX(RawDataRefData,$E655,0)&gt;0,INDEX(RawDataRefData,$E655,0)),"")),"")</f>
        <v>1</v>
      </c>
      <c r="AF655" s="100">
        <f t="array" ref="AF655">IF($AA655,MAX(IF(G1SelectionMask="x",IF(INDEX(RawDataRefData,$E655,0)&gt;0,INDEX(RawDataRefData,$E655,0)),"")),"")</f>
        <v>4</v>
      </c>
      <c r="AG655" s="100">
        <f t="shared" ref="AG655:AG726" si="253">IF($AA655,AVERAGEIF(G1SelectionMask,"x",INDEX(RawDataRefData,$E655,0)),"")</f>
        <v>2.3636363636363638</v>
      </c>
      <c r="AH655" s="100">
        <f t="array" ref="AH655">IF($AA655,STDEVA(IF(G1SelectionMask="x",IF(INDEX(RawDataRefData,$E655,0)&gt;0,INDEX(RawDataRefData,$E655,0)),"")),"")</f>
        <v>1.1200649331826502</v>
      </c>
      <c r="AI655" s="101" t="b">
        <f t="shared" ref="AI655:AI726" si="254">COUNTIFS(G2SelectionMask,"x",INDEX(RawDataRefData,$E655,0),"&gt;0")&gt;=RuleofN</f>
        <v>1</v>
      </c>
      <c r="AJ655" s="101">
        <f t="array" ref="AJ655">IF($AI655,MEDIAN(IF(G2SelectionMask="x",IF(INDEX(RawDataRefData,$E655,0)&gt;0,INDEX(RawDataRefData,$E655,0)),"")),"")</f>
        <v>2</v>
      </c>
      <c r="AK655" s="101">
        <f t="array" ref="AK655">IF($AI655,QUARTILE(IF(G2SelectionMask="x",IF(INDEX(RawDataRefData,$E655,0)&gt;0,INDEX(RawDataRefData,$E655,0)),""),1),"")</f>
        <v>1</v>
      </c>
      <c r="AL655" s="101">
        <f t="array" ref="AL655">IF($AI655,QUARTILE(IF(G2SelectionMask="x",IF(INDEX(RawDataRefData,$E655,0)&gt;0,INDEX(RawDataRefData,$E655,0)),""),3),"")</f>
        <v>3</v>
      </c>
      <c r="AM655" s="101">
        <f t="array" ref="AM655">IF($AI655,MIN(IF(G2SelectionMask="x",IF(INDEX(RawDataRefData,$E655,0)&gt;0,INDEX(RawDataRefData,$E655,0)),"")),"")</f>
        <v>1</v>
      </c>
      <c r="AN655" s="101">
        <f t="array" ref="AN655">IF($AI655,MAX(IF(G2SelectionMask="x",IF(INDEX(RawDataRefData,$E655,0)&gt;0,INDEX(RawDataRefData,$E655,0)),"")),"")</f>
        <v>3</v>
      </c>
      <c r="AO655" s="101">
        <f t="shared" si="232"/>
        <v>2</v>
      </c>
      <c r="AP655" s="101">
        <f t="array" ref="AP655">IF($AI655,STDEVA(IF(G2SelectionMask="x",IF(INDEX(RawDataRefData,$E655,0)&gt;0,INDEX(RawDataRefData,$E655,0)),"")),"")</f>
        <v>0.89442719099991586</v>
      </c>
      <c r="AQ655" s="100" t="b">
        <f t="shared" si="233"/>
        <v>0</v>
      </c>
      <c r="AR655" s="100" t="str">
        <f t="array" ref="AR655">IF($AQ655,MEDIAN(IF(G3SelectionMask="x",IF(INDEX(RawDataRefData,$E655,0)&gt;0,INDEX(RawDataRefData,$E655,0)),"")),"")</f>
        <v/>
      </c>
      <c r="AS655" s="100" t="str">
        <f t="array" ref="AS655">IF($AQ655,QUARTILE(IF(G3SelectionMask="x",IF(INDEX(RawDataRefData,$E655,0)&gt;0,INDEX(RawDataRefData,$E655,0)),""),1),"")</f>
        <v/>
      </c>
      <c r="AT655" s="100" t="str">
        <f t="array" ref="AT655">IF($AQ655,QUARTILE(IF(G3SelectionMask="x",IF(INDEX(RawDataRefData,$E655,0)&gt;0,INDEX(RawDataRefData,$E655,0)),""),3),"")</f>
        <v/>
      </c>
      <c r="AU655" s="100" t="str">
        <f t="array" ref="AU655">IF($AQ655,MIN(IF(G3SelectionMask="x",IF(INDEX(RawDataRefData,$E655,0)&gt;0,INDEX(RawDataRefData,$E655,0)),"")),"")</f>
        <v/>
      </c>
      <c r="AV655" s="100" t="str">
        <f t="array" ref="AV655">IF($AQ655,MAX(IF(G3SelectionMask="x",IF(INDEX(RawDataRefData,$E655,0)&gt;0,INDEX(RawDataRefData,$E655,0)),"")),"")</f>
        <v/>
      </c>
      <c r="AW655" s="100" t="str">
        <f t="shared" si="234"/>
        <v/>
      </c>
      <c r="AX655" s="100" t="str">
        <f t="array" ref="AX655">IF($AQ655,STDEVA(IF(G3SelectionMask="x",IF(INDEX(RawDataRefData,$E655,0)&gt;0,INDEX(RawDataRefData,$E655,0)),"")),"")</f>
        <v/>
      </c>
      <c r="AY655" s="101" t="b">
        <f t="shared" si="235"/>
        <v>0</v>
      </c>
      <c r="AZ655" s="101" t="str">
        <f t="array" ref="AZ655">IF($AY655,MEDIAN(IF(G4SelectionMask="x",IF(INDEX(RawDataRefData,$E655,0)&gt;0,INDEX(RawDataRefData,$E655,0)),"")),"")</f>
        <v/>
      </c>
      <c r="BA655" s="101" t="str">
        <f t="array" ref="BA655">IF($AY655,QUARTILE(IF(G4SelectionMask="x",IF(INDEX(RawDataRefData,$E655,0)&gt;0,INDEX(RawDataRefData,$E655,0)),""),1),"")</f>
        <v/>
      </c>
      <c r="BB655" s="101" t="str">
        <f t="array" ref="BB655">IF($AY655,QUARTILE(IF(G4SelectionMask="x",IF(INDEX(RawDataRefData,$E655,0)&gt;0,INDEX(RawDataRefData,$E655,0)),""),3),"")</f>
        <v/>
      </c>
      <c r="BC655" s="101" t="str">
        <f t="array" ref="BC655">IF($AY655,MIN(IF(G4SelectionMask="x",IF(INDEX(RawDataRefData,$E655,0)&gt;0,INDEX(RawDataRefData,$E655,0)),"")),"")</f>
        <v/>
      </c>
      <c r="BD655" s="101" t="str">
        <f t="array" ref="BD655">IF($AY655,MAX(IF(G4SelectionMask="x",IF(INDEX(RawDataRefData,$E655,0)&gt;0,INDEX(RawDataRefData,$E655,0)),"")),"")</f>
        <v/>
      </c>
      <c r="BE655" s="101" t="str">
        <f t="shared" si="236"/>
        <v/>
      </c>
      <c r="BF655" s="101" t="str">
        <f t="array" ref="BF655">IF($AY655,STDEVA(IF(G4SelectionMask="x",IF(INDEX(RawDataRefData,$E655,0)&gt;0,INDEX(RawDataRefData,$E655,0)),"")),"")</f>
        <v/>
      </c>
      <c r="BG655" s="100" t="b">
        <f t="shared" si="237"/>
        <v>0</v>
      </c>
      <c r="BH655" s="100" t="str">
        <f t="array" ref="BH655">IF($BG655,MEDIAN(IF(G5SelectionMask="x",IF(INDEX(RawDataRefData,$E655,0)&gt;0,INDEX(RawDataRefData,$E655,0)),"")),"")</f>
        <v/>
      </c>
      <c r="BI655" s="100" t="str">
        <f t="array" ref="BI655">IF($BG655,QUARTILE(IF(G5SelectionMask="x",IF(INDEX(RawDataRefData,$E655,0)&gt;0,INDEX(RawDataRefData,$E655,0)),""),1),"")</f>
        <v/>
      </c>
      <c r="BJ655" s="100" t="str">
        <f t="array" ref="BJ655">IF($BG655,QUARTILE(IF(G5SelectionMask="x",IF(INDEX(RawDataRefData,$E655,0)&gt;0,INDEX(RawDataRefData,$E655,0)),""),3),"")</f>
        <v/>
      </c>
      <c r="BK655" s="100" t="str">
        <f t="array" ref="BK655">IF($BG655,MIN(IF(G5SelectionMask="x",IF(INDEX(RawDataRefData,$E655,0)&gt;0,INDEX(RawDataRefData,$E655,0)),"")),"")</f>
        <v/>
      </c>
      <c r="BL655" s="100" t="str">
        <f t="array" ref="BL655">IF($BG655,MAX(IF(G5SelectionMask="x",IF(INDEX(RawDataRefData,$E655,0)&gt;0,INDEX(RawDataRefData,$E655,0)),"")),"")</f>
        <v/>
      </c>
      <c r="BM655" s="100" t="str">
        <f t="shared" si="238"/>
        <v/>
      </c>
      <c r="BN655" s="103" t="str">
        <f t="array" ref="BN655">IF($BG655,STDEVA(IF(G5SelectionMask="x",IF(INDEX(RawDataRefData,$E655,0)&gt;0,INDEX(RawDataRefData,$E655,0)),"")),"")</f>
        <v/>
      </c>
      <c r="BO655" s="104"/>
      <c r="BP655" s="105">
        <v>2</v>
      </c>
      <c r="BQ655" s="105">
        <v>2</v>
      </c>
      <c r="BR655" s="105">
        <v>3</v>
      </c>
      <c r="BS655" s="105">
        <v>2</v>
      </c>
      <c r="BT655" s="105">
        <v>1</v>
      </c>
      <c r="BU655" s="105">
        <v>1</v>
      </c>
      <c r="BV655" s="105">
        <v>4</v>
      </c>
      <c r="BW655" s="105">
        <v>1</v>
      </c>
      <c r="BX655" s="105">
        <v>3</v>
      </c>
      <c r="BY655" s="105">
        <v>4</v>
      </c>
      <c r="BZ655" s="105">
        <v>3</v>
      </c>
      <c r="CA655" s="105">
        <v>2</v>
      </c>
      <c r="CB655" s="105">
        <v>2</v>
      </c>
      <c r="CC655" s="105">
        <v>1</v>
      </c>
      <c r="CD655" s="105">
        <v>3</v>
      </c>
    </row>
    <row r="656" spans="1:82" ht="13.5" thickBot="1" x14ac:dyDescent="0.25">
      <c r="A656" s="33">
        <f t="shared" si="239"/>
        <v>0</v>
      </c>
      <c r="B656" s="209"/>
      <c r="C656" s="194"/>
      <c r="D656" s="204"/>
      <c r="E656" s="72">
        <f t="shared" ref="E656:E727" si="255">ROW()-RawDataFieldKeyBaseRow</f>
        <v>647</v>
      </c>
      <c r="F656" s="9" t="s">
        <v>2166</v>
      </c>
      <c r="G656" s="9" t="s">
        <v>2964</v>
      </c>
      <c r="H656" s="9" t="s">
        <v>75</v>
      </c>
      <c r="I656" s="9" t="s">
        <v>76</v>
      </c>
      <c r="J656" s="9" t="s">
        <v>1756</v>
      </c>
      <c r="K656" s="100">
        <f t="shared" si="240"/>
        <v>2</v>
      </c>
      <c r="L656" s="100"/>
      <c r="M656" s="100"/>
      <c r="N656" s="100"/>
      <c r="O656" s="100"/>
      <c r="P656" s="101">
        <f t="shared" si="241"/>
        <v>1</v>
      </c>
      <c r="Q656" s="102">
        <f t="shared" si="242"/>
        <v>1</v>
      </c>
      <c r="R656" s="102">
        <f t="shared" si="243"/>
        <v>3</v>
      </c>
      <c r="S656" s="102">
        <f t="shared" si="244"/>
        <v>2</v>
      </c>
      <c r="T656" s="102">
        <f t="shared" si="245"/>
        <v>2</v>
      </c>
      <c r="U656" s="102">
        <f t="shared" si="246"/>
        <v>1</v>
      </c>
      <c r="V656" s="102">
        <f t="shared" si="247"/>
        <v>1</v>
      </c>
      <c r="W656" s="102">
        <f t="shared" si="248"/>
        <v>3</v>
      </c>
      <c r="X656" s="102">
        <f t="shared" si="249"/>
        <v>3</v>
      </c>
      <c r="Y656" s="102">
        <f t="shared" si="250"/>
        <v>2</v>
      </c>
      <c r="Z656" s="102">
        <f t="shared" si="251"/>
        <v>2</v>
      </c>
      <c r="AA656" s="100" t="b">
        <f t="shared" si="252"/>
        <v>1</v>
      </c>
      <c r="AB656" s="100">
        <f t="array" ref="AB656">IF($AA656,MEDIAN(IF(G1SelectionMask="x",IF(INDEX(RawDataRefData,$E656,0)&gt;0,INDEX(RawDataRefData,$E656,0)),"")),"")</f>
        <v>2</v>
      </c>
      <c r="AC656" s="100">
        <f t="array" ref="AC656">IF($AA656,QUARTILE(IF(G1SelectionMask="x",IF(INDEX(RawDataRefData,$E656,0)&gt;0,INDEX(RawDataRefData,$E656,0)),""),1),"")</f>
        <v>1</v>
      </c>
      <c r="AD656" s="100">
        <f t="array" ref="AD656">IF($AA656,QUARTILE(IF(G1SelectionMask="x",IF(INDEX(RawDataRefData,$E656,0)&gt;0,INDEX(RawDataRefData,$E656,0)),""),3),"")</f>
        <v>2.5</v>
      </c>
      <c r="AE656" s="100">
        <f t="array" ref="AE656">IF($AA656,MIN(IF(G1SelectionMask="x",IF(INDEX(RawDataRefData,$E656,0)&gt;0,INDEX(RawDataRefData,$E656,0)),"")),"")</f>
        <v>1</v>
      </c>
      <c r="AF656" s="100">
        <f t="array" ref="AF656">IF($AA656,MAX(IF(G1SelectionMask="x",IF(INDEX(RawDataRefData,$E656,0)&gt;0,INDEX(RawDataRefData,$E656,0)),"")),"")</f>
        <v>3</v>
      </c>
      <c r="AG656" s="100">
        <f t="shared" si="253"/>
        <v>1.9090909090909092</v>
      </c>
      <c r="AH656" s="100">
        <f t="array" ref="AH656">IF($AA656,STDEVA(IF(G1SelectionMask="x",IF(INDEX(RawDataRefData,$E656,0)&gt;0,INDEX(RawDataRefData,$E656,0)),"")),"")</f>
        <v>0.8312094145936334</v>
      </c>
      <c r="AI656" s="101" t="b">
        <f t="shared" si="254"/>
        <v>1</v>
      </c>
      <c r="AJ656" s="101">
        <f t="array" ref="AJ656">IF($AI656,MEDIAN(IF(G2SelectionMask="x",IF(INDEX(RawDataRefData,$E656,0)&gt;0,INDEX(RawDataRefData,$E656,0)),"")),"")</f>
        <v>2</v>
      </c>
      <c r="AK656" s="101">
        <f t="array" ref="AK656">IF($AI656,QUARTILE(IF(G2SelectionMask="x",IF(INDEX(RawDataRefData,$E656,0)&gt;0,INDEX(RawDataRefData,$E656,0)),""),1),"")</f>
        <v>1.5</v>
      </c>
      <c r="AL656" s="101">
        <f t="array" ref="AL656">IF($AI656,QUARTILE(IF(G2SelectionMask="x",IF(INDEX(RawDataRefData,$E656,0)&gt;0,INDEX(RawDataRefData,$E656,0)),""),3),"")</f>
        <v>2</v>
      </c>
      <c r="AM656" s="101">
        <f t="array" ref="AM656">IF($AI656,MIN(IF(G2SelectionMask="x",IF(INDEX(RawDataRefData,$E656,0)&gt;0,INDEX(RawDataRefData,$E656,0)),"")),"")</f>
        <v>1</v>
      </c>
      <c r="AN656" s="101">
        <f t="array" ref="AN656">IF($AI656,MAX(IF(G2SelectionMask="x",IF(INDEX(RawDataRefData,$E656,0)&gt;0,INDEX(RawDataRefData,$E656,0)),"")),"")</f>
        <v>3</v>
      </c>
      <c r="AO656" s="101">
        <f t="shared" ref="AO656:AO727" si="256">IF($AI656,AVERAGEIF(G2SelectionMask,"x",INDEX(RawDataRefData,$E656,0)),"")</f>
        <v>1.9090909090909092</v>
      </c>
      <c r="AP656" s="101">
        <f t="array" ref="AP656">IF($AI656,STDEVA(IF(G2SelectionMask="x",IF(INDEX(RawDataRefData,$E656,0)&gt;0,INDEX(RawDataRefData,$E656,0)),"")),"")</f>
        <v>0.70064904974537046</v>
      </c>
      <c r="AQ656" s="100" t="b">
        <f t="shared" ref="AQ656:AQ727" si="257">COUNTIFS(G3SelectionMask,"x",INDEX(RawDataRefData,$E656,0),"&gt;0")&gt;=RuleofN</f>
        <v>0</v>
      </c>
      <c r="AR656" s="100" t="str">
        <f t="array" ref="AR656">IF($AQ656,MEDIAN(IF(G3SelectionMask="x",IF(INDEX(RawDataRefData,$E656,0)&gt;0,INDEX(RawDataRefData,$E656,0)),"")),"")</f>
        <v/>
      </c>
      <c r="AS656" s="100" t="str">
        <f t="array" ref="AS656">IF($AQ656,QUARTILE(IF(G3SelectionMask="x",IF(INDEX(RawDataRefData,$E656,0)&gt;0,INDEX(RawDataRefData,$E656,0)),""),1),"")</f>
        <v/>
      </c>
      <c r="AT656" s="100" t="str">
        <f t="array" ref="AT656">IF($AQ656,QUARTILE(IF(G3SelectionMask="x",IF(INDEX(RawDataRefData,$E656,0)&gt;0,INDEX(RawDataRefData,$E656,0)),""),3),"")</f>
        <v/>
      </c>
      <c r="AU656" s="100" t="str">
        <f t="array" ref="AU656">IF($AQ656,MIN(IF(G3SelectionMask="x",IF(INDEX(RawDataRefData,$E656,0)&gt;0,INDEX(RawDataRefData,$E656,0)),"")),"")</f>
        <v/>
      </c>
      <c r="AV656" s="100" t="str">
        <f t="array" ref="AV656">IF($AQ656,MAX(IF(G3SelectionMask="x",IF(INDEX(RawDataRefData,$E656,0)&gt;0,INDEX(RawDataRefData,$E656,0)),"")),"")</f>
        <v/>
      </c>
      <c r="AW656" s="100" t="str">
        <f t="shared" ref="AW656:AW727" si="258">IF($AQ656,AVERAGEIF(G3SelectionMask,"x",INDEX(RawDataRefData,$E656,0)),"")</f>
        <v/>
      </c>
      <c r="AX656" s="100" t="str">
        <f t="array" ref="AX656">IF($AQ656,STDEVA(IF(G3SelectionMask="x",IF(INDEX(RawDataRefData,$E656,0)&gt;0,INDEX(RawDataRefData,$E656,0)),"")),"")</f>
        <v/>
      </c>
      <c r="AY656" s="101" t="b">
        <f t="shared" ref="AY656:AY727" si="259">COUNTIFS(G4SelectionMask,"x",INDEX(RawDataRefData,$E656,0),"&gt;0")&gt;=RuleofN</f>
        <v>0</v>
      </c>
      <c r="AZ656" s="101" t="str">
        <f t="array" ref="AZ656">IF($AY656,MEDIAN(IF(G4SelectionMask="x",IF(INDEX(RawDataRefData,$E656,0)&gt;0,INDEX(RawDataRefData,$E656,0)),"")),"")</f>
        <v/>
      </c>
      <c r="BA656" s="101" t="str">
        <f t="array" ref="BA656">IF($AY656,QUARTILE(IF(G4SelectionMask="x",IF(INDEX(RawDataRefData,$E656,0)&gt;0,INDEX(RawDataRefData,$E656,0)),""),1),"")</f>
        <v/>
      </c>
      <c r="BB656" s="101" t="str">
        <f t="array" ref="BB656">IF($AY656,QUARTILE(IF(G4SelectionMask="x",IF(INDEX(RawDataRefData,$E656,0)&gt;0,INDEX(RawDataRefData,$E656,0)),""),3),"")</f>
        <v/>
      </c>
      <c r="BC656" s="101" t="str">
        <f t="array" ref="BC656">IF($AY656,MIN(IF(G4SelectionMask="x",IF(INDEX(RawDataRefData,$E656,0)&gt;0,INDEX(RawDataRefData,$E656,0)),"")),"")</f>
        <v/>
      </c>
      <c r="BD656" s="101" t="str">
        <f t="array" ref="BD656">IF($AY656,MAX(IF(G4SelectionMask="x",IF(INDEX(RawDataRefData,$E656,0)&gt;0,INDEX(RawDataRefData,$E656,0)),"")),"")</f>
        <v/>
      </c>
      <c r="BE656" s="101" t="str">
        <f t="shared" ref="BE656:BE727" si="260">IF($AY656,AVERAGEIF(G4SelectionMask,"x",INDEX(RawDataRefData,$E656,0)),"")</f>
        <v/>
      </c>
      <c r="BF656" s="101" t="str">
        <f t="array" ref="BF656">IF($AY656,STDEVA(IF(G4SelectionMask="x",IF(INDEX(RawDataRefData,$E656,0)&gt;0,INDEX(RawDataRefData,$E656,0)),"")),"")</f>
        <v/>
      </c>
      <c r="BG656" s="100" t="b">
        <f t="shared" ref="BG656:BG727" si="261">COUNTIFS(G5SelectionMask,"x",INDEX(RawDataRefData,$E656,0),"&gt;0")&gt;=RuleofN</f>
        <v>0</v>
      </c>
      <c r="BH656" s="100" t="str">
        <f t="array" ref="BH656">IF($BG656,MEDIAN(IF(G5SelectionMask="x",IF(INDEX(RawDataRefData,$E656,0)&gt;0,INDEX(RawDataRefData,$E656,0)),"")),"")</f>
        <v/>
      </c>
      <c r="BI656" s="100" t="str">
        <f t="array" ref="BI656">IF($BG656,QUARTILE(IF(G5SelectionMask="x",IF(INDEX(RawDataRefData,$E656,0)&gt;0,INDEX(RawDataRefData,$E656,0)),""),1),"")</f>
        <v/>
      </c>
      <c r="BJ656" s="100" t="str">
        <f t="array" ref="BJ656">IF($BG656,QUARTILE(IF(G5SelectionMask="x",IF(INDEX(RawDataRefData,$E656,0)&gt;0,INDEX(RawDataRefData,$E656,0)),""),3),"")</f>
        <v/>
      </c>
      <c r="BK656" s="100" t="str">
        <f t="array" ref="BK656">IF($BG656,MIN(IF(G5SelectionMask="x",IF(INDEX(RawDataRefData,$E656,0)&gt;0,INDEX(RawDataRefData,$E656,0)),"")),"")</f>
        <v/>
      </c>
      <c r="BL656" s="100" t="str">
        <f t="array" ref="BL656">IF($BG656,MAX(IF(G5SelectionMask="x",IF(INDEX(RawDataRefData,$E656,0)&gt;0,INDEX(RawDataRefData,$E656,0)),"")),"")</f>
        <v/>
      </c>
      <c r="BM656" s="100" t="str">
        <f t="shared" ref="BM656:BM727" si="262">IF($BG656,AVERAGEIF(G5SelectionMask,"x",INDEX(RawDataRefData,$E656,0)),"")</f>
        <v/>
      </c>
      <c r="BN656" s="103" t="str">
        <f t="array" ref="BN656">IF($BG656,STDEVA(IF(G5SelectionMask="x",IF(INDEX(RawDataRefData,$E656,0)&gt;0,INDEX(RawDataRefData,$E656,0)),"")),"")</f>
        <v/>
      </c>
      <c r="BO656" s="104"/>
      <c r="BP656" s="105">
        <v>2</v>
      </c>
      <c r="BQ656" s="105">
        <v>1</v>
      </c>
      <c r="BR656" s="105">
        <v>1</v>
      </c>
      <c r="BS656" s="105">
        <v>3</v>
      </c>
      <c r="BT656" s="105">
        <v>2</v>
      </c>
      <c r="BU656" s="105">
        <v>2</v>
      </c>
      <c r="BV656" s="105">
        <v>1</v>
      </c>
      <c r="BW656" s="105">
        <v>1</v>
      </c>
      <c r="BX656" s="105">
        <v>3</v>
      </c>
      <c r="BY656" s="105">
        <v>3</v>
      </c>
      <c r="BZ656" s="105">
        <v>2</v>
      </c>
      <c r="CA656" s="105">
        <v>2</v>
      </c>
      <c r="CB656" s="105">
        <v>2</v>
      </c>
      <c r="CC656" s="105">
        <v>3</v>
      </c>
      <c r="CD656" s="105">
        <v>2</v>
      </c>
    </row>
    <row r="657" spans="1:82" x14ac:dyDescent="0.2">
      <c r="A657" s="33">
        <f t="shared" si="239"/>
        <v>0</v>
      </c>
      <c r="B657" s="209"/>
      <c r="C657" s="194"/>
      <c r="D657" s="202" t="s">
        <v>77</v>
      </c>
      <c r="E657" s="72">
        <f t="shared" si="255"/>
        <v>648</v>
      </c>
      <c r="F657" s="9" t="s">
        <v>2167</v>
      </c>
      <c r="G657" s="9" t="s">
        <v>2946</v>
      </c>
      <c r="H657" s="9" t="s">
        <v>75</v>
      </c>
      <c r="I657" s="9" t="s">
        <v>77</v>
      </c>
      <c r="J657" s="9" t="s">
        <v>1757</v>
      </c>
      <c r="K657" s="100">
        <f t="shared" si="240"/>
        <v>2</v>
      </c>
      <c r="L657" s="100"/>
      <c r="M657" s="100"/>
      <c r="N657" s="100"/>
      <c r="O657" s="100"/>
      <c r="P657" s="101">
        <f t="shared" si="241"/>
        <v>4</v>
      </c>
      <c r="Q657" s="102">
        <f t="shared" si="242"/>
        <v>4</v>
      </c>
      <c r="R657" s="102">
        <f t="shared" si="243"/>
        <v>4</v>
      </c>
      <c r="S657" s="102">
        <f t="shared" si="244"/>
        <v>3</v>
      </c>
      <c r="T657" s="102">
        <f t="shared" si="245"/>
        <v>1</v>
      </c>
      <c r="U657" s="102">
        <f t="shared" si="246"/>
        <v>1</v>
      </c>
      <c r="V657" s="102">
        <f t="shared" si="247"/>
        <v>4</v>
      </c>
      <c r="W657" s="102">
        <f t="shared" si="248"/>
        <v>1</v>
      </c>
      <c r="X657" s="102">
        <f t="shared" si="249"/>
        <v>2</v>
      </c>
      <c r="Y657" s="102">
        <f t="shared" si="250"/>
        <v>3</v>
      </c>
      <c r="Z657" s="102">
        <f t="shared" si="251"/>
        <v>2</v>
      </c>
      <c r="AA657" s="100" t="b">
        <f t="shared" si="252"/>
        <v>1</v>
      </c>
      <c r="AB657" s="100">
        <f t="array" ref="AB657">IF($AA657,MEDIAN(IF(G1SelectionMask="x",IF(INDEX(RawDataRefData,$E657,0)&gt;0,INDEX(RawDataRefData,$E657,0)),"")),"")</f>
        <v>3</v>
      </c>
      <c r="AC657" s="100">
        <f t="array" ref="AC657">IF($AA657,QUARTILE(IF(G1SelectionMask="x",IF(INDEX(RawDataRefData,$E657,0)&gt;0,INDEX(RawDataRefData,$E657,0)),""),1),"")</f>
        <v>1.5</v>
      </c>
      <c r="AD657" s="100">
        <f t="array" ref="AD657">IF($AA657,QUARTILE(IF(G1SelectionMask="x",IF(INDEX(RawDataRefData,$E657,0)&gt;0,INDEX(RawDataRefData,$E657,0)),""),3),"")</f>
        <v>4</v>
      </c>
      <c r="AE657" s="100">
        <f t="array" ref="AE657">IF($AA657,MIN(IF(G1SelectionMask="x",IF(INDEX(RawDataRefData,$E657,0)&gt;0,INDEX(RawDataRefData,$E657,0)),"")),"")</f>
        <v>1</v>
      </c>
      <c r="AF657" s="100">
        <f t="array" ref="AF657">IF($AA657,MAX(IF(G1SelectionMask="x",IF(INDEX(RawDataRefData,$E657,0)&gt;0,INDEX(RawDataRefData,$E657,0)),"")),"")</f>
        <v>4</v>
      </c>
      <c r="AG657" s="100">
        <f t="shared" si="253"/>
        <v>2.6363636363636362</v>
      </c>
      <c r="AH657" s="100">
        <f t="array" ref="AH657">IF($AA657,STDEVA(IF(G1SelectionMask="x",IF(INDEX(RawDataRefData,$E657,0)&gt;0,INDEX(RawDataRefData,$E657,0)),"")),"")</f>
        <v>1.2862913567871996</v>
      </c>
      <c r="AI657" s="101" t="b">
        <f t="shared" si="254"/>
        <v>1</v>
      </c>
      <c r="AJ657" s="101">
        <f t="array" ref="AJ657">IF($AI657,MEDIAN(IF(G2SelectionMask="x",IF(INDEX(RawDataRefData,$E657,0)&gt;0,INDEX(RawDataRefData,$E657,0)),"")),"")</f>
        <v>3</v>
      </c>
      <c r="AK657" s="101">
        <f t="array" ref="AK657">IF($AI657,QUARTILE(IF(G2SelectionMask="x",IF(INDEX(RawDataRefData,$E657,0)&gt;0,INDEX(RawDataRefData,$E657,0)),""),1),"")</f>
        <v>2</v>
      </c>
      <c r="AL657" s="101">
        <f t="array" ref="AL657">IF($AI657,QUARTILE(IF(G2SelectionMask="x",IF(INDEX(RawDataRefData,$E657,0)&gt;0,INDEX(RawDataRefData,$E657,0)),""),3),"")</f>
        <v>3.5</v>
      </c>
      <c r="AM657" s="101">
        <f t="array" ref="AM657">IF($AI657,MIN(IF(G2SelectionMask="x",IF(INDEX(RawDataRefData,$E657,0)&gt;0,INDEX(RawDataRefData,$E657,0)),"")),"")</f>
        <v>1</v>
      </c>
      <c r="AN657" s="101">
        <f t="array" ref="AN657">IF($AI657,MAX(IF(G2SelectionMask="x",IF(INDEX(RawDataRefData,$E657,0)&gt;0,INDEX(RawDataRefData,$E657,0)),"")),"")</f>
        <v>4</v>
      </c>
      <c r="AO657" s="101">
        <f t="shared" si="256"/>
        <v>2.6363636363636362</v>
      </c>
      <c r="AP657" s="101">
        <f t="array" ref="AP657">IF($AI657,STDEVA(IF(G2SelectionMask="x",IF(INDEX(RawDataRefData,$E657,0)&gt;0,INDEX(RawDataRefData,$E657,0)),"")),"")</f>
        <v>1.1200649331826502</v>
      </c>
      <c r="AQ657" s="100" t="b">
        <f t="shared" si="257"/>
        <v>0</v>
      </c>
      <c r="AR657" s="100" t="str">
        <f t="array" ref="AR657">IF($AQ657,MEDIAN(IF(G3SelectionMask="x",IF(INDEX(RawDataRefData,$E657,0)&gt;0,INDEX(RawDataRefData,$E657,0)),"")),"")</f>
        <v/>
      </c>
      <c r="AS657" s="100" t="str">
        <f t="array" ref="AS657">IF($AQ657,QUARTILE(IF(G3SelectionMask="x",IF(INDEX(RawDataRefData,$E657,0)&gt;0,INDEX(RawDataRefData,$E657,0)),""),1),"")</f>
        <v/>
      </c>
      <c r="AT657" s="100" t="str">
        <f t="array" ref="AT657">IF($AQ657,QUARTILE(IF(G3SelectionMask="x",IF(INDEX(RawDataRefData,$E657,0)&gt;0,INDEX(RawDataRefData,$E657,0)),""),3),"")</f>
        <v/>
      </c>
      <c r="AU657" s="100" t="str">
        <f t="array" ref="AU657">IF($AQ657,MIN(IF(G3SelectionMask="x",IF(INDEX(RawDataRefData,$E657,0)&gt;0,INDEX(RawDataRefData,$E657,0)),"")),"")</f>
        <v/>
      </c>
      <c r="AV657" s="100" t="str">
        <f t="array" ref="AV657">IF($AQ657,MAX(IF(G3SelectionMask="x",IF(INDEX(RawDataRefData,$E657,0)&gt;0,INDEX(RawDataRefData,$E657,0)),"")),"")</f>
        <v/>
      </c>
      <c r="AW657" s="100" t="str">
        <f t="shared" si="258"/>
        <v/>
      </c>
      <c r="AX657" s="100" t="str">
        <f t="array" ref="AX657">IF($AQ657,STDEVA(IF(G3SelectionMask="x",IF(INDEX(RawDataRefData,$E657,0)&gt;0,INDEX(RawDataRefData,$E657,0)),"")),"")</f>
        <v/>
      </c>
      <c r="AY657" s="101" t="b">
        <f t="shared" si="259"/>
        <v>0</v>
      </c>
      <c r="AZ657" s="101" t="str">
        <f t="array" ref="AZ657">IF($AY657,MEDIAN(IF(G4SelectionMask="x",IF(INDEX(RawDataRefData,$E657,0)&gt;0,INDEX(RawDataRefData,$E657,0)),"")),"")</f>
        <v/>
      </c>
      <c r="BA657" s="101" t="str">
        <f t="array" ref="BA657">IF($AY657,QUARTILE(IF(G4SelectionMask="x",IF(INDEX(RawDataRefData,$E657,0)&gt;0,INDEX(RawDataRefData,$E657,0)),""),1),"")</f>
        <v/>
      </c>
      <c r="BB657" s="101" t="str">
        <f t="array" ref="BB657">IF($AY657,QUARTILE(IF(G4SelectionMask="x",IF(INDEX(RawDataRefData,$E657,0)&gt;0,INDEX(RawDataRefData,$E657,0)),""),3),"")</f>
        <v/>
      </c>
      <c r="BC657" s="101" t="str">
        <f t="array" ref="BC657">IF($AY657,MIN(IF(G4SelectionMask="x",IF(INDEX(RawDataRefData,$E657,0)&gt;0,INDEX(RawDataRefData,$E657,0)),"")),"")</f>
        <v/>
      </c>
      <c r="BD657" s="101" t="str">
        <f t="array" ref="BD657">IF($AY657,MAX(IF(G4SelectionMask="x",IF(INDEX(RawDataRefData,$E657,0)&gt;0,INDEX(RawDataRefData,$E657,0)),"")),"")</f>
        <v/>
      </c>
      <c r="BE657" s="101" t="str">
        <f t="shared" si="260"/>
        <v/>
      </c>
      <c r="BF657" s="101" t="str">
        <f t="array" ref="BF657">IF($AY657,STDEVA(IF(G4SelectionMask="x",IF(INDEX(RawDataRefData,$E657,0)&gt;0,INDEX(RawDataRefData,$E657,0)),"")),"")</f>
        <v/>
      </c>
      <c r="BG657" s="100" t="b">
        <f t="shared" si="261"/>
        <v>0</v>
      </c>
      <c r="BH657" s="100" t="str">
        <f t="array" ref="BH657">IF($BG657,MEDIAN(IF(G5SelectionMask="x",IF(INDEX(RawDataRefData,$E657,0)&gt;0,INDEX(RawDataRefData,$E657,0)),"")),"")</f>
        <v/>
      </c>
      <c r="BI657" s="100" t="str">
        <f t="array" ref="BI657">IF($BG657,QUARTILE(IF(G5SelectionMask="x",IF(INDEX(RawDataRefData,$E657,0)&gt;0,INDEX(RawDataRefData,$E657,0)),""),1),"")</f>
        <v/>
      </c>
      <c r="BJ657" s="100" t="str">
        <f t="array" ref="BJ657">IF($BG657,QUARTILE(IF(G5SelectionMask="x",IF(INDEX(RawDataRefData,$E657,0)&gt;0,INDEX(RawDataRefData,$E657,0)),""),3),"")</f>
        <v/>
      </c>
      <c r="BK657" s="100" t="str">
        <f t="array" ref="BK657">IF($BG657,MIN(IF(G5SelectionMask="x",IF(INDEX(RawDataRefData,$E657,0)&gt;0,INDEX(RawDataRefData,$E657,0)),"")),"")</f>
        <v/>
      </c>
      <c r="BL657" s="100" t="str">
        <f t="array" ref="BL657">IF($BG657,MAX(IF(G5SelectionMask="x",IF(INDEX(RawDataRefData,$E657,0)&gt;0,INDEX(RawDataRefData,$E657,0)),"")),"")</f>
        <v/>
      </c>
      <c r="BM657" s="100" t="str">
        <f t="shared" si="262"/>
        <v/>
      </c>
      <c r="BN657" s="103" t="str">
        <f t="array" ref="BN657">IF($BG657,STDEVA(IF(G5SelectionMask="x",IF(INDEX(RawDataRefData,$E657,0)&gt;0,INDEX(RawDataRefData,$E657,0)),"")),"")</f>
        <v/>
      </c>
      <c r="BO657" s="104"/>
      <c r="BP657" s="105">
        <v>2</v>
      </c>
      <c r="BQ657" s="105">
        <v>4</v>
      </c>
      <c r="BR657" s="105">
        <v>4</v>
      </c>
      <c r="BS657" s="105">
        <v>4</v>
      </c>
      <c r="BT657" s="105">
        <v>3</v>
      </c>
      <c r="BU657" s="105">
        <v>1</v>
      </c>
      <c r="BV657" s="105">
        <v>1</v>
      </c>
      <c r="BW657" s="105">
        <v>4</v>
      </c>
      <c r="BX657" s="105">
        <v>1</v>
      </c>
      <c r="BY657" s="105">
        <v>2</v>
      </c>
      <c r="BZ657" s="105">
        <v>3</v>
      </c>
      <c r="CA657" s="105">
        <v>2</v>
      </c>
      <c r="CB657" s="105">
        <v>2</v>
      </c>
      <c r="CC657" s="105">
        <v>3</v>
      </c>
      <c r="CD657" s="105">
        <v>2</v>
      </c>
    </row>
    <row r="658" spans="1:82" x14ac:dyDescent="0.2">
      <c r="A658" s="33">
        <f t="shared" si="239"/>
        <v>0</v>
      </c>
      <c r="B658" s="209"/>
      <c r="C658" s="194"/>
      <c r="D658" s="203"/>
      <c r="E658" s="72">
        <f t="shared" si="255"/>
        <v>649</v>
      </c>
      <c r="F658" s="9" t="s">
        <v>2168</v>
      </c>
      <c r="G658" s="9" t="s">
        <v>2947</v>
      </c>
      <c r="H658" s="9" t="s">
        <v>75</v>
      </c>
      <c r="I658" s="9" t="s">
        <v>77</v>
      </c>
      <c r="J658" s="9" t="s">
        <v>1757</v>
      </c>
      <c r="K658" s="100">
        <f t="shared" si="240"/>
        <v>1</v>
      </c>
      <c r="L658" s="100"/>
      <c r="M658" s="100"/>
      <c r="N658" s="100"/>
      <c r="O658" s="100"/>
      <c r="P658" s="101">
        <f t="shared" si="241"/>
        <v>1</v>
      </c>
      <c r="Q658" s="102">
        <f t="shared" si="242"/>
        <v>3</v>
      </c>
      <c r="R658" s="102">
        <f t="shared" si="243"/>
        <v>4</v>
      </c>
      <c r="S658" s="102">
        <f t="shared" si="244"/>
        <v>1</v>
      </c>
      <c r="T658" s="102">
        <f t="shared" si="245"/>
        <v>3</v>
      </c>
      <c r="U658" s="102">
        <f t="shared" si="246"/>
        <v>2</v>
      </c>
      <c r="V658" s="102">
        <f t="shared" si="247"/>
        <v>3</v>
      </c>
      <c r="W658" s="102">
        <f t="shared" si="248"/>
        <v>2</v>
      </c>
      <c r="X658" s="102">
        <f t="shared" si="249"/>
        <v>3</v>
      </c>
      <c r="Y658" s="102">
        <f t="shared" si="250"/>
        <v>3</v>
      </c>
      <c r="Z658" s="102">
        <f t="shared" si="251"/>
        <v>1</v>
      </c>
      <c r="AA658" s="100" t="b">
        <f t="shared" si="252"/>
        <v>1</v>
      </c>
      <c r="AB658" s="100">
        <f t="array" ref="AB658">IF($AA658,MEDIAN(IF(G1SelectionMask="x",IF(INDEX(RawDataRefData,$E658,0)&gt;0,INDEX(RawDataRefData,$E658,0)),"")),"")</f>
        <v>3</v>
      </c>
      <c r="AC658" s="100">
        <f t="array" ref="AC658">IF($AA658,QUARTILE(IF(G1SelectionMask="x",IF(INDEX(RawDataRefData,$E658,0)&gt;0,INDEX(RawDataRefData,$E658,0)),""),1),"")</f>
        <v>1.5</v>
      </c>
      <c r="AD658" s="100">
        <f t="array" ref="AD658">IF($AA658,QUARTILE(IF(G1SelectionMask="x",IF(INDEX(RawDataRefData,$E658,0)&gt;0,INDEX(RawDataRefData,$E658,0)),""),3),"")</f>
        <v>3</v>
      </c>
      <c r="AE658" s="100">
        <f t="array" ref="AE658">IF($AA658,MIN(IF(G1SelectionMask="x",IF(INDEX(RawDataRefData,$E658,0)&gt;0,INDEX(RawDataRefData,$E658,0)),"")),"")</f>
        <v>1</v>
      </c>
      <c r="AF658" s="100">
        <f t="array" ref="AF658">IF($AA658,MAX(IF(G1SelectionMask="x",IF(INDEX(RawDataRefData,$E658,0)&gt;0,INDEX(RawDataRefData,$E658,0)),"")),"")</f>
        <v>4</v>
      </c>
      <c r="AG658" s="100">
        <f t="shared" si="253"/>
        <v>2.3636363636363638</v>
      </c>
      <c r="AH658" s="100">
        <f t="array" ref="AH658">IF($AA658,STDEVA(IF(G1SelectionMask="x",IF(INDEX(RawDataRefData,$E658,0)&gt;0,INDEX(RawDataRefData,$E658,0)),"")),"")</f>
        <v>1.0269106361049412</v>
      </c>
      <c r="AI658" s="101" t="b">
        <f t="shared" si="254"/>
        <v>1</v>
      </c>
      <c r="AJ658" s="101">
        <f t="array" ref="AJ658">IF($AI658,MEDIAN(IF(G2SelectionMask="x",IF(INDEX(RawDataRefData,$E658,0)&gt;0,INDEX(RawDataRefData,$E658,0)),"")),"")</f>
        <v>3</v>
      </c>
      <c r="AK658" s="101">
        <f t="array" ref="AK658">IF($AI658,QUARTILE(IF(G2SelectionMask="x",IF(INDEX(RawDataRefData,$E658,0)&gt;0,INDEX(RawDataRefData,$E658,0)),""),1),"")</f>
        <v>1.5</v>
      </c>
      <c r="AL658" s="101">
        <f t="array" ref="AL658">IF($AI658,QUARTILE(IF(G2SelectionMask="x",IF(INDEX(RawDataRefData,$E658,0)&gt;0,INDEX(RawDataRefData,$E658,0)),""),3),"")</f>
        <v>3</v>
      </c>
      <c r="AM658" s="101">
        <f t="array" ref="AM658">IF($AI658,MIN(IF(G2SelectionMask="x",IF(INDEX(RawDataRefData,$E658,0)&gt;0,INDEX(RawDataRefData,$E658,0)),"")),"")</f>
        <v>1</v>
      </c>
      <c r="AN658" s="101">
        <f t="array" ref="AN658">IF($AI658,MAX(IF(G2SelectionMask="x",IF(INDEX(RawDataRefData,$E658,0)&gt;0,INDEX(RawDataRefData,$E658,0)),"")),"")</f>
        <v>4</v>
      </c>
      <c r="AO658" s="101">
        <f t="shared" si="256"/>
        <v>2.5454545454545454</v>
      </c>
      <c r="AP658" s="101">
        <f t="array" ref="AP658">IF($AI658,STDEVA(IF(G2SelectionMask="x",IF(INDEX(RawDataRefData,$E658,0)&gt;0,INDEX(RawDataRefData,$E658,0)),"")),"")</f>
        <v>1.1281521496355327</v>
      </c>
      <c r="AQ658" s="100" t="b">
        <f t="shared" si="257"/>
        <v>0</v>
      </c>
      <c r="AR658" s="100" t="str">
        <f t="array" ref="AR658">IF($AQ658,MEDIAN(IF(G3SelectionMask="x",IF(INDEX(RawDataRefData,$E658,0)&gt;0,INDEX(RawDataRefData,$E658,0)),"")),"")</f>
        <v/>
      </c>
      <c r="AS658" s="100" t="str">
        <f t="array" ref="AS658">IF($AQ658,QUARTILE(IF(G3SelectionMask="x",IF(INDEX(RawDataRefData,$E658,0)&gt;0,INDEX(RawDataRefData,$E658,0)),""),1),"")</f>
        <v/>
      </c>
      <c r="AT658" s="100" t="str">
        <f t="array" ref="AT658">IF($AQ658,QUARTILE(IF(G3SelectionMask="x",IF(INDEX(RawDataRefData,$E658,0)&gt;0,INDEX(RawDataRefData,$E658,0)),""),3),"")</f>
        <v/>
      </c>
      <c r="AU658" s="100" t="str">
        <f t="array" ref="AU658">IF($AQ658,MIN(IF(G3SelectionMask="x",IF(INDEX(RawDataRefData,$E658,0)&gt;0,INDEX(RawDataRefData,$E658,0)),"")),"")</f>
        <v/>
      </c>
      <c r="AV658" s="100" t="str">
        <f t="array" ref="AV658">IF($AQ658,MAX(IF(G3SelectionMask="x",IF(INDEX(RawDataRefData,$E658,0)&gt;0,INDEX(RawDataRefData,$E658,0)),"")),"")</f>
        <v/>
      </c>
      <c r="AW658" s="100" t="str">
        <f t="shared" si="258"/>
        <v/>
      </c>
      <c r="AX658" s="100" t="str">
        <f t="array" ref="AX658">IF($AQ658,STDEVA(IF(G3SelectionMask="x",IF(INDEX(RawDataRefData,$E658,0)&gt;0,INDEX(RawDataRefData,$E658,0)),"")),"")</f>
        <v/>
      </c>
      <c r="AY658" s="101" t="b">
        <f t="shared" si="259"/>
        <v>0</v>
      </c>
      <c r="AZ658" s="101" t="str">
        <f t="array" ref="AZ658">IF($AY658,MEDIAN(IF(G4SelectionMask="x",IF(INDEX(RawDataRefData,$E658,0)&gt;0,INDEX(RawDataRefData,$E658,0)),"")),"")</f>
        <v/>
      </c>
      <c r="BA658" s="101" t="str">
        <f t="array" ref="BA658">IF($AY658,QUARTILE(IF(G4SelectionMask="x",IF(INDEX(RawDataRefData,$E658,0)&gt;0,INDEX(RawDataRefData,$E658,0)),""),1),"")</f>
        <v/>
      </c>
      <c r="BB658" s="101" t="str">
        <f t="array" ref="BB658">IF($AY658,QUARTILE(IF(G4SelectionMask="x",IF(INDEX(RawDataRefData,$E658,0)&gt;0,INDEX(RawDataRefData,$E658,0)),""),3),"")</f>
        <v/>
      </c>
      <c r="BC658" s="101" t="str">
        <f t="array" ref="BC658">IF($AY658,MIN(IF(G4SelectionMask="x",IF(INDEX(RawDataRefData,$E658,0)&gt;0,INDEX(RawDataRefData,$E658,0)),"")),"")</f>
        <v/>
      </c>
      <c r="BD658" s="101" t="str">
        <f t="array" ref="BD658">IF($AY658,MAX(IF(G4SelectionMask="x",IF(INDEX(RawDataRefData,$E658,0)&gt;0,INDEX(RawDataRefData,$E658,0)),"")),"")</f>
        <v/>
      </c>
      <c r="BE658" s="101" t="str">
        <f t="shared" si="260"/>
        <v/>
      </c>
      <c r="BF658" s="101" t="str">
        <f t="array" ref="BF658">IF($AY658,STDEVA(IF(G4SelectionMask="x",IF(INDEX(RawDataRefData,$E658,0)&gt;0,INDEX(RawDataRefData,$E658,0)),"")),"")</f>
        <v/>
      </c>
      <c r="BG658" s="100" t="b">
        <f t="shared" si="261"/>
        <v>0</v>
      </c>
      <c r="BH658" s="100" t="str">
        <f t="array" ref="BH658">IF($BG658,MEDIAN(IF(G5SelectionMask="x",IF(INDEX(RawDataRefData,$E658,0)&gt;0,INDEX(RawDataRefData,$E658,0)),"")),"")</f>
        <v/>
      </c>
      <c r="BI658" s="100" t="str">
        <f t="array" ref="BI658">IF($BG658,QUARTILE(IF(G5SelectionMask="x",IF(INDEX(RawDataRefData,$E658,0)&gt;0,INDEX(RawDataRefData,$E658,0)),""),1),"")</f>
        <v/>
      </c>
      <c r="BJ658" s="100" t="str">
        <f t="array" ref="BJ658">IF($BG658,QUARTILE(IF(G5SelectionMask="x",IF(INDEX(RawDataRefData,$E658,0)&gt;0,INDEX(RawDataRefData,$E658,0)),""),3),"")</f>
        <v/>
      </c>
      <c r="BK658" s="100" t="str">
        <f t="array" ref="BK658">IF($BG658,MIN(IF(G5SelectionMask="x",IF(INDEX(RawDataRefData,$E658,0)&gt;0,INDEX(RawDataRefData,$E658,0)),"")),"")</f>
        <v/>
      </c>
      <c r="BL658" s="100" t="str">
        <f t="array" ref="BL658">IF($BG658,MAX(IF(G5SelectionMask="x",IF(INDEX(RawDataRefData,$E658,0)&gt;0,INDEX(RawDataRefData,$E658,0)),"")),"")</f>
        <v/>
      </c>
      <c r="BM658" s="100" t="str">
        <f t="shared" si="262"/>
        <v/>
      </c>
      <c r="BN658" s="103" t="str">
        <f t="array" ref="BN658">IF($BG658,STDEVA(IF(G5SelectionMask="x",IF(INDEX(RawDataRefData,$E658,0)&gt;0,INDEX(RawDataRefData,$E658,0)),"")),"")</f>
        <v/>
      </c>
      <c r="BO658" s="104"/>
      <c r="BP658" s="105">
        <v>1</v>
      </c>
      <c r="BQ658" s="105">
        <v>1</v>
      </c>
      <c r="BR658" s="105">
        <v>3</v>
      </c>
      <c r="BS658" s="105">
        <v>4</v>
      </c>
      <c r="BT658" s="105">
        <v>1</v>
      </c>
      <c r="BU658" s="105">
        <v>3</v>
      </c>
      <c r="BV658" s="105">
        <v>2</v>
      </c>
      <c r="BW658" s="105">
        <v>3</v>
      </c>
      <c r="BX658" s="105">
        <v>2</v>
      </c>
      <c r="BY658" s="105">
        <v>3</v>
      </c>
      <c r="BZ658" s="105">
        <v>3</v>
      </c>
      <c r="CA658" s="105">
        <v>1</v>
      </c>
      <c r="CB658" s="105">
        <v>3</v>
      </c>
      <c r="CC658" s="105">
        <v>4</v>
      </c>
      <c r="CD658" s="105">
        <v>4</v>
      </c>
    </row>
    <row r="659" spans="1:82" x14ac:dyDescent="0.2">
      <c r="A659" s="33">
        <f t="shared" si="239"/>
        <v>0</v>
      </c>
      <c r="B659" s="209"/>
      <c r="C659" s="194"/>
      <c r="D659" s="203"/>
      <c r="E659" s="72">
        <f t="shared" si="255"/>
        <v>650</v>
      </c>
      <c r="F659" s="9" t="s">
        <v>2169</v>
      </c>
      <c r="G659" s="9" t="s">
        <v>2949</v>
      </c>
      <c r="H659" s="9" t="s">
        <v>75</v>
      </c>
      <c r="I659" s="9" t="s">
        <v>77</v>
      </c>
      <c r="J659" s="9" t="s">
        <v>1757</v>
      </c>
      <c r="K659" s="100">
        <f t="shared" si="240"/>
        <v>1</v>
      </c>
      <c r="L659" s="100"/>
      <c r="M659" s="100"/>
      <c r="N659" s="100"/>
      <c r="O659" s="100"/>
      <c r="P659" s="101">
        <f t="shared" si="241"/>
        <v>2</v>
      </c>
      <c r="Q659" s="102">
        <f t="shared" si="242"/>
        <v>2</v>
      </c>
      <c r="R659" s="102">
        <f t="shared" si="243"/>
        <v>2</v>
      </c>
      <c r="S659" s="102">
        <f t="shared" si="244"/>
        <v>2</v>
      </c>
      <c r="T659" s="102">
        <f t="shared" si="245"/>
        <v>4</v>
      </c>
      <c r="U659" s="102">
        <f t="shared" si="246"/>
        <v>2</v>
      </c>
      <c r="V659" s="102">
        <f t="shared" si="247"/>
        <v>4</v>
      </c>
      <c r="W659" s="102">
        <f t="shared" si="248"/>
        <v>2</v>
      </c>
      <c r="X659" s="102">
        <f t="shared" si="249"/>
        <v>3</v>
      </c>
      <c r="Y659" s="102">
        <f t="shared" si="250"/>
        <v>2</v>
      </c>
      <c r="Z659" s="102">
        <f t="shared" si="251"/>
        <v>3</v>
      </c>
      <c r="AA659" s="100" t="b">
        <f t="shared" si="252"/>
        <v>1</v>
      </c>
      <c r="AB659" s="100">
        <f t="array" ref="AB659">IF($AA659,MEDIAN(IF(G1SelectionMask="x",IF(INDEX(RawDataRefData,$E659,0)&gt;0,INDEX(RawDataRefData,$E659,0)),"")),"")</f>
        <v>2</v>
      </c>
      <c r="AC659" s="100">
        <f t="array" ref="AC659">IF($AA659,QUARTILE(IF(G1SelectionMask="x",IF(INDEX(RawDataRefData,$E659,0)&gt;0,INDEX(RawDataRefData,$E659,0)),""),1),"")</f>
        <v>2</v>
      </c>
      <c r="AD659" s="100">
        <f t="array" ref="AD659">IF($AA659,QUARTILE(IF(G1SelectionMask="x",IF(INDEX(RawDataRefData,$E659,0)&gt;0,INDEX(RawDataRefData,$E659,0)),""),3),"")</f>
        <v>3</v>
      </c>
      <c r="AE659" s="100">
        <f t="array" ref="AE659">IF($AA659,MIN(IF(G1SelectionMask="x",IF(INDEX(RawDataRefData,$E659,0)&gt;0,INDEX(RawDataRefData,$E659,0)),"")),"")</f>
        <v>2</v>
      </c>
      <c r="AF659" s="100">
        <f t="array" ref="AF659">IF($AA659,MAX(IF(G1SelectionMask="x",IF(INDEX(RawDataRefData,$E659,0)&gt;0,INDEX(RawDataRefData,$E659,0)),"")),"")</f>
        <v>4</v>
      </c>
      <c r="AG659" s="100">
        <f t="shared" si="253"/>
        <v>2.5454545454545454</v>
      </c>
      <c r="AH659" s="100">
        <f t="array" ref="AH659">IF($AA659,STDEVA(IF(G1SelectionMask="x",IF(INDEX(RawDataRefData,$E659,0)&gt;0,INDEX(RawDataRefData,$E659,0)),"")),"")</f>
        <v>0.82019953226472486</v>
      </c>
      <c r="AI659" s="101" t="b">
        <f t="shared" si="254"/>
        <v>1</v>
      </c>
      <c r="AJ659" s="101">
        <f t="array" ref="AJ659">IF($AI659,MEDIAN(IF(G2SelectionMask="x",IF(INDEX(RawDataRefData,$E659,0)&gt;0,INDEX(RawDataRefData,$E659,0)),"")),"")</f>
        <v>2</v>
      </c>
      <c r="AK659" s="101">
        <f t="array" ref="AK659">IF($AI659,QUARTILE(IF(G2SelectionMask="x",IF(INDEX(RawDataRefData,$E659,0)&gt;0,INDEX(RawDataRefData,$E659,0)),""),1),"")</f>
        <v>2</v>
      </c>
      <c r="AL659" s="101">
        <f t="array" ref="AL659">IF($AI659,QUARTILE(IF(G2SelectionMask="x",IF(INDEX(RawDataRefData,$E659,0)&gt;0,INDEX(RawDataRefData,$E659,0)),""),3),"")</f>
        <v>4</v>
      </c>
      <c r="AM659" s="101">
        <f t="array" ref="AM659">IF($AI659,MIN(IF(G2SelectionMask="x",IF(INDEX(RawDataRefData,$E659,0)&gt;0,INDEX(RawDataRefData,$E659,0)),"")),"")</f>
        <v>2</v>
      </c>
      <c r="AN659" s="101">
        <f t="array" ref="AN659">IF($AI659,MAX(IF(G2SelectionMask="x",IF(INDEX(RawDataRefData,$E659,0)&gt;0,INDEX(RawDataRefData,$E659,0)),"")),"")</f>
        <v>4</v>
      </c>
      <c r="AO659" s="101">
        <f t="shared" si="256"/>
        <v>2.8181818181818183</v>
      </c>
      <c r="AP659" s="101">
        <f t="array" ref="AP659">IF($AI659,STDEVA(IF(G2SelectionMask="x",IF(INDEX(RawDataRefData,$E659,0)&gt;0,INDEX(RawDataRefData,$E659,0)),"")),"")</f>
        <v>0.98164981721404299</v>
      </c>
      <c r="AQ659" s="100" t="b">
        <f t="shared" si="257"/>
        <v>0</v>
      </c>
      <c r="AR659" s="100" t="str">
        <f t="array" ref="AR659">IF($AQ659,MEDIAN(IF(G3SelectionMask="x",IF(INDEX(RawDataRefData,$E659,0)&gt;0,INDEX(RawDataRefData,$E659,0)),"")),"")</f>
        <v/>
      </c>
      <c r="AS659" s="100" t="str">
        <f t="array" ref="AS659">IF($AQ659,QUARTILE(IF(G3SelectionMask="x",IF(INDEX(RawDataRefData,$E659,0)&gt;0,INDEX(RawDataRefData,$E659,0)),""),1),"")</f>
        <v/>
      </c>
      <c r="AT659" s="100" t="str">
        <f t="array" ref="AT659">IF($AQ659,QUARTILE(IF(G3SelectionMask="x",IF(INDEX(RawDataRefData,$E659,0)&gt;0,INDEX(RawDataRefData,$E659,0)),""),3),"")</f>
        <v/>
      </c>
      <c r="AU659" s="100" t="str">
        <f t="array" ref="AU659">IF($AQ659,MIN(IF(G3SelectionMask="x",IF(INDEX(RawDataRefData,$E659,0)&gt;0,INDEX(RawDataRefData,$E659,0)),"")),"")</f>
        <v/>
      </c>
      <c r="AV659" s="100" t="str">
        <f t="array" ref="AV659">IF($AQ659,MAX(IF(G3SelectionMask="x",IF(INDEX(RawDataRefData,$E659,0)&gt;0,INDEX(RawDataRefData,$E659,0)),"")),"")</f>
        <v/>
      </c>
      <c r="AW659" s="100" t="str">
        <f t="shared" si="258"/>
        <v/>
      </c>
      <c r="AX659" s="100" t="str">
        <f t="array" ref="AX659">IF($AQ659,STDEVA(IF(G3SelectionMask="x",IF(INDEX(RawDataRefData,$E659,0)&gt;0,INDEX(RawDataRefData,$E659,0)),"")),"")</f>
        <v/>
      </c>
      <c r="AY659" s="101" t="b">
        <f t="shared" si="259"/>
        <v>0</v>
      </c>
      <c r="AZ659" s="101" t="str">
        <f t="array" ref="AZ659">IF($AY659,MEDIAN(IF(G4SelectionMask="x",IF(INDEX(RawDataRefData,$E659,0)&gt;0,INDEX(RawDataRefData,$E659,0)),"")),"")</f>
        <v/>
      </c>
      <c r="BA659" s="101" t="str">
        <f t="array" ref="BA659">IF($AY659,QUARTILE(IF(G4SelectionMask="x",IF(INDEX(RawDataRefData,$E659,0)&gt;0,INDEX(RawDataRefData,$E659,0)),""),1),"")</f>
        <v/>
      </c>
      <c r="BB659" s="101" t="str">
        <f t="array" ref="BB659">IF($AY659,QUARTILE(IF(G4SelectionMask="x",IF(INDEX(RawDataRefData,$E659,0)&gt;0,INDEX(RawDataRefData,$E659,0)),""),3),"")</f>
        <v/>
      </c>
      <c r="BC659" s="101" t="str">
        <f t="array" ref="BC659">IF($AY659,MIN(IF(G4SelectionMask="x",IF(INDEX(RawDataRefData,$E659,0)&gt;0,INDEX(RawDataRefData,$E659,0)),"")),"")</f>
        <v/>
      </c>
      <c r="BD659" s="101" t="str">
        <f t="array" ref="BD659">IF($AY659,MAX(IF(G4SelectionMask="x",IF(INDEX(RawDataRefData,$E659,0)&gt;0,INDEX(RawDataRefData,$E659,0)),"")),"")</f>
        <v/>
      </c>
      <c r="BE659" s="101" t="str">
        <f t="shared" si="260"/>
        <v/>
      </c>
      <c r="BF659" s="101" t="str">
        <f t="array" ref="BF659">IF($AY659,STDEVA(IF(G4SelectionMask="x",IF(INDEX(RawDataRefData,$E659,0)&gt;0,INDEX(RawDataRefData,$E659,0)),"")),"")</f>
        <v/>
      </c>
      <c r="BG659" s="100" t="b">
        <f t="shared" si="261"/>
        <v>0</v>
      </c>
      <c r="BH659" s="100" t="str">
        <f t="array" ref="BH659">IF($BG659,MEDIAN(IF(G5SelectionMask="x",IF(INDEX(RawDataRefData,$E659,0)&gt;0,INDEX(RawDataRefData,$E659,0)),"")),"")</f>
        <v/>
      </c>
      <c r="BI659" s="100" t="str">
        <f t="array" ref="BI659">IF($BG659,QUARTILE(IF(G5SelectionMask="x",IF(INDEX(RawDataRefData,$E659,0)&gt;0,INDEX(RawDataRefData,$E659,0)),""),1),"")</f>
        <v/>
      </c>
      <c r="BJ659" s="100" t="str">
        <f t="array" ref="BJ659">IF($BG659,QUARTILE(IF(G5SelectionMask="x",IF(INDEX(RawDataRefData,$E659,0)&gt;0,INDEX(RawDataRefData,$E659,0)),""),3),"")</f>
        <v/>
      </c>
      <c r="BK659" s="100" t="str">
        <f t="array" ref="BK659">IF($BG659,MIN(IF(G5SelectionMask="x",IF(INDEX(RawDataRefData,$E659,0)&gt;0,INDEX(RawDataRefData,$E659,0)),"")),"")</f>
        <v/>
      </c>
      <c r="BL659" s="100" t="str">
        <f t="array" ref="BL659">IF($BG659,MAX(IF(G5SelectionMask="x",IF(INDEX(RawDataRefData,$E659,0)&gt;0,INDEX(RawDataRefData,$E659,0)),"")),"")</f>
        <v/>
      </c>
      <c r="BM659" s="100" t="str">
        <f t="shared" si="262"/>
        <v/>
      </c>
      <c r="BN659" s="103" t="str">
        <f t="array" ref="BN659">IF($BG659,STDEVA(IF(G5SelectionMask="x",IF(INDEX(RawDataRefData,$E659,0)&gt;0,INDEX(RawDataRefData,$E659,0)),"")),"")</f>
        <v/>
      </c>
      <c r="BO659" s="104"/>
      <c r="BP659" s="105">
        <v>1</v>
      </c>
      <c r="BQ659" s="105">
        <v>2</v>
      </c>
      <c r="BR659" s="105">
        <v>2</v>
      </c>
      <c r="BS659" s="105">
        <v>2</v>
      </c>
      <c r="BT659" s="105">
        <v>2</v>
      </c>
      <c r="BU659" s="105">
        <v>4</v>
      </c>
      <c r="BV659" s="105">
        <v>2</v>
      </c>
      <c r="BW659" s="105">
        <v>4</v>
      </c>
      <c r="BX659" s="105">
        <v>2</v>
      </c>
      <c r="BY659" s="105">
        <v>3</v>
      </c>
      <c r="BZ659" s="105">
        <v>2</v>
      </c>
      <c r="CA659" s="105">
        <v>3</v>
      </c>
      <c r="CB659" s="105">
        <v>2</v>
      </c>
      <c r="CC659" s="105">
        <v>4</v>
      </c>
      <c r="CD659" s="105">
        <v>4</v>
      </c>
    </row>
    <row r="660" spans="1:82" x14ac:dyDescent="0.2">
      <c r="A660" s="33">
        <f t="shared" si="239"/>
        <v>0</v>
      </c>
      <c r="B660" s="209"/>
      <c r="C660" s="194"/>
      <c r="D660" s="203"/>
      <c r="E660" s="72">
        <f t="shared" si="255"/>
        <v>651</v>
      </c>
      <c r="F660" s="9" t="s">
        <v>2170</v>
      </c>
      <c r="G660" s="9" t="s">
        <v>2966</v>
      </c>
      <c r="H660" s="9" t="s">
        <v>75</v>
      </c>
      <c r="I660" s="9" t="s">
        <v>77</v>
      </c>
      <c r="J660" s="9" t="s">
        <v>1760</v>
      </c>
      <c r="K660" s="100">
        <f t="shared" si="240"/>
        <v>1</v>
      </c>
      <c r="L660" s="100"/>
      <c r="M660" s="100"/>
      <c r="N660" s="100"/>
      <c r="O660" s="100"/>
      <c r="P660" s="101">
        <f t="shared" si="241"/>
        <v>1</v>
      </c>
      <c r="Q660" s="102">
        <f t="shared" si="242"/>
        <v>4</v>
      </c>
      <c r="R660" s="102">
        <f t="shared" si="243"/>
        <v>2</v>
      </c>
      <c r="S660" s="102">
        <f t="shared" si="244"/>
        <v>4</v>
      </c>
      <c r="T660" s="102">
        <f t="shared" si="245"/>
        <v>4</v>
      </c>
      <c r="U660" s="102">
        <f t="shared" si="246"/>
        <v>4</v>
      </c>
      <c r="V660" s="102">
        <f t="shared" si="247"/>
        <v>4</v>
      </c>
      <c r="W660" s="102">
        <f t="shared" si="248"/>
        <v>4</v>
      </c>
      <c r="X660" s="102">
        <f t="shared" si="249"/>
        <v>4</v>
      </c>
      <c r="Y660" s="102">
        <f t="shared" si="250"/>
        <v>2</v>
      </c>
      <c r="Z660" s="102">
        <f t="shared" si="251"/>
        <v>1</v>
      </c>
      <c r="AA660" s="100" t="b">
        <f t="shared" si="252"/>
        <v>1</v>
      </c>
      <c r="AB660" s="100">
        <f t="array" ref="AB660">IF($AA660,MEDIAN(IF(G1SelectionMask="x",IF(INDEX(RawDataRefData,$E660,0)&gt;0,INDEX(RawDataRefData,$E660,0)),"")),"")</f>
        <v>4</v>
      </c>
      <c r="AC660" s="100">
        <f t="array" ref="AC660">IF($AA660,QUARTILE(IF(G1SelectionMask="x",IF(INDEX(RawDataRefData,$E660,0)&gt;0,INDEX(RawDataRefData,$E660,0)),""),1),"")</f>
        <v>2</v>
      </c>
      <c r="AD660" s="100">
        <f t="array" ref="AD660">IF($AA660,QUARTILE(IF(G1SelectionMask="x",IF(INDEX(RawDataRefData,$E660,0)&gt;0,INDEX(RawDataRefData,$E660,0)),""),3),"")</f>
        <v>4</v>
      </c>
      <c r="AE660" s="100">
        <f t="array" ref="AE660">IF($AA660,MIN(IF(G1SelectionMask="x",IF(INDEX(RawDataRefData,$E660,0)&gt;0,INDEX(RawDataRefData,$E660,0)),"")),"")</f>
        <v>1</v>
      </c>
      <c r="AF660" s="100">
        <f t="array" ref="AF660">IF($AA660,MAX(IF(G1SelectionMask="x",IF(INDEX(RawDataRefData,$E660,0)&gt;0,INDEX(RawDataRefData,$E660,0)),"")),"")</f>
        <v>4</v>
      </c>
      <c r="AG660" s="100">
        <f t="shared" si="253"/>
        <v>3.0909090909090908</v>
      </c>
      <c r="AH660" s="100">
        <f t="array" ref="AH660">IF($AA660,STDEVA(IF(G1SelectionMask="x",IF(INDEX(RawDataRefData,$E660,0)&gt;0,INDEX(RawDataRefData,$E660,0)),"")),"")</f>
        <v>1.300349603340998</v>
      </c>
      <c r="AI660" s="101" t="b">
        <f t="shared" si="254"/>
        <v>1</v>
      </c>
      <c r="AJ660" s="101">
        <f t="array" ref="AJ660">IF($AI660,MEDIAN(IF(G2SelectionMask="x",IF(INDEX(RawDataRefData,$E660,0)&gt;0,INDEX(RawDataRefData,$E660,0)),"")),"")</f>
        <v>3</v>
      </c>
      <c r="AK660" s="101">
        <f t="array" ref="AK660">IF($AI660,QUARTILE(IF(G2SelectionMask="x",IF(INDEX(RawDataRefData,$E660,0)&gt;0,INDEX(RawDataRefData,$E660,0)),""),1),"")</f>
        <v>1.5</v>
      </c>
      <c r="AL660" s="101">
        <f t="array" ref="AL660">IF($AI660,QUARTILE(IF(G2SelectionMask="x",IF(INDEX(RawDataRefData,$E660,0)&gt;0,INDEX(RawDataRefData,$E660,0)),""),3),"")</f>
        <v>4</v>
      </c>
      <c r="AM660" s="101">
        <f t="array" ref="AM660">IF($AI660,MIN(IF(G2SelectionMask="x",IF(INDEX(RawDataRefData,$E660,0)&gt;0,INDEX(RawDataRefData,$E660,0)),"")),"")</f>
        <v>1</v>
      </c>
      <c r="AN660" s="101">
        <f t="array" ref="AN660">IF($AI660,MAX(IF(G2SelectionMask="x",IF(INDEX(RawDataRefData,$E660,0)&gt;0,INDEX(RawDataRefData,$E660,0)),"")),"")</f>
        <v>4</v>
      </c>
      <c r="AO660" s="101">
        <f t="shared" si="256"/>
        <v>2.7272727272727271</v>
      </c>
      <c r="AP660" s="101">
        <f t="array" ref="AP660">IF($AI660,STDEVA(IF(G2SelectionMask="x",IF(INDEX(RawDataRefData,$E660,0)&gt;0,INDEX(RawDataRefData,$E660,0)),"")),"")</f>
        <v>1.3483997249264843</v>
      </c>
      <c r="AQ660" s="100" t="b">
        <f t="shared" si="257"/>
        <v>0</v>
      </c>
      <c r="AR660" s="100" t="str">
        <f t="array" ref="AR660">IF($AQ660,MEDIAN(IF(G3SelectionMask="x",IF(INDEX(RawDataRefData,$E660,0)&gt;0,INDEX(RawDataRefData,$E660,0)),"")),"")</f>
        <v/>
      </c>
      <c r="AS660" s="100" t="str">
        <f t="array" ref="AS660">IF($AQ660,QUARTILE(IF(G3SelectionMask="x",IF(INDEX(RawDataRefData,$E660,0)&gt;0,INDEX(RawDataRefData,$E660,0)),""),1),"")</f>
        <v/>
      </c>
      <c r="AT660" s="100" t="str">
        <f t="array" ref="AT660">IF($AQ660,QUARTILE(IF(G3SelectionMask="x",IF(INDEX(RawDataRefData,$E660,0)&gt;0,INDEX(RawDataRefData,$E660,0)),""),3),"")</f>
        <v/>
      </c>
      <c r="AU660" s="100" t="str">
        <f t="array" ref="AU660">IF($AQ660,MIN(IF(G3SelectionMask="x",IF(INDEX(RawDataRefData,$E660,0)&gt;0,INDEX(RawDataRefData,$E660,0)),"")),"")</f>
        <v/>
      </c>
      <c r="AV660" s="100" t="str">
        <f t="array" ref="AV660">IF($AQ660,MAX(IF(G3SelectionMask="x",IF(INDEX(RawDataRefData,$E660,0)&gt;0,INDEX(RawDataRefData,$E660,0)),"")),"")</f>
        <v/>
      </c>
      <c r="AW660" s="100" t="str">
        <f t="shared" si="258"/>
        <v/>
      </c>
      <c r="AX660" s="100" t="str">
        <f t="array" ref="AX660">IF($AQ660,STDEVA(IF(G3SelectionMask="x",IF(INDEX(RawDataRefData,$E660,0)&gt;0,INDEX(RawDataRefData,$E660,0)),"")),"")</f>
        <v/>
      </c>
      <c r="AY660" s="101" t="b">
        <f t="shared" si="259"/>
        <v>0</v>
      </c>
      <c r="AZ660" s="101" t="str">
        <f t="array" ref="AZ660">IF($AY660,MEDIAN(IF(G4SelectionMask="x",IF(INDEX(RawDataRefData,$E660,0)&gt;0,INDEX(RawDataRefData,$E660,0)),"")),"")</f>
        <v/>
      </c>
      <c r="BA660" s="101" t="str">
        <f t="array" ref="BA660">IF($AY660,QUARTILE(IF(G4SelectionMask="x",IF(INDEX(RawDataRefData,$E660,0)&gt;0,INDEX(RawDataRefData,$E660,0)),""),1),"")</f>
        <v/>
      </c>
      <c r="BB660" s="101" t="str">
        <f t="array" ref="BB660">IF($AY660,QUARTILE(IF(G4SelectionMask="x",IF(INDEX(RawDataRefData,$E660,0)&gt;0,INDEX(RawDataRefData,$E660,0)),""),3),"")</f>
        <v/>
      </c>
      <c r="BC660" s="101" t="str">
        <f t="array" ref="BC660">IF($AY660,MIN(IF(G4SelectionMask="x",IF(INDEX(RawDataRefData,$E660,0)&gt;0,INDEX(RawDataRefData,$E660,0)),"")),"")</f>
        <v/>
      </c>
      <c r="BD660" s="101" t="str">
        <f t="array" ref="BD660">IF($AY660,MAX(IF(G4SelectionMask="x",IF(INDEX(RawDataRefData,$E660,0)&gt;0,INDEX(RawDataRefData,$E660,0)),"")),"")</f>
        <v/>
      </c>
      <c r="BE660" s="101" t="str">
        <f t="shared" si="260"/>
        <v/>
      </c>
      <c r="BF660" s="101" t="str">
        <f t="array" ref="BF660">IF($AY660,STDEVA(IF(G4SelectionMask="x",IF(INDEX(RawDataRefData,$E660,0)&gt;0,INDEX(RawDataRefData,$E660,0)),"")),"")</f>
        <v/>
      </c>
      <c r="BG660" s="100" t="b">
        <f t="shared" si="261"/>
        <v>0</v>
      </c>
      <c r="BH660" s="100" t="str">
        <f t="array" ref="BH660">IF($BG660,MEDIAN(IF(G5SelectionMask="x",IF(INDEX(RawDataRefData,$E660,0)&gt;0,INDEX(RawDataRefData,$E660,0)),"")),"")</f>
        <v/>
      </c>
      <c r="BI660" s="100" t="str">
        <f t="array" ref="BI660">IF($BG660,QUARTILE(IF(G5SelectionMask="x",IF(INDEX(RawDataRefData,$E660,0)&gt;0,INDEX(RawDataRefData,$E660,0)),""),1),"")</f>
        <v/>
      </c>
      <c r="BJ660" s="100" t="str">
        <f t="array" ref="BJ660">IF($BG660,QUARTILE(IF(G5SelectionMask="x",IF(INDEX(RawDataRefData,$E660,0)&gt;0,INDEX(RawDataRefData,$E660,0)),""),3),"")</f>
        <v/>
      </c>
      <c r="BK660" s="100" t="str">
        <f t="array" ref="BK660">IF($BG660,MIN(IF(G5SelectionMask="x",IF(INDEX(RawDataRefData,$E660,0)&gt;0,INDEX(RawDataRefData,$E660,0)),"")),"")</f>
        <v/>
      </c>
      <c r="BL660" s="100" t="str">
        <f t="array" ref="BL660">IF($BG660,MAX(IF(G5SelectionMask="x",IF(INDEX(RawDataRefData,$E660,0)&gt;0,INDEX(RawDataRefData,$E660,0)),"")),"")</f>
        <v/>
      </c>
      <c r="BM660" s="100" t="str">
        <f t="shared" si="262"/>
        <v/>
      </c>
      <c r="BN660" s="103" t="str">
        <f t="array" ref="BN660">IF($BG660,STDEVA(IF(G5SelectionMask="x",IF(INDEX(RawDataRefData,$E660,0)&gt;0,INDEX(RawDataRefData,$E660,0)),"")),"")</f>
        <v/>
      </c>
      <c r="BO660" s="104"/>
      <c r="BP660" s="105">
        <v>1</v>
      </c>
      <c r="BQ660" s="105">
        <v>1</v>
      </c>
      <c r="BR660" s="105">
        <v>4</v>
      </c>
      <c r="BS660" s="105">
        <v>2</v>
      </c>
      <c r="BT660" s="105">
        <v>4</v>
      </c>
      <c r="BU660" s="105">
        <v>4</v>
      </c>
      <c r="BV660" s="105">
        <v>4</v>
      </c>
      <c r="BW660" s="105">
        <v>4</v>
      </c>
      <c r="BX660" s="105">
        <v>4</v>
      </c>
      <c r="BY660" s="105">
        <v>4</v>
      </c>
      <c r="BZ660" s="105">
        <v>2</v>
      </c>
      <c r="CA660" s="105">
        <v>1</v>
      </c>
      <c r="CB660" s="105">
        <v>3</v>
      </c>
      <c r="CC660" s="105">
        <v>2</v>
      </c>
      <c r="CD660" s="105">
        <v>1</v>
      </c>
    </row>
    <row r="661" spans="1:82" x14ac:dyDescent="0.2">
      <c r="A661" s="33">
        <f t="shared" si="239"/>
        <v>0</v>
      </c>
      <c r="B661" s="209"/>
      <c r="C661" s="194"/>
      <c r="D661" s="203"/>
      <c r="E661" s="72">
        <f t="shared" si="255"/>
        <v>652</v>
      </c>
      <c r="F661" s="9" t="s">
        <v>2171</v>
      </c>
      <c r="G661" s="9" t="s">
        <v>2967</v>
      </c>
      <c r="H661" s="9" t="s">
        <v>75</v>
      </c>
      <c r="I661" s="9" t="s">
        <v>77</v>
      </c>
      <c r="J661" s="9" t="s">
        <v>1760</v>
      </c>
      <c r="K661" s="100">
        <f t="shared" si="240"/>
        <v>2</v>
      </c>
      <c r="L661" s="100"/>
      <c r="M661" s="100"/>
      <c r="N661" s="100"/>
      <c r="O661" s="100"/>
      <c r="P661" s="101">
        <f t="shared" si="241"/>
        <v>2</v>
      </c>
      <c r="Q661" s="102">
        <f t="shared" si="242"/>
        <v>4</v>
      </c>
      <c r="R661" s="102">
        <f t="shared" si="243"/>
        <v>2</v>
      </c>
      <c r="S661" s="102">
        <f t="shared" si="244"/>
        <v>1</v>
      </c>
      <c r="T661" s="102">
        <f t="shared" si="245"/>
        <v>4</v>
      </c>
      <c r="U661" s="102">
        <f t="shared" si="246"/>
        <v>4</v>
      </c>
      <c r="V661" s="102">
        <f t="shared" si="247"/>
        <v>3</v>
      </c>
      <c r="W661" s="102">
        <f t="shared" si="248"/>
        <v>4</v>
      </c>
      <c r="X661" s="102">
        <f t="shared" si="249"/>
        <v>1</v>
      </c>
      <c r="Y661" s="102">
        <f t="shared" si="250"/>
        <v>1</v>
      </c>
      <c r="Z661" s="102">
        <f t="shared" si="251"/>
        <v>2</v>
      </c>
      <c r="AA661" s="100" t="b">
        <f t="shared" si="252"/>
        <v>1</v>
      </c>
      <c r="AB661" s="100">
        <f t="array" ref="AB661">IF($AA661,MEDIAN(IF(G1SelectionMask="x",IF(INDEX(RawDataRefData,$E661,0)&gt;0,INDEX(RawDataRefData,$E661,0)),"")),"")</f>
        <v>2</v>
      </c>
      <c r="AC661" s="100">
        <f t="array" ref="AC661">IF($AA661,QUARTILE(IF(G1SelectionMask="x",IF(INDEX(RawDataRefData,$E661,0)&gt;0,INDEX(RawDataRefData,$E661,0)),""),1),"")</f>
        <v>1.5</v>
      </c>
      <c r="AD661" s="100">
        <f t="array" ref="AD661">IF($AA661,QUARTILE(IF(G1SelectionMask="x",IF(INDEX(RawDataRefData,$E661,0)&gt;0,INDEX(RawDataRefData,$E661,0)),""),3),"")</f>
        <v>4</v>
      </c>
      <c r="AE661" s="100">
        <f t="array" ref="AE661">IF($AA661,MIN(IF(G1SelectionMask="x",IF(INDEX(RawDataRefData,$E661,0)&gt;0,INDEX(RawDataRefData,$E661,0)),"")),"")</f>
        <v>1</v>
      </c>
      <c r="AF661" s="100">
        <f t="array" ref="AF661">IF($AA661,MAX(IF(G1SelectionMask="x",IF(INDEX(RawDataRefData,$E661,0)&gt;0,INDEX(RawDataRefData,$E661,0)),"")),"")</f>
        <v>4</v>
      </c>
      <c r="AG661" s="100">
        <f t="shared" si="253"/>
        <v>2.5454545454545454</v>
      </c>
      <c r="AH661" s="100">
        <f t="array" ref="AH661">IF($AA661,STDEVA(IF(G1SelectionMask="x",IF(INDEX(RawDataRefData,$E661,0)&gt;0,INDEX(RawDataRefData,$E661,0)),"")),"")</f>
        <v>1.2933395813657267</v>
      </c>
      <c r="AI661" s="101" t="b">
        <f t="shared" si="254"/>
        <v>1</v>
      </c>
      <c r="AJ661" s="101">
        <f t="array" ref="AJ661">IF($AI661,MEDIAN(IF(G2SelectionMask="x",IF(INDEX(RawDataRefData,$E661,0)&gt;0,INDEX(RawDataRefData,$E661,0)),"")),"")</f>
        <v>2</v>
      </c>
      <c r="AK661" s="101">
        <f t="array" ref="AK661">IF($AI661,QUARTILE(IF(G2SelectionMask="x",IF(INDEX(RawDataRefData,$E661,0)&gt;0,INDEX(RawDataRefData,$E661,0)),""),1),"")</f>
        <v>1.5</v>
      </c>
      <c r="AL661" s="101">
        <f t="array" ref="AL661">IF($AI661,QUARTILE(IF(G2SelectionMask="x",IF(INDEX(RawDataRefData,$E661,0)&gt;0,INDEX(RawDataRefData,$E661,0)),""),3),"")</f>
        <v>4</v>
      </c>
      <c r="AM661" s="101">
        <f t="array" ref="AM661">IF($AI661,MIN(IF(G2SelectionMask="x",IF(INDEX(RawDataRefData,$E661,0)&gt;0,INDEX(RawDataRefData,$E661,0)),"")),"")</f>
        <v>1</v>
      </c>
      <c r="AN661" s="101">
        <f t="array" ref="AN661">IF($AI661,MAX(IF(G2SelectionMask="x",IF(INDEX(RawDataRefData,$E661,0)&gt;0,INDEX(RawDataRefData,$E661,0)),"")),"")</f>
        <v>4</v>
      </c>
      <c r="AO661" s="101">
        <f t="shared" si="256"/>
        <v>2.5454545454545454</v>
      </c>
      <c r="AP661" s="101">
        <f t="array" ref="AP661">IF($AI661,STDEVA(IF(G2SelectionMask="x",IF(INDEX(RawDataRefData,$E661,0)&gt;0,INDEX(RawDataRefData,$E661,0)),"")),"")</f>
        <v>1.2933395813657267</v>
      </c>
      <c r="AQ661" s="100" t="b">
        <f t="shared" si="257"/>
        <v>0</v>
      </c>
      <c r="AR661" s="100" t="str">
        <f t="array" ref="AR661">IF($AQ661,MEDIAN(IF(G3SelectionMask="x",IF(INDEX(RawDataRefData,$E661,0)&gt;0,INDEX(RawDataRefData,$E661,0)),"")),"")</f>
        <v/>
      </c>
      <c r="AS661" s="100" t="str">
        <f t="array" ref="AS661">IF($AQ661,QUARTILE(IF(G3SelectionMask="x",IF(INDEX(RawDataRefData,$E661,0)&gt;0,INDEX(RawDataRefData,$E661,0)),""),1),"")</f>
        <v/>
      </c>
      <c r="AT661" s="100" t="str">
        <f t="array" ref="AT661">IF($AQ661,QUARTILE(IF(G3SelectionMask="x",IF(INDEX(RawDataRefData,$E661,0)&gt;0,INDEX(RawDataRefData,$E661,0)),""),3),"")</f>
        <v/>
      </c>
      <c r="AU661" s="100" t="str">
        <f t="array" ref="AU661">IF($AQ661,MIN(IF(G3SelectionMask="x",IF(INDEX(RawDataRefData,$E661,0)&gt;0,INDEX(RawDataRefData,$E661,0)),"")),"")</f>
        <v/>
      </c>
      <c r="AV661" s="100" t="str">
        <f t="array" ref="AV661">IF($AQ661,MAX(IF(G3SelectionMask="x",IF(INDEX(RawDataRefData,$E661,0)&gt;0,INDEX(RawDataRefData,$E661,0)),"")),"")</f>
        <v/>
      </c>
      <c r="AW661" s="100" t="str">
        <f t="shared" si="258"/>
        <v/>
      </c>
      <c r="AX661" s="100" t="str">
        <f t="array" ref="AX661">IF($AQ661,STDEVA(IF(G3SelectionMask="x",IF(INDEX(RawDataRefData,$E661,0)&gt;0,INDEX(RawDataRefData,$E661,0)),"")),"")</f>
        <v/>
      </c>
      <c r="AY661" s="101" t="b">
        <f t="shared" si="259"/>
        <v>0</v>
      </c>
      <c r="AZ661" s="101" t="str">
        <f t="array" ref="AZ661">IF($AY661,MEDIAN(IF(G4SelectionMask="x",IF(INDEX(RawDataRefData,$E661,0)&gt;0,INDEX(RawDataRefData,$E661,0)),"")),"")</f>
        <v/>
      </c>
      <c r="BA661" s="101" t="str">
        <f t="array" ref="BA661">IF($AY661,QUARTILE(IF(G4SelectionMask="x",IF(INDEX(RawDataRefData,$E661,0)&gt;0,INDEX(RawDataRefData,$E661,0)),""),1),"")</f>
        <v/>
      </c>
      <c r="BB661" s="101" t="str">
        <f t="array" ref="BB661">IF($AY661,QUARTILE(IF(G4SelectionMask="x",IF(INDEX(RawDataRefData,$E661,0)&gt;0,INDEX(RawDataRefData,$E661,0)),""),3),"")</f>
        <v/>
      </c>
      <c r="BC661" s="101" t="str">
        <f t="array" ref="BC661">IF($AY661,MIN(IF(G4SelectionMask="x",IF(INDEX(RawDataRefData,$E661,0)&gt;0,INDEX(RawDataRefData,$E661,0)),"")),"")</f>
        <v/>
      </c>
      <c r="BD661" s="101" t="str">
        <f t="array" ref="BD661">IF($AY661,MAX(IF(G4SelectionMask="x",IF(INDEX(RawDataRefData,$E661,0)&gt;0,INDEX(RawDataRefData,$E661,0)),"")),"")</f>
        <v/>
      </c>
      <c r="BE661" s="101" t="str">
        <f t="shared" si="260"/>
        <v/>
      </c>
      <c r="BF661" s="101" t="str">
        <f t="array" ref="BF661">IF($AY661,STDEVA(IF(G4SelectionMask="x",IF(INDEX(RawDataRefData,$E661,0)&gt;0,INDEX(RawDataRefData,$E661,0)),"")),"")</f>
        <v/>
      </c>
      <c r="BG661" s="100" t="b">
        <f t="shared" si="261"/>
        <v>0</v>
      </c>
      <c r="BH661" s="100" t="str">
        <f t="array" ref="BH661">IF($BG661,MEDIAN(IF(G5SelectionMask="x",IF(INDEX(RawDataRefData,$E661,0)&gt;0,INDEX(RawDataRefData,$E661,0)),"")),"")</f>
        <v/>
      </c>
      <c r="BI661" s="100" t="str">
        <f t="array" ref="BI661">IF($BG661,QUARTILE(IF(G5SelectionMask="x",IF(INDEX(RawDataRefData,$E661,0)&gt;0,INDEX(RawDataRefData,$E661,0)),""),1),"")</f>
        <v/>
      </c>
      <c r="BJ661" s="100" t="str">
        <f t="array" ref="BJ661">IF($BG661,QUARTILE(IF(G5SelectionMask="x",IF(INDEX(RawDataRefData,$E661,0)&gt;0,INDEX(RawDataRefData,$E661,0)),""),3),"")</f>
        <v/>
      </c>
      <c r="BK661" s="100" t="str">
        <f t="array" ref="BK661">IF($BG661,MIN(IF(G5SelectionMask="x",IF(INDEX(RawDataRefData,$E661,0)&gt;0,INDEX(RawDataRefData,$E661,0)),"")),"")</f>
        <v/>
      </c>
      <c r="BL661" s="100" t="str">
        <f t="array" ref="BL661">IF($BG661,MAX(IF(G5SelectionMask="x",IF(INDEX(RawDataRefData,$E661,0)&gt;0,INDEX(RawDataRefData,$E661,0)),"")),"")</f>
        <v/>
      </c>
      <c r="BM661" s="100" t="str">
        <f t="shared" si="262"/>
        <v/>
      </c>
      <c r="BN661" s="103" t="str">
        <f t="array" ref="BN661">IF($BG661,STDEVA(IF(G5SelectionMask="x",IF(INDEX(RawDataRefData,$E661,0)&gt;0,INDEX(RawDataRefData,$E661,0)),"")),"")</f>
        <v/>
      </c>
      <c r="BO661" s="104"/>
      <c r="BP661" s="105">
        <v>2</v>
      </c>
      <c r="BQ661" s="105">
        <v>2</v>
      </c>
      <c r="BR661" s="105">
        <v>4</v>
      </c>
      <c r="BS661" s="105">
        <v>2</v>
      </c>
      <c r="BT661" s="105">
        <v>1</v>
      </c>
      <c r="BU661" s="105">
        <v>4</v>
      </c>
      <c r="BV661" s="105">
        <v>4</v>
      </c>
      <c r="BW661" s="105">
        <v>3</v>
      </c>
      <c r="BX661" s="105">
        <v>4</v>
      </c>
      <c r="BY661" s="105">
        <v>1</v>
      </c>
      <c r="BZ661" s="105">
        <v>1</v>
      </c>
      <c r="CA661" s="105">
        <v>2</v>
      </c>
      <c r="CB661" s="105">
        <v>1</v>
      </c>
      <c r="CC661" s="105">
        <v>2</v>
      </c>
      <c r="CD661" s="105">
        <v>4</v>
      </c>
    </row>
    <row r="662" spans="1:82" x14ac:dyDescent="0.2">
      <c r="A662" s="33">
        <f t="shared" si="239"/>
        <v>0</v>
      </c>
      <c r="B662" s="209"/>
      <c r="C662" s="194"/>
      <c r="D662" s="203"/>
      <c r="E662" s="72">
        <f t="shared" si="255"/>
        <v>653</v>
      </c>
      <c r="F662" s="9" t="s">
        <v>2172</v>
      </c>
      <c r="G662" s="9" t="s">
        <v>2960</v>
      </c>
      <c r="H662" s="9" t="s">
        <v>75</v>
      </c>
      <c r="I662" s="9" t="s">
        <v>77</v>
      </c>
      <c r="J662" s="9" t="s">
        <v>1758</v>
      </c>
      <c r="K662" s="100">
        <f t="shared" si="240"/>
        <v>1</v>
      </c>
      <c r="L662" s="100"/>
      <c r="M662" s="100"/>
      <c r="N662" s="100"/>
      <c r="O662" s="100"/>
      <c r="P662" s="101">
        <f t="shared" si="241"/>
        <v>3</v>
      </c>
      <c r="Q662" s="102">
        <f t="shared" si="242"/>
        <v>1</v>
      </c>
      <c r="R662" s="102">
        <f t="shared" si="243"/>
        <v>2</v>
      </c>
      <c r="S662" s="102">
        <f t="shared" si="244"/>
        <v>1</v>
      </c>
      <c r="T662" s="102">
        <f t="shared" si="245"/>
        <v>2</v>
      </c>
      <c r="U662" s="102">
        <f t="shared" si="246"/>
        <v>4</v>
      </c>
      <c r="V662" s="102">
        <f t="shared" si="247"/>
        <v>2</v>
      </c>
      <c r="W662" s="102">
        <f t="shared" si="248"/>
        <v>1</v>
      </c>
      <c r="X662" s="102">
        <f t="shared" si="249"/>
        <v>2</v>
      </c>
      <c r="Y662" s="102">
        <f t="shared" si="250"/>
        <v>1</v>
      </c>
      <c r="Z662" s="102">
        <f t="shared" si="251"/>
        <v>4</v>
      </c>
      <c r="AA662" s="100" t="b">
        <f t="shared" si="252"/>
        <v>1</v>
      </c>
      <c r="AB662" s="100">
        <f t="array" ref="AB662">IF($AA662,MEDIAN(IF(G1SelectionMask="x",IF(INDEX(RawDataRefData,$E662,0)&gt;0,INDEX(RawDataRefData,$E662,0)),"")),"")</f>
        <v>2</v>
      </c>
      <c r="AC662" s="100">
        <f t="array" ref="AC662">IF($AA662,QUARTILE(IF(G1SelectionMask="x",IF(INDEX(RawDataRefData,$E662,0)&gt;0,INDEX(RawDataRefData,$E662,0)),""),1),"")</f>
        <v>1</v>
      </c>
      <c r="AD662" s="100">
        <f t="array" ref="AD662">IF($AA662,QUARTILE(IF(G1SelectionMask="x",IF(INDEX(RawDataRefData,$E662,0)&gt;0,INDEX(RawDataRefData,$E662,0)),""),3),"")</f>
        <v>2.5</v>
      </c>
      <c r="AE662" s="100">
        <f t="array" ref="AE662">IF($AA662,MIN(IF(G1SelectionMask="x",IF(INDEX(RawDataRefData,$E662,0)&gt;0,INDEX(RawDataRefData,$E662,0)),"")),"")</f>
        <v>1</v>
      </c>
      <c r="AF662" s="100">
        <f t="array" ref="AF662">IF($AA662,MAX(IF(G1SelectionMask="x",IF(INDEX(RawDataRefData,$E662,0)&gt;0,INDEX(RawDataRefData,$E662,0)),"")),"")</f>
        <v>4</v>
      </c>
      <c r="AG662" s="100">
        <f t="shared" si="253"/>
        <v>2.0909090909090908</v>
      </c>
      <c r="AH662" s="100">
        <f t="array" ref="AH662">IF($AA662,STDEVA(IF(G1SelectionMask="x",IF(INDEX(RawDataRefData,$E662,0)&gt;0,INDEX(RawDataRefData,$E662,0)),"")),"")</f>
        <v>1.1361818036340356</v>
      </c>
      <c r="AI662" s="101" t="b">
        <f t="shared" si="254"/>
        <v>1</v>
      </c>
      <c r="AJ662" s="101">
        <f t="array" ref="AJ662">IF($AI662,MEDIAN(IF(G2SelectionMask="x",IF(INDEX(RawDataRefData,$E662,0)&gt;0,INDEX(RawDataRefData,$E662,0)),"")),"")</f>
        <v>2</v>
      </c>
      <c r="AK662" s="101">
        <f t="array" ref="AK662">IF($AI662,QUARTILE(IF(G2SelectionMask="x",IF(INDEX(RawDataRefData,$E662,0)&gt;0,INDEX(RawDataRefData,$E662,0)),""),1),"")</f>
        <v>1</v>
      </c>
      <c r="AL662" s="101">
        <f t="array" ref="AL662">IF($AI662,QUARTILE(IF(G2SelectionMask="x",IF(INDEX(RawDataRefData,$E662,0)&gt;0,INDEX(RawDataRefData,$E662,0)),""),3),"")</f>
        <v>2.5</v>
      </c>
      <c r="AM662" s="101">
        <f t="array" ref="AM662">IF($AI662,MIN(IF(G2SelectionMask="x",IF(INDEX(RawDataRefData,$E662,0)&gt;0,INDEX(RawDataRefData,$E662,0)),"")),"")</f>
        <v>1</v>
      </c>
      <c r="AN662" s="101">
        <f t="array" ref="AN662">IF($AI662,MAX(IF(G2SelectionMask="x",IF(INDEX(RawDataRefData,$E662,0)&gt;0,INDEX(RawDataRefData,$E662,0)),"")),"")</f>
        <v>4</v>
      </c>
      <c r="AO662" s="101">
        <f t="shared" si="256"/>
        <v>1.9090909090909092</v>
      </c>
      <c r="AP662" s="101">
        <f t="array" ref="AP662">IF($AI662,STDEVA(IF(G2SelectionMask="x",IF(INDEX(RawDataRefData,$E662,0)&gt;0,INDEX(RawDataRefData,$E662,0)),"")),"")</f>
        <v>1.0444659357341868</v>
      </c>
      <c r="AQ662" s="100" t="b">
        <f t="shared" si="257"/>
        <v>0</v>
      </c>
      <c r="AR662" s="100" t="str">
        <f t="array" ref="AR662">IF($AQ662,MEDIAN(IF(G3SelectionMask="x",IF(INDEX(RawDataRefData,$E662,0)&gt;0,INDEX(RawDataRefData,$E662,0)),"")),"")</f>
        <v/>
      </c>
      <c r="AS662" s="100" t="str">
        <f t="array" ref="AS662">IF($AQ662,QUARTILE(IF(G3SelectionMask="x",IF(INDEX(RawDataRefData,$E662,0)&gt;0,INDEX(RawDataRefData,$E662,0)),""),1),"")</f>
        <v/>
      </c>
      <c r="AT662" s="100" t="str">
        <f t="array" ref="AT662">IF($AQ662,QUARTILE(IF(G3SelectionMask="x",IF(INDEX(RawDataRefData,$E662,0)&gt;0,INDEX(RawDataRefData,$E662,0)),""),3),"")</f>
        <v/>
      </c>
      <c r="AU662" s="100" t="str">
        <f t="array" ref="AU662">IF($AQ662,MIN(IF(G3SelectionMask="x",IF(INDEX(RawDataRefData,$E662,0)&gt;0,INDEX(RawDataRefData,$E662,0)),"")),"")</f>
        <v/>
      </c>
      <c r="AV662" s="100" t="str">
        <f t="array" ref="AV662">IF($AQ662,MAX(IF(G3SelectionMask="x",IF(INDEX(RawDataRefData,$E662,0)&gt;0,INDEX(RawDataRefData,$E662,0)),"")),"")</f>
        <v/>
      </c>
      <c r="AW662" s="100" t="str">
        <f t="shared" si="258"/>
        <v/>
      </c>
      <c r="AX662" s="100" t="str">
        <f t="array" ref="AX662">IF($AQ662,STDEVA(IF(G3SelectionMask="x",IF(INDEX(RawDataRefData,$E662,0)&gt;0,INDEX(RawDataRefData,$E662,0)),"")),"")</f>
        <v/>
      </c>
      <c r="AY662" s="101" t="b">
        <f t="shared" si="259"/>
        <v>0</v>
      </c>
      <c r="AZ662" s="101" t="str">
        <f t="array" ref="AZ662">IF($AY662,MEDIAN(IF(G4SelectionMask="x",IF(INDEX(RawDataRefData,$E662,0)&gt;0,INDEX(RawDataRefData,$E662,0)),"")),"")</f>
        <v/>
      </c>
      <c r="BA662" s="101" t="str">
        <f t="array" ref="BA662">IF($AY662,QUARTILE(IF(G4SelectionMask="x",IF(INDEX(RawDataRefData,$E662,0)&gt;0,INDEX(RawDataRefData,$E662,0)),""),1),"")</f>
        <v/>
      </c>
      <c r="BB662" s="101" t="str">
        <f t="array" ref="BB662">IF($AY662,QUARTILE(IF(G4SelectionMask="x",IF(INDEX(RawDataRefData,$E662,0)&gt;0,INDEX(RawDataRefData,$E662,0)),""),3),"")</f>
        <v/>
      </c>
      <c r="BC662" s="101" t="str">
        <f t="array" ref="BC662">IF($AY662,MIN(IF(G4SelectionMask="x",IF(INDEX(RawDataRefData,$E662,0)&gt;0,INDEX(RawDataRefData,$E662,0)),"")),"")</f>
        <v/>
      </c>
      <c r="BD662" s="101" t="str">
        <f t="array" ref="BD662">IF($AY662,MAX(IF(G4SelectionMask="x",IF(INDEX(RawDataRefData,$E662,0)&gt;0,INDEX(RawDataRefData,$E662,0)),"")),"")</f>
        <v/>
      </c>
      <c r="BE662" s="101" t="str">
        <f t="shared" si="260"/>
        <v/>
      </c>
      <c r="BF662" s="101" t="str">
        <f t="array" ref="BF662">IF($AY662,STDEVA(IF(G4SelectionMask="x",IF(INDEX(RawDataRefData,$E662,0)&gt;0,INDEX(RawDataRefData,$E662,0)),"")),"")</f>
        <v/>
      </c>
      <c r="BG662" s="100" t="b">
        <f t="shared" si="261"/>
        <v>0</v>
      </c>
      <c r="BH662" s="100" t="str">
        <f t="array" ref="BH662">IF($BG662,MEDIAN(IF(G5SelectionMask="x",IF(INDEX(RawDataRefData,$E662,0)&gt;0,INDEX(RawDataRefData,$E662,0)),"")),"")</f>
        <v/>
      </c>
      <c r="BI662" s="100" t="str">
        <f t="array" ref="BI662">IF($BG662,QUARTILE(IF(G5SelectionMask="x",IF(INDEX(RawDataRefData,$E662,0)&gt;0,INDEX(RawDataRefData,$E662,0)),""),1),"")</f>
        <v/>
      </c>
      <c r="BJ662" s="100" t="str">
        <f t="array" ref="BJ662">IF($BG662,QUARTILE(IF(G5SelectionMask="x",IF(INDEX(RawDataRefData,$E662,0)&gt;0,INDEX(RawDataRefData,$E662,0)),""),3),"")</f>
        <v/>
      </c>
      <c r="BK662" s="100" t="str">
        <f t="array" ref="BK662">IF($BG662,MIN(IF(G5SelectionMask="x",IF(INDEX(RawDataRefData,$E662,0)&gt;0,INDEX(RawDataRefData,$E662,0)),"")),"")</f>
        <v/>
      </c>
      <c r="BL662" s="100" t="str">
        <f t="array" ref="BL662">IF($BG662,MAX(IF(G5SelectionMask="x",IF(INDEX(RawDataRefData,$E662,0)&gt;0,INDEX(RawDataRefData,$E662,0)),"")),"")</f>
        <v/>
      </c>
      <c r="BM662" s="100" t="str">
        <f t="shared" si="262"/>
        <v/>
      </c>
      <c r="BN662" s="103" t="str">
        <f t="array" ref="BN662">IF($BG662,STDEVA(IF(G5SelectionMask="x",IF(INDEX(RawDataRefData,$E662,0)&gt;0,INDEX(RawDataRefData,$E662,0)),"")),"")</f>
        <v/>
      </c>
      <c r="BO662" s="104"/>
      <c r="BP662" s="105">
        <v>1</v>
      </c>
      <c r="BQ662" s="105">
        <v>3</v>
      </c>
      <c r="BR662" s="105">
        <v>1</v>
      </c>
      <c r="BS662" s="105">
        <v>2</v>
      </c>
      <c r="BT662" s="105">
        <v>1</v>
      </c>
      <c r="BU662" s="105">
        <v>2</v>
      </c>
      <c r="BV662" s="105">
        <v>4</v>
      </c>
      <c r="BW662" s="105">
        <v>2</v>
      </c>
      <c r="BX662" s="105">
        <v>1</v>
      </c>
      <c r="BY662" s="105">
        <v>2</v>
      </c>
      <c r="BZ662" s="105">
        <v>1</v>
      </c>
      <c r="CA662" s="105">
        <v>4</v>
      </c>
      <c r="CB662" s="105">
        <v>3</v>
      </c>
      <c r="CC662" s="105">
        <v>1</v>
      </c>
      <c r="CD662" s="105">
        <v>2</v>
      </c>
    </row>
    <row r="663" spans="1:82" x14ac:dyDescent="0.2">
      <c r="A663" s="33">
        <f t="shared" si="239"/>
        <v>0</v>
      </c>
      <c r="B663" s="209"/>
      <c r="C663" s="194"/>
      <c r="D663" s="203"/>
      <c r="E663" s="72">
        <f t="shared" si="255"/>
        <v>654</v>
      </c>
      <c r="F663" s="9" t="s">
        <v>2173</v>
      </c>
      <c r="G663" s="9" t="s">
        <v>2961</v>
      </c>
      <c r="H663" s="9" t="s">
        <v>75</v>
      </c>
      <c r="I663" s="9" t="s">
        <v>77</v>
      </c>
      <c r="J663" s="9" t="s">
        <v>1758</v>
      </c>
      <c r="K663" s="100">
        <f t="shared" si="240"/>
        <v>1</v>
      </c>
      <c r="L663" s="100"/>
      <c r="M663" s="100"/>
      <c r="N663" s="100"/>
      <c r="O663" s="100"/>
      <c r="P663" s="101">
        <f t="shared" si="241"/>
        <v>4</v>
      </c>
      <c r="Q663" s="102">
        <f t="shared" si="242"/>
        <v>3</v>
      </c>
      <c r="R663" s="102">
        <f t="shared" si="243"/>
        <v>4</v>
      </c>
      <c r="S663" s="102">
        <f t="shared" si="244"/>
        <v>3</v>
      </c>
      <c r="T663" s="102">
        <f t="shared" si="245"/>
        <v>1</v>
      </c>
      <c r="U663" s="102">
        <f t="shared" si="246"/>
        <v>3</v>
      </c>
      <c r="V663" s="102">
        <f t="shared" si="247"/>
        <v>3</v>
      </c>
      <c r="W663" s="102">
        <f t="shared" si="248"/>
        <v>2</v>
      </c>
      <c r="X663" s="102">
        <f t="shared" si="249"/>
        <v>2</v>
      </c>
      <c r="Y663" s="102">
        <f t="shared" si="250"/>
        <v>1</v>
      </c>
      <c r="Z663" s="102">
        <f t="shared" si="251"/>
        <v>3</v>
      </c>
      <c r="AA663" s="100" t="b">
        <f t="shared" si="252"/>
        <v>1</v>
      </c>
      <c r="AB663" s="100">
        <f t="array" ref="AB663">IF($AA663,MEDIAN(IF(G1SelectionMask="x",IF(INDEX(RawDataRefData,$E663,0)&gt;0,INDEX(RawDataRefData,$E663,0)),"")),"")</f>
        <v>3</v>
      </c>
      <c r="AC663" s="100">
        <f t="array" ref="AC663">IF($AA663,QUARTILE(IF(G1SelectionMask="x",IF(INDEX(RawDataRefData,$E663,0)&gt;0,INDEX(RawDataRefData,$E663,0)),""),1),"")</f>
        <v>2</v>
      </c>
      <c r="AD663" s="100">
        <f t="array" ref="AD663">IF($AA663,QUARTILE(IF(G1SelectionMask="x",IF(INDEX(RawDataRefData,$E663,0)&gt;0,INDEX(RawDataRefData,$E663,0)),""),3),"")</f>
        <v>3</v>
      </c>
      <c r="AE663" s="100">
        <f t="array" ref="AE663">IF($AA663,MIN(IF(G1SelectionMask="x",IF(INDEX(RawDataRefData,$E663,0)&gt;0,INDEX(RawDataRefData,$E663,0)),"")),"")</f>
        <v>1</v>
      </c>
      <c r="AF663" s="100">
        <f t="array" ref="AF663">IF($AA663,MAX(IF(G1SelectionMask="x",IF(INDEX(RawDataRefData,$E663,0)&gt;0,INDEX(RawDataRefData,$E663,0)),"")),"")</f>
        <v>4</v>
      </c>
      <c r="AG663" s="100">
        <f t="shared" si="253"/>
        <v>2.6363636363636362</v>
      </c>
      <c r="AH663" s="100">
        <f t="array" ref="AH663">IF($AA663,STDEVA(IF(G1SelectionMask="x",IF(INDEX(RawDataRefData,$E663,0)&gt;0,INDEX(RawDataRefData,$E663,0)),"")),"")</f>
        <v>1.0269106361049412</v>
      </c>
      <c r="AI663" s="101" t="b">
        <f t="shared" si="254"/>
        <v>1</v>
      </c>
      <c r="AJ663" s="101">
        <f t="array" ref="AJ663">IF($AI663,MEDIAN(IF(G2SelectionMask="x",IF(INDEX(RawDataRefData,$E663,0)&gt;0,INDEX(RawDataRefData,$E663,0)),"")),"")</f>
        <v>3</v>
      </c>
      <c r="AK663" s="101">
        <f t="array" ref="AK663">IF($AI663,QUARTILE(IF(G2SelectionMask="x",IF(INDEX(RawDataRefData,$E663,0)&gt;0,INDEX(RawDataRefData,$E663,0)),""),1),"")</f>
        <v>1.5</v>
      </c>
      <c r="AL663" s="101">
        <f t="array" ref="AL663">IF($AI663,QUARTILE(IF(G2SelectionMask="x",IF(INDEX(RawDataRefData,$E663,0)&gt;0,INDEX(RawDataRefData,$E663,0)),""),3),"")</f>
        <v>3</v>
      </c>
      <c r="AM663" s="101">
        <f t="array" ref="AM663">IF($AI663,MIN(IF(G2SelectionMask="x",IF(INDEX(RawDataRefData,$E663,0)&gt;0,INDEX(RawDataRefData,$E663,0)),"")),"")</f>
        <v>1</v>
      </c>
      <c r="AN663" s="101">
        <f t="array" ref="AN663">IF($AI663,MAX(IF(G2SelectionMask="x",IF(INDEX(RawDataRefData,$E663,0)&gt;0,INDEX(RawDataRefData,$E663,0)),"")),"")</f>
        <v>4</v>
      </c>
      <c r="AO663" s="101">
        <f t="shared" si="256"/>
        <v>2.4545454545454546</v>
      </c>
      <c r="AP663" s="101">
        <f t="array" ref="AP663">IF($AI663,STDEVA(IF(G2SelectionMask="x",IF(INDEX(RawDataRefData,$E663,0)&gt;0,INDEX(RawDataRefData,$E663,0)),"")),"")</f>
        <v>1.0357254813546268</v>
      </c>
      <c r="AQ663" s="100" t="b">
        <f t="shared" si="257"/>
        <v>0</v>
      </c>
      <c r="AR663" s="100" t="str">
        <f t="array" ref="AR663">IF($AQ663,MEDIAN(IF(G3SelectionMask="x",IF(INDEX(RawDataRefData,$E663,0)&gt;0,INDEX(RawDataRefData,$E663,0)),"")),"")</f>
        <v/>
      </c>
      <c r="AS663" s="100" t="str">
        <f t="array" ref="AS663">IF($AQ663,QUARTILE(IF(G3SelectionMask="x",IF(INDEX(RawDataRefData,$E663,0)&gt;0,INDEX(RawDataRefData,$E663,0)),""),1),"")</f>
        <v/>
      </c>
      <c r="AT663" s="100" t="str">
        <f t="array" ref="AT663">IF($AQ663,QUARTILE(IF(G3SelectionMask="x",IF(INDEX(RawDataRefData,$E663,0)&gt;0,INDEX(RawDataRefData,$E663,0)),""),3),"")</f>
        <v/>
      </c>
      <c r="AU663" s="100" t="str">
        <f t="array" ref="AU663">IF($AQ663,MIN(IF(G3SelectionMask="x",IF(INDEX(RawDataRefData,$E663,0)&gt;0,INDEX(RawDataRefData,$E663,0)),"")),"")</f>
        <v/>
      </c>
      <c r="AV663" s="100" t="str">
        <f t="array" ref="AV663">IF($AQ663,MAX(IF(G3SelectionMask="x",IF(INDEX(RawDataRefData,$E663,0)&gt;0,INDEX(RawDataRefData,$E663,0)),"")),"")</f>
        <v/>
      </c>
      <c r="AW663" s="100" t="str">
        <f t="shared" si="258"/>
        <v/>
      </c>
      <c r="AX663" s="100" t="str">
        <f t="array" ref="AX663">IF($AQ663,STDEVA(IF(G3SelectionMask="x",IF(INDEX(RawDataRefData,$E663,0)&gt;0,INDEX(RawDataRefData,$E663,0)),"")),"")</f>
        <v/>
      </c>
      <c r="AY663" s="101" t="b">
        <f t="shared" si="259"/>
        <v>0</v>
      </c>
      <c r="AZ663" s="101" t="str">
        <f t="array" ref="AZ663">IF($AY663,MEDIAN(IF(G4SelectionMask="x",IF(INDEX(RawDataRefData,$E663,0)&gt;0,INDEX(RawDataRefData,$E663,0)),"")),"")</f>
        <v/>
      </c>
      <c r="BA663" s="101" t="str">
        <f t="array" ref="BA663">IF($AY663,QUARTILE(IF(G4SelectionMask="x",IF(INDEX(RawDataRefData,$E663,0)&gt;0,INDEX(RawDataRefData,$E663,0)),""),1),"")</f>
        <v/>
      </c>
      <c r="BB663" s="101" t="str">
        <f t="array" ref="BB663">IF($AY663,QUARTILE(IF(G4SelectionMask="x",IF(INDEX(RawDataRefData,$E663,0)&gt;0,INDEX(RawDataRefData,$E663,0)),""),3),"")</f>
        <v/>
      </c>
      <c r="BC663" s="101" t="str">
        <f t="array" ref="BC663">IF($AY663,MIN(IF(G4SelectionMask="x",IF(INDEX(RawDataRefData,$E663,0)&gt;0,INDEX(RawDataRefData,$E663,0)),"")),"")</f>
        <v/>
      </c>
      <c r="BD663" s="101" t="str">
        <f t="array" ref="BD663">IF($AY663,MAX(IF(G4SelectionMask="x",IF(INDEX(RawDataRefData,$E663,0)&gt;0,INDEX(RawDataRefData,$E663,0)),"")),"")</f>
        <v/>
      </c>
      <c r="BE663" s="101" t="str">
        <f t="shared" si="260"/>
        <v/>
      </c>
      <c r="BF663" s="101" t="str">
        <f t="array" ref="BF663">IF($AY663,STDEVA(IF(G4SelectionMask="x",IF(INDEX(RawDataRefData,$E663,0)&gt;0,INDEX(RawDataRefData,$E663,0)),"")),"")</f>
        <v/>
      </c>
      <c r="BG663" s="100" t="b">
        <f t="shared" si="261"/>
        <v>0</v>
      </c>
      <c r="BH663" s="100" t="str">
        <f t="array" ref="BH663">IF($BG663,MEDIAN(IF(G5SelectionMask="x",IF(INDEX(RawDataRefData,$E663,0)&gt;0,INDEX(RawDataRefData,$E663,0)),"")),"")</f>
        <v/>
      </c>
      <c r="BI663" s="100" t="str">
        <f t="array" ref="BI663">IF($BG663,QUARTILE(IF(G5SelectionMask="x",IF(INDEX(RawDataRefData,$E663,0)&gt;0,INDEX(RawDataRefData,$E663,0)),""),1),"")</f>
        <v/>
      </c>
      <c r="BJ663" s="100" t="str">
        <f t="array" ref="BJ663">IF($BG663,QUARTILE(IF(G5SelectionMask="x",IF(INDEX(RawDataRefData,$E663,0)&gt;0,INDEX(RawDataRefData,$E663,0)),""),3),"")</f>
        <v/>
      </c>
      <c r="BK663" s="100" t="str">
        <f t="array" ref="BK663">IF($BG663,MIN(IF(G5SelectionMask="x",IF(INDEX(RawDataRefData,$E663,0)&gt;0,INDEX(RawDataRefData,$E663,0)),"")),"")</f>
        <v/>
      </c>
      <c r="BL663" s="100" t="str">
        <f t="array" ref="BL663">IF($BG663,MAX(IF(G5SelectionMask="x",IF(INDEX(RawDataRefData,$E663,0)&gt;0,INDEX(RawDataRefData,$E663,0)),"")),"")</f>
        <v/>
      </c>
      <c r="BM663" s="100" t="str">
        <f t="shared" si="262"/>
        <v/>
      </c>
      <c r="BN663" s="103" t="str">
        <f t="array" ref="BN663">IF($BG663,STDEVA(IF(G5SelectionMask="x",IF(INDEX(RawDataRefData,$E663,0)&gt;0,INDEX(RawDataRefData,$E663,0)),"")),"")</f>
        <v/>
      </c>
      <c r="BO663" s="104"/>
      <c r="BP663" s="105">
        <v>1</v>
      </c>
      <c r="BQ663" s="105">
        <v>4</v>
      </c>
      <c r="BR663" s="105">
        <v>3</v>
      </c>
      <c r="BS663" s="105">
        <v>4</v>
      </c>
      <c r="BT663" s="105">
        <v>3</v>
      </c>
      <c r="BU663" s="105">
        <v>1</v>
      </c>
      <c r="BV663" s="105">
        <v>3</v>
      </c>
      <c r="BW663" s="105">
        <v>3</v>
      </c>
      <c r="BX663" s="105">
        <v>2</v>
      </c>
      <c r="BY663" s="105">
        <v>2</v>
      </c>
      <c r="BZ663" s="105">
        <v>1</v>
      </c>
      <c r="CA663" s="105">
        <v>3</v>
      </c>
      <c r="CB663" s="105">
        <v>3</v>
      </c>
      <c r="CC663" s="105">
        <v>1</v>
      </c>
      <c r="CD663" s="105">
        <v>3</v>
      </c>
    </row>
    <row r="664" spans="1:82" x14ac:dyDescent="0.2">
      <c r="A664" s="33">
        <f t="shared" si="239"/>
        <v>0</v>
      </c>
      <c r="B664" s="209"/>
      <c r="C664" s="194"/>
      <c r="D664" s="203"/>
      <c r="E664" s="72">
        <f t="shared" si="255"/>
        <v>655</v>
      </c>
      <c r="F664" s="9" t="s">
        <v>2174</v>
      </c>
      <c r="G664" s="9" t="s">
        <v>2962</v>
      </c>
      <c r="H664" s="9" t="s">
        <v>75</v>
      </c>
      <c r="I664" s="9" t="s">
        <v>77</v>
      </c>
      <c r="J664" s="9" t="s">
        <v>1758</v>
      </c>
      <c r="K664" s="100">
        <f t="shared" si="240"/>
        <v>2</v>
      </c>
      <c r="L664" s="100"/>
      <c r="M664" s="100"/>
      <c r="N664" s="100"/>
      <c r="O664" s="100"/>
      <c r="P664" s="101">
        <f t="shared" si="241"/>
        <v>1</v>
      </c>
      <c r="Q664" s="102">
        <f t="shared" si="242"/>
        <v>2</v>
      </c>
      <c r="R664" s="102">
        <f t="shared" si="243"/>
        <v>4</v>
      </c>
      <c r="S664" s="102">
        <f t="shared" si="244"/>
        <v>1</v>
      </c>
      <c r="T664" s="102">
        <f t="shared" si="245"/>
        <v>4</v>
      </c>
      <c r="U664" s="102">
        <f t="shared" si="246"/>
        <v>1</v>
      </c>
      <c r="V664" s="102">
        <f t="shared" si="247"/>
        <v>4</v>
      </c>
      <c r="W664" s="102">
        <f t="shared" si="248"/>
        <v>4</v>
      </c>
      <c r="X664" s="102">
        <f t="shared" si="249"/>
        <v>1</v>
      </c>
      <c r="Y664" s="102">
        <f t="shared" si="250"/>
        <v>2</v>
      </c>
      <c r="Z664" s="102">
        <f t="shared" si="251"/>
        <v>1</v>
      </c>
      <c r="AA664" s="100" t="b">
        <f t="shared" si="252"/>
        <v>1</v>
      </c>
      <c r="AB664" s="100">
        <f t="array" ref="AB664">IF($AA664,MEDIAN(IF(G1SelectionMask="x",IF(INDEX(RawDataRefData,$E664,0)&gt;0,INDEX(RawDataRefData,$E664,0)),"")),"")</f>
        <v>2</v>
      </c>
      <c r="AC664" s="100">
        <f t="array" ref="AC664">IF($AA664,QUARTILE(IF(G1SelectionMask="x",IF(INDEX(RawDataRefData,$E664,0)&gt;0,INDEX(RawDataRefData,$E664,0)),""),1),"")</f>
        <v>1</v>
      </c>
      <c r="AD664" s="100">
        <f t="array" ref="AD664">IF($AA664,QUARTILE(IF(G1SelectionMask="x",IF(INDEX(RawDataRefData,$E664,0)&gt;0,INDEX(RawDataRefData,$E664,0)),""),3),"")</f>
        <v>4</v>
      </c>
      <c r="AE664" s="100">
        <f t="array" ref="AE664">IF($AA664,MIN(IF(G1SelectionMask="x",IF(INDEX(RawDataRefData,$E664,0)&gt;0,INDEX(RawDataRefData,$E664,0)),"")),"")</f>
        <v>1</v>
      </c>
      <c r="AF664" s="100">
        <f t="array" ref="AF664">IF($AA664,MAX(IF(G1SelectionMask="x",IF(INDEX(RawDataRefData,$E664,0)&gt;0,INDEX(RawDataRefData,$E664,0)),"")),"")</f>
        <v>4</v>
      </c>
      <c r="AG664" s="100">
        <f t="shared" si="253"/>
        <v>2.2727272727272729</v>
      </c>
      <c r="AH664" s="100">
        <f t="array" ref="AH664">IF($AA664,STDEVA(IF(G1SelectionMask="x",IF(INDEX(RawDataRefData,$E664,0)&gt;0,INDEX(RawDataRefData,$E664,0)),"")),"")</f>
        <v>1.4206272622267313</v>
      </c>
      <c r="AI664" s="101" t="b">
        <f t="shared" si="254"/>
        <v>1</v>
      </c>
      <c r="AJ664" s="101">
        <f t="array" ref="AJ664">IF($AI664,MEDIAN(IF(G2SelectionMask="x",IF(INDEX(RawDataRefData,$E664,0)&gt;0,INDEX(RawDataRefData,$E664,0)),"")),"")</f>
        <v>2</v>
      </c>
      <c r="AK664" s="101">
        <f t="array" ref="AK664">IF($AI664,QUARTILE(IF(G2SelectionMask="x",IF(INDEX(RawDataRefData,$E664,0)&gt;0,INDEX(RawDataRefData,$E664,0)),""),1),"")</f>
        <v>1</v>
      </c>
      <c r="AL664" s="101">
        <f t="array" ref="AL664">IF($AI664,QUARTILE(IF(G2SelectionMask="x",IF(INDEX(RawDataRefData,$E664,0)&gt;0,INDEX(RawDataRefData,$E664,0)),""),3),"")</f>
        <v>3.5</v>
      </c>
      <c r="AM664" s="101">
        <f t="array" ref="AM664">IF($AI664,MIN(IF(G2SelectionMask="x",IF(INDEX(RawDataRefData,$E664,0)&gt;0,INDEX(RawDataRefData,$E664,0)),"")),"")</f>
        <v>1</v>
      </c>
      <c r="AN664" s="101">
        <f t="array" ref="AN664">IF($AI664,MAX(IF(G2SelectionMask="x",IF(INDEX(RawDataRefData,$E664,0)&gt;0,INDEX(RawDataRefData,$E664,0)),"")),"")</f>
        <v>4</v>
      </c>
      <c r="AO664" s="101">
        <f t="shared" si="256"/>
        <v>2.2727272727272729</v>
      </c>
      <c r="AP664" s="101">
        <f t="array" ref="AP664">IF($AI664,STDEVA(IF(G2SelectionMask="x",IF(INDEX(RawDataRefData,$E664,0)&gt;0,INDEX(RawDataRefData,$E664,0)),"")),"")</f>
        <v>1.2720777563426766</v>
      </c>
      <c r="AQ664" s="100" t="b">
        <f t="shared" si="257"/>
        <v>0</v>
      </c>
      <c r="AR664" s="100" t="str">
        <f t="array" ref="AR664">IF($AQ664,MEDIAN(IF(G3SelectionMask="x",IF(INDEX(RawDataRefData,$E664,0)&gt;0,INDEX(RawDataRefData,$E664,0)),"")),"")</f>
        <v/>
      </c>
      <c r="AS664" s="100" t="str">
        <f t="array" ref="AS664">IF($AQ664,QUARTILE(IF(G3SelectionMask="x",IF(INDEX(RawDataRefData,$E664,0)&gt;0,INDEX(RawDataRefData,$E664,0)),""),1),"")</f>
        <v/>
      </c>
      <c r="AT664" s="100" t="str">
        <f t="array" ref="AT664">IF($AQ664,QUARTILE(IF(G3SelectionMask="x",IF(INDEX(RawDataRefData,$E664,0)&gt;0,INDEX(RawDataRefData,$E664,0)),""),3),"")</f>
        <v/>
      </c>
      <c r="AU664" s="100" t="str">
        <f t="array" ref="AU664">IF($AQ664,MIN(IF(G3SelectionMask="x",IF(INDEX(RawDataRefData,$E664,0)&gt;0,INDEX(RawDataRefData,$E664,0)),"")),"")</f>
        <v/>
      </c>
      <c r="AV664" s="100" t="str">
        <f t="array" ref="AV664">IF($AQ664,MAX(IF(G3SelectionMask="x",IF(INDEX(RawDataRefData,$E664,0)&gt;0,INDEX(RawDataRefData,$E664,0)),"")),"")</f>
        <v/>
      </c>
      <c r="AW664" s="100" t="str">
        <f t="shared" si="258"/>
        <v/>
      </c>
      <c r="AX664" s="100" t="str">
        <f t="array" ref="AX664">IF($AQ664,STDEVA(IF(G3SelectionMask="x",IF(INDEX(RawDataRefData,$E664,0)&gt;0,INDEX(RawDataRefData,$E664,0)),"")),"")</f>
        <v/>
      </c>
      <c r="AY664" s="101" t="b">
        <f t="shared" si="259"/>
        <v>0</v>
      </c>
      <c r="AZ664" s="101" t="str">
        <f t="array" ref="AZ664">IF($AY664,MEDIAN(IF(G4SelectionMask="x",IF(INDEX(RawDataRefData,$E664,0)&gt;0,INDEX(RawDataRefData,$E664,0)),"")),"")</f>
        <v/>
      </c>
      <c r="BA664" s="101" t="str">
        <f t="array" ref="BA664">IF($AY664,QUARTILE(IF(G4SelectionMask="x",IF(INDEX(RawDataRefData,$E664,0)&gt;0,INDEX(RawDataRefData,$E664,0)),""),1),"")</f>
        <v/>
      </c>
      <c r="BB664" s="101" t="str">
        <f t="array" ref="BB664">IF($AY664,QUARTILE(IF(G4SelectionMask="x",IF(INDEX(RawDataRefData,$E664,0)&gt;0,INDEX(RawDataRefData,$E664,0)),""),3),"")</f>
        <v/>
      </c>
      <c r="BC664" s="101" t="str">
        <f t="array" ref="BC664">IF($AY664,MIN(IF(G4SelectionMask="x",IF(INDEX(RawDataRefData,$E664,0)&gt;0,INDEX(RawDataRefData,$E664,0)),"")),"")</f>
        <v/>
      </c>
      <c r="BD664" s="101" t="str">
        <f t="array" ref="BD664">IF($AY664,MAX(IF(G4SelectionMask="x",IF(INDEX(RawDataRefData,$E664,0)&gt;0,INDEX(RawDataRefData,$E664,0)),"")),"")</f>
        <v/>
      </c>
      <c r="BE664" s="101" t="str">
        <f t="shared" si="260"/>
        <v/>
      </c>
      <c r="BF664" s="101" t="str">
        <f t="array" ref="BF664">IF($AY664,STDEVA(IF(G4SelectionMask="x",IF(INDEX(RawDataRefData,$E664,0)&gt;0,INDEX(RawDataRefData,$E664,0)),"")),"")</f>
        <v/>
      </c>
      <c r="BG664" s="100" t="b">
        <f t="shared" si="261"/>
        <v>0</v>
      </c>
      <c r="BH664" s="100" t="str">
        <f t="array" ref="BH664">IF($BG664,MEDIAN(IF(G5SelectionMask="x",IF(INDEX(RawDataRefData,$E664,0)&gt;0,INDEX(RawDataRefData,$E664,0)),"")),"")</f>
        <v/>
      </c>
      <c r="BI664" s="100" t="str">
        <f t="array" ref="BI664">IF($BG664,QUARTILE(IF(G5SelectionMask="x",IF(INDEX(RawDataRefData,$E664,0)&gt;0,INDEX(RawDataRefData,$E664,0)),""),1),"")</f>
        <v/>
      </c>
      <c r="BJ664" s="100" t="str">
        <f t="array" ref="BJ664">IF($BG664,QUARTILE(IF(G5SelectionMask="x",IF(INDEX(RawDataRefData,$E664,0)&gt;0,INDEX(RawDataRefData,$E664,0)),""),3),"")</f>
        <v/>
      </c>
      <c r="BK664" s="100" t="str">
        <f t="array" ref="BK664">IF($BG664,MIN(IF(G5SelectionMask="x",IF(INDEX(RawDataRefData,$E664,0)&gt;0,INDEX(RawDataRefData,$E664,0)),"")),"")</f>
        <v/>
      </c>
      <c r="BL664" s="100" t="str">
        <f t="array" ref="BL664">IF($BG664,MAX(IF(G5SelectionMask="x",IF(INDEX(RawDataRefData,$E664,0)&gt;0,INDEX(RawDataRefData,$E664,0)),"")),"")</f>
        <v/>
      </c>
      <c r="BM664" s="100" t="str">
        <f t="shared" si="262"/>
        <v/>
      </c>
      <c r="BN664" s="103" t="str">
        <f t="array" ref="BN664">IF($BG664,STDEVA(IF(G5SelectionMask="x",IF(INDEX(RawDataRefData,$E664,0)&gt;0,INDEX(RawDataRefData,$E664,0)),"")),"")</f>
        <v/>
      </c>
      <c r="BO664" s="104"/>
      <c r="BP664" s="105">
        <v>2</v>
      </c>
      <c r="BQ664" s="105">
        <v>1</v>
      </c>
      <c r="BR664" s="105">
        <v>2</v>
      </c>
      <c r="BS664" s="105">
        <v>4</v>
      </c>
      <c r="BT664" s="105">
        <v>1</v>
      </c>
      <c r="BU664" s="105">
        <v>4</v>
      </c>
      <c r="BV664" s="105">
        <v>1</v>
      </c>
      <c r="BW664" s="105">
        <v>4</v>
      </c>
      <c r="BX664" s="105">
        <v>4</v>
      </c>
      <c r="BY664" s="105">
        <v>1</v>
      </c>
      <c r="BZ664" s="105">
        <v>2</v>
      </c>
      <c r="CA664" s="105">
        <v>1</v>
      </c>
      <c r="CB664" s="105">
        <v>2</v>
      </c>
      <c r="CC664" s="105">
        <v>3</v>
      </c>
      <c r="CD664" s="105">
        <v>1</v>
      </c>
    </row>
    <row r="665" spans="1:82" x14ac:dyDescent="0.2">
      <c r="A665" s="33">
        <f t="shared" si="239"/>
        <v>0</v>
      </c>
      <c r="B665" s="209"/>
      <c r="C665" s="194"/>
      <c r="D665" s="203"/>
      <c r="E665" s="72">
        <f t="shared" si="255"/>
        <v>656</v>
      </c>
      <c r="F665" s="9" t="s">
        <v>2175</v>
      </c>
      <c r="G665" s="9" t="s">
        <v>2963</v>
      </c>
      <c r="H665" s="9" t="s">
        <v>75</v>
      </c>
      <c r="I665" s="9" t="s">
        <v>77</v>
      </c>
      <c r="J665" s="9" t="s">
        <v>1758</v>
      </c>
      <c r="K665" s="100">
        <f t="shared" si="240"/>
        <v>2</v>
      </c>
      <c r="L665" s="100"/>
      <c r="M665" s="100"/>
      <c r="N665" s="100"/>
      <c r="O665" s="100"/>
      <c r="P665" s="101">
        <f t="shared" si="241"/>
        <v>4</v>
      </c>
      <c r="Q665" s="102">
        <f t="shared" si="242"/>
        <v>1</v>
      </c>
      <c r="R665" s="102">
        <f t="shared" si="243"/>
        <v>3</v>
      </c>
      <c r="S665" s="102">
        <f t="shared" si="244"/>
        <v>4</v>
      </c>
      <c r="T665" s="102">
        <f t="shared" si="245"/>
        <v>1</v>
      </c>
      <c r="U665" s="102">
        <f t="shared" si="246"/>
        <v>1</v>
      </c>
      <c r="V665" s="102">
        <f t="shared" si="247"/>
        <v>3</v>
      </c>
      <c r="W665" s="102">
        <f t="shared" si="248"/>
        <v>2</v>
      </c>
      <c r="X665" s="102">
        <f t="shared" si="249"/>
        <v>3</v>
      </c>
      <c r="Y665" s="102">
        <f t="shared" si="250"/>
        <v>2</v>
      </c>
      <c r="Z665" s="102">
        <f t="shared" si="251"/>
        <v>2</v>
      </c>
      <c r="AA665" s="100" t="b">
        <f t="shared" si="252"/>
        <v>1</v>
      </c>
      <c r="AB665" s="100">
        <f t="array" ref="AB665">IF($AA665,MEDIAN(IF(G1SelectionMask="x",IF(INDEX(RawDataRefData,$E665,0)&gt;0,INDEX(RawDataRefData,$E665,0)),"")),"")</f>
        <v>2</v>
      </c>
      <c r="AC665" s="100">
        <f t="array" ref="AC665">IF($AA665,QUARTILE(IF(G1SelectionMask="x",IF(INDEX(RawDataRefData,$E665,0)&gt;0,INDEX(RawDataRefData,$E665,0)),""),1),"")</f>
        <v>1.5</v>
      </c>
      <c r="AD665" s="100">
        <f t="array" ref="AD665">IF($AA665,QUARTILE(IF(G1SelectionMask="x",IF(INDEX(RawDataRefData,$E665,0)&gt;0,INDEX(RawDataRefData,$E665,0)),""),3),"")</f>
        <v>3</v>
      </c>
      <c r="AE665" s="100">
        <f t="array" ref="AE665">IF($AA665,MIN(IF(G1SelectionMask="x",IF(INDEX(RawDataRefData,$E665,0)&gt;0,INDEX(RawDataRefData,$E665,0)),"")),"")</f>
        <v>1</v>
      </c>
      <c r="AF665" s="100">
        <f t="array" ref="AF665">IF($AA665,MAX(IF(G1SelectionMask="x",IF(INDEX(RawDataRefData,$E665,0)&gt;0,INDEX(RawDataRefData,$E665,0)),"")),"")</f>
        <v>4</v>
      </c>
      <c r="AG665" s="100">
        <f t="shared" si="253"/>
        <v>2.3636363636363638</v>
      </c>
      <c r="AH665" s="100">
        <f t="array" ref="AH665">IF($AA665,STDEVA(IF(G1SelectionMask="x",IF(INDEX(RawDataRefData,$E665,0)&gt;0,INDEX(RawDataRefData,$E665,0)),"")),"")</f>
        <v>1.1200649331826502</v>
      </c>
      <c r="AI665" s="101" t="b">
        <f t="shared" si="254"/>
        <v>1</v>
      </c>
      <c r="AJ665" s="101">
        <f t="array" ref="AJ665">IF($AI665,MEDIAN(IF(G2SelectionMask="x",IF(INDEX(RawDataRefData,$E665,0)&gt;0,INDEX(RawDataRefData,$E665,0)),"")),"")</f>
        <v>2</v>
      </c>
      <c r="AK665" s="101">
        <f t="array" ref="AK665">IF($AI665,QUARTILE(IF(G2SelectionMask="x",IF(INDEX(RawDataRefData,$E665,0)&gt;0,INDEX(RawDataRefData,$E665,0)),""),1),"")</f>
        <v>1.5</v>
      </c>
      <c r="AL665" s="101">
        <f t="array" ref="AL665">IF($AI665,QUARTILE(IF(G2SelectionMask="x",IF(INDEX(RawDataRefData,$E665,0)&gt;0,INDEX(RawDataRefData,$E665,0)),""),3),"")</f>
        <v>3</v>
      </c>
      <c r="AM665" s="101">
        <f t="array" ref="AM665">IF($AI665,MIN(IF(G2SelectionMask="x",IF(INDEX(RawDataRefData,$E665,0)&gt;0,INDEX(RawDataRefData,$E665,0)),"")),"")</f>
        <v>1</v>
      </c>
      <c r="AN665" s="101">
        <f t="array" ref="AN665">IF($AI665,MAX(IF(G2SelectionMask="x",IF(INDEX(RawDataRefData,$E665,0)&gt;0,INDEX(RawDataRefData,$E665,0)),"")),"")</f>
        <v>4</v>
      </c>
      <c r="AO665" s="101">
        <f t="shared" si="256"/>
        <v>2.2727272727272729</v>
      </c>
      <c r="AP665" s="101">
        <f t="array" ref="AP665">IF($AI665,STDEVA(IF(G2SelectionMask="x",IF(INDEX(RawDataRefData,$E665,0)&gt;0,INDEX(RawDataRefData,$E665,0)),"")),"")</f>
        <v>1.1037127426019047</v>
      </c>
      <c r="AQ665" s="100" t="b">
        <f t="shared" si="257"/>
        <v>0</v>
      </c>
      <c r="AR665" s="100" t="str">
        <f t="array" ref="AR665">IF($AQ665,MEDIAN(IF(G3SelectionMask="x",IF(INDEX(RawDataRefData,$E665,0)&gt;0,INDEX(RawDataRefData,$E665,0)),"")),"")</f>
        <v/>
      </c>
      <c r="AS665" s="100" t="str">
        <f t="array" ref="AS665">IF($AQ665,QUARTILE(IF(G3SelectionMask="x",IF(INDEX(RawDataRefData,$E665,0)&gt;0,INDEX(RawDataRefData,$E665,0)),""),1),"")</f>
        <v/>
      </c>
      <c r="AT665" s="100" t="str">
        <f t="array" ref="AT665">IF($AQ665,QUARTILE(IF(G3SelectionMask="x",IF(INDEX(RawDataRefData,$E665,0)&gt;0,INDEX(RawDataRefData,$E665,0)),""),3),"")</f>
        <v/>
      </c>
      <c r="AU665" s="100" t="str">
        <f t="array" ref="AU665">IF($AQ665,MIN(IF(G3SelectionMask="x",IF(INDEX(RawDataRefData,$E665,0)&gt;0,INDEX(RawDataRefData,$E665,0)),"")),"")</f>
        <v/>
      </c>
      <c r="AV665" s="100" t="str">
        <f t="array" ref="AV665">IF($AQ665,MAX(IF(G3SelectionMask="x",IF(INDEX(RawDataRefData,$E665,0)&gt;0,INDEX(RawDataRefData,$E665,0)),"")),"")</f>
        <v/>
      </c>
      <c r="AW665" s="100" t="str">
        <f t="shared" si="258"/>
        <v/>
      </c>
      <c r="AX665" s="100" t="str">
        <f t="array" ref="AX665">IF($AQ665,STDEVA(IF(G3SelectionMask="x",IF(INDEX(RawDataRefData,$E665,0)&gt;0,INDEX(RawDataRefData,$E665,0)),"")),"")</f>
        <v/>
      </c>
      <c r="AY665" s="101" t="b">
        <f t="shared" si="259"/>
        <v>0</v>
      </c>
      <c r="AZ665" s="101" t="str">
        <f t="array" ref="AZ665">IF($AY665,MEDIAN(IF(G4SelectionMask="x",IF(INDEX(RawDataRefData,$E665,0)&gt;0,INDEX(RawDataRefData,$E665,0)),"")),"")</f>
        <v/>
      </c>
      <c r="BA665" s="101" t="str">
        <f t="array" ref="BA665">IF($AY665,QUARTILE(IF(G4SelectionMask="x",IF(INDEX(RawDataRefData,$E665,0)&gt;0,INDEX(RawDataRefData,$E665,0)),""),1),"")</f>
        <v/>
      </c>
      <c r="BB665" s="101" t="str">
        <f t="array" ref="BB665">IF($AY665,QUARTILE(IF(G4SelectionMask="x",IF(INDEX(RawDataRefData,$E665,0)&gt;0,INDEX(RawDataRefData,$E665,0)),""),3),"")</f>
        <v/>
      </c>
      <c r="BC665" s="101" t="str">
        <f t="array" ref="BC665">IF($AY665,MIN(IF(G4SelectionMask="x",IF(INDEX(RawDataRefData,$E665,0)&gt;0,INDEX(RawDataRefData,$E665,0)),"")),"")</f>
        <v/>
      </c>
      <c r="BD665" s="101" t="str">
        <f t="array" ref="BD665">IF($AY665,MAX(IF(G4SelectionMask="x",IF(INDEX(RawDataRefData,$E665,0)&gt;0,INDEX(RawDataRefData,$E665,0)),"")),"")</f>
        <v/>
      </c>
      <c r="BE665" s="101" t="str">
        <f t="shared" si="260"/>
        <v/>
      </c>
      <c r="BF665" s="101" t="str">
        <f t="array" ref="BF665">IF($AY665,STDEVA(IF(G4SelectionMask="x",IF(INDEX(RawDataRefData,$E665,0)&gt;0,INDEX(RawDataRefData,$E665,0)),"")),"")</f>
        <v/>
      </c>
      <c r="BG665" s="100" t="b">
        <f t="shared" si="261"/>
        <v>0</v>
      </c>
      <c r="BH665" s="100" t="str">
        <f t="array" ref="BH665">IF($BG665,MEDIAN(IF(G5SelectionMask="x",IF(INDEX(RawDataRefData,$E665,0)&gt;0,INDEX(RawDataRefData,$E665,0)),"")),"")</f>
        <v/>
      </c>
      <c r="BI665" s="100" t="str">
        <f t="array" ref="BI665">IF($BG665,QUARTILE(IF(G5SelectionMask="x",IF(INDEX(RawDataRefData,$E665,0)&gt;0,INDEX(RawDataRefData,$E665,0)),""),1),"")</f>
        <v/>
      </c>
      <c r="BJ665" s="100" t="str">
        <f t="array" ref="BJ665">IF($BG665,QUARTILE(IF(G5SelectionMask="x",IF(INDEX(RawDataRefData,$E665,0)&gt;0,INDEX(RawDataRefData,$E665,0)),""),3),"")</f>
        <v/>
      </c>
      <c r="BK665" s="100" t="str">
        <f t="array" ref="BK665">IF($BG665,MIN(IF(G5SelectionMask="x",IF(INDEX(RawDataRefData,$E665,0)&gt;0,INDEX(RawDataRefData,$E665,0)),"")),"")</f>
        <v/>
      </c>
      <c r="BL665" s="100" t="str">
        <f t="array" ref="BL665">IF($BG665,MAX(IF(G5SelectionMask="x",IF(INDEX(RawDataRefData,$E665,0)&gt;0,INDEX(RawDataRefData,$E665,0)),"")),"")</f>
        <v/>
      </c>
      <c r="BM665" s="100" t="str">
        <f t="shared" si="262"/>
        <v/>
      </c>
      <c r="BN665" s="103" t="str">
        <f t="array" ref="BN665">IF($BG665,STDEVA(IF(G5SelectionMask="x",IF(INDEX(RawDataRefData,$E665,0)&gt;0,INDEX(RawDataRefData,$E665,0)),"")),"")</f>
        <v/>
      </c>
      <c r="BO665" s="104"/>
      <c r="BP665" s="105">
        <v>2</v>
      </c>
      <c r="BQ665" s="105">
        <v>4</v>
      </c>
      <c r="BR665" s="105">
        <v>1</v>
      </c>
      <c r="BS665" s="105">
        <v>3</v>
      </c>
      <c r="BT665" s="105">
        <v>4</v>
      </c>
      <c r="BU665" s="105">
        <v>1</v>
      </c>
      <c r="BV665" s="105">
        <v>1</v>
      </c>
      <c r="BW665" s="105">
        <v>3</v>
      </c>
      <c r="BX665" s="105">
        <v>2</v>
      </c>
      <c r="BY665" s="105">
        <v>3</v>
      </c>
      <c r="BZ665" s="105">
        <v>2</v>
      </c>
      <c r="CA665" s="105">
        <v>2</v>
      </c>
      <c r="CB665" s="105">
        <v>1</v>
      </c>
      <c r="CC665" s="105">
        <v>3</v>
      </c>
      <c r="CD665" s="105">
        <v>2</v>
      </c>
    </row>
    <row r="666" spans="1:82" x14ac:dyDescent="0.2">
      <c r="A666" s="33">
        <f t="shared" si="239"/>
        <v>0</v>
      </c>
      <c r="B666" s="209"/>
      <c r="C666" s="194"/>
      <c r="D666" s="203"/>
      <c r="E666" s="72">
        <f t="shared" si="255"/>
        <v>657</v>
      </c>
      <c r="F666" s="9" t="s">
        <v>2176</v>
      </c>
      <c r="G666" s="9" t="s">
        <v>2965</v>
      </c>
      <c r="H666" s="9" t="s">
        <v>75</v>
      </c>
      <c r="I666" s="9" t="s">
        <v>77</v>
      </c>
      <c r="J666" s="9" t="s">
        <v>1760</v>
      </c>
      <c r="K666" s="100">
        <f t="shared" si="240"/>
        <v>3</v>
      </c>
      <c r="L666" s="100"/>
      <c r="M666" s="100"/>
      <c r="N666" s="100"/>
      <c r="O666" s="100"/>
      <c r="P666" s="101">
        <f t="shared" si="241"/>
        <v>2</v>
      </c>
      <c r="Q666" s="102">
        <f t="shared" si="242"/>
        <v>2</v>
      </c>
      <c r="R666" s="102">
        <f t="shared" si="243"/>
        <v>1</v>
      </c>
      <c r="S666" s="102">
        <f t="shared" si="244"/>
        <v>3</v>
      </c>
      <c r="T666" s="102">
        <f t="shared" si="245"/>
        <v>1</v>
      </c>
      <c r="U666" s="102">
        <f t="shared" si="246"/>
        <v>1</v>
      </c>
      <c r="V666" s="102">
        <f t="shared" si="247"/>
        <v>3</v>
      </c>
      <c r="W666" s="102">
        <f t="shared" si="248"/>
        <v>2</v>
      </c>
      <c r="X666" s="102">
        <f t="shared" si="249"/>
        <v>1</v>
      </c>
      <c r="Y666" s="102">
        <f t="shared" si="250"/>
        <v>4</v>
      </c>
      <c r="Z666" s="102">
        <f t="shared" si="251"/>
        <v>4</v>
      </c>
      <c r="AA666" s="100" t="b">
        <f t="shared" si="252"/>
        <v>1</v>
      </c>
      <c r="AB666" s="100">
        <f t="array" ref="AB666">IF($AA666,MEDIAN(IF(G1SelectionMask="x",IF(INDEX(RawDataRefData,$E666,0)&gt;0,INDEX(RawDataRefData,$E666,0)),"")),"")</f>
        <v>2</v>
      </c>
      <c r="AC666" s="100">
        <f t="array" ref="AC666">IF($AA666,QUARTILE(IF(G1SelectionMask="x",IF(INDEX(RawDataRefData,$E666,0)&gt;0,INDEX(RawDataRefData,$E666,0)),""),1),"")</f>
        <v>1</v>
      </c>
      <c r="AD666" s="100">
        <f t="array" ref="AD666">IF($AA666,QUARTILE(IF(G1SelectionMask="x",IF(INDEX(RawDataRefData,$E666,0)&gt;0,INDEX(RawDataRefData,$E666,0)),""),3),"")</f>
        <v>3</v>
      </c>
      <c r="AE666" s="100">
        <f t="array" ref="AE666">IF($AA666,MIN(IF(G1SelectionMask="x",IF(INDEX(RawDataRefData,$E666,0)&gt;0,INDEX(RawDataRefData,$E666,0)),"")),"")</f>
        <v>1</v>
      </c>
      <c r="AF666" s="100">
        <f t="array" ref="AF666">IF($AA666,MAX(IF(G1SelectionMask="x",IF(INDEX(RawDataRefData,$E666,0)&gt;0,INDEX(RawDataRefData,$E666,0)),"")),"")</f>
        <v>4</v>
      </c>
      <c r="AG666" s="100">
        <f t="shared" si="253"/>
        <v>2.1818181818181817</v>
      </c>
      <c r="AH666" s="100">
        <f t="array" ref="AH666">IF($AA666,STDEVA(IF(G1SelectionMask="x",IF(INDEX(RawDataRefData,$E666,0)&gt;0,INDEX(RawDataRefData,$E666,0)),"")),"")</f>
        <v>1.1677484162422844</v>
      </c>
      <c r="AI666" s="101" t="b">
        <f t="shared" si="254"/>
        <v>1</v>
      </c>
      <c r="AJ666" s="101">
        <f t="array" ref="AJ666">IF($AI666,MEDIAN(IF(G2SelectionMask="x",IF(INDEX(RawDataRefData,$E666,0)&gt;0,INDEX(RawDataRefData,$E666,0)),"")),"")</f>
        <v>2</v>
      </c>
      <c r="AK666" s="101">
        <f t="array" ref="AK666">IF($AI666,QUARTILE(IF(G2SelectionMask="x",IF(INDEX(RawDataRefData,$E666,0)&gt;0,INDEX(RawDataRefData,$E666,0)),""),1),"")</f>
        <v>2</v>
      </c>
      <c r="AL666" s="101">
        <f t="array" ref="AL666">IF($AI666,QUARTILE(IF(G2SelectionMask="x",IF(INDEX(RawDataRefData,$E666,0)&gt;0,INDEX(RawDataRefData,$E666,0)),""),3),"")</f>
        <v>3.5</v>
      </c>
      <c r="AM666" s="101">
        <f t="array" ref="AM666">IF($AI666,MIN(IF(G2SelectionMask="x",IF(INDEX(RawDataRefData,$E666,0)&gt;0,INDEX(RawDataRefData,$E666,0)),"")),"")</f>
        <v>1</v>
      </c>
      <c r="AN666" s="101">
        <f t="array" ref="AN666">IF($AI666,MAX(IF(G2SelectionMask="x",IF(INDEX(RawDataRefData,$E666,0)&gt;0,INDEX(RawDataRefData,$E666,0)),"")),"")</f>
        <v>4</v>
      </c>
      <c r="AO666" s="101">
        <f t="shared" si="256"/>
        <v>2.6363636363636362</v>
      </c>
      <c r="AP666" s="101">
        <f t="array" ref="AP666">IF($AI666,STDEVA(IF(G2SelectionMask="x",IF(INDEX(RawDataRefData,$E666,0)&gt;0,INDEX(RawDataRefData,$E666,0)),"")),"")</f>
        <v>1.0269106361049412</v>
      </c>
      <c r="AQ666" s="100" t="b">
        <f t="shared" si="257"/>
        <v>0</v>
      </c>
      <c r="AR666" s="100" t="str">
        <f t="array" ref="AR666">IF($AQ666,MEDIAN(IF(G3SelectionMask="x",IF(INDEX(RawDataRefData,$E666,0)&gt;0,INDEX(RawDataRefData,$E666,0)),"")),"")</f>
        <v/>
      </c>
      <c r="AS666" s="100" t="str">
        <f t="array" ref="AS666">IF($AQ666,QUARTILE(IF(G3SelectionMask="x",IF(INDEX(RawDataRefData,$E666,0)&gt;0,INDEX(RawDataRefData,$E666,0)),""),1),"")</f>
        <v/>
      </c>
      <c r="AT666" s="100" t="str">
        <f t="array" ref="AT666">IF($AQ666,QUARTILE(IF(G3SelectionMask="x",IF(INDEX(RawDataRefData,$E666,0)&gt;0,INDEX(RawDataRefData,$E666,0)),""),3),"")</f>
        <v/>
      </c>
      <c r="AU666" s="100" t="str">
        <f t="array" ref="AU666">IF($AQ666,MIN(IF(G3SelectionMask="x",IF(INDEX(RawDataRefData,$E666,0)&gt;0,INDEX(RawDataRefData,$E666,0)),"")),"")</f>
        <v/>
      </c>
      <c r="AV666" s="100" t="str">
        <f t="array" ref="AV666">IF($AQ666,MAX(IF(G3SelectionMask="x",IF(INDEX(RawDataRefData,$E666,0)&gt;0,INDEX(RawDataRefData,$E666,0)),"")),"")</f>
        <v/>
      </c>
      <c r="AW666" s="100" t="str">
        <f t="shared" si="258"/>
        <v/>
      </c>
      <c r="AX666" s="100" t="str">
        <f t="array" ref="AX666">IF($AQ666,STDEVA(IF(G3SelectionMask="x",IF(INDEX(RawDataRefData,$E666,0)&gt;0,INDEX(RawDataRefData,$E666,0)),"")),"")</f>
        <v/>
      </c>
      <c r="AY666" s="101" t="b">
        <f t="shared" si="259"/>
        <v>0</v>
      </c>
      <c r="AZ666" s="101" t="str">
        <f t="array" ref="AZ666">IF($AY666,MEDIAN(IF(G4SelectionMask="x",IF(INDEX(RawDataRefData,$E666,0)&gt;0,INDEX(RawDataRefData,$E666,0)),"")),"")</f>
        <v/>
      </c>
      <c r="BA666" s="101" t="str">
        <f t="array" ref="BA666">IF($AY666,QUARTILE(IF(G4SelectionMask="x",IF(INDEX(RawDataRefData,$E666,0)&gt;0,INDEX(RawDataRefData,$E666,0)),""),1),"")</f>
        <v/>
      </c>
      <c r="BB666" s="101" t="str">
        <f t="array" ref="BB666">IF($AY666,QUARTILE(IF(G4SelectionMask="x",IF(INDEX(RawDataRefData,$E666,0)&gt;0,INDEX(RawDataRefData,$E666,0)),""),3),"")</f>
        <v/>
      </c>
      <c r="BC666" s="101" t="str">
        <f t="array" ref="BC666">IF($AY666,MIN(IF(G4SelectionMask="x",IF(INDEX(RawDataRefData,$E666,0)&gt;0,INDEX(RawDataRefData,$E666,0)),"")),"")</f>
        <v/>
      </c>
      <c r="BD666" s="101" t="str">
        <f t="array" ref="BD666">IF($AY666,MAX(IF(G4SelectionMask="x",IF(INDEX(RawDataRefData,$E666,0)&gt;0,INDEX(RawDataRefData,$E666,0)),"")),"")</f>
        <v/>
      </c>
      <c r="BE666" s="101" t="str">
        <f t="shared" si="260"/>
        <v/>
      </c>
      <c r="BF666" s="101" t="str">
        <f t="array" ref="BF666">IF($AY666,STDEVA(IF(G4SelectionMask="x",IF(INDEX(RawDataRefData,$E666,0)&gt;0,INDEX(RawDataRefData,$E666,0)),"")),"")</f>
        <v/>
      </c>
      <c r="BG666" s="100" t="b">
        <f t="shared" si="261"/>
        <v>0</v>
      </c>
      <c r="BH666" s="100" t="str">
        <f t="array" ref="BH666">IF($BG666,MEDIAN(IF(G5SelectionMask="x",IF(INDEX(RawDataRefData,$E666,0)&gt;0,INDEX(RawDataRefData,$E666,0)),"")),"")</f>
        <v/>
      </c>
      <c r="BI666" s="100" t="str">
        <f t="array" ref="BI666">IF($BG666,QUARTILE(IF(G5SelectionMask="x",IF(INDEX(RawDataRefData,$E666,0)&gt;0,INDEX(RawDataRefData,$E666,0)),""),1),"")</f>
        <v/>
      </c>
      <c r="BJ666" s="100" t="str">
        <f t="array" ref="BJ666">IF($BG666,QUARTILE(IF(G5SelectionMask="x",IF(INDEX(RawDataRefData,$E666,0)&gt;0,INDEX(RawDataRefData,$E666,0)),""),3),"")</f>
        <v/>
      </c>
      <c r="BK666" s="100" t="str">
        <f t="array" ref="BK666">IF($BG666,MIN(IF(G5SelectionMask="x",IF(INDEX(RawDataRefData,$E666,0)&gt;0,INDEX(RawDataRefData,$E666,0)),"")),"")</f>
        <v/>
      </c>
      <c r="BL666" s="100" t="str">
        <f t="array" ref="BL666">IF($BG666,MAX(IF(G5SelectionMask="x",IF(INDEX(RawDataRefData,$E666,0)&gt;0,INDEX(RawDataRefData,$E666,0)),"")),"")</f>
        <v/>
      </c>
      <c r="BM666" s="100" t="str">
        <f t="shared" si="262"/>
        <v/>
      </c>
      <c r="BN666" s="103" t="str">
        <f t="array" ref="BN666">IF($BG666,STDEVA(IF(G5SelectionMask="x",IF(INDEX(RawDataRefData,$E666,0)&gt;0,INDEX(RawDataRefData,$E666,0)),"")),"")</f>
        <v/>
      </c>
      <c r="BO666" s="104"/>
      <c r="BP666" s="105">
        <v>3</v>
      </c>
      <c r="BQ666" s="105">
        <v>2</v>
      </c>
      <c r="BR666" s="105">
        <v>2</v>
      </c>
      <c r="BS666" s="105">
        <v>1</v>
      </c>
      <c r="BT666" s="105">
        <v>3</v>
      </c>
      <c r="BU666" s="105">
        <v>1</v>
      </c>
      <c r="BV666" s="105">
        <v>1</v>
      </c>
      <c r="BW666" s="105">
        <v>3</v>
      </c>
      <c r="BX666" s="105">
        <v>2</v>
      </c>
      <c r="BY666" s="105">
        <v>1</v>
      </c>
      <c r="BZ666" s="105">
        <v>4</v>
      </c>
      <c r="CA666" s="105">
        <v>4</v>
      </c>
      <c r="CB666" s="105">
        <v>2</v>
      </c>
      <c r="CC666" s="105">
        <v>2</v>
      </c>
      <c r="CD666" s="105">
        <v>4</v>
      </c>
    </row>
    <row r="667" spans="1:82" x14ac:dyDescent="0.2">
      <c r="A667" s="33">
        <f t="shared" si="239"/>
        <v>0</v>
      </c>
      <c r="B667" s="209"/>
      <c r="C667" s="194"/>
      <c r="D667" s="203"/>
      <c r="E667" s="72">
        <f t="shared" si="255"/>
        <v>658</v>
      </c>
      <c r="F667" s="9" t="s">
        <v>2177</v>
      </c>
      <c r="G667" s="9" t="s">
        <v>2948</v>
      </c>
      <c r="H667" s="9" t="s">
        <v>75</v>
      </c>
      <c r="I667" s="9" t="s">
        <v>77</v>
      </c>
      <c r="J667" s="9" t="s">
        <v>1757</v>
      </c>
      <c r="K667" s="100">
        <f t="shared" si="240"/>
        <v>4</v>
      </c>
      <c r="L667" s="100"/>
      <c r="M667" s="100"/>
      <c r="N667" s="100"/>
      <c r="O667" s="100"/>
      <c r="P667" s="101">
        <f t="shared" si="241"/>
        <v>2</v>
      </c>
      <c r="Q667" s="102">
        <f t="shared" si="242"/>
        <v>4</v>
      </c>
      <c r="R667" s="102">
        <f t="shared" si="243"/>
        <v>2</v>
      </c>
      <c r="S667" s="102">
        <f t="shared" si="244"/>
        <v>1</v>
      </c>
      <c r="T667" s="102">
        <f t="shared" si="245"/>
        <v>3</v>
      </c>
      <c r="U667" s="102">
        <f t="shared" si="246"/>
        <v>1</v>
      </c>
      <c r="V667" s="102">
        <f t="shared" si="247"/>
        <v>1</v>
      </c>
      <c r="W667" s="102">
        <f t="shared" si="248"/>
        <v>4</v>
      </c>
      <c r="X667" s="102">
        <f t="shared" si="249"/>
        <v>2</v>
      </c>
      <c r="Y667" s="102">
        <f t="shared" si="250"/>
        <v>3</v>
      </c>
      <c r="Z667" s="102">
        <f t="shared" si="251"/>
        <v>4</v>
      </c>
      <c r="AA667" s="100" t="b">
        <f t="shared" si="252"/>
        <v>1</v>
      </c>
      <c r="AB667" s="100">
        <f t="array" ref="AB667">IF($AA667,MEDIAN(IF(G1SelectionMask="x",IF(INDEX(RawDataRefData,$E667,0)&gt;0,INDEX(RawDataRefData,$E667,0)),"")),"")</f>
        <v>2</v>
      </c>
      <c r="AC667" s="100">
        <f t="array" ref="AC667">IF($AA667,QUARTILE(IF(G1SelectionMask="x",IF(INDEX(RawDataRefData,$E667,0)&gt;0,INDEX(RawDataRefData,$E667,0)),""),1),"")</f>
        <v>1.5</v>
      </c>
      <c r="AD667" s="100">
        <f t="array" ref="AD667">IF($AA667,QUARTILE(IF(G1SelectionMask="x",IF(INDEX(RawDataRefData,$E667,0)&gt;0,INDEX(RawDataRefData,$E667,0)),""),3),"")</f>
        <v>3.5</v>
      </c>
      <c r="AE667" s="100">
        <f t="array" ref="AE667">IF($AA667,MIN(IF(G1SelectionMask="x",IF(INDEX(RawDataRefData,$E667,0)&gt;0,INDEX(RawDataRefData,$E667,0)),"")),"")</f>
        <v>1</v>
      </c>
      <c r="AF667" s="100">
        <f t="array" ref="AF667">IF($AA667,MAX(IF(G1SelectionMask="x",IF(INDEX(RawDataRefData,$E667,0)&gt;0,INDEX(RawDataRefData,$E667,0)),"")),"")</f>
        <v>4</v>
      </c>
      <c r="AG667" s="100">
        <f t="shared" si="253"/>
        <v>2.4545454545454546</v>
      </c>
      <c r="AH667" s="100">
        <f t="array" ref="AH667">IF($AA667,STDEVA(IF(G1SelectionMask="x",IF(INDEX(RawDataRefData,$E667,0)&gt;0,INDEX(RawDataRefData,$E667,0)),"")),"")</f>
        <v>1.213559752433836</v>
      </c>
      <c r="AI667" s="101" t="b">
        <f t="shared" si="254"/>
        <v>1</v>
      </c>
      <c r="AJ667" s="101">
        <f t="array" ref="AJ667">IF($AI667,MEDIAN(IF(G2SelectionMask="x",IF(INDEX(RawDataRefData,$E667,0)&gt;0,INDEX(RawDataRefData,$E667,0)),"")),"")</f>
        <v>3</v>
      </c>
      <c r="AK667" s="101">
        <f t="array" ref="AK667">IF($AI667,QUARTILE(IF(G2SelectionMask="x",IF(INDEX(RawDataRefData,$E667,0)&gt;0,INDEX(RawDataRefData,$E667,0)),""),1),"")</f>
        <v>2</v>
      </c>
      <c r="AL667" s="101">
        <f t="array" ref="AL667">IF($AI667,QUARTILE(IF(G2SelectionMask="x",IF(INDEX(RawDataRefData,$E667,0)&gt;0,INDEX(RawDataRefData,$E667,0)),""),3),"")</f>
        <v>3.5</v>
      </c>
      <c r="AM667" s="101">
        <f t="array" ref="AM667">IF($AI667,MIN(IF(G2SelectionMask="x",IF(INDEX(RawDataRefData,$E667,0)&gt;0,INDEX(RawDataRefData,$E667,0)),"")),"")</f>
        <v>1</v>
      </c>
      <c r="AN667" s="101">
        <f t="array" ref="AN667">IF($AI667,MAX(IF(G2SelectionMask="x",IF(INDEX(RawDataRefData,$E667,0)&gt;0,INDEX(RawDataRefData,$E667,0)),"")),"")</f>
        <v>4</v>
      </c>
      <c r="AO667" s="101">
        <f t="shared" si="256"/>
        <v>2.7272727272727271</v>
      </c>
      <c r="AP667" s="101">
        <f t="array" ref="AP667">IF($AI667,STDEVA(IF(G2SelectionMask="x",IF(INDEX(RawDataRefData,$E667,0)&gt;0,INDEX(RawDataRefData,$E667,0)),"")),"")</f>
        <v>1.1037127426019049</v>
      </c>
      <c r="AQ667" s="100" t="b">
        <f t="shared" si="257"/>
        <v>0</v>
      </c>
      <c r="AR667" s="100" t="str">
        <f t="array" ref="AR667">IF($AQ667,MEDIAN(IF(G3SelectionMask="x",IF(INDEX(RawDataRefData,$E667,0)&gt;0,INDEX(RawDataRefData,$E667,0)),"")),"")</f>
        <v/>
      </c>
      <c r="AS667" s="100" t="str">
        <f t="array" ref="AS667">IF($AQ667,QUARTILE(IF(G3SelectionMask="x",IF(INDEX(RawDataRefData,$E667,0)&gt;0,INDEX(RawDataRefData,$E667,0)),""),1),"")</f>
        <v/>
      </c>
      <c r="AT667" s="100" t="str">
        <f t="array" ref="AT667">IF($AQ667,QUARTILE(IF(G3SelectionMask="x",IF(INDEX(RawDataRefData,$E667,0)&gt;0,INDEX(RawDataRefData,$E667,0)),""),3),"")</f>
        <v/>
      </c>
      <c r="AU667" s="100" t="str">
        <f t="array" ref="AU667">IF($AQ667,MIN(IF(G3SelectionMask="x",IF(INDEX(RawDataRefData,$E667,0)&gt;0,INDEX(RawDataRefData,$E667,0)),"")),"")</f>
        <v/>
      </c>
      <c r="AV667" s="100" t="str">
        <f t="array" ref="AV667">IF($AQ667,MAX(IF(G3SelectionMask="x",IF(INDEX(RawDataRefData,$E667,0)&gt;0,INDEX(RawDataRefData,$E667,0)),"")),"")</f>
        <v/>
      </c>
      <c r="AW667" s="100" t="str">
        <f t="shared" si="258"/>
        <v/>
      </c>
      <c r="AX667" s="100" t="str">
        <f t="array" ref="AX667">IF($AQ667,STDEVA(IF(G3SelectionMask="x",IF(INDEX(RawDataRefData,$E667,0)&gt;0,INDEX(RawDataRefData,$E667,0)),"")),"")</f>
        <v/>
      </c>
      <c r="AY667" s="101" t="b">
        <f t="shared" si="259"/>
        <v>0</v>
      </c>
      <c r="AZ667" s="101" t="str">
        <f t="array" ref="AZ667">IF($AY667,MEDIAN(IF(G4SelectionMask="x",IF(INDEX(RawDataRefData,$E667,0)&gt;0,INDEX(RawDataRefData,$E667,0)),"")),"")</f>
        <v/>
      </c>
      <c r="BA667" s="101" t="str">
        <f t="array" ref="BA667">IF($AY667,QUARTILE(IF(G4SelectionMask="x",IF(INDEX(RawDataRefData,$E667,0)&gt;0,INDEX(RawDataRefData,$E667,0)),""),1),"")</f>
        <v/>
      </c>
      <c r="BB667" s="101" t="str">
        <f t="array" ref="BB667">IF($AY667,QUARTILE(IF(G4SelectionMask="x",IF(INDEX(RawDataRefData,$E667,0)&gt;0,INDEX(RawDataRefData,$E667,0)),""),3),"")</f>
        <v/>
      </c>
      <c r="BC667" s="101" t="str">
        <f t="array" ref="BC667">IF($AY667,MIN(IF(G4SelectionMask="x",IF(INDEX(RawDataRefData,$E667,0)&gt;0,INDEX(RawDataRefData,$E667,0)),"")),"")</f>
        <v/>
      </c>
      <c r="BD667" s="101" t="str">
        <f t="array" ref="BD667">IF($AY667,MAX(IF(G4SelectionMask="x",IF(INDEX(RawDataRefData,$E667,0)&gt;0,INDEX(RawDataRefData,$E667,0)),"")),"")</f>
        <v/>
      </c>
      <c r="BE667" s="101" t="str">
        <f t="shared" si="260"/>
        <v/>
      </c>
      <c r="BF667" s="101" t="str">
        <f t="array" ref="BF667">IF($AY667,STDEVA(IF(G4SelectionMask="x",IF(INDEX(RawDataRefData,$E667,0)&gt;0,INDEX(RawDataRefData,$E667,0)),"")),"")</f>
        <v/>
      </c>
      <c r="BG667" s="100" t="b">
        <f t="shared" si="261"/>
        <v>0</v>
      </c>
      <c r="BH667" s="100" t="str">
        <f t="array" ref="BH667">IF($BG667,MEDIAN(IF(G5SelectionMask="x",IF(INDEX(RawDataRefData,$E667,0)&gt;0,INDEX(RawDataRefData,$E667,0)),"")),"")</f>
        <v/>
      </c>
      <c r="BI667" s="100" t="str">
        <f t="array" ref="BI667">IF($BG667,QUARTILE(IF(G5SelectionMask="x",IF(INDEX(RawDataRefData,$E667,0)&gt;0,INDEX(RawDataRefData,$E667,0)),""),1),"")</f>
        <v/>
      </c>
      <c r="BJ667" s="100" t="str">
        <f t="array" ref="BJ667">IF($BG667,QUARTILE(IF(G5SelectionMask="x",IF(INDEX(RawDataRefData,$E667,0)&gt;0,INDEX(RawDataRefData,$E667,0)),""),3),"")</f>
        <v/>
      </c>
      <c r="BK667" s="100" t="str">
        <f t="array" ref="BK667">IF($BG667,MIN(IF(G5SelectionMask="x",IF(INDEX(RawDataRefData,$E667,0)&gt;0,INDEX(RawDataRefData,$E667,0)),"")),"")</f>
        <v/>
      </c>
      <c r="BL667" s="100" t="str">
        <f t="array" ref="BL667">IF($BG667,MAX(IF(G5SelectionMask="x",IF(INDEX(RawDataRefData,$E667,0)&gt;0,INDEX(RawDataRefData,$E667,0)),"")),"")</f>
        <v/>
      </c>
      <c r="BM667" s="100" t="str">
        <f t="shared" si="262"/>
        <v/>
      </c>
      <c r="BN667" s="103" t="str">
        <f t="array" ref="BN667">IF($BG667,STDEVA(IF(G5SelectionMask="x",IF(INDEX(RawDataRefData,$E667,0)&gt;0,INDEX(RawDataRefData,$E667,0)),"")),"")</f>
        <v/>
      </c>
      <c r="BO667" s="104"/>
      <c r="BP667" s="105">
        <v>4</v>
      </c>
      <c r="BQ667" s="105">
        <v>2</v>
      </c>
      <c r="BR667" s="105">
        <v>4</v>
      </c>
      <c r="BS667" s="105">
        <v>2</v>
      </c>
      <c r="BT667" s="105">
        <v>1</v>
      </c>
      <c r="BU667" s="105">
        <v>3</v>
      </c>
      <c r="BV667" s="105">
        <v>1</v>
      </c>
      <c r="BW667" s="105">
        <v>1</v>
      </c>
      <c r="BX667" s="105">
        <v>4</v>
      </c>
      <c r="BY667" s="105">
        <v>2</v>
      </c>
      <c r="BZ667" s="105">
        <v>3</v>
      </c>
      <c r="CA667" s="105">
        <v>4</v>
      </c>
      <c r="CB667" s="105">
        <v>3</v>
      </c>
      <c r="CC667" s="105">
        <v>2</v>
      </c>
      <c r="CD667" s="105">
        <v>3</v>
      </c>
    </row>
    <row r="668" spans="1:82" x14ac:dyDescent="0.2">
      <c r="A668" s="33">
        <f t="shared" si="239"/>
        <v>0</v>
      </c>
      <c r="B668" s="209"/>
      <c r="C668" s="194"/>
      <c r="D668" s="203"/>
      <c r="E668" s="72">
        <f t="shared" si="255"/>
        <v>659</v>
      </c>
      <c r="F668" s="9" t="s">
        <v>2178</v>
      </c>
      <c r="G668" s="9" t="s">
        <v>2964</v>
      </c>
      <c r="H668" s="9" t="s">
        <v>75</v>
      </c>
      <c r="I668" s="9" t="s">
        <v>77</v>
      </c>
      <c r="J668" s="9" t="s">
        <v>1758</v>
      </c>
      <c r="K668" s="100">
        <f t="shared" si="240"/>
        <v>3</v>
      </c>
      <c r="L668" s="100"/>
      <c r="M668" s="100"/>
      <c r="N668" s="100"/>
      <c r="O668" s="100"/>
      <c r="P668" s="101">
        <f t="shared" si="241"/>
        <v>1</v>
      </c>
      <c r="Q668" s="102">
        <f t="shared" si="242"/>
        <v>2</v>
      </c>
      <c r="R668" s="102">
        <f t="shared" si="243"/>
        <v>2</v>
      </c>
      <c r="S668" s="102">
        <f t="shared" si="244"/>
        <v>4</v>
      </c>
      <c r="T668" s="102">
        <f t="shared" si="245"/>
        <v>3</v>
      </c>
      <c r="U668" s="102">
        <f t="shared" si="246"/>
        <v>3</v>
      </c>
      <c r="V668" s="102">
        <f t="shared" si="247"/>
        <v>1</v>
      </c>
      <c r="W668" s="102">
        <f t="shared" si="248"/>
        <v>2</v>
      </c>
      <c r="X668" s="102">
        <f t="shared" si="249"/>
        <v>1</v>
      </c>
      <c r="Y668" s="102">
        <f t="shared" si="250"/>
        <v>4</v>
      </c>
      <c r="Z668" s="102">
        <f t="shared" si="251"/>
        <v>4</v>
      </c>
      <c r="AA668" s="100" t="b">
        <f t="shared" si="252"/>
        <v>1</v>
      </c>
      <c r="AB668" s="100">
        <f t="array" ref="AB668">IF($AA668,MEDIAN(IF(G1SelectionMask="x",IF(INDEX(RawDataRefData,$E668,0)&gt;0,INDEX(RawDataRefData,$E668,0)),"")),"")</f>
        <v>2</v>
      </c>
      <c r="AC668" s="100">
        <f t="array" ref="AC668">IF($AA668,QUARTILE(IF(G1SelectionMask="x",IF(INDEX(RawDataRefData,$E668,0)&gt;0,INDEX(RawDataRefData,$E668,0)),""),1),"")</f>
        <v>1.5</v>
      </c>
      <c r="AD668" s="100">
        <f t="array" ref="AD668">IF($AA668,QUARTILE(IF(G1SelectionMask="x",IF(INDEX(RawDataRefData,$E668,0)&gt;0,INDEX(RawDataRefData,$E668,0)),""),3),"")</f>
        <v>3.5</v>
      </c>
      <c r="AE668" s="100">
        <f t="array" ref="AE668">IF($AA668,MIN(IF(G1SelectionMask="x",IF(INDEX(RawDataRefData,$E668,0)&gt;0,INDEX(RawDataRefData,$E668,0)),"")),"")</f>
        <v>1</v>
      </c>
      <c r="AF668" s="100">
        <f t="array" ref="AF668">IF($AA668,MAX(IF(G1SelectionMask="x",IF(INDEX(RawDataRefData,$E668,0)&gt;0,INDEX(RawDataRefData,$E668,0)),"")),"")</f>
        <v>4</v>
      </c>
      <c r="AG668" s="100">
        <f t="shared" si="253"/>
        <v>2.4545454545454546</v>
      </c>
      <c r="AH668" s="100">
        <f t="array" ref="AH668">IF($AA668,STDEVA(IF(G1SelectionMask="x",IF(INDEX(RawDataRefData,$E668,0)&gt;0,INDEX(RawDataRefData,$E668,0)),"")),"")</f>
        <v>1.213559752433836</v>
      </c>
      <c r="AI668" s="101" t="b">
        <f t="shared" si="254"/>
        <v>1</v>
      </c>
      <c r="AJ668" s="101">
        <f t="array" ref="AJ668">IF($AI668,MEDIAN(IF(G2SelectionMask="x",IF(INDEX(RawDataRefData,$E668,0)&gt;0,INDEX(RawDataRefData,$E668,0)),"")),"")</f>
        <v>3</v>
      </c>
      <c r="AK668" s="101">
        <f t="array" ref="AK668">IF($AI668,QUARTILE(IF(G2SelectionMask="x",IF(INDEX(RawDataRefData,$E668,0)&gt;0,INDEX(RawDataRefData,$E668,0)),""),1),"")</f>
        <v>2</v>
      </c>
      <c r="AL668" s="101">
        <f t="array" ref="AL668">IF($AI668,QUARTILE(IF(G2SelectionMask="x",IF(INDEX(RawDataRefData,$E668,0)&gt;0,INDEX(RawDataRefData,$E668,0)),""),3),"")</f>
        <v>4</v>
      </c>
      <c r="AM668" s="101">
        <f t="array" ref="AM668">IF($AI668,MIN(IF(G2SelectionMask="x",IF(INDEX(RawDataRefData,$E668,0)&gt;0,INDEX(RawDataRefData,$E668,0)),"")),"")</f>
        <v>1</v>
      </c>
      <c r="AN668" s="101">
        <f t="array" ref="AN668">IF($AI668,MAX(IF(G2SelectionMask="x",IF(INDEX(RawDataRefData,$E668,0)&gt;0,INDEX(RawDataRefData,$E668,0)),"")),"")</f>
        <v>4</v>
      </c>
      <c r="AO668" s="101">
        <f t="shared" si="256"/>
        <v>2.9090909090909092</v>
      </c>
      <c r="AP668" s="101">
        <f t="array" ref="AP668">IF($AI668,STDEVA(IF(G2SelectionMask="x",IF(INDEX(RawDataRefData,$E668,0)&gt;0,INDEX(RawDataRefData,$E668,0)),"")),"")</f>
        <v>1.2210278829367864</v>
      </c>
      <c r="AQ668" s="100" t="b">
        <f t="shared" si="257"/>
        <v>0</v>
      </c>
      <c r="AR668" s="100" t="str">
        <f t="array" ref="AR668">IF($AQ668,MEDIAN(IF(G3SelectionMask="x",IF(INDEX(RawDataRefData,$E668,0)&gt;0,INDEX(RawDataRefData,$E668,0)),"")),"")</f>
        <v/>
      </c>
      <c r="AS668" s="100" t="str">
        <f t="array" ref="AS668">IF($AQ668,QUARTILE(IF(G3SelectionMask="x",IF(INDEX(RawDataRefData,$E668,0)&gt;0,INDEX(RawDataRefData,$E668,0)),""),1),"")</f>
        <v/>
      </c>
      <c r="AT668" s="100" t="str">
        <f t="array" ref="AT668">IF($AQ668,QUARTILE(IF(G3SelectionMask="x",IF(INDEX(RawDataRefData,$E668,0)&gt;0,INDEX(RawDataRefData,$E668,0)),""),3),"")</f>
        <v/>
      </c>
      <c r="AU668" s="100" t="str">
        <f t="array" ref="AU668">IF($AQ668,MIN(IF(G3SelectionMask="x",IF(INDEX(RawDataRefData,$E668,0)&gt;0,INDEX(RawDataRefData,$E668,0)),"")),"")</f>
        <v/>
      </c>
      <c r="AV668" s="100" t="str">
        <f t="array" ref="AV668">IF($AQ668,MAX(IF(G3SelectionMask="x",IF(INDEX(RawDataRefData,$E668,0)&gt;0,INDEX(RawDataRefData,$E668,0)),"")),"")</f>
        <v/>
      </c>
      <c r="AW668" s="100" t="str">
        <f t="shared" si="258"/>
        <v/>
      </c>
      <c r="AX668" s="100" t="str">
        <f t="array" ref="AX668">IF($AQ668,STDEVA(IF(G3SelectionMask="x",IF(INDEX(RawDataRefData,$E668,0)&gt;0,INDEX(RawDataRefData,$E668,0)),"")),"")</f>
        <v/>
      </c>
      <c r="AY668" s="101" t="b">
        <f t="shared" si="259"/>
        <v>0</v>
      </c>
      <c r="AZ668" s="101" t="str">
        <f t="array" ref="AZ668">IF($AY668,MEDIAN(IF(G4SelectionMask="x",IF(INDEX(RawDataRefData,$E668,0)&gt;0,INDEX(RawDataRefData,$E668,0)),"")),"")</f>
        <v/>
      </c>
      <c r="BA668" s="101" t="str">
        <f t="array" ref="BA668">IF($AY668,QUARTILE(IF(G4SelectionMask="x",IF(INDEX(RawDataRefData,$E668,0)&gt;0,INDEX(RawDataRefData,$E668,0)),""),1),"")</f>
        <v/>
      </c>
      <c r="BB668" s="101" t="str">
        <f t="array" ref="BB668">IF($AY668,QUARTILE(IF(G4SelectionMask="x",IF(INDEX(RawDataRefData,$E668,0)&gt;0,INDEX(RawDataRefData,$E668,0)),""),3),"")</f>
        <v/>
      </c>
      <c r="BC668" s="101" t="str">
        <f t="array" ref="BC668">IF($AY668,MIN(IF(G4SelectionMask="x",IF(INDEX(RawDataRefData,$E668,0)&gt;0,INDEX(RawDataRefData,$E668,0)),"")),"")</f>
        <v/>
      </c>
      <c r="BD668" s="101" t="str">
        <f t="array" ref="BD668">IF($AY668,MAX(IF(G4SelectionMask="x",IF(INDEX(RawDataRefData,$E668,0)&gt;0,INDEX(RawDataRefData,$E668,0)),"")),"")</f>
        <v/>
      </c>
      <c r="BE668" s="101" t="str">
        <f t="shared" si="260"/>
        <v/>
      </c>
      <c r="BF668" s="101" t="str">
        <f t="array" ref="BF668">IF($AY668,STDEVA(IF(G4SelectionMask="x",IF(INDEX(RawDataRefData,$E668,0)&gt;0,INDEX(RawDataRefData,$E668,0)),"")),"")</f>
        <v/>
      </c>
      <c r="BG668" s="100" t="b">
        <f t="shared" si="261"/>
        <v>0</v>
      </c>
      <c r="BH668" s="100" t="str">
        <f t="array" ref="BH668">IF($BG668,MEDIAN(IF(G5SelectionMask="x",IF(INDEX(RawDataRefData,$E668,0)&gt;0,INDEX(RawDataRefData,$E668,0)),"")),"")</f>
        <v/>
      </c>
      <c r="BI668" s="100" t="str">
        <f t="array" ref="BI668">IF($BG668,QUARTILE(IF(G5SelectionMask="x",IF(INDEX(RawDataRefData,$E668,0)&gt;0,INDEX(RawDataRefData,$E668,0)),""),1),"")</f>
        <v/>
      </c>
      <c r="BJ668" s="100" t="str">
        <f t="array" ref="BJ668">IF($BG668,QUARTILE(IF(G5SelectionMask="x",IF(INDEX(RawDataRefData,$E668,0)&gt;0,INDEX(RawDataRefData,$E668,0)),""),3),"")</f>
        <v/>
      </c>
      <c r="BK668" s="100" t="str">
        <f t="array" ref="BK668">IF($BG668,MIN(IF(G5SelectionMask="x",IF(INDEX(RawDataRefData,$E668,0)&gt;0,INDEX(RawDataRefData,$E668,0)),"")),"")</f>
        <v/>
      </c>
      <c r="BL668" s="100" t="str">
        <f t="array" ref="BL668">IF($BG668,MAX(IF(G5SelectionMask="x",IF(INDEX(RawDataRefData,$E668,0)&gt;0,INDEX(RawDataRefData,$E668,0)),"")),"")</f>
        <v/>
      </c>
      <c r="BM668" s="100" t="str">
        <f t="shared" si="262"/>
        <v/>
      </c>
      <c r="BN668" s="103" t="str">
        <f t="array" ref="BN668">IF($BG668,STDEVA(IF(G5SelectionMask="x",IF(INDEX(RawDataRefData,$E668,0)&gt;0,INDEX(RawDataRefData,$E668,0)),"")),"")</f>
        <v/>
      </c>
      <c r="BO668" s="104"/>
      <c r="BP668" s="105">
        <v>3</v>
      </c>
      <c r="BQ668" s="105">
        <v>1</v>
      </c>
      <c r="BR668" s="105">
        <v>2</v>
      </c>
      <c r="BS668" s="105">
        <v>2</v>
      </c>
      <c r="BT668" s="105">
        <v>4</v>
      </c>
      <c r="BU668" s="105">
        <v>3</v>
      </c>
      <c r="BV668" s="105">
        <v>3</v>
      </c>
      <c r="BW668" s="105">
        <v>1</v>
      </c>
      <c r="BX668" s="105">
        <v>2</v>
      </c>
      <c r="BY668" s="105">
        <v>1</v>
      </c>
      <c r="BZ668" s="105">
        <v>4</v>
      </c>
      <c r="CA668" s="105">
        <v>4</v>
      </c>
      <c r="CB668" s="105">
        <v>4</v>
      </c>
      <c r="CC668" s="105">
        <v>3</v>
      </c>
      <c r="CD668" s="105">
        <v>4</v>
      </c>
    </row>
    <row r="669" spans="1:82" x14ac:dyDescent="0.2">
      <c r="A669" s="33">
        <f t="shared" si="239"/>
        <v>0</v>
      </c>
      <c r="B669" s="209"/>
      <c r="C669" s="194"/>
      <c r="D669" s="203"/>
      <c r="E669" s="72">
        <f t="shared" si="255"/>
        <v>660</v>
      </c>
      <c r="F669" s="9" t="s">
        <v>2179</v>
      </c>
      <c r="G669" s="9" t="s">
        <v>2956</v>
      </c>
      <c r="H669" s="9" t="s">
        <v>75</v>
      </c>
      <c r="I669" s="9" t="s">
        <v>77</v>
      </c>
      <c r="J669" s="9" t="s">
        <v>1759</v>
      </c>
      <c r="K669" s="100">
        <f t="shared" si="240"/>
        <v>3</v>
      </c>
      <c r="L669" s="100"/>
      <c r="M669" s="100"/>
      <c r="N669" s="100"/>
      <c r="O669" s="100"/>
      <c r="P669" s="101">
        <f t="shared" si="241"/>
        <v>1</v>
      </c>
      <c r="Q669" s="102">
        <f t="shared" si="242"/>
        <v>3</v>
      </c>
      <c r="R669" s="102">
        <f t="shared" si="243"/>
        <v>3</v>
      </c>
      <c r="S669" s="102">
        <f t="shared" si="244"/>
        <v>3</v>
      </c>
      <c r="T669" s="102">
        <f t="shared" si="245"/>
        <v>1</v>
      </c>
      <c r="U669" s="102">
        <f t="shared" si="246"/>
        <v>3</v>
      </c>
      <c r="V669" s="102">
        <f t="shared" si="247"/>
        <v>2</v>
      </c>
      <c r="W669" s="102">
        <f t="shared" si="248"/>
        <v>1</v>
      </c>
      <c r="X669" s="102">
        <f t="shared" si="249"/>
        <v>4</v>
      </c>
      <c r="Y669" s="102">
        <f t="shared" si="250"/>
        <v>3</v>
      </c>
      <c r="Z669" s="102">
        <f t="shared" si="251"/>
        <v>4</v>
      </c>
      <c r="AA669" s="100" t="b">
        <f t="shared" si="252"/>
        <v>1</v>
      </c>
      <c r="AB669" s="100">
        <f t="array" ref="AB669">IF($AA669,MEDIAN(IF(G1SelectionMask="x",IF(INDEX(RawDataRefData,$E669,0)&gt;0,INDEX(RawDataRefData,$E669,0)),"")),"")</f>
        <v>3</v>
      </c>
      <c r="AC669" s="100">
        <f t="array" ref="AC669">IF($AA669,QUARTILE(IF(G1SelectionMask="x",IF(INDEX(RawDataRefData,$E669,0)&gt;0,INDEX(RawDataRefData,$E669,0)),""),1),"")</f>
        <v>1.5</v>
      </c>
      <c r="AD669" s="100">
        <f t="array" ref="AD669">IF($AA669,QUARTILE(IF(G1SelectionMask="x",IF(INDEX(RawDataRefData,$E669,0)&gt;0,INDEX(RawDataRefData,$E669,0)),""),3),"")</f>
        <v>3</v>
      </c>
      <c r="AE669" s="100">
        <f t="array" ref="AE669">IF($AA669,MIN(IF(G1SelectionMask="x",IF(INDEX(RawDataRefData,$E669,0)&gt;0,INDEX(RawDataRefData,$E669,0)),"")),"")</f>
        <v>1</v>
      </c>
      <c r="AF669" s="100">
        <f t="array" ref="AF669">IF($AA669,MAX(IF(G1SelectionMask="x",IF(INDEX(RawDataRefData,$E669,0)&gt;0,INDEX(RawDataRefData,$E669,0)),"")),"")</f>
        <v>4</v>
      </c>
      <c r="AG669" s="100">
        <f t="shared" si="253"/>
        <v>2.5454545454545454</v>
      </c>
      <c r="AH669" s="100">
        <f t="array" ref="AH669">IF($AA669,STDEVA(IF(G1SelectionMask="x",IF(INDEX(RawDataRefData,$E669,0)&gt;0,INDEX(RawDataRefData,$E669,0)),"")),"")</f>
        <v>1.1281521496355327</v>
      </c>
      <c r="AI669" s="101" t="b">
        <f t="shared" si="254"/>
        <v>1</v>
      </c>
      <c r="AJ669" s="101">
        <f t="array" ref="AJ669">IF($AI669,MEDIAN(IF(G2SelectionMask="x",IF(INDEX(RawDataRefData,$E669,0)&gt;0,INDEX(RawDataRefData,$E669,0)),"")),"")</f>
        <v>3</v>
      </c>
      <c r="AK669" s="101">
        <f t="array" ref="AK669">IF($AI669,QUARTILE(IF(G2SelectionMask="x",IF(INDEX(RawDataRefData,$E669,0)&gt;0,INDEX(RawDataRefData,$E669,0)),""),1),"")</f>
        <v>1.5</v>
      </c>
      <c r="AL669" s="101">
        <f t="array" ref="AL669">IF($AI669,QUARTILE(IF(G2SelectionMask="x",IF(INDEX(RawDataRefData,$E669,0)&gt;0,INDEX(RawDataRefData,$E669,0)),""),3),"")</f>
        <v>3</v>
      </c>
      <c r="AM669" s="101">
        <f t="array" ref="AM669">IF($AI669,MIN(IF(G2SelectionMask="x",IF(INDEX(RawDataRefData,$E669,0)&gt;0,INDEX(RawDataRefData,$E669,0)),"")),"")</f>
        <v>1</v>
      </c>
      <c r="AN669" s="101">
        <f t="array" ref="AN669">IF($AI669,MAX(IF(G2SelectionMask="x",IF(INDEX(RawDataRefData,$E669,0)&gt;0,INDEX(RawDataRefData,$E669,0)),"")),"")</f>
        <v>4</v>
      </c>
      <c r="AO669" s="101">
        <f t="shared" si="256"/>
        <v>2.5454545454545454</v>
      </c>
      <c r="AP669" s="101">
        <f t="array" ref="AP669">IF($AI669,STDEVA(IF(G2SelectionMask="x",IF(INDEX(RawDataRefData,$E669,0)&gt;0,INDEX(RawDataRefData,$E669,0)),"")),"")</f>
        <v>1.1281521496355327</v>
      </c>
      <c r="AQ669" s="100" t="b">
        <f t="shared" si="257"/>
        <v>0</v>
      </c>
      <c r="AR669" s="100" t="str">
        <f t="array" ref="AR669">IF($AQ669,MEDIAN(IF(G3SelectionMask="x",IF(INDEX(RawDataRefData,$E669,0)&gt;0,INDEX(RawDataRefData,$E669,0)),"")),"")</f>
        <v/>
      </c>
      <c r="AS669" s="100" t="str">
        <f t="array" ref="AS669">IF($AQ669,QUARTILE(IF(G3SelectionMask="x",IF(INDEX(RawDataRefData,$E669,0)&gt;0,INDEX(RawDataRefData,$E669,0)),""),1),"")</f>
        <v/>
      </c>
      <c r="AT669" s="100" t="str">
        <f t="array" ref="AT669">IF($AQ669,QUARTILE(IF(G3SelectionMask="x",IF(INDEX(RawDataRefData,$E669,0)&gt;0,INDEX(RawDataRefData,$E669,0)),""),3),"")</f>
        <v/>
      </c>
      <c r="AU669" s="100" t="str">
        <f t="array" ref="AU669">IF($AQ669,MIN(IF(G3SelectionMask="x",IF(INDEX(RawDataRefData,$E669,0)&gt;0,INDEX(RawDataRefData,$E669,0)),"")),"")</f>
        <v/>
      </c>
      <c r="AV669" s="100" t="str">
        <f t="array" ref="AV669">IF($AQ669,MAX(IF(G3SelectionMask="x",IF(INDEX(RawDataRefData,$E669,0)&gt;0,INDEX(RawDataRefData,$E669,0)),"")),"")</f>
        <v/>
      </c>
      <c r="AW669" s="100" t="str">
        <f t="shared" si="258"/>
        <v/>
      </c>
      <c r="AX669" s="100" t="str">
        <f t="array" ref="AX669">IF($AQ669,STDEVA(IF(G3SelectionMask="x",IF(INDEX(RawDataRefData,$E669,0)&gt;0,INDEX(RawDataRefData,$E669,0)),"")),"")</f>
        <v/>
      </c>
      <c r="AY669" s="101" t="b">
        <f t="shared" si="259"/>
        <v>0</v>
      </c>
      <c r="AZ669" s="101" t="str">
        <f t="array" ref="AZ669">IF($AY669,MEDIAN(IF(G4SelectionMask="x",IF(INDEX(RawDataRefData,$E669,0)&gt;0,INDEX(RawDataRefData,$E669,0)),"")),"")</f>
        <v/>
      </c>
      <c r="BA669" s="101" t="str">
        <f t="array" ref="BA669">IF($AY669,QUARTILE(IF(G4SelectionMask="x",IF(INDEX(RawDataRefData,$E669,0)&gt;0,INDEX(RawDataRefData,$E669,0)),""),1),"")</f>
        <v/>
      </c>
      <c r="BB669" s="101" t="str">
        <f t="array" ref="BB669">IF($AY669,QUARTILE(IF(G4SelectionMask="x",IF(INDEX(RawDataRefData,$E669,0)&gt;0,INDEX(RawDataRefData,$E669,0)),""),3),"")</f>
        <v/>
      </c>
      <c r="BC669" s="101" t="str">
        <f t="array" ref="BC669">IF($AY669,MIN(IF(G4SelectionMask="x",IF(INDEX(RawDataRefData,$E669,0)&gt;0,INDEX(RawDataRefData,$E669,0)),"")),"")</f>
        <v/>
      </c>
      <c r="BD669" s="101" t="str">
        <f t="array" ref="BD669">IF($AY669,MAX(IF(G4SelectionMask="x",IF(INDEX(RawDataRefData,$E669,0)&gt;0,INDEX(RawDataRefData,$E669,0)),"")),"")</f>
        <v/>
      </c>
      <c r="BE669" s="101" t="str">
        <f t="shared" si="260"/>
        <v/>
      </c>
      <c r="BF669" s="101" t="str">
        <f t="array" ref="BF669">IF($AY669,STDEVA(IF(G4SelectionMask="x",IF(INDEX(RawDataRefData,$E669,0)&gt;0,INDEX(RawDataRefData,$E669,0)),"")),"")</f>
        <v/>
      </c>
      <c r="BG669" s="100" t="b">
        <f t="shared" si="261"/>
        <v>0</v>
      </c>
      <c r="BH669" s="100" t="str">
        <f t="array" ref="BH669">IF($BG669,MEDIAN(IF(G5SelectionMask="x",IF(INDEX(RawDataRefData,$E669,0)&gt;0,INDEX(RawDataRefData,$E669,0)),"")),"")</f>
        <v/>
      </c>
      <c r="BI669" s="100" t="str">
        <f t="array" ref="BI669">IF($BG669,QUARTILE(IF(G5SelectionMask="x",IF(INDEX(RawDataRefData,$E669,0)&gt;0,INDEX(RawDataRefData,$E669,0)),""),1),"")</f>
        <v/>
      </c>
      <c r="BJ669" s="100" t="str">
        <f t="array" ref="BJ669">IF($BG669,QUARTILE(IF(G5SelectionMask="x",IF(INDEX(RawDataRefData,$E669,0)&gt;0,INDEX(RawDataRefData,$E669,0)),""),3),"")</f>
        <v/>
      </c>
      <c r="BK669" s="100" t="str">
        <f t="array" ref="BK669">IF($BG669,MIN(IF(G5SelectionMask="x",IF(INDEX(RawDataRefData,$E669,0)&gt;0,INDEX(RawDataRefData,$E669,0)),"")),"")</f>
        <v/>
      </c>
      <c r="BL669" s="100" t="str">
        <f t="array" ref="BL669">IF($BG669,MAX(IF(G5SelectionMask="x",IF(INDEX(RawDataRefData,$E669,0)&gt;0,INDEX(RawDataRefData,$E669,0)),"")),"")</f>
        <v/>
      </c>
      <c r="BM669" s="100" t="str">
        <f t="shared" si="262"/>
        <v/>
      </c>
      <c r="BN669" s="103" t="str">
        <f t="array" ref="BN669">IF($BG669,STDEVA(IF(G5SelectionMask="x",IF(INDEX(RawDataRefData,$E669,0)&gt;0,INDEX(RawDataRefData,$E669,0)),"")),"")</f>
        <v/>
      </c>
      <c r="BO669" s="104"/>
      <c r="BP669" s="105">
        <v>3</v>
      </c>
      <c r="BQ669" s="105">
        <v>1</v>
      </c>
      <c r="BR669" s="105">
        <v>3</v>
      </c>
      <c r="BS669" s="105">
        <v>3</v>
      </c>
      <c r="BT669" s="105">
        <v>3</v>
      </c>
      <c r="BU669" s="105">
        <v>1</v>
      </c>
      <c r="BV669" s="105">
        <v>3</v>
      </c>
      <c r="BW669" s="105">
        <v>2</v>
      </c>
      <c r="BX669" s="105">
        <v>1</v>
      </c>
      <c r="BY669" s="105">
        <v>4</v>
      </c>
      <c r="BZ669" s="105">
        <v>3</v>
      </c>
      <c r="CA669" s="105">
        <v>4</v>
      </c>
      <c r="CB669" s="105">
        <v>3</v>
      </c>
      <c r="CC669" s="105">
        <v>3</v>
      </c>
      <c r="CD669" s="105">
        <v>4</v>
      </c>
    </row>
    <row r="670" spans="1:82" x14ac:dyDescent="0.2">
      <c r="A670" s="33">
        <f t="shared" ref="A670:A689" si="263">IF(SelectCapabilities="x",,ERROR)</f>
        <v>0</v>
      </c>
      <c r="B670" s="209"/>
      <c r="C670" s="194"/>
      <c r="D670" s="203"/>
      <c r="E670" s="72">
        <f t="shared" si="255"/>
        <v>661</v>
      </c>
      <c r="F670" s="9" t="s">
        <v>2180</v>
      </c>
      <c r="G670" s="9" t="s">
        <v>2957</v>
      </c>
      <c r="H670" s="9" t="s">
        <v>75</v>
      </c>
      <c r="I670" s="9" t="s">
        <v>77</v>
      </c>
      <c r="J670" s="9" t="s">
        <v>1759</v>
      </c>
      <c r="K670" s="100">
        <f t="shared" si="240"/>
        <v>1</v>
      </c>
      <c r="L670" s="100"/>
      <c r="M670" s="100"/>
      <c r="N670" s="100"/>
      <c r="O670" s="100"/>
      <c r="P670" s="101">
        <f t="shared" si="241"/>
        <v>4</v>
      </c>
      <c r="Q670" s="102">
        <f t="shared" si="242"/>
        <v>1</v>
      </c>
      <c r="R670" s="102">
        <f t="shared" si="243"/>
        <v>4</v>
      </c>
      <c r="S670" s="102">
        <f t="shared" si="244"/>
        <v>2</v>
      </c>
      <c r="T670" s="102">
        <f t="shared" si="245"/>
        <v>2</v>
      </c>
      <c r="U670" s="102">
        <f t="shared" si="246"/>
        <v>3</v>
      </c>
      <c r="V670" s="102">
        <f t="shared" si="247"/>
        <v>2</v>
      </c>
      <c r="W670" s="102">
        <f t="shared" si="248"/>
        <v>2</v>
      </c>
      <c r="X670" s="102">
        <f t="shared" si="249"/>
        <v>2</v>
      </c>
      <c r="Y670" s="102">
        <f t="shared" si="250"/>
        <v>2</v>
      </c>
      <c r="Z670" s="102">
        <f t="shared" si="251"/>
        <v>4</v>
      </c>
      <c r="AA670" s="100" t="b">
        <f t="shared" si="252"/>
        <v>1</v>
      </c>
      <c r="AB670" s="100">
        <f t="array" ref="AB670">IF($AA670,MEDIAN(IF(G1SelectionMask="x",IF(INDEX(RawDataRefData,$E670,0)&gt;0,INDEX(RawDataRefData,$E670,0)),"")),"")</f>
        <v>2</v>
      </c>
      <c r="AC670" s="100">
        <f t="array" ref="AC670">IF($AA670,QUARTILE(IF(G1SelectionMask="x",IF(INDEX(RawDataRefData,$E670,0)&gt;0,INDEX(RawDataRefData,$E670,0)),""),1),"")</f>
        <v>2</v>
      </c>
      <c r="AD670" s="100">
        <f t="array" ref="AD670">IF($AA670,QUARTILE(IF(G1SelectionMask="x",IF(INDEX(RawDataRefData,$E670,0)&gt;0,INDEX(RawDataRefData,$E670,0)),""),3),"")</f>
        <v>3.5</v>
      </c>
      <c r="AE670" s="100">
        <f t="array" ref="AE670">IF($AA670,MIN(IF(G1SelectionMask="x",IF(INDEX(RawDataRefData,$E670,0)&gt;0,INDEX(RawDataRefData,$E670,0)),"")),"")</f>
        <v>1</v>
      </c>
      <c r="AF670" s="100">
        <f t="array" ref="AF670">IF($AA670,MAX(IF(G1SelectionMask="x",IF(INDEX(RawDataRefData,$E670,0)&gt;0,INDEX(RawDataRefData,$E670,0)),"")),"")</f>
        <v>4</v>
      </c>
      <c r="AG670" s="100">
        <f t="shared" si="253"/>
        <v>2.5454545454545454</v>
      </c>
      <c r="AH670" s="100">
        <f t="array" ref="AH670">IF($AA670,STDEVA(IF(G1SelectionMask="x",IF(INDEX(RawDataRefData,$E670,0)&gt;0,INDEX(RawDataRefData,$E670,0)),"")),"")</f>
        <v>1.0357254813546268</v>
      </c>
      <c r="AI670" s="101" t="b">
        <f t="shared" si="254"/>
        <v>1</v>
      </c>
      <c r="AJ670" s="101">
        <f t="array" ref="AJ670">IF($AI670,MEDIAN(IF(G2SelectionMask="x",IF(INDEX(RawDataRefData,$E670,0)&gt;0,INDEX(RawDataRefData,$E670,0)),"")),"")</f>
        <v>2</v>
      </c>
      <c r="AK670" s="101">
        <f t="array" ref="AK670">IF($AI670,QUARTILE(IF(G2SelectionMask="x",IF(INDEX(RawDataRefData,$E670,0)&gt;0,INDEX(RawDataRefData,$E670,0)),""),1),"")</f>
        <v>2</v>
      </c>
      <c r="AL670" s="101">
        <f t="array" ref="AL670">IF($AI670,QUARTILE(IF(G2SelectionMask="x",IF(INDEX(RawDataRefData,$E670,0)&gt;0,INDEX(RawDataRefData,$E670,0)),""),3),"")</f>
        <v>3</v>
      </c>
      <c r="AM670" s="101">
        <f t="array" ref="AM670">IF($AI670,MIN(IF(G2SelectionMask="x",IF(INDEX(RawDataRefData,$E670,0)&gt;0,INDEX(RawDataRefData,$E670,0)),"")),"")</f>
        <v>1</v>
      </c>
      <c r="AN670" s="101">
        <f t="array" ref="AN670">IF($AI670,MAX(IF(G2SelectionMask="x",IF(INDEX(RawDataRefData,$E670,0)&gt;0,INDEX(RawDataRefData,$E670,0)),"")),"")</f>
        <v>4</v>
      </c>
      <c r="AO670" s="101">
        <f t="shared" si="256"/>
        <v>2.3636363636363638</v>
      </c>
      <c r="AP670" s="101">
        <f t="array" ref="AP670">IF($AI670,STDEVA(IF(G2SelectionMask="x",IF(INDEX(RawDataRefData,$E670,0)&gt;0,INDEX(RawDataRefData,$E670,0)),"")),"")</f>
        <v>1.1200649331826502</v>
      </c>
      <c r="AQ670" s="100" t="b">
        <f t="shared" si="257"/>
        <v>0</v>
      </c>
      <c r="AR670" s="100" t="str">
        <f t="array" ref="AR670">IF($AQ670,MEDIAN(IF(G3SelectionMask="x",IF(INDEX(RawDataRefData,$E670,0)&gt;0,INDEX(RawDataRefData,$E670,0)),"")),"")</f>
        <v/>
      </c>
      <c r="AS670" s="100" t="str">
        <f t="array" ref="AS670">IF($AQ670,QUARTILE(IF(G3SelectionMask="x",IF(INDEX(RawDataRefData,$E670,0)&gt;0,INDEX(RawDataRefData,$E670,0)),""),1),"")</f>
        <v/>
      </c>
      <c r="AT670" s="100" t="str">
        <f t="array" ref="AT670">IF($AQ670,QUARTILE(IF(G3SelectionMask="x",IF(INDEX(RawDataRefData,$E670,0)&gt;0,INDEX(RawDataRefData,$E670,0)),""),3),"")</f>
        <v/>
      </c>
      <c r="AU670" s="100" t="str">
        <f t="array" ref="AU670">IF($AQ670,MIN(IF(G3SelectionMask="x",IF(INDEX(RawDataRefData,$E670,0)&gt;0,INDEX(RawDataRefData,$E670,0)),"")),"")</f>
        <v/>
      </c>
      <c r="AV670" s="100" t="str">
        <f t="array" ref="AV670">IF($AQ670,MAX(IF(G3SelectionMask="x",IF(INDEX(RawDataRefData,$E670,0)&gt;0,INDEX(RawDataRefData,$E670,0)),"")),"")</f>
        <v/>
      </c>
      <c r="AW670" s="100" t="str">
        <f t="shared" si="258"/>
        <v/>
      </c>
      <c r="AX670" s="100" t="str">
        <f t="array" ref="AX670">IF($AQ670,STDEVA(IF(G3SelectionMask="x",IF(INDEX(RawDataRefData,$E670,0)&gt;0,INDEX(RawDataRefData,$E670,0)),"")),"")</f>
        <v/>
      </c>
      <c r="AY670" s="101" t="b">
        <f t="shared" si="259"/>
        <v>0</v>
      </c>
      <c r="AZ670" s="101" t="str">
        <f t="array" ref="AZ670">IF($AY670,MEDIAN(IF(G4SelectionMask="x",IF(INDEX(RawDataRefData,$E670,0)&gt;0,INDEX(RawDataRefData,$E670,0)),"")),"")</f>
        <v/>
      </c>
      <c r="BA670" s="101" t="str">
        <f t="array" ref="BA670">IF($AY670,QUARTILE(IF(G4SelectionMask="x",IF(INDEX(RawDataRefData,$E670,0)&gt;0,INDEX(RawDataRefData,$E670,0)),""),1),"")</f>
        <v/>
      </c>
      <c r="BB670" s="101" t="str">
        <f t="array" ref="BB670">IF($AY670,QUARTILE(IF(G4SelectionMask="x",IF(INDEX(RawDataRefData,$E670,0)&gt;0,INDEX(RawDataRefData,$E670,0)),""),3),"")</f>
        <v/>
      </c>
      <c r="BC670" s="101" t="str">
        <f t="array" ref="BC670">IF($AY670,MIN(IF(G4SelectionMask="x",IF(INDEX(RawDataRefData,$E670,0)&gt;0,INDEX(RawDataRefData,$E670,0)),"")),"")</f>
        <v/>
      </c>
      <c r="BD670" s="101" t="str">
        <f t="array" ref="BD670">IF($AY670,MAX(IF(G4SelectionMask="x",IF(INDEX(RawDataRefData,$E670,0)&gt;0,INDEX(RawDataRefData,$E670,0)),"")),"")</f>
        <v/>
      </c>
      <c r="BE670" s="101" t="str">
        <f t="shared" si="260"/>
        <v/>
      </c>
      <c r="BF670" s="101" t="str">
        <f t="array" ref="BF670">IF($AY670,STDEVA(IF(G4SelectionMask="x",IF(INDEX(RawDataRefData,$E670,0)&gt;0,INDEX(RawDataRefData,$E670,0)),"")),"")</f>
        <v/>
      </c>
      <c r="BG670" s="100" t="b">
        <f t="shared" si="261"/>
        <v>0</v>
      </c>
      <c r="BH670" s="100" t="str">
        <f t="array" ref="BH670">IF($BG670,MEDIAN(IF(G5SelectionMask="x",IF(INDEX(RawDataRefData,$E670,0)&gt;0,INDEX(RawDataRefData,$E670,0)),"")),"")</f>
        <v/>
      </c>
      <c r="BI670" s="100" t="str">
        <f t="array" ref="BI670">IF($BG670,QUARTILE(IF(G5SelectionMask="x",IF(INDEX(RawDataRefData,$E670,0)&gt;0,INDEX(RawDataRefData,$E670,0)),""),1),"")</f>
        <v/>
      </c>
      <c r="BJ670" s="100" t="str">
        <f t="array" ref="BJ670">IF($BG670,QUARTILE(IF(G5SelectionMask="x",IF(INDEX(RawDataRefData,$E670,0)&gt;0,INDEX(RawDataRefData,$E670,0)),""),3),"")</f>
        <v/>
      </c>
      <c r="BK670" s="100" t="str">
        <f t="array" ref="BK670">IF($BG670,MIN(IF(G5SelectionMask="x",IF(INDEX(RawDataRefData,$E670,0)&gt;0,INDEX(RawDataRefData,$E670,0)),"")),"")</f>
        <v/>
      </c>
      <c r="BL670" s="100" t="str">
        <f t="array" ref="BL670">IF($BG670,MAX(IF(G5SelectionMask="x",IF(INDEX(RawDataRefData,$E670,0)&gt;0,INDEX(RawDataRefData,$E670,0)),"")),"")</f>
        <v/>
      </c>
      <c r="BM670" s="100" t="str">
        <f t="shared" si="262"/>
        <v/>
      </c>
      <c r="BN670" s="103" t="str">
        <f t="array" ref="BN670">IF($BG670,STDEVA(IF(G5SelectionMask="x",IF(INDEX(RawDataRefData,$E670,0)&gt;0,INDEX(RawDataRefData,$E670,0)),"")),"")</f>
        <v/>
      </c>
      <c r="BO670" s="104"/>
      <c r="BP670" s="105">
        <v>1</v>
      </c>
      <c r="BQ670" s="105">
        <v>4</v>
      </c>
      <c r="BR670" s="105">
        <v>1</v>
      </c>
      <c r="BS670" s="105">
        <v>4</v>
      </c>
      <c r="BT670" s="105">
        <v>2</v>
      </c>
      <c r="BU670" s="105">
        <v>2</v>
      </c>
      <c r="BV670" s="105">
        <v>3</v>
      </c>
      <c r="BW670" s="105">
        <v>2</v>
      </c>
      <c r="BX670" s="105">
        <v>2</v>
      </c>
      <c r="BY670" s="105">
        <v>2</v>
      </c>
      <c r="BZ670" s="105">
        <v>2</v>
      </c>
      <c r="CA670" s="105">
        <v>4</v>
      </c>
      <c r="CB670" s="105">
        <v>4</v>
      </c>
      <c r="CC670" s="105">
        <v>1</v>
      </c>
      <c r="CD670" s="105">
        <v>2</v>
      </c>
    </row>
    <row r="671" spans="1:82" x14ac:dyDescent="0.2">
      <c r="A671" s="33">
        <f t="shared" si="263"/>
        <v>0</v>
      </c>
      <c r="B671" s="209"/>
      <c r="C671" s="194"/>
      <c r="D671" s="203"/>
      <c r="E671" s="72">
        <f t="shared" si="255"/>
        <v>662</v>
      </c>
      <c r="F671" s="9" t="s">
        <v>2181</v>
      </c>
      <c r="G671" s="9" t="s">
        <v>2958</v>
      </c>
      <c r="H671" s="9" t="s">
        <v>75</v>
      </c>
      <c r="I671" s="9" t="s">
        <v>77</v>
      </c>
      <c r="J671" s="9" t="s">
        <v>1759</v>
      </c>
      <c r="K671" s="100">
        <f t="shared" si="240"/>
        <v>4</v>
      </c>
      <c r="L671" s="100"/>
      <c r="M671" s="100"/>
      <c r="N671" s="100"/>
      <c r="O671" s="100"/>
      <c r="P671" s="101">
        <f t="shared" si="241"/>
        <v>2</v>
      </c>
      <c r="Q671" s="102">
        <f t="shared" si="242"/>
        <v>1</v>
      </c>
      <c r="R671" s="102">
        <f t="shared" si="243"/>
        <v>3</v>
      </c>
      <c r="S671" s="102">
        <f t="shared" si="244"/>
        <v>3</v>
      </c>
      <c r="T671" s="102">
        <f t="shared" si="245"/>
        <v>4</v>
      </c>
      <c r="U671" s="102">
        <f t="shared" si="246"/>
        <v>2</v>
      </c>
      <c r="V671" s="102">
        <f t="shared" si="247"/>
        <v>1</v>
      </c>
      <c r="W671" s="102">
        <f t="shared" si="248"/>
        <v>1</v>
      </c>
      <c r="X671" s="102">
        <f t="shared" si="249"/>
        <v>3</v>
      </c>
      <c r="Y671" s="102">
        <f t="shared" si="250"/>
        <v>2</v>
      </c>
      <c r="Z671" s="102">
        <f t="shared" si="251"/>
        <v>4</v>
      </c>
      <c r="AA671" s="100" t="b">
        <f t="shared" si="252"/>
        <v>1</v>
      </c>
      <c r="AB671" s="100">
        <f t="array" ref="AB671">IF($AA671,MEDIAN(IF(G1SelectionMask="x",IF(INDEX(RawDataRefData,$E671,0)&gt;0,INDEX(RawDataRefData,$E671,0)),"")),"")</f>
        <v>2</v>
      </c>
      <c r="AC671" s="100">
        <f t="array" ref="AC671">IF($AA671,QUARTILE(IF(G1SelectionMask="x",IF(INDEX(RawDataRefData,$E671,0)&gt;0,INDEX(RawDataRefData,$E671,0)),""),1),"")</f>
        <v>1.5</v>
      </c>
      <c r="AD671" s="100">
        <f t="array" ref="AD671">IF($AA671,QUARTILE(IF(G1SelectionMask="x",IF(INDEX(RawDataRefData,$E671,0)&gt;0,INDEX(RawDataRefData,$E671,0)),""),3),"")</f>
        <v>3</v>
      </c>
      <c r="AE671" s="100">
        <f t="array" ref="AE671">IF($AA671,MIN(IF(G1SelectionMask="x",IF(INDEX(RawDataRefData,$E671,0)&gt;0,INDEX(RawDataRefData,$E671,0)),"")),"")</f>
        <v>1</v>
      </c>
      <c r="AF671" s="100">
        <f t="array" ref="AF671">IF($AA671,MAX(IF(G1SelectionMask="x",IF(INDEX(RawDataRefData,$E671,0)&gt;0,INDEX(RawDataRefData,$E671,0)),"")),"")</f>
        <v>4</v>
      </c>
      <c r="AG671" s="100">
        <f t="shared" si="253"/>
        <v>2.3636363636363638</v>
      </c>
      <c r="AH671" s="100">
        <f t="array" ref="AH671">IF($AA671,STDEVA(IF(G1SelectionMask="x",IF(INDEX(RawDataRefData,$E671,0)&gt;0,INDEX(RawDataRefData,$E671,0)),"")),"")</f>
        <v>1.1200649331826502</v>
      </c>
      <c r="AI671" s="101" t="b">
        <f t="shared" si="254"/>
        <v>1</v>
      </c>
      <c r="AJ671" s="101">
        <f t="array" ref="AJ671">IF($AI671,MEDIAN(IF(G2SelectionMask="x",IF(INDEX(RawDataRefData,$E671,0)&gt;0,INDEX(RawDataRefData,$E671,0)),"")),"")</f>
        <v>2</v>
      </c>
      <c r="AK671" s="101">
        <f t="array" ref="AK671">IF($AI671,QUARTILE(IF(G2SelectionMask="x",IF(INDEX(RawDataRefData,$E671,0)&gt;0,INDEX(RawDataRefData,$E671,0)),""),1),"")</f>
        <v>1.5</v>
      </c>
      <c r="AL671" s="101">
        <f t="array" ref="AL671">IF($AI671,QUARTILE(IF(G2SelectionMask="x",IF(INDEX(RawDataRefData,$E671,0)&gt;0,INDEX(RawDataRefData,$E671,0)),""),3),"")</f>
        <v>4</v>
      </c>
      <c r="AM671" s="101">
        <f t="array" ref="AM671">IF($AI671,MIN(IF(G2SelectionMask="x",IF(INDEX(RawDataRefData,$E671,0)&gt;0,INDEX(RawDataRefData,$E671,0)),"")),"")</f>
        <v>1</v>
      </c>
      <c r="AN671" s="101">
        <f t="array" ref="AN671">IF($AI671,MAX(IF(G2SelectionMask="x",IF(INDEX(RawDataRefData,$E671,0)&gt;0,INDEX(RawDataRefData,$E671,0)),"")),"")</f>
        <v>4</v>
      </c>
      <c r="AO671" s="101">
        <f t="shared" si="256"/>
        <v>2.5454545454545454</v>
      </c>
      <c r="AP671" s="101">
        <f t="array" ref="AP671">IF($AI671,STDEVA(IF(G2SelectionMask="x",IF(INDEX(RawDataRefData,$E671,0)&gt;0,INDEX(RawDataRefData,$E671,0)),"")),"")</f>
        <v>1.2933395813657267</v>
      </c>
      <c r="AQ671" s="100" t="b">
        <f t="shared" si="257"/>
        <v>0</v>
      </c>
      <c r="AR671" s="100" t="str">
        <f t="array" ref="AR671">IF($AQ671,MEDIAN(IF(G3SelectionMask="x",IF(INDEX(RawDataRefData,$E671,0)&gt;0,INDEX(RawDataRefData,$E671,0)),"")),"")</f>
        <v/>
      </c>
      <c r="AS671" s="100" t="str">
        <f t="array" ref="AS671">IF($AQ671,QUARTILE(IF(G3SelectionMask="x",IF(INDEX(RawDataRefData,$E671,0)&gt;0,INDEX(RawDataRefData,$E671,0)),""),1),"")</f>
        <v/>
      </c>
      <c r="AT671" s="100" t="str">
        <f t="array" ref="AT671">IF($AQ671,QUARTILE(IF(G3SelectionMask="x",IF(INDEX(RawDataRefData,$E671,0)&gt;0,INDEX(RawDataRefData,$E671,0)),""),3),"")</f>
        <v/>
      </c>
      <c r="AU671" s="100" t="str">
        <f t="array" ref="AU671">IF($AQ671,MIN(IF(G3SelectionMask="x",IF(INDEX(RawDataRefData,$E671,0)&gt;0,INDEX(RawDataRefData,$E671,0)),"")),"")</f>
        <v/>
      </c>
      <c r="AV671" s="100" t="str">
        <f t="array" ref="AV671">IF($AQ671,MAX(IF(G3SelectionMask="x",IF(INDEX(RawDataRefData,$E671,0)&gt;0,INDEX(RawDataRefData,$E671,0)),"")),"")</f>
        <v/>
      </c>
      <c r="AW671" s="100" t="str">
        <f t="shared" si="258"/>
        <v/>
      </c>
      <c r="AX671" s="100" t="str">
        <f t="array" ref="AX671">IF($AQ671,STDEVA(IF(G3SelectionMask="x",IF(INDEX(RawDataRefData,$E671,0)&gt;0,INDEX(RawDataRefData,$E671,0)),"")),"")</f>
        <v/>
      </c>
      <c r="AY671" s="101" t="b">
        <f t="shared" si="259"/>
        <v>0</v>
      </c>
      <c r="AZ671" s="101" t="str">
        <f t="array" ref="AZ671">IF($AY671,MEDIAN(IF(G4SelectionMask="x",IF(INDEX(RawDataRefData,$E671,0)&gt;0,INDEX(RawDataRefData,$E671,0)),"")),"")</f>
        <v/>
      </c>
      <c r="BA671" s="101" t="str">
        <f t="array" ref="BA671">IF($AY671,QUARTILE(IF(G4SelectionMask="x",IF(INDEX(RawDataRefData,$E671,0)&gt;0,INDEX(RawDataRefData,$E671,0)),""),1),"")</f>
        <v/>
      </c>
      <c r="BB671" s="101" t="str">
        <f t="array" ref="BB671">IF($AY671,QUARTILE(IF(G4SelectionMask="x",IF(INDEX(RawDataRefData,$E671,0)&gt;0,INDEX(RawDataRefData,$E671,0)),""),3),"")</f>
        <v/>
      </c>
      <c r="BC671" s="101" t="str">
        <f t="array" ref="BC671">IF($AY671,MIN(IF(G4SelectionMask="x",IF(INDEX(RawDataRefData,$E671,0)&gt;0,INDEX(RawDataRefData,$E671,0)),"")),"")</f>
        <v/>
      </c>
      <c r="BD671" s="101" t="str">
        <f t="array" ref="BD671">IF($AY671,MAX(IF(G4SelectionMask="x",IF(INDEX(RawDataRefData,$E671,0)&gt;0,INDEX(RawDataRefData,$E671,0)),"")),"")</f>
        <v/>
      </c>
      <c r="BE671" s="101" t="str">
        <f t="shared" si="260"/>
        <v/>
      </c>
      <c r="BF671" s="101" t="str">
        <f t="array" ref="BF671">IF($AY671,STDEVA(IF(G4SelectionMask="x",IF(INDEX(RawDataRefData,$E671,0)&gt;0,INDEX(RawDataRefData,$E671,0)),"")),"")</f>
        <v/>
      </c>
      <c r="BG671" s="100" t="b">
        <f t="shared" si="261"/>
        <v>0</v>
      </c>
      <c r="BH671" s="100" t="str">
        <f t="array" ref="BH671">IF($BG671,MEDIAN(IF(G5SelectionMask="x",IF(INDEX(RawDataRefData,$E671,0)&gt;0,INDEX(RawDataRefData,$E671,0)),"")),"")</f>
        <v/>
      </c>
      <c r="BI671" s="100" t="str">
        <f t="array" ref="BI671">IF($BG671,QUARTILE(IF(G5SelectionMask="x",IF(INDEX(RawDataRefData,$E671,0)&gt;0,INDEX(RawDataRefData,$E671,0)),""),1),"")</f>
        <v/>
      </c>
      <c r="BJ671" s="100" t="str">
        <f t="array" ref="BJ671">IF($BG671,QUARTILE(IF(G5SelectionMask="x",IF(INDEX(RawDataRefData,$E671,0)&gt;0,INDEX(RawDataRefData,$E671,0)),""),3),"")</f>
        <v/>
      </c>
      <c r="BK671" s="100" t="str">
        <f t="array" ref="BK671">IF($BG671,MIN(IF(G5SelectionMask="x",IF(INDEX(RawDataRefData,$E671,0)&gt;0,INDEX(RawDataRefData,$E671,0)),"")),"")</f>
        <v/>
      </c>
      <c r="BL671" s="100" t="str">
        <f t="array" ref="BL671">IF($BG671,MAX(IF(G5SelectionMask="x",IF(INDEX(RawDataRefData,$E671,0)&gt;0,INDEX(RawDataRefData,$E671,0)),"")),"")</f>
        <v/>
      </c>
      <c r="BM671" s="100" t="str">
        <f t="shared" si="262"/>
        <v/>
      </c>
      <c r="BN671" s="103" t="str">
        <f t="array" ref="BN671">IF($BG671,STDEVA(IF(G5SelectionMask="x",IF(INDEX(RawDataRefData,$E671,0)&gt;0,INDEX(RawDataRefData,$E671,0)),"")),"")</f>
        <v/>
      </c>
      <c r="BO671" s="104"/>
      <c r="BP671" s="105">
        <v>4</v>
      </c>
      <c r="BQ671" s="105">
        <v>2</v>
      </c>
      <c r="BR671" s="105">
        <v>1</v>
      </c>
      <c r="BS671" s="105">
        <v>3</v>
      </c>
      <c r="BT671" s="105">
        <v>3</v>
      </c>
      <c r="BU671" s="105">
        <v>4</v>
      </c>
      <c r="BV671" s="105">
        <v>2</v>
      </c>
      <c r="BW671" s="105">
        <v>1</v>
      </c>
      <c r="BX671" s="105">
        <v>1</v>
      </c>
      <c r="BY671" s="105">
        <v>3</v>
      </c>
      <c r="BZ671" s="105">
        <v>2</v>
      </c>
      <c r="CA671" s="105">
        <v>4</v>
      </c>
      <c r="CB671" s="105">
        <v>2</v>
      </c>
      <c r="CC671" s="105">
        <v>4</v>
      </c>
      <c r="CD671" s="105">
        <v>4</v>
      </c>
    </row>
    <row r="672" spans="1:82" x14ac:dyDescent="0.2">
      <c r="A672" s="33">
        <f t="shared" si="263"/>
        <v>0</v>
      </c>
      <c r="B672" s="209"/>
      <c r="C672" s="194"/>
      <c r="D672" s="203"/>
      <c r="E672" s="72">
        <f t="shared" si="255"/>
        <v>663</v>
      </c>
      <c r="F672" s="9" t="s">
        <v>2182</v>
      </c>
      <c r="G672" s="9" t="s">
        <v>2959</v>
      </c>
      <c r="H672" s="9" t="s">
        <v>75</v>
      </c>
      <c r="I672" s="9" t="s">
        <v>77</v>
      </c>
      <c r="J672" s="9" t="s">
        <v>1759</v>
      </c>
      <c r="K672" s="100">
        <f t="shared" si="240"/>
        <v>3</v>
      </c>
      <c r="L672" s="100"/>
      <c r="M672" s="100"/>
      <c r="N672" s="100"/>
      <c r="O672" s="100"/>
      <c r="P672" s="101">
        <f t="shared" si="241"/>
        <v>4</v>
      </c>
      <c r="Q672" s="102">
        <f t="shared" si="242"/>
        <v>2</v>
      </c>
      <c r="R672" s="102">
        <f t="shared" si="243"/>
        <v>2</v>
      </c>
      <c r="S672" s="102">
        <f t="shared" si="244"/>
        <v>4</v>
      </c>
      <c r="T672" s="102">
        <f t="shared" si="245"/>
        <v>1</v>
      </c>
      <c r="U672" s="102">
        <f t="shared" si="246"/>
        <v>1</v>
      </c>
      <c r="V672" s="102">
        <f t="shared" si="247"/>
        <v>3</v>
      </c>
      <c r="W672" s="102">
        <f t="shared" si="248"/>
        <v>3</v>
      </c>
      <c r="X672" s="102">
        <f t="shared" si="249"/>
        <v>2</v>
      </c>
      <c r="Y672" s="102">
        <f t="shared" si="250"/>
        <v>2</v>
      </c>
      <c r="Z672" s="102">
        <f t="shared" si="251"/>
        <v>2</v>
      </c>
      <c r="AA672" s="100" t="b">
        <f t="shared" si="252"/>
        <v>1</v>
      </c>
      <c r="AB672" s="100">
        <f t="array" ref="AB672">IF($AA672,MEDIAN(IF(G1SelectionMask="x",IF(INDEX(RawDataRefData,$E672,0)&gt;0,INDEX(RawDataRefData,$E672,0)),"")),"")</f>
        <v>2</v>
      </c>
      <c r="AC672" s="100">
        <f t="array" ref="AC672">IF($AA672,QUARTILE(IF(G1SelectionMask="x",IF(INDEX(RawDataRefData,$E672,0)&gt;0,INDEX(RawDataRefData,$E672,0)),""),1),"")</f>
        <v>2</v>
      </c>
      <c r="AD672" s="100">
        <f t="array" ref="AD672">IF($AA672,QUARTILE(IF(G1SelectionMask="x",IF(INDEX(RawDataRefData,$E672,0)&gt;0,INDEX(RawDataRefData,$E672,0)),""),3),"")</f>
        <v>3</v>
      </c>
      <c r="AE672" s="100">
        <f t="array" ref="AE672">IF($AA672,MIN(IF(G1SelectionMask="x",IF(INDEX(RawDataRefData,$E672,0)&gt;0,INDEX(RawDataRefData,$E672,0)),"")),"")</f>
        <v>1</v>
      </c>
      <c r="AF672" s="100">
        <f t="array" ref="AF672">IF($AA672,MAX(IF(G1SelectionMask="x",IF(INDEX(RawDataRefData,$E672,0)&gt;0,INDEX(RawDataRefData,$E672,0)),"")),"")</f>
        <v>4</v>
      </c>
      <c r="AG672" s="100">
        <f t="shared" si="253"/>
        <v>2.3636363636363638</v>
      </c>
      <c r="AH672" s="100">
        <f t="array" ref="AH672">IF($AA672,STDEVA(IF(G1SelectionMask="x",IF(INDEX(RawDataRefData,$E672,0)&gt;0,INDEX(RawDataRefData,$E672,0)),"")),"")</f>
        <v>1.0269106361049412</v>
      </c>
      <c r="AI672" s="101" t="b">
        <f t="shared" si="254"/>
        <v>1</v>
      </c>
      <c r="AJ672" s="101">
        <f t="array" ref="AJ672">IF($AI672,MEDIAN(IF(G2SelectionMask="x",IF(INDEX(RawDataRefData,$E672,0)&gt;0,INDEX(RawDataRefData,$E672,0)),"")),"")</f>
        <v>2</v>
      </c>
      <c r="AK672" s="101">
        <f t="array" ref="AK672">IF($AI672,QUARTILE(IF(G2SelectionMask="x",IF(INDEX(RawDataRefData,$E672,0)&gt;0,INDEX(RawDataRefData,$E672,0)),""),1),"")</f>
        <v>2</v>
      </c>
      <c r="AL672" s="101">
        <f t="array" ref="AL672">IF($AI672,QUARTILE(IF(G2SelectionMask="x",IF(INDEX(RawDataRefData,$E672,0)&gt;0,INDEX(RawDataRefData,$E672,0)),""),3),"")</f>
        <v>3</v>
      </c>
      <c r="AM672" s="101">
        <f t="array" ref="AM672">IF($AI672,MIN(IF(G2SelectionMask="x",IF(INDEX(RawDataRefData,$E672,0)&gt;0,INDEX(RawDataRefData,$E672,0)),"")),"")</f>
        <v>1</v>
      </c>
      <c r="AN672" s="101">
        <f t="array" ref="AN672">IF($AI672,MAX(IF(G2SelectionMask="x",IF(INDEX(RawDataRefData,$E672,0)&gt;0,INDEX(RawDataRefData,$E672,0)),"")),"")</f>
        <v>4</v>
      </c>
      <c r="AO672" s="101">
        <f t="shared" si="256"/>
        <v>2.3636363636363638</v>
      </c>
      <c r="AP672" s="101">
        <f t="array" ref="AP672">IF($AI672,STDEVA(IF(G2SelectionMask="x",IF(INDEX(RawDataRefData,$E672,0)&gt;0,INDEX(RawDataRefData,$E672,0)),"")),"")</f>
        <v>1.0269106361049412</v>
      </c>
      <c r="AQ672" s="100" t="b">
        <f t="shared" si="257"/>
        <v>0</v>
      </c>
      <c r="AR672" s="100" t="str">
        <f t="array" ref="AR672">IF($AQ672,MEDIAN(IF(G3SelectionMask="x",IF(INDEX(RawDataRefData,$E672,0)&gt;0,INDEX(RawDataRefData,$E672,0)),"")),"")</f>
        <v/>
      </c>
      <c r="AS672" s="100" t="str">
        <f t="array" ref="AS672">IF($AQ672,QUARTILE(IF(G3SelectionMask="x",IF(INDEX(RawDataRefData,$E672,0)&gt;0,INDEX(RawDataRefData,$E672,0)),""),1),"")</f>
        <v/>
      </c>
      <c r="AT672" s="100" t="str">
        <f t="array" ref="AT672">IF($AQ672,QUARTILE(IF(G3SelectionMask="x",IF(INDEX(RawDataRefData,$E672,0)&gt;0,INDEX(RawDataRefData,$E672,0)),""),3),"")</f>
        <v/>
      </c>
      <c r="AU672" s="100" t="str">
        <f t="array" ref="AU672">IF($AQ672,MIN(IF(G3SelectionMask="x",IF(INDEX(RawDataRefData,$E672,0)&gt;0,INDEX(RawDataRefData,$E672,0)),"")),"")</f>
        <v/>
      </c>
      <c r="AV672" s="100" t="str">
        <f t="array" ref="AV672">IF($AQ672,MAX(IF(G3SelectionMask="x",IF(INDEX(RawDataRefData,$E672,0)&gt;0,INDEX(RawDataRefData,$E672,0)),"")),"")</f>
        <v/>
      </c>
      <c r="AW672" s="100" t="str">
        <f t="shared" si="258"/>
        <v/>
      </c>
      <c r="AX672" s="100" t="str">
        <f t="array" ref="AX672">IF($AQ672,STDEVA(IF(G3SelectionMask="x",IF(INDEX(RawDataRefData,$E672,0)&gt;0,INDEX(RawDataRefData,$E672,0)),"")),"")</f>
        <v/>
      </c>
      <c r="AY672" s="101" t="b">
        <f t="shared" si="259"/>
        <v>0</v>
      </c>
      <c r="AZ672" s="101" t="str">
        <f t="array" ref="AZ672">IF($AY672,MEDIAN(IF(G4SelectionMask="x",IF(INDEX(RawDataRefData,$E672,0)&gt;0,INDEX(RawDataRefData,$E672,0)),"")),"")</f>
        <v/>
      </c>
      <c r="BA672" s="101" t="str">
        <f t="array" ref="BA672">IF($AY672,QUARTILE(IF(G4SelectionMask="x",IF(INDEX(RawDataRefData,$E672,0)&gt;0,INDEX(RawDataRefData,$E672,0)),""),1),"")</f>
        <v/>
      </c>
      <c r="BB672" s="101" t="str">
        <f t="array" ref="BB672">IF($AY672,QUARTILE(IF(G4SelectionMask="x",IF(INDEX(RawDataRefData,$E672,0)&gt;0,INDEX(RawDataRefData,$E672,0)),""),3),"")</f>
        <v/>
      </c>
      <c r="BC672" s="101" t="str">
        <f t="array" ref="BC672">IF($AY672,MIN(IF(G4SelectionMask="x",IF(INDEX(RawDataRefData,$E672,0)&gt;0,INDEX(RawDataRefData,$E672,0)),"")),"")</f>
        <v/>
      </c>
      <c r="BD672" s="101" t="str">
        <f t="array" ref="BD672">IF($AY672,MAX(IF(G4SelectionMask="x",IF(INDEX(RawDataRefData,$E672,0)&gt;0,INDEX(RawDataRefData,$E672,0)),"")),"")</f>
        <v/>
      </c>
      <c r="BE672" s="101" t="str">
        <f t="shared" si="260"/>
        <v/>
      </c>
      <c r="BF672" s="101" t="str">
        <f t="array" ref="BF672">IF($AY672,STDEVA(IF(G4SelectionMask="x",IF(INDEX(RawDataRefData,$E672,0)&gt;0,INDEX(RawDataRefData,$E672,0)),"")),"")</f>
        <v/>
      </c>
      <c r="BG672" s="100" t="b">
        <f t="shared" si="261"/>
        <v>0</v>
      </c>
      <c r="BH672" s="100" t="str">
        <f t="array" ref="BH672">IF($BG672,MEDIAN(IF(G5SelectionMask="x",IF(INDEX(RawDataRefData,$E672,0)&gt;0,INDEX(RawDataRefData,$E672,0)),"")),"")</f>
        <v/>
      </c>
      <c r="BI672" s="100" t="str">
        <f t="array" ref="BI672">IF($BG672,QUARTILE(IF(G5SelectionMask="x",IF(INDEX(RawDataRefData,$E672,0)&gt;0,INDEX(RawDataRefData,$E672,0)),""),1),"")</f>
        <v/>
      </c>
      <c r="BJ672" s="100" t="str">
        <f t="array" ref="BJ672">IF($BG672,QUARTILE(IF(G5SelectionMask="x",IF(INDEX(RawDataRefData,$E672,0)&gt;0,INDEX(RawDataRefData,$E672,0)),""),3),"")</f>
        <v/>
      </c>
      <c r="BK672" s="100" t="str">
        <f t="array" ref="BK672">IF($BG672,MIN(IF(G5SelectionMask="x",IF(INDEX(RawDataRefData,$E672,0)&gt;0,INDEX(RawDataRefData,$E672,0)),"")),"")</f>
        <v/>
      </c>
      <c r="BL672" s="100" t="str">
        <f t="array" ref="BL672">IF($BG672,MAX(IF(G5SelectionMask="x",IF(INDEX(RawDataRefData,$E672,0)&gt;0,INDEX(RawDataRefData,$E672,0)),"")),"")</f>
        <v/>
      </c>
      <c r="BM672" s="100" t="str">
        <f t="shared" si="262"/>
        <v/>
      </c>
      <c r="BN672" s="103" t="str">
        <f t="array" ref="BN672">IF($BG672,STDEVA(IF(G5SelectionMask="x",IF(INDEX(RawDataRefData,$E672,0)&gt;0,INDEX(RawDataRefData,$E672,0)),"")),"")</f>
        <v/>
      </c>
      <c r="BO672" s="104"/>
      <c r="BP672" s="105">
        <v>3</v>
      </c>
      <c r="BQ672" s="105">
        <v>4</v>
      </c>
      <c r="BR672" s="105">
        <v>2</v>
      </c>
      <c r="BS672" s="105">
        <v>2</v>
      </c>
      <c r="BT672" s="105">
        <v>4</v>
      </c>
      <c r="BU672" s="105">
        <v>1</v>
      </c>
      <c r="BV672" s="105">
        <v>1</v>
      </c>
      <c r="BW672" s="105">
        <v>3</v>
      </c>
      <c r="BX672" s="105">
        <v>3</v>
      </c>
      <c r="BY672" s="105">
        <v>2</v>
      </c>
      <c r="BZ672" s="105">
        <v>2</v>
      </c>
      <c r="CA672" s="105">
        <v>2</v>
      </c>
      <c r="CB672" s="105">
        <v>1</v>
      </c>
      <c r="CC672" s="105">
        <v>2</v>
      </c>
      <c r="CD672" s="105">
        <v>2</v>
      </c>
    </row>
    <row r="673" spans="1:82" x14ac:dyDescent="0.2">
      <c r="A673" s="33">
        <f t="shared" si="263"/>
        <v>0</v>
      </c>
      <c r="B673" s="209"/>
      <c r="C673" s="194"/>
      <c r="D673" s="203"/>
      <c r="E673" s="72">
        <f t="shared" si="255"/>
        <v>664</v>
      </c>
      <c r="F673" s="9" t="s">
        <v>2183</v>
      </c>
      <c r="G673" s="9" t="s">
        <v>2950</v>
      </c>
      <c r="H673" s="9" t="s">
        <v>75</v>
      </c>
      <c r="I673" s="9" t="s">
        <v>77</v>
      </c>
      <c r="J673" s="9" t="s">
        <v>1760</v>
      </c>
      <c r="K673" s="100">
        <f t="shared" si="240"/>
        <v>4</v>
      </c>
      <c r="L673" s="100"/>
      <c r="M673" s="100"/>
      <c r="N673" s="100"/>
      <c r="O673" s="100"/>
      <c r="P673" s="101">
        <f t="shared" si="241"/>
        <v>3</v>
      </c>
      <c r="Q673" s="102">
        <f t="shared" si="242"/>
        <v>4</v>
      </c>
      <c r="R673" s="102">
        <f t="shared" si="243"/>
        <v>1</v>
      </c>
      <c r="S673" s="102">
        <f t="shared" si="244"/>
        <v>4</v>
      </c>
      <c r="T673" s="102">
        <f t="shared" si="245"/>
        <v>3</v>
      </c>
      <c r="U673" s="102">
        <f t="shared" si="246"/>
        <v>2</v>
      </c>
      <c r="V673" s="102">
        <f t="shared" si="247"/>
        <v>3</v>
      </c>
      <c r="W673" s="102">
        <f t="shared" si="248"/>
        <v>3</v>
      </c>
      <c r="X673" s="102">
        <f t="shared" si="249"/>
        <v>2</v>
      </c>
      <c r="Y673" s="102">
        <f t="shared" si="250"/>
        <v>3</v>
      </c>
      <c r="Z673" s="102">
        <f t="shared" si="251"/>
        <v>1</v>
      </c>
      <c r="AA673" s="100" t="b">
        <f t="shared" si="252"/>
        <v>1</v>
      </c>
      <c r="AB673" s="100">
        <f t="array" ref="AB673">IF($AA673,MEDIAN(IF(G1SelectionMask="x",IF(INDEX(RawDataRefData,$E673,0)&gt;0,INDEX(RawDataRefData,$E673,0)),"")),"")</f>
        <v>3</v>
      </c>
      <c r="AC673" s="100">
        <f t="array" ref="AC673">IF($AA673,QUARTILE(IF(G1SelectionMask="x",IF(INDEX(RawDataRefData,$E673,0)&gt;0,INDEX(RawDataRefData,$E673,0)),""),1),"")</f>
        <v>2</v>
      </c>
      <c r="AD673" s="100">
        <f t="array" ref="AD673">IF($AA673,QUARTILE(IF(G1SelectionMask="x",IF(INDEX(RawDataRefData,$E673,0)&gt;0,INDEX(RawDataRefData,$E673,0)),""),3),"")</f>
        <v>3</v>
      </c>
      <c r="AE673" s="100">
        <f t="array" ref="AE673">IF($AA673,MIN(IF(G1SelectionMask="x",IF(INDEX(RawDataRefData,$E673,0)&gt;0,INDEX(RawDataRefData,$E673,0)),"")),"")</f>
        <v>1</v>
      </c>
      <c r="AF673" s="100">
        <f t="array" ref="AF673">IF($AA673,MAX(IF(G1SelectionMask="x",IF(INDEX(RawDataRefData,$E673,0)&gt;0,INDEX(RawDataRefData,$E673,0)),"")),"")</f>
        <v>4</v>
      </c>
      <c r="AG673" s="100">
        <f t="shared" si="253"/>
        <v>2.6363636363636362</v>
      </c>
      <c r="AH673" s="100">
        <f t="array" ref="AH673">IF($AA673,STDEVA(IF(G1SelectionMask="x",IF(INDEX(RawDataRefData,$E673,0)&gt;0,INDEX(RawDataRefData,$E673,0)),"")),"")</f>
        <v>1.0269106361049412</v>
      </c>
      <c r="AI673" s="101" t="b">
        <f t="shared" si="254"/>
        <v>1</v>
      </c>
      <c r="AJ673" s="101">
        <f t="array" ref="AJ673">IF($AI673,MEDIAN(IF(G2SelectionMask="x",IF(INDEX(RawDataRefData,$E673,0)&gt;0,INDEX(RawDataRefData,$E673,0)),"")),"")</f>
        <v>3</v>
      </c>
      <c r="AK673" s="101">
        <f t="array" ref="AK673">IF($AI673,QUARTILE(IF(G2SelectionMask="x",IF(INDEX(RawDataRefData,$E673,0)&gt;0,INDEX(RawDataRefData,$E673,0)),""),1),"")</f>
        <v>2</v>
      </c>
      <c r="AL673" s="101">
        <f t="array" ref="AL673">IF($AI673,QUARTILE(IF(G2SelectionMask="x",IF(INDEX(RawDataRefData,$E673,0)&gt;0,INDEX(RawDataRefData,$E673,0)),""),3),"")</f>
        <v>3</v>
      </c>
      <c r="AM673" s="101">
        <f t="array" ref="AM673">IF($AI673,MIN(IF(G2SelectionMask="x",IF(INDEX(RawDataRefData,$E673,0)&gt;0,INDEX(RawDataRefData,$E673,0)),"")),"")</f>
        <v>1</v>
      </c>
      <c r="AN673" s="101">
        <f t="array" ref="AN673">IF($AI673,MAX(IF(G2SelectionMask="x",IF(INDEX(RawDataRefData,$E673,0)&gt;0,INDEX(RawDataRefData,$E673,0)),"")),"")</f>
        <v>4</v>
      </c>
      <c r="AO673" s="101">
        <f t="shared" si="256"/>
        <v>2.6363636363636362</v>
      </c>
      <c r="AP673" s="101">
        <f t="array" ref="AP673">IF($AI673,STDEVA(IF(G2SelectionMask="x",IF(INDEX(RawDataRefData,$E673,0)&gt;0,INDEX(RawDataRefData,$E673,0)),"")),"")</f>
        <v>1.1200649331826502</v>
      </c>
      <c r="AQ673" s="100" t="b">
        <f t="shared" si="257"/>
        <v>0</v>
      </c>
      <c r="AR673" s="100" t="str">
        <f t="array" ref="AR673">IF($AQ673,MEDIAN(IF(G3SelectionMask="x",IF(INDEX(RawDataRefData,$E673,0)&gt;0,INDEX(RawDataRefData,$E673,0)),"")),"")</f>
        <v/>
      </c>
      <c r="AS673" s="100" t="str">
        <f t="array" ref="AS673">IF($AQ673,QUARTILE(IF(G3SelectionMask="x",IF(INDEX(RawDataRefData,$E673,0)&gt;0,INDEX(RawDataRefData,$E673,0)),""),1),"")</f>
        <v/>
      </c>
      <c r="AT673" s="100" t="str">
        <f t="array" ref="AT673">IF($AQ673,QUARTILE(IF(G3SelectionMask="x",IF(INDEX(RawDataRefData,$E673,0)&gt;0,INDEX(RawDataRefData,$E673,0)),""),3),"")</f>
        <v/>
      </c>
      <c r="AU673" s="100" t="str">
        <f t="array" ref="AU673">IF($AQ673,MIN(IF(G3SelectionMask="x",IF(INDEX(RawDataRefData,$E673,0)&gt;0,INDEX(RawDataRefData,$E673,0)),"")),"")</f>
        <v/>
      </c>
      <c r="AV673" s="100" t="str">
        <f t="array" ref="AV673">IF($AQ673,MAX(IF(G3SelectionMask="x",IF(INDEX(RawDataRefData,$E673,0)&gt;0,INDEX(RawDataRefData,$E673,0)),"")),"")</f>
        <v/>
      </c>
      <c r="AW673" s="100" t="str">
        <f t="shared" si="258"/>
        <v/>
      </c>
      <c r="AX673" s="100" t="str">
        <f t="array" ref="AX673">IF($AQ673,STDEVA(IF(G3SelectionMask="x",IF(INDEX(RawDataRefData,$E673,0)&gt;0,INDEX(RawDataRefData,$E673,0)),"")),"")</f>
        <v/>
      </c>
      <c r="AY673" s="101" t="b">
        <f t="shared" si="259"/>
        <v>0</v>
      </c>
      <c r="AZ673" s="101" t="str">
        <f t="array" ref="AZ673">IF($AY673,MEDIAN(IF(G4SelectionMask="x",IF(INDEX(RawDataRefData,$E673,0)&gt;0,INDEX(RawDataRefData,$E673,0)),"")),"")</f>
        <v/>
      </c>
      <c r="BA673" s="101" t="str">
        <f t="array" ref="BA673">IF($AY673,QUARTILE(IF(G4SelectionMask="x",IF(INDEX(RawDataRefData,$E673,0)&gt;0,INDEX(RawDataRefData,$E673,0)),""),1),"")</f>
        <v/>
      </c>
      <c r="BB673" s="101" t="str">
        <f t="array" ref="BB673">IF($AY673,QUARTILE(IF(G4SelectionMask="x",IF(INDEX(RawDataRefData,$E673,0)&gt;0,INDEX(RawDataRefData,$E673,0)),""),3),"")</f>
        <v/>
      </c>
      <c r="BC673" s="101" t="str">
        <f t="array" ref="BC673">IF($AY673,MIN(IF(G4SelectionMask="x",IF(INDEX(RawDataRefData,$E673,0)&gt;0,INDEX(RawDataRefData,$E673,0)),"")),"")</f>
        <v/>
      </c>
      <c r="BD673" s="101" t="str">
        <f t="array" ref="BD673">IF($AY673,MAX(IF(G4SelectionMask="x",IF(INDEX(RawDataRefData,$E673,0)&gt;0,INDEX(RawDataRefData,$E673,0)),"")),"")</f>
        <v/>
      </c>
      <c r="BE673" s="101" t="str">
        <f t="shared" si="260"/>
        <v/>
      </c>
      <c r="BF673" s="101" t="str">
        <f t="array" ref="BF673">IF($AY673,STDEVA(IF(G4SelectionMask="x",IF(INDEX(RawDataRefData,$E673,0)&gt;0,INDEX(RawDataRefData,$E673,0)),"")),"")</f>
        <v/>
      </c>
      <c r="BG673" s="100" t="b">
        <f t="shared" si="261"/>
        <v>0</v>
      </c>
      <c r="BH673" s="100" t="str">
        <f t="array" ref="BH673">IF($BG673,MEDIAN(IF(G5SelectionMask="x",IF(INDEX(RawDataRefData,$E673,0)&gt;0,INDEX(RawDataRefData,$E673,0)),"")),"")</f>
        <v/>
      </c>
      <c r="BI673" s="100" t="str">
        <f t="array" ref="BI673">IF($BG673,QUARTILE(IF(G5SelectionMask="x",IF(INDEX(RawDataRefData,$E673,0)&gt;0,INDEX(RawDataRefData,$E673,0)),""),1),"")</f>
        <v/>
      </c>
      <c r="BJ673" s="100" t="str">
        <f t="array" ref="BJ673">IF($BG673,QUARTILE(IF(G5SelectionMask="x",IF(INDEX(RawDataRefData,$E673,0)&gt;0,INDEX(RawDataRefData,$E673,0)),""),3),"")</f>
        <v/>
      </c>
      <c r="BK673" s="100" t="str">
        <f t="array" ref="BK673">IF($BG673,MIN(IF(G5SelectionMask="x",IF(INDEX(RawDataRefData,$E673,0)&gt;0,INDEX(RawDataRefData,$E673,0)),"")),"")</f>
        <v/>
      </c>
      <c r="BL673" s="100" t="str">
        <f t="array" ref="BL673">IF($BG673,MAX(IF(G5SelectionMask="x",IF(INDEX(RawDataRefData,$E673,0)&gt;0,INDEX(RawDataRefData,$E673,0)),"")),"")</f>
        <v/>
      </c>
      <c r="BM673" s="100" t="str">
        <f t="shared" si="262"/>
        <v/>
      </c>
      <c r="BN673" s="103" t="str">
        <f t="array" ref="BN673">IF($BG673,STDEVA(IF(G5SelectionMask="x",IF(INDEX(RawDataRefData,$E673,0)&gt;0,INDEX(RawDataRefData,$E673,0)),"")),"")</f>
        <v/>
      </c>
      <c r="BO673" s="104"/>
      <c r="BP673" s="105">
        <v>4</v>
      </c>
      <c r="BQ673" s="105">
        <v>3</v>
      </c>
      <c r="BR673" s="105">
        <v>4</v>
      </c>
      <c r="BS673" s="105">
        <v>1</v>
      </c>
      <c r="BT673" s="105">
        <v>4</v>
      </c>
      <c r="BU673" s="105">
        <v>3</v>
      </c>
      <c r="BV673" s="105">
        <v>2</v>
      </c>
      <c r="BW673" s="105">
        <v>3</v>
      </c>
      <c r="BX673" s="105">
        <v>3</v>
      </c>
      <c r="BY673" s="105">
        <v>2</v>
      </c>
      <c r="BZ673" s="105">
        <v>3</v>
      </c>
      <c r="CA673" s="105">
        <v>1</v>
      </c>
      <c r="CB673" s="105">
        <v>1</v>
      </c>
      <c r="CC673" s="105">
        <v>3</v>
      </c>
      <c r="CD673" s="105">
        <v>1</v>
      </c>
    </row>
    <row r="674" spans="1:82" x14ac:dyDescent="0.2">
      <c r="A674" s="33">
        <f t="shared" si="263"/>
        <v>0</v>
      </c>
      <c r="B674" s="209"/>
      <c r="C674" s="194"/>
      <c r="D674" s="203"/>
      <c r="E674" s="72">
        <f t="shared" si="255"/>
        <v>665</v>
      </c>
      <c r="F674" s="9" t="s">
        <v>2184</v>
      </c>
      <c r="G674" s="9" t="s">
        <v>2951</v>
      </c>
      <c r="H674" s="9" t="s">
        <v>75</v>
      </c>
      <c r="I674" s="9" t="s">
        <v>77</v>
      </c>
      <c r="J674" s="9" t="s">
        <v>1760</v>
      </c>
      <c r="K674" s="100">
        <f t="shared" si="240"/>
        <v>2</v>
      </c>
      <c r="L674" s="100"/>
      <c r="M674" s="100"/>
      <c r="N674" s="100"/>
      <c r="O674" s="100"/>
      <c r="P674" s="101">
        <f t="shared" si="241"/>
        <v>3</v>
      </c>
      <c r="Q674" s="102">
        <f t="shared" si="242"/>
        <v>4</v>
      </c>
      <c r="R674" s="102">
        <f t="shared" si="243"/>
        <v>2</v>
      </c>
      <c r="S674" s="102">
        <f t="shared" si="244"/>
        <v>2</v>
      </c>
      <c r="T674" s="102">
        <f t="shared" si="245"/>
        <v>3</v>
      </c>
      <c r="U674" s="102">
        <f t="shared" si="246"/>
        <v>2</v>
      </c>
      <c r="V674" s="102">
        <f t="shared" si="247"/>
        <v>1</v>
      </c>
      <c r="W674" s="102">
        <f t="shared" si="248"/>
        <v>4</v>
      </c>
      <c r="X674" s="102">
        <f t="shared" si="249"/>
        <v>2</v>
      </c>
      <c r="Y674" s="102">
        <f t="shared" si="250"/>
        <v>4</v>
      </c>
      <c r="Z674" s="102">
        <f t="shared" si="251"/>
        <v>4</v>
      </c>
      <c r="AA674" s="100" t="b">
        <f t="shared" si="252"/>
        <v>1</v>
      </c>
      <c r="AB674" s="100">
        <f t="array" ref="AB674">IF($AA674,MEDIAN(IF(G1SelectionMask="x",IF(INDEX(RawDataRefData,$E674,0)&gt;0,INDEX(RawDataRefData,$E674,0)),"")),"")</f>
        <v>3</v>
      </c>
      <c r="AC674" s="100">
        <f t="array" ref="AC674">IF($AA674,QUARTILE(IF(G1SelectionMask="x",IF(INDEX(RawDataRefData,$E674,0)&gt;0,INDEX(RawDataRefData,$E674,0)),""),1),"")</f>
        <v>2</v>
      </c>
      <c r="AD674" s="100">
        <f t="array" ref="AD674">IF($AA674,QUARTILE(IF(G1SelectionMask="x",IF(INDEX(RawDataRefData,$E674,0)&gt;0,INDEX(RawDataRefData,$E674,0)),""),3),"")</f>
        <v>4</v>
      </c>
      <c r="AE674" s="100">
        <f t="array" ref="AE674">IF($AA674,MIN(IF(G1SelectionMask="x",IF(INDEX(RawDataRefData,$E674,0)&gt;0,INDEX(RawDataRefData,$E674,0)),"")),"")</f>
        <v>1</v>
      </c>
      <c r="AF674" s="100">
        <f t="array" ref="AF674">IF($AA674,MAX(IF(G1SelectionMask="x",IF(INDEX(RawDataRefData,$E674,0)&gt;0,INDEX(RawDataRefData,$E674,0)),"")),"")</f>
        <v>4</v>
      </c>
      <c r="AG674" s="100">
        <f t="shared" si="253"/>
        <v>2.8181818181818183</v>
      </c>
      <c r="AH674" s="100">
        <f t="array" ref="AH674">IF($AA674,STDEVA(IF(G1SelectionMask="x",IF(INDEX(RawDataRefData,$E674,0)&gt;0,INDEX(RawDataRefData,$E674,0)),"")),"")</f>
        <v>1.0787197799411876</v>
      </c>
      <c r="AI674" s="101" t="b">
        <f t="shared" si="254"/>
        <v>1</v>
      </c>
      <c r="AJ674" s="101">
        <f t="array" ref="AJ674">IF($AI674,MEDIAN(IF(G2SelectionMask="x",IF(INDEX(RawDataRefData,$E674,0)&gt;0,INDEX(RawDataRefData,$E674,0)),"")),"")</f>
        <v>3</v>
      </c>
      <c r="AK674" s="101">
        <f t="array" ref="AK674">IF($AI674,QUARTILE(IF(G2SelectionMask="x",IF(INDEX(RawDataRefData,$E674,0)&gt;0,INDEX(RawDataRefData,$E674,0)),""),1),"")</f>
        <v>2</v>
      </c>
      <c r="AL674" s="101">
        <f t="array" ref="AL674">IF($AI674,QUARTILE(IF(G2SelectionMask="x",IF(INDEX(RawDataRefData,$E674,0)&gt;0,INDEX(RawDataRefData,$E674,0)),""),3),"")</f>
        <v>4</v>
      </c>
      <c r="AM674" s="101">
        <f t="array" ref="AM674">IF($AI674,MIN(IF(G2SelectionMask="x",IF(INDEX(RawDataRefData,$E674,0)&gt;0,INDEX(RawDataRefData,$E674,0)),"")),"")</f>
        <v>1</v>
      </c>
      <c r="AN674" s="101">
        <f t="array" ref="AN674">IF($AI674,MAX(IF(G2SelectionMask="x",IF(INDEX(RawDataRefData,$E674,0)&gt;0,INDEX(RawDataRefData,$E674,0)),"")),"")</f>
        <v>4</v>
      </c>
      <c r="AO674" s="101">
        <f t="shared" si="256"/>
        <v>3</v>
      </c>
      <c r="AP674" s="101">
        <f t="array" ref="AP674">IF($AI674,STDEVA(IF(G2SelectionMask="x",IF(INDEX(RawDataRefData,$E674,0)&gt;0,INDEX(RawDataRefData,$E674,0)),"")),"")</f>
        <v>1.0954451150103321</v>
      </c>
      <c r="AQ674" s="100" t="b">
        <f t="shared" si="257"/>
        <v>0</v>
      </c>
      <c r="AR674" s="100" t="str">
        <f t="array" ref="AR674">IF($AQ674,MEDIAN(IF(G3SelectionMask="x",IF(INDEX(RawDataRefData,$E674,0)&gt;0,INDEX(RawDataRefData,$E674,0)),"")),"")</f>
        <v/>
      </c>
      <c r="AS674" s="100" t="str">
        <f t="array" ref="AS674">IF($AQ674,QUARTILE(IF(G3SelectionMask="x",IF(INDEX(RawDataRefData,$E674,0)&gt;0,INDEX(RawDataRefData,$E674,0)),""),1),"")</f>
        <v/>
      </c>
      <c r="AT674" s="100" t="str">
        <f t="array" ref="AT674">IF($AQ674,QUARTILE(IF(G3SelectionMask="x",IF(INDEX(RawDataRefData,$E674,0)&gt;0,INDEX(RawDataRefData,$E674,0)),""),3),"")</f>
        <v/>
      </c>
      <c r="AU674" s="100" t="str">
        <f t="array" ref="AU674">IF($AQ674,MIN(IF(G3SelectionMask="x",IF(INDEX(RawDataRefData,$E674,0)&gt;0,INDEX(RawDataRefData,$E674,0)),"")),"")</f>
        <v/>
      </c>
      <c r="AV674" s="100" t="str">
        <f t="array" ref="AV674">IF($AQ674,MAX(IF(G3SelectionMask="x",IF(INDEX(RawDataRefData,$E674,0)&gt;0,INDEX(RawDataRefData,$E674,0)),"")),"")</f>
        <v/>
      </c>
      <c r="AW674" s="100" t="str">
        <f t="shared" si="258"/>
        <v/>
      </c>
      <c r="AX674" s="100" t="str">
        <f t="array" ref="AX674">IF($AQ674,STDEVA(IF(G3SelectionMask="x",IF(INDEX(RawDataRefData,$E674,0)&gt;0,INDEX(RawDataRefData,$E674,0)),"")),"")</f>
        <v/>
      </c>
      <c r="AY674" s="101" t="b">
        <f t="shared" si="259"/>
        <v>0</v>
      </c>
      <c r="AZ674" s="101" t="str">
        <f t="array" ref="AZ674">IF($AY674,MEDIAN(IF(G4SelectionMask="x",IF(INDEX(RawDataRefData,$E674,0)&gt;0,INDEX(RawDataRefData,$E674,0)),"")),"")</f>
        <v/>
      </c>
      <c r="BA674" s="101" t="str">
        <f t="array" ref="BA674">IF($AY674,QUARTILE(IF(G4SelectionMask="x",IF(INDEX(RawDataRefData,$E674,0)&gt;0,INDEX(RawDataRefData,$E674,0)),""),1),"")</f>
        <v/>
      </c>
      <c r="BB674" s="101" t="str">
        <f t="array" ref="BB674">IF($AY674,QUARTILE(IF(G4SelectionMask="x",IF(INDEX(RawDataRefData,$E674,0)&gt;0,INDEX(RawDataRefData,$E674,0)),""),3),"")</f>
        <v/>
      </c>
      <c r="BC674" s="101" t="str">
        <f t="array" ref="BC674">IF($AY674,MIN(IF(G4SelectionMask="x",IF(INDEX(RawDataRefData,$E674,0)&gt;0,INDEX(RawDataRefData,$E674,0)),"")),"")</f>
        <v/>
      </c>
      <c r="BD674" s="101" t="str">
        <f t="array" ref="BD674">IF($AY674,MAX(IF(G4SelectionMask="x",IF(INDEX(RawDataRefData,$E674,0)&gt;0,INDEX(RawDataRefData,$E674,0)),"")),"")</f>
        <v/>
      </c>
      <c r="BE674" s="101" t="str">
        <f t="shared" si="260"/>
        <v/>
      </c>
      <c r="BF674" s="101" t="str">
        <f t="array" ref="BF674">IF($AY674,STDEVA(IF(G4SelectionMask="x",IF(INDEX(RawDataRefData,$E674,0)&gt;0,INDEX(RawDataRefData,$E674,0)),"")),"")</f>
        <v/>
      </c>
      <c r="BG674" s="100" t="b">
        <f t="shared" si="261"/>
        <v>0</v>
      </c>
      <c r="BH674" s="100" t="str">
        <f t="array" ref="BH674">IF($BG674,MEDIAN(IF(G5SelectionMask="x",IF(INDEX(RawDataRefData,$E674,0)&gt;0,INDEX(RawDataRefData,$E674,0)),"")),"")</f>
        <v/>
      </c>
      <c r="BI674" s="100" t="str">
        <f t="array" ref="BI674">IF($BG674,QUARTILE(IF(G5SelectionMask="x",IF(INDEX(RawDataRefData,$E674,0)&gt;0,INDEX(RawDataRefData,$E674,0)),""),1),"")</f>
        <v/>
      </c>
      <c r="BJ674" s="100" t="str">
        <f t="array" ref="BJ674">IF($BG674,QUARTILE(IF(G5SelectionMask="x",IF(INDEX(RawDataRefData,$E674,0)&gt;0,INDEX(RawDataRefData,$E674,0)),""),3),"")</f>
        <v/>
      </c>
      <c r="BK674" s="100" t="str">
        <f t="array" ref="BK674">IF($BG674,MIN(IF(G5SelectionMask="x",IF(INDEX(RawDataRefData,$E674,0)&gt;0,INDEX(RawDataRefData,$E674,0)),"")),"")</f>
        <v/>
      </c>
      <c r="BL674" s="100" t="str">
        <f t="array" ref="BL674">IF($BG674,MAX(IF(G5SelectionMask="x",IF(INDEX(RawDataRefData,$E674,0)&gt;0,INDEX(RawDataRefData,$E674,0)),"")),"")</f>
        <v/>
      </c>
      <c r="BM674" s="100" t="str">
        <f t="shared" si="262"/>
        <v/>
      </c>
      <c r="BN674" s="103" t="str">
        <f t="array" ref="BN674">IF($BG674,STDEVA(IF(G5SelectionMask="x",IF(INDEX(RawDataRefData,$E674,0)&gt;0,INDEX(RawDataRefData,$E674,0)),"")),"")</f>
        <v/>
      </c>
      <c r="BO674" s="104"/>
      <c r="BP674" s="105">
        <v>2</v>
      </c>
      <c r="BQ674" s="105">
        <v>3</v>
      </c>
      <c r="BR674" s="105">
        <v>4</v>
      </c>
      <c r="BS674" s="105">
        <v>2</v>
      </c>
      <c r="BT674" s="105">
        <v>2</v>
      </c>
      <c r="BU674" s="105">
        <v>3</v>
      </c>
      <c r="BV674" s="105">
        <v>2</v>
      </c>
      <c r="BW674" s="105">
        <v>1</v>
      </c>
      <c r="BX674" s="105">
        <v>4</v>
      </c>
      <c r="BY674" s="105">
        <v>2</v>
      </c>
      <c r="BZ674" s="105">
        <v>4</v>
      </c>
      <c r="CA674" s="105">
        <v>4</v>
      </c>
      <c r="CB674" s="105">
        <v>4</v>
      </c>
      <c r="CC674" s="105">
        <v>2</v>
      </c>
      <c r="CD674" s="105">
        <v>2</v>
      </c>
    </row>
    <row r="675" spans="1:82" x14ac:dyDescent="0.2">
      <c r="A675" s="33">
        <f t="shared" si="263"/>
        <v>0</v>
      </c>
      <c r="B675" s="209"/>
      <c r="C675" s="194"/>
      <c r="D675" s="203"/>
      <c r="E675" s="72">
        <f t="shared" si="255"/>
        <v>666</v>
      </c>
      <c r="F675" s="9" t="s">
        <v>2185</v>
      </c>
      <c r="G675" s="9" t="s">
        <v>2952</v>
      </c>
      <c r="H675" s="9" t="s">
        <v>75</v>
      </c>
      <c r="I675" s="9" t="s">
        <v>77</v>
      </c>
      <c r="J675" s="9" t="s">
        <v>1759</v>
      </c>
      <c r="K675" s="100">
        <f t="shared" si="240"/>
        <v>3</v>
      </c>
      <c r="L675" s="100"/>
      <c r="M675" s="100"/>
      <c r="N675" s="100"/>
      <c r="O675" s="100"/>
      <c r="P675" s="101">
        <f t="shared" si="241"/>
        <v>2</v>
      </c>
      <c r="Q675" s="102">
        <f t="shared" si="242"/>
        <v>2</v>
      </c>
      <c r="R675" s="102">
        <f t="shared" si="243"/>
        <v>2</v>
      </c>
      <c r="S675" s="102">
        <f t="shared" si="244"/>
        <v>1</v>
      </c>
      <c r="T675" s="102">
        <f t="shared" si="245"/>
        <v>2</v>
      </c>
      <c r="U675" s="102">
        <f t="shared" si="246"/>
        <v>3</v>
      </c>
      <c r="V675" s="102">
        <f t="shared" si="247"/>
        <v>2</v>
      </c>
      <c r="W675" s="102">
        <f t="shared" si="248"/>
        <v>1</v>
      </c>
      <c r="X675" s="102">
        <f t="shared" si="249"/>
        <v>1</v>
      </c>
      <c r="Y675" s="102">
        <f t="shared" si="250"/>
        <v>1</v>
      </c>
      <c r="Z675" s="102">
        <f t="shared" si="251"/>
        <v>1</v>
      </c>
      <c r="AA675" s="100" t="b">
        <f t="shared" si="252"/>
        <v>1</v>
      </c>
      <c r="AB675" s="100">
        <f t="array" ref="AB675">IF($AA675,MEDIAN(IF(G1SelectionMask="x",IF(INDEX(RawDataRefData,$E675,0)&gt;0,INDEX(RawDataRefData,$E675,0)),"")),"")</f>
        <v>2</v>
      </c>
      <c r="AC675" s="100">
        <f t="array" ref="AC675">IF($AA675,QUARTILE(IF(G1SelectionMask="x",IF(INDEX(RawDataRefData,$E675,0)&gt;0,INDEX(RawDataRefData,$E675,0)),""),1),"")</f>
        <v>1</v>
      </c>
      <c r="AD675" s="100">
        <f t="array" ref="AD675">IF($AA675,QUARTILE(IF(G1SelectionMask="x",IF(INDEX(RawDataRefData,$E675,0)&gt;0,INDEX(RawDataRefData,$E675,0)),""),3),"")</f>
        <v>2</v>
      </c>
      <c r="AE675" s="100">
        <f t="array" ref="AE675">IF($AA675,MIN(IF(G1SelectionMask="x",IF(INDEX(RawDataRefData,$E675,0)&gt;0,INDEX(RawDataRefData,$E675,0)),"")),"")</f>
        <v>1</v>
      </c>
      <c r="AF675" s="100">
        <f t="array" ref="AF675">IF($AA675,MAX(IF(G1SelectionMask="x",IF(INDEX(RawDataRefData,$E675,0)&gt;0,INDEX(RawDataRefData,$E675,0)),"")),"")</f>
        <v>3</v>
      </c>
      <c r="AG675" s="100">
        <f t="shared" si="253"/>
        <v>1.6363636363636365</v>
      </c>
      <c r="AH675" s="100">
        <f t="array" ref="AH675">IF($AA675,STDEVA(IF(G1SelectionMask="x",IF(INDEX(RawDataRefData,$E675,0)&gt;0,INDEX(RawDataRefData,$E675,0)),"")),"")</f>
        <v>0.67419986246324215</v>
      </c>
      <c r="AI675" s="101" t="b">
        <f t="shared" si="254"/>
        <v>1</v>
      </c>
      <c r="AJ675" s="101">
        <f t="array" ref="AJ675">IF($AI675,MEDIAN(IF(G2SelectionMask="x",IF(INDEX(RawDataRefData,$E675,0)&gt;0,INDEX(RawDataRefData,$E675,0)),"")),"")</f>
        <v>2</v>
      </c>
      <c r="AK675" s="101">
        <f t="array" ref="AK675">IF($AI675,QUARTILE(IF(G2SelectionMask="x",IF(INDEX(RawDataRefData,$E675,0)&gt;0,INDEX(RawDataRefData,$E675,0)),""),1),"")</f>
        <v>1</v>
      </c>
      <c r="AL675" s="101">
        <f t="array" ref="AL675">IF($AI675,QUARTILE(IF(G2SelectionMask="x",IF(INDEX(RawDataRefData,$E675,0)&gt;0,INDEX(RawDataRefData,$E675,0)),""),3),"")</f>
        <v>2</v>
      </c>
      <c r="AM675" s="101">
        <f t="array" ref="AM675">IF($AI675,MIN(IF(G2SelectionMask="x",IF(INDEX(RawDataRefData,$E675,0)&gt;0,INDEX(RawDataRefData,$E675,0)),"")),"")</f>
        <v>1</v>
      </c>
      <c r="AN675" s="101">
        <f t="array" ref="AN675">IF($AI675,MAX(IF(G2SelectionMask="x",IF(INDEX(RawDataRefData,$E675,0)&gt;0,INDEX(RawDataRefData,$E675,0)),"")),"")</f>
        <v>4</v>
      </c>
      <c r="AO675" s="101">
        <f t="shared" si="256"/>
        <v>1.9090909090909092</v>
      </c>
      <c r="AP675" s="101">
        <f t="array" ref="AP675">IF($AI675,STDEVA(IF(G2SelectionMask="x",IF(INDEX(RawDataRefData,$E675,0)&gt;0,INDEX(RawDataRefData,$E675,0)),"")),"")</f>
        <v>0.94387980744853883</v>
      </c>
      <c r="AQ675" s="100" t="b">
        <f t="shared" si="257"/>
        <v>0</v>
      </c>
      <c r="AR675" s="100" t="str">
        <f t="array" ref="AR675">IF($AQ675,MEDIAN(IF(G3SelectionMask="x",IF(INDEX(RawDataRefData,$E675,0)&gt;0,INDEX(RawDataRefData,$E675,0)),"")),"")</f>
        <v/>
      </c>
      <c r="AS675" s="100" t="str">
        <f t="array" ref="AS675">IF($AQ675,QUARTILE(IF(G3SelectionMask="x",IF(INDEX(RawDataRefData,$E675,0)&gt;0,INDEX(RawDataRefData,$E675,0)),""),1),"")</f>
        <v/>
      </c>
      <c r="AT675" s="100" t="str">
        <f t="array" ref="AT675">IF($AQ675,QUARTILE(IF(G3SelectionMask="x",IF(INDEX(RawDataRefData,$E675,0)&gt;0,INDEX(RawDataRefData,$E675,0)),""),3),"")</f>
        <v/>
      </c>
      <c r="AU675" s="100" t="str">
        <f t="array" ref="AU675">IF($AQ675,MIN(IF(G3SelectionMask="x",IF(INDEX(RawDataRefData,$E675,0)&gt;0,INDEX(RawDataRefData,$E675,0)),"")),"")</f>
        <v/>
      </c>
      <c r="AV675" s="100" t="str">
        <f t="array" ref="AV675">IF($AQ675,MAX(IF(G3SelectionMask="x",IF(INDEX(RawDataRefData,$E675,0)&gt;0,INDEX(RawDataRefData,$E675,0)),"")),"")</f>
        <v/>
      </c>
      <c r="AW675" s="100" t="str">
        <f t="shared" si="258"/>
        <v/>
      </c>
      <c r="AX675" s="100" t="str">
        <f t="array" ref="AX675">IF($AQ675,STDEVA(IF(G3SelectionMask="x",IF(INDEX(RawDataRefData,$E675,0)&gt;0,INDEX(RawDataRefData,$E675,0)),"")),"")</f>
        <v/>
      </c>
      <c r="AY675" s="101" t="b">
        <f t="shared" si="259"/>
        <v>0</v>
      </c>
      <c r="AZ675" s="101" t="str">
        <f t="array" ref="AZ675">IF($AY675,MEDIAN(IF(G4SelectionMask="x",IF(INDEX(RawDataRefData,$E675,0)&gt;0,INDEX(RawDataRefData,$E675,0)),"")),"")</f>
        <v/>
      </c>
      <c r="BA675" s="101" t="str">
        <f t="array" ref="BA675">IF($AY675,QUARTILE(IF(G4SelectionMask="x",IF(INDEX(RawDataRefData,$E675,0)&gt;0,INDEX(RawDataRefData,$E675,0)),""),1),"")</f>
        <v/>
      </c>
      <c r="BB675" s="101" t="str">
        <f t="array" ref="BB675">IF($AY675,QUARTILE(IF(G4SelectionMask="x",IF(INDEX(RawDataRefData,$E675,0)&gt;0,INDEX(RawDataRefData,$E675,0)),""),3),"")</f>
        <v/>
      </c>
      <c r="BC675" s="101" t="str">
        <f t="array" ref="BC675">IF($AY675,MIN(IF(G4SelectionMask="x",IF(INDEX(RawDataRefData,$E675,0)&gt;0,INDEX(RawDataRefData,$E675,0)),"")),"")</f>
        <v/>
      </c>
      <c r="BD675" s="101" t="str">
        <f t="array" ref="BD675">IF($AY675,MAX(IF(G4SelectionMask="x",IF(INDEX(RawDataRefData,$E675,0)&gt;0,INDEX(RawDataRefData,$E675,0)),"")),"")</f>
        <v/>
      </c>
      <c r="BE675" s="101" t="str">
        <f t="shared" si="260"/>
        <v/>
      </c>
      <c r="BF675" s="101" t="str">
        <f t="array" ref="BF675">IF($AY675,STDEVA(IF(G4SelectionMask="x",IF(INDEX(RawDataRefData,$E675,0)&gt;0,INDEX(RawDataRefData,$E675,0)),"")),"")</f>
        <v/>
      </c>
      <c r="BG675" s="100" t="b">
        <f t="shared" si="261"/>
        <v>0</v>
      </c>
      <c r="BH675" s="100" t="str">
        <f t="array" ref="BH675">IF($BG675,MEDIAN(IF(G5SelectionMask="x",IF(INDEX(RawDataRefData,$E675,0)&gt;0,INDEX(RawDataRefData,$E675,0)),"")),"")</f>
        <v/>
      </c>
      <c r="BI675" s="100" t="str">
        <f t="array" ref="BI675">IF($BG675,QUARTILE(IF(G5SelectionMask="x",IF(INDEX(RawDataRefData,$E675,0)&gt;0,INDEX(RawDataRefData,$E675,0)),""),1),"")</f>
        <v/>
      </c>
      <c r="BJ675" s="100" t="str">
        <f t="array" ref="BJ675">IF($BG675,QUARTILE(IF(G5SelectionMask="x",IF(INDEX(RawDataRefData,$E675,0)&gt;0,INDEX(RawDataRefData,$E675,0)),""),3),"")</f>
        <v/>
      </c>
      <c r="BK675" s="100" t="str">
        <f t="array" ref="BK675">IF($BG675,MIN(IF(G5SelectionMask="x",IF(INDEX(RawDataRefData,$E675,0)&gt;0,INDEX(RawDataRefData,$E675,0)),"")),"")</f>
        <v/>
      </c>
      <c r="BL675" s="100" t="str">
        <f t="array" ref="BL675">IF($BG675,MAX(IF(G5SelectionMask="x",IF(INDEX(RawDataRefData,$E675,0)&gt;0,INDEX(RawDataRefData,$E675,0)),"")),"")</f>
        <v/>
      </c>
      <c r="BM675" s="100" t="str">
        <f t="shared" si="262"/>
        <v/>
      </c>
      <c r="BN675" s="103" t="str">
        <f t="array" ref="BN675">IF($BG675,STDEVA(IF(G5SelectionMask="x",IF(INDEX(RawDataRefData,$E675,0)&gt;0,INDEX(RawDataRefData,$E675,0)),"")),"")</f>
        <v/>
      </c>
      <c r="BO675" s="104"/>
      <c r="BP675" s="105">
        <v>3</v>
      </c>
      <c r="BQ675" s="105">
        <v>2</v>
      </c>
      <c r="BR675" s="105">
        <v>2</v>
      </c>
      <c r="BS675" s="105">
        <v>2</v>
      </c>
      <c r="BT675" s="105">
        <v>1</v>
      </c>
      <c r="BU675" s="105">
        <v>2</v>
      </c>
      <c r="BV675" s="105">
        <v>3</v>
      </c>
      <c r="BW675" s="105">
        <v>2</v>
      </c>
      <c r="BX675" s="105">
        <v>1</v>
      </c>
      <c r="BY675" s="105">
        <v>1</v>
      </c>
      <c r="BZ675" s="105">
        <v>1</v>
      </c>
      <c r="CA675" s="105">
        <v>1</v>
      </c>
      <c r="CB675" s="105">
        <v>4</v>
      </c>
      <c r="CC675" s="105">
        <v>2</v>
      </c>
      <c r="CD675" s="105">
        <v>3</v>
      </c>
    </row>
    <row r="676" spans="1:82" x14ac:dyDescent="0.2">
      <c r="A676" s="33">
        <f t="shared" si="263"/>
        <v>0</v>
      </c>
      <c r="B676" s="209"/>
      <c r="C676" s="194"/>
      <c r="D676" s="203"/>
      <c r="E676" s="72">
        <f t="shared" si="255"/>
        <v>667</v>
      </c>
      <c r="F676" s="9" t="s">
        <v>2186</v>
      </c>
      <c r="G676" s="9" t="s">
        <v>2955</v>
      </c>
      <c r="H676" s="9" t="s">
        <v>75</v>
      </c>
      <c r="I676" s="9" t="s">
        <v>77</v>
      </c>
      <c r="J676" s="9" t="s">
        <v>1759</v>
      </c>
      <c r="K676" s="100">
        <f t="shared" si="240"/>
        <v>3</v>
      </c>
      <c r="L676" s="100"/>
      <c r="M676" s="100"/>
      <c r="N676" s="100"/>
      <c r="O676" s="100"/>
      <c r="P676" s="101">
        <f t="shared" si="241"/>
        <v>1</v>
      </c>
      <c r="Q676" s="102">
        <f t="shared" si="242"/>
        <v>4</v>
      </c>
      <c r="R676" s="102">
        <f t="shared" si="243"/>
        <v>4</v>
      </c>
      <c r="S676" s="102">
        <f t="shared" si="244"/>
        <v>1</v>
      </c>
      <c r="T676" s="102">
        <f t="shared" si="245"/>
        <v>4</v>
      </c>
      <c r="U676" s="102">
        <f t="shared" si="246"/>
        <v>4</v>
      </c>
      <c r="V676" s="102">
        <f t="shared" si="247"/>
        <v>1</v>
      </c>
      <c r="W676" s="102">
        <f t="shared" si="248"/>
        <v>3</v>
      </c>
      <c r="X676" s="102">
        <f t="shared" si="249"/>
        <v>2</v>
      </c>
      <c r="Y676" s="102">
        <f t="shared" si="250"/>
        <v>3</v>
      </c>
      <c r="Z676" s="102">
        <f t="shared" si="251"/>
        <v>1</v>
      </c>
      <c r="AA676" s="100" t="b">
        <f t="shared" si="252"/>
        <v>1</v>
      </c>
      <c r="AB676" s="100">
        <f t="array" ref="AB676">IF($AA676,MEDIAN(IF(G1SelectionMask="x",IF(INDEX(RawDataRefData,$E676,0)&gt;0,INDEX(RawDataRefData,$E676,0)),"")),"")</f>
        <v>3</v>
      </c>
      <c r="AC676" s="100">
        <f t="array" ref="AC676">IF($AA676,QUARTILE(IF(G1SelectionMask="x",IF(INDEX(RawDataRefData,$E676,0)&gt;0,INDEX(RawDataRefData,$E676,0)),""),1),"")</f>
        <v>1</v>
      </c>
      <c r="AD676" s="100">
        <f t="array" ref="AD676">IF($AA676,QUARTILE(IF(G1SelectionMask="x",IF(INDEX(RawDataRefData,$E676,0)&gt;0,INDEX(RawDataRefData,$E676,0)),""),3),"")</f>
        <v>4</v>
      </c>
      <c r="AE676" s="100">
        <f t="array" ref="AE676">IF($AA676,MIN(IF(G1SelectionMask="x",IF(INDEX(RawDataRefData,$E676,0)&gt;0,INDEX(RawDataRefData,$E676,0)),"")),"")</f>
        <v>1</v>
      </c>
      <c r="AF676" s="100">
        <f t="array" ref="AF676">IF($AA676,MAX(IF(G1SelectionMask="x",IF(INDEX(RawDataRefData,$E676,0)&gt;0,INDEX(RawDataRefData,$E676,0)),"")),"")</f>
        <v>4</v>
      </c>
      <c r="AG676" s="100">
        <f t="shared" si="253"/>
        <v>2.5454545454545454</v>
      </c>
      <c r="AH676" s="100">
        <f t="array" ref="AH676">IF($AA676,STDEVA(IF(G1SelectionMask="x",IF(INDEX(RawDataRefData,$E676,0)&gt;0,INDEX(RawDataRefData,$E676,0)),"")),"")</f>
        <v>1.3684762594679067</v>
      </c>
      <c r="AI676" s="101" t="b">
        <f t="shared" si="254"/>
        <v>1</v>
      </c>
      <c r="AJ676" s="101">
        <f t="array" ref="AJ676">IF($AI676,MEDIAN(IF(G2SelectionMask="x",IF(INDEX(RawDataRefData,$E676,0)&gt;0,INDEX(RawDataRefData,$E676,0)),"")),"")</f>
        <v>3</v>
      </c>
      <c r="AK676" s="101">
        <f t="array" ref="AK676">IF($AI676,QUARTILE(IF(G2SelectionMask="x",IF(INDEX(RawDataRefData,$E676,0)&gt;0,INDEX(RawDataRefData,$E676,0)),""),1),"")</f>
        <v>1</v>
      </c>
      <c r="AL676" s="101">
        <f t="array" ref="AL676">IF($AI676,QUARTILE(IF(G2SelectionMask="x",IF(INDEX(RawDataRefData,$E676,0)&gt;0,INDEX(RawDataRefData,$E676,0)),""),3),"")</f>
        <v>4</v>
      </c>
      <c r="AM676" s="101">
        <f t="array" ref="AM676">IF($AI676,MIN(IF(G2SelectionMask="x",IF(INDEX(RawDataRefData,$E676,0)&gt;0,INDEX(RawDataRefData,$E676,0)),"")),"")</f>
        <v>1</v>
      </c>
      <c r="AN676" s="101">
        <f t="array" ref="AN676">IF($AI676,MAX(IF(G2SelectionMask="x",IF(INDEX(RawDataRefData,$E676,0)&gt;0,INDEX(RawDataRefData,$E676,0)),"")),"")</f>
        <v>4</v>
      </c>
      <c r="AO676" s="101">
        <f t="shared" si="256"/>
        <v>2.6363636363636362</v>
      </c>
      <c r="AP676" s="101">
        <f t="array" ref="AP676">IF($AI676,STDEVA(IF(G2SelectionMask="x",IF(INDEX(RawDataRefData,$E676,0)&gt;0,INDEX(RawDataRefData,$E676,0)),"")),"")</f>
        <v>1.3618169680781096</v>
      </c>
      <c r="AQ676" s="100" t="b">
        <f t="shared" si="257"/>
        <v>0</v>
      </c>
      <c r="AR676" s="100" t="str">
        <f t="array" ref="AR676">IF($AQ676,MEDIAN(IF(G3SelectionMask="x",IF(INDEX(RawDataRefData,$E676,0)&gt;0,INDEX(RawDataRefData,$E676,0)),"")),"")</f>
        <v/>
      </c>
      <c r="AS676" s="100" t="str">
        <f t="array" ref="AS676">IF($AQ676,QUARTILE(IF(G3SelectionMask="x",IF(INDEX(RawDataRefData,$E676,0)&gt;0,INDEX(RawDataRefData,$E676,0)),""),1),"")</f>
        <v/>
      </c>
      <c r="AT676" s="100" t="str">
        <f t="array" ref="AT676">IF($AQ676,QUARTILE(IF(G3SelectionMask="x",IF(INDEX(RawDataRefData,$E676,0)&gt;0,INDEX(RawDataRefData,$E676,0)),""),3),"")</f>
        <v/>
      </c>
      <c r="AU676" s="100" t="str">
        <f t="array" ref="AU676">IF($AQ676,MIN(IF(G3SelectionMask="x",IF(INDEX(RawDataRefData,$E676,0)&gt;0,INDEX(RawDataRefData,$E676,0)),"")),"")</f>
        <v/>
      </c>
      <c r="AV676" s="100" t="str">
        <f t="array" ref="AV676">IF($AQ676,MAX(IF(G3SelectionMask="x",IF(INDEX(RawDataRefData,$E676,0)&gt;0,INDEX(RawDataRefData,$E676,0)),"")),"")</f>
        <v/>
      </c>
      <c r="AW676" s="100" t="str">
        <f t="shared" si="258"/>
        <v/>
      </c>
      <c r="AX676" s="100" t="str">
        <f t="array" ref="AX676">IF($AQ676,STDEVA(IF(G3SelectionMask="x",IF(INDEX(RawDataRefData,$E676,0)&gt;0,INDEX(RawDataRefData,$E676,0)),"")),"")</f>
        <v/>
      </c>
      <c r="AY676" s="101" t="b">
        <f t="shared" si="259"/>
        <v>0</v>
      </c>
      <c r="AZ676" s="101" t="str">
        <f t="array" ref="AZ676">IF($AY676,MEDIAN(IF(G4SelectionMask="x",IF(INDEX(RawDataRefData,$E676,0)&gt;0,INDEX(RawDataRefData,$E676,0)),"")),"")</f>
        <v/>
      </c>
      <c r="BA676" s="101" t="str">
        <f t="array" ref="BA676">IF($AY676,QUARTILE(IF(G4SelectionMask="x",IF(INDEX(RawDataRefData,$E676,0)&gt;0,INDEX(RawDataRefData,$E676,0)),""),1),"")</f>
        <v/>
      </c>
      <c r="BB676" s="101" t="str">
        <f t="array" ref="BB676">IF($AY676,QUARTILE(IF(G4SelectionMask="x",IF(INDEX(RawDataRefData,$E676,0)&gt;0,INDEX(RawDataRefData,$E676,0)),""),3),"")</f>
        <v/>
      </c>
      <c r="BC676" s="101" t="str">
        <f t="array" ref="BC676">IF($AY676,MIN(IF(G4SelectionMask="x",IF(INDEX(RawDataRefData,$E676,0)&gt;0,INDEX(RawDataRefData,$E676,0)),"")),"")</f>
        <v/>
      </c>
      <c r="BD676" s="101" t="str">
        <f t="array" ref="BD676">IF($AY676,MAX(IF(G4SelectionMask="x",IF(INDEX(RawDataRefData,$E676,0)&gt;0,INDEX(RawDataRefData,$E676,0)),"")),"")</f>
        <v/>
      </c>
      <c r="BE676" s="101" t="str">
        <f t="shared" si="260"/>
        <v/>
      </c>
      <c r="BF676" s="101" t="str">
        <f t="array" ref="BF676">IF($AY676,STDEVA(IF(G4SelectionMask="x",IF(INDEX(RawDataRefData,$E676,0)&gt;0,INDEX(RawDataRefData,$E676,0)),"")),"")</f>
        <v/>
      </c>
      <c r="BG676" s="100" t="b">
        <f t="shared" si="261"/>
        <v>0</v>
      </c>
      <c r="BH676" s="100" t="str">
        <f t="array" ref="BH676">IF($BG676,MEDIAN(IF(G5SelectionMask="x",IF(INDEX(RawDataRefData,$E676,0)&gt;0,INDEX(RawDataRefData,$E676,0)),"")),"")</f>
        <v/>
      </c>
      <c r="BI676" s="100" t="str">
        <f t="array" ref="BI676">IF($BG676,QUARTILE(IF(G5SelectionMask="x",IF(INDEX(RawDataRefData,$E676,0)&gt;0,INDEX(RawDataRefData,$E676,0)),""),1),"")</f>
        <v/>
      </c>
      <c r="BJ676" s="100" t="str">
        <f t="array" ref="BJ676">IF($BG676,QUARTILE(IF(G5SelectionMask="x",IF(INDEX(RawDataRefData,$E676,0)&gt;0,INDEX(RawDataRefData,$E676,0)),""),3),"")</f>
        <v/>
      </c>
      <c r="BK676" s="100" t="str">
        <f t="array" ref="BK676">IF($BG676,MIN(IF(G5SelectionMask="x",IF(INDEX(RawDataRefData,$E676,0)&gt;0,INDEX(RawDataRefData,$E676,0)),"")),"")</f>
        <v/>
      </c>
      <c r="BL676" s="100" t="str">
        <f t="array" ref="BL676">IF($BG676,MAX(IF(G5SelectionMask="x",IF(INDEX(RawDataRefData,$E676,0)&gt;0,INDEX(RawDataRefData,$E676,0)),"")),"")</f>
        <v/>
      </c>
      <c r="BM676" s="100" t="str">
        <f t="shared" si="262"/>
        <v/>
      </c>
      <c r="BN676" s="103" t="str">
        <f t="array" ref="BN676">IF($BG676,STDEVA(IF(G5SelectionMask="x",IF(INDEX(RawDataRefData,$E676,0)&gt;0,INDEX(RawDataRefData,$E676,0)),"")),"")</f>
        <v/>
      </c>
      <c r="BO676" s="104"/>
      <c r="BP676" s="105">
        <v>3</v>
      </c>
      <c r="BQ676" s="105">
        <v>1</v>
      </c>
      <c r="BR676" s="105">
        <v>4</v>
      </c>
      <c r="BS676" s="105">
        <v>4</v>
      </c>
      <c r="BT676" s="105">
        <v>1</v>
      </c>
      <c r="BU676" s="105">
        <v>4</v>
      </c>
      <c r="BV676" s="105">
        <v>4</v>
      </c>
      <c r="BW676" s="105">
        <v>1</v>
      </c>
      <c r="BX676" s="105">
        <v>3</v>
      </c>
      <c r="BY676" s="105">
        <v>2</v>
      </c>
      <c r="BZ676" s="105">
        <v>3</v>
      </c>
      <c r="CA676" s="105">
        <v>1</v>
      </c>
      <c r="CB676" s="105">
        <v>3</v>
      </c>
      <c r="CC676" s="105">
        <v>4</v>
      </c>
      <c r="CD676" s="105">
        <v>4</v>
      </c>
    </row>
    <row r="677" spans="1:82" x14ac:dyDescent="0.2">
      <c r="A677" s="33">
        <f t="shared" si="263"/>
        <v>0</v>
      </c>
      <c r="B677" s="209"/>
      <c r="C677" s="194"/>
      <c r="D677" s="203"/>
      <c r="E677" s="72">
        <f t="shared" si="255"/>
        <v>668</v>
      </c>
      <c r="F677" s="9" t="s">
        <v>2187</v>
      </c>
      <c r="G677" s="9" t="s">
        <v>2953</v>
      </c>
      <c r="H677" s="9" t="s">
        <v>75</v>
      </c>
      <c r="I677" s="9" t="s">
        <v>77</v>
      </c>
      <c r="J677" s="9" t="s">
        <v>1759</v>
      </c>
      <c r="K677" s="100">
        <f t="shared" si="240"/>
        <v>1</v>
      </c>
      <c r="L677" s="100"/>
      <c r="M677" s="100"/>
      <c r="N677" s="100"/>
      <c r="O677" s="100"/>
      <c r="P677" s="101">
        <f t="shared" si="241"/>
        <v>1</v>
      </c>
      <c r="Q677" s="102">
        <f t="shared" si="242"/>
        <v>2</v>
      </c>
      <c r="R677" s="102">
        <f t="shared" si="243"/>
        <v>1</v>
      </c>
      <c r="S677" s="102">
        <f t="shared" si="244"/>
        <v>4</v>
      </c>
      <c r="T677" s="102">
        <f t="shared" si="245"/>
        <v>3</v>
      </c>
      <c r="U677" s="102">
        <f t="shared" si="246"/>
        <v>4</v>
      </c>
      <c r="V677" s="102">
        <f t="shared" si="247"/>
        <v>4</v>
      </c>
      <c r="W677" s="102">
        <f t="shared" si="248"/>
        <v>1</v>
      </c>
      <c r="X677" s="102">
        <f t="shared" si="249"/>
        <v>3</v>
      </c>
      <c r="Y677" s="102">
        <f t="shared" si="250"/>
        <v>4</v>
      </c>
      <c r="Z677" s="102">
        <f t="shared" si="251"/>
        <v>4</v>
      </c>
      <c r="AA677" s="100" t="b">
        <f t="shared" si="252"/>
        <v>1</v>
      </c>
      <c r="AB677" s="100">
        <f t="array" ref="AB677">IF($AA677,MEDIAN(IF(G1SelectionMask="x",IF(INDEX(RawDataRefData,$E677,0)&gt;0,INDEX(RawDataRefData,$E677,0)),"")),"")</f>
        <v>3</v>
      </c>
      <c r="AC677" s="100">
        <f t="array" ref="AC677">IF($AA677,QUARTILE(IF(G1SelectionMask="x",IF(INDEX(RawDataRefData,$E677,0)&gt;0,INDEX(RawDataRefData,$E677,0)),""),1),"")</f>
        <v>1.5</v>
      </c>
      <c r="AD677" s="100">
        <f t="array" ref="AD677">IF($AA677,QUARTILE(IF(G1SelectionMask="x",IF(INDEX(RawDataRefData,$E677,0)&gt;0,INDEX(RawDataRefData,$E677,0)),""),3),"")</f>
        <v>4</v>
      </c>
      <c r="AE677" s="100">
        <f t="array" ref="AE677">IF($AA677,MIN(IF(G1SelectionMask="x",IF(INDEX(RawDataRefData,$E677,0)&gt;0,INDEX(RawDataRefData,$E677,0)),"")),"")</f>
        <v>1</v>
      </c>
      <c r="AF677" s="100">
        <f t="array" ref="AF677">IF($AA677,MAX(IF(G1SelectionMask="x",IF(INDEX(RawDataRefData,$E677,0)&gt;0,INDEX(RawDataRefData,$E677,0)),"")),"")</f>
        <v>4</v>
      </c>
      <c r="AG677" s="100">
        <f t="shared" si="253"/>
        <v>2.8181818181818183</v>
      </c>
      <c r="AH677" s="100">
        <f t="array" ref="AH677">IF($AA677,STDEVA(IF(G1SelectionMask="x",IF(INDEX(RawDataRefData,$E677,0)&gt;0,INDEX(RawDataRefData,$E677,0)),"")),"")</f>
        <v>1.3280197150781927</v>
      </c>
      <c r="AI677" s="101" t="b">
        <f t="shared" si="254"/>
        <v>1</v>
      </c>
      <c r="AJ677" s="101">
        <f t="array" ref="AJ677">IF($AI677,MEDIAN(IF(G2SelectionMask="x",IF(INDEX(RawDataRefData,$E677,0)&gt;0,INDEX(RawDataRefData,$E677,0)),"")),"")</f>
        <v>4</v>
      </c>
      <c r="AK677" s="101">
        <f t="array" ref="AK677">IF($AI677,QUARTILE(IF(G2SelectionMask="x",IF(INDEX(RawDataRefData,$E677,0)&gt;0,INDEX(RawDataRefData,$E677,0)),""),1),"")</f>
        <v>2.5</v>
      </c>
      <c r="AL677" s="101">
        <f t="array" ref="AL677">IF($AI677,QUARTILE(IF(G2SelectionMask="x",IF(INDEX(RawDataRefData,$E677,0)&gt;0,INDEX(RawDataRefData,$E677,0)),""),3),"")</f>
        <v>4</v>
      </c>
      <c r="AM677" s="101">
        <f t="array" ref="AM677">IF($AI677,MIN(IF(G2SelectionMask="x",IF(INDEX(RawDataRefData,$E677,0)&gt;0,INDEX(RawDataRefData,$E677,0)),"")),"")</f>
        <v>1</v>
      </c>
      <c r="AN677" s="101">
        <f t="array" ref="AN677">IF($AI677,MAX(IF(G2SelectionMask="x",IF(INDEX(RawDataRefData,$E677,0)&gt;0,INDEX(RawDataRefData,$E677,0)),"")),"")</f>
        <v>4</v>
      </c>
      <c r="AO677" s="101">
        <f t="shared" si="256"/>
        <v>3.0909090909090908</v>
      </c>
      <c r="AP677" s="101">
        <f t="array" ref="AP677">IF($AI677,STDEVA(IF(G2SelectionMask="x",IF(INDEX(RawDataRefData,$E677,0)&gt;0,INDEX(RawDataRefData,$E677,0)),"")),"")</f>
        <v>1.2210278829367864</v>
      </c>
      <c r="AQ677" s="100" t="b">
        <f t="shared" si="257"/>
        <v>0</v>
      </c>
      <c r="AR677" s="100" t="str">
        <f t="array" ref="AR677">IF($AQ677,MEDIAN(IF(G3SelectionMask="x",IF(INDEX(RawDataRefData,$E677,0)&gt;0,INDEX(RawDataRefData,$E677,0)),"")),"")</f>
        <v/>
      </c>
      <c r="AS677" s="100" t="str">
        <f t="array" ref="AS677">IF($AQ677,QUARTILE(IF(G3SelectionMask="x",IF(INDEX(RawDataRefData,$E677,0)&gt;0,INDEX(RawDataRefData,$E677,0)),""),1),"")</f>
        <v/>
      </c>
      <c r="AT677" s="100" t="str">
        <f t="array" ref="AT677">IF($AQ677,QUARTILE(IF(G3SelectionMask="x",IF(INDEX(RawDataRefData,$E677,0)&gt;0,INDEX(RawDataRefData,$E677,0)),""),3),"")</f>
        <v/>
      </c>
      <c r="AU677" s="100" t="str">
        <f t="array" ref="AU677">IF($AQ677,MIN(IF(G3SelectionMask="x",IF(INDEX(RawDataRefData,$E677,0)&gt;0,INDEX(RawDataRefData,$E677,0)),"")),"")</f>
        <v/>
      </c>
      <c r="AV677" s="100" t="str">
        <f t="array" ref="AV677">IF($AQ677,MAX(IF(G3SelectionMask="x",IF(INDEX(RawDataRefData,$E677,0)&gt;0,INDEX(RawDataRefData,$E677,0)),"")),"")</f>
        <v/>
      </c>
      <c r="AW677" s="100" t="str">
        <f t="shared" si="258"/>
        <v/>
      </c>
      <c r="AX677" s="100" t="str">
        <f t="array" ref="AX677">IF($AQ677,STDEVA(IF(G3SelectionMask="x",IF(INDEX(RawDataRefData,$E677,0)&gt;0,INDEX(RawDataRefData,$E677,0)),"")),"")</f>
        <v/>
      </c>
      <c r="AY677" s="101" t="b">
        <f t="shared" si="259"/>
        <v>0</v>
      </c>
      <c r="AZ677" s="101" t="str">
        <f t="array" ref="AZ677">IF($AY677,MEDIAN(IF(G4SelectionMask="x",IF(INDEX(RawDataRefData,$E677,0)&gt;0,INDEX(RawDataRefData,$E677,0)),"")),"")</f>
        <v/>
      </c>
      <c r="BA677" s="101" t="str">
        <f t="array" ref="BA677">IF($AY677,QUARTILE(IF(G4SelectionMask="x",IF(INDEX(RawDataRefData,$E677,0)&gt;0,INDEX(RawDataRefData,$E677,0)),""),1),"")</f>
        <v/>
      </c>
      <c r="BB677" s="101" t="str">
        <f t="array" ref="BB677">IF($AY677,QUARTILE(IF(G4SelectionMask="x",IF(INDEX(RawDataRefData,$E677,0)&gt;0,INDEX(RawDataRefData,$E677,0)),""),3),"")</f>
        <v/>
      </c>
      <c r="BC677" s="101" t="str">
        <f t="array" ref="BC677">IF($AY677,MIN(IF(G4SelectionMask="x",IF(INDEX(RawDataRefData,$E677,0)&gt;0,INDEX(RawDataRefData,$E677,0)),"")),"")</f>
        <v/>
      </c>
      <c r="BD677" s="101" t="str">
        <f t="array" ref="BD677">IF($AY677,MAX(IF(G4SelectionMask="x",IF(INDEX(RawDataRefData,$E677,0)&gt;0,INDEX(RawDataRefData,$E677,0)),"")),"")</f>
        <v/>
      </c>
      <c r="BE677" s="101" t="str">
        <f t="shared" si="260"/>
        <v/>
      </c>
      <c r="BF677" s="101" t="str">
        <f t="array" ref="BF677">IF($AY677,STDEVA(IF(G4SelectionMask="x",IF(INDEX(RawDataRefData,$E677,0)&gt;0,INDEX(RawDataRefData,$E677,0)),"")),"")</f>
        <v/>
      </c>
      <c r="BG677" s="100" t="b">
        <f t="shared" si="261"/>
        <v>0</v>
      </c>
      <c r="BH677" s="100" t="str">
        <f t="array" ref="BH677">IF($BG677,MEDIAN(IF(G5SelectionMask="x",IF(INDEX(RawDataRefData,$E677,0)&gt;0,INDEX(RawDataRefData,$E677,0)),"")),"")</f>
        <v/>
      </c>
      <c r="BI677" s="100" t="str">
        <f t="array" ref="BI677">IF($BG677,QUARTILE(IF(G5SelectionMask="x",IF(INDEX(RawDataRefData,$E677,0)&gt;0,INDEX(RawDataRefData,$E677,0)),""),1),"")</f>
        <v/>
      </c>
      <c r="BJ677" s="100" t="str">
        <f t="array" ref="BJ677">IF($BG677,QUARTILE(IF(G5SelectionMask="x",IF(INDEX(RawDataRefData,$E677,0)&gt;0,INDEX(RawDataRefData,$E677,0)),""),3),"")</f>
        <v/>
      </c>
      <c r="BK677" s="100" t="str">
        <f t="array" ref="BK677">IF($BG677,MIN(IF(G5SelectionMask="x",IF(INDEX(RawDataRefData,$E677,0)&gt;0,INDEX(RawDataRefData,$E677,0)),"")),"")</f>
        <v/>
      </c>
      <c r="BL677" s="100" t="str">
        <f t="array" ref="BL677">IF($BG677,MAX(IF(G5SelectionMask="x",IF(INDEX(RawDataRefData,$E677,0)&gt;0,INDEX(RawDataRefData,$E677,0)),"")),"")</f>
        <v/>
      </c>
      <c r="BM677" s="100" t="str">
        <f t="shared" si="262"/>
        <v/>
      </c>
      <c r="BN677" s="103" t="str">
        <f t="array" ref="BN677">IF($BG677,STDEVA(IF(G5SelectionMask="x",IF(INDEX(RawDataRefData,$E677,0)&gt;0,INDEX(RawDataRefData,$E677,0)),"")),"")</f>
        <v/>
      </c>
      <c r="BO677" s="104"/>
      <c r="BP677" s="105">
        <v>1</v>
      </c>
      <c r="BQ677" s="105">
        <v>1</v>
      </c>
      <c r="BR677" s="105">
        <v>2</v>
      </c>
      <c r="BS677" s="105">
        <v>1</v>
      </c>
      <c r="BT677" s="105">
        <v>4</v>
      </c>
      <c r="BU677" s="105">
        <v>3</v>
      </c>
      <c r="BV677" s="105">
        <v>4</v>
      </c>
      <c r="BW677" s="105">
        <v>4</v>
      </c>
      <c r="BX677" s="105">
        <v>1</v>
      </c>
      <c r="BY677" s="105">
        <v>3</v>
      </c>
      <c r="BZ677" s="105">
        <v>4</v>
      </c>
      <c r="CA677" s="105">
        <v>4</v>
      </c>
      <c r="CB677" s="105">
        <v>4</v>
      </c>
      <c r="CC677" s="105">
        <v>3</v>
      </c>
      <c r="CD677" s="105">
        <v>4</v>
      </c>
    </row>
    <row r="678" spans="1:82" ht="13.5" thickBot="1" x14ac:dyDescent="0.25">
      <c r="A678" s="33">
        <f t="shared" si="263"/>
        <v>0</v>
      </c>
      <c r="B678" s="209"/>
      <c r="C678" s="194"/>
      <c r="D678" s="204"/>
      <c r="E678" s="72">
        <f t="shared" si="255"/>
        <v>669</v>
      </c>
      <c r="F678" s="9" t="s">
        <v>2188</v>
      </c>
      <c r="G678" s="9" t="s">
        <v>2954</v>
      </c>
      <c r="H678" s="9" t="s">
        <v>75</v>
      </c>
      <c r="I678" s="9" t="s">
        <v>77</v>
      </c>
      <c r="J678" s="9" t="s">
        <v>1760</v>
      </c>
      <c r="K678" s="100">
        <f t="shared" si="240"/>
        <v>1</v>
      </c>
      <c r="L678" s="100"/>
      <c r="M678" s="100"/>
      <c r="N678" s="100"/>
      <c r="O678" s="100"/>
      <c r="P678" s="101">
        <f t="shared" si="241"/>
        <v>3</v>
      </c>
      <c r="Q678" s="102">
        <f t="shared" si="242"/>
        <v>1</v>
      </c>
      <c r="R678" s="102">
        <f t="shared" si="243"/>
        <v>4</v>
      </c>
      <c r="S678" s="102">
        <f t="shared" si="244"/>
        <v>3</v>
      </c>
      <c r="T678" s="102">
        <f t="shared" si="245"/>
        <v>2</v>
      </c>
      <c r="U678" s="102">
        <f t="shared" si="246"/>
        <v>4</v>
      </c>
      <c r="V678" s="102">
        <f t="shared" si="247"/>
        <v>1</v>
      </c>
      <c r="W678" s="102">
        <f t="shared" si="248"/>
        <v>3</v>
      </c>
      <c r="X678" s="102">
        <f t="shared" si="249"/>
        <v>1</v>
      </c>
      <c r="Y678" s="102">
        <f t="shared" si="250"/>
        <v>4</v>
      </c>
      <c r="Z678" s="102">
        <f t="shared" si="251"/>
        <v>2</v>
      </c>
      <c r="AA678" s="100" t="b">
        <f t="shared" si="252"/>
        <v>1</v>
      </c>
      <c r="AB678" s="100">
        <f t="array" ref="AB678">IF($AA678,MEDIAN(IF(G1SelectionMask="x",IF(INDEX(RawDataRefData,$E678,0)&gt;0,INDEX(RawDataRefData,$E678,0)),"")),"")</f>
        <v>3</v>
      </c>
      <c r="AC678" s="100">
        <f t="array" ref="AC678">IF($AA678,QUARTILE(IF(G1SelectionMask="x",IF(INDEX(RawDataRefData,$E678,0)&gt;0,INDEX(RawDataRefData,$E678,0)),""),1),"")</f>
        <v>1.5</v>
      </c>
      <c r="AD678" s="100">
        <f t="array" ref="AD678">IF($AA678,QUARTILE(IF(G1SelectionMask="x",IF(INDEX(RawDataRefData,$E678,0)&gt;0,INDEX(RawDataRefData,$E678,0)),""),3),"")</f>
        <v>3.5</v>
      </c>
      <c r="AE678" s="100">
        <f t="array" ref="AE678">IF($AA678,MIN(IF(G1SelectionMask="x",IF(INDEX(RawDataRefData,$E678,0)&gt;0,INDEX(RawDataRefData,$E678,0)),"")),"")</f>
        <v>1</v>
      </c>
      <c r="AF678" s="100">
        <f t="array" ref="AF678">IF($AA678,MAX(IF(G1SelectionMask="x",IF(INDEX(RawDataRefData,$E678,0)&gt;0,INDEX(RawDataRefData,$E678,0)),"")),"")</f>
        <v>4</v>
      </c>
      <c r="AG678" s="100">
        <f t="shared" si="253"/>
        <v>2.5454545454545454</v>
      </c>
      <c r="AH678" s="100">
        <f t="array" ref="AH678">IF($AA678,STDEVA(IF(G1SelectionMask="x",IF(INDEX(RawDataRefData,$E678,0)&gt;0,INDEX(RawDataRefData,$E678,0)),"")),"")</f>
        <v>1.213559752433836</v>
      </c>
      <c r="AI678" s="101" t="b">
        <f t="shared" si="254"/>
        <v>1</v>
      </c>
      <c r="AJ678" s="101">
        <f t="array" ref="AJ678">IF($AI678,MEDIAN(IF(G2SelectionMask="x",IF(INDEX(RawDataRefData,$E678,0)&gt;0,INDEX(RawDataRefData,$E678,0)),"")),"")</f>
        <v>2</v>
      </c>
      <c r="AK678" s="101">
        <f t="array" ref="AK678">IF($AI678,QUARTILE(IF(G2SelectionMask="x",IF(INDEX(RawDataRefData,$E678,0)&gt;0,INDEX(RawDataRefData,$E678,0)),""),1),"")</f>
        <v>1.5</v>
      </c>
      <c r="AL678" s="101">
        <f t="array" ref="AL678">IF($AI678,QUARTILE(IF(G2SelectionMask="x",IF(INDEX(RawDataRefData,$E678,0)&gt;0,INDEX(RawDataRefData,$E678,0)),""),3),"")</f>
        <v>3</v>
      </c>
      <c r="AM678" s="101">
        <f t="array" ref="AM678">IF($AI678,MIN(IF(G2SelectionMask="x",IF(INDEX(RawDataRefData,$E678,0)&gt;0,INDEX(RawDataRefData,$E678,0)),"")),"")</f>
        <v>1</v>
      </c>
      <c r="AN678" s="101">
        <f t="array" ref="AN678">IF($AI678,MAX(IF(G2SelectionMask="x",IF(INDEX(RawDataRefData,$E678,0)&gt;0,INDEX(RawDataRefData,$E678,0)),"")),"")</f>
        <v>4</v>
      </c>
      <c r="AO678" s="101">
        <f t="shared" si="256"/>
        <v>2.2727272727272729</v>
      </c>
      <c r="AP678" s="101">
        <f t="array" ref="AP678">IF($AI678,STDEVA(IF(G2SelectionMask="x",IF(INDEX(RawDataRefData,$E678,0)&gt;0,INDEX(RawDataRefData,$E678,0)),"")),"")</f>
        <v>1.009049958219026</v>
      </c>
      <c r="AQ678" s="100" t="b">
        <f t="shared" si="257"/>
        <v>0</v>
      </c>
      <c r="AR678" s="100" t="str">
        <f t="array" ref="AR678">IF($AQ678,MEDIAN(IF(G3SelectionMask="x",IF(INDEX(RawDataRefData,$E678,0)&gt;0,INDEX(RawDataRefData,$E678,0)),"")),"")</f>
        <v/>
      </c>
      <c r="AS678" s="100" t="str">
        <f t="array" ref="AS678">IF($AQ678,QUARTILE(IF(G3SelectionMask="x",IF(INDEX(RawDataRefData,$E678,0)&gt;0,INDEX(RawDataRefData,$E678,0)),""),1),"")</f>
        <v/>
      </c>
      <c r="AT678" s="100" t="str">
        <f t="array" ref="AT678">IF($AQ678,QUARTILE(IF(G3SelectionMask="x",IF(INDEX(RawDataRefData,$E678,0)&gt;0,INDEX(RawDataRefData,$E678,0)),""),3),"")</f>
        <v/>
      </c>
      <c r="AU678" s="100" t="str">
        <f t="array" ref="AU678">IF($AQ678,MIN(IF(G3SelectionMask="x",IF(INDEX(RawDataRefData,$E678,0)&gt;0,INDEX(RawDataRefData,$E678,0)),"")),"")</f>
        <v/>
      </c>
      <c r="AV678" s="100" t="str">
        <f t="array" ref="AV678">IF($AQ678,MAX(IF(G3SelectionMask="x",IF(INDEX(RawDataRefData,$E678,0)&gt;0,INDEX(RawDataRefData,$E678,0)),"")),"")</f>
        <v/>
      </c>
      <c r="AW678" s="100" t="str">
        <f t="shared" si="258"/>
        <v/>
      </c>
      <c r="AX678" s="100" t="str">
        <f t="array" ref="AX678">IF($AQ678,STDEVA(IF(G3SelectionMask="x",IF(INDEX(RawDataRefData,$E678,0)&gt;0,INDEX(RawDataRefData,$E678,0)),"")),"")</f>
        <v/>
      </c>
      <c r="AY678" s="101" t="b">
        <f t="shared" si="259"/>
        <v>0</v>
      </c>
      <c r="AZ678" s="101" t="str">
        <f t="array" ref="AZ678">IF($AY678,MEDIAN(IF(G4SelectionMask="x",IF(INDEX(RawDataRefData,$E678,0)&gt;0,INDEX(RawDataRefData,$E678,0)),"")),"")</f>
        <v/>
      </c>
      <c r="BA678" s="101" t="str">
        <f t="array" ref="BA678">IF($AY678,QUARTILE(IF(G4SelectionMask="x",IF(INDEX(RawDataRefData,$E678,0)&gt;0,INDEX(RawDataRefData,$E678,0)),""),1),"")</f>
        <v/>
      </c>
      <c r="BB678" s="101" t="str">
        <f t="array" ref="BB678">IF($AY678,QUARTILE(IF(G4SelectionMask="x",IF(INDEX(RawDataRefData,$E678,0)&gt;0,INDEX(RawDataRefData,$E678,0)),""),3),"")</f>
        <v/>
      </c>
      <c r="BC678" s="101" t="str">
        <f t="array" ref="BC678">IF($AY678,MIN(IF(G4SelectionMask="x",IF(INDEX(RawDataRefData,$E678,0)&gt;0,INDEX(RawDataRefData,$E678,0)),"")),"")</f>
        <v/>
      </c>
      <c r="BD678" s="101" t="str">
        <f t="array" ref="BD678">IF($AY678,MAX(IF(G4SelectionMask="x",IF(INDEX(RawDataRefData,$E678,0)&gt;0,INDEX(RawDataRefData,$E678,0)),"")),"")</f>
        <v/>
      </c>
      <c r="BE678" s="101" t="str">
        <f t="shared" si="260"/>
        <v/>
      </c>
      <c r="BF678" s="101" t="str">
        <f t="array" ref="BF678">IF($AY678,STDEVA(IF(G4SelectionMask="x",IF(INDEX(RawDataRefData,$E678,0)&gt;0,INDEX(RawDataRefData,$E678,0)),"")),"")</f>
        <v/>
      </c>
      <c r="BG678" s="100" t="b">
        <f t="shared" si="261"/>
        <v>0</v>
      </c>
      <c r="BH678" s="100" t="str">
        <f t="array" ref="BH678">IF($BG678,MEDIAN(IF(G5SelectionMask="x",IF(INDEX(RawDataRefData,$E678,0)&gt;0,INDEX(RawDataRefData,$E678,0)),"")),"")</f>
        <v/>
      </c>
      <c r="BI678" s="100" t="str">
        <f t="array" ref="BI678">IF($BG678,QUARTILE(IF(G5SelectionMask="x",IF(INDEX(RawDataRefData,$E678,0)&gt;0,INDEX(RawDataRefData,$E678,0)),""),1),"")</f>
        <v/>
      </c>
      <c r="BJ678" s="100" t="str">
        <f t="array" ref="BJ678">IF($BG678,QUARTILE(IF(G5SelectionMask="x",IF(INDEX(RawDataRefData,$E678,0)&gt;0,INDEX(RawDataRefData,$E678,0)),""),3),"")</f>
        <v/>
      </c>
      <c r="BK678" s="100" t="str">
        <f t="array" ref="BK678">IF($BG678,MIN(IF(G5SelectionMask="x",IF(INDEX(RawDataRefData,$E678,0)&gt;0,INDEX(RawDataRefData,$E678,0)),"")),"")</f>
        <v/>
      </c>
      <c r="BL678" s="100" t="str">
        <f t="array" ref="BL678">IF($BG678,MAX(IF(G5SelectionMask="x",IF(INDEX(RawDataRefData,$E678,0)&gt;0,INDEX(RawDataRefData,$E678,0)),"")),"")</f>
        <v/>
      </c>
      <c r="BM678" s="100" t="str">
        <f t="shared" si="262"/>
        <v/>
      </c>
      <c r="BN678" s="103" t="str">
        <f t="array" ref="BN678">IF($BG678,STDEVA(IF(G5SelectionMask="x",IF(INDEX(RawDataRefData,$E678,0)&gt;0,INDEX(RawDataRefData,$E678,0)),"")),"")</f>
        <v/>
      </c>
      <c r="BO678" s="104"/>
      <c r="BP678" s="105">
        <v>1</v>
      </c>
      <c r="BQ678" s="105">
        <v>3</v>
      </c>
      <c r="BR678" s="105">
        <v>1</v>
      </c>
      <c r="BS678" s="105">
        <v>4</v>
      </c>
      <c r="BT678" s="105">
        <v>3</v>
      </c>
      <c r="BU678" s="105">
        <v>2</v>
      </c>
      <c r="BV678" s="105">
        <v>4</v>
      </c>
      <c r="BW678" s="105">
        <v>1</v>
      </c>
      <c r="BX678" s="105">
        <v>3</v>
      </c>
      <c r="BY678" s="105">
        <v>1</v>
      </c>
      <c r="BZ678" s="105">
        <v>4</v>
      </c>
      <c r="CA678" s="105">
        <v>2</v>
      </c>
      <c r="CB678" s="105">
        <v>2</v>
      </c>
      <c r="CC678" s="105">
        <v>1</v>
      </c>
      <c r="CD678" s="105">
        <v>3</v>
      </c>
    </row>
    <row r="679" spans="1:82" x14ac:dyDescent="0.2">
      <c r="A679" s="33">
        <f t="shared" si="263"/>
        <v>0</v>
      </c>
      <c r="B679" s="209"/>
      <c r="C679" s="194"/>
      <c r="D679" s="202" t="s">
        <v>78</v>
      </c>
      <c r="E679" s="72">
        <f t="shared" si="255"/>
        <v>670</v>
      </c>
      <c r="F679" s="9" t="s">
        <v>2189</v>
      </c>
      <c r="G679" s="9" t="s">
        <v>2971</v>
      </c>
      <c r="H679" s="9" t="s">
        <v>75</v>
      </c>
      <c r="I679" s="9" t="s">
        <v>78</v>
      </c>
      <c r="K679" s="100">
        <f t="shared" si="240"/>
        <v>3</v>
      </c>
      <c r="L679" s="100"/>
      <c r="M679" s="100"/>
      <c r="N679" s="100"/>
      <c r="O679" s="100"/>
      <c r="P679" s="101">
        <f t="shared" si="241"/>
        <v>2</v>
      </c>
      <c r="Q679" s="102">
        <f t="shared" si="242"/>
        <v>3</v>
      </c>
      <c r="R679" s="102">
        <f t="shared" si="243"/>
        <v>3</v>
      </c>
      <c r="S679" s="102">
        <f t="shared" si="244"/>
        <v>1</v>
      </c>
      <c r="T679" s="102">
        <f t="shared" si="245"/>
        <v>4</v>
      </c>
      <c r="U679" s="102">
        <f t="shared" si="246"/>
        <v>3</v>
      </c>
      <c r="V679" s="102">
        <f t="shared" si="247"/>
        <v>4</v>
      </c>
      <c r="W679" s="102">
        <f t="shared" si="248"/>
        <v>3</v>
      </c>
      <c r="X679" s="102">
        <f t="shared" si="249"/>
        <v>2</v>
      </c>
      <c r="Y679" s="102">
        <f t="shared" si="250"/>
        <v>1</v>
      </c>
      <c r="Z679" s="102">
        <f t="shared" si="251"/>
        <v>3</v>
      </c>
      <c r="AA679" s="100" t="b">
        <f t="shared" si="252"/>
        <v>1</v>
      </c>
      <c r="AB679" s="100">
        <f t="array" ref="AB679">IF($AA679,MEDIAN(IF(G1SelectionMask="x",IF(INDEX(RawDataRefData,$E679,0)&gt;0,INDEX(RawDataRefData,$E679,0)),"")),"")</f>
        <v>3</v>
      </c>
      <c r="AC679" s="100">
        <f t="array" ref="AC679">IF($AA679,QUARTILE(IF(G1SelectionMask="x",IF(INDEX(RawDataRefData,$E679,0)&gt;0,INDEX(RawDataRefData,$E679,0)),""),1),"")</f>
        <v>2</v>
      </c>
      <c r="AD679" s="100">
        <f t="array" ref="AD679">IF($AA679,QUARTILE(IF(G1SelectionMask="x",IF(INDEX(RawDataRefData,$E679,0)&gt;0,INDEX(RawDataRefData,$E679,0)),""),3),"")</f>
        <v>3</v>
      </c>
      <c r="AE679" s="100">
        <f t="array" ref="AE679">IF($AA679,MIN(IF(G1SelectionMask="x",IF(INDEX(RawDataRefData,$E679,0)&gt;0,INDEX(RawDataRefData,$E679,0)),"")),"")</f>
        <v>1</v>
      </c>
      <c r="AF679" s="100">
        <f t="array" ref="AF679">IF($AA679,MAX(IF(G1SelectionMask="x",IF(INDEX(RawDataRefData,$E679,0)&gt;0,INDEX(RawDataRefData,$E679,0)),"")),"")</f>
        <v>4</v>
      </c>
      <c r="AG679" s="100">
        <f t="shared" si="253"/>
        <v>2.6363636363636362</v>
      </c>
      <c r="AH679" s="100">
        <f t="array" ref="AH679">IF($AA679,STDEVA(IF(G1SelectionMask="x",IF(INDEX(RawDataRefData,$E679,0)&gt;0,INDEX(RawDataRefData,$E679,0)),"")),"")</f>
        <v>1.0269106361049412</v>
      </c>
      <c r="AI679" s="101" t="b">
        <f t="shared" si="254"/>
        <v>1</v>
      </c>
      <c r="AJ679" s="101">
        <f t="array" ref="AJ679">IF($AI679,MEDIAN(IF(G2SelectionMask="x",IF(INDEX(RawDataRefData,$E679,0)&gt;0,INDEX(RawDataRefData,$E679,0)),"")),"")</f>
        <v>3</v>
      </c>
      <c r="AK679" s="101">
        <f t="array" ref="AK679">IF($AI679,QUARTILE(IF(G2SelectionMask="x",IF(INDEX(RawDataRefData,$E679,0)&gt;0,INDEX(RawDataRefData,$E679,0)),""),1),"")</f>
        <v>1.5</v>
      </c>
      <c r="AL679" s="101">
        <f t="array" ref="AL679">IF($AI679,QUARTILE(IF(G2SelectionMask="x",IF(INDEX(RawDataRefData,$E679,0)&gt;0,INDEX(RawDataRefData,$E679,0)),""),3),"")</f>
        <v>3.5</v>
      </c>
      <c r="AM679" s="101">
        <f t="array" ref="AM679">IF($AI679,MIN(IF(G2SelectionMask="x",IF(INDEX(RawDataRefData,$E679,0)&gt;0,INDEX(RawDataRefData,$E679,0)),"")),"")</f>
        <v>1</v>
      </c>
      <c r="AN679" s="101">
        <f t="array" ref="AN679">IF($AI679,MAX(IF(G2SelectionMask="x",IF(INDEX(RawDataRefData,$E679,0)&gt;0,INDEX(RawDataRefData,$E679,0)),"")),"")</f>
        <v>4</v>
      </c>
      <c r="AO679" s="101">
        <f t="shared" si="256"/>
        <v>2.6363636363636362</v>
      </c>
      <c r="AP679" s="101">
        <f t="array" ref="AP679">IF($AI679,STDEVA(IF(G2SelectionMask="x",IF(INDEX(RawDataRefData,$E679,0)&gt;0,INDEX(RawDataRefData,$E679,0)),"")),"")</f>
        <v>1.2060453783110545</v>
      </c>
      <c r="AQ679" s="100" t="b">
        <f t="shared" si="257"/>
        <v>0</v>
      </c>
      <c r="AR679" s="100" t="str">
        <f t="array" ref="AR679">IF($AQ679,MEDIAN(IF(G3SelectionMask="x",IF(INDEX(RawDataRefData,$E679,0)&gt;0,INDEX(RawDataRefData,$E679,0)),"")),"")</f>
        <v/>
      </c>
      <c r="AS679" s="100" t="str">
        <f t="array" ref="AS679">IF($AQ679,QUARTILE(IF(G3SelectionMask="x",IF(INDEX(RawDataRefData,$E679,0)&gt;0,INDEX(RawDataRefData,$E679,0)),""),1),"")</f>
        <v/>
      </c>
      <c r="AT679" s="100" t="str">
        <f t="array" ref="AT679">IF($AQ679,QUARTILE(IF(G3SelectionMask="x",IF(INDEX(RawDataRefData,$E679,0)&gt;0,INDEX(RawDataRefData,$E679,0)),""),3),"")</f>
        <v/>
      </c>
      <c r="AU679" s="100" t="str">
        <f t="array" ref="AU679">IF($AQ679,MIN(IF(G3SelectionMask="x",IF(INDEX(RawDataRefData,$E679,0)&gt;0,INDEX(RawDataRefData,$E679,0)),"")),"")</f>
        <v/>
      </c>
      <c r="AV679" s="100" t="str">
        <f t="array" ref="AV679">IF($AQ679,MAX(IF(G3SelectionMask="x",IF(INDEX(RawDataRefData,$E679,0)&gt;0,INDEX(RawDataRefData,$E679,0)),"")),"")</f>
        <v/>
      </c>
      <c r="AW679" s="100" t="str">
        <f t="shared" si="258"/>
        <v/>
      </c>
      <c r="AX679" s="100" t="str">
        <f t="array" ref="AX679">IF($AQ679,STDEVA(IF(G3SelectionMask="x",IF(INDEX(RawDataRefData,$E679,0)&gt;0,INDEX(RawDataRefData,$E679,0)),"")),"")</f>
        <v/>
      </c>
      <c r="AY679" s="101" t="b">
        <f t="shared" si="259"/>
        <v>0</v>
      </c>
      <c r="AZ679" s="101" t="str">
        <f t="array" ref="AZ679">IF($AY679,MEDIAN(IF(G4SelectionMask="x",IF(INDEX(RawDataRefData,$E679,0)&gt;0,INDEX(RawDataRefData,$E679,0)),"")),"")</f>
        <v/>
      </c>
      <c r="BA679" s="101" t="str">
        <f t="array" ref="BA679">IF($AY679,QUARTILE(IF(G4SelectionMask="x",IF(INDEX(RawDataRefData,$E679,0)&gt;0,INDEX(RawDataRefData,$E679,0)),""),1),"")</f>
        <v/>
      </c>
      <c r="BB679" s="101" t="str">
        <f t="array" ref="BB679">IF($AY679,QUARTILE(IF(G4SelectionMask="x",IF(INDEX(RawDataRefData,$E679,0)&gt;0,INDEX(RawDataRefData,$E679,0)),""),3),"")</f>
        <v/>
      </c>
      <c r="BC679" s="101" t="str">
        <f t="array" ref="BC679">IF($AY679,MIN(IF(G4SelectionMask="x",IF(INDEX(RawDataRefData,$E679,0)&gt;0,INDEX(RawDataRefData,$E679,0)),"")),"")</f>
        <v/>
      </c>
      <c r="BD679" s="101" t="str">
        <f t="array" ref="BD679">IF($AY679,MAX(IF(G4SelectionMask="x",IF(INDEX(RawDataRefData,$E679,0)&gt;0,INDEX(RawDataRefData,$E679,0)),"")),"")</f>
        <v/>
      </c>
      <c r="BE679" s="101" t="str">
        <f t="shared" si="260"/>
        <v/>
      </c>
      <c r="BF679" s="101" t="str">
        <f t="array" ref="BF679">IF($AY679,STDEVA(IF(G4SelectionMask="x",IF(INDEX(RawDataRefData,$E679,0)&gt;0,INDEX(RawDataRefData,$E679,0)),"")),"")</f>
        <v/>
      </c>
      <c r="BG679" s="100" t="b">
        <f t="shared" si="261"/>
        <v>0</v>
      </c>
      <c r="BH679" s="100" t="str">
        <f t="array" ref="BH679">IF($BG679,MEDIAN(IF(G5SelectionMask="x",IF(INDEX(RawDataRefData,$E679,0)&gt;0,INDEX(RawDataRefData,$E679,0)),"")),"")</f>
        <v/>
      </c>
      <c r="BI679" s="100" t="str">
        <f t="array" ref="BI679">IF($BG679,QUARTILE(IF(G5SelectionMask="x",IF(INDEX(RawDataRefData,$E679,0)&gt;0,INDEX(RawDataRefData,$E679,0)),""),1),"")</f>
        <v/>
      </c>
      <c r="BJ679" s="100" t="str">
        <f t="array" ref="BJ679">IF($BG679,QUARTILE(IF(G5SelectionMask="x",IF(INDEX(RawDataRefData,$E679,0)&gt;0,INDEX(RawDataRefData,$E679,0)),""),3),"")</f>
        <v/>
      </c>
      <c r="BK679" s="100" t="str">
        <f t="array" ref="BK679">IF($BG679,MIN(IF(G5SelectionMask="x",IF(INDEX(RawDataRefData,$E679,0)&gt;0,INDEX(RawDataRefData,$E679,0)),"")),"")</f>
        <v/>
      </c>
      <c r="BL679" s="100" t="str">
        <f t="array" ref="BL679">IF($BG679,MAX(IF(G5SelectionMask="x",IF(INDEX(RawDataRefData,$E679,0)&gt;0,INDEX(RawDataRefData,$E679,0)),"")),"")</f>
        <v/>
      </c>
      <c r="BM679" s="100" t="str">
        <f t="shared" si="262"/>
        <v/>
      </c>
      <c r="BN679" s="103" t="str">
        <f t="array" ref="BN679">IF($BG679,STDEVA(IF(G5SelectionMask="x",IF(INDEX(RawDataRefData,$E679,0)&gt;0,INDEX(RawDataRefData,$E679,0)),"")),"")</f>
        <v/>
      </c>
      <c r="BO679" s="104"/>
      <c r="BP679" s="105">
        <v>3</v>
      </c>
      <c r="BQ679" s="105">
        <v>2</v>
      </c>
      <c r="BR679" s="105">
        <v>3</v>
      </c>
      <c r="BS679" s="105">
        <v>3</v>
      </c>
      <c r="BT679" s="105">
        <v>1</v>
      </c>
      <c r="BU679" s="105">
        <v>4</v>
      </c>
      <c r="BV679" s="105">
        <v>3</v>
      </c>
      <c r="BW679" s="105">
        <v>4</v>
      </c>
      <c r="BX679" s="105">
        <v>3</v>
      </c>
      <c r="BY679" s="105">
        <v>2</v>
      </c>
      <c r="BZ679" s="105">
        <v>1</v>
      </c>
      <c r="CA679" s="105">
        <v>3</v>
      </c>
      <c r="CB679" s="105">
        <v>3</v>
      </c>
      <c r="CC679" s="105">
        <v>1</v>
      </c>
      <c r="CD679" s="105">
        <v>4</v>
      </c>
    </row>
    <row r="680" spans="1:82" x14ac:dyDescent="0.2">
      <c r="A680" s="33">
        <f t="shared" si="263"/>
        <v>0</v>
      </c>
      <c r="B680" s="209"/>
      <c r="C680" s="194"/>
      <c r="D680" s="203"/>
      <c r="E680" s="72">
        <f t="shared" si="255"/>
        <v>671</v>
      </c>
      <c r="F680" s="9" t="s">
        <v>2190</v>
      </c>
      <c r="G680" s="9" t="s">
        <v>2975</v>
      </c>
      <c r="H680" s="9" t="s">
        <v>75</v>
      </c>
      <c r="I680" s="9" t="s">
        <v>78</v>
      </c>
      <c r="K680" s="100">
        <f t="shared" si="240"/>
        <v>3</v>
      </c>
      <c r="L680" s="100"/>
      <c r="M680" s="100"/>
      <c r="N680" s="100"/>
      <c r="O680" s="100"/>
      <c r="P680" s="101">
        <f t="shared" si="241"/>
        <v>1</v>
      </c>
      <c r="Q680" s="102">
        <f t="shared" si="242"/>
        <v>3</v>
      </c>
      <c r="R680" s="102">
        <f t="shared" si="243"/>
        <v>4</v>
      </c>
      <c r="S680" s="102">
        <f t="shared" si="244"/>
        <v>3</v>
      </c>
      <c r="T680" s="102">
        <f t="shared" si="245"/>
        <v>3</v>
      </c>
      <c r="U680" s="102">
        <f t="shared" si="246"/>
        <v>4</v>
      </c>
      <c r="V680" s="102">
        <f t="shared" si="247"/>
        <v>2</v>
      </c>
      <c r="W680" s="102">
        <f t="shared" si="248"/>
        <v>2</v>
      </c>
      <c r="X680" s="102">
        <f t="shared" si="249"/>
        <v>2</v>
      </c>
      <c r="Y680" s="102">
        <f t="shared" si="250"/>
        <v>2</v>
      </c>
      <c r="Z680" s="102">
        <f t="shared" si="251"/>
        <v>2</v>
      </c>
      <c r="AA680" s="100" t="b">
        <f t="shared" si="252"/>
        <v>1</v>
      </c>
      <c r="AB680" s="100">
        <f t="array" ref="AB680">IF($AA680,MEDIAN(IF(G1SelectionMask="x",IF(INDEX(RawDataRefData,$E680,0)&gt;0,INDEX(RawDataRefData,$E680,0)),"")),"")</f>
        <v>2</v>
      </c>
      <c r="AC680" s="100">
        <f t="array" ref="AC680">IF($AA680,QUARTILE(IF(G1SelectionMask="x",IF(INDEX(RawDataRefData,$E680,0)&gt;0,INDEX(RawDataRefData,$E680,0)),""),1),"")</f>
        <v>2</v>
      </c>
      <c r="AD680" s="100">
        <f t="array" ref="AD680">IF($AA680,QUARTILE(IF(G1SelectionMask="x",IF(INDEX(RawDataRefData,$E680,0)&gt;0,INDEX(RawDataRefData,$E680,0)),""),3),"")</f>
        <v>3</v>
      </c>
      <c r="AE680" s="100">
        <f t="array" ref="AE680">IF($AA680,MIN(IF(G1SelectionMask="x",IF(INDEX(RawDataRefData,$E680,0)&gt;0,INDEX(RawDataRefData,$E680,0)),"")),"")</f>
        <v>1</v>
      </c>
      <c r="AF680" s="100">
        <f t="array" ref="AF680">IF($AA680,MAX(IF(G1SelectionMask="x",IF(INDEX(RawDataRefData,$E680,0)&gt;0,INDEX(RawDataRefData,$E680,0)),"")),"")</f>
        <v>4</v>
      </c>
      <c r="AG680" s="100">
        <f t="shared" si="253"/>
        <v>2.5454545454545454</v>
      </c>
      <c r="AH680" s="100">
        <f t="array" ref="AH680">IF($AA680,STDEVA(IF(G1SelectionMask="x",IF(INDEX(RawDataRefData,$E680,0)&gt;0,INDEX(RawDataRefData,$E680,0)),"")),"")</f>
        <v>0.93419873299382794</v>
      </c>
      <c r="AI680" s="101" t="b">
        <f t="shared" si="254"/>
        <v>1</v>
      </c>
      <c r="AJ680" s="101">
        <f t="array" ref="AJ680">IF($AI680,MEDIAN(IF(G2SelectionMask="x",IF(INDEX(RawDataRefData,$E680,0)&gt;0,INDEX(RawDataRefData,$E680,0)),"")),"")</f>
        <v>2</v>
      </c>
      <c r="AK680" s="101">
        <f t="array" ref="AK680">IF($AI680,QUARTILE(IF(G2SelectionMask="x",IF(INDEX(RawDataRefData,$E680,0)&gt;0,INDEX(RawDataRefData,$E680,0)),""),1),"")</f>
        <v>2</v>
      </c>
      <c r="AL680" s="101">
        <f t="array" ref="AL680">IF($AI680,QUARTILE(IF(G2SelectionMask="x",IF(INDEX(RawDataRefData,$E680,0)&gt;0,INDEX(RawDataRefData,$E680,0)),""),3),"")</f>
        <v>3</v>
      </c>
      <c r="AM680" s="101">
        <f t="array" ref="AM680">IF($AI680,MIN(IF(G2SelectionMask="x",IF(INDEX(RawDataRefData,$E680,0)&gt;0,INDEX(RawDataRefData,$E680,0)),"")),"")</f>
        <v>1</v>
      </c>
      <c r="AN680" s="101">
        <f t="array" ref="AN680">IF($AI680,MAX(IF(G2SelectionMask="x",IF(INDEX(RawDataRefData,$E680,0)&gt;0,INDEX(RawDataRefData,$E680,0)),"")),"")</f>
        <v>4</v>
      </c>
      <c r="AO680" s="101">
        <f t="shared" si="256"/>
        <v>2.4545454545454546</v>
      </c>
      <c r="AP680" s="101">
        <f t="array" ref="AP680">IF($AI680,STDEVA(IF(G2SelectionMask="x",IF(INDEX(RawDataRefData,$E680,0)&gt;0,INDEX(RawDataRefData,$E680,0)),"")),"")</f>
        <v>0.82019953226472486</v>
      </c>
      <c r="AQ680" s="100" t="b">
        <f t="shared" si="257"/>
        <v>0</v>
      </c>
      <c r="AR680" s="100" t="str">
        <f t="array" ref="AR680">IF($AQ680,MEDIAN(IF(G3SelectionMask="x",IF(INDEX(RawDataRefData,$E680,0)&gt;0,INDEX(RawDataRefData,$E680,0)),"")),"")</f>
        <v/>
      </c>
      <c r="AS680" s="100" t="str">
        <f t="array" ref="AS680">IF($AQ680,QUARTILE(IF(G3SelectionMask="x",IF(INDEX(RawDataRefData,$E680,0)&gt;0,INDEX(RawDataRefData,$E680,0)),""),1),"")</f>
        <v/>
      </c>
      <c r="AT680" s="100" t="str">
        <f t="array" ref="AT680">IF($AQ680,QUARTILE(IF(G3SelectionMask="x",IF(INDEX(RawDataRefData,$E680,0)&gt;0,INDEX(RawDataRefData,$E680,0)),""),3),"")</f>
        <v/>
      </c>
      <c r="AU680" s="100" t="str">
        <f t="array" ref="AU680">IF($AQ680,MIN(IF(G3SelectionMask="x",IF(INDEX(RawDataRefData,$E680,0)&gt;0,INDEX(RawDataRefData,$E680,0)),"")),"")</f>
        <v/>
      </c>
      <c r="AV680" s="100" t="str">
        <f t="array" ref="AV680">IF($AQ680,MAX(IF(G3SelectionMask="x",IF(INDEX(RawDataRefData,$E680,0)&gt;0,INDEX(RawDataRefData,$E680,0)),"")),"")</f>
        <v/>
      </c>
      <c r="AW680" s="100" t="str">
        <f t="shared" si="258"/>
        <v/>
      </c>
      <c r="AX680" s="100" t="str">
        <f t="array" ref="AX680">IF($AQ680,STDEVA(IF(G3SelectionMask="x",IF(INDEX(RawDataRefData,$E680,0)&gt;0,INDEX(RawDataRefData,$E680,0)),"")),"")</f>
        <v/>
      </c>
      <c r="AY680" s="101" t="b">
        <f t="shared" si="259"/>
        <v>0</v>
      </c>
      <c r="AZ680" s="101" t="str">
        <f t="array" ref="AZ680">IF($AY680,MEDIAN(IF(G4SelectionMask="x",IF(INDEX(RawDataRefData,$E680,0)&gt;0,INDEX(RawDataRefData,$E680,0)),"")),"")</f>
        <v/>
      </c>
      <c r="BA680" s="101" t="str">
        <f t="array" ref="BA680">IF($AY680,QUARTILE(IF(G4SelectionMask="x",IF(INDEX(RawDataRefData,$E680,0)&gt;0,INDEX(RawDataRefData,$E680,0)),""),1),"")</f>
        <v/>
      </c>
      <c r="BB680" s="101" t="str">
        <f t="array" ref="BB680">IF($AY680,QUARTILE(IF(G4SelectionMask="x",IF(INDEX(RawDataRefData,$E680,0)&gt;0,INDEX(RawDataRefData,$E680,0)),""),3),"")</f>
        <v/>
      </c>
      <c r="BC680" s="101" t="str">
        <f t="array" ref="BC680">IF($AY680,MIN(IF(G4SelectionMask="x",IF(INDEX(RawDataRefData,$E680,0)&gt;0,INDEX(RawDataRefData,$E680,0)),"")),"")</f>
        <v/>
      </c>
      <c r="BD680" s="101" t="str">
        <f t="array" ref="BD680">IF($AY680,MAX(IF(G4SelectionMask="x",IF(INDEX(RawDataRefData,$E680,0)&gt;0,INDEX(RawDataRefData,$E680,0)),"")),"")</f>
        <v/>
      </c>
      <c r="BE680" s="101" t="str">
        <f t="shared" si="260"/>
        <v/>
      </c>
      <c r="BF680" s="101" t="str">
        <f t="array" ref="BF680">IF($AY680,STDEVA(IF(G4SelectionMask="x",IF(INDEX(RawDataRefData,$E680,0)&gt;0,INDEX(RawDataRefData,$E680,0)),"")),"")</f>
        <v/>
      </c>
      <c r="BG680" s="100" t="b">
        <f t="shared" si="261"/>
        <v>0</v>
      </c>
      <c r="BH680" s="100" t="str">
        <f t="array" ref="BH680">IF($BG680,MEDIAN(IF(G5SelectionMask="x",IF(INDEX(RawDataRefData,$E680,0)&gt;0,INDEX(RawDataRefData,$E680,0)),"")),"")</f>
        <v/>
      </c>
      <c r="BI680" s="100" t="str">
        <f t="array" ref="BI680">IF($BG680,QUARTILE(IF(G5SelectionMask="x",IF(INDEX(RawDataRefData,$E680,0)&gt;0,INDEX(RawDataRefData,$E680,0)),""),1),"")</f>
        <v/>
      </c>
      <c r="BJ680" s="100" t="str">
        <f t="array" ref="BJ680">IF($BG680,QUARTILE(IF(G5SelectionMask="x",IF(INDEX(RawDataRefData,$E680,0)&gt;0,INDEX(RawDataRefData,$E680,0)),""),3),"")</f>
        <v/>
      </c>
      <c r="BK680" s="100" t="str">
        <f t="array" ref="BK680">IF($BG680,MIN(IF(G5SelectionMask="x",IF(INDEX(RawDataRefData,$E680,0)&gt;0,INDEX(RawDataRefData,$E680,0)),"")),"")</f>
        <v/>
      </c>
      <c r="BL680" s="100" t="str">
        <f t="array" ref="BL680">IF($BG680,MAX(IF(G5SelectionMask="x",IF(INDEX(RawDataRefData,$E680,0)&gt;0,INDEX(RawDataRefData,$E680,0)),"")),"")</f>
        <v/>
      </c>
      <c r="BM680" s="100" t="str">
        <f t="shared" si="262"/>
        <v/>
      </c>
      <c r="BN680" s="103" t="str">
        <f t="array" ref="BN680">IF($BG680,STDEVA(IF(G5SelectionMask="x",IF(INDEX(RawDataRefData,$E680,0)&gt;0,INDEX(RawDataRefData,$E680,0)),"")),"")</f>
        <v/>
      </c>
      <c r="BO680" s="104"/>
      <c r="BP680" s="105">
        <v>3</v>
      </c>
      <c r="BQ680" s="105">
        <v>1</v>
      </c>
      <c r="BR680" s="105">
        <v>3</v>
      </c>
      <c r="BS680" s="105">
        <v>4</v>
      </c>
      <c r="BT680" s="105">
        <v>3</v>
      </c>
      <c r="BU680" s="105">
        <v>3</v>
      </c>
      <c r="BV680" s="105">
        <v>4</v>
      </c>
      <c r="BW680" s="105">
        <v>2</v>
      </c>
      <c r="BX680" s="105">
        <v>2</v>
      </c>
      <c r="BY680" s="105">
        <v>2</v>
      </c>
      <c r="BZ680" s="105">
        <v>2</v>
      </c>
      <c r="CA680" s="105">
        <v>2</v>
      </c>
      <c r="CB680" s="105">
        <v>3</v>
      </c>
      <c r="CC680" s="105">
        <v>4</v>
      </c>
      <c r="CD680" s="105">
        <v>2</v>
      </c>
    </row>
    <row r="681" spans="1:82" x14ac:dyDescent="0.2">
      <c r="A681" s="33">
        <f t="shared" si="263"/>
        <v>0</v>
      </c>
      <c r="B681" s="209"/>
      <c r="C681" s="194"/>
      <c r="D681" s="203"/>
      <c r="E681" s="72">
        <f t="shared" si="255"/>
        <v>672</v>
      </c>
      <c r="F681" s="9" t="s">
        <v>2191</v>
      </c>
      <c r="G681" s="9" t="s">
        <v>2976</v>
      </c>
      <c r="H681" s="9" t="s">
        <v>75</v>
      </c>
      <c r="I681" s="9" t="s">
        <v>78</v>
      </c>
      <c r="K681" s="100">
        <f t="shared" si="240"/>
        <v>4</v>
      </c>
      <c r="L681" s="100"/>
      <c r="M681" s="100"/>
      <c r="N681" s="100"/>
      <c r="O681" s="100"/>
      <c r="P681" s="101">
        <f t="shared" si="241"/>
        <v>1</v>
      </c>
      <c r="Q681" s="102">
        <f t="shared" si="242"/>
        <v>2</v>
      </c>
      <c r="R681" s="102">
        <f t="shared" si="243"/>
        <v>4</v>
      </c>
      <c r="S681" s="102">
        <f t="shared" si="244"/>
        <v>2</v>
      </c>
      <c r="T681" s="102">
        <f t="shared" si="245"/>
        <v>1</v>
      </c>
      <c r="U681" s="102">
        <f t="shared" si="246"/>
        <v>3</v>
      </c>
      <c r="V681" s="102">
        <f t="shared" si="247"/>
        <v>4</v>
      </c>
      <c r="W681" s="102">
        <f t="shared" si="248"/>
        <v>2</v>
      </c>
      <c r="X681" s="102">
        <f t="shared" si="249"/>
        <v>2</v>
      </c>
      <c r="Y681" s="102">
        <f t="shared" si="250"/>
        <v>1</v>
      </c>
      <c r="Z681" s="102">
        <f t="shared" si="251"/>
        <v>2</v>
      </c>
      <c r="AA681" s="100" t="b">
        <f t="shared" si="252"/>
        <v>1</v>
      </c>
      <c r="AB681" s="100">
        <f t="array" ref="AB681">IF($AA681,MEDIAN(IF(G1SelectionMask="x",IF(INDEX(RawDataRefData,$E681,0)&gt;0,INDEX(RawDataRefData,$E681,0)),"")),"")</f>
        <v>2</v>
      </c>
      <c r="AC681" s="100">
        <f t="array" ref="AC681">IF($AA681,QUARTILE(IF(G1SelectionMask="x",IF(INDEX(RawDataRefData,$E681,0)&gt;0,INDEX(RawDataRefData,$E681,0)),""),1),"")</f>
        <v>1.5</v>
      </c>
      <c r="AD681" s="100">
        <f t="array" ref="AD681">IF($AA681,QUARTILE(IF(G1SelectionMask="x",IF(INDEX(RawDataRefData,$E681,0)&gt;0,INDEX(RawDataRefData,$E681,0)),""),3),"")</f>
        <v>2.5</v>
      </c>
      <c r="AE681" s="100">
        <f t="array" ref="AE681">IF($AA681,MIN(IF(G1SelectionMask="x",IF(INDEX(RawDataRefData,$E681,0)&gt;0,INDEX(RawDataRefData,$E681,0)),"")),"")</f>
        <v>1</v>
      </c>
      <c r="AF681" s="100">
        <f t="array" ref="AF681">IF($AA681,MAX(IF(G1SelectionMask="x",IF(INDEX(RawDataRefData,$E681,0)&gt;0,INDEX(RawDataRefData,$E681,0)),"")),"")</f>
        <v>4</v>
      </c>
      <c r="AG681" s="100">
        <f t="shared" si="253"/>
        <v>2.1818181818181817</v>
      </c>
      <c r="AH681" s="100">
        <f t="array" ref="AH681">IF($AA681,STDEVA(IF(G1SelectionMask="x",IF(INDEX(RawDataRefData,$E681,0)&gt;0,INDEX(RawDataRefData,$E681,0)),"")),"")</f>
        <v>1.0787197799411872</v>
      </c>
      <c r="AI681" s="101" t="b">
        <f t="shared" si="254"/>
        <v>1</v>
      </c>
      <c r="AJ681" s="101">
        <f t="array" ref="AJ681">IF($AI681,MEDIAN(IF(G2SelectionMask="x",IF(INDEX(RawDataRefData,$E681,0)&gt;0,INDEX(RawDataRefData,$E681,0)),"")),"")</f>
        <v>2</v>
      </c>
      <c r="AK681" s="101">
        <f t="array" ref="AK681">IF($AI681,QUARTILE(IF(G2SelectionMask="x",IF(INDEX(RawDataRefData,$E681,0)&gt;0,INDEX(RawDataRefData,$E681,0)),""),1),"")</f>
        <v>1.5</v>
      </c>
      <c r="AL681" s="101">
        <f t="array" ref="AL681">IF($AI681,QUARTILE(IF(G2SelectionMask="x",IF(INDEX(RawDataRefData,$E681,0)&gt;0,INDEX(RawDataRefData,$E681,0)),""),3),"")</f>
        <v>2</v>
      </c>
      <c r="AM681" s="101">
        <f t="array" ref="AM681">IF($AI681,MIN(IF(G2SelectionMask="x",IF(INDEX(RawDataRefData,$E681,0)&gt;0,INDEX(RawDataRefData,$E681,0)),"")),"")</f>
        <v>1</v>
      </c>
      <c r="AN681" s="101">
        <f t="array" ref="AN681">IF($AI681,MAX(IF(G2SelectionMask="x",IF(INDEX(RawDataRefData,$E681,0)&gt;0,INDEX(RawDataRefData,$E681,0)),"")),"")</f>
        <v>4</v>
      </c>
      <c r="AO681" s="101">
        <f t="shared" si="256"/>
        <v>2</v>
      </c>
      <c r="AP681" s="101">
        <f t="array" ref="AP681">IF($AI681,STDEVA(IF(G2SelectionMask="x",IF(INDEX(RawDataRefData,$E681,0)&gt;0,INDEX(RawDataRefData,$E681,0)),"")),"")</f>
        <v>0.89442719099991586</v>
      </c>
      <c r="AQ681" s="100" t="b">
        <f t="shared" si="257"/>
        <v>0</v>
      </c>
      <c r="AR681" s="100" t="str">
        <f t="array" ref="AR681">IF($AQ681,MEDIAN(IF(G3SelectionMask="x",IF(INDEX(RawDataRefData,$E681,0)&gt;0,INDEX(RawDataRefData,$E681,0)),"")),"")</f>
        <v/>
      </c>
      <c r="AS681" s="100" t="str">
        <f t="array" ref="AS681">IF($AQ681,QUARTILE(IF(G3SelectionMask="x",IF(INDEX(RawDataRefData,$E681,0)&gt;0,INDEX(RawDataRefData,$E681,0)),""),1),"")</f>
        <v/>
      </c>
      <c r="AT681" s="100" t="str">
        <f t="array" ref="AT681">IF($AQ681,QUARTILE(IF(G3SelectionMask="x",IF(INDEX(RawDataRefData,$E681,0)&gt;0,INDEX(RawDataRefData,$E681,0)),""),3),"")</f>
        <v/>
      </c>
      <c r="AU681" s="100" t="str">
        <f t="array" ref="AU681">IF($AQ681,MIN(IF(G3SelectionMask="x",IF(INDEX(RawDataRefData,$E681,0)&gt;0,INDEX(RawDataRefData,$E681,0)),"")),"")</f>
        <v/>
      </c>
      <c r="AV681" s="100" t="str">
        <f t="array" ref="AV681">IF($AQ681,MAX(IF(G3SelectionMask="x",IF(INDEX(RawDataRefData,$E681,0)&gt;0,INDEX(RawDataRefData,$E681,0)),"")),"")</f>
        <v/>
      </c>
      <c r="AW681" s="100" t="str">
        <f t="shared" si="258"/>
        <v/>
      </c>
      <c r="AX681" s="100" t="str">
        <f t="array" ref="AX681">IF($AQ681,STDEVA(IF(G3SelectionMask="x",IF(INDEX(RawDataRefData,$E681,0)&gt;0,INDEX(RawDataRefData,$E681,0)),"")),"")</f>
        <v/>
      </c>
      <c r="AY681" s="101" t="b">
        <f t="shared" si="259"/>
        <v>0</v>
      </c>
      <c r="AZ681" s="101" t="str">
        <f t="array" ref="AZ681">IF($AY681,MEDIAN(IF(G4SelectionMask="x",IF(INDEX(RawDataRefData,$E681,0)&gt;0,INDEX(RawDataRefData,$E681,0)),"")),"")</f>
        <v/>
      </c>
      <c r="BA681" s="101" t="str">
        <f t="array" ref="BA681">IF($AY681,QUARTILE(IF(G4SelectionMask="x",IF(INDEX(RawDataRefData,$E681,0)&gt;0,INDEX(RawDataRefData,$E681,0)),""),1),"")</f>
        <v/>
      </c>
      <c r="BB681" s="101" t="str">
        <f t="array" ref="BB681">IF($AY681,QUARTILE(IF(G4SelectionMask="x",IF(INDEX(RawDataRefData,$E681,0)&gt;0,INDEX(RawDataRefData,$E681,0)),""),3),"")</f>
        <v/>
      </c>
      <c r="BC681" s="101" t="str">
        <f t="array" ref="BC681">IF($AY681,MIN(IF(G4SelectionMask="x",IF(INDEX(RawDataRefData,$E681,0)&gt;0,INDEX(RawDataRefData,$E681,0)),"")),"")</f>
        <v/>
      </c>
      <c r="BD681" s="101" t="str">
        <f t="array" ref="BD681">IF($AY681,MAX(IF(G4SelectionMask="x",IF(INDEX(RawDataRefData,$E681,0)&gt;0,INDEX(RawDataRefData,$E681,0)),"")),"")</f>
        <v/>
      </c>
      <c r="BE681" s="101" t="str">
        <f t="shared" si="260"/>
        <v/>
      </c>
      <c r="BF681" s="101" t="str">
        <f t="array" ref="BF681">IF($AY681,STDEVA(IF(G4SelectionMask="x",IF(INDEX(RawDataRefData,$E681,0)&gt;0,INDEX(RawDataRefData,$E681,0)),"")),"")</f>
        <v/>
      </c>
      <c r="BG681" s="100" t="b">
        <f t="shared" si="261"/>
        <v>0</v>
      </c>
      <c r="BH681" s="100" t="str">
        <f t="array" ref="BH681">IF($BG681,MEDIAN(IF(G5SelectionMask="x",IF(INDEX(RawDataRefData,$E681,0)&gt;0,INDEX(RawDataRefData,$E681,0)),"")),"")</f>
        <v/>
      </c>
      <c r="BI681" s="100" t="str">
        <f t="array" ref="BI681">IF($BG681,QUARTILE(IF(G5SelectionMask="x",IF(INDEX(RawDataRefData,$E681,0)&gt;0,INDEX(RawDataRefData,$E681,0)),""),1),"")</f>
        <v/>
      </c>
      <c r="BJ681" s="100" t="str">
        <f t="array" ref="BJ681">IF($BG681,QUARTILE(IF(G5SelectionMask="x",IF(INDEX(RawDataRefData,$E681,0)&gt;0,INDEX(RawDataRefData,$E681,0)),""),3),"")</f>
        <v/>
      </c>
      <c r="BK681" s="100" t="str">
        <f t="array" ref="BK681">IF($BG681,MIN(IF(G5SelectionMask="x",IF(INDEX(RawDataRefData,$E681,0)&gt;0,INDEX(RawDataRefData,$E681,0)),"")),"")</f>
        <v/>
      </c>
      <c r="BL681" s="100" t="str">
        <f t="array" ref="BL681">IF($BG681,MAX(IF(G5SelectionMask="x",IF(INDEX(RawDataRefData,$E681,0)&gt;0,INDEX(RawDataRefData,$E681,0)),"")),"")</f>
        <v/>
      </c>
      <c r="BM681" s="100" t="str">
        <f t="shared" si="262"/>
        <v/>
      </c>
      <c r="BN681" s="103" t="str">
        <f t="array" ref="BN681">IF($BG681,STDEVA(IF(G5SelectionMask="x",IF(INDEX(RawDataRefData,$E681,0)&gt;0,INDEX(RawDataRefData,$E681,0)),"")),"")</f>
        <v/>
      </c>
      <c r="BO681" s="104"/>
      <c r="BP681" s="105">
        <v>4</v>
      </c>
      <c r="BQ681" s="105">
        <v>1</v>
      </c>
      <c r="BR681" s="105">
        <v>2</v>
      </c>
      <c r="BS681" s="105">
        <v>4</v>
      </c>
      <c r="BT681" s="105">
        <v>2</v>
      </c>
      <c r="BU681" s="105">
        <v>1</v>
      </c>
      <c r="BV681" s="105">
        <v>3</v>
      </c>
      <c r="BW681" s="105">
        <v>4</v>
      </c>
      <c r="BX681" s="105">
        <v>2</v>
      </c>
      <c r="BY681" s="105">
        <v>2</v>
      </c>
      <c r="BZ681" s="105">
        <v>1</v>
      </c>
      <c r="CA681" s="105">
        <v>2</v>
      </c>
      <c r="CB681" s="105">
        <v>2</v>
      </c>
      <c r="CC681" s="105">
        <v>2</v>
      </c>
      <c r="CD681" s="105">
        <v>3</v>
      </c>
    </row>
    <row r="682" spans="1:82" x14ac:dyDescent="0.2">
      <c r="A682" s="33">
        <f t="shared" si="263"/>
        <v>0</v>
      </c>
      <c r="B682" s="209"/>
      <c r="C682" s="194"/>
      <c r="D682" s="203"/>
      <c r="E682" s="72">
        <f t="shared" si="255"/>
        <v>673</v>
      </c>
      <c r="F682" s="9" t="s">
        <v>2192</v>
      </c>
      <c r="G682" s="9" t="s">
        <v>2974</v>
      </c>
      <c r="H682" s="9" t="s">
        <v>75</v>
      </c>
      <c r="I682" s="9" t="s">
        <v>78</v>
      </c>
      <c r="K682" s="100">
        <f t="shared" si="240"/>
        <v>4</v>
      </c>
      <c r="L682" s="100"/>
      <c r="M682" s="100"/>
      <c r="N682" s="100"/>
      <c r="O682" s="100"/>
      <c r="P682" s="101">
        <f t="shared" si="241"/>
        <v>1</v>
      </c>
      <c r="Q682" s="102">
        <f t="shared" si="242"/>
        <v>3</v>
      </c>
      <c r="R682" s="102">
        <f t="shared" si="243"/>
        <v>2</v>
      </c>
      <c r="S682" s="102">
        <f t="shared" si="244"/>
        <v>4</v>
      </c>
      <c r="T682" s="102">
        <f t="shared" si="245"/>
        <v>2</v>
      </c>
      <c r="U682" s="102">
        <f t="shared" si="246"/>
        <v>2</v>
      </c>
      <c r="V682" s="102">
        <f t="shared" si="247"/>
        <v>4</v>
      </c>
      <c r="W682" s="102">
        <f t="shared" si="248"/>
        <v>3</v>
      </c>
      <c r="X682" s="102">
        <f t="shared" si="249"/>
        <v>2</v>
      </c>
      <c r="Y682" s="102">
        <f t="shared" si="250"/>
        <v>3</v>
      </c>
      <c r="Z682" s="102">
        <f t="shared" si="251"/>
        <v>2</v>
      </c>
      <c r="AA682" s="100" t="b">
        <f t="shared" si="252"/>
        <v>1</v>
      </c>
      <c r="AB682" s="100">
        <f t="array" ref="AB682">IF($AA682,MEDIAN(IF(G1SelectionMask="x",IF(INDEX(RawDataRefData,$E682,0)&gt;0,INDEX(RawDataRefData,$E682,0)),"")),"")</f>
        <v>2</v>
      </c>
      <c r="AC682" s="100">
        <f t="array" ref="AC682">IF($AA682,QUARTILE(IF(G1SelectionMask="x",IF(INDEX(RawDataRefData,$E682,0)&gt;0,INDEX(RawDataRefData,$E682,0)),""),1),"")</f>
        <v>2</v>
      </c>
      <c r="AD682" s="100">
        <f t="array" ref="AD682">IF($AA682,QUARTILE(IF(G1SelectionMask="x",IF(INDEX(RawDataRefData,$E682,0)&gt;0,INDEX(RawDataRefData,$E682,0)),""),3),"")</f>
        <v>3</v>
      </c>
      <c r="AE682" s="100">
        <f t="array" ref="AE682">IF($AA682,MIN(IF(G1SelectionMask="x",IF(INDEX(RawDataRefData,$E682,0)&gt;0,INDEX(RawDataRefData,$E682,0)),"")),"")</f>
        <v>1</v>
      </c>
      <c r="AF682" s="100">
        <f t="array" ref="AF682">IF($AA682,MAX(IF(G1SelectionMask="x",IF(INDEX(RawDataRefData,$E682,0)&gt;0,INDEX(RawDataRefData,$E682,0)),"")),"")</f>
        <v>4</v>
      </c>
      <c r="AG682" s="100">
        <f t="shared" si="253"/>
        <v>2.5454545454545454</v>
      </c>
      <c r="AH682" s="100">
        <f t="array" ref="AH682">IF($AA682,STDEVA(IF(G1SelectionMask="x",IF(INDEX(RawDataRefData,$E682,0)&gt;0,INDEX(RawDataRefData,$E682,0)),"")),"")</f>
        <v>0.93419873299382794</v>
      </c>
      <c r="AI682" s="101" t="b">
        <f t="shared" si="254"/>
        <v>1</v>
      </c>
      <c r="AJ682" s="101">
        <f t="array" ref="AJ682">IF($AI682,MEDIAN(IF(G2SelectionMask="x",IF(INDEX(RawDataRefData,$E682,0)&gt;0,INDEX(RawDataRefData,$E682,0)),"")),"")</f>
        <v>3</v>
      </c>
      <c r="AK682" s="101">
        <f t="array" ref="AK682">IF($AI682,QUARTILE(IF(G2SelectionMask="x",IF(INDEX(RawDataRefData,$E682,0)&gt;0,INDEX(RawDataRefData,$E682,0)),""),1),"")</f>
        <v>2</v>
      </c>
      <c r="AL682" s="101">
        <f t="array" ref="AL682">IF($AI682,QUARTILE(IF(G2SelectionMask="x",IF(INDEX(RawDataRefData,$E682,0)&gt;0,INDEX(RawDataRefData,$E682,0)),""),3),"")</f>
        <v>3.5</v>
      </c>
      <c r="AM682" s="101">
        <f t="array" ref="AM682">IF($AI682,MIN(IF(G2SelectionMask="x",IF(INDEX(RawDataRefData,$E682,0)&gt;0,INDEX(RawDataRefData,$E682,0)),"")),"")</f>
        <v>1</v>
      </c>
      <c r="AN682" s="101">
        <f t="array" ref="AN682">IF($AI682,MAX(IF(G2SelectionMask="x",IF(INDEX(RawDataRefData,$E682,0)&gt;0,INDEX(RawDataRefData,$E682,0)),"")),"")</f>
        <v>4</v>
      </c>
      <c r="AO682" s="101">
        <f t="shared" si="256"/>
        <v>2.7272727272727271</v>
      </c>
      <c r="AP682" s="101">
        <f t="array" ref="AP682">IF($AI682,STDEVA(IF(G2SelectionMask="x",IF(INDEX(RawDataRefData,$E682,0)&gt;0,INDEX(RawDataRefData,$E682,0)),"")),"")</f>
        <v>1.0090499582190262</v>
      </c>
      <c r="AQ682" s="100" t="b">
        <f t="shared" si="257"/>
        <v>0</v>
      </c>
      <c r="AR682" s="100" t="str">
        <f t="array" ref="AR682">IF($AQ682,MEDIAN(IF(G3SelectionMask="x",IF(INDEX(RawDataRefData,$E682,0)&gt;0,INDEX(RawDataRefData,$E682,0)),"")),"")</f>
        <v/>
      </c>
      <c r="AS682" s="100" t="str">
        <f t="array" ref="AS682">IF($AQ682,QUARTILE(IF(G3SelectionMask="x",IF(INDEX(RawDataRefData,$E682,0)&gt;0,INDEX(RawDataRefData,$E682,0)),""),1),"")</f>
        <v/>
      </c>
      <c r="AT682" s="100" t="str">
        <f t="array" ref="AT682">IF($AQ682,QUARTILE(IF(G3SelectionMask="x",IF(INDEX(RawDataRefData,$E682,0)&gt;0,INDEX(RawDataRefData,$E682,0)),""),3),"")</f>
        <v/>
      </c>
      <c r="AU682" s="100" t="str">
        <f t="array" ref="AU682">IF($AQ682,MIN(IF(G3SelectionMask="x",IF(INDEX(RawDataRefData,$E682,0)&gt;0,INDEX(RawDataRefData,$E682,0)),"")),"")</f>
        <v/>
      </c>
      <c r="AV682" s="100" t="str">
        <f t="array" ref="AV682">IF($AQ682,MAX(IF(G3SelectionMask="x",IF(INDEX(RawDataRefData,$E682,0)&gt;0,INDEX(RawDataRefData,$E682,0)),"")),"")</f>
        <v/>
      </c>
      <c r="AW682" s="100" t="str">
        <f t="shared" si="258"/>
        <v/>
      </c>
      <c r="AX682" s="100" t="str">
        <f t="array" ref="AX682">IF($AQ682,STDEVA(IF(G3SelectionMask="x",IF(INDEX(RawDataRefData,$E682,0)&gt;0,INDEX(RawDataRefData,$E682,0)),"")),"")</f>
        <v/>
      </c>
      <c r="AY682" s="101" t="b">
        <f t="shared" si="259"/>
        <v>0</v>
      </c>
      <c r="AZ682" s="101" t="str">
        <f t="array" ref="AZ682">IF($AY682,MEDIAN(IF(G4SelectionMask="x",IF(INDEX(RawDataRefData,$E682,0)&gt;0,INDEX(RawDataRefData,$E682,0)),"")),"")</f>
        <v/>
      </c>
      <c r="BA682" s="101" t="str">
        <f t="array" ref="BA682">IF($AY682,QUARTILE(IF(G4SelectionMask="x",IF(INDEX(RawDataRefData,$E682,0)&gt;0,INDEX(RawDataRefData,$E682,0)),""),1),"")</f>
        <v/>
      </c>
      <c r="BB682" s="101" t="str">
        <f t="array" ref="BB682">IF($AY682,QUARTILE(IF(G4SelectionMask="x",IF(INDEX(RawDataRefData,$E682,0)&gt;0,INDEX(RawDataRefData,$E682,0)),""),3),"")</f>
        <v/>
      </c>
      <c r="BC682" s="101" t="str">
        <f t="array" ref="BC682">IF($AY682,MIN(IF(G4SelectionMask="x",IF(INDEX(RawDataRefData,$E682,0)&gt;0,INDEX(RawDataRefData,$E682,0)),"")),"")</f>
        <v/>
      </c>
      <c r="BD682" s="101" t="str">
        <f t="array" ref="BD682">IF($AY682,MAX(IF(G4SelectionMask="x",IF(INDEX(RawDataRefData,$E682,0)&gt;0,INDEX(RawDataRefData,$E682,0)),"")),"")</f>
        <v/>
      </c>
      <c r="BE682" s="101" t="str">
        <f t="shared" si="260"/>
        <v/>
      </c>
      <c r="BF682" s="101" t="str">
        <f t="array" ref="BF682">IF($AY682,STDEVA(IF(G4SelectionMask="x",IF(INDEX(RawDataRefData,$E682,0)&gt;0,INDEX(RawDataRefData,$E682,0)),"")),"")</f>
        <v/>
      </c>
      <c r="BG682" s="100" t="b">
        <f t="shared" si="261"/>
        <v>0</v>
      </c>
      <c r="BH682" s="100" t="str">
        <f t="array" ref="BH682">IF($BG682,MEDIAN(IF(G5SelectionMask="x",IF(INDEX(RawDataRefData,$E682,0)&gt;0,INDEX(RawDataRefData,$E682,0)),"")),"")</f>
        <v/>
      </c>
      <c r="BI682" s="100" t="str">
        <f t="array" ref="BI682">IF($BG682,QUARTILE(IF(G5SelectionMask="x",IF(INDEX(RawDataRefData,$E682,0)&gt;0,INDEX(RawDataRefData,$E682,0)),""),1),"")</f>
        <v/>
      </c>
      <c r="BJ682" s="100" t="str">
        <f t="array" ref="BJ682">IF($BG682,QUARTILE(IF(G5SelectionMask="x",IF(INDEX(RawDataRefData,$E682,0)&gt;0,INDEX(RawDataRefData,$E682,0)),""),3),"")</f>
        <v/>
      </c>
      <c r="BK682" s="100" t="str">
        <f t="array" ref="BK682">IF($BG682,MIN(IF(G5SelectionMask="x",IF(INDEX(RawDataRefData,$E682,0)&gt;0,INDEX(RawDataRefData,$E682,0)),"")),"")</f>
        <v/>
      </c>
      <c r="BL682" s="100" t="str">
        <f t="array" ref="BL682">IF($BG682,MAX(IF(G5SelectionMask="x",IF(INDEX(RawDataRefData,$E682,0)&gt;0,INDEX(RawDataRefData,$E682,0)),"")),"")</f>
        <v/>
      </c>
      <c r="BM682" s="100" t="str">
        <f t="shared" si="262"/>
        <v/>
      </c>
      <c r="BN682" s="103" t="str">
        <f t="array" ref="BN682">IF($BG682,STDEVA(IF(G5SelectionMask="x",IF(INDEX(RawDataRefData,$E682,0)&gt;0,INDEX(RawDataRefData,$E682,0)),"")),"")</f>
        <v/>
      </c>
      <c r="BO682" s="104"/>
      <c r="BP682" s="105">
        <v>4</v>
      </c>
      <c r="BQ682" s="105">
        <v>1</v>
      </c>
      <c r="BR682" s="105">
        <v>3</v>
      </c>
      <c r="BS682" s="105">
        <v>2</v>
      </c>
      <c r="BT682" s="105">
        <v>4</v>
      </c>
      <c r="BU682" s="105">
        <v>2</v>
      </c>
      <c r="BV682" s="105">
        <v>2</v>
      </c>
      <c r="BW682" s="105">
        <v>4</v>
      </c>
      <c r="BX682" s="105">
        <v>3</v>
      </c>
      <c r="BY682" s="105">
        <v>2</v>
      </c>
      <c r="BZ682" s="105">
        <v>3</v>
      </c>
      <c r="CA682" s="105">
        <v>2</v>
      </c>
      <c r="CB682" s="105">
        <v>4</v>
      </c>
      <c r="CC682" s="105">
        <v>2</v>
      </c>
      <c r="CD682" s="105">
        <v>2</v>
      </c>
    </row>
    <row r="683" spans="1:82" x14ac:dyDescent="0.2">
      <c r="A683" s="33">
        <f t="shared" si="263"/>
        <v>0</v>
      </c>
      <c r="B683" s="209"/>
      <c r="C683" s="194"/>
      <c r="D683" s="203"/>
      <c r="E683" s="72">
        <f t="shared" si="255"/>
        <v>674</v>
      </c>
      <c r="F683" s="9" t="s">
        <v>2193</v>
      </c>
      <c r="G683" s="9" t="s">
        <v>2969</v>
      </c>
      <c r="H683" s="9" t="s">
        <v>75</v>
      </c>
      <c r="I683" s="9" t="s">
        <v>78</v>
      </c>
      <c r="K683" s="100">
        <f t="shared" si="240"/>
        <v>2</v>
      </c>
      <c r="L683" s="100"/>
      <c r="M683" s="100"/>
      <c r="N683" s="100"/>
      <c r="O683" s="100"/>
      <c r="P683" s="101">
        <f t="shared" si="241"/>
        <v>4</v>
      </c>
      <c r="Q683" s="102">
        <f t="shared" si="242"/>
        <v>3</v>
      </c>
      <c r="R683" s="102">
        <f t="shared" si="243"/>
        <v>4</v>
      </c>
      <c r="S683" s="102">
        <f t="shared" si="244"/>
        <v>2</v>
      </c>
      <c r="T683" s="102">
        <f t="shared" si="245"/>
        <v>3</v>
      </c>
      <c r="U683" s="102">
        <f t="shared" si="246"/>
        <v>2</v>
      </c>
      <c r="V683" s="102">
        <f t="shared" si="247"/>
        <v>1</v>
      </c>
      <c r="W683" s="102">
        <f t="shared" si="248"/>
        <v>3</v>
      </c>
      <c r="X683" s="102">
        <f t="shared" si="249"/>
        <v>2</v>
      </c>
      <c r="Y683" s="102">
        <f t="shared" si="250"/>
        <v>3</v>
      </c>
      <c r="Z683" s="102">
        <f t="shared" si="251"/>
        <v>1</v>
      </c>
      <c r="AA683" s="100" t="b">
        <f t="shared" si="252"/>
        <v>1</v>
      </c>
      <c r="AB683" s="100">
        <f t="array" ref="AB683">IF($AA683,MEDIAN(IF(G1SelectionMask="x",IF(INDEX(RawDataRefData,$E683,0)&gt;0,INDEX(RawDataRefData,$E683,0)),"")),"")</f>
        <v>3</v>
      </c>
      <c r="AC683" s="100">
        <f t="array" ref="AC683">IF($AA683,QUARTILE(IF(G1SelectionMask="x",IF(INDEX(RawDataRefData,$E683,0)&gt;0,INDEX(RawDataRefData,$E683,0)),""),1),"")</f>
        <v>2</v>
      </c>
      <c r="AD683" s="100">
        <f t="array" ref="AD683">IF($AA683,QUARTILE(IF(G1SelectionMask="x",IF(INDEX(RawDataRefData,$E683,0)&gt;0,INDEX(RawDataRefData,$E683,0)),""),3),"")</f>
        <v>3</v>
      </c>
      <c r="AE683" s="100">
        <f t="array" ref="AE683">IF($AA683,MIN(IF(G1SelectionMask="x",IF(INDEX(RawDataRefData,$E683,0)&gt;0,INDEX(RawDataRefData,$E683,0)),"")),"")</f>
        <v>1</v>
      </c>
      <c r="AF683" s="100">
        <f t="array" ref="AF683">IF($AA683,MAX(IF(G1SelectionMask="x",IF(INDEX(RawDataRefData,$E683,0)&gt;0,INDEX(RawDataRefData,$E683,0)),"")),"")</f>
        <v>4</v>
      </c>
      <c r="AG683" s="100">
        <f t="shared" si="253"/>
        <v>2.5454545454545454</v>
      </c>
      <c r="AH683" s="100">
        <f t="array" ref="AH683">IF($AA683,STDEVA(IF(G1SelectionMask="x",IF(INDEX(RawDataRefData,$E683,0)&gt;0,INDEX(RawDataRefData,$E683,0)),"")),"")</f>
        <v>1.0357254813546268</v>
      </c>
      <c r="AI683" s="101" t="b">
        <f t="shared" si="254"/>
        <v>1</v>
      </c>
      <c r="AJ683" s="101">
        <f t="array" ref="AJ683">IF($AI683,MEDIAN(IF(G2SelectionMask="x",IF(INDEX(RawDataRefData,$E683,0)&gt;0,INDEX(RawDataRefData,$E683,0)),"")),"")</f>
        <v>3</v>
      </c>
      <c r="AK683" s="101">
        <f t="array" ref="AK683">IF($AI683,QUARTILE(IF(G2SelectionMask="x",IF(INDEX(RawDataRefData,$E683,0)&gt;0,INDEX(RawDataRefData,$E683,0)),""),1),"")</f>
        <v>2</v>
      </c>
      <c r="AL683" s="101">
        <f t="array" ref="AL683">IF($AI683,QUARTILE(IF(G2SelectionMask="x",IF(INDEX(RawDataRefData,$E683,0)&gt;0,INDEX(RawDataRefData,$E683,0)),""),3),"")</f>
        <v>3</v>
      </c>
      <c r="AM683" s="101">
        <f t="array" ref="AM683">IF($AI683,MIN(IF(G2SelectionMask="x",IF(INDEX(RawDataRefData,$E683,0)&gt;0,INDEX(RawDataRefData,$E683,0)),"")),"")</f>
        <v>1</v>
      </c>
      <c r="AN683" s="101">
        <f t="array" ref="AN683">IF($AI683,MAX(IF(G2SelectionMask="x",IF(INDEX(RawDataRefData,$E683,0)&gt;0,INDEX(RawDataRefData,$E683,0)),"")),"")</f>
        <v>4</v>
      </c>
      <c r="AO683" s="101">
        <f t="shared" si="256"/>
        <v>2.5454545454545454</v>
      </c>
      <c r="AP683" s="101">
        <f t="array" ref="AP683">IF($AI683,STDEVA(IF(G2SelectionMask="x",IF(INDEX(RawDataRefData,$E683,0)&gt;0,INDEX(RawDataRefData,$E683,0)),"")),"")</f>
        <v>0.93419873299382794</v>
      </c>
      <c r="AQ683" s="100" t="b">
        <f t="shared" si="257"/>
        <v>0</v>
      </c>
      <c r="AR683" s="100" t="str">
        <f t="array" ref="AR683">IF($AQ683,MEDIAN(IF(G3SelectionMask="x",IF(INDEX(RawDataRefData,$E683,0)&gt;0,INDEX(RawDataRefData,$E683,0)),"")),"")</f>
        <v/>
      </c>
      <c r="AS683" s="100" t="str">
        <f t="array" ref="AS683">IF($AQ683,QUARTILE(IF(G3SelectionMask="x",IF(INDEX(RawDataRefData,$E683,0)&gt;0,INDEX(RawDataRefData,$E683,0)),""),1),"")</f>
        <v/>
      </c>
      <c r="AT683" s="100" t="str">
        <f t="array" ref="AT683">IF($AQ683,QUARTILE(IF(G3SelectionMask="x",IF(INDEX(RawDataRefData,$E683,0)&gt;0,INDEX(RawDataRefData,$E683,0)),""),3),"")</f>
        <v/>
      </c>
      <c r="AU683" s="100" t="str">
        <f t="array" ref="AU683">IF($AQ683,MIN(IF(G3SelectionMask="x",IF(INDEX(RawDataRefData,$E683,0)&gt;0,INDEX(RawDataRefData,$E683,0)),"")),"")</f>
        <v/>
      </c>
      <c r="AV683" s="100" t="str">
        <f t="array" ref="AV683">IF($AQ683,MAX(IF(G3SelectionMask="x",IF(INDEX(RawDataRefData,$E683,0)&gt;0,INDEX(RawDataRefData,$E683,0)),"")),"")</f>
        <v/>
      </c>
      <c r="AW683" s="100" t="str">
        <f t="shared" si="258"/>
        <v/>
      </c>
      <c r="AX683" s="100" t="str">
        <f t="array" ref="AX683">IF($AQ683,STDEVA(IF(G3SelectionMask="x",IF(INDEX(RawDataRefData,$E683,0)&gt;0,INDEX(RawDataRefData,$E683,0)),"")),"")</f>
        <v/>
      </c>
      <c r="AY683" s="101" t="b">
        <f t="shared" si="259"/>
        <v>0</v>
      </c>
      <c r="AZ683" s="101" t="str">
        <f t="array" ref="AZ683">IF($AY683,MEDIAN(IF(G4SelectionMask="x",IF(INDEX(RawDataRefData,$E683,0)&gt;0,INDEX(RawDataRefData,$E683,0)),"")),"")</f>
        <v/>
      </c>
      <c r="BA683" s="101" t="str">
        <f t="array" ref="BA683">IF($AY683,QUARTILE(IF(G4SelectionMask="x",IF(INDEX(RawDataRefData,$E683,0)&gt;0,INDEX(RawDataRefData,$E683,0)),""),1),"")</f>
        <v/>
      </c>
      <c r="BB683" s="101" t="str">
        <f t="array" ref="BB683">IF($AY683,QUARTILE(IF(G4SelectionMask="x",IF(INDEX(RawDataRefData,$E683,0)&gt;0,INDEX(RawDataRefData,$E683,0)),""),3),"")</f>
        <v/>
      </c>
      <c r="BC683" s="101" t="str">
        <f t="array" ref="BC683">IF($AY683,MIN(IF(G4SelectionMask="x",IF(INDEX(RawDataRefData,$E683,0)&gt;0,INDEX(RawDataRefData,$E683,0)),"")),"")</f>
        <v/>
      </c>
      <c r="BD683" s="101" t="str">
        <f t="array" ref="BD683">IF($AY683,MAX(IF(G4SelectionMask="x",IF(INDEX(RawDataRefData,$E683,0)&gt;0,INDEX(RawDataRefData,$E683,0)),"")),"")</f>
        <v/>
      </c>
      <c r="BE683" s="101" t="str">
        <f t="shared" si="260"/>
        <v/>
      </c>
      <c r="BF683" s="101" t="str">
        <f t="array" ref="BF683">IF($AY683,STDEVA(IF(G4SelectionMask="x",IF(INDEX(RawDataRefData,$E683,0)&gt;0,INDEX(RawDataRefData,$E683,0)),"")),"")</f>
        <v/>
      </c>
      <c r="BG683" s="100" t="b">
        <f t="shared" si="261"/>
        <v>0</v>
      </c>
      <c r="BH683" s="100" t="str">
        <f t="array" ref="BH683">IF($BG683,MEDIAN(IF(G5SelectionMask="x",IF(INDEX(RawDataRefData,$E683,0)&gt;0,INDEX(RawDataRefData,$E683,0)),"")),"")</f>
        <v/>
      </c>
      <c r="BI683" s="100" t="str">
        <f t="array" ref="BI683">IF($BG683,QUARTILE(IF(G5SelectionMask="x",IF(INDEX(RawDataRefData,$E683,0)&gt;0,INDEX(RawDataRefData,$E683,0)),""),1),"")</f>
        <v/>
      </c>
      <c r="BJ683" s="100" t="str">
        <f t="array" ref="BJ683">IF($BG683,QUARTILE(IF(G5SelectionMask="x",IF(INDEX(RawDataRefData,$E683,0)&gt;0,INDEX(RawDataRefData,$E683,0)),""),3),"")</f>
        <v/>
      </c>
      <c r="BK683" s="100" t="str">
        <f t="array" ref="BK683">IF($BG683,MIN(IF(G5SelectionMask="x",IF(INDEX(RawDataRefData,$E683,0)&gt;0,INDEX(RawDataRefData,$E683,0)),"")),"")</f>
        <v/>
      </c>
      <c r="BL683" s="100" t="str">
        <f t="array" ref="BL683">IF($BG683,MAX(IF(G5SelectionMask="x",IF(INDEX(RawDataRefData,$E683,0)&gt;0,INDEX(RawDataRefData,$E683,0)),"")),"")</f>
        <v/>
      </c>
      <c r="BM683" s="100" t="str">
        <f t="shared" si="262"/>
        <v/>
      </c>
      <c r="BN683" s="103" t="str">
        <f t="array" ref="BN683">IF($BG683,STDEVA(IF(G5SelectionMask="x",IF(INDEX(RawDataRefData,$E683,0)&gt;0,INDEX(RawDataRefData,$E683,0)),"")),"")</f>
        <v/>
      </c>
      <c r="BO683" s="104"/>
      <c r="BP683" s="105">
        <v>2</v>
      </c>
      <c r="BQ683" s="105">
        <v>4</v>
      </c>
      <c r="BR683" s="105">
        <v>3</v>
      </c>
      <c r="BS683" s="105">
        <v>4</v>
      </c>
      <c r="BT683" s="105">
        <v>2</v>
      </c>
      <c r="BU683" s="105">
        <v>3</v>
      </c>
      <c r="BV683" s="105">
        <v>2</v>
      </c>
      <c r="BW683" s="105">
        <v>1</v>
      </c>
      <c r="BX683" s="105">
        <v>3</v>
      </c>
      <c r="BY683" s="105">
        <v>2</v>
      </c>
      <c r="BZ683" s="105">
        <v>3</v>
      </c>
      <c r="CA683" s="105">
        <v>1</v>
      </c>
      <c r="CB683" s="105">
        <v>3</v>
      </c>
      <c r="CC683" s="105">
        <v>3</v>
      </c>
      <c r="CD683" s="105">
        <v>2</v>
      </c>
    </row>
    <row r="684" spans="1:82" x14ac:dyDescent="0.2">
      <c r="A684" s="33">
        <f t="shared" si="263"/>
        <v>0</v>
      </c>
      <c r="B684" s="209"/>
      <c r="C684" s="194"/>
      <c r="D684" s="203"/>
      <c r="E684" s="72">
        <f t="shared" si="255"/>
        <v>675</v>
      </c>
      <c r="F684" s="9" t="s">
        <v>2194</v>
      </c>
      <c r="G684" s="9" t="s">
        <v>2970</v>
      </c>
      <c r="H684" s="9" t="s">
        <v>75</v>
      </c>
      <c r="I684" s="9" t="s">
        <v>78</v>
      </c>
      <c r="K684" s="100">
        <f t="shared" si="240"/>
        <v>1</v>
      </c>
      <c r="L684" s="100"/>
      <c r="M684" s="100"/>
      <c r="N684" s="100"/>
      <c r="O684" s="100"/>
      <c r="P684" s="101">
        <f t="shared" si="241"/>
        <v>2</v>
      </c>
      <c r="Q684" s="102">
        <f t="shared" si="242"/>
        <v>4</v>
      </c>
      <c r="R684" s="102">
        <f t="shared" si="243"/>
        <v>4</v>
      </c>
      <c r="S684" s="102">
        <f t="shared" si="244"/>
        <v>4</v>
      </c>
      <c r="T684" s="102">
        <f t="shared" si="245"/>
        <v>1</v>
      </c>
      <c r="U684" s="102">
        <f t="shared" si="246"/>
        <v>2</v>
      </c>
      <c r="V684" s="102">
        <f t="shared" si="247"/>
        <v>4</v>
      </c>
      <c r="W684" s="102">
        <f t="shared" si="248"/>
        <v>4</v>
      </c>
      <c r="X684" s="102">
        <f t="shared" si="249"/>
        <v>3</v>
      </c>
      <c r="Y684" s="102">
        <f t="shared" si="250"/>
        <v>3</v>
      </c>
      <c r="Z684" s="102">
        <f t="shared" si="251"/>
        <v>1</v>
      </c>
      <c r="AA684" s="100" t="b">
        <f t="shared" si="252"/>
        <v>1</v>
      </c>
      <c r="AB684" s="100">
        <f t="array" ref="AB684">IF($AA684,MEDIAN(IF(G1SelectionMask="x",IF(INDEX(RawDataRefData,$E684,0)&gt;0,INDEX(RawDataRefData,$E684,0)),"")),"")</f>
        <v>3</v>
      </c>
      <c r="AC684" s="100">
        <f t="array" ref="AC684">IF($AA684,QUARTILE(IF(G1SelectionMask="x",IF(INDEX(RawDataRefData,$E684,0)&gt;0,INDEX(RawDataRefData,$E684,0)),""),1),"")</f>
        <v>2</v>
      </c>
      <c r="AD684" s="100">
        <f t="array" ref="AD684">IF($AA684,QUARTILE(IF(G1SelectionMask="x",IF(INDEX(RawDataRefData,$E684,0)&gt;0,INDEX(RawDataRefData,$E684,0)),""),3),"")</f>
        <v>4</v>
      </c>
      <c r="AE684" s="100">
        <f t="array" ref="AE684">IF($AA684,MIN(IF(G1SelectionMask="x",IF(INDEX(RawDataRefData,$E684,0)&gt;0,INDEX(RawDataRefData,$E684,0)),"")),"")</f>
        <v>1</v>
      </c>
      <c r="AF684" s="100">
        <f t="array" ref="AF684">IF($AA684,MAX(IF(G1SelectionMask="x",IF(INDEX(RawDataRefData,$E684,0)&gt;0,INDEX(RawDataRefData,$E684,0)),"")),"")</f>
        <v>4</v>
      </c>
      <c r="AG684" s="100">
        <f t="shared" si="253"/>
        <v>2.9090909090909092</v>
      </c>
      <c r="AH684" s="100">
        <f t="array" ref="AH684">IF($AA684,STDEVA(IF(G1SelectionMask="x",IF(INDEX(RawDataRefData,$E684,0)&gt;0,INDEX(RawDataRefData,$E684,0)),"")),"")</f>
        <v>1.2210278829367864</v>
      </c>
      <c r="AI684" s="101" t="b">
        <f t="shared" si="254"/>
        <v>1</v>
      </c>
      <c r="AJ684" s="101">
        <f t="array" ref="AJ684">IF($AI684,MEDIAN(IF(G2SelectionMask="x",IF(INDEX(RawDataRefData,$E684,0)&gt;0,INDEX(RawDataRefData,$E684,0)),"")),"")</f>
        <v>3</v>
      </c>
      <c r="AK684" s="101">
        <f t="array" ref="AK684">IF($AI684,QUARTILE(IF(G2SelectionMask="x",IF(INDEX(RawDataRefData,$E684,0)&gt;0,INDEX(RawDataRefData,$E684,0)),""),1),"")</f>
        <v>1.5</v>
      </c>
      <c r="AL684" s="101">
        <f t="array" ref="AL684">IF($AI684,QUARTILE(IF(G2SelectionMask="x",IF(INDEX(RawDataRefData,$E684,0)&gt;0,INDEX(RawDataRefData,$E684,0)),""),3),"")</f>
        <v>4</v>
      </c>
      <c r="AM684" s="101">
        <f t="array" ref="AM684">IF($AI684,MIN(IF(G2SelectionMask="x",IF(INDEX(RawDataRefData,$E684,0)&gt;0,INDEX(RawDataRefData,$E684,0)),"")),"")</f>
        <v>1</v>
      </c>
      <c r="AN684" s="101">
        <f t="array" ref="AN684">IF($AI684,MAX(IF(G2SelectionMask="x",IF(INDEX(RawDataRefData,$E684,0)&gt;0,INDEX(RawDataRefData,$E684,0)),"")),"")</f>
        <v>4</v>
      </c>
      <c r="AO684" s="101">
        <f t="shared" si="256"/>
        <v>2.7272727272727271</v>
      </c>
      <c r="AP684" s="101">
        <f t="array" ref="AP684">IF($AI684,STDEVA(IF(G2SelectionMask="x",IF(INDEX(RawDataRefData,$E684,0)&gt;0,INDEX(RawDataRefData,$E684,0)),"")),"")</f>
        <v>1.3483997249264843</v>
      </c>
      <c r="AQ684" s="100" t="b">
        <f t="shared" si="257"/>
        <v>0</v>
      </c>
      <c r="AR684" s="100" t="str">
        <f t="array" ref="AR684">IF($AQ684,MEDIAN(IF(G3SelectionMask="x",IF(INDEX(RawDataRefData,$E684,0)&gt;0,INDEX(RawDataRefData,$E684,0)),"")),"")</f>
        <v/>
      </c>
      <c r="AS684" s="100" t="str">
        <f t="array" ref="AS684">IF($AQ684,QUARTILE(IF(G3SelectionMask="x",IF(INDEX(RawDataRefData,$E684,0)&gt;0,INDEX(RawDataRefData,$E684,0)),""),1),"")</f>
        <v/>
      </c>
      <c r="AT684" s="100" t="str">
        <f t="array" ref="AT684">IF($AQ684,QUARTILE(IF(G3SelectionMask="x",IF(INDEX(RawDataRefData,$E684,0)&gt;0,INDEX(RawDataRefData,$E684,0)),""),3),"")</f>
        <v/>
      </c>
      <c r="AU684" s="100" t="str">
        <f t="array" ref="AU684">IF($AQ684,MIN(IF(G3SelectionMask="x",IF(INDEX(RawDataRefData,$E684,0)&gt;0,INDEX(RawDataRefData,$E684,0)),"")),"")</f>
        <v/>
      </c>
      <c r="AV684" s="100" t="str">
        <f t="array" ref="AV684">IF($AQ684,MAX(IF(G3SelectionMask="x",IF(INDEX(RawDataRefData,$E684,0)&gt;0,INDEX(RawDataRefData,$E684,0)),"")),"")</f>
        <v/>
      </c>
      <c r="AW684" s="100" t="str">
        <f t="shared" si="258"/>
        <v/>
      </c>
      <c r="AX684" s="100" t="str">
        <f t="array" ref="AX684">IF($AQ684,STDEVA(IF(G3SelectionMask="x",IF(INDEX(RawDataRefData,$E684,0)&gt;0,INDEX(RawDataRefData,$E684,0)),"")),"")</f>
        <v/>
      </c>
      <c r="AY684" s="101" t="b">
        <f t="shared" si="259"/>
        <v>0</v>
      </c>
      <c r="AZ684" s="101" t="str">
        <f t="array" ref="AZ684">IF($AY684,MEDIAN(IF(G4SelectionMask="x",IF(INDEX(RawDataRefData,$E684,0)&gt;0,INDEX(RawDataRefData,$E684,0)),"")),"")</f>
        <v/>
      </c>
      <c r="BA684" s="101" t="str">
        <f t="array" ref="BA684">IF($AY684,QUARTILE(IF(G4SelectionMask="x",IF(INDEX(RawDataRefData,$E684,0)&gt;0,INDEX(RawDataRefData,$E684,0)),""),1),"")</f>
        <v/>
      </c>
      <c r="BB684" s="101" t="str">
        <f t="array" ref="BB684">IF($AY684,QUARTILE(IF(G4SelectionMask="x",IF(INDEX(RawDataRefData,$E684,0)&gt;0,INDEX(RawDataRefData,$E684,0)),""),3),"")</f>
        <v/>
      </c>
      <c r="BC684" s="101" t="str">
        <f t="array" ref="BC684">IF($AY684,MIN(IF(G4SelectionMask="x",IF(INDEX(RawDataRefData,$E684,0)&gt;0,INDEX(RawDataRefData,$E684,0)),"")),"")</f>
        <v/>
      </c>
      <c r="BD684" s="101" t="str">
        <f t="array" ref="BD684">IF($AY684,MAX(IF(G4SelectionMask="x",IF(INDEX(RawDataRefData,$E684,0)&gt;0,INDEX(RawDataRefData,$E684,0)),"")),"")</f>
        <v/>
      </c>
      <c r="BE684" s="101" t="str">
        <f t="shared" si="260"/>
        <v/>
      </c>
      <c r="BF684" s="101" t="str">
        <f t="array" ref="BF684">IF($AY684,STDEVA(IF(G4SelectionMask="x",IF(INDEX(RawDataRefData,$E684,0)&gt;0,INDEX(RawDataRefData,$E684,0)),"")),"")</f>
        <v/>
      </c>
      <c r="BG684" s="100" t="b">
        <f t="shared" si="261"/>
        <v>0</v>
      </c>
      <c r="BH684" s="100" t="str">
        <f t="array" ref="BH684">IF($BG684,MEDIAN(IF(G5SelectionMask="x",IF(INDEX(RawDataRefData,$E684,0)&gt;0,INDEX(RawDataRefData,$E684,0)),"")),"")</f>
        <v/>
      </c>
      <c r="BI684" s="100" t="str">
        <f t="array" ref="BI684">IF($BG684,QUARTILE(IF(G5SelectionMask="x",IF(INDEX(RawDataRefData,$E684,0)&gt;0,INDEX(RawDataRefData,$E684,0)),""),1),"")</f>
        <v/>
      </c>
      <c r="BJ684" s="100" t="str">
        <f t="array" ref="BJ684">IF($BG684,QUARTILE(IF(G5SelectionMask="x",IF(INDEX(RawDataRefData,$E684,0)&gt;0,INDEX(RawDataRefData,$E684,0)),""),3),"")</f>
        <v/>
      </c>
      <c r="BK684" s="100" t="str">
        <f t="array" ref="BK684">IF($BG684,MIN(IF(G5SelectionMask="x",IF(INDEX(RawDataRefData,$E684,0)&gt;0,INDEX(RawDataRefData,$E684,0)),"")),"")</f>
        <v/>
      </c>
      <c r="BL684" s="100" t="str">
        <f t="array" ref="BL684">IF($BG684,MAX(IF(G5SelectionMask="x",IF(INDEX(RawDataRefData,$E684,0)&gt;0,INDEX(RawDataRefData,$E684,0)),"")),"")</f>
        <v/>
      </c>
      <c r="BM684" s="100" t="str">
        <f t="shared" si="262"/>
        <v/>
      </c>
      <c r="BN684" s="103" t="str">
        <f t="array" ref="BN684">IF($BG684,STDEVA(IF(G5SelectionMask="x",IF(INDEX(RawDataRefData,$E684,0)&gt;0,INDEX(RawDataRefData,$E684,0)),"")),"")</f>
        <v/>
      </c>
      <c r="BO684" s="104"/>
      <c r="BP684" s="105">
        <v>1</v>
      </c>
      <c r="BQ684" s="105">
        <v>2</v>
      </c>
      <c r="BR684" s="105">
        <v>4</v>
      </c>
      <c r="BS684" s="105">
        <v>4</v>
      </c>
      <c r="BT684" s="105">
        <v>4</v>
      </c>
      <c r="BU684" s="105">
        <v>1</v>
      </c>
      <c r="BV684" s="105">
        <v>2</v>
      </c>
      <c r="BW684" s="105">
        <v>4</v>
      </c>
      <c r="BX684" s="105">
        <v>4</v>
      </c>
      <c r="BY684" s="105">
        <v>3</v>
      </c>
      <c r="BZ684" s="105">
        <v>3</v>
      </c>
      <c r="CA684" s="105">
        <v>1</v>
      </c>
      <c r="CB684" s="105">
        <v>1</v>
      </c>
      <c r="CC684" s="105">
        <v>4</v>
      </c>
      <c r="CD684" s="105">
        <v>2</v>
      </c>
    </row>
    <row r="685" spans="1:82" x14ac:dyDescent="0.2">
      <c r="A685" s="33">
        <f t="shared" si="263"/>
        <v>0</v>
      </c>
      <c r="B685" s="209"/>
      <c r="C685" s="194"/>
      <c r="D685" s="203"/>
      <c r="E685" s="72">
        <f t="shared" si="255"/>
        <v>676</v>
      </c>
      <c r="F685" s="9" t="s">
        <v>2195</v>
      </c>
      <c r="G685" s="9" t="s">
        <v>2968</v>
      </c>
      <c r="H685" s="9" t="s">
        <v>75</v>
      </c>
      <c r="I685" s="9" t="s">
        <v>78</v>
      </c>
      <c r="K685" s="100">
        <f t="shared" si="240"/>
        <v>3</v>
      </c>
      <c r="L685" s="100"/>
      <c r="M685" s="100"/>
      <c r="N685" s="100"/>
      <c r="O685" s="100"/>
      <c r="P685" s="101">
        <f t="shared" si="241"/>
        <v>1</v>
      </c>
      <c r="Q685" s="102">
        <f t="shared" si="242"/>
        <v>3</v>
      </c>
      <c r="R685" s="102">
        <f t="shared" si="243"/>
        <v>1</v>
      </c>
      <c r="S685" s="102">
        <f t="shared" si="244"/>
        <v>2</v>
      </c>
      <c r="T685" s="102">
        <f t="shared" si="245"/>
        <v>1</v>
      </c>
      <c r="U685" s="102">
        <f t="shared" si="246"/>
        <v>3</v>
      </c>
      <c r="V685" s="102">
        <f t="shared" si="247"/>
        <v>1</v>
      </c>
      <c r="W685" s="102">
        <f t="shared" si="248"/>
        <v>4</v>
      </c>
      <c r="X685" s="102">
        <f t="shared" si="249"/>
        <v>3</v>
      </c>
      <c r="Y685" s="102">
        <f t="shared" si="250"/>
        <v>1</v>
      </c>
      <c r="Z685" s="102">
        <f t="shared" si="251"/>
        <v>2</v>
      </c>
      <c r="AA685" s="100" t="b">
        <f t="shared" si="252"/>
        <v>1</v>
      </c>
      <c r="AB685" s="100">
        <f t="array" ref="AB685">IF($AA685,MEDIAN(IF(G1SelectionMask="x",IF(INDEX(RawDataRefData,$E685,0)&gt;0,INDEX(RawDataRefData,$E685,0)),"")),"")</f>
        <v>2</v>
      </c>
      <c r="AC685" s="100">
        <f t="array" ref="AC685">IF($AA685,QUARTILE(IF(G1SelectionMask="x",IF(INDEX(RawDataRefData,$E685,0)&gt;0,INDEX(RawDataRefData,$E685,0)),""),1),"")</f>
        <v>1</v>
      </c>
      <c r="AD685" s="100">
        <f t="array" ref="AD685">IF($AA685,QUARTILE(IF(G1SelectionMask="x",IF(INDEX(RawDataRefData,$E685,0)&gt;0,INDEX(RawDataRefData,$E685,0)),""),3),"")</f>
        <v>3</v>
      </c>
      <c r="AE685" s="100">
        <f t="array" ref="AE685">IF($AA685,MIN(IF(G1SelectionMask="x",IF(INDEX(RawDataRefData,$E685,0)&gt;0,INDEX(RawDataRefData,$E685,0)),"")),"")</f>
        <v>1</v>
      </c>
      <c r="AF685" s="100">
        <f t="array" ref="AF685">IF($AA685,MAX(IF(G1SelectionMask="x",IF(INDEX(RawDataRefData,$E685,0)&gt;0,INDEX(RawDataRefData,$E685,0)),"")),"")</f>
        <v>4</v>
      </c>
      <c r="AG685" s="100">
        <f t="shared" si="253"/>
        <v>2</v>
      </c>
      <c r="AH685" s="100">
        <f t="array" ref="AH685">IF($AA685,STDEVA(IF(G1SelectionMask="x",IF(INDEX(RawDataRefData,$E685,0)&gt;0,INDEX(RawDataRefData,$E685,0)),"")),"")</f>
        <v>1.0954451150103321</v>
      </c>
      <c r="AI685" s="101" t="b">
        <f t="shared" si="254"/>
        <v>1</v>
      </c>
      <c r="AJ685" s="101">
        <f t="array" ref="AJ685">IF($AI685,MEDIAN(IF(G2SelectionMask="x",IF(INDEX(RawDataRefData,$E685,0)&gt;0,INDEX(RawDataRefData,$E685,0)),"")),"")</f>
        <v>2</v>
      </c>
      <c r="AK685" s="101">
        <f t="array" ref="AK685">IF($AI685,QUARTILE(IF(G2SelectionMask="x",IF(INDEX(RawDataRefData,$E685,0)&gt;0,INDEX(RawDataRefData,$E685,0)),""),1),"")</f>
        <v>1</v>
      </c>
      <c r="AL685" s="101">
        <f t="array" ref="AL685">IF($AI685,QUARTILE(IF(G2SelectionMask="x",IF(INDEX(RawDataRefData,$E685,0)&gt;0,INDEX(RawDataRefData,$E685,0)),""),3),"")</f>
        <v>2.5</v>
      </c>
      <c r="AM685" s="101">
        <f t="array" ref="AM685">IF($AI685,MIN(IF(G2SelectionMask="x",IF(INDEX(RawDataRefData,$E685,0)&gt;0,INDEX(RawDataRefData,$E685,0)),"")),"")</f>
        <v>1</v>
      </c>
      <c r="AN685" s="101">
        <f t="array" ref="AN685">IF($AI685,MAX(IF(G2SelectionMask="x",IF(INDEX(RawDataRefData,$E685,0)&gt;0,INDEX(RawDataRefData,$E685,0)),"")),"")</f>
        <v>4</v>
      </c>
      <c r="AO685" s="101">
        <f t="shared" si="256"/>
        <v>2</v>
      </c>
      <c r="AP685" s="101">
        <f t="array" ref="AP685">IF($AI685,STDEVA(IF(G2SelectionMask="x",IF(INDEX(RawDataRefData,$E685,0)&gt;0,INDEX(RawDataRefData,$E685,0)),"")),"")</f>
        <v>1.1832159566199232</v>
      </c>
      <c r="AQ685" s="100" t="b">
        <f t="shared" si="257"/>
        <v>0</v>
      </c>
      <c r="AR685" s="100" t="str">
        <f t="array" ref="AR685">IF($AQ685,MEDIAN(IF(G3SelectionMask="x",IF(INDEX(RawDataRefData,$E685,0)&gt;0,INDEX(RawDataRefData,$E685,0)),"")),"")</f>
        <v/>
      </c>
      <c r="AS685" s="100" t="str">
        <f t="array" ref="AS685">IF($AQ685,QUARTILE(IF(G3SelectionMask="x",IF(INDEX(RawDataRefData,$E685,0)&gt;0,INDEX(RawDataRefData,$E685,0)),""),1),"")</f>
        <v/>
      </c>
      <c r="AT685" s="100" t="str">
        <f t="array" ref="AT685">IF($AQ685,QUARTILE(IF(G3SelectionMask="x",IF(INDEX(RawDataRefData,$E685,0)&gt;0,INDEX(RawDataRefData,$E685,0)),""),3),"")</f>
        <v/>
      </c>
      <c r="AU685" s="100" t="str">
        <f t="array" ref="AU685">IF($AQ685,MIN(IF(G3SelectionMask="x",IF(INDEX(RawDataRefData,$E685,0)&gt;0,INDEX(RawDataRefData,$E685,0)),"")),"")</f>
        <v/>
      </c>
      <c r="AV685" s="100" t="str">
        <f t="array" ref="AV685">IF($AQ685,MAX(IF(G3SelectionMask="x",IF(INDEX(RawDataRefData,$E685,0)&gt;0,INDEX(RawDataRefData,$E685,0)),"")),"")</f>
        <v/>
      </c>
      <c r="AW685" s="100" t="str">
        <f t="shared" si="258"/>
        <v/>
      </c>
      <c r="AX685" s="100" t="str">
        <f t="array" ref="AX685">IF($AQ685,STDEVA(IF(G3SelectionMask="x",IF(INDEX(RawDataRefData,$E685,0)&gt;0,INDEX(RawDataRefData,$E685,0)),"")),"")</f>
        <v/>
      </c>
      <c r="AY685" s="101" t="b">
        <f t="shared" si="259"/>
        <v>0</v>
      </c>
      <c r="AZ685" s="101" t="str">
        <f t="array" ref="AZ685">IF($AY685,MEDIAN(IF(G4SelectionMask="x",IF(INDEX(RawDataRefData,$E685,0)&gt;0,INDEX(RawDataRefData,$E685,0)),"")),"")</f>
        <v/>
      </c>
      <c r="BA685" s="101" t="str">
        <f t="array" ref="BA685">IF($AY685,QUARTILE(IF(G4SelectionMask="x",IF(INDEX(RawDataRefData,$E685,0)&gt;0,INDEX(RawDataRefData,$E685,0)),""),1),"")</f>
        <v/>
      </c>
      <c r="BB685" s="101" t="str">
        <f t="array" ref="BB685">IF($AY685,QUARTILE(IF(G4SelectionMask="x",IF(INDEX(RawDataRefData,$E685,0)&gt;0,INDEX(RawDataRefData,$E685,0)),""),3),"")</f>
        <v/>
      </c>
      <c r="BC685" s="101" t="str">
        <f t="array" ref="BC685">IF($AY685,MIN(IF(G4SelectionMask="x",IF(INDEX(RawDataRefData,$E685,0)&gt;0,INDEX(RawDataRefData,$E685,0)),"")),"")</f>
        <v/>
      </c>
      <c r="BD685" s="101" t="str">
        <f t="array" ref="BD685">IF($AY685,MAX(IF(G4SelectionMask="x",IF(INDEX(RawDataRefData,$E685,0)&gt;0,INDEX(RawDataRefData,$E685,0)),"")),"")</f>
        <v/>
      </c>
      <c r="BE685" s="101" t="str">
        <f t="shared" si="260"/>
        <v/>
      </c>
      <c r="BF685" s="101" t="str">
        <f t="array" ref="BF685">IF($AY685,STDEVA(IF(G4SelectionMask="x",IF(INDEX(RawDataRefData,$E685,0)&gt;0,INDEX(RawDataRefData,$E685,0)),"")),"")</f>
        <v/>
      </c>
      <c r="BG685" s="100" t="b">
        <f t="shared" si="261"/>
        <v>0</v>
      </c>
      <c r="BH685" s="100" t="str">
        <f t="array" ref="BH685">IF($BG685,MEDIAN(IF(G5SelectionMask="x",IF(INDEX(RawDataRefData,$E685,0)&gt;0,INDEX(RawDataRefData,$E685,0)),"")),"")</f>
        <v/>
      </c>
      <c r="BI685" s="100" t="str">
        <f t="array" ref="BI685">IF($BG685,QUARTILE(IF(G5SelectionMask="x",IF(INDEX(RawDataRefData,$E685,0)&gt;0,INDEX(RawDataRefData,$E685,0)),""),1),"")</f>
        <v/>
      </c>
      <c r="BJ685" s="100" t="str">
        <f t="array" ref="BJ685">IF($BG685,QUARTILE(IF(G5SelectionMask="x",IF(INDEX(RawDataRefData,$E685,0)&gt;0,INDEX(RawDataRefData,$E685,0)),""),3),"")</f>
        <v/>
      </c>
      <c r="BK685" s="100" t="str">
        <f t="array" ref="BK685">IF($BG685,MIN(IF(G5SelectionMask="x",IF(INDEX(RawDataRefData,$E685,0)&gt;0,INDEX(RawDataRefData,$E685,0)),"")),"")</f>
        <v/>
      </c>
      <c r="BL685" s="100" t="str">
        <f t="array" ref="BL685">IF($BG685,MAX(IF(G5SelectionMask="x",IF(INDEX(RawDataRefData,$E685,0)&gt;0,INDEX(RawDataRefData,$E685,0)),"")),"")</f>
        <v/>
      </c>
      <c r="BM685" s="100" t="str">
        <f t="shared" si="262"/>
        <v/>
      </c>
      <c r="BN685" s="103" t="str">
        <f t="array" ref="BN685">IF($BG685,STDEVA(IF(G5SelectionMask="x",IF(INDEX(RawDataRefData,$E685,0)&gt;0,INDEX(RawDataRefData,$E685,0)),"")),"")</f>
        <v/>
      </c>
      <c r="BO685" s="104"/>
      <c r="BP685" s="105">
        <v>3</v>
      </c>
      <c r="BQ685" s="105">
        <v>1</v>
      </c>
      <c r="BR685" s="105">
        <v>3</v>
      </c>
      <c r="BS685" s="105">
        <v>1</v>
      </c>
      <c r="BT685" s="105">
        <v>2</v>
      </c>
      <c r="BU685" s="105">
        <v>1</v>
      </c>
      <c r="BV685" s="105">
        <v>3</v>
      </c>
      <c r="BW685" s="105">
        <v>1</v>
      </c>
      <c r="BX685" s="105">
        <v>4</v>
      </c>
      <c r="BY685" s="105">
        <v>3</v>
      </c>
      <c r="BZ685" s="105">
        <v>1</v>
      </c>
      <c r="CA685" s="105">
        <v>2</v>
      </c>
      <c r="CB685" s="105">
        <v>1</v>
      </c>
      <c r="CC685" s="105">
        <v>2</v>
      </c>
      <c r="CD685" s="105">
        <v>4</v>
      </c>
    </row>
    <row r="686" spans="1:82" x14ac:dyDescent="0.2">
      <c r="A686" s="33">
        <f t="shared" si="263"/>
        <v>0</v>
      </c>
      <c r="B686" s="209"/>
      <c r="C686" s="194"/>
      <c r="D686" s="203"/>
      <c r="E686" s="72">
        <f t="shared" si="255"/>
        <v>677</v>
      </c>
      <c r="F686" s="9" t="s">
        <v>2196</v>
      </c>
      <c r="G686" s="9" t="s">
        <v>2972</v>
      </c>
      <c r="H686" s="9" t="s">
        <v>75</v>
      </c>
      <c r="I686" s="9" t="s">
        <v>78</v>
      </c>
      <c r="K686" s="100">
        <f t="shared" si="240"/>
        <v>1</v>
      </c>
      <c r="L686" s="100"/>
      <c r="M686" s="100"/>
      <c r="N686" s="100"/>
      <c r="O686" s="100"/>
      <c r="P686" s="101">
        <f t="shared" si="241"/>
        <v>3</v>
      </c>
      <c r="Q686" s="102">
        <f t="shared" si="242"/>
        <v>3</v>
      </c>
      <c r="R686" s="102">
        <f t="shared" si="243"/>
        <v>3</v>
      </c>
      <c r="S686" s="102">
        <f t="shared" si="244"/>
        <v>2</v>
      </c>
      <c r="T686" s="102">
        <f t="shared" si="245"/>
        <v>2</v>
      </c>
      <c r="U686" s="102">
        <f t="shared" si="246"/>
        <v>2</v>
      </c>
      <c r="V686" s="102">
        <f t="shared" si="247"/>
        <v>3</v>
      </c>
      <c r="W686" s="102">
        <f t="shared" si="248"/>
        <v>4</v>
      </c>
      <c r="X686" s="102">
        <f t="shared" si="249"/>
        <v>4</v>
      </c>
      <c r="Y686" s="102">
        <f t="shared" si="250"/>
        <v>4</v>
      </c>
      <c r="Z686" s="102">
        <f t="shared" si="251"/>
        <v>3</v>
      </c>
      <c r="AA686" s="100" t="b">
        <f t="shared" si="252"/>
        <v>1</v>
      </c>
      <c r="AB686" s="100">
        <f t="array" ref="AB686">IF($AA686,MEDIAN(IF(G1SelectionMask="x",IF(INDEX(RawDataRefData,$E686,0)&gt;0,INDEX(RawDataRefData,$E686,0)),"")),"")</f>
        <v>3</v>
      </c>
      <c r="AC686" s="100">
        <f t="array" ref="AC686">IF($AA686,QUARTILE(IF(G1SelectionMask="x",IF(INDEX(RawDataRefData,$E686,0)&gt;0,INDEX(RawDataRefData,$E686,0)),""),1),"")</f>
        <v>2.5</v>
      </c>
      <c r="AD686" s="100">
        <f t="array" ref="AD686">IF($AA686,QUARTILE(IF(G1SelectionMask="x",IF(INDEX(RawDataRefData,$E686,0)&gt;0,INDEX(RawDataRefData,$E686,0)),""),3),"")</f>
        <v>3.5</v>
      </c>
      <c r="AE686" s="100">
        <f t="array" ref="AE686">IF($AA686,MIN(IF(G1SelectionMask="x",IF(INDEX(RawDataRefData,$E686,0)&gt;0,INDEX(RawDataRefData,$E686,0)),"")),"")</f>
        <v>2</v>
      </c>
      <c r="AF686" s="100">
        <f t="array" ref="AF686">IF($AA686,MAX(IF(G1SelectionMask="x",IF(INDEX(RawDataRefData,$E686,0)&gt;0,INDEX(RawDataRefData,$E686,0)),"")),"")</f>
        <v>4</v>
      </c>
      <c r="AG686" s="100">
        <f t="shared" si="253"/>
        <v>3</v>
      </c>
      <c r="AH686" s="100">
        <f t="array" ref="AH686">IF($AA686,STDEVA(IF(G1SelectionMask="x",IF(INDEX(RawDataRefData,$E686,0)&gt;0,INDEX(RawDataRefData,$E686,0)),"")),"")</f>
        <v>0.7745966692414834</v>
      </c>
      <c r="AI686" s="101" t="b">
        <f t="shared" si="254"/>
        <v>1</v>
      </c>
      <c r="AJ686" s="101">
        <f t="array" ref="AJ686">IF($AI686,MEDIAN(IF(G2SelectionMask="x",IF(INDEX(RawDataRefData,$E686,0)&gt;0,INDEX(RawDataRefData,$E686,0)),"")),"")</f>
        <v>3</v>
      </c>
      <c r="AK686" s="101">
        <f t="array" ref="AK686">IF($AI686,QUARTILE(IF(G2SelectionMask="x",IF(INDEX(RawDataRefData,$E686,0)&gt;0,INDEX(RawDataRefData,$E686,0)),""),1),"")</f>
        <v>2.5</v>
      </c>
      <c r="AL686" s="101">
        <f t="array" ref="AL686">IF($AI686,QUARTILE(IF(G2SelectionMask="x",IF(INDEX(RawDataRefData,$E686,0)&gt;0,INDEX(RawDataRefData,$E686,0)),""),3),"")</f>
        <v>3</v>
      </c>
      <c r="AM686" s="101">
        <f t="array" ref="AM686">IF($AI686,MIN(IF(G2SelectionMask="x",IF(INDEX(RawDataRefData,$E686,0)&gt;0,INDEX(RawDataRefData,$E686,0)),"")),"")</f>
        <v>1</v>
      </c>
      <c r="AN686" s="101">
        <f t="array" ref="AN686">IF($AI686,MAX(IF(G2SelectionMask="x",IF(INDEX(RawDataRefData,$E686,0)&gt;0,INDEX(RawDataRefData,$E686,0)),"")),"")</f>
        <v>4</v>
      </c>
      <c r="AO686" s="101">
        <f t="shared" si="256"/>
        <v>2.8181818181818183</v>
      </c>
      <c r="AP686" s="101">
        <f t="array" ref="AP686">IF($AI686,STDEVA(IF(G2SelectionMask="x",IF(INDEX(RawDataRefData,$E686,0)&gt;0,INDEX(RawDataRefData,$E686,0)),"")),"")</f>
        <v>0.87386289750530322</v>
      </c>
      <c r="AQ686" s="100" t="b">
        <f t="shared" si="257"/>
        <v>0</v>
      </c>
      <c r="AR686" s="100" t="str">
        <f t="array" ref="AR686">IF($AQ686,MEDIAN(IF(G3SelectionMask="x",IF(INDEX(RawDataRefData,$E686,0)&gt;0,INDEX(RawDataRefData,$E686,0)),"")),"")</f>
        <v/>
      </c>
      <c r="AS686" s="100" t="str">
        <f t="array" ref="AS686">IF($AQ686,QUARTILE(IF(G3SelectionMask="x",IF(INDEX(RawDataRefData,$E686,0)&gt;0,INDEX(RawDataRefData,$E686,0)),""),1),"")</f>
        <v/>
      </c>
      <c r="AT686" s="100" t="str">
        <f t="array" ref="AT686">IF($AQ686,QUARTILE(IF(G3SelectionMask="x",IF(INDEX(RawDataRefData,$E686,0)&gt;0,INDEX(RawDataRefData,$E686,0)),""),3),"")</f>
        <v/>
      </c>
      <c r="AU686" s="100" t="str">
        <f t="array" ref="AU686">IF($AQ686,MIN(IF(G3SelectionMask="x",IF(INDEX(RawDataRefData,$E686,0)&gt;0,INDEX(RawDataRefData,$E686,0)),"")),"")</f>
        <v/>
      </c>
      <c r="AV686" s="100" t="str">
        <f t="array" ref="AV686">IF($AQ686,MAX(IF(G3SelectionMask="x",IF(INDEX(RawDataRefData,$E686,0)&gt;0,INDEX(RawDataRefData,$E686,0)),"")),"")</f>
        <v/>
      </c>
      <c r="AW686" s="100" t="str">
        <f t="shared" si="258"/>
        <v/>
      </c>
      <c r="AX686" s="100" t="str">
        <f t="array" ref="AX686">IF($AQ686,STDEVA(IF(G3SelectionMask="x",IF(INDEX(RawDataRefData,$E686,0)&gt;0,INDEX(RawDataRefData,$E686,0)),"")),"")</f>
        <v/>
      </c>
      <c r="AY686" s="101" t="b">
        <f t="shared" si="259"/>
        <v>0</v>
      </c>
      <c r="AZ686" s="101" t="str">
        <f t="array" ref="AZ686">IF($AY686,MEDIAN(IF(G4SelectionMask="x",IF(INDEX(RawDataRefData,$E686,0)&gt;0,INDEX(RawDataRefData,$E686,0)),"")),"")</f>
        <v/>
      </c>
      <c r="BA686" s="101" t="str">
        <f t="array" ref="BA686">IF($AY686,QUARTILE(IF(G4SelectionMask="x",IF(INDEX(RawDataRefData,$E686,0)&gt;0,INDEX(RawDataRefData,$E686,0)),""),1),"")</f>
        <v/>
      </c>
      <c r="BB686" s="101" t="str">
        <f t="array" ref="BB686">IF($AY686,QUARTILE(IF(G4SelectionMask="x",IF(INDEX(RawDataRefData,$E686,0)&gt;0,INDEX(RawDataRefData,$E686,0)),""),3),"")</f>
        <v/>
      </c>
      <c r="BC686" s="101" t="str">
        <f t="array" ref="BC686">IF($AY686,MIN(IF(G4SelectionMask="x",IF(INDEX(RawDataRefData,$E686,0)&gt;0,INDEX(RawDataRefData,$E686,0)),"")),"")</f>
        <v/>
      </c>
      <c r="BD686" s="101" t="str">
        <f t="array" ref="BD686">IF($AY686,MAX(IF(G4SelectionMask="x",IF(INDEX(RawDataRefData,$E686,0)&gt;0,INDEX(RawDataRefData,$E686,0)),"")),"")</f>
        <v/>
      </c>
      <c r="BE686" s="101" t="str">
        <f t="shared" si="260"/>
        <v/>
      </c>
      <c r="BF686" s="101" t="str">
        <f t="array" ref="BF686">IF($AY686,STDEVA(IF(G4SelectionMask="x",IF(INDEX(RawDataRefData,$E686,0)&gt;0,INDEX(RawDataRefData,$E686,0)),"")),"")</f>
        <v/>
      </c>
      <c r="BG686" s="100" t="b">
        <f t="shared" si="261"/>
        <v>0</v>
      </c>
      <c r="BH686" s="100" t="str">
        <f t="array" ref="BH686">IF($BG686,MEDIAN(IF(G5SelectionMask="x",IF(INDEX(RawDataRefData,$E686,0)&gt;0,INDEX(RawDataRefData,$E686,0)),"")),"")</f>
        <v/>
      </c>
      <c r="BI686" s="100" t="str">
        <f t="array" ref="BI686">IF($BG686,QUARTILE(IF(G5SelectionMask="x",IF(INDEX(RawDataRefData,$E686,0)&gt;0,INDEX(RawDataRefData,$E686,0)),""),1),"")</f>
        <v/>
      </c>
      <c r="BJ686" s="100" t="str">
        <f t="array" ref="BJ686">IF($BG686,QUARTILE(IF(G5SelectionMask="x",IF(INDEX(RawDataRefData,$E686,0)&gt;0,INDEX(RawDataRefData,$E686,0)),""),3),"")</f>
        <v/>
      </c>
      <c r="BK686" s="100" t="str">
        <f t="array" ref="BK686">IF($BG686,MIN(IF(G5SelectionMask="x",IF(INDEX(RawDataRefData,$E686,0)&gt;0,INDEX(RawDataRefData,$E686,0)),"")),"")</f>
        <v/>
      </c>
      <c r="BL686" s="100" t="str">
        <f t="array" ref="BL686">IF($BG686,MAX(IF(G5SelectionMask="x",IF(INDEX(RawDataRefData,$E686,0)&gt;0,INDEX(RawDataRefData,$E686,0)),"")),"")</f>
        <v/>
      </c>
      <c r="BM686" s="100" t="str">
        <f t="shared" si="262"/>
        <v/>
      </c>
      <c r="BN686" s="103" t="str">
        <f t="array" ref="BN686">IF($BG686,STDEVA(IF(G5SelectionMask="x",IF(INDEX(RawDataRefData,$E686,0)&gt;0,INDEX(RawDataRefData,$E686,0)),"")),"")</f>
        <v/>
      </c>
      <c r="BO686" s="104"/>
      <c r="BP686" s="105">
        <v>1</v>
      </c>
      <c r="BQ686" s="105">
        <v>3</v>
      </c>
      <c r="BR686" s="105">
        <v>3</v>
      </c>
      <c r="BS686" s="105">
        <v>3</v>
      </c>
      <c r="BT686" s="105">
        <v>2</v>
      </c>
      <c r="BU686" s="105">
        <v>2</v>
      </c>
      <c r="BV686" s="105">
        <v>2</v>
      </c>
      <c r="BW686" s="105">
        <v>3</v>
      </c>
      <c r="BX686" s="105">
        <v>4</v>
      </c>
      <c r="BY686" s="105">
        <v>4</v>
      </c>
      <c r="BZ686" s="105">
        <v>4</v>
      </c>
      <c r="CA686" s="105">
        <v>3</v>
      </c>
      <c r="CB686" s="105">
        <v>1</v>
      </c>
      <c r="CC686" s="105">
        <v>3</v>
      </c>
      <c r="CD686" s="105">
        <v>3</v>
      </c>
    </row>
    <row r="687" spans="1:82" x14ac:dyDescent="0.2">
      <c r="A687" s="33">
        <f t="shared" si="263"/>
        <v>0</v>
      </c>
      <c r="B687" s="209"/>
      <c r="C687" s="194"/>
      <c r="D687" s="203"/>
      <c r="E687" s="72">
        <f t="shared" si="255"/>
        <v>678</v>
      </c>
      <c r="F687" s="9" t="s">
        <v>2197</v>
      </c>
      <c r="G687" s="9" t="s">
        <v>2977</v>
      </c>
      <c r="H687" s="9" t="s">
        <v>75</v>
      </c>
      <c r="I687" s="9" t="s">
        <v>78</v>
      </c>
      <c r="K687" s="100">
        <f t="shared" si="240"/>
        <v>4</v>
      </c>
      <c r="L687" s="100"/>
      <c r="M687" s="100"/>
      <c r="N687" s="100"/>
      <c r="O687" s="100"/>
      <c r="P687" s="101">
        <f t="shared" si="241"/>
        <v>2</v>
      </c>
      <c r="Q687" s="102">
        <f t="shared" si="242"/>
        <v>3</v>
      </c>
      <c r="R687" s="102">
        <f t="shared" si="243"/>
        <v>3</v>
      </c>
      <c r="S687" s="102">
        <f t="shared" si="244"/>
        <v>4</v>
      </c>
      <c r="T687" s="102">
        <f t="shared" si="245"/>
        <v>4</v>
      </c>
      <c r="U687" s="102">
        <f t="shared" si="246"/>
        <v>1</v>
      </c>
      <c r="V687" s="102">
        <f t="shared" si="247"/>
        <v>1</v>
      </c>
      <c r="W687" s="102">
        <f t="shared" si="248"/>
        <v>1</v>
      </c>
      <c r="X687" s="102">
        <f t="shared" si="249"/>
        <v>1</v>
      </c>
      <c r="Y687" s="102">
        <f t="shared" si="250"/>
        <v>1</v>
      </c>
      <c r="Z687" s="102">
        <f t="shared" si="251"/>
        <v>1</v>
      </c>
      <c r="AA687" s="100" t="b">
        <f t="shared" si="252"/>
        <v>1</v>
      </c>
      <c r="AB687" s="100">
        <f t="array" ref="AB687">IF($AA687,MEDIAN(IF(G1SelectionMask="x",IF(INDEX(RawDataRefData,$E687,0)&gt;0,INDEX(RawDataRefData,$E687,0)),"")),"")</f>
        <v>1</v>
      </c>
      <c r="AC687" s="100">
        <f t="array" ref="AC687">IF($AA687,QUARTILE(IF(G1SelectionMask="x",IF(INDEX(RawDataRefData,$E687,0)&gt;0,INDEX(RawDataRefData,$E687,0)),""),1),"")</f>
        <v>1</v>
      </c>
      <c r="AD687" s="100">
        <f t="array" ref="AD687">IF($AA687,QUARTILE(IF(G1SelectionMask="x",IF(INDEX(RawDataRefData,$E687,0)&gt;0,INDEX(RawDataRefData,$E687,0)),""),3),"")</f>
        <v>3</v>
      </c>
      <c r="AE687" s="100">
        <f t="array" ref="AE687">IF($AA687,MIN(IF(G1SelectionMask="x",IF(INDEX(RawDataRefData,$E687,0)&gt;0,INDEX(RawDataRefData,$E687,0)),"")),"")</f>
        <v>1</v>
      </c>
      <c r="AF687" s="100">
        <f t="array" ref="AF687">IF($AA687,MAX(IF(G1SelectionMask="x",IF(INDEX(RawDataRefData,$E687,0)&gt;0,INDEX(RawDataRefData,$E687,0)),"")),"")</f>
        <v>4</v>
      </c>
      <c r="AG687" s="100">
        <f t="shared" si="253"/>
        <v>2</v>
      </c>
      <c r="AH687" s="100">
        <f t="array" ref="AH687">IF($AA687,STDEVA(IF(G1SelectionMask="x",IF(INDEX(RawDataRefData,$E687,0)&gt;0,INDEX(RawDataRefData,$E687,0)),"")),"")</f>
        <v>1.2649110640673518</v>
      </c>
      <c r="AI687" s="101" t="b">
        <f t="shared" si="254"/>
        <v>1</v>
      </c>
      <c r="AJ687" s="101">
        <f t="array" ref="AJ687">IF($AI687,MEDIAN(IF(G2SelectionMask="x",IF(INDEX(RawDataRefData,$E687,0)&gt;0,INDEX(RawDataRefData,$E687,0)),"")),"")</f>
        <v>1</v>
      </c>
      <c r="AK687" s="101">
        <f t="array" ref="AK687">IF($AI687,QUARTILE(IF(G2SelectionMask="x",IF(INDEX(RawDataRefData,$E687,0)&gt;0,INDEX(RawDataRefData,$E687,0)),""),1),"")</f>
        <v>1</v>
      </c>
      <c r="AL687" s="101">
        <f t="array" ref="AL687">IF($AI687,QUARTILE(IF(G2SelectionMask="x",IF(INDEX(RawDataRefData,$E687,0)&gt;0,INDEX(RawDataRefData,$E687,0)),""),3),"")</f>
        <v>3.5</v>
      </c>
      <c r="AM687" s="101">
        <f t="array" ref="AM687">IF($AI687,MIN(IF(G2SelectionMask="x",IF(INDEX(RawDataRefData,$E687,0)&gt;0,INDEX(RawDataRefData,$E687,0)),"")),"")</f>
        <v>1</v>
      </c>
      <c r="AN687" s="101">
        <f t="array" ref="AN687">IF($AI687,MAX(IF(G2SelectionMask="x",IF(INDEX(RawDataRefData,$E687,0)&gt;0,INDEX(RawDataRefData,$E687,0)),"")),"")</f>
        <v>4</v>
      </c>
      <c r="AO687" s="101">
        <f t="shared" si="256"/>
        <v>2.0909090909090908</v>
      </c>
      <c r="AP687" s="101">
        <f t="array" ref="AP687">IF($AI687,STDEVA(IF(G2SelectionMask="x",IF(INDEX(RawDataRefData,$E687,0)&gt;0,INDEX(RawDataRefData,$E687,0)),"")),"")</f>
        <v>1.3751033019046572</v>
      </c>
      <c r="AQ687" s="100" t="b">
        <f t="shared" si="257"/>
        <v>0</v>
      </c>
      <c r="AR687" s="100" t="str">
        <f t="array" ref="AR687">IF($AQ687,MEDIAN(IF(G3SelectionMask="x",IF(INDEX(RawDataRefData,$E687,0)&gt;0,INDEX(RawDataRefData,$E687,0)),"")),"")</f>
        <v/>
      </c>
      <c r="AS687" s="100" t="str">
        <f t="array" ref="AS687">IF($AQ687,QUARTILE(IF(G3SelectionMask="x",IF(INDEX(RawDataRefData,$E687,0)&gt;0,INDEX(RawDataRefData,$E687,0)),""),1),"")</f>
        <v/>
      </c>
      <c r="AT687" s="100" t="str">
        <f t="array" ref="AT687">IF($AQ687,QUARTILE(IF(G3SelectionMask="x",IF(INDEX(RawDataRefData,$E687,0)&gt;0,INDEX(RawDataRefData,$E687,0)),""),3),"")</f>
        <v/>
      </c>
      <c r="AU687" s="100" t="str">
        <f t="array" ref="AU687">IF($AQ687,MIN(IF(G3SelectionMask="x",IF(INDEX(RawDataRefData,$E687,0)&gt;0,INDEX(RawDataRefData,$E687,0)),"")),"")</f>
        <v/>
      </c>
      <c r="AV687" s="100" t="str">
        <f t="array" ref="AV687">IF($AQ687,MAX(IF(G3SelectionMask="x",IF(INDEX(RawDataRefData,$E687,0)&gt;0,INDEX(RawDataRefData,$E687,0)),"")),"")</f>
        <v/>
      </c>
      <c r="AW687" s="100" t="str">
        <f t="shared" si="258"/>
        <v/>
      </c>
      <c r="AX687" s="100" t="str">
        <f t="array" ref="AX687">IF($AQ687,STDEVA(IF(G3SelectionMask="x",IF(INDEX(RawDataRefData,$E687,0)&gt;0,INDEX(RawDataRefData,$E687,0)),"")),"")</f>
        <v/>
      </c>
      <c r="AY687" s="101" t="b">
        <f t="shared" si="259"/>
        <v>0</v>
      </c>
      <c r="AZ687" s="101" t="str">
        <f t="array" ref="AZ687">IF($AY687,MEDIAN(IF(G4SelectionMask="x",IF(INDEX(RawDataRefData,$E687,0)&gt;0,INDEX(RawDataRefData,$E687,0)),"")),"")</f>
        <v/>
      </c>
      <c r="BA687" s="101" t="str">
        <f t="array" ref="BA687">IF($AY687,QUARTILE(IF(G4SelectionMask="x",IF(INDEX(RawDataRefData,$E687,0)&gt;0,INDEX(RawDataRefData,$E687,0)),""),1),"")</f>
        <v/>
      </c>
      <c r="BB687" s="101" t="str">
        <f t="array" ref="BB687">IF($AY687,QUARTILE(IF(G4SelectionMask="x",IF(INDEX(RawDataRefData,$E687,0)&gt;0,INDEX(RawDataRefData,$E687,0)),""),3),"")</f>
        <v/>
      </c>
      <c r="BC687" s="101" t="str">
        <f t="array" ref="BC687">IF($AY687,MIN(IF(G4SelectionMask="x",IF(INDEX(RawDataRefData,$E687,0)&gt;0,INDEX(RawDataRefData,$E687,0)),"")),"")</f>
        <v/>
      </c>
      <c r="BD687" s="101" t="str">
        <f t="array" ref="BD687">IF($AY687,MAX(IF(G4SelectionMask="x",IF(INDEX(RawDataRefData,$E687,0)&gt;0,INDEX(RawDataRefData,$E687,0)),"")),"")</f>
        <v/>
      </c>
      <c r="BE687" s="101" t="str">
        <f t="shared" si="260"/>
        <v/>
      </c>
      <c r="BF687" s="101" t="str">
        <f t="array" ref="BF687">IF($AY687,STDEVA(IF(G4SelectionMask="x",IF(INDEX(RawDataRefData,$E687,0)&gt;0,INDEX(RawDataRefData,$E687,0)),"")),"")</f>
        <v/>
      </c>
      <c r="BG687" s="100" t="b">
        <f t="shared" si="261"/>
        <v>0</v>
      </c>
      <c r="BH687" s="100" t="str">
        <f t="array" ref="BH687">IF($BG687,MEDIAN(IF(G5SelectionMask="x",IF(INDEX(RawDataRefData,$E687,0)&gt;0,INDEX(RawDataRefData,$E687,0)),"")),"")</f>
        <v/>
      </c>
      <c r="BI687" s="100" t="str">
        <f t="array" ref="BI687">IF($BG687,QUARTILE(IF(G5SelectionMask="x",IF(INDEX(RawDataRefData,$E687,0)&gt;0,INDEX(RawDataRefData,$E687,0)),""),1),"")</f>
        <v/>
      </c>
      <c r="BJ687" s="100" t="str">
        <f t="array" ref="BJ687">IF($BG687,QUARTILE(IF(G5SelectionMask="x",IF(INDEX(RawDataRefData,$E687,0)&gt;0,INDEX(RawDataRefData,$E687,0)),""),3),"")</f>
        <v/>
      </c>
      <c r="BK687" s="100" t="str">
        <f t="array" ref="BK687">IF($BG687,MIN(IF(G5SelectionMask="x",IF(INDEX(RawDataRefData,$E687,0)&gt;0,INDEX(RawDataRefData,$E687,0)),"")),"")</f>
        <v/>
      </c>
      <c r="BL687" s="100" t="str">
        <f t="array" ref="BL687">IF($BG687,MAX(IF(G5SelectionMask="x",IF(INDEX(RawDataRefData,$E687,0)&gt;0,INDEX(RawDataRefData,$E687,0)),"")),"")</f>
        <v/>
      </c>
      <c r="BM687" s="100" t="str">
        <f t="shared" si="262"/>
        <v/>
      </c>
      <c r="BN687" s="103" t="str">
        <f t="array" ref="BN687">IF($BG687,STDEVA(IF(G5SelectionMask="x",IF(INDEX(RawDataRefData,$E687,0)&gt;0,INDEX(RawDataRefData,$E687,0)),"")),"")</f>
        <v/>
      </c>
      <c r="BO687" s="104"/>
      <c r="BP687" s="105">
        <v>4</v>
      </c>
      <c r="BQ687" s="105">
        <v>2</v>
      </c>
      <c r="BR687" s="105">
        <v>3</v>
      </c>
      <c r="BS687" s="105">
        <v>3</v>
      </c>
      <c r="BT687" s="105">
        <v>4</v>
      </c>
      <c r="BU687" s="105">
        <v>4</v>
      </c>
      <c r="BV687" s="105">
        <v>1</v>
      </c>
      <c r="BW687" s="105">
        <v>1</v>
      </c>
      <c r="BX687" s="105">
        <v>1</v>
      </c>
      <c r="BY687" s="105">
        <v>1</v>
      </c>
      <c r="BZ687" s="105">
        <v>1</v>
      </c>
      <c r="CA687" s="105">
        <v>1</v>
      </c>
      <c r="CB687" s="105">
        <v>1</v>
      </c>
      <c r="CC687" s="105">
        <v>4</v>
      </c>
      <c r="CD687" s="105">
        <v>1</v>
      </c>
    </row>
    <row r="688" spans="1:82" x14ac:dyDescent="0.2">
      <c r="A688" s="33">
        <f t="shared" si="263"/>
        <v>0</v>
      </c>
      <c r="B688" s="209"/>
      <c r="C688" s="194"/>
      <c r="D688" s="203"/>
      <c r="E688" s="72">
        <f t="shared" si="255"/>
        <v>679</v>
      </c>
      <c r="F688" s="9" t="s">
        <v>2198</v>
      </c>
      <c r="G688" s="9" t="s">
        <v>2973</v>
      </c>
      <c r="H688" s="9" t="s">
        <v>75</v>
      </c>
      <c r="I688" s="9" t="s">
        <v>78</v>
      </c>
      <c r="K688" s="100">
        <f t="shared" si="240"/>
        <v>3</v>
      </c>
      <c r="L688" s="100"/>
      <c r="M688" s="100"/>
      <c r="N688" s="100"/>
      <c r="O688" s="100"/>
      <c r="P688" s="101">
        <f t="shared" si="241"/>
        <v>4</v>
      </c>
      <c r="Q688" s="102">
        <f t="shared" si="242"/>
        <v>2</v>
      </c>
      <c r="R688" s="102">
        <f t="shared" si="243"/>
        <v>1</v>
      </c>
      <c r="S688" s="102">
        <f t="shared" si="244"/>
        <v>3</v>
      </c>
      <c r="T688" s="102">
        <f t="shared" si="245"/>
        <v>1</v>
      </c>
      <c r="U688" s="102">
        <f t="shared" si="246"/>
        <v>4</v>
      </c>
      <c r="V688" s="102">
        <f t="shared" si="247"/>
        <v>1</v>
      </c>
      <c r="W688" s="102">
        <f t="shared" si="248"/>
        <v>3</v>
      </c>
      <c r="X688" s="102">
        <f t="shared" si="249"/>
        <v>4</v>
      </c>
      <c r="Y688" s="102">
        <f t="shared" si="250"/>
        <v>3</v>
      </c>
      <c r="Z688" s="102">
        <f t="shared" si="251"/>
        <v>1</v>
      </c>
      <c r="AA688" s="100" t="b">
        <f t="shared" si="252"/>
        <v>1</v>
      </c>
      <c r="AB688" s="100">
        <f t="array" ref="AB688">IF($AA688,MEDIAN(IF(G1SelectionMask="x",IF(INDEX(RawDataRefData,$E688,0)&gt;0,INDEX(RawDataRefData,$E688,0)),"")),"")</f>
        <v>3</v>
      </c>
      <c r="AC688" s="100">
        <f t="array" ref="AC688">IF($AA688,QUARTILE(IF(G1SelectionMask="x",IF(INDEX(RawDataRefData,$E688,0)&gt;0,INDEX(RawDataRefData,$E688,0)),""),1),"")</f>
        <v>1</v>
      </c>
      <c r="AD688" s="100">
        <f t="array" ref="AD688">IF($AA688,QUARTILE(IF(G1SelectionMask="x",IF(INDEX(RawDataRefData,$E688,0)&gt;0,INDEX(RawDataRefData,$E688,0)),""),3),"")</f>
        <v>3.5</v>
      </c>
      <c r="AE688" s="100">
        <f t="array" ref="AE688">IF($AA688,MIN(IF(G1SelectionMask="x",IF(INDEX(RawDataRefData,$E688,0)&gt;0,INDEX(RawDataRefData,$E688,0)),"")),"")</f>
        <v>1</v>
      </c>
      <c r="AF688" s="100">
        <f t="array" ref="AF688">IF($AA688,MAX(IF(G1SelectionMask="x",IF(INDEX(RawDataRefData,$E688,0)&gt;0,INDEX(RawDataRefData,$E688,0)),"")),"")</f>
        <v>4</v>
      </c>
      <c r="AG688" s="100">
        <f t="shared" si="253"/>
        <v>2.4545454545454546</v>
      </c>
      <c r="AH688" s="100">
        <f t="array" ref="AH688">IF($AA688,STDEVA(IF(G1SelectionMask="x",IF(INDEX(RawDataRefData,$E688,0)&gt;0,INDEX(RawDataRefData,$E688,0)),"")),"")</f>
        <v>1.2933395813657267</v>
      </c>
      <c r="AI688" s="101" t="b">
        <f t="shared" si="254"/>
        <v>1</v>
      </c>
      <c r="AJ688" s="101">
        <f t="array" ref="AJ688">IF($AI688,MEDIAN(IF(G2SelectionMask="x",IF(INDEX(RawDataRefData,$E688,0)&gt;0,INDEX(RawDataRefData,$E688,0)),"")),"")</f>
        <v>3</v>
      </c>
      <c r="AK688" s="101">
        <f t="array" ref="AK688">IF($AI688,QUARTILE(IF(G2SelectionMask="x",IF(INDEX(RawDataRefData,$E688,0)&gt;0,INDEX(RawDataRefData,$E688,0)),""),1),"")</f>
        <v>1.5</v>
      </c>
      <c r="AL688" s="101">
        <f t="array" ref="AL688">IF($AI688,QUARTILE(IF(G2SelectionMask="x",IF(INDEX(RawDataRefData,$E688,0)&gt;0,INDEX(RawDataRefData,$E688,0)),""),3),"")</f>
        <v>3</v>
      </c>
      <c r="AM688" s="101">
        <f t="array" ref="AM688">IF($AI688,MIN(IF(G2SelectionMask="x",IF(INDEX(RawDataRefData,$E688,0)&gt;0,INDEX(RawDataRefData,$E688,0)),"")),"")</f>
        <v>1</v>
      </c>
      <c r="AN688" s="101">
        <f t="array" ref="AN688">IF($AI688,MAX(IF(G2SelectionMask="x",IF(INDEX(RawDataRefData,$E688,0)&gt;0,INDEX(RawDataRefData,$E688,0)),"")),"")</f>
        <v>4</v>
      </c>
      <c r="AO688" s="101">
        <f t="shared" si="256"/>
        <v>2.4545454545454546</v>
      </c>
      <c r="AP688" s="101">
        <f t="array" ref="AP688">IF($AI688,STDEVA(IF(G2SelectionMask="x",IF(INDEX(RawDataRefData,$E688,0)&gt;0,INDEX(RawDataRefData,$E688,0)),"")),"")</f>
        <v>1.1281521496355327</v>
      </c>
      <c r="AQ688" s="100" t="b">
        <f t="shared" si="257"/>
        <v>0</v>
      </c>
      <c r="AR688" s="100" t="str">
        <f t="array" ref="AR688">IF($AQ688,MEDIAN(IF(G3SelectionMask="x",IF(INDEX(RawDataRefData,$E688,0)&gt;0,INDEX(RawDataRefData,$E688,0)),"")),"")</f>
        <v/>
      </c>
      <c r="AS688" s="100" t="str">
        <f t="array" ref="AS688">IF($AQ688,QUARTILE(IF(G3SelectionMask="x",IF(INDEX(RawDataRefData,$E688,0)&gt;0,INDEX(RawDataRefData,$E688,0)),""),1),"")</f>
        <v/>
      </c>
      <c r="AT688" s="100" t="str">
        <f t="array" ref="AT688">IF($AQ688,QUARTILE(IF(G3SelectionMask="x",IF(INDEX(RawDataRefData,$E688,0)&gt;0,INDEX(RawDataRefData,$E688,0)),""),3),"")</f>
        <v/>
      </c>
      <c r="AU688" s="100" t="str">
        <f t="array" ref="AU688">IF($AQ688,MIN(IF(G3SelectionMask="x",IF(INDEX(RawDataRefData,$E688,0)&gt;0,INDEX(RawDataRefData,$E688,0)),"")),"")</f>
        <v/>
      </c>
      <c r="AV688" s="100" t="str">
        <f t="array" ref="AV688">IF($AQ688,MAX(IF(G3SelectionMask="x",IF(INDEX(RawDataRefData,$E688,0)&gt;0,INDEX(RawDataRefData,$E688,0)),"")),"")</f>
        <v/>
      </c>
      <c r="AW688" s="100" t="str">
        <f t="shared" si="258"/>
        <v/>
      </c>
      <c r="AX688" s="100" t="str">
        <f t="array" ref="AX688">IF($AQ688,STDEVA(IF(G3SelectionMask="x",IF(INDEX(RawDataRefData,$E688,0)&gt;0,INDEX(RawDataRefData,$E688,0)),"")),"")</f>
        <v/>
      </c>
      <c r="AY688" s="101" t="b">
        <f t="shared" si="259"/>
        <v>0</v>
      </c>
      <c r="AZ688" s="101" t="str">
        <f t="array" ref="AZ688">IF($AY688,MEDIAN(IF(G4SelectionMask="x",IF(INDEX(RawDataRefData,$E688,0)&gt;0,INDEX(RawDataRefData,$E688,0)),"")),"")</f>
        <v/>
      </c>
      <c r="BA688" s="101" t="str">
        <f t="array" ref="BA688">IF($AY688,QUARTILE(IF(G4SelectionMask="x",IF(INDEX(RawDataRefData,$E688,0)&gt;0,INDEX(RawDataRefData,$E688,0)),""),1),"")</f>
        <v/>
      </c>
      <c r="BB688" s="101" t="str">
        <f t="array" ref="BB688">IF($AY688,QUARTILE(IF(G4SelectionMask="x",IF(INDEX(RawDataRefData,$E688,0)&gt;0,INDEX(RawDataRefData,$E688,0)),""),3),"")</f>
        <v/>
      </c>
      <c r="BC688" s="101" t="str">
        <f t="array" ref="BC688">IF($AY688,MIN(IF(G4SelectionMask="x",IF(INDEX(RawDataRefData,$E688,0)&gt;0,INDEX(RawDataRefData,$E688,0)),"")),"")</f>
        <v/>
      </c>
      <c r="BD688" s="101" t="str">
        <f t="array" ref="BD688">IF($AY688,MAX(IF(G4SelectionMask="x",IF(INDEX(RawDataRefData,$E688,0)&gt;0,INDEX(RawDataRefData,$E688,0)),"")),"")</f>
        <v/>
      </c>
      <c r="BE688" s="101" t="str">
        <f t="shared" si="260"/>
        <v/>
      </c>
      <c r="BF688" s="101" t="str">
        <f t="array" ref="BF688">IF($AY688,STDEVA(IF(G4SelectionMask="x",IF(INDEX(RawDataRefData,$E688,0)&gt;0,INDEX(RawDataRefData,$E688,0)),"")),"")</f>
        <v/>
      </c>
      <c r="BG688" s="100" t="b">
        <f t="shared" si="261"/>
        <v>0</v>
      </c>
      <c r="BH688" s="100" t="str">
        <f t="array" ref="BH688">IF($BG688,MEDIAN(IF(G5SelectionMask="x",IF(INDEX(RawDataRefData,$E688,0)&gt;0,INDEX(RawDataRefData,$E688,0)),"")),"")</f>
        <v/>
      </c>
      <c r="BI688" s="100" t="str">
        <f t="array" ref="BI688">IF($BG688,QUARTILE(IF(G5SelectionMask="x",IF(INDEX(RawDataRefData,$E688,0)&gt;0,INDEX(RawDataRefData,$E688,0)),""),1),"")</f>
        <v/>
      </c>
      <c r="BJ688" s="100" t="str">
        <f t="array" ref="BJ688">IF($BG688,QUARTILE(IF(G5SelectionMask="x",IF(INDEX(RawDataRefData,$E688,0)&gt;0,INDEX(RawDataRefData,$E688,0)),""),3),"")</f>
        <v/>
      </c>
      <c r="BK688" s="100" t="str">
        <f t="array" ref="BK688">IF($BG688,MIN(IF(G5SelectionMask="x",IF(INDEX(RawDataRefData,$E688,0)&gt;0,INDEX(RawDataRefData,$E688,0)),"")),"")</f>
        <v/>
      </c>
      <c r="BL688" s="100" t="str">
        <f t="array" ref="BL688">IF($BG688,MAX(IF(G5SelectionMask="x",IF(INDEX(RawDataRefData,$E688,0)&gt;0,INDEX(RawDataRefData,$E688,0)),"")),"")</f>
        <v/>
      </c>
      <c r="BM688" s="100" t="str">
        <f t="shared" si="262"/>
        <v/>
      </c>
      <c r="BN688" s="103" t="str">
        <f t="array" ref="BN688">IF($BG688,STDEVA(IF(G5SelectionMask="x",IF(INDEX(RawDataRefData,$E688,0)&gt;0,INDEX(RawDataRefData,$E688,0)),"")),"")</f>
        <v/>
      </c>
      <c r="BO688" s="104"/>
      <c r="BP688" s="105">
        <v>3</v>
      </c>
      <c r="BQ688" s="105">
        <v>4</v>
      </c>
      <c r="BR688" s="105">
        <v>2</v>
      </c>
      <c r="BS688" s="105">
        <v>1</v>
      </c>
      <c r="BT688" s="105">
        <v>3</v>
      </c>
      <c r="BU688" s="105">
        <v>1</v>
      </c>
      <c r="BV688" s="105">
        <v>4</v>
      </c>
      <c r="BW688" s="105">
        <v>1</v>
      </c>
      <c r="BX688" s="105">
        <v>3</v>
      </c>
      <c r="BY688" s="105">
        <v>4</v>
      </c>
      <c r="BZ688" s="105">
        <v>3</v>
      </c>
      <c r="CA688" s="105">
        <v>1</v>
      </c>
      <c r="CB688" s="105">
        <v>4</v>
      </c>
      <c r="CC688" s="105">
        <v>3</v>
      </c>
      <c r="CD688" s="105">
        <v>2</v>
      </c>
    </row>
    <row r="689" spans="1:82" ht="13.5" thickBot="1" x14ac:dyDescent="0.25">
      <c r="A689" s="33">
        <f t="shared" si="263"/>
        <v>0</v>
      </c>
      <c r="B689" s="210"/>
      <c r="C689" s="195"/>
      <c r="D689" s="204"/>
      <c r="E689" s="72">
        <f t="shared" si="255"/>
        <v>680</v>
      </c>
      <c r="F689" s="9" t="s">
        <v>2199</v>
      </c>
      <c r="G689" s="9" t="s">
        <v>2978</v>
      </c>
      <c r="H689" s="9" t="s">
        <v>75</v>
      </c>
      <c r="I689" s="9" t="s">
        <v>78</v>
      </c>
      <c r="K689" s="100">
        <f t="shared" si="240"/>
        <v>1</v>
      </c>
      <c r="L689" s="100"/>
      <c r="M689" s="100"/>
      <c r="N689" s="100"/>
      <c r="O689" s="100"/>
      <c r="P689" s="101">
        <f t="shared" si="241"/>
        <v>3</v>
      </c>
      <c r="Q689" s="102">
        <f t="shared" si="242"/>
        <v>3</v>
      </c>
      <c r="R689" s="102">
        <f t="shared" si="243"/>
        <v>4</v>
      </c>
      <c r="S689" s="102">
        <f t="shared" si="244"/>
        <v>3</v>
      </c>
      <c r="T689" s="102">
        <f t="shared" si="245"/>
        <v>1</v>
      </c>
      <c r="U689" s="102">
        <f t="shared" si="246"/>
        <v>3</v>
      </c>
      <c r="V689" s="102">
        <f t="shared" si="247"/>
        <v>1</v>
      </c>
      <c r="W689" s="102">
        <f t="shared" si="248"/>
        <v>1</v>
      </c>
      <c r="X689" s="102">
        <f t="shared" si="249"/>
        <v>4</v>
      </c>
      <c r="Y689" s="102">
        <f t="shared" si="250"/>
        <v>1</v>
      </c>
      <c r="Z689" s="102">
        <f t="shared" si="251"/>
        <v>3</v>
      </c>
      <c r="AA689" s="100" t="b">
        <f t="shared" si="252"/>
        <v>1</v>
      </c>
      <c r="AB689" s="100">
        <f t="array" ref="AB689">IF($AA689,MEDIAN(IF(G1SelectionMask="x",IF(INDEX(RawDataRefData,$E689,0)&gt;0,INDEX(RawDataRefData,$E689,0)),"")),"")</f>
        <v>3</v>
      </c>
      <c r="AC689" s="100">
        <f t="array" ref="AC689">IF($AA689,QUARTILE(IF(G1SelectionMask="x",IF(INDEX(RawDataRefData,$E689,0)&gt;0,INDEX(RawDataRefData,$E689,0)),""),1),"")</f>
        <v>1</v>
      </c>
      <c r="AD689" s="100">
        <f t="array" ref="AD689">IF($AA689,QUARTILE(IF(G1SelectionMask="x",IF(INDEX(RawDataRefData,$E689,0)&gt;0,INDEX(RawDataRefData,$E689,0)),""),3),"")</f>
        <v>3</v>
      </c>
      <c r="AE689" s="100">
        <f t="array" ref="AE689">IF($AA689,MIN(IF(G1SelectionMask="x",IF(INDEX(RawDataRefData,$E689,0)&gt;0,INDEX(RawDataRefData,$E689,0)),"")),"")</f>
        <v>1</v>
      </c>
      <c r="AF689" s="100">
        <f t="array" ref="AF689">IF($AA689,MAX(IF(G1SelectionMask="x",IF(INDEX(RawDataRefData,$E689,0)&gt;0,INDEX(RawDataRefData,$E689,0)),"")),"")</f>
        <v>4</v>
      </c>
      <c r="AG689" s="100">
        <f t="shared" si="253"/>
        <v>2.4545454545454546</v>
      </c>
      <c r="AH689" s="100">
        <f t="array" ref="AH689">IF($AA689,STDEVA(IF(G1SelectionMask="x",IF(INDEX(RawDataRefData,$E689,0)&gt;0,INDEX(RawDataRefData,$E689,0)),"")),"")</f>
        <v>1.213559752433836</v>
      </c>
      <c r="AI689" s="101" t="b">
        <f t="shared" si="254"/>
        <v>1</v>
      </c>
      <c r="AJ689" s="101">
        <f t="array" ref="AJ689">IF($AI689,MEDIAN(IF(G2SelectionMask="x",IF(INDEX(RawDataRefData,$E689,0)&gt;0,INDEX(RawDataRefData,$E689,0)),"")),"")</f>
        <v>1</v>
      </c>
      <c r="AK689" s="101">
        <f t="array" ref="AK689">IF($AI689,QUARTILE(IF(G2SelectionMask="x",IF(INDEX(RawDataRefData,$E689,0)&gt;0,INDEX(RawDataRefData,$E689,0)),""),1),"")</f>
        <v>1</v>
      </c>
      <c r="AL689" s="101">
        <f t="array" ref="AL689">IF($AI689,QUARTILE(IF(G2SelectionMask="x",IF(INDEX(RawDataRefData,$E689,0)&gt;0,INDEX(RawDataRefData,$E689,0)),""),3),"")</f>
        <v>3</v>
      </c>
      <c r="AM689" s="101">
        <f t="array" ref="AM689">IF($AI689,MIN(IF(G2SelectionMask="x",IF(INDEX(RawDataRefData,$E689,0)&gt;0,INDEX(RawDataRefData,$E689,0)),"")),"")</f>
        <v>1</v>
      </c>
      <c r="AN689" s="101">
        <f t="array" ref="AN689">IF($AI689,MAX(IF(G2SelectionMask="x",IF(INDEX(RawDataRefData,$E689,0)&gt;0,INDEX(RawDataRefData,$E689,0)),"")),"")</f>
        <v>3</v>
      </c>
      <c r="AO689" s="101">
        <f t="shared" si="256"/>
        <v>1.8181818181818181</v>
      </c>
      <c r="AP689" s="101">
        <f t="array" ref="AP689">IF($AI689,STDEVA(IF(G2SelectionMask="x",IF(INDEX(RawDataRefData,$E689,0)&gt;0,INDEX(RawDataRefData,$E689,0)),"")),"")</f>
        <v>0.98164981721404265</v>
      </c>
      <c r="AQ689" s="100" t="b">
        <f t="shared" si="257"/>
        <v>0</v>
      </c>
      <c r="AR689" s="100" t="str">
        <f t="array" ref="AR689">IF($AQ689,MEDIAN(IF(G3SelectionMask="x",IF(INDEX(RawDataRefData,$E689,0)&gt;0,INDEX(RawDataRefData,$E689,0)),"")),"")</f>
        <v/>
      </c>
      <c r="AS689" s="100" t="str">
        <f t="array" ref="AS689">IF($AQ689,QUARTILE(IF(G3SelectionMask="x",IF(INDEX(RawDataRefData,$E689,0)&gt;0,INDEX(RawDataRefData,$E689,0)),""),1),"")</f>
        <v/>
      </c>
      <c r="AT689" s="100" t="str">
        <f t="array" ref="AT689">IF($AQ689,QUARTILE(IF(G3SelectionMask="x",IF(INDEX(RawDataRefData,$E689,0)&gt;0,INDEX(RawDataRefData,$E689,0)),""),3),"")</f>
        <v/>
      </c>
      <c r="AU689" s="100" t="str">
        <f t="array" ref="AU689">IF($AQ689,MIN(IF(G3SelectionMask="x",IF(INDEX(RawDataRefData,$E689,0)&gt;0,INDEX(RawDataRefData,$E689,0)),"")),"")</f>
        <v/>
      </c>
      <c r="AV689" s="100" t="str">
        <f t="array" ref="AV689">IF($AQ689,MAX(IF(G3SelectionMask="x",IF(INDEX(RawDataRefData,$E689,0)&gt;0,INDEX(RawDataRefData,$E689,0)),"")),"")</f>
        <v/>
      </c>
      <c r="AW689" s="100" t="str">
        <f t="shared" si="258"/>
        <v/>
      </c>
      <c r="AX689" s="100" t="str">
        <f t="array" ref="AX689">IF($AQ689,STDEVA(IF(G3SelectionMask="x",IF(INDEX(RawDataRefData,$E689,0)&gt;0,INDEX(RawDataRefData,$E689,0)),"")),"")</f>
        <v/>
      </c>
      <c r="AY689" s="101" t="b">
        <f t="shared" si="259"/>
        <v>0</v>
      </c>
      <c r="AZ689" s="101" t="str">
        <f t="array" ref="AZ689">IF($AY689,MEDIAN(IF(G4SelectionMask="x",IF(INDEX(RawDataRefData,$E689,0)&gt;0,INDEX(RawDataRefData,$E689,0)),"")),"")</f>
        <v/>
      </c>
      <c r="BA689" s="101" t="str">
        <f t="array" ref="BA689">IF($AY689,QUARTILE(IF(G4SelectionMask="x",IF(INDEX(RawDataRefData,$E689,0)&gt;0,INDEX(RawDataRefData,$E689,0)),""),1),"")</f>
        <v/>
      </c>
      <c r="BB689" s="101" t="str">
        <f t="array" ref="BB689">IF($AY689,QUARTILE(IF(G4SelectionMask="x",IF(INDEX(RawDataRefData,$E689,0)&gt;0,INDEX(RawDataRefData,$E689,0)),""),3),"")</f>
        <v/>
      </c>
      <c r="BC689" s="101" t="str">
        <f t="array" ref="BC689">IF($AY689,MIN(IF(G4SelectionMask="x",IF(INDEX(RawDataRefData,$E689,0)&gt;0,INDEX(RawDataRefData,$E689,0)),"")),"")</f>
        <v/>
      </c>
      <c r="BD689" s="101" t="str">
        <f t="array" ref="BD689">IF($AY689,MAX(IF(G4SelectionMask="x",IF(INDEX(RawDataRefData,$E689,0)&gt;0,INDEX(RawDataRefData,$E689,0)),"")),"")</f>
        <v/>
      </c>
      <c r="BE689" s="101" t="str">
        <f t="shared" si="260"/>
        <v/>
      </c>
      <c r="BF689" s="101" t="str">
        <f t="array" ref="BF689">IF($AY689,STDEVA(IF(G4SelectionMask="x",IF(INDEX(RawDataRefData,$E689,0)&gt;0,INDEX(RawDataRefData,$E689,0)),"")),"")</f>
        <v/>
      </c>
      <c r="BG689" s="100" t="b">
        <f t="shared" si="261"/>
        <v>0</v>
      </c>
      <c r="BH689" s="100" t="str">
        <f t="array" ref="BH689">IF($BG689,MEDIAN(IF(G5SelectionMask="x",IF(INDEX(RawDataRefData,$E689,0)&gt;0,INDEX(RawDataRefData,$E689,0)),"")),"")</f>
        <v/>
      </c>
      <c r="BI689" s="100" t="str">
        <f t="array" ref="BI689">IF($BG689,QUARTILE(IF(G5SelectionMask="x",IF(INDEX(RawDataRefData,$E689,0)&gt;0,INDEX(RawDataRefData,$E689,0)),""),1),"")</f>
        <v/>
      </c>
      <c r="BJ689" s="100" t="str">
        <f t="array" ref="BJ689">IF($BG689,QUARTILE(IF(G5SelectionMask="x",IF(INDEX(RawDataRefData,$E689,0)&gt;0,INDEX(RawDataRefData,$E689,0)),""),3),"")</f>
        <v/>
      </c>
      <c r="BK689" s="100" t="str">
        <f t="array" ref="BK689">IF($BG689,MIN(IF(G5SelectionMask="x",IF(INDEX(RawDataRefData,$E689,0)&gt;0,INDEX(RawDataRefData,$E689,0)),"")),"")</f>
        <v/>
      </c>
      <c r="BL689" s="100" t="str">
        <f t="array" ref="BL689">IF($BG689,MAX(IF(G5SelectionMask="x",IF(INDEX(RawDataRefData,$E689,0)&gt;0,INDEX(RawDataRefData,$E689,0)),"")),"")</f>
        <v/>
      </c>
      <c r="BM689" s="100" t="str">
        <f t="shared" si="262"/>
        <v/>
      </c>
      <c r="BN689" s="103" t="str">
        <f t="array" ref="BN689">IF($BG689,STDEVA(IF(G5SelectionMask="x",IF(INDEX(RawDataRefData,$E689,0)&gt;0,INDEX(RawDataRefData,$E689,0)),"")),"")</f>
        <v/>
      </c>
      <c r="BO689" s="104"/>
      <c r="BP689" s="105">
        <v>1</v>
      </c>
      <c r="BQ689" s="105">
        <v>3</v>
      </c>
      <c r="BR689" s="105">
        <v>3</v>
      </c>
      <c r="BS689" s="105">
        <v>4</v>
      </c>
      <c r="BT689" s="105">
        <v>3</v>
      </c>
      <c r="BU689" s="105">
        <v>1</v>
      </c>
      <c r="BV689" s="105">
        <v>3</v>
      </c>
      <c r="BW689" s="105">
        <v>1</v>
      </c>
      <c r="BX689" s="105">
        <v>1</v>
      </c>
      <c r="BY689" s="105">
        <v>4</v>
      </c>
      <c r="BZ689" s="105">
        <v>1</v>
      </c>
      <c r="CA689" s="105">
        <v>3</v>
      </c>
      <c r="CB689" s="105">
        <v>1</v>
      </c>
      <c r="CC689" s="105">
        <v>2</v>
      </c>
      <c r="CD689" s="105">
        <v>1</v>
      </c>
    </row>
    <row r="690" spans="1:82" x14ac:dyDescent="0.2">
      <c r="A690" s="33">
        <f>IF(OR(SelectEffectivenessBanking="x",SelectEffectivenessUtilities="x"),,ERROR)</f>
        <v>0</v>
      </c>
      <c r="B690" s="217" t="s">
        <v>16</v>
      </c>
      <c r="C690" s="220" t="s">
        <v>1546</v>
      </c>
      <c r="D690" s="226" t="s">
        <v>1634</v>
      </c>
      <c r="E690" s="72">
        <f t="shared" si="255"/>
        <v>681</v>
      </c>
      <c r="F690" s="9" t="s">
        <v>992</v>
      </c>
      <c r="H690" s="9" t="s">
        <v>1213</v>
      </c>
      <c r="K690" s="100">
        <f t="shared" si="240"/>
        <v>1</v>
      </c>
      <c r="L690" s="100"/>
      <c r="M690" s="100"/>
      <c r="N690" s="100"/>
      <c r="O690" s="100"/>
      <c r="P690" s="101">
        <f t="shared" si="241"/>
        <v>1</v>
      </c>
      <c r="Q690" s="102">
        <f t="shared" si="242"/>
        <v>2</v>
      </c>
      <c r="R690" s="102">
        <f t="shared" si="243"/>
        <v>3</v>
      </c>
      <c r="S690" s="102">
        <f t="shared" si="244"/>
        <v>3</v>
      </c>
      <c r="T690" s="102">
        <f t="shared" si="245"/>
        <v>1</v>
      </c>
      <c r="U690" s="102">
        <f t="shared" si="246"/>
        <v>2</v>
      </c>
      <c r="V690" s="102">
        <f t="shared" si="247"/>
        <v>4</v>
      </c>
      <c r="W690" s="102">
        <f t="shared" si="248"/>
        <v>4</v>
      </c>
      <c r="X690" s="102">
        <f t="shared" si="249"/>
        <v>4</v>
      </c>
      <c r="Y690" s="102">
        <f t="shared" si="250"/>
        <v>2</v>
      </c>
      <c r="Z690" s="102">
        <f t="shared" si="251"/>
        <v>3</v>
      </c>
      <c r="AA690" s="100" t="b">
        <f t="shared" si="252"/>
        <v>1</v>
      </c>
      <c r="AB690" s="100">
        <f t="array" ref="AB690">IF($AA690,MEDIAN(IF(G1SelectionMask="x",IF(INDEX(RawDataRefData,$E690,0)&gt;0,INDEX(RawDataRefData,$E690,0)),"")),"")</f>
        <v>3</v>
      </c>
      <c r="AC690" s="100">
        <f t="array" ref="AC690">IF($AA690,QUARTILE(IF(G1SelectionMask="x",IF(INDEX(RawDataRefData,$E690,0)&gt;0,INDEX(RawDataRefData,$E690,0)),""),1),"")</f>
        <v>2</v>
      </c>
      <c r="AD690" s="100">
        <f t="array" ref="AD690">IF($AA690,QUARTILE(IF(G1SelectionMask="x",IF(INDEX(RawDataRefData,$E690,0)&gt;0,INDEX(RawDataRefData,$E690,0)),""),3),"")</f>
        <v>3.5</v>
      </c>
      <c r="AE690" s="100">
        <f t="array" ref="AE690">IF($AA690,MIN(IF(G1SelectionMask="x",IF(INDEX(RawDataRefData,$E690,0)&gt;0,INDEX(RawDataRefData,$E690,0)),"")),"")</f>
        <v>1</v>
      </c>
      <c r="AF690" s="100">
        <f t="array" ref="AF690">IF($AA690,MAX(IF(G1SelectionMask="x",IF(INDEX(RawDataRefData,$E690,0)&gt;0,INDEX(RawDataRefData,$E690,0)),"")),"")</f>
        <v>4</v>
      </c>
      <c r="AG690" s="100">
        <f t="shared" si="253"/>
        <v>2.6363636363636362</v>
      </c>
      <c r="AH690" s="100">
        <f t="array" ref="AH690">IF($AA690,STDEVA(IF(G1SelectionMask="x",IF(INDEX(RawDataRefData,$E690,0)&gt;0,INDEX(RawDataRefData,$E690,0)),"")),"")</f>
        <v>1.1200649331826502</v>
      </c>
      <c r="AI690" s="101" t="b">
        <f t="shared" si="254"/>
        <v>1</v>
      </c>
      <c r="AJ690" s="101">
        <f t="array" ref="AJ690">IF($AI690,MEDIAN(IF(G2SelectionMask="x",IF(INDEX(RawDataRefData,$E690,0)&gt;0,INDEX(RawDataRefData,$E690,0)),"")),"")</f>
        <v>2</v>
      </c>
      <c r="AK690" s="101">
        <f t="array" ref="AK690">IF($AI690,QUARTILE(IF(G2SelectionMask="x",IF(INDEX(RawDataRefData,$E690,0)&gt;0,INDEX(RawDataRefData,$E690,0)),""),1),"")</f>
        <v>1.5</v>
      </c>
      <c r="AL690" s="101">
        <f t="array" ref="AL690">IF($AI690,QUARTILE(IF(G2SelectionMask="x",IF(INDEX(RawDataRefData,$E690,0)&gt;0,INDEX(RawDataRefData,$E690,0)),""),3),"")</f>
        <v>3</v>
      </c>
      <c r="AM690" s="101">
        <f t="array" ref="AM690">IF($AI690,MIN(IF(G2SelectionMask="x",IF(INDEX(RawDataRefData,$E690,0)&gt;0,INDEX(RawDataRefData,$E690,0)),"")),"")</f>
        <v>1</v>
      </c>
      <c r="AN690" s="101">
        <f t="array" ref="AN690">IF($AI690,MAX(IF(G2SelectionMask="x",IF(INDEX(RawDataRefData,$E690,0)&gt;0,INDEX(RawDataRefData,$E690,0)),"")),"")</f>
        <v>4</v>
      </c>
      <c r="AO690" s="101">
        <f t="shared" si="256"/>
        <v>2.3636363636363638</v>
      </c>
      <c r="AP690" s="101">
        <f t="array" ref="AP690">IF($AI690,STDEVA(IF(G2SelectionMask="x",IF(INDEX(RawDataRefData,$E690,0)&gt;0,INDEX(RawDataRefData,$E690,0)),"")),"")</f>
        <v>1.1200649331826502</v>
      </c>
      <c r="AQ690" s="100" t="b">
        <f t="shared" si="257"/>
        <v>0</v>
      </c>
      <c r="AR690" s="100" t="str">
        <f t="array" ref="AR690">IF($AQ690,MEDIAN(IF(G3SelectionMask="x",IF(INDEX(RawDataRefData,$E690,0)&gt;0,INDEX(RawDataRefData,$E690,0)),"")),"")</f>
        <v/>
      </c>
      <c r="AS690" s="100" t="str">
        <f t="array" ref="AS690">IF($AQ690,QUARTILE(IF(G3SelectionMask="x",IF(INDEX(RawDataRefData,$E690,0)&gt;0,INDEX(RawDataRefData,$E690,0)),""),1),"")</f>
        <v/>
      </c>
      <c r="AT690" s="100" t="str">
        <f t="array" ref="AT690">IF($AQ690,QUARTILE(IF(G3SelectionMask="x",IF(INDEX(RawDataRefData,$E690,0)&gt;0,INDEX(RawDataRefData,$E690,0)),""),3),"")</f>
        <v/>
      </c>
      <c r="AU690" s="100" t="str">
        <f t="array" ref="AU690">IF($AQ690,MIN(IF(G3SelectionMask="x",IF(INDEX(RawDataRefData,$E690,0)&gt;0,INDEX(RawDataRefData,$E690,0)),"")),"")</f>
        <v/>
      </c>
      <c r="AV690" s="100" t="str">
        <f t="array" ref="AV690">IF($AQ690,MAX(IF(G3SelectionMask="x",IF(INDEX(RawDataRefData,$E690,0)&gt;0,INDEX(RawDataRefData,$E690,0)),"")),"")</f>
        <v/>
      </c>
      <c r="AW690" s="100" t="str">
        <f t="shared" si="258"/>
        <v/>
      </c>
      <c r="AX690" s="100" t="str">
        <f t="array" ref="AX690">IF($AQ690,STDEVA(IF(G3SelectionMask="x",IF(INDEX(RawDataRefData,$E690,0)&gt;0,INDEX(RawDataRefData,$E690,0)),"")),"")</f>
        <v/>
      </c>
      <c r="AY690" s="101" t="b">
        <f t="shared" si="259"/>
        <v>0</v>
      </c>
      <c r="AZ690" s="101" t="str">
        <f t="array" ref="AZ690">IF($AY690,MEDIAN(IF(G4SelectionMask="x",IF(INDEX(RawDataRefData,$E690,0)&gt;0,INDEX(RawDataRefData,$E690,0)),"")),"")</f>
        <v/>
      </c>
      <c r="BA690" s="101" t="str">
        <f t="array" ref="BA690">IF($AY690,QUARTILE(IF(G4SelectionMask="x",IF(INDEX(RawDataRefData,$E690,0)&gt;0,INDEX(RawDataRefData,$E690,0)),""),1),"")</f>
        <v/>
      </c>
      <c r="BB690" s="101" t="str">
        <f t="array" ref="BB690">IF($AY690,QUARTILE(IF(G4SelectionMask="x",IF(INDEX(RawDataRefData,$E690,0)&gt;0,INDEX(RawDataRefData,$E690,0)),""),3),"")</f>
        <v/>
      </c>
      <c r="BC690" s="101" t="str">
        <f t="array" ref="BC690">IF($AY690,MIN(IF(G4SelectionMask="x",IF(INDEX(RawDataRefData,$E690,0)&gt;0,INDEX(RawDataRefData,$E690,0)),"")),"")</f>
        <v/>
      </c>
      <c r="BD690" s="101" t="str">
        <f t="array" ref="BD690">IF($AY690,MAX(IF(G4SelectionMask="x",IF(INDEX(RawDataRefData,$E690,0)&gt;0,INDEX(RawDataRefData,$E690,0)),"")),"")</f>
        <v/>
      </c>
      <c r="BE690" s="101" t="str">
        <f t="shared" si="260"/>
        <v/>
      </c>
      <c r="BF690" s="101" t="str">
        <f t="array" ref="BF690">IF($AY690,STDEVA(IF(G4SelectionMask="x",IF(INDEX(RawDataRefData,$E690,0)&gt;0,INDEX(RawDataRefData,$E690,0)),"")),"")</f>
        <v/>
      </c>
      <c r="BG690" s="100" t="b">
        <f t="shared" si="261"/>
        <v>0</v>
      </c>
      <c r="BH690" s="100" t="str">
        <f t="array" ref="BH690">IF($BG690,MEDIAN(IF(G5SelectionMask="x",IF(INDEX(RawDataRefData,$E690,0)&gt;0,INDEX(RawDataRefData,$E690,0)),"")),"")</f>
        <v/>
      </c>
      <c r="BI690" s="100" t="str">
        <f t="array" ref="BI690">IF($BG690,QUARTILE(IF(G5SelectionMask="x",IF(INDEX(RawDataRefData,$E690,0)&gt;0,INDEX(RawDataRefData,$E690,0)),""),1),"")</f>
        <v/>
      </c>
      <c r="BJ690" s="100" t="str">
        <f t="array" ref="BJ690">IF($BG690,QUARTILE(IF(G5SelectionMask="x",IF(INDEX(RawDataRefData,$E690,0)&gt;0,INDEX(RawDataRefData,$E690,0)),""),3),"")</f>
        <v/>
      </c>
      <c r="BK690" s="100" t="str">
        <f t="array" ref="BK690">IF($BG690,MIN(IF(G5SelectionMask="x",IF(INDEX(RawDataRefData,$E690,0)&gt;0,INDEX(RawDataRefData,$E690,0)),"")),"")</f>
        <v/>
      </c>
      <c r="BL690" s="100" t="str">
        <f t="array" ref="BL690">IF($BG690,MAX(IF(G5SelectionMask="x",IF(INDEX(RawDataRefData,$E690,0)&gt;0,INDEX(RawDataRefData,$E690,0)),"")),"")</f>
        <v/>
      </c>
      <c r="BM690" s="100" t="str">
        <f t="shared" si="262"/>
        <v/>
      </c>
      <c r="BN690" s="103" t="str">
        <f t="array" ref="BN690">IF($BG690,STDEVA(IF(G5SelectionMask="x",IF(INDEX(RawDataRefData,$E690,0)&gt;0,INDEX(RawDataRefData,$E690,0)),"")),"")</f>
        <v/>
      </c>
      <c r="BO690" s="104"/>
      <c r="BP690" s="105">
        <v>1</v>
      </c>
      <c r="BQ690" s="105">
        <v>1</v>
      </c>
      <c r="BR690" s="105">
        <v>2</v>
      </c>
      <c r="BS690" s="105">
        <v>3</v>
      </c>
      <c r="BT690" s="105">
        <v>3</v>
      </c>
      <c r="BU690" s="105">
        <v>1</v>
      </c>
      <c r="BV690" s="105">
        <v>2</v>
      </c>
      <c r="BW690" s="105">
        <v>4</v>
      </c>
      <c r="BX690" s="105">
        <v>4</v>
      </c>
      <c r="BY690" s="105">
        <v>4</v>
      </c>
      <c r="BZ690" s="105">
        <v>2</v>
      </c>
      <c r="CA690" s="105">
        <v>3</v>
      </c>
      <c r="CB690" s="105">
        <v>3</v>
      </c>
      <c r="CC690" s="105">
        <v>2</v>
      </c>
      <c r="CD690" s="105">
        <v>1</v>
      </c>
    </row>
    <row r="691" spans="1:82" x14ac:dyDescent="0.2">
      <c r="A691" s="33">
        <f>IF(SelectEffectivenessBanking="x",,ERROR)</f>
        <v>0</v>
      </c>
      <c r="B691" s="218"/>
      <c r="C691" s="221"/>
      <c r="D691" s="227"/>
      <c r="E691" s="72">
        <f t="shared" si="255"/>
        <v>682</v>
      </c>
      <c r="F691" s="9" t="s">
        <v>993</v>
      </c>
      <c r="H691" s="9" t="s">
        <v>1213</v>
      </c>
      <c r="K691" s="100">
        <f t="shared" si="240"/>
        <v>2</v>
      </c>
      <c r="L691" s="100"/>
      <c r="M691" s="100"/>
      <c r="N691" s="100"/>
      <c r="O691" s="100"/>
      <c r="P691" s="101">
        <f t="shared" si="241"/>
        <v>3</v>
      </c>
      <c r="Q691" s="102">
        <f t="shared" si="242"/>
        <v>4</v>
      </c>
      <c r="R691" s="102">
        <f t="shared" si="243"/>
        <v>4</v>
      </c>
      <c r="S691" s="102">
        <f t="shared" si="244"/>
        <v>1</v>
      </c>
      <c r="T691" s="102">
        <f t="shared" si="245"/>
        <v>2</v>
      </c>
      <c r="U691" s="102">
        <f t="shared" si="246"/>
        <v>2</v>
      </c>
      <c r="V691" s="102">
        <f t="shared" si="247"/>
        <v>4</v>
      </c>
      <c r="W691" s="102">
        <f t="shared" si="248"/>
        <v>4</v>
      </c>
      <c r="X691" s="102">
        <f t="shared" si="249"/>
        <v>1</v>
      </c>
      <c r="Y691" s="102">
        <f t="shared" si="250"/>
        <v>1</v>
      </c>
      <c r="Z691" s="102">
        <f t="shared" si="251"/>
        <v>3</v>
      </c>
      <c r="AA691" s="100" t="b">
        <f t="shared" si="252"/>
        <v>1</v>
      </c>
      <c r="AB691" s="100">
        <f t="array" ref="AB691">IF($AA691,MEDIAN(IF(G1SelectionMask="x",IF(INDEX(RawDataRefData,$E691,0)&gt;0,INDEX(RawDataRefData,$E691,0)),"")),"")</f>
        <v>3</v>
      </c>
      <c r="AC691" s="100">
        <f t="array" ref="AC691">IF($AA691,QUARTILE(IF(G1SelectionMask="x",IF(INDEX(RawDataRefData,$E691,0)&gt;0,INDEX(RawDataRefData,$E691,0)),""),1),"")</f>
        <v>1.5</v>
      </c>
      <c r="AD691" s="100">
        <f t="array" ref="AD691">IF($AA691,QUARTILE(IF(G1SelectionMask="x",IF(INDEX(RawDataRefData,$E691,0)&gt;0,INDEX(RawDataRefData,$E691,0)),""),3),"")</f>
        <v>4</v>
      </c>
      <c r="AE691" s="100">
        <f t="array" ref="AE691">IF($AA691,MIN(IF(G1SelectionMask="x",IF(INDEX(RawDataRefData,$E691,0)&gt;0,INDEX(RawDataRefData,$E691,0)),"")),"")</f>
        <v>1</v>
      </c>
      <c r="AF691" s="100">
        <f t="array" ref="AF691">IF($AA691,MAX(IF(G1SelectionMask="x",IF(INDEX(RawDataRefData,$E691,0)&gt;0,INDEX(RawDataRefData,$E691,0)),"")),"")</f>
        <v>4</v>
      </c>
      <c r="AG691" s="100">
        <f t="shared" si="253"/>
        <v>2.6363636363636362</v>
      </c>
      <c r="AH691" s="100">
        <f t="array" ref="AH691">IF($AA691,STDEVA(IF(G1SelectionMask="x",IF(INDEX(RawDataRefData,$E691,0)&gt;0,INDEX(RawDataRefData,$E691,0)),"")),"")</f>
        <v>1.2862913567871996</v>
      </c>
      <c r="AI691" s="101" t="b">
        <f t="shared" si="254"/>
        <v>1</v>
      </c>
      <c r="AJ691" s="101">
        <f t="array" ref="AJ691">IF($AI691,MEDIAN(IF(G2SelectionMask="x",IF(INDEX(RawDataRefData,$E691,0)&gt;0,INDEX(RawDataRefData,$E691,0)),"")),"")</f>
        <v>3</v>
      </c>
      <c r="AK691" s="101">
        <f t="array" ref="AK691">IF($AI691,QUARTILE(IF(G2SelectionMask="x",IF(INDEX(RawDataRefData,$E691,0)&gt;0,INDEX(RawDataRefData,$E691,0)),""),1),"")</f>
        <v>2</v>
      </c>
      <c r="AL691" s="101">
        <f t="array" ref="AL691">IF($AI691,QUARTILE(IF(G2SelectionMask="x",IF(INDEX(RawDataRefData,$E691,0)&gt;0,INDEX(RawDataRefData,$E691,0)),""),3),"")</f>
        <v>3.5</v>
      </c>
      <c r="AM691" s="101">
        <f t="array" ref="AM691">IF($AI691,MIN(IF(G2SelectionMask="x",IF(INDEX(RawDataRefData,$E691,0)&gt;0,INDEX(RawDataRefData,$E691,0)),"")),"")</f>
        <v>1</v>
      </c>
      <c r="AN691" s="101">
        <f t="array" ref="AN691">IF($AI691,MAX(IF(G2SelectionMask="x",IF(INDEX(RawDataRefData,$E691,0)&gt;0,INDEX(RawDataRefData,$E691,0)),"")),"")</f>
        <v>4</v>
      </c>
      <c r="AO691" s="101">
        <f t="shared" si="256"/>
        <v>2.7272727272727271</v>
      </c>
      <c r="AP691" s="101">
        <f t="array" ref="AP691">IF($AI691,STDEVA(IF(G2SelectionMask="x",IF(INDEX(RawDataRefData,$E691,0)&gt;0,INDEX(RawDataRefData,$E691,0)),"")),"")</f>
        <v>1.1037127426019049</v>
      </c>
      <c r="AQ691" s="100" t="b">
        <f t="shared" si="257"/>
        <v>0</v>
      </c>
      <c r="AR691" s="100" t="str">
        <f t="array" ref="AR691">IF($AQ691,MEDIAN(IF(G3SelectionMask="x",IF(INDEX(RawDataRefData,$E691,0)&gt;0,INDEX(RawDataRefData,$E691,0)),"")),"")</f>
        <v/>
      </c>
      <c r="AS691" s="100" t="str">
        <f t="array" ref="AS691">IF($AQ691,QUARTILE(IF(G3SelectionMask="x",IF(INDEX(RawDataRefData,$E691,0)&gt;0,INDEX(RawDataRefData,$E691,0)),""),1),"")</f>
        <v/>
      </c>
      <c r="AT691" s="100" t="str">
        <f t="array" ref="AT691">IF($AQ691,QUARTILE(IF(G3SelectionMask="x",IF(INDEX(RawDataRefData,$E691,0)&gt;0,INDEX(RawDataRefData,$E691,0)),""),3),"")</f>
        <v/>
      </c>
      <c r="AU691" s="100" t="str">
        <f t="array" ref="AU691">IF($AQ691,MIN(IF(G3SelectionMask="x",IF(INDEX(RawDataRefData,$E691,0)&gt;0,INDEX(RawDataRefData,$E691,0)),"")),"")</f>
        <v/>
      </c>
      <c r="AV691" s="100" t="str">
        <f t="array" ref="AV691">IF($AQ691,MAX(IF(G3SelectionMask="x",IF(INDEX(RawDataRefData,$E691,0)&gt;0,INDEX(RawDataRefData,$E691,0)),"")),"")</f>
        <v/>
      </c>
      <c r="AW691" s="100" t="str">
        <f t="shared" si="258"/>
        <v/>
      </c>
      <c r="AX691" s="100" t="str">
        <f t="array" ref="AX691">IF($AQ691,STDEVA(IF(G3SelectionMask="x",IF(INDEX(RawDataRefData,$E691,0)&gt;0,INDEX(RawDataRefData,$E691,0)),"")),"")</f>
        <v/>
      </c>
      <c r="AY691" s="101" t="b">
        <f t="shared" si="259"/>
        <v>0</v>
      </c>
      <c r="AZ691" s="101" t="str">
        <f t="array" ref="AZ691">IF($AY691,MEDIAN(IF(G4SelectionMask="x",IF(INDEX(RawDataRefData,$E691,0)&gt;0,INDEX(RawDataRefData,$E691,0)),"")),"")</f>
        <v/>
      </c>
      <c r="BA691" s="101" t="str">
        <f t="array" ref="BA691">IF($AY691,QUARTILE(IF(G4SelectionMask="x",IF(INDEX(RawDataRefData,$E691,0)&gt;0,INDEX(RawDataRefData,$E691,0)),""),1),"")</f>
        <v/>
      </c>
      <c r="BB691" s="101" t="str">
        <f t="array" ref="BB691">IF($AY691,QUARTILE(IF(G4SelectionMask="x",IF(INDEX(RawDataRefData,$E691,0)&gt;0,INDEX(RawDataRefData,$E691,0)),""),3),"")</f>
        <v/>
      </c>
      <c r="BC691" s="101" t="str">
        <f t="array" ref="BC691">IF($AY691,MIN(IF(G4SelectionMask="x",IF(INDEX(RawDataRefData,$E691,0)&gt;0,INDEX(RawDataRefData,$E691,0)),"")),"")</f>
        <v/>
      </c>
      <c r="BD691" s="101" t="str">
        <f t="array" ref="BD691">IF($AY691,MAX(IF(G4SelectionMask="x",IF(INDEX(RawDataRefData,$E691,0)&gt;0,INDEX(RawDataRefData,$E691,0)),"")),"")</f>
        <v/>
      </c>
      <c r="BE691" s="101" t="str">
        <f t="shared" si="260"/>
        <v/>
      </c>
      <c r="BF691" s="101" t="str">
        <f t="array" ref="BF691">IF($AY691,STDEVA(IF(G4SelectionMask="x",IF(INDEX(RawDataRefData,$E691,0)&gt;0,INDEX(RawDataRefData,$E691,0)),"")),"")</f>
        <v/>
      </c>
      <c r="BG691" s="100" t="b">
        <f t="shared" si="261"/>
        <v>0</v>
      </c>
      <c r="BH691" s="100" t="str">
        <f t="array" ref="BH691">IF($BG691,MEDIAN(IF(G5SelectionMask="x",IF(INDEX(RawDataRefData,$E691,0)&gt;0,INDEX(RawDataRefData,$E691,0)),"")),"")</f>
        <v/>
      </c>
      <c r="BI691" s="100" t="str">
        <f t="array" ref="BI691">IF($BG691,QUARTILE(IF(G5SelectionMask="x",IF(INDEX(RawDataRefData,$E691,0)&gt;0,INDEX(RawDataRefData,$E691,0)),""),1),"")</f>
        <v/>
      </c>
      <c r="BJ691" s="100" t="str">
        <f t="array" ref="BJ691">IF($BG691,QUARTILE(IF(G5SelectionMask="x",IF(INDEX(RawDataRefData,$E691,0)&gt;0,INDEX(RawDataRefData,$E691,0)),""),3),"")</f>
        <v/>
      </c>
      <c r="BK691" s="100" t="str">
        <f t="array" ref="BK691">IF($BG691,MIN(IF(G5SelectionMask="x",IF(INDEX(RawDataRefData,$E691,0)&gt;0,INDEX(RawDataRefData,$E691,0)),"")),"")</f>
        <v/>
      </c>
      <c r="BL691" s="100" t="str">
        <f t="array" ref="BL691">IF($BG691,MAX(IF(G5SelectionMask="x",IF(INDEX(RawDataRefData,$E691,0)&gt;0,INDEX(RawDataRefData,$E691,0)),"")),"")</f>
        <v/>
      </c>
      <c r="BM691" s="100" t="str">
        <f t="shared" si="262"/>
        <v/>
      </c>
      <c r="BN691" s="103" t="str">
        <f t="array" ref="BN691">IF($BG691,STDEVA(IF(G5SelectionMask="x",IF(INDEX(RawDataRefData,$E691,0)&gt;0,INDEX(RawDataRefData,$E691,0)),"")),"")</f>
        <v/>
      </c>
      <c r="BO691" s="104"/>
      <c r="BP691" s="105">
        <v>2</v>
      </c>
      <c r="BQ691" s="105">
        <v>3</v>
      </c>
      <c r="BR691" s="105">
        <v>4</v>
      </c>
      <c r="BS691" s="105">
        <v>4</v>
      </c>
      <c r="BT691" s="105">
        <v>1</v>
      </c>
      <c r="BU691" s="105">
        <v>2</v>
      </c>
      <c r="BV691" s="105">
        <v>2</v>
      </c>
      <c r="BW691" s="105">
        <v>4</v>
      </c>
      <c r="BX691" s="105">
        <v>4</v>
      </c>
      <c r="BY691" s="105">
        <v>1</v>
      </c>
      <c r="BZ691" s="105">
        <v>1</v>
      </c>
      <c r="CA691" s="105">
        <v>3</v>
      </c>
      <c r="CB691" s="105">
        <v>2</v>
      </c>
      <c r="CC691" s="105">
        <v>3</v>
      </c>
      <c r="CD691" s="105">
        <v>3</v>
      </c>
    </row>
    <row r="692" spans="1:82" x14ac:dyDescent="0.2">
      <c r="A692" s="33">
        <f>IF(SelectEffectivenessBanking="x",,ERROR)</f>
        <v>0</v>
      </c>
      <c r="B692" s="218"/>
      <c r="C692" s="221"/>
      <c r="D692" s="227"/>
      <c r="E692" s="72">
        <f t="shared" si="255"/>
        <v>683</v>
      </c>
      <c r="F692" s="9" t="s">
        <v>994</v>
      </c>
      <c r="H692" s="9" t="s">
        <v>1213</v>
      </c>
      <c r="K692" s="100">
        <f t="shared" si="240"/>
        <v>2</v>
      </c>
      <c r="L692" s="100"/>
      <c r="M692" s="100"/>
      <c r="N692" s="100"/>
      <c r="O692" s="100"/>
      <c r="P692" s="101">
        <f t="shared" si="241"/>
        <v>3</v>
      </c>
      <c r="Q692" s="102">
        <f t="shared" si="242"/>
        <v>2</v>
      </c>
      <c r="R692" s="102">
        <f t="shared" si="243"/>
        <v>4</v>
      </c>
      <c r="S692" s="102">
        <f t="shared" si="244"/>
        <v>2</v>
      </c>
      <c r="T692" s="102">
        <f t="shared" si="245"/>
        <v>3</v>
      </c>
      <c r="U692" s="102">
        <f t="shared" si="246"/>
        <v>3</v>
      </c>
      <c r="V692" s="102">
        <f t="shared" si="247"/>
        <v>3</v>
      </c>
      <c r="W692" s="102">
        <f t="shared" si="248"/>
        <v>4</v>
      </c>
      <c r="X692" s="102">
        <f t="shared" si="249"/>
        <v>2</v>
      </c>
      <c r="Y692" s="102">
        <f t="shared" si="250"/>
        <v>2</v>
      </c>
      <c r="Z692" s="102">
        <f t="shared" si="251"/>
        <v>1</v>
      </c>
      <c r="AA692" s="100" t="b">
        <f t="shared" si="252"/>
        <v>1</v>
      </c>
      <c r="AB692" s="100">
        <f t="array" ref="AB692">IF($AA692,MEDIAN(IF(G1SelectionMask="x",IF(INDEX(RawDataRefData,$E692,0)&gt;0,INDEX(RawDataRefData,$E692,0)),"")),"")</f>
        <v>3</v>
      </c>
      <c r="AC692" s="100">
        <f t="array" ref="AC692">IF($AA692,QUARTILE(IF(G1SelectionMask="x",IF(INDEX(RawDataRefData,$E692,0)&gt;0,INDEX(RawDataRefData,$E692,0)),""),1),"")</f>
        <v>2</v>
      </c>
      <c r="AD692" s="100">
        <f t="array" ref="AD692">IF($AA692,QUARTILE(IF(G1SelectionMask="x",IF(INDEX(RawDataRefData,$E692,0)&gt;0,INDEX(RawDataRefData,$E692,0)),""),3),"")</f>
        <v>3</v>
      </c>
      <c r="AE692" s="100">
        <f t="array" ref="AE692">IF($AA692,MIN(IF(G1SelectionMask="x",IF(INDEX(RawDataRefData,$E692,0)&gt;0,INDEX(RawDataRefData,$E692,0)),"")),"")</f>
        <v>1</v>
      </c>
      <c r="AF692" s="100">
        <f t="array" ref="AF692">IF($AA692,MAX(IF(G1SelectionMask="x",IF(INDEX(RawDataRefData,$E692,0)&gt;0,INDEX(RawDataRefData,$E692,0)),"")),"")</f>
        <v>4</v>
      </c>
      <c r="AG692" s="100">
        <f t="shared" si="253"/>
        <v>2.6363636363636362</v>
      </c>
      <c r="AH692" s="100">
        <f t="array" ref="AH692">IF($AA692,STDEVA(IF(G1SelectionMask="x",IF(INDEX(RawDataRefData,$E692,0)&gt;0,INDEX(RawDataRefData,$E692,0)),"")),"")</f>
        <v>0.9244162777371755</v>
      </c>
      <c r="AI692" s="101" t="b">
        <f t="shared" si="254"/>
        <v>1</v>
      </c>
      <c r="AJ692" s="101">
        <f t="array" ref="AJ692">IF($AI692,MEDIAN(IF(G2SelectionMask="x",IF(INDEX(RawDataRefData,$E692,0)&gt;0,INDEX(RawDataRefData,$E692,0)),"")),"")</f>
        <v>2</v>
      </c>
      <c r="AK692" s="101">
        <f t="array" ref="AK692">IF($AI692,QUARTILE(IF(G2SelectionMask="x",IF(INDEX(RawDataRefData,$E692,0)&gt;0,INDEX(RawDataRefData,$E692,0)),""),1),"")</f>
        <v>2</v>
      </c>
      <c r="AL692" s="101">
        <f t="array" ref="AL692">IF($AI692,QUARTILE(IF(G2SelectionMask="x",IF(INDEX(RawDataRefData,$E692,0)&gt;0,INDEX(RawDataRefData,$E692,0)),""),3),"")</f>
        <v>3</v>
      </c>
      <c r="AM692" s="101">
        <f t="array" ref="AM692">IF($AI692,MIN(IF(G2SelectionMask="x",IF(INDEX(RawDataRefData,$E692,0)&gt;0,INDEX(RawDataRefData,$E692,0)),"")),"")</f>
        <v>1</v>
      </c>
      <c r="AN692" s="101">
        <f t="array" ref="AN692">IF($AI692,MAX(IF(G2SelectionMask="x",IF(INDEX(RawDataRefData,$E692,0)&gt;0,INDEX(RawDataRefData,$E692,0)),"")),"")</f>
        <v>4</v>
      </c>
      <c r="AO692" s="101">
        <f t="shared" si="256"/>
        <v>2.4545454545454546</v>
      </c>
      <c r="AP692" s="101">
        <f t="array" ref="AP692">IF($AI692,STDEVA(IF(G2SelectionMask="x",IF(INDEX(RawDataRefData,$E692,0)&gt;0,INDEX(RawDataRefData,$E692,0)),"")),"")</f>
        <v>1.0357254813546268</v>
      </c>
      <c r="AQ692" s="100" t="b">
        <f t="shared" si="257"/>
        <v>0</v>
      </c>
      <c r="AR692" s="100" t="str">
        <f t="array" ref="AR692">IF($AQ692,MEDIAN(IF(G3SelectionMask="x",IF(INDEX(RawDataRefData,$E692,0)&gt;0,INDEX(RawDataRefData,$E692,0)),"")),"")</f>
        <v/>
      </c>
      <c r="AS692" s="100" t="str">
        <f t="array" ref="AS692">IF($AQ692,QUARTILE(IF(G3SelectionMask="x",IF(INDEX(RawDataRefData,$E692,0)&gt;0,INDEX(RawDataRefData,$E692,0)),""),1),"")</f>
        <v/>
      </c>
      <c r="AT692" s="100" t="str">
        <f t="array" ref="AT692">IF($AQ692,QUARTILE(IF(G3SelectionMask="x",IF(INDEX(RawDataRefData,$E692,0)&gt;0,INDEX(RawDataRefData,$E692,0)),""),3),"")</f>
        <v/>
      </c>
      <c r="AU692" s="100" t="str">
        <f t="array" ref="AU692">IF($AQ692,MIN(IF(G3SelectionMask="x",IF(INDEX(RawDataRefData,$E692,0)&gt;0,INDEX(RawDataRefData,$E692,0)),"")),"")</f>
        <v/>
      </c>
      <c r="AV692" s="100" t="str">
        <f t="array" ref="AV692">IF($AQ692,MAX(IF(G3SelectionMask="x",IF(INDEX(RawDataRefData,$E692,0)&gt;0,INDEX(RawDataRefData,$E692,0)),"")),"")</f>
        <v/>
      </c>
      <c r="AW692" s="100" t="str">
        <f t="shared" si="258"/>
        <v/>
      </c>
      <c r="AX692" s="100" t="str">
        <f t="array" ref="AX692">IF($AQ692,STDEVA(IF(G3SelectionMask="x",IF(INDEX(RawDataRefData,$E692,0)&gt;0,INDEX(RawDataRefData,$E692,0)),"")),"")</f>
        <v/>
      </c>
      <c r="AY692" s="101" t="b">
        <f t="shared" si="259"/>
        <v>0</v>
      </c>
      <c r="AZ692" s="101" t="str">
        <f t="array" ref="AZ692">IF($AY692,MEDIAN(IF(G4SelectionMask="x",IF(INDEX(RawDataRefData,$E692,0)&gt;0,INDEX(RawDataRefData,$E692,0)),"")),"")</f>
        <v/>
      </c>
      <c r="BA692" s="101" t="str">
        <f t="array" ref="BA692">IF($AY692,QUARTILE(IF(G4SelectionMask="x",IF(INDEX(RawDataRefData,$E692,0)&gt;0,INDEX(RawDataRefData,$E692,0)),""),1),"")</f>
        <v/>
      </c>
      <c r="BB692" s="101" t="str">
        <f t="array" ref="BB692">IF($AY692,QUARTILE(IF(G4SelectionMask="x",IF(INDEX(RawDataRefData,$E692,0)&gt;0,INDEX(RawDataRefData,$E692,0)),""),3),"")</f>
        <v/>
      </c>
      <c r="BC692" s="101" t="str">
        <f t="array" ref="BC692">IF($AY692,MIN(IF(G4SelectionMask="x",IF(INDEX(RawDataRefData,$E692,0)&gt;0,INDEX(RawDataRefData,$E692,0)),"")),"")</f>
        <v/>
      </c>
      <c r="BD692" s="101" t="str">
        <f t="array" ref="BD692">IF($AY692,MAX(IF(G4SelectionMask="x",IF(INDEX(RawDataRefData,$E692,0)&gt;0,INDEX(RawDataRefData,$E692,0)),"")),"")</f>
        <v/>
      </c>
      <c r="BE692" s="101" t="str">
        <f t="shared" si="260"/>
        <v/>
      </c>
      <c r="BF692" s="101" t="str">
        <f t="array" ref="BF692">IF($AY692,STDEVA(IF(G4SelectionMask="x",IF(INDEX(RawDataRefData,$E692,0)&gt;0,INDEX(RawDataRefData,$E692,0)),"")),"")</f>
        <v/>
      </c>
      <c r="BG692" s="100" t="b">
        <f t="shared" si="261"/>
        <v>0</v>
      </c>
      <c r="BH692" s="100" t="str">
        <f t="array" ref="BH692">IF($BG692,MEDIAN(IF(G5SelectionMask="x",IF(INDEX(RawDataRefData,$E692,0)&gt;0,INDEX(RawDataRefData,$E692,0)),"")),"")</f>
        <v/>
      </c>
      <c r="BI692" s="100" t="str">
        <f t="array" ref="BI692">IF($BG692,QUARTILE(IF(G5SelectionMask="x",IF(INDEX(RawDataRefData,$E692,0)&gt;0,INDEX(RawDataRefData,$E692,0)),""),1),"")</f>
        <v/>
      </c>
      <c r="BJ692" s="100" t="str">
        <f t="array" ref="BJ692">IF($BG692,QUARTILE(IF(G5SelectionMask="x",IF(INDEX(RawDataRefData,$E692,0)&gt;0,INDEX(RawDataRefData,$E692,0)),""),3),"")</f>
        <v/>
      </c>
      <c r="BK692" s="100" t="str">
        <f t="array" ref="BK692">IF($BG692,MIN(IF(G5SelectionMask="x",IF(INDEX(RawDataRefData,$E692,0)&gt;0,INDEX(RawDataRefData,$E692,0)),"")),"")</f>
        <v/>
      </c>
      <c r="BL692" s="100" t="str">
        <f t="array" ref="BL692">IF($BG692,MAX(IF(G5SelectionMask="x",IF(INDEX(RawDataRefData,$E692,0)&gt;0,INDEX(RawDataRefData,$E692,0)),"")),"")</f>
        <v/>
      </c>
      <c r="BM692" s="100" t="str">
        <f t="shared" si="262"/>
        <v/>
      </c>
      <c r="BN692" s="103" t="str">
        <f t="array" ref="BN692">IF($BG692,STDEVA(IF(G5SelectionMask="x",IF(INDEX(RawDataRefData,$E692,0)&gt;0,INDEX(RawDataRefData,$E692,0)),"")),"")</f>
        <v/>
      </c>
      <c r="BO692" s="104"/>
      <c r="BP692" s="105">
        <v>2</v>
      </c>
      <c r="BQ692" s="105">
        <v>3</v>
      </c>
      <c r="BR692" s="105">
        <v>2</v>
      </c>
      <c r="BS692" s="105">
        <v>4</v>
      </c>
      <c r="BT692" s="105">
        <v>2</v>
      </c>
      <c r="BU692" s="105">
        <v>3</v>
      </c>
      <c r="BV692" s="105">
        <v>3</v>
      </c>
      <c r="BW692" s="105">
        <v>3</v>
      </c>
      <c r="BX692" s="105">
        <v>4</v>
      </c>
      <c r="BY692" s="105">
        <v>2</v>
      </c>
      <c r="BZ692" s="105">
        <v>2</v>
      </c>
      <c r="CA692" s="105">
        <v>1</v>
      </c>
      <c r="CB692" s="105">
        <v>1</v>
      </c>
      <c r="CC692" s="105">
        <v>2</v>
      </c>
      <c r="CD692" s="105">
        <v>4</v>
      </c>
    </row>
    <row r="693" spans="1:82" hidden="1" x14ac:dyDescent="0.2">
      <c r="A693" s="33" t="e">
        <f>IF(OR(SelectEffectivenessTelecom="x",SelectEffectivenessUtilities="x"),,ERROR)</f>
        <v>#NAME?</v>
      </c>
      <c r="B693" s="218"/>
      <c r="C693" s="221"/>
      <c r="D693" s="227"/>
      <c r="E693" s="72">
        <f t="shared" si="255"/>
        <v>684</v>
      </c>
      <c r="F693" s="9" t="s">
        <v>1633</v>
      </c>
      <c r="H693" s="9" t="s">
        <v>1213</v>
      </c>
      <c r="K693" s="100">
        <f t="shared" si="240"/>
        <v>4</v>
      </c>
      <c r="L693" s="100"/>
      <c r="M693" s="100"/>
      <c r="N693" s="100"/>
      <c r="O693" s="100"/>
      <c r="P693" s="101">
        <f t="shared" si="241"/>
        <v>1</v>
      </c>
      <c r="Q693" s="102">
        <f t="shared" si="242"/>
        <v>1</v>
      </c>
      <c r="R693" s="102">
        <f t="shared" si="243"/>
        <v>1</v>
      </c>
      <c r="S693" s="102">
        <f t="shared" si="244"/>
        <v>1</v>
      </c>
      <c r="T693" s="102">
        <f t="shared" si="245"/>
        <v>3</v>
      </c>
      <c r="U693" s="102">
        <f t="shared" si="246"/>
        <v>2</v>
      </c>
      <c r="V693" s="102">
        <f t="shared" si="247"/>
        <v>4</v>
      </c>
      <c r="W693" s="102">
        <f t="shared" si="248"/>
        <v>2</v>
      </c>
      <c r="X693" s="102">
        <f t="shared" si="249"/>
        <v>3</v>
      </c>
      <c r="Y693" s="102">
        <f t="shared" si="250"/>
        <v>4</v>
      </c>
      <c r="Z693" s="102">
        <f t="shared" si="251"/>
        <v>3</v>
      </c>
      <c r="AA693" s="100" t="b">
        <f t="shared" si="252"/>
        <v>1</v>
      </c>
      <c r="AB693" s="100">
        <f t="array" ref="AB693">IF($AA693,MEDIAN(IF(G1SelectionMask="x",IF(INDEX(RawDataRefData,$E693,0)&gt;0,INDEX(RawDataRefData,$E693,0)),"")),"")</f>
        <v>2</v>
      </c>
      <c r="AC693" s="100">
        <f t="array" ref="AC693">IF($AA693,QUARTILE(IF(G1SelectionMask="x",IF(INDEX(RawDataRefData,$E693,0)&gt;0,INDEX(RawDataRefData,$E693,0)),""),1),"")</f>
        <v>1</v>
      </c>
      <c r="AD693" s="100">
        <f t="array" ref="AD693">IF($AA693,QUARTILE(IF(G1SelectionMask="x",IF(INDEX(RawDataRefData,$E693,0)&gt;0,INDEX(RawDataRefData,$E693,0)),""),3),"")</f>
        <v>3</v>
      </c>
      <c r="AE693" s="100">
        <f t="array" ref="AE693">IF($AA693,MIN(IF(G1SelectionMask="x",IF(INDEX(RawDataRefData,$E693,0)&gt;0,INDEX(RawDataRefData,$E693,0)),"")),"")</f>
        <v>1</v>
      </c>
      <c r="AF693" s="100">
        <f t="array" ref="AF693">IF($AA693,MAX(IF(G1SelectionMask="x",IF(INDEX(RawDataRefData,$E693,0)&gt;0,INDEX(RawDataRefData,$E693,0)),"")),"")</f>
        <v>4</v>
      </c>
      <c r="AG693" s="100">
        <f t="shared" si="253"/>
        <v>2.2727272727272729</v>
      </c>
      <c r="AH693" s="100">
        <f t="array" ref="AH693">IF($AA693,STDEVA(IF(G1SelectionMask="x",IF(INDEX(RawDataRefData,$E693,0)&gt;0,INDEX(RawDataRefData,$E693,0)),"")),"")</f>
        <v>1.1908743922772955</v>
      </c>
      <c r="AI693" s="101" t="b">
        <f t="shared" si="254"/>
        <v>1</v>
      </c>
      <c r="AJ693" s="101">
        <f t="array" ref="AJ693">IF($AI693,MEDIAN(IF(G2SelectionMask="x",IF(INDEX(RawDataRefData,$E693,0)&gt;0,INDEX(RawDataRefData,$E693,0)),"")),"")</f>
        <v>3</v>
      </c>
      <c r="AK693" s="101">
        <f t="array" ref="AK693">IF($AI693,QUARTILE(IF(G2SelectionMask="x",IF(INDEX(RawDataRefData,$E693,0)&gt;0,INDEX(RawDataRefData,$E693,0)),""),1),"")</f>
        <v>1.5</v>
      </c>
      <c r="AL693" s="101">
        <f t="array" ref="AL693">IF($AI693,QUARTILE(IF(G2SelectionMask="x",IF(INDEX(RawDataRefData,$E693,0)&gt;0,INDEX(RawDataRefData,$E693,0)),""),3),"")</f>
        <v>3.5</v>
      </c>
      <c r="AM693" s="101">
        <f t="array" ref="AM693">IF($AI693,MIN(IF(G2SelectionMask="x",IF(INDEX(RawDataRefData,$E693,0)&gt;0,INDEX(RawDataRefData,$E693,0)),"")),"")</f>
        <v>1</v>
      </c>
      <c r="AN693" s="101">
        <f t="array" ref="AN693">IF($AI693,MAX(IF(G2SelectionMask="x",IF(INDEX(RawDataRefData,$E693,0)&gt;0,INDEX(RawDataRefData,$E693,0)),"")),"")</f>
        <v>4</v>
      </c>
      <c r="AO693" s="101">
        <f t="shared" si="256"/>
        <v>2.5454545454545454</v>
      </c>
      <c r="AP693" s="101">
        <f t="array" ref="AP693">IF($AI693,STDEVA(IF(G2SelectionMask="x",IF(INDEX(RawDataRefData,$E693,0)&gt;0,INDEX(RawDataRefData,$E693,0)),"")),"")</f>
        <v>1.213559752433836</v>
      </c>
      <c r="AQ693" s="100" t="b">
        <f t="shared" si="257"/>
        <v>0</v>
      </c>
      <c r="AR693" s="100" t="str">
        <f t="array" ref="AR693">IF($AQ693,MEDIAN(IF(G3SelectionMask="x",IF(INDEX(RawDataRefData,$E693,0)&gt;0,INDEX(RawDataRefData,$E693,0)),"")),"")</f>
        <v/>
      </c>
      <c r="AS693" s="100" t="str">
        <f t="array" ref="AS693">IF($AQ693,QUARTILE(IF(G3SelectionMask="x",IF(INDEX(RawDataRefData,$E693,0)&gt;0,INDEX(RawDataRefData,$E693,0)),""),1),"")</f>
        <v/>
      </c>
      <c r="AT693" s="100" t="str">
        <f t="array" ref="AT693">IF($AQ693,QUARTILE(IF(G3SelectionMask="x",IF(INDEX(RawDataRefData,$E693,0)&gt;0,INDEX(RawDataRefData,$E693,0)),""),3),"")</f>
        <v/>
      </c>
      <c r="AU693" s="100" t="str">
        <f t="array" ref="AU693">IF($AQ693,MIN(IF(G3SelectionMask="x",IF(INDEX(RawDataRefData,$E693,0)&gt;0,INDEX(RawDataRefData,$E693,0)),"")),"")</f>
        <v/>
      </c>
      <c r="AV693" s="100" t="str">
        <f t="array" ref="AV693">IF($AQ693,MAX(IF(G3SelectionMask="x",IF(INDEX(RawDataRefData,$E693,0)&gt;0,INDEX(RawDataRefData,$E693,0)),"")),"")</f>
        <v/>
      </c>
      <c r="AW693" s="100" t="str">
        <f t="shared" si="258"/>
        <v/>
      </c>
      <c r="AX693" s="100" t="str">
        <f t="array" ref="AX693">IF($AQ693,STDEVA(IF(G3SelectionMask="x",IF(INDEX(RawDataRefData,$E693,0)&gt;0,INDEX(RawDataRefData,$E693,0)),"")),"")</f>
        <v/>
      </c>
      <c r="AY693" s="101" t="b">
        <f t="shared" si="259"/>
        <v>0</v>
      </c>
      <c r="AZ693" s="101" t="str">
        <f t="array" ref="AZ693">IF($AY693,MEDIAN(IF(G4SelectionMask="x",IF(INDEX(RawDataRefData,$E693,0)&gt;0,INDEX(RawDataRefData,$E693,0)),"")),"")</f>
        <v/>
      </c>
      <c r="BA693" s="101" t="str">
        <f t="array" ref="BA693">IF($AY693,QUARTILE(IF(G4SelectionMask="x",IF(INDEX(RawDataRefData,$E693,0)&gt;0,INDEX(RawDataRefData,$E693,0)),""),1),"")</f>
        <v/>
      </c>
      <c r="BB693" s="101" t="str">
        <f t="array" ref="BB693">IF($AY693,QUARTILE(IF(G4SelectionMask="x",IF(INDEX(RawDataRefData,$E693,0)&gt;0,INDEX(RawDataRefData,$E693,0)),""),3),"")</f>
        <v/>
      </c>
      <c r="BC693" s="101" t="str">
        <f t="array" ref="BC693">IF($AY693,MIN(IF(G4SelectionMask="x",IF(INDEX(RawDataRefData,$E693,0)&gt;0,INDEX(RawDataRefData,$E693,0)),"")),"")</f>
        <v/>
      </c>
      <c r="BD693" s="101" t="str">
        <f t="array" ref="BD693">IF($AY693,MAX(IF(G4SelectionMask="x",IF(INDEX(RawDataRefData,$E693,0)&gt;0,INDEX(RawDataRefData,$E693,0)),"")),"")</f>
        <v/>
      </c>
      <c r="BE693" s="101" t="str">
        <f t="shared" si="260"/>
        <v/>
      </c>
      <c r="BF693" s="101" t="str">
        <f t="array" ref="BF693">IF($AY693,STDEVA(IF(G4SelectionMask="x",IF(INDEX(RawDataRefData,$E693,0)&gt;0,INDEX(RawDataRefData,$E693,0)),"")),"")</f>
        <v/>
      </c>
      <c r="BG693" s="100" t="b">
        <f t="shared" si="261"/>
        <v>0</v>
      </c>
      <c r="BH693" s="100" t="str">
        <f t="array" ref="BH693">IF($BG693,MEDIAN(IF(G5SelectionMask="x",IF(INDEX(RawDataRefData,$E693,0)&gt;0,INDEX(RawDataRefData,$E693,0)),"")),"")</f>
        <v/>
      </c>
      <c r="BI693" s="100" t="str">
        <f t="array" ref="BI693">IF($BG693,QUARTILE(IF(G5SelectionMask="x",IF(INDEX(RawDataRefData,$E693,0)&gt;0,INDEX(RawDataRefData,$E693,0)),""),1),"")</f>
        <v/>
      </c>
      <c r="BJ693" s="100" t="str">
        <f t="array" ref="BJ693">IF($BG693,QUARTILE(IF(G5SelectionMask="x",IF(INDEX(RawDataRefData,$E693,0)&gt;0,INDEX(RawDataRefData,$E693,0)),""),3),"")</f>
        <v/>
      </c>
      <c r="BK693" s="100" t="str">
        <f t="array" ref="BK693">IF($BG693,MIN(IF(G5SelectionMask="x",IF(INDEX(RawDataRefData,$E693,0)&gt;0,INDEX(RawDataRefData,$E693,0)),"")),"")</f>
        <v/>
      </c>
      <c r="BL693" s="100" t="str">
        <f t="array" ref="BL693">IF($BG693,MAX(IF(G5SelectionMask="x",IF(INDEX(RawDataRefData,$E693,0)&gt;0,INDEX(RawDataRefData,$E693,0)),"")),"")</f>
        <v/>
      </c>
      <c r="BM693" s="100" t="str">
        <f t="shared" si="262"/>
        <v/>
      </c>
      <c r="BN693" s="103" t="str">
        <f t="array" ref="BN693">IF($BG693,STDEVA(IF(G5SelectionMask="x",IF(INDEX(RawDataRefData,$E693,0)&gt;0,INDEX(RawDataRefData,$E693,0)),"")),"")</f>
        <v/>
      </c>
      <c r="BO693" s="104"/>
      <c r="BP693" s="105">
        <v>4</v>
      </c>
      <c r="BQ693" s="105">
        <v>1</v>
      </c>
      <c r="BR693" s="105">
        <v>1</v>
      </c>
      <c r="BS693" s="105">
        <v>1</v>
      </c>
      <c r="BT693" s="105">
        <v>1</v>
      </c>
      <c r="BU693" s="105">
        <v>3</v>
      </c>
      <c r="BV693" s="105">
        <v>2</v>
      </c>
      <c r="BW693" s="105">
        <v>4</v>
      </c>
      <c r="BX693" s="105">
        <v>2</v>
      </c>
      <c r="BY693" s="105">
        <v>3</v>
      </c>
      <c r="BZ693" s="105">
        <v>4</v>
      </c>
      <c r="CA693" s="105">
        <v>3</v>
      </c>
      <c r="CB693" s="105">
        <v>2</v>
      </c>
      <c r="CC693" s="105">
        <v>4</v>
      </c>
      <c r="CD693" s="105">
        <v>3</v>
      </c>
    </row>
    <row r="694" spans="1:82" x14ac:dyDescent="0.2">
      <c r="A694" s="33">
        <f>IF(OR(SelectEffectivenessBanking="x",SelectEffectivenessInsurance="x"),,ERROR)</f>
        <v>0</v>
      </c>
      <c r="B694" s="218"/>
      <c r="C694" s="221"/>
      <c r="D694" s="227"/>
      <c r="E694" s="72">
        <f t="shared" si="255"/>
        <v>685</v>
      </c>
      <c r="F694" s="9" t="s">
        <v>974</v>
      </c>
      <c r="H694" s="9" t="s">
        <v>1213</v>
      </c>
      <c r="I694" s="9" t="s">
        <v>2308</v>
      </c>
      <c r="K694" s="100">
        <f t="shared" si="240"/>
        <v>4</v>
      </c>
      <c r="L694" s="100"/>
      <c r="M694" s="100"/>
      <c r="N694" s="100"/>
      <c r="O694" s="100"/>
      <c r="P694" s="101">
        <f t="shared" si="241"/>
        <v>2</v>
      </c>
      <c r="Q694" s="102">
        <f t="shared" si="242"/>
        <v>2</v>
      </c>
      <c r="R694" s="102">
        <f t="shared" si="243"/>
        <v>2</v>
      </c>
      <c r="S694" s="102">
        <f t="shared" si="244"/>
        <v>3</v>
      </c>
      <c r="T694" s="102">
        <f t="shared" si="245"/>
        <v>3</v>
      </c>
      <c r="U694" s="102">
        <f t="shared" si="246"/>
        <v>2</v>
      </c>
      <c r="V694" s="102">
        <f t="shared" si="247"/>
        <v>3</v>
      </c>
      <c r="W694" s="102">
        <f t="shared" si="248"/>
        <v>1</v>
      </c>
      <c r="X694" s="102">
        <f t="shared" si="249"/>
        <v>3</v>
      </c>
      <c r="Y694" s="102">
        <f t="shared" si="250"/>
        <v>1</v>
      </c>
      <c r="Z694" s="102">
        <f t="shared" si="251"/>
        <v>1</v>
      </c>
      <c r="AA694" s="100" t="b">
        <f t="shared" si="252"/>
        <v>1</v>
      </c>
      <c r="AB694" s="100">
        <f t="array" ref="AB694">IF($AA694,MEDIAN(IF(G1SelectionMask="x",IF(INDEX(RawDataRefData,$E694,0)&gt;0,INDEX(RawDataRefData,$E694,0)),"")),"")</f>
        <v>2</v>
      </c>
      <c r="AC694" s="100">
        <f t="array" ref="AC694">IF($AA694,QUARTILE(IF(G1SelectionMask="x",IF(INDEX(RawDataRefData,$E694,0)&gt;0,INDEX(RawDataRefData,$E694,0)),""),1),"")</f>
        <v>1.5</v>
      </c>
      <c r="AD694" s="100">
        <f t="array" ref="AD694">IF($AA694,QUARTILE(IF(G1SelectionMask="x",IF(INDEX(RawDataRefData,$E694,0)&gt;0,INDEX(RawDataRefData,$E694,0)),""),3),"")</f>
        <v>3</v>
      </c>
      <c r="AE694" s="100">
        <f t="array" ref="AE694">IF($AA694,MIN(IF(G1SelectionMask="x",IF(INDEX(RawDataRefData,$E694,0)&gt;0,INDEX(RawDataRefData,$E694,0)),"")),"")</f>
        <v>1</v>
      </c>
      <c r="AF694" s="100">
        <f t="array" ref="AF694">IF($AA694,MAX(IF(G1SelectionMask="x",IF(INDEX(RawDataRefData,$E694,0)&gt;0,INDEX(RawDataRefData,$E694,0)),"")),"")</f>
        <v>3</v>
      </c>
      <c r="AG694" s="100">
        <f t="shared" si="253"/>
        <v>2.0909090909090908</v>
      </c>
      <c r="AH694" s="100">
        <f t="array" ref="AH694">IF($AA694,STDEVA(IF(G1SelectionMask="x",IF(INDEX(RawDataRefData,$E694,0)&gt;0,INDEX(RawDataRefData,$E694,0)),"")),"")</f>
        <v>0.8312094145936334</v>
      </c>
      <c r="AI694" s="101" t="b">
        <f t="shared" si="254"/>
        <v>1</v>
      </c>
      <c r="AJ694" s="101">
        <f t="array" ref="AJ694">IF($AI694,MEDIAN(IF(G2SelectionMask="x",IF(INDEX(RawDataRefData,$E694,0)&gt;0,INDEX(RawDataRefData,$E694,0)),"")),"")</f>
        <v>2</v>
      </c>
      <c r="AK694" s="101">
        <f t="array" ref="AK694">IF($AI694,QUARTILE(IF(G2SelectionMask="x",IF(INDEX(RawDataRefData,$E694,0)&gt;0,INDEX(RawDataRefData,$E694,0)),""),1),"")</f>
        <v>1</v>
      </c>
      <c r="AL694" s="101">
        <f t="array" ref="AL694">IF($AI694,QUARTILE(IF(G2SelectionMask="x",IF(INDEX(RawDataRefData,$E694,0)&gt;0,INDEX(RawDataRefData,$E694,0)),""),3),"")</f>
        <v>3</v>
      </c>
      <c r="AM694" s="101">
        <f t="array" ref="AM694">IF($AI694,MIN(IF(G2SelectionMask="x",IF(INDEX(RawDataRefData,$E694,0)&gt;0,INDEX(RawDataRefData,$E694,0)),"")),"")</f>
        <v>1</v>
      </c>
      <c r="AN694" s="101">
        <f t="array" ref="AN694">IF($AI694,MAX(IF(G2SelectionMask="x",IF(INDEX(RawDataRefData,$E694,0)&gt;0,INDEX(RawDataRefData,$E694,0)),"")),"")</f>
        <v>4</v>
      </c>
      <c r="AO694" s="101">
        <f t="shared" si="256"/>
        <v>2.0909090909090908</v>
      </c>
      <c r="AP694" s="101">
        <f t="array" ref="AP694">IF($AI694,STDEVA(IF(G2SelectionMask="x",IF(INDEX(RawDataRefData,$E694,0)&gt;0,INDEX(RawDataRefData,$E694,0)),"")),"")</f>
        <v>1.0444659357341868</v>
      </c>
      <c r="AQ694" s="100" t="b">
        <f t="shared" si="257"/>
        <v>0</v>
      </c>
      <c r="AR694" s="100" t="str">
        <f t="array" ref="AR694">IF($AQ694,MEDIAN(IF(G3SelectionMask="x",IF(INDEX(RawDataRefData,$E694,0)&gt;0,INDEX(RawDataRefData,$E694,0)),"")),"")</f>
        <v/>
      </c>
      <c r="AS694" s="100" t="str">
        <f t="array" ref="AS694">IF($AQ694,QUARTILE(IF(G3SelectionMask="x",IF(INDEX(RawDataRefData,$E694,0)&gt;0,INDEX(RawDataRefData,$E694,0)),""),1),"")</f>
        <v/>
      </c>
      <c r="AT694" s="100" t="str">
        <f t="array" ref="AT694">IF($AQ694,QUARTILE(IF(G3SelectionMask="x",IF(INDEX(RawDataRefData,$E694,0)&gt;0,INDEX(RawDataRefData,$E694,0)),""),3),"")</f>
        <v/>
      </c>
      <c r="AU694" s="100" t="str">
        <f t="array" ref="AU694">IF($AQ694,MIN(IF(G3SelectionMask="x",IF(INDEX(RawDataRefData,$E694,0)&gt;0,INDEX(RawDataRefData,$E694,0)),"")),"")</f>
        <v/>
      </c>
      <c r="AV694" s="100" t="str">
        <f t="array" ref="AV694">IF($AQ694,MAX(IF(G3SelectionMask="x",IF(INDEX(RawDataRefData,$E694,0)&gt;0,INDEX(RawDataRefData,$E694,0)),"")),"")</f>
        <v/>
      </c>
      <c r="AW694" s="100" t="str">
        <f t="shared" si="258"/>
        <v/>
      </c>
      <c r="AX694" s="100" t="str">
        <f t="array" ref="AX694">IF($AQ694,STDEVA(IF(G3SelectionMask="x",IF(INDEX(RawDataRefData,$E694,0)&gt;0,INDEX(RawDataRefData,$E694,0)),"")),"")</f>
        <v/>
      </c>
      <c r="AY694" s="101" t="b">
        <f t="shared" si="259"/>
        <v>0</v>
      </c>
      <c r="AZ694" s="101" t="str">
        <f t="array" ref="AZ694">IF($AY694,MEDIAN(IF(G4SelectionMask="x",IF(INDEX(RawDataRefData,$E694,0)&gt;0,INDEX(RawDataRefData,$E694,0)),"")),"")</f>
        <v/>
      </c>
      <c r="BA694" s="101" t="str">
        <f t="array" ref="BA694">IF($AY694,QUARTILE(IF(G4SelectionMask="x",IF(INDEX(RawDataRefData,$E694,0)&gt;0,INDEX(RawDataRefData,$E694,0)),""),1),"")</f>
        <v/>
      </c>
      <c r="BB694" s="101" t="str">
        <f t="array" ref="BB694">IF($AY694,QUARTILE(IF(G4SelectionMask="x",IF(INDEX(RawDataRefData,$E694,0)&gt;0,INDEX(RawDataRefData,$E694,0)),""),3),"")</f>
        <v/>
      </c>
      <c r="BC694" s="101" t="str">
        <f t="array" ref="BC694">IF($AY694,MIN(IF(G4SelectionMask="x",IF(INDEX(RawDataRefData,$E694,0)&gt;0,INDEX(RawDataRefData,$E694,0)),"")),"")</f>
        <v/>
      </c>
      <c r="BD694" s="101" t="str">
        <f t="array" ref="BD694">IF($AY694,MAX(IF(G4SelectionMask="x",IF(INDEX(RawDataRefData,$E694,0)&gt;0,INDEX(RawDataRefData,$E694,0)),"")),"")</f>
        <v/>
      </c>
      <c r="BE694" s="101" t="str">
        <f t="shared" si="260"/>
        <v/>
      </c>
      <c r="BF694" s="101" t="str">
        <f t="array" ref="BF694">IF($AY694,STDEVA(IF(G4SelectionMask="x",IF(INDEX(RawDataRefData,$E694,0)&gt;0,INDEX(RawDataRefData,$E694,0)),"")),"")</f>
        <v/>
      </c>
      <c r="BG694" s="100" t="b">
        <f t="shared" si="261"/>
        <v>0</v>
      </c>
      <c r="BH694" s="100" t="str">
        <f t="array" ref="BH694">IF($BG694,MEDIAN(IF(G5SelectionMask="x",IF(INDEX(RawDataRefData,$E694,0)&gt;0,INDEX(RawDataRefData,$E694,0)),"")),"")</f>
        <v/>
      </c>
      <c r="BI694" s="100" t="str">
        <f t="array" ref="BI694">IF($BG694,QUARTILE(IF(G5SelectionMask="x",IF(INDEX(RawDataRefData,$E694,0)&gt;0,INDEX(RawDataRefData,$E694,0)),""),1),"")</f>
        <v/>
      </c>
      <c r="BJ694" s="100" t="str">
        <f t="array" ref="BJ694">IF($BG694,QUARTILE(IF(G5SelectionMask="x",IF(INDEX(RawDataRefData,$E694,0)&gt;0,INDEX(RawDataRefData,$E694,0)),""),3),"")</f>
        <v/>
      </c>
      <c r="BK694" s="100" t="str">
        <f t="array" ref="BK694">IF($BG694,MIN(IF(G5SelectionMask="x",IF(INDEX(RawDataRefData,$E694,0)&gt;0,INDEX(RawDataRefData,$E694,0)),"")),"")</f>
        <v/>
      </c>
      <c r="BL694" s="100" t="str">
        <f t="array" ref="BL694">IF($BG694,MAX(IF(G5SelectionMask="x",IF(INDEX(RawDataRefData,$E694,0)&gt;0,INDEX(RawDataRefData,$E694,0)),"")),"")</f>
        <v/>
      </c>
      <c r="BM694" s="100" t="str">
        <f t="shared" si="262"/>
        <v/>
      </c>
      <c r="BN694" s="103" t="str">
        <f t="array" ref="BN694">IF($BG694,STDEVA(IF(G5SelectionMask="x",IF(INDEX(RawDataRefData,$E694,0)&gt;0,INDEX(RawDataRefData,$E694,0)),"")),"")</f>
        <v/>
      </c>
      <c r="BO694" s="104"/>
      <c r="BP694" s="105">
        <v>4</v>
      </c>
      <c r="BQ694" s="105">
        <v>2</v>
      </c>
      <c r="BR694" s="105">
        <v>2</v>
      </c>
      <c r="BS694" s="105">
        <v>2</v>
      </c>
      <c r="BT694" s="105">
        <v>3</v>
      </c>
      <c r="BU694" s="105">
        <v>3</v>
      </c>
      <c r="BV694" s="105">
        <v>2</v>
      </c>
      <c r="BW694" s="105">
        <v>3</v>
      </c>
      <c r="BX694" s="105">
        <v>1</v>
      </c>
      <c r="BY694" s="105">
        <v>3</v>
      </c>
      <c r="BZ694" s="105">
        <v>1</v>
      </c>
      <c r="CA694" s="105">
        <v>1</v>
      </c>
      <c r="CB694" s="105">
        <v>1</v>
      </c>
      <c r="CC694" s="105">
        <v>2</v>
      </c>
      <c r="CD694" s="105">
        <v>4</v>
      </c>
    </row>
    <row r="695" spans="1:82" x14ac:dyDescent="0.2">
      <c r="A695" s="33">
        <f>IF(SelectEffectivenessBanking="x",,ERROR)</f>
        <v>0</v>
      </c>
      <c r="B695" s="218"/>
      <c r="C695" s="221"/>
      <c r="D695" s="227"/>
      <c r="E695" s="72">
        <f t="shared" si="255"/>
        <v>686</v>
      </c>
      <c r="F695" s="9" t="s">
        <v>975</v>
      </c>
      <c r="H695" s="9" t="s">
        <v>1213</v>
      </c>
      <c r="I695" s="9" t="s">
        <v>340</v>
      </c>
      <c r="K695" s="100">
        <f t="shared" si="240"/>
        <v>3</v>
      </c>
      <c r="L695" s="100"/>
      <c r="M695" s="100"/>
      <c r="N695" s="100"/>
      <c r="O695" s="100"/>
      <c r="P695" s="101">
        <f t="shared" si="241"/>
        <v>4</v>
      </c>
      <c r="Q695" s="102">
        <f t="shared" si="242"/>
        <v>3</v>
      </c>
      <c r="R695" s="102">
        <f t="shared" si="243"/>
        <v>3</v>
      </c>
      <c r="S695" s="102">
        <f t="shared" si="244"/>
        <v>3</v>
      </c>
      <c r="T695" s="102">
        <f t="shared" si="245"/>
        <v>4</v>
      </c>
      <c r="U695" s="102">
        <f t="shared" si="246"/>
        <v>2</v>
      </c>
      <c r="V695" s="102">
        <f t="shared" si="247"/>
        <v>1</v>
      </c>
      <c r="W695" s="102">
        <f t="shared" si="248"/>
        <v>3</v>
      </c>
      <c r="X695" s="102">
        <f t="shared" si="249"/>
        <v>4</v>
      </c>
      <c r="Y695" s="102">
        <f t="shared" si="250"/>
        <v>4</v>
      </c>
      <c r="Z695" s="102">
        <f t="shared" si="251"/>
        <v>2</v>
      </c>
      <c r="AA695" s="100" t="b">
        <f t="shared" si="252"/>
        <v>1</v>
      </c>
      <c r="AB695" s="100">
        <f t="array" ref="AB695">IF($AA695,MEDIAN(IF(G1SelectionMask="x",IF(INDEX(RawDataRefData,$E695,0)&gt;0,INDEX(RawDataRefData,$E695,0)),"")),"")</f>
        <v>3</v>
      </c>
      <c r="AC695" s="100">
        <f t="array" ref="AC695">IF($AA695,QUARTILE(IF(G1SelectionMask="x",IF(INDEX(RawDataRefData,$E695,0)&gt;0,INDEX(RawDataRefData,$E695,0)),""),1),"")</f>
        <v>2.5</v>
      </c>
      <c r="AD695" s="100">
        <f t="array" ref="AD695">IF($AA695,QUARTILE(IF(G1SelectionMask="x",IF(INDEX(RawDataRefData,$E695,0)&gt;0,INDEX(RawDataRefData,$E695,0)),""),3),"")</f>
        <v>4</v>
      </c>
      <c r="AE695" s="100">
        <f t="array" ref="AE695">IF($AA695,MIN(IF(G1SelectionMask="x",IF(INDEX(RawDataRefData,$E695,0)&gt;0,INDEX(RawDataRefData,$E695,0)),"")),"")</f>
        <v>1</v>
      </c>
      <c r="AF695" s="100">
        <f t="array" ref="AF695">IF($AA695,MAX(IF(G1SelectionMask="x",IF(INDEX(RawDataRefData,$E695,0)&gt;0,INDEX(RawDataRefData,$E695,0)),"")),"")</f>
        <v>4</v>
      </c>
      <c r="AG695" s="100">
        <f t="shared" si="253"/>
        <v>3</v>
      </c>
      <c r="AH695" s="100">
        <f t="array" ref="AH695">IF($AA695,STDEVA(IF(G1SelectionMask="x",IF(INDEX(RawDataRefData,$E695,0)&gt;0,INDEX(RawDataRefData,$E695,0)),"")),"")</f>
        <v>1</v>
      </c>
      <c r="AI695" s="101" t="b">
        <f t="shared" si="254"/>
        <v>1</v>
      </c>
      <c r="AJ695" s="101">
        <f t="array" ref="AJ695">IF($AI695,MEDIAN(IF(G2SelectionMask="x",IF(INDEX(RawDataRefData,$E695,0)&gt;0,INDEX(RawDataRefData,$E695,0)),"")),"")</f>
        <v>3</v>
      </c>
      <c r="AK695" s="101">
        <f t="array" ref="AK695">IF($AI695,QUARTILE(IF(G2SelectionMask="x",IF(INDEX(RawDataRefData,$E695,0)&gt;0,INDEX(RawDataRefData,$E695,0)),""),1),"")</f>
        <v>2.5</v>
      </c>
      <c r="AL695" s="101">
        <f t="array" ref="AL695">IF($AI695,QUARTILE(IF(G2SelectionMask="x",IF(INDEX(RawDataRefData,$E695,0)&gt;0,INDEX(RawDataRefData,$E695,0)),""),3),"")</f>
        <v>4</v>
      </c>
      <c r="AM695" s="101">
        <f t="array" ref="AM695">IF($AI695,MIN(IF(G2SelectionMask="x",IF(INDEX(RawDataRefData,$E695,0)&gt;0,INDEX(RawDataRefData,$E695,0)),"")),"")</f>
        <v>1</v>
      </c>
      <c r="AN695" s="101">
        <f t="array" ref="AN695">IF($AI695,MAX(IF(G2SelectionMask="x",IF(INDEX(RawDataRefData,$E695,0)&gt;0,INDEX(RawDataRefData,$E695,0)),"")),"")</f>
        <v>4</v>
      </c>
      <c r="AO695" s="101">
        <f t="shared" si="256"/>
        <v>3.0909090909090908</v>
      </c>
      <c r="AP695" s="101">
        <f t="array" ref="AP695">IF($AI695,STDEVA(IF(G2SelectionMask="x",IF(INDEX(RawDataRefData,$E695,0)&gt;0,INDEX(RawDataRefData,$E695,0)),"")),"")</f>
        <v>1.0444659357341868</v>
      </c>
      <c r="AQ695" s="100" t="b">
        <f t="shared" si="257"/>
        <v>0</v>
      </c>
      <c r="AR695" s="100" t="str">
        <f t="array" ref="AR695">IF($AQ695,MEDIAN(IF(G3SelectionMask="x",IF(INDEX(RawDataRefData,$E695,0)&gt;0,INDEX(RawDataRefData,$E695,0)),"")),"")</f>
        <v/>
      </c>
      <c r="AS695" s="100" t="str">
        <f t="array" ref="AS695">IF($AQ695,QUARTILE(IF(G3SelectionMask="x",IF(INDEX(RawDataRefData,$E695,0)&gt;0,INDEX(RawDataRefData,$E695,0)),""),1),"")</f>
        <v/>
      </c>
      <c r="AT695" s="100" t="str">
        <f t="array" ref="AT695">IF($AQ695,QUARTILE(IF(G3SelectionMask="x",IF(INDEX(RawDataRefData,$E695,0)&gt;0,INDEX(RawDataRefData,$E695,0)),""),3),"")</f>
        <v/>
      </c>
      <c r="AU695" s="100" t="str">
        <f t="array" ref="AU695">IF($AQ695,MIN(IF(G3SelectionMask="x",IF(INDEX(RawDataRefData,$E695,0)&gt;0,INDEX(RawDataRefData,$E695,0)),"")),"")</f>
        <v/>
      </c>
      <c r="AV695" s="100" t="str">
        <f t="array" ref="AV695">IF($AQ695,MAX(IF(G3SelectionMask="x",IF(INDEX(RawDataRefData,$E695,0)&gt;0,INDEX(RawDataRefData,$E695,0)),"")),"")</f>
        <v/>
      </c>
      <c r="AW695" s="100" t="str">
        <f t="shared" si="258"/>
        <v/>
      </c>
      <c r="AX695" s="100" t="str">
        <f t="array" ref="AX695">IF($AQ695,STDEVA(IF(G3SelectionMask="x",IF(INDEX(RawDataRefData,$E695,0)&gt;0,INDEX(RawDataRefData,$E695,0)),"")),"")</f>
        <v/>
      </c>
      <c r="AY695" s="101" t="b">
        <f t="shared" si="259"/>
        <v>0</v>
      </c>
      <c r="AZ695" s="101" t="str">
        <f t="array" ref="AZ695">IF($AY695,MEDIAN(IF(G4SelectionMask="x",IF(INDEX(RawDataRefData,$E695,0)&gt;0,INDEX(RawDataRefData,$E695,0)),"")),"")</f>
        <v/>
      </c>
      <c r="BA695" s="101" t="str">
        <f t="array" ref="BA695">IF($AY695,QUARTILE(IF(G4SelectionMask="x",IF(INDEX(RawDataRefData,$E695,0)&gt;0,INDEX(RawDataRefData,$E695,0)),""),1),"")</f>
        <v/>
      </c>
      <c r="BB695" s="101" t="str">
        <f t="array" ref="BB695">IF($AY695,QUARTILE(IF(G4SelectionMask="x",IF(INDEX(RawDataRefData,$E695,0)&gt;0,INDEX(RawDataRefData,$E695,0)),""),3),"")</f>
        <v/>
      </c>
      <c r="BC695" s="101" t="str">
        <f t="array" ref="BC695">IF($AY695,MIN(IF(G4SelectionMask="x",IF(INDEX(RawDataRefData,$E695,0)&gt;0,INDEX(RawDataRefData,$E695,0)),"")),"")</f>
        <v/>
      </c>
      <c r="BD695" s="101" t="str">
        <f t="array" ref="BD695">IF($AY695,MAX(IF(G4SelectionMask="x",IF(INDEX(RawDataRefData,$E695,0)&gt;0,INDEX(RawDataRefData,$E695,0)),"")),"")</f>
        <v/>
      </c>
      <c r="BE695" s="101" t="str">
        <f t="shared" si="260"/>
        <v/>
      </c>
      <c r="BF695" s="101" t="str">
        <f t="array" ref="BF695">IF($AY695,STDEVA(IF(G4SelectionMask="x",IF(INDEX(RawDataRefData,$E695,0)&gt;0,INDEX(RawDataRefData,$E695,0)),"")),"")</f>
        <v/>
      </c>
      <c r="BG695" s="100" t="b">
        <f t="shared" si="261"/>
        <v>0</v>
      </c>
      <c r="BH695" s="100" t="str">
        <f t="array" ref="BH695">IF($BG695,MEDIAN(IF(G5SelectionMask="x",IF(INDEX(RawDataRefData,$E695,0)&gt;0,INDEX(RawDataRefData,$E695,0)),"")),"")</f>
        <v/>
      </c>
      <c r="BI695" s="100" t="str">
        <f t="array" ref="BI695">IF($BG695,QUARTILE(IF(G5SelectionMask="x",IF(INDEX(RawDataRefData,$E695,0)&gt;0,INDEX(RawDataRefData,$E695,0)),""),1),"")</f>
        <v/>
      </c>
      <c r="BJ695" s="100" t="str">
        <f t="array" ref="BJ695">IF($BG695,QUARTILE(IF(G5SelectionMask="x",IF(INDEX(RawDataRefData,$E695,0)&gt;0,INDEX(RawDataRefData,$E695,0)),""),3),"")</f>
        <v/>
      </c>
      <c r="BK695" s="100" t="str">
        <f t="array" ref="BK695">IF($BG695,MIN(IF(G5SelectionMask="x",IF(INDEX(RawDataRefData,$E695,0)&gt;0,INDEX(RawDataRefData,$E695,0)),"")),"")</f>
        <v/>
      </c>
      <c r="BL695" s="100" t="str">
        <f t="array" ref="BL695">IF($BG695,MAX(IF(G5SelectionMask="x",IF(INDEX(RawDataRefData,$E695,0)&gt;0,INDEX(RawDataRefData,$E695,0)),"")),"")</f>
        <v/>
      </c>
      <c r="BM695" s="100" t="str">
        <f t="shared" si="262"/>
        <v/>
      </c>
      <c r="BN695" s="103" t="str">
        <f t="array" ref="BN695">IF($BG695,STDEVA(IF(G5SelectionMask="x",IF(INDEX(RawDataRefData,$E695,0)&gt;0,INDEX(RawDataRefData,$E695,0)),"")),"")</f>
        <v/>
      </c>
      <c r="BO695" s="104"/>
      <c r="BP695" s="105">
        <v>3</v>
      </c>
      <c r="BQ695" s="105">
        <v>4</v>
      </c>
      <c r="BR695" s="105">
        <v>3</v>
      </c>
      <c r="BS695" s="105">
        <v>3</v>
      </c>
      <c r="BT695" s="105">
        <v>3</v>
      </c>
      <c r="BU695" s="105">
        <v>4</v>
      </c>
      <c r="BV695" s="105">
        <v>2</v>
      </c>
      <c r="BW695" s="105">
        <v>1</v>
      </c>
      <c r="BX695" s="105">
        <v>3</v>
      </c>
      <c r="BY695" s="105">
        <v>4</v>
      </c>
      <c r="BZ695" s="105">
        <v>4</v>
      </c>
      <c r="CA695" s="105">
        <v>2</v>
      </c>
      <c r="CB695" s="105">
        <v>4</v>
      </c>
      <c r="CC695" s="105">
        <v>2</v>
      </c>
      <c r="CD695" s="105">
        <v>4</v>
      </c>
    </row>
    <row r="696" spans="1:82" x14ac:dyDescent="0.2">
      <c r="A696" s="33">
        <f>IF(SelectEffectivenessBanking="x",,ERROR)</f>
        <v>0</v>
      </c>
      <c r="B696" s="218"/>
      <c r="C696" s="221"/>
      <c r="D696" s="227"/>
      <c r="E696" s="72">
        <f t="shared" si="255"/>
        <v>687</v>
      </c>
      <c r="F696" s="9" t="s">
        <v>976</v>
      </c>
      <c r="H696" s="9" t="s">
        <v>1213</v>
      </c>
      <c r="I696" s="9" t="s">
        <v>340</v>
      </c>
      <c r="K696" s="100">
        <f t="shared" si="240"/>
        <v>2</v>
      </c>
      <c r="L696" s="100"/>
      <c r="M696" s="100"/>
      <c r="N696" s="100"/>
      <c r="O696" s="100"/>
      <c r="P696" s="101">
        <f t="shared" si="241"/>
        <v>1</v>
      </c>
      <c r="Q696" s="102">
        <f t="shared" si="242"/>
        <v>1</v>
      </c>
      <c r="R696" s="102">
        <f t="shared" si="243"/>
        <v>3</v>
      </c>
      <c r="S696" s="102">
        <f t="shared" si="244"/>
        <v>3</v>
      </c>
      <c r="T696" s="102">
        <f t="shared" si="245"/>
        <v>3</v>
      </c>
      <c r="U696" s="102">
        <f t="shared" si="246"/>
        <v>3</v>
      </c>
      <c r="V696" s="102">
        <f t="shared" si="247"/>
        <v>4</v>
      </c>
      <c r="W696" s="102">
        <f t="shared" si="248"/>
        <v>4</v>
      </c>
      <c r="X696" s="102">
        <f t="shared" si="249"/>
        <v>4</v>
      </c>
      <c r="Y696" s="102">
        <f t="shared" si="250"/>
        <v>4</v>
      </c>
      <c r="Z696" s="102">
        <f t="shared" si="251"/>
        <v>2</v>
      </c>
      <c r="AA696" s="100" t="b">
        <f t="shared" si="252"/>
        <v>1</v>
      </c>
      <c r="AB696" s="100">
        <f t="array" ref="AB696">IF($AA696,MEDIAN(IF(G1SelectionMask="x",IF(INDEX(RawDataRefData,$E696,0)&gt;0,INDEX(RawDataRefData,$E696,0)),"")),"")</f>
        <v>3</v>
      </c>
      <c r="AC696" s="100">
        <f t="array" ref="AC696">IF($AA696,QUARTILE(IF(G1SelectionMask="x",IF(INDEX(RawDataRefData,$E696,0)&gt;0,INDEX(RawDataRefData,$E696,0)),""),1),"")</f>
        <v>2.5</v>
      </c>
      <c r="AD696" s="100">
        <f t="array" ref="AD696">IF($AA696,QUARTILE(IF(G1SelectionMask="x",IF(INDEX(RawDataRefData,$E696,0)&gt;0,INDEX(RawDataRefData,$E696,0)),""),3),"")</f>
        <v>4</v>
      </c>
      <c r="AE696" s="100">
        <f t="array" ref="AE696">IF($AA696,MIN(IF(G1SelectionMask="x",IF(INDEX(RawDataRefData,$E696,0)&gt;0,INDEX(RawDataRefData,$E696,0)),"")),"")</f>
        <v>1</v>
      </c>
      <c r="AF696" s="100">
        <f t="array" ref="AF696">IF($AA696,MAX(IF(G1SelectionMask="x",IF(INDEX(RawDataRefData,$E696,0)&gt;0,INDEX(RawDataRefData,$E696,0)),"")),"")</f>
        <v>4</v>
      </c>
      <c r="AG696" s="100">
        <f t="shared" si="253"/>
        <v>2.9090909090909092</v>
      </c>
      <c r="AH696" s="100">
        <f t="array" ref="AH696">IF($AA696,STDEVA(IF(G1SelectionMask="x",IF(INDEX(RawDataRefData,$E696,0)&gt;0,INDEX(RawDataRefData,$E696,0)),"")),"")</f>
        <v>1.1361818036340356</v>
      </c>
      <c r="AI696" s="101" t="b">
        <f t="shared" si="254"/>
        <v>1</v>
      </c>
      <c r="AJ696" s="101">
        <f t="array" ref="AJ696">IF($AI696,MEDIAN(IF(G2SelectionMask="x",IF(INDEX(RawDataRefData,$E696,0)&gt;0,INDEX(RawDataRefData,$E696,0)),"")),"")</f>
        <v>3</v>
      </c>
      <c r="AK696" s="101">
        <f t="array" ref="AK696">IF($AI696,QUARTILE(IF(G2SelectionMask="x",IF(INDEX(RawDataRefData,$E696,0)&gt;0,INDEX(RawDataRefData,$E696,0)),""),1),"")</f>
        <v>2</v>
      </c>
      <c r="AL696" s="101">
        <f t="array" ref="AL696">IF($AI696,QUARTILE(IF(G2SelectionMask="x",IF(INDEX(RawDataRefData,$E696,0)&gt;0,INDEX(RawDataRefData,$E696,0)),""),3),"")</f>
        <v>3.5</v>
      </c>
      <c r="AM696" s="101">
        <f t="array" ref="AM696">IF($AI696,MIN(IF(G2SelectionMask="x",IF(INDEX(RawDataRefData,$E696,0)&gt;0,INDEX(RawDataRefData,$E696,0)),"")),"")</f>
        <v>1</v>
      </c>
      <c r="AN696" s="101">
        <f t="array" ref="AN696">IF($AI696,MAX(IF(G2SelectionMask="x",IF(INDEX(RawDataRefData,$E696,0)&gt;0,INDEX(RawDataRefData,$E696,0)),"")),"")</f>
        <v>4</v>
      </c>
      <c r="AO696" s="101">
        <f t="shared" si="256"/>
        <v>2.7272727272727271</v>
      </c>
      <c r="AP696" s="101">
        <f t="array" ref="AP696">IF($AI696,STDEVA(IF(G2SelectionMask="x",IF(INDEX(RawDataRefData,$E696,0)&gt;0,INDEX(RawDataRefData,$E696,0)),"")),"")</f>
        <v>1.1037127426019049</v>
      </c>
      <c r="AQ696" s="100" t="b">
        <f t="shared" si="257"/>
        <v>0</v>
      </c>
      <c r="AR696" s="100" t="str">
        <f t="array" ref="AR696">IF($AQ696,MEDIAN(IF(G3SelectionMask="x",IF(INDEX(RawDataRefData,$E696,0)&gt;0,INDEX(RawDataRefData,$E696,0)),"")),"")</f>
        <v/>
      </c>
      <c r="AS696" s="100" t="str">
        <f t="array" ref="AS696">IF($AQ696,QUARTILE(IF(G3SelectionMask="x",IF(INDEX(RawDataRefData,$E696,0)&gt;0,INDEX(RawDataRefData,$E696,0)),""),1),"")</f>
        <v/>
      </c>
      <c r="AT696" s="100" t="str">
        <f t="array" ref="AT696">IF($AQ696,QUARTILE(IF(G3SelectionMask="x",IF(INDEX(RawDataRefData,$E696,0)&gt;0,INDEX(RawDataRefData,$E696,0)),""),3),"")</f>
        <v/>
      </c>
      <c r="AU696" s="100" t="str">
        <f t="array" ref="AU696">IF($AQ696,MIN(IF(G3SelectionMask="x",IF(INDEX(RawDataRefData,$E696,0)&gt;0,INDEX(RawDataRefData,$E696,0)),"")),"")</f>
        <v/>
      </c>
      <c r="AV696" s="100" t="str">
        <f t="array" ref="AV696">IF($AQ696,MAX(IF(G3SelectionMask="x",IF(INDEX(RawDataRefData,$E696,0)&gt;0,INDEX(RawDataRefData,$E696,0)),"")),"")</f>
        <v/>
      </c>
      <c r="AW696" s="100" t="str">
        <f t="shared" si="258"/>
        <v/>
      </c>
      <c r="AX696" s="100" t="str">
        <f t="array" ref="AX696">IF($AQ696,STDEVA(IF(G3SelectionMask="x",IF(INDEX(RawDataRefData,$E696,0)&gt;0,INDEX(RawDataRefData,$E696,0)),"")),"")</f>
        <v/>
      </c>
      <c r="AY696" s="101" t="b">
        <f t="shared" si="259"/>
        <v>0</v>
      </c>
      <c r="AZ696" s="101" t="str">
        <f t="array" ref="AZ696">IF($AY696,MEDIAN(IF(G4SelectionMask="x",IF(INDEX(RawDataRefData,$E696,0)&gt;0,INDEX(RawDataRefData,$E696,0)),"")),"")</f>
        <v/>
      </c>
      <c r="BA696" s="101" t="str">
        <f t="array" ref="BA696">IF($AY696,QUARTILE(IF(G4SelectionMask="x",IF(INDEX(RawDataRefData,$E696,0)&gt;0,INDEX(RawDataRefData,$E696,0)),""),1),"")</f>
        <v/>
      </c>
      <c r="BB696" s="101" t="str">
        <f t="array" ref="BB696">IF($AY696,QUARTILE(IF(G4SelectionMask="x",IF(INDEX(RawDataRefData,$E696,0)&gt;0,INDEX(RawDataRefData,$E696,0)),""),3),"")</f>
        <v/>
      </c>
      <c r="BC696" s="101" t="str">
        <f t="array" ref="BC696">IF($AY696,MIN(IF(G4SelectionMask="x",IF(INDEX(RawDataRefData,$E696,0)&gt;0,INDEX(RawDataRefData,$E696,0)),"")),"")</f>
        <v/>
      </c>
      <c r="BD696" s="101" t="str">
        <f t="array" ref="BD696">IF($AY696,MAX(IF(G4SelectionMask="x",IF(INDEX(RawDataRefData,$E696,0)&gt;0,INDEX(RawDataRefData,$E696,0)),"")),"")</f>
        <v/>
      </c>
      <c r="BE696" s="101" t="str">
        <f t="shared" si="260"/>
        <v/>
      </c>
      <c r="BF696" s="101" t="str">
        <f t="array" ref="BF696">IF($AY696,STDEVA(IF(G4SelectionMask="x",IF(INDEX(RawDataRefData,$E696,0)&gt;0,INDEX(RawDataRefData,$E696,0)),"")),"")</f>
        <v/>
      </c>
      <c r="BG696" s="100" t="b">
        <f t="shared" si="261"/>
        <v>0</v>
      </c>
      <c r="BH696" s="100" t="str">
        <f t="array" ref="BH696">IF($BG696,MEDIAN(IF(G5SelectionMask="x",IF(INDEX(RawDataRefData,$E696,0)&gt;0,INDEX(RawDataRefData,$E696,0)),"")),"")</f>
        <v/>
      </c>
      <c r="BI696" s="100" t="str">
        <f t="array" ref="BI696">IF($BG696,QUARTILE(IF(G5SelectionMask="x",IF(INDEX(RawDataRefData,$E696,0)&gt;0,INDEX(RawDataRefData,$E696,0)),""),1),"")</f>
        <v/>
      </c>
      <c r="BJ696" s="100" t="str">
        <f t="array" ref="BJ696">IF($BG696,QUARTILE(IF(G5SelectionMask="x",IF(INDEX(RawDataRefData,$E696,0)&gt;0,INDEX(RawDataRefData,$E696,0)),""),3),"")</f>
        <v/>
      </c>
      <c r="BK696" s="100" t="str">
        <f t="array" ref="BK696">IF($BG696,MIN(IF(G5SelectionMask="x",IF(INDEX(RawDataRefData,$E696,0)&gt;0,INDEX(RawDataRefData,$E696,0)),"")),"")</f>
        <v/>
      </c>
      <c r="BL696" s="100" t="str">
        <f t="array" ref="BL696">IF($BG696,MAX(IF(G5SelectionMask="x",IF(INDEX(RawDataRefData,$E696,0)&gt;0,INDEX(RawDataRefData,$E696,0)),"")),"")</f>
        <v/>
      </c>
      <c r="BM696" s="100" t="str">
        <f t="shared" si="262"/>
        <v/>
      </c>
      <c r="BN696" s="103" t="str">
        <f t="array" ref="BN696">IF($BG696,STDEVA(IF(G5SelectionMask="x",IF(INDEX(RawDataRefData,$E696,0)&gt;0,INDEX(RawDataRefData,$E696,0)),"")),"")</f>
        <v/>
      </c>
      <c r="BO696" s="104"/>
      <c r="BP696" s="105">
        <v>2</v>
      </c>
      <c r="BQ696" s="105">
        <v>1</v>
      </c>
      <c r="BR696" s="105">
        <v>1</v>
      </c>
      <c r="BS696" s="105">
        <v>3</v>
      </c>
      <c r="BT696" s="105">
        <v>3</v>
      </c>
      <c r="BU696" s="105">
        <v>3</v>
      </c>
      <c r="BV696" s="105">
        <v>3</v>
      </c>
      <c r="BW696" s="105">
        <v>4</v>
      </c>
      <c r="BX696" s="105">
        <v>4</v>
      </c>
      <c r="BY696" s="105">
        <v>4</v>
      </c>
      <c r="BZ696" s="105">
        <v>4</v>
      </c>
      <c r="CA696" s="105">
        <v>2</v>
      </c>
      <c r="CB696" s="105">
        <v>3</v>
      </c>
      <c r="CC696" s="105">
        <v>2</v>
      </c>
      <c r="CD696" s="105">
        <v>3</v>
      </c>
    </row>
    <row r="697" spans="1:82" hidden="1" x14ac:dyDescent="0.2">
      <c r="A697" s="33" t="e">
        <f>IF(SelectEffectivenessInsurance="x",,ERROR)</f>
        <v>#NAME?</v>
      </c>
      <c r="B697" s="218"/>
      <c r="C697" s="221"/>
      <c r="D697" s="227"/>
      <c r="E697" s="72">
        <f t="shared" si="255"/>
        <v>688</v>
      </c>
      <c r="F697" s="9" t="s">
        <v>1226</v>
      </c>
      <c r="H697" s="9" t="s">
        <v>1213</v>
      </c>
      <c r="I697" s="9" t="s">
        <v>1626</v>
      </c>
      <c r="K697" s="100">
        <f t="shared" si="240"/>
        <v>4</v>
      </c>
      <c r="L697" s="100"/>
      <c r="M697" s="100"/>
      <c r="N697" s="100"/>
      <c r="O697" s="100"/>
      <c r="P697" s="101">
        <f t="shared" si="241"/>
        <v>1</v>
      </c>
      <c r="Q697" s="102">
        <f t="shared" si="242"/>
        <v>1</v>
      </c>
      <c r="R697" s="102">
        <f t="shared" si="243"/>
        <v>3</v>
      </c>
      <c r="S697" s="102">
        <f t="shared" si="244"/>
        <v>3</v>
      </c>
      <c r="T697" s="102">
        <f t="shared" si="245"/>
        <v>1</v>
      </c>
      <c r="U697" s="102">
        <f t="shared" si="246"/>
        <v>1</v>
      </c>
      <c r="V697" s="102">
        <f t="shared" si="247"/>
        <v>2</v>
      </c>
      <c r="W697" s="102">
        <f t="shared" si="248"/>
        <v>2</v>
      </c>
      <c r="X697" s="102">
        <f t="shared" si="249"/>
        <v>1</v>
      </c>
      <c r="Y697" s="102">
        <f t="shared" si="250"/>
        <v>3</v>
      </c>
      <c r="Z697" s="102">
        <f t="shared" si="251"/>
        <v>1</v>
      </c>
      <c r="AA697" s="100" t="b">
        <f t="shared" si="252"/>
        <v>1</v>
      </c>
      <c r="AB697" s="100">
        <f t="array" ref="AB697">IF($AA697,MEDIAN(IF(G1SelectionMask="x",IF(INDEX(RawDataRefData,$E697,0)&gt;0,INDEX(RawDataRefData,$E697,0)),"")),"")</f>
        <v>1</v>
      </c>
      <c r="AC697" s="100">
        <f t="array" ref="AC697">IF($AA697,QUARTILE(IF(G1SelectionMask="x",IF(INDEX(RawDataRefData,$E697,0)&gt;0,INDEX(RawDataRefData,$E697,0)),""),1),"")</f>
        <v>1</v>
      </c>
      <c r="AD697" s="100">
        <f t="array" ref="AD697">IF($AA697,QUARTILE(IF(G1SelectionMask="x",IF(INDEX(RawDataRefData,$E697,0)&gt;0,INDEX(RawDataRefData,$E697,0)),""),3),"")</f>
        <v>2.5</v>
      </c>
      <c r="AE697" s="100">
        <f t="array" ref="AE697">IF($AA697,MIN(IF(G1SelectionMask="x",IF(INDEX(RawDataRefData,$E697,0)&gt;0,INDEX(RawDataRefData,$E697,0)),"")),"")</f>
        <v>1</v>
      </c>
      <c r="AF697" s="100">
        <f t="array" ref="AF697">IF($AA697,MAX(IF(G1SelectionMask="x",IF(INDEX(RawDataRefData,$E697,0)&gt;0,INDEX(RawDataRefData,$E697,0)),"")),"")</f>
        <v>3</v>
      </c>
      <c r="AG697" s="100">
        <f t="shared" si="253"/>
        <v>1.7272727272727273</v>
      </c>
      <c r="AH697" s="100">
        <f t="array" ref="AH697">IF($AA697,STDEVA(IF(G1SelectionMask="x",IF(INDEX(RawDataRefData,$E697,0)&gt;0,INDEX(RawDataRefData,$E697,0)),"")),"")</f>
        <v>0.90453403373329078</v>
      </c>
      <c r="AI697" s="101" t="b">
        <f t="shared" si="254"/>
        <v>1</v>
      </c>
      <c r="AJ697" s="101">
        <f t="array" ref="AJ697">IF($AI697,MEDIAN(IF(G2SelectionMask="x",IF(INDEX(RawDataRefData,$E697,0)&gt;0,INDEX(RawDataRefData,$E697,0)),"")),"")</f>
        <v>2</v>
      </c>
      <c r="AK697" s="101">
        <f t="array" ref="AK697">IF($AI697,QUARTILE(IF(G2SelectionMask="x",IF(INDEX(RawDataRefData,$E697,0)&gt;0,INDEX(RawDataRefData,$E697,0)),""),1),"")</f>
        <v>1</v>
      </c>
      <c r="AL697" s="101">
        <f t="array" ref="AL697">IF($AI697,QUARTILE(IF(G2SelectionMask="x",IF(INDEX(RawDataRefData,$E697,0)&gt;0,INDEX(RawDataRefData,$E697,0)),""),3),"")</f>
        <v>2.5</v>
      </c>
      <c r="AM697" s="101">
        <f t="array" ref="AM697">IF($AI697,MIN(IF(G2SelectionMask="x",IF(INDEX(RawDataRefData,$E697,0)&gt;0,INDEX(RawDataRefData,$E697,0)),"")),"")</f>
        <v>1</v>
      </c>
      <c r="AN697" s="101">
        <f t="array" ref="AN697">IF($AI697,MAX(IF(G2SelectionMask="x",IF(INDEX(RawDataRefData,$E697,0)&gt;0,INDEX(RawDataRefData,$E697,0)),"")),"")</f>
        <v>3</v>
      </c>
      <c r="AO697" s="101">
        <f t="shared" si="256"/>
        <v>1.9090909090909092</v>
      </c>
      <c r="AP697" s="101">
        <f t="array" ref="AP697">IF($AI697,STDEVA(IF(G2SelectionMask="x",IF(INDEX(RawDataRefData,$E697,0)&gt;0,INDEX(RawDataRefData,$E697,0)),"")),"")</f>
        <v>0.8312094145936334</v>
      </c>
      <c r="AQ697" s="100" t="b">
        <f t="shared" si="257"/>
        <v>0</v>
      </c>
      <c r="AR697" s="100" t="str">
        <f t="array" ref="AR697">IF($AQ697,MEDIAN(IF(G3SelectionMask="x",IF(INDEX(RawDataRefData,$E697,0)&gt;0,INDEX(RawDataRefData,$E697,0)),"")),"")</f>
        <v/>
      </c>
      <c r="AS697" s="100" t="str">
        <f t="array" ref="AS697">IF($AQ697,QUARTILE(IF(G3SelectionMask="x",IF(INDEX(RawDataRefData,$E697,0)&gt;0,INDEX(RawDataRefData,$E697,0)),""),1),"")</f>
        <v/>
      </c>
      <c r="AT697" s="100" t="str">
        <f t="array" ref="AT697">IF($AQ697,QUARTILE(IF(G3SelectionMask="x",IF(INDEX(RawDataRefData,$E697,0)&gt;0,INDEX(RawDataRefData,$E697,0)),""),3),"")</f>
        <v/>
      </c>
      <c r="AU697" s="100" t="str">
        <f t="array" ref="AU697">IF($AQ697,MIN(IF(G3SelectionMask="x",IF(INDEX(RawDataRefData,$E697,0)&gt;0,INDEX(RawDataRefData,$E697,0)),"")),"")</f>
        <v/>
      </c>
      <c r="AV697" s="100" t="str">
        <f t="array" ref="AV697">IF($AQ697,MAX(IF(G3SelectionMask="x",IF(INDEX(RawDataRefData,$E697,0)&gt;0,INDEX(RawDataRefData,$E697,0)),"")),"")</f>
        <v/>
      </c>
      <c r="AW697" s="100" t="str">
        <f t="shared" si="258"/>
        <v/>
      </c>
      <c r="AX697" s="100" t="str">
        <f t="array" ref="AX697">IF($AQ697,STDEVA(IF(G3SelectionMask="x",IF(INDEX(RawDataRefData,$E697,0)&gt;0,INDEX(RawDataRefData,$E697,0)),"")),"")</f>
        <v/>
      </c>
      <c r="AY697" s="101" t="b">
        <f t="shared" si="259"/>
        <v>0</v>
      </c>
      <c r="AZ697" s="101" t="str">
        <f t="array" ref="AZ697">IF($AY697,MEDIAN(IF(G4SelectionMask="x",IF(INDEX(RawDataRefData,$E697,0)&gt;0,INDEX(RawDataRefData,$E697,0)),"")),"")</f>
        <v/>
      </c>
      <c r="BA697" s="101" t="str">
        <f t="array" ref="BA697">IF($AY697,QUARTILE(IF(G4SelectionMask="x",IF(INDEX(RawDataRefData,$E697,0)&gt;0,INDEX(RawDataRefData,$E697,0)),""),1),"")</f>
        <v/>
      </c>
      <c r="BB697" s="101" t="str">
        <f t="array" ref="BB697">IF($AY697,QUARTILE(IF(G4SelectionMask="x",IF(INDEX(RawDataRefData,$E697,0)&gt;0,INDEX(RawDataRefData,$E697,0)),""),3),"")</f>
        <v/>
      </c>
      <c r="BC697" s="101" t="str">
        <f t="array" ref="BC697">IF($AY697,MIN(IF(G4SelectionMask="x",IF(INDEX(RawDataRefData,$E697,0)&gt;0,INDEX(RawDataRefData,$E697,0)),"")),"")</f>
        <v/>
      </c>
      <c r="BD697" s="101" t="str">
        <f t="array" ref="BD697">IF($AY697,MAX(IF(G4SelectionMask="x",IF(INDEX(RawDataRefData,$E697,0)&gt;0,INDEX(RawDataRefData,$E697,0)),"")),"")</f>
        <v/>
      </c>
      <c r="BE697" s="101" t="str">
        <f t="shared" si="260"/>
        <v/>
      </c>
      <c r="BF697" s="101" t="str">
        <f t="array" ref="BF697">IF($AY697,STDEVA(IF(G4SelectionMask="x",IF(INDEX(RawDataRefData,$E697,0)&gt;0,INDEX(RawDataRefData,$E697,0)),"")),"")</f>
        <v/>
      </c>
      <c r="BG697" s="100" t="b">
        <f t="shared" si="261"/>
        <v>0</v>
      </c>
      <c r="BH697" s="100" t="str">
        <f t="array" ref="BH697">IF($BG697,MEDIAN(IF(G5SelectionMask="x",IF(INDEX(RawDataRefData,$E697,0)&gt;0,INDEX(RawDataRefData,$E697,0)),"")),"")</f>
        <v/>
      </c>
      <c r="BI697" s="100" t="str">
        <f t="array" ref="BI697">IF($BG697,QUARTILE(IF(G5SelectionMask="x",IF(INDEX(RawDataRefData,$E697,0)&gt;0,INDEX(RawDataRefData,$E697,0)),""),1),"")</f>
        <v/>
      </c>
      <c r="BJ697" s="100" t="str">
        <f t="array" ref="BJ697">IF($BG697,QUARTILE(IF(G5SelectionMask="x",IF(INDEX(RawDataRefData,$E697,0)&gt;0,INDEX(RawDataRefData,$E697,0)),""),3),"")</f>
        <v/>
      </c>
      <c r="BK697" s="100" t="str">
        <f t="array" ref="BK697">IF($BG697,MIN(IF(G5SelectionMask="x",IF(INDEX(RawDataRefData,$E697,0)&gt;0,INDEX(RawDataRefData,$E697,0)),"")),"")</f>
        <v/>
      </c>
      <c r="BL697" s="100" t="str">
        <f t="array" ref="BL697">IF($BG697,MAX(IF(G5SelectionMask="x",IF(INDEX(RawDataRefData,$E697,0)&gt;0,INDEX(RawDataRefData,$E697,0)),"")),"")</f>
        <v/>
      </c>
      <c r="BM697" s="100" t="str">
        <f t="shared" si="262"/>
        <v/>
      </c>
      <c r="BN697" s="103" t="str">
        <f t="array" ref="BN697">IF($BG697,STDEVA(IF(G5SelectionMask="x",IF(INDEX(RawDataRefData,$E697,0)&gt;0,INDEX(RawDataRefData,$E697,0)),"")),"")</f>
        <v/>
      </c>
      <c r="BO697" s="104"/>
      <c r="BP697" s="105">
        <v>4</v>
      </c>
      <c r="BQ697" s="105">
        <v>1</v>
      </c>
      <c r="BR697" s="105">
        <v>1</v>
      </c>
      <c r="BS697" s="105">
        <v>3</v>
      </c>
      <c r="BT697" s="105">
        <v>3</v>
      </c>
      <c r="BU697" s="105">
        <v>1</v>
      </c>
      <c r="BV697" s="105">
        <v>1</v>
      </c>
      <c r="BW697" s="105">
        <v>2</v>
      </c>
      <c r="BX697" s="105">
        <v>2</v>
      </c>
      <c r="BY697" s="105">
        <v>1</v>
      </c>
      <c r="BZ697" s="105">
        <v>3</v>
      </c>
      <c r="CA697" s="105">
        <v>1</v>
      </c>
      <c r="CB697" s="105">
        <v>2</v>
      </c>
      <c r="CC697" s="105">
        <v>3</v>
      </c>
      <c r="CD697" s="105">
        <v>2</v>
      </c>
    </row>
    <row r="698" spans="1:82" hidden="1" x14ac:dyDescent="0.2">
      <c r="A698" s="33" t="e">
        <f>IF(SelectEffectivenessInsurance="x",,ERROR)</f>
        <v>#NAME?</v>
      </c>
      <c r="B698" s="218"/>
      <c r="C698" s="221"/>
      <c r="D698" s="227"/>
      <c r="E698" s="72">
        <f t="shared" si="255"/>
        <v>689</v>
      </c>
      <c r="F698" s="9" t="s">
        <v>1227</v>
      </c>
      <c r="H698" s="9" t="s">
        <v>1213</v>
      </c>
      <c r="I698" s="9" t="s">
        <v>1626</v>
      </c>
      <c r="K698" s="100">
        <f t="shared" si="240"/>
        <v>3</v>
      </c>
      <c r="L698" s="100"/>
      <c r="M698" s="100"/>
      <c r="N698" s="100"/>
      <c r="O698" s="100"/>
      <c r="P698" s="101">
        <f t="shared" si="241"/>
        <v>2</v>
      </c>
      <c r="Q698" s="102">
        <f t="shared" si="242"/>
        <v>2</v>
      </c>
      <c r="R698" s="102">
        <f t="shared" si="243"/>
        <v>4</v>
      </c>
      <c r="S698" s="102">
        <f t="shared" si="244"/>
        <v>2</v>
      </c>
      <c r="T698" s="102">
        <f t="shared" si="245"/>
        <v>2</v>
      </c>
      <c r="U698" s="102">
        <f t="shared" si="246"/>
        <v>2</v>
      </c>
      <c r="V698" s="102">
        <f t="shared" si="247"/>
        <v>2</v>
      </c>
      <c r="W698" s="102">
        <f t="shared" si="248"/>
        <v>4</v>
      </c>
      <c r="X698" s="102">
        <f t="shared" si="249"/>
        <v>4</v>
      </c>
      <c r="Y698" s="102">
        <f t="shared" si="250"/>
        <v>4</v>
      </c>
      <c r="Z698" s="102">
        <f t="shared" si="251"/>
        <v>3</v>
      </c>
      <c r="AA698" s="100" t="b">
        <f t="shared" si="252"/>
        <v>1</v>
      </c>
      <c r="AB698" s="100">
        <f t="array" ref="AB698">IF($AA698,MEDIAN(IF(G1SelectionMask="x",IF(INDEX(RawDataRefData,$E698,0)&gt;0,INDEX(RawDataRefData,$E698,0)),"")),"")</f>
        <v>2</v>
      </c>
      <c r="AC698" s="100">
        <f t="array" ref="AC698">IF($AA698,QUARTILE(IF(G1SelectionMask="x",IF(INDEX(RawDataRefData,$E698,0)&gt;0,INDEX(RawDataRefData,$E698,0)),""),1),"")</f>
        <v>2</v>
      </c>
      <c r="AD698" s="100">
        <f t="array" ref="AD698">IF($AA698,QUARTILE(IF(G1SelectionMask="x",IF(INDEX(RawDataRefData,$E698,0)&gt;0,INDEX(RawDataRefData,$E698,0)),""),3),"")</f>
        <v>4</v>
      </c>
      <c r="AE698" s="100">
        <f t="array" ref="AE698">IF($AA698,MIN(IF(G1SelectionMask="x",IF(INDEX(RawDataRefData,$E698,0)&gt;0,INDEX(RawDataRefData,$E698,0)),"")),"")</f>
        <v>2</v>
      </c>
      <c r="AF698" s="100">
        <f t="array" ref="AF698">IF($AA698,MAX(IF(G1SelectionMask="x",IF(INDEX(RawDataRefData,$E698,0)&gt;0,INDEX(RawDataRefData,$E698,0)),"")),"")</f>
        <v>4</v>
      </c>
      <c r="AG698" s="100">
        <f t="shared" si="253"/>
        <v>2.8181818181818183</v>
      </c>
      <c r="AH698" s="100">
        <f t="array" ref="AH698">IF($AA698,STDEVA(IF(G1SelectionMask="x",IF(INDEX(RawDataRefData,$E698,0)&gt;0,INDEX(RawDataRefData,$E698,0)),"")),"")</f>
        <v>0.98164981721404299</v>
      </c>
      <c r="AI698" s="101" t="b">
        <f t="shared" si="254"/>
        <v>1</v>
      </c>
      <c r="AJ698" s="101">
        <f t="array" ref="AJ698">IF($AI698,MEDIAN(IF(G2SelectionMask="x",IF(INDEX(RawDataRefData,$E698,0)&gt;0,INDEX(RawDataRefData,$E698,0)),"")),"")</f>
        <v>2</v>
      </c>
      <c r="AK698" s="101">
        <f t="array" ref="AK698">IF($AI698,QUARTILE(IF(G2SelectionMask="x",IF(INDEX(RawDataRefData,$E698,0)&gt;0,INDEX(RawDataRefData,$E698,0)),""),1),"")</f>
        <v>2</v>
      </c>
      <c r="AL698" s="101">
        <f t="array" ref="AL698">IF($AI698,QUARTILE(IF(G2SelectionMask="x",IF(INDEX(RawDataRefData,$E698,0)&gt;0,INDEX(RawDataRefData,$E698,0)),""),3),"")</f>
        <v>3</v>
      </c>
      <c r="AM698" s="101">
        <f t="array" ref="AM698">IF($AI698,MIN(IF(G2SelectionMask="x",IF(INDEX(RawDataRefData,$E698,0)&gt;0,INDEX(RawDataRefData,$E698,0)),"")),"")</f>
        <v>2</v>
      </c>
      <c r="AN698" s="101">
        <f t="array" ref="AN698">IF($AI698,MAX(IF(G2SelectionMask="x",IF(INDEX(RawDataRefData,$E698,0)&gt;0,INDEX(RawDataRefData,$E698,0)),"")),"")</f>
        <v>4</v>
      </c>
      <c r="AO698" s="101">
        <f t="shared" si="256"/>
        <v>2.5454545454545454</v>
      </c>
      <c r="AP698" s="101">
        <f t="array" ref="AP698">IF($AI698,STDEVA(IF(G2SelectionMask="x",IF(INDEX(RawDataRefData,$E698,0)&gt;0,INDEX(RawDataRefData,$E698,0)),"")),"")</f>
        <v>0.82019953226472486</v>
      </c>
      <c r="AQ698" s="100" t="b">
        <f t="shared" si="257"/>
        <v>0</v>
      </c>
      <c r="AR698" s="100" t="str">
        <f t="array" ref="AR698">IF($AQ698,MEDIAN(IF(G3SelectionMask="x",IF(INDEX(RawDataRefData,$E698,0)&gt;0,INDEX(RawDataRefData,$E698,0)),"")),"")</f>
        <v/>
      </c>
      <c r="AS698" s="100" t="str">
        <f t="array" ref="AS698">IF($AQ698,QUARTILE(IF(G3SelectionMask="x",IF(INDEX(RawDataRefData,$E698,0)&gt;0,INDEX(RawDataRefData,$E698,0)),""),1),"")</f>
        <v/>
      </c>
      <c r="AT698" s="100" t="str">
        <f t="array" ref="AT698">IF($AQ698,QUARTILE(IF(G3SelectionMask="x",IF(INDEX(RawDataRefData,$E698,0)&gt;0,INDEX(RawDataRefData,$E698,0)),""),3),"")</f>
        <v/>
      </c>
      <c r="AU698" s="100" t="str">
        <f t="array" ref="AU698">IF($AQ698,MIN(IF(G3SelectionMask="x",IF(INDEX(RawDataRefData,$E698,0)&gt;0,INDEX(RawDataRefData,$E698,0)),"")),"")</f>
        <v/>
      </c>
      <c r="AV698" s="100" t="str">
        <f t="array" ref="AV698">IF($AQ698,MAX(IF(G3SelectionMask="x",IF(INDEX(RawDataRefData,$E698,0)&gt;0,INDEX(RawDataRefData,$E698,0)),"")),"")</f>
        <v/>
      </c>
      <c r="AW698" s="100" t="str">
        <f t="shared" si="258"/>
        <v/>
      </c>
      <c r="AX698" s="100" t="str">
        <f t="array" ref="AX698">IF($AQ698,STDEVA(IF(G3SelectionMask="x",IF(INDEX(RawDataRefData,$E698,0)&gt;0,INDEX(RawDataRefData,$E698,0)),"")),"")</f>
        <v/>
      </c>
      <c r="AY698" s="101" t="b">
        <f t="shared" si="259"/>
        <v>0</v>
      </c>
      <c r="AZ698" s="101" t="str">
        <f t="array" ref="AZ698">IF($AY698,MEDIAN(IF(G4SelectionMask="x",IF(INDEX(RawDataRefData,$E698,0)&gt;0,INDEX(RawDataRefData,$E698,0)),"")),"")</f>
        <v/>
      </c>
      <c r="BA698" s="101" t="str">
        <f t="array" ref="BA698">IF($AY698,QUARTILE(IF(G4SelectionMask="x",IF(INDEX(RawDataRefData,$E698,0)&gt;0,INDEX(RawDataRefData,$E698,0)),""),1),"")</f>
        <v/>
      </c>
      <c r="BB698" s="101" t="str">
        <f t="array" ref="BB698">IF($AY698,QUARTILE(IF(G4SelectionMask="x",IF(INDEX(RawDataRefData,$E698,0)&gt;0,INDEX(RawDataRefData,$E698,0)),""),3),"")</f>
        <v/>
      </c>
      <c r="BC698" s="101" t="str">
        <f t="array" ref="BC698">IF($AY698,MIN(IF(G4SelectionMask="x",IF(INDEX(RawDataRefData,$E698,0)&gt;0,INDEX(RawDataRefData,$E698,0)),"")),"")</f>
        <v/>
      </c>
      <c r="BD698" s="101" t="str">
        <f t="array" ref="BD698">IF($AY698,MAX(IF(G4SelectionMask="x",IF(INDEX(RawDataRefData,$E698,0)&gt;0,INDEX(RawDataRefData,$E698,0)),"")),"")</f>
        <v/>
      </c>
      <c r="BE698" s="101" t="str">
        <f t="shared" si="260"/>
        <v/>
      </c>
      <c r="BF698" s="101" t="str">
        <f t="array" ref="BF698">IF($AY698,STDEVA(IF(G4SelectionMask="x",IF(INDEX(RawDataRefData,$E698,0)&gt;0,INDEX(RawDataRefData,$E698,0)),"")),"")</f>
        <v/>
      </c>
      <c r="BG698" s="100" t="b">
        <f t="shared" si="261"/>
        <v>0</v>
      </c>
      <c r="BH698" s="100" t="str">
        <f t="array" ref="BH698">IF($BG698,MEDIAN(IF(G5SelectionMask="x",IF(INDEX(RawDataRefData,$E698,0)&gt;0,INDEX(RawDataRefData,$E698,0)),"")),"")</f>
        <v/>
      </c>
      <c r="BI698" s="100" t="str">
        <f t="array" ref="BI698">IF($BG698,QUARTILE(IF(G5SelectionMask="x",IF(INDEX(RawDataRefData,$E698,0)&gt;0,INDEX(RawDataRefData,$E698,0)),""),1),"")</f>
        <v/>
      </c>
      <c r="BJ698" s="100" t="str">
        <f t="array" ref="BJ698">IF($BG698,QUARTILE(IF(G5SelectionMask="x",IF(INDEX(RawDataRefData,$E698,0)&gt;0,INDEX(RawDataRefData,$E698,0)),""),3),"")</f>
        <v/>
      </c>
      <c r="BK698" s="100" t="str">
        <f t="array" ref="BK698">IF($BG698,MIN(IF(G5SelectionMask="x",IF(INDEX(RawDataRefData,$E698,0)&gt;0,INDEX(RawDataRefData,$E698,0)),"")),"")</f>
        <v/>
      </c>
      <c r="BL698" s="100" t="str">
        <f t="array" ref="BL698">IF($BG698,MAX(IF(G5SelectionMask="x",IF(INDEX(RawDataRefData,$E698,0)&gt;0,INDEX(RawDataRefData,$E698,0)),"")),"")</f>
        <v/>
      </c>
      <c r="BM698" s="100" t="str">
        <f t="shared" si="262"/>
        <v/>
      </c>
      <c r="BN698" s="103" t="str">
        <f t="array" ref="BN698">IF($BG698,STDEVA(IF(G5SelectionMask="x",IF(INDEX(RawDataRefData,$E698,0)&gt;0,INDEX(RawDataRefData,$E698,0)),"")),"")</f>
        <v/>
      </c>
      <c r="BO698" s="104"/>
      <c r="BP698" s="105">
        <v>3</v>
      </c>
      <c r="BQ698" s="105">
        <v>2</v>
      </c>
      <c r="BR698" s="105">
        <v>2</v>
      </c>
      <c r="BS698" s="105">
        <v>4</v>
      </c>
      <c r="BT698" s="105">
        <v>2</v>
      </c>
      <c r="BU698" s="105">
        <v>2</v>
      </c>
      <c r="BV698" s="105">
        <v>2</v>
      </c>
      <c r="BW698" s="105">
        <v>2</v>
      </c>
      <c r="BX698" s="105">
        <v>4</v>
      </c>
      <c r="BY698" s="105">
        <v>4</v>
      </c>
      <c r="BZ698" s="105">
        <v>4</v>
      </c>
      <c r="CA698" s="105">
        <v>3</v>
      </c>
      <c r="CB698" s="105">
        <v>2</v>
      </c>
      <c r="CC698" s="105">
        <v>3</v>
      </c>
      <c r="CD698" s="105">
        <v>2</v>
      </c>
    </row>
    <row r="699" spans="1:82" hidden="1" x14ac:dyDescent="0.2">
      <c r="A699" s="33" t="e">
        <f>IF(SelectEffectivenessInsurance="x",,ERROR)</f>
        <v>#NAME?</v>
      </c>
      <c r="B699" s="218"/>
      <c r="C699" s="221"/>
      <c r="D699" s="227"/>
      <c r="E699" s="72">
        <f t="shared" si="255"/>
        <v>690</v>
      </c>
      <c r="F699" s="9" t="s">
        <v>1228</v>
      </c>
      <c r="H699" s="9" t="s">
        <v>1213</v>
      </c>
      <c r="I699" s="9" t="s">
        <v>1626</v>
      </c>
      <c r="K699" s="100">
        <f t="shared" si="240"/>
        <v>4</v>
      </c>
      <c r="L699" s="100"/>
      <c r="M699" s="100"/>
      <c r="N699" s="100"/>
      <c r="O699" s="100"/>
      <c r="P699" s="101">
        <f t="shared" si="241"/>
        <v>1</v>
      </c>
      <c r="Q699" s="102">
        <f t="shared" si="242"/>
        <v>3</v>
      </c>
      <c r="R699" s="102">
        <f t="shared" si="243"/>
        <v>2</v>
      </c>
      <c r="S699" s="102">
        <f t="shared" si="244"/>
        <v>4</v>
      </c>
      <c r="T699" s="102">
        <f t="shared" si="245"/>
        <v>1</v>
      </c>
      <c r="U699" s="102">
        <f t="shared" si="246"/>
        <v>3</v>
      </c>
      <c r="V699" s="102">
        <f t="shared" si="247"/>
        <v>1</v>
      </c>
      <c r="W699" s="102">
        <f t="shared" si="248"/>
        <v>2</v>
      </c>
      <c r="X699" s="102">
        <f t="shared" si="249"/>
        <v>3</v>
      </c>
      <c r="Y699" s="102">
        <f t="shared" si="250"/>
        <v>2</v>
      </c>
      <c r="Z699" s="102">
        <f t="shared" si="251"/>
        <v>4</v>
      </c>
      <c r="AA699" s="100" t="b">
        <f t="shared" si="252"/>
        <v>1</v>
      </c>
      <c r="AB699" s="100">
        <f t="array" ref="AB699">IF($AA699,MEDIAN(IF(G1SelectionMask="x",IF(INDEX(RawDataRefData,$E699,0)&gt;0,INDEX(RawDataRefData,$E699,0)),"")),"")</f>
        <v>2</v>
      </c>
      <c r="AC699" s="100">
        <f t="array" ref="AC699">IF($AA699,QUARTILE(IF(G1SelectionMask="x",IF(INDEX(RawDataRefData,$E699,0)&gt;0,INDEX(RawDataRefData,$E699,0)),""),1),"")</f>
        <v>1.5</v>
      </c>
      <c r="AD699" s="100">
        <f t="array" ref="AD699">IF($AA699,QUARTILE(IF(G1SelectionMask="x",IF(INDEX(RawDataRefData,$E699,0)&gt;0,INDEX(RawDataRefData,$E699,0)),""),3),"")</f>
        <v>3</v>
      </c>
      <c r="AE699" s="100">
        <f t="array" ref="AE699">IF($AA699,MIN(IF(G1SelectionMask="x",IF(INDEX(RawDataRefData,$E699,0)&gt;0,INDEX(RawDataRefData,$E699,0)),"")),"")</f>
        <v>1</v>
      </c>
      <c r="AF699" s="100">
        <f t="array" ref="AF699">IF($AA699,MAX(IF(G1SelectionMask="x",IF(INDEX(RawDataRefData,$E699,0)&gt;0,INDEX(RawDataRefData,$E699,0)),"")),"")</f>
        <v>4</v>
      </c>
      <c r="AG699" s="100">
        <f t="shared" si="253"/>
        <v>2.3636363636363638</v>
      </c>
      <c r="AH699" s="100">
        <f t="array" ref="AH699">IF($AA699,STDEVA(IF(G1SelectionMask="x",IF(INDEX(RawDataRefData,$E699,0)&gt;0,INDEX(RawDataRefData,$E699,0)),"")),"")</f>
        <v>1.1200649331826502</v>
      </c>
      <c r="AI699" s="101" t="b">
        <f t="shared" si="254"/>
        <v>1</v>
      </c>
      <c r="AJ699" s="101">
        <f t="array" ref="AJ699">IF($AI699,MEDIAN(IF(G2SelectionMask="x",IF(INDEX(RawDataRefData,$E699,0)&gt;0,INDEX(RawDataRefData,$E699,0)),"")),"")</f>
        <v>2</v>
      </c>
      <c r="AK699" s="101">
        <f t="array" ref="AK699">IF($AI699,QUARTILE(IF(G2SelectionMask="x",IF(INDEX(RawDataRefData,$E699,0)&gt;0,INDEX(RawDataRefData,$E699,0)),""),1),"")</f>
        <v>1</v>
      </c>
      <c r="AL699" s="101">
        <f t="array" ref="AL699">IF($AI699,QUARTILE(IF(G2SelectionMask="x",IF(INDEX(RawDataRefData,$E699,0)&gt;0,INDEX(RawDataRefData,$E699,0)),""),3),"")</f>
        <v>3.5</v>
      </c>
      <c r="AM699" s="101">
        <f t="array" ref="AM699">IF($AI699,MIN(IF(G2SelectionMask="x",IF(INDEX(RawDataRefData,$E699,0)&gt;0,INDEX(RawDataRefData,$E699,0)),"")),"")</f>
        <v>1</v>
      </c>
      <c r="AN699" s="101">
        <f t="array" ref="AN699">IF($AI699,MAX(IF(G2SelectionMask="x",IF(INDEX(RawDataRefData,$E699,0)&gt;0,INDEX(RawDataRefData,$E699,0)),"")),"")</f>
        <v>4</v>
      </c>
      <c r="AO699" s="101">
        <f t="shared" si="256"/>
        <v>2.3636363636363638</v>
      </c>
      <c r="AP699" s="101">
        <f t="array" ref="AP699">IF($AI699,STDEVA(IF(G2SelectionMask="x",IF(INDEX(RawDataRefData,$E699,0)&gt;0,INDEX(RawDataRefData,$E699,0)),"")),"")</f>
        <v>1.2862913567871996</v>
      </c>
      <c r="AQ699" s="100" t="b">
        <f t="shared" si="257"/>
        <v>0</v>
      </c>
      <c r="AR699" s="100" t="str">
        <f t="array" ref="AR699">IF($AQ699,MEDIAN(IF(G3SelectionMask="x",IF(INDEX(RawDataRefData,$E699,0)&gt;0,INDEX(RawDataRefData,$E699,0)),"")),"")</f>
        <v/>
      </c>
      <c r="AS699" s="100" t="str">
        <f t="array" ref="AS699">IF($AQ699,QUARTILE(IF(G3SelectionMask="x",IF(INDEX(RawDataRefData,$E699,0)&gt;0,INDEX(RawDataRefData,$E699,0)),""),1),"")</f>
        <v/>
      </c>
      <c r="AT699" s="100" t="str">
        <f t="array" ref="AT699">IF($AQ699,QUARTILE(IF(G3SelectionMask="x",IF(INDEX(RawDataRefData,$E699,0)&gt;0,INDEX(RawDataRefData,$E699,0)),""),3),"")</f>
        <v/>
      </c>
      <c r="AU699" s="100" t="str">
        <f t="array" ref="AU699">IF($AQ699,MIN(IF(G3SelectionMask="x",IF(INDEX(RawDataRefData,$E699,0)&gt;0,INDEX(RawDataRefData,$E699,0)),"")),"")</f>
        <v/>
      </c>
      <c r="AV699" s="100" t="str">
        <f t="array" ref="AV699">IF($AQ699,MAX(IF(G3SelectionMask="x",IF(INDEX(RawDataRefData,$E699,0)&gt;0,INDEX(RawDataRefData,$E699,0)),"")),"")</f>
        <v/>
      </c>
      <c r="AW699" s="100" t="str">
        <f t="shared" si="258"/>
        <v/>
      </c>
      <c r="AX699" s="100" t="str">
        <f t="array" ref="AX699">IF($AQ699,STDEVA(IF(G3SelectionMask="x",IF(INDEX(RawDataRefData,$E699,0)&gt;0,INDEX(RawDataRefData,$E699,0)),"")),"")</f>
        <v/>
      </c>
      <c r="AY699" s="101" t="b">
        <f t="shared" si="259"/>
        <v>0</v>
      </c>
      <c r="AZ699" s="101" t="str">
        <f t="array" ref="AZ699">IF($AY699,MEDIAN(IF(G4SelectionMask="x",IF(INDEX(RawDataRefData,$E699,0)&gt;0,INDEX(RawDataRefData,$E699,0)),"")),"")</f>
        <v/>
      </c>
      <c r="BA699" s="101" t="str">
        <f t="array" ref="BA699">IF($AY699,QUARTILE(IF(G4SelectionMask="x",IF(INDEX(RawDataRefData,$E699,0)&gt;0,INDEX(RawDataRefData,$E699,0)),""),1),"")</f>
        <v/>
      </c>
      <c r="BB699" s="101" t="str">
        <f t="array" ref="BB699">IF($AY699,QUARTILE(IF(G4SelectionMask="x",IF(INDEX(RawDataRefData,$E699,0)&gt;0,INDEX(RawDataRefData,$E699,0)),""),3),"")</f>
        <v/>
      </c>
      <c r="BC699" s="101" t="str">
        <f t="array" ref="BC699">IF($AY699,MIN(IF(G4SelectionMask="x",IF(INDEX(RawDataRefData,$E699,0)&gt;0,INDEX(RawDataRefData,$E699,0)),"")),"")</f>
        <v/>
      </c>
      <c r="BD699" s="101" t="str">
        <f t="array" ref="BD699">IF($AY699,MAX(IF(G4SelectionMask="x",IF(INDEX(RawDataRefData,$E699,0)&gt;0,INDEX(RawDataRefData,$E699,0)),"")),"")</f>
        <v/>
      </c>
      <c r="BE699" s="101" t="str">
        <f t="shared" si="260"/>
        <v/>
      </c>
      <c r="BF699" s="101" t="str">
        <f t="array" ref="BF699">IF($AY699,STDEVA(IF(G4SelectionMask="x",IF(INDEX(RawDataRefData,$E699,0)&gt;0,INDEX(RawDataRefData,$E699,0)),"")),"")</f>
        <v/>
      </c>
      <c r="BG699" s="100" t="b">
        <f t="shared" si="261"/>
        <v>0</v>
      </c>
      <c r="BH699" s="100" t="str">
        <f t="array" ref="BH699">IF($BG699,MEDIAN(IF(G5SelectionMask="x",IF(INDEX(RawDataRefData,$E699,0)&gt;0,INDEX(RawDataRefData,$E699,0)),"")),"")</f>
        <v/>
      </c>
      <c r="BI699" s="100" t="str">
        <f t="array" ref="BI699">IF($BG699,QUARTILE(IF(G5SelectionMask="x",IF(INDEX(RawDataRefData,$E699,0)&gt;0,INDEX(RawDataRefData,$E699,0)),""),1),"")</f>
        <v/>
      </c>
      <c r="BJ699" s="100" t="str">
        <f t="array" ref="BJ699">IF($BG699,QUARTILE(IF(G5SelectionMask="x",IF(INDEX(RawDataRefData,$E699,0)&gt;0,INDEX(RawDataRefData,$E699,0)),""),3),"")</f>
        <v/>
      </c>
      <c r="BK699" s="100" t="str">
        <f t="array" ref="BK699">IF($BG699,MIN(IF(G5SelectionMask="x",IF(INDEX(RawDataRefData,$E699,0)&gt;0,INDEX(RawDataRefData,$E699,0)),"")),"")</f>
        <v/>
      </c>
      <c r="BL699" s="100" t="str">
        <f t="array" ref="BL699">IF($BG699,MAX(IF(G5SelectionMask="x",IF(INDEX(RawDataRefData,$E699,0)&gt;0,INDEX(RawDataRefData,$E699,0)),"")),"")</f>
        <v/>
      </c>
      <c r="BM699" s="100" t="str">
        <f t="shared" si="262"/>
        <v/>
      </c>
      <c r="BN699" s="103" t="str">
        <f t="array" ref="BN699">IF($BG699,STDEVA(IF(G5SelectionMask="x",IF(INDEX(RawDataRefData,$E699,0)&gt;0,INDEX(RawDataRefData,$E699,0)),"")),"")</f>
        <v/>
      </c>
      <c r="BO699" s="104"/>
      <c r="BP699" s="105">
        <v>4</v>
      </c>
      <c r="BQ699" s="105">
        <v>1</v>
      </c>
      <c r="BR699" s="105">
        <v>3</v>
      </c>
      <c r="BS699" s="105">
        <v>2</v>
      </c>
      <c r="BT699" s="105">
        <v>4</v>
      </c>
      <c r="BU699" s="105">
        <v>1</v>
      </c>
      <c r="BV699" s="105">
        <v>3</v>
      </c>
      <c r="BW699" s="105">
        <v>1</v>
      </c>
      <c r="BX699" s="105">
        <v>2</v>
      </c>
      <c r="BY699" s="105">
        <v>3</v>
      </c>
      <c r="BZ699" s="105">
        <v>2</v>
      </c>
      <c r="CA699" s="105">
        <v>4</v>
      </c>
      <c r="CB699" s="105">
        <v>1</v>
      </c>
      <c r="CC699" s="105">
        <v>4</v>
      </c>
      <c r="CD699" s="105">
        <v>3</v>
      </c>
    </row>
    <row r="700" spans="1:82" hidden="1" x14ac:dyDescent="0.2">
      <c r="A700" s="33" t="e">
        <f>IF(SelectEffectivenessInsurance="x",,ERROR)</f>
        <v>#NAME?</v>
      </c>
      <c r="B700" s="218"/>
      <c r="C700" s="221"/>
      <c r="D700" s="227"/>
      <c r="E700" s="72">
        <f t="shared" si="255"/>
        <v>691</v>
      </c>
      <c r="F700" s="9" t="s">
        <v>1229</v>
      </c>
      <c r="H700" s="9" t="s">
        <v>1213</v>
      </c>
      <c r="I700" s="9" t="s">
        <v>1626</v>
      </c>
      <c r="K700" s="100">
        <f t="shared" si="240"/>
        <v>2</v>
      </c>
      <c r="L700" s="100"/>
      <c r="M700" s="100"/>
      <c r="N700" s="100"/>
      <c r="O700" s="100"/>
      <c r="P700" s="101">
        <f t="shared" si="241"/>
        <v>1</v>
      </c>
      <c r="Q700" s="102">
        <f t="shared" si="242"/>
        <v>4</v>
      </c>
      <c r="R700" s="102">
        <f t="shared" si="243"/>
        <v>2</v>
      </c>
      <c r="S700" s="102">
        <f t="shared" si="244"/>
        <v>3</v>
      </c>
      <c r="T700" s="102">
        <f t="shared" si="245"/>
        <v>4</v>
      </c>
      <c r="U700" s="102">
        <f t="shared" si="246"/>
        <v>1</v>
      </c>
      <c r="V700" s="102">
        <f t="shared" si="247"/>
        <v>4</v>
      </c>
      <c r="W700" s="102">
        <f t="shared" si="248"/>
        <v>4</v>
      </c>
      <c r="X700" s="102">
        <f t="shared" si="249"/>
        <v>3</v>
      </c>
      <c r="Y700" s="102">
        <f t="shared" si="250"/>
        <v>4</v>
      </c>
      <c r="Z700" s="102">
        <f t="shared" si="251"/>
        <v>1</v>
      </c>
      <c r="AA700" s="100" t="b">
        <f t="shared" si="252"/>
        <v>1</v>
      </c>
      <c r="AB700" s="100">
        <f t="array" ref="AB700">IF($AA700,MEDIAN(IF(G1SelectionMask="x",IF(INDEX(RawDataRefData,$E700,0)&gt;0,INDEX(RawDataRefData,$E700,0)),"")),"")</f>
        <v>3</v>
      </c>
      <c r="AC700" s="100">
        <f t="array" ref="AC700">IF($AA700,QUARTILE(IF(G1SelectionMask="x",IF(INDEX(RawDataRefData,$E700,0)&gt;0,INDEX(RawDataRefData,$E700,0)),""),1),"")</f>
        <v>1.5</v>
      </c>
      <c r="AD700" s="100">
        <f t="array" ref="AD700">IF($AA700,QUARTILE(IF(G1SelectionMask="x",IF(INDEX(RawDataRefData,$E700,0)&gt;0,INDEX(RawDataRefData,$E700,0)),""),3),"")</f>
        <v>4</v>
      </c>
      <c r="AE700" s="100">
        <f t="array" ref="AE700">IF($AA700,MIN(IF(G1SelectionMask="x",IF(INDEX(RawDataRefData,$E700,0)&gt;0,INDEX(RawDataRefData,$E700,0)),"")),"")</f>
        <v>1</v>
      </c>
      <c r="AF700" s="100">
        <f t="array" ref="AF700">IF($AA700,MAX(IF(G1SelectionMask="x",IF(INDEX(RawDataRefData,$E700,0)&gt;0,INDEX(RawDataRefData,$E700,0)),"")),"")</f>
        <v>4</v>
      </c>
      <c r="AG700" s="100">
        <f t="shared" si="253"/>
        <v>2.8181818181818183</v>
      </c>
      <c r="AH700" s="100">
        <f t="array" ref="AH700">IF($AA700,STDEVA(IF(G1SelectionMask="x",IF(INDEX(RawDataRefData,$E700,0)&gt;0,INDEX(RawDataRefData,$E700,0)),"")),"")</f>
        <v>1.3280197150781927</v>
      </c>
      <c r="AI700" s="101" t="b">
        <f t="shared" si="254"/>
        <v>1</v>
      </c>
      <c r="AJ700" s="101">
        <f t="array" ref="AJ700">IF($AI700,MEDIAN(IF(G2SelectionMask="x",IF(INDEX(RawDataRefData,$E700,0)&gt;0,INDEX(RawDataRefData,$E700,0)),"")),"")</f>
        <v>3</v>
      </c>
      <c r="AK700" s="101">
        <f t="array" ref="AK700">IF($AI700,QUARTILE(IF(G2SelectionMask="x",IF(INDEX(RawDataRefData,$E700,0)&gt;0,INDEX(RawDataRefData,$E700,0)),""),1),"")</f>
        <v>1</v>
      </c>
      <c r="AL700" s="101">
        <f t="array" ref="AL700">IF($AI700,QUARTILE(IF(G2SelectionMask="x",IF(INDEX(RawDataRefData,$E700,0)&gt;0,INDEX(RawDataRefData,$E700,0)),""),3),"")</f>
        <v>4</v>
      </c>
      <c r="AM700" s="101">
        <f t="array" ref="AM700">IF($AI700,MIN(IF(G2SelectionMask="x",IF(INDEX(RawDataRefData,$E700,0)&gt;0,INDEX(RawDataRefData,$E700,0)),"")),"")</f>
        <v>1</v>
      </c>
      <c r="AN700" s="101">
        <f t="array" ref="AN700">IF($AI700,MAX(IF(G2SelectionMask="x",IF(INDEX(RawDataRefData,$E700,0)&gt;0,INDEX(RawDataRefData,$E700,0)),"")),"")</f>
        <v>4</v>
      </c>
      <c r="AO700" s="101">
        <f t="shared" si="256"/>
        <v>2.6363636363636362</v>
      </c>
      <c r="AP700" s="101">
        <f t="array" ref="AP700">IF($AI700,STDEVA(IF(G2SelectionMask="x",IF(INDEX(RawDataRefData,$E700,0)&gt;0,INDEX(RawDataRefData,$E700,0)),"")),"")</f>
        <v>1.4333685689819819</v>
      </c>
      <c r="AQ700" s="100" t="b">
        <f t="shared" si="257"/>
        <v>0</v>
      </c>
      <c r="AR700" s="100" t="str">
        <f t="array" ref="AR700">IF($AQ700,MEDIAN(IF(G3SelectionMask="x",IF(INDEX(RawDataRefData,$E700,0)&gt;0,INDEX(RawDataRefData,$E700,0)),"")),"")</f>
        <v/>
      </c>
      <c r="AS700" s="100" t="str">
        <f t="array" ref="AS700">IF($AQ700,QUARTILE(IF(G3SelectionMask="x",IF(INDEX(RawDataRefData,$E700,0)&gt;0,INDEX(RawDataRefData,$E700,0)),""),1),"")</f>
        <v/>
      </c>
      <c r="AT700" s="100" t="str">
        <f t="array" ref="AT700">IF($AQ700,QUARTILE(IF(G3SelectionMask="x",IF(INDEX(RawDataRefData,$E700,0)&gt;0,INDEX(RawDataRefData,$E700,0)),""),3),"")</f>
        <v/>
      </c>
      <c r="AU700" s="100" t="str">
        <f t="array" ref="AU700">IF($AQ700,MIN(IF(G3SelectionMask="x",IF(INDEX(RawDataRefData,$E700,0)&gt;0,INDEX(RawDataRefData,$E700,0)),"")),"")</f>
        <v/>
      </c>
      <c r="AV700" s="100" t="str">
        <f t="array" ref="AV700">IF($AQ700,MAX(IF(G3SelectionMask="x",IF(INDEX(RawDataRefData,$E700,0)&gt;0,INDEX(RawDataRefData,$E700,0)),"")),"")</f>
        <v/>
      </c>
      <c r="AW700" s="100" t="str">
        <f t="shared" si="258"/>
        <v/>
      </c>
      <c r="AX700" s="100" t="str">
        <f t="array" ref="AX700">IF($AQ700,STDEVA(IF(G3SelectionMask="x",IF(INDEX(RawDataRefData,$E700,0)&gt;0,INDEX(RawDataRefData,$E700,0)),"")),"")</f>
        <v/>
      </c>
      <c r="AY700" s="101" t="b">
        <f t="shared" si="259"/>
        <v>0</v>
      </c>
      <c r="AZ700" s="101" t="str">
        <f t="array" ref="AZ700">IF($AY700,MEDIAN(IF(G4SelectionMask="x",IF(INDEX(RawDataRefData,$E700,0)&gt;0,INDEX(RawDataRefData,$E700,0)),"")),"")</f>
        <v/>
      </c>
      <c r="BA700" s="101" t="str">
        <f t="array" ref="BA700">IF($AY700,QUARTILE(IF(G4SelectionMask="x",IF(INDEX(RawDataRefData,$E700,0)&gt;0,INDEX(RawDataRefData,$E700,0)),""),1),"")</f>
        <v/>
      </c>
      <c r="BB700" s="101" t="str">
        <f t="array" ref="BB700">IF($AY700,QUARTILE(IF(G4SelectionMask="x",IF(INDEX(RawDataRefData,$E700,0)&gt;0,INDEX(RawDataRefData,$E700,0)),""),3),"")</f>
        <v/>
      </c>
      <c r="BC700" s="101" t="str">
        <f t="array" ref="BC700">IF($AY700,MIN(IF(G4SelectionMask="x",IF(INDEX(RawDataRefData,$E700,0)&gt;0,INDEX(RawDataRefData,$E700,0)),"")),"")</f>
        <v/>
      </c>
      <c r="BD700" s="101" t="str">
        <f t="array" ref="BD700">IF($AY700,MAX(IF(G4SelectionMask="x",IF(INDEX(RawDataRefData,$E700,0)&gt;0,INDEX(RawDataRefData,$E700,0)),"")),"")</f>
        <v/>
      </c>
      <c r="BE700" s="101" t="str">
        <f t="shared" si="260"/>
        <v/>
      </c>
      <c r="BF700" s="101" t="str">
        <f t="array" ref="BF700">IF($AY700,STDEVA(IF(G4SelectionMask="x",IF(INDEX(RawDataRefData,$E700,0)&gt;0,INDEX(RawDataRefData,$E700,0)),"")),"")</f>
        <v/>
      </c>
      <c r="BG700" s="100" t="b">
        <f t="shared" si="261"/>
        <v>0</v>
      </c>
      <c r="BH700" s="100" t="str">
        <f t="array" ref="BH700">IF($BG700,MEDIAN(IF(G5SelectionMask="x",IF(INDEX(RawDataRefData,$E700,0)&gt;0,INDEX(RawDataRefData,$E700,0)),"")),"")</f>
        <v/>
      </c>
      <c r="BI700" s="100" t="str">
        <f t="array" ref="BI700">IF($BG700,QUARTILE(IF(G5SelectionMask="x",IF(INDEX(RawDataRefData,$E700,0)&gt;0,INDEX(RawDataRefData,$E700,0)),""),1),"")</f>
        <v/>
      </c>
      <c r="BJ700" s="100" t="str">
        <f t="array" ref="BJ700">IF($BG700,QUARTILE(IF(G5SelectionMask="x",IF(INDEX(RawDataRefData,$E700,0)&gt;0,INDEX(RawDataRefData,$E700,0)),""),3),"")</f>
        <v/>
      </c>
      <c r="BK700" s="100" t="str">
        <f t="array" ref="BK700">IF($BG700,MIN(IF(G5SelectionMask="x",IF(INDEX(RawDataRefData,$E700,0)&gt;0,INDEX(RawDataRefData,$E700,0)),"")),"")</f>
        <v/>
      </c>
      <c r="BL700" s="100" t="str">
        <f t="array" ref="BL700">IF($BG700,MAX(IF(G5SelectionMask="x",IF(INDEX(RawDataRefData,$E700,0)&gt;0,INDEX(RawDataRefData,$E700,0)),"")),"")</f>
        <v/>
      </c>
      <c r="BM700" s="100" t="str">
        <f t="shared" si="262"/>
        <v/>
      </c>
      <c r="BN700" s="103" t="str">
        <f t="array" ref="BN700">IF($BG700,STDEVA(IF(G5SelectionMask="x",IF(INDEX(RawDataRefData,$E700,0)&gt;0,INDEX(RawDataRefData,$E700,0)),"")),"")</f>
        <v/>
      </c>
      <c r="BO700" s="104"/>
      <c r="BP700" s="105">
        <v>2</v>
      </c>
      <c r="BQ700" s="105">
        <v>1</v>
      </c>
      <c r="BR700" s="105">
        <v>4</v>
      </c>
      <c r="BS700" s="105">
        <v>2</v>
      </c>
      <c r="BT700" s="105">
        <v>3</v>
      </c>
      <c r="BU700" s="105">
        <v>4</v>
      </c>
      <c r="BV700" s="105">
        <v>1</v>
      </c>
      <c r="BW700" s="105">
        <v>4</v>
      </c>
      <c r="BX700" s="105">
        <v>4</v>
      </c>
      <c r="BY700" s="105">
        <v>3</v>
      </c>
      <c r="BZ700" s="105">
        <v>4</v>
      </c>
      <c r="CA700" s="105">
        <v>1</v>
      </c>
      <c r="CB700" s="105">
        <v>2</v>
      </c>
      <c r="CC700" s="105">
        <v>1</v>
      </c>
      <c r="CD700" s="105">
        <v>1</v>
      </c>
    </row>
    <row r="701" spans="1:82" hidden="1" x14ac:dyDescent="0.2">
      <c r="A701" s="33" t="e">
        <f>IF(SelectEffectivenessInsurance="x",,ERROR)</f>
        <v>#NAME?</v>
      </c>
      <c r="B701" s="218"/>
      <c r="C701" s="221"/>
      <c r="D701" s="227"/>
      <c r="E701" s="72">
        <f t="shared" si="255"/>
        <v>692</v>
      </c>
      <c r="F701" s="9" t="s">
        <v>1230</v>
      </c>
      <c r="H701" s="9" t="s">
        <v>1213</v>
      </c>
      <c r="I701" s="9" t="s">
        <v>1626</v>
      </c>
      <c r="K701" s="100">
        <f t="shared" si="240"/>
        <v>2</v>
      </c>
      <c r="L701" s="100"/>
      <c r="M701" s="100"/>
      <c r="N701" s="100"/>
      <c r="O701" s="100"/>
      <c r="P701" s="101">
        <f t="shared" si="241"/>
        <v>2</v>
      </c>
      <c r="Q701" s="102">
        <f t="shared" si="242"/>
        <v>4</v>
      </c>
      <c r="R701" s="102">
        <f t="shared" si="243"/>
        <v>2</v>
      </c>
      <c r="S701" s="102">
        <f t="shared" si="244"/>
        <v>4</v>
      </c>
      <c r="T701" s="102">
        <f t="shared" si="245"/>
        <v>2</v>
      </c>
      <c r="U701" s="102">
        <f t="shared" si="246"/>
        <v>3</v>
      </c>
      <c r="V701" s="102">
        <f t="shared" si="247"/>
        <v>1</v>
      </c>
      <c r="W701" s="102">
        <f t="shared" si="248"/>
        <v>3</v>
      </c>
      <c r="X701" s="102">
        <f t="shared" si="249"/>
        <v>2</v>
      </c>
      <c r="Y701" s="102">
        <f t="shared" si="250"/>
        <v>1</v>
      </c>
      <c r="Z701" s="102">
        <f t="shared" si="251"/>
        <v>1</v>
      </c>
      <c r="AA701" s="100" t="b">
        <f t="shared" si="252"/>
        <v>1</v>
      </c>
      <c r="AB701" s="100">
        <f t="array" ref="AB701">IF($AA701,MEDIAN(IF(G1SelectionMask="x",IF(INDEX(RawDataRefData,$E701,0)&gt;0,INDEX(RawDataRefData,$E701,0)),"")),"")</f>
        <v>2</v>
      </c>
      <c r="AC701" s="100">
        <f t="array" ref="AC701">IF($AA701,QUARTILE(IF(G1SelectionMask="x",IF(INDEX(RawDataRefData,$E701,0)&gt;0,INDEX(RawDataRefData,$E701,0)),""),1),"")</f>
        <v>1.5</v>
      </c>
      <c r="AD701" s="100">
        <f t="array" ref="AD701">IF($AA701,QUARTILE(IF(G1SelectionMask="x",IF(INDEX(RawDataRefData,$E701,0)&gt;0,INDEX(RawDataRefData,$E701,0)),""),3),"")</f>
        <v>3</v>
      </c>
      <c r="AE701" s="100">
        <f t="array" ref="AE701">IF($AA701,MIN(IF(G1SelectionMask="x",IF(INDEX(RawDataRefData,$E701,0)&gt;0,INDEX(RawDataRefData,$E701,0)),"")),"")</f>
        <v>1</v>
      </c>
      <c r="AF701" s="100">
        <f t="array" ref="AF701">IF($AA701,MAX(IF(G1SelectionMask="x",IF(INDEX(RawDataRefData,$E701,0)&gt;0,INDEX(RawDataRefData,$E701,0)),"")),"")</f>
        <v>4</v>
      </c>
      <c r="AG701" s="100">
        <f t="shared" si="253"/>
        <v>2.2727272727272729</v>
      </c>
      <c r="AH701" s="100">
        <f t="array" ref="AH701">IF($AA701,STDEVA(IF(G1SelectionMask="x",IF(INDEX(RawDataRefData,$E701,0)&gt;0,INDEX(RawDataRefData,$E701,0)),"")),"")</f>
        <v>1.1037127426019047</v>
      </c>
      <c r="AI701" s="101" t="b">
        <f t="shared" si="254"/>
        <v>1</v>
      </c>
      <c r="AJ701" s="101">
        <f t="array" ref="AJ701">IF($AI701,MEDIAN(IF(G2SelectionMask="x",IF(INDEX(RawDataRefData,$E701,0)&gt;0,INDEX(RawDataRefData,$E701,0)),"")),"")</f>
        <v>2</v>
      </c>
      <c r="AK701" s="101">
        <f t="array" ref="AK701">IF($AI701,QUARTILE(IF(G2SelectionMask="x",IF(INDEX(RawDataRefData,$E701,0)&gt;0,INDEX(RawDataRefData,$E701,0)),""),1),"")</f>
        <v>1.5</v>
      </c>
      <c r="AL701" s="101">
        <f t="array" ref="AL701">IF($AI701,QUARTILE(IF(G2SelectionMask="x",IF(INDEX(RawDataRefData,$E701,0)&gt;0,INDEX(RawDataRefData,$E701,0)),""),3),"")</f>
        <v>3</v>
      </c>
      <c r="AM701" s="101">
        <f t="array" ref="AM701">IF($AI701,MIN(IF(G2SelectionMask="x",IF(INDEX(RawDataRefData,$E701,0)&gt;0,INDEX(RawDataRefData,$E701,0)),"")),"")</f>
        <v>1</v>
      </c>
      <c r="AN701" s="101">
        <f t="array" ref="AN701">IF($AI701,MAX(IF(G2SelectionMask="x",IF(INDEX(RawDataRefData,$E701,0)&gt;0,INDEX(RawDataRefData,$E701,0)),"")),"")</f>
        <v>4</v>
      </c>
      <c r="AO701" s="101">
        <f t="shared" si="256"/>
        <v>2.2727272727272729</v>
      </c>
      <c r="AP701" s="101">
        <f t="array" ref="AP701">IF($AI701,STDEVA(IF(G2SelectionMask="x",IF(INDEX(RawDataRefData,$E701,0)&gt;0,INDEX(RawDataRefData,$E701,0)),"")),"")</f>
        <v>1.1037127426019047</v>
      </c>
      <c r="AQ701" s="100" t="b">
        <f t="shared" si="257"/>
        <v>0</v>
      </c>
      <c r="AR701" s="100" t="str">
        <f t="array" ref="AR701">IF($AQ701,MEDIAN(IF(G3SelectionMask="x",IF(INDEX(RawDataRefData,$E701,0)&gt;0,INDEX(RawDataRefData,$E701,0)),"")),"")</f>
        <v/>
      </c>
      <c r="AS701" s="100" t="str">
        <f t="array" ref="AS701">IF($AQ701,QUARTILE(IF(G3SelectionMask="x",IF(INDEX(RawDataRefData,$E701,0)&gt;0,INDEX(RawDataRefData,$E701,0)),""),1),"")</f>
        <v/>
      </c>
      <c r="AT701" s="100" t="str">
        <f t="array" ref="AT701">IF($AQ701,QUARTILE(IF(G3SelectionMask="x",IF(INDEX(RawDataRefData,$E701,0)&gt;0,INDEX(RawDataRefData,$E701,0)),""),3),"")</f>
        <v/>
      </c>
      <c r="AU701" s="100" t="str">
        <f t="array" ref="AU701">IF($AQ701,MIN(IF(G3SelectionMask="x",IF(INDEX(RawDataRefData,$E701,0)&gt;0,INDEX(RawDataRefData,$E701,0)),"")),"")</f>
        <v/>
      </c>
      <c r="AV701" s="100" t="str">
        <f t="array" ref="AV701">IF($AQ701,MAX(IF(G3SelectionMask="x",IF(INDEX(RawDataRefData,$E701,0)&gt;0,INDEX(RawDataRefData,$E701,0)),"")),"")</f>
        <v/>
      </c>
      <c r="AW701" s="100" t="str">
        <f t="shared" si="258"/>
        <v/>
      </c>
      <c r="AX701" s="100" t="str">
        <f t="array" ref="AX701">IF($AQ701,STDEVA(IF(G3SelectionMask="x",IF(INDEX(RawDataRefData,$E701,0)&gt;0,INDEX(RawDataRefData,$E701,0)),"")),"")</f>
        <v/>
      </c>
      <c r="AY701" s="101" t="b">
        <f t="shared" si="259"/>
        <v>0</v>
      </c>
      <c r="AZ701" s="101" t="str">
        <f t="array" ref="AZ701">IF($AY701,MEDIAN(IF(G4SelectionMask="x",IF(INDEX(RawDataRefData,$E701,0)&gt;0,INDEX(RawDataRefData,$E701,0)),"")),"")</f>
        <v/>
      </c>
      <c r="BA701" s="101" t="str">
        <f t="array" ref="BA701">IF($AY701,QUARTILE(IF(G4SelectionMask="x",IF(INDEX(RawDataRefData,$E701,0)&gt;0,INDEX(RawDataRefData,$E701,0)),""),1),"")</f>
        <v/>
      </c>
      <c r="BB701" s="101" t="str">
        <f t="array" ref="BB701">IF($AY701,QUARTILE(IF(G4SelectionMask="x",IF(INDEX(RawDataRefData,$E701,0)&gt;0,INDEX(RawDataRefData,$E701,0)),""),3),"")</f>
        <v/>
      </c>
      <c r="BC701" s="101" t="str">
        <f t="array" ref="BC701">IF($AY701,MIN(IF(G4SelectionMask="x",IF(INDEX(RawDataRefData,$E701,0)&gt;0,INDEX(RawDataRefData,$E701,0)),"")),"")</f>
        <v/>
      </c>
      <c r="BD701" s="101" t="str">
        <f t="array" ref="BD701">IF($AY701,MAX(IF(G4SelectionMask="x",IF(INDEX(RawDataRefData,$E701,0)&gt;0,INDEX(RawDataRefData,$E701,0)),"")),"")</f>
        <v/>
      </c>
      <c r="BE701" s="101" t="str">
        <f t="shared" si="260"/>
        <v/>
      </c>
      <c r="BF701" s="101" t="str">
        <f t="array" ref="BF701">IF($AY701,STDEVA(IF(G4SelectionMask="x",IF(INDEX(RawDataRefData,$E701,0)&gt;0,INDEX(RawDataRefData,$E701,0)),"")),"")</f>
        <v/>
      </c>
      <c r="BG701" s="100" t="b">
        <f t="shared" si="261"/>
        <v>0</v>
      </c>
      <c r="BH701" s="100" t="str">
        <f t="array" ref="BH701">IF($BG701,MEDIAN(IF(G5SelectionMask="x",IF(INDEX(RawDataRefData,$E701,0)&gt;0,INDEX(RawDataRefData,$E701,0)),"")),"")</f>
        <v/>
      </c>
      <c r="BI701" s="100" t="str">
        <f t="array" ref="BI701">IF($BG701,QUARTILE(IF(G5SelectionMask="x",IF(INDEX(RawDataRefData,$E701,0)&gt;0,INDEX(RawDataRefData,$E701,0)),""),1),"")</f>
        <v/>
      </c>
      <c r="BJ701" s="100" t="str">
        <f t="array" ref="BJ701">IF($BG701,QUARTILE(IF(G5SelectionMask="x",IF(INDEX(RawDataRefData,$E701,0)&gt;0,INDEX(RawDataRefData,$E701,0)),""),3),"")</f>
        <v/>
      </c>
      <c r="BK701" s="100" t="str">
        <f t="array" ref="BK701">IF($BG701,MIN(IF(G5SelectionMask="x",IF(INDEX(RawDataRefData,$E701,0)&gt;0,INDEX(RawDataRefData,$E701,0)),"")),"")</f>
        <v/>
      </c>
      <c r="BL701" s="100" t="str">
        <f t="array" ref="BL701">IF($BG701,MAX(IF(G5SelectionMask="x",IF(INDEX(RawDataRefData,$E701,0)&gt;0,INDEX(RawDataRefData,$E701,0)),"")),"")</f>
        <v/>
      </c>
      <c r="BM701" s="100" t="str">
        <f t="shared" si="262"/>
        <v/>
      </c>
      <c r="BN701" s="103" t="str">
        <f t="array" ref="BN701">IF($BG701,STDEVA(IF(G5SelectionMask="x",IF(INDEX(RawDataRefData,$E701,0)&gt;0,INDEX(RawDataRefData,$E701,0)),"")),"")</f>
        <v/>
      </c>
      <c r="BO701" s="104"/>
      <c r="BP701" s="105">
        <v>2</v>
      </c>
      <c r="BQ701" s="105">
        <v>2</v>
      </c>
      <c r="BR701" s="105">
        <v>4</v>
      </c>
      <c r="BS701" s="105">
        <v>2</v>
      </c>
      <c r="BT701" s="105">
        <v>4</v>
      </c>
      <c r="BU701" s="105">
        <v>2</v>
      </c>
      <c r="BV701" s="105">
        <v>3</v>
      </c>
      <c r="BW701" s="105">
        <v>1</v>
      </c>
      <c r="BX701" s="105">
        <v>3</v>
      </c>
      <c r="BY701" s="105">
        <v>2</v>
      </c>
      <c r="BZ701" s="105">
        <v>1</v>
      </c>
      <c r="CA701" s="105">
        <v>1</v>
      </c>
      <c r="CB701" s="105">
        <v>2</v>
      </c>
      <c r="CC701" s="105">
        <v>3</v>
      </c>
      <c r="CD701" s="105">
        <v>2</v>
      </c>
    </row>
    <row r="702" spans="1:82" x14ac:dyDescent="0.2">
      <c r="A702" s="33">
        <f>IF(OR(SelectEffectivenessBanking="x",SelectEffectivenessInsurance="x"),,ERROR)</f>
        <v>0</v>
      </c>
      <c r="B702" s="218"/>
      <c r="C702" s="221"/>
      <c r="D702" s="227"/>
      <c r="E702" s="72">
        <f t="shared" si="255"/>
        <v>693</v>
      </c>
      <c r="F702" s="9" t="s">
        <v>986</v>
      </c>
      <c r="H702" s="9" t="s">
        <v>1214</v>
      </c>
      <c r="K702" s="100">
        <f t="shared" si="240"/>
        <v>2</v>
      </c>
      <c r="L702" s="100"/>
      <c r="M702" s="100"/>
      <c r="N702" s="100"/>
      <c r="O702" s="100"/>
      <c r="P702" s="101">
        <f t="shared" si="241"/>
        <v>2</v>
      </c>
      <c r="Q702" s="102">
        <f t="shared" si="242"/>
        <v>3</v>
      </c>
      <c r="R702" s="102">
        <f t="shared" si="243"/>
        <v>3</v>
      </c>
      <c r="S702" s="102">
        <f t="shared" si="244"/>
        <v>1</v>
      </c>
      <c r="T702" s="102">
        <f t="shared" si="245"/>
        <v>2</v>
      </c>
      <c r="U702" s="102">
        <f t="shared" si="246"/>
        <v>4</v>
      </c>
      <c r="V702" s="102">
        <f t="shared" si="247"/>
        <v>4</v>
      </c>
      <c r="W702" s="102">
        <f t="shared" si="248"/>
        <v>1</v>
      </c>
      <c r="X702" s="102">
        <f t="shared" si="249"/>
        <v>1</v>
      </c>
      <c r="Y702" s="102">
        <f t="shared" si="250"/>
        <v>1</v>
      </c>
      <c r="Z702" s="102">
        <f t="shared" si="251"/>
        <v>4</v>
      </c>
      <c r="AA702" s="100" t="b">
        <f t="shared" si="252"/>
        <v>1</v>
      </c>
      <c r="AB702" s="100">
        <f t="array" ref="AB702">IF($AA702,MEDIAN(IF(G1SelectionMask="x",IF(INDEX(RawDataRefData,$E702,0)&gt;0,INDEX(RawDataRefData,$E702,0)),"")),"")</f>
        <v>2</v>
      </c>
      <c r="AC702" s="100">
        <f t="array" ref="AC702">IF($AA702,QUARTILE(IF(G1SelectionMask="x",IF(INDEX(RawDataRefData,$E702,0)&gt;0,INDEX(RawDataRefData,$E702,0)),""),1),"")</f>
        <v>1</v>
      </c>
      <c r="AD702" s="100">
        <f t="array" ref="AD702">IF($AA702,QUARTILE(IF(G1SelectionMask="x",IF(INDEX(RawDataRefData,$E702,0)&gt;0,INDEX(RawDataRefData,$E702,0)),""),3),"")</f>
        <v>3.5</v>
      </c>
      <c r="AE702" s="100">
        <f t="array" ref="AE702">IF($AA702,MIN(IF(G1SelectionMask="x",IF(INDEX(RawDataRefData,$E702,0)&gt;0,INDEX(RawDataRefData,$E702,0)),"")),"")</f>
        <v>1</v>
      </c>
      <c r="AF702" s="100">
        <f t="array" ref="AF702">IF($AA702,MAX(IF(G1SelectionMask="x",IF(INDEX(RawDataRefData,$E702,0)&gt;0,INDEX(RawDataRefData,$E702,0)),"")),"")</f>
        <v>4</v>
      </c>
      <c r="AG702" s="100">
        <f t="shared" si="253"/>
        <v>2.3636363636363638</v>
      </c>
      <c r="AH702" s="100">
        <f t="array" ref="AH702">IF($AA702,STDEVA(IF(G1SelectionMask="x",IF(INDEX(RawDataRefData,$E702,0)&gt;0,INDEX(RawDataRefData,$E702,0)),"")),"")</f>
        <v>1.2862913567871996</v>
      </c>
      <c r="AI702" s="101" t="b">
        <f t="shared" si="254"/>
        <v>1</v>
      </c>
      <c r="AJ702" s="101">
        <f t="array" ref="AJ702">IF($AI702,MEDIAN(IF(G2SelectionMask="x",IF(INDEX(RawDataRefData,$E702,0)&gt;0,INDEX(RawDataRefData,$E702,0)),"")),"")</f>
        <v>3</v>
      </c>
      <c r="AK702" s="101">
        <f t="array" ref="AK702">IF($AI702,QUARTILE(IF(G2SelectionMask="x",IF(INDEX(RawDataRefData,$E702,0)&gt;0,INDEX(RawDataRefData,$E702,0)),""),1),"")</f>
        <v>1.5</v>
      </c>
      <c r="AL702" s="101">
        <f t="array" ref="AL702">IF($AI702,QUARTILE(IF(G2SelectionMask="x",IF(INDEX(RawDataRefData,$E702,0)&gt;0,INDEX(RawDataRefData,$E702,0)),""),3),"")</f>
        <v>3.5</v>
      </c>
      <c r="AM702" s="101">
        <f t="array" ref="AM702">IF($AI702,MIN(IF(G2SelectionMask="x",IF(INDEX(RawDataRefData,$E702,0)&gt;0,INDEX(RawDataRefData,$E702,0)),"")),"")</f>
        <v>1</v>
      </c>
      <c r="AN702" s="101">
        <f t="array" ref="AN702">IF($AI702,MAX(IF(G2SelectionMask="x",IF(INDEX(RawDataRefData,$E702,0)&gt;0,INDEX(RawDataRefData,$E702,0)),"")),"")</f>
        <v>4</v>
      </c>
      <c r="AO702" s="101">
        <f t="shared" si="256"/>
        <v>2.5454545454545454</v>
      </c>
      <c r="AP702" s="101">
        <f t="array" ref="AP702">IF($AI702,STDEVA(IF(G2SelectionMask="x",IF(INDEX(RawDataRefData,$E702,0)&gt;0,INDEX(RawDataRefData,$E702,0)),"")),"")</f>
        <v>1.213559752433836</v>
      </c>
      <c r="AQ702" s="100" t="b">
        <f t="shared" si="257"/>
        <v>0</v>
      </c>
      <c r="AR702" s="100" t="str">
        <f t="array" ref="AR702">IF($AQ702,MEDIAN(IF(G3SelectionMask="x",IF(INDEX(RawDataRefData,$E702,0)&gt;0,INDEX(RawDataRefData,$E702,0)),"")),"")</f>
        <v/>
      </c>
      <c r="AS702" s="100" t="str">
        <f t="array" ref="AS702">IF($AQ702,QUARTILE(IF(G3SelectionMask="x",IF(INDEX(RawDataRefData,$E702,0)&gt;0,INDEX(RawDataRefData,$E702,0)),""),1),"")</f>
        <v/>
      </c>
      <c r="AT702" s="100" t="str">
        <f t="array" ref="AT702">IF($AQ702,QUARTILE(IF(G3SelectionMask="x",IF(INDEX(RawDataRefData,$E702,0)&gt;0,INDEX(RawDataRefData,$E702,0)),""),3),"")</f>
        <v/>
      </c>
      <c r="AU702" s="100" t="str">
        <f t="array" ref="AU702">IF($AQ702,MIN(IF(G3SelectionMask="x",IF(INDEX(RawDataRefData,$E702,0)&gt;0,INDEX(RawDataRefData,$E702,0)),"")),"")</f>
        <v/>
      </c>
      <c r="AV702" s="100" t="str">
        <f t="array" ref="AV702">IF($AQ702,MAX(IF(G3SelectionMask="x",IF(INDEX(RawDataRefData,$E702,0)&gt;0,INDEX(RawDataRefData,$E702,0)),"")),"")</f>
        <v/>
      </c>
      <c r="AW702" s="100" t="str">
        <f t="shared" si="258"/>
        <v/>
      </c>
      <c r="AX702" s="100" t="str">
        <f t="array" ref="AX702">IF($AQ702,STDEVA(IF(G3SelectionMask="x",IF(INDEX(RawDataRefData,$E702,0)&gt;0,INDEX(RawDataRefData,$E702,0)),"")),"")</f>
        <v/>
      </c>
      <c r="AY702" s="101" t="b">
        <f t="shared" si="259"/>
        <v>0</v>
      </c>
      <c r="AZ702" s="101" t="str">
        <f t="array" ref="AZ702">IF($AY702,MEDIAN(IF(G4SelectionMask="x",IF(INDEX(RawDataRefData,$E702,0)&gt;0,INDEX(RawDataRefData,$E702,0)),"")),"")</f>
        <v/>
      </c>
      <c r="BA702" s="101" t="str">
        <f t="array" ref="BA702">IF($AY702,QUARTILE(IF(G4SelectionMask="x",IF(INDEX(RawDataRefData,$E702,0)&gt;0,INDEX(RawDataRefData,$E702,0)),""),1),"")</f>
        <v/>
      </c>
      <c r="BB702" s="101" t="str">
        <f t="array" ref="BB702">IF($AY702,QUARTILE(IF(G4SelectionMask="x",IF(INDEX(RawDataRefData,$E702,0)&gt;0,INDEX(RawDataRefData,$E702,0)),""),3),"")</f>
        <v/>
      </c>
      <c r="BC702" s="101" t="str">
        <f t="array" ref="BC702">IF($AY702,MIN(IF(G4SelectionMask="x",IF(INDEX(RawDataRefData,$E702,0)&gt;0,INDEX(RawDataRefData,$E702,0)),"")),"")</f>
        <v/>
      </c>
      <c r="BD702" s="101" t="str">
        <f t="array" ref="BD702">IF($AY702,MAX(IF(G4SelectionMask="x",IF(INDEX(RawDataRefData,$E702,0)&gt;0,INDEX(RawDataRefData,$E702,0)),"")),"")</f>
        <v/>
      </c>
      <c r="BE702" s="101" t="str">
        <f t="shared" si="260"/>
        <v/>
      </c>
      <c r="BF702" s="101" t="str">
        <f t="array" ref="BF702">IF($AY702,STDEVA(IF(G4SelectionMask="x",IF(INDEX(RawDataRefData,$E702,0)&gt;0,INDEX(RawDataRefData,$E702,0)),"")),"")</f>
        <v/>
      </c>
      <c r="BG702" s="100" t="b">
        <f t="shared" si="261"/>
        <v>0</v>
      </c>
      <c r="BH702" s="100" t="str">
        <f t="array" ref="BH702">IF($BG702,MEDIAN(IF(G5SelectionMask="x",IF(INDEX(RawDataRefData,$E702,0)&gt;0,INDEX(RawDataRefData,$E702,0)),"")),"")</f>
        <v/>
      </c>
      <c r="BI702" s="100" t="str">
        <f t="array" ref="BI702">IF($BG702,QUARTILE(IF(G5SelectionMask="x",IF(INDEX(RawDataRefData,$E702,0)&gt;0,INDEX(RawDataRefData,$E702,0)),""),1),"")</f>
        <v/>
      </c>
      <c r="BJ702" s="100" t="str">
        <f t="array" ref="BJ702">IF($BG702,QUARTILE(IF(G5SelectionMask="x",IF(INDEX(RawDataRefData,$E702,0)&gt;0,INDEX(RawDataRefData,$E702,0)),""),3),"")</f>
        <v/>
      </c>
      <c r="BK702" s="100" t="str">
        <f t="array" ref="BK702">IF($BG702,MIN(IF(G5SelectionMask="x",IF(INDEX(RawDataRefData,$E702,0)&gt;0,INDEX(RawDataRefData,$E702,0)),"")),"")</f>
        <v/>
      </c>
      <c r="BL702" s="100" t="str">
        <f t="array" ref="BL702">IF($BG702,MAX(IF(G5SelectionMask="x",IF(INDEX(RawDataRefData,$E702,0)&gt;0,INDEX(RawDataRefData,$E702,0)),"")),"")</f>
        <v/>
      </c>
      <c r="BM702" s="100" t="str">
        <f t="shared" si="262"/>
        <v/>
      </c>
      <c r="BN702" s="103" t="str">
        <f t="array" ref="BN702">IF($BG702,STDEVA(IF(G5SelectionMask="x",IF(INDEX(RawDataRefData,$E702,0)&gt;0,INDEX(RawDataRefData,$E702,0)),"")),"")</f>
        <v/>
      </c>
      <c r="BO702" s="104"/>
      <c r="BP702" s="105">
        <v>2</v>
      </c>
      <c r="BQ702" s="105">
        <v>2</v>
      </c>
      <c r="BR702" s="105">
        <v>3</v>
      </c>
      <c r="BS702" s="105">
        <v>3</v>
      </c>
      <c r="BT702" s="105">
        <v>1</v>
      </c>
      <c r="BU702" s="105">
        <v>2</v>
      </c>
      <c r="BV702" s="105">
        <v>4</v>
      </c>
      <c r="BW702" s="105">
        <v>4</v>
      </c>
      <c r="BX702" s="105">
        <v>1</v>
      </c>
      <c r="BY702" s="105">
        <v>1</v>
      </c>
      <c r="BZ702" s="105">
        <v>1</v>
      </c>
      <c r="CA702" s="105">
        <v>4</v>
      </c>
      <c r="CB702" s="105">
        <v>3</v>
      </c>
      <c r="CC702" s="105">
        <v>4</v>
      </c>
      <c r="CD702" s="105">
        <v>3</v>
      </c>
    </row>
    <row r="703" spans="1:82" x14ac:dyDescent="0.2">
      <c r="A703" s="33">
        <f>IF(SelectEffectivenessBanking="x",,ERROR)</f>
        <v>0</v>
      </c>
      <c r="B703" s="218"/>
      <c r="C703" s="221"/>
      <c r="D703" s="227"/>
      <c r="E703" s="72">
        <f t="shared" si="255"/>
        <v>694</v>
      </c>
      <c r="F703" s="9" t="s">
        <v>987</v>
      </c>
      <c r="H703" s="9" t="s">
        <v>1214</v>
      </c>
      <c r="K703" s="100">
        <f t="shared" si="240"/>
        <v>2</v>
      </c>
      <c r="L703" s="100"/>
      <c r="M703" s="100"/>
      <c r="N703" s="100"/>
      <c r="O703" s="100"/>
      <c r="P703" s="101">
        <f t="shared" si="241"/>
        <v>4</v>
      </c>
      <c r="Q703" s="102">
        <f t="shared" si="242"/>
        <v>2</v>
      </c>
      <c r="R703" s="102">
        <f t="shared" si="243"/>
        <v>2</v>
      </c>
      <c r="S703" s="102">
        <f t="shared" si="244"/>
        <v>4</v>
      </c>
      <c r="T703" s="102">
        <f t="shared" si="245"/>
        <v>2</v>
      </c>
      <c r="U703" s="102">
        <f t="shared" si="246"/>
        <v>2</v>
      </c>
      <c r="V703" s="102">
        <f t="shared" si="247"/>
        <v>4</v>
      </c>
      <c r="W703" s="102">
        <f t="shared" si="248"/>
        <v>4</v>
      </c>
      <c r="X703" s="102">
        <f t="shared" si="249"/>
        <v>4</v>
      </c>
      <c r="Y703" s="102">
        <f t="shared" si="250"/>
        <v>1</v>
      </c>
      <c r="Z703" s="102">
        <f t="shared" si="251"/>
        <v>2</v>
      </c>
      <c r="AA703" s="100" t="b">
        <f t="shared" si="252"/>
        <v>1</v>
      </c>
      <c r="AB703" s="100">
        <f t="array" ref="AB703">IF($AA703,MEDIAN(IF(G1SelectionMask="x",IF(INDEX(RawDataRefData,$E703,0)&gt;0,INDEX(RawDataRefData,$E703,0)),"")),"")</f>
        <v>2</v>
      </c>
      <c r="AC703" s="100">
        <f t="array" ref="AC703">IF($AA703,QUARTILE(IF(G1SelectionMask="x",IF(INDEX(RawDataRefData,$E703,0)&gt;0,INDEX(RawDataRefData,$E703,0)),""),1),"")</f>
        <v>2</v>
      </c>
      <c r="AD703" s="100">
        <f t="array" ref="AD703">IF($AA703,QUARTILE(IF(G1SelectionMask="x",IF(INDEX(RawDataRefData,$E703,0)&gt;0,INDEX(RawDataRefData,$E703,0)),""),3),"")</f>
        <v>4</v>
      </c>
      <c r="AE703" s="100">
        <f t="array" ref="AE703">IF($AA703,MIN(IF(G1SelectionMask="x",IF(INDEX(RawDataRefData,$E703,0)&gt;0,INDEX(RawDataRefData,$E703,0)),"")),"")</f>
        <v>1</v>
      </c>
      <c r="AF703" s="100">
        <f t="array" ref="AF703">IF($AA703,MAX(IF(G1SelectionMask="x",IF(INDEX(RawDataRefData,$E703,0)&gt;0,INDEX(RawDataRefData,$E703,0)),"")),"")</f>
        <v>4</v>
      </c>
      <c r="AG703" s="100">
        <f t="shared" si="253"/>
        <v>2.8181818181818183</v>
      </c>
      <c r="AH703" s="100">
        <f t="array" ref="AH703">IF($AA703,STDEVA(IF(G1SelectionMask="x",IF(INDEX(RawDataRefData,$E703,0)&gt;0,INDEX(RawDataRefData,$E703,0)),"")),"")</f>
        <v>1.1677484162422846</v>
      </c>
      <c r="AI703" s="101" t="b">
        <f t="shared" si="254"/>
        <v>1</v>
      </c>
      <c r="AJ703" s="101">
        <f t="array" ref="AJ703">IF($AI703,MEDIAN(IF(G2SelectionMask="x",IF(INDEX(RawDataRefData,$E703,0)&gt;0,INDEX(RawDataRefData,$E703,0)),"")),"")</f>
        <v>2</v>
      </c>
      <c r="AK703" s="101">
        <f t="array" ref="AK703">IF($AI703,QUARTILE(IF(G2SelectionMask="x",IF(INDEX(RawDataRefData,$E703,0)&gt;0,INDEX(RawDataRefData,$E703,0)),""),1),"")</f>
        <v>2</v>
      </c>
      <c r="AL703" s="101">
        <f t="array" ref="AL703">IF($AI703,QUARTILE(IF(G2SelectionMask="x",IF(INDEX(RawDataRefData,$E703,0)&gt;0,INDEX(RawDataRefData,$E703,0)),""),3),"")</f>
        <v>4</v>
      </c>
      <c r="AM703" s="101">
        <f t="array" ref="AM703">IF($AI703,MIN(IF(G2SelectionMask="x",IF(INDEX(RawDataRefData,$E703,0)&gt;0,INDEX(RawDataRefData,$E703,0)),"")),"")</f>
        <v>1</v>
      </c>
      <c r="AN703" s="101">
        <f t="array" ref="AN703">IF($AI703,MAX(IF(G2SelectionMask="x",IF(INDEX(RawDataRefData,$E703,0)&gt;0,INDEX(RawDataRefData,$E703,0)),"")),"")</f>
        <v>4</v>
      </c>
      <c r="AO703" s="101">
        <f t="shared" si="256"/>
        <v>2.5454545454545454</v>
      </c>
      <c r="AP703" s="101">
        <f t="array" ref="AP703">IF($AI703,STDEVA(IF(G2SelectionMask="x",IF(INDEX(RawDataRefData,$E703,0)&gt;0,INDEX(RawDataRefData,$E703,0)),"")),"")</f>
        <v>1.213559752433836</v>
      </c>
      <c r="AQ703" s="100" t="b">
        <f t="shared" si="257"/>
        <v>0</v>
      </c>
      <c r="AR703" s="100" t="str">
        <f t="array" ref="AR703">IF($AQ703,MEDIAN(IF(G3SelectionMask="x",IF(INDEX(RawDataRefData,$E703,0)&gt;0,INDEX(RawDataRefData,$E703,0)),"")),"")</f>
        <v/>
      </c>
      <c r="AS703" s="100" t="str">
        <f t="array" ref="AS703">IF($AQ703,QUARTILE(IF(G3SelectionMask="x",IF(INDEX(RawDataRefData,$E703,0)&gt;0,INDEX(RawDataRefData,$E703,0)),""),1),"")</f>
        <v/>
      </c>
      <c r="AT703" s="100" t="str">
        <f t="array" ref="AT703">IF($AQ703,QUARTILE(IF(G3SelectionMask="x",IF(INDEX(RawDataRefData,$E703,0)&gt;0,INDEX(RawDataRefData,$E703,0)),""),3),"")</f>
        <v/>
      </c>
      <c r="AU703" s="100" t="str">
        <f t="array" ref="AU703">IF($AQ703,MIN(IF(G3SelectionMask="x",IF(INDEX(RawDataRefData,$E703,0)&gt;0,INDEX(RawDataRefData,$E703,0)),"")),"")</f>
        <v/>
      </c>
      <c r="AV703" s="100" t="str">
        <f t="array" ref="AV703">IF($AQ703,MAX(IF(G3SelectionMask="x",IF(INDEX(RawDataRefData,$E703,0)&gt;0,INDEX(RawDataRefData,$E703,0)),"")),"")</f>
        <v/>
      </c>
      <c r="AW703" s="100" t="str">
        <f t="shared" si="258"/>
        <v/>
      </c>
      <c r="AX703" s="100" t="str">
        <f t="array" ref="AX703">IF($AQ703,STDEVA(IF(G3SelectionMask="x",IF(INDEX(RawDataRefData,$E703,0)&gt;0,INDEX(RawDataRefData,$E703,0)),"")),"")</f>
        <v/>
      </c>
      <c r="AY703" s="101" t="b">
        <f t="shared" si="259"/>
        <v>0</v>
      </c>
      <c r="AZ703" s="101" t="str">
        <f t="array" ref="AZ703">IF($AY703,MEDIAN(IF(G4SelectionMask="x",IF(INDEX(RawDataRefData,$E703,0)&gt;0,INDEX(RawDataRefData,$E703,0)),"")),"")</f>
        <v/>
      </c>
      <c r="BA703" s="101" t="str">
        <f t="array" ref="BA703">IF($AY703,QUARTILE(IF(G4SelectionMask="x",IF(INDEX(RawDataRefData,$E703,0)&gt;0,INDEX(RawDataRefData,$E703,0)),""),1),"")</f>
        <v/>
      </c>
      <c r="BB703" s="101" t="str">
        <f t="array" ref="BB703">IF($AY703,QUARTILE(IF(G4SelectionMask="x",IF(INDEX(RawDataRefData,$E703,0)&gt;0,INDEX(RawDataRefData,$E703,0)),""),3),"")</f>
        <v/>
      </c>
      <c r="BC703" s="101" t="str">
        <f t="array" ref="BC703">IF($AY703,MIN(IF(G4SelectionMask="x",IF(INDEX(RawDataRefData,$E703,0)&gt;0,INDEX(RawDataRefData,$E703,0)),"")),"")</f>
        <v/>
      </c>
      <c r="BD703" s="101" t="str">
        <f t="array" ref="BD703">IF($AY703,MAX(IF(G4SelectionMask="x",IF(INDEX(RawDataRefData,$E703,0)&gt;0,INDEX(RawDataRefData,$E703,0)),"")),"")</f>
        <v/>
      </c>
      <c r="BE703" s="101" t="str">
        <f t="shared" si="260"/>
        <v/>
      </c>
      <c r="BF703" s="101" t="str">
        <f t="array" ref="BF703">IF($AY703,STDEVA(IF(G4SelectionMask="x",IF(INDEX(RawDataRefData,$E703,0)&gt;0,INDEX(RawDataRefData,$E703,0)),"")),"")</f>
        <v/>
      </c>
      <c r="BG703" s="100" t="b">
        <f t="shared" si="261"/>
        <v>0</v>
      </c>
      <c r="BH703" s="100" t="str">
        <f t="array" ref="BH703">IF($BG703,MEDIAN(IF(G5SelectionMask="x",IF(INDEX(RawDataRefData,$E703,0)&gt;0,INDEX(RawDataRefData,$E703,0)),"")),"")</f>
        <v/>
      </c>
      <c r="BI703" s="100" t="str">
        <f t="array" ref="BI703">IF($BG703,QUARTILE(IF(G5SelectionMask="x",IF(INDEX(RawDataRefData,$E703,0)&gt;0,INDEX(RawDataRefData,$E703,0)),""),1),"")</f>
        <v/>
      </c>
      <c r="BJ703" s="100" t="str">
        <f t="array" ref="BJ703">IF($BG703,QUARTILE(IF(G5SelectionMask="x",IF(INDEX(RawDataRefData,$E703,0)&gt;0,INDEX(RawDataRefData,$E703,0)),""),3),"")</f>
        <v/>
      </c>
      <c r="BK703" s="100" t="str">
        <f t="array" ref="BK703">IF($BG703,MIN(IF(G5SelectionMask="x",IF(INDEX(RawDataRefData,$E703,0)&gt;0,INDEX(RawDataRefData,$E703,0)),"")),"")</f>
        <v/>
      </c>
      <c r="BL703" s="100" t="str">
        <f t="array" ref="BL703">IF($BG703,MAX(IF(G5SelectionMask="x",IF(INDEX(RawDataRefData,$E703,0)&gt;0,INDEX(RawDataRefData,$E703,0)),"")),"")</f>
        <v/>
      </c>
      <c r="BM703" s="100" t="str">
        <f t="shared" si="262"/>
        <v/>
      </c>
      <c r="BN703" s="103" t="str">
        <f t="array" ref="BN703">IF($BG703,STDEVA(IF(G5SelectionMask="x",IF(INDEX(RawDataRefData,$E703,0)&gt;0,INDEX(RawDataRefData,$E703,0)),"")),"")</f>
        <v/>
      </c>
      <c r="BO703" s="104"/>
      <c r="BP703" s="105">
        <v>2</v>
      </c>
      <c r="BQ703" s="105">
        <v>4</v>
      </c>
      <c r="BR703" s="105">
        <v>2</v>
      </c>
      <c r="BS703" s="105">
        <v>2</v>
      </c>
      <c r="BT703" s="105">
        <v>4</v>
      </c>
      <c r="BU703" s="105">
        <v>2</v>
      </c>
      <c r="BV703" s="105">
        <v>2</v>
      </c>
      <c r="BW703" s="105">
        <v>4</v>
      </c>
      <c r="BX703" s="105">
        <v>4</v>
      </c>
      <c r="BY703" s="105">
        <v>4</v>
      </c>
      <c r="BZ703" s="105">
        <v>1</v>
      </c>
      <c r="CA703" s="105">
        <v>2</v>
      </c>
      <c r="CB703" s="105">
        <v>2</v>
      </c>
      <c r="CC703" s="105">
        <v>2</v>
      </c>
      <c r="CD703" s="105">
        <v>1</v>
      </c>
    </row>
    <row r="704" spans="1:82" x14ac:dyDescent="0.2">
      <c r="A704" s="33">
        <f>IF(SelectEffectivenessBanking="x",,ERROR)</f>
        <v>0</v>
      </c>
      <c r="B704" s="218"/>
      <c r="C704" s="221"/>
      <c r="D704" s="227"/>
      <c r="E704" s="72">
        <f t="shared" si="255"/>
        <v>695</v>
      </c>
      <c r="F704" s="9" t="s">
        <v>988</v>
      </c>
      <c r="H704" s="9" t="s">
        <v>1214</v>
      </c>
      <c r="K704" s="100">
        <f t="shared" si="240"/>
        <v>2</v>
      </c>
      <c r="L704" s="100"/>
      <c r="M704" s="100"/>
      <c r="N704" s="100"/>
      <c r="O704" s="100"/>
      <c r="P704" s="101">
        <f t="shared" si="241"/>
        <v>1</v>
      </c>
      <c r="Q704" s="102">
        <f t="shared" si="242"/>
        <v>2</v>
      </c>
      <c r="R704" s="102">
        <f t="shared" si="243"/>
        <v>3</v>
      </c>
      <c r="S704" s="102">
        <f t="shared" si="244"/>
        <v>1</v>
      </c>
      <c r="T704" s="102">
        <f t="shared" si="245"/>
        <v>2</v>
      </c>
      <c r="U704" s="102">
        <f t="shared" si="246"/>
        <v>2</v>
      </c>
      <c r="V704" s="102">
        <f t="shared" si="247"/>
        <v>1</v>
      </c>
      <c r="W704" s="102">
        <f t="shared" si="248"/>
        <v>1</v>
      </c>
      <c r="X704" s="102">
        <f t="shared" si="249"/>
        <v>1</v>
      </c>
      <c r="Y704" s="102">
        <f t="shared" si="250"/>
        <v>1</v>
      </c>
      <c r="Z704" s="102">
        <f t="shared" si="251"/>
        <v>1</v>
      </c>
      <c r="AA704" s="100" t="b">
        <f t="shared" si="252"/>
        <v>1</v>
      </c>
      <c r="AB704" s="100">
        <f t="array" ref="AB704">IF($AA704,MEDIAN(IF(G1SelectionMask="x",IF(INDEX(RawDataRefData,$E704,0)&gt;0,INDEX(RawDataRefData,$E704,0)),"")),"")</f>
        <v>1</v>
      </c>
      <c r="AC704" s="100">
        <f t="array" ref="AC704">IF($AA704,QUARTILE(IF(G1SelectionMask="x",IF(INDEX(RawDataRefData,$E704,0)&gt;0,INDEX(RawDataRefData,$E704,0)),""),1),"")</f>
        <v>1</v>
      </c>
      <c r="AD704" s="100">
        <f t="array" ref="AD704">IF($AA704,QUARTILE(IF(G1SelectionMask="x",IF(INDEX(RawDataRefData,$E704,0)&gt;0,INDEX(RawDataRefData,$E704,0)),""),3),"")</f>
        <v>2</v>
      </c>
      <c r="AE704" s="100">
        <f t="array" ref="AE704">IF($AA704,MIN(IF(G1SelectionMask="x",IF(INDEX(RawDataRefData,$E704,0)&gt;0,INDEX(RawDataRefData,$E704,0)),"")),"")</f>
        <v>1</v>
      </c>
      <c r="AF704" s="100">
        <f t="array" ref="AF704">IF($AA704,MAX(IF(G1SelectionMask="x",IF(INDEX(RawDataRefData,$E704,0)&gt;0,INDEX(RawDataRefData,$E704,0)),"")),"")</f>
        <v>3</v>
      </c>
      <c r="AG704" s="100">
        <f t="shared" si="253"/>
        <v>1.4545454545454546</v>
      </c>
      <c r="AH704" s="100">
        <f t="array" ref="AH704">IF($AA704,STDEVA(IF(G1SelectionMask="x",IF(INDEX(RawDataRefData,$E704,0)&gt;0,INDEX(RawDataRefData,$E704,0)),"")),"")</f>
        <v>0.68755165095232862</v>
      </c>
      <c r="AI704" s="101" t="b">
        <f t="shared" si="254"/>
        <v>1</v>
      </c>
      <c r="AJ704" s="101">
        <f t="array" ref="AJ704">IF($AI704,MEDIAN(IF(G2SelectionMask="x",IF(INDEX(RawDataRefData,$E704,0)&gt;0,INDEX(RawDataRefData,$E704,0)),"")),"")</f>
        <v>1</v>
      </c>
      <c r="AK704" s="101">
        <f t="array" ref="AK704">IF($AI704,QUARTILE(IF(G2SelectionMask="x",IF(INDEX(RawDataRefData,$E704,0)&gt;0,INDEX(RawDataRefData,$E704,0)),""),1),"")</f>
        <v>1</v>
      </c>
      <c r="AL704" s="101">
        <f t="array" ref="AL704">IF($AI704,QUARTILE(IF(G2SelectionMask="x",IF(INDEX(RawDataRefData,$E704,0)&gt;0,INDEX(RawDataRefData,$E704,0)),""),3),"")</f>
        <v>2</v>
      </c>
      <c r="AM704" s="101">
        <f t="array" ref="AM704">IF($AI704,MIN(IF(G2SelectionMask="x",IF(INDEX(RawDataRefData,$E704,0)&gt;0,INDEX(RawDataRefData,$E704,0)),"")),"")</f>
        <v>1</v>
      </c>
      <c r="AN704" s="101">
        <f t="array" ref="AN704">IF($AI704,MAX(IF(G2SelectionMask="x",IF(INDEX(RawDataRefData,$E704,0)&gt;0,INDEX(RawDataRefData,$E704,0)),"")),"")</f>
        <v>4</v>
      </c>
      <c r="AO704" s="101">
        <f t="shared" si="256"/>
        <v>1.5454545454545454</v>
      </c>
      <c r="AP704" s="101">
        <f t="array" ref="AP704">IF($AI704,STDEVA(IF(G2SelectionMask="x",IF(INDEX(RawDataRefData,$E704,0)&gt;0,INDEX(RawDataRefData,$E704,0)),"")),"")</f>
        <v>0.9341987329938275</v>
      </c>
      <c r="AQ704" s="100" t="b">
        <f t="shared" si="257"/>
        <v>0</v>
      </c>
      <c r="AR704" s="100" t="str">
        <f t="array" ref="AR704">IF($AQ704,MEDIAN(IF(G3SelectionMask="x",IF(INDEX(RawDataRefData,$E704,0)&gt;0,INDEX(RawDataRefData,$E704,0)),"")),"")</f>
        <v/>
      </c>
      <c r="AS704" s="100" t="str">
        <f t="array" ref="AS704">IF($AQ704,QUARTILE(IF(G3SelectionMask="x",IF(INDEX(RawDataRefData,$E704,0)&gt;0,INDEX(RawDataRefData,$E704,0)),""),1),"")</f>
        <v/>
      </c>
      <c r="AT704" s="100" t="str">
        <f t="array" ref="AT704">IF($AQ704,QUARTILE(IF(G3SelectionMask="x",IF(INDEX(RawDataRefData,$E704,0)&gt;0,INDEX(RawDataRefData,$E704,0)),""),3),"")</f>
        <v/>
      </c>
      <c r="AU704" s="100" t="str">
        <f t="array" ref="AU704">IF($AQ704,MIN(IF(G3SelectionMask="x",IF(INDEX(RawDataRefData,$E704,0)&gt;0,INDEX(RawDataRefData,$E704,0)),"")),"")</f>
        <v/>
      </c>
      <c r="AV704" s="100" t="str">
        <f t="array" ref="AV704">IF($AQ704,MAX(IF(G3SelectionMask="x",IF(INDEX(RawDataRefData,$E704,0)&gt;0,INDEX(RawDataRefData,$E704,0)),"")),"")</f>
        <v/>
      </c>
      <c r="AW704" s="100" t="str">
        <f t="shared" si="258"/>
        <v/>
      </c>
      <c r="AX704" s="100" t="str">
        <f t="array" ref="AX704">IF($AQ704,STDEVA(IF(G3SelectionMask="x",IF(INDEX(RawDataRefData,$E704,0)&gt;0,INDEX(RawDataRefData,$E704,0)),"")),"")</f>
        <v/>
      </c>
      <c r="AY704" s="101" t="b">
        <f t="shared" si="259"/>
        <v>0</v>
      </c>
      <c r="AZ704" s="101" t="str">
        <f t="array" ref="AZ704">IF($AY704,MEDIAN(IF(G4SelectionMask="x",IF(INDEX(RawDataRefData,$E704,0)&gt;0,INDEX(RawDataRefData,$E704,0)),"")),"")</f>
        <v/>
      </c>
      <c r="BA704" s="101" t="str">
        <f t="array" ref="BA704">IF($AY704,QUARTILE(IF(G4SelectionMask="x",IF(INDEX(RawDataRefData,$E704,0)&gt;0,INDEX(RawDataRefData,$E704,0)),""),1),"")</f>
        <v/>
      </c>
      <c r="BB704" s="101" t="str">
        <f t="array" ref="BB704">IF($AY704,QUARTILE(IF(G4SelectionMask="x",IF(INDEX(RawDataRefData,$E704,0)&gt;0,INDEX(RawDataRefData,$E704,0)),""),3),"")</f>
        <v/>
      </c>
      <c r="BC704" s="101" t="str">
        <f t="array" ref="BC704">IF($AY704,MIN(IF(G4SelectionMask="x",IF(INDEX(RawDataRefData,$E704,0)&gt;0,INDEX(RawDataRefData,$E704,0)),"")),"")</f>
        <v/>
      </c>
      <c r="BD704" s="101" t="str">
        <f t="array" ref="BD704">IF($AY704,MAX(IF(G4SelectionMask="x",IF(INDEX(RawDataRefData,$E704,0)&gt;0,INDEX(RawDataRefData,$E704,0)),"")),"")</f>
        <v/>
      </c>
      <c r="BE704" s="101" t="str">
        <f t="shared" si="260"/>
        <v/>
      </c>
      <c r="BF704" s="101" t="str">
        <f t="array" ref="BF704">IF($AY704,STDEVA(IF(G4SelectionMask="x",IF(INDEX(RawDataRefData,$E704,0)&gt;0,INDEX(RawDataRefData,$E704,0)),"")),"")</f>
        <v/>
      </c>
      <c r="BG704" s="100" t="b">
        <f t="shared" si="261"/>
        <v>0</v>
      </c>
      <c r="BH704" s="100" t="str">
        <f t="array" ref="BH704">IF($BG704,MEDIAN(IF(G5SelectionMask="x",IF(INDEX(RawDataRefData,$E704,0)&gt;0,INDEX(RawDataRefData,$E704,0)),"")),"")</f>
        <v/>
      </c>
      <c r="BI704" s="100" t="str">
        <f t="array" ref="BI704">IF($BG704,QUARTILE(IF(G5SelectionMask="x",IF(INDEX(RawDataRefData,$E704,0)&gt;0,INDEX(RawDataRefData,$E704,0)),""),1),"")</f>
        <v/>
      </c>
      <c r="BJ704" s="100" t="str">
        <f t="array" ref="BJ704">IF($BG704,QUARTILE(IF(G5SelectionMask="x",IF(INDEX(RawDataRefData,$E704,0)&gt;0,INDEX(RawDataRefData,$E704,0)),""),3),"")</f>
        <v/>
      </c>
      <c r="BK704" s="100" t="str">
        <f t="array" ref="BK704">IF($BG704,MIN(IF(G5SelectionMask="x",IF(INDEX(RawDataRefData,$E704,0)&gt;0,INDEX(RawDataRefData,$E704,0)),"")),"")</f>
        <v/>
      </c>
      <c r="BL704" s="100" t="str">
        <f t="array" ref="BL704">IF($BG704,MAX(IF(G5SelectionMask="x",IF(INDEX(RawDataRefData,$E704,0)&gt;0,INDEX(RawDataRefData,$E704,0)),"")),"")</f>
        <v/>
      </c>
      <c r="BM704" s="100" t="str">
        <f t="shared" si="262"/>
        <v/>
      </c>
      <c r="BN704" s="103" t="str">
        <f t="array" ref="BN704">IF($BG704,STDEVA(IF(G5SelectionMask="x",IF(INDEX(RawDataRefData,$E704,0)&gt;0,INDEX(RawDataRefData,$E704,0)),"")),"")</f>
        <v/>
      </c>
      <c r="BO704" s="104"/>
      <c r="BP704" s="105">
        <v>2</v>
      </c>
      <c r="BQ704" s="105">
        <v>1</v>
      </c>
      <c r="BR704" s="105">
        <v>2</v>
      </c>
      <c r="BS704" s="105">
        <v>3</v>
      </c>
      <c r="BT704" s="105">
        <v>1</v>
      </c>
      <c r="BU704" s="105">
        <v>2</v>
      </c>
      <c r="BV704" s="105">
        <v>2</v>
      </c>
      <c r="BW704" s="105">
        <v>1</v>
      </c>
      <c r="BX704" s="105">
        <v>1</v>
      </c>
      <c r="BY704" s="105">
        <v>1</v>
      </c>
      <c r="BZ704" s="105">
        <v>1</v>
      </c>
      <c r="CA704" s="105">
        <v>1</v>
      </c>
      <c r="CB704" s="105">
        <v>4</v>
      </c>
      <c r="CC704" s="105">
        <v>1</v>
      </c>
      <c r="CD704" s="105">
        <v>2</v>
      </c>
    </row>
    <row r="705" spans="1:82" x14ac:dyDescent="0.2">
      <c r="A705" s="33">
        <f>IF(OR(SelectEffectivenessBanking="x",SelectEffectivenessTelecom="x",SelectEffectivenessUtilities="x"),,ERROR)</f>
        <v>0</v>
      </c>
      <c r="B705" s="218"/>
      <c r="C705" s="221"/>
      <c r="D705" s="227"/>
      <c r="E705" s="72">
        <f t="shared" si="255"/>
        <v>696</v>
      </c>
      <c r="F705" s="9" t="s">
        <v>1009</v>
      </c>
      <c r="H705" s="9" t="s">
        <v>1214</v>
      </c>
      <c r="K705" s="100">
        <f t="shared" si="240"/>
        <v>2</v>
      </c>
      <c r="L705" s="100"/>
      <c r="M705" s="100"/>
      <c r="N705" s="100"/>
      <c r="O705" s="100"/>
      <c r="P705" s="101">
        <f t="shared" si="241"/>
        <v>1</v>
      </c>
      <c r="Q705" s="102">
        <f t="shared" si="242"/>
        <v>1</v>
      </c>
      <c r="R705" s="102">
        <f t="shared" si="243"/>
        <v>4</v>
      </c>
      <c r="S705" s="102">
        <f t="shared" si="244"/>
        <v>3</v>
      </c>
      <c r="T705" s="102">
        <f t="shared" si="245"/>
        <v>1</v>
      </c>
      <c r="U705" s="102">
        <f t="shared" si="246"/>
        <v>2</v>
      </c>
      <c r="V705" s="102">
        <f t="shared" si="247"/>
        <v>2</v>
      </c>
      <c r="W705" s="102">
        <f t="shared" si="248"/>
        <v>1</v>
      </c>
      <c r="X705" s="102">
        <f t="shared" si="249"/>
        <v>3</v>
      </c>
      <c r="Y705" s="102">
        <f t="shared" si="250"/>
        <v>2</v>
      </c>
      <c r="Z705" s="102">
        <f t="shared" si="251"/>
        <v>3</v>
      </c>
      <c r="AA705" s="100" t="b">
        <f t="shared" si="252"/>
        <v>1</v>
      </c>
      <c r="AB705" s="100">
        <f t="array" ref="AB705">IF($AA705,MEDIAN(IF(G1SelectionMask="x",IF(INDEX(RawDataRefData,$E705,0)&gt;0,INDEX(RawDataRefData,$E705,0)),"")),"")</f>
        <v>2</v>
      </c>
      <c r="AC705" s="100">
        <f t="array" ref="AC705">IF($AA705,QUARTILE(IF(G1SelectionMask="x",IF(INDEX(RawDataRefData,$E705,0)&gt;0,INDEX(RawDataRefData,$E705,0)),""),1),"")</f>
        <v>1</v>
      </c>
      <c r="AD705" s="100">
        <f t="array" ref="AD705">IF($AA705,QUARTILE(IF(G1SelectionMask="x",IF(INDEX(RawDataRefData,$E705,0)&gt;0,INDEX(RawDataRefData,$E705,0)),""),3),"")</f>
        <v>3</v>
      </c>
      <c r="AE705" s="100">
        <f t="array" ref="AE705">IF($AA705,MIN(IF(G1SelectionMask="x",IF(INDEX(RawDataRefData,$E705,0)&gt;0,INDEX(RawDataRefData,$E705,0)),"")),"")</f>
        <v>1</v>
      </c>
      <c r="AF705" s="100">
        <f t="array" ref="AF705">IF($AA705,MAX(IF(G1SelectionMask="x",IF(INDEX(RawDataRefData,$E705,0)&gt;0,INDEX(RawDataRefData,$E705,0)),"")),"")</f>
        <v>4</v>
      </c>
      <c r="AG705" s="100">
        <f t="shared" si="253"/>
        <v>2.0909090909090908</v>
      </c>
      <c r="AH705" s="100">
        <f t="array" ref="AH705">IF($AA705,STDEVA(IF(G1SelectionMask="x",IF(INDEX(RawDataRefData,$E705,0)&gt;0,INDEX(RawDataRefData,$E705,0)),"")),"")</f>
        <v>1.0444659357341868</v>
      </c>
      <c r="AI705" s="101" t="b">
        <f t="shared" si="254"/>
        <v>1</v>
      </c>
      <c r="AJ705" s="101">
        <f t="array" ref="AJ705">IF($AI705,MEDIAN(IF(G2SelectionMask="x",IF(INDEX(RawDataRefData,$E705,0)&gt;0,INDEX(RawDataRefData,$E705,0)),"")),"")</f>
        <v>2</v>
      </c>
      <c r="AK705" s="101">
        <f t="array" ref="AK705">IF($AI705,QUARTILE(IF(G2SelectionMask="x",IF(INDEX(RawDataRefData,$E705,0)&gt;0,INDEX(RawDataRefData,$E705,0)),""),1),"")</f>
        <v>1</v>
      </c>
      <c r="AL705" s="101">
        <f t="array" ref="AL705">IF($AI705,QUARTILE(IF(G2SelectionMask="x",IF(INDEX(RawDataRefData,$E705,0)&gt;0,INDEX(RawDataRefData,$E705,0)),""),3),"")</f>
        <v>2.5</v>
      </c>
      <c r="AM705" s="101">
        <f t="array" ref="AM705">IF($AI705,MIN(IF(G2SelectionMask="x",IF(INDEX(RawDataRefData,$E705,0)&gt;0,INDEX(RawDataRefData,$E705,0)),"")),"")</f>
        <v>1</v>
      </c>
      <c r="AN705" s="101">
        <f t="array" ref="AN705">IF($AI705,MAX(IF(G2SelectionMask="x",IF(INDEX(RawDataRefData,$E705,0)&gt;0,INDEX(RawDataRefData,$E705,0)),"")),"")</f>
        <v>4</v>
      </c>
      <c r="AO705" s="101">
        <f t="shared" si="256"/>
        <v>2</v>
      </c>
      <c r="AP705" s="101">
        <f t="array" ref="AP705">IF($AI705,STDEVA(IF(G2SelectionMask="x",IF(INDEX(RawDataRefData,$E705,0)&gt;0,INDEX(RawDataRefData,$E705,0)),"")),"")</f>
        <v>1</v>
      </c>
      <c r="AQ705" s="100" t="b">
        <f t="shared" si="257"/>
        <v>0</v>
      </c>
      <c r="AR705" s="100" t="str">
        <f t="array" ref="AR705">IF($AQ705,MEDIAN(IF(G3SelectionMask="x",IF(INDEX(RawDataRefData,$E705,0)&gt;0,INDEX(RawDataRefData,$E705,0)),"")),"")</f>
        <v/>
      </c>
      <c r="AS705" s="100" t="str">
        <f t="array" ref="AS705">IF($AQ705,QUARTILE(IF(G3SelectionMask="x",IF(INDEX(RawDataRefData,$E705,0)&gt;0,INDEX(RawDataRefData,$E705,0)),""),1),"")</f>
        <v/>
      </c>
      <c r="AT705" s="100" t="str">
        <f t="array" ref="AT705">IF($AQ705,QUARTILE(IF(G3SelectionMask="x",IF(INDEX(RawDataRefData,$E705,0)&gt;0,INDEX(RawDataRefData,$E705,0)),""),3),"")</f>
        <v/>
      </c>
      <c r="AU705" s="100" t="str">
        <f t="array" ref="AU705">IF($AQ705,MIN(IF(G3SelectionMask="x",IF(INDEX(RawDataRefData,$E705,0)&gt;0,INDEX(RawDataRefData,$E705,0)),"")),"")</f>
        <v/>
      </c>
      <c r="AV705" s="100" t="str">
        <f t="array" ref="AV705">IF($AQ705,MAX(IF(G3SelectionMask="x",IF(INDEX(RawDataRefData,$E705,0)&gt;0,INDEX(RawDataRefData,$E705,0)),"")),"")</f>
        <v/>
      </c>
      <c r="AW705" s="100" t="str">
        <f t="shared" si="258"/>
        <v/>
      </c>
      <c r="AX705" s="100" t="str">
        <f t="array" ref="AX705">IF($AQ705,STDEVA(IF(G3SelectionMask="x",IF(INDEX(RawDataRefData,$E705,0)&gt;0,INDEX(RawDataRefData,$E705,0)),"")),"")</f>
        <v/>
      </c>
      <c r="AY705" s="101" t="b">
        <f t="shared" si="259"/>
        <v>0</v>
      </c>
      <c r="AZ705" s="101" t="str">
        <f t="array" ref="AZ705">IF($AY705,MEDIAN(IF(G4SelectionMask="x",IF(INDEX(RawDataRefData,$E705,0)&gt;0,INDEX(RawDataRefData,$E705,0)),"")),"")</f>
        <v/>
      </c>
      <c r="BA705" s="101" t="str">
        <f t="array" ref="BA705">IF($AY705,QUARTILE(IF(G4SelectionMask="x",IF(INDEX(RawDataRefData,$E705,0)&gt;0,INDEX(RawDataRefData,$E705,0)),""),1),"")</f>
        <v/>
      </c>
      <c r="BB705" s="101" t="str">
        <f t="array" ref="BB705">IF($AY705,QUARTILE(IF(G4SelectionMask="x",IF(INDEX(RawDataRefData,$E705,0)&gt;0,INDEX(RawDataRefData,$E705,0)),""),3),"")</f>
        <v/>
      </c>
      <c r="BC705" s="101" t="str">
        <f t="array" ref="BC705">IF($AY705,MIN(IF(G4SelectionMask="x",IF(INDEX(RawDataRefData,$E705,0)&gt;0,INDEX(RawDataRefData,$E705,0)),"")),"")</f>
        <v/>
      </c>
      <c r="BD705" s="101" t="str">
        <f t="array" ref="BD705">IF($AY705,MAX(IF(G4SelectionMask="x",IF(INDEX(RawDataRefData,$E705,0)&gt;0,INDEX(RawDataRefData,$E705,0)),"")),"")</f>
        <v/>
      </c>
      <c r="BE705" s="101" t="str">
        <f t="shared" si="260"/>
        <v/>
      </c>
      <c r="BF705" s="101" t="str">
        <f t="array" ref="BF705">IF($AY705,STDEVA(IF(G4SelectionMask="x",IF(INDEX(RawDataRefData,$E705,0)&gt;0,INDEX(RawDataRefData,$E705,0)),"")),"")</f>
        <v/>
      </c>
      <c r="BG705" s="100" t="b">
        <f t="shared" si="261"/>
        <v>0</v>
      </c>
      <c r="BH705" s="100" t="str">
        <f t="array" ref="BH705">IF($BG705,MEDIAN(IF(G5SelectionMask="x",IF(INDEX(RawDataRefData,$E705,0)&gt;0,INDEX(RawDataRefData,$E705,0)),"")),"")</f>
        <v/>
      </c>
      <c r="BI705" s="100" t="str">
        <f t="array" ref="BI705">IF($BG705,QUARTILE(IF(G5SelectionMask="x",IF(INDEX(RawDataRefData,$E705,0)&gt;0,INDEX(RawDataRefData,$E705,0)),""),1),"")</f>
        <v/>
      </c>
      <c r="BJ705" s="100" t="str">
        <f t="array" ref="BJ705">IF($BG705,QUARTILE(IF(G5SelectionMask="x",IF(INDEX(RawDataRefData,$E705,0)&gt;0,INDEX(RawDataRefData,$E705,0)),""),3),"")</f>
        <v/>
      </c>
      <c r="BK705" s="100" t="str">
        <f t="array" ref="BK705">IF($BG705,MIN(IF(G5SelectionMask="x",IF(INDEX(RawDataRefData,$E705,0)&gt;0,INDEX(RawDataRefData,$E705,0)),"")),"")</f>
        <v/>
      </c>
      <c r="BL705" s="100" t="str">
        <f t="array" ref="BL705">IF($BG705,MAX(IF(G5SelectionMask="x",IF(INDEX(RawDataRefData,$E705,0)&gt;0,INDEX(RawDataRefData,$E705,0)),"")),"")</f>
        <v/>
      </c>
      <c r="BM705" s="100" t="str">
        <f t="shared" si="262"/>
        <v/>
      </c>
      <c r="BN705" s="103" t="str">
        <f t="array" ref="BN705">IF($BG705,STDEVA(IF(G5SelectionMask="x",IF(INDEX(RawDataRefData,$E705,0)&gt;0,INDEX(RawDataRefData,$E705,0)),"")),"")</f>
        <v/>
      </c>
      <c r="BO705" s="104"/>
      <c r="BP705" s="105">
        <v>2</v>
      </c>
      <c r="BQ705" s="105">
        <v>1</v>
      </c>
      <c r="BR705" s="105">
        <v>1</v>
      </c>
      <c r="BS705" s="105">
        <v>4</v>
      </c>
      <c r="BT705" s="105">
        <v>3</v>
      </c>
      <c r="BU705" s="105">
        <v>1</v>
      </c>
      <c r="BV705" s="105">
        <v>2</v>
      </c>
      <c r="BW705" s="105">
        <v>2</v>
      </c>
      <c r="BX705" s="105">
        <v>1</v>
      </c>
      <c r="BY705" s="105">
        <v>3</v>
      </c>
      <c r="BZ705" s="105">
        <v>2</v>
      </c>
      <c r="CA705" s="105">
        <v>3</v>
      </c>
      <c r="CB705" s="105">
        <v>2</v>
      </c>
      <c r="CC705" s="105">
        <v>4</v>
      </c>
      <c r="CD705" s="105">
        <v>2</v>
      </c>
    </row>
    <row r="706" spans="1:82" x14ac:dyDescent="0.2">
      <c r="A706" s="33">
        <f>IF(OR(SelectEffectivenessBanking="x",SelectEffectivenessTelecom="x"),,ERROR)</f>
        <v>0</v>
      </c>
      <c r="B706" s="218"/>
      <c r="C706" s="221"/>
      <c r="D706" s="227"/>
      <c r="E706" s="72">
        <f t="shared" si="255"/>
        <v>697</v>
      </c>
      <c r="F706" s="9" t="s">
        <v>1010</v>
      </c>
      <c r="H706" s="9" t="s">
        <v>1214</v>
      </c>
      <c r="K706" s="100">
        <f t="shared" si="240"/>
        <v>3</v>
      </c>
      <c r="L706" s="100"/>
      <c r="M706" s="100"/>
      <c r="N706" s="100"/>
      <c r="O706" s="100"/>
      <c r="P706" s="101">
        <f t="shared" si="241"/>
        <v>2</v>
      </c>
      <c r="Q706" s="102">
        <f t="shared" si="242"/>
        <v>2</v>
      </c>
      <c r="R706" s="102">
        <f t="shared" si="243"/>
        <v>2</v>
      </c>
      <c r="S706" s="102">
        <f t="shared" si="244"/>
        <v>2</v>
      </c>
      <c r="T706" s="102">
        <f t="shared" si="245"/>
        <v>4</v>
      </c>
      <c r="U706" s="102">
        <f t="shared" si="246"/>
        <v>4</v>
      </c>
      <c r="V706" s="102">
        <f t="shared" si="247"/>
        <v>2</v>
      </c>
      <c r="W706" s="102">
        <f t="shared" si="248"/>
        <v>3</v>
      </c>
      <c r="X706" s="102">
        <f t="shared" si="249"/>
        <v>3</v>
      </c>
      <c r="Y706" s="102">
        <f t="shared" si="250"/>
        <v>2</v>
      </c>
      <c r="Z706" s="102">
        <f t="shared" si="251"/>
        <v>1</v>
      </c>
      <c r="AA706" s="100" t="b">
        <f t="shared" si="252"/>
        <v>1</v>
      </c>
      <c r="AB706" s="100">
        <f t="array" ref="AB706">IF($AA706,MEDIAN(IF(G1SelectionMask="x",IF(INDEX(RawDataRefData,$E706,0)&gt;0,INDEX(RawDataRefData,$E706,0)),"")),"")</f>
        <v>2</v>
      </c>
      <c r="AC706" s="100">
        <f t="array" ref="AC706">IF($AA706,QUARTILE(IF(G1SelectionMask="x",IF(INDEX(RawDataRefData,$E706,0)&gt;0,INDEX(RawDataRefData,$E706,0)),""),1),"")</f>
        <v>2</v>
      </c>
      <c r="AD706" s="100">
        <f t="array" ref="AD706">IF($AA706,QUARTILE(IF(G1SelectionMask="x",IF(INDEX(RawDataRefData,$E706,0)&gt;0,INDEX(RawDataRefData,$E706,0)),""),3),"")</f>
        <v>3</v>
      </c>
      <c r="AE706" s="100">
        <f t="array" ref="AE706">IF($AA706,MIN(IF(G1SelectionMask="x",IF(INDEX(RawDataRefData,$E706,0)&gt;0,INDEX(RawDataRefData,$E706,0)),"")),"")</f>
        <v>1</v>
      </c>
      <c r="AF706" s="100">
        <f t="array" ref="AF706">IF($AA706,MAX(IF(G1SelectionMask="x",IF(INDEX(RawDataRefData,$E706,0)&gt;0,INDEX(RawDataRefData,$E706,0)),"")),"")</f>
        <v>4</v>
      </c>
      <c r="AG706" s="100">
        <f t="shared" si="253"/>
        <v>2.4545454545454546</v>
      </c>
      <c r="AH706" s="100">
        <f t="array" ref="AH706">IF($AA706,STDEVA(IF(G1SelectionMask="x",IF(INDEX(RawDataRefData,$E706,0)&gt;0,INDEX(RawDataRefData,$E706,0)),"")),"")</f>
        <v>0.93419873299382794</v>
      </c>
      <c r="AI706" s="101" t="b">
        <f t="shared" si="254"/>
        <v>1</v>
      </c>
      <c r="AJ706" s="101">
        <f t="array" ref="AJ706">IF($AI706,MEDIAN(IF(G2SelectionMask="x",IF(INDEX(RawDataRefData,$E706,0)&gt;0,INDEX(RawDataRefData,$E706,0)),"")),"")</f>
        <v>2</v>
      </c>
      <c r="AK706" s="101">
        <f t="array" ref="AK706">IF($AI706,QUARTILE(IF(G2SelectionMask="x",IF(INDEX(RawDataRefData,$E706,0)&gt;0,INDEX(RawDataRefData,$E706,0)),""),1),"")</f>
        <v>2</v>
      </c>
      <c r="AL706" s="101">
        <f t="array" ref="AL706">IF($AI706,QUARTILE(IF(G2SelectionMask="x",IF(INDEX(RawDataRefData,$E706,0)&gt;0,INDEX(RawDataRefData,$E706,0)),""),3),"")</f>
        <v>3</v>
      </c>
      <c r="AM706" s="101">
        <f t="array" ref="AM706">IF($AI706,MIN(IF(G2SelectionMask="x",IF(INDEX(RawDataRefData,$E706,0)&gt;0,INDEX(RawDataRefData,$E706,0)),"")),"")</f>
        <v>1</v>
      </c>
      <c r="AN706" s="101">
        <f t="array" ref="AN706">IF($AI706,MAX(IF(G2SelectionMask="x",IF(INDEX(RawDataRefData,$E706,0)&gt;0,INDEX(RawDataRefData,$E706,0)),"")),"")</f>
        <v>4</v>
      </c>
      <c r="AO706" s="101">
        <f t="shared" si="256"/>
        <v>2.4545454545454546</v>
      </c>
      <c r="AP706" s="101">
        <f t="array" ref="AP706">IF($AI706,STDEVA(IF(G2SelectionMask="x",IF(INDEX(RawDataRefData,$E706,0)&gt;0,INDEX(RawDataRefData,$E706,0)),"")),"")</f>
        <v>0.93419873299382794</v>
      </c>
      <c r="AQ706" s="100" t="b">
        <f t="shared" si="257"/>
        <v>0</v>
      </c>
      <c r="AR706" s="100" t="str">
        <f t="array" ref="AR706">IF($AQ706,MEDIAN(IF(G3SelectionMask="x",IF(INDEX(RawDataRefData,$E706,0)&gt;0,INDEX(RawDataRefData,$E706,0)),"")),"")</f>
        <v/>
      </c>
      <c r="AS706" s="100" t="str">
        <f t="array" ref="AS706">IF($AQ706,QUARTILE(IF(G3SelectionMask="x",IF(INDEX(RawDataRefData,$E706,0)&gt;0,INDEX(RawDataRefData,$E706,0)),""),1),"")</f>
        <v/>
      </c>
      <c r="AT706" s="100" t="str">
        <f t="array" ref="AT706">IF($AQ706,QUARTILE(IF(G3SelectionMask="x",IF(INDEX(RawDataRefData,$E706,0)&gt;0,INDEX(RawDataRefData,$E706,0)),""),3),"")</f>
        <v/>
      </c>
      <c r="AU706" s="100" t="str">
        <f t="array" ref="AU706">IF($AQ706,MIN(IF(G3SelectionMask="x",IF(INDEX(RawDataRefData,$E706,0)&gt;0,INDEX(RawDataRefData,$E706,0)),"")),"")</f>
        <v/>
      </c>
      <c r="AV706" s="100" t="str">
        <f t="array" ref="AV706">IF($AQ706,MAX(IF(G3SelectionMask="x",IF(INDEX(RawDataRefData,$E706,0)&gt;0,INDEX(RawDataRefData,$E706,0)),"")),"")</f>
        <v/>
      </c>
      <c r="AW706" s="100" t="str">
        <f t="shared" si="258"/>
        <v/>
      </c>
      <c r="AX706" s="100" t="str">
        <f t="array" ref="AX706">IF($AQ706,STDEVA(IF(G3SelectionMask="x",IF(INDEX(RawDataRefData,$E706,0)&gt;0,INDEX(RawDataRefData,$E706,0)),"")),"")</f>
        <v/>
      </c>
      <c r="AY706" s="101" t="b">
        <f t="shared" si="259"/>
        <v>0</v>
      </c>
      <c r="AZ706" s="101" t="str">
        <f t="array" ref="AZ706">IF($AY706,MEDIAN(IF(G4SelectionMask="x",IF(INDEX(RawDataRefData,$E706,0)&gt;0,INDEX(RawDataRefData,$E706,0)),"")),"")</f>
        <v/>
      </c>
      <c r="BA706" s="101" t="str">
        <f t="array" ref="BA706">IF($AY706,QUARTILE(IF(G4SelectionMask="x",IF(INDEX(RawDataRefData,$E706,0)&gt;0,INDEX(RawDataRefData,$E706,0)),""),1),"")</f>
        <v/>
      </c>
      <c r="BB706" s="101" t="str">
        <f t="array" ref="BB706">IF($AY706,QUARTILE(IF(G4SelectionMask="x",IF(INDEX(RawDataRefData,$E706,0)&gt;0,INDEX(RawDataRefData,$E706,0)),""),3),"")</f>
        <v/>
      </c>
      <c r="BC706" s="101" t="str">
        <f t="array" ref="BC706">IF($AY706,MIN(IF(G4SelectionMask="x",IF(INDEX(RawDataRefData,$E706,0)&gt;0,INDEX(RawDataRefData,$E706,0)),"")),"")</f>
        <v/>
      </c>
      <c r="BD706" s="101" t="str">
        <f t="array" ref="BD706">IF($AY706,MAX(IF(G4SelectionMask="x",IF(INDEX(RawDataRefData,$E706,0)&gt;0,INDEX(RawDataRefData,$E706,0)),"")),"")</f>
        <v/>
      </c>
      <c r="BE706" s="101" t="str">
        <f t="shared" si="260"/>
        <v/>
      </c>
      <c r="BF706" s="101" t="str">
        <f t="array" ref="BF706">IF($AY706,STDEVA(IF(G4SelectionMask="x",IF(INDEX(RawDataRefData,$E706,0)&gt;0,INDEX(RawDataRefData,$E706,0)),"")),"")</f>
        <v/>
      </c>
      <c r="BG706" s="100" t="b">
        <f t="shared" si="261"/>
        <v>0</v>
      </c>
      <c r="BH706" s="100" t="str">
        <f t="array" ref="BH706">IF($BG706,MEDIAN(IF(G5SelectionMask="x",IF(INDEX(RawDataRefData,$E706,0)&gt;0,INDEX(RawDataRefData,$E706,0)),"")),"")</f>
        <v/>
      </c>
      <c r="BI706" s="100" t="str">
        <f t="array" ref="BI706">IF($BG706,QUARTILE(IF(G5SelectionMask="x",IF(INDEX(RawDataRefData,$E706,0)&gt;0,INDEX(RawDataRefData,$E706,0)),""),1),"")</f>
        <v/>
      </c>
      <c r="BJ706" s="100" t="str">
        <f t="array" ref="BJ706">IF($BG706,QUARTILE(IF(G5SelectionMask="x",IF(INDEX(RawDataRefData,$E706,0)&gt;0,INDEX(RawDataRefData,$E706,0)),""),3),"")</f>
        <v/>
      </c>
      <c r="BK706" s="100" t="str">
        <f t="array" ref="BK706">IF($BG706,MIN(IF(G5SelectionMask="x",IF(INDEX(RawDataRefData,$E706,0)&gt;0,INDEX(RawDataRefData,$E706,0)),"")),"")</f>
        <v/>
      </c>
      <c r="BL706" s="100" t="str">
        <f t="array" ref="BL706">IF($BG706,MAX(IF(G5SelectionMask="x",IF(INDEX(RawDataRefData,$E706,0)&gt;0,INDEX(RawDataRefData,$E706,0)),"")),"")</f>
        <v/>
      </c>
      <c r="BM706" s="100" t="str">
        <f t="shared" si="262"/>
        <v/>
      </c>
      <c r="BN706" s="103" t="str">
        <f t="array" ref="BN706">IF($BG706,STDEVA(IF(G5SelectionMask="x",IF(INDEX(RawDataRefData,$E706,0)&gt;0,INDEX(RawDataRefData,$E706,0)),"")),"")</f>
        <v/>
      </c>
      <c r="BO706" s="104"/>
      <c r="BP706" s="105">
        <v>3</v>
      </c>
      <c r="BQ706" s="105">
        <v>2</v>
      </c>
      <c r="BR706" s="105">
        <v>2</v>
      </c>
      <c r="BS706" s="105">
        <v>2</v>
      </c>
      <c r="BT706" s="105">
        <v>2</v>
      </c>
      <c r="BU706" s="105">
        <v>4</v>
      </c>
      <c r="BV706" s="105">
        <v>4</v>
      </c>
      <c r="BW706" s="105">
        <v>2</v>
      </c>
      <c r="BX706" s="105">
        <v>3</v>
      </c>
      <c r="BY706" s="105">
        <v>3</v>
      </c>
      <c r="BZ706" s="105">
        <v>2</v>
      </c>
      <c r="CA706" s="105">
        <v>1</v>
      </c>
      <c r="CB706" s="105">
        <v>2</v>
      </c>
      <c r="CC706" s="105">
        <v>3</v>
      </c>
      <c r="CD706" s="105">
        <v>4</v>
      </c>
    </row>
    <row r="707" spans="1:82" x14ac:dyDescent="0.2">
      <c r="A707" s="33">
        <f>IF(SelectEffectivenessBanking="x",,ERROR)</f>
        <v>0</v>
      </c>
      <c r="B707" s="218"/>
      <c r="C707" s="221"/>
      <c r="D707" s="227"/>
      <c r="E707" s="72">
        <f t="shared" si="255"/>
        <v>698</v>
      </c>
      <c r="F707" s="9" t="s">
        <v>1011</v>
      </c>
      <c r="H707" s="9" t="s">
        <v>1214</v>
      </c>
      <c r="K707" s="100">
        <f t="shared" si="240"/>
        <v>3</v>
      </c>
      <c r="L707" s="100"/>
      <c r="M707" s="100"/>
      <c r="N707" s="100"/>
      <c r="O707" s="100"/>
      <c r="P707" s="101">
        <f t="shared" si="241"/>
        <v>3</v>
      </c>
      <c r="Q707" s="102">
        <f t="shared" si="242"/>
        <v>1</v>
      </c>
      <c r="R707" s="102">
        <f t="shared" si="243"/>
        <v>2</v>
      </c>
      <c r="S707" s="102">
        <f t="shared" si="244"/>
        <v>2</v>
      </c>
      <c r="T707" s="102">
        <f t="shared" si="245"/>
        <v>3</v>
      </c>
      <c r="U707" s="102">
        <f t="shared" si="246"/>
        <v>4</v>
      </c>
      <c r="V707" s="102">
        <f t="shared" si="247"/>
        <v>1</v>
      </c>
      <c r="W707" s="102">
        <f t="shared" si="248"/>
        <v>3</v>
      </c>
      <c r="X707" s="102">
        <f t="shared" si="249"/>
        <v>1</v>
      </c>
      <c r="Y707" s="102">
        <f t="shared" si="250"/>
        <v>1</v>
      </c>
      <c r="Z707" s="102">
        <f t="shared" si="251"/>
        <v>1</v>
      </c>
      <c r="AA707" s="100" t="b">
        <f t="shared" si="252"/>
        <v>1</v>
      </c>
      <c r="AB707" s="100">
        <f t="array" ref="AB707">IF($AA707,MEDIAN(IF(G1SelectionMask="x",IF(INDEX(RawDataRefData,$E707,0)&gt;0,INDEX(RawDataRefData,$E707,0)),"")),"")</f>
        <v>2</v>
      </c>
      <c r="AC707" s="100">
        <f t="array" ref="AC707">IF($AA707,QUARTILE(IF(G1SelectionMask="x",IF(INDEX(RawDataRefData,$E707,0)&gt;0,INDEX(RawDataRefData,$E707,0)),""),1),"")</f>
        <v>1</v>
      </c>
      <c r="AD707" s="100">
        <f t="array" ref="AD707">IF($AA707,QUARTILE(IF(G1SelectionMask="x",IF(INDEX(RawDataRefData,$E707,0)&gt;0,INDEX(RawDataRefData,$E707,0)),""),3),"")</f>
        <v>3</v>
      </c>
      <c r="AE707" s="100">
        <f t="array" ref="AE707">IF($AA707,MIN(IF(G1SelectionMask="x",IF(INDEX(RawDataRefData,$E707,0)&gt;0,INDEX(RawDataRefData,$E707,0)),"")),"")</f>
        <v>1</v>
      </c>
      <c r="AF707" s="100">
        <f t="array" ref="AF707">IF($AA707,MAX(IF(G1SelectionMask="x",IF(INDEX(RawDataRefData,$E707,0)&gt;0,INDEX(RawDataRefData,$E707,0)),"")),"")</f>
        <v>4</v>
      </c>
      <c r="AG707" s="100">
        <f t="shared" si="253"/>
        <v>2</v>
      </c>
      <c r="AH707" s="100">
        <f t="array" ref="AH707">IF($AA707,STDEVA(IF(G1SelectionMask="x",IF(INDEX(RawDataRefData,$E707,0)&gt;0,INDEX(RawDataRefData,$E707,0)),"")),"")</f>
        <v>1.0954451150103321</v>
      </c>
      <c r="AI707" s="101" t="b">
        <f t="shared" si="254"/>
        <v>1</v>
      </c>
      <c r="AJ707" s="101">
        <f t="array" ref="AJ707">IF($AI707,MEDIAN(IF(G2SelectionMask="x",IF(INDEX(RawDataRefData,$E707,0)&gt;0,INDEX(RawDataRefData,$E707,0)),"")),"")</f>
        <v>3</v>
      </c>
      <c r="AK707" s="101">
        <f t="array" ref="AK707">IF($AI707,QUARTILE(IF(G2SelectionMask="x",IF(INDEX(RawDataRefData,$E707,0)&gt;0,INDEX(RawDataRefData,$E707,0)),""),1),"")</f>
        <v>1</v>
      </c>
      <c r="AL707" s="101">
        <f t="array" ref="AL707">IF($AI707,QUARTILE(IF(G2SelectionMask="x",IF(INDEX(RawDataRefData,$E707,0)&gt;0,INDEX(RawDataRefData,$E707,0)),""),3),"")</f>
        <v>3</v>
      </c>
      <c r="AM707" s="101">
        <f t="array" ref="AM707">IF($AI707,MIN(IF(G2SelectionMask="x",IF(INDEX(RawDataRefData,$E707,0)&gt;0,INDEX(RawDataRefData,$E707,0)),"")),"")</f>
        <v>1</v>
      </c>
      <c r="AN707" s="101">
        <f t="array" ref="AN707">IF($AI707,MAX(IF(G2SelectionMask="x",IF(INDEX(RawDataRefData,$E707,0)&gt;0,INDEX(RawDataRefData,$E707,0)),"")),"")</f>
        <v>4</v>
      </c>
      <c r="AO707" s="101">
        <f t="shared" si="256"/>
        <v>2.2727272727272729</v>
      </c>
      <c r="AP707" s="101">
        <f t="array" ref="AP707">IF($AI707,STDEVA(IF(G2SelectionMask="x",IF(INDEX(RawDataRefData,$E707,0)&gt;0,INDEX(RawDataRefData,$E707,0)),"")),"")</f>
        <v>1.1037127426019047</v>
      </c>
      <c r="AQ707" s="100" t="b">
        <f t="shared" si="257"/>
        <v>0</v>
      </c>
      <c r="AR707" s="100" t="str">
        <f t="array" ref="AR707">IF($AQ707,MEDIAN(IF(G3SelectionMask="x",IF(INDEX(RawDataRefData,$E707,0)&gt;0,INDEX(RawDataRefData,$E707,0)),"")),"")</f>
        <v/>
      </c>
      <c r="AS707" s="100" t="str">
        <f t="array" ref="AS707">IF($AQ707,QUARTILE(IF(G3SelectionMask="x",IF(INDEX(RawDataRefData,$E707,0)&gt;0,INDEX(RawDataRefData,$E707,0)),""),1),"")</f>
        <v/>
      </c>
      <c r="AT707" s="100" t="str">
        <f t="array" ref="AT707">IF($AQ707,QUARTILE(IF(G3SelectionMask="x",IF(INDEX(RawDataRefData,$E707,0)&gt;0,INDEX(RawDataRefData,$E707,0)),""),3),"")</f>
        <v/>
      </c>
      <c r="AU707" s="100" t="str">
        <f t="array" ref="AU707">IF($AQ707,MIN(IF(G3SelectionMask="x",IF(INDEX(RawDataRefData,$E707,0)&gt;0,INDEX(RawDataRefData,$E707,0)),"")),"")</f>
        <v/>
      </c>
      <c r="AV707" s="100" t="str">
        <f t="array" ref="AV707">IF($AQ707,MAX(IF(G3SelectionMask="x",IF(INDEX(RawDataRefData,$E707,0)&gt;0,INDEX(RawDataRefData,$E707,0)),"")),"")</f>
        <v/>
      </c>
      <c r="AW707" s="100" t="str">
        <f t="shared" si="258"/>
        <v/>
      </c>
      <c r="AX707" s="100" t="str">
        <f t="array" ref="AX707">IF($AQ707,STDEVA(IF(G3SelectionMask="x",IF(INDEX(RawDataRefData,$E707,0)&gt;0,INDEX(RawDataRefData,$E707,0)),"")),"")</f>
        <v/>
      </c>
      <c r="AY707" s="101" t="b">
        <f t="shared" si="259"/>
        <v>0</v>
      </c>
      <c r="AZ707" s="101" t="str">
        <f t="array" ref="AZ707">IF($AY707,MEDIAN(IF(G4SelectionMask="x",IF(INDEX(RawDataRefData,$E707,0)&gt;0,INDEX(RawDataRefData,$E707,0)),"")),"")</f>
        <v/>
      </c>
      <c r="BA707" s="101" t="str">
        <f t="array" ref="BA707">IF($AY707,QUARTILE(IF(G4SelectionMask="x",IF(INDEX(RawDataRefData,$E707,0)&gt;0,INDEX(RawDataRefData,$E707,0)),""),1),"")</f>
        <v/>
      </c>
      <c r="BB707" s="101" t="str">
        <f t="array" ref="BB707">IF($AY707,QUARTILE(IF(G4SelectionMask="x",IF(INDEX(RawDataRefData,$E707,0)&gt;0,INDEX(RawDataRefData,$E707,0)),""),3),"")</f>
        <v/>
      </c>
      <c r="BC707" s="101" t="str">
        <f t="array" ref="BC707">IF($AY707,MIN(IF(G4SelectionMask="x",IF(INDEX(RawDataRefData,$E707,0)&gt;0,INDEX(RawDataRefData,$E707,0)),"")),"")</f>
        <v/>
      </c>
      <c r="BD707" s="101" t="str">
        <f t="array" ref="BD707">IF($AY707,MAX(IF(G4SelectionMask="x",IF(INDEX(RawDataRefData,$E707,0)&gt;0,INDEX(RawDataRefData,$E707,0)),"")),"")</f>
        <v/>
      </c>
      <c r="BE707" s="101" t="str">
        <f t="shared" si="260"/>
        <v/>
      </c>
      <c r="BF707" s="101" t="str">
        <f t="array" ref="BF707">IF($AY707,STDEVA(IF(G4SelectionMask="x",IF(INDEX(RawDataRefData,$E707,0)&gt;0,INDEX(RawDataRefData,$E707,0)),"")),"")</f>
        <v/>
      </c>
      <c r="BG707" s="100" t="b">
        <f t="shared" si="261"/>
        <v>0</v>
      </c>
      <c r="BH707" s="100" t="str">
        <f t="array" ref="BH707">IF($BG707,MEDIAN(IF(G5SelectionMask="x",IF(INDEX(RawDataRefData,$E707,0)&gt;0,INDEX(RawDataRefData,$E707,0)),"")),"")</f>
        <v/>
      </c>
      <c r="BI707" s="100" t="str">
        <f t="array" ref="BI707">IF($BG707,QUARTILE(IF(G5SelectionMask="x",IF(INDEX(RawDataRefData,$E707,0)&gt;0,INDEX(RawDataRefData,$E707,0)),""),1),"")</f>
        <v/>
      </c>
      <c r="BJ707" s="100" t="str">
        <f t="array" ref="BJ707">IF($BG707,QUARTILE(IF(G5SelectionMask="x",IF(INDEX(RawDataRefData,$E707,0)&gt;0,INDEX(RawDataRefData,$E707,0)),""),3),"")</f>
        <v/>
      </c>
      <c r="BK707" s="100" t="str">
        <f t="array" ref="BK707">IF($BG707,MIN(IF(G5SelectionMask="x",IF(INDEX(RawDataRefData,$E707,0)&gt;0,INDEX(RawDataRefData,$E707,0)),"")),"")</f>
        <v/>
      </c>
      <c r="BL707" s="100" t="str">
        <f t="array" ref="BL707">IF($BG707,MAX(IF(G5SelectionMask="x",IF(INDEX(RawDataRefData,$E707,0)&gt;0,INDEX(RawDataRefData,$E707,0)),"")),"")</f>
        <v/>
      </c>
      <c r="BM707" s="100" t="str">
        <f t="shared" si="262"/>
        <v/>
      </c>
      <c r="BN707" s="103" t="str">
        <f t="array" ref="BN707">IF($BG707,STDEVA(IF(G5SelectionMask="x",IF(INDEX(RawDataRefData,$E707,0)&gt;0,INDEX(RawDataRefData,$E707,0)),"")),"")</f>
        <v/>
      </c>
      <c r="BO707" s="104"/>
      <c r="BP707" s="105">
        <v>3</v>
      </c>
      <c r="BQ707" s="105">
        <v>3</v>
      </c>
      <c r="BR707" s="105">
        <v>1</v>
      </c>
      <c r="BS707" s="105">
        <v>2</v>
      </c>
      <c r="BT707" s="105">
        <v>2</v>
      </c>
      <c r="BU707" s="105">
        <v>3</v>
      </c>
      <c r="BV707" s="105">
        <v>4</v>
      </c>
      <c r="BW707" s="105">
        <v>1</v>
      </c>
      <c r="BX707" s="105">
        <v>3</v>
      </c>
      <c r="BY707" s="105">
        <v>1</v>
      </c>
      <c r="BZ707" s="105">
        <v>1</v>
      </c>
      <c r="CA707" s="105">
        <v>1</v>
      </c>
      <c r="CB707" s="105">
        <v>4</v>
      </c>
      <c r="CC707" s="105">
        <v>3</v>
      </c>
      <c r="CD707" s="105">
        <v>3</v>
      </c>
    </row>
    <row r="708" spans="1:82" x14ac:dyDescent="0.2">
      <c r="A708" s="33">
        <f>IF(SelectEffectivenessBanking="x",,ERROR)</f>
        <v>0</v>
      </c>
      <c r="B708" s="218"/>
      <c r="C708" s="221"/>
      <c r="D708" s="227"/>
      <c r="E708" s="72">
        <f t="shared" si="255"/>
        <v>699</v>
      </c>
      <c r="F708" s="9" t="s">
        <v>1012</v>
      </c>
      <c r="H708" s="9" t="s">
        <v>1214</v>
      </c>
      <c r="K708" s="100">
        <f t="shared" si="240"/>
        <v>1</v>
      </c>
      <c r="L708" s="100"/>
      <c r="M708" s="100"/>
      <c r="N708" s="100"/>
      <c r="O708" s="100"/>
      <c r="P708" s="101">
        <f t="shared" si="241"/>
        <v>1</v>
      </c>
      <c r="Q708" s="102">
        <f t="shared" si="242"/>
        <v>4</v>
      </c>
      <c r="R708" s="102">
        <f t="shared" si="243"/>
        <v>1</v>
      </c>
      <c r="S708" s="102">
        <f t="shared" si="244"/>
        <v>2</v>
      </c>
      <c r="T708" s="102">
        <f t="shared" si="245"/>
        <v>3</v>
      </c>
      <c r="U708" s="102">
        <f t="shared" si="246"/>
        <v>2</v>
      </c>
      <c r="V708" s="102">
        <f t="shared" si="247"/>
        <v>3</v>
      </c>
      <c r="W708" s="102">
        <f t="shared" si="248"/>
        <v>3</v>
      </c>
      <c r="X708" s="102">
        <f t="shared" si="249"/>
        <v>1</v>
      </c>
      <c r="Y708" s="102">
        <f t="shared" si="250"/>
        <v>3</v>
      </c>
      <c r="Z708" s="102">
        <f t="shared" si="251"/>
        <v>3</v>
      </c>
      <c r="AA708" s="100" t="b">
        <f t="shared" si="252"/>
        <v>1</v>
      </c>
      <c r="AB708" s="100">
        <f t="array" ref="AB708">IF($AA708,MEDIAN(IF(G1SelectionMask="x",IF(INDEX(RawDataRefData,$E708,0)&gt;0,INDEX(RawDataRefData,$E708,0)),"")),"")</f>
        <v>3</v>
      </c>
      <c r="AC708" s="100">
        <f t="array" ref="AC708">IF($AA708,QUARTILE(IF(G1SelectionMask="x",IF(INDEX(RawDataRefData,$E708,0)&gt;0,INDEX(RawDataRefData,$E708,0)),""),1),"")</f>
        <v>1.5</v>
      </c>
      <c r="AD708" s="100">
        <f t="array" ref="AD708">IF($AA708,QUARTILE(IF(G1SelectionMask="x",IF(INDEX(RawDataRefData,$E708,0)&gt;0,INDEX(RawDataRefData,$E708,0)),""),3),"")</f>
        <v>3</v>
      </c>
      <c r="AE708" s="100">
        <f t="array" ref="AE708">IF($AA708,MIN(IF(G1SelectionMask="x",IF(INDEX(RawDataRefData,$E708,0)&gt;0,INDEX(RawDataRefData,$E708,0)),"")),"")</f>
        <v>1</v>
      </c>
      <c r="AF708" s="100">
        <f t="array" ref="AF708">IF($AA708,MAX(IF(G1SelectionMask="x",IF(INDEX(RawDataRefData,$E708,0)&gt;0,INDEX(RawDataRefData,$E708,0)),"")),"")</f>
        <v>4</v>
      </c>
      <c r="AG708" s="100">
        <f t="shared" si="253"/>
        <v>2.3636363636363638</v>
      </c>
      <c r="AH708" s="100">
        <f t="array" ref="AH708">IF($AA708,STDEVA(IF(G1SelectionMask="x",IF(INDEX(RawDataRefData,$E708,0)&gt;0,INDEX(RawDataRefData,$E708,0)),"")),"")</f>
        <v>1.0269106361049412</v>
      </c>
      <c r="AI708" s="101" t="b">
        <f t="shared" si="254"/>
        <v>1</v>
      </c>
      <c r="AJ708" s="101">
        <f t="array" ref="AJ708">IF($AI708,MEDIAN(IF(G2SelectionMask="x",IF(INDEX(RawDataRefData,$E708,0)&gt;0,INDEX(RawDataRefData,$E708,0)),"")),"")</f>
        <v>3</v>
      </c>
      <c r="AK708" s="101">
        <f t="array" ref="AK708">IF($AI708,QUARTILE(IF(G2SelectionMask="x",IF(INDEX(RawDataRefData,$E708,0)&gt;0,INDEX(RawDataRefData,$E708,0)),""),1),"")</f>
        <v>2</v>
      </c>
      <c r="AL708" s="101">
        <f t="array" ref="AL708">IF($AI708,QUARTILE(IF(G2SelectionMask="x",IF(INDEX(RawDataRefData,$E708,0)&gt;0,INDEX(RawDataRefData,$E708,0)),""),3),"")</f>
        <v>3</v>
      </c>
      <c r="AM708" s="101">
        <f t="array" ref="AM708">IF($AI708,MIN(IF(G2SelectionMask="x",IF(INDEX(RawDataRefData,$E708,0)&gt;0,INDEX(RawDataRefData,$E708,0)),"")),"")</f>
        <v>1</v>
      </c>
      <c r="AN708" s="101">
        <f t="array" ref="AN708">IF($AI708,MAX(IF(G2SelectionMask="x",IF(INDEX(RawDataRefData,$E708,0)&gt;0,INDEX(RawDataRefData,$E708,0)),"")),"")</f>
        <v>4</v>
      </c>
      <c r="AO708" s="101">
        <f t="shared" si="256"/>
        <v>2.5454545454545454</v>
      </c>
      <c r="AP708" s="101">
        <f t="array" ref="AP708">IF($AI708,STDEVA(IF(G2SelectionMask="x",IF(INDEX(RawDataRefData,$E708,0)&gt;0,INDEX(RawDataRefData,$E708,0)),"")),"")</f>
        <v>0.82019953226472486</v>
      </c>
      <c r="AQ708" s="100" t="b">
        <f t="shared" si="257"/>
        <v>0</v>
      </c>
      <c r="AR708" s="100" t="str">
        <f t="array" ref="AR708">IF($AQ708,MEDIAN(IF(G3SelectionMask="x",IF(INDEX(RawDataRefData,$E708,0)&gt;0,INDEX(RawDataRefData,$E708,0)),"")),"")</f>
        <v/>
      </c>
      <c r="AS708" s="100" t="str">
        <f t="array" ref="AS708">IF($AQ708,QUARTILE(IF(G3SelectionMask="x",IF(INDEX(RawDataRefData,$E708,0)&gt;0,INDEX(RawDataRefData,$E708,0)),""),1),"")</f>
        <v/>
      </c>
      <c r="AT708" s="100" t="str">
        <f t="array" ref="AT708">IF($AQ708,QUARTILE(IF(G3SelectionMask="x",IF(INDEX(RawDataRefData,$E708,0)&gt;0,INDEX(RawDataRefData,$E708,0)),""),3),"")</f>
        <v/>
      </c>
      <c r="AU708" s="100" t="str">
        <f t="array" ref="AU708">IF($AQ708,MIN(IF(G3SelectionMask="x",IF(INDEX(RawDataRefData,$E708,0)&gt;0,INDEX(RawDataRefData,$E708,0)),"")),"")</f>
        <v/>
      </c>
      <c r="AV708" s="100" t="str">
        <f t="array" ref="AV708">IF($AQ708,MAX(IF(G3SelectionMask="x",IF(INDEX(RawDataRefData,$E708,0)&gt;0,INDEX(RawDataRefData,$E708,0)),"")),"")</f>
        <v/>
      </c>
      <c r="AW708" s="100" t="str">
        <f t="shared" si="258"/>
        <v/>
      </c>
      <c r="AX708" s="100" t="str">
        <f t="array" ref="AX708">IF($AQ708,STDEVA(IF(G3SelectionMask="x",IF(INDEX(RawDataRefData,$E708,0)&gt;0,INDEX(RawDataRefData,$E708,0)),"")),"")</f>
        <v/>
      </c>
      <c r="AY708" s="101" t="b">
        <f t="shared" si="259"/>
        <v>0</v>
      </c>
      <c r="AZ708" s="101" t="str">
        <f t="array" ref="AZ708">IF($AY708,MEDIAN(IF(G4SelectionMask="x",IF(INDEX(RawDataRefData,$E708,0)&gt;0,INDEX(RawDataRefData,$E708,0)),"")),"")</f>
        <v/>
      </c>
      <c r="BA708" s="101" t="str">
        <f t="array" ref="BA708">IF($AY708,QUARTILE(IF(G4SelectionMask="x",IF(INDEX(RawDataRefData,$E708,0)&gt;0,INDEX(RawDataRefData,$E708,0)),""),1),"")</f>
        <v/>
      </c>
      <c r="BB708" s="101" t="str">
        <f t="array" ref="BB708">IF($AY708,QUARTILE(IF(G4SelectionMask="x",IF(INDEX(RawDataRefData,$E708,0)&gt;0,INDEX(RawDataRefData,$E708,0)),""),3),"")</f>
        <v/>
      </c>
      <c r="BC708" s="101" t="str">
        <f t="array" ref="BC708">IF($AY708,MIN(IF(G4SelectionMask="x",IF(INDEX(RawDataRefData,$E708,0)&gt;0,INDEX(RawDataRefData,$E708,0)),"")),"")</f>
        <v/>
      </c>
      <c r="BD708" s="101" t="str">
        <f t="array" ref="BD708">IF($AY708,MAX(IF(G4SelectionMask="x",IF(INDEX(RawDataRefData,$E708,0)&gt;0,INDEX(RawDataRefData,$E708,0)),"")),"")</f>
        <v/>
      </c>
      <c r="BE708" s="101" t="str">
        <f t="shared" si="260"/>
        <v/>
      </c>
      <c r="BF708" s="101" t="str">
        <f t="array" ref="BF708">IF($AY708,STDEVA(IF(G4SelectionMask="x",IF(INDEX(RawDataRefData,$E708,0)&gt;0,INDEX(RawDataRefData,$E708,0)),"")),"")</f>
        <v/>
      </c>
      <c r="BG708" s="100" t="b">
        <f t="shared" si="261"/>
        <v>0</v>
      </c>
      <c r="BH708" s="100" t="str">
        <f t="array" ref="BH708">IF($BG708,MEDIAN(IF(G5SelectionMask="x",IF(INDEX(RawDataRefData,$E708,0)&gt;0,INDEX(RawDataRefData,$E708,0)),"")),"")</f>
        <v/>
      </c>
      <c r="BI708" s="100" t="str">
        <f t="array" ref="BI708">IF($BG708,QUARTILE(IF(G5SelectionMask="x",IF(INDEX(RawDataRefData,$E708,0)&gt;0,INDEX(RawDataRefData,$E708,0)),""),1),"")</f>
        <v/>
      </c>
      <c r="BJ708" s="100" t="str">
        <f t="array" ref="BJ708">IF($BG708,QUARTILE(IF(G5SelectionMask="x",IF(INDEX(RawDataRefData,$E708,0)&gt;0,INDEX(RawDataRefData,$E708,0)),""),3),"")</f>
        <v/>
      </c>
      <c r="BK708" s="100" t="str">
        <f t="array" ref="BK708">IF($BG708,MIN(IF(G5SelectionMask="x",IF(INDEX(RawDataRefData,$E708,0)&gt;0,INDEX(RawDataRefData,$E708,0)),"")),"")</f>
        <v/>
      </c>
      <c r="BL708" s="100" t="str">
        <f t="array" ref="BL708">IF($BG708,MAX(IF(G5SelectionMask="x",IF(INDEX(RawDataRefData,$E708,0)&gt;0,INDEX(RawDataRefData,$E708,0)),"")),"")</f>
        <v/>
      </c>
      <c r="BM708" s="100" t="str">
        <f t="shared" si="262"/>
        <v/>
      </c>
      <c r="BN708" s="103" t="str">
        <f t="array" ref="BN708">IF($BG708,STDEVA(IF(G5SelectionMask="x",IF(INDEX(RawDataRefData,$E708,0)&gt;0,INDEX(RawDataRefData,$E708,0)),"")),"")</f>
        <v/>
      </c>
      <c r="BO708" s="104"/>
      <c r="BP708" s="105">
        <v>1</v>
      </c>
      <c r="BQ708" s="105">
        <v>1</v>
      </c>
      <c r="BR708" s="105">
        <v>4</v>
      </c>
      <c r="BS708" s="105">
        <v>1</v>
      </c>
      <c r="BT708" s="105">
        <v>2</v>
      </c>
      <c r="BU708" s="105">
        <v>3</v>
      </c>
      <c r="BV708" s="105">
        <v>2</v>
      </c>
      <c r="BW708" s="105">
        <v>3</v>
      </c>
      <c r="BX708" s="105">
        <v>3</v>
      </c>
      <c r="BY708" s="105">
        <v>1</v>
      </c>
      <c r="BZ708" s="105">
        <v>3</v>
      </c>
      <c r="CA708" s="105">
        <v>3</v>
      </c>
      <c r="CB708" s="105">
        <v>2</v>
      </c>
      <c r="CC708" s="105">
        <v>2</v>
      </c>
      <c r="CD708" s="105">
        <v>2</v>
      </c>
    </row>
    <row r="709" spans="1:82" ht="13.5" thickBot="1" x14ac:dyDescent="0.25">
      <c r="A709" s="33">
        <f>IF(SelectEffectivenessBanking="x",,ERROR)</f>
        <v>0</v>
      </c>
      <c r="B709" s="218"/>
      <c r="C709" s="221"/>
      <c r="D709" s="227"/>
      <c r="E709" s="72">
        <f t="shared" si="255"/>
        <v>700</v>
      </c>
      <c r="F709" s="9" t="s">
        <v>1013</v>
      </c>
      <c r="H709" s="9" t="s">
        <v>1214</v>
      </c>
      <c r="K709" s="100">
        <f t="shared" si="240"/>
        <v>3</v>
      </c>
      <c r="L709" s="100"/>
      <c r="M709" s="100"/>
      <c r="N709" s="100"/>
      <c r="O709" s="100"/>
      <c r="P709" s="101">
        <f t="shared" si="241"/>
        <v>2</v>
      </c>
      <c r="Q709" s="102">
        <f t="shared" si="242"/>
        <v>1</v>
      </c>
      <c r="R709" s="102">
        <f t="shared" si="243"/>
        <v>4</v>
      </c>
      <c r="S709" s="102">
        <f t="shared" si="244"/>
        <v>3</v>
      </c>
      <c r="T709" s="102">
        <f t="shared" si="245"/>
        <v>4</v>
      </c>
      <c r="U709" s="102">
        <f t="shared" si="246"/>
        <v>2</v>
      </c>
      <c r="V709" s="102">
        <f t="shared" si="247"/>
        <v>2</v>
      </c>
      <c r="W709" s="102">
        <f t="shared" si="248"/>
        <v>1</v>
      </c>
      <c r="X709" s="102">
        <f t="shared" si="249"/>
        <v>4</v>
      </c>
      <c r="Y709" s="102">
        <f t="shared" si="250"/>
        <v>3</v>
      </c>
      <c r="Z709" s="102">
        <f t="shared" si="251"/>
        <v>1</v>
      </c>
      <c r="AA709" s="100" t="b">
        <f t="shared" si="252"/>
        <v>1</v>
      </c>
      <c r="AB709" s="100">
        <f t="array" ref="AB709">IF($AA709,MEDIAN(IF(G1SelectionMask="x",IF(INDEX(RawDataRefData,$E709,0)&gt;0,INDEX(RawDataRefData,$E709,0)),"")),"")</f>
        <v>2</v>
      </c>
      <c r="AC709" s="100">
        <f t="array" ref="AC709">IF($AA709,QUARTILE(IF(G1SelectionMask="x",IF(INDEX(RawDataRefData,$E709,0)&gt;0,INDEX(RawDataRefData,$E709,0)),""),1),"")</f>
        <v>1.5</v>
      </c>
      <c r="AD709" s="100">
        <f t="array" ref="AD709">IF($AA709,QUARTILE(IF(G1SelectionMask="x",IF(INDEX(RawDataRefData,$E709,0)&gt;0,INDEX(RawDataRefData,$E709,0)),""),3),"")</f>
        <v>3.5</v>
      </c>
      <c r="AE709" s="100">
        <f t="array" ref="AE709">IF($AA709,MIN(IF(G1SelectionMask="x",IF(INDEX(RawDataRefData,$E709,0)&gt;0,INDEX(RawDataRefData,$E709,0)),"")),"")</f>
        <v>1</v>
      </c>
      <c r="AF709" s="100">
        <f t="array" ref="AF709">IF($AA709,MAX(IF(G1SelectionMask="x",IF(INDEX(RawDataRefData,$E709,0)&gt;0,INDEX(RawDataRefData,$E709,0)),"")),"")</f>
        <v>4</v>
      </c>
      <c r="AG709" s="100">
        <f t="shared" si="253"/>
        <v>2.4545454545454546</v>
      </c>
      <c r="AH709" s="100">
        <f t="array" ref="AH709">IF($AA709,STDEVA(IF(G1SelectionMask="x",IF(INDEX(RawDataRefData,$E709,0)&gt;0,INDEX(RawDataRefData,$E709,0)),"")),"")</f>
        <v>1.213559752433836</v>
      </c>
      <c r="AI709" s="101" t="b">
        <f t="shared" si="254"/>
        <v>1</v>
      </c>
      <c r="AJ709" s="101">
        <f t="array" ref="AJ709">IF($AI709,MEDIAN(IF(G2SelectionMask="x",IF(INDEX(RawDataRefData,$E709,0)&gt;0,INDEX(RawDataRefData,$E709,0)),"")),"")</f>
        <v>2</v>
      </c>
      <c r="AK709" s="101">
        <f t="array" ref="AK709">IF($AI709,QUARTILE(IF(G2SelectionMask="x",IF(INDEX(RawDataRefData,$E709,0)&gt;0,INDEX(RawDataRefData,$E709,0)),""),1),"")</f>
        <v>1</v>
      </c>
      <c r="AL709" s="101">
        <f t="array" ref="AL709">IF($AI709,QUARTILE(IF(G2SelectionMask="x",IF(INDEX(RawDataRefData,$E709,0)&gt;0,INDEX(RawDataRefData,$E709,0)),""),3),"")</f>
        <v>3</v>
      </c>
      <c r="AM709" s="101">
        <f t="array" ref="AM709">IF($AI709,MIN(IF(G2SelectionMask="x",IF(INDEX(RawDataRefData,$E709,0)&gt;0,INDEX(RawDataRefData,$E709,0)),"")),"")</f>
        <v>1</v>
      </c>
      <c r="AN709" s="101">
        <f t="array" ref="AN709">IF($AI709,MAX(IF(G2SelectionMask="x",IF(INDEX(RawDataRefData,$E709,0)&gt;0,INDEX(RawDataRefData,$E709,0)),"")),"")</f>
        <v>4</v>
      </c>
      <c r="AO709" s="101">
        <f t="shared" si="256"/>
        <v>2.2727272727272729</v>
      </c>
      <c r="AP709" s="101">
        <f t="array" ref="AP709">IF($AI709,STDEVA(IF(G2SelectionMask="x",IF(INDEX(RawDataRefData,$E709,0)&gt;0,INDEX(RawDataRefData,$E709,0)),"")),"")</f>
        <v>1.1908743922772955</v>
      </c>
      <c r="AQ709" s="100" t="b">
        <f t="shared" si="257"/>
        <v>0</v>
      </c>
      <c r="AR709" s="100" t="str">
        <f t="array" ref="AR709">IF($AQ709,MEDIAN(IF(G3SelectionMask="x",IF(INDEX(RawDataRefData,$E709,0)&gt;0,INDEX(RawDataRefData,$E709,0)),"")),"")</f>
        <v/>
      </c>
      <c r="AS709" s="100" t="str">
        <f t="array" ref="AS709">IF($AQ709,QUARTILE(IF(G3SelectionMask="x",IF(INDEX(RawDataRefData,$E709,0)&gt;0,INDEX(RawDataRefData,$E709,0)),""),1),"")</f>
        <v/>
      </c>
      <c r="AT709" s="100" t="str">
        <f t="array" ref="AT709">IF($AQ709,QUARTILE(IF(G3SelectionMask="x",IF(INDEX(RawDataRefData,$E709,0)&gt;0,INDEX(RawDataRefData,$E709,0)),""),3),"")</f>
        <v/>
      </c>
      <c r="AU709" s="100" t="str">
        <f t="array" ref="AU709">IF($AQ709,MIN(IF(G3SelectionMask="x",IF(INDEX(RawDataRefData,$E709,0)&gt;0,INDEX(RawDataRefData,$E709,0)),"")),"")</f>
        <v/>
      </c>
      <c r="AV709" s="100" t="str">
        <f t="array" ref="AV709">IF($AQ709,MAX(IF(G3SelectionMask="x",IF(INDEX(RawDataRefData,$E709,0)&gt;0,INDEX(RawDataRefData,$E709,0)),"")),"")</f>
        <v/>
      </c>
      <c r="AW709" s="100" t="str">
        <f t="shared" si="258"/>
        <v/>
      </c>
      <c r="AX709" s="100" t="str">
        <f t="array" ref="AX709">IF($AQ709,STDEVA(IF(G3SelectionMask="x",IF(INDEX(RawDataRefData,$E709,0)&gt;0,INDEX(RawDataRefData,$E709,0)),"")),"")</f>
        <v/>
      </c>
      <c r="AY709" s="101" t="b">
        <f t="shared" si="259"/>
        <v>0</v>
      </c>
      <c r="AZ709" s="101" t="str">
        <f t="array" ref="AZ709">IF($AY709,MEDIAN(IF(G4SelectionMask="x",IF(INDEX(RawDataRefData,$E709,0)&gt;0,INDEX(RawDataRefData,$E709,0)),"")),"")</f>
        <v/>
      </c>
      <c r="BA709" s="101" t="str">
        <f t="array" ref="BA709">IF($AY709,QUARTILE(IF(G4SelectionMask="x",IF(INDEX(RawDataRefData,$E709,0)&gt;0,INDEX(RawDataRefData,$E709,0)),""),1),"")</f>
        <v/>
      </c>
      <c r="BB709" s="101" t="str">
        <f t="array" ref="BB709">IF($AY709,QUARTILE(IF(G4SelectionMask="x",IF(INDEX(RawDataRefData,$E709,0)&gt;0,INDEX(RawDataRefData,$E709,0)),""),3),"")</f>
        <v/>
      </c>
      <c r="BC709" s="101" t="str">
        <f t="array" ref="BC709">IF($AY709,MIN(IF(G4SelectionMask="x",IF(INDEX(RawDataRefData,$E709,0)&gt;0,INDEX(RawDataRefData,$E709,0)),"")),"")</f>
        <v/>
      </c>
      <c r="BD709" s="101" t="str">
        <f t="array" ref="BD709">IF($AY709,MAX(IF(G4SelectionMask="x",IF(INDEX(RawDataRefData,$E709,0)&gt;0,INDEX(RawDataRefData,$E709,0)),"")),"")</f>
        <v/>
      </c>
      <c r="BE709" s="101" t="str">
        <f t="shared" si="260"/>
        <v/>
      </c>
      <c r="BF709" s="101" t="str">
        <f t="array" ref="BF709">IF($AY709,STDEVA(IF(G4SelectionMask="x",IF(INDEX(RawDataRefData,$E709,0)&gt;0,INDEX(RawDataRefData,$E709,0)),"")),"")</f>
        <v/>
      </c>
      <c r="BG709" s="100" t="b">
        <f t="shared" si="261"/>
        <v>0</v>
      </c>
      <c r="BH709" s="100" t="str">
        <f t="array" ref="BH709">IF($BG709,MEDIAN(IF(G5SelectionMask="x",IF(INDEX(RawDataRefData,$E709,0)&gt;0,INDEX(RawDataRefData,$E709,0)),"")),"")</f>
        <v/>
      </c>
      <c r="BI709" s="100" t="str">
        <f t="array" ref="BI709">IF($BG709,QUARTILE(IF(G5SelectionMask="x",IF(INDEX(RawDataRefData,$E709,0)&gt;0,INDEX(RawDataRefData,$E709,0)),""),1),"")</f>
        <v/>
      </c>
      <c r="BJ709" s="100" t="str">
        <f t="array" ref="BJ709">IF($BG709,QUARTILE(IF(G5SelectionMask="x",IF(INDEX(RawDataRefData,$E709,0)&gt;0,INDEX(RawDataRefData,$E709,0)),""),3),"")</f>
        <v/>
      </c>
      <c r="BK709" s="100" t="str">
        <f t="array" ref="BK709">IF($BG709,MIN(IF(G5SelectionMask="x",IF(INDEX(RawDataRefData,$E709,0)&gt;0,INDEX(RawDataRefData,$E709,0)),"")),"")</f>
        <v/>
      </c>
      <c r="BL709" s="100" t="str">
        <f t="array" ref="BL709">IF($BG709,MAX(IF(G5SelectionMask="x",IF(INDEX(RawDataRefData,$E709,0)&gt;0,INDEX(RawDataRefData,$E709,0)),"")),"")</f>
        <v/>
      </c>
      <c r="BM709" s="100" t="str">
        <f t="shared" si="262"/>
        <v/>
      </c>
      <c r="BN709" s="103" t="str">
        <f t="array" ref="BN709">IF($BG709,STDEVA(IF(G5SelectionMask="x",IF(INDEX(RawDataRefData,$E709,0)&gt;0,INDEX(RawDataRefData,$E709,0)),"")),"")</f>
        <v/>
      </c>
      <c r="BO709" s="104"/>
      <c r="BP709" s="105">
        <v>3</v>
      </c>
      <c r="BQ709" s="105">
        <v>2</v>
      </c>
      <c r="BR709" s="105">
        <v>1</v>
      </c>
      <c r="BS709" s="105">
        <v>4</v>
      </c>
      <c r="BT709" s="105">
        <v>3</v>
      </c>
      <c r="BU709" s="105">
        <v>4</v>
      </c>
      <c r="BV709" s="105">
        <v>2</v>
      </c>
      <c r="BW709" s="105">
        <v>2</v>
      </c>
      <c r="BX709" s="105">
        <v>1</v>
      </c>
      <c r="BY709" s="105">
        <v>4</v>
      </c>
      <c r="BZ709" s="105">
        <v>3</v>
      </c>
      <c r="CA709" s="105">
        <v>1</v>
      </c>
      <c r="CB709" s="105">
        <v>4</v>
      </c>
      <c r="CC709" s="105">
        <v>1</v>
      </c>
      <c r="CD709" s="105">
        <v>3</v>
      </c>
    </row>
    <row r="710" spans="1:82" hidden="1" x14ac:dyDescent="0.2">
      <c r="A710" s="33" t="e">
        <f>IF(SelectEffectivenessTelecom="x",,ERROR)</f>
        <v>#NAME?</v>
      </c>
      <c r="B710" s="218"/>
      <c r="C710" s="221"/>
      <c r="D710" s="227"/>
      <c r="E710" s="72">
        <f t="shared" si="255"/>
        <v>701</v>
      </c>
      <c r="F710" s="9" t="s">
        <v>1635</v>
      </c>
      <c r="H710" s="9" t="s">
        <v>1214</v>
      </c>
      <c r="K710" s="100">
        <f t="shared" si="240"/>
        <v>1</v>
      </c>
      <c r="L710" s="100"/>
      <c r="M710" s="100"/>
      <c r="N710" s="100"/>
      <c r="O710" s="100"/>
      <c r="P710" s="101">
        <f t="shared" si="241"/>
        <v>1</v>
      </c>
      <c r="Q710" s="102">
        <f t="shared" si="242"/>
        <v>4</v>
      </c>
      <c r="R710" s="102">
        <f t="shared" si="243"/>
        <v>1</v>
      </c>
      <c r="S710" s="102">
        <f t="shared" si="244"/>
        <v>2</v>
      </c>
      <c r="T710" s="102">
        <f t="shared" si="245"/>
        <v>1</v>
      </c>
      <c r="U710" s="102">
        <f t="shared" si="246"/>
        <v>4</v>
      </c>
      <c r="V710" s="102">
        <f t="shared" si="247"/>
        <v>4</v>
      </c>
      <c r="W710" s="102">
        <f t="shared" si="248"/>
        <v>4</v>
      </c>
      <c r="X710" s="102">
        <f t="shared" si="249"/>
        <v>1</v>
      </c>
      <c r="Y710" s="102">
        <f t="shared" si="250"/>
        <v>3</v>
      </c>
      <c r="Z710" s="102">
        <f t="shared" si="251"/>
        <v>2</v>
      </c>
      <c r="AA710" s="100" t="b">
        <f t="shared" si="252"/>
        <v>1</v>
      </c>
      <c r="AB710" s="100">
        <f t="array" ref="AB710">IF($AA710,MEDIAN(IF(G1SelectionMask="x",IF(INDEX(RawDataRefData,$E710,0)&gt;0,INDEX(RawDataRefData,$E710,0)),"")),"")</f>
        <v>2</v>
      </c>
      <c r="AC710" s="100">
        <f t="array" ref="AC710">IF($AA710,QUARTILE(IF(G1SelectionMask="x",IF(INDEX(RawDataRefData,$E710,0)&gt;0,INDEX(RawDataRefData,$E710,0)),""),1),"")</f>
        <v>1</v>
      </c>
      <c r="AD710" s="100">
        <f t="array" ref="AD710">IF($AA710,QUARTILE(IF(G1SelectionMask="x",IF(INDEX(RawDataRefData,$E710,0)&gt;0,INDEX(RawDataRefData,$E710,0)),""),3),"")</f>
        <v>4</v>
      </c>
      <c r="AE710" s="100">
        <f t="array" ref="AE710">IF($AA710,MIN(IF(G1SelectionMask="x",IF(INDEX(RawDataRefData,$E710,0)&gt;0,INDEX(RawDataRefData,$E710,0)),"")),"")</f>
        <v>1</v>
      </c>
      <c r="AF710" s="100">
        <f t="array" ref="AF710">IF($AA710,MAX(IF(G1SelectionMask="x",IF(INDEX(RawDataRefData,$E710,0)&gt;0,INDEX(RawDataRefData,$E710,0)),"")),"")</f>
        <v>4</v>
      </c>
      <c r="AG710" s="100">
        <f t="shared" si="253"/>
        <v>2.4545454545454546</v>
      </c>
      <c r="AH710" s="100">
        <f t="array" ref="AH710">IF($AA710,STDEVA(IF(G1SelectionMask="x",IF(INDEX(RawDataRefData,$E710,0)&gt;0,INDEX(RawDataRefData,$E710,0)),"")),"")</f>
        <v>1.3684762594679067</v>
      </c>
      <c r="AI710" s="101" t="b">
        <f t="shared" si="254"/>
        <v>1</v>
      </c>
      <c r="AJ710" s="101">
        <f t="array" ref="AJ710">IF($AI710,MEDIAN(IF(G2SelectionMask="x",IF(INDEX(RawDataRefData,$E710,0)&gt;0,INDEX(RawDataRefData,$E710,0)),"")),"")</f>
        <v>3</v>
      </c>
      <c r="AK710" s="101">
        <f t="array" ref="AK710">IF($AI710,QUARTILE(IF(G2SelectionMask="x",IF(INDEX(RawDataRefData,$E710,0)&gt;0,INDEX(RawDataRefData,$E710,0)),""),1),"")</f>
        <v>2</v>
      </c>
      <c r="AL710" s="101">
        <f t="array" ref="AL710">IF($AI710,QUARTILE(IF(G2SelectionMask="x",IF(INDEX(RawDataRefData,$E710,0)&gt;0,INDEX(RawDataRefData,$E710,0)),""),3),"")</f>
        <v>4</v>
      </c>
      <c r="AM710" s="101">
        <f t="array" ref="AM710">IF($AI710,MIN(IF(G2SelectionMask="x",IF(INDEX(RawDataRefData,$E710,0)&gt;0,INDEX(RawDataRefData,$E710,0)),"")),"")</f>
        <v>1</v>
      </c>
      <c r="AN710" s="101">
        <f t="array" ref="AN710">IF($AI710,MAX(IF(G2SelectionMask="x",IF(INDEX(RawDataRefData,$E710,0)&gt;0,INDEX(RawDataRefData,$E710,0)),"")),"")</f>
        <v>4</v>
      </c>
      <c r="AO710" s="101">
        <f t="shared" si="256"/>
        <v>2.7272727272727271</v>
      </c>
      <c r="AP710" s="101">
        <f t="array" ref="AP710">IF($AI710,STDEVA(IF(G2SelectionMask="x",IF(INDEX(RawDataRefData,$E710,0)&gt;0,INDEX(RawDataRefData,$E710,0)),"")),"")</f>
        <v>1.1908743922772957</v>
      </c>
      <c r="AQ710" s="100" t="b">
        <f t="shared" si="257"/>
        <v>0</v>
      </c>
      <c r="AR710" s="100" t="str">
        <f t="array" ref="AR710">IF($AQ710,MEDIAN(IF(G3SelectionMask="x",IF(INDEX(RawDataRefData,$E710,0)&gt;0,INDEX(RawDataRefData,$E710,0)),"")),"")</f>
        <v/>
      </c>
      <c r="AS710" s="100" t="str">
        <f t="array" ref="AS710">IF($AQ710,QUARTILE(IF(G3SelectionMask="x",IF(INDEX(RawDataRefData,$E710,0)&gt;0,INDEX(RawDataRefData,$E710,0)),""),1),"")</f>
        <v/>
      </c>
      <c r="AT710" s="100" t="str">
        <f t="array" ref="AT710">IF($AQ710,QUARTILE(IF(G3SelectionMask="x",IF(INDEX(RawDataRefData,$E710,0)&gt;0,INDEX(RawDataRefData,$E710,0)),""),3),"")</f>
        <v/>
      </c>
      <c r="AU710" s="100" t="str">
        <f t="array" ref="AU710">IF($AQ710,MIN(IF(G3SelectionMask="x",IF(INDEX(RawDataRefData,$E710,0)&gt;0,INDEX(RawDataRefData,$E710,0)),"")),"")</f>
        <v/>
      </c>
      <c r="AV710" s="100" t="str">
        <f t="array" ref="AV710">IF($AQ710,MAX(IF(G3SelectionMask="x",IF(INDEX(RawDataRefData,$E710,0)&gt;0,INDEX(RawDataRefData,$E710,0)),"")),"")</f>
        <v/>
      </c>
      <c r="AW710" s="100" t="str">
        <f t="shared" si="258"/>
        <v/>
      </c>
      <c r="AX710" s="100" t="str">
        <f t="array" ref="AX710">IF($AQ710,STDEVA(IF(G3SelectionMask="x",IF(INDEX(RawDataRefData,$E710,0)&gt;0,INDEX(RawDataRefData,$E710,0)),"")),"")</f>
        <v/>
      </c>
      <c r="AY710" s="101" t="b">
        <f t="shared" si="259"/>
        <v>0</v>
      </c>
      <c r="AZ710" s="101" t="str">
        <f t="array" ref="AZ710">IF($AY710,MEDIAN(IF(G4SelectionMask="x",IF(INDEX(RawDataRefData,$E710,0)&gt;0,INDEX(RawDataRefData,$E710,0)),"")),"")</f>
        <v/>
      </c>
      <c r="BA710" s="101" t="str">
        <f t="array" ref="BA710">IF($AY710,QUARTILE(IF(G4SelectionMask="x",IF(INDEX(RawDataRefData,$E710,0)&gt;0,INDEX(RawDataRefData,$E710,0)),""),1),"")</f>
        <v/>
      </c>
      <c r="BB710" s="101" t="str">
        <f t="array" ref="BB710">IF($AY710,QUARTILE(IF(G4SelectionMask="x",IF(INDEX(RawDataRefData,$E710,0)&gt;0,INDEX(RawDataRefData,$E710,0)),""),3),"")</f>
        <v/>
      </c>
      <c r="BC710" s="101" t="str">
        <f t="array" ref="BC710">IF($AY710,MIN(IF(G4SelectionMask="x",IF(INDEX(RawDataRefData,$E710,0)&gt;0,INDEX(RawDataRefData,$E710,0)),"")),"")</f>
        <v/>
      </c>
      <c r="BD710" s="101" t="str">
        <f t="array" ref="BD710">IF($AY710,MAX(IF(G4SelectionMask="x",IF(INDEX(RawDataRefData,$E710,0)&gt;0,INDEX(RawDataRefData,$E710,0)),"")),"")</f>
        <v/>
      </c>
      <c r="BE710" s="101" t="str">
        <f t="shared" si="260"/>
        <v/>
      </c>
      <c r="BF710" s="101" t="str">
        <f t="array" ref="BF710">IF($AY710,STDEVA(IF(G4SelectionMask="x",IF(INDEX(RawDataRefData,$E710,0)&gt;0,INDEX(RawDataRefData,$E710,0)),"")),"")</f>
        <v/>
      </c>
      <c r="BG710" s="100" t="b">
        <f t="shared" si="261"/>
        <v>0</v>
      </c>
      <c r="BH710" s="100" t="str">
        <f t="array" ref="BH710">IF($BG710,MEDIAN(IF(G5SelectionMask="x",IF(INDEX(RawDataRefData,$E710,0)&gt;0,INDEX(RawDataRefData,$E710,0)),"")),"")</f>
        <v/>
      </c>
      <c r="BI710" s="100" t="str">
        <f t="array" ref="BI710">IF($BG710,QUARTILE(IF(G5SelectionMask="x",IF(INDEX(RawDataRefData,$E710,0)&gt;0,INDEX(RawDataRefData,$E710,0)),""),1),"")</f>
        <v/>
      </c>
      <c r="BJ710" s="100" t="str">
        <f t="array" ref="BJ710">IF($BG710,QUARTILE(IF(G5SelectionMask="x",IF(INDEX(RawDataRefData,$E710,0)&gt;0,INDEX(RawDataRefData,$E710,0)),""),3),"")</f>
        <v/>
      </c>
      <c r="BK710" s="100" t="str">
        <f t="array" ref="BK710">IF($BG710,MIN(IF(G5SelectionMask="x",IF(INDEX(RawDataRefData,$E710,0)&gt;0,INDEX(RawDataRefData,$E710,0)),"")),"")</f>
        <v/>
      </c>
      <c r="BL710" s="100" t="str">
        <f t="array" ref="BL710">IF($BG710,MAX(IF(G5SelectionMask="x",IF(INDEX(RawDataRefData,$E710,0)&gt;0,INDEX(RawDataRefData,$E710,0)),"")),"")</f>
        <v/>
      </c>
      <c r="BM710" s="100" t="str">
        <f t="shared" si="262"/>
        <v/>
      </c>
      <c r="BN710" s="103" t="str">
        <f t="array" ref="BN710">IF($BG710,STDEVA(IF(G5SelectionMask="x",IF(INDEX(RawDataRefData,$E710,0)&gt;0,INDEX(RawDataRefData,$E710,0)),"")),"")</f>
        <v/>
      </c>
      <c r="BO710" s="104"/>
      <c r="BP710" s="105">
        <v>1</v>
      </c>
      <c r="BQ710" s="105">
        <v>1</v>
      </c>
      <c r="BR710" s="105">
        <v>4</v>
      </c>
      <c r="BS710" s="105">
        <v>1</v>
      </c>
      <c r="BT710" s="105">
        <v>2</v>
      </c>
      <c r="BU710" s="105">
        <v>1</v>
      </c>
      <c r="BV710" s="105">
        <v>4</v>
      </c>
      <c r="BW710" s="105">
        <v>4</v>
      </c>
      <c r="BX710" s="105">
        <v>4</v>
      </c>
      <c r="BY710" s="105">
        <v>1</v>
      </c>
      <c r="BZ710" s="105">
        <v>3</v>
      </c>
      <c r="CA710" s="105">
        <v>2</v>
      </c>
      <c r="CB710" s="105">
        <v>3</v>
      </c>
      <c r="CC710" s="105">
        <v>4</v>
      </c>
      <c r="CD710" s="105">
        <v>2</v>
      </c>
    </row>
    <row r="711" spans="1:82" ht="13.5" hidden="1" thickBot="1" x14ac:dyDescent="0.25">
      <c r="A711" s="33" t="e">
        <f>IF(SelectEffectivenessTelecom="x",,ERROR)</f>
        <v>#NAME?</v>
      </c>
      <c r="B711" s="218"/>
      <c r="C711" s="222"/>
      <c r="D711" s="228"/>
      <c r="E711" s="72">
        <f t="shared" si="255"/>
        <v>702</v>
      </c>
      <c r="F711" s="9" t="s">
        <v>1636</v>
      </c>
      <c r="H711" s="9" t="s">
        <v>1214</v>
      </c>
      <c r="K711" s="100">
        <f t="shared" si="240"/>
        <v>2</v>
      </c>
      <c r="L711" s="100"/>
      <c r="M711" s="100"/>
      <c r="N711" s="100"/>
      <c r="O711" s="100"/>
      <c r="P711" s="101">
        <f t="shared" si="241"/>
        <v>2</v>
      </c>
      <c r="Q711" s="102">
        <f t="shared" si="242"/>
        <v>3</v>
      </c>
      <c r="R711" s="102">
        <f t="shared" si="243"/>
        <v>1</v>
      </c>
      <c r="S711" s="102">
        <f t="shared" si="244"/>
        <v>1</v>
      </c>
      <c r="T711" s="102">
        <f t="shared" si="245"/>
        <v>3</v>
      </c>
      <c r="U711" s="102">
        <f t="shared" si="246"/>
        <v>3</v>
      </c>
      <c r="V711" s="102">
        <f t="shared" si="247"/>
        <v>4</v>
      </c>
      <c r="W711" s="102">
        <f t="shared" si="248"/>
        <v>4</v>
      </c>
      <c r="X711" s="102">
        <f t="shared" si="249"/>
        <v>4</v>
      </c>
      <c r="Y711" s="102">
        <f t="shared" si="250"/>
        <v>2</v>
      </c>
      <c r="Z711" s="102">
        <f t="shared" si="251"/>
        <v>4</v>
      </c>
      <c r="AA711" s="100" t="b">
        <f t="shared" si="252"/>
        <v>1</v>
      </c>
      <c r="AB711" s="100">
        <f t="array" ref="AB711">IF($AA711,MEDIAN(IF(G1SelectionMask="x",IF(INDEX(RawDataRefData,$E711,0)&gt;0,INDEX(RawDataRefData,$E711,0)),"")),"")</f>
        <v>3</v>
      </c>
      <c r="AC711" s="100">
        <f t="array" ref="AC711">IF($AA711,QUARTILE(IF(G1SelectionMask="x",IF(INDEX(RawDataRefData,$E711,0)&gt;0,INDEX(RawDataRefData,$E711,0)),""),1),"")</f>
        <v>2</v>
      </c>
      <c r="AD711" s="100">
        <f t="array" ref="AD711">IF($AA711,QUARTILE(IF(G1SelectionMask="x",IF(INDEX(RawDataRefData,$E711,0)&gt;0,INDEX(RawDataRefData,$E711,0)),""),3),"")</f>
        <v>4</v>
      </c>
      <c r="AE711" s="100">
        <f t="array" ref="AE711">IF($AA711,MIN(IF(G1SelectionMask="x",IF(INDEX(RawDataRefData,$E711,0)&gt;0,INDEX(RawDataRefData,$E711,0)),"")),"")</f>
        <v>1</v>
      </c>
      <c r="AF711" s="100">
        <f t="array" ref="AF711">IF($AA711,MAX(IF(G1SelectionMask="x",IF(INDEX(RawDataRefData,$E711,0)&gt;0,INDEX(RawDataRefData,$E711,0)),"")),"")</f>
        <v>4</v>
      </c>
      <c r="AG711" s="100">
        <f t="shared" si="253"/>
        <v>2.8181818181818183</v>
      </c>
      <c r="AH711" s="100">
        <f t="array" ref="AH711">IF($AA711,STDEVA(IF(G1SelectionMask="x",IF(INDEX(RawDataRefData,$E711,0)&gt;0,INDEX(RawDataRefData,$E711,0)),"")),"")</f>
        <v>1.1677484162422846</v>
      </c>
      <c r="AI711" s="101" t="b">
        <f t="shared" si="254"/>
        <v>1</v>
      </c>
      <c r="AJ711" s="101">
        <f t="array" ref="AJ711">IF($AI711,MEDIAN(IF(G2SelectionMask="x",IF(INDEX(RawDataRefData,$E711,0)&gt;0,INDEX(RawDataRefData,$E711,0)),"")),"")</f>
        <v>3</v>
      </c>
      <c r="AK711" s="101">
        <f t="array" ref="AK711">IF($AI711,QUARTILE(IF(G2SelectionMask="x",IF(INDEX(RawDataRefData,$E711,0)&gt;0,INDEX(RawDataRefData,$E711,0)),""),1),"")</f>
        <v>2</v>
      </c>
      <c r="AL711" s="101">
        <f t="array" ref="AL711">IF($AI711,QUARTILE(IF(G2SelectionMask="x",IF(INDEX(RawDataRefData,$E711,0)&gt;0,INDEX(RawDataRefData,$E711,0)),""),3),"")</f>
        <v>4</v>
      </c>
      <c r="AM711" s="101">
        <f t="array" ref="AM711">IF($AI711,MIN(IF(G2SelectionMask="x",IF(INDEX(RawDataRefData,$E711,0)&gt;0,INDEX(RawDataRefData,$E711,0)),"")),"")</f>
        <v>1</v>
      </c>
      <c r="AN711" s="101">
        <f t="array" ref="AN711">IF($AI711,MAX(IF(G2SelectionMask="x",IF(INDEX(RawDataRefData,$E711,0)&gt;0,INDEX(RawDataRefData,$E711,0)),"")),"")</f>
        <v>4</v>
      </c>
      <c r="AO711" s="101">
        <f t="shared" si="256"/>
        <v>3</v>
      </c>
      <c r="AP711" s="101">
        <f t="array" ref="AP711">IF($AI711,STDEVA(IF(G2SelectionMask="x",IF(INDEX(RawDataRefData,$E711,0)&gt;0,INDEX(RawDataRefData,$E711,0)),"")),"")</f>
        <v>1.0954451150103321</v>
      </c>
      <c r="AQ711" s="100" t="b">
        <f t="shared" si="257"/>
        <v>0</v>
      </c>
      <c r="AR711" s="100" t="str">
        <f t="array" ref="AR711">IF($AQ711,MEDIAN(IF(G3SelectionMask="x",IF(INDEX(RawDataRefData,$E711,0)&gt;0,INDEX(RawDataRefData,$E711,0)),"")),"")</f>
        <v/>
      </c>
      <c r="AS711" s="100" t="str">
        <f t="array" ref="AS711">IF($AQ711,QUARTILE(IF(G3SelectionMask="x",IF(INDEX(RawDataRefData,$E711,0)&gt;0,INDEX(RawDataRefData,$E711,0)),""),1),"")</f>
        <v/>
      </c>
      <c r="AT711" s="100" t="str">
        <f t="array" ref="AT711">IF($AQ711,QUARTILE(IF(G3SelectionMask="x",IF(INDEX(RawDataRefData,$E711,0)&gt;0,INDEX(RawDataRefData,$E711,0)),""),3),"")</f>
        <v/>
      </c>
      <c r="AU711" s="100" t="str">
        <f t="array" ref="AU711">IF($AQ711,MIN(IF(G3SelectionMask="x",IF(INDEX(RawDataRefData,$E711,0)&gt;0,INDEX(RawDataRefData,$E711,0)),"")),"")</f>
        <v/>
      </c>
      <c r="AV711" s="100" t="str">
        <f t="array" ref="AV711">IF($AQ711,MAX(IF(G3SelectionMask="x",IF(INDEX(RawDataRefData,$E711,0)&gt;0,INDEX(RawDataRefData,$E711,0)),"")),"")</f>
        <v/>
      </c>
      <c r="AW711" s="100" t="str">
        <f t="shared" si="258"/>
        <v/>
      </c>
      <c r="AX711" s="100" t="str">
        <f t="array" ref="AX711">IF($AQ711,STDEVA(IF(G3SelectionMask="x",IF(INDEX(RawDataRefData,$E711,0)&gt;0,INDEX(RawDataRefData,$E711,0)),"")),"")</f>
        <v/>
      </c>
      <c r="AY711" s="101" t="b">
        <f t="shared" si="259"/>
        <v>0</v>
      </c>
      <c r="AZ711" s="101" t="str">
        <f t="array" ref="AZ711">IF($AY711,MEDIAN(IF(G4SelectionMask="x",IF(INDEX(RawDataRefData,$E711,0)&gt;0,INDEX(RawDataRefData,$E711,0)),"")),"")</f>
        <v/>
      </c>
      <c r="BA711" s="101" t="str">
        <f t="array" ref="BA711">IF($AY711,QUARTILE(IF(G4SelectionMask="x",IF(INDEX(RawDataRefData,$E711,0)&gt;0,INDEX(RawDataRefData,$E711,0)),""),1),"")</f>
        <v/>
      </c>
      <c r="BB711" s="101" t="str">
        <f t="array" ref="BB711">IF($AY711,QUARTILE(IF(G4SelectionMask="x",IF(INDEX(RawDataRefData,$E711,0)&gt;0,INDEX(RawDataRefData,$E711,0)),""),3),"")</f>
        <v/>
      </c>
      <c r="BC711" s="101" t="str">
        <f t="array" ref="BC711">IF($AY711,MIN(IF(G4SelectionMask="x",IF(INDEX(RawDataRefData,$E711,0)&gt;0,INDEX(RawDataRefData,$E711,0)),"")),"")</f>
        <v/>
      </c>
      <c r="BD711" s="101" t="str">
        <f t="array" ref="BD711">IF($AY711,MAX(IF(G4SelectionMask="x",IF(INDEX(RawDataRefData,$E711,0)&gt;0,INDEX(RawDataRefData,$E711,0)),"")),"")</f>
        <v/>
      </c>
      <c r="BE711" s="101" t="str">
        <f t="shared" si="260"/>
        <v/>
      </c>
      <c r="BF711" s="101" t="str">
        <f t="array" ref="BF711">IF($AY711,STDEVA(IF(G4SelectionMask="x",IF(INDEX(RawDataRefData,$E711,0)&gt;0,INDEX(RawDataRefData,$E711,0)),"")),"")</f>
        <v/>
      </c>
      <c r="BG711" s="100" t="b">
        <f t="shared" si="261"/>
        <v>0</v>
      </c>
      <c r="BH711" s="100" t="str">
        <f t="array" ref="BH711">IF($BG711,MEDIAN(IF(G5SelectionMask="x",IF(INDEX(RawDataRefData,$E711,0)&gt;0,INDEX(RawDataRefData,$E711,0)),"")),"")</f>
        <v/>
      </c>
      <c r="BI711" s="100" t="str">
        <f t="array" ref="BI711">IF($BG711,QUARTILE(IF(G5SelectionMask="x",IF(INDEX(RawDataRefData,$E711,0)&gt;0,INDEX(RawDataRefData,$E711,0)),""),1),"")</f>
        <v/>
      </c>
      <c r="BJ711" s="100" t="str">
        <f t="array" ref="BJ711">IF($BG711,QUARTILE(IF(G5SelectionMask="x",IF(INDEX(RawDataRefData,$E711,0)&gt;0,INDEX(RawDataRefData,$E711,0)),""),3),"")</f>
        <v/>
      </c>
      <c r="BK711" s="100" t="str">
        <f t="array" ref="BK711">IF($BG711,MIN(IF(G5SelectionMask="x",IF(INDEX(RawDataRefData,$E711,0)&gt;0,INDEX(RawDataRefData,$E711,0)),"")),"")</f>
        <v/>
      </c>
      <c r="BL711" s="100" t="str">
        <f t="array" ref="BL711">IF($BG711,MAX(IF(G5SelectionMask="x",IF(INDEX(RawDataRefData,$E711,0)&gt;0,INDEX(RawDataRefData,$E711,0)),"")),"")</f>
        <v/>
      </c>
      <c r="BM711" s="100" t="str">
        <f t="shared" si="262"/>
        <v/>
      </c>
      <c r="BN711" s="103" t="str">
        <f t="array" ref="BN711">IF($BG711,STDEVA(IF(G5SelectionMask="x",IF(INDEX(RawDataRefData,$E711,0)&gt;0,INDEX(RawDataRefData,$E711,0)),"")),"")</f>
        <v/>
      </c>
      <c r="BO711" s="104"/>
      <c r="BP711" s="105">
        <v>2</v>
      </c>
      <c r="BQ711" s="105">
        <v>2</v>
      </c>
      <c r="BR711" s="105">
        <v>3</v>
      </c>
      <c r="BS711" s="105">
        <v>1</v>
      </c>
      <c r="BT711" s="105">
        <v>1</v>
      </c>
      <c r="BU711" s="105">
        <v>3</v>
      </c>
      <c r="BV711" s="105">
        <v>3</v>
      </c>
      <c r="BW711" s="105">
        <v>4</v>
      </c>
      <c r="BX711" s="105">
        <v>4</v>
      </c>
      <c r="BY711" s="105">
        <v>4</v>
      </c>
      <c r="BZ711" s="105">
        <v>2</v>
      </c>
      <c r="CA711" s="105">
        <v>4</v>
      </c>
      <c r="CB711" s="105">
        <v>2</v>
      </c>
      <c r="CC711" s="105">
        <v>4</v>
      </c>
      <c r="CD711" s="105">
        <v>4</v>
      </c>
    </row>
    <row r="712" spans="1:82" x14ac:dyDescent="0.2">
      <c r="A712" s="33">
        <f t="shared" ref="A712:A952" si="264">IF(SelectEffectivenessBanking="x",,ERROR)</f>
        <v>0</v>
      </c>
      <c r="B712" s="218"/>
      <c r="C712" s="214" t="s">
        <v>339</v>
      </c>
      <c r="D712" s="223" t="s">
        <v>340</v>
      </c>
      <c r="E712" s="72">
        <f t="shared" si="255"/>
        <v>703</v>
      </c>
      <c r="F712" s="9" t="s">
        <v>944</v>
      </c>
      <c r="H712" s="9" t="s">
        <v>1212</v>
      </c>
      <c r="I712" s="9" t="s">
        <v>340</v>
      </c>
      <c r="K712" s="100">
        <f t="shared" si="240"/>
        <v>3</v>
      </c>
      <c r="L712" s="100"/>
      <c r="M712" s="100"/>
      <c r="N712" s="100"/>
      <c r="O712" s="100"/>
      <c r="P712" s="101">
        <f t="shared" si="241"/>
        <v>1</v>
      </c>
      <c r="Q712" s="102">
        <f t="shared" si="242"/>
        <v>4</v>
      </c>
      <c r="R712" s="102">
        <f t="shared" si="243"/>
        <v>3</v>
      </c>
      <c r="S712" s="102">
        <f t="shared" si="244"/>
        <v>4</v>
      </c>
      <c r="T712" s="102">
        <f t="shared" si="245"/>
        <v>2</v>
      </c>
      <c r="U712" s="102">
        <f t="shared" si="246"/>
        <v>3</v>
      </c>
      <c r="V712" s="102">
        <f t="shared" si="247"/>
        <v>1</v>
      </c>
      <c r="W712" s="102">
        <f t="shared" si="248"/>
        <v>1</v>
      </c>
      <c r="X712" s="102">
        <f t="shared" si="249"/>
        <v>2</v>
      </c>
      <c r="Y712" s="102">
        <f t="shared" si="250"/>
        <v>1</v>
      </c>
      <c r="Z712" s="102">
        <f t="shared" si="251"/>
        <v>1</v>
      </c>
      <c r="AA712" s="100" t="b">
        <f t="shared" si="252"/>
        <v>1</v>
      </c>
      <c r="AB712" s="100">
        <f t="array" ref="AB712">IF($AA712,MEDIAN(IF(G1SelectionMask="x",IF(INDEX(RawDataRefData,$E712,0)&gt;0,INDEX(RawDataRefData,$E712,0)),"")),"")</f>
        <v>2</v>
      </c>
      <c r="AC712" s="100">
        <f t="array" ref="AC712">IF($AA712,QUARTILE(IF(G1SelectionMask="x",IF(INDEX(RawDataRefData,$E712,0)&gt;0,INDEX(RawDataRefData,$E712,0)),""),1),"")</f>
        <v>1</v>
      </c>
      <c r="AD712" s="100">
        <f t="array" ref="AD712">IF($AA712,QUARTILE(IF(G1SelectionMask="x",IF(INDEX(RawDataRefData,$E712,0)&gt;0,INDEX(RawDataRefData,$E712,0)),""),3),"")</f>
        <v>3</v>
      </c>
      <c r="AE712" s="100">
        <f t="array" ref="AE712">IF($AA712,MIN(IF(G1SelectionMask="x",IF(INDEX(RawDataRefData,$E712,0)&gt;0,INDEX(RawDataRefData,$E712,0)),"")),"")</f>
        <v>1</v>
      </c>
      <c r="AF712" s="100">
        <f t="array" ref="AF712">IF($AA712,MAX(IF(G1SelectionMask="x",IF(INDEX(RawDataRefData,$E712,0)&gt;0,INDEX(RawDataRefData,$E712,0)),"")),"")</f>
        <v>4</v>
      </c>
      <c r="AG712" s="100">
        <f t="shared" si="253"/>
        <v>2.0909090909090908</v>
      </c>
      <c r="AH712" s="100">
        <f t="array" ref="AH712">IF($AA712,STDEVA(IF(G1SelectionMask="x",IF(INDEX(RawDataRefData,$E712,0)&gt;0,INDEX(RawDataRefData,$E712,0)),"")),"")</f>
        <v>1.2210278829367864</v>
      </c>
      <c r="AI712" s="101" t="b">
        <f t="shared" si="254"/>
        <v>1</v>
      </c>
      <c r="AJ712" s="101">
        <f t="array" ref="AJ712">IF($AI712,MEDIAN(IF(G2SelectionMask="x",IF(INDEX(RawDataRefData,$E712,0)&gt;0,INDEX(RawDataRefData,$E712,0)),"")),"")</f>
        <v>2</v>
      </c>
      <c r="AK712" s="101">
        <f t="array" ref="AK712">IF($AI712,QUARTILE(IF(G2SelectionMask="x",IF(INDEX(RawDataRefData,$E712,0)&gt;0,INDEX(RawDataRefData,$E712,0)),""),1),"")</f>
        <v>1</v>
      </c>
      <c r="AL712" s="101">
        <f t="array" ref="AL712">IF($AI712,QUARTILE(IF(G2SelectionMask="x",IF(INDEX(RawDataRefData,$E712,0)&gt;0,INDEX(RawDataRefData,$E712,0)),""),3),"")</f>
        <v>3</v>
      </c>
      <c r="AM712" s="101">
        <f t="array" ref="AM712">IF($AI712,MIN(IF(G2SelectionMask="x",IF(INDEX(RawDataRefData,$E712,0)&gt;0,INDEX(RawDataRefData,$E712,0)),"")),"")</f>
        <v>1</v>
      </c>
      <c r="AN712" s="101">
        <f t="array" ref="AN712">IF($AI712,MAX(IF(G2SelectionMask="x",IF(INDEX(RawDataRefData,$E712,0)&gt;0,INDEX(RawDataRefData,$E712,0)),"")),"")</f>
        <v>4</v>
      </c>
      <c r="AO712" s="101">
        <f t="shared" si="256"/>
        <v>2.0909090909090908</v>
      </c>
      <c r="AP712" s="101">
        <f t="array" ref="AP712">IF($AI712,STDEVA(IF(G2SelectionMask="x",IF(INDEX(RawDataRefData,$E712,0)&gt;0,INDEX(RawDataRefData,$E712,0)),"")),"")</f>
        <v>1.2210278829367864</v>
      </c>
      <c r="AQ712" s="100" t="b">
        <f t="shared" si="257"/>
        <v>0</v>
      </c>
      <c r="AR712" s="100" t="str">
        <f t="array" ref="AR712">IF($AQ712,MEDIAN(IF(G3SelectionMask="x",IF(INDEX(RawDataRefData,$E712,0)&gt;0,INDEX(RawDataRefData,$E712,0)),"")),"")</f>
        <v/>
      </c>
      <c r="AS712" s="100" t="str">
        <f t="array" ref="AS712">IF($AQ712,QUARTILE(IF(G3SelectionMask="x",IF(INDEX(RawDataRefData,$E712,0)&gt;0,INDEX(RawDataRefData,$E712,0)),""),1),"")</f>
        <v/>
      </c>
      <c r="AT712" s="100" t="str">
        <f t="array" ref="AT712">IF($AQ712,QUARTILE(IF(G3SelectionMask="x",IF(INDEX(RawDataRefData,$E712,0)&gt;0,INDEX(RawDataRefData,$E712,0)),""),3),"")</f>
        <v/>
      </c>
      <c r="AU712" s="100" t="str">
        <f t="array" ref="AU712">IF($AQ712,MIN(IF(G3SelectionMask="x",IF(INDEX(RawDataRefData,$E712,0)&gt;0,INDEX(RawDataRefData,$E712,0)),"")),"")</f>
        <v/>
      </c>
      <c r="AV712" s="100" t="str">
        <f t="array" ref="AV712">IF($AQ712,MAX(IF(G3SelectionMask="x",IF(INDEX(RawDataRefData,$E712,0)&gt;0,INDEX(RawDataRefData,$E712,0)),"")),"")</f>
        <v/>
      </c>
      <c r="AW712" s="100" t="str">
        <f t="shared" si="258"/>
        <v/>
      </c>
      <c r="AX712" s="100" t="str">
        <f t="array" ref="AX712">IF($AQ712,STDEVA(IF(G3SelectionMask="x",IF(INDEX(RawDataRefData,$E712,0)&gt;0,INDEX(RawDataRefData,$E712,0)),"")),"")</f>
        <v/>
      </c>
      <c r="AY712" s="101" t="b">
        <f t="shared" si="259"/>
        <v>0</v>
      </c>
      <c r="AZ712" s="101" t="str">
        <f t="array" ref="AZ712">IF($AY712,MEDIAN(IF(G4SelectionMask="x",IF(INDEX(RawDataRefData,$E712,0)&gt;0,INDEX(RawDataRefData,$E712,0)),"")),"")</f>
        <v/>
      </c>
      <c r="BA712" s="101" t="str">
        <f t="array" ref="BA712">IF($AY712,QUARTILE(IF(G4SelectionMask="x",IF(INDEX(RawDataRefData,$E712,0)&gt;0,INDEX(RawDataRefData,$E712,0)),""),1),"")</f>
        <v/>
      </c>
      <c r="BB712" s="101" t="str">
        <f t="array" ref="BB712">IF($AY712,QUARTILE(IF(G4SelectionMask="x",IF(INDEX(RawDataRefData,$E712,0)&gt;0,INDEX(RawDataRefData,$E712,0)),""),3),"")</f>
        <v/>
      </c>
      <c r="BC712" s="101" t="str">
        <f t="array" ref="BC712">IF($AY712,MIN(IF(G4SelectionMask="x",IF(INDEX(RawDataRefData,$E712,0)&gt;0,INDEX(RawDataRefData,$E712,0)),"")),"")</f>
        <v/>
      </c>
      <c r="BD712" s="101" t="str">
        <f t="array" ref="BD712">IF($AY712,MAX(IF(G4SelectionMask="x",IF(INDEX(RawDataRefData,$E712,0)&gt;0,INDEX(RawDataRefData,$E712,0)),"")),"")</f>
        <v/>
      </c>
      <c r="BE712" s="101" t="str">
        <f t="shared" si="260"/>
        <v/>
      </c>
      <c r="BF712" s="101" t="str">
        <f t="array" ref="BF712">IF($AY712,STDEVA(IF(G4SelectionMask="x",IF(INDEX(RawDataRefData,$E712,0)&gt;0,INDEX(RawDataRefData,$E712,0)),"")),"")</f>
        <v/>
      </c>
      <c r="BG712" s="100" t="b">
        <f t="shared" si="261"/>
        <v>0</v>
      </c>
      <c r="BH712" s="100" t="str">
        <f t="array" ref="BH712">IF($BG712,MEDIAN(IF(G5SelectionMask="x",IF(INDEX(RawDataRefData,$E712,0)&gt;0,INDEX(RawDataRefData,$E712,0)),"")),"")</f>
        <v/>
      </c>
      <c r="BI712" s="100" t="str">
        <f t="array" ref="BI712">IF($BG712,QUARTILE(IF(G5SelectionMask="x",IF(INDEX(RawDataRefData,$E712,0)&gt;0,INDEX(RawDataRefData,$E712,0)),""),1),"")</f>
        <v/>
      </c>
      <c r="BJ712" s="100" t="str">
        <f t="array" ref="BJ712">IF($BG712,QUARTILE(IF(G5SelectionMask="x",IF(INDEX(RawDataRefData,$E712,0)&gt;0,INDEX(RawDataRefData,$E712,0)),""),3),"")</f>
        <v/>
      </c>
      <c r="BK712" s="100" t="str">
        <f t="array" ref="BK712">IF($BG712,MIN(IF(G5SelectionMask="x",IF(INDEX(RawDataRefData,$E712,0)&gt;0,INDEX(RawDataRefData,$E712,0)),"")),"")</f>
        <v/>
      </c>
      <c r="BL712" s="100" t="str">
        <f t="array" ref="BL712">IF($BG712,MAX(IF(G5SelectionMask="x",IF(INDEX(RawDataRefData,$E712,0)&gt;0,INDEX(RawDataRefData,$E712,0)),"")),"")</f>
        <v/>
      </c>
      <c r="BM712" s="100" t="str">
        <f t="shared" si="262"/>
        <v/>
      </c>
      <c r="BN712" s="103" t="str">
        <f t="array" ref="BN712">IF($BG712,STDEVA(IF(G5SelectionMask="x",IF(INDEX(RawDataRefData,$E712,0)&gt;0,INDEX(RawDataRefData,$E712,0)),"")),"")</f>
        <v/>
      </c>
      <c r="BO712" s="104"/>
      <c r="BP712" s="105">
        <v>3</v>
      </c>
      <c r="BQ712" s="105">
        <v>1</v>
      </c>
      <c r="BR712" s="105">
        <v>4</v>
      </c>
      <c r="BS712" s="105">
        <v>3</v>
      </c>
      <c r="BT712" s="105">
        <v>4</v>
      </c>
      <c r="BU712" s="105">
        <v>2</v>
      </c>
      <c r="BV712" s="105">
        <v>3</v>
      </c>
      <c r="BW712" s="105">
        <v>1</v>
      </c>
      <c r="BX712" s="105">
        <v>1</v>
      </c>
      <c r="BY712" s="105">
        <v>2</v>
      </c>
      <c r="BZ712" s="105">
        <v>1</v>
      </c>
      <c r="CA712" s="105">
        <v>1</v>
      </c>
      <c r="CB712" s="105">
        <v>2</v>
      </c>
      <c r="CC712" s="105">
        <v>3</v>
      </c>
      <c r="CD712" s="105">
        <v>3</v>
      </c>
    </row>
    <row r="713" spans="1:82" x14ac:dyDescent="0.2">
      <c r="A713" s="33">
        <f t="shared" si="264"/>
        <v>0</v>
      </c>
      <c r="B713" s="218"/>
      <c r="C713" s="215"/>
      <c r="D713" s="224"/>
      <c r="E713" s="72">
        <f t="shared" si="255"/>
        <v>704</v>
      </c>
      <c r="F713" s="9" t="s">
        <v>945</v>
      </c>
      <c r="H713" s="9" t="s">
        <v>1212</v>
      </c>
      <c r="I713" s="9" t="s">
        <v>340</v>
      </c>
      <c r="K713" s="100">
        <f t="shared" si="240"/>
        <v>4</v>
      </c>
      <c r="L713" s="100"/>
      <c r="M713" s="100"/>
      <c r="N713" s="100"/>
      <c r="O713" s="100"/>
      <c r="P713" s="101">
        <f t="shared" si="241"/>
        <v>4</v>
      </c>
      <c r="Q713" s="102">
        <f t="shared" si="242"/>
        <v>4</v>
      </c>
      <c r="R713" s="102">
        <f t="shared" si="243"/>
        <v>4</v>
      </c>
      <c r="S713" s="102">
        <f t="shared" si="244"/>
        <v>3</v>
      </c>
      <c r="T713" s="102">
        <f t="shared" si="245"/>
        <v>4</v>
      </c>
      <c r="U713" s="102">
        <f t="shared" si="246"/>
        <v>2</v>
      </c>
      <c r="V713" s="102">
        <f t="shared" si="247"/>
        <v>2</v>
      </c>
      <c r="W713" s="102">
        <f t="shared" si="248"/>
        <v>1</v>
      </c>
      <c r="X713" s="102">
        <f t="shared" si="249"/>
        <v>3</v>
      </c>
      <c r="Y713" s="102">
        <f t="shared" si="250"/>
        <v>2</v>
      </c>
      <c r="Z713" s="102">
        <f t="shared" si="251"/>
        <v>1</v>
      </c>
      <c r="AA713" s="100" t="b">
        <f t="shared" si="252"/>
        <v>1</v>
      </c>
      <c r="AB713" s="100">
        <f t="array" ref="AB713">IF($AA713,MEDIAN(IF(G1SelectionMask="x",IF(INDEX(RawDataRefData,$E713,0)&gt;0,INDEX(RawDataRefData,$E713,0)),"")),"")</f>
        <v>3</v>
      </c>
      <c r="AC713" s="100">
        <f t="array" ref="AC713">IF($AA713,QUARTILE(IF(G1SelectionMask="x",IF(INDEX(RawDataRefData,$E713,0)&gt;0,INDEX(RawDataRefData,$E713,0)),""),1),"")</f>
        <v>2</v>
      </c>
      <c r="AD713" s="100">
        <f t="array" ref="AD713">IF($AA713,QUARTILE(IF(G1SelectionMask="x",IF(INDEX(RawDataRefData,$E713,0)&gt;0,INDEX(RawDataRefData,$E713,0)),""),3),"")</f>
        <v>4</v>
      </c>
      <c r="AE713" s="100">
        <f t="array" ref="AE713">IF($AA713,MIN(IF(G1SelectionMask="x",IF(INDEX(RawDataRefData,$E713,0)&gt;0,INDEX(RawDataRefData,$E713,0)),"")),"")</f>
        <v>1</v>
      </c>
      <c r="AF713" s="100">
        <f t="array" ref="AF713">IF($AA713,MAX(IF(G1SelectionMask="x",IF(INDEX(RawDataRefData,$E713,0)&gt;0,INDEX(RawDataRefData,$E713,0)),"")),"")</f>
        <v>4</v>
      </c>
      <c r="AG713" s="100">
        <f t="shared" si="253"/>
        <v>2.7272727272727271</v>
      </c>
      <c r="AH713" s="100">
        <f t="array" ref="AH713">IF($AA713,STDEVA(IF(G1SelectionMask="x",IF(INDEX(RawDataRefData,$E713,0)&gt;0,INDEX(RawDataRefData,$E713,0)),"")),"")</f>
        <v>1.1908743922772957</v>
      </c>
      <c r="AI713" s="101" t="b">
        <f t="shared" si="254"/>
        <v>1</v>
      </c>
      <c r="AJ713" s="101">
        <f t="array" ref="AJ713">IF($AI713,MEDIAN(IF(G2SelectionMask="x",IF(INDEX(RawDataRefData,$E713,0)&gt;0,INDEX(RawDataRefData,$E713,0)),"")),"")</f>
        <v>3</v>
      </c>
      <c r="AK713" s="101">
        <f t="array" ref="AK713">IF($AI713,QUARTILE(IF(G2SelectionMask="x",IF(INDEX(RawDataRefData,$E713,0)&gt;0,INDEX(RawDataRefData,$E713,0)),""),1),"")</f>
        <v>1.5</v>
      </c>
      <c r="AL713" s="101">
        <f t="array" ref="AL713">IF($AI713,QUARTILE(IF(G2SelectionMask="x",IF(INDEX(RawDataRefData,$E713,0)&gt;0,INDEX(RawDataRefData,$E713,0)),""),3),"")</f>
        <v>4</v>
      </c>
      <c r="AM713" s="101">
        <f t="array" ref="AM713">IF($AI713,MIN(IF(G2SelectionMask="x",IF(INDEX(RawDataRefData,$E713,0)&gt;0,INDEX(RawDataRefData,$E713,0)),"")),"")</f>
        <v>1</v>
      </c>
      <c r="AN713" s="101">
        <f t="array" ref="AN713">IF($AI713,MAX(IF(G2SelectionMask="x",IF(INDEX(RawDataRefData,$E713,0)&gt;0,INDEX(RawDataRefData,$E713,0)),"")),"")</f>
        <v>4</v>
      </c>
      <c r="AO713" s="101">
        <f t="shared" si="256"/>
        <v>2.6363636363636362</v>
      </c>
      <c r="AP713" s="101">
        <f t="array" ref="AP713">IF($AI713,STDEVA(IF(G2SelectionMask="x",IF(INDEX(RawDataRefData,$E713,0)&gt;0,INDEX(RawDataRefData,$E713,0)),"")),"")</f>
        <v>1.2862913567871996</v>
      </c>
      <c r="AQ713" s="100" t="b">
        <f t="shared" si="257"/>
        <v>0</v>
      </c>
      <c r="AR713" s="100" t="str">
        <f t="array" ref="AR713">IF($AQ713,MEDIAN(IF(G3SelectionMask="x",IF(INDEX(RawDataRefData,$E713,0)&gt;0,INDEX(RawDataRefData,$E713,0)),"")),"")</f>
        <v/>
      </c>
      <c r="AS713" s="100" t="str">
        <f t="array" ref="AS713">IF($AQ713,QUARTILE(IF(G3SelectionMask="x",IF(INDEX(RawDataRefData,$E713,0)&gt;0,INDEX(RawDataRefData,$E713,0)),""),1),"")</f>
        <v/>
      </c>
      <c r="AT713" s="100" t="str">
        <f t="array" ref="AT713">IF($AQ713,QUARTILE(IF(G3SelectionMask="x",IF(INDEX(RawDataRefData,$E713,0)&gt;0,INDEX(RawDataRefData,$E713,0)),""),3),"")</f>
        <v/>
      </c>
      <c r="AU713" s="100" t="str">
        <f t="array" ref="AU713">IF($AQ713,MIN(IF(G3SelectionMask="x",IF(INDEX(RawDataRefData,$E713,0)&gt;0,INDEX(RawDataRefData,$E713,0)),"")),"")</f>
        <v/>
      </c>
      <c r="AV713" s="100" t="str">
        <f t="array" ref="AV713">IF($AQ713,MAX(IF(G3SelectionMask="x",IF(INDEX(RawDataRefData,$E713,0)&gt;0,INDEX(RawDataRefData,$E713,0)),"")),"")</f>
        <v/>
      </c>
      <c r="AW713" s="100" t="str">
        <f t="shared" si="258"/>
        <v/>
      </c>
      <c r="AX713" s="100" t="str">
        <f t="array" ref="AX713">IF($AQ713,STDEVA(IF(G3SelectionMask="x",IF(INDEX(RawDataRefData,$E713,0)&gt;0,INDEX(RawDataRefData,$E713,0)),"")),"")</f>
        <v/>
      </c>
      <c r="AY713" s="101" t="b">
        <f t="shared" si="259"/>
        <v>0</v>
      </c>
      <c r="AZ713" s="101" t="str">
        <f t="array" ref="AZ713">IF($AY713,MEDIAN(IF(G4SelectionMask="x",IF(INDEX(RawDataRefData,$E713,0)&gt;0,INDEX(RawDataRefData,$E713,0)),"")),"")</f>
        <v/>
      </c>
      <c r="BA713" s="101" t="str">
        <f t="array" ref="BA713">IF($AY713,QUARTILE(IF(G4SelectionMask="x",IF(INDEX(RawDataRefData,$E713,0)&gt;0,INDEX(RawDataRefData,$E713,0)),""),1),"")</f>
        <v/>
      </c>
      <c r="BB713" s="101" t="str">
        <f t="array" ref="BB713">IF($AY713,QUARTILE(IF(G4SelectionMask="x",IF(INDEX(RawDataRefData,$E713,0)&gt;0,INDEX(RawDataRefData,$E713,0)),""),3),"")</f>
        <v/>
      </c>
      <c r="BC713" s="101" t="str">
        <f t="array" ref="BC713">IF($AY713,MIN(IF(G4SelectionMask="x",IF(INDEX(RawDataRefData,$E713,0)&gt;0,INDEX(RawDataRefData,$E713,0)),"")),"")</f>
        <v/>
      </c>
      <c r="BD713" s="101" t="str">
        <f t="array" ref="BD713">IF($AY713,MAX(IF(G4SelectionMask="x",IF(INDEX(RawDataRefData,$E713,0)&gt;0,INDEX(RawDataRefData,$E713,0)),"")),"")</f>
        <v/>
      </c>
      <c r="BE713" s="101" t="str">
        <f t="shared" si="260"/>
        <v/>
      </c>
      <c r="BF713" s="101" t="str">
        <f t="array" ref="BF713">IF($AY713,STDEVA(IF(G4SelectionMask="x",IF(INDEX(RawDataRefData,$E713,0)&gt;0,INDEX(RawDataRefData,$E713,0)),"")),"")</f>
        <v/>
      </c>
      <c r="BG713" s="100" t="b">
        <f t="shared" si="261"/>
        <v>0</v>
      </c>
      <c r="BH713" s="100" t="str">
        <f t="array" ref="BH713">IF($BG713,MEDIAN(IF(G5SelectionMask="x",IF(INDEX(RawDataRefData,$E713,0)&gt;0,INDEX(RawDataRefData,$E713,0)),"")),"")</f>
        <v/>
      </c>
      <c r="BI713" s="100" t="str">
        <f t="array" ref="BI713">IF($BG713,QUARTILE(IF(G5SelectionMask="x",IF(INDEX(RawDataRefData,$E713,0)&gt;0,INDEX(RawDataRefData,$E713,0)),""),1),"")</f>
        <v/>
      </c>
      <c r="BJ713" s="100" t="str">
        <f t="array" ref="BJ713">IF($BG713,QUARTILE(IF(G5SelectionMask="x",IF(INDEX(RawDataRefData,$E713,0)&gt;0,INDEX(RawDataRefData,$E713,0)),""),3),"")</f>
        <v/>
      </c>
      <c r="BK713" s="100" t="str">
        <f t="array" ref="BK713">IF($BG713,MIN(IF(G5SelectionMask="x",IF(INDEX(RawDataRefData,$E713,0)&gt;0,INDEX(RawDataRefData,$E713,0)),"")),"")</f>
        <v/>
      </c>
      <c r="BL713" s="100" t="str">
        <f t="array" ref="BL713">IF($BG713,MAX(IF(G5SelectionMask="x",IF(INDEX(RawDataRefData,$E713,0)&gt;0,INDEX(RawDataRefData,$E713,0)),"")),"")</f>
        <v/>
      </c>
      <c r="BM713" s="100" t="str">
        <f t="shared" si="262"/>
        <v/>
      </c>
      <c r="BN713" s="103" t="str">
        <f t="array" ref="BN713">IF($BG713,STDEVA(IF(G5SelectionMask="x",IF(INDEX(RawDataRefData,$E713,0)&gt;0,INDEX(RawDataRefData,$E713,0)),"")),"")</f>
        <v/>
      </c>
      <c r="BO713" s="104"/>
      <c r="BP713" s="105">
        <v>4</v>
      </c>
      <c r="BQ713" s="105">
        <v>4</v>
      </c>
      <c r="BR713" s="105">
        <v>4</v>
      </c>
      <c r="BS713" s="105">
        <v>4</v>
      </c>
      <c r="BT713" s="105">
        <v>3</v>
      </c>
      <c r="BU713" s="105">
        <v>4</v>
      </c>
      <c r="BV713" s="105">
        <v>2</v>
      </c>
      <c r="BW713" s="105">
        <v>2</v>
      </c>
      <c r="BX713" s="105">
        <v>1</v>
      </c>
      <c r="BY713" s="105">
        <v>3</v>
      </c>
      <c r="BZ713" s="105">
        <v>2</v>
      </c>
      <c r="CA713" s="105">
        <v>1</v>
      </c>
      <c r="CB713" s="105">
        <v>3</v>
      </c>
      <c r="CC713" s="105">
        <v>1</v>
      </c>
      <c r="CD713" s="105">
        <v>4</v>
      </c>
    </row>
    <row r="714" spans="1:82" x14ac:dyDescent="0.2">
      <c r="A714" s="33">
        <f t="shared" si="264"/>
        <v>0</v>
      </c>
      <c r="B714" s="218"/>
      <c r="C714" s="215"/>
      <c r="D714" s="224"/>
      <c r="E714" s="72">
        <f t="shared" si="255"/>
        <v>705</v>
      </c>
      <c r="F714" s="9" t="s">
        <v>946</v>
      </c>
      <c r="H714" s="9" t="s">
        <v>1212</v>
      </c>
      <c r="I714" s="9" t="s">
        <v>340</v>
      </c>
      <c r="K714" s="100">
        <f t="shared" si="240"/>
        <v>3</v>
      </c>
      <c r="L714" s="100"/>
      <c r="M714" s="100"/>
      <c r="N714" s="100"/>
      <c r="O714" s="100"/>
      <c r="P714" s="101">
        <f t="shared" si="241"/>
        <v>1</v>
      </c>
      <c r="Q714" s="102">
        <f t="shared" si="242"/>
        <v>3</v>
      </c>
      <c r="R714" s="102">
        <f t="shared" si="243"/>
        <v>3</v>
      </c>
      <c r="S714" s="102">
        <f t="shared" si="244"/>
        <v>3</v>
      </c>
      <c r="T714" s="102">
        <f t="shared" si="245"/>
        <v>3</v>
      </c>
      <c r="U714" s="102">
        <f t="shared" si="246"/>
        <v>3</v>
      </c>
      <c r="V714" s="102">
        <f t="shared" si="247"/>
        <v>2</v>
      </c>
      <c r="W714" s="102">
        <f t="shared" si="248"/>
        <v>3</v>
      </c>
      <c r="X714" s="102">
        <f t="shared" si="249"/>
        <v>1</v>
      </c>
      <c r="Y714" s="102">
        <f t="shared" si="250"/>
        <v>3</v>
      </c>
      <c r="Z714" s="102">
        <f t="shared" si="251"/>
        <v>3</v>
      </c>
      <c r="AA714" s="100" t="b">
        <f t="shared" si="252"/>
        <v>1</v>
      </c>
      <c r="AB714" s="100">
        <f t="array" ref="AB714">IF($AA714,MEDIAN(IF(G1SelectionMask="x",IF(INDEX(RawDataRefData,$E714,0)&gt;0,INDEX(RawDataRefData,$E714,0)),"")),"")</f>
        <v>3</v>
      </c>
      <c r="AC714" s="100">
        <f t="array" ref="AC714">IF($AA714,QUARTILE(IF(G1SelectionMask="x",IF(INDEX(RawDataRefData,$E714,0)&gt;0,INDEX(RawDataRefData,$E714,0)),""),1),"")</f>
        <v>2.5</v>
      </c>
      <c r="AD714" s="100">
        <f t="array" ref="AD714">IF($AA714,QUARTILE(IF(G1SelectionMask="x",IF(INDEX(RawDataRefData,$E714,0)&gt;0,INDEX(RawDataRefData,$E714,0)),""),3),"")</f>
        <v>3</v>
      </c>
      <c r="AE714" s="100">
        <f t="array" ref="AE714">IF($AA714,MIN(IF(G1SelectionMask="x",IF(INDEX(RawDataRefData,$E714,0)&gt;0,INDEX(RawDataRefData,$E714,0)),"")),"")</f>
        <v>1</v>
      </c>
      <c r="AF714" s="100">
        <f t="array" ref="AF714">IF($AA714,MAX(IF(G1SelectionMask="x",IF(INDEX(RawDataRefData,$E714,0)&gt;0,INDEX(RawDataRefData,$E714,0)),"")),"")</f>
        <v>3</v>
      </c>
      <c r="AG714" s="100">
        <f t="shared" si="253"/>
        <v>2.5454545454545454</v>
      </c>
      <c r="AH714" s="100">
        <f t="array" ref="AH714">IF($AA714,STDEVA(IF(G1SelectionMask="x",IF(INDEX(RawDataRefData,$E714,0)&gt;0,INDEX(RawDataRefData,$E714,0)),"")),"")</f>
        <v>0.82019953226472486</v>
      </c>
      <c r="AI714" s="101" t="b">
        <f t="shared" si="254"/>
        <v>1</v>
      </c>
      <c r="AJ714" s="101">
        <f t="array" ref="AJ714">IF($AI714,MEDIAN(IF(G2SelectionMask="x",IF(INDEX(RawDataRefData,$E714,0)&gt;0,INDEX(RawDataRefData,$E714,0)),"")),"")</f>
        <v>3</v>
      </c>
      <c r="AK714" s="101">
        <f t="array" ref="AK714">IF($AI714,QUARTILE(IF(G2SelectionMask="x",IF(INDEX(RawDataRefData,$E714,0)&gt;0,INDEX(RawDataRefData,$E714,0)),""),1),"")</f>
        <v>2</v>
      </c>
      <c r="AL714" s="101">
        <f t="array" ref="AL714">IF($AI714,QUARTILE(IF(G2SelectionMask="x",IF(INDEX(RawDataRefData,$E714,0)&gt;0,INDEX(RawDataRefData,$E714,0)),""),3),"")</f>
        <v>3</v>
      </c>
      <c r="AM714" s="101">
        <f t="array" ref="AM714">IF($AI714,MIN(IF(G2SelectionMask="x",IF(INDEX(RawDataRefData,$E714,0)&gt;0,INDEX(RawDataRefData,$E714,0)),"")),"")</f>
        <v>1</v>
      </c>
      <c r="AN714" s="101">
        <f t="array" ref="AN714">IF($AI714,MAX(IF(G2SelectionMask="x",IF(INDEX(RawDataRefData,$E714,0)&gt;0,INDEX(RawDataRefData,$E714,0)),"")),"")</f>
        <v>3</v>
      </c>
      <c r="AO714" s="101">
        <f t="shared" si="256"/>
        <v>2.4545454545454546</v>
      </c>
      <c r="AP714" s="101">
        <f t="array" ref="AP714">IF($AI714,STDEVA(IF(G2SelectionMask="x",IF(INDEX(RawDataRefData,$E714,0)&gt;0,INDEX(RawDataRefData,$E714,0)),"")),"")</f>
        <v>0.82019953226472486</v>
      </c>
      <c r="AQ714" s="100" t="b">
        <f t="shared" si="257"/>
        <v>0</v>
      </c>
      <c r="AR714" s="100" t="str">
        <f t="array" ref="AR714">IF($AQ714,MEDIAN(IF(G3SelectionMask="x",IF(INDEX(RawDataRefData,$E714,0)&gt;0,INDEX(RawDataRefData,$E714,0)),"")),"")</f>
        <v/>
      </c>
      <c r="AS714" s="100" t="str">
        <f t="array" ref="AS714">IF($AQ714,QUARTILE(IF(G3SelectionMask="x",IF(INDEX(RawDataRefData,$E714,0)&gt;0,INDEX(RawDataRefData,$E714,0)),""),1),"")</f>
        <v/>
      </c>
      <c r="AT714" s="100" t="str">
        <f t="array" ref="AT714">IF($AQ714,QUARTILE(IF(G3SelectionMask="x",IF(INDEX(RawDataRefData,$E714,0)&gt;0,INDEX(RawDataRefData,$E714,0)),""),3),"")</f>
        <v/>
      </c>
      <c r="AU714" s="100" t="str">
        <f t="array" ref="AU714">IF($AQ714,MIN(IF(G3SelectionMask="x",IF(INDEX(RawDataRefData,$E714,0)&gt;0,INDEX(RawDataRefData,$E714,0)),"")),"")</f>
        <v/>
      </c>
      <c r="AV714" s="100" t="str">
        <f t="array" ref="AV714">IF($AQ714,MAX(IF(G3SelectionMask="x",IF(INDEX(RawDataRefData,$E714,0)&gt;0,INDEX(RawDataRefData,$E714,0)),"")),"")</f>
        <v/>
      </c>
      <c r="AW714" s="100" t="str">
        <f t="shared" si="258"/>
        <v/>
      </c>
      <c r="AX714" s="100" t="str">
        <f t="array" ref="AX714">IF($AQ714,STDEVA(IF(G3SelectionMask="x",IF(INDEX(RawDataRefData,$E714,0)&gt;0,INDEX(RawDataRefData,$E714,0)),"")),"")</f>
        <v/>
      </c>
      <c r="AY714" s="101" t="b">
        <f t="shared" si="259"/>
        <v>0</v>
      </c>
      <c r="AZ714" s="101" t="str">
        <f t="array" ref="AZ714">IF($AY714,MEDIAN(IF(G4SelectionMask="x",IF(INDEX(RawDataRefData,$E714,0)&gt;0,INDEX(RawDataRefData,$E714,0)),"")),"")</f>
        <v/>
      </c>
      <c r="BA714" s="101" t="str">
        <f t="array" ref="BA714">IF($AY714,QUARTILE(IF(G4SelectionMask="x",IF(INDEX(RawDataRefData,$E714,0)&gt;0,INDEX(RawDataRefData,$E714,0)),""),1),"")</f>
        <v/>
      </c>
      <c r="BB714" s="101" t="str">
        <f t="array" ref="BB714">IF($AY714,QUARTILE(IF(G4SelectionMask="x",IF(INDEX(RawDataRefData,$E714,0)&gt;0,INDEX(RawDataRefData,$E714,0)),""),3),"")</f>
        <v/>
      </c>
      <c r="BC714" s="101" t="str">
        <f t="array" ref="BC714">IF($AY714,MIN(IF(G4SelectionMask="x",IF(INDEX(RawDataRefData,$E714,0)&gt;0,INDEX(RawDataRefData,$E714,0)),"")),"")</f>
        <v/>
      </c>
      <c r="BD714" s="101" t="str">
        <f t="array" ref="BD714">IF($AY714,MAX(IF(G4SelectionMask="x",IF(INDEX(RawDataRefData,$E714,0)&gt;0,INDEX(RawDataRefData,$E714,0)),"")),"")</f>
        <v/>
      </c>
      <c r="BE714" s="101" t="str">
        <f t="shared" si="260"/>
        <v/>
      </c>
      <c r="BF714" s="101" t="str">
        <f t="array" ref="BF714">IF($AY714,STDEVA(IF(G4SelectionMask="x",IF(INDEX(RawDataRefData,$E714,0)&gt;0,INDEX(RawDataRefData,$E714,0)),"")),"")</f>
        <v/>
      </c>
      <c r="BG714" s="100" t="b">
        <f t="shared" si="261"/>
        <v>0</v>
      </c>
      <c r="BH714" s="100" t="str">
        <f t="array" ref="BH714">IF($BG714,MEDIAN(IF(G5SelectionMask="x",IF(INDEX(RawDataRefData,$E714,0)&gt;0,INDEX(RawDataRefData,$E714,0)),"")),"")</f>
        <v/>
      </c>
      <c r="BI714" s="100" t="str">
        <f t="array" ref="BI714">IF($BG714,QUARTILE(IF(G5SelectionMask="x",IF(INDEX(RawDataRefData,$E714,0)&gt;0,INDEX(RawDataRefData,$E714,0)),""),1),"")</f>
        <v/>
      </c>
      <c r="BJ714" s="100" t="str">
        <f t="array" ref="BJ714">IF($BG714,QUARTILE(IF(G5SelectionMask="x",IF(INDEX(RawDataRefData,$E714,0)&gt;0,INDEX(RawDataRefData,$E714,0)),""),3),"")</f>
        <v/>
      </c>
      <c r="BK714" s="100" t="str">
        <f t="array" ref="BK714">IF($BG714,MIN(IF(G5SelectionMask="x",IF(INDEX(RawDataRefData,$E714,0)&gt;0,INDEX(RawDataRefData,$E714,0)),"")),"")</f>
        <v/>
      </c>
      <c r="BL714" s="100" t="str">
        <f t="array" ref="BL714">IF($BG714,MAX(IF(G5SelectionMask="x",IF(INDEX(RawDataRefData,$E714,0)&gt;0,INDEX(RawDataRefData,$E714,0)),"")),"")</f>
        <v/>
      </c>
      <c r="BM714" s="100" t="str">
        <f t="shared" si="262"/>
        <v/>
      </c>
      <c r="BN714" s="103" t="str">
        <f t="array" ref="BN714">IF($BG714,STDEVA(IF(G5SelectionMask="x",IF(INDEX(RawDataRefData,$E714,0)&gt;0,INDEX(RawDataRefData,$E714,0)),"")),"")</f>
        <v/>
      </c>
      <c r="BO714" s="104"/>
      <c r="BP714" s="105">
        <v>3</v>
      </c>
      <c r="BQ714" s="105">
        <v>1</v>
      </c>
      <c r="BR714" s="105">
        <v>3</v>
      </c>
      <c r="BS714" s="105">
        <v>3</v>
      </c>
      <c r="BT714" s="105">
        <v>3</v>
      </c>
      <c r="BU714" s="105">
        <v>3</v>
      </c>
      <c r="BV714" s="105">
        <v>3</v>
      </c>
      <c r="BW714" s="105">
        <v>2</v>
      </c>
      <c r="BX714" s="105">
        <v>3</v>
      </c>
      <c r="BY714" s="105">
        <v>1</v>
      </c>
      <c r="BZ714" s="105">
        <v>3</v>
      </c>
      <c r="CA714" s="105">
        <v>3</v>
      </c>
      <c r="CB714" s="105">
        <v>3</v>
      </c>
      <c r="CC714" s="105">
        <v>2</v>
      </c>
      <c r="CD714" s="105">
        <v>1</v>
      </c>
    </row>
    <row r="715" spans="1:82" x14ac:dyDescent="0.2">
      <c r="A715" s="33">
        <f t="shared" si="264"/>
        <v>0</v>
      </c>
      <c r="B715" s="218"/>
      <c r="C715" s="215"/>
      <c r="D715" s="224"/>
      <c r="E715" s="72">
        <f t="shared" si="255"/>
        <v>706</v>
      </c>
      <c r="F715" s="9" t="s">
        <v>947</v>
      </c>
      <c r="H715" s="9" t="s">
        <v>1212</v>
      </c>
      <c r="I715" s="9" t="s">
        <v>340</v>
      </c>
      <c r="K715" s="100">
        <f t="shared" si="240"/>
        <v>4</v>
      </c>
      <c r="L715" s="100"/>
      <c r="M715" s="100"/>
      <c r="N715" s="100"/>
      <c r="O715" s="100"/>
      <c r="P715" s="101">
        <f t="shared" si="241"/>
        <v>3</v>
      </c>
      <c r="Q715" s="102">
        <f t="shared" si="242"/>
        <v>4</v>
      </c>
      <c r="R715" s="102">
        <f t="shared" si="243"/>
        <v>4</v>
      </c>
      <c r="S715" s="102">
        <f t="shared" si="244"/>
        <v>3</v>
      </c>
      <c r="T715" s="102">
        <f t="shared" si="245"/>
        <v>1</v>
      </c>
      <c r="U715" s="102">
        <f t="shared" si="246"/>
        <v>1</v>
      </c>
      <c r="V715" s="102">
        <f t="shared" si="247"/>
        <v>3</v>
      </c>
      <c r="W715" s="102">
        <f t="shared" si="248"/>
        <v>4</v>
      </c>
      <c r="X715" s="102">
        <f t="shared" si="249"/>
        <v>1</v>
      </c>
      <c r="Y715" s="102">
        <f t="shared" si="250"/>
        <v>3</v>
      </c>
      <c r="Z715" s="102">
        <f t="shared" si="251"/>
        <v>2</v>
      </c>
      <c r="AA715" s="100" t="b">
        <f t="shared" si="252"/>
        <v>1</v>
      </c>
      <c r="AB715" s="100">
        <f t="array" ref="AB715">IF($AA715,MEDIAN(IF(G1SelectionMask="x",IF(INDEX(RawDataRefData,$E715,0)&gt;0,INDEX(RawDataRefData,$E715,0)),"")),"")</f>
        <v>3</v>
      </c>
      <c r="AC715" s="100">
        <f t="array" ref="AC715">IF($AA715,QUARTILE(IF(G1SelectionMask="x",IF(INDEX(RawDataRefData,$E715,0)&gt;0,INDEX(RawDataRefData,$E715,0)),""),1),"")</f>
        <v>1.5</v>
      </c>
      <c r="AD715" s="100">
        <f t="array" ref="AD715">IF($AA715,QUARTILE(IF(G1SelectionMask="x",IF(INDEX(RawDataRefData,$E715,0)&gt;0,INDEX(RawDataRefData,$E715,0)),""),3),"")</f>
        <v>3.5</v>
      </c>
      <c r="AE715" s="100">
        <f t="array" ref="AE715">IF($AA715,MIN(IF(G1SelectionMask="x",IF(INDEX(RawDataRefData,$E715,0)&gt;0,INDEX(RawDataRefData,$E715,0)),"")),"")</f>
        <v>1</v>
      </c>
      <c r="AF715" s="100">
        <f t="array" ref="AF715">IF($AA715,MAX(IF(G1SelectionMask="x",IF(INDEX(RawDataRefData,$E715,0)&gt;0,INDEX(RawDataRefData,$E715,0)),"")),"")</f>
        <v>4</v>
      </c>
      <c r="AG715" s="100">
        <f t="shared" si="253"/>
        <v>2.6363636363636362</v>
      </c>
      <c r="AH715" s="100">
        <f t="array" ref="AH715">IF($AA715,STDEVA(IF(G1SelectionMask="x",IF(INDEX(RawDataRefData,$E715,0)&gt;0,INDEX(RawDataRefData,$E715,0)),"")),"")</f>
        <v>1.2060453783110545</v>
      </c>
      <c r="AI715" s="101" t="b">
        <f t="shared" si="254"/>
        <v>1</v>
      </c>
      <c r="AJ715" s="101">
        <f t="array" ref="AJ715">IF($AI715,MEDIAN(IF(G2SelectionMask="x",IF(INDEX(RawDataRefData,$E715,0)&gt;0,INDEX(RawDataRefData,$E715,0)),"")),"")</f>
        <v>3</v>
      </c>
      <c r="AK715" s="101">
        <f t="array" ref="AK715">IF($AI715,QUARTILE(IF(G2SelectionMask="x",IF(INDEX(RawDataRefData,$E715,0)&gt;0,INDEX(RawDataRefData,$E715,0)),""),1),"")</f>
        <v>2</v>
      </c>
      <c r="AL715" s="101">
        <f t="array" ref="AL715">IF($AI715,QUARTILE(IF(G2SelectionMask="x",IF(INDEX(RawDataRefData,$E715,0)&gt;0,INDEX(RawDataRefData,$E715,0)),""),3),"")</f>
        <v>3.5</v>
      </c>
      <c r="AM715" s="101">
        <f t="array" ref="AM715">IF($AI715,MIN(IF(G2SelectionMask="x",IF(INDEX(RawDataRefData,$E715,0)&gt;0,INDEX(RawDataRefData,$E715,0)),"")),"")</f>
        <v>1</v>
      </c>
      <c r="AN715" s="101">
        <f t="array" ref="AN715">IF($AI715,MAX(IF(G2SelectionMask="x",IF(INDEX(RawDataRefData,$E715,0)&gt;0,INDEX(RawDataRefData,$E715,0)),"")),"")</f>
        <v>4</v>
      </c>
      <c r="AO715" s="101">
        <f t="shared" si="256"/>
        <v>2.8181818181818183</v>
      </c>
      <c r="AP715" s="101">
        <f t="array" ref="AP715">IF($AI715,STDEVA(IF(G2SelectionMask="x",IF(INDEX(RawDataRefData,$E715,0)&gt;0,INDEX(RawDataRefData,$E715,0)),"")),"")</f>
        <v>0.98164981721404299</v>
      </c>
      <c r="AQ715" s="100" t="b">
        <f t="shared" si="257"/>
        <v>0</v>
      </c>
      <c r="AR715" s="100" t="str">
        <f t="array" ref="AR715">IF($AQ715,MEDIAN(IF(G3SelectionMask="x",IF(INDEX(RawDataRefData,$E715,0)&gt;0,INDEX(RawDataRefData,$E715,0)),"")),"")</f>
        <v/>
      </c>
      <c r="AS715" s="100" t="str">
        <f t="array" ref="AS715">IF($AQ715,QUARTILE(IF(G3SelectionMask="x",IF(INDEX(RawDataRefData,$E715,0)&gt;0,INDEX(RawDataRefData,$E715,0)),""),1),"")</f>
        <v/>
      </c>
      <c r="AT715" s="100" t="str">
        <f t="array" ref="AT715">IF($AQ715,QUARTILE(IF(G3SelectionMask="x",IF(INDEX(RawDataRefData,$E715,0)&gt;0,INDEX(RawDataRefData,$E715,0)),""),3),"")</f>
        <v/>
      </c>
      <c r="AU715" s="100" t="str">
        <f t="array" ref="AU715">IF($AQ715,MIN(IF(G3SelectionMask="x",IF(INDEX(RawDataRefData,$E715,0)&gt;0,INDEX(RawDataRefData,$E715,0)),"")),"")</f>
        <v/>
      </c>
      <c r="AV715" s="100" t="str">
        <f t="array" ref="AV715">IF($AQ715,MAX(IF(G3SelectionMask="x",IF(INDEX(RawDataRefData,$E715,0)&gt;0,INDEX(RawDataRefData,$E715,0)),"")),"")</f>
        <v/>
      </c>
      <c r="AW715" s="100" t="str">
        <f t="shared" si="258"/>
        <v/>
      </c>
      <c r="AX715" s="100" t="str">
        <f t="array" ref="AX715">IF($AQ715,STDEVA(IF(G3SelectionMask="x",IF(INDEX(RawDataRefData,$E715,0)&gt;0,INDEX(RawDataRefData,$E715,0)),"")),"")</f>
        <v/>
      </c>
      <c r="AY715" s="101" t="b">
        <f t="shared" si="259"/>
        <v>0</v>
      </c>
      <c r="AZ715" s="101" t="str">
        <f t="array" ref="AZ715">IF($AY715,MEDIAN(IF(G4SelectionMask="x",IF(INDEX(RawDataRefData,$E715,0)&gt;0,INDEX(RawDataRefData,$E715,0)),"")),"")</f>
        <v/>
      </c>
      <c r="BA715" s="101" t="str">
        <f t="array" ref="BA715">IF($AY715,QUARTILE(IF(G4SelectionMask="x",IF(INDEX(RawDataRefData,$E715,0)&gt;0,INDEX(RawDataRefData,$E715,0)),""),1),"")</f>
        <v/>
      </c>
      <c r="BB715" s="101" t="str">
        <f t="array" ref="BB715">IF($AY715,QUARTILE(IF(G4SelectionMask="x",IF(INDEX(RawDataRefData,$E715,0)&gt;0,INDEX(RawDataRefData,$E715,0)),""),3),"")</f>
        <v/>
      </c>
      <c r="BC715" s="101" t="str">
        <f t="array" ref="BC715">IF($AY715,MIN(IF(G4SelectionMask="x",IF(INDEX(RawDataRefData,$E715,0)&gt;0,INDEX(RawDataRefData,$E715,0)),"")),"")</f>
        <v/>
      </c>
      <c r="BD715" s="101" t="str">
        <f t="array" ref="BD715">IF($AY715,MAX(IF(G4SelectionMask="x",IF(INDEX(RawDataRefData,$E715,0)&gt;0,INDEX(RawDataRefData,$E715,0)),"")),"")</f>
        <v/>
      </c>
      <c r="BE715" s="101" t="str">
        <f t="shared" si="260"/>
        <v/>
      </c>
      <c r="BF715" s="101" t="str">
        <f t="array" ref="BF715">IF($AY715,STDEVA(IF(G4SelectionMask="x",IF(INDEX(RawDataRefData,$E715,0)&gt;0,INDEX(RawDataRefData,$E715,0)),"")),"")</f>
        <v/>
      </c>
      <c r="BG715" s="100" t="b">
        <f t="shared" si="261"/>
        <v>0</v>
      </c>
      <c r="BH715" s="100" t="str">
        <f t="array" ref="BH715">IF($BG715,MEDIAN(IF(G5SelectionMask="x",IF(INDEX(RawDataRefData,$E715,0)&gt;0,INDEX(RawDataRefData,$E715,0)),"")),"")</f>
        <v/>
      </c>
      <c r="BI715" s="100" t="str">
        <f t="array" ref="BI715">IF($BG715,QUARTILE(IF(G5SelectionMask="x",IF(INDEX(RawDataRefData,$E715,0)&gt;0,INDEX(RawDataRefData,$E715,0)),""),1),"")</f>
        <v/>
      </c>
      <c r="BJ715" s="100" t="str">
        <f t="array" ref="BJ715">IF($BG715,QUARTILE(IF(G5SelectionMask="x",IF(INDEX(RawDataRefData,$E715,0)&gt;0,INDEX(RawDataRefData,$E715,0)),""),3),"")</f>
        <v/>
      </c>
      <c r="BK715" s="100" t="str">
        <f t="array" ref="BK715">IF($BG715,MIN(IF(G5SelectionMask="x",IF(INDEX(RawDataRefData,$E715,0)&gt;0,INDEX(RawDataRefData,$E715,0)),"")),"")</f>
        <v/>
      </c>
      <c r="BL715" s="100" t="str">
        <f t="array" ref="BL715">IF($BG715,MAX(IF(G5SelectionMask="x",IF(INDEX(RawDataRefData,$E715,0)&gt;0,INDEX(RawDataRefData,$E715,0)),"")),"")</f>
        <v/>
      </c>
      <c r="BM715" s="100" t="str">
        <f t="shared" si="262"/>
        <v/>
      </c>
      <c r="BN715" s="103" t="str">
        <f t="array" ref="BN715">IF($BG715,STDEVA(IF(G5SelectionMask="x",IF(INDEX(RawDataRefData,$E715,0)&gt;0,INDEX(RawDataRefData,$E715,0)),"")),"")</f>
        <v/>
      </c>
      <c r="BO715" s="104"/>
      <c r="BP715" s="105">
        <v>4</v>
      </c>
      <c r="BQ715" s="105">
        <v>3</v>
      </c>
      <c r="BR715" s="105">
        <v>4</v>
      </c>
      <c r="BS715" s="105">
        <v>4</v>
      </c>
      <c r="BT715" s="105">
        <v>3</v>
      </c>
      <c r="BU715" s="105">
        <v>1</v>
      </c>
      <c r="BV715" s="105">
        <v>1</v>
      </c>
      <c r="BW715" s="105">
        <v>3</v>
      </c>
      <c r="BX715" s="105">
        <v>4</v>
      </c>
      <c r="BY715" s="105">
        <v>1</v>
      </c>
      <c r="BZ715" s="105">
        <v>3</v>
      </c>
      <c r="CA715" s="105">
        <v>2</v>
      </c>
      <c r="CB715" s="105">
        <v>4</v>
      </c>
      <c r="CC715" s="105">
        <v>2</v>
      </c>
      <c r="CD715" s="105">
        <v>2</v>
      </c>
    </row>
    <row r="716" spans="1:82" x14ac:dyDescent="0.2">
      <c r="A716" s="33">
        <f t="shared" si="264"/>
        <v>0</v>
      </c>
      <c r="B716" s="218"/>
      <c r="C716" s="215"/>
      <c r="D716" s="224"/>
      <c r="E716" s="72">
        <f t="shared" si="255"/>
        <v>707</v>
      </c>
      <c r="F716" s="9" t="s">
        <v>948</v>
      </c>
      <c r="H716" s="9" t="s">
        <v>1212</v>
      </c>
      <c r="I716" s="9" t="s">
        <v>340</v>
      </c>
      <c r="K716" s="100">
        <f t="shared" si="240"/>
        <v>2</v>
      </c>
      <c r="L716" s="100"/>
      <c r="M716" s="100"/>
      <c r="N716" s="100"/>
      <c r="O716" s="100"/>
      <c r="P716" s="101">
        <f t="shared" si="241"/>
        <v>2</v>
      </c>
      <c r="Q716" s="102">
        <f t="shared" si="242"/>
        <v>2</v>
      </c>
      <c r="R716" s="102">
        <f t="shared" si="243"/>
        <v>3</v>
      </c>
      <c r="S716" s="102">
        <f t="shared" si="244"/>
        <v>2</v>
      </c>
      <c r="T716" s="102">
        <f t="shared" si="245"/>
        <v>3</v>
      </c>
      <c r="U716" s="102">
        <f t="shared" si="246"/>
        <v>4</v>
      </c>
      <c r="V716" s="102">
        <f t="shared" si="247"/>
        <v>2</v>
      </c>
      <c r="W716" s="102">
        <f t="shared" si="248"/>
        <v>4</v>
      </c>
      <c r="X716" s="102">
        <f t="shared" si="249"/>
        <v>3</v>
      </c>
      <c r="Y716" s="102">
        <f t="shared" si="250"/>
        <v>2</v>
      </c>
      <c r="Z716" s="102">
        <f t="shared" si="251"/>
        <v>3</v>
      </c>
      <c r="AA716" s="100" t="b">
        <f t="shared" si="252"/>
        <v>1</v>
      </c>
      <c r="AB716" s="100">
        <f t="array" ref="AB716">IF($AA716,MEDIAN(IF(G1SelectionMask="x",IF(INDEX(RawDataRefData,$E716,0)&gt;0,INDEX(RawDataRefData,$E716,0)),"")),"")</f>
        <v>3</v>
      </c>
      <c r="AC716" s="100">
        <f t="array" ref="AC716">IF($AA716,QUARTILE(IF(G1SelectionMask="x",IF(INDEX(RawDataRefData,$E716,0)&gt;0,INDEX(RawDataRefData,$E716,0)),""),1),"")</f>
        <v>2</v>
      </c>
      <c r="AD716" s="100">
        <f t="array" ref="AD716">IF($AA716,QUARTILE(IF(G1SelectionMask="x",IF(INDEX(RawDataRefData,$E716,0)&gt;0,INDEX(RawDataRefData,$E716,0)),""),3),"")</f>
        <v>3</v>
      </c>
      <c r="AE716" s="100">
        <f t="array" ref="AE716">IF($AA716,MIN(IF(G1SelectionMask="x",IF(INDEX(RawDataRefData,$E716,0)&gt;0,INDEX(RawDataRefData,$E716,0)),"")),"")</f>
        <v>2</v>
      </c>
      <c r="AF716" s="100">
        <f t="array" ref="AF716">IF($AA716,MAX(IF(G1SelectionMask="x",IF(INDEX(RawDataRefData,$E716,0)&gt;0,INDEX(RawDataRefData,$E716,0)),"")),"")</f>
        <v>4</v>
      </c>
      <c r="AG716" s="100">
        <f t="shared" si="253"/>
        <v>2.7272727272727271</v>
      </c>
      <c r="AH716" s="100">
        <f t="array" ref="AH716">IF($AA716,STDEVA(IF(G1SelectionMask="x",IF(INDEX(RawDataRefData,$E716,0)&gt;0,INDEX(RawDataRefData,$E716,0)),"")),"")</f>
        <v>0.78624539310689678</v>
      </c>
      <c r="AI716" s="101" t="b">
        <f t="shared" si="254"/>
        <v>1</v>
      </c>
      <c r="AJ716" s="101">
        <f t="array" ref="AJ716">IF($AI716,MEDIAN(IF(G2SelectionMask="x",IF(INDEX(RawDataRefData,$E716,0)&gt;0,INDEX(RawDataRefData,$E716,0)),"")),"")</f>
        <v>2</v>
      </c>
      <c r="AK716" s="101">
        <f t="array" ref="AK716">IF($AI716,QUARTILE(IF(G2SelectionMask="x",IF(INDEX(RawDataRefData,$E716,0)&gt;0,INDEX(RawDataRefData,$E716,0)),""),1),"")</f>
        <v>2</v>
      </c>
      <c r="AL716" s="101">
        <f t="array" ref="AL716">IF($AI716,QUARTILE(IF(G2SelectionMask="x",IF(INDEX(RawDataRefData,$E716,0)&gt;0,INDEX(RawDataRefData,$E716,0)),""),3),"")</f>
        <v>3</v>
      </c>
      <c r="AM716" s="101">
        <f t="array" ref="AM716">IF($AI716,MIN(IF(G2SelectionMask="x",IF(INDEX(RawDataRefData,$E716,0)&gt;0,INDEX(RawDataRefData,$E716,0)),"")),"")</f>
        <v>1</v>
      </c>
      <c r="AN716" s="101">
        <f t="array" ref="AN716">IF($AI716,MAX(IF(G2SelectionMask="x",IF(INDEX(RawDataRefData,$E716,0)&gt;0,INDEX(RawDataRefData,$E716,0)),"")),"")</f>
        <v>4</v>
      </c>
      <c r="AO716" s="101">
        <f t="shared" si="256"/>
        <v>2.3636363636363638</v>
      </c>
      <c r="AP716" s="101">
        <f t="array" ref="AP716">IF($AI716,STDEVA(IF(G2SelectionMask="x",IF(INDEX(RawDataRefData,$E716,0)&gt;0,INDEX(RawDataRefData,$E716,0)),"")),"")</f>
        <v>0.8090398349558906</v>
      </c>
      <c r="AQ716" s="100" t="b">
        <f t="shared" si="257"/>
        <v>0</v>
      </c>
      <c r="AR716" s="100" t="str">
        <f t="array" ref="AR716">IF($AQ716,MEDIAN(IF(G3SelectionMask="x",IF(INDEX(RawDataRefData,$E716,0)&gt;0,INDEX(RawDataRefData,$E716,0)),"")),"")</f>
        <v/>
      </c>
      <c r="AS716" s="100" t="str">
        <f t="array" ref="AS716">IF($AQ716,QUARTILE(IF(G3SelectionMask="x",IF(INDEX(RawDataRefData,$E716,0)&gt;0,INDEX(RawDataRefData,$E716,0)),""),1),"")</f>
        <v/>
      </c>
      <c r="AT716" s="100" t="str">
        <f t="array" ref="AT716">IF($AQ716,QUARTILE(IF(G3SelectionMask="x",IF(INDEX(RawDataRefData,$E716,0)&gt;0,INDEX(RawDataRefData,$E716,0)),""),3),"")</f>
        <v/>
      </c>
      <c r="AU716" s="100" t="str">
        <f t="array" ref="AU716">IF($AQ716,MIN(IF(G3SelectionMask="x",IF(INDEX(RawDataRefData,$E716,0)&gt;0,INDEX(RawDataRefData,$E716,0)),"")),"")</f>
        <v/>
      </c>
      <c r="AV716" s="100" t="str">
        <f t="array" ref="AV716">IF($AQ716,MAX(IF(G3SelectionMask="x",IF(INDEX(RawDataRefData,$E716,0)&gt;0,INDEX(RawDataRefData,$E716,0)),"")),"")</f>
        <v/>
      </c>
      <c r="AW716" s="100" t="str">
        <f t="shared" si="258"/>
        <v/>
      </c>
      <c r="AX716" s="100" t="str">
        <f t="array" ref="AX716">IF($AQ716,STDEVA(IF(G3SelectionMask="x",IF(INDEX(RawDataRefData,$E716,0)&gt;0,INDEX(RawDataRefData,$E716,0)),"")),"")</f>
        <v/>
      </c>
      <c r="AY716" s="101" t="b">
        <f t="shared" si="259"/>
        <v>0</v>
      </c>
      <c r="AZ716" s="101" t="str">
        <f t="array" ref="AZ716">IF($AY716,MEDIAN(IF(G4SelectionMask="x",IF(INDEX(RawDataRefData,$E716,0)&gt;0,INDEX(RawDataRefData,$E716,0)),"")),"")</f>
        <v/>
      </c>
      <c r="BA716" s="101" t="str">
        <f t="array" ref="BA716">IF($AY716,QUARTILE(IF(G4SelectionMask="x",IF(INDEX(RawDataRefData,$E716,0)&gt;0,INDEX(RawDataRefData,$E716,0)),""),1),"")</f>
        <v/>
      </c>
      <c r="BB716" s="101" t="str">
        <f t="array" ref="BB716">IF($AY716,QUARTILE(IF(G4SelectionMask="x",IF(INDEX(RawDataRefData,$E716,0)&gt;0,INDEX(RawDataRefData,$E716,0)),""),3),"")</f>
        <v/>
      </c>
      <c r="BC716" s="101" t="str">
        <f t="array" ref="BC716">IF($AY716,MIN(IF(G4SelectionMask="x",IF(INDEX(RawDataRefData,$E716,0)&gt;0,INDEX(RawDataRefData,$E716,0)),"")),"")</f>
        <v/>
      </c>
      <c r="BD716" s="101" t="str">
        <f t="array" ref="BD716">IF($AY716,MAX(IF(G4SelectionMask="x",IF(INDEX(RawDataRefData,$E716,0)&gt;0,INDEX(RawDataRefData,$E716,0)),"")),"")</f>
        <v/>
      </c>
      <c r="BE716" s="101" t="str">
        <f t="shared" si="260"/>
        <v/>
      </c>
      <c r="BF716" s="101" t="str">
        <f t="array" ref="BF716">IF($AY716,STDEVA(IF(G4SelectionMask="x",IF(INDEX(RawDataRefData,$E716,0)&gt;0,INDEX(RawDataRefData,$E716,0)),"")),"")</f>
        <v/>
      </c>
      <c r="BG716" s="100" t="b">
        <f t="shared" si="261"/>
        <v>0</v>
      </c>
      <c r="BH716" s="100" t="str">
        <f t="array" ref="BH716">IF($BG716,MEDIAN(IF(G5SelectionMask="x",IF(INDEX(RawDataRefData,$E716,0)&gt;0,INDEX(RawDataRefData,$E716,0)),"")),"")</f>
        <v/>
      </c>
      <c r="BI716" s="100" t="str">
        <f t="array" ref="BI716">IF($BG716,QUARTILE(IF(G5SelectionMask="x",IF(INDEX(RawDataRefData,$E716,0)&gt;0,INDEX(RawDataRefData,$E716,0)),""),1),"")</f>
        <v/>
      </c>
      <c r="BJ716" s="100" t="str">
        <f t="array" ref="BJ716">IF($BG716,QUARTILE(IF(G5SelectionMask="x",IF(INDEX(RawDataRefData,$E716,0)&gt;0,INDEX(RawDataRefData,$E716,0)),""),3),"")</f>
        <v/>
      </c>
      <c r="BK716" s="100" t="str">
        <f t="array" ref="BK716">IF($BG716,MIN(IF(G5SelectionMask="x",IF(INDEX(RawDataRefData,$E716,0)&gt;0,INDEX(RawDataRefData,$E716,0)),"")),"")</f>
        <v/>
      </c>
      <c r="BL716" s="100" t="str">
        <f t="array" ref="BL716">IF($BG716,MAX(IF(G5SelectionMask="x",IF(INDEX(RawDataRefData,$E716,0)&gt;0,INDEX(RawDataRefData,$E716,0)),"")),"")</f>
        <v/>
      </c>
      <c r="BM716" s="100" t="str">
        <f t="shared" si="262"/>
        <v/>
      </c>
      <c r="BN716" s="103" t="str">
        <f t="array" ref="BN716">IF($BG716,STDEVA(IF(G5SelectionMask="x",IF(INDEX(RawDataRefData,$E716,0)&gt;0,INDEX(RawDataRefData,$E716,0)),"")),"")</f>
        <v/>
      </c>
      <c r="BO716" s="104"/>
      <c r="BP716" s="105">
        <v>2</v>
      </c>
      <c r="BQ716" s="105">
        <v>2</v>
      </c>
      <c r="BR716" s="105">
        <v>2</v>
      </c>
      <c r="BS716" s="105">
        <v>3</v>
      </c>
      <c r="BT716" s="105">
        <v>2</v>
      </c>
      <c r="BU716" s="105">
        <v>3</v>
      </c>
      <c r="BV716" s="105">
        <v>4</v>
      </c>
      <c r="BW716" s="105">
        <v>2</v>
      </c>
      <c r="BX716" s="105">
        <v>4</v>
      </c>
      <c r="BY716" s="105">
        <v>3</v>
      </c>
      <c r="BZ716" s="105">
        <v>2</v>
      </c>
      <c r="CA716" s="105">
        <v>3</v>
      </c>
      <c r="CB716" s="105">
        <v>1</v>
      </c>
      <c r="CC716" s="105">
        <v>2</v>
      </c>
      <c r="CD716" s="105">
        <v>3</v>
      </c>
    </row>
    <row r="717" spans="1:82" x14ac:dyDescent="0.2">
      <c r="A717" s="33">
        <f t="shared" si="264"/>
        <v>0</v>
      </c>
      <c r="B717" s="218"/>
      <c r="C717" s="215"/>
      <c r="D717" s="224"/>
      <c r="E717" s="72">
        <f t="shared" si="255"/>
        <v>708</v>
      </c>
      <c r="F717" s="9" t="s">
        <v>949</v>
      </c>
      <c r="H717" s="9" t="s">
        <v>1212</v>
      </c>
      <c r="I717" s="9" t="s">
        <v>340</v>
      </c>
      <c r="K717" s="100">
        <f t="shared" si="240"/>
        <v>4</v>
      </c>
      <c r="L717" s="100"/>
      <c r="M717" s="100"/>
      <c r="N717" s="100"/>
      <c r="O717" s="100"/>
      <c r="P717" s="101">
        <f t="shared" si="241"/>
        <v>3</v>
      </c>
      <c r="Q717" s="102">
        <f t="shared" si="242"/>
        <v>1</v>
      </c>
      <c r="R717" s="102">
        <f t="shared" si="243"/>
        <v>4</v>
      </c>
      <c r="S717" s="102">
        <f t="shared" si="244"/>
        <v>4</v>
      </c>
      <c r="T717" s="102">
        <f t="shared" si="245"/>
        <v>2</v>
      </c>
      <c r="U717" s="102">
        <f t="shared" si="246"/>
        <v>3</v>
      </c>
      <c r="V717" s="102">
        <f t="shared" si="247"/>
        <v>3</v>
      </c>
      <c r="W717" s="102">
        <f t="shared" si="248"/>
        <v>4</v>
      </c>
      <c r="X717" s="102">
        <f t="shared" si="249"/>
        <v>3</v>
      </c>
      <c r="Y717" s="102">
        <f t="shared" si="250"/>
        <v>3</v>
      </c>
      <c r="Z717" s="102">
        <f t="shared" si="251"/>
        <v>1</v>
      </c>
      <c r="AA717" s="100" t="b">
        <f t="shared" si="252"/>
        <v>1</v>
      </c>
      <c r="AB717" s="100">
        <f t="array" ref="AB717">IF($AA717,MEDIAN(IF(G1SelectionMask="x",IF(INDEX(RawDataRefData,$E717,0)&gt;0,INDEX(RawDataRefData,$E717,0)),"")),"")</f>
        <v>3</v>
      </c>
      <c r="AC717" s="100">
        <f t="array" ref="AC717">IF($AA717,QUARTILE(IF(G1SelectionMask="x",IF(INDEX(RawDataRefData,$E717,0)&gt;0,INDEX(RawDataRefData,$E717,0)),""),1),"")</f>
        <v>2.5</v>
      </c>
      <c r="AD717" s="100">
        <f t="array" ref="AD717">IF($AA717,QUARTILE(IF(G1SelectionMask="x",IF(INDEX(RawDataRefData,$E717,0)&gt;0,INDEX(RawDataRefData,$E717,0)),""),3),"")</f>
        <v>3.5</v>
      </c>
      <c r="AE717" s="100">
        <f t="array" ref="AE717">IF($AA717,MIN(IF(G1SelectionMask="x",IF(INDEX(RawDataRefData,$E717,0)&gt;0,INDEX(RawDataRefData,$E717,0)),"")),"")</f>
        <v>1</v>
      </c>
      <c r="AF717" s="100">
        <f t="array" ref="AF717">IF($AA717,MAX(IF(G1SelectionMask="x",IF(INDEX(RawDataRefData,$E717,0)&gt;0,INDEX(RawDataRefData,$E717,0)),"")),"")</f>
        <v>4</v>
      </c>
      <c r="AG717" s="100">
        <f t="shared" si="253"/>
        <v>2.8181818181818183</v>
      </c>
      <c r="AH717" s="100">
        <f t="array" ref="AH717">IF($AA717,STDEVA(IF(G1SelectionMask="x",IF(INDEX(RawDataRefData,$E717,0)&gt;0,INDEX(RawDataRefData,$E717,0)),"")),"")</f>
        <v>1.0787197799411876</v>
      </c>
      <c r="AI717" s="101" t="b">
        <f t="shared" si="254"/>
        <v>1</v>
      </c>
      <c r="AJ717" s="101">
        <f t="array" ref="AJ717">IF($AI717,MEDIAN(IF(G2SelectionMask="x",IF(INDEX(RawDataRefData,$E717,0)&gt;0,INDEX(RawDataRefData,$E717,0)),"")),"")</f>
        <v>3</v>
      </c>
      <c r="AK717" s="101">
        <f t="array" ref="AK717">IF($AI717,QUARTILE(IF(G2SelectionMask="x",IF(INDEX(RawDataRefData,$E717,0)&gt;0,INDEX(RawDataRefData,$E717,0)),""),1),"")</f>
        <v>1.5</v>
      </c>
      <c r="AL717" s="101">
        <f t="array" ref="AL717">IF($AI717,QUARTILE(IF(G2SelectionMask="x",IF(INDEX(RawDataRefData,$E717,0)&gt;0,INDEX(RawDataRefData,$E717,0)),""),3),"")</f>
        <v>3.5</v>
      </c>
      <c r="AM717" s="101">
        <f t="array" ref="AM717">IF($AI717,MIN(IF(G2SelectionMask="x",IF(INDEX(RawDataRefData,$E717,0)&gt;0,INDEX(RawDataRefData,$E717,0)),"")),"")</f>
        <v>1</v>
      </c>
      <c r="AN717" s="101">
        <f t="array" ref="AN717">IF($AI717,MAX(IF(G2SelectionMask="x",IF(INDEX(RawDataRefData,$E717,0)&gt;0,INDEX(RawDataRefData,$E717,0)),"")),"")</f>
        <v>4</v>
      </c>
      <c r="AO717" s="101">
        <f t="shared" si="256"/>
        <v>2.6363636363636362</v>
      </c>
      <c r="AP717" s="101">
        <f t="array" ref="AP717">IF($AI717,STDEVA(IF(G2SelectionMask="x",IF(INDEX(RawDataRefData,$E717,0)&gt;0,INDEX(RawDataRefData,$E717,0)),"")),"")</f>
        <v>1.2060453783110545</v>
      </c>
      <c r="AQ717" s="100" t="b">
        <f t="shared" si="257"/>
        <v>0</v>
      </c>
      <c r="AR717" s="100" t="str">
        <f t="array" ref="AR717">IF($AQ717,MEDIAN(IF(G3SelectionMask="x",IF(INDEX(RawDataRefData,$E717,0)&gt;0,INDEX(RawDataRefData,$E717,0)),"")),"")</f>
        <v/>
      </c>
      <c r="AS717" s="100" t="str">
        <f t="array" ref="AS717">IF($AQ717,QUARTILE(IF(G3SelectionMask="x",IF(INDEX(RawDataRefData,$E717,0)&gt;0,INDEX(RawDataRefData,$E717,0)),""),1),"")</f>
        <v/>
      </c>
      <c r="AT717" s="100" t="str">
        <f t="array" ref="AT717">IF($AQ717,QUARTILE(IF(G3SelectionMask="x",IF(INDEX(RawDataRefData,$E717,0)&gt;0,INDEX(RawDataRefData,$E717,0)),""),3),"")</f>
        <v/>
      </c>
      <c r="AU717" s="100" t="str">
        <f t="array" ref="AU717">IF($AQ717,MIN(IF(G3SelectionMask="x",IF(INDEX(RawDataRefData,$E717,0)&gt;0,INDEX(RawDataRefData,$E717,0)),"")),"")</f>
        <v/>
      </c>
      <c r="AV717" s="100" t="str">
        <f t="array" ref="AV717">IF($AQ717,MAX(IF(G3SelectionMask="x",IF(INDEX(RawDataRefData,$E717,0)&gt;0,INDEX(RawDataRefData,$E717,0)),"")),"")</f>
        <v/>
      </c>
      <c r="AW717" s="100" t="str">
        <f t="shared" si="258"/>
        <v/>
      </c>
      <c r="AX717" s="100" t="str">
        <f t="array" ref="AX717">IF($AQ717,STDEVA(IF(G3SelectionMask="x",IF(INDEX(RawDataRefData,$E717,0)&gt;0,INDEX(RawDataRefData,$E717,0)),"")),"")</f>
        <v/>
      </c>
      <c r="AY717" s="101" t="b">
        <f t="shared" si="259"/>
        <v>0</v>
      </c>
      <c r="AZ717" s="101" t="str">
        <f t="array" ref="AZ717">IF($AY717,MEDIAN(IF(G4SelectionMask="x",IF(INDEX(RawDataRefData,$E717,0)&gt;0,INDEX(RawDataRefData,$E717,0)),"")),"")</f>
        <v/>
      </c>
      <c r="BA717" s="101" t="str">
        <f t="array" ref="BA717">IF($AY717,QUARTILE(IF(G4SelectionMask="x",IF(INDEX(RawDataRefData,$E717,0)&gt;0,INDEX(RawDataRefData,$E717,0)),""),1),"")</f>
        <v/>
      </c>
      <c r="BB717" s="101" t="str">
        <f t="array" ref="BB717">IF($AY717,QUARTILE(IF(G4SelectionMask="x",IF(INDEX(RawDataRefData,$E717,0)&gt;0,INDEX(RawDataRefData,$E717,0)),""),3),"")</f>
        <v/>
      </c>
      <c r="BC717" s="101" t="str">
        <f t="array" ref="BC717">IF($AY717,MIN(IF(G4SelectionMask="x",IF(INDEX(RawDataRefData,$E717,0)&gt;0,INDEX(RawDataRefData,$E717,0)),"")),"")</f>
        <v/>
      </c>
      <c r="BD717" s="101" t="str">
        <f t="array" ref="BD717">IF($AY717,MAX(IF(G4SelectionMask="x",IF(INDEX(RawDataRefData,$E717,0)&gt;0,INDEX(RawDataRefData,$E717,0)),"")),"")</f>
        <v/>
      </c>
      <c r="BE717" s="101" t="str">
        <f t="shared" si="260"/>
        <v/>
      </c>
      <c r="BF717" s="101" t="str">
        <f t="array" ref="BF717">IF($AY717,STDEVA(IF(G4SelectionMask="x",IF(INDEX(RawDataRefData,$E717,0)&gt;0,INDEX(RawDataRefData,$E717,0)),"")),"")</f>
        <v/>
      </c>
      <c r="BG717" s="100" t="b">
        <f t="shared" si="261"/>
        <v>0</v>
      </c>
      <c r="BH717" s="100" t="str">
        <f t="array" ref="BH717">IF($BG717,MEDIAN(IF(G5SelectionMask="x",IF(INDEX(RawDataRefData,$E717,0)&gt;0,INDEX(RawDataRefData,$E717,0)),"")),"")</f>
        <v/>
      </c>
      <c r="BI717" s="100" t="str">
        <f t="array" ref="BI717">IF($BG717,QUARTILE(IF(G5SelectionMask="x",IF(INDEX(RawDataRefData,$E717,0)&gt;0,INDEX(RawDataRefData,$E717,0)),""),1),"")</f>
        <v/>
      </c>
      <c r="BJ717" s="100" t="str">
        <f t="array" ref="BJ717">IF($BG717,QUARTILE(IF(G5SelectionMask="x",IF(INDEX(RawDataRefData,$E717,0)&gt;0,INDEX(RawDataRefData,$E717,0)),""),3),"")</f>
        <v/>
      </c>
      <c r="BK717" s="100" t="str">
        <f t="array" ref="BK717">IF($BG717,MIN(IF(G5SelectionMask="x",IF(INDEX(RawDataRefData,$E717,0)&gt;0,INDEX(RawDataRefData,$E717,0)),"")),"")</f>
        <v/>
      </c>
      <c r="BL717" s="100" t="str">
        <f t="array" ref="BL717">IF($BG717,MAX(IF(G5SelectionMask="x",IF(INDEX(RawDataRefData,$E717,0)&gt;0,INDEX(RawDataRefData,$E717,0)),"")),"")</f>
        <v/>
      </c>
      <c r="BM717" s="100" t="str">
        <f t="shared" si="262"/>
        <v/>
      </c>
      <c r="BN717" s="103" t="str">
        <f t="array" ref="BN717">IF($BG717,STDEVA(IF(G5SelectionMask="x",IF(INDEX(RawDataRefData,$E717,0)&gt;0,INDEX(RawDataRefData,$E717,0)),"")),"")</f>
        <v/>
      </c>
      <c r="BO717" s="104"/>
      <c r="BP717" s="105">
        <v>4</v>
      </c>
      <c r="BQ717" s="105">
        <v>3</v>
      </c>
      <c r="BR717" s="105">
        <v>1</v>
      </c>
      <c r="BS717" s="105">
        <v>4</v>
      </c>
      <c r="BT717" s="105">
        <v>4</v>
      </c>
      <c r="BU717" s="105">
        <v>2</v>
      </c>
      <c r="BV717" s="105">
        <v>3</v>
      </c>
      <c r="BW717" s="105">
        <v>3</v>
      </c>
      <c r="BX717" s="105">
        <v>4</v>
      </c>
      <c r="BY717" s="105">
        <v>3</v>
      </c>
      <c r="BZ717" s="105">
        <v>3</v>
      </c>
      <c r="CA717" s="105">
        <v>1</v>
      </c>
      <c r="CB717" s="105">
        <v>4</v>
      </c>
      <c r="CC717" s="105">
        <v>1</v>
      </c>
      <c r="CD717" s="105">
        <v>3</v>
      </c>
    </row>
    <row r="718" spans="1:82" x14ac:dyDescent="0.2">
      <c r="A718" s="33">
        <f t="shared" si="264"/>
        <v>0</v>
      </c>
      <c r="B718" s="218"/>
      <c r="C718" s="215"/>
      <c r="D718" s="224"/>
      <c r="E718" s="72">
        <f t="shared" si="255"/>
        <v>709</v>
      </c>
      <c r="F718" s="9" t="s">
        <v>950</v>
      </c>
      <c r="H718" s="9" t="s">
        <v>1212</v>
      </c>
      <c r="I718" s="9" t="s">
        <v>340</v>
      </c>
      <c r="K718" s="100">
        <f t="shared" si="240"/>
        <v>1</v>
      </c>
      <c r="L718" s="100"/>
      <c r="M718" s="100"/>
      <c r="N718" s="100"/>
      <c r="O718" s="100"/>
      <c r="P718" s="101">
        <f t="shared" si="241"/>
        <v>3</v>
      </c>
      <c r="Q718" s="102">
        <f t="shared" si="242"/>
        <v>2</v>
      </c>
      <c r="R718" s="102">
        <f t="shared" si="243"/>
        <v>2</v>
      </c>
      <c r="S718" s="102">
        <f t="shared" si="244"/>
        <v>4</v>
      </c>
      <c r="T718" s="102">
        <f t="shared" si="245"/>
        <v>2</v>
      </c>
      <c r="U718" s="102">
        <f t="shared" si="246"/>
        <v>1</v>
      </c>
      <c r="V718" s="102">
        <f t="shared" si="247"/>
        <v>1</v>
      </c>
      <c r="W718" s="102">
        <f t="shared" si="248"/>
        <v>4</v>
      </c>
      <c r="X718" s="102">
        <f t="shared" si="249"/>
        <v>3</v>
      </c>
      <c r="Y718" s="102">
        <f t="shared" si="250"/>
        <v>4</v>
      </c>
      <c r="Z718" s="102">
        <f t="shared" si="251"/>
        <v>4</v>
      </c>
      <c r="AA718" s="100" t="b">
        <f t="shared" si="252"/>
        <v>1</v>
      </c>
      <c r="AB718" s="100">
        <f t="array" ref="AB718">IF($AA718,MEDIAN(IF(G1SelectionMask="x",IF(INDEX(RawDataRefData,$E718,0)&gt;0,INDEX(RawDataRefData,$E718,0)),"")),"")</f>
        <v>3</v>
      </c>
      <c r="AC718" s="100">
        <f t="array" ref="AC718">IF($AA718,QUARTILE(IF(G1SelectionMask="x",IF(INDEX(RawDataRefData,$E718,0)&gt;0,INDEX(RawDataRefData,$E718,0)),""),1),"")</f>
        <v>2</v>
      </c>
      <c r="AD718" s="100">
        <f t="array" ref="AD718">IF($AA718,QUARTILE(IF(G1SelectionMask="x",IF(INDEX(RawDataRefData,$E718,0)&gt;0,INDEX(RawDataRefData,$E718,0)),""),3),"")</f>
        <v>4</v>
      </c>
      <c r="AE718" s="100">
        <f t="array" ref="AE718">IF($AA718,MIN(IF(G1SelectionMask="x",IF(INDEX(RawDataRefData,$E718,0)&gt;0,INDEX(RawDataRefData,$E718,0)),"")),"")</f>
        <v>1</v>
      </c>
      <c r="AF718" s="100">
        <f t="array" ref="AF718">IF($AA718,MAX(IF(G1SelectionMask="x",IF(INDEX(RawDataRefData,$E718,0)&gt;0,INDEX(RawDataRefData,$E718,0)),"")),"")</f>
        <v>4</v>
      </c>
      <c r="AG718" s="100">
        <f t="shared" si="253"/>
        <v>2.7272727272727271</v>
      </c>
      <c r="AH718" s="100">
        <f t="array" ref="AH718">IF($AA718,STDEVA(IF(G1SelectionMask="x",IF(INDEX(RawDataRefData,$E718,0)&gt;0,INDEX(RawDataRefData,$E718,0)),"")),"")</f>
        <v>1.1908743922772957</v>
      </c>
      <c r="AI718" s="101" t="b">
        <f t="shared" si="254"/>
        <v>1</v>
      </c>
      <c r="AJ718" s="101">
        <f t="array" ref="AJ718">IF($AI718,MEDIAN(IF(G2SelectionMask="x",IF(INDEX(RawDataRefData,$E718,0)&gt;0,INDEX(RawDataRefData,$E718,0)),"")),"")</f>
        <v>4</v>
      </c>
      <c r="AK718" s="101">
        <f t="array" ref="AK718">IF($AI718,QUARTILE(IF(G2SelectionMask="x",IF(INDEX(RawDataRefData,$E718,0)&gt;0,INDEX(RawDataRefData,$E718,0)),""),1),"")</f>
        <v>2.5</v>
      </c>
      <c r="AL718" s="101">
        <f t="array" ref="AL718">IF($AI718,QUARTILE(IF(G2SelectionMask="x",IF(INDEX(RawDataRefData,$E718,0)&gt;0,INDEX(RawDataRefData,$E718,0)),""),3),"")</f>
        <v>4</v>
      </c>
      <c r="AM718" s="101">
        <f t="array" ref="AM718">IF($AI718,MIN(IF(G2SelectionMask="x",IF(INDEX(RawDataRefData,$E718,0)&gt;0,INDEX(RawDataRefData,$E718,0)),"")),"")</f>
        <v>1</v>
      </c>
      <c r="AN718" s="101">
        <f t="array" ref="AN718">IF($AI718,MAX(IF(G2SelectionMask="x",IF(INDEX(RawDataRefData,$E718,0)&gt;0,INDEX(RawDataRefData,$E718,0)),"")),"")</f>
        <v>4</v>
      </c>
      <c r="AO718" s="101">
        <f t="shared" si="256"/>
        <v>3.1818181818181817</v>
      </c>
      <c r="AP718" s="101">
        <f t="array" ref="AP718">IF($AI718,STDEVA(IF(G2SelectionMask="x",IF(INDEX(RawDataRefData,$E718,0)&gt;0,INDEX(RawDataRefData,$E718,0)),"")),"")</f>
        <v>1.0787197799411876</v>
      </c>
      <c r="AQ718" s="100" t="b">
        <f t="shared" si="257"/>
        <v>0</v>
      </c>
      <c r="AR718" s="100" t="str">
        <f t="array" ref="AR718">IF($AQ718,MEDIAN(IF(G3SelectionMask="x",IF(INDEX(RawDataRefData,$E718,0)&gt;0,INDEX(RawDataRefData,$E718,0)),"")),"")</f>
        <v/>
      </c>
      <c r="AS718" s="100" t="str">
        <f t="array" ref="AS718">IF($AQ718,QUARTILE(IF(G3SelectionMask="x",IF(INDEX(RawDataRefData,$E718,0)&gt;0,INDEX(RawDataRefData,$E718,0)),""),1),"")</f>
        <v/>
      </c>
      <c r="AT718" s="100" t="str">
        <f t="array" ref="AT718">IF($AQ718,QUARTILE(IF(G3SelectionMask="x",IF(INDEX(RawDataRefData,$E718,0)&gt;0,INDEX(RawDataRefData,$E718,0)),""),3),"")</f>
        <v/>
      </c>
      <c r="AU718" s="100" t="str">
        <f t="array" ref="AU718">IF($AQ718,MIN(IF(G3SelectionMask="x",IF(INDEX(RawDataRefData,$E718,0)&gt;0,INDEX(RawDataRefData,$E718,0)),"")),"")</f>
        <v/>
      </c>
      <c r="AV718" s="100" t="str">
        <f t="array" ref="AV718">IF($AQ718,MAX(IF(G3SelectionMask="x",IF(INDEX(RawDataRefData,$E718,0)&gt;0,INDEX(RawDataRefData,$E718,0)),"")),"")</f>
        <v/>
      </c>
      <c r="AW718" s="100" t="str">
        <f t="shared" si="258"/>
        <v/>
      </c>
      <c r="AX718" s="100" t="str">
        <f t="array" ref="AX718">IF($AQ718,STDEVA(IF(G3SelectionMask="x",IF(INDEX(RawDataRefData,$E718,0)&gt;0,INDEX(RawDataRefData,$E718,0)),"")),"")</f>
        <v/>
      </c>
      <c r="AY718" s="101" t="b">
        <f t="shared" si="259"/>
        <v>0</v>
      </c>
      <c r="AZ718" s="101" t="str">
        <f t="array" ref="AZ718">IF($AY718,MEDIAN(IF(G4SelectionMask="x",IF(INDEX(RawDataRefData,$E718,0)&gt;0,INDEX(RawDataRefData,$E718,0)),"")),"")</f>
        <v/>
      </c>
      <c r="BA718" s="101" t="str">
        <f t="array" ref="BA718">IF($AY718,QUARTILE(IF(G4SelectionMask="x",IF(INDEX(RawDataRefData,$E718,0)&gt;0,INDEX(RawDataRefData,$E718,0)),""),1),"")</f>
        <v/>
      </c>
      <c r="BB718" s="101" t="str">
        <f t="array" ref="BB718">IF($AY718,QUARTILE(IF(G4SelectionMask="x",IF(INDEX(RawDataRefData,$E718,0)&gt;0,INDEX(RawDataRefData,$E718,0)),""),3),"")</f>
        <v/>
      </c>
      <c r="BC718" s="101" t="str">
        <f t="array" ref="BC718">IF($AY718,MIN(IF(G4SelectionMask="x",IF(INDEX(RawDataRefData,$E718,0)&gt;0,INDEX(RawDataRefData,$E718,0)),"")),"")</f>
        <v/>
      </c>
      <c r="BD718" s="101" t="str">
        <f t="array" ref="BD718">IF($AY718,MAX(IF(G4SelectionMask="x",IF(INDEX(RawDataRefData,$E718,0)&gt;0,INDEX(RawDataRefData,$E718,0)),"")),"")</f>
        <v/>
      </c>
      <c r="BE718" s="101" t="str">
        <f t="shared" si="260"/>
        <v/>
      </c>
      <c r="BF718" s="101" t="str">
        <f t="array" ref="BF718">IF($AY718,STDEVA(IF(G4SelectionMask="x",IF(INDEX(RawDataRefData,$E718,0)&gt;0,INDEX(RawDataRefData,$E718,0)),"")),"")</f>
        <v/>
      </c>
      <c r="BG718" s="100" t="b">
        <f t="shared" si="261"/>
        <v>0</v>
      </c>
      <c r="BH718" s="100" t="str">
        <f t="array" ref="BH718">IF($BG718,MEDIAN(IF(G5SelectionMask="x",IF(INDEX(RawDataRefData,$E718,0)&gt;0,INDEX(RawDataRefData,$E718,0)),"")),"")</f>
        <v/>
      </c>
      <c r="BI718" s="100" t="str">
        <f t="array" ref="BI718">IF($BG718,QUARTILE(IF(G5SelectionMask="x",IF(INDEX(RawDataRefData,$E718,0)&gt;0,INDEX(RawDataRefData,$E718,0)),""),1),"")</f>
        <v/>
      </c>
      <c r="BJ718" s="100" t="str">
        <f t="array" ref="BJ718">IF($BG718,QUARTILE(IF(G5SelectionMask="x",IF(INDEX(RawDataRefData,$E718,0)&gt;0,INDEX(RawDataRefData,$E718,0)),""),3),"")</f>
        <v/>
      </c>
      <c r="BK718" s="100" t="str">
        <f t="array" ref="BK718">IF($BG718,MIN(IF(G5SelectionMask="x",IF(INDEX(RawDataRefData,$E718,0)&gt;0,INDEX(RawDataRefData,$E718,0)),"")),"")</f>
        <v/>
      </c>
      <c r="BL718" s="100" t="str">
        <f t="array" ref="BL718">IF($BG718,MAX(IF(G5SelectionMask="x",IF(INDEX(RawDataRefData,$E718,0)&gt;0,INDEX(RawDataRefData,$E718,0)),"")),"")</f>
        <v/>
      </c>
      <c r="BM718" s="100" t="str">
        <f t="shared" si="262"/>
        <v/>
      </c>
      <c r="BN718" s="103" t="str">
        <f t="array" ref="BN718">IF($BG718,STDEVA(IF(G5SelectionMask="x",IF(INDEX(RawDataRefData,$E718,0)&gt;0,INDEX(RawDataRefData,$E718,0)),"")),"")</f>
        <v/>
      </c>
      <c r="BO718" s="104"/>
      <c r="BP718" s="105">
        <v>1</v>
      </c>
      <c r="BQ718" s="105">
        <v>3</v>
      </c>
      <c r="BR718" s="105">
        <v>2</v>
      </c>
      <c r="BS718" s="105">
        <v>2</v>
      </c>
      <c r="BT718" s="105">
        <v>4</v>
      </c>
      <c r="BU718" s="105">
        <v>2</v>
      </c>
      <c r="BV718" s="105">
        <v>1</v>
      </c>
      <c r="BW718" s="105">
        <v>1</v>
      </c>
      <c r="BX718" s="105">
        <v>4</v>
      </c>
      <c r="BY718" s="105">
        <v>3</v>
      </c>
      <c r="BZ718" s="105">
        <v>4</v>
      </c>
      <c r="CA718" s="105">
        <v>4</v>
      </c>
      <c r="CB718" s="105">
        <v>4</v>
      </c>
      <c r="CC718" s="105">
        <v>4</v>
      </c>
      <c r="CD718" s="105">
        <v>3</v>
      </c>
    </row>
    <row r="719" spans="1:82" x14ac:dyDescent="0.2">
      <c r="A719" s="33">
        <f t="shared" si="264"/>
        <v>0</v>
      </c>
      <c r="B719" s="218"/>
      <c r="C719" s="215"/>
      <c r="D719" s="224"/>
      <c r="E719" s="72">
        <f t="shared" si="255"/>
        <v>710</v>
      </c>
      <c r="F719" s="9" t="s">
        <v>951</v>
      </c>
      <c r="H719" s="9" t="s">
        <v>1212</v>
      </c>
      <c r="I719" s="9" t="s">
        <v>340</v>
      </c>
      <c r="K719" s="100">
        <f t="shared" ref="K719:K782" si="265">IF(COUNT($BP719)=0,"",$BP719)</f>
        <v>4</v>
      </c>
      <c r="L719" s="100"/>
      <c r="M719" s="100"/>
      <c r="N719" s="100"/>
      <c r="O719" s="100"/>
      <c r="P719" s="101">
        <f t="shared" ref="P719:P782" si="266">IF(COUNT($BQ719)=0,"",$BQ719)</f>
        <v>1</v>
      </c>
      <c r="Q719" s="102">
        <f t="shared" ref="Q719:Q782" si="267">IF(COUNT($BR719)=0,"",$BR719)</f>
        <v>4</v>
      </c>
      <c r="R719" s="102">
        <f t="shared" ref="R719:R782" si="268">IF(COUNT($BS719)=0,"",$BS719)</f>
        <v>4</v>
      </c>
      <c r="S719" s="102">
        <f t="shared" ref="S719:S782" si="269">IF(COUNT($BT719)=0,"",$BT719)</f>
        <v>3</v>
      </c>
      <c r="T719" s="102">
        <f t="shared" ref="T719:T782" si="270">IF(COUNT($BU719)=0,"",$BU719)</f>
        <v>2</v>
      </c>
      <c r="U719" s="102">
        <f t="shared" ref="U719:U782" si="271">IF(COUNT($BV719)=0,"",$BV719)</f>
        <v>1</v>
      </c>
      <c r="V719" s="102">
        <f t="shared" ref="V719:V782" si="272">IF(COUNT($BW719)=0,"",$BW719)</f>
        <v>4</v>
      </c>
      <c r="W719" s="102">
        <f t="shared" ref="W719:W782" si="273">IF(COUNT($BX719)=0,"",$BX719)</f>
        <v>4</v>
      </c>
      <c r="X719" s="102">
        <f t="shared" ref="X719:X782" si="274">IF(COUNT($BY719)=0,"",$BY719)</f>
        <v>2</v>
      </c>
      <c r="Y719" s="102">
        <f t="shared" ref="Y719:Y782" si="275">IF(COUNT($BZ719)=0,"",$BZ719)</f>
        <v>1</v>
      </c>
      <c r="Z719" s="102">
        <f t="shared" ref="Z719:Z782" si="276">IF(COUNT($CA719)=0,"",$CA719)</f>
        <v>4</v>
      </c>
      <c r="AA719" s="100" t="b">
        <f t="shared" si="252"/>
        <v>1</v>
      </c>
      <c r="AB719" s="100">
        <f t="array" ref="AB719">IF($AA719,MEDIAN(IF(G1SelectionMask="x",IF(INDEX(RawDataRefData,$E719,0)&gt;0,INDEX(RawDataRefData,$E719,0)),"")),"")</f>
        <v>3</v>
      </c>
      <c r="AC719" s="100">
        <f t="array" ref="AC719">IF($AA719,QUARTILE(IF(G1SelectionMask="x",IF(INDEX(RawDataRefData,$E719,0)&gt;0,INDEX(RawDataRefData,$E719,0)),""),1),"")</f>
        <v>1.5</v>
      </c>
      <c r="AD719" s="100">
        <f t="array" ref="AD719">IF($AA719,QUARTILE(IF(G1SelectionMask="x",IF(INDEX(RawDataRefData,$E719,0)&gt;0,INDEX(RawDataRefData,$E719,0)),""),3),"")</f>
        <v>4</v>
      </c>
      <c r="AE719" s="100">
        <f t="array" ref="AE719">IF($AA719,MIN(IF(G1SelectionMask="x",IF(INDEX(RawDataRefData,$E719,0)&gt;0,INDEX(RawDataRefData,$E719,0)),"")),"")</f>
        <v>1</v>
      </c>
      <c r="AF719" s="100">
        <f t="array" ref="AF719">IF($AA719,MAX(IF(G1SelectionMask="x",IF(INDEX(RawDataRefData,$E719,0)&gt;0,INDEX(RawDataRefData,$E719,0)),"")),"")</f>
        <v>4</v>
      </c>
      <c r="AG719" s="100">
        <f t="shared" si="253"/>
        <v>2.7272727272727271</v>
      </c>
      <c r="AH719" s="100">
        <f t="array" ref="AH719">IF($AA719,STDEVA(IF(G1SelectionMask="x",IF(INDEX(RawDataRefData,$E719,0)&gt;0,INDEX(RawDataRefData,$E719,0)),"")),"")</f>
        <v>1.3483997249264843</v>
      </c>
      <c r="AI719" s="101" t="b">
        <f t="shared" si="254"/>
        <v>1</v>
      </c>
      <c r="AJ719" s="101">
        <f t="array" ref="AJ719">IF($AI719,MEDIAN(IF(G2SelectionMask="x",IF(INDEX(RawDataRefData,$E719,0)&gt;0,INDEX(RawDataRefData,$E719,0)),"")),"")</f>
        <v>3</v>
      </c>
      <c r="AK719" s="101">
        <f t="array" ref="AK719">IF($AI719,QUARTILE(IF(G2SelectionMask="x",IF(INDEX(RawDataRefData,$E719,0)&gt;0,INDEX(RawDataRefData,$E719,0)),""),1),"")</f>
        <v>1.5</v>
      </c>
      <c r="AL719" s="101">
        <f t="array" ref="AL719">IF($AI719,QUARTILE(IF(G2SelectionMask="x",IF(INDEX(RawDataRefData,$E719,0)&gt;0,INDEX(RawDataRefData,$E719,0)),""),3),"")</f>
        <v>4</v>
      </c>
      <c r="AM719" s="101">
        <f t="array" ref="AM719">IF($AI719,MIN(IF(G2SelectionMask="x",IF(INDEX(RawDataRefData,$E719,0)&gt;0,INDEX(RawDataRefData,$E719,0)),"")),"")</f>
        <v>1</v>
      </c>
      <c r="AN719" s="101">
        <f t="array" ref="AN719">IF($AI719,MAX(IF(G2SelectionMask="x",IF(INDEX(RawDataRefData,$E719,0)&gt;0,INDEX(RawDataRefData,$E719,0)),"")),"")</f>
        <v>4</v>
      </c>
      <c r="AO719" s="101">
        <f t="shared" si="256"/>
        <v>2.6363636363636362</v>
      </c>
      <c r="AP719" s="101">
        <f t="array" ref="AP719">IF($AI719,STDEVA(IF(G2SelectionMask="x",IF(INDEX(RawDataRefData,$E719,0)&gt;0,INDEX(RawDataRefData,$E719,0)),"")),"")</f>
        <v>1.2862913567871996</v>
      </c>
      <c r="AQ719" s="100" t="b">
        <f t="shared" si="257"/>
        <v>0</v>
      </c>
      <c r="AR719" s="100" t="str">
        <f t="array" ref="AR719">IF($AQ719,MEDIAN(IF(G3SelectionMask="x",IF(INDEX(RawDataRefData,$E719,0)&gt;0,INDEX(RawDataRefData,$E719,0)),"")),"")</f>
        <v/>
      </c>
      <c r="AS719" s="100" t="str">
        <f t="array" ref="AS719">IF($AQ719,QUARTILE(IF(G3SelectionMask="x",IF(INDEX(RawDataRefData,$E719,0)&gt;0,INDEX(RawDataRefData,$E719,0)),""),1),"")</f>
        <v/>
      </c>
      <c r="AT719" s="100" t="str">
        <f t="array" ref="AT719">IF($AQ719,QUARTILE(IF(G3SelectionMask="x",IF(INDEX(RawDataRefData,$E719,0)&gt;0,INDEX(RawDataRefData,$E719,0)),""),3),"")</f>
        <v/>
      </c>
      <c r="AU719" s="100" t="str">
        <f t="array" ref="AU719">IF($AQ719,MIN(IF(G3SelectionMask="x",IF(INDEX(RawDataRefData,$E719,0)&gt;0,INDEX(RawDataRefData,$E719,0)),"")),"")</f>
        <v/>
      </c>
      <c r="AV719" s="100" t="str">
        <f t="array" ref="AV719">IF($AQ719,MAX(IF(G3SelectionMask="x",IF(INDEX(RawDataRefData,$E719,0)&gt;0,INDEX(RawDataRefData,$E719,0)),"")),"")</f>
        <v/>
      </c>
      <c r="AW719" s="100" t="str">
        <f t="shared" si="258"/>
        <v/>
      </c>
      <c r="AX719" s="100" t="str">
        <f t="array" ref="AX719">IF($AQ719,STDEVA(IF(G3SelectionMask="x",IF(INDEX(RawDataRefData,$E719,0)&gt;0,INDEX(RawDataRefData,$E719,0)),"")),"")</f>
        <v/>
      </c>
      <c r="AY719" s="101" t="b">
        <f t="shared" si="259"/>
        <v>0</v>
      </c>
      <c r="AZ719" s="101" t="str">
        <f t="array" ref="AZ719">IF($AY719,MEDIAN(IF(G4SelectionMask="x",IF(INDEX(RawDataRefData,$E719,0)&gt;0,INDEX(RawDataRefData,$E719,0)),"")),"")</f>
        <v/>
      </c>
      <c r="BA719" s="101" t="str">
        <f t="array" ref="BA719">IF($AY719,QUARTILE(IF(G4SelectionMask="x",IF(INDEX(RawDataRefData,$E719,0)&gt;0,INDEX(RawDataRefData,$E719,0)),""),1),"")</f>
        <v/>
      </c>
      <c r="BB719" s="101" t="str">
        <f t="array" ref="BB719">IF($AY719,QUARTILE(IF(G4SelectionMask="x",IF(INDEX(RawDataRefData,$E719,0)&gt;0,INDEX(RawDataRefData,$E719,0)),""),3),"")</f>
        <v/>
      </c>
      <c r="BC719" s="101" t="str">
        <f t="array" ref="BC719">IF($AY719,MIN(IF(G4SelectionMask="x",IF(INDEX(RawDataRefData,$E719,0)&gt;0,INDEX(RawDataRefData,$E719,0)),"")),"")</f>
        <v/>
      </c>
      <c r="BD719" s="101" t="str">
        <f t="array" ref="BD719">IF($AY719,MAX(IF(G4SelectionMask="x",IF(INDEX(RawDataRefData,$E719,0)&gt;0,INDEX(RawDataRefData,$E719,0)),"")),"")</f>
        <v/>
      </c>
      <c r="BE719" s="101" t="str">
        <f t="shared" si="260"/>
        <v/>
      </c>
      <c r="BF719" s="101" t="str">
        <f t="array" ref="BF719">IF($AY719,STDEVA(IF(G4SelectionMask="x",IF(INDEX(RawDataRefData,$E719,0)&gt;0,INDEX(RawDataRefData,$E719,0)),"")),"")</f>
        <v/>
      </c>
      <c r="BG719" s="100" t="b">
        <f t="shared" si="261"/>
        <v>0</v>
      </c>
      <c r="BH719" s="100" t="str">
        <f t="array" ref="BH719">IF($BG719,MEDIAN(IF(G5SelectionMask="x",IF(INDEX(RawDataRefData,$E719,0)&gt;0,INDEX(RawDataRefData,$E719,0)),"")),"")</f>
        <v/>
      </c>
      <c r="BI719" s="100" t="str">
        <f t="array" ref="BI719">IF($BG719,QUARTILE(IF(G5SelectionMask="x",IF(INDEX(RawDataRefData,$E719,0)&gt;0,INDEX(RawDataRefData,$E719,0)),""),1),"")</f>
        <v/>
      </c>
      <c r="BJ719" s="100" t="str">
        <f t="array" ref="BJ719">IF($BG719,QUARTILE(IF(G5SelectionMask="x",IF(INDEX(RawDataRefData,$E719,0)&gt;0,INDEX(RawDataRefData,$E719,0)),""),3),"")</f>
        <v/>
      </c>
      <c r="BK719" s="100" t="str">
        <f t="array" ref="BK719">IF($BG719,MIN(IF(G5SelectionMask="x",IF(INDEX(RawDataRefData,$E719,0)&gt;0,INDEX(RawDataRefData,$E719,0)),"")),"")</f>
        <v/>
      </c>
      <c r="BL719" s="100" t="str">
        <f t="array" ref="BL719">IF($BG719,MAX(IF(G5SelectionMask="x",IF(INDEX(RawDataRefData,$E719,0)&gt;0,INDEX(RawDataRefData,$E719,0)),"")),"")</f>
        <v/>
      </c>
      <c r="BM719" s="100" t="str">
        <f t="shared" si="262"/>
        <v/>
      </c>
      <c r="BN719" s="103" t="str">
        <f t="array" ref="BN719">IF($BG719,STDEVA(IF(G5SelectionMask="x",IF(INDEX(RawDataRefData,$E719,0)&gt;0,INDEX(RawDataRefData,$E719,0)),"")),"")</f>
        <v/>
      </c>
      <c r="BO719" s="104"/>
      <c r="BP719" s="105">
        <v>4</v>
      </c>
      <c r="BQ719" s="105">
        <v>1</v>
      </c>
      <c r="BR719" s="105">
        <v>4</v>
      </c>
      <c r="BS719" s="105">
        <v>4</v>
      </c>
      <c r="BT719" s="105">
        <v>3</v>
      </c>
      <c r="BU719" s="105">
        <v>2</v>
      </c>
      <c r="BV719" s="105">
        <v>1</v>
      </c>
      <c r="BW719" s="105">
        <v>4</v>
      </c>
      <c r="BX719" s="105">
        <v>4</v>
      </c>
      <c r="BY719" s="105">
        <v>2</v>
      </c>
      <c r="BZ719" s="105">
        <v>1</v>
      </c>
      <c r="CA719" s="105">
        <v>4</v>
      </c>
      <c r="CB719" s="105">
        <v>3</v>
      </c>
      <c r="CC719" s="105">
        <v>2</v>
      </c>
      <c r="CD719" s="105">
        <v>1</v>
      </c>
    </row>
    <row r="720" spans="1:82" x14ac:dyDescent="0.2">
      <c r="A720" s="33">
        <f t="shared" si="264"/>
        <v>0</v>
      </c>
      <c r="B720" s="218"/>
      <c r="C720" s="215"/>
      <c r="D720" s="224"/>
      <c r="E720" s="72">
        <f t="shared" si="255"/>
        <v>711</v>
      </c>
      <c r="F720" s="9" t="s">
        <v>952</v>
      </c>
      <c r="H720" s="9" t="s">
        <v>1212</v>
      </c>
      <c r="I720" s="9" t="s">
        <v>340</v>
      </c>
      <c r="K720" s="100">
        <f t="shared" si="265"/>
        <v>2</v>
      </c>
      <c r="L720" s="100"/>
      <c r="M720" s="100"/>
      <c r="N720" s="100"/>
      <c r="O720" s="100"/>
      <c r="P720" s="101">
        <f t="shared" si="266"/>
        <v>1</v>
      </c>
      <c r="Q720" s="102">
        <f t="shared" si="267"/>
        <v>2</v>
      </c>
      <c r="R720" s="102">
        <f t="shared" si="268"/>
        <v>3</v>
      </c>
      <c r="S720" s="102">
        <f t="shared" si="269"/>
        <v>4</v>
      </c>
      <c r="T720" s="102">
        <f t="shared" si="270"/>
        <v>1</v>
      </c>
      <c r="U720" s="102">
        <f t="shared" si="271"/>
        <v>3</v>
      </c>
      <c r="V720" s="102">
        <f t="shared" si="272"/>
        <v>4</v>
      </c>
      <c r="W720" s="102">
        <f t="shared" si="273"/>
        <v>1</v>
      </c>
      <c r="X720" s="102">
        <f t="shared" si="274"/>
        <v>2</v>
      </c>
      <c r="Y720" s="102">
        <f t="shared" si="275"/>
        <v>4</v>
      </c>
      <c r="Z720" s="102">
        <f t="shared" si="276"/>
        <v>4</v>
      </c>
      <c r="AA720" s="100" t="b">
        <f t="shared" si="252"/>
        <v>1</v>
      </c>
      <c r="AB720" s="100">
        <f t="array" ref="AB720">IF($AA720,MEDIAN(IF(G1SelectionMask="x",IF(INDEX(RawDataRefData,$E720,0)&gt;0,INDEX(RawDataRefData,$E720,0)),"")),"")</f>
        <v>3</v>
      </c>
      <c r="AC720" s="100">
        <f t="array" ref="AC720">IF($AA720,QUARTILE(IF(G1SelectionMask="x",IF(INDEX(RawDataRefData,$E720,0)&gt;0,INDEX(RawDataRefData,$E720,0)),""),1),"")</f>
        <v>1.5</v>
      </c>
      <c r="AD720" s="100">
        <f t="array" ref="AD720">IF($AA720,QUARTILE(IF(G1SelectionMask="x",IF(INDEX(RawDataRefData,$E720,0)&gt;0,INDEX(RawDataRefData,$E720,0)),""),3),"")</f>
        <v>4</v>
      </c>
      <c r="AE720" s="100">
        <f t="array" ref="AE720">IF($AA720,MIN(IF(G1SelectionMask="x",IF(INDEX(RawDataRefData,$E720,0)&gt;0,INDEX(RawDataRefData,$E720,0)),"")),"")</f>
        <v>1</v>
      </c>
      <c r="AF720" s="100">
        <f t="array" ref="AF720">IF($AA720,MAX(IF(G1SelectionMask="x",IF(INDEX(RawDataRefData,$E720,0)&gt;0,INDEX(RawDataRefData,$E720,0)),"")),"")</f>
        <v>4</v>
      </c>
      <c r="AG720" s="100">
        <f t="shared" si="253"/>
        <v>2.6363636363636362</v>
      </c>
      <c r="AH720" s="100">
        <f t="array" ref="AH720">IF($AA720,STDEVA(IF(G1SelectionMask="x",IF(INDEX(RawDataRefData,$E720,0)&gt;0,INDEX(RawDataRefData,$E720,0)),"")),"")</f>
        <v>1.2862913567871996</v>
      </c>
      <c r="AI720" s="101" t="b">
        <f t="shared" si="254"/>
        <v>1</v>
      </c>
      <c r="AJ720" s="101">
        <f t="array" ref="AJ720">IF($AI720,MEDIAN(IF(G2SelectionMask="x",IF(INDEX(RawDataRefData,$E720,0)&gt;0,INDEX(RawDataRefData,$E720,0)),"")),"")</f>
        <v>2</v>
      </c>
      <c r="AK720" s="101">
        <f t="array" ref="AK720">IF($AI720,QUARTILE(IF(G2SelectionMask="x",IF(INDEX(RawDataRefData,$E720,0)&gt;0,INDEX(RawDataRefData,$E720,0)),""),1),"")</f>
        <v>1</v>
      </c>
      <c r="AL720" s="101">
        <f t="array" ref="AL720">IF($AI720,QUARTILE(IF(G2SelectionMask="x",IF(INDEX(RawDataRefData,$E720,0)&gt;0,INDEX(RawDataRefData,$E720,0)),""),3),"")</f>
        <v>4</v>
      </c>
      <c r="AM720" s="101">
        <f t="array" ref="AM720">IF($AI720,MIN(IF(G2SelectionMask="x",IF(INDEX(RawDataRefData,$E720,0)&gt;0,INDEX(RawDataRefData,$E720,0)),"")),"")</f>
        <v>1</v>
      </c>
      <c r="AN720" s="101">
        <f t="array" ref="AN720">IF($AI720,MAX(IF(G2SelectionMask="x",IF(INDEX(RawDataRefData,$E720,0)&gt;0,INDEX(RawDataRefData,$E720,0)),"")),"")</f>
        <v>4</v>
      </c>
      <c r="AO720" s="101">
        <f t="shared" si="256"/>
        <v>2.5454545454545454</v>
      </c>
      <c r="AP720" s="101">
        <f t="array" ref="AP720">IF($AI720,STDEVA(IF(G2SelectionMask="x",IF(INDEX(RawDataRefData,$E720,0)&gt;0,INDEX(RawDataRefData,$E720,0)),"")),"")</f>
        <v>1.4396969378057569</v>
      </c>
      <c r="AQ720" s="100" t="b">
        <f t="shared" si="257"/>
        <v>0</v>
      </c>
      <c r="AR720" s="100" t="str">
        <f t="array" ref="AR720">IF($AQ720,MEDIAN(IF(G3SelectionMask="x",IF(INDEX(RawDataRefData,$E720,0)&gt;0,INDEX(RawDataRefData,$E720,0)),"")),"")</f>
        <v/>
      </c>
      <c r="AS720" s="100" t="str">
        <f t="array" ref="AS720">IF($AQ720,QUARTILE(IF(G3SelectionMask="x",IF(INDEX(RawDataRefData,$E720,0)&gt;0,INDEX(RawDataRefData,$E720,0)),""),1),"")</f>
        <v/>
      </c>
      <c r="AT720" s="100" t="str">
        <f t="array" ref="AT720">IF($AQ720,QUARTILE(IF(G3SelectionMask="x",IF(INDEX(RawDataRefData,$E720,0)&gt;0,INDEX(RawDataRefData,$E720,0)),""),3),"")</f>
        <v/>
      </c>
      <c r="AU720" s="100" t="str">
        <f t="array" ref="AU720">IF($AQ720,MIN(IF(G3SelectionMask="x",IF(INDEX(RawDataRefData,$E720,0)&gt;0,INDEX(RawDataRefData,$E720,0)),"")),"")</f>
        <v/>
      </c>
      <c r="AV720" s="100" t="str">
        <f t="array" ref="AV720">IF($AQ720,MAX(IF(G3SelectionMask="x",IF(INDEX(RawDataRefData,$E720,0)&gt;0,INDEX(RawDataRefData,$E720,0)),"")),"")</f>
        <v/>
      </c>
      <c r="AW720" s="100" t="str">
        <f t="shared" si="258"/>
        <v/>
      </c>
      <c r="AX720" s="100" t="str">
        <f t="array" ref="AX720">IF($AQ720,STDEVA(IF(G3SelectionMask="x",IF(INDEX(RawDataRefData,$E720,0)&gt;0,INDEX(RawDataRefData,$E720,0)),"")),"")</f>
        <v/>
      </c>
      <c r="AY720" s="101" t="b">
        <f t="shared" si="259"/>
        <v>0</v>
      </c>
      <c r="AZ720" s="101" t="str">
        <f t="array" ref="AZ720">IF($AY720,MEDIAN(IF(G4SelectionMask="x",IF(INDEX(RawDataRefData,$E720,0)&gt;0,INDEX(RawDataRefData,$E720,0)),"")),"")</f>
        <v/>
      </c>
      <c r="BA720" s="101" t="str">
        <f t="array" ref="BA720">IF($AY720,QUARTILE(IF(G4SelectionMask="x",IF(INDEX(RawDataRefData,$E720,0)&gt;0,INDEX(RawDataRefData,$E720,0)),""),1),"")</f>
        <v/>
      </c>
      <c r="BB720" s="101" t="str">
        <f t="array" ref="BB720">IF($AY720,QUARTILE(IF(G4SelectionMask="x",IF(INDEX(RawDataRefData,$E720,0)&gt;0,INDEX(RawDataRefData,$E720,0)),""),3),"")</f>
        <v/>
      </c>
      <c r="BC720" s="101" t="str">
        <f t="array" ref="BC720">IF($AY720,MIN(IF(G4SelectionMask="x",IF(INDEX(RawDataRefData,$E720,0)&gt;0,INDEX(RawDataRefData,$E720,0)),"")),"")</f>
        <v/>
      </c>
      <c r="BD720" s="101" t="str">
        <f t="array" ref="BD720">IF($AY720,MAX(IF(G4SelectionMask="x",IF(INDEX(RawDataRefData,$E720,0)&gt;0,INDEX(RawDataRefData,$E720,0)),"")),"")</f>
        <v/>
      </c>
      <c r="BE720" s="101" t="str">
        <f t="shared" si="260"/>
        <v/>
      </c>
      <c r="BF720" s="101" t="str">
        <f t="array" ref="BF720">IF($AY720,STDEVA(IF(G4SelectionMask="x",IF(INDEX(RawDataRefData,$E720,0)&gt;0,INDEX(RawDataRefData,$E720,0)),"")),"")</f>
        <v/>
      </c>
      <c r="BG720" s="100" t="b">
        <f t="shared" si="261"/>
        <v>0</v>
      </c>
      <c r="BH720" s="100" t="str">
        <f t="array" ref="BH720">IF($BG720,MEDIAN(IF(G5SelectionMask="x",IF(INDEX(RawDataRefData,$E720,0)&gt;0,INDEX(RawDataRefData,$E720,0)),"")),"")</f>
        <v/>
      </c>
      <c r="BI720" s="100" t="str">
        <f t="array" ref="BI720">IF($BG720,QUARTILE(IF(G5SelectionMask="x",IF(INDEX(RawDataRefData,$E720,0)&gt;0,INDEX(RawDataRefData,$E720,0)),""),1),"")</f>
        <v/>
      </c>
      <c r="BJ720" s="100" t="str">
        <f t="array" ref="BJ720">IF($BG720,QUARTILE(IF(G5SelectionMask="x",IF(INDEX(RawDataRefData,$E720,0)&gt;0,INDEX(RawDataRefData,$E720,0)),""),3),"")</f>
        <v/>
      </c>
      <c r="BK720" s="100" t="str">
        <f t="array" ref="BK720">IF($BG720,MIN(IF(G5SelectionMask="x",IF(INDEX(RawDataRefData,$E720,0)&gt;0,INDEX(RawDataRefData,$E720,0)),"")),"")</f>
        <v/>
      </c>
      <c r="BL720" s="100" t="str">
        <f t="array" ref="BL720">IF($BG720,MAX(IF(G5SelectionMask="x",IF(INDEX(RawDataRefData,$E720,0)&gt;0,INDEX(RawDataRefData,$E720,0)),"")),"")</f>
        <v/>
      </c>
      <c r="BM720" s="100" t="str">
        <f t="shared" si="262"/>
        <v/>
      </c>
      <c r="BN720" s="103" t="str">
        <f t="array" ref="BN720">IF($BG720,STDEVA(IF(G5SelectionMask="x",IF(INDEX(RawDataRefData,$E720,0)&gt;0,INDEX(RawDataRefData,$E720,0)),"")),"")</f>
        <v/>
      </c>
      <c r="BO720" s="104"/>
      <c r="BP720" s="105">
        <v>2</v>
      </c>
      <c r="BQ720" s="105">
        <v>1</v>
      </c>
      <c r="BR720" s="105">
        <v>2</v>
      </c>
      <c r="BS720" s="105">
        <v>3</v>
      </c>
      <c r="BT720" s="105">
        <v>4</v>
      </c>
      <c r="BU720" s="105">
        <v>1</v>
      </c>
      <c r="BV720" s="105">
        <v>3</v>
      </c>
      <c r="BW720" s="105">
        <v>4</v>
      </c>
      <c r="BX720" s="105">
        <v>1</v>
      </c>
      <c r="BY720" s="105">
        <v>2</v>
      </c>
      <c r="BZ720" s="105">
        <v>4</v>
      </c>
      <c r="CA720" s="105">
        <v>4</v>
      </c>
      <c r="CB720" s="105">
        <v>1</v>
      </c>
      <c r="CC720" s="105">
        <v>2</v>
      </c>
      <c r="CD720" s="105">
        <v>4</v>
      </c>
    </row>
    <row r="721" spans="1:82" x14ac:dyDescent="0.2">
      <c r="A721" s="33">
        <f t="shared" si="264"/>
        <v>0</v>
      </c>
      <c r="B721" s="218"/>
      <c r="C721" s="215"/>
      <c r="D721" s="224"/>
      <c r="E721" s="72">
        <f t="shared" si="255"/>
        <v>712</v>
      </c>
      <c r="F721" s="9" t="s">
        <v>953</v>
      </c>
      <c r="H721" s="9" t="s">
        <v>1212</v>
      </c>
      <c r="I721" s="9" t="s">
        <v>340</v>
      </c>
      <c r="K721" s="100">
        <f t="shared" si="265"/>
        <v>3</v>
      </c>
      <c r="L721" s="100"/>
      <c r="M721" s="100"/>
      <c r="N721" s="100"/>
      <c r="O721" s="100"/>
      <c r="P721" s="101">
        <f t="shared" si="266"/>
        <v>1</v>
      </c>
      <c r="Q721" s="102">
        <f t="shared" si="267"/>
        <v>2</v>
      </c>
      <c r="R721" s="102">
        <f t="shared" si="268"/>
        <v>4</v>
      </c>
      <c r="S721" s="102">
        <f t="shared" si="269"/>
        <v>4</v>
      </c>
      <c r="T721" s="102">
        <f t="shared" si="270"/>
        <v>2</v>
      </c>
      <c r="U721" s="102">
        <f t="shared" si="271"/>
        <v>2</v>
      </c>
      <c r="V721" s="102">
        <f t="shared" si="272"/>
        <v>1</v>
      </c>
      <c r="W721" s="102">
        <f t="shared" si="273"/>
        <v>1</v>
      </c>
      <c r="X721" s="102">
        <f t="shared" si="274"/>
        <v>2</v>
      </c>
      <c r="Y721" s="102">
        <f t="shared" si="275"/>
        <v>2</v>
      </c>
      <c r="Z721" s="102">
        <f t="shared" si="276"/>
        <v>2</v>
      </c>
      <c r="AA721" s="100" t="b">
        <f t="shared" si="252"/>
        <v>1</v>
      </c>
      <c r="AB721" s="100">
        <f t="array" ref="AB721">IF($AA721,MEDIAN(IF(G1SelectionMask="x",IF(INDEX(RawDataRefData,$E721,0)&gt;0,INDEX(RawDataRefData,$E721,0)),"")),"")</f>
        <v>2</v>
      </c>
      <c r="AC721" s="100">
        <f t="array" ref="AC721">IF($AA721,QUARTILE(IF(G1SelectionMask="x",IF(INDEX(RawDataRefData,$E721,0)&gt;0,INDEX(RawDataRefData,$E721,0)),""),1),"")</f>
        <v>1.5</v>
      </c>
      <c r="AD721" s="100">
        <f t="array" ref="AD721">IF($AA721,QUARTILE(IF(G1SelectionMask="x",IF(INDEX(RawDataRefData,$E721,0)&gt;0,INDEX(RawDataRefData,$E721,0)),""),3),"")</f>
        <v>2</v>
      </c>
      <c r="AE721" s="100">
        <f t="array" ref="AE721">IF($AA721,MIN(IF(G1SelectionMask="x",IF(INDEX(RawDataRefData,$E721,0)&gt;0,INDEX(RawDataRefData,$E721,0)),"")),"")</f>
        <v>1</v>
      </c>
      <c r="AF721" s="100">
        <f t="array" ref="AF721">IF($AA721,MAX(IF(G1SelectionMask="x",IF(INDEX(RawDataRefData,$E721,0)&gt;0,INDEX(RawDataRefData,$E721,0)),"")),"")</f>
        <v>4</v>
      </c>
      <c r="AG721" s="100">
        <f t="shared" si="253"/>
        <v>2.0909090909090908</v>
      </c>
      <c r="AH721" s="100">
        <f t="array" ref="AH721">IF($AA721,STDEVA(IF(G1SelectionMask="x",IF(INDEX(RawDataRefData,$E721,0)&gt;0,INDEX(RawDataRefData,$E721,0)),"")),"")</f>
        <v>1.0444659357341868</v>
      </c>
      <c r="AI721" s="101" t="b">
        <f t="shared" si="254"/>
        <v>1</v>
      </c>
      <c r="AJ721" s="101">
        <f t="array" ref="AJ721">IF($AI721,MEDIAN(IF(G2SelectionMask="x",IF(INDEX(RawDataRefData,$E721,0)&gt;0,INDEX(RawDataRefData,$E721,0)),"")),"")</f>
        <v>2</v>
      </c>
      <c r="AK721" s="101">
        <f t="array" ref="AK721">IF($AI721,QUARTILE(IF(G2SelectionMask="x",IF(INDEX(RawDataRefData,$E721,0)&gt;0,INDEX(RawDataRefData,$E721,0)),""),1),"")</f>
        <v>1</v>
      </c>
      <c r="AL721" s="101">
        <f t="array" ref="AL721">IF($AI721,QUARTILE(IF(G2SelectionMask="x",IF(INDEX(RawDataRefData,$E721,0)&gt;0,INDEX(RawDataRefData,$E721,0)),""),3),"")</f>
        <v>2</v>
      </c>
      <c r="AM721" s="101">
        <f t="array" ref="AM721">IF($AI721,MIN(IF(G2SelectionMask="x",IF(INDEX(RawDataRefData,$E721,0)&gt;0,INDEX(RawDataRefData,$E721,0)),"")),"")</f>
        <v>1</v>
      </c>
      <c r="AN721" s="101">
        <f t="array" ref="AN721">IF($AI721,MAX(IF(G2SelectionMask="x",IF(INDEX(RawDataRefData,$E721,0)&gt;0,INDEX(RawDataRefData,$E721,0)),"")),"")</f>
        <v>4</v>
      </c>
      <c r="AO721" s="101">
        <f t="shared" si="256"/>
        <v>1.8181818181818181</v>
      </c>
      <c r="AP721" s="101">
        <f t="array" ref="AP721">IF($AI721,STDEVA(IF(G2SelectionMask="x",IF(INDEX(RawDataRefData,$E721,0)&gt;0,INDEX(RawDataRefData,$E721,0)),"")),"")</f>
        <v>0.87386289750530277</v>
      </c>
      <c r="AQ721" s="100" t="b">
        <f t="shared" si="257"/>
        <v>0</v>
      </c>
      <c r="AR721" s="100" t="str">
        <f t="array" ref="AR721">IF($AQ721,MEDIAN(IF(G3SelectionMask="x",IF(INDEX(RawDataRefData,$E721,0)&gt;0,INDEX(RawDataRefData,$E721,0)),"")),"")</f>
        <v/>
      </c>
      <c r="AS721" s="100" t="str">
        <f t="array" ref="AS721">IF($AQ721,QUARTILE(IF(G3SelectionMask="x",IF(INDEX(RawDataRefData,$E721,0)&gt;0,INDEX(RawDataRefData,$E721,0)),""),1),"")</f>
        <v/>
      </c>
      <c r="AT721" s="100" t="str">
        <f t="array" ref="AT721">IF($AQ721,QUARTILE(IF(G3SelectionMask="x",IF(INDEX(RawDataRefData,$E721,0)&gt;0,INDEX(RawDataRefData,$E721,0)),""),3),"")</f>
        <v/>
      </c>
      <c r="AU721" s="100" t="str">
        <f t="array" ref="AU721">IF($AQ721,MIN(IF(G3SelectionMask="x",IF(INDEX(RawDataRefData,$E721,0)&gt;0,INDEX(RawDataRefData,$E721,0)),"")),"")</f>
        <v/>
      </c>
      <c r="AV721" s="100" t="str">
        <f t="array" ref="AV721">IF($AQ721,MAX(IF(G3SelectionMask="x",IF(INDEX(RawDataRefData,$E721,0)&gt;0,INDEX(RawDataRefData,$E721,0)),"")),"")</f>
        <v/>
      </c>
      <c r="AW721" s="100" t="str">
        <f t="shared" si="258"/>
        <v/>
      </c>
      <c r="AX721" s="100" t="str">
        <f t="array" ref="AX721">IF($AQ721,STDEVA(IF(G3SelectionMask="x",IF(INDEX(RawDataRefData,$E721,0)&gt;0,INDEX(RawDataRefData,$E721,0)),"")),"")</f>
        <v/>
      </c>
      <c r="AY721" s="101" t="b">
        <f t="shared" si="259"/>
        <v>0</v>
      </c>
      <c r="AZ721" s="101" t="str">
        <f t="array" ref="AZ721">IF($AY721,MEDIAN(IF(G4SelectionMask="x",IF(INDEX(RawDataRefData,$E721,0)&gt;0,INDEX(RawDataRefData,$E721,0)),"")),"")</f>
        <v/>
      </c>
      <c r="BA721" s="101" t="str">
        <f t="array" ref="BA721">IF($AY721,QUARTILE(IF(G4SelectionMask="x",IF(INDEX(RawDataRefData,$E721,0)&gt;0,INDEX(RawDataRefData,$E721,0)),""),1),"")</f>
        <v/>
      </c>
      <c r="BB721" s="101" t="str">
        <f t="array" ref="BB721">IF($AY721,QUARTILE(IF(G4SelectionMask="x",IF(INDEX(RawDataRefData,$E721,0)&gt;0,INDEX(RawDataRefData,$E721,0)),""),3),"")</f>
        <v/>
      </c>
      <c r="BC721" s="101" t="str">
        <f t="array" ref="BC721">IF($AY721,MIN(IF(G4SelectionMask="x",IF(INDEX(RawDataRefData,$E721,0)&gt;0,INDEX(RawDataRefData,$E721,0)),"")),"")</f>
        <v/>
      </c>
      <c r="BD721" s="101" t="str">
        <f t="array" ref="BD721">IF($AY721,MAX(IF(G4SelectionMask="x",IF(INDEX(RawDataRefData,$E721,0)&gt;0,INDEX(RawDataRefData,$E721,0)),"")),"")</f>
        <v/>
      </c>
      <c r="BE721" s="101" t="str">
        <f t="shared" si="260"/>
        <v/>
      </c>
      <c r="BF721" s="101" t="str">
        <f t="array" ref="BF721">IF($AY721,STDEVA(IF(G4SelectionMask="x",IF(INDEX(RawDataRefData,$E721,0)&gt;0,INDEX(RawDataRefData,$E721,0)),"")),"")</f>
        <v/>
      </c>
      <c r="BG721" s="100" t="b">
        <f t="shared" si="261"/>
        <v>0</v>
      </c>
      <c r="BH721" s="100" t="str">
        <f t="array" ref="BH721">IF($BG721,MEDIAN(IF(G5SelectionMask="x",IF(INDEX(RawDataRefData,$E721,0)&gt;0,INDEX(RawDataRefData,$E721,0)),"")),"")</f>
        <v/>
      </c>
      <c r="BI721" s="100" t="str">
        <f t="array" ref="BI721">IF($BG721,QUARTILE(IF(G5SelectionMask="x",IF(INDEX(RawDataRefData,$E721,0)&gt;0,INDEX(RawDataRefData,$E721,0)),""),1),"")</f>
        <v/>
      </c>
      <c r="BJ721" s="100" t="str">
        <f t="array" ref="BJ721">IF($BG721,QUARTILE(IF(G5SelectionMask="x",IF(INDEX(RawDataRefData,$E721,0)&gt;0,INDEX(RawDataRefData,$E721,0)),""),3),"")</f>
        <v/>
      </c>
      <c r="BK721" s="100" t="str">
        <f t="array" ref="BK721">IF($BG721,MIN(IF(G5SelectionMask="x",IF(INDEX(RawDataRefData,$E721,0)&gt;0,INDEX(RawDataRefData,$E721,0)),"")),"")</f>
        <v/>
      </c>
      <c r="BL721" s="100" t="str">
        <f t="array" ref="BL721">IF($BG721,MAX(IF(G5SelectionMask="x",IF(INDEX(RawDataRefData,$E721,0)&gt;0,INDEX(RawDataRefData,$E721,0)),"")),"")</f>
        <v/>
      </c>
      <c r="BM721" s="100" t="str">
        <f t="shared" si="262"/>
        <v/>
      </c>
      <c r="BN721" s="103" t="str">
        <f t="array" ref="BN721">IF($BG721,STDEVA(IF(G5SelectionMask="x",IF(INDEX(RawDataRefData,$E721,0)&gt;0,INDEX(RawDataRefData,$E721,0)),"")),"")</f>
        <v/>
      </c>
      <c r="BO721" s="104"/>
      <c r="BP721" s="105">
        <v>3</v>
      </c>
      <c r="BQ721" s="105">
        <v>1</v>
      </c>
      <c r="BR721" s="105">
        <v>2</v>
      </c>
      <c r="BS721" s="105">
        <v>4</v>
      </c>
      <c r="BT721" s="105">
        <v>4</v>
      </c>
      <c r="BU721" s="105">
        <v>2</v>
      </c>
      <c r="BV721" s="105">
        <v>2</v>
      </c>
      <c r="BW721" s="105">
        <v>1</v>
      </c>
      <c r="BX721" s="105">
        <v>1</v>
      </c>
      <c r="BY721" s="105">
        <v>2</v>
      </c>
      <c r="BZ721" s="105">
        <v>2</v>
      </c>
      <c r="CA721" s="105">
        <v>2</v>
      </c>
      <c r="CB721" s="105">
        <v>1</v>
      </c>
      <c r="CC721" s="105">
        <v>2</v>
      </c>
      <c r="CD721" s="105">
        <v>2</v>
      </c>
    </row>
    <row r="722" spans="1:82" x14ac:dyDescent="0.2">
      <c r="A722" s="33">
        <f t="shared" si="264"/>
        <v>0</v>
      </c>
      <c r="B722" s="218"/>
      <c r="C722" s="215"/>
      <c r="D722" s="224"/>
      <c r="E722" s="72">
        <f t="shared" si="255"/>
        <v>713</v>
      </c>
      <c r="F722" s="9" t="s">
        <v>954</v>
      </c>
      <c r="H722" s="9" t="s">
        <v>1212</v>
      </c>
      <c r="I722" s="9" t="s">
        <v>340</v>
      </c>
      <c r="K722" s="100">
        <f t="shared" si="265"/>
        <v>3</v>
      </c>
      <c r="L722" s="100"/>
      <c r="M722" s="100"/>
      <c r="N722" s="100"/>
      <c r="O722" s="100"/>
      <c r="P722" s="101">
        <f t="shared" si="266"/>
        <v>4</v>
      </c>
      <c r="Q722" s="102">
        <f t="shared" si="267"/>
        <v>1</v>
      </c>
      <c r="R722" s="102">
        <f t="shared" si="268"/>
        <v>3</v>
      </c>
      <c r="S722" s="102">
        <f t="shared" si="269"/>
        <v>4</v>
      </c>
      <c r="T722" s="102">
        <f t="shared" si="270"/>
        <v>1</v>
      </c>
      <c r="U722" s="102">
        <f t="shared" si="271"/>
        <v>1</v>
      </c>
      <c r="V722" s="102">
        <f t="shared" si="272"/>
        <v>3</v>
      </c>
      <c r="W722" s="102">
        <f t="shared" si="273"/>
        <v>1</v>
      </c>
      <c r="X722" s="102">
        <f t="shared" si="274"/>
        <v>2</v>
      </c>
      <c r="Y722" s="102">
        <f t="shared" si="275"/>
        <v>4</v>
      </c>
      <c r="Z722" s="102">
        <f t="shared" si="276"/>
        <v>1</v>
      </c>
      <c r="AA722" s="100" t="b">
        <f t="shared" si="252"/>
        <v>1</v>
      </c>
      <c r="AB722" s="100">
        <f t="array" ref="AB722">IF($AA722,MEDIAN(IF(G1SelectionMask="x",IF(INDEX(RawDataRefData,$E722,0)&gt;0,INDEX(RawDataRefData,$E722,0)),"")),"")</f>
        <v>2</v>
      </c>
      <c r="AC722" s="100">
        <f t="array" ref="AC722">IF($AA722,QUARTILE(IF(G1SelectionMask="x",IF(INDEX(RawDataRefData,$E722,0)&gt;0,INDEX(RawDataRefData,$E722,0)),""),1),"")</f>
        <v>1</v>
      </c>
      <c r="AD722" s="100">
        <f t="array" ref="AD722">IF($AA722,QUARTILE(IF(G1SelectionMask="x",IF(INDEX(RawDataRefData,$E722,0)&gt;0,INDEX(RawDataRefData,$E722,0)),""),3),"")</f>
        <v>3.5</v>
      </c>
      <c r="AE722" s="100">
        <f t="array" ref="AE722">IF($AA722,MIN(IF(G1SelectionMask="x",IF(INDEX(RawDataRefData,$E722,0)&gt;0,INDEX(RawDataRefData,$E722,0)),"")),"")</f>
        <v>1</v>
      </c>
      <c r="AF722" s="100">
        <f t="array" ref="AF722">IF($AA722,MAX(IF(G1SelectionMask="x",IF(INDEX(RawDataRefData,$E722,0)&gt;0,INDEX(RawDataRefData,$E722,0)),"")),"")</f>
        <v>4</v>
      </c>
      <c r="AG722" s="100">
        <f t="shared" si="253"/>
        <v>2.2727272727272729</v>
      </c>
      <c r="AH722" s="100">
        <f t="array" ref="AH722">IF($AA722,STDEVA(IF(G1SelectionMask="x",IF(INDEX(RawDataRefData,$E722,0)&gt;0,INDEX(RawDataRefData,$E722,0)),"")),"")</f>
        <v>1.3483997249264841</v>
      </c>
      <c r="AI722" s="101" t="b">
        <f t="shared" si="254"/>
        <v>1</v>
      </c>
      <c r="AJ722" s="101">
        <f t="array" ref="AJ722">IF($AI722,MEDIAN(IF(G2SelectionMask="x",IF(INDEX(RawDataRefData,$E722,0)&gt;0,INDEX(RawDataRefData,$E722,0)),"")),"")</f>
        <v>3</v>
      </c>
      <c r="AK722" s="101">
        <f t="array" ref="AK722">IF($AI722,QUARTILE(IF(G2SelectionMask="x",IF(INDEX(RawDataRefData,$E722,0)&gt;0,INDEX(RawDataRefData,$E722,0)),""),1),"")</f>
        <v>1</v>
      </c>
      <c r="AL722" s="101">
        <f t="array" ref="AL722">IF($AI722,QUARTILE(IF(G2SelectionMask="x",IF(INDEX(RawDataRefData,$E722,0)&gt;0,INDEX(RawDataRefData,$E722,0)),""),3),"")</f>
        <v>4</v>
      </c>
      <c r="AM722" s="101">
        <f t="array" ref="AM722">IF($AI722,MIN(IF(G2SelectionMask="x",IF(INDEX(RawDataRefData,$E722,0)&gt;0,INDEX(RawDataRefData,$E722,0)),"")),"")</f>
        <v>1</v>
      </c>
      <c r="AN722" s="101">
        <f t="array" ref="AN722">IF($AI722,MAX(IF(G2SelectionMask="x",IF(INDEX(RawDataRefData,$E722,0)&gt;0,INDEX(RawDataRefData,$E722,0)),"")),"")</f>
        <v>4</v>
      </c>
      <c r="AO722" s="101">
        <f t="shared" si="256"/>
        <v>2.5454545454545454</v>
      </c>
      <c r="AP722" s="101">
        <f t="array" ref="AP722">IF($AI722,STDEVA(IF(G2SelectionMask="x",IF(INDEX(RawDataRefData,$E722,0)&gt;0,INDEX(RawDataRefData,$E722,0)),"")),"")</f>
        <v>1.3684762594679067</v>
      </c>
      <c r="AQ722" s="100" t="b">
        <f t="shared" si="257"/>
        <v>0</v>
      </c>
      <c r="AR722" s="100" t="str">
        <f t="array" ref="AR722">IF($AQ722,MEDIAN(IF(G3SelectionMask="x",IF(INDEX(RawDataRefData,$E722,0)&gt;0,INDEX(RawDataRefData,$E722,0)),"")),"")</f>
        <v/>
      </c>
      <c r="AS722" s="100" t="str">
        <f t="array" ref="AS722">IF($AQ722,QUARTILE(IF(G3SelectionMask="x",IF(INDEX(RawDataRefData,$E722,0)&gt;0,INDEX(RawDataRefData,$E722,0)),""),1),"")</f>
        <v/>
      </c>
      <c r="AT722" s="100" t="str">
        <f t="array" ref="AT722">IF($AQ722,QUARTILE(IF(G3SelectionMask="x",IF(INDEX(RawDataRefData,$E722,0)&gt;0,INDEX(RawDataRefData,$E722,0)),""),3),"")</f>
        <v/>
      </c>
      <c r="AU722" s="100" t="str">
        <f t="array" ref="AU722">IF($AQ722,MIN(IF(G3SelectionMask="x",IF(INDEX(RawDataRefData,$E722,0)&gt;0,INDEX(RawDataRefData,$E722,0)),"")),"")</f>
        <v/>
      </c>
      <c r="AV722" s="100" t="str">
        <f t="array" ref="AV722">IF($AQ722,MAX(IF(G3SelectionMask="x",IF(INDEX(RawDataRefData,$E722,0)&gt;0,INDEX(RawDataRefData,$E722,0)),"")),"")</f>
        <v/>
      </c>
      <c r="AW722" s="100" t="str">
        <f t="shared" si="258"/>
        <v/>
      </c>
      <c r="AX722" s="100" t="str">
        <f t="array" ref="AX722">IF($AQ722,STDEVA(IF(G3SelectionMask="x",IF(INDEX(RawDataRefData,$E722,0)&gt;0,INDEX(RawDataRefData,$E722,0)),"")),"")</f>
        <v/>
      </c>
      <c r="AY722" s="101" t="b">
        <f t="shared" si="259"/>
        <v>0</v>
      </c>
      <c r="AZ722" s="101" t="str">
        <f t="array" ref="AZ722">IF($AY722,MEDIAN(IF(G4SelectionMask="x",IF(INDEX(RawDataRefData,$E722,0)&gt;0,INDEX(RawDataRefData,$E722,0)),"")),"")</f>
        <v/>
      </c>
      <c r="BA722" s="101" t="str">
        <f t="array" ref="BA722">IF($AY722,QUARTILE(IF(G4SelectionMask="x",IF(INDEX(RawDataRefData,$E722,0)&gt;0,INDEX(RawDataRefData,$E722,0)),""),1),"")</f>
        <v/>
      </c>
      <c r="BB722" s="101" t="str">
        <f t="array" ref="BB722">IF($AY722,QUARTILE(IF(G4SelectionMask="x",IF(INDEX(RawDataRefData,$E722,0)&gt;0,INDEX(RawDataRefData,$E722,0)),""),3),"")</f>
        <v/>
      </c>
      <c r="BC722" s="101" t="str">
        <f t="array" ref="BC722">IF($AY722,MIN(IF(G4SelectionMask="x",IF(INDEX(RawDataRefData,$E722,0)&gt;0,INDEX(RawDataRefData,$E722,0)),"")),"")</f>
        <v/>
      </c>
      <c r="BD722" s="101" t="str">
        <f t="array" ref="BD722">IF($AY722,MAX(IF(G4SelectionMask="x",IF(INDEX(RawDataRefData,$E722,0)&gt;0,INDEX(RawDataRefData,$E722,0)),"")),"")</f>
        <v/>
      </c>
      <c r="BE722" s="101" t="str">
        <f t="shared" si="260"/>
        <v/>
      </c>
      <c r="BF722" s="101" t="str">
        <f t="array" ref="BF722">IF($AY722,STDEVA(IF(G4SelectionMask="x",IF(INDEX(RawDataRefData,$E722,0)&gt;0,INDEX(RawDataRefData,$E722,0)),"")),"")</f>
        <v/>
      </c>
      <c r="BG722" s="100" t="b">
        <f t="shared" si="261"/>
        <v>0</v>
      </c>
      <c r="BH722" s="100" t="str">
        <f t="array" ref="BH722">IF($BG722,MEDIAN(IF(G5SelectionMask="x",IF(INDEX(RawDataRefData,$E722,0)&gt;0,INDEX(RawDataRefData,$E722,0)),"")),"")</f>
        <v/>
      </c>
      <c r="BI722" s="100" t="str">
        <f t="array" ref="BI722">IF($BG722,QUARTILE(IF(G5SelectionMask="x",IF(INDEX(RawDataRefData,$E722,0)&gt;0,INDEX(RawDataRefData,$E722,0)),""),1),"")</f>
        <v/>
      </c>
      <c r="BJ722" s="100" t="str">
        <f t="array" ref="BJ722">IF($BG722,QUARTILE(IF(G5SelectionMask="x",IF(INDEX(RawDataRefData,$E722,0)&gt;0,INDEX(RawDataRefData,$E722,0)),""),3),"")</f>
        <v/>
      </c>
      <c r="BK722" s="100" t="str">
        <f t="array" ref="BK722">IF($BG722,MIN(IF(G5SelectionMask="x",IF(INDEX(RawDataRefData,$E722,0)&gt;0,INDEX(RawDataRefData,$E722,0)),"")),"")</f>
        <v/>
      </c>
      <c r="BL722" s="100" t="str">
        <f t="array" ref="BL722">IF($BG722,MAX(IF(G5SelectionMask="x",IF(INDEX(RawDataRefData,$E722,0)&gt;0,INDEX(RawDataRefData,$E722,0)),"")),"")</f>
        <v/>
      </c>
      <c r="BM722" s="100" t="str">
        <f t="shared" si="262"/>
        <v/>
      </c>
      <c r="BN722" s="103" t="str">
        <f t="array" ref="BN722">IF($BG722,STDEVA(IF(G5SelectionMask="x",IF(INDEX(RawDataRefData,$E722,0)&gt;0,INDEX(RawDataRefData,$E722,0)),"")),"")</f>
        <v/>
      </c>
      <c r="BO722" s="104"/>
      <c r="BP722" s="105">
        <v>3</v>
      </c>
      <c r="BQ722" s="105">
        <v>4</v>
      </c>
      <c r="BR722" s="105">
        <v>1</v>
      </c>
      <c r="BS722" s="105">
        <v>3</v>
      </c>
      <c r="BT722" s="105">
        <v>4</v>
      </c>
      <c r="BU722" s="105">
        <v>1</v>
      </c>
      <c r="BV722" s="105">
        <v>1</v>
      </c>
      <c r="BW722" s="105">
        <v>3</v>
      </c>
      <c r="BX722" s="105">
        <v>1</v>
      </c>
      <c r="BY722" s="105">
        <v>2</v>
      </c>
      <c r="BZ722" s="105">
        <v>4</v>
      </c>
      <c r="CA722" s="105">
        <v>1</v>
      </c>
      <c r="CB722" s="105">
        <v>3</v>
      </c>
      <c r="CC722" s="105">
        <v>2</v>
      </c>
      <c r="CD722" s="105">
        <v>4</v>
      </c>
    </row>
    <row r="723" spans="1:82" x14ac:dyDescent="0.2">
      <c r="A723" s="33">
        <f t="shared" si="264"/>
        <v>0</v>
      </c>
      <c r="B723" s="218"/>
      <c r="C723" s="215"/>
      <c r="D723" s="224"/>
      <c r="E723" s="72">
        <f t="shared" si="255"/>
        <v>714</v>
      </c>
      <c r="F723" s="9" t="s">
        <v>955</v>
      </c>
      <c r="H723" s="9" t="s">
        <v>1212</v>
      </c>
      <c r="I723" s="9" t="s">
        <v>340</v>
      </c>
      <c r="K723" s="100">
        <f t="shared" si="265"/>
        <v>3</v>
      </c>
      <c r="L723" s="100"/>
      <c r="M723" s="100"/>
      <c r="N723" s="100"/>
      <c r="O723" s="100"/>
      <c r="P723" s="101">
        <f t="shared" si="266"/>
        <v>4</v>
      </c>
      <c r="Q723" s="102">
        <f t="shared" si="267"/>
        <v>2</v>
      </c>
      <c r="R723" s="102">
        <f t="shared" si="268"/>
        <v>4</v>
      </c>
      <c r="S723" s="102">
        <f t="shared" si="269"/>
        <v>3</v>
      </c>
      <c r="T723" s="102">
        <f t="shared" si="270"/>
        <v>3</v>
      </c>
      <c r="U723" s="102">
        <f t="shared" si="271"/>
        <v>2</v>
      </c>
      <c r="V723" s="102">
        <f t="shared" si="272"/>
        <v>1</v>
      </c>
      <c r="W723" s="102">
        <f t="shared" si="273"/>
        <v>3</v>
      </c>
      <c r="X723" s="102">
        <f t="shared" si="274"/>
        <v>4</v>
      </c>
      <c r="Y723" s="102">
        <f t="shared" si="275"/>
        <v>3</v>
      </c>
      <c r="Z723" s="102">
        <f t="shared" si="276"/>
        <v>1</v>
      </c>
      <c r="AA723" s="100" t="b">
        <f t="shared" si="252"/>
        <v>1</v>
      </c>
      <c r="AB723" s="100">
        <f t="array" ref="AB723">IF($AA723,MEDIAN(IF(G1SelectionMask="x",IF(INDEX(RawDataRefData,$E723,0)&gt;0,INDEX(RawDataRefData,$E723,0)),"")),"")</f>
        <v>3</v>
      </c>
      <c r="AC723" s="100">
        <f t="array" ref="AC723">IF($AA723,QUARTILE(IF(G1SelectionMask="x",IF(INDEX(RawDataRefData,$E723,0)&gt;0,INDEX(RawDataRefData,$E723,0)),""),1),"")</f>
        <v>2</v>
      </c>
      <c r="AD723" s="100">
        <f t="array" ref="AD723">IF($AA723,QUARTILE(IF(G1SelectionMask="x",IF(INDEX(RawDataRefData,$E723,0)&gt;0,INDEX(RawDataRefData,$E723,0)),""),3),"")</f>
        <v>3.5</v>
      </c>
      <c r="AE723" s="100">
        <f t="array" ref="AE723">IF($AA723,MIN(IF(G1SelectionMask="x",IF(INDEX(RawDataRefData,$E723,0)&gt;0,INDEX(RawDataRefData,$E723,0)),"")),"")</f>
        <v>1</v>
      </c>
      <c r="AF723" s="100">
        <f t="array" ref="AF723">IF($AA723,MAX(IF(G1SelectionMask="x",IF(INDEX(RawDataRefData,$E723,0)&gt;0,INDEX(RawDataRefData,$E723,0)),"")),"")</f>
        <v>4</v>
      </c>
      <c r="AG723" s="100">
        <f t="shared" si="253"/>
        <v>2.7272727272727271</v>
      </c>
      <c r="AH723" s="100">
        <f t="array" ref="AH723">IF($AA723,STDEVA(IF(G1SelectionMask="x",IF(INDEX(RawDataRefData,$E723,0)&gt;0,INDEX(RawDataRefData,$E723,0)),"")),"")</f>
        <v>1.1037127426019049</v>
      </c>
      <c r="AI723" s="101" t="b">
        <f t="shared" si="254"/>
        <v>1</v>
      </c>
      <c r="AJ723" s="101">
        <f t="array" ref="AJ723">IF($AI723,MEDIAN(IF(G2SelectionMask="x",IF(INDEX(RawDataRefData,$E723,0)&gt;0,INDEX(RawDataRefData,$E723,0)),"")),"")</f>
        <v>3</v>
      </c>
      <c r="AK723" s="101">
        <f t="array" ref="AK723">IF($AI723,QUARTILE(IF(G2SelectionMask="x",IF(INDEX(RawDataRefData,$E723,0)&gt;0,INDEX(RawDataRefData,$E723,0)),""),1),"")</f>
        <v>2</v>
      </c>
      <c r="AL723" s="101">
        <f t="array" ref="AL723">IF($AI723,QUARTILE(IF(G2SelectionMask="x",IF(INDEX(RawDataRefData,$E723,0)&gt;0,INDEX(RawDataRefData,$E723,0)),""),3),"")</f>
        <v>3</v>
      </c>
      <c r="AM723" s="101">
        <f t="array" ref="AM723">IF($AI723,MIN(IF(G2SelectionMask="x",IF(INDEX(RawDataRefData,$E723,0)&gt;0,INDEX(RawDataRefData,$E723,0)),"")),"")</f>
        <v>1</v>
      </c>
      <c r="AN723" s="101">
        <f t="array" ref="AN723">IF($AI723,MAX(IF(G2SelectionMask="x",IF(INDEX(RawDataRefData,$E723,0)&gt;0,INDEX(RawDataRefData,$E723,0)),"")),"")</f>
        <v>4</v>
      </c>
      <c r="AO723" s="101">
        <f t="shared" si="256"/>
        <v>2.5454545454545454</v>
      </c>
      <c r="AP723" s="101">
        <f t="array" ref="AP723">IF($AI723,STDEVA(IF(G2SelectionMask="x",IF(INDEX(RawDataRefData,$E723,0)&gt;0,INDEX(RawDataRefData,$E723,0)),"")),"")</f>
        <v>0.93419873299382794</v>
      </c>
      <c r="AQ723" s="100" t="b">
        <f t="shared" si="257"/>
        <v>0</v>
      </c>
      <c r="AR723" s="100" t="str">
        <f t="array" ref="AR723">IF($AQ723,MEDIAN(IF(G3SelectionMask="x",IF(INDEX(RawDataRefData,$E723,0)&gt;0,INDEX(RawDataRefData,$E723,0)),"")),"")</f>
        <v/>
      </c>
      <c r="AS723" s="100" t="str">
        <f t="array" ref="AS723">IF($AQ723,QUARTILE(IF(G3SelectionMask="x",IF(INDEX(RawDataRefData,$E723,0)&gt;0,INDEX(RawDataRefData,$E723,0)),""),1),"")</f>
        <v/>
      </c>
      <c r="AT723" s="100" t="str">
        <f t="array" ref="AT723">IF($AQ723,QUARTILE(IF(G3SelectionMask="x",IF(INDEX(RawDataRefData,$E723,0)&gt;0,INDEX(RawDataRefData,$E723,0)),""),3),"")</f>
        <v/>
      </c>
      <c r="AU723" s="100" t="str">
        <f t="array" ref="AU723">IF($AQ723,MIN(IF(G3SelectionMask="x",IF(INDEX(RawDataRefData,$E723,0)&gt;0,INDEX(RawDataRefData,$E723,0)),"")),"")</f>
        <v/>
      </c>
      <c r="AV723" s="100" t="str">
        <f t="array" ref="AV723">IF($AQ723,MAX(IF(G3SelectionMask="x",IF(INDEX(RawDataRefData,$E723,0)&gt;0,INDEX(RawDataRefData,$E723,0)),"")),"")</f>
        <v/>
      </c>
      <c r="AW723" s="100" t="str">
        <f t="shared" si="258"/>
        <v/>
      </c>
      <c r="AX723" s="100" t="str">
        <f t="array" ref="AX723">IF($AQ723,STDEVA(IF(G3SelectionMask="x",IF(INDEX(RawDataRefData,$E723,0)&gt;0,INDEX(RawDataRefData,$E723,0)),"")),"")</f>
        <v/>
      </c>
      <c r="AY723" s="101" t="b">
        <f t="shared" si="259"/>
        <v>0</v>
      </c>
      <c r="AZ723" s="101" t="str">
        <f t="array" ref="AZ723">IF($AY723,MEDIAN(IF(G4SelectionMask="x",IF(INDEX(RawDataRefData,$E723,0)&gt;0,INDEX(RawDataRefData,$E723,0)),"")),"")</f>
        <v/>
      </c>
      <c r="BA723" s="101" t="str">
        <f t="array" ref="BA723">IF($AY723,QUARTILE(IF(G4SelectionMask="x",IF(INDEX(RawDataRefData,$E723,0)&gt;0,INDEX(RawDataRefData,$E723,0)),""),1),"")</f>
        <v/>
      </c>
      <c r="BB723" s="101" t="str">
        <f t="array" ref="BB723">IF($AY723,QUARTILE(IF(G4SelectionMask="x",IF(INDEX(RawDataRefData,$E723,0)&gt;0,INDEX(RawDataRefData,$E723,0)),""),3),"")</f>
        <v/>
      </c>
      <c r="BC723" s="101" t="str">
        <f t="array" ref="BC723">IF($AY723,MIN(IF(G4SelectionMask="x",IF(INDEX(RawDataRefData,$E723,0)&gt;0,INDEX(RawDataRefData,$E723,0)),"")),"")</f>
        <v/>
      </c>
      <c r="BD723" s="101" t="str">
        <f t="array" ref="BD723">IF($AY723,MAX(IF(G4SelectionMask="x",IF(INDEX(RawDataRefData,$E723,0)&gt;0,INDEX(RawDataRefData,$E723,0)),"")),"")</f>
        <v/>
      </c>
      <c r="BE723" s="101" t="str">
        <f t="shared" si="260"/>
        <v/>
      </c>
      <c r="BF723" s="101" t="str">
        <f t="array" ref="BF723">IF($AY723,STDEVA(IF(G4SelectionMask="x",IF(INDEX(RawDataRefData,$E723,0)&gt;0,INDEX(RawDataRefData,$E723,0)),"")),"")</f>
        <v/>
      </c>
      <c r="BG723" s="100" t="b">
        <f t="shared" si="261"/>
        <v>0</v>
      </c>
      <c r="BH723" s="100" t="str">
        <f t="array" ref="BH723">IF($BG723,MEDIAN(IF(G5SelectionMask="x",IF(INDEX(RawDataRefData,$E723,0)&gt;0,INDEX(RawDataRefData,$E723,0)),"")),"")</f>
        <v/>
      </c>
      <c r="BI723" s="100" t="str">
        <f t="array" ref="BI723">IF($BG723,QUARTILE(IF(G5SelectionMask="x",IF(INDEX(RawDataRefData,$E723,0)&gt;0,INDEX(RawDataRefData,$E723,0)),""),1),"")</f>
        <v/>
      </c>
      <c r="BJ723" s="100" t="str">
        <f t="array" ref="BJ723">IF($BG723,QUARTILE(IF(G5SelectionMask="x",IF(INDEX(RawDataRefData,$E723,0)&gt;0,INDEX(RawDataRefData,$E723,0)),""),3),"")</f>
        <v/>
      </c>
      <c r="BK723" s="100" t="str">
        <f t="array" ref="BK723">IF($BG723,MIN(IF(G5SelectionMask="x",IF(INDEX(RawDataRefData,$E723,0)&gt;0,INDEX(RawDataRefData,$E723,0)),"")),"")</f>
        <v/>
      </c>
      <c r="BL723" s="100" t="str">
        <f t="array" ref="BL723">IF($BG723,MAX(IF(G5SelectionMask="x",IF(INDEX(RawDataRefData,$E723,0)&gt;0,INDEX(RawDataRefData,$E723,0)),"")),"")</f>
        <v/>
      </c>
      <c r="BM723" s="100" t="str">
        <f t="shared" si="262"/>
        <v/>
      </c>
      <c r="BN723" s="103" t="str">
        <f t="array" ref="BN723">IF($BG723,STDEVA(IF(G5SelectionMask="x",IF(INDEX(RawDataRefData,$E723,0)&gt;0,INDEX(RawDataRefData,$E723,0)),"")),"")</f>
        <v/>
      </c>
      <c r="BO723" s="104"/>
      <c r="BP723" s="105">
        <v>3</v>
      </c>
      <c r="BQ723" s="105">
        <v>4</v>
      </c>
      <c r="BR723" s="105">
        <v>2</v>
      </c>
      <c r="BS723" s="105">
        <v>4</v>
      </c>
      <c r="BT723" s="105">
        <v>3</v>
      </c>
      <c r="BU723" s="105">
        <v>3</v>
      </c>
      <c r="BV723" s="105">
        <v>2</v>
      </c>
      <c r="BW723" s="105">
        <v>1</v>
      </c>
      <c r="BX723" s="105">
        <v>3</v>
      </c>
      <c r="BY723" s="105">
        <v>4</v>
      </c>
      <c r="BZ723" s="105">
        <v>3</v>
      </c>
      <c r="CA723" s="105">
        <v>1</v>
      </c>
      <c r="CB723" s="105">
        <v>2</v>
      </c>
      <c r="CC723" s="105">
        <v>3</v>
      </c>
      <c r="CD723" s="105">
        <v>3</v>
      </c>
    </row>
    <row r="724" spans="1:82" x14ac:dyDescent="0.2">
      <c r="A724" s="33">
        <f t="shared" si="264"/>
        <v>0</v>
      </c>
      <c r="B724" s="218"/>
      <c r="C724" s="215"/>
      <c r="D724" s="224"/>
      <c r="E724" s="72">
        <f t="shared" si="255"/>
        <v>715</v>
      </c>
      <c r="F724" s="9" t="s">
        <v>956</v>
      </c>
      <c r="H724" s="9" t="s">
        <v>1212</v>
      </c>
      <c r="I724" s="9" t="s">
        <v>340</v>
      </c>
      <c r="K724" s="100">
        <f t="shared" si="265"/>
        <v>1</v>
      </c>
      <c r="L724" s="100"/>
      <c r="M724" s="100"/>
      <c r="N724" s="100"/>
      <c r="O724" s="100"/>
      <c r="P724" s="101">
        <f t="shared" si="266"/>
        <v>1</v>
      </c>
      <c r="Q724" s="102">
        <f t="shared" si="267"/>
        <v>2</v>
      </c>
      <c r="R724" s="102">
        <f t="shared" si="268"/>
        <v>1</v>
      </c>
      <c r="S724" s="102">
        <f t="shared" si="269"/>
        <v>3</v>
      </c>
      <c r="T724" s="102">
        <f t="shared" si="270"/>
        <v>3</v>
      </c>
      <c r="U724" s="102">
        <f t="shared" si="271"/>
        <v>2</v>
      </c>
      <c r="V724" s="102">
        <f t="shared" si="272"/>
        <v>1</v>
      </c>
      <c r="W724" s="102">
        <f t="shared" si="273"/>
        <v>3</v>
      </c>
      <c r="X724" s="102">
        <f t="shared" si="274"/>
        <v>1</v>
      </c>
      <c r="Y724" s="102">
        <f t="shared" si="275"/>
        <v>3</v>
      </c>
      <c r="Z724" s="102">
        <f t="shared" si="276"/>
        <v>2</v>
      </c>
      <c r="AA724" s="100" t="b">
        <f t="shared" si="252"/>
        <v>1</v>
      </c>
      <c r="AB724" s="100">
        <f t="array" ref="AB724">IF($AA724,MEDIAN(IF(G1SelectionMask="x",IF(INDEX(RawDataRefData,$E724,0)&gt;0,INDEX(RawDataRefData,$E724,0)),"")),"")</f>
        <v>2</v>
      </c>
      <c r="AC724" s="100">
        <f t="array" ref="AC724">IF($AA724,QUARTILE(IF(G1SelectionMask="x",IF(INDEX(RawDataRefData,$E724,0)&gt;0,INDEX(RawDataRefData,$E724,0)),""),1),"")</f>
        <v>1</v>
      </c>
      <c r="AD724" s="100">
        <f t="array" ref="AD724">IF($AA724,QUARTILE(IF(G1SelectionMask="x",IF(INDEX(RawDataRefData,$E724,0)&gt;0,INDEX(RawDataRefData,$E724,0)),""),3),"")</f>
        <v>3</v>
      </c>
      <c r="AE724" s="100">
        <f t="array" ref="AE724">IF($AA724,MIN(IF(G1SelectionMask="x",IF(INDEX(RawDataRefData,$E724,0)&gt;0,INDEX(RawDataRefData,$E724,0)),"")),"")</f>
        <v>1</v>
      </c>
      <c r="AF724" s="100">
        <f t="array" ref="AF724">IF($AA724,MAX(IF(G1SelectionMask="x",IF(INDEX(RawDataRefData,$E724,0)&gt;0,INDEX(RawDataRefData,$E724,0)),"")),"")</f>
        <v>3</v>
      </c>
      <c r="AG724" s="100">
        <f t="shared" si="253"/>
        <v>2</v>
      </c>
      <c r="AH724" s="100">
        <f t="array" ref="AH724">IF($AA724,STDEVA(IF(G1SelectionMask="x",IF(INDEX(RawDataRefData,$E724,0)&gt;0,INDEX(RawDataRefData,$E724,0)),"")),"")</f>
        <v>0.89442719099991586</v>
      </c>
      <c r="AI724" s="101" t="b">
        <f t="shared" si="254"/>
        <v>1</v>
      </c>
      <c r="AJ724" s="101">
        <f t="array" ref="AJ724">IF($AI724,MEDIAN(IF(G2SelectionMask="x",IF(INDEX(RawDataRefData,$E724,0)&gt;0,INDEX(RawDataRefData,$E724,0)),"")),"")</f>
        <v>2</v>
      </c>
      <c r="AK724" s="101">
        <f t="array" ref="AK724">IF($AI724,QUARTILE(IF(G2SelectionMask="x",IF(INDEX(RawDataRefData,$E724,0)&gt;0,INDEX(RawDataRefData,$E724,0)),""),1),"")</f>
        <v>1.5</v>
      </c>
      <c r="AL724" s="101">
        <f t="array" ref="AL724">IF($AI724,QUARTILE(IF(G2SelectionMask="x",IF(INDEX(RawDataRefData,$E724,0)&gt;0,INDEX(RawDataRefData,$E724,0)),""),3),"")</f>
        <v>3</v>
      </c>
      <c r="AM724" s="101">
        <f t="array" ref="AM724">IF($AI724,MIN(IF(G2SelectionMask="x",IF(INDEX(RawDataRefData,$E724,0)&gt;0,INDEX(RawDataRefData,$E724,0)),"")),"")</f>
        <v>1</v>
      </c>
      <c r="AN724" s="101">
        <f t="array" ref="AN724">IF($AI724,MAX(IF(G2SelectionMask="x",IF(INDEX(RawDataRefData,$E724,0)&gt;0,INDEX(RawDataRefData,$E724,0)),"")),"")</f>
        <v>4</v>
      </c>
      <c r="AO724" s="101">
        <f t="shared" si="256"/>
        <v>2.2727272727272729</v>
      </c>
      <c r="AP724" s="101">
        <f t="array" ref="AP724">IF($AI724,STDEVA(IF(G2SelectionMask="x",IF(INDEX(RawDataRefData,$E724,0)&gt;0,INDEX(RawDataRefData,$E724,0)),"")),"")</f>
        <v>1.009049958219026</v>
      </c>
      <c r="AQ724" s="100" t="b">
        <f t="shared" si="257"/>
        <v>0</v>
      </c>
      <c r="AR724" s="100" t="str">
        <f t="array" ref="AR724">IF($AQ724,MEDIAN(IF(G3SelectionMask="x",IF(INDEX(RawDataRefData,$E724,0)&gt;0,INDEX(RawDataRefData,$E724,0)),"")),"")</f>
        <v/>
      </c>
      <c r="AS724" s="100" t="str">
        <f t="array" ref="AS724">IF($AQ724,QUARTILE(IF(G3SelectionMask="x",IF(INDEX(RawDataRefData,$E724,0)&gt;0,INDEX(RawDataRefData,$E724,0)),""),1),"")</f>
        <v/>
      </c>
      <c r="AT724" s="100" t="str">
        <f t="array" ref="AT724">IF($AQ724,QUARTILE(IF(G3SelectionMask="x",IF(INDEX(RawDataRefData,$E724,0)&gt;0,INDEX(RawDataRefData,$E724,0)),""),3),"")</f>
        <v/>
      </c>
      <c r="AU724" s="100" t="str">
        <f t="array" ref="AU724">IF($AQ724,MIN(IF(G3SelectionMask="x",IF(INDEX(RawDataRefData,$E724,0)&gt;0,INDEX(RawDataRefData,$E724,0)),"")),"")</f>
        <v/>
      </c>
      <c r="AV724" s="100" t="str">
        <f t="array" ref="AV724">IF($AQ724,MAX(IF(G3SelectionMask="x",IF(INDEX(RawDataRefData,$E724,0)&gt;0,INDEX(RawDataRefData,$E724,0)),"")),"")</f>
        <v/>
      </c>
      <c r="AW724" s="100" t="str">
        <f t="shared" si="258"/>
        <v/>
      </c>
      <c r="AX724" s="100" t="str">
        <f t="array" ref="AX724">IF($AQ724,STDEVA(IF(G3SelectionMask="x",IF(INDEX(RawDataRefData,$E724,0)&gt;0,INDEX(RawDataRefData,$E724,0)),"")),"")</f>
        <v/>
      </c>
      <c r="AY724" s="101" t="b">
        <f t="shared" si="259"/>
        <v>0</v>
      </c>
      <c r="AZ724" s="101" t="str">
        <f t="array" ref="AZ724">IF($AY724,MEDIAN(IF(G4SelectionMask="x",IF(INDEX(RawDataRefData,$E724,0)&gt;0,INDEX(RawDataRefData,$E724,0)),"")),"")</f>
        <v/>
      </c>
      <c r="BA724" s="101" t="str">
        <f t="array" ref="BA724">IF($AY724,QUARTILE(IF(G4SelectionMask="x",IF(INDEX(RawDataRefData,$E724,0)&gt;0,INDEX(RawDataRefData,$E724,0)),""),1),"")</f>
        <v/>
      </c>
      <c r="BB724" s="101" t="str">
        <f t="array" ref="BB724">IF($AY724,QUARTILE(IF(G4SelectionMask="x",IF(INDEX(RawDataRefData,$E724,0)&gt;0,INDEX(RawDataRefData,$E724,0)),""),3),"")</f>
        <v/>
      </c>
      <c r="BC724" s="101" t="str">
        <f t="array" ref="BC724">IF($AY724,MIN(IF(G4SelectionMask="x",IF(INDEX(RawDataRefData,$E724,0)&gt;0,INDEX(RawDataRefData,$E724,0)),"")),"")</f>
        <v/>
      </c>
      <c r="BD724" s="101" t="str">
        <f t="array" ref="BD724">IF($AY724,MAX(IF(G4SelectionMask="x",IF(INDEX(RawDataRefData,$E724,0)&gt;0,INDEX(RawDataRefData,$E724,0)),"")),"")</f>
        <v/>
      </c>
      <c r="BE724" s="101" t="str">
        <f t="shared" si="260"/>
        <v/>
      </c>
      <c r="BF724" s="101" t="str">
        <f t="array" ref="BF724">IF($AY724,STDEVA(IF(G4SelectionMask="x",IF(INDEX(RawDataRefData,$E724,0)&gt;0,INDEX(RawDataRefData,$E724,0)),"")),"")</f>
        <v/>
      </c>
      <c r="BG724" s="100" t="b">
        <f t="shared" si="261"/>
        <v>0</v>
      </c>
      <c r="BH724" s="100" t="str">
        <f t="array" ref="BH724">IF($BG724,MEDIAN(IF(G5SelectionMask="x",IF(INDEX(RawDataRefData,$E724,0)&gt;0,INDEX(RawDataRefData,$E724,0)),"")),"")</f>
        <v/>
      </c>
      <c r="BI724" s="100" t="str">
        <f t="array" ref="BI724">IF($BG724,QUARTILE(IF(G5SelectionMask="x",IF(INDEX(RawDataRefData,$E724,0)&gt;0,INDEX(RawDataRefData,$E724,0)),""),1),"")</f>
        <v/>
      </c>
      <c r="BJ724" s="100" t="str">
        <f t="array" ref="BJ724">IF($BG724,QUARTILE(IF(G5SelectionMask="x",IF(INDEX(RawDataRefData,$E724,0)&gt;0,INDEX(RawDataRefData,$E724,0)),""),3),"")</f>
        <v/>
      </c>
      <c r="BK724" s="100" t="str">
        <f t="array" ref="BK724">IF($BG724,MIN(IF(G5SelectionMask="x",IF(INDEX(RawDataRefData,$E724,0)&gt;0,INDEX(RawDataRefData,$E724,0)),"")),"")</f>
        <v/>
      </c>
      <c r="BL724" s="100" t="str">
        <f t="array" ref="BL724">IF($BG724,MAX(IF(G5SelectionMask="x",IF(INDEX(RawDataRefData,$E724,0)&gt;0,INDEX(RawDataRefData,$E724,0)),"")),"")</f>
        <v/>
      </c>
      <c r="BM724" s="100" t="str">
        <f t="shared" si="262"/>
        <v/>
      </c>
      <c r="BN724" s="103" t="str">
        <f t="array" ref="BN724">IF($BG724,STDEVA(IF(G5SelectionMask="x",IF(INDEX(RawDataRefData,$E724,0)&gt;0,INDEX(RawDataRefData,$E724,0)),"")),"")</f>
        <v/>
      </c>
      <c r="BO724" s="104"/>
      <c r="BP724" s="105">
        <v>1</v>
      </c>
      <c r="BQ724" s="105">
        <v>1</v>
      </c>
      <c r="BR724" s="105">
        <v>2</v>
      </c>
      <c r="BS724" s="105">
        <v>1</v>
      </c>
      <c r="BT724" s="105">
        <v>3</v>
      </c>
      <c r="BU724" s="105">
        <v>3</v>
      </c>
      <c r="BV724" s="105">
        <v>2</v>
      </c>
      <c r="BW724" s="105">
        <v>1</v>
      </c>
      <c r="BX724" s="105">
        <v>3</v>
      </c>
      <c r="BY724" s="105">
        <v>1</v>
      </c>
      <c r="BZ724" s="105">
        <v>3</v>
      </c>
      <c r="CA724" s="105">
        <v>2</v>
      </c>
      <c r="CB724" s="105">
        <v>4</v>
      </c>
      <c r="CC724" s="105">
        <v>2</v>
      </c>
      <c r="CD724" s="105">
        <v>1</v>
      </c>
    </row>
    <row r="725" spans="1:82" x14ac:dyDescent="0.2">
      <c r="A725" s="33">
        <f t="shared" si="264"/>
        <v>0</v>
      </c>
      <c r="B725" s="218"/>
      <c r="C725" s="215"/>
      <c r="D725" s="224"/>
      <c r="E725" s="72">
        <f t="shared" si="255"/>
        <v>716</v>
      </c>
      <c r="F725" s="9" t="s">
        <v>957</v>
      </c>
      <c r="H725" s="9" t="s">
        <v>1212</v>
      </c>
      <c r="I725" s="9" t="s">
        <v>340</v>
      </c>
      <c r="K725" s="100">
        <f t="shared" si="265"/>
        <v>4</v>
      </c>
      <c r="L725" s="100"/>
      <c r="M725" s="100"/>
      <c r="N725" s="100"/>
      <c r="O725" s="100"/>
      <c r="P725" s="101">
        <f t="shared" si="266"/>
        <v>1</v>
      </c>
      <c r="Q725" s="102">
        <f t="shared" si="267"/>
        <v>1</v>
      </c>
      <c r="R725" s="102">
        <f t="shared" si="268"/>
        <v>1</v>
      </c>
      <c r="S725" s="102">
        <f t="shared" si="269"/>
        <v>2</v>
      </c>
      <c r="T725" s="102">
        <f t="shared" si="270"/>
        <v>1</v>
      </c>
      <c r="U725" s="102">
        <f t="shared" si="271"/>
        <v>4</v>
      </c>
      <c r="V725" s="102">
        <f t="shared" si="272"/>
        <v>3</v>
      </c>
      <c r="W725" s="102">
        <f t="shared" si="273"/>
        <v>4</v>
      </c>
      <c r="X725" s="102">
        <f t="shared" si="274"/>
        <v>3</v>
      </c>
      <c r="Y725" s="102">
        <f t="shared" si="275"/>
        <v>2</v>
      </c>
      <c r="Z725" s="102">
        <f t="shared" si="276"/>
        <v>1</v>
      </c>
      <c r="AA725" s="100" t="b">
        <f t="shared" si="252"/>
        <v>1</v>
      </c>
      <c r="AB725" s="100">
        <f t="array" ref="AB725">IF($AA725,MEDIAN(IF(G1SelectionMask="x",IF(INDEX(RawDataRefData,$E725,0)&gt;0,INDEX(RawDataRefData,$E725,0)),"")),"")</f>
        <v>2</v>
      </c>
      <c r="AC725" s="100">
        <f t="array" ref="AC725">IF($AA725,QUARTILE(IF(G1SelectionMask="x",IF(INDEX(RawDataRefData,$E725,0)&gt;0,INDEX(RawDataRefData,$E725,0)),""),1),"")</f>
        <v>1</v>
      </c>
      <c r="AD725" s="100">
        <f t="array" ref="AD725">IF($AA725,QUARTILE(IF(G1SelectionMask="x",IF(INDEX(RawDataRefData,$E725,0)&gt;0,INDEX(RawDataRefData,$E725,0)),""),3),"")</f>
        <v>3</v>
      </c>
      <c r="AE725" s="100">
        <f t="array" ref="AE725">IF($AA725,MIN(IF(G1SelectionMask="x",IF(INDEX(RawDataRefData,$E725,0)&gt;0,INDEX(RawDataRefData,$E725,0)),"")),"")</f>
        <v>1</v>
      </c>
      <c r="AF725" s="100">
        <f t="array" ref="AF725">IF($AA725,MAX(IF(G1SelectionMask="x",IF(INDEX(RawDataRefData,$E725,0)&gt;0,INDEX(RawDataRefData,$E725,0)),"")),"")</f>
        <v>4</v>
      </c>
      <c r="AG725" s="100">
        <f t="shared" si="253"/>
        <v>2.0909090909090908</v>
      </c>
      <c r="AH725" s="100">
        <f t="array" ref="AH725">IF($AA725,STDEVA(IF(G1SelectionMask="x",IF(INDEX(RawDataRefData,$E725,0)&gt;0,INDEX(RawDataRefData,$E725,0)),"")),"")</f>
        <v>1.2210278829367864</v>
      </c>
      <c r="AI725" s="101" t="b">
        <f t="shared" si="254"/>
        <v>1</v>
      </c>
      <c r="AJ725" s="101">
        <f t="array" ref="AJ725">IF($AI725,MEDIAN(IF(G2SelectionMask="x",IF(INDEX(RawDataRefData,$E725,0)&gt;0,INDEX(RawDataRefData,$E725,0)),"")),"")</f>
        <v>1</v>
      </c>
      <c r="AK725" s="101">
        <f t="array" ref="AK725">IF($AI725,QUARTILE(IF(G2SelectionMask="x",IF(INDEX(RawDataRefData,$E725,0)&gt;0,INDEX(RawDataRefData,$E725,0)),""),1),"")</f>
        <v>1</v>
      </c>
      <c r="AL725" s="101">
        <f t="array" ref="AL725">IF($AI725,QUARTILE(IF(G2SelectionMask="x",IF(INDEX(RawDataRefData,$E725,0)&gt;0,INDEX(RawDataRefData,$E725,0)),""),3),"")</f>
        <v>2.5</v>
      </c>
      <c r="AM725" s="101">
        <f t="array" ref="AM725">IF($AI725,MIN(IF(G2SelectionMask="x",IF(INDEX(RawDataRefData,$E725,0)&gt;0,INDEX(RawDataRefData,$E725,0)),"")),"")</f>
        <v>1</v>
      </c>
      <c r="AN725" s="101">
        <f t="array" ref="AN725">IF($AI725,MAX(IF(G2SelectionMask="x",IF(INDEX(RawDataRefData,$E725,0)&gt;0,INDEX(RawDataRefData,$E725,0)),"")),"")</f>
        <v>4</v>
      </c>
      <c r="AO725" s="101">
        <f t="shared" si="256"/>
        <v>1.8181818181818181</v>
      </c>
      <c r="AP725" s="101">
        <f t="array" ref="AP725">IF($AI725,STDEVA(IF(G2SelectionMask="x",IF(INDEX(RawDataRefData,$E725,0)&gt;0,INDEX(RawDataRefData,$E725,0)),"")),"")</f>
        <v>1.0787197799411872</v>
      </c>
      <c r="AQ725" s="100" t="b">
        <f t="shared" si="257"/>
        <v>0</v>
      </c>
      <c r="AR725" s="100" t="str">
        <f t="array" ref="AR725">IF($AQ725,MEDIAN(IF(G3SelectionMask="x",IF(INDEX(RawDataRefData,$E725,0)&gt;0,INDEX(RawDataRefData,$E725,0)),"")),"")</f>
        <v/>
      </c>
      <c r="AS725" s="100" t="str">
        <f t="array" ref="AS725">IF($AQ725,QUARTILE(IF(G3SelectionMask="x",IF(INDEX(RawDataRefData,$E725,0)&gt;0,INDEX(RawDataRefData,$E725,0)),""),1),"")</f>
        <v/>
      </c>
      <c r="AT725" s="100" t="str">
        <f t="array" ref="AT725">IF($AQ725,QUARTILE(IF(G3SelectionMask="x",IF(INDEX(RawDataRefData,$E725,0)&gt;0,INDEX(RawDataRefData,$E725,0)),""),3),"")</f>
        <v/>
      </c>
      <c r="AU725" s="100" t="str">
        <f t="array" ref="AU725">IF($AQ725,MIN(IF(G3SelectionMask="x",IF(INDEX(RawDataRefData,$E725,0)&gt;0,INDEX(RawDataRefData,$E725,0)),"")),"")</f>
        <v/>
      </c>
      <c r="AV725" s="100" t="str">
        <f t="array" ref="AV725">IF($AQ725,MAX(IF(G3SelectionMask="x",IF(INDEX(RawDataRefData,$E725,0)&gt;0,INDEX(RawDataRefData,$E725,0)),"")),"")</f>
        <v/>
      </c>
      <c r="AW725" s="100" t="str">
        <f t="shared" si="258"/>
        <v/>
      </c>
      <c r="AX725" s="100" t="str">
        <f t="array" ref="AX725">IF($AQ725,STDEVA(IF(G3SelectionMask="x",IF(INDEX(RawDataRefData,$E725,0)&gt;0,INDEX(RawDataRefData,$E725,0)),"")),"")</f>
        <v/>
      </c>
      <c r="AY725" s="101" t="b">
        <f t="shared" si="259"/>
        <v>0</v>
      </c>
      <c r="AZ725" s="101" t="str">
        <f t="array" ref="AZ725">IF($AY725,MEDIAN(IF(G4SelectionMask="x",IF(INDEX(RawDataRefData,$E725,0)&gt;0,INDEX(RawDataRefData,$E725,0)),"")),"")</f>
        <v/>
      </c>
      <c r="BA725" s="101" t="str">
        <f t="array" ref="BA725">IF($AY725,QUARTILE(IF(G4SelectionMask="x",IF(INDEX(RawDataRefData,$E725,0)&gt;0,INDEX(RawDataRefData,$E725,0)),""),1),"")</f>
        <v/>
      </c>
      <c r="BB725" s="101" t="str">
        <f t="array" ref="BB725">IF($AY725,QUARTILE(IF(G4SelectionMask="x",IF(INDEX(RawDataRefData,$E725,0)&gt;0,INDEX(RawDataRefData,$E725,0)),""),3),"")</f>
        <v/>
      </c>
      <c r="BC725" s="101" t="str">
        <f t="array" ref="BC725">IF($AY725,MIN(IF(G4SelectionMask="x",IF(INDEX(RawDataRefData,$E725,0)&gt;0,INDEX(RawDataRefData,$E725,0)),"")),"")</f>
        <v/>
      </c>
      <c r="BD725" s="101" t="str">
        <f t="array" ref="BD725">IF($AY725,MAX(IF(G4SelectionMask="x",IF(INDEX(RawDataRefData,$E725,0)&gt;0,INDEX(RawDataRefData,$E725,0)),"")),"")</f>
        <v/>
      </c>
      <c r="BE725" s="101" t="str">
        <f t="shared" si="260"/>
        <v/>
      </c>
      <c r="BF725" s="101" t="str">
        <f t="array" ref="BF725">IF($AY725,STDEVA(IF(G4SelectionMask="x",IF(INDEX(RawDataRefData,$E725,0)&gt;0,INDEX(RawDataRefData,$E725,0)),"")),"")</f>
        <v/>
      </c>
      <c r="BG725" s="100" t="b">
        <f t="shared" si="261"/>
        <v>0</v>
      </c>
      <c r="BH725" s="100" t="str">
        <f t="array" ref="BH725">IF($BG725,MEDIAN(IF(G5SelectionMask="x",IF(INDEX(RawDataRefData,$E725,0)&gt;0,INDEX(RawDataRefData,$E725,0)),"")),"")</f>
        <v/>
      </c>
      <c r="BI725" s="100" t="str">
        <f t="array" ref="BI725">IF($BG725,QUARTILE(IF(G5SelectionMask="x",IF(INDEX(RawDataRefData,$E725,0)&gt;0,INDEX(RawDataRefData,$E725,0)),""),1),"")</f>
        <v/>
      </c>
      <c r="BJ725" s="100" t="str">
        <f t="array" ref="BJ725">IF($BG725,QUARTILE(IF(G5SelectionMask="x",IF(INDEX(RawDataRefData,$E725,0)&gt;0,INDEX(RawDataRefData,$E725,0)),""),3),"")</f>
        <v/>
      </c>
      <c r="BK725" s="100" t="str">
        <f t="array" ref="BK725">IF($BG725,MIN(IF(G5SelectionMask="x",IF(INDEX(RawDataRefData,$E725,0)&gt;0,INDEX(RawDataRefData,$E725,0)),"")),"")</f>
        <v/>
      </c>
      <c r="BL725" s="100" t="str">
        <f t="array" ref="BL725">IF($BG725,MAX(IF(G5SelectionMask="x",IF(INDEX(RawDataRefData,$E725,0)&gt;0,INDEX(RawDataRefData,$E725,0)),"")),"")</f>
        <v/>
      </c>
      <c r="BM725" s="100" t="str">
        <f t="shared" si="262"/>
        <v/>
      </c>
      <c r="BN725" s="103" t="str">
        <f t="array" ref="BN725">IF($BG725,STDEVA(IF(G5SelectionMask="x",IF(INDEX(RawDataRefData,$E725,0)&gt;0,INDEX(RawDataRefData,$E725,0)),"")),"")</f>
        <v/>
      </c>
      <c r="BO725" s="104"/>
      <c r="BP725" s="105">
        <v>4</v>
      </c>
      <c r="BQ725" s="105">
        <v>1</v>
      </c>
      <c r="BR725" s="105">
        <v>1</v>
      </c>
      <c r="BS725" s="105">
        <v>1</v>
      </c>
      <c r="BT725" s="105">
        <v>2</v>
      </c>
      <c r="BU725" s="105">
        <v>1</v>
      </c>
      <c r="BV725" s="105">
        <v>4</v>
      </c>
      <c r="BW725" s="105">
        <v>3</v>
      </c>
      <c r="BX725" s="105">
        <v>4</v>
      </c>
      <c r="BY725" s="105">
        <v>3</v>
      </c>
      <c r="BZ725" s="105">
        <v>2</v>
      </c>
      <c r="CA725" s="105">
        <v>1</v>
      </c>
      <c r="CB725" s="105">
        <v>1</v>
      </c>
      <c r="CC725" s="105">
        <v>3</v>
      </c>
      <c r="CD725" s="105">
        <v>1</v>
      </c>
    </row>
    <row r="726" spans="1:82" x14ac:dyDescent="0.2">
      <c r="A726" s="33">
        <f t="shared" si="264"/>
        <v>0</v>
      </c>
      <c r="B726" s="218"/>
      <c r="C726" s="215"/>
      <c r="D726" s="224"/>
      <c r="E726" s="72">
        <f t="shared" si="255"/>
        <v>717</v>
      </c>
      <c r="F726" s="9" t="s">
        <v>958</v>
      </c>
      <c r="H726" s="9" t="s">
        <v>1212</v>
      </c>
      <c r="I726" s="9" t="s">
        <v>340</v>
      </c>
      <c r="K726" s="100">
        <f t="shared" si="265"/>
        <v>3</v>
      </c>
      <c r="L726" s="100"/>
      <c r="M726" s="100"/>
      <c r="N726" s="100"/>
      <c r="O726" s="100"/>
      <c r="P726" s="101">
        <f t="shared" si="266"/>
        <v>2</v>
      </c>
      <c r="Q726" s="102">
        <f t="shared" si="267"/>
        <v>3</v>
      </c>
      <c r="R726" s="102">
        <f t="shared" si="268"/>
        <v>3</v>
      </c>
      <c r="S726" s="102">
        <f t="shared" si="269"/>
        <v>4</v>
      </c>
      <c r="T726" s="102">
        <f t="shared" si="270"/>
        <v>1</v>
      </c>
      <c r="U726" s="102">
        <f t="shared" si="271"/>
        <v>2</v>
      </c>
      <c r="V726" s="102">
        <f t="shared" si="272"/>
        <v>2</v>
      </c>
      <c r="W726" s="102">
        <f t="shared" si="273"/>
        <v>3</v>
      </c>
      <c r="X726" s="102">
        <f t="shared" si="274"/>
        <v>2</v>
      </c>
      <c r="Y726" s="102">
        <f t="shared" si="275"/>
        <v>2</v>
      </c>
      <c r="Z726" s="102">
        <f t="shared" si="276"/>
        <v>2</v>
      </c>
      <c r="AA726" s="100" t="b">
        <f t="shared" si="252"/>
        <v>1</v>
      </c>
      <c r="AB726" s="100">
        <f t="array" ref="AB726">IF($AA726,MEDIAN(IF(G1SelectionMask="x",IF(INDEX(RawDataRefData,$E726,0)&gt;0,INDEX(RawDataRefData,$E726,0)),"")),"")</f>
        <v>2</v>
      </c>
      <c r="AC726" s="100">
        <f t="array" ref="AC726">IF($AA726,QUARTILE(IF(G1SelectionMask="x",IF(INDEX(RawDataRefData,$E726,0)&gt;0,INDEX(RawDataRefData,$E726,0)),""),1),"")</f>
        <v>2</v>
      </c>
      <c r="AD726" s="100">
        <f t="array" ref="AD726">IF($AA726,QUARTILE(IF(G1SelectionMask="x",IF(INDEX(RawDataRefData,$E726,0)&gt;0,INDEX(RawDataRefData,$E726,0)),""),3),"")</f>
        <v>3</v>
      </c>
      <c r="AE726" s="100">
        <f t="array" ref="AE726">IF($AA726,MIN(IF(G1SelectionMask="x",IF(INDEX(RawDataRefData,$E726,0)&gt;0,INDEX(RawDataRefData,$E726,0)),"")),"")</f>
        <v>1</v>
      </c>
      <c r="AF726" s="100">
        <f t="array" ref="AF726">IF($AA726,MAX(IF(G1SelectionMask="x",IF(INDEX(RawDataRefData,$E726,0)&gt;0,INDEX(RawDataRefData,$E726,0)),"")),"")</f>
        <v>4</v>
      </c>
      <c r="AG726" s="100">
        <f t="shared" si="253"/>
        <v>2.3636363636363638</v>
      </c>
      <c r="AH726" s="100">
        <f t="array" ref="AH726">IF($AA726,STDEVA(IF(G1SelectionMask="x",IF(INDEX(RawDataRefData,$E726,0)&gt;0,INDEX(RawDataRefData,$E726,0)),"")),"")</f>
        <v>0.8090398349558906</v>
      </c>
      <c r="AI726" s="101" t="b">
        <f t="shared" si="254"/>
        <v>1</v>
      </c>
      <c r="AJ726" s="101">
        <f t="array" ref="AJ726">IF($AI726,MEDIAN(IF(G2SelectionMask="x",IF(INDEX(RawDataRefData,$E726,0)&gt;0,INDEX(RawDataRefData,$E726,0)),"")),"")</f>
        <v>3</v>
      </c>
      <c r="AK726" s="101">
        <f t="array" ref="AK726">IF($AI726,QUARTILE(IF(G2SelectionMask="x",IF(INDEX(RawDataRefData,$E726,0)&gt;0,INDEX(RawDataRefData,$E726,0)),""),1),"")</f>
        <v>2</v>
      </c>
      <c r="AL726" s="101">
        <f t="array" ref="AL726">IF($AI726,QUARTILE(IF(G2SelectionMask="x",IF(INDEX(RawDataRefData,$E726,0)&gt;0,INDEX(RawDataRefData,$E726,0)),""),3),"")</f>
        <v>3.5</v>
      </c>
      <c r="AM726" s="101">
        <f t="array" ref="AM726">IF($AI726,MIN(IF(G2SelectionMask="x",IF(INDEX(RawDataRefData,$E726,0)&gt;0,INDEX(RawDataRefData,$E726,0)),"")),"")</f>
        <v>1</v>
      </c>
      <c r="AN726" s="101">
        <f t="array" ref="AN726">IF($AI726,MAX(IF(G2SelectionMask="x",IF(INDEX(RawDataRefData,$E726,0)&gt;0,INDEX(RawDataRefData,$E726,0)),"")),"")</f>
        <v>4</v>
      </c>
      <c r="AO726" s="101">
        <f t="shared" si="256"/>
        <v>2.7272727272727271</v>
      </c>
      <c r="AP726" s="101">
        <f t="array" ref="AP726">IF($AI726,STDEVA(IF(G2SelectionMask="x",IF(INDEX(RawDataRefData,$E726,0)&gt;0,INDEX(RawDataRefData,$E726,0)),"")),"")</f>
        <v>1.0090499582190262</v>
      </c>
      <c r="AQ726" s="100" t="b">
        <f t="shared" si="257"/>
        <v>0</v>
      </c>
      <c r="AR726" s="100" t="str">
        <f t="array" ref="AR726">IF($AQ726,MEDIAN(IF(G3SelectionMask="x",IF(INDEX(RawDataRefData,$E726,0)&gt;0,INDEX(RawDataRefData,$E726,0)),"")),"")</f>
        <v/>
      </c>
      <c r="AS726" s="100" t="str">
        <f t="array" ref="AS726">IF($AQ726,QUARTILE(IF(G3SelectionMask="x",IF(INDEX(RawDataRefData,$E726,0)&gt;0,INDEX(RawDataRefData,$E726,0)),""),1),"")</f>
        <v/>
      </c>
      <c r="AT726" s="100" t="str">
        <f t="array" ref="AT726">IF($AQ726,QUARTILE(IF(G3SelectionMask="x",IF(INDEX(RawDataRefData,$E726,0)&gt;0,INDEX(RawDataRefData,$E726,0)),""),3),"")</f>
        <v/>
      </c>
      <c r="AU726" s="100" t="str">
        <f t="array" ref="AU726">IF($AQ726,MIN(IF(G3SelectionMask="x",IF(INDEX(RawDataRefData,$E726,0)&gt;0,INDEX(RawDataRefData,$E726,0)),"")),"")</f>
        <v/>
      </c>
      <c r="AV726" s="100" t="str">
        <f t="array" ref="AV726">IF($AQ726,MAX(IF(G3SelectionMask="x",IF(INDEX(RawDataRefData,$E726,0)&gt;0,INDEX(RawDataRefData,$E726,0)),"")),"")</f>
        <v/>
      </c>
      <c r="AW726" s="100" t="str">
        <f t="shared" si="258"/>
        <v/>
      </c>
      <c r="AX726" s="100" t="str">
        <f t="array" ref="AX726">IF($AQ726,STDEVA(IF(G3SelectionMask="x",IF(INDEX(RawDataRefData,$E726,0)&gt;0,INDEX(RawDataRefData,$E726,0)),"")),"")</f>
        <v/>
      </c>
      <c r="AY726" s="101" t="b">
        <f t="shared" si="259"/>
        <v>0</v>
      </c>
      <c r="AZ726" s="101" t="str">
        <f t="array" ref="AZ726">IF($AY726,MEDIAN(IF(G4SelectionMask="x",IF(INDEX(RawDataRefData,$E726,0)&gt;0,INDEX(RawDataRefData,$E726,0)),"")),"")</f>
        <v/>
      </c>
      <c r="BA726" s="101" t="str">
        <f t="array" ref="BA726">IF($AY726,QUARTILE(IF(G4SelectionMask="x",IF(INDEX(RawDataRefData,$E726,0)&gt;0,INDEX(RawDataRefData,$E726,0)),""),1),"")</f>
        <v/>
      </c>
      <c r="BB726" s="101" t="str">
        <f t="array" ref="BB726">IF($AY726,QUARTILE(IF(G4SelectionMask="x",IF(INDEX(RawDataRefData,$E726,0)&gt;0,INDEX(RawDataRefData,$E726,0)),""),3),"")</f>
        <v/>
      </c>
      <c r="BC726" s="101" t="str">
        <f t="array" ref="BC726">IF($AY726,MIN(IF(G4SelectionMask="x",IF(INDEX(RawDataRefData,$E726,0)&gt;0,INDEX(RawDataRefData,$E726,0)),"")),"")</f>
        <v/>
      </c>
      <c r="BD726" s="101" t="str">
        <f t="array" ref="BD726">IF($AY726,MAX(IF(G4SelectionMask="x",IF(INDEX(RawDataRefData,$E726,0)&gt;0,INDEX(RawDataRefData,$E726,0)),"")),"")</f>
        <v/>
      </c>
      <c r="BE726" s="101" t="str">
        <f t="shared" si="260"/>
        <v/>
      </c>
      <c r="BF726" s="101" t="str">
        <f t="array" ref="BF726">IF($AY726,STDEVA(IF(G4SelectionMask="x",IF(INDEX(RawDataRefData,$E726,0)&gt;0,INDEX(RawDataRefData,$E726,0)),"")),"")</f>
        <v/>
      </c>
      <c r="BG726" s="100" t="b">
        <f t="shared" si="261"/>
        <v>0</v>
      </c>
      <c r="BH726" s="100" t="str">
        <f t="array" ref="BH726">IF($BG726,MEDIAN(IF(G5SelectionMask="x",IF(INDEX(RawDataRefData,$E726,0)&gt;0,INDEX(RawDataRefData,$E726,0)),"")),"")</f>
        <v/>
      </c>
      <c r="BI726" s="100" t="str">
        <f t="array" ref="BI726">IF($BG726,QUARTILE(IF(G5SelectionMask="x",IF(INDEX(RawDataRefData,$E726,0)&gt;0,INDEX(RawDataRefData,$E726,0)),""),1),"")</f>
        <v/>
      </c>
      <c r="BJ726" s="100" t="str">
        <f t="array" ref="BJ726">IF($BG726,QUARTILE(IF(G5SelectionMask="x",IF(INDEX(RawDataRefData,$E726,0)&gt;0,INDEX(RawDataRefData,$E726,0)),""),3),"")</f>
        <v/>
      </c>
      <c r="BK726" s="100" t="str">
        <f t="array" ref="BK726">IF($BG726,MIN(IF(G5SelectionMask="x",IF(INDEX(RawDataRefData,$E726,0)&gt;0,INDEX(RawDataRefData,$E726,0)),"")),"")</f>
        <v/>
      </c>
      <c r="BL726" s="100" t="str">
        <f t="array" ref="BL726">IF($BG726,MAX(IF(G5SelectionMask="x",IF(INDEX(RawDataRefData,$E726,0)&gt;0,INDEX(RawDataRefData,$E726,0)),"")),"")</f>
        <v/>
      </c>
      <c r="BM726" s="100" t="str">
        <f t="shared" si="262"/>
        <v/>
      </c>
      <c r="BN726" s="103" t="str">
        <f t="array" ref="BN726">IF($BG726,STDEVA(IF(G5SelectionMask="x",IF(INDEX(RawDataRefData,$E726,0)&gt;0,INDEX(RawDataRefData,$E726,0)),"")),"")</f>
        <v/>
      </c>
      <c r="BO726" s="104"/>
      <c r="BP726" s="105">
        <v>3</v>
      </c>
      <c r="BQ726" s="105">
        <v>2</v>
      </c>
      <c r="BR726" s="105">
        <v>3</v>
      </c>
      <c r="BS726" s="105">
        <v>3</v>
      </c>
      <c r="BT726" s="105">
        <v>4</v>
      </c>
      <c r="BU726" s="105">
        <v>1</v>
      </c>
      <c r="BV726" s="105">
        <v>2</v>
      </c>
      <c r="BW726" s="105">
        <v>2</v>
      </c>
      <c r="BX726" s="105">
        <v>3</v>
      </c>
      <c r="BY726" s="105">
        <v>2</v>
      </c>
      <c r="BZ726" s="105">
        <v>2</v>
      </c>
      <c r="CA726" s="105">
        <v>2</v>
      </c>
      <c r="CB726" s="105">
        <v>3</v>
      </c>
      <c r="CC726" s="105">
        <v>4</v>
      </c>
      <c r="CD726" s="105">
        <v>4</v>
      </c>
    </row>
    <row r="727" spans="1:82" x14ac:dyDescent="0.2">
      <c r="A727" s="33">
        <f t="shared" si="264"/>
        <v>0</v>
      </c>
      <c r="B727" s="218"/>
      <c r="C727" s="215"/>
      <c r="D727" s="224"/>
      <c r="E727" s="72">
        <f t="shared" si="255"/>
        <v>718</v>
      </c>
      <c r="F727" s="9" t="s">
        <v>959</v>
      </c>
      <c r="H727" s="9" t="s">
        <v>1212</v>
      </c>
      <c r="I727" s="9" t="s">
        <v>340</v>
      </c>
      <c r="K727" s="100">
        <f t="shared" si="265"/>
        <v>1</v>
      </c>
      <c r="L727" s="100"/>
      <c r="M727" s="100"/>
      <c r="N727" s="100"/>
      <c r="O727" s="100"/>
      <c r="P727" s="101">
        <f t="shared" si="266"/>
        <v>1</v>
      </c>
      <c r="Q727" s="102">
        <f t="shared" si="267"/>
        <v>4</v>
      </c>
      <c r="R727" s="102">
        <f t="shared" si="268"/>
        <v>4</v>
      </c>
      <c r="S727" s="102">
        <f t="shared" si="269"/>
        <v>4</v>
      </c>
      <c r="T727" s="102">
        <f t="shared" si="270"/>
        <v>2</v>
      </c>
      <c r="U727" s="102">
        <f t="shared" si="271"/>
        <v>4</v>
      </c>
      <c r="V727" s="102">
        <f t="shared" si="272"/>
        <v>4</v>
      </c>
      <c r="W727" s="102">
        <f t="shared" si="273"/>
        <v>4</v>
      </c>
      <c r="X727" s="102">
        <f t="shared" si="274"/>
        <v>3</v>
      </c>
      <c r="Y727" s="102">
        <f t="shared" si="275"/>
        <v>1</v>
      </c>
      <c r="Z727" s="102">
        <f t="shared" si="276"/>
        <v>3</v>
      </c>
      <c r="AA727" s="100" t="b">
        <f t="shared" ref="AA727:AA787" si="277">COUNTIFS(G1SelectionMask,"x",INDEX(RawDataRefData,$E727,0),"&gt;0")&gt;=RuleofN</f>
        <v>1</v>
      </c>
      <c r="AB727" s="100">
        <f t="array" ref="AB727">IF($AA727,MEDIAN(IF(G1SelectionMask="x",IF(INDEX(RawDataRefData,$E727,0)&gt;0,INDEX(RawDataRefData,$E727,0)),"")),"")</f>
        <v>4</v>
      </c>
      <c r="AC727" s="100">
        <f t="array" ref="AC727">IF($AA727,QUARTILE(IF(G1SelectionMask="x",IF(INDEX(RawDataRefData,$E727,0)&gt;0,INDEX(RawDataRefData,$E727,0)),""),1),"")</f>
        <v>2.5</v>
      </c>
      <c r="AD727" s="100">
        <f t="array" ref="AD727">IF($AA727,QUARTILE(IF(G1SelectionMask="x",IF(INDEX(RawDataRefData,$E727,0)&gt;0,INDEX(RawDataRefData,$E727,0)),""),3),"")</f>
        <v>4</v>
      </c>
      <c r="AE727" s="100">
        <f t="array" ref="AE727">IF($AA727,MIN(IF(G1SelectionMask="x",IF(INDEX(RawDataRefData,$E727,0)&gt;0,INDEX(RawDataRefData,$E727,0)),"")),"")</f>
        <v>1</v>
      </c>
      <c r="AF727" s="100">
        <f t="array" ref="AF727">IF($AA727,MAX(IF(G1SelectionMask="x",IF(INDEX(RawDataRefData,$E727,0)&gt;0,INDEX(RawDataRefData,$E727,0)),"")),"")</f>
        <v>4</v>
      </c>
      <c r="AG727" s="100">
        <f t="shared" ref="AG727:AG787" si="278">IF($AA727,AVERAGEIF(G1SelectionMask,"x",INDEX(RawDataRefData,$E727,0)),"")</f>
        <v>3.0909090909090908</v>
      </c>
      <c r="AH727" s="100">
        <f t="array" ref="AH727">IF($AA727,STDEVA(IF(G1SelectionMask="x",IF(INDEX(RawDataRefData,$E727,0)&gt;0,INDEX(RawDataRefData,$E727,0)),"")),"")</f>
        <v>1.2210278829367864</v>
      </c>
      <c r="AI727" s="101" t="b">
        <f t="shared" ref="AI727:AI787" si="279">COUNTIFS(G2SelectionMask,"x",INDEX(RawDataRefData,$E727,0),"&gt;0")&gt;=RuleofN</f>
        <v>1</v>
      </c>
      <c r="AJ727" s="101">
        <f t="array" ref="AJ727">IF($AI727,MEDIAN(IF(G2SelectionMask="x",IF(INDEX(RawDataRefData,$E727,0)&gt;0,INDEX(RawDataRefData,$E727,0)),"")),"")</f>
        <v>3</v>
      </c>
      <c r="AK727" s="101">
        <f t="array" ref="AK727">IF($AI727,QUARTILE(IF(G2SelectionMask="x",IF(INDEX(RawDataRefData,$E727,0)&gt;0,INDEX(RawDataRefData,$E727,0)),""),1),"")</f>
        <v>1.5</v>
      </c>
      <c r="AL727" s="101">
        <f t="array" ref="AL727">IF($AI727,QUARTILE(IF(G2SelectionMask="x",IF(INDEX(RawDataRefData,$E727,0)&gt;0,INDEX(RawDataRefData,$E727,0)),""),3),"")</f>
        <v>4</v>
      </c>
      <c r="AM727" s="101">
        <f t="array" ref="AM727">IF($AI727,MIN(IF(G2SelectionMask="x",IF(INDEX(RawDataRefData,$E727,0)&gt;0,INDEX(RawDataRefData,$E727,0)),"")),"")</f>
        <v>1</v>
      </c>
      <c r="AN727" s="101">
        <f t="array" ref="AN727">IF($AI727,MAX(IF(G2SelectionMask="x",IF(INDEX(RawDataRefData,$E727,0)&gt;0,INDEX(RawDataRefData,$E727,0)),"")),"")</f>
        <v>4</v>
      </c>
      <c r="AO727" s="101">
        <f t="shared" si="256"/>
        <v>2.8181818181818183</v>
      </c>
      <c r="AP727" s="101">
        <f t="array" ref="AP727">IF($AI727,STDEVA(IF(G2SelectionMask="x",IF(INDEX(RawDataRefData,$E727,0)&gt;0,INDEX(RawDataRefData,$E727,0)),"")),"")</f>
        <v>1.3280197150781927</v>
      </c>
      <c r="AQ727" s="100" t="b">
        <f t="shared" si="257"/>
        <v>0</v>
      </c>
      <c r="AR727" s="100" t="str">
        <f t="array" ref="AR727">IF($AQ727,MEDIAN(IF(G3SelectionMask="x",IF(INDEX(RawDataRefData,$E727,0)&gt;0,INDEX(RawDataRefData,$E727,0)),"")),"")</f>
        <v/>
      </c>
      <c r="AS727" s="100" t="str">
        <f t="array" ref="AS727">IF($AQ727,QUARTILE(IF(G3SelectionMask="x",IF(INDEX(RawDataRefData,$E727,0)&gt;0,INDEX(RawDataRefData,$E727,0)),""),1),"")</f>
        <v/>
      </c>
      <c r="AT727" s="100" t="str">
        <f t="array" ref="AT727">IF($AQ727,QUARTILE(IF(G3SelectionMask="x",IF(INDEX(RawDataRefData,$E727,0)&gt;0,INDEX(RawDataRefData,$E727,0)),""),3),"")</f>
        <v/>
      </c>
      <c r="AU727" s="100" t="str">
        <f t="array" ref="AU727">IF($AQ727,MIN(IF(G3SelectionMask="x",IF(INDEX(RawDataRefData,$E727,0)&gt;0,INDEX(RawDataRefData,$E727,0)),"")),"")</f>
        <v/>
      </c>
      <c r="AV727" s="100" t="str">
        <f t="array" ref="AV727">IF($AQ727,MAX(IF(G3SelectionMask="x",IF(INDEX(RawDataRefData,$E727,0)&gt;0,INDEX(RawDataRefData,$E727,0)),"")),"")</f>
        <v/>
      </c>
      <c r="AW727" s="100" t="str">
        <f t="shared" si="258"/>
        <v/>
      </c>
      <c r="AX727" s="100" t="str">
        <f t="array" ref="AX727">IF($AQ727,STDEVA(IF(G3SelectionMask="x",IF(INDEX(RawDataRefData,$E727,0)&gt;0,INDEX(RawDataRefData,$E727,0)),"")),"")</f>
        <v/>
      </c>
      <c r="AY727" s="101" t="b">
        <f t="shared" si="259"/>
        <v>0</v>
      </c>
      <c r="AZ727" s="101" t="str">
        <f t="array" ref="AZ727">IF($AY727,MEDIAN(IF(G4SelectionMask="x",IF(INDEX(RawDataRefData,$E727,0)&gt;0,INDEX(RawDataRefData,$E727,0)),"")),"")</f>
        <v/>
      </c>
      <c r="BA727" s="101" t="str">
        <f t="array" ref="BA727">IF($AY727,QUARTILE(IF(G4SelectionMask="x",IF(INDEX(RawDataRefData,$E727,0)&gt;0,INDEX(RawDataRefData,$E727,0)),""),1),"")</f>
        <v/>
      </c>
      <c r="BB727" s="101" t="str">
        <f t="array" ref="BB727">IF($AY727,QUARTILE(IF(G4SelectionMask="x",IF(INDEX(RawDataRefData,$E727,0)&gt;0,INDEX(RawDataRefData,$E727,0)),""),3),"")</f>
        <v/>
      </c>
      <c r="BC727" s="101" t="str">
        <f t="array" ref="BC727">IF($AY727,MIN(IF(G4SelectionMask="x",IF(INDEX(RawDataRefData,$E727,0)&gt;0,INDEX(RawDataRefData,$E727,0)),"")),"")</f>
        <v/>
      </c>
      <c r="BD727" s="101" t="str">
        <f t="array" ref="BD727">IF($AY727,MAX(IF(G4SelectionMask="x",IF(INDEX(RawDataRefData,$E727,0)&gt;0,INDEX(RawDataRefData,$E727,0)),"")),"")</f>
        <v/>
      </c>
      <c r="BE727" s="101" t="str">
        <f t="shared" si="260"/>
        <v/>
      </c>
      <c r="BF727" s="101" t="str">
        <f t="array" ref="BF727">IF($AY727,STDEVA(IF(G4SelectionMask="x",IF(INDEX(RawDataRefData,$E727,0)&gt;0,INDEX(RawDataRefData,$E727,0)),"")),"")</f>
        <v/>
      </c>
      <c r="BG727" s="100" t="b">
        <f t="shared" si="261"/>
        <v>0</v>
      </c>
      <c r="BH727" s="100" t="str">
        <f t="array" ref="BH727">IF($BG727,MEDIAN(IF(G5SelectionMask="x",IF(INDEX(RawDataRefData,$E727,0)&gt;0,INDEX(RawDataRefData,$E727,0)),"")),"")</f>
        <v/>
      </c>
      <c r="BI727" s="100" t="str">
        <f t="array" ref="BI727">IF($BG727,QUARTILE(IF(G5SelectionMask="x",IF(INDEX(RawDataRefData,$E727,0)&gt;0,INDEX(RawDataRefData,$E727,0)),""),1),"")</f>
        <v/>
      </c>
      <c r="BJ727" s="100" t="str">
        <f t="array" ref="BJ727">IF($BG727,QUARTILE(IF(G5SelectionMask="x",IF(INDEX(RawDataRefData,$E727,0)&gt;0,INDEX(RawDataRefData,$E727,0)),""),3),"")</f>
        <v/>
      </c>
      <c r="BK727" s="100" t="str">
        <f t="array" ref="BK727">IF($BG727,MIN(IF(G5SelectionMask="x",IF(INDEX(RawDataRefData,$E727,0)&gt;0,INDEX(RawDataRefData,$E727,0)),"")),"")</f>
        <v/>
      </c>
      <c r="BL727" s="100" t="str">
        <f t="array" ref="BL727">IF($BG727,MAX(IF(G5SelectionMask="x",IF(INDEX(RawDataRefData,$E727,0)&gt;0,INDEX(RawDataRefData,$E727,0)),"")),"")</f>
        <v/>
      </c>
      <c r="BM727" s="100" t="str">
        <f t="shared" si="262"/>
        <v/>
      </c>
      <c r="BN727" s="103" t="str">
        <f t="array" ref="BN727">IF($BG727,STDEVA(IF(G5SelectionMask="x",IF(INDEX(RawDataRefData,$E727,0)&gt;0,INDEX(RawDataRefData,$E727,0)),"")),"")</f>
        <v/>
      </c>
      <c r="BO727" s="104"/>
      <c r="BP727" s="105">
        <v>1</v>
      </c>
      <c r="BQ727" s="105">
        <v>1</v>
      </c>
      <c r="BR727" s="105">
        <v>4</v>
      </c>
      <c r="BS727" s="105">
        <v>4</v>
      </c>
      <c r="BT727" s="105">
        <v>4</v>
      </c>
      <c r="BU727" s="105">
        <v>2</v>
      </c>
      <c r="BV727" s="105">
        <v>4</v>
      </c>
      <c r="BW727" s="105">
        <v>4</v>
      </c>
      <c r="BX727" s="105">
        <v>4</v>
      </c>
      <c r="BY727" s="105">
        <v>3</v>
      </c>
      <c r="BZ727" s="105">
        <v>1</v>
      </c>
      <c r="CA727" s="105">
        <v>3</v>
      </c>
      <c r="CB727" s="105">
        <v>4</v>
      </c>
      <c r="CC727" s="105">
        <v>3</v>
      </c>
      <c r="CD727" s="105">
        <v>1</v>
      </c>
    </row>
    <row r="728" spans="1:82" x14ac:dyDescent="0.2">
      <c r="A728" s="33">
        <f t="shared" si="264"/>
        <v>0</v>
      </c>
      <c r="B728" s="218"/>
      <c r="C728" s="215"/>
      <c r="D728" s="224"/>
      <c r="E728" s="72">
        <f t="shared" ref="E728:E788" si="280">ROW()-RawDataFieldKeyBaseRow</f>
        <v>719</v>
      </c>
      <c r="F728" s="9" t="s">
        <v>960</v>
      </c>
      <c r="H728" s="9" t="s">
        <v>1213</v>
      </c>
      <c r="I728" s="9" t="s">
        <v>340</v>
      </c>
      <c r="K728" s="100">
        <f t="shared" si="265"/>
        <v>2</v>
      </c>
      <c r="L728" s="100"/>
      <c r="M728" s="100"/>
      <c r="N728" s="100"/>
      <c r="O728" s="100"/>
      <c r="P728" s="101">
        <f t="shared" si="266"/>
        <v>2</v>
      </c>
      <c r="Q728" s="102">
        <f t="shared" si="267"/>
        <v>3</v>
      </c>
      <c r="R728" s="102">
        <f t="shared" si="268"/>
        <v>2</v>
      </c>
      <c r="S728" s="102">
        <f t="shared" si="269"/>
        <v>4</v>
      </c>
      <c r="T728" s="102">
        <f t="shared" si="270"/>
        <v>4</v>
      </c>
      <c r="U728" s="102">
        <f t="shared" si="271"/>
        <v>3</v>
      </c>
      <c r="V728" s="102">
        <f t="shared" si="272"/>
        <v>4</v>
      </c>
      <c r="W728" s="102">
        <f t="shared" si="273"/>
        <v>3</v>
      </c>
      <c r="X728" s="102">
        <f t="shared" si="274"/>
        <v>2</v>
      </c>
      <c r="Y728" s="102">
        <f t="shared" si="275"/>
        <v>4</v>
      </c>
      <c r="Z728" s="102">
        <f t="shared" si="276"/>
        <v>2</v>
      </c>
      <c r="AA728" s="100" t="b">
        <f t="shared" si="277"/>
        <v>1</v>
      </c>
      <c r="AB728" s="100">
        <f t="array" ref="AB728">IF($AA728,MEDIAN(IF(G1SelectionMask="x",IF(INDEX(RawDataRefData,$E728,0)&gt;0,INDEX(RawDataRefData,$E728,0)),"")),"")</f>
        <v>3</v>
      </c>
      <c r="AC728" s="100">
        <f t="array" ref="AC728">IF($AA728,QUARTILE(IF(G1SelectionMask="x",IF(INDEX(RawDataRefData,$E728,0)&gt;0,INDEX(RawDataRefData,$E728,0)),""),1),"")</f>
        <v>2</v>
      </c>
      <c r="AD728" s="100">
        <f t="array" ref="AD728">IF($AA728,QUARTILE(IF(G1SelectionMask="x",IF(INDEX(RawDataRefData,$E728,0)&gt;0,INDEX(RawDataRefData,$E728,0)),""),3),"")</f>
        <v>4</v>
      </c>
      <c r="AE728" s="100">
        <f t="array" ref="AE728">IF($AA728,MIN(IF(G1SelectionMask="x",IF(INDEX(RawDataRefData,$E728,0)&gt;0,INDEX(RawDataRefData,$E728,0)),"")),"")</f>
        <v>2</v>
      </c>
      <c r="AF728" s="100">
        <f t="array" ref="AF728">IF($AA728,MAX(IF(G1SelectionMask="x",IF(INDEX(RawDataRefData,$E728,0)&gt;0,INDEX(RawDataRefData,$E728,0)),"")),"")</f>
        <v>4</v>
      </c>
      <c r="AG728" s="100">
        <f t="shared" si="278"/>
        <v>3</v>
      </c>
      <c r="AH728" s="100">
        <f t="array" ref="AH728">IF($AA728,STDEVA(IF(G1SelectionMask="x",IF(INDEX(RawDataRefData,$E728,0)&gt;0,INDEX(RawDataRefData,$E728,0)),"")),"")</f>
        <v>0.89442719099991586</v>
      </c>
      <c r="AI728" s="101" t="b">
        <f t="shared" si="279"/>
        <v>1</v>
      </c>
      <c r="AJ728" s="101">
        <f t="array" ref="AJ728">IF($AI728,MEDIAN(IF(G2SelectionMask="x",IF(INDEX(RawDataRefData,$E728,0)&gt;0,INDEX(RawDataRefData,$E728,0)),"")),"")</f>
        <v>4</v>
      </c>
      <c r="AK728" s="101">
        <f t="array" ref="AK728">IF($AI728,QUARTILE(IF(G2SelectionMask="x",IF(INDEX(RawDataRefData,$E728,0)&gt;0,INDEX(RawDataRefData,$E728,0)),""),1),"")</f>
        <v>2.5</v>
      </c>
      <c r="AL728" s="101">
        <f t="array" ref="AL728">IF($AI728,QUARTILE(IF(G2SelectionMask="x",IF(INDEX(RawDataRefData,$E728,0)&gt;0,INDEX(RawDataRefData,$E728,0)),""),3),"")</f>
        <v>4</v>
      </c>
      <c r="AM728" s="101">
        <f t="array" ref="AM728">IF($AI728,MIN(IF(G2SelectionMask="x",IF(INDEX(RawDataRefData,$E728,0)&gt;0,INDEX(RawDataRefData,$E728,0)),"")),"")</f>
        <v>1</v>
      </c>
      <c r="AN728" s="101">
        <f t="array" ref="AN728">IF($AI728,MAX(IF(G2SelectionMask="x",IF(INDEX(RawDataRefData,$E728,0)&gt;0,INDEX(RawDataRefData,$E728,0)),"")),"")</f>
        <v>4</v>
      </c>
      <c r="AO728" s="101">
        <f t="shared" ref="AO728:AO788" si="281">IF($AI728,AVERAGEIF(G2SelectionMask,"x",INDEX(RawDataRefData,$E728,0)),"")</f>
        <v>3.1818181818181817</v>
      </c>
      <c r="AP728" s="101">
        <f t="array" ref="AP728">IF($AI728,STDEVA(IF(G2SelectionMask="x",IF(INDEX(RawDataRefData,$E728,0)&gt;0,INDEX(RawDataRefData,$E728,0)),"")),"")</f>
        <v>1.0787197799411876</v>
      </c>
      <c r="AQ728" s="100" t="b">
        <f t="shared" ref="AQ728:AQ788" si="282">COUNTIFS(G3SelectionMask,"x",INDEX(RawDataRefData,$E728,0),"&gt;0")&gt;=RuleofN</f>
        <v>0</v>
      </c>
      <c r="AR728" s="100" t="str">
        <f t="array" ref="AR728">IF($AQ728,MEDIAN(IF(G3SelectionMask="x",IF(INDEX(RawDataRefData,$E728,0)&gt;0,INDEX(RawDataRefData,$E728,0)),"")),"")</f>
        <v/>
      </c>
      <c r="AS728" s="100" t="str">
        <f t="array" ref="AS728">IF($AQ728,QUARTILE(IF(G3SelectionMask="x",IF(INDEX(RawDataRefData,$E728,0)&gt;0,INDEX(RawDataRefData,$E728,0)),""),1),"")</f>
        <v/>
      </c>
      <c r="AT728" s="100" t="str">
        <f t="array" ref="AT728">IF($AQ728,QUARTILE(IF(G3SelectionMask="x",IF(INDEX(RawDataRefData,$E728,0)&gt;0,INDEX(RawDataRefData,$E728,0)),""),3),"")</f>
        <v/>
      </c>
      <c r="AU728" s="100" t="str">
        <f t="array" ref="AU728">IF($AQ728,MIN(IF(G3SelectionMask="x",IF(INDEX(RawDataRefData,$E728,0)&gt;0,INDEX(RawDataRefData,$E728,0)),"")),"")</f>
        <v/>
      </c>
      <c r="AV728" s="100" t="str">
        <f t="array" ref="AV728">IF($AQ728,MAX(IF(G3SelectionMask="x",IF(INDEX(RawDataRefData,$E728,0)&gt;0,INDEX(RawDataRefData,$E728,0)),"")),"")</f>
        <v/>
      </c>
      <c r="AW728" s="100" t="str">
        <f t="shared" ref="AW728:AW788" si="283">IF($AQ728,AVERAGEIF(G3SelectionMask,"x",INDEX(RawDataRefData,$E728,0)),"")</f>
        <v/>
      </c>
      <c r="AX728" s="100" t="str">
        <f t="array" ref="AX728">IF($AQ728,STDEVA(IF(G3SelectionMask="x",IF(INDEX(RawDataRefData,$E728,0)&gt;0,INDEX(RawDataRefData,$E728,0)),"")),"")</f>
        <v/>
      </c>
      <c r="AY728" s="101" t="b">
        <f t="shared" ref="AY728:AY788" si="284">COUNTIFS(G4SelectionMask,"x",INDEX(RawDataRefData,$E728,0),"&gt;0")&gt;=RuleofN</f>
        <v>0</v>
      </c>
      <c r="AZ728" s="101" t="str">
        <f t="array" ref="AZ728">IF($AY728,MEDIAN(IF(G4SelectionMask="x",IF(INDEX(RawDataRefData,$E728,0)&gt;0,INDEX(RawDataRefData,$E728,0)),"")),"")</f>
        <v/>
      </c>
      <c r="BA728" s="101" t="str">
        <f t="array" ref="BA728">IF($AY728,QUARTILE(IF(G4SelectionMask="x",IF(INDEX(RawDataRefData,$E728,0)&gt;0,INDEX(RawDataRefData,$E728,0)),""),1),"")</f>
        <v/>
      </c>
      <c r="BB728" s="101" t="str">
        <f t="array" ref="BB728">IF($AY728,QUARTILE(IF(G4SelectionMask="x",IF(INDEX(RawDataRefData,$E728,0)&gt;0,INDEX(RawDataRefData,$E728,0)),""),3),"")</f>
        <v/>
      </c>
      <c r="BC728" s="101" t="str">
        <f t="array" ref="BC728">IF($AY728,MIN(IF(G4SelectionMask="x",IF(INDEX(RawDataRefData,$E728,0)&gt;0,INDEX(RawDataRefData,$E728,0)),"")),"")</f>
        <v/>
      </c>
      <c r="BD728" s="101" t="str">
        <f t="array" ref="BD728">IF($AY728,MAX(IF(G4SelectionMask="x",IF(INDEX(RawDataRefData,$E728,0)&gt;0,INDEX(RawDataRefData,$E728,0)),"")),"")</f>
        <v/>
      </c>
      <c r="BE728" s="101" t="str">
        <f t="shared" ref="BE728:BE788" si="285">IF($AY728,AVERAGEIF(G4SelectionMask,"x",INDEX(RawDataRefData,$E728,0)),"")</f>
        <v/>
      </c>
      <c r="BF728" s="101" t="str">
        <f t="array" ref="BF728">IF($AY728,STDEVA(IF(G4SelectionMask="x",IF(INDEX(RawDataRefData,$E728,0)&gt;0,INDEX(RawDataRefData,$E728,0)),"")),"")</f>
        <v/>
      </c>
      <c r="BG728" s="100" t="b">
        <f t="shared" ref="BG728:BG788" si="286">COUNTIFS(G5SelectionMask,"x",INDEX(RawDataRefData,$E728,0),"&gt;0")&gt;=RuleofN</f>
        <v>0</v>
      </c>
      <c r="BH728" s="100" t="str">
        <f t="array" ref="BH728">IF($BG728,MEDIAN(IF(G5SelectionMask="x",IF(INDEX(RawDataRefData,$E728,0)&gt;0,INDEX(RawDataRefData,$E728,0)),"")),"")</f>
        <v/>
      </c>
      <c r="BI728" s="100" t="str">
        <f t="array" ref="BI728">IF($BG728,QUARTILE(IF(G5SelectionMask="x",IF(INDEX(RawDataRefData,$E728,0)&gt;0,INDEX(RawDataRefData,$E728,0)),""),1),"")</f>
        <v/>
      </c>
      <c r="BJ728" s="100" t="str">
        <f t="array" ref="BJ728">IF($BG728,QUARTILE(IF(G5SelectionMask="x",IF(INDEX(RawDataRefData,$E728,0)&gt;0,INDEX(RawDataRefData,$E728,0)),""),3),"")</f>
        <v/>
      </c>
      <c r="BK728" s="100" t="str">
        <f t="array" ref="BK728">IF($BG728,MIN(IF(G5SelectionMask="x",IF(INDEX(RawDataRefData,$E728,0)&gt;0,INDEX(RawDataRefData,$E728,0)),"")),"")</f>
        <v/>
      </c>
      <c r="BL728" s="100" t="str">
        <f t="array" ref="BL728">IF($BG728,MAX(IF(G5SelectionMask="x",IF(INDEX(RawDataRefData,$E728,0)&gt;0,INDEX(RawDataRefData,$E728,0)),"")),"")</f>
        <v/>
      </c>
      <c r="BM728" s="100" t="str">
        <f t="shared" ref="BM728:BM788" si="287">IF($BG728,AVERAGEIF(G5SelectionMask,"x",INDEX(RawDataRefData,$E728,0)),"")</f>
        <v/>
      </c>
      <c r="BN728" s="103" t="str">
        <f t="array" ref="BN728">IF($BG728,STDEVA(IF(G5SelectionMask="x",IF(INDEX(RawDataRefData,$E728,0)&gt;0,INDEX(RawDataRefData,$E728,0)),"")),"")</f>
        <v/>
      </c>
      <c r="BO728" s="104"/>
      <c r="BP728" s="105">
        <v>2</v>
      </c>
      <c r="BQ728" s="105">
        <v>2</v>
      </c>
      <c r="BR728" s="105">
        <v>3</v>
      </c>
      <c r="BS728" s="105">
        <v>2</v>
      </c>
      <c r="BT728" s="105">
        <v>4</v>
      </c>
      <c r="BU728" s="105">
        <v>4</v>
      </c>
      <c r="BV728" s="105">
        <v>3</v>
      </c>
      <c r="BW728" s="105">
        <v>4</v>
      </c>
      <c r="BX728" s="105">
        <v>3</v>
      </c>
      <c r="BY728" s="105">
        <v>2</v>
      </c>
      <c r="BZ728" s="105">
        <v>4</v>
      </c>
      <c r="CA728" s="105">
        <v>2</v>
      </c>
      <c r="CB728" s="105">
        <v>4</v>
      </c>
      <c r="CC728" s="105">
        <v>1</v>
      </c>
      <c r="CD728" s="105">
        <v>4</v>
      </c>
    </row>
    <row r="729" spans="1:82" x14ac:dyDescent="0.2">
      <c r="A729" s="33">
        <f t="shared" si="264"/>
        <v>0</v>
      </c>
      <c r="B729" s="218"/>
      <c r="C729" s="215"/>
      <c r="D729" s="224"/>
      <c r="E729" s="72">
        <f t="shared" si="280"/>
        <v>720</v>
      </c>
      <c r="F729" s="9" t="s">
        <v>961</v>
      </c>
      <c r="H729" s="9" t="s">
        <v>1213</v>
      </c>
      <c r="I729" s="9" t="s">
        <v>340</v>
      </c>
      <c r="K729" s="100">
        <f t="shared" si="265"/>
        <v>4</v>
      </c>
      <c r="L729" s="100"/>
      <c r="M729" s="100"/>
      <c r="N729" s="100"/>
      <c r="O729" s="100"/>
      <c r="P729" s="101">
        <f t="shared" si="266"/>
        <v>4</v>
      </c>
      <c r="Q729" s="102">
        <f t="shared" si="267"/>
        <v>1</v>
      </c>
      <c r="R729" s="102">
        <f t="shared" si="268"/>
        <v>3</v>
      </c>
      <c r="S729" s="102">
        <f t="shared" si="269"/>
        <v>1</v>
      </c>
      <c r="T729" s="102">
        <f t="shared" si="270"/>
        <v>4</v>
      </c>
      <c r="U729" s="102">
        <f t="shared" si="271"/>
        <v>2</v>
      </c>
      <c r="V729" s="102">
        <f t="shared" si="272"/>
        <v>4</v>
      </c>
      <c r="W729" s="102">
        <f t="shared" si="273"/>
        <v>2</v>
      </c>
      <c r="X729" s="102">
        <f t="shared" si="274"/>
        <v>4</v>
      </c>
      <c r="Y729" s="102">
        <f t="shared" si="275"/>
        <v>1</v>
      </c>
      <c r="Z729" s="102">
        <f t="shared" si="276"/>
        <v>1</v>
      </c>
      <c r="AA729" s="100" t="b">
        <f t="shared" si="277"/>
        <v>1</v>
      </c>
      <c r="AB729" s="100">
        <f t="array" ref="AB729">IF($AA729,MEDIAN(IF(G1SelectionMask="x",IF(INDEX(RawDataRefData,$E729,0)&gt;0,INDEX(RawDataRefData,$E729,0)),"")),"")</f>
        <v>2</v>
      </c>
      <c r="AC729" s="100">
        <f t="array" ref="AC729">IF($AA729,QUARTILE(IF(G1SelectionMask="x",IF(INDEX(RawDataRefData,$E729,0)&gt;0,INDEX(RawDataRefData,$E729,0)),""),1),"")</f>
        <v>1</v>
      </c>
      <c r="AD729" s="100">
        <f t="array" ref="AD729">IF($AA729,QUARTILE(IF(G1SelectionMask="x",IF(INDEX(RawDataRefData,$E729,0)&gt;0,INDEX(RawDataRefData,$E729,0)),""),3),"")</f>
        <v>4</v>
      </c>
      <c r="AE729" s="100">
        <f t="array" ref="AE729">IF($AA729,MIN(IF(G1SelectionMask="x",IF(INDEX(RawDataRefData,$E729,0)&gt;0,INDEX(RawDataRefData,$E729,0)),"")),"")</f>
        <v>1</v>
      </c>
      <c r="AF729" s="100">
        <f t="array" ref="AF729">IF($AA729,MAX(IF(G1SelectionMask="x",IF(INDEX(RawDataRefData,$E729,0)&gt;0,INDEX(RawDataRefData,$E729,0)),"")),"")</f>
        <v>4</v>
      </c>
      <c r="AG729" s="100">
        <f t="shared" si="278"/>
        <v>2.4545454545454546</v>
      </c>
      <c r="AH729" s="100">
        <f t="array" ref="AH729">IF($AA729,STDEVA(IF(G1SelectionMask="x",IF(INDEX(RawDataRefData,$E729,0)&gt;0,INDEX(RawDataRefData,$E729,0)),"")),"")</f>
        <v>1.3684762594679067</v>
      </c>
      <c r="AI729" s="101" t="b">
        <f t="shared" si="279"/>
        <v>1</v>
      </c>
      <c r="AJ729" s="101">
        <f t="array" ref="AJ729">IF($AI729,MEDIAN(IF(G2SelectionMask="x",IF(INDEX(RawDataRefData,$E729,0)&gt;0,INDEX(RawDataRefData,$E729,0)),"")),"")</f>
        <v>2</v>
      </c>
      <c r="AK729" s="101">
        <f t="array" ref="AK729">IF($AI729,QUARTILE(IF(G2SelectionMask="x",IF(INDEX(RawDataRefData,$E729,0)&gt;0,INDEX(RawDataRefData,$E729,0)),""),1),"")</f>
        <v>1</v>
      </c>
      <c r="AL729" s="101">
        <f t="array" ref="AL729">IF($AI729,QUARTILE(IF(G2SelectionMask="x",IF(INDEX(RawDataRefData,$E729,0)&gt;0,INDEX(RawDataRefData,$E729,0)),""),3),"")</f>
        <v>3.5</v>
      </c>
      <c r="AM729" s="101">
        <f t="array" ref="AM729">IF($AI729,MIN(IF(G2SelectionMask="x",IF(INDEX(RawDataRefData,$E729,0)&gt;0,INDEX(RawDataRefData,$E729,0)),"")),"")</f>
        <v>1</v>
      </c>
      <c r="AN729" s="101">
        <f t="array" ref="AN729">IF($AI729,MAX(IF(G2SelectionMask="x",IF(INDEX(RawDataRefData,$E729,0)&gt;0,INDEX(RawDataRefData,$E729,0)),"")),"")</f>
        <v>4</v>
      </c>
      <c r="AO729" s="101">
        <f t="shared" si="281"/>
        <v>2.1818181818181817</v>
      </c>
      <c r="AP729" s="101">
        <f t="array" ref="AP729">IF($AI729,STDEVA(IF(G2SelectionMask="x",IF(INDEX(RawDataRefData,$E729,0)&gt;0,INDEX(RawDataRefData,$E729,0)),"")),"")</f>
        <v>1.3280197150781923</v>
      </c>
      <c r="AQ729" s="100" t="b">
        <f t="shared" si="282"/>
        <v>0</v>
      </c>
      <c r="AR729" s="100" t="str">
        <f t="array" ref="AR729">IF($AQ729,MEDIAN(IF(G3SelectionMask="x",IF(INDEX(RawDataRefData,$E729,0)&gt;0,INDEX(RawDataRefData,$E729,0)),"")),"")</f>
        <v/>
      </c>
      <c r="AS729" s="100" t="str">
        <f t="array" ref="AS729">IF($AQ729,QUARTILE(IF(G3SelectionMask="x",IF(INDEX(RawDataRefData,$E729,0)&gt;0,INDEX(RawDataRefData,$E729,0)),""),1),"")</f>
        <v/>
      </c>
      <c r="AT729" s="100" t="str">
        <f t="array" ref="AT729">IF($AQ729,QUARTILE(IF(G3SelectionMask="x",IF(INDEX(RawDataRefData,$E729,0)&gt;0,INDEX(RawDataRefData,$E729,0)),""),3),"")</f>
        <v/>
      </c>
      <c r="AU729" s="100" t="str">
        <f t="array" ref="AU729">IF($AQ729,MIN(IF(G3SelectionMask="x",IF(INDEX(RawDataRefData,$E729,0)&gt;0,INDEX(RawDataRefData,$E729,0)),"")),"")</f>
        <v/>
      </c>
      <c r="AV729" s="100" t="str">
        <f t="array" ref="AV729">IF($AQ729,MAX(IF(G3SelectionMask="x",IF(INDEX(RawDataRefData,$E729,0)&gt;0,INDEX(RawDataRefData,$E729,0)),"")),"")</f>
        <v/>
      </c>
      <c r="AW729" s="100" t="str">
        <f t="shared" si="283"/>
        <v/>
      </c>
      <c r="AX729" s="100" t="str">
        <f t="array" ref="AX729">IF($AQ729,STDEVA(IF(G3SelectionMask="x",IF(INDEX(RawDataRefData,$E729,0)&gt;0,INDEX(RawDataRefData,$E729,0)),"")),"")</f>
        <v/>
      </c>
      <c r="AY729" s="101" t="b">
        <f t="shared" si="284"/>
        <v>0</v>
      </c>
      <c r="AZ729" s="101" t="str">
        <f t="array" ref="AZ729">IF($AY729,MEDIAN(IF(G4SelectionMask="x",IF(INDEX(RawDataRefData,$E729,0)&gt;0,INDEX(RawDataRefData,$E729,0)),"")),"")</f>
        <v/>
      </c>
      <c r="BA729" s="101" t="str">
        <f t="array" ref="BA729">IF($AY729,QUARTILE(IF(G4SelectionMask="x",IF(INDEX(RawDataRefData,$E729,0)&gt;0,INDEX(RawDataRefData,$E729,0)),""),1),"")</f>
        <v/>
      </c>
      <c r="BB729" s="101" t="str">
        <f t="array" ref="BB729">IF($AY729,QUARTILE(IF(G4SelectionMask="x",IF(INDEX(RawDataRefData,$E729,0)&gt;0,INDEX(RawDataRefData,$E729,0)),""),3),"")</f>
        <v/>
      </c>
      <c r="BC729" s="101" t="str">
        <f t="array" ref="BC729">IF($AY729,MIN(IF(G4SelectionMask="x",IF(INDEX(RawDataRefData,$E729,0)&gt;0,INDEX(RawDataRefData,$E729,0)),"")),"")</f>
        <v/>
      </c>
      <c r="BD729" s="101" t="str">
        <f t="array" ref="BD729">IF($AY729,MAX(IF(G4SelectionMask="x",IF(INDEX(RawDataRefData,$E729,0)&gt;0,INDEX(RawDataRefData,$E729,0)),"")),"")</f>
        <v/>
      </c>
      <c r="BE729" s="101" t="str">
        <f t="shared" si="285"/>
        <v/>
      </c>
      <c r="BF729" s="101" t="str">
        <f t="array" ref="BF729">IF($AY729,STDEVA(IF(G4SelectionMask="x",IF(INDEX(RawDataRefData,$E729,0)&gt;0,INDEX(RawDataRefData,$E729,0)),"")),"")</f>
        <v/>
      </c>
      <c r="BG729" s="100" t="b">
        <f t="shared" si="286"/>
        <v>0</v>
      </c>
      <c r="BH729" s="100" t="str">
        <f t="array" ref="BH729">IF($BG729,MEDIAN(IF(G5SelectionMask="x",IF(INDEX(RawDataRefData,$E729,0)&gt;0,INDEX(RawDataRefData,$E729,0)),"")),"")</f>
        <v/>
      </c>
      <c r="BI729" s="100" t="str">
        <f t="array" ref="BI729">IF($BG729,QUARTILE(IF(G5SelectionMask="x",IF(INDEX(RawDataRefData,$E729,0)&gt;0,INDEX(RawDataRefData,$E729,0)),""),1),"")</f>
        <v/>
      </c>
      <c r="BJ729" s="100" t="str">
        <f t="array" ref="BJ729">IF($BG729,QUARTILE(IF(G5SelectionMask="x",IF(INDEX(RawDataRefData,$E729,0)&gt;0,INDEX(RawDataRefData,$E729,0)),""),3),"")</f>
        <v/>
      </c>
      <c r="BK729" s="100" t="str">
        <f t="array" ref="BK729">IF($BG729,MIN(IF(G5SelectionMask="x",IF(INDEX(RawDataRefData,$E729,0)&gt;0,INDEX(RawDataRefData,$E729,0)),"")),"")</f>
        <v/>
      </c>
      <c r="BL729" s="100" t="str">
        <f t="array" ref="BL729">IF($BG729,MAX(IF(G5SelectionMask="x",IF(INDEX(RawDataRefData,$E729,0)&gt;0,INDEX(RawDataRefData,$E729,0)),"")),"")</f>
        <v/>
      </c>
      <c r="BM729" s="100" t="str">
        <f t="shared" si="287"/>
        <v/>
      </c>
      <c r="BN729" s="103" t="str">
        <f t="array" ref="BN729">IF($BG729,STDEVA(IF(G5SelectionMask="x",IF(INDEX(RawDataRefData,$E729,0)&gt;0,INDEX(RawDataRefData,$E729,0)),"")),"")</f>
        <v/>
      </c>
      <c r="BO729" s="104"/>
      <c r="BP729" s="105">
        <v>4</v>
      </c>
      <c r="BQ729" s="105">
        <v>4</v>
      </c>
      <c r="BR729" s="105">
        <v>1</v>
      </c>
      <c r="BS729" s="105">
        <v>3</v>
      </c>
      <c r="BT729" s="105">
        <v>1</v>
      </c>
      <c r="BU729" s="105">
        <v>4</v>
      </c>
      <c r="BV729" s="105">
        <v>2</v>
      </c>
      <c r="BW729" s="105">
        <v>4</v>
      </c>
      <c r="BX729" s="105">
        <v>2</v>
      </c>
      <c r="BY729" s="105">
        <v>4</v>
      </c>
      <c r="BZ729" s="105">
        <v>1</v>
      </c>
      <c r="CA729" s="105">
        <v>1</v>
      </c>
      <c r="CB729" s="105">
        <v>2</v>
      </c>
      <c r="CC729" s="105">
        <v>3</v>
      </c>
      <c r="CD729" s="105">
        <v>1</v>
      </c>
    </row>
    <row r="730" spans="1:82" x14ac:dyDescent="0.2">
      <c r="A730" s="33">
        <f t="shared" si="264"/>
        <v>0</v>
      </c>
      <c r="B730" s="218"/>
      <c r="C730" s="215"/>
      <c r="D730" s="224"/>
      <c r="E730" s="72">
        <f t="shared" si="280"/>
        <v>721</v>
      </c>
      <c r="F730" s="9" t="s">
        <v>962</v>
      </c>
      <c r="H730" s="9" t="s">
        <v>1213</v>
      </c>
      <c r="I730" s="9" t="s">
        <v>340</v>
      </c>
      <c r="K730" s="100">
        <f t="shared" si="265"/>
        <v>1</v>
      </c>
      <c r="L730" s="100"/>
      <c r="M730" s="100"/>
      <c r="N730" s="100"/>
      <c r="O730" s="100"/>
      <c r="P730" s="101">
        <f t="shared" si="266"/>
        <v>1</v>
      </c>
      <c r="Q730" s="102">
        <f t="shared" si="267"/>
        <v>3</v>
      </c>
      <c r="R730" s="102">
        <f t="shared" si="268"/>
        <v>3</v>
      </c>
      <c r="S730" s="102">
        <f t="shared" si="269"/>
        <v>4</v>
      </c>
      <c r="T730" s="102">
        <f t="shared" si="270"/>
        <v>2</v>
      </c>
      <c r="U730" s="102">
        <f t="shared" si="271"/>
        <v>2</v>
      </c>
      <c r="V730" s="102">
        <f t="shared" si="272"/>
        <v>2</v>
      </c>
      <c r="W730" s="102">
        <f t="shared" si="273"/>
        <v>1</v>
      </c>
      <c r="X730" s="102">
        <f t="shared" si="274"/>
        <v>2</v>
      </c>
      <c r="Y730" s="102">
        <f t="shared" si="275"/>
        <v>3</v>
      </c>
      <c r="Z730" s="102">
        <f t="shared" si="276"/>
        <v>2</v>
      </c>
      <c r="AA730" s="100" t="b">
        <f t="shared" si="277"/>
        <v>1</v>
      </c>
      <c r="AB730" s="100">
        <f t="array" ref="AB730">IF($AA730,MEDIAN(IF(G1SelectionMask="x",IF(INDEX(RawDataRefData,$E730,0)&gt;0,INDEX(RawDataRefData,$E730,0)),"")),"")</f>
        <v>2</v>
      </c>
      <c r="AC730" s="100">
        <f t="array" ref="AC730">IF($AA730,QUARTILE(IF(G1SelectionMask="x",IF(INDEX(RawDataRefData,$E730,0)&gt;0,INDEX(RawDataRefData,$E730,0)),""),1),"")</f>
        <v>2</v>
      </c>
      <c r="AD730" s="100">
        <f t="array" ref="AD730">IF($AA730,QUARTILE(IF(G1SelectionMask="x",IF(INDEX(RawDataRefData,$E730,0)&gt;0,INDEX(RawDataRefData,$E730,0)),""),3),"")</f>
        <v>3</v>
      </c>
      <c r="AE730" s="100">
        <f t="array" ref="AE730">IF($AA730,MIN(IF(G1SelectionMask="x",IF(INDEX(RawDataRefData,$E730,0)&gt;0,INDEX(RawDataRefData,$E730,0)),"")),"")</f>
        <v>1</v>
      </c>
      <c r="AF730" s="100">
        <f t="array" ref="AF730">IF($AA730,MAX(IF(G1SelectionMask="x",IF(INDEX(RawDataRefData,$E730,0)&gt;0,INDEX(RawDataRefData,$E730,0)),"")),"")</f>
        <v>4</v>
      </c>
      <c r="AG730" s="100">
        <f t="shared" si="278"/>
        <v>2.2727272727272729</v>
      </c>
      <c r="AH730" s="100">
        <f t="array" ref="AH730">IF($AA730,STDEVA(IF(G1SelectionMask="x",IF(INDEX(RawDataRefData,$E730,0)&gt;0,INDEX(RawDataRefData,$E730,0)),"")),"")</f>
        <v>0.90453403373329078</v>
      </c>
      <c r="AI730" s="101" t="b">
        <f t="shared" si="279"/>
        <v>1</v>
      </c>
      <c r="AJ730" s="101">
        <f t="array" ref="AJ730">IF($AI730,MEDIAN(IF(G2SelectionMask="x",IF(INDEX(RawDataRefData,$E730,0)&gt;0,INDEX(RawDataRefData,$E730,0)),"")),"")</f>
        <v>2</v>
      </c>
      <c r="AK730" s="101">
        <f t="array" ref="AK730">IF($AI730,QUARTILE(IF(G2SelectionMask="x",IF(INDEX(RawDataRefData,$E730,0)&gt;0,INDEX(RawDataRefData,$E730,0)),""),1),"")</f>
        <v>2</v>
      </c>
      <c r="AL730" s="101">
        <f t="array" ref="AL730">IF($AI730,QUARTILE(IF(G2SelectionMask="x",IF(INDEX(RawDataRefData,$E730,0)&gt;0,INDEX(RawDataRefData,$E730,0)),""),3),"")</f>
        <v>3</v>
      </c>
      <c r="AM730" s="101">
        <f t="array" ref="AM730">IF($AI730,MIN(IF(G2SelectionMask="x",IF(INDEX(RawDataRefData,$E730,0)&gt;0,INDEX(RawDataRefData,$E730,0)),"")),"")</f>
        <v>1</v>
      </c>
      <c r="AN730" s="101">
        <f t="array" ref="AN730">IF($AI730,MAX(IF(G2SelectionMask="x",IF(INDEX(RawDataRefData,$E730,0)&gt;0,INDEX(RawDataRefData,$E730,0)),"")),"")</f>
        <v>4</v>
      </c>
      <c r="AO730" s="101">
        <f t="shared" si="281"/>
        <v>2.3636363636363638</v>
      </c>
      <c r="AP730" s="101">
        <f t="array" ref="AP730">IF($AI730,STDEVA(IF(G2SelectionMask="x",IF(INDEX(RawDataRefData,$E730,0)&gt;0,INDEX(RawDataRefData,$E730,0)),"")),"")</f>
        <v>1.0269106361049412</v>
      </c>
      <c r="AQ730" s="100" t="b">
        <f t="shared" si="282"/>
        <v>0</v>
      </c>
      <c r="AR730" s="100" t="str">
        <f t="array" ref="AR730">IF($AQ730,MEDIAN(IF(G3SelectionMask="x",IF(INDEX(RawDataRefData,$E730,0)&gt;0,INDEX(RawDataRefData,$E730,0)),"")),"")</f>
        <v/>
      </c>
      <c r="AS730" s="100" t="str">
        <f t="array" ref="AS730">IF($AQ730,QUARTILE(IF(G3SelectionMask="x",IF(INDEX(RawDataRefData,$E730,0)&gt;0,INDEX(RawDataRefData,$E730,0)),""),1),"")</f>
        <v/>
      </c>
      <c r="AT730" s="100" t="str">
        <f t="array" ref="AT730">IF($AQ730,QUARTILE(IF(G3SelectionMask="x",IF(INDEX(RawDataRefData,$E730,0)&gt;0,INDEX(RawDataRefData,$E730,0)),""),3),"")</f>
        <v/>
      </c>
      <c r="AU730" s="100" t="str">
        <f t="array" ref="AU730">IF($AQ730,MIN(IF(G3SelectionMask="x",IF(INDEX(RawDataRefData,$E730,0)&gt;0,INDEX(RawDataRefData,$E730,0)),"")),"")</f>
        <v/>
      </c>
      <c r="AV730" s="100" t="str">
        <f t="array" ref="AV730">IF($AQ730,MAX(IF(G3SelectionMask="x",IF(INDEX(RawDataRefData,$E730,0)&gt;0,INDEX(RawDataRefData,$E730,0)),"")),"")</f>
        <v/>
      </c>
      <c r="AW730" s="100" t="str">
        <f t="shared" si="283"/>
        <v/>
      </c>
      <c r="AX730" s="100" t="str">
        <f t="array" ref="AX730">IF($AQ730,STDEVA(IF(G3SelectionMask="x",IF(INDEX(RawDataRefData,$E730,0)&gt;0,INDEX(RawDataRefData,$E730,0)),"")),"")</f>
        <v/>
      </c>
      <c r="AY730" s="101" t="b">
        <f t="shared" si="284"/>
        <v>0</v>
      </c>
      <c r="AZ730" s="101" t="str">
        <f t="array" ref="AZ730">IF($AY730,MEDIAN(IF(G4SelectionMask="x",IF(INDEX(RawDataRefData,$E730,0)&gt;0,INDEX(RawDataRefData,$E730,0)),"")),"")</f>
        <v/>
      </c>
      <c r="BA730" s="101" t="str">
        <f t="array" ref="BA730">IF($AY730,QUARTILE(IF(G4SelectionMask="x",IF(INDEX(RawDataRefData,$E730,0)&gt;0,INDEX(RawDataRefData,$E730,0)),""),1),"")</f>
        <v/>
      </c>
      <c r="BB730" s="101" t="str">
        <f t="array" ref="BB730">IF($AY730,QUARTILE(IF(G4SelectionMask="x",IF(INDEX(RawDataRefData,$E730,0)&gt;0,INDEX(RawDataRefData,$E730,0)),""),3),"")</f>
        <v/>
      </c>
      <c r="BC730" s="101" t="str">
        <f t="array" ref="BC730">IF($AY730,MIN(IF(G4SelectionMask="x",IF(INDEX(RawDataRefData,$E730,0)&gt;0,INDEX(RawDataRefData,$E730,0)),"")),"")</f>
        <v/>
      </c>
      <c r="BD730" s="101" t="str">
        <f t="array" ref="BD730">IF($AY730,MAX(IF(G4SelectionMask="x",IF(INDEX(RawDataRefData,$E730,0)&gt;0,INDEX(RawDataRefData,$E730,0)),"")),"")</f>
        <v/>
      </c>
      <c r="BE730" s="101" t="str">
        <f t="shared" si="285"/>
        <v/>
      </c>
      <c r="BF730" s="101" t="str">
        <f t="array" ref="BF730">IF($AY730,STDEVA(IF(G4SelectionMask="x",IF(INDEX(RawDataRefData,$E730,0)&gt;0,INDEX(RawDataRefData,$E730,0)),"")),"")</f>
        <v/>
      </c>
      <c r="BG730" s="100" t="b">
        <f t="shared" si="286"/>
        <v>0</v>
      </c>
      <c r="BH730" s="100" t="str">
        <f t="array" ref="BH730">IF($BG730,MEDIAN(IF(G5SelectionMask="x",IF(INDEX(RawDataRefData,$E730,0)&gt;0,INDEX(RawDataRefData,$E730,0)),"")),"")</f>
        <v/>
      </c>
      <c r="BI730" s="100" t="str">
        <f t="array" ref="BI730">IF($BG730,QUARTILE(IF(G5SelectionMask="x",IF(INDEX(RawDataRefData,$E730,0)&gt;0,INDEX(RawDataRefData,$E730,0)),""),1),"")</f>
        <v/>
      </c>
      <c r="BJ730" s="100" t="str">
        <f t="array" ref="BJ730">IF($BG730,QUARTILE(IF(G5SelectionMask="x",IF(INDEX(RawDataRefData,$E730,0)&gt;0,INDEX(RawDataRefData,$E730,0)),""),3),"")</f>
        <v/>
      </c>
      <c r="BK730" s="100" t="str">
        <f t="array" ref="BK730">IF($BG730,MIN(IF(G5SelectionMask="x",IF(INDEX(RawDataRefData,$E730,0)&gt;0,INDEX(RawDataRefData,$E730,0)),"")),"")</f>
        <v/>
      </c>
      <c r="BL730" s="100" t="str">
        <f t="array" ref="BL730">IF($BG730,MAX(IF(G5SelectionMask="x",IF(INDEX(RawDataRefData,$E730,0)&gt;0,INDEX(RawDataRefData,$E730,0)),"")),"")</f>
        <v/>
      </c>
      <c r="BM730" s="100" t="str">
        <f t="shared" si="287"/>
        <v/>
      </c>
      <c r="BN730" s="103" t="str">
        <f t="array" ref="BN730">IF($BG730,STDEVA(IF(G5SelectionMask="x",IF(INDEX(RawDataRefData,$E730,0)&gt;0,INDEX(RawDataRefData,$E730,0)),"")),"")</f>
        <v/>
      </c>
      <c r="BO730" s="104"/>
      <c r="BP730" s="105">
        <v>1</v>
      </c>
      <c r="BQ730" s="105">
        <v>1</v>
      </c>
      <c r="BR730" s="105">
        <v>3</v>
      </c>
      <c r="BS730" s="105">
        <v>3</v>
      </c>
      <c r="BT730" s="105">
        <v>4</v>
      </c>
      <c r="BU730" s="105">
        <v>2</v>
      </c>
      <c r="BV730" s="105">
        <v>2</v>
      </c>
      <c r="BW730" s="105">
        <v>2</v>
      </c>
      <c r="BX730" s="105">
        <v>1</v>
      </c>
      <c r="BY730" s="105">
        <v>2</v>
      </c>
      <c r="BZ730" s="105">
        <v>3</v>
      </c>
      <c r="CA730" s="105">
        <v>2</v>
      </c>
      <c r="CB730" s="105">
        <v>2</v>
      </c>
      <c r="CC730" s="105">
        <v>4</v>
      </c>
      <c r="CD730" s="105">
        <v>2</v>
      </c>
    </row>
    <row r="731" spans="1:82" x14ac:dyDescent="0.2">
      <c r="A731" s="33">
        <f t="shared" si="264"/>
        <v>0</v>
      </c>
      <c r="B731" s="218"/>
      <c r="C731" s="215"/>
      <c r="D731" s="224"/>
      <c r="E731" s="72">
        <f t="shared" si="280"/>
        <v>722</v>
      </c>
      <c r="F731" s="9" t="s">
        <v>963</v>
      </c>
      <c r="H731" s="9" t="s">
        <v>1213</v>
      </c>
      <c r="I731" s="9" t="s">
        <v>340</v>
      </c>
      <c r="K731" s="100">
        <f t="shared" si="265"/>
        <v>3</v>
      </c>
      <c r="L731" s="100"/>
      <c r="M731" s="100"/>
      <c r="N731" s="100"/>
      <c r="O731" s="100"/>
      <c r="P731" s="101">
        <f t="shared" si="266"/>
        <v>1</v>
      </c>
      <c r="Q731" s="102">
        <f t="shared" si="267"/>
        <v>1</v>
      </c>
      <c r="R731" s="102">
        <f t="shared" si="268"/>
        <v>4</v>
      </c>
      <c r="S731" s="102">
        <f t="shared" si="269"/>
        <v>1</v>
      </c>
      <c r="T731" s="102">
        <f t="shared" si="270"/>
        <v>1</v>
      </c>
      <c r="U731" s="102">
        <f t="shared" si="271"/>
        <v>4</v>
      </c>
      <c r="V731" s="102">
        <f t="shared" si="272"/>
        <v>2</v>
      </c>
      <c r="W731" s="102">
        <f t="shared" si="273"/>
        <v>4</v>
      </c>
      <c r="X731" s="102">
        <f t="shared" si="274"/>
        <v>1</v>
      </c>
      <c r="Y731" s="102">
        <f t="shared" si="275"/>
        <v>3</v>
      </c>
      <c r="Z731" s="102">
        <f t="shared" si="276"/>
        <v>1</v>
      </c>
      <c r="AA731" s="100" t="b">
        <f t="shared" si="277"/>
        <v>1</v>
      </c>
      <c r="AB731" s="100">
        <f t="array" ref="AB731">IF($AA731,MEDIAN(IF(G1SelectionMask="x",IF(INDEX(RawDataRefData,$E731,0)&gt;0,INDEX(RawDataRefData,$E731,0)),"")),"")</f>
        <v>1</v>
      </c>
      <c r="AC731" s="100">
        <f t="array" ref="AC731">IF($AA731,QUARTILE(IF(G1SelectionMask="x",IF(INDEX(RawDataRefData,$E731,0)&gt;0,INDEX(RawDataRefData,$E731,0)),""),1),"")</f>
        <v>1</v>
      </c>
      <c r="AD731" s="100">
        <f t="array" ref="AD731">IF($AA731,QUARTILE(IF(G1SelectionMask="x",IF(INDEX(RawDataRefData,$E731,0)&gt;0,INDEX(RawDataRefData,$E731,0)),""),3),"")</f>
        <v>3.5</v>
      </c>
      <c r="AE731" s="100">
        <f t="array" ref="AE731">IF($AA731,MIN(IF(G1SelectionMask="x",IF(INDEX(RawDataRefData,$E731,0)&gt;0,INDEX(RawDataRefData,$E731,0)),"")),"")</f>
        <v>1</v>
      </c>
      <c r="AF731" s="100">
        <f t="array" ref="AF731">IF($AA731,MAX(IF(G1SelectionMask="x",IF(INDEX(RawDataRefData,$E731,0)&gt;0,INDEX(RawDataRefData,$E731,0)),"")),"")</f>
        <v>4</v>
      </c>
      <c r="AG731" s="100">
        <f t="shared" si="278"/>
        <v>2.0909090909090908</v>
      </c>
      <c r="AH731" s="100">
        <f t="array" ref="AH731">IF($AA731,STDEVA(IF(G1SelectionMask="x",IF(INDEX(RawDataRefData,$E731,0)&gt;0,INDEX(RawDataRefData,$E731,0)),"")),"")</f>
        <v>1.3751033019046572</v>
      </c>
      <c r="AI731" s="101" t="b">
        <f t="shared" si="279"/>
        <v>1</v>
      </c>
      <c r="AJ731" s="101">
        <f t="array" ref="AJ731">IF($AI731,MEDIAN(IF(G2SelectionMask="x",IF(INDEX(RawDataRefData,$E731,0)&gt;0,INDEX(RawDataRefData,$E731,0)),"")),"")</f>
        <v>1</v>
      </c>
      <c r="AK731" s="101">
        <f t="array" ref="AK731">IF($AI731,QUARTILE(IF(G2SelectionMask="x",IF(INDEX(RawDataRefData,$E731,0)&gt;0,INDEX(RawDataRefData,$E731,0)),""),1),"")</f>
        <v>1</v>
      </c>
      <c r="AL731" s="101">
        <f t="array" ref="AL731">IF($AI731,QUARTILE(IF(G2SelectionMask="x",IF(INDEX(RawDataRefData,$E731,0)&gt;0,INDEX(RawDataRefData,$E731,0)),""),3),"")</f>
        <v>2</v>
      </c>
      <c r="AM731" s="101">
        <f t="array" ref="AM731">IF($AI731,MIN(IF(G2SelectionMask="x",IF(INDEX(RawDataRefData,$E731,0)&gt;0,INDEX(RawDataRefData,$E731,0)),"")),"")</f>
        <v>1</v>
      </c>
      <c r="AN731" s="101">
        <f t="array" ref="AN731">IF($AI731,MAX(IF(G2SelectionMask="x",IF(INDEX(RawDataRefData,$E731,0)&gt;0,INDEX(RawDataRefData,$E731,0)),"")),"")</f>
        <v>4</v>
      </c>
      <c r="AO731" s="101">
        <f t="shared" si="281"/>
        <v>1.6363636363636365</v>
      </c>
      <c r="AP731" s="101">
        <f t="array" ref="AP731">IF($AI731,STDEVA(IF(G2SelectionMask="x",IF(INDEX(RawDataRefData,$E731,0)&gt;0,INDEX(RawDataRefData,$E731,0)),"")),"")</f>
        <v>1.0269106361049412</v>
      </c>
      <c r="AQ731" s="100" t="b">
        <f t="shared" si="282"/>
        <v>0</v>
      </c>
      <c r="AR731" s="100" t="str">
        <f t="array" ref="AR731">IF($AQ731,MEDIAN(IF(G3SelectionMask="x",IF(INDEX(RawDataRefData,$E731,0)&gt;0,INDEX(RawDataRefData,$E731,0)),"")),"")</f>
        <v/>
      </c>
      <c r="AS731" s="100" t="str">
        <f t="array" ref="AS731">IF($AQ731,QUARTILE(IF(G3SelectionMask="x",IF(INDEX(RawDataRefData,$E731,0)&gt;0,INDEX(RawDataRefData,$E731,0)),""),1),"")</f>
        <v/>
      </c>
      <c r="AT731" s="100" t="str">
        <f t="array" ref="AT731">IF($AQ731,QUARTILE(IF(G3SelectionMask="x",IF(INDEX(RawDataRefData,$E731,0)&gt;0,INDEX(RawDataRefData,$E731,0)),""),3),"")</f>
        <v/>
      </c>
      <c r="AU731" s="100" t="str">
        <f t="array" ref="AU731">IF($AQ731,MIN(IF(G3SelectionMask="x",IF(INDEX(RawDataRefData,$E731,0)&gt;0,INDEX(RawDataRefData,$E731,0)),"")),"")</f>
        <v/>
      </c>
      <c r="AV731" s="100" t="str">
        <f t="array" ref="AV731">IF($AQ731,MAX(IF(G3SelectionMask="x",IF(INDEX(RawDataRefData,$E731,0)&gt;0,INDEX(RawDataRefData,$E731,0)),"")),"")</f>
        <v/>
      </c>
      <c r="AW731" s="100" t="str">
        <f t="shared" si="283"/>
        <v/>
      </c>
      <c r="AX731" s="100" t="str">
        <f t="array" ref="AX731">IF($AQ731,STDEVA(IF(G3SelectionMask="x",IF(INDEX(RawDataRefData,$E731,0)&gt;0,INDEX(RawDataRefData,$E731,0)),"")),"")</f>
        <v/>
      </c>
      <c r="AY731" s="101" t="b">
        <f t="shared" si="284"/>
        <v>0</v>
      </c>
      <c r="AZ731" s="101" t="str">
        <f t="array" ref="AZ731">IF($AY731,MEDIAN(IF(G4SelectionMask="x",IF(INDEX(RawDataRefData,$E731,0)&gt;0,INDEX(RawDataRefData,$E731,0)),"")),"")</f>
        <v/>
      </c>
      <c r="BA731" s="101" t="str">
        <f t="array" ref="BA731">IF($AY731,QUARTILE(IF(G4SelectionMask="x",IF(INDEX(RawDataRefData,$E731,0)&gt;0,INDEX(RawDataRefData,$E731,0)),""),1),"")</f>
        <v/>
      </c>
      <c r="BB731" s="101" t="str">
        <f t="array" ref="BB731">IF($AY731,QUARTILE(IF(G4SelectionMask="x",IF(INDEX(RawDataRefData,$E731,0)&gt;0,INDEX(RawDataRefData,$E731,0)),""),3),"")</f>
        <v/>
      </c>
      <c r="BC731" s="101" t="str">
        <f t="array" ref="BC731">IF($AY731,MIN(IF(G4SelectionMask="x",IF(INDEX(RawDataRefData,$E731,0)&gt;0,INDEX(RawDataRefData,$E731,0)),"")),"")</f>
        <v/>
      </c>
      <c r="BD731" s="101" t="str">
        <f t="array" ref="BD731">IF($AY731,MAX(IF(G4SelectionMask="x",IF(INDEX(RawDataRefData,$E731,0)&gt;0,INDEX(RawDataRefData,$E731,0)),"")),"")</f>
        <v/>
      </c>
      <c r="BE731" s="101" t="str">
        <f t="shared" si="285"/>
        <v/>
      </c>
      <c r="BF731" s="101" t="str">
        <f t="array" ref="BF731">IF($AY731,STDEVA(IF(G4SelectionMask="x",IF(INDEX(RawDataRefData,$E731,0)&gt;0,INDEX(RawDataRefData,$E731,0)),"")),"")</f>
        <v/>
      </c>
      <c r="BG731" s="100" t="b">
        <f t="shared" si="286"/>
        <v>0</v>
      </c>
      <c r="BH731" s="100" t="str">
        <f t="array" ref="BH731">IF($BG731,MEDIAN(IF(G5SelectionMask="x",IF(INDEX(RawDataRefData,$E731,0)&gt;0,INDEX(RawDataRefData,$E731,0)),"")),"")</f>
        <v/>
      </c>
      <c r="BI731" s="100" t="str">
        <f t="array" ref="BI731">IF($BG731,QUARTILE(IF(G5SelectionMask="x",IF(INDEX(RawDataRefData,$E731,0)&gt;0,INDEX(RawDataRefData,$E731,0)),""),1),"")</f>
        <v/>
      </c>
      <c r="BJ731" s="100" t="str">
        <f t="array" ref="BJ731">IF($BG731,QUARTILE(IF(G5SelectionMask="x",IF(INDEX(RawDataRefData,$E731,0)&gt;0,INDEX(RawDataRefData,$E731,0)),""),3),"")</f>
        <v/>
      </c>
      <c r="BK731" s="100" t="str">
        <f t="array" ref="BK731">IF($BG731,MIN(IF(G5SelectionMask="x",IF(INDEX(RawDataRefData,$E731,0)&gt;0,INDEX(RawDataRefData,$E731,0)),"")),"")</f>
        <v/>
      </c>
      <c r="BL731" s="100" t="str">
        <f t="array" ref="BL731">IF($BG731,MAX(IF(G5SelectionMask="x",IF(INDEX(RawDataRefData,$E731,0)&gt;0,INDEX(RawDataRefData,$E731,0)),"")),"")</f>
        <v/>
      </c>
      <c r="BM731" s="100" t="str">
        <f t="shared" si="287"/>
        <v/>
      </c>
      <c r="BN731" s="103" t="str">
        <f t="array" ref="BN731">IF($BG731,STDEVA(IF(G5SelectionMask="x",IF(INDEX(RawDataRefData,$E731,0)&gt;0,INDEX(RawDataRefData,$E731,0)),"")),"")</f>
        <v/>
      </c>
      <c r="BO731" s="104"/>
      <c r="BP731" s="105">
        <v>3</v>
      </c>
      <c r="BQ731" s="105">
        <v>1</v>
      </c>
      <c r="BR731" s="105">
        <v>1</v>
      </c>
      <c r="BS731" s="105">
        <v>4</v>
      </c>
      <c r="BT731" s="105">
        <v>1</v>
      </c>
      <c r="BU731" s="105">
        <v>1</v>
      </c>
      <c r="BV731" s="105">
        <v>4</v>
      </c>
      <c r="BW731" s="105">
        <v>2</v>
      </c>
      <c r="BX731" s="105">
        <v>4</v>
      </c>
      <c r="BY731" s="105">
        <v>1</v>
      </c>
      <c r="BZ731" s="105">
        <v>3</v>
      </c>
      <c r="CA731" s="105">
        <v>1</v>
      </c>
      <c r="CB731" s="105">
        <v>2</v>
      </c>
      <c r="CC731" s="105">
        <v>1</v>
      </c>
      <c r="CD731" s="105">
        <v>1</v>
      </c>
    </row>
    <row r="732" spans="1:82" x14ac:dyDescent="0.2">
      <c r="A732" s="33">
        <f t="shared" si="264"/>
        <v>0</v>
      </c>
      <c r="B732" s="218"/>
      <c r="C732" s="215"/>
      <c r="D732" s="224"/>
      <c r="E732" s="72">
        <f t="shared" si="280"/>
        <v>723</v>
      </c>
      <c r="F732" s="9" t="s">
        <v>964</v>
      </c>
      <c r="H732" s="9" t="s">
        <v>1213</v>
      </c>
      <c r="I732" s="9" t="s">
        <v>340</v>
      </c>
      <c r="K732" s="100">
        <f t="shared" si="265"/>
        <v>3</v>
      </c>
      <c r="L732" s="100"/>
      <c r="M732" s="100"/>
      <c r="N732" s="100"/>
      <c r="O732" s="100"/>
      <c r="P732" s="101">
        <f t="shared" si="266"/>
        <v>4</v>
      </c>
      <c r="Q732" s="102">
        <f t="shared" si="267"/>
        <v>1</v>
      </c>
      <c r="R732" s="102">
        <f t="shared" si="268"/>
        <v>1</v>
      </c>
      <c r="S732" s="102">
        <f t="shared" si="269"/>
        <v>2</v>
      </c>
      <c r="T732" s="102">
        <f t="shared" si="270"/>
        <v>2</v>
      </c>
      <c r="U732" s="102">
        <f t="shared" si="271"/>
        <v>2</v>
      </c>
      <c r="V732" s="102">
        <f t="shared" si="272"/>
        <v>2</v>
      </c>
      <c r="W732" s="102">
        <f t="shared" si="273"/>
        <v>2</v>
      </c>
      <c r="X732" s="102">
        <f t="shared" si="274"/>
        <v>2</v>
      </c>
      <c r="Y732" s="102">
        <f t="shared" si="275"/>
        <v>2</v>
      </c>
      <c r="Z732" s="102">
        <f t="shared" si="276"/>
        <v>2</v>
      </c>
      <c r="AA732" s="100" t="b">
        <f t="shared" si="277"/>
        <v>1</v>
      </c>
      <c r="AB732" s="100">
        <f t="array" ref="AB732">IF($AA732,MEDIAN(IF(G1SelectionMask="x",IF(INDEX(RawDataRefData,$E732,0)&gt;0,INDEX(RawDataRefData,$E732,0)),"")),"")</f>
        <v>2</v>
      </c>
      <c r="AC732" s="100">
        <f t="array" ref="AC732">IF($AA732,QUARTILE(IF(G1SelectionMask="x",IF(INDEX(RawDataRefData,$E732,0)&gt;0,INDEX(RawDataRefData,$E732,0)),""),1),"")</f>
        <v>2</v>
      </c>
      <c r="AD732" s="100">
        <f t="array" ref="AD732">IF($AA732,QUARTILE(IF(G1SelectionMask="x",IF(INDEX(RawDataRefData,$E732,0)&gt;0,INDEX(RawDataRefData,$E732,0)),""),3),"")</f>
        <v>2</v>
      </c>
      <c r="AE732" s="100">
        <f t="array" ref="AE732">IF($AA732,MIN(IF(G1SelectionMask="x",IF(INDEX(RawDataRefData,$E732,0)&gt;0,INDEX(RawDataRefData,$E732,0)),"")),"")</f>
        <v>1</v>
      </c>
      <c r="AF732" s="100">
        <f t="array" ref="AF732">IF($AA732,MAX(IF(G1SelectionMask="x",IF(INDEX(RawDataRefData,$E732,0)&gt;0,INDEX(RawDataRefData,$E732,0)),"")),"")</f>
        <v>4</v>
      </c>
      <c r="AG732" s="100">
        <f t="shared" si="278"/>
        <v>2</v>
      </c>
      <c r="AH732" s="100">
        <f t="array" ref="AH732">IF($AA732,STDEVA(IF(G1SelectionMask="x",IF(INDEX(RawDataRefData,$E732,0)&gt;0,INDEX(RawDataRefData,$E732,0)),"")),"")</f>
        <v>0.7745966692414834</v>
      </c>
      <c r="AI732" s="101" t="b">
        <f t="shared" si="279"/>
        <v>1</v>
      </c>
      <c r="AJ732" s="101">
        <f t="array" ref="AJ732">IF($AI732,MEDIAN(IF(G2SelectionMask="x",IF(INDEX(RawDataRefData,$E732,0)&gt;0,INDEX(RawDataRefData,$E732,0)),"")),"")</f>
        <v>2</v>
      </c>
      <c r="AK732" s="101">
        <f t="array" ref="AK732">IF($AI732,QUARTILE(IF(G2SelectionMask="x",IF(INDEX(RawDataRefData,$E732,0)&gt;0,INDEX(RawDataRefData,$E732,0)),""),1),"")</f>
        <v>2</v>
      </c>
      <c r="AL732" s="101">
        <f t="array" ref="AL732">IF($AI732,QUARTILE(IF(G2SelectionMask="x",IF(INDEX(RawDataRefData,$E732,0)&gt;0,INDEX(RawDataRefData,$E732,0)),""),3),"")</f>
        <v>2</v>
      </c>
      <c r="AM732" s="101">
        <f t="array" ref="AM732">IF($AI732,MIN(IF(G2SelectionMask="x",IF(INDEX(RawDataRefData,$E732,0)&gt;0,INDEX(RawDataRefData,$E732,0)),"")),"")</f>
        <v>1</v>
      </c>
      <c r="AN732" s="101">
        <f t="array" ref="AN732">IF($AI732,MAX(IF(G2SelectionMask="x",IF(INDEX(RawDataRefData,$E732,0)&gt;0,INDEX(RawDataRefData,$E732,0)),"")),"")</f>
        <v>4</v>
      </c>
      <c r="AO732" s="101">
        <f t="shared" si="281"/>
        <v>2.2727272727272729</v>
      </c>
      <c r="AP732" s="101">
        <f t="array" ref="AP732">IF($AI732,STDEVA(IF(G2SelectionMask="x",IF(INDEX(RawDataRefData,$E732,0)&gt;0,INDEX(RawDataRefData,$E732,0)),"")),"")</f>
        <v>0.90453403373329078</v>
      </c>
      <c r="AQ732" s="100" t="b">
        <f t="shared" si="282"/>
        <v>0</v>
      </c>
      <c r="AR732" s="100" t="str">
        <f t="array" ref="AR732">IF($AQ732,MEDIAN(IF(G3SelectionMask="x",IF(INDEX(RawDataRefData,$E732,0)&gt;0,INDEX(RawDataRefData,$E732,0)),"")),"")</f>
        <v/>
      </c>
      <c r="AS732" s="100" t="str">
        <f t="array" ref="AS732">IF($AQ732,QUARTILE(IF(G3SelectionMask="x",IF(INDEX(RawDataRefData,$E732,0)&gt;0,INDEX(RawDataRefData,$E732,0)),""),1),"")</f>
        <v/>
      </c>
      <c r="AT732" s="100" t="str">
        <f t="array" ref="AT732">IF($AQ732,QUARTILE(IF(G3SelectionMask="x",IF(INDEX(RawDataRefData,$E732,0)&gt;0,INDEX(RawDataRefData,$E732,0)),""),3),"")</f>
        <v/>
      </c>
      <c r="AU732" s="100" t="str">
        <f t="array" ref="AU732">IF($AQ732,MIN(IF(G3SelectionMask="x",IF(INDEX(RawDataRefData,$E732,0)&gt;0,INDEX(RawDataRefData,$E732,0)),"")),"")</f>
        <v/>
      </c>
      <c r="AV732" s="100" t="str">
        <f t="array" ref="AV732">IF($AQ732,MAX(IF(G3SelectionMask="x",IF(INDEX(RawDataRefData,$E732,0)&gt;0,INDEX(RawDataRefData,$E732,0)),"")),"")</f>
        <v/>
      </c>
      <c r="AW732" s="100" t="str">
        <f t="shared" si="283"/>
        <v/>
      </c>
      <c r="AX732" s="100" t="str">
        <f t="array" ref="AX732">IF($AQ732,STDEVA(IF(G3SelectionMask="x",IF(INDEX(RawDataRefData,$E732,0)&gt;0,INDEX(RawDataRefData,$E732,0)),"")),"")</f>
        <v/>
      </c>
      <c r="AY732" s="101" t="b">
        <f t="shared" si="284"/>
        <v>0</v>
      </c>
      <c r="AZ732" s="101" t="str">
        <f t="array" ref="AZ732">IF($AY732,MEDIAN(IF(G4SelectionMask="x",IF(INDEX(RawDataRefData,$E732,0)&gt;0,INDEX(RawDataRefData,$E732,0)),"")),"")</f>
        <v/>
      </c>
      <c r="BA732" s="101" t="str">
        <f t="array" ref="BA732">IF($AY732,QUARTILE(IF(G4SelectionMask="x",IF(INDEX(RawDataRefData,$E732,0)&gt;0,INDEX(RawDataRefData,$E732,0)),""),1),"")</f>
        <v/>
      </c>
      <c r="BB732" s="101" t="str">
        <f t="array" ref="BB732">IF($AY732,QUARTILE(IF(G4SelectionMask="x",IF(INDEX(RawDataRefData,$E732,0)&gt;0,INDEX(RawDataRefData,$E732,0)),""),3),"")</f>
        <v/>
      </c>
      <c r="BC732" s="101" t="str">
        <f t="array" ref="BC732">IF($AY732,MIN(IF(G4SelectionMask="x",IF(INDEX(RawDataRefData,$E732,0)&gt;0,INDEX(RawDataRefData,$E732,0)),"")),"")</f>
        <v/>
      </c>
      <c r="BD732" s="101" t="str">
        <f t="array" ref="BD732">IF($AY732,MAX(IF(G4SelectionMask="x",IF(INDEX(RawDataRefData,$E732,0)&gt;0,INDEX(RawDataRefData,$E732,0)),"")),"")</f>
        <v/>
      </c>
      <c r="BE732" s="101" t="str">
        <f t="shared" si="285"/>
        <v/>
      </c>
      <c r="BF732" s="101" t="str">
        <f t="array" ref="BF732">IF($AY732,STDEVA(IF(G4SelectionMask="x",IF(INDEX(RawDataRefData,$E732,0)&gt;0,INDEX(RawDataRefData,$E732,0)),"")),"")</f>
        <v/>
      </c>
      <c r="BG732" s="100" t="b">
        <f t="shared" si="286"/>
        <v>0</v>
      </c>
      <c r="BH732" s="100" t="str">
        <f t="array" ref="BH732">IF($BG732,MEDIAN(IF(G5SelectionMask="x",IF(INDEX(RawDataRefData,$E732,0)&gt;0,INDEX(RawDataRefData,$E732,0)),"")),"")</f>
        <v/>
      </c>
      <c r="BI732" s="100" t="str">
        <f t="array" ref="BI732">IF($BG732,QUARTILE(IF(G5SelectionMask="x",IF(INDEX(RawDataRefData,$E732,0)&gt;0,INDEX(RawDataRefData,$E732,0)),""),1),"")</f>
        <v/>
      </c>
      <c r="BJ732" s="100" t="str">
        <f t="array" ref="BJ732">IF($BG732,QUARTILE(IF(G5SelectionMask="x",IF(INDEX(RawDataRefData,$E732,0)&gt;0,INDEX(RawDataRefData,$E732,0)),""),3),"")</f>
        <v/>
      </c>
      <c r="BK732" s="100" t="str">
        <f t="array" ref="BK732">IF($BG732,MIN(IF(G5SelectionMask="x",IF(INDEX(RawDataRefData,$E732,0)&gt;0,INDEX(RawDataRefData,$E732,0)),"")),"")</f>
        <v/>
      </c>
      <c r="BL732" s="100" t="str">
        <f t="array" ref="BL732">IF($BG732,MAX(IF(G5SelectionMask="x",IF(INDEX(RawDataRefData,$E732,0)&gt;0,INDEX(RawDataRefData,$E732,0)),"")),"")</f>
        <v/>
      </c>
      <c r="BM732" s="100" t="str">
        <f t="shared" si="287"/>
        <v/>
      </c>
      <c r="BN732" s="103" t="str">
        <f t="array" ref="BN732">IF($BG732,STDEVA(IF(G5SelectionMask="x",IF(INDEX(RawDataRefData,$E732,0)&gt;0,INDEX(RawDataRefData,$E732,0)),"")),"")</f>
        <v/>
      </c>
      <c r="BO732" s="104"/>
      <c r="BP732" s="105">
        <v>3</v>
      </c>
      <c r="BQ732" s="105">
        <v>4</v>
      </c>
      <c r="BR732" s="105">
        <v>1</v>
      </c>
      <c r="BS732" s="105">
        <v>1</v>
      </c>
      <c r="BT732" s="105">
        <v>2</v>
      </c>
      <c r="BU732" s="105">
        <v>2</v>
      </c>
      <c r="BV732" s="105">
        <v>2</v>
      </c>
      <c r="BW732" s="105">
        <v>2</v>
      </c>
      <c r="BX732" s="105">
        <v>2</v>
      </c>
      <c r="BY732" s="105">
        <v>2</v>
      </c>
      <c r="BZ732" s="105">
        <v>2</v>
      </c>
      <c r="CA732" s="105">
        <v>2</v>
      </c>
      <c r="CB732" s="105">
        <v>2</v>
      </c>
      <c r="CC732" s="105">
        <v>2</v>
      </c>
      <c r="CD732" s="105">
        <v>4</v>
      </c>
    </row>
    <row r="733" spans="1:82" x14ac:dyDescent="0.2">
      <c r="A733" s="33">
        <f t="shared" si="264"/>
        <v>0</v>
      </c>
      <c r="B733" s="218"/>
      <c r="C733" s="215"/>
      <c r="D733" s="224"/>
      <c r="E733" s="72">
        <f t="shared" si="280"/>
        <v>724</v>
      </c>
      <c r="F733" s="9" t="s">
        <v>965</v>
      </c>
      <c r="H733" s="9" t="s">
        <v>1213</v>
      </c>
      <c r="I733" s="9" t="s">
        <v>340</v>
      </c>
      <c r="K733" s="100">
        <f t="shared" si="265"/>
        <v>4</v>
      </c>
      <c r="L733" s="100"/>
      <c r="M733" s="100"/>
      <c r="N733" s="100"/>
      <c r="O733" s="100"/>
      <c r="P733" s="101">
        <f t="shared" si="266"/>
        <v>3</v>
      </c>
      <c r="Q733" s="102">
        <f t="shared" si="267"/>
        <v>2</v>
      </c>
      <c r="R733" s="102">
        <f t="shared" si="268"/>
        <v>2</v>
      </c>
      <c r="S733" s="102">
        <f t="shared" si="269"/>
        <v>3</v>
      </c>
      <c r="T733" s="102">
        <f t="shared" si="270"/>
        <v>3</v>
      </c>
      <c r="U733" s="102">
        <f t="shared" si="271"/>
        <v>1</v>
      </c>
      <c r="V733" s="102">
        <f t="shared" si="272"/>
        <v>1</v>
      </c>
      <c r="W733" s="102">
        <f t="shared" si="273"/>
        <v>4</v>
      </c>
      <c r="X733" s="102">
        <f t="shared" si="274"/>
        <v>4</v>
      </c>
      <c r="Y733" s="102">
        <f t="shared" si="275"/>
        <v>3</v>
      </c>
      <c r="Z733" s="102">
        <f t="shared" si="276"/>
        <v>2</v>
      </c>
      <c r="AA733" s="100" t="b">
        <f t="shared" si="277"/>
        <v>1</v>
      </c>
      <c r="AB733" s="100">
        <f t="array" ref="AB733">IF($AA733,MEDIAN(IF(G1SelectionMask="x",IF(INDEX(RawDataRefData,$E733,0)&gt;0,INDEX(RawDataRefData,$E733,0)),"")),"")</f>
        <v>3</v>
      </c>
      <c r="AC733" s="100">
        <f t="array" ref="AC733">IF($AA733,QUARTILE(IF(G1SelectionMask="x",IF(INDEX(RawDataRefData,$E733,0)&gt;0,INDEX(RawDataRefData,$E733,0)),""),1),"")</f>
        <v>2</v>
      </c>
      <c r="AD733" s="100">
        <f t="array" ref="AD733">IF($AA733,QUARTILE(IF(G1SelectionMask="x",IF(INDEX(RawDataRefData,$E733,0)&gt;0,INDEX(RawDataRefData,$E733,0)),""),3),"")</f>
        <v>3</v>
      </c>
      <c r="AE733" s="100">
        <f t="array" ref="AE733">IF($AA733,MIN(IF(G1SelectionMask="x",IF(INDEX(RawDataRefData,$E733,0)&gt;0,INDEX(RawDataRefData,$E733,0)),"")),"")</f>
        <v>1</v>
      </c>
      <c r="AF733" s="100">
        <f t="array" ref="AF733">IF($AA733,MAX(IF(G1SelectionMask="x",IF(INDEX(RawDataRefData,$E733,0)&gt;0,INDEX(RawDataRefData,$E733,0)),"")),"")</f>
        <v>4</v>
      </c>
      <c r="AG733" s="100">
        <f t="shared" si="278"/>
        <v>2.5454545454545454</v>
      </c>
      <c r="AH733" s="100">
        <f t="array" ref="AH733">IF($AA733,STDEVA(IF(G1SelectionMask="x",IF(INDEX(RawDataRefData,$E733,0)&gt;0,INDEX(RawDataRefData,$E733,0)),"")),"")</f>
        <v>1.0357254813546268</v>
      </c>
      <c r="AI733" s="101" t="b">
        <f t="shared" si="279"/>
        <v>1</v>
      </c>
      <c r="AJ733" s="101">
        <f t="array" ref="AJ733">IF($AI733,MEDIAN(IF(G2SelectionMask="x",IF(INDEX(RawDataRefData,$E733,0)&gt;0,INDEX(RawDataRefData,$E733,0)),"")),"")</f>
        <v>3</v>
      </c>
      <c r="AK733" s="101">
        <f t="array" ref="AK733">IF($AI733,QUARTILE(IF(G2SelectionMask="x",IF(INDEX(RawDataRefData,$E733,0)&gt;0,INDEX(RawDataRefData,$E733,0)),""),1),"")</f>
        <v>1.5</v>
      </c>
      <c r="AL733" s="101">
        <f t="array" ref="AL733">IF($AI733,QUARTILE(IF(G2SelectionMask="x",IF(INDEX(RawDataRefData,$E733,0)&gt;0,INDEX(RawDataRefData,$E733,0)),""),3),"")</f>
        <v>3</v>
      </c>
      <c r="AM733" s="101">
        <f t="array" ref="AM733">IF($AI733,MIN(IF(G2SelectionMask="x",IF(INDEX(RawDataRefData,$E733,0)&gt;0,INDEX(RawDataRefData,$E733,0)),"")),"")</f>
        <v>1</v>
      </c>
      <c r="AN733" s="101">
        <f t="array" ref="AN733">IF($AI733,MAX(IF(G2SelectionMask="x",IF(INDEX(RawDataRefData,$E733,0)&gt;0,INDEX(RawDataRefData,$E733,0)),"")),"")</f>
        <v>4</v>
      </c>
      <c r="AO733" s="101">
        <f t="shared" si="281"/>
        <v>2.4545454545454546</v>
      </c>
      <c r="AP733" s="101">
        <f t="array" ref="AP733">IF($AI733,STDEVA(IF(G2SelectionMask="x",IF(INDEX(RawDataRefData,$E733,0)&gt;0,INDEX(RawDataRefData,$E733,0)),"")),"")</f>
        <v>1.1281521496355327</v>
      </c>
      <c r="AQ733" s="100" t="b">
        <f t="shared" si="282"/>
        <v>0</v>
      </c>
      <c r="AR733" s="100" t="str">
        <f t="array" ref="AR733">IF($AQ733,MEDIAN(IF(G3SelectionMask="x",IF(INDEX(RawDataRefData,$E733,0)&gt;0,INDEX(RawDataRefData,$E733,0)),"")),"")</f>
        <v/>
      </c>
      <c r="AS733" s="100" t="str">
        <f t="array" ref="AS733">IF($AQ733,QUARTILE(IF(G3SelectionMask="x",IF(INDEX(RawDataRefData,$E733,0)&gt;0,INDEX(RawDataRefData,$E733,0)),""),1),"")</f>
        <v/>
      </c>
      <c r="AT733" s="100" t="str">
        <f t="array" ref="AT733">IF($AQ733,QUARTILE(IF(G3SelectionMask="x",IF(INDEX(RawDataRefData,$E733,0)&gt;0,INDEX(RawDataRefData,$E733,0)),""),3),"")</f>
        <v/>
      </c>
      <c r="AU733" s="100" t="str">
        <f t="array" ref="AU733">IF($AQ733,MIN(IF(G3SelectionMask="x",IF(INDEX(RawDataRefData,$E733,0)&gt;0,INDEX(RawDataRefData,$E733,0)),"")),"")</f>
        <v/>
      </c>
      <c r="AV733" s="100" t="str">
        <f t="array" ref="AV733">IF($AQ733,MAX(IF(G3SelectionMask="x",IF(INDEX(RawDataRefData,$E733,0)&gt;0,INDEX(RawDataRefData,$E733,0)),"")),"")</f>
        <v/>
      </c>
      <c r="AW733" s="100" t="str">
        <f t="shared" si="283"/>
        <v/>
      </c>
      <c r="AX733" s="100" t="str">
        <f t="array" ref="AX733">IF($AQ733,STDEVA(IF(G3SelectionMask="x",IF(INDEX(RawDataRefData,$E733,0)&gt;0,INDEX(RawDataRefData,$E733,0)),"")),"")</f>
        <v/>
      </c>
      <c r="AY733" s="101" t="b">
        <f t="shared" si="284"/>
        <v>0</v>
      </c>
      <c r="AZ733" s="101" t="str">
        <f t="array" ref="AZ733">IF($AY733,MEDIAN(IF(G4SelectionMask="x",IF(INDEX(RawDataRefData,$E733,0)&gt;0,INDEX(RawDataRefData,$E733,0)),"")),"")</f>
        <v/>
      </c>
      <c r="BA733" s="101" t="str">
        <f t="array" ref="BA733">IF($AY733,QUARTILE(IF(G4SelectionMask="x",IF(INDEX(RawDataRefData,$E733,0)&gt;0,INDEX(RawDataRefData,$E733,0)),""),1),"")</f>
        <v/>
      </c>
      <c r="BB733" s="101" t="str">
        <f t="array" ref="BB733">IF($AY733,QUARTILE(IF(G4SelectionMask="x",IF(INDEX(RawDataRefData,$E733,0)&gt;0,INDEX(RawDataRefData,$E733,0)),""),3),"")</f>
        <v/>
      </c>
      <c r="BC733" s="101" t="str">
        <f t="array" ref="BC733">IF($AY733,MIN(IF(G4SelectionMask="x",IF(INDEX(RawDataRefData,$E733,0)&gt;0,INDEX(RawDataRefData,$E733,0)),"")),"")</f>
        <v/>
      </c>
      <c r="BD733" s="101" t="str">
        <f t="array" ref="BD733">IF($AY733,MAX(IF(G4SelectionMask="x",IF(INDEX(RawDataRefData,$E733,0)&gt;0,INDEX(RawDataRefData,$E733,0)),"")),"")</f>
        <v/>
      </c>
      <c r="BE733" s="101" t="str">
        <f t="shared" si="285"/>
        <v/>
      </c>
      <c r="BF733" s="101" t="str">
        <f t="array" ref="BF733">IF($AY733,STDEVA(IF(G4SelectionMask="x",IF(INDEX(RawDataRefData,$E733,0)&gt;0,INDEX(RawDataRefData,$E733,0)),"")),"")</f>
        <v/>
      </c>
      <c r="BG733" s="100" t="b">
        <f t="shared" si="286"/>
        <v>0</v>
      </c>
      <c r="BH733" s="100" t="str">
        <f t="array" ref="BH733">IF($BG733,MEDIAN(IF(G5SelectionMask="x",IF(INDEX(RawDataRefData,$E733,0)&gt;0,INDEX(RawDataRefData,$E733,0)),"")),"")</f>
        <v/>
      </c>
      <c r="BI733" s="100" t="str">
        <f t="array" ref="BI733">IF($BG733,QUARTILE(IF(G5SelectionMask="x",IF(INDEX(RawDataRefData,$E733,0)&gt;0,INDEX(RawDataRefData,$E733,0)),""),1),"")</f>
        <v/>
      </c>
      <c r="BJ733" s="100" t="str">
        <f t="array" ref="BJ733">IF($BG733,QUARTILE(IF(G5SelectionMask="x",IF(INDEX(RawDataRefData,$E733,0)&gt;0,INDEX(RawDataRefData,$E733,0)),""),3),"")</f>
        <v/>
      </c>
      <c r="BK733" s="100" t="str">
        <f t="array" ref="BK733">IF($BG733,MIN(IF(G5SelectionMask="x",IF(INDEX(RawDataRefData,$E733,0)&gt;0,INDEX(RawDataRefData,$E733,0)),"")),"")</f>
        <v/>
      </c>
      <c r="BL733" s="100" t="str">
        <f t="array" ref="BL733">IF($BG733,MAX(IF(G5SelectionMask="x",IF(INDEX(RawDataRefData,$E733,0)&gt;0,INDEX(RawDataRefData,$E733,0)),"")),"")</f>
        <v/>
      </c>
      <c r="BM733" s="100" t="str">
        <f t="shared" si="287"/>
        <v/>
      </c>
      <c r="BN733" s="103" t="str">
        <f t="array" ref="BN733">IF($BG733,STDEVA(IF(G5SelectionMask="x",IF(INDEX(RawDataRefData,$E733,0)&gt;0,INDEX(RawDataRefData,$E733,0)),"")),"")</f>
        <v/>
      </c>
      <c r="BO733" s="104"/>
      <c r="BP733" s="105">
        <v>4</v>
      </c>
      <c r="BQ733" s="105">
        <v>3</v>
      </c>
      <c r="BR733" s="105">
        <v>2</v>
      </c>
      <c r="BS733" s="105">
        <v>2</v>
      </c>
      <c r="BT733" s="105">
        <v>3</v>
      </c>
      <c r="BU733" s="105">
        <v>3</v>
      </c>
      <c r="BV733" s="105">
        <v>1</v>
      </c>
      <c r="BW733" s="105">
        <v>1</v>
      </c>
      <c r="BX733" s="105">
        <v>4</v>
      </c>
      <c r="BY733" s="105">
        <v>4</v>
      </c>
      <c r="BZ733" s="105">
        <v>3</v>
      </c>
      <c r="CA733" s="105">
        <v>2</v>
      </c>
      <c r="CB733" s="105">
        <v>4</v>
      </c>
      <c r="CC733" s="105">
        <v>1</v>
      </c>
      <c r="CD733" s="105">
        <v>1</v>
      </c>
    </row>
    <row r="734" spans="1:82" x14ac:dyDescent="0.2">
      <c r="A734" s="33">
        <f t="shared" si="264"/>
        <v>0</v>
      </c>
      <c r="B734" s="218"/>
      <c r="C734" s="215"/>
      <c r="D734" s="224"/>
      <c r="E734" s="72">
        <f t="shared" si="280"/>
        <v>725</v>
      </c>
      <c r="F734" s="9" t="s">
        <v>966</v>
      </c>
      <c r="H734" s="9" t="s">
        <v>1213</v>
      </c>
      <c r="I734" s="9" t="s">
        <v>340</v>
      </c>
      <c r="K734" s="100">
        <f t="shared" si="265"/>
        <v>2</v>
      </c>
      <c r="L734" s="100"/>
      <c r="M734" s="100"/>
      <c r="N734" s="100"/>
      <c r="O734" s="100"/>
      <c r="P734" s="101">
        <f t="shared" si="266"/>
        <v>4</v>
      </c>
      <c r="Q734" s="102">
        <f t="shared" si="267"/>
        <v>3</v>
      </c>
      <c r="R734" s="102">
        <f t="shared" si="268"/>
        <v>1</v>
      </c>
      <c r="S734" s="102">
        <f t="shared" si="269"/>
        <v>1</v>
      </c>
      <c r="T734" s="102">
        <f t="shared" si="270"/>
        <v>3</v>
      </c>
      <c r="U734" s="102">
        <f t="shared" si="271"/>
        <v>3</v>
      </c>
      <c r="V734" s="102">
        <f t="shared" si="272"/>
        <v>2</v>
      </c>
      <c r="W734" s="102">
        <f t="shared" si="273"/>
        <v>2</v>
      </c>
      <c r="X734" s="102">
        <f t="shared" si="274"/>
        <v>3</v>
      </c>
      <c r="Y734" s="102">
        <f t="shared" si="275"/>
        <v>1</v>
      </c>
      <c r="Z734" s="102">
        <f t="shared" si="276"/>
        <v>4</v>
      </c>
      <c r="AA734" s="100" t="b">
        <f t="shared" si="277"/>
        <v>1</v>
      </c>
      <c r="AB734" s="100">
        <f t="array" ref="AB734">IF($AA734,MEDIAN(IF(G1SelectionMask="x",IF(INDEX(RawDataRefData,$E734,0)&gt;0,INDEX(RawDataRefData,$E734,0)),"")),"")</f>
        <v>3</v>
      </c>
      <c r="AC734" s="100">
        <f t="array" ref="AC734">IF($AA734,QUARTILE(IF(G1SelectionMask="x",IF(INDEX(RawDataRefData,$E734,0)&gt;0,INDEX(RawDataRefData,$E734,0)),""),1),"")</f>
        <v>1.5</v>
      </c>
      <c r="AD734" s="100">
        <f t="array" ref="AD734">IF($AA734,QUARTILE(IF(G1SelectionMask="x",IF(INDEX(RawDataRefData,$E734,0)&gt;0,INDEX(RawDataRefData,$E734,0)),""),3),"")</f>
        <v>3</v>
      </c>
      <c r="AE734" s="100">
        <f t="array" ref="AE734">IF($AA734,MIN(IF(G1SelectionMask="x",IF(INDEX(RawDataRefData,$E734,0)&gt;0,INDEX(RawDataRefData,$E734,0)),"")),"")</f>
        <v>1</v>
      </c>
      <c r="AF734" s="100">
        <f t="array" ref="AF734">IF($AA734,MAX(IF(G1SelectionMask="x",IF(INDEX(RawDataRefData,$E734,0)&gt;0,INDEX(RawDataRefData,$E734,0)),"")),"")</f>
        <v>4</v>
      </c>
      <c r="AG734" s="100">
        <f t="shared" si="278"/>
        <v>2.4545454545454546</v>
      </c>
      <c r="AH734" s="100">
        <f t="array" ref="AH734">IF($AA734,STDEVA(IF(G1SelectionMask="x",IF(INDEX(RawDataRefData,$E734,0)&gt;0,INDEX(RawDataRefData,$E734,0)),"")),"")</f>
        <v>1.1281521496355327</v>
      </c>
      <c r="AI734" s="101" t="b">
        <f t="shared" si="279"/>
        <v>1</v>
      </c>
      <c r="AJ734" s="101">
        <f t="array" ref="AJ734">IF($AI734,MEDIAN(IF(G2SelectionMask="x",IF(INDEX(RawDataRefData,$E734,0)&gt;0,INDEX(RawDataRefData,$E734,0)),"")),"")</f>
        <v>3</v>
      </c>
      <c r="AK734" s="101">
        <f t="array" ref="AK734">IF($AI734,QUARTILE(IF(G2SelectionMask="x",IF(INDEX(RawDataRefData,$E734,0)&gt;0,INDEX(RawDataRefData,$E734,0)),""),1),"")</f>
        <v>2</v>
      </c>
      <c r="AL734" s="101">
        <f t="array" ref="AL734">IF($AI734,QUARTILE(IF(G2SelectionMask="x",IF(INDEX(RawDataRefData,$E734,0)&gt;0,INDEX(RawDataRefData,$E734,0)),""),3),"")</f>
        <v>3</v>
      </c>
      <c r="AM734" s="101">
        <f t="array" ref="AM734">IF($AI734,MIN(IF(G2SelectionMask="x",IF(INDEX(RawDataRefData,$E734,0)&gt;0,INDEX(RawDataRefData,$E734,0)),"")),"")</f>
        <v>1</v>
      </c>
      <c r="AN734" s="101">
        <f t="array" ref="AN734">IF($AI734,MAX(IF(G2SelectionMask="x",IF(INDEX(RawDataRefData,$E734,0)&gt;0,INDEX(RawDataRefData,$E734,0)),"")),"")</f>
        <v>4</v>
      </c>
      <c r="AO734" s="101">
        <f t="shared" si="281"/>
        <v>2.5454545454545454</v>
      </c>
      <c r="AP734" s="101">
        <f t="array" ref="AP734">IF($AI734,STDEVA(IF(G2SelectionMask="x",IF(INDEX(RawDataRefData,$E734,0)&gt;0,INDEX(RawDataRefData,$E734,0)),"")),"")</f>
        <v>1.0357254813546268</v>
      </c>
      <c r="AQ734" s="100" t="b">
        <f t="shared" si="282"/>
        <v>0</v>
      </c>
      <c r="AR734" s="100" t="str">
        <f t="array" ref="AR734">IF($AQ734,MEDIAN(IF(G3SelectionMask="x",IF(INDEX(RawDataRefData,$E734,0)&gt;0,INDEX(RawDataRefData,$E734,0)),"")),"")</f>
        <v/>
      </c>
      <c r="AS734" s="100" t="str">
        <f t="array" ref="AS734">IF($AQ734,QUARTILE(IF(G3SelectionMask="x",IF(INDEX(RawDataRefData,$E734,0)&gt;0,INDEX(RawDataRefData,$E734,0)),""),1),"")</f>
        <v/>
      </c>
      <c r="AT734" s="100" t="str">
        <f t="array" ref="AT734">IF($AQ734,QUARTILE(IF(G3SelectionMask="x",IF(INDEX(RawDataRefData,$E734,0)&gt;0,INDEX(RawDataRefData,$E734,0)),""),3),"")</f>
        <v/>
      </c>
      <c r="AU734" s="100" t="str">
        <f t="array" ref="AU734">IF($AQ734,MIN(IF(G3SelectionMask="x",IF(INDEX(RawDataRefData,$E734,0)&gt;0,INDEX(RawDataRefData,$E734,0)),"")),"")</f>
        <v/>
      </c>
      <c r="AV734" s="100" t="str">
        <f t="array" ref="AV734">IF($AQ734,MAX(IF(G3SelectionMask="x",IF(INDEX(RawDataRefData,$E734,0)&gt;0,INDEX(RawDataRefData,$E734,0)),"")),"")</f>
        <v/>
      </c>
      <c r="AW734" s="100" t="str">
        <f t="shared" si="283"/>
        <v/>
      </c>
      <c r="AX734" s="100" t="str">
        <f t="array" ref="AX734">IF($AQ734,STDEVA(IF(G3SelectionMask="x",IF(INDEX(RawDataRefData,$E734,0)&gt;0,INDEX(RawDataRefData,$E734,0)),"")),"")</f>
        <v/>
      </c>
      <c r="AY734" s="101" t="b">
        <f t="shared" si="284"/>
        <v>0</v>
      </c>
      <c r="AZ734" s="101" t="str">
        <f t="array" ref="AZ734">IF($AY734,MEDIAN(IF(G4SelectionMask="x",IF(INDEX(RawDataRefData,$E734,0)&gt;0,INDEX(RawDataRefData,$E734,0)),"")),"")</f>
        <v/>
      </c>
      <c r="BA734" s="101" t="str">
        <f t="array" ref="BA734">IF($AY734,QUARTILE(IF(G4SelectionMask="x",IF(INDEX(RawDataRefData,$E734,0)&gt;0,INDEX(RawDataRefData,$E734,0)),""),1),"")</f>
        <v/>
      </c>
      <c r="BB734" s="101" t="str">
        <f t="array" ref="BB734">IF($AY734,QUARTILE(IF(G4SelectionMask="x",IF(INDEX(RawDataRefData,$E734,0)&gt;0,INDEX(RawDataRefData,$E734,0)),""),3),"")</f>
        <v/>
      </c>
      <c r="BC734" s="101" t="str">
        <f t="array" ref="BC734">IF($AY734,MIN(IF(G4SelectionMask="x",IF(INDEX(RawDataRefData,$E734,0)&gt;0,INDEX(RawDataRefData,$E734,0)),"")),"")</f>
        <v/>
      </c>
      <c r="BD734" s="101" t="str">
        <f t="array" ref="BD734">IF($AY734,MAX(IF(G4SelectionMask="x",IF(INDEX(RawDataRefData,$E734,0)&gt;0,INDEX(RawDataRefData,$E734,0)),"")),"")</f>
        <v/>
      </c>
      <c r="BE734" s="101" t="str">
        <f t="shared" si="285"/>
        <v/>
      </c>
      <c r="BF734" s="101" t="str">
        <f t="array" ref="BF734">IF($AY734,STDEVA(IF(G4SelectionMask="x",IF(INDEX(RawDataRefData,$E734,0)&gt;0,INDEX(RawDataRefData,$E734,0)),"")),"")</f>
        <v/>
      </c>
      <c r="BG734" s="100" t="b">
        <f t="shared" si="286"/>
        <v>0</v>
      </c>
      <c r="BH734" s="100" t="str">
        <f t="array" ref="BH734">IF($BG734,MEDIAN(IF(G5SelectionMask="x",IF(INDEX(RawDataRefData,$E734,0)&gt;0,INDEX(RawDataRefData,$E734,0)),"")),"")</f>
        <v/>
      </c>
      <c r="BI734" s="100" t="str">
        <f t="array" ref="BI734">IF($BG734,QUARTILE(IF(G5SelectionMask="x",IF(INDEX(RawDataRefData,$E734,0)&gt;0,INDEX(RawDataRefData,$E734,0)),""),1),"")</f>
        <v/>
      </c>
      <c r="BJ734" s="100" t="str">
        <f t="array" ref="BJ734">IF($BG734,QUARTILE(IF(G5SelectionMask="x",IF(INDEX(RawDataRefData,$E734,0)&gt;0,INDEX(RawDataRefData,$E734,0)),""),3),"")</f>
        <v/>
      </c>
      <c r="BK734" s="100" t="str">
        <f t="array" ref="BK734">IF($BG734,MIN(IF(G5SelectionMask="x",IF(INDEX(RawDataRefData,$E734,0)&gt;0,INDEX(RawDataRefData,$E734,0)),"")),"")</f>
        <v/>
      </c>
      <c r="BL734" s="100" t="str">
        <f t="array" ref="BL734">IF($BG734,MAX(IF(G5SelectionMask="x",IF(INDEX(RawDataRefData,$E734,0)&gt;0,INDEX(RawDataRefData,$E734,0)),"")),"")</f>
        <v/>
      </c>
      <c r="BM734" s="100" t="str">
        <f t="shared" si="287"/>
        <v/>
      </c>
      <c r="BN734" s="103" t="str">
        <f t="array" ref="BN734">IF($BG734,STDEVA(IF(G5SelectionMask="x",IF(INDEX(RawDataRefData,$E734,0)&gt;0,INDEX(RawDataRefData,$E734,0)),"")),"")</f>
        <v/>
      </c>
      <c r="BO734" s="104"/>
      <c r="BP734" s="105">
        <v>2</v>
      </c>
      <c r="BQ734" s="105">
        <v>4</v>
      </c>
      <c r="BR734" s="105">
        <v>3</v>
      </c>
      <c r="BS734" s="105">
        <v>1</v>
      </c>
      <c r="BT734" s="105">
        <v>1</v>
      </c>
      <c r="BU734" s="105">
        <v>3</v>
      </c>
      <c r="BV734" s="105">
        <v>3</v>
      </c>
      <c r="BW734" s="105">
        <v>2</v>
      </c>
      <c r="BX734" s="105">
        <v>2</v>
      </c>
      <c r="BY734" s="105">
        <v>3</v>
      </c>
      <c r="BZ734" s="105">
        <v>1</v>
      </c>
      <c r="CA734" s="105">
        <v>4</v>
      </c>
      <c r="CB734" s="105">
        <v>2</v>
      </c>
      <c r="CC734" s="105">
        <v>3</v>
      </c>
      <c r="CD734" s="105">
        <v>3</v>
      </c>
    </row>
    <row r="735" spans="1:82" x14ac:dyDescent="0.2">
      <c r="A735" s="33">
        <f t="shared" si="264"/>
        <v>0</v>
      </c>
      <c r="B735" s="218"/>
      <c r="C735" s="215"/>
      <c r="D735" s="224"/>
      <c r="E735" s="72">
        <f t="shared" si="280"/>
        <v>726</v>
      </c>
      <c r="F735" s="9" t="s">
        <v>967</v>
      </c>
      <c r="H735" s="9" t="s">
        <v>1213</v>
      </c>
      <c r="I735" s="9" t="s">
        <v>340</v>
      </c>
      <c r="K735" s="100">
        <f t="shared" si="265"/>
        <v>4</v>
      </c>
      <c r="L735" s="100"/>
      <c r="M735" s="100"/>
      <c r="N735" s="100"/>
      <c r="O735" s="100"/>
      <c r="P735" s="101">
        <f t="shared" si="266"/>
        <v>3</v>
      </c>
      <c r="Q735" s="102">
        <f t="shared" si="267"/>
        <v>2</v>
      </c>
      <c r="R735" s="102">
        <f t="shared" si="268"/>
        <v>4</v>
      </c>
      <c r="S735" s="102">
        <f t="shared" si="269"/>
        <v>4</v>
      </c>
      <c r="T735" s="102">
        <f t="shared" si="270"/>
        <v>4</v>
      </c>
      <c r="U735" s="102">
        <f t="shared" si="271"/>
        <v>4</v>
      </c>
      <c r="V735" s="102">
        <f t="shared" si="272"/>
        <v>2</v>
      </c>
      <c r="W735" s="102">
        <f t="shared" si="273"/>
        <v>2</v>
      </c>
      <c r="X735" s="102">
        <f t="shared" si="274"/>
        <v>2</v>
      </c>
      <c r="Y735" s="102">
        <f t="shared" si="275"/>
        <v>3</v>
      </c>
      <c r="Z735" s="102">
        <f t="shared" si="276"/>
        <v>4</v>
      </c>
      <c r="AA735" s="100" t="b">
        <f t="shared" si="277"/>
        <v>1</v>
      </c>
      <c r="AB735" s="100">
        <f t="array" ref="AB735">IF($AA735,MEDIAN(IF(G1SelectionMask="x",IF(INDEX(RawDataRefData,$E735,0)&gt;0,INDEX(RawDataRefData,$E735,0)),"")),"")</f>
        <v>3</v>
      </c>
      <c r="AC735" s="100">
        <f t="array" ref="AC735">IF($AA735,QUARTILE(IF(G1SelectionMask="x",IF(INDEX(RawDataRefData,$E735,0)&gt;0,INDEX(RawDataRefData,$E735,0)),""),1),"")</f>
        <v>2</v>
      </c>
      <c r="AD735" s="100">
        <f t="array" ref="AD735">IF($AA735,QUARTILE(IF(G1SelectionMask="x",IF(INDEX(RawDataRefData,$E735,0)&gt;0,INDEX(RawDataRefData,$E735,0)),""),3),"")</f>
        <v>4</v>
      </c>
      <c r="AE735" s="100">
        <f t="array" ref="AE735">IF($AA735,MIN(IF(G1SelectionMask="x",IF(INDEX(RawDataRefData,$E735,0)&gt;0,INDEX(RawDataRefData,$E735,0)),"")),"")</f>
        <v>2</v>
      </c>
      <c r="AF735" s="100">
        <f t="array" ref="AF735">IF($AA735,MAX(IF(G1SelectionMask="x",IF(INDEX(RawDataRefData,$E735,0)&gt;0,INDEX(RawDataRefData,$E735,0)),"")),"")</f>
        <v>4</v>
      </c>
      <c r="AG735" s="100">
        <f t="shared" si="278"/>
        <v>3.0909090909090908</v>
      </c>
      <c r="AH735" s="100">
        <f t="array" ref="AH735">IF($AA735,STDEVA(IF(G1SelectionMask="x",IF(INDEX(RawDataRefData,$E735,0)&gt;0,INDEX(RawDataRefData,$E735,0)),"")),"")</f>
        <v>0.94387980744853883</v>
      </c>
      <c r="AI735" s="101" t="b">
        <f t="shared" si="279"/>
        <v>1</v>
      </c>
      <c r="AJ735" s="101">
        <f t="array" ref="AJ735">IF($AI735,MEDIAN(IF(G2SelectionMask="x",IF(INDEX(RawDataRefData,$E735,0)&gt;0,INDEX(RawDataRefData,$E735,0)),"")),"")</f>
        <v>3</v>
      </c>
      <c r="AK735" s="101">
        <f t="array" ref="AK735">IF($AI735,QUARTILE(IF(G2SelectionMask="x",IF(INDEX(RawDataRefData,$E735,0)&gt;0,INDEX(RawDataRefData,$E735,0)),""),1),"")</f>
        <v>2</v>
      </c>
      <c r="AL735" s="101">
        <f t="array" ref="AL735">IF($AI735,QUARTILE(IF(G2SelectionMask="x",IF(INDEX(RawDataRefData,$E735,0)&gt;0,INDEX(RawDataRefData,$E735,0)),""),3),"")</f>
        <v>4</v>
      </c>
      <c r="AM735" s="101">
        <f t="array" ref="AM735">IF($AI735,MIN(IF(G2SelectionMask="x",IF(INDEX(RawDataRefData,$E735,0)&gt;0,INDEX(RawDataRefData,$E735,0)),"")),"")</f>
        <v>1</v>
      </c>
      <c r="AN735" s="101">
        <f t="array" ref="AN735">IF($AI735,MAX(IF(G2SelectionMask="x",IF(INDEX(RawDataRefData,$E735,0)&gt;0,INDEX(RawDataRefData,$E735,0)),"")),"")</f>
        <v>4</v>
      </c>
      <c r="AO735" s="101">
        <f t="shared" si="281"/>
        <v>3</v>
      </c>
      <c r="AP735" s="101">
        <f t="array" ref="AP735">IF($AI735,STDEVA(IF(G2SelectionMask="x",IF(INDEX(RawDataRefData,$E735,0)&gt;0,INDEX(RawDataRefData,$E735,0)),"")),"")</f>
        <v>1.0954451150103321</v>
      </c>
      <c r="AQ735" s="100" t="b">
        <f t="shared" si="282"/>
        <v>0</v>
      </c>
      <c r="AR735" s="100" t="str">
        <f t="array" ref="AR735">IF($AQ735,MEDIAN(IF(G3SelectionMask="x",IF(INDEX(RawDataRefData,$E735,0)&gt;0,INDEX(RawDataRefData,$E735,0)),"")),"")</f>
        <v/>
      </c>
      <c r="AS735" s="100" t="str">
        <f t="array" ref="AS735">IF($AQ735,QUARTILE(IF(G3SelectionMask="x",IF(INDEX(RawDataRefData,$E735,0)&gt;0,INDEX(RawDataRefData,$E735,0)),""),1),"")</f>
        <v/>
      </c>
      <c r="AT735" s="100" t="str">
        <f t="array" ref="AT735">IF($AQ735,QUARTILE(IF(G3SelectionMask="x",IF(INDEX(RawDataRefData,$E735,0)&gt;0,INDEX(RawDataRefData,$E735,0)),""),3),"")</f>
        <v/>
      </c>
      <c r="AU735" s="100" t="str">
        <f t="array" ref="AU735">IF($AQ735,MIN(IF(G3SelectionMask="x",IF(INDEX(RawDataRefData,$E735,0)&gt;0,INDEX(RawDataRefData,$E735,0)),"")),"")</f>
        <v/>
      </c>
      <c r="AV735" s="100" t="str">
        <f t="array" ref="AV735">IF($AQ735,MAX(IF(G3SelectionMask="x",IF(INDEX(RawDataRefData,$E735,0)&gt;0,INDEX(RawDataRefData,$E735,0)),"")),"")</f>
        <v/>
      </c>
      <c r="AW735" s="100" t="str">
        <f t="shared" si="283"/>
        <v/>
      </c>
      <c r="AX735" s="100" t="str">
        <f t="array" ref="AX735">IF($AQ735,STDEVA(IF(G3SelectionMask="x",IF(INDEX(RawDataRefData,$E735,0)&gt;0,INDEX(RawDataRefData,$E735,0)),"")),"")</f>
        <v/>
      </c>
      <c r="AY735" s="101" t="b">
        <f t="shared" si="284"/>
        <v>0</v>
      </c>
      <c r="AZ735" s="101" t="str">
        <f t="array" ref="AZ735">IF($AY735,MEDIAN(IF(G4SelectionMask="x",IF(INDEX(RawDataRefData,$E735,0)&gt;0,INDEX(RawDataRefData,$E735,0)),"")),"")</f>
        <v/>
      </c>
      <c r="BA735" s="101" t="str">
        <f t="array" ref="BA735">IF($AY735,QUARTILE(IF(G4SelectionMask="x",IF(INDEX(RawDataRefData,$E735,0)&gt;0,INDEX(RawDataRefData,$E735,0)),""),1),"")</f>
        <v/>
      </c>
      <c r="BB735" s="101" t="str">
        <f t="array" ref="BB735">IF($AY735,QUARTILE(IF(G4SelectionMask="x",IF(INDEX(RawDataRefData,$E735,0)&gt;0,INDEX(RawDataRefData,$E735,0)),""),3),"")</f>
        <v/>
      </c>
      <c r="BC735" s="101" t="str">
        <f t="array" ref="BC735">IF($AY735,MIN(IF(G4SelectionMask="x",IF(INDEX(RawDataRefData,$E735,0)&gt;0,INDEX(RawDataRefData,$E735,0)),"")),"")</f>
        <v/>
      </c>
      <c r="BD735" s="101" t="str">
        <f t="array" ref="BD735">IF($AY735,MAX(IF(G4SelectionMask="x",IF(INDEX(RawDataRefData,$E735,0)&gt;0,INDEX(RawDataRefData,$E735,0)),"")),"")</f>
        <v/>
      </c>
      <c r="BE735" s="101" t="str">
        <f t="shared" si="285"/>
        <v/>
      </c>
      <c r="BF735" s="101" t="str">
        <f t="array" ref="BF735">IF($AY735,STDEVA(IF(G4SelectionMask="x",IF(INDEX(RawDataRefData,$E735,0)&gt;0,INDEX(RawDataRefData,$E735,0)),"")),"")</f>
        <v/>
      </c>
      <c r="BG735" s="100" t="b">
        <f t="shared" si="286"/>
        <v>0</v>
      </c>
      <c r="BH735" s="100" t="str">
        <f t="array" ref="BH735">IF($BG735,MEDIAN(IF(G5SelectionMask="x",IF(INDEX(RawDataRefData,$E735,0)&gt;0,INDEX(RawDataRefData,$E735,0)),"")),"")</f>
        <v/>
      </c>
      <c r="BI735" s="100" t="str">
        <f t="array" ref="BI735">IF($BG735,QUARTILE(IF(G5SelectionMask="x",IF(INDEX(RawDataRefData,$E735,0)&gt;0,INDEX(RawDataRefData,$E735,0)),""),1),"")</f>
        <v/>
      </c>
      <c r="BJ735" s="100" t="str">
        <f t="array" ref="BJ735">IF($BG735,QUARTILE(IF(G5SelectionMask="x",IF(INDEX(RawDataRefData,$E735,0)&gt;0,INDEX(RawDataRefData,$E735,0)),""),3),"")</f>
        <v/>
      </c>
      <c r="BK735" s="100" t="str">
        <f t="array" ref="BK735">IF($BG735,MIN(IF(G5SelectionMask="x",IF(INDEX(RawDataRefData,$E735,0)&gt;0,INDEX(RawDataRefData,$E735,0)),"")),"")</f>
        <v/>
      </c>
      <c r="BL735" s="100" t="str">
        <f t="array" ref="BL735">IF($BG735,MAX(IF(G5SelectionMask="x",IF(INDEX(RawDataRefData,$E735,0)&gt;0,INDEX(RawDataRefData,$E735,0)),"")),"")</f>
        <v/>
      </c>
      <c r="BM735" s="100" t="str">
        <f t="shared" si="287"/>
        <v/>
      </c>
      <c r="BN735" s="103" t="str">
        <f t="array" ref="BN735">IF($BG735,STDEVA(IF(G5SelectionMask="x",IF(INDEX(RawDataRefData,$E735,0)&gt;0,INDEX(RawDataRefData,$E735,0)),"")),"")</f>
        <v/>
      </c>
      <c r="BO735" s="104"/>
      <c r="BP735" s="105">
        <v>4</v>
      </c>
      <c r="BQ735" s="105">
        <v>3</v>
      </c>
      <c r="BR735" s="105">
        <v>2</v>
      </c>
      <c r="BS735" s="105">
        <v>4</v>
      </c>
      <c r="BT735" s="105">
        <v>4</v>
      </c>
      <c r="BU735" s="105">
        <v>4</v>
      </c>
      <c r="BV735" s="105">
        <v>4</v>
      </c>
      <c r="BW735" s="105">
        <v>2</v>
      </c>
      <c r="BX735" s="105">
        <v>2</v>
      </c>
      <c r="BY735" s="105">
        <v>2</v>
      </c>
      <c r="BZ735" s="105">
        <v>3</v>
      </c>
      <c r="CA735" s="105">
        <v>4</v>
      </c>
      <c r="CB735" s="105">
        <v>4</v>
      </c>
      <c r="CC735" s="105">
        <v>4</v>
      </c>
      <c r="CD735" s="105">
        <v>1</v>
      </c>
    </row>
    <row r="736" spans="1:82" x14ac:dyDescent="0.2">
      <c r="A736" s="33">
        <f t="shared" si="264"/>
        <v>0</v>
      </c>
      <c r="B736" s="218"/>
      <c r="C736" s="215"/>
      <c r="D736" s="224"/>
      <c r="E736" s="72">
        <f t="shared" si="280"/>
        <v>727</v>
      </c>
      <c r="F736" s="9" t="s">
        <v>968</v>
      </c>
      <c r="H736" s="9" t="s">
        <v>1213</v>
      </c>
      <c r="I736" s="9" t="s">
        <v>340</v>
      </c>
      <c r="K736" s="100">
        <f t="shared" si="265"/>
        <v>4</v>
      </c>
      <c r="L736" s="100"/>
      <c r="M736" s="100"/>
      <c r="N736" s="100"/>
      <c r="O736" s="100"/>
      <c r="P736" s="101">
        <f t="shared" si="266"/>
        <v>3</v>
      </c>
      <c r="Q736" s="102">
        <f t="shared" si="267"/>
        <v>1</v>
      </c>
      <c r="R736" s="102">
        <f t="shared" si="268"/>
        <v>4</v>
      </c>
      <c r="S736" s="102">
        <f t="shared" si="269"/>
        <v>4</v>
      </c>
      <c r="T736" s="102">
        <f t="shared" si="270"/>
        <v>2</v>
      </c>
      <c r="U736" s="102">
        <f t="shared" si="271"/>
        <v>2</v>
      </c>
      <c r="V736" s="102">
        <f t="shared" si="272"/>
        <v>3</v>
      </c>
      <c r="W736" s="102">
        <f t="shared" si="273"/>
        <v>1</v>
      </c>
      <c r="X736" s="102">
        <f t="shared" si="274"/>
        <v>2</v>
      </c>
      <c r="Y736" s="102">
        <f t="shared" si="275"/>
        <v>2</v>
      </c>
      <c r="Z736" s="102">
        <f t="shared" si="276"/>
        <v>1</v>
      </c>
      <c r="AA736" s="100" t="b">
        <f t="shared" si="277"/>
        <v>1</v>
      </c>
      <c r="AB736" s="100">
        <f t="array" ref="AB736">IF($AA736,MEDIAN(IF(G1SelectionMask="x",IF(INDEX(RawDataRefData,$E736,0)&gt;0,INDEX(RawDataRefData,$E736,0)),"")),"")</f>
        <v>2</v>
      </c>
      <c r="AC736" s="100">
        <f t="array" ref="AC736">IF($AA736,QUARTILE(IF(G1SelectionMask="x",IF(INDEX(RawDataRefData,$E736,0)&gt;0,INDEX(RawDataRefData,$E736,0)),""),1),"")</f>
        <v>1.5</v>
      </c>
      <c r="AD736" s="100">
        <f t="array" ref="AD736">IF($AA736,QUARTILE(IF(G1SelectionMask="x",IF(INDEX(RawDataRefData,$E736,0)&gt;0,INDEX(RawDataRefData,$E736,0)),""),3),"")</f>
        <v>3</v>
      </c>
      <c r="AE736" s="100">
        <f t="array" ref="AE736">IF($AA736,MIN(IF(G1SelectionMask="x",IF(INDEX(RawDataRefData,$E736,0)&gt;0,INDEX(RawDataRefData,$E736,0)),"")),"")</f>
        <v>1</v>
      </c>
      <c r="AF736" s="100">
        <f t="array" ref="AF736">IF($AA736,MAX(IF(G1SelectionMask="x",IF(INDEX(RawDataRefData,$E736,0)&gt;0,INDEX(RawDataRefData,$E736,0)),"")),"")</f>
        <v>4</v>
      </c>
      <c r="AG736" s="100">
        <f t="shared" si="278"/>
        <v>2.2727272727272729</v>
      </c>
      <c r="AH736" s="100">
        <f t="array" ref="AH736">IF($AA736,STDEVA(IF(G1SelectionMask="x",IF(INDEX(RawDataRefData,$E736,0)&gt;0,INDEX(RawDataRefData,$E736,0)),"")),"")</f>
        <v>1.1037127426019047</v>
      </c>
      <c r="AI736" s="101" t="b">
        <f t="shared" si="279"/>
        <v>1</v>
      </c>
      <c r="AJ736" s="101">
        <f t="array" ref="AJ736">IF($AI736,MEDIAN(IF(G2SelectionMask="x",IF(INDEX(RawDataRefData,$E736,0)&gt;0,INDEX(RawDataRefData,$E736,0)),"")),"")</f>
        <v>2</v>
      </c>
      <c r="AK736" s="101">
        <f t="array" ref="AK736">IF($AI736,QUARTILE(IF(G2SelectionMask="x",IF(INDEX(RawDataRefData,$E736,0)&gt;0,INDEX(RawDataRefData,$E736,0)),""),1),"")</f>
        <v>1.5</v>
      </c>
      <c r="AL736" s="101">
        <f t="array" ref="AL736">IF($AI736,QUARTILE(IF(G2SelectionMask="x",IF(INDEX(RawDataRefData,$E736,0)&gt;0,INDEX(RawDataRefData,$E736,0)),""),3),"")</f>
        <v>3</v>
      </c>
      <c r="AM736" s="101">
        <f t="array" ref="AM736">IF($AI736,MIN(IF(G2SelectionMask="x",IF(INDEX(RawDataRefData,$E736,0)&gt;0,INDEX(RawDataRefData,$E736,0)),"")),"")</f>
        <v>1</v>
      </c>
      <c r="AN736" s="101">
        <f t="array" ref="AN736">IF($AI736,MAX(IF(G2SelectionMask="x",IF(INDEX(RawDataRefData,$E736,0)&gt;0,INDEX(RawDataRefData,$E736,0)),"")),"")</f>
        <v>4</v>
      </c>
      <c r="AO736" s="101">
        <f t="shared" si="281"/>
        <v>2.3636363636363638</v>
      </c>
      <c r="AP736" s="101">
        <f t="array" ref="AP736">IF($AI736,STDEVA(IF(G2SelectionMask="x",IF(INDEX(RawDataRefData,$E736,0)&gt;0,INDEX(RawDataRefData,$E736,0)),"")),"")</f>
        <v>1.1200649331826502</v>
      </c>
      <c r="AQ736" s="100" t="b">
        <f t="shared" si="282"/>
        <v>0</v>
      </c>
      <c r="AR736" s="100" t="str">
        <f t="array" ref="AR736">IF($AQ736,MEDIAN(IF(G3SelectionMask="x",IF(INDEX(RawDataRefData,$E736,0)&gt;0,INDEX(RawDataRefData,$E736,0)),"")),"")</f>
        <v/>
      </c>
      <c r="AS736" s="100" t="str">
        <f t="array" ref="AS736">IF($AQ736,QUARTILE(IF(G3SelectionMask="x",IF(INDEX(RawDataRefData,$E736,0)&gt;0,INDEX(RawDataRefData,$E736,0)),""),1),"")</f>
        <v/>
      </c>
      <c r="AT736" s="100" t="str">
        <f t="array" ref="AT736">IF($AQ736,QUARTILE(IF(G3SelectionMask="x",IF(INDEX(RawDataRefData,$E736,0)&gt;0,INDEX(RawDataRefData,$E736,0)),""),3),"")</f>
        <v/>
      </c>
      <c r="AU736" s="100" t="str">
        <f t="array" ref="AU736">IF($AQ736,MIN(IF(G3SelectionMask="x",IF(INDEX(RawDataRefData,$E736,0)&gt;0,INDEX(RawDataRefData,$E736,0)),"")),"")</f>
        <v/>
      </c>
      <c r="AV736" s="100" t="str">
        <f t="array" ref="AV736">IF($AQ736,MAX(IF(G3SelectionMask="x",IF(INDEX(RawDataRefData,$E736,0)&gt;0,INDEX(RawDataRefData,$E736,0)),"")),"")</f>
        <v/>
      </c>
      <c r="AW736" s="100" t="str">
        <f t="shared" si="283"/>
        <v/>
      </c>
      <c r="AX736" s="100" t="str">
        <f t="array" ref="AX736">IF($AQ736,STDEVA(IF(G3SelectionMask="x",IF(INDEX(RawDataRefData,$E736,0)&gt;0,INDEX(RawDataRefData,$E736,0)),"")),"")</f>
        <v/>
      </c>
      <c r="AY736" s="101" t="b">
        <f t="shared" si="284"/>
        <v>0</v>
      </c>
      <c r="AZ736" s="101" t="str">
        <f t="array" ref="AZ736">IF($AY736,MEDIAN(IF(G4SelectionMask="x",IF(INDEX(RawDataRefData,$E736,0)&gt;0,INDEX(RawDataRefData,$E736,0)),"")),"")</f>
        <v/>
      </c>
      <c r="BA736" s="101" t="str">
        <f t="array" ref="BA736">IF($AY736,QUARTILE(IF(G4SelectionMask="x",IF(INDEX(RawDataRefData,$E736,0)&gt;0,INDEX(RawDataRefData,$E736,0)),""),1),"")</f>
        <v/>
      </c>
      <c r="BB736" s="101" t="str">
        <f t="array" ref="BB736">IF($AY736,QUARTILE(IF(G4SelectionMask="x",IF(INDEX(RawDataRefData,$E736,0)&gt;0,INDEX(RawDataRefData,$E736,0)),""),3),"")</f>
        <v/>
      </c>
      <c r="BC736" s="101" t="str">
        <f t="array" ref="BC736">IF($AY736,MIN(IF(G4SelectionMask="x",IF(INDEX(RawDataRefData,$E736,0)&gt;0,INDEX(RawDataRefData,$E736,0)),"")),"")</f>
        <v/>
      </c>
      <c r="BD736" s="101" t="str">
        <f t="array" ref="BD736">IF($AY736,MAX(IF(G4SelectionMask="x",IF(INDEX(RawDataRefData,$E736,0)&gt;0,INDEX(RawDataRefData,$E736,0)),"")),"")</f>
        <v/>
      </c>
      <c r="BE736" s="101" t="str">
        <f t="shared" si="285"/>
        <v/>
      </c>
      <c r="BF736" s="101" t="str">
        <f t="array" ref="BF736">IF($AY736,STDEVA(IF(G4SelectionMask="x",IF(INDEX(RawDataRefData,$E736,0)&gt;0,INDEX(RawDataRefData,$E736,0)),"")),"")</f>
        <v/>
      </c>
      <c r="BG736" s="100" t="b">
        <f t="shared" si="286"/>
        <v>0</v>
      </c>
      <c r="BH736" s="100" t="str">
        <f t="array" ref="BH736">IF($BG736,MEDIAN(IF(G5SelectionMask="x",IF(INDEX(RawDataRefData,$E736,0)&gt;0,INDEX(RawDataRefData,$E736,0)),"")),"")</f>
        <v/>
      </c>
      <c r="BI736" s="100" t="str">
        <f t="array" ref="BI736">IF($BG736,QUARTILE(IF(G5SelectionMask="x",IF(INDEX(RawDataRefData,$E736,0)&gt;0,INDEX(RawDataRefData,$E736,0)),""),1),"")</f>
        <v/>
      </c>
      <c r="BJ736" s="100" t="str">
        <f t="array" ref="BJ736">IF($BG736,QUARTILE(IF(G5SelectionMask="x",IF(INDEX(RawDataRefData,$E736,0)&gt;0,INDEX(RawDataRefData,$E736,0)),""),3),"")</f>
        <v/>
      </c>
      <c r="BK736" s="100" t="str">
        <f t="array" ref="BK736">IF($BG736,MIN(IF(G5SelectionMask="x",IF(INDEX(RawDataRefData,$E736,0)&gt;0,INDEX(RawDataRefData,$E736,0)),"")),"")</f>
        <v/>
      </c>
      <c r="BL736" s="100" t="str">
        <f t="array" ref="BL736">IF($BG736,MAX(IF(G5SelectionMask="x",IF(INDEX(RawDataRefData,$E736,0)&gt;0,INDEX(RawDataRefData,$E736,0)),"")),"")</f>
        <v/>
      </c>
      <c r="BM736" s="100" t="str">
        <f t="shared" si="287"/>
        <v/>
      </c>
      <c r="BN736" s="103" t="str">
        <f t="array" ref="BN736">IF($BG736,STDEVA(IF(G5SelectionMask="x",IF(INDEX(RawDataRefData,$E736,0)&gt;0,INDEX(RawDataRefData,$E736,0)),"")),"")</f>
        <v/>
      </c>
      <c r="BO736" s="104"/>
      <c r="BP736" s="105">
        <v>4</v>
      </c>
      <c r="BQ736" s="105">
        <v>3</v>
      </c>
      <c r="BR736" s="105">
        <v>1</v>
      </c>
      <c r="BS736" s="105">
        <v>4</v>
      </c>
      <c r="BT736" s="105">
        <v>4</v>
      </c>
      <c r="BU736" s="105">
        <v>2</v>
      </c>
      <c r="BV736" s="105">
        <v>2</v>
      </c>
      <c r="BW736" s="105">
        <v>3</v>
      </c>
      <c r="BX736" s="105">
        <v>1</v>
      </c>
      <c r="BY736" s="105">
        <v>2</v>
      </c>
      <c r="BZ736" s="105">
        <v>2</v>
      </c>
      <c r="CA736" s="105">
        <v>1</v>
      </c>
      <c r="CB736" s="105">
        <v>4</v>
      </c>
      <c r="CC736" s="105">
        <v>3</v>
      </c>
      <c r="CD736" s="105">
        <v>2</v>
      </c>
    </row>
    <row r="737" spans="1:82" x14ac:dyDescent="0.2">
      <c r="A737" s="33">
        <f t="shared" si="264"/>
        <v>0</v>
      </c>
      <c r="B737" s="218"/>
      <c r="C737" s="215"/>
      <c r="D737" s="224"/>
      <c r="E737" s="72">
        <f t="shared" si="280"/>
        <v>728</v>
      </c>
      <c r="F737" s="9" t="s">
        <v>969</v>
      </c>
      <c r="H737" s="9" t="s">
        <v>1213</v>
      </c>
      <c r="I737" s="9" t="s">
        <v>340</v>
      </c>
      <c r="K737" s="100">
        <f t="shared" si="265"/>
        <v>4</v>
      </c>
      <c r="L737" s="100"/>
      <c r="M737" s="100"/>
      <c r="N737" s="100"/>
      <c r="O737" s="100"/>
      <c r="P737" s="101">
        <f t="shared" si="266"/>
        <v>2</v>
      </c>
      <c r="Q737" s="102">
        <f t="shared" si="267"/>
        <v>4</v>
      </c>
      <c r="R737" s="102">
        <f t="shared" si="268"/>
        <v>3</v>
      </c>
      <c r="S737" s="102">
        <f t="shared" si="269"/>
        <v>3</v>
      </c>
      <c r="T737" s="102">
        <f t="shared" si="270"/>
        <v>1</v>
      </c>
      <c r="U737" s="102">
        <f t="shared" si="271"/>
        <v>3</v>
      </c>
      <c r="V737" s="102">
        <f t="shared" si="272"/>
        <v>3</v>
      </c>
      <c r="W737" s="102">
        <f t="shared" si="273"/>
        <v>1</v>
      </c>
      <c r="X737" s="102">
        <f t="shared" si="274"/>
        <v>3</v>
      </c>
      <c r="Y737" s="102">
        <f t="shared" si="275"/>
        <v>4</v>
      </c>
      <c r="Z737" s="102">
        <f t="shared" si="276"/>
        <v>4</v>
      </c>
      <c r="AA737" s="100" t="b">
        <f t="shared" si="277"/>
        <v>1</v>
      </c>
      <c r="AB737" s="100">
        <f t="array" ref="AB737">IF($AA737,MEDIAN(IF(G1SelectionMask="x",IF(INDEX(RawDataRefData,$E737,0)&gt;0,INDEX(RawDataRefData,$E737,0)),"")),"")</f>
        <v>3</v>
      </c>
      <c r="AC737" s="100">
        <f t="array" ref="AC737">IF($AA737,QUARTILE(IF(G1SelectionMask="x",IF(INDEX(RawDataRefData,$E737,0)&gt;0,INDEX(RawDataRefData,$E737,0)),""),1),"")</f>
        <v>2.5</v>
      </c>
      <c r="AD737" s="100">
        <f t="array" ref="AD737">IF($AA737,QUARTILE(IF(G1SelectionMask="x",IF(INDEX(RawDataRefData,$E737,0)&gt;0,INDEX(RawDataRefData,$E737,0)),""),3),"")</f>
        <v>3.5</v>
      </c>
      <c r="AE737" s="100">
        <f t="array" ref="AE737">IF($AA737,MIN(IF(G1SelectionMask="x",IF(INDEX(RawDataRefData,$E737,0)&gt;0,INDEX(RawDataRefData,$E737,0)),"")),"")</f>
        <v>1</v>
      </c>
      <c r="AF737" s="100">
        <f t="array" ref="AF737">IF($AA737,MAX(IF(G1SelectionMask="x",IF(INDEX(RawDataRefData,$E737,0)&gt;0,INDEX(RawDataRefData,$E737,0)),"")),"")</f>
        <v>4</v>
      </c>
      <c r="AG737" s="100">
        <f t="shared" si="278"/>
        <v>2.8181818181818183</v>
      </c>
      <c r="AH737" s="100">
        <f t="array" ref="AH737">IF($AA737,STDEVA(IF(G1SelectionMask="x",IF(INDEX(RawDataRefData,$E737,0)&gt;0,INDEX(RawDataRefData,$E737,0)),"")),"")</f>
        <v>1.0787197799411876</v>
      </c>
      <c r="AI737" s="101" t="b">
        <f t="shared" si="279"/>
        <v>1</v>
      </c>
      <c r="AJ737" s="101">
        <f t="array" ref="AJ737">IF($AI737,MEDIAN(IF(G2SelectionMask="x",IF(INDEX(RawDataRefData,$E737,0)&gt;0,INDEX(RawDataRefData,$E737,0)),"")),"")</f>
        <v>3</v>
      </c>
      <c r="AK737" s="101">
        <f t="array" ref="AK737">IF($AI737,QUARTILE(IF(G2SelectionMask="x",IF(INDEX(RawDataRefData,$E737,0)&gt;0,INDEX(RawDataRefData,$E737,0)),""),1),"")</f>
        <v>2</v>
      </c>
      <c r="AL737" s="101">
        <f t="array" ref="AL737">IF($AI737,QUARTILE(IF(G2SelectionMask="x",IF(INDEX(RawDataRefData,$E737,0)&gt;0,INDEX(RawDataRefData,$E737,0)),""),3),"")</f>
        <v>3.5</v>
      </c>
      <c r="AM737" s="101">
        <f t="array" ref="AM737">IF($AI737,MIN(IF(G2SelectionMask="x",IF(INDEX(RawDataRefData,$E737,0)&gt;0,INDEX(RawDataRefData,$E737,0)),"")),"")</f>
        <v>1</v>
      </c>
      <c r="AN737" s="101">
        <f t="array" ref="AN737">IF($AI737,MAX(IF(G2SelectionMask="x",IF(INDEX(RawDataRefData,$E737,0)&gt;0,INDEX(RawDataRefData,$E737,0)),"")),"")</f>
        <v>4</v>
      </c>
      <c r="AO737" s="101">
        <f t="shared" si="281"/>
        <v>2.7272727272727271</v>
      </c>
      <c r="AP737" s="101">
        <f t="array" ref="AP737">IF($AI737,STDEVA(IF(G2SelectionMask="x",IF(INDEX(RawDataRefData,$E737,0)&gt;0,INDEX(RawDataRefData,$E737,0)),"")),"")</f>
        <v>1.1037127426019049</v>
      </c>
      <c r="AQ737" s="100" t="b">
        <f t="shared" si="282"/>
        <v>0</v>
      </c>
      <c r="AR737" s="100" t="str">
        <f t="array" ref="AR737">IF($AQ737,MEDIAN(IF(G3SelectionMask="x",IF(INDEX(RawDataRefData,$E737,0)&gt;0,INDEX(RawDataRefData,$E737,0)),"")),"")</f>
        <v/>
      </c>
      <c r="AS737" s="100" t="str">
        <f t="array" ref="AS737">IF($AQ737,QUARTILE(IF(G3SelectionMask="x",IF(INDEX(RawDataRefData,$E737,0)&gt;0,INDEX(RawDataRefData,$E737,0)),""),1),"")</f>
        <v/>
      </c>
      <c r="AT737" s="100" t="str">
        <f t="array" ref="AT737">IF($AQ737,QUARTILE(IF(G3SelectionMask="x",IF(INDEX(RawDataRefData,$E737,0)&gt;0,INDEX(RawDataRefData,$E737,0)),""),3),"")</f>
        <v/>
      </c>
      <c r="AU737" s="100" t="str">
        <f t="array" ref="AU737">IF($AQ737,MIN(IF(G3SelectionMask="x",IF(INDEX(RawDataRefData,$E737,0)&gt;0,INDEX(RawDataRefData,$E737,0)),"")),"")</f>
        <v/>
      </c>
      <c r="AV737" s="100" t="str">
        <f t="array" ref="AV737">IF($AQ737,MAX(IF(G3SelectionMask="x",IF(INDEX(RawDataRefData,$E737,0)&gt;0,INDEX(RawDataRefData,$E737,0)),"")),"")</f>
        <v/>
      </c>
      <c r="AW737" s="100" t="str">
        <f t="shared" si="283"/>
        <v/>
      </c>
      <c r="AX737" s="100" t="str">
        <f t="array" ref="AX737">IF($AQ737,STDEVA(IF(G3SelectionMask="x",IF(INDEX(RawDataRefData,$E737,0)&gt;0,INDEX(RawDataRefData,$E737,0)),"")),"")</f>
        <v/>
      </c>
      <c r="AY737" s="101" t="b">
        <f t="shared" si="284"/>
        <v>0</v>
      </c>
      <c r="AZ737" s="101" t="str">
        <f t="array" ref="AZ737">IF($AY737,MEDIAN(IF(G4SelectionMask="x",IF(INDEX(RawDataRefData,$E737,0)&gt;0,INDEX(RawDataRefData,$E737,0)),"")),"")</f>
        <v/>
      </c>
      <c r="BA737" s="101" t="str">
        <f t="array" ref="BA737">IF($AY737,QUARTILE(IF(G4SelectionMask="x",IF(INDEX(RawDataRefData,$E737,0)&gt;0,INDEX(RawDataRefData,$E737,0)),""),1),"")</f>
        <v/>
      </c>
      <c r="BB737" s="101" t="str">
        <f t="array" ref="BB737">IF($AY737,QUARTILE(IF(G4SelectionMask="x",IF(INDEX(RawDataRefData,$E737,0)&gt;0,INDEX(RawDataRefData,$E737,0)),""),3),"")</f>
        <v/>
      </c>
      <c r="BC737" s="101" t="str">
        <f t="array" ref="BC737">IF($AY737,MIN(IF(G4SelectionMask="x",IF(INDEX(RawDataRefData,$E737,0)&gt;0,INDEX(RawDataRefData,$E737,0)),"")),"")</f>
        <v/>
      </c>
      <c r="BD737" s="101" t="str">
        <f t="array" ref="BD737">IF($AY737,MAX(IF(G4SelectionMask="x",IF(INDEX(RawDataRefData,$E737,0)&gt;0,INDEX(RawDataRefData,$E737,0)),"")),"")</f>
        <v/>
      </c>
      <c r="BE737" s="101" t="str">
        <f t="shared" si="285"/>
        <v/>
      </c>
      <c r="BF737" s="101" t="str">
        <f t="array" ref="BF737">IF($AY737,STDEVA(IF(G4SelectionMask="x",IF(INDEX(RawDataRefData,$E737,0)&gt;0,INDEX(RawDataRefData,$E737,0)),"")),"")</f>
        <v/>
      </c>
      <c r="BG737" s="100" t="b">
        <f t="shared" si="286"/>
        <v>0</v>
      </c>
      <c r="BH737" s="100" t="str">
        <f t="array" ref="BH737">IF($BG737,MEDIAN(IF(G5SelectionMask="x",IF(INDEX(RawDataRefData,$E737,0)&gt;0,INDEX(RawDataRefData,$E737,0)),"")),"")</f>
        <v/>
      </c>
      <c r="BI737" s="100" t="str">
        <f t="array" ref="BI737">IF($BG737,QUARTILE(IF(G5SelectionMask="x",IF(INDEX(RawDataRefData,$E737,0)&gt;0,INDEX(RawDataRefData,$E737,0)),""),1),"")</f>
        <v/>
      </c>
      <c r="BJ737" s="100" t="str">
        <f t="array" ref="BJ737">IF($BG737,QUARTILE(IF(G5SelectionMask="x",IF(INDEX(RawDataRefData,$E737,0)&gt;0,INDEX(RawDataRefData,$E737,0)),""),3),"")</f>
        <v/>
      </c>
      <c r="BK737" s="100" t="str">
        <f t="array" ref="BK737">IF($BG737,MIN(IF(G5SelectionMask="x",IF(INDEX(RawDataRefData,$E737,0)&gt;0,INDEX(RawDataRefData,$E737,0)),"")),"")</f>
        <v/>
      </c>
      <c r="BL737" s="100" t="str">
        <f t="array" ref="BL737">IF($BG737,MAX(IF(G5SelectionMask="x",IF(INDEX(RawDataRefData,$E737,0)&gt;0,INDEX(RawDataRefData,$E737,0)),"")),"")</f>
        <v/>
      </c>
      <c r="BM737" s="100" t="str">
        <f t="shared" si="287"/>
        <v/>
      </c>
      <c r="BN737" s="103" t="str">
        <f t="array" ref="BN737">IF($BG737,STDEVA(IF(G5SelectionMask="x",IF(INDEX(RawDataRefData,$E737,0)&gt;0,INDEX(RawDataRefData,$E737,0)),"")),"")</f>
        <v/>
      </c>
      <c r="BO737" s="104"/>
      <c r="BP737" s="105">
        <v>4</v>
      </c>
      <c r="BQ737" s="105">
        <v>2</v>
      </c>
      <c r="BR737" s="105">
        <v>4</v>
      </c>
      <c r="BS737" s="105">
        <v>3</v>
      </c>
      <c r="BT737" s="105">
        <v>3</v>
      </c>
      <c r="BU737" s="105">
        <v>1</v>
      </c>
      <c r="BV737" s="105">
        <v>3</v>
      </c>
      <c r="BW737" s="105">
        <v>3</v>
      </c>
      <c r="BX737" s="105">
        <v>1</v>
      </c>
      <c r="BY737" s="105">
        <v>3</v>
      </c>
      <c r="BZ737" s="105">
        <v>4</v>
      </c>
      <c r="CA737" s="105">
        <v>4</v>
      </c>
      <c r="CB737" s="105">
        <v>3</v>
      </c>
      <c r="CC737" s="105">
        <v>2</v>
      </c>
      <c r="CD737" s="105">
        <v>3</v>
      </c>
    </row>
    <row r="738" spans="1:82" x14ac:dyDescent="0.2">
      <c r="A738" s="33">
        <f t="shared" si="264"/>
        <v>0</v>
      </c>
      <c r="B738" s="218"/>
      <c r="C738" s="215"/>
      <c r="D738" s="224"/>
      <c r="E738" s="72">
        <f t="shared" si="280"/>
        <v>729</v>
      </c>
      <c r="F738" s="9" t="s">
        <v>970</v>
      </c>
      <c r="H738" s="9" t="s">
        <v>1213</v>
      </c>
      <c r="I738" s="9" t="s">
        <v>340</v>
      </c>
      <c r="K738" s="100">
        <f t="shared" si="265"/>
        <v>3</v>
      </c>
      <c r="L738" s="100"/>
      <c r="M738" s="100"/>
      <c r="N738" s="100"/>
      <c r="O738" s="100"/>
      <c r="P738" s="101">
        <f t="shared" si="266"/>
        <v>2</v>
      </c>
      <c r="Q738" s="102">
        <f t="shared" si="267"/>
        <v>4</v>
      </c>
      <c r="R738" s="102">
        <f t="shared" si="268"/>
        <v>1</v>
      </c>
      <c r="S738" s="102">
        <f t="shared" si="269"/>
        <v>1</v>
      </c>
      <c r="T738" s="102">
        <f t="shared" si="270"/>
        <v>1</v>
      </c>
      <c r="U738" s="102">
        <f t="shared" si="271"/>
        <v>1</v>
      </c>
      <c r="V738" s="102">
        <f t="shared" si="272"/>
        <v>1</v>
      </c>
      <c r="W738" s="102">
        <f t="shared" si="273"/>
        <v>4</v>
      </c>
      <c r="X738" s="102">
        <f t="shared" si="274"/>
        <v>2</v>
      </c>
      <c r="Y738" s="102">
        <f t="shared" si="275"/>
        <v>4</v>
      </c>
      <c r="Z738" s="102">
        <f t="shared" si="276"/>
        <v>2</v>
      </c>
      <c r="AA738" s="100" t="b">
        <f t="shared" si="277"/>
        <v>1</v>
      </c>
      <c r="AB738" s="100">
        <f t="array" ref="AB738">IF($AA738,MEDIAN(IF(G1SelectionMask="x",IF(INDEX(RawDataRefData,$E738,0)&gt;0,INDEX(RawDataRefData,$E738,0)),"")),"")</f>
        <v>2</v>
      </c>
      <c r="AC738" s="100">
        <f t="array" ref="AC738">IF($AA738,QUARTILE(IF(G1SelectionMask="x",IF(INDEX(RawDataRefData,$E738,0)&gt;0,INDEX(RawDataRefData,$E738,0)),""),1),"")</f>
        <v>1</v>
      </c>
      <c r="AD738" s="100">
        <f t="array" ref="AD738">IF($AA738,QUARTILE(IF(G1SelectionMask="x",IF(INDEX(RawDataRefData,$E738,0)&gt;0,INDEX(RawDataRefData,$E738,0)),""),3),"")</f>
        <v>3</v>
      </c>
      <c r="AE738" s="100">
        <f t="array" ref="AE738">IF($AA738,MIN(IF(G1SelectionMask="x",IF(INDEX(RawDataRefData,$E738,0)&gt;0,INDEX(RawDataRefData,$E738,0)),"")),"")</f>
        <v>1</v>
      </c>
      <c r="AF738" s="100">
        <f t="array" ref="AF738">IF($AA738,MAX(IF(G1SelectionMask="x",IF(INDEX(RawDataRefData,$E738,0)&gt;0,INDEX(RawDataRefData,$E738,0)),"")),"")</f>
        <v>4</v>
      </c>
      <c r="AG738" s="100">
        <f t="shared" si="278"/>
        <v>2.0909090909090908</v>
      </c>
      <c r="AH738" s="100">
        <f t="array" ref="AH738">IF($AA738,STDEVA(IF(G1SelectionMask="x",IF(INDEX(RawDataRefData,$E738,0)&gt;0,INDEX(RawDataRefData,$E738,0)),"")),"")</f>
        <v>1.300349603340998</v>
      </c>
      <c r="AI738" s="101" t="b">
        <f t="shared" si="279"/>
        <v>1</v>
      </c>
      <c r="AJ738" s="101">
        <f t="array" ref="AJ738">IF($AI738,MEDIAN(IF(G2SelectionMask="x",IF(INDEX(RawDataRefData,$E738,0)&gt;0,INDEX(RawDataRefData,$E738,0)),"")),"")</f>
        <v>2</v>
      </c>
      <c r="AK738" s="101">
        <f t="array" ref="AK738">IF($AI738,QUARTILE(IF(G2SelectionMask="x",IF(INDEX(RawDataRefData,$E738,0)&gt;0,INDEX(RawDataRefData,$E738,0)),""),1),"")</f>
        <v>1</v>
      </c>
      <c r="AL738" s="101">
        <f t="array" ref="AL738">IF($AI738,QUARTILE(IF(G2SelectionMask="x",IF(INDEX(RawDataRefData,$E738,0)&gt;0,INDEX(RawDataRefData,$E738,0)),""),3),"")</f>
        <v>3.5</v>
      </c>
      <c r="AM738" s="101">
        <f t="array" ref="AM738">IF($AI738,MIN(IF(G2SelectionMask="x",IF(INDEX(RawDataRefData,$E738,0)&gt;0,INDEX(RawDataRefData,$E738,0)),"")),"")</f>
        <v>1</v>
      </c>
      <c r="AN738" s="101">
        <f t="array" ref="AN738">IF($AI738,MAX(IF(G2SelectionMask="x",IF(INDEX(RawDataRefData,$E738,0)&gt;0,INDEX(RawDataRefData,$E738,0)),"")),"")</f>
        <v>4</v>
      </c>
      <c r="AO738" s="101">
        <f t="shared" si="281"/>
        <v>2.2727272727272729</v>
      </c>
      <c r="AP738" s="101">
        <f t="array" ref="AP738">IF($AI738,STDEVA(IF(G2SelectionMask="x",IF(INDEX(RawDataRefData,$E738,0)&gt;0,INDEX(RawDataRefData,$E738,0)),"")),"")</f>
        <v>1.2720777563426766</v>
      </c>
      <c r="AQ738" s="100" t="b">
        <f t="shared" si="282"/>
        <v>0</v>
      </c>
      <c r="AR738" s="100" t="str">
        <f t="array" ref="AR738">IF($AQ738,MEDIAN(IF(G3SelectionMask="x",IF(INDEX(RawDataRefData,$E738,0)&gt;0,INDEX(RawDataRefData,$E738,0)),"")),"")</f>
        <v/>
      </c>
      <c r="AS738" s="100" t="str">
        <f t="array" ref="AS738">IF($AQ738,QUARTILE(IF(G3SelectionMask="x",IF(INDEX(RawDataRefData,$E738,0)&gt;0,INDEX(RawDataRefData,$E738,0)),""),1),"")</f>
        <v/>
      </c>
      <c r="AT738" s="100" t="str">
        <f t="array" ref="AT738">IF($AQ738,QUARTILE(IF(G3SelectionMask="x",IF(INDEX(RawDataRefData,$E738,0)&gt;0,INDEX(RawDataRefData,$E738,0)),""),3),"")</f>
        <v/>
      </c>
      <c r="AU738" s="100" t="str">
        <f t="array" ref="AU738">IF($AQ738,MIN(IF(G3SelectionMask="x",IF(INDEX(RawDataRefData,$E738,0)&gt;0,INDEX(RawDataRefData,$E738,0)),"")),"")</f>
        <v/>
      </c>
      <c r="AV738" s="100" t="str">
        <f t="array" ref="AV738">IF($AQ738,MAX(IF(G3SelectionMask="x",IF(INDEX(RawDataRefData,$E738,0)&gt;0,INDEX(RawDataRefData,$E738,0)),"")),"")</f>
        <v/>
      </c>
      <c r="AW738" s="100" t="str">
        <f t="shared" si="283"/>
        <v/>
      </c>
      <c r="AX738" s="100" t="str">
        <f t="array" ref="AX738">IF($AQ738,STDEVA(IF(G3SelectionMask="x",IF(INDEX(RawDataRefData,$E738,0)&gt;0,INDEX(RawDataRefData,$E738,0)),"")),"")</f>
        <v/>
      </c>
      <c r="AY738" s="101" t="b">
        <f t="shared" si="284"/>
        <v>0</v>
      </c>
      <c r="AZ738" s="101" t="str">
        <f t="array" ref="AZ738">IF($AY738,MEDIAN(IF(G4SelectionMask="x",IF(INDEX(RawDataRefData,$E738,0)&gt;0,INDEX(RawDataRefData,$E738,0)),"")),"")</f>
        <v/>
      </c>
      <c r="BA738" s="101" t="str">
        <f t="array" ref="BA738">IF($AY738,QUARTILE(IF(G4SelectionMask="x",IF(INDEX(RawDataRefData,$E738,0)&gt;0,INDEX(RawDataRefData,$E738,0)),""),1),"")</f>
        <v/>
      </c>
      <c r="BB738" s="101" t="str">
        <f t="array" ref="BB738">IF($AY738,QUARTILE(IF(G4SelectionMask="x",IF(INDEX(RawDataRefData,$E738,0)&gt;0,INDEX(RawDataRefData,$E738,0)),""),3),"")</f>
        <v/>
      </c>
      <c r="BC738" s="101" t="str">
        <f t="array" ref="BC738">IF($AY738,MIN(IF(G4SelectionMask="x",IF(INDEX(RawDataRefData,$E738,0)&gt;0,INDEX(RawDataRefData,$E738,0)),"")),"")</f>
        <v/>
      </c>
      <c r="BD738" s="101" t="str">
        <f t="array" ref="BD738">IF($AY738,MAX(IF(G4SelectionMask="x",IF(INDEX(RawDataRefData,$E738,0)&gt;0,INDEX(RawDataRefData,$E738,0)),"")),"")</f>
        <v/>
      </c>
      <c r="BE738" s="101" t="str">
        <f t="shared" si="285"/>
        <v/>
      </c>
      <c r="BF738" s="101" t="str">
        <f t="array" ref="BF738">IF($AY738,STDEVA(IF(G4SelectionMask="x",IF(INDEX(RawDataRefData,$E738,0)&gt;0,INDEX(RawDataRefData,$E738,0)),"")),"")</f>
        <v/>
      </c>
      <c r="BG738" s="100" t="b">
        <f t="shared" si="286"/>
        <v>0</v>
      </c>
      <c r="BH738" s="100" t="str">
        <f t="array" ref="BH738">IF($BG738,MEDIAN(IF(G5SelectionMask="x",IF(INDEX(RawDataRefData,$E738,0)&gt;0,INDEX(RawDataRefData,$E738,0)),"")),"")</f>
        <v/>
      </c>
      <c r="BI738" s="100" t="str">
        <f t="array" ref="BI738">IF($BG738,QUARTILE(IF(G5SelectionMask="x",IF(INDEX(RawDataRefData,$E738,0)&gt;0,INDEX(RawDataRefData,$E738,0)),""),1),"")</f>
        <v/>
      </c>
      <c r="BJ738" s="100" t="str">
        <f t="array" ref="BJ738">IF($BG738,QUARTILE(IF(G5SelectionMask="x",IF(INDEX(RawDataRefData,$E738,0)&gt;0,INDEX(RawDataRefData,$E738,0)),""),3),"")</f>
        <v/>
      </c>
      <c r="BK738" s="100" t="str">
        <f t="array" ref="BK738">IF($BG738,MIN(IF(G5SelectionMask="x",IF(INDEX(RawDataRefData,$E738,0)&gt;0,INDEX(RawDataRefData,$E738,0)),"")),"")</f>
        <v/>
      </c>
      <c r="BL738" s="100" t="str">
        <f t="array" ref="BL738">IF($BG738,MAX(IF(G5SelectionMask="x",IF(INDEX(RawDataRefData,$E738,0)&gt;0,INDEX(RawDataRefData,$E738,0)),"")),"")</f>
        <v/>
      </c>
      <c r="BM738" s="100" t="str">
        <f t="shared" si="287"/>
        <v/>
      </c>
      <c r="BN738" s="103" t="str">
        <f t="array" ref="BN738">IF($BG738,STDEVA(IF(G5SelectionMask="x",IF(INDEX(RawDataRefData,$E738,0)&gt;0,INDEX(RawDataRefData,$E738,0)),"")),"")</f>
        <v/>
      </c>
      <c r="BO738" s="104"/>
      <c r="BP738" s="105">
        <v>3</v>
      </c>
      <c r="BQ738" s="105">
        <v>2</v>
      </c>
      <c r="BR738" s="105">
        <v>4</v>
      </c>
      <c r="BS738" s="105">
        <v>1</v>
      </c>
      <c r="BT738" s="105">
        <v>1</v>
      </c>
      <c r="BU738" s="105">
        <v>1</v>
      </c>
      <c r="BV738" s="105">
        <v>1</v>
      </c>
      <c r="BW738" s="105">
        <v>1</v>
      </c>
      <c r="BX738" s="105">
        <v>4</v>
      </c>
      <c r="BY738" s="105">
        <v>2</v>
      </c>
      <c r="BZ738" s="105">
        <v>4</v>
      </c>
      <c r="CA738" s="105">
        <v>2</v>
      </c>
      <c r="CB738" s="105">
        <v>1</v>
      </c>
      <c r="CC738" s="105">
        <v>3</v>
      </c>
      <c r="CD738" s="105">
        <v>2</v>
      </c>
    </row>
    <row r="739" spans="1:82" x14ac:dyDescent="0.2">
      <c r="A739" s="33">
        <f t="shared" si="264"/>
        <v>0</v>
      </c>
      <c r="B739" s="218"/>
      <c r="C739" s="215"/>
      <c r="D739" s="224"/>
      <c r="E739" s="72">
        <f t="shared" si="280"/>
        <v>730</v>
      </c>
      <c r="F739" s="9" t="s">
        <v>971</v>
      </c>
      <c r="H739" s="9" t="s">
        <v>1213</v>
      </c>
      <c r="I739" s="9" t="s">
        <v>340</v>
      </c>
      <c r="K739" s="100">
        <f t="shared" si="265"/>
        <v>3</v>
      </c>
      <c r="L739" s="100"/>
      <c r="M739" s="100"/>
      <c r="N739" s="100"/>
      <c r="O739" s="100"/>
      <c r="P739" s="101">
        <f t="shared" si="266"/>
        <v>3</v>
      </c>
      <c r="Q739" s="102">
        <f t="shared" si="267"/>
        <v>3</v>
      </c>
      <c r="R739" s="102">
        <f t="shared" si="268"/>
        <v>2</v>
      </c>
      <c r="S739" s="102">
        <f t="shared" si="269"/>
        <v>2</v>
      </c>
      <c r="T739" s="102">
        <f t="shared" si="270"/>
        <v>2</v>
      </c>
      <c r="U739" s="102">
        <f t="shared" si="271"/>
        <v>4</v>
      </c>
      <c r="V739" s="102">
        <f t="shared" si="272"/>
        <v>1</v>
      </c>
      <c r="W739" s="102">
        <f t="shared" si="273"/>
        <v>3</v>
      </c>
      <c r="X739" s="102">
        <f t="shared" si="274"/>
        <v>2</v>
      </c>
      <c r="Y739" s="102">
        <f t="shared" si="275"/>
        <v>3</v>
      </c>
      <c r="Z739" s="102">
        <f t="shared" si="276"/>
        <v>4</v>
      </c>
      <c r="AA739" s="100" t="b">
        <f t="shared" si="277"/>
        <v>1</v>
      </c>
      <c r="AB739" s="100">
        <f t="array" ref="AB739">IF($AA739,MEDIAN(IF(G1SelectionMask="x",IF(INDEX(RawDataRefData,$E739,0)&gt;0,INDEX(RawDataRefData,$E739,0)),"")),"")</f>
        <v>3</v>
      </c>
      <c r="AC739" s="100">
        <f t="array" ref="AC739">IF($AA739,QUARTILE(IF(G1SelectionMask="x",IF(INDEX(RawDataRefData,$E739,0)&gt;0,INDEX(RawDataRefData,$E739,0)),""),1),"")</f>
        <v>2</v>
      </c>
      <c r="AD739" s="100">
        <f t="array" ref="AD739">IF($AA739,QUARTILE(IF(G1SelectionMask="x",IF(INDEX(RawDataRefData,$E739,0)&gt;0,INDEX(RawDataRefData,$E739,0)),""),3),"")</f>
        <v>3</v>
      </c>
      <c r="AE739" s="100">
        <f t="array" ref="AE739">IF($AA739,MIN(IF(G1SelectionMask="x",IF(INDEX(RawDataRefData,$E739,0)&gt;0,INDEX(RawDataRefData,$E739,0)),"")),"")</f>
        <v>1</v>
      </c>
      <c r="AF739" s="100">
        <f t="array" ref="AF739">IF($AA739,MAX(IF(G1SelectionMask="x",IF(INDEX(RawDataRefData,$E739,0)&gt;0,INDEX(RawDataRefData,$E739,0)),"")),"")</f>
        <v>4</v>
      </c>
      <c r="AG739" s="100">
        <f t="shared" si="278"/>
        <v>2.6363636363636362</v>
      </c>
      <c r="AH739" s="100">
        <f t="array" ref="AH739">IF($AA739,STDEVA(IF(G1SelectionMask="x",IF(INDEX(RawDataRefData,$E739,0)&gt;0,INDEX(RawDataRefData,$E739,0)),"")),"")</f>
        <v>0.9244162777371755</v>
      </c>
      <c r="AI739" s="101" t="b">
        <f t="shared" si="279"/>
        <v>1</v>
      </c>
      <c r="AJ739" s="101">
        <f t="array" ref="AJ739">IF($AI739,MEDIAN(IF(G2SelectionMask="x",IF(INDEX(RawDataRefData,$E739,0)&gt;0,INDEX(RawDataRefData,$E739,0)),"")),"")</f>
        <v>3</v>
      </c>
      <c r="AK739" s="101">
        <f t="array" ref="AK739">IF($AI739,QUARTILE(IF(G2SelectionMask="x",IF(INDEX(RawDataRefData,$E739,0)&gt;0,INDEX(RawDataRefData,$E739,0)),""),1),"")</f>
        <v>2</v>
      </c>
      <c r="AL739" s="101">
        <f t="array" ref="AL739">IF($AI739,QUARTILE(IF(G2SelectionMask="x",IF(INDEX(RawDataRefData,$E739,0)&gt;0,INDEX(RawDataRefData,$E739,0)),""),3),"")</f>
        <v>3</v>
      </c>
      <c r="AM739" s="101">
        <f t="array" ref="AM739">IF($AI739,MIN(IF(G2SelectionMask="x",IF(INDEX(RawDataRefData,$E739,0)&gt;0,INDEX(RawDataRefData,$E739,0)),"")),"")</f>
        <v>1</v>
      </c>
      <c r="AN739" s="101">
        <f t="array" ref="AN739">IF($AI739,MAX(IF(G2SelectionMask="x",IF(INDEX(RawDataRefData,$E739,0)&gt;0,INDEX(RawDataRefData,$E739,0)),"")),"")</f>
        <v>4</v>
      </c>
      <c r="AO739" s="101">
        <f t="shared" si="281"/>
        <v>2.6363636363636362</v>
      </c>
      <c r="AP739" s="101">
        <f t="array" ref="AP739">IF($AI739,STDEVA(IF(G2SelectionMask="x",IF(INDEX(RawDataRefData,$E739,0)&gt;0,INDEX(RawDataRefData,$E739,0)),"")),"")</f>
        <v>1.0269106361049412</v>
      </c>
      <c r="AQ739" s="100" t="b">
        <f t="shared" si="282"/>
        <v>0</v>
      </c>
      <c r="AR739" s="100" t="str">
        <f t="array" ref="AR739">IF($AQ739,MEDIAN(IF(G3SelectionMask="x",IF(INDEX(RawDataRefData,$E739,0)&gt;0,INDEX(RawDataRefData,$E739,0)),"")),"")</f>
        <v/>
      </c>
      <c r="AS739" s="100" t="str">
        <f t="array" ref="AS739">IF($AQ739,QUARTILE(IF(G3SelectionMask="x",IF(INDEX(RawDataRefData,$E739,0)&gt;0,INDEX(RawDataRefData,$E739,0)),""),1),"")</f>
        <v/>
      </c>
      <c r="AT739" s="100" t="str">
        <f t="array" ref="AT739">IF($AQ739,QUARTILE(IF(G3SelectionMask="x",IF(INDEX(RawDataRefData,$E739,0)&gt;0,INDEX(RawDataRefData,$E739,0)),""),3),"")</f>
        <v/>
      </c>
      <c r="AU739" s="100" t="str">
        <f t="array" ref="AU739">IF($AQ739,MIN(IF(G3SelectionMask="x",IF(INDEX(RawDataRefData,$E739,0)&gt;0,INDEX(RawDataRefData,$E739,0)),"")),"")</f>
        <v/>
      </c>
      <c r="AV739" s="100" t="str">
        <f t="array" ref="AV739">IF($AQ739,MAX(IF(G3SelectionMask="x",IF(INDEX(RawDataRefData,$E739,0)&gt;0,INDEX(RawDataRefData,$E739,0)),"")),"")</f>
        <v/>
      </c>
      <c r="AW739" s="100" t="str">
        <f t="shared" si="283"/>
        <v/>
      </c>
      <c r="AX739" s="100" t="str">
        <f t="array" ref="AX739">IF($AQ739,STDEVA(IF(G3SelectionMask="x",IF(INDEX(RawDataRefData,$E739,0)&gt;0,INDEX(RawDataRefData,$E739,0)),"")),"")</f>
        <v/>
      </c>
      <c r="AY739" s="101" t="b">
        <f t="shared" si="284"/>
        <v>0</v>
      </c>
      <c r="AZ739" s="101" t="str">
        <f t="array" ref="AZ739">IF($AY739,MEDIAN(IF(G4SelectionMask="x",IF(INDEX(RawDataRefData,$E739,0)&gt;0,INDEX(RawDataRefData,$E739,0)),"")),"")</f>
        <v/>
      </c>
      <c r="BA739" s="101" t="str">
        <f t="array" ref="BA739">IF($AY739,QUARTILE(IF(G4SelectionMask="x",IF(INDEX(RawDataRefData,$E739,0)&gt;0,INDEX(RawDataRefData,$E739,0)),""),1),"")</f>
        <v/>
      </c>
      <c r="BB739" s="101" t="str">
        <f t="array" ref="BB739">IF($AY739,QUARTILE(IF(G4SelectionMask="x",IF(INDEX(RawDataRefData,$E739,0)&gt;0,INDEX(RawDataRefData,$E739,0)),""),3),"")</f>
        <v/>
      </c>
      <c r="BC739" s="101" t="str">
        <f t="array" ref="BC739">IF($AY739,MIN(IF(G4SelectionMask="x",IF(INDEX(RawDataRefData,$E739,0)&gt;0,INDEX(RawDataRefData,$E739,0)),"")),"")</f>
        <v/>
      </c>
      <c r="BD739" s="101" t="str">
        <f t="array" ref="BD739">IF($AY739,MAX(IF(G4SelectionMask="x",IF(INDEX(RawDataRefData,$E739,0)&gt;0,INDEX(RawDataRefData,$E739,0)),"")),"")</f>
        <v/>
      </c>
      <c r="BE739" s="101" t="str">
        <f t="shared" si="285"/>
        <v/>
      </c>
      <c r="BF739" s="101" t="str">
        <f t="array" ref="BF739">IF($AY739,STDEVA(IF(G4SelectionMask="x",IF(INDEX(RawDataRefData,$E739,0)&gt;0,INDEX(RawDataRefData,$E739,0)),"")),"")</f>
        <v/>
      </c>
      <c r="BG739" s="100" t="b">
        <f t="shared" si="286"/>
        <v>0</v>
      </c>
      <c r="BH739" s="100" t="str">
        <f t="array" ref="BH739">IF($BG739,MEDIAN(IF(G5SelectionMask="x",IF(INDEX(RawDataRefData,$E739,0)&gt;0,INDEX(RawDataRefData,$E739,0)),"")),"")</f>
        <v/>
      </c>
      <c r="BI739" s="100" t="str">
        <f t="array" ref="BI739">IF($BG739,QUARTILE(IF(G5SelectionMask="x",IF(INDEX(RawDataRefData,$E739,0)&gt;0,INDEX(RawDataRefData,$E739,0)),""),1),"")</f>
        <v/>
      </c>
      <c r="BJ739" s="100" t="str">
        <f t="array" ref="BJ739">IF($BG739,QUARTILE(IF(G5SelectionMask="x",IF(INDEX(RawDataRefData,$E739,0)&gt;0,INDEX(RawDataRefData,$E739,0)),""),3),"")</f>
        <v/>
      </c>
      <c r="BK739" s="100" t="str">
        <f t="array" ref="BK739">IF($BG739,MIN(IF(G5SelectionMask="x",IF(INDEX(RawDataRefData,$E739,0)&gt;0,INDEX(RawDataRefData,$E739,0)),"")),"")</f>
        <v/>
      </c>
      <c r="BL739" s="100" t="str">
        <f t="array" ref="BL739">IF($BG739,MAX(IF(G5SelectionMask="x",IF(INDEX(RawDataRefData,$E739,0)&gt;0,INDEX(RawDataRefData,$E739,0)),"")),"")</f>
        <v/>
      </c>
      <c r="BM739" s="100" t="str">
        <f t="shared" si="287"/>
        <v/>
      </c>
      <c r="BN739" s="103" t="str">
        <f t="array" ref="BN739">IF($BG739,STDEVA(IF(G5SelectionMask="x",IF(INDEX(RawDataRefData,$E739,0)&gt;0,INDEX(RawDataRefData,$E739,0)),"")),"")</f>
        <v/>
      </c>
      <c r="BO739" s="104"/>
      <c r="BP739" s="105">
        <v>3</v>
      </c>
      <c r="BQ739" s="105">
        <v>3</v>
      </c>
      <c r="BR739" s="105">
        <v>3</v>
      </c>
      <c r="BS739" s="105">
        <v>2</v>
      </c>
      <c r="BT739" s="105">
        <v>2</v>
      </c>
      <c r="BU739" s="105">
        <v>2</v>
      </c>
      <c r="BV739" s="105">
        <v>4</v>
      </c>
      <c r="BW739" s="105">
        <v>1</v>
      </c>
      <c r="BX739" s="105">
        <v>3</v>
      </c>
      <c r="BY739" s="105">
        <v>2</v>
      </c>
      <c r="BZ739" s="105">
        <v>3</v>
      </c>
      <c r="CA739" s="105">
        <v>4</v>
      </c>
      <c r="CB739" s="105">
        <v>3</v>
      </c>
      <c r="CC739" s="105">
        <v>4</v>
      </c>
      <c r="CD739" s="105">
        <v>1</v>
      </c>
    </row>
    <row r="740" spans="1:82" x14ac:dyDescent="0.2">
      <c r="A740" s="33">
        <f t="shared" si="264"/>
        <v>0</v>
      </c>
      <c r="B740" s="218"/>
      <c r="C740" s="215"/>
      <c r="D740" s="224"/>
      <c r="E740" s="72">
        <f t="shared" si="280"/>
        <v>731</v>
      </c>
      <c r="F740" s="9" t="s">
        <v>972</v>
      </c>
      <c r="H740" s="9" t="s">
        <v>1213</v>
      </c>
      <c r="I740" s="9" t="s">
        <v>340</v>
      </c>
      <c r="K740" s="100">
        <f t="shared" si="265"/>
        <v>3</v>
      </c>
      <c r="L740" s="100"/>
      <c r="M740" s="100"/>
      <c r="N740" s="100"/>
      <c r="O740" s="100"/>
      <c r="P740" s="101">
        <f t="shared" si="266"/>
        <v>2</v>
      </c>
      <c r="Q740" s="102">
        <f t="shared" si="267"/>
        <v>4</v>
      </c>
      <c r="R740" s="102">
        <f t="shared" si="268"/>
        <v>3</v>
      </c>
      <c r="S740" s="102">
        <f t="shared" si="269"/>
        <v>1</v>
      </c>
      <c r="T740" s="102">
        <f t="shared" si="270"/>
        <v>3</v>
      </c>
      <c r="U740" s="102">
        <f t="shared" si="271"/>
        <v>1</v>
      </c>
      <c r="V740" s="102">
        <f t="shared" si="272"/>
        <v>2</v>
      </c>
      <c r="W740" s="102">
        <f t="shared" si="273"/>
        <v>1</v>
      </c>
      <c r="X740" s="102">
        <f t="shared" si="274"/>
        <v>2</v>
      </c>
      <c r="Y740" s="102">
        <f t="shared" si="275"/>
        <v>1</v>
      </c>
      <c r="Z740" s="102">
        <f t="shared" si="276"/>
        <v>3</v>
      </c>
      <c r="AA740" s="100" t="b">
        <f t="shared" si="277"/>
        <v>1</v>
      </c>
      <c r="AB740" s="100">
        <f t="array" ref="AB740">IF($AA740,MEDIAN(IF(G1SelectionMask="x",IF(INDEX(RawDataRefData,$E740,0)&gt;0,INDEX(RawDataRefData,$E740,0)),"")),"")</f>
        <v>2</v>
      </c>
      <c r="AC740" s="100">
        <f t="array" ref="AC740">IF($AA740,QUARTILE(IF(G1SelectionMask="x",IF(INDEX(RawDataRefData,$E740,0)&gt;0,INDEX(RawDataRefData,$E740,0)),""),1),"")</f>
        <v>1</v>
      </c>
      <c r="AD740" s="100">
        <f t="array" ref="AD740">IF($AA740,QUARTILE(IF(G1SelectionMask="x",IF(INDEX(RawDataRefData,$E740,0)&gt;0,INDEX(RawDataRefData,$E740,0)),""),3),"")</f>
        <v>3</v>
      </c>
      <c r="AE740" s="100">
        <f t="array" ref="AE740">IF($AA740,MIN(IF(G1SelectionMask="x",IF(INDEX(RawDataRefData,$E740,0)&gt;0,INDEX(RawDataRefData,$E740,0)),"")),"")</f>
        <v>1</v>
      </c>
      <c r="AF740" s="100">
        <f t="array" ref="AF740">IF($AA740,MAX(IF(G1SelectionMask="x",IF(INDEX(RawDataRefData,$E740,0)&gt;0,INDEX(RawDataRefData,$E740,0)),"")),"")</f>
        <v>4</v>
      </c>
      <c r="AG740" s="100">
        <f t="shared" si="278"/>
        <v>2.0909090909090908</v>
      </c>
      <c r="AH740" s="100">
        <f t="array" ref="AH740">IF($AA740,STDEVA(IF(G1SelectionMask="x",IF(INDEX(RawDataRefData,$E740,0)&gt;0,INDEX(RawDataRefData,$E740,0)),"")),"")</f>
        <v>1.0444659357341868</v>
      </c>
      <c r="AI740" s="101" t="b">
        <f t="shared" si="279"/>
        <v>1</v>
      </c>
      <c r="AJ740" s="101">
        <f t="array" ref="AJ740">IF($AI740,MEDIAN(IF(G2SelectionMask="x",IF(INDEX(RawDataRefData,$E740,0)&gt;0,INDEX(RawDataRefData,$E740,0)),"")),"")</f>
        <v>2</v>
      </c>
      <c r="AK740" s="101">
        <f t="array" ref="AK740">IF($AI740,QUARTILE(IF(G2SelectionMask="x",IF(INDEX(RawDataRefData,$E740,0)&gt;0,INDEX(RawDataRefData,$E740,0)),""),1),"")</f>
        <v>1</v>
      </c>
      <c r="AL740" s="101">
        <f t="array" ref="AL740">IF($AI740,QUARTILE(IF(G2SelectionMask="x",IF(INDEX(RawDataRefData,$E740,0)&gt;0,INDEX(RawDataRefData,$E740,0)),""),3),"")</f>
        <v>2.5</v>
      </c>
      <c r="AM740" s="101">
        <f t="array" ref="AM740">IF($AI740,MIN(IF(G2SelectionMask="x",IF(INDEX(RawDataRefData,$E740,0)&gt;0,INDEX(RawDataRefData,$E740,0)),"")),"")</f>
        <v>1</v>
      </c>
      <c r="AN740" s="101">
        <f t="array" ref="AN740">IF($AI740,MAX(IF(G2SelectionMask="x",IF(INDEX(RawDataRefData,$E740,0)&gt;0,INDEX(RawDataRefData,$E740,0)),"")),"")</f>
        <v>4</v>
      </c>
      <c r="AO740" s="101">
        <f t="shared" si="281"/>
        <v>1.9090909090909092</v>
      </c>
      <c r="AP740" s="101">
        <f t="array" ref="AP740">IF($AI740,STDEVA(IF(G2SelectionMask="x",IF(INDEX(RawDataRefData,$E740,0)&gt;0,INDEX(RawDataRefData,$E740,0)),"")),"")</f>
        <v>1.0444659357341868</v>
      </c>
      <c r="AQ740" s="100" t="b">
        <f t="shared" si="282"/>
        <v>0</v>
      </c>
      <c r="AR740" s="100" t="str">
        <f t="array" ref="AR740">IF($AQ740,MEDIAN(IF(G3SelectionMask="x",IF(INDEX(RawDataRefData,$E740,0)&gt;0,INDEX(RawDataRefData,$E740,0)),"")),"")</f>
        <v/>
      </c>
      <c r="AS740" s="100" t="str">
        <f t="array" ref="AS740">IF($AQ740,QUARTILE(IF(G3SelectionMask="x",IF(INDEX(RawDataRefData,$E740,0)&gt;0,INDEX(RawDataRefData,$E740,0)),""),1),"")</f>
        <v/>
      </c>
      <c r="AT740" s="100" t="str">
        <f t="array" ref="AT740">IF($AQ740,QUARTILE(IF(G3SelectionMask="x",IF(INDEX(RawDataRefData,$E740,0)&gt;0,INDEX(RawDataRefData,$E740,0)),""),3),"")</f>
        <v/>
      </c>
      <c r="AU740" s="100" t="str">
        <f t="array" ref="AU740">IF($AQ740,MIN(IF(G3SelectionMask="x",IF(INDEX(RawDataRefData,$E740,0)&gt;0,INDEX(RawDataRefData,$E740,0)),"")),"")</f>
        <v/>
      </c>
      <c r="AV740" s="100" t="str">
        <f t="array" ref="AV740">IF($AQ740,MAX(IF(G3SelectionMask="x",IF(INDEX(RawDataRefData,$E740,0)&gt;0,INDEX(RawDataRefData,$E740,0)),"")),"")</f>
        <v/>
      </c>
      <c r="AW740" s="100" t="str">
        <f t="shared" si="283"/>
        <v/>
      </c>
      <c r="AX740" s="100" t="str">
        <f t="array" ref="AX740">IF($AQ740,STDEVA(IF(G3SelectionMask="x",IF(INDEX(RawDataRefData,$E740,0)&gt;0,INDEX(RawDataRefData,$E740,0)),"")),"")</f>
        <v/>
      </c>
      <c r="AY740" s="101" t="b">
        <f t="shared" si="284"/>
        <v>0</v>
      </c>
      <c r="AZ740" s="101" t="str">
        <f t="array" ref="AZ740">IF($AY740,MEDIAN(IF(G4SelectionMask="x",IF(INDEX(RawDataRefData,$E740,0)&gt;0,INDEX(RawDataRefData,$E740,0)),"")),"")</f>
        <v/>
      </c>
      <c r="BA740" s="101" t="str">
        <f t="array" ref="BA740">IF($AY740,QUARTILE(IF(G4SelectionMask="x",IF(INDEX(RawDataRefData,$E740,0)&gt;0,INDEX(RawDataRefData,$E740,0)),""),1),"")</f>
        <v/>
      </c>
      <c r="BB740" s="101" t="str">
        <f t="array" ref="BB740">IF($AY740,QUARTILE(IF(G4SelectionMask="x",IF(INDEX(RawDataRefData,$E740,0)&gt;0,INDEX(RawDataRefData,$E740,0)),""),3),"")</f>
        <v/>
      </c>
      <c r="BC740" s="101" t="str">
        <f t="array" ref="BC740">IF($AY740,MIN(IF(G4SelectionMask="x",IF(INDEX(RawDataRefData,$E740,0)&gt;0,INDEX(RawDataRefData,$E740,0)),"")),"")</f>
        <v/>
      </c>
      <c r="BD740" s="101" t="str">
        <f t="array" ref="BD740">IF($AY740,MAX(IF(G4SelectionMask="x",IF(INDEX(RawDataRefData,$E740,0)&gt;0,INDEX(RawDataRefData,$E740,0)),"")),"")</f>
        <v/>
      </c>
      <c r="BE740" s="101" t="str">
        <f t="shared" si="285"/>
        <v/>
      </c>
      <c r="BF740" s="101" t="str">
        <f t="array" ref="BF740">IF($AY740,STDEVA(IF(G4SelectionMask="x",IF(INDEX(RawDataRefData,$E740,0)&gt;0,INDEX(RawDataRefData,$E740,0)),"")),"")</f>
        <v/>
      </c>
      <c r="BG740" s="100" t="b">
        <f t="shared" si="286"/>
        <v>0</v>
      </c>
      <c r="BH740" s="100" t="str">
        <f t="array" ref="BH740">IF($BG740,MEDIAN(IF(G5SelectionMask="x",IF(INDEX(RawDataRefData,$E740,0)&gt;0,INDEX(RawDataRefData,$E740,0)),"")),"")</f>
        <v/>
      </c>
      <c r="BI740" s="100" t="str">
        <f t="array" ref="BI740">IF($BG740,QUARTILE(IF(G5SelectionMask="x",IF(INDEX(RawDataRefData,$E740,0)&gt;0,INDEX(RawDataRefData,$E740,0)),""),1),"")</f>
        <v/>
      </c>
      <c r="BJ740" s="100" t="str">
        <f t="array" ref="BJ740">IF($BG740,QUARTILE(IF(G5SelectionMask="x",IF(INDEX(RawDataRefData,$E740,0)&gt;0,INDEX(RawDataRefData,$E740,0)),""),3),"")</f>
        <v/>
      </c>
      <c r="BK740" s="100" t="str">
        <f t="array" ref="BK740">IF($BG740,MIN(IF(G5SelectionMask="x",IF(INDEX(RawDataRefData,$E740,0)&gt;0,INDEX(RawDataRefData,$E740,0)),"")),"")</f>
        <v/>
      </c>
      <c r="BL740" s="100" t="str">
        <f t="array" ref="BL740">IF($BG740,MAX(IF(G5SelectionMask="x",IF(INDEX(RawDataRefData,$E740,0)&gt;0,INDEX(RawDataRefData,$E740,0)),"")),"")</f>
        <v/>
      </c>
      <c r="BM740" s="100" t="str">
        <f t="shared" si="287"/>
        <v/>
      </c>
      <c r="BN740" s="103" t="str">
        <f t="array" ref="BN740">IF($BG740,STDEVA(IF(G5SelectionMask="x",IF(INDEX(RawDataRefData,$E740,0)&gt;0,INDEX(RawDataRefData,$E740,0)),"")),"")</f>
        <v/>
      </c>
      <c r="BO740" s="104"/>
      <c r="BP740" s="105">
        <v>3</v>
      </c>
      <c r="BQ740" s="105">
        <v>2</v>
      </c>
      <c r="BR740" s="105">
        <v>4</v>
      </c>
      <c r="BS740" s="105">
        <v>3</v>
      </c>
      <c r="BT740" s="105">
        <v>1</v>
      </c>
      <c r="BU740" s="105">
        <v>3</v>
      </c>
      <c r="BV740" s="105">
        <v>1</v>
      </c>
      <c r="BW740" s="105">
        <v>2</v>
      </c>
      <c r="BX740" s="105">
        <v>1</v>
      </c>
      <c r="BY740" s="105">
        <v>2</v>
      </c>
      <c r="BZ740" s="105">
        <v>1</v>
      </c>
      <c r="CA740" s="105">
        <v>3</v>
      </c>
      <c r="CB740" s="105">
        <v>1</v>
      </c>
      <c r="CC740" s="105">
        <v>1</v>
      </c>
      <c r="CD740" s="105">
        <v>2</v>
      </c>
    </row>
    <row r="741" spans="1:82" x14ac:dyDescent="0.2">
      <c r="A741" s="33">
        <f t="shared" si="264"/>
        <v>0</v>
      </c>
      <c r="B741" s="218"/>
      <c r="C741" s="215"/>
      <c r="D741" s="224"/>
      <c r="E741" s="72">
        <f t="shared" si="280"/>
        <v>732</v>
      </c>
      <c r="F741" s="9" t="s">
        <v>973</v>
      </c>
      <c r="H741" s="9" t="s">
        <v>1213</v>
      </c>
      <c r="I741" s="9" t="s">
        <v>340</v>
      </c>
      <c r="K741" s="100">
        <f t="shared" si="265"/>
        <v>4</v>
      </c>
      <c r="L741" s="100"/>
      <c r="M741" s="100"/>
      <c r="N741" s="100"/>
      <c r="O741" s="100"/>
      <c r="P741" s="101">
        <f t="shared" si="266"/>
        <v>3</v>
      </c>
      <c r="Q741" s="102">
        <f t="shared" si="267"/>
        <v>3</v>
      </c>
      <c r="R741" s="102">
        <f t="shared" si="268"/>
        <v>4</v>
      </c>
      <c r="S741" s="102">
        <f t="shared" si="269"/>
        <v>4</v>
      </c>
      <c r="T741" s="102">
        <f t="shared" si="270"/>
        <v>3</v>
      </c>
      <c r="U741" s="102">
        <f t="shared" si="271"/>
        <v>2</v>
      </c>
      <c r="V741" s="102">
        <f t="shared" si="272"/>
        <v>3</v>
      </c>
      <c r="W741" s="102">
        <f t="shared" si="273"/>
        <v>2</v>
      </c>
      <c r="X741" s="102">
        <f t="shared" si="274"/>
        <v>2</v>
      </c>
      <c r="Y741" s="102">
        <f t="shared" si="275"/>
        <v>2</v>
      </c>
      <c r="Z741" s="102">
        <f t="shared" si="276"/>
        <v>4</v>
      </c>
      <c r="AA741" s="100" t="b">
        <f t="shared" si="277"/>
        <v>1</v>
      </c>
      <c r="AB741" s="100">
        <f t="array" ref="AB741">IF($AA741,MEDIAN(IF(G1SelectionMask="x",IF(INDEX(RawDataRefData,$E741,0)&gt;0,INDEX(RawDataRefData,$E741,0)),"")),"")</f>
        <v>3</v>
      </c>
      <c r="AC741" s="100">
        <f t="array" ref="AC741">IF($AA741,QUARTILE(IF(G1SelectionMask="x",IF(INDEX(RawDataRefData,$E741,0)&gt;0,INDEX(RawDataRefData,$E741,0)),""),1),"")</f>
        <v>2</v>
      </c>
      <c r="AD741" s="100">
        <f t="array" ref="AD741">IF($AA741,QUARTILE(IF(G1SelectionMask="x",IF(INDEX(RawDataRefData,$E741,0)&gt;0,INDEX(RawDataRefData,$E741,0)),""),3),"")</f>
        <v>3.5</v>
      </c>
      <c r="AE741" s="100">
        <f t="array" ref="AE741">IF($AA741,MIN(IF(G1SelectionMask="x",IF(INDEX(RawDataRefData,$E741,0)&gt;0,INDEX(RawDataRefData,$E741,0)),"")),"")</f>
        <v>2</v>
      </c>
      <c r="AF741" s="100">
        <f t="array" ref="AF741">IF($AA741,MAX(IF(G1SelectionMask="x",IF(INDEX(RawDataRefData,$E741,0)&gt;0,INDEX(RawDataRefData,$E741,0)),"")),"")</f>
        <v>4</v>
      </c>
      <c r="AG741" s="100">
        <f t="shared" si="278"/>
        <v>2.9090909090909092</v>
      </c>
      <c r="AH741" s="100">
        <f t="array" ref="AH741">IF($AA741,STDEVA(IF(G1SelectionMask="x",IF(INDEX(RawDataRefData,$E741,0)&gt;0,INDEX(RawDataRefData,$E741,0)),"")),"")</f>
        <v>0.8312094145936334</v>
      </c>
      <c r="AI741" s="101" t="b">
        <f t="shared" si="279"/>
        <v>1</v>
      </c>
      <c r="AJ741" s="101">
        <f t="array" ref="AJ741">IF($AI741,MEDIAN(IF(G2SelectionMask="x",IF(INDEX(RawDataRefData,$E741,0)&gt;0,INDEX(RawDataRefData,$E741,0)),"")),"")</f>
        <v>3</v>
      </c>
      <c r="AK741" s="101">
        <f t="array" ref="AK741">IF($AI741,QUARTILE(IF(G2SelectionMask="x",IF(INDEX(RawDataRefData,$E741,0)&gt;0,INDEX(RawDataRefData,$E741,0)),""),1),"")</f>
        <v>2.5</v>
      </c>
      <c r="AL741" s="101">
        <f t="array" ref="AL741">IF($AI741,QUARTILE(IF(G2SelectionMask="x",IF(INDEX(RawDataRefData,$E741,0)&gt;0,INDEX(RawDataRefData,$E741,0)),""),3),"")</f>
        <v>3</v>
      </c>
      <c r="AM741" s="101">
        <f t="array" ref="AM741">IF($AI741,MIN(IF(G2SelectionMask="x",IF(INDEX(RawDataRefData,$E741,0)&gt;0,INDEX(RawDataRefData,$E741,0)),"")),"")</f>
        <v>2</v>
      </c>
      <c r="AN741" s="101">
        <f t="array" ref="AN741">IF($AI741,MAX(IF(G2SelectionMask="x",IF(INDEX(RawDataRefData,$E741,0)&gt;0,INDEX(RawDataRefData,$E741,0)),"")),"")</f>
        <v>4</v>
      </c>
      <c r="AO741" s="101">
        <f t="shared" si="281"/>
        <v>2.9090909090909092</v>
      </c>
      <c r="AP741" s="101">
        <f t="array" ref="AP741">IF($AI741,STDEVA(IF(G2SelectionMask="x",IF(INDEX(RawDataRefData,$E741,0)&gt;0,INDEX(RawDataRefData,$E741,0)),"")),"")</f>
        <v>0.70064904974537046</v>
      </c>
      <c r="AQ741" s="100" t="b">
        <f t="shared" si="282"/>
        <v>0</v>
      </c>
      <c r="AR741" s="100" t="str">
        <f t="array" ref="AR741">IF($AQ741,MEDIAN(IF(G3SelectionMask="x",IF(INDEX(RawDataRefData,$E741,0)&gt;0,INDEX(RawDataRefData,$E741,0)),"")),"")</f>
        <v/>
      </c>
      <c r="AS741" s="100" t="str">
        <f t="array" ref="AS741">IF($AQ741,QUARTILE(IF(G3SelectionMask="x",IF(INDEX(RawDataRefData,$E741,0)&gt;0,INDEX(RawDataRefData,$E741,0)),""),1),"")</f>
        <v/>
      </c>
      <c r="AT741" s="100" t="str">
        <f t="array" ref="AT741">IF($AQ741,QUARTILE(IF(G3SelectionMask="x",IF(INDEX(RawDataRefData,$E741,0)&gt;0,INDEX(RawDataRefData,$E741,0)),""),3),"")</f>
        <v/>
      </c>
      <c r="AU741" s="100" t="str">
        <f t="array" ref="AU741">IF($AQ741,MIN(IF(G3SelectionMask="x",IF(INDEX(RawDataRefData,$E741,0)&gt;0,INDEX(RawDataRefData,$E741,0)),"")),"")</f>
        <v/>
      </c>
      <c r="AV741" s="100" t="str">
        <f t="array" ref="AV741">IF($AQ741,MAX(IF(G3SelectionMask="x",IF(INDEX(RawDataRefData,$E741,0)&gt;0,INDEX(RawDataRefData,$E741,0)),"")),"")</f>
        <v/>
      </c>
      <c r="AW741" s="100" t="str">
        <f t="shared" si="283"/>
        <v/>
      </c>
      <c r="AX741" s="100" t="str">
        <f t="array" ref="AX741">IF($AQ741,STDEVA(IF(G3SelectionMask="x",IF(INDEX(RawDataRefData,$E741,0)&gt;0,INDEX(RawDataRefData,$E741,0)),"")),"")</f>
        <v/>
      </c>
      <c r="AY741" s="101" t="b">
        <f t="shared" si="284"/>
        <v>0</v>
      </c>
      <c r="AZ741" s="101" t="str">
        <f t="array" ref="AZ741">IF($AY741,MEDIAN(IF(G4SelectionMask="x",IF(INDEX(RawDataRefData,$E741,0)&gt;0,INDEX(RawDataRefData,$E741,0)),"")),"")</f>
        <v/>
      </c>
      <c r="BA741" s="101" t="str">
        <f t="array" ref="BA741">IF($AY741,QUARTILE(IF(G4SelectionMask="x",IF(INDEX(RawDataRefData,$E741,0)&gt;0,INDEX(RawDataRefData,$E741,0)),""),1),"")</f>
        <v/>
      </c>
      <c r="BB741" s="101" t="str">
        <f t="array" ref="BB741">IF($AY741,QUARTILE(IF(G4SelectionMask="x",IF(INDEX(RawDataRefData,$E741,0)&gt;0,INDEX(RawDataRefData,$E741,0)),""),3),"")</f>
        <v/>
      </c>
      <c r="BC741" s="101" t="str">
        <f t="array" ref="BC741">IF($AY741,MIN(IF(G4SelectionMask="x",IF(INDEX(RawDataRefData,$E741,0)&gt;0,INDEX(RawDataRefData,$E741,0)),"")),"")</f>
        <v/>
      </c>
      <c r="BD741" s="101" t="str">
        <f t="array" ref="BD741">IF($AY741,MAX(IF(G4SelectionMask="x",IF(INDEX(RawDataRefData,$E741,0)&gt;0,INDEX(RawDataRefData,$E741,0)),"")),"")</f>
        <v/>
      </c>
      <c r="BE741" s="101" t="str">
        <f t="shared" si="285"/>
        <v/>
      </c>
      <c r="BF741" s="101" t="str">
        <f t="array" ref="BF741">IF($AY741,STDEVA(IF(G4SelectionMask="x",IF(INDEX(RawDataRefData,$E741,0)&gt;0,INDEX(RawDataRefData,$E741,0)),"")),"")</f>
        <v/>
      </c>
      <c r="BG741" s="100" t="b">
        <f t="shared" si="286"/>
        <v>0</v>
      </c>
      <c r="BH741" s="100" t="str">
        <f t="array" ref="BH741">IF($BG741,MEDIAN(IF(G5SelectionMask="x",IF(INDEX(RawDataRefData,$E741,0)&gt;0,INDEX(RawDataRefData,$E741,0)),"")),"")</f>
        <v/>
      </c>
      <c r="BI741" s="100" t="str">
        <f t="array" ref="BI741">IF($BG741,QUARTILE(IF(G5SelectionMask="x",IF(INDEX(RawDataRefData,$E741,0)&gt;0,INDEX(RawDataRefData,$E741,0)),""),1),"")</f>
        <v/>
      </c>
      <c r="BJ741" s="100" t="str">
        <f t="array" ref="BJ741">IF($BG741,QUARTILE(IF(G5SelectionMask="x",IF(INDEX(RawDataRefData,$E741,0)&gt;0,INDEX(RawDataRefData,$E741,0)),""),3),"")</f>
        <v/>
      </c>
      <c r="BK741" s="100" t="str">
        <f t="array" ref="BK741">IF($BG741,MIN(IF(G5SelectionMask="x",IF(INDEX(RawDataRefData,$E741,0)&gt;0,INDEX(RawDataRefData,$E741,0)),"")),"")</f>
        <v/>
      </c>
      <c r="BL741" s="100" t="str">
        <f t="array" ref="BL741">IF($BG741,MAX(IF(G5SelectionMask="x",IF(INDEX(RawDataRefData,$E741,0)&gt;0,INDEX(RawDataRefData,$E741,0)),"")),"")</f>
        <v/>
      </c>
      <c r="BM741" s="100" t="str">
        <f t="shared" si="287"/>
        <v/>
      </c>
      <c r="BN741" s="103" t="str">
        <f t="array" ref="BN741">IF($BG741,STDEVA(IF(G5SelectionMask="x",IF(INDEX(RawDataRefData,$E741,0)&gt;0,INDEX(RawDataRefData,$E741,0)),"")),"")</f>
        <v/>
      </c>
      <c r="BO741" s="104"/>
      <c r="BP741" s="105">
        <v>4</v>
      </c>
      <c r="BQ741" s="105">
        <v>3</v>
      </c>
      <c r="BR741" s="105">
        <v>3</v>
      </c>
      <c r="BS741" s="105">
        <v>4</v>
      </c>
      <c r="BT741" s="105">
        <v>4</v>
      </c>
      <c r="BU741" s="105">
        <v>3</v>
      </c>
      <c r="BV741" s="105">
        <v>2</v>
      </c>
      <c r="BW741" s="105">
        <v>3</v>
      </c>
      <c r="BX741" s="105">
        <v>2</v>
      </c>
      <c r="BY741" s="105">
        <v>2</v>
      </c>
      <c r="BZ741" s="105">
        <v>2</v>
      </c>
      <c r="CA741" s="105">
        <v>4</v>
      </c>
      <c r="CB741" s="105">
        <v>2</v>
      </c>
      <c r="CC741" s="105">
        <v>3</v>
      </c>
      <c r="CD741" s="105">
        <v>3</v>
      </c>
    </row>
    <row r="742" spans="1:82" x14ac:dyDescent="0.2">
      <c r="A742" s="33">
        <f t="shared" si="264"/>
        <v>0</v>
      </c>
      <c r="B742" s="218"/>
      <c r="C742" s="215"/>
      <c r="D742" s="224"/>
      <c r="E742" s="72">
        <f t="shared" si="280"/>
        <v>733</v>
      </c>
      <c r="F742" s="9" t="s">
        <v>977</v>
      </c>
      <c r="H742" s="9" t="s">
        <v>1213</v>
      </c>
      <c r="I742" s="9" t="s">
        <v>340</v>
      </c>
      <c r="K742" s="100">
        <f t="shared" si="265"/>
        <v>2</v>
      </c>
      <c r="L742" s="100"/>
      <c r="M742" s="100"/>
      <c r="N742" s="100"/>
      <c r="O742" s="100"/>
      <c r="P742" s="101">
        <f t="shared" si="266"/>
        <v>1</v>
      </c>
      <c r="Q742" s="102">
        <f t="shared" si="267"/>
        <v>2</v>
      </c>
      <c r="R742" s="102">
        <f t="shared" si="268"/>
        <v>3</v>
      </c>
      <c r="S742" s="102">
        <f t="shared" si="269"/>
        <v>2</v>
      </c>
      <c r="T742" s="102">
        <f t="shared" si="270"/>
        <v>3</v>
      </c>
      <c r="U742" s="102">
        <f t="shared" si="271"/>
        <v>1</v>
      </c>
      <c r="V742" s="102">
        <f t="shared" si="272"/>
        <v>1</v>
      </c>
      <c r="W742" s="102">
        <f t="shared" si="273"/>
        <v>3</v>
      </c>
      <c r="X742" s="102">
        <f t="shared" si="274"/>
        <v>3</v>
      </c>
      <c r="Y742" s="102">
        <f t="shared" si="275"/>
        <v>2</v>
      </c>
      <c r="Z742" s="102">
        <f t="shared" si="276"/>
        <v>2</v>
      </c>
      <c r="AA742" s="100" t="b">
        <f t="shared" si="277"/>
        <v>1</v>
      </c>
      <c r="AB742" s="100">
        <f t="array" ref="AB742">IF($AA742,MEDIAN(IF(G1SelectionMask="x",IF(INDEX(RawDataRefData,$E742,0)&gt;0,INDEX(RawDataRefData,$E742,0)),"")),"")</f>
        <v>2</v>
      </c>
      <c r="AC742" s="100">
        <f t="array" ref="AC742">IF($AA742,QUARTILE(IF(G1SelectionMask="x",IF(INDEX(RawDataRefData,$E742,0)&gt;0,INDEX(RawDataRefData,$E742,0)),""),1),"")</f>
        <v>1.5</v>
      </c>
      <c r="AD742" s="100">
        <f t="array" ref="AD742">IF($AA742,QUARTILE(IF(G1SelectionMask="x",IF(INDEX(RawDataRefData,$E742,0)&gt;0,INDEX(RawDataRefData,$E742,0)),""),3),"")</f>
        <v>3</v>
      </c>
      <c r="AE742" s="100">
        <f t="array" ref="AE742">IF($AA742,MIN(IF(G1SelectionMask="x",IF(INDEX(RawDataRefData,$E742,0)&gt;0,INDEX(RawDataRefData,$E742,0)),"")),"")</f>
        <v>1</v>
      </c>
      <c r="AF742" s="100">
        <f t="array" ref="AF742">IF($AA742,MAX(IF(G1SelectionMask="x",IF(INDEX(RawDataRefData,$E742,0)&gt;0,INDEX(RawDataRefData,$E742,0)),"")),"")</f>
        <v>3</v>
      </c>
      <c r="AG742" s="100">
        <f t="shared" si="278"/>
        <v>2.0909090909090908</v>
      </c>
      <c r="AH742" s="100">
        <f t="array" ref="AH742">IF($AA742,STDEVA(IF(G1SelectionMask="x",IF(INDEX(RawDataRefData,$E742,0)&gt;0,INDEX(RawDataRefData,$E742,0)),"")),"")</f>
        <v>0.8312094145936334</v>
      </c>
      <c r="AI742" s="101" t="b">
        <f t="shared" si="279"/>
        <v>1</v>
      </c>
      <c r="AJ742" s="101">
        <f t="array" ref="AJ742">IF($AI742,MEDIAN(IF(G2SelectionMask="x",IF(INDEX(RawDataRefData,$E742,0)&gt;0,INDEX(RawDataRefData,$E742,0)),"")),"")</f>
        <v>2</v>
      </c>
      <c r="AK742" s="101">
        <f t="array" ref="AK742">IF($AI742,QUARTILE(IF(G2SelectionMask="x",IF(INDEX(RawDataRefData,$E742,0)&gt;0,INDEX(RawDataRefData,$E742,0)),""),1),"")</f>
        <v>2</v>
      </c>
      <c r="AL742" s="101">
        <f t="array" ref="AL742">IF($AI742,QUARTILE(IF(G2SelectionMask="x",IF(INDEX(RawDataRefData,$E742,0)&gt;0,INDEX(RawDataRefData,$E742,0)),""),3),"")</f>
        <v>3</v>
      </c>
      <c r="AM742" s="101">
        <f t="array" ref="AM742">IF($AI742,MIN(IF(G2SelectionMask="x",IF(INDEX(RawDataRefData,$E742,0)&gt;0,INDEX(RawDataRefData,$E742,0)),"")),"")</f>
        <v>1</v>
      </c>
      <c r="AN742" s="101">
        <f t="array" ref="AN742">IF($AI742,MAX(IF(G2SelectionMask="x",IF(INDEX(RawDataRefData,$E742,0)&gt;0,INDEX(RawDataRefData,$E742,0)),"")),"")</f>
        <v>4</v>
      </c>
      <c r="AO742" s="101">
        <f t="shared" si="281"/>
        <v>2.2727272727272729</v>
      </c>
      <c r="AP742" s="101">
        <f t="array" ref="AP742">IF($AI742,STDEVA(IF(G2SelectionMask="x",IF(INDEX(RawDataRefData,$E742,0)&gt;0,INDEX(RawDataRefData,$E742,0)),"")),"")</f>
        <v>0.90453403373329078</v>
      </c>
      <c r="AQ742" s="100" t="b">
        <f t="shared" si="282"/>
        <v>0</v>
      </c>
      <c r="AR742" s="100" t="str">
        <f t="array" ref="AR742">IF($AQ742,MEDIAN(IF(G3SelectionMask="x",IF(INDEX(RawDataRefData,$E742,0)&gt;0,INDEX(RawDataRefData,$E742,0)),"")),"")</f>
        <v/>
      </c>
      <c r="AS742" s="100" t="str">
        <f t="array" ref="AS742">IF($AQ742,QUARTILE(IF(G3SelectionMask="x",IF(INDEX(RawDataRefData,$E742,0)&gt;0,INDEX(RawDataRefData,$E742,0)),""),1),"")</f>
        <v/>
      </c>
      <c r="AT742" s="100" t="str">
        <f t="array" ref="AT742">IF($AQ742,QUARTILE(IF(G3SelectionMask="x",IF(INDEX(RawDataRefData,$E742,0)&gt;0,INDEX(RawDataRefData,$E742,0)),""),3),"")</f>
        <v/>
      </c>
      <c r="AU742" s="100" t="str">
        <f t="array" ref="AU742">IF($AQ742,MIN(IF(G3SelectionMask="x",IF(INDEX(RawDataRefData,$E742,0)&gt;0,INDEX(RawDataRefData,$E742,0)),"")),"")</f>
        <v/>
      </c>
      <c r="AV742" s="100" t="str">
        <f t="array" ref="AV742">IF($AQ742,MAX(IF(G3SelectionMask="x",IF(INDEX(RawDataRefData,$E742,0)&gt;0,INDEX(RawDataRefData,$E742,0)),"")),"")</f>
        <v/>
      </c>
      <c r="AW742" s="100" t="str">
        <f t="shared" si="283"/>
        <v/>
      </c>
      <c r="AX742" s="100" t="str">
        <f t="array" ref="AX742">IF($AQ742,STDEVA(IF(G3SelectionMask="x",IF(INDEX(RawDataRefData,$E742,0)&gt;0,INDEX(RawDataRefData,$E742,0)),"")),"")</f>
        <v/>
      </c>
      <c r="AY742" s="101" t="b">
        <f t="shared" si="284"/>
        <v>0</v>
      </c>
      <c r="AZ742" s="101" t="str">
        <f t="array" ref="AZ742">IF($AY742,MEDIAN(IF(G4SelectionMask="x",IF(INDEX(RawDataRefData,$E742,0)&gt;0,INDEX(RawDataRefData,$E742,0)),"")),"")</f>
        <v/>
      </c>
      <c r="BA742" s="101" t="str">
        <f t="array" ref="BA742">IF($AY742,QUARTILE(IF(G4SelectionMask="x",IF(INDEX(RawDataRefData,$E742,0)&gt;0,INDEX(RawDataRefData,$E742,0)),""),1),"")</f>
        <v/>
      </c>
      <c r="BB742" s="101" t="str">
        <f t="array" ref="BB742">IF($AY742,QUARTILE(IF(G4SelectionMask="x",IF(INDEX(RawDataRefData,$E742,0)&gt;0,INDEX(RawDataRefData,$E742,0)),""),3),"")</f>
        <v/>
      </c>
      <c r="BC742" s="101" t="str">
        <f t="array" ref="BC742">IF($AY742,MIN(IF(G4SelectionMask="x",IF(INDEX(RawDataRefData,$E742,0)&gt;0,INDEX(RawDataRefData,$E742,0)),"")),"")</f>
        <v/>
      </c>
      <c r="BD742" s="101" t="str">
        <f t="array" ref="BD742">IF($AY742,MAX(IF(G4SelectionMask="x",IF(INDEX(RawDataRefData,$E742,0)&gt;0,INDEX(RawDataRefData,$E742,0)),"")),"")</f>
        <v/>
      </c>
      <c r="BE742" s="101" t="str">
        <f t="shared" si="285"/>
        <v/>
      </c>
      <c r="BF742" s="101" t="str">
        <f t="array" ref="BF742">IF($AY742,STDEVA(IF(G4SelectionMask="x",IF(INDEX(RawDataRefData,$E742,0)&gt;0,INDEX(RawDataRefData,$E742,0)),"")),"")</f>
        <v/>
      </c>
      <c r="BG742" s="100" t="b">
        <f t="shared" si="286"/>
        <v>0</v>
      </c>
      <c r="BH742" s="100" t="str">
        <f t="array" ref="BH742">IF($BG742,MEDIAN(IF(G5SelectionMask="x",IF(INDEX(RawDataRefData,$E742,0)&gt;0,INDEX(RawDataRefData,$E742,0)),"")),"")</f>
        <v/>
      </c>
      <c r="BI742" s="100" t="str">
        <f t="array" ref="BI742">IF($BG742,QUARTILE(IF(G5SelectionMask="x",IF(INDEX(RawDataRefData,$E742,0)&gt;0,INDEX(RawDataRefData,$E742,0)),""),1),"")</f>
        <v/>
      </c>
      <c r="BJ742" s="100" t="str">
        <f t="array" ref="BJ742">IF($BG742,QUARTILE(IF(G5SelectionMask="x",IF(INDEX(RawDataRefData,$E742,0)&gt;0,INDEX(RawDataRefData,$E742,0)),""),3),"")</f>
        <v/>
      </c>
      <c r="BK742" s="100" t="str">
        <f t="array" ref="BK742">IF($BG742,MIN(IF(G5SelectionMask="x",IF(INDEX(RawDataRefData,$E742,0)&gt;0,INDEX(RawDataRefData,$E742,0)),"")),"")</f>
        <v/>
      </c>
      <c r="BL742" s="100" t="str">
        <f t="array" ref="BL742">IF($BG742,MAX(IF(G5SelectionMask="x",IF(INDEX(RawDataRefData,$E742,0)&gt;0,INDEX(RawDataRefData,$E742,0)),"")),"")</f>
        <v/>
      </c>
      <c r="BM742" s="100" t="str">
        <f t="shared" si="287"/>
        <v/>
      </c>
      <c r="BN742" s="103" t="str">
        <f t="array" ref="BN742">IF($BG742,STDEVA(IF(G5SelectionMask="x",IF(INDEX(RawDataRefData,$E742,0)&gt;0,INDEX(RawDataRefData,$E742,0)),"")),"")</f>
        <v/>
      </c>
      <c r="BO742" s="104"/>
      <c r="BP742" s="105">
        <v>2</v>
      </c>
      <c r="BQ742" s="105">
        <v>1</v>
      </c>
      <c r="BR742" s="105">
        <v>2</v>
      </c>
      <c r="BS742" s="105">
        <v>3</v>
      </c>
      <c r="BT742" s="105">
        <v>2</v>
      </c>
      <c r="BU742" s="105">
        <v>3</v>
      </c>
      <c r="BV742" s="105">
        <v>1</v>
      </c>
      <c r="BW742" s="105">
        <v>1</v>
      </c>
      <c r="BX742" s="105">
        <v>3</v>
      </c>
      <c r="BY742" s="105">
        <v>3</v>
      </c>
      <c r="BZ742" s="105">
        <v>2</v>
      </c>
      <c r="CA742" s="105">
        <v>2</v>
      </c>
      <c r="CB742" s="105">
        <v>2</v>
      </c>
      <c r="CC742" s="105">
        <v>4</v>
      </c>
      <c r="CD742" s="105">
        <v>3</v>
      </c>
    </row>
    <row r="743" spans="1:82" x14ac:dyDescent="0.2">
      <c r="A743" s="33">
        <f t="shared" si="264"/>
        <v>0</v>
      </c>
      <c r="B743" s="218"/>
      <c r="C743" s="215"/>
      <c r="D743" s="224"/>
      <c r="E743" s="72">
        <f t="shared" si="280"/>
        <v>734</v>
      </c>
      <c r="F743" s="9" t="s">
        <v>978</v>
      </c>
      <c r="H743" s="9" t="s">
        <v>1213</v>
      </c>
      <c r="I743" s="9" t="s">
        <v>340</v>
      </c>
      <c r="K743" s="100">
        <f t="shared" si="265"/>
        <v>2</v>
      </c>
      <c r="L743" s="100"/>
      <c r="M743" s="100"/>
      <c r="N743" s="100"/>
      <c r="O743" s="100"/>
      <c r="P743" s="101">
        <f t="shared" si="266"/>
        <v>2</v>
      </c>
      <c r="Q743" s="102">
        <f t="shared" si="267"/>
        <v>2</v>
      </c>
      <c r="R743" s="102">
        <f t="shared" si="268"/>
        <v>4</v>
      </c>
      <c r="S743" s="102">
        <f t="shared" si="269"/>
        <v>3</v>
      </c>
      <c r="T743" s="102">
        <f t="shared" si="270"/>
        <v>2</v>
      </c>
      <c r="U743" s="102">
        <f t="shared" si="271"/>
        <v>3</v>
      </c>
      <c r="V743" s="102">
        <f t="shared" si="272"/>
        <v>3</v>
      </c>
      <c r="W743" s="102">
        <f t="shared" si="273"/>
        <v>3</v>
      </c>
      <c r="X743" s="102">
        <f t="shared" si="274"/>
        <v>1</v>
      </c>
      <c r="Y743" s="102">
        <f t="shared" si="275"/>
        <v>1</v>
      </c>
      <c r="Z743" s="102">
        <f t="shared" si="276"/>
        <v>2</v>
      </c>
      <c r="AA743" s="100" t="b">
        <f t="shared" si="277"/>
        <v>1</v>
      </c>
      <c r="AB743" s="100">
        <f t="array" ref="AB743">IF($AA743,MEDIAN(IF(G1SelectionMask="x",IF(INDEX(RawDataRefData,$E743,0)&gt;0,INDEX(RawDataRefData,$E743,0)),"")),"")</f>
        <v>2</v>
      </c>
      <c r="AC743" s="100">
        <f t="array" ref="AC743">IF($AA743,QUARTILE(IF(G1SelectionMask="x",IF(INDEX(RawDataRefData,$E743,0)&gt;0,INDEX(RawDataRefData,$E743,0)),""),1),"")</f>
        <v>2</v>
      </c>
      <c r="AD743" s="100">
        <f t="array" ref="AD743">IF($AA743,QUARTILE(IF(G1SelectionMask="x",IF(INDEX(RawDataRefData,$E743,0)&gt;0,INDEX(RawDataRefData,$E743,0)),""),3),"")</f>
        <v>3</v>
      </c>
      <c r="AE743" s="100">
        <f t="array" ref="AE743">IF($AA743,MIN(IF(G1SelectionMask="x",IF(INDEX(RawDataRefData,$E743,0)&gt;0,INDEX(RawDataRefData,$E743,0)),"")),"")</f>
        <v>1</v>
      </c>
      <c r="AF743" s="100">
        <f t="array" ref="AF743">IF($AA743,MAX(IF(G1SelectionMask="x",IF(INDEX(RawDataRefData,$E743,0)&gt;0,INDEX(RawDataRefData,$E743,0)),"")),"")</f>
        <v>4</v>
      </c>
      <c r="AG743" s="100">
        <f t="shared" si="278"/>
        <v>2.3636363636363638</v>
      </c>
      <c r="AH743" s="100">
        <f t="array" ref="AH743">IF($AA743,STDEVA(IF(G1SelectionMask="x",IF(INDEX(RawDataRefData,$E743,0)&gt;0,INDEX(RawDataRefData,$E743,0)),"")),"")</f>
        <v>0.9244162777371755</v>
      </c>
      <c r="AI743" s="101" t="b">
        <f t="shared" si="279"/>
        <v>1</v>
      </c>
      <c r="AJ743" s="101">
        <f t="array" ref="AJ743">IF($AI743,MEDIAN(IF(G2SelectionMask="x",IF(INDEX(RawDataRefData,$E743,0)&gt;0,INDEX(RawDataRefData,$E743,0)),"")),"")</f>
        <v>2</v>
      </c>
      <c r="AK743" s="101">
        <f t="array" ref="AK743">IF($AI743,QUARTILE(IF(G2SelectionMask="x",IF(INDEX(RawDataRefData,$E743,0)&gt;0,INDEX(RawDataRefData,$E743,0)),""),1),"")</f>
        <v>1.5</v>
      </c>
      <c r="AL743" s="101">
        <f t="array" ref="AL743">IF($AI743,QUARTILE(IF(G2SelectionMask="x",IF(INDEX(RawDataRefData,$E743,0)&gt;0,INDEX(RawDataRefData,$E743,0)),""),3),"")</f>
        <v>3</v>
      </c>
      <c r="AM743" s="101">
        <f t="array" ref="AM743">IF($AI743,MIN(IF(G2SelectionMask="x",IF(INDEX(RawDataRefData,$E743,0)&gt;0,INDEX(RawDataRefData,$E743,0)),"")),"")</f>
        <v>1</v>
      </c>
      <c r="AN743" s="101">
        <f t="array" ref="AN743">IF($AI743,MAX(IF(G2SelectionMask="x",IF(INDEX(RawDataRefData,$E743,0)&gt;0,INDEX(RawDataRefData,$E743,0)),"")),"")</f>
        <v>3</v>
      </c>
      <c r="AO743" s="101">
        <f t="shared" si="281"/>
        <v>2.0909090909090908</v>
      </c>
      <c r="AP743" s="101">
        <f t="array" ref="AP743">IF($AI743,STDEVA(IF(G2SelectionMask="x",IF(INDEX(RawDataRefData,$E743,0)&gt;0,INDEX(RawDataRefData,$E743,0)),"")),"")</f>
        <v>0.8312094145936334</v>
      </c>
      <c r="AQ743" s="100" t="b">
        <f t="shared" si="282"/>
        <v>0</v>
      </c>
      <c r="AR743" s="100" t="str">
        <f t="array" ref="AR743">IF($AQ743,MEDIAN(IF(G3SelectionMask="x",IF(INDEX(RawDataRefData,$E743,0)&gt;0,INDEX(RawDataRefData,$E743,0)),"")),"")</f>
        <v/>
      </c>
      <c r="AS743" s="100" t="str">
        <f t="array" ref="AS743">IF($AQ743,QUARTILE(IF(G3SelectionMask="x",IF(INDEX(RawDataRefData,$E743,0)&gt;0,INDEX(RawDataRefData,$E743,0)),""),1),"")</f>
        <v/>
      </c>
      <c r="AT743" s="100" t="str">
        <f t="array" ref="AT743">IF($AQ743,QUARTILE(IF(G3SelectionMask="x",IF(INDEX(RawDataRefData,$E743,0)&gt;0,INDEX(RawDataRefData,$E743,0)),""),3),"")</f>
        <v/>
      </c>
      <c r="AU743" s="100" t="str">
        <f t="array" ref="AU743">IF($AQ743,MIN(IF(G3SelectionMask="x",IF(INDEX(RawDataRefData,$E743,0)&gt;0,INDEX(RawDataRefData,$E743,0)),"")),"")</f>
        <v/>
      </c>
      <c r="AV743" s="100" t="str">
        <f t="array" ref="AV743">IF($AQ743,MAX(IF(G3SelectionMask="x",IF(INDEX(RawDataRefData,$E743,0)&gt;0,INDEX(RawDataRefData,$E743,0)),"")),"")</f>
        <v/>
      </c>
      <c r="AW743" s="100" t="str">
        <f t="shared" si="283"/>
        <v/>
      </c>
      <c r="AX743" s="100" t="str">
        <f t="array" ref="AX743">IF($AQ743,STDEVA(IF(G3SelectionMask="x",IF(INDEX(RawDataRefData,$E743,0)&gt;0,INDEX(RawDataRefData,$E743,0)),"")),"")</f>
        <v/>
      </c>
      <c r="AY743" s="101" t="b">
        <f t="shared" si="284"/>
        <v>0</v>
      </c>
      <c r="AZ743" s="101" t="str">
        <f t="array" ref="AZ743">IF($AY743,MEDIAN(IF(G4SelectionMask="x",IF(INDEX(RawDataRefData,$E743,0)&gt;0,INDEX(RawDataRefData,$E743,0)),"")),"")</f>
        <v/>
      </c>
      <c r="BA743" s="101" t="str">
        <f t="array" ref="BA743">IF($AY743,QUARTILE(IF(G4SelectionMask="x",IF(INDEX(RawDataRefData,$E743,0)&gt;0,INDEX(RawDataRefData,$E743,0)),""),1),"")</f>
        <v/>
      </c>
      <c r="BB743" s="101" t="str">
        <f t="array" ref="BB743">IF($AY743,QUARTILE(IF(G4SelectionMask="x",IF(INDEX(RawDataRefData,$E743,0)&gt;0,INDEX(RawDataRefData,$E743,0)),""),3),"")</f>
        <v/>
      </c>
      <c r="BC743" s="101" t="str">
        <f t="array" ref="BC743">IF($AY743,MIN(IF(G4SelectionMask="x",IF(INDEX(RawDataRefData,$E743,0)&gt;0,INDEX(RawDataRefData,$E743,0)),"")),"")</f>
        <v/>
      </c>
      <c r="BD743" s="101" t="str">
        <f t="array" ref="BD743">IF($AY743,MAX(IF(G4SelectionMask="x",IF(INDEX(RawDataRefData,$E743,0)&gt;0,INDEX(RawDataRefData,$E743,0)),"")),"")</f>
        <v/>
      </c>
      <c r="BE743" s="101" t="str">
        <f t="shared" si="285"/>
        <v/>
      </c>
      <c r="BF743" s="101" t="str">
        <f t="array" ref="BF743">IF($AY743,STDEVA(IF(G4SelectionMask="x",IF(INDEX(RawDataRefData,$E743,0)&gt;0,INDEX(RawDataRefData,$E743,0)),"")),"")</f>
        <v/>
      </c>
      <c r="BG743" s="100" t="b">
        <f t="shared" si="286"/>
        <v>0</v>
      </c>
      <c r="BH743" s="100" t="str">
        <f t="array" ref="BH743">IF($BG743,MEDIAN(IF(G5SelectionMask="x",IF(INDEX(RawDataRefData,$E743,0)&gt;0,INDEX(RawDataRefData,$E743,0)),"")),"")</f>
        <v/>
      </c>
      <c r="BI743" s="100" t="str">
        <f t="array" ref="BI743">IF($BG743,QUARTILE(IF(G5SelectionMask="x",IF(INDEX(RawDataRefData,$E743,0)&gt;0,INDEX(RawDataRefData,$E743,0)),""),1),"")</f>
        <v/>
      </c>
      <c r="BJ743" s="100" t="str">
        <f t="array" ref="BJ743">IF($BG743,QUARTILE(IF(G5SelectionMask="x",IF(INDEX(RawDataRefData,$E743,0)&gt;0,INDEX(RawDataRefData,$E743,0)),""),3),"")</f>
        <v/>
      </c>
      <c r="BK743" s="100" t="str">
        <f t="array" ref="BK743">IF($BG743,MIN(IF(G5SelectionMask="x",IF(INDEX(RawDataRefData,$E743,0)&gt;0,INDEX(RawDataRefData,$E743,0)),"")),"")</f>
        <v/>
      </c>
      <c r="BL743" s="100" t="str">
        <f t="array" ref="BL743">IF($BG743,MAX(IF(G5SelectionMask="x",IF(INDEX(RawDataRefData,$E743,0)&gt;0,INDEX(RawDataRefData,$E743,0)),"")),"")</f>
        <v/>
      </c>
      <c r="BM743" s="100" t="str">
        <f t="shared" si="287"/>
        <v/>
      </c>
      <c r="BN743" s="103" t="str">
        <f t="array" ref="BN743">IF($BG743,STDEVA(IF(G5SelectionMask="x",IF(INDEX(RawDataRefData,$E743,0)&gt;0,INDEX(RawDataRefData,$E743,0)),"")),"")</f>
        <v/>
      </c>
      <c r="BO743" s="104"/>
      <c r="BP743" s="105">
        <v>2</v>
      </c>
      <c r="BQ743" s="105">
        <v>2</v>
      </c>
      <c r="BR743" s="105">
        <v>2</v>
      </c>
      <c r="BS743" s="105">
        <v>4</v>
      </c>
      <c r="BT743" s="105">
        <v>3</v>
      </c>
      <c r="BU743" s="105">
        <v>2</v>
      </c>
      <c r="BV743" s="105">
        <v>3</v>
      </c>
      <c r="BW743" s="105">
        <v>3</v>
      </c>
      <c r="BX743" s="105">
        <v>3</v>
      </c>
      <c r="BY743" s="105">
        <v>1</v>
      </c>
      <c r="BZ743" s="105">
        <v>1</v>
      </c>
      <c r="CA743" s="105">
        <v>2</v>
      </c>
      <c r="CB743" s="105">
        <v>1</v>
      </c>
      <c r="CC743" s="105">
        <v>1</v>
      </c>
      <c r="CD743" s="105">
        <v>3</v>
      </c>
    </row>
    <row r="744" spans="1:82" x14ac:dyDescent="0.2">
      <c r="A744" s="33">
        <f t="shared" si="264"/>
        <v>0</v>
      </c>
      <c r="B744" s="218"/>
      <c r="C744" s="215"/>
      <c r="D744" s="224"/>
      <c r="E744" s="72">
        <f t="shared" si="280"/>
        <v>735</v>
      </c>
      <c r="F744" s="9" t="s">
        <v>979</v>
      </c>
      <c r="H744" s="9" t="s">
        <v>1213</v>
      </c>
      <c r="I744" s="9" t="s">
        <v>340</v>
      </c>
      <c r="K744" s="100">
        <f t="shared" si="265"/>
        <v>2</v>
      </c>
      <c r="L744" s="100"/>
      <c r="M744" s="100"/>
      <c r="N744" s="100"/>
      <c r="O744" s="100"/>
      <c r="P744" s="101">
        <f t="shared" si="266"/>
        <v>3</v>
      </c>
      <c r="Q744" s="102">
        <f t="shared" si="267"/>
        <v>4</v>
      </c>
      <c r="R744" s="102">
        <f t="shared" si="268"/>
        <v>3</v>
      </c>
      <c r="S744" s="102">
        <f t="shared" si="269"/>
        <v>2</v>
      </c>
      <c r="T744" s="102">
        <f t="shared" si="270"/>
        <v>1</v>
      </c>
      <c r="U744" s="102">
        <f t="shared" si="271"/>
        <v>2</v>
      </c>
      <c r="V744" s="102">
        <f t="shared" si="272"/>
        <v>3</v>
      </c>
      <c r="W744" s="102">
        <f t="shared" si="273"/>
        <v>3</v>
      </c>
      <c r="X744" s="102">
        <f t="shared" si="274"/>
        <v>2</v>
      </c>
      <c r="Y744" s="102">
        <f t="shared" si="275"/>
        <v>3</v>
      </c>
      <c r="Z744" s="102">
        <f t="shared" si="276"/>
        <v>4</v>
      </c>
      <c r="AA744" s="100" t="b">
        <f t="shared" si="277"/>
        <v>1</v>
      </c>
      <c r="AB744" s="100">
        <f t="array" ref="AB744">IF($AA744,MEDIAN(IF(G1SelectionMask="x",IF(INDEX(RawDataRefData,$E744,0)&gt;0,INDEX(RawDataRefData,$E744,0)),"")),"")</f>
        <v>3</v>
      </c>
      <c r="AC744" s="100">
        <f t="array" ref="AC744">IF($AA744,QUARTILE(IF(G1SelectionMask="x",IF(INDEX(RawDataRefData,$E744,0)&gt;0,INDEX(RawDataRefData,$E744,0)),""),1),"")</f>
        <v>2</v>
      </c>
      <c r="AD744" s="100">
        <f t="array" ref="AD744">IF($AA744,QUARTILE(IF(G1SelectionMask="x",IF(INDEX(RawDataRefData,$E744,0)&gt;0,INDEX(RawDataRefData,$E744,0)),""),3),"")</f>
        <v>3</v>
      </c>
      <c r="AE744" s="100">
        <f t="array" ref="AE744">IF($AA744,MIN(IF(G1SelectionMask="x",IF(INDEX(RawDataRefData,$E744,0)&gt;0,INDEX(RawDataRefData,$E744,0)),"")),"")</f>
        <v>1</v>
      </c>
      <c r="AF744" s="100">
        <f t="array" ref="AF744">IF($AA744,MAX(IF(G1SelectionMask="x",IF(INDEX(RawDataRefData,$E744,0)&gt;0,INDEX(RawDataRefData,$E744,0)),"")),"")</f>
        <v>4</v>
      </c>
      <c r="AG744" s="100">
        <f t="shared" si="278"/>
        <v>2.7272727272727271</v>
      </c>
      <c r="AH744" s="100">
        <f t="array" ref="AH744">IF($AA744,STDEVA(IF(G1SelectionMask="x",IF(INDEX(RawDataRefData,$E744,0)&gt;0,INDEX(RawDataRefData,$E744,0)),"")),"")</f>
        <v>0.90453403373329111</v>
      </c>
      <c r="AI744" s="101" t="b">
        <f t="shared" si="279"/>
        <v>1</v>
      </c>
      <c r="AJ744" s="101">
        <f t="array" ref="AJ744">IF($AI744,MEDIAN(IF(G2SelectionMask="x",IF(INDEX(RawDataRefData,$E744,0)&gt;0,INDEX(RawDataRefData,$E744,0)),"")),"")</f>
        <v>3</v>
      </c>
      <c r="AK744" s="101">
        <f t="array" ref="AK744">IF($AI744,QUARTILE(IF(G2SelectionMask="x",IF(INDEX(RawDataRefData,$E744,0)&gt;0,INDEX(RawDataRefData,$E744,0)),""),1),"")</f>
        <v>2.5</v>
      </c>
      <c r="AL744" s="101">
        <f t="array" ref="AL744">IF($AI744,QUARTILE(IF(G2SelectionMask="x",IF(INDEX(RawDataRefData,$E744,0)&gt;0,INDEX(RawDataRefData,$E744,0)),""),3),"")</f>
        <v>4</v>
      </c>
      <c r="AM744" s="101">
        <f t="array" ref="AM744">IF($AI744,MIN(IF(G2SelectionMask="x",IF(INDEX(RawDataRefData,$E744,0)&gt;0,INDEX(RawDataRefData,$E744,0)),"")),"")</f>
        <v>1</v>
      </c>
      <c r="AN744" s="101">
        <f t="array" ref="AN744">IF($AI744,MAX(IF(G2SelectionMask="x",IF(INDEX(RawDataRefData,$E744,0)&gt;0,INDEX(RawDataRefData,$E744,0)),"")),"")</f>
        <v>4</v>
      </c>
      <c r="AO744" s="101">
        <f t="shared" si="281"/>
        <v>2.9090909090909092</v>
      </c>
      <c r="AP744" s="101">
        <f t="array" ref="AP744">IF($AI744,STDEVA(IF(G2SelectionMask="x",IF(INDEX(RawDataRefData,$E744,0)&gt;0,INDEX(RawDataRefData,$E744,0)),"")),"")</f>
        <v>1.1361818036340356</v>
      </c>
      <c r="AQ744" s="100" t="b">
        <f t="shared" si="282"/>
        <v>0</v>
      </c>
      <c r="AR744" s="100" t="str">
        <f t="array" ref="AR744">IF($AQ744,MEDIAN(IF(G3SelectionMask="x",IF(INDEX(RawDataRefData,$E744,0)&gt;0,INDEX(RawDataRefData,$E744,0)),"")),"")</f>
        <v/>
      </c>
      <c r="AS744" s="100" t="str">
        <f t="array" ref="AS744">IF($AQ744,QUARTILE(IF(G3SelectionMask="x",IF(INDEX(RawDataRefData,$E744,0)&gt;0,INDEX(RawDataRefData,$E744,0)),""),1),"")</f>
        <v/>
      </c>
      <c r="AT744" s="100" t="str">
        <f t="array" ref="AT744">IF($AQ744,QUARTILE(IF(G3SelectionMask="x",IF(INDEX(RawDataRefData,$E744,0)&gt;0,INDEX(RawDataRefData,$E744,0)),""),3),"")</f>
        <v/>
      </c>
      <c r="AU744" s="100" t="str">
        <f t="array" ref="AU744">IF($AQ744,MIN(IF(G3SelectionMask="x",IF(INDEX(RawDataRefData,$E744,0)&gt;0,INDEX(RawDataRefData,$E744,0)),"")),"")</f>
        <v/>
      </c>
      <c r="AV744" s="100" t="str">
        <f t="array" ref="AV744">IF($AQ744,MAX(IF(G3SelectionMask="x",IF(INDEX(RawDataRefData,$E744,0)&gt;0,INDEX(RawDataRefData,$E744,0)),"")),"")</f>
        <v/>
      </c>
      <c r="AW744" s="100" t="str">
        <f t="shared" si="283"/>
        <v/>
      </c>
      <c r="AX744" s="100" t="str">
        <f t="array" ref="AX744">IF($AQ744,STDEVA(IF(G3SelectionMask="x",IF(INDEX(RawDataRefData,$E744,0)&gt;0,INDEX(RawDataRefData,$E744,0)),"")),"")</f>
        <v/>
      </c>
      <c r="AY744" s="101" t="b">
        <f t="shared" si="284"/>
        <v>0</v>
      </c>
      <c r="AZ744" s="101" t="str">
        <f t="array" ref="AZ744">IF($AY744,MEDIAN(IF(G4SelectionMask="x",IF(INDEX(RawDataRefData,$E744,0)&gt;0,INDEX(RawDataRefData,$E744,0)),"")),"")</f>
        <v/>
      </c>
      <c r="BA744" s="101" t="str">
        <f t="array" ref="BA744">IF($AY744,QUARTILE(IF(G4SelectionMask="x",IF(INDEX(RawDataRefData,$E744,0)&gt;0,INDEX(RawDataRefData,$E744,0)),""),1),"")</f>
        <v/>
      </c>
      <c r="BB744" s="101" t="str">
        <f t="array" ref="BB744">IF($AY744,QUARTILE(IF(G4SelectionMask="x",IF(INDEX(RawDataRefData,$E744,0)&gt;0,INDEX(RawDataRefData,$E744,0)),""),3),"")</f>
        <v/>
      </c>
      <c r="BC744" s="101" t="str">
        <f t="array" ref="BC744">IF($AY744,MIN(IF(G4SelectionMask="x",IF(INDEX(RawDataRefData,$E744,0)&gt;0,INDEX(RawDataRefData,$E744,0)),"")),"")</f>
        <v/>
      </c>
      <c r="BD744" s="101" t="str">
        <f t="array" ref="BD744">IF($AY744,MAX(IF(G4SelectionMask="x",IF(INDEX(RawDataRefData,$E744,0)&gt;0,INDEX(RawDataRefData,$E744,0)),"")),"")</f>
        <v/>
      </c>
      <c r="BE744" s="101" t="str">
        <f t="shared" si="285"/>
        <v/>
      </c>
      <c r="BF744" s="101" t="str">
        <f t="array" ref="BF744">IF($AY744,STDEVA(IF(G4SelectionMask="x",IF(INDEX(RawDataRefData,$E744,0)&gt;0,INDEX(RawDataRefData,$E744,0)),"")),"")</f>
        <v/>
      </c>
      <c r="BG744" s="100" t="b">
        <f t="shared" si="286"/>
        <v>0</v>
      </c>
      <c r="BH744" s="100" t="str">
        <f t="array" ref="BH744">IF($BG744,MEDIAN(IF(G5SelectionMask="x",IF(INDEX(RawDataRefData,$E744,0)&gt;0,INDEX(RawDataRefData,$E744,0)),"")),"")</f>
        <v/>
      </c>
      <c r="BI744" s="100" t="str">
        <f t="array" ref="BI744">IF($BG744,QUARTILE(IF(G5SelectionMask="x",IF(INDEX(RawDataRefData,$E744,0)&gt;0,INDEX(RawDataRefData,$E744,0)),""),1),"")</f>
        <v/>
      </c>
      <c r="BJ744" s="100" t="str">
        <f t="array" ref="BJ744">IF($BG744,QUARTILE(IF(G5SelectionMask="x",IF(INDEX(RawDataRefData,$E744,0)&gt;0,INDEX(RawDataRefData,$E744,0)),""),3),"")</f>
        <v/>
      </c>
      <c r="BK744" s="100" t="str">
        <f t="array" ref="BK744">IF($BG744,MIN(IF(G5SelectionMask="x",IF(INDEX(RawDataRefData,$E744,0)&gt;0,INDEX(RawDataRefData,$E744,0)),"")),"")</f>
        <v/>
      </c>
      <c r="BL744" s="100" t="str">
        <f t="array" ref="BL744">IF($BG744,MAX(IF(G5SelectionMask="x",IF(INDEX(RawDataRefData,$E744,0)&gt;0,INDEX(RawDataRefData,$E744,0)),"")),"")</f>
        <v/>
      </c>
      <c r="BM744" s="100" t="str">
        <f t="shared" si="287"/>
        <v/>
      </c>
      <c r="BN744" s="103" t="str">
        <f t="array" ref="BN744">IF($BG744,STDEVA(IF(G5SelectionMask="x",IF(INDEX(RawDataRefData,$E744,0)&gt;0,INDEX(RawDataRefData,$E744,0)),"")),"")</f>
        <v/>
      </c>
      <c r="BO744" s="104"/>
      <c r="BP744" s="105">
        <v>2</v>
      </c>
      <c r="BQ744" s="105">
        <v>3</v>
      </c>
      <c r="BR744" s="105">
        <v>4</v>
      </c>
      <c r="BS744" s="105">
        <v>3</v>
      </c>
      <c r="BT744" s="105">
        <v>2</v>
      </c>
      <c r="BU744" s="105">
        <v>1</v>
      </c>
      <c r="BV744" s="105">
        <v>2</v>
      </c>
      <c r="BW744" s="105">
        <v>3</v>
      </c>
      <c r="BX744" s="105">
        <v>3</v>
      </c>
      <c r="BY744" s="105">
        <v>2</v>
      </c>
      <c r="BZ744" s="105">
        <v>3</v>
      </c>
      <c r="CA744" s="105">
        <v>4</v>
      </c>
      <c r="CB744" s="105">
        <v>4</v>
      </c>
      <c r="CC744" s="105">
        <v>1</v>
      </c>
      <c r="CD744" s="105">
        <v>4</v>
      </c>
    </row>
    <row r="745" spans="1:82" x14ac:dyDescent="0.2">
      <c r="A745" s="33">
        <f t="shared" si="264"/>
        <v>0</v>
      </c>
      <c r="B745" s="218"/>
      <c r="C745" s="215"/>
      <c r="D745" s="224"/>
      <c r="E745" s="72">
        <f t="shared" si="280"/>
        <v>736</v>
      </c>
      <c r="F745" s="9" t="s">
        <v>980</v>
      </c>
      <c r="H745" s="9" t="s">
        <v>1213</v>
      </c>
      <c r="I745" s="9" t="s">
        <v>340</v>
      </c>
      <c r="K745" s="100">
        <f t="shared" si="265"/>
        <v>3</v>
      </c>
      <c r="L745" s="100"/>
      <c r="M745" s="100"/>
      <c r="N745" s="100"/>
      <c r="O745" s="100"/>
      <c r="P745" s="101">
        <f t="shared" si="266"/>
        <v>4</v>
      </c>
      <c r="Q745" s="102">
        <f t="shared" si="267"/>
        <v>4</v>
      </c>
      <c r="R745" s="102">
        <f t="shared" si="268"/>
        <v>3</v>
      </c>
      <c r="S745" s="102">
        <f t="shared" si="269"/>
        <v>4</v>
      </c>
      <c r="T745" s="102">
        <f t="shared" si="270"/>
        <v>4</v>
      </c>
      <c r="U745" s="102">
        <f t="shared" si="271"/>
        <v>2</v>
      </c>
      <c r="V745" s="102">
        <f t="shared" si="272"/>
        <v>2</v>
      </c>
      <c r="W745" s="102">
        <f t="shared" si="273"/>
        <v>3</v>
      </c>
      <c r="X745" s="102">
        <f t="shared" si="274"/>
        <v>2</v>
      </c>
      <c r="Y745" s="102">
        <f t="shared" si="275"/>
        <v>1</v>
      </c>
      <c r="Z745" s="102">
        <f t="shared" si="276"/>
        <v>1</v>
      </c>
      <c r="AA745" s="100" t="b">
        <f t="shared" si="277"/>
        <v>1</v>
      </c>
      <c r="AB745" s="100">
        <f t="array" ref="AB745">IF($AA745,MEDIAN(IF(G1SelectionMask="x",IF(INDEX(RawDataRefData,$E745,0)&gt;0,INDEX(RawDataRefData,$E745,0)),"")),"")</f>
        <v>3</v>
      </c>
      <c r="AC745" s="100">
        <f t="array" ref="AC745">IF($AA745,QUARTILE(IF(G1SelectionMask="x",IF(INDEX(RawDataRefData,$E745,0)&gt;0,INDEX(RawDataRefData,$E745,0)),""),1),"")</f>
        <v>2</v>
      </c>
      <c r="AD745" s="100">
        <f t="array" ref="AD745">IF($AA745,QUARTILE(IF(G1SelectionMask="x",IF(INDEX(RawDataRefData,$E745,0)&gt;0,INDEX(RawDataRefData,$E745,0)),""),3),"")</f>
        <v>4</v>
      </c>
      <c r="AE745" s="100">
        <f t="array" ref="AE745">IF($AA745,MIN(IF(G1SelectionMask="x",IF(INDEX(RawDataRefData,$E745,0)&gt;0,INDEX(RawDataRefData,$E745,0)),"")),"")</f>
        <v>1</v>
      </c>
      <c r="AF745" s="100">
        <f t="array" ref="AF745">IF($AA745,MAX(IF(G1SelectionMask="x",IF(INDEX(RawDataRefData,$E745,0)&gt;0,INDEX(RawDataRefData,$E745,0)),"")),"")</f>
        <v>4</v>
      </c>
      <c r="AG745" s="100">
        <f t="shared" si="278"/>
        <v>2.7272727272727271</v>
      </c>
      <c r="AH745" s="100">
        <f t="array" ref="AH745">IF($AA745,STDEVA(IF(G1SelectionMask="x",IF(INDEX(RawDataRefData,$E745,0)&gt;0,INDEX(RawDataRefData,$E745,0)),"")),"")</f>
        <v>1.1908743922772957</v>
      </c>
      <c r="AI745" s="101" t="b">
        <f t="shared" si="279"/>
        <v>1</v>
      </c>
      <c r="AJ745" s="101">
        <f t="array" ref="AJ745">IF($AI745,MEDIAN(IF(G2SelectionMask="x",IF(INDEX(RawDataRefData,$E745,0)&gt;0,INDEX(RawDataRefData,$E745,0)),"")),"")</f>
        <v>3</v>
      </c>
      <c r="AK745" s="101">
        <f t="array" ref="AK745">IF($AI745,QUARTILE(IF(G2SelectionMask="x",IF(INDEX(RawDataRefData,$E745,0)&gt;0,INDEX(RawDataRefData,$E745,0)),""),1),"")</f>
        <v>1.5</v>
      </c>
      <c r="AL745" s="101">
        <f t="array" ref="AL745">IF($AI745,QUARTILE(IF(G2SelectionMask="x",IF(INDEX(RawDataRefData,$E745,0)&gt;0,INDEX(RawDataRefData,$E745,0)),""),3),"")</f>
        <v>4</v>
      </c>
      <c r="AM745" s="101">
        <f t="array" ref="AM745">IF($AI745,MIN(IF(G2SelectionMask="x",IF(INDEX(RawDataRefData,$E745,0)&gt;0,INDEX(RawDataRefData,$E745,0)),"")),"")</f>
        <v>1</v>
      </c>
      <c r="AN745" s="101">
        <f t="array" ref="AN745">IF($AI745,MAX(IF(G2SelectionMask="x",IF(INDEX(RawDataRefData,$E745,0)&gt;0,INDEX(RawDataRefData,$E745,0)),"")),"")</f>
        <v>4</v>
      </c>
      <c r="AO745" s="101">
        <f t="shared" si="281"/>
        <v>2.7272727272727271</v>
      </c>
      <c r="AP745" s="101">
        <f t="array" ref="AP745">IF($AI745,STDEVA(IF(G2SelectionMask="x",IF(INDEX(RawDataRefData,$E745,0)&gt;0,INDEX(RawDataRefData,$E745,0)),"")),"")</f>
        <v>1.3483997249264843</v>
      </c>
      <c r="AQ745" s="100" t="b">
        <f t="shared" si="282"/>
        <v>0</v>
      </c>
      <c r="AR745" s="100" t="str">
        <f t="array" ref="AR745">IF($AQ745,MEDIAN(IF(G3SelectionMask="x",IF(INDEX(RawDataRefData,$E745,0)&gt;0,INDEX(RawDataRefData,$E745,0)),"")),"")</f>
        <v/>
      </c>
      <c r="AS745" s="100" t="str">
        <f t="array" ref="AS745">IF($AQ745,QUARTILE(IF(G3SelectionMask="x",IF(INDEX(RawDataRefData,$E745,0)&gt;0,INDEX(RawDataRefData,$E745,0)),""),1),"")</f>
        <v/>
      </c>
      <c r="AT745" s="100" t="str">
        <f t="array" ref="AT745">IF($AQ745,QUARTILE(IF(G3SelectionMask="x",IF(INDEX(RawDataRefData,$E745,0)&gt;0,INDEX(RawDataRefData,$E745,0)),""),3),"")</f>
        <v/>
      </c>
      <c r="AU745" s="100" t="str">
        <f t="array" ref="AU745">IF($AQ745,MIN(IF(G3SelectionMask="x",IF(INDEX(RawDataRefData,$E745,0)&gt;0,INDEX(RawDataRefData,$E745,0)),"")),"")</f>
        <v/>
      </c>
      <c r="AV745" s="100" t="str">
        <f t="array" ref="AV745">IF($AQ745,MAX(IF(G3SelectionMask="x",IF(INDEX(RawDataRefData,$E745,0)&gt;0,INDEX(RawDataRefData,$E745,0)),"")),"")</f>
        <v/>
      </c>
      <c r="AW745" s="100" t="str">
        <f t="shared" si="283"/>
        <v/>
      </c>
      <c r="AX745" s="100" t="str">
        <f t="array" ref="AX745">IF($AQ745,STDEVA(IF(G3SelectionMask="x",IF(INDEX(RawDataRefData,$E745,0)&gt;0,INDEX(RawDataRefData,$E745,0)),"")),"")</f>
        <v/>
      </c>
      <c r="AY745" s="101" t="b">
        <f t="shared" si="284"/>
        <v>0</v>
      </c>
      <c r="AZ745" s="101" t="str">
        <f t="array" ref="AZ745">IF($AY745,MEDIAN(IF(G4SelectionMask="x",IF(INDEX(RawDataRefData,$E745,0)&gt;0,INDEX(RawDataRefData,$E745,0)),"")),"")</f>
        <v/>
      </c>
      <c r="BA745" s="101" t="str">
        <f t="array" ref="BA745">IF($AY745,QUARTILE(IF(G4SelectionMask="x",IF(INDEX(RawDataRefData,$E745,0)&gt;0,INDEX(RawDataRefData,$E745,0)),""),1),"")</f>
        <v/>
      </c>
      <c r="BB745" s="101" t="str">
        <f t="array" ref="BB745">IF($AY745,QUARTILE(IF(G4SelectionMask="x",IF(INDEX(RawDataRefData,$E745,0)&gt;0,INDEX(RawDataRefData,$E745,0)),""),3),"")</f>
        <v/>
      </c>
      <c r="BC745" s="101" t="str">
        <f t="array" ref="BC745">IF($AY745,MIN(IF(G4SelectionMask="x",IF(INDEX(RawDataRefData,$E745,0)&gt;0,INDEX(RawDataRefData,$E745,0)),"")),"")</f>
        <v/>
      </c>
      <c r="BD745" s="101" t="str">
        <f t="array" ref="BD745">IF($AY745,MAX(IF(G4SelectionMask="x",IF(INDEX(RawDataRefData,$E745,0)&gt;0,INDEX(RawDataRefData,$E745,0)),"")),"")</f>
        <v/>
      </c>
      <c r="BE745" s="101" t="str">
        <f t="shared" si="285"/>
        <v/>
      </c>
      <c r="BF745" s="101" t="str">
        <f t="array" ref="BF745">IF($AY745,STDEVA(IF(G4SelectionMask="x",IF(INDEX(RawDataRefData,$E745,0)&gt;0,INDEX(RawDataRefData,$E745,0)),"")),"")</f>
        <v/>
      </c>
      <c r="BG745" s="100" t="b">
        <f t="shared" si="286"/>
        <v>0</v>
      </c>
      <c r="BH745" s="100" t="str">
        <f t="array" ref="BH745">IF($BG745,MEDIAN(IF(G5SelectionMask="x",IF(INDEX(RawDataRefData,$E745,0)&gt;0,INDEX(RawDataRefData,$E745,0)),"")),"")</f>
        <v/>
      </c>
      <c r="BI745" s="100" t="str">
        <f t="array" ref="BI745">IF($BG745,QUARTILE(IF(G5SelectionMask="x",IF(INDEX(RawDataRefData,$E745,0)&gt;0,INDEX(RawDataRefData,$E745,0)),""),1),"")</f>
        <v/>
      </c>
      <c r="BJ745" s="100" t="str">
        <f t="array" ref="BJ745">IF($BG745,QUARTILE(IF(G5SelectionMask="x",IF(INDEX(RawDataRefData,$E745,0)&gt;0,INDEX(RawDataRefData,$E745,0)),""),3),"")</f>
        <v/>
      </c>
      <c r="BK745" s="100" t="str">
        <f t="array" ref="BK745">IF($BG745,MIN(IF(G5SelectionMask="x",IF(INDEX(RawDataRefData,$E745,0)&gt;0,INDEX(RawDataRefData,$E745,0)),"")),"")</f>
        <v/>
      </c>
      <c r="BL745" s="100" t="str">
        <f t="array" ref="BL745">IF($BG745,MAX(IF(G5SelectionMask="x",IF(INDEX(RawDataRefData,$E745,0)&gt;0,INDEX(RawDataRefData,$E745,0)),"")),"")</f>
        <v/>
      </c>
      <c r="BM745" s="100" t="str">
        <f t="shared" si="287"/>
        <v/>
      </c>
      <c r="BN745" s="103" t="str">
        <f t="array" ref="BN745">IF($BG745,STDEVA(IF(G5SelectionMask="x",IF(INDEX(RawDataRefData,$E745,0)&gt;0,INDEX(RawDataRefData,$E745,0)),"")),"")</f>
        <v/>
      </c>
      <c r="BO745" s="104"/>
      <c r="BP745" s="105">
        <v>3</v>
      </c>
      <c r="BQ745" s="105">
        <v>4</v>
      </c>
      <c r="BR745" s="105">
        <v>4</v>
      </c>
      <c r="BS745" s="105">
        <v>3</v>
      </c>
      <c r="BT745" s="105">
        <v>4</v>
      </c>
      <c r="BU745" s="105">
        <v>4</v>
      </c>
      <c r="BV745" s="105">
        <v>2</v>
      </c>
      <c r="BW745" s="105">
        <v>2</v>
      </c>
      <c r="BX745" s="105">
        <v>3</v>
      </c>
      <c r="BY745" s="105">
        <v>2</v>
      </c>
      <c r="BZ745" s="105">
        <v>1</v>
      </c>
      <c r="CA745" s="105">
        <v>1</v>
      </c>
      <c r="CB745" s="105">
        <v>4</v>
      </c>
      <c r="CC745" s="105">
        <v>2</v>
      </c>
      <c r="CD745" s="105">
        <v>1</v>
      </c>
    </row>
    <row r="746" spans="1:82" x14ac:dyDescent="0.2">
      <c r="A746" s="33">
        <f t="shared" si="264"/>
        <v>0</v>
      </c>
      <c r="B746" s="218"/>
      <c r="C746" s="215"/>
      <c r="D746" s="224"/>
      <c r="E746" s="72">
        <f t="shared" si="280"/>
        <v>737</v>
      </c>
      <c r="F746" s="9" t="s">
        <v>981</v>
      </c>
      <c r="H746" s="9" t="s">
        <v>1213</v>
      </c>
      <c r="I746" s="9" t="s">
        <v>340</v>
      </c>
      <c r="K746" s="100">
        <f t="shared" si="265"/>
        <v>1</v>
      </c>
      <c r="L746" s="100"/>
      <c r="M746" s="100"/>
      <c r="N746" s="100"/>
      <c r="O746" s="100"/>
      <c r="P746" s="101">
        <f t="shared" si="266"/>
        <v>4</v>
      </c>
      <c r="Q746" s="102">
        <f t="shared" si="267"/>
        <v>1</v>
      </c>
      <c r="R746" s="102">
        <f t="shared" si="268"/>
        <v>2</v>
      </c>
      <c r="S746" s="102">
        <f t="shared" si="269"/>
        <v>2</v>
      </c>
      <c r="T746" s="102">
        <f t="shared" si="270"/>
        <v>3</v>
      </c>
      <c r="U746" s="102">
        <f t="shared" si="271"/>
        <v>4</v>
      </c>
      <c r="V746" s="102">
        <f t="shared" si="272"/>
        <v>3</v>
      </c>
      <c r="W746" s="102">
        <f t="shared" si="273"/>
        <v>1</v>
      </c>
      <c r="X746" s="102">
        <f t="shared" si="274"/>
        <v>1</v>
      </c>
      <c r="Y746" s="102">
        <f t="shared" si="275"/>
        <v>3</v>
      </c>
      <c r="Z746" s="102">
        <f t="shared" si="276"/>
        <v>3</v>
      </c>
      <c r="AA746" s="100" t="b">
        <f t="shared" si="277"/>
        <v>1</v>
      </c>
      <c r="AB746" s="100">
        <f t="array" ref="AB746">IF($AA746,MEDIAN(IF(G1SelectionMask="x",IF(INDEX(RawDataRefData,$E746,0)&gt;0,INDEX(RawDataRefData,$E746,0)),"")),"")</f>
        <v>3</v>
      </c>
      <c r="AC746" s="100">
        <f t="array" ref="AC746">IF($AA746,QUARTILE(IF(G1SelectionMask="x",IF(INDEX(RawDataRefData,$E746,0)&gt;0,INDEX(RawDataRefData,$E746,0)),""),1),"")</f>
        <v>1.5</v>
      </c>
      <c r="AD746" s="100">
        <f t="array" ref="AD746">IF($AA746,QUARTILE(IF(G1SelectionMask="x",IF(INDEX(RawDataRefData,$E746,0)&gt;0,INDEX(RawDataRefData,$E746,0)),""),3),"")</f>
        <v>3</v>
      </c>
      <c r="AE746" s="100">
        <f t="array" ref="AE746">IF($AA746,MIN(IF(G1SelectionMask="x",IF(INDEX(RawDataRefData,$E746,0)&gt;0,INDEX(RawDataRefData,$E746,0)),"")),"")</f>
        <v>1</v>
      </c>
      <c r="AF746" s="100">
        <f t="array" ref="AF746">IF($AA746,MAX(IF(G1SelectionMask="x",IF(INDEX(RawDataRefData,$E746,0)&gt;0,INDEX(RawDataRefData,$E746,0)),"")),"")</f>
        <v>4</v>
      </c>
      <c r="AG746" s="100">
        <f t="shared" si="278"/>
        <v>2.4545454545454546</v>
      </c>
      <c r="AH746" s="100">
        <f t="array" ref="AH746">IF($AA746,STDEVA(IF(G1SelectionMask="x",IF(INDEX(RawDataRefData,$E746,0)&gt;0,INDEX(RawDataRefData,$E746,0)),"")),"")</f>
        <v>1.1281521496355327</v>
      </c>
      <c r="AI746" s="101" t="b">
        <f t="shared" si="279"/>
        <v>1</v>
      </c>
      <c r="AJ746" s="101">
        <f t="array" ref="AJ746">IF($AI746,MEDIAN(IF(G2SelectionMask="x",IF(INDEX(RawDataRefData,$E746,0)&gt;0,INDEX(RawDataRefData,$E746,0)),"")),"")</f>
        <v>3</v>
      </c>
      <c r="AK746" s="101">
        <f t="array" ref="AK746">IF($AI746,QUARTILE(IF(G2SelectionMask="x",IF(INDEX(RawDataRefData,$E746,0)&gt;0,INDEX(RawDataRefData,$E746,0)),""),1),"")</f>
        <v>1</v>
      </c>
      <c r="AL746" s="101">
        <f t="array" ref="AL746">IF($AI746,QUARTILE(IF(G2SelectionMask="x",IF(INDEX(RawDataRefData,$E746,0)&gt;0,INDEX(RawDataRefData,$E746,0)),""),3),"")</f>
        <v>3</v>
      </c>
      <c r="AM746" s="101">
        <f t="array" ref="AM746">IF($AI746,MIN(IF(G2SelectionMask="x",IF(INDEX(RawDataRefData,$E746,0)&gt;0,INDEX(RawDataRefData,$E746,0)),"")),"")</f>
        <v>1</v>
      </c>
      <c r="AN746" s="101">
        <f t="array" ref="AN746">IF($AI746,MAX(IF(G2SelectionMask="x",IF(INDEX(RawDataRefData,$E746,0)&gt;0,INDEX(RawDataRefData,$E746,0)),"")),"")</f>
        <v>4</v>
      </c>
      <c r="AO746" s="101">
        <f t="shared" si="281"/>
        <v>2.3636363636363638</v>
      </c>
      <c r="AP746" s="101">
        <f t="array" ref="AP746">IF($AI746,STDEVA(IF(G2SelectionMask="x",IF(INDEX(RawDataRefData,$E746,0)&gt;0,INDEX(RawDataRefData,$E746,0)),"")),"")</f>
        <v>1.2060453783110545</v>
      </c>
      <c r="AQ746" s="100" t="b">
        <f t="shared" si="282"/>
        <v>0</v>
      </c>
      <c r="AR746" s="100" t="str">
        <f t="array" ref="AR746">IF($AQ746,MEDIAN(IF(G3SelectionMask="x",IF(INDEX(RawDataRefData,$E746,0)&gt;0,INDEX(RawDataRefData,$E746,0)),"")),"")</f>
        <v/>
      </c>
      <c r="AS746" s="100" t="str">
        <f t="array" ref="AS746">IF($AQ746,QUARTILE(IF(G3SelectionMask="x",IF(INDEX(RawDataRefData,$E746,0)&gt;0,INDEX(RawDataRefData,$E746,0)),""),1),"")</f>
        <v/>
      </c>
      <c r="AT746" s="100" t="str">
        <f t="array" ref="AT746">IF($AQ746,QUARTILE(IF(G3SelectionMask="x",IF(INDEX(RawDataRefData,$E746,0)&gt;0,INDEX(RawDataRefData,$E746,0)),""),3),"")</f>
        <v/>
      </c>
      <c r="AU746" s="100" t="str">
        <f t="array" ref="AU746">IF($AQ746,MIN(IF(G3SelectionMask="x",IF(INDEX(RawDataRefData,$E746,0)&gt;0,INDEX(RawDataRefData,$E746,0)),"")),"")</f>
        <v/>
      </c>
      <c r="AV746" s="100" t="str">
        <f t="array" ref="AV746">IF($AQ746,MAX(IF(G3SelectionMask="x",IF(INDEX(RawDataRefData,$E746,0)&gt;0,INDEX(RawDataRefData,$E746,0)),"")),"")</f>
        <v/>
      </c>
      <c r="AW746" s="100" t="str">
        <f t="shared" si="283"/>
        <v/>
      </c>
      <c r="AX746" s="100" t="str">
        <f t="array" ref="AX746">IF($AQ746,STDEVA(IF(G3SelectionMask="x",IF(INDEX(RawDataRefData,$E746,0)&gt;0,INDEX(RawDataRefData,$E746,0)),"")),"")</f>
        <v/>
      </c>
      <c r="AY746" s="101" t="b">
        <f t="shared" si="284"/>
        <v>0</v>
      </c>
      <c r="AZ746" s="101" t="str">
        <f t="array" ref="AZ746">IF($AY746,MEDIAN(IF(G4SelectionMask="x",IF(INDEX(RawDataRefData,$E746,0)&gt;0,INDEX(RawDataRefData,$E746,0)),"")),"")</f>
        <v/>
      </c>
      <c r="BA746" s="101" t="str">
        <f t="array" ref="BA746">IF($AY746,QUARTILE(IF(G4SelectionMask="x",IF(INDEX(RawDataRefData,$E746,0)&gt;0,INDEX(RawDataRefData,$E746,0)),""),1),"")</f>
        <v/>
      </c>
      <c r="BB746" s="101" t="str">
        <f t="array" ref="BB746">IF($AY746,QUARTILE(IF(G4SelectionMask="x",IF(INDEX(RawDataRefData,$E746,0)&gt;0,INDEX(RawDataRefData,$E746,0)),""),3),"")</f>
        <v/>
      </c>
      <c r="BC746" s="101" t="str">
        <f t="array" ref="BC746">IF($AY746,MIN(IF(G4SelectionMask="x",IF(INDEX(RawDataRefData,$E746,0)&gt;0,INDEX(RawDataRefData,$E746,0)),"")),"")</f>
        <v/>
      </c>
      <c r="BD746" s="101" t="str">
        <f t="array" ref="BD746">IF($AY746,MAX(IF(G4SelectionMask="x",IF(INDEX(RawDataRefData,$E746,0)&gt;0,INDEX(RawDataRefData,$E746,0)),"")),"")</f>
        <v/>
      </c>
      <c r="BE746" s="101" t="str">
        <f t="shared" si="285"/>
        <v/>
      </c>
      <c r="BF746" s="101" t="str">
        <f t="array" ref="BF746">IF($AY746,STDEVA(IF(G4SelectionMask="x",IF(INDEX(RawDataRefData,$E746,0)&gt;0,INDEX(RawDataRefData,$E746,0)),"")),"")</f>
        <v/>
      </c>
      <c r="BG746" s="100" t="b">
        <f t="shared" si="286"/>
        <v>0</v>
      </c>
      <c r="BH746" s="100" t="str">
        <f t="array" ref="BH746">IF($BG746,MEDIAN(IF(G5SelectionMask="x",IF(INDEX(RawDataRefData,$E746,0)&gt;0,INDEX(RawDataRefData,$E746,0)),"")),"")</f>
        <v/>
      </c>
      <c r="BI746" s="100" t="str">
        <f t="array" ref="BI746">IF($BG746,QUARTILE(IF(G5SelectionMask="x",IF(INDEX(RawDataRefData,$E746,0)&gt;0,INDEX(RawDataRefData,$E746,0)),""),1),"")</f>
        <v/>
      </c>
      <c r="BJ746" s="100" t="str">
        <f t="array" ref="BJ746">IF($BG746,QUARTILE(IF(G5SelectionMask="x",IF(INDEX(RawDataRefData,$E746,0)&gt;0,INDEX(RawDataRefData,$E746,0)),""),3),"")</f>
        <v/>
      </c>
      <c r="BK746" s="100" t="str">
        <f t="array" ref="BK746">IF($BG746,MIN(IF(G5SelectionMask="x",IF(INDEX(RawDataRefData,$E746,0)&gt;0,INDEX(RawDataRefData,$E746,0)),"")),"")</f>
        <v/>
      </c>
      <c r="BL746" s="100" t="str">
        <f t="array" ref="BL746">IF($BG746,MAX(IF(G5SelectionMask="x",IF(INDEX(RawDataRefData,$E746,0)&gt;0,INDEX(RawDataRefData,$E746,0)),"")),"")</f>
        <v/>
      </c>
      <c r="BM746" s="100" t="str">
        <f t="shared" si="287"/>
        <v/>
      </c>
      <c r="BN746" s="103" t="str">
        <f t="array" ref="BN746">IF($BG746,STDEVA(IF(G5SelectionMask="x",IF(INDEX(RawDataRefData,$E746,0)&gt;0,INDEX(RawDataRefData,$E746,0)),"")),"")</f>
        <v/>
      </c>
      <c r="BO746" s="104"/>
      <c r="BP746" s="105">
        <v>1</v>
      </c>
      <c r="BQ746" s="105">
        <v>4</v>
      </c>
      <c r="BR746" s="105">
        <v>1</v>
      </c>
      <c r="BS746" s="105">
        <v>2</v>
      </c>
      <c r="BT746" s="105">
        <v>2</v>
      </c>
      <c r="BU746" s="105">
        <v>3</v>
      </c>
      <c r="BV746" s="105">
        <v>4</v>
      </c>
      <c r="BW746" s="105">
        <v>3</v>
      </c>
      <c r="BX746" s="105">
        <v>1</v>
      </c>
      <c r="BY746" s="105">
        <v>1</v>
      </c>
      <c r="BZ746" s="105">
        <v>3</v>
      </c>
      <c r="CA746" s="105">
        <v>3</v>
      </c>
      <c r="CB746" s="105">
        <v>1</v>
      </c>
      <c r="CC746" s="105">
        <v>1</v>
      </c>
      <c r="CD746" s="105">
        <v>4</v>
      </c>
    </row>
    <row r="747" spans="1:82" x14ac:dyDescent="0.2">
      <c r="A747" s="33">
        <f t="shared" si="264"/>
        <v>0</v>
      </c>
      <c r="B747" s="218"/>
      <c r="C747" s="215"/>
      <c r="D747" s="224"/>
      <c r="E747" s="72">
        <f t="shared" si="280"/>
        <v>738</v>
      </c>
      <c r="F747" s="9" t="s">
        <v>982</v>
      </c>
      <c r="H747" s="9" t="s">
        <v>1213</v>
      </c>
      <c r="I747" s="9" t="s">
        <v>340</v>
      </c>
      <c r="K747" s="100">
        <f t="shared" si="265"/>
        <v>3</v>
      </c>
      <c r="L747" s="100"/>
      <c r="M747" s="100"/>
      <c r="N747" s="100"/>
      <c r="O747" s="100"/>
      <c r="P747" s="101">
        <f t="shared" si="266"/>
        <v>2</v>
      </c>
      <c r="Q747" s="102">
        <f t="shared" si="267"/>
        <v>2</v>
      </c>
      <c r="R747" s="102">
        <f t="shared" si="268"/>
        <v>4</v>
      </c>
      <c r="S747" s="102">
        <f t="shared" si="269"/>
        <v>1</v>
      </c>
      <c r="T747" s="102">
        <f t="shared" si="270"/>
        <v>3</v>
      </c>
      <c r="U747" s="102">
        <f t="shared" si="271"/>
        <v>2</v>
      </c>
      <c r="V747" s="102">
        <f t="shared" si="272"/>
        <v>3</v>
      </c>
      <c r="W747" s="102">
        <f t="shared" si="273"/>
        <v>2</v>
      </c>
      <c r="X747" s="102">
        <f t="shared" si="274"/>
        <v>4</v>
      </c>
      <c r="Y747" s="102">
        <f t="shared" si="275"/>
        <v>2</v>
      </c>
      <c r="Z747" s="102">
        <f t="shared" si="276"/>
        <v>1</v>
      </c>
      <c r="AA747" s="100" t="b">
        <f t="shared" si="277"/>
        <v>1</v>
      </c>
      <c r="AB747" s="100">
        <f t="array" ref="AB747">IF($AA747,MEDIAN(IF(G1SelectionMask="x",IF(INDEX(RawDataRefData,$E747,0)&gt;0,INDEX(RawDataRefData,$E747,0)),"")),"")</f>
        <v>2</v>
      </c>
      <c r="AC747" s="100">
        <f t="array" ref="AC747">IF($AA747,QUARTILE(IF(G1SelectionMask="x",IF(INDEX(RawDataRefData,$E747,0)&gt;0,INDEX(RawDataRefData,$E747,0)),""),1),"")</f>
        <v>2</v>
      </c>
      <c r="AD747" s="100">
        <f t="array" ref="AD747">IF($AA747,QUARTILE(IF(G1SelectionMask="x",IF(INDEX(RawDataRefData,$E747,0)&gt;0,INDEX(RawDataRefData,$E747,0)),""),3),"")</f>
        <v>3</v>
      </c>
      <c r="AE747" s="100">
        <f t="array" ref="AE747">IF($AA747,MIN(IF(G1SelectionMask="x",IF(INDEX(RawDataRefData,$E747,0)&gt;0,INDEX(RawDataRefData,$E747,0)),"")),"")</f>
        <v>1</v>
      </c>
      <c r="AF747" s="100">
        <f t="array" ref="AF747">IF($AA747,MAX(IF(G1SelectionMask="x",IF(INDEX(RawDataRefData,$E747,0)&gt;0,INDEX(RawDataRefData,$E747,0)),"")),"")</f>
        <v>4</v>
      </c>
      <c r="AG747" s="100">
        <f t="shared" si="278"/>
        <v>2.3636363636363638</v>
      </c>
      <c r="AH747" s="100">
        <f t="array" ref="AH747">IF($AA747,STDEVA(IF(G1SelectionMask="x",IF(INDEX(RawDataRefData,$E747,0)&gt;0,INDEX(RawDataRefData,$E747,0)),"")),"")</f>
        <v>1.0269106361049412</v>
      </c>
      <c r="AI747" s="101" t="b">
        <f t="shared" si="279"/>
        <v>1</v>
      </c>
      <c r="AJ747" s="101">
        <f t="array" ref="AJ747">IF($AI747,MEDIAN(IF(G2SelectionMask="x",IF(INDEX(RawDataRefData,$E747,0)&gt;0,INDEX(RawDataRefData,$E747,0)),"")),"")</f>
        <v>2</v>
      </c>
      <c r="AK747" s="101">
        <f t="array" ref="AK747">IF($AI747,QUARTILE(IF(G2SelectionMask="x",IF(INDEX(RawDataRefData,$E747,0)&gt;0,INDEX(RawDataRefData,$E747,0)),""),1),"")</f>
        <v>1.5</v>
      </c>
      <c r="AL747" s="101">
        <f t="array" ref="AL747">IF($AI747,QUARTILE(IF(G2SelectionMask="x",IF(INDEX(RawDataRefData,$E747,0)&gt;0,INDEX(RawDataRefData,$E747,0)),""),3),"")</f>
        <v>2</v>
      </c>
      <c r="AM747" s="101">
        <f t="array" ref="AM747">IF($AI747,MIN(IF(G2SelectionMask="x",IF(INDEX(RawDataRefData,$E747,0)&gt;0,INDEX(RawDataRefData,$E747,0)),"")),"")</f>
        <v>1</v>
      </c>
      <c r="AN747" s="101">
        <f t="array" ref="AN747">IF($AI747,MAX(IF(G2SelectionMask="x",IF(INDEX(RawDataRefData,$E747,0)&gt;0,INDEX(RawDataRefData,$E747,0)),"")),"")</f>
        <v>3</v>
      </c>
      <c r="AO747" s="101">
        <f t="shared" si="281"/>
        <v>1.9090909090909092</v>
      </c>
      <c r="AP747" s="101">
        <f t="array" ref="AP747">IF($AI747,STDEVA(IF(G2SelectionMask="x",IF(INDEX(RawDataRefData,$E747,0)&gt;0,INDEX(RawDataRefData,$E747,0)),"")),"")</f>
        <v>0.70064904974537046</v>
      </c>
      <c r="AQ747" s="100" t="b">
        <f t="shared" si="282"/>
        <v>0</v>
      </c>
      <c r="AR747" s="100" t="str">
        <f t="array" ref="AR747">IF($AQ747,MEDIAN(IF(G3SelectionMask="x",IF(INDEX(RawDataRefData,$E747,0)&gt;0,INDEX(RawDataRefData,$E747,0)),"")),"")</f>
        <v/>
      </c>
      <c r="AS747" s="100" t="str">
        <f t="array" ref="AS747">IF($AQ747,QUARTILE(IF(G3SelectionMask="x",IF(INDEX(RawDataRefData,$E747,0)&gt;0,INDEX(RawDataRefData,$E747,0)),""),1),"")</f>
        <v/>
      </c>
      <c r="AT747" s="100" t="str">
        <f t="array" ref="AT747">IF($AQ747,QUARTILE(IF(G3SelectionMask="x",IF(INDEX(RawDataRefData,$E747,0)&gt;0,INDEX(RawDataRefData,$E747,0)),""),3),"")</f>
        <v/>
      </c>
      <c r="AU747" s="100" t="str">
        <f t="array" ref="AU747">IF($AQ747,MIN(IF(G3SelectionMask="x",IF(INDEX(RawDataRefData,$E747,0)&gt;0,INDEX(RawDataRefData,$E747,0)),"")),"")</f>
        <v/>
      </c>
      <c r="AV747" s="100" t="str">
        <f t="array" ref="AV747">IF($AQ747,MAX(IF(G3SelectionMask="x",IF(INDEX(RawDataRefData,$E747,0)&gt;0,INDEX(RawDataRefData,$E747,0)),"")),"")</f>
        <v/>
      </c>
      <c r="AW747" s="100" t="str">
        <f t="shared" si="283"/>
        <v/>
      </c>
      <c r="AX747" s="100" t="str">
        <f t="array" ref="AX747">IF($AQ747,STDEVA(IF(G3SelectionMask="x",IF(INDEX(RawDataRefData,$E747,0)&gt;0,INDEX(RawDataRefData,$E747,0)),"")),"")</f>
        <v/>
      </c>
      <c r="AY747" s="101" t="b">
        <f t="shared" si="284"/>
        <v>0</v>
      </c>
      <c r="AZ747" s="101" t="str">
        <f t="array" ref="AZ747">IF($AY747,MEDIAN(IF(G4SelectionMask="x",IF(INDEX(RawDataRefData,$E747,0)&gt;0,INDEX(RawDataRefData,$E747,0)),"")),"")</f>
        <v/>
      </c>
      <c r="BA747" s="101" t="str">
        <f t="array" ref="BA747">IF($AY747,QUARTILE(IF(G4SelectionMask="x",IF(INDEX(RawDataRefData,$E747,0)&gt;0,INDEX(RawDataRefData,$E747,0)),""),1),"")</f>
        <v/>
      </c>
      <c r="BB747" s="101" t="str">
        <f t="array" ref="BB747">IF($AY747,QUARTILE(IF(G4SelectionMask="x",IF(INDEX(RawDataRefData,$E747,0)&gt;0,INDEX(RawDataRefData,$E747,0)),""),3),"")</f>
        <v/>
      </c>
      <c r="BC747" s="101" t="str">
        <f t="array" ref="BC747">IF($AY747,MIN(IF(G4SelectionMask="x",IF(INDEX(RawDataRefData,$E747,0)&gt;0,INDEX(RawDataRefData,$E747,0)),"")),"")</f>
        <v/>
      </c>
      <c r="BD747" s="101" t="str">
        <f t="array" ref="BD747">IF($AY747,MAX(IF(G4SelectionMask="x",IF(INDEX(RawDataRefData,$E747,0)&gt;0,INDEX(RawDataRefData,$E747,0)),"")),"")</f>
        <v/>
      </c>
      <c r="BE747" s="101" t="str">
        <f t="shared" si="285"/>
        <v/>
      </c>
      <c r="BF747" s="101" t="str">
        <f t="array" ref="BF747">IF($AY747,STDEVA(IF(G4SelectionMask="x",IF(INDEX(RawDataRefData,$E747,0)&gt;0,INDEX(RawDataRefData,$E747,0)),"")),"")</f>
        <v/>
      </c>
      <c r="BG747" s="100" t="b">
        <f t="shared" si="286"/>
        <v>0</v>
      </c>
      <c r="BH747" s="100" t="str">
        <f t="array" ref="BH747">IF($BG747,MEDIAN(IF(G5SelectionMask="x",IF(INDEX(RawDataRefData,$E747,0)&gt;0,INDEX(RawDataRefData,$E747,0)),"")),"")</f>
        <v/>
      </c>
      <c r="BI747" s="100" t="str">
        <f t="array" ref="BI747">IF($BG747,QUARTILE(IF(G5SelectionMask="x",IF(INDEX(RawDataRefData,$E747,0)&gt;0,INDEX(RawDataRefData,$E747,0)),""),1),"")</f>
        <v/>
      </c>
      <c r="BJ747" s="100" t="str">
        <f t="array" ref="BJ747">IF($BG747,QUARTILE(IF(G5SelectionMask="x",IF(INDEX(RawDataRefData,$E747,0)&gt;0,INDEX(RawDataRefData,$E747,0)),""),3),"")</f>
        <v/>
      </c>
      <c r="BK747" s="100" t="str">
        <f t="array" ref="BK747">IF($BG747,MIN(IF(G5SelectionMask="x",IF(INDEX(RawDataRefData,$E747,0)&gt;0,INDEX(RawDataRefData,$E747,0)),"")),"")</f>
        <v/>
      </c>
      <c r="BL747" s="100" t="str">
        <f t="array" ref="BL747">IF($BG747,MAX(IF(G5SelectionMask="x",IF(INDEX(RawDataRefData,$E747,0)&gt;0,INDEX(RawDataRefData,$E747,0)),"")),"")</f>
        <v/>
      </c>
      <c r="BM747" s="100" t="str">
        <f t="shared" si="287"/>
        <v/>
      </c>
      <c r="BN747" s="103" t="str">
        <f t="array" ref="BN747">IF($BG747,STDEVA(IF(G5SelectionMask="x",IF(INDEX(RawDataRefData,$E747,0)&gt;0,INDEX(RawDataRefData,$E747,0)),"")),"")</f>
        <v/>
      </c>
      <c r="BO747" s="104"/>
      <c r="BP747" s="105">
        <v>3</v>
      </c>
      <c r="BQ747" s="105">
        <v>2</v>
      </c>
      <c r="BR747" s="105">
        <v>2</v>
      </c>
      <c r="BS747" s="105">
        <v>4</v>
      </c>
      <c r="BT747" s="105">
        <v>1</v>
      </c>
      <c r="BU747" s="105">
        <v>3</v>
      </c>
      <c r="BV747" s="105">
        <v>2</v>
      </c>
      <c r="BW747" s="105">
        <v>3</v>
      </c>
      <c r="BX747" s="105">
        <v>2</v>
      </c>
      <c r="BY747" s="105">
        <v>4</v>
      </c>
      <c r="BZ747" s="105">
        <v>2</v>
      </c>
      <c r="CA747" s="105">
        <v>1</v>
      </c>
      <c r="CB747" s="105">
        <v>1</v>
      </c>
      <c r="CC747" s="105">
        <v>2</v>
      </c>
      <c r="CD747" s="105">
        <v>2</v>
      </c>
    </row>
    <row r="748" spans="1:82" x14ac:dyDescent="0.2">
      <c r="A748" s="33">
        <f t="shared" si="264"/>
        <v>0</v>
      </c>
      <c r="B748" s="218"/>
      <c r="C748" s="215"/>
      <c r="D748" s="224"/>
      <c r="E748" s="72">
        <f t="shared" si="280"/>
        <v>739</v>
      </c>
      <c r="F748" s="9" t="s">
        <v>983</v>
      </c>
      <c r="H748" s="9" t="s">
        <v>1214</v>
      </c>
      <c r="I748" s="9" t="s">
        <v>340</v>
      </c>
      <c r="K748" s="100">
        <f t="shared" si="265"/>
        <v>3</v>
      </c>
      <c r="L748" s="100"/>
      <c r="M748" s="100"/>
      <c r="N748" s="100"/>
      <c r="O748" s="100"/>
      <c r="P748" s="101">
        <f t="shared" si="266"/>
        <v>3</v>
      </c>
      <c r="Q748" s="102">
        <f t="shared" si="267"/>
        <v>4</v>
      </c>
      <c r="R748" s="102">
        <f t="shared" si="268"/>
        <v>3</v>
      </c>
      <c r="S748" s="102">
        <f t="shared" si="269"/>
        <v>4</v>
      </c>
      <c r="T748" s="102">
        <f t="shared" si="270"/>
        <v>3</v>
      </c>
      <c r="U748" s="102">
        <f t="shared" si="271"/>
        <v>4</v>
      </c>
      <c r="V748" s="102">
        <f t="shared" si="272"/>
        <v>4</v>
      </c>
      <c r="W748" s="102">
        <f t="shared" si="273"/>
        <v>1</v>
      </c>
      <c r="X748" s="102">
        <f t="shared" si="274"/>
        <v>4</v>
      </c>
      <c r="Y748" s="102">
        <f t="shared" si="275"/>
        <v>1</v>
      </c>
      <c r="Z748" s="102">
        <f t="shared" si="276"/>
        <v>4</v>
      </c>
      <c r="AA748" s="100" t="b">
        <f t="shared" si="277"/>
        <v>1</v>
      </c>
      <c r="AB748" s="100">
        <f t="array" ref="AB748">IF($AA748,MEDIAN(IF(G1SelectionMask="x",IF(INDEX(RawDataRefData,$E748,0)&gt;0,INDEX(RawDataRefData,$E748,0)),"")),"")</f>
        <v>4</v>
      </c>
      <c r="AC748" s="100">
        <f t="array" ref="AC748">IF($AA748,QUARTILE(IF(G1SelectionMask="x",IF(INDEX(RawDataRefData,$E748,0)&gt;0,INDEX(RawDataRefData,$E748,0)),""),1),"")</f>
        <v>3</v>
      </c>
      <c r="AD748" s="100">
        <f t="array" ref="AD748">IF($AA748,QUARTILE(IF(G1SelectionMask="x",IF(INDEX(RawDataRefData,$E748,0)&gt;0,INDEX(RawDataRefData,$E748,0)),""),3),"")</f>
        <v>4</v>
      </c>
      <c r="AE748" s="100">
        <f t="array" ref="AE748">IF($AA748,MIN(IF(G1SelectionMask="x",IF(INDEX(RawDataRefData,$E748,0)&gt;0,INDEX(RawDataRefData,$E748,0)),"")),"")</f>
        <v>1</v>
      </c>
      <c r="AF748" s="100">
        <f t="array" ref="AF748">IF($AA748,MAX(IF(G1SelectionMask="x",IF(INDEX(RawDataRefData,$E748,0)&gt;0,INDEX(RawDataRefData,$E748,0)),"")),"")</f>
        <v>4</v>
      </c>
      <c r="AG748" s="100">
        <f t="shared" si="278"/>
        <v>3.1818181818181817</v>
      </c>
      <c r="AH748" s="100">
        <f t="array" ref="AH748">IF($AA748,STDEVA(IF(G1SelectionMask="x",IF(INDEX(RawDataRefData,$E748,0)&gt;0,INDEX(RawDataRefData,$E748,0)),"")),"")</f>
        <v>1.1677484162422846</v>
      </c>
      <c r="AI748" s="101" t="b">
        <f t="shared" si="279"/>
        <v>1</v>
      </c>
      <c r="AJ748" s="101">
        <f t="array" ref="AJ748">IF($AI748,MEDIAN(IF(G2SelectionMask="x",IF(INDEX(RawDataRefData,$E748,0)&gt;0,INDEX(RawDataRefData,$E748,0)),"")),"")</f>
        <v>3</v>
      </c>
      <c r="AK748" s="101">
        <f t="array" ref="AK748">IF($AI748,QUARTILE(IF(G2SelectionMask="x",IF(INDEX(RawDataRefData,$E748,0)&gt;0,INDEX(RawDataRefData,$E748,0)),""),1),"")</f>
        <v>1.5</v>
      </c>
      <c r="AL748" s="101">
        <f t="array" ref="AL748">IF($AI748,QUARTILE(IF(G2SelectionMask="x",IF(INDEX(RawDataRefData,$E748,0)&gt;0,INDEX(RawDataRefData,$E748,0)),""),3),"")</f>
        <v>4</v>
      </c>
      <c r="AM748" s="101">
        <f t="array" ref="AM748">IF($AI748,MIN(IF(G2SelectionMask="x",IF(INDEX(RawDataRefData,$E748,0)&gt;0,INDEX(RawDataRefData,$E748,0)),"")),"")</f>
        <v>1</v>
      </c>
      <c r="AN748" s="101">
        <f t="array" ref="AN748">IF($AI748,MAX(IF(G2SelectionMask="x",IF(INDEX(RawDataRefData,$E748,0)&gt;0,INDEX(RawDataRefData,$E748,0)),"")),"")</f>
        <v>4</v>
      </c>
      <c r="AO748" s="101">
        <f t="shared" si="281"/>
        <v>2.8181818181818183</v>
      </c>
      <c r="AP748" s="101">
        <f t="array" ref="AP748">IF($AI748,STDEVA(IF(G2SelectionMask="x",IF(INDEX(RawDataRefData,$E748,0)&gt;0,INDEX(RawDataRefData,$E748,0)),"")),"")</f>
        <v>1.3280197150781927</v>
      </c>
      <c r="AQ748" s="100" t="b">
        <f t="shared" si="282"/>
        <v>0</v>
      </c>
      <c r="AR748" s="100" t="str">
        <f t="array" ref="AR748">IF($AQ748,MEDIAN(IF(G3SelectionMask="x",IF(INDEX(RawDataRefData,$E748,0)&gt;0,INDEX(RawDataRefData,$E748,0)),"")),"")</f>
        <v/>
      </c>
      <c r="AS748" s="100" t="str">
        <f t="array" ref="AS748">IF($AQ748,QUARTILE(IF(G3SelectionMask="x",IF(INDEX(RawDataRefData,$E748,0)&gt;0,INDEX(RawDataRefData,$E748,0)),""),1),"")</f>
        <v/>
      </c>
      <c r="AT748" s="100" t="str">
        <f t="array" ref="AT748">IF($AQ748,QUARTILE(IF(G3SelectionMask="x",IF(INDEX(RawDataRefData,$E748,0)&gt;0,INDEX(RawDataRefData,$E748,0)),""),3),"")</f>
        <v/>
      </c>
      <c r="AU748" s="100" t="str">
        <f t="array" ref="AU748">IF($AQ748,MIN(IF(G3SelectionMask="x",IF(INDEX(RawDataRefData,$E748,0)&gt;0,INDEX(RawDataRefData,$E748,0)),"")),"")</f>
        <v/>
      </c>
      <c r="AV748" s="100" t="str">
        <f t="array" ref="AV748">IF($AQ748,MAX(IF(G3SelectionMask="x",IF(INDEX(RawDataRefData,$E748,0)&gt;0,INDEX(RawDataRefData,$E748,0)),"")),"")</f>
        <v/>
      </c>
      <c r="AW748" s="100" t="str">
        <f t="shared" si="283"/>
        <v/>
      </c>
      <c r="AX748" s="100" t="str">
        <f t="array" ref="AX748">IF($AQ748,STDEVA(IF(G3SelectionMask="x",IF(INDEX(RawDataRefData,$E748,0)&gt;0,INDEX(RawDataRefData,$E748,0)),"")),"")</f>
        <v/>
      </c>
      <c r="AY748" s="101" t="b">
        <f t="shared" si="284"/>
        <v>0</v>
      </c>
      <c r="AZ748" s="101" t="str">
        <f t="array" ref="AZ748">IF($AY748,MEDIAN(IF(G4SelectionMask="x",IF(INDEX(RawDataRefData,$E748,0)&gt;0,INDEX(RawDataRefData,$E748,0)),"")),"")</f>
        <v/>
      </c>
      <c r="BA748" s="101" t="str">
        <f t="array" ref="BA748">IF($AY748,QUARTILE(IF(G4SelectionMask="x",IF(INDEX(RawDataRefData,$E748,0)&gt;0,INDEX(RawDataRefData,$E748,0)),""),1),"")</f>
        <v/>
      </c>
      <c r="BB748" s="101" t="str">
        <f t="array" ref="BB748">IF($AY748,QUARTILE(IF(G4SelectionMask="x",IF(INDEX(RawDataRefData,$E748,0)&gt;0,INDEX(RawDataRefData,$E748,0)),""),3),"")</f>
        <v/>
      </c>
      <c r="BC748" s="101" t="str">
        <f t="array" ref="BC748">IF($AY748,MIN(IF(G4SelectionMask="x",IF(INDEX(RawDataRefData,$E748,0)&gt;0,INDEX(RawDataRefData,$E748,0)),"")),"")</f>
        <v/>
      </c>
      <c r="BD748" s="101" t="str">
        <f t="array" ref="BD748">IF($AY748,MAX(IF(G4SelectionMask="x",IF(INDEX(RawDataRefData,$E748,0)&gt;0,INDEX(RawDataRefData,$E748,0)),"")),"")</f>
        <v/>
      </c>
      <c r="BE748" s="101" t="str">
        <f t="shared" si="285"/>
        <v/>
      </c>
      <c r="BF748" s="101" t="str">
        <f t="array" ref="BF748">IF($AY748,STDEVA(IF(G4SelectionMask="x",IF(INDEX(RawDataRefData,$E748,0)&gt;0,INDEX(RawDataRefData,$E748,0)),"")),"")</f>
        <v/>
      </c>
      <c r="BG748" s="100" t="b">
        <f t="shared" si="286"/>
        <v>0</v>
      </c>
      <c r="BH748" s="100" t="str">
        <f t="array" ref="BH748">IF($BG748,MEDIAN(IF(G5SelectionMask="x",IF(INDEX(RawDataRefData,$E748,0)&gt;0,INDEX(RawDataRefData,$E748,0)),"")),"")</f>
        <v/>
      </c>
      <c r="BI748" s="100" t="str">
        <f t="array" ref="BI748">IF($BG748,QUARTILE(IF(G5SelectionMask="x",IF(INDEX(RawDataRefData,$E748,0)&gt;0,INDEX(RawDataRefData,$E748,0)),""),1),"")</f>
        <v/>
      </c>
      <c r="BJ748" s="100" t="str">
        <f t="array" ref="BJ748">IF($BG748,QUARTILE(IF(G5SelectionMask="x",IF(INDEX(RawDataRefData,$E748,0)&gt;0,INDEX(RawDataRefData,$E748,0)),""),3),"")</f>
        <v/>
      </c>
      <c r="BK748" s="100" t="str">
        <f t="array" ref="BK748">IF($BG748,MIN(IF(G5SelectionMask="x",IF(INDEX(RawDataRefData,$E748,0)&gt;0,INDEX(RawDataRefData,$E748,0)),"")),"")</f>
        <v/>
      </c>
      <c r="BL748" s="100" t="str">
        <f t="array" ref="BL748">IF($BG748,MAX(IF(G5SelectionMask="x",IF(INDEX(RawDataRefData,$E748,0)&gt;0,INDEX(RawDataRefData,$E748,0)),"")),"")</f>
        <v/>
      </c>
      <c r="BM748" s="100" t="str">
        <f t="shared" si="287"/>
        <v/>
      </c>
      <c r="BN748" s="103" t="str">
        <f t="array" ref="BN748">IF($BG748,STDEVA(IF(G5SelectionMask="x",IF(INDEX(RawDataRefData,$E748,0)&gt;0,INDEX(RawDataRefData,$E748,0)),"")),"")</f>
        <v/>
      </c>
      <c r="BO748" s="104"/>
      <c r="BP748" s="105">
        <v>3</v>
      </c>
      <c r="BQ748" s="105">
        <v>3</v>
      </c>
      <c r="BR748" s="105">
        <v>4</v>
      </c>
      <c r="BS748" s="105">
        <v>3</v>
      </c>
      <c r="BT748" s="105">
        <v>4</v>
      </c>
      <c r="BU748" s="105">
        <v>3</v>
      </c>
      <c r="BV748" s="105">
        <v>4</v>
      </c>
      <c r="BW748" s="105">
        <v>4</v>
      </c>
      <c r="BX748" s="105">
        <v>1</v>
      </c>
      <c r="BY748" s="105">
        <v>4</v>
      </c>
      <c r="BZ748" s="105">
        <v>1</v>
      </c>
      <c r="CA748" s="105">
        <v>4</v>
      </c>
      <c r="CB748" s="105">
        <v>4</v>
      </c>
      <c r="CC748" s="105">
        <v>1</v>
      </c>
      <c r="CD748" s="105">
        <v>2</v>
      </c>
    </row>
    <row r="749" spans="1:82" x14ac:dyDescent="0.2">
      <c r="A749" s="33">
        <f t="shared" si="264"/>
        <v>0</v>
      </c>
      <c r="B749" s="218"/>
      <c r="C749" s="215"/>
      <c r="D749" s="224"/>
      <c r="E749" s="72">
        <f t="shared" si="280"/>
        <v>740</v>
      </c>
      <c r="F749" s="9" t="s">
        <v>984</v>
      </c>
      <c r="H749" s="9" t="s">
        <v>1214</v>
      </c>
      <c r="I749" s="9" t="s">
        <v>340</v>
      </c>
      <c r="K749" s="100">
        <f t="shared" si="265"/>
        <v>4</v>
      </c>
      <c r="L749" s="100"/>
      <c r="M749" s="100"/>
      <c r="N749" s="100"/>
      <c r="O749" s="100"/>
      <c r="P749" s="101">
        <f t="shared" si="266"/>
        <v>4</v>
      </c>
      <c r="Q749" s="102">
        <f t="shared" si="267"/>
        <v>3</v>
      </c>
      <c r="R749" s="102">
        <f t="shared" si="268"/>
        <v>3</v>
      </c>
      <c r="S749" s="102">
        <f t="shared" si="269"/>
        <v>3</v>
      </c>
      <c r="T749" s="102">
        <f t="shared" si="270"/>
        <v>2</v>
      </c>
      <c r="U749" s="102">
        <f t="shared" si="271"/>
        <v>2</v>
      </c>
      <c r="V749" s="102">
        <f t="shared" si="272"/>
        <v>1</v>
      </c>
      <c r="W749" s="102">
        <f t="shared" si="273"/>
        <v>3</v>
      </c>
      <c r="X749" s="102">
        <f t="shared" si="274"/>
        <v>2</v>
      </c>
      <c r="Y749" s="102">
        <f t="shared" si="275"/>
        <v>1</v>
      </c>
      <c r="Z749" s="102">
        <f t="shared" si="276"/>
        <v>3</v>
      </c>
      <c r="AA749" s="100" t="b">
        <f t="shared" si="277"/>
        <v>1</v>
      </c>
      <c r="AB749" s="100">
        <f t="array" ref="AB749">IF($AA749,MEDIAN(IF(G1SelectionMask="x",IF(INDEX(RawDataRefData,$E749,0)&gt;0,INDEX(RawDataRefData,$E749,0)),"")),"")</f>
        <v>3</v>
      </c>
      <c r="AC749" s="100">
        <f t="array" ref="AC749">IF($AA749,QUARTILE(IF(G1SelectionMask="x",IF(INDEX(RawDataRefData,$E749,0)&gt;0,INDEX(RawDataRefData,$E749,0)),""),1),"")</f>
        <v>2</v>
      </c>
      <c r="AD749" s="100">
        <f t="array" ref="AD749">IF($AA749,QUARTILE(IF(G1SelectionMask="x",IF(INDEX(RawDataRefData,$E749,0)&gt;0,INDEX(RawDataRefData,$E749,0)),""),3),"")</f>
        <v>3</v>
      </c>
      <c r="AE749" s="100">
        <f t="array" ref="AE749">IF($AA749,MIN(IF(G1SelectionMask="x",IF(INDEX(RawDataRefData,$E749,0)&gt;0,INDEX(RawDataRefData,$E749,0)),"")),"")</f>
        <v>1</v>
      </c>
      <c r="AF749" s="100">
        <f t="array" ref="AF749">IF($AA749,MAX(IF(G1SelectionMask="x",IF(INDEX(RawDataRefData,$E749,0)&gt;0,INDEX(RawDataRefData,$E749,0)),"")),"")</f>
        <v>4</v>
      </c>
      <c r="AG749" s="100">
        <f t="shared" si="278"/>
        <v>2.4545454545454546</v>
      </c>
      <c r="AH749" s="100">
        <f t="array" ref="AH749">IF($AA749,STDEVA(IF(G1SelectionMask="x",IF(INDEX(RawDataRefData,$E749,0)&gt;0,INDEX(RawDataRefData,$E749,0)),"")),"")</f>
        <v>0.93419873299382794</v>
      </c>
      <c r="AI749" s="101" t="b">
        <f t="shared" si="279"/>
        <v>1</v>
      </c>
      <c r="AJ749" s="101">
        <f t="array" ref="AJ749">IF($AI749,MEDIAN(IF(G2SelectionMask="x",IF(INDEX(RawDataRefData,$E749,0)&gt;0,INDEX(RawDataRefData,$E749,0)),"")),"")</f>
        <v>3</v>
      </c>
      <c r="AK749" s="101">
        <f t="array" ref="AK749">IF($AI749,QUARTILE(IF(G2SelectionMask="x",IF(INDEX(RawDataRefData,$E749,0)&gt;0,INDEX(RawDataRefData,$E749,0)),""),1),"")</f>
        <v>1</v>
      </c>
      <c r="AL749" s="101">
        <f t="array" ref="AL749">IF($AI749,QUARTILE(IF(G2SelectionMask="x",IF(INDEX(RawDataRefData,$E749,0)&gt;0,INDEX(RawDataRefData,$E749,0)),""),3),"")</f>
        <v>3</v>
      </c>
      <c r="AM749" s="101">
        <f t="array" ref="AM749">IF($AI749,MIN(IF(G2SelectionMask="x",IF(INDEX(RawDataRefData,$E749,0)&gt;0,INDEX(RawDataRefData,$E749,0)),"")),"")</f>
        <v>1</v>
      </c>
      <c r="AN749" s="101">
        <f t="array" ref="AN749">IF($AI749,MAX(IF(G2SelectionMask="x",IF(INDEX(RawDataRefData,$E749,0)&gt;0,INDEX(RawDataRefData,$E749,0)),"")),"")</f>
        <v>4</v>
      </c>
      <c r="AO749" s="101">
        <f t="shared" si="281"/>
        <v>2.2727272727272729</v>
      </c>
      <c r="AP749" s="101">
        <f t="array" ref="AP749">IF($AI749,STDEVA(IF(G2SelectionMask="x",IF(INDEX(RawDataRefData,$E749,0)&gt;0,INDEX(RawDataRefData,$E749,0)),"")),"")</f>
        <v>1.1037127426019047</v>
      </c>
      <c r="AQ749" s="100" t="b">
        <f t="shared" si="282"/>
        <v>0</v>
      </c>
      <c r="AR749" s="100" t="str">
        <f t="array" ref="AR749">IF($AQ749,MEDIAN(IF(G3SelectionMask="x",IF(INDEX(RawDataRefData,$E749,0)&gt;0,INDEX(RawDataRefData,$E749,0)),"")),"")</f>
        <v/>
      </c>
      <c r="AS749" s="100" t="str">
        <f t="array" ref="AS749">IF($AQ749,QUARTILE(IF(G3SelectionMask="x",IF(INDEX(RawDataRefData,$E749,0)&gt;0,INDEX(RawDataRefData,$E749,0)),""),1),"")</f>
        <v/>
      </c>
      <c r="AT749" s="100" t="str">
        <f t="array" ref="AT749">IF($AQ749,QUARTILE(IF(G3SelectionMask="x",IF(INDEX(RawDataRefData,$E749,0)&gt;0,INDEX(RawDataRefData,$E749,0)),""),3),"")</f>
        <v/>
      </c>
      <c r="AU749" s="100" t="str">
        <f t="array" ref="AU749">IF($AQ749,MIN(IF(G3SelectionMask="x",IF(INDEX(RawDataRefData,$E749,0)&gt;0,INDEX(RawDataRefData,$E749,0)),"")),"")</f>
        <v/>
      </c>
      <c r="AV749" s="100" t="str">
        <f t="array" ref="AV749">IF($AQ749,MAX(IF(G3SelectionMask="x",IF(INDEX(RawDataRefData,$E749,0)&gt;0,INDEX(RawDataRefData,$E749,0)),"")),"")</f>
        <v/>
      </c>
      <c r="AW749" s="100" t="str">
        <f t="shared" si="283"/>
        <v/>
      </c>
      <c r="AX749" s="100" t="str">
        <f t="array" ref="AX749">IF($AQ749,STDEVA(IF(G3SelectionMask="x",IF(INDEX(RawDataRefData,$E749,0)&gt;0,INDEX(RawDataRefData,$E749,0)),"")),"")</f>
        <v/>
      </c>
      <c r="AY749" s="101" t="b">
        <f t="shared" si="284"/>
        <v>0</v>
      </c>
      <c r="AZ749" s="101" t="str">
        <f t="array" ref="AZ749">IF($AY749,MEDIAN(IF(G4SelectionMask="x",IF(INDEX(RawDataRefData,$E749,0)&gt;0,INDEX(RawDataRefData,$E749,0)),"")),"")</f>
        <v/>
      </c>
      <c r="BA749" s="101" t="str">
        <f t="array" ref="BA749">IF($AY749,QUARTILE(IF(G4SelectionMask="x",IF(INDEX(RawDataRefData,$E749,0)&gt;0,INDEX(RawDataRefData,$E749,0)),""),1),"")</f>
        <v/>
      </c>
      <c r="BB749" s="101" t="str">
        <f t="array" ref="BB749">IF($AY749,QUARTILE(IF(G4SelectionMask="x",IF(INDEX(RawDataRefData,$E749,0)&gt;0,INDEX(RawDataRefData,$E749,0)),""),3),"")</f>
        <v/>
      </c>
      <c r="BC749" s="101" t="str">
        <f t="array" ref="BC749">IF($AY749,MIN(IF(G4SelectionMask="x",IF(INDEX(RawDataRefData,$E749,0)&gt;0,INDEX(RawDataRefData,$E749,0)),"")),"")</f>
        <v/>
      </c>
      <c r="BD749" s="101" t="str">
        <f t="array" ref="BD749">IF($AY749,MAX(IF(G4SelectionMask="x",IF(INDEX(RawDataRefData,$E749,0)&gt;0,INDEX(RawDataRefData,$E749,0)),"")),"")</f>
        <v/>
      </c>
      <c r="BE749" s="101" t="str">
        <f t="shared" si="285"/>
        <v/>
      </c>
      <c r="BF749" s="101" t="str">
        <f t="array" ref="BF749">IF($AY749,STDEVA(IF(G4SelectionMask="x",IF(INDEX(RawDataRefData,$E749,0)&gt;0,INDEX(RawDataRefData,$E749,0)),"")),"")</f>
        <v/>
      </c>
      <c r="BG749" s="100" t="b">
        <f t="shared" si="286"/>
        <v>0</v>
      </c>
      <c r="BH749" s="100" t="str">
        <f t="array" ref="BH749">IF($BG749,MEDIAN(IF(G5SelectionMask="x",IF(INDEX(RawDataRefData,$E749,0)&gt;0,INDEX(RawDataRefData,$E749,0)),"")),"")</f>
        <v/>
      </c>
      <c r="BI749" s="100" t="str">
        <f t="array" ref="BI749">IF($BG749,QUARTILE(IF(G5SelectionMask="x",IF(INDEX(RawDataRefData,$E749,0)&gt;0,INDEX(RawDataRefData,$E749,0)),""),1),"")</f>
        <v/>
      </c>
      <c r="BJ749" s="100" t="str">
        <f t="array" ref="BJ749">IF($BG749,QUARTILE(IF(G5SelectionMask="x",IF(INDEX(RawDataRefData,$E749,0)&gt;0,INDEX(RawDataRefData,$E749,0)),""),3),"")</f>
        <v/>
      </c>
      <c r="BK749" s="100" t="str">
        <f t="array" ref="BK749">IF($BG749,MIN(IF(G5SelectionMask="x",IF(INDEX(RawDataRefData,$E749,0)&gt;0,INDEX(RawDataRefData,$E749,0)),"")),"")</f>
        <v/>
      </c>
      <c r="BL749" s="100" t="str">
        <f t="array" ref="BL749">IF($BG749,MAX(IF(G5SelectionMask="x",IF(INDEX(RawDataRefData,$E749,0)&gt;0,INDEX(RawDataRefData,$E749,0)),"")),"")</f>
        <v/>
      </c>
      <c r="BM749" s="100" t="str">
        <f t="shared" si="287"/>
        <v/>
      </c>
      <c r="BN749" s="103" t="str">
        <f t="array" ref="BN749">IF($BG749,STDEVA(IF(G5SelectionMask="x",IF(INDEX(RawDataRefData,$E749,0)&gt;0,INDEX(RawDataRefData,$E749,0)),"")),"")</f>
        <v/>
      </c>
      <c r="BO749" s="104"/>
      <c r="BP749" s="105">
        <v>4</v>
      </c>
      <c r="BQ749" s="105">
        <v>4</v>
      </c>
      <c r="BR749" s="105">
        <v>3</v>
      </c>
      <c r="BS749" s="105">
        <v>3</v>
      </c>
      <c r="BT749" s="105">
        <v>3</v>
      </c>
      <c r="BU749" s="105">
        <v>2</v>
      </c>
      <c r="BV749" s="105">
        <v>2</v>
      </c>
      <c r="BW749" s="105">
        <v>1</v>
      </c>
      <c r="BX749" s="105">
        <v>3</v>
      </c>
      <c r="BY749" s="105">
        <v>2</v>
      </c>
      <c r="BZ749" s="105">
        <v>1</v>
      </c>
      <c r="CA749" s="105">
        <v>3</v>
      </c>
      <c r="CB749" s="105">
        <v>1</v>
      </c>
      <c r="CC749" s="105">
        <v>3</v>
      </c>
      <c r="CD749" s="105">
        <v>1</v>
      </c>
    </row>
    <row r="750" spans="1:82" ht="13.5" thickBot="1" x14ac:dyDescent="0.25">
      <c r="A750" s="33">
        <f t="shared" si="264"/>
        <v>0</v>
      </c>
      <c r="B750" s="218"/>
      <c r="C750" s="215"/>
      <c r="D750" s="224"/>
      <c r="E750" s="72">
        <f t="shared" si="280"/>
        <v>741</v>
      </c>
      <c r="F750" s="9" t="s">
        <v>985</v>
      </c>
      <c r="H750" s="9" t="s">
        <v>1214</v>
      </c>
      <c r="I750" s="9" t="s">
        <v>340</v>
      </c>
      <c r="K750" s="100">
        <f t="shared" si="265"/>
        <v>3</v>
      </c>
      <c r="L750" s="100"/>
      <c r="M750" s="100"/>
      <c r="N750" s="100"/>
      <c r="O750" s="100"/>
      <c r="P750" s="101">
        <f t="shared" si="266"/>
        <v>1</v>
      </c>
      <c r="Q750" s="102">
        <f t="shared" si="267"/>
        <v>1</v>
      </c>
      <c r="R750" s="102">
        <f t="shared" si="268"/>
        <v>4</v>
      </c>
      <c r="S750" s="102">
        <f t="shared" si="269"/>
        <v>4</v>
      </c>
      <c r="T750" s="102">
        <f t="shared" si="270"/>
        <v>2</v>
      </c>
      <c r="U750" s="102">
        <f t="shared" si="271"/>
        <v>2</v>
      </c>
      <c r="V750" s="102">
        <f t="shared" si="272"/>
        <v>3</v>
      </c>
      <c r="W750" s="102">
        <f t="shared" si="273"/>
        <v>3</v>
      </c>
      <c r="X750" s="102">
        <f t="shared" si="274"/>
        <v>4</v>
      </c>
      <c r="Y750" s="102">
        <f t="shared" si="275"/>
        <v>2</v>
      </c>
      <c r="Z750" s="102">
        <f t="shared" si="276"/>
        <v>2</v>
      </c>
      <c r="AA750" s="100" t="b">
        <f t="shared" si="277"/>
        <v>1</v>
      </c>
      <c r="AB750" s="100">
        <f t="array" ref="AB750">IF($AA750,MEDIAN(IF(G1SelectionMask="x",IF(INDEX(RawDataRefData,$E750,0)&gt;0,INDEX(RawDataRefData,$E750,0)),"")),"")</f>
        <v>2</v>
      </c>
      <c r="AC750" s="100">
        <f t="array" ref="AC750">IF($AA750,QUARTILE(IF(G1SelectionMask="x",IF(INDEX(RawDataRefData,$E750,0)&gt;0,INDEX(RawDataRefData,$E750,0)),""),1),"")</f>
        <v>2</v>
      </c>
      <c r="AD750" s="100">
        <f t="array" ref="AD750">IF($AA750,QUARTILE(IF(G1SelectionMask="x",IF(INDEX(RawDataRefData,$E750,0)&gt;0,INDEX(RawDataRefData,$E750,0)),""),3),"")</f>
        <v>3.5</v>
      </c>
      <c r="AE750" s="100">
        <f t="array" ref="AE750">IF($AA750,MIN(IF(G1SelectionMask="x",IF(INDEX(RawDataRefData,$E750,0)&gt;0,INDEX(RawDataRefData,$E750,0)),"")),"")</f>
        <v>1</v>
      </c>
      <c r="AF750" s="100">
        <f t="array" ref="AF750">IF($AA750,MAX(IF(G1SelectionMask="x",IF(INDEX(RawDataRefData,$E750,0)&gt;0,INDEX(RawDataRefData,$E750,0)),"")),"")</f>
        <v>4</v>
      </c>
      <c r="AG750" s="100">
        <f t="shared" si="278"/>
        <v>2.5454545454545454</v>
      </c>
      <c r="AH750" s="100">
        <f t="array" ref="AH750">IF($AA750,STDEVA(IF(G1SelectionMask="x",IF(INDEX(RawDataRefData,$E750,0)&gt;0,INDEX(RawDataRefData,$E750,0)),"")),"")</f>
        <v>1.1281521496355327</v>
      </c>
      <c r="AI750" s="101" t="b">
        <f t="shared" si="279"/>
        <v>1</v>
      </c>
      <c r="AJ750" s="101">
        <f t="array" ref="AJ750">IF($AI750,MEDIAN(IF(G2SelectionMask="x",IF(INDEX(RawDataRefData,$E750,0)&gt;0,INDEX(RawDataRefData,$E750,0)),"")),"")</f>
        <v>2</v>
      </c>
      <c r="AK750" s="101">
        <f t="array" ref="AK750">IF($AI750,QUARTILE(IF(G2SelectionMask="x",IF(INDEX(RawDataRefData,$E750,0)&gt;0,INDEX(RawDataRefData,$E750,0)),""),1),"")</f>
        <v>1.5</v>
      </c>
      <c r="AL750" s="101">
        <f t="array" ref="AL750">IF($AI750,QUARTILE(IF(G2SelectionMask="x",IF(INDEX(RawDataRefData,$E750,0)&gt;0,INDEX(RawDataRefData,$E750,0)),""),3),"")</f>
        <v>3</v>
      </c>
      <c r="AM750" s="101">
        <f t="array" ref="AM750">IF($AI750,MIN(IF(G2SelectionMask="x",IF(INDEX(RawDataRefData,$E750,0)&gt;0,INDEX(RawDataRefData,$E750,0)),"")),"")</f>
        <v>1</v>
      </c>
      <c r="AN750" s="101">
        <f t="array" ref="AN750">IF($AI750,MAX(IF(G2SelectionMask="x",IF(INDEX(RawDataRefData,$E750,0)&gt;0,INDEX(RawDataRefData,$E750,0)),"")),"")</f>
        <v>4</v>
      </c>
      <c r="AO750" s="101">
        <f t="shared" si="281"/>
        <v>2.3636363636363638</v>
      </c>
      <c r="AP750" s="101">
        <f t="array" ref="AP750">IF($AI750,STDEVA(IF(G2SelectionMask="x",IF(INDEX(RawDataRefData,$E750,0)&gt;0,INDEX(RawDataRefData,$E750,0)),"")),"")</f>
        <v>1.1200649331826502</v>
      </c>
      <c r="AQ750" s="100" t="b">
        <f t="shared" si="282"/>
        <v>0</v>
      </c>
      <c r="AR750" s="100" t="str">
        <f t="array" ref="AR750">IF($AQ750,MEDIAN(IF(G3SelectionMask="x",IF(INDEX(RawDataRefData,$E750,0)&gt;0,INDEX(RawDataRefData,$E750,0)),"")),"")</f>
        <v/>
      </c>
      <c r="AS750" s="100" t="str">
        <f t="array" ref="AS750">IF($AQ750,QUARTILE(IF(G3SelectionMask="x",IF(INDEX(RawDataRefData,$E750,0)&gt;0,INDEX(RawDataRefData,$E750,0)),""),1),"")</f>
        <v/>
      </c>
      <c r="AT750" s="100" t="str">
        <f t="array" ref="AT750">IF($AQ750,QUARTILE(IF(G3SelectionMask="x",IF(INDEX(RawDataRefData,$E750,0)&gt;0,INDEX(RawDataRefData,$E750,0)),""),3),"")</f>
        <v/>
      </c>
      <c r="AU750" s="100" t="str">
        <f t="array" ref="AU750">IF($AQ750,MIN(IF(G3SelectionMask="x",IF(INDEX(RawDataRefData,$E750,0)&gt;0,INDEX(RawDataRefData,$E750,0)),"")),"")</f>
        <v/>
      </c>
      <c r="AV750" s="100" t="str">
        <f t="array" ref="AV750">IF($AQ750,MAX(IF(G3SelectionMask="x",IF(INDEX(RawDataRefData,$E750,0)&gt;0,INDEX(RawDataRefData,$E750,0)),"")),"")</f>
        <v/>
      </c>
      <c r="AW750" s="100" t="str">
        <f t="shared" si="283"/>
        <v/>
      </c>
      <c r="AX750" s="100" t="str">
        <f t="array" ref="AX750">IF($AQ750,STDEVA(IF(G3SelectionMask="x",IF(INDEX(RawDataRefData,$E750,0)&gt;0,INDEX(RawDataRefData,$E750,0)),"")),"")</f>
        <v/>
      </c>
      <c r="AY750" s="101" t="b">
        <f t="shared" si="284"/>
        <v>0</v>
      </c>
      <c r="AZ750" s="101" t="str">
        <f t="array" ref="AZ750">IF($AY750,MEDIAN(IF(G4SelectionMask="x",IF(INDEX(RawDataRefData,$E750,0)&gt;0,INDEX(RawDataRefData,$E750,0)),"")),"")</f>
        <v/>
      </c>
      <c r="BA750" s="101" t="str">
        <f t="array" ref="BA750">IF($AY750,QUARTILE(IF(G4SelectionMask="x",IF(INDEX(RawDataRefData,$E750,0)&gt;0,INDEX(RawDataRefData,$E750,0)),""),1),"")</f>
        <v/>
      </c>
      <c r="BB750" s="101" t="str">
        <f t="array" ref="BB750">IF($AY750,QUARTILE(IF(G4SelectionMask="x",IF(INDEX(RawDataRefData,$E750,0)&gt;0,INDEX(RawDataRefData,$E750,0)),""),3),"")</f>
        <v/>
      </c>
      <c r="BC750" s="101" t="str">
        <f t="array" ref="BC750">IF($AY750,MIN(IF(G4SelectionMask="x",IF(INDEX(RawDataRefData,$E750,0)&gt;0,INDEX(RawDataRefData,$E750,0)),"")),"")</f>
        <v/>
      </c>
      <c r="BD750" s="101" t="str">
        <f t="array" ref="BD750">IF($AY750,MAX(IF(G4SelectionMask="x",IF(INDEX(RawDataRefData,$E750,0)&gt;0,INDEX(RawDataRefData,$E750,0)),"")),"")</f>
        <v/>
      </c>
      <c r="BE750" s="101" t="str">
        <f t="shared" si="285"/>
        <v/>
      </c>
      <c r="BF750" s="101" t="str">
        <f t="array" ref="BF750">IF($AY750,STDEVA(IF(G4SelectionMask="x",IF(INDEX(RawDataRefData,$E750,0)&gt;0,INDEX(RawDataRefData,$E750,0)),"")),"")</f>
        <v/>
      </c>
      <c r="BG750" s="100" t="b">
        <f t="shared" si="286"/>
        <v>0</v>
      </c>
      <c r="BH750" s="100" t="str">
        <f t="array" ref="BH750">IF($BG750,MEDIAN(IF(G5SelectionMask="x",IF(INDEX(RawDataRefData,$E750,0)&gt;0,INDEX(RawDataRefData,$E750,0)),"")),"")</f>
        <v/>
      </c>
      <c r="BI750" s="100" t="str">
        <f t="array" ref="BI750">IF($BG750,QUARTILE(IF(G5SelectionMask="x",IF(INDEX(RawDataRefData,$E750,0)&gt;0,INDEX(RawDataRefData,$E750,0)),""),1),"")</f>
        <v/>
      </c>
      <c r="BJ750" s="100" t="str">
        <f t="array" ref="BJ750">IF($BG750,QUARTILE(IF(G5SelectionMask="x",IF(INDEX(RawDataRefData,$E750,0)&gt;0,INDEX(RawDataRefData,$E750,0)),""),3),"")</f>
        <v/>
      </c>
      <c r="BK750" s="100" t="str">
        <f t="array" ref="BK750">IF($BG750,MIN(IF(G5SelectionMask="x",IF(INDEX(RawDataRefData,$E750,0)&gt;0,INDEX(RawDataRefData,$E750,0)),"")),"")</f>
        <v/>
      </c>
      <c r="BL750" s="100" t="str">
        <f t="array" ref="BL750">IF($BG750,MAX(IF(G5SelectionMask="x",IF(INDEX(RawDataRefData,$E750,0)&gt;0,INDEX(RawDataRefData,$E750,0)),"")),"")</f>
        <v/>
      </c>
      <c r="BM750" s="100" t="str">
        <f t="shared" si="287"/>
        <v/>
      </c>
      <c r="BN750" s="103" t="str">
        <f t="array" ref="BN750">IF($BG750,STDEVA(IF(G5SelectionMask="x",IF(INDEX(RawDataRefData,$E750,0)&gt;0,INDEX(RawDataRefData,$E750,0)),"")),"")</f>
        <v/>
      </c>
      <c r="BO750" s="104"/>
      <c r="BP750" s="105">
        <v>3</v>
      </c>
      <c r="BQ750" s="105">
        <v>1</v>
      </c>
      <c r="BR750" s="105">
        <v>1</v>
      </c>
      <c r="BS750" s="105">
        <v>4</v>
      </c>
      <c r="BT750" s="105">
        <v>4</v>
      </c>
      <c r="BU750" s="105">
        <v>2</v>
      </c>
      <c r="BV750" s="105">
        <v>2</v>
      </c>
      <c r="BW750" s="105">
        <v>3</v>
      </c>
      <c r="BX750" s="105">
        <v>3</v>
      </c>
      <c r="BY750" s="105">
        <v>4</v>
      </c>
      <c r="BZ750" s="105">
        <v>2</v>
      </c>
      <c r="CA750" s="105">
        <v>2</v>
      </c>
      <c r="CB750" s="105">
        <v>1</v>
      </c>
      <c r="CC750" s="105">
        <v>3</v>
      </c>
      <c r="CD750" s="105">
        <v>4</v>
      </c>
    </row>
    <row r="751" spans="1:82" x14ac:dyDescent="0.2">
      <c r="A751" s="33">
        <f t="shared" si="264"/>
        <v>0</v>
      </c>
      <c r="B751" s="218"/>
      <c r="C751" s="215"/>
      <c r="D751" s="223" t="s">
        <v>341</v>
      </c>
      <c r="E751" s="72">
        <f t="shared" si="280"/>
        <v>742</v>
      </c>
      <c r="F751" s="9" t="s">
        <v>989</v>
      </c>
      <c r="H751" s="9" t="s">
        <v>1213</v>
      </c>
      <c r="I751" s="9" t="s">
        <v>341</v>
      </c>
      <c r="K751" s="100">
        <f t="shared" si="265"/>
        <v>4</v>
      </c>
      <c r="L751" s="100"/>
      <c r="M751" s="100"/>
      <c r="N751" s="100"/>
      <c r="O751" s="100"/>
      <c r="P751" s="101">
        <f t="shared" si="266"/>
        <v>3</v>
      </c>
      <c r="Q751" s="102">
        <f t="shared" si="267"/>
        <v>1</v>
      </c>
      <c r="R751" s="102">
        <f t="shared" si="268"/>
        <v>2</v>
      </c>
      <c r="S751" s="102">
        <f t="shared" si="269"/>
        <v>2</v>
      </c>
      <c r="T751" s="102">
        <f t="shared" si="270"/>
        <v>2</v>
      </c>
      <c r="U751" s="102">
        <f t="shared" si="271"/>
        <v>1</v>
      </c>
      <c r="V751" s="102">
        <f t="shared" si="272"/>
        <v>3</v>
      </c>
      <c r="W751" s="102">
        <f t="shared" si="273"/>
        <v>3</v>
      </c>
      <c r="X751" s="102">
        <f t="shared" si="274"/>
        <v>2</v>
      </c>
      <c r="Y751" s="102">
        <f t="shared" si="275"/>
        <v>4</v>
      </c>
      <c r="Z751" s="102">
        <f t="shared" si="276"/>
        <v>2</v>
      </c>
      <c r="AA751" s="100" t="b">
        <f t="shared" si="277"/>
        <v>1</v>
      </c>
      <c r="AB751" s="100">
        <f t="array" ref="AB751">IF($AA751,MEDIAN(IF(G1SelectionMask="x",IF(INDEX(RawDataRefData,$E751,0)&gt;0,INDEX(RawDataRefData,$E751,0)),"")),"")</f>
        <v>2</v>
      </c>
      <c r="AC751" s="100">
        <f t="array" ref="AC751">IF($AA751,QUARTILE(IF(G1SelectionMask="x",IF(INDEX(RawDataRefData,$E751,0)&gt;0,INDEX(RawDataRefData,$E751,0)),""),1),"")</f>
        <v>2</v>
      </c>
      <c r="AD751" s="100">
        <f t="array" ref="AD751">IF($AA751,QUARTILE(IF(G1SelectionMask="x",IF(INDEX(RawDataRefData,$E751,0)&gt;0,INDEX(RawDataRefData,$E751,0)),""),3),"")</f>
        <v>3</v>
      </c>
      <c r="AE751" s="100">
        <f t="array" ref="AE751">IF($AA751,MIN(IF(G1SelectionMask="x",IF(INDEX(RawDataRefData,$E751,0)&gt;0,INDEX(RawDataRefData,$E751,0)),"")),"")</f>
        <v>1</v>
      </c>
      <c r="AF751" s="100">
        <f t="array" ref="AF751">IF($AA751,MAX(IF(G1SelectionMask="x",IF(INDEX(RawDataRefData,$E751,0)&gt;0,INDEX(RawDataRefData,$E751,0)),"")),"")</f>
        <v>4</v>
      </c>
      <c r="AG751" s="100">
        <f t="shared" si="278"/>
        <v>2.2727272727272729</v>
      </c>
      <c r="AH751" s="100">
        <f t="array" ref="AH751">IF($AA751,STDEVA(IF(G1SelectionMask="x",IF(INDEX(RawDataRefData,$E751,0)&gt;0,INDEX(RawDataRefData,$E751,0)),"")),"")</f>
        <v>0.90453403373329078</v>
      </c>
      <c r="AI751" s="101" t="b">
        <f t="shared" si="279"/>
        <v>1</v>
      </c>
      <c r="AJ751" s="101">
        <f t="array" ref="AJ751">IF($AI751,MEDIAN(IF(G2SelectionMask="x",IF(INDEX(RawDataRefData,$E751,0)&gt;0,INDEX(RawDataRefData,$E751,0)),"")),"")</f>
        <v>3</v>
      </c>
      <c r="AK751" s="101">
        <f t="array" ref="AK751">IF($AI751,QUARTILE(IF(G2SelectionMask="x",IF(INDEX(RawDataRefData,$E751,0)&gt;0,INDEX(RawDataRefData,$E751,0)),""),1),"")</f>
        <v>2</v>
      </c>
      <c r="AL751" s="101">
        <f t="array" ref="AL751">IF($AI751,QUARTILE(IF(G2SelectionMask="x",IF(INDEX(RawDataRefData,$E751,0)&gt;0,INDEX(RawDataRefData,$E751,0)),""),3),"")</f>
        <v>3.5</v>
      </c>
      <c r="AM751" s="101">
        <f t="array" ref="AM751">IF($AI751,MIN(IF(G2SelectionMask="x",IF(INDEX(RawDataRefData,$E751,0)&gt;0,INDEX(RawDataRefData,$E751,0)),"")),"")</f>
        <v>1</v>
      </c>
      <c r="AN751" s="101">
        <f t="array" ref="AN751">IF($AI751,MAX(IF(G2SelectionMask="x",IF(INDEX(RawDataRefData,$E751,0)&gt;0,INDEX(RawDataRefData,$E751,0)),"")),"")</f>
        <v>4</v>
      </c>
      <c r="AO751" s="101">
        <f t="shared" si="281"/>
        <v>2.6363636363636362</v>
      </c>
      <c r="AP751" s="101">
        <f t="array" ref="AP751">IF($AI751,STDEVA(IF(G2SelectionMask="x",IF(INDEX(RawDataRefData,$E751,0)&gt;0,INDEX(RawDataRefData,$E751,0)),"")),"")</f>
        <v>1.1200649331826502</v>
      </c>
      <c r="AQ751" s="100" t="b">
        <f t="shared" si="282"/>
        <v>0</v>
      </c>
      <c r="AR751" s="100" t="str">
        <f t="array" ref="AR751">IF($AQ751,MEDIAN(IF(G3SelectionMask="x",IF(INDEX(RawDataRefData,$E751,0)&gt;0,INDEX(RawDataRefData,$E751,0)),"")),"")</f>
        <v/>
      </c>
      <c r="AS751" s="100" t="str">
        <f t="array" ref="AS751">IF($AQ751,QUARTILE(IF(G3SelectionMask="x",IF(INDEX(RawDataRefData,$E751,0)&gt;0,INDEX(RawDataRefData,$E751,0)),""),1),"")</f>
        <v/>
      </c>
      <c r="AT751" s="100" t="str">
        <f t="array" ref="AT751">IF($AQ751,QUARTILE(IF(G3SelectionMask="x",IF(INDEX(RawDataRefData,$E751,0)&gt;0,INDEX(RawDataRefData,$E751,0)),""),3),"")</f>
        <v/>
      </c>
      <c r="AU751" s="100" t="str">
        <f t="array" ref="AU751">IF($AQ751,MIN(IF(G3SelectionMask="x",IF(INDEX(RawDataRefData,$E751,0)&gt;0,INDEX(RawDataRefData,$E751,0)),"")),"")</f>
        <v/>
      </c>
      <c r="AV751" s="100" t="str">
        <f t="array" ref="AV751">IF($AQ751,MAX(IF(G3SelectionMask="x",IF(INDEX(RawDataRefData,$E751,0)&gt;0,INDEX(RawDataRefData,$E751,0)),"")),"")</f>
        <v/>
      </c>
      <c r="AW751" s="100" t="str">
        <f t="shared" si="283"/>
        <v/>
      </c>
      <c r="AX751" s="100" t="str">
        <f t="array" ref="AX751">IF($AQ751,STDEVA(IF(G3SelectionMask="x",IF(INDEX(RawDataRefData,$E751,0)&gt;0,INDEX(RawDataRefData,$E751,0)),"")),"")</f>
        <v/>
      </c>
      <c r="AY751" s="101" t="b">
        <f t="shared" si="284"/>
        <v>0</v>
      </c>
      <c r="AZ751" s="101" t="str">
        <f t="array" ref="AZ751">IF($AY751,MEDIAN(IF(G4SelectionMask="x",IF(INDEX(RawDataRefData,$E751,0)&gt;0,INDEX(RawDataRefData,$E751,0)),"")),"")</f>
        <v/>
      </c>
      <c r="BA751" s="101" t="str">
        <f t="array" ref="BA751">IF($AY751,QUARTILE(IF(G4SelectionMask="x",IF(INDEX(RawDataRefData,$E751,0)&gt;0,INDEX(RawDataRefData,$E751,0)),""),1),"")</f>
        <v/>
      </c>
      <c r="BB751" s="101" t="str">
        <f t="array" ref="BB751">IF($AY751,QUARTILE(IF(G4SelectionMask="x",IF(INDEX(RawDataRefData,$E751,0)&gt;0,INDEX(RawDataRefData,$E751,0)),""),3),"")</f>
        <v/>
      </c>
      <c r="BC751" s="101" t="str">
        <f t="array" ref="BC751">IF($AY751,MIN(IF(G4SelectionMask="x",IF(INDEX(RawDataRefData,$E751,0)&gt;0,INDEX(RawDataRefData,$E751,0)),"")),"")</f>
        <v/>
      </c>
      <c r="BD751" s="101" t="str">
        <f t="array" ref="BD751">IF($AY751,MAX(IF(G4SelectionMask="x",IF(INDEX(RawDataRefData,$E751,0)&gt;0,INDEX(RawDataRefData,$E751,0)),"")),"")</f>
        <v/>
      </c>
      <c r="BE751" s="101" t="str">
        <f t="shared" si="285"/>
        <v/>
      </c>
      <c r="BF751" s="101" t="str">
        <f t="array" ref="BF751">IF($AY751,STDEVA(IF(G4SelectionMask="x",IF(INDEX(RawDataRefData,$E751,0)&gt;0,INDEX(RawDataRefData,$E751,0)),"")),"")</f>
        <v/>
      </c>
      <c r="BG751" s="100" t="b">
        <f t="shared" si="286"/>
        <v>0</v>
      </c>
      <c r="BH751" s="100" t="str">
        <f t="array" ref="BH751">IF($BG751,MEDIAN(IF(G5SelectionMask="x",IF(INDEX(RawDataRefData,$E751,0)&gt;0,INDEX(RawDataRefData,$E751,0)),"")),"")</f>
        <v/>
      </c>
      <c r="BI751" s="100" t="str">
        <f t="array" ref="BI751">IF($BG751,QUARTILE(IF(G5SelectionMask="x",IF(INDEX(RawDataRefData,$E751,0)&gt;0,INDEX(RawDataRefData,$E751,0)),""),1),"")</f>
        <v/>
      </c>
      <c r="BJ751" s="100" t="str">
        <f t="array" ref="BJ751">IF($BG751,QUARTILE(IF(G5SelectionMask="x",IF(INDEX(RawDataRefData,$E751,0)&gt;0,INDEX(RawDataRefData,$E751,0)),""),3),"")</f>
        <v/>
      </c>
      <c r="BK751" s="100" t="str">
        <f t="array" ref="BK751">IF($BG751,MIN(IF(G5SelectionMask="x",IF(INDEX(RawDataRefData,$E751,0)&gt;0,INDEX(RawDataRefData,$E751,0)),"")),"")</f>
        <v/>
      </c>
      <c r="BL751" s="100" t="str">
        <f t="array" ref="BL751">IF($BG751,MAX(IF(G5SelectionMask="x",IF(INDEX(RawDataRefData,$E751,0)&gt;0,INDEX(RawDataRefData,$E751,0)),"")),"")</f>
        <v/>
      </c>
      <c r="BM751" s="100" t="str">
        <f t="shared" si="287"/>
        <v/>
      </c>
      <c r="BN751" s="103" t="str">
        <f t="array" ref="BN751">IF($BG751,STDEVA(IF(G5SelectionMask="x",IF(INDEX(RawDataRefData,$E751,0)&gt;0,INDEX(RawDataRefData,$E751,0)),"")),"")</f>
        <v/>
      </c>
      <c r="BO751" s="104"/>
      <c r="BP751" s="105">
        <v>4</v>
      </c>
      <c r="BQ751" s="105">
        <v>3</v>
      </c>
      <c r="BR751" s="105">
        <v>1</v>
      </c>
      <c r="BS751" s="105">
        <v>2</v>
      </c>
      <c r="BT751" s="105">
        <v>2</v>
      </c>
      <c r="BU751" s="105">
        <v>2</v>
      </c>
      <c r="BV751" s="105">
        <v>1</v>
      </c>
      <c r="BW751" s="105">
        <v>3</v>
      </c>
      <c r="BX751" s="105">
        <v>3</v>
      </c>
      <c r="BY751" s="105">
        <v>2</v>
      </c>
      <c r="BZ751" s="105">
        <v>4</v>
      </c>
      <c r="CA751" s="105">
        <v>2</v>
      </c>
      <c r="CB751" s="105">
        <v>4</v>
      </c>
      <c r="CC751" s="105">
        <v>1</v>
      </c>
      <c r="CD751" s="105">
        <v>4</v>
      </c>
    </row>
    <row r="752" spans="1:82" x14ac:dyDescent="0.2">
      <c r="A752" s="33">
        <f t="shared" si="264"/>
        <v>0</v>
      </c>
      <c r="B752" s="218"/>
      <c r="C752" s="215"/>
      <c r="D752" s="224"/>
      <c r="E752" s="72">
        <f t="shared" si="280"/>
        <v>743</v>
      </c>
      <c r="F752" s="9" t="s">
        <v>990</v>
      </c>
      <c r="H752" s="9" t="s">
        <v>1213</v>
      </c>
      <c r="I752" s="9" t="s">
        <v>341</v>
      </c>
      <c r="K752" s="100">
        <f t="shared" si="265"/>
        <v>1</v>
      </c>
      <c r="L752" s="100"/>
      <c r="M752" s="100"/>
      <c r="N752" s="100"/>
      <c r="O752" s="100"/>
      <c r="P752" s="101">
        <f t="shared" si="266"/>
        <v>2</v>
      </c>
      <c r="Q752" s="102">
        <f t="shared" si="267"/>
        <v>4</v>
      </c>
      <c r="R752" s="102">
        <f t="shared" si="268"/>
        <v>4</v>
      </c>
      <c r="S752" s="102">
        <f t="shared" si="269"/>
        <v>2</v>
      </c>
      <c r="T752" s="102">
        <f t="shared" si="270"/>
        <v>4</v>
      </c>
      <c r="U752" s="102">
        <f t="shared" si="271"/>
        <v>4</v>
      </c>
      <c r="V752" s="102">
        <f t="shared" si="272"/>
        <v>1</v>
      </c>
      <c r="W752" s="102">
        <f t="shared" si="273"/>
        <v>1</v>
      </c>
      <c r="X752" s="102">
        <f t="shared" si="274"/>
        <v>3</v>
      </c>
      <c r="Y752" s="102">
        <f t="shared" si="275"/>
        <v>2</v>
      </c>
      <c r="Z752" s="102">
        <f t="shared" si="276"/>
        <v>3</v>
      </c>
      <c r="AA752" s="100" t="b">
        <f t="shared" si="277"/>
        <v>1</v>
      </c>
      <c r="AB752" s="100">
        <f t="array" ref="AB752">IF($AA752,MEDIAN(IF(G1SelectionMask="x",IF(INDEX(RawDataRefData,$E752,0)&gt;0,INDEX(RawDataRefData,$E752,0)),"")),"")</f>
        <v>3</v>
      </c>
      <c r="AC752" s="100">
        <f t="array" ref="AC752">IF($AA752,QUARTILE(IF(G1SelectionMask="x",IF(INDEX(RawDataRefData,$E752,0)&gt;0,INDEX(RawDataRefData,$E752,0)),""),1),"")</f>
        <v>2</v>
      </c>
      <c r="AD752" s="100">
        <f t="array" ref="AD752">IF($AA752,QUARTILE(IF(G1SelectionMask="x",IF(INDEX(RawDataRefData,$E752,0)&gt;0,INDEX(RawDataRefData,$E752,0)),""),3),"")</f>
        <v>4</v>
      </c>
      <c r="AE752" s="100">
        <f t="array" ref="AE752">IF($AA752,MIN(IF(G1SelectionMask="x",IF(INDEX(RawDataRefData,$E752,0)&gt;0,INDEX(RawDataRefData,$E752,0)),"")),"")</f>
        <v>1</v>
      </c>
      <c r="AF752" s="100">
        <f t="array" ref="AF752">IF($AA752,MAX(IF(G1SelectionMask="x",IF(INDEX(RawDataRefData,$E752,0)&gt;0,INDEX(RawDataRefData,$E752,0)),"")),"")</f>
        <v>4</v>
      </c>
      <c r="AG752" s="100">
        <f t="shared" si="278"/>
        <v>2.7272727272727271</v>
      </c>
      <c r="AH752" s="100">
        <f t="array" ref="AH752">IF($AA752,STDEVA(IF(G1SelectionMask="x",IF(INDEX(RawDataRefData,$E752,0)&gt;0,INDEX(RawDataRefData,$E752,0)),"")),"")</f>
        <v>1.1908743922772957</v>
      </c>
      <c r="AI752" s="101" t="b">
        <f t="shared" si="279"/>
        <v>1</v>
      </c>
      <c r="AJ752" s="101">
        <f t="array" ref="AJ752">IF($AI752,MEDIAN(IF(G2SelectionMask="x",IF(INDEX(RawDataRefData,$E752,0)&gt;0,INDEX(RawDataRefData,$E752,0)),"")),"")</f>
        <v>2</v>
      </c>
      <c r="AK752" s="101">
        <f t="array" ref="AK752">IF($AI752,QUARTILE(IF(G2SelectionMask="x",IF(INDEX(RawDataRefData,$E752,0)&gt;0,INDEX(RawDataRefData,$E752,0)),""),1),"")</f>
        <v>1.5</v>
      </c>
      <c r="AL752" s="101">
        <f t="array" ref="AL752">IF($AI752,QUARTILE(IF(G2SelectionMask="x",IF(INDEX(RawDataRefData,$E752,0)&gt;0,INDEX(RawDataRefData,$E752,0)),""),3),"")</f>
        <v>3</v>
      </c>
      <c r="AM752" s="101">
        <f t="array" ref="AM752">IF($AI752,MIN(IF(G2SelectionMask="x",IF(INDEX(RawDataRefData,$E752,0)&gt;0,INDEX(RawDataRefData,$E752,0)),"")),"")</f>
        <v>1</v>
      </c>
      <c r="AN752" s="101">
        <f t="array" ref="AN752">IF($AI752,MAX(IF(G2SelectionMask="x",IF(INDEX(RawDataRefData,$E752,0)&gt;0,INDEX(RawDataRefData,$E752,0)),"")),"")</f>
        <v>4</v>
      </c>
      <c r="AO752" s="101">
        <f t="shared" si="281"/>
        <v>2.2727272727272729</v>
      </c>
      <c r="AP752" s="101">
        <f t="array" ref="AP752">IF($AI752,STDEVA(IF(G2SelectionMask="x",IF(INDEX(RawDataRefData,$E752,0)&gt;0,INDEX(RawDataRefData,$E752,0)),"")),"")</f>
        <v>1.1037127426019047</v>
      </c>
      <c r="AQ752" s="100" t="b">
        <f t="shared" si="282"/>
        <v>0</v>
      </c>
      <c r="AR752" s="100" t="str">
        <f t="array" ref="AR752">IF($AQ752,MEDIAN(IF(G3SelectionMask="x",IF(INDEX(RawDataRefData,$E752,0)&gt;0,INDEX(RawDataRefData,$E752,0)),"")),"")</f>
        <v/>
      </c>
      <c r="AS752" s="100" t="str">
        <f t="array" ref="AS752">IF($AQ752,QUARTILE(IF(G3SelectionMask="x",IF(INDEX(RawDataRefData,$E752,0)&gt;0,INDEX(RawDataRefData,$E752,0)),""),1),"")</f>
        <v/>
      </c>
      <c r="AT752" s="100" t="str">
        <f t="array" ref="AT752">IF($AQ752,QUARTILE(IF(G3SelectionMask="x",IF(INDEX(RawDataRefData,$E752,0)&gt;0,INDEX(RawDataRefData,$E752,0)),""),3),"")</f>
        <v/>
      </c>
      <c r="AU752" s="100" t="str">
        <f t="array" ref="AU752">IF($AQ752,MIN(IF(G3SelectionMask="x",IF(INDEX(RawDataRefData,$E752,0)&gt;0,INDEX(RawDataRefData,$E752,0)),"")),"")</f>
        <v/>
      </c>
      <c r="AV752" s="100" t="str">
        <f t="array" ref="AV752">IF($AQ752,MAX(IF(G3SelectionMask="x",IF(INDEX(RawDataRefData,$E752,0)&gt;0,INDEX(RawDataRefData,$E752,0)),"")),"")</f>
        <v/>
      </c>
      <c r="AW752" s="100" t="str">
        <f t="shared" si="283"/>
        <v/>
      </c>
      <c r="AX752" s="100" t="str">
        <f t="array" ref="AX752">IF($AQ752,STDEVA(IF(G3SelectionMask="x",IF(INDEX(RawDataRefData,$E752,0)&gt;0,INDEX(RawDataRefData,$E752,0)),"")),"")</f>
        <v/>
      </c>
      <c r="AY752" s="101" t="b">
        <f t="shared" si="284"/>
        <v>0</v>
      </c>
      <c r="AZ752" s="101" t="str">
        <f t="array" ref="AZ752">IF($AY752,MEDIAN(IF(G4SelectionMask="x",IF(INDEX(RawDataRefData,$E752,0)&gt;0,INDEX(RawDataRefData,$E752,0)),"")),"")</f>
        <v/>
      </c>
      <c r="BA752" s="101" t="str">
        <f t="array" ref="BA752">IF($AY752,QUARTILE(IF(G4SelectionMask="x",IF(INDEX(RawDataRefData,$E752,0)&gt;0,INDEX(RawDataRefData,$E752,0)),""),1),"")</f>
        <v/>
      </c>
      <c r="BB752" s="101" t="str">
        <f t="array" ref="BB752">IF($AY752,QUARTILE(IF(G4SelectionMask="x",IF(INDEX(RawDataRefData,$E752,0)&gt;0,INDEX(RawDataRefData,$E752,0)),""),3),"")</f>
        <v/>
      </c>
      <c r="BC752" s="101" t="str">
        <f t="array" ref="BC752">IF($AY752,MIN(IF(G4SelectionMask="x",IF(INDEX(RawDataRefData,$E752,0)&gt;0,INDEX(RawDataRefData,$E752,0)),"")),"")</f>
        <v/>
      </c>
      <c r="BD752" s="101" t="str">
        <f t="array" ref="BD752">IF($AY752,MAX(IF(G4SelectionMask="x",IF(INDEX(RawDataRefData,$E752,0)&gt;0,INDEX(RawDataRefData,$E752,0)),"")),"")</f>
        <v/>
      </c>
      <c r="BE752" s="101" t="str">
        <f t="shared" si="285"/>
        <v/>
      </c>
      <c r="BF752" s="101" t="str">
        <f t="array" ref="BF752">IF($AY752,STDEVA(IF(G4SelectionMask="x",IF(INDEX(RawDataRefData,$E752,0)&gt;0,INDEX(RawDataRefData,$E752,0)),"")),"")</f>
        <v/>
      </c>
      <c r="BG752" s="100" t="b">
        <f t="shared" si="286"/>
        <v>0</v>
      </c>
      <c r="BH752" s="100" t="str">
        <f t="array" ref="BH752">IF($BG752,MEDIAN(IF(G5SelectionMask="x",IF(INDEX(RawDataRefData,$E752,0)&gt;0,INDEX(RawDataRefData,$E752,0)),"")),"")</f>
        <v/>
      </c>
      <c r="BI752" s="100" t="str">
        <f t="array" ref="BI752">IF($BG752,QUARTILE(IF(G5SelectionMask="x",IF(INDEX(RawDataRefData,$E752,0)&gt;0,INDEX(RawDataRefData,$E752,0)),""),1),"")</f>
        <v/>
      </c>
      <c r="BJ752" s="100" t="str">
        <f t="array" ref="BJ752">IF($BG752,QUARTILE(IF(G5SelectionMask="x",IF(INDEX(RawDataRefData,$E752,0)&gt;0,INDEX(RawDataRefData,$E752,0)),""),3),"")</f>
        <v/>
      </c>
      <c r="BK752" s="100" t="str">
        <f t="array" ref="BK752">IF($BG752,MIN(IF(G5SelectionMask="x",IF(INDEX(RawDataRefData,$E752,0)&gt;0,INDEX(RawDataRefData,$E752,0)),"")),"")</f>
        <v/>
      </c>
      <c r="BL752" s="100" t="str">
        <f t="array" ref="BL752">IF($BG752,MAX(IF(G5SelectionMask="x",IF(INDEX(RawDataRefData,$E752,0)&gt;0,INDEX(RawDataRefData,$E752,0)),"")),"")</f>
        <v/>
      </c>
      <c r="BM752" s="100" t="str">
        <f t="shared" si="287"/>
        <v/>
      </c>
      <c r="BN752" s="103" t="str">
        <f t="array" ref="BN752">IF($BG752,STDEVA(IF(G5SelectionMask="x",IF(INDEX(RawDataRefData,$E752,0)&gt;0,INDEX(RawDataRefData,$E752,0)),"")),"")</f>
        <v/>
      </c>
      <c r="BO752" s="104"/>
      <c r="BP752" s="105">
        <v>1</v>
      </c>
      <c r="BQ752" s="105">
        <v>2</v>
      </c>
      <c r="BR752" s="105">
        <v>4</v>
      </c>
      <c r="BS752" s="105">
        <v>4</v>
      </c>
      <c r="BT752" s="105">
        <v>2</v>
      </c>
      <c r="BU752" s="105">
        <v>4</v>
      </c>
      <c r="BV752" s="105">
        <v>4</v>
      </c>
      <c r="BW752" s="105">
        <v>1</v>
      </c>
      <c r="BX752" s="105">
        <v>1</v>
      </c>
      <c r="BY752" s="105">
        <v>3</v>
      </c>
      <c r="BZ752" s="105">
        <v>2</v>
      </c>
      <c r="CA752" s="105">
        <v>3</v>
      </c>
      <c r="CB752" s="105">
        <v>3</v>
      </c>
      <c r="CC752" s="105">
        <v>1</v>
      </c>
      <c r="CD752" s="105">
        <v>2</v>
      </c>
    </row>
    <row r="753" spans="1:82" x14ac:dyDescent="0.2">
      <c r="A753" s="33">
        <f t="shared" si="264"/>
        <v>0</v>
      </c>
      <c r="B753" s="218"/>
      <c r="C753" s="215"/>
      <c r="D753" s="224"/>
      <c r="E753" s="72">
        <f t="shared" si="280"/>
        <v>744</v>
      </c>
      <c r="F753" s="9" t="s">
        <v>991</v>
      </c>
      <c r="H753" s="9" t="s">
        <v>1213</v>
      </c>
      <c r="I753" s="9" t="s">
        <v>341</v>
      </c>
      <c r="K753" s="100">
        <f t="shared" si="265"/>
        <v>2</v>
      </c>
      <c r="L753" s="100"/>
      <c r="M753" s="100"/>
      <c r="N753" s="100"/>
      <c r="O753" s="100"/>
      <c r="P753" s="101">
        <f t="shared" si="266"/>
        <v>4</v>
      </c>
      <c r="Q753" s="102">
        <f t="shared" si="267"/>
        <v>3</v>
      </c>
      <c r="R753" s="102">
        <f t="shared" si="268"/>
        <v>3</v>
      </c>
      <c r="S753" s="102">
        <f t="shared" si="269"/>
        <v>2</v>
      </c>
      <c r="T753" s="102">
        <f t="shared" si="270"/>
        <v>3</v>
      </c>
      <c r="U753" s="102">
        <f t="shared" si="271"/>
        <v>4</v>
      </c>
      <c r="V753" s="102">
        <f t="shared" si="272"/>
        <v>3</v>
      </c>
      <c r="W753" s="102">
        <f t="shared" si="273"/>
        <v>1</v>
      </c>
      <c r="X753" s="102">
        <f t="shared" si="274"/>
        <v>4</v>
      </c>
      <c r="Y753" s="102">
        <f t="shared" si="275"/>
        <v>1</v>
      </c>
      <c r="Z753" s="102">
        <f t="shared" si="276"/>
        <v>3</v>
      </c>
      <c r="AA753" s="100" t="b">
        <f t="shared" si="277"/>
        <v>1</v>
      </c>
      <c r="AB753" s="100">
        <f t="array" ref="AB753">IF($AA753,MEDIAN(IF(G1SelectionMask="x",IF(INDEX(RawDataRefData,$E753,0)&gt;0,INDEX(RawDataRefData,$E753,0)),"")),"")</f>
        <v>3</v>
      </c>
      <c r="AC753" s="100">
        <f t="array" ref="AC753">IF($AA753,QUARTILE(IF(G1SelectionMask="x",IF(INDEX(RawDataRefData,$E753,0)&gt;0,INDEX(RawDataRefData,$E753,0)),""),1),"")</f>
        <v>2.5</v>
      </c>
      <c r="AD753" s="100">
        <f t="array" ref="AD753">IF($AA753,QUARTILE(IF(G1SelectionMask="x",IF(INDEX(RawDataRefData,$E753,0)&gt;0,INDEX(RawDataRefData,$E753,0)),""),3),"")</f>
        <v>3.5</v>
      </c>
      <c r="AE753" s="100">
        <f t="array" ref="AE753">IF($AA753,MIN(IF(G1SelectionMask="x",IF(INDEX(RawDataRefData,$E753,0)&gt;0,INDEX(RawDataRefData,$E753,0)),"")),"")</f>
        <v>1</v>
      </c>
      <c r="AF753" s="100">
        <f t="array" ref="AF753">IF($AA753,MAX(IF(G1SelectionMask="x",IF(INDEX(RawDataRefData,$E753,0)&gt;0,INDEX(RawDataRefData,$E753,0)),"")),"")</f>
        <v>4</v>
      </c>
      <c r="AG753" s="100">
        <f t="shared" si="278"/>
        <v>2.8181818181818183</v>
      </c>
      <c r="AH753" s="100">
        <f t="array" ref="AH753">IF($AA753,STDEVA(IF(G1SelectionMask="x",IF(INDEX(RawDataRefData,$E753,0)&gt;0,INDEX(RawDataRefData,$E753,0)),"")),"")</f>
        <v>1.0787197799411876</v>
      </c>
      <c r="AI753" s="101" t="b">
        <f t="shared" si="279"/>
        <v>1</v>
      </c>
      <c r="AJ753" s="101">
        <f t="array" ref="AJ753">IF($AI753,MEDIAN(IF(G2SelectionMask="x",IF(INDEX(RawDataRefData,$E753,0)&gt;0,INDEX(RawDataRefData,$E753,0)),"")),"")</f>
        <v>3</v>
      </c>
      <c r="AK753" s="101">
        <f t="array" ref="AK753">IF($AI753,QUARTILE(IF(G2SelectionMask="x",IF(INDEX(RawDataRefData,$E753,0)&gt;0,INDEX(RawDataRefData,$E753,0)),""),1),"")</f>
        <v>2.5</v>
      </c>
      <c r="AL753" s="101">
        <f t="array" ref="AL753">IF($AI753,QUARTILE(IF(G2SelectionMask="x",IF(INDEX(RawDataRefData,$E753,0)&gt;0,INDEX(RawDataRefData,$E753,0)),""),3),"")</f>
        <v>3</v>
      </c>
      <c r="AM753" s="101">
        <f t="array" ref="AM753">IF($AI753,MIN(IF(G2SelectionMask="x",IF(INDEX(RawDataRefData,$E753,0)&gt;0,INDEX(RawDataRefData,$E753,0)),"")),"")</f>
        <v>1</v>
      </c>
      <c r="AN753" s="101">
        <f t="array" ref="AN753">IF($AI753,MAX(IF(G2SelectionMask="x",IF(INDEX(RawDataRefData,$E753,0)&gt;0,INDEX(RawDataRefData,$E753,0)),"")),"")</f>
        <v>4</v>
      </c>
      <c r="AO753" s="101">
        <f t="shared" si="281"/>
        <v>2.6363636363636362</v>
      </c>
      <c r="AP753" s="101">
        <f t="array" ref="AP753">IF($AI753,STDEVA(IF(G2SelectionMask="x",IF(INDEX(RawDataRefData,$E753,0)&gt;0,INDEX(RawDataRefData,$E753,0)),"")),"")</f>
        <v>0.9244162777371755</v>
      </c>
      <c r="AQ753" s="100" t="b">
        <f t="shared" si="282"/>
        <v>0</v>
      </c>
      <c r="AR753" s="100" t="str">
        <f t="array" ref="AR753">IF($AQ753,MEDIAN(IF(G3SelectionMask="x",IF(INDEX(RawDataRefData,$E753,0)&gt;0,INDEX(RawDataRefData,$E753,0)),"")),"")</f>
        <v/>
      </c>
      <c r="AS753" s="100" t="str">
        <f t="array" ref="AS753">IF($AQ753,QUARTILE(IF(G3SelectionMask="x",IF(INDEX(RawDataRefData,$E753,0)&gt;0,INDEX(RawDataRefData,$E753,0)),""),1),"")</f>
        <v/>
      </c>
      <c r="AT753" s="100" t="str">
        <f t="array" ref="AT753">IF($AQ753,QUARTILE(IF(G3SelectionMask="x",IF(INDEX(RawDataRefData,$E753,0)&gt;0,INDEX(RawDataRefData,$E753,0)),""),3),"")</f>
        <v/>
      </c>
      <c r="AU753" s="100" t="str">
        <f t="array" ref="AU753">IF($AQ753,MIN(IF(G3SelectionMask="x",IF(INDEX(RawDataRefData,$E753,0)&gt;0,INDEX(RawDataRefData,$E753,0)),"")),"")</f>
        <v/>
      </c>
      <c r="AV753" s="100" t="str">
        <f t="array" ref="AV753">IF($AQ753,MAX(IF(G3SelectionMask="x",IF(INDEX(RawDataRefData,$E753,0)&gt;0,INDEX(RawDataRefData,$E753,0)),"")),"")</f>
        <v/>
      </c>
      <c r="AW753" s="100" t="str">
        <f t="shared" si="283"/>
        <v/>
      </c>
      <c r="AX753" s="100" t="str">
        <f t="array" ref="AX753">IF($AQ753,STDEVA(IF(G3SelectionMask="x",IF(INDEX(RawDataRefData,$E753,0)&gt;0,INDEX(RawDataRefData,$E753,0)),"")),"")</f>
        <v/>
      </c>
      <c r="AY753" s="101" t="b">
        <f t="shared" si="284"/>
        <v>0</v>
      </c>
      <c r="AZ753" s="101" t="str">
        <f t="array" ref="AZ753">IF($AY753,MEDIAN(IF(G4SelectionMask="x",IF(INDEX(RawDataRefData,$E753,0)&gt;0,INDEX(RawDataRefData,$E753,0)),"")),"")</f>
        <v/>
      </c>
      <c r="BA753" s="101" t="str">
        <f t="array" ref="BA753">IF($AY753,QUARTILE(IF(G4SelectionMask="x",IF(INDEX(RawDataRefData,$E753,0)&gt;0,INDEX(RawDataRefData,$E753,0)),""),1),"")</f>
        <v/>
      </c>
      <c r="BB753" s="101" t="str">
        <f t="array" ref="BB753">IF($AY753,QUARTILE(IF(G4SelectionMask="x",IF(INDEX(RawDataRefData,$E753,0)&gt;0,INDEX(RawDataRefData,$E753,0)),""),3),"")</f>
        <v/>
      </c>
      <c r="BC753" s="101" t="str">
        <f t="array" ref="BC753">IF($AY753,MIN(IF(G4SelectionMask="x",IF(INDEX(RawDataRefData,$E753,0)&gt;0,INDEX(RawDataRefData,$E753,0)),"")),"")</f>
        <v/>
      </c>
      <c r="BD753" s="101" t="str">
        <f t="array" ref="BD753">IF($AY753,MAX(IF(G4SelectionMask="x",IF(INDEX(RawDataRefData,$E753,0)&gt;0,INDEX(RawDataRefData,$E753,0)),"")),"")</f>
        <v/>
      </c>
      <c r="BE753" s="101" t="str">
        <f t="shared" si="285"/>
        <v/>
      </c>
      <c r="BF753" s="101" t="str">
        <f t="array" ref="BF753">IF($AY753,STDEVA(IF(G4SelectionMask="x",IF(INDEX(RawDataRefData,$E753,0)&gt;0,INDEX(RawDataRefData,$E753,0)),"")),"")</f>
        <v/>
      </c>
      <c r="BG753" s="100" t="b">
        <f t="shared" si="286"/>
        <v>0</v>
      </c>
      <c r="BH753" s="100" t="str">
        <f t="array" ref="BH753">IF($BG753,MEDIAN(IF(G5SelectionMask="x",IF(INDEX(RawDataRefData,$E753,0)&gt;0,INDEX(RawDataRefData,$E753,0)),"")),"")</f>
        <v/>
      </c>
      <c r="BI753" s="100" t="str">
        <f t="array" ref="BI753">IF($BG753,QUARTILE(IF(G5SelectionMask="x",IF(INDEX(RawDataRefData,$E753,0)&gt;0,INDEX(RawDataRefData,$E753,0)),""),1),"")</f>
        <v/>
      </c>
      <c r="BJ753" s="100" t="str">
        <f t="array" ref="BJ753">IF($BG753,QUARTILE(IF(G5SelectionMask="x",IF(INDEX(RawDataRefData,$E753,0)&gt;0,INDEX(RawDataRefData,$E753,0)),""),3),"")</f>
        <v/>
      </c>
      <c r="BK753" s="100" t="str">
        <f t="array" ref="BK753">IF($BG753,MIN(IF(G5SelectionMask="x",IF(INDEX(RawDataRefData,$E753,0)&gt;0,INDEX(RawDataRefData,$E753,0)),"")),"")</f>
        <v/>
      </c>
      <c r="BL753" s="100" t="str">
        <f t="array" ref="BL753">IF($BG753,MAX(IF(G5SelectionMask="x",IF(INDEX(RawDataRefData,$E753,0)&gt;0,INDEX(RawDataRefData,$E753,0)),"")),"")</f>
        <v/>
      </c>
      <c r="BM753" s="100" t="str">
        <f t="shared" si="287"/>
        <v/>
      </c>
      <c r="BN753" s="103" t="str">
        <f t="array" ref="BN753">IF($BG753,STDEVA(IF(G5SelectionMask="x",IF(INDEX(RawDataRefData,$E753,0)&gt;0,INDEX(RawDataRefData,$E753,0)),"")),"")</f>
        <v/>
      </c>
      <c r="BO753" s="104"/>
      <c r="BP753" s="105">
        <v>2</v>
      </c>
      <c r="BQ753" s="105">
        <v>4</v>
      </c>
      <c r="BR753" s="105">
        <v>3</v>
      </c>
      <c r="BS753" s="105">
        <v>3</v>
      </c>
      <c r="BT753" s="105">
        <v>2</v>
      </c>
      <c r="BU753" s="105">
        <v>3</v>
      </c>
      <c r="BV753" s="105">
        <v>4</v>
      </c>
      <c r="BW753" s="105">
        <v>3</v>
      </c>
      <c r="BX753" s="105">
        <v>1</v>
      </c>
      <c r="BY753" s="105">
        <v>4</v>
      </c>
      <c r="BZ753" s="105">
        <v>1</v>
      </c>
      <c r="CA753" s="105">
        <v>3</v>
      </c>
      <c r="CB753" s="105">
        <v>3</v>
      </c>
      <c r="CC753" s="105">
        <v>3</v>
      </c>
      <c r="CD753" s="105">
        <v>3</v>
      </c>
    </row>
    <row r="754" spans="1:82" x14ac:dyDescent="0.2">
      <c r="A754" s="33">
        <f t="shared" si="264"/>
        <v>0</v>
      </c>
      <c r="B754" s="218"/>
      <c r="C754" s="215"/>
      <c r="D754" s="224"/>
      <c r="E754" s="72">
        <f t="shared" si="280"/>
        <v>745</v>
      </c>
      <c r="F754" s="9" t="s">
        <v>992</v>
      </c>
      <c r="H754" s="9" t="s">
        <v>1213</v>
      </c>
      <c r="I754" s="9" t="s">
        <v>341</v>
      </c>
      <c r="K754" s="100">
        <f t="shared" si="265"/>
        <v>2</v>
      </c>
      <c r="L754" s="100"/>
      <c r="M754" s="100"/>
      <c r="N754" s="100"/>
      <c r="O754" s="100"/>
      <c r="P754" s="101">
        <f t="shared" si="266"/>
        <v>4</v>
      </c>
      <c r="Q754" s="102">
        <f t="shared" si="267"/>
        <v>1</v>
      </c>
      <c r="R754" s="102">
        <f t="shared" si="268"/>
        <v>1</v>
      </c>
      <c r="S754" s="102">
        <f t="shared" si="269"/>
        <v>1</v>
      </c>
      <c r="T754" s="102">
        <f t="shared" si="270"/>
        <v>4</v>
      </c>
      <c r="U754" s="102">
        <f t="shared" si="271"/>
        <v>2</v>
      </c>
      <c r="V754" s="102">
        <f t="shared" si="272"/>
        <v>3</v>
      </c>
      <c r="W754" s="102">
        <f t="shared" si="273"/>
        <v>1</v>
      </c>
      <c r="X754" s="102">
        <f t="shared" si="274"/>
        <v>4</v>
      </c>
      <c r="Y754" s="102">
        <f t="shared" si="275"/>
        <v>4</v>
      </c>
      <c r="Z754" s="102">
        <f t="shared" si="276"/>
        <v>1</v>
      </c>
      <c r="AA754" s="100" t="b">
        <f t="shared" si="277"/>
        <v>1</v>
      </c>
      <c r="AB754" s="100">
        <f t="array" ref="AB754">IF($AA754,MEDIAN(IF(G1SelectionMask="x",IF(INDEX(RawDataRefData,$E754,0)&gt;0,INDEX(RawDataRefData,$E754,0)),"")),"")</f>
        <v>2</v>
      </c>
      <c r="AC754" s="100">
        <f t="array" ref="AC754">IF($AA754,QUARTILE(IF(G1SelectionMask="x",IF(INDEX(RawDataRefData,$E754,0)&gt;0,INDEX(RawDataRefData,$E754,0)),""),1),"")</f>
        <v>1</v>
      </c>
      <c r="AD754" s="100">
        <f t="array" ref="AD754">IF($AA754,QUARTILE(IF(G1SelectionMask="x",IF(INDEX(RawDataRefData,$E754,0)&gt;0,INDEX(RawDataRefData,$E754,0)),""),3),"")</f>
        <v>4</v>
      </c>
      <c r="AE754" s="100">
        <f t="array" ref="AE754">IF($AA754,MIN(IF(G1SelectionMask="x",IF(INDEX(RawDataRefData,$E754,0)&gt;0,INDEX(RawDataRefData,$E754,0)),"")),"")</f>
        <v>1</v>
      </c>
      <c r="AF754" s="100">
        <f t="array" ref="AF754">IF($AA754,MAX(IF(G1SelectionMask="x",IF(INDEX(RawDataRefData,$E754,0)&gt;0,INDEX(RawDataRefData,$E754,0)),"")),"")</f>
        <v>4</v>
      </c>
      <c r="AG754" s="100">
        <f t="shared" si="278"/>
        <v>2.3636363636363638</v>
      </c>
      <c r="AH754" s="100">
        <f t="array" ref="AH754">IF($AA754,STDEVA(IF(G1SelectionMask="x",IF(INDEX(RawDataRefData,$E754,0)&gt;0,INDEX(RawDataRefData,$E754,0)),"")),"")</f>
        <v>1.4333685689819819</v>
      </c>
      <c r="AI754" s="101" t="b">
        <f t="shared" si="279"/>
        <v>1</v>
      </c>
      <c r="AJ754" s="101">
        <f t="array" ref="AJ754">IF($AI754,MEDIAN(IF(G2SelectionMask="x",IF(INDEX(RawDataRefData,$E754,0)&gt;0,INDEX(RawDataRefData,$E754,0)),"")),"")</f>
        <v>2</v>
      </c>
      <c r="AK754" s="101">
        <f t="array" ref="AK754">IF($AI754,QUARTILE(IF(G2SelectionMask="x",IF(INDEX(RawDataRefData,$E754,0)&gt;0,INDEX(RawDataRefData,$E754,0)),""),1),"")</f>
        <v>1</v>
      </c>
      <c r="AL754" s="101">
        <f t="array" ref="AL754">IF($AI754,QUARTILE(IF(G2SelectionMask="x",IF(INDEX(RawDataRefData,$E754,0)&gt;0,INDEX(RawDataRefData,$E754,0)),""),3),"")</f>
        <v>3.5</v>
      </c>
      <c r="AM754" s="101">
        <f t="array" ref="AM754">IF($AI754,MIN(IF(G2SelectionMask="x",IF(INDEX(RawDataRefData,$E754,0)&gt;0,INDEX(RawDataRefData,$E754,0)),"")),"")</f>
        <v>1</v>
      </c>
      <c r="AN754" s="101">
        <f t="array" ref="AN754">IF($AI754,MAX(IF(G2SelectionMask="x",IF(INDEX(RawDataRefData,$E754,0)&gt;0,INDEX(RawDataRefData,$E754,0)),"")),"")</f>
        <v>4</v>
      </c>
      <c r="AO754" s="101">
        <f t="shared" si="281"/>
        <v>2.2727272727272729</v>
      </c>
      <c r="AP754" s="101">
        <f t="array" ref="AP754">IF($AI754,STDEVA(IF(G2SelectionMask="x",IF(INDEX(RawDataRefData,$E754,0)&gt;0,INDEX(RawDataRefData,$E754,0)),"")),"")</f>
        <v>1.3483997249264841</v>
      </c>
      <c r="AQ754" s="100" t="b">
        <f t="shared" si="282"/>
        <v>0</v>
      </c>
      <c r="AR754" s="100" t="str">
        <f t="array" ref="AR754">IF($AQ754,MEDIAN(IF(G3SelectionMask="x",IF(INDEX(RawDataRefData,$E754,0)&gt;0,INDEX(RawDataRefData,$E754,0)),"")),"")</f>
        <v/>
      </c>
      <c r="AS754" s="100" t="str">
        <f t="array" ref="AS754">IF($AQ754,QUARTILE(IF(G3SelectionMask="x",IF(INDEX(RawDataRefData,$E754,0)&gt;0,INDEX(RawDataRefData,$E754,0)),""),1),"")</f>
        <v/>
      </c>
      <c r="AT754" s="100" t="str">
        <f t="array" ref="AT754">IF($AQ754,QUARTILE(IF(G3SelectionMask="x",IF(INDEX(RawDataRefData,$E754,0)&gt;0,INDEX(RawDataRefData,$E754,0)),""),3),"")</f>
        <v/>
      </c>
      <c r="AU754" s="100" t="str">
        <f t="array" ref="AU754">IF($AQ754,MIN(IF(G3SelectionMask="x",IF(INDEX(RawDataRefData,$E754,0)&gt;0,INDEX(RawDataRefData,$E754,0)),"")),"")</f>
        <v/>
      </c>
      <c r="AV754" s="100" t="str">
        <f t="array" ref="AV754">IF($AQ754,MAX(IF(G3SelectionMask="x",IF(INDEX(RawDataRefData,$E754,0)&gt;0,INDEX(RawDataRefData,$E754,0)),"")),"")</f>
        <v/>
      </c>
      <c r="AW754" s="100" t="str">
        <f t="shared" si="283"/>
        <v/>
      </c>
      <c r="AX754" s="100" t="str">
        <f t="array" ref="AX754">IF($AQ754,STDEVA(IF(G3SelectionMask="x",IF(INDEX(RawDataRefData,$E754,0)&gt;0,INDEX(RawDataRefData,$E754,0)),"")),"")</f>
        <v/>
      </c>
      <c r="AY754" s="101" t="b">
        <f t="shared" si="284"/>
        <v>0</v>
      </c>
      <c r="AZ754" s="101" t="str">
        <f t="array" ref="AZ754">IF($AY754,MEDIAN(IF(G4SelectionMask="x",IF(INDEX(RawDataRefData,$E754,0)&gt;0,INDEX(RawDataRefData,$E754,0)),"")),"")</f>
        <v/>
      </c>
      <c r="BA754" s="101" t="str">
        <f t="array" ref="BA754">IF($AY754,QUARTILE(IF(G4SelectionMask="x",IF(INDEX(RawDataRefData,$E754,0)&gt;0,INDEX(RawDataRefData,$E754,0)),""),1),"")</f>
        <v/>
      </c>
      <c r="BB754" s="101" t="str">
        <f t="array" ref="BB754">IF($AY754,QUARTILE(IF(G4SelectionMask="x",IF(INDEX(RawDataRefData,$E754,0)&gt;0,INDEX(RawDataRefData,$E754,0)),""),3),"")</f>
        <v/>
      </c>
      <c r="BC754" s="101" t="str">
        <f t="array" ref="BC754">IF($AY754,MIN(IF(G4SelectionMask="x",IF(INDEX(RawDataRefData,$E754,0)&gt;0,INDEX(RawDataRefData,$E754,0)),"")),"")</f>
        <v/>
      </c>
      <c r="BD754" s="101" t="str">
        <f t="array" ref="BD754">IF($AY754,MAX(IF(G4SelectionMask="x",IF(INDEX(RawDataRefData,$E754,0)&gt;0,INDEX(RawDataRefData,$E754,0)),"")),"")</f>
        <v/>
      </c>
      <c r="BE754" s="101" t="str">
        <f t="shared" si="285"/>
        <v/>
      </c>
      <c r="BF754" s="101" t="str">
        <f t="array" ref="BF754">IF($AY754,STDEVA(IF(G4SelectionMask="x",IF(INDEX(RawDataRefData,$E754,0)&gt;0,INDEX(RawDataRefData,$E754,0)),"")),"")</f>
        <v/>
      </c>
      <c r="BG754" s="100" t="b">
        <f t="shared" si="286"/>
        <v>0</v>
      </c>
      <c r="BH754" s="100" t="str">
        <f t="array" ref="BH754">IF($BG754,MEDIAN(IF(G5SelectionMask="x",IF(INDEX(RawDataRefData,$E754,0)&gt;0,INDEX(RawDataRefData,$E754,0)),"")),"")</f>
        <v/>
      </c>
      <c r="BI754" s="100" t="str">
        <f t="array" ref="BI754">IF($BG754,QUARTILE(IF(G5SelectionMask="x",IF(INDEX(RawDataRefData,$E754,0)&gt;0,INDEX(RawDataRefData,$E754,0)),""),1),"")</f>
        <v/>
      </c>
      <c r="BJ754" s="100" t="str">
        <f t="array" ref="BJ754">IF($BG754,QUARTILE(IF(G5SelectionMask="x",IF(INDEX(RawDataRefData,$E754,0)&gt;0,INDEX(RawDataRefData,$E754,0)),""),3),"")</f>
        <v/>
      </c>
      <c r="BK754" s="100" t="str">
        <f t="array" ref="BK754">IF($BG754,MIN(IF(G5SelectionMask="x",IF(INDEX(RawDataRefData,$E754,0)&gt;0,INDEX(RawDataRefData,$E754,0)),"")),"")</f>
        <v/>
      </c>
      <c r="BL754" s="100" t="str">
        <f t="array" ref="BL754">IF($BG754,MAX(IF(G5SelectionMask="x",IF(INDEX(RawDataRefData,$E754,0)&gt;0,INDEX(RawDataRefData,$E754,0)),"")),"")</f>
        <v/>
      </c>
      <c r="BM754" s="100" t="str">
        <f t="shared" si="287"/>
        <v/>
      </c>
      <c r="BN754" s="103" t="str">
        <f t="array" ref="BN754">IF($BG754,STDEVA(IF(G5SelectionMask="x",IF(INDEX(RawDataRefData,$E754,0)&gt;0,INDEX(RawDataRefData,$E754,0)),"")),"")</f>
        <v/>
      </c>
      <c r="BO754" s="104"/>
      <c r="BP754" s="105">
        <v>2</v>
      </c>
      <c r="BQ754" s="105">
        <v>4</v>
      </c>
      <c r="BR754" s="105">
        <v>1</v>
      </c>
      <c r="BS754" s="105">
        <v>1</v>
      </c>
      <c r="BT754" s="105">
        <v>1</v>
      </c>
      <c r="BU754" s="105">
        <v>4</v>
      </c>
      <c r="BV754" s="105">
        <v>2</v>
      </c>
      <c r="BW754" s="105">
        <v>3</v>
      </c>
      <c r="BX754" s="105">
        <v>1</v>
      </c>
      <c r="BY754" s="105">
        <v>4</v>
      </c>
      <c r="BZ754" s="105">
        <v>4</v>
      </c>
      <c r="CA754" s="105">
        <v>1</v>
      </c>
      <c r="CB754" s="105">
        <v>2</v>
      </c>
      <c r="CC754" s="105">
        <v>1</v>
      </c>
      <c r="CD754" s="105">
        <v>3</v>
      </c>
    </row>
    <row r="755" spans="1:82" x14ac:dyDescent="0.2">
      <c r="A755" s="33">
        <f t="shared" si="264"/>
        <v>0</v>
      </c>
      <c r="B755" s="218"/>
      <c r="C755" s="215"/>
      <c r="D755" s="224"/>
      <c r="E755" s="72">
        <f t="shared" si="280"/>
        <v>746</v>
      </c>
      <c r="F755" s="9" t="s">
        <v>993</v>
      </c>
      <c r="H755" s="9" t="s">
        <v>1213</v>
      </c>
      <c r="I755" s="9" t="s">
        <v>341</v>
      </c>
      <c r="K755" s="100">
        <f t="shared" si="265"/>
        <v>4</v>
      </c>
      <c r="L755" s="100"/>
      <c r="M755" s="100"/>
      <c r="N755" s="100"/>
      <c r="O755" s="100"/>
      <c r="P755" s="101">
        <f t="shared" si="266"/>
        <v>1</v>
      </c>
      <c r="Q755" s="102">
        <f t="shared" si="267"/>
        <v>3</v>
      </c>
      <c r="R755" s="102">
        <f t="shared" si="268"/>
        <v>2</v>
      </c>
      <c r="S755" s="102">
        <f t="shared" si="269"/>
        <v>2</v>
      </c>
      <c r="T755" s="102">
        <f t="shared" si="270"/>
        <v>3</v>
      </c>
      <c r="U755" s="102">
        <f t="shared" si="271"/>
        <v>1</v>
      </c>
      <c r="V755" s="102">
        <f t="shared" si="272"/>
        <v>2</v>
      </c>
      <c r="W755" s="102">
        <f t="shared" si="273"/>
        <v>4</v>
      </c>
      <c r="X755" s="102">
        <f t="shared" si="274"/>
        <v>1</v>
      </c>
      <c r="Y755" s="102">
        <f t="shared" si="275"/>
        <v>4</v>
      </c>
      <c r="Z755" s="102">
        <f t="shared" si="276"/>
        <v>3</v>
      </c>
      <c r="AA755" s="100" t="b">
        <f t="shared" si="277"/>
        <v>1</v>
      </c>
      <c r="AB755" s="100">
        <f t="array" ref="AB755">IF($AA755,MEDIAN(IF(G1SelectionMask="x",IF(INDEX(RawDataRefData,$E755,0)&gt;0,INDEX(RawDataRefData,$E755,0)),"")),"")</f>
        <v>2</v>
      </c>
      <c r="AC755" s="100">
        <f t="array" ref="AC755">IF($AA755,QUARTILE(IF(G1SelectionMask="x",IF(INDEX(RawDataRefData,$E755,0)&gt;0,INDEX(RawDataRefData,$E755,0)),""),1),"")</f>
        <v>1.5</v>
      </c>
      <c r="AD755" s="100">
        <f t="array" ref="AD755">IF($AA755,QUARTILE(IF(G1SelectionMask="x",IF(INDEX(RawDataRefData,$E755,0)&gt;0,INDEX(RawDataRefData,$E755,0)),""),3),"")</f>
        <v>3</v>
      </c>
      <c r="AE755" s="100">
        <f t="array" ref="AE755">IF($AA755,MIN(IF(G1SelectionMask="x",IF(INDEX(RawDataRefData,$E755,0)&gt;0,INDEX(RawDataRefData,$E755,0)),"")),"")</f>
        <v>1</v>
      </c>
      <c r="AF755" s="100">
        <f t="array" ref="AF755">IF($AA755,MAX(IF(G1SelectionMask="x",IF(INDEX(RawDataRefData,$E755,0)&gt;0,INDEX(RawDataRefData,$E755,0)),"")),"")</f>
        <v>4</v>
      </c>
      <c r="AG755" s="100">
        <f t="shared" si="278"/>
        <v>2.3636363636363638</v>
      </c>
      <c r="AH755" s="100">
        <f t="array" ref="AH755">IF($AA755,STDEVA(IF(G1SelectionMask="x",IF(INDEX(RawDataRefData,$E755,0)&gt;0,INDEX(RawDataRefData,$E755,0)),"")),"")</f>
        <v>1.1200649331826502</v>
      </c>
      <c r="AI755" s="101" t="b">
        <f t="shared" si="279"/>
        <v>1</v>
      </c>
      <c r="AJ755" s="101">
        <f t="array" ref="AJ755">IF($AI755,MEDIAN(IF(G2SelectionMask="x",IF(INDEX(RawDataRefData,$E755,0)&gt;0,INDEX(RawDataRefData,$E755,0)),"")),"")</f>
        <v>3</v>
      </c>
      <c r="AK755" s="101">
        <f t="array" ref="AK755">IF($AI755,QUARTILE(IF(G2SelectionMask="x",IF(INDEX(RawDataRefData,$E755,0)&gt;0,INDEX(RawDataRefData,$E755,0)),""),1),"")</f>
        <v>2</v>
      </c>
      <c r="AL755" s="101">
        <f t="array" ref="AL755">IF($AI755,QUARTILE(IF(G2SelectionMask="x",IF(INDEX(RawDataRefData,$E755,0)&gt;0,INDEX(RawDataRefData,$E755,0)),""),3),"")</f>
        <v>4</v>
      </c>
      <c r="AM755" s="101">
        <f t="array" ref="AM755">IF($AI755,MIN(IF(G2SelectionMask="x",IF(INDEX(RawDataRefData,$E755,0)&gt;0,INDEX(RawDataRefData,$E755,0)),"")),"")</f>
        <v>1</v>
      </c>
      <c r="AN755" s="101">
        <f t="array" ref="AN755">IF($AI755,MAX(IF(G2SelectionMask="x",IF(INDEX(RawDataRefData,$E755,0)&gt;0,INDEX(RawDataRefData,$E755,0)),"")),"")</f>
        <v>4</v>
      </c>
      <c r="AO755" s="101">
        <f t="shared" si="281"/>
        <v>2.8181818181818183</v>
      </c>
      <c r="AP755" s="101">
        <f t="array" ref="AP755">IF($AI755,STDEVA(IF(G2SelectionMask="x",IF(INDEX(RawDataRefData,$E755,0)&gt;0,INDEX(RawDataRefData,$E755,0)),"")),"")</f>
        <v>1.1677484162422846</v>
      </c>
      <c r="AQ755" s="100" t="b">
        <f t="shared" si="282"/>
        <v>0</v>
      </c>
      <c r="AR755" s="100" t="str">
        <f t="array" ref="AR755">IF($AQ755,MEDIAN(IF(G3SelectionMask="x",IF(INDEX(RawDataRefData,$E755,0)&gt;0,INDEX(RawDataRefData,$E755,0)),"")),"")</f>
        <v/>
      </c>
      <c r="AS755" s="100" t="str">
        <f t="array" ref="AS755">IF($AQ755,QUARTILE(IF(G3SelectionMask="x",IF(INDEX(RawDataRefData,$E755,0)&gt;0,INDEX(RawDataRefData,$E755,0)),""),1),"")</f>
        <v/>
      </c>
      <c r="AT755" s="100" t="str">
        <f t="array" ref="AT755">IF($AQ755,QUARTILE(IF(G3SelectionMask="x",IF(INDEX(RawDataRefData,$E755,0)&gt;0,INDEX(RawDataRefData,$E755,0)),""),3),"")</f>
        <v/>
      </c>
      <c r="AU755" s="100" t="str">
        <f t="array" ref="AU755">IF($AQ755,MIN(IF(G3SelectionMask="x",IF(INDEX(RawDataRefData,$E755,0)&gt;0,INDEX(RawDataRefData,$E755,0)),"")),"")</f>
        <v/>
      </c>
      <c r="AV755" s="100" t="str">
        <f t="array" ref="AV755">IF($AQ755,MAX(IF(G3SelectionMask="x",IF(INDEX(RawDataRefData,$E755,0)&gt;0,INDEX(RawDataRefData,$E755,0)),"")),"")</f>
        <v/>
      </c>
      <c r="AW755" s="100" t="str">
        <f t="shared" si="283"/>
        <v/>
      </c>
      <c r="AX755" s="100" t="str">
        <f t="array" ref="AX755">IF($AQ755,STDEVA(IF(G3SelectionMask="x",IF(INDEX(RawDataRefData,$E755,0)&gt;0,INDEX(RawDataRefData,$E755,0)),"")),"")</f>
        <v/>
      </c>
      <c r="AY755" s="101" t="b">
        <f t="shared" si="284"/>
        <v>0</v>
      </c>
      <c r="AZ755" s="101" t="str">
        <f t="array" ref="AZ755">IF($AY755,MEDIAN(IF(G4SelectionMask="x",IF(INDEX(RawDataRefData,$E755,0)&gt;0,INDEX(RawDataRefData,$E755,0)),"")),"")</f>
        <v/>
      </c>
      <c r="BA755" s="101" t="str">
        <f t="array" ref="BA755">IF($AY755,QUARTILE(IF(G4SelectionMask="x",IF(INDEX(RawDataRefData,$E755,0)&gt;0,INDEX(RawDataRefData,$E755,0)),""),1),"")</f>
        <v/>
      </c>
      <c r="BB755" s="101" t="str">
        <f t="array" ref="BB755">IF($AY755,QUARTILE(IF(G4SelectionMask="x",IF(INDEX(RawDataRefData,$E755,0)&gt;0,INDEX(RawDataRefData,$E755,0)),""),3),"")</f>
        <v/>
      </c>
      <c r="BC755" s="101" t="str">
        <f t="array" ref="BC755">IF($AY755,MIN(IF(G4SelectionMask="x",IF(INDEX(RawDataRefData,$E755,0)&gt;0,INDEX(RawDataRefData,$E755,0)),"")),"")</f>
        <v/>
      </c>
      <c r="BD755" s="101" t="str">
        <f t="array" ref="BD755">IF($AY755,MAX(IF(G4SelectionMask="x",IF(INDEX(RawDataRefData,$E755,0)&gt;0,INDEX(RawDataRefData,$E755,0)),"")),"")</f>
        <v/>
      </c>
      <c r="BE755" s="101" t="str">
        <f t="shared" si="285"/>
        <v/>
      </c>
      <c r="BF755" s="101" t="str">
        <f t="array" ref="BF755">IF($AY755,STDEVA(IF(G4SelectionMask="x",IF(INDEX(RawDataRefData,$E755,0)&gt;0,INDEX(RawDataRefData,$E755,0)),"")),"")</f>
        <v/>
      </c>
      <c r="BG755" s="100" t="b">
        <f t="shared" si="286"/>
        <v>0</v>
      </c>
      <c r="BH755" s="100" t="str">
        <f t="array" ref="BH755">IF($BG755,MEDIAN(IF(G5SelectionMask="x",IF(INDEX(RawDataRefData,$E755,0)&gt;0,INDEX(RawDataRefData,$E755,0)),"")),"")</f>
        <v/>
      </c>
      <c r="BI755" s="100" t="str">
        <f t="array" ref="BI755">IF($BG755,QUARTILE(IF(G5SelectionMask="x",IF(INDEX(RawDataRefData,$E755,0)&gt;0,INDEX(RawDataRefData,$E755,0)),""),1),"")</f>
        <v/>
      </c>
      <c r="BJ755" s="100" t="str">
        <f t="array" ref="BJ755">IF($BG755,QUARTILE(IF(G5SelectionMask="x",IF(INDEX(RawDataRefData,$E755,0)&gt;0,INDEX(RawDataRefData,$E755,0)),""),3),"")</f>
        <v/>
      </c>
      <c r="BK755" s="100" t="str">
        <f t="array" ref="BK755">IF($BG755,MIN(IF(G5SelectionMask="x",IF(INDEX(RawDataRefData,$E755,0)&gt;0,INDEX(RawDataRefData,$E755,0)),"")),"")</f>
        <v/>
      </c>
      <c r="BL755" s="100" t="str">
        <f t="array" ref="BL755">IF($BG755,MAX(IF(G5SelectionMask="x",IF(INDEX(RawDataRefData,$E755,0)&gt;0,INDEX(RawDataRefData,$E755,0)),"")),"")</f>
        <v/>
      </c>
      <c r="BM755" s="100" t="str">
        <f t="shared" si="287"/>
        <v/>
      </c>
      <c r="BN755" s="103" t="str">
        <f t="array" ref="BN755">IF($BG755,STDEVA(IF(G5SelectionMask="x",IF(INDEX(RawDataRefData,$E755,0)&gt;0,INDEX(RawDataRefData,$E755,0)),"")),"")</f>
        <v/>
      </c>
      <c r="BO755" s="104"/>
      <c r="BP755" s="105">
        <v>4</v>
      </c>
      <c r="BQ755" s="105">
        <v>1</v>
      </c>
      <c r="BR755" s="105">
        <v>3</v>
      </c>
      <c r="BS755" s="105">
        <v>2</v>
      </c>
      <c r="BT755" s="105">
        <v>2</v>
      </c>
      <c r="BU755" s="105">
        <v>3</v>
      </c>
      <c r="BV755" s="105">
        <v>1</v>
      </c>
      <c r="BW755" s="105">
        <v>2</v>
      </c>
      <c r="BX755" s="105">
        <v>4</v>
      </c>
      <c r="BY755" s="105">
        <v>1</v>
      </c>
      <c r="BZ755" s="105">
        <v>4</v>
      </c>
      <c r="CA755" s="105">
        <v>3</v>
      </c>
      <c r="CB755" s="105">
        <v>4</v>
      </c>
      <c r="CC755" s="105">
        <v>1</v>
      </c>
      <c r="CD755" s="105">
        <v>4</v>
      </c>
    </row>
    <row r="756" spans="1:82" x14ac:dyDescent="0.2">
      <c r="A756" s="33">
        <f t="shared" si="264"/>
        <v>0</v>
      </c>
      <c r="B756" s="218"/>
      <c r="C756" s="215"/>
      <c r="D756" s="224"/>
      <c r="E756" s="72">
        <f t="shared" si="280"/>
        <v>747</v>
      </c>
      <c r="F756" s="9" t="s">
        <v>994</v>
      </c>
      <c r="H756" s="9" t="s">
        <v>1213</v>
      </c>
      <c r="I756" s="9" t="s">
        <v>341</v>
      </c>
      <c r="K756" s="100">
        <f t="shared" si="265"/>
        <v>3</v>
      </c>
      <c r="L756" s="100"/>
      <c r="M756" s="100"/>
      <c r="N756" s="100"/>
      <c r="O756" s="100"/>
      <c r="P756" s="101">
        <f t="shared" si="266"/>
        <v>4</v>
      </c>
      <c r="Q756" s="102">
        <f t="shared" si="267"/>
        <v>3</v>
      </c>
      <c r="R756" s="102">
        <f t="shared" si="268"/>
        <v>3</v>
      </c>
      <c r="S756" s="102">
        <f t="shared" si="269"/>
        <v>3</v>
      </c>
      <c r="T756" s="102">
        <f t="shared" si="270"/>
        <v>3</v>
      </c>
      <c r="U756" s="102">
        <f t="shared" si="271"/>
        <v>4</v>
      </c>
      <c r="V756" s="102">
        <f t="shared" si="272"/>
        <v>4</v>
      </c>
      <c r="W756" s="102">
        <f t="shared" si="273"/>
        <v>2</v>
      </c>
      <c r="X756" s="102">
        <f t="shared" si="274"/>
        <v>3</v>
      </c>
      <c r="Y756" s="102">
        <f t="shared" si="275"/>
        <v>3</v>
      </c>
      <c r="Z756" s="102">
        <f t="shared" si="276"/>
        <v>1</v>
      </c>
      <c r="AA756" s="100" t="b">
        <f t="shared" si="277"/>
        <v>1</v>
      </c>
      <c r="AB756" s="100">
        <f t="array" ref="AB756">IF($AA756,MEDIAN(IF(G1SelectionMask="x",IF(INDEX(RawDataRefData,$E756,0)&gt;0,INDEX(RawDataRefData,$E756,0)),"")),"")</f>
        <v>3</v>
      </c>
      <c r="AC756" s="100">
        <f t="array" ref="AC756">IF($AA756,QUARTILE(IF(G1SelectionMask="x",IF(INDEX(RawDataRefData,$E756,0)&gt;0,INDEX(RawDataRefData,$E756,0)),""),1),"")</f>
        <v>3</v>
      </c>
      <c r="AD756" s="100">
        <f t="array" ref="AD756">IF($AA756,QUARTILE(IF(G1SelectionMask="x",IF(INDEX(RawDataRefData,$E756,0)&gt;0,INDEX(RawDataRefData,$E756,0)),""),3),"")</f>
        <v>3.5</v>
      </c>
      <c r="AE756" s="100">
        <f t="array" ref="AE756">IF($AA756,MIN(IF(G1SelectionMask="x",IF(INDEX(RawDataRefData,$E756,0)&gt;0,INDEX(RawDataRefData,$E756,0)),"")),"")</f>
        <v>1</v>
      </c>
      <c r="AF756" s="100">
        <f t="array" ref="AF756">IF($AA756,MAX(IF(G1SelectionMask="x",IF(INDEX(RawDataRefData,$E756,0)&gt;0,INDEX(RawDataRefData,$E756,0)),"")),"")</f>
        <v>4</v>
      </c>
      <c r="AG756" s="100">
        <f t="shared" si="278"/>
        <v>3</v>
      </c>
      <c r="AH756" s="100">
        <f t="array" ref="AH756">IF($AA756,STDEVA(IF(G1SelectionMask="x",IF(INDEX(RawDataRefData,$E756,0)&gt;0,INDEX(RawDataRefData,$E756,0)),"")),"")</f>
        <v>0.89442719099991586</v>
      </c>
      <c r="AI756" s="101" t="b">
        <f t="shared" si="279"/>
        <v>1</v>
      </c>
      <c r="AJ756" s="101">
        <f t="array" ref="AJ756">IF($AI756,MEDIAN(IF(G2SelectionMask="x",IF(INDEX(RawDataRefData,$E756,0)&gt;0,INDEX(RawDataRefData,$E756,0)),"")),"")</f>
        <v>3</v>
      </c>
      <c r="AK756" s="101">
        <f t="array" ref="AK756">IF($AI756,QUARTILE(IF(G2SelectionMask="x",IF(INDEX(RawDataRefData,$E756,0)&gt;0,INDEX(RawDataRefData,$E756,0)),""),1),"")</f>
        <v>1</v>
      </c>
      <c r="AL756" s="101">
        <f t="array" ref="AL756">IF($AI756,QUARTILE(IF(G2SelectionMask="x",IF(INDEX(RawDataRefData,$E756,0)&gt;0,INDEX(RawDataRefData,$E756,0)),""),3),"")</f>
        <v>3</v>
      </c>
      <c r="AM756" s="101">
        <f t="array" ref="AM756">IF($AI756,MIN(IF(G2SelectionMask="x",IF(INDEX(RawDataRefData,$E756,0)&gt;0,INDEX(RawDataRefData,$E756,0)),"")),"")</f>
        <v>1</v>
      </c>
      <c r="AN756" s="101">
        <f t="array" ref="AN756">IF($AI756,MAX(IF(G2SelectionMask="x",IF(INDEX(RawDataRefData,$E756,0)&gt;0,INDEX(RawDataRefData,$E756,0)),"")),"")</f>
        <v>4</v>
      </c>
      <c r="AO756" s="101">
        <f t="shared" si="281"/>
        <v>2.3636363636363638</v>
      </c>
      <c r="AP756" s="101">
        <f t="array" ref="AP756">IF($AI756,STDEVA(IF(G2SelectionMask="x",IF(INDEX(RawDataRefData,$E756,0)&gt;0,INDEX(RawDataRefData,$E756,0)),"")),"")</f>
        <v>1.2060453783110545</v>
      </c>
      <c r="AQ756" s="100" t="b">
        <f t="shared" si="282"/>
        <v>0</v>
      </c>
      <c r="AR756" s="100" t="str">
        <f t="array" ref="AR756">IF($AQ756,MEDIAN(IF(G3SelectionMask="x",IF(INDEX(RawDataRefData,$E756,0)&gt;0,INDEX(RawDataRefData,$E756,0)),"")),"")</f>
        <v/>
      </c>
      <c r="AS756" s="100" t="str">
        <f t="array" ref="AS756">IF($AQ756,QUARTILE(IF(G3SelectionMask="x",IF(INDEX(RawDataRefData,$E756,0)&gt;0,INDEX(RawDataRefData,$E756,0)),""),1),"")</f>
        <v/>
      </c>
      <c r="AT756" s="100" t="str">
        <f t="array" ref="AT756">IF($AQ756,QUARTILE(IF(G3SelectionMask="x",IF(INDEX(RawDataRefData,$E756,0)&gt;0,INDEX(RawDataRefData,$E756,0)),""),3),"")</f>
        <v/>
      </c>
      <c r="AU756" s="100" t="str">
        <f t="array" ref="AU756">IF($AQ756,MIN(IF(G3SelectionMask="x",IF(INDEX(RawDataRefData,$E756,0)&gt;0,INDEX(RawDataRefData,$E756,0)),"")),"")</f>
        <v/>
      </c>
      <c r="AV756" s="100" t="str">
        <f t="array" ref="AV756">IF($AQ756,MAX(IF(G3SelectionMask="x",IF(INDEX(RawDataRefData,$E756,0)&gt;0,INDEX(RawDataRefData,$E756,0)),"")),"")</f>
        <v/>
      </c>
      <c r="AW756" s="100" t="str">
        <f t="shared" si="283"/>
        <v/>
      </c>
      <c r="AX756" s="100" t="str">
        <f t="array" ref="AX756">IF($AQ756,STDEVA(IF(G3SelectionMask="x",IF(INDEX(RawDataRefData,$E756,0)&gt;0,INDEX(RawDataRefData,$E756,0)),"")),"")</f>
        <v/>
      </c>
      <c r="AY756" s="101" t="b">
        <f t="shared" si="284"/>
        <v>0</v>
      </c>
      <c r="AZ756" s="101" t="str">
        <f t="array" ref="AZ756">IF($AY756,MEDIAN(IF(G4SelectionMask="x",IF(INDEX(RawDataRefData,$E756,0)&gt;0,INDEX(RawDataRefData,$E756,0)),"")),"")</f>
        <v/>
      </c>
      <c r="BA756" s="101" t="str">
        <f t="array" ref="BA756">IF($AY756,QUARTILE(IF(G4SelectionMask="x",IF(INDEX(RawDataRefData,$E756,0)&gt;0,INDEX(RawDataRefData,$E756,0)),""),1),"")</f>
        <v/>
      </c>
      <c r="BB756" s="101" t="str">
        <f t="array" ref="BB756">IF($AY756,QUARTILE(IF(G4SelectionMask="x",IF(INDEX(RawDataRefData,$E756,0)&gt;0,INDEX(RawDataRefData,$E756,0)),""),3),"")</f>
        <v/>
      </c>
      <c r="BC756" s="101" t="str">
        <f t="array" ref="BC756">IF($AY756,MIN(IF(G4SelectionMask="x",IF(INDEX(RawDataRefData,$E756,0)&gt;0,INDEX(RawDataRefData,$E756,0)),"")),"")</f>
        <v/>
      </c>
      <c r="BD756" s="101" t="str">
        <f t="array" ref="BD756">IF($AY756,MAX(IF(G4SelectionMask="x",IF(INDEX(RawDataRefData,$E756,0)&gt;0,INDEX(RawDataRefData,$E756,0)),"")),"")</f>
        <v/>
      </c>
      <c r="BE756" s="101" t="str">
        <f t="shared" si="285"/>
        <v/>
      </c>
      <c r="BF756" s="101" t="str">
        <f t="array" ref="BF756">IF($AY756,STDEVA(IF(G4SelectionMask="x",IF(INDEX(RawDataRefData,$E756,0)&gt;0,INDEX(RawDataRefData,$E756,0)),"")),"")</f>
        <v/>
      </c>
      <c r="BG756" s="100" t="b">
        <f t="shared" si="286"/>
        <v>0</v>
      </c>
      <c r="BH756" s="100" t="str">
        <f t="array" ref="BH756">IF($BG756,MEDIAN(IF(G5SelectionMask="x",IF(INDEX(RawDataRefData,$E756,0)&gt;0,INDEX(RawDataRefData,$E756,0)),"")),"")</f>
        <v/>
      </c>
      <c r="BI756" s="100" t="str">
        <f t="array" ref="BI756">IF($BG756,QUARTILE(IF(G5SelectionMask="x",IF(INDEX(RawDataRefData,$E756,0)&gt;0,INDEX(RawDataRefData,$E756,0)),""),1),"")</f>
        <v/>
      </c>
      <c r="BJ756" s="100" t="str">
        <f t="array" ref="BJ756">IF($BG756,QUARTILE(IF(G5SelectionMask="x",IF(INDEX(RawDataRefData,$E756,0)&gt;0,INDEX(RawDataRefData,$E756,0)),""),3),"")</f>
        <v/>
      </c>
      <c r="BK756" s="100" t="str">
        <f t="array" ref="BK756">IF($BG756,MIN(IF(G5SelectionMask="x",IF(INDEX(RawDataRefData,$E756,0)&gt;0,INDEX(RawDataRefData,$E756,0)),"")),"")</f>
        <v/>
      </c>
      <c r="BL756" s="100" t="str">
        <f t="array" ref="BL756">IF($BG756,MAX(IF(G5SelectionMask="x",IF(INDEX(RawDataRefData,$E756,0)&gt;0,INDEX(RawDataRefData,$E756,0)),"")),"")</f>
        <v/>
      </c>
      <c r="BM756" s="100" t="str">
        <f t="shared" si="287"/>
        <v/>
      </c>
      <c r="BN756" s="103" t="str">
        <f t="array" ref="BN756">IF($BG756,STDEVA(IF(G5SelectionMask="x",IF(INDEX(RawDataRefData,$E756,0)&gt;0,INDEX(RawDataRefData,$E756,0)),"")),"")</f>
        <v/>
      </c>
      <c r="BO756" s="104"/>
      <c r="BP756" s="105">
        <v>3</v>
      </c>
      <c r="BQ756" s="105">
        <v>4</v>
      </c>
      <c r="BR756" s="105">
        <v>3</v>
      </c>
      <c r="BS756" s="105">
        <v>3</v>
      </c>
      <c r="BT756" s="105">
        <v>3</v>
      </c>
      <c r="BU756" s="105">
        <v>3</v>
      </c>
      <c r="BV756" s="105">
        <v>4</v>
      </c>
      <c r="BW756" s="105">
        <v>4</v>
      </c>
      <c r="BX756" s="105">
        <v>2</v>
      </c>
      <c r="BY756" s="105">
        <v>3</v>
      </c>
      <c r="BZ756" s="105">
        <v>3</v>
      </c>
      <c r="CA756" s="105">
        <v>1</v>
      </c>
      <c r="CB756" s="105">
        <v>1</v>
      </c>
      <c r="CC756" s="105">
        <v>1</v>
      </c>
      <c r="CD756" s="105">
        <v>1</v>
      </c>
    </row>
    <row r="757" spans="1:82" x14ac:dyDescent="0.2">
      <c r="A757" s="33">
        <f t="shared" si="264"/>
        <v>0</v>
      </c>
      <c r="B757" s="218"/>
      <c r="C757" s="215"/>
      <c r="D757" s="224"/>
      <c r="E757" s="72">
        <f t="shared" si="280"/>
        <v>748</v>
      </c>
      <c r="F757" s="9" t="s">
        <v>995</v>
      </c>
      <c r="H757" s="9" t="s">
        <v>1213</v>
      </c>
      <c r="I757" s="9" t="s">
        <v>341</v>
      </c>
      <c r="K757" s="100">
        <f t="shared" si="265"/>
        <v>1</v>
      </c>
      <c r="L757" s="100"/>
      <c r="M757" s="100"/>
      <c r="N757" s="100"/>
      <c r="O757" s="100"/>
      <c r="P757" s="101">
        <f t="shared" si="266"/>
        <v>4</v>
      </c>
      <c r="Q757" s="102">
        <f t="shared" si="267"/>
        <v>3</v>
      </c>
      <c r="R757" s="102">
        <f t="shared" si="268"/>
        <v>1</v>
      </c>
      <c r="S757" s="102">
        <f t="shared" si="269"/>
        <v>3</v>
      </c>
      <c r="T757" s="102">
        <f t="shared" si="270"/>
        <v>2</v>
      </c>
      <c r="U757" s="102">
        <f t="shared" si="271"/>
        <v>1</v>
      </c>
      <c r="V757" s="102">
        <f t="shared" si="272"/>
        <v>3</v>
      </c>
      <c r="W757" s="102">
        <f t="shared" si="273"/>
        <v>4</v>
      </c>
      <c r="X757" s="102">
        <f t="shared" si="274"/>
        <v>4</v>
      </c>
      <c r="Y757" s="102">
        <f t="shared" si="275"/>
        <v>4</v>
      </c>
      <c r="Z757" s="102">
        <f t="shared" si="276"/>
        <v>1</v>
      </c>
      <c r="AA757" s="100" t="b">
        <f t="shared" si="277"/>
        <v>1</v>
      </c>
      <c r="AB757" s="100">
        <f t="array" ref="AB757">IF($AA757,MEDIAN(IF(G1SelectionMask="x",IF(INDEX(RawDataRefData,$E757,0)&gt;0,INDEX(RawDataRefData,$E757,0)),"")),"")</f>
        <v>3</v>
      </c>
      <c r="AC757" s="100">
        <f t="array" ref="AC757">IF($AA757,QUARTILE(IF(G1SelectionMask="x",IF(INDEX(RawDataRefData,$E757,0)&gt;0,INDEX(RawDataRefData,$E757,0)),""),1),"")</f>
        <v>1.5</v>
      </c>
      <c r="AD757" s="100">
        <f t="array" ref="AD757">IF($AA757,QUARTILE(IF(G1SelectionMask="x",IF(INDEX(RawDataRefData,$E757,0)&gt;0,INDEX(RawDataRefData,$E757,0)),""),3),"")</f>
        <v>4</v>
      </c>
      <c r="AE757" s="100">
        <f t="array" ref="AE757">IF($AA757,MIN(IF(G1SelectionMask="x",IF(INDEX(RawDataRefData,$E757,0)&gt;0,INDEX(RawDataRefData,$E757,0)),"")),"")</f>
        <v>1</v>
      </c>
      <c r="AF757" s="100">
        <f t="array" ref="AF757">IF($AA757,MAX(IF(G1SelectionMask="x",IF(INDEX(RawDataRefData,$E757,0)&gt;0,INDEX(RawDataRefData,$E757,0)),"")),"")</f>
        <v>4</v>
      </c>
      <c r="AG757" s="100">
        <f t="shared" si="278"/>
        <v>2.7272727272727271</v>
      </c>
      <c r="AH757" s="100">
        <f t="array" ref="AH757">IF($AA757,STDEVA(IF(G1SelectionMask="x",IF(INDEX(RawDataRefData,$E757,0)&gt;0,INDEX(RawDataRefData,$E757,0)),"")),"")</f>
        <v>1.2720777563426768</v>
      </c>
      <c r="AI757" s="101" t="b">
        <f t="shared" si="279"/>
        <v>1</v>
      </c>
      <c r="AJ757" s="101">
        <f t="array" ref="AJ757">IF($AI757,MEDIAN(IF(G2SelectionMask="x",IF(INDEX(RawDataRefData,$E757,0)&gt;0,INDEX(RawDataRefData,$E757,0)),"")),"")</f>
        <v>3</v>
      </c>
      <c r="AK757" s="101">
        <f t="array" ref="AK757">IF($AI757,QUARTILE(IF(G2SelectionMask="x",IF(INDEX(RawDataRefData,$E757,0)&gt;0,INDEX(RawDataRefData,$E757,0)),""),1),"")</f>
        <v>2</v>
      </c>
      <c r="AL757" s="101">
        <f t="array" ref="AL757">IF($AI757,QUARTILE(IF(G2SelectionMask="x",IF(INDEX(RawDataRefData,$E757,0)&gt;0,INDEX(RawDataRefData,$E757,0)),""),3),"")</f>
        <v>4</v>
      </c>
      <c r="AM757" s="101">
        <f t="array" ref="AM757">IF($AI757,MIN(IF(G2SelectionMask="x",IF(INDEX(RawDataRefData,$E757,0)&gt;0,INDEX(RawDataRefData,$E757,0)),"")),"")</f>
        <v>1</v>
      </c>
      <c r="AN757" s="101">
        <f t="array" ref="AN757">IF($AI757,MAX(IF(G2SelectionMask="x",IF(INDEX(RawDataRefData,$E757,0)&gt;0,INDEX(RawDataRefData,$E757,0)),"")),"")</f>
        <v>4</v>
      </c>
      <c r="AO757" s="101">
        <f t="shared" si="281"/>
        <v>2.8181818181818183</v>
      </c>
      <c r="AP757" s="101">
        <f t="array" ref="AP757">IF($AI757,STDEVA(IF(G2SelectionMask="x",IF(INDEX(RawDataRefData,$E757,0)&gt;0,INDEX(RawDataRefData,$E757,0)),"")),"")</f>
        <v>1.1677484162422846</v>
      </c>
      <c r="AQ757" s="100" t="b">
        <f t="shared" si="282"/>
        <v>0</v>
      </c>
      <c r="AR757" s="100" t="str">
        <f t="array" ref="AR757">IF($AQ757,MEDIAN(IF(G3SelectionMask="x",IF(INDEX(RawDataRefData,$E757,0)&gt;0,INDEX(RawDataRefData,$E757,0)),"")),"")</f>
        <v/>
      </c>
      <c r="AS757" s="100" t="str">
        <f t="array" ref="AS757">IF($AQ757,QUARTILE(IF(G3SelectionMask="x",IF(INDEX(RawDataRefData,$E757,0)&gt;0,INDEX(RawDataRefData,$E757,0)),""),1),"")</f>
        <v/>
      </c>
      <c r="AT757" s="100" t="str">
        <f t="array" ref="AT757">IF($AQ757,QUARTILE(IF(G3SelectionMask="x",IF(INDEX(RawDataRefData,$E757,0)&gt;0,INDEX(RawDataRefData,$E757,0)),""),3),"")</f>
        <v/>
      </c>
      <c r="AU757" s="100" t="str">
        <f t="array" ref="AU757">IF($AQ757,MIN(IF(G3SelectionMask="x",IF(INDEX(RawDataRefData,$E757,0)&gt;0,INDEX(RawDataRefData,$E757,0)),"")),"")</f>
        <v/>
      </c>
      <c r="AV757" s="100" t="str">
        <f t="array" ref="AV757">IF($AQ757,MAX(IF(G3SelectionMask="x",IF(INDEX(RawDataRefData,$E757,0)&gt;0,INDEX(RawDataRefData,$E757,0)),"")),"")</f>
        <v/>
      </c>
      <c r="AW757" s="100" t="str">
        <f t="shared" si="283"/>
        <v/>
      </c>
      <c r="AX757" s="100" t="str">
        <f t="array" ref="AX757">IF($AQ757,STDEVA(IF(G3SelectionMask="x",IF(INDEX(RawDataRefData,$E757,0)&gt;0,INDEX(RawDataRefData,$E757,0)),"")),"")</f>
        <v/>
      </c>
      <c r="AY757" s="101" t="b">
        <f t="shared" si="284"/>
        <v>0</v>
      </c>
      <c r="AZ757" s="101" t="str">
        <f t="array" ref="AZ757">IF($AY757,MEDIAN(IF(G4SelectionMask="x",IF(INDEX(RawDataRefData,$E757,0)&gt;0,INDEX(RawDataRefData,$E757,0)),"")),"")</f>
        <v/>
      </c>
      <c r="BA757" s="101" t="str">
        <f t="array" ref="BA757">IF($AY757,QUARTILE(IF(G4SelectionMask="x",IF(INDEX(RawDataRefData,$E757,0)&gt;0,INDEX(RawDataRefData,$E757,0)),""),1),"")</f>
        <v/>
      </c>
      <c r="BB757" s="101" t="str">
        <f t="array" ref="BB757">IF($AY757,QUARTILE(IF(G4SelectionMask="x",IF(INDEX(RawDataRefData,$E757,0)&gt;0,INDEX(RawDataRefData,$E757,0)),""),3),"")</f>
        <v/>
      </c>
      <c r="BC757" s="101" t="str">
        <f t="array" ref="BC757">IF($AY757,MIN(IF(G4SelectionMask="x",IF(INDEX(RawDataRefData,$E757,0)&gt;0,INDEX(RawDataRefData,$E757,0)),"")),"")</f>
        <v/>
      </c>
      <c r="BD757" s="101" t="str">
        <f t="array" ref="BD757">IF($AY757,MAX(IF(G4SelectionMask="x",IF(INDEX(RawDataRefData,$E757,0)&gt;0,INDEX(RawDataRefData,$E757,0)),"")),"")</f>
        <v/>
      </c>
      <c r="BE757" s="101" t="str">
        <f t="shared" si="285"/>
        <v/>
      </c>
      <c r="BF757" s="101" t="str">
        <f t="array" ref="BF757">IF($AY757,STDEVA(IF(G4SelectionMask="x",IF(INDEX(RawDataRefData,$E757,0)&gt;0,INDEX(RawDataRefData,$E757,0)),"")),"")</f>
        <v/>
      </c>
      <c r="BG757" s="100" t="b">
        <f t="shared" si="286"/>
        <v>0</v>
      </c>
      <c r="BH757" s="100" t="str">
        <f t="array" ref="BH757">IF($BG757,MEDIAN(IF(G5SelectionMask="x",IF(INDEX(RawDataRefData,$E757,0)&gt;0,INDEX(RawDataRefData,$E757,0)),"")),"")</f>
        <v/>
      </c>
      <c r="BI757" s="100" t="str">
        <f t="array" ref="BI757">IF($BG757,QUARTILE(IF(G5SelectionMask="x",IF(INDEX(RawDataRefData,$E757,0)&gt;0,INDEX(RawDataRefData,$E757,0)),""),1),"")</f>
        <v/>
      </c>
      <c r="BJ757" s="100" t="str">
        <f t="array" ref="BJ757">IF($BG757,QUARTILE(IF(G5SelectionMask="x",IF(INDEX(RawDataRefData,$E757,0)&gt;0,INDEX(RawDataRefData,$E757,0)),""),3),"")</f>
        <v/>
      </c>
      <c r="BK757" s="100" t="str">
        <f t="array" ref="BK757">IF($BG757,MIN(IF(G5SelectionMask="x",IF(INDEX(RawDataRefData,$E757,0)&gt;0,INDEX(RawDataRefData,$E757,0)),"")),"")</f>
        <v/>
      </c>
      <c r="BL757" s="100" t="str">
        <f t="array" ref="BL757">IF($BG757,MAX(IF(G5SelectionMask="x",IF(INDEX(RawDataRefData,$E757,0)&gt;0,INDEX(RawDataRefData,$E757,0)),"")),"")</f>
        <v/>
      </c>
      <c r="BM757" s="100" t="str">
        <f t="shared" si="287"/>
        <v/>
      </c>
      <c r="BN757" s="103" t="str">
        <f t="array" ref="BN757">IF($BG757,STDEVA(IF(G5SelectionMask="x",IF(INDEX(RawDataRefData,$E757,0)&gt;0,INDEX(RawDataRefData,$E757,0)),"")),"")</f>
        <v/>
      </c>
      <c r="BO757" s="104"/>
      <c r="BP757" s="105">
        <v>1</v>
      </c>
      <c r="BQ757" s="105">
        <v>4</v>
      </c>
      <c r="BR757" s="105">
        <v>3</v>
      </c>
      <c r="BS757" s="105">
        <v>1</v>
      </c>
      <c r="BT757" s="105">
        <v>3</v>
      </c>
      <c r="BU757" s="105">
        <v>2</v>
      </c>
      <c r="BV757" s="105">
        <v>1</v>
      </c>
      <c r="BW757" s="105">
        <v>3</v>
      </c>
      <c r="BX757" s="105">
        <v>4</v>
      </c>
      <c r="BY757" s="105">
        <v>4</v>
      </c>
      <c r="BZ757" s="105">
        <v>4</v>
      </c>
      <c r="CA757" s="105">
        <v>1</v>
      </c>
      <c r="CB757" s="105">
        <v>1</v>
      </c>
      <c r="CC757" s="105">
        <v>4</v>
      </c>
      <c r="CD757" s="105">
        <v>2</v>
      </c>
    </row>
    <row r="758" spans="1:82" x14ac:dyDescent="0.2">
      <c r="A758" s="33">
        <f t="shared" si="264"/>
        <v>0</v>
      </c>
      <c r="B758" s="218"/>
      <c r="C758" s="215"/>
      <c r="D758" s="224"/>
      <c r="E758" s="72">
        <f t="shared" si="280"/>
        <v>749</v>
      </c>
      <c r="F758" s="9" t="s">
        <v>996</v>
      </c>
      <c r="H758" s="9" t="s">
        <v>1213</v>
      </c>
      <c r="I758" s="9" t="s">
        <v>341</v>
      </c>
      <c r="K758" s="100">
        <f t="shared" si="265"/>
        <v>4</v>
      </c>
      <c r="L758" s="100"/>
      <c r="M758" s="100"/>
      <c r="N758" s="100"/>
      <c r="O758" s="100"/>
      <c r="P758" s="101">
        <f t="shared" si="266"/>
        <v>2</v>
      </c>
      <c r="Q758" s="102">
        <f t="shared" si="267"/>
        <v>3</v>
      </c>
      <c r="R758" s="102">
        <f t="shared" si="268"/>
        <v>3</v>
      </c>
      <c r="S758" s="102">
        <f t="shared" si="269"/>
        <v>1</v>
      </c>
      <c r="T758" s="102">
        <f t="shared" si="270"/>
        <v>4</v>
      </c>
      <c r="U758" s="102">
        <f t="shared" si="271"/>
        <v>4</v>
      </c>
      <c r="V758" s="102">
        <f t="shared" si="272"/>
        <v>3</v>
      </c>
      <c r="W758" s="102">
        <f t="shared" si="273"/>
        <v>3</v>
      </c>
      <c r="X758" s="102">
        <f t="shared" si="274"/>
        <v>2</v>
      </c>
      <c r="Y758" s="102">
        <f t="shared" si="275"/>
        <v>4</v>
      </c>
      <c r="Z758" s="102">
        <f t="shared" si="276"/>
        <v>2</v>
      </c>
      <c r="AA758" s="100" t="b">
        <f t="shared" si="277"/>
        <v>1</v>
      </c>
      <c r="AB758" s="100">
        <f t="array" ref="AB758">IF($AA758,MEDIAN(IF(G1SelectionMask="x",IF(INDEX(RawDataRefData,$E758,0)&gt;0,INDEX(RawDataRefData,$E758,0)),"")),"")</f>
        <v>3</v>
      </c>
      <c r="AC758" s="100">
        <f t="array" ref="AC758">IF($AA758,QUARTILE(IF(G1SelectionMask="x",IF(INDEX(RawDataRefData,$E758,0)&gt;0,INDEX(RawDataRefData,$E758,0)),""),1),"")</f>
        <v>2</v>
      </c>
      <c r="AD758" s="100">
        <f t="array" ref="AD758">IF($AA758,QUARTILE(IF(G1SelectionMask="x",IF(INDEX(RawDataRefData,$E758,0)&gt;0,INDEX(RawDataRefData,$E758,0)),""),3),"")</f>
        <v>3.5</v>
      </c>
      <c r="AE758" s="100">
        <f t="array" ref="AE758">IF($AA758,MIN(IF(G1SelectionMask="x",IF(INDEX(RawDataRefData,$E758,0)&gt;0,INDEX(RawDataRefData,$E758,0)),"")),"")</f>
        <v>1</v>
      </c>
      <c r="AF758" s="100">
        <f t="array" ref="AF758">IF($AA758,MAX(IF(G1SelectionMask="x",IF(INDEX(RawDataRefData,$E758,0)&gt;0,INDEX(RawDataRefData,$E758,0)),"")),"")</f>
        <v>4</v>
      </c>
      <c r="AG758" s="100">
        <f t="shared" si="278"/>
        <v>2.8181818181818183</v>
      </c>
      <c r="AH758" s="100">
        <f t="array" ref="AH758">IF($AA758,STDEVA(IF(G1SelectionMask="x",IF(INDEX(RawDataRefData,$E758,0)&gt;0,INDEX(RawDataRefData,$E758,0)),"")),"")</f>
        <v>0.98164981721404299</v>
      </c>
      <c r="AI758" s="101" t="b">
        <f t="shared" si="279"/>
        <v>1</v>
      </c>
      <c r="AJ758" s="101">
        <f t="array" ref="AJ758">IF($AI758,MEDIAN(IF(G2SelectionMask="x",IF(INDEX(RawDataRefData,$E758,0)&gt;0,INDEX(RawDataRefData,$E758,0)),"")),"")</f>
        <v>2</v>
      </c>
      <c r="AK758" s="101">
        <f t="array" ref="AK758">IF($AI758,QUARTILE(IF(G2SelectionMask="x",IF(INDEX(RawDataRefData,$E758,0)&gt;0,INDEX(RawDataRefData,$E758,0)),""),1),"")</f>
        <v>1.5</v>
      </c>
      <c r="AL758" s="101">
        <f t="array" ref="AL758">IF($AI758,QUARTILE(IF(G2SelectionMask="x",IF(INDEX(RawDataRefData,$E758,0)&gt;0,INDEX(RawDataRefData,$E758,0)),""),3),"")</f>
        <v>3</v>
      </c>
      <c r="AM758" s="101">
        <f t="array" ref="AM758">IF($AI758,MIN(IF(G2SelectionMask="x",IF(INDEX(RawDataRefData,$E758,0)&gt;0,INDEX(RawDataRefData,$E758,0)),"")),"")</f>
        <v>1</v>
      </c>
      <c r="AN758" s="101">
        <f t="array" ref="AN758">IF($AI758,MAX(IF(G2SelectionMask="x",IF(INDEX(RawDataRefData,$E758,0)&gt;0,INDEX(RawDataRefData,$E758,0)),"")),"")</f>
        <v>4</v>
      </c>
      <c r="AO758" s="101">
        <f t="shared" si="281"/>
        <v>2.3636363636363638</v>
      </c>
      <c r="AP758" s="101">
        <f t="array" ref="AP758">IF($AI758,STDEVA(IF(G2SelectionMask="x",IF(INDEX(RawDataRefData,$E758,0)&gt;0,INDEX(RawDataRefData,$E758,0)),"")),"")</f>
        <v>1.1200649331826502</v>
      </c>
      <c r="AQ758" s="100" t="b">
        <f t="shared" si="282"/>
        <v>0</v>
      </c>
      <c r="AR758" s="100" t="str">
        <f t="array" ref="AR758">IF($AQ758,MEDIAN(IF(G3SelectionMask="x",IF(INDEX(RawDataRefData,$E758,0)&gt;0,INDEX(RawDataRefData,$E758,0)),"")),"")</f>
        <v/>
      </c>
      <c r="AS758" s="100" t="str">
        <f t="array" ref="AS758">IF($AQ758,QUARTILE(IF(G3SelectionMask="x",IF(INDEX(RawDataRefData,$E758,0)&gt;0,INDEX(RawDataRefData,$E758,0)),""),1),"")</f>
        <v/>
      </c>
      <c r="AT758" s="100" t="str">
        <f t="array" ref="AT758">IF($AQ758,QUARTILE(IF(G3SelectionMask="x",IF(INDEX(RawDataRefData,$E758,0)&gt;0,INDEX(RawDataRefData,$E758,0)),""),3),"")</f>
        <v/>
      </c>
      <c r="AU758" s="100" t="str">
        <f t="array" ref="AU758">IF($AQ758,MIN(IF(G3SelectionMask="x",IF(INDEX(RawDataRefData,$E758,0)&gt;0,INDEX(RawDataRefData,$E758,0)),"")),"")</f>
        <v/>
      </c>
      <c r="AV758" s="100" t="str">
        <f t="array" ref="AV758">IF($AQ758,MAX(IF(G3SelectionMask="x",IF(INDEX(RawDataRefData,$E758,0)&gt;0,INDEX(RawDataRefData,$E758,0)),"")),"")</f>
        <v/>
      </c>
      <c r="AW758" s="100" t="str">
        <f t="shared" si="283"/>
        <v/>
      </c>
      <c r="AX758" s="100" t="str">
        <f t="array" ref="AX758">IF($AQ758,STDEVA(IF(G3SelectionMask="x",IF(INDEX(RawDataRefData,$E758,0)&gt;0,INDEX(RawDataRefData,$E758,0)),"")),"")</f>
        <v/>
      </c>
      <c r="AY758" s="101" t="b">
        <f t="shared" si="284"/>
        <v>0</v>
      </c>
      <c r="AZ758" s="101" t="str">
        <f t="array" ref="AZ758">IF($AY758,MEDIAN(IF(G4SelectionMask="x",IF(INDEX(RawDataRefData,$E758,0)&gt;0,INDEX(RawDataRefData,$E758,0)),"")),"")</f>
        <v/>
      </c>
      <c r="BA758" s="101" t="str">
        <f t="array" ref="BA758">IF($AY758,QUARTILE(IF(G4SelectionMask="x",IF(INDEX(RawDataRefData,$E758,0)&gt;0,INDEX(RawDataRefData,$E758,0)),""),1),"")</f>
        <v/>
      </c>
      <c r="BB758" s="101" t="str">
        <f t="array" ref="BB758">IF($AY758,QUARTILE(IF(G4SelectionMask="x",IF(INDEX(RawDataRefData,$E758,0)&gt;0,INDEX(RawDataRefData,$E758,0)),""),3),"")</f>
        <v/>
      </c>
      <c r="BC758" s="101" t="str">
        <f t="array" ref="BC758">IF($AY758,MIN(IF(G4SelectionMask="x",IF(INDEX(RawDataRefData,$E758,0)&gt;0,INDEX(RawDataRefData,$E758,0)),"")),"")</f>
        <v/>
      </c>
      <c r="BD758" s="101" t="str">
        <f t="array" ref="BD758">IF($AY758,MAX(IF(G4SelectionMask="x",IF(INDEX(RawDataRefData,$E758,0)&gt;0,INDEX(RawDataRefData,$E758,0)),"")),"")</f>
        <v/>
      </c>
      <c r="BE758" s="101" t="str">
        <f t="shared" si="285"/>
        <v/>
      </c>
      <c r="BF758" s="101" t="str">
        <f t="array" ref="BF758">IF($AY758,STDEVA(IF(G4SelectionMask="x",IF(INDEX(RawDataRefData,$E758,0)&gt;0,INDEX(RawDataRefData,$E758,0)),"")),"")</f>
        <v/>
      </c>
      <c r="BG758" s="100" t="b">
        <f t="shared" si="286"/>
        <v>0</v>
      </c>
      <c r="BH758" s="100" t="str">
        <f t="array" ref="BH758">IF($BG758,MEDIAN(IF(G5SelectionMask="x",IF(INDEX(RawDataRefData,$E758,0)&gt;0,INDEX(RawDataRefData,$E758,0)),"")),"")</f>
        <v/>
      </c>
      <c r="BI758" s="100" t="str">
        <f t="array" ref="BI758">IF($BG758,QUARTILE(IF(G5SelectionMask="x",IF(INDEX(RawDataRefData,$E758,0)&gt;0,INDEX(RawDataRefData,$E758,0)),""),1),"")</f>
        <v/>
      </c>
      <c r="BJ758" s="100" t="str">
        <f t="array" ref="BJ758">IF($BG758,QUARTILE(IF(G5SelectionMask="x",IF(INDEX(RawDataRefData,$E758,0)&gt;0,INDEX(RawDataRefData,$E758,0)),""),3),"")</f>
        <v/>
      </c>
      <c r="BK758" s="100" t="str">
        <f t="array" ref="BK758">IF($BG758,MIN(IF(G5SelectionMask="x",IF(INDEX(RawDataRefData,$E758,0)&gt;0,INDEX(RawDataRefData,$E758,0)),"")),"")</f>
        <v/>
      </c>
      <c r="BL758" s="100" t="str">
        <f t="array" ref="BL758">IF($BG758,MAX(IF(G5SelectionMask="x",IF(INDEX(RawDataRefData,$E758,0)&gt;0,INDEX(RawDataRefData,$E758,0)),"")),"")</f>
        <v/>
      </c>
      <c r="BM758" s="100" t="str">
        <f t="shared" si="287"/>
        <v/>
      </c>
      <c r="BN758" s="103" t="str">
        <f t="array" ref="BN758">IF($BG758,STDEVA(IF(G5SelectionMask="x",IF(INDEX(RawDataRefData,$E758,0)&gt;0,INDEX(RawDataRefData,$E758,0)),"")),"")</f>
        <v/>
      </c>
      <c r="BO758" s="104"/>
      <c r="BP758" s="105">
        <v>4</v>
      </c>
      <c r="BQ758" s="105">
        <v>2</v>
      </c>
      <c r="BR758" s="105">
        <v>3</v>
      </c>
      <c r="BS758" s="105">
        <v>3</v>
      </c>
      <c r="BT758" s="105">
        <v>1</v>
      </c>
      <c r="BU758" s="105">
        <v>4</v>
      </c>
      <c r="BV758" s="105">
        <v>4</v>
      </c>
      <c r="BW758" s="105">
        <v>3</v>
      </c>
      <c r="BX758" s="105">
        <v>3</v>
      </c>
      <c r="BY758" s="105">
        <v>2</v>
      </c>
      <c r="BZ758" s="105">
        <v>4</v>
      </c>
      <c r="CA758" s="105">
        <v>2</v>
      </c>
      <c r="CB758" s="105">
        <v>2</v>
      </c>
      <c r="CC758" s="105">
        <v>1</v>
      </c>
      <c r="CD758" s="105">
        <v>1</v>
      </c>
    </row>
    <row r="759" spans="1:82" x14ac:dyDescent="0.2">
      <c r="A759" s="33">
        <f t="shared" si="264"/>
        <v>0</v>
      </c>
      <c r="B759" s="218"/>
      <c r="C759" s="215"/>
      <c r="D759" s="224"/>
      <c r="E759" s="72">
        <f t="shared" si="280"/>
        <v>750</v>
      </c>
      <c r="F759" s="9" t="s">
        <v>997</v>
      </c>
      <c r="H759" s="9" t="s">
        <v>1213</v>
      </c>
      <c r="I759" s="9" t="s">
        <v>341</v>
      </c>
      <c r="K759" s="100">
        <f t="shared" si="265"/>
        <v>1</v>
      </c>
      <c r="L759" s="100"/>
      <c r="M759" s="100"/>
      <c r="N759" s="100"/>
      <c r="O759" s="100"/>
      <c r="P759" s="101">
        <f t="shared" si="266"/>
        <v>2</v>
      </c>
      <c r="Q759" s="102">
        <f t="shared" si="267"/>
        <v>2</v>
      </c>
      <c r="R759" s="102">
        <f t="shared" si="268"/>
        <v>4</v>
      </c>
      <c r="S759" s="102">
        <f t="shared" si="269"/>
        <v>3</v>
      </c>
      <c r="T759" s="102">
        <f t="shared" si="270"/>
        <v>3</v>
      </c>
      <c r="U759" s="102">
        <f t="shared" si="271"/>
        <v>4</v>
      </c>
      <c r="V759" s="102">
        <f t="shared" si="272"/>
        <v>1</v>
      </c>
      <c r="W759" s="102">
        <f t="shared" si="273"/>
        <v>2</v>
      </c>
      <c r="X759" s="102">
        <f t="shared" si="274"/>
        <v>3</v>
      </c>
      <c r="Y759" s="102">
        <f t="shared" si="275"/>
        <v>3</v>
      </c>
      <c r="Z759" s="102">
        <f t="shared" si="276"/>
        <v>3</v>
      </c>
      <c r="AA759" s="100" t="b">
        <f t="shared" si="277"/>
        <v>1</v>
      </c>
      <c r="AB759" s="100">
        <f t="array" ref="AB759">IF($AA759,MEDIAN(IF(G1SelectionMask="x",IF(INDEX(RawDataRefData,$E759,0)&gt;0,INDEX(RawDataRefData,$E759,0)),"")),"")</f>
        <v>3</v>
      </c>
      <c r="AC759" s="100">
        <f t="array" ref="AC759">IF($AA759,QUARTILE(IF(G1SelectionMask="x",IF(INDEX(RawDataRefData,$E759,0)&gt;0,INDEX(RawDataRefData,$E759,0)),""),1),"")</f>
        <v>2</v>
      </c>
      <c r="AD759" s="100">
        <f t="array" ref="AD759">IF($AA759,QUARTILE(IF(G1SelectionMask="x",IF(INDEX(RawDataRefData,$E759,0)&gt;0,INDEX(RawDataRefData,$E759,0)),""),3),"")</f>
        <v>3</v>
      </c>
      <c r="AE759" s="100">
        <f t="array" ref="AE759">IF($AA759,MIN(IF(G1SelectionMask="x",IF(INDEX(RawDataRefData,$E759,0)&gt;0,INDEX(RawDataRefData,$E759,0)),"")),"")</f>
        <v>1</v>
      </c>
      <c r="AF759" s="100">
        <f t="array" ref="AF759">IF($AA759,MAX(IF(G1SelectionMask="x",IF(INDEX(RawDataRefData,$E759,0)&gt;0,INDEX(RawDataRefData,$E759,0)),"")),"")</f>
        <v>4</v>
      </c>
      <c r="AG759" s="100">
        <f t="shared" si="278"/>
        <v>2.7272727272727271</v>
      </c>
      <c r="AH759" s="100">
        <f t="array" ref="AH759">IF($AA759,STDEVA(IF(G1SelectionMask="x",IF(INDEX(RawDataRefData,$E759,0)&gt;0,INDEX(RawDataRefData,$E759,0)),"")),"")</f>
        <v>0.90453403373329111</v>
      </c>
      <c r="AI759" s="101" t="b">
        <f t="shared" si="279"/>
        <v>1</v>
      </c>
      <c r="AJ759" s="101">
        <f t="array" ref="AJ759">IF($AI759,MEDIAN(IF(G2SelectionMask="x",IF(INDEX(RawDataRefData,$E759,0)&gt;0,INDEX(RawDataRefData,$E759,0)),"")),"")</f>
        <v>3</v>
      </c>
      <c r="AK759" s="101">
        <f t="array" ref="AK759">IF($AI759,QUARTILE(IF(G2SelectionMask="x",IF(INDEX(RawDataRefData,$E759,0)&gt;0,INDEX(RawDataRefData,$E759,0)),""),1),"")</f>
        <v>2</v>
      </c>
      <c r="AL759" s="101">
        <f t="array" ref="AL759">IF($AI759,QUARTILE(IF(G2SelectionMask="x",IF(INDEX(RawDataRefData,$E759,0)&gt;0,INDEX(RawDataRefData,$E759,0)),""),3),"")</f>
        <v>3</v>
      </c>
      <c r="AM759" s="101">
        <f t="array" ref="AM759">IF($AI759,MIN(IF(G2SelectionMask="x",IF(INDEX(RawDataRefData,$E759,0)&gt;0,INDEX(RawDataRefData,$E759,0)),"")),"")</f>
        <v>1</v>
      </c>
      <c r="AN759" s="101">
        <f t="array" ref="AN759">IF($AI759,MAX(IF(G2SelectionMask="x",IF(INDEX(RawDataRefData,$E759,0)&gt;0,INDEX(RawDataRefData,$E759,0)),"")),"")</f>
        <v>3</v>
      </c>
      <c r="AO759" s="101">
        <f t="shared" si="281"/>
        <v>2.4545454545454546</v>
      </c>
      <c r="AP759" s="101">
        <f t="array" ref="AP759">IF($AI759,STDEVA(IF(G2SelectionMask="x",IF(INDEX(RawDataRefData,$E759,0)&gt;0,INDEX(RawDataRefData,$E759,0)),"")),"")</f>
        <v>0.68755165095232906</v>
      </c>
      <c r="AQ759" s="100" t="b">
        <f t="shared" si="282"/>
        <v>0</v>
      </c>
      <c r="AR759" s="100" t="str">
        <f t="array" ref="AR759">IF($AQ759,MEDIAN(IF(G3SelectionMask="x",IF(INDEX(RawDataRefData,$E759,0)&gt;0,INDEX(RawDataRefData,$E759,0)),"")),"")</f>
        <v/>
      </c>
      <c r="AS759" s="100" t="str">
        <f t="array" ref="AS759">IF($AQ759,QUARTILE(IF(G3SelectionMask="x",IF(INDEX(RawDataRefData,$E759,0)&gt;0,INDEX(RawDataRefData,$E759,0)),""),1),"")</f>
        <v/>
      </c>
      <c r="AT759" s="100" t="str">
        <f t="array" ref="AT759">IF($AQ759,QUARTILE(IF(G3SelectionMask="x",IF(INDEX(RawDataRefData,$E759,0)&gt;0,INDEX(RawDataRefData,$E759,0)),""),3),"")</f>
        <v/>
      </c>
      <c r="AU759" s="100" t="str">
        <f t="array" ref="AU759">IF($AQ759,MIN(IF(G3SelectionMask="x",IF(INDEX(RawDataRefData,$E759,0)&gt;0,INDEX(RawDataRefData,$E759,0)),"")),"")</f>
        <v/>
      </c>
      <c r="AV759" s="100" t="str">
        <f t="array" ref="AV759">IF($AQ759,MAX(IF(G3SelectionMask="x",IF(INDEX(RawDataRefData,$E759,0)&gt;0,INDEX(RawDataRefData,$E759,0)),"")),"")</f>
        <v/>
      </c>
      <c r="AW759" s="100" t="str">
        <f t="shared" si="283"/>
        <v/>
      </c>
      <c r="AX759" s="100" t="str">
        <f t="array" ref="AX759">IF($AQ759,STDEVA(IF(G3SelectionMask="x",IF(INDEX(RawDataRefData,$E759,0)&gt;0,INDEX(RawDataRefData,$E759,0)),"")),"")</f>
        <v/>
      </c>
      <c r="AY759" s="101" t="b">
        <f t="shared" si="284"/>
        <v>0</v>
      </c>
      <c r="AZ759" s="101" t="str">
        <f t="array" ref="AZ759">IF($AY759,MEDIAN(IF(G4SelectionMask="x",IF(INDEX(RawDataRefData,$E759,0)&gt;0,INDEX(RawDataRefData,$E759,0)),"")),"")</f>
        <v/>
      </c>
      <c r="BA759" s="101" t="str">
        <f t="array" ref="BA759">IF($AY759,QUARTILE(IF(G4SelectionMask="x",IF(INDEX(RawDataRefData,$E759,0)&gt;0,INDEX(RawDataRefData,$E759,0)),""),1),"")</f>
        <v/>
      </c>
      <c r="BB759" s="101" t="str">
        <f t="array" ref="BB759">IF($AY759,QUARTILE(IF(G4SelectionMask="x",IF(INDEX(RawDataRefData,$E759,0)&gt;0,INDEX(RawDataRefData,$E759,0)),""),3),"")</f>
        <v/>
      </c>
      <c r="BC759" s="101" t="str">
        <f t="array" ref="BC759">IF($AY759,MIN(IF(G4SelectionMask="x",IF(INDEX(RawDataRefData,$E759,0)&gt;0,INDEX(RawDataRefData,$E759,0)),"")),"")</f>
        <v/>
      </c>
      <c r="BD759" s="101" t="str">
        <f t="array" ref="BD759">IF($AY759,MAX(IF(G4SelectionMask="x",IF(INDEX(RawDataRefData,$E759,0)&gt;0,INDEX(RawDataRefData,$E759,0)),"")),"")</f>
        <v/>
      </c>
      <c r="BE759" s="101" t="str">
        <f t="shared" si="285"/>
        <v/>
      </c>
      <c r="BF759" s="101" t="str">
        <f t="array" ref="BF759">IF($AY759,STDEVA(IF(G4SelectionMask="x",IF(INDEX(RawDataRefData,$E759,0)&gt;0,INDEX(RawDataRefData,$E759,0)),"")),"")</f>
        <v/>
      </c>
      <c r="BG759" s="100" t="b">
        <f t="shared" si="286"/>
        <v>0</v>
      </c>
      <c r="BH759" s="100" t="str">
        <f t="array" ref="BH759">IF($BG759,MEDIAN(IF(G5SelectionMask="x",IF(INDEX(RawDataRefData,$E759,0)&gt;0,INDEX(RawDataRefData,$E759,0)),"")),"")</f>
        <v/>
      </c>
      <c r="BI759" s="100" t="str">
        <f t="array" ref="BI759">IF($BG759,QUARTILE(IF(G5SelectionMask="x",IF(INDEX(RawDataRefData,$E759,0)&gt;0,INDEX(RawDataRefData,$E759,0)),""),1),"")</f>
        <v/>
      </c>
      <c r="BJ759" s="100" t="str">
        <f t="array" ref="BJ759">IF($BG759,QUARTILE(IF(G5SelectionMask="x",IF(INDEX(RawDataRefData,$E759,0)&gt;0,INDEX(RawDataRefData,$E759,0)),""),3),"")</f>
        <v/>
      </c>
      <c r="BK759" s="100" t="str">
        <f t="array" ref="BK759">IF($BG759,MIN(IF(G5SelectionMask="x",IF(INDEX(RawDataRefData,$E759,0)&gt;0,INDEX(RawDataRefData,$E759,0)),"")),"")</f>
        <v/>
      </c>
      <c r="BL759" s="100" t="str">
        <f t="array" ref="BL759">IF($BG759,MAX(IF(G5SelectionMask="x",IF(INDEX(RawDataRefData,$E759,0)&gt;0,INDEX(RawDataRefData,$E759,0)),"")),"")</f>
        <v/>
      </c>
      <c r="BM759" s="100" t="str">
        <f t="shared" si="287"/>
        <v/>
      </c>
      <c r="BN759" s="103" t="str">
        <f t="array" ref="BN759">IF($BG759,STDEVA(IF(G5SelectionMask="x",IF(INDEX(RawDataRefData,$E759,0)&gt;0,INDEX(RawDataRefData,$E759,0)),"")),"")</f>
        <v/>
      </c>
      <c r="BO759" s="104"/>
      <c r="BP759" s="105">
        <v>1</v>
      </c>
      <c r="BQ759" s="105">
        <v>2</v>
      </c>
      <c r="BR759" s="105">
        <v>2</v>
      </c>
      <c r="BS759" s="105">
        <v>4</v>
      </c>
      <c r="BT759" s="105">
        <v>3</v>
      </c>
      <c r="BU759" s="105">
        <v>3</v>
      </c>
      <c r="BV759" s="105">
        <v>4</v>
      </c>
      <c r="BW759" s="105">
        <v>1</v>
      </c>
      <c r="BX759" s="105">
        <v>2</v>
      </c>
      <c r="BY759" s="105">
        <v>3</v>
      </c>
      <c r="BZ759" s="105">
        <v>3</v>
      </c>
      <c r="CA759" s="105">
        <v>3</v>
      </c>
      <c r="CB759" s="105">
        <v>3</v>
      </c>
      <c r="CC759" s="105">
        <v>2</v>
      </c>
      <c r="CD759" s="105">
        <v>3</v>
      </c>
    </row>
    <row r="760" spans="1:82" x14ac:dyDescent="0.2">
      <c r="A760" s="33">
        <f t="shared" si="264"/>
        <v>0</v>
      </c>
      <c r="B760" s="218"/>
      <c r="C760" s="215"/>
      <c r="D760" s="224"/>
      <c r="E760" s="72">
        <f t="shared" si="280"/>
        <v>751</v>
      </c>
      <c r="F760" s="9" t="s">
        <v>998</v>
      </c>
      <c r="H760" s="9" t="s">
        <v>1213</v>
      </c>
      <c r="I760" s="9" t="s">
        <v>341</v>
      </c>
      <c r="K760" s="100">
        <f t="shared" si="265"/>
        <v>4</v>
      </c>
      <c r="L760" s="100"/>
      <c r="M760" s="100"/>
      <c r="N760" s="100"/>
      <c r="O760" s="100"/>
      <c r="P760" s="101">
        <f t="shared" si="266"/>
        <v>3</v>
      </c>
      <c r="Q760" s="102">
        <f t="shared" si="267"/>
        <v>2</v>
      </c>
      <c r="R760" s="102">
        <f t="shared" si="268"/>
        <v>2</v>
      </c>
      <c r="S760" s="102">
        <f t="shared" si="269"/>
        <v>3</v>
      </c>
      <c r="T760" s="102">
        <f t="shared" si="270"/>
        <v>1</v>
      </c>
      <c r="U760" s="102">
        <f t="shared" si="271"/>
        <v>3</v>
      </c>
      <c r="V760" s="102">
        <f t="shared" si="272"/>
        <v>1</v>
      </c>
      <c r="W760" s="102">
        <f t="shared" si="273"/>
        <v>2</v>
      </c>
      <c r="X760" s="102">
        <f t="shared" si="274"/>
        <v>1</v>
      </c>
      <c r="Y760" s="102">
        <f t="shared" si="275"/>
        <v>3</v>
      </c>
      <c r="Z760" s="102">
        <f t="shared" si="276"/>
        <v>1</v>
      </c>
      <c r="AA760" s="100" t="b">
        <f t="shared" si="277"/>
        <v>1</v>
      </c>
      <c r="AB760" s="100">
        <f t="array" ref="AB760">IF($AA760,MEDIAN(IF(G1SelectionMask="x",IF(INDEX(RawDataRefData,$E760,0)&gt;0,INDEX(RawDataRefData,$E760,0)),"")),"")</f>
        <v>2</v>
      </c>
      <c r="AC760" s="100">
        <f t="array" ref="AC760">IF($AA760,QUARTILE(IF(G1SelectionMask="x",IF(INDEX(RawDataRefData,$E760,0)&gt;0,INDEX(RawDataRefData,$E760,0)),""),1),"")</f>
        <v>1</v>
      </c>
      <c r="AD760" s="100">
        <f t="array" ref="AD760">IF($AA760,QUARTILE(IF(G1SelectionMask="x",IF(INDEX(RawDataRefData,$E760,0)&gt;0,INDEX(RawDataRefData,$E760,0)),""),3),"")</f>
        <v>3</v>
      </c>
      <c r="AE760" s="100">
        <f t="array" ref="AE760">IF($AA760,MIN(IF(G1SelectionMask="x",IF(INDEX(RawDataRefData,$E760,0)&gt;0,INDEX(RawDataRefData,$E760,0)),"")),"")</f>
        <v>1</v>
      </c>
      <c r="AF760" s="100">
        <f t="array" ref="AF760">IF($AA760,MAX(IF(G1SelectionMask="x",IF(INDEX(RawDataRefData,$E760,0)&gt;0,INDEX(RawDataRefData,$E760,0)),"")),"")</f>
        <v>3</v>
      </c>
      <c r="AG760" s="100">
        <f t="shared" si="278"/>
        <v>2</v>
      </c>
      <c r="AH760" s="100">
        <f t="array" ref="AH760">IF($AA760,STDEVA(IF(G1SelectionMask="x",IF(INDEX(RawDataRefData,$E760,0)&gt;0,INDEX(RawDataRefData,$E760,0)),"")),"")</f>
        <v>0.89442719099991586</v>
      </c>
      <c r="AI760" s="101" t="b">
        <f t="shared" si="279"/>
        <v>1</v>
      </c>
      <c r="AJ760" s="101">
        <f t="array" ref="AJ760">IF($AI760,MEDIAN(IF(G2SelectionMask="x",IF(INDEX(RawDataRefData,$E760,0)&gt;0,INDEX(RawDataRefData,$E760,0)),"")),"")</f>
        <v>2</v>
      </c>
      <c r="AK760" s="101">
        <f t="array" ref="AK760">IF($AI760,QUARTILE(IF(G2SelectionMask="x",IF(INDEX(RawDataRefData,$E760,0)&gt;0,INDEX(RawDataRefData,$E760,0)),""),1),"")</f>
        <v>1.5</v>
      </c>
      <c r="AL760" s="101">
        <f t="array" ref="AL760">IF($AI760,QUARTILE(IF(G2SelectionMask="x",IF(INDEX(RawDataRefData,$E760,0)&gt;0,INDEX(RawDataRefData,$E760,0)),""),3),"")</f>
        <v>3</v>
      </c>
      <c r="AM760" s="101">
        <f t="array" ref="AM760">IF($AI760,MIN(IF(G2SelectionMask="x",IF(INDEX(RawDataRefData,$E760,0)&gt;0,INDEX(RawDataRefData,$E760,0)),"")),"")</f>
        <v>1</v>
      </c>
      <c r="AN760" s="101">
        <f t="array" ref="AN760">IF($AI760,MAX(IF(G2SelectionMask="x",IF(INDEX(RawDataRefData,$E760,0)&gt;0,INDEX(RawDataRefData,$E760,0)),"")),"")</f>
        <v>4</v>
      </c>
      <c r="AO760" s="101">
        <f t="shared" si="281"/>
        <v>2.1818181818181817</v>
      </c>
      <c r="AP760" s="101">
        <f t="array" ref="AP760">IF($AI760,STDEVA(IF(G2SelectionMask="x",IF(INDEX(RawDataRefData,$E760,0)&gt;0,INDEX(RawDataRefData,$E760,0)),"")),"")</f>
        <v>0.98164981721404265</v>
      </c>
      <c r="AQ760" s="100" t="b">
        <f t="shared" si="282"/>
        <v>0</v>
      </c>
      <c r="AR760" s="100" t="str">
        <f t="array" ref="AR760">IF($AQ760,MEDIAN(IF(G3SelectionMask="x",IF(INDEX(RawDataRefData,$E760,0)&gt;0,INDEX(RawDataRefData,$E760,0)),"")),"")</f>
        <v/>
      </c>
      <c r="AS760" s="100" t="str">
        <f t="array" ref="AS760">IF($AQ760,QUARTILE(IF(G3SelectionMask="x",IF(INDEX(RawDataRefData,$E760,0)&gt;0,INDEX(RawDataRefData,$E760,0)),""),1),"")</f>
        <v/>
      </c>
      <c r="AT760" s="100" t="str">
        <f t="array" ref="AT760">IF($AQ760,QUARTILE(IF(G3SelectionMask="x",IF(INDEX(RawDataRefData,$E760,0)&gt;0,INDEX(RawDataRefData,$E760,0)),""),3),"")</f>
        <v/>
      </c>
      <c r="AU760" s="100" t="str">
        <f t="array" ref="AU760">IF($AQ760,MIN(IF(G3SelectionMask="x",IF(INDEX(RawDataRefData,$E760,0)&gt;0,INDEX(RawDataRefData,$E760,0)),"")),"")</f>
        <v/>
      </c>
      <c r="AV760" s="100" t="str">
        <f t="array" ref="AV760">IF($AQ760,MAX(IF(G3SelectionMask="x",IF(INDEX(RawDataRefData,$E760,0)&gt;0,INDEX(RawDataRefData,$E760,0)),"")),"")</f>
        <v/>
      </c>
      <c r="AW760" s="100" t="str">
        <f t="shared" si="283"/>
        <v/>
      </c>
      <c r="AX760" s="100" t="str">
        <f t="array" ref="AX760">IF($AQ760,STDEVA(IF(G3SelectionMask="x",IF(INDEX(RawDataRefData,$E760,0)&gt;0,INDEX(RawDataRefData,$E760,0)),"")),"")</f>
        <v/>
      </c>
      <c r="AY760" s="101" t="b">
        <f t="shared" si="284"/>
        <v>0</v>
      </c>
      <c r="AZ760" s="101" t="str">
        <f t="array" ref="AZ760">IF($AY760,MEDIAN(IF(G4SelectionMask="x",IF(INDEX(RawDataRefData,$E760,0)&gt;0,INDEX(RawDataRefData,$E760,0)),"")),"")</f>
        <v/>
      </c>
      <c r="BA760" s="101" t="str">
        <f t="array" ref="BA760">IF($AY760,QUARTILE(IF(G4SelectionMask="x",IF(INDEX(RawDataRefData,$E760,0)&gt;0,INDEX(RawDataRefData,$E760,0)),""),1),"")</f>
        <v/>
      </c>
      <c r="BB760" s="101" t="str">
        <f t="array" ref="BB760">IF($AY760,QUARTILE(IF(G4SelectionMask="x",IF(INDEX(RawDataRefData,$E760,0)&gt;0,INDEX(RawDataRefData,$E760,0)),""),3),"")</f>
        <v/>
      </c>
      <c r="BC760" s="101" t="str">
        <f t="array" ref="BC760">IF($AY760,MIN(IF(G4SelectionMask="x",IF(INDEX(RawDataRefData,$E760,0)&gt;0,INDEX(RawDataRefData,$E760,0)),"")),"")</f>
        <v/>
      </c>
      <c r="BD760" s="101" t="str">
        <f t="array" ref="BD760">IF($AY760,MAX(IF(G4SelectionMask="x",IF(INDEX(RawDataRefData,$E760,0)&gt;0,INDEX(RawDataRefData,$E760,0)),"")),"")</f>
        <v/>
      </c>
      <c r="BE760" s="101" t="str">
        <f t="shared" si="285"/>
        <v/>
      </c>
      <c r="BF760" s="101" t="str">
        <f t="array" ref="BF760">IF($AY760,STDEVA(IF(G4SelectionMask="x",IF(INDEX(RawDataRefData,$E760,0)&gt;0,INDEX(RawDataRefData,$E760,0)),"")),"")</f>
        <v/>
      </c>
      <c r="BG760" s="100" t="b">
        <f t="shared" si="286"/>
        <v>0</v>
      </c>
      <c r="BH760" s="100" t="str">
        <f t="array" ref="BH760">IF($BG760,MEDIAN(IF(G5SelectionMask="x",IF(INDEX(RawDataRefData,$E760,0)&gt;0,INDEX(RawDataRefData,$E760,0)),"")),"")</f>
        <v/>
      </c>
      <c r="BI760" s="100" t="str">
        <f t="array" ref="BI760">IF($BG760,QUARTILE(IF(G5SelectionMask="x",IF(INDEX(RawDataRefData,$E760,0)&gt;0,INDEX(RawDataRefData,$E760,0)),""),1),"")</f>
        <v/>
      </c>
      <c r="BJ760" s="100" t="str">
        <f t="array" ref="BJ760">IF($BG760,QUARTILE(IF(G5SelectionMask="x",IF(INDEX(RawDataRefData,$E760,0)&gt;0,INDEX(RawDataRefData,$E760,0)),""),3),"")</f>
        <v/>
      </c>
      <c r="BK760" s="100" t="str">
        <f t="array" ref="BK760">IF($BG760,MIN(IF(G5SelectionMask="x",IF(INDEX(RawDataRefData,$E760,0)&gt;0,INDEX(RawDataRefData,$E760,0)),"")),"")</f>
        <v/>
      </c>
      <c r="BL760" s="100" t="str">
        <f t="array" ref="BL760">IF($BG760,MAX(IF(G5SelectionMask="x",IF(INDEX(RawDataRefData,$E760,0)&gt;0,INDEX(RawDataRefData,$E760,0)),"")),"")</f>
        <v/>
      </c>
      <c r="BM760" s="100" t="str">
        <f t="shared" si="287"/>
        <v/>
      </c>
      <c r="BN760" s="103" t="str">
        <f t="array" ref="BN760">IF($BG760,STDEVA(IF(G5SelectionMask="x",IF(INDEX(RawDataRefData,$E760,0)&gt;0,INDEX(RawDataRefData,$E760,0)),"")),"")</f>
        <v/>
      </c>
      <c r="BO760" s="104"/>
      <c r="BP760" s="105">
        <v>4</v>
      </c>
      <c r="BQ760" s="105">
        <v>3</v>
      </c>
      <c r="BR760" s="105">
        <v>2</v>
      </c>
      <c r="BS760" s="105">
        <v>2</v>
      </c>
      <c r="BT760" s="105">
        <v>3</v>
      </c>
      <c r="BU760" s="105">
        <v>1</v>
      </c>
      <c r="BV760" s="105">
        <v>3</v>
      </c>
      <c r="BW760" s="105">
        <v>1</v>
      </c>
      <c r="BX760" s="105">
        <v>2</v>
      </c>
      <c r="BY760" s="105">
        <v>1</v>
      </c>
      <c r="BZ760" s="105">
        <v>3</v>
      </c>
      <c r="CA760" s="105">
        <v>1</v>
      </c>
      <c r="CB760" s="105">
        <v>4</v>
      </c>
      <c r="CC760" s="105">
        <v>2</v>
      </c>
      <c r="CD760" s="105">
        <v>2</v>
      </c>
    </row>
    <row r="761" spans="1:82" x14ac:dyDescent="0.2">
      <c r="A761" s="33">
        <f t="shared" si="264"/>
        <v>0</v>
      </c>
      <c r="B761" s="218"/>
      <c r="C761" s="215"/>
      <c r="D761" s="224"/>
      <c r="E761" s="72">
        <f t="shared" si="280"/>
        <v>752</v>
      </c>
      <c r="F761" s="9" t="s">
        <v>999</v>
      </c>
      <c r="H761" s="9" t="s">
        <v>1213</v>
      </c>
      <c r="I761" s="9" t="s">
        <v>341</v>
      </c>
      <c r="K761" s="100">
        <f t="shared" si="265"/>
        <v>2</v>
      </c>
      <c r="L761" s="100"/>
      <c r="M761" s="100"/>
      <c r="N761" s="100"/>
      <c r="O761" s="100"/>
      <c r="P761" s="101">
        <f t="shared" si="266"/>
        <v>2</v>
      </c>
      <c r="Q761" s="102">
        <f t="shared" si="267"/>
        <v>4</v>
      </c>
      <c r="R761" s="102">
        <f t="shared" si="268"/>
        <v>4</v>
      </c>
      <c r="S761" s="102">
        <f t="shared" si="269"/>
        <v>3</v>
      </c>
      <c r="T761" s="102">
        <f t="shared" si="270"/>
        <v>3</v>
      </c>
      <c r="U761" s="102">
        <f t="shared" si="271"/>
        <v>3</v>
      </c>
      <c r="V761" s="102">
        <f t="shared" si="272"/>
        <v>2</v>
      </c>
      <c r="W761" s="102">
        <f t="shared" si="273"/>
        <v>1</v>
      </c>
      <c r="X761" s="102">
        <f t="shared" si="274"/>
        <v>1</v>
      </c>
      <c r="Y761" s="102">
        <f t="shared" si="275"/>
        <v>4</v>
      </c>
      <c r="Z761" s="102">
        <f t="shared" si="276"/>
        <v>1</v>
      </c>
      <c r="AA761" s="100" t="b">
        <f t="shared" si="277"/>
        <v>1</v>
      </c>
      <c r="AB761" s="100">
        <f t="array" ref="AB761">IF($AA761,MEDIAN(IF(G1SelectionMask="x",IF(INDEX(RawDataRefData,$E761,0)&gt;0,INDEX(RawDataRefData,$E761,0)),"")),"")</f>
        <v>3</v>
      </c>
      <c r="AC761" s="100">
        <f t="array" ref="AC761">IF($AA761,QUARTILE(IF(G1SelectionMask="x",IF(INDEX(RawDataRefData,$E761,0)&gt;0,INDEX(RawDataRefData,$E761,0)),""),1),"")</f>
        <v>1.5</v>
      </c>
      <c r="AD761" s="100">
        <f t="array" ref="AD761">IF($AA761,QUARTILE(IF(G1SelectionMask="x",IF(INDEX(RawDataRefData,$E761,0)&gt;0,INDEX(RawDataRefData,$E761,0)),""),3),"")</f>
        <v>3.5</v>
      </c>
      <c r="AE761" s="100">
        <f t="array" ref="AE761">IF($AA761,MIN(IF(G1SelectionMask="x",IF(INDEX(RawDataRefData,$E761,0)&gt;0,INDEX(RawDataRefData,$E761,0)),"")),"")</f>
        <v>1</v>
      </c>
      <c r="AF761" s="100">
        <f t="array" ref="AF761">IF($AA761,MAX(IF(G1SelectionMask="x",IF(INDEX(RawDataRefData,$E761,0)&gt;0,INDEX(RawDataRefData,$E761,0)),"")),"")</f>
        <v>4</v>
      </c>
      <c r="AG761" s="100">
        <f t="shared" si="278"/>
        <v>2.5454545454545454</v>
      </c>
      <c r="AH761" s="100">
        <f t="array" ref="AH761">IF($AA761,STDEVA(IF(G1SelectionMask="x",IF(INDEX(RawDataRefData,$E761,0)&gt;0,INDEX(RawDataRefData,$E761,0)),"")),"")</f>
        <v>1.213559752433836</v>
      </c>
      <c r="AI761" s="101" t="b">
        <f t="shared" si="279"/>
        <v>1</v>
      </c>
      <c r="AJ761" s="101">
        <f t="array" ref="AJ761">IF($AI761,MEDIAN(IF(G2SelectionMask="x",IF(INDEX(RawDataRefData,$E761,0)&gt;0,INDEX(RawDataRefData,$E761,0)),"")),"")</f>
        <v>3</v>
      </c>
      <c r="AK761" s="101">
        <f t="array" ref="AK761">IF($AI761,QUARTILE(IF(G2SelectionMask="x",IF(INDEX(RawDataRefData,$E761,0)&gt;0,INDEX(RawDataRefData,$E761,0)),""),1),"")</f>
        <v>2</v>
      </c>
      <c r="AL761" s="101">
        <f t="array" ref="AL761">IF($AI761,QUARTILE(IF(G2SelectionMask="x",IF(INDEX(RawDataRefData,$E761,0)&gt;0,INDEX(RawDataRefData,$E761,0)),""),3),"")</f>
        <v>4</v>
      </c>
      <c r="AM761" s="101">
        <f t="array" ref="AM761">IF($AI761,MIN(IF(G2SelectionMask="x",IF(INDEX(RawDataRefData,$E761,0)&gt;0,INDEX(RawDataRefData,$E761,0)),"")),"")</f>
        <v>1</v>
      </c>
      <c r="AN761" s="101">
        <f t="array" ref="AN761">IF($AI761,MAX(IF(G2SelectionMask="x",IF(INDEX(RawDataRefData,$E761,0)&gt;0,INDEX(RawDataRefData,$E761,0)),"")),"")</f>
        <v>4</v>
      </c>
      <c r="AO761" s="101">
        <f t="shared" si="281"/>
        <v>2.8181818181818183</v>
      </c>
      <c r="AP761" s="101">
        <f t="array" ref="AP761">IF($AI761,STDEVA(IF(G2SelectionMask="x",IF(INDEX(RawDataRefData,$E761,0)&gt;0,INDEX(RawDataRefData,$E761,0)),"")),"")</f>
        <v>1.1677484162422846</v>
      </c>
      <c r="AQ761" s="100" t="b">
        <f t="shared" si="282"/>
        <v>0</v>
      </c>
      <c r="AR761" s="100" t="str">
        <f t="array" ref="AR761">IF($AQ761,MEDIAN(IF(G3SelectionMask="x",IF(INDEX(RawDataRefData,$E761,0)&gt;0,INDEX(RawDataRefData,$E761,0)),"")),"")</f>
        <v/>
      </c>
      <c r="AS761" s="100" t="str">
        <f t="array" ref="AS761">IF($AQ761,QUARTILE(IF(G3SelectionMask="x",IF(INDEX(RawDataRefData,$E761,0)&gt;0,INDEX(RawDataRefData,$E761,0)),""),1),"")</f>
        <v/>
      </c>
      <c r="AT761" s="100" t="str">
        <f t="array" ref="AT761">IF($AQ761,QUARTILE(IF(G3SelectionMask="x",IF(INDEX(RawDataRefData,$E761,0)&gt;0,INDEX(RawDataRefData,$E761,0)),""),3),"")</f>
        <v/>
      </c>
      <c r="AU761" s="100" t="str">
        <f t="array" ref="AU761">IF($AQ761,MIN(IF(G3SelectionMask="x",IF(INDEX(RawDataRefData,$E761,0)&gt;0,INDEX(RawDataRefData,$E761,0)),"")),"")</f>
        <v/>
      </c>
      <c r="AV761" s="100" t="str">
        <f t="array" ref="AV761">IF($AQ761,MAX(IF(G3SelectionMask="x",IF(INDEX(RawDataRefData,$E761,0)&gt;0,INDEX(RawDataRefData,$E761,0)),"")),"")</f>
        <v/>
      </c>
      <c r="AW761" s="100" t="str">
        <f t="shared" si="283"/>
        <v/>
      </c>
      <c r="AX761" s="100" t="str">
        <f t="array" ref="AX761">IF($AQ761,STDEVA(IF(G3SelectionMask="x",IF(INDEX(RawDataRefData,$E761,0)&gt;0,INDEX(RawDataRefData,$E761,0)),"")),"")</f>
        <v/>
      </c>
      <c r="AY761" s="101" t="b">
        <f t="shared" si="284"/>
        <v>0</v>
      </c>
      <c r="AZ761" s="101" t="str">
        <f t="array" ref="AZ761">IF($AY761,MEDIAN(IF(G4SelectionMask="x",IF(INDEX(RawDataRefData,$E761,0)&gt;0,INDEX(RawDataRefData,$E761,0)),"")),"")</f>
        <v/>
      </c>
      <c r="BA761" s="101" t="str">
        <f t="array" ref="BA761">IF($AY761,QUARTILE(IF(G4SelectionMask="x",IF(INDEX(RawDataRefData,$E761,0)&gt;0,INDEX(RawDataRefData,$E761,0)),""),1),"")</f>
        <v/>
      </c>
      <c r="BB761" s="101" t="str">
        <f t="array" ref="BB761">IF($AY761,QUARTILE(IF(G4SelectionMask="x",IF(INDEX(RawDataRefData,$E761,0)&gt;0,INDEX(RawDataRefData,$E761,0)),""),3),"")</f>
        <v/>
      </c>
      <c r="BC761" s="101" t="str">
        <f t="array" ref="BC761">IF($AY761,MIN(IF(G4SelectionMask="x",IF(INDEX(RawDataRefData,$E761,0)&gt;0,INDEX(RawDataRefData,$E761,0)),"")),"")</f>
        <v/>
      </c>
      <c r="BD761" s="101" t="str">
        <f t="array" ref="BD761">IF($AY761,MAX(IF(G4SelectionMask="x",IF(INDEX(RawDataRefData,$E761,0)&gt;0,INDEX(RawDataRefData,$E761,0)),"")),"")</f>
        <v/>
      </c>
      <c r="BE761" s="101" t="str">
        <f t="shared" si="285"/>
        <v/>
      </c>
      <c r="BF761" s="101" t="str">
        <f t="array" ref="BF761">IF($AY761,STDEVA(IF(G4SelectionMask="x",IF(INDEX(RawDataRefData,$E761,0)&gt;0,INDEX(RawDataRefData,$E761,0)),"")),"")</f>
        <v/>
      </c>
      <c r="BG761" s="100" t="b">
        <f t="shared" si="286"/>
        <v>0</v>
      </c>
      <c r="BH761" s="100" t="str">
        <f t="array" ref="BH761">IF($BG761,MEDIAN(IF(G5SelectionMask="x",IF(INDEX(RawDataRefData,$E761,0)&gt;0,INDEX(RawDataRefData,$E761,0)),"")),"")</f>
        <v/>
      </c>
      <c r="BI761" s="100" t="str">
        <f t="array" ref="BI761">IF($BG761,QUARTILE(IF(G5SelectionMask="x",IF(INDEX(RawDataRefData,$E761,0)&gt;0,INDEX(RawDataRefData,$E761,0)),""),1),"")</f>
        <v/>
      </c>
      <c r="BJ761" s="100" t="str">
        <f t="array" ref="BJ761">IF($BG761,QUARTILE(IF(G5SelectionMask="x",IF(INDEX(RawDataRefData,$E761,0)&gt;0,INDEX(RawDataRefData,$E761,0)),""),3),"")</f>
        <v/>
      </c>
      <c r="BK761" s="100" t="str">
        <f t="array" ref="BK761">IF($BG761,MIN(IF(G5SelectionMask="x",IF(INDEX(RawDataRefData,$E761,0)&gt;0,INDEX(RawDataRefData,$E761,0)),"")),"")</f>
        <v/>
      </c>
      <c r="BL761" s="100" t="str">
        <f t="array" ref="BL761">IF($BG761,MAX(IF(G5SelectionMask="x",IF(INDEX(RawDataRefData,$E761,0)&gt;0,INDEX(RawDataRefData,$E761,0)),"")),"")</f>
        <v/>
      </c>
      <c r="BM761" s="100" t="str">
        <f t="shared" si="287"/>
        <v/>
      </c>
      <c r="BN761" s="103" t="str">
        <f t="array" ref="BN761">IF($BG761,STDEVA(IF(G5SelectionMask="x",IF(INDEX(RawDataRefData,$E761,0)&gt;0,INDEX(RawDataRefData,$E761,0)),"")),"")</f>
        <v/>
      </c>
      <c r="BO761" s="104"/>
      <c r="BP761" s="105">
        <v>2</v>
      </c>
      <c r="BQ761" s="105">
        <v>2</v>
      </c>
      <c r="BR761" s="105">
        <v>4</v>
      </c>
      <c r="BS761" s="105">
        <v>4</v>
      </c>
      <c r="BT761" s="105">
        <v>3</v>
      </c>
      <c r="BU761" s="105">
        <v>3</v>
      </c>
      <c r="BV761" s="105">
        <v>3</v>
      </c>
      <c r="BW761" s="105">
        <v>2</v>
      </c>
      <c r="BX761" s="105">
        <v>1</v>
      </c>
      <c r="BY761" s="105">
        <v>1</v>
      </c>
      <c r="BZ761" s="105">
        <v>4</v>
      </c>
      <c r="CA761" s="105">
        <v>1</v>
      </c>
      <c r="CB761" s="105">
        <v>3</v>
      </c>
      <c r="CC761" s="105">
        <v>4</v>
      </c>
      <c r="CD761" s="105">
        <v>4</v>
      </c>
    </row>
    <row r="762" spans="1:82" x14ac:dyDescent="0.2">
      <c r="A762" s="33">
        <f t="shared" si="264"/>
        <v>0</v>
      </c>
      <c r="B762" s="218"/>
      <c r="C762" s="215"/>
      <c r="D762" s="224"/>
      <c r="E762" s="72">
        <f t="shared" si="280"/>
        <v>753</v>
      </c>
      <c r="F762" s="9" t="s">
        <v>1000</v>
      </c>
      <c r="H762" s="9" t="s">
        <v>1213</v>
      </c>
      <c r="I762" s="9" t="s">
        <v>341</v>
      </c>
      <c r="K762" s="100">
        <f t="shared" si="265"/>
        <v>4</v>
      </c>
      <c r="L762" s="100"/>
      <c r="M762" s="100"/>
      <c r="N762" s="100"/>
      <c r="O762" s="100"/>
      <c r="P762" s="101">
        <f t="shared" si="266"/>
        <v>1</v>
      </c>
      <c r="Q762" s="102">
        <f t="shared" si="267"/>
        <v>4</v>
      </c>
      <c r="R762" s="102">
        <f t="shared" si="268"/>
        <v>2</v>
      </c>
      <c r="S762" s="102">
        <f t="shared" si="269"/>
        <v>1</v>
      </c>
      <c r="T762" s="102">
        <f t="shared" si="270"/>
        <v>2</v>
      </c>
      <c r="U762" s="102">
        <f t="shared" si="271"/>
        <v>1</v>
      </c>
      <c r="V762" s="102">
        <f t="shared" si="272"/>
        <v>3</v>
      </c>
      <c r="W762" s="102">
        <f t="shared" si="273"/>
        <v>1</v>
      </c>
      <c r="X762" s="102">
        <f t="shared" si="274"/>
        <v>4</v>
      </c>
      <c r="Y762" s="102">
        <f t="shared" si="275"/>
        <v>1</v>
      </c>
      <c r="Z762" s="102">
        <f t="shared" si="276"/>
        <v>2</v>
      </c>
      <c r="AA762" s="100" t="b">
        <f t="shared" si="277"/>
        <v>1</v>
      </c>
      <c r="AB762" s="100">
        <f t="array" ref="AB762">IF($AA762,MEDIAN(IF(G1SelectionMask="x",IF(INDEX(RawDataRefData,$E762,0)&gt;0,INDEX(RawDataRefData,$E762,0)),"")),"")</f>
        <v>2</v>
      </c>
      <c r="AC762" s="100">
        <f t="array" ref="AC762">IF($AA762,QUARTILE(IF(G1SelectionMask="x",IF(INDEX(RawDataRefData,$E762,0)&gt;0,INDEX(RawDataRefData,$E762,0)),""),1),"")</f>
        <v>1</v>
      </c>
      <c r="AD762" s="100">
        <f t="array" ref="AD762">IF($AA762,QUARTILE(IF(G1SelectionMask="x",IF(INDEX(RawDataRefData,$E762,0)&gt;0,INDEX(RawDataRefData,$E762,0)),""),3),"")</f>
        <v>2.5</v>
      </c>
      <c r="AE762" s="100">
        <f t="array" ref="AE762">IF($AA762,MIN(IF(G1SelectionMask="x",IF(INDEX(RawDataRefData,$E762,0)&gt;0,INDEX(RawDataRefData,$E762,0)),"")),"")</f>
        <v>1</v>
      </c>
      <c r="AF762" s="100">
        <f t="array" ref="AF762">IF($AA762,MAX(IF(G1SelectionMask="x",IF(INDEX(RawDataRefData,$E762,0)&gt;0,INDEX(RawDataRefData,$E762,0)),"")),"")</f>
        <v>4</v>
      </c>
      <c r="AG762" s="100">
        <f t="shared" si="278"/>
        <v>2</v>
      </c>
      <c r="AH762" s="100">
        <f t="array" ref="AH762">IF($AA762,STDEVA(IF(G1SelectionMask="x",IF(INDEX(RawDataRefData,$E762,0)&gt;0,INDEX(RawDataRefData,$E762,0)),"")),"")</f>
        <v>1.1832159566199232</v>
      </c>
      <c r="AI762" s="101" t="b">
        <f t="shared" si="279"/>
        <v>1</v>
      </c>
      <c r="AJ762" s="101">
        <f t="array" ref="AJ762">IF($AI762,MEDIAN(IF(G2SelectionMask="x",IF(INDEX(RawDataRefData,$E762,0)&gt;0,INDEX(RawDataRefData,$E762,0)),"")),"")</f>
        <v>2</v>
      </c>
      <c r="AK762" s="101">
        <f t="array" ref="AK762">IF($AI762,QUARTILE(IF(G2SelectionMask="x",IF(INDEX(RawDataRefData,$E762,0)&gt;0,INDEX(RawDataRefData,$E762,0)),""),1),"")</f>
        <v>1</v>
      </c>
      <c r="AL762" s="101">
        <f t="array" ref="AL762">IF($AI762,QUARTILE(IF(G2SelectionMask="x",IF(INDEX(RawDataRefData,$E762,0)&gt;0,INDEX(RawDataRefData,$E762,0)),""),3),"")</f>
        <v>2.5</v>
      </c>
      <c r="AM762" s="101">
        <f t="array" ref="AM762">IF($AI762,MIN(IF(G2SelectionMask="x",IF(INDEX(RawDataRefData,$E762,0)&gt;0,INDEX(RawDataRefData,$E762,0)),"")),"")</f>
        <v>1</v>
      </c>
      <c r="AN762" s="101">
        <f t="array" ref="AN762">IF($AI762,MAX(IF(G2SelectionMask="x",IF(INDEX(RawDataRefData,$E762,0)&gt;0,INDEX(RawDataRefData,$E762,0)),"")),"")</f>
        <v>4</v>
      </c>
      <c r="AO762" s="101">
        <f t="shared" si="281"/>
        <v>2</v>
      </c>
      <c r="AP762" s="101">
        <f t="array" ref="AP762">IF($AI762,STDEVA(IF(G2SelectionMask="x",IF(INDEX(RawDataRefData,$E762,0)&gt;0,INDEX(RawDataRefData,$E762,0)),"")),"")</f>
        <v>1.1832159566199232</v>
      </c>
      <c r="AQ762" s="100" t="b">
        <f t="shared" si="282"/>
        <v>0</v>
      </c>
      <c r="AR762" s="100" t="str">
        <f t="array" ref="AR762">IF($AQ762,MEDIAN(IF(G3SelectionMask="x",IF(INDEX(RawDataRefData,$E762,0)&gt;0,INDEX(RawDataRefData,$E762,0)),"")),"")</f>
        <v/>
      </c>
      <c r="AS762" s="100" t="str">
        <f t="array" ref="AS762">IF($AQ762,QUARTILE(IF(G3SelectionMask="x",IF(INDEX(RawDataRefData,$E762,0)&gt;0,INDEX(RawDataRefData,$E762,0)),""),1),"")</f>
        <v/>
      </c>
      <c r="AT762" s="100" t="str">
        <f t="array" ref="AT762">IF($AQ762,QUARTILE(IF(G3SelectionMask="x",IF(INDEX(RawDataRefData,$E762,0)&gt;0,INDEX(RawDataRefData,$E762,0)),""),3),"")</f>
        <v/>
      </c>
      <c r="AU762" s="100" t="str">
        <f t="array" ref="AU762">IF($AQ762,MIN(IF(G3SelectionMask="x",IF(INDEX(RawDataRefData,$E762,0)&gt;0,INDEX(RawDataRefData,$E762,0)),"")),"")</f>
        <v/>
      </c>
      <c r="AV762" s="100" t="str">
        <f t="array" ref="AV762">IF($AQ762,MAX(IF(G3SelectionMask="x",IF(INDEX(RawDataRefData,$E762,0)&gt;0,INDEX(RawDataRefData,$E762,0)),"")),"")</f>
        <v/>
      </c>
      <c r="AW762" s="100" t="str">
        <f t="shared" si="283"/>
        <v/>
      </c>
      <c r="AX762" s="100" t="str">
        <f t="array" ref="AX762">IF($AQ762,STDEVA(IF(G3SelectionMask="x",IF(INDEX(RawDataRefData,$E762,0)&gt;0,INDEX(RawDataRefData,$E762,0)),"")),"")</f>
        <v/>
      </c>
      <c r="AY762" s="101" t="b">
        <f t="shared" si="284"/>
        <v>0</v>
      </c>
      <c r="AZ762" s="101" t="str">
        <f t="array" ref="AZ762">IF($AY762,MEDIAN(IF(G4SelectionMask="x",IF(INDEX(RawDataRefData,$E762,0)&gt;0,INDEX(RawDataRefData,$E762,0)),"")),"")</f>
        <v/>
      </c>
      <c r="BA762" s="101" t="str">
        <f t="array" ref="BA762">IF($AY762,QUARTILE(IF(G4SelectionMask="x",IF(INDEX(RawDataRefData,$E762,0)&gt;0,INDEX(RawDataRefData,$E762,0)),""),1),"")</f>
        <v/>
      </c>
      <c r="BB762" s="101" t="str">
        <f t="array" ref="BB762">IF($AY762,QUARTILE(IF(G4SelectionMask="x",IF(INDEX(RawDataRefData,$E762,0)&gt;0,INDEX(RawDataRefData,$E762,0)),""),3),"")</f>
        <v/>
      </c>
      <c r="BC762" s="101" t="str">
        <f t="array" ref="BC762">IF($AY762,MIN(IF(G4SelectionMask="x",IF(INDEX(RawDataRefData,$E762,0)&gt;0,INDEX(RawDataRefData,$E762,0)),"")),"")</f>
        <v/>
      </c>
      <c r="BD762" s="101" t="str">
        <f t="array" ref="BD762">IF($AY762,MAX(IF(G4SelectionMask="x",IF(INDEX(RawDataRefData,$E762,0)&gt;0,INDEX(RawDataRefData,$E762,0)),"")),"")</f>
        <v/>
      </c>
      <c r="BE762" s="101" t="str">
        <f t="shared" si="285"/>
        <v/>
      </c>
      <c r="BF762" s="101" t="str">
        <f t="array" ref="BF762">IF($AY762,STDEVA(IF(G4SelectionMask="x",IF(INDEX(RawDataRefData,$E762,0)&gt;0,INDEX(RawDataRefData,$E762,0)),"")),"")</f>
        <v/>
      </c>
      <c r="BG762" s="100" t="b">
        <f t="shared" si="286"/>
        <v>0</v>
      </c>
      <c r="BH762" s="100" t="str">
        <f t="array" ref="BH762">IF($BG762,MEDIAN(IF(G5SelectionMask="x",IF(INDEX(RawDataRefData,$E762,0)&gt;0,INDEX(RawDataRefData,$E762,0)),"")),"")</f>
        <v/>
      </c>
      <c r="BI762" s="100" t="str">
        <f t="array" ref="BI762">IF($BG762,QUARTILE(IF(G5SelectionMask="x",IF(INDEX(RawDataRefData,$E762,0)&gt;0,INDEX(RawDataRefData,$E762,0)),""),1),"")</f>
        <v/>
      </c>
      <c r="BJ762" s="100" t="str">
        <f t="array" ref="BJ762">IF($BG762,QUARTILE(IF(G5SelectionMask="x",IF(INDEX(RawDataRefData,$E762,0)&gt;0,INDEX(RawDataRefData,$E762,0)),""),3),"")</f>
        <v/>
      </c>
      <c r="BK762" s="100" t="str">
        <f t="array" ref="BK762">IF($BG762,MIN(IF(G5SelectionMask="x",IF(INDEX(RawDataRefData,$E762,0)&gt;0,INDEX(RawDataRefData,$E762,0)),"")),"")</f>
        <v/>
      </c>
      <c r="BL762" s="100" t="str">
        <f t="array" ref="BL762">IF($BG762,MAX(IF(G5SelectionMask="x",IF(INDEX(RawDataRefData,$E762,0)&gt;0,INDEX(RawDataRefData,$E762,0)),"")),"")</f>
        <v/>
      </c>
      <c r="BM762" s="100" t="str">
        <f t="shared" si="287"/>
        <v/>
      </c>
      <c r="BN762" s="103" t="str">
        <f t="array" ref="BN762">IF($BG762,STDEVA(IF(G5SelectionMask="x",IF(INDEX(RawDataRefData,$E762,0)&gt;0,INDEX(RawDataRefData,$E762,0)),"")),"")</f>
        <v/>
      </c>
      <c r="BO762" s="104"/>
      <c r="BP762" s="105">
        <v>4</v>
      </c>
      <c r="BQ762" s="105">
        <v>1</v>
      </c>
      <c r="BR762" s="105">
        <v>4</v>
      </c>
      <c r="BS762" s="105">
        <v>2</v>
      </c>
      <c r="BT762" s="105">
        <v>1</v>
      </c>
      <c r="BU762" s="105">
        <v>2</v>
      </c>
      <c r="BV762" s="105">
        <v>1</v>
      </c>
      <c r="BW762" s="105">
        <v>3</v>
      </c>
      <c r="BX762" s="105">
        <v>1</v>
      </c>
      <c r="BY762" s="105">
        <v>4</v>
      </c>
      <c r="BZ762" s="105">
        <v>1</v>
      </c>
      <c r="CA762" s="105">
        <v>2</v>
      </c>
      <c r="CB762" s="105">
        <v>2</v>
      </c>
      <c r="CC762" s="105">
        <v>4</v>
      </c>
      <c r="CD762" s="105">
        <v>1</v>
      </c>
    </row>
    <row r="763" spans="1:82" x14ac:dyDescent="0.2">
      <c r="A763" s="33">
        <f t="shared" si="264"/>
        <v>0</v>
      </c>
      <c r="B763" s="218"/>
      <c r="C763" s="215"/>
      <c r="D763" s="224"/>
      <c r="E763" s="72">
        <f t="shared" si="280"/>
        <v>754</v>
      </c>
      <c r="F763" s="9" t="s">
        <v>1001</v>
      </c>
      <c r="H763" s="9" t="s">
        <v>1213</v>
      </c>
      <c r="I763" s="9" t="s">
        <v>341</v>
      </c>
      <c r="K763" s="100">
        <f t="shared" si="265"/>
        <v>2</v>
      </c>
      <c r="L763" s="100"/>
      <c r="M763" s="100"/>
      <c r="N763" s="100"/>
      <c r="O763" s="100"/>
      <c r="P763" s="101">
        <f t="shared" si="266"/>
        <v>2</v>
      </c>
      <c r="Q763" s="102">
        <f t="shared" si="267"/>
        <v>1</v>
      </c>
      <c r="R763" s="102">
        <f t="shared" si="268"/>
        <v>4</v>
      </c>
      <c r="S763" s="102">
        <f t="shared" si="269"/>
        <v>1</v>
      </c>
      <c r="T763" s="102">
        <f t="shared" si="270"/>
        <v>2</v>
      </c>
      <c r="U763" s="102">
        <f t="shared" si="271"/>
        <v>2</v>
      </c>
      <c r="V763" s="102">
        <f t="shared" si="272"/>
        <v>3</v>
      </c>
      <c r="W763" s="102">
        <f t="shared" si="273"/>
        <v>3</v>
      </c>
      <c r="X763" s="102">
        <f t="shared" si="274"/>
        <v>4</v>
      </c>
      <c r="Y763" s="102">
        <f t="shared" si="275"/>
        <v>2</v>
      </c>
      <c r="Z763" s="102">
        <f t="shared" si="276"/>
        <v>2</v>
      </c>
      <c r="AA763" s="100" t="b">
        <f t="shared" si="277"/>
        <v>1</v>
      </c>
      <c r="AB763" s="100">
        <f t="array" ref="AB763">IF($AA763,MEDIAN(IF(G1SelectionMask="x",IF(INDEX(RawDataRefData,$E763,0)&gt;0,INDEX(RawDataRefData,$E763,0)),"")),"")</f>
        <v>2</v>
      </c>
      <c r="AC763" s="100">
        <f t="array" ref="AC763">IF($AA763,QUARTILE(IF(G1SelectionMask="x",IF(INDEX(RawDataRefData,$E763,0)&gt;0,INDEX(RawDataRefData,$E763,0)),""),1),"")</f>
        <v>2</v>
      </c>
      <c r="AD763" s="100">
        <f t="array" ref="AD763">IF($AA763,QUARTILE(IF(G1SelectionMask="x",IF(INDEX(RawDataRefData,$E763,0)&gt;0,INDEX(RawDataRefData,$E763,0)),""),3),"")</f>
        <v>3</v>
      </c>
      <c r="AE763" s="100">
        <f t="array" ref="AE763">IF($AA763,MIN(IF(G1SelectionMask="x",IF(INDEX(RawDataRefData,$E763,0)&gt;0,INDEX(RawDataRefData,$E763,0)),"")),"")</f>
        <v>1</v>
      </c>
      <c r="AF763" s="100">
        <f t="array" ref="AF763">IF($AA763,MAX(IF(G1SelectionMask="x",IF(INDEX(RawDataRefData,$E763,0)&gt;0,INDEX(RawDataRefData,$E763,0)),"")),"")</f>
        <v>4</v>
      </c>
      <c r="AG763" s="100">
        <f t="shared" si="278"/>
        <v>2.3636363636363638</v>
      </c>
      <c r="AH763" s="100">
        <f t="array" ref="AH763">IF($AA763,STDEVA(IF(G1SelectionMask="x",IF(INDEX(RawDataRefData,$E763,0)&gt;0,INDEX(RawDataRefData,$E763,0)),"")),"")</f>
        <v>1.0269106361049412</v>
      </c>
      <c r="AI763" s="101" t="b">
        <f t="shared" si="279"/>
        <v>1</v>
      </c>
      <c r="AJ763" s="101">
        <f t="array" ref="AJ763">IF($AI763,MEDIAN(IF(G2SelectionMask="x",IF(INDEX(RawDataRefData,$E763,0)&gt;0,INDEX(RawDataRefData,$E763,0)),"")),"")</f>
        <v>2</v>
      </c>
      <c r="AK763" s="101">
        <f t="array" ref="AK763">IF($AI763,QUARTILE(IF(G2SelectionMask="x",IF(INDEX(RawDataRefData,$E763,0)&gt;0,INDEX(RawDataRefData,$E763,0)),""),1),"")</f>
        <v>1.5</v>
      </c>
      <c r="AL763" s="101">
        <f t="array" ref="AL763">IF($AI763,QUARTILE(IF(G2SelectionMask="x",IF(INDEX(RawDataRefData,$E763,0)&gt;0,INDEX(RawDataRefData,$E763,0)),""),3),"")</f>
        <v>3</v>
      </c>
      <c r="AM763" s="101">
        <f t="array" ref="AM763">IF($AI763,MIN(IF(G2SelectionMask="x",IF(INDEX(RawDataRefData,$E763,0)&gt;0,INDEX(RawDataRefData,$E763,0)),"")),"")</f>
        <v>1</v>
      </c>
      <c r="AN763" s="101">
        <f t="array" ref="AN763">IF($AI763,MAX(IF(G2SelectionMask="x",IF(INDEX(RawDataRefData,$E763,0)&gt;0,INDEX(RawDataRefData,$E763,0)),"")),"")</f>
        <v>4</v>
      </c>
      <c r="AO763" s="101">
        <f t="shared" si="281"/>
        <v>2.1818181818181817</v>
      </c>
      <c r="AP763" s="101">
        <f t="array" ref="AP763">IF($AI763,STDEVA(IF(G2SelectionMask="x",IF(INDEX(RawDataRefData,$E763,0)&gt;0,INDEX(RawDataRefData,$E763,0)),"")),"")</f>
        <v>0.98164981721404265</v>
      </c>
      <c r="AQ763" s="100" t="b">
        <f t="shared" si="282"/>
        <v>0</v>
      </c>
      <c r="AR763" s="100" t="str">
        <f t="array" ref="AR763">IF($AQ763,MEDIAN(IF(G3SelectionMask="x",IF(INDEX(RawDataRefData,$E763,0)&gt;0,INDEX(RawDataRefData,$E763,0)),"")),"")</f>
        <v/>
      </c>
      <c r="AS763" s="100" t="str">
        <f t="array" ref="AS763">IF($AQ763,QUARTILE(IF(G3SelectionMask="x",IF(INDEX(RawDataRefData,$E763,0)&gt;0,INDEX(RawDataRefData,$E763,0)),""),1),"")</f>
        <v/>
      </c>
      <c r="AT763" s="100" t="str">
        <f t="array" ref="AT763">IF($AQ763,QUARTILE(IF(G3SelectionMask="x",IF(INDEX(RawDataRefData,$E763,0)&gt;0,INDEX(RawDataRefData,$E763,0)),""),3),"")</f>
        <v/>
      </c>
      <c r="AU763" s="100" t="str">
        <f t="array" ref="AU763">IF($AQ763,MIN(IF(G3SelectionMask="x",IF(INDEX(RawDataRefData,$E763,0)&gt;0,INDEX(RawDataRefData,$E763,0)),"")),"")</f>
        <v/>
      </c>
      <c r="AV763" s="100" t="str">
        <f t="array" ref="AV763">IF($AQ763,MAX(IF(G3SelectionMask="x",IF(INDEX(RawDataRefData,$E763,0)&gt;0,INDEX(RawDataRefData,$E763,0)),"")),"")</f>
        <v/>
      </c>
      <c r="AW763" s="100" t="str">
        <f t="shared" si="283"/>
        <v/>
      </c>
      <c r="AX763" s="100" t="str">
        <f t="array" ref="AX763">IF($AQ763,STDEVA(IF(G3SelectionMask="x",IF(INDEX(RawDataRefData,$E763,0)&gt;0,INDEX(RawDataRefData,$E763,0)),"")),"")</f>
        <v/>
      </c>
      <c r="AY763" s="101" t="b">
        <f t="shared" si="284"/>
        <v>0</v>
      </c>
      <c r="AZ763" s="101" t="str">
        <f t="array" ref="AZ763">IF($AY763,MEDIAN(IF(G4SelectionMask="x",IF(INDEX(RawDataRefData,$E763,0)&gt;0,INDEX(RawDataRefData,$E763,0)),"")),"")</f>
        <v/>
      </c>
      <c r="BA763" s="101" t="str">
        <f t="array" ref="BA763">IF($AY763,QUARTILE(IF(G4SelectionMask="x",IF(INDEX(RawDataRefData,$E763,0)&gt;0,INDEX(RawDataRefData,$E763,0)),""),1),"")</f>
        <v/>
      </c>
      <c r="BB763" s="101" t="str">
        <f t="array" ref="BB763">IF($AY763,QUARTILE(IF(G4SelectionMask="x",IF(INDEX(RawDataRefData,$E763,0)&gt;0,INDEX(RawDataRefData,$E763,0)),""),3),"")</f>
        <v/>
      </c>
      <c r="BC763" s="101" t="str">
        <f t="array" ref="BC763">IF($AY763,MIN(IF(G4SelectionMask="x",IF(INDEX(RawDataRefData,$E763,0)&gt;0,INDEX(RawDataRefData,$E763,0)),"")),"")</f>
        <v/>
      </c>
      <c r="BD763" s="101" t="str">
        <f t="array" ref="BD763">IF($AY763,MAX(IF(G4SelectionMask="x",IF(INDEX(RawDataRefData,$E763,0)&gt;0,INDEX(RawDataRefData,$E763,0)),"")),"")</f>
        <v/>
      </c>
      <c r="BE763" s="101" t="str">
        <f t="shared" si="285"/>
        <v/>
      </c>
      <c r="BF763" s="101" t="str">
        <f t="array" ref="BF763">IF($AY763,STDEVA(IF(G4SelectionMask="x",IF(INDEX(RawDataRefData,$E763,0)&gt;0,INDEX(RawDataRefData,$E763,0)),"")),"")</f>
        <v/>
      </c>
      <c r="BG763" s="100" t="b">
        <f t="shared" si="286"/>
        <v>0</v>
      </c>
      <c r="BH763" s="100" t="str">
        <f t="array" ref="BH763">IF($BG763,MEDIAN(IF(G5SelectionMask="x",IF(INDEX(RawDataRefData,$E763,0)&gt;0,INDEX(RawDataRefData,$E763,0)),"")),"")</f>
        <v/>
      </c>
      <c r="BI763" s="100" t="str">
        <f t="array" ref="BI763">IF($BG763,QUARTILE(IF(G5SelectionMask="x",IF(INDEX(RawDataRefData,$E763,0)&gt;0,INDEX(RawDataRefData,$E763,0)),""),1),"")</f>
        <v/>
      </c>
      <c r="BJ763" s="100" t="str">
        <f t="array" ref="BJ763">IF($BG763,QUARTILE(IF(G5SelectionMask="x",IF(INDEX(RawDataRefData,$E763,0)&gt;0,INDEX(RawDataRefData,$E763,0)),""),3),"")</f>
        <v/>
      </c>
      <c r="BK763" s="100" t="str">
        <f t="array" ref="BK763">IF($BG763,MIN(IF(G5SelectionMask="x",IF(INDEX(RawDataRefData,$E763,0)&gt;0,INDEX(RawDataRefData,$E763,0)),"")),"")</f>
        <v/>
      </c>
      <c r="BL763" s="100" t="str">
        <f t="array" ref="BL763">IF($BG763,MAX(IF(G5SelectionMask="x",IF(INDEX(RawDataRefData,$E763,0)&gt;0,INDEX(RawDataRefData,$E763,0)),"")),"")</f>
        <v/>
      </c>
      <c r="BM763" s="100" t="str">
        <f t="shared" si="287"/>
        <v/>
      </c>
      <c r="BN763" s="103" t="str">
        <f t="array" ref="BN763">IF($BG763,STDEVA(IF(G5SelectionMask="x",IF(INDEX(RawDataRefData,$E763,0)&gt;0,INDEX(RawDataRefData,$E763,0)),"")),"")</f>
        <v/>
      </c>
      <c r="BO763" s="104"/>
      <c r="BP763" s="105">
        <v>2</v>
      </c>
      <c r="BQ763" s="105">
        <v>2</v>
      </c>
      <c r="BR763" s="105">
        <v>1</v>
      </c>
      <c r="BS763" s="105">
        <v>4</v>
      </c>
      <c r="BT763" s="105">
        <v>1</v>
      </c>
      <c r="BU763" s="105">
        <v>2</v>
      </c>
      <c r="BV763" s="105">
        <v>2</v>
      </c>
      <c r="BW763" s="105">
        <v>3</v>
      </c>
      <c r="BX763" s="105">
        <v>3</v>
      </c>
      <c r="BY763" s="105">
        <v>4</v>
      </c>
      <c r="BZ763" s="105">
        <v>2</v>
      </c>
      <c r="CA763" s="105">
        <v>2</v>
      </c>
      <c r="CB763" s="105">
        <v>4</v>
      </c>
      <c r="CC763" s="105">
        <v>3</v>
      </c>
      <c r="CD763" s="105">
        <v>1</v>
      </c>
    </row>
    <row r="764" spans="1:82" x14ac:dyDescent="0.2">
      <c r="A764" s="33">
        <f t="shared" si="264"/>
        <v>0</v>
      </c>
      <c r="B764" s="218"/>
      <c r="C764" s="215"/>
      <c r="D764" s="224"/>
      <c r="E764" s="72">
        <f t="shared" si="280"/>
        <v>755</v>
      </c>
      <c r="F764" s="9" t="s">
        <v>1002</v>
      </c>
      <c r="H764" s="9" t="s">
        <v>1213</v>
      </c>
      <c r="I764" s="9" t="s">
        <v>341</v>
      </c>
      <c r="K764" s="100">
        <f t="shared" si="265"/>
        <v>4</v>
      </c>
      <c r="L764" s="100"/>
      <c r="M764" s="100"/>
      <c r="N764" s="100"/>
      <c r="O764" s="100"/>
      <c r="P764" s="101">
        <f t="shared" si="266"/>
        <v>4</v>
      </c>
      <c r="Q764" s="102">
        <f t="shared" si="267"/>
        <v>4</v>
      </c>
      <c r="R764" s="102">
        <f t="shared" si="268"/>
        <v>1</v>
      </c>
      <c r="S764" s="102">
        <f t="shared" si="269"/>
        <v>1</v>
      </c>
      <c r="T764" s="102">
        <f t="shared" si="270"/>
        <v>2</v>
      </c>
      <c r="U764" s="102">
        <f t="shared" si="271"/>
        <v>4</v>
      </c>
      <c r="V764" s="102">
        <f t="shared" si="272"/>
        <v>1</v>
      </c>
      <c r="W764" s="102">
        <f t="shared" si="273"/>
        <v>3</v>
      </c>
      <c r="X764" s="102">
        <f t="shared" si="274"/>
        <v>1</v>
      </c>
      <c r="Y764" s="102">
        <f t="shared" si="275"/>
        <v>3</v>
      </c>
      <c r="Z764" s="102">
        <f t="shared" si="276"/>
        <v>2</v>
      </c>
      <c r="AA764" s="100" t="b">
        <f t="shared" si="277"/>
        <v>1</v>
      </c>
      <c r="AB764" s="100">
        <f t="array" ref="AB764">IF($AA764,MEDIAN(IF(G1SelectionMask="x",IF(INDEX(RawDataRefData,$E764,0)&gt;0,INDEX(RawDataRefData,$E764,0)),"")),"")</f>
        <v>2</v>
      </c>
      <c r="AC764" s="100">
        <f t="array" ref="AC764">IF($AA764,QUARTILE(IF(G1SelectionMask="x",IF(INDEX(RawDataRefData,$E764,0)&gt;0,INDEX(RawDataRefData,$E764,0)),""),1),"")</f>
        <v>1</v>
      </c>
      <c r="AD764" s="100">
        <f t="array" ref="AD764">IF($AA764,QUARTILE(IF(G1SelectionMask="x",IF(INDEX(RawDataRefData,$E764,0)&gt;0,INDEX(RawDataRefData,$E764,0)),""),3),"")</f>
        <v>3.5</v>
      </c>
      <c r="AE764" s="100">
        <f t="array" ref="AE764">IF($AA764,MIN(IF(G1SelectionMask="x",IF(INDEX(RawDataRefData,$E764,0)&gt;0,INDEX(RawDataRefData,$E764,0)),"")),"")</f>
        <v>1</v>
      </c>
      <c r="AF764" s="100">
        <f t="array" ref="AF764">IF($AA764,MAX(IF(G1SelectionMask="x",IF(INDEX(RawDataRefData,$E764,0)&gt;0,INDEX(RawDataRefData,$E764,0)),"")),"")</f>
        <v>4</v>
      </c>
      <c r="AG764" s="100">
        <f t="shared" si="278"/>
        <v>2.3636363636363638</v>
      </c>
      <c r="AH764" s="100">
        <f t="array" ref="AH764">IF($AA764,STDEVA(IF(G1SelectionMask="x",IF(INDEX(RawDataRefData,$E764,0)&gt;0,INDEX(RawDataRefData,$E764,0)),"")),"")</f>
        <v>1.2862913567871996</v>
      </c>
      <c r="AI764" s="101" t="b">
        <f t="shared" si="279"/>
        <v>1</v>
      </c>
      <c r="AJ764" s="101">
        <f t="array" ref="AJ764">IF($AI764,MEDIAN(IF(G2SelectionMask="x",IF(INDEX(RawDataRefData,$E764,0)&gt;0,INDEX(RawDataRefData,$E764,0)),"")),"")</f>
        <v>2</v>
      </c>
      <c r="AK764" s="101">
        <f t="array" ref="AK764">IF($AI764,QUARTILE(IF(G2SelectionMask="x",IF(INDEX(RawDataRefData,$E764,0)&gt;0,INDEX(RawDataRefData,$E764,0)),""),1),"")</f>
        <v>2</v>
      </c>
      <c r="AL764" s="101">
        <f t="array" ref="AL764">IF($AI764,QUARTILE(IF(G2SelectionMask="x",IF(INDEX(RawDataRefData,$E764,0)&gt;0,INDEX(RawDataRefData,$E764,0)),""),3),"")</f>
        <v>3</v>
      </c>
      <c r="AM764" s="101">
        <f t="array" ref="AM764">IF($AI764,MIN(IF(G2SelectionMask="x",IF(INDEX(RawDataRefData,$E764,0)&gt;0,INDEX(RawDataRefData,$E764,0)),"")),"")</f>
        <v>1</v>
      </c>
      <c r="AN764" s="101">
        <f t="array" ref="AN764">IF($AI764,MAX(IF(G2SelectionMask="x",IF(INDEX(RawDataRefData,$E764,0)&gt;0,INDEX(RawDataRefData,$E764,0)),"")),"")</f>
        <v>4</v>
      </c>
      <c r="AO764" s="101">
        <f t="shared" si="281"/>
        <v>2.4545454545454546</v>
      </c>
      <c r="AP764" s="101">
        <f t="array" ref="AP764">IF($AI764,STDEVA(IF(G2SelectionMask="x",IF(INDEX(RawDataRefData,$E764,0)&gt;0,INDEX(RawDataRefData,$E764,0)),"")),"")</f>
        <v>1.0357254813546268</v>
      </c>
      <c r="AQ764" s="100" t="b">
        <f t="shared" si="282"/>
        <v>0</v>
      </c>
      <c r="AR764" s="100" t="str">
        <f t="array" ref="AR764">IF($AQ764,MEDIAN(IF(G3SelectionMask="x",IF(INDEX(RawDataRefData,$E764,0)&gt;0,INDEX(RawDataRefData,$E764,0)),"")),"")</f>
        <v/>
      </c>
      <c r="AS764" s="100" t="str">
        <f t="array" ref="AS764">IF($AQ764,QUARTILE(IF(G3SelectionMask="x",IF(INDEX(RawDataRefData,$E764,0)&gt;0,INDEX(RawDataRefData,$E764,0)),""),1),"")</f>
        <v/>
      </c>
      <c r="AT764" s="100" t="str">
        <f t="array" ref="AT764">IF($AQ764,QUARTILE(IF(G3SelectionMask="x",IF(INDEX(RawDataRefData,$E764,0)&gt;0,INDEX(RawDataRefData,$E764,0)),""),3),"")</f>
        <v/>
      </c>
      <c r="AU764" s="100" t="str">
        <f t="array" ref="AU764">IF($AQ764,MIN(IF(G3SelectionMask="x",IF(INDEX(RawDataRefData,$E764,0)&gt;0,INDEX(RawDataRefData,$E764,0)),"")),"")</f>
        <v/>
      </c>
      <c r="AV764" s="100" t="str">
        <f t="array" ref="AV764">IF($AQ764,MAX(IF(G3SelectionMask="x",IF(INDEX(RawDataRefData,$E764,0)&gt;0,INDEX(RawDataRefData,$E764,0)),"")),"")</f>
        <v/>
      </c>
      <c r="AW764" s="100" t="str">
        <f t="shared" si="283"/>
        <v/>
      </c>
      <c r="AX764" s="100" t="str">
        <f t="array" ref="AX764">IF($AQ764,STDEVA(IF(G3SelectionMask="x",IF(INDEX(RawDataRefData,$E764,0)&gt;0,INDEX(RawDataRefData,$E764,0)),"")),"")</f>
        <v/>
      </c>
      <c r="AY764" s="101" t="b">
        <f t="shared" si="284"/>
        <v>0</v>
      </c>
      <c r="AZ764" s="101" t="str">
        <f t="array" ref="AZ764">IF($AY764,MEDIAN(IF(G4SelectionMask="x",IF(INDEX(RawDataRefData,$E764,0)&gt;0,INDEX(RawDataRefData,$E764,0)),"")),"")</f>
        <v/>
      </c>
      <c r="BA764" s="101" t="str">
        <f t="array" ref="BA764">IF($AY764,QUARTILE(IF(G4SelectionMask="x",IF(INDEX(RawDataRefData,$E764,0)&gt;0,INDEX(RawDataRefData,$E764,0)),""),1),"")</f>
        <v/>
      </c>
      <c r="BB764" s="101" t="str">
        <f t="array" ref="BB764">IF($AY764,QUARTILE(IF(G4SelectionMask="x",IF(INDEX(RawDataRefData,$E764,0)&gt;0,INDEX(RawDataRefData,$E764,0)),""),3),"")</f>
        <v/>
      </c>
      <c r="BC764" s="101" t="str">
        <f t="array" ref="BC764">IF($AY764,MIN(IF(G4SelectionMask="x",IF(INDEX(RawDataRefData,$E764,0)&gt;0,INDEX(RawDataRefData,$E764,0)),"")),"")</f>
        <v/>
      </c>
      <c r="BD764" s="101" t="str">
        <f t="array" ref="BD764">IF($AY764,MAX(IF(G4SelectionMask="x",IF(INDEX(RawDataRefData,$E764,0)&gt;0,INDEX(RawDataRefData,$E764,0)),"")),"")</f>
        <v/>
      </c>
      <c r="BE764" s="101" t="str">
        <f t="shared" si="285"/>
        <v/>
      </c>
      <c r="BF764" s="101" t="str">
        <f t="array" ref="BF764">IF($AY764,STDEVA(IF(G4SelectionMask="x",IF(INDEX(RawDataRefData,$E764,0)&gt;0,INDEX(RawDataRefData,$E764,0)),"")),"")</f>
        <v/>
      </c>
      <c r="BG764" s="100" t="b">
        <f t="shared" si="286"/>
        <v>0</v>
      </c>
      <c r="BH764" s="100" t="str">
        <f t="array" ref="BH764">IF($BG764,MEDIAN(IF(G5SelectionMask="x",IF(INDEX(RawDataRefData,$E764,0)&gt;0,INDEX(RawDataRefData,$E764,0)),"")),"")</f>
        <v/>
      </c>
      <c r="BI764" s="100" t="str">
        <f t="array" ref="BI764">IF($BG764,QUARTILE(IF(G5SelectionMask="x",IF(INDEX(RawDataRefData,$E764,0)&gt;0,INDEX(RawDataRefData,$E764,0)),""),1),"")</f>
        <v/>
      </c>
      <c r="BJ764" s="100" t="str">
        <f t="array" ref="BJ764">IF($BG764,QUARTILE(IF(G5SelectionMask="x",IF(INDEX(RawDataRefData,$E764,0)&gt;0,INDEX(RawDataRefData,$E764,0)),""),3),"")</f>
        <v/>
      </c>
      <c r="BK764" s="100" t="str">
        <f t="array" ref="BK764">IF($BG764,MIN(IF(G5SelectionMask="x",IF(INDEX(RawDataRefData,$E764,0)&gt;0,INDEX(RawDataRefData,$E764,0)),"")),"")</f>
        <v/>
      </c>
      <c r="BL764" s="100" t="str">
        <f t="array" ref="BL764">IF($BG764,MAX(IF(G5SelectionMask="x",IF(INDEX(RawDataRefData,$E764,0)&gt;0,INDEX(RawDataRefData,$E764,0)),"")),"")</f>
        <v/>
      </c>
      <c r="BM764" s="100" t="str">
        <f t="shared" si="287"/>
        <v/>
      </c>
      <c r="BN764" s="103" t="str">
        <f t="array" ref="BN764">IF($BG764,STDEVA(IF(G5SelectionMask="x",IF(INDEX(RawDataRefData,$E764,0)&gt;0,INDEX(RawDataRefData,$E764,0)),"")),"")</f>
        <v/>
      </c>
      <c r="BO764" s="104"/>
      <c r="BP764" s="105">
        <v>4</v>
      </c>
      <c r="BQ764" s="105">
        <v>4</v>
      </c>
      <c r="BR764" s="105">
        <v>4</v>
      </c>
      <c r="BS764" s="105">
        <v>1</v>
      </c>
      <c r="BT764" s="105">
        <v>1</v>
      </c>
      <c r="BU764" s="105">
        <v>2</v>
      </c>
      <c r="BV764" s="105">
        <v>4</v>
      </c>
      <c r="BW764" s="105">
        <v>1</v>
      </c>
      <c r="BX764" s="105">
        <v>3</v>
      </c>
      <c r="BY764" s="105">
        <v>1</v>
      </c>
      <c r="BZ764" s="105">
        <v>3</v>
      </c>
      <c r="CA764" s="105">
        <v>2</v>
      </c>
      <c r="CB764" s="105">
        <v>3</v>
      </c>
      <c r="CC764" s="105">
        <v>2</v>
      </c>
      <c r="CD764" s="105">
        <v>2</v>
      </c>
    </row>
    <row r="765" spans="1:82" x14ac:dyDescent="0.2">
      <c r="A765" s="33">
        <f t="shared" si="264"/>
        <v>0</v>
      </c>
      <c r="B765" s="218"/>
      <c r="C765" s="215"/>
      <c r="D765" s="224"/>
      <c r="E765" s="72">
        <f t="shared" si="280"/>
        <v>756</v>
      </c>
      <c r="F765" s="9" t="s">
        <v>1003</v>
      </c>
      <c r="H765" s="9" t="s">
        <v>1213</v>
      </c>
      <c r="I765" s="9" t="s">
        <v>341</v>
      </c>
      <c r="K765" s="100">
        <f t="shared" si="265"/>
        <v>1</v>
      </c>
      <c r="L765" s="100"/>
      <c r="M765" s="100"/>
      <c r="N765" s="100"/>
      <c r="O765" s="100"/>
      <c r="P765" s="101">
        <f t="shared" si="266"/>
        <v>1</v>
      </c>
      <c r="Q765" s="102">
        <f t="shared" si="267"/>
        <v>2</v>
      </c>
      <c r="R765" s="102">
        <f t="shared" si="268"/>
        <v>2</v>
      </c>
      <c r="S765" s="102">
        <f t="shared" si="269"/>
        <v>2</v>
      </c>
      <c r="T765" s="102">
        <f t="shared" si="270"/>
        <v>2</v>
      </c>
      <c r="U765" s="102">
        <f t="shared" si="271"/>
        <v>4</v>
      </c>
      <c r="V765" s="102">
        <f t="shared" si="272"/>
        <v>3</v>
      </c>
      <c r="W765" s="102">
        <f t="shared" si="273"/>
        <v>3</v>
      </c>
      <c r="X765" s="102">
        <f t="shared" si="274"/>
        <v>1</v>
      </c>
      <c r="Y765" s="102">
        <f t="shared" si="275"/>
        <v>3</v>
      </c>
      <c r="Z765" s="102">
        <f t="shared" si="276"/>
        <v>2</v>
      </c>
      <c r="AA765" s="100" t="b">
        <f t="shared" si="277"/>
        <v>1</v>
      </c>
      <c r="AB765" s="100">
        <f t="array" ref="AB765">IF($AA765,MEDIAN(IF(G1SelectionMask="x",IF(INDEX(RawDataRefData,$E765,0)&gt;0,INDEX(RawDataRefData,$E765,0)),"")),"")</f>
        <v>2</v>
      </c>
      <c r="AC765" s="100">
        <f t="array" ref="AC765">IF($AA765,QUARTILE(IF(G1SelectionMask="x",IF(INDEX(RawDataRefData,$E765,0)&gt;0,INDEX(RawDataRefData,$E765,0)),""),1),"")</f>
        <v>2</v>
      </c>
      <c r="AD765" s="100">
        <f t="array" ref="AD765">IF($AA765,QUARTILE(IF(G1SelectionMask="x",IF(INDEX(RawDataRefData,$E765,0)&gt;0,INDEX(RawDataRefData,$E765,0)),""),3),"")</f>
        <v>3</v>
      </c>
      <c r="AE765" s="100">
        <f t="array" ref="AE765">IF($AA765,MIN(IF(G1SelectionMask="x",IF(INDEX(RawDataRefData,$E765,0)&gt;0,INDEX(RawDataRefData,$E765,0)),"")),"")</f>
        <v>1</v>
      </c>
      <c r="AF765" s="100">
        <f t="array" ref="AF765">IF($AA765,MAX(IF(G1SelectionMask="x",IF(INDEX(RawDataRefData,$E765,0)&gt;0,INDEX(RawDataRefData,$E765,0)),"")),"")</f>
        <v>4</v>
      </c>
      <c r="AG765" s="100">
        <f t="shared" si="278"/>
        <v>2.2727272727272729</v>
      </c>
      <c r="AH765" s="100">
        <f t="array" ref="AH765">IF($AA765,STDEVA(IF(G1SelectionMask="x",IF(INDEX(RawDataRefData,$E765,0)&gt;0,INDEX(RawDataRefData,$E765,0)),"")),"")</f>
        <v>0.90453403373329078</v>
      </c>
      <c r="AI765" s="101" t="b">
        <f t="shared" si="279"/>
        <v>1</v>
      </c>
      <c r="AJ765" s="101">
        <f t="array" ref="AJ765">IF($AI765,MEDIAN(IF(G2SelectionMask="x",IF(INDEX(RawDataRefData,$E765,0)&gt;0,INDEX(RawDataRefData,$E765,0)),"")),"")</f>
        <v>3</v>
      </c>
      <c r="AK765" s="101">
        <f t="array" ref="AK765">IF($AI765,QUARTILE(IF(G2SelectionMask="x",IF(INDEX(RawDataRefData,$E765,0)&gt;0,INDEX(RawDataRefData,$E765,0)),""),1),"")</f>
        <v>2</v>
      </c>
      <c r="AL765" s="101">
        <f t="array" ref="AL765">IF($AI765,QUARTILE(IF(G2SelectionMask="x",IF(INDEX(RawDataRefData,$E765,0)&gt;0,INDEX(RawDataRefData,$E765,0)),""),3),"")</f>
        <v>3</v>
      </c>
      <c r="AM765" s="101">
        <f t="array" ref="AM765">IF($AI765,MIN(IF(G2SelectionMask="x",IF(INDEX(RawDataRefData,$E765,0)&gt;0,INDEX(RawDataRefData,$E765,0)),"")),"")</f>
        <v>1</v>
      </c>
      <c r="AN765" s="101">
        <f t="array" ref="AN765">IF($AI765,MAX(IF(G2SelectionMask="x",IF(INDEX(RawDataRefData,$E765,0)&gt;0,INDEX(RawDataRefData,$E765,0)),"")),"")</f>
        <v>4</v>
      </c>
      <c r="AO765" s="101">
        <f t="shared" si="281"/>
        <v>2.6363636363636362</v>
      </c>
      <c r="AP765" s="101">
        <f t="array" ref="AP765">IF($AI765,STDEVA(IF(G2SelectionMask="x",IF(INDEX(RawDataRefData,$E765,0)&gt;0,INDEX(RawDataRefData,$E765,0)),"")),"")</f>
        <v>0.9244162777371755</v>
      </c>
      <c r="AQ765" s="100" t="b">
        <f t="shared" si="282"/>
        <v>0</v>
      </c>
      <c r="AR765" s="100" t="str">
        <f t="array" ref="AR765">IF($AQ765,MEDIAN(IF(G3SelectionMask="x",IF(INDEX(RawDataRefData,$E765,0)&gt;0,INDEX(RawDataRefData,$E765,0)),"")),"")</f>
        <v/>
      </c>
      <c r="AS765" s="100" t="str">
        <f t="array" ref="AS765">IF($AQ765,QUARTILE(IF(G3SelectionMask="x",IF(INDEX(RawDataRefData,$E765,0)&gt;0,INDEX(RawDataRefData,$E765,0)),""),1),"")</f>
        <v/>
      </c>
      <c r="AT765" s="100" t="str">
        <f t="array" ref="AT765">IF($AQ765,QUARTILE(IF(G3SelectionMask="x",IF(INDEX(RawDataRefData,$E765,0)&gt;0,INDEX(RawDataRefData,$E765,0)),""),3),"")</f>
        <v/>
      </c>
      <c r="AU765" s="100" t="str">
        <f t="array" ref="AU765">IF($AQ765,MIN(IF(G3SelectionMask="x",IF(INDEX(RawDataRefData,$E765,0)&gt;0,INDEX(RawDataRefData,$E765,0)),"")),"")</f>
        <v/>
      </c>
      <c r="AV765" s="100" t="str">
        <f t="array" ref="AV765">IF($AQ765,MAX(IF(G3SelectionMask="x",IF(INDEX(RawDataRefData,$E765,0)&gt;0,INDEX(RawDataRefData,$E765,0)),"")),"")</f>
        <v/>
      </c>
      <c r="AW765" s="100" t="str">
        <f t="shared" si="283"/>
        <v/>
      </c>
      <c r="AX765" s="100" t="str">
        <f t="array" ref="AX765">IF($AQ765,STDEVA(IF(G3SelectionMask="x",IF(INDEX(RawDataRefData,$E765,0)&gt;0,INDEX(RawDataRefData,$E765,0)),"")),"")</f>
        <v/>
      </c>
      <c r="AY765" s="101" t="b">
        <f t="shared" si="284"/>
        <v>0</v>
      </c>
      <c r="AZ765" s="101" t="str">
        <f t="array" ref="AZ765">IF($AY765,MEDIAN(IF(G4SelectionMask="x",IF(INDEX(RawDataRefData,$E765,0)&gt;0,INDEX(RawDataRefData,$E765,0)),"")),"")</f>
        <v/>
      </c>
      <c r="BA765" s="101" t="str">
        <f t="array" ref="BA765">IF($AY765,QUARTILE(IF(G4SelectionMask="x",IF(INDEX(RawDataRefData,$E765,0)&gt;0,INDEX(RawDataRefData,$E765,0)),""),1),"")</f>
        <v/>
      </c>
      <c r="BB765" s="101" t="str">
        <f t="array" ref="BB765">IF($AY765,QUARTILE(IF(G4SelectionMask="x",IF(INDEX(RawDataRefData,$E765,0)&gt;0,INDEX(RawDataRefData,$E765,0)),""),3),"")</f>
        <v/>
      </c>
      <c r="BC765" s="101" t="str">
        <f t="array" ref="BC765">IF($AY765,MIN(IF(G4SelectionMask="x",IF(INDEX(RawDataRefData,$E765,0)&gt;0,INDEX(RawDataRefData,$E765,0)),"")),"")</f>
        <v/>
      </c>
      <c r="BD765" s="101" t="str">
        <f t="array" ref="BD765">IF($AY765,MAX(IF(G4SelectionMask="x",IF(INDEX(RawDataRefData,$E765,0)&gt;0,INDEX(RawDataRefData,$E765,0)),"")),"")</f>
        <v/>
      </c>
      <c r="BE765" s="101" t="str">
        <f t="shared" si="285"/>
        <v/>
      </c>
      <c r="BF765" s="101" t="str">
        <f t="array" ref="BF765">IF($AY765,STDEVA(IF(G4SelectionMask="x",IF(INDEX(RawDataRefData,$E765,0)&gt;0,INDEX(RawDataRefData,$E765,0)),"")),"")</f>
        <v/>
      </c>
      <c r="BG765" s="100" t="b">
        <f t="shared" si="286"/>
        <v>0</v>
      </c>
      <c r="BH765" s="100" t="str">
        <f t="array" ref="BH765">IF($BG765,MEDIAN(IF(G5SelectionMask="x",IF(INDEX(RawDataRefData,$E765,0)&gt;0,INDEX(RawDataRefData,$E765,0)),"")),"")</f>
        <v/>
      </c>
      <c r="BI765" s="100" t="str">
        <f t="array" ref="BI765">IF($BG765,QUARTILE(IF(G5SelectionMask="x",IF(INDEX(RawDataRefData,$E765,0)&gt;0,INDEX(RawDataRefData,$E765,0)),""),1),"")</f>
        <v/>
      </c>
      <c r="BJ765" s="100" t="str">
        <f t="array" ref="BJ765">IF($BG765,QUARTILE(IF(G5SelectionMask="x",IF(INDEX(RawDataRefData,$E765,0)&gt;0,INDEX(RawDataRefData,$E765,0)),""),3),"")</f>
        <v/>
      </c>
      <c r="BK765" s="100" t="str">
        <f t="array" ref="BK765">IF($BG765,MIN(IF(G5SelectionMask="x",IF(INDEX(RawDataRefData,$E765,0)&gt;0,INDEX(RawDataRefData,$E765,0)),"")),"")</f>
        <v/>
      </c>
      <c r="BL765" s="100" t="str">
        <f t="array" ref="BL765">IF($BG765,MAX(IF(G5SelectionMask="x",IF(INDEX(RawDataRefData,$E765,0)&gt;0,INDEX(RawDataRefData,$E765,0)),"")),"")</f>
        <v/>
      </c>
      <c r="BM765" s="100" t="str">
        <f t="shared" si="287"/>
        <v/>
      </c>
      <c r="BN765" s="103" t="str">
        <f t="array" ref="BN765">IF($BG765,STDEVA(IF(G5SelectionMask="x",IF(INDEX(RawDataRefData,$E765,0)&gt;0,INDEX(RawDataRefData,$E765,0)),"")),"")</f>
        <v/>
      </c>
      <c r="BO765" s="104"/>
      <c r="BP765" s="105">
        <v>1</v>
      </c>
      <c r="BQ765" s="105">
        <v>1</v>
      </c>
      <c r="BR765" s="105">
        <v>2</v>
      </c>
      <c r="BS765" s="105">
        <v>2</v>
      </c>
      <c r="BT765" s="105">
        <v>2</v>
      </c>
      <c r="BU765" s="105">
        <v>2</v>
      </c>
      <c r="BV765" s="105">
        <v>4</v>
      </c>
      <c r="BW765" s="105">
        <v>3</v>
      </c>
      <c r="BX765" s="105">
        <v>3</v>
      </c>
      <c r="BY765" s="105">
        <v>1</v>
      </c>
      <c r="BZ765" s="105">
        <v>3</v>
      </c>
      <c r="CA765" s="105">
        <v>2</v>
      </c>
      <c r="CB765" s="105">
        <v>4</v>
      </c>
      <c r="CC765" s="105">
        <v>3</v>
      </c>
      <c r="CD765" s="105">
        <v>4</v>
      </c>
    </row>
    <row r="766" spans="1:82" x14ac:dyDescent="0.2">
      <c r="A766" s="33">
        <f t="shared" si="264"/>
        <v>0</v>
      </c>
      <c r="B766" s="218"/>
      <c r="C766" s="215"/>
      <c r="D766" s="224"/>
      <c r="E766" s="72">
        <f t="shared" si="280"/>
        <v>757</v>
      </c>
      <c r="F766" s="9" t="s">
        <v>1004</v>
      </c>
      <c r="H766" s="9" t="s">
        <v>1213</v>
      </c>
      <c r="I766" s="9" t="s">
        <v>341</v>
      </c>
      <c r="K766" s="100">
        <f t="shared" si="265"/>
        <v>4</v>
      </c>
      <c r="L766" s="100"/>
      <c r="M766" s="100"/>
      <c r="N766" s="100"/>
      <c r="O766" s="100"/>
      <c r="P766" s="101">
        <f t="shared" si="266"/>
        <v>2</v>
      </c>
      <c r="Q766" s="102">
        <f t="shared" si="267"/>
        <v>2</v>
      </c>
      <c r="R766" s="102">
        <f t="shared" si="268"/>
        <v>3</v>
      </c>
      <c r="S766" s="102">
        <f t="shared" si="269"/>
        <v>3</v>
      </c>
      <c r="T766" s="102">
        <f t="shared" si="270"/>
        <v>2</v>
      </c>
      <c r="U766" s="102">
        <f t="shared" si="271"/>
        <v>4</v>
      </c>
      <c r="V766" s="102">
        <f t="shared" si="272"/>
        <v>4</v>
      </c>
      <c r="W766" s="102">
        <f t="shared" si="273"/>
        <v>1</v>
      </c>
      <c r="X766" s="102">
        <f t="shared" si="274"/>
        <v>3</v>
      </c>
      <c r="Y766" s="102">
        <f t="shared" si="275"/>
        <v>1</v>
      </c>
      <c r="Z766" s="102">
        <f t="shared" si="276"/>
        <v>3</v>
      </c>
      <c r="AA766" s="100" t="b">
        <f t="shared" si="277"/>
        <v>1</v>
      </c>
      <c r="AB766" s="100">
        <f t="array" ref="AB766">IF($AA766,MEDIAN(IF(G1SelectionMask="x",IF(INDEX(RawDataRefData,$E766,0)&gt;0,INDEX(RawDataRefData,$E766,0)),"")),"")</f>
        <v>3</v>
      </c>
      <c r="AC766" s="100">
        <f t="array" ref="AC766">IF($AA766,QUARTILE(IF(G1SelectionMask="x",IF(INDEX(RawDataRefData,$E766,0)&gt;0,INDEX(RawDataRefData,$E766,0)),""),1),"")</f>
        <v>2</v>
      </c>
      <c r="AD766" s="100">
        <f t="array" ref="AD766">IF($AA766,QUARTILE(IF(G1SelectionMask="x",IF(INDEX(RawDataRefData,$E766,0)&gt;0,INDEX(RawDataRefData,$E766,0)),""),3),"")</f>
        <v>3</v>
      </c>
      <c r="AE766" s="100">
        <f t="array" ref="AE766">IF($AA766,MIN(IF(G1SelectionMask="x",IF(INDEX(RawDataRefData,$E766,0)&gt;0,INDEX(RawDataRefData,$E766,0)),"")),"")</f>
        <v>1</v>
      </c>
      <c r="AF766" s="100">
        <f t="array" ref="AF766">IF($AA766,MAX(IF(G1SelectionMask="x",IF(INDEX(RawDataRefData,$E766,0)&gt;0,INDEX(RawDataRefData,$E766,0)),"")),"")</f>
        <v>4</v>
      </c>
      <c r="AG766" s="100">
        <f t="shared" si="278"/>
        <v>2.5454545454545454</v>
      </c>
      <c r="AH766" s="100">
        <f t="array" ref="AH766">IF($AA766,STDEVA(IF(G1SelectionMask="x",IF(INDEX(RawDataRefData,$E766,0)&gt;0,INDEX(RawDataRefData,$E766,0)),"")),"")</f>
        <v>1.0357254813546268</v>
      </c>
      <c r="AI766" s="101" t="b">
        <f t="shared" si="279"/>
        <v>1</v>
      </c>
      <c r="AJ766" s="101">
        <f t="array" ref="AJ766">IF($AI766,MEDIAN(IF(G2SelectionMask="x",IF(INDEX(RawDataRefData,$E766,0)&gt;0,INDEX(RawDataRefData,$E766,0)),"")),"")</f>
        <v>2</v>
      </c>
      <c r="AK766" s="101">
        <f t="array" ref="AK766">IF($AI766,QUARTILE(IF(G2SelectionMask="x",IF(INDEX(RawDataRefData,$E766,0)&gt;0,INDEX(RawDataRefData,$E766,0)),""),1),"")</f>
        <v>1</v>
      </c>
      <c r="AL766" s="101">
        <f t="array" ref="AL766">IF($AI766,QUARTILE(IF(G2SelectionMask="x",IF(INDEX(RawDataRefData,$E766,0)&gt;0,INDEX(RawDataRefData,$E766,0)),""),3),"")</f>
        <v>3</v>
      </c>
      <c r="AM766" s="101">
        <f t="array" ref="AM766">IF($AI766,MIN(IF(G2SelectionMask="x",IF(INDEX(RawDataRefData,$E766,0)&gt;0,INDEX(RawDataRefData,$E766,0)),"")),"")</f>
        <v>1</v>
      </c>
      <c r="AN766" s="101">
        <f t="array" ref="AN766">IF($AI766,MAX(IF(G2SelectionMask="x",IF(INDEX(RawDataRefData,$E766,0)&gt;0,INDEX(RawDataRefData,$E766,0)),"")),"")</f>
        <v>4</v>
      </c>
      <c r="AO766" s="101">
        <f t="shared" si="281"/>
        <v>2.0909090909090908</v>
      </c>
      <c r="AP766" s="101">
        <f t="array" ref="AP766">IF($AI766,STDEVA(IF(G2SelectionMask="x",IF(INDEX(RawDataRefData,$E766,0)&gt;0,INDEX(RawDataRefData,$E766,0)),"")),"")</f>
        <v>1.0444659357341868</v>
      </c>
      <c r="AQ766" s="100" t="b">
        <f t="shared" si="282"/>
        <v>0</v>
      </c>
      <c r="AR766" s="100" t="str">
        <f t="array" ref="AR766">IF($AQ766,MEDIAN(IF(G3SelectionMask="x",IF(INDEX(RawDataRefData,$E766,0)&gt;0,INDEX(RawDataRefData,$E766,0)),"")),"")</f>
        <v/>
      </c>
      <c r="AS766" s="100" t="str">
        <f t="array" ref="AS766">IF($AQ766,QUARTILE(IF(G3SelectionMask="x",IF(INDEX(RawDataRefData,$E766,0)&gt;0,INDEX(RawDataRefData,$E766,0)),""),1),"")</f>
        <v/>
      </c>
      <c r="AT766" s="100" t="str">
        <f t="array" ref="AT766">IF($AQ766,QUARTILE(IF(G3SelectionMask="x",IF(INDEX(RawDataRefData,$E766,0)&gt;0,INDEX(RawDataRefData,$E766,0)),""),3),"")</f>
        <v/>
      </c>
      <c r="AU766" s="100" t="str">
        <f t="array" ref="AU766">IF($AQ766,MIN(IF(G3SelectionMask="x",IF(INDEX(RawDataRefData,$E766,0)&gt;0,INDEX(RawDataRefData,$E766,0)),"")),"")</f>
        <v/>
      </c>
      <c r="AV766" s="100" t="str">
        <f t="array" ref="AV766">IF($AQ766,MAX(IF(G3SelectionMask="x",IF(INDEX(RawDataRefData,$E766,0)&gt;0,INDEX(RawDataRefData,$E766,0)),"")),"")</f>
        <v/>
      </c>
      <c r="AW766" s="100" t="str">
        <f t="shared" si="283"/>
        <v/>
      </c>
      <c r="AX766" s="100" t="str">
        <f t="array" ref="AX766">IF($AQ766,STDEVA(IF(G3SelectionMask="x",IF(INDEX(RawDataRefData,$E766,0)&gt;0,INDEX(RawDataRefData,$E766,0)),"")),"")</f>
        <v/>
      </c>
      <c r="AY766" s="101" t="b">
        <f t="shared" si="284"/>
        <v>0</v>
      </c>
      <c r="AZ766" s="101" t="str">
        <f t="array" ref="AZ766">IF($AY766,MEDIAN(IF(G4SelectionMask="x",IF(INDEX(RawDataRefData,$E766,0)&gt;0,INDEX(RawDataRefData,$E766,0)),"")),"")</f>
        <v/>
      </c>
      <c r="BA766" s="101" t="str">
        <f t="array" ref="BA766">IF($AY766,QUARTILE(IF(G4SelectionMask="x",IF(INDEX(RawDataRefData,$E766,0)&gt;0,INDEX(RawDataRefData,$E766,0)),""),1),"")</f>
        <v/>
      </c>
      <c r="BB766" s="101" t="str">
        <f t="array" ref="BB766">IF($AY766,QUARTILE(IF(G4SelectionMask="x",IF(INDEX(RawDataRefData,$E766,0)&gt;0,INDEX(RawDataRefData,$E766,0)),""),3),"")</f>
        <v/>
      </c>
      <c r="BC766" s="101" t="str">
        <f t="array" ref="BC766">IF($AY766,MIN(IF(G4SelectionMask="x",IF(INDEX(RawDataRefData,$E766,0)&gt;0,INDEX(RawDataRefData,$E766,0)),"")),"")</f>
        <v/>
      </c>
      <c r="BD766" s="101" t="str">
        <f t="array" ref="BD766">IF($AY766,MAX(IF(G4SelectionMask="x",IF(INDEX(RawDataRefData,$E766,0)&gt;0,INDEX(RawDataRefData,$E766,0)),"")),"")</f>
        <v/>
      </c>
      <c r="BE766" s="101" t="str">
        <f t="shared" si="285"/>
        <v/>
      </c>
      <c r="BF766" s="101" t="str">
        <f t="array" ref="BF766">IF($AY766,STDEVA(IF(G4SelectionMask="x",IF(INDEX(RawDataRefData,$E766,0)&gt;0,INDEX(RawDataRefData,$E766,0)),"")),"")</f>
        <v/>
      </c>
      <c r="BG766" s="100" t="b">
        <f t="shared" si="286"/>
        <v>0</v>
      </c>
      <c r="BH766" s="100" t="str">
        <f t="array" ref="BH766">IF($BG766,MEDIAN(IF(G5SelectionMask="x",IF(INDEX(RawDataRefData,$E766,0)&gt;0,INDEX(RawDataRefData,$E766,0)),"")),"")</f>
        <v/>
      </c>
      <c r="BI766" s="100" t="str">
        <f t="array" ref="BI766">IF($BG766,QUARTILE(IF(G5SelectionMask="x",IF(INDEX(RawDataRefData,$E766,0)&gt;0,INDEX(RawDataRefData,$E766,0)),""),1),"")</f>
        <v/>
      </c>
      <c r="BJ766" s="100" t="str">
        <f t="array" ref="BJ766">IF($BG766,QUARTILE(IF(G5SelectionMask="x",IF(INDEX(RawDataRefData,$E766,0)&gt;0,INDEX(RawDataRefData,$E766,0)),""),3),"")</f>
        <v/>
      </c>
      <c r="BK766" s="100" t="str">
        <f t="array" ref="BK766">IF($BG766,MIN(IF(G5SelectionMask="x",IF(INDEX(RawDataRefData,$E766,0)&gt;0,INDEX(RawDataRefData,$E766,0)),"")),"")</f>
        <v/>
      </c>
      <c r="BL766" s="100" t="str">
        <f t="array" ref="BL766">IF($BG766,MAX(IF(G5SelectionMask="x",IF(INDEX(RawDataRefData,$E766,0)&gt;0,INDEX(RawDataRefData,$E766,0)),"")),"")</f>
        <v/>
      </c>
      <c r="BM766" s="100" t="str">
        <f t="shared" si="287"/>
        <v/>
      </c>
      <c r="BN766" s="103" t="str">
        <f t="array" ref="BN766">IF($BG766,STDEVA(IF(G5SelectionMask="x",IF(INDEX(RawDataRefData,$E766,0)&gt;0,INDEX(RawDataRefData,$E766,0)),"")),"")</f>
        <v/>
      </c>
      <c r="BO766" s="104"/>
      <c r="BP766" s="105">
        <v>4</v>
      </c>
      <c r="BQ766" s="105">
        <v>2</v>
      </c>
      <c r="BR766" s="105">
        <v>2</v>
      </c>
      <c r="BS766" s="105">
        <v>3</v>
      </c>
      <c r="BT766" s="105">
        <v>3</v>
      </c>
      <c r="BU766" s="105">
        <v>2</v>
      </c>
      <c r="BV766" s="105">
        <v>4</v>
      </c>
      <c r="BW766" s="105">
        <v>4</v>
      </c>
      <c r="BX766" s="105">
        <v>1</v>
      </c>
      <c r="BY766" s="105">
        <v>3</v>
      </c>
      <c r="BZ766" s="105">
        <v>1</v>
      </c>
      <c r="CA766" s="105">
        <v>3</v>
      </c>
      <c r="CB766" s="105">
        <v>1</v>
      </c>
      <c r="CC766" s="105">
        <v>3</v>
      </c>
      <c r="CD766" s="105">
        <v>1</v>
      </c>
    </row>
    <row r="767" spans="1:82" x14ac:dyDescent="0.2">
      <c r="A767" s="33">
        <f t="shared" si="264"/>
        <v>0</v>
      </c>
      <c r="B767" s="218"/>
      <c r="C767" s="215"/>
      <c r="D767" s="224"/>
      <c r="E767" s="72">
        <f t="shared" si="280"/>
        <v>758</v>
      </c>
      <c r="F767" s="9" t="s">
        <v>1005</v>
      </c>
      <c r="H767" s="9" t="s">
        <v>1213</v>
      </c>
      <c r="I767" s="9" t="s">
        <v>341</v>
      </c>
      <c r="K767" s="100">
        <f t="shared" si="265"/>
        <v>2</v>
      </c>
      <c r="L767" s="100"/>
      <c r="M767" s="100"/>
      <c r="N767" s="100"/>
      <c r="O767" s="100"/>
      <c r="P767" s="101">
        <f t="shared" si="266"/>
        <v>1</v>
      </c>
      <c r="Q767" s="102">
        <f t="shared" si="267"/>
        <v>3</v>
      </c>
      <c r="R767" s="102">
        <f t="shared" si="268"/>
        <v>4</v>
      </c>
      <c r="S767" s="102">
        <f t="shared" si="269"/>
        <v>1</v>
      </c>
      <c r="T767" s="102">
        <f t="shared" si="270"/>
        <v>1</v>
      </c>
      <c r="U767" s="102">
        <f t="shared" si="271"/>
        <v>1</v>
      </c>
      <c r="V767" s="102">
        <f t="shared" si="272"/>
        <v>4</v>
      </c>
      <c r="W767" s="102">
        <f t="shared" si="273"/>
        <v>1</v>
      </c>
      <c r="X767" s="102">
        <f t="shared" si="274"/>
        <v>3</v>
      </c>
      <c r="Y767" s="102">
        <f t="shared" si="275"/>
        <v>4</v>
      </c>
      <c r="Z767" s="102">
        <f t="shared" si="276"/>
        <v>4</v>
      </c>
      <c r="AA767" s="100" t="b">
        <f t="shared" si="277"/>
        <v>1</v>
      </c>
      <c r="AB767" s="100">
        <f t="array" ref="AB767">IF($AA767,MEDIAN(IF(G1SelectionMask="x",IF(INDEX(RawDataRefData,$E767,0)&gt;0,INDEX(RawDataRefData,$E767,0)),"")),"")</f>
        <v>3</v>
      </c>
      <c r="AC767" s="100">
        <f t="array" ref="AC767">IF($AA767,QUARTILE(IF(G1SelectionMask="x",IF(INDEX(RawDataRefData,$E767,0)&gt;0,INDEX(RawDataRefData,$E767,0)),""),1),"")</f>
        <v>1</v>
      </c>
      <c r="AD767" s="100">
        <f t="array" ref="AD767">IF($AA767,QUARTILE(IF(G1SelectionMask="x",IF(INDEX(RawDataRefData,$E767,0)&gt;0,INDEX(RawDataRefData,$E767,0)),""),3),"")</f>
        <v>4</v>
      </c>
      <c r="AE767" s="100">
        <f t="array" ref="AE767">IF($AA767,MIN(IF(G1SelectionMask="x",IF(INDEX(RawDataRefData,$E767,0)&gt;0,INDEX(RawDataRefData,$E767,0)),"")),"")</f>
        <v>1</v>
      </c>
      <c r="AF767" s="100">
        <f t="array" ref="AF767">IF($AA767,MAX(IF(G1SelectionMask="x",IF(INDEX(RawDataRefData,$E767,0)&gt;0,INDEX(RawDataRefData,$E767,0)),"")),"")</f>
        <v>4</v>
      </c>
      <c r="AG767" s="100">
        <f t="shared" si="278"/>
        <v>2.4545454545454546</v>
      </c>
      <c r="AH767" s="100">
        <f t="array" ref="AH767">IF($AA767,STDEVA(IF(G1SelectionMask="x",IF(INDEX(RawDataRefData,$E767,0)&gt;0,INDEX(RawDataRefData,$E767,0)),"")),"")</f>
        <v>1.4396969378057569</v>
      </c>
      <c r="AI767" s="101" t="b">
        <f t="shared" si="279"/>
        <v>1</v>
      </c>
      <c r="AJ767" s="101">
        <f t="array" ref="AJ767">IF($AI767,MEDIAN(IF(G2SelectionMask="x",IF(INDEX(RawDataRefData,$E767,0)&gt;0,INDEX(RawDataRefData,$E767,0)),"")),"")</f>
        <v>2</v>
      </c>
      <c r="AK767" s="101">
        <f t="array" ref="AK767">IF($AI767,QUARTILE(IF(G2SelectionMask="x",IF(INDEX(RawDataRefData,$E767,0)&gt;0,INDEX(RawDataRefData,$E767,0)),""),1),"")</f>
        <v>1</v>
      </c>
      <c r="AL767" s="101">
        <f t="array" ref="AL767">IF($AI767,QUARTILE(IF(G2SelectionMask="x",IF(INDEX(RawDataRefData,$E767,0)&gt;0,INDEX(RawDataRefData,$E767,0)),""),3),"")</f>
        <v>4</v>
      </c>
      <c r="AM767" s="101">
        <f t="array" ref="AM767">IF($AI767,MIN(IF(G2SelectionMask="x",IF(INDEX(RawDataRefData,$E767,0)&gt;0,INDEX(RawDataRefData,$E767,0)),"")),"")</f>
        <v>1</v>
      </c>
      <c r="AN767" s="101">
        <f t="array" ref="AN767">IF($AI767,MAX(IF(G2SelectionMask="x",IF(INDEX(RawDataRefData,$E767,0)&gt;0,INDEX(RawDataRefData,$E767,0)),"")),"")</f>
        <v>4</v>
      </c>
      <c r="AO767" s="101">
        <f t="shared" si="281"/>
        <v>2.3636363636363638</v>
      </c>
      <c r="AP767" s="101">
        <f t="array" ref="AP767">IF($AI767,STDEVA(IF(G2SelectionMask="x",IF(INDEX(RawDataRefData,$E767,0)&gt;0,INDEX(RawDataRefData,$E767,0)),"")),"")</f>
        <v>1.4333685689819819</v>
      </c>
      <c r="AQ767" s="100" t="b">
        <f t="shared" si="282"/>
        <v>0</v>
      </c>
      <c r="AR767" s="100" t="str">
        <f t="array" ref="AR767">IF($AQ767,MEDIAN(IF(G3SelectionMask="x",IF(INDEX(RawDataRefData,$E767,0)&gt;0,INDEX(RawDataRefData,$E767,0)),"")),"")</f>
        <v/>
      </c>
      <c r="AS767" s="100" t="str">
        <f t="array" ref="AS767">IF($AQ767,QUARTILE(IF(G3SelectionMask="x",IF(INDEX(RawDataRefData,$E767,0)&gt;0,INDEX(RawDataRefData,$E767,0)),""),1),"")</f>
        <v/>
      </c>
      <c r="AT767" s="100" t="str">
        <f t="array" ref="AT767">IF($AQ767,QUARTILE(IF(G3SelectionMask="x",IF(INDEX(RawDataRefData,$E767,0)&gt;0,INDEX(RawDataRefData,$E767,0)),""),3),"")</f>
        <v/>
      </c>
      <c r="AU767" s="100" t="str">
        <f t="array" ref="AU767">IF($AQ767,MIN(IF(G3SelectionMask="x",IF(INDEX(RawDataRefData,$E767,0)&gt;0,INDEX(RawDataRefData,$E767,0)),"")),"")</f>
        <v/>
      </c>
      <c r="AV767" s="100" t="str">
        <f t="array" ref="AV767">IF($AQ767,MAX(IF(G3SelectionMask="x",IF(INDEX(RawDataRefData,$E767,0)&gt;0,INDEX(RawDataRefData,$E767,0)),"")),"")</f>
        <v/>
      </c>
      <c r="AW767" s="100" t="str">
        <f t="shared" si="283"/>
        <v/>
      </c>
      <c r="AX767" s="100" t="str">
        <f t="array" ref="AX767">IF($AQ767,STDEVA(IF(G3SelectionMask="x",IF(INDEX(RawDataRefData,$E767,0)&gt;0,INDEX(RawDataRefData,$E767,0)),"")),"")</f>
        <v/>
      </c>
      <c r="AY767" s="101" t="b">
        <f t="shared" si="284"/>
        <v>0</v>
      </c>
      <c r="AZ767" s="101" t="str">
        <f t="array" ref="AZ767">IF($AY767,MEDIAN(IF(G4SelectionMask="x",IF(INDEX(RawDataRefData,$E767,0)&gt;0,INDEX(RawDataRefData,$E767,0)),"")),"")</f>
        <v/>
      </c>
      <c r="BA767" s="101" t="str">
        <f t="array" ref="BA767">IF($AY767,QUARTILE(IF(G4SelectionMask="x",IF(INDEX(RawDataRefData,$E767,0)&gt;0,INDEX(RawDataRefData,$E767,0)),""),1),"")</f>
        <v/>
      </c>
      <c r="BB767" s="101" t="str">
        <f t="array" ref="BB767">IF($AY767,QUARTILE(IF(G4SelectionMask="x",IF(INDEX(RawDataRefData,$E767,0)&gt;0,INDEX(RawDataRefData,$E767,0)),""),3),"")</f>
        <v/>
      </c>
      <c r="BC767" s="101" t="str">
        <f t="array" ref="BC767">IF($AY767,MIN(IF(G4SelectionMask="x",IF(INDEX(RawDataRefData,$E767,0)&gt;0,INDEX(RawDataRefData,$E767,0)),"")),"")</f>
        <v/>
      </c>
      <c r="BD767" s="101" t="str">
        <f t="array" ref="BD767">IF($AY767,MAX(IF(G4SelectionMask="x",IF(INDEX(RawDataRefData,$E767,0)&gt;0,INDEX(RawDataRefData,$E767,0)),"")),"")</f>
        <v/>
      </c>
      <c r="BE767" s="101" t="str">
        <f t="shared" si="285"/>
        <v/>
      </c>
      <c r="BF767" s="101" t="str">
        <f t="array" ref="BF767">IF($AY767,STDEVA(IF(G4SelectionMask="x",IF(INDEX(RawDataRefData,$E767,0)&gt;0,INDEX(RawDataRefData,$E767,0)),"")),"")</f>
        <v/>
      </c>
      <c r="BG767" s="100" t="b">
        <f t="shared" si="286"/>
        <v>0</v>
      </c>
      <c r="BH767" s="100" t="str">
        <f t="array" ref="BH767">IF($BG767,MEDIAN(IF(G5SelectionMask="x",IF(INDEX(RawDataRefData,$E767,0)&gt;0,INDEX(RawDataRefData,$E767,0)),"")),"")</f>
        <v/>
      </c>
      <c r="BI767" s="100" t="str">
        <f t="array" ref="BI767">IF($BG767,QUARTILE(IF(G5SelectionMask="x",IF(INDEX(RawDataRefData,$E767,0)&gt;0,INDEX(RawDataRefData,$E767,0)),""),1),"")</f>
        <v/>
      </c>
      <c r="BJ767" s="100" t="str">
        <f t="array" ref="BJ767">IF($BG767,QUARTILE(IF(G5SelectionMask="x",IF(INDEX(RawDataRefData,$E767,0)&gt;0,INDEX(RawDataRefData,$E767,0)),""),3),"")</f>
        <v/>
      </c>
      <c r="BK767" s="100" t="str">
        <f t="array" ref="BK767">IF($BG767,MIN(IF(G5SelectionMask="x",IF(INDEX(RawDataRefData,$E767,0)&gt;0,INDEX(RawDataRefData,$E767,0)),"")),"")</f>
        <v/>
      </c>
      <c r="BL767" s="100" t="str">
        <f t="array" ref="BL767">IF($BG767,MAX(IF(G5SelectionMask="x",IF(INDEX(RawDataRefData,$E767,0)&gt;0,INDEX(RawDataRefData,$E767,0)),"")),"")</f>
        <v/>
      </c>
      <c r="BM767" s="100" t="str">
        <f t="shared" si="287"/>
        <v/>
      </c>
      <c r="BN767" s="103" t="str">
        <f t="array" ref="BN767">IF($BG767,STDEVA(IF(G5SelectionMask="x",IF(INDEX(RawDataRefData,$E767,0)&gt;0,INDEX(RawDataRefData,$E767,0)),"")),"")</f>
        <v/>
      </c>
      <c r="BO767" s="104"/>
      <c r="BP767" s="105">
        <v>2</v>
      </c>
      <c r="BQ767" s="105">
        <v>1</v>
      </c>
      <c r="BR767" s="105">
        <v>3</v>
      </c>
      <c r="BS767" s="105">
        <v>4</v>
      </c>
      <c r="BT767" s="105">
        <v>1</v>
      </c>
      <c r="BU767" s="105">
        <v>1</v>
      </c>
      <c r="BV767" s="105">
        <v>1</v>
      </c>
      <c r="BW767" s="105">
        <v>4</v>
      </c>
      <c r="BX767" s="105">
        <v>1</v>
      </c>
      <c r="BY767" s="105">
        <v>3</v>
      </c>
      <c r="BZ767" s="105">
        <v>4</v>
      </c>
      <c r="CA767" s="105">
        <v>4</v>
      </c>
      <c r="CB767" s="105">
        <v>4</v>
      </c>
      <c r="CC767" s="105">
        <v>2</v>
      </c>
      <c r="CD767" s="105">
        <v>1</v>
      </c>
    </row>
    <row r="768" spans="1:82" x14ac:dyDescent="0.2">
      <c r="A768" s="33">
        <f t="shared" si="264"/>
        <v>0</v>
      </c>
      <c r="B768" s="218"/>
      <c r="C768" s="215"/>
      <c r="D768" s="224"/>
      <c r="E768" s="72">
        <f t="shared" si="280"/>
        <v>759</v>
      </c>
      <c r="F768" s="9" t="s">
        <v>1006</v>
      </c>
      <c r="H768" s="9" t="s">
        <v>1214</v>
      </c>
      <c r="I768" s="9" t="s">
        <v>341</v>
      </c>
      <c r="K768" s="100">
        <f t="shared" si="265"/>
        <v>3</v>
      </c>
      <c r="L768" s="100"/>
      <c r="M768" s="100"/>
      <c r="N768" s="100"/>
      <c r="O768" s="100"/>
      <c r="P768" s="101">
        <f t="shared" si="266"/>
        <v>4</v>
      </c>
      <c r="Q768" s="102">
        <f t="shared" si="267"/>
        <v>1</v>
      </c>
      <c r="R768" s="102">
        <f t="shared" si="268"/>
        <v>1</v>
      </c>
      <c r="S768" s="102">
        <f t="shared" si="269"/>
        <v>4</v>
      </c>
      <c r="T768" s="102">
        <f t="shared" si="270"/>
        <v>1</v>
      </c>
      <c r="U768" s="102">
        <f t="shared" si="271"/>
        <v>4</v>
      </c>
      <c r="V768" s="102">
        <f t="shared" si="272"/>
        <v>4</v>
      </c>
      <c r="W768" s="102">
        <f t="shared" si="273"/>
        <v>4</v>
      </c>
      <c r="X768" s="102">
        <f t="shared" si="274"/>
        <v>2</v>
      </c>
      <c r="Y768" s="102">
        <f t="shared" si="275"/>
        <v>2</v>
      </c>
      <c r="Z768" s="102">
        <f t="shared" si="276"/>
        <v>3</v>
      </c>
      <c r="AA768" s="100" t="b">
        <f t="shared" si="277"/>
        <v>1</v>
      </c>
      <c r="AB768" s="100">
        <f t="array" ref="AB768">IF($AA768,MEDIAN(IF(G1SelectionMask="x",IF(INDEX(RawDataRefData,$E768,0)&gt;0,INDEX(RawDataRefData,$E768,0)),"")),"")</f>
        <v>3</v>
      </c>
      <c r="AC768" s="100">
        <f t="array" ref="AC768">IF($AA768,QUARTILE(IF(G1SelectionMask="x",IF(INDEX(RawDataRefData,$E768,0)&gt;0,INDEX(RawDataRefData,$E768,0)),""),1),"")</f>
        <v>1.5</v>
      </c>
      <c r="AD768" s="100">
        <f t="array" ref="AD768">IF($AA768,QUARTILE(IF(G1SelectionMask="x",IF(INDEX(RawDataRefData,$E768,0)&gt;0,INDEX(RawDataRefData,$E768,0)),""),3),"")</f>
        <v>4</v>
      </c>
      <c r="AE768" s="100">
        <f t="array" ref="AE768">IF($AA768,MIN(IF(G1SelectionMask="x",IF(INDEX(RawDataRefData,$E768,0)&gt;0,INDEX(RawDataRefData,$E768,0)),"")),"")</f>
        <v>1</v>
      </c>
      <c r="AF768" s="100">
        <f t="array" ref="AF768">IF($AA768,MAX(IF(G1SelectionMask="x",IF(INDEX(RawDataRefData,$E768,0)&gt;0,INDEX(RawDataRefData,$E768,0)),"")),"")</f>
        <v>4</v>
      </c>
      <c r="AG768" s="100">
        <f t="shared" si="278"/>
        <v>2.7272727272727271</v>
      </c>
      <c r="AH768" s="100">
        <f t="array" ref="AH768">IF($AA768,STDEVA(IF(G1SelectionMask="x",IF(INDEX(RawDataRefData,$E768,0)&gt;0,INDEX(RawDataRefData,$E768,0)),"")),"")</f>
        <v>1.3483997249264843</v>
      </c>
      <c r="AI768" s="101" t="b">
        <f t="shared" si="279"/>
        <v>1</v>
      </c>
      <c r="AJ768" s="101">
        <f t="array" ref="AJ768">IF($AI768,MEDIAN(IF(G2SelectionMask="x",IF(INDEX(RawDataRefData,$E768,0)&gt;0,INDEX(RawDataRefData,$E768,0)),"")),"")</f>
        <v>4</v>
      </c>
      <c r="AK768" s="101">
        <f t="array" ref="AK768">IF($AI768,QUARTILE(IF(G2SelectionMask="x",IF(INDEX(RawDataRefData,$E768,0)&gt;0,INDEX(RawDataRefData,$E768,0)),""),1),"")</f>
        <v>2.5</v>
      </c>
      <c r="AL768" s="101">
        <f t="array" ref="AL768">IF($AI768,QUARTILE(IF(G2SelectionMask="x",IF(INDEX(RawDataRefData,$E768,0)&gt;0,INDEX(RawDataRefData,$E768,0)),""),3),"")</f>
        <v>4</v>
      </c>
      <c r="AM768" s="101">
        <f t="array" ref="AM768">IF($AI768,MIN(IF(G2SelectionMask="x",IF(INDEX(RawDataRefData,$E768,0)&gt;0,INDEX(RawDataRefData,$E768,0)),"")),"")</f>
        <v>1</v>
      </c>
      <c r="AN768" s="101">
        <f t="array" ref="AN768">IF($AI768,MAX(IF(G2SelectionMask="x",IF(INDEX(RawDataRefData,$E768,0)&gt;0,INDEX(RawDataRefData,$E768,0)),"")),"")</f>
        <v>4</v>
      </c>
      <c r="AO768" s="101">
        <f t="shared" si="281"/>
        <v>3.1818181818181817</v>
      </c>
      <c r="AP768" s="101">
        <f t="array" ref="AP768">IF($AI768,STDEVA(IF(G2SelectionMask="x",IF(INDEX(RawDataRefData,$E768,0)&gt;0,INDEX(RawDataRefData,$E768,0)),"")),"")</f>
        <v>1.2504544628399563</v>
      </c>
      <c r="AQ768" s="100" t="b">
        <f t="shared" si="282"/>
        <v>0</v>
      </c>
      <c r="AR768" s="100" t="str">
        <f t="array" ref="AR768">IF($AQ768,MEDIAN(IF(G3SelectionMask="x",IF(INDEX(RawDataRefData,$E768,0)&gt;0,INDEX(RawDataRefData,$E768,0)),"")),"")</f>
        <v/>
      </c>
      <c r="AS768" s="100" t="str">
        <f t="array" ref="AS768">IF($AQ768,QUARTILE(IF(G3SelectionMask="x",IF(INDEX(RawDataRefData,$E768,0)&gt;0,INDEX(RawDataRefData,$E768,0)),""),1),"")</f>
        <v/>
      </c>
      <c r="AT768" s="100" t="str">
        <f t="array" ref="AT768">IF($AQ768,QUARTILE(IF(G3SelectionMask="x",IF(INDEX(RawDataRefData,$E768,0)&gt;0,INDEX(RawDataRefData,$E768,0)),""),3),"")</f>
        <v/>
      </c>
      <c r="AU768" s="100" t="str">
        <f t="array" ref="AU768">IF($AQ768,MIN(IF(G3SelectionMask="x",IF(INDEX(RawDataRefData,$E768,0)&gt;0,INDEX(RawDataRefData,$E768,0)),"")),"")</f>
        <v/>
      </c>
      <c r="AV768" s="100" t="str">
        <f t="array" ref="AV768">IF($AQ768,MAX(IF(G3SelectionMask="x",IF(INDEX(RawDataRefData,$E768,0)&gt;0,INDEX(RawDataRefData,$E768,0)),"")),"")</f>
        <v/>
      </c>
      <c r="AW768" s="100" t="str">
        <f t="shared" si="283"/>
        <v/>
      </c>
      <c r="AX768" s="100" t="str">
        <f t="array" ref="AX768">IF($AQ768,STDEVA(IF(G3SelectionMask="x",IF(INDEX(RawDataRefData,$E768,0)&gt;0,INDEX(RawDataRefData,$E768,0)),"")),"")</f>
        <v/>
      </c>
      <c r="AY768" s="101" t="b">
        <f t="shared" si="284"/>
        <v>0</v>
      </c>
      <c r="AZ768" s="101" t="str">
        <f t="array" ref="AZ768">IF($AY768,MEDIAN(IF(G4SelectionMask="x",IF(INDEX(RawDataRefData,$E768,0)&gt;0,INDEX(RawDataRefData,$E768,0)),"")),"")</f>
        <v/>
      </c>
      <c r="BA768" s="101" t="str">
        <f t="array" ref="BA768">IF($AY768,QUARTILE(IF(G4SelectionMask="x",IF(INDEX(RawDataRefData,$E768,0)&gt;0,INDEX(RawDataRefData,$E768,0)),""),1),"")</f>
        <v/>
      </c>
      <c r="BB768" s="101" t="str">
        <f t="array" ref="BB768">IF($AY768,QUARTILE(IF(G4SelectionMask="x",IF(INDEX(RawDataRefData,$E768,0)&gt;0,INDEX(RawDataRefData,$E768,0)),""),3),"")</f>
        <v/>
      </c>
      <c r="BC768" s="101" t="str">
        <f t="array" ref="BC768">IF($AY768,MIN(IF(G4SelectionMask="x",IF(INDEX(RawDataRefData,$E768,0)&gt;0,INDEX(RawDataRefData,$E768,0)),"")),"")</f>
        <v/>
      </c>
      <c r="BD768" s="101" t="str">
        <f t="array" ref="BD768">IF($AY768,MAX(IF(G4SelectionMask="x",IF(INDEX(RawDataRefData,$E768,0)&gt;0,INDEX(RawDataRefData,$E768,0)),"")),"")</f>
        <v/>
      </c>
      <c r="BE768" s="101" t="str">
        <f t="shared" si="285"/>
        <v/>
      </c>
      <c r="BF768" s="101" t="str">
        <f t="array" ref="BF768">IF($AY768,STDEVA(IF(G4SelectionMask="x",IF(INDEX(RawDataRefData,$E768,0)&gt;0,INDEX(RawDataRefData,$E768,0)),"")),"")</f>
        <v/>
      </c>
      <c r="BG768" s="100" t="b">
        <f t="shared" si="286"/>
        <v>0</v>
      </c>
      <c r="BH768" s="100" t="str">
        <f t="array" ref="BH768">IF($BG768,MEDIAN(IF(G5SelectionMask="x",IF(INDEX(RawDataRefData,$E768,0)&gt;0,INDEX(RawDataRefData,$E768,0)),"")),"")</f>
        <v/>
      </c>
      <c r="BI768" s="100" t="str">
        <f t="array" ref="BI768">IF($BG768,QUARTILE(IF(G5SelectionMask="x",IF(INDEX(RawDataRefData,$E768,0)&gt;0,INDEX(RawDataRefData,$E768,0)),""),1),"")</f>
        <v/>
      </c>
      <c r="BJ768" s="100" t="str">
        <f t="array" ref="BJ768">IF($BG768,QUARTILE(IF(G5SelectionMask="x",IF(INDEX(RawDataRefData,$E768,0)&gt;0,INDEX(RawDataRefData,$E768,0)),""),3),"")</f>
        <v/>
      </c>
      <c r="BK768" s="100" t="str">
        <f t="array" ref="BK768">IF($BG768,MIN(IF(G5SelectionMask="x",IF(INDEX(RawDataRefData,$E768,0)&gt;0,INDEX(RawDataRefData,$E768,0)),"")),"")</f>
        <v/>
      </c>
      <c r="BL768" s="100" t="str">
        <f t="array" ref="BL768">IF($BG768,MAX(IF(G5SelectionMask="x",IF(INDEX(RawDataRefData,$E768,0)&gt;0,INDEX(RawDataRefData,$E768,0)),"")),"")</f>
        <v/>
      </c>
      <c r="BM768" s="100" t="str">
        <f t="shared" si="287"/>
        <v/>
      </c>
      <c r="BN768" s="103" t="str">
        <f t="array" ref="BN768">IF($BG768,STDEVA(IF(G5SelectionMask="x",IF(INDEX(RawDataRefData,$E768,0)&gt;0,INDEX(RawDataRefData,$E768,0)),"")),"")</f>
        <v/>
      </c>
      <c r="BO768" s="104"/>
      <c r="BP768" s="105">
        <v>3</v>
      </c>
      <c r="BQ768" s="105">
        <v>4</v>
      </c>
      <c r="BR768" s="105">
        <v>1</v>
      </c>
      <c r="BS768" s="105">
        <v>1</v>
      </c>
      <c r="BT768" s="105">
        <v>4</v>
      </c>
      <c r="BU768" s="105">
        <v>1</v>
      </c>
      <c r="BV768" s="105">
        <v>4</v>
      </c>
      <c r="BW768" s="105">
        <v>4</v>
      </c>
      <c r="BX768" s="105">
        <v>4</v>
      </c>
      <c r="BY768" s="105">
        <v>2</v>
      </c>
      <c r="BZ768" s="105">
        <v>2</v>
      </c>
      <c r="CA768" s="105">
        <v>3</v>
      </c>
      <c r="CB768" s="105">
        <v>4</v>
      </c>
      <c r="CC768" s="105">
        <v>4</v>
      </c>
      <c r="CD768" s="105">
        <v>4</v>
      </c>
    </row>
    <row r="769" spans="1:82" x14ac:dyDescent="0.2">
      <c r="A769" s="33">
        <f t="shared" si="264"/>
        <v>0</v>
      </c>
      <c r="B769" s="218"/>
      <c r="C769" s="215"/>
      <c r="D769" s="224"/>
      <c r="E769" s="72">
        <f t="shared" si="280"/>
        <v>760</v>
      </c>
      <c r="F769" s="9" t="s">
        <v>1007</v>
      </c>
      <c r="H769" s="9" t="s">
        <v>1214</v>
      </c>
      <c r="I769" s="9" t="s">
        <v>341</v>
      </c>
      <c r="K769" s="100">
        <f t="shared" si="265"/>
        <v>3</v>
      </c>
      <c r="L769" s="100"/>
      <c r="M769" s="100"/>
      <c r="N769" s="100"/>
      <c r="O769" s="100"/>
      <c r="P769" s="101">
        <f t="shared" si="266"/>
        <v>4</v>
      </c>
      <c r="Q769" s="102">
        <f t="shared" si="267"/>
        <v>4</v>
      </c>
      <c r="R769" s="102">
        <f t="shared" si="268"/>
        <v>2</v>
      </c>
      <c r="S769" s="102">
        <f t="shared" si="269"/>
        <v>4</v>
      </c>
      <c r="T769" s="102">
        <f t="shared" si="270"/>
        <v>2</v>
      </c>
      <c r="U769" s="102">
        <f t="shared" si="271"/>
        <v>1</v>
      </c>
      <c r="V769" s="102">
        <f t="shared" si="272"/>
        <v>2</v>
      </c>
      <c r="W769" s="102">
        <f t="shared" si="273"/>
        <v>3</v>
      </c>
      <c r="X769" s="102">
        <f t="shared" si="274"/>
        <v>1</v>
      </c>
      <c r="Y769" s="102">
        <f t="shared" si="275"/>
        <v>4</v>
      </c>
      <c r="Z769" s="102">
        <f t="shared" si="276"/>
        <v>2</v>
      </c>
      <c r="AA769" s="100" t="b">
        <f t="shared" si="277"/>
        <v>1</v>
      </c>
      <c r="AB769" s="100">
        <f t="array" ref="AB769">IF($AA769,MEDIAN(IF(G1SelectionMask="x",IF(INDEX(RawDataRefData,$E769,0)&gt;0,INDEX(RawDataRefData,$E769,0)),"")),"")</f>
        <v>2</v>
      </c>
      <c r="AC769" s="100">
        <f t="array" ref="AC769">IF($AA769,QUARTILE(IF(G1SelectionMask="x",IF(INDEX(RawDataRefData,$E769,0)&gt;0,INDEX(RawDataRefData,$E769,0)),""),1),"")</f>
        <v>2</v>
      </c>
      <c r="AD769" s="100">
        <f t="array" ref="AD769">IF($AA769,QUARTILE(IF(G1SelectionMask="x",IF(INDEX(RawDataRefData,$E769,0)&gt;0,INDEX(RawDataRefData,$E769,0)),""),3),"")</f>
        <v>4</v>
      </c>
      <c r="AE769" s="100">
        <f t="array" ref="AE769">IF($AA769,MIN(IF(G1SelectionMask="x",IF(INDEX(RawDataRefData,$E769,0)&gt;0,INDEX(RawDataRefData,$E769,0)),"")),"")</f>
        <v>1</v>
      </c>
      <c r="AF769" s="100">
        <f t="array" ref="AF769">IF($AA769,MAX(IF(G1SelectionMask="x",IF(INDEX(RawDataRefData,$E769,0)&gt;0,INDEX(RawDataRefData,$E769,0)),"")),"")</f>
        <v>4</v>
      </c>
      <c r="AG769" s="100">
        <f t="shared" si="278"/>
        <v>2.6363636363636362</v>
      </c>
      <c r="AH769" s="100">
        <f t="array" ref="AH769">IF($AA769,STDEVA(IF(G1SelectionMask="x",IF(INDEX(RawDataRefData,$E769,0)&gt;0,INDEX(RawDataRefData,$E769,0)),"")),"")</f>
        <v>1.2060453783110545</v>
      </c>
      <c r="AI769" s="101" t="b">
        <f t="shared" si="279"/>
        <v>1</v>
      </c>
      <c r="AJ769" s="101">
        <f t="array" ref="AJ769">IF($AI769,MEDIAN(IF(G2SelectionMask="x",IF(INDEX(RawDataRefData,$E769,0)&gt;0,INDEX(RawDataRefData,$E769,0)),"")),"")</f>
        <v>3</v>
      </c>
      <c r="AK769" s="101">
        <f t="array" ref="AK769">IF($AI769,QUARTILE(IF(G2SelectionMask="x",IF(INDEX(RawDataRefData,$E769,0)&gt;0,INDEX(RawDataRefData,$E769,0)),""),1),"")</f>
        <v>2</v>
      </c>
      <c r="AL769" s="101">
        <f t="array" ref="AL769">IF($AI769,QUARTILE(IF(G2SelectionMask="x",IF(INDEX(RawDataRefData,$E769,0)&gt;0,INDEX(RawDataRefData,$E769,0)),""),3),"")</f>
        <v>4</v>
      </c>
      <c r="AM769" s="101">
        <f t="array" ref="AM769">IF($AI769,MIN(IF(G2SelectionMask="x",IF(INDEX(RawDataRefData,$E769,0)&gt;0,INDEX(RawDataRefData,$E769,0)),"")),"")</f>
        <v>1</v>
      </c>
      <c r="AN769" s="101">
        <f t="array" ref="AN769">IF($AI769,MAX(IF(G2SelectionMask="x",IF(INDEX(RawDataRefData,$E769,0)&gt;0,INDEX(RawDataRefData,$E769,0)),"")),"")</f>
        <v>4</v>
      </c>
      <c r="AO769" s="101">
        <f t="shared" si="281"/>
        <v>2.7272727272727271</v>
      </c>
      <c r="AP769" s="101">
        <f t="array" ref="AP769">IF($AI769,STDEVA(IF(G2SelectionMask="x",IF(INDEX(RawDataRefData,$E769,0)&gt;0,INDEX(RawDataRefData,$E769,0)),"")),"")</f>
        <v>1.1908743922772957</v>
      </c>
      <c r="AQ769" s="100" t="b">
        <f t="shared" si="282"/>
        <v>0</v>
      </c>
      <c r="AR769" s="100" t="str">
        <f t="array" ref="AR769">IF($AQ769,MEDIAN(IF(G3SelectionMask="x",IF(INDEX(RawDataRefData,$E769,0)&gt;0,INDEX(RawDataRefData,$E769,0)),"")),"")</f>
        <v/>
      </c>
      <c r="AS769" s="100" t="str">
        <f t="array" ref="AS769">IF($AQ769,QUARTILE(IF(G3SelectionMask="x",IF(INDEX(RawDataRefData,$E769,0)&gt;0,INDEX(RawDataRefData,$E769,0)),""),1),"")</f>
        <v/>
      </c>
      <c r="AT769" s="100" t="str">
        <f t="array" ref="AT769">IF($AQ769,QUARTILE(IF(G3SelectionMask="x",IF(INDEX(RawDataRefData,$E769,0)&gt;0,INDEX(RawDataRefData,$E769,0)),""),3),"")</f>
        <v/>
      </c>
      <c r="AU769" s="100" t="str">
        <f t="array" ref="AU769">IF($AQ769,MIN(IF(G3SelectionMask="x",IF(INDEX(RawDataRefData,$E769,0)&gt;0,INDEX(RawDataRefData,$E769,0)),"")),"")</f>
        <v/>
      </c>
      <c r="AV769" s="100" t="str">
        <f t="array" ref="AV769">IF($AQ769,MAX(IF(G3SelectionMask="x",IF(INDEX(RawDataRefData,$E769,0)&gt;0,INDEX(RawDataRefData,$E769,0)),"")),"")</f>
        <v/>
      </c>
      <c r="AW769" s="100" t="str">
        <f t="shared" si="283"/>
        <v/>
      </c>
      <c r="AX769" s="100" t="str">
        <f t="array" ref="AX769">IF($AQ769,STDEVA(IF(G3SelectionMask="x",IF(INDEX(RawDataRefData,$E769,0)&gt;0,INDEX(RawDataRefData,$E769,0)),"")),"")</f>
        <v/>
      </c>
      <c r="AY769" s="101" t="b">
        <f t="shared" si="284"/>
        <v>0</v>
      </c>
      <c r="AZ769" s="101" t="str">
        <f t="array" ref="AZ769">IF($AY769,MEDIAN(IF(G4SelectionMask="x",IF(INDEX(RawDataRefData,$E769,0)&gt;0,INDEX(RawDataRefData,$E769,0)),"")),"")</f>
        <v/>
      </c>
      <c r="BA769" s="101" t="str">
        <f t="array" ref="BA769">IF($AY769,QUARTILE(IF(G4SelectionMask="x",IF(INDEX(RawDataRefData,$E769,0)&gt;0,INDEX(RawDataRefData,$E769,0)),""),1),"")</f>
        <v/>
      </c>
      <c r="BB769" s="101" t="str">
        <f t="array" ref="BB769">IF($AY769,QUARTILE(IF(G4SelectionMask="x",IF(INDEX(RawDataRefData,$E769,0)&gt;0,INDEX(RawDataRefData,$E769,0)),""),3),"")</f>
        <v/>
      </c>
      <c r="BC769" s="101" t="str">
        <f t="array" ref="BC769">IF($AY769,MIN(IF(G4SelectionMask="x",IF(INDEX(RawDataRefData,$E769,0)&gt;0,INDEX(RawDataRefData,$E769,0)),"")),"")</f>
        <v/>
      </c>
      <c r="BD769" s="101" t="str">
        <f t="array" ref="BD769">IF($AY769,MAX(IF(G4SelectionMask="x",IF(INDEX(RawDataRefData,$E769,0)&gt;0,INDEX(RawDataRefData,$E769,0)),"")),"")</f>
        <v/>
      </c>
      <c r="BE769" s="101" t="str">
        <f t="shared" si="285"/>
        <v/>
      </c>
      <c r="BF769" s="101" t="str">
        <f t="array" ref="BF769">IF($AY769,STDEVA(IF(G4SelectionMask="x",IF(INDEX(RawDataRefData,$E769,0)&gt;0,INDEX(RawDataRefData,$E769,0)),"")),"")</f>
        <v/>
      </c>
      <c r="BG769" s="100" t="b">
        <f t="shared" si="286"/>
        <v>0</v>
      </c>
      <c r="BH769" s="100" t="str">
        <f t="array" ref="BH769">IF($BG769,MEDIAN(IF(G5SelectionMask="x",IF(INDEX(RawDataRefData,$E769,0)&gt;0,INDEX(RawDataRefData,$E769,0)),"")),"")</f>
        <v/>
      </c>
      <c r="BI769" s="100" t="str">
        <f t="array" ref="BI769">IF($BG769,QUARTILE(IF(G5SelectionMask="x",IF(INDEX(RawDataRefData,$E769,0)&gt;0,INDEX(RawDataRefData,$E769,0)),""),1),"")</f>
        <v/>
      </c>
      <c r="BJ769" s="100" t="str">
        <f t="array" ref="BJ769">IF($BG769,QUARTILE(IF(G5SelectionMask="x",IF(INDEX(RawDataRefData,$E769,0)&gt;0,INDEX(RawDataRefData,$E769,0)),""),3),"")</f>
        <v/>
      </c>
      <c r="BK769" s="100" t="str">
        <f t="array" ref="BK769">IF($BG769,MIN(IF(G5SelectionMask="x",IF(INDEX(RawDataRefData,$E769,0)&gt;0,INDEX(RawDataRefData,$E769,0)),"")),"")</f>
        <v/>
      </c>
      <c r="BL769" s="100" t="str">
        <f t="array" ref="BL769">IF($BG769,MAX(IF(G5SelectionMask="x",IF(INDEX(RawDataRefData,$E769,0)&gt;0,INDEX(RawDataRefData,$E769,0)),"")),"")</f>
        <v/>
      </c>
      <c r="BM769" s="100" t="str">
        <f t="shared" si="287"/>
        <v/>
      </c>
      <c r="BN769" s="103" t="str">
        <f t="array" ref="BN769">IF($BG769,STDEVA(IF(G5SelectionMask="x",IF(INDEX(RawDataRefData,$E769,0)&gt;0,INDEX(RawDataRefData,$E769,0)),"")),"")</f>
        <v/>
      </c>
      <c r="BO769" s="104"/>
      <c r="BP769" s="105">
        <v>3</v>
      </c>
      <c r="BQ769" s="105">
        <v>4</v>
      </c>
      <c r="BR769" s="105">
        <v>4</v>
      </c>
      <c r="BS769" s="105">
        <v>2</v>
      </c>
      <c r="BT769" s="105">
        <v>4</v>
      </c>
      <c r="BU769" s="105">
        <v>2</v>
      </c>
      <c r="BV769" s="105">
        <v>1</v>
      </c>
      <c r="BW769" s="105">
        <v>2</v>
      </c>
      <c r="BX769" s="105">
        <v>3</v>
      </c>
      <c r="BY769" s="105">
        <v>1</v>
      </c>
      <c r="BZ769" s="105">
        <v>4</v>
      </c>
      <c r="CA769" s="105">
        <v>2</v>
      </c>
      <c r="CB769" s="105">
        <v>1</v>
      </c>
      <c r="CC769" s="105">
        <v>1</v>
      </c>
      <c r="CD769" s="105">
        <v>3</v>
      </c>
    </row>
    <row r="770" spans="1:82" x14ac:dyDescent="0.2">
      <c r="A770" s="33">
        <f t="shared" si="264"/>
        <v>0</v>
      </c>
      <c r="B770" s="218"/>
      <c r="C770" s="215"/>
      <c r="D770" s="224"/>
      <c r="E770" s="72">
        <f t="shared" si="280"/>
        <v>761</v>
      </c>
      <c r="F770" s="9" t="s">
        <v>1008</v>
      </c>
      <c r="H770" s="9" t="s">
        <v>1214</v>
      </c>
      <c r="I770" s="9" t="s">
        <v>341</v>
      </c>
      <c r="K770" s="100">
        <f t="shared" si="265"/>
        <v>4</v>
      </c>
      <c r="L770" s="100"/>
      <c r="M770" s="100"/>
      <c r="N770" s="100"/>
      <c r="O770" s="100"/>
      <c r="P770" s="101">
        <f t="shared" si="266"/>
        <v>3</v>
      </c>
      <c r="Q770" s="102">
        <f t="shared" si="267"/>
        <v>2</v>
      </c>
      <c r="R770" s="102">
        <f t="shared" si="268"/>
        <v>2</v>
      </c>
      <c r="S770" s="102">
        <f t="shared" si="269"/>
        <v>3</v>
      </c>
      <c r="T770" s="102">
        <f t="shared" si="270"/>
        <v>2</v>
      </c>
      <c r="U770" s="102">
        <f t="shared" si="271"/>
        <v>1</v>
      </c>
      <c r="V770" s="102">
        <f t="shared" si="272"/>
        <v>2</v>
      </c>
      <c r="W770" s="102">
        <f t="shared" si="273"/>
        <v>1</v>
      </c>
      <c r="X770" s="102">
        <f t="shared" si="274"/>
        <v>3</v>
      </c>
      <c r="Y770" s="102">
        <f t="shared" si="275"/>
        <v>1</v>
      </c>
      <c r="Z770" s="102">
        <f t="shared" si="276"/>
        <v>4</v>
      </c>
      <c r="AA770" s="100" t="b">
        <f t="shared" si="277"/>
        <v>1</v>
      </c>
      <c r="AB770" s="100">
        <f t="array" ref="AB770">IF($AA770,MEDIAN(IF(G1SelectionMask="x",IF(INDEX(RawDataRefData,$E770,0)&gt;0,INDEX(RawDataRefData,$E770,0)),"")),"")</f>
        <v>2</v>
      </c>
      <c r="AC770" s="100">
        <f t="array" ref="AC770">IF($AA770,QUARTILE(IF(G1SelectionMask="x",IF(INDEX(RawDataRefData,$E770,0)&gt;0,INDEX(RawDataRefData,$E770,0)),""),1),"")</f>
        <v>1.5</v>
      </c>
      <c r="AD770" s="100">
        <f t="array" ref="AD770">IF($AA770,QUARTILE(IF(G1SelectionMask="x",IF(INDEX(RawDataRefData,$E770,0)&gt;0,INDEX(RawDataRefData,$E770,0)),""),3),"")</f>
        <v>3</v>
      </c>
      <c r="AE770" s="100">
        <f t="array" ref="AE770">IF($AA770,MIN(IF(G1SelectionMask="x",IF(INDEX(RawDataRefData,$E770,0)&gt;0,INDEX(RawDataRefData,$E770,0)),"")),"")</f>
        <v>1</v>
      </c>
      <c r="AF770" s="100">
        <f t="array" ref="AF770">IF($AA770,MAX(IF(G1SelectionMask="x",IF(INDEX(RawDataRefData,$E770,0)&gt;0,INDEX(RawDataRefData,$E770,0)),"")),"")</f>
        <v>4</v>
      </c>
      <c r="AG770" s="100">
        <f t="shared" si="278"/>
        <v>2.1818181818181817</v>
      </c>
      <c r="AH770" s="100">
        <f t="array" ref="AH770">IF($AA770,STDEVA(IF(G1SelectionMask="x",IF(INDEX(RawDataRefData,$E770,0)&gt;0,INDEX(RawDataRefData,$E770,0)),"")),"")</f>
        <v>0.98164981721404265</v>
      </c>
      <c r="AI770" s="101" t="b">
        <f t="shared" si="279"/>
        <v>1</v>
      </c>
      <c r="AJ770" s="101">
        <f t="array" ref="AJ770">IF($AI770,MEDIAN(IF(G2SelectionMask="x",IF(INDEX(RawDataRefData,$E770,0)&gt;0,INDEX(RawDataRefData,$E770,0)),"")),"")</f>
        <v>2</v>
      </c>
      <c r="AK770" s="101">
        <f t="array" ref="AK770">IF($AI770,QUARTILE(IF(G2SelectionMask="x",IF(INDEX(RawDataRefData,$E770,0)&gt;0,INDEX(RawDataRefData,$E770,0)),""),1),"")</f>
        <v>1.5</v>
      </c>
      <c r="AL770" s="101">
        <f t="array" ref="AL770">IF($AI770,QUARTILE(IF(G2SelectionMask="x",IF(INDEX(RawDataRefData,$E770,0)&gt;0,INDEX(RawDataRefData,$E770,0)),""),3),"")</f>
        <v>3.5</v>
      </c>
      <c r="AM770" s="101">
        <f t="array" ref="AM770">IF($AI770,MIN(IF(G2SelectionMask="x",IF(INDEX(RawDataRefData,$E770,0)&gt;0,INDEX(RawDataRefData,$E770,0)),"")),"")</f>
        <v>1</v>
      </c>
      <c r="AN770" s="101">
        <f t="array" ref="AN770">IF($AI770,MAX(IF(G2SelectionMask="x",IF(INDEX(RawDataRefData,$E770,0)&gt;0,INDEX(RawDataRefData,$E770,0)),"")),"")</f>
        <v>4</v>
      </c>
      <c r="AO770" s="101">
        <f t="shared" si="281"/>
        <v>2.4545454545454546</v>
      </c>
      <c r="AP770" s="101">
        <f t="array" ref="AP770">IF($AI770,STDEVA(IF(G2SelectionMask="x",IF(INDEX(RawDataRefData,$E770,0)&gt;0,INDEX(RawDataRefData,$E770,0)),"")),"")</f>
        <v>1.213559752433836</v>
      </c>
      <c r="AQ770" s="100" t="b">
        <f t="shared" si="282"/>
        <v>0</v>
      </c>
      <c r="AR770" s="100" t="str">
        <f t="array" ref="AR770">IF($AQ770,MEDIAN(IF(G3SelectionMask="x",IF(INDEX(RawDataRefData,$E770,0)&gt;0,INDEX(RawDataRefData,$E770,0)),"")),"")</f>
        <v/>
      </c>
      <c r="AS770" s="100" t="str">
        <f t="array" ref="AS770">IF($AQ770,QUARTILE(IF(G3SelectionMask="x",IF(INDEX(RawDataRefData,$E770,0)&gt;0,INDEX(RawDataRefData,$E770,0)),""),1),"")</f>
        <v/>
      </c>
      <c r="AT770" s="100" t="str">
        <f t="array" ref="AT770">IF($AQ770,QUARTILE(IF(G3SelectionMask="x",IF(INDEX(RawDataRefData,$E770,0)&gt;0,INDEX(RawDataRefData,$E770,0)),""),3),"")</f>
        <v/>
      </c>
      <c r="AU770" s="100" t="str">
        <f t="array" ref="AU770">IF($AQ770,MIN(IF(G3SelectionMask="x",IF(INDEX(RawDataRefData,$E770,0)&gt;0,INDEX(RawDataRefData,$E770,0)),"")),"")</f>
        <v/>
      </c>
      <c r="AV770" s="100" t="str">
        <f t="array" ref="AV770">IF($AQ770,MAX(IF(G3SelectionMask="x",IF(INDEX(RawDataRefData,$E770,0)&gt;0,INDEX(RawDataRefData,$E770,0)),"")),"")</f>
        <v/>
      </c>
      <c r="AW770" s="100" t="str">
        <f t="shared" si="283"/>
        <v/>
      </c>
      <c r="AX770" s="100" t="str">
        <f t="array" ref="AX770">IF($AQ770,STDEVA(IF(G3SelectionMask="x",IF(INDEX(RawDataRefData,$E770,0)&gt;0,INDEX(RawDataRefData,$E770,0)),"")),"")</f>
        <v/>
      </c>
      <c r="AY770" s="101" t="b">
        <f t="shared" si="284"/>
        <v>0</v>
      </c>
      <c r="AZ770" s="101" t="str">
        <f t="array" ref="AZ770">IF($AY770,MEDIAN(IF(G4SelectionMask="x",IF(INDEX(RawDataRefData,$E770,0)&gt;0,INDEX(RawDataRefData,$E770,0)),"")),"")</f>
        <v/>
      </c>
      <c r="BA770" s="101" t="str">
        <f t="array" ref="BA770">IF($AY770,QUARTILE(IF(G4SelectionMask="x",IF(INDEX(RawDataRefData,$E770,0)&gt;0,INDEX(RawDataRefData,$E770,0)),""),1),"")</f>
        <v/>
      </c>
      <c r="BB770" s="101" t="str">
        <f t="array" ref="BB770">IF($AY770,QUARTILE(IF(G4SelectionMask="x",IF(INDEX(RawDataRefData,$E770,0)&gt;0,INDEX(RawDataRefData,$E770,0)),""),3),"")</f>
        <v/>
      </c>
      <c r="BC770" s="101" t="str">
        <f t="array" ref="BC770">IF($AY770,MIN(IF(G4SelectionMask="x",IF(INDEX(RawDataRefData,$E770,0)&gt;0,INDEX(RawDataRefData,$E770,0)),"")),"")</f>
        <v/>
      </c>
      <c r="BD770" s="101" t="str">
        <f t="array" ref="BD770">IF($AY770,MAX(IF(G4SelectionMask="x",IF(INDEX(RawDataRefData,$E770,0)&gt;0,INDEX(RawDataRefData,$E770,0)),"")),"")</f>
        <v/>
      </c>
      <c r="BE770" s="101" t="str">
        <f t="shared" si="285"/>
        <v/>
      </c>
      <c r="BF770" s="101" t="str">
        <f t="array" ref="BF770">IF($AY770,STDEVA(IF(G4SelectionMask="x",IF(INDEX(RawDataRefData,$E770,0)&gt;0,INDEX(RawDataRefData,$E770,0)),"")),"")</f>
        <v/>
      </c>
      <c r="BG770" s="100" t="b">
        <f t="shared" si="286"/>
        <v>0</v>
      </c>
      <c r="BH770" s="100" t="str">
        <f t="array" ref="BH770">IF($BG770,MEDIAN(IF(G5SelectionMask="x",IF(INDEX(RawDataRefData,$E770,0)&gt;0,INDEX(RawDataRefData,$E770,0)),"")),"")</f>
        <v/>
      </c>
      <c r="BI770" s="100" t="str">
        <f t="array" ref="BI770">IF($BG770,QUARTILE(IF(G5SelectionMask="x",IF(INDEX(RawDataRefData,$E770,0)&gt;0,INDEX(RawDataRefData,$E770,0)),""),1),"")</f>
        <v/>
      </c>
      <c r="BJ770" s="100" t="str">
        <f t="array" ref="BJ770">IF($BG770,QUARTILE(IF(G5SelectionMask="x",IF(INDEX(RawDataRefData,$E770,0)&gt;0,INDEX(RawDataRefData,$E770,0)),""),3),"")</f>
        <v/>
      </c>
      <c r="BK770" s="100" t="str">
        <f t="array" ref="BK770">IF($BG770,MIN(IF(G5SelectionMask="x",IF(INDEX(RawDataRefData,$E770,0)&gt;0,INDEX(RawDataRefData,$E770,0)),"")),"")</f>
        <v/>
      </c>
      <c r="BL770" s="100" t="str">
        <f t="array" ref="BL770">IF($BG770,MAX(IF(G5SelectionMask="x",IF(INDEX(RawDataRefData,$E770,0)&gt;0,INDEX(RawDataRefData,$E770,0)),"")),"")</f>
        <v/>
      </c>
      <c r="BM770" s="100" t="str">
        <f t="shared" si="287"/>
        <v/>
      </c>
      <c r="BN770" s="103" t="str">
        <f t="array" ref="BN770">IF($BG770,STDEVA(IF(G5SelectionMask="x",IF(INDEX(RawDataRefData,$E770,0)&gt;0,INDEX(RawDataRefData,$E770,0)),"")),"")</f>
        <v/>
      </c>
      <c r="BO770" s="104"/>
      <c r="BP770" s="105">
        <v>4</v>
      </c>
      <c r="BQ770" s="105">
        <v>3</v>
      </c>
      <c r="BR770" s="105">
        <v>2</v>
      </c>
      <c r="BS770" s="105">
        <v>2</v>
      </c>
      <c r="BT770" s="105">
        <v>3</v>
      </c>
      <c r="BU770" s="105">
        <v>2</v>
      </c>
      <c r="BV770" s="105">
        <v>1</v>
      </c>
      <c r="BW770" s="105">
        <v>2</v>
      </c>
      <c r="BX770" s="105">
        <v>1</v>
      </c>
      <c r="BY770" s="105">
        <v>3</v>
      </c>
      <c r="BZ770" s="105">
        <v>1</v>
      </c>
      <c r="CA770" s="105">
        <v>4</v>
      </c>
      <c r="CB770" s="105">
        <v>1</v>
      </c>
      <c r="CC770" s="105">
        <v>4</v>
      </c>
      <c r="CD770" s="105">
        <v>4</v>
      </c>
    </row>
    <row r="771" spans="1:82" x14ac:dyDescent="0.2">
      <c r="A771" s="33">
        <f t="shared" si="264"/>
        <v>0</v>
      </c>
      <c r="B771" s="218"/>
      <c r="C771" s="215"/>
      <c r="D771" s="224"/>
      <c r="E771" s="72">
        <f t="shared" si="280"/>
        <v>762</v>
      </c>
      <c r="F771" s="9" t="s">
        <v>1014</v>
      </c>
      <c r="H771" s="9" t="s">
        <v>1214</v>
      </c>
      <c r="I771" s="9" t="s">
        <v>341</v>
      </c>
      <c r="K771" s="100">
        <f t="shared" si="265"/>
        <v>1</v>
      </c>
      <c r="L771" s="100"/>
      <c r="M771" s="100"/>
      <c r="N771" s="100"/>
      <c r="O771" s="100"/>
      <c r="P771" s="101">
        <f t="shared" si="266"/>
        <v>2</v>
      </c>
      <c r="Q771" s="102">
        <f t="shared" si="267"/>
        <v>2</v>
      </c>
      <c r="R771" s="102">
        <f t="shared" si="268"/>
        <v>4</v>
      </c>
      <c r="S771" s="102">
        <f t="shared" si="269"/>
        <v>3</v>
      </c>
      <c r="T771" s="102">
        <f t="shared" si="270"/>
        <v>3</v>
      </c>
      <c r="U771" s="102">
        <f t="shared" si="271"/>
        <v>4</v>
      </c>
      <c r="V771" s="102">
        <f t="shared" si="272"/>
        <v>4</v>
      </c>
      <c r="W771" s="102">
        <f t="shared" si="273"/>
        <v>4</v>
      </c>
      <c r="X771" s="102">
        <f t="shared" si="274"/>
        <v>4</v>
      </c>
      <c r="Y771" s="102">
        <f t="shared" si="275"/>
        <v>2</v>
      </c>
      <c r="Z771" s="102">
        <f t="shared" si="276"/>
        <v>3</v>
      </c>
      <c r="AA771" s="100" t="b">
        <f t="shared" si="277"/>
        <v>1</v>
      </c>
      <c r="AB771" s="100">
        <f t="array" ref="AB771">IF($AA771,MEDIAN(IF(G1SelectionMask="x",IF(INDEX(RawDataRefData,$E771,0)&gt;0,INDEX(RawDataRefData,$E771,0)),"")),"")</f>
        <v>3</v>
      </c>
      <c r="AC771" s="100">
        <f t="array" ref="AC771">IF($AA771,QUARTILE(IF(G1SelectionMask="x",IF(INDEX(RawDataRefData,$E771,0)&gt;0,INDEX(RawDataRefData,$E771,0)),""),1),"")</f>
        <v>2.5</v>
      </c>
      <c r="AD771" s="100">
        <f t="array" ref="AD771">IF($AA771,QUARTILE(IF(G1SelectionMask="x",IF(INDEX(RawDataRefData,$E771,0)&gt;0,INDEX(RawDataRefData,$E771,0)),""),3),"")</f>
        <v>4</v>
      </c>
      <c r="AE771" s="100">
        <f t="array" ref="AE771">IF($AA771,MIN(IF(G1SelectionMask="x",IF(INDEX(RawDataRefData,$E771,0)&gt;0,INDEX(RawDataRefData,$E771,0)),"")),"")</f>
        <v>2</v>
      </c>
      <c r="AF771" s="100">
        <f t="array" ref="AF771">IF($AA771,MAX(IF(G1SelectionMask="x",IF(INDEX(RawDataRefData,$E771,0)&gt;0,INDEX(RawDataRefData,$E771,0)),"")),"")</f>
        <v>4</v>
      </c>
      <c r="AG771" s="100">
        <f t="shared" si="278"/>
        <v>3.1818181818181817</v>
      </c>
      <c r="AH771" s="100">
        <f t="array" ref="AH771">IF($AA771,STDEVA(IF(G1SelectionMask="x",IF(INDEX(RawDataRefData,$E771,0)&gt;0,INDEX(RawDataRefData,$E771,0)),"")),"")</f>
        <v>0.87386289750530322</v>
      </c>
      <c r="AI771" s="101" t="b">
        <f t="shared" si="279"/>
        <v>1</v>
      </c>
      <c r="AJ771" s="101">
        <f t="array" ref="AJ771">IF($AI771,MEDIAN(IF(G2SelectionMask="x",IF(INDEX(RawDataRefData,$E771,0)&gt;0,INDEX(RawDataRefData,$E771,0)),"")),"")</f>
        <v>2</v>
      </c>
      <c r="AK771" s="101">
        <f t="array" ref="AK771">IF($AI771,QUARTILE(IF(G2SelectionMask="x",IF(INDEX(RawDataRefData,$E771,0)&gt;0,INDEX(RawDataRefData,$E771,0)),""),1),"")</f>
        <v>2</v>
      </c>
      <c r="AL771" s="101">
        <f t="array" ref="AL771">IF($AI771,QUARTILE(IF(G2SelectionMask="x",IF(INDEX(RawDataRefData,$E771,0)&gt;0,INDEX(RawDataRefData,$E771,0)),""),3),"")</f>
        <v>3</v>
      </c>
      <c r="AM771" s="101">
        <f t="array" ref="AM771">IF($AI771,MIN(IF(G2SelectionMask="x",IF(INDEX(RawDataRefData,$E771,0)&gt;0,INDEX(RawDataRefData,$E771,0)),"")),"")</f>
        <v>1</v>
      </c>
      <c r="AN771" s="101">
        <f t="array" ref="AN771">IF($AI771,MAX(IF(G2SelectionMask="x",IF(INDEX(RawDataRefData,$E771,0)&gt;0,INDEX(RawDataRefData,$E771,0)),"")),"")</f>
        <v>4</v>
      </c>
      <c r="AO771" s="101">
        <f t="shared" si="281"/>
        <v>2.5454545454545454</v>
      </c>
      <c r="AP771" s="101">
        <f t="array" ref="AP771">IF($AI771,STDEVA(IF(G2SelectionMask="x",IF(INDEX(RawDataRefData,$E771,0)&gt;0,INDEX(RawDataRefData,$E771,0)),"")),"")</f>
        <v>0.93419873299382794</v>
      </c>
      <c r="AQ771" s="100" t="b">
        <f t="shared" si="282"/>
        <v>0</v>
      </c>
      <c r="AR771" s="100" t="str">
        <f t="array" ref="AR771">IF($AQ771,MEDIAN(IF(G3SelectionMask="x",IF(INDEX(RawDataRefData,$E771,0)&gt;0,INDEX(RawDataRefData,$E771,0)),"")),"")</f>
        <v/>
      </c>
      <c r="AS771" s="100" t="str">
        <f t="array" ref="AS771">IF($AQ771,QUARTILE(IF(G3SelectionMask="x",IF(INDEX(RawDataRefData,$E771,0)&gt;0,INDEX(RawDataRefData,$E771,0)),""),1),"")</f>
        <v/>
      </c>
      <c r="AT771" s="100" t="str">
        <f t="array" ref="AT771">IF($AQ771,QUARTILE(IF(G3SelectionMask="x",IF(INDEX(RawDataRefData,$E771,0)&gt;0,INDEX(RawDataRefData,$E771,0)),""),3),"")</f>
        <v/>
      </c>
      <c r="AU771" s="100" t="str">
        <f t="array" ref="AU771">IF($AQ771,MIN(IF(G3SelectionMask="x",IF(INDEX(RawDataRefData,$E771,0)&gt;0,INDEX(RawDataRefData,$E771,0)),"")),"")</f>
        <v/>
      </c>
      <c r="AV771" s="100" t="str">
        <f t="array" ref="AV771">IF($AQ771,MAX(IF(G3SelectionMask="x",IF(INDEX(RawDataRefData,$E771,0)&gt;0,INDEX(RawDataRefData,$E771,0)),"")),"")</f>
        <v/>
      </c>
      <c r="AW771" s="100" t="str">
        <f t="shared" si="283"/>
        <v/>
      </c>
      <c r="AX771" s="100" t="str">
        <f t="array" ref="AX771">IF($AQ771,STDEVA(IF(G3SelectionMask="x",IF(INDEX(RawDataRefData,$E771,0)&gt;0,INDEX(RawDataRefData,$E771,0)),"")),"")</f>
        <v/>
      </c>
      <c r="AY771" s="101" t="b">
        <f t="shared" si="284"/>
        <v>0</v>
      </c>
      <c r="AZ771" s="101" t="str">
        <f t="array" ref="AZ771">IF($AY771,MEDIAN(IF(G4SelectionMask="x",IF(INDEX(RawDataRefData,$E771,0)&gt;0,INDEX(RawDataRefData,$E771,0)),"")),"")</f>
        <v/>
      </c>
      <c r="BA771" s="101" t="str">
        <f t="array" ref="BA771">IF($AY771,QUARTILE(IF(G4SelectionMask="x",IF(INDEX(RawDataRefData,$E771,0)&gt;0,INDEX(RawDataRefData,$E771,0)),""),1),"")</f>
        <v/>
      </c>
      <c r="BB771" s="101" t="str">
        <f t="array" ref="BB771">IF($AY771,QUARTILE(IF(G4SelectionMask="x",IF(INDEX(RawDataRefData,$E771,0)&gt;0,INDEX(RawDataRefData,$E771,0)),""),3),"")</f>
        <v/>
      </c>
      <c r="BC771" s="101" t="str">
        <f t="array" ref="BC771">IF($AY771,MIN(IF(G4SelectionMask="x",IF(INDEX(RawDataRefData,$E771,0)&gt;0,INDEX(RawDataRefData,$E771,0)),"")),"")</f>
        <v/>
      </c>
      <c r="BD771" s="101" t="str">
        <f t="array" ref="BD771">IF($AY771,MAX(IF(G4SelectionMask="x",IF(INDEX(RawDataRefData,$E771,0)&gt;0,INDEX(RawDataRefData,$E771,0)),"")),"")</f>
        <v/>
      </c>
      <c r="BE771" s="101" t="str">
        <f t="shared" si="285"/>
        <v/>
      </c>
      <c r="BF771" s="101" t="str">
        <f t="array" ref="BF771">IF($AY771,STDEVA(IF(G4SelectionMask="x",IF(INDEX(RawDataRefData,$E771,0)&gt;0,INDEX(RawDataRefData,$E771,0)),"")),"")</f>
        <v/>
      </c>
      <c r="BG771" s="100" t="b">
        <f t="shared" si="286"/>
        <v>0</v>
      </c>
      <c r="BH771" s="100" t="str">
        <f t="array" ref="BH771">IF($BG771,MEDIAN(IF(G5SelectionMask="x",IF(INDEX(RawDataRefData,$E771,0)&gt;0,INDEX(RawDataRefData,$E771,0)),"")),"")</f>
        <v/>
      </c>
      <c r="BI771" s="100" t="str">
        <f t="array" ref="BI771">IF($BG771,QUARTILE(IF(G5SelectionMask="x",IF(INDEX(RawDataRefData,$E771,0)&gt;0,INDEX(RawDataRefData,$E771,0)),""),1),"")</f>
        <v/>
      </c>
      <c r="BJ771" s="100" t="str">
        <f t="array" ref="BJ771">IF($BG771,QUARTILE(IF(G5SelectionMask="x",IF(INDEX(RawDataRefData,$E771,0)&gt;0,INDEX(RawDataRefData,$E771,0)),""),3),"")</f>
        <v/>
      </c>
      <c r="BK771" s="100" t="str">
        <f t="array" ref="BK771">IF($BG771,MIN(IF(G5SelectionMask="x",IF(INDEX(RawDataRefData,$E771,0)&gt;0,INDEX(RawDataRefData,$E771,0)),"")),"")</f>
        <v/>
      </c>
      <c r="BL771" s="100" t="str">
        <f t="array" ref="BL771">IF($BG771,MAX(IF(G5SelectionMask="x",IF(INDEX(RawDataRefData,$E771,0)&gt;0,INDEX(RawDataRefData,$E771,0)),"")),"")</f>
        <v/>
      </c>
      <c r="BM771" s="100" t="str">
        <f t="shared" si="287"/>
        <v/>
      </c>
      <c r="BN771" s="103" t="str">
        <f t="array" ref="BN771">IF($BG771,STDEVA(IF(G5SelectionMask="x",IF(INDEX(RawDataRefData,$E771,0)&gt;0,INDEX(RawDataRefData,$E771,0)),"")),"")</f>
        <v/>
      </c>
      <c r="BO771" s="104"/>
      <c r="BP771" s="105">
        <v>1</v>
      </c>
      <c r="BQ771" s="105">
        <v>2</v>
      </c>
      <c r="BR771" s="105">
        <v>2</v>
      </c>
      <c r="BS771" s="105">
        <v>4</v>
      </c>
      <c r="BT771" s="105">
        <v>3</v>
      </c>
      <c r="BU771" s="105">
        <v>3</v>
      </c>
      <c r="BV771" s="105">
        <v>4</v>
      </c>
      <c r="BW771" s="105">
        <v>4</v>
      </c>
      <c r="BX771" s="105">
        <v>4</v>
      </c>
      <c r="BY771" s="105">
        <v>4</v>
      </c>
      <c r="BZ771" s="105">
        <v>2</v>
      </c>
      <c r="CA771" s="105">
        <v>3</v>
      </c>
      <c r="CB771" s="105">
        <v>1</v>
      </c>
      <c r="CC771" s="105">
        <v>2</v>
      </c>
      <c r="CD771" s="105">
        <v>2</v>
      </c>
    </row>
    <row r="772" spans="1:82" x14ac:dyDescent="0.2">
      <c r="A772" s="33">
        <f t="shared" si="264"/>
        <v>0</v>
      </c>
      <c r="B772" s="218"/>
      <c r="C772" s="215"/>
      <c r="D772" s="224"/>
      <c r="E772" s="72">
        <f t="shared" si="280"/>
        <v>763</v>
      </c>
      <c r="F772" s="9" t="s">
        <v>1015</v>
      </c>
      <c r="H772" s="9" t="s">
        <v>1214</v>
      </c>
      <c r="I772" s="9" t="s">
        <v>341</v>
      </c>
      <c r="K772" s="100">
        <f t="shared" si="265"/>
        <v>4</v>
      </c>
      <c r="L772" s="100"/>
      <c r="M772" s="100"/>
      <c r="N772" s="100"/>
      <c r="O772" s="100"/>
      <c r="P772" s="101">
        <f t="shared" si="266"/>
        <v>4</v>
      </c>
      <c r="Q772" s="102">
        <f t="shared" si="267"/>
        <v>1</v>
      </c>
      <c r="R772" s="102">
        <f t="shared" si="268"/>
        <v>4</v>
      </c>
      <c r="S772" s="102">
        <f t="shared" si="269"/>
        <v>1</v>
      </c>
      <c r="T772" s="102">
        <f t="shared" si="270"/>
        <v>2</v>
      </c>
      <c r="U772" s="102">
        <f t="shared" si="271"/>
        <v>4</v>
      </c>
      <c r="V772" s="102">
        <f t="shared" si="272"/>
        <v>1</v>
      </c>
      <c r="W772" s="102">
        <f t="shared" si="273"/>
        <v>4</v>
      </c>
      <c r="X772" s="102">
        <f t="shared" si="274"/>
        <v>3</v>
      </c>
      <c r="Y772" s="102">
        <f t="shared" si="275"/>
        <v>4</v>
      </c>
      <c r="Z772" s="102">
        <f t="shared" si="276"/>
        <v>4</v>
      </c>
      <c r="AA772" s="100" t="b">
        <f t="shared" si="277"/>
        <v>1</v>
      </c>
      <c r="AB772" s="100">
        <f t="array" ref="AB772">IF($AA772,MEDIAN(IF(G1SelectionMask="x",IF(INDEX(RawDataRefData,$E772,0)&gt;0,INDEX(RawDataRefData,$E772,0)),"")),"")</f>
        <v>4</v>
      </c>
      <c r="AC772" s="100">
        <f t="array" ref="AC772">IF($AA772,QUARTILE(IF(G1SelectionMask="x",IF(INDEX(RawDataRefData,$E772,0)&gt;0,INDEX(RawDataRefData,$E772,0)),""),1),"")</f>
        <v>1.5</v>
      </c>
      <c r="AD772" s="100">
        <f t="array" ref="AD772">IF($AA772,QUARTILE(IF(G1SelectionMask="x",IF(INDEX(RawDataRefData,$E772,0)&gt;0,INDEX(RawDataRefData,$E772,0)),""),3),"")</f>
        <v>4</v>
      </c>
      <c r="AE772" s="100">
        <f t="array" ref="AE772">IF($AA772,MIN(IF(G1SelectionMask="x",IF(INDEX(RawDataRefData,$E772,0)&gt;0,INDEX(RawDataRefData,$E772,0)),"")),"")</f>
        <v>1</v>
      </c>
      <c r="AF772" s="100">
        <f t="array" ref="AF772">IF($AA772,MAX(IF(G1SelectionMask="x",IF(INDEX(RawDataRefData,$E772,0)&gt;0,INDEX(RawDataRefData,$E772,0)),"")),"")</f>
        <v>4</v>
      </c>
      <c r="AG772" s="100">
        <f t="shared" si="278"/>
        <v>2.9090909090909092</v>
      </c>
      <c r="AH772" s="100">
        <f t="array" ref="AH772">IF($AA772,STDEVA(IF(G1SelectionMask="x",IF(INDEX(RawDataRefData,$E772,0)&gt;0,INDEX(RawDataRefData,$E772,0)),"")),"")</f>
        <v>1.3751033019046572</v>
      </c>
      <c r="AI772" s="101" t="b">
        <f t="shared" si="279"/>
        <v>1</v>
      </c>
      <c r="AJ772" s="101">
        <f t="array" ref="AJ772">IF($AI772,MEDIAN(IF(G2SelectionMask="x",IF(INDEX(RawDataRefData,$E772,0)&gt;0,INDEX(RawDataRefData,$E772,0)),"")),"")</f>
        <v>2</v>
      </c>
      <c r="AK772" s="101">
        <f t="array" ref="AK772">IF($AI772,QUARTILE(IF(G2SelectionMask="x",IF(INDEX(RawDataRefData,$E772,0)&gt;0,INDEX(RawDataRefData,$E772,0)),""),1),"")</f>
        <v>1</v>
      </c>
      <c r="AL772" s="101">
        <f t="array" ref="AL772">IF($AI772,QUARTILE(IF(G2SelectionMask="x",IF(INDEX(RawDataRefData,$E772,0)&gt;0,INDEX(RawDataRefData,$E772,0)),""),3),"")</f>
        <v>4</v>
      </c>
      <c r="AM772" s="101">
        <f t="array" ref="AM772">IF($AI772,MIN(IF(G2SelectionMask="x",IF(INDEX(RawDataRefData,$E772,0)&gt;0,INDEX(RawDataRefData,$E772,0)),"")),"")</f>
        <v>1</v>
      </c>
      <c r="AN772" s="101">
        <f t="array" ref="AN772">IF($AI772,MAX(IF(G2SelectionMask="x",IF(INDEX(RawDataRefData,$E772,0)&gt;0,INDEX(RawDataRefData,$E772,0)),"")),"")</f>
        <v>4</v>
      </c>
      <c r="AO772" s="101">
        <f t="shared" si="281"/>
        <v>2.2727272727272729</v>
      </c>
      <c r="AP772" s="101">
        <f t="array" ref="AP772">IF($AI772,STDEVA(IF(G2SelectionMask="x",IF(INDEX(RawDataRefData,$E772,0)&gt;0,INDEX(RawDataRefData,$E772,0)),"")),"")</f>
        <v>1.4206272622267313</v>
      </c>
      <c r="AQ772" s="100" t="b">
        <f t="shared" si="282"/>
        <v>0</v>
      </c>
      <c r="AR772" s="100" t="str">
        <f t="array" ref="AR772">IF($AQ772,MEDIAN(IF(G3SelectionMask="x",IF(INDEX(RawDataRefData,$E772,0)&gt;0,INDEX(RawDataRefData,$E772,0)),"")),"")</f>
        <v/>
      </c>
      <c r="AS772" s="100" t="str">
        <f t="array" ref="AS772">IF($AQ772,QUARTILE(IF(G3SelectionMask="x",IF(INDEX(RawDataRefData,$E772,0)&gt;0,INDEX(RawDataRefData,$E772,0)),""),1),"")</f>
        <v/>
      </c>
      <c r="AT772" s="100" t="str">
        <f t="array" ref="AT772">IF($AQ772,QUARTILE(IF(G3SelectionMask="x",IF(INDEX(RawDataRefData,$E772,0)&gt;0,INDEX(RawDataRefData,$E772,0)),""),3),"")</f>
        <v/>
      </c>
      <c r="AU772" s="100" t="str">
        <f t="array" ref="AU772">IF($AQ772,MIN(IF(G3SelectionMask="x",IF(INDEX(RawDataRefData,$E772,0)&gt;0,INDEX(RawDataRefData,$E772,0)),"")),"")</f>
        <v/>
      </c>
      <c r="AV772" s="100" t="str">
        <f t="array" ref="AV772">IF($AQ772,MAX(IF(G3SelectionMask="x",IF(INDEX(RawDataRefData,$E772,0)&gt;0,INDEX(RawDataRefData,$E772,0)),"")),"")</f>
        <v/>
      </c>
      <c r="AW772" s="100" t="str">
        <f t="shared" si="283"/>
        <v/>
      </c>
      <c r="AX772" s="100" t="str">
        <f t="array" ref="AX772">IF($AQ772,STDEVA(IF(G3SelectionMask="x",IF(INDEX(RawDataRefData,$E772,0)&gt;0,INDEX(RawDataRefData,$E772,0)),"")),"")</f>
        <v/>
      </c>
      <c r="AY772" s="101" t="b">
        <f t="shared" si="284"/>
        <v>0</v>
      </c>
      <c r="AZ772" s="101" t="str">
        <f t="array" ref="AZ772">IF($AY772,MEDIAN(IF(G4SelectionMask="x",IF(INDEX(RawDataRefData,$E772,0)&gt;0,INDEX(RawDataRefData,$E772,0)),"")),"")</f>
        <v/>
      </c>
      <c r="BA772" s="101" t="str">
        <f t="array" ref="BA772">IF($AY772,QUARTILE(IF(G4SelectionMask="x",IF(INDEX(RawDataRefData,$E772,0)&gt;0,INDEX(RawDataRefData,$E772,0)),""),1),"")</f>
        <v/>
      </c>
      <c r="BB772" s="101" t="str">
        <f t="array" ref="BB772">IF($AY772,QUARTILE(IF(G4SelectionMask="x",IF(INDEX(RawDataRefData,$E772,0)&gt;0,INDEX(RawDataRefData,$E772,0)),""),3),"")</f>
        <v/>
      </c>
      <c r="BC772" s="101" t="str">
        <f t="array" ref="BC772">IF($AY772,MIN(IF(G4SelectionMask="x",IF(INDEX(RawDataRefData,$E772,0)&gt;0,INDEX(RawDataRefData,$E772,0)),"")),"")</f>
        <v/>
      </c>
      <c r="BD772" s="101" t="str">
        <f t="array" ref="BD772">IF($AY772,MAX(IF(G4SelectionMask="x",IF(INDEX(RawDataRefData,$E772,0)&gt;0,INDEX(RawDataRefData,$E772,0)),"")),"")</f>
        <v/>
      </c>
      <c r="BE772" s="101" t="str">
        <f t="shared" si="285"/>
        <v/>
      </c>
      <c r="BF772" s="101" t="str">
        <f t="array" ref="BF772">IF($AY772,STDEVA(IF(G4SelectionMask="x",IF(INDEX(RawDataRefData,$E772,0)&gt;0,INDEX(RawDataRefData,$E772,0)),"")),"")</f>
        <v/>
      </c>
      <c r="BG772" s="100" t="b">
        <f t="shared" si="286"/>
        <v>0</v>
      </c>
      <c r="BH772" s="100" t="str">
        <f t="array" ref="BH772">IF($BG772,MEDIAN(IF(G5SelectionMask="x",IF(INDEX(RawDataRefData,$E772,0)&gt;0,INDEX(RawDataRefData,$E772,0)),"")),"")</f>
        <v/>
      </c>
      <c r="BI772" s="100" t="str">
        <f t="array" ref="BI772">IF($BG772,QUARTILE(IF(G5SelectionMask="x",IF(INDEX(RawDataRefData,$E772,0)&gt;0,INDEX(RawDataRefData,$E772,0)),""),1),"")</f>
        <v/>
      </c>
      <c r="BJ772" s="100" t="str">
        <f t="array" ref="BJ772">IF($BG772,QUARTILE(IF(G5SelectionMask="x",IF(INDEX(RawDataRefData,$E772,0)&gt;0,INDEX(RawDataRefData,$E772,0)),""),3),"")</f>
        <v/>
      </c>
      <c r="BK772" s="100" t="str">
        <f t="array" ref="BK772">IF($BG772,MIN(IF(G5SelectionMask="x",IF(INDEX(RawDataRefData,$E772,0)&gt;0,INDEX(RawDataRefData,$E772,0)),"")),"")</f>
        <v/>
      </c>
      <c r="BL772" s="100" t="str">
        <f t="array" ref="BL772">IF($BG772,MAX(IF(G5SelectionMask="x",IF(INDEX(RawDataRefData,$E772,0)&gt;0,INDEX(RawDataRefData,$E772,0)),"")),"")</f>
        <v/>
      </c>
      <c r="BM772" s="100" t="str">
        <f t="shared" si="287"/>
        <v/>
      </c>
      <c r="BN772" s="103" t="str">
        <f t="array" ref="BN772">IF($BG772,STDEVA(IF(G5SelectionMask="x",IF(INDEX(RawDataRefData,$E772,0)&gt;0,INDEX(RawDataRefData,$E772,0)),"")),"")</f>
        <v/>
      </c>
      <c r="BO772" s="104"/>
      <c r="BP772" s="105">
        <v>4</v>
      </c>
      <c r="BQ772" s="105">
        <v>4</v>
      </c>
      <c r="BR772" s="105">
        <v>1</v>
      </c>
      <c r="BS772" s="105">
        <v>4</v>
      </c>
      <c r="BT772" s="105">
        <v>1</v>
      </c>
      <c r="BU772" s="105">
        <v>2</v>
      </c>
      <c r="BV772" s="105">
        <v>4</v>
      </c>
      <c r="BW772" s="105">
        <v>1</v>
      </c>
      <c r="BX772" s="105">
        <v>4</v>
      </c>
      <c r="BY772" s="105">
        <v>3</v>
      </c>
      <c r="BZ772" s="105">
        <v>4</v>
      </c>
      <c r="CA772" s="105">
        <v>4</v>
      </c>
      <c r="CB772" s="105">
        <v>2</v>
      </c>
      <c r="CC772" s="105">
        <v>1</v>
      </c>
      <c r="CD772" s="105">
        <v>1</v>
      </c>
    </row>
    <row r="773" spans="1:82" x14ac:dyDescent="0.2">
      <c r="A773" s="33">
        <f t="shared" si="264"/>
        <v>0</v>
      </c>
      <c r="B773" s="218"/>
      <c r="C773" s="215"/>
      <c r="D773" s="224"/>
      <c r="E773" s="72">
        <f t="shared" si="280"/>
        <v>764</v>
      </c>
      <c r="F773" s="9" t="s">
        <v>1016</v>
      </c>
      <c r="H773" s="9" t="s">
        <v>1214</v>
      </c>
      <c r="I773" s="9" t="s">
        <v>341</v>
      </c>
      <c r="K773" s="100">
        <f t="shared" si="265"/>
        <v>1</v>
      </c>
      <c r="L773" s="100"/>
      <c r="M773" s="100"/>
      <c r="N773" s="100"/>
      <c r="O773" s="100"/>
      <c r="P773" s="101">
        <f t="shared" si="266"/>
        <v>4</v>
      </c>
      <c r="Q773" s="102">
        <f t="shared" si="267"/>
        <v>3</v>
      </c>
      <c r="R773" s="102">
        <f t="shared" si="268"/>
        <v>4</v>
      </c>
      <c r="S773" s="102">
        <f t="shared" si="269"/>
        <v>4</v>
      </c>
      <c r="T773" s="102">
        <f t="shared" si="270"/>
        <v>2</v>
      </c>
      <c r="U773" s="102">
        <f t="shared" si="271"/>
        <v>4</v>
      </c>
      <c r="V773" s="102">
        <f t="shared" si="272"/>
        <v>3</v>
      </c>
      <c r="W773" s="102">
        <f t="shared" si="273"/>
        <v>3</v>
      </c>
      <c r="X773" s="102">
        <f t="shared" si="274"/>
        <v>3</v>
      </c>
      <c r="Y773" s="102">
        <f t="shared" si="275"/>
        <v>4</v>
      </c>
      <c r="Z773" s="102">
        <f t="shared" si="276"/>
        <v>2</v>
      </c>
      <c r="AA773" s="100" t="b">
        <f t="shared" si="277"/>
        <v>1</v>
      </c>
      <c r="AB773" s="100">
        <f t="array" ref="AB773">IF($AA773,MEDIAN(IF(G1SelectionMask="x",IF(INDEX(RawDataRefData,$E773,0)&gt;0,INDEX(RawDataRefData,$E773,0)),"")),"")</f>
        <v>3</v>
      </c>
      <c r="AC773" s="100">
        <f t="array" ref="AC773">IF($AA773,QUARTILE(IF(G1SelectionMask="x",IF(INDEX(RawDataRefData,$E773,0)&gt;0,INDEX(RawDataRefData,$E773,0)),""),1),"")</f>
        <v>3</v>
      </c>
      <c r="AD773" s="100">
        <f t="array" ref="AD773">IF($AA773,QUARTILE(IF(G1SelectionMask="x",IF(INDEX(RawDataRefData,$E773,0)&gt;0,INDEX(RawDataRefData,$E773,0)),""),3),"")</f>
        <v>4</v>
      </c>
      <c r="AE773" s="100">
        <f t="array" ref="AE773">IF($AA773,MIN(IF(G1SelectionMask="x",IF(INDEX(RawDataRefData,$E773,0)&gt;0,INDEX(RawDataRefData,$E773,0)),"")),"")</f>
        <v>2</v>
      </c>
      <c r="AF773" s="100">
        <f t="array" ref="AF773">IF($AA773,MAX(IF(G1SelectionMask="x",IF(INDEX(RawDataRefData,$E773,0)&gt;0,INDEX(RawDataRefData,$E773,0)),"")),"")</f>
        <v>4</v>
      </c>
      <c r="AG773" s="100">
        <f t="shared" si="278"/>
        <v>3.2727272727272729</v>
      </c>
      <c r="AH773" s="100">
        <f t="array" ref="AH773">IF($AA773,STDEVA(IF(G1SelectionMask="x",IF(INDEX(RawDataRefData,$E773,0)&gt;0,INDEX(RawDataRefData,$E773,0)),"")),"")</f>
        <v>0.78624539310689678</v>
      </c>
      <c r="AI773" s="101" t="b">
        <f t="shared" si="279"/>
        <v>1</v>
      </c>
      <c r="AJ773" s="101">
        <f t="array" ref="AJ773">IF($AI773,MEDIAN(IF(G2SelectionMask="x",IF(INDEX(RawDataRefData,$E773,0)&gt;0,INDEX(RawDataRefData,$E773,0)),"")),"")</f>
        <v>3</v>
      </c>
      <c r="AK773" s="101">
        <f t="array" ref="AK773">IF($AI773,QUARTILE(IF(G2SelectionMask="x",IF(INDEX(RawDataRefData,$E773,0)&gt;0,INDEX(RawDataRefData,$E773,0)),""),1),"")</f>
        <v>3</v>
      </c>
      <c r="AL773" s="101">
        <f t="array" ref="AL773">IF($AI773,QUARTILE(IF(G2SelectionMask="x",IF(INDEX(RawDataRefData,$E773,0)&gt;0,INDEX(RawDataRefData,$E773,0)),""),3),"")</f>
        <v>3.5</v>
      </c>
      <c r="AM773" s="101">
        <f t="array" ref="AM773">IF($AI773,MIN(IF(G2SelectionMask="x",IF(INDEX(RawDataRefData,$E773,0)&gt;0,INDEX(RawDataRefData,$E773,0)),"")),"")</f>
        <v>2</v>
      </c>
      <c r="AN773" s="101">
        <f t="array" ref="AN773">IF($AI773,MAX(IF(G2SelectionMask="x",IF(INDEX(RawDataRefData,$E773,0)&gt;0,INDEX(RawDataRefData,$E773,0)),"")),"")</f>
        <v>4</v>
      </c>
      <c r="AO773" s="101">
        <f t="shared" si="281"/>
        <v>3.0909090909090908</v>
      </c>
      <c r="AP773" s="101">
        <f t="array" ref="AP773">IF($AI773,STDEVA(IF(G2SelectionMask="x",IF(INDEX(RawDataRefData,$E773,0)&gt;0,INDEX(RawDataRefData,$E773,0)),"")),"")</f>
        <v>0.70064904974537046</v>
      </c>
      <c r="AQ773" s="100" t="b">
        <f t="shared" si="282"/>
        <v>0</v>
      </c>
      <c r="AR773" s="100" t="str">
        <f t="array" ref="AR773">IF($AQ773,MEDIAN(IF(G3SelectionMask="x",IF(INDEX(RawDataRefData,$E773,0)&gt;0,INDEX(RawDataRefData,$E773,0)),"")),"")</f>
        <v/>
      </c>
      <c r="AS773" s="100" t="str">
        <f t="array" ref="AS773">IF($AQ773,QUARTILE(IF(G3SelectionMask="x",IF(INDEX(RawDataRefData,$E773,0)&gt;0,INDEX(RawDataRefData,$E773,0)),""),1),"")</f>
        <v/>
      </c>
      <c r="AT773" s="100" t="str">
        <f t="array" ref="AT773">IF($AQ773,QUARTILE(IF(G3SelectionMask="x",IF(INDEX(RawDataRefData,$E773,0)&gt;0,INDEX(RawDataRefData,$E773,0)),""),3),"")</f>
        <v/>
      </c>
      <c r="AU773" s="100" t="str">
        <f t="array" ref="AU773">IF($AQ773,MIN(IF(G3SelectionMask="x",IF(INDEX(RawDataRefData,$E773,0)&gt;0,INDEX(RawDataRefData,$E773,0)),"")),"")</f>
        <v/>
      </c>
      <c r="AV773" s="100" t="str">
        <f t="array" ref="AV773">IF($AQ773,MAX(IF(G3SelectionMask="x",IF(INDEX(RawDataRefData,$E773,0)&gt;0,INDEX(RawDataRefData,$E773,0)),"")),"")</f>
        <v/>
      </c>
      <c r="AW773" s="100" t="str">
        <f t="shared" si="283"/>
        <v/>
      </c>
      <c r="AX773" s="100" t="str">
        <f t="array" ref="AX773">IF($AQ773,STDEVA(IF(G3SelectionMask="x",IF(INDEX(RawDataRefData,$E773,0)&gt;0,INDEX(RawDataRefData,$E773,0)),"")),"")</f>
        <v/>
      </c>
      <c r="AY773" s="101" t="b">
        <f t="shared" si="284"/>
        <v>0</v>
      </c>
      <c r="AZ773" s="101" t="str">
        <f t="array" ref="AZ773">IF($AY773,MEDIAN(IF(G4SelectionMask="x",IF(INDEX(RawDataRefData,$E773,0)&gt;0,INDEX(RawDataRefData,$E773,0)),"")),"")</f>
        <v/>
      </c>
      <c r="BA773" s="101" t="str">
        <f t="array" ref="BA773">IF($AY773,QUARTILE(IF(G4SelectionMask="x",IF(INDEX(RawDataRefData,$E773,0)&gt;0,INDEX(RawDataRefData,$E773,0)),""),1),"")</f>
        <v/>
      </c>
      <c r="BB773" s="101" t="str">
        <f t="array" ref="BB773">IF($AY773,QUARTILE(IF(G4SelectionMask="x",IF(INDEX(RawDataRefData,$E773,0)&gt;0,INDEX(RawDataRefData,$E773,0)),""),3),"")</f>
        <v/>
      </c>
      <c r="BC773" s="101" t="str">
        <f t="array" ref="BC773">IF($AY773,MIN(IF(G4SelectionMask="x",IF(INDEX(RawDataRefData,$E773,0)&gt;0,INDEX(RawDataRefData,$E773,0)),"")),"")</f>
        <v/>
      </c>
      <c r="BD773" s="101" t="str">
        <f t="array" ref="BD773">IF($AY773,MAX(IF(G4SelectionMask="x",IF(INDEX(RawDataRefData,$E773,0)&gt;0,INDEX(RawDataRefData,$E773,0)),"")),"")</f>
        <v/>
      </c>
      <c r="BE773" s="101" t="str">
        <f t="shared" si="285"/>
        <v/>
      </c>
      <c r="BF773" s="101" t="str">
        <f t="array" ref="BF773">IF($AY773,STDEVA(IF(G4SelectionMask="x",IF(INDEX(RawDataRefData,$E773,0)&gt;0,INDEX(RawDataRefData,$E773,0)),"")),"")</f>
        <v/>
      </c>
      <c r="BG773" s="100" t="b">
        <f t="shared" si="286"/>
        <v>0</v>
      </c>
      <c r="BH773" s="100" t="str">
        <f t="array" ref="BH773">IF($BG773,MEDIAN(IF(G5SelectionMask="x",IF(INDEX(RawDataRefData,$E773,0)&gt;0,INDEX(RawDataRefData,$E773,0)),"")),"")</f>
        <v/>
      </c>
      <c r="BI773" s="100" t="str">
        <f t="array" ref="BI773">IF($BG773,QUARTILE(IF(G5SelectionMask="x",IF(INDEX(RawDataRefData,$E773,0)&gt;0,INDEX(RawDataRefData,$E773,0)),""),1),"")</f>
        <v/>
      </c>
      <c r="BJ773" s="100" t="str">
        <f t="array" ref="BJ773">IF($BG773,QUARTILE(IF(G5SelectionMask="x",IF(INDEX(RawDataRefData,$E773,0)&gt;0,INDEX(RawDataRefData,$E773,0)),""),3),"")</f>
        <v/>
      </c>
      <c r="BK773" s="100" t="str">
        <f t="array" ref="BK773">IF($BG773,MIN(IF(G5SelectionMask="x",IF(INDEX(RawDataRefData,$E773,0)&gt;0,INDEX(RawDataRefData,$E773,0)),"")),"")</f>
        <v/>
      </c>
      <c r="BL773" s="100" t="str">
        <f t="array" ref="BL773">IF($BG773,MAX(IF(G5SelectionMask="x",IF(INDEX(RawDataRefData,$E773,0)&gt;0,INDEX(RawDataRefData,$E773,0)),"")),"")</f>
        <v/>
      </c>
      <c r="BM773" s="100" t="str">
        <f t="shared" si="287"/>
        <v/>
      </c>
      <c r="BN773" s="103" t="str">
        <f t="array" ref="BN773">IF($BG773,STDEVA(IF(G5SelectionMask="x",IF(INDEX(RawDataRefData,$E773,0)&gt;0,INDEX(RawDataRefData,$E773,0)),"")),"")</f>
        <v/>
      </c>
      <c r="BO773" s="104"/>
      <c r="BP773" s="105">
        <v>1</v>
      </c>
      <c r="BQ773" s="105">
        <v>4</v>
      </c>
      <c r="BR773" s="105">
        <v>3</v>
      </c>
      <c r="BS773" s="105">
        <v>4</v>
      </c>
      <c r="BT773" s="105">
        <v>4</v>
      </c>
      <c r="BU773" s="105">
        <v>2</v>
      </c>
      <c r="BV773" s="105">
        <v>4</v>
      </c>
      <c r="BW773" s="105">
        <v>3</v>
      </c>
      <c r="BX773" s="105">
        <v>3</v>
      </c>
      <c r="BY773" s="105">
        <v>3</v>
      </c>
      <c r="BZ773" s="105">
        <v>4</v>
      </c>
      <c r="CA773" s="105">
        <v>2</v>
      </c>
      <c r="CB773" s="105">
        <v>3</v>
      </c>
      <c r="CC773" s="105">
        <v>3</v>
      </c>
      <c r="CD773" s="105">
        <v>3</v>
      </c>
    </row>
    <row r="774" spans="1:82" x14ac:dyDescent="0.2">
      <c r="A774" s="33">
        <f t="shared" si="264"/>
        <v>0</v>
      </c>
      <c r="B774" s="218"/>
      <c r="C774" s="215"/>
      <c r="D774" s="224"/>
      <c r="E774" s="72">
        <f t="shared" si="280"/>
        <v>765</v>
      </c>
      <c r="F774" s="9" t="s">
        <v>1017</v>
      </c>
      <c r="H774" s="9" t="s">
        <v>1214</v>
      </c>
      <c r="I774" s="9" t="s">
        <v>341</v>
      </c>
      <c r="K774" s="100">
        <f t="shared" si="265"/>
        <v>4</v>
      </c>
      <c r="L774" s="100"/>
      <c r="M774" s="100"/>
      <c r="N774" s="100"/>
      <c r="O774" s="100"/>
      <c r="P774" s="101">
        <f t="shared" si="266"/>
        <v>2</v>
      </c>
      <c r="Q774" s="102">
        <f t="shared" si="267"/>
        <v>1</v>
      </c>
      <c r="R774" s="102">
        <f t="shared" si="268"/>
        <v>4</v>
      </c>
      <c r="S774" s="102">
        <f t="shared" si="269"/>
        <v>1</v>
      </c>
      <c r="T774" s="102">
        <f t="shared" si="270"/>
        <v>3</v>
      </c>
      <c r="U774" s="102">
        <f t="shared" si="271"/>
        <v>2</v>
      </c>
      <c r="V774" s="102">
        <f t="shared" si="272"/>
        <v>4</v>
      </c>
      <c r="W774" s="102">
        <f t="shared" si="273"/>
        <v>1</v>
      </c>
      <c r="X774" s="102">
        <f t="shared" si="274"/>
        <v>3</v>
      </c>
      <c r="Y774" s="102">
        <f t="shared" si="275"/>
        <v>4</v>
      </c>
      <c r="Z774" s="102">
        <f t="shared" si="276"/>
        <v>3</v>
      </c>
      <c r="AA774" s="100" t="b">
        <f t="shared" si="277"/>
        <v>1</v>
      </c>
      <c r="AB774" s="100">
        <f t="array" ref="AB774">IF($AA774,MEDIAN(IF(G1SelectionMask="x",IF(INDEX(RawDataRefData,$E774,0)&gt;0,INDEX(RawDataRefData,$E774,0)),"")),"")</f>
        <v>3</v>
      </c>
      <c r="AC774" s="100">
        <f t="array" ref="AC774">IF($AA774,QUARTILE(IF(G1SelectionMask="x",IF(INDEX(RawDataRefData,$E774,0)&gt;0,INDEX(RawDataRefData,$E774,0)),""),1),"")</f>
        <v>1.5</v>
      </c>
      <c r="AD774" s="100">
        <f t="array" ref="AD774">IF($AA774,QUARTILE(IF(G1SelectionMask="x",IF(INDEX(RawDataRefData,$E774,0)&gt;0,INDEX(RawDataRefData,$E774,0)),""),3),"")</f>
        <v>3.5</v>
      </c>
      <c r="AE774" s="100">
        <f t="array" ref="AE774">IF($AA774,MIN(IF(G1SelectionMask="x",IF(INDEX(RawDataRefData,$E774,0)&gt;0,INDEX(RawDataRefData,$E774,0)),"")),"")</f>
        <v>1</v>
      </c>
      <c r="AF774" s="100">
        <f t="array" ref="AF774">IF($AA774,MAX(IF(G1SelectionMask="x",IF(INDEX(RawDataRefData,$E774,0)&gt;0,INDEX(RawDataRefData,$E774,0)),"")),"")</f>
        <v>4</v>
      </c>
      <c r="AG774" s="100">
        <f t="shared" si="278"/>
        <v>2.5454545454545454</v>
      </c>
      <c r="AH774" s="100">
        <f t="array" ref="AH774">IF($AA774,STDEVA(IF(G1SelectionMask="x",IF(INDEX(RawDataRefData,$E774,0)&gt;0,INDEX(RawDataRefData,$E774,0)),"")),"")</f>
        <v>1.213559752433836</v>
      </c>
      <c r="AI774" s="101" t="b">
        <f t="shared" si="279"/>
        <v>1</v>
      </c>
      <c r="AJ774" s="101">
        <f t="array" ref="AJ774">IF($AI774,MEDIAN(IF(G2SelectionMask="x",IF(INDEX(RawDataRefData,$E774,0)&gt;0,INDEX(RawDataRefData,$E774,0)),"")),"")</f>
        <v>2</v>
      </c>
      <c r="AK774" s="101">
        <f t="array" ref="AK774">IF($AI774,QUARTILE(IF(G2SelectionMask="x",IF(INDEX(RawDataRefData,$E774,0)&gt;0,INDEX(RawDataRefData,$E774,0)),""),1),"")</f>
        <v>1</v>
      </c>
      <c r="AL774" s="101">
        <f t="array" ref="AL774">IF($AI774,QUARTILE(IF(G2SelectionMask="x",IF(INDEX(RawDataRefData,$E774,0)&gt;0,INDEX(RawDataRefData,$E774,0)),""),3),"")</f>
        <v>3</v>
      </c>
      <c r="AM774" s="101">
        <f t="array" ref="AM774">IF($AI774,MIN(IF(G2SelectionMask="x",IF(INDEX(RawDataRefData,$E774,0)&gt;0,INDEX(RawDataRefData,$E774,0)),"")),"")</f>
        <v>1</v>
      </c>
      <c r="AN774" s="101">
        <f t="array" ref="AN774">IF($AI774,MAX(IF(G2SelectionMask="x",IF(INDEX(RawDataRefData,$E774,0)&gt;0,INDEX(RawDataRefData,$E774,0)),"")),"")</f>
        <v>4</v>
      </c>
      <c r="AO774" s="101">
        <f t="shared" si="281"/>
        <v>2.0909090909090908</v>
      </c>
      <c r="AP774" s="101">
        <f t="array" ref="AP774">IF($AI774,STDEVA(IF(G2SelectionMask="x",IF(INDEX(RawDataRefData,$E774,0)&gt;0,INDEX(RawDataRefData,$E774,0)),"")),"")</f>
        <v>1.2210278829367864</v>
      </c>
      <c r="AQ774" s="100" t="b">
        <f t="shared" si="282"/>
        <v>0</v>
      </c>
      <c r="AR774" s="100" t="str">
        <f t="array" ref="AR774">IF($AQ774,MEDIAN(IF(G3SelectionMask="x",IF(INDEX(RawDataRefData,$E774,0)&gt;0,INDEX(RawDataRefData,$E774,0)),"")),"")</f>
        <v/>
      </c>
      <c r="AS774" s="100" t="str">
        <f t="array" ref="AS774">IF($AQ774,QUARTILE(IF(G3SelectionMask="x",IF(INDEX(RawDataRefData,$E774,0)&gt;0,INDEX(RawDataRefData,$E774,0)),""),1),"")</f>
        <v/>
      </c>
      <c r="AT774" s="100" t="str">
        <f t="array" ref="AT774">IF($AQ774,QUARTILE(IF(G3SelectionMask="x",IF(INDEX(RawDataRefData,$E774,0)&gt;0,INDEX(RawDataRefData,$E774,0)),""),3),"")</f>
        <v/>
      </c>
      <c r="AU774" s="100" t="str">
        <f t="array" ref="AU774">IF($AQ774,MIN(IF(G3SelectionMask="x",IF(INDEX(RawDataRefData,$E774,0)&gt;0,INDEX(RawDataRefData,$E774,0)),"")),"")</f>
        <v/>
      </c>
      <c r="AV774" s="100" t="str">
        <f t="array" ref="AV774">IF($AQ774,MAX(IF(G3SelectionMask="x",IF(INDEX(RawDataRefData,$E774,0)&gt;0,INDEX(RawDataRefData,$E774,0)),"")),"")</f>
        <v/>
      </c>
      <c r="AW774" s="100" t="str">
        <f t="shared" si="283"/>
        <v/>
      </c>
      <c r="AX774" s="100" t="str">
        <f t="array" ref="AX774">IF($AQ774,STDEVA(IF(G3SelectionMask="x",IF(INDEX(RawDataRefData,$E774,0)&gt;0,INDEX(RawDataRefData,$E774,0)),"")),"")</f>
        <v/>
      </c>
      <c r="AY774" s="101" t="b">
        <f t="shared" si="284"/>
        <v>0</v>
      </c>
      <c r="AZ774" s="101" t="str">
        <f t="array" ref="AZ774">IF($AY774,MEDIAN(IF(G4SelectionMask="x",IF(INDEX(RawDataRefData,$E774,0)&gt;0,INDEX(RawDataRefData,$E774,0)),"")),"")</f>
        <v/>
      </c>
      <c r="BA774" s="101" t="str">
        <f t="array" ref="BA774">IF($AY774,QUARTILE(IF(G4SelectionMask="x",IF(INDEX(RawDataRefData,$E774,0)&gt;0,INDEX(RawDataRefData,$E774,0)),""),1),"")</f>
        <v/>
      </c>
      <c r="BB774" s="101" t="str">
        <f t="array" ref="BB774">IF($AY774,QUARTILE(IF(G4SelectionMask="x",IF(INDEX(RawDataRefData,$E774,0)&gt;0,INDEX(RawDataRefData,$E774,0)),""),3),"")</f>
        <v/>
      </c>
      <c r="BC774" s="101" t="str">
        <f t="array" ref="BC774">IF($AY774,MIN(IF(G4SelectionMask="x",IF(INDEX(RawDataRefData,$E774,0)&gt;0,INDEX(RawDataRefData,$E774,0)),"")),"")</f>
        <v/>
      </c>
      <c r="BD774" s="101" t="str">
        <f t="array" ref="BD774">IF($AY774,MAX(IF(G4SelectionMask="x",IF(INDEX(RawDataRefData,$E774,0)&gt;0,INDEX(RawDataRefData,$E774,0)),"")),"")</f>
        <v/>
      </c>
      <c r="BE774" s="101" t="str">
        <f t="shared" si="285"/>
        <v/>
      </c>
      <c r="BF774" s="101" t="str">
        <f t="array" ref="BF774">IF($AY774,STDEVA(IF(G4SelectionMask="x",IF(INDEX(RawDataRefData,$E774,0)&gt;0,INDEX(RawDataRefData,$E774,0)),"")),"")</f>
        <v/>
      </c>
      <c r="BG774" s="100" t="b">
        <f t="shared" si="286"/>
        <v>0</v>
      </c>
      <c r="BH774" s="100" t="str">
        <f t="array" ref="BH774">IF($BG774,MEDIAN(IF(G5SelectionMask="x",IF(INDEX(RawDataRefData,$E774,0)&gt;0,INDEX(RawDataRefData,$E774,0)),"")),"")</f>
        <v/>
      </c>
      <c r="BI774" s="100" t="str">
        <f t="array" ref="BI774">IF($BG774,QUARTILE(IF(G5SelectionMask="x",IF(INDEX(RawDataRefData,$E774,0)&gt;0,INDEX(RawDataRefData,$E774,0)),""),1),"")</f>
        <v/>
      </c>
      <c r="BJ774" s="100" t="str">
        <f t="array" ref="BJ774">IF($BG774,QUARTILE(IF(G5SelectionMask="x",IF(INDEX(RawDataRefData,$E774,0)&gt;0,INDEX(RawDataRefData,$E774,0)),""),3),"")</f>
        <v/>
      </c>
      <c r="BK774" s="100" t="str">
        <f t="array" ref="BK774">IF($BG774,MIN(IF(G5SelectionMask="x",IF(INDEX(RawDataRefData,$E774,0)&gt;0,INDEX(RawDataRefData,$E774,0)),"")),"")</f>
        <v/>
      </c>
      <c r="BL774" s="100" t="str">
        <f t="array" ref="BL774">IF($BG774,MAX(IF(G5SelectionMask="x",IF(INDEX(RawDataRefData,$E774,0)&gt;0,INDEX(RawDataRefData,$E774,0)),"")),"")</f>
        <v/>
      </c>
      <c r="BM774" s="100" t="str">
        <f t="shared" si="287"/>
        <v/>
      </c>
      <c r="BN774" s="103" t="str">
        <f t="array" ref="BN774">IF($BG774,STDEVA(IF(G5SelectionMask="x",IF(INDEX(RawDataRefData,$E774,0)&gt;0,INDEX(RawDataRefData,$E774,0)),"")),"")</f>
        <v/>
      </c>
      <c r="BO774" s="104"/>
      <c r="BP774" s="105">
        <v>4</v>
      </c>
      <c r="BQ774" s="105">
        <v>2</v>
      </c>
      <c r="BR774" s="105">
        <v>1</v>
      </c>
      <c r="BS774" s="105">
        <v>4</v>
      </c>
      <c r="BT774" s="105">
        <v>1</v>
      </c>
      <c r="BU774" s="105">
        <v>3</v>
      </c>
      <c r="BV774" s="105">
        <v>2</v>
      </c>
      <c r="BW774" s="105">
        <v>4</v>
      </c>
      <c r="BX774" s="105">
        <v>1</v>
      </c>
      <c r="BY774" s="105">
        <v>3</v>
      </c>
      <c r="BZ774" s="105">
        <v>4</v>
      </c>
      <c r="CA774" s="105">
        <v>3</v>
      </c>
      <c r="CB774" s="105">
        <v>1</v>
      </c>
      <c r="CC774" s="105">
        <v>1</v>
      </c>
      <c r="CD774" s="105">
        <v>2</v>
      </c>
    </row>
    <row r="775" spans="1:82" x14ac:dyDescent="0.2">
      <c r="A775" s="33">
        <f t="shared" si="264"/>
        <v>0</v>
      </c>
      <c r="B775" s="218"/>
      <c r="C775" s="215"/>
      <c r="D775" s="224"/>
      <c r="E775" s="72">
        <f t="shared" si="280"/>
        <v>766</v>
      </c>
      <c r="F775" s="9" t="s">
        <v>1018</v>
      </c>
      <c r="H775" s="9" t="s">
        <v>1214</v>
      </c>
      <c r="I775" s="9" t="s">
        <v>341</v>
      </c>
      <c r="K775" s="100">
        <f t="shared" si="265"/>
        <v>2</v>
      </c>
      <c r="L775" s="100"/>
      <c r="M775" s="100"/>
      <c r="N775" s="100"/>
      <c r="O775" s="100"/>
      <c r="P775" s="101">
        <f t="shared" si="266"/>
        <v>3</v>
      </c>
      <c r="Q775" s="102">
        <f t="shared" si="267"/>
        <v>1</v>
      </c>
      <c r="R775" s="102">
        <f t="shared" si="268"/>
        <v>2</v>
      </c>
      <c r="S775" s="102">
        <f t="shared" si="269"/>
        <v>2</v>
      </c>
      <c r="T775" s="102">
        <f t="shared" si="270"/>
        <v>1</v>
      </c>
      <c r="U775" s="102">
        <f t="shared" si="271"/>
        <v>3</v>
      </c>
      <c r="V775" s="102">
        <f t="shared" si="272"/>
        <v>2</v>
      </c>
      <c r="W775" s="102">
        <f t="shared" si="273"/>
        <v>3</v>
      </c>
      <c r="X775" s="102">
        <f t="shared" si="274"/>
        <v>4</v>
      </c>
      <c r="Y775" s="102">
        <f t="shared" si="275"/>
        <v>3</v>
      </c>
      <c r="Z775" s="102">
        <f t="shared" si="276"/>
        <v>2</v>
      </c>
      <c r="AA775" s="100" t="b">
        <f t="shared" si="277"/>
        <v>1</v>
      </c>
      <c r="AB775" s="100">
        <f t="array" ref="AB775">IF($AA775,MEDIAN(IF(G1SelectionMask="x",IF(INDEX(RawDataRefData,$E775,0)&gt;0,INDEX(RawDataRefData,$E775,0)),"")),"")</f>
        <v>2</v>
      </c>
      <c r="AC775" s="100">
        <f t="array" ref="AC775">IF($AA775,QUARTILE(IF(G1SelectionMask="x",IF(INDEX(RawDataRefData,$E775,0)&gt;0,INDEX(RawDataRefData,$E775,0)),""),1),"")</f>
        <v>2</v>
      </c>
      <c r="AD775" s="100">
        <f t="array" ref="AD775">IF($AA775,QUARTILE(IF(G1SelectionMask="x",IF(INDEX(RawDataRefData,$E775,0)&gt;0,INDEX(RawDataRefData,$E775,0)),""),3),"")</f>
        <v>3</v>
      </c>
      <c r="AE775" s="100">
        <f t="array" ref="AE775">IF($AA775,MIN(IF(G1SelectionMask="x",IF(INDEX(RawDataRefData,$E775,0)&gt;0,INDEX(RawDataRefData,$E775,0)),"")),"")</f>
        <v>1</v>
      </c>
      <c r="AF775" s="100">
        <f t="array" ref="AF775">IF($AA775,MAX(IF(G1SelectionMask="x",IF(INDEX(RawDataRefData,$E775,0)&gt;0,INDEX(RawDataRefData,$E775,0)),"")),"")</f>
        <v>4</v>
      </c>
      <c r="AG775" s="100">
        <f t="shared" si="278"/>
        <v>2.3636363636363638</v>
      </c>
      <c r="AH775" s="100">
        <f t="array" ref="AH775">IF($AA775,STDEVA(IF(G1SelectionMask="x",IF(INDEX(RawDataRefData,$E775,0)&gt;0,INDEX(RawDataRefData,$E775,0)),"")),"")</f>
        <v>0.9244162777371755</v>
      </c>
      <c r="AI775" s="101" t="b">
        <f t="shared" si="279"/>
        <v>1</v>
      </c>
      <c r="AJ775" s="101">
        <f t="array" ref="AJ775">IF($AI775,MEDIAN(IF(G2SelectionMask="x",IF(INDEX(RawDataRefData,$E775,0)&gt;0,INDEX(RawDataRefData,$E775,0)),"")),"")</f>
        <v>2</v>
      </c>
      <c r="AK775" s="101">
        <f t="array" ref="AK775">IF($AI775,QUARTILE(IF(G2SelectionMask="x",IF(INDEX(RawDataRefData,$E775,0)&gt;0,INDEX(RawDataRefData,$E775,0)),""),1),"")</f>
        <v>1.5</v>
      </c>
      <c r="AL775" s="101">
        <f t="array" ref="AL775">IF($AI775,QUARTILE(IF(G2SelectionMask="x",IF(INDEX(RawDataRefData,$E775,0)&gt;0,INDEX(RawDataRefData,$E775,0)),""),3),"")</f>
        <v>3</v>
      </c>
      <c r="AM775" s="101">
        <f t="array" ref="AM775">IF($AI775,MIN(IF(G2SelectionMask="x",IF(INDEX(RawDataRefData,$E775,0)&gt;0,INDEX(RawDataRefData,$E775,0)),"")),"")</f>
        <v>1</v>
      </c>
      <c r="AN775" s="101">
        <f t="array" ref="AN775">IF($AI775,MAX(IF(G2SelectionMask="x",IF(INDEX(RawDataRefData,$E775,0)&gt;0,INDEX(RawDataRefData,$E775,0)),"")),"")</f>
        <v>4</v>
      </c>
      <c r="AO775" s="101">
        <f t="shared" si="281"/>
        <v>2.2727272727272729</v>
      </c>
      <c r="AP775" s="101">
        <f t="array" ref="AP775">IF($AI775,STDEVA(IF(G2SelectionMask="x",IF(INDEX(RawDataRefData,$E775,0)&gt;0,INDEX(RawDataRefData,$E775,0)),"")),"")</f>
        <v>1.009049958219026</v>
      </c>
      <c r="AQ775" s="100" t="b">
        <f t="shared" si="282"/>
        <v>0</v>
      </c>
      <c r="AR775" s="100" t="str">
        <f t="array" ref="AR775">IF($AQ775,MEDIAN(IF(G3SelectionMask="x",IF(INDEX(RawDataRefData,$E775,0)&gt;0,INDEX(RawDataRefData,$E775,0)),"")),"")</f>
        <v/>
      </c>
      <c r="AS775" s="100" t="str">
        <f t="array" ref="AS775">IF($AQ775,QUARTILE(IF(G3SelectionMask="x",IF(INDEX(RawDataRefData,$E775,0)&gt;0,INDEX(RawDataRefData,$E775,0)),""),1),"")</f>
        <v/>
      </c>
      <c r="AT775" s="100" t="str">
        <f t="array" ref="AT775">IF($AQ775,QUARTILE(IF(G3SelectionMask="x",IF(INDEX(RawDataRefData,$E775,0)&gt;0,INDEX(RawDataRefData,$E775,0)),""),3),"")</f>
        <v/>
      </c>
      <c r="AU775" s="100" t="str">
        <f t="array" ref="AU775">IF($AQ775,MIN(IF(G3SelectionMask="x",IF(INDEX(RawDataRefData,$E775,0)&gt;0,INDEX(RawDataRefData,$E775,0)),"")),"")</f>
        <v/>
      </c>
      <c r="AV775" s="100" t="str">
        <f t="array" ref="AV775">IF($AQ775,MAX(IF(G3SelectionMask="x",IF(INDEX(RawDataRefData,$E775,0)&gt;0,INDEX(RawDataRefData,$E775,0)),"")),"")</f>
        <v/>
      </c>
      <c r="AW775" s="100" t="str">
        <f t="shared" si="283"/>
        <v/>
      </c>
      <c r="AX775" s="100" t="str">
        <f t="array" ref="AX775">IF($AQ775,STDEVA(IF(G3SelectionMask="x",IF(INDEX(RawDataRefData,$E775,0)&gt;0,INDEX(RawDataRefData,$E775,0)),"")),"")</f>
        <v/>
      </c>
      <c r="AY775" s="101" t="b">
        <f t="shared" si="284"/>
        <v>0</v>
      </c>
      <c r="AZ775" s="101" t="str">
        <f t="array" ref="AZ775">IF($AY775,MEDIAN(IF(G4SelectionMask="x",IF(INDEX(RawDataRefData,$E775,0)&gt;0,INDEX(RawDataRefData,$E775,0)),"")),"")</f>
        <v/>
      </c>
      <c r="BA775" s="101" t="str">
        <f t="array" ref="BA775">IF($AY775,QUARTILE(IF(G4SelectionMask="x",IF(INDEX(RawDataRefData,$E775,0)&gt;0,INDEX(RawDataRefData,$E775,0)),""),1),"")</f>
        <v/>
      </c>
      <c r="BB775" s="101" t="str">
        <f t="array" ref="BB775">IF($AY775,QUARTILE(IF(G4SelectionMask="x",IF(INDEX(RawDataRefData,$E775,0)&gt;0,INDEX(RawDataRefData,$E775,0)),""),3),"")</f>
        <v/>
      </c>
      <c r="BC775" s="101" t="str">
        <f t="array" ref="BC775">IF($AY775,MIN(IF(G4SelectionMask="x",IF(INDEX(RawDataRefData,$E775,0)&gt;0,INDEX(RawDataRefData,$E775,0)),"")),"")</f>
        <v/>
      </c>
      <c r="BD775" s="101" t="str">
        <f t="array" ref="BD775">IF($AY775,MAX(IF(G4SelectionMask="x",IF(INDEX(RawDataRefData,$E775,0)&gt;0,INDEX(RawDataRefData,$E775,0)),"")),"")</f>
        <v/>
      </c>
      <c r="BE775" s="101" t="str">
        <f t="shared" si="285"/>
        <v/>
      </c>
      <c r="BF775" s="101" t="str">
        <f t="array" ref="BF775">IF($AY775,STDEVA(IF(G4SelectionMask="x",IF(INDEX(RawDataRefData,$E775,0)&gt;0,INDEX(RawDataRefData,$E775,0)),"")),"")</f>
        <v/>
      </c>
      <c r="BG775" s="100" t="b">
        <f t="shared" si="286"/>
        <v>0</v>
      </c>
      <c r="BH775" s="100" t="str">
        <f t="array" ref="BH775">IF($BG775,MEDIAN(IF(G5SelectionMask="x",IF(INDEX(RawDataRefData,$E775,0)&gt;0,INDEX(RawDataRefData,$E775,0)),"")),"")</f>
        <v/>
      </c>
      <c r="BI775" s="100" t="str">
        <f t="array" ref="BI775">IF($BG775,QUARTILE(IF(G5SelectionMask="x",IF(INDEX(RawDataRefData,$E775,0)&gt;0,INDEX(RawDataRefData,$E775,0)),""),1),"")</f>
        <v/>
      </c>
      <c r="BJ775" s="100" t="str">
        <f t="array" ref="BJ775">IF($BG775,QUARTILE(IF(G5SelectionMask="x",IF(INDEX(RawDataRefData,$E775,0)&gt;0,INDEX(RawDataRefData,$E775,0)),""),3),"")</f>
        <v/>
      </c>
      <c r="BK775" s="100" t="str">
        <f t="array" ref="BK775">IF($BG775,MIN(IF(G5SelectionMask="x",IF(INDEX(RawDataRefData,$E775,0)&gt;0,INDEX(RawDataRefData,$E775,0)),"")),"")</f>
        <v/>
      </c>
      <c r="BL775" s="100" t="str">
        <f t="array" ref="BL775">IF($BG775,MAX(IF(G5SelectionMask="x",IF(INDEX(RawDataRefData,$E775,0)&gt;0,INDEX(RawDataRefData,$E775,0)),"")),"")</f>
        <v/>
      </c>
      <c r="BM775" s="100" t="str">
        <f t="shared" si="287"/>
        <v/>
      </c>
      <c r="BN775" s="103" t="str">
        <f t="array" ref="BN775">IF($BG775,STDEVA(IF(G5SelectionMask="x",IF(INDEX(RawDataRefData,$E775,0)&gt;0,INDEX(RawDataRefData,$E775,0)),"")),"")</f>
        <v/>
      </c>
      <c r="BO775" s="104"/>
      <c r="BP775" s="105">
        <v>2</v>
      </c>
      <c r="BQ775" s="105">
        <v>3</v>
      </c>
      <c r="BR775" s="105">
        <v>1</v>
      </c>
      <c r="BS775" s="105">
        <v>2</v>
      </c>
      <c r="BT775" s="105">
        <v>2</v>
      </c>
      <c r="BU775" s="105">
        <v>1</v>
      </c>
      <c r="BV775" s="105">
        <v>3</v>
      </c>
      <c r="BW775" s="105">
        <v>2</v>
      </c>
      <c r="BX775" s="105">
        <v>3</v>
      </c>
      <c r="BY775" s="105">
        <v>4</v>
      </c>
      <c r="BZ775" s="105">
        <v>3</v>
      </c>
      <c r="CA775" s="105">
        <v>2</v>
      </c>
      <c r="CB775" s="105">
        <v>4</v>
      </c>
      <c r="CC775" s="105">
        <v>1</v>
      </c>
      <c r="CD775" s="105">
        <v>3</v>
      </c>
    </row>
    <row r="776" spans="1:82" x14ac:dyDescent="0.2">
      <c r="A776" s="33">
        <f t="shared" si="264"/>
        <v>0</v>
      </c>
      <c r="B776" s="218"/>
      <c r="C776" s="215"/>
      <c r="D776" s="224"/>
      <c r="E776" s="72">
        <f t="shared" si="280"/>
        <v>767</v>
      </c>
      <c r="F776" s="9" t="s">
        <v>1019</v>
      </c>
      <c r="H776" s="9" t="s">
        <v>1214</v>
      </c>
      <c r="I776" s="9" t="s">
        <v>341</v>
      </c>
      <c r="K776" s="100">
        <f t="shared" si="265"/>
        <v>1</v>
      </c>
      <c r="L776" s="100"/>
      <c r="M776" s="100"/>
      <c r="N776" s="100"/>
      <c r="O776" s="100"/>
      <c r="P776" s="101">
        <f t="shared" si="266"/>
        <v>3</v>
      </c>
      <c r="Q776" s="102">
        <f t="shared" si="267"/>
        <v>4</v>
      </c>
      <c r="R776" s="102">
        <f t="shared" si="268"/>
        <v>3</v>
      </c>
      <c r="S776" s="102">
        <f t="shared" si="269"/>
        <v>1</v>
      </c>
      <c r="T776" s="102">
        <f t="shared" si="270"/>
        <v>3</v>
      </c>
      <c r="U776" s="102">
        <f t="shared" si="271"/>
        <v>1</v>
      </c>
      <c r="V776" s="102">
        <f t="shared" si="272"/>
        <v>2</v>
      </c>
      <c r="W776" s="102">
        <f t="shared" si="273"/>
        <v>1</v>
      </c>
      <c r="X776" s="102">
        <f t="shared" si="274"/>
        <v>2</v>
      </c>
      <c r="Y776" s="102">
        <f t="shared" si="275"/>
        <v>2</v>
      </c>
      <c r="Z776" s="102">
        <f t="shared" si="276"/>
        <v>1</v>
      </c>
      <c r="AA776" s="100" t="b">
        <f t="shared" si="277"/>
        <v>1</v>
      </c>
      <c r="AB776" s="100">
        <f t="array" ref="AB776">IF($AA776,MEDIAN(IF(G1SelectionMask="x",IF(INDEX(RawDataRefData,$E776,0)&gt;0,INDEX(RawDataRefData,$E776,0)),"")),"")</f>
        <v>2</v>
      </c>
      <c r="AC776" s="100">
        <f t="array" ref="AC776">IF($AA776,QUARTILE(IF(G1SelectionMask="x",IF(INDEX(RawDataRefData,$E776,0)&gt;0,INDEX(RawDataRefData,$E776,0)),""),1),"")</f>
        <v>1</v>
      </c>
      <c r="AD776" s="100">
        <f t="array" ref="AD776">IF($AA776,QUARTILE(IF(G1SelectionMask="x",IF(INDEX(RawDataRefData,$E776,0)&gt;0,INDEX(RawDataRefData,$E776,0)),""),3),"")</f>
        <v>3</v>
      </c>
      <c r="AE776" s="100">
        <f t="array" ref="AE776">IF($AA776,MIN(IF(G1SelectionMask="x",IF(INDEX(RawDataRefData,$E776,0)&gt;0,INDEX(RawDataRefData,$E776,0)),"")),"")</f>
        <v>1</v>
      </c>
      <c r="AF776" s="100">
        <f t="array" ref="AF776">IF($AA776,MAX(IF(G1SelectionMask="x",IF(INDEX(RawDataRefData,$E776,0)&gt;0,INDEX(RawDataRefData,$E776,0)),"")),"")</f>
        <v>4</v>
      </c>
      <c r="AG776" s="100">
        <f t="shared" si="278"/>
        <v>2.0909090909090908</v>
      </c>
      <c r="AH776" s="100">
        <f t="array" ref="AH776">IF($AA776,STDEVA(IF(G1SelectionMask="x",IF(INDEX(RawDataRefData,$E776,0)&gt;0,INDEX(RawDataRefData,$E776,0)),"")),"")</f>
        <v>1.0444659357341868</v>
      </c>
      <c r="AI776" s="101" t="b">
        <f t="shared" si="279"/>
        <v>1</v>
      </c>
      <c r="AJ776" s="101">
        <f t="array" ref="AJ776">IF($AI776,MEDIAN(IF(G2SelectionMask="x",IF(INDEX(RawDataRefData,$E776,0)&gt;0,INDEX(RawDataRefData,$E776,0)),"")),"")</f>
        <v>3</v>
      </c>
      <c r="AK776" s="101">
        <f t="array" ref="AK776">IF($AI776,QUARTILE(IF(G2SelectionMask="x",IF(INDEX(RawDataRefData,$E776,0)&gt;0,INDEX(RawDataRefData,$E776,0)),""),1),"")</f>
        <v>1.5</v>
      </c>
      <c r="AL776" s="101">
        <f t="array" ref="AL776">IF($AI776,QUARTILE(IF(G2SelectionMask="x",IF(INDEX(RawDataRefData,$E776,0)&gt;0,INDEX(RawDataRefData,$E776,0)),""),3),"")</f>
        <v>3</v>
      </c>
      <c r="AM776" s="101">
        <f t="array" ref="AM776">IF($AI776,MIN(IF(G2SelectionMask="x",IF(INDEX(RawDataRefData,$E776,0)&gt;0,INDEX(RawDataRefData,$E776,0)),"")),"")</f>
        <v>1</v>
      </c>
      <c r="AN776" s="101">
        <f t="array" ref="AN776">IF($AI776,MAX(IF(G2SelectionMask="x",IF(INDEX(RawDataRefData,$E776,0)&gt;0,INDEX(RawDataRefData,$E776,0)),"")),"")</f>
        <v>4</v>
      </c>
      <c r="AO776" s="101">
        <f t="shared" si="281"/>
        <v>2.4545454545454546</v>
      </c>
      <c r="AP776" s="101">
        <f t="array" ref="AP776">IF($AI776,STDEVA(IF(G2SelectionMask="x",IF(INDEX(RawDataRefData,$E776,0)&gt;0,INDEX(RawDataRefData,$E776,0)),"")),"")</f>
        <v>1.1281521496355327</v>
      </c>
      <c r="AQ776" s="100" t="b">
        <f t="shared" si="282"/>
        <v>0</v>
      </c>
      <c r="AR776" s="100" t="str">
        <f t="array" ref="AR776">IF($AQ776,MEDIAN(IF(G3SelectionMask="x",IF(INDEX(RawDataRefData,$E776,0)&gt;0,INDEX(RawDataRefData,$E776,0)),"")),"")</f>
        <v/>
      </c>
      <c r="AS776" s="100" t="str">
        <f t="array" ref="AS776">IF($AQ776,QUARTILE(IF(G3SelectionMask="x",IF(INDEX(RawDataRefData,$E776,0)&gt;0,INDEX(RawDataRefData,$E776,0)),""),1),"")</f>
        <v/>
      </c>
      <c r="AT776" s="100" t="str">
        <f t="array" ref="AT776">IF($AQ776,QUARTILE(IF(G3SelectionMask="x",IF(INDEX(RawDataRefData,$E776,0)&gt;0,INDEX(RawDataRefData,$E776,0)),""),3),"")</f>
        <v/>
      </c>
      <c r="AU776" s="100" t="str">
        <f t="array" ref="AU776">IF($AQ776,MIN(IF(G3SelectionMask="x",IF(INDEX(RawDataRefData,$E776,0)&gt;0,INDEX(RawDataRefData,$E776,0)),"")),"")</f>
        <v/>
      </c>
      <c r="AV776" s="100" t="str">
        <f t="array" ref="AV776">IF($AQ776,MAX(IF(G3SelectionMask="x",IF(INDEX(RawDataRefData,$E776,0)&gt;0,INDEX(RawDataRefData,$E776,0)),"")),"")</f>
        <v/>
      </c>
      <c r="AW776" s="100" t="str">
        <f t="shared" si="283"/>
        <v/>
      </c>
      <c r="AX776" s="100" t="str">
        <f t="array" ref="AX776">IF($AQ776,STDEVA(IF(G3SelectionMask="x",IF(INDEX(RawDataRefData,$E776,0)&gt;0,INDEX(RawDataRefData,$E776,0)),"")),"")</f>
        <v/>
      </c>
      <c r="AY776" s="101" t="b">
        <f t="shared" si="284"/>
        <v>0</v>
      </c>
      <c r="AZ776" s="101" t="str">
        <f t="array" ref="AZ776">IF($AY776,MEDIAN(IF(G4SelectionMask="x",IF(INDEX(RawDataRefData,$E776,0)&gt;0,INDEX(RawDataRefData,$E776,0)),"")),"")</f>
        <v/>
      </c>
      <c r="BA776" s="101" t="str">
        <f t="array" ref="BA776">IF($AY776,QUARTILE(IF(G4SelectionMask="x",IF(INDEX(RawDataRefData,$E776,0)&gt;0,INDEX(RawDataRefData,$E776,0)),""),1),"")</f>
        <v/>
      </c>
      <c r="BB776" s="101" t="str">
        <f t="array" ref="BB776">IF($AY776,QUARTILE(IF(G4SelectionMask="x",IF(INDEX(RawDataRefData,$E776,0)&gt;0,INDEX(RawDataRefData,$E776,0)),""),3),"")</f>
        <v/>
      </c>
      <c r="BC776" s="101" t="str">
        <f t="array" ref="BC776">IF($AY776,MIN(IF(G4SelectionMask="x",IF(INDEX(RawDataRefData,$E776,0)&gt;0,INDEX(RawDataRefData,$E776,0)),"")),"")</f>
        <v/>
      </c>
      <c r="BD776" s="101" t="str">
        <f t="array" ref="BD776">IF($AY776,MAX(IF(G4SelectionMask="x",IF(INDEX(RawDataRefData,$E776,0)&gt;0,INDEX(RawDataRefData,$E776,0)),"")),"")</f>
        <v/>
      </c>
      <c r="BE776" s="101" t="str">
        <f t="shared" si="285"/>
        <v/>
      </c>
      <c r="BF776" s="101" t="str">
        <f t="array" ref="BF776">IF($AY776,STDEVA(IF(G4SelectionMask="x",IF(INDEX(RawDataRefData,$E776,0)&gt;0,INDEX(RawDataRefData,$E776,0)),"")),"")</f>
        <v/>
      </c>
      <c r="BG776" s="100" t="b">
        <f t="shared" si="286"/>
        <v>0</v>
      </c>
      <c r="BH776" s="100" t="str">
        <f t="array" ref="BH776">IF($BG776,MEDIAN(IF(G5SelectionMask="x",IF(INDEX(RawDataRefData,$E776,0)&gt;0,INDEX(RawDataRefData,$E776,0)),"")),"")</f>
        <v/>
      </c>
      <c r="BI776" s="100" t="str">
        <f t="array" ref="BI776">IF($BG776,QUARTILE(IF(G5SelectionMask="x",IF(INDEX(RawDataRefData,$E776,0)&gt;0,INDEX(RawDataRefData,$E776,0)),""),1),"")</f>
        <v/>
      </c>
      <c r="BJ776" s="100" t="str">
        <f t="array" ref="BJ776">IF($BG776,QUARTILE(IF(G5SelectionMask="x",IF(INDEX(RawDataRefData,$E776,0)&gt;0,INDEX(RawDataRefData,$E776,0)),""),3),"")</f>
        <v/>
      </c>
      <c r="BK776" s="100" t="str">
        <f t="array" ref="BK776">IF($BG776,MIN(IF(G5SelectionMask="x",IF(INDEX(RawDataRefData,$E776,0)&gt;0,INDEX(RawDataRefData,$E776,0)),"")),"")</f>
        <v/>
      </c>
      <c r="BL776" s="100" t="str">
        <f t="array" ref="BL776">IF($BG776,MAX(IF(G5SelectionMask="x",IF(INDEX(RawDataRefData,$E776,0)&gt;0,INDEX(RawDataRefData,$E776,0)),"")),"")</f>
        <v/>
      </c>
      <c r="BM776" s="100" t="str">
        <f t="shared" si="287"/>
        <v/>
      </c>
      <c r="BN776" s="103" t="str">
        <f t="array" ref="BN776">IF($BG776,STDEVA(IF(G5SelectionMask="x",IF(INDEX(RawDataRefData,$E776,0)&gt;0,INDEX(RawDataRefData,$E776,0)),"")),"")</f>
        <v/>
      </c>
      <c r="BO776" s="104"/>
      <c r="BP776" s="105">
        <v>1</v>
      </c>
      <c r="BQ776" s="105">
        <v>3</v>
      </c>
      <c r="BR776" s="105">
        <v>4</v>
      </c>
      <c r="BS776" s="105">
        <v>3</v>
      </c>
      <c r="BT776" s="105">
        <v>1</v>
      </c>
      <c r="BU776" s="105">
        <v>3</v>
      </c>
      <c r="BV776" s="105">
        <v>1</v>
      </c>
      <c r="BW776" s="105">
        <v>2</v>
      </c>
      <c r="BX776" s="105">
        <v>1</v>
      </c>
      <c r="BY776" s="105">
        <v>2</v>
      </c>
      <c r="BZ776" s="105">
        <v>2</v>
      </c>
      <c r="CA776" s="105">
        <v>1</v>
      </c>
      <c r="CB776" s="105">
        <v>3</v>
      </c>
      <c r="CC776" s="105">
        <v>4</v>
      </c>
      <c r="CD776" s="105">
        <v>3</v>
      </c>
    </row>
    <row r="777" spans="1:82" x14ac:dyDescent="0.2">
      <c r="A777" s="33">
        <f t="shared" si="264"/>
        <v>0</v>
      </c>
      <c r="B777" s="218"/>
      <c r="C777" s="215"/>
      <c r="D777" s="224"/>
      <c r="E777" s="72">
        <f t="shared" si="280"/>
        <v>768</v>
      </c>
      <c r="F777" s="9" t="s">
        <v>1020</v>
      </c>
      <c r="H777" s="9" t="s">
        <v>1212</v>
      </c>
      <c r="I777" s="9" t="s">
        <v>341</v>
      </c>
      <c r="K777" s="100">
        <f t="shared" si="265"/>
        <v>3</v>
      </c>
      <c r="L777" s="100"/>
      <c r="M777" s="100"/>
      <c r="N777" s="100"/>
      <c r="O777" s="100"/>
      <c r="P777" s="101">
        <f t="shared" si="266"/>
        <v>1</v>
      </c>
      <c r="Q777" s="102">
        <f t="shared" si="267"/>
        <v>3</v>
      </c>
      <c r="R777" s="102">
        <f t="shared" si="268"/>
        <v>1</v>
      </c>
      <c r="S777" s="102">
        <f t="shared" si="269"/>
        <v>2</v>
      </c>
      <c r="T777" s="102">
        <f t="shared" si="270"/>
        <v>3</v>
      </c>
      <c r="U777" s="102">
        <f t="shared" si="271"/>
        <v>3</v>
      </c>
      <c r="V777" s="102">
        <f t="shared" si="272"/>
        <v>2</v>
      </c>
      <c r="W777" s="102">
        <f t="shared" si="273"/>
        <v>1</v>
      </c>
      <c r="X777" s="102">
        <f t="shared" si="274"/>
        <v>2</v>
      </c>
      <c r="Y777" s="102">
        <f t="shared" si="275"/>
        <v>3</v>
      </c>
      <c r="Z777" s="102">
        <f t="shared" si="276"/>
        <v>2</v>
      </c>
      <c r="AA777" s="100" t="b">
        <f t="shared" si="277"/>
        <v>1</v>
      </c>
      <c r="AB777" s="100">
        <f t="array" ref="AB777">IF($AA777,MEDIAN(IF(G1SelectionMask="x",IF(INDEX(RawDataRefData,$E777,0)&gt;0,INDEX(RawDataRefData,$E777,0)),"")),"")</f>
        <v>2</v>
      </c>
      <c r="AC777" s="100">
        <f t="array" ref="AC777">IF($AA777,QUARTILE(IF(G1SelectionMask="x",IF(INDEX(RawDataRefData,$E777,0)&gt;0,INDEX(RawDataRefData,$E777,0)),""),1),"")</f>
        <v>1.5</v>
      </c>
      <c r="AD777" s="100">
        <f t="array" ref="AD777">IF($AA777,QUARTILE(IF(G1SelectionMask="x",IF(INDEX(RawDataRefData,$E777,0)&gt;0,INDEX(RawDataRefData,$E777,0)),""),3),"")</f>
        <v>3</v>
      </c>
      <c r="AE777" s="100">
        <f t="array" ref="AE777">IF($AA777,MIN(IF(G1SelectionMask="x",IF(INDEX(RawDataRefData,$E777,0)&gt;0,INDEX(RawDataRefData,$E777,0)),"")),"")</f>
        <v>1</v>
      </c>
      <c r="AF777" s="100">
        <f t="array" ref="AF777">IF($AA777,MAX(IF(G1SelectionMask="x",IF(INDEX(RawDataRefData,$E777,0)&gt;0,INDEX(RawDataRefData,$E777,0)),"")),"")</f>
        <v>3</v>
      </c>
      <c r="AG777" s="100">
        <f t="shared" si="278"/>
        <v>2.0909090909090908</v>
      </c>
      <c r="AH777" s="100">
        <f t="array" ref="AH777">IF($AA777,STDEVA(IF(G1SelectionMask="x",IF(INDEX(RawDataRefData,$E777,0)&gt;0,INDEX(RawDataRefData,$E777,0)),"")),"")</f>
        <v>0.8312094145936334</v>
      </c>
      <c r="AI777" s="101" t="b">
        <f t="shared" si="279"/>
        <v>1</v>
      </c>
      <c r="AJ777" s="101">
        <f t="array" ref="AJ777">IF($AI777,MEDIAN(IF(G2SelectionMask="x",IF(INDEX(RawDataRefData,$E777,0)&gt;0,INDEX(RawDataRefData,$E777,0)),"")),"")</f>
        <v>2</v>
      </c>
      <c r="AK777" s="101">
        <f t="array" ref="AK777">IF($AI777,QUARTILE(IF(G2SelectionMask="x",IF(INDEX(RawDataRefData,$E777,0)&gt;0,INDEX(RawDataRefData,$E777,0)),""),1),"")</f>
        <v>1</v>
      </c>
      <c r="AL777" s="101">
        <f t="array" ref="AL777">IF($AI777,QUARTILE(IF(G2SelectionMask="x",IF(INDEX(RawDataRefData,$E777,0)&gt;0,INDEX(RawDataRefData,$E777,0)),""),3),"")</f>
        <v>2.5</v>
      </c>
      <c r="AM777" s="101">
        <f t="array" ref="AM777">IF($AI777,MIN(IF(G2SelectionMask="x",IF(INDEX(RawDataRefData,$E777,0)&gt;0,INDEX(RawDataRefData,$E777,0)),"")),"")</f>
        <v>1</v>
      </c>
      <c r="AN777" s="101">
        <f t="array" ref="AN777">IF($AI777,MAX(IF(G2SelectionMask="x",IF(INDEX(RawDataRefData,$E777,0)&gt;0,INDEX(RawDataRefData,$E777,0)),"")),"")</f>
        <v>3</v>
      </c>
      <c r="AO777" s="101">
        <f t="shared" si="281"/>
        <v>1.9090909090909092</v>
      </c>
      <c r="AP777" s="101">
        <f t="array" ref="AP777">IF($AI777,STDEVA(IF(G2SelectionMask="x",IF(INDEX(RawDataRefData,$E777,0)&gt;0,INDEX(RawDataRefData,$E777,0)),"")),"")</f>
        <v>0.8312094145936334</v>
      </c>
      <c r="AQ777" s="100" t="b">
        <f t="shared" si="282"/>
        <v>0</v>
      </c>
      <c r="AR777" s="100" t="str">
        <f t="array" ref="AR777">IF($AQ777,MEDIAN(IF(G3SelectionMask="x",IF(INDEX(RawDataRefData,$E777,0)&gt;0,INDEX(RawDataRefData,$E777,0)),"")),"")</f>
        <v/>
      </c>
      <c r="AS777" s="100" t="str">
        <f t="array" ref="AS777">IF($AQ777,QUARTILE(IF(G3SelectionMask="x",IF(INDEX(RawDataRefData,$E777,0)&gt;0,INDEX(RawDataRefData,$E777,0)),""),1),"")</f>
        <v/>
      </c>
      <c r="AT777" s="100" t="str">
        <f t="array" ref="AT777">IF($AQ777,QUARTILE(IF(G3SelectionMask="x",IF(INDEX(RawDataRefData,$E777,0)&gt;0,INDEX(RawDataRefData,$E777,0)),""),3),"")</f>
        <v/>
      </c>
      <c r="AU777" s="100" t="str">
        <f t="array" ref="AU777">IF($AQ777,MIN(IF(G3SelectionMask="x",IF(INDEX(RawDataRefData,$E777,0)&gt;0,INDEX(RawDataRefData,$E777,0)),"")),"")</f>
        <v/>
      </c>
      <c r="AV777" s="100" t="str">
        <f t="array" ref="AV777">IF($AQ777,MAX(IF(G3SelectionMask="x",IF(INDEX(RawDataRefData,$E777,0)&gt;0,INDEX(RawDataRefData,$E777,0)),"")),"")</f>
        <v/>
      </c>
      <c r="AW777" s="100" t="str">
        <f t="shared" si="283"/>
        <v/>
      </c>
      <c r="AX777" s="100" t="str">
        <f t="array" ref="AX777">IF($AQ777,STDEVA(IF(G3SelectionMask="x",IF(INDEX(RawDataRefData,$E777,0)&gt;0,INDEX(RawDataRefData,$E777,0)),"")),"")</f>
        <v/>
      </c>
      <c r="AY777" s="101" t="b">
        <f t="shared" si="284"/>
        <v>0</v>
      </c>
      <c r="AZ777" s="101" t="str">
        <f t="array" ref="AZ777">IF($AY777,MEDIAN(IF(G4SelectionMask="x",IF(INDEX(RawDataRefData,$E777,0)&gt;0,INDEX(RawDataRefData,$E777,0)),"")),"")</f>
        <v/>
      </c>
      <c r="BA777" s="101" t="str">
        <f t="array" ref="BA777">IF($AY777,QUARTILE(IF(G4SelectionMask="x",IF(INDEX(RawDataRefData,$E777,0)&gt;0,INDEX(RawDataRefData,$E777,0)),""),1),"")</f>
        <v/>
      </c>
      <c r="BB777" s="101" t="str">
        <f t="array" ref="BB777">IF($AY777,QUARTILE(IF(G4SelectionMask="x",IF(INDEX(RawDataRefData,$E777,0)&gt;0,INDEX(RawDataRefData,$E777,0)),""),3),"")</f>
        <v/>
      </c>
      <c r="BC777" s="101" t="str">
        <f t="array" ref="BC777">IF($AY777,MIN(IF(G4SelectionMask="x",IF(INDEX(RawDataRefData,$E777,0)&gt;0,INDEX(RawDataRefData,$E777,0)),"")),"")</f>
        <v/>
      </c>
      <c r="BD777" s="101" t="str">
        <f t="array" ref="BD777">IF($AY777,MAX(IF(G4SelectionMask="x",IF(INDEX(RawDataRefData,$E777,0)&gt;0,INDEX(RawDataRefData,$E777,0)),"")),"")</f>
        <v/>
      </c>
      <c r="BE777" s="101" t="str">
        <f t="shared" si="285"/>
        <v/>
      </c>
      <c r="BF777" s="101" t="str">
        <f t="array" ref="BF777">IF($AY777,STDEVA(IF(G4SelectionMask="x",IF(INDEX(RawDataRefData,$E777,0)&gt;0,INDEX(RawDataRefData,$E777,0)),"")),"")</f>
        <v/>
      </c>
      <c r="BG777" s="100" t="b">
        <f t="shared" si="286"/>
        <v>0</v>
      </c>
      <c r="BH777" s="100" t="str">
        <f t="array" ref="BH777">IF($BG777,MEDIAN(IF(G5SelectionMask="x",IF(INDEX(RawDataRefData,$E777,0)&gt;0,INDEX(RawDataRefData,$E777,0)),"")),"")</f>
        <v/>
      </c>
      <c r="BI777" s="100" t="str">
        <f t="array" ref="BI777">IF($BG777,QUARTILE(IF(G5SelectionMask="x",IF(INDEX(RawDataRefData,$E777,0)&gt;0,INDEX(RawDataRefData,$E777,0)),""),1),"")</f>
        <v/>
      </c>
      <c r="BJ777" s="100" t="str">
        <f t="array" ref="BJ777">IF($BG777,QUARTILE(IF(G5SelectionMask="x",IF(INDEX(RawDataRefData,$E777,0)&gt;0,INDEX(RawDataRefData,$E777,0)),""),3),"")</f>
        <v/>
      </c>
      <c r="BK777" s="100" t="str">
        <f t="array" ref="BK777">IF($BG777,MIN(IF(G5SelectionMask="x",IF(INDEX(RawDataRefData,$E777,0)&gt;0,INDEX(RawDataRefData,$E777,0)),"")),"")</f>
        <v/>
      </c>
      <c r="BL777" s="100" t="str">
        <f t="array" ref="BL777">IF($BG777,MAX(IF(G5SelectionMask="x",IF(INDEX(RawDataRefData,$E777,0)&gt;0,INDEX(RawDataRefData,$E777,0)),"")),"")</f>
        <v/>
      </c>
      <c r="BM777" s="100" t="str">
        <f t="shared" si="287"/>
        <v/>
      </c>
      <c r="BN777" s="103" t="str">
        <f t="array" ref="BN777">IF($BG777,STDEVA(IF(G5SelectionMask="x",IF(INDEX(RawDataRefData,$E777,0)&gt;0,INDEX(RawDataRefData,$E777,0)),"")),"")</f>
        <v/>
      </c>
      <c r="BO777" s="104"/>
      <c r="BP777" s="105">
        <v>3</v>
      </c>
      <c r="BQ777" s="105">
        <v>1</v>
      </c>
      <c r="BR777" s="105">
        <v>3</v>
      </c>
      <c r="BS777" s="105">
        <v>1</v>
      </c>
      <c r="BT777" s="105">
        <v>2</v>
      </c>
      <c r="BU777" s="105">
        <v>3</v>
      </c>
      <c r="BV777" s="105">
        <v>3</v>
      </c>
      <c r="BW777" s="105">
        <v>2</v>
      </c>
      <c r="BX777" s="105">
        <v>1</v>
      </c>
      <c r="BY777" s="105">
        <v>2</v>
      </c>
      <c r="BZ777" s="105">
        <v>3</v>
      </c>
      <c r="CA777" s="105">
        <v>2</v>
      </c>
      <c r="CB777" s="105">
        <v>2</v>
      </c>
      <c r="CC777" s="105">
        <v>1</v>
      </c>
      <c r="CD777" s="105">
        <v>1</v>
      </c>
    </row>
    <row r="778" spans="1:82" x14ac:dyDescent="0.2">
      <c r="A778" s="33">
        <f t="shared" si="264"/>
        <v>0</v>
      </c>
      <c r="B778" s="218"/>
      <c r="C778" s="215"/>
      <c r="D778" s="224"/>
      <c r="E778" s="72">
        <f t="shared" si="280"/>
        <v>769</v>
      </c>
      <c r="F778" s="9" t="s">
        <v>1021</v>
      </c>
      <c r="H778" s="9" t="s">
        <v>1212</v>
      </c>
      <c r="I778" s="9" t="s">
        <v>341</v>
      </c>
      <c r="K778" s="100">
        <f t="shared" si="265"/>
        <v>1</v>
      </c>
      <c r="L778" s="100"/>
      <c r="M778" s="100"/>
      <c r="N778" s="100"/>
      <c r="O778" s="100"/>
      <c r="P778" s="101">
        <f t="shared" si="266"/>
        <v>3</v>
      </c>
      <c r="Q778" s="102">
        <f t="shared" si="267"/>
        <v>4</v>
      </c>
      <c r="R778" s="102">
        <f t="shared" si="268"/>
        <v>4</v>
      </c>
      <c r="S778" s="102">
        <f t="shared" si="269"/>
        <v>3</v>
      </c>
      <c r="T778" s="102">
        <f t="shared" si="270"/>
        <v>2</v>
      </c>
      <c r="U778" s="102">
        <f t="shared" si="271"/>
        <v>3</v>
      </c>
      <c r="V778" s="102">
        <f t="shared" si="272"/>
        <v>1</v>
      </c>
      <c r="W778" s="102">
        <f t="shared" si="273"/>
        <v>3</v>
      </c>
      <c r="X778" s="102">
        <f t="shared" si="274"/>
        <v>2</v>
      </c>
      <c r="Y778" s="102">
        <f t="shared" si="275"/>
        <v>3</v>
      </c>
      <c r="Z778" s="102">
        <f t="shared" si="276"/>
        <v>3</v>
      </c>
      <c r="AA778" s="100" t="b">
        <f t="shared" si="277"/>
        <v>1</v>
      </c>
      <c r="AB778" s="100">
        <f t="array" ref="AB778">IF($AA778,MEDIAN(IF(G1SelectionMask="x",IF(INDEX(RawDataRefData,$E778,0)&gt;0,INDEX(RawDataRefData,$E778,0)),"")),"")</f>
        <v>3</v>
      </c>
      <c r="AC778" s="100">
        <f t="array" ref="AC778">IF($AA778,QUARTILE(IF(G1SelectionMask="x",IF(INDEX(RawDataRefData,$E778,0)&gt;0,INDEX(RawDataRefData,$E778,0)),""),1),"")</f>
        <v>2.5</v>
      </c>
      <c r="AD778" s="100">
        <f t="array" ref="AD778">IF($AA778,QUARTILE(IF(G1SelectionMask="x",IF(INDEX(RawDataRefData,$E778,0)&gt;0,INDEX(RawDataRefData,$E778,0)),""),3),"")</f>
        <v>3</v>
      </c>
      <c r="AE778" s="100">
        <f t="array" ref="AE778">IF($AA778,MIN(IF(G1SelectionMask="x",IF(INDEX(RawDataRefData,$E778,0)&gt;0,INDEX(RawDataRefData,$E778,0)),"")),"")</f>
        <v>1</v>
      </c>
      <c r="AF778" s="100">
        <f t="array" ref="AF778">IF($AA778,MAX(IF(G1SelectionMask="x",IF(INDEX(RawDataRefData,$E778,0)&gt;0,INDEX(RawDataRefData,$E778,0)),"")),"")</f>
        <v>4</v>
      </c>
      <c r="AG778" s="100">
        <f t="shared" si="278"/>
        <v>2.8181818181818183</v>
      </c>
      <c r="AH778" s="100">
        <f t="array" ref="AH778">IF($AA778,STDEVA(IF(G1SelectionMask="x",IF(INDEX(RawDataRefData,$E778,0)&gt;0,INDEX(RawDataRefData,$E778,0)),"")),"")</f>
        <v>0.87386289750530322</v>
      </c>
      <c r="AI778" s="101" t="b">
        <f t="shared" si="279"/>
        <v>1</v>
      </c>
      <c r="AJ778" s="101">
        <f t="array" ref="AJ778">IF($AI778,MEDIAN(IF(G2SelectionMask="x",IF(INDEX(RawDataRefData,$E778,0)&gt;0,INDEX(RawDataRefData,$E778,0)),"")),"")</f>
        <v>3</v>
      </c>
      <c r="AK778" s="101">
        <f t="array" ref="AK778">IF($AI778,QUARTILE(IF(G2SelectionMask="x",IF(INDEX(RawDataRefData,$E778,0)&gt;0,INDEX(RawDataRefData,$E778,0)),""),1),"")</f>
        <v>3</v>
      </c>
      <c r="AL778" s="101">
        <f t="array" ref="AL778">IF($AI778,QUARTILE(IF(G2SelectionMask="x",IF(INDEX(RawDataRefData,$E778,0)&gt;0,INDEX(RawDataRefData,$E778,0)),""),3),"")</f>
        <v>3</v>
      </c>
      <c r="AM778" s="101">
        <f t="array" ref="AM778">IF($AI778,MIN(IF(G2SelectionMask="x",IF(INDEX(RawDataRefData,$E778,0)&gt;0,INDEX(RawDataRefData,$E778,0)),"")),"")</f>
        <v>1</v>
      </c>
      <c r="AN778" s="101">
        <f t="array" ref="AN778">IF($AI778,MAX(IF(G2SelectionMask="x",IF(INDEX(RawDataRefData,$E778,0)&gt;0,INDEX(RawDataRefData,$E778,0)),"")),"")</f>
        <v>4</v>
      </c>
      <c r="AO778" s="101">
        <f t="shared" si="281"/>
        <v>2.9090909090909092</v>
      </c>
      <c r="AP778" s="101">
        <f t="array" ref="AP778">IF($AI778,STDEVA(IF(G2SelectionMask="x",IF(INDEX(RawDataRefData,$E778,0)&gt;0,INDEX(RawDataRefData,$E778,0)),"")),"")</f>
        <v>0.8312094145936334</v>
      </c>
      <c r="AQ778" s="100" t="b">
        <f t="shared" si="282"/>
        <v>0</v>
      </c>
      <c r="AR778" s="100" t="str">
        <f t="array" ref="AR778">IF($AQ778,MEDIAN(IF(G3SelectionMask="x",IF(INDEX(RawDataRefData,$E778,0)&gt;0,INDEX(RawDataRefData,$E778,0)),"")),"")</f>
        <v/>
      </c>
      <c r="AS778" s="100" t="str">
        <f t="array" ref="AS778">IF($AQ778,QUARTILE(IF(G3SelectionMask="x",IF(INDEX(RawDataRefData,$E778,0)&gt;0,INDEX(RawDataRefData,$E778,0)),""),1),"")</f>
        <v/>
      </c>
      <c r="AT778" s="100" t="str">
        <f t="array" ref="AT778">IF($AQ778,QUARTILE(IF(G3SelectionMask="x",IF(INDEX(RawDataRefData,$E778,0)&gt;0,INDEX(RawDataRefData,$E778,0)),""),3),"")</f>
        <v/>
      </c>
      <c r="AU778" s="100" t="str">
        <f t="array" ref="AU778">IF($AQ778,MIN(IF(G3SelectionMask="x",IF(INDEX(RawDataRefData,$E778,0)&gt;0,INDEX(RawDataRefData,$E778,0)),"")),"")</f>
        <v/>
      </c>
      <c r="AV778" s="100" t="str">
        <f t="array" ref="AV778">IF($AQ778,MAX(IF(G3SelectionMask="x",IF(INDEX(RawDataRefData,$E778,0)&gt;0,INDEX(RawDataRefData,$E778,0)),"")),"")</f>
        <v/>
      </c>
      <c r="AW778" s="100" t="str">
        <f t="shared" si="283"/>
        <v/>
      </c>
      <c r="AX778" s="100" t="str">
        <f t="array" ref="AX778">IF($AQ778,STDEVA(IF(G3SelectionMask="x",IF(INDEX(RawDataRefData,$E778,0)&gt;0,INDEX(RawDataRefData,$E778,0)),"")),"")</f>
        <v/>
      </c>
      <c r="AY778" s="101" t="b">
        <f t="shared" si="284"/>
        <v>0</v>
      </c>
      <c r="AZ778" s="101" t="str">
        <f t="array" ref="AZ778">IF($AY778,MEDIAN(IF(G4SelectionMask="x",IF(INDEX(RawDataRefData,$E778,0)&gt;0,INDEX(RawDataRefData,$E778,0)),"")),"")</f>
        <v/>
      </c>
      <c r="BA778" s="101" t="str">
        <f t="array" ref="BA778">IF($AY778,QUARTILE(IF(G4SelectionMask="x",IF(INDEX(RawDataRefData,$E778,0)&gt;0,INDEX(RawDataRefData,$E778,0)),""),1),"")</f>
        <v/>
      </c>
      <c r="BB778" s="101" t="str">
        <f t="array" ref="BB778">IF($AY778,QUARTILE(IF(G4SelectionMask="x",IF(INDEX(RawDataRefData,$E778,0)&gt;0,INDEX(RawDataRefData,$E778,0)),""),3),"")</f>
        <v/>
      </c>
      <c r="BC778" s="101" t="str">
        <f t="array" ref="BC778">IF($AY778,MIN(IF(G4SelectionMask="x",IF(INDEX(RawDataRefData,$E778,0)&gt;0,INDEX(RawDataRefData,$E778,0)),"")),"")</f>
        <v/>
      </c>
      <c r="BD778" s="101" t="str">
        <f t="array" ref="BD778">IF($AY778,MAX(IF(G4SelectionMask="x",IF(INDEX(RawDataRefData,$E778,0)&gt;0,INDEX(RawDataRefData,$E778,0)),"")),"")</f>
        <v/>
      </c>
      <c r="BE778" s="101" t="str">
        <f t="shared" si="285"/>
        <v/>
      </c>
      <c r="BF778" s="101" t="str">
        <f t="array" ref="BF778">IF($AY778,STDEVA(IF(G4SelectionMask="x",IF(INDEX(RawDataRefData,$E778,0)&gt;0,INDEX(RawDataRefData,$E778,0)),"")),"")</f>
        <v/>
      </c>
      <c r="BG778" s="100" t="b">
        <f t="shared" si="286"/>
        <v>0</v>
      </c>
      <c r="BH778" s="100" t="str">
        <f t="array" ref="BH778">IF($BG778,MEDIAN(IF(G5SelectionMask="x",IF(INDEX(RawDataRefData,$E778,0)&gt;0,INDEX(RawDataRefData,$E778,0)),"")),"")</f>
        <v/>
      </c>
      <c r="BI778" s="100" t="str">
        <f t="array" ref="BI778">IF($BG778,QUARTILE(IF(G5SelectionMask="x",IF(INDEX(RawDataRefData,$E778,0)&gt;0,INDEX(RawDataRefData,$E778,0)),""),1),"")</f>
        <v/>
      </c>
      <c r="BJ778" s="100" t="str">
        <f t="array" ref="BJ778">IF($BG778,QUARTILE(IF(G5SelectionMask="x",IF(INDEX(RawDataRefData,$E778,0)&gt;0,INDEX(RawDataRefData,$E778,0)),""),3),"")</f>
        <v/>
      </c>
      <c r="BK778" s="100" t="str">
        <f t="array" ref="BK778">IF($BG778,MIN(IF(G5SelectionMask="x",IF(INDEX(RawDataRefData,$E778,0)&gt;0,INDEX(RawDataRefData,$E778,0)),"")),"")</f>
        <v/>
      </c>
      <c r="BL778" s="100" t="str">
        <f t="array" ref="BL778">IF($BG778,MAX(IF(G5SelectionMask="x",IF(INDEX(RawDataRefData,$E778,0)&gt;0,INDEX(RawDataRefData,$E778,0)),"")),"")</f>
        <v/>
      </c>
      <c r="BM778" s="100" t="str">
        <f t="shared" si="287"/>
        <v/>
      </c>
      <c r="BN778" s="103" t="str">
        <f t="array" ref="BN778">IF($BG778,STDEVA(IF(G5SelectionMask="x",IF(INDEX(RawDataRefData,$E778,0)&gt;0,INDEX(RawDataRefData,$E778,0)),"")),"")</f>
        <v/>
      </c>
      <c r="BO778" s="104"/>
      <c r="BP778" s="105">
        <v>1</v>
      </c>
      <c r="BQ778" s="105">
        <v>3</v>
      </c>
      <c r="BR778" s="105">
        <v>4</v>
      </c>
      <c r="BS778" s="105">
        <v>4</v>
      </c>
      <c r="BT778" s="105">
        <v>3</v>
      </c>
      <c r="BU778" s="105">
        <v>2</v>
      </c>
      <c r="BV778" s="105">
        <v>3</v>
      </c>
      <c r="BW778" s="105">
        <v>1</v>
      </c>
      <c r="BX778" s="105">
        <v>3</v>
      </c>
      <c r="BY778" s="105">
        <v>2</v>
      </c>
      <c r="BZ778" s="105">
        <v>3</v>
      </c>
      <c r="CA778" s="105">
        <v>3</v>
      </c>
      <c r="CB778" s="105">
        <v>3</v>
      </c>
      <c r="CC778" s="105">
        <v>4</v>
      </c>
      <c r="CD778" s="105">
        <v>3</v>
      </c>
    </row>
    <row r="779" spans="1:82" ht="13.5" thickBot="1" x14ac:dyDescent="0.25">
      <c r="A779" s="33">
        <f t="shared" si="264"/>
        <v>0</v>
      </c>
      <c r="B779" s="218"/>
      <c r="C779" s="215"/>
      <c r="D779" s="225"/>
      <c r="E779" s="72">
        <f t="shared" si="280"/>
        <v>770</v>
      </c>
      <c r="F779" s="9" t="s">
        <v>1022</v>
      </c>
      <c r="H779" s="9" t="s">
        <v>1212</v>
      </c>
      <c r="I779" s="9" t="s">
        <v>341</v>
      </c>
      <c r="K779" s="100">
        <f t="shared" si="265"/>
        <v>3</v>
      </c>
      <c r="L779" s="100"/>
      <c r="M779" s="100"/>
      <c r="N779" s="100"/>
      <c r="O779" s="100"/>
      <c r="P779" s="101">
        <f t="shared" si="266"/>
        <v>1</v>
      </c>
      <c r="Q779" s="102">
        <f t="shared" si="267"/>
        <v>1</v>
      </c>
      <c r="R779" s="102">
        <f t="shared" si="268"/>
        <v>4</v>
      </c>
      <c r="S779" s="102">
        <f t="shared" si="269"/>
        <v>2</v>
      </c>
      <c r="T779" s="102">
        <f t="shared" si="270"/>
        <v>2</v>
      </c>
      <c r="U779" s="102">
        <f t="shared" si="271"/>
        <v>4</v>
      </c>
      <c r="V779" s="102">
        <f t="shared" si="272"/>
        <v>4</v>
      </c>
      <c r="W779" s="102">
        <f t="shared" si="273"/>
        <v>1</v>
      </c>
      <c r="X779" s="102">
        <f t="shared" si="274"/>
        <v>3</v>
      </c>
      <c r="Y779" s="102">
        <f t="shared" si="275"/>
        <v>2</v>
      </c>
      <c r="Z779" s="102">
        <f t="shared" si="276"/>
        <v>4</v>
      </c>
      <c r="AA779" s="100" t="b">
        <f t="shared" si="277"/>
        <v>1</v>
      </c>
      <c r="AB779" s="100">
        <f t="array" ref="AB779">IF($AA779,MEDIAN(IF(G1SelectionMask="x",IF(INDEX(RawDataRefData,$E779,0)&gt;0,INDEX(RawDataRefData,$E779,0)),"")),"")</f>
        <v>2</v>
      </c>
      <c r="AC779" s="100">
        <f t="array" ref="AC779">IF($AA779,QUARTILE(IF(G1SelectionMask="x",IF(INDEX(RawDataRefData,$E779,0)&gt;0,INDEX(RawDataRefData,$E779,0)),""),1),"")</f>
        <v>1.5</v>
      </c>
      <c r="AD779" s="100">
        <f t="array" ref="AD779">IF($AA779,QUARTILE(IF(G1SelectionMask="x",IF(INDEX(RawDataRefData,$E779,0)&gt;0,INDEX(RawDataRefData,$E779,0)),""),3),"")</f>
        <v>4</v>
      </c>
      <c r="AE779" s="100">
        <f t="array" ref="AE779">IF($AA779,MIN(IF(G1SelectionMask="x",IF(INDEX(RawDataRefData,$E779,0)&gt;0,INDEX(RawDataRefData,$E779,0)),"")),"")</f>
        <v>1</v>
      </c>
      <c r="AF779" s="100">
        <f t="array" ref="AF779">IF($AA779,MAX(IF(G1SelectionMask="x",IF(INDEX(RawDataRefData,$E779,0)&gt;0,INDEX(RawDataRefData,$E779,0)),"")),"")</f>
        <v>4</v>
      </c>
      <c r="AG779" s="100">
        <f t="shared" si="278"/>
        <v>2.5454545454545454</v>
      </c>
      <c r="AH779" s="100">
        <f t="array" ref="AH779">IF($AA779,STDEVA(IF(G1SelectionMask="x",IF(INDEX(RawDataRefData,$E779,0)&gt;0,INDEX(RawDataRefData,$E779,0)),"")),"")</f>
        <v>1.2933395813657267</v>
      </c>
      <c r="AI779" s="101" t="b">
        <f t="shared" si="279"/>
        <v>1</v>
      </c>
      <c r="AJ779" s="101">
        <f t="array" ref="AJ779">IF($AI779,MEDIAN(IF(G2SelectionMask="x",IF(INDEX(RawDataRefData,$E779,0)&gt;0,INDEX(RawDataRefData,$E779,0)),"")),"")</f>
        <v>2</v>
      </c>
      <c r="AK779" s="101">
        <f t="array" ref="AK779">IF($AI779,QUARTILE(IF(G2SelectionMask="x",IF(INDEX(RawDataRefData,$E779,0)&gt;0,INDEX(RawDataRefData,$E779,0)),""),1),"")</f>
        <v>1</v>
      </c>
      <c r="AL779" s="101">
        <f t="array" ref="AL779">IF($AI779,QUARTILE(IF(G2SelectionMask="x",IF(INDEX(RawDataRefData,$E779,0)&gt;0,INDEX(RawDataRefData,$E779,0)),""),3),"")</f>
        <v>2</v>
      </c>
      <c r="AM779" s="101">
        <f t="array" ref="AM779">IF($AI779,MIN(IF(G2SelectionMask="x",IF(INDEX(RawDataRefData,$E779,0)&gt;0,INDEX(RawDataRefData,$E779,0)),"")),"")</f>
        <v>1</v>
      </c>
      <c r="AN779" s="101">
        <f t="array" ref="AN779">IF($AI779,MAX(IF(G2SelectionMask="x",IF(INDEX(RawDataRefData,$E779,0)&gt;0,INDEX(RawDataRefData,$E779,0)),"")),"")</f>
        <v>4</v>
      </c>
      <c r="AO779" s="101">
        <f t="shared" si="281"/>
        <v>1.9090909090909092</v>
      </c>
      <c r="AP779" s="101">
        <f t="array" ref="AP779">IF($AI779,STDEVA(IF(G2SelectionMask="x",IF(INDEX(RawDataRefData,$E779,0)&gt;0,INDEX(RawDataRefData,$E779,0)),"")),"")</f>
        <v>1.1361818036340356</v>
      </c>
      <c r="AQ779" s="100" t="b">
        <f t="shared" si="282"/>
        <v>0</v>
      </c>
      <c r="AR779" s="100" t="str">
        <f t="array" ref="AR779">IF($AQ779,MEDIAN(IF(G3SelectionMask="x",IF(INDEX(RawDataRefData,$E779,0)&gt;0,INDEX(RawDataRefData,$E779,0)),"")),"")</f>
        <v/>
      </c>
      <c r="AS779" s="100" t="str">
        <f t="array" ref="AS779">IF($AQ779,QUARTILE(IF(G3SelectionMask="x",IF(INDEX(RawDataRefData,$E779,0)&gt;0,INDEX(RawDataRefData,$E779,0)),""),1),"")</f>
        <v/>
      </c>
      <c r="AT779" s="100" t="str">
        <f t="array" ref="AT779">IF($AQ779,QUARTILE(IF(G3SelectionMask="x",IF(INDEX(RawDataRefData,$E779,0)&gt;0,INDEX(RawDataRefData,$E779,0)),""),3),"")</f>
        <v/>
      </c>
      <c r="AU779" s="100" t="str">
        <f t="array" ref="AU779">IF($AQ779,MIN(IF(G3SelectionMask="x",IF(INDEX(RawDataRefData,$E779,0)&gt;0,INDEX(RawDataRefData,$E779,0)),"")),"")</f>
        <v/>
      </c>
      <c r="AV779" s="100" t="str">
        <f t="array" ref="AV779">IF($AQ779,MAX(IF(G3SelectionMask="x",IF(INDEX(RawDataRefData,$E779,0)&gt;0,INDEX(RawDataRefData,$E779,0)),"")),"")</f>
        <v/>
      </c>
      <c r="AW779" s="100" t="str">
        <f t="shared" si="283"/>
        <v/>
      </c>
      <c r="AX779" s="100" t="str">
        <f t="array" ref="AX779">IF($AQ779,STDEVA(IF(G3SelectionMask="x",IF(INDEX(RawDataRefData,$E779,0)&gt;0,INDEX(RawDataRefData,$E779,0)),"")),"")</f>
        <v/>
      </c>
      <c r="AY779" s="101" t="b">
        <f t="shared" si="284"/>
        <v>0</v>
      </c>
      <c r="AZ779" s="101" t="str">
        <f t="array" ref="AZ779">IF($AY779,MEDIAN(IF(G4SelectionMask="x",IF(INDEX(RawDataRefData,$E779,0)&gt;0,INDEX(RawDataRefData,$E779,0)),"")),"")</f>
        <v/>
      </c>
      <c r="BA779" s="101" t="str">
        <f t="array" ref="BA779">IF($AY779,QUARTILE(IF(G4SelectionMask="x",IF(INDEX(RawDataRefData,$E779,0)&gt;0,INDEX(RawDataRefData,$E779,0)),""),1),"")</f>
        <v/>
      </c>
      <c r="BB779" s="101" t="str">
        <f t="array" ref="BB779">IF($AY779,QUARTILE(IF(G4SelectionMask="x",IF(INDEX(RawDataRefData,$E779,0)&gt;0,INDEX(RawDataRefData,$E779,0)),""),3),"")</f>
        <v/>
      </c>
      <c r="BC779" s="101" t="str">
        <f t="array" ref="BC779">IF($AY779,MIN(IF(G4SelectionMask="x",IF(INDEX(RawDataRefData,$E779,0)&gt;0,INDEX(RawDataRefData,$E779,0)),"")),"")</f>
        <v/>
      </c>
      <c r="BD779" s="101" t="str">
        <f t="array" ref="BD779">IF($AY779,MAX(IF(G4SelectionMask="x",IF(INDEX(RawDataRefData,$E779,0)&gt;0,INDEX(RawDataRefData,$E779,0)),"")),"")</f>
        <v/>
      </c>
      <c r="BE779" s="101" t="str">
        <f t="shared" si="285"/>
        <v/>
      </c>
      <c r="BF779" s="101" t="str">
        <f t="array" ref="BF779">IF($AY779,STDEVA(IF(G4SelectionMask="x",IF(INDEX(RawDataRefData,$E779,0)&gt;0,INDEX(RawDataRefData,$E779,0)),"")),"")</f>
        <v/>
      </c>
      <c r="BG779" s="100" t="b">
        <f t="shared" si="286"/>
        <v>0</v>
      </c>
      <c r="BH779" s="100" t="str">
        <f t="array" ref="BH779">IF($BG779,MEDIAN(IF(G5SelectionMask="x",IF(INDEX(RawDataRefData,$E779,0)&gt;0,INDEX(RawDataRefData,$E779,0)),"")),"")</f>
        <v/>
      </c>
      <c r="BI779" s="100" t="str">
        <f t="array" ref="BI779">IF($BG779,QUARTILE(IF(G5SelectionMask="x",IF(INDEX(RawDataRefData,$E779,0)&gt;0,INDEX(RawDataRefData,$E779,0)),""),1),"")</f>
        <v/>
      </c>
      <c r="BJ779" s="100" t="str">
        <f t="array" ref="BJ779">IF($BG779,QUARTILE(IF(G5SelectionMask="x",IF(INDEX(RawDataRefData,$E779,0)&gt;0,INDEX(RawDataRefData,$E779,0)),""),3),"")</f>
        <v/>
      </c>
      <c r="BK779" s="100" t="str">
        <f t="array" ref="BK779">IF($BG779,MIN(IF(G5SelectionMask="x",IF(INDEX(RawDataRefData,$E779,0)&gt;0,INDEX(RawDataRefData,$E779,0)),"")),"")</f>
        <v/>
      </c>
      <c r="BL779" s="100" t="str">
        <f t="array" ref="BL779">IF($BG779,MAX(IF(G5SelectionMask="x",IF(INDEX(RawDataRefData,$E779,0)&gt;0,INDEX(RawDataRefData,$E779,0)),"")),"")</f>
        <v/>
      </c>
      <c r="BM779" s="100" t="str">
        <f t="shared" si="287"/>
        <v/>
      </c>
      <c r="BN779" s="103" t="str">
        <f t="array" ref="BN779">IF($BG779,STDEVA(IF(G5SelectionMask="x",IF(INDEX(RawDataRefData,$E779,0)&gt;0,INDEX(RawDataRefData,$E779,0)),"")),"")</f>
        <v/>
      </c>
      <c r="BO779" s="104"/>
      <c r="BP779" s="105">
        <v>3</v>
      </c>
      <c r="BQ779" s="105">
        <v>1</v>
      </c>
      <c r="BR779" s="105">
        <v>1</v>
      </c>
      <c r="BS779" s="105">
        <v>4</v>
      </c>
      <c r="BT779" s="105">
        <v>2</v>
      </c>
      <c r="BU779" s="105">
        <v>2</v>
      </c>
      <c r="BV779" s="105">
        <v>4</v>
      </c>
      <c r="BW779" s="105">
        <v>4</v>
      </c>
      <c r="BX779" s="105">
        <v>1</v>
      </c>
      <c r="BY779" s="105">
        <v>3</v>
      </c>
      <c r="BZ779" s="105">
        <v>2</v>
      </c>
      <c r="CA779" s="105">
        <v>4</v>
      </c>
      <c r="CB779" s="105">
        <v>1</v>
      </c>
      <c r="CC779" s="105">
        <v>2</v>
      </c>
      <c r="CD779" s="105">
        <v>1</v>
      </c>
    </row>
    <row r="780" spans="1:82" x14ac:dyDescent="0.2">
      <c r="A780" s="33">
        <f t="shared" si="264"/>
        <v>0</v>
      </c>
      <c r="B780" s="218"/>
      <c r="C780" s="215"/>
      <c r="D780" s="223" t="s">
        <v>343</v>
      </c>
      <c r="E780" s="72">
        <f t="shared" si="280"/>
        <v>771</v>
      </c>
      <c r="F780" s="9" t="s">
        <v>1023</v>
      </c>
      <c r="H780" s="9" t="s">
        <v>1213</v>
      </c>
      <c r="I780" s="9" t="s">
        <v>343</v>
      </c>
      <c r="K780" s="100">
        <f t="shared" si="265"/>
        <v>2</v>
      </c>
      <c r="L780" s="100"/>
      <c r="M780" s="100"/>
      <c r="N780" s="100"/>
      <c r="O780" s="100"/>
      <c r="P780" s="101">
        <f t="shared" si="266"/>
        <v>1</v>
      </c>
      <c r="Q780" s="102">
        <f t="shared" si="267"/>
        <v>1</v>
      </c>
      <c r="R780" s="102">
        <f t="shared" si="268"/>
        <v>4</v>
      </c>
      <c r="S780" s="102">
        <f t="shared" si="269"/>
        <v>3</v>
      </c>
      <c r="T780" s="102">
        <f t="shared" si="270"/>
        <v>2</v>
      </c>
      <c r="U780" s="102">
        <f t="shared" si="271"/>
        <v>2</v>
      </c>
      <c r="V780" s="102">
        <f t="shared" si="272"/>
        <v>4</v>
      </c>
      <c r="W780" s="102">
        <f t="shared" si="273"/>
        <v>3</v>
      </c>
      <c r="X780" s="102">
        <f t="shared" si="274"/>
        <v>4</v>
      </c>
      <c r="Y780" s="102">
        <f t="shared" si="275"/>
        <v>3</v>
      </c>
      <c r="Z780" s="102">
        <f t="shared" si="276"/>
        <v>2</v>
      </c>
      <c r="AA780" s="100" t="b">
        <f t="shared" si="277"/>
        <v>1</v>
      </c>
      <c r="AB780" s="100">
        <f t="array" ref="AB780">IF($AA780,MEDIAN(IF(G1SelectionMask="x",IF(INDEX(RawDataRefData,$E780,0)&gt;0,INDEX(RawDataRefData,$E780,0)),"")),"")</f>
        <v>3</v>
      </c>
      <c r="AC780" s="100">
        <f t="array" ref="AC780">IF($AA780,QUARTILE(IF(G1SelectionMask="x",IF(INDEX(RawDataRefData,$E780,0)&gt;0,INDEX(RawDataRefData,$E780,0)),""),1),"")</f>
        <v>2</v>
      </c>
      <c r="AD780" s="100">
        <f t="array" ref="AD780">IF($AA780,QUARTILE(IF(G1SelectionMask="x",IF(INDEX(RawDataRefData,$E780,0)&gt;0,INDEX(RawDataRefData,$E780,0)),""),3),"")</f>
        <v>3.5</v>
      </c>
      <c r="AE780" s="100">
        <f t="array" ref="AE780">IF($AA780,MIN(IF(G1SelectionMask="x",IF(INDEX(RawDataRefData,$E780,0)&gt;0,INDEX(RawDataRefData,$E780,0)),"")),"")</f>
        <v>1</v>
      </c>
      <c r="AF780" s="100">
        <f t="array" ref="AF780">IF($AA780,MAX(IF(G1SelectionMask="x",IF(INDEX(RawDataRefData,$E780,0)&gt;0,INDEX(RawDataRefData,$E780,0)),"")),"")</f>
        <v>4</v>
      </c>
      <c r="AG780" s="100">
        <f t="shared" si="278"/>
        <v>2.6363636363636362</v>
      </c>
      <c r="AH780" s="100">
        <f t="array" ref="AH780">IF($AA780,STDEVA(IF(G1SelectionMask="x",IF(INDEX(RawDataRefData,$E780,0)&gt;0,INDEX(RawDataRefData,$E780,0)),"")),"")</f>
        <v>1.1200649331826502</v>
      </c>
      <c r="AI780" s="101" t="b">
        <f t="shared" si="279"/>
        <v>1</v>
      </c>
      <c r="AJ780" s="101">
        <f t="array" ref="AJ780">IF($AI780,MEDIAN(IF(G2SelectionMask="x",IF(INDEX(RawDataRefData,$E780,0)&gt;0,INDEX(RawDataRefData,$E780,0)),"")),"")</f>
        <v>2</v>
      </c>
      <c r="AK780" s="101">
        <f t="array" ref="AK780">IF($AI780,QUARTILE(IF(G2SelectionMask="x",IF(INDEX(RawDataRefData,$E780,0)&gt;0,INDEX(RawDataRefData,$E780,0)),""),1),"")</f>
        <v>1</v>
      </c>
      <c r="AL780" s="101">
        <f t="array" ref="AL780">IF($AI780,QUARTILE(IF(G2SelectionMask="x",IF(INDEX(RawDataRefData,$E780,0)&gt;0,INDEX(RawDataRefData,$E780,0)),""),3),"")</f>
        <v>3</v>
      </c>
      <c r="AM780" s="101">
        <f t="array" ref="AM780">IF($AI780,MIN(IF(G2SelectionMask="x",IF(INDEX(RawDataRefData,$E780,0)&gt;0,INDEX(RawDataRefData,$E780,0)),"")),"")</f>
        <v>1</v>
      </c>
      <c r="AN780" s="101">
        <f t="array" ref="AN780">IF($AI780,MAX(IF(G2SelectionMask="x",IF(INDEX(RawDataRefData,$E780,0)&gt;0,INDEX(RawDataRefData,$E780,0)),"")),"")</f>
        <v>4</v>
      </c>
      <c r="AO780" s="101">
        <f t="shared" si="281"/>
        <v>2.1818181818181817</v>
      </c>
      <c r="AP780" s="101">
        <f t="array" ref="AP780">IF($AI780,STDEVA(IF(G2SelectionMask="x",IF(INDEX(RawDataRefData,$E780,0)&gt;0,INDEX(RawDataRefData,$E780,0)),"")),"")</f>
        <v>1.0787197799411872</v>
      </c>
      <c r="AQ780" s="100" t="b">
        <f t="shared" si="282"/>
        <v>0</v>
      </c>
      <c r="AR780" s="100" t="str">
        <f t="array" ref="AR780">IF($AQ780,MEDIAN(IF(G3SelectionMask="x",IF(INDEX(RawDataRefData,$E780,0)&gt;0,INDEX(RawDataRefData,$E780,0)),"")),"")</f>
        <v/>
      </c>
      <c r="AS780" s="100" t="str">
        <f t="array" ref="AS780">IF($AQ780,QUARTILE(IF(G3SelectionMask="x",IF(INDEX(RawDataRefData,$E780,0)&gt;0,INDEX(RawDataRefData,$E780,0)),""),1),"")</f>
        <v/>
      </c>
      <c r="AT780" s="100" t="str">
        <f t="array" ref="AT780">IF($AQ780,QUARTILE(IF(G3SelectionMask="x",IF(INDEX(RawDataRefData,$E780,0)&gt;0,INDEX(RawDataRefData,$E780,0)),""),3),"")</f>
        <v/>
      </c>
      <c r="AU780" s="100" t="str">
        <f t="array" ref="AU780">IF($AQ780,MIN(IF(G3SelectionMask="x",IF(INDEX(RawDataRefData,$E780,0)&gt;0,INDEX(RawDataRefData,$E780,0)),"")),"")</f>
        <v/>
      </c>
      <c r="AV780" s="100" t="str">
        <f t="array" ref="AV780">IF($AQ780,MAX(IF(G3SelectionMask="x",IF(INDEX(RawDataRefData,$E780,0)&gt;0,INDEX(RawDataRefData,$E780,0)),"")),"")</f>
        <v/>
      </c>
      <c r="AW780" s="100" t="str">
        <f t="shared" si="283"/>
        <v/>
      </c>
      <c r="AX780" s="100" t="str">
        <f t="array" ref="AX780">IF($AQ780,STDEVA(IF(G3SelectionMask="x",IF(INDEX(RawDataRefData,$E780,0)&gt;0,INDEX(RawDataRefData,$E780,0)),"")),"")</f>
        <v/>
      </c>
      <c r="AY780" s="101" t="b">
        <f t="shared" si="284"/>
        <v>0</v>
      </c>
      <c r="AZ780" s="101" t="str">
        <f t="array" ref="AZ780">IF($AY780,MEDIAN(IF(G4SelectionMask="x",IF(INDEX(RawDataRefData,$E780,0)&gt;0,INDEX(RawDataRefData,$E780,0)),"")),"")</f>
        <v/>
      </c>
      <c r="BA780" s="101" t="str">
        <f t="array" ref="BA780">IF($AY780,QUARTILE(IF(G4SelectionMask="x",IF(INDEX(RawDataRefData,$E780,0)&gt;0,INDEX(RawDataRefData,$E780,0)),""),1),"")</f>
        <v/>
      </c>
      <c r="BB780" s="101" t="str">
        <f t="array" ref="BB780">IF($AY780,QUARTILE(IF(G4SelectionMask="x",IF(INDEX(RawDataRefData,$E780,0)&gt;0,INDEX(RawDataRefData,$E780,0)),""),3),"")</f>
        <v/>
      </c>
      <c r="BC780" s="101" t="str">
        <f t="array" ref="BC780">IF($AY780,MIN(IF(G4SelectionMask="x",IF(INDEX(RawDataRefData,$E780,0)&gt;0,INDEX(RawDataRefData,$E780,0)),"")),"")</f>
        <v/>
      </c>
      <c r="BD780" s="101" t="str">
        <f t="array" ref="BD780">IF($AY780,MAX(IF(G4SelectionMask="x",IF(INDEX(RawDataRefData,$E780,0)&gt;0,INDEX(RawDataRefData,$E780,0)),"")),"")</f>
        <v/>
      </c>
      <c r="BE780" s="101" t="str">
        <f t="shared" si="285"/>
        <v/>
      </c>
      <c r="BF780" s="101" t="str">
        <f t="array" ref="BF780">IF($AY780,STDEVA(IF(G4SelectionMask="x",IF(INDEX(RawDataRefData,$E780,0)&gt;0,INDEX(RawDataRefData,$E780,0)),"")),"")</f>
        <v/>
      </c>
      <c r="BG780" s="100" t="b">
        <f t="shared" si="286"/>
        <v>0</v>
      </c>
      <c r="BH780" s="100" t="str">
        <f t="array" ref="BH780">IF($BG780,MEDIAN(IF(G5SelectionMask="x",IF(INDEX(RawDataRefData,$E780,0)&gt;0,INDEX(RawDataRefData,$E780,0)),"")),"")</f>
        <v/>
      </c>
      <c r="BI780" s="100" t="str">
        <f t="array" ref="BI780">IF($BG780,QUARTILE(IF(G5SelectionMask="x",IF(INDEX(RawDataRefData,$E780,0)&gt;0,INDEX(RawDataRefData,$E780,0)),""),1),"")</f>
        <v/>
      </c>
      <c r="BJ780" s="100" t="str">
        <f t="array" ref="BJ780">IF($BG780,QUARTILE(IF(G5SelectionMask="x",IF(INDEX(RawDataRefData,$E780,0)&gt;0,INDEX(RawDataRefData,$E780,0)),""),3),"")</f>
        <v/>
      </c>
      <c r="BK780" s="100" t="str">
        <f t="array" ref="BK780">IF($BG780,MIN(IF(G5SelectionMask="x",IF(INDEX(RawDataRefData,$E780,0)&gt;0,INDEX(RawDataRefData,$E780,0)),"")),"")</f>
        <v/>
      </c>
      <c r="BL780" s="100" t="str">
        <f t="array" ref="BL780">IF($BG780,MAX(IF(G5SelectionMask="x",IF(INDEX(RawDataRefData,$E780,0)&gt;0,INDEX(RawDataRefData,$E780,0)),"")),"")</f>
        <v/>
      </c>
      <c r="BM780" s="100" t="str">
        <f t="shared" si="287"/>
        <v/>
      </c>
      <c r="BN780" s="103" t="str">
        <f t="array" ref="BN780">IF($BG780,STDEVA(IF(G5SelectionMask="x",IF(INDEX(RawDataRefData,$E780,0)&gt;0,INDEX(RawDataRefData,$E780,0)),"")),"")</f>
        <v/>
      </c>
      <c r="BO780" s="104"/>
      <c r="BP780" s="105">
        <v>2</v>
      </c>
      <c r="BQ780" s="105">
        <v>1</v>
      </c>
      <c r="BR780" s="105">
        <v>1</v>
      </c>
      <c r="BS780" s="105">
        <v>4</v>
      </c>
      <c r="BT780" s="105">
        <v>3</v>
      </c>
      <c r="BU780" s="105">
        <v>2</v>
      </c>
      <c r="BV780" s="105">
        <v>2</v>
      </c>
      <c r="BW780" s="105">
        <v>4</v>
      </c>
      <c r="BX780" s="105">
        <v>3</v>
      </c>
      <c r="BY780" s="105">
        <v>4</v>
      </c>
      <c r="BZ780" s="105">
        <v>3</v>
      </c>
      <c r="CA780" s="105">
        <v>2</v>
      </c>
      <c r="CB780" s="105">
        <v>3</v>
      </c>
      <c r="CC780" s="105">
        <v>1</v>
      </c>
      <c r="CD780" s="105">
        <v>1</v>
      </c>
    </row>
    <row r="781" spans="1:82" x14ac:dyDescent="0.2">
      <c r="A781" s="33">
        <f t="shared" si="264"/>
        <v>0</v>
      </c>
      <c r="B781" s="218"/>
      <c r="C781" s="215"/>
      <c r="D781" s="224"/>
      <c r="E781" s="72">
        <f t="shared" si="280"/>
        <v>772</v>
      </c>
      <c r="F781" s="9" t="s">
        <v>1024</v>
      </c>
      <c r="H781" s="9" t="s">
        <v>1213</v>
      </c>
      <c r="I781" s="9" t="s">
        <v>343</v>
      </c>
      <c r="K781" s="100">
        <f t="shared" si="265"/>
        <v>4</v>
      </c>
      <c r="L781" s="100"/>
      <c r="M781" s="100"/>
      <c r="N781" s="100"/>
      <c r="O781" s="100"/>
      <c r="P781" s="101">
        <f t="shared" si="266"/>
        <v>1</v>
      </c>
      <c r="Q781" s="102">
        <f t="shared" si="267"/>
        <v>2</v>
      </c>
      <c r="R781" s="102">
        <f t="shared" si="268"/>
        <v>3</v>
      </c>
      <c r="S781" s="102">
        <f t="shared" si="269"/>
        <v>4</v>
      </c>
      <c r="T781" s="102">
        <f t="shared" si="270"/>
        <v>1</v>
      </c>
      <c r="U781" s="102">
        <f t="shared" si="271"/>
        <v>1</v>
      </c>
      <c r="V781" s="102">
        <f t="shared" si="272"/>
        <v>2</v>
      </c>
      <c r="W781" s="102">
        <f t="shared" si="273"/>
        <v>1</v>
      </c>
      <c r="X781" s="102">
        <f t="shared" si="274"/>
        <v>4</v>
      </c>
      <c r="Y781" s="102">
        <f t="shared" si="275"/>
        <v>4</v>
      </c>
      <c r="Z781" s="102">
        <f t="shared" si="276"/>
        <v>2</v>
      </c>
      <c r="AA781" s="100" t="b">
        <f t="shared" si="277"/>
        <v>1</v>
      </c>
      <c r="AB781" s="100">
        <f t="array" ref="AB781">IF($AA781,MEDIAN(IF(G1SelectionMask="x",IF(INDEX(RawDataRefData,$E781,0)&gt;0,INDEX(RawDataRefData,$E781,0)),"")),"")</f>
        <v>2</v>
      </c>
      <c r="AC781" s="100">
        <f t="array" ref="AC781">IF($AA781,QUARTILE(IF(G1SelectionMask="x",IF(INDEX(RawDataRefData,$E781,0)&gt;0,INDEX(RawDataRefData,$E781,0)),""),1),"")</f>
        <v>1</v>
      </c>
      <c r="AD781" s="100">
        <f t="array" ref="AD781">IF($AA781,QUARTILE(IF(G1SelectionMask="x",IF(INDEX(RawDataRefData,$E781,0)&gt;0,INDEX(RawDataRefData,$E781,0)),""),3),"")</f>
        <v>3.5</v>
      </c>
      <c r="AE781" s="100">
        <f t="array" ref="AE781">IF($AA781,MIN(IF(G1SelectionMask="x",IF(INDEX(RawDataRefData,$E781,0)&gt;0,INDEX(RawDataRefData,$E781,0)),"")),"")</f>
        <v>1</v>
      </c>
      <c r="AF781" s="100">
        <f t="array" ref="AF781">IF($AA781,MAX(IF(G1SelectionMask="x",IF(INDEX(RawDataRefData,$E781,0)&gt;0,INDEX(RawDataRefData,$E781,0)),"")),"")</f>
        <v>4</v>
      </c>
      <c r="AG781" s="100">
        <f t="shared" si="278"/>
        <v>2.2727272727272729</v>
      </c>
      <c r="AH781" s="100">
        <f t="array" ref="AH781">IF($AA781,STDEVA(IF(G1SelectionMask="x",IF(INDEX(RawDataRefData,$E781,0)&gt;0,INDEX(RawDataRefData,$E781,0)),"")),"")</f>
        <v>1.2720777563426766</v>
      </c>
      <c r="AI781" s="101" t="b">
        <f t="shared" si="279"/>
        <v>1</v>
      </c>
      <c r="AJ781" s="101">
        <f t="array" ref="AJ781">IF($AI781,MEDIAN(IF(G2SelectionMask="x",IF(INDEX(RawDataRefData,$E781,0)&gt;0,INDEX(RawDataRefData,$E781,0)),"")),"")</f>
        <v>2</v>
      </c>
      <c r="AK781" s="101">
        <f t="array" ref="AK781">IF($AI781,QUARTILE(IF(G2SelectionMask="x",IF(INDEX(RawDataRefData,$E781,0)&gt;0,INDEX(RawDataRefData,$E781,0)),""),1),"")</f>
        <v>1</v>
      </c>
      <c r="AL781" s="101">
        <f t="array" ref="AL781">IF($AI781,QUARTILE(IF(G2SelectionMask="x",IF(INDEX(RawDataRefData,$E781,0)&gt;0,INDEX(RawDataRefData,$E781,0)),""),3),"")</f>
        <v>3</v>
      </c>
      <c r="AM781" s="101">
        <f t="array" ref="AM781">IF($AI781,MIN(IF(G2SelectionMask="x",IF(INDEX(RawDataRefData,$E781,0)&gt;0,INDEX(RawDataRefData,$E781,0)),"")),"")</f>
        <v>1</v>
      </c>
      <c r="AN781" s="101">
        <f t="array" ref="AN781">IF($AI781,MAX(IF(G2SelectionMask="x",IF(INDEX(RawDataRefData,$E781,0)&gt;0,INDEX(RawDataRefData,$E781,0)),"")),"")</f>
        <v>4</v>
      </c>
      <c r="AO781" s="101">
        <f t="shared" si="281"/>
        <v>2.1818181818181817</v>
      </c>
      <c r="AP781" s="101">
        <f t="array" ref="AP781">IF($AI781,STDEVA(IF(G2SelectionMask="x",IF(INDEX(RawDataRefData,$E781,0)&gt;0,INDEX(RawDataRefData,$E781,0)),"")),"")</f>
        <v>1.2504544628399561</v>
      </c>
      <c r="AQ781" s="100" t="b">
        <f t="shared" si="282"/>
        <v>0</v>
      </c>
      <c r="AR781" s="100" t="str">
        <f t="array" ref="AR781">IF($AQ781,MEDIAN(IF(G3SelectionMask="x",IF(INDEX(RawDataRefData,$E781,0)&gt;0,INDEX(RawDataRefData,$E781,0)),"")),"")</f>
        <v/>
      </c>
      <c r="AS781" s="100" t="str">
        <f t="array" ref="AS781">IF($AQ781,QUARTILE(IF(G3SelectionMask="x",IF(INDEX(RawDataRefData,$E781,0)&gt;0,INDEX(RawDataRefData,$E781,0)),""),1),"")</f>
        <v/>
      </c>
      <c r="AT781" s="100" t="str">
        <f t="array" ref="AT781">IF($AQ781,QUARTILE(IF(G3SelectionMask="x",IF(INDEX(RawDataRefData,$E781,0)&gt;0,INDEX(RawDataRefData,$E781,0)),""),3),"")</f>
        <v/>
      </c>
      <c r="AU781" s="100" t="str">
        <f t="array" ref="AU781">IF($AQ781,MIN(IF(G3SelectionMask="x",IF(INDEX(RawDataRefData,$E781,0)&gt;0,INDEX(RawDataRefData,$E781,0)),"")),"")</f>
        <v/>
      </c>
      <c r="AV781" s="100" t="str">
        <f t="array" ref="AV781">IF($AQ781,MAX(IF(G3SelectionMask="x",IF(INDEX(RawDataRefData,$E781,0)&gt;0,INDEX(RawDataRefData,$E781,0)),"")),"")</f>
        <v/>
      </c>
      <c r="AW781" s="100" t="str">
        <f t="shared" si="283"/>
        <v/>
      </c>
      <c r="AX781" s="100" t="str">
        <f t="array" ref="AX781">IF($AQ781,STDEVA(IF(G3SelectionMask="x",IF(INDEX(RawDataRefData,$E781,0)&gt;0,INDEX(RawDataRefData,$E781,0)),"")),"")</f>
        <v/>
      </c>
      <c r="AY781" s="101" t="b">
        <f t="shared" si="284"/>
        <v>0</v>
      </c>
      <c r="AZ781" s="101" t="str">
        <f t="array" ref="AZ781">IF($AY781,MEDIAN(IF(G4SelectionMask="x",IF(INDEX(RawDataRefData,$E781,0)&gt;0,INDEX(RawDataRefData,$E781,0)),"")),"")</f>
        <v/>
      </c>
      <c r="BA781" s="101" t="str">
        <f t="array" ref="BA781">IF($AY781,QUARTILE(IF(G4SelectionMask="x",IF(INDEX(RawDataRefData,$E781,0)&gt;0,INDEX(RawDataRefData,$E781,0)),""),1),"")</f>
        <v/>
      </c>
      <c r="BB781" s="101" t="str">
        <f t="array" ref="BB781">IF($AY781,QUARTILE(IF(G4SelectionMask="x",IF(INDEX(RawDataRefData,$E781,0)&gt;0,INDEX(RawDataRefData,$E781,0)),""),3),"")</f>
        <v/>
      </c>
      <c r="BC781" s="101" t="str">
        <f t="array" ref="BC781">IF($AY781,MIN(IF(G4SelectionMask="x",IF(INDEX(RawDataRefData,$E781,0)&gt;0,INDEX(RawDataRefData,$E781,0)),"")),"")</f>
        <v/>
      </c>
      <c r="BD781" s="101" t="str">
        <f t="array" ref="BD781">IF($AY781,MAX(IF(G4SelectionMask="x",IF(INDEX(RawDataRefData,$E781,0)&gt;0,INDEX(RawDataRefData,$E781,0)),"")),"")</f>
        <v/>
      </c>
      <c r="BE781" s="101" t="str">
        <f t="shared" si="285"/>
        <v/>
      </c>
      <c r="BF781" s="101" t="str">
        <f t="array" ref="BF781">IF($AY781,STDEVA(IF(G4SelectionMask="x",IF(INDEX(RawDataRefData,$E781,0)&gt;0,INDEX(RawDataRefData,$E781,0)),"")),"")</f>
        <v/>
      </c>
      <c r="BG781" s="100" t="b">
        <f t="shared" si="286"/>
        <v>0</v>
      </c>
      <c r="BH781" s="100" t="str">
        <f t="array" ref="BH781">IF($BG781,MEDIAN(IF(G5SelectionMask="x",IF(INDEX(RawDataRefData,$E781,0)&gt;0,INDEX(RawDataRefData,$E781,0)),"")),"")</f>
        <v/>
      </c>
      <c r="BI781" s="100" t="str">
        <f t="array" ref="BI781">IF($BG781,QUARTILE(IF(G5SelectionMask="x",IF(INDEX(RawDataRefData,$E781,0)&gt;0,INDEX(RawDataRefData,$E781,0)),""),1),"")</f>
        <v/>
      </c>
      <c r="BJ781" s="100" t="str">
        <f t="array" ref="BJ781">IF($BG781,QUARTILE(IF(G5SelectionMask="x",IF(INDEX(RawDataRefData,$E781,0)&gt;0,INDEX(RawDataRefData,$E781,0)),""),3),"")</f>
        <v/>
      </c>
      <c r="BK781" s="100" t="str">
        <f t="array" ref="BK781">IF($BG781,MIN(IF(G5SelectionMask="x",IF(INDEX(RawDataRefData,$E781,0)&gt;0,INDEX(RawDataRefData,$E781,0)),"")),"")</f>
        <v/>
      </c>
      <c r="BL781" s="100" t="str">
        <f t="array" ref="BL781">IF($BG781,MAX(IF(G5SelectionMask="x",IF(INDEX(RawDataRefData,$E781,0)&gt;0,INDEX(RawDataRefData,$E781,0)),"")),"")</f>
        <v/>
      </c>
      <c r="BM781" s="100" t="str">
        <f t="shared" si="287"/>
        <v/>
      </c>
      <c r="BN781" s="103" t="str">
        <f t="array" ref="BN781">IF($BG781,STDEVA(IF(G5SelectionMask="x",IF(INDEX(RawDataRefData,$E781,0)&gt;0,INDEX(RawDataRefData,$E781,0)),"")),"")</f>
        <v/>
      </c>
      <c r="BO781" s="104"/>
      <c r="BP781" s="105">
        <v>4</v>
      </c>
      <c r="BQ781" s="105">
        <v>1</v>
      </c>
      <c r="BR781" s="105">
        <v>2</v>
      </c>
      <c r="BS781" s="105">
        <v>3</v>
      </c>
      <c r="BT781" s="105">
        <v>4</v>
      </c>
      <c r="BU781" s="105">
        <v>1</v>
      </c>
      <c r="BV781" s="105">
        <v>1</v>
      </c>
      <c r="BW781" s="105">
        <v>2</v>
      </c>
      <c r="BX781" s="105">
        <v>1</v>
      </c>
      <c r="BY781" s="105">
        <v>4</v>
      </c>
      <c r="BZ781" s="105">
        <v>4</v>
      </c>
      <c r="CA781" s="105">
        <v>2</v>
      </c>
      <c r="CB781" s="105">
        <v>4</v>
      </c>
      <c r="CC781" s="105">
        <v>1</v>
      </c>
      <c r="CD781" s="105">
        <v>2</v>
      </c>
    </row>
    <row r="782" spans="1:82" x14ac:dyDescent="0.2">
      <c r="A782" s="33">
        <f t="shared" si="264"/>
        <v>0</v>
      </c>
      <c r="B782" s="218"/>
      <c r="C782" s="215"/>
      <c r="D782" s="224"/>
      <c r="E782" s="72">
        <f t="shared" si="280"/>
        <v>773</v>
      </c>
      <c r="F782" s="9" t="s">
        <v>1025</v>
      </c>
      <c r="H782" s="9" t="s">
        <v>1213</v>
      </c>
      <c r="I782" s="9" t="s">
        <v>343</v>
      </c>
      <c r="K782" s="100">
        <f t="shared" si="265"/>
        <v>2</v>
      </c>
      <c r="L782" s="100"/>
      <c r="M782" s="100"/>
      <c r="N782" s="100"/>
      <c r="O782" s="100"/>
      <c r="P782" s="101">
        <f t="shared" si="266"/>
        <v>2</v>
      </c>
      <c r="Q782" s="102">
        <f t="shared" si="267"/>
        <v>1</v>
      </c>
      <c r="R782" s="102">
        <f t="shared" si="268"/>
        <v>4</v>
      </c>
      <c r="S782" s="102">
        <f t="shared" si="269"/>
        <v>1</v>
      </c>
      <c r="T782" s="102">
        <f t="shared" si="270"/>
        <v>2</v>
      </c>
      <c r="U782" s="102">
        <f t="shared" si="271"/>
        <v>1</v>
      </c>
      <c r="V782" s="102">
        <f t="shared" si="272"/>
        <v>3</v>
      </c>
      <c r="W782" s="102">
        <f t="shared" si="273"/>
        <v>2</v>
      </c>
      <c r="X782" s="102">
        <f t="shared" si="274"/>
        <v>3</v>
      </c>
      <c r="Y782" s="102">
        <f t="shared" si="275"/>
        <v>2</v>
      </c>
      <c r="Z782" s="102">
        <f t="shared" si="276"/>
        <v>3</v>
      </c>
      <c r="AA782" s="100" t="b">
        <f t="shared" si="277"/>
        <v>1</v>
      </c>
      <c r="AB782" s="100">
        <f t="array" ref="AB782">IF($AA782,MEDIAN(IF(G1SelectionMask="x",IF(INDEX(RawDataRefData,$E782,0)&gt;0,INDEX(RawDataRefData,$E782,0)),"")),"")</f>
        <v>2</v>
      </c>
      <c r="AC782" s="100">
        <f t="array" ref="AC782">IF($AA782,QUARTILE(IF(G1SelectionMask="x",IF(INDEX(RawDataRefData,$E782,0)&gt;0,INDEX(RawDataRefData,$E782,0)),""),1),"")</f>
        <v>1.5</v>
      </c>
      <c r="AD782" s="100">
        <f t="array" ref="AD782">IF($AA782,QUARTILE(IF(G1SelectionMask="x",IF(INDEX(RawDataRefData,$E782,0)&gt;0,INDEX(RawDataRefData,$E782,0)),""),3),"")</f>
        <v>3</v>
      </c>
      <c r="AE782" s="100">
        <f t="array" ref="AE782">IF($AA782,MIN(IF(G1SelectionMask="x",IF(INDEX(RawDataRefData,$E782,0)&gt;0,INDEX(RawDataRefData,$E782,0)),"")),"")</f>
        <v>1</v>
      </c>
      <c r="AF782" s="100">
        <f t="array" ref="AF782">IF($AA782,MAX(IF(G1SelectionMask="x",IF(INDEX(RawDataRefData,$E782,0)&gt;0,INDEX(RawDataRefData,$E782,0)),"")),"")</f>
        <v>4</v>
      </c>
      <c r="AG782" s="100">
        <f t="shared" si="278"/>
        <v>2.1818181818181817</v>
      </c>
      <c r="AH782" s="100">
        <f t="array" ref="AH782">IF($AA782,STDEVA(IF(G1SelectionMask="x",IF(INDEX(RawDataRefData,$E782,0)&gt;0,INDEX(RawDataRefData,$E782,0)),"")),"")</f>
        <v>0.98164981721404265</v>
      </c>
      <c r="AI782" s="101" t="b">
        <f t="shared" si="279"/>
        <v>1</v>
      </c>
      <c r="AJ782" s="101">
        <f t="array" ref="AJ782">IF($AI782,MEDIAN(IF(G2SelectionMask="x",IF(INDEX(RawDataRefData,$E782,0)&gt;0,INDEX(RawDataRefData,$E782,0)),"")),"")</f>
        <v>2</v>
      </c>
      <c r="AK782" s="101">
        <f t="array" ref="AK782">IF($AI782,QUARTILE(IF(G2SelectionMask="x",IF(INDEX(RawDataRefData,$E782,0)&gt;0,INDEX(RawDataRefData,$E782,0)),""),1),"")</f>
        <v>1.5</v>
      </c>
      <c r="AL782" s="101">
        <f t="array" ref="AL782">IF($AI782,QUARTILE(IF(G2SelectionMask="x",IF(INDEX(RawDataRefData,$E782,0)&gt;0,INDEX(RawDataRefData,$E782,0)),""),3),"")</f>
        <v>3</v>
      </c>
      <c r="AM782" s="101">
        <f t="array" ref="AM782">IF($AI782,MIN(IF(G2SelectionMask="x",IF(INDEX(RawDataRefData,$E782,0)&gt;0,INDEX(RawDataRefData,$E782,0)),"")),"")</f>
        <v>1</v>
      </c>
      <c r="AN782" s="101">
        <f t="array" ref="AN782">IF($AI782,MAX(IF(G2SelectionMask="x",IF(INDEX(RawDataRefData,$E782,0)&gt;0,INDEX(RawDataRefData,$E782,0)),"")),"")</f>
        <v>4</v>
      </c>
      <c r="AO782" s="101">
        <f t="shared" si="281"/>
        <v>2.1818181818181817</v>
      </c>
      <c r="AP782" s="101">
        <f t="array" ref="AP782">IF($AI782,STDEVA(IF(G2SelectionMask="x",IF(INDEX(RawDataRefData,$E782,0)&gt;0,INDEX(RawDataRefData,$E782,0)),"")),"")</f>
        <v>0.98164981721404265</v>
      </c>
      <c r="AQ782" s="100" t="b">
        <f t="shared" si="282"/>
        <v>0</v>
      </c>
      <c r="AR782" s="100" t="str">
        <f t="array" ref="AR782">IF($AQ782,MEDIAN(IF(G3SelectionMask="x",IF(INDEX(RawDataRefData,$E782,0)&gt;0,INDEX(RawDataRefData,$E782,0)),"")),"")</f>
        <v/>
      </c>
      <c r="AS782" s="100" t="str">
        <f t="array" ref="AS782">IF($AQ782,QUARTILE(IF(G3SelectionMask="x",IF(INDEX(RawDataRefData,$E782,0)&gt;0,INDEX(RawDataRefData,$E782,0)),""),1),"")</f>
        <v/>
      </c>
      <c r="AT782" s="100" t="str">
        <f t="array" ref="AT782">IF($AQ782,QUARTILE(IF(G3SelectionMask="x",IF(INDEX(RawDataRefData,$E782,0)&gt;0,INDEX(RawDataRefData,$E782,0)),""),3),"")</f>
        <v/>
      </c>
      <c r="AU782" s="100" t="str">
        <f t="array" ref="AU782">IF($AQ782,MIN(IF(G3SelectionMask="x",IF(INDEX(RawDataRefData,$E782,0)&gt;0,INDEX(RawDataRefData,$E782,0)),"")),"")</f>
        <v/>
      </c>
      <c r="AV782" s="100" t="str">
        <f t="array" ref="AV782">IF($AQ782,MAX(IF(G3SelectionMask="x",IF(INDEX(RawDataRefData,$E782,0)&gt;0,INDEX(RawDataRefData,$E782,0)),"")),"")</f>
        <v/>
      </c>
      <c r="AW782" s="100" t="str">
        <f t="shared" si="283"/>
        <v/>
      </c>
      <c r="AX782" s="100" t="str">
        <f t="array" ref="AX782">IF($AQ782,STDEVA(IF(G3SelectionMask="x",IF(INDEX(RawDataRefData,$E782,0)&gt;0,INDEX(RawDataRefData,$E782,0)),"")),"")</f>
        <v/>
      </c>
      <c r="AY782" s="101" t="b">
        <f t="shared" si="284"/>
        <v>0</v>
      </c>
      <c r="AZ782" s="101" t="str">
        <f t="array" ref="AZ782">IF($AY782,MEDIAN(IF(G4SelectionMask="x",IF(INDEX(RawDataRefData,$E782,0)&gt;0,INDEX(RawDataRefData,$E782,0)),"")),"")</f>
        <v/>
      </c>
      <c r="BA782" s="101" t="str">
        <f t="array" ref="BA782">IF($AY782,QUARTILE(IF(G4SelectionMask="x",IF(INDEX(RawDataRefData,$E782,0)&gt;0,INDEX(RawDataRefData,$E782,0)),""),1),"")</f>
        <v/>
      </c>
      <c r="BB782" s="101" t="str">
        <f t="array" ref="BB782">IF($AY782,QUARTILE(IF(G4SelectionMask="x",IF(INDEX(RawDataRefData,$E782,0)&gt;0,INDEX(RawDataRefData,$E782,0)),""),3),"")</f>
        <v/>
      </c>
      <c r="BC782" s="101" t="str">
        <f t="array" ref="BC782">IF($AY782,MIN(IF(G4SelectionMask="x",IF(INDEX(RawDataRefData,$E782,0)&gt;0,INDEX(RawDataRefData,$E782,0)),"")),"")</f>
        <v/>
      </c>
      <c r="BD782" s="101" t="str">
        <f t="array" ref="BD782">IF($AY782,MAX(IF(G4SelectionMask="x",IF(INDEX(RawDataRefData,$E782,0)&gt;0,INDEX(RawDataRefData,$E782,0)),"")),"")</f>
        <v/>
      </c>
      <c r="BE782" s="101" t="str">
        <f t="shared" si="285"/>
        <v/>
      </c>
      <c r="BF782" s="101" t="str">
        <f t="array" ref="BF782">IF($AY782,STDEVA(IF(G4SelectionMask="x",IF(INDEX(RawDataRefData,$E782,0)&gt;0,INDEX(RawDataRefData,$E782,0)),"")),"")</f>
        <v/>
      </c>
      <c r="BG782" s="100" t="b">
        <f t="shared" si="286"/>
        <v>0</v>
      </c>
      <c r="BH782" s="100" t="str">
        <f t="array" ref="BH782">IF($BG782,MEDIAN(IF(G5SelectionMask="x",IF(INDEX(RawDataRefData,$E782,0)&gt;0,INDEX(RawDataRefData,$E782,0)),"")),"")</f>
        <v/>
      </c>
      <c r="BI782" s="100" t="str">
        <f t="array" ref="BI782">IF($BG782,QUARTILE(IF(G5SelectionMask="x",IF(INDEX(RawDataRefData,$E782,0)&gt;0,INDEX(RawDataRefData,$E782,0)),""),1),"")</f>
        <v/>
      </c>
      <c r="BJ782" s="100" t="str">
        <f t="array" ref="BJ782">IF($BG782,QUARTILE(IF(G5SelectionMask="x",IF(INDEX(RawDataRefData,$E782,0)&gt;0,INDEX(RawDataRefData,$E782,0)),""),3),"")</f>
        <v/>
      </c>
      <c r="BK782" s="100" t="str">
        <f t="array" ref="BK782">IF($BG782,MIN(IF(G5SelectionMask="x",IF(INDEX(RawDataRefData,$E782,0)&gt;0,INDEX(RawDataRefData,$E782,0)),"")),"")</f>
        <v/>
      </c>
      <c r="BL782" s="100" t="str">
        <f t="array" ref="BL782">IF($BG782,MAX(IF(G5SelectionMask="x",IF(INDEX(RawDataRefData,$E782,0)&gt;0,INDEX(RawDataRefData,$E782,0)),"")),"")</f>
        <v/>
      </c>
      <c r="BM782" s="100" t="str">
        <f t="shared" si="287"/>
        <v/>
      </c>
      <c r="BN782" s="103" t="str">
        <f t="array" ref="BN782">IF($BG782,STDEVA(IF(G5SelectionMask="x",IF(INDEX(RawDataRefData,$E782,0)&gt;0,INDEX(RawDataRefData,$E782,0)),"")),"")</f>
        <v/>
      </c>
      <c r="BO782" s="104"/>
      <c r="BP782" s="105">
        <v>2</v>
      </c>
      <c r="BQ782" s="105">
        <v>2</v>
      </c>
      <c r="BR782" s="105">
        <v>1</v>
      </c>
      <c r="BS782" s="105">
        <v>4</v>
      </c>
      <c r="BT782" s="105">
        <v>1</v>
      </c>
      <c r="BU782" s="105">
        <v>2</v>
      </c>
      <c r="BV782" s="105">
        <v>1</v>
      </c>
      <c r="BW782" s="105">
        <v>3</v>
      </c>
      <c r="BX782" s="105">
        <v>2</v>
      </c>
      <c r="BY782" s="105">
        <v>3</v>
      </c>
      <c r="BZ782" s="105">
        <v>2</v>
      </c>
      <c r="CA782" s="105">
        <v>3</v>
      </c>
      <c r="CB782" s="105">
        <v>4</v>
      </c>
      <c r="CC782" s="105">
        <v>1</v>
      </c>
      <c r="CD782" s="105">
        <v>3</v>
      </c>
    </row>
    <row r="783" spans="1:82" x14ac:dyDescent="0.2">
      <c r="A783" s="33">
        <f t="shared" si="264"/>
        <v>0</v>
      </c>
      <c r="B783" s="218"/>
      <c r="C783" s="215"/>
      <c r="D783" s="224"/>
      <c r="E783" s="72">
        <f t="shared" si="280"/>
        <v>774</v>
      </c>
      <c r="F783" s="9" t="s">
        <v>1026</v>
      </c>
      <c r="H783" s="9" t="s">
        <v>1213</v>
      </c>
      <c r="I783" s="9" t="s">
        <v>343</v>
      </c>
      <c r="K783" s="100">
        <f t="shared" ref="K783:K846" si="288">IF(COUNT($BP783)=0,"",$BP783)</f>
        <v>3</v>
      </c>
      <c r="L783" s="100"/>
      <c r="M783" s="100"/>
      <c r="N783" s="100"/>
      <c r="O783" s="100"/>
      <c r="P783" s="101">
        <f t="shared" ref="P783:P846" si="289">IF(COUNT($BQ783)=0,"",$BQ783)</f>
        <v>4</v>
      </c>
      <c r="Q783" s="102">
        <f t="shared" ref="Q783:Q846" si="290">IF(COUNT($BR783)=0,"",$BR783)</f>
        <v>3</v>
      </c>
      <c r="R783" s="102">
        <f t="shared" ref="R783:R846" si="291">IF(COUNT($BS783)=0,"",$BS783)</f>
        <v>1</v>
      </c>
      <c r="S783" s="102">
        <f t="shared" ref="S783:S846" si="292">IF(COUNT($BT783)=0,"",$BT783)</f>
        <v>4</v>
      </c>
      <c r="T783" s="102">
        <f t="shared" ref="T783:T846" si="293">IF(COUNT($BU783)=0,"",$BU783)</f>
        <v>3</v>
      </c>
      <c r="U783" s="102">
        <f t="shared" ref="U783:U846" si="294">IF(COUNT($BV783)=0,"",$BV783)</f>
        <v>1</v>
      </c>
      <c r="V783" s="102">
        <f t="shared" ref="V783:V846" si="295">IF(COUNT($BW783)=0,"",$BW783)</f>
        <v>4</v>
      </c>
      <c r="W783" s="102">
        <f t="shared" ref="W783:W846" si="296">IF(COUNT($BX783)=0,"",$BX783)</f>
        <v>4</v>
      </c>
      <c r="X783" s="102">
        <f t="shared" ref="X783:X846" si="297">IF(COUNT($BY783)=0,"",$BY783)</f>
        <v>1</v>
      </c>
      <c r="Y783" s="102">
        <f t="shared" ref="Y783:Y846" si="298">IF(COUNT($BZ783)=0,"",$BZ783)</f>
        <v>2</v>
      </c>
      <c r="Z783" s="102">
        <f t="shared" ref="Z783:Z846" si="299">IF(COUNT($CA783)=0,"",$CA783)</f>
        <v>1</v>
      </c>
      <c r="AA783" s="100" t="b">
        <f t="shared" si="277"/>
        <v>1</v>
      </c>
      <c r="AB783" s="100">
        <f t="array" ref="AB783">IF($AA783,MEDIAN(IF(G1SelectionMask="x",IF(INDEX(RawDataRefData,$E783,0)&gt;0,INDEX(RawDataRefData,$E783,0)),"")),"")</f>
        <v>3</v>
      </c>
      <c r="AC783" s="100">
        <f t="array" ref="AC783">IF($AA783,QUARTILE(IF(G1SelectionMask="x",IF(INDEX(RawDataRefData,$E783,0)&gt;0,INDEX(RawDataRefData,$E783,0)),""),1),"")</f>
        <v>1</v>
      </c>
      <c r="AD783" s="100">
        <f t="array" ref="AD783">IF($AA783,QUARTILE(IF(G1SelectionMask="x",IF(INDEX(RawDataRefData,$E783,0)&gt;0,INDEX(RawDataRefData,$E783,0)),""),3),"")</f>
        <v>4</v>
      </c>
      <c r="AE783" s="100">
        <f t="array" ref="AE783">IF($AA783,MIN(IF(G1SelectionMask="x",IF(INDEX(RawDataRefData,$E783,0)&gt;0,INDEX(RawDataRefData,$E783,0)),"")),"")</f>
        <v>1</v>
      </c>
      <c r="AF783" s="100">
        <f t="array" ref="AF783">IF($AA783,MAX(IF(G1SelectionMask="x",IF(INDEX(RawDataRefData,$E783,0)&gt;0,INDEX(RawDataRefData,$E783,0)),"")),"")</f>
        <v>4</v>
      </c>
      <c r="AG783" s="100">
        <f t="shared" si="278"/>
        <v>2.5454545454545454</v>
      </c>
      <c r="AH783" s="100">
        <f t="array" ref="AH783">IF($AA783,STDEVA(IF(G1SelectionMask="x",IF(INDEX(RawDataRefData,$E783,0)&gt;0,INDEX(RawDataRefData,$E783,0)),"")),"")</f>
        <v>1.3684762594679067</v>
      </c>
      <c r="AI783" s="101" t="b">
        <f t="shared" si="279"/>
        <v>1</v>
      </c>
      <c r="AJ783" s="101">
        <f t="array" ref="AJ783">IF($AI783,MEDIAN(IF(G2SelectionMask="x",IF(INDEX(RawDataRefData,$E783,0)&gt;0,INDEX(RawDataRefData,$E783,0)),"")),"")</f>
        <v>4</v>
      </c>
      <c r="AK783" s="101">
        <f t="array" ref="AK783">IF($AI783,QUARTILE(IF(G2SelectionMask="x",IF(INDEX(RawDataRefData,$E783,0)&gt;0,INDEX(RawDataRefData,$E783,0)),""),1),"")</f>
        <v>2.5</v>
      </c>
      <c r="AL783" s="101">
        <f t="array" ref="AL783">IF($AI783,QUARTILE(IF(G2SelectionMask="x",IF(INDEX(RawDataRefData,$E783,0)&gt;0,INDEX(RawDataRefData,$E783,0)),""),3),"")</f>
        <v>4</v>
      </c>
      <c r="AM783" s="101">
        <f t="array" ref="AM783">IF($AI783,MIN(IF(G2SelectionMask="x",IF(INDEX(RawDataRefData,$E783,0)&gt;0,INDEX(RawDataRefData,$E783,0)),"")),"")</f>
        <v>1</v>
      </c>
      <c r="AN783" s="101">
        <f t="array" ref="AN783">IF($AI783,MAX(IF(G2SelectionMask="x",IF(INDEX(RawDataRefData,$E783,0)&gt;0,INDEX(RawDataRefData,$E783,0)),"")),"")</f>
        <v>4</v>
      </c>
      <c r="AO783" s="101">
        <f t="shared" si="281"/>
        <v>3.0909090909090908</v>
      </c>
      <c r="AP783" s="101">
        <f t="array" ref="AP783">IF($AI783,STDEVA(IF(G2SelectionMask="x",IF(INDEX(RawDataRefData,$E783,0)&gt;0,INDEX(RawDataRefData,$E783,0)),"")),"")</f>
        <v>1.2210278829367864</v>
      </c>
      <c r="AQ783" s="100" t="b">
        <f t="shared" si="282"/>
        <v>0</v>
      </c>
      <c r="AR783" s="100" t="str">
        <f t="array" ref="AR783">IF($AQ783,MEDIAN(IF(G3SelectionMask="x",IF(INDEX(RawDataRefData,$E783,0)&gt;0,INDEX(RawDataRefData,$E783,0)),"")),"")</f>
        <v/>
      </c>
      <c r="AS783" s="100" t="str">
        <f t="array" ref="AS783">IF($AQ783,QUARTILE(IF(G3SelectionMask="x",IF(INDEX(RawDataRefData,$E783,0)&gt;0,INDEX(RawDataRefData,$E783,0)),""),1),"")</f>
        <v/>
      </c>
      <c r="AT783" s="100" t="str">
        <f t="array" ref="AT783">IF($AQ783,QUARTILE(IF(G3SelectionMask="x",IF(INDEX(RawDataRefData,$E783,0)&gt;0,INDEX(RawDataRefData,$E783,0)),""),3),"")</f>
        <v/>
      </c>
      <c r="AU783" s="100" t="str">
        <f t="array" ref="AU783">IF($AQ783,MIN(IF(G3SelectionMask="x",IF(INDEX(RawDataRefData,$E783,0)&gt;0,INDEX(RawDataRefData,$E783,0)),"")),"")</f>
        <v/>
      </c>
      <c r="AV783" s="100" t="str">
        <f t="array" ref="AV783">IF($AQ783,MAX(IF(G3SelectionMask="x",IF(INDEX(RawDataRefData,$E783,0)&gt;0,INDEX(RawDataRefData,$E783,0)),"")),"")</f>
        <v/>
      </c>
      <c r="AW783" s="100" t="str">
        <f t="shared" si="283"/>
        <v/>
      </c>
      <c r="AX783" s="100" t="str">
        <f t="array" ref="AX783">IF($AQ783,STDEVA(IF(G3SelectionMask="x",IF(INDEX(RawDataRefData,$E783,0)&gt;0,INDEX(RawDataRefData,$E783,0)),"")),"")</f>
        <v/>
      </c>
      <c r="AY783" s="101" t="b">
        <f t="shared" si="284"/>
        <v>0</v>
      </c>
      <c r="AZ783" s="101" t="str">
        <f t="array" ref="AZ783">IF($AY783,MEDIAN(IF(G4SelectionMask="x",IF(INDEX(RawDataRefData,$E783,0)&gt;0,INDEX(RawDataRefData,$E783,0)),"")),"")</f>
        <v/>
      </c>
      <c r="BA783" s="101" t="str">
        <f t="array" ref="BA783">IF($AY783,QUARTILE(IF(G4SelectionMask="x",IF(INDEX(RawDataRefData,$E783,0)&gt;0,INDEX(RawDataRefData,$E783,0)),""),1),"")</f>
        <v/>
      </c>
      <c r="BB783" s="101" t="str">
        <f t="array" ref="BB783">IF($AY783,QUARTILE(IF(G4SelectionMask="x",IF(INDEX(RawDataRefData,$E783,0)&gt;0,INDEX(RawDataRefData,$E783,0)),""),3),"")</f>
        <v/>
      </c>
      <c r="BC783" s="101" t="str">
        <f t="array" ref="BC783">IF($AY783,MIN(IF(G4SelectionMask="x",IF(INDEX(RawDataRefData,$E783,0)&gt;0,INDEX(RawDataRefData,$E783,0)),"")),"")</f>
        <v/>
      </c>
      <c r="BD783" s="101" t="str">
        <f t="array" ref="BD783">IF($AY783,MAX(IF(G4SelectionMask="x",IF(INDEX(RawDataRefData,$E783,0)&gt;0,INDEX(RawDataRefData,$E783,0)),"")),"")</f>
        <v/>
      </c>
      <c r="BE783" s="101" t="str">
        <f t="shared" si="285"/>
        <v/>
      </c>
      <c r="BF783" s="101" t="str">
        <f t="array" ref="BF783">IF($AY783,STDEVA(IF(G4SelectionMask="x",IF(INDEX(RawDataRefData,$E783,0)&gt;0,INDEX(RawDataRefData,$E783,0)),"")),"")</f>
        <v/>
      </c>
      <c r="BG783" s="100" t="b">
        <f t="shared" si="286"/>
        <v>0</v>
      </c>
      <c r="BH783" s="100" t="str">
        <f t="array" ref="BH783">IF($BG783,MEDIAN(IF(G5SelectionMask="x",IF(INDEX(RawDataRefData,$E783,0)&gt;0,INDEX(RawDataRefData,$E783,0)),"")),"")</f>
        <v/>
      </c>
      <c r="BI783" s="100" t="str">
        <f t="array" ref="BI783">IF($BG783,QUARTILE(IF(G5SelectionMask="x",IF(INDEX(RawDataRefData,$E783,0)&gt;0,INDEX(RawDataRefData,$E783,0)),""),1),"")</f>
        <v/>
      </c>
      <c r="BJ783" s="100" t="str">
        <f t="array" ref="BJ783">IF($BG783,QUARTILE(IF(G5SelectionMask="x",IF(INDEX(RawDataRefData,$E783,0)&gt;0,INDEX(RawDataRefData,$E783,0)),""),3),"")</f>
        <v/>
      </c>
      <c r="BK783" s="100" t="str">
        <f t="array" ref="BK783">IF($BG783,MIN(IF(G5SelectionMask="x",IF(INDEX(RawDataRefData,$E783,0)&gt;0,INDEX(RawDataRefData,$E783,0)),"")),"")</f>
        <v/>
      </c>
      <c r="BL783" s="100" t="str">
        <f t="array" ref="BL783">IF($BG783,MAX(IF(G5SelectionMask="x",IF(INDEX(RawDataRefData,$E783,0)&gt;0,INDEX(RawDataRefData,$E783,0)),"")),"")</f>
        <v/>
      </c>
      <c r="BM783" s="100" t="str">
        <f t="shared" si="287"/>
        <v/>
      </c>
      <c r="BN783" s="103" t="str">
        <f t="array" ref="BN783">IF($BG783,STDEVA(IF(G5SelectionMask="x",IF(INDEX(RawDataRefData,$E783,0)&gt;0,INDEX(RawDataRefData,$E783,0)),"")),"")</f>
        <v/>
      </c>
      <c r="BO783" s="104"/>
      <c r="BP783" s="105">
        <v>3</v>
      </c>
      <c r="BQ783" s="105">
        <v>4</v>
      </c>
      <c r="BR783" s="105">
        <v>3</v>
      </c>
      <c r="BS783" s="105">
        <v>1</v>
      </c>
      <c r="BT783" s="105">
        <v>4</v>
      </c>
      <c r="BU783" s="105">
        <v>3</v>
      </c>
      <c r="BV783" s="105">
        <v>1</v>
      </c>
      <c r="BW783" s="105">
        <v>4</v>
      </c>
      <c r="BX783" s="105">
        <v>4</v>
      </c>
      <c r="BY783" s="105">
        <v>1</v>
      </c>
      <c r="BZ783" s="105">
        <v>2</v>
      </c>
      <c r="CA783" s="105">
        <v>1</v>
      </c>
      <c r="CB783" s="105">
        <v>1</v>
      </c>
      <c r="CC783" s="105">
        <v>4</v>
      </c>
      <c r="CD783" s="105">
        <v>4</v>
      </c>
    </row>
    <row r="784" spans="1:82" x14ac:dyDescent="0.2">
      <c r="A784" s="33">
        <f t="shared" si="264"/>
        <v>0</v>
      </c>
      <c r="B784" s="218"/>
      <c r="C784" s="215"/>
      <c r="D784" s="224"/>
      <c r="E784" s="72">
        <f t="shared" si="280"/>
        <v>775</v>
      </c>
      <c r="F784" s="9" t="s">
        <v>1027</v>
      </c>
      <c r="H784" s="9" t="s">
        <v>1213</v>
      </c>
      <c r="I784" s="9" t="s">
        <v>343</v>
      </c>
      <c r="K784" s="100">
        <f t="shared" si="288"/>
        <v>4</v>
      </c>
      <c r="L784" s="100"/>
      <c r="M784" s="100"/>
      <c r="N784" s="100"/>
      <c r="O784" s="100"/>
      <c r="P784" s="101">
        <f t="shared" si="289"/>
        <v>1</v>
      </c>
      <c r="Q784" s="102">
        <f t="shared" si="290"/>
        <v>1</v>
      </c>
      <c r="R784" s="102">
        <f t="shared" si="291"/>
        <v>3</v>
      </c>
      <c r="S784" s="102">
        <f t="shared" si="292"/>
        <v>1</v>
      </c>
      <c r="T784" s="102">
        <f t="shared" si="293"/>
        <v>2</v>
      </c>
      <c r="U784" s="102">
        <f t="shared" si="294"/>
        <v>3</v>
      </c>
      <c r="V784" s="102">
        <f t="shared" si="295"/>
        <v>4</v>
      </c>
      <c r="W784" s="102">
        <f t="shared" si="296"/>
        <v>3</v>
      </c>
      <c r="X784" s="102">
        <f t="shared" si="297"/>
        <v>4</v>
      </c>
      <c r="Y784" s="102">
        <f t="shared" si="298"/>
        <v>1</v>
      </c>
      <c r="Z784" s="102">
        <f t="shared" si="299"/>
        <v>2</v>
      </c>
      <c r="AA784" s="100" t="b">
        <f t="shared" si="277"/>
        <v>1</v>
      </c>
      <c r="AB784" s="100">
        <f t="array" ref="AB784">IF($AA784,MEDIAN(IF(G1SelectionMask="x",IF(INDEX(RawDataRefData,$E784,0)&gt;0,INDEX(RawDataRefData,$E784,0)),"")),"")</f>
        <v>2</v>
      </c>
      <c r="AC784" s="100">
        <f t="array" ref="AC784">IF($AA784,QUARTILE(IF(G1SelectionMask="x",IF(INDEX(RawDataRefData,$E784,0)&gt;0,INDEX(RawDataRefData,$E784,0)),""),1),"")</f>
        <v>1</v>
      </c>
      <c r="AD784" s="100">
        <f t="array" ref="AD784">IF($AA784,QUARTILE(IF(G1SelectionMask="x",IF(INDEX(RawDataRefData,$E784,0)&gt;0,INDEX(RawDataRefData,$E784,0)),""),3),"")</f>
        <v>3</v>
      </c>
      <c r="AE784" s="100">
        <f t="array" ref="AE784">IF($AA784,MIN(IF(G1SelectionMask="x",IF(INDEX(RawDataRefData,$E784,0)&gt;0,INDEX(RawDataRefData,$E784,0)),"")),"")</f>
        <v>1</v>
      </c>
      <c r="AF784" s="100">
        <f t="array" ref="AF784">IF($AA784,MAX(IF(G1SelectionMask="x",IF(INDEX(RawDataRefData,$E784,0)&gt;0,INDEX(RawDataRefData,$E784,0)),"")),"")</f>
        <v>4</v>
      </c>
      <c r="AG784" s="100">
        <f t="shared" si="278"/>
        <v>2.2727272727272729</v>
      </c>
      <c r="AH784" s="100">
        <f t="array" ref="AH784">IF($AA784,STDEVA(IF(G1SelectionMask="x",IF(INDEX(RawDataRefData,$E784,0)&gt;0,INDEX(RawDataRefData,$E784,0)),"")),"")</f>
        <v>1.1908743922772955</v>
      </c>
      <c r="AI784" s="101" t="b">
        <f t="shared" si="279"/>
        <v>1</v>
      </c>
      <c r="AJ784" s="101">
        <f t="array" ref="AJ784">IF($AI784,MEDIAN(IF(G2SelectionMask="x",IF(INDEX(RawDataRefData,$E784,0)&gt;0,INDEX(RawDataRefData,$E784,0)),"")),"")</f>
        <v>2</v>
      </c>
      <c r="AK784" s="101">
        <f t="array" ref="AK784">IF($AI784,QUARTILE(IF(G2SelectionMask="x",IF(INDEX(RawDataRefData,$E784,0)&gt;0,INDEX(RawDataRefData,$E784,0)),""),1),"")</f>
        <v>1</v>
      </c>
      <c r="AL784" s="101">
        <f t="array" ref="AL784">IF($AI784,QUARTILE(IF(G2SelectionMask="x",IF(INDEX(RawDataRefData,$E784,0)&gt;0,INDEX(RawDataRefData,$E784,0)),""),3),"")</f>
        <v>3</v>
      </c>
      <c r="AM784" s="101">
        <f t="array" ref="AM784">IF($AI784,MIN(IF(G2SelectionMask="x",IF(INDEX(RawDataRefData,$E784,0)&gt;0,INDEX(RawDataRefData,$E784,0)),"")),"")</f>
        <v>1</v>
      </c>
      <c r="AN784" s="101">
        <f t="array" ref="AN784">IF($AI784,MAX(IF(G2SelectionMask="x",IF(INDEX(RawDataRefData,$E784,0)&gt;0,INDEX(RawDataRefData,$E784,0)),"")),"")</f>
        <v>4</v>
      </c>
      <c r="AO784" s="101">
        <f t="shared" si="281"/>
        <v>2</v>
      </c>
      <c r="AP784" s="101">
        <f t="array" ref="AP784">IF($AI784,STDEVA(IF(G2SelectionMask="x",IF(INDEX(RawDataRefData,$E784,0)&gt;0,INDEX(RawDataRefData,$E784,0)),"")),"")</f>
        <v>1.0954451150103321</v>
      </c>
      <c r="AQ784" s="100" t="b">
        <f t="shared" si="282"/>
        <v>0</v>
      </c>
      <c r="AR784" s="100" t="str">
        <f t="array" ref="AR784">IF($AQ784,MEDIAN(IF(G3SelectionMask="x",IF(INDEX(RawDataRefData,$E784,0)&gt;0,INDEX(RawDataRefData,$E784,0)),"")),"")</f>
        <v/>
      </c>
      <c r="AS784" s="100" t="str">
        <f t="array" ref="AS784">IF($AQ784,QUARTILE(IF(G3SelectionMask="x",IF(INDEX(RawDataRefData,$E784,0)&gt;0,INDEX(RawDataRefData,$E784,0)),""),1),"")</f>
        <v/>
      </c>
      <c r="AT784" s="100" t="str">
        <f t="array" ref="AT784">IF($AQ784,QUARTILE(IF(G3SelectionMask="x",IF(INDEX(RawDataRefData,$E784,0)&gt;0,INDEX(RawDataRefData,$E784,0)),""),3),"")</f>
        <v/>
      </c>
      <c r="AU784" s="100" t="str">
        <f t="array" ref="AU784">IF($AQ784,MIN(IF(G3SelectionMask="x",IF(INDEX(RawDataRefData,$E784,0)&gt;0,INDEX(RawDataRefData,$E784,0)),"")),"")</f>
        <v/>
      </c>
      <c r="AV784" s="100" t="str">
        <f t="array" ref="AV784">IF($AQ784,MAX(IF(G3SelectionMask="x",IF(INDEX(RawDataRefData,$E784,0)&gt;0,INDEX(RawDataRefData,$E784,0)),"")),"")</f>
        <v/>
      </c>
      <c r="AW784" s="100" t="str">
        <f t="shared" si="283"/>
        <v/>
      </c>
      <c r="AX784" s="100" t="str">
        <f t="array" ref="AX784">IF($AQ784,STDEVA(IF(G3SelectionMask="x",IF(INDEX(RawDataRefData,$E784,0)&gt;0,INDEX(RawDataRefData,$E784,0)),"")),"")</f>
        <v/>
      </c>
      <c r="AY784" s="101" t="b">
        <f t="shared" si="284"/>
        <v>0</v>
      </c>
      <c r="AZ784" s="101" t="str">
        <f t="array" ref="AZ784">IF($AY784,MEDIAN(IF(G4SelectionMask="x",IF(INDEX(RawDataRefData,$E784,0)&gt;0,INDEX(RawDataRefData,$E784,0)),"")),"")</f>
        <v/>
      </c>
      <c r="BA784" s="101" t="str">
        <f t="array" ref="BA784">IF($AY784,QUARTILE(IF(G4SelectionMask="x",IF(INDEX(RawDataRefData,$E784,0)&gt;0,INDEX(RawDataRefData,$E784,0)),""),1),"")</f>
        <v/>
      </c>
      <c r="BB784" s="101" t="str">
        <f t="array" ref="BB784">IF($AY784,QUARTILE(IF(G4SelectionMask="x",IF(INDEX(RawDataRefData,$E784,0)&gt;0,INDEX(RawDataRefData,$E784,0)),""),3),"")</f>
        <v/>
      </c>
      <c r="BC784" s="101" t="str">
        <f t="array" ref="BC784">IF($AY784,MIN(IF(G4SelectionMask="x",IF(INDEX(RawDataRefData,$E784,0)&gt;0,INDEX(RawDataRefData,$E784,0)),"")),"")</f>
        <v/>
      </c>
      <c r="BD784" s="101" t="str">
        <f t="array" ref="BD784">IF($AY784,MAX(IF(G4SelectionMask="x",IF(INDEX(RawDataRefData,$E784,0)&gt;0,INDEX(RawDataRefData,$E784,0)),"")),"")</f>
        <v/>
      </c>
      <c r="BE784" s="101" t="str">
        <f t="shared" si="285"/>
        <v/>
      </c>
      <c r="BF784" s="101" t="str">
        <f t="array" ref="BF784">IF($AY784,STDEVA(IF(G4SelectionMask="x",IF(INDEX(RawDataRefData,$E784,0)&gt;0,INDEX(RawDataRefData,$E784,0)),"")),"")</f>
        <v/>
      </c>
      <c r="BG784" s="100" t="b">
        <f t="shared" si="286"/>
        <v>0</v>
      </c>
      <c r="BH784" s="100" t="str">
        <f t="array" ref="BH784">IF($BG784,MEDIAN(IF(G5SelectionMask="x",IF(INDEX(RawDataRefData,$E784,0)&gt;0,INDEX(RawDataRefData,$E784,0)),"")),"")</f>
        <v/>
      </c>
      <c r="BI784" s="100" t="str">
        <f t="array" ref="BI784">IF($BG784,QUARTILE(IF(G5SelectionMask="x",IF(INDEX(RawDataRefData,$E784,0)&gt;0,INDEX(RawDataRefData,$E784,0)),""),1),"")</f>
        <v/>
      </c>
      <c r="BJ784" s="100" t="str">
        <f t="array" ref="BJ784">IF($BG784,QUARTILE(IF(G5SelectionMask="x",IF(INDEX(RawDataRefData,$E784,0)&gt;0,INDEX(RawDataRefData,$E784,0)),""),3),"")</f>
        <v/>
      </c>
      <c r="BK784" s="100" t="str">
        <f t="array" ref="BK784">IF($BG784,MIN(IF(G5SelectionMask="x",IF(INDEX(RawDataRefData,$E784,0)&gt;0,INDEX(RawDataRefData,$E784,0)),"")),"")</f>
        <v/>
      </c>
      <c r="BL784" s="100" t="str">
        <f t="array" ref="BL784">IF($BG784,MAX(IF(G5SelectionMask="x",IF(INDEX(RawDataRefData,$E784,0)&gt;0,INDEX(RawDataRefData,$E784,0)),"")),"")</f>
        <v/>
      </c>
      <c r="BM784" s="100" t="str">
        <f t="shared" si="287"/>
        <v/>
      </c>
      <c r="BN784" s="103" t="str">
        <f t="array" ref="BN784">IF($BG784,STDEVA(IF(G5SelectionMask="x",IF(INDEX(RawDataRefData,$E784,0)&gt;0,INDEX(RawDataRefData,$E784,0)),"")),"")</f>
        <v/>
      </c>
      <c r="BO784" s="104"/>
      <c r="BP784" s="105">
        <v>4</v>
      </c>
      <c r="BQ784" s="105">
        <v>1</v>
      </c>
      <c r="BR784" s="105">
        <v>1</v>
      </c>
      <c r="BS784" s="105">
        <v>3</v>
      </c>
      <c r="BT784" s="105">
        <v>1</v>
      </c>
      <c r="BU784" s="105">
        <v>2</v>
      </c>
      <c r="BV784" s="105">
        <v>3</v>
      </c>
      <c r="BW784" s="105">
        <v>4</v>
      </c>
      <c r="BX784" s="105">
        <v>3</v>
      </c>
      <c r="BY784" s="105">
        <v>4</v>
      </c>
      <c r="BZ784" s="105">
        <v>1</v>
      </c>
      <c r="CA784" s="105">
        <v>2</v>
      </c>
      <c r="CB784" s="105">
        <v>1</v>
      </c>
      <c r="CC784" s="105">
        <v>3</v>
      </c>
      <c r="CD784" s="105">
        <v>3</v>
      </c>
    </row>
    <row r="785" spans="1:82" x14ac:dyDescent="0.2">
      <c r="A785" s="33">
        <f t="shared" si="264"/>
        <v>0</v>
      </c>
      <c r="B785" s="218"/>
      <c r="C785" s="215"/>
      <c r="D785" s="224"/>
      <c r="E785" s="72">
        <f t="shared" si="280"/>
        <v>776</v>
      </c>
      <c r="F785" s="9" t="s">
        <v>1028</v>
      </c>
      <c r="H785" s="9" t="s">
        <v>1213</v>
      </c>
      <c r="I785" s="9" t="s">
        <v>343</v>
      </c>
      <c r="K785" s="100">
        <f t="shared" si="288"/>
        <v>2</v>
      </c>
      <c r="L785" s="100"/>
      <c r="M785" s="100"/>
      <c r="N785" s="100"/>
      <c r="O785" s="100"/>
      <c r="P785" s="101">
        <f t="shared" si="289"/>
        <v>3</v>
      </c>
      <c r="Q785" s="102">
        <f t="shared" si="290"/>
        <v>2</v>
      </c>
      <c r="R785" s="102">
        <f t="shared" si="291"/>
        <v>3</v>
      </c>
      <c r="S785" s="102">
        <f t="shared" si="292"/>
        <v>3</v>
      </c>
      <c r="T785" s="102">
        <f t="shared" si="293"/>
        <v>2</v>
      </c>
      <c r="U785" s="102">
        <f t="shared" si="294"/>
        <v>2</v>
      </c>
      <c r="V785" s="102">
        <f t="shared" si="295"/>
        <v>4</v>
      </c>
      <c r="W785" s="102">
        <f t="shared" si="296"/>
        <v>2</v>
      </c>
      <c r="X785" s="102">
        <f t="shared" si="297"/>
        <v>3</v>
      </c>
      <c r="Y785" s="102">
        <f t="shared" si="298"/>
        <v>2</v>
      </c>
      <c r="Z785" s="102">
        <f t="shared" si="299"/>
        <v>4</v>
      </c>
      <c r="AA785" s="100" t="b">
        <f t="shared" si="277"/>
        <v>1</v>
      </c>
      <c r="AB785" s="100">
        <f t="array" ref="AB785">IF($AA785,MEDIAN(IF(G1SelectionMask="x",IF(INDEX(RawDataRefData,$E785,0)&gt;0,INDEX(RawDataRefData,$E785,0)),"")),"")</f>
        <v>3</v>
      </c>
      <c r="AC785" s="100">
        <f t="array" ref="AC785">IF($AA785,QUARTILE(IF(G1SelectionMask="x",IF(INDEX(RawDataRefData,$E785,0)&gt;0,INDEX(RawDataRefData,$E785,0)),""),1),"")</f>
        <v>2</v>
      </c>
      <c r="AD785" s="100">
        <f t="array" ref="AD785">IF($AA785,QUARTILE(IF(G1SelectionMask="x",IF(INDEX(RawDataRefData,$E785,0)&gt;0,INDEX(RawDataRefData,$E785,0)),""),3),"")</f>
        <v>3</v>
      </c>
      <c r="AE785" s="100">
        <f t="array" ref="AE785">IF($AA785,MIN(IF(G1SelectionMask="x",IF(INDEX(RawDataRefData,$E785,0)&gt;0,INDEX(RawDataRefData,$E785,0)),"")),"")</f>
        <v>2</v>
      </c>
      <c r="AF785" s="100">
        <f t="array" ref="AF785">IF($AA785,MAX(IF(G1SelectionMask="x",IF(INDEX(RawDataRefData,$E785,0)&gt;0,INDEX(RawDataRefData,$E785,0)),"")),"")</f>
        <v>4</v>
      </c>
      <c r="AG785" s="100">
        <f t="shared" si="278"/>
        <v>2.7272727272727271</v>
      </c>
      <c r="AH785" s="100">
        <f t="array" ref="AH785">IF($AA785,STDEVA(IF(G1SelectionMask="x",IF(INDEX(RawDataRefData,$E785,0)&gt;0,INDEX(RawDataRefData,$E785,0)),"")),"")</f>
        <v>0.78624539310689678</v>
      </c>
      <c r="AI785" s="101" t="b">
        <f t="shared" si="279"/>
        <v>1</v>
      </c>
      <c r="AJ785" s="101">
        <f t="array" ref="AJ785">IF($AI785,MEDIAN(IF(G2SelectionMask="x",IF(INDEX(RawDataRefData,$E785,0)&gt;0,INDEX(RawDataRefData,$E785,0)),"")),"")</f>
        <v>2</v>
      </c>
      <c r="AK785" s="101">
        <f t="array" ref="AK785">IF($AI785,QUARTILE(IF(G2SelectionMask="x",IF(INDEX(RawDataRefData,$E785,0)&gt;0,INDEX(RawDataRefData,$E785,0)),""),1),"")</f>
        <v>2</v>
      </c>
      <c r="AL785" s="101">
        <f t="array" ref="AL785">IF($AI785,QUARTILE(IF(G2SelectionMask="x",IF(INDEX(RawDataRefData,$E785,0)&gt;0,INDEX(RawDataRefData,$E785,0)),""),3),"")</f>
        <v>3.5</v>
      </c>
      <c r="AM785" s="101">
        <f t="array" ref="AM785">IF($AI785,MIN(IF(G2SelectionMask="x",IF(INDEX(RawDataRefData,$E785,0)&gt;0,INDEX(RawDataRefData,$E785,0)),"")),"")</f>
        <v>1</v>
      </c>
      <c r="AN785" s="101">
        <f t="array" ref="AN785">IF($AI785,MAX(IF(G2SelectionMask="x",IF(INDEX(RawDataRefData,$E785,0)&gt;0,INDEX(RawDataRefData,$E785,0)),"")),"")</f>
        <v>4</v>
      </c>
      <c r="AO785" s="101">
        <f t="shared" si="281"/>
        <v>2.6363636363636362</v>
      </c>
      <c r="AP785" s="101">
        <f t="array" ref="AP785">IF($AI785,STDEVA(IF(G2SelectionMask="x",IF(INDEX(RawDataRefData,$E785,0)&gt;0,INDEX(RawDataRefData,$E785,0)),"")),"")</f>
        <v>1.0269106361049412</v>
      </c>
      <c r="AQ785" s="100" t="b">
        <f t="shared" si="282"/>
        <v>0</v>
      </c>
      <c r="AR785" s="100" t="str">
        <f t="array" ref="AR785">IF($AQ785,MEDIAN(IF(G3SelectionMask="x",IF(INDEX(RawDataRefData,$E785,0)&gt;0,INDEX(RawDataRefData,$E785,0)),"")),"")</f>
        <v/>
      </c>
      <c r="AS785" s="100" t="str">
        <f t="array" ref="AS785">IF($AQ785,QUARTILE(IF(G3SelectionMask="x",IF(INDEX(RawDataRefData,$E785,0)&gt;0,INDEX(RawDataRefData,$E785,0)),""),1),"")</f>
        <v/>
      </c>
      <c r="AT785" s="100" t="str">
        <f t="array" ref="AT785">IF($AQ785,QUARTILE(IF(G3SelectionMask="x",IF(INDEX(RawDataRefData,$E785,0)&gt;0,INDEX(RawDataRefData,$E785,0)),""),3),"")</f>
        <v/>
      </c>
      <c r="AU785" s="100" t="str">
        <f t="array" ref="AU785">IF($AQ785,MIN(IF(G3SelectionMask="x",IF(INDEX(RawDataRefData,$E785,0)&gt;0,INDEX(RawDataRefData,$E785,0)),"")),"")</f>
        <v/>
      </c>
      <c r="AV785" s="100" t="str">
        <f t="array" ref="AV785">IF($AQ785,MAX(IF(G3SelectionMask="x",IF(INDEX(RawDataRefData,$E785,0)&gt;0,INDEX(RawDataRefData,$E785,0)),"")),"")</f>
        <v/>
      </c>
      <c r="AW785" s="100" t="str">
        <f t="shared" si="283"/>
        <v/>
      </c>
      <c r="AX785" s="100" t="str">
        <f t="array" ref="AX785">IF($AQ785,STDEVA(IF(G3SelectionMask="x",IF(INDEX(RawDataRefData,$E785,0)&gt;0,INDEX(RawDataRefData,$E785,0)),"")),"")</f>
        <v/>
      </c>
      <c r="AY785" s="101" t="b">
        <f t="shared" si="284"/>
        <v>0</v>
      </c>
      <c r="AZ785" s="101" t="str">
        <f t="array" ref="AZ785">IF($AY785,MEDIAN(IF(G4SelectionMask="x",IF(INDEX(RawDataRefData,$E785,0)&gt;0,INDEX(RawDataRefData,$E785,0)),"")),"")</f>
        <v/>
      </c>
      <c r="BA785" s="101" t="str">
        <f t="array" ref="BA785">IF($AY785,QUARTILE(IF(G4SelectionMask="x",IF(INDEX(RawDataRefData,$E785,0)&gt;0,INDEX(RawDataRefData,$E785,0)),""),1),"")</f>
        <v/>
      </c>
      <c r="BB785" s="101" t="str">
        <f t="array" ref="BB785">IF($AY785,QUARTILE(IF(G4SelectionMask="x",IF(INDEX(RawDataRefData,$E785,0)&gt;0,INDEX(RawDataRefData,$E785,0)),""),3),"")</f>
        <v/>
      </c>
      <c r="BC785" s="101" t="str">
        <f t="array" ref="BC785">IF($AY785,MIN(IF(G4SelectionMask="x",IF(INDEX(RawDataRefData,$E785,0)&gt;0,INDEX(RawDataRefData,$E785,0)),"")),"")</f>
        <v/>
      </c>
      <c r="BD785" s="101" t="str">
        <f t="array" ref="BD785">IF($AY785,MAX(IF(G4SelectionMask="x",IF(INDEX(RawDataRefData,$E785,0)&gt;0,INDEX(RawDataRefData,$E785,0)),"")),"")</f>
        <v/>
      </c>
      <c r="BE785" s="101" t="str">
        <f t="shared" si="285"/>
        <v/>
      </c>
      <c r="BF785" s="101" t="str">
        <f t="array" ref="BF785">IF($AY785,STDEVA(IF(G4SelectionMask="x",IF(INDEX(RawDataRefData,$E785,0)&gt;0,INDEX(RawDataRefData,$E785,0)),"")),"")</f>
        <v/>
      </c>
      <c r="BG785" s="100" t="b">
        <f t="shared" si="286"/>
        <v>0</v>
      </c>
      <c r="BH785" s="100" t="str">
        <f t="array" ref="BH785">IF($BG785,MEDIAN(IF(G5SelectionMask="x",IF(INDEX(RawDataRefData,$E785,0)&gt;0,INDEX(RawDataRefData,$E785,0)),"")),"")</f>
        <v/>
      </c>
      <c r="BI785" s="100" t="str">
        <f t="array" ref="BI785">IF($BG785,QUARTILE(IF(G5SelectionMask="x",IF(INDEX(RawDataRefData,$E785,0)&gt;0,INDEX(RawDataRefData,$E785,0)),""),1),"")</f>
        <v/>
      </c>
      <c r="BJ785" s="100" t="str">
        <f t="array" ref="BJ785">IF($BG785,QUARTILE(IF(G5SelectionMask="x",IF(INDEX(RawDataRefData,$E785,0)&gt;0,INDEX(RawDataRefData,$E785,0)),""),3),"")</f>
        <v/>
      </c>
      <c r="BK785" s="100" t="str">
        <f t="array" ref="BK785">IF($BG785,MIN(IF(G5SelectionMask="x",IF(INDEX(RawDataRefData,$E785,0)&gt;0,INDEX(RawDataRefData,$E785,0)),"")),"")</f>
        <v/>
      </c>
      <c r="BL785" s="100" t="str">
        <f t="array" ref="BL785">IF($BG785,MAX(IF(G5SelectionMask="x",IF(INDEX(RawDataRefData,$E785,0)&gt;0,INDEX(RawDataRefData,$E785,0)),"")),"")</f>
        <v/>
      </c>
      <c r="BM785" s="100" t="str">
        <f t="shared" si="287"/>
        <v/>
      </c>
      <c r="BN785" s="103" t="str">
        <f t="array" ref="BN785">IF($BG785,STDEVA(IF(G5SelectionMask="x",IF(INDEX(RawDataRefData,$E785,0)&gt;0,INDEX(RawDataRefData,$E785,0)),"")),"")</f>
        <v/>
      </c>
      <c r="BO785" s="104"/>
      <c r="BP785" s="105">
        <v>2</v>
      </c>
      <c r="BQ785" s="105">
        <v>3</v>
      </c>
      <c r="BR785" s="105">
        <v>2</v>
      </c>
      <c r="BS785" s="105">
        <v>3</v>
      </c>
      <c r="BT785" s="105">
        <v>3</v>
      </c>
      <c r="BU785" s="105">
        <v>2</v>
      </c>
      <c r="BV785" s="105">
        <v>2</v>
      </c>
      <c r="BW785" s="105">
        <v>4</v>
      </c>
      <c r="BX785" s="105">
        <v>2</v>
      </c>
      <c r="BY785" s="105">
        <v>3</v>
      </c>
      <c r="BZ785" s="105">
        <v>2</v>
      </c>
      <c r="CA785" s="105">
        <v>4</v>
      </c>
      <c r="CB785" s="105">
        <v>2</v>
      </c>
      <c r="CC785" s="105">
        <v>4</v>
      </c>
      <c r="CD785" s="105">
        <v>1</v>
      </c>
    </row>
    <row r="786" spans="1:82" x14ac:dyDescent="0.2">
      <c r="A786" s="33">
        <f t="shared" si="264"/>
        <v>0</v>
      </c>
      <c r="B786" s="218"/>
      <c r="C786" s="215"/>
      <c r="D786" s="224"/>
      <c r="E786" s="72">
        <f t="shared" si="280"/>
        <v>777</v>
      </c>
      <c r="F786" s="9" t="s">
        <v>1029</v>
      </c>
      <c r="H786" s="9" t="s">
        <v>1213</v>
      </c>
      <c r="I786" s="9" t="s">
        <v>343</v>
      </c>
      <c r="K786" s="100">
        <f t="shared" si="288"/>
        <v>2</v>
      </c>
      <c r="L786" s="100"/>
      <c r="M786" s="100"/>
      <c r="N786" s="100"/>
      <c r="O786" s="100"/>
      <c r="P786" s="101">
        <f t="shared" si="289"/>
        <v>2</v>
      </c>
      <c r="Q786" s="102">
        <f t="shared" si="290"/>
        <v>4</v>
      </c>
      <c r="R786" s="102">
        <f t="shared" si="291"/>
        <v>4</v>
      </c>
      <c r="S786" s="102">
        <f t="shared" si="292"/>
        <v>1</v>
      </c>
      <c r="T786" s="102">
        <f t="shared" si="293"/>
        <v>3</v>
      </c>
      <c r="U786" s="102">
        <f t="shared" si="294"/>
        <v>1</v>
      </c>
      <c r="V786" s="102">
        <f t="shared" si="295"/>
        <v>3</v>
      </c>
      <c r="W786" s="102">
        <f t="shared" si="296"/>
        <v>1</v>
      </c>
      <c r="X786" s="102">
        <f t="shared" si="297"/>
        <v>4</v>
      </c>
      <c r="Y786" s="102">
        <f t="shared" si="298"/>
        <v>1</v>
      </c>
      <c r="Z786" s="102">
        <f t="shared" si="299"/>
        <v>2</v>
      </c>
      <c r="AA786" s="100" t="b">
        <f t="shared" si="277"/>
        <v>1</v>
      </c>
      <c r="AB786" s="100">
        <f t="array" ref="AB786">IF($AA786,MEDIAN(IF(G1SelectionMask="x",IF(INDEX(RawDataRefData,$E786,0)&gt;0,INDEX(RawDataRefData,$E786,0)),"")),"")</f>
        <v>2</v>
      </c>
      <c r="AC786" s="100">
        <f t="array" ref="AC786">IF($AA786,QUARTILE(IF(G1SelectionMask="x",IF(INDEX(RawDataRefData,$E786,0)&gt;0,INDEX(RawDataRefData,$E786,0)),""),1),"")</f>
        <v>1</v>
      </c>
      <c r="AD786" s="100">
        <f t="array" ref="AD786">IF($AA786,QUARTILE(IF(G1SelectionMask="x",IF(INDEX(RawDataRefData,$E786,0)&gt;0,INDEX(RawDataRefData,$E786,0)),""),3),"")</f>
        <v>3.5</v>
      </c>
      <c r="AE786" s="100">
        <f t="array" ref="AE786">IF($AA786,MIN(IF(G1SelectionMask="x",IF(INDEX(RawDataRefData,$E786,0)&gt;0,INDEX(RawDataRefData,$E786,0)),"")),"")</f>
        <v>1</v>
      </c>
      <c r="AF786" s="100">
        <f t="array" ref="AF786">IF($AA786,MAX(IF(G1SelectionMask="x",IF(INDEX(RawDataRefData,$E786,0)&gt;0,INDEX(RawDataRefData,$E786,0)),"")),"")</f>
        <v>4</v>
      </c>
      <c r="AG786" s="100">
        <f t="shared" si="278"/>
        <v>2.3636363636363638</v>
      </c>
      <c r="AH786" s="100">
        <f t="array" ref="AH786">IF($AA786,STDEVA(IF(G1SelectionMask="x",IF(INDEX(RawDataRefData,$E786,0)&gt;0,INDEX(RawDataRefData,$E786,0)),"")),"")</f>
        <v>1.2862913567871996</v>
      </c>
      <c r="AI786" s="101" t="b">
        <f t="shared" si="279"/>
        <v>1</v>
      </c>
      <c r="AJ786" s="101">
        <f t="array" ref="AJ786">IF($AI786,MEDIAN(IF(G2SelectionMask="x",IF(INDEX(RawDataRefData,$E786,0)&gt;0,INDEX(RawDataRefData,$E786,0)),"")),"")</f>
        <v>2</v>
      </c>
      <c r="AK786" s="101">
        <f t="array" ref="AK786">IF($AI786,QUARTILE(IF(G2SelectionMask="x",IF(INDEX(RawDataRefData,$E786,0)&gt;0,INDEX(RawDataRefData,$E786,0)),""),1),"")</f>
        <v>1</v>
      </c>
      <c r="AL786" s="101">
        <f t="array" ref="AL786">IF($AI786,QUARTILE(IF(G2SelectionMask="x",IF(INDEX(RawDataRefData,$E786,0)&gt;0,INDEX(RawDataRefData,$E786,0)),""),3),"")</f>
        <v>2.5</v>
      </c>
      <c r="AM786" s="101">
        <f t="array" ref="AM786">IF($AI786,MIN(IF(G2SelectionMask="x",IF(INDEX(RawDataRefData,$E786,0)&gt;0,INDEX(RawDataRefData,$E786,0)),"")),"")</f>
        <v>1</v>
      </c>
      <c r="AN786" s="101">
        <f t="array" ref="AN786">IF($AI786,MAX(IF(G2SelectionMask="x",IF(INDEX(RawDataRefData,$E786,0)&gt;0,INDEX(RawDataRefData,$E786,0)),"")),"")</f>
        <v>4</v>
      </c>
      <c r="AO786" s="101">
        <f t="shared" si="281"/>
        <v>1.9090909090909092</v>
      </c>
      <c r="AP786" s="101">
        <f t="array" ref="AP786">IF($AI786,STDEVA(IF(G2SelectionMask="x",IF(INDEX(RawDataRefData,$E786,0)&gt;0,INDEX(RawDataRefData,$E786,0)),"")),"")</f>
        <v>1.0444659357341868</v>
      </c>
      <c r="AQ786" s="100" t="b">
        <f t="shared" si="282"/>
        <v>0</v>
      </c>
      <c r="AR786" s="100" t="str">
        <f t="array" ref="AR786">IF($AQ786,MEDIAN(IF(G3SelectionMask="x",IF(INDEX(RawDataRefData,$E786,0)&gt;0,INDEX(RawDataRefData,$E786,0)),"")),"")</f>
        <v/>
      </c>
      <c r="AS786" s="100" t="str">
        <f t="array" ref="AS786">IF($AQ786,QUARTILE(IF(G3SelectionMask="x",IF(INDEX(RawDataRefData,$E786,0)&gt;0,INDEX(RawDataRefData,$E786,0)),""),1),"")</f>
        <v/>
      </c>
      <c r="AT786" s="100" t="str">
        <f t="array" ref="AT786">IF($AQ786,QUARTILE(IF(G3SelectionMask="x",IF(INDEX(RawDataRefData,$E786,0)&gt;0,INDEX(RawDataRefData,$E786,0)),""),3),"")</f>
        <v/>
      </c>
      <c r="AU786" s="100" t="str">
        <f t="array" ref="AU786">IF($AQ786,MIN(IF(G3SelectionMask="x",IF(INDEX(RawDataRefData,$E786,0)&gt;0,INDEX(RawDataRefData,$E786,0)),"")),"")</f>
        <v/>
      </c>
      <c r="AV786" s="100" t="str">
        <f t="array" ref="AV786">IF($AQ786,MAX(IF(G3SelectionMask="x",IF(INDEX(RawDataRefData,$E786,0)&gt;0,INDEX(RawDataRefData,$E786,0)),"")),"")</f>
        <v/>
      </c>
      <c r="AW786" s="100" t="str">
        <f t="shared" si="283"/>
        <v/>
      </c>
      <c r="AX786" s="100" t="str">
        <f t="array" ref="AX786">IF($AQ786,STDEVA(IF(G3SelectionMask="x",IF(INDEX(RawDataRefData,$E786,0)&gt;0,INDEX(RawDataRefData,$E786,0)),"")),"")</f>
        <v/>
      </c>
      <c r="AY786" s="101" t="b">
        <f t="shared" si="284"/>
        <v>0</v>
      </c>
      <c r="AZ786" s="101" t="str">
        <f t="array" ref="AZ786">IF($AY786,MEDIAN(IF(G4SelectionMask="x",IF(INDEX(RawDataRefData,$E786,0)&gt;0,INDEX(RawDataRefData,$E786,0)),"")),"")</f>
        <v/>
      </c>
      <c r="BA786" s="101" t="str">
        <f t="array" ref="BA786">IF($AY786,QUARTILE(IF(G4SelectionMask="x",IF(INDEX(RawDataRefData,$E786,0)&gt;0,INDEX(RawDataRefData,$E786,0)),""),1),"")</f>
        <v/>
      </c>
      <c r="BB786" s="101" t="str">
        <f t="array" ref="BB786">IF($AY786,QUARTILE(IF(G4SelectionMask="x",IF(INDEX(RawDataRefData,$E786,0)&gt;0,INDEX(RawDataRefData,$E786,0)),""),3),"")</f>
        <v/>
      </c>
      <c r="BC786" s="101" t="str">
        <f t="array" ref="BC786">IF($AY786,MIN(IF(G4SelectionMask="x",IF(INDEX(RawDataRefData,$E786,0)&gt;0,INDEX(RawDataRefData,$E786,0)),"")),"")</f>
        <v/>
      </c>
      <c r="BD786" s="101" t="str">
        <f t="array" ref="BD786">IF($AY786,MAX(IF(G4SelectionMask="x",IF(INDEX(RawDataRefData,$E786,0)&gt;0,INDEX(RawDataRefData,$E786,0)),"")),"")</f>
        <v/>
      </c>
      <c r="BE786" s="101" t="str">
        <f t="shared" si="285"/>
        <v/>
      </c>
      <c r="BF786" s="101" t="str">
        <f t="array" ref="BF786">IF($AY786,STDEVA(IF(G4SelectionMask="x",IF(INDEX(RawDataRefData,$E786,0)&gt;0,INDEX(RawDataRefData,$E786,0)),"")),"")</f>
        <v/>
      </c>
      <c r="BG786" s="100" t="b">
        <f t="shared" si="286"/>
        <v>0</v>
      </c>
      <c r="BH786" s="100" t="str">
        <f t="array" ref="BH786">IF($BG786,MEDIAN(IF(G5SelectionMask="x",IF(INDEX(RawDataRefData,$E786,0)&gt;0,INDEX(RawDataRefData,$E786,0)),"")),"")</f>
        <v/>
      </c>
      <c r="BI786" s="100" t="str">
        <f t="array" ref="BI786">IF($BG786,QUARTILE(IF(G5SelectionMask="x",IF(INDEX(RawDataRefData,$E786,0)&gt;0,INDEX(RawDataRefData,$E786,0)),""),1),"")</f>
        <v/>
      </c>
      <c r="BJ786" s="100" t="str">
        <f t="array" ref="BJ786">IF($BG786,QUARTILE(IF(G5SelectionMask="x",IF(INDEX(RawDataRefData,$E786,0)&gt;0,INDEX(RawDataRefData,$E786,0)),""),3),"")</f>
        <v/>
      </c>
      <c r="BK786" s="100" t="str">
        <f t="array" ref="BK786">IF($BG786,MIN(IF(G5SelectionMask="x",IF(INDEX(RawDataRefData,$E786,0)&gt;0,INDEX(RawDataRefData,$E786,0)),"")),"")</f>
        <v/>
      </c>
      <c r="BL786" s="100" t="str">
        <f t="array" ref="BL786">IF($BG786,MAX(IF(G5SelectionMask="x",IF(INDEX(RawDataRefData,$E786,0)&gt;0,INDEX(RawDataRefData,$E786,0)),"")),"")</f>
        <v/>
      </c>
      <c r="BM786" s="100" t="str">
        <f t="shared" si="287"/>
        <v/>
      </c>
      <c r="BN786" s="103" t="str">
        <f t="array" ref="BN786">IF($BG786,STDEVA(IF(G5SelectionMask="x",IF(INDEX(RawDataRefData,$E786,0)&gt;0,INDEX(RawDataRefData,$E786,0)),"")),"")</f>
        <v/>
      </c>
      <c r="BO786" s="104"/>
      <c r="BP786" s="105">
        <v>2</v>
      </c>
      <c r="BQ786" s="105">
        <v>2</v>
      </c>
      <c r="BR786" s="105">
        <v>4</v>
      </c>
      <c r="BS786" s="105">
        <v>4</v>
      </c>
      <c r="BT786" s="105">
        <v>1</v>
      </c>
      <c r="BU786" s="105">
        <v>3</v>
      </c>
      <c r="BV786" s="105">
        <v>1</v>
      </c>
      <c r="BW786" s="105">
        <v>3</v>
      </c>
      <c r="BX786" s="105">
        <v>1</v>
      </c>
      <c r="BY786" s="105">
        <v>4</v>
      </c>
      <c r="BZ786" s="105">
        <v>1</v>
      </c>
      <c r="CA786" s="105">
        <v>2</v>
      </c>
      <c r="CB786" s="105">
        <v>1</v>
      </c>
      <c r="CC786" s="105">
        <v>1</v>
      </c>
      <c r="CD786" s="105">
        <v>2</v>
      </c>
    </row>
    <row r="787" spans="1:82" x14ac:dyDescent="0.2">
      <c r="A787" s="33">
        <f t="shared" si="264"/>
        <v>0</v>
      </c>
      <c r="B787" s="218"/>
      <c r="C787" s="215"/>
      <c r="D787" s="224"/>
      <c r="E787" s="72">
        <f t="shared" si="280"/>
        <v>778</v>
      </c>
      <c r="F787" s="9" t="s">
        <v>1030</v>
      </c>
      <c r="H787" s="9" t="s">
        <v>1213</v>
      </c>
      <c r="I787" s="9" t="s">
        <v>343</v>
      </c>
      <c r="K787" s="100">
        <f t="shared" si="288"/>
        <v>3</v>
      </c>
      <c r="L787" s="100"/>
      <c r="M787" s="100"/>
      <c r="N787" s="100"/>
      <c r="O787" s="100"/>
      <c r="P787" s="101">
        <f t="shared" si="289"/>
        <v>1</v>
      </c>
      <c r="Q787" s="102">
        <f t="shared" si="290"/>
        <v>3</v>
      </c>
      <c r="R787" s="102">
        <f t="shared" si="291"/>
        <v>4</v>
      </c>
      <c r="S787" s="102">
        <f t="shared" si="292"/>
        <v>3</v>
      </c>
      <c r="T787" s="102">
        <f t="shared" si="293"/>
        <v>2</v>
      </c>
      <c r="U787" s="102">
        <f t="shared" si="294"/>
        <v>2</v>
      </c>
      <c r="V787" s="102">
        <f t="shared" si="295"/>
        <v>2</v>
      </c>
      <c r="W787" s="102">
        <f t="shared" si="296"/>
        <v>2</v>
      </c>
      <c r="X787" s="102">
        <f t="shared" si="297"/>
        <v>3</v>
      </c>
      <c r="Y787" s="102">
        <f t="shared" si="298"/>
        <v>1</v>
      </c>
      <c r="Z787" s="102">
        <f t="shared" si="299"/>
        <v>2</v>
      </c>
      <c r="AA787" s="100" t="b">
        <f t="shared" si="277"/>
        <v>1</v>
      </c>
      <c r="AB787" s="100">
        <f t="array" ref="AB787">IF($AA787,MEDIAN(IF(G1SelectionMask="x",IF(INDEX(RawDataRefData,$E787,0)&gt;0,INDEX(RawDataRefData,$E787,0)),"")),"")</f>
        <v>2</v>
      </c>
      <c r="AC787" s="100">
        <f t="array" ref="AC787">IF($AA787,QUARTILE(IF(G1SelectionMask="x",IF(INDEX(RawDataRefData,$E787,0)&gt;0,INDEX(RawDataRefData,$E787,0)),""),1),"")</f>
        <v>2</v>
      </c>
      <c r="AD787" s="100">
        <f t="array" ref="AD787">IF($AA787,QUARTILE(IF(G1SelectionMask="x",IF(INDEX(RawDataRefData,$E787,0)&gt;0,INDEX(RawDataRefData,$E787,0)),""),3),"")</f>
        <v>3</v>
      </c>
      <c r="AE787" s="100">
        <f t="array" ref="AE787">IF($AA787,MIN(IF(G1SelectionMask="x",IF(INDEX(RawDataRefData,$E787,0)&gt;0,INDEX(RawDataRefData,$E787,0)),"")),"")</f>
        <v>1</v>
      </c>
      <c r="AF787" s="100">
        <f t="array" ref="AF787">IF($AA787,MAX(IF(G1SelectionMask="x",IF(INDEX(RawDataRefData,$E787,0)&gt;0,INDEX(RawDataRefData,$E787,0)),"")),"")</f>
        <v>4</v>
      </c>
      <c r="AG787" s="100">
        <f t="shared" si="278"/>
        <v>2.2727272727272729</v>
      </c>
      <c r="AH787" s="100">
        <f t="array" ref="AH787">IF($AA787,STDEVA(IF(G1SelectionMask="x",IF(INDEX(RawDataRefData,$E787,0)&gt;0,INDEX(RawDataRefData,$E787,0)),"")),"")</f>
        <v>0.90453403373329078</v>
      </c>
      <c r="AI787" s="101" t="b">
        <f t="shared" si="279"/>
        <v>1</v>
      </c>
      <c r="AJ787" s="101">
        <f t="array" ref="AJ787">IF($AI787,MEDIAN(IF(G2SelectionMask="x",IF(INDEX(RawDataRefData,$E787,0)&gt;0,INDEX(RawDataRefData,$E787,0)),"")),"")</f>
        <v>2</v>
      </c>
      <c r="AK787" s="101">
        <f t="array" ref="AK787">IF($AI787,QUARTILE(IF(G2SelectionMask="x",IF(INDEX(RawDataRefData,$E787,0)&gt;0,INDEX(RawDataRefData,$E787,0)),""),1),"")</f>
        <v>2</v>
      </c>
      <c r="AL787" s="101">
        <f t="array" ref="AL787">IF($AI787,QUARTILE(IF(G2SelectionMask="x",IF(INDEX(RawDataRefData,$E787,0)&gt;0,INDEX(RawDataRefData,$E787,0)),""),3),"")</f>
        <v>2.5</v>
      </c>
      <c r="AM787" s="101">
        <f t="array" ref="AM787">IF($AI787,MIN(IF(G2SelectionMask="x",IF(INDEX(RawDataRefData,$E787,0)&gt;0,INDEX(RawDataRefData,$E787,0)),"")),"")</f>
        <v>1</v>
      </c>
      <c r="AN787" s="101">
        <f t="array" ref="AN787">IF($AI787,MAX(IF(G2SelectionMask="x",IF(INDEX(RawDataRefData,$E787,0)&gt;0,INDEX(RawDataRefData,$E787,0)),"")),"")</f>
        <v>4</v>
      </c>
      <c r="AO787" s="101">
        <f t="shared" si="281"/>
        <v>2.1818181818181817</v>
      </c>
      <c r="AP787" s="101">
        <f t="array" ref="AP787">IF($AI787,STDEVA(IF(G2SelectionMask="x",IF(INDEX(RawDataRefData,$E787,0)&gt;0,INDEX(RawDataRefData,$E787,0)),"")),"")</f>
        <v>0.87386289750530277</v>
      </c>
      <c r="AQ787" s="100" t="b">
        <f t="shared" si="282"/>
        <v>0</v>
      </c>
      <c r="AR787" s="100" t="str">
        <f t="array" ref="AR787">IF($AQ787,MEDIAN(IF(G3SelectionMask="x",IF(INDEX(RawDataRefData,$E787,0)&gt;0,INDEX(RawDataRefData,$E787,0)),"")),"")</f>
        <v/>
      </c>
      <c r="AS787" s="100" t="str">
        <f t="array" ref="AS787">IF($AQ787,QUARTILE(IF(G3SelectionMask="x",IF(INDEX(RawDataRefData,$E787,0)&gt;0,INDEX(RawDataRefData,$E787,0)),""),1),"")</f>
        <v/>
      </c>
      <c r="AT787" s="100" t="str">
        <f t="array" ref="AT787">IF($AQ787,QUARTILE(IF(G3SelectionMask="x",IF(INDEX(RawDataRefData,$E787,0)&gt;0,INDEX(RawDataRefData,$E787,0)),""),3),"")</f>
        <v/>
      </c>
      <c r="AU787" s="100" t="str">
        <f t="array" ref="AU787">IF($AQ787,MIN(IF(G3SelectionMask="x",IF(INDEX(RawDataRefData,$E787,0)&gt;0,INDEX(RawDataRefData,$E787,0)),"")),"")</f>
        <v/>
      </c>
      <c r="AV787" s="100" t="str">
        <f t="array" ref="AV787">IF($AQ787,MAX(IF(G3SelectionMask="x",IF(INDEX(RawDataRefData,$E787,0)&gt;0,INDEX(RawDataRefData,$E787,0)),"")),"")</f>
        <v/>
      </c>
      <c r="AW787" s="100" t="str">
        <f t="shared" si="283"/>
        <v/>
      </c>
      <c r="AX787" s="100" t="str">
        <f t="array" ref="AX787">IF($AQ787,STDEVA(IF(G3SelectionMask="x",IF(INDEX(RawDataRefData,$E787,0)&gt;0,INDEX(RawDataRefData,$E787,0)),"")),"")</f>
        <v/>
      </c>
      <c r="AY787" s="101" t="b">
        <f t="shared" si="284"/>
        <v>0</v>
      </c>
      <c r="AZ787" s="101" t="str">
        <f t="array" ref="AZ787">IF($AY787,MEDIAN(IF(G4SelectionMask="x",IF(INDEX(RawDataRefData,$E787,0)&gt;0,INDEX(RawDataRefData,$E787,0)),"")),"")</f>
        <v/>
      </c>
      <c r="BA787" s="101" t="str">
        <f t="array" ref="BA787">IF($AY787,QUARTILE(IF(G4SelectionMask="x",IF(INDEX(RawDataRefData,$E787,0)&gt;0,INDEX(RawDataRefData,$E787,0)),""),1),"")</f>
        <v/>
      </c>
      <c r="BB787" s="101" t="str">
        <f t="array" ref="BB787">IF($AY787,QUARTILE(IF(G4SelectionMask="x",IF(INDEX(RawDataRefData,$E787,0)&gt;0,INDEX(RawDataRefData,$E787,0)),""),3),"")</f>
        <v/>
      </c>
      <c r="BC787" s="101" t="str">
        <f t="array" ref="BC787">IF($AY787,MIN(IF(G4SelectionMask="x",IF(INDEX(RawDataRefData,$E787,0)&gt;0,INDEX(RawDataRefData,$E787,0)),"")),"")</f>
        <v/>
      </c>
      <c r="BD787" s="101" t="str">
        <f t="array" ref="BD787">IF($AY787,MAX(IF(G4SelectionMask="x",IF(INDEX(RawDataRefData,$E787,0)&gt;0,INDEX(RawDataRefData,$E787,0)),"")),"")</f>
        <v/>
      </c>
      <c r="BE787" s="101" t="str">
        <f t="shared" si="285"/>
        <v/>
      </c>
      <c r="BF787" s="101" t="str">
        <f t="array" ref="BF787">IF($AY787,STDEVA(IF(G4SelectionMask="x",IF(INDEX(RawDataRefData,$E787,0)&gt;0,INDEX(RawDataRefData,$E787,0)),"")),"")</f>
        <v/>
      </c>
      <c r="BG787" s="100" t="b">
        <f t="shared" si="286"/>
        <v>0</v>
      </c>
      <c r="BH787" s="100" t="str">
        <f t="array" ref="BH787">IF($BG787,MEDIAN(IF(G5SelectionMask="x",IF(INDEX(RawDataRefData,$E787,0)&gt;0,INDEX(RawDataRefData,$E787,0)),"")),"")</f>
        <v/>
      </c>
      <c r="BI787" s="100" t="str">
        <f t="array" ref="BI787">IF($BG787,QUARTILE(IF(G5SelectionMask="x",IF(INDEX(RawDataRefData,$E787,0)&gt;0,INDEX(RawDataRefData,$E787,0)),""),1),"")</f>
        <v/>
      </c>
      <c r="BJ787" s="100" t="str">
        <f t="array" ref="BJ787">IF($BG787,QUARTILE(IF(G5SelectionMask="x",IF(INDEX(RawDataRefData,$E787,0)&gt;0,INDEX(RawDataRefData,$E787,0)),""),3),"")</f>
        <v/>
      </c>
      <c r="BK787" s="100" t="str">
        <f t="array" ref="BK787">IF($BG787,MIN(IF(G5SelectionMask="x",IF(INDEX(RawDataRefData,$E787,0)&gt;0,INDEX(RawDataRefData,$E787,0)),"")),"")</f>
        <v/>
      </c>
      <c r="BL787" s="100" t="str">
        <f t="array" ref="BL787">IF($BG787,MAX(IF(G5SelectionMask="x",IF(INDEX(RawDataRefData,$E787,0)&gt;0,INDEX(RawDataRefData,$E787,0)),"")),"")</f>
        <v/>
      </c>
      <c r="BM787" s="100" t="str">
        <f t="shared" si="287"/>
        <v/>
      </c>
      <c r="BN787" s="103" t="str">
        <f t="array" ref="BN787">IF($BG787,STDEVA(IF(G5SelectionMask="x",IF(INDEX(RawDataRefData,$E787,0)&gt;0,INDEX(RawDataRefData,$E787,0)),"")),"")</f>
        <v/>
      </c>
      <c r="BO787" s="104"/>
      <c r="BP787" s="105">
        <v>3</v>
      </c>
      <c r="BQ787" s="105">
        <v>1</v>
      </c>
      <c r="BR787" s="105">
        <v>3</v>
      </c>
      <c r="BS787" s="105">
        <v>4</v>
      </c>
      <c r="BT787" s="105">
        <v>3</v>
      </c>
      <c r="BU787" s="105">
        <v>2</v>
      </c>
      <c r="BV787" s="105">
        <v>2</v>
      </c>
      <c r="BW787" s="105">
        <v>2</v>
      </c>
      <c r="BX787" s="105">
        <v>2</v>
      </c>
      <c r="BY787" s="105">
        <v>3</v>
      </c>
      <c r="BZ787" s="105">
        <v>1</v>
      </c>
      <c r="CA787" s="105">
        <v>2</v>
      </c>
      <c r="CB787" s="105">
        <v>4</v>
      </c>
      <c r="CC787" s="105">
        <v>2</v>
      </c>
      <c r="CD787" s="105">
        <v>2</v>
      </c>
    </row>
    <row r="788" spans="1:82" x14ac:dyDescent="0.2">
      <c r="A788" s="33">
        <f t="shared" si="264"/>
        <v>0</v>
      </c>
      <c r="B788" s="218"/>
      <c r="C788" s="215"/>
      <c r="D788" s="224"/>
      <c r="E788" s="72">
        <f t="shared" si="280"/>
        <v>779</v>
      </c>
      <c r="F788" s="9" t="s">
        <v>1031</v>
      </c>
      <c r="H788" s="9" t="s">
        <v>1213</v>
      </c>
      <c r="I788" s="9" t="s">
        <v>343</v>
      </c>
      <c r="K788" s="100">
        <f t="shared" si="288"/>
        <v>2</v>
      </c>
      <c r="L788" s="100"/>
      <c r="M788" s="100"/>
      <c r="N788" s="100"/>
      <c r="O788" s="100"/>
      <c r="P788" s="101">
        <f t="shared" si="289"/>
        <v>3</v>
      </c>
      <c r="Q788" s="102">
        <f t="shared" si="290"/>
        <v>1</v>
      </c>
      <c r="R788" s="102">
        <f t="shared" si="291"/>
        <v>3</v>
      </c>
      <c r="S788" s="102">
        <f t="shared" si="292"/>
        <v>3</v>
      </c>
      <c r="T788" s="102">
        <f t="shared" si="293"/>
        <v>3</v>
      </c>
      <c r="U788" s="102">
        <f t="shared" si="294"/>
        <v>3</v>
      </c>
      <c r="V788" s="102">
        <f t="shared" si="295"/>
        <v>3</v>
      </c>
      <c r="W788" s="102">
        <f t="shared" si="296"/>
        <v>4</v>
      </c>
      <c r="X788" s="102">
        <f t="shared" si="297"/>
        <v>4</v>
      </c>
      <c r="Y788" s="102">
        <f t="shared" si="298"/>
        <v>4</v>
      </c>
      <c r="Z788" s="102">
        <f t="shared" si="299"/>
        <v>3</v>
      </c>
      <c r="AA788" s="100" t="b">
        <f t="shared" ref="AA788:AA851" si="300">COUNTIFS(G1SelectionMask,"x",INDEX(RawDataRefData,$E788,0),"&gt;0")&gt;=RuleofN</f>
        <v>1</v>
      </c>
      <c r="AB788" s="100">
        <f t="array" ref="AB788">IF($AA788,MEDIAN(IF(G1SelectionMask="x",IF(INDEX(RawDataRefData,$E788,0)&gt;0,INDEX(RawDataRefData,$E788,0)),"")),"")</f>
        <v>3</v>
      </c>
      <c r="AC788" s="100">
        <f t="array" ref="AC788">IF($AA788,QUARTILE(IF(G1SelectionMask="x",IF(INDEX(RawDataRefData,$E788,0)&gt;0,INDEX(RawDataRefData,$E788,0)),""),1),"")</f>
        <v>3</v>
      </c>
      <c r="AD788" s="100">
        <f t="array" ref="AD788">IF($AA788,QUARTILE(IF(G1SelectionMask="x",IF(INDEX(RawDataRefData,$E788,0)&gt;0,INDEX(RawDataRefData,$E788,0)),""),3),"")</f>
        <v>3.5</v>
      </c>
      <c r="AE788" s="100">
        <f t="array" ref="AE788">IF($AA788,MIN(IF(G1SelectionMask="x",IF(INDEX(RawDataRefData,$E788,0)&gt;0,INDEX(RawDataRefData,$E788,0)),"")),"")</f>
        <v>1</v>
      </c>
      <c r="AF788" s="100">
        <f t="array" ref="AF788">IF($AA788,MAX(IF(G1SelectionMask="x",IF(INDEX(RawDataRefData,$E788,0)&gt;0,INDEX(RawDataRefData,$E788,0)),"")),"")</f>
        <v>4</v>
      </c>
      <c r="AG788" s="100">
        <f t="shared" ref="AG788:AG851" si="301">IF($AA788,AVERAGEIF(G1SelectionMask,"x",INDEX(RawDataRefData,$E788,0)),"")</f>
        <v>3.0909090909090908</v>
      </c>
      <c r="AH788" s="100">
        <f t="array" ref="AH788">IF($AA788,STDEVA(IF(G1SelectionMask="x",IF(INDEX(RawDataRefData,$E788,0)&gt;0,INDEX(RawDataRefData,$E788,0)),"")),"")</f>
        <v>0.8312094145936334</v>
      </c>
      <c r="AI788" s="101" t="b">
        <f t="shared" ref="AI788:AI851" si="302">COUNTIFS(G2SelectionMask,"x",INDEX(RawDataRefData,$E788,0),"&gt;0")&gt;=RuleofN</f>
        <v>1</v>
      </c>
      <c r="AJ788" s="101">
        <f t="array" ref="AJ788">IF($AI788,MEDIAN(IF(G2SelectionMask="x",IF(INDEX(RawDataRefData,$E788,0)&gt;0,INDEX(RawDataRefData,$E788,0)),"")),"")</f>
        <v>3</v>
      </c>
      <c r="AK788" s="101">
        <f t="array" ref="AK788">IF($AI788,QUARTILE(IF(G2SelectionMask="x",IF(INDEX(RawDataRefData,$E788,0)&gt;0,INDEX(RawDataRefData,$E788,0)),""),1),"")</f>
        <v>2.5</v>
      </c>
      <c r="AL788" s="101">
        <f t="array" ref="AL788">IF($AI788,QUARTILE(IF(G2SelectionMask="x",IF(INDEX(RawDataRefData,$E788,0)&gt;0,INDEX(RawDataRefData,$E788,0)),""),3),"")</f>
        <v>3</v>
      </c>
      <c r="AM788" s="101">
        <f t="array" ref="AM788">IF($AI788,MIN(IF(G2SelectionMask="x",IF(INDEX(RawDataRefData,$E788,0)&gt;0,INDEX(RawDataRefData,$E788,0)),"")),"")</f>
        <v>1</v>
      </c>
      <c r="AN788" s="101">
        <f t="array" ref="AN788">IF($AI788,MAX(IF(G2SelectionMask="x",IF(INDEX(RawDataRefData,$E788,0)&gt;0,INDEX(RawDataRefData,$E788,0)),"")),"")</f>
        <v>4</v>
      </c>
      <c r="AO788" s="101">
        <f t="shared" si="281"/>
        <v>2.7272727272727271</v>
      </c>
      <c r="AP788" s="101">
        <f t="array" ref="AP788">IF($AI788,STDEVA(IF(G2SelectionMask="x",IF(INDEX(RawDataRefData,$E788,0)&gt;0,INDEX(RawDataRefData,$E788,0)),"")),"")</f>
        <v>1.0090499582190262</v>
      </c>
      <c r="AQ788" s="100" t="b">
        <f t="shared" si="282"/>
        <v>0</v>
      </c>
      <c r="AR788" s="100" t="str">
        <f t="array" ref="AR788">IF($AQ788,MEDIAN(IF(G3SelectionMask="x",IF(INDEX(RawDataRefData,$E788,0)&gt;0,INDEX(RawDataRefData,$E788,0)),"")),"")</f>
        <v/>
      </c>
      <c r="AS788" s="100" t="str">
        <f t="array" ref="AS788">IF($AQ788,QUARTILE(IF(G3SelectionMask="x",IF(INDEX(RawDataRefData,$E788,0)&gt;0,INDEX(RawDataRefData,$E788,0)),""),1),"")</f>
        <v/>
      </c>
      <c r="AT788" s="100" t="str">
        <f t="array" ref="AT788">IF($AQ788,QUARTILE(IF(G3SelectionMask="x",IF(INDEX(RawDataRefData,$E788,0)&gt;0,INDEX(RawDataRefData,$E788,0)),""),3),"")</f>
        <v/>
      </c>
      <c r="AU788" s="100" t="str">
        <f t="array" ref="AU788">IF($AQ788,MIN(IF(G3SelectionMask="x",IF(INDEX(RawDataRefData,$E788,0)&gt;0,INDEX(RawDataRefData,$E788,0)),"")),"")</f>
        <v/>
      </c>
      <c r="AV788" s="100" t="str">
        <f t="array" ref="AV788">IF($AQ788,MAX(IF(G3SelectionMask="x",IF(INDEX(RawDataRefData,$E788,0)&gt;0,INDEX(RawDataRefData,$E788,0)),"")),"")</f>
        <v/>
      </c>
      <c r="AW788" s="100" t="str">
        <f t="shared" si="283"/>
        <v/>
      </c>
      <c r="AX788" s="100" t="str">
        <f t="array" ref="AX788">IF($AQ788,STDEVA(IF(G3SelectionMask="x",IF(INDEX(RawDataRefData,$E788,0)&gt;0,INDEX(RawDataRefData,$E788,0)),"")),"")</f>
        <v/>
      </c>
      <c r="AY788" s="101" t="b">
        <f t="shared" si="284"/>
        <v>0</v>
      </c>
      <c r="AZ788" s="101" t="str">
        <f t="array" ref="AZ788">IF($AY788,MEDIAN(IF(G4SelectionMask="x",IF(INDEX(RawDataRefData,$E788,0)&gt;0,INDEX(RawDataRefData,$E788,0)),"")),"")</f>
        <v/>
      </c>
      <c r="BA788" s="101" t="str">
        <f t="array" ref="BA788">IF($AY788,QUARTILE(IF(G4SelectionMask="x",IF(INDEX(RawDataRefData,$E788,0)&gt;0,INDEX(RawDataRefData,$E788,0)),""),1),"")</f>
        <v/>
      </c>
      <c r="BB788" s="101" t="str">
        <f t="array" ref="BB788">IF($AY788,QUARTILE(IF(G4SelectionMask="x",IF(INDEX(RawDataRefData,$E788,0)&gt;0,INDEX(RawDataRefData,$E788,0)),""),3),"")</f>
        <v/>
      </c>
      <c r="BC788" s="101" t="str">
        <f t="array" ref="BC788">IF($AY788,MIN(IF(G4SelectionMask="x",IF(INDEX(RawDataRefData,$E788,0)&gt;0,INDEX(RawDataRefData,$E788,0)),"")),"")</f>
        <v/>
      </c>
      <c r="BD788" s="101" t="str">
        <f t="array" ref="BD788">IF($AY788,MAX(IF(G4SelectionMask="x",IF(INDEX(RawDataRefData,$E788,0)&gt;0,INDEX(RawDataRefData,$E788,0)),"")),"")</f>
        <v/>
      </c>
      <c r="BE788" s="101" t="str">
        <f t="shared" si="285"/>
        <v/>
      </c>
      <c r="BF788" s="101" t="str">
        <f t="array" ref="BF788">IF($AY788,STDEVA(IF(G4SelectionMask="x",IF(INDEX(RawDataRefData,$E788,0)&gt;0,INDEX(RawDataRefData,$E788,0)),"")),"")</f>
        <v/>
      </c>
      <c r="BG788" s="100" t="b">
        <f t="shared" si="286"/>
        <v>0</v>
      </c>
      <c r="BH788" s="100" t="str">
        <f t="array" ref="BH788">IF($BG788,MEDIAN(IF(G5SelectionMask="x",IF(INDEX(RawDataRefData,$E788,0)&gt;0,INDEX(RawDataRefData,$E788,0)),"")),"")</f>
        <v/>
      </c>
      <c r="BI788" s="100" t="str">
        <f t="array" ref="BI788">IF($BG788,QUARTILE(IF(G5SelectionMask="x",IF(INDEX(RawDataRefData,$E788,0)&gt;0,INDEX(RawDataRefData,$E788,0)),""),1),"")</f>
        <v/>
      </c>
      <c r="BJ788" s="100" t="str">
        <f t="array" ref="BJ788">IF($BG788,QUARTILE(IF(G5SelectionMask="x",IF(INDEX(RawDataRefData,$E788,0)&gt;0,INDEX(RawDataRefData,$E788,0)),""),3),"")</f>
        <v/>
      </c>
      <c r="BK788" s="100" t="str">
        <f t="array" ref="BK788">IF($BG788,MIN(IF(G5SelectionMask="x",IF(INDEX(RawDataRefData,$E788,0)&gt;0,INDEX(RawDataRefData,$E788,0)),"")),"")</f>
        <v/>
      </c>
      <c r="BL788" s="100" t="str">
        <f t="array" ref="BL788">IF($BG788,MAX(IF(G5SelectionMask="x",IF(INDEX(RawDataRefData,$E788,0)&gt;0,INDEX(RawDataRefData,$E788,0)),"")),"")</f>
        <v/>
      </c>
      <c r="BM788" s="100" t="str">
        <f t="shared" si="287"/>
        <v/>
      </c>
      <c r="BN788" s="103" t="str">
        <f t="array" ref="BN788">IF($BG788,STDEVA(IF(G5SelectionMask="x",IF(INDEX(RawDataRefData,$E788,0)&gt;0,INDEX(RawDataRefData,$E788,0)),"")),"")</f>
        <v/>
      </c>
      <c r="BO788" s="104"/>
      <c r="BP788" s="105">
        <v>2</v>
      </c>
      <c r="BQ788" s="105">
        <v>3</v>
      </c>
      <c r="BR788" s="105">
        <v>1</v>
      </c>
      <c r="BS788" s="105">
        <v>3</v>
      </c>
      <c r="BT788" s="105">
        <v>3</v>
      </c>
      <c r="BU788" s="105">
        <v>3</v>
      </c>
      <c r="BV788" s="105">
        <v>3</v>
      </c>
      <c r="BW788" s="105">
        <v>3</v>
      </c>
      <c r="BX788" s="105">
        <v>4</v>
      </c>
      <c r="BY788" s="105">
        <v>4</v>
      </c>
      <c r="BZ788" s="105">
        <v>4</v>
      </c>
      <c r="CA788" s="105">
        <v>3</v>
      </c>
      <c r="CB788" s="105">
        <v>3</v>
      </c>
      <c r="CC788" s="105">
        <v>1</v>
      </c>
      <c r="CD788" s="105">
        <v>2</v>
      </c>
    </row>
    <row r="789" spans="1:82" x14ac:dyDescent="0.2">
      <c r="A789" s="33">
        <f t="shared" si="264"/>
        <v>0</v>
      </c>
      <c r="B789" s="218"/>
      <c r="C789" s="215"/>
      <c r="D789" s="224"/>
      <c r="E789" s="72">
        <f t="shared" ref="E789:E852" si="303">ROW()-RawDataFieldKeyBaseRow</f>
        <v>780</v>
      </c>
      <c r="F789" s="9" t="s">
        <v>1032</v>
      </c>
      <c r="H789" s="9" t="s">
        <v>1213</v>
      </c>
      <c r="I789" s="9" t="s">
        <v>343</v>
      </c>
      <c r="K789" s="100">
        <f t="shared" si="288"/>
        <v>4</v>
      </c>
      <c r="L789" s="100"/>
      <c r="M789" s="100"/>
      <c r="N789" s="100"/>
      <c r="O789" s="100"/>
      <c r="P789" s="101">
        <f t="shared" si="289"/>
        <v>1</v>
      </c>
      <c r="Q789" s="102">
        <f t="shared" si="290"/>
        <v>4</v>
      </c>
      <c r="R789" s="102">
        <f t="shared" si="291"/>
        <v>3</v>
      </c>
      <c r="S789" s="102">
        <f t="shared" si="292"/>
        <v>1</v>
      </c>
      <c r="T789" s="102">
        <f t="shared" si="293"/>
        <v>1</v>
      </c>
      <c r="U789" s="102">
        <f t="shared" si="294"/>
        <v>3</v>
      </c>
      <c r="V789" s="102">
        <f t="shared" si="295"/>
        <v>2</v>
      </c>
      <c r="W789" s="102">
        <f t="shared" si="296"/>
        <v>4</v>
      </c>
      <c r="X789" s="102">
        <f t="shared" si="297"/>
        <v>4</v>
      </c>
      <c r="Y789" s="102">
        <f t="shared" si="298"/>
        <v>4</v>
      </c>
      <c r="Z789" s="102">
        <f t="shared" si="299"/>
        <v>3</v>
      </c>
      <c r="AA789" s="100" t="b">
        <f t="shared" si="300"/>
        <v>1</v>
      </c>
      <c r="AB789" s="100">
        <f t="array" ref="AB789">IF($AA789,MEDIAN(IF(G1SelectionMask="x",IF(INDEX(RawDataRefData,$E789,0)&gt;0,INDEX(RawDataRefData,$E789,0)),"")),"")</f>
        <v>3</v>
      </c>
      <c r="AC789" s="100">
        <f t="array" ref="AC789">IF($AA789,QUARTILE(IF(G1SelectionMask="x",IF(INDEX(RawDataRefData,$E789,0)&gt;0,INDEX(RawDataRefData,$E789,0)),""),1),"")</f>
        <v>1.5</v>
      </c>
      <c r="AD789" s="100">
        <f t="array" ref="AD789">IF($AA789,QUARTILE(IF(G1SelectionMask="x",IF(INDEX(RawDataRefData,$E789,0)&gt;0,INDEX(RawDataRefData,$E789,0)),""),3),"")</f>
        <v>4</v>
      </c>
      <c r="AE789" s="100">
        <f t="array" ref="AE789">IF($AA789,MIN(IF(G1SelectionMask="x",IF(INDEX(RawDataRefData,$E789,0)&gt;0,INDEX(RawDataRefData,$E789,0)),"")),"")</f>
        <v>1</v>
      </c>
      <c r="AF789" s="100">
        <f t="array" ref="AF789">IF($AA789,MAX(IF(G1SelectionMask="x",IF(INDEX(RawDataRefData,$E789,0)&gt;0,INDEX(RawDataRefData,$E789,0)),"")),"")</f>
        <v>4</v>
      </c>
      <c r="AG789" s="100">
        <f t="shared" si="301"/>
        <v>2.7272727272727271</v>
      </c>
      <c r="AH789" s="100">
        <f t="array" ref="AH789">IF($AA789,STDEVA(IF(G1SelectionMask="x",IF(INDEX(RawDataRefData,$E789,0)&gt;0,INDEX(RawDataRefData,$E789,0)),"")),"")</f>
        <v>1.2720777563426768</v>
      </c>
      <c r="AI789" s="101" t="b">
        <f t="shared" si="302"/>
        <v>1</v>
      </c>
      <c r="AJ789" s="101">
        <f t="array" ref="AJ789">IF($AI789,MEDIAN(IF(G2SelectionMask="x",IF(INDEX(RawDataRefData,$E789,0)&gt;0,INDEX(RawDataRefData,$E789,0)),"")),"")</f>
        <v>2</v>
      </c>
      <c r="AK789" s="101">
        <f t="array" ref="AK789">IF($AI789,QUARTILE(IF(G2SelectionMask="x",IF(INDEX(RawDataRefData,$E789,0)&gt;0,INDEX(RawDataRefData,$E789,0)),""),1),"")</f>
        <v>1</v>
      </c>
      <c r="AL789" s="101">
        <f t="array" ref="AL789">IF($AI789,QUARTILE(IF(G2SelectionMask="x",IF(INDEX(RawDataRefData,$E789,0)&gt;0,INDEX(RawDataRefData,$E789,0)),""),3),"")</f>
        <v>3.5</v>
      </c>
      <c r="AM789" s="101">
        <f t="array" ref="AM789">IF($AI789,MIN(IF(G2SelectionMask="x",IF(INDEX(RawDataRefData,$E789,0)&gt;0,INDEX(RawDataRefData,$E789,0)),"")),"")</f>
        <v>1</v>
      </c>
      <c r="AN789" s="101">
        <f t="array" ref="AN789">IF($AI789,MAX(IF(G2SelectionMask="x",IF(INDEX(RawDataRefData,$E789,0)&gt;0,INDEX(RawDataRefData,$E789,0)),"")),"")</f>
        <v>4</v>
      </c>
      <c r="AO789" s="101">
        <f t="shared" ref="AO789:AO852" si="304">IF($AI789,AVERAGEIF(G2SelectionMask,"x",INDEX(RawDataRefData,$E789,0)),"")</f>
        <v>2.2727272727272729</v>
      </c>
      <c r="AP789" s="101">
        <f t="array" ref="AP789">IF($AI789,STDEVA(IF(G2SelectionMask="x",IF(INDEX(RawDataRefData,$E789,0)&gt;0,INDEX(RawDataRefData,$E789,0)),"")),"")</f>
        <v>1.3483997249264841</v>
      </c>
      <c r="AQ789" s="100" t="b">
        <f t="shared" ref="AQ789:AQ852" si="305">COUNTIFS(G3SelectionMask,"x",INDEX(RawDataRefData,$E789,0),"&gt;0")&gt;=RuleofN</f>
        <v>0</v>
      </c>
      <c r="AR789" s="100" t="str">
        <f t="array" ref="AR789">IF($AQ789,MEDIAN(IF(G3SelectionMask="x",IF(INDEX(RawDataRefData,$E789,0)&gt;0,INDEX(RawDataRefData,$E789,0)),"")),"")</f>
        <v/>
      </c>
      <c r="AS789" s="100" t="str">
        <f t="array" ref="AS789">IF($AQ789,QUARTILE(IF(G3SelectionMask="x",IF(INDEX(RawDataRefData,$E789,0)&gt;0,INDEX(RawDataRefData,$E789,0)),""),1),"")</f>
        <v/>
      </c>
      <c r="AT789" s="100" t="str">
        <f t="array" ref="AT789">IF($AQ789,QUARTILE(IF(G3SelectionMask="x",IF(INDEX(RawDataRefData,$E789,0)&gt;0,INDEX(RawDataRefData,$E789,0)),""),3),"")</f>
        <v/>
      </c>
      <c r="AU789" s="100" t="str">
        <f t="array" ref="AU789">IF($AQ789,MIN(IF(G3SelectionMask="x",IF(INDEX(RawDataRefData,$E789,0)&gt;0,INDEX(RawDataRefData,$E789,0)),"")),"")</f>
        <v/>
      </c>
      <c r="AV789" s="100" t="str">
        <f t="array" ref="AV789">IF($AQ789,MAX(IF(G3SelectionMask="x",IF(INDEX(RawDataRefData,$E789,0)&gt;0,INDEX(RawDataRefData,$E789,0)),"")),"")</f>
        <v/>
      </c>
      <c r="AW789" s="100" t="str">
        <f t="shared" ref="AW789:AW852" si="306">IF($AQ789,AVERAGEIF(G3SelectionMask,"x",INDEX(RawDataRefData,$E789,0)),"")</f>
        <v/>
      </c>
      <c r="AX789" s="100" t="str">
        <f t="array" ref="AX789">IF($AQ789,STDEVA(IF(G3SelectionMask="x",IF(INDEX(RawDataRefData,$E789,0)&gt;0,INDEX(RawDataRefData,$E789,0)),"")),"")</f>
        <v/>
      </c>
      <c r="AY789" s="101" t="b">
        <f t="shared" ref="AY789:AY852" si="307">COUNTIFS(G4SelectionMask,"x",INDEX(RawDataRefData,$E789,0),"&gt;0")&gt;=RuleofN</f>
        <v>0</v>
      </c>
      <c r="AZ789" s="101" t="str">
        <f t="array" ref="AZ789">IF($AY789,MEDIAN(IF(G4SelectionMask="x",IF(INDEX(RawDataRefData,$E789,0)&gt;0,INDEX(RawDataRefData,$E789,0)),"")),"")</f>
        <v/>
      </c>
      <c r="BA789" s="101" t="str">
        <f t="array" ref="BA789">IF($AY789,QUARTILE(IF(G4SelectionMask="x",IF(INDEX(RawDataRefData,$E789,0)&gt;0,INDEX(RawDataRefData,$E789,0)),""),1),"")</f>
        <v/>
      </c>
      <c r="BB789" s="101" t="str">
        <f t="array" ref="BB789">IF($AY789,QUARTILE(IF(G4SelectionMask="x",IF(INDEX(RawDataRefData,$E789,0)&gt;0,INDEX(RawDataRefData,$E789,0)),""),3),"")</f>
        <v/>
      </c>
      <c r="BC789" s="101" t="str">
        <f t="array" ref="BC789">IF($AY789,MIN(IF(G4SelectionMask="x",IF(INDEX(RawDataRefData,$E789,0)&gt;0,INDEX(RawDataRefData,$E789,0)),"")),"")</f>
        <v/>
      </c>
      <c r="BD789" s="101" t="str">
        <f t="array" ref="BD789">IF($AY789,MAX(IF(G4SelectionMask="x",IF(INDEX(RawDataRefData,$E789,0)&gt;0,INDEX(RawDataRefData,$E789,0)),"")),"")</f>
        <v/>
      </c>
      <c r="BE789" s="101" t="str">
        <f t="shared" ref="BE789:BE852" si="308">IF($AY789,AVERAGEIF(G4SelectionMask,"x",INDEX(RawDataRefData,$E789,0)),"")</f>
        <v/>
      </c>
      <c r="BF789" s="101" t="str">
        <f t="array" ref="BF789">IF($AY789,STDEVA(IF(G4SelectionMask="x",IF(INDEX(RawDataRefData,$E789,0)&gt;0,INDEX(RawDataRefData,$E789,0)),"")),"")</f>
        <v/>
      </c>
      <c r="BG789" s="100" t="b">
        <f t="shared" ref="BG789:BG852" si="309">COUNTIFS(G5SelectionMask,"x",INDEX(RawDataRefData,$E789,0),"&gt;0")&gt;=RuleofN</f>
        <v>0</v>
      </c>
      <c r="BH789" s="100" t="str">
        <f t="array" ref="BH789">IF($BG789,MEDIAN(IF(G5SelectionMask="x",IF(INDEX(RawDataRefData,$E789,0)&gt;0,INDEX(RawDataRefData,$E789,0)),"")),"")</f>
        <v/>
      </c>
      <c r="BI789" s="100" t="str">
        <f t="array" ref="BI789">IF($BG789,QUARTILE(IF(G5SelectionMask="x",IF(INDEX(RawDataRefData,$E789,0)&gt;0,INDEX(RawDataRefData,$E789,0)),""),1),"")</f>
        <v/>
      </c>
      <c r="BJ789" s="100" t="str">
        <f t="array" ref="BJ789">IF($BG789,QUARTILE(IF(G5SelectionMask="x",IF(INDEX(RawDataRefData,$E789,0)&gt;0,INDEX(RawDataRefData,$E789,0)),""),3),"")</f>
        <v/>
      </c>
      <c r="BK789" s="100" t="str">
        <f t="array" ref="BK789">IF($BG789,MIN(IF(G5SelectionMask="x",IF(INDEX(RawDataRefData,$E789,0)&gt;0,INDEX(RawDataRefData,$E789,0)),"")),"")</f>
        <v/>
      </c>
      <c r="BL789" s="100" t="str">
        <f t="array" ref="BL789">IF($BG789,MAX(IF(G5SelectionMask="x",IF(INDEX(RawDataRefData,$E789,0)&gt;0,INDEX(RawDataRefData,$E789,0)),"")),"")</f>
        <v/>
      </c>
      <c r="BM789" s="100" t="str">
        <f t="shared" ref="BM789:BM852" si="310">IF($BG789,AVERAGEIF(G5SelectionMask,"x",INDEX(RawDataRefData,$E789,0)),"")</f>
        <v/>
      </c>
      <c r="BN789" s="103" t="str">
        <f t="array" ref="BN789">IF($BG789,STDEVA(IF(G5SelectionMask="x",IF(INDEX(RawDataRefData,$E789,0)&gt;0,INDEX(RawDataRefData,$E789,0)),"")),"")</f>
        <v/>
      </c>
      <c r="BO789" s="104"/>
      <c r="BP789" s="105">
        <v>4</v>
      </c>
      <c r="BQ789" s="105">
        <v>1</v>
      </c>
      <c r="BR789" s="105">
        <v>4</v>
      </c>
      <c r="BS789" s="105">
        <v>3</v>
      </c>
      <c r="BT789" s="105">
        <v>1</v>
      </c>
      <c r="BU789" s="105">
        <v>1</v>
      </c>
      <c r="BV789" s="105">
        <v>3</v>
      </c>
      <c r="BW789" s="105">
        <v>2</v>
      </c>
      <c r="BX789" s="105">
        <v>4</v>
      </c>
      <c r="BY789" s="105">
        <v>4</v>
      </c>
      <c r="BZ789" s="105">
        <v>4</v>
      </c>
      <c r="CA789" s="105">
        <v>3</v>
      </c>
      <c r="CB789" s="105">
        <v>1</v>
      </c>
      <c r="CC789" s="105">
        <v>3</v>
      </c>
      <c r="CD789" s="105">
        <v>1</v>
      </c>
    </row>
    <row r="790" spans="1:82" x14ac:dyDescent="0.2">
      <c r="A790" s="33">
        <f t="shared" si="264"/>
        <v>0</v>
      </c>
      <c r="B790" s="218"/>
      <c r="C790" s="215"/>
      <c r="D790" s="224"/>
      <c r="E790" s="72">
        <f t="shared" si="303"/>
        <v>781</v>
      </c>
      <c r="F790" s="9" t="s">
        <v>1033</v>
      </c>
      <c r="H790" s="9" t="s">
        <v>1213</v>
      </c>
      <c r="I790" s="9" t="s">
        <v>343</v>
      </c>
      <c r="K790" s="100">
        <f t="shared" si="288"/>
        <v>4</v>
      </c>
      <c r="L790" s="100"/>
      <c r="M790" s="100"/>
      <c r="N790" s="100"/>
      <c r="O790" s="100"/>
      <c r="P790" s="101">
        <f t="shared" si="289"/>
        <v>2</v>
      </c>
      <c r="Q790" s="102">
        <f t="shared" si="290"/>
        <v>4</v>
      </c>
      <c r="R790" s="102">
        <f t="shared" si="291"/>
        <v>4</v>
      </c>
      <c r="S790" s="102">
        <f t="shared" si="292"/>
        <v>2</v>
      </c>
      <c r="T790" s="102">
        <f t="shared" si="293"/>
        <v>4</v>
      </c>
      <c r="U790" s="102">
        <f t="shared" si="294"/>
        <v>4</v>
      </c>
      <c r="V790" s="102">
        <f t="shared" si="295"/>
        <v>3</v>
      </c>
      <c r="W790" s="102">
        <f t="shared" si="296"/>
        <v>1</v>
      </c>
      <c r="X790" s="102">
        <f t="shared" si="297"/>
        <v>4</v>
      </c>
      <c r="Y790" s="102">
        <f t="shared" si="298"/>
        <v>3</v>
      </c>
      <c r="Z790" s="102">
        <f t="shared" si="299"/>
        <v>2</v>
      </c>
      <c r="AA790" s="100" t="b">
        <f t="shared" si="300"/>
        <v>1</v>
      </c>
      <c r="AB790" s="100">
        <f t="array" ref="AB790">IF($AA790,MEDIAN(IF(G1SelectionMask="x",IF(INDEX(RawDataRefData,$E790,0)&gt;0,INDEX(RawDataRefData,$E790,0)),"")),"")</f>
        <v>3</v>
      </c>
      <c r="AC790" s="100">
        <f t="array" ref="AC790">IF($AA790,QUARTILE(IF(G1SelectionMask="x",IF(INDEX(RawDataRefData,$E790,0)&gt;0,INDEX(RawDataRefData,$E790,0)),""),1),"")</f>
        <v>2</v>
      </c>
      <c r="AD790" s="100">
        <f t="array" ref="AD790">IF($AA790,QUARTILE(IF(G1SelectionMask="x",IF(INDEX(RawDataRefData,$E790,0)&gt;0,INDEX(RawDataRefData,$E790,0)),""),3),"")</f>
        <v>4</v>
      </c>
      <c r="AE790" s="100">
        <f t="array" ref="AE790">IF($AA790,MIN(IF(G1SelectionMask="x",IF(INDEX(RawDataRefData,$E790,0)&gt;0,INDEX(RawDataRefData,$E790,0)),"")),"")</f>
        <v>1</v>
      </c>
      <c r="AF790" s="100">
        <f t="array" ref="AF790">IF($AA790,MAX(IF(G1SelectionMask="x",IF(INDEX(RawDataRefData,$E790,0)&gt;0,INDEX(RawDataRefData,$E790,0)),"")),"")</f>
        <v>4</v>
      </c>
      <c r="AG790" s="100">
        <f t="shared" si="301"/>
        <v>3</v>
      </c>
      <c r="AH790" s="100">
        <f t="array" ref="AH790">IF($AA790,STDEVA(IF(G1SelectionMask="x",IF(INDEX(RawDataRefData,$E790,0)&gt;0,INDEX(RawDataRefData,$E790,0)),"")),"")</f>
        <v>1.0954451150103321</v>
      </c>
      <c r="AI790" s="101" t="b">
        <f t="shared" si="302"/>
        <v>1</v>
      </c>
      <c r="AJ790" s="101">
        <f t="array" ref="AJ790">IF($AI790,MEDIAN(IF(G2SelectionMask="x",IF(INDEX(RawDataRefData,$E790,0)&gt;0,INDEX(RawDataRefData,$E790,0)),"")),"")</f>
        <v>2</v>
      </c>
      <c r="AK790" s="101">
        <f t="array" ref="AK790">IF($AI790,QUARTILE(IF(G2SelectionMask="x",IF(INDEX(RawDataRefData,$E790,0)&gt;0,INDEX(RawDataRefData,$E790,0)),""),1),"")</f>
        <v>2</v>
      </c>
      <c r="AL790" s="101">
        <f t="array" ref="AL790">IF($AI790,QUARTILE(IF(G2SelectionMask="x",IF(INDEX(RawDataRefData,$E790,0)&gt;0,INDEX(RawDataRefData,$E790,0)),""),3),"")</f>
        <v>3.5</v>
      </c>
      <c r="AM790" s="101">
        <f t="array" ref="AM790">IF($AI790,MIN(IF(G2SelectionMask="x",IF(INDEX(RawDataRefData,$E790,0)&gt;0,INDEX(RawDataRefData,$E790,0)),"")),"")</f>
        <v>1</v>
      </c>
      <c r="AN790" s="101">
        <f t="array" ref="AN790">IF($AI790,MAX(IF(G2SelectionMask="x",IF(INDEX(RawDataRefData,$E790,0)&gt;0,INDEX(RawDataRefData,$E790,0)),"")),"")</f>
        <v>4</v>
      </c>
      <c r="AO790" s="101">
        <f t="shared" si="304"/>
        <v>2.6363636363636362</v>
      </c>
      <c r="AP790" s="101">
        <f t="array" ref="AP790">IF($AI790,STDEVA(IF(G2SelectionMask="x",IF(INDEX(RawDataRefData,$E790,0)&gt;0,INDEX(RawDataRefData,$E790,0)),"")),"")</f>
        <v>1.0269106361049412</v>
      </c>
      <c r="AQ790" s="100" t="b">
        <f t="shared" si="305"/>
        <v>0</v>
      </c>
      <c r="AR790" s="100" t="str">
        <f t="array" ref="AR790">IF($AQ790,MEDIAN(IF(G3SelectionMask="x",IF(INDEX(RawDataRefData,$E790,0)&gt;0,INDEX(RawDataRefData,$E790,0)),"")),"")</f>
        <v/>
      </c>
      <c r="AS790" s="100" t="str">
        <f t="array" ref="AS790">IF($AQ790,QUARTILE(IF(G3SelectionMask="x",IF(INDEX(RawDataRefData,$E790,0)&gt;0,INDEX(RawDataRefData,$E790,0)),""),1),"")</f>
        <v/>
      </c>
      <c r="AT790" s="100" t="str">
        <f t="array" ref="AT790">IF($AQ790,QUARTILE(IF(G3SelectionMask="x",IF(INDEX(RawDataRefData,$E790,0)&gt;0,INDEX(RawDataRefData,$E790,0)),""),3),"")</f>
        <v/>
      </c>
      <c r="AU790" s="100" t="str">
        <f t="array" ref="AU790">IF($AQ790,MIN(IF(G3SelectionMask="x",IF(INDEX(RawDataRefData,$E790,0)&gt;0,INDEX(RawDataRefData,$E790,0)),"")),"")</f>
        <v/>
      </c>
      <c r="AV790" s="100" t="str">
        <f t="array" ref="AV790">IF($AQ790,MAX(IF(G3SelectionMask="x",IF(INDEX(RawDataRefData,$E790,0)&gt;0,INDEX(RawDataRefData,$E790,0)),"")),"")</f>
        <v/>
      </c>
      <c r="AW790" s="100" t="str">
        <f t="shared" si="306"/>
        <v/>
      </c>
      <c r="AX790" s="100" t="str">
        <f t="array" ref="AX790">IF($AQ790,STDEVA(IF(G3SelectionMask="x",IF(INDEX(RawDataRefData,$E790,0)&gt;0,INDEX(RawDataRefData,$E790,0)),"")),"")</f>
        <v/>
      </c>
      <c r="AY790" s="101" t="b">
        <f t="shared" si="307"/>
        <v>0</v>
      </c>
      <c r="AZ790" s="101" t="str">
        <f t="array" ref="AZ790">IF($AY790,MEDIAN(IF(G4SelectionMask="x",IF(INDEX(RawDataRefData,$E790,0)&gt;0,INDEX(RawDataRefData,$E790,0)),"")),"")</f>
        <v/>
      </c>
      <c r="BA790" s="101" t="str">
        <f t="array" ref="BA790">IF($AY790,QUARTILE(IF(G4SelectionMask="x",IF(INDEX(RawDataRefData,$E790,0)&gt;0,INDEX(RawDataRefData,$E790,0)),""),1),"")</f>
        <v/>
      </c>
      <c r="BB790" s="101" t="str">
        <f t="array" ref="BB790">IF($AY790,QUARTILE(IF(G4SelectionMask="x",IF(INDEX(RawDataRefData,$E790,0)&gt;0,INDEX(RawDataRefData,$E790,0)),""),3),"")</f>
        <v/>
      </c>
      <c r="BC790" s="101" t="str">
        <f t="array" ref="BC790">IF($AY790,MIN(IF(G4SelectionMask="x",IF(INDEX(RawDataRefData,$E790,0)&gt;0,INDEX(RawDataRefData,$E790,0)),"")),"")</f>
        <v/>
      </c>
      <c r="BD790" s="101" t="str">
        <f t="array" ref="BD790">IF($AY790,MAX(IF(G4SelectionMask="x",IF(INDEX(RawDataRefData,$E790,0)&gt;0,INDEX(RawDataRefData,$E790,0)),"")),"")</f>
        <v/>
      </c>
      <c r="BE790" s="101" t="str">
        <f t="shared" si="308"/>
        <v/>
      </c>
      <c r="BF790" s="101" t="str">
        <f t="array" ref="BF790">IF($AY790,STDEVA(IF(G4SelectionMask="x",IF(INDEX(RawDataRefData,$E790,0)&gt;0,INDEX(RawDataRefData,$E790,0)),"")),"")</f>
        <v/>
      </c>
      <c r="BG790" s="100" t="b">
        <f t="shared" si="309"/>
        <v>0</v>
      </c>
      <c r="BH790" s="100" t="str">
        <f t="array" ref="BH790">IF($BG790,MEDIAN(IF(G5SelectionMask="x",IF(INDEX(RawDataRefData,$E790,0)&gt;0,INDEX(RawDataRefData,$E790,0)),"")),"")</f>
        <v/>
      </c>
      <c r="BI790" s="100" t="str">
        <f t="array" ref="BI790">IF($BG790,QUARTILE(IF(G5SelectionMask="x",IF(INDEX(RawDataRefData,$E790,0)&gt;0,INDEX(RawDataRefData,$E790,0)),""),1),"")</f>
        <v/>
      </c>
      <c r="BJ790" s="100" t="str">
        <f t="array" ref="BJ790">IF($BG790,QUARTILE(IF(G5SelectionMask="x",IF(INDEX(RawDataRefData,$E790,0)&gt;0,INDEX(RawDataRefData,$E790,0)),""),3),"")</f>
        <v/>
      </c>
      <c r="BK790" s="100" t="str">
        <f t="array" ref="BK790">IF($BG790,MIN(IF(G5SelectionMask="x",IF(INDEX(RawDataRefData,$E790,0)&gt;0,INDEX(RawDataRefData,$E790,0)),"")),"")</f>
        <v/>
      </c>
      <c r="BL790" s="100" t="str">
        <f t="array" ref="BL790">IF($BG790,MAX(IF(G5SelectionMask="x",IF(INDEX(RawDataRefData,$E790,0)&gt;0,INDEX(RawDataRefData,$E790,0)),"")),"")</f>
        <v/>
      </c>
      <c r="BM790" s="100" t="str">
        <f t="shared" si="310"/>
        <v/>
      </c>
      <c r="BN790" s="103" t="str">
        <f t="array" ref="BN790">IF($BG790,STDEVA(IF(G5SelectionMask="x",IF(INDEX(RawDataRefData,$E790,0)&gt;0,INDEX(RawDataRefData,$E790,0)),"")),"")</f>
        <v/>
      </c>
      <c r="BO790" s="104"/>
      <c r="BP790" s="105">
        <v>4</v>
      </c>
      <c r="BQ790" s="105">
        <v>2</v>
      </c>
      <c r="BR790" s="105">
        <v>4</v>
      </c>
      <c r="BS790" s="105">
        <v>4</v>
      </c>
      <c r="BT790" s="105">
        <v>2</v>
      </c>
      <c r="BU790" s="105">
        <v>4</v>
      </c>
      <c r="BV790" s="105">
        <v>4</v>
      </c>
      <c r="BW790" s="105">
        <v>3</v>
      </c>
      <c r="BX790" s="105">
        <v>1</v>
      </c>
      <c r="BY790" s="105">
        <v>4</v>
      </c>
      <c r="BZ790" s="105">
        <v>3</v>
      </c>
      <c r="CA790" s="105">
        <v>2</v>
      </c>
      <c r="CB790" s="105">
        <v>4</v>
      </c>
      <c r="CC790" s="105">
        <v>2</v>
      </c>
      <c r="CD790" s="105">
        <v>2</v>
      </c>
    </row>
    <row r="791" spans="1:82" x14ac:dyDescent="0.2">
      <c r="A791" s="33">
        <f t="shared" si="264"/>
        <v>0</v>
      </c>
      <c r="B791" s="218"/>
      <c r="C791" s="215"/>
      <c r="D791" s="224"/>
      <c r="E791" s="72">
        <f t="shared" si="303"/>
        <v>782</v>
      </c>
      <c r="F791" s="9" t="s">
        <v>1034</v>
      </c>
      <c r="H791" s="9" t="s">
        <v>1213</v>
      </c>
      <c r="I791" s="9" t="s">
        <v>343</v>
      </c>
      <c r="K791" s="100">
        <f t="shared" si="288"/>
        <v>4</v>
      </c>
      <c r="L791" s="100"/>
      <c r="M791" s="100"/>
      <c r="N791" s="100"/>
      <c r="O791" s="100"/>
      <c r="P791" s="101">
        <f t="shared" si="289"/>
        <v>4</v>
      </c>
      <c r="Q791" s="102">
        <f t="shared" si="290"/>
        <v>3</v>
      </c>
      <c r="R791" s="102">
        <f t="shared" si="291"/>
        <v>4</v>
      </c>
      <c r="S791" s="102">
        <f t="shared" si="292"/>
        <v>1</v>
      </c>
      <c r="T791" s="102">
        <f t="shared" si="293"/>
        <v>3</v>
      </c>
      <c r="U791" s="102">
        <f t="shared" si="294"/>
        <v>1</v>
      </c>
      <c r="V791" s="102">
        <f t="shared" si="295"/>
        <v>2</v>
      </c>
      <c r="W791" s="102">
        <f t="shared" si="296"/>
        <v>2</v>
      </c>
      <c r="X791" s="102">
        <f t="shared" si="297"/>
        <v>4</v>
      </c>
      <c r="Y791" s="102">
        <f t="shared" si="298"/>
        <v>3</v>
      </c>
      <c r="Z791" s="102">
        <f t="shared" si="299"/>
        <v>1</v>
      </c>
      <c r="AA791" s="100" t="b">
        <f t="shared" si="300"/>
        <v>1</v>
      </c>
      <c r="AB791" s="100">
        <f t="array" ref="AB791">IF($AA791,MEDIAN(IF(G1SelectionMask="x",IF(INDEX(RawDataRefData,$E791,0)&gt;0,INDEX(RawDataRefData,$E791,0)),"")),"")</f>
        <v>3</v>
      </c>
      <c r="AC791" s="100">
        <f t="array" ref="AC791">IF($AA791,QUARTILE(IF(G1SelectionMask="x",IF(INDEX(RawDataRefData,$E791,0)&gt;0,INDEX(RawDataRefData,$E791,0)),""),1),"")</f>
        <v>1.5</v>
      </c>
      <c r="AD791" s="100">
        <f t="array" ref="AD791">IF($AA791,QUARTILE(IF(G1SelectionMask="x",IF(INDEX(RawDataRefData,$E791,0)&gt;0,INDEX(RawDataRefData,$E791,0)),""),3),"")</f>
        <v>3.5</v>
      </c>
      <c r="AE791" s="100">
        <f t="array" ref="AE791">IF($AA791,MIN(IF(G1SelectionMask="x",IF(INDEX(RawDataRefData,$E791,0)&gt;0,INDEX(RawDataRefData,$E791,0)),"")),"")</f>
        <v>1</v>
      </c>
      <c r="AF791" s="100">
        <f t="array" ref="AF791">IF($AA791,MAX(IF(G1SelectionMask="x",IF(INDEX(RawDataRefData,$E791,0)&gt;0,INDEX(RawDataRefData,$E791,0)),"")),"")</f>
        <v>4</v>
      </c>
      <c r="AG791" s="100">
        <f t="shared" si="301"/>
        <v>2.5454545454545454</v>
      </c>
      <c r="AH791" s="100">
        <f t="array" ref="AH791">IF($AA791,STDEVA(IF(G1SelectionMask="x",IF(INDEX(RawDataRefData,$E791,0)&gt;0,INDEX(RawDataRefData,$E791,0)),"")),"")</f>
        <v>1.213559752433836</v>
      </c>
      <c r="AI791" s="101" t="b">
        <f t="shared" si="302"/>
        <v>1</v>
      </c>
      <c r="AJ791" s="101">
        <f t="array" ref="AJ791">IF($AI791,MEDIAN(IF(G2SelectionMask="x",IF(INDEX(RawDataRefData,$E791,0)&gt;0,INDEX(RawDataRefData,$E791,0)),"")),"")</f>
        <v>2</v>
      </c>
      <c r="AK791" s="101">
        <f t="array" ref="AK791">IF($AI791,QUARTILE(IF(G2SelectionMask="x",IF(INDEX(RawDataRefData,$E791,0)&gt;0,INDEX(RawDataRefData,$E791,0)),""),1),"")</f>
        <v>1.5</v>
      </c>
      <c r="AL791" s="101">
        <f t="array" ref="AL791">IF($AI791,QUARTILE(IF(G2SelectionMask="x",IF(INDEX(RawDataRefData,$E791,0)&gt;0,INDEX(RawDataRefData,$E791,0)),""),3),"")</f>
        <v>3</v>
      </c>
      <c r="AM791" s="101">
        <f t="array" ref="AM791">IF($AI791,MIN(IF(G2SelectionMask="x",IF(INDEX(RawDataRefData,$E791,0)&gt;0,INDEX(RawDataRefData,$E791,0)),"")),"")</f>
        <v>1</v>
      </c>
      <c r="AN791" s="101">
        <f t="array" ref="AN791">IF($AI791,MAX(IF(G2SelectionMask="x",IF(INDEX(RawDataRefData,$E791,0)&gt;0,INDEX(RawDataRefData,$E791,0)),"")),"")</f>
        <v>4</v>
      </c>
      <c r="AO791" s="101">
        <f t="shared" si="304"/>
        <v>2.2727272727272729</v>
      </c>
      <c r="AP791" s="101">
        <f t="array" ref="AP791">IF($AI791,STDEVA(IF(G2SelectionMask="x",IF(INDEX(RawDataRefData,$E791,0)&gt;0,INDEX(RawDataRefData,$E791,0)),"")),"")</f>
        <v>1.009049958219026</v>
      </c>
      <c r="AQ791" s="100" t="b">
        <f t="shared" si="305"/>
        <v>0</v>
      </c>
      <c r="AR791" s="100" t="str">
        <f t="array" ref="AR791">IF($AQ791,MEDIAN(IF(G3SelectionMask="x",IF(INDEX(RawDataRefData,$E791,0)&gt;0,INDEX(RawDataRefData,$E791,0)),"")),"")</f>
        <v/>
      </c>
      <c r="AS791" s="100" t="str">
        <f t="array" ref="AS791">IF($AQ791,QUARTILE(IF(G3SelectionMask="x",IF(INDEX(RawDataRefData,$E791,0)&gt;0,INDEX(RawDataRefData,$E791,0)),""),1),"")</f>
        <v/>
      </c>
      <c r="AT791" s="100" t="str">
        <f t="array" ref="AT791">IF($AQ791,QUARTILE(IF(G3SelectionMask="x",IF(INDEX(RawDataRefData,$E791,0)&gt;0,INDEX(RawDataRefData,$E791,0)),""),3),"")</f>
        <v/>
      </c>
      <c r="AU791" s="100" t="str">
        <f t="array" ref="AU791">IF($AQ791,MIN(IF(G3SelectionMask="x",IF(INDEX(RawDataRefData,$E791,0)&gt;0,INDEX(RawDataRefData,$E791,0)),"")),"")</f>
        <v/>
      </c>
      <c r="AV791" s="100" t="str">
        <f t="array" ref="AV791">IF($AQ791,MAX(IF(G3SelectionMask="x",IF(INDEX(RawDataRefData,$E791,0)&gt;0,INDEX(RawDataRefData,$E791,0)),"")),"")</f>
        <v/>
      </c>
      <c r="AW791" s="100" t="str">
        <f t="shared" si="306"/>
        <v/>
      </c>
      <c r="AX791" s="100" t="str">
        <f t="array" ref="AX791">IF($AQ791,STDEVA(IF(G3SelectionMask="x",IF(INDEX(RawDataRefData,$E791,0)&gt;0,INDEX(RawDataRefData,$E791,0)),"")),"")</f>
        <v/>
      </c>
      <c r="AY791" s="101" t="b">
        <f t="shared" si="307"/>
        <v>0</v>
      </c>
      <c r="AZ791" s="101" t="str">
        <f t="array" ref="AZ791">IF($AY791,MEDIAN(IF(G4SelectionMask="x",IF(INDEX(RawDataRefData,$E791,0)&gt;0,INDEX(RawDataRefData,$E791,0)),"")),"")</f>
        <v/>
      </c>
      <c r="BA791" s="101" t="str">
        <f t="array" ref="BA791">IF($AY791,QUARTILE(IF(G4SelectionMask="x",IF(INDEX(RawDataRefData,$E791,0)&gt;0,INDEX(RawDataRefData,$E791,0)),""),1),"")</f>
        <v/>
      </c>
      <c r="BB791" s="101" t="str">
        <f t="array" ref="BB791">IF($AY791,QUARTILE(IF(G4SelectionMask="x",IF(INDEX(RawDataRefData,$E791,0)&gt;0,INDEX(RawDataRefData,$E791,0)),""),3),"")</f>
        <v/>
      </c>
      <c r="BC791" s="101" t="str">
        <f t="array" ref="BC791">IF($AY791,MIN(IF(G4SelectionMask="x",IF(INDEX(RawDataRefData,$E791,0)&gt;0,INDEX(RawDataRefData,$E791,0)),"")),"")</f>
        <v/>
      </c>
      <c r="BD791" s="101" t="str">
        <f t="array" ref="BD791">IF($AY791,MAX(IF(G4SelectionMask="x",IF(INDEX(RawDataRefData,$E791,0)&gt;0,INDEX(RawDataRefData,$E791,0)),"")),"")</f>
        <v/>
      </c>
      <c r="BE791" s="101" t="str">
        <f t="shared" si="308"/>
        <v/>
      </c>
      <c r="BF791" s="101" t="str">
        <f t="array" ref="BF791">IF($AY791,STDEVA(IF(G4SelectionMask="x",IF(INDEX(RawDataRefData,$E791,0)&gt;0,INDEX(RawDataRefData,$E791,0)),"")),"")</f>
        <v/>
      </c>
      <c r="BG791" s="100" t="b">
        <f t="shared" si="309"/>
        <v>0</v>
      </c>
      <c r="BH791" s="100" t="str">
        <f t="array" ref="BH791">IF($BG791,MEDIAN(IF(G5SelectionMask="x",IF(INDEX(RawDataRefData,$E791,0)&gt;0,INDEX(RawDataRefData,$E791,0)),"")),"")</f>
        <v/>
      </c>
      <c r="BI791" s="100" t="str">
        <f t="array" ref="BI791">IF($BG791,QUARTILE(IF(G5SelectionMask="x",IF(INDEX(RawDataRefData,$E791,0)&gt;0,INDEX(RawDataRefData,$E791,0)),""),1),"")</f>
        <v/>
      </c>
      <c r="BJ791" s="100" t="str">
        <f t="array" ref="BJ791">IF($BG791,QUARTILE(IF(G5SelectionMask="x",IF(INDEX(RawDataRefData,$E791,0)&gt;0,INDEX(RawDataRefData,$E791,0)),""),3),"")</f>
        <v/>
      </c>
      <c r="BK791" s="100" t="str">
        <f t="array" ref="BK791">IF($BG791,MIN(IF(G5SelectionMask="x",IF(INDEX(RawDataRefData,$E791,0)&gt;0,INDEX(RawDataRefData,$E791,0)),"")),"")</f>
        <v/>
      </c>
      <c r="BL791" s="100" t="str">
        <f t="array" ref="BL791">IF($BG791,MAX(IF(G5SelectionMask="x",IF(INDEX(RawDataRefData,$E791,0)&gt;0,INDEX(RawDataRefData,$E791,0)),"")),"")</f>
        <v/>
      </c>
      <c r="BM791" s="100" t="str">
        <f t="shared" si="310"/>
        <v/>
      </c>
      <c r="BN791" s="103" t="str">
        <f t="array" ref="BN791">IF($BG791,STDEVA(IF(G5SelectionMask="x",IF(INDEX(RawDataRefData,$E791,0)&gt;0,INDEX(RawDataRefData,$E791,0)),"")),"")</f>
        <v/>
      </c>
      <c r="BO791" s="104"/>
      <c r="BP791" s="105">
        <v>4</v>
      </c>
      <c r="BQ791" s="105">
        <v>4</v>
      </c>
      <c r="BR791" s="105">
        <v>3</v>
      </c>
      <c r="BS791" s="105">
        <v>4</v>
      </c>
      <c r="BT791" s="105">
        <v>1</v>
      </c>
      <c r="BU791" s="105">
        <v>3</v>
      </c>
      <c r="BV791" s="105">
        <v>1</v>
      </c>
      <c r="BW791" s="105">
        <v>2</v>
      </c>
      <c r="BX791" s="105">
        <v>2</v>
      </c>
      <c r="BY791" s="105">
        <v>4</v>
      </c>
      <c r="BZ791" s="105">
        <v>3</v>
      </c>
      <c r="CA791" s="105">
        <v>1</v>
      </c>
      <c r="CB791" s="105">
        <v>2</v>
      </c>
      <c r="CC791" s="105">
        <v>1</v>
      </c>
      <c r="CD791" s="105">
        <v>3</v>
      </c>
    </row>
    <row r="792" spans="1:82" x14ac:dyDescent="0.2">
      <c r="A792" s="33">
        <f t="shared" si="264"/>
        <v>0</v>
      </c>
      <c r="B792" s="218"/>
      <c r="C792" s="215"/>
      <c r="D792" s="224"/>
      <c r="E792" s="72">
        <f t="shared" si="303"/>
        <v>783</v>
      </c>
      <c r="F792" s="9" t="s">
        <v>1035</v>
      </c>
      <c r="H792" s="9" t="s">
        <v>1213</v>
      </c>
      <c r="I792" s="9" t="s">
        <v>343</v>
      </c>
      <c r="K792" s="100">
        <f t="shared" si="288"/>
        <v>4</v>
      </c>
      <c r="L792" s="100"/>
      <c r="M792" s="100"/>
      <c r="N792" s="100"/>
      <c r="O792" s="100"/>
      <c r="P792" s="101">
        <f t="shared" si="289"/>
        <v>1</v>
      </c>
      <c r="Q792" s="102">
        <f t="shared" si="290"/>
        <v>4</v>
      </c>
      <c r="R792" s="102">
        <f t="shared" si="291"/>
        <v>2</v>
      </c>
      <c r="S792" s="102">
        <f t="shared" si="292"/>
        <v>3</v>
      </c>
      <c r="T792" s="102">
        <f t="shared" si="293"/>
        <v>3</v>
      </c>
      <c r="U792" s="102">
        <f t="shared" si="294"/>
        <v>3</v>
      </c>
      <c r="V792" s="102">
        <f t="shared" si="295"/>
        <v>3</v>
      </c>
      <c r="W792" s="102">
        <f t="shared" si="296"/>
        <v>4</v>
      </c>
      <c r="X792" s="102">
        <f t="shared" si="297"/>
        <v>3</v>
      </c>
      <c r="Y792" s="102">
        <f t="shared" si="298"/>
        <v>3</v>
      </c>
      <c r="Z792" s="102">
        <f t="shared" si="299"/>
        <v>4</v>
      </c>
      <c r="AA792" s="100" t="b">
        <f t="shared" si="300"/>
        <v>1</v>
      </c>
      <c r="AB792" s="100">
        <f t="array" ref="AB792">IF($AA792,MEDIAN(IF(G1SelectionMask="x",IF(INDEX(RawDataRefData,$E792,0)&gt;0,INDEX(RawDataRefData,$E792,0)),"")),"")</f>
        <v>3</v>
      </c>
      <c r="AC792" s="100">
        <f t="array" ref="AC792">IF($AA792,QUARTILE(IF(G1SelectionMask="x",IF(INDEX(RawDataRefData,$E792,0)&gt;0,INDEX(RawDataRefData,$E792,0)),""),1),"")</f>
        <v>3</v>
      </c>
      <c r="AD792" s="100">
        <f t="array" ref="AD792">IF($AA792,QUARTILE(IF(G1SelectionMask="x",IF(INDEX(RawDataRefData,$E792,0)&gt;0,INDEX(RawDataRefData,$E792,0)),""),3),"")</f>
        <v>3.5</v>
      </c>
      <c r="AE792" s="100">
        <f t="array" ref="AE792">IF($AA792,MIN(IF(G1SelectionMask="x",IF(INDEX(RawDataRefData,$E792,0)&gt;0,INDEX(RawDataRefData,$E792,0)),"")),"")</f>
        <v>1</v>
      </c>
      <c r="AF792" s="100">
        <f t="array" ref="AF792">IF($AA792,MAX(IF(G1SelectionMask="x",IF(INDEX(RawDataRefData,$E792,0)&gt;0,INDEX(RawDataRefData,$E792,0)),"")),"")</f>
        <v>4</v>
      </c>
      <c r="AG792" s="100">
        <f t="shared" si="301"/>
        <v>3</v>
      </c>
      <c r="AH792" s="100">
        <f t="array" ref="AH792">IF($AA792,STDEVA(IF(G1SelectionMask="x",IF(INDEX(RawDataRefData,$E792,0)&gt;0,INDEX(RawDataRefData,$E792,0)),"")),"")</f>
        <v>0.89442719099991586</v>
      </c>
      <c r="AI792" s="101" t="b">
        <f t="shared" si="302"/>
        <v>1</v>
      </c>
      <c r="AJ792" s="101">
        <f t="array" ref="AJ792">IF($AI792,MEDIAN(IF(G2SelectionMask="x",IF(INDEX(RawDataRefData,$E792,0)&gt;0,INDEX(RawDataRefData,$E792,0)),"")),"")</f>
        <v>3</v>
      </c>
      <c r="AK792" s="101">
        <f t="array" ref="AK792">IF($AI792,QUARTILE(IF(G2SelectionMask="x",IF(INDEX(RawDataRefData,$E792,0)&gt;0,INDEX(RawDataRefData,$E792,0)),""),1),"")</f>
        <v>2</v>
      </c>
      <c r="AL792" s="101">
        <f t="array" ref="AL792">IF($AI792,QUARTILE(IF(G2SelectionMask="x",IF(INDEX(RawDataRefData,$E792,0)&gt;0,INDEX(RawDataRefData,$E792,0)),""),3),"")</f>
        <v>4</v>
      </c>
      <c r="AM792" s="101">
        <f t="array" ref="AM792">IF($AI792,MIN(IF(G2SelectionMask="x",IF(INDEX(RawDataRefData,$E792,0)&gt;0,INDEX(RawDataRefData,$E792,0)),"")),"")</f>
        <v>1</v>
      </c>
      <c r="AN792" s="101">
        <f t="array" ref="AN792">IF($AI792,MAX(IF(G2SelectionMask="x",IF(INDEX(RawDataRefData,$E792,0)&gt;0,INDEX(RawDataRefData,$E792,0)),"")),"")</f>
        <v>4</v>
      </c>
      <c r="AO792" s="101">
        <f t="shared" si="304"/>
        <v>2.8181818181818183</v>
      </c>
      <c r="AP792" s="101">
        <f t="array" ref="AP792">IF($AI792,STDEVA(IF(G2SelectionMask="x",IF(INDEX(RawDataRefData,$E792,0)&gt;0,INDEX(RawDataRefData,$E792,0)),"")),"")</f>
        <v>1.2504544628399563</v>
      </c>
      <c r="AQ792" s="100" t="b">
        <f t="shared" si="305"/>
        <v>0</v>
      </c>
      <c r="AR792" s="100" t="str">
        <f t="array" ref="AR792">IF($AQ792,MEDIAN(IF(G3SelectionMask="x",IF(INDEX(RawDataRefData,$E792,0)&gt;0,INDEX(RawDataRefData,$E792,0)),"")),"")</f>
        <v/>
      </c>
      <c r="AS792" s="100" t="str">
        <f t="array" ref="AS792">IF($AQ792,QUARTILE(IF(G3SelectionMask="x",IF(INDEX(RawDataRefData,$E792,0)&gt;0,INDEX(RawDataRefData,$E792,0)),""),1),"")</f>
        <v/>
      </c>
      <c r="AT792" s="100" t="str">
        <f t="array" ref="AT792">IF($AQ792,QUARTILE(IF(G3SelectionMask="x",IF(INDEX(RawDataRefData,$E792,0)&gt;0,INDEX(RawDataRefData,$E792,0)),""),3),"")</f>
        <v/>
      </c>
      <c r="AU792" s="100" t="str">
        <f t="array" ref="AU792">IF($AQ792,MIN(IF(G3SelectionMask="x",IF(INDEX(RawDataRefData,$E792,0)&gt;0,INDEX(RawDataRefData,$E792,0)),"")),"")</f>
        <v/>
      </c>
      <c r="AV792" s="100" t="str">
        <f t="array" ref="AV792">IF($AQ792,MAX(IF(G3SelectionMask="x",IF(INDEX(RawDataRefData,$E792,0)&gt;0,INDEX(RawDataRefData,$E792,0)),"")),"")</f>
        <v/>
      </c>
      <c r="AW792" s="100" t="str">
        <f t="shared" si="306"/>
        <v/>
      </c>
      <c r="AX792" s="100" t="str">
        <f t="array" ref="AX792">IF($AQ792,STDEVA(IF(G3SelectionMask="x",IF(INDEX(RawDataRefData,$E792,0)&gt;0,INDEX(RawDataRefData,$E792,0)),"")),"")</f>
        <v/>
      </c>
      <c r="AY792" s="101" t="b">
        <f t="shared" si="307"/>
        <v>0</v>
      </c>
      <c r="AZ792" s="101" t="str">
        <f t="array" ref="AZ792">IF($AY792,MEDIAN(IF(G4SelectionMask="x",IF(INDEX(RawDataRefData,$E792,0)&gt;0,INDEX(RawDataRefData,$E792,0)),"")),"")</f>
        <v/>
      </c>
      <c r="BA792" s="101" t="str">
        <f t="array" ref="BA792">IF($AY792,QUARTILE(IF(G4SelectionMask="x",IF(INDEX(RawDataRefData,$E792,0)&gt;0,INDEX(RawDataRefData,$E792,0)),""),1),"")</f>
        <v/>
      </c>
      <c r="BB792" s="101" t="str">
        <f t="array" ref="BB792">IF($AY792,QUARTILE(IF(G4SelectionMask="x",IF(INDEX(RawDataRefData,$E792,0)&gt;0,INDEX(RawDataRefData,$E792,0)),""),3),"")</f>
        <v/>
      </c>
      <c r="BC792" s="101" t="str">
        <f t="array" ref="BC792">IF($AY792,MIN(IF(G4SelectionMask="x",IF(INDEX(RawDataRefData,$E792,0)&gt;0,INDEX(RawDataRefData,$E792,0)),"")),"")</f>
        <v/>
      </c>
      <c r="BD792" s="101" t="str">
        <f t="array" ref="BD792">IF($AY792,MAX(IF(G4SelectionMask="x",IF(INDEX(RawDataRefData,$E792,0)&gt;0,INDEX(RawDataRefData,$E792,0)),"")),"")</f>
        <v/>
      </c>
      <c r="BE792" s="101" t="str">
        <f t="shared" si="308"/>
        <v/>
      </c>
      <c r="BF792" s="101" t="str">
        <f t="array" ref="BF792">IF($AY792,STDEVA(IF(G4SelectionMask="x",IF(INDEX(RawDataRefData,$E792,0)&gt;0,INDEX(RawDataRefData,$E792,0)),"")),"")</f>
        <v/>
      </c>
      <c r="BG792" s="100" t="b">
        <f t="shared" si="309"/>
        <v>0</v>
      </c>
      <c r="BH792" s="100" t="str">
        <f t="array" ref="BH792">IF($BG792,MEDIAN(IF(G5SelectionMask="x",IF(INDEX(RawDataRefData,$E792,0)&gt;0,INDEX(RawDataRefData,$E792,0)),"")),"")</f>
        <v/>
      </c>
      <c r="BI792" s="100" t="str">
        <f t="array" ref="BI792">IF($BG792,QUARTILE(IF(G5SelectionMask="x",IF(INDEX(RawDataRefData,$E792,0)&gt;0,INDEX(RawDataRefData,$E792,0)),""),1),"")</f>
        <v/>
      </c>
      <c r="BJ792" s="100" t="str">
        <f t="array" ref="BJ792">IF($BG792,QUARTILE(IF(G5SelectionMask="x",IF(INDEX(RawDataRefData,$E792,0)&gt;0,INDEX(RawDataRefData,$E792,0)),""),3),"")</f>
        <v/>
      </c>
      <c r="BK792" s="100" t="str">
        <f t="array" ref="BK792">IF($BG792,MIN(IF(G5SelectionMask="x",IF(INDEX(RawDataRefData,$E792,0)&gt;0,INDEX(RawDataRefData,$E792,0)),"")),"")</f>
        <v/>
      </c>
      <c r="BL792" s="100" t="str">
        <f t="array" ref="BL792">IF($BG792,MAX(IF(G5SelectionMask="x",IF(INDEX(RawDataRefData,$E792,0)&gt;0,INDEX(RawDataRefData,$E792,0)),"")),"")</f>
        <v/>
      </c>
      <c r="BM792" s="100" t="str">
        <f t="shared" si="310"/>
        <v/>
      </c>
      <c r="BN792" s="103" t="str">
        <f t="array" ref="BN792">IF($BG792,STDEVA(IF(G5SelectionMask="x",IF(INDEX(RawDataRefData,$E792,0)&gt;0,INDEX(RawDataRefData,$E792,0)),"")),"")</f>
        <v/>
      </c>
      <c r="BO792" s="104"/>
      <c r="BP792" s="105">
        <v>4</v>
      </c>
      <c r="BQ792" s="105">
        <v>1</v>
      </c>
      <c r="BR792" s="105">
        <v>4</v>
      </c>
      <c r="BS792" s="105">
        <v>2</v>
      </c>
      <c r="BT792" s="105">
        <v>3</v>
      </c>
      <c r="BU792" s="105">
        <v>3</v>
      </c>
      <c r="BV792" s="105">
        <v>3</v>
      </c>
      <c r="BW792" s="105">
        <v>3</v>
      </c>
      <c r="BX792" s="105">
        <v>4</v>
      </c>
      <c r="BY792" s="105">
        <v>3</v>
      </c>
      <c r="BZ792" s="105">
        <v>3</v>
      </c>
      <c r="CA792" s="105">
        <v>4</v>
      </c>
      <c r="CB792" s="105">
        <v>1</v>
      </c>
      <c r="CC792" s="105">
        <v>4</v>
      </c>
      <c r="CD792" s="105">
        <v>1</v>
      </c>
    </row>
    <row r="793" spans="1:82" x14ac:dyDescent="0.2">
      <c r="A793" s="33">
        <f t="shared" si="264"/>
        <v>0</v>
      </c>
      <c r="B793" s="218"/>
      <c r="C793" s="215"/>
      <c r="D793" s="224"/>
      <c r="E793" s="72">
        <f t="shared" si="303"/>
        <v>784</v>
      </c>
      <c r="F793" s="9" t="s">
        <v>1036</v>
      </c>
      <c r="H793" s="9" t="s">
        <v>1213</v>
      </c>
      <c r="I793" s="9" t="s">
        <v>343</v>
      </c>
      <c r="K793" s="100">
        <f t="shared" si="288"/>
        <v>4</v>
      </c>
      <c r="L793" s="100"/>
      <c r="M793" s="100"/>
      <c r="N793" s="100"/>
      <c r="O793" s="100"/>
      <c r="P793" s="101">
        <f t="shared" si="289"/>
        <v>2</v>
      </c>
      <c r="Q793" s="102">
        <f t="shared" si="290"/>
        <v>3</v>
      </c>
      <c r="R793" s="102">
        <f t="shared" si="291"/>
        <v>1</v>
      </c>
      <c r="S793" s="102">
        <f t="shared" si="292"/>
        <v>1</v>
      </c>
      <c r="T793" s="102">
        <f t="shared" si="293"/>
        <v>2</v>
      </c>
      <c r="U793" s="102">
        <f t="shared" si="294"/>
        <v>3</v>
      </c>
      <c r="V793" s="102">
        <f t="shared" si="295"/>
        <v>1</v>
      </c>
      <c r="W793" s="102">
        <f t="shared" si="296"/>
        <v>4</v>
      </c>
      <c r="X793" s="102">
        <f t="shared" si="297"/>
        <v>1</v>
      </c>
      <c r="Y793" s="102">
        <f t="shared" si="298"/>
        <v>4</v>
      </c>
      <c r="Z793" s="102">
        <f t="shared" si="299"/>
        <v>3</v>
      </c>
      <c r="AA793" s="100" t="b">
        <f t="shared" si="300"/>
        <v>1</v>
      </c>
      <c r="AB793" s="100">
        <f t="array" ref="AB793">IF($AA793,MEDIAN(IF(G1SelectionMask="x",IF(INDEX(RawDataRefData,$E793,0)&gt;0,INDEX(RawDataRefData,$E793,0)),"")),"")</f>
        <v>2</v>
      </c>
      <c r="AC793" s="100">
        <f t="array" ref="AC793">IF($AA793,QUARTILE(IF(G1SelectionMask="x",IF(INDEX(RawDataRefData,$E793,0)&gt;0,INDEX(RawDataRefData,$E793,0)),""),1),"")</f>
        <v>1</v>
      </c>
      <c r="AD793" s="100">
        <f t="array" ref="AD793">IF($AA793,QUARTILE(IF(G1SelectionMask="x",IF(INDEX(RawDataRefData,$E793,0)&gt;0,INDEX(RawDataRefData,$E793,0)),""),3),"")</f>
        <v>3</v>
      </c>
      <c r="AE793" s="100">
        <f t="array" ref="AE793">IF($AA793,MIN(IF(G1SelectionMask="x",IF(INDEX(RawDataRefData,$E793,0)&gt;0,INDEX(RawDataRefData,$E793,0)),"")),"")</f>
        <v>1</v>
      </c>
      <c r="AF793" s="100">
        <f t="array" ref="AF793">IF($AA793,MAX(IF(G1SelectionMask="x",IF(INDEX(RawDataRefData,$E793,0)&gt;0,INDEX(RawDataRefData,$E793,0)),"")),"")</f>
        <v>4</v>
      </c>
      <c r="AG793" s="100">
        <f t="shared" si="301"/>
        <v>2.2727272727272729</v>
      </c>
      <c r="AH793" s="100">
        <f t="array" ref="AH793">IF($AA793,STDEVA(IF(G1SelectionMask="x",IF(INDEX(RawDataRefData,$E793,0)&gt;0,INDEX(RawDataRefData,$E793,0)),"")),"")</f>
        <v>1.1908743922772955</v>
      </c>
      <c r="AI793" s="101" t="b">
        <f t="shared" si="302"/>
        <v>1</v>
      </c>
      <c r="AJ793" s="101">
        <f t="array" ref="AJ793">IF($AI793,MEDIAN(IF(G2SelectionMask="x",IF(INDEX(RawDataRefData,$E793,0)&gt;0,INDEX(RawDataRefData,$E793,0)),"")),"")</f>
        <v>2</v>
      </c>
      <c r="AK793" s="101">
        <f t="array" ref="AK793">IF($AI793,QUARTILE(IF(G2SelectionMask="x",IF(INDEX(RawDataRefData,$E793,0)&gt;0,INDEX(RawDataRefData,$E793,0)),""),1),"")</f>
        <v>1</v>
      </c>
      <c r="AL793" s="101">
        <f t="array" ref="AL793">IF($AI793,QUARTILE(IF(G2SelectionMask="x",IF(INDEX(RawDataRefData,$E793,0)&gt;0,INDEX(RawDataRefData,$E793,0)),""),3),"")</f>
        <v>3</v>
      </c>
      <c r="AM793" s="101">
        <f t="array" ref="AM793">IF($AI793,MIN(IF(G2SelectionMask="x",IF(INDEX(RawDataRefData,$E793,0)&gt;0,INDEX(RawDataRefData,$E793,0)),"")),"")</f>
        <v>1</v>
      </c>
      <c r="AN793" s="101">
        <f t="array" ref="AN793">IF($AI793,MAX(IF(G2SelectionMask="x",IF(INDEX(RawDataRefData,$E793,0)&gt;0,INDEX(RawDataRefData,$E793,0)),"")),"")</f>
        <v>4</v>
      </c>
      <c r="AO793" s="101">
        <f t="shared" si="304"/>
        <v>2.0909090909090908</v>
      </c>
      <c r="AP793" s="101">
        <f t="array" ref="AP793">IF($AI793,STDEVA(IF(G2SelectionMask="x",IF(INDEX(RawDataRefData,$E793,0)&gt;0,INDEX(RawDataRefData,$E793,0)),"")),"")</f>
        <v>1.2210278829367864</v>
      </c>
      <c r="AQ793" s="100" t="b">
        <f t="shared" si="305"/>
        <v>0</v>
      </c>
      <c r="AR793" s="100" t="str">
        <f t="array" ref="AR793">IF($AQ793,MEDIAN(IF(G3SelectionMask="x",IF(INDEX(RawDataRefData,$E793,0)&gt;0,INDEX(RawDataRefData,$E793,0)),"")),"")</f>
        <v/>
      </c>
      <c r="AS793" s="100" t="str">
        <f t="array" ref="AS793">IF($AQ793,QUARTILE(IF(G3SelectionMask="x",IF(INDEX(RawDataRefData,$E793,0)&gt;0,INDEX(RawDataRefData,$E793,0)),""),1),"")</f>
        <v/>
      </c>
      <c r="AT793" s="100" t="str">
        <f t="array" ref="AT793">IF($AQ793,QUARTILE(IF(G3SelectionMask="x",IF(INDEX(RawDataRefData,$E793,0)&gt;0,INDEX(RawDataRefData,$E793,0)),""),3),"")</f>
        <v/>
      </c>
      <c r="AU793" s="100" t="str">
        <f t="array" ref="AU793">IF($AQ793,MIN(IF(G3SelectionMask="x",IF(INDEX(RawDataRefData,$E793,0)&gt;0,INDEX(RawDataRefData,$E793,0)),"")),"")</f>
        <v/>
      </c>
      <c r="AV793" s="100" t="str">
        <f t="array" ref="AV793">IF($AQ793,MAX(IF(G3SelectionMask="x",IF(INDEX(RawDataRefData,$E793,0)&gt;0,INDEX(RawDataRefData,$E793,0)),"")),"")</f>
        <v/>
      </c>
      <c r="AW793" s="100" t="str">
        <f t="shared" si="306"/>
        <v/>
      </c>
      <c r="AX793" s="100" t="str">
        <f t="array" ref="AX793">IF($AQ793,STDEVA(IF(G3SelectionMask="x",IF(INDEX(RawDataRefData,$E793,0)&gt;0,INDEX(RawDataRefData,$E793,0)),"")),"")</f>
        <v/>
      </c>
      <c r="AY793" s="101" t="b">
        <f t="shared" si="307"/>
        <v>0</v>
      </c>
      <c r="AZ793" s="101" t="str">
        <f t="array" ref="AZ793">IF($AY793,MEDIAN(IF(G4SelectionMask="x",IF(INDEX(RawDataRefData,$E793,0)&gt;0,INDEX(RawDataRefData,$E793,0)),"")),"")</f>
        <v/>
      </c>
      <c r="BA793" s="101" t="str">
        <f t="array" ref="BA793">IF($AY793,QUARTILE(IF(G4SelectionMask="x",IF(INDEX(RawDataRefData,$E793,0)&gt;0,INDEX(RawDataRefData,$E793,0)),""),1),"")</f>
        <v/>
      </c>
      <c r="BB793" s="101" t="str">
        <f t="array" ref="BB793">IF($AY793,QUARTILE(IF(G4SelectionMask="x",IF(INDEX(RawDataRefData,$E793,0)&gt;0,INDEX(RawDataRefData,$E793,0)),""),3),"")</f>
        <v/>
      </c>
      <c r="BC793" s="101" t="str">
        <f t="array" ref="BC793">IF($AY793,MIN(IF(G4SelectionMask="x",IF(INDEX(RawDataRefData,$E793,0)&gt;0,INDEX(RawDataRefData,$E793,0)),"")),"")</f>
        <v/>
      </c>
      <c r="BD793" s="101" t="str">
        <f t="array" ref="BD793">IF($AY793,MAX(IF(G4SelectionMask="x",IF(INDEX(RawDataRefData,$E793,0)&gt;0,INDEX(RawDataRefData,$E793,0)),"")),"")</f>
        <v/>
      </c>
      <c r="BE793" s="101" t="str">
        <f t="shared" si="308"/>
        <v/>
      </c>
      <c r="BF793" s="101" t="str">
        <f t="array" ref="BF793">IF($AY793,STDEVA(IF(G4SelectionMask="x",IF(INDEX(RawDataRefData,$E793,0)&gt;0,INDEX(RawDataRefData,$E793,0)),"")),"")</f>
        <v/>
      </c>
      <c r="BG793" s="100" t="b">
        <f t="shared" si="309"/>
        <v>0</v>
      </c>
      <c r="BH793" s="100" t="str">
        <f t="array" ref="BH793">IF($BG793,MEDIAN(IF(G5SelectionMask="x",IF(INDEX(RawDataRefData,$E793,0)&gt;0,INDEX(RawDataRefData,$E793,0)),"")),"")</f>
        <v/>
      </c>
      <c r="BI793" s="100" t="str">
        <f t="array" ref="BI793">IF($BG793,QUARTILE(IF(G5SelectionMask="x",IF(INDEX(RawDataRefData,$E793,0)&gt;0,INDEX(RawDataRefData,$E793,0)),""),1),"")</f>
        <v/>
      </c>
      <c r="BJ793" s="100" t="str">
        <f t="array" ref="BJ793">IF($BG793,QUARTILE(IF(G5SelectionMask="x",IF(INDEX(RawDataRefData,$E793,0)&gt;0,INDEX(RawDataRefData,$E793,0)),""),3),"")</f>
        <v/>
      </c>
      <c r="BK793" s="100" t="str">
        <f t="array" ref="BK793">IF($BG793,MIN(IF(G5SelectionMask="x",IF(INDEX(RawDataRefData,$E793,0)&gt;0,INDEX(RawDataRefData,$E793,0)),"")),"")</f>
        <v/>
      </c>
      <c r="BL793" s="100" t="str">
        <f t="array" ref="BL793">IF($BG793,MAX(IF(G5SelectionMask="x",IF(INDEX(RawDataRefData,$E793,0)&gt;0,INDEX(RawDataRefData,$E793,0)),"")),"")</f>
        <v/>
      </c>
      <c r="BM793" s="100" t="str">
        <f t="shared" si="310"/>
        <v/>
      </c>
      <c r="BN793" s="103" t="str">
        <f t="array" ref="BN793">IF($BG793,STDEVA(IF(G5SelectionMask="x",IF(INDEX(RawDataRefData,$E793,0)&gt;0,INDEX(RawDataRefData,$E793,0)),"")),"")</f>
        <v/>
      </c>
      <c r="BO793" s="104"/>
      <c r="BP793" s="105">
        <v>4</v>
      </c>
      <c r="BQ793" s="105">
        <v>2</v>
      </c>
      <c r="BR793" s="105">
        <v>3</v>
      </c>
      <c r="BS793" s="105">
        <v>1</v>
      </c>
      <c r="BT793" s="105">
        <v>1</v>
      </c>
      <c r="BU793" s="105">
        <v>2</v>
      </c>
      <c r="BV793" s="105">
        <v>3</v>
      </c>
      <c r="BW793" s="105">
        <v>1</v>
      </c>
      <c r="BX793" s="105">
        <v>4</v>
      </c>
      <c r="BY793" s="105">
        <v>1</v>
      </c>
      <c r="BZ793" s="105">
        <v>4</v>
      </c>
      <c r="CA793" s="105">
        <v>3</v>
      </c>
      <c r="CB793" s="105">
        <v>1</v>
      </c>
      <c r="CC793" s="105">
        <v>1</v>
      </c>
      <c r="CD793" s="105">
        <v>1</v>
      </c>
    </row>
    <row r="794" spans="1:82" x14ac:dyDescent="0.2">
      <c r="A794" s="33">
        <f t="shared" si="264"/>
        <v>0</v>
      </c>
      <c r="B794" s="218"/>
      <c r="C794" s="215"/>
      <c r="D794" s="224"/>
      <c r="E794" s="72">
        <f t="shared" si="303"/>
        <v>785</v>
      </c>
      <c r="F794" s="9" t="s">
        <v>1037</v>
      </c>
      <c r="H794" s="9" t="s">
        <v>1213</v>
      </c>
      <c r="I794" s="9" t="s">
        <v>343</v>
      </c>
      <c r="K794" s="100">
        <f t="shared" si="288"/>
        <v>1</v>
      </c>
      <c r="L794" s="100"/>
      <c r="M794" s="100"/>
      <c r="N794" s="100"/>
      <c r="O794" s="100"/>
      <c r="P794" s="101">
        <f t="shared" si="289"/>
        <v>4</v>
      </c>
      <c r="Q794" s="102">
        <f t="shared" si="290"/>
        <v>1</v>
      </c>
      <c r="R794" s="102">
        <f t="shared" si="291"/>
        <v>3</v>
      </c>
      <c r="S794" s="102">
        <f t="shared" si="292"/>
        <v>1</v>
      </c>
      <c r="T794" s="102">
        <f t="shared" si="293"/>
        <v>3</v>
      </c>
      <c r="U794" s="102">
        <f t="shared" si="294"/>
        <v>4</v>
      </c>
      <c r="V794" s="102">
        <f t="shared" si="295"/>
        <v>4</v>
      </c>
      <c r="W794" s="102">
        <f t="shared" si="296"/>
        <v>3</v>
      </c>
      <c r="X794" s="102">
        <f t="shared" si="297"/>
        <v>3</v>
      </c>
      <c r="Y794" s="102">
        <f t="shared" si="298"/>
        <v>3</v>
      </c>
      <c r="Z794" s="102">
        <f t="shared" si="299"/>
        <v>3</v>
      </c>
      <c r="AA794" s="100" t="b">
        <f t="shared" si="300"/>
        <v>1</v>
      </c>
      <c r="AB794" s="100">
        <f t="array" ref="AB794">IF($AA794,MEDIAN(IF(G1SelectionMask="x",IF(INDEX(RawDataRefData,$E794,0)&gt;0,INDEX(RawDataRefData,$E794,0)),"")),"")</f>
        <v>3</v>
      </c>
      <c r="AC794" s="100">
        <f t="array" ref="AC794">IF($AA794,QUARTILE(IF(G1SelectionMask="x",IF(INDEX(RawDataRefData,$E794,0)&gt;0,INDEX(RawDataRefData,$E794,0)),""),1),"")</f>
        <v>3</v>
      </c>
      <c r="AD794" s="100">
        <f t="array" ref="AD794">IF($AA794,QUARTILE(IF(G1SelectionMask="x",IF(INDEX(RawDataRefData,$E794,0)&gt;0,INDEX(RawDataRefData,$E794,0)),""),3),"")</f>
        <v>3.5</v>
      </c>
      <c r="AE794" s="100">
        <f t="array" ref="AE794">IF($AA794,MIN(IF(G1SelectionMask="x",IF(INDEX(RawDataRefData,$E794,0)&gt;0,INDEX(RawDataRefData,$E794,0)),"")),"")</f>
        <v>1</v>
      </c>
      <c r="AF794" s="100">
        <f t="array" ref="AF794">IF($AA794,MAX(IF(G1SelectionMask="x",IF(INDEX(RawDataRefData,$E794,0)&gt;0,INDEX(RawDataRefData,$E794,0)),"")),"")</f>
        <v>4</v>
      </c>
      <c r="AG794" s="100">
        <f t="shared" si="301"/>
        <v>2.9090909090909092</v>
      </c>
      <c r="AH794" s="100">
        <f t="array" ref="AH794">IF($AA794,STDEVA(IF(G1SelectionMask="x",IF(INDEX(RawDataRefData,$E794,0)&gt;0,INDEX(RawDataRefData,$E794,0)),"")),"")</f>
        <v>1.0444659357341868</v>
      </c>
      <c r="AI794" s="101" t="b">
        <f t="shared" si="302"/>
        <v>1</v>
      </c>
      <c r="AJ794" s="101">
        <f t="array" ref="AJ794">IF($AI794,MEDIAN(IF(G2SelectionMask="x",IF(INDEX(RawDataRefData,$E794,0)&gt;0,INDEX(RawDataRefData,$E794,0)),"")),"")</f>
        <v>3</v>
      </c>
      <c r="AK794" s="101">
        <f t="array" ref="AK794">IF($AI794,QUARTILE(IF(G2SelectionMask="x",IF(INDEX(RawDataRefData,$E794,0)&gt;0,INDEX(RawDataRefData,$E794,0)),""),1),"")</f>
        <v>2</v>
      </c>
      <c r="AL794" s="101">
        <f t="array" ref="AL794">IF($AI794,QUARTILE(IF(G2SelectionMask="x",IF(INDEX(RawDataRefData,$E794,0)&gt;0,INDEX(RawDataRefData,$E794,0)),""),3),"")</f>
        <v>3</v>
      </c>
      <c r="AM794" s="101">
        <f t="array" ref="AM794">IF($AI794,MIN(IF(G2SelectionMask="x",IF(INDEX(RawDataRefData,$E794,0)&gt;0,INDEX(RawDataRefData,$E794,0)),"")),"")</f>
        <v>1</v>
      </c>
      <c r="AN794" s="101">
        <f t="array" ref="AN794">IF($AI794,MAX(IF(G2SelectionMask="x",IF(INDEX(RawDataRefData,$E794,0)&gt;0,INDEX(RawDataRefData,$E794,0)),"")),"")</f>
        <v>4</v>
      </c>
      <c r="AO794" s="101">
        <f t="shared" si="304"/>
        <v>2.6363636363636362</v>
      </c>
      <c r="AP794" s="101">
        <f t="array" ref="AP794">IF($AI794,STDEVA(IF(G2SelectionMask="x",IF(INDEX(RawDataRefData,$E794,0)&gt;0,INDEX(RawDataRefData,$E794,0)),"")),"")</f>
        <v>1.1200649331826502</v>
      </c>
      <c r="AQ794" s="100" t="b">
        <f t="shared" si="305"/>
        <v>0</v>
      </c>
      <c r="AR794" s="100" t="str">
        <f t="array" ref="AR794">IF($AQ794,MEDIAN(IF(G3SelectionMask="x",IF(INDEX(RawDataRefData,$E794,0)&gt;0,INDEX(RawDataRefData,$E794,0)),"")),"")</f>
        <v/>
      </c>
      <c r="AS794" s="100" t="str">
        <f t="array" ref="AS794">IF($AQ794,QUARTILE(IF(G3SelectionMask="x",IF(INDEX(RawDataRefData,$E794,0)&gt;0,INDEX(RawDataRefData,$E794,0)),""),1),"")</f>
        <v/>
      </c>
      <c r="AT794" s="100" t="str">
        <f t="array" ref="AT794">IF($AQ794,QUARTILE(IF(G3SelectionMask="x",IF(INDEX(RawDataRefData,$E794,0)&gt;0,INDEX(RawDataRefData,$E794,0)),""),3),"")</f>
        <v/>
      </c>
      <c r="AU794" s="100" t="str">
        <f t="array" ref="AU794">IF($AQ794,MIN(IF(G3SelectionMask="x",IF(INDEX(RawDataRefData,$E794,0)&gt;0,INDEX(RawDataRefData,$E794,0)),"")),"")</f>
        <v/>
      </c>
      <c r="AV794" s="100" t="str">
        <f t="array" ref="AV794">IF($AQ794,MAX(IF(G3SelectionMask="x",IF(INDEX(RawDataRefData,$E794,0)&gt;0,INDEX(RawDataRefData,$E794,0)),"")),"")</f>
        <v/>
      </c>
      <c r="AW794" s="100" t="str">
        <f t="shared" si="306"/>
        <v/>
      </c>
      <c r="AX794" s="100" t="str">
        <f t="array" ref="AX794">IF($AQ794,STDEVA(IF(G3SelectionMask="x",IF(INDEX(RawDataRefData,$E794,0)&gt;0,INDEX(RawDataRefData,$E794,0)),"")),"")</f>
        <v/>
      </c>
      <c r="AY794" s="101" t="b">
        <f t="shared" si="307"/>
        <v>0</v>
      </c>
      <c r="AZ794" s="101" t="str">
        <f t="array" ref="AZ794">IF($AY794,MEDIAN(IF(G4SelectionMask="x",IF(INDEX(RawDataRefData,$E794,0)&gt;0,INDEX(RawDataRefData,$E794,0)),"")),"")</f>
        <v/>
      </c>
      <c r="BA794" s="101" t="str">
        <f t="array" ref="BA794">IF($AY794,QUARTILE(IF(G4SelectionMask="x",IF(INDEX(RawDataRefData,$E794,0)&gt;0,INDEX(RawDataRefData,$E794,0)),""),1),"")</f>
        <v/>
      </c>
      <c r="BB794" s="101" t="str">
        <f t="array" ref="BB794">IF($AY794,QUARTILE(IF(G4SelectionMask="x",IF(INDEX(RawDataRefData,$E794,0)&gt;0,INDEX(RawDataRefData,$E794,0)),""),3),"")</f>
        <v/>
      </c>
      <c r="BC794" s="101" t="str">
        <f t="array" ref="BC794">IF($AY794,MIN(IF(G4SelectionMask="x",IF(INDEX(RawDataRefData,$E794,0)&gt;0,INDEX(RawDataRefData,$E794,0)),"")),"")</f>
        <v/>
      </c>
      <c r="BD794" s="101" t="str">
        <f t="array" ref="BD794">IF($AY794,MAX(IF(G4SelectionMask="x",IF(INDEX(RawDataRefData,$E794,0)&gt;0,INDEX(RawDataRefData,$E794,0)),"")),"")</f>
        <v/>
      </c>
      <c r="BE794" s="101" t="str">
        <f t="shared" si="308"/>
        <v/>
      </c>
      <c r="BF794" s="101" t="str">
        <f t="array" ref="BF794">IF($AY794,STDEVA(IF(G4SelectionMask="x",IF(INDEX(RawDataRefData,$E794,0)&gt;0,INDEX(RawDataRefData,$E794,0)),"")),"")</f>
        <v/>
      </c>
      <c r="BG794" s="100" t="b">
        <f t="shared" si="309"/>
        <v>0</v>
      </c>
      <c r="BH794" s="100" t="str">
        <f t="array" ref="BH794">IF($BG794,MEDIAN(IF(G5SelectionMask="x",IF(INDEX(RawDataRefData,$E794,0)&gt;0,INDEX(RawDataRefData,$E794,0)),"")),"")</f>
        <v/>
      </c>
      <c r="BI794" s="100" t="str">
        <f t="array" ref="BI794">IF($BG794,QUARTILE(IF(G5SelectionMask="x",IF(INDEX(RawDataRefData,$E794,0)&gt;0,INDEX(RawDataRefData,$E794,0)),""),1),"")</f>
        <v/>
      </c>
      <c r="BJ794" s="100" t="str">
        <f t="array" ref="BJ794">IF($BG794,QUARTILE(IF(G5SelectionMask="x",IF(INDEX(RawDataRefData,$E794,0)&gt;0,INDEX(RawDataRefData,$E794,0)),""),3),"")</f>
        <v/>
      </c>
      <c r="BK794" s="100" t="str">
        <f t="array" ref="BK794">IF($BG794,MIN(IF(G5SelectionMask="x",IF(INDEX(RawDataRefData,$E794,0)&gt;0,INDEX(RawDataRefData,$E794,0)),"")),"")</f>
        <v/>
      </c>
      <c r="BL794" s="100" t="str">
        <f t="array" ref="BL794">IF($BG794,MAX(IF(G5SelectionMask="x",IF(INDEX(RawDataRefData,$E794,0)&gt;0,INDEX(RawDataRefData,$E794,0)),"")),"")</f>
        <v/>
      </c>
      <c r="BM794" s="100" t="str">
        <f t="shared" si="310"/>
        <v/>
      </c>
      <c r="BN794" s="103" t="str">
        <f t="array" ref="BN794">IF($BG794,STDEVA(IF(G5SelectionMask="x",IF(INDEX(RawDataRefData,$E794,0)&gt;0,INDEX(RawDataRefData,$E794,0)),"")),"")</f>
        <v/>
      </c>
      <c r="BO794" s="104"/>
      <c r="BP794" s="105">
        <v>1</v>
      </c>
      <c r="BQ794" s="105">
        <v>4</v>
      </c>
      <c r="BR794" s="105">
        <v>1</v>
      </c>
      <c r="BS794" s="105">
        <v>3</v>
      </c>
      <c r="BT794" s="105">
        <v>1</v>
      </c>
      <c r="BU794" s="105">
        <v>3</v>
      </c>
      <c r="BV794" s="105">
        <v>4</v>
      </c>
      <c r="BW794" s="105">
        <v>4</v>
      </c>
      <c r="BX794" s="105">
        <v>3</v>
      </c>
      <c r="BY794" s="105">
        <v>3</v>
      </c>
      <c r="BZ794" s="105">
        <v>3</v>
      </c>
      <c r="CA794" s="105">
        <v>3</v>
      </c>
      <c r="CB794" s="105">
        <v>3</v>
      </c>
      <c r="CC794" s="105">
        <v>3</v>
      </c>
      <c r="CD794" s="105">
        <v>1</v>
      </c>
    </row>
    <row r="795" spans="1:82" x14ac:dyDescent="0.2">
      <c r="A795" s="33">
        <f t="shared" si="264"/>
        <v>0</v>
      </c>
      <c r="B795" s="218"/>
      <c r="C795" s="215"/>
      <c r="D795" s="224"/>
      <c r="E795" s="72">
        <f t="shared" si="303"/>
        <v>786</v>
      </c>
      <c r="F795" s="9" t="s">
        <v>1038</v>
      </c>
      <c r="H795" s="9" t="s">
        <v>1213</v>
      </c>
      <c r="I795" s="9" t="s">
        <v>343</v>
      </c>
      <c r="K795" s="100">
        <f t="shared" si="288"/>
        <v>2</v>
      </c>
      <c r="L795" s="100"/>
      <c r="M795" s="100"/>
      <c r="N795" s="100"/>
      <c r="O795" s="100"/>
      <c r="P795" s="101">
        <f t="shared" si="289"/>
        <v>1</v>
      </c>
      <c r="Q795" s="102">
        <f t="shared" si="290"/>
        <v>2</v>
      </c>
      <c r="R795" s="102">
        <f t="shared" si="291"/>
        <v>2</v>
      </c>
      <c r="S795" s="102">
        <f t="shared" si="292"/>
        <v>1</v>
      </c>
      <c r="T795" s="102">
        <f t="shared" si="293"/>
        <v>2</v>
      </c>
      <c r="U795" s="102">
        <f t="shared" si="294"/>
        <v>1</v>
      </c>
      <c r="V795" s="102">
        <f t="shared" si="295"/>
        <v>4</v>
      </c>
      <c r="W795" s="102">
        <f t="shared" si="296"/>
        <v>4</v>
      </c>
      <c r="X795" s="102">
        <f t="shared" si="297"/>
        <v>3</v>
      </c>
      <c r="Y795" s="102">
        <f t="shared" si="298"/>
        <v>4</v>
      </c>
      <c r="Z795" s="102">
        <f t="shared" si="299"/>
        <v>2</v>
      </c>
      <c r="AA795" s="100" t="b">
        <f t="shared" si="300"/>
        <v>1</v>
      </c>
      <c r="AB795" s="100">
        <f t="array" ref="AB795">IF($AA795,MEDIAN(IF(G1SelectionMask="x",IF(INDEX(RawDataRefData,$E795,0)&gt;0,INDEX(RawDataRefData,$E795,0)),"")),"")</f>
        <v>2</v>
      </c>
      <c r="AC795" s="100">
        <f t="array" ref="AC795">IF($AA795,QUARTILE(IF(G1SelectionMask="x",IF(INDEX(RawDataRefData,$E795,0)&gt;0,INDEX(RawDataRefData,$E795,0)),""),1),"")</f>
        <v>1.5</v>
      </c>
      <c r="AD795" s="100">
        <f t="array" ref="AD795">IF($AA795,QUARTILE(IF(G1SelectionMask="x",IF(INDEX(RawDataRefData,$E795,0)&gt;0,INDEX(RawDataRefData,$E795,0)),""),3),"")</f>
        <v>3.5</v>
      </c>
      <c r="AE795" s="100">
        <f t="array" ref="AE795">IF($AA795,MIN(IF(G1SelectionMask="x",IF(INDEX(RawDataRefData,$E795,0)&gt;0,INDEX(RawDataRefData,$E795,0)),"")),"")</f>
        <v>1</v>
      </c>
      <c r="AF795" s="100">
        <f t="array" ref="AF795">IF($AA795,MAX(IF(G1SelectionMask="x",IF(INDEX(RawDataRefData,$E795,0)&gt;0,INDEX(RawDataRefData,$E795,0)),"")),"")</f>
        <v>4</v>
      </c>
      <c r="AG795" s="100">
        <f t="shared" si="301"/>
        <v>2.3636363636363638</v>
      </c>
      <c r="AH795" s="100">
        <f t="array" ref="AH795">IF($AA795,STDEVA(IF(G1SelectionMask="x",IF(INDEX(RawDataRefData,$E795,0)&gt;0,INDEX(RawDataRefData,$E795,0)),"")),"")</f>
        <v>1.2060453783110545</v>
      </c>
      <c r="AI795" s="101" t="b">
        <f t="shared" si="302"/>
        <v>1</v>
      </c>
      <c r="AJ795" s="101">
        <f t="array" ref="AJ795">IF($AI795,MEDIAN(IF(G2SelectionMask="x",IF(INDEX(RawDataRefData,$E795,0)&gt;0,INDEX(RawDataRefData,$E795,0)),"")),"")</f>
        <v>2</v>
      </c>
      <c r="AK795" s="101">
        <f t="array" ref="AK795">IF($AI795,QUARTILE(IF(G2SelectionMask="x",IF(INDEX(RawDataRefData,$E795,0)&gt;0,INDEX(RawDataRefData,$E795,0)),""),1),"")</f>
        <v>2</v>
      </c>
      <c r="AL795" s="101">
        <f t="array" ref="AL795">IF($AI795,QUARTILE(IF(G2SelectionMask="x",IF(INDEX(RawDataRefData,$E795,0)&gt;0,INDEX(RawDataRefData,$E795,0)),""),3),"")</f>
        <v>3.5</v>
      </c>
      <c r="AM795" s="101">
        <f t="array" ref="AM795">IF($AI795,MIN(IF(G2SelectionMask="x",IF(INDEX(RawDataRefData,$E795,0)&gt;0,INDEX(RawDataRefData,$E795,0)),"")),"")</f>
        <v>1</v>
      </c>
      <c r="AN795" s="101">
        <f t="array" ref="AN795">IF($AI795,MAX(IF(G2SelectionMask="x",IF(INDEX(RawDataRefData,$E795,0)&gt;0,INDEX(RawDataRefData,$E795,0)),"")),"")</f>
        <v>4</v>
      </c>
      <c r="AO795" s="101">
        <f t="shared" si="304"/>
        <v>2.5454545454545454</v>
      </c>
      <c r="AP795" s="101">
        <f t="array" ref="AP795">IF($AI795,STDEVA(IF(G2SelectionMask="x",IF(INDEX(RawDataRefData,$E795,0)&gt;0,INDEX(RawDataRefData,$E795,0)),"")),"")</f>
        <v>1.1281521496355327</v>
      </c>
      <c r="AQ795" s="100" t="b">
        <f t="shared" si="305"/>
        <v>0</v>
      </c>
      <c r="AR795" s="100" t="str">
        <f t="array" ref="AR795">IF($AQ795,MEDIAN(IF(G3SelectionMask="x",IF(INDEX(RawDataRefData,$E795,0)&gt;0,INDEX(RawDataRefData,$E795,0)),"")),"")</f>
        <v/>
      </c>
      <c r="AS795" s="100" t="str">
        <f t="array" ref="AS795">IF($AQ795,QUARTILE(IF(G3SelectionMask="x",IF(INDEX(RawDataRefData,$E795,0)&gt;0,INDEX(RawDataRefData,$E795,0)),""),1),"")</f>
        <v/>
      </c>
      <c r="AT795" s="100" t="str">
        <f t="array" ref="AT795">IF($AQ795,QUARTILE(IF(G3SelectionMask="x",IF(INDEX(RawDataRefData,$E795,0)&gt;0,INDEX(RawDataRefData,$E795,0)),""),3),"")</f>
        <v/>
      </c>
      <c r="AU795" s="100" t="str">
        <f t="array" ref="AU795">IF($AQ795,MIN(IF(G3SelectionMask="x",IF(INDEX(RawDataRefData,$E795,0)&gt;0,INDEX(RawDataRefData,$E795,0)),"")),"")</f>
        <v/>
      </c>
      <c r="AV795" s="100" t="str">
        <f t="array" ref="AV795">IF($AQ795,MAX(IF(G3SelectionMask="x",IF(INDEX(RawDataRefData,$E795,0)&gt;0,INDEX(RawDataRefData,$E795,0)),"")),"")</f>
        <v/>
      </c>
      <c r="AW795" s="100" t="str">
        <f t="shared" si="306"/>
        <v/>
      </c>
      <c r="AX795" s="100" t="str">
        <f t="array" ref="AX795">IF($AQ795,STDEVA(IF(G3SelectionMask="x",IF(INDEX(RawDataRefData,$E795,0)&gt;0,INDEX(RawDataRefData,$E795,0)),"")),"")</f>
        <v/>
      </c>
      <c r="AY795" s="101" t="b">
        <f t="shared" si="307"/>
        <v>0</v>
      </c>
      <c r="AZ795" s="101" t="str">
        <f t="array" ref="AZ795">IF($AY795,MEDIAN(IF(G4SelectionMask="x",IF(INDEX(RawDataRefData,$E795,0)&gt;0,INDEX(RawDataRefData,$E795,0)),"")),"")</f>
        <v/>
      </c>
      <c r="BA795" s="101" t="str">
        <f t="array" ref="BA795">IF($AY795,QUARTILE(IF(G4SelectionMask="x",IF(INDEX(RawDataRefData,$E795,0)&gt;0,INDEX(RawDataRefData,$E795,0)),""),1),"")</f>
        <v/>
      </c>
      <c r="BB795" s="101" t="str">
        <f t="array" ref="BB795">IF($AY795,QUARTILE(IF(G4SelectionMask="x",IF(INDEX(RawDataRefData,$E795,0)&gt;0,INDEX(RawDataRefData,$E795,0)),""),3),"")</f>
        <v/>
      </c>
      <c r="BC795" s="101" t="str">
        <f t="array" ref="BC795">IF($AY795,MIN(IF(G4SelectionMask="x",IF(INDEX(RawDataRefData,$E795,0)&gt;0,INDEX(RawDataRefData,$E795,0)),"")),"")</f>
        <v/>
      </c>
      <c r="BD795" s="101" t="str">
        <f t="array" ref="BD795">IF($AY795,MAX(IF(G4SelectionMask="x",IF(INDEX(RawDataRefData,$E795,0)&gt;0,INDEX(RawDataRefData,$E795,0)),"")),"")</f>
        <v/>
      </c>
      <c r="BE795" s="101" t="str">
        <f t="shared" si="308"/>
        <v/>
      </c>
      <c r="BF795" s="101" t="str">
        <f t="array" ref="BF795">IF($AY795,STDEVA(IF(G4SelectionMask="x",IF(INDEX(RawDataRefData,$E795,0)&gt;0,INDEX(RawDataRefData,$E795,0)),"")),"")</f>
        <v/>
      </c>
      <c r="BG795" s="100" t="b">
        <f t="shared" si="309"/>
        <v>0</v>
      </c>
      <c r="BH795" s="100" t="str">
        <f t="array" ref="BH795">IF($BG795,MEDIAN(IF(G5SelectionMask="x",IF(INDEX(RawDataRefData,$E795,0)&gt;0,INDEX(RawDataRefData,$E795,0)),"")),"")</f>
        <v/>
      </c>
      <c r="BI795" s="100" t="str">
        <f t="array" ref="BI795">IF($BG795,QUARTILE(IF(G5SelectionMask="x",IF(INDEX(RawDataRefData,$E795,0)&gt;0,INDEX(RawDataRefData,$E795,0)),""),1),"")</f>
        <v/>
      </c>
      <c r="BJ795" s="100" t="str">
        <f t="array" ref="BJ795">IF($BG795,QUARTILE(IF(G5SelectionMask="x",IF(INDEX(RawDataRefData,$E795,0)&gt;0,INDEX(RawDataRefData,$E795,0)),""),3),"")</f>
        <v/>
      </c>
      <c r="BK795" s="100" t="str">
        <f t="array" ref="BK795">IF($BG795,MIN(IF(G5SelectionMask="x",IF(INDEX(RawDataRefData,$E795,0)&gt;0,INDEX(RawDataRefData,$E795,0)),"")),"")</f>
        <v/>
      </c>
      <c r="BL795" s="100" t="str">
        <f t="array" ref="BL795">IF($BG795,MAX(IF(G5SelectionMask="x",IF(INDEX(RawDataRefData,$E795,0)&gt;0,INDEX(RawDataRefData,$E795,0)),"")),"")</f>
        <v/>
      </c>
      <c r="BM795" s="100" t="str">
        <f t="shared" si="310"/>
        <v/>
      </c>
      <c r="BN795" s="103" t="str">
        <f t="array" ref="BN795">IF($BG795,STDEVA(IF(G5SelectionMask="x",IF(INDEX(RawDataRefData,$E795,0)&gt;0,INDEX(RawDataRefData,$E795,0)),"")),"")</f>
        <v/>
      </c>
      <c r="BO795" s="104"/>
      <c r="BP795" s="105">
        <v>2</v>
      </c>
      <c r="BQ795" s="105">
        <v>1</v>
      </c>
      <c r="BR795" s="105">
        <v>2</v>
      </c>
      <c r="BS795" s="105">
        <v>2</v>
      </c>
      <c r="BT795" s="105">
        <v>1</v>
      </c>
      <c r="BU795" s="105">
        <v>2</v>
      </c>
      <c r="BV795" s="105">
        <v>1</v>
      </c>
      <c r="BW795" s="105">
        <v>4</v>
      </c>
      <c r="BX795" s="105">
        <v>4</v>
      </c>
      <c r="BY795" s="105">
        <v>3</v>
      </c>
      <c r="BZ795" s="105">
        <v>4</v>
      </c>
      <c r="CA795" s="105">
        <v>2</v>
      </c>
      <c r="CB795" s="105">
        <v>3</v>
      </c>
      <c r="CC795" s="105">
        <v>3</v>
      </c>
      <c r="CD795" s="105">
        <v>2</v>
      </c>
    </row>
    <row r="796" spans="1:82" x14ac:dyDescent="0.2">
      <c r="A796" s="33">
        <f t="shared" si="264"/>
        <v>0</v>
      </c>
      <c r="B796" s="218"/>
      <c r="C796" s="215"/>
      <c r="D796" s="224"/>
      <c r="E796" s="72">
        <f t="shared" si="303"/>
        <v>787</v>
      </c>
      <c r="F796" s="9" t="s">
        <v>1039</v>
      </c>
      <c r="H796" s="9" t="s">
        <v>1213</v>
      </c>
      <c r="I796" s="9" t="s">
        <v>343</v>
      </c>
      <c r="K796" s="100">
        <f t="shared" si="288"/>
        <v>2</v>
      </c>
      <c r="L796" s="100"/>
      <c r="M796" s="100"/>
      <c r="N796" s="100"/>
      <c r="O796" s="100"/>
      <c r="P796" s="101">
        <f t="shared" si="289"/>
        <v>1</v>
      </c>
      <c r="Q796" s="102">
        <f t="shared" si="290"/>
        <v>4</v>
      </c>
      <c r="R796" s="102">
        <f t="shared" si="291"/>
        <v>1</v>
      </c>
      <c r="S796" s="102">
        <f t="shared" si="292"/>
        <v>3</v>
      </c>
      <c r="T796" s="102">
        <f t="shared" si="293"/>
        <v>3</v>
      </c>
      <c r="U796" s="102">
        <f t="shared" si="294"/>
        <v>4</v>
      </c>
      <c r="V796" s="102">
        <f t="shared" si="295"/>
        <v>3</v>
      </c>
      <c r="W796" s="102">
        <f t="shared" si="296"/>
        <v>1</v>
      </c>
      <c r="X796" s="102">
        <f t="shared" si="297"/>
        <v>2</v>
      </c>
      <c r="Y796" s="102">
        <f t="shared" si="298"/>
        <v>2</v>
      </c>
      <c r="Z796" s="102">
        <f t="shared" si="299"/>
        <v>3</v>
      </c>
      <c r="AA796" s="100" t="b">
        <f t="shared" si="300"/>
        <v>1</v>
      </c>
      <c r="AB796" s="100">
        <f t="array" ref="AB796">IF($AA796,MEDIAN(IF(G1SelectionMask="x",IF(INDEX(RawDataRefData,$E796,0)&gt;0,INDEX(RawDataRefData,$E796,0)),"")),"")</f>
        <v>3</v>
      </c>
      <c r="AC796" s="100">
        <f t="array" ref="AC796">IF($AA796,QUARTILE(IF(G1SelectionMask="x",IF(INDEX(RawDataRefData,$E796,0)&gt;0,INDEX(RawDataRefData,$E796,0)),""),1),"")</f>
        <v>1.5</v>
      </c>
      <c r="AD796" s="100">
        <f t="array" ref="AD796">IF($AA796,QUARTILE(IF(G1SelectionMask="x",IF(INDEX(RawDataRefData,$E796,0)&gt;0,INDEX(RawDataRefData,$E796,0)),""),3),"")</f>
        <v>3</v>
      </c>
      <c r="AE796" s="100">
        <f t="array" ref="AE796">IF($AA796,MIN(IF(G1SelectionMask="x",IF(INDEX(RawDataRefData,$E796,0)&gt;0,INDEX(RawDataRefData,$E796,0)),"")),"")</f>
        <v>1</v>
      </c>
      <c r="AF796" s="100">
        <f t="array" ref="AF796">IF($AA796,MAX(IF(G1SelectionMask="x",IF(INDEX(RawDataRefData,$E796,0)&gt;0,INDEX(RawDataRefData,$E796,0)),"")),"")</f>
        <v>4</v>
      </c>
      <c r="AG796" s="100">
        <f t="shared" si="301"/>
        <v>2.4545454545454546</v>
      </c>
      <c r="AH796" s="100">
        <f t="array" ref="AH796">IF($AA796,STDEVA(IF(G1SelectionMask="x",IF(INDEX(RawDataRefData,$E796,0)&gt;0,INDEX(RawDataRefData,$E796,0)),"")),"")</f>
        <v>1.1281521496355327</v>
      </c>
      <c r="AI796" s="101" t="b">
        <f t="shared" si="302"/>
        <v>1</v>
      </c>
      <c r="AJ796" s="101">
        <f t="array" ref="AJ796">IF($AI796,MEDIAN(IF(G2SelectionMask="x",IF(INDEX(RawDataRefData,$E796,0)&gt;0,INDEX(RawDataRefData,$E796,0)),"")),"")</f>
        <v>3</v>
      </c>
      <c r="AK796" s="101">
        <f t="array" ref="AK796">IF($AI796,QUARTILE(IF(G2SelectionMask="x",IF(INDEX(RawDataRefData,$E796,0)&gt;0,INDEX(RawDataRefData,$E796,0)),""),1),"")</f>
        <v>2</v>
      </c>
      <c r="AL796" s="101">
        <f t="array" ref="AL796">IF($AI796,QUARTILE(IF(G2SelectionMask="x",IF(INDEX(RawDataRefData,$E796,0)&gt;0,INDEX(RawDataRefData,$E796,0)),""),3),"")</f>
        <v>3</v>
      </c>
      <c r="AM796" s="101">
        <f t="array" ref="AM796">IF($AI796,MIN(IF(G2SelectionMask="x",IF(INDEX(RawDataRefData,$E796,0)&gt;0,INDEX(RawDataRefData,$E796,0)),"")),"")</f>
        <v>1</v>
      </c>
      <c r="AN796" s="101">
        <f t="array" ref="AN796">IF($AI796,MAX(IF(G2SelectionMask="x",IF(INDEX(RawDataRefData,$E796,0)&gt;0,INDEX(RawDataRefData,$E796,0)),"")),"")</f>
        <v>4</v>
      </c>
      <c r="AO796" s="101">
        <f t="shared" si="304"/>
        <v>2.5454545454545454</v>
      </c>
      <c r="AP796" s="101">
        <f t="array" ref="AP796">IF($AI796,STDEVA(IF(G2SelectionMask="x",IF(INDEX(RawDataRefData,$E796,0)&gt;0,INDEX(RawDataRefData,$E796,0)),"")),"")</f>
        <v>0.93419873299382794</v>
      </c>
      <c r="AQ796" s="100" t="b">
        <f t="shared" si="305"/>
        <v>0</v>
      </c>
      <c r="AR796" s="100" t="str">
        <f t="array" ref="AR796">IF($AQ796,MEDIAN(IF(G3SelectionMask="x",IF(INDEX(RawDataRefData,$E796,0)&gt;0,INDEX(RawDataRefData,$E796,0)),"")),"")</f>
        <v/>
      </c>
      <c r="AS796" s="100" t="str">
        <f t="array" ref="AS796">IF($AQ796,QUARTILE(IF(G3SelectionMask="x",IF(INDEX(RawDataRefData,$E796,0)&gt;0,INDEX(RawDataRefData,$E796,0)),""),1),"")</f>
        <v/>
      </c>
      <c r="AT796" s="100" t="str">
        <f t="array" ref="AT796">IF($AQ796,QUARTILE(IF(G3SelectionMask="x",IF(INDEX(RawDataRefData,$E796,0)&gt;0,INDEX(RawDataRefData,$E796,0)),""),3),"")</f>
        <v/>
      </c>
      <c r="AU796" s="100" t="str">
        <f t="array" ref="AU796">IF($AQ796,MIN(IF(G3SelectionMask="x",IF(INDEX(RawDataRefData,$E796,0)&gt;0,INDEX(RawDataRefData,$E796,0)),"")),"")</f>
        <v/>
      </c>
      <c r="AV796" s="100" t="str">
        <f t="array" ref="AV796">IF($AQ796,MAX(IF(G3SelectionMask="x",IF(INDEX(RawDataRefData,$E796,0)&gt;0,INDEX(RawDataRefData,$E796,0)),"")),"")</f>
        <v/>
      </c>
      <c r="AW796" s="100" t="str">
        <f t="shared" si="306"/>
        <v/>
      </c>
      <c r="AX796" s="100" t="str">
        <f t="array" ref="AX796">IF($AQ796,STDEVA(IF(G3SelectionMask="x",IF(INDEX(RawDataRefData,$E796,0)&gt;0,INDEX(RawDataRefData,$E796,0)),"")),"")</f>
        <v/>
      </c>
      <c r="AY796" s="101" t="b">
        <f t="shared" si="307"/>
        <v>0</v>
      </c>
      <c r="AZ796" s="101" t="str">
        <f t="array" ref="AZ796">IF($AY796,MEDIAN(IF(G4SelectionMask="x",IF(INDEX(RawDataRefData,$E796,0)&gt;0,INDEX(RawDataRefData,$E796,0)),"")),"")</f>
        <v/>
      </c>
      <c r="BA796" s="101" t="str">
        <f t="array" ref="BA796">IF($AY796,QUARTILE(IF(G4SelectionMask="x",IF(INDEX(RawDataRefData,$E796,0)&gt;0,INDEX(RawDataRefData,$E796,0)),""),1),"")</f>
        <v/>
      </c>
      <c r="BB796" s="101" t="str">
        <f t="array" ref="BB796">IF($AY796,QUARTILE(IF(G4SelectionMask="x",IF(INDEX(RawDataRefData,$E796,0)&gt;0,INDEX(RawDataRefData,$E796,0)),""),3),"")</f>
        <v/>
      </c>
      <c r="BC796" s="101" t="str">
        <f t="array" ref="BC796">IF($AY796,MIN(IF(G4SelectionMask="x",IF(INDEX(RawDataRefData,$E796,0)&gt;0,INDEX(RawDataRefData,$E796,0)),"")),"")</f>
        <v/>
      </c>
      <c r="BD796" s="101" t="str">
        <f t="array" ref="BD796">IF($AY796,MAX(IF(G4SelectionMask="x",IF(INDEX(RawDataRefData,$E796,0)&gt;0,INDEX(RawDataRefData,$E796,0)),"")),"")</f>
        <v/>
      </c>
      <c r="BE796" s="101" t="str">
        <f t="shared" si="308"/>
        <v/>
      </c>
      <c r="BF796" s="101" t="str">
        <f t="array" ref="BF796">IF($AY796,STDEVA(IF(G4SelectionMask="x",IF(INDEX(RawDataRefData,$E796,0)&gt;0,INDEX(RawDataRefData,$E796,0)),"")),"")</f>
        <v/>
      </c>
      <c r="BG796" s="100" t="b">
        <f t="shared" si="309"/>
        <v>0</v>
      </c>
      <c r="BH796" s="100" t="str">
        <f t="array" ref="BH796">IF($BG796,MEDIAN(IF(G5SelectionMask="x",IF(INDEX(RawDataRefData,$E796,0)&gt;0,INDEX(RawDataRefData,$E796,0)),"")),"")</f>
        <v/>
      </c>
      <c r="BI796" s="100" t="str">
        <f t="array" ref="BI796">IF($BG796,QUARTILE(IF(G5SelectionMask="x",IF(INDEX(RawDataRefData,$E796,0)&gt;0,INDEX(RawDataRefData,$E796,0)),""),1),"")</f>
        <v/>
      </c>
      <c r="BJ796" s="100" t="str">
        <f t="array" ref="BJ796">IF($BG796,QUARTILE(IF(G5SelectionMask="x",IF(INDEX(RawDataRefData,$E796,0)&gt;0,INDEX(RawDataRefData,$E796,0)),""),3),"")</f>
        <v/>
      </c>
      <c r="BK796" s="100" t="str">
        <f t="array" ref="BK796">IF($BG796,MIN(IF(G5SelectionMask="x",IF(INDEX(RawDataRefData,$E796,0)&gt;0,INDEX(RawDataRefData,$E796,0)),"")),"")</f>
        <v/>
      </c>
      <c r="BL796" s="100" t="str">
        <f t="array" ref="BL796">IF($BG796,MAX(IF(G5SelectionMask="x",IF(INDEX(RawDataRefData,$E796,0)&gt;0,INDEX(RawDataRefData,$E796,0)),"")),"")</f>
        <v/>
      </c>
      <c r="BM796" s="100" t="str">
        <f t="shared" si="310"/>
        <v/>
      </c>
      <c r="BN796" s="103" t="str">
        <f t="array" ref="BN796">IF($BG796,STDEVA(IF(G5SelectionMask="x",IF(INDEX(RawDataRefData,$E796,0)&gt;0,INDEX(RawDataRefData,$E796,0)),"")),"")</f>
        <v/>
      </c>
      <c r="BO796" s="104"/>
      <c r="BP796" s="105">
        <v>2</v>
      </c>
      <c r="BQ796" s="105">
        <v>1</v>
      </c>
      <c r="BR796" s="105">
        <v>4</v>
      </c>
      <c r="BS796" s="105">
        <v>1</v>
      </c>
      <c r="BT796" s="105">
        <v>3</v>
      </c>
      <c r="BU796" s="105">
        <v>3</v>
      </c>
      <c r="BV796" s="105">
        <v>4</v>
      </c>
      <c r="BW796" s="105">
        <v>3</v>
      </c>
      <c r="BX796" s="105">
        <v>1</v>
      </c>
      <c r="BY796" s="105">
        <v>2</v>
      </c>
      <c r="BZ796" s="105">
        <v>2</v>
      </c>
      <c r="CA796" s="105">
        <v>3</v>
      </c>
      <c r="CB796" s="105">
        <v>2</v>
      </c>
      <c r="CC796" s="105">
        <v>3</v>
      </c>
      <c r="CD796" s="105">
        <v>3</v>
      </c>
    </row>
    <row r="797" spans="1:82" x14ac:dyDescent="0.2">
      <c r="A797" s="33">
        <f t="shared" si="264"/>
        <v>0</v>
      </c>
      <c r="B797" s="218"/>
      <c r="C797" s="215"/>
      <c r="D797" s="224"/>
      <c r="E797" s="72">
        <f t="shared" si="303"/>
        <v>788</v>
      </c>
      <c r="F797" s="9" t="s">
        <v>1040</v>
      </c>
      <c r="H797" s="9" t="s">
        <v>1213</v>
      </c>
      <c r="I797" s="9" t="s">
        <v>343</v>
      </c>
      <c r="K797" s="100">
        <f t="shared" si="288"/>
        <v>1</v>
      </c>
      <c r="L797" s="100"/>
      <c r="M797" s="100"/>
      <c r="N797" s="100"/>
      <c r="O797" s="100"/>
      <c r="P797" s="101">
        <f t="shared" si="289"/>
        <v>2</v>
      </c>
      <c r="Q797" s="102">
        <f t="shared" si="290"/>
        <v>3</v>
      </c>
      <c r="R797" s="102">
        <f t="shared" si="291"/>
        <v>2</v>
      </c>
      <c r="S797" s="102">
        <f t="shared" si="292"/>
        <v>4</v>
      </c>
      <c r="T797" s="102">
        <f t="shared" si="293"/>
        <v>4</v>
      </c>
      <c r="U797" s="102">
        <f t="shared" si="294"/>
        <v>1</v>
      </c>
      <c r="V797" s="102">
        <f t="shared" si="295"/>
        <v>4</v>
      </c>
      <c r="W797" s="102">
        <f t="shared" si="296"/>
        <v>2</v>
      </c>
      <c r="X797" s="102">
        <f t="shared" si="297"/>
        <v>1</v>
      </c>
      <c r="Y797" s="102">
        <f t="shared" si="298"/>
        <v>3</v>
      </c>
      <c r="Z797" s="102">
        <f t="shared" si="299"/>
        <v>1</v>
      </c>
      <c r="AA797" s="100" t="b">
        <f t="shared" si="300"/>
        <v>1</v>
      </c>
      <c r="AB797" s="100">
        <f t="array" ref="AB797">IF($AA797,MEDIAN(IF(G1SelectionMask="x",IF(INDEX(RawDataRefData,$E797,0)&gt;0,INDEX(RawDataRefData,$E797,0)),"")),"")</f>
        <v>2</v>
      </c>
      <c r="AC797" s="100">
        <f t="array" ref="AC797">IF($AA797,QUARTILE(IF(G1SelectionMask="x",IF(INDEX(RawDataRefData,$E797,0)&gt;0,INDEX(RawDataRefData,$E797,0)),""),1),"")</f>
        <v>1.5</v>
      </c>
      <c r="AD797" s="100">
        <f t="array" ref="AD797">IF($AA797,QUARTILE(IF(G1SelectionMask="x",IF(INDEX(RawDataRefData,$E797,0)&gt;0,INDEX(RawDataRefData,$E797,0)),""),3),"")</f>
        <v>3.5</v>
      </c>
      <c r="AE797" s="100">
        <f t="array" ref="AE797">IF($AA797,MIN(IF(G1SelectionMask="x",IF(INDEX(RawDataRefData,$E797,0)&gt;0,INDEX(RawDataRefData,$E797,0)),"")),"")</f>
        <v>1</v>
      </c>
      <c r="AF797" s="100">
        <f t="array" ref="AF797">IF($AA797,MAX(IF(G1SelectionMask="x",IF(INDEX(RawDataRefData,$E797,0)&gt;0,INDEX(RawDataRefData,$E797,0)),"")),"")</f>
        <v>4</v>
      </c>
      <c r="AG797" s="100">
        <f t="shared" si="301"/>
        <v>2.4545454545454546</v>
      </c>
      <c r="AH797" s="100">
        <f t="array" ref="AH797">IF($AA797,STDEVA(IF(G1SelectionMask="x",IF(INDEX(RawDataRefData,$E797,0)&gt;0,INDEX(RawDataRefData,$E797,0)),"")),"")</f>
        <v>1.213559752433836</v>
      </c>
      <c r="AI797" s="101" t="b">
        <f t="shared" si="302"/>
        <v>1</v>
      </c>
      <c r="AJ797" s="101">
        <f t="array" ref="AJ797">IF($AI797,MEDIAN(IF(G2SelectionMask="x",IF(INDEX(RawDataRefData,$E797,0)&gt;0,INDEX(RawDataRefData,$E797,0)),"")),"")</f>
        <v>3</v>
      </c>
      <c r="AK797" s="101">
        <f t="array" ref="AK797">IF($AI797,QUARTILE(IF(G2SelectionMask="x",IF(INDEX(RawDataRefData,$E797,0)&gt;0,INDEX(RawDataRefData,$E797,0)),""),1),"")</f>
        <v>2</v>
      </c>
      <c r="AL797" s="101">
        <f t="array" ref="AL797">IF($AI797,QUARTILE(IF(G2SelectionMask="x",IF(INDEX(RawDataRefData,$E797,0)&gt;0,INDEX(RawDataRefData,$E797,0)),""),3),"")</f>
        <v>4</v>
      </c>
      <c r="AM797" s="101">
        <f t="array" ref="AM797">IF($AI797,MIN(IF(G2SelectionMask="x",IF(INDEX(RawDataRefData,$E797,0)&gt;0,INDEX(RawDataRefData,$E797,0)),"")),"")</f>
        <v>1</v>
      </c>
      <c r="AN797" s="101">
        <f t="array" ref="AN797">IF($AI797,MAX(IF(G2SelectionMask="x",IF(INDEX(RawDataRefData,$E797,0)&gt;0,INDEX(RawDataRefData,$E797,0)),"")),"")</f>
        <v>4</v>
      </c>
      <c r="AO797" s="101">
        <f t="shared" si="304"/>
        <v>2.9090909090909092</v>
      </c>
      <c r="AP797" s="101">
        <f t="array" ref="AP797">IF($AI797,STDEVA(IF(G2SelectionMask="x",IF(INDEX(RawDataRefData,$E797,0)&gt;0,INDEX(RawDataRefData,$E797,0)),"")),"")</f>
        <v>1.0444659357341868</v>
      </c>
      <c r="AQ797" s="100" t="b">
        <f t="shared" si="305"/>
        <v>0</v>
      </c>
      <c r="AR797" s="100" t="str">
        <f t="array" ref="AR797">IF($AQ797,MEDIAN(IF(G3SelectionMask="x",IF(INDEX(RawDataRefData,$E797,0)&gt;0,INDEX(RawDataRefData,$E797,0)),"")),"")</f>
        <v/>
      </c>
      <c r="AS797" s="100" t="str">
        <f t="array" ref="AS797">IF($AQ797,QUARTILE(IF(G3SelectionMask="x",IF(INDEX(RawDataRefData,$E797,0)&gt;0,INDEX(RawDataRefData,$E797,0)),""),1),"")</f>
        <v/>
      </c>
      <c r="AT797" s="100" t="str">
        <f t="array" ref="AT797">IF($AQ797,QUARTILE(IF(G3SelectionMask="x",IF(INDEX(RawDataRefData,$E797,0)&gt;0,INDEX(RawDataRefData,$E797,0)),""),3),"")</f>
        <v/>
      </c>
      <c r="AU797" s="100" t="str">
        <f t="array" ref="AU797">IF($AQ797,MIN(IF(G3SelectionMask="x",IF(INDEX(RawDataRefData,$E797,0)&gt;0,INDEX(RawDataRefData,$E797,0)),"")),"")</f>
        <v/>
      </c>
      <c r="AV797" s="100" t="str">
        <f t="array" ref="AV797">IF($AQ797,MAX(IF(G3SelectionMask="x",IF(INDEX(RawDataRefData,$E797,0)&gt;0,INDEX(RawDataRefData,$E797,0)),"")),"")</f>
        <v/>
      </c>
      <c r="AW797" s="100" t="str">
        <f t="shared" si="306"/>
        <v/>
      </c>
      <c r="AX797" s="100" t="str">
        <f t="array" ref="AX797">IF($AQ797,STDEVA(IF(G3SelectionMask="x",IF(INDEX(RawDataRefData,$E797,0)&gt;0,INDEX(RawDataRefData,$E797,0)),"")),"")</f>
        <v/>
      </c>
      <c r="AY797" s="101" t="b">
        <f t="shared" si="307"/>
        <v>0</v>
      </c>
      <c r="AZ797" s="101" t="str">
        <f t="array" ref="AZ797">IF($AY797,MEDIAN(IF(G4SelectionMask="x",IF(INDEX(RawDataRefData,$E797,0)&gt;0,INDEX(RawDataRefData,$E797,0)),"")),"")</f>
        <v/>
      </c>
      <c r="BA797" s="101" t="str">
        <f t="array" ref="BA797">IF($AY797,QUARTILE(IF(G4SelectionMask="x",IF(INDEX(RawDataRefData,$E797,0)&gt;0,INDEX(RawDataRefData,$E797,0)),""),1),"")</f>
        <v/>
      </c>
      <c r="BB797" s="101" t="str">
        <f t="array" ref="BB797">IF($AY797,QUARTILE(IF(G4SelectionMask="x",IF(INDEX(RawDataRefData,$E797,0)&gt;0,INDEX(RawDataRefData,$E797,0)),""),3),"")</f>
        <v/>
      </c>
      <c r="BC797" s="101" t="str">
        <f t="array" ref="BC797">IF($AY797,MIN(IF(G4SelectionMask="x",IF(INDEX(RawDataRefData,$E797,0)&gt;0,INDEX(RawDataRefData,$E797,0)),"")),"")</f>
        <v/>
      </c>
      <c r="BD797" s="101" t="str">
        <f t="array" ref="BD797">IF($AY797,MAX(IF(G4SelectionMask="x",IF(INDEX(RawDataRefData,$E797,0)&gt;0,INDEX(RawDataRefData,$E797,0)),"")),"")</f>
        <v/>
      </c>
      <c r="BE797" s="101" t="str">
        <f t="shared" si="308"/>
        <v/>
      </c>
      <c r="BF797" s="101" t="str">
        <f t="array" ref="BF797">IF($AY797,STDEVA(IF(G4SelectionMask="x",IF(INDEX(RawDataRefData,$E797,0)&gt;0,INDEX(RawDataRefData,$E797,0)),"")),"")</f>
        <v/>
      </c>
      <c r="BG797" s="100" t="b">
        <f t="shared" si="309"/>
        <v>0</v>
      </c>
      <c r="BH797" s="100" t="str">
        <f t="array" ref="BH797">IF($BG797,MEDIAN(IF(G5SelectionMask="x",IF(INDEX(RawDataRefData,$E797,0)&gt;0,INDEX(RawDataRefData,$E797,0)),"")),"")</f>
        <v/>
      </c>
      <c r="BI797" s="100" t="str">
        <f t="array" ref="BI797">IF($BG797,QUARTILE(IF(G5SelectionMask="x",IF(INDEX(RawDataRefData,$E797,0)&gt;0,INDEX(RawDataRefData,$E797,0)),""),1),"")</f>
        <v/>
      </c>
      <c r="BJ797" s="100" t="str">
        <f t="array" ref="BJ797">IF($BG797,QUARTILE(IF(G5SelectionMask="x",IF(INDEX(RawDataRefData,$E797,0)&gt;0,INDEX(RawDataRefData,$E797,0)),""),3),"")</f>
        <v/>
      </c>
      <c r="BK797" s="100" t="str">
        <f t="array" ref="BK797">IF($BG797,MIN(IF(G5SelectionMask="x",IF(INDEX(RawDataRefData,$E797,0)&gt;0,INDEX(RawDataRefData,$E797,0)),"")),"")</f>
        <v/>
      </c>
      <c r="BL797" s="100" t="str">
        <f t="array" ref="BL797">IF($BG797,MAX(IF(G5SelectionMask="x",IF(INDEX(RawDataRefData,$E797,0)&gt;0,INDEX(RawDataRefData,$E797,0)),"")),"")</f>
        <v/>
      </c>
      <c r="BM797" s="100" t="str">
        <f t="shared" si="310"/>
        <v/>
      </c>
      <c r="BN797" s="103" t="str">
        <f t="array" ref="BN797">IF($BG797,STDEVA(IF(G5SelectionMask="x",IF(INDEX(RawDataRefData,$E797,0)&gt;0,INDEX(RawDataRefData,$E797,0)),"")),"")</f>
        <v/>
      </c>
      <c r="BO797" s="104"/>
      <c r="BP797" s="105">
        <v>1</v>
      </c>
      <c r="BQ797" s="105">
        <v>2</v>
      </c>
      <c r="BR797" s="105">
        <v>3</v>
      </c>
      <c r="BS797" s="105">
        <v>2</v>
      </c>
      <c r="BT797" s="105">
        <v>4</v>
      </c>
      <c r="BU797" s="105">
        <v>4</v>
      </c>
      <c r="BV797" s="105">
        <v>1</v>
      </c>
      <c r="BW797" s="105">
        <v>4</v>
      </c>
      <c r="BX797" s="105">
        <v>2</v>
      </c>
      <c r="BY797" s="105">
        <v>1</v>
      </c>
      <c r="BZ797" s="105">
        <v>3</v>
      </c>
      <c r="CA797" s="105">
        <v>1</v>
      </c>
      <c r="CB797" s="105">
        <v>4</v>
      </c>
      <c r="CC797" s="105">
        <v>3</v>
      </c>
      <c r="CD797" s="105">
        <v>2</v>
      </c>
    </row>
    <row r="798" spans="1:82" x14ac:dyDescent="0.2">
      <c r="A798" s="33">
        <f t="shared" si="264"/>
        <v>0</v>
      </c>
      <c r="B798" s="218"/>
      <c r="C798" s="215"/>
      <c r="D798" s="224"/>
      <c r="E798" s="72">
        <f t="shared" si="303"/>
        <v>789</v>
      </c>
      <c r="F798" s="9" t="s">
        <v>1041</v>
      </c>
      <c r="H798" s="9" t="s">
        <v>1213</v>
      </c>
      <c r="I798" s="9" t="s">
        <v>343</v>
      </c>
      <c r="K798" s="100">
        <f t="shared" si="288"/>
        <v>3</v>
      </c>
      <c r="L798" s="100"/>
      <c r="M798" s="100"/>
      <c r="N798" s="100"/>
      <c r="O798" s="100"/>
      <c r="P798" s="101">
        <f t="shared" si="289"/>
        <v>2</v>
      </c>
      <c r="Q798" s="102">
        <f t="shared" si="290"/>
        <v>2</v>
      </c>
      <c r="R798" s="102">
        <f t="shared" si="291"/>
        <v>4</v>
      </c>
      <c r="S798" s="102">
        <f t="shared" si="292"/>
        <v>1</v>
      </c>
      <c r="T798" s="102">
        <f t="shared" si="293"/>
        <v>3</v>
      </c>
      <c r="U798" s="102">
        <f t="shared" si="294"/>
        <v>2</v>
      </c>
      <c r="V798" s="102">
        <f t="shared" si="295"/>
        <v>2</v>
      </c>
      <c r="W798" s="102">
        <f t="shared" si="296"/>
        <v>2</v>
      </c>
      <c r="X798" s="102">
        <f t="shared" si="297"/>
        <v>1</v>
      </c>
      <c r="Y798" s="102">
        <f t="shared" si="298"/>
        <v>2</v>
      </c>
      <c r="Z798" s="102">
        <f t="shared" si="299"/>
        <v>3</v>
      </c>
      <c r="AA798" s="100" t="b">
        <f t="shared" si="300"/>
        <v>1</v>
      </c>
      <c r="AB798" s="100">
        <f t="array" ref="AB798">IF($AA798,MEDIAN(IF(G1SelectionMask="x",IF(INDEX(RawDataRefData,$E798,0)&gt;0,INDEX(RawDataRefData,$E798,0)),"")),"")</f>
        <v>2</v>
      </c>
      <c r="AC798" s="100">
        <f t="array" ref="AC798">IF($AA798,QUARTILE(IF(G1SelectionMask="x",IF(INDEX(RawDataRefData,$E798,0)&gt;0,INDEX(RawDataRefData,$E798,0)),""),1),"")</f>
        <v>2</v>
      </c>
      <c r="AD798" s="100">
        <f t="array" ref="AD798">IF($AA798,QUARTILE(IF(G1SelectionMask="x",IF(INDEX(RawDataRefData,$E798,0)&gt;0,INDEX(RawDataRefData,$E798,0)),""),3),"")</f>
        <v>2.5</v>
      </c>
      <c r="AE798" s="100">
        <f t="array" ref="AE798">IF($AA798,MIN(IF(G1SelectionMask="x",IF(INDEX(RawDataRefData,$E798,0)&gt;0,INDEX(RawDataRefData,$E798,0)),"")),"")</f>
        <v>1</v>
      </c>
      <c r="AF798" s="100">
        <f t="array" ref="AF798">IF($AA798,MAX(IF(G1SelectionMask="x",IF(INDEX(RawDataRefData,$E798,0)&gt;0,INDEX(RawDataRefData,$E798,0)),"")),"")</f>
        <v>4</v>
      </c>
      <c r="AG798" s="100">
        <f t="shared" si="301"/>
        <v>2.1818181818181817</v>
      </c>
      <c r="AH798" s="100">
        <f t="array" ref="AH798">IF($AA798,STDEVA(IF(G1SelectionMask="x",IF(INDEX(RawDataRefData,$E798,0)&gt;0,INDEX(RawDataRefData,$E798,0)),"")),"")</f>
        <v>0.87386289750530277</v>
      </c>
      <c r="AI798" s="101" t="b">
        <f t="shared" si="302"/>
        <v>1</v>
      </c>
      <c r="AJ798" s="101">
        <f t="array" ref="AJ798">IF($AI798,MEDIAN(IF(G2SelectionMask="x",IF(INDEX(RawDataRefData,$E798,0)&gt;0,INDEX(RawDataRefData,$E798,0)),"")),"")</f>
        <v>2</v>
      </c>
      <c r="AK798" s="101">
        <f t="array" ref="AK798">IF($AI798,QUARTILE(IF(G2SelectionMask="x",IF(INDEX(RawDataRefData,$E798,0)&gt;0,INDEX(RawDataRefData,$E798,0)),""),1),"")</f>
        <v>2</v>
      </c>
      <c r="AL798" s="101">
        <f t="array" ref="AL798">IF($AI798,QUARTILE(IF(G2SelectionMask="x",IF(INDEX(RawDataRefData,$E798,0)&gt;0,INDEX(RawDataRefData,$E798,0)),""),3),"")</f>
        <v>2</v>
      </c>
      <c r="AM798" s="101">
        <f t="array" ref="AM798">IF($AI798,MIN(IF(G2SelectionMask="x",IF(INDEX(RawDataRefData,$E798,0)&gt;0,INDEX(RawDataRefData,$E798,0)),"")),"")</f>
        <v>1</v>
      </c>
      <c r="AN798" s="101">
        <f t="array" ref="AN798">IF($AI798,MAX(IF(G2SelectionMask="x",IF(INDEX(RawDataRefData,$E798,0)&gt;0,INDEX(RawDataRefData,$E798,0)),"")),"")</f>
        <v>3</v>
      </c>
      <c r="AO798" s="101">
        <f t="shared" si="304"/>
        <v>2</v>
      </c>
      <c r="AP798" s="101">
        <f t="array" ref="AP798">IF($AI798,STDEVA(IF(G2SelectionMask="x",IF(INDEX(RawDataRefData,$E798,0)&gt;0,INDEX(RawDataRefData,$E798,0)),"")),"")</f>
        <v>0.63245553203367588</v>
      </c>
      <c r="AQ798" s="100" t="b">
        <f t="shared" si="305"/>
        <v>0</v>
      </c>
      <c r="AR798" s="100" t="str">
        <f t="array" ref="AR798">IF($AQ798,MEDIAN(IF(G3SelectionMask="x",IF(INDEX(RawDataRefData,$E798,0)&gt;0,INDEX(RawDataRefData,$E798,0)),"")),"")</f>
        <v/>
      </c>
      <c r="AS798" s="100" t="str">
        <f t="array" ref="AS798">IF($AQ798,QUARTILE(IF(G3SelectionMask="x",IF(INDEX(RawDataRefData,$E798,0)&gt;0,INDEX(RawDataRefData,$E798,0)),""),1),"")</f>
        <v/>
      </c>
      <c r="AT798" s="100" t="str">
        <f t="array" ref="AT798">IF($AQ798,QUARTILE(IF(G3SelectionMask="x",IF(INDEX(RawDataRefData,$E798,0)&gt;0,INDEX(RawDataRefData,$E798,0)),""),3),"")</f>
        <v/>
      </c>
      <c r="AU798" s="100" t="str">
        <f t="array" ref="AU798">IF($AQ798,MIN(IF(G3SelectionMask="x",IF(INDEX(RawDataRefData,$E798,0)&gt;0,INDEX(RawDataRefData,$E798,0)),"")),"")</f>
        <v/>
      </c>
      <c r="AV798" s="100" t="str">
        <f t="array" ref="AV798">IF($AQ798,MAX(IF(G3SelectionMask="x",IF(INDEX(RawDataRefData,$E798,0)&gt;0,INDEX(RawDataRefData,$E798,0)),"")),"")</f>
        <v/>
      </c>
      <c r="AW798" s="100" t="str">
        <f t="shared" si="306"/>
        <v/>
      </c>
      <c r="AX798" s="100" t="str">
        <f t="array" ref="AX798">IF($AQ798,STDEVA(IF(G3SelectionMask="x",IF(INDEX(RawDataRefData,$E798,0)&gt;0,INDEX(RawDataRefData,$E798,0)),"")),"")</f>
        <v/>
      </c>
      <c r="AY798" s="101" t="b">
        <f t="shared" si="307"/>
        <v>0</v>
      </c>
      <c r="AZ798" s="101" t="str">
        <f t="array" ref="AZ798">IF($AY798,MEDIAN(IF(G4SelectionMask="x",IF(INDEX(RawDataRefData,$E798,0)&gt;0,INDEX(RawDataRefData,$E798,0)),"")),"")</f>
        <v/>
      </c>
      <c r="BA798" s="101" t="str">
        <f t="array" ref="BA798">IF($AY798,QUARTILE(IF(G4SelectionMask="x",IF(INDEX(RawDataRefData,$E798,0)&gt;0,INDEX(RawDataRefData,$E798,0)),""),1),"")</f>
        <v/>
      </c>
      <c r="BB798" s="101" t="str">
        <f t="array" ref="BB798">IF($AY798,QUARTILE(IF(G4SelectionMask="x",IF(INDEX(RawDataRefData,$E798,0)&gt;0,INDEX(RawDataRefData,$E798,0)),""),3),"")</f>
        <v/>
      </c>
      <c r="BC798" s="101" t="str">
        <f t="array" ref="BC798">IF($AY798,MIN(IF(G4SelectionMask="x",IF(INDEX(RawDataRefData,$E798,0)&gt;0,INDEX(RawDataRefData,$E798,0)),"")),"")</f>
        <v/>
      </c>
      <c r="BD798" s="101" t="str">
        <f t="array" ref="BD798">IF($AY798,MAX(IF(G4SelectionMask="x",IF(INDEX(RawDataRefData,$E798,0)&gt;0,INDEX(RawDataRefData,$E798,0)),"")),"")</f>
        <v/>
      </c>
      <c r="BE798" s="101" t="str">
        <f t="shared" si="308"/>
        <v/>
      </c>
      <c r="BF798" s="101" t="str">
        <f t="array" ref="BF798">IF($AY798,STDEVA(IF(G4SelectionMask="x",IF(INDEX(RawDataRefData,$E798,0)&gt;0,INDEX(RawDataRefData,$E798,0)),"")),"")</f>
        <v/>
      </c>
      <c r="BG798" s="100" t="b">
        <f t="shared" si="309"/>
        <v>0</v>
      </c>
      <c r="BH798" s="100" t="str">
        <f t="array" ref="BH798">IF($BG798,MEDIAN(IF(G5SelectionMask="x",IF(INDEX(RawDataRefData,$E798,0)&gt;0,INDEX(RawDataRefData,$E798,0)),"")),"")</f>
        <v/>
      </c>
      <c r="BI798" s="100" t="str">
        <f t="array" ref="BI798">IF($BG798,QUARTILE(IF(G5SelectionMask="x",IF(INDEX(RawDataRefData,$E798,0)&gt;0,INDEX(RawDataRefData,$E798,0)),""),1),"")</f>
        <v/>
      </c>
      <c r="BJ798" s="100" t="str">
        <f t="array" ref="BJ798">IF($BG798,QUARTILE(IF(G5SelectionMask="x",IF(INDEX(RawDataRefData,$E798,0)&gt;0,INDEX(RawDataRefData,$E798,0)),""),3),"")</f>
        <v/>
      </c>
      <c r="BK798" s="100" t="str">
        <f t="array" ref="BK798">IF($BG798,MIN(IF(G5SelectionMask="x",IF(INDEX(RawDataRefData,$E798,0)&gt;0,INDEX(RawDataRefData,$E798,0)),"")),"")</f>
        <v/>
      </c>
      <c r="BL798" s="100" t="str">
        <f t="array" ref="BL798">IF($BG798,MAX(IF(G5SelectionMask="x",IF(INDEX(RawDataRefData,$E798,0)&gt;0,INDEX(RawDataRefData,$E798,0)),"")),"")</f>
        <v/>
      </c>
      <c r="BM798" s="100" t="str">
        <f t="shared" si="310"/>
        <v/>
      </c>
      <c r="BN798" s="103" t="str">
        <f t="array" ref="BN798">IF($BG798,STDEVA(IF(G5SelectionMask="x",IF(INDEX(RawDataRefData,$E798,0)&gt;0,INDEX(RawDataRefData,$E798,0)),"")),"")</f>
        <v/>
      </c>
      <c r="BO798" s="104"/>
      <c r="BP798" s="105">
        <v>3</v>
      </c>
      <c r="BQ798" s="105">
        <v>2</v>
      </c>
      <c r="BR798" s="105">
        <v>2</v>
      </c>
      <c r="BS798" s="105">
        <v>4</v>
      </c>
      <c r="BT798" s="105">
        <v>1</v>
      </c>
      <c r="BU798" s="105">
        <v>3</v>
      </c>
      <c r="BV798" s="105">
        <v>2</v>
      </c>
      <c r="BW798" s="105">
        <v>2</v>
      </c>
      <c r="BX798" s="105">
        <v>2</v>
      </c>
      <c r="BY798" s="105">
        <v>1</v>
      </c>
      <c r="BZ798" s="105">
        <v>2</v>
      </c>
      <c r="CA798" s="105">
        <v>3</v>
      </c>
      <c r="CB798" s="105">
        <v>2</v>
      </c>
      <c r="CC798" s="105">
        <v>2</v>
      </c>
      <c r="CD798" s="105">
        <v>1</v>
      </c>
    </row>
    <row r="799" spans="1:82" x14ac:dyDescent="0.2">
      <c r="A799" s="33">
        <f t="shared" si="264"/>
        <v>0</v>
      </c>
      <c r="B799" s="218"/>
      <c r="C799" s="215"/>
      <c r="D799" s="224"/>
      <c r="E799" s="72">
        <f t="shared" si="303"/>
        <v>790</v>
      </c>
      <c r="F799" s="9" t="s">
        <v>1042</v>
      </c>
      <c r="H799" s="9" t="s">
        <v>1213</v>
      </c>
      <c r="I799" s="9" t="s">
        <v>343</v>
      </c>
      <c r="K799" s="100">
        <f t="shared" si="288"/>
        <v>4</v>
      </c>
      <c r="L799" s="100"/>
      <c r="M799" s="100"/>
      <c r="N799" s="100"/>
      <c r="O799" s="100"/>
      <c r="P799" s="101">
        <f t="shared" si="289"/>
        <v>1</v>
      </c>
      <c r="Q799" s="102">
        <f t="shared" si="290"/>
        <v>3</v>
      </c>
      <c r="R799" s="102">
        <f t="shared" si="291"/>
        <v>1</v>
      </c>
      <c r="S799" s="102">
        <f t="shared" si="292"/>
        <v>2</v>
      </c>
      <c r="T799" s="102">
        <f t="shared" si="293"/>
        <v>3</v>
      </c>
      <c r="U799" s="102">
        <f t="shared" si="294"/>
        <v>4</v>
      </c>
      <c r="V799" s="102">
        <f t="shared" si="295"/>
        <v>3</v>
      </c>
      <c r="W799" s="102">
        <f t="shared" si="296"/>
        <v>1</v>
      </c>
      <c r="X799" s="102">
        <f t="shared" si="297"/>
        <v>1</v>
      </c>
      <c r="Y799" s="102">
        <f t="shared" si="298"/>
        <v>4</v>
      </c>
      <c r="Z799" s="102">
        <f t="shared" si="299"/>
        <v>2</v>
      </c>
      <c r="AA799" s="100" t="b">
        <f t="shared" si="300"/>
        <v>1</v>
      </c>
      <c r="AB799" s="100">
        <f t="array" ref="AB799">IF($AA799,MEDIAN(IF(G1SelectionMask="x",IF(INDEX(RawDataRefData,$E799,0)&gt;0,INDEX(RawDataRefData,$E799,0)),"")),"")</f>
        <v>2</v>
      </c>
      <c r="AC799" s="100">
        <f t="array" ref="AC799">IF($AA799,QUARTILE(IF(G1SelectionMask="x",IF(INDEX(RawDataRefData,$E799,0)&gt;0,INDEX(RawDataRefData,$E799,0)),""),1),"")</f>
        <v>1</v>
      </c>
      <c r="AD799" s="100">
        <f t="array" ref="AD799">IF($AA799,QUARTILE(IF(G1SelectionMask="x",IF(INDEX(RawDataRefData,$E799,0)&gt;0,INDEX(RawDataRefData,$E799,0)),""),3),"")</f>
        <v>3</v>
      </c>
      <c r="AE799" s="100">
        <f t="array" ref="AE799">IF($AA799,MIN(IF(G1SelectionMask="x",IF(INDEX(RawDataRefData,$E799,0)&gt;0,INDEX(RawDataRefData,$E799,0)),"")),"")</f>
        <v>1</v>
      </c>
      <c r="AF799" s="100">
        <f t="array" ref="AF799">IF($AA799,MAX(IF(G1SelectionMask="x",IF(INDEX(RawDataRefData,$E799,0)&gt;0,INDEX(RawDataRefData,$E799,0)),"")),"")</f>
        <v>4</v>
      </c>
      <c r="AG799" s="100">
        <f t="shared" si="301"/>
        <v>2.2727272727272729</v>
      </c>
      <c r="AH799" s="100">
        <f t="array" ref="AH799">IF($AA799,STDEVA(IF(G1SelectionMask="x",IF(INDEX(RawDataRefData,$E799,0)&gt;0,INDEX(RawDataRefData,$E799,0)),"")),"")</f>
        <v>1.1908743922772955</v>
      </c>
      <c r="AI799" s="101" t="b">
        <f t="shared" si="302"/>
        <v>1</v>
      </c>
      <c r="AJ799" s="101">
        <f t="array" ref="AJ799">IF($AI799,MEDIAN(IF(G2SelectionMask="x",IF(INDEX(RawDataRefData,$E799,0)&gt;0,INDEX(RawDataRefData,$E799,0)),"")),"")</f>
        <v>2</v>
      </c>
      <c r="AK799" s="101">
        <f t="array" ref="AK799">IF($AI799,QUARTILE(IF(G2SelectionMask="x",IF(INDEX(RawDataRefData,$E799,0)&gt;0,INDEX(RawDataRefData,$E799,0)),""),1),"")</f>
        <v>1</v>
      </c>
      <c r="AL799" s="101">
        <f t="array" ref="AL799">IF($AI799,QUARTILE(IF(G2SelectionMask="x",IF(INDEX(RawDataRefData,$E799,0)&gt;0,INDEX(RawDataRefData,$E799,0)),""),3),"")</f>
        <v>3</v>
      </c>
      <c r="AM799" s="101">
        <f t="array" ref="AM799">IF($AI799,MIN(IF(G2SelectionMask="x",IF(INDEX(RawDataRefData,$E799,0)&gt;0,INDEX(RawDataRefData,$E799,0)),"")),"")</f>
        <v>1</v>
      </c>
      <c r="AN799" s="101">
        <f t="array" ref="AN799">IF($AI799,MAX(IF(G2SelectionMask="x",IF(INDEX(RawDataRefData,$E799,0)&gt;0,INDEX(RawDataRefData,$E799,0)),"")),"")</f>
        <v>4</v>
      </c>
      <c r="AO799" s="101">
        <f t="shared" si="304"/>
        <v>2.0909090909090908</v>
      </c>
      <c r="AP799" s="101">
        <f t="array" ref="AP799">IF($AI799,STDEVA(IF(G2SelectionMask="x",IF(INDEX(RawDataRefData,$E799,0)&gt;0,INDEX(RawDataRefData,$E799,0)),"")),"")</f>
        <v>1.0444659357341868</v>
      </c>
      <c r="AQ799" s="100" t="b">
        <f t="shared" si="305"/>
        <v>0</v>
      </c>
      <c r="AR799" s="100" t="str">
        <f t="array" ref="AR799">IF($AQ799,MEDIAN(IF(G3SelectionMask="x",IF(INDEX(RawDataRefData,$E799,0)&gt;0,INDEX(RawDataRefData,$E799,0)),"")),"")</f>
        <v/>
      </c>
      <c r="AS799" s="100" t="str">
        <f t="array" ref="AS799">IF($AQ799,QUARTILE(IF(G3SelectionMask="x",IF(INDEX(RawDataRefData,$E799,0)&gt;0,INDEX(RawDataRefData,$E799,0)),""),1),"")</f>
        <v/>
      </c>
      <c r="AT799" s="100" t="str">
        <f t="array" ref="AT799">IF($AQ799,QUARTILE(IF(G3SelectionMask="x",IF(INDEX(RawDataRefData,$E799,0)&gt;0,INDEX(RawDataRefData,$E799,0)),""),3),"")</f>
        <v/>
      </c>
      <c r="AU799" s="100" t="str">
        <f t="array" ref="AU799">IF($AQ799,MIN(IF(G3SelectionMask="x",IF(INDEX(RawDataRefData,$E799,0)&gt;0,INDEX(RawDataRefData,$E799,0)),"")),"")</f>
        <v/>
      </c>
      <c r="AV799" s="100" t="str">
        <f t="array" ref="AV799">IF($AQ799,MAX(IF(G3SelectionMask="x",IF(INDEX(RawDataRefData,$E799,0)&gt;0,INDEX(RawDataRefData,$E799,0)),"")),"")</f>
        <v/>
      </c>
      <c r="AW799" s="100" t="str">
        <f t="shared" si="306"/>
        <v/>
      </c>
      <c r="AX799" s="100" t="str">
        <f t="array" ref="AX799">IF($AQ799,STDEVA(IF(G3SelectionMask="x",IF(INDEX(RawDataRefData,$E799,0)&gt;0,INDEX(RawDataRefData,$E799,0)),"")),"")</f>
        <v/>
      </c>
      <c r="AY799" s="101" t="b">
        <f t="shared" si="307"/>
        <v>0</v>
      </c>
      <c r="AZ799" s="101" t="str">
        <f t="array" ref="AZ799">IF($AY799,MEDIAN(IF(G4SelectionMask="x",IF(INDEX(RawDataRefData,$E799,0)&gt;0,INDEX(RawDataRefData,$E799,0)),"")),"")</f>
        <v/>
      </c>
      <c r="BA799" s="101" t="str">
        <f t="array" ref="BA799">IF($AY799,QUARTILE(IF(G4SelectionMask="x",IF(INDEX(RawDataRefData,$E799,0)&gt;0,INDEX(RawDataRefData,$E799,0)),""),1),"")</f>
        <v/>
      </c>
      <c r="BB799" s="101" t="str">
        <f t="array" ref="BB799">IF($AY799,QUARTILE(IF(G4SelectionMask="x",IF(INDEX(RawDataRefData,$E799,0)&gt;0,INDEX(RawDataRefData,$E799,0)),""),3),"")</f>
        <v/>
      </c>
      <c r="BC799" s="101" t="str">
        <f t="array" ref="BC799">IF($AY799,MIN(IF(G4SelectionMask="x",IF(INDEX(RawDataRefData,$E799,0)&gt;0,INDEX(RawDataRefData,$E799,0)),"")),"")</f>
        <v/>
      </c>
      <c r="BD799" s="101" t="str">
        <f t="array" ref="BD799">IF($AY799,MAX(IF(G4SelectionMask="x",IF(INDEX(RawDataRefData,$E799,0)&gt;0,INDEX(RawDataRefData,$E799,0)),"")),"")</f>
        <v/>
      </c>
      <c r="BE799" s="101" t="str">
        <f t="shared" si="308"/>
        <v/>
      </c>
      <c r="BF799" s="101" t="str">
        <f t="array" ref="BF799">IF($AY799,STDEVA(IF(G4SelectionMask="x",IF(INDEX(RawDataRefData,$E799,0)&gt;0,INDEX(RawDataRefData,$E799,0)),"")),"")</f>
        <v/>
      </c>
      <c r="BG799" s="100" t="b">
        <f t="shared" si="309"/>
        <v>0</v>
      </c>
      <c r="BH799" s="100" t="str">
        <f t="array" ref="BH799">IF($BG799,MEDIAN(IF(G5SelectionMask="x",IF(INDEX(RawDataRefData,$E799,0)&gt;0,INDEX(RawDataRefData,$E799,0)),"")),"")</f>
        <v/>
      </c>
      <c r="BI799" s="100" t="str">
        <f t="array" ref="BI799">IF($BG799,QUARTILE(IF(G5SelectionMask="x",IF(INDEX(RawDataRefData,$E799,0)&gt;0,INDEX(RawDataRefData,$E799,0)),""),1),"")</f>
        <v/>
      </c>
      <c r="BJ799" s="100" t="str">
        <f t="array" ref="BJ799">IF($BG799,QUARTILE(IF(G5SelectionMask="x",IF(INDEX(RawDataRefData,$E799,0)&gt;0,INDEX(RawDataRefData,$E799,0)),""),3),"")</f>
        <v/>
      </c>
      <c r="BK799" s="100" t="str">
        <f t="array" ref="BK799">IF($BG799,MIN(IF(G5SelectionMask="x",IF(INDEX(RawDataRefData,$E799,0)&gt;0,INDEX(RawDataRefData,$E799,0)),"")),"")</f>
        <v/>
      </c>
      <c r="BL799" s="100" t="str">
        <f t="array" ref="BL799">IF($BG799,MAX(IF(G5SelectionMask="x",IF(INDEX(RawDataRefData,$E799,0)&gt;0,INDEX(RawDataRefData,$E799,0)),"")),"")</f>
        <v/>
      </c>
      <c r="BM799" s="100" t="str">
        <f t="shared" si="310"/>
        <v/>
      </c>
      <c r="BN799" s="103" t="str">
        <f t="array" ref="BN799">IF($BG799,STDEVA(IF(G5SelectionMask="x",IF(INDEX(RawDataRefData,$E799,0)&gt;0,INDEX(RawDataRefData,$E799,0)),"")),"")</f>
        <v/>
      </c>
      <c r="BO799" s="104"/>
      <c r="BP799" s="105">
        <v>4</v>
      </c>
      <c r="BQ799" s="105">
        <v>1</v>
      </c>
      <c r="BR799" s="105">
        <v>3</v>
      </c>
      <c r="BS799" s="105">
        <v>1</v>
      </c>
      <c r="BT799" s="105">
        <v>2</v>
      </c>
      <c r="BU799" s="105">
        <v>3</v>
      </c>
      <c r="BV799" s="105">
        <v>4</v>
      </c>
      <c r="BW799" s="105">
        <v>3</v>
      </c>
      <c r="BX799" s="105">
        <v>1</v>
      </c>
      <c r="BY799" s="105">
        <v>1</v>
      </c>
      <c r="BZ799" s="105">
        <v>4</v>
      </c>
      <c r="CA799" s="105">
        <v>2</v>
      </c>
      <c r="CB799" s="105">
        <v>1</v>
      </c>
      <c r="CC799" s="105">
        <v>1</v>
      </c>
      <c r="CD799" s="105">
        <v>2</v>
      </c>
    </row>
    <row r="800" spans="1:82" x14ac:dyDescent="0.2">
      <c r="A800" s="33">
        <f t="shared" si="264"/>
        <v>0</v>
      </c>
      <c r="B800" s="218"/>
      <c r="C800" s="215"/>
      <c r="D800" s="224"/>
      <c r="E800" s="72">
        <f t="shared" si="303"/>
        <v>791</v>
      </c>
      <c r="F800" s="9" t="s">
        <v>1043</v>
      </c>
      <c r="H800" s="9" t="s">
        <v>1213</v>
      </c>
      <c r="I800" s="9" t="s">
        <v>343</v>
      </c>
      <c r="K800" s="100">
        <f t="shared" si="288"/>
        <v>4</v>
      </c>
      <c r="L800" s="100"/>
      <c r="M800" s="100"/>
      <c r="N800" s="100"/>
      <c r="O800" s="100"/>
      <c r="P800" s="101">
        <f t="shared" si="289"/>
        <v>4</v>
      </c>
      <c r="Q800" s="102">
        <f t="shared" si="290"/>
        <v>2</v>
      </c>
      <c r="R800" s="102">
        <f t="shared" si="291"/>
        <v>1</v>
      </c>
      <c r="S800" s="102">
        <f t="shared" si="292"/>
        <v>2</v>
      </c>
      <c r="T800" s="102">
        <f t="shared" si="293"/>
        <v>2</v>
      </c>
      <c r="U800" s="102">
        <f t="shared" si="294"/>
        <v>1</v>
      </c>
      <c r="V800" s="102">
        <f t="shared" si="295"/>
        <v>1</v>
      </c>
      <c r="W800" s="102">
        <f t="shared" si="296"/>
        <v>1</v>
      </c>
      <c r="X800" s="102">
        <f t="shared" si="297"/>
        <v>3</v>
      </c>
      <c r="Y800" s="102">
        <f t="shared" si="298"/>
        <v>1</v>
      </c>
      <c r="Z800" s="102">
        <f t="shared" si="299"/>
        <v>4</v>
      </c>
      <c r="AA800" s="100" t="b">
        <f t="shared" si="300"/>
        <v>1</v>
      </c>
      <c r="AB800" s="100">
        <f t="array" ref="AB800">IF($AA800,MEDIAN(IF(G1SelectionMask="x",IF(INDEX(RawDataRefData,$E800,0)&gt;0,INDEX(RawDataRefData,$E800,0)),"")),"")</f>
        <v>2</v>
      </c>
      <c r="AC800" s="100">
        <f t="array" ref="AC800">IF($AA800,QUARTILE(IF(G1SelectionMask="x",IF(INDEX(RawDataRefData,$E800,0)&gt;0,INDEX(RawDataRefData,$E800,0)),""),1),"")</f>
        <v>1</v>
      </c>
      <c r="AD800" s="100">
        <f t="array" ref="AD800">IF($AA800,QUARTILE(IF(G1SelectionMask="x",IF(INDEX(RawDataRefData,$E800,0)&gt;0,INDEX(RawDataRefData,$E800,0)),""),3),"")</f>
        <v>2.5</v>
      </c>
      <c r="AE800" s="100">
        <f t="array" ref="AE800">IF($AA800,MIN(IF(G1SelectionMask="x",IF(INDEX(RawDataRefData,$E800,0)&gt;0,INDEX(RawDataRefData,$E800,0)),"")),"")</f>
        <v>1</v>
      </c>
      <c r="AF800" s="100">
        <f t="array" ref="AF800">IF($AA800,MAX(IF(G1SelectionMask="x",IF(INDEX(RawDataRefData,$E800,0)&gt;0,INDEX(RawDataRefData,$E800,0)),"")),"")</f>
        <v>4</v>
      </c>
      <c r="AG800" s="100">
        <f t="shared" si="301"/>
        <v>2</v>
      </c>
      <c r="AH800" s="100">
        <f t="array" ref="AH800">IF($AA800,STDEVA(IF(G1SelectionMask="x",IF(INDEX(RawDataRefData,$E800,0)&gt;0,INDEX(RawDataRefData,$E800,0)),"")),"")</f>
        <v>1.1832159566199232</v>
      </c>
      <c r="AI800" s="101" t="b">
        <f t="shared" si="302"/>
        <v>1</v>
      </c>
      <c r="AJ800" s="101">
        <f t="array" ref="AJ800">IF($AI800,MEDIAN(IF(G2SelectionMask="x",IF(INDEX(RawDataRefData,$E800,0)&gt;0,INDEX(RawDataRefData,$E800,0)),"")),"")</f>
        <v>2</v>
      </c>
      <c r="AK800" s="101">
        <f t="array" ref="AK800">IF($AI800,QUARTILE(IF(G2SelectionMask="x",IF(INDEX(RawDataRefData,$E800,0)&gt;0,INDEX(RawDataRefData,$E800,0)),""),1),"")</f>
        <v>1.5</v>
      </c>
      <c r="AL800" s="101">
        <f t="array" ref="AL800">IF($AI800,QUARTILE(IF(G2SelectionMask="x",IF(INDEX(RawDataRefData,$E800,0)&gt;0,INDEX(RawDataRefData,$E800,0)),""),3),"")</f>
        <v>3.5</v>
      </c>
      <c r="AM800" s="101">
        <f t="array" ref="AM800">IF($AI800,MIN(IF(G2SelectionMask="x",IF(INDEX(RawDataRefData,$E800,0)&gt;0,INDEX(RawDataRefData,$E800,0)),"")),"")</f>
        <v>1</v>
      </c>
      <c r="AN800" s="101">
        <f t="array" ref="AN800">IF($AI800,MAX(IF(G2SelectionMask="x",IF(INDEX(RawDataRefData,$E800,0)&gt;0,INDEX(RawDataRefData,$E800,0)),"")),"")</f>
        <v>4</v>
      </c>
      <c r="AO800" s="101">
        <f t="shared" si="304"/>
        <v>2.3636363636363638</v>
      </c>
      <c r="AP800" s="101">
        <f t="array" ref="AP800">IF($AI800,STDEVA(IF(G2SelectionMask="x",IF(INDEX(RawDataRefData,$E800,0)&gt;0,INDEX(RawDataRefData,$E800,0)),"")),"")</f>
        <v>1.2060453783110545</v>
      </c>
      <c r="AQ800" s="100" t="b">
        <f t="shared" si="305"/>
        <v>0</v>
      </c>
      <c r="AR800" s="100" t="str">
        <f t="array" ref="AR800">IF($AQ800,MEDIAN(IF(G3SelectionMask="x",IF(INDEX(RawDataRefData,$E800,0)&gt;0,INDEX(RawDataRefData,$E800,0)),"")),"")</f>
        <v/>
      </c>
      <c r="AS800" s="100" t="str">
        <f t="array" ref="AS800">IF($AQ800,QUARTILE(IF(G3SelectionMask="x",IF(INDEX(RawDataRefData,$E800,0)&gt;0,INDEX(RawDataRefData,$E800,0)),""),1),"")</f>
        <v/>
      </c>
      <c r="AT800" s="100" t="str">
        <f t="array" ref="AT800">IF($AQ800,QUARTILE(IF(G3SelectionMask="x",IF(INDEX(RawDataRefData,$E800,0)&gt;0,INDEX(RawDataRefData,$E800,0)),""),3),"")</f>
        <v/>
      </c>
      <c r="AU800" s="100" t="str">
        <f t="array" ref="AU800">IF($AQ800,MIN(IF(G3SelectionMask="x",IF(INDEX(RawDataRefData,$E800,0)&gt;0,INDEX(RawDataRefData,$E800,0)),"")),"")</f>
        <v/>
      </c>
      <c r="AV800" s="100" t="str">
        <f t="array" ref="AV800">IF($AQ800,MAX(IF(G3SelectionMask="x",IF(INDEX(RawDataRefData,$E800,0)&gt;0,INDEX(RawDataRefData,$E800,0)),"")),"")</f>
        <v/>
      </c>
      <c r="AW800" s="100" t="str">
        <f t="shared" si="306"/>
        <v/>
      </c>
      <c r="AX800" s="100" t="str">
        <f t="array" ref="AX800">IF($AQ800,STDEVA(IF(G3SelectionMask="x",IF(INDEX(RawDataRefData,$E800,0)&gt;0,INDEX(RawDataRefData,$E800,0)),"")),"")</f>
        <v/>
      </c>
      <c r="AY800" s="101" t="b">
        <f t="shared" si="307"/>
        <v>0</v>
      </c>
      <c r="AZ800" s="101" t="str">
        <f t="array" ref="AZ800">IF($AY800,MEDIAN(IF(G4SelectionMask="x",IF(INDEX(RawDataRefData,$E800,0)&gt;0,INDEX(RawDataRefData,$E800,0)),"")),"")</f>
        <v/>
      </c>
      <c r="BA800" s="101" t="str">
        <f t="array" ref="BA800">IF($AY800,QUARTILE(IF(G4SelectionMask="x",IF(INDEX(RawDataRefData,$E800,0)&gt;0,INDEX(RawDataRefData,$E800,0)),""),1),"")</f>
        <v/>
      </c>
      <c r="BB800" s="101" t="str">
        <f t="array" ref="BB800">IF($AY800,QUARTILE(IF(G4SelectionMask="x",IF(INDEX(RawDataRefData,$E800,0)&gt;0,INDEX(RawDataRefData,$E800,0)),""),3),"")</f>
        <v/>
      </c>
      <c r="BC800" s="101" t="str">
        <f t="array" ref="BC800">IF($AY800,MIN(IF(G4SelectionMask="x",IF(INDEX(RawDataRefData,$E800,0)&gt;0,INDEX(RawDataRefData,$E800,0)),"")),"")</f>
        <v/>
      </c>
      <c r="BD800" s="101" t="str">
        <f t="array" ref="BD800">IF($AY800,MAX(IF(G4SelectionMask="x",IF(INDEX(RawDataRefData,$E800,0)&gt;0,INDEX(RawDataRefData,$E800,0)),"")),"")</f>
        <v/>
      </c>
      <c r="BE800" s="101" t="str">
        <f t="shared" si="308"/>
        <v/>
      </c>
      <c r="BF800" s="101" t="str">
        <f t="array" ref="BF800">IF($AY800,STDEVA(IF(G4SelectionMask="x",IF(INDEX(RawDataRefData,$E800,0)&gt;0,INDEX(RawDataRefData,$E800,0)),"")),"")</f>
        <v/>
      </c>
      <c r="BG800" s="100" t="b">
        <f t="shared" si="309"/>
        <v>0</v>
      </c>
      <c r="BH800" s="100" t="str">
        <f t="array" ref="BH800">IF($BG800,MEDIAN(IF(G5SelectionMask="x",IF(INDEX(RawDataRefData,$E800,0)&gt;0,INDEX(RawDataRefData,$E800,0)),"")),"")</f>
        <v/>
      </c>
      <c r="BI800" s="100" t="str">
        <f t="array" ref="BI800">IF($BG800,QUARTILE(IF(G5SelectionMask="x",IF(INDEX(RawDataRefData,$E800,0)&gt;0,INDEX(RawDataRefData,$E800,0)),""),1),"")</f>
        <v/>
      </c>
      <c r="BJ800" s="100" t="str">
        <f t="array" ref="BJ800">IF($BG800,QUARTILE(IF(G5SelectionMask="x",IF(INDEX(RawDataRefData,$E800,0)&gt;0,INDEX(RawDataRefData,$E800,0)),""),3),"")</f>
        <v/>
      </c>
      <c r="BK800" s="100" t="str">
        <f t="array" ref="BK800">IF($BG800,MIN(IF(G5SelectionMask="x",IF(INDEX(RawDataRefData,$E800,0)&gt;0,INDEX(RawDataRefData,$E800,0)),"")),"")</f>
        <v/>
      </c>
      <c r="BL800" s="100" t="str">
        <f t="array" ref="BL800">IF($BG800,MAX(IF(G5SelectionMask="x",IF(INDEX(RawDataRefData,$E800,0)&gt;0,INDEX(RawDataRefData,$E800,0)),"")),"")</f>
        <v/>
      </c>
      <c r="BM800" s="100" t="str">
        <f t="shared" si="310"/>
        <v/>
      </c>
      <c r="BN800" s="103" t="str">
        <f t="array" ref="BN800">IF($BG800,STDEVA(IF(G5SelectionMask="x",IF(INDEX(RawDataRefData,$E800,0)&gt;0,INDEX(RawDataRefData,$E800,0)),"")),"")</f>
        <v/>
      </c>
      <c r="BO800" s="104"/>
      <c r="BP800" s="105">
        <v>4</v>
      </c>
      <c r="BQ800" s="105">
        <v>4</v>
      </c>
      <c r="BR800" s="105">
        <v>2</v>
      </c>
      <c r="BS800" s="105">
        <v>1</v>
      </c>
      <c r="BT800" s="105">
        <v>2</v>
      </c>
      <c r="BU800" s="105">
        <v>2</v>
      </c>
      <c r="BV800" s="105">
        <v>1</v>
      </c>
      <c r="BW800" s="105">
        <v>1</v>
      </c>
      <c r="BX800" s="105">
        <v>1</v>
      </c>
      <c r="BY800" s="105">
        <v>3</v>
      </c>
      <c r="BZ800" s="105">
        <v>1</v>
      </c>
      <c r="CA800" s="105">
        <v>4</v>
      </c>
      <c r="CB800" s="105">
        <v>4</v>
      </c>
      <c r="CC800" s="105">
        <v>3</v>
      </c>
      <c r="CD800" s="105">
        <v>2</v>
      </c>
    </row>
    <row r="801" spans="1:82" x14ac:dyDescent="0.2">
      <c r="A801" s="33">
        <f t="shared" si="264"/>
        <v>0</v>
      </c>
      <c r="B801" s="218"/>
      <c r="C801" s="215"/>
      <c r="D801" s="224"/>
      <c r="E801" s="72">
        <f t="shared" si="303"/>
        <v>792</v>
      </c>
      <c r="F801" s="9" t="s">
        <v>1044</v>
      </c>
      <c r="H801" s="9" t="s">
        <v>1213</v>
      </c>
      <c r="I801" s="9" t="s">
        <v>343</v>
      </c>
      <c r="K801" s="100">
        <f t="shared" si="288"/>
        <v>4</v>
      </c>
      <c r="L801" s="100"/>
      <c r="M801" s="100"/>
      <c r="N801" s="100"/>
      <c r="O801" s="100"/>
      <c r="P801" s="101">
        <f t="shared" si="289"/>
        <v>3</v>
      </c>
      <c r="Q801" s="102">
        <f t="shared" si="290"/>
        <v>4</v>
      </c>
      <c r="R801" s="102">
        <f t="shared" si="291"/>
        <v>3</v>
      </c>
      <c r="S801" s="102">
        <f t="shared" si="292"/>
        <v>1</v>
      </c>
      <c r="T801" s="102">
        <f t="shared" si="293"/>
        <v>3</v>
      </c>
      <c r="U801" s="102">
        <f t="shared" si="294"/>
        <v>3</v>
      </c>
      <c r="V801" s="102">
        <f t="shared" si="295"/>
        <v>4</v>
      </c>
      <c r="W801" s="102">
        <f t="shared" si="296"/>
        <v>2</v>
      </c>
      <c r="X801" s="102">
        <f t="shared" si="297"/>
        <v>2</v>
      </c>
      <c r="Y801" s="102">
        <f t="shared" si="298"/>
        <v>1</v>
      </c>
      <c r="Z801" s="102">
        <f t="shared" si="299"/>
        <v>4</v>
      </c>
      <c r="AA801" s="100" t="b">
        <f t="shared" si="300"/>
        <v>1</v>
      </c>
      <c r="AB801" s="100">
        <f t="array" ref="AB801">IF($AA801,MEDIAN(IF(G1SelectionMask="x",IF(INDEX(RawDataRefData,$E801,0)&gt;0,INDEX(RawDataRefData,$E801,0)),"")),"")</f>
        <v>3</v>
      </c>
      <c r="AC801" s="100">
        <f t="array" ref="AC801">IF($AA801,QUARTILE(IF(G1SelectionMask="x",IF(INDEX(RawDataRefData,$E801,0)&gt;0,INDEX(RawDataRefData,$E801,0)),""),1),"")</f>
        <v>2</v>
      </c>
      <c r="AD801" s="100">
        <f t="array" ref="AD801">IF($AA801,QUARTILE(IF(G1SelectionMask="x",IF(INDEX(RawDataRefData,$E801,0)&gt;0,INDEX(RawDataRefData,$E801,0)),""),3),"")</f>
        <v>3.5</v>
      </c>
      <c r="AE801" s="100">
        <f t="array" ref="AE801">IF($AA801,MIN(IF(G1SelectionMask="x",IF(INDEX(RawDataRefData,$E801,0)&gt;0,INDEX(RawDataRefData,$E801,0)),"")),"")</f>
        <v>1</v>
      </c>
      <c r="AF801" s="100">
        <f t="array" ref="AF801">IF($AA801,MAX(IF(G1SelectionMask="x",IF(INDEX(RawDataRefData,$E801,0)&gt;0,INDEX(RawDataRefData,$E801,0)),"")),"")</f>
        <v>4</v>
      </c>
      <c r="AG801" s="100">
        <f t="shared" si="301"/>
        <v>2.7272727272727271</v>
      </c>
      <c r="AH801" s="100">
        <f t="array" ref="AH801">IF($AA801,STDEVA(IF(G1SelectionMask="x",IF(INDEX(RawDataRefData,$E801,0)&gt;0,INDEX(RawDataRefData,$E801,0)),"")),"")</f>
        <v>1.1037127426019049</v>
      </c>
      <c r="AI801" s="101" t="b">
        <f t="shared" si="302"/>
        <v>1</v>
      </c>
      <c r="AJ801" s="101">
        <f t="array" ref="AJ801">IF($AI801,MEDIAN(IF(G2SelectionMask="x",IF(INDEX(RawDataRefData,$E801,0)&gt;0,INDEX(RawDataRefData,$E801,0)),"")),"")</f>
        <v>3</v>
      </c>
      <c r="AK801" s="101">
        <f t="array" ref="AK801">IF($AI801,QUARTILE(IF(G2SelectionMask="x",IF(INDEX(RawDataRefData,$E801,0)&gt;0,INDEX(RawDataRefData,$E801,0)),""),1),"")</f>
        <v>2</v>
      </c>
      <c r="AL801" s="101">
        <f t="array" ref="AL801">IF($AI801,QUARTILE(IF(G2SelectionMask="x",IF(INDEX(RawDataRefData,$E801,0)&gt;0,INDEX(RawDataRefData,$E801,0)),""),3),"")</f>
        <v>3.5</v>
      </c>
      <c r="AM801" s="101">
        <f t="array" ref="AM801">IF($AI801,MIN(IF(G2SelectionMask="x",IF(INDEX(RawDataRefData,$E801,0)&gt;0,INDEX(RawDataRefData,$E801,0)),"")),"")</f>
        <v>1</v>
      </c>
      <c r="AN801" s="101">
        <f t="array" ref="AN801">IF($AI801,MAX(IF(G2SelectionMask="x",IF(INDEX(RawDataRefData,$E801,0)&gt;0,INDEX(RawDataRefData,$E801,0)),"")),"")</f>
        <v>4</v>
      </c>
      <c r="AO801" s="101">
        <f t="shared" si="304"/>
        <v>2.7272727272727271</v>
      </c>
      <c r="AP801" s="101">
        <f t="array" ref="AP801">IF($AI801,STDEVA(IF(G2SelectionMask="x",IF(INDEX(RawDataRefData,$E801,0)&gt;0,INDEX(RawDataRefData,$E801,0)),"")),"")</f>
        <v>1.1037127426019049</v>
      </c>
      <c r="AQ801" s="100" t="b">
        <f t="shared" si="305"/>
        <v>0</v>
      </c>
      <c r="AR801" s="100" t="str">
        <f t="array" ref="AR801">IF($AQ801,MEDIAN(IF(G3SelectionMask="x",IF(INDEX(RawDataRefData,$E801,0)&gt;0,INDEX(RawDataRefData,$E801,0)),"")),"")</f>
        <v/>
      </c>
      <c r="AS801" s="100" t="str">
        <f t="array" ref="AS801">IF($AQ801,QUARTILE(IF(G3SelectionMask="x",IF(INDEX(RawDataRefData,$E801,0)&gt;0,INDEX(RawDataRefData,$E801,0)),""),1),"")</f>
        <v/>
      </c>
      <c r="AT801" s="100" t="str">
        <f t="array" ref="AT801">IF($AQ801,QUARTILE(IF(G3SelectionMask="x",IF(INDEX(RawDataRefData,$E801,0)&gt;0,INDEX(RawDataRefData,$E801,0)),""),3),"")</f>
        <v/>
      </c>
      <c r="AU801" s="100" t="str">
        <f t="array" ref="AU801">IF($AQ801,MIN(IF(G3SelectionMask="x",IF(INDEX(RawDataRefData,$E801,0)&gt;0,INDEX(RawDataRefData,$E801,0)),"")),"")</f>
        <v/>
      </c>
      <c r="AV801" s="100" t="str">
        <f t="array" ref="AV801">IF($AQ801,MAX(IF(G3SelectionMask="x",IF(INDEX(RawDataRefData,$E801,0)&gt;0,INDEX(RawDataRefData,$E801,0)),"")),"")</f>
        <v/>
      </c>
      <c r="AW801" s="100" t="str">
        <f t="shared" si="306"/>
        <v/>
      </c>
      <c r="AX801" s="100" t="str">
        <f t="array" ref="AX801">IF($AQ801,STDEVA(IF(G3SelectionMask="x",IF(INDEX(RawDataRefData,$E801,0)&gt;0,INDEX(RawDataRefData,$E801,0)),"")),"")</f>
        <v/>
      </c>
      <c r="AY801" s="101" t="b">
        <f t="shared" si="307"/>
        <v>0</v>
      </c>
      <c r="AZ801" s="101" t="str">
        <f t="array" ref="AZ801">IF($AY801,MEDIAN(IF(G4SelectionMask="x",IF(INDEX(RawDataRefData,$E801,0)&gt;0,INDEX(RawDataRefData,$E801,0)),"")),"")</f>
        <v/>
      </c>
      <c r="BA801" s="101" t="str">
        <f t="array" ref="BA801">IF($AY801,QUARTILE(IF(G4SelectionMask="x",IF(INDEX(RawDataRefData,$E801,0)&gt;0,INDEX(RawDataRefData,$E801,0)),""),1),"")</f>
        <v/>
      </c>
      <c r="BB801" s="101" t="str">
        <f t="array" ref="BB801">IF($AY801,QUARTILE(IF(G4SelectionMask="x",IF(INDEX(RawDataRefData,$E801,0)&gt;0,INDEX(RawDataRefData,$E801,0)),""),3),"")</f>
        <v/>
      </c>
      <c r="BC801" s="101" t="str">
        <f t="array" ref="BC801">IF($AY801,MIN(IF(G4SelectionMask="x",IF(INDEX(RawDataRefData,$E801,0)&gt;0,INDEX(RawDataRefData,$E801,0)),"")),"")</f>
        <v/>
      </c>
      <c r="BD801" s="101" t="str">
        <f t="array" ref="BD801">IF($AY801,MAX(IF(G4SelectionMask="x",IF(INDEX(RawDataRefData,$E801,0)&gt;0,INDEX(RawDataRefData,$E801,0)),"")),"")</f>
        <v/>
      </c>
      <c r="BE801" s="101" t="str">
        <f t="shared" si="308"/>
        <v/>
      </c>
      <c r="BF801" s="101" t="str">
        <f t="array" ref="BF801">IF($AY801,STDEVA(IF(G4SelectionMask="x",IF(INDEX(RawDataRefData,$E801,0)&gt;0,INDEX(RawDataRefData,$E801,0)),"")),"")</f>
        <v/>
      </c>
      <c r="BG801" s="100" t="b">
        <f t="shared" si="309"/>
        <v>0</v>
      </c>
      <c r="BH801" s="100" t="str">
        <f t="array" ref="BH801">IF($BG801,MEDIAN(IF(G5SelectionMask="x",IF(INDEX(RawDataRefData,$E801,0)&gt;0,INDEX(RawDataRefData,$E801,0)),"")),"")</f>
        <v/>
      </c>
      <c r="BI801" s="100" t="str">
        <f t="array" ref="BI801">IF($BG801,QUARTILE(IF(G5SelectionMask="x",IF(INDEX(RawDataRefData,$E801,0)&gt;0,INDEX(RawDataRefData,$E801,0)),""),1),"")</f>
        <v/>
      </c>
      <c r="BJ801" s="100" t="str">
        <f t="array" ref="BJ801">IF($BG801,QUARTILE(IF(G5SelectionMask="x",IF(INDEX(RawDataRefData,$E801,0)&gt;0,INDEX(RawDataRefData,$E801,0)),""),3),"")</f>
        <v/>
      </c>
      <c r="BK801" s="100" t="str">
        <f t="array" ref="BK801">IF($BG801,MIN(IF(G5SelectionMask="x",IF(INDEX(RawDataRefData,$E801,0)&gt;0,INDEX(RawDataRefData,$E801,0)),"")),"")</f>
        <v/>
      </c>
      <c r="BL801" s="100" t="str">
        <f t="array" ref="BL801">IF($BG801,MAX(IF(G5SelectionMask="x",IF(INDEX(RawDataRefData,$E801,0)&gt;0,INDEX(RawDataRefData,$E801,0)),"")),"")</f>
        <v/>
      </c>
      <c r="BM801" s="100" t="str">
        <f t="shared" si="310"/>
        <v/>
      </c>
      <c r="BN801" s="103" t="str">
        <f t="array" ref="BN801">IF($BG801,STDEVA(IF(G5SelectionMask="x",IF(INDEX(RawDataRefData,$E801,0)&gt;0,INDEX(RawDataRefData,$E801,0)),"")),"")</f>
        <v/>
      </c>
      <c r="BO801" s="104"/>
      <c r="BP801" s="105">
        <v>4</v>
      </c>
      <c r="BQ801" s="105">
        <v>3</v>
      </c>
      <c r="BR801" s="105">
        <v>4</v>
      </c>
      <c r="BS801" s="105">
        <v>3</v>
      </c>
      <c r="BT801" s="105">
        <v>1</v>
      </c>
      <c r="BU801" s="105">
        <v>3</v>
      </c>
      <c r="BV801" s="105">
        <v>3</v>
      </c>
      <c r="BW801" s="105">
        <v>4</v>
      </c>
      <c r="BX801" s="105">
        <v>2</v>
      </c>
      <c r="BY801" s="105">
        <v>2</v>
      </c>
      <c r="BZ801" s="105">
        <v>1</v>
      </c>
      <c r="CA801" s="105">
        <v>4</v>
      </c>
      <c r="CB801" s="105">
        <v>2</v>
      </c>
      <c r="CC801" s="105">
        <v>3</v>
      </c>
      <c r="CD801" s="105">
        <v>3</v>
      </c>
    </row>
    <row r="802" spans="1:82" x14ac:dyDescent="0.2">
      <c r="A802" s="33">
        <f t="shared" si="264"/>
        <v>0</v>
      </c>
      <c r="B802" s="218"/>
      <c r="C802" s="215"/>
      <c r="D802" s="224"/>
      <c r="E802" s="72">
        <f t="shared" si="303"/>
        <v>793</v>
      </c>
      <c r="F802" s="9" t="s">
        <v>1045</v>
      </c>
      <c r="H802" s="9" t="s">
        <v>1213</v>
      </c>
      <c r="I802" s="9" t="s">
        <v>343</v>
      </c>
      <c r="K802" s="100">
        <f t="shared" si="288"/>
        <v>3</v>
      </c>
      <c r="L802" s="100"/>
      <c r="M802" s="100"/>
      <c r="N802" s="100"/>
      <c r="O802" s="100"/>
      <c r="P802" s="101">
        <f t="shared" si="289"/>
        <v>1</v>
      </c>
      <c r="Q802" s="102">
        <f t="shared" si="290"/>
        <v>4</v>
      </c>
      <c r="R802" s="102">
        <f t="shared" si="291"/>
        <v>1</v>
      </c>
      <c r="S802" s="102">
        <f t="shared" si="292"/>
        <v>3</v>
      </c>
      <c r="T802" s="102">
        <f t="shared" si="293"/>
        <v>3</v>
      </c>
      <c r="U802" s="102">
        <f t="shared" si="294"/>
        <v>4</v>
      </c>
      <c r="V802" s="102">
        <f t="shared" si="295"/>
        <v>2</v>
      </c>
      <c r="W802" s="102">
        <f t="shared" si="296"/>
        <v>3</v>
      </c>
      <c r="X802" s="102">
        <f t="shared" si="297"/>
        <v>4</v>
      </c>
      <c r="Y802" s="102">
        <f t="shared" si="298"/>
        <v>4</v>
      </c>
      <c r="Z802" s="102">
        <f t="shared" si="299"/>
        <v>3</v>
      </c>
      <c r="AA802" s="100" t="b">
        <f t="shared" si="300"/>
        <v>1</v>
      </c>
      <c r="AB802" s="100">
        <f t="array" ref="AB802">IF($AA802,MEDIAN(IF(G1SelectionMask="x",IF(INDEX(RawDataRefData,$E802,0)&gt;0,INDEX(RawDataRefData,$E802,0)),"")),"")</f>
        <v>3</v>
      </c>
      <c r="AC802" s="100">
        <f t="array" ref="AC802">IF($AA802,QUARTILE(IF(G1SelectionMask="x",IF(INDEX(RawDataRefData,$E802,0)&gt;0,INDEX(RawDataRefData,$E802,0)),""),1),"")</f>
        <v>2.5</v>
      </c>
      <c r="AD802" s="100">
        <f t="array" ref="AD802">IF($AA802,QUARTILE(IF(G1SelectionMask="x",IF(INDEX(RawDataRefData,$E802,0)&gt;0,INDEX(RawDataRefData,$E802,0)),""),3),"")</f>
        <v>4</v>
      </c>
      <c r="AE802" s="100">
        <f t="array" ref="AE802">IF($AA802,MIN(IF(G1SelectionMask="x",IF(INDEX(RawDataRefData,$E802,0)&gt;0,INDEX(RawDataRefData,$E802,0)),"")),"")</f>
        <v>1</v>
      </c>
      <c r="AF802" s="100">
        <f t="array" ref="AF802">IF($AA802,MAX(IF(G1SelectionMask="x",IF(INDEX(RawDataRefData,$E802,0)&gt;0,INDEX(RawDataRefData,$E802,0)),"")),"")</f>
        <v>4</v>
      </c>
      <c r="AG802" s="100">
        <f t="shared" si="301"/>
        <v>2.9090909090909092</v>
      </c>
      <c r="AH802" s="100">
        <f t="array" ref="AH802">IF($AA802,STDEVA(IF(G1SelectionMask="x",IF(INDEX(RawDataRefData,$E802,0)&gt;0,INDEX(RawDataRefData,$E802,0)),"")),"")</f>
        <v>1.1361818036340356</v>
      </c>
      <c r="AI802" s="101" t="b">
        <f t="shared" si="302"/>
        <v>1</v>
      </c>
      <c r="AJ802" s="101">
        <f t="array" ref="AJ802">IF($AI802,MEDIAN(IF(G2SelectionMask="x",IF(INDEX(RawDataRefData,$E802,0)&gt;0,INDEX(RawDataRefData,$E802,0)),"")),"")</f>
        <v>3</v>
      </c>
      <c r="AK802" s="101">
        <f t="array" ref="AK802">IF($AI802,QUARTILE(IF(G2SelectionMask="x",IF(INDEX(RawDataRefData,$E802,0)&gt;0,INDEX(RawDataRefData,$E802,0)),""),1),"")</f>
        <v>2.5</v>
      </c>
      <c r="AL802" s="101">
        <f t="array" ref="AL802">IF($AI802,QUARTILE(IF(G2SelectionMask="x",IF(INDEX(RawDataRefData,$E802,0)&gt;0,INDEX(RawDataRefData,$E802,0)),""),3),"")</f>
        <v>4</v>
      </c>
      <c r="AM802" s="101">
        <f t="array" ref="AM802">IF($AI802,MIN(IF(G2SelectionMask="x",IF(INDEX(RawDataRefData,$E802,0)&gt;0,INDEX(RawDataRefData,$E802,0)),"")),"")</f>
        <v>1</v>
      </c>
      <c r="AN802" s="101">
        <f t="array" ref="AN802">IF($AI802,MAX(IF(G2SelectionMask="x",IF(INDEX(RawDataRefData,$E802,0)&gt;0,INDEX(RawDataRefData,$E802,0)),"")),"")</f>
        <v>4</v>
      </c>
      <c r="AO802" s="101">
        <f t="shared" si="304"/>
        <v>2.9090909090909092</v>
      </c>
      <c r="AP802" s="101">
        <f t="array" ref="AP802">IF($AI802,STDEVA(IF(G2SelectionMask="x",IF(INDEX(RawDataRefData,$E802,0)&gt;0,INDEX(RawDataRefData,$E802,0)),"")),"")</f>
        <v>1.1361818036340356</v>
      </c>
      <c r="AQ802" s="100" t="b">
        <f t="shared" si="305"/>
        <v>0</v>
      </c>
      <c r="AR802" s="100" t="str">
        <f t="array" ref="AR802">IF($AQ802,MEDIAN(IF(G3SelectionMask="x",IF(INDEX(RawDataRefData,$E802,0)&gt;0,INDEX(RawDataRefData,$E802,0)),"")),"")</f>
        <v/>
      </c>
      <c r="AS802" s="100" t="str">
        <f t="array" ref="AS802">IF($AQ802,QUARTILE(IF(G3SelectionMask="x",IF(INDEX(RawDataRefData,$E802,0)&gt;0,INDEX(RawDataRefData,$E802,0)),""),1),"")</f>
        <v/>
      </c>
      <c r="AT802" s="100" t="str">
        <f t="array" ref="AT802">IF($AQ802,QUARTILE(IF(G3SelectionMask="x",IF(INDEX(RawDataRefData,$E802,0)&gt;0,INDEX(RawDataRefData,$E802,0)),""),3),"")</f>
        <v/>
      </c>
      <c r="AU802" s="100" t="str">
        <f t="array" ref="AU802">IF($AQ802,MIN(IF(G3SelectionMask="x",IF(INDEX(RawDataRefData,$E802,0)&gt;0,INDEX(RawDataRefData,$E802,0)),"")),"")</f>
        <v/>
      </c>
      <c r="AV802" s="100" t="str">
        <f t="array" ref="AV802">IF($AQ802,MAX(IF(G3SelectionMask="x",IF(INDEX(RawDataRefData,$E802,0)&gt;0,INDEX(RawDataRefData,$E802,0)),"")),"")</f>
        <v/>
      </c>
      <c r="AW802" s="100" t="str">
        <f t="shared" si="306"/>
        <v/>
      </c>
      <c r="AX802" s="100" t="str">
        <f t="array" ref="AX802">IF($AQ802,STDEVA(IF(G3SelectionMask="x",IF(INDEX(RawDataRefData,$E802,0)&gt;0,INDEX(RawDataRefData,$E802,0)),"")),"")</f>
        <v/>
      </c>
      <c r="AY802" s="101" t="b">
        <f t="shared" si="307"/>
        <v>0</v>
      </c>
      <c r="AZ802" s="101" t="str">
        <f t="array" ref="AZ802">IF($AY802,MEDIAN(IF(G4SelectionMask="x",IF(INDEX(RawDataRefData,$E802,0)&gt;0,INDEX(RawDataRefData,$E802,0)),"")),"")</f>
        <v/>
      </c>
      <c r="BA802" s="101" t="str">
        <f t="array" ref="BA802">IF($AY802,QUARTILE(IF(G4SelectionMask="x",IF(INDEX(RawDataRefData,$E802,0)&gt;0,INDEX(RawDataRefData,$E802,0)),""),1),"")</f>
        <v/>
      </c>
      <c r="BB802" s="101" t="str">
        <f t="array" ref="BB802">IF($AY802,QUARTILE(IF(G4SelectionMask="x",IF(INDEX(RawDataRefData,$E802,0)&gt;0,INDEX(RawDataRefData,$E802,0)),""),3),"")</f>
        <v/>
      </c>
      <c r="BC802" s="101" t="str">
        <f t="array" ref="BC802">IF($AY802,MIN(IF(G4SelectionMask="x",IF(INDEX(RawDataRefData,$E802,0)&gt;0,INDEX(RawDataRefData,$E802,0)),"")),"")</f>
        <v/>
      </c>
      <c r="BD802" s="101" t="str">
        <f t="array" ref="BD802">IF($AY802,MAX(IF(G4SelectionMask="x",IF(INDEX(RawDataRefData,$E802,0)&gt;0,INDEX(RawDataRefData,$E802,0)),"")),"")</f>
        <v/>
      </c>
      <c r="BE802" s="101" t="str">
        <f t="shared" si="308"/>
        <v/>
      </c>
      <c r="BF802" s="101" t="str">
        <f t="array" ref="BF802">IF($AY802,STDEVA(IF(G4SelectionMask="x",IF(INDEX(RawDataRefData,$E802,0)&gt;0,INDEX(RawDataRefData,$E802,0)),"")),"")</f>
        <v/>
      </c>
      <c r="BG802" s="100" t="b">
        <f t="shared" si="309"/>
        <v>0</v>
      </c>
      <c r="BH802" s="100" t="str">
        <f t="array" ref="BH802">IF($BG802,MEDIAN(IF(G5SelectionMask="x",IF(INDEX(RawDataRefData,$E802,0)&gt;0,INDEX(RawDataRefData,$E802,0)),"")),"")</f>
        <v/>
      </c>
      <c r="BI802" s="100" t="str">
        <f t="array" ref="BI802">IF($BG802,QUARTILE(IF(G5SelectionMask="x",IF(INDEX(RawDataRefData,$E802,0)&gt;0,INDEX(RawDataRefData,$E802,0)),""),1),"")</f>
        <v/>
      </c>
      <c r="BJ802" s="100" t="str">
        <f t="array" ref="BJ802">IF($BG802,QUARTILE(IF(G5SelectionMask="x",IF(INDEX(RawDataRefData,$E802,0)&gt;0,INDEX(RawDataRefData,$E802,0)),""),3),"")</f>
        <v/>
      </c>
      <c r="BK802" s="100" t="str">
        <f t="array" ref="BK802">IF($BG802,MIN(IF(G5SelectionMask="x",IF(INDEX(RawDataRefData,$E802,0)&gt;0,INDEX(RawDataRefData,$E802,0)),"")),"")</f>
        <v/>
      </c>
      <c r="BL802" s="100" t="str">
        <f t="array" ref="BL802">IF($BG802,MAX(IF(G5SelectionMask="x",IF(INDEX(RawDataRefData,$E802,0)&gt;0,INDEX(RawDataRefData,$E802,0)),"")),"")</f>
        <v/>
      </c>
      <c r="BM802" s="100" t="str">
        <f t="shared" si="310"/>
        <v/>
      </c>
      <c r="BN802" s="103" t="str">
        <f t="array" ref="BN802">IF($BG802,STDEVA(IF(G5SelectionMask="x",IF(INDEX(RawDataRefData,$E802,0)&gt;0,INDEX(RawDataRefData,$E802,0)),"")),"")</f>
        <v/>
      </c>
      <c r="BO802" s="104"/>
      <c r="BP802" s="105">
        <v>3</v>
      </c>
      <c r="BQ802" s="105">
        <v>1</v>
      </c>
      <c r="BR802" s="105">
        <v>4</v>
      </c>
      <c r="BS802" s="105">
        <v>1</v>
      </c>
      <c r="BT802" s="105">
        <v>3</v>
      </c>
      <c r="BU802" s="105">
        <v>3</v>
      </c>
      <c r="BV802" s="105">
        <v>4</v>
      </c>
      <c r="BW802" s="105">
        <v>2</v>
      </c>
      <c r="BX802" s="105">
        <v>3</v>
      </c>
      <c r="BY802" s="105">
        <v>4</v>
      </c>
      <c r="BZ802" s="105">
        <v>4</v>
      </c>
      <c r="CA802" s="105">
        <v>3</v>
      </c>
      <c r="CB802" s="105">
        <v>4</v>
      </c>
      <c r="CC802" s="105">
        <v>1</v>
      </c>
      <c r="CD802" s="105">
        <v>4</v>
      </c>
    </row>
    <row r="803" spans="1:82" x14ac:dyDescent="0.2">
      <c r="A803" s="33">
        <f t="shared" si="264"/>
        <v>0</v>
      </c>
      <c r="B803" s="218"/>
      <c r="C803" s="215"/>
      <c r="D803" s="224"/>
      <c r="E803" s="72">
        <f t="shared" si="303"/>
        <v>794</v>
      </c>
      <c r="F803" s="9" t="s">
        <v>1046</v>
      </c>
      <c r="H803" s="9" t="s">
        <v>1213</v>
      </c>
      <c r="I803" s="9" t="s">
        <v>343</v>
      </c>
      <c r="K803" s="100">
        <f t="shared" si="288"/>
        <v>2</v>
      </c>
      <c r="L803" s="100"/>
      <c r="M803" s="100"/>
      <c r="N803" s="100"/>
      <c r="O803" s="100"/>
      <c r="P803" s="101">
        <f t="shared" si="289"/>
        <v>3</v>
      </c>
      <c r="Q803" s="102">
        <f t="shared" si="290"/>
        <v>3</v>
      </c>
      <c r="R803" s="102">
        <f t="shared" si="291"/>
        <v>3</v>
      </c>
      <c r="S803" s="102">
        <f t="shared" si="292"/>
        <v>3</v>
      </c>
      <c r="T803" s="102">
        <f t="shared" si="293"/>
        <v>4</v>
      </c>
      <c r="U803" s="102">
        <f t="shared" si="294"/>
        <v>4</v>
      </c>
      <c r="V803" s="102">
        <f t="shared" si="295"/>
        <v>4</v>
      </c>
      <c r="W803" s="102">
        <f t="shared" si="296"/>
        <v>4</v>
      </c>
      <c r="X803" s="102">
        <f t="shared" si="297"/>
        <v>3</v>
      </c>
      <c r="Y803" s="102">
        <f t="shared" si="298"/>
        <v>2</v>
      </c>
      <c r="Z803" s="102">
        <f t="shared" si="299"/>
        <v>1</v>
      </c>
      <c r="AA803" s="100" t="b">
        <f t="shared" si="300"/>
        <v>1</v>
      </c>
      <c r="AB803" s="100">
        <f t="array" ref="AB803">IF($AA803,MEDIAN(IF(G1SelectionMask="x",IF(INDEX(RawDataRefData,$E803,0)&gt;0,INDEX(RawDataRefData,$E803,0)),"")),"")</f>
        <v>3</v>
      </c>
      <c r="AC803" s="100">
        <f t="array" ref="AC803">IF($AA803,QUARTILE(IF(G1SelectionMask="x",IF(INDEX(RawDataRefData,$E803,0)&gt;0,INDEX(RawDataRefData,$E803,0)),""),1),"")</f>
        <v>3</v>
      </c>
      <c r="AD803" s="100">
        <f t="array" ref="AD803">IF($AA803,QUARTILE(IF(G1SelectionMask="x",IF(INDEX(RawDataRefData,$E803,0)&gt;0,INDEX(RawDataRefData,$E803,0)),""),3),"")</f>
        <v>4</v>
      </c>
      <c r="AE803" s="100">
        <f t="array" ref="AE803">IF($AA803,MIN(IF(G1SelectionMask="x",IF(INDEX(RawDataRefData,$E803,0)&gt;0,INDEX(RawDataRefData,$E803,0)),"")),"")</f>
        <v>1</v>
      </c>
      <c r="AF803" s="100">
        <f t="array" ref="AF803">IF($AA803,MAX(IF(G1SelectionMask="x",IF(INDEX(RawDataRefData,$E803,0)&gt;0,INDEX(RawDataRefData,$E803,0)),"")),"")</f>
        <v>4</v>
      </c>
      <c r="AG803" s="100">
        <f t="shared" si="301"/>
        <v>3.0909090909090908</v>
      </c>
      <c r="AH803" s="100">
        <f t="array" ref="AH803">IF($AA803,STDEVA(IF(G1SelectionMask="x",IF(INDEX(RawDataRefData,$E803,0)&gt;0,INDEX(RawDataRefData,$E803,0)),"")),"")</f>
        <v>0.94387980744853883</v>
      </c>
      <c r="AI803" s="101" t="b">
        <f t="shared" si="302"/>
        <v>1</v>
      </c>
      <c r="AJ803" s="101">
        <f t="array" ref="AJ803">IF($AI803,MEDIAN(IF(G2SelectionMask="x",IF(INDEX(RawDataRefData,$E803,0)&gt;0,INDEX(RawDataRefData,$E803,0)),"")),"")</f>
        <v>3</v>
      </c>
      <c r="AK803" s="101">
        <f t="array" ref="AK803">IF($AI803,QUARTILE(IF(G2SelectionMask="x",IF(INDEX(RawDataRefData,$E803,0)&gt;0,INDEX(RawDataRefData,$E803,0)),""),1),"")</f>
        <v>1.5</v>
      </c>
      <c r="AL803" s="101">
        <f t="array" ref="AL803">IF($AI803,QUARTILE(IF(G2SelectionMask="x",IF(INDEX(RawDataRefData,$E803,0)&gt;0,INDEX(RawDataRefData,$E803,0)),""),3),"")</f>
        <v>3.5</v>
      </c>
      <c r="AM803" s="101">
        <f t="array" ref="AM803">IF($AI803,MIN(IF(G2SelectionMask="x",IF(INDEX(RawDataRefData,$E803,0)&gt;0,INDEX(RawDataRefData,$E803,0)),"")),"")</f>
        <v>1</v>
      </c>
      <c r="AN803" s="101">
        <f t="array" ref="AN803">IF($AI803,MAX(IF(G2SelectionMask="x",IF(INDEX(RawDataRefData,$E803,0)&gt;0,INDEX(RawDataRefData,$E803,0)),"")),"")</f>
        <v>4</v>
      </c>
      <c r="AO803" s="101">
        <f t="shared" si="304"/>
        <v>2.6363636363636362</v>
      </c>
      <c r="AP803" s="101">
        <f t="array" ref="AP803">IF($AI803,STDEVA(IF(G2SelectionMask="x",IF(INDEX(RawDataRefData,$E803,0)&gt;0,INDEX(RawDataRefData,$E803,0)),"")),"")</f>
        <v>1.2060453783110545</v>
      </c>
      <c r="AQ803" s="100" t="b">
        <f t="shared" si="305"/>
        <v>0</v>
      </c>
      <c r="AR803" s="100" t="str">
        <f t="array" ref="AR803">IF($AQ803,MEDIAN(IF(G3SelectionMask="x",IF(INDEX(RawDataRefData,$E803,0)&gt;0,INDEX(RawDataRefData,$E803,0)),"")),"")</f>
        <v/>
      </c>
      <c r="AS803" s="100" t="str">
        <f t="array" ref="AS803">IF($AQ803,QUARTILE(IF(G3SelectionMask="x",IF(INDEX(RawDataRefData,$E803,0)&gt;0,INDEX(RawDataRefData,$E803,0)),""),1),"")</f>
        <v/>
      </c>
      <c r="AT803" s="100" t="str">
        <f t="array" ref="AT803">IF($AQ803,QUARTILE(IF(G3SelectionMask="x",IF(INDEX(RawDataRefData,$E803,0)&gt;0,INDEX(RawDataRefData,$E803,0)),""),3),"")</f>
        <v/>
      </c>
      <c r="AU803" s="100" t="str">
        <f t="array" ref="AU803">IF($AQ803,MIN(IF(G3SelectionMask="x",IF(INDEX(RawDataRefData,$E803,0)&gt;0,INDEX(RawDataRefData,$E803,0)),"")),"")</f>
        <v/>
      </c>
      <c r="AV803" s="100" t="str">
        <f t="array" ref="AV803">IF($AQ803,MAX(IF(G3SelectionMask="x",IF(INDEX(RawDataRefData,$E803,0)&gt;0,INDEX(RawDataRefData,$E803,0)),"")),"")</f>
        <v/>
      </c>
      <c r="AW803" s="100" t="str">
        <f t="shared" si="306"/>
        <v/>
      </c>
      <c r="AX803" s="100" t="str">
        <f t="array" ref="AX803">IF($AQ803,STDEVA(IF(G3SelectionMask="x",IF(INDEX(RawDataRefData,$E803,0)&gt;0,INDEX(RawDataRefData,$E803,0)),"")),"")</f>
        <v/>
      </c>
      <c r="AY803" s="101" t="b">
        <f t="shared" si="307"/>
        <v>0</v>
      </c>
      <c r="AZ803" s="101" t="str">
        <f t="array" ref="AZ803">IF($AY803,MEDIAN(IF(G4SelectionMask="x",IF(INDEX(RawDataRefData,$E803,0)&gt;0,INDEX(RawDataRefData,$E803,0)),"")),"")</f>
        <v/>
      </c>
      <c r="BA803" s="101" t="str">
        <f t="array" ref="BA803">IF($AY803,QUARTILE(IF(G4SelectionMask="x",IF(INDEX(RawDataRefData,$E803,0)&gt;0,INDEX(RawDataRefData,$E803,0)),""),1),"")</f>
        <v/>
      </c>
      <c r="BB803" s="101" t="str">
        <f t="array" ref="BB803">IF($AY803,QUARTILE(IF(G4SelectionMask="x",IF(INDEX(RawDataRefData,$E803,0)&gt;0,INDEX(RawDataRefData,$E803,0)),""),3),"")</f>
        <v/>
      </c>
      <c r="BC803" s="101" t="str">
        <f t="array" ref="BC803">IF($AY803,MIN(IF(G4SelectionMask="x",IF(INDEX(RawDataRefData,$E803,0)&gt;0,INDEX(RawDataRefData,$E803,0)),"")),"")</f>
        <v/>
      </c>
      <c r="BD803" s="101" t="str">
        <f t="array" ref="BD803">IF($AY803,MAX(IF(G4SelectionMask="x",IF(INDEX(RawDataRefData,$E803,0)&gt;0,INDEX(RawDataRefData,$E803,0)),"")),"")</f>
        <v/>
      </c>
      <c r="BE803" s="101" t="str">
        <f t="shared" si="308"/>
        <v/>
      </c>
      <c r="BF803" s="101" t="str">
        <f t="array" ref="BF803">IF($AY803,STDEVA(IF(G4SelectionMask="x",IF(INDEX(RawDataRefData,$E803,0)&gt;0,INDEX(RawDataRefData,$E803,0)),"")),"")</f>
        <v/>
      </c>
      <c r="BG803" s="100" t="b">
        <f t="shared" si="309"/>
        <v>0</v>
      </c>
      <c r="BH803" s="100" t="str">
        <f t="array" ref="BH803">IF($BG803,MEDIAN(IF(G5SelectionMask="x",IF(INDEX(RawDataRefData,$E803,0)&gt;0,INDEX(RawDataRefData,$E803,0)),"")),"")</f>
        <v/>
      </c>
      <c r="BI803" s="100" t="str">
        <f t="array" ref="BI803">IF($BG803,QUARTILE(IF(G5SelectionMask="x",IF(INDEX(RawDataRefData,$E803,0)&gt;0,INDEX(RawDataRefData,$E803,0)),""),1),"")</f>
        <v/>
      </c>
      <c r="BJ803" s="100" t="str">
        <f t="array" ref="BJ803">IF($BG803,QUARTILE(IF(G5SelectionMask="x",IF(INDEX(RawDataRefData,$E803,0)&gt;0,INDEX(RawDataRefData,$E803,0)),""),3),"")</f>
        <v/>
      </c>
      <c r="BK803" s="100" t="str">
        <f t="array" ref="BK803">IF($BG803,MIN(IF(G5SelectionMask="x",IF(INDEX(RawDataRefData,$E803,0)&gt;0,INDEX(RawDataRefData,$E803,0)),"")),"")</f>
        <v/>
      </c>
      <c r="BL803" s="100" t="str">
        <f t="array" ref="BL803">IF($BG803,MAX(IF(G5SelectionMask="x",IF(INDEX(RawDataRefData,$E803,0)&gt;0,INDEX(RawDataRefData,$E803,0)),"")),"")</f>
        <v/>
      </c>
      <c r="BM803" s="100" t="str">
        <f t="shared" si="310"/>
        <v/>
      </c>
      <c r="BN803" s="103" t="str">
        <f t="array" ref="BN803">IF($BG803,STDEVA(IF(G5SelectionMask="x",IF(INDEX(RawDataRefData,$E803,0)&gt;0,INDEX(RawDataRefData,$E803,0)),"")),"")</f>
        <v/>
      </c>
      <c r="BO803" s="104"/>
      <c r="BP803" s="105">
        <v>2</v>
      </c>
      <c r="BQ803" s="105">
        <v>3</v>
      </c>
      <c r="BR803" s="105">
        <v>3</v>
      </c>
      <c r="BS803" s="105">
        <v>3</v>
      </c>
      <c r="BT803" s="105">
        <v>3</v>
      </c>
      <c r="BU803" s="105">
        <v>4</v>
      </c>
      <c r="BV803" s="105">
        <v>4</v>
      </c>
      <c r="BW803" s="105">
        <v>4</v>
      </c>
      <c r="BX803" s="105">
        <v>4</v>
      </c>
      <c r="BY803" s="105">
        <v>3</v>
      </c>
      <c r="BZ803" s="105">
        <v>2</v>
      </c>
      <c r="CA803" s="105">
        <v>1</v>
      </c>
      <c r="CB803" s="105">
        <v>1</v>
      </c>
      <c r="CC803" s="105">
        <v>1</v>
      </c>
      <c r="CD803" s="105">
        <v>3</v>
      </c>
    </row>
    <row r="804" spans="1:82" x14ac:dyDescent="0.2">
      <c r="A804" s="33">
        <f t="shared" si="264"/>
        <v>0</v>
      </c>
      <c r="B804" s="218"/>
      <c r="C804" s="215"/>
      <c r="D804" s="224"/>
      <c r="E804" s="72">
        <f t="shared" si="303"/>
        <v>795</v>
      </c>
      <c r="F804" s="9" t="s">
        <v>1047</v>
      </c>
      <c r="H804" s="9" t="s">
        <v>1213</v>
      </c>
      <c r="I804" s="9" t="s">
        <v>343</v>
      </c>
      <c r="K804" s="100">
        <f t="shared" si="288"/>
        <v>3</v>
      </c>
      <c r="L804" s="100"/>
      <c r="M804" s="100"/>
      <c r="N804" s="100"/>
      <c r="O804" s="100"/>
      <c r="P804" s="101">
        <f t="shared" si="289"/>
        <v>1</v>
      </c>
      <c r="Q804" s="102">
        <f t="shared" si="290"/>
        <v>1</v>
      </c>
      <c r="R804" s="102">
        <f t="shared" si="291"/>
        <v>2</v>
      </c>
      <c r="S804" s="102">
        <f t="shared" si="292"/>
        <v>3</v>
      </c>
      <c r="T804" s="102">
        <f t="shared" si="293"/>
        <v>4</v>
      </c>
      <c r="U804" s="102">
        <f t="shared" si="294"/>
        <v>2</v>
      </c>
      <c r="V804" s="102">
        <f t="shared" si="295"/>
        <v>4</v>
      </c>
      <c r="W804" s="102">
        <f t="shared" si="296"/>
        <v>2</v>
      </c>
      <c r="X804" s="102">
        <f t="shared" si="297"/>
        <v>2</v>
      </c>
      <c r="Y804" s="102">
        <f t="shared" si="298"/>
        <v>1</v>
      </c>
      <c r="Z804" s="102">
        <f t="shared" si="299"/>
        <v>1</v>
      </c>
      <c r="AA804" s="100" t="b">
        <f t="shared" si="300"/>
        <v>1</v>
      </c>
      <c r="AB804" s="100">
        <f t="array" ref="AB804">IF($AA804,MEDIAN(IF(G1SelectionMask="x",IF(INDEX(RawDataRefData,$E804,0)&gt;0,INDEX(RawDataRefData,$E804,0)),"")),"")</f>
        <v>2</v>
      </c>
      <c r="AC804" s="100">
        <f t="array" ref="AC804">IF($AA804,QUARTILE(IF(G1SelectionMask="x",IF(INDEX(RawDataRefData,$E804,0)&gt;0,INDEX(RawDataRefData,$E804,0)),""),1),"")</f>
        <v>1</v>
      </c>
      <c r="AD804" s="100">
        <f t="array" ref="AD804">IF($AA804,QUARTILE(IF(G1SelectionMask="x",IF(INDEX(RawDataRefData,$E804,0)&gt;0,INDEX(RawDataRefData,$E804,0)),""),3),"")</f>
        <v>2.5</v>
      </c>
      <c r="AE804" s="100">
        <f t="array" ref="AE804">IF($AA804,MIN(IF(G1SelectionMask="x",IF(INDEX(RawDataRefData,$E804,0)&gt;0,INDEX(RawDataRefData,$E804,0)),"")),"")</f>
        <v>1</v>
      </c>
      <c r="AF804" s="100">
        <f t="array" ref="AF804">IF($AA804,MAX(IF(G1SelectionMask="x",IF(INDEX(RawDataRefData,$E804,0)&gt;0,INDEX(RawDataRefData,$E804,0)),"")),"")</f>
        <v>4</v>
      </c>
      <c r="AG804" s="100">
        <f t="shared" si="301"/>
        <v>2.0909090909090908</v>
      </c>
      <c r="AH804" s="100">
        <f t="array" ref="AH804">IF($AA804,STDEVA(IF(G1SelectionMask="x",IF(INDEX(RawDataRefData,$E804,0)&gt;0,INDEX(RawDataRefData,$E804,0)),"")),"")</f>
        <v>1.1361818036340356</v>
      </c>
      <c r="AI804" s="101" t="b">
        <f t="shared" si="302"/>
        <v>1</v>
      </c>
      <c r="AJ804" s="101">
        <f t="array" ref="AJ804">IF($AI804,MEDIAN(IF(G2SelectionMask="x",IF(INDEX(RawDataRefData,$E804,0)&gt;0,INDEX(RawDataRefData,$E804,0)),"")),"")</f>
        <v>2</v>
      </c>
      <c r="AK804" s="101">
        <f t="array" ref="AK804">IF($AI804,QUARTILE(IF(G2SelectionMask="x",IF(INDEX(RawDataRefData,$E804,0)&gt;0,INDEX(RawDataRefData,$E804,0)),""),1),"")</f>
        <v>1</v>
      </c>
      <c r="AL804" s="101">
        <f t="array" ref="AL804">IF($AI804,QUARTILE(IF(G2SelectionMask="x",IF(INDEX(RawDataRefData,$E804,0)&gt;0,INDEX(RawDataRefData,$E804,0)),""),3),"")</f>
        <v>3.5</v>
      </c>
      <c r="AM804" s="101">
        <f t="array" ref="AM804">IF($AI804,MIN(IF(G2SelectionMask="x",IF(INDEX(RawDataRefData,$E804,0)&gt;0,INDEX(RawDataRefData,$E804,0)),"")),"")</f>
        <v>1</v>
      </c>
      <c r="AN804" s="101">
        <f t="array" ref="AN804">IF($AI804,MAX(IF(G2SelectionMask="x",IF(INDEX(RawDataRefData,$E804,0)&gt;0,INDEX(RawDataRefData,$E804,0)),"")),"")</f>
        <v>4</v>
      </c>
      <c r="AO804" s="101">
        <f t="shared" si="304"/>
        <v>2.2727272727272729</v>
      </c>
      <c r="AP804" s="101">
        <f t="array" ref="AP804">IF($AI804,STDEVA(IF(G2SelectionMask="x",IF(INDEX(RawDataRefData,$E804,0)&gt;0,INDEX(RawDataRefData,$E804,0)),"")),"")</f>
        <v>1.3483997249264841</v>
      </c>
      <c r="AQ804" s="100" t="b">
        <f t="shared" si="305"/>
        <v>0</v>
      </c>
      <c r="AR804" s="100" t="str">
        <f t="array" ref="AR804">IF($AQ804,MEDIAN(IF(G3SelectionMask="x",IF(INDEX(RawDataRefData,$E804,0)&gt;0,INDEX(RawDataRefData,$E804,0)),"")),"")</f>
        <v/>
      </c>
      <c r="AS804" s="100" t="str">
        <f t="array" ref="AS804">IF($AQ804,QUARTILE(IF(G3SelectionMask="x",IF(INDEX(RawDataRefData,$E804,0)&gt;0,INDEX(RawDataRefData,$E804,0)),""),1),"")</f>
        <v/>
      </c>
      <c r="AT804" s="100" t="str">
        <f t="array" ref="AT804">IF($AQ804,QUARTILE(IF(G3SelectionMask="x",IF(INDEX(RawDataRefData,$E804,0)&gt;0,INDEX(RawDataRefData,$E804,0)),""),3),"")</f>
        <v/>
      </c>
      <c r="AU804" s="100" t="str">
        <f t="array" ref="AU804">IF($AQ804,MIN(IF(G3SelectionMask="x",IF(INDEX(RawDataRefData,$E804,0)&gt;0,INDEX(RawDataRefData,$E804,0)),"")),"")</f>
        <v/>
      </c>
      <c r="AV804" s="100" t="str">
        <f t="array" ref="AV804">IF($AQ804,MAX(IF(G3SelectionMask="x",IF(INDEX(RawDataRefData,$E804,0)&gt;0,INDEX(RawDataRefData,$E804,0)),"")),"")</f>
        <v/>
      </c>
      <c r="AW804" s="100" t="str">
        <f t="shared" si="306"/>
        <v/>
      </c>
      <c r="AX804" s="100" t="str">
        <f t="array" ref="AX804">IF($AQ804,STDEVA(IF(G3SelectionMask="x",IF(INDEX(RawDataRefData,$E804,0)&gt;0,INDEX(RawDataRefData,$E804,0)),"")),"")</f>
        <v/>
      </c>
      <c r="AY804" s="101" t="b">
        <f t="shared" si="307"/>
        <v>0</v>
      </c>
      <c r="AZ804" s="101" t="str">
        <f t="array" ref="AZ804">IF($AY804,MEDIAN(IF(G4SelectionMask="x",IF(INDEX(RawDataRefData,$E804,0)&gt;0,INDEX(RawDataRefData,$E804,0)),"")),"")</f>
        <v/>
      </c>
      <c r="BA804" s="101" t="str">
        <f t="array" ref="BA804">IF($AY804,QUARTILE(IF(G4SelectionMask="x",IF(INDEX(RawDataRefData,$E804,0)&gt;0,INDEX(RawDataRefData,$E804,0)),""),1),"")</f>
        <v/>
      </c>
      <c r="BB804" s="101" t="str">
        <f t="array" ref="BB804">IF($AY804,QUARTILE(IF(G4SelectionMask="x",IF(INDEX(RawDataRefData,$E804,0)&gt;0,INDEX(RawDataRefData,$E804,0)),""),3),"")</f>
        <v/>
      </c>
      <c r="BC804" s="101" t="str">
        <f t="array" ref="BC804">IF($AY804,MIN(IF(G4SelectionMask="x",IF(INDEX(RawDataRefData,$E804,0)&gt;0,INDEX(RawDataRefData,$E804,0)),"")),"")</f>
        <v/>
      </c>
      <c r="BD804" s="101" t="str">
        <f t="array" ref="BD804">IF($AY804,MAX(IF(G4SelectionMask="x",IF(INDEX(RawDataRefData,$E804,0)&gt;0,INDEX(RawDataRefData,$E804,0)),"")),"")</f>
        <v/>
      </c>
      <c r="BE804" s="101" t="str">
        <f t="shared" si="308"/>
        <v/>
      </c>
      <c r="BF804" s="101" t="str">
        <f t="array" ref="BF804">IF($AY804,STDEVA(IF(G4SelectionMask="x",IF(INDEX(RawDataRefData,$E804,0)&gt;0,INDEX(RawDataRefData,$E804,0)),"")),"")</f>
        <v/>
      </c>
      <c r="BG804" s="100" t="b">
        <f t="shared" si="309"/>
        <v>0</v>
      </c>
      <c r="BH804" s="100" t="str">
        <f t="array" ref="BH804">IF($BG804,MEDIAN(IF(G5SelectionMask="x",IF(INDEX(RawDataRefData,$E804,0)&gt;0,INDEX(RawDataRefData,$E804,0)),"")),"")</f>
        <v/>
      </c>
      <c r="BI804" s="100" t="str">
        <f t="array" ref="BI804">IF($BG804,QUARTILE(IF(G5SelectionMask="x",IF(INDEX(RawDataRefData,$E804,0)&gt;0,INDEX(RawDataRefData,$E804,0)),""),1),"")</f>
        <v/>
      </c>
      <c r="BJ804" s="100" t="str">
        <f t="array" ref="BJ804">IF($BG804,QUARTILE(IF(G5SelectionMask="x",IF(INDEX(RawDataRefData,$E804,0)&gt;0,INDEX(RawDataRefData,$E804,0)),""),3),"")</f>
        <v/>
      </c>
      <c r="BK804" s="100" t="str">
        <f t="array" ref="BK804">IF($BG804,MIN(IF(G5SelectionMask="x",IF(INDEX(RawDataRefData,$E804,0)&gt;0,INDEX(RawDataRefData,$E804,0)),"")),"")</f>
        <v/>
      </c>
      <c r="BL804" s="100" t="str">
        <f t="array" ref="BL804">IF($BG804,MAX(IF(G5SelectionMask="x",IF(INDEX(RawDataRefData,$E804,0)&gt;0,INDEX(RawDataRefData,$E804,0)),"")),"")</f>
        <v/>
      </c>
      <c r="BM804" s="100" t="str">
        <f t="shared" si="310"/>
        <v/>
      </c>
      <c r="BN804" s="103" t="str">
        <f t="array" ref="BN804">IF($BG804,STDEVA(IF(G5SelectionMask="x",IF(INDEX(RawDataRefData,$E804,0)&gt;0,INDEX(RawDataRefData,$E804,0)),"")),"")</f>
        <v/>
      </c>
      <c r="BO804" s="104"/>
      <c r="BP804" s="105">
        <v>3</v>
      </c>
      <c r="BQ804" s="105">
        <v>1</v>
      </c>
      <c r="BR804" s="105">
        <v>1</v>
      </c>
      <c r="BS804" s="105">
        <v>2</v>
      </c>
      <c r="BT804" s="105">
        <v>3</v>
      </c>
      <c r="BU804" s="105">
        <v>4</v>
      </c>
      <c r="BV804" s="105">
        <v>2</v>
      </c>
      <c r="BW804" s="105">
        <v>4</v>
      </c>
      <c r="BX804" s="105">
        <v>2</v>
      </c>
      <c r="BY804" s="105">
        <v>2</v>
      </c>
      <c r="BZ804" s="105">
        <v>1</v>
      </c>
      <c r="CA804" s="105">
        <v>1</v>
      </c>
      <c r="CB804" s="105">
        <v>1</v>
      </c>
      <c r="CC804" s="105">
        <v>3</v>
      </c>
      <c r="CD804" s="105">
        <v>4</v>
      </c>
    </row>
    <row r="805" spans="1:82" x14ac:dyDescent="0.2">
      <c r="A805" s="33">
        <f t="shared" si="264"/>
        <v>0</v>
      </c>
      <c r="B805" s="218"/>
      <c r="C805" s="215"/>
      <c r="D805" s="224"/>
      <c r="E805" s="72">
        <f t="shared" si="303"/>
        <v>796</v>
      </c>
      <c r="F805" s="9" t="s">
        <v>1048</v>
      </c>
      <c r="H805" s="9" t="s">
        <v>1213</v>
      </c>
      <c r="I805" s="9" t="s">
        <v>343</v>
      </c>
      <c r="K805" s="100">
        <f t="shared" si="288"/>
        <v>4</v>
      </c>
      <c r="L805" s="100"/>
      <c r="M805" s="100"/>
      <c r="N805" s="100"/>
      <c r="O805" s="100"/>
      <c r="P805" s="101">
        <f t="shared" si="289"/>
        <v>1</v>
      </c>
      <c r="Q805" s="102">
        <f t="shared" si="290"/>
        <v>1</v>
      </c>
      <c r="R805" s="102">
        <f t="shared" si="291"/>
        <v>3</v>
      </c>
      <c r="S805" s="102">
        <f t="shared" si="292"/>
        <v>1</v>
      </c>
      <c r="T805" s="102">
        <f t="shared" si="293"/>
        <v>1</v>
      </c>
      <c r="U805" s="102">
        <f t="shared" si="294"/>
        <v>1</v>
      </c>
      <c r="V805" s="102">
        <f t="shared" si="295"/>
        <v>4</v>
      </c>
      <c r="W805" s="102">
        <f t="shared" si="296"/>
        <v>1</v>
      </c>
      <c r="X805" s="102">
        <f t="shared" si="297"/>
        <v>1</v>
      </c>
      <c r="Y805" s="102">
        <f t="shared" si="298"/>
        <v>2</v>
      </c>
      <c r="Z805" s="102">
        <f t="shared" si="299"/>
        <v>2</v>
      </c>
      <c r="AA805" s="100" t="b">
        <f t="shared" si="300"/>
        <v>1</v>
      </c>
      <c r="AB805" s="100">
        <f t="array" ref="AB805">IF($AA805,MEDIAN(IF(G1SelectionMask="x",IF(INDEX(RawDataRefData,$E805,0)&gt;0,INDEX(RawDataRefData,$E805,0)),"")),"")</f>
        <v>1</v>
      </c>
      <c r="AC805" s="100">
        <f t="array" ref="AC805">IF($AA805,QUARTILE(IF(G1SelectionMask="x",IF(INDEX(RawDataRefData,$E805,0)&gt;0,INDEX(RawDataRefData,$E805,0)),""),1),"")</f>
        <v>1</v>
      </c>
      <c r="AD805" s="100">
        <f t="array" ref="AD805">IF($AA805,QUARTILE(IF(G1SelectionMask="x",IF(INDEX(RawDataRefData,$E805,0)&gt;0,INDEX(RawDataRefData,$E805,0)),""),3),"")</f>
        <v>2</v>
      </c>
      <c r="AE805" s="100">
        <f t="array" ref="AE805">IF($AA805,MIN(IF(G1SelectionMask="x",IF(INDEX(RawDataRefData,$E805,0)&gt;0,INDEX(RawDataRefData,$E805,0)),"")),"")</f>
        <v>1</v>
      </c>
      <c r="AF805" s="100">
        <f t="array" ref="AF805">IF($AA805,MAX(IF(G1SelectionMask="x",IF(INDEX(RawDataRefData,$E805,0)&gt;0,INDEX(RawDataRefData,$E805,0)),"")),"")</f>
        <v>4</v>
      </c>
      <c r="AG805" s="100">
        <f t="shared" si="301"/>
        <v>1.6363636363636365</v>
      </c>
      <c r="AH805" s="100">
        <f t="array" ref="AH805">IF($AA805,STDEVA(IF(G1SelectionMask="x",IF(INDEX(RawDataRefData,$E805,0)&gt;0,INDEX(RawDataRefData,$E805,0)),"")),"")</f>
        <v>1.0269106361049412</v>
      </c>
      <c r="AI805" s="101" t="b">
        <f t="shared" si="302"/>
        <v>1</v>
      </c>
      <c r="AJ805" s="101">
        <f t="array" ref="AJ805">IF($AI805,MEDIAN(IF(G2SelectionMask="x",IF(INDEX(RawDataRefData,$E805,0)&gt;0,INDEX(RawDataRefData,$E805,0)),"")),"")</f>
        <v>1</v>
      </c>
      <c r="AK805" s="101">
        <f t="array" ref="AK805">IF($AI805,QUARTILE(IF(G2SelectionMask="x",IF(INDEX(RawDataRefData,$E805,0)&gt;0,INDEX(RawDataRefData,$E805,0)),""),1),"")</f>
        <v>1</v>
      </c>
      <c r="AL805" s="101">
        <f t="array" ref="AL805">IF($AI805,QUARTILE(IF(G2SelectionMask="x",IF(INDEX(RawDataRefData,$E805,0)&gt;0,INDEX(RawDataRefData,$E805,0)),""),3),"")</f>
        <v>2.5</v>
      </c>
      <c r="AM805" s="101">
        <f t="array" ref="AM805">IF($AI805,MIN(IF(G2SelectionMask="x",IF(INDEX(RawDataRefData,$E805,0)&gt;0,INDEX(RawDataRefData,$E805,0)),"")),"")</f>
        <v>1</v>
      </c>
      <c r="AN805" s="101">
        <f t="array" ref="AN805">IF($AI805,MAX(IF(G2SelectionMask="x",IF(INDEX(RawDataRefData,$E805,0)&gt;0,INDEX(RawDataRefData,$E805,0)),"")),"")</f>
        <v>4</v>
      </c>
      <c r="AO805" s="101">
        <f t="shared" si="304"/>
        <v>1.8181818181818181</v>
      </c>
      <c r="AP805" s="101">
        <f t="array" ref="AP805">IF($AI805,STDEVA(IF(G2SelectionMask="x",IF(INDEX(RawDataRefData,$E805,0)&gt;0,INDEX(RawDataRefData,$E805,0)),"")),"")</f>
        <v>1.0787197799411872</v>
      </c>
      <c r="AQ805" s="100" t="b">
        <f t="shared" si="305"/>
        <v>0</v>
      </c>
      <c r="AR805" s="100" t="str">
        <f t="array" ref="AR805">IF($AQ805,MEDIAN(IF(G3SelectionMask="x",IF(INDEX(RawDataRefData,$E805,0)&gt;0,INDEX(RawDataRefData,$E805,0)),"")),"")</f>
        <v/>
      </c>
      <c r="AS805" s="100" t="str">
        <f t="array" ref="AS805">IF($AQ805,QUARTILE(IF(G3SelectionMask="x",IF(INDEX(RawDataRefData,$E805,0)&gt;0,INDEX(RawDataRefData,$E805,0)),""),1),"")</f>
        <v/>
      </c>
      <c r="AT805" s="100" t="str">
        <f t="array" ref="AT805">IF($AQ805,QUARTILE(IF(G3SelectionMask="x",IF(INDEX(RawDataRefData,$E805,0)&gt;0,INDEX(RawDataRefData,$E805,0)),""),3),"")</f>
        <v/>
      </c>
      <c r="AU805" s="100" t="str">
        <f t="array" ref="AU805">IF($AQ805,MIN(IF(G3SelectionMask="x",IF(INDEX(RawDataRefData,$E805,0)&gt;0,INDEX(RawDataRefData,$E805,0)),"")),"")</f>
        <v/>
      </c>
      <c r="AV805" s="100" t="str">
        <f t="array" ref="AV805">IF($AQ805,MAX(IF(G3SelectionMask="x",IF(INDEX(RawDataRefData,$E805,0)&gt;0,INDEX(RawDataRefData,$E805,0)),"")),"")</f>
        <v/>
      </c>
      <c r="AW805" s="100" t="str">
        <f t="shared" si="306"/>
        <v/>
      </c>
      <c r="AX805" s="100" t="str">
        <f t="array" ref="AX805">IF($AQ805,STDEVA(IF(G3SelectionMask="x",IF(INDEX(RawDataRefData,$E805,0)&gt;0,INDEX(RawDataRefData,$E805,0)),"")),"")</f>
        <v/>
      </c>
      <c r="AY805" s="101" t="b">
        <f t="shared" si="307"/>
        <v>0</v>
      </c>
      <c r="AZ805" s="101" t="str">
        <f t="array" ref="AZ805">IF($AY805,MEDIAN(IF(G4SelectionMask="x",IF(INDEX(RawDataRefData,$E805,0)&gt;0,INDEX(RawDataRefData,$E805,0)),"")),"")</f>
        <v/>
      </c>
      <c r="BA805" s="101" t="str">
        <f t="array" ref="BA805">IF($AY805,QUARTILE(IF(G4SelectionMask="x",IF(INDEX(RawDataRefData,$E805,0)&gt;0,INDEX(RawDataRefData,$E805,0)),""),1),"")</f>
        <v/>
      </c>
      <c r="BB805" s="101" t="str">
        <f t="array" ref="BB805">IF($AY805,QUARTILE(IF(G4SelectionMask="x",IF(INDEX(RawDataRefData,$E805,0)&gt;0,INDEX(RawDataRefData,$E805,0)),""),3),"")</f>
        <v/>
      </c>
      <c r="BC805" s="101" t="str">
        <f t="array" ref="BC805">IF($AY805,MIN(IF(G4SelectionMask="x",IF(INDEX(RawDataRefData,$E805,0)&gt;0,INDEX(RawDataRefData,$E805,0)),"")),"")</f>
        <v/>
      </c>
      <c r="BD805" s="101" t="str">
        <f t="array" ref="BD805">IF($AY805,MAX(IF(G4SelectionMask="x",IF(INDEX(RawDataRefData,$E805,0)&gt;0,INDEX(RawDataRefData,$E805,0)),"")),"")</f>
        <v/>
      </c>
      <c r="BE805" s="101" t="str">
        <f t="shared" si="308"/>
        <v/>
      </c>
      <c r="BF805" s="101" t="str">
        <f t="array" ref="BF805">IF($AY805,STDEVA(IF(G4SelectionMask="x",IF(INDEX(RawDataRefData,$E805,0)&gt;0,INDEX(RawDataRefData,$E805,0)),"")),"")</f>
        <v/>
      </c>
      <c r="BG805" s="100" t="b">
        <f t="shared" si="309"/>
        <v>0</v>
      </c>
      <c r="BH805" s="100" t="str">
        <f t="array" ref="BH805">IF($BG805,MEDIAN(IF(G5SelectionMask="x",IF(INDEX(RawDataRefData,$E805,0)&gt;0,INDEX(RawDataRefData,$E805,0)),"")),"")</f>
        <v/>
      </c>
      <c r="BI805" s="100" t="str">
        <f t="array" ref="BI805">IF($BG805,QUARTILE(IF(G5SelectionMask="x",IF(INDEX(RawDataRefData,$E805,0)&gt;0,INDEX(RawDataRefData,$E805,0)),""),1),"")</f>
        <v/>
      </c>
      <c r="BJ805" s="100" t="str">
        <f t="array" ref="BJ805">IF($BG805,QUARTILE(IF(G5SelectionMask="x",IF(INDEX(RawDataRefData,$E805,0)&gt;0,INDEX(RawDataRefData,$E805,0)),""),3),"")</f>
        <v/>
      </c>
      <c r="BK805" s="100" t="str">
        <f t="array" ref="BK805">IF($BG805,MIN(IF(G5SelectionMask="x",IF(INDEX(RawDataRefData,$E805,0)&gt;0,INDEX(RawDataRefData,$E805,0)),"")),"")</f>
        <v/>
      </c>
      <c r="BL805" s="100" t="str">
        <f t="array" ref="BL805">IF($BG805,MAX(IF(G5SelectionMask="x",IF(INDEX(RawDataRefData,$E805,0)&gt;0,INDEX(RawDataRefData,$E805,0)),"")),"")</f>
        <v/>
      </c>
      <c r="BM805" s="100" t="str">
        <f t="shared" si="310"/>
        <v/>
      </c>
      <c r="BN805" s="103" t="str">
        <f t="array" ref="BN805">IF($BG805,STDEVA(IF(G5SelectionMask="x",IF(INDEX(RawDataRefData,$E805,0)&gt;0,INDEX(RawDataRefData,$E805,0)),"")),"")</f>
        <v/>
      </c>
      <c r="BO805" s="104"/>
      <c r="BP805" s="105">
        <v>4</v>
      </c>
      <c r="BQ805" s="105">
        <v>1</v>
      </c>
      <c r="BR805" s="105">
        <v>1</v>
      </c>
      <c r="BS805" s="105">
        <v>3</v>
      </c>
      <c r="BT805" s="105">
        <v>1</v>
      </c>
      <c r="BU805" s="105">
        <v>1</v>
      </c>
      <c r="BV805" s="105">
        <v>1</v>
      </c>
      <c r="BW805" s="105">
        <v>4</v>
      </c>
      <c r="BX805" s="105">
        <v>1</v>
      </c>
      <c r="BY805" s="105">
        <v>1</v>
      </c>
      <c r="BZ805" s="105">
        <v>2</v>
      </c>
      <c r="CA805" s="105">
        <v>2</v>
      </c>
      <c r="CB805" s="105">
        <v>3</v>
      </c>
      <c r="CC805" s="105">
        <v>3</v>
      </c>
      <c r="CD805" s="105">
        <v>1</v>
      </c>
    </row>
    <row r="806" spans="1:82" x14ac:dyDescent="0.2">
      <c r="A806" s="33">
        <f t="shared" si="264"/>
        <v>0</v>
      </c>
      <c r="B806" s="218"/>
      <c r="C806" s="215"/>
      <c r="D806" s="224"/>
      <c r="E806" s="72">
        <f t="shared" si="303"/>
        <v>797</v>
      </c>
      <c r="F806" s="9" t="s">
        <v>1049</v>
      </c>
      <c r="H806" s="9" t="s">
        <v>1213</v>
      </c>
      <c r="I806" s="9" t="s">
        <v>343</v>
      </c>
      <c r="K806" s="100">
        <f t="shared" si="288"/>
        <v>4</v>
      </c>
      <c r="L806" s="100"/>
      <c r="M806" s="100"/>
      <c r="N806" s="100"/>
      <c r="O806" s="100"/>
      <c r="P806" s="101">
        <f t="shared" si="289"/>
        <v>3</v>
      </c>
      <c r="Q806" s="102">
        <f t="shared" si="290"/>
        <v>2</v>
      </c>
      <c r="R806" s="102">
        <f t="shared" si="291"/>
        <v>2</v>
      </c>
      <c r="S806" s="102">
        <f t="shared" si="292"/>
        <v>3</v>
      </c>
      <c r="T806" s="102">
        <f t="shared" si="293"/>
        <v>2</v>
      </c>
      <c r="U806" s="102">
        <f t="shared" si="294"/>
        <v>3</v>
      </c>
      <c r="V806" s="102">
        <f t="shared" si="295"/>
        <v>1</v>
      </c>
      <c r="W806" s="102">
        <f t="shared" si="296"/>
        <v>4</v>
      </c>
      <c r="X806" s="102">
        <f t="shared" si="297"/>
        <v>3</v>
      </c>
      <c r="Y806" s="102">
        <f t="shared" si="298"/>
        <v>2</v>
      </c>
      <c r="Z806" s="102">
        <f t="shared" si="299"/>
        <v>3</v>
      </c>
      <c r="AA806" s="100" t="b">
        <f t="shared" si="300"/>
        <v>1</v>
      </c>
      <c r="AB806" s="100">
        <f t="array" ref="AB806">IF($AA806,MEDIAN(IF(G1SelectionMask="x",IF(INDEX(RawDataRefData,$E806,0)&gt;0,INDEX(RawDataRefData,$E806,0)),"")),"")</f>
        <v>3</v>
      </c>
      <c r="AC806" s="100">
        <f t="array" ref="AC806">IF($AA806,QUARTILE(IF(G1SelectionMask="x",IF(INDEX(RawDataRefData,$E806,0)&gt;0,INDEX(RawDataRefData,$E806,0)),""),1),"")</f>
        <v>2</v>
      </c>
      <c r="AD806" s="100">
        <f t="array" ref="AD806">IF($AA806,QUARTILE(IF(G1SelectionMask="x",IF(INDEX(RawDataRefData,$E806,0)&gt;0,INDEX(RawDataRefData,$E806,0)),""),3),"")</f>
        <v>3</v>
      </c>
      <c r="AE806" s="100">
        <f t="array" ref="AE806">IF($AA806,MIN(IF(G1SelectionMask="x",IF(INDEX(RawDataRefData,$E806,0)&gt;0,INDEX(RawDataRefData,$E806,0)),"")),"")</f>
        <v>1</v>
      </c>
      <c r="AF806" s="100">
        <f t="array" ref="AF806">IF($AA806,MAX(IF(G1SelectionMask="x",IF(INDEX(RawDataRefData,$E806,0)&gt;0,INDEX(RawDataRefData,$E806,0)),"")),"")</f>
        <v>4</v>
      </c>
      <c r="AG806" s="100">
        <f t="shared" si="301"/>
        <v>2.5454545454545454</v>
      </c>
      <c r="AH806" s="100">
        <f t="array" ref="AH806">IF($AA806,STDEVA(IF(G1SelectionMask="x",IF(INDEX(RawDataRefData,$E806,0)&gt;0,INDEX(RawDataRefData,$E806,0)),"")),"")</f>
        <v>0.82019953226472486</v>
      </c>
      <c r="AI806" s="101" t="b">
        <f t="shared" si="302"/>
        <v>1</v>
      </c>
      <c r="AJ806" s="101">
        <f t="array" ref="AJ806">IF($AI806,MEDIAN(IF(G2SelectionMask="x",IF(INDEX(RawDataRefData,$E806,0)&gt;0,INDEX(RawDataRefData,$E806,0)),"")),"")</f>
        <v>3</v>
      </c>
      <c r="AK806" s="101">
        <f t="array" ref="AK806">IF($AI806,QUARTILE(IF(G2SelectionMask="x",IF(INDEX(RawDataRefData,$E806,0)&gt;0,INDEX(RawDataRefData,$E806,0)),""),1),"")</f>
        <v>2</v>
      </c>
      <c r="AL806" s="101">
        <f t="array" ref="AL806">IF($AI806,QUARTILE(IF(G2SelectionMask="x",IF(INDEX(RawDataRefData,$E806,0)&gt;0,INDEX(RawDataRefData,$E806,0)),""),3),"")</f>
        <v>3.5</v>
      </c>
      <c r="AM806" s="101">
        <f t="array" ref="AM806">IF($AI806,MIN(IF(G2SelectionMask="x",IF(INDEX(RawDataRefData,$E806,0)&gt;0,INDEX(RawDataRefData,$E806,0)),"")),"")</f>
        <v>1</v>
      </c>
      <c r="AN806" s="101">
        <f t="array" ref="AN806">IF($AI806,MAX(IF(G2SelectionMask="x",IF(INDEX(RawDataRefData,$E806,0)&gt;0,INDEX(RawDataRefData,$E806,0)),"")),"")</f>
        <v>4</v>
      </c>
      <c r="AO806" s="101">
        <f t="shared" si="304"/>
        <v>2.8181818181818183</v>
      </c>
      <c r="AP806" s="101">
        <f t="array" ref="AP806">IF($AI806,STDEVA(IF(G2SelectionMask="x",IF(INDEX(RawDataRefData,$E806,0)&gt;0,INDEX(RawDataRefData,$E806,0)),"")),"")</f>
        <v>0.98164981721404299</v>
      </c>
      <c r="AQ806" s="100" t="b">
        <f t="shared" si="305"/>
        <v>0</v>
      </c>
      <c r="AR806" s="100" t="str">
        <f t="array" ref="AR806">IF($AQ806,MEDIAN(IF(G3SelectionMask="x",IF(INDEX(RawDataRefData,$E806,0)&gt;0,INDEX(RawDataRefData,$E806,0)),"")),"")</f>
        <v/>
      </c>
      <c r="AS806" s="100" t="str">
        <f t="array" ref="AS806">IF($AQ806,QUARTILE(IF(G3SelectionMask="x",IF(INDEX(RawDataRefData,$E806,0)&gt;0,INDEX(RawDataRefData,$E806,0)),""),1),"")</f>
        <v/>
      </c>
      <c r="AT806" s="100" t="str">
        <f t="array" ref="AT806">IF($AQ806,QUARTILE(IF(G3SelectionMask="x",IF(INDEX(RawDataRefData,$E806,0)&gt;0,INDEX(RawDataRefData,$E806,0)),""),3),"")</f>
        <v/>
      </c>
      <c r="AU806" s="100" t="str">
        <f t="array" ref="AU806">IF($AQ806,MIN(IF(G3SelectionMask="x",IF(INDEX(RawDataRefData,$E806,0)&gt;0,INDEX(RawDataRefData,$E806,0)),"")),"")</f>
        <v/>
      </c>
      <c r="AV806" s="100" t="str">
        <f t="array" ref="AV806">IF($AQ806,MAX(IF(G3SelectionMask="x",IF(INDEX(RawDataRefData,$E806,0)&gt;0,INDEX(RawDataRefData,$E806,0)),"")),"")</f>
        <v/>
      </c>
      <c r="AW806" s="100" t="str">
        <f t="shared" si="306"/>
        <v/>
      </c>
      <c r="AX806" s="100" t="str">
        <f t="array" ref="AX806">IF($AQ806,STDEVA(IF(G3SelectionMask="x",IF(INDEX(RawDataRefData,$E806,0)&gt;0,INDEX(RawDataRefData,$E806,0)),"")),"")</f>
        <v/>
      </c>
      <c r="AY806" s="101" t="b">
        <f t="shared" si="307"/>
        <v>0</v>
      </c>
      <c r="AZ806" s="101" t="str">
        <f t="array" ref="AZ806">IF($AY806,MEDIAN(IF(G4SelectionMask="x",IF(INDEX(RawDataRefData,$E806,0)&gt;0,INDEX(RawDataRefData,$E806,0)),"")),"")</f>
        <v/>
      </c>
      <c r="BA806" s="101" t="str">
        <f t="array" ref="BA806">IF($AY806,QUARTILE(IF(G4SelectionMask="x",IF(INDEX(RawDataRefData,$E806,0)&gt;0,INDEX(RawDataRefData,$E806,0)),""),1),"")</f>
        <v/>
      </c>
      <c r="BB806" s="101" t="str">
        <f t="array" ref="BB806">IF($AY806,QUARTILE(IF(G4SelectionMask="x",IF(INDEX(RawDataRefData,$E806,0)&gt;0,INDEX(RawDataRefData,$E806,0)),""),3),"")</f>
        <v/>
      </c>
      <c r="BC806" s="101" t="str">
        <f t="array" ref="BC806">IF($AY806,MIN(IF(G4SelectionMask="x",IF(INDEX(RawDataRefData,$E806,0)&gt;0,INDEX(RawDataRefData,$E806,0)),"")),"")</f>
        <v/>
      </c>
      <c r="BD806" s="101" t="str">
        <f t="array" ref="BD806">IF($AY806,MAX(IF(G4SelectionMask="x",IF(INDEX(RawDataRefData,$E806,0)&gt;0,INDEX(RawDataRefData,$E806,0)),"")),"")</f>
        <v/>
      </c>
      <c r="BE806" s="101" t="str">
        <f t="shared" si="308"/>
        <v/>
      </c>
      <c r="BF806" s="101" t="str">
        <f t="array" ref="BF806">IF($AY806,STDEVA(IF(G4SelectionMask="x",IF(INDEX(RawDataRefData,$E806,0)&gt;0,INDEX(RawDataRefData,$E806,0)),"")),"")</f>
        <v/>
      </c>
      <c r="BG806" s="100" t="b">
        <f t="shared" si="309"/>
        <v>0</v>
      </c>
      <c r="BH806" s="100" t="str">
        <f t="array" ref="BH806">IF($BG806,MEDIAN(IF(G5SelectionMask="x",IF(INDEX(RawDataRefData,$E806,0)&gt;0,INDEX(RawDataRefData,$E806,0)),"")),"")</f>
        <v/>
      </c>
      <c r="BI806" s="100" t="str">
        <f t="array" ref="BI806">IF($BG806,QUARTILE(IF(G5SelectionMask="x",IF(INDEX(RawDataRefData,$E806,0)&gt;0,INDEX(RawDataRefData,$E806,0)),""),1),"")</f>
        <v/>
      </c>
      <c r="BJ806" s="100" t="str">
        <f t="array" ref="BJ806">IF($BG806,QUARTILE(IF(G5SelectionMask="x",IF(INDEX(RawDataRefData,$E806,0)&gt;0,INDEX(RawDataRefData,$E806,0)),""),3),"")</f>
        <v/>
      </c>
      <c r="BK806" s="100" t="str">
        <f t="array" ref="BK806">IF($BG806,MIN(IF(G5SelectionMask="x",IF(INDEX(RawDataRefData,$E806,0)&gt;0,INDEX(RawDataRefData,$E806,0)),"")),"")</f>
        <v/>
      </c>
      <c r="BL806" s="100" t="str">
        <f t="array" ref="BL806">IF($BG806,MAX(IF(G5SelectionMask="x",IF(INDEX(RawDataRefData,$E806,0)&gt;0,INDEX(RawDataRefData,$E806,0)),"")),"")</f>
        <v/>
      </c>
      <c r="BM806" s="100" t="str">
        <f t="shared" si="310"/>
        <v/>
      </c>
      <c r="BN806" s="103" t="str">
        <f t="array" ref="BN806">IF($BG806,STDEVA(IF(G5SelectionMask="x",IF(INDEX(RawDataRefData,$E806,0)&gt;0,INDEX(RawDataRefData,$E806,0)),"")),"")</f>
        <v/>
      </c>
      <c r="BO806" s="104"/>
      <c r="BP806" s="105">
        <v>4</v>
      </c>
      <c r="BQ806" s="105">
        <v>3</v>
      </c>
      <c r="BR806" s="105">
        <v>2</v>
      </c>
      <c r="BS806" s="105">
        <v>2</v>
      </c>
      <c r="BT806" s="105">
        <v>3</v>
      </c>
      <c r="BU806" s="105">
        <v>2</v>
      </c>
      <c r="BV806" s="105">
        <v>3</v>
      </c>
      <c r="BW806" s="105">
        <v>1</v>
      </c>
      <c r="BX806" s="105">
        <v>4</v>
      </c>
      <c r="BY806" s="105">
        <v>3</v>
      </c>
      <c r="BZ806" s="105">
        <v>2</v>
      </c>
      <c r="CA806" s="105">
        <v>3</v>
      </c>
      <c r="CB806" s="105">
        <v>3</v>
      </c>
      <c r="CC806" s="105">
        <v>4</v>
      </c>
      <c r="CD806" s="105">
        <v>4</v>
      </c>
    </row>
    <row r="807" spans="1:82" x14ac:dyDescent="0.2">
      <c r="A807" s="33">
        <f t="shared" si="264"/>
        <v>0</v>
      </c>
      <c r="B807" s="218"/>
      <c r="C807" s="215"/>
      <c r="D807" s="224"/>
      <c r="E807" s="72">
        <f t="shared" si="303"/>
        <v>798</v>
      </c>
      <c r="F807" s="9" t="s">
        <v>1050</v>
      </c>
      <c r="H807" s="9" t="s">
        <v>1213</v>
      </c>
      <c r="I807" s="9" t="s">
        <v>343</v>
      </c>
      <c r="K807" s="100">
        <f t="shared" si="288"/>
        <v>2</v>
      </c>
      <c r="L807" s="100"/>
      <c r="M807" s="100"/>
      <c r="N807" s="100"/>
      <c r="O807" s="100"/>
      <c r="P807" s="101">
        <f t="shared" si="289"/>
        <v>4</v>
      </c>
      <c r="Q807" s="102">
        <f t="shared" si="290"/>
        <v>4</v>
      </c>
      <c r="R807" s="102">
        <f t="shared" si="291"/>
        <v>4</v>
      </c>
      <c r="S807" s="102">
        <f t="shared" si="292"/>
        <v>4</v>
      </c>
      <c r="T807" s="102">
        <f t="shared" si="293"/>
        <v>3</v>
      </c>
      <c r="U807" s="102">
        <f t="shared" si="294"/>
        <v>1</v>
      </c>
      <c r="V807" s="102">
        <f t="shared" si="295"/>
        <v>4</v>
      </c>
      <c r="W807" s="102">
        <f t="shared" si="296"/>
        <v>4</v>
      </c>
      <c r="X807" s="102">
        <f t="shared" si="297"/>
        <v>2</v>
      </c>
      <c r="Y807" s="102">
        <f t="shared" si="298"/>
        <v>1</v>
      </c>
      <c r="Z807" s="102">
        <f t="shared" si="299"/>
        <v>2</v>
      </c>
      <c r="AA807" s="100" t="b">
        <f t="shared" si="300"/>
        <v>1</v>
      </c>
      <c r="AB807" s="100">
        <f t="array" ref="AB807">IF($AA807,MEDIAN(IF(G1SelectionMask="x",IF(INDEX(RawDataRefData,$E807,0)&gt;0,INDEX(RawDataRefData,$E807,0)),"")),"")</f>
        <v>4</v>
      </c>
      <c r="AC807" s="100">
        <f t="array" ref="AC807">IF($AA807,QUARTILE(IF(G1SelectionMask="x",IF(INDEX(RawDataRefData,$E807,0)&gt;0,INDEX(RawDataRefData,$E807,0)),""),1),"")</f>
        <v>2</v>
      </c>
      <c r="AD807" s="100">
        <f t="array" ref="AD807">IF($AA807,QUARTILE(IF(G1SelectionMask="x",IF(INDEX(RawDataRefData,$E807,0)&gt;0,INDEX(RawDataRefData,$E807,0)),""),3),"")</f>
        <v>4</v>
      </c>
      <c r="AE807" s="100">
        <f t="array" ref="AE807">IF($AA807,MIN(IF(G1SelectionMask="x",IF(INDEX(RawDataRefData,$E807,0)&gt;0,INDEX(RawDataRefData,$E807,0)),"")),"")</f>
        <v>1</v>
      </c>
      <c r="AF807" s="100">
        <f t="array" ref="AF807">IF($AA807,MAX(IF(G1SelectionMask="x",IF(INDEX(RawDataRefData,$E807,0)&gt;0,INDEX(RawDataRefData,$E807,0)),"")),"")</f>
        <v>4</v>
      </c>
      <c r="AG807" s="100">
        <f t="shared" si="301"/>
        <v>3</v>
      </c>
      <c r="AH807" s="100">
        <f t="array" ref="AH807">IF($AA807,STDEVA(IF(G1SelectionMask="x",IF(INDEX(RawDataRefData,$E807,0)&gt;0,INDEX(RawDataRefData,$E807,0)),"")),"")</f>
        <v>1.2649110640673518</v>
      </c>
      <c r="AI807" s="101" t="b">
        <f t="shared" si="302"/>
        <v>1</v>
      </c>
      <c r="AJ807" s="101">
        <f t="array" ref="AJ807">IF($AI807,MEDIAN(IF(G2SelectionMask="x",IF(INDEX(RawDataRefData,$E807,0)&gt;0,INDEX(RawDataRefData,$E807,0)),"")),"")</f>
        <v>4</v>
      </c>
      <c r="AK807" s="101">
        <f t="array" ref="AK807">IF($AI807,QUARTILE(IF(G2SelectionMask="x",IF(INDEX(RawDataRefData,$E807,0)&gt;0,INDEX(RawDataRefData,$E807,0)),""),1),"")</f>
        <v>2</v>
      </c>
      <c r="AL807" s="101">
        <f t="array" ref="AL807">IF($AI807,QUARTILE(IF(G2SelectionMask="x",IF(INDEX(RawDataRefData,$E807,0)&gt;0,INDEX(RawDataRefData,$E807,0)),""),3),"")</f>
        <v>4</v>
      </c>
      <c r="AM807" s="101">
        <f t="array" ref="AM807">IF($AI807,MIN(IF(G2SelectionMask="x",IF(INDEX(RawDataRefData,$E807,0)&gt;0,INDEX(RawDataRefData,$E807,0)),"")),"")</f>
        <v>1</v>
      </c>
      <c r="AN807" s="101">
        <f t="array" ref="AN807">IF($AI807,MAX(IF(G2SelectionMask="x",IF(INDEX(RawDataRefData,$E807,0)&gt;0,INDEX(RawDataRefData,$E807,0)),"")),"")</f>
        <v>4</v>
      </c>
      <c r="AO807" s="101">
        <f t="shared" si="304"/>
        <v>3</v>
      </c>
      <c r="AP807" s="101">
        <f t="array" ref="AP807">IF($AI807,STDEVA(IF(G2SelectionMask="x",IF(INDEX(RawDataRefData,$E807,0)&gt;0,INDEX(RawDataRefData,$E807,0)),"")),"")</f>
        <v>1.2649110640673518</v>
      </c>
      <c r="AQ807" s="100" t="b">
        <f t="shared" si="305"/>
        <v>0</v>
      </c>
      <c r="AR807" s="100" t="str">
        <f t="array" ref="AR807">IF($AQ807,MEDIAN(IF(G3SelectionMask="x",IF(INDEX(RawDataRefData,$E807,0)&gt;0,INDEX(RawDataRefData,$E807,0)),"")),"")</f>
        <v/>
      </c>
      <c r="AS807" s="100" t="str">
        <f t="array" ref="AS807">IF($AQ807,QUARTILE(IF(G3SelectionMask="x",IF(INDEX(RawDataRefData,$E807,0)&gt;0,INDEX(RawDataRefData,$E807,0)),""),1),"")</f>
        <v/>
      </c>
      <c r="AT807" s="100" t="str">
        <f t="array" ref="AT807">IF($AQ807,QUARTILE(IF(G3SelectionMask="x",IF(INDEX(RawDataRefData,$E807,0)&gt;0,INDEX(RawDataRefData,$E807,0)),""),3),"")</f>
        <v/>
      </c>
      <c r="AU807" s="100" t="str">
        <f t="array" ref="AU807">IF($AQ807,MIN(IF(G3SelectionMask="x",IF(INDEX(RawDataRefData,$E807,0)&gt;0,INDEX(RawDataRefData,$E807,0)),"")),"")</f>
        <v/>
      </c>
      <c r="AV807" s="100" t="str">
        <f t="array" ref="AV807">IF($AQ807,MAX(IF(G3SelectionMask="x",IF(INDEX(RawDataRefData,$E807,0)&gt;0,INDEX(RawDataRefData,$E807,0)),"")),"")</f>
        <v/>
      </c>
      <c r="AW807" s="100" t="str">
        <f t="shared" si="306"/>
        <v/>
      </c>
      <c r="AX807" s="100" t="str">
        <f t="array" ref="AX807">IF($AQ807,STDEVA(IF(G3SelectionMask="x",IF(INDEX(RawDataRefData,$E807,0)&gt;0,INDEX(RawDataRefData,$E807,0)),"")),"")</f>
        <v/>
      </c>
      <c r="AY807" s="101" t="b">
        <f t="shared" si="307"/>
        <v>0</v>
      </c>
      <c r="AZ807" s="101" t="str">
        <f t="array" ref="AZ807">IF($AY807,MEDIAN(IF(G4SelectionMask="x",IF(INDEX(RawDataRefData,$E807,0)&gt;0,INDEX(RawDataRefData,$E807,0)),"")),"")</f>
        <v/>
      </c>
      <c r="BA807" s="101" t="str">
        <f t="array" ref="BA807">IF($AY807,QUARTILE(IF(G4SelectionMask="x",IF(INDEX(RawDataRefData,$E807,0)&gt;0,INDEX(RawDataRefData,$E807,0)),""),1),"")</f>
        <v/>
      </c>
      <c r="BB807" s="101" t="str">
        <f t="array" ref="BB807">IF($AY807,QUARTILE(IF(G4SelectionMask="x",IF(INDEX(RawDataRefData,$E807,0)&gt;0,INDEX(RawDataRefData,$E807,0)),""),3),"")</f>
        <v/>
      </c>
      <c r="BC807" s="101" t="str">
        <f t="array" ref="BC807">IF($AY807,MIN(IF(G4SelectionMask="x",IF(INDEX(RawDataRefData,$E807,0)&gt;0,INDEX(RawDataRefData,$E807,0)),"")),"")</f>
        <v/>
      </c>
      <c r="BD807" s="101" t="str">
        <f t="array" ref="BD807">IF($AY807,MAX(IF(G4SelectionMask="x",IF(INDEX(RawDataRefData,$E807,0)&gt;0,INDEX(RawDataRefData,$E807,0)),"")),"")</f>
        <v/>
      </c>
      <c r="BE807" s="101" t="str">
        <f t="shared" si="308"/>
        <v/>
      </c>
      <c r="BF807" s="101" t="str">
        <f t="array" ref="BF807">IF($AY807,STDEVA(IF(G4SelectionMask="x",IF(INDEX(RawDataRefData,$E807,0)&gt;0,INDEX(RawDataRefData,$E807,0)),"")),"")</f>
        <v/>
      </c>
      <c r="BG807" s="100" t="b">
        <f t="shared" si="309"/>
        <v>0</v>
      </c>
      <c r="BH807" s="100" t="str">
        <f t="array" ref="BH807">IF($BG807,MEDIAN(IF(G5SelectionMask="x",IF(INDEX(RawDataRefData,$E807,0)&gt;0,INDEX(RawDataRefData,$E807,0)),"")),"")</f>
        <v/>
      </c>
      <c r="BI807" s="100" t="str">
        <f t="array" ref="BI807">IF($BG807,QUARTILE(IF(G5SelectionMask="x",IF(INDEX(RawDataRefData,$E807,0)&gt;0,INDEX(RawDataRefData,$E807,0)),""),1),"")</f>
        <v/>
      </c>
      <c r="BJ807" s="100" t="str">
        <f t="array" ref="BJ807">IF($BG807,QUARTILE(IF(G5SelectionMask="x",IF(INDEX(RawDataRefData,$E807,0)&gt;0,INDEX(RawDataRefData,$E807,0)),""),3),"")</f>
        <v/>
      </c>
      <c r="BK807" s="100" t="str">
        <f t="array" ref="BK807">IF($BG807,MIN(IF(G5SelectionMask="x",IF(INDEX(RawDataRefData,$E807,0)&gt;0,INDEX(RawDataRefData,$E807,0)),"")),"")</f>
        <v/>
      </c>
      <c r="BL807" s="100" t="str">
        <f t="array" ref="BL807">IF($BG807,MAX(IF(G5SelectionMask="x",IF(INDEX(RawDataRefData,$E807,0)&gt;0,INDEX(RawDataRefData,$E807,0)),"")),"")</f>
        <v/>
      </c>
      <c r="BM807" s="100" t="str">
        <f t="shared" si="310"/>
        <v/>
      </c>
      <c r="BN807" s="103" t="str">
        <f t="array" ref="BN807">IF($BG807,STDEVA(IF(G5SelectionMask="x",IF(INDEX(RawDataRefData,$E807,0)&gt;0,INDEX(RawDataRefData,$E807,0)),"")),"")</f>
        <v/>
      </c>
      <c r="BO807" s="104"/>
      <c r="BP807" s="105">
        <v>2</v>
      </c>
      <c r="BQ807" s="105">
        <v>4</v>
      </c>
      <c r="BR807" s="105">
        <v>4</v>
      </c>
      <c r="BS807" s="105">
        <v>4</v>
      </c>
      <c r="BT807" s="105">
        <v>4</v>
      </c>
      <c r="BU807" s="105">
        <v>3</v>
      </c>
      <c r="BV807" s="105">
        <v>1</v>
      </c>
      <c r="BW807" s="105">
        <v>4</v>
      </c>
      <c r="BX807" s="105">
        <v>4</v>
      </c>
      <c r="BY807" s="105">
        <v>2</v>
      </c>
      <c r="BZ807" s="105">
        <v>1</v>
      </c>
      <c r="CA807" s="105">
        <v>2</v>
      </c>
      <c r="CB807" s="105">
        <v>2</v>
      </c>
      <c r="CC807" s="105">
        <v>4</v>
      </c>
      <c r="CD807" s="105">
        <v>1</v>
      </c>
    </row>
    <row r="808" spans="1:82" x14ac:dyDescent="0.2">
      <c r="A808" s="33">
        <f t="shared" si="264"/>
        <v>0</v>
      </c>
      <c r="B808" s="218"/>
      <c r="C808" s="215"/>
      <c r="D808" s="224"/>
      <c r="E808" s="72">
        <f t="shared" si="303"/>
        <v>799</v>
      </c>
      <c r="F808" s="9" t="s">
        <v>1051</v>
      </c>
      <c r="H808" s="9" t="s">
        <v>1213</v>
      </c>
      <c r="I808" s="9" t="s">
        <v>343</v>
      </c>
      <c r="K808" s="100">
        <f t="shared" si="288"/>
        <v>3</v>
      </c>
      <c r="L808" s="100"/>
      <c r="M808" s="100"/>
      <c r="N808" s="100"/>
      <c r="O808" s="100"/>
      <c r="P808" s="101">
        <f t="shared" si="289"/>
        <v>1</v>
      </c>
      <c r="Q808" s="102">
        <f t="shared" si="290"/>
        <v>1</v>
      </c>
      <c r="R808" s="102">
        <f t="shared" si="291"/>
        <v>2</v>
      </c>
      <c r="S808" s="102">
        <f t="shared" si="292"/>
        <v>2</v>
      </c>
      <c r="T808" s="102">
        <f t="shared" si="293"/>
        <v>2</v>
      </c>
      <c r="U808" s="102">
        <f t="shared" si="294"/>
        <v>2</v>
      </c>
      <c r="V808" s="102">
        <f t="shared" si="295"/>
        <v>4</v>
      </c>
      <c r="W808" s="102">
        <f t="shared" si="296"/>
        <v>2</v>
      </c>
      <c r="X808" s="102">
        <f t="shared" si="297"/>
        <v>3</v>
      </c>
      <c r="Y808" s="102">
        <f t="shared" si="298"/>
        <v>2</v>
      </c>
      <c r="Z808" s="102">
        <f t="shared" si="299"/>
        <v>2</v>
      </c>
      <c r="AA808" s="100" t="b">
        <f t="shared" si="300"/>
        <v>1</v>
      </c>
      <c r="AB808" s="100">
        <f t="array" ref="AB808">IF($AA808,MEDIAN(IF(G1SelectionMask="x",IF(INDEX(RawDataRefData,$E808,0)&gt;0,INDEX(RawDataRefData,$E808,0)),"")),"")</f>
        <v>2</v>
      </c>
      <c r="AC808" s="100">
        <f t="array" ref="AC808">IF($AA808,QUARTILE(IF(G1SelectionMask="x",IF(INDEX(RawDataRefData,$E808,0)&gt;0,INDEX(RawDataRefData,$E808,0)),""),1),"")</f>
        <v>2</v>
      </c>
      <c r="AD808" s="100">
        <f t="array" ref="AD808">IF($AA808,QUARTILE(IF(G1SelectionMask="x",IF(INDEX(RawDataRefData,$E808,0)&gt;0,INDEX(RawDataRefData,$E808,0)),""),3),"")</f>
        <v>2</v>
      </c>
      <c r="AE808" s="100">
        <f t="array" ref="AE808">IF($AA808,MIN(IF(G1SelectionMask="x",IF(INDEX(RawDataRefData,$E808,0)&gt;0,INDEX(RawDataRefData,$E808,0)),"")),"")</f>
        <v>1</v>
      </c>
      <c r="AF808" s="100">
        <f t="array" ref="AF808">IF($AA808,MAX(IF(G1SelectionMask="x",IF(INDEX(RawDataRefData,$E808,0)&gt;0,INDEX(RawDataRefData,$E808,0)),"")),"")</f>
        <v>4</v>
      </c>
      <c r="AG808" s="100">
        <f t="shared" si="301"/>
        <v>2.0909090909090908</v>
      </c>
      <c r="AH808" s="100">
        <f t="array" ref="AH808">IF($AA808,STDEVA(IF(G1SelectionMask="x",IF(INDEX(RawDataRefData,$E808,0)&gt;0,INDEX(RawDataRefData,$E808,0)),"")),"")</f>
        <v>0.8312094145936334</v>
      </c>
      <c r="AI808" s="101" t="b">
        <f t="shared" si="302"/>
        <v>1</v>
      </c>
      <c r="AJ808" s="101">
        <f t="array" ref="AJ808">IF($AI808,MEDIAN(IF(G2SelectionMask="x",IF(INDEX(RawDataRefData,$E808,0)&gt;0,INDEX(RawDataRefData,$E808,0)),"")),"")</f>
        <v>2</v>
      </c>
      <c r="AK808" s="101">
        <f t="array" ref="AK808">IF($AI808,QUARTILE(IF(G2SelectionMask="x",IF(INDEX(RawDataRefData,$E808,0)&gt;0,INDEX(RawDataRefData,$E808,0)),""),1),"")</f>
        <v>1.5</v>
      </c>
      <c r="AL808" s="101">
        <f t="array" ref="AL808">IF($AI808,QUARTILE(IF(G2SelectionMask="x",IF(INDEX(RawDataRefData,$E808,0)&gt;0,INDEX(RawDataRefData,$E808,0)),""),3),"")</f>
        <v>2</v>
      </c>
      <c r="AM808" s="101">
        <f t="array" ref="AM808">IF($AI808,MIN(IF(G2SelectionMask="x",IF(INDEX(RawDataRefData,$E808,0)&gt;0,INDEX(RawDataRefData,$E808,0)),"")),"")</f>
        <v>1</v>
      </c>
      <c r="AN808" s="101">
        <f t="array" ref="AN808">IF($AI808,MAX(IF(G2SelectionMask="x",IF(INDEX(RawDataRefData,$E808,0)&gt;0,INDEX(RawDataRefData,$E808,0)),"")),"")</f>
        <v>4</v>
      </c>
      <c r="AO808" s="101">
        <f t="shared" si="304"/>
        <v>2.0909090909090908</v>
      </c>
      <c r="AP808" s="101">
        <f t="array" ref="AP808">IF($AI808,STDEVA(IF(G2SelectionMask="x",IF(INDEX(RawDataRefData,$E808,0)&gt;0,INDEX(RawDataRefData,$E808,0)),"")),"")</f>
        <v>1.0444659357341868</v>
      </c>
      <c r="AQ808" s="100" t="b">
        <f t="shared" si="305"/>
        <v>0</v>
      </c>
      <c r="AR808" s="100" t="str">
        <f t="array" ref="AR808">IF($AQ808,MEDIAN(IF(G3SelectionMask="x",IF(INDEX(RawDataRefData,$E808,0)&gt;0,INDEX(RawDataRefData,$E808,0)),"")),"")</f>
        <v/>
      </c>
      <c r="AS808" s="100" t="str">
        <f t="array" ref="AS808">IF($AQ808,QUARTILE(IF(G3SelectionMask="x",IF(INDEX(RawDataRefData,$E808,0)&gt;0,INDEX(RawDataRefData,$E808,0)),""),1),"")</f>
        <v/>
      </c>
      <c r="AT808" s="100" t="str">
        <f t="array" ref="AT808">IF($AQ808,QUARTILE(IF(G3SelectionMask="x",IF(INDEX(RawDataRefData,$E808,0)&gt;0,INDEX(RawDataRefData,$E808,0)),""),3),"")</f>
        <v/>
      </c>
      <c r="AU808" s="100" t="str">
        <f t="array" ref="AU808">IF($AQ808,MIN(IF(G3SelectionMask="x",IF(INDEX(RawDataRefData,$E808,0)&gt;0,INDEX(RawDataRefData,$E808,0)),"")),"")</f>
        <v/>
      </c>
      <c r="AV808" s="100" t="str">
        <f t="array" ref="AV808">IF($AQ808,MAX(IF(G3SelectionMask="x",IF(INDEX(RawDataRefData,$E808,0)&gt;0,INDEX(RawDataRefData,$E808,0)),"")),"")</f>
        <v/>
      </c>
      <c r="AW808" s="100" t="str">
        <f t="shared" si="306"/>
        <v/>
      </c>
      <c r="AX808" s="100" t="str">
        <f t="array" ref="AX808">IF($AQ808,STDEVA(IF(G3SelectionMask="x",IF(INDEX(RawDataRefData,$E808,0)&gt;0,INDEX(RawDataRefData,$E808,0)),"")),"")</f>
        <v/>
      </c>
      <c r="AY808" s="101" t="b">
        <f t="shared" si="307"/>
        <v>0</v>
      </c>
      <c r="AZ808" s="101" t="str">
        <f t="array" ref="AZ808">IF($AY808,MEDIAN(IF(G4SelectionMask="x",IF(INDEX(RawDataRefData,$E808,0)&gt;0,INDEX(RawDataRefData,$E808,0)),"")),"")</f>
        <v/>
      </c>
      <c r="BA808" s="101" t="str">
        <f t="array" ref="BA808">IF($AY808,QUARTILE(IF(G4SelectionMask="x",IF(INDEX(RawDataRefData,$E808,0)&gt;0,INDEX(RawDataRefData,$E808,0)),""),1),"")</f>
        <v/>
      </c>
      <c r="BB808" s="101" t="str">
        <f t="array" ref="BB808">IF($AY808,QUARTILE(IF(G4SelectionMask="x",IF(INDEX(RawDataRefData,$E808,0)&gt;0,INDEX(RawDataRefData,$E808,0)),""),3),"")</f>
        <v/>
      </c>
      <c r="BC808" s="101" t="str">
        <f t="array" ref="BC808">IF($AY808,MIN(IF(G4SelectionMask="x",IF(INDEX(RawDataRefData,$E808,0)&gt;0,INDEX(RawDataRefData,$E808,0)),"")),"")</f>
        <v/>
      </c>
      <c r="BD808" s="101" t="str">
        <f t="array" ref="BD808">IF($AY808,MAX(IF(G4SelectionMask="x",IF(INDEX(RawDataRefData,$E808,0)&gt;0,INDEX(RawDataRefData,$E808,0)),"")),"")</f>
        <v/>
      </c>
      <c r="BE808" s="101" t="str">
        <f t="shared" si="308"/>
        <v/>
      </c>
      <c r="BF808" s="101" t="str">
        <f t="array" ref="BF808">IF($AY808,STDEVA(IF(G4SelectionMask="x",IF(INDEX(RawDataRefData,$E808,0)&gt;0,INDEX(RawDataRefData,$E808,0)),"")),"")</f>
        <v/>
      </c>
      <c r="BG808" s="100" t="b">
        <f t="shared" si="309"/>
        <v>0</v>
      </c>
      <c r="BH808" s="100" t="str">
        <f t="array" ref="BH808">IF($BG808,MEDIAN(IF(G5SelectionMask="x",IF(INDEX(RawDataRefData,$E808,0)&gt;0,INDEX(RawDataRefData,$E808,0)),"")),"")</f>
        <v/>
      </c>
      <c r="BI808" s="100" t="str">
        <f t="array" ref="BI808">IF($BG808,QUARTILE(IF(G5SelectionMask="x",IF(INDEX(RawDataRefData,$E808,0)&gt;0,INDEX(RawDataRefData,$E808,0)),""),1),"")</f>
        <v/>
      </c>
      <c r="BJ808" s="100" t="str">
        <f t="array" ref="BJ808">IF($BG808,QUARTILE(IF(G5SelectionMask="x",IF(INDEX(RawDataRefData,$E808,0)&gt;0,INDEX(RawDataRefData,$E808,0)),""),3),"")</f>
        <v/>
      </c>
      <c r="BK808" s="100" t="str">
        <f t="array" ref="BK808">IF($BG808,MIN(IF(G5SelectionMask="x",IF(INDEX(RawDataRefData,$E808,0)&gt;0,INDEX(RawDataRefData,$E808,0)),"")),"")</f>
        <v/>
      </c>
      <c r="BL808" s="100" t="str">
        <f t="array" ref="BL808">IF($BG808,MAX(IF(G5SelectionMask="x",IF(INDEX(RawDataRefData,$E808,0)&gt;0,INDEX(RawDataRefData,$E808,0)),"")),"")</f>
        <v/>
      </c>
      <c r="BM808" s="100" t="str">
        <f t="shared" si="310"/>
        <v/>
      </c>
      <c r="BN808" s="103" t="str">
        <f t="array" ref="BN808">IF($BG808,STDEVA(IF(G5SelectionMask="x",IF(INDEX(RawDataRefData,$E808,0)&gt;0,INDEX(RawDataRefData,$E808,0)),"")),"")</f>
        <v/>
      </c>
      <c r="BO808" s="104"/>
      <c r="BP808" s="105">
        <v>3</v>
      </c>
      <c r="BQ808" s="105">
        <v>1</v>
      </c>
      <c r="BR808" s="105">
        <v>1</v>
      </c>
      <c r="BS808" s="105">
        <v>2</v>
      </c>
      <c r="BT808" s="105">
        <v>2</v>
      </c>
      <c r="BU808" s="105">
        <v>2</v>
      </c>
      <c r="BV808" s="105">
        <v>2</v>
      </c>
      <c r="BW808" s="105">
        <v>4</v>
      </c>
      <c r="BX808" s="105">
        <v>2</v>
      </c>
      <c r="BY808" s="105">
        <v>3</v>
      </c>
      <c r="BZ808" s="105">
        <v>2</v>
      </c>
      <c r="CA808" s="105">
        <v>2</v>
      </c>
      <c r="CB808" s="105">
        <v>2</v>
      </c>
      <c r="CC808" s="105">
        <v>4</v>
      </c>
      <c r="CD808" s="105">
        <v>1</v>
      </c>
    </row>
    <row r="809" spans="1:82" x14ac:dyDescent="0.2">
      <c r="A809" s="33">
        <f t="shared" si="264"/>
        <v>0</v>
      </c>
      <c r="B809" s="218"/>
      <c r="C809" s="215"/>
      <c r="D809" s="224"/>
      <c r="E809" s="72">
        <f t="shared" si="303"/>
        <v>800</v>
      </c>
      <c r="F809" s="9" t="s">
        <v>1052</v>
      </c>
      <c r="H809" s="9" t="s">
        <v>1213</v>
      </c>
      <c r="I809" s="9" t="s">
        <v>343</v>
      </c>
      <c r="K809" s="100">
        <f t="shared" si="288"/>
        <v>2</v>
      </c>
      <c r="L809" s="100"/>
      <c r="M809" s="100"/>
      <c r="N809" s="100"/>
      <c r="O809" s="100"/>
      <c r="P809" s="101">
        <f t="shared" si="289"/>
        <v>1</v>
      </c>
      <c r="Q809" s="102">
        <f t="shared" si="290"/>
        <v>2</v>
      </c>
      <c r="R809" s="102">
        <f t="shared" si="291"/>
        <v>3</v>
      </c>
      <c r="S809" s="102">
        <f t="shared" si="292"/>
        <v>2</v>
      </c>
      <c r="T809" s="102">
        <f t="shared" si="293"/>
        <v>3</v>
      </c>
      <c r="U809" s="102">
        <f t="shared" si="294"/>
        <v>4</v>
      </c>
      <c r="V809" s="102">
        <f t="shared" si="295"/>
        <v>3</v>
      </c>
      <c r="W809" s="102">
        <f t="shared" si="296"/>
        <v>4</v>
      </c>
      <c r="X809" s="102">
        <f t="shared" si="297"/>
        <v>2</v>
      </c>
      <c r="Y809" s="102">
        <f t="shared" si="298"/>
        <v>4</v>
      </c>
      <c r="Z809" s="102">
        <f t="shared" si="299"/>
        <v>4</v>
      </c>
      <c r="AA809" s="100" t="b">
        <f t="shared" si="300"/>
        <v>1</v>
      </c>
      <c r="AB809" s="100">
        <f t="array" ref="AB809">IF($AA809,MEDIAN(IF(G1SelectionMask="x",IF(INDEX(RawDataRefData,$E809,0)&gt;0,INDEX(RawDataRefData,$E809,0)),"")),"")</f>
        <v>3</v>
      </c>
      <c r="AC809" s="100">
        <f t="array" ref="AC809">IF($AA809,QUARTILE(IF(G1SelectionMask="x",IF(INDEX(RawDataRefData,$E809,0)&gt;0,INDEX(RawDataRefData,$E809,0)),""),1),"")</f>
        <v>2</v>
      </c>
      <c r="AD809" s="100">
        <f t="array" ref="AD809">IF($AA809,QUARTILE(IF(G1SelectionMask="x",IF(INDEX(RawDataRefData,$E809,0)&gt;0,INDEX(RawDataRefData,$E809,0)),""),3),"")</f>
        <v>4</v>
      </c>
      <c r="AE809" s="100">
        <f t="array" ref="AE809">IF($AA809,MIN(IF(G1SelectionMask="x",IF(INDEX(RawDataRefData,$E809,0)&gt;0,INDEX(RawDataRefData,$E809,0)),"")),"")</f>
        <v>1</v>
      </c>
      <c r="AF809" s="100">
        <f t="array" ref="AF809">IF($AA809,MAX(IF(G1SelectionMask="x",IF(INDEX(RawDataRefData,$E809,0)&gt;0,INDEX(RawDataRefData,$E809,0)),"")),"")</f>
        <v>4</v>
      </c>
      <c r="AG809" s="100">
        <f t="shared" si="301"/>
        <v>2.9090909090909092</v>
      </c>
      <c r="AH809" s="100">
        <f t="array" ref="AH809">IF($AA809,STDEVA(IF(G1SelectionMask="x",IF(INDEX(RawDataRefData,$E809,0)&gt;0,INDEX(RawDataRefData,$E809,0)),"")),"")</f>
        <v>1.0444659357341868</v>
      </c>
      <c r="AI809" s="101" t="b">
        <f t="shared" si="302"/>
        <v>1</v>
      </c>
      <c r="AJ809" s="101">
        <f t="array" ref="AJ809">IF($AI809,MEDIAN(IF(G2SelectionMask="x",IF(INDEX(RawDataRefData,$E809,0)&gt;0,INDEX(RawDataRefData,$E809,0)),"")),"")</f>
        <v>3</v>
      </c>
      <c r="AK809" s="101">
        <f t="array" ref="AK809">IF($AI809,QUARTILE(IF(G2SelectionMask="x",IF(INDEX(RawDataRefData,$E809,0)&gt;0,INDEX(RawDataRefData,$E809,0)),""),1),"")</f>
        <v>2</v>
      </c>
      <c r="AL809" s="101">
        <f t="array" ref="AL809">IF($AI809,QUARTILE(IF(G2SelectionMask="x",IF(INDEX(RawDataRefData,$E809,0)&gt;0,INDEX(RawDataRefData,$E809,0)),""),3),"")</f>
        <v>3.5</v>
      </c>
      <c r="AM809" s="101">
        <f t="array" ref="AM809">IF($AI809,MIN(IF(G2SelectionMask="x",IF(INDEX(RawDataRefData,$E809,0)&gt;0,INDEX(RawDataRefData,$E809,0)),"")),"")</f>
        <v>1</v>
      </c>
      <c r="AN809" s="101">
        <f t="array" ref="AN809">IF($AI809,MAX(IF(G2SelectionMask="x",IF(INDEX(RawDataRefData,$E809,0)&gt;0,INDEX(RawDataRefData,$E809,0)),"")),"")</f>
        <v>4</v>
      </c>
      <c r="AO809" s="101">
        <f t="shared" si="304"/>
        <v>2.7272727272727271</v>
      </c>
      <c r="AP809" s="101">
        <f t="array" ref="AP809">IF($AI809,STDEVA(IF(G2SelectionMask="x",IF(INDEX(RawDataRefData,$E809,0)&gt;0,INDEX(RawDataRefData,$E809,0)),"")),"")</f>
        <v>1.1037127426019049</v>
      </c>
      <c r="AQ809" s="100" t="b">
        <f t="shared" si="305"/>
        <v>0</v>
      </c>
      <c r="AR809" s="100" t="str">
        <f t="array" ref="AR809">IF($AQ809,MEDIAN(IF(G3SelectionMask="x",IF(INDEX(RawDataRefData,$E809,0)&gt;0,INDEX(RawDataRefData,$E809,0)),"")),"")</f>
        <v/>
      </c>
      <c r="AS809" s="100" t="str">
        <f t="array" ref="AS809">IF($AQ809,QUARTILE(IF(G3SelectionMask="x",IF(INDEX(RawDataRefData,$E809,0)&gt;0,INDEX(RawDataRefData,$E809,0)),""),1),"")</f>
        <v/>
      </c>
      <c r="AT809" s="100" t="str">
        <f t="array" ref="AT809">IF($AQ809,QUARTILE(IF(G3SelectionMask="x",IF(INDEX(RawDataRefData,$E809,0)&gt;0,INDEX(RawDataRefData,$E809,0)),""),3),"")</f>
        <v/>
      </c>
      <c r="AU809" s="100" t="str">
        <f t="array" ref="AU809">IF($AQ809,MIN(IF(G3SelectionMask="x",IF(INDEX(RawDataRefData,$E809,0)&gt;0,INDEX(RawDataRefData,$E809,0)),"")),"")</f>
        <v/>
      </c>
      <c r="AV809" s="100" t="str">
        <f t="array" ref="AV809">IF($AQ809,MAX(IF(G3SelectionMask="x",IF(INDEX(RawDataRefData,$E809,0)&gt;0,INDEX(RawDataRefData,$E809,0)),"")),"")</f>
        <v/>
      </c>
      <c r="AW809" s="100" t="str">
        <f t="shared" si="306"/>
        <v/>
      </c>
      <c r="AX809" s="100" t="str">
        <f t="array" ref="AX809">IF($AQ809,STDEVA(IF(G3SelectionMask="x",IF(INDEX(RawDataRefData,$E809,0)&gt;0,INDEX(RawDataRefData,$E809,0)),"")),"")</f>
        <v/>
      </c>
      <c r="AY809" s="101" t="b">
        <f t="shared" si="307"/>
        <v>0</v>
      </c>
      <c r="AZ809" s="101" t="str">
        <f t="array" ref="AZ809">IF($AY809,MEDIAN(IF(G4SelectionMask="x",IF(INDEX(RawDataRefData,$E809,0)&gt;0,INDEX(RawDataRefData,$E809,0)),"")),"")</f>
        <v/>
      </c>
      <c r="BA809" s="101" t="str">
        <f t="array" ref="BA809">IF($AY809,QUARTILE(IF(G4SelectionMask="x",IF(INDEX(RawDataRefData,$E809,0)&gt;0,INDEX(RawDataRefData,$E809,0)),""),1),"")</f>
        <v/>
      </c>
      <c r="BB809" s="101" t="str">
        <f t="array" ref="BB809">IF($AY809,QUARTILE(IF(G4SelectionMask="x",IF(INDEX(RawDataRefData,$E809,0)&gt;0,INDEX(RawDataRefData,$E809,0)),""),3),"")</f>
        <v/>
      </c>
      <c r="BC809" s="101" t="str">
        <f t="array" ref="BC809">IF($AY809,MIN(IF(G4SelectionMask="x",IF(INDEX(RawDataRefData,$E809,0)&gt;0,INDEX(RawDataRefData,$E809,0)),"")),"")</f>
        <v/>
      </c>
      <c r="BD809" s="101" t="str">
        <f t="array" ref="BD809">IF($AY809,MAX(IF(G4SelectionMask="x",IF(INDEX(RawDataRefData,$E809,0)&gt;0,INDEX(RawDataRefData,$E809,0)),"")),"")</f>
        <v/>
      </c>
      <c r="BE809" s="101" t="str">
        <f t="shared" si="308"/>
        <v/>
      </c>
      <c r="BF809" s="101" t="str">
        <f t="array" ref="BF809">IF($AY809,STDEVA(IF(G4SelectionMask="x",IF(INDEX(RawDataRefData,$E809,0)&gt;0,INDEX(RawDataRefData,$E809,0)),"")),"")</f>
        <v/>
      </c>
      <c r="BG809" s="100" t="b">
        <f t="shared" si="309"/>
        <v>0</v>
      </c>
      <c r="BH809" s="100" t="str">
        <f t="array" ref="BH809">IF($BG809,MEDIAN(IF(G5SelectionMask="x",IF(INDEX(RawDataRefData,$E809,0)&gt;0,INDEX(RawDataRefData,$E809,0)),"")),"")</f>
        <v/>
      </c>
      <c r="BI809" s="100" t="str">
        <f t="array" ref="BI809">IF($BG809,QUARTILE(IF(G5SelectionMask="x",IF(INDEX(RawDataRefData,$E809,0)&gt;0,INDEX(RawDataRefData,$E809,0)),""),1),"")</f>
        <v/>
      </c>
      <c r="BJ809" s="100" t="str">
        <f t="array" ref="BJ809">IF($BG809,QUARTILE(IF(G5SelectionMask="x",IF(INDEX(RawDataRefData,$E809,0)&gt;0,INDEX(RawDataRefData,$E809,0)),""),3),"")</f>
        <v/>
      </c>
      <c r="BK809" s="100" t="str">
        <f t="array" ref="BK809">IF($BG809,MIN(IF(G5SelectionMask="x",IF(INDEX(RawDataRefData,$E809,0)&gt;0,INDEX(RawDataRefData,$E809,0)),"")),"")</f>
        <v/>
      </c>
      <c r="BL809" s="100" t="str">
        <f t="array" ref="BL809">IF($BG809,MAX(IF(G5SelectionMask="x",IF(INDEX(RawDataRefData,$E809,0)&gt;0,INDEX(RawDataRefData,$E809,0)),"")),"")</f>
        <v/>
      </c>
      <c r="BM809" s="100" t="str">
        <f t="shared" si="310"/>
        <v/>
      </c>
      <c r="BN809" s="103" t="str">
        <f t="array" ref="BN809">IF($BG809,STDEVA(IF(G5SelectionMask="x",IF(INDEX(RawDataRefData,$E809,0)&gt;0,INDEX(RawDataRefData,$E809,0)),"")),"")</f>
        <v/>
      </c>
      <c r="BO809" s="104"/>
      <c r="BP809" s="105">
        <v>2</v>
      </c>
      <c r="BQ809" s="105">
        <v>1</v>
      </c>
      <c r="BR809" s="105">
        <v>2</v>
      </c>
      <c r="BS809" s="105">
        <v>3</v>
      </c>
      <c r="BT809" s="105">
        <v>2</v>
      </c>
      <c r="BU809" s="105">
        <v>3</v>
      </c>
      <c r="BV809" s="105">
        <v>4</v>
      </c>
      <c r="BW809" s="105">
        <v>3</v>
      </c>
      <c r="BX809" s="105">
        <v>4</v>
      </c>
      <c r="BY809" s="105">
        <v>2</v>
      </c>
      <c r="BZ809" s="105">
        <v>4</v>
      </c>
      <c r="CA809" s="105">
        <v>4</v>
      </c>
      <c r="CB809" s="105">
        <v>1</v>
      </c>
      <c r="CC809" s="105">
        <v>3</v>
      </c>
      <c r="CD809" s="105">
        <v>3</v>
      </c>
    </row>
    <row r="810" spans="1:82" x14ac:dyDescent="0.2">
      <c r="A810" s="33">
        <f t="shared" si="264"/>
        <v>0</v>
      </c>
      <c r="B810" s="218"/>
      <c r="C810" s="215"/>
      <c r="D810" s="224"/>
      <c r="E810" s="72">
        <f t="shared" si="303"/>
        <v>801</v>
      </c>
      <c r="F810" s="9" t="s">
        <v>1053</v>
      </c>
      <c r="H810" s="9" t="s">
        <v>1213</v>
      </c>
      <c r="I810" s="9" t="s">
        <v>343</v>
      </c>
      <c r="K810" s="100">
        <f t="shared" si="288"/>
        <v>3</v>
      </c>
      <c r="L810" s="100"/>
      <c r="M810" s="100"/>
      <c r="N810" s="100"/>
      <c r="O810" s="100"/>
      <c r="P810" s="101">
        <f t="shared" si="289"/>
        <v>4</v>
      </c>
      <c r="Q810" s="102">
        <f t="shared" si="290"/>
        <v>1</v>
      </c>
      <c r="R810" s="102">
        <f t="shared" si="291"/>
        <v>4</v>
      </c>
      <c r="S810" s="102">
        <f t="shared" si="292"/>
        <v>4</v>
      </c>
      <c r="T810" s="102">
        <f t="shared" si="293"/>
        <v>1</v>
      </c>
      <c r="U810" s="102">
        <f t="shared" si="294"/>
        <v>1</v>
      </c>
      <c r="V810" s="102">
        <f t="shared" si="295"/>
        <v>3</v>
      </c>
      <c r="W810" s="102">
        <f t="shared" si="296"/>
        <v>2</v>
      </c>
      <c r="X810" s="102">
        <f t="shared" si="297"/>
        <v>4</v>
      </c>
      <c r="Y810" s="102">
        <f t="shared" si="298"/>
        <v>3</v>
      </c>
      <c r="Z810" s="102">
        <f t="shared" si="299"/>
        <v>4</v>
      </c>
      <c r="AA810" s="100" t="b">
        <f t="shared" si="300"/>
        <v>1</v>
      </c>
      <c r="AB810" s="100">
        <f t="array" ref="AB810">IF($AA810,MEDIAN(IF(G1SelectionMask="x",IF(INDEX(RawDataRefData,$E810,0)&gt;0,INDEX(RawDataRefData,$E810,0)),"")),"")</f>
        <v>3</v>
      </c>
      <c r="AC810" s="100">
        <f t="array" ref="AC810">IF($AA810,QUARTILE(IF(G1SelectionMask="x",IF(INDEX(RawDataRefData,$E810,0)&gt;0,INDEX(RawDataRefData,$E810,0)),""),1),"")</f>
        <v>1.5</v>
      </c>
      <c r="AD810" s="100">
        <f t="array" ref="AD810">IF($AA810,QUARTILE(IF(G1SelectionMask="x",IF(INDEX(RawDataRefData,$E810,0)&gt;0,INDEX(RawDataRefData,$E810,0)),""),3),"")</f>
        <v>4</v>
      </c>
      <c r="AE810" s="100">
        <f t="array" ref="AE810">IF($AA810,MIN(IF(G1SelectionMask="x",IF(INDEX(RawDataRefData,$E810,0)&gt;0,INDEX(RawDataRefData,$E810,0)),"")),"")</f>
        <v>1</v>
      </c>
      <c r="AF810" s="100">
        <f t="array" ref="AF810">IF($AA810,MAX(IF(G1SelectionMask="x",IF(INDEX(RawDataRefData,$E810,0)&gt;0,INDEX(RawDataRefData,$E810,0)),"")),"")</f>
        <v>4</v>
      </c>
      <c r="AG810" s="100">
        <f t="shared" si="301"/>
        <v>2.8181818181818183</v>
      </c>
      <c r="AH810" s="100">
        <f t="array" ref="AH810">IF($AA810,STDEVA(IF(G1SelectionMask="x",IF(INDEX(RawDataRefData,$E810,0)&gt;0,INDEX(RawDataRefData,$E810,0)),"")),"")</f>
        <v>1.3280197150781927</v>
      </c>
      <c r="AI810" s="101" t="b">
        <f t="shared" si="302"/>
        <v>1</v>
      </c>
      <c r="AJ810" s="101">
        <f t="array" ref="AJ810">IF($AI810,MEDIAN(IF(G2SelectionMask="x",IF(INDEX(RawDataRefData,$E810,0)&gt;0,INDEX(RawDataRefData,$E810,0)),"")),"")</f>
        <v>2</v>
      </c>
      <c r="AK810" s="101">
        <f t="array" ref="AK810">IF($AI810,QUARTILE(IF(G2SelectionMask="x",IF(INDEX(RawDataRefData,$E810,0)&gt;0,INDEX(RawDataRefData,$E810,0)),""),1),"")</f>
        <v>1.5</v>
      </c>
      <c r="AL810" s="101">
        <f t="array" ref="AL810">IF($AI810,QUARTILE(IF(G2SelectionMask="x",IF(INDEX(RawDataRefData,$E810,0)&gt;0,INDEX(RawDataRefData,$E810,0)),""),3),"")</f>
        <v>3.5</v>
      </c>
      <c r="AM810" s="101">
        <f t="array" ref="AM810">IF($AI810,MIN(IF(G2SelectionMask="x",IF(INDEX(RawDataRefData,$E810,0)&gt;0,INDEX(RawDataRefData,$E810,0)),"")),"")</f>
        <v>1</v>
      </c>
      <c r="AN810" s="101">
        <f t="array" ref="AN810">IF($AI810,MAX(IF(G2SelectionMask="x",IF(INDEX(RawDataRefData,$E810,0)&gt;0,INDEX(RawDataRefData,$E810,0)),"")),"")</f>
        <v>4</v>
      </c>
      <c r="AO810" s="101">
        <f t="shared" si="304"/>
        <v>2.4545454545454546</v>
      </c>
      <c r="AP810" s="101">
        <f t="array" ref="AP810">IF($AI810,STDEVA(IF(G2SelectionMask="x",IF(INDEX(RawDataRefData,$E810,0)&gt;0,INDEX(RawDataRefData,$E810,0)),"")),"")</f>
        <v>1.213559752433836</v>
      </c>
      <c r="AQ810" s="100" t="b">
        <f t="shared" si="305"/>
        <v>0</v>
      </c>
      <c r="AR810" s="100" t="str">
        <f t="array" ref="AR810">IF($AQ810,MEDIAN(IF(G3SelectionMask="x",IF(INDEX(RawDataRefData,$E810,0)&gt;0,INDEX(RawDataRefData,$E810,0)),"")),"")</f>
        <v/>
      </c>
      <c r="AS810" s="100" t="str">
        <f t="array" ref="AS810">IF($AQ810,QUARTILE(IF(G3SelectionMask="x",IF(INDEX(RawDataRefData,$E810,0)&gt;0,INDEX(RawDataRefData,$E810,0)),""),1),"")</f>
        <v/>
      </c>
      <c r="AT810" s="100" t="str">
        <f t="array" ref="AT810">IF($AQ810,QUARTILE(IF(G3SelectionMask="x",IF(INDEX(RawDataRefData,$E810,0)&gt;0,INDEX(RawDataRefData,$E810,0)),""),3),"")</f>
        <v/>
      </c>
      <c r="AU810" s="100" t="str">
        <f t="array" ref="AU810">IF($AQ810,MIN(IF(G3SelectionMask="x",IF(INDEX(RawDataRefData,$E810,0)&gt;0,INDEX(RawDataRefData,$E810,0)),"")),"")</f>
        <v/>
      </c>
      <c r="AV810" s="100" t="str">
        <f t="array" ref="AV810">IF($AQ810,MAX(IF(G3SelectionMask="x",IF(INDEX(RawDataRefData,$E810,0)&gt;0,INDEX(RawDataRefData,$E810,0)),"")),"")</f>
        <v/>
      </c>
      <c r="AW810" s="100" t="str">
        <f t="shared" si="306"/>
        <v/>
      </c>
      <c r="AX810" s="100" t="str">
        <f t="array" ref="AX810">IF($AQ810,STDEVA(IF(G3SelectionMask="x",IF(INDEX(RawDataRefData,$E810,0)&gt;0,INDEX(RawDataRefData,$E810,0)),"")),"")</f>
        <v/>
      </c>
      <c r="AY810" s="101" t="b">
        <f t="shared" si="307"/>
        <v>0</v>
      </c>
      <c r="AZ810" s="101" t="str">
        <f t="array" ref="AZ810">IF($AY810,MEDIAN(IF(G4SelectionMask="x",IF(INDEX(RawDataRefData,$E810,0)&gt;0,INDEX(RawDataRefData,$E810,0)),"")),"")</f>
        <v/>
      </c>
      <c r="BA810" s="101" t="str">
        <f t="array" ref="BA810">IF($AY810,QUARTILE(IF(G4SelectionMask="x",IF(INDEX(RawDataRefData,$E810,0)&gt;0,INDEX(RawDataRefData,$E810,0)),""),1),"")</f>
        <v/>
      </c>
      <c r="BB810" s="101" t="str">
        <f t="array" ref="BB810">IF($AY810,QUARTILE(IF(G4SelectionMask="x",IF(INDEX(RawDataRefData,$E810,0)&gt;0,INDEX(RawDataRefData,$E810,0)),""),3),"")</f>
        <v/>
      </c>
      <c r="BC810" s="101" t="str">
        <f t="array" ref="BC810">IF($AY810,MIN(IF(G4SelectionMask="x",IF(INDEX(RawDataRefData,$E810,0)&gt;0,INDEX(RawDataRefData,$E810,0)),"")),"")</f>
        <v/>
      </c>
      <c r="BD810" s="101" t="str">
        <f t="array" ref="BD810">IF($AY810,MAX(IF(G4SelectionMask="x",IF(INDEX(RawDataRefData,$E810,0)&gt;0,INDEX(RawDataRefData,$E810,0)),"")),"")</f>
        <v/>
      </c>
      <c r="BE810" s="101" t="str">
        <f t="shared" si="308"/>
        <v/>
      </c>
      <c r="BF810" s="101" t="str">
        <f t="array" ref="BF810">IF($AY810,STDEVA(IF(G4SelectionMask="x",IF(INDEX(RawDataRefData,$E810,0)&gt;0,INDEX(RawDataRefData,$E810,0)),"")),"")</f>
        <v/>
      </c>
      <c r="BG810" s="100" t="b">
        <f t="shared" si="309"/>
        <v>0</v>
      </c>
      <c r="BH810" s="100" t="str">
        <f t="array" ref="BH810">IF($BG810,MEDIAN(IF(G5SelectionMask="x",IF(INDEX(RawDataRefData,$E810,0)&gt;0,INDEX(RawDataRefData,$E810,0)),"")),"")</f>
        <v/>
      </c>
      <c r="BI810" s="100" t="str">
        <f t="array" ref="BI810">IF($BG810,QUARTILE(IF(G5SelectionMask="x",IF(INDEX(RawDataRefData,$E810,0)&gt;0,INDEX(RawDataRefData,$E810,0)),""),1),"")</f>
        <v/>
      </c>
      <c r="BJ810" s="100" t="str">
        <f t="array" ref="BJ810">IF($BG810,QUARTILE(IF(G5SelectionMask="x",IF(INDEX(RawDataRefData,$E810,0)&gt;0,INDEX(RawDataRefData,$E810,0)),""),3),"")</f>
        <v/>
      </c>
      <c r="BK810" s="100" t="str">
        <f t="array" ref="BK810">IF($BG810,MIN(IF(G5SelectionMask="x",IF(INDEX(RawDataRefData,$E810,0)&gt;0,INDEX(RawDataRefData,$E810,0)),"")),"")</f>
        <v/>
      </c>
      <c r="BL810" s="100" t="str">
        <f t="array" ref="BL810">IF($BG810,MAX(IF(G5SelectionMask="x",IF(INDEX(RawDataRefData,$E810,0)&gt;0,INDEX(RawDataRefData,$E810,0)),"")),"")</f>
        <v/>
      </c>
      <c r="BM810" s="100" t="str">
        <f t="shared" si="310"/>
        <v/>
      </c>
      <c r="BN810" s="103" t="str">
        <f t="array" ref="BN810">IF($BG810,STDEVA(IF(G5SelectionMask="x",IF(INDEX(RawDataRefData,$E810,0)&gt;0,INDEX(RawDataRefData,$E810,0)),"")),"")</f>
        <v/>
      </c>
      <c r="BO810" s="104"/>
      <c r="BP810" s="105">
        <v>3</v>
      </c>
      <c r="BQ810" s="105">
        <v>4</v>
      </c>
      <c r="BR810" s="105">
        <v>1</v>
      </c>
      <c r="BS810" s="105">
        <v>4</v>
      </c>
      <c r="BT810" s="105">
        <v>4</v>
      </c>
      <c r="BU810" s="105">
        <v>1</v>
      </c>
      <c r="BV810" s="105">
        <v>1</v>
      </c>
      <c r="BW810" s="105">
        <v>3</v>
      </c>
      <c r="BX810" s="105">
        <v>2</v>
      </c>
      <c r="BY810" s="105">
        <v>4</v>
      </c>
      <c r="BZ810" s="105">
        <v>3</v>
      </c>
      <c r="CA810" s="105">
        <v>4</v>
      </c>
      <c r="CB810" s="105">
        <v>2</v>
      </c>
      <c r="CC810" s="105">
        <v>2</v>
      </c>
      <c r="CD810" s="105">
        <v>1</v>
      </c>
    </row>
    <row r="811" spans="1:82" x14ac:dyDescent="0.2">
      <c r="A811" s="33">
        <f t="shared" si="264"/>
        <v>0</v>
      </c>
      <c r="B811" s="218"/>
      <c r="C811" s="215"/>
      <c r="D811" s="224"/>
      <c r="E811" s="72">
        <f t="shared" si="303"/>
        <v>802</v>
      </c>
      <c r="F811" s="9" t="s">
        <v>1054</v>
      </c>
      <c r="H811" s="9" t="s">
        <v>1213</v>
      </c>
      <c r="I811" s="9" t="s">
        <v>343</v>
      </c>
      <c r="K811" s="100">
        <f t="shared" si="288"/>
        <v>1</v>
      </c>
      <c r="L811" s="100"/>
      <c r="M811" s="100"/>
      <c r="N811" s="100"/>
      <c r="O811" s="100"/>
      <c r="P811" s="101">
        <f t="shared" si="289"/>
        <v>3</v>
      </c>
      <c r="Q811" s="102">
        <f t="shared" si="290"/>
        <v>3</v>
      </c>
      <c r="R811" s="102">
        <f t="shared" si="291"/>
        <v>2</v>
      </c>
      <c r="S811" s="102">
        <f t="shared" si="292"/>
        <v>3</v>
      </c>
      <c r="T811" s="102">
        <f t="shared" si="293"/>
        <v>2</v>
      </c>
      <c r="U811" s="102">
        <f t="shared" si="294"/>
        <v>3</v>
      </c>
      <c r="V811" s="102">
        <f t="shared" si="295"/>
        <v>4</v>
      </c>
      <c r="W811" s="102">
        <f t="shared" si="296"/>
        <v>4</v>
      </c>
      <c r="X811" s="102">
        <f t="shared" si="297"/>
        <v>1</v>
      </c>
      <c r="Y811" s="102">
        <f t="shared" si="298"/>
        <v>3</v>
      </c>
      <c r="Z811" s="102">
        <f t="shared" si="299"/>
        <v>4</v>
      </c>
      <c r="AA811" s="100" t="b">
        <f t="shared" si="300"/>
        <v>1</v>
      </c>
      <c r="AB811" s="100">
        <f t="array" ref="AB811">IF($AA811,MEDIAN(IF(G1SelectionMask="x",IF(INDEX(RawDataRefData,$E811,0)&gt;0,INDEX(RawDataRefData,$E811,0)),"")),"")</f>
        <v>3</v>
      </c>
      <c r="AC811" s="100">
        <f t="array" ref="AC811">IF($AA811,QUARTILE(IF(G1SelectionMask="x",IF(INDEX(RawDataRefData,$E811,0)&gt;0,INDEX(RawDataRefData,$E811,0)),""),1),"")</f>
        <v>2.5</v>
      </c>
      <c r="AD811" s="100">
        <f t="array" ref="AD811">IF($AA811,QUARTILE(IF(G1SelectionMask="x",IF(INDEX(RawDataRefData,$E811,0)&gt;0,INDEX(RawDataRefData,$E811,0)),""),3),"")</f>
        <v>3.5</v>
      </c>
      <c r="AE811" s="100">
        <f t="array" ref="AE811">IF($AA811,MIN(IF(G1SelectionMask="x",IF(INDEX(RawDataRefData,$E811,0)&gt;0,INDEX(RawDataRefData,$E811,0)),"")),"")</f>
        <v>1</v>
      </c>
      <c r="AF811" s="100">
        <f t="array" ref="AF811">IF($AA811,MAX(IF(G1SelectionMask="x",IF(INDEX(RawDataRefData,$E811,0)&gt;0,INDEX(RawDataRefData,$E811,0)),"")),"")</f>
        <v>4</v>
      </c>
      <c r="AG811" s="100">
        <f t="shared" si="301"/>
        <v>2.9090909090909092</v>
      </c>
      <c r="AH811" s="100">
        <f t="array" ref="AH811">IF($AA811,STDEVA(IF(G1SelectionMask="x",IF(INDEX(RawDataRefData,$E811,0)&gt;0,INDEX(RawDataRefData,$E811,0)),"")),"")</f>
        <v>0.94387980744853883</v>
      </c>
      <c r="AI811" s="101" t="b">
        <f t="shared" si="302"/>
        <v>1</v>
      </c>
      <c r="AJ811" s="101">
        <f t="array" ref="AJ811">IF($AI811,MEDIAN(IF(G2SelectionMask="x",IF(INDEX(RawDataRefData,$E811,0)&gt;0,INDEX(RawDataRefData,$E811,0)),"")),"")</f>
        <v>3</v>
      </c>
      <c r="AK811" s="101">
        <f t="array" ref="AK811">IF($AI811,QUARTILE(IF(G2SelectionMask="x",IF(INDEX(RawDataRefData,$E811,0)&gt;0,INDEX(RawDataRefData,$E811,0)),""),1),"")</f>
        <v>3</v>
      </c>
      <c r="AL811" s="101">
        <f t="array" ref="AL811">IF($AI811,QUARTILE(IF(G2SelectionMask="x",IF(INDEX(RawDataRefData,$E811,0)&gt;0,INDEX(RawDataRefData,$E811,0)),""),3),"")</f>
        <v>4</v>
      </c>
      <c r="AM811" s="101">
        <f t="array" ref="AM811">IF($AI811,MIN(IF(G2SelectionMask="x",IF(INDEX(RawDataRefData,$E811,0)&gt;0,INDEX(RawDataRefData,$E811,0)),"")),"")</f>
        <v>2</v>
      </c>
      <c r="AN811" s="101">
        <f t="array" ref="AN811">IF($AI811,MAX(IF(G2SelectionMask="x",IF(INDEX(RawDataRefData,$E811,0)&gt;0,INDEX(RawDataRefData,$E811,0)),"")),"")</f>
        <v>4</v>
      </c>
      <c r="AO811" s="101">
        <f t="shared" si="304"/>
        <v>3.2727272727272729</v>
      </c>
      <c r="AP811" s="101">
        <f t="array" ref="AP811">IF($AI811,STDEVA(IF(G2SelectionMask="x",IF(INDEX(RawDataRefData,$E811,0)&gt;0,INDEX(RawDataRefData,$E811,0)),"")),"")</f>
        <v>0.64666979068286368</v>
      </c>
      <c r="AQ811" s="100" t="b">
        <f t="shared" si="305"/>
        <v>0</v>
      </c>
      <c r="AR811" s="100" t="str">
        <f t="array" ref="AR811">IF($AQ811,MEDIAN(IF(G3SelectionMask="x",IF(INDEX(RawDataRefData,$E811,0)&gt;0,INDEX(RawDataRefData,$E811,0)),"")),"")</f>
        <v/>
      </c>
      <c r="AS811" s="100" t="str">
        <f t="array" ref="AS811">IF($AQ811,QUARTILE(IF(G3SelectionMask="x",IF(INDEX(RawDataRefData,$E811,0)&gt;0,INDEX(RawDataRefData,$E811,0)),""),1),"")</f>
        <v/>
      </c>
      <c r="AT811" s="100" t="str">
        <f t="array" ref="AT811">IF($AQ811,QUARTILE(IF(G3SelectionMask="x",IF(INDEX(RawDataRefData,$E811,0)&gt;0,INDEX(RawDataRefData,$E811,0)),""),3),"")</f>
        <v/>
      </c>
      <c r="AU811" s="100" t="str">
        <f t="array" ref="AU811">IF($AQ811,MIN(IF(G3SelectionMask="x",IF(INDEX(RawDataRefData,$E811,0)&gt;0,INDEX(RawDataRefData,$E811,0)),"")),"")</f>
        <v/>
      </c>
      <c r="AV811" s="100" t="str">
        <f t="array" ref="AV811">IF($AQ811,MAX(IF(G3SelectionMask="x",IF(INDEX(RawDataRefData,$E811,0)&gt;0,INDEX(RawDataRefData,$E811,0)),"")),"")</f>
        <v/>
      </c>
      <c r="AW811" s="100" t="str">
        <f t="shared" si="306"/>
        <v/>
      </c>
      <c r="AX811" s="100" t="str">
        <f t="array" ref="AX811">IF($AQ811,STDEVA(IF(G3SelectionMask="x",IF(INDEX(RawDataRefData,$E811,0)&gt;0,INDEX(RawDataRefData,$E811,0)),"")),"")</f>
        <v/>
      </c>
      <c r="AY811" s="101" t="b">
        <f t="shared" si="307"/>
        <v>0</v>
      </c>
      <c r="AZ811" s="101" t="str">
        <f t="array" ref="AZ811">IF($AY811,MEDIAN(IF(G4SelectionMask="x",IF(INDEX(RawDataRefData,$E811,0)&gt;0,INDEX(RawDataRefData,$E811,0)),"")),"")</f>
        <v/>
      </c>
      <c r="BA811" s="101" t="str">
        <f t="array" ref="BA811">IF($AY811,QUARTILE(IF(G4SelectionMask="x",IF(INDEX(RawDataRefData,$E811,0)&gt;0,INDEX(RawDataRefData,$E811,0)),""),1),"")</f>
        <v/>
      </c>
      <c r="BB811" s="101" t="str">
        <f t="array" ref="BB811">IF($AY811,QUARTILE(IF(G4SelectionMask="x",IF(INDEX(RawDataRefData,$E811,0)&gt;0,INDEX(RawDataRefData,$E811,0)),""),3),"")</f>
        <v/>
      </c>
      <c r="BC811" s="101" t="str">
        <f t="array" ref="BC811">IF($AY811,MIN(IF(G4SelectionMask="x",IF(INDEX(RawDataRefData,$E811,0)&gt;0,INDEX(RawDataRefData,$E811,0)),"")),"")</f>
        <v/>
      </c>
      <c r="BD811" s="101" t="str">
        <f t="array" ref="BD811">IF($AY811,MAX(IF(G4SelectionMask="x",IF(INDEX(RawDataRefData,$E811,0)&gt;0,INDEX(RawDataRefData,$E811,0)),"")),"")</f>
        <v/>
      </c>
      <c r="BE811" s="101" t="str">
        <f t="shared" si="308"/>
        <v/>
      </c>
      <c r="BF811" s="101" t="str">
        <f t="array" ref="BF811">IF($AY811,STDEVA(IF(G4SelectionMask="x",IF(INDEX(RawDataRefData,$E811,0)&gt;0,INDEX(RawDataRefData,$E811,0)),"")),"")</f>
        <v/>
      </c>
      <c r="BG811" s="100" t="b">
        <f t="shared" si="309"/>
        <v>0</v>
      </c>
      <c r="BH811" s="100" t="str">
        <f t="array" ref="BH811">IF($BG811,MEDIAN(IF(G5SelectionMask="x",IF(INDEX(RawDataRefData,$E811,0)&gt;0,INDEX(RawDataRefData,$E811,0)),"")),"")</f>
        <v/>
      </c>
      <c r="BI811" s="100" t="str">
        <f t="array" ref="BI811">IF($BG811,QUARTILE(IF(G5SelectionMask="x",IF(INDEX(RawDataRefData,$E811,0)&gt;0,INDEX(RawDataRefData,$E811,0)),""),1),"")</f>
        <v/>
      </c>
      <c r="BJ811" s="100" t="str">
        <f t="array" ref="BJ811">IF($BG811,QUARTILE(IF(G5SelectionMask="x",IF(INDEX(RawDataRefData,$E811,0)&gt;0,INDEX(RawDataRefData,$E811,0)),""),3),"")</f>
        <v/>
      </c>
      <c r="BK811" s="100" t="str">
        <f t="array" ref="BK811">IF($BG811,MIN(IF(G5SelectionMask="x",IF(INDEX(RawDataRefData,$E811,0)&gt;0,INDEX(RawDataRefData,$E811,0)),"")),"")</f>
        <v/>
      </c>
      <c r="BL811" s="100" t="str">
        <f t="array" ref="BL811">IF($BG811,MAX(IF(G5SelectionMask="x",IF(INDEX(RawDataRefData,$E811,0)&gt;0,INDEX(RawDataRefData,$E811,0)),"")),"")</f>
        <v/>
      </c>
      <c r="BM811" s="100" t="str">
        <f t="shared" si="310"/>
        <v/>
      </c>
      <c r="BN811" s="103" t="str">
        <f t="array" ref="BN811">IF($BG811,STDEVA(IF(G5SelectionMask="x",IF(INDEX(RawDataRefData,$E811,0)&gt;0,INDEX(RawDataRefData,$E811,0)),"")),"")</f>
        <v/>
      </c>
      <c r="BO811" s="104"/>
      <c r="BP811" s="105">
        <v>1</v>
      </c>
      <c r="BQ811" s="105">
        <v>3</v>
      </c>
      <c r="BR811" s="105">
        <v>3</v>
      </c>
      <c r="BS811" s="105">
        <v>2</v>
      </c>
      <c r="BT811" s="105">
        <v>3</v>
      </c>
      <c r="BU811" s="105">
        <v>2</v>
      </c>
      <c r="BV811" s="105">
        <v>3</v>
      </c>
      <c r="BW811" s="105">
        <v>4</v>
      </c>
      <c r="BX811" s="105">
        <v>4</v>
      </c>
      <c r="BY811" s="105">
        <v>1</v>
      </c>
      <c r="BZ811" s="105">
        <v>3</v>
      </c>
      <c r="CA811" s="105">
        <v>4</v>
      </c>
      <c r="CB811" s="105">
        <v>4</v>
      </c>
      <c r="CC811" s="105">
        <v>3</v>
      </c>
      <c r="CD811" s="105">
        <v>3</v>
      </c>
    </row>
    <row r="812" spans="1:82" x14ac:dyDescent="0.2">
      <c r="A812" s="33">
        <f t="shared" si="264"/>
        <v>0</v>
      </c>
      <c r="B812" s="218"/>
      <c r="C812" s="215"/>
      <c r="D812" s="224"/>
      <c r="E812" s="72">
        <f t="shared" si="303"/>
        <v>803</v>
      </c>
      <c r="F812" s="9" t="s">
        <v>1055</v>
      </c>
      <c r="H812" s="9" t="s">
        <v>1213</v>
      </c>
      <c r="I812" s="9" t="s">
        <v>343</v>
      </c>
      <c r="K812" s="100">
        <f t="shared" si="288"/>
        <v>4</v>
      </c>
      <c r="L812" s="100"/>
      <c r="M812" s="100"/>
      <c r="N812" s="100"/>
      <c r="O812" s="100"/>
      <c r="P812" s="101">
        <f t="shared" si="289"/>
        <v>2</v>
      </c>
      <c r="Q812" s="102">
        <f t="shared" si="290"/>
        <v>2</v>
      </c>
      <c r="R812" s="102">
        <f t="shared" si="291"/>
        <v>3</v>
      </c>
      <c r="S812" s="102">
        <f t="shared" si="292"/>
        <v>2</v>
      </c>
      <c r="T812" s="102">
        <f t="shared" si="293"/>
        <v>1</v>
      </c>
      <c r="U812" s="102">
        <f t="shared" si="294"/>
        <v>3</v>
      </c>
      <c r="V812" s="102">
        <f t="shared" si="295"/>
        <v>4</v>
      </c>
      <c r="W812" s="102">
        <f t="shared" si="296"/>
        <v>1</v>
      </c>
      <c r="X812" s="102">
        <f t="shared" si="297"/>
        <v>2</v>
      </c>
      <c r="Y812" s="102">
        <f t="shared" si="298"/>
        <v>2</v>
      </c>
      <c r="Z812" s="102">
        <f t="shared" si="299"/>
        <v>1</v>
      </c>
      <c r="AA812" s="100" t="b">
        <f t="shared" si="300"/>
        <v>1</v>
      </c>
      <c r="AB812" s="100">
        <f t="array" ref="AB812">IF($AA812,MEDIAN(IF(G1SelectionMask="x",IF(INDEX(RawDataRefData,$E812,0)&gt;0,INDEX(RawDataRefData,$E812,0)),"")),"")</f>
        <v>2</v>
      </c>
      <c r="AC812" s="100">
        <f t="array" ref="AC812">IF($AA812,QUARTILE(IF(G1SelectionMask="x",IF(INDEX(RawDataRefData,$E812,0)&gt;0,INDEX(RawDataRefData,$E812,0)),""),1),"")</f>
        <v>1.5</v>
      </c>
      <c r="AD812" s="100">
        <f t="array" ref="AD812">IF($AA812,QUARTILE(IF(G1SelectionMask="x",IF(INDEX(RawDataRefData,$E812,0)&gt;0,INDEX(RawDataRefData,$E812,0)),""),3),"")</f>
        <v>2.5</v>
      </c>
      <c r="AE812" s="100">
        <f t="array" ref="AE812">IF($AA812,MIN(IF(G1SelectionMask="x",IF(INDEX(RawDataRefData,$E812,0)&gt;0,INDEX(RawDataRefData,$E812,0)),"")),"")</f>
        <v>1</v>
      </c>
      <c r="AF812" s="100">
        <f t="array" ref="AF812">IF($AA812,MAX(IF(G1SelectionMask="x",IF(INDEX(RawDataRefData,$E812,0)&gt;0,INDEX(RawDataRefData,$E812,0)),"")),"")</f>
        <v>4</v>
      </c>
      <c r="AG812" s="100">
        <f t="shared" si="301"/>
        <v>2.0909090909090908</v>
      </c>
      <c r="AH812" s="100">
        <f t="array" ref="AH812">IF($AA812,STDEVA(IF(G1SelectionMask="x",IF(INDEX(RawDataRefData,$E812,0)&gt;0,INDEX(RawDataRefData,$E812,0)),"")),"")</f>
        <v>0.94387980744853883</v>
      </c>
      <c r="AI812" s="101" t="b">
        <f t="shared" si="302"/>
        <v>1</v>
      </c>
      <c r="AJ812" s="101">
        <f t="array" ref="AJ812">IF($AI812,MEDIAN(IF(G2SelectionMask="x",IF(INDEX(RawDataRefData,$E812,0)&gt;0,INDEX(RawDataRefData,$E812,0)),"")),"")</f>
        <v>2</v>
      </c>
      <c r="AK812" s="101">
        <f t="array" ref="AK812">IF($AI812,QUARTILE(IF(G2SelectionMask="x",IF(INDEX(RawDataRefData,$E812,0)&gt;0,INDEX(RawDataRefData,$E812,0)),""),1),"")</f>
        <v>1.5</v>
      </c>
      <c r="AL812" s="101">
        <f t="array" ref="AL812">IF($AI812,QUARTILE(IF(G2SelectionMask="x",IF(INDEX(RawDataRefData,$E812,0)&gt;0,INDEX(RawDataRefData,$E812,0)),""),3),"")</f>
        <v>3.5</v>
      </c>
      <c r="AM812" s="101">
        <f t="array" ref="AM812">IF($AI812,MIN(IF(G2SelectionMask="x",IF(INDEX(RawDataRefData,$E812,0)&gt;0,INDEX(RawDataRefData,$E812,0)),"")),"")</f>
        <v>1</v>
      </c>
      <c r="AN812" s="101">
        <f t="array" ref="AN812">IF($AI812,MAX(IF(G2SelectionMask="x",IF(INDEX(RawDataRefData,$E812,0)&gt;0,INDEX(RawDataRefData,$E812,0)),"")),"")</f>
        <v>4</v>
      </c>
      <c r="AO812" s="101">
        <f t="shared" si="304"/>
        <v>2.3636363636363638</v>
      </c>
      <c r="AP812" s="101">
        <f t="array" ref="AP812">IF($AI812,STDEVA(IF(G2SelectionMask="x",IF(INDEX(RawDataRefData,$E812,0)&gt;0,INDEX(RawDataRefData,$E812,0)),"")),"")</f>
        <v>1.2060453783110545</v>
      </c>
      <c r="AQ812" s="100" t="b">
        <f t="shared" si="305"/>
        <v>0</v>
      </c>
      <c r="AR812" s="100" t="str">
        <f t="array" ref="AR812">IF($AQ812,MEDIAN(IF(G3SelectionMask="x",IF(INDEX(RawDataRefData,$E812,0)&gt;0,INDEX(RawDataRefData,$E812,0)),"")),"")</f>
        <v/>
      </c>
      <c r="AS812" s="100" t="str">
        <f t="array" ref="AS812">IF($AQ812,QUARTILE(IF(G3SelectionMask="x",IF(INDEX(RawDataRefData,$E812,0)&gt;0,INDEX(RawDataRefData,$E812,0)),""),1),"")</f>
        <v/>
      </c>
      <c r="AT812" s="100" t="str">
        <f t="array" ref="AT812">IF($AQ812,QUARTILE(IF(G3SelectionMask="x",IF(INDEX(RawDataRefData,$E812,0)&gt;0,INDEX(RawDataRefData,$E812,0)),""),3),"")</f>
        <v/>
      </c>
      <c r="AU812" s="100" t="str">
        <f t="array" ref="AU812">IF($AQ812,MIN(IF(G3SelectionMask="x",IF(INDEX(RawDataRefData,$E812,0)&gt;0,INDEX(RawDataRefData,$E812,0)),"")),"")</f>
        <v/>
      </c>
      <c r="AV812" s="100" t="str">
        <f t="array" ref="AV812">IF($AQ812,MAX(IF(G3SelectionMask="x",IF(INDEX(RawDataRefData,$E812,0)&gt;0,INDEX(RawDataRefData,$E812,0)),"")),"")</f>
        <v/>
      </c>
      <c r="AW812" s="100" t="str">
        <f t="shared" si="306"/>
        <v/>
      </c>
      <c r="AX812" s="100" t="str">
        <f t="array" ref="AX812">IF($AQ812,STDEVA(IF(G3SelectionMask="x",IF(INDEX(RawDataRefData,$E812,0)&gt;0,INDEX(RawDataRefData,$E812,0)),"")),"")</f>
        <v/>
      </c>
      <c r="AY812" s="101" t="b">
        <f t="shared" si="307"/>
        <v>0</v>
      </c>
      <c r="AZ812" s="101" t="str">
        <f t="array" ref="AZ812">IF($AY812,MEDIAN(IF(G4SelectionMask="x",IF(INDEX(RawDataRefData,$E812,0)&gt;0,INDEX(RawDataRefData,$E812,0)),"")),"")</f>
        <v/>
      </c>
      <c r="BA812" s="101" t="str">
        <f t="array" ref="BA812">IF($AY812,QUARTILE(IF(G4SelectionMask="x",IF(INDEX(RawDataRefData,$E812,0)&gt;0,INDEX(RawDataRefData,$E812,0)),""),1),"")</f>
        <v/>
      </c>
      <c r="BB812" s="101" t="str">
        <f t="array" ref="BB812">IF($AY812,QUARTILE(IF(G4SelectionMask="x",IF(INDEX(RawDataRefData,$E812,0)&gt;0,INDEX(RawDataRefData,$E812,0)),""),3),"")</f>
        <v/>
      </c>
      <c r="BC812" s="101" t="str">
        <f t="array" ref="BC812">IF($AY812,MIN(IF(G4SelectionMask="x",IF(INDEX(RawDataRefData,$E812,0)&gt;0,INDEX(RawDataRefData,$E812,0)),"")),"")</f>
        <v/>
      </c>
      <c r="BD812" s="101" t="str">
        <f t="array" ref="BD812">IF($AY812,MAX(IF(G4SelectionMask="x",IF(INDEX(RawDataRefData,$E812,0)&gt;0,INDEX(RawDataRefData,$E812,0)),"")),"")</f>
        <v/>
      </c>
      <c r="BE812" s="101" t="str">
        <f t="shared" si="308"/>
        <v/>
      </c>
      <c r="BF812" s="101" t="str">
        <f t="array" ref="BF812">IF($AY812,STDEVA(IF(G4SelectionMask="x",IF(INDEX(RawDataRefData,$E812,0)&gt;0,INDEX(RawDataRefData,$E812,0)),"")),"")</f>
        <v/>
      </c>
      <c r="BG812" s="100" t="b">
        <f t="shared" si="309"/>
        <v>0</v>
      </c>
      <c r="BH812" s="100" t="str">
        <f t="array" ref="BH812">IF($BG812,MEDIAN(IF(G5SelectionMask="x",IF(INDEX(RawDataRefData,$E812,0)&gt;0,INDEX(RawDataRefData,$E812,0)),"")),"")</f>
        <v/>
      </c>
      <c r="BI812" s="100" t="str">
        <f t="array" ref="BI812">IF($BG812,QUARTILE(IF(G5SelectionMask="x",IF(INDEX(RawDataRefData,$E812,0)&gt;0,INDEX(RawDataRefData,$E812,0)),""),1),"")</f>
        <v/>
      </c>
      <c r="BJ812" s="100" t="str">
        <f t="array" ref="BJ812">IF($BG812,QUARTILE(IF(G5SelectionMask="x",IF(INDEX(RawDataRefData,$E812,0)&gt;0,INDEX(RawDataRefData,$E812,0)),""),3),"")</f>
        <v/>
      </c>
      <c r="BK812" s="100" t="str">
        <f t="array" ref="BK812">IF($BG812,MIN(IF(G5SelectionMask="x",IF(INDEX(RawDataRefData,$E812,0)&gt;0,INDEX(RawDataRefData,$E812,0)),"")),"")</f>
        <v/>
      </c>
      <c r="BL812" s="100" t="str">
        <f t="array" ref="BL812">IF($BG812,MAX(IF(G5SelectionMask="x",IF(INDEX(RawDataRefData,$E812,0)&gt;0,INDEX(RawDataRefData,$E812,0)),"")),"")</f>
        <v/>
      </c>
      <c r="BM812" s="100" t="str">
        <f t="shared" si="310"/>
        <v/>
      </c>
      <c r="BN812" s="103" t="str">
        <f t="array" ref="BN812">IF($BG812,STDEVA(IF(G5SelectionMask="x",IF(INDEX(RawDataRefData,$E812,0)&gt;0,INDEX(RawDataRefData,$E812,0)),"")),"")</f>
        <v/>
      </c>
      <c r="BO812" s="104"/>
      <c r="BP812" s="105">
        <v>4</v>
      </c>
      <c r="BQ812" s="105">
        <v>2</v>
      </c>
      <c r="BR812" s="105">
        <v>2</v>
      </c>
      <c r="BS812" s="105">
        <v>3</v>
      </c>
      <c r="BT812" s="105">
        <v>2</v>
      </c>
      <c r="BU812" s="105">
        <v>1</v>
      </c>
      <c r="BV812" s="105">
        <v>3</v>
      </c>
      <c r="BW812" s="105">
        <v>4</v>
      </c>
      <c r="BX812" s="105">
        <v>1</v>
      </c>
      <c r="BY812" s="105">
        <v>2</v>
      </c>
      <c r="BZ812" s="105">
        <v>2</v>
      </c>
      <c r="CA812" s="105">
        <v>1</v>
      </c>
      <c r="CB812" s="105">
        <v>3</v>
      </c>
      <c r="CC812" s="105">
        <v>4</v>
      </c>
      <c r="CD812" s="105">
        <v>4</v>
      </c>
    </row>
    <row r="813" spans="1:82" x14ac:dyDescent="0.2">
      <c r="A813" s="33">
        <f t="shared" si="264"/>
        <v>0</v>
      </c>
      <c r="B813" s="218"/>
      <c r="C813" s="215"/>
      <c r="D813" s="224"/>
      <c r="E813" s="72">
        <f t="shared" si="303"/>
        <v>804</v>
      </c>
      <c r="F813" s="9" t="s">
        <v>1056</v>
      </c>
      <c r="H813" s="9" t="s">
        <v>1213</v>
      </c>
      <c r="I813" s="9" t="s">
        <v>343</v>
      </c>
      <c r="K813" s="100">
        <f t="shared" si="288"/>
        <v>2</v>
      </c>
      <c r="L813" s="100"/>
      <c r="M813" s="100"/>
      <c r="N813" s="100"/>
      <c r="O813" s="100"/>
      <c r="P813" s="101">
        <f t="shared" si="289"/>
        <v>1</v>
      </c>
      <c r="Q813" s="102">
        <f t="shared" si="290"/>
        <v>4</v>
      </c>
      <c r="R813" s="102">
        <f t="shared" si="291"/>
        <v>1</v>
      </c>
      <c r="S813" s="102">
        <f t="shared" si="292"/>
        <v>4</v>
      </c>
      <c r="T813" s="102">
        <f t="shared" si="293"/>
        <v>4</v>
      </c>
      <c r="U813" s="102">
        <f t="shared" si="294"/>
        <v>4</v>
      </c>
      <c r="V813" s="102">
        <f t="shared" si="295"/>
        <v>2</v>
      </c>
      <c r="W813" s="102">
        <f t="shared" si="296"/>
        <v>2</v>
      </c>
      <c r="X813" s="102">
        <f t="shared" si="297"/>
        <v>3</v>
      </c>
      <c r="Y813" s="102">
        <f t="shared" si="298"/>
        <v>3</v>
      </c>
      <c r="Z813" s="102">
        <f t="shared" si="299"/>
        <v>3</v>
      </c>
      <c r="AA813" s="100" t="b">
        <f t="shared" si="300"/>
        <v>1</v>
      </c>
      <c r="AB813" s="100">
        <f t="array" ref="AB813">IF($AA813,MEDIAN(IF(G1SelectionMask="x",IF(INDEX(RawDataRefData,$E813,0)&gt;0,INDEX(RawDataRefData,$E813,0)),"")),"")</f>
        <v>3</v>
      </c>
      <c r="AC813" s="100">
        <f t="array" ref="AC813">IF($AA813,QUARTILE(IF(G1SelectionMask="x",IF(INDEX(RawDataRefData,$E813,0)&gt;0,INDEX(RawDataRefData,$E813,0)),""),1),"")</f>
        <v>2</v>
      </c>
      <c r="AD813" s="100">
        <f t="array" ref="AD813">IF($AA813,QUARTILE(IF(G1SelectionMask="x",IF(INDEX(RawDataRefData,$E813,0)&gt;0,INDEX(RawDataRefData,$E813,0)),""),3),"")</f>
        <v>4</v>
      </c>
      <c r="AE813" s="100">
        <f t="array" ref="AE813">IF($AA813,MIN(IF(G1SelectionMask="x",IF(INDEX(RawDataRefData,$E813,0)&gt;0,INDEX(RawDataRefData,$E813,0)),"")),"")</f>
        <v>1</v>
      </c>
      <c r="AF813" s="100">
        <f t="array" ref="AF813">IF($AA813,MAX(IF(G1SelectionMask="x",IF(INDEX(RawDataRefData,$E813,0)&gt;0,INDEX(RawDataRefData,$E813,0)),"")),"")</f>
        <v>4</v>
      </c>
      <c r="AG813" s="100">
        <f t="shared" si="301"/>
        <v>2.8181818181818183</v>
      </c>
      <c r="AH813" s="100">
        <f t="array" ref="AH813">IF($AA813,STDEVA(IF(G1SelectionMask="x",IF(INDEX(RawDataRefData,$E813,0)&gt;0,INDEX(RawDataRefData,$E813,0)),"")),"")</f>
        <v>1.1677484162422846</v>
      </c>
      <c r="AI813" s="101" t="b">
        <f t="shared" si="302"/>
        <v>1</v>
      </c>
      <c r="AJ813" s="101">
        <f t="array" ref="AJ813">IF($AI813,MEDIAN(IF(G2SelectionMask="x",IF(INDEX(RawDataRefData,$E813,0)&gt;0,INDEX(RawDataRefData,$E813,0)),"")),"")</f>
        <v>3</v>
      </c>
      <c r="AK813" s="101">
        <f t="array" ref="AK813">IF($AI813,QUARTILE(IF(G2SelectionMask="x",IF(INDEX(RawDataRefData,$E813,0)&gt;0,INDEX(RawDataRefData,$E813,0)),""),1),"")</f>
        <v>2</v>
      </c>
      <c r="AL813" s="101">
        <f t="array" ref="AL813">IF($AI813,QUARTILE(IF(G2SelectionMask="x",IF(INDEX(RawDataRefData,$E813,0)&gt;0,INDEX(RawDataRefData,$E813,0)),""),3),"")</f>
        <v>3.5</v>
      </c>
      <c r="AM813" s="101">
        <f t="array" ref="AM813">IF($AI813,MIN(IF(G2SelectionMask="x",IF(INDEX(RawDataRefData,$E813,0)&gt;0,INDEX(RawDataRefData,$E813,0)),"")),"")</f>
        <v>1</v>
      </c>
      <c r="AN813" s="101">
        <f t="array" ref="AN813">IF($AI813,MAX(IF(G2SelectionMask="x",IF(INDEX(RawDataRefData,$E813,0)&gt;0,INDEX(RawDataRefData,$E813,0)),"")),"")</f>
        <v>4</v>
      </c>
      <c r="AO813" s="101">
        <f t="shared" si="304"/>
        <v>2.6363636363636362</v>
      </c>
      <c r="AP813" s="101">
        <f t="array" ref="AP813">IF($AI813,STDEVA(IF(G2SelectionMask="x",IF(INDEX(RawDataRefData,$E813,0)&gt;0,INDEX(RawDataRefData,$E813,0)),"")),"")</f>
        <v>1.1200649331826502</v>
      </c>
      <c r="AQ813" s="100" t="b">
        <f t="shared" si="305"/>
        <v>0</v>
      </c>
      <c r="AR813" s="100" t="str">
        <f t="array" ref="AR813">IF($AQ813,MEDIAN(IF(G3SelectionMask="x",IF(INDEX(RawDataRefData,$E813,0)&gt;0,INDEX(RawDataRefData,$E813,0)),"")),"")</f>
        <v/>
      </c>
      <c r="AS813" s="100" t="str">
        <f t="array" ref="AS813">IF($AQ813,QUARTILE(IF(G3SelectionMask="x",IF(INDEX(RawDataRefData,$E813,0)&gt;0,INDEX(RawDataRefData,$E813,0)),""),1),"")</f>
        <v/>
      </c>
      <c r="AT813" s="100" t="str">
        <f t="array" ref="AT813">IF($AQ813,QUARTILE(IF(G3SelectionMask="x",IF(INDEX(RawDataRefData,$E813,0)&gt;0,INDEX(RawDataRefData,$E813,0)),""),3),"")</f>
        <v/>
      </c>
      <c r="AU813" s="100" t="str">
        <f t="array" ref="AU813">IF($AQ813,MIN(IF(G3SelectionMask="x",IF(INDEX(RawDataRefData,$E813,0)&gt;0,INDEX(RawDataRefData,$E813,0)),"")),"")</f>
        <v/>
      </c>
      <c r="AV813" s="100" t="str">
        <f t="array" ref="AV813">IF($AQ813,MAX(IF(G3SelectionMask="x",IF(INDEX(RawDataRefData,$E813,0)&gt;0,INDEX(RawDataRefData,$E813,0)),"")),"")</f>
        <v/>
      </c>
      <c r="AW813" s="100" t="str">
        <f t="shared" si="306"/>
        <v/>
      </c>
      <c r="AX813" s="100" t="str">
        <f t="array" ref="AX813">IF($AQ813,STDEVA(IF(G3SelectionMask="x",IF(INDEX(RawDataRefData,$E813,0)&gt;0,INDEX(RawDataRefData,$E813,0)),"")),"")</f>
        <v/>
      </c>
      <c r="AY813" s="101" t="b">
        <f t="shared" si="307"/>
        <v>0</v>
      </c>
      <c r="AZ813" s="101" t="str">
        <f t="array" ref="AZ813">IF($AY813,MEDIAN(IF(G4SelectionMask="x",IF(INDEX(RawDataRefData,$E813,0)&gt;0,INDEX(RawDataRefData,$E813,0)),"")),"")</f>
        <v/>
      </c>
      <c r="BA813" s="101" t="str">
        <f t="array" ref="BA813">IF($AY813,QUARTILE(IF(G4SelectionMask="x",IF(INDEX(RawDataRefData,$E813,0)&gt;0,INDEX(RawDataRefData,$E813,0)),""),1),"")</f>
        <v/>
      </c>
      <c r="BB813" s="101" t="str">
        <f t="array" ref="BB813">IF($AY813,QUARTILE(IF(G4SelectionMask="x",IF(INDEX(RawDataRefData,$E813,0)&gt;0,INDEX(RawDataRefData,$E813,0)),""),3),"")</f>
        <v/>
      </c>
      <c r="BC813" s="101" t="str">
        <f t="array" ref="BC813">IF($AY813,MIN(IF(G4SelectionMask="x",IF(INDEX(RawDataRefData,$E813,0)&gt;0,INDEX(RawDataRefData,$E813,0)),"")),"")</f>
        <v/>
      </c>
      <c r="BD813" s="101" t="str">
        <f t="array" ref="BD813">IF($AY813,MAX(IF(G4SelectionMask="x",IF(INDEX(RawDataRefData,$E813,0)&gt;0,INDEX(RawDataRefData,$E813,0)),"")),"")</f>
        <v/>
      </c>
      <c r="BE813" s="101" t="str">
        <f t="shared" si="308"/>
        <v/>
      </c>
      <c r="BF813" s="101" t="str">
        <f t="array" ref="BF813">IF($AY813,STDEVA(IF(G4SelectionMask="x",IF(INDEX(RawDataRefData,$E813,0)&gt;0,INDEX(RawDataRefData,$E813,0)),"")),"")</f>
        <v/>
      </c>
      <c r="BG813" s="100" t="b">
        <f t="shared" si="309"/>
        <v>0</v>
      </c>
      <c r="BH813" s="100" t="str">
        <f t="array" ref="BH813">IF($BG813,MEDIAN(IF(G5SelectionMask="x",IF(INDEX(RawDataRefData,$E813,0)&gt;0,INDEX(RawDataRefData,$E813,0)),"")),"")</f>
        <v/>
      </c>
      <c r="BI813" s="100" t="str">
        <f t="array" ref="BI813">IF($BG813,QUARTILE(IF(G5SelectionMask="x",IF(INDEX(RawDataRefData,$E813,0)&gt;0,INDEX(RawDataRefData,$E813,0)),""),1),"")</f>
        <v/>
      </c>
      <c r="BJ813" s="100" t="str">
        <f t="array" ref="BJ813">IF($BG813,QUARTILE(IF(G5SelectionMask="x",IF(INDEX(RawDataRefData,$E813,0)&gt;0,INDEX(RawDataRefData,$E813,0)),""),3),"")</f>
        <v/>
      </c>
      <c r="BK813" s="100" t="str">
        <f t="array" ref="BK813">IF($BG813,MIN(IF(G5SelectionMask="x",IF(INDEX(RawDataRefData,$E813,0)&gt;0,INDEX(RawDataRefData,$E813,0)),"")),"")</f>
        <v/>
      </c>
      <c r="BL813" s="100" t="str">
        <f t="array" ref="BL813">IF($BG813,MAX(IF(G5SelectionMask="x",IF(INDEX(RawDataRefData,$E813,0)&gt;0,INDEX(RawDataRefData,$E813,0)),"")),"")</f>
        <v/>
      </c>
      <c r="BM813" s="100" t="str">
        <f t="shared" si="310"/>
        <v/>
      </c>
      <c r="BN813" s="103" t="str">
        <f t="array" ref="BN813">IF($BG813,STDEVA(IF(G5SelectionMask="x",IF(INDEX(RawDataRefData,$E813,0)&gt;0,INDEX(RawDataRefData,$E813,0)),"")),"")</f>
        <v/>
      </c>
      <c r="BO813" s="104"/>
      <c r="BP813" s="105">
        <v>2</v>
      </c>
      <c r="BQ813" s="105">
        <v>1</v>
      </c>
      <c r="BR813" s="105">
        <v>4</v>
      </c>
      <c r="BS813" s="105">
        <v>1</v>
      </c>
      <c r="BT813" s="105">
        <v>4</v>
      </c>
      <c r="BU813" s="105">
        <v>4</v>
      </c>
      <c r="BV813" s="105">
        <v>4</v>
      </c>
      <c r="BW813" s="105">
        <v>2</v>
      </c>
      <c r="BX813" s="105">
        <v>2</v>
      </c>
      <c r="BY813" s="105">
        <v>3</v>
      </c>
      <c r="BZ813" s="105">
        <v>3</v>
      </c>
      <c r="CA813" s="105">
        <v>3</v>
      </c>
      <c r="CB813" s="105">
        <v>3</v>
      </c>
      <c r="CC813" s="105">
        <v>2</v>
      </c>
      <c r="CD813" s="105">
        <v>1</v>
      </c>
    </row>
    <row r="814" spans="1:82" x14ac:dyDescent="0.2">
      <c r="A814" s="33">
        <f t="shared" si="264"/>
        <v>0</v>
      </c>
      <c r="B814" s="218"/>
      <c r="C814" s="215"/>
      <c r="D814" s="224"/>
      <c r="E814" s="72">
        <f t="shared" si="303"/>
        <v>805</v>
      </c>
      <c r="F814" s="9" t="s">
        <v>1057</v>
      </c>
      <c r="H814" s="9" t="s">
        <v>1213</v>
      </c>
      <c r="I814" s="9" t="s">
        <v>343</v>
      </c>
      <c r="K814" s="100">
        <f t="shared" si="288"/>
        <v>2</v>
      </c>
      <c r="L814" s="100"/>
      <c r="M814" s="100"/>
      <c r="N814" s="100"/>
      <c r="O814" s="100"/>
      <c r="P814" s="101">
        <f t="shared" si="289"/>
        <v>3</v>
      </c>
      <c r="Q814" s="102">
        <f t="shared" si="290"/>
        <v>3</v>
      </c>
      <c r="R814" s="102">
        <f t="shared" si="291"/>
        <v>1</v>
      </c>
      <c r="S814" s="102">
        <f t="shared" si="292"/>
        <v>1</v>
      </c>
      <c r="T814" s="102">
        <f t="shared" si="293"/>
        <v>1</v>
      </c>
      <c r="U814" s="102">
        <f t="shared" si="294"/>
        <v>4</v>
      </c>
      <c r="V814" s="102">
        <f t="shared" si="295"/>
        <v>1</v>
      </c>
      <c r="W814" s="102">
        <f t="shared" si="296"/>
        <v>4</v>
      </c>
      <c r="X814" s="102">
        <f t="shared" si="297"/>
        <v>4</v>
      </c>
      <c r="Y814" s="102">
        <f t="shared" si="298"/>
        <v>3</v>
      </c>
      <c r="Z814" s="102">
        <f t="shared" si="299"/>
        <v>1</v>
      </c>
      <c r="AA814" s="100" t="b">
        <f t="shared" si="300"/>
        <v>1</v>
      </c>
      <c r="AB814" s="100">
        <f t="array" ref="AB814">IF($AA814,MEDIAN(IF(G1SelectionMask="x",IF(INDEX(RawDataRefData,$E814,0)&gt;0,INDEX(RawDataRefData,$E814,0)),"")),"")</f>
        <v>3</v>
      </c>
      <c r="AC814" s="100">
        <f t="array" ref="AC814">IF($AA814,QUARTILE(IF(G1SelectionMask="x",IF(INDEX(RawDataRefData,$E814,0)&gt;0,INDEX(RawDataRefData,$E814,0)),""),1),"")</f>
        <v>1</v>
      </c>
      <c r="AD814" s="100">
        <f t="array" ref="AD814">IF($AA814,QUARTILE(IF(G1SelectionMask="x",IF(INDEX(RawDataRefData,$E814,0)&gt;0,INDEX(RawDataRefData,$E814,0)),""),3),"")</f>
        <v>3.5</v>
      </c>
      <c r="AE814" s="100">
        <f t="array" ref="AE814">IF($AA814,MIN(IF(G1SelectionMask="x",IF(INDEX(RawDataRefData,$E814,0)&gt;0,INDEX(RawDataRefData,$E814,0)),"")),"")</f>
        <v>1</v>
      </c>
      <c r="AF814" s="100">
        <f t="array" ref="AF814">IF($AA814,MAX(IF(G1SelectionMask="x",IF(INDEX(RawDataRefData,$E814,0)&gt;0,INDEX(RawDataRefData,$E814,0)),"")),"")</f>
        <v>4</v>
      </c>
      <c r="AG814" s="100">
        <f t="shared" si="301"/>
        <v>2.3636363636363638</v>
      </c>
      <c r="AH814" s="100">
        <f t="array" ref="AH814">IF($AA814,STDEVA(IF(G1SelectionMask="x",IF(INDEX(RawDataRefData,$E814,0)&gt;0,INDEX(RawDataRefData,$E814,0)),"")),"")</f>
        <v>1.3618169680781096</v>
      </c>
      <c r="AI814" s="101" t="b">
        <f t="shared" si="302"/>
        <v>1</v>
      </c>
      <c r="AJ814" s="101">
        <f t="array" ref="AJ814">IF($AI814,MEDIAN(IF(G2SelectionMask="x",IF(INDEX(RawDataRefData,$E814,0)&gt;0,INDEX(RawDataRefData,$E814,0)),"")),"")</f>
        <v>3</v>
      </c>
      <c r="AK814" s="101">
        <f t="array" ref="AK814">IF($AI814,QUARTILE(IF(G2SelectionMask="x",IF(INDEX(RawDataRefData,$E814,0)&gt;0,INDEX(RawDataRefData,$E814,0)),""),1),"")</f>
        <v>1</v>
      </c>
      <c r="AL814" s="101">
        <f t="array" ref="AL814">IF($AI814,QUARTILE(IF(G2SelectionMask="x",IF(INDEX(RawDataRefData,$E814,0)&gt;0,INDEX(RawDataRefData,$E814,0)),""),3),"")</f>
        <v>3.5</v>
      </c>
      <c r="AM814" s="101">
        <f t="array" ref="AM814">IF($AI814,MIN(IF(G2SelectionMask="x",IF(INDEX(RawDataRefData,$E814,0)&gt;0,INDEX(RawDataRefData,$E814,0)),"")),"")</f>
        <v>1</v>
      </c>
      <c r="AN814" s="101">
        <f t="array" ref="AN814">IF($AI814,MAX(IF(G2SelectionMask="x",IF(INDEX(RawDataRefData,$E814,0)&gt;0,INDEX(RawDataRefData,$E814,0)),"")),"")</f>
        <v>4</v>
      </c>
      <c r="AO814" s="101">
        <f t="shared" si="304"/>
        <v>2.5454545454545454</v>
      </c>
      <c r="AP814" s="101">
        <f t="array" ref="AP814">IF($AI814,STDEVA(IF(G2SelectionMask="x",IF(INDEX(RawDataRefData,$E814,0)&gt;0,INDEX(RawDataRefData,$E814,0)),"")),"")</f>
        <v>1.2933395813657267</v>
      </c>
      <c r="AQ814" s="100" t="b">
        <f t="shared" si="305"/>
        <v>0</v>
      </c>
      <c r="AR814" s="100" t="str">
        <f t="array" ref="AR814">IF($AQ814,MEDIAN(IF(G3SelectionMask="x",IF(INDEX(RawDataRefData,$E814,0)&gt;0,INDEX(RawDataRefData,$E814,0)),"")),"")</f>
        <v/>
      </c>
      <c r="AS814" s="100" t="str">
        <f t="array" ref="AS814">IF($AQ814,QUARTILE(IF(G3SelectionMask="x",IF(INDEX(RawDataRefData,$E814,0)&gt;0,INDEX(RawDataRefData,$E814,0)),""),1),"")</f>
        <v/>
      </c>
      <c r="AT814" s="100" t="str">
        <f t="array" ref="AT814">IF($AQ814,QUARTILE(IF(G3SelectionMask="x",IF(INDEX(RawDataRefData,$E814,0)&gt;0,INDEX(RawDataRefData,$E814,0)),""),3),"")</f>
        <v/>
      </c>
      <c r="AU814" s="100" t="str">
        <f t="array" ref="AU814">IF($AQ814,MIN(IF(G3SelectionMask="x",IF(INDEX(RawDataRefData,$E814,0)&gt;0,INDEX(RawDataRefData,$E814,0)),"")),"")</f>
        <v/>
      </c>
      <c r="AV814" s="100" t="str">
        <f t="array" ref="AV814">IF($AQ814,MAX(IF(G3SelectionMask="x",IF(INDEX(RawDataRefData,$E814,0)&gt;0,INDEX(RawDataRefData,$E814,0)),"")),"")</f>
        <v/>
      </c>
      <c r="AW814" s="100" t="str">
        <f t="shared" si="306"/>
        <v/>
      </c>
      <c r="AX814" s="100" t="str">
        <f t="array" ref="AX814">IF($AQ814,STDEVA(IF(G3SelectionMask="x",IF(INDEX(RawDataRefData,$E814,0)&gt;0,INDEX(RawDataRefData,$E814,0)),"")),"")</f>
        <v/>
      </c>
      <c r="AY814" s="101" t="b">
        <f t="shared" si="307"/>
        <v>0</v>
      </c>
      <c r="AZ814" s="101" t="str">
        <f t="array" ref="AZ814">IF($AY814,MEDIAN(IF(G4SelectionMask="x",IF(INDEX(RawDataRefData,$E814,0)&gt;0,INDEX(RawDataRefData,$E814,0)),"")),"")</f>
        <v/>
      </c>
      <c r="BA814" s="101" t="str">
        <f t="array" ref="BA814">IF($AY814,QUARTILE(IF(G4SelectionMask="x",IF(INDEX(RawDataRefData,$E814,0)&gt;0,INDEX(RawDataRefData,$E814,0)),""),1),"")</f>
        <v/>
      </c>
      <c r="BB814" s="101" t="str">
        <f t="array" ref="BB814">IF($AY814,QUARTILE(IF(G4SelectionMask="x",IF(INDEX(RawDataRefData,$E814,0)&gt;0,INDEX(RawDataRefData,$E814,0)),""),3),"")</f>
        <v/>
      </c>
      <c r="BC814" s="101" t="str">
        <f t="array" ref="BC814">IF($AY814,MIN(IF(G4SelectionMask="x",IF(INDEX(RawDataRefData,$E814,0)&gt;0,INDEX(RawDataRefData,$E814,0)),"")),"")</f>
        <v/>
      </c>
      <c r="BD814" s="101" t="str">
        <f t="array" ref="BD814">IF($AY814,MAX(IF(G4SelectionMask="x",IF(INDEX(RawDataRefData,$E814,0)&gt;0,INDEX(RawDataRefData,$E814,0)),"")),"")</f>
        <v/>
      </c>
      <c r="BE814" s="101" t="str">
        <f t="shared" si="308"/>
        <v/>
      </c>
      <c r="BF814" s="101" t="str">
        <f t="array" ref="BF814">IF($AY814,STDEVA(IF(G4SelectionMask="x",IF(INDEX(RawDataRefData,$E814,0)&gt;0,INDEX(RawDataRefData,$E814,0)),"")),"")</f>
        <v/>
      </c>
      <c r="BG814" s="100" t="b">
        <f t="shared" si="309"/>
        <v>0</v>
      </c>
      <c r="BH814" s="100" t="str">
        <f t="array" ref="BH814">IF($BG814,MEDIAN(IF(G5SelectionMask="x",IF(INDEX(RawDataRefData,$E814,0)&gt;0,INDEX(RawDataRefData,$E814,0)),"")),"")</f>
        <v/>
      </c>
      <c r="BI814" s="100" t="str">
        <f t="array" ref="BI814">IF($BG814,QUARTILE(IF(G5SelectionMask="x",IF(INDEX(RawDataRefData,$E814,0)&gt;0,INDEX(RawDataRefData,$E814,0)),""),1),"")</f>
        <v/>
      </c>
      <c r="BJ814" s="100" t="str">
        <f t="array" ref="BJ814">IF($BG814,QUARTILE(IF(G5SelectionMask="x",IF(INDEX(RawDataRefData,$E814,0)&gt;0,INDEX(RawDataRefData,$E814,0)),""),3),"")</f>
        <v/>
      </c>
      <c r="BK814" s="100" t="str">
        <f t="array" ref="BK814">IF($BG814,MIN(IF(G5SelectionMask="x",IF(INDEX(RawDataRefData,$E814,0)&gt;0,INDEX(RawDataRefData,$E814,0)),"")),"")</f>
        <v/>
      </c>
      <c r="BL814" s="100" t="str">
        <f t="array" ref="BL814">IF($BG814,MAX(IF(G5SelectionMask="x",IF(INDEX(RawDataRefData,$E814,0)&gt;0,INDEX(RawDataRefData,$E814,0)),"")),"")</f>
        <v/>
      </c>
      <c r="BM814" s="100" t="str">
        <f t="shared" si="310"/>
        <v/>
      </c>
      <c r="BN814" s="103" t="str">
        <f t="array" ref="BN814">IF($BG814,STDEVA(IF(G5SelectionMask="x",IF(INDEX(RawDataRefData,$E814,0)&gt;0,INDEX(RawDataRefData,$E814,0)),"")),"")</f>
        <v/>
      </c>
      <c r="BO814" s="104"/>
      <c r="BP814" s="105">
        <v>2</v>
      </c>
      <c r="BQ814" s="105">
        <v>3</v>
      </c>
      <c r="BR814" s="105">
        <v>3</v>
      </c>
      <c r="BS814" s="105">
        <v>1</v>
      </c>
      <c r="BT814" s="105">
        <v>1</v>
      </c>
      <c r="BU814" s="105">
        <v>1</v>
      </c>
      <c r="BV814" s="105">
        <v>4</v>
      </c>
      <c r="BW814" s="105">
        <v>1</v>
      </c>
      <c r="BX814" s="105">
        <v>4</v>
      </c>
      <c r="BY814" s="105">
        <v>4</v>
      </c>
      <c r="BZ814" s="105">
        <v>3</v>
      </c>
      <c r="CA814" s="105">
        <v>1</v>
      </c>
      <c r="CB814" s="105">
        <v>3</v>
      </c>
      <c r="CC814" s="105">
        <v>4</v>
      </c>
      <c r="CD814" s="105">
        <v>4</v>
      </c>
    </row>
    <row r="815" spans="1:82" x14ac:dyDescent="0.2">
      <c r="A815" s="33">
        <f t="shared" si="264"/>
        <v>0</v>
      </c>
      <c r="B815" s="218"/>
      <c r="C815" s="215"/>
      <c r="D815" s="224"/>
      <c r="E815" s="72">
        <f t="shared" si="303"/>
        <v>806</v>
      </c>
      <c r="F815" s="9" t="s">
        <v>1058</v>
      </c>
      <c r="H815" s="9" t="s">
        <v>1213</v>
      </c>
      <c r="I815" s="9" t="s">
        <v>343</v>
      </c>
      <c r="K815" s="100">
        <f t="shared" si="288"/>
        <v>3</v>
      </c>
      <c r="L815" s="100"/>
      <c r="M815" s="100"/>
      <c r="N815" s="100"/>
      <c r="O815" s="100"/>
      <c r="P815" s="101">
        <f t="shared" si="289"/>
        <v>2</v>
      </c>
      <c r="Q815" s="102">
        <f t="shared" si="290"/>
        <v>2</v>
      </c>
      <c r="R815" s="102">
        <f t="shared" si="291"/>
        <v>2</v>
      </c>
      <c r="S815" s="102">
        <f t="shared" si="292"/>
        <v>2</v>
      </c>
      <c r="T815" s="102">
        <f t="shared" si="293"/>
        <v>3</v>
      </c>
      <c r="U815" s="102">
        <f t="shared" si="294"/>
        <v>3</v>
      </c>
      <c r="V815" s="102">
        <f t="shared" si="295"/>
        <v>4</v>
      </c>
      <c r="W815" s="102">
        <f t="shared" si="296"/>
        <v>4</v>
      </c>
      <c r="X815" s="102">
        <f t="shared" si="297"/>
        <v>3</v>
      </c>
      <c r="Y815" s="102">
        <f t="shared" si="298"/>
        <v>2</v>
      </c>
      <c r="Z815" s="102">
        <f t="shared" si="299"/>
        <v>2</v>
      </c>
      <c r="AA815" s="100" t="b">
        <f t="shared" si="300"/>
        <v>1</v>
      </c>
      <c r="AB815" s="100">
        <f t="array" ref="AB815">IF($AA815,MEDIAN(IF(G1SelectionMask="x",IF(INDEX(RawDataRefData,$E815,0)&gt;0,INDEX(RawDataRefData,$E815,0)),"")),"")</f>
        <v>2</v>
      </c>
      <c r="AC815" s="100">
        <f t="array" ref="AC815">IF($AA815,QUARTILE(IF(G1SelectionMask="x",IF(INDEX(RawDataRefData,$E815,0)&gt;0,INDEX(RawDataRefData,$E815,0)),""),1),"")</f>
        <v>2</v>
      </c>
      <c r="AD815" s="100">
        <f t="array" ref="AD815">IF($AA815,QUARTILE(IF(G1SelectionMask="x",IF(INDEX(RawDataRefData,$E815,0)&gt;0,INDEX(RawDataRefData,$E815,0)),""),3),"")</f>
        <v>3</v>
      </c>
      <c r="AE815" s="100">
        <f t="array" ref="AE815">IF($AA815,MIN(IF(G1SelectionMask="x",IF(INDEX(RawDataRefData,$E815,0)&gt;0,INDEX(RawDataRefData,$E815,0)),"")),"")</f>
        <v>2</v>
      </c>
      <c r="AF815" s="100">
        <f t="array" ref="AF815">IF($AA815,MAX(IF(G1SelectionMask="x",IF(INDEX(RawDataRefData,$E815,0)&gt;0,INDEX(RawDataRefData,$E815,0)),"")),"")</f>
        <v>4</v>
      </c>
      <c r="AG815" s="100">
        <f t="shared" si="301"/>
        <v>2.6363636363636362</v>
      </c>
      <c r="AH815" s="100">
        <f t="array" ref="AH815">IF($AA815,STDEVA(IF(G1SelectionMask="x",IF(INDEX(RawDataRefData,$E815,0)&gt;0,INDEX(RawDataRefData,$E815,0)),"")),"")</f>
        <v>0.8090398349558906</v>
      </c>
      <c r="AI815" s="101" t="b">
        <f t="shared" si="302"/>
        <v>1</v>
      </c>
      <c r="AJ815" s="101">
        <f t="array" ref="AJ815">IF($AI815,MEDIAN(IF(G2SelectionMask="x",IF(INDEX(RawDataRefData,$E815,0)&gt;0,INDEX(RawDataRefData,$E815,0)),"")),"")</f>
        <v>2</v>
      </c>
      <c r="AK815" s="101">
        <f t="array" ref="AK815">IF($AI815,QUARTILE(IF(G2SelectionMask="x",IF(INDEX(RawDataRefData,$E815,0)&gt;0,INDEX(RawDataRefData,$E815,0)),""),1),"")</f>
        <v>2</v>
      </c>
      <c r="AL815" s="101">
        <f t="array" ref="AL815">IF($AI815,QUARTILE(IF(G2SelectionMask="x",IF(INDEX(RawDataRefData,$E815,0)&gt;0,INDEX(RawDataRefData,$E815,0)),""),3),"")</f>
        <v>3.5</v>
      </c>
      <c r="AM815" s="101">
        <f t="array" ref="AM815">IF($AI815,MIN(IF(G2SelectionMask="x",IF(INDEX(RawDataRefData,$E815,0)&gt;0,INDEX(RawDataRefData,$E815,0)),"")),"")</f>
        <v>2</v>
      </c>
      <c r="AN815" s="101">
        <f t="array" ref="AN815">IF($AI815,MAX(IF(G2SelectionMask="x",IF(INDEX(RawDataRefData,$E815,0)&gt;0,INDEX(RawDataRefData,$E815,0)),"")),"")</f>
        <v>4</v>
      </c>
      <c r="AO815" s="101">
        <f t="shared" si="304"/>
        <v>2.6363636363636362</v>
      </c>
      <c r="AP815" s="101">
        <f t="array" ref="AP815">IF($AI815,STDEVA(IF(G2SelectionMask="x",IF(INDEX(RawDataRefData,$E815,0)&gt;0,INDEX(RawDataRefData,$E815,0)),"")),"")</f>
        <v>0.9244162777371755</v>
      </c>
      <c r="AQ815" s="100" t="b">
        <f t="shared" si="305"/>
        <v>0</v>
      </c>
      <c r="AR815" s="100" t="str">
        <f t="array" ref="AR815">IF($AQ815,MEDIAN(IF(G3SelectionMask="x",IF(INDEX(RawDataRefData,$E815,0)&gt;0,INDEX(RawDataRefData,$E815,0)),"")),"")</f>
        <v/>
      </c>
      <c r="AS815" s="100" t="str">
        <f t="array" ref="AS815">IF($AQ815,QUARTILE(IF(G3SelectionMask="x",IF(INDEX(RawDataRefData,$E815,0)&gt;0,INDEX(RawDataRefData,$E815,0)),""),1),"")</f>
        <v/>
      </c>
      <c r="AT815" s="100" t="str">
        <f t="array" ref="AT815">IF($AQ815,QUARTILE(IF(G3SelectionMask="x",IF(INDEX(RawDataRefData,$E815,0)&gt;0,INDEX(RawDataRefData,$E815,0)),""),3),"")</f>
        <v/>
      </c>
      <c r="AU815" s="100" t="str">
        <f t="array" ref="AU815">IF($AQ815,MIN(IF(G3SelectionMask="x",IF(INDEX(RawDataRefData,$E815,0)&gt;0,INDEX(RawDataRefData,$E815,0)),"")),"")</f>
        <v/>
      </c>
      <c r="AV815" s="100" t="str">
        <f t="array" ref="AV815">IF($AQ815,MAX(IF(G3SelectionMask="x",IF(INDEX(RawDataRefData,$E815,0)&gt;0,INDEX(RawDataRefData,$E815,0)),"")),"")</f>
        <v/>
      </c>
      <c r="AW815" s="100" t="str">
        <f t="shared" si="306"/>
        <v/>
      </c>
      <c r="AX815" s="100" t="str">
        <f t="array" ref="AX815">IF($AQ815,STDEVA(IF(G3SelectionMask="x",IF(INDEX(RawDataRefData,$E815,0)&gt;0,INDEX(RawDataRefData,$E815,0)),"")),"")</f>
        <v/>
      </c>
      <c r="AY815" s="101" t="b">
        <f t="shared" si="307"/>
        <v>0</v>
      </c>
      <c r="AZ815" s="101" t="str">
        <f t="array" ref="AZ815">IF($AY815,MEDIAN(IF(G4SelectionMask="x",IF(INDEX(RawDataRefData,$E815,0)&gt;0,INDEX(RawDataRefData,$E815,0)),"")),"")</f>
        <v/>
      </c>
      <c r="BA815" s="101" t="str">
        <f t="array" ref="BA815">IF($AY815,QUARTILE(IF(G4SelectionMask="x",IF(INDEX(RawDataRefData,$E815,0)&gt;0,INDEX(RawDataRefData,$E815,0)),""),1),"")</f>
        <v/>
      </c>
      <c r="BB815" s="101" t="str">
        <f t="array" ref="BB815">IF($AY815,QUARTILE(IF(G4SelectionMask="x",IF(INDEX(RawDataRefData,$E815,0)&gt;0,INDEX(RawDataRefData,$E815,0)),""),3),"")</f>
        <v/>
      </c>
      <c r="BC815" s="101" t="str">
        <f t="array" ref="BC815">IF($AY815,MIN(IF(G4SelectionMask="x",IF(INDEX(RawDataRefData,$E815,0)&gt;0,INDEX(RawDataRefData,$E815,0)),"")),"")</f>
        <v/>
      </c>
      <c r="BD815" s="101" t="str">
        <f t="array" ref="BD815">IF($AY815,MAX(IF(G4SelectionMask="x",IF(INDEX(RawDataRefData,$E815,0)&gt;0,INDEX(RawDataRefData,$E815,0)),"")),"")</f>
        <v/>
      </c>
      <c r="BE815" s="101" t="str">
        <f t="shared" si="308"/>
        <v/>
      </c>
      <c r="BF815" s="101" t="str">
        <f t="array" ref="BF815">IF($AY815,STDEVA(IF(G4SelectionMask="x",IF(INDEX(RawDataRefData,$E815,0)&gt;0,INDEX(RawDataRefData,$E815,0)),"")),"")</f>
        <v/>
      </c>
      <c r="BG815" s="100" t="b">
        <f t="shared" si="309"/>
        <v>0</v>
      </c>
      <c r="BH815" s="100" t="str">
        <f t="array" ref="BH815">IF($BG815,MEDIAN(IF(G5SelectionMask="x",IF(INDEX(RawDataRefData,$E815,0)&gt;0,INDEX(RawDataRefData,$E815,0)),"")),"")</f>
        <v/>
      </c>
      <c r="BI815" s="100" t="str">
        <f t="array" ref="BI815">IF($BG815,QUARTILE(IF(G5SelectionMask="x",IF(INDEX(RawDataRefData,$E815,0)&gt;0,INDEX(RawDataRefData,$E815,0)),""),1),"")</f>
        <v/>
      </c>
      <c r="BJ815" s="100" t="str">
        <f t="array" ref="BJ815">IF($BG815,QUARTILE(IF(G5SelectionMask="x",IF(INDEX(RawDataRefData,$E815,0)&gt;0,INDEX(RawDataRefData,$E815,0)),""),3),"")</f>
        <v/>
      </c>
      <c r="BK815" s="100" t="str">
        <f t="array" ref="BK815">IF($BG815,MIN(IF(G5SelectionMask="x",IF(INDEX(RawDataRefData,$E815,0)&gt;0,INDEX(RawDataRefData,$E815,0)),"")),"")</f>
        <v/>
      </c>
      <c r="BL815" s="100" t="str">
        <f t="array" ref="BL815">IF($BG815,MAX(IF(G5SelectionMask="x",IF(INDEX(RawDataRefData,$E815,0)&gt;0,INDEX(RawDataRefData,$E815,0)),"")),"")</f>
        <v/>
      </c>
      <c r="BM815" s="100" t="str">
        <f t="shared" si="310"/>
        <v/>
      </c>
      <c r="BN815" s="103" t="str">
        <f t="array" ref="BN815">IF($BG815,STDEVA(IF(G5SelectionMask="x",IF(INDEX(RawDataRefData,$E815,0)&gt;0,INDEX(RawDataRefData,$E815,0)),"")),"")</f>
        <v/>
      </c>
      <c r="BO815" s="104"/>
      <c r="BP815" s="105">
        <v>3</v>
      </c>
      <c r="BQ815" s="105">
        <v>2</v>
      </c>
      <c r="BR815" s="105">
        <v>2</v>
      </c>
      <c r="BS815" s="105">
        <v>2</v>
      </c>
      <c r="BT815" s="105">
        <v>2</v>
      </c>
      <c r="BU815" s="105">
        <v>3</v>
      </c>
      <c r="BV815" s="105">
        <v>3</v>
      </c>
      <c r="BW815" s="105">
        <v>4</v>
      </c>
      <c r="BX815" s="105">
        <v>4</v>
      </c>
      <c r="BY815" s="105">
        <v>3</v>
      </c>
      <c r="BZ815" s="105">
        <v>2</v>
      </c>
      <c r="CA815" s="105">
        <v>2</v>
      </c>
      <c r="CB815" s="105">
        <v>2</v>
      </c>
      <c r="CC815" s="105">
        <v>4</v>
      </c>
      <c r="CD815" s="105">
        <v>2</v>
      </c>
    </row>
    <row r="816" spans="1:82" x14ac:dyDescent="0.2">
      <c r="A816" s="33">
        <f t="shared" si="264"/>
        <v>0</v>
      </c>
      <c r="B816" s="218"/>
      <c r="C816" s="215"/>
      <c r="D816" s="224"/>
      <c r="E816" s="72">
        <f t="shared" si="303"/>
        <v>807</v>
      </c>
      <c r="F816" s="9" t="s">
        <v>1059</v>
      </c>
      <c r="H816" s="9" t="s">
        <v>1213</v>
      </c>
      <c r="I816" s="9" t="s">
        <v>343</v>
      </c>
      <c r="K816" s="100">
        <f t="shared" si="288"/>
        <v>1</v>
      </c>
      <c r="L816" s="100"/>
      <c r="M816" s="100"/>
      <c r="N816" s="100"/>
      <c r="O816" s="100"/>
      <c r="P816" s="101">
        <f t="shared" si="289"/>
        <v>2</v>
      </c>
      <c r="Q816" s="102">
        <f t="shared" si="290"/>
        <v>4</v>
      </c>
      <c r="R816" s="102">
        <f t="shared" si="291"/>
        <v>1</v>
      </c>
      <c r="S816" s="102">
        <f t="shared" si="292"/>
        <v>2</v>
      </c>
      <c r="T816" s="102">
        <f t="shared" si="293"/>
        <v>2</v>
      </c>
      <c r="U816" s="102">
        <f t="shared" si="294"/>
        <v>3</v>
      </c>
      <c r="V816" s="102">
        <f t="shared" si="295"/>
        <v>1</v>
      </c>
      <c r="W816" s="102">
        <f t="shared" si="296"/>
        <v>3</v>
      </c>
      <c r="X816" s="102">
        <f t="shared" si="297"/>
        <v>4</v>
      </c>
      <c r="Y816" s="102">
        <f t="shared" si="298"/>
        <v>4</v>
      </c>
      <c r="Z816" s="102">
        <f t="shared" si="299"/>
        <v>3</v>
      </c>
      <c r="AA816" s="100" t="b">
        <f t="shared" si="300"/>
        <v>1</v>
      </c>
      <c r="AB816" s="100">
        <f t="array" ref="AB816">IF($AA816,MEDIAN(IF(G1SelectionMask="x",IF(INDEX(RawDataRefData,$E816,0)&gt;0,INDEX(RawDataRefData,$E816,0)),"")),"")</f>
        <v>3</v>
      </c>
      <c r="AC816" s="100">
        <f t="array" ref="AC816">IF($AA816,QUARTILE(IF(G1SelectionMask="x",IF(INDEX(RawDataRefData,$E816,0)&gt;0,INDEX(RawDataRefData,$E816,0)),""),1),"")</f>
        <v>2</v>
      </c>
      <c r="AD816" s="100">
        <f t="array" ref="AD816">IF($AA816,QUARTILE(IF(G1SelectionMask="x",IF(INDEX(RawDataRefData,$E816,0)&gt;0,INDEX(RawDataRefData,$E816,0)),""),3),"")</f>
        <v>3.5</v>
      </c>
      <c r="AE816" s="100">
        <f t="array" ref="AE816">IF($AA816,MIN(IF(G1SelectionMask="x",IF(INDEX(RawDataRefData,$E816,0)&gt;0,INDEX(RawDataRefData,$E816,0)),"")),"")</f>
        <v>1</v>
      </c>
      <c r="AF816" s="100">
        <f t="array" ref="AF816">IF($AA816,MAX(IF(G1SelectionMask="x",IF(INDEX(RawDataRefData,$E816,0)&gt;0,INDEX(RawDataRefData,$E816,0)),"")),"")</f>
        <v>4</v>
      </c>
      <c r="AG816" s="100">
        <f t="shared" si="301"/>
        <v>2.6363636363636362</v>
      </c>
      <c r="AH816" s="100">
        <f t="array" ref="AH816">IF($AA816,STDEVA(IF(G1SelectionMask="x",IF(INDEX(RawDataRefData,$E816,0)&gt;0,INDEX(RawDataRefData,$E816,0)),"")),"")</f>
        <v>1.1200649331826502</v>
      </c>
      <c r="AI816" s="101" t="b">
        <f t="shared" si="302"/>
        <v>1</v>
      </c>
      <c r="AJ816" s="101">
        <f t="array" ref="AJ816">IF($AI816,MEDIAN(IF(G2SelectionMask="x",IF(INDEX(RawDataRefData,$E816,0)&gt;0,INDEX(RawDataRefData,$E816,0)),"")),"")</f>
        <v>3</v>
      </c>
      <c r="AK816" s="101">
        <f t="array" ref="AK816">IF($AI816,QUARTILE(IF(G2SelectionMask="x",IF(INDEX(RawDataRefData,$E816,0)&gt;0,INDEX(RawDataRefData,$E816,0)),""),1),"")</f>
        <v>2</v>
      </c>
      <c r="AL816" s="101">
        <f t="array" ref="AL816">IF($AI816,QUARTILE(IF(G2SelectionMask="x",IF(INDEX(RawDataRefData,$E816,0)&gt;0,INDEX(RawDataRefData,$E816,0)),""),3),"")</f>
        <v>3.5</v>
      </c>
      <c r="AM816" s="101">
        <f t="array" ref="AM816">IF($AI816,MIN(IF(G2SelectionMask="x",IF(INDEX(RawDataRefData,$E816,0)&gt;0,INDEX(RawDataRefData,$E816,0)),"")),"")</f>
        <v>1</v>
      </c>
      <c r="AN816" s="101">
        <f t="array" ref="AN816">IF($AI816,MAX(IF(G2SelectionMask="x",IF(INDEX(RawDataRefData,$E816,0)&gt;0,INDEX(RawDataRefData,$E816,0)),"")),"")</f>
        <v>4</v>
      </c>
      <c r="AO816" s="101">
        <f t="shared" si="304"/>
        <v>2.8181818181818183</v>
      </c>
      <c r="AP816" s="101">
        <f t="array" ref="AP816">IF($AI816,STDEVA(IF(G2SelectionMask="x",IF(INDEX(RawDataRefData,$E816,0)&gt;0,INDEX(RawDataRefData,$E816,0)),"")),"")</f>
        <v>0.98164981721404299</v>
      </c>
      <c r="AQ816" s="100" t="b">
        <f t="shared" si="305"/>
        <v>0</v>
      </c>
      <c r="AR816" s="100" t="str">
        <f t="array" ref="AR816">IF($AQ816,MEDIAN(IF(G3SelectionMask="x",IF(INDEX(RawDataRefData,$E816,0)&gt;0,INDEX(RawDataRefData,$E816,0)),"")),"")</f>
        <v/>
      </c>
      <c r="AS816" s="100" t="str">
        <f t="array" ref="AS816">IF($AQ816,QUARTILE(IF(G3SelectionMask="x",IF(INDEX(RawDataRefData,$E816,0)&gt;0,INDEX(RawDataRefData,$E816,0)),""),1),"")</f>
        <v/>
      </c>
      <c r="AT816" s="100" t="str">
        <f t="array" ref="AT816">IF($AQ816,QUARTILE(IF(G3SelectionMask="x",IF(INDEX(RawDataRefData,$E816,0)&gt;0,INDEX(RawDataRefData,$E816,0)),""),3),"")</f>
        <v/>
      </c>
      <c r="AU816" s="100" t="str">
        <f t="array" ref="AU816">IF($AQ816,MIN(IF(G3SelectionMask="x",IF(INDEX(RawDataRefData,$E816,0)&gt;0,INDEX(RawDataRefData,$E816,0)),"")),"")</f>
        <v/>
      </c>
      <c r="AV816" s="100" t="str">
        <f t="array" ref="AV816">IF($AQ816,MAX(IF(G3SelectionMask="x",IF(INDEX(RawDataRefData,$E816,0)&gt;0,INDEX(RawDataRefData,$E816,0)),"")),"")</f>
        <v/>
      </c>
      <c r="AW816" s="100" t="str">
        <f t="shared" si="306"/>
        <v/>
      </c>
      <c r="AX816" s="100" t="str">
        <f t="array" ref="AX816">IF($AQ816,STDEVA(IF(G3SelectionMask="x",IF(INDEX(RawDataRefData,$E816,0)&gt;0,INDEX(RawDataRefData,$E816,0)),"")),"")</f>
        <v/>
      </c>
      <c r="AY816" s="101" t="b">
        <f t="shared" si="307"/>
        <v>0</v>
      </c>
      <c r="AZ816" s="101" t="str">
        <f t="array" ref="AZ816">IF($AY816,MEDIAN(IF(G4SelectionMask="x",IF(INDEX(RawDataRefData,$E816,0)&gt;0,INDEX(RawDataRefData,$E816,0)),"")),"")</f>
        <v/>
      </c>
      <c r="BA816" s="101" t="str">
        <f t="array" ref="BA816">IF($AY816,QUARTILE(IF(G4SelectionMask="x",IF(INDEX(RawDataRefData,$E816,0)&gt;0,INDEX(RawDataRefData,$E816,0)),""),1),"")</f>
        <v/>
      </c>
      <c r="BB816" s="101" t="str">
        <f t="array" ref="BB816">IF($AY816,QUARTILE(IF(G4SelectionMask="x",IF(INDEX(RawDataRefData,$E816,0)&gt;0,INDEX(RawDataRefData,$E816,0)),""),3),"")</f>
        <v/>
      </c>
      <c r="BC816" s="101" t="str">
        <f t="array" ref="BC816">IF($AY816,MIN(IF(G4SelectionMask="x",IF(INDEX(RawDataRefData,$E816,0)&gt;0,INDEX(RawDataRefData,$E816,0)),"")),"")</f>
        <v/>
      </c>
      <c r="BD816" s="101" t="str">
        <f t="array" ref="BD816">IF($AY816,MAX(IF(G4SelectionMask="x",IF(INDEX(RawDataRefData,$E816,0)&gt;0,INDEX(RawDataRefData,$E816,0)),"")),"")</f>
        <v/>
      </c>
      <c r="BE816" s="101" t="str">
        <f t="shared" si="308"/>
        <v/>
      </c>
      <c r="BF816" s="101" t="str">
        <f t="array" ref="BF816">IF($AY816,STDEVA(IF(G4SelectionMask="x",IF(INDEX(RawDataRefData,$E816,0)&gt;0,INDEX(RawDataRefData,$E816,0)),"")),"")</f>
        <v/>
      </c>
      <c r="BG816" s="100" t="b">
        <f t="shared" si="309"/>
        <v>0</v>
      </c>
      <c r="BH816" s="100" t="str">
        <f t="array" ref="BH816">IF($BG816,MEDIAN(IF(G5SelectionMask="x",IF(INDEX(RawDataRefData,$E816,0)&gt;0,INDEX(RawDataRefData,$E816,0)),"")),"")</f>
        <v/>
      </c>
      <c r="BI816" s="100" t="str">
        <f t="array" ref="BI816">IF($BG816,QUARTILE(IF(G5SelectionMask="x",IF(INDEX(RawDataRefData,$E816,0)&gt;0,INDEX(RawDataRefData,$E816,0)),""),1),"")</f>
        <v/>
      </c>
      <c r="BJ816" s="100" t="str">
        <f t="array" ref="BJ816">IF($BG816,QUARTILE(IF(G5SelectionMask="x",IF(INDEX(RawDataRefData,$E816,0)&gt;0,INDEX(RawDataRefData,$E816,0)),""),3),"")</f>
        <v/>
      </c>
      <c r="BK816" s="100" t="str">
        <f t="array" ref="BK816">IF($BG816,MIN(IF(G5SelectionMask="x",IF(INDEX(RawDataRefData,$E816,0)&gt;0,INDEX(RawDataRefData,$E816,0)),"")),"")</f>
        <v/>
      </c>
      <c r="BL816" s="100" t="str">
        <f t="array" ref="BL816">IF($BG816,MAX(IF(G5SelectionMask="x",IF(INDEX(RawDataRefData,$E816,0)&gt;0,INDEX(RawDataRefData,$E816,0)),"")),"")</f>
        <v/>
      </c>
      <c r="BM816" s="100" t="str">
        <f t="shared" si="310"/>
        <v/>
      </c>
      <c r="BN816" s="103" t="str">
        <f t="array" ref="BN816">IF($BG816,STDEVA(IF(G5SelectionMask="x",IF(INDEX(RawDataRefData,$E816,0)&gt;0,INDEX(RawDataRefData,$E816,0)),"")),"")</f>
        <v/>
      </c>
      <c r="BO816" s="104"/>
      <c r="BP816" s="105">
        <v>1</v>
      </c>
      <c r="BQ816" s="105">
        <v>2</v>
      </c>
      <c r="BR816" s="105">
        <v>4</v>
      </c>
      <c r="BS816" s="105">
        <v>1</v>
      </c>
      <c r="BT816" s="105">
        <v>2</v>
      </c>
      <c r="BU816" s="105">
        <v>2</v>
      </c>
      <c r="BV816" s="105">
        <v>3</v>
      </c>
      <c r="BW816" s="105">
        <v>1</v>
      </c>
      <c r="BX816" s="105">
        <v>3</v>
      </c>
      <c r="BY816" s="105">
        <v>4</v>
      </c>
      <c r="BZ816" s="105">
        <v>4</v>
      </c>
      <c r="CA816" s="105">
        <v>3</v>
      </c>
      <c r="CB816" s="105">
        <v>3</v>
      </c>
      <c r="CC816" s="105">
        <v>3</v>
      </c>
      <c r="CD816" s="105">
        <v>4</v>
      </c>
    </row>
    <row r="817" spans="1:82" x14ac:dyDescent="0.2">
      <c r="A817" s="33">
        <f t="shared" si="264"/>
        <v>0</v>
      </c>
      <c r="B817" s="218"/>
      <c r="C817" s="215"/>
      <c r="D817" s="224"/>
      <c r="E817" s="72">
        <f t="shared" si="303"/>
        <v>808</v>
      </c>
      <c r="F817" s="9" t="s">
        <v>1060</v>
      </c>
      <c r="H817" s="9" t="s">
        <v>1213</v>
      </c>
      <c r="I817" s="9" t="s">
        <v>343</v>
      </c>
      <c r="K817" s="100">
        <f t="shared" si="288"/>
        <v>1</v>
      </c>
      <c r="L817" s="100"/>
      <c r="M817" s="100"/>
      <c r="N817" s="100"/>
      <c r="O817" s="100"/>
      <c r="P817" s="101">
        <f t="shared" si="289"/>
        <v>1</v>
      </c>
      <c r="Q817" s="102">
        <f t="shared" si="290"/>
        <v>3</v>
      </c>
      <c r="R817" s="102">
        <f t="shared" si="291"/>
        <v>4</v>
      </c>
      <c r="S817" s="102">
        <f t="shared" si="292"/>
        <v>4</v>
      </c>
      <c r="T817" s="102">
        <f t="shared" si="293"/>
        <v>3</v>
      </c>
      <c r="U817" s="102">
        <f t="shared" si="294"/>
        <v>2</v>
      </c>
      <c r="V817" s="102">
        <f t="shared" si="295"/>
        <v>4</v>
      </c>
      <c r="W817" s="102">
        <f t="shared" si="296"/>
        <v>3</v>
      </c>
      <c r="X817" s="102">
        <f t="shared" si="297"/>
        <v>2</v>
      </c>
      <c r="Y817" s="102">
        <f t="shared" si="298"/>
        <v>2</v>
      </c>
      <c r="Z817" s="102">
        <f t="shared" si="299"/>
        <v>4</v>
      </c>
      <c r="AA817" s="100" t="b">
        <f t="shared" si="300"/>
        <v>1</v>
      </c>
      <c r="AB817" s="100">
        <f t="array" ref="AB817">IF($AA817,MEDIAN(IF(G1SelectionMask="x",IF(INDEX(RawDataRefData,$E817,0)&gt;0,INDEX(RawDataRefData,$E817,0)),"")),"")</f>
        <v>3</v>
      </c>
      <c r="AC817" s="100">
        <f t="array" ref="AC817">IF($AA817,QUARTILE(IF(G1SelectionMask="x",IF(INDEX(RawDataRefData,$E817,0)&gt;0,INDEX(RawDataRefData,$E817,0)),""),1),"")</f>
        <v>2</v>
      </c>
      <c r="AD817" s="100">
        <f t="array" ref="AD817">IF($AA817,QUARTILE(IF(G1SelectionMask="x",IF(INDEX(RawDataRefData,$E817,0)&gt;0,INDEX(RawDataRefData,$E817,0)),""),3),"")</f>
        <v>4</v>
      </c>
      <c r="AE817" s="100">
        <f t="array" ref="AE817">IF($AA817,MIN(IF(G1SelectionMask="x",IF(INDEX(RawDataRefData,$E817,0)&gt;0,INDEX(RawDataRefData,$E817,0)),"")),"")</f>
        <v>1</v>
      </c>
      <c r="AF817" s="100">
        <f t="array" ref="AF817">IF($AA817,MAX(IF(G1SelectionMask="x",IF(INDEX(RawDataRefData,$E817,0)&gt;0,INDEX(RawDataRefData,$E817,0)),"")),"")</f>
        <v>4</v>
      </c>
      <c r="AG817" s="100">
        <f t="shared" si="301"/>
        <v>2.9090909090909092</v>
      </c>
      <c r="AH817" s="100">
        <f t="array" ref="AH817">IF($AA817,STDEVA(IF(G1SelectionMask="x",IF(INDEX(RawDataRefData,$E817,0)&gt;0,INDEX(RawDataRefData,$E817,0)),"")),"")</f>
        <v>1.0444659357341868</v>
      </c>
      <c r="AI817" s="101" t="b">
        <f t="shared" si="302"/>
        <v>1</v>
      </c>
      <c r="AJ817" s="101">
        <f t="array" ref="AJ817">IF($AI817,MEDIAN(IF(G2SelectionMask="x",IF(INDEX(RawDataRefData,$E817,0)&gt;0,INDEX(RawDataRefData,$E817,0)),"")),"")</f>
        <v>3</v>
      </c>
      <c r="AK817" s="101">
        <f t="array" ref="AK817">IF($AI817,QUARTILE(IF(G2SelectionMask="x",IF(INDEX(RawDataRefData,$E817,0)&gt;0,INDEX(RawDataRefData,$E817,0)),""),1),"")</f>
        <v>2</v>
      </c>
      <c r="AL817" s="101">
        <f t="array" ref="AL817">IF($AI817,QUARTILE(IF(G2SelectionMask="x",IF(INDEX(RawDataRefData,$E817,0)&gt;0,INDEX(RawDataRefData,$E817,0)),""),3),"")</f>
        <v>4</v>
      </c>
      <c r="AM817" s="101">
        <f t="array" ref="AM817">IF($AI817,MIN(IF(G2SelectionMask="x",IF(INDEX(RawDataRefData,$E817,0)&gt;0,INDEX(RawDataRefData,$E817,0)),"")),"")</f>
        <v>1</v>
      </c>
      <c r="AN817" s="101">
        <f t="array" ref="AN817">IF($AI817,MAX(IF(G2SelectionMask="x",IF(INDEX(RawDataRefData,$E817,0)&gt;0,INDEX(RawDataRefData,$E817,0)),"")),"")</f>
        <v>4</v>
      </c>
      <c r="AO817" s="101">
        <f t="shared" si="304"/>
        <v>2.8181818181818183</v>
      </c>
      <c r="AP817" s="101">
        <f t="array" ref="AP817">IF($AI817,STDEVA(IF(G2SelectionMask="x",IF(INDEX(RawDataRefData,$E817,0)&gt;0,INDEX(RawDataRefData,$E817,0)),"")),"")</f>
        <v>1.1677484162422846</v>
      </c>
      <c r="AQ817" s="100" t="b">
        <f t="shared" si="305"/>
        <v>0</v>
      </c>
      <c r="AR817" s="100" t="str">
        <f t="array" ref="AR817">IF($AQ817,MEDIAN(IF(G3SelectionMask="x",IF(INDEX(RawDataRefData,$E817,0)&gt;0,INDEX(RawDataRefData,$E817,0)),"")),"")</f>
        <v/>
      </c>
      <c r="AS817" s="100" t="str">
        <f t="array" ref="AS817">IF($AQ817,QUARTILE(IF(G3SelectionMask="x",IF(INDEX(RawDataRefData,$E817,0)&gt;0,INDEX(RawDataRefData,$E817,0)),""),1),"")</f>
        <v/>
      </c>
      <c r="AT817" s="100" t="str">
        <f t="array" ref="AT817">IF($AQ817,QUARTILE(IF(G3SelectionMask="x",IF(INDEX(RawDataRefData,$E817,0)&gt;0,INDEX(RawDataRefData,$E817,0)),""),3),"")</f>
        <v/>
      </c>
      <c r="AU817" s="100" t="str">
        <f t="array" ref="AU817">IF($AQ817,MIN(IF(G3SelectionMask="x",IF(INDEX(RawDataRefData,$E817,0)&gt;0,INDEX(RawDataRefData,$E817,0)),"")),"")</f>
        <v/>
      </c>
      <c r="AV817" s="100" t="str">
        <f t="array" ref="AV817">IF($AQ817,MAX(IF(G3SelectionMask="x",IF(INDEX(RawDataRefData,$E817,0)&gt;0,INDEX(RawDataRefData,$E817,0)),"")),"")</f>
        <v/>
      </c>
      <c r="AW817" s="100" t="str">
        <f t="shared" si="306"/>
        <v/>
      </c>
      <c r="AX817" s="100" t="str">
        <f t="array" ref="AX817">IF($AQ817,STDEVA(IF(G3SelectionMask="x",IF(INDEX(RawDataRefData,$E817,0)&gt;0,INDEX(RawDataRefData,$E817,0)),"")),"")</f>
        <v/>
      </c>
      <c r="AY817" s="101" t="b">
        <f t="shared" si="307"/>
        <v>0</v>
      </c>
      <c r="AZ817" s="101" t="str">
        <f t="array" ref="AZ817">IF($AY817,MEDIAN(IF(G4SelectionMask="x",IF(INDEX(RawDataRefData,$E817,0)&gt;0,INDEX(RawDataRefData,$E817,0)),"")),"")</f>
        <v/>
      </c>
      <c r="BA817" s="101" t="str">
        <f t="array" ref="BA817">IF($AY817,QUARTILE(IF(G4SelectionMask="x",IF(INDEX(RawDataRefData,$E817,0)&gt;0,INDEX(RawDataRefData,$E817,0)),""),1),"")</f>
        <v/>
      </c>
      <c r="BB817" s="101" t="str">
        <f t="array" ref="BB817">IF($AY817,QUARTILE(IF(G4SelectionMask="x",IF(INDEX(RawDataRefData,$E817,0)&gt;0,INDEX(RawDataRefData,$E817,0)),""),3),"")</f>
        <v/>
      </c>
      <c r="BC817" s="101" t="str">
        <f t="array" ref="BC817">IF($AY817,MIN(IF(G4SelectionMask="x",IF(INDEX(RawDataRefData,$E817,0)&gt;0,INDEX(RawDataRefData,$E817,0)),"")),"")</f>
        <v/>
      </c>
      <c r="BD817" s="101" t="str">
        <f t="array" ref="BD817">IF($AY817,MAX(IF(G4SelectionMask="x",IF(INDEX(RawDataRefData,$E817,0)&gt;0,INDEX(RawDataRefData,$E817,0)),"")),"")</f>
        <v/>
      </c>
      <c r="BE817" s="101" t="str">
        <f t="shared" si="308"/>
        <v/>
      </c>
      <c r="BF817" s="101" t="str">
        <f t="array" ref="BF817">IF($AY817,STDEVA(IF(G4SelectionMask="x",IF(INDEX(RawDataRefData,$E817,0)&gt;0,INDEX(RawDataRefData,$E817,0)),"")),"")</f>
        <v/>
      </c>
      <c r="BG817" s="100" t="b">
        <f t="shared" si="309"/>
        <v>0</v>
      </c>
      <c r="BH817" s="100" t="str">
        <f t="array" ref="BH817">IF($BG817,MEDIAN(IF(G5SelectionMask="x",IF(INDEX(RawDataRefData,$E817,0)&gt;0,INDEX(RawDataRefData,$E817,0)),"")),"")</f>
        <v/>
      </c>
      <c r="BI817" s="100" t="str">
        <f t="array" ref="BI817">IF($BG817,QUARTILE(IF(G5SelectionMask="x",IF(INDEX(RawDataRefData,$E817,0)&gt;0,INDEX(RawDataRefData,$E817,0)),""),1),"")</f>
        <v/>
      </c>
      <c r="BJ817" s="100" t="str">
        <f t="array" ref="BJ817">IF($BG817,QUARTILE(IF(G5SelectionMask="x",IF(INDEX(RawDataRefData,$E817,0)&gt;0,INDEX(RawDataRefData,$E817,0)),""),3),"")</f>
        <v/>
      </c>
      <c r="BK817" s="100" t="str">
        <f t="array" ref="BK817">IF($BG817,MIN(IF(G5SelectionMask="x",IF(INDEX(RawDataRefData,$E817,0)&gt;0,INDEX(RawDataRefData,$E817,0)),"")),"")</f>
        <v/>
      </c>
      <c r="BL817" s="100" t="str">
        <f t="array" ref="BL817">IF($BG817,MAX(IF(G5SelectionMask="x",IF(INDEX(RawDataRefData,$E817,0)&gt;0,INDEX(RawDataRefData,$E817,0)),"")),"")</f>
        <v/>
      </c>
      <c r="BM817" s="100" t="str">
        <f t="shared" si="310"/>
        <v/>
      </c>
      <c r="BN817" s="103" t="str">
        <f t="array" ref="BN817">IF($BG817,STDEVA(IF(G5SelectionMask="x",IF(INDEX(RawDataRefData,$E817,0)&gt;0,INDEX(RawDataRefData,$E817,0)),"")),"")</f>
        <v/>
      </c>
      <c r="BO817" s="104"/>
      <c r="BP817" s="105">
        <v>1</v>
      </c>
      <c r="BQ817" s="105">
        <v>1</v>
      </c>
      <c r="BR817" s="105">
        <v>3</v>
      </c>
      <c r="BS817" s="105">
        <v>4</v>
      </c>
      <c r="BT817" s="105">
        <v>4</v>
      </c>
      <c r="BU817" s="105">
        <v>3</v>
      </c>
      <c r="BV817" s="105">
        <v>2</v>
      </c>
      <c r="BW817" s="105">
        <v>4</v>
      </c>
      <c r="BX817" s="105">
        <v>3</v>
      </c>
      <c r="BY817" s="105">
        <v>2</v>
      </c>
      <c r="BZ817" s="105">
        <v>2</v>
      </c>
      <c r="CA817" s="105">
        <v>4</v>
      </c>
      <c r="CB817" s="105">
        <v>2</v>
      </c>
      <c r="CC817" s="105">
        <v>1</v>
      </c>
      <c r="CD817" s="105">
        <v>4</v>
      </c>
    </row>
    <row r="818" spans="1:82" x14ac:dyDescent="0.2">
      <c r="A818" s="33">
        <f t="shared" si="264"/>
        <v>0</v>
      </c>
      <c r="B818" s="218"/>
      <c r="C818" s="215"/>
      <c r="D818" s="224"/>
      <c r="E818" s="72">
        <f t="shared" si="303"/>
        <v>809</v>
      </c>
      <c r="F818" s="9" t="s">
        <v>1061</v>
      </c>
      <c r="H818" s="9" t="s">
        <v>1213</v>
      </c>
      <c r="I818" s="9" t="s">
        <v>343</v>
      </c>
      <c r="K818" s="100">
        <f t="shared" si="288"/>
        <v>1</v>
      </c>
      <c r="L818" s="100"/>
      <c r="M818" s="100"/>
      <c r="N818" s="100"/>
      <c r="O818" s="100"/>
      <c r="P818" s="101">
        <f t="shared" si="289"/>
        <v>2</v>
      </c>
      <c r="Q818" s="102">
        <f t="shared" si="290"/>
        <v>3</v>
      </c>
      <c r="R818" s="102">
        <f t="shared" si="291"/>
        <v>1</v>
      </c>
      <c r="S818" s="102">
        <f t="shared" si="292"/>
        <v>1</v>
      </c>
      <c r="T818" s="102">
        <f t="shared" si="293"/>
        <v>4</v>
      </c>
      <c r="U818" s="102">
        <f t="shared" si="294"/>
        <v>2</v>
      </c>
      <c r="V818" s="102">
        <f t="shared" si="295"/>
        <v>2</v>
      </c>
      <c r="W818" s="102">
        <f t="shared" si="296"/>
        <v>1</v>
      </c>
      <c r="X818" s="102">
        <f t="shared" si="297"/>
        <v>2</v>
      </c>
      <c r="Y818" s="102">
        <f t="shared" si="298"/>
        <v>2</v>
      </c>
      <c r="Z818" s="102">
        <f t="shared" si="299"/>
        <v>4</v>
      </c>
      <c r="AA818" s="100" t="b">
        <f t="shared" si="300"/>
        <v>1</v>
      </c>
      <c r="AB818" s="100">
        <f t="array" ref="AB818">IF($AA818,MEDIAN(IF(G1SelectionMask="x",IF(INDEX(RawDataRefData,$E818,0)&gt;0,INDEX(RawDataRefData,$E818,0)),"")),"")</f>
        <v>2</v>
      </c>
      <c r="AC818" s="100">
        <f t="array" ref="AC818">IF($AA818,QUARTILE(IF(G1SelectionMask="x",IF(INDEX(RawDataRefData,$E818,0)&gt;0,INDEX(RawDataRefData,$E818,0)),""),1),"")</f>
        <v>1.5</v>
      </c>
      <c r="AD818" s="100">
        <f t="array" ref="AD818">IF($AA818,QUARTILE(IF(G1SelectionMask="x",IF(INDEX(RawDataRefData,$E818,0)&gt;0,INDEX(RawDataRefData,$E818,0)),""),3),"")</f>
        <v>2.5</v>
      </c>
      <c r="AE818" s="100">
        <f t="array" ref="AE818">IF($AA818,MIN(IF(G1SelectionMask="x",IF(INDEX(RawDataRefData,$E818,0)&gt;0,INDEX(RawDataRefData,$E818,0)),"")),"")</f>
        <v>1</v>
      </c>
      <c r="AF818" s="100">
        <f t="array" ref="AF818">IF($AA818,MAX(IF(G1SelectionMask="x",IF(INDEX(RawDataRefData,$E818,0)&gt;0,INDEX(RawDataRefData,$E818,0)),"")),"")</f>
        <v>4</v>
      </c>
      <c r="AG818" s="100">
        <f t="shared" si="301"/>
        <v>2.1818181818181817</v>
      </c>
      <c r="AH818" s="100">
        <f t="array" ref="AH818">IF($AA818,STDEVA(IF(G1SelectionMask="x",IF(INDEX(RawDataRefData,$E818,0)&gt;0,INDEX(RawDataRefData,$E818,0)),"")),"")</f>
        <v>1.0787197799411872</v>
      </c>
      <c r="AI818" s="101" t="b">
        <f t="shared" si="302"/>
        <v>1</v>
      </c>
      <c r="AJ818" s="101">
        <f t="array" ref="AJ818">IF($AI818,MEDIAN(IF(G2SelectionMask="x",IF(INDEX(RawDataRefData,$E818,0)&gt;0,INDEX(RawDataRefData,$E818,0)),"")),"")</f>
        <v>2</v>
      </c>
      <c r="AK818" s="101">
        <f t="array" ref="AK818">IF($AI818,QUARTILE(IF(G2SelectionMask="x",IF(INDEX(RawDataRefData,$E818,0)&gt;0,INDEX(RawDataRefData,$E818,0)),""),1),"")</f>
        <v>1.5</v>
      </c>
      <c r="AL818" s="101">
        <f t="array" ref="AL818">IF($AI818,QUARTILE(IF(G2SelectionMask="x",IF(INDEX(RawDataRefData,$E818,0)&gt;0,INDEX(RawDataRefData,$E818,0)),""),3),"")</f>
        <v>3</v>
      </c>
      <c r="AM818" s="101">
        <f t="array" ref="AM818">IF($AI818,MIN(IF(G2SelectionMask="x",IF(INDEX(RawDataRefData,$E818,0)&gt;0,INDEX(RawDataRefData,$E818,0)),"")),"")</f>
        <v>1</v>
      </c>
      <c r="AN818" s="101">
        <f t="array" ref="AN818">IF($AI818,MAX(IF(G2SelectionMask="x",IF(INDEX(RawDataRefData,$E818,0)&gt;0,INDEX(RawDataRefData,$E818,0)),"")),"")</f>
        <v>4</v>
      </c>
      <c r="AO818" s="101">
        <f t="shared" si="304"/>
        <v>2.2727272727272729</v>
      </c>
      <c r="AP818" s="101">
        <f t="array" ref="AP818">IF($AI818,STDEVA(IF(G2SelectionMask="x",IF(INDEX(RawDataRefData,$E818,0)&gt;0,INDEX(RawDataRefData,$E818,0)),"")),"")</f>
        <v>1.1037127426019047</v>
      </c>
      <c r="AQ818" s="100" t="b">
        <f t="shared" si="305"/>
        <v>0</v>
      </c>
      <c r="AR818" s="100" t="str">
        <f t="array" ref="AR818">IF($AQ818,MEDIAN(IF(G3SelectionMask="x",IF(INDEX(RawDataRefData,$E818,0)&gt;0,INDEX(RawDataRefData,$E818,0)),"")),"")</f>
        <v/>
      </c>
      <c r="AS818" s="100" t="str">
        <f t="array" ref="AS818">IF($AQ818,QUARTILE(IF(G3SelectionMask="x",IF(INDEX(RawDataRefData,$E818,0)&gt;0,INDEX(RawDataRefData,$E818,0)),""),1),"")</f>
        <v/>
      </c>
      <c r="AT818" s="100" t="str">
        <f t="array" ref="AT818">IF($AQ818,QUARTILE(IF(G3SelectionMask="x",IF(INDEX(RawDataRefData,$E818,0)&gt;0,INDEX(RawDataRefData,$E818,0)),""),3),"")</f>
        <v/>
      </c>
      <c r="AU818" s="100" t="str">
        <f t="array" ref="AU818">IF($AQ818,MIN(IF(G3SelectionMask="x",IF(INDEX(RawDataRefData,$E818,0)&gt;0,INDEX(RawDataRefData,$E818,0)),"")),"")</f>
        <v/>
      </c>
      <c r="AV818" s="100" t="str">
        <f t="array" ref="AV818">IF($AQ818,MAX(IF(G3SelectionMask="x",IF(INDEX(RawDataRefData,$E818,0)&gt;0,INDEX(RawDataRefData,$E818,0)),"")),"")</f>
        <v/>
      </c>
      <c r="AW818" s="100" t="str">
        <f t="shared" si="306"/>
        <v/>
      </c>
      <c r="AX818" s="100" t="str">
        <f t="array" ref="AX818">IF($AQ818,STDEVA(IF(G3SelectionMask="x",IF(INDEX(RawDataRefData,$E818,0)&gt;0,INDEX(RawDataRefData,$E818,0)),"")),"")</f>
        <v/>
      </c>
      <c r="AY818" s="101" t="b">
        <f t="shared" si="307"/>
        <v>0</v>
      </c>
      <c r="AZ818" s="101" t="str">
        <f t="array" ref="AZ818">IF($AY818,MEDIAN(IF(G4SelectionMask="x",IF(INDEX(RawDataRefData,$E818,0)&gt;0,INDEX(RawDataRefData,$E818,0)),"")),"")</f>
        <v/>
      </c>
      <c r="BA818" s="101" t="str">
        <f t="array" ref="BA818">IF($AY818,QUARTILE(IF(G4SelectionMask="x",IF(INDEX(RawDataRefData,$E818,0)&gt;0,INDEX(RawDataRefData,$E818,0)),""),1),"")</f>
        <v/>
      </c>
      <c r="BB818" s="101" t="str">
        <f t="array" ref="BB818">IF($AY818,QUARTILE(IF(G4SelectionMask="x",IF(INDEX(RawDataRefData,$E818,0)&gt;0,INDEX(RawDataRefData,$E818,0)),""),3),"")</f>
        <v/>
      </c>
      <c r="BC818" s="101" t="str">
        <f t="array" ref="BC818">IF($AY818,MIN(IF(G4SelectionMask="x",IF(INDEX(RawDataRefData,$E818,0)&gt;0,INDEX(RawDataRefData,$E818,0)),"")),"")</f>
        <v/>
      </c>
      <c r="BD818" s="101" t="str">
        <f t="array" ref="BD818">IF($AY818,MAX(IF(G4SelectionMask="x",IF(INDEX(RawDataRefData,$E818,0)&gt;0,INDEX(RawDataRefData,$E818,0)),"")),"")</f>
        <v/>
      </c>
      <c r="BE818" s="101" t="str">
        <f t="shared" si="308"/>
        <v/>
      </c>
      <c r="BF818" s="101" t="str">
        <f t="array" ref="BF818">IF($AY818,STDEVA(IF(G4SelectionMask="x",IF(INDEX(RawDataRefData,$E818,0)&gt;0,INDEX(RawDataRefData,$E818,0)),"")),"")</f>
        <v/>
      </c>
      <c r="BG818" s="100" t="b">
        <f t="shared" si="309"/>
        <v>0</v>
      </c>
      <c r="BH818" s="100" t="str">
        <f t="array" ref="BH818">IF($BG818,MEDIAN(IF(G5SelectionMask="x",IF(INDEX(RawDataRefData,$E818,0)&gt;0,INDEX(RawDataRefData,$E818,0)),"")),"")</f>
        <v/>
      </c>
      <c r="BI818" s="100" t="str">
        <f t="array" ref="BI818">IF($BG818,QUARTILE(IF(G5SelectionMask="x",IF(INDEX(RawDataRefData,$E818,0)&gt;0,INDEX(RawDataRefData,$E818,0)),""),1),"")</f>
        <v/>
      </c>
      <c r="BJ818" s="100" t="str">
        <f t="array" ref="BJ818">IF($BG818,QUARTILE(IF(G5SelectionMask="x",IF(INDEX(RawDataRefData,$E818,0)&gt;0,INDEX(RawDataRefData,$E818,0)),""),3),"")</f>
        <v/>
      </c>
      <c r="BK818" s="100" t="str">
        <f t="array" ref="BK818">IF($BG818,MIN(IF(G5SelectionMask="x",IF(INDEX(RawDataRefData,$E818,0)&gt;0,INDEX(RawDataRefData,$E818,0)),"")),"")</f>
        <v/>
      </c>
      <c r="BL818" s="100" t="str">
        <f t="array" ref="BL818">IF($BG818,MAX(IF(G5SelectionMask="x",IF(INDEX(RawDataRefData,$E818,0)&gt;0,INDEX(RawDataRefData,$E818,0)),"")),"")</f>
        <v/>
      </c>
      <c r="BM818" s="100" t="str">
        <f t="shared" si="310"/>
        <v/>
      </c>
      <c r="BN818" s="103" t="str">
        <f t="array" ref="BN818">IF($BG818,STDEVA(IF(G5SelectionMask="x",IF(INDEX(RawDataRefData,$E818,0)&gt;0,INDEX(RawDataRefData,$E818,0)),"")),"")</f>
        <v/>
      </c>
      <c r="BO818" s="104"/>
      <c r="BP818" s="105">
        <v>1</v>
      </c>
      <c r="BQ818" s="105">
        <v>2</v>
      </c>
      <c r="BR818" s="105">
        <v>3</v>
      </c>
      <c r="BS818" s="105">
        <v>1</v>
      </c>
      <c r="BT818" s="105">
        <v>1</v>
      </c>
      <c r="BU818" s="105">
        <v>4</v>
      </c>
      <c r="BV818" s="105">
        <v>2</v>
      </c>
      <c r="BW818" s="105">
        <v>2</v>
      </c>
      <c r="BX818" s="105">
        <v>1</v>
      </c>
      <c r="BY818" s="105">
        <v>2</v>
      </c>
      <c r="BZ818" s="105">
        <v>2</v>
      </c>
      <c r="CA818" s="105">
        <v>4</v>
      </c>
      <c r="CB818" s="105">
        <v>1</v>
      </c>
      <c r="CC818" s="105">
        <v>3</v>
      </c>
      <c r="CD818" s="105">
        <v>2</v>
      </c>
    </row>
    <row r="819" spans="1:82" x14ac:dyDescent="0.2">
      <c r="A819" s="33">
        <f t="shared" si="264"/>
        <v>0</v>
      </c>
      <c r="B819" s="218"/>
      <c r="C819" s="215"/>
      <c r="D819" s="224"/>
      <c r="E819" s="72">
        <f t="shared" si="303"/>
        <v>810</v>
      </c>
      <c r="F819" s="9" t="s">
        <v>1062</v>
      </c>
      <c r="H819" s="9" t="s">
        <v>1213</v>
      </c>
      <c r="I819" s="9" t="s">
        <v>343</v>
      </c>
      <c r="K819" s="100">
        <f t="shared" si="288"/>
        <v>2</v>
      </c>
      <c r="L819" s="100"/>
      <c r="M819" s="100"/>
      <c r="N819" s="100"/>
      <c r="O819" s="100"/>
      <c r="P819" s="101">
        <f t="shared" si="289"/>
        <v>4</v>
      </c>
      <c r="Q819" s="102">
        <f t="shared" si="290"/>
        <v>1</v>
      </c>
      <c r="R819" s="102">
        <f t="shared" si="291"/>
        <v>2</v>
      </c>
      <c r="S819" s="102">
        <f t="shared" si="292"/>
        <v>2</v>
      </c>
      <c r="T819" s="102">
        <f t="shared" si="293"/>
        <v>2</v>
      </c>
      <c r="U819" s="102">
        <f t="shared" si="294"/>
        <v>1</v>
      </c>
      <c r="V819" s="102">
        <f t="shared" si="295"/>
        <v>4</v>
      </c>
      <c r="W819" s="102">
        <f t="shared" si="296"/>
        <v>3</v>
      </c>
      <c r="X819" s="102">
        <f t="shared" si="297"/>
        <v>4</v>
      </c>
      <c r="Y819" s="102">
        <f t="shared" si="298"/>
        <v>4</v>
      </c>
      <c r="Z819" s="102">
        <f t="shared" si="299"/>
        <v>2</v>
      </c>
      <c r="AA819" s="100" t="b">
        <f t="shared" si="300"/>
        <v>1</v>
      </c>
      <c r="AB819" s="100">
        <f t="array" ref="AB819">IF($AA819,MEDIAN(IF(G1SelectionMask="x",IF(INDEX(RawDataRefData,$E819,0)&gt;0,INDEX(RawDataRefData,$E819,0)),"")),"")</f>
        <v>2</v>
      </c>
      <c r="AC819" s="100">
        <f t="array" ref="AC819">IF($AA819,QUARTILE(IF(G1SelectionMask="x",IF(INDEX(RawDataRefData,$E819,0)&gt;0,INDEX(RawDataRefData,$E819,0)),""),1),"")</f>
        <v>2</v>
      </c>
      <c r="AD819" s="100">
        <f t="array" ref="AD819">IF($AA819,QUARTILE(IF(G1SelectionMask="x",IF(INDEX(RawDataRefData,$E819,0)&gt;0,INDEX(RawDataRefData,$E819,0)),""),3),"")</f>
        <v>4</v>
      </c>
      <c r="AE819" s="100">
        <f t="array" ref="AE819">IF($AA819,MIN(IF(G1SelectionMask="x",IF(INDEX(RawDataRefData,$E819,0)&gt;0,INDEX(RawDataRefData,$E819,0)),"")),"")</f>
        <v>1</v>
      </c>
      <c r="AF819" s="100">
        <f t="array" ref="AF819">IF($AA819,MAX(IF(G1SelectionMask="x",IF(INDEX(RawDataRefData,$E819,0)&gt;0,INDEX(RawDataRefData,$E819,0)),"")),"")</f>
        <v>4</v>
      </c>
      <c r="AG819" s="100">
        <f t="shared" si="301"/>
        <v>2.6363636363636362</v>
      </c>
      <c r="AH819" s="100">
        <f t="array" ref="AH819">IF($AA819,STDEVA(IF(G1SelectionMask="x",IF(INDEX(RawDataRefData,$E819,0)&gt;0,INDEX(RawDataRefData,$E819,0)),"")),"")</f>
        <v>1.2060453783110545</v>
      </c>
      <c r="AI819" s="101" t="b">
        <f t="shared" si="302"/>
        <v>1</v>
      </c>
      <c r="AJ819" s="101">
        <f t="array" ref="AJ819">IF($AI819,MEDIAN(IF(G2SelectionMask="x",IF(INDEX(RawDataRefData,$E819,0)&gt;0,INDEX(RawDataRefData,$E819,0)),"")),"")</f>
        <v>3</v>
      </c>
      <c r="AK819" s="101">
        <f t="array" ref="AK819">IF($AI819,QUARTILE(IF(G2SelectionMask="x",IF(INDEX(RawDataRefData,$E819,0)&gt;0,INDEX(RawDataRefData,$E819,0)),""),1),"")</f>
        <v>2</v>
      </c>
      <c r="AL819" s="101">
        <f t="array" ref="AL819">IF($AI819,QUARTILE(IF(G2SelectionMask="x",IF(INDEX(RawDataRefData,$E819,0)&gt;0,INDEX(RawDataRefData,$E819,0)),""),3),"")</f>
        <v>3.5</v>
      </c>
      <c r="AM819" s="101">
        <f t="array" ref="AM819">IF($AI819,MIN(IF(G2SelectionMask="x",IF(INDEX(RawDataRefData,$E819,0)&gt;0,INDEX(RawDataRefData,$E819,0)),"")),"")</f>
        <v>1</v>
      </c>
      <c r="AN819" s="101">
        <f t="array" ref="AN819">IF($AI819,MAX(IF(G2SelectionMask="x",IF(INDEX(RawDataRefData,$E819,0)&gt;0,INDEX(RawDataRefData,$E819,0)),"")),"")</f>
        <v>4</v>
      </c>
      <c r="AO819" s="101">
        <f t="shared" si="304"/>
        <v>2.8181818181818183</v>
      </c>
      <c r="AP819" s="101">
        <f t="array" ref="AP819">IF($AI819,STDEVA(IF(G2SelectionMask="x",IF(INDEX(RawDataRefData,$E819,0)&gt;0,INDEX(RawDataRefData,$E819,0)),"")),"")</f>
        <v>0.98164981721404299</v>
      </c>
      <c r="AQ819" s="100" t="b">
        <f t="shared" si="305"/>
        <v>0</v>
      </c>
      <c r="AR819" s="100" t="str">
        <f t="array" ref="AR819">IF($AQ819,MEDIAN(IF(G3SelectionMask="x",IF(INDEX(RawDataRefData,$E819,0)&gt;0,INDEX(RawDataRefData,$E819,0)),"")),"")</f>
        <v/>
      </c>
      <c r="AS819" s="100" t="str">
        <f t="array" ref="AS819">IF($AQ819,QUARTILE(IF(G3SelectionMask="x",IF(INDEX(RawDataRefData,$E819,0)&gt;0,INDEX(RawDataRefData,$E819,0)),""),1),"")</f>
        <v/>
      </c>
      <c r="AT819" s="100" t="str">
        <f t="array" ref="AT819">IF($AQ819,QUARTILE(IF(G3SelectionMask="x",IF(INDEX(RawDataRefData,$E819,0)&gt;0,INDEX(RawDataRefData,$E819,0)),""),3),"")</f>
        <v/>
      </c>
      <c r="AU819" s="100" t="str">
        <f t="array" ref="AU819">IF($AQ819,MIN(IF(G3SelectionMask="x",IF(INDEX(RawDataRefData,$E819,0)&gt;0,INDEX(RawDataRefData,$E819,0)),"")),"")</f>
        <v/>
      </c>
      <c r="AV819" s="100" t="str">
        <f t="array" ref="AV819">IF($AQ819,MAX(IF(G3SelectionMask="x",IF(INDEX(RawDataRefData,$E819,0)&gt;0,INDEX(RawDataRefData,$E819,0)),"")),"")</f>
        <v/>
      </c>
      <c r="AW819" s="100" t="str">
        <f t="shared" si="306"/>
        <v/>
      </c>
      <c r="AX819" s="100" t="str">
        <f t="array" ref="AX819">IF($AQ819,STDEVA(IF(G3SelectionMask="x",IF(INDEX(RawDataRefData,$E819,0)&gt;0,INDEX(RawDataRefData,$E819,0)),"")),"")</f>
        <v/>
      </c>
      <c r="AY819" s="101" t="b">
        <f t="shared" si="307"/>
        <v>0</v>
      </c>
      <c r="AZ819" s="101" t="str">
        <f t="array" ref="AZ819">IF($AY819,MEDIAN(IF(G4SelectionMask="x",IF(INDEX(RawDataRefData,$E819,0)&gt;0,INDEX(RawDataRefData,$E819,0)),"")),"")</f>
        <v/>
      </c>
      <c r="BA819" s="101" t="str">
        <f t="array" ref="BA819">IF($AY819,QUARTILE(IF(G4SelectionMask="x",IF(INDEX(RawDataRefData,$E819,0)&gt;0,INDEX(RawDataRefData,$E819,0)),""),1),"")</f>
        <v/>
      </c>
      <c r="BB819" s="101" t="str">
        <f t="array" ref="BB819">IF($AY819,QUARTILE(IF(G4SelectionMask="x",IF(INDEX(RawDataRefData,$E819,0)&gt;0,INDEX(RawDataRefData,$E819,0)),""),3),"")</f>
        <v/>
      </c>
      <c r="BC819" s="101" t="str">
        <f t="array" ref="BC819">IF($AY819,MIN(IF(G4SelectionMask="x",IF(INDEX(RawDataRefData,$E819,0)&gt;0,INDEX(RawDataRefData,$E819,0)),"")),"")</f>
        <v/>
      </c>
      <c r="BD819" s="101" t="str">
        <f t="array" ref="BD819">IF($AY819,MAX(IF(G4SelectionMask="x",IF(INDEX(RawDataRefData,$E819,0)&gt;0,INDEX(RawDataRefData,$E819,0)),"")),"")</f>
        <v/>
      </c>
      <c r="BE819" s="101" t="str">
        <f t="shared" si="308"/>
        <v/>
      </c>
      <c r="BF819" s="101" t="str">
        <f t="array" ref="BF819">IF($AY819,STDEVA(IF(G4SelectionMask="x",IF(INDEX(RawDataRefData,$E819,0)&gt;0,INDEX(RawDataRefData,$E819,0)),"")),"")</f>
        <v/>
      </c>
      <c r="BG819" s="100" t="b">
        <f t="shared" si="309"/>
        <v>0</v>
      </c>
      <c r="BH819" s="100" t="str">
        <f t="array" ref="BH819">IF($BG819,MEDIAN(IF(G5SelectionMask="x",IF(INDEX(RawDataRefData,$E819,0)&gt;0,INDEX(RawDataRefData,$E819,0)),"")),"")</f>
        <v/>
      </c>
      <c r="BI819" s="100" t="str">
        <f t="array" ref="BI819">IF($BG819,QUARTILE(IF(G5SelectionMask="x",IF(INDEX(RawDataRefData,$E819,0)&gt;0,INDEX(RawDataRefData,$E819,0)),""),1),"")</f>
        <v/>
      </c>
      <c r="BJ819" s="100" t="str">
        <f t="array" ref="BJ819">IF($BG819,QUARTILE(IF(G5SelectionMask="x",IF(INDEX(RawDataRefData,$E819,0)&gt;0,INDEX(RawDataRefData,$E819,0)),""),3),"")</f>
        <v/>
      </c>
      <c r="BK819" s="100" t="str">
        <f t="array" ref="BK819">IF($BG819,MIN(IF(G5SelectionMask="x",IF(INDEX(RawDataRefData,$E819,0)&gt;0,INDEX(RawDataRefData,$E819,0)),"")),"")</f>
        <v/>
      </c>
      <c r="BL819" s="100" t="str">
        <f t="array" ref="BL819">IF($BG819,MAX(IF(G5SelectionMask="x",IF(INDEX(RawDataRefData,$E819,0)&gt;0,INDEX(RawDataRefData,$E819,0)),"")),"")</f>
        <v/>
      </c>
      <c r="BM819" s="100" t="str">
        <f t="shared" si="310"/>
        <v/>
      </c>
      <c r="BN819" s="103" t="str">
        <f t="array" ref="BN819">IF($BG819,STDEVA(IF(G5SelectionMask="x",IF(INDEX(RawDataRefData,$E819,0)&gt;0,INDEX(RawDataRefData,$E819,0)),"")),"")</f>
        <v/>
      </c>
      <c r="BO819" s="104"/>
      <c r="BP819" s="105">
        <v>2</v>
      </c>
      <c r="BQ819" s="105">
        <v>4</v>
      </c>
      <c r="BR819" s="105">
        <v>1</v>
      </c>
      <c r="BS819" s="105">
        <v>2</v>
      </c>
      <c r="BT819" s="105">
        <v>2</v>
      </c>
      <c r="BU819" s="105">
        <v>2</v>
      </c>
      <c r="BV819" s="105">
        <v>1</v>
      </c>
      <c r="BW819" s="105">
        <v>4</v>
      </c>
      <c r="BX819" s="105">
        <v>3</v>
      </c>
      <c r="BY819" s="105">
        <v>4</v>
      </c>
      <c r="BZ819" s="105">
        <v>4</v>
      </c>
      <c r="CA819" s="105">
        <v>2</v>
      </c>
      <c r="CB819" s="105">
        <v>3</v>
      </c>
      <c r="CC819" s="105">
        <v>3</v>
      </c>
      <c r="CD819" s="105">
        <v>3</v>
      </c>
    </row>
    <row r="820" spans="1:82" x14ac:dyDescent="0.2">
      <c r="A820" s="33">
        <f t="shared" si="264"/>
        <v>0</v>
      </c>
      <c r="B820" s="218"/>
      <c r="C820" s="215"/>
      <c r="D820" s="224"/>
      <c r="E820" s="72">
        <f t="shared" si="303"/>
        <v>811</v>
      </c>
      <c r="F820" s="9" t="s">
        <v>1063</v>
      </c>
      <c r="H820" s="9" t="s">
        <v>1214</v>
      </c>
      <c r="I820" s="9" t="s">
        <v>343</v>
      </c>
      <c r="K820" s="100">
        <f t="shared" si="288"/>
        <v>2</v>
      </c>
      <c r="L820" s="100"/>
      <c r="M820" s="100"/>
      <c r="N820" s="100"/>
      <c r="O820" s="100"/>
      <c r="P820" s="101">
        <f t="shared" si="289"/>
        <v>2</v>
      </c>
      <c r="Q820" s="102">
        <f t="shared" si="290"/>
        <v>4</v>
      </c>
      <c r="R820" s="102">
        <f t="shared" si="291"/>
        <v>3</v>
      </c>
      <c r="S820" s="102">
        <f t="shared" si="292"/>
        <v>3</v>
      </c>
      <c r="T820" s="102">
        <f t="shared" si="293"/>
        <v>1</v>
      </c>
      <c r="U820" s="102">
        <f t="shared" si="294"/>
        <v>1</v>
      </c>
      <c r="V820" s="102">
        <f t="shared" si="295"/>
        <v>4</v>
      </c>
      <c r="W820" s="102">
        <f t="shared" si="296"/>
        <v>2</v>
      </c>
      <c r="X820" s="102">
        <f t="shared" si="297"/>
        <v>3</v>
      </c>
      <c r="Y820" s="102">
        <f t="shared" si="298"/>
        <v>4</v>
      </c>
      <c r="Z820" s="102">
        <f t="shared" si="299"/>
        <v>3</v>
      </c>
      <c r="AA820" s="100" t="b">
        <f t="shared" si="300"/>
        <v>1</v>
      </c>
      <c r="AB820" s="100">
        <f t="array" ref="AB820">IF($AA820,MEDIAN(IF(G1SelectionMask="x",IF(INDEX(RawDataRefData,$E820,0)&gt;0,INDEX(RawDataRefData,$E820,0)),"")),"")</f>
        <v>3</v>
      </c>
      <c r="AC820" s="100">
        <f t="array" ref="AC820">IF($AA820,QUARTILE(IF(G1SelectionMask="x",IF(INDEX(RawDataRefData,$E820,0)&gt;0,INDEX(RawDataRefData,$E820,0)),""),1),"")</f>
        <v>2</v>
      </c>
      <c r="AD820" s="100">
        <f t="array" ref="AD820">IF($AA820,QUARTILE(IF(G1SelectionMask="x",IF(INDEX(RawDataRefData,$E820,0)&gt;0,INDEX(RawDataRefData,$E820,0)),""),3),"")</f>
        <v>3.5</v>
      </c>
      <c r="AE820" s="100">
        <f t="array" ref="AE820">IF($AA820,MIN(IF(G1SelectionMask="x",IF(INDEX(RawDataRefData,$E820,0)&gt;0,INDEX(RawDataRefData,$E820,0)),"")),"")</f>
        <v>1</v>
      </c>
      <c r="AF820" s="100">
        <f t="array" ref="AF820">IF($AA820,MAX(IF(G1SelectionMask="x",IF(INDEX(RawDataRefData,$E820,0)&gt;0,INDEX(RawDataRefData,$E820,0)),"")),"")</f>
        <v>4</v>
      </c>
      <c r="AG820" s="100">
        <f t="shared" si="301"/>
        <v>2.7272727272727271</v>
      </c>
      <c r="AH820" s="100">
        <f t="array" ref="AH820">IF($AA820,STDEVA(IF(G1SelectionMask="x",IF(INDEX(RawDataRefData,$E820,0)&gt;0,INDEX(RawDataRefData,$E820,0)),"")),"")</f>
        <v>1.1037127426019049</v>
      </c>
      <c r="AI820" s="101" t="b">
        <f t="shared" si="302"/>
        <v>1</v>
      </c>
      <c r="AJ820" s="101">
        <f t="array" ref="AJ820">IF($AI820,MEDIAN(IF(G2SelectionMask="x",IF(INDEX(RawDataRefData,$E820,0)&gt;0,INDEX(RawDataRefData,$E820,0)),"")),"")</f>
        <v>3</v>
      </c>
      <c r="AK820" s="101">
        <f t="array" ref="AK820">IF($AI820,QUARTILE(IF(G2SelectionMask="x",IF(INDEX(RawDataRefData,$E820,0)&gt;0,INDEX(RawDataRefData,$E820,0)),""),1),"")</f>
        <v>2</v>
      </c>
      <c r="AL820" s="101">
        <f t="array" ref="AL820">IF($AI820,QUARTILE(IF(G2SelectionMask="x",IF(INDEX(RawDataRefData,$E820,0)&gt;0,INDEX(RawDataRefData,$E820,0)),""),3),"")</f>
        <v>3.5</v>
      </c>
      <c r="AM820" s="101">
        <f t="array" ref="AM820">IF($AI820,MIN(IF(G2SelectionMask="x",IF(INDEX(RawDataRefData,$E820,0)&gt;0,INDEX(RawDataRefData,$E820,0)),"")),"")</f>
        <v>1</v>
      </c>
      <c r="AN820" s="101">
        <f t="array" ref="AN820">IF($AI820,MAX(IF(G2SelectionMask="x",IF(INDEX(RawDataRefData,$E820,0)&gt;0,INDEX(RawDataRefData,$E820,0)),"")),"")</f>
        <v>4</v>
      </c>
      <c r="AO820" s="101">
        <f t="shared" si="304"/>
        <v>2.8181818181818183</v>
      </c>
      <c r="AP820" s="101">
        <f t="array" ref="AP820">IF($AI820,STDEVA(IF(G2SelectionMask="x",IF(INDEX(RawDataRefData,$E820,0)&gt;0,INDEX(RawDataRefData,$E820,0)),"")),"")</f>
        <v>0.98164981721404299</v>
      </c>
      <c r="AQ820" s="100" t="b">
        <f t="shared" si="305"/>
        <v>0</v>
      </c>
      <c r="AR820" s="100" t="str">
        <f t="array" ref="AR820">IF($AQ820,MEDIAN(IF(G3SelectionMask="x",IF(INDEX(RawDataRefData,$E820,0)&gt;0,INDEX(RawDataRefData,$E820,0)),"")),"")</f>
        <v/>
      </c>
      <c r="AS820" s="100" t="str">
        <f t="array" ref="AS820">IF($AQ820,QUARTILE(IF(G3SelectionMask="x",IF(INDEX(RawDataRefData,$E820,0)&gt;0,INDEX(RawDataRefData,$E820,0)),""),1),"")</f>
        <v/>
      </c>
      <c r="AT820" s="100" t="str">
        <f t="array" ref="AT820">IF($AQ820,QUARTILE(IF(G3SelectionMask="x",IF(INDEX(RawDataRefData,$E820,0)&gt;0,INDEX(RawDataRefData,$E820,0)),""),3),"")</f>
        <v/>
      </c>
      <c r="AU820" s="100" t="str">
        <f t="array" ref="AU820">IF($AQ820,MIN(IF(G3SelectionMask="x",IF(INDEX(RawDataRefData,$E820,0)&gt;0,INDEX(RawDataRefData,$E820,0)),"")),"")</f>
        <v/>
      </c>
      <c r="AV820" s="100" t="str">
        <f t="array" ref="AV820">IF($AQ820,MAX(IF(G3SelectionMask="x",IF(INDEX(RawDataRefData,$E820,0)&gt;0,INDEX(RawDataRefData,$E820,0)),"")),"")</f>
        <v/>
      </c>
      <c r="AW820" s="100" t="str">
        <f t="shared" si="306"/>
        <v/>
      </c>
      <c r="AX820" s="100" t="str">
        <f t="array" ref="AX820">IF($AQ820,STDEVA(IF(G3SelectionMask="x",IF(INDEX(RawDataRefData,$E820,0)&gt;0,INDEX(RawDataRefData,$E820,0)),"")),"")</f>
        <v/>
      </c>
      <c r="AY820" s="101" t="b">
        <f t="shared" si="307"/>
        <v>0</v>
      </c>
      <c r="AZ820" s="101" t="str">
        <f t="array" ref="AZ820">IF($AY820,MEDIAN(IF(G4SelectionMask="x",IF(INDEX(RawDataRefData,$E820,0)&gt;0,INDEX(RawDataRefData,$E820,0)),"")),"")</f>
        <v/>
      </c>
      <c r="BA820" s="101" t="str">
        <f t="array" ref="BA820">IF($AY820,QUARTILE(IF(G4SelectionMask="x",IF(INDEX(RawDataRefData,$E820,0)&gt;0,INDEX(RawDataRefData,$E820,0)),""),1),"")</f>
        <v/>
      </c>
      <c r="BB820" s="101" t="str">
        <f t="array" ref="BB820">IF($AY820,QUARTILE(IF(G4SelectionMask="x",IF(INDEX(RawDataRefData,$E820,0)&gt;0,INDEX(RawDataRefData,$E820,0)),""),3),"")</f>
        <v/>
      </c>
      <c r="BC820" s="101" t="str">
        <f t="array" ref="BC820">IF($AY820,MIN(IF(G4SelectionMask="x",IF(INDEX(RawDataRefData,$E820,0)&gt;0,INDEX(RawDataRefData,$E820,0)),"")),"")</f>
        <v/>
      </c>
      <c r="BD820" s="101" t="str">
        <f t="array" ref="BD820">IF($AY820,MAX(IF(G4SelectionMask="x",IF(INDEX(RawDataRefData,$E820,0)&gt;0,INDEX(RawDataRefData,$E820,0)),"")),"")</f>
        <v/>
      </c>
      <c r="BE820" s="101" t="str">
        <f t="shared" si="308"/>
        <v/>
      </c>
      <c r="BF820" s="101" t="str">
        <f t="array" ref="BF820">IF($AY820,STDEVA(IF(G4SelectionMask="x",IF(INDEX(RawDataRefData,$E820,0)&gt;0,INDEX(RawDataRefData,$E820,0)),"")),"")</f>
        <v/>
      </c>
      <c r="BG820" s="100" t="b">
        <f t="shared" si="309"/>
        <v>0</v>
      </c>
      <c r="BH820" s="100" t="str">
        <f t="array" ref="BH820">IF($BG820,MEDIAN(IF(G5SelectionMask="x",IF(INDEX(RawDataRefData,$E820,0)&gt;0,INDEX(RawDataRefData,$E820,0)),"")),"")</f>
        <v/>
      </c>
      <c r="BI820" s="100" t="str">
        <f t="array" ref="BI820">IF($BG820,QUARTILE(IF(G5SelectionMask="x",IF(INDEX(RawDataRefData,$E820,0)&gt;0,INDEX(RawDataRefData,$E820,0)),""),1),"")</f>
        <v/>
      </c>
      <c r="BJ820" s="100" t="str">
        <f t="array" ref="BJ820">IF($BG820,QUARTILE(IF(G5SelectionMask="x",IF(INDEX(RawDataRefData,$E820,0)&gt;0,INDEX(RawDataRefData,$E820,0)),""),3),"")</f>
        <v/>
      </c>
      <c r="BK820" s="100" t="str">
        <f t="array" ref="BK820">IF($BG820,MIN(IF(G5SelectionMask="x",IF(INDEX(RawDataRefData,$E820,0)&gt;0,INDEX(RawDataRefData,$E820,0)),"")),"")</f>
        <v/>
      </c>
      <c r="BL820" s="100" t="str">
        <f t="array" ref="BL820">IF($BG820,MAX(IF(G5SelectionMask="x",IF(INDEX(RawDataRefData,$E820,0)&gt;0,INDEX(RawDataRefData,$E820,0)),"")),"")</f>
        <v/>
      </c>
      <c r="BM820" s="100" t="str">
        <f t="shared" si="310"/>
        <v/>
      </c>
      <c r="BN820" s="103" t="str">
        <f t="array" ref="BN820">IF($BG820,STDEVA(IF(G5SelectionMask="x",IF(INDEX(RawDataRefData,$E820,0)&gt;0,INDEX(RawDataRefData,$E820,0)),"")),"")</f>
        <v/>
      </c>
      <c r="BO820" s="104"/>
      <c r="BP820" s="105">
        <v>2</v>
      </c>
      <c r="BQ820" s="105">
        <v>2</v>
      </c>
      <c r="BR820" s="105">
        <v>4</v>
      </c>
      <c r="BS820" s="105">
        <v>3</v>
      </c>
      <c r="BT820" s="105">
        <v>3</v>
      </c>
      <c r="BU820" s="105">
        <v>1</v>
      </c>
      <c r="BV820" s="105">
        <v>1</v>
      </c>
      <c r="BW820" s="105">
        <v>4</v>
      </c>
      <c r="BX820" s="105">
        <v>2</v>
      </c>
      <c r="BY820" s="105">
        <v>3</v>
      </c>
      <c r="BZ820" s="105">
        <v>4</v>
      </c>
      <c r="CA820" s="105">
        <v>3</v>
      </c>
      <c r="CB820" s="105">
        <v>2</v>
      </c>
      <c r="CC820" s="105">
        <v>3</v>
      </c>
      <c r="CD820" s="105">
        <v>3</v>
      </c>
    </row>
    <row r="821" spans="1:82" x14ac:dyDescent="0.2">
      <c r="A821" s="33">
        <f t="shared" si="264"/>
        <v>0</v>
      </c>
      <c r="B821" s="218"/>
      <c r="C821" s="215"/>
      <c r="D821" s="224"/>
      <c r="E821" s="72">
        <f t="shared" si="303"/>
        <v>812</v>
      </c>
      <c r="F821" s="9" t="s">
        <v>1064</v>
      </c>
      <c r="H821" s="9" t="s">
        <v>1214</v>
      </c>
      <c r="I821" s="9" t="s">
        <v>343</v>
      </c>
      <c r="K821" s="100">
        <f t="shared" si="288"/>
        <v>3</v>
      </c>
      <c r="L821" s="100"/>
      <c r="M821" s="100"/>
      <c r="N821" s="100"/>
      <c r="O821" s="100"/>
      <c r="P821" s="101">
        <f t="shared" si="289"/>
        <v>3</v>
      </c>
      <c r="Q821" s="102">
        <f t="shared" si="290"/>
        <v>2</v>
      </c>
      <c r="R821" s="102">
        <f t="shared" si="291"/>
        <v>1</v>
      </c>
      <c r="S821" s="102">
        <f t="shared" si="292"/>
        <v>3</v>
      </c>
      <c r="T821" s="102">
        <f t="shared" si="293"/>
        <v>1</v>
      </c>
      <c r="U821" s="102">
        <f t="shared" si="294"/>
        <v>4</v>
      </c>
      <c r="V821" s="102">
        <f t="shared" si="295"/>
        <v>4</v>
      </c>
      <c r="W821" s="102">
        <f t="shared" si="296"/>
        <v>1</v>
      </c>
      <c r="X821" s="102">
        <f t="shared" si="297"/>
        <v>3</v>
      </c>
      <c r="Y821" s="102">
        <f t="shared" si="298"/>
        <v>4</v>
      </c>
      <c r="Z821" s="102">
        <f t="shared" si="299"/>
        <v>4</v>
      </c>
      <c r="AA821" s="100" t="b">
        <f t="shared" si="300"/>
        <v>1</v>
      </c>
      <c r="AB821" s="100">
        <f t="array" ref="AB821">IF($AA821,MEDIAN(IF(G1SelectionMask="x",IF(INDEX(RawDataRefData,$E821,0)&gt;0,INDEX(RawDataRefData,$E821,0)),"")),"")</f>
        <v>3</v>
      </c>
      <c r="AC821" s="100">
        <f t="array" ref="AC821">IF($AA821,QUARTILE(IF(G1SelectionMask="x",IF(INDEX(RawDataRefData,$E821,0)&gt;0,INDEX(RawDataRefData,$E821,0)),""),1),"")</f>
        <v>1.5</v>
      </c>
      <c r="AD821" s="100">
        <f t="array" ref="AD821">IF($AA821,QUARTILE(IF(G1SelectionMask="x",IF(INDEX(RawDataRefData,$E821,0)&gt;0,INDEX(RawDataRefData,$E821,0)),""),3),"")</f>
        <v>4</v>
      </c>
      <c r="AE821" s="100">
        <f t="array" ref="AE821">IF($AA821,MIN(IF(G1SelectionMask="x",IF(INDEX(RawDataRefData,$E821,0)&gt;0,INDEX(RawDataRefData,$E821,0)),"")),"")</f>
        <v>1</v>
      </c>
      <c r="AF821" s="100">
        <f t="array" ref="AF821">IF($AA821,MAX(IF(G1SelectionMask="x",IF(INDEX(RawDataRefData,$E821,0)&gt;0,INDEX(RawDataRefData,$E821,0)),"")),"")</f>
        <v>4</v>
      </c>
      <c r="AG821" s="100">
        <f t="shared" si="301"/>
        <v>2.7272727272727271</v>
      </c>
      <c r="AH821" s="100">
        <f t="array" ref="AH821">IF($AA821,STDEVA(IF(G1SelectionMask="x",IF(INDEX(RawDataRefData,$E821,0)&gt;0,INDEX(RawDataRefData,$E821,0)),"")),"")</f>
        <v>1.2720777563426768</v>
      </c>
      <c r="AI821" s="101" t="b">
        <f t="shared" si="302"/>
        <v>1</v>
      </c>
      <c r="AJ821" s="101">
        <f t="array" ref="AJ821">IF($AI821,MEDIAN(IF(G2SelectionMask="x",IF(INDEX(RawDataRefData,$E821,0)&gt;0,INDEX(RawDataRefData,$E821,0)),"")),"")</f>
        <v>3</v>
      </c>
      <c r="AK821" s="101">
        <f t="array" ref="AK821">IF($AI821,QUARTILE(IF(G2SelectionMask="x",IF(INDEX(RawDataRefData,$E821,0)&gt;0,INDEX(RawDataRefData,$E821,0)),""),1),"")</f>
        <v>1.5</v>
      </c>
      <c r="AL821" s="101">
        <f t="array" ref="AL821">IF($AI821,QUARTILE(IF(G2SelectionMask="x",IF(INDEX(RawDataRefData,$E821,0)&gt;0,INDEX(RawDataRefData,$E821,0)),""),3),"")</f>
        <v>4</v>
      </c>
      <c r="AM821" s="101">
        <f t="array" ref="AM821">IF($AI821,MIN(IF(G2SelectionMask="x",IF(INDEX(RawDataRefData,$E821,0)&gt;0,INDEX(RawDataRefData,$E821,0)),"")),"")</f>
        <v>1</v>
      </c>
      <c r="AN821" s="101">
        <f t="array" ref="AN821">IF($AI821,MAX(IF(G2SelectionMask="x",IF(INDEX(RawDataRefData,$E821,0)&gt;0,INDEX(RawDataRefData,$E821,0)),"")),"")</f>
        <v>4</v>
      </c>
      <c r="AO821" s="101">
        <f t="shared" si="304"/>
        <v>2.7272727272727271</v>
      </c>
      <c r="AP821" s="101">
        <f t="array" ref="AP821">IF($AI821,STDEVA(IF(G2SelectionMask="x",IF(INDEX(RawDataRefData,$E821,0)&gt;0,INDEX(RawDataRefData,$E821,0)),"")),"")</f>
        <v>1.2720777563426768</v>
      </c>
      <c r="AQ821" s="100" t="b">
        <f t="shared" si="305"/>
        <v>0</v>
      </c>
      <c r="AR821" s="100" t="str">
        <f t="array" ref="AR821">IF($AQ821,MEDIAN(IF(G3SelectionMask="x",IF(INDEX(RawDataRefData,$E821,0)&gt;0,INDEX(RawDataRefData,$E821,0)),"")),"")</f>
        <v/>
      </c>
      <c r="AS821" s="100" t="str">
        <f t="array" ref="AS821">IF($AQ821,QUARTILE(IF(G3SelectionMask="x",IF(INDEX(RawDataRefData,$E821,0)&gt;0,INDEX(RawDataRefData,$E821,0)),""),1),"")</f>
        <v/>
      </c>
      <c r="AT821" s="100" t="str">
        <f t="array" ref="AT821">IF($AQ821,QUARTILE(IF(G3SelectionMask="x",IF(INDEX(RawDataRefData,$E821,0)&gt;0,INDEX(RawDataRefData,$E821,0)),""),3),"")</f>
        <v/>
      </c>
      <c r="AU821" s="100" t="str">
        <f t="array" ref="AU821">IF($AQ821,MIN(IF(G3SelectionMask="x",IF(INDEX(RawDataRefData,$E821,0)&gt;0,INDEX(RawDataRefData,$E821,0)),"")),"")</f>
        <v/>
      </c>
      <c r="AV821" s="100" t="str">
        <f t="array" ref="AV821">IF($AQ821,MAX(IF(G3SelectionMask="x",IF(INDEX(RawDataRefData,$E821,0)&gt;0,INDEX(RawDataRefData,$E821,0)),"")),"")</f>
        <v/>
      </c>
      <c r="AW821" s="100" t="str">
        <f t="shared" si="306"/>
        <v/>
      </c>
      <c r="AX821" s="100" t="str">
        <f t="array" ref="AX821">IF($AQ821,STDEVA(IF(G3SelectionMask="x",IF(INDEX(RawDataRefData,$E821,0)&gt;0,INDEX(RawDataRefData,$E821,0)),"")),"")</f>
        <v/>
      </c>
      <c r="AY821" s="101" t="b">
        <f t="shared" si="307"/>
        <v>0</v>
      </c>
      <c r="AZ821" s="101" t="str">
        <f t="array" ref="AZ821">IF($AY821,MEDIAN(IF(G4SelectionMask="x",IF(INDEX(RawDataRefData,$E821,0)&gt;0,INDEX(RawDataRefData,$E821,0)),"")),"")</f>
        <v/>
      </c>
      <c r="BA821" s="101" t="str">
        <f t="array" ref="BA821">IF($AY821,QUARTILE(IF(G4SelectionMask="x",IF(INDEX(RawDataRefData,$E821,0)&gt;0,INDEX(RawDataRefData,$E821,0)),""),1),"")</f>
        <v/>
      </c>
      <c r="BB821" s="101" t="str">
        <f t="array" ref="BB821">IF($AY821,QUARTILE(IF(G4SelectionMask="x",IF(INDEX(RawDataRefData,$E821,0)&gt;0,INDEX(RawDataRefData,$E821,0)),""),3),"")</f>
        <v/>
      </c>
      <c r="BC821" s="101" t="str">
        <f t="array" ref="BC821">IF($AY821,MIN(IF(G4SelectionMask="x",IF(INDEX(RawDataRefData,$E821,0)&gt;0,INDEX(RawDataRefData,$E821,0)),"")),"")</f>
        <v/>
      </c>
      <c r="BD821" s="101" t="str">
        <f t="array" ref="BD821">IF($AY821,MAX(IF(G4SelectionMask="x",IF(INDEX(RawDataRefData,$E821,0)&gt;0,INDEX(RawDataRefData,$E821,0)),"")),"")</f>
        <v/>
      </c>
      <c r="BE821" s="101" t="str">
        <f t="shared" si="308"/>
        <v/>
      </c>
      <c r="BF821" s="101" t="str">
        <f t="array" ref="BF821">IF($AY821,STDEVA(IF(G4SelectionMask="x",IF(INDEX(RawDataRefData,$E821,0)&gt;0,INDEX(RawDataRefData,$E821,0)),"")),"")</f>
        <v/>
      </c>
      <c r="BG821" s="100" t="b">
        <f t="shared" si="309"/>
        <v>0</v>
      </c>
      <c r="BH821" s="100" t="str">
        <f t="array" ref="BH821">IF($BG821,MEDIAN(IF(G5SelectionMask="x",IF(INDEX(RawDataRefData,$E821,0)&gt;0,INDEX(RawDataRefData,$E821,0)),"")),"")</f>
        <v/>
      </c>
      <c r="BI821" s="100" t="str">
        <f t="array" ref="BI821">IF($BG821,QUARTILE(IF(G5SelectionMask="x",IF(INDEX(RawDataRefData,$E821,0)&gt;0,INDEX(RawDataRefData,$E821,0)),""),1),"")</f>
        <v/>
      </c>
      <c r="BJ821" s="100" t="str">
        <f t="array" ref="BJ821">IF($BG821,QUARTILE(IF(G5SelectionMask="x",IF(INDEX(RawDataRefData,$E821,0)&gt;0,INDEX(RawDataRefData,$E821,0)),""),3),"")</f>
        <v/>
      </c>
      <c r="BK821" s="100" t="str">
        <f t="array" ref="BK821">IF($BG821,MIN(IF(G5SelectionMask="x",IF(INDEX(RawDataRefData,$E821,0)&gt;0,INDEX(RawDataRefData,$E821,0)),"")),"")</f>
        <v/>
      </c>
      <c r="BL821" s="100" t="str">
        <f t="array" ref="BL821">IF($BG821,MAX(IF(G5SelectionMask="x",IF(INDEX(RawDataRefData,$E821,0)&gt;0,INDEX(RawDataRefData,$E821,0)),"")),"")</f>
        <v/>
      </c>
      <c r="BM821" s="100" t="str">
        <f t="shared" si="310"/>
        <v/>
      </c>
      <c r="BN821" s="103" t="str">
        <f t="array" ref="BN821">IF($BG821,STDEVA(IF(G5SelectionMask="x",IF(INDEX(RawDataRefData,$E821,0)&gt;0,INDEX(RawDataRefData,$E821,0)),"")),"")</f>
        <v/>
      </c>
      <c r="BO821" s="104"/>
      <c r="BP821" s="105">
        <v>3</v>
      </c>
      <c r="BQ821" s="105">
        <v>3</v>
      </c>
      <c r="BR821" s="105">
        <v>2</v>
      </c>
      <c r="BS821" s="105">
        <v>1</v>
      </c>
      <c r="BT821" s="105">
        <v>3</v>
      </c>
      <c r="BU821" s="105">
        <v>1</v>
      </c>
      <c r="BV821" s="105">
        <v>4</v>
      </c>
      <c r="BW821" s="105">
        <v>4</v>
      </c>
      <c r="BX821" s="105">
        <v>1</v>
      </c>
      <c r="BY821" s="105">
        <v>3</v>
      </c>
      <c r="BZ821" s="105">
        <v>4</v>
      </c>
      <c r="CA821" s="105">
        <v>4</v>
      </c>
      <c r="CB821" s="105">
        <v>1</v>
      </c>
      <c r="CC821" s="105">
        <v>4</v>
      </c>
      <c r="CD821" s="105">
        <v>3</v>
      </c>
    </row>
    <row r="822" spans="1:82" x14ac:dyDescent="0.2">
      <c r="A822" s="33">
        <f t="shared" si="264"/>
        <v>0</v>
      </c>
      <c r="B822" s="218"/>
      <c r="C822" s="215"/>
      <c r="D822" s="224"/>
      <c r="E822" s="72">
        <f t="shared" si="303"/>
        <v>813</v>
      </c>
      <c r="F822" s="9" t="s">
        <v>1065</v>
      </c>
      <c r="H822" s="9" t="s">
        <v>1214</v>
      </c>
      <c r="I822" s="9" t="s">
        <v>343</v>
      </c>
      <c r="K822" s="100">
        <f t="shared" si="288"/>
        <v>3</v>
      </c>
      <c r="L822" s="100"/>
      <c r="M822" s="100"/>
      <c r="N822" s="100"/>
      <c r="O822" s="100"/>
      <c r="P822" s="101">
        <f t="shared" si="289"/>
        <v>2</v>
      </c>
      <c r="Q822" s="102">
        <f t="shared" si="290"/>
        <v>3</v>
      </c>
      <c r="R822" s="102">
        <f t="shared" si="291"/>
        <v>1</v>
      </c>
      <c r="S822" s="102">
        <f t="shared" si="292"/>
        <v>4</v>
      </c>
      <c r="T822" s="102">
        <f t="shared" si="293"/>
        <v>4</v>
      </c>
      <c r="U822" s="102">
        <f t="shared" si="294"/>
        <v>4</v>
      </c>
      <c r="V822" s="102">
        <f t="shared" si="295"/>
        <v>2</v>
      </c>
      <c r="W822" s="102">
        <f t="shared" si="296"/>
        <v>4</v>
      </c>
      <c r="X822" s="102">
        <f t="shared" si="297"/>
        <v>3</v>
      </c>
      <c r="Y822" s="102">
        <f t="shared" si="298"/>
        <v>2</v>
      </c>
      <c r="Z822" s="102">
        <f t="shared" si="299"/>
        <v>4</v>
      </c>
      <c r="AA822" s="100" t="b">
        <f t="shared" si="300"/>
        <v>1</v>
      </c>
      <c r="AB822" s="100">
        <f t="array" ref="AB822">IF($AA822,MEDIAN(IF(G1SelectionMask="x",IF(INDEX(RawDataRefData,$E822,0)&gt;0,INDEX(RawDataRefData,$E822,0)),"")),"")</f>
        <v>3</v>
      </c>
      <c r="AC822" s="100">
        <f t="array" ref="AC822">IF($AA822,QUARTILE(IF(G1SelectionMask="x",IF(INDEX(RawDataRefData,$E822,0)&gt;0,INDEX(RawDataRefData,$E822,0)),""),1),"")</f>
        <v>2</v>
      </c>
      <c r="AD822" s="100">
        <f t="array" ref="AD822">IF($AA822,QUARTILE(IF(G1SelectionMask="x",IF(INDEX(RawDataRefData,$E822,0)&gt;0,INDEX(RawDataRefData,$E822,0)),""),3),"")</f>
        <v>4</v>
      </c>
      <c r="AE822" s="100">
        <f t="array" ref="AE822">IF($AA822,MIN(IF(G1SelectionMask="x",IF(INDEX(RawDataRefData,$E822,0)&gt;0,INDEX(RawDataRefData,$E822,0)),"")),"")</f>
        <v>1</v>
      </c>
      <c r="AF822" s="100">
        <f t="array" ref="AF822">IF($AA822,MAX(IF(G1SelectionMask="x",IF(INDEX(RawDataRefData,$E822,0)&gt;0,INDEX(RawDataRefData,$E822,0)),"")),"")</f>
        <v>4</v>
      </c>
      <c r="AG822" s="100">
        <f t="shared" si="301"/>
        <v>3</v>
      </c>
      <c r="AH822" s="100">
        <f t="array" ref="AH822">IF($AA822,STDEVA(IF(G1SelectionMask="x",IF(INDEX(RawDataRefData,$E822,0)&gt;0,INDEX(RawDataRefData,$E822,0)),"")),"")</f>
        <v>1.0954451150103321</v>
      </c>
      <c r="AI822" s="101" t="b">
        <f t="shared" si="302"/>
        <v>1</v>
      </c>
      <c r="AJ822" s="101">
        <f t="array" ref="AJ822">IF($AI822,MEDIAN(IF(G2SelectionMask="x",IF(INDEX(RawDataRefData,$E822,0)&gt;0,INDEX(RawDataRefData,$E822,0)),"")),"")</f>
        <v>3</v>
      </c>
      <c r="AK822" s="101">
        <f t="array" ref="AK822">IF($AI822,QUARTILE(IF(G2SelectionMask="x",IF(INDEX(RawDataRefData,$E822,0)&gt;0,INDEX(RawDataRefData,$E822,0)),""),1),"")</f>
        <v>2</v>
      </c>
      <c r="AL822" s="101">
        <f t="array" ref="AL822">IF($AI822,QUARTILE(IF(G2SelectionMask="x",IF(INDEX(RawDataRefData,$E822,0)&gt;0,INDEX(RawDataRefData,$E822,0)),""),3),"")</f>
        <v>4</v>
      </c>
      <c r="AM822" s="101">
        <f t="array" ref="AM822">IF($AI822,MIN(IF(G2SelectionMask="x",IF(INDEX(RawDataRefData,$E822,0)&gt;0,INDEX(RawDataRefData,$E822,0)),"")),"")</f>
        <v>2</v>
      </c>
      <c r="AN822" s="101">
        <f t="array" ref="AN822">IF($AI822,MAX(IF(G2SelectionMask="x",IF(INDEX(RawDataRefData,$E822,0)&gt;0,INDEX(RawDataRefData,$E822,0)),"")),"")</f>
        <v>4</v>
      </c>
      <c r="AO822" s="101">
        <f t="shared" si="304"/>
        <v>3.0909090909090908</v>
      </c>
      <c r="AP822" s="101">
        <f t="array" ref="AP822">IF($AI822,STDEVA(IF(G2SelectionMask="x",IF(INDEX(RawDataRefData,$E822,0)&gt;0,INDEX(RawDataRefData,$E822,0)),"")),"")</f>
        <v>0.94387980744853883</v>
      </c>
      <c r="AQ822" s="100" t="b">
        <f t="shared" si="305"/>
        <v>0</v>
      </c>
      <c r="AR822" s="100" t="str">
        <f t="array" ref="AR822">IF($AQ822,MEDIAN(IF(G3SelectionMask="x",IF(INDEX(RawDataRefData,$E822,0)&gt;0,INDEX(RawDataRefData,$E822,0)),"")),"")</f>
        <v/>
      </c>
      <c r="AS822" s="100" t="str">
        <f t="array" ref="AS822">IF($AQ822,QUARTILE(IF(G3SelectionMask="x",IF(INDEX(RawDataRefData,$E822,0)&gt;0,INDEX(RawDataRefData,$E822,0)),""),1),"")</f>
        <v/>
      </c>
      <c r="AT822" s="100" t="str">
        <f t="array" ref="AT822">IF($AQ822,QUARTILE(IF(G3SelectionMask="x",IF(INDEX(RawDataRefData,$E822,0)&gt;0,INDEX(RawDataRefData,$E822,0)),""),3),"")</f>
        <v/>
      </c>
      <c r="AU822" s="100" t="str">
        <f t="array" ref="AU822">IF($AQ822,MIN(IF(G3SelectionMask="x",IF(INDEX(RawDataRefData,$E822,0)&gt;0,INDEX(RawDataRefData,$E822,0)),"")),"")</f>
        <v/>
      </c>
      <c r="AV822" s="100" t="str">
        <f t="array" ref="AV822">IF($AQ822,MAX(IF(G3SelectionMask="x",IF(INDEX(RawDataRefData,$E822,0)&gt;0,INDEX(RawDataRefData,$E822,0)),"")),"")</f>
        <v/>
      </c>
      <c r="AW822" s="100" t="str">
        <f t="shared" si="306"/>
        <v/>
      </c>
      <c r="AX822" s="100" t="str">
        <f t="array" ref="AX822">IF($AQ822,STDEVA(IF(G3SelectionMask="x",IF(INDEX(RawDataRefData,$E822,0)&gt;0,INDEX(RawDataRefData,$E822,0)),"")),"")</f>
        <v/>
      </c>
      <c r="AY822" s="101" t="b">
        <f t="shared" si="307"/>
        <v>0</v>
      </c>
      <c r="AZ822" s="101" t="str">
        <f t="array" ref="AZ822">IF($AY822,MEDIAN(IF(G4SelectionMask="x",IF(INDEX(RawDataRefData,$E822,0)&gt;0,INDEX(RawDataRefData,$E822,0)),"")),"")</f>
        <v/>
      </c>
      <c r="BA822" s="101" t="str">
        <f t="array" ref="BA822">IF($AY822,QUARTILE(IF(G4SelectionMask="x",IF(INDEX(RawDataRefData,$E822,0)&gt;0,INDEX(RawDataRefData,$E822,0)),""),1),"")</f>
        <v/>
      </c>
      <c r="BB822" s="101" t="str">
        <f t="array" ref="BB822">IF($AY822,QUARTILE(IF(G4SelectionMask="x",IF(INDEX(RawDataRefData,$E822,0)&gt;0,INDEX(RawDataRefData,$E822,0)),""),3),"")</f>
        <v/>
      </c>
      <c r="BC822" s="101" t="str">
        <f t="array" ref="BC822">IF($AY822,MIN(IF(G4SelectionMask="x",IF(INDEX(RawDataRefData,$E822,0)&gt;0,INDEX(RawDataRefData,$E822,0)),"")),"")</f>
        <v/>
      </c>
      <c r="BD822" s="101" t="str">
        <f t="array" ref="BD822">IF($AY822,MAX(IF(G4SelectionMask="x",IF(INDEX(RawDataRefData,$E822,0)&gt;0,INDEX(RawDataRefData,$E822,0)),"")),"")</f>
        <v/>
      </c>
      <c r="BE822" s="101" t="str">
        <f t="shared" si="308"/>
        <v/>
      </c>
      <c r="BF822" s="101" t="str">
        <f t="array" ref="BF822">IF($AY822,STDEVA(IF(G4SelectionMask="x",IF(INDEX(RawDataRefData,$E822,0)&gt;0,INDEX(RawDataRefData,$E822,0)),"")),"")</f>
        <v/>
      </c>
      <c r="BG822" s="100" t="b">
        <f t="shared" si="309"/>
        <v>0</v>
      </c>
      <c r="BH822" s="100" t="str">
        <f t="array" ref="BH822">IF($BG822,MEDIAN(IF(G5SelectionMask="x",IF(INDEX(RawDataRefData,$E822,0)&gt;0,INDEX(RawDataRefData,$E822,0)),"")),"")</f>
        <v/>
      </c>
      <c r="BI822" s="100" t="str">
        <f t="array" ref="BI822">IF($BG822,QUARTILE(IF(G5SelectionMask="x",IF(INDEX(RawDataRefData,$E822,0)&gt;0,INDEX(RawDataRefData,$E822,0)),""),1),"")</f>
        <v/>
      </c>
      <c r="BJ822" s="100" t="str">
        <f t="array" ref="BJ822">IF($BG822,QUARTILE(IF(G5SelectionMask="x",IF(INDEX(RawDataRefData,$E822,0)&gt;0,INDEX(RawDataRefData,$E822,0)),""),3),"")</f>
        <v/>
      </c>
      <c r="BK822" s="100" t="str">
        <f t="array" ref="BK822">IF($BG822,MIN(IF(G5SelectionMask="x",IF(INDEX(RawDataRefData,$E822,0)&gt;0,INDEX(RawDataRefData,$E822,0)),"")),"")</f>
        <v/>
      </c>
      <c r="BL822" s="100" t="str">
        <f t="array" ref="BL822">IF($BG822,MAX(IF(G5SelectionMask="x",IF(INDEX(RawDataRefData,$E822,0)&gt;0,INDEX(RawDataRefData,$E822,0)),"")),"")</f>
        <v/>
      </c>
      <c r="BM822" s="100" t="str">
        <f t="shared" si="310"/>
        <v/>
      </c>
      <c r="BN822" s="103" t="str">
        <f t="array" ref="BN822">IF($BG822,STDEVA(IF(G5SelectionMask="x",IF(INDEX(RawDataRefData,$E822,0)&gt;0,INDEX(RawDataRefData,$E822,0)),"")),"")</f>
        <v/>
      </c>
      <c r="BO822" s="104"/>
      <c r="BP822" s="105">
        <v>3</v>
      </c>
      <c r="BQ822" s="105">
        <v>2</v>
      </c>
      <c r="BR822" s="105">
        <v>3</v>
      </c>
      <c r="BS822" s="105">
        <v>1</v>
      </c>
      <c r="BT822" s="105">
        <v>4</v>
      </c>
      <c r="BU822" s="105">
        <v>4</v>
      </c>
      <c r="BV822" s="105">
        <v>4</v>
      </c>
      <c r="BW822" s="105">
        <v>2</v>
      </c>
      <c r="BX822" s="105">
        <v>4</v>
      </c>
      <c r="BY822" s="105">
        <v>3</v>
      </c>
      <c r="BZ822" s="105">
        <v>2</v>
      </c>
      <c r="CA822" s="105">
        <v>4</v>
      </c>
      <c r="CB822" s="105">
        <v>3</v>
      </c>
      <c r="CC822" s="105">
        <v>4</v>
      </c>
      <c r="CD822" s="105">
        <v>2</v>
      </c>
    </row>
    <row r="823" spans="1:82" x14ac:dyDescent="0.2">
      <c r="A823" s="33">
        <f t="shared" si="264"/>
        <v>0</v>
      </c>
      <c r="B823" s="218"/>
      <c r="C823" s="215"/>
      <c r="D823" s="224"/>
      <c r="E823" s="72">
        <f t="shared" si="303"/>
        <v>814</v>
      </c>
      <c r="F823" s="9" t="s">
        <v>1066</v>
      </c>
      <c r="H823" s="9" t="s">
        <v>1214</v>
      </c>
      <c r="I823" s="9" t="s">
        <v>343</v>
      </c>
      <c r="K823" s="100">
        <f t="shared" si="288"/>
        <v>2</v>
      </c>
      <c r="L823" s="100"/>
      <c r="M823" s="100"/>
      <c r="N823" s="100"/>
      <c r="O823" s="100"/>
      <c r="P823" s="101">
        <f t="shared" si="289"/>
        <v>4</v>
      </c>
      <c r="Q823" s="102">
        <f t="shared" si="290"/>
        <v>1</v>
      </c>
      <c r="R823" s="102">
        <f t="shared" si="291"/>
        <v>4</v>
      </c>
      <c r="S823" s="102">
        <f t="shared" si="292"/>
        <v>4</v>
      </c>
      <c r="T823" s="102">
        <f t="shared" si="293"/>
        <v>3</v>
      </c>
      <c r="U823" s="102">
        <f t="shared" si="294"/>
        <v>2</v>
      </c>
      <c r="V823" s="102">
        <f t="shared" si="295"/>
        <v>3</v>
      </c>
      <c r="W823" s="102">
        <f t="shared" si="296"/>
        <v>4</v>
      </c>
      <c r="X823" s="102">
        <f t="shared" si="297"/>
        <v>1</v>
      </c>
      <c r="Y823" s="102">
        <f t="shared" si="298"/>
        <v>4</v>
      </c>
      <c r="Z823" s="102">
        <f t="shared" si="299"/>
        <v>4</v>
      </c>
      <c r="AA823" s="100" t="b">
        <f t="shared" si="300"/>
        <v>1</v>
      </c>
      <c r="AB823" s="100">
        <f t="array" ref="AB823">IF($AA823,MEDIAN(IF(G1SelectionMask="x",IF(INDEX(RawDataRefData,$E823,0)&gt;0,INDEX(RawDataRefData,$E823,0)),"")),"")</f>
        <v>4</v>
      </c>
      <c r="AC823" s="100">
        <f t="array" ref="AC823">IF($AA823,QUARTILE(IF(G1SelectionMask="x",IF(INDEX(RawDataRefData,$E823,0)&gt;0,INDEX(RawDataRefData,$E823,0)),""),1),"")</f>
        <v>2.5</v>
      </c>
      <c r="AD823" s="100">
        <f t="array" ref="AD823">IF($AA823,QUARTILE(IF(G1SelectionMask="x",IF(INDEX(RawDataRefData,$E823,0)&gt;0,INDEX(RawDataRefData,$E823,0)),""),3),"")</f>
        <v>4</v>
      </c>
      <c r="AE823" s="100">
        <f t="array" ref="AE823">IF($AA823,MIN(IF(G1SelectionMask="x",IF(INDEX(RawDataRefData,$E823,0)&gt;0,INDEX(RawDataRefData,$E823,0)),"")),"")</f>
        <v>1</v>
      </c>
      <c r="AF823" s="100">
        <f t="array" ref="AF823">IF($AA823,MAX(IF(G1SelectionMask="x",IF(INDEX(RawDataRefData,$E823,0)&gt;0,INDEX(RawDataRefData,$E823,0)),"")),"")</f>
        <v>4</v>
      </c>
      <c r="AG823" s="100">
        <f t="shared" si="301"/>
        <v>3.0909090909090908</v>
      </c>
      <c r="AH823" s="100">
        <f t="array" ref="AH823">IF($AA823,STDEVA(IF(G1SelectionMask="x",IF(INDEX(RawDataRefData,$E823,0)&gt;0,INDEX(RawDataRefData,$E823,0)),"")),"")</f>
        <v>1.2210278829367864</v>
      </c>
      <c r="AI823" s="101" t="b">
        <f t="shared" si="302"/>
        <v>1</v>
      </c>
      <c r="AJ823" s="101">
        <f t="array" ref="AJ823">IF($AI823,MEDIAN(IF(G2SelectionMask="x",IF(INDEX(RawDataRefData,$E823,0)&gt;0,INDEX(RawDataRefData,$E823,0)),"")),"")</f>
        <v>4</v>
      </c>
      <c r="AK823" s="101">
        <f t="array" ref="AK823">IF($AI823,QUARTILE(IF(G2SelectionMask="x",IF(INDEX(RawDataRefData,$E823,0)&gt;0,INDEX(RawDataRefData,$E823,0)),""),1),"")</f>
        <v>3</v>
      </c>
      <c r="AL823" s="101">
        <f t="array" ref="AL823">IF($AI823,QUARTILE(IF(G2SelectionMask="x",IF(INDEX(RawDataRefData,$E823,0)&gt;0,INDEX(RawDataRefData,$E823,0)),""),3),"")</f>
        <v>4</v>
      </c>
      <c r="AM823" s="101">
        <f t="array" ref="AM823">IF($AI823,MIN(IF(G2SelectionMask="x",IF(INDEX(RawDataRefData,$E823,0)&gt;0,INDEX(RawDataRefData,$E823,0)),"")),"")</f>
        <v>1</v>
      </c>
      <c r="AN823" s="101">
        <f t="array" ref="AN823">IF($AI823,MAX(IF(G2SelectionMask="x",IF(INDEX(RawDataRefData,$E823,0)&gt;0,INDEX(RawDataRefData,$E823,0)),"")),"")</f>
        <v>4</v>
      </c>
      <c r="AO823" s="101">
        <f t="shared" si="304"/>
        <v>3.2727272727272729</v>
      </c>
      <c r="AP823" s="101">
        <f t="array" ref="AP823">IF($AI823,STDEVA(IF(G2SelectionMask="x",IF(INDEX(RawDataRefData,$E823,0)&gt;0,INDEX(RawDataRefData,$E823,0)),"")),"")</f>
        <v>1.0090499582190262</v>
      </c>
      <c r="AQ823" s="100" t="b">
        <f t="shared" si="305"/>
        <v>0</v>
      </c>
      <c r="AR823" s="100" t="str">
        <f t="array" ref="AR823">IF($AQ823,MEDIAN(IF(G3SelectionMask="x",IF(INDEX(RawDataRefData,$E823,0)&gt;0,INDEX(RawDataRefData,$E823,0)),"")),"")</f>
        <v/>
      </c>
      <c r="AS823" s="100" t="str">
        <f t="array" ref="AS823">IF($AQ823,QUARTILE(IF(G3SelectionMask="x",IF(INDEX(RawDataRefData,$E823,0)&gt;0,INDEX(RawDataRefData,$E823,0)),""),1),"")</f>
        <v/>
      </c>
      <c r="AT823" s="100" t="str">
        <f t="array" ref="AT823">IF($AQ823,QUARTILE(IF(G3SelectionMask="x",IF(INDEX(RawDataRefData,$E823,0)&gt;0,INDEX(RawDataRefData,$E823,0)),""),3),"")</f>
        <v/>
      </c>
      <c r="AU823" s="100" t="str">
        <f t="array" ref="AU823">IF($AQ823,MIN(IF(G3SelectionMask="x",IF(INDEX(RawDataRefData,$E823,0)&gt;0,INDEX(RawDataRefData,$E823,0)),"")),"")</f>
        <v/>
      </c>
      <c r="AV823" s="100" t="str">
        <f t="array" ref="AV823">IF($AQ823,MAX(IF(G3SelectionMask="x",IF(INDEX(RawDataRefData,$E823,0)&gt;0,INDEX(RawDataRefData,$E823,0)),"")),"")</f>
        <v/>
      </c>
      <c r="AW823" s="100" t="str">
        <f t="shared" si="306"/>
        <v/>
      </c>
      <c r="AX823" s="100" t="str">
        <f t="array" ref="AX823">IF($AQ823,STDEVA(IF(G3SelectionMask="x",IF(INDEX(RawDataRefData,$E823,0)&gt;0,INDEX(RawDataRefData,$E823,0)),"")),"")</f>
        <v/>
      </c>
      <c r="AY823" s="101" t="b">
        <f t="shared" si="307"/>
        <v>0</v>
      </c>
      <c r="AZ823" s="101" t="str">
        <f t="array" ref="AZ823">IF($AY823,MEDIAN(IF(G4SelectionMask="x",IF(INDEX(RawDataRefData,$E823,0)&gt;0,INDEX(RawDataRefData,$E823,0)),"")),"")</f>
        <v/>
      </c>
      <c r="BA823" s="101" t="str">
        <f t="array" ref="BA823">IF($AY823,QUARTILE(IF(G4SelectionMask="x",IF(INDEX(RawDataRefData,$E823,0)&gt;0,INDEX(RawDataRefData,$E823,0)),""),1),"")</f>
        <v/>
      </c>
      <c r="BB823" s="101" t="str">
        <f t="array" ref="BB823">IF($AY823,QUARTILE(IF(G4SelectionMask="x",IF(INDEX(RawDataRefData,$E823,0)&gt;0,INDEX(RawDataRefData,$E823,0)),""),3),"")</f>
        <v/>
      </c>
      <c r="BC823" s="101" t="str">
        <f t="array" ref="BC823">IF($AY823,MIN(IF(G4SelectionMask="x",IF(INDEX(RawDataRefData,$E823,0)&gt;0,INDEX(RawDataRefData,$E823,0)),"")),"")</f>
        <v/>
      </c>
      <c r="BD823" s="101" t="str">
        <f t="array" ref="BD823">IF($AY823,MAX(IF(G4SelectionMask="x",IF(INDEX(RawDataRefData,$E823,0)&gt;0,INDEX(RawDataRefData,$E823,0)),"")),"")</f>
        <v/>
      </c>
      <c r="BE823" s="101" t="str">
        <f t="shared" si="308"/>
        <v/>
      </c>
      <c r="BF823" s="101" t="str">
        <f t="array" ref="BF823">IF($AY823,STDEVA(IF(G4SelectionMask="x",IF(INDEX(RawDataRefData,$E823,0)&gt;0,INDEX(RawDataRefData,$E823,0)),"")),"")</f>
        <v/>
      </c>
      <c r="BG823" s="100" t="b">
        <f t="shared" si="309"/>
        <v>0</v>
      </c>
      <c r="BH823" s="100" t="str">
        <f t="array" ref="BH823">IF($BG823,MEDIAN(IF(G5SelectionMask="x",IF(INDEX(RawDataRefData,$E823,0)&gt;0,INDEX(RawDataRefData,$E823,0)),"")),"")</f>
        <v/>
      </c>
      <c r="BI823" s="100" t="str">
        <f t="array" ref="BI823">IF($BG823,QUARTILE(IF(G5SelectionMask="x",IF(INDEX(RawDataRefData,$E823,0)&gt;0,INDEX(RawDataRefData,$E823,0)),""),1),"")</f>
        <v/>
      </c>
      <c r="BJ823" s="100" t="str">
        <f t="array" ref="BJ823">IF($BG823,QUARTILE(IF(G5SelectionMask="x",IF(INDEX(RawDataRefData,$E823,0)&gt;0,INDEX(RawDataRefData,$E823,0)),""),3),"")</f>
        <v/>
      </c>
      <c r="BK823" s="100" t="str">
        <f t="array" ref="BK823">IF($BG823,MIN(IF(G5SelectionMask="x",IF(INDEX(RawDataRefData,$E823,0)&gt;0,INDEX(RawDataRefData,$E823,0)),"")),"")</f>
        <v/>
      </c>
      <c r="BL823" s="100" t="str">
        <f t="array" ref="BL823">IF($BG823,MAX(IF(G5SelectionMask="x",IF(INDEX(RawDataRefData,$E823,0)&gt;0,INDEX(RawDataRefData,$E823,0)),"")),"")</f>
        <v/>
      </c>
      <c r="BM823" s="100" t="str">
        <f t="shared" si="310"/>
        <v/>
      </c>
      <c r="BN823" s="103" t="str">
        <f t="array" ref="BN823">IF($BG823,STDEVA(IF(G5SelectionMask="x",IF(INDEX(RawDataRefData,$E823,0)&gt;0,INDEX(RawDataRefData,$E823,0)),"")),"")</f>
        <v/>
      </c>
      <c r="BO823" s="104"/>
      <c r="BP823" s="105">
        <v>2</v>
      </c>
      <c r="BQ823" s="105">
        <v>4</v>
      </c>
      <c r="BR823" s="105">
        <v>1</v>
      </c>
      <c r="BS823" s="105">
        <v>4</v>
      </c>
      <c r="BT823" s="105">
        <v>4</v>
      </c>
      <c r="BU823" s="105">
        <v>3</v>
      </c>
      <c r="BV823" s="105">
        <v>2</v>
      </c>
      <c r="BW823" s="105">
        <v>3</v>
      </c>
      <c r="BX823" s="105">
        <v>4</v>
      </c>
      <c r="BY823" s="105">
        <v>1</v>
      </c>
      <c r="BZ823" s="105">
        <v>4</v>
      </c>
      <c r="CA823" s="105">
        <v>4</v>
      </c>
      <c r="CB823" s="105">
        <v>3</v>
      </c>
      <c r="CC823" s="105">
        <v>2</v>
      </c>
      <c r="CD823" s="105">
        <v>4</v>
      </c>
    </row>
    <row r="824" spans="1:82" x14ac:dyDescent="0.2">
      <c r="A824" s="33">
        <f t="shared" si="264"/>
        <v>0</v>
      </c>
      <c r="B824" s="218"/>
      <c r="C824" s="215"/>
      <c r="D824" s="224"/>
      <c r="E824" s="72">
        <f t="shared" si="303"/>
        <v>815</v>
      </c>
      <c r="F824" s="9" t="s">
        <v>1067</v>
      </c>
      <c r="H824" s="9" t="s">
        <v>1214</v>
      </c>
      <c r="I824" s="9" t="s">
        <v>343</v>
      </c>
      <c r="K824" s="100">
        <f t="shared" si="288"/>
        <v>3</v>
      </c>
      <c r="L824" s="100"/>
      <c r="M824" s="100"/>
      <c r="N824" s="100"/>
      <c r="O824" s="100"/>
      <c r="P824" s="101">
        <f t="shared" si="289"/>
        <v>1</v>
      </c>
      <c r="Q824" s="102">
        <f t="shared" si="290"/>
        <v>3</v>
      </c>
      <c r="R824" s="102">
        <f t="shared" si="291"/>
        <v>3</v>
      </c>
      <c r="S824" s="102">
        <f t="shared" si="292"/>
        <v>1</v>
      </c>
      <c r="T824" s="102">
        <f t="shared" si="293"/>
        <v>3</v>
      </c>
      <c r="U824" s="102">
        <f t="shared" si="294"/>
        <v>4</v>
      </c>
      <c r="V824" s="102">
        <f t="shared" si="295"/>
        <v>4</v>
      </c>
      <c r="W824" s="102">
        <f t="shared" si="296"/>
        <v>2</v>
      </c>
      <c r="X824" s="102">
        <f t="shared" si="297"/>
        <v>1</v>
      </c>
      <c r="Y824" s="102">
        <f t="shared" si="298"/>
        <v>1</v>
      </c>
      <c r="Z824" s="102">
        <f t="shared" si="299"/>
        <v>3</v>
      </c>
      <c r="AA824" s="100" t="b">
        <f t="shared" si="300"/>
        <v>1</v>
      </c>
      <c r="AB824" s="100">
        <f t="array" ref="AB824">IF($AA824,MEDIAN(IF(G1SelectionMask="x",IF(INDEX(RawDataRefData,$E824,0)&gt;0,INDEX(RawDataRefData,$E824,0)),"")),"")</f>
        <v>3</v>
      </c>
      <c r="AC824" s="100">
        <f t="array" ref="AC824">IF($AA824,QUARTILE(IF(G1SelectionMask="x",IF(INDEX(RawDataRefData,$E824,0)&gt;0,INDEX(RawDataRefData,$E824,0)),""),1),"")</f>
        <v>1</v>
      </c>
      <c r="AD824" s="100">
        <f t="array" ref="AD824">IF($AA824,QUARTILE(IF(G1SelectionMask="x",IF(INDEX(RawDataRefData,$E824,0)&gt;0,INDEX(RawDataRefData,$E824,0)),""),3),"")</f>
        <v>3</v>
      </c>
      <c r="AE824" s="100">
        <f t="array" ref="AE824">IF($AA824,MIN(IF(G1SelectionMask="x",IF(INDEX(RawDataRefData,$E824,0)&gt;0,INDEX(RawDataRefData,$E824,0)),"")),"")</f>
        <v>1</v>
      </c>
      <c r="AF824" s="100">
        <f t="array" ref="AF824">IF($AA824,MAX(IF(G1SelectionMask="x",IF(INDEX(RawDataRefData,$E824,0)&gt;0,INDEX(RawDataRefData,$E824,0)),"")),"")</f>
        <v>4</v>
      </c>
      <c r="AG824" s="100">
        <f t="shared" si="301"/>
        <v>2.3636363636363638</v>
      </c>
      <c r="AH824" s="100">
        <f t="array" ref="AH824">IF($AA824,STDEVA(IF(G1SelectionMask="x",IF(INDEX(RawDataRefData,$E824,0)&gt;0,INDEX(RawDataRefData,$E824,0)),"")),"")</f>
        <v>1.2060453783110545</v>
      </c>
      <c r="AI824" s="101" t="b">
        <f t="shared" si="302"/>
        <v>1</v>
      </c>
      <c r="AJ824" s="101">
        <f t="array" ref="AJ824">IF($AI824,MEDIAN(IF(G2SelectionMask="x",IF(INDEX(RawDataRefData,$E824,0)&gt;0,INDEX(RawDataRefData,$E824,0)),"")),"")</f>
        <v>2</v>
      </c>
      <c r="AK824" s="101">
        <f t="array" ref="AK824">IF($AI824,QUARTILE(IF(G2SelectionMask="x",IF(INDEX(RawDataRefData,$E824,0)&gt;0,INDEX(RawDataRefData,$E824,0)),""),1),"")</f>
        <v>1</v>
      </c>
      <c r="AL824" s="101">
        <f t="array" ref="AL824">IF($AI824,QUARTILE(IF(G2SelectionMask="x",IF(INDEX(RawDataRefData,$E824,0)&gt;0,INDEX(RawDataRefData,$E824,0)),""),3),"")</f>
        <v>3</v>
      </c>
      <c r="AM824" s="101">
        <f t="array" ref="AM824">IF($AI824,MIN(IF(G2SelectionMask="x",IF(INDEX(RawDataRefData,$E824,0)&gt;0,INDEX(RawDataRefData,$E824,0)),"")),"")</f>
        <v>1</v>
      </c>
      <c r="AN824" s="101">
        <f t="array" ref="AN824">IF($AI824,MAX(IF(G2SelectionMask="x",IF(INDEX(RawDataRefData,$E824,0)&gt;0,INDEX(RawDataRefData,$E824,0)),"")),"")</f>
        <v>4</v>
      </c>
      <c r="AO824" s="101">
        <f t="shared" si="304"/>
        <v>2.1818181818181817</v>
      </c>
      <c r="AP824" s="101">
        <f t="array" ref="AP824">IF($AI824,STDEVA(IF(G2SelectionMask="x",IF(INDEX(RawDataRefData,$E824,0)&gt;0,INDEX(RawDataRefData,$E824,0)),"")),"")</f>
        <v>1.2504544628399561</v>
      </c>
      <c r="AQ824" s="100" t="b">
        <f t="shared" si="305"/>
        <v>0</v>
      </c>
      <c r="AR824" s="100" t="str">
        <f t="array" ref="AR824">IF($AQ824,MEDIAN(IF(G3SelectionMask="x",IF(INDEX(RawDataRefData,$E824,0)&gt;0,INDEX(RawDataRefData,$E824,0)),"")),"")</f>
        <v/>
      </c>
      <c r="AS824" s="100" t="str">
        <f t="array" ref="AS824">IF($AQ824,QUARTILE(IF(G3SelectionMask="x",IF(INDEX(RawDataRefData,$E824,0)&gt;0,INDEX(RawDataRefData,$E824,0)),""),1),"")</f>
        <v/>
      </c>
      <c r="AT824" s="100" t="str">
        <f t="array" ref="AT824">IF($AQ824,QUARTILE(IF(G3SelectionMask="x",IF(INDEX(RawDataRefData,$E824,0)&gt;0,INDEX(RawDataRefData,$E824,0)),""),3),"")</f>
        <v/>
      </c>
      <c r="AU824" s="100" t="str">
        <f t="array" ref="AU824">IF($AQ824,MIN(IF(G3SelectionMask="x",IF(INDEX(RawDataRefData,$E824,0)&gt;0,INDEX(RawDataRefData,$E824,0)),"")),"")</f>
        <v/>
      </c>
      <c r="AV824" s="100" t="str">
        <f t="array" ref="AV824">IF($AQ824,MAX(IF(G3SelectionMask="x",IF(INDEX(RawDataRefData,$E824,0)&gt;0,INDEX(RawDataRefData,$E824,0)),"")),"")</f>
        <v/>
      </c>
      <c r="AW824" s="100" t="str">
        <f t="shared" si="306"/>
        <v/>
      </c>
      <c r="AX824" s="100" t="str">
        <f t="array" ref="AX824">IF($AQ824,STDEVA(IF(G3SelectionMask="x",IF(INDEX(RawDataRefData,$E824,0)&gt;0,INDEX(RawDataRefData,$E824,0)),"")),"")</f>
        <v/>
      </c>
      <c r="AY824" s="101" t="b">
        <f t="shared" si="307"/>
        <v>0</v>
      </c>
      <c r="AZ824" s="101" t="str">
        <f t="array" ref="AZ824">IF($AY824,MEDIAN(IF(G4SelectionMask="x",IF(INDEX(RawDataRefData,$E824,0)&gt;0,INDEX(RawDataRefData,$E824,0)),"")),"")</f>
        <v/>
      </c>
      <c r="BA824" s="101" t="str">
        <f t="array" ref="BA824">IF($AY824,QUARTILE(IF(G4SelectionMask="x",IF(INDEX(RawDataRefData,$E824,0)&gt;0,INDEX(RawDataRefData,$E824,0)),""),1),"")</f>
        <v/>
      </c>
      <c r="BB824" s="101" t="str">
        <f t="array" ref="BB824">IF($AY824,QUARTILE(IF(G4SelectionMask="x",IF(INDEX(RawDataRefData,$E824,0)&gt;0,INDEX(RawDataRefData,$E824,0)),""),3),"")</f>
        <v/>
      </c>
      <c r="BC824" s="101" t="str">
        <f t="array" ref="BC824">IF($AY824,MIN(IF(G4SelectionMask="x",IF(INDEX(RawDataRefData,$E824,0)&gt;0,INDEX(RawDataRefData,$E824,0)),"")),"")</f>
        <v/>
      </c>
      <c r="BD824" s="101" t="str">
        <f t="array" ref="BD824">IF($AY824,MAX(IF(G4SelectionMask="x",IF(INDEX(RawDataRefData,$E824,0)&gt;0,INDEX(RawDataRefData,$E824,0)),"")),"")</f>
        <v/>
      </c>
      <c r="BE824" s="101" t="str">
        <f t="shared" si="308"/>
        <v/>
      </c>
      <c r="BF824" s="101" t="str">
        <f t="array" ref="BF824">IF($AY824,STDEVA(IF(G4SelectionMask="x",IF(INDEX(RawDataRefData,$E824,0)&gt;0,INDEX(RawDataRefData,$E824,0)),"")),"")</f>
        <v/>
      </c>
      <c r="BG824" s="100" t="b">
        <f t="shared" si="309"/>
        <v>0</v>
      </c>
      <c r="BH824" s="100" t="str">
        <f t="array" ref="BH824">IF($BG824,MEDIAN(IF(G5SelectionMask="x",IF(INDEX(RawDataRefData,$E824,0)&gt;0,INDEX(RawDataRefData,$E824,0)),"")),"")</f>
        <v/>
      </c>
      <c r="BI824" s="100" t="str">
        <f t="array" ref="BI824">IF($BG824,QUARTILE(IF(G5SelectionMask="x",IF(INDEX(RawDataRefData,$E824,0)&gt;0,INDEX(RawDataRefData,$E824,0)),""),1),"")</f>
        <v/>
      </c>
      <c r="BJ824" s="100" t="str">
        <f t="array" ref="BJ824">IF($BG824,QUARTILE(IF(G5SelectionMask="x",IF(INDEX(RawDataRefData,$E824,0)&gt;0,INDEX(RawDataRefData,$E824,0)),""),3),"")</f>
        <v/>
      </c>
      <c r="BK824" s="100" t="str">
        <f t="array" ref="BK824">IF($BG824,MIN(IF(G5SelectionMask="x",IF(INDEX(RawDataRefData,$E824,0)&gt;0,INDEX(RawDataRefData,$E824,0)),"")),"")</f>
        <v/>
      </c>
      <c r="BL824" s="100" t="str">
        <f t="array" ref="BL824">IF($BG824,MAX(IF(G5SelectionMask="x",IF(INDEX(RawDataRefData,$E824,0)&gt;0,INDEX(RawDataRefData,$E824,0)),"")),"")</f>
        <v/>
      </c>
      <c r="BM824" s="100" t="str">
        <f t="shared" si="310"/>
        <v/>
      </c>
      <c r="BN824" s="103" t="str">
        <f t="array" ref="BN824">IF($BG824,STDEVA(IF(G5SelectionMask="x",IF(INDEX(RawDataRefData,$E824,0)&gt;0,INDEX(RawDataRefData,$E824,0)),"")),"")</f>
        <v/>
      </c>
      <c r="BO824" s="104"/>
      <c r="BP824" s="105">
        <v>3</v>
      </c>
      <c r="BQ824" s="105">
        <v>1</v>
      </c>
      <c r="BR824" s="105">
        <v>3</v>
      </c>
      <c r="BS824" s="105">
        <v>3</v>
      </c>
      <c r="BT824" s="105">
        <v>1</v>
      </c>
      <c r="BU824" s="105">
        <v>3</v>
      </c>
      <c r="BV824" s="105">
        <v>4</v>
      </c>
      <c r="BW824" s="105">
        <v>4</v>
      </c>
      <c r="BX824" s="105">
        <v>2</v>
      </c>
      <c r="BY824" s="105">
        <v>1</v>
      </c>
      <c r="BZ824" s="105">
        <v>1</v>
      </c>
      <c r="CA824" s="105">
        <v>3</v>
      </c>
      <c r="CB824" s="105">
        <v>4</v>
      </c>
      <c r="CC824" s="105">
        <v>1</v>
      </c>
      <c r="CD824" s="105">
        <v>1</v>
      </c>
    </row>
    <row r="825" spans="1:82" x14ac:dyDescent="0.2">
      <c r="A825" s="33">
        <f t="shared" si="264"/>
        <v>0</v>
      </c>
      <c r="B825" s="218"/>
      <c r="C825" s="215"/>
      <c r="D825" s="224"/>
      <c r="E825" s="72">
        <f t="shared" si="303"/>
        <v>816</v>
      </c>
      <c r="F825" s="9" t="s">
        <v>1068</v>
      </c>
      <c r="H825" s="9" t="s">
        <v>1214</v>
      </c>
      <c r="I825" s="9" t="s">
        <v>343</v>
      </c>
      <c r="K825" s="100">
        <f t="shared" si="288"/>
        <v>3</v>
      </c>
      <c r="L825" s="100"/>
      <c r="M825" s="100"/>
      <c r="N825" s="100"/>
      <c r="O825" s="100"/>
      <c r="P825" s="101">
        <f t="shared" si="289"/>
        <v>1</v>
      </c>
      <c r="Q825" s="102">
        <f t="shared" si="290"/>
        <v>2</v>
      </c>
      <c r="R825" s="102">
        <f t="shared" si="291"/>
        <v>1</v>
      </c>
      <c r="S825" s="102">
        <f t="shared" si="292"/>
        <v>2</v>
      </c>
      <c r="T825" s="102">
        <f t="shared" si="293"/>
        <v>4</v>
      </c>
      <c r="U825" s="102">
        <f t="shared" si="294"/>
        <v>2</v>
      </c>
      <c r="V825" s="102">
        <f t="shared" si="295"/>
        <v>2</v>
      </c>
      <c r="W825" s="102">
        <f t="shared" si="296"/>
        <v>1</v>
      </c>
      <c r="X825" s="102">
        <f t="shared" si="297"/>
        <v>3</v>
      </c>
      <c r="Y825" s="102">
        <f t="shared" si="298"/>
        <v>4</v>
      </c>
      <c r="Z825" s="102">
        <f t="shared" si="299"/>
        <v>4</v>
      </c>
      <c r="AA825" s="100" t="b">
        <f t="shared" si="300"/>
        <v>1</v>
      </c>
      <c r="AB825" s="100">
        <f t="array" ref="AB825">IF($AA825,MEDIAN(IF(G1SelectionMask="x",IF(INDEX(RawDataRefData,$E825,0)&gt;0,INDEX(RawDataRefData,$E825,0)),"")),"")</f>
        <v>2</v>
      </c>
      <c r="AC825" s="100">
        <f t="array" ref="AC825">IF($AA825,QUARTILE(IF(G1SelectionMask="x",IF(INDEX(RawDataRefData,$E825,0)&gt;0,INDEX(RawDataRefData,$E825,0)),""),1),"")</f>
        <v>1.5</v>
      </c>
      <c r="AD825" s="100">
        <f t="array" ref="AD825">IF($AA825,QUARTILE(IF(G1SelectionMask="x",IF(INDEX(RawDataRefData,$E825,0)&gt;0,INDEX(RawDataRefData,$E825,0)),""),3),"")</f>
        <v>3.5</v>
      </c>
      <c r="AE825" s="100">
        <f t="array" ref="AE825">IF($AA825,MIN(IF(G1SelectionMask="x",IF(INDEX(RawDataRefData,$E825,0)&gt;0,INDEX(RawDataRefData,$E825,0)),"")),"")</f>
        <v>1</v>
      </c>
      <c r="AF825" s="100">
        <f t="array" ref="AF825">IF($AA825,MAX(IF(G1SelectionMask="x",IF(INDEX(RawDataRefData,$E825,0)&gt;0,INDEX(RawDataRefData,$E825,0)),"")),"")</f>
        <v>4</v>
      </c>
      <c r="AG825" s="100">
        <f t="shared" si="301"/>
        <v>2.3636363636363638</v>
      </c>
      <c r="AH825" s="100">
        <f t="array" ref="AH825">IF($AA825,STDEVA(IF(G1SelectionMask="x",IF(INDEX(RawDataRefData,$E825,0)&gt;0,INDEX(RawDataRefData,$E825,0)),"")),"")</f>
        <v>1.2060453783110545</v>
      </c>
      <c r="AI825" s="101" t="b">
        <f t="shared" si="302"/>
        <v>1</v>
      </c>
      <c r="AJ825" s="101">
        <f t="array" ref="AJ825">IF($AI825,MEDIAN(IF(G2SelectionMask="x",IF(INDEX(RawDataRefData,$E825,0)&gt;0,INDEX(RawDataRefData,$E825,0)),"")),"")</f>
        <v>2</v>
      </c>
      <c r="AK825" s="101">
        <f t="array" ref="AK825">IF($AI825,QUARTILE(IF(G2SelectionMask="x",IF(INDEX(RawDataRefData,$E825,0)&gt;0,INDEX(RawDataRefData,$E825,0)),""),1),"")</f>
        <v>1</v>
      </c>
      <c r="AL825" s="101">
        <f t="array" ref="AL825">IF($AI825,QUARTILE(IF(G2SelectionMask="x",IF(INDEX(RawDataRefData,$E825,0)&gt;0,INDEX(RawDataRefData,$E825,0)),""),3),"")</f>
        <v>3</v>
      </c>
      <c r="AM825" s="101">
        <f t="array" ref="AM825">IF($AI825,MIN(IF(G2SelectionMask="x",IF(INDEX(RawDataRefData,$E825,0)&gt;0,INDEX(RawDataRefData,$E825,0)),"")),"")</f>
        <v>1</v>
      </c>
      <c r="AN825" s="101">
        <f t="array" ref="AN825">IF($AI825,MAX(IF(G2SelectionMask="x",IF(INDEX(RawDataRefData,$E825,0)&gt;0,INDEX(RawDataRefData,$E825,0)),"")),"")</f>
        <v>4</v>
      </c>
      <c r="AO825" s="101">
        <f t="shared" si="304"/>
        <v>2.1818181818181817</v>
      </c>
      <c r="AP825" s="101">
        <f t="array" ref="AP825">IF($AI825,STDEVA(IF(G2SelectionMask="x",IF(INDEX(RawDataRefData,$E825,0)&gt;0,INDEX(RawDataRefData,$E825,0)),"")),"")</f>
        <v>1.2504544628399561</v>
      </c>
      <c r="AQ825" s="100" t="b">
        <f t="shared" si="305"/>
        <v>0</v>
      </c>
      <c r="AR825" s="100" t="str">
        <f t="array" ref="AR825">IF($AQ825,MEDIAN(IF(G3SelectionMask="x",IF(INDEX(RawDataRefData,$E825,0)&gt;0,INDEX(RawDataRefData,$E825,0)),"")),"")</f>
        <v/>
      </c>
      <c r="AS825" s="100" t="str">
        <f t="array" ref="AS825">IF($AQ825,QUARTILE(IF(G3SelectionMask="x",IF(INDEX(RawDataRefData,$E825,0)&gt;0,INDEX(RawDataRefData,$E825,0)),""),1),"")</f>
        <v/>
      </c>
      <c r="AT825" s="100" t="str">
        <f t="array" ref="AT825">IF($AQ825,QUARTILE(IF(G3SelectionMask="x",IF(INDEX(RawDataRefData,$E825,0)&gt;0,INDEX(RawDataRefData,$E825,0)),""),3),"")</f>
        <v/>
      </c>
      <c r="AU825" s="100" t="str">
        <f t="array" ref="AU825">IF($AQ825,MIN(IF(G3SelectionMask="x",IF(INDEX(RawDataRefData,$E825,0)&gt;0,INDEX(RawDataRefData,$E825,0)),"")),"")</f>
        <v/>
      </c>
      <c r="AV825" s="100" t="str">
        <f t="array" ref="AV825">IF($AQ825,MAX(IF(G3SelectionMask="x",IF(INDEX(RawDataRefData,$E825,0)&gt;0,INDEX(RawDataRefData,$E825,0)),"")),"")</f>
        <v/>
      </c>
      <c r="AW825" s="100" t="str">
        <f t="shared" si="306"/>
        <v/>
      </c>
      <c r="AX825" s="100" t="str">
        <f t="array" ref="AX825">IF($AQ825,STDEVA(IF(G3SelectionMask="x",IF(INDEX(RawDataRefData,$E825,0)&gt;0,INDEX(RawDataRefData,$E825,0)),"")),"")</f>
        <v/>
      </c>
      <c r="AY825" s="101" t="b">
        <f t="shared" si="307"/>
        <v>0</v>
      </c>
      <c r="AZ825" s="101" t="str">
        <f t="array" ref="AZ825">IF($AY825,MEDIAN(IF(G4SelectionMask="x",IF(INDEX(RawDataRefData,$E825,0)&gt;0,INDEX(RawDataRefData,$E825,0)),"")),"")</f>
        <v/>
      </c>
      <c r="BA825" s="101" t="str">
        <f t="array" ref="BA825">IF($AY825,QUARTILE(IF(G4SelectionMask="x",IF(INDEX(RawDataRefData,$E825,0)&gt;0,INDEX(RawDataRefData,$E825,0)),""),1),"")</f>
        <v/>
      </c>
      <c r="BB825" s="101" t="str">
        <f t="array" ref="BB825">IF($AY825,QUARTILE(IF(G4SelectionMask="x",IF(INDEX(RawDataRefData,$E825,0)&gt;0,INDEX(RawDataRefData,$E825,0)),""),3),"")</f>
        <v/>
      </c>
      <c r="BC825" s="101" t="str">
        <f t="array" ref="BC825">IF($AY825,MIN(IF(G4SelectionMask="x",IF(INDEX(RawDataRefData,$E825,0)&gt;0,INDEX(RawDataRefData,$E825,0)),"")),"")</f>
        <v/>
      </c>
      <c r="BD825" s="101" t="str">
        <f t="array" ref="BD825">IF($AY825,MAX(IF(G4SelectionMask="x",IF(INDEX(RawDataRefData,$E825,0)&gt;0,INDEX(RawDataRefData,$E825,0)),"")),"")</f>
        <v/>
      </c>
      <c r="BE825" s="101" t="str">
        <f t="shared" si="308"/>
        <v/>
      </c>
      <c r="BF825" s="101" t="str">
        <f t="array" ref="BF825">IF($AY825,STDEVA(IF(G4SelectionMask="x",IF(INDEX(RawDataRefData,$E825,0)&gt;0,INDEX(RawDataRefData,$E825,0)),"")),"")</f>
        <v/>
      </c>
      <c r="BG825" s="100" t="b">
        <f t="shared" si="309"/>
        <v>0</v>
      </c>
      <c r="BH825" s="100" t="str">
        <f t="array" ref="BH825">IF($BG825,MEDIAN(IF(G5SelectionMask="x",IF(INDEX(RawDataRefData,$E825,0)&gt;0,INDEX(RawDataRefData,$E825,0)),"")),"")</f>
        <v/>
      </c>
      <c r="BI825" s="100" t="str">
        <f t="array" ref="BI825">IF($BG825,QUARTILE(IF(G5SelectionMask="x",IF(INDEX(RawDataRefData,$E825,0)&gt;0,INDEX(RawDataRefData,$E825,0)),""),1),"")</f>
        <v/>
      </c>
      <c r="BJ825" s="100" t="str">
        <f t="array" ref="BJ825">IF($BG825,QUARTILE(IF(G5SelectionMask="x",IF(INDEX(RawDataRefData,$E825,0)&gt;0,INDEX(RawDataRefData,$E825,0)),""),3),"")</f>
        <v/>
      </c>
      <c r="BK825" s="100" t="str">
        <f t="array" ref="BK825">IF($BG825,MIN(IF(G5SelectionMask="x",IF(INDEX(RawDataRefData,$E825,0)&gt;0,INDEX(RawDataRefData,$E825,0)),"")),"")</f>
        <v/>
      </c>
      <c r="BL825" s="100" t="str">
        <f t="array" ref="BL825">IF($BG825,MAX(IF(G5SelectionMask="x",IF(INDEX(RawDataRefData,$E825,0)&gt;0,INDEX(RawDataRefData,$E825,0)),"")),"")</f>
        <v/>
      </c>
      <c r="BM825" s="100" t="str">
        <f t="shared" si="310"/>
        <v/>
      </c>
      <c r="BN825" s="103" t="str">
        <f t="array" ref="BN825">IF($BG825,STDEVA(IF(G5SelectionMask="x",IF(INDEX(RawDataRefData,$E825,0)&gt;0,INDEX(RawDataRefData,$E825,0)),"")),"")</f>
        <v/>
      </c>
      <c r="BO825" s="104"/>
      <c r="BP825" s="105">
        <v>3</v>
      </c>
      <c r="BQ825" s="105">
        <v>1</v>
      </c>
      <c r="BR825" s="105">
        <v>2</v>
      </c>
      <c r="BS825" s="105">
        <v>1</v>
      </c>
      <c r="BT825" s="105">
        <v>2</v>
      </c>
      <c r="BU825" s="105">
        <v>4</v>
      </c>
      <c r="BV825" s="105">
        <v>2</v>
      </c>
      <c r="BW825" s="105">
        <v>2</v>
      </c>
      <c r="BX825" s="105">
        <v>1</v>
      </c>
      <c r="BY825" s="105">
        <v>3</v>
      </c>
      <c r="BZ825" s="105">
        <v>4</v>
      </c>
      <c r="CA825" s="105">
        <v>4</v>
      </c>
      <c r="CB825" s="105">
        <v>1</v>
      </c>
      <c r="CC825" s="105">
        <v>2</v>
      </c>
      <c r="CD825" s="105">
        <v>1</v>
      </c>
    </row>
    <row r="826" spans="1:82" x14ac:dyDescent="0.2">
      <c r="A826" s="33">
        <f t="shared" si="264"/>
        <v>0</v>
      </c>
      <c r="B826" s="218"/>
      <c r="C826" s="215"/>
      <c r="D826" s="224"/>
      <c r="E826" s="72">
        <f t="shared" si="303"/>
        <v>817</v>
      </c>
      <c r="F826" s="9" t="s">
        <v>1069</v>
      </c>
      <c r="H826" s="9" t="s">
        <v>1214</v>
      </c>
      <c r="I826" s="9" t="s">
        <v>343</v>
      </c>
      <c r="K826" s="100">
        <f t="shared" si="288"/>
        <v>2</v>
      </c>
      <c r="L826" s="100"/>
      <c r="M826" s="100"/>
      <c r="N826" s="100"/>
      <c r="O826" s="100"/>
      <c r="P826" s="101">
        <f t="shared" si="289"/>
        <v>2</v>
      </c>
      <c r="Q826" s="102">
        <f t="shared" si="290"/>
        <v>3</v>
      </c>
      <c r="R826" s="102">
        <f t="shared" si="291"/>
        <v>1</v>
      </c>
      <c r="S826" s="102">
        <f t="shared" si="292"/>
        <v>1</v>
      </c>
      <c r="T826" s="102">
        <f t="shared" si="293"/>
        <v>4</v>
      </c>
      <c r="U826" s="102">
        <f t="shared" si="294"/>
        <v>4</v>
      </c>
      <c r="V826" s="102">
        <f t="shared" si="295"/>
        <v>4</v>
      </c>
      <c r="W826" s="102">
        <f t="shared" si="296"/>
        <v>3</v>
      </c>
      <c r="X826" s="102">
        <f t="shared" si="297"/>
        <v>4</v>
      </c>
      <c r="Y826" s="102">
        <f t="shared" si="298"/>
        <v>2</v>
      </c>
      <c r="Z826" s="102">
        <f t="shared" si="299"/>
        <v>3</v>
      </c>
      <c r="AA826" s="100" t="b">
        <f t="shared" si="300"/>
        <v>1</v>
      </c>
      <c r="AB826" s="100">
        <f t="array" ref="AB826">IF($AA826,MEDIAN(IF(G1SelectionMask="x",IF(INDEX(RawDataRefData,$E826,0)&gt;0,INDEX(RawDataRefData,$E826,0)),"")),"")</f>
        <v>3</v>
      </c>
      <c r="AC826" s="100">
        <f t="array" ref="AC826">IF($AA826,QUARTILE(IF(G1SelectionMask="x",IF(INDEX(RawDataRefData,$E826,0)&gt;0,INDEX(RawDataRefData,$E826,0)),""),1),"")</f>
        <v>2</v>
      </c>
      <c r="AD826" s="100">
        <f t="array" ref="AD826">IF($AA826,QUARTILE(IF(G1SelectionMask="x",IF(INDEX(RawDataRefData,$E826,0)&gt;0,INDEX(RawDataRefData,$E826,0)),""),3),"")</f>
        <v>4</v>
      </c>
      <c r="AE826" s="100">
        <f t="array" ref="AE826">IF($AA826,MIN(IF(G1SelectionMask="x",IF(INDEX(RawDataRefData,$E826,0)&gt;0,INDEX(RawDataRefData,$E826,0)),"")),"")</f>
        <v>1</v>
      </c>
      <c r="AF826" s="100">
        <f t="array" ref="AF826">IF($AA826,MAX(IF(G1SelectionMask="x",IF(INDEX(RawDataRefData,$E826,0)&gt;0,INDEX(RawDataRefData,$E826,0)),"")),"")</f>
        <v>4</v>
      </c>
      <c r="AG826" s="100">
        <f t="shared" si="301"/>
        <v>2.8181818181818183</v>
      </c>
      <c r="AH826" s="100">
        <f t="array" ref="AH826">IF($AA826,STDEVA(IF(G1SelectionMask="x",IF(INDEX(RawDataRefData,$E826,0)&gt;0,INDEX(RawDataRefData,$E826,0)),"")),"")</f>
        <v>1.1677484162422846</v>
      </c>
      <c r="AI826" s="101" t="b">
        <f t="shared" si="302"/>
        <v>1</v>
      </c>
      <c r="AJ826" s="101">
        <f t="array" ref="AJ826">IF($AI826,MEDIAN(IF(G2SelectionMask="x",IF(INDEX(RawDataRefData,$E826,0)&gt;0,INDEX(RawDataRefData,$E826,0)),"")),"")</f>
        <v>3</v>
      </c>
      <c r="AK826" s="101">
        <f t="array" ref="AK826">IF($AI826,QUARTILE(IF(G2SelectionMask="x",IF(INDEX(RawDataRefData,$E826,0)&gt;0,INDEX(RawDataRefData,$E826,0)),""),1),"")</f>
        <v>2</v>
      </c>
      <c r="AL826" s="101">
        <f t="array" ref="AL826">IF($AI826,QUARTILE(IF(G2SelectionMask="x",IF(INDEX(RawDataRefData,$E826,0)&gt;0,INDEX(RawDataRefData,$E826,0)),""),3),"")</f>
        <v>3</v>
      </c>
      <c r="AM826" s="101">
        <f t="array" ref="AM826">IF($AI826,MIN(IF(G2SelectionMask="x",IF(INDEX(RawDataRefData,$E826,0)&gt;0,INDEX(RawDataRefData,$E826,0)),"")),"")</f>
        <v>1</v>
      </c>
      <c r="AN826" s="101">
        <f t="array" ref="AN826">IF($AI826,MAX(IF(G2SelectionMask="x",IF(INDEX(RawDataRefData,$E826,0)&gt;0,INDEX(RawDataRefData,$E826,0)),"")),"")</f>
        <v>4</v>
      </c>
      <c r="AO826" s="101">
        <f t="shared" si="304"/>
        <v>2.6363636363636362</v>
      </c>
      <c r="AP826" s="101">
        <f t="array" ref="AP826">IF($AI826,STDEVA(IF(G2SelectionMask="x",IF(INDEX(RawDataRefData,$E826,0)&gt;0,INDEX(RawDataRefData,$E826,0)),"")),"")</f>
        <v>1.0269106361049412</v>
      </c>
      <c r="AQ826" s="100" t="b">
        <f t="shared" si="305"/>
        <v>0</v>
      </c>
      <c r="AR826" s="100" t="str">
        <f t="array" ref="AR826">IF($AQ826,MEDIAN(IF(G3SelectionMask="x",IF(INDEX(RawDataRefData,$E826,0)&gt;0,INDEX(RawDataRefData,$E826,0)),"")),"")</f>
        <v/>
      </c>
      <c r="AS826" s="100" t="str">
        <f t="array" ref="AS826">IF($AQ826,QUARTILE(IF(G3SelectionMask="x",IF(INDEX(RawDataRefData,$E826,0)&gt;0,INDEX(RawDataRefData,$E826,0)),""),1),"")</f>
        <v/>
      </c>
      <c r="AT826" s="100" t="str">
        <f t="array" ref="AT826">IF($AQ826,QUARTILE(IF(G3SelectionMask="x",IF(INDEX(RawDataRefData,$E826,0)&gt;0,INDEX(RawDataRefData,$E826,0)),""),3),"")</f>
        <v/>
      </c>
      <c r="AU826" s="100" t="str">
        <f t="array" ref="AU826">IF($AQ826,MIN(IF(G3SelectionMask="x",IF(INDEX(RawDataRefData,$E826,0)&gt;0,INDEX(RawDataRefData,$E826,0)),"")),"")</f>
        <v/>
      </c>
      <c r="AV826" s="100" t="str">
        <f t="array" ref="AV826">IF($AQ826,MAX(IF(G3SelectionMask="x",IF(INDEX(RawDataRefData,$E826,0)&gt;0,INDEX(RawDataRefData,$E826,0)),"")),"")</f>
        <v/>
      </c>
      <c r="AW826" s="100" t="str">
        <f t="shared" si="306"/>
        <v/>
      </c>
      <c r="AX826" s="100" t="str">
        <f t="array" ref="AX826">IF($AQ826,STDEVA(IF(G3SelectionMask="x",IF(INDEX(RawDataRefData,$E826,0)&gt;0,INDEX(RawDataRefData,$E826,0)),"")),"")</f>
        <v/>
      </c>
      <c r="AY826" s="101" t="b">
        <f t="shared" si="307"/>
        <v>0</v>
      </c>
      <c r="AZ826" s="101" t="str">
        <f t="array" ref="AZ826">IF($AY826,MEDIAN(IF(G4SelectionMask="x",IF(INDEX(RawDataRefData,$E826,0)&gt;0,INDEX(RawDataRefData,$E826,0)),"")),"")</f>
        <v/>
      </c>
      <c r="BA826" s="101" t="str">
        <f t="array" ref="BA826">IF($AY826,QUARTILE(IF(G4SelectionMask="x",IF(INDEX(RawDataRefData,$E826,0)&gt;0,INDEX(RawDataRefData,$E826,0)),""),1),"")</f>
        <v/>
      </c>
      <c r="BB826" s="101" t="str">
        <f t="array" ref="BB826">IF($AY826,QUARTILE(IF(G4SelectionMask="x",IF(INDEX(RawDataRefData,$E826,0)&gt;0,INDEX(RawDataRefData,$E826,0)),""),3),"")</f>
        <v/>
      </c>
      <c r="BC826" s="101" t="str">
        <f t="array" ref="BC826">IF($AY826,MIN(IF(G4SelectionMask="x",IF(INDEX(RawDataRefData,$E826,0)&gt;0,INDEX(RawDataRefData,$E826,0)),"")),"")</f>
        <v/>
      </c>
      <c r="BD826" s="101" t="str">
        <f t="array" ref="BD826">IF($AY826,MAX(IF(G4SelectionMask="x",IF(INDEX(RawDataRefData,$E826,0)&gt;0,INDEX(RawDataRefData,$E826,0)),"")),"")</f>
        <v/>
      </c>
      <c r="BE826" s="101" t="str">
        <f t="shared" si="308"/>
        <v/>
      </c>
      <c r="BF826" s="101" t="str">
        <f t="array" ref="BF826">IF($AY826,STDEVA(IF(G4SelectionMask="x",IF(INDEX(RawDataRefData,$E826,0)&gt;0,INDEX(RawDataRefData,$E826,0)),"")),"")</f>
        <v/>
      </c>
      <c r="BG826" s="100" t="b">
        <f t="shared" si="309"/>
        <v>0</v>
      </c>
      <c r="BH826" s="100" t="str">
        <f t="array" ref="BH826">IF($BG826,MEDIAN(IF(G5SelectionMask="x",IF(INDEX(RawDataRefData,$E826,0)&gt;0,INDEX(RawDataRefData,$E826,0)),"")),"")</f>
        <v/>
      </c>
      <c r="BI826" s="100" t="str">
        <f t="array" ref="BI826">IF($BG826,QUARTILE(IF(G5SelectionMask="x",IF(INDEX(RawDataRefData,$E826,0)&gt;0,INDEX(RawDataRefData,$E826,0)),""),1),"")</f>
        <v/>
      </c>
      <c r="BJ826" s="100" t="str">
        <f t="array" ref="BJ826">IF($BG826,QUARTILE(IF(G5SelectionMask="x",IF(INDEX(RawDataRefData,$E826,0)&gt;0,INDEX(RawDataRefData,$E826,0)),""),3),"")</f>
        <v/>
      </c>
      <c r="BK826" s="100" t="str">
        <f t="array" ref="BK826">IF($BG826,MIN(IF(G5SelectionMask="x",IF(INDEX(RawDataRefData,$E826,0)&gt;0,INDEX(RawDataRefData,$E826,0)),"")),"")</f>
        <v/>
      </c>
      <c r="BL826" s="100" t="str">
        <f t="array" ref="BL826">IF($BG826,MAX(IF(G5SelectionMask="x",IF(INDEX(RawDataRefData,$E826,0)&gt;0,INDEX(RawDataRefData,$E826,0)),"")),"")</f>
        <v/>
      </c>
      <c r="BM826" s="100" t="str">
        <f t="shared" si="310"/>
        <v/>
      </c>
      <c r="BN826" s="103" t="str">
        <f t="array" ref="BN826">IF($BG826,STDEVA(IF(G5SelectionMask="x",IF(INDEX(RawDataRefData,$E826,0)&gt;0,INDEX(RawDataRefData,$E826,0)),"")),"")</f>
        <v/>
      </c>
      <c r="BO826" s="104"/>
      <c r="BP826" s="105">
        <v>2</v>
      </c>
      <c r="BQ826" s="105">
        <v>2</v>
      </c>
      <c r="BR826" s="105">
        <v>3</v>
      </c>
      <c r="BS826" s="105">
        <v>1</v>
      </c>
      <c r="BT826" s="105">
        <v>1</v>
      </c>
      <c r="BU826" s="105">
        <v>4</v>
      </c>
      <c r="BV826" s="105">
        <v>4</v>
      </c>
      <c r="BW826" s="105">
        <v>4</v>
      </c>
      <c r="BX826" s="105">
        <v>3</v>
      </c>
      <c r="BY826" s="105">
        <v>4</v>
      </c>
      <c r="BZ826" s="105">
        <v>2</v>
      </c>
      <c r="CA826" s="105">
        <v>3</v>
      </c>
      <c r="CB826" s="105">
        <v>1</v>
      </c>
      <c r="CC826" s="105">
        <v>3</v>
      </c>
      <c r="CD826" s="105">
        <v>3</v>
      </c>
    </row>
    <row r="827" spans="1:82" x14ac:dyDescent="0.2">
      <c r="A827" s="33">
        <f t="shared" si="264"/>
        <v>0</v>
      </c>
      <c r="B827" s="218"/>
      <c r="C827" s="215"/>
      <c r="D827" s="224"/>
      <c r="E827" s="72">
        <f t="shared" si="303"/>
        <v>818</v>
      </c>
      <c r="F827" s="9" t="s">
        <v>1070</v>
      </c>
      <c r="H827" s="9" t="s">
        <v>1214</v>
      </c>
      <c r="I827" s="9" t="s">
        <v>343</v>
      </c>
      <c r="K827" s="100">
        <f t="shared" si="288"/>
        <v>4</v>
      </c>
      <c r="L827" s="100"/>
      <c r="M827" s="100"/>
      <c r="N827" s="100"/>
      <c r="O827" s="100"/>
      <c r="P827" s="101">
        <f t="shared" si="289"/>
        <v>1</v>
      </c>
      <c r="Q827" s="102">
        <f t="shared" si="290"/>
        <v>1</v>
      </c>
      <c r="R827" s="102">
        <f t="shared" si="291"/>
        <v>4</v>
      </c>
      <c r="S827" s="102">
        <f t="shared" si="292"/>
        <v>1</v>
      </c>
      <c r="T827" s="102">
        <f t="shared" si="293"/>
        <v>1</v>
      </c>
      <c r="U827" s="102">
        <f t="shared" si="294"/>
        <v>2</v>
      </c>
      <c r="V827" s="102">
        <f t="shared" si="295"/>
        <v>1</v>
      </c>
      <c r="W827" s="102">
        <f t="shared" si="296"/>
        <v>3</v>
      </c>
      <c r="X827" s="102">
        <f t="shared" si="297"/>
        <v>4</v>
      </c>
      <c r="Y827" s="102">
        <f t="shared" si="298"/>
        <v>3</v>
      </c>
      <c r="Z827" s="102">
        <f t="shared" si="299"/>
        <v>2</v>
      </c>
      <c r="AA827" s="100" t="b">
        <f t="shared" si="300"/>
        <v>1</v>
      </c>
      <c r="AB827" s="100">
        <f t="array" ref="AB827">IF($AA827,MEDIAN(IF(G1SelectionMask="x",IF(INDEX(RawDataRefData,$E827,0)&gt;0,INDEX(RawDataRefData,$E827,0)),"")),"")</f>
        <v>2</v>
      </c>
      <c r="AC827" s="100">
        <f t="array" ref="AC827">IF($AA827,QUARTILE(IF(G1SelectionMask="x",IF(INDEX(RawDataRefData,$E827,0)&gt;0,INDEX(RawDataRefData,$E827,0)),""),1),"")</f>
        <v>1</v>
      </c>
      <c r="AD827" s="100">
        <f t="array" ref="AD827">IF($AA827,QUARTILE(IF(G1SelectionMask="x",IF(INDEX(RawDataRefData,$E827,0)&gt;0,INDEX(RawDataRefData,$E827,0)),""),3),"")</f>
        <v>3</v>
      </c>
      <c r="AE827" s="100">
        <f t="array" ref="AE827">IF($AA827,MIN(IF(G1SelectionMask="x",IF(INDEX(RawDataRefData,$E827,0)&gt;0,INDEX(RawDataRefData,$E827,0)),"")),"")</f>
        <v>1</v>
      </c>
      <c r="AF827" s="100">
        <f t="array" ref="AF827">IF($AA827,MAX(IF(G1SelectionMask="x",IF(INDEX(RawDataRefData,$E827,0)&gt;0,INDEX(RawDataRefData,$E827,0)),"")),"")</f>
        <v>4</v>
      </c>
      <c r="AG827" s="100">
        <f t="shared" si="301"/>
        <v>2.0909090909090908</v>
      </c>
      <c r="AH827" s="100">
        <f t="array" ref="AH827">IF($AA827,STDEVA(IF(G1SelectionMask="x",IF(INDEX(RawDataRefData,$E827,0)&gt;0,INDEX(RawDataRefData,$E827,0)),"")),"")</f>
        <v>1.2210278829367864</v>
      </c>
      <c r="AI827" s="101" t="b">
        <f t="shared" si="302"/>
        <v>1</v>
      </c>
      <c r="AJ827" s="101">
        <f t="array" ref="AJ827">IF($AI827,MEDIAN(IF(G2SelectionMask="x",IF(INDEX(RawDataRefData,$E827,0)&gt;0,INDEX(RawDataRefData,$E827,0)),"")),"")</f>
        <v>2</v>
      </c>
      <c r="AK827" s="101">
        <f t="array" ref="AK827">IF($AI827,QUARTILE(IF(G2SelectionMask="x",IF(INDEX(RawDataRefData,$E827,0)&gt;0,INDEX(RawDataRefData,$E827,0)),""),1),"")</f>
        <v>1</v>
      </c>
      <c r="AL827" s="101">
        <f t="array" ref="AL827">IF($AI827,QUARTILE(IF(G2SelectionMask="x",IF(INDEX(RawDataRefData,$E827,0)&gt;0,INDEX(RawDataRefData,$E827,0)),""),3),"")</f>
        <v>3</v>
      </c>
      <c r="AM827" s="101">
        <f t="array" ref="AM827">IF($AI827,MIN(IF(G2SelectionMask="x",IF(INDEX(RawDataRefData,$E827,0)&gt;0,INDEX(RawDataRefData,$E827,0)),"")),"")</f>
        <v>1</v>
      </c>
      <c r="AN827" s="101">
        <f t="array" ref="AN827">IF($AI827,MAX(IF(G2SelectionMask="x",IF(INDEX(RawDataRefData,$E827,0)&gt;0,INDEX(RawDataRefData,$E827,0)),"")),"")</f>
        <v>4</v>
      </c>
      <c r="AO827" s="101">
        <f t="shared" si="304"/>
        <v>2.0909090909090908</v>
      </c>
      <c r="AP827" s="101">
        <f t="array" ref="AP827">IF($AI827,STDEVA(IF(G2SelectionMask="x",IF(INDEX(RawDataRefData,$E827,0)&gt;0,INDEX(RawDataRefData,$E827,0)),"")),"")</f>
        <v>1.2210278829367864</v>
      </c>
      <c r="AQ827" s="100" t="b">
        <f t="shared" si="305"/>
        <v>0</v>
      </c>
      <c r="AR827" s="100" t="str">
        <f t="array" ref="AR827">IF($AQ827,MEDIAN(IF(G3SelectionMask="x",IF(INDEX(RawDataRefData,$E827,0)&gt;0,INDEX(RawDataRefData,$E827,0)),"")),"")</f>
        <v/>
      </c>
      <c r="AS827" s="100" t="str">
        <f t="array" ref="AS827">IF($AQ827,QUARTILE(IF(G3SelectionMask="x",IF(INDEX(RawDataRefData,$E827,0)&gt;0,INDEX(RawDataRefData,$E827,0)),""),1),"")</f>
        <v/>
      </c>
      <c r="AT827" s="100" t="str">
        <f t="array" ref="AT827">IF($AQ827,QUARTILE(IF(G3SelectionMask="x",IF(INDEX(RawDataRefData,$E827,0)&gt;0,INDEX(RawDataRefData,$E827,0)),""),3),"")</f>
        <v/>
      </c>
      <c r="AU827" s="100" t="str">
        <f t="array" ref="AU827">IF($AQ827,MIN(IF(G3SelectionMask="x",IF(INDEX(RawDataRefData,$E827,0)&gt;0,INDEX(RawDataRefData,$E827,0)),"")),"")</f>
        <v/>
      </c>
      <c r="AV827" s="100" t="str">
        <f t="array" ref="AV827">IF($AQ827,MAX(IF(G3SelectionMask="x",IF(INDEX(RawDataRefData,$E827,0)&gt;0,INDEX(RawDataRefData,$E827,0)),"")),"")</f>
        <v/>
      </c>
      <c r="AW827" s="100" t="str">
        <f t="shared" si="306"/>
        <v/>
      </c>
      <c r="AX827" s="100" t="str">
        <f t="array" ref="AX827">IF($AQ827,STDEVA(IF(G3SelectionMask="x",IF(INDEX(RawDataRefData,$E827,0)&gt;0,INDEX(RawDataRefData,$E827,0)),"")),"")</f>
        <v/>
      </c>
      <c r="AY827" s="101" t="b">
        <f t="shared" si="307"/>
        <v>0</v>
      </c>
      <c r="AZ827" s="101" t="str">
        <f t="array" ref="AZ827">IF($AY827,MEDIAN(IF(G4SelectionMask="x",IF(INDEX(RawDataRefData,$E827,0)&gt;0,INDEX(RawDataRefData,$E827,0)),"")),"")</f>
        <v/>
      </c>
      <c r="BA827" s="101" t="str">
        <f t="array" ref="BA827">IF($AY827,QUARTILE(IF(G4SelectionMask="x",IF(INDEX(RawDataRefData,$E827,0)&gt;0,INDEX(RawDataRefData,$E827,0)),""),1),"")</f>
        <v/>
      </c>
      <c r="BB827" s="101" t="str">
        <f t="array" ref="BB827">IF($AY827,QUARTILE(IF(G4SelectionMask="x",IF(INDEX(RawDataRefData,$E827,0)&gt;0,INDEX(RawDataRefData,$E827,0)),""),3),"")</f>
        <v/>
      </c>
      <c r="BC827" s="101" t="str">
        <f t="array" ref="BC827">IF($AY827,MIN(IF(G4SelectionMask="x",IF(INDEX(RawDataRefData,$E827,0)&gt;0,INDEX(RawDataRefData,$E827,0)),"")),"")</f>
        <v/>
      </c>
      <c r="BD827" s="101" t="str">
        <f t="array" ref="BD827">IF($AY827,MAX(IF(G4SelectionMask="x",IF(INDEX(RawDataRefData,$E827,0)&gt;0,INDEX(RawDataRefData,$E827,0)),"")),"")</f>
        <v/>
      </c>
      <c r="BE827" s="101" t="str">
        <f t="shared" si="308"/>
        <v/>
      </c>
      <c r="BF827" s="101" t="str">
        <f t="array" ref="BF827">IF($AY827,STDEVA(IF(G4SelectionMask="x",IF(INDEX(RawDataRefData,$E827,0)&gt;0,INDEX(RawDataRefData,$E827,0)),"")),"")</f>
        <v/>
      </c>
      <c r="BG827" s="100" t="b">
        <f t="shared" si="309"/>
        <v>0</v>
      </c>
      <c r="BH827" s="100" t="str">
        <f t="array" ref="BH827">IF($BG827,MEDIAN(IF(G5SelectionMask="x",IF(INDEX(RawDataRefData,$E827,0)&gt;0,INDEX(RawDataRefData,$E827,0)),"")),"")</f>
        <v/>
      </c>
      <c r="BI827" s="100" t="str">
        <f t="array" ref="BI827">IF($BG827,QUARTILE(IF(G5SelectionMask="x",IF(INDEX(RawDataRefData,$E827,0)&gt;0,INDEX(RawDataRefData,$E827,0)),""),1),"")</f>
        <v/>
      </c>
      <c r="BJ827" s="100" t="str">
        <f t="array" ref="BJ827">IF($BG827,QUARTILE(IF(G5SelectionMask="x",IF(INDEX(RawDataRefData,$E827,0)&gt;0,INDEX(RawDataRefData,$E827,0)),""),3),"")</f>
        <v/>
      </c>
      <c r="BK827" s="100" t="str">
        <f t="array" ref="BK827">IF($BG827,MIN(IF(G5SelectionMask="x",IF(INDEX(RawDataRefData,$E827,0)&gt;0,INDEX(RawDataRefData,$E827,0)),"")),"")</f>
        <v/>
      </c>
      <c r="BL827" s="100" t="str">
        <f t="array" ref="BL827">IF($BG827,MAX(IF(G5SelectionMask="x",IF(INDEX(RawDataRefData,$E827,0)&gt;0,INDEX(RawDataRefData,$E827,0)),"")),"")</f>
        <v/>
      </c>
      <c r="BM827" s="100" t="str">
        <f t="shared" si="310"/>
        <v/>
      </c>
      <c r="BN827" s="103" t="str">
        <f t="array" ref="BN827">IF($BG827,STDEVA(IF(G5SelectionMask="x",IF(INDEX(RawDataRefData,$E827,0)&gt;0,INDEX(RawDataRefData,$E827,0)),"")),"")</f>
        <v/>
      </c>
      <c r="BO827" s="104"/>
      <c r="BP827" s="105">
        <v>4</v>
      </c>
      <c r="BQ827" s="105">
        <v>1</v>
      </c>
      <c r="BR827" s="105">
        <v>1</v>
      </c>
      <c r="BS827" s="105">
        <v>4</v>
      </c>
      <c r="BT827" s="105">
        <v>1</v>
      </c>
      <c r="BU827" s="105">
        <v>1</v>
      </c>
      <c r="BV827" s="105">
        <v>2</v>
      </c>
      <c r="BW827" s="105">
        <v>1</v>
      </c>
      <c r="BX827" s="105">
        <v>3</v>
      </c>
      <c r="BY827" s="105">
        <v>4</v>
      </c>
      <c r="BZ827" s="105">
        <v>3</v>
      </c>
      <c r="CA827" s="105">
        <v>2</v>
      </c>
      <c r="CB827" s="105">
        <v>4</v>
      </c>
      <c r="CC827" s="105">
        <v>4</v>
      </c>
      <c r="CD827" s="105">
        <v>2</v>
      </c>
    </row>
    <row r="828" spans="1:82" ht="13.5" thickBot="1" x14ac:dyDescent="0.25">
      <c r="A828" s="33">
        <f t="shared" si="264"/>
        <v>0</v>
      </c>
      <c r="B828" s="218"/>
      <c r="C828" s="215"/>
      <c r="D828" s="225"/>
      <c r="E828" s="72">
        <f t="shared" si="303"/>
        <v>819</v>
      </c>
      <c r="F828" s="9" t="s">
        <v>1071</v>
      </c>
      <c r="H828" s="9" t="s">
        <v>1214</v>
      </c>
      <c r="I828" s="9" t="s">
        <v>343</v>
      </c>
      <c r="K828" s="100">
        <f t="shared" si="288"/>
        <v>2</v>
      </c>
      <c r="L828" s="100"/>
      <c r="M828" s="100"/>
      <c r="N828" s="100"/>
      <c r="O828" s="100"/>
      <c r="P828" s="101">
        <f t="shared" si="289"/>
        <v>1</v>
      </c>
      <c r="Q828" s="102">
        <f t="shared" si="290"/>
        <v>1</v>
      </c>
      <c r="R828" s="102">
        <f t="shared" si="291"/>
        <v>4</v>
      </c>
      <c r="S828" s="102">
        <f t="shared" si="292"/>
        <v>2</v>
      </c>
      <c r="T828" s="102">
        <f t="shared" si="293"/>
        <v>2</v>
      </c>
      <c r="U828" s="102">
        <f t="shared" si="294"/>
        <v>2</v>
      </c>
      <c r="V828" s="102">
        <f t="shared" si="295"/>
        <v>1</v>
      </c>
      <c r="W828" s="102">
        <f t="shared" si="296"/>
        <v>1</v>
      </c>
      <c r="X828" s="102">
        <f t="shared" si="297"/>
        <v>1</v>
      </c>
      <c r="Y828" s="102">
        <f t="shared" si="298"/>
        <v>2</v>
      </c>
      <c r="Z828" s="102">
        <f t="shared" si="299"/>
        <v>4</v>
      </c>
      <c r="AA828" s="100" t="b">
        <f t="shared" si="300"/>
        <v>1</v>
      </c>
      <c r="AB828" s="100">
        <f t="array" ref="AB828">IF($AA828,MEDIAN(IF(G1SelectionMask="x",IF(INDEX(RawDataRefData,$E828,0)&gt;0,INDEX(RawDataRefData,$E828,0)),"")),"")</f>
        <v>2</v>
      </c>
      <c r="AC828" s="100">
        <f t="array" ref="AC828">IF($AA828,QUARTILE(IF(G1SelectionMask="x",IF(INDEX(RawDataRefData,$E828,0)&gt;0,INDEX(RawDataRefData,$E828,0)),""),1),"")</f>
        <v>1</v>
      </c>
      <c r="AD828" s="100">
        <f t="array" ref="AD828">IF($AA828,QUARTILE(IF(G1SelectionMask="x",IF(INDEX(RawDataRefData,$E828,0)&gt;0,INDEX(RawDataRefData,$E828,0)),""),3),"")</f>
        <v>2</v>
      </c>
      <c r="AE828" s="100">
        <f t="array" ref="AE828">IF($AA828,MIN(IF(G1SelectionMask="x",IF(INDEX(RawDataRefData,$E828,0)&gt;0,INDEX(RawDataRefData,$E828,0)),"")),"")</f>
        <v>1</v>
      </c>
      <c r="AF828" s="100">
        <f t="array" ref="AF828">IF($AA828,MAX(IF(G1SelectionMask="x",IF(INDEX(RawDataRefData,$E828,0)&gt;0,INDEX(RawDataRefData,$E828,0)),"")),"")</f>
        <v>4</v>
      </c>
      <c r="AG828" s="100">
        <f t="shared" si="301"/>
        <v>1.9090909090909092</v>
      </c>
      <c r="AH828" s="100">
        <f t="array" ref="AH828">IF($AA828,STDEVA(IF(G1SelectionMask="x",IF(INDEX(RawDataRefData,$E828,0)&gt;0,INDEX(RawDataRefData,$E828,0)),"")),"")</f>
        <v>1.1361818036340356</v>
      </c>
      <c r="AI828" s="101" t="b">
        <f t="shared" si="302"/>
        <v>1</v>
      </c>
      <c r="AJ828" s="101">
        <f t="array" ref="AJ828">IF($AI828,MEDIAN(IF(G2SelectionMask="x",IF(INDEX(RawDataRefData,$E828,0)&gt;0,INDEX(RawDataRefData,$E828,0)),"")),"")</f>
        <v>1</v>
      </c>
      <c r="AK828" s="101">
        <f t="array" ref="AK828">IF($AI828,QUARTILE(IF(G2SelectionMask="x",IF(INDEX(RawDataRefData,$E828,0)&gt;0,INDEX(RawDataRefData,$E828,0)),""),1),"")</f>
        <v>1</v>
      </c>
      <c r="AL828" s="101">
        <f t="array" ref="AL828">IF($AI828,QUARTILE(IF(G2SelectionMask="x",IF(INDEX(RawDataRefData,$E828,0)&gt;0,INDEX(RawDataRefData,$E828,0)),""),3),"")</f>
        <v>2</v>
      </c>
      <c r="AM828" s="101">
        <f t="array" ref="AM828">IF($AI828,MIN(IF(G2SelectionMask="x",IF(INDEX(RawDataRefData,$E828,0)&gt;0,INDEX(RawDataRefData,$E828,0)),"")),"")</f>
        <v>1</v>
      </c>
      <c r="AN828" s="101">
        <f t="array" ref="AN828">IF($AI828,MAX(IF(G2SelectionMask="x",IF(INDEX(RawDataRefData,$E828,0)&gt;0,INDEX(RawDataRefData,$E828,0)),"")),"")</f>
        <v>4</v>
      </c>
      <c r="AO828" s="101">
        <f t="shared" si="304"/>
        <v>1.7272727272727273</v>
      </c>
      <c r="AP828" s="101">
        <f t="array" ref="AP828">IF($AI828,STDEVA(IF(G2SelectionMask="x",IF(INDEX(RawDataRefData,$E828,0)&gt;0,INDEX(RawDataRefData,$E828,0)),"")),"")</f>
        <v>1.009049958219026</v>
      </c>
      <c r="AQ828" s="100" t="b">
        <f t="shared" si="305"/>
        <v>0</v>
      </c>
      <c r="AR828" s="100" t="str">
        <f t="array" ref="AR828">IF($AQ828,MEDIAN(IF(G3SelectionMask="x",IF(INDEX(RawDataRefData,$E828,0)&gt;0,INDEX(RawDataRefData,$E828,0)),"")),"")</f>
        <v/>
      </c>
      <c r="AS828" s="100" t="str">
        <f t="array" ref="AS828">IF($AQ828,QUARTILE(IF(G3SelectionMask="x",IF(INDEX(RawDataRefData,$E828,0)&gt;0,INDEX(RawDataRefData,$E828,0)),""),1),"")</f>
        <v/>
      </c>
      <c r="AT828" s="100" t="str">
        <f t="array" ref="AT828">IF($AQ828,QUARTILE(IF(G3SelectionMask="x",IF(INDEX(RawDataRefData,$E828,0)&gt;0,INDEX(RawDataRefData,$E828,0)),""),3),"")</f>
        <v/>
      </c>
      <c r="AU828" s="100" t="str">
        <f t="array" ref="AU828">IF($AQ828,MIN(IF(G3SelectionMask="x",IF(INDEX(RawDataRefData,$E828,0)&gt;0,INDEX(RawDataRefData,$E828,0)),"")),"")</f>
        <v/>
      </c>
      <c r="AV828" s="100" t="str">
        <f t="array" ref="AV828">IF($AQ828,MAX(IF(G3SelectionMask="x",IF(INDEX(RawDataRefData,$E828,0)&gt;0,INDEX(RawDataRefData,$E828,0)),"")),"")</f>
        <v/>
      </c>
      <c r="AW828" s="100" t="str">
        <f t="shared" si="306"/>
        <v/>
      </c>
      <c r="AX828" s="100" t="str">
        <f t="array" ref="AX828">IF($AQ828,STDEVA(IF(G3SelectionMask="x",IF(INDEX(RawDataRefData,$E828,0)&gt;0,INDEX(RawDataRefData,$E828,0)),"")),"")</f>
        <v/>
      </c>
      <c r="AY828" s="101" t="b">
        <f t="shared" si="307"/>
        <v>0</v>
      </c>
      <c r="AZ828" s="101" t="str">
        <f t="array" ref="AZ828">IF($AY828,MEDIAN(IF(G4SelectionMask="x",IF(INDEX(RawDataRefData,$E828,0)&gt;0,INDEX(RawDataRefData,$E828,0)),"")),"")</f>
        <v/>
      </c>
      <c r="BA828" s="101" t="str">
        <f t="array" ref="BA828">IF($AY828,QUARTILE(IF(G4SelectionMask="x",IF(INDEX(RawDataRefData,$E828,0)&gt;0,INDEX(RawDataRefData,$E828,0)),""),1),"")</f>
        <v/>
      </c>
      <c r="BB828" s="101" t="str">
        <f t="array" ref="BB828">IF($AY828,QUARTILE(IF(G4SelectionMask="x",IF(INDEX(RawDataRefData,$E828,0)&gt;0,INDEX(RawDataRefData,$E828,0)),""),3),"")</f>
        <v/>
      </c>
      <c r="BC828" s="101" t="str">
        <f t="array" ref="BC828">IF($AY828,MIN(IF(G4SelectionMask="x",IF(INDEX(RawDataRefData,$E828,0)&gt;0,INDEX(RawDataRefData,$E828,0)),"")),"")</f>
        <v/>
      </c>
      <c r="BD828" s="101" t="str">
        <f t="array" ref="BD828">IF($AY828,MAX(IF(G4SelectionMask="x",IF(INDEX(RawDataRefData,$E828,0)&gt;0,INDEX(RawDataRefData,$E828,0)),"")),"")</f>
        <v/>
      </c>
      <c r="BE828" s="101" t="str">
        <f t="shared" si="308"/>
        <v/>
      </c>
      <c r="BF828" s="101" t="str">
        <f t="array" ref="BF828">IF($AY828,STDEVA(IF(G4SelectionMask="x",IF(INDEX(RawDataRefData,$E828,0)&gt;0,INDEX(RawDataRefData,$E828,0)),"")),"")</f>
        <v/>
      </c>
      <c r="BG828" s="100" t="b">
        <f t="shared" si="309"/>
        <v>0</v>
      </c>
      <c r="BH828" s="100" t="str">
        <f t="array" ref="BH828">IF($BG828,MEDIAN(IF(G5SelectionMask="x",IF(INDEX(RawDataRefData,$E828,0)&gt;0,INDEX(RawDataRefData,$E828,0)),"")),"")</f>
        <v/>
      </c>
      <c r="BI828" s="100" t="str">
        <f t="array" ref="BI828">IF($BG828,QUARTILE(IF(G5SelectionMask="x",IF(INDEX(RawDataRefData,$E828,0)&gt;0,INDEX(RawDataRefData,$E828,0)),""),1),"")</f>
        <v/>
      </c>
      <c r="BJ828" s="100" t="str">
        <f t="array" ref="BJ828">IF($BG828,QUARTILE(IF(G5SelectionMask="x",IF(INDEX(RawDataRefData,$E828,0)&gt;0,INDEX(RawDataRefData,$E828,0)),""),3),"")</f>
        <v/>
      </c>
      <c r="BK828" s="100" t="str">
        <f t="array" ref="BK828">IF($BG828,MIN(IF(G5SelectionMask="x",IF(INDEX(RawDataRefData,$E828,0)&gt;0,INDEX(RawDataRefData,$E828,0)),"")),"")</f>
        <v/>
      </c>
      <c r="BL828" s="100" t="str">
        <f t="array" ref="BL828">IF($BG828,MAX(IF(G5SelectionMask="x",IF(INDEX(RawDataRefData,$E828,0)&gt;0,INDEX(RawDataRefData,$E828,0)),"")),"")</f>
        <v/>
      </c>
      <c r="BM828" s="100" t="str">
        <f t="shared" si="310"/>
        <v/>
      </c>
      <c r="BN828" s="103" t="str">
        <f t="array" ref="BN828">IF($BG828,STDEVA(IF(G5SelectionMask="x",IF(INDEX(RawDataRefData,$E828,0)&gt;0,INDEX(RawDataRefData,$E828,0)),"")),"")</f>
        <v/>
      </c>
      <c r="BO828" s="104"/>
      <c r="BP828" s="105">
        <v>2</v>
      </c>
      <c r="BQ828" s="105">
        <v>1</v>
      </c>
      <c r="BR828" s="105">
        <v>1</v>
      </c>
      <c r="BS828" s="105">
        <v>4</v>
      </c>
      <c r="BT828" s="105">
        <v>2</v>
      </c>
      <c r="BU828" s="105">
        <v>2</v>
      </c>
      <c r="BV828" s="105">
        <v>2</v>
      </c>
      <c r="BW828" s="105">
        <v>1</v>
      </c>
      <c r="BX828" s="105">
        <v>1</v>
      </c>
      <c r="BY828" s="105">
        <v>1</v>
      </c>
      <c r="BZ828" s="105">
        <v>2</v>
      </c>
      <c r="CA828" s="105">
        <v>4</v>
      </c>
      <c r="CB828" s="105">
        <v>3</v>
      </c>
      <c r="CC828" s="105">
        <v>1</v>
      </c>
      <c r="CD828" s="105">
        <v>1</v>
      </c>
    </row>
    <row r="829" spans="1:82" x14ac:dyDescent="0.2">
      <c r="A829" s="33">
        <f t="shared" si="264"/>
        <v>0</v>
      </c>
      <c r="B829" s="218"/>
      <c r="C829" s="215"/>
      <c r="D829" s="223" t="s">
        <v>1215</v>
      </c>
      <c r="E829" s="72">
        <f t="shared" si="303"/>
        <v>820</v>
      </c>
      <c r="F829" s="9" t="s">
        <v>1072</v>
      </c>
      <c r="H829" s="9" t="s">
        <v>1213</v>
      </c>
      <c r="I829" s="9" t="s">
        <v>342</v>
      </c>
      <c r="K829" s="100">
        <f t="shared" si="288"/>
        <v>2</v>
      </c>
      <c r="L829" s="100"/>
      <c r="M829" s="100"/>
      <c r="N829" s="100"/>
      <c r="O829" s="100"/>
      <c r="P829" s="101">
        <f t="shared" si="289"/>
        <v>1</v>
      </c>
      <c r="Q829" s="102">
        <f t="shared" si="290"/>
        <v>3</v>
      </c>
      <c r="R829" s="102">
        <f t="shared" si="291"/>
        <v>1</v>
      </c>
      <c r="S829" s="102">
        <f t="shared" si="292"/>
        <v>2</v>
      </c>
      <c r="T829" s="102">
        <f t="shared" si="293"/>
        <v>1</v>
      </c>
      <c r="U829" s="102">
        <f t="shared" si="294"/>
        <v>1</v>
      </c>
      <c r="V829" s="102">
        <f t="shared" si="295"/>
        <v>3</v>
      </c>
      <c r="W829" s="102">
        <f t="shared" si="296"/>
        <v>1</v>
      </c>
      <c r="X829" s="102">
        <f t="shared" si="297"/>
        <v>4</v>
      </c>
      <c r="Y829" s="102">
        <f t="shared" si="298"/>
        <v>1</v>
      </c>
      <c r="Z829" s="102">
        <f t="shared" si="299"/>
        <v>2</v>
      </c>
      <c r="AA829" s="100" t="b">
        <f t="shared" si="300"/>
        <v>1</v>
      </c>
      <c r="AB829" s="100">
        <f t="array" ref="AB829">IF($AA829,MEDIAN(IF(G1SelectionMask="x",IF(INDEX(RawDataRefData,$E829,0)&gt;0,INDEX(RawDataRefData,$E829,0)),"")),"")</f>
        <v>1</v>
      </c>
      <c r="AC829" s="100">
        <f t="array" ref="AC829">IF($AA829,QUARTILE(IF(G1SelectionMask="x",IF(INDEX(RawDataRefData,$E829,0)&gt;0,INDEX(RawDataRefData,$E829,0)),""),1),"")</f>
        <v>1</v>
      </c>
      <c r="AD829" s="100">
        <f t="array" ref="AD829">IF($AA829,QUARTILE(IF(G1SelectionMask="x",IF(INDEX(RawDataRefData,$E829,0)&gt;0,INDEX(RawDataRefData,$E829,0)),""),3),"")</f>
        <v>2.5</v>
      </c>
      <c r="AE829" s="100">
        <f t="array" ref="AE829">IF($AA829,MIN(IF(G1SelectionMask="x",IF(INDEX(RawDataRefData,$E829,0)&gt;0,INDEX(RawDataRefData,$E829,0)),"")),"")</f>
        <v>1</v>
      </c>
      <c r="AF829" s="100">
        <f t="array" ref="AF829">IF($AA829,MAX(IF(G1SelectionMask="x",IF(INDEX(RawDataRefData,$E829,0)&gt;0,INDEX(RawDataRefData,$E829,0)),"")),"")</f>
        <v>4</v>
      </c>
      <c r="AG829" s="100">
        <f t="shared" si="301"/>
        <v>1.8181818181818181</v>
      </c>
      <c r="AH829" s="100">
        <f t="array" ref="AH829">IF($AA829,STDEVA(IF(G1SelectionMask="x",IF(INDEX(RawDataRefData,$E829,0)&gt;0,INDEX(RawDataRefData,$E829,0)),"")),"")</f>
        <v>1.0787197799411872</v>
      </c>
      <c r="AI829" s="101" t="b">
        <f t="shared" si="302"/>
        <v>1</v>
      </c>
      <c r="AJ829" s="101">
        <f t="array" ref="AJ829">IF($AI829,MEDIAN(IF(G2SelectionMask="x",IF(INDEX(RawDataRefData,$E829,0)&gt;0,INDEX(RawDataRefData,$E829,0)),"")),"")</f>
        <v>2</v>
      </c>
      <c r="AK829" s="101">
        <f t="array" ref="AK829">IF($AI829,QUARTILE(IF(G2SelectionMask="x",IF(INDEX(RawDataRefData,$E829,0)&gt;0,INDEX(RawDataRefData,$E829,0)),""),1),"")</f>
        <v>1</v>
      </c>
      <c r="AL829" s="101">
        <f t="array" ref="AL829">IF($AI829,QUARTILE(IF(G2SelectionMask="x",IF(INDEX(RawDataRefData,$E829,0)&gt;0,INDEX(RawDataRefData,$E829,0)),""),3),"")</f>
        <v>3</v>
      </c>
      <c r="AM829" s="101">
        <f t="array" ref="AM829">IF($AI829,MIN(IF(G2SelectionMask="x",IF(INDEX(RawDataRefData,$E829,0)&gt;0,INDEX(RawDataRefData,$E829,0)),"")),"")</f>
        <v>1</v>
      </c>
      <c r="AN829" s="101">
        <f t="array" ref="AN829">IF($AI829,MAX(IF(G2SelectionMask="x",IF(INDEX(RawDataRefData,$E829,0)&gt;0,INDEX(RawDataRefData,$E829,0)),"")),"")</f>
        <v>4</v>
      </c>
      <c r="AO829" s="101">
        <f t="shared" si="304"/>
        <v>2.1818181818181817</v>
      </c>
      <c r="AP829" s="101">
        <f t="array" ref="AP829">IF($AI829,STDEVA(IF(G2SelectionMask="x",IF(INDEX(RawDataRefData,$E829,0)&gt;0,INDEX(RawDataRefData,$E829,0)),"")),"")</f>
        <v>1.0787197799411872</v>
      </c>
      <c r="AQ829" s="100" t="b">
        <f t="shared" si="305"/>
        <v>0</v>
      </c>
      <c r="AR829" s="100" t="str">
        <f t="array" ref="AR829">IF($AQ829,MEDIAN(IF(G3SelectionMask="x",IF(INDEX(RawDataRefData,$E829,0)&gt;0,INDEX(RawDataRefData,$E829,0)),"")),"")</f>
        <v/>
      </c>
      <c r="AS829" s="100" t="str">
        <f t="array" ref="AS829">IF($AQ829,QUARTILE(IF(G3SelectionMask="x",IF(INDEX(RawDataRefData,$E829,0)&gt;0,INDEX(RawDataRefData,$E829,0)),""),1),"")</f>
        <v/>
      </c>
      <c r="AT829" s="100" t="str">
        <f t="array" ref="AT829">IF($AQ829,QUARTILE(IF(G3SelectionMask="x",IF(INDEX(RawDataRefData,$E829,0)&gt;0,INDEX(RawDataRefData,$E829,0)),""),3),"")</f>
        <v/>
      </c>
      <c r="AU829" s="100" t="str">
        <f t="array" ref="AU829">IF($AQ829,MIN(IF(G3SelectionMask="x",IF(INDEX(RawDataRefData,$E829,0)&gt;0,INDEX(RawDataRefData,$E829,0)),"")),"")</f>
        <v/>
      </c>
      <c r="AV829" s="100" t="str">
        <f t="array" ref="AV829">IF($AQ829,MAX(IF(G3SelectionMask="x",IF(INDEX(RawDataRefData,$E829,0)&gt;0,INDEX(RawDataRefData,$E829,0)),"")),"")</f>
        <v/>
      </c>
      <c r="AW829" s="100" t="str">
        <f t="shared" si="306"/>
        <v/>
      </c>
      <c r="AX829" s="100" t="str">
        <f t="array" ref="AX829">IF($AQ829,STDEVA(IF(G3SelectionMask="x",IF(INDEX(RawDataRefData,$E829,0)&gt;0,INDEX(RawDataRefData,$E829,0)),"")),"")</f>
        <v/>
      </c>
      <c r="AY829" s="101" t="b">
        <f t="shared" si="307"/>
        <v>0</v>
      </c>
      <c r="AZ829" s="101" t="str">
        <f t="array" ref="AZ829">IF($AY829,MEDIAN(IF(G4SelectionMask="x",IF(INDEX(RawDataRefData,$E829,0)&gt;0,INDEX(RawDataRefData,$E829,0)),"")),"")</f>
        <v/>
      </c>
      <c r="BA829" s="101" t="str">
        <f t="array" ref="BA829">IF($AY829,QUARTILE(IF(G4SelectionMask="x",IF(INDEX(RawDataRefData,$E829,0)&gt;0,INDEX(RawDataRefData,$E829,0)),""),1),"")</f>
        <v/>
      </c>
      <c r="BB829" s="101" t="str">
        <f t="array" ref="BB829">IF($AY829,QUARTILE(IF(G4SelectionMask="x",IF(INDEX(RawDataRefData,$E829,0)&gt;0,INDEX(RawDataRefData,$E829,0)),""),3),"")</f>
        <v/>
      </c>
      <c r="BC829" s="101" t="str">
        <f t="array" ref="BC829">IF($AY829,MIN(IF(G4SelectionMask="x",IF(INDEX(RawDataRefData,$E829,0)&gt;0,INDEX(RawDataRefData,$E829,0)),"")),"")</f>
        <v/>
      </c>
      <c r="BD829" s="101" t="str">
        <f t="array" ref="BD829">IF($AY829,MAX(IF(G4SelectionMask="x",IF(INDEX(RawDataRefData,$E829,0)&gt;0,INDEX(RawDataRefData,$E829,0)),"")),"")</f>
        <v/>
      </c>
      <c r="BE829" s="101" t="str">
        <f t="shared" si="308"/>
        <v/>
      </c>
      <c r="BF829" s="101" t="str">
        <f t="array" ref="BF829">IF($AY829,STDEVA(IF(G4SelectionMask="x",IF(INDEX(RawDataRefData,$E829,0)&gt;0,INDEX(RawDataRefData,$E829,0)),"")),"")</f>
        <v/>
      </c>
      <c r="BG829" s="100" t="b">
        <f t="shared" si="309"/>
        <v>0</v>
      </c>
      <c r="BH829" s="100" t="str">
        <f t="array" ref="BH829">IF($BG829,MEDIAN(IF(G5SelectionMask="x",IF(INDEX(RawDataRefData,$E829,0)&gt;0,INDEX(RawDataRefData,$E829,0)),"")),"")</f>
        <v/>
      </c>
      <c r="BI829" s="100" t="str">
        <f t="array" ref="BI829">IF($BG829,QUARTILE(IF(G5SelectionMask="x",IF(INDEX(RawDataRefData,$E829,0)&gt;0,INDEX(RawDataRefData,$E829,0)),""),1),"")</f>
        <v/>
      </c>
      <c r="BJ829" s="100" t="str">
        <f t="array" ref="BJ829">IF($BG829,QUARTILE(IF(G5SelectionMask="x",IF(INDEX(RawDataRefData,$E829,0)&gt;0,INDEX(RawDataRefData,$E829,0)),""),3),"")</f>
        <v/>
      </c>
      <c r="BK829" s="100" t="str">
        <f t="array" ref="BK829">IF($BG829,MIN(IF(G5SelectionMask="x",IF(INDEX(RawDataRefData,$E829,0)&gt;0,INDEX(RawDataRefData,$E829,0)),"")),"")</f>
        <v/>
      </c>
      <c r="BL829" s="100" t="str">
        <f t="array" ref="BL829">IF($BG829,MAX(IF(G5SelectionMask="x",IF(INDEX(RawDataRefData,$E829,0)&gt;0,INDEX(RawDataRefData,$E829,0)),"")),"")</f>
        <v/>
      </c>
      <c r="BM829" s="100" t="str">
        <f t="shared" si="310"/>
        <v/>
      </c>
      <c r="BN829" s="103" t="str">
        <f t="array" ref="BN829">IF($BG829,STDEVA(IF(G5SelectionMask="x",IF(INDEX(RawDataRefData,$E829,0)&gt;0,INDEX(RawDataRefData,$E829,0)),"")),"")</f>
        <v/>
      </c>
      <c r="BO829" s="104"/>
      <c r="BP829" s="105">
        <v>2</v>
      </c>
      <c r="BQ829" s="105">
        <v>1</v>
      </c>
      <c r="BR829" s="105">
        <v>3</v>
      </c>
      <c r="BS829" s="105">
        <v>1</v>
      </c>
      <c r="BT829" s="105">
        <v>2</v>
      </c>
      <c r="BU829" s="105">
        <v>1</v>
      </c>
      <c r="BV829" s="105">
        <v>1</v>
      </c>
      <c r="BW829" s="105">
        <v>3</v>
      </c>
      <c r="BX829" s="105">
        <v>1</v>
      </c>
      <c r="BY829" s="105">
        <v>4</v>
      </c>
      <c r="BZ829" s="105">
        <v>1</v>
      </c>
      <c r="CA829" s="105">
        <v>2</v>
      </c>
      <c r="CB829" s="105">
        <v>3</v>
      </c>
      <c r="CC829" s="105">
        <v>4</v>
      </c>
      <c r="CD829" s="105">
        <v>3</v>
      </c>
    </row>
    <row r="830" spans="1:82" x14ac:dyDescent="0.2">
      <c r="A830" s="33">
        <f t="shared" si="264"/>
        <v>0</v>
      </c>
      <c r="B830" s="218"/>
      <c r="C830" s="215"/>
      <c r="D830" s="224"/>
      <c r="E830" s="72">
        <f t="shared" si="303"/>
        <v>821</v>
      </c>
      <c r="F830" s="9" t="s">
        <v>1073</v>
      </c>
      <c r="H830" s="9" t="s">
        <v>1213</v>
      </c>
      <c r="I830" s="9" t="s">
        <v>342</v>
      </c>
      <c r="K830" s="100">
        <f t="shared" si="288"/>
        <v>3</v>
      </c>
      <c r="L830" s="100"/>
      <c r="M830" s="100"/>
      <c r="N830" s="100"/>
      <c r="O830" s="100"/>
      <c r="P830" s="101">
        <f t="shared" si="289"/>
        <v>1</v>
      </c>
      <c r="Q830" s="102">
        <f t="shared" si="290"/>
        <v>4</v>
      </c>
      <c r="R830" s="102">
        <f t="shared" si="291"/>
        <v>2</v>
      </c>
      <c r="S830" s="102">
        <f t="shared" si="292"/>
        <v>2</v>
      </c>
      <c r="T830" s="102">
        <f t="shared" si="293"/>
        <v>3</v>
      </c>
      <c r="U830" s="102">
        <f t="shared" si="294"/>
        <v>3</v>
      </c>
      <c r="V830" s="102">
        <f t="shared" si="295"/>
        <v>1</v>
      </c>
      <c r="W830" s="102">
        <f t="shared" si="296"/>
        <v>1</v>
      </c>
      <c r="X830" s="102">
        <f t="shared" si="297"/>
        <v>1</v>
      </c>
      <c r="Y830" s="102">
        <f t="shared" si="298"/>
        <v>3</v>
      </c>
      <c r="Z830" s="102">
        <f t="shared" si="299"/>
        <v>4</v>
      </c>
      <c r="AA830" s="100" t="b">
        <f t="shared" si="300"/>
        <v>1</v>
      </c>
      <c r="AB830" s="100">
        <f t="array" ref="AB830">IF($AA830,MEDIAN(IF(G1SelectionMask="x",IF(INDEX(RawDataRefData,$E830,0)&gt;0,INDEX(RawDataRefData,$E830,0)),"")),"")</f>
        <v>2</v>
      </c>
      <c r="AC830" s="100">
        <f t="array" ref="AC830">IF($AA830,QUARTILE(IF(G1SelectionMask="x",IF(INDEX(RawDataRefData,$E830,0)&gt;0,INDEX(RawDataRefData,$E830,0)),""),1),"")</f>
        <v>1</v>
      </c>
      <c r="AD830" s="100">
        <f t="array" ref="AD830">IF($AA830,QUARTILE(IF(G1SelectionMask="x",IF(INDEX(RawDataRefData,$E830,0)&gt;0,INDEX(RawDataRefData,$E830,0)),""),3),"")</f>
        <v>3</v>
      </c>
      <c r="AE830" s="100">
        <f t="array" ref="AE830">IF($AA830,MIN(IF(G1SelectionMask="x",IF(INDEX(RawDataRefData,$E830,0)&gt;0,INDEX(RawDataRefData,$E830,0)),"")),"")</f>
        <v>1</v>
      </c>
      <c r="AF830" s="100">
        <f t="array" ref="AF830">IF($AA830,MAX(IF(G1SelectionMask="x",IF(INDEX(RawDataRefData,$E830,0)&gt;0,INDEX(RawDataRefData,$E830,0)),"")),"")</f>
        <v>4</v>
      </c>
      <c r="AG830" s="100">
        <f t="shared" si="301"/>
        <v>2.2727272727272729</v>
      </c>
      <c r="AH830" s="100">
        <f t="array" ref="AH830">IF($AA830,STDEVA(IF(G1SelectionMask="x",IF(INDEX(RawDataRefData,$E830,0)&gt;0,INDEX(RawDataRefData,$E830,0)),"")),"")</f>
        <v>1.1908743922772955</v>
      </c>
      <c r="AI830" s="101" t="b">
        <f t="shared" si="302"/>
        <v>1</v>
      </c>
      <c r="AJ830" s="101">
        <f t="array" ref="AJ830">IF($AI830,MEDIAN(IF(G2SelectionMask="x",IF(INDEX(RawDataRefData,$E830,0)&gt;0,INDEX(RawDataRefData,$E830,0)),"")),"")</f>
        <v>2</v>
      </c>
      <c r="AK830" s="101">
        <f t="array" ref="AK830">IF($AI830,QUARTILE(IF(G2SelectionMask="x",IF(INDEX(RawDataRefData,$E830,0)&gt;0,INDEX(RawDataRefData,$E830,0)),""),1),"")</f>
        <v>1.5</v>
      </c>
      <c r="AL830" s="101">
        <f t="array" ref="AL830">IF($AI830,QUARTILE(IF(G2SelectionMask="x",IF(INDEX(RawDataRefData,$E830,0)&gt;0,INDEX(RawDataRefData,$E830,0)),""),3),"")</f>
        <v>3</v>
      </c>
      <c r="AM830" s="101">
        <f t="array" ref="AM830">IF($AI830,MIN(IF(G2SelectionMask="x",IF(INDEX(RawDataRefData,$E830,0)&gt;0,INDEX(RawDataRefData,$E830,0)),"")),"")</f>
        <v>1</v>
      </c>
      <c r="AN830" s="101">
        <f t="array" ref="AN830">IF($AI830,MAX(IF(G2SelectionMask="x",IF(INDEX(RawDataRefData,$E830,0)&gt;0,INDEX(RawDataRefData,$E830,0)),"")),"")</f>
        <v>4</v>
      </c>
      <c r="AO830" s="101">
        <f t="shared" si="304"/>
        <v>2.3636363636363638</v>
      </c>
      <c r="AP830" s="101">
        <f t="array" ref="AP830">IF($AI830,STDEVA(IF(G2SelectionMask="x",IF(INDEX(RawDataRefData,$E830,0)&gt;0,INDEX(RawDataRefData,$E830,0)),"")),"")</f>
        <v>1.1200649331826502</v>
      </c>
      <c r="AQ830" s="100" t="b">
        <f t="shared" si="305"/>
        <v>0</v>
      </c>
      <c r="AR830" s="100" t="str">
        <f t="array" ref="AR830">IF($AQ830,MEDIAN(IF(G3SelectionMask="x",IF(INDEX(RawDataRefData,$E830,0)&gt;0,INDEX(RawDataRefData,$E830,0)),"")),"")</f>
        <v/>
      </c>
      <c r="AS830" s="100" t="str">
        <f t="array" ref="AS830">IF($AQ830,QUARTILE(IF(G3SelectionMask="x",IF(INDEX(RawDataRefData,$E830,0)&gt;0,INDEX(RawDataRefData,$E830,0)),""),1),"")</f>
        <v/>
      </c>
      <c r="AT830" s="100" t="str">
        <f t="array" ref="AT830">IF($AQ830,QUARTILE(IF(G3SelectionMask="x",IF(INDEX(RawDataRefData,$E830,0)&gt;0,INDEX(RawDataRefData,$E830,0)),""),3),"")</f>
        <v/>
      </c>
      <c r="AU830" s="100" t="str">
        <f t="array" ref="AU830">IF($AQ830,MIN(IF(G3SelectionMask="x",IF(INDEX(RawDataRefData,$E830,0)&gt;0,INDEX(RawDataRefData,$E830,0)),"")),"")</f>
        <v/>
      </c>
      <c r="AV830" s="100" t="str">
        <f t="array" ref="AV830">IF($AQ830,MAX(IF(G3SelectionMask="x",IF(INDEX(RawDataRefData,$E830,0)&gt;0,INDEX(RawDataRefData,$E830,0)),"")),"")</f>
        <v/>
      </c>
      <c r="AW830" s="100" t="str">
        <f t="shared" si="306"/>
        <v/>
      </c>
      <c r="AX830" s="100" t="str">
        <f t="array" ref="AX830">IF($AQ830,STDEVA(IF(G3SelectionMask="x",IF(INDEX(RawDataRefData,$E830,0)&gt;0,INDEX(RawDataRefData,$E830,0)),"")),"")</f>
        <v/>
      </c>
      <c r="AY830" s="101" t="b">
        <f t="shared" si="307"/>
        <v>0</v>
      </c>
      <c r="AZ830" s="101" t="str">
        <f t="array" ref="AZ830">IF($AY830,MEDIAN(IF(G4SelectionMask="x",IF(INDEX(RawDataRefData,$E830,0)&gt;0,INDEX(RawDataRefData,$E830,0)),"")),"")</f>
        <v/>
      </c>
      <c r="BA830" s="101" t="str">
        <f t="array" ref="BA830">IF($AY830,QUARTILE(IF(G4SelectionMask="x",IF(INDEX(RawDataRefData,$E830,0)&gt;0,INDEX(RawDataRefData,$E830,0)),""),1),"")</f>
        <v/>
      </c>
      <c r="BB830" s="101" t="str">
        <f t="array" ref="BB830">IF($AY830,QUARTILE(IF(G4SelectionMask="x",IF(INDEX(RawDataRefData,$E830,0)&gt;0,INDEX(RawDataRefData,$E830,0)),""),3),"")</f>
        <v/>
      </c>
      <c r="BC830" s="101" t="str">
        <f t="array" ref="BC830">IF($AY830,MIN(IF(G4SelectionMask="x",IF(INDEX(RawDataRefData,$E830,0)&gt;0,INDEX(RawDataRefData,$E830,0)),"")),"")</f>
        <v/>
      </c>
      <c r="BD830" s="101" t="str">
        <f t="array" ref="BD830">IF($AY830,MAX(IF(G4SelectionMask="x",IF(INDEX(RawDataRefData,$E830,0)&gt;0,INDEX(RawDataRefData,$E830,0)),"")),"")</f>
        <v/>
      </c>
      <c r="BE830" s="101" t="str">
        <f t="shared" si="308"/>
        <v/>
      </c>
      <c r="BF830" s="101" t="str">
        <f t="array" ref="BF830">IF($AY830,STDEVA(IF(G4SelectionMask="x",IF(INDEX(RawDataRefData,$E830,0)&gt;0,INDEX(RawDataRefData,$E830,0)),"")),"")</f>
        <v/>
      </c>
      <c r="BG830" s="100" t="b">
        <f t="shared" si="309"/>
        <v>0</v>
      </c>
      <c r="BH830" s="100" t="str">
        <f t="array" ref="BH830">IF($BG830,MEDIAN(IF(G5SelectionMask="x",IF(INDEX(RawDataRefData,$E830,0)&gt;0,INDEX(RawDataRefData,$E830,0)),"")),"")</f>
        <v/>
      </c>
      <c r="BI830" s="100" t="str">
        <f t="array" ref="BI830">IF($BG830,QUARTILE(IF(G5SelectionMask="x",IF(INDEX(RawDataRefData,$E830,0)&gt;0,INDEX(RawDataRefData,$E830,0)),""),1),"")</f>
        <v/>
      </c>
      <c r="BJ830" s="100" t="str">
        <f t="array" ref="BJ830">IF($BG830,QUARTILE(IF(G5SelectionMask="x",IF(INDEX(RawDataRefData,$E830,0)&gt;0,INDEX(RawDataRefData,$E830,0)),""),3),"")</f>
        <v/>
      </c>
      <c r="BK830" s="100" t="str">
        <f t="array" ref="BK830">IF($BG830,MIN(IF(G5SelectionMask="x",IF(INDEX(RawDataRefData,$E830,0)&gt;0,INDEX(RawDataRefData,$E830,0)),"")),"")</f>
        <v/>
      </c>
      <c r="BL830" s="100" t="str">
        <f t="array" ref="BL830">IF($BG830,MAX(IF(G5SelectionMask="x",IF(INDEX(RawDataRefData,$E830,0)&gt;0,INDEX(RawDataRefData,$E830,0)),"")),"")</f>
        <v/>
      </c>
      <c r="BM830" s="100" t="str">
        <f t="shared" si="310"/>
        <v/>
      </c>
      <c r="BN830" s="103" t="str">
        <f t="array" ref="BN830">IF($BG830,STDEVA(IF(G5SelectionMask="x",IF(INDEX(RawDataRefData,$E830,0)&gt;0,INDEX(RawDataRefData,$E830,0)),"")),"")</f>
        <v/>
      </c>
      <c r="BO830" s="104"/>
      <c r="BP830" s="105">
        <v>3</v>
      </c>
      <c r="BQ830" s="105">
        <v>1</v>
      </c>
      <c r="BR830" s="105">
        <v>4</v>
      </c>
      <c r="BS830" s="105">
        <v>2</v>
      </c>
      <c r="BT830" s="105">
        <v>2</v>
      </c>
      <c r="BU830" s="105">
        <v>3</v>
      </c>
      <c r="BV830" s="105">
        <v>3</v>
      </c>
      <c r="BW830" s="105">
        <v>1</v>
      </c>
      <c r="BX830" s="105">
        <v>1</v>
      </c>
      <c r="BY830" s="105">
        <v>1</v>
      </c>
      <c r="BZ830" s="105">
        <v>3</v>
      </c>
      <c r="CA830" s="105">
        <v>4</v>
      </c>
      <c r="CB830" s="105">
        <v>3</v>
      </c>
      <c r="CC830" s="105">
        <v>2</v>
      </c>
      <c r="CD830" s="105">
        <v>2</v>
      </c>
    </row>
    <row r="831" spans="1:82" x14ac:dyDescent="0.2">
      <c r="A831" s="33">
        <f t="shared" si="264"/>
        <v>0</v>
      </c>
      <c r="B831" s="218"/>
      <c r="C831" s="215"/>
      <c r="D831" s="224"/>
      <c r="E831" s="72">
        <f t="shared" si="303"/>
        <v>822</v>
      </c>
      <c r="F831" s="9" t="s">
        <v>1074</v>
      </c>
      <c r="H831" s="9" t="s">
        <v>1213</v>
      </c>
      <c r="I831" s="9" t="s">
        <v>342</v>
      </c>
      <c r="K831" s="100">
        <f t="shared" si="288"/>
        <v>2</v>
      </c>
      <c r="L831" s="100"/>
      <c r="M831" s="100"/>
      <c r="N831" s="100"/>
      <c r="O831" s="100"/>
      <c r="P831" s="101">
        <f t="shared" si="289"/>
        <v>1</v>
      </c>
      <c r="Q831" s="102">
        <f t="shared" si="290"/>
        <v>4</v>
      </c>
      <c r="R831" s="102">
        <f t="shared" si="291"/>
        <v>1</v>
      </c>
      <c r="S831" s="102">
        <f t="shared" si="292"/>
        <v>3</v>
      </c>
      <c r="T831" s="102">
        <f t="shared" si="293"/>
        <v>2</v>
      </c>
      <c r="U831" s="102">
        <f t="shared" si="294"/>
        <v>2</v>
      </c>
      <c r="V831" s="102">
        <f t="shared" si="295"/>
        <v>3</v>
      </c>
      <c r="W831" s="102">
        <f t="shared" si="296"/>
        <v>4</v>
      </c>
      <c r="X831" s="102">
        <f t="shared" si="297"/>
        <v>3</v>
      </c>
      <c r="Y831" s="102">
        <f t="shared" si="298"/>
        <v>4</v>
      </c>
      <c r="Z831" s="102">
        <f t="shared" si="299"/>
        <v>1</v>
      </c>
      <c r="AA831" s="100" t="b">
        <f t="shared" si="300"/>
        <v>1</v>
      </c>
      <c r="AB831" s="100">
        <f t="array" ref="AB831">IF($AA831,MEDIAN(IF(G1SelectionMask="x",IF(INDEX(RawDataRefData,$E831,0)&gt;0,INDEX(RawDataRefData,$E831,0)),"")),"")</f>
        <v>3</v>
      </c>
      <c r="AC831" s="100">
        <f t="array" ref="AC831">IF($AA831,QUARTILE(IF(G1SelectionMask="x",IF(INDEX(RawDataRefData,$E831,0)&gt;0,INDEX(RawDataRefData,$E831,0)),""),1),"")</f>
        <v>1.5</v>
      </c>
      <c r="AD831" s="100">
        <f t="array" ref="AD831">IF($AA831,QUARTILE(IF(G1SelectionMask="x",IF(INDEX(RawDataRefData,$E831,0)&gt;0,INDEX(RawDataRefData,$E831,0)),""),3),"")</f>
        <v>3.5</v>
      </c>
      <c r="AE831" s="100">
        <f t="array" ref="AE831">IF($AA831,MIN(IF(G1SelectionMask="x",IF(INDEX(RawDataRefData,$E831,0)&gt;0,INDEX(RawDataRefData,$E831,0)),"")),"")</f>
        <v>1</v>
      </c>
      <c r="AF831" s="100">
        <f t="array" ref="AF831">IF($AA831,MAX(IF(G1SelectionMask="x",IF(INDEX(RawDataRefData,$E831,0)&gt;0,INDEX(RawDataRefData,$E831,0)),"")),"")</f>
        <v>4</v>
      </c>
      <c r="AG831" s="100">
        <f t="shared" si="301"/>
        <v>2.5454545454545454</v>
      </c>
      <c r="AH831" s="100">
        <f t="array" ref="AH831">IF($AA831,STDEVA(IF(G1SelectionMask="x",IF(INDEX(RawDataRefData,$E831,0)&gt;0,INDEX(RawDataRefData,$E831,0)),"")),"")</f>
        <v>1.213559752433836</v>
      </c>
      <c r="AI831" s="101" t="b">
        <f t="shared" si="302"/>
        <v>1</v>
      </c>
      <c r="AJ831" s="101">
        <f t="array" ref="AJ831">IF($AI831,MEDIAN(IF(G2SelectionMask="x",IF(INDEX(RawDataRefData,$E831,0)&gt;0,INDEX(RawDataRefData,$E831,0)),"")),"")</f>
        <v>3</v>
      </c>
      <c r="AK831" s="101">
        <f t="array" ref="AK831">IF($AI831,QUARTILE(IF(G2SelectionMask="x",IF(INDEX(RawDataRefData,$E831,0)&gt;0,INDEX(RawDataRefData,$E831,0)),""),1),"")</f>
        <v>1</v>
      </c>
      <c r="AL831" s="101">
        <f t="array" ref="AL831">IF($AI831,QUARTILE(IF(G2SelectionMask="x",IF(INDEX(RawDataRefData,$E831,0)&gt;0,INDEX(RawDataRefData,$E831,0)),""),3),"")</f>
        <v>4</v>
      </c>
      <c r="AM831" s="101">
        <f t="array" ref="AM831">IF($AI831,MIN(IF(G2SelectionMask="x",IF(INDEX(RawDataRefData,$E831,0)&gt;0,INDEX(RawDataRefData,$E831,0)),"")),"")</f>
        <v>1</v>
      </c>
      <c r="AN831" s="101">
        <f t="array" ref="AN831">IF($AI831,MAX(IF(G2SelectionMask="x",IF(INDEX(RawDataRefData,$E831,0)&gt;0,INDEX(RawDataRefData,$E831,0)),"")),"")</f>
        <v>4</v>
      </c>
      <c r="AO831" s="101">
        <f t="shared" si="304"/>
        <v>2.5454545454545454</v>
      </c>
      <c r="AP831" s="101">
        <f t="array" ref="AP831">IF($AI831,STDEVA(IF(G2SelectionMask="x",IF(INDEX(RawDataRefData,$E831,0)&gt;0,INDEX(RawDataRefData,$E831,0)),"")),"")</f>
        <v>1.3684762594679067</v>
      </c>
      <c r="AQ831" s="100" t="b">
        <f t="shared" si="305"/>
        <v>0</v>
      </c>
      <c r="AR831" s="100" t="str">
        <f t="array" ref="AR831">IF($AQ831,MEDIAN(IF(G3SelectionMask="x",IF(INDEX(RawDataRefData,$E831,0)&gt;0,INDEX(RawDataRefData,$E831,0)),"")),"")</f>
        <v/>
      </c>
      <c r="AS831" s="100" t="str">
        <f t="array" ref="AS831">IF($AQ831,QUARTILE(IF(G3SelectionMask="x",IF(INDEX(RawDataRefData,$E831,0)&gt;0,INDEX(RawDataRefData,$E831,0)),""),1),"")</f>
        <v/>
      </c>
      <c r="AT831" s="100" t="str">
        <f t="array" ref="AT831">IF($AQ831,QUARTILE(IF(G3SelectionMask="x",IF(INDEX(RawDataRefData,$E831,0)&gt;0,INDEX(RawDataRefData,$E831,0)),""),3),"")</f>
        <v/>
      </c>
      <c r="AU831" s="100" t="str">
        <f t="array" ref="AU831">IF($AQ831,MIN(IF(G3SelectionMask="x",IF(INDEX(RawDataRefData,$E831,0)&gt;0,INDEX(RawDataRefData,$E831,0)),"")),"")</f>
        <v/>
      </c>
      <c r="AV831" s="100" t="str">
        <f t="array" ref="AV831">IF($AQ831,MAX(IF(G3SelectionMask="x",IF(INDEX(RawDataRefData,$E831,0)&gt;0,INDEX(RawDataRefData,$E831,0)),"")),"")</f>
        <v/>
      </c>
      <c r="AW831" s="100" t="str">
        <f t="shared" si="306"/>
        <v/>
      </c>
      <c r="AX831" s="100" t="str">
        <f t="array" ref="AX831">IF($AQ831,STDEVA(IF(G3SelectionMask="x",IF(INDEX(RawDataRefData,$E831,0)&gt;0,INDEX(RawDataRefData,$E831,0)),"")),"")</f>
        <v/>
      </c>
      <c r="AY831" s="101" t="b">
        <f t="shared" si="307"/>
        <v>0</v>
      </c>
      <c r="AZ831" s="101" t="str">
        <f t="array" ref="AZ831">IF($AY831,MEDIAN(IF(G4SelectionMask="x",IF(INDEX(RawDataRefData,$E831,0)&gt;0,INDEX(RawDataRefData,$E831,0)),"")),"")</f>
        <v/>
      </c>
      <c r="BA831" s="101" t="str">
        <f t="array" ref="BA831">IF($AY831,QUARTILE(IF(G4SelectionMask="x",IF(INDEX(RawDataRefData,$E831,0)&gt;0,INDEX(RawDataRefData,$E831,0)),""),1),"")</f>
        <v/>
      </c>
      <c r="BB831" s="101" t="str">
        <f t="array" ref="BB831">IF($AY831,QUARTILE(IF(G4SelectionMask="x",IF(INDEX(RawDataRefData,$E831,0)&gt;0,INDEX(RawDataRefData,$E831,0)),""),3),"")</f>
        <v/>
      </c>
      <c r="BC831" s="101" t="str">
        <f t="array" ref="BC831">IF($AY831,MIN(IF(G4SelectionMask="x",IF(INDEX(RawDataRefData,$E831,0)&gt;0,INDEX(RawDataRefData,$E831,0)),"")),"")</f>
        <v/>
      </c>
      <c r="BD831" s="101" t="str">
        <f t="array" ref="BD831">IF($AY831,MAX(IF(G4SelectionMask="x",IF(INDEX(RawDataRefData,$E831,0)&gt;0,INDEX(RawDataRefData,$E831,0)),"")),"")</f>
        <v/>
      </c>
      <c r="BE831" s="101" t="str">
        <f t="shared" si="308"/>
        <v/>
      </c>
      <c r="BF831" s="101" t="str">
        <f t="array" ref="BF831">IF($AY831,STDEVA(IF(G4SelectionMask="x",IF(INDEX(RawDataRefData,$E831,0)&gt;0,INDEX(RawDataRefData,$E831,0)),"")),"")</f>
        <v/>
      </c>
      <c r="BG831" s="100" t="b">
        <f t="shared" si="309"/>
        <v>0</v>
      </c>
      <c r="BH831" s="100" t="str">
        <f t="array" ref="BH831">IF($BG831,MEDIAN(IF(G5SelectionMask="x",IF(INDEX(RawDataRefData,$E831,0)&gt;0,INDEX(RawDataRefData,$E831,0)),"")),"")</f>
        <v/>
      </c>
      <c r="BI831" s="100" t="str">
        <f t="array" ref="BI831">IF($BG831,QUARTILE(IF(G5SelectionMask="x",IF(INDEX(RawDataRefData,$E831,0)&gt;0,INDEX(RawDataRefData,$E831,0)),""),1),"")</f>
        <v/>
      </c>
      <c r="BJ831" s="100" t="str">
        <f t="array" ref="BJ831">IF($BG831,QUARTILE(IF(G5SelectionMask="x",IF(INDEX(RawDataRefData,$E831,0)&gt;0,INDEX(RawDataRefData,$E831,0)),""),3),"")</f>
        <v/>
      </c>
      <c r="BK831" s="100" t="str">
        <f t="array" ref="BK831">IF($BG831,MIN(IF(G5SelectionMask="x",IF(INDEX(RawDataRefData,$E831,0)&gt;0,INDEX(RawDataRefData,$E831,0)),"")),"")</f>
        <v/>
      </c>
      <c r="BL831" s="100" t="str">
        <f t="array" ref="BL831">IF($BG831,MAX(IF(G5SelectionMask="x",IF(INDEX(RawDataRefData,$E831,0)&gt;0,INDEX(RawDataRefData,$E831,0)),"")),"")</f>
        <v/>
      </c>
      <c r="BM831" s="100" t="str">
        <f t="shared" si="310"/>
        <v/>
      </c>
      <c r="BN831" s="103" t="str">
        <f t="array" ref="BN831">IF($BG831,STDEVA(IF(G5SelectionMask="x",IF(INDEX(RawDataRefData,$E831,0)&gt;0,INDEX(RawDataRefData,$E831,0)),"")),"")</f>
        <v/>
      </c>
      <c r="BO831" s="104"/>
      <c r="BP831" s="105">
        <v>2</v>
      </c>
      <c r="BQ831" s="105">
        <v>1</v>
      </c>
      <c r="BR831" s="105">
        <v>4</v>
      </c>
      <c r="BS831" s="105">
        <v>1</v>
      </c>
      <c r="BT831" s="105">
        <v>3</v>
      </c>
      <c r="BU831" s="105">
        <v>2</v>
      </c>
      <c r="BV831" s="105">
        <v>2</v>
      </c>
      <c r="BW831" s="105">
        <v>3</v>
      </c>
      <c r="BX831" s="105">
        <v>4</v>
      </c>
      <c r="BY831" s="105">
        <v>3</v>
      </c>
      <c r="BZ831" s="105">
        <v>4</v>
      </c>
      <c r="CA831" s="105">
        <v>1</v>
      </c>
      <c r="CB831" s="105">
        <v>1</v>
      </c>
      <c r="CC831" s="105">
        <v>4</v>
      </c>
      <c r="CD831" s="105">
        <v>1</v>
      </c>
    </row>
    <row r="832" spans="1:82" x14ac:dyDescent="0.2">
      <c r="A832" s="33">
        <f t="shared" si="264"/>
        <v>0</v>
      </c>
      <c r="B832" s="218"/>
      <c r="C832" s="215"/>
      <c r="D832" s="224"/>
      <c r="E832" s="72">
        <f t="shared" si="303"/>
        <v>823</v>
      </c>
      <c r="F832" s="9" t="s">
        <v>1075</v>
      </c>
      <c r="H832" s="9" t="s">
        <v>1213</v>
      </c>
      <c r="I832" s="9" t="s">
        <v>342</v>
      </c>
      <c r="K832" s="100">
        <f t="shared" si="288"/>
        <v>1</v>
      </c>
      <c r="L832" s="100"/>
      <c r="M832" s="100"/>
      <c r="N832" s="100"/>
      <c r="O832" s="100"/>
      <c r="P832" s="101">
        <f t="shared" si="289"/>
        <v>4</v>
      </c>
      <c r="Q832" s="102">
        <f t="shared" si="290"/>
        <v>4</v>
      </c>
      <c r="R832" s="102">
        <f t="shared" si="291"/>
        <v>4</v>
      </c>
      <c r="S832" s="102">
        <f t="shared" si="292"/>
        <v>4</v>
      </c>
      <c r="T832" s="102">
        <f t="shared" si="293"/>
        <v>1</v>
      </c>
      <c r="U832" s="102">
        <f t="shared" si="294"/>
        <v>4</v>
      </c>
      <c r="V832" s="102">
        <f t="shared" si="295"/>
        <v>1</v>
      </c>
      <c r="W832" s="102">
        <f t="shared" si="296"/>
        <v>4</v>
      </c>
      <c r="X832" s="102">
        <f t="shared" si="297"/>
        <v>2</v>
      </c>
      <c r="Y832" s="102">
        <f t="shared" si="298"/>
        <v>1</v>
      </c>
      <c r="Z832" s="102">
        <f t="shared" si="299"/>
        <v>2</v>
      </c>
      <c r="AA832" s="100" t="b">
        <f t="shared" si="300"/>
        <v>1</v>
      </c>
      <c r="AB832" s="100">
        <f t="array" ref="AB832">IF($AA832,MEDIAN(IF(G1SelectionMask="x",IF(INDEX(RawDataRefData,$E832,0)&gt;0,INDEX(RawDataRefData,$E832,0)),"")),"")</f>
        <v>4</v>
      </c>
      <c r="AC832" s="100">
        <f t="array" ref="AC832">IF($AA832,QUARTILE(IF(G1SelectionMask="x",IF(INDEX(RawDataRefData,$E832,0)&gt;0,INDEX(RawDataRefData,$E832,0)),""),1),"")</f>
        <v>1.5</v>
      </c>
      <c r="AD832" s="100">
        <f t="array" ref="AD832">IF($AA832,QUARTILE(IF(G1SelectionMask="x",IF(INDEX(RawDataRefData,$E832,0)&gt;0,INDEX(RawDataRefData,$E832,0)),""),3),"")</f>
        <v>4</v>
      </c>
      <c r="AE832" s="100">
        <f t="array" ref="AE832">IF($AA832,MIN(IF(G1SelectionMask="x",IF(INDEX(RawDataRefData,$E832,0)&gt;0,INDEX(RawDataRefData,$E832,0)),"")),"")</f>
        <v>1</v>
      </c>
      <c r="AF832" s="100">
        <f t="array" ref="AF832">IF($AA832,MAX(IF(G1SelectionMask="x",IF(INDEX(RawDataRefData,$E832,0)&gt;0,INDEX(RawDataRefData,$E832,0)),"")),"")</f>
        <v>4</v>
      </c>
      <c r="AG832" s="100">
        <f t="shared" si="301"/>
        <v>2.8181818181818183</v>
      </c>
      <c r="AH832" s="100">
        <f t="array" ref="AH832">IF($AA832,STDEVA(IF(G1SelectionMask="x",IF(INDEX(RawDataRefData,$E832,0)&gt;0,INDEX(RawDataRefData,$E832,0)),"")),"")</f>
        <v>1.4012980994907416</v>
      </c>
      <c r="AI832" s="101" t="b">
        <f t="shared" si="302"/>
        <v>1</v>
      </c>
      <c r="AJ832" s="101">
        <f t="array" ref="AJ832">IF($AI832,MEDIAN(IF(G2SelectionMask="x",IF(INDEX(RawDataRefData,$E832,0)&gt;0,INDEX(RawDataRefData,$E832,0)),"")),"")</f>
        <v>3</v>
      </c>
      <c r="AK832" s="101">
        <f t="array" ref="AK832">IF($AI832,QUARTILE(IF(G2SelectionMask="x",IF(INDEX(RawDataRefData,$E832,0)&gt;0,INDEX(RawDataRefData,$E832,0)),""),1),"")</f>
        <v>1</v>
      </c>
      <c r="AL832" s="101">
        <f t="array" ref="AL832">IF($AI832,QUARTILE(IF(G2SelectionMask="x",IF(INDEX(RawDataRefData,$E832,0)&gt;0,INDEX(RawDataRefData,$E832,0)),""),3),"")</f>
        <v>4</v>
      </c>
      <c r="AM832" s="101">
        <f t="array" ref="AM832">IF($AI832,MIN(IF(G2SelectionMask="x",IF(INDEX(RawDataRefData,$E832,0)&gt;0,INDEX(RawDataRefData,$E832,0)),"")),"")</f>
        <v>1</v>
      </c>
      <c r="AN832" s="101">
        <f t="array" ref="AN832">IF($AI832,MAX(IF(G2SelectionMask="x",IF(INDEX(RawDataRefData,$E832,0)&gt;0,INDEX(RawDataRefData,$E832,0)),"")),"")</f>
        <v>4</v>
      </c>
      <c r="AO832" s="101">
        <f t="shared" si="304"/>
        <v>2.6363636363636362</v>
      </c>
      <c r="AP832" s="101">
        <f t="array" ref="AP832">IF($AI832,STDEVA(IF(G2SelectionMask="x",IF(INDEX(RawDataRefData,$E832,0)&gt;0,INDEX(RawDataRefData,$E832,0)),"")),"")</f>
        <v>1.4333685689819819</v>
      </c>
      <c r="AQ832" s="100" t="b">
        <f t="shared" si="305"/>
        <v>0</v>
      </c>
      <c r="AR832" s="100" t="str">
        <f t="array" ref="AR832">IF($AQ832,MEDIAN(IF(G3SelectionMask="x",IF(INDEX(RawDataRefData,$E832,0)&gt;0,INDEX(RawDataRefData,$E832,0)),"")),"")</f>
        <v/>
      </c>
      <c r="AS832" s="100" t="str">
        <f t="array" ref="AS832">IF($AQ832,QUARTILE(IF(G3SelectionMask="x",IF(INDEX(RawDataRefData,$E832,0)&gt;0,INDEX(RawDataRefData,$E832,0)),""),1),"")</f>
        <v/>
      </c>
      <c r="AT832" s="100" t="str">
        <f t="array" ref="AT832">IF($AQ832,QUARTILE(IF(G3SelectionMask="x",IF(INDEX(RawDataRefData,$E832,0)&gt;0,INDEX(RawDataRefData,$E832,0)),""),3),"")</f>
        <v/>
      </c>
      <c r="AU832" s="100" t="str">
        <f t="array" ref="AU832">IF($AQ832,MIN(IF(G3SelectionMask="x",IF(INDEX(RawDataRefData,$E832,0)&gt;0,INDEX(RawDataRefData,$E832,0)),"")),"")</f>
        <v/>
      </c>
      <c r="AV832" s="100" t="str">
        <f t="array" ref="AV832">IF($AQ832,MAX(IF(G3SelectionMask="x",IF(INDEX(RawDataRefData,$E832,0)&gt;0,INDEX(RawDataRefData,$E832,0)),"")),"")</f>
        <v/>
      </c>
      <c r="AW832" s="100" t="str">
        <f t="shared" si="306"/>
        <v/>
      </c>
      <c r="AX832" s="100" t="str">
        <f t="array" ref="AX832">IF($AQ832,STDEVA(IF(G3SelectionMask="x",IF(INDEX(RawDataRefData,$E832,0)&gt;0,INDEX(RawDataRefData,$E832,0)),"")),"")</f>
        <v/>
      </c>
      <c r="AY832" s="101" t="b">
        <f t="shared" si="307"/>
        <v>0</v>
      </c>
      <c r="AZ832" s="101" t="str">
        <f t="array" ref="AZ832">IF($AY832,MEDIAN(IF(G4SelectionMask="x",IF(INDEX(RawDataRefData,$E832,0)&gt;0,INDEX(RawDataRefData,$E832,0)),"")),"")</f>
        <v/>
      </c>
      <c r="BA832" s="101" t="str">
        <f t="array" ref="BA832">IF($AY832,QUARTILE(IF(G4SelectionMask="x",IF(INDEX(RawDataRefData,$E832,0)&gt;0,INDEX(RawDataRefData,$E832,0)),""),1),"")</f>
        <v/>
      </c>
      <c r="BB832" s="101" t="str">
        <f t="array" ref="BB832">IF($AY832,QUARTILE(IF(G4SelectionMask="x",IF(INDEX(RawDataRefData,$E832,0)&gt;0,INDEX(RawDataRefData,$E832,0)),""),3),"")</f>
        <v/>
      </c>
      <c r="BC832" s="101" t="str">
        <f t="array" ref="BC832">IF($AY832,MIN(IF(G4SelectionMask="x",IF(INDEX(RawDataRefData,$E832,0)&gt;0,INDEX(RawDataRefData,$E832,0)),"")),"")</f>
        <v/>
      </c>
      <c r="BD832" s="101" t="str">
        <f t="array" ref="BD832">IF($AY832,MAX(IF(G4SelectionMask="x",IF(INDEX(RawDataRefData,$E832,0)&gt;0,INDEX(RawDataRefData,$E832,0)),"")),"")</f>
        <v/>
      </c>
      <c r="BE832" s="101" t="str">
        <f t="shared" si="308"/>
        <v/>
      </c>
      <c r="BF832" s="101" t="str">
        <f t="array" ref="BF832">IF($AY832,STDEVA(IF(G4SelectionMask="x",IF(INDEX(RawDataRefData,$E832,0)&gt;0,INDEX(RawDataRefData,$E832,0)),"")),"")</f>
        <v/>
      </c>
      <c r="BG832" s="100" t="b">
        <f t="shared" si="309"/>
        <v>0</v>
      </c>
      <c r="BH832" s="100" t="str">
        <f t="array" ref="BH832">IF($BG832,MEDIAN(IF(G5SelectionMask="x",IF(INDEX(RawDataRefData,$E832,0)&gt;0,INDEX(RawDataRefData,$E832,0)),"")),"")</f>
        <v/>
      </c>
      <c r="BI832" s="100" t="str">
        <f t="array" ref="BI832">IF($BG832,QUARTILE(IF(G5SelectionMask="x",IF(INDEX(RawDataRefData,$E832,0)&gt;0,INDEX(RawDataRefData,$E832,0)),""),1),"")</f>
        <v/>
      </c>
      <c r="BJ832" s="100" t="str">
        <f t="array" ref="BJ832">IF($BG832,QUARTILE(IF(G5SelectionMask="x",IF(INDEX(RawDataRefData,$E832,0)&gt;0,INDEX(RawDataRefData,$E832,0)),""),3),"")</f>
        <v/>
      </c>
      <c r="BK832" s="100" t="str">
        <f t="array" ref="BK832">IF($BG832,MIN(IF(G5SelectionMask="x",IF(INDEX(RawDataRefData,$E832,0)&gt;0,INDEX(RawDataRefData,$E832,0)),"")),"")</f>
        <v/>
      </c>
      <c r="BL832" s="100" t="str">
        <f t="array" ref="BL832">IF($BG832,MAX(IF(G5SelectionMask="x",IF(INDEX(RawDataRefData,$E832,0)&gt;0,INDEX(RawDataRefData,$E832,0)),"")),"")</f>
        <v/>
      </c>
      <c r="BM832" s="100" t="str">
        <f t="shared" si="310"/>
        <v/>
      </c>
      <c r="BN832" s="103" t="str">
        <f t="array" ref="BN832">IF($BG832,STDEVA(IF(G5SelectionMask="x",IF(INDEX(RawDataRefData,$E832,0)&gt;0,INDEX(RawDataRefData,$E832,0)),"")),"")</f>
        <v/>
      </c>
      <c r="BO832" s="104"/>
      <c r="BP832" s="105">
        <v>1</v>
      </c>
      <c r="BQ832" s="105">
        <v>4</v>
      </c>
      <c r="BR832" s="105">
        <v>4</v>
      </c>
      <c r="BS832" s="105">
        <v>4</v>
      </c>
      <c r="BT832" s="105">
        <v>4</v>
      </c>
      <c r="BU832" s="105">
        <v>1</v>
      </c>
      <c r="BV832" s="105">
        <v>4</v>
      </c>
      <c r="BW832" s="105">
        <v>1</v>
      </c>
      <c r="BX832" s="105">
        <v>4</v>
      </c>
      <c r="BY832" s="105">
        <v>2</v>
      </c>
      <c r="BZ832" s="105">
        <v>1</v>
      </c>
      <c r="CA832" s="105">
        <v>2</v>
      </c>
      <c r="CB832" s="105">
        <v>1</v>
      </c>
      <c r="CC832" s="105">
        <v>3</v>
      </c>
      <c r="CD832" s="105">
        <v>4</v>
      </c>
    </row>
    <row r="833" spans="1:82" x14ac:dyDescent="0.2">
      <c r="A833" s="33">
        <f t="shared" si="264"/>
        <v>0</v>
      </c>
      <c r="B833" s="218"/>
      <c r="C833" s="215"/>
      <c r="D833" s="224"/>
      <c r="E833" s="72">
        <f t="shared" si="303"/>
        <v>824</v>
      </c>
      <c r="F833" s="9" t="s">
        <v>1076</v>
      </c>
      <c r="H833" s="9" t="s">
        <v>1213</v>
      </c>
      <c r="I833" s="9" t="s">
        <v>342</v>
      </c>
      <c r="K833" s="100">
        <f t="shared" si="288"/>
        <v>4</v>
      </c>
      <c r="L833" s="100"/>
      <c r="M833" s="100"/>
      <c r="N833" s="100"/>
      <c r="O833" s="100"/>
      <c r="P833" s="101">
        <f t="shared" si="289"/>
        <v>1</v>
      </c>
      <c r="Q833" s="102">
        <f t="shared" si="290"/>
        <v>3</v>
      </c>
      <c r="R833" s="102">
        <f t="shared" si="291"/>
        <v>1</v>
      </c>
      <c r="S833" s="102">
        <f t="shared" si="292"/>
        <v>4</v>
      </c>
      <c r="T833" s="102">
        <f t="shared" si="293"/>
        <v>4</v>
      </c>
      <c r="U833" s="102">
        <f t="shared" si="294"/>
        <v>4</v>
      </c>
      <c r="V833" s="102">
        <f t="shared" si="295"/>
        <v>3</v>
      </c>
      <c r="W833" s="102">
        <f t="shared" si="296"/>
        <v>1</v>
      </c>
      <c r="X833" s="102">
        <f t="shared" si="297"/>
        <v>4</v>
      </c>
      <c r="Y833" s="102">
        <f t="shared" si="298"/>
        <v>2</v>
      </c>
      <c r="Z833" s="102">
        <f t="shared" si="299"/>
        <v>4</v>
      </c>
      <c r="AA833" s="100" t="b">
        <f t="shared" si="300"/>
        <v>1</v>
      </c>
      <c r="AB833" s="100">
        <f t="array" ref="AB833">IF($AA833,MEDIAN(IF(G1SelectionMask="x",IF(INDEX(RawDataRefData,$E833,0)&gt;0,INDEX(RawDataRefData,$E833,0)),"")),"")</f>
        <v>3</v>
      </c>
      <c r="AC833" s="100">
        <f t="array" ref="AC833">IF($AA833,QUARTILE(IF(G1SelectionMask="x",IF(INDEX(RawDataRefData,$E833,0)&gt;0,INDEX(RawDataRefData,$E833,0)),""),1),"")</f>
        <v>1.5</v>
      </c>
      <c r="AD833" s="100">
        <f t="array" ref="AD833">IF($AA833,QUARTILE(IF(G1SelectionMask="x",IF(INDEX(RawDataRefData,$E833,0)&gt;0,INDEX(RawDataRefData,$E833,0)),""),3),"")</f>
        <v>4</v>
      </c>
      <c r="AE833" s="100">
        <f t="array" ref="AE833">IF($AA833,MIN(IF(G1SelectionMask="x",IF(INDEX(RawDataRefData,$E833,0)&gt;0,INDEX(RawDataRefData,$E833,0)),"")),"")</f>
        <v>1</v>
      </c>
      <c r="AF833" s="100">
        <f t="array" ref="AF833">IF($AA833,MAX(IF(G1SelectionMask="x",IF(INDEX(RawDataRefData,$E833,0)&gt;0,INDEX(RawDataRefData,$E833,0)),"")),"")</f>
        <v>4</v>
      </c>
      <c r="AG833" s="100">
        <f t="shared" si="301"/>
        <v>2.8181818181818183</v>
      </c>
      <c r="AH833" s="100">
        <f t="array" ref="AH833">IF($AA833,STDEVA(IF(G1SelectionMask="x",IF(INDEX(RawDataRefData,$E833,0)&gt;0,INDEX(RawDataRefData,$E833,0)),"")),"")</f>
        <v>1.3280197150781927</v>
      </c>
      <c r="AI833" s="101" t="b">
        <f t="shared" si="302"/>
        <v>1</v>
      </c>
      <c r="AJ833" s="101">
        <f t="array" ref="AJ833">IF($AI833,MEDIAN(IF(G2SelectionMask="x",IF(INDEX(RawDataRefData,$E833,0)&gt;0,INDEX(RawDataRefData,$E833,0)),"")),"")</f>
        <v>3</v>
      </c>
      <c r="AK833" s="101">
        <f t="array" ref="AK833">IF($AI833,QUARTILE(IF(G2SelectionMask="x",IF(INDEX(RawDataRefData,$E833,0)&gt;0,INDEX(RawDataRefData,$E833,0)),""),1),"")</f>
        <v>2</v>
      </c>
      <c r="AL833" s="101">
        <f t="array" ref="AL833">IF($AI833,QUARTILE(IF(G2SelectionMask="x",IF(INDEX(RawDataRefData,$E833,0)&gt;0,INDEX(RawDataRefData,$E833,0)),""),3),"")</f>
        <v>4</v>
      </c>
      <c r="AM833" s="101">
        <f t="array" ref="AM833">IF($AI833,MIN(IF(G2SelectionMask="x",IF(INDEX(RawDataRefData,$E833,0)&gt;0,INDEX(RawDataRefData,$E833,0)),"")),"")</f>
        <v>1</v>
      </c>
      <c r="AN833" s="101">
        <f t="array" ref="AN833">IF($AI833,MAX(IF(G2SelectionMask="x",IF(INDEX(RawDataRefData,$E833,0)&gt;0,INDEX(RawDataRefData,$E833,0)),"")),"")</f>
        <v>4</v>
      </c>
      <c r="AO833" s="101">
        <f t="shared" si="304"/>
        <v>2.8181818181818183</v>
      </c>
      <c r="AP833" s="101">
        <f t="array" ref="AP833">IF($AI833,STDEVA(IF(G2SelectionMask="x",IF(INDEX(RawDataRefData,$E833,0)&gt;0,INDEX(RawDataRefData,$E833,0)),"")),"")</f>
        <v>1.1677484162422846</v>
      </c>
      <c r="AQ833" s="100" t="b">
        <f t="shared" si="305"/>
        <v>0</v>
      </c>
      <c r="AR833" s="100" t="str">
        <f t="array" ref="AR833">IF($AQ833,MEDIAN(IF(G3SelectionMask="x",IF(INDEX(RawDataRefData,$E833,0)&gt;0,INDEX(RawDataRefData,$E833,0)),"")),"")</f>
        <v/>
      </c>
      <c r="AS833" s="100" t="str">
        <f t="array" ref="AS833">IF($AQ833,QUARTILE(IF(G3SelectionMask="x",IF(INDEX(RawDataRefData,$E833,0)&gt;0,INDEX(RawDataRefData,$E833,0)),""),1),"")</f>
        <v/>
      </c>
      <c r="AT833" s="100" t="str">
        <f t="array" ref="AT833">IF($AQ833,QUARTILE(IF(G3SelectionMask="x",IF(INDEX(RawDataRefData,$E833,0)&gt;0,INDEX(RawDataRefData,$E833,0)),""),3),"")</f>
        <v/>
      </c>
      <c r="AU833" s="100" t="str">
        <f t="array" ref="AU833">IF($AQ833,MIN(IF(G3SelectionMask="x",IF(INDEX(RawDataRefData,$E833,0)&gt;0,INDEX(RawDataRefData,$E833,0)),"")),"")</f>
        <v/>
      </c>
      <c r="AV833" s="100" t="str">
        <f t="array" ref="AV833">IF($AQ833,MAX(IF(G3SelectionMask="x",IF(INDEX(RawDataRefData,$E833,0)&gt;0,INDEX(RawDataRefData,$E833,0)),"")),"")</f>
        <v/>
      </c>
      <c r="AW833" s="100" t="str">
        <f t="shared" si="306"/>
        <v/>
      </c>
      <c r="AX833" s="100" t="str">
        <f t="array" ref="AX833">IF($AQ833,STDEVA(IF(G3SelectionMask="x",IF(INDEX(RawDataRefData,$E833,0)&gt;0,INDEX(RawDataRefData,$E833,0)),"")),"")</f>
        <v/>
      </c>
      <c r="AY833" s="101" t="b">
        <f t="shared" si="307"/>
        <v>0</v>
      </c>
      <c r="AZ833" s="101" t="str">
        <f t="array" ref="AZ833">IF($AY833,MEDIAN(IF(G4SelectionMask="x",IF(INDEX(RawDataRefData,$E833,0)&gt;0,INDEX(RawDataRefData,$E833,0)),"")),"")</f>
        <v/>
      </c>
      <c r="BA833" s="101" t="str">
        <f t="array" ref="BA833">IF($AY833,QUARTILE(IF(G4SelectionMask="x",IF(INDEX(RawDataRefData,$E833,0)&gt;0,INDEX(RawDataRefData,$E833,0)),""),1),"")</f>
        <v/>
      </c>
      <c r="BB833" s="101" t="str">
        <f t="array" ref="BB833">IF($AY833,QUARTILE(IF(G4SelectionMask="x",IF(INDEX(RawDataRefData,$E833,0)&gt;0,INDEX(RawDataRefData,$E833,0)),""),3),"")</f>
        <v/>
      </c>
      <c r="BC833" s="101" t="str">
        <f t="array" ref="BC833">IF($AY833,MIN(IF(G4SelectionMask="x",IF(INDEX(RawDataRefData,$E833,0)&gt;0,INDEX(RawDataRefData,$E833,0)),"")),"")</f>
        <v/>
      </c>
      <c r="BD833" s="101" t="str">
        <f t="array" ref="BD833">IF($AY833,MAX(IF(G4SelectionMask="x",IF(INDEX(RawDataRefData,$E833,0)&gt;0,INDEX(RawDataRefData,$E833,0)),"")),"")</f>
        <v/>
      </c>
      <c r="BE833" s="101" t="str">
        <f t="shared" si="308"/>
        <v/>
      </c>
      <c r="BF833" s="101" t="str">
        <f t="array" ref="BF833">IF($AY833,STDEVA(IF(G4SelectionMask="x",IF(INDEX(RawDataRefData,$E833,0)&gt;0,INDEX(RawDataRefData,$E833,0)),"")),"")</f>
        <v/>
      </c>
      <c r="BG833" s="100" t="b">
        <f t="shared" si="309"/>
        <v>0</v>
      </c>
      <c r="BH833" s="100" t="str">
        <f t="array" ref="BH833">IF($BG833,MEDIAN(IF(G5SelectionMask="x",IF(INDEX(RawDataRefData,$E833,0)&gt;0,INDEX(RawDataRefData,$E833,0)),"")),"")</f>
        <v/>
      </c>
      <c r="BI833" s="100" t="str">
        <f t="array" ref="BI833">IF($BG833,QUARTILE(IF(G5SelectionMask="x",IF(INDEX(RawDataRefData,$E833,0)&gt;0,INDEX(RawDataRefData,$E833,0)),""),1),"")</f>
        <v/>
      </c>
      <c r="BJ833" s="100" t="str">
        <f t="array" ref="BJ833">IF($BG833,QUARTILE(IF(G5SelectionMask="x",IF(INDEX(RawDataRefData,$E833,0)&gt;0,INDEX(RawDataRefData,$E833,0)),""),3),"")</f>
        <v/>
      </c>
      <c r="BK833" s="100" t="str">
        <f t="array" ref="BK833">IF($BG833,MIN(IF(G5SelectionMask="x",IF(INDEX(RawDataRefData,$E833,0)&gt;0,INDEX(RawDataRefData,$E833,0)),"")),"")</f>
        <v/>
      </c>
      <c r="BL833" s="100" t="str">
        <f t="array" ref="BL833">IF($BG833,MAX(IF(G5SelectionMask="x",IF(INDEX(RawDataRefData,$E833,0)&gt;0,INDEX(RawDataRefData,$E833,0)),"")),"")</f>
        <v/>
      </c>
      <c r="BM833" s="100" t="str">
        <f t="shared" si="310"/>
        <v/>
      </c>
      <c r="BN833" s="103" t="str">
        <f t="array" ref="BN833">IF($BG833,STDEVA(IF(G5SelectionMask="x",IF(INDEX(RawDataRefData,$E833,0)&gt;0,INDEX(RawDataRefData,$E833,0)),"")),"")</f>
        <v/>
      </c>
      <c r="BO833" s="104"/>
      <c r="BP833" s="105">
        <v>4</v>
      </c>
      <c r="BQ833" s="105">
        <v>1</v>
      </c>
      <c r="BR833" s="105">
        <v>3</v>
      </c>
      <c r="BS833" s="105">
        <v>1</v>
      </c>
      <c r="BT833" s="105">
        <v>4</v>
      </c>
      <c r="BU833" s="105">
        <v>4</v>
      </c>
      <c r="BV833" s="105">
        <v>4</v>
      </c>
      <c r="BW833" s="105">
        <v>3</v>
      </c>
      <c r="BX833" s="105">
        <v>1</v>
      </c>
      <c r="BY833" s="105">
        <v>4</v>
      </c>
      <c r="BZ833" s="105">
        <v>2</v>
      </c>
      <c r="CA833" s="105">
        <v>4</v>
      </c>
      <c r="CB833" s="105">
        <v>2</v>
      </c>
      <c r="CC833" s="105">
        <v>3</v>
      </c>
      <c r="CD833" s="105">
        <v>4</v>
      </c>
    </row>
    <row r="834" spans="1:82" x14ac:dyDescent="0.2">
      <c r="A834" s="33">
        <f t="shared" si="264"/>
        <v>0</v>
      </c>
      <c r="B834" s="218"/>
      <c r="C834" s="215"/>
      <c r="D834" s="224"/>
      <c r="E834" s="72">
        <f t="shared" si="303"/>
        <v>825</v>
      </c>
      <c r="F834" s="9" t="s">
        <v>1077</v>
      </c>
      <c r="H834" s="9" t="s">
        <v>1213</v>
      </c>
      <c r="I834" s="9" t="s">
        <v>342</v>
      </c>
      <c r="K834" s="100">
        <f t="shared" si="288"/>
        <v>1</v>
      </c>
      <c r="L834" s="100"/>
      <c r="M834" s="100"/>
      <c r="N834" s="100"/>
      <c r="O834" s="100"/>
      <c r="P834" s="101">
        <f t="shared" si="289"/>
        <v>4</v>
      </c>
      <c r="Q834" s="102">
        <f t="shared" si="290"/>
        <v>2</v>
      </c>
      <c r="R834" s="102">
        <f t="shared" si="291"/>
        <v>1</v>
      </c>
      <c r="S834" s="102">
        <f t="shared" si="292"/>
        <v>2</v>
      </c>
      <c r="T834" s="102">
        <f t="shared" si="293"/>
        <v>3</v>
      </c>
      <c r="U834" s="102">
        <f t="shared" si="294"/>
        <v>3</v>
      </c>
      <c r="V834" s="102">
        <f t="shared" si="295"/>
        <v>1</v>
      </c>
      <c r="W834" s="102">
        <f t="shared" si="296"/>
        <v>1</v>
      </c>
      <c r="X834" s="102">
        <f t="shared" si="297"/>
        <v>4</v>
      </c>
      <c r="Y834" s="102">
        <f t="shared" si="298"/>
        <v>1</v>
      </c>
      <c r="Z834" s="102">
        <f t="shared" si="299"/>
        <v>4</v>
      </c>
      <c r="AA834" s="100" t="b">
        <f t="shared" si="300"/>
        <v>1</v>
      </c>
      <c r="AB834" s="100">
        <f t="array" ref="AB834">IF($AA834,MEDIAN(IF(G1SelectionMask="x",IF(INDEX(RawDataRefData,$E834,0)&gt;0,INDEX(RawDataRefData,$E834,0)),"")),"")</f>
        <v>2</v>
      </c>
      <c r="AC834" s="100">
        <f t="array" ref="AC834">IF($AA834,QUARTILE(IF(G1SelectionMask="x",IF(INDEX(RawDataRefData,$E834,0)&gt;0,INDEX(RawDataRefData,$E834,0)),""),1),"")</f>
        <v>1</v>
      </c>
      <c r="AD834" s="100">
        <f t="array" ref="AD834">IF($AA834,QUARTILE(IF(G1SelectionMask="x",IF(INDEX(RawDataRefData,$E834,0)&gt;0,INDEX(RawDataRefData,$E834,0)),""),3),"")</f>
        <v>3.5</v>
      </c>
      <c r="AE834" s="100">
        <f t="array" ref="AE834">IF($AA834,MIN(IF(G1SelectionMask="x",IF(INDEX(RawDataRefData,$E834,0)&gt;0,INDEX(RawDataRefData,$E834,0)),"")),"")</f>
        <v>1</v>
      </c>
      <c r="AF834" s="100">
        <f t="array" ref="AF834">IF($AA834,MAX(IF(G1SelectionMask="x",IF(INDEX(RawDataRefData,$E834,0)&gt;0,INDEX(RawDataRefData,$E834,0)),"")),"")</f>
        <v>4</v>
      </c>
      <c r="AG834" s="100">
        <f t="shared" si="301"/>
        <v>2.3636363636363638</v>
      </c>
      <c r="AH834" s="100">
        <f t="array" ref="AH834">IF($AA834,STDEVA(IF(G1SelectionMask="x",IF(INDEX(RawDataRefData,$E834,0)&gt;0,INDEX(RawDataRefData,$E834,0)),"")),"")</f>
        <v>1.2862913567871996</v>
      </c>
      <c r="AI834" s="101" t="b">
        <f t="shared" si="302"/>
        <v>1</v>
      </c>
      <c r="AJ834" s="101">
        <f t="array" ref="AJ834">IF($AI834,MEDIAN(IF(G2SelectionMask="x",IF(INDEX(RawDataRefData,$E834,0)&gt;0,INDEX(RawDataRefData,$E834,0)),"")),"")</f>
        <v>2</v>
      </c>
      <c r="AK834" s="101">
        <f t="array" ref="AK834">IF($AI834,QUARTILE(IF(G2SelectionMask="x",IF(INDEX(RawDataRefData,$E834,0)&gt;0,INDEX(RawDataRefData,$E834,0)),""),1),"")</f>
        <v>1</v>
      </c>
      <c r="AL834" s="101">
        <f t="array" ref="AL834">IF($AI834,QUARTILE(IF(G2SelectionMask="x",IF(INDEX(RawDataRefData,$E834,0)&gt;0,INDEX(RawDataRefData,$E834,0)),""),3),"")</f>
        <v>3.5</v>
      </c>
      <c r="AM834" s="101">
        <f t="array" ref="AM834">IF($AI834,MIN(IF(G2SelectionMask="x",IF(INDEX(RawDataRefData,$E834,0)&gt;0,INDEX(RawDataRefData,$E834,0)),"")),"")</f>
        <v>1</v>
      </c>
      <c r="AN834" s="101">
        <f t="array" ref="AN834">IF($AI834,MAX(IF(G2SelectionMask="x",IF(INDEX(RawDataRefData,$E834,0)&gt;0,INDEX(RawDataRefData,$E834,0)),"")),"")</f>
        <v>4</v>
      </c>
      <c r="AO834" s="101">
        <f t="shared" si="304"/>
        <v>2.3636363636363638</v>
      </c>
      <c r="AP834" s="101">
        <f t="array" ref="AP834">IF($AI834,STDEVA(IF(G2SelectionMask="x",IF(INDEX(RawDataRefData,$E834,0)&gt;0,INDEX(RawDataRefData,$E834,0)),"")),"")</f>
        <v>1.2862913567871996</v>
      </c>
      <c r="AQ834" s="100" t="b">
        <f t="shared" si="305"/>
        <v>0</v>
      </c>
      <c r="AR834" s="100" t="str">
        <f t="array" ref="AR834">IF($AQ834,MEDIAN(IF(G3SelectionMask="x",IF(INDEX(RawDataRefData,$E834,0)&gt;0,INDEX(RawDataRefData,$E834,0)),"")),"")</f>
        <v/>
      </c>
      <c r="AS834" s="100" t="str">
        <f t="array" ref="AS834">IF($AQ834,QUARTILE(IF(G3SelectionMask="x",IF(INDEX(RawDataRefData,$E834,0)&gt;0,INDEX(RawDataRefData,$E834,0)),""),1),"")</f>
        <v/>
      </c>
      <c r="AT834" s="100" t="str">
        <f t="array" ref="AT834">IF($AQ834,QUARTILE(IF(G3SelectionMask="x",IF(INDEX(RawDataRefData,$E834,0)&gt;0,INDEX(RawDataRefData,$E834,0)),""),3),"")</f>
        <v/>
      </c>
      <c r="AU834" s="100" t="str">
        <f t="array" ref="AU834">IF($AQ834,MIN(IF(G3SelectionMask="x",IF(INDEX(RawDataRefData,$E834,0)&gt;0,INDEX(RawDataRefData,$E834,0)),"")),"")</f>
        <v/>
      </c>
      <c r="AV834" s="100" t="str">
        <f t="array" ref="AV834">IF($AQ834,MAX(IF(G3SelectionMask="x",IF(INDEX(RawDataRefData,$E834,0)&gt;0,INDEX(RawDataRefData,$E834,0)),"")),"")</f>
        <v/>
      </c>
      <c r="AW834" s="100" t="str">
        <f t="shared" si="306"/>
        <v/>
      </c>
      <c r="AX834" s="100" t="str">
        <f t="array" ref="AX834">IF($AQ834,STDEVA(IF(G3SelectionMask="x",IF(INDEX(RawDataRefData,$E834,0)&gt;0,INDEX(RawDataRefData,$E834,0)),"")),"")</f>
        <v/>
      </c>
      <c r="AY834" s="101" t="b">
        <f t="shared" si="307"/>
        <v>0</v>
      </c>
      <c r="AZ834" s="101" t="str">
        <f t="array" ref="AZ834">IF($AY834,MEDIAN(IF(G4SelectionMask="x",IF(INDEX(RawDataRefData,$E834,0)&gt;0,INDEX(RawDataRefData,$E834,0)),"")),"")</f>
        <v/>
      </c>
      <c r="BA834" s="101" t="str">
        <f t="array" ref="BA834">IF($AY834,QUARTILE(IF(G4SelectionMask="x",IF(INDEX(RawDataRefData,$E834,0)&gt;0,INDEX(RawDataRefData,$E834,0)),""),1),"")</f>
        <v/>
      </c>
      <c r="BB834" s="101" t="str">
        <f t="array" ref="BB834">IF($AY834,QUARTILE(IF(G4SelectionMask="x",IF(INDEX(RawDataRefData,$E834,0)&gt;0,INDEX(RawDataRefData,$E834,0)),""),3),"")</f>
        <v/>
      </c>
      <c r="BC834" s="101" t="str">
        <f t="array" ref="BC834">IF($AY834,MIN(IF(G4SelectionMask="x",IF(INDEX(RawDataRefData,$E834,0)&gt;0,INDEX(RawDataRefData,$E834,0)),"")),"")</f>
        <v/>
      </c>
      <c r="BD834" s="101" t="str">
        <f t="array" ref="BD834">IF($AY834,MAX(IF(G4SelectionMask="x",IF(INDEX(RawDataRefData,$E834,0)&gt;0,INDEX(RawDataRefData,$E834,0)),"")),"")</f>
        <v/>
      </c>
      <c r="BE834" s="101" t="str">
        <f t="shared" si="308"/>
        <v/>
      </c>
      <c r="BF834" s="101" t="str">
        <f t="array" ref="BF834">IF($AY834,STDEVA(IF(G4SelectionMask="x",IF(INDEX(RawDataRefData,$E834,0)&gt;0,INDEX(RawDataRefData,$E834,0)),"")),"")</f>
        <v/>
      </c>
      <c r="BG834" s="100" t="b">
        <f t="shared" si="309"/>
        <v>0</v>
      </c>
      <c r="BH834" s="100" t="str">
        <f t="array" ref="BH834">IF($BG834,MEDIAN(IF(G5SelectionMask="x",IF(INDEX(RawDataRefData,$E834,0)&gt;0,INDEX(RawDataRefData,$E834,0)),"")),"")</f>
        <v/>
      </c>
      <c r="BI834" s="100" t="str">
        <f t="array" ref="BI834">IF($BG834,QUARTILE(IF(G5SelectionMask="x",IF(INDEX(RawDataRefData,$E834,0)&gt;0,INDEX(RawDataRefData,$E834,0)),""),1),"")</f>
        <v/>
      </c>
      <c r="BJ834" s="100" t="str">
        <f t="array" ref="BJ834">IF($BG834,QUARTILE(IF(G5SelectionMask="x",IF(INDEX(RawDataRefData,$E834,0)&gt;0,INDEX(RawDataRefData,$E834,0)),""),3),"")</f>
        <v/>
      </c>
      <c r="BK834" s="100" t="str">
        <f t="array" ref="BK834">IF($BG834,MIN(IF(G5SelectionMask="x",IF(INDEX(RawDataRefData,$E834,0)&gt;0,INDEX(RawDataRefData,$E834,0)),"")),"")</f>
        <v/>
      </c>
      <c r="BL834" s="100" t="str">
        <f t="array" ref="BL834">IF($BG834,MAX(IF(G5SelectionMask="x",IF(INDEX(RawDataRefData,$E834,0)&gt;0,INDEX(RawDataRefData,$E834,0)),"")),"")</f>
        <v/>
      </c>
      <c r="BM834" s="100" t="str">
        <f t="shared" si="310"/>
        <v/>
      </c>
      <c r="BN834" s="103" t="str">
        <f t="array" ref="BN834">IF($BG834,STDEVA(IF(G5SelectionMask="x",IF(INDEX(RawDataRefData,$E834,0)&gt;0,INDEX(RawDataRefData,$E834,0)),"")),"")</f>
        <v/>
      </c>
      <c r="BO834" s="104"/>
      <c r="BP834" s="105">
        <v>1</v>
      </c>
      <c r="BQ834" s="105">
        <v>4</v>
      </c>
      <c r="BR834" s="105">
        <v>2</v>
      </c>
      <c r="BS834" s="105">
        <v>1</v>
      </c>
      <c r="BT834" s="105">
        <v>2</v>
      </c>
      <c r="BU834" s="105">
        <v>3</v>
      </c>
      <c r="BV834" s="105">
        <v>3</v>
      </c>
      <c r="BW834" s="105">
        <v>1</v>
      </c>
      <c r="BX834" s="105">
        <v>1</v>
      </c>
      <c r="BY834" s="105">
        <v>4</v>
      </c>
      <c r="BZ834" s="105">
        <v>1</v>
      </c>
      <c r="CA834" s="105">
        <v>4</v>
      </c>
      <c r="CB834" s="105">
        <v>1</v>
      </c>
      <c r="CC834" s="105">
        <v>4</v>
      </c>
      <c r="CD834" s="105">
        <v>3</v>
      </c>
    </row>
    <row r="835" spans="1:82" x14ac:dyDescent="0.2">
      <c r="A835" s="33">
        <f t="shared" si="264"/>
        <v>0</v>
      </c>
      <c r="B835" s="218"/>
      <c r="C835" s="215"/>
      <c r="D835" s="224"/>
      <c r="E835" s="72">
        <f t="shared" si="303"/>
        <v>826</v>
      </c>
      <c r="F835" s="9" t="s">
        <v>1078</v>
      </c>
      <c r="H835" s="9" t="s">
        <v>1213</v>
      </c>
      <c r="I835" s="9" t="s">
        <v>342</v>
      </c>
      <c r="K835" s="100">
        <f t="shared" si="288"/>
        <v>3</v>
      </c>
      <c r="L835" s="100"/>
      <c r="M835" s="100"/>
      <c r="N835" s="100"/>
      <c r="O835" s="100"/>
      <c r="P835" s="101">
        <f t="shared" si="289"/>
        <v>3</v>
      </c>
      <c r="Q835" s="102">
        <f t="shared" si="290"/>
        <v>2</v>
      </c>
      <c r="R835" s="102">
        <f t="shared" si="291"/>
        <v>1</v>
      </c>
      <c r="S835" s="102">
        <f t="shared" si="292"/>
        <v>3</v>
      </c>
      <c r="T835" s="102">
        <f t="shared" si="293"/>
        <v>1</v>
      </c>
      <c r="U835" s="102">
        <f t="shared" si="294"/>
        <v>4</v>
      </c>
      <c r="V835" s="102">
        <f t="shared" si="295"/>
        <v>2</v>
      </c>
      <c r="W835" s="102">
        <f t="shared" si="296"/>
        <v>4</v>
      </c>
      <c r="X835" s="102">
        <f t="shared" si="297"/>
        <v>3</v>
      </c>
      <c r="Y835" s="102">
        <f t="shared" si="298"/>
        <v>1</v>
      </c>
      <c r="Z835" s="102">
        <f t="shared" si="299"/>
        <v>3</v>
      </c>
      <c r="AA835" s="100" t="b">
        <f t="shared" si="300"/>
        <v>1</v>
      </c>
      <c r="AB835" s="100">
        <f t="array" ref="AB835">IF($AA835,MEDIAN(IF(G1SelectionMask="x",IF(INDEX(RawDataRefData,$E835,0)&gt;0,INDEX(RawDataRefData,$E835,0)),"")),"")</f>
        <v>3</v>
      </c>
      <c r="AC835" s="100">
        <f t="array" ref="AC835">IF($AA835,QUARTILE(IF(G1SelectionMask="x",IF(INDEX(RawDataRefData,$E835,0)&gt;0,INDEX(RawDataRefData,$E835,0)),""),1),"")</f>
        <v>1.5</v>
      </c>
      <c r="AD835" s="100">
        <f t="array" ref="AD835">IF($AA835,QUARTILE(IF(G1SelectionMask="x",IF(INDEX(RawDataRefData,$E835,0)&gt;0,INDEX(RawDataRefData,$E835,0)),""),3),"")</f>
        <v>3</v>
      </c>
      <c r="AE835" s="100">
        <f t="array" ref="AE835">IF($AA835,MIN(IF(G1SelectionMask="x",IF(INDEX(RawDataRefData,$E835,0)&gt;0,INDEX(RawDataRefData,$E835,0)),"")),"")</f>
        <v>1</v>
      </c>
      <c r="AF835" s="100">
        <f t="array" ref="AF835">IF($AA835,MAX(IF(G1SelectionMask="x",IF(INDEX(RawDataRefData,$E835,0)&gt;0,INDEX(RawDataRefData,$E835,0)),"")),"")</f>
        <v>4</v>
      </c>
      <c r="AG835" s="100">
        <f t="shared" si="301"/>
        <v>2.4545454545454546</v>
      </c>
      <c r="AH835" s="100">
        <f t="array" ref="AH835">IF($AA835,STDEVA(IF(G1SelectionMask="x",IF(INDEX(RawDataRefData,$E835,0)&gt;0,INDEX(RawDataRefData,$E835,0)),"")),"")</f>
        <v>1.1281521496355327</v>
      </c>
      <c r="AI835" s="101" t="b">
        <f t="shared" si="302"/>
        <v>1</v>
      </c>
      <c r="AJ835" s="101">
        <f t="array" ref="AJ835">IF($AI835,MEDIAN(IF(G2SelectionMask="x",IF(INDEX(RawDataRefData,$E835,0)&gt;0,INDEX(RawDataRefData,$E835,0)),"")),"")</f>
        <v>2</v>
      </c>
      <c r="AK835" s="101">
        <f t="array" ref="AK835">IF($AI835,QUARTILE(IF(G2SelectionMask="x",IF(INDEX(RawDataRefData,$E835,0)&gt;0,INDEX(RawDataRefData,$E835,0)),""),1),"")</f>
        <v>2</v>
      </c>
      <c r="AL835" s="101">
        <f t="array" ref="AL835">IF($AI835,QUARTILE(IF(G2SelectionMask="x",IF(INDEX(RawDataRefData,$E835,0)&gt;0,INDEX(RawDataRefData,$E835,0)),""),3),"")</f>
        <v>3</v>
      </c>
      <c r="AM835" s="101">
        <f t="array" ref="AM835">IF($AI835,MIN(IF(G2SelectionMask="x",IF(INDEX(RawDataRefData,$E835,0)&gt;0,INDEX(RawDataRefData,$E835,0)),"")),"")</f>
        <v>1</v>
      </c>
      <c r="AN835" s="101">
        <f t="array" ref="AN835">IF($AI835,MAX(IF(G2SelectionMask="x",IF(INDEX(RawDataRefData,$E835,0)&gt;0,INDEX(RawDataRefData,$E835,0)),"")),"")</f>
        <v>4</v>
      </c>
      <c r="AO835" s="101">
        <f t="shared" si="304"/>
        <v>2.3636363636363638</v>
      </c>
      <c r="AP835" s="101">
        <f t="array" ref="AP835">IF($AI835,STDEVA(IF(G2SelectionMask="x",IF(INDEX(RawDataRefData,$E835,0)&gt;0,INDEX(RawDataRefData,$E835,0)),"")),"")</f>
        <v>0.9244162777371755</v>
      </c>
      <c r="AQ835" s="100" t="b">
        <f t="shared" si="305"/>
        <v>0</v>
      </c>
      <c r="AR835" s="100" t="str">
        <f t="array" ref="AR835">IF($AQ835,MEDIAN(IF(G3SelectionMask="x",IF(INDEX(RawDataRefData,$E835,0)&gt;0,INDEX(RawDataRefData,$E835,0)),"")),"")</f>
        <v/>
      </c>
      <c r="AS835" s="100" t="str">
        <f t="array" ref="AS835">IF($AQ835,QUARTILE(IF(G3SelectionMask="x",IF(INDEX(RawDataRefData,$E835,0)&gt;0,INDEX(RawDataRefData,$E835,0)),""),1),"")</f>
        <v/>
      </c>
      <c r="AT835" s="100" t="str">
        <f t="array" ref="AT835">IF($AQ835,QUARTILE(IF(G3SelectionMask="x",IF(INDEX(RawDataRefData,$E835,0)&gt;0,INDEX(RawDataRefData,$E835,0)),""),3),"")</f>
        <v/>
      </c>
      <c r="AU835" s="100" t="str">
        <f t="array" ref="AU835">IF($AQ835,MIN(IF(G3SelectionMask="x",IF(INDEX(RawDataRefData,$E835,0)&gt;0,INDEX(RawDataRefData,$E835,0)),"")),"")</f>
        <v/>
      </c>
      <c r="AV835" s="100" t="str">
        <f t="array" ref="AV835">IF($AQ835,MAX(IF(G3SelectionMask="x",IF(INDEX(RawDataRefData,$E835,0)&gt;0,INDEX(RawDataRefData,$E835,0)),"")),"")</f>
        <v/>
      </c>
      <c r="AW835" s="100" t="str">
        <f t="shared" si="306"/>
        <v/>
      </c>
      <c r="AX835" s="100" t="str">
        <f t="array" ref="AX835">IF($AQ835,STDEVA(IF(G3SelectionMask="x",IF(INDEX(RawDataRefData,$E835,0)&gt;0,INDEX(RawDataRefData,$E835,0)),"")),"")</f>
        <v/>
      </c>
      <c r="AY835" s="101" t="b">
        <f t="shared" si="307"/>
        <v>0</v>
      </c>
      <c r="AZ835" s="101" t="str">
        <f t="array" ref="AZ835">IF($AY835,MEDIAN(IF(G4SelectionMask="x",IF(INDEX(RawDataRefData,$E835,0)&gt;0,INDEX(RawDataRefData,$E835,0)),"")),"")</f>
        <v/>
      </c>
      <c r="BA835" s="101" t="str">
        <f t="array" ref="BA835">IF($AY835,QUARTILE(IF(G4SelectionMask="x",IF(INDEX(RawDataRefData,$E835,0)&gt;0,INDEX(RawDataRefData,$E835,0)),""),1),"")</f>
        <v/>
      </c>
      <c r="BB835" s="101" t="str">
        <f t="array" ref="BB835">IF($AY835,QUARTILE(IF(G4SelectionMask="x",IF(INDEX(RawDataRefData,$E835,0)&gt;0,INDEX(RawDataRefData,$E835,0)),""),3),"")</f>
        <v/>
      </c>
      <c r="BC835" s="101" t="str">
        <f t="array" ref="BC835">IF($AY835,MIN(IF(G4SelectionMask="x",IF(INDEX(RawDataRefData,$E835,0)&gt;0,INDEX(RawDataRefData,$E835,0)),"")),"")</f>
        <v/>
      </c>
      <c r="BD835" s="101" t="str">
        <f t="array" ref="BD835">IF($AY835,MAX(IF(G4SelectionMask="x",IF(INDEX(RawDataRefData,$E835,0)&gt;0,INDEX(RawDataRefData,$E835,0)),"")),"")</f>
        <v/>
      </c>
      <c r="BE835" s="101" t="str">
        <f t="shared" si="308"/>
        <v/>
      </c>
      <c r="BF835" s="101" t="str">
        <f t="array" ref="BF835">IF($AY835,STDEVA(IF(G4SelectionMask="x",IF(INDEX(RawDataRefData,$E835,0)&gt;0,INDEX(RawDataRefData,$E835,0)),"")),"")</f>
        <v/>
      </c>
      <c r="BG835" s="100" t="b">
        <f t="shared" si="309"/>
        <v>0</v>
      </c>
      <c r="BH835" s="100" t="str">
        <f t="array" ref="BH835">IF($BG835,MEDIAN(IF(G5SelectionMask="x",IF(INDEX(RawDataRefData,$E835,0)&gt;0,INDEX(RawDataRefData,$E835,0)),"")),"")</f>
        <v/>
      </c>
      <c r="BI835" s="100" t="str">
        <f t="array" ref="BI835">IF($BG835,QUARTILE(IF(G5SelectionMask="x",IF(INDEX(RawDataRefData,$E835,0)&gt;0,INDEX(RawDataRefData,$E835,0)),""),1),"")</f>
        <v/>
      </c>
      <c r="BJ835" s="100" t="str">
        <f t="array" ref="BJ835">IF($BG835,QUARTILE(IF(G5SelectionMask="x",IF(INDEX(RawDataRefData,$E835,0)&gt;0,INDEX(RawDataRefData,$E835,0)),""),3),"")</f>
        <v/>
      </c>
      <c r="BK835" s="100" t="str">
        <f t="array" ref="BK835">IF($BG835,MIN(IF(G5SelectionMask="x",IF(INDEX(RawDataRefData,$E835,0)&gt;0,INDEX(RawDataRefData,$E835,0)),"")),"")</f>
        <v/>
      </c>
      <c r="BL835" s="100" t="str">
        <f t="array" ref="BL835">IF($BG835,MAX(IF(G5SelectionMask="x",IF(INDEX(RawDataRefData,$E835,0)&gt;0,INDEX(RawDataRefData,$E835,0)),"")),"")</f>
        <v/>
      </c>
      <c r="BM835" s="100" t="str">
        <f t="shared" si="310"/>
        <v/>
      </c>
      <c r="BN835" s="103" t="str">
        <f t="array" ref="BN835">IF($BG835,STDEVA(IF(G5SelectionMask="x",IF(INDEX(RawDataRefData,$E835,0)&gt;0,INDEX(RawDataRefData,$E835,0)),"")),"")</f>
        <v/>
      </c>
      <c r="BO835" s="104"/>
      <c r="BP835" s="105">
        <v>3</v>
      </c>
      <c r="BQ835" s="105">
        <v>3</v>
      </c>
      <c r="BR835" s="105">
        <v>2</v>
      </c>
      <c r="BS835" s="105">
        <v>1</v>
      </c>
      <c r="BT835" s="105">
        <v>3</v>
      </c>
      <c r="BU835" s="105">
        <v>1</v>
      </c>
      <c r="BV835" s="105">
        <v>4</v>
      </c>
      <c r="BW835" s="105">
        <v>2</v>
      </c>
      <c r="BX835" s="105">
        <v>4</v>
      </c>
      <c r="BY835" s="105">
        <v>3</v>
      </c>
      <c r="BZ835" s="105">
        <v>1</v>
      </c>
      <c r="CA835" s="105">
        <v>3</v>
      </c>
      <c r="CB835" s="105">
        <v>2</v>
      </c>
      <c r="CC835" s="105">
        <v>2</v>
      </c>
      <c r="CD835" s="105">
        <v>3</v>
      </c>
    </row>
    <row r="836" spans="1:82" x14ac:dyDescent="0.2">
      <c r="A836" s="33">
        <f t="shared" si="264"/>
        <v>0</v>
      </c>
      <c r="B836" s="218"/>
      <c r="C836" s="215"/>
      <c r="D836" s="224"/>
      <c r="E836" s="72">
        <f t="shared" si="303"/>
        <v>827</v>
      </c>
      <c r="F836" s="9" t="s">
        <v>1079</v>
      </c>
      <c r="H836" s="9" t="s">
        <v>1213</v>
      </c>
      <c r="I836" s="9" t="s">
        <v>342</v>
      </c>
      <c r="K836" s="100">
        <f t="shared" si="288"/>
        <v>2</v>
      </c>
      <c r="L836" s="100"/>
      <c r="M836" s="100"/>
      <c r="N836" s="100"/>
      <c r="O836" s="100"/>
      <c r="P836" s="101">
        <f t="shared" si="289"/>
        <v>2</v>
      </c>
      <c r="Q836" s="102">
        <f t="shared" si="290"/>
        <v>4</v>
      </c>
      <c r="R836" s="102">
        <f t="shared" si="291"/>
        <v>1</v>
      </c>
      <c r="S836" s="102">
        <f t="shared" si="292"/>
        <v>3</v>
      </c>
      <c r="T836" s="102">
        <f t="shared" si="293"/>
        <v>4</v>
      </c>
      <c r="U836" s="102">
        <f t="shared" si="294"/>
        <v>4</v>
      </c>
      <c r="V836" s="102">
        <f t="shared" si="295"/>
        <v>4</v>
      </c>
      <c r="W836" s="102">
        <f t="shared" si="296"/>
        <v>2</v>
      </c>
      <c r="X836" s="102">
        <f t="shared" si="297"/>
        <v>3</v>
      </c>
      <c r="Y836" s="102">
        <f t="shared" si="298"/>
        <v>2</v>
      </c>
      <c r="Z836" s="102">
        <f t="shared" si="299"/>
        <v>1</v>
      </c>
      <c r="AA836" s="100" t="b">
        <f t="shared" si="300"/>
        <v>1</v>
      </c>
      <c r="AB836" s="100">
        <f t="array" ref="AB836">IF($AA836,MEDIAN(IF(G1SelectionMask="x",IF(INDEX(RawDataRefData,$E836,0)&gt;0,INDEX(RawDataRefData,$E836,0)),"")),"")</f>
        <v>3</v>
      </c>
      <c r="AC836" s="100">
        <f t="array" ref="AC836">IF($AA836,QUARTILE(IF(G1SelectionMask="x",IF(INDEX(RawDataRefData,$E836,0)&gt;0,INDEX(RawDataRefData,$E836,0)),""),1),"")</f>
        <v>2</v>
      </c>
      <c r="AD836" s="100">
        <f t="array" ref="AD836">IF($AA836,QUARTILE(IF(G1SelectionMask="x",IF(INDEX(RawDataRefData,$E836,0)&gt;0,INDEX(RawDataRefData,$E836,0)),""),3),"")</f>
        <v>4</v>
      </c>
      <c r="AE836" s="100">
        <f t="array" ref="AE836">IF($AA836,MIN(IF(G1SelectionMask="x",IF(INDEX(RawDataRefData,$E836,0)&gt;0,INDEX(RawDataRefData,$E836,0)),"")),"")</f>
        <v>1</v>
      </c>
      <c r="AF836" s="100">
        <f t="array" ref="AF836">IF($AA836,MAX(IF(G1SelectionMask="x",IF(INDEX(RawDataRefData,$E836,0)&gt;0,INDEX(RawDataRefData,$E836,0)),"")),"")</f>
        <v>4</v>
      </c>
      <c r="AG836" s="100">
        <f t="shared" si="301"/>
        <v>2.7272727272727271</v>
      </c>
      <c r="AH836" s="100">
        <f t="array" ref="AH836">IF($AA836,STDEVA(IF(G1SelectionMask="x",IF(INDEX(RawDataRefData,$E836,0)&gt;0,INDEX(RawDataRefData,$E836,0)),"")),"")</f>
        <v>1.1908743922772957</v>
      </c>
      <c r="AI836" s="101" t="b">
        <f t="shared" si="302"/>
        <v>1</v>
      </c>
      <c r="AJ836" s="101">
        <f t="array" ref="AJ836">IF($AI836,MEDIAN(IF(G2SelectionMask="x",IF(INDEX(RawDataRefData,$E836,0)&gt;0,INDEX(RawDataRefData,$E836,0)),"")),"")</f>
        <v>2</v>
      </c>
      <c r="AK836" s="101">
        <f t="array" ref="AK836">IF($AI836,QUARTILE(IF(G2SelectionMask="x",IF(INDEX(RawDataRefData,$E836,0)&gt;0,INDEX(RawDataRefData,$E836,0)),""),1),"")</f>
        <v>2</v>
      </c>
      <c r="AL836" s="101">
        <f t="array" ref="AL836">IF($AI836,QUARTILE(IF(G2SelectionMask="x",IF(INDEX(RawDataRefData,$E836,0)&gt;0,INDEX(RawDataRefData,$E836,0)),""),3),"")</f>
        <v>3.5</v>
      </c>
      <c r="AM836" s="101">
        <f t="array" ref="AM836">IF($AI836,MIN(IF(G2SelectionMask="x",IF(INDEX(RawDataRefData,$E836,0)&gt;0,INDEX(RawDataRefData,$E836,0)),"")),"")</f>
        <v>1</v>
      </c>
      <c r="AN836" s="101">
        <f t="array" ref="AN836">IF($AI836,MAX(IF(G2SelectionMask="x",IF(INDEX(RawDataRefData,$E836,0)&gt;0,INDEX(RawDataRefData,$E836,0)),"")),"")</f>
        <v>4</v>
      </c>
      <c r="AO836" s="101">
        <f t="shared" si="304"/>
        <v>2.5454545454545454</v>
      </c>
      <c r="AP836" s="101">
        <f t="array" ref="AP836">IF($AI836,STDEVA(IF(G2SelectionMask="x",IF(INDEX(RawDataRefData,$E836,0)&gt;0,INDEX(RawDataRefData,$E836,0)),"")),"")</f>
        <v>1.1281521496355327</v>
      </c>
      <c r="AQ836" s="100" t="b">
        <f t="shared" si="305"/>
        <v>0</v>
      </c>
      <c r="AR836" s="100" t="str">
        <f t="array" ref="AR836">IF($AQ836,MEDIAN(IF(G3SelectionMask="x",IF(INDEX(RawDataRefData,$E836,0)&gt;0,INDEX(RawDataRefData,$E836,0)),"")),"")</f>
        <v/>
      </c>
      <c r="AS836" s="100" t="str">
        <f t="array" ref="AS836">IF($AQ836,QUARTILE(IF(G3SelectionMask="x",IF(INDEX(RawDataRefData,$E836,0)&gt;0,INDEX(RawDataRefData,$E836,0)),""),1),"")</f>
        <v/>
      </c>
      <c r="AT836" s="100" t="str">
        <f t="array" ref="AT836">IF($AQ836,QUARTILE(IF(G3SelectionMask="x",IF(INDEX(RawDataRefData,$E836,0)&gt;0,INDEX(RawDataRefData,$E836,0)),""),3),"")</f>
        <v/>
      </c>
      <c r="AU836" s="100" t="str">
        <f t="array" ref="AU836">IF($AQ836,MIN(IF(G3SelectionMask="x",IF(INDEX(RawDataRefData,$E836,0)&gt;0,INDEX(RawDataRefData,$E836,0)),"")),"")</f>
        <v/>
      </c>
      <c r="AV836" s="100" t="str">
        <f t="array" ref="AV836">IF($AQ836,MAX(IF(G3SelectionMask="x",IF(INDEX(RawDataRefData,$E836,0)&gt;0,INDEX(RawDataRefData,$E836,0)),"")),"")</f>
        <v/>
      </c>
      <c r="AW836" s="100" t="str">
        <f t="shared" si="306"/>
        <v/>
      </c>
      <c r="AX836" s="100" t="str">
        <f t="array" ref="AX836">IF($AQ836,STDEVA(IF(G3SelectionMask="x",IF(INDEX(RawDataRefData,$E836,0)&gt;0,INDEX(RawDataRefData,$E836,0)),"")),"")</f>
        <v/>
      </c>
      <c r="AY836" s="101" t="b">
        <f t="shared" si="307"/>
        <v>0</v>
      </c>
      <c r="AZ836" s="101" t="str">
        <f t="array" ref="AZ836">IF($AY836,MEDIAN(IF(G4SelectionMask="x",IF(INDEX(RawDataRefData,$E836,0)&gt;0,INDEX(RawDataRefData,$E836,0)),"")),"")</f>
        <v/>
      </c>
      <c r="BA836" s="101" t="str">
        <f t="array" ref="BA836">IF($AY836,QUARTILE(IF(G4SelectionMask="x",IF(INDEX(RawDataRefData,$E836,0)&gt;0,INDEX(RawDataRefData,$E836,0)),""),1),"")</f>
        <v/>
      </c>
      <c r="BB836" s="101" t="str">
        <f t="array" ref="BB836">IF($AY836,QUARTILE(IF(G4SelectionMask="x",IF(INDEX(RawDataRefData,$E836,0)&gt;0,INDEX(RawDataRefData,$E836,0)),""),3),"")</f>
        <v/>
      </c>
      <c r="BC836" s="101" t="str">
        <f t="array" ref="BC836">IF($AY836,MIN(IF(G4SelectionMask="x",IF(INDEX(RawDataRefData,$E836,0)&gt;0,INDEX(RawDataRefData,$E836,0)),"")),"")</f>
        <v/>
      </c>
      <c r="BD836" s="101" t="str">
        <f t="array" ref="BD836">IF($AY836,MAX(IF(G4SelectionMask="x",IF(INDEX(RawDataRefData,$E836,0)&gt;0,INDEX(RawDataRefData,$E836,0)),"")),"")</f>
        <v/>
      </c>
      <c r="BE836" s="101" t="str">
        <f t="shared" si="308"/>
        <v/>
      </c>
      <c r="BF836" s="101" t="str">
        <f t="array" ref="BF836">IF($AY836,STDEVA(IF(G4SelectionMask="x",IF(INDEX(RawDataRefData,$E836,0)&gt;0,INDEX(RawDataRefData,$E836,0)),"")),"")</f>
        <v/>
      </c>
      <c r="BG836" s="100" t="b">
        <f t="shared" si="309"/>
        <v>0</v>
      </c>
      <c r="BH836" s="100" t="str">
        <f t="array" ref="BH836">IF($BG836,MEDIAN(IF(G5SelectionMask="x",IF(INDEX(RawDataRefData,$E836,0)&gt;0,INDEX(RawDataRefData,$E836,0)),"")),"")</f>
        <v/>
      </c>
      <c r="BI836" s="100" t="str">
        <f t="array" ref="BI836">IF($BG836,QUARTILE(IF(G5SelectionMask="x",IF(INDEX(RawDataRefData,$E836,0)&gt;0,INDEX(RawDataRefData,$E836,0)),""),1),"")</f>
        <v/>
      </c>
      <c r="BJ836" s="100" t="str">
        <f t="array" ref="BJ836">IF($BG836,QUARTILE(IF(G5SelectionMask="x",IF(INDEX(RawDataRefData,$E836,0)&gt;0,INDEX(RawDataRefData,$E836,0)),""),3),"")</f>
        <v/>
      </c>
      <c r="BK836" s="100" t="str">
        <f t="array" ref="BK836">IF($BG836,MIN(IF(G5SelectionMask="x",IF(INDEX(RawDataRefData,$E836,0)&gt;0,INDEX(RawDataRefData,$E836,0)),"")),"")</f>
        <v/>
      </c>
      <c r="BL836" s="100" t="str">
        <f t="array" ref="BL836">IF($BG836,MAX(IF(G5SelectionMask="x",IF(INDEX(RawDataRefData,$E836,0)&gt;0,INDEX(RawDataRefData,$E836,0)),"")),"")</f>
        <v/>
      </c>
      <c r="BM836" s="100" t="str">
        <f t="shared" si="310"/>
        <v/>
      </c>
      <c r="BN836" s="103" t="str">
        <f t="array" ref="BN836">IF($BG836,STDEVA(IF(G5SelectionMask="x",IF(INDEX(RawDataRefData,$E836,0)&gt;0,INDEX(RawDataRefData,$E836,0)),"")),"")</f>
        <v/>
      </c>
      <c r="BO836" s="104"/>
      <c r="BP836" s="105">
        <v>2</v>
      </c>
      <c r="BQ836" s="105">
        <v>2</v>
      </c>
      <c r="BR836" s="105">
        <v>4</v>
      </c>
      <c r="BS836" s="105">
        <v>1</v>
      </c>
      <c r="BT836" s="105">
        <v>3</v>
      </c>
      <c r="BU836" s="105">
        <v>4</v>
      </c>
      <c r="BV836" s="105">
        <v>4</v>
      </c>
      <c r="BW836" s="105">
        <v>4</v>
      </c>
      <c r="BX836" s="105">
        <v>2</v>
      </c>
      <c r="BY836" s="105">
        <v>3</v>
      </c>
      <c r="BZ836" s="105">
        <v>2</v>
      </c>
      <c r="CA836" s="105">
        <v>1</v>
      </c>
      <c r="CB836" s="105">
        <v>2</v>
      </c>
      <c r="CC836" s="105">
        <v>1</v>
      </c>
      <c r="CD836" s="105">
        <v>3</v>
      </c>
    </row>
    <row r="837" spans="1:82" x14ac:dyDescent="0.2">
      <c r="A837" s="33">
        <f t="shared" si="264"/>
        <v>0</v>
      </c>
      <c r="B837" s="218"/>
      <c r="C837" s="215"/>
      <c r="D837" s="224"/>
      <c r="E837" s="72">
        <f t="shared" si="303"/>
        <v>828</v>
      </c>
      <c r="F837" s="9" t="s">
        <v>1080</v>
      </c>
      <c r="H837" s="9" t="s">
        <v>1213</v>
      </c>
      <c r="I837" s="9" t="s">
        <v>342</v>
      </c>
      <c r="K837" s="100">
        <f t="shared" si="288"/>
        <v>4</v>
      </c>
      <c r="L837" s="100"/>
      <c r="M837" s="100"/>
      <c r="N837" s="100"/>
      <c r="O837" s="100"/>
      <c r="P837" s="101">
        <f t="shared" si="289"/>
        <v>2</v>
      </c>
      <c r="Q837" s="102">
        <f t="shared" si="290"/>
        <v>4</v>
      </c>
      <c r="R837" s="102">
        <f t="shared" si="291"/>
        <v>3</v>
      </c>
      <c r="S837" s="102">
        <f t="shared" si="292"/>
        <v>1</v>
      </c>
      <c r="T837" s="102">
        <f t="shared" si="293"/>
        <v>1</v>
      </c>
      <c r="U837" s="102">
        <f t="shared" si="294"/>
        <v>2</v>
      </c>
      <c r="V837" s="102">
        <f t="shared" si="295"/>
        <v>3</v>
      </c>
      <c r="W837" s="102">
        <f t="shared" si="296"/>
        <v>3</v>
      </c>
      <c r="X837" s="102">
        <f t="shared" si="297"/>
        <v>1</v>
      </c>
      <c r="Y837" s="102">
        <f t="shared" si="298"/>
        <v>1</v>
      </c>
      <c r="Z837" s="102">
        <f t="shared" si="299"/>
        <v>3</v>
      </c>
      <c r="AA837" s="100" t="b">
        <f t="shared" si="300"/>
        <v>1</v>
      </c>
      <c r="AB837" s="100">
        <f t="array" ref="AB837">IF($AA837,MEDIAN(IF(G1SelectionMask="x",IF(INDEX(RawDataRefData,$E837,0)&gt;0,INDEX(RawDataRefData,$E837,0)),"")),"")</f>
        <v>2</v>
      </c>
      <c r="AC837" s="100">
        <f t="array" ref="AC837">IF($AA837,QUARTILE(IF(G1SelectionMask="x",IF(INDEX(RawDataRefData,$E837,0)&gt;0,INDEX(RawDataRefData,$E837,0)),""),1),"")</f>
        <v>1</v>
      </c>
      <c r="AD837" s="100">
        <f t="array" ref="AD837">IF($AA837,QUARTILE(IF(G1SelectionMask="x",IF(INDEX(RawDataRefData,$E837,0)&gt;0,INDEX(RawDataRefData,$E837,0)),""),3),"")</f>
        <v>3</v>
      </c>
      <c r="AE837" s="100">
        <f t="array" ref="AE837">IF($AA837,MIN(IF(G1SelectionMask="x",IF(INDEX(RawDataRefData,$E837,0)&gt;0,INDEX(RawDataRefData,$E837,0)),"")),"")</f>
        <v>1</v>
      </c>
      <c r="AF837" s="100">
        <f t="array" ref="AF837">IF($AA837,MAX(IF(G1SelectionMask="x",IF(INDEX(RawDataRefData,$E837,0)&gt;0,INDEX(RawDataRefData,$E837,0)),"")),"")</f>
        <v>4</v>
      </c>
      <c r="AG837" s="100">
        <f t="shared" si="301"/>
        <v>2.1818181818181817</v>
      </c>
      <c r="AH837" s="100">
        <f t="array" ref="AH837">IF($AA837,STDEVA(IF(G1SelectionMask="x",IF(INDEX(RawDataRefData,$E837,0)&gt;0,INDEX(RawDataRefData,$E837,0)),"")),"")</f>
        <v>1.0787197799411872</v>
      </c>
      <c r="AI837" s="101" t="b">
        <f t="shared" si="302"/>
        <v>1</v>
      </c>
      <c r="AJ837" s="101">
        <f t="array" ref="AJ837">IF($AI837,MEDIAN(IF(G2SelectionMask="x",IF(INDEX(RawDataRefData,$E837,0)&gt;0,INDEX(RawDataRefData,$E837,0)),"")),"")</f>
        <v>3</v>
      </c>
      <c r="AK837" s="101">
        <f t="array" ref="AK837">IF($AI837,QUARTILE(IF(G2SelectionMask="x",IF(INDEX(RawDataRefData,$E837,0)&gt;0,INDEX(RawDataRefData,$E837,0)),""),1),"")</f>
        <v>1.5</v>
      </c>
      <c r="AL837" s="101">
        <f t="array" ref="AL837">IF($AI837,QUARTILE(IF(G2SelectionMask="x",IF(INDEX(RawDataRefData,$E837,0)&gt;0,INDEX(RawDataRefData,$E837,0)),""),3),"")</f>
        <v>3</v>
      </c>
      <c r="AM837" s="101">
        <f t="array" ref="AM837">IF($AI837,MIN(IF(G2SelectionMask="x",IF(INDEX(RawDataRefData,$E837,0)&gt;0,INDEX(RawDataRefData,$E837,0)),"")),"")</f>
        <v>1</v>
      </c>
      <c r="AN837" s="101">
        <f t="array" ref="AN837">IF($AI837,MAX(IF(G2SelectionMask="x",IF(INDEX(RawDataRefData,$E837,0)&gt;0,INDEX(RawDataRefData,$E837,0)),"")),"")</f>
        <v>4</v>
      </c>
      <c r="AO837" s="101">
        <f t="shared" si="304"/>
        <v>2.4545454545454546</v>
      </c>
      <c r="AP837" s="101">
        <f t="array" ref="AP837">IF($AI837,STDEVA(IF(G2SelectionMask="x",IF(INDEX(RawDataRefData,$E837,0)&gt;0,INDEX(RawDataRefData,$E837,0)),"")),"")</f>
        <v>1.0357254813546268</v>
      </c>
      <c r="AQ837" s="100" t="b">
        <f t="shared" si="305"/>
        <v>0</v>
      </c>
      <c r="AR837" s="100" t="str">
        <f t="array" ref="AR837">IF($AQ837,MEDIAN(IF(G3SelectionMask="x",IF(INDEX(RawDataRefData,$E837,0)&gt;0,INDEX(RawDataRefData,$E837,0)),"")),"")</f>
        <v/>
      </c>
      <c r="AS837" s="100" t="str">
        <f t="array" ref="AS837">IF($AQ837,QUARTILE(IF(G3SelectionMask="x",IF(INDEX(RawDataRefData,$E837,0)&gt;0,INDEX(RawDataRefData,$E837,0)),""),1),"")</f>
        <v/>
      </c>
      <c r="AT837" s="100" t="str">
        <f t="array" ref="AT837">IF($AQ837,QUARTILE(IF(G3SelectionMask="x",IF(INDEX(RawDataRefData,$E837,0)&gt;0,INDEX(RawDataRefData,$E837,0)),""),3),"")</f>
        <v/>
      </c>
      <c r="AU837" s="100" t="str">
        <f t="array" ref="AU837">IF($AQ837,MIN(IF(G3SelectionMask="x",IF(INDEX(RawDataRefData,$E837,0)&gt;0,INDEX(RawDataRefData,$E837,0)),"")),"")</f>
        <v/>
      </c>
      <c r="AV837" s="100" t="str">
        <f t="array" ref="AV837">IF($AQ837,MAX(IF(G3SelectionMask="x",IF(INDEX(RawDataRefData,$E837,0)&gt;0,INDEX(RawDataRefData,$E837,0)),"")),"")</f>
        <v/>
      </c>
      <c r="AW837" s="100" t="str">
        <f t="shared" si="306"/>
        <v/>
      </c>
      <c r="AX837" s="100" t="str">
        <f t="array" ref="AX837">IF($AQ837,STDEVA(IF(G3SelectionMask="x",IF(INDEX(RawDataRefData,$E837,0)&gt;0,INDEX(RawDataRefData,$E837,0)),"")),"")</f>
        <v/>
      </c>
      <c r="AY837" s="101" t="b">
        <f t="shared" si="307"/>
        <v>0</v>
      </c>
      <c r="AZ837" s="101" t="str">
        <f t="array" ref="AZ837">IF($AY837,MEDIAN(IF(G4SelectionMask="x",IF(INDEX(RawDataRefData,$E837,0)&gt;0,INDEX(RawDataRefData,$E837,0)),"")),"")</f>
        <v/>
      </c>
      <c r="BA837" s="101" t="str">
        <f t="array" ref="BA837">IF($AY837,QUARTILE(IF(G4SelectionMask="x",IF(INDEX(RawDataRefData,$E837,0)&gt;0,INDEX(RawDataRefData,$E837,0)),""),1),"")</f>
        <v/>
      </c>
      <c r="BB837" s="101" t="str">
        <f t="array" ref="BB837">IF($AY837,QUARTILE(IF(G4SelectionMask="x",IF(INDEX(RawDataRefData,$E837,0)&gt;0,INDEX(RawDataRefData,$E837,0)),""),3),"")</f>
        <v/>
      </c>
      <c r="BC837" s="101" t="str">
        <f t="array" ref="BC837">IF($AY837,MIN(IF(G4SelectionMask="x",IF(INDEX(RawDataRefData,$E837,0)&gt;0,INDEX(RawDataRefData,$E837,0)),"")),"")</f>
        <v/>
      </c>
      <c r="BD837" s="101" t="str">
        <f t="array" ref="BD837">IF($AY837,MAX(IF(G4SelectionMask="x",IF(INDEX(RawDataRefData,$E837,0)&gt;0,INDEX(RawDataRefData,$E837,0)),"")),"")</f>
        <v/>
      </c>
      <c r="BE837" s="101" t="str">
        <f t="shared" si="308"/>
        <v/>
      </c>
      <c r="BF837" s="101" t="str">
        <f t="array" ref="BF837">IF($AY837,STDEVA(IF(G4SelectionMask="x",IF(INDEX(RawDataRefData,$E837,0)&gt;0,INDEX(RawDataRefData,$E837,0)),"")),"")</f>
        <v/>
      </c>
      <c r="BG837" s="100" t="b">
        <f t="shared" si="309"/>
        <v>0</v>
      </c>
      <c r="BH837" s="100" t="str">
        <f t="array" ref="BH837">IF($BG837,MEDIAN(IF(G5SelectionMask="x",IF(INDEX(RawDataRefData,$E837,0)&gt;0,INDEX(RawDataRefData,$E837,0)),"")),"")</f>
        <v/>
      </c>
      <c r="BI837" s="100" t="str">
        <f t="array" ref="BI837">IF($BG837,QUARTILE(IF(G5SelectionMask="x",IF(INDEX(RawDataRefData,$E837,0)&gt;0,INDEX(RawDataRefData,$E837,0)),""),1),"")</f>
        <v/>
      </c>
      <c r="BJ837" s="100" t="str">
        <f t="array" ref="BJ837">IF($BG837,QUARTILE(IF(G5SelectionMask="x",IF(INDEX(RawDataRefData,$E837,0)&gt;0,INDEX(RawDataRefData,$E837,0)),""),3),"")</f>
        <v/>
      </c>
      <c r="BK837" s="100" t="str">
        <f t="array" ref="BK837">IF($BG837,MIN(IF(G5SelectionMask="x",IF(INDEX(RawDataRefData,$E837,0)&gt;0,INDEX(RawDataRefData,$E837,0)),"")),"")</f>
        <v/>
      </c>
      <c r="BL837" s="100" t="str">
        <f t="array" ref="BL837">IF($BG837,MAX(IF(G5SelectionMask="x",IF(INDEX(RawDataRefData,$E837,0)&gt;0,INDEX(RawDataRefData,$E837,0)),"")),"")</f>
        <v/>
      </c>
      <c r="BM837" s="100" t="str">
        <f t="shared" si="310"/>
        <v/>
      </c>
      <c r="BN837" s="103" t="str">
        <f t="array" ref="BN837">IF($BG837,STDEVA(IF(G5SelectionMask="x",IF(INDEX(RawDataRefData,$E837,0)&gt;0,INDEX(RawDataRefData,$E837,0)),"")),"")</f>
        <v/>
      </c>
      <c r="BO837" s="104"/>
      <c r="BP837" s="105">
        <v>4</v>
      </c>
      <c r="BQ837" s="105">
        <v>2</v>
      </c>
      <c r="BR837" s="105">
        <v>4</v>
      </c>
      <c r="BS837" s="105">
        <v>3</v>
      </c>
      <c r="BT837" s="105">
        <v>1</v>
      </c>
      <c r="BU837" s="105">
        <v>1</v>
      </c>
      <c r="BV837" s="105">
        <v>2</v>
      </c>
      <c r="BW837" s="105">
        <v>3</v>
      </c>
      <c r="BX837" s="105">
        <v>3</v>
      </c>
      <c r="BY837" s="105">
        <v>1</v>
      </c>
      <c r="BZ837" s="105">
        <v>1</v>
      </c>
      <c r="CA837" s="105">
        <v>3</v>
      </c>
      <c r="CB837" s="105">
        <v>3</v>
      </c>
      <c r="CC837" s="105">
        <v>3</v>
      </c>
      <c r="CD837" s="105">
        <v>3</v>
      </c>
    </row>
    <row r="838" spans="1:82" x14ac:dyDescent="0.2">
      <c r="A838" s="33">
        <f t="shared" si="264"/>
        <v>0</v>
      </c>
      <c r="B838" s="218"/>
      <c r="C838" s="215"/>
      <c r="D838" s="224"/>
      <c r="E838" s="72">
        <f t="shared" si="303"/>
        <v>829</v>
      </c>
      <c r="F838" s="9" t="s">
        <v>1081</v>
      </c>
      <c r="H838" s="9" t="s">
        <v>1213</v>
      </c>
      <c r="I838" s="9" t="s">
        <v>342</v>
      </c>
      <c r="K838" s="100">
        <f t="shared" si="288"/>
        <v>4</v>
      </c>
      <c r="L838" s="100"/>
      <c r="M838" s="100"/>
      <c r="N838" s="100"/>
      <c r="O838" s="100"/>
      <c r="P838" s="101">
        <f t="shared" si="289"/>
        <v>2</v>
      </c>
      <c r="Q838" s="102">
        <f t="shared" si="290"/>
        <v>4</v>
      </c>
      <c r="R838" s="102">
        <f t="shared" si="291"/>
        <v>1</v>
      </c>
      <c r="S838" s="102">
        <f t="shared" si="292"/>
        <v>2</v>
      </c>
      <c r="T838" s="102">
        <f t="shared" si="293"/>
        <v>1</v>
      </c>
      <c r="U838" s="102">
        <f t="shared" si="294"/>
        <v>4</v>
      </c>
      <c r="V838" s="102">
        <f t="shared" si="295"/>
        <v>3</v>
      </c>
      <c r="W838" s="102">
        <f t="shared" si="296"/>
        <v>1</v>
      </c>
      <c r="X838" s="102">
        <f t="shared" si="297"/>
        <v>4</v>
      </c>
      <c r="Y838" s="102">
        <f t="shared" si="298"/>
        <v>3</v>
      </c>
      <c r="Z838" s="102">
        <f t="shared" si="299"/>
        <v>2</v>
      </c>
      <c r="AA838" s="100" t="b">
        <f t="shared" si="300"/>
        <v>1</v>
      </c>
      <c r="AB838" s="100">
        <f t="array" ref="AB838">IF($AA838,MEDIAN(IF(G1SelectionMask="x",IF(INDEX(RawDataRefData,$E838,0)&gt;0,INDEX(RawDataRefData,$E838,0)),"")),"")</f>
        <v>2</v>
      </c>
      <c r="AC838" s="100">
        <f t="array" ref="AC838">IF($AA838,QUARTILE(IF(G1SelectionMask="x",IF(INDEX(RawDataRefData,$E838,0)&gt;0,INDEX(RawDataRefData,$E838,0)),""),1),"")</f>
        <v>1.5</v>
      </c>
      <c r="AD838" s="100">
        <f t="array" ref="AD838">IF($AA838,QUARTILE(IF(G1SelectionMask="x",IF(INDEX(RawDataRefData,$E838,0)&gt;0,INDEX(RawDataRefData,$E838,0)),""),3),"")</f>
        <v>3.5</v>
      </c>
      <c r="AE838" s="100">
        <f t="array" ref="AE838">IF($AA838,MIN(IF(G1SelectionMask="x",IF(INDEX(RawDataRefData,$E838,0)&gt;0,INDEX(RawDataRefData,$E838,0)),"")),"")</f>
        <v>1</v>
      </c>
      <c r="AF838" s="100">
        <f t="array" ref="AF838">IF($AA838,MAX(IF(G1SelectionMask="x",IF(INDEX(RawDataRefData,$E838,0)&gt;0,INDEX(RawDataRefData,$E838,0)),"")),"")</f>
        <v>4</v>
      </c>
      <c r="AG838" s="100">
        <f t="shared" si="301"/>
        <v>2.4545454545454546</v>
      </c>
      <c r="AH838" s="100">
        <f t="array" ref="AH838">IF($AA838,STDEVA(IF(G1SelectionMask="x",IF(INDEX(RawDataRefData,$E838,0)&gt;0,INDEX(RawDataRefData,$E838,0)),"")),"")</f>
        <v>1.213559752433836</v>
      </c>
      <c r="AI838" s="101" t="b">
        <f t="shared" si="302"/>
        <v>1</v>
      </c>
      <c r="AJ838" s="101">
        <f t="array" ref="AJ838">IF($AI838,MEDIAN(IF(G2SelectionMask="x",IF(INDEX(RawDataRefData,$E838,0)&gt;0,INDEX(RawDataRefData,$E838,0)),"")),"")</f>
        <v>2</v>
      </c>
      <c r="AK838" s="101">
        <f t="array" ref="AK838">IF($AI838,QUARTILE(IF(G2SelectionMask="x",IF(INDEX(RawDataRefData,$E838,0)&gt;0,INDEX(RawDataRefData,$E838,0)),""),1),"")</f>
        <v>1.5</v>
      </c>
      <c r="AL838" s="101">
        <f t="array" ref="AL838">IF($AI838,QUARTILE(IF(G2SelectionMask="x",IF(INDEX(RawDataRefData,$E838,0)&gt;0,INDEX(RawDataRefData,$E838,0)),""),3),"")</f>
        <v>3</v>
      </c>
      <c r="AM838" s="101">
        <f t="array" ref="AM838">IF($AI838,MIN(IF(G2SelectionMask="x",IF(INDEX(RawDataRefData,$E838,0)&gt;0,INDEX(RawDataRefData,$E838,0)),"")),"")</f>
        <v>1</v>
      </c>
      <c r="AN838" s="101">
        <f t="array" ref="AN838">IF($AI838,MAX(IF(G2SelectionMask="x",IF(INDEX(RawDataRefData,$E838,0)&gt;0,INDEX(RawDataRefData,$E838,0)),"")),"")</f>
        <v>4</v>
      </c>
      <c r="AO838" s="101">
        <f t="shared" si="304"/>
        <v>2.1818181818181817</v>
      </c>
      <c r="AP838" s="101">
        <f t="array" ref="AP838">IF($AI838,STDEVA(IF(G2SelectionMask="x",IF(INDEX(RawDataRefData,$E838,0)&gt;0,INDEX(RawDataRefData,$E838,0)),"")),"")</f>
        <v>0.98164981721404265</v>
      </c>
      <c r="AQ838" s="100" t="b">
        <f t="shared" si="305"/>
        <v>0</v>
      </c>
      <c r="AR838" s="100" t="str">
        <f t="array" ref="AR838">IF($AQ838,MEDIAN(IF(G3SelectionMask="x",IF(INDEX(RawDataRefData,$E838,0)&gt;0,INDEX(RawDataRefData,$E838,0)),"")),"")</f>
        <v/>
      </c>
      <c r="AS838" s="100" t="str">
        <f t="array" ref="AS838">IF($AQ838,QUARTILE(IF(G3SelectionMask="x",IF(INDEX(RawDataRefData,$E838,0)&gt;0,INDEX(RawDataRefData,$E838,0)),""),1),"")</f>
        <v/>
      </c>
      <c r="AT838" s="100" t="str">
        <f t="array" ref="AT838">IF($AQ838,QUARTILE(IF(G3SelectionMask="x",IF(INDEX(RawDataRefData,$E838,0)&gt;0,INDEX(RawDataRefData,$E838,0)),""),3),"")</f>
        <v/>
      </c>
      <c r="AU838" s="100" t="str">
        <f t="array" ref="AU838">IF($AQ838,MIN(IF(G3SelectionMask="x",IF(INDEX(RawDataRefData,$E838,0)&gt;0,INDEX(RawDataRefData,$E838,0)),"")),"")</f>
        <v/>
      </c>
      <c r="AV838" s="100" t="str">
        <f t="array" ref="AV838">IF($AQ838,MAX(IF(G3SelectionMask="x",IF(INDEX(RawDataRefData,$E838,0)&gt;0,INDEX(RawDataRefData,$E838,0)),"")),"")</f>
        <v/>
      </c>
      <c r="AW838" s="100" t="str">
        <f t="shared" si="306"/>
        <v/>
      </c>
      <c r="AX838" s="100" t="str">
        <f t="array" ref="AX838">IF($AQ838,STDEVA(IF(G3SelectionMask="x",IF(INDEX(RawDataRefData,$E838,0)&gt;0,INDEX(RawDataRefData,$E838,0)),"")),"")</f>
        <v/>
      </c>
      <c r="AY838" s="101" t="b">
        <f t="shared" si="307"/>
        <v>0</v>
      </c>
      <c r="AZ838" s="101" t="str">
        <f t="array" ref="AZ838">IF($AY838,MEDIAN(IF(G4SelectionMask="x",IF(INDEX(RawDataRefData,$E838,0)&gt;0,INDEX(RawDataRefData,$E838,0)),"")),"")</f>
        <v/>
      </c>
      <c r="BA838" s="101" t="str">
        <f t="array" ref="BA838">IF($AY838,QUARTILE(IF(G4SelectionMask="x",IF(INDEX(RawDataRefData,$E838,0)&gt;0,INDEX(RawDataRefData,$E838,0)),""),1),"")</f>
        <v/>
      </c>
      <c r="BB838" s="101" t="str">
        <f t="array" ref="BB838">IF($AY838,QUARTILE(IF(G4SelectionMask="x",IF(INDEX(RawDataRefData,$E838,0)&gt;0,INDEX(RawDataRefData,$E838,0)),""),3),"")</f>
        <v/>
      </c>
      <c r="BC838" s="101" t="str">
        <f t="array" ref="BC838">IF($AY838,MIN(IF(G4SelectionMask="x",IF(INDEX(RawDataRefData,$E838,0)&gt;0,INDEX(RawDataRefData,$E838,0)),"")),"")</f>
        <v/>
      </c>
      <c r="BD838" s="101" t="str">
        <f t="array" ref="BD838">IF($AY838,MAX(IF(G4SelectionMask="x",IF(INDEX(RawDataRefData,$E838,0)&gt;0,INDEX(RawDataRefData,$E838,0)),"")),"")</f>
        <v/>
      </c>
      <c r="BE838" s="101" t="str">
        <f t="shared" si="308"/>
        <v/>
      </c>
      <c r="BF838" s="101" t="str">
        <f t="array" ref="BF838">IF($AY838,STDEVA(IF(G4SelectionMask="x",IF(INDEX(RawDataRefData,$E838,0)&gt;0,INDEX(RawDataRefData,$E838,0)),"")),"")</f>
        <v/>
      </c>
      <c r="BG838" s="100" t="b">
        <f t="shared" si="309"/>
        <v>0</v>
      </c>
      <c r="BH838" s="100" t="str">
        <f t="array" ref="BH838">IF($BG838,MEDIAN(IF(G5SelectionMask="x",IF(INDEX(RawDataRefData,$E838,0)&gt;0,INDEX(RawDataRefData,$E838,0)),"")),"")</f>
        <v/>
      </c>
      <c r="BI838" s="100" t="str">
        <f t="array" ref="BI838">IF($BG838,QUARTILE(IF(G5SelectionMask="x",IF(INDEX(RawDataRefData,$E838,0)&gt;0,INDEX(RawDataRefData,$E838,0)),""),1),"")</f>
        <v/>
      </c>
      <c r="BJ838" s="100" t="str">
        <f t="array" ref="BJ838">IF($BG838,QUARTILE(IF(G5SelectionMask="x",IF(INDEX(RawDataRefData,$E838,0)&gt;0,INDEX(RawDataRefData,$E838,0)),""),3),"")</f>
        <v/>
      </c>
      <c r="BK838" s="100" t="str">
        <f t="array" ref="BK838">IF($BG838,MIN(IF(G5SelectionMask="x",IF(INDEX(RawDataRefData,$E838,0)&gt;0,INDEX(RawDataRefData,$E838,0)),"")),"")</f>
        <v/>
      </c>
      <c r="BL838" s="100" t="str">
        <f t="array" ref="BL838">IF($BG838,MAX(IF(G5SelectionMask="x",IF(INDEX(RawDataRefData,$E838,0)&gt;0,INDEX(RawDataRefData,$E838,0)),"")),"")</f>
        <v/>
      </c>
      <c r="BM838" s="100" t="str">
        <f t="shared" si="310"/>
        <v/>
      </c>
      <c r="BN838" s="103" t="str">
        <f t="array" ref="BN838">IF($BG838,STDEVA(IF(G5SelectionMask="x",IF(INDEX(RawDataRefData,$E838,0)&gt;0,INDEX(RawDataRefData,$E838,0)),"")),"")</f>
        <v/>
      </c>
      <c r="BO838" s="104"/>
      <c r="BP838" s="105">
        <v>4</v>
      </c>
      <c r="BQ838" s="105">
        <v>2</v>
      </c>
      <c r="BR838" s="105">
        <v>4</v>
      </c>
      <c r="BS838" s="105">
        <v>1</v>
      </c>
      <c r="BT838" s="105">
        <v>2</v>
      </c>
      <c r="BU838" s="105">
        <v>1</v>
      </c>
      <c r="BV838" s="105">
        <v>4</v>
      </c>
      <c r="BW838" s="105">
        <v>3</v>
      </c>
      <c r="BX838" s="105">
        <v>1</v>
      </c>
      <c r="BY838" s="105">
        <v>4</v>
      </c>
      <c r="BZ838" s="105">
        <v>3</v>
      </c>
      <c r="CA838" s="105">
        <v>2</v>
      </c>
      <c r="CB838" s="105">
        <v>1</v>
      </c>
      <c r="CC838" s="105">
        <v>3</v>
      </c>
      <c r="CD838" s="105">
        <v>2</v>
      </c>
    </row>
    <row r="839" spans="1:82" x14ac:dyDescent="0.2">
      <c r="A839" s="33">
        <f t="shared" si="264"/>
        <v>0</v>
      </c>
      <c r="B839" s="218"/>
      <c r="C839" s="215"/>
      <c r="D839" s="224"/>
      <c r="E839" s="72">
        <f t="shared" si="303"/>
        <v>830</v>
      </c>
      <c r="F839" s="9" t="s">
        <v>1082</v>
      </c>
      <c r="H839" s="9" t="s">
        <v>1213</v>
      </c>
      <c r="I839" s="9" t="s">
        <v>342</v>
      </c>
      <c r="K839" s="100">
        <f t="shared" si="288"/>
        <v>1</v>
      </c>
      <c r="L839" s="100"/>
      <c r="M839" s="100"/>
      <c r="N839" s="100"/>
      <c r="O839" s="100"/>
      <c r="P839" s="101">
        <f t="shared" si="289"/>
        <v>1</v>
      </c>
      <c r="Q839" s="102">
        <f t="shared" si="290"/>
        <v>1</v>
      </c>
      <c r="R839" s="102">
        <f t="shared" si="291"/>
        <v>3</v>
      </c>
      <c r="S839" s="102">
        <f t="shared" si="292"/>
        <v>4</v>
      </c>
      <c r="T839" s="102">
        <f t="shared" si="293"/>
        <v>3</v>
      </c>
      <c r="U839" s="102">
        <f t="shared" si="294"/>
        <v>3</v>
      </c>
      <c r="V839" s="102">
        <f t="shared" si="295"/>
        <v>4</v>
      </c>
      <c r="W839" s="102">
        <f t="shared" si="296"/>
        <v>1</v>
      </c>
      <c r="X839" s="102">
        <f t="shared" si="297"/>
        <v>2</v>
      </c>
      <c r="Y839" s="102">
        <f t="shared" si="298"/>
        <v>4</v>
      </c>
      <c r="Z839" s="102">
        <f t="shared" si="299"/>
        <v>3</v>
      </c>
      <c r="AA839" s="100" t="b">
        <f t="shared" si="300"/>
        <v>1</v>
      </c>
      <c r="AB839" s="100">
        <f t="array" ref="AB839">IF($AA839,MEDIAN(IF(G1SelectionMask="x",IF(INDEX(RawDataRefData,$E839,0)&gt;0,INDEX(RawDataRefData,$E839,0)),"")),"")</f>
        <v>3</v>
      </c>
      <c r="AC839" s="100">
        <f t="array" ref="AC839">IF($AA839,QUARTILE(IF(G1SelectionMask="x",IF(INDEX(RawDataRefData,$E839,0)&gt;0,INDEX(RawDataRefData,$E839,0)),""),1),"")</f>
        <v>1.5</v>
      </c>
      <c r="AD839" s="100">
        <f t="array" ref="AD839">IF($AA839,QUARTILE(IF(G1SelectionMask="x",IF(INDEX(RawDataRefData,$E839,0)&gt;0,INDEX(RawDataRefData,$E839,0)),""),3),"")</f>
        <v>3.5</v>
      </c>
      <c r="AE839" s="100">
        <f t="array" ref="AE839">IF($AA839,MIN(IF(G1SelectionMask="x",IF(INDEX(RawDataRefData,$E839,0)&gt;0,INDEX(RawDataRefData,$E839,0)),"")),"")</f>
        <v>1</v>
      </c>
      <c r="AF839" s="100">
        <f t="array" ref="AF839">IF($AA839,MAX(IF(G1SelectionMask="x",IF(INDEX(RawDataRefData,$E839,0)&gt;0,INDEX(RawDataRefData,$E839,0)),"")),"")</f>
        <v>4</v>
      </c>
      <c r="AG839" s="100">
        <f t="shared" si="301"/>
        <v>2.6363636363636362</v>
      </c>
      <c r="AH839" s="100">
        <f t="array" ref="AH839">IF($AA839,STDEVA(IF(G1SelectionMask="x",IF(INDEX(RawDataRefData,$E839,0)&gt;0,INDEX(RawDataRefData,$E839,0)),"")),"")</f>
        <v>1.2060453783110545</v>
      </c>
      <c r="AI839" s="101" t="b">
        <f t="shared" si="302"/>
        <v>1</v>
      </c>
      <c r="AJ839" s="101">
        <f t="array" ref="AJ839">IF($AI839,MEDIAN(IF(G2SelectionMask="x",IF(INDEX(RawDataRefData,$E839,0)&gt;0,INDEX(RawDataRefData,$E839,0)),"")),"")</f>
        <v>3</v>
      </c>
      <c r="AK839" s="101">
        <f t="array" ref="AK839">IF($AI839,QUARTILE(IF(G2SelectionMask="x",IF(INDEX(RawDataRefData,$E839,0)&gt;0,INDEX(RawDataRefData,$E839,0)),""),1),"")</f>
        <v>1</v>
      </c>
      <c r="AL839" s="101">
        <f t="array" ref="AL839">IF($AI839,QUARTILE(IF(G2SelectionMask="x",IF(INDEX(RawDataRefData,$E839,0)&gt;0,INDEX(RawDataRefData,$E839,0)),""),3),"")</f>
        <v>4</v>
      </c>
      <c r="AM839" s="101">
        <f t="array" ref="AM839">IF($AI839,MIN(IF(G2SelectionMask="x",IF(INDEX(RawDataRefData,$E839,0)&gt;0,INDEX(RawDataRefData,$E839,0)),"")),"")</f>
        <v>1</v>
      </c>
      <c r="AN839" s="101">
        <f t="array" ref="AN839">IF($AI839,MAX(IF(G2SelectionMask="x",IF(INDEX(RawDataRefData,$E839,0)&gt;0,INDEX(RawDataRefData,$E839,0)),"")),"")</f>
        <v>4</v>
      </c>
      <c r="AO839" s="101">
        <f t="shared" si="304"/>
        <v>2.4545454545454546</v>
      </c>
      <c r="AP839" s="101">
        <f t="array" ref="AP839">IF($AI839,STDEVA(IF(G2SelectionMask="x",IF(INDEX(RawDataRefData,$E839,0)&gt;0,INDEX(RawDataRefData,$E839,0)),"")),"")</f>
        <v>1.4396969378057569</v>
      </c>
      <c r="AQ839" s="100" t="b">
        <f t="shared" si="305"/>
        <v>0</v>
      </c>
      <c r="AR839" s="100" t="str">
        <f t="array" ref="AR839">IF($AQ839,MEDIAN(IF(G3SelectionMask="x",IF(INDEX(RawDataRefData,$E839,0)&gt;0,INDEX(RawDataRefData,$E839,0)),"")),"")</f>
        <v/>
      </c>
      <c r="AS839" s="100" t="str">
        <f t="array" ref="AS839">IF($AQ839,QUARTILE(IF(G3SelectionMask="x",IF(INDEX(RawDataRefData,$E839,0)&gt;0,INDEX(RawDataRefData,$E839,0)),""),1),"")</f>
        <v/>
      </c>
      <c r="AT839" s="100" t="str">
        <f t="array" ref="AT839">IF($AQ839,QUARTILE(IF(G3SelectionMask="x",IF(INDEX(RawDataRefData,$E839,0)&gt;0,INDEX(RawDataRefData,$E839,0)),""),3),"")</f>
        <v/>
      </c>
      <c r="AU839" s="100" t="str">
        <f t="array" ref="AU839">IF($AQ839,MIN(IF(G3SelectionMask="x",IF(INDEX(RawDataRefData,$E839,0)&gt;0,INDEX(RawDataRefData,$E839,0)),"")),"")</f>
        <v/>
      </c>
      <c r="AV839" s="100" t="str">
        <f t="array" ref="AV839">IF($AQ839,MAX(IF(G3SelectionMask="x",IF(INDEX(RawDataRefData,$E839,0)&gt;0,INDEX(RawDataRefData,$E839,0)),"")),"")</f>
        <v/>
      </c>
      <c r="AW839" s="100" t="str">
        <f t="shared" si="306"/>
        <v/>
      </c>
      <c r="AX839" s="100" t="str">
        <f t="array" ref="AX839">IF($AQ839,STDEVA(IF(G3SelectionMask="x",IF(INDEX(RawDataRefData,$E839,0)&gt;0,INDEX(RawDataRefData,$E839,0)),"")),"")</f>
        <v/>
      </c>
      <c r="AY839" s="101" t="b">
        <f t="shared" si="307"/>
        <v>0</v>
      </c>
      <c r="AZ839" s="101" t="str">
        <f t="array" ref="AZ839">IF($AY839,MEDIAN(IF(G4SelectionMask="x",IF(INDEX(RawDataRefData,$E839,0)&gt;0,INDEX(RawDataRefData,$E839,0)),"")),"")</f>
        <v/>
      </c>
      <c r="BA839" s="101" t="str">
        <f t="array" ref="BA839">IF($AY839,QUARTILE(IF(G4SelectionMask="x",IF(INDEX(RawDataRefData,$E839,0)&gt;0,INDEX(RawDataRefData,$E839,0)),""),1),"")</f>
        <v/>
      </c>
      <c r="BB839" s="101" t="str">
        <f t="array" ref="BB839">IF($AY839,QUARTILE(IF(G4SelectionMask="x",IF(INDEX(RawDataRefData,$E839,0)&gt;0,INDEX(RawDataRefData,$E839,0)),""),3),"")</f>
        <v/>
      </c>
      <c r="BC839" s="101" t="str">
        <f t="array" ref="BC839">IF($AY839,MIN(IF(G4SelectionMask="x",IF(INDEX(RawDataRefData,$E839,0)&gt;0,INDEX(RawDataRefData,$E839,0)),"")),"")</f>
        <v/>
      </c>
      <c r="BD839" s="101" t="str">
        <f t="array" ref="BD839">IF($AY839,MAX(IF(G4SelectionMask="x",IF(INDEX(RawDataRefData,$E839,0)&gt;0,INDEX(RawDataRefData,$E839,0)),"")),"")</f>
        <v/>
      </c>
      <c r="BE839" s="101" t="str">
        <f t="shared" si="308"/>
        <v/>
      </c>
      <c r="BF839" s="101" t="str">
        <f t="array" ref="BF839">IF($AY839,STDEVA(IF(G4SelectionMask="x",IF(INDEX(RawDataRefData,$E839,0)&gt;0,INDEX(RawDataRefData,$E839,0)),"")),"")</f>
        <v/>
      </c>
      <c r="BG839" s="100" t="b">
        <f t="shared" si="309"/>
        <v>0</v>
      </c>
      <c r="BH839" s="100" t="str">
        <f t="array" ref="BH839">IF($BG839,MEDIAN(IF(G5SelectionMask="x",IF(INDEX(RawDataRefData,$E839,0)&gt;0,INDEX(RawDataRefData,$E839,0)),"")),"")</f>
        <v/>
      </c>
      <c r="BI839" s="100" t="str">
        <f t="array" ref="BI839">IF($BG839,QUARTILE(IF(G5SelectionMask="x",IF(INDEX(RawDataRefData,$E839,0)&gt;0,INDEX(RawDataRefData,$E839,0)),""),1),"")</f>
        <v/>
      </c>
      <c r="BJ839" s="100" t="str">
        <f t="array" ref="BJ839">IF($BG839,QUARTILE(IF(G5SelectionMask="x",IF(INDEX(RawDataRefData,$E839,0)&gt;0,INDEX(RawDataRefData,$E839,0)),""),3),"")</f>
        <v/>
      </c>
      <c r="BK839" s="100" t="str">
        <f t="array" ref="BK839">IF($BG839,MIN(IF(G5SelectionMask="x",IF(INDEX(RawDataRefData,$E839,0)&gt;0,INDEX(RawDataRefData,$E839,0)),"")),"")</f>
        <v/>
      </c>
      <c r="BL839" s="100" t="str">
        <f t="array" ref="BL839">IF($BG839,MAX(IF(G5SelectionMask="x",IF(INDEX(RawDataRefData,$E839,0)&gt;0,INDEX(RawDataRefData,$E839,0)),"")),"")</f>
        <v/>
      </c>
      <c r="BM839" s="100" t="str">
        <f t="shared" si="310"/>
        <v/>
      </c>
      <c r="BN839" s="103" t="str">
        <f t="array" ref="BN839">IF($BG839,STDEVA(IF(G5SelectionMask="x",IF(INDEX(RawDataRefData,$E839,0)&gt;0,INDEX(RawDataRefData,$E839,0)),"")),"")</f>
        <v/>
      </c>
      <c r="BO839" s="104"/>
      <c r="BP839" s="105">
        <v>1</v>
      </c>
      <c r="BQ839" s="105">
        <v>1</v>
      </c>
      <c r="BR839" s="105">
        <v>1</v>
      </c>
      <c r="BS839" s="105">
        <v>3</v>
      </c>
      <c r="BT839" s="105">
        <v>4</v>
      </c>
      <c r="BU839" s="105">
        <v>3</v>
      </c>
      <c r="BV839" s="105">
        <v>3</v>
      </c>
      <c r="BW839" s="105">
        <v>4</v>
      </c>
      <c r="BX839" s="105">
        <v>1</v>
      </c>
      <c r="BY839" s="105">
        <v>2</v>
      </c>
      <c r="BZ839" s="105">
        <v>4</v>
      </c>
      <c r="CA839" s="105">
        <v>3</v>
      </c>
      <c r="CB839" s="105">
        <v>1</v>
      </c>
      <c r="CC839" s="105">
        <v>4</v>
      </c>
      <c r="CD839" s="105">
        <v>1</v>
      </c>
    </row>
    <row r="840" spans="1:82" x14ac:dyDescent="0.2">
      <c r="A840" s="33">
        <f t="shared" si="264"/>
        <v>0</v>
      </c>
      <c r="B840" s="218"/>
      <c r="C840" s="215"/>
      <c r="D840" s="224"/>
      <c r="E840" s="72">
        <f t="shared" si="303"/>
        <v>831</v>
      </c>
      <c r="F840" s="9" t="s">
        <v>1083</v>
      </c>
      <c r="H840" s="9" t="s">
        <v>1213</v>
      </c>
      <c r="I840" s="9" t="s">
        <v>342</v>
      </c>
      <c r="K840" s="100">
        <f t="shared" si="288"/>
        <v>3</v>
      </c>
      <c r="L840" s="100"/>
      <c r="M840" s="100"/>
      <c r="N840" s="100"/>
      <c r="O840" s="100"/>
      <c r="P840" s="101">
        <f t="shared" si="289"/>
        <v>2</v>
      </c>
      <c r="Q840" s="102">
        <f t="shared" si="290"/>
        <v>4</v>
      </c>
      <c r="R840" s="102">
        <f t="shared" si="291"/>
        <v>2</v>
      </c>
      <c r="S840" s="102">
        <f t="shared" si="292"/>
        <v>3</v>
      </c>
      <c r="T840" s="102">
        <f t="shared" si="293"/>
        <v>4</v>
      </c>
      <c r="U840" s="102">
        <f t="shared" si="294"/>
        <v>1</v>
      </c>
      <c r="V840" s="102">
        <f t="shared" si="295"/>
        <v>2</v>
      </c>
      <c r="W840" s="102">
        <f t="shared" si="296"/>
        <v>1</v>
      </c>
      <c r="X840" s="102">
        <f t="shared" si="297"/>
        <v>3</v>
      </c>
      <c r="Y840" s="102">
        <f t="shared" si="298"/>
        <v>1</v>
      </c>
      <c r="Z840" s="102">
        <f t="shared" si="299"/>
        <v>2</v>
      </c>
      <c r="AA840" s="100" t="b">
        <f t="shared" si="300"/>
        <v>1</v>
      </c>
      <c r="AB840" s="100">
        <f t="array" ref="AB840">IF($AA840,MEDIAN(IF(G1SelectionMask="x",IF(INDEX(RawDataRefData,$E840,0)&gt;0,INDEX(RawDataRefData,$E840,0)),"")),"")</f>
        <v>2</v>
      </c>
      <c r="AC840" s="100">
        <f t="array" ref="AC840">IF($AA840,QUARTILE(IF(G1SelectionMask="x",IF(INDEX(RawDataRefData,$E840,0)&gt;0,INDEX(RawDataRefData,$E840,0)),""),1),"")</f>
        <v>1.5</v>
      </c>
      <c r="AD840" s="100">
        <f t="array" ref="AD840">IF($AA840,QUARTILE(IF(G1SelectionMask="x",IF(INDEX(RawDataRefData,$E840,0)&gt;0,INDEX(RawDataRefData,$E840,0)),""),3),"")</f>
        <v>3</v>
      </c>
      <c r="AE840" s="100">
        <f t="array" ref="AE840">IF($AA840,MIN(IF(G1SelectionMask="x",IF(INDEX(RawDataRefData,$E840,0)&gt;0,INDEX(RawDataRefData,$E840,0)),"")),"")</f>
        <v>1</v>
      </c>
      <c r="AF840" s="100">
        <f t="array" ref="AF840">IF($AA840,MAX(IF(G1SelectionMask="x",IF(INDEX(RawDataRefData,$E840,0)&gt;0,INDEX(RawDataRefData,$E840,0)),"")),"")</f>
        <v>4</v>
      </c>
      <c r="AG840" s="100">
        <f t="shared" si="301"/>
        <v>2.2727272727272729</v>
      </c>
      <c r="AH840" s="100">
        <f t="array" ref="AH840">IF($AA840,STDEVA(IF(G1SelectionMask="x",IF(INDEX(RawDataRefData,$E840,0)&gt;0,INDEX(RawDataRefData,$E840,0)),"")),"")</f>
        <v>1.1037127426019047</v>
      </c>
      <c r="AI840" s="101" t="b">
        <f t="shared" si="302"/>
        <v>1</v>
      </c>
      <c r="AJ840" s="101">
        <f t="array" ref="AJ840">IF($AI840,MEDIAN(IF(G2SelectionMask="x",IF(INDEX(RawDataRefData,$E840,0)&gt;0,INDEX(RawDataRefData,$E840,0)),"")),"")</f>
        <v>2</v>
      </c>
      <c r="AK840" s="101">
        <f t="array" ref="AK840">IF($AI840,QUARTILE(IF(G2SelectionMask="x",IF(INDEX(RawDataRefData,$E840,0)&gt;0,INDEX(RawDataRefData,$E840,0)),""),1),"")</f>
        <v>2</v>
      </c>
      <c r="AL840" s="101">
        <f t="array" ref="AL840">IF($AI840,QUARTILE(IF(G2SelectionMask="x",IF(INDEX(RawDataRefData,$E840,0)&gt;0,INDEX(RawDataRefData,$E840,0)),""),3),"")</f>
        <v>4</v>
      </c>
      <c r="AM840" s="101">
        <f t="array" ref="AM840">IF($AI840,MIN(IF(G2SelectionMask="x",IF(INDEX(RawDataRefData,$E840,0)&gt;0,INDEX(RawDataRefData,$E840,0)),"")),"")</f>
        <v>1</v>
      </c>
      <c r="AN840" s="101">
        <f t="array" ref="AN840">IF($AI840,MAX(IF(G2SelectionMask="x",IF(INDEX(RawDataRefData,$E840,0)&gt;0,INDEX(RawDataRefData,$E840,0)),"")),"")</f>
        <v>4</v>
      </c>
      <c r="AO840" s="101">
        <f t="shared" si="304"/>
        <v>2.6363636363636362</v>
      </c>
      <c r="AP840" s="101">
        <f t="array" ref="AP840">IF($AI840,STDEVA(IF(G2SelectionMask="x",IF(INDEX(RawDataRefData,$E840,0)&gt;0,INDEX(RawDataRefData,$E840,0)),"")),"")</f>
        <v>1.2060453783110545</v>
      </c>
      <c r="AQ840" s="100" t="b">
        <f t="shared" si="305"/>
        <v>0</v>
      </c>
      <c r="AR840" s="100" t="str">
        <f t="array" ref="AR840">IF($AQ840,MEDIAN(IF(G3SelectionMask="x",IF(INDEX(RawDataRefData,$E840,0)&gt;0,INDEX(RawDataRefData,$E840,0)),"")),"")</f>
        <v/>
      </c>
      <c r="AS840" s="100" t="str">
        <f t="array" ref="AS840">IF($AQ840,QUARTILE(IF(G3SelectionMask="x",IF(INDEX(RawDataRefData,$E840,0)&gt;0,INDEX(RawDataRefData,$E840,0)),""),1),"")</f>
        <v/>
      </c>
      <c r="AT840" s="100" t="str">
        <f t="array" ref="AT840">IF($AQ840,QUARTILE(IF(G3SelectionMask="x",IF(INDEX(RawDataRefData,$E840,0)&gt;0,INDEX(RawDataRefData,$E840,0)),""),3),"")</f>
        <v/>
      </c>
      <c r="AU840" s="100" t="str">
        <f t="array" ref="AU840">IF($AQ840,MIN(IF(G3SelectionMask="x",IF(INDEX(RawDataRefData,$E840,0)&gt;0,INDEX(RawDataRefData,$E840,0)),"")),"")</f>
        <v/>
      </c>
      <c r="AV840" s="100" t="str">
        <f t="array" ref="AV840">IF($AQ840,MAX(IF(G3SelectionMask="x",IF(INDEX(RawDataRefData,$E840,0)&gt;0,INDEX(RawDataRefData,$E840,0)),"")),"")</f>
        <v/>
      </c>
      <c r="AW840" s="100" t="str">
        <f t="shared" si="306"/>
        <v/>
      </c>
      <c r="AX840" s="100" t="str">
        <f t="array" ref="AX840">IF($AQ840,STDEVA(IF(G3SelectionMask="x",IF(INDEX(RawDataRefData,$E840,0)&gt;0,INDEX(RawDataRefData,$E840,0)),"")),"")</f>
        <v/>
      </c>
      <c r="AY840" s="101" t="b">
        <f t="shared" si="307"/>
        <v>0</v>
      </c>
      <c r="AZ840" s="101" t="str">
        <f t="array" ref="AZ840">IF($AY840,MEDIAN(IF(G4SelectionMask="x",IF(INDEX(RawDataRefData,$E840,0)&gt;0,INDEX(RawDataRefData,$E840,0)),"")),"")</f>
        <v/>
      </c>
      <c r="BA840" s="101" t="str">
        <f t="array" ref="BA840">IF($AY840,QUARTILE(IF(G4SelectionMask="x",IF(INDEX(RawDataRefData,$E840,0)&gt;0,INDEX(RawDataRefData,$E840,0)),""),1),"")</f>
        <v/>
      </c>
      <c r="BB840" s="101" t="str">
        <f t="array" ref="BB840">IF($AY840,QUARTILE(IF(G4SelectionMask="x",IF(INDEX(RawDataRefData,$E840,0)&gt;0,INDEX(RawDataRefData,$E840,0)),""),3),"")</f>
        <v/>
      </c>
      <c r="BC840" s="101" t="str">
        <f t="array" ref="BC840">IF($AY840,MIN(IF(G4SelectionMask="x",IF(INDEX(RawDataRefData,$E840,0)&gt;0,INDEX(RawDataRefData,$E840,0)),"")),"")</f>
        <v/>
      </c>
      <c r="BD840" s="101" t="str">
        <f t="array" ref="BD840">IF($AY840,MAX(IF(G4SelectionMask="x",IF(INDEX(RawDataRefData,$E840,0)&gt;0,INDEX(RawDataRefData,$E840,0)),"")),"")</f>
        <v/>
      </c>
      <c r="BE840" s="101" t="str">
        <f t="shared" si="308"/>
        <v/>
      </c>
      <c r="BF840" s="101" t="str">
        <f t="array" ref="BF840">IF($AY840,STDEVA(IF(G4SelectionMask="x",IF(INDEX(RawDataRefData,$E840,0)&gt;0,INDEX(RawDataRefData,$E840,0)),"")),"")</f>
        <v/>
      </c>
      <c r="BG840" s="100" t="b">
        <f t="shared" si="309"/>
        <v>0</v>
      </c>
      <c r="BH840" s="100" t="str">
        <f t="array" ref="BH840">IF($BG840,MEDIAN(IF(G5SelectionMask="x",IF(INDEX(RawDataRefData,$E840,0)&gt;0,INDEX(RawDataRefData,$E840,0)),"")),"")</f>
        <v/>
      </c>
      <c r="BI840" s="100" t="str">
        <f t="array" ref="BI840">IF($BG840,QUARTILE(IF(G5SelectionMask="x",IF(INDEX(RawDataRefData,$E840,0)&gt;0,INDEX(RawDataRefData,$E840,0)),""),1),"")</f>
        <v/>
      </c>
      <c r="BJ840" s="100" t="str">
        <f t="array" ref="BJ840">IF($BG840,QUARTILE(IF(G5SelectionMask="x",IF(INDEX(RawDataRefData,$E840,0)&gt;0,INDEX(RawDataRefData,$E840,0)),""),3),"")</f>
        <v/>
      </c>
      <c r="BK840" s="100" t="str">
        <f t="array" ref="BK840">IF($BG840,MIN(IF(G5SelectionMask="x",IF(INDEX(RawDataRefData,$E840,0)&gt;0,INDEX(RawDataRefData,$E840,0)),"")),"")</f>
        <v/>
      </c>
      <c r="BL840" s="100" t="str">
        <f t="array" ref="BL840">IF($BG840,MAX(IF(G5SelectionMask="x",IF(INDEX(RawDataRefData,$E840,0)&gt;0,INDEX(RawDataRefData,$E840,0)),"")),"")</f>
        <v/>
      </c>
      <c r="BM840" s="100" t="str">
        <f t="shared" si="310"/>
        <v/>
      </c>
      <c r="BN840" s="103" t="str">
        <f t="array" ref="BN840">IF($BG840,STDEVA(IF(G5SelectionMask="x",IF(INDEX(RawDataRefData,$E840,0)&gt;0,INDEX(RawDataRefData,$E840,0)),"")),"")</f>
        <v/>
      </c>
      <c r="BO840" s="104"/>
      <c r="BP840" s="105">
        <v>3</v>
      </c>
      <c r="BQ840" s="105">
        <v>2</v>
      </c>
      <c r="BR840" s="105">
        <v>4</v>
      </c>
      <c r="BS840" s="105">
        <v>2</v>
      </c>
      <c r="BT840" s="105">
        <v>3</v>
      </c>
      <c r="BU840" s="105">
        <v>4</v>
      </c>
      <c r="BV840" s="105">
        <v>1</v>
      </c>
      <c r="BW840" s="105">
        <v>2</v>
      </c>
      <c r="BX840" s="105">
        <v>1</v>
      </c>
      <c r="BY840" s="105">
        <v>3</v>
      </c>
      <c r="BZ840" s="105">
        <v>1</v>
      </c>
      <c r="CA840" s="105">
        <v>2</v>
      </c>
      <c r="CB840" s="105">
        <v>4</v>
      </c>
      <c r="CC840" s="105">
        <v>2</v>
      </c>
      <c r="CD840" s="105">
        <v>4</v>
      </c>
    </row>
    <row r="841" spans="1:82" x14ac:dyDescent="0.2">
      <c r="A841" s="33">
        <f t="shared" si="264"/>
        <v>0</v>
      </c>
      <c r="B841" s="218"/>
      <c r="C841" s="215"/>
      <c r="D841" s="224"/>
      <c r="E841" s="72">
        <f t="shared" si="303"/>
        <v>832</v>
      </c>
      <c r="F841" s="9" t="s">
        <v>1084</v>
      </c>
      <c r="H841" s="9" t="s">
        <v>1213</v>
      </c>
      <c r="I841" s="9" t="s">
        <v>342</v>
      </c>
      <c r="K841" s="100">
        <f t="shared" si="288"/>
        <v>1</v>
      </c>
      <c r="L841" s="100"/>
      <c r="M841" s="100"/>
      <c r="N841" s="100"/>
      <c r="O841" s="100"/>
      <c r="P841" s="101">
        <f t="shared" si="289"/>
        <v>2</v>
      </c>
      <c r="Q841" s="102">
        <f t="shared" si="290"/>
        <v>2</v>
      </c>
      <c r="R841" s="102">
        <f t="shared" si="291"/>
        <v>2</v>
      </c>
      <c r="S841" s="102">
        <f t="shared" si="292"/>
        <v>2</v>
      </c>
      <c r="T841" s="102">
        <f t="shared" si="293"/>
        <v>2</v>
      </c>
      <c r="U841" s="102">
        <f t="shared" si="294"/>
        <v>3</v>
      </c>
      <c r="V841" s="102">
        <f t="shared" si="295"/>
        <v>1</v>
      </c>
      <c r="W841" s="102">
        <f t="shared" si="296"/>
        <v>4</v>
      </c>
      <c r="X841" s="102">
        <f t="shared" si="297"/>
        <v>4</v>
      </c>
      <c r="Y841" s="102">
        <f t="shared" si="298"/>
        <v>4</v>
      </c>
      <c r="Z841" s="102">
        <f t="shared" si="299"/>
        <v>3</v>
      </c>
      <c r="AA841" s="100" t="b">
        <f t="shared" si="300"/>
        <v>1</v>
      </c>
      <c r="AB841" s="100">
        <f t="array" ref="AB841">IF($AA841,MEDIAN(IF(G1SelectionMask="x",IF(INDEX(RawDataRefData,$E841,0)&gt;0,INDEX(RawDataRefData,$E841,0)),"")),"")</f>
        <v>2</v>
      </c>
      <c r="AC841" s="100">
        <f t="array" ref="AC841">IF($AA841,QUARTILE(IF(G1SelectionMask="x",IF(INDEX(RawDataRefData,$E841,0)&gt;0,INDEX(RawDataRefData,$E841,0)),""),1),"")</f>
        <v>2</v>
      </c>
      <c r="AD841" s="100">
        <f t="array" ref="AD841">IF($AA841,QUARTILE(IF(G1SelectionMask="x",IF(INDEX(RawDataRefData,$E841,0)&gt;0,INDEX(RawDataRefData,$E841,0)),""),3),"")</f>
        <v>3.5</v>
      </c>
      <c r="AE841" s="100">
        <f t="array" ref="AE841">IF($AA841,MIN(IF(G1SelectionMask="x",IF(INDEX(RawDataRefData,$E841,0)&gt;0,INDEX(RawDataRefData,$E841,0)),"")),"")</f>
        <v>1</v>
      </c>
      <c r="AF841" s="100">
        <f t="array" ref="AF841">IF($AA841,MAX(IF(G1SelectionMask="x",IF(INDEX(RawDataRefData,$E841,0)&gt;0,INDEX(RawDataRefData,$E841,0)),"")),"")</f>
        <v>4</v>
      </c>
      <c r="AG841" s="100">
        <f t="shared" si="301"/>
        <v>2.6363636363636362</v>
      </c>
      <c r="AH841" s="100">
        <f t="array" ref="AH841">IF($AA841,STDEVA(IF(G1SelectionMask="x",IF(INDEX(RawDataRefData,$E841,0)&gt;0,INDEX(RawDataRefData,$E841,0)),"")),"")</f>
        <v>1.0269106361049412</v>
      </c>
      <c r="AI841" s="101" t="b">
        <f t="shared" si="302"/>
        <v>1</v>
      </c>
      <c r="AJ841" s="101">
        <f t="array" ref="AJ841">IF($AI841,MEDIAN(IF(G2SelectionMask="x",IF(INDEX(RawDataRefData,$E841,0)&gt;0,INDEX(RawDataRefData,$E841,0)),"")),"")</f>
        <v>2</v>
      </c>
      <c r="AK841" s="101">
        <f t="array" ref="AK841">IF($AI841,QUARTILE(IF(G2SelectionMask="x",IF(INDEX(RawDataRefData,$E841,0)&gt;0,INDEX(RawDataRefData,$E841,0)),""),1),"")</f>
        <v>2</v>
      </c>
      <c r="AL841" s="101">
        <f t="array" ref="AL841">IF($AI841,QUARTILE(IF(G2SelectionMask="x",IF(INDEX(RawDataRefData,$E841,0)&gt;0,INDEX(RawDataRefData,$E841,0)),""),3),"")</f>
        <v>3</v>
      </c>
      <c r="AM841" s="101">
        <f t="array" ref="AM841">IF($AI841,MIN(IF(G2SelectionMask="x",IF(INDEX(RawDataRefData,$E841,0)&gt;0,INDEX(RawDataRefData,$E841,0)),"")),"")</f>
        <v>1</v>
      </c>
      <c r="AN841" s="101">
        <f t="array" ref="AN841">IF($AI841,MAX(IF(G2SelectionMask="x",IF(INDEX(RawDataRefData,$E841,0)&gt;0,INDEX(RawDataRefData,$E841,0)),"")),"")</f>
        <v>4</v>
      </c>
      <c r="AO841" s="101">
        <f t="shared" si="304"/>
        <v>2.4545454545454546</v>
      </c>
      <c r="AP841" s="101">
        <f t="array" ref="AP841">IF($AI841,STDEVA(IF(G2SelectionMask="x",IF(INDEX(RawDataRefData,$E841,0)&gt;0,INDEX(RawDataRefData,$E841,0)),"")),"")</f>
        <v>0.93419873299382794</v>
      </c>
      <c r="AQ841" s="100" t="b">
        <f t="shared" si="305"/>
        <v>0</v>
      </c>
      <c r="AR841" s="100" t="str">
        <f t="array" ref="AR841">IF($AQ841,MEDIAN(IF(G3SelectionMask="x",IF(INDEX(RawDataRefData,$E841,0)&gt;0,INDEX(RawDataRefData,$E841,0)),"")),"")</f>
        <v/>
      </c>
      <c r="AS841" s="100" t="str">
        <f t="array" ref="AS841">IF($AQ841,QUARTILE(IF(G3SelectionMask="x",IF(INDEX(RawDataRefData,$E841,0)&gt;0,INDEX(RawDataRefData,$E841,0)),""),1),"")</f>
        <v/>
      </c>
      <c r="AT841" s="100" t="str">
        <f t="array" ref="AT841">IF($AQ841,QUARTILE(IF(G3SelectionMask="x",IF(INDEX(RawDataRefData,$E841,0)&gt;0,INDEX(RawDataRefData,$E841,0)),""),3),"")</f>
        <v/>
      </c>
      <c r="AU841" s="100" t="str">
        <f t="array" ref="AU841">IF($AQ841,MIN(IF(G3SelectionMask="x",IF(INDEX(RawDataRefData,$E841,0)&gt;0,INDEX(RawDataRefData,$E841,0)),"")),"")</f>
        <v/>
      </c>
      <c r="AV841" s="100" t="str">
        <f t="array" ref="AV841">IF($AQ841,MAX(IF(G3SelectionMask="x",IF(INDEX(RawDataRefData,$E841,0)&gt;0,INDEX(RawDataRefData,$E841,0)),"")),"")</f>
        <v/>
      </c>
      <c r="AW841" s="100" t="str">
        <f t="shared" si="306"/>
        <v/>
      </c>
      <c r="AX841" s="100" t="str">
        <f t="array" ref="AX841">IF($AQ841,STDEVA(IF(G3SelectionMask="x",IF(INDEX(RawDataRefData,$E841,0)&gt;0,INDEX(RawDataRefData,$E841,0)),"")),"")</f>
        <v/>
      </c>
      <c r="AY841" s="101" t="b">
        <f t="shared" si="307"/>
        <v>0</v>
      </c>
      <c r="AZ841" s="101" t="str">
        <f t="array" ref="AZ841">IF($AY841,MEDIAN(IF(G4SelectionMask="x",IF(INDEX(RawDataRefData,$E841,0)&gt;0,INDEX(RawDataRefData,$E841,0)),"")),"")</f>
        <v/>
      </c>
      <c r="BA841" s="101" t="str">
        <f t="array" ref="BA841">IF($AY841,QUARTILE(IF(G4SelectionMask="x",IF(INDEX(RawDataRefData,$E841,0)&gt;0,INDEX(RawDataRefData,$E841,0)),""),1),"")</f>
        <v/>
      </c>
      <c r="BB841" s="101" t="str">
        <f t="array" ref="BB841">IF($AY841,QUARTILE(IF(G4SelectionMask="x",IF(INDEX(RawDataRefData,$E841,0)&gt;0,INDEX(RawDataRefData,$E841,0)),""),3),"")</f>
        <v/>
      </c>
      <c r="BC841" s="101" t="str">
        <f t="array" ref="BC841">IF($AY841,MIN(IF(G4SelectionMask="x",IF(INDEX(RawDataRefData,$E841,0)&gt;0,INDEX(RawDataRefData,$E841,0)),"")),"")</f>
        <v/>
      </c>
      <c r="BD841" s="101" t="str">
        <f t="array" ref="BD841">IF($AY841,MAX(IF(G4SelectionMask="x",IF(INDEX(RawDataRefData,$E841,0)&gt;0,INDEX(RawDataRefData,$E841,0)),"")),"")</f>
        <v/>
      </c>
      <c r="BE841" s="101" t="str">
        <f t="shared" si="308"/>
        <v/>
      </c>
      <c r="BF841" s="101" t="str">
        <f t="array" ref="BF841">IF($AY841,STDEVA(IF(G4SelectionMask="x",IF(INDEX(RawDataRefData,$E841,0)&gt;0,INDEX(RawDataRefData,$E841,0)),"")),"")</f>
        <v/>
      </c>
      <c r="BG841" s="100" t="b">
        <f t="shared" si="309"/>
        <v>0</v>
      </c>
      <c r="BH841" s="100" t="str">
        <f t="array" ref="BH841">IF($BG841,MEDIAN(IF(G5SelectionMask="x",IF(INDEX(RawDataRefData,$E841,0)&gt;0,INDEX(RawDataRefData,$E841,0)),"")),"")</f>
        <v/>
      </c>
      <c r="BI841" s="100" t="str">
        <f t="array" ref="BI841">IF($BG841,QUARTILE(IF(G5SelectionMask="x",IF(INDEX(RawDataRefData,$E841,0)&gt;0,INDEX(RawDataRefData,$E841,0)),""),1),"")</f>
        <v/>
      </c>
      <c r="BJ841" s="100" t="str">
        <f t="array" ref="BJ841">IF($BG841,QUARTILE(IF(G5SelectionMask="x",IF(INDEX(RawDataRefData,$E841,0)&gt;0,INDEX(RawDataRefData,$E841,0)),""),3),"")</f>
        <v/>
      </c>
      <c r="BK841" s="100" t="str">
        <f t="array" ref="BK841">IF($BG841,MIN(IF(G5SelectionMask="x",IF(INDEX(RawDataRefData,$E841,0)&gt;0,INDEX(RawDataRefData,$E841,0)),"")),"")</f>
        <v/>
      </c>
      <c r="BL841" s="100" t="str">
        <f t="array" ref="BL841">IF($BG841,MAX(IF(G5SelectionMask="x",IF(INDEX(RawDataRefData,$E841,0)&gt;0,INDEX(RawDataRefData,$E841,0)),"")),"")</f>
        <v/>
      </c>
      <c r="BM841" s="100" t="str">
        <f t="shared" si="310"/>
        <v/>
      </c>
      <c r="BN841" s="103" t="str">
        <f t="array" ref="BN841">IF($BG841,STDEVA(IF(G5SelectionMask="x",IF(INDEX(RawDataRefData,$E841,0)&gt;0,INDEX(RawDataRefData,$E841,0)),"")),"")</f>
        <v/>
      </c>
      <c r="BO841" s="104"/>
      <c r="BP841" s="105">
        <v>1</v>
      </c>
      <c r="BQ841" s="105">
        <v>2</v>
      </c>
      <c r="BR841" s="105">
        <v>2</v>
      </c>
      <c r="BS841" s="105">
        <v>2</v>
      </c>
      <c r="BT841" s="105">
        <v>2</v>
      </c>
      <c r="BU841" s="105">
        <v>2</v>
      </c>
      <c r="BV841" s="105">
        <v>3</v>
      </c>
      <c r="BW841" s="105">
        <v>1</v>
      </c>
      <c r="BX841" s="105">
        <v>4</v>
      </c>
      <c r="BY841" s="105">
        <v>4</v>
      </c>
      <c r="BZ841" s="105">
        <v>4</v>
      </c>
      <c r="CA841" s="105">
        <v>3</v>
      </c>
      <c r="CB841" s="105">
        <v>2</v>
      </c>
      <c r="CC841" s="105">
        <v>2</v>
      </c>
      <c r="CD841" s="105">
        <v>3</v>
      </c>
    </row>
    <row r="842" spans="1:82" x14ac:dyDescent="0.2">
      <c r="A842" s="33">
        <f t="shared" si="264"/>
        <v>0</v>
      </c>
      <c r="B842" s="218"/>
      <c r="C842" s="215"/>
      <c r="D842" s="224"/>
      <c r="E842" s="72">
        <f t="shared" si="303"/>
        <v>833</v>
      </c>
      <c r="F842" s="9" t="s">
        <v>1085</v>
      </c>
      <c r="H842" s="9" t="s">
        <v>1213</v>
      </c>
      <c r="I842" s="9" t="s">
        <v>342</v>
      </c>
      <c r="K842" s="100">
        <f t="shared" si="288"/>
        <v>4</v>
      </c>
      <c r="L842" s="100"/>
      <c r="M842" s="100"/>
      <c r="N842" s="100"/>
      <c r="O842" s="100"/>
      <c r="P842" s="101">
        <f t="shared" si="289"/>
        <v>3</v>
      </c>
      <c r="Q842" s="102">
        <f t="shared" si="290"/>
        <v>2</v>
      </c>
      <c r="R842" s="102">
        <f t="shared" si="291"/>
        <v>3</v>
      </c>
      <c r="S842" s="102">
        <f t="shared" si="292"/>
        <v>1</v>
      </c>
      <c r="T842" s="102">
        <f t="shared" si="293"/>
        <v>4</v>
      </c>
      <c r="U842" s="102">
        <f t="shared" si="294"/>
        <v>2</v>
      </c>
      <c r="V842" s="102">
        <f t="shared" si="295"/>
        <v>4</v>
      </c>
      <c r="W842" s="102">
        <f t="shared" si="296"/>
        <v>2</v>
      </c>
      <c r="X842" s="102">
        <f t="shared" si="297"/>
        <v>4</v>
      </c>
      <c r="Y842" s="102">
        <f t="shared" si="298"/>
        <v>1</v>
      </c>
      <c r="Z842" s="102">
        <f t="shared" si="299"/>
        <v>4</v>
      </c>
      <c r="AA842" s="100" t="b">
        <f t="shared" si="300"/>
        <v>1</v>
      </c>
      <c r="AB842" s="100">
        <f t="array" ref="AB842">IF($AA842,MEDIAN(IF(G1SelectionMask="x",IF(INDEX(RawDataRefData,$E842,0)&gt;0,INDEX(RawDataRefData,$E842,0)),"")),"")</f>
        <v>3</v>
      </c>
      <c r="AC842" s="100">
        <f t="array" ref="AC842">IF($AA842,QUARTILE(IF(G1SelectionMask="x",IF(INDEX(RawDataRefData,$E842,0)&gt;0,INDEX(RawDataRefData,$E842,0)),""),1),"")</f>
        <v>2</v>
      </c>
      <c r="AD842" s="100">
        <f t="array" ref="AD842">IF($AA842,QUARTILE(IF(G1SelectionMask="x",IF(INDEX(RawDataRefData,$E842,0)&gt;0,INDEX(RawDataRefData,$E842,0)),""),3),"")</f>
        <v>4</v>
      </c>
      <c r="AE842" s="100">
        <f t="array" ref="AE842">IF($AA842,MIN(IF(G1SelectionMask="x",IF(INDEX(RawDataRefData,$E842,0)&gt;0,INDEX(RawDataRefData,$E842,0)),"")),"")</f>
        <v>1</v>
      </c>
      <c r="AF842" s="100">
        <f t="array" ref="AF842">IF($AA842,MAX(IF(G1SelectionMask="x",IF(INDEX(RawDataRefData,$E842,0)&gt;0,INDEX(RawDataRefData,$E842,0)),"")),"")</f>
        <v>4</v>
      </c>
      <c r="AG842" s="100">
        <f t="shared" si="301"/>
        <v>2.7272727272727271</v>
      </c>
      <c r="AH842" s="100">
        <f t="array" ref="AH842">IF($AA842,STDEVA(IF(G1SelectionMask="x",IF(INDEX(RawDataRefData,$E842,0)&gt;0,INDEX(RawDataRefData,$E842,0)),"")),"")</f>
        <v>1.1908743922772957</v>
      </c>
      <c r="AI842" s="101" t="b">
        <f t="shared" si="302"/>
        <v>1</v>
      </c>
      <c r="AJ842" s="101">
        <f t="array" ref="AJ842">IF($AI842,MEDIAN(IF(G2SelectionMask="x",IF(INDEX(RawDataRefData,$E842,0)&gt;0,INDEX(RawDataRefData,$E842,0)),"")),"")</f>
        <v>4</v>
      </c>
      <c r="AK842" s="101">
        <f t="array" ref="AK842">IF($AI842,QUARTILE(IF(G2SelectionMask="x",IF(INDEX(RawDataRefData,$E842,0)&gt;0,INDEX(RawDataRefData,$E842,0)),""),1),"")</f>
        <v>2</v>
      </c>
      <c r="AL842" s="101">
        <f t="array" ref="AL842">IF($AI842,QUARTILE(IF(G2SelectionMask="x",IF(INDEX(RawDataRefData,$E842,0)&gt;0,INDEX(RawDataRefData,$E842,0)),""),3),"")</f>
        <v>4</v>
      </c>
      <c r="AM842" s="101">
        <f t="array" ref="AM842">IF($AI842,MIN(IF(G2SelectionMask="x",IF(INDEX(RawDataRefData,$E842,0)&gt;0,INDEX(RawDataRefData,$E842,0)),"")),"")</f>
        <v>1</v>
      </c>
      <c r="AN842" s="101">
        <f t="array" ref="AN842">IF($AI842,MAX(IF(G2SelectionMask="x",IF(INDEX(RawDataRefData,$E842,0)&gt;0,INDEX(RawDataRefData,$E842,0)),"")),"")</f>
        <v>4</v>
      </c>
      <c r="AO842" s="101">
        <f t="shared" si="304"/>
        <v>3</v>
      </c>
      <c r="AP842" s="101">
        <f t="array" ref="AP842">IF($AI842,STDEVA(IF(G2SelectionMask="x",IF(INDEX(RawDataRefData,$E842,0)&gt;0,INDEX(RawDataRefData,$E842,0)),"")),"")</f>
        <v>1.2649110640673518</v>
      </c>
      <c r="AQ842" s="100" t="b">
        <f t="shared" si="305"/>
        <v>0</v>
      </c>
      <c r="AR842" s="100" t="str">
        <f t="array" ref="AR842">IF($AQ842,MEDIAN(IF(G3SelectionMask="x",IF(INDEX(RawDataRefData,$E842,0)&gt;0,INDEX(RawDataRefData,$E842,0)),"")),"")</f>
        <v/>
      </c>
      <c r="AS842" s="100" t="str">
        <f t="array" ref="AS842">IF($AQ842,QUARTILE(IF(G3SelectionMask="x",IF(INDEX(RawDataRefData,$E842,0)&gt;0,INDEX(RawDataRefData,$E842,0)),""),1),"")</f>
        <v/>
      </c>
      <c r="AT842" s="100" t="str">
        <f t="array" ref="AT842">IF($AQ842,QUARTILE(IF(G3SelectionMask="x",IF(INDEX(RawDataRefData,$E842,0)&gt;0,INDEX(RawDataRefData,$E842,0)),""),3),"")</f>
        <v/>
      </c>
      <c r="AU842" s="100" t="str">
        <f t="array" ref="AU842">IF($AQ842,MIN(IF(G3SelectionMask="x",IF(INDEX(RawDataRefData,$E842,0)&gt;0,INDEX(RawDataRefData,$E842,0)),"")),"")</f>
        <v/>
      </c>
      <c r="AV842" s="100" t="str">
        <f t="array" ref="AV842">IF($AQ842,MAX(IF(G3SelectionMask="x",IF(INDEX(RawDataRefData,$E842,0)&gt;0,INDEX(RawDataRefData,$E842,0)),"")),"")</f>
        <v/>
      </c>
      <c r="AW842" s="100" t="str">
        <f t="shared" si="306"/>
        <v/>
      </c>
      <c r="AX842" s="100" t="str">
        <f t="array" ref="AX842">IF($AQ842,STDEVA(IF(G3SelectionMask="x",IF(INDEX(RawDataRefData,$E842,0)&gt;0,INDEX(RawDataRefData,$E842,0)),"")),"")</f>
        <v/>
      </c>
      <c r="AY842" s="101" t="b">
        <f t="shared" si="307"/>
        <v>0</v>
      </c>
      <c r="AZ842" s="101" t="str">
        <f t="array" ref="AZ842">IF($AY842,MEDIAN(IF(G4SelectionMask="x",IF(INDEX(RawDataRefData,$E842,0)&gt;0,INDEX(RawDataRefData,$E842,0)),"")),"")</f>
        <v/>
      </c>
      <c r="BA842" s="101" t="str">
        <f t="array" ref="BA842">IF($AY842,QUARTILE(IF(G4SelectionMask="x",IF(INDEX(RawDataRefData,$E842,0)&gt;0,INDEX(RawDataRefData,$E842,0)),""),1),"")</f>
        <v/>
      </c>
      <c r="BB842" s="101" t="str">
        <f t="array" ref="BB842">IF($AY842,QUARTILE(IF(G4SelectionMask="x",IF(INDEX(RawDataRefData,$E842,0)&gt;0,INDEX(RawDataRefData,$E842,0)),""),3),"")</f>
        <v/>
      </c>
      <c r="BC842" s="101" t="str">
        <f t="array" ref="BC842">IF($AY842,MIN(IF(G4SelectionMask="x",IF(INDEX(RawDataRefData,$E842,0)&gt;0,INDEX(RawDataRefData,$E842,0)),"")),"")</f>
        <v/>
      </c>
      <c r="BD842" s="101" t="str">
        <f t="array" ref="BD842">IF($AY842,MAX(IF(G4SelectionMask="x",IF(INDEX(RawDataRefData,$E842,0)&gt;0,INDEX(RawDataRefData,$E842,0)),"")),"")</f>
        <v/>
      </c>
      <c r="BE842" s="101" t="str">
        <f t="shared" si="308"/>
        <v/>
      </c>
      <c r="BF842" s="101" t="str">
        <f t="array" ref="BF842">IF($AY842,STDEVA(IF(G4SelectionMask="x",IF(INDEX(RawDataRefData,$E842,0)&gt;0,INDEX(RawDataRefData,$E842,0)),"")),"")</f>
        <v/>
      </c>
      <c r="BG842" s="100" t="b">
        <f t="shared" si="309"/>
        <v>0</v>
      </c>
      <c r="BH842" s="100" t="str">
        <f t="array" ref="BH842">IF($BG842,MEDIAN(IF(G5SelectionMask="x",IF(INDEX(RawDataRefData,$E842,0)&gt;0,INDEX(RawDataRefData,$E842,0)),"")),"")</f>
        <v/>
      </c>
      <c r="BI842" s="100" t="str">
        <f t="array" ref="BI842">IF($BG842,QUARTILE(IF(G5SelectionMask="x",IF(INDEX(RawDataRefData,$E842,0)&gt;0,INDEX(RawDataRefData,$E842,0)),""),1),"")</f>
        <v/>
      </c>
      <c r="BJ842" s="100" t="str">
        <f t="array" ref="BJ842">IF($BG842,QUARTILE(IF(G5SelectionMask="x",IF(INDEX(RawDataRefData,$E842,0)&gt;0,INDEX(RawDataRefData,$E842,0)),""),3),"")</f>
        <v/>
      </c>
      <c r="BK842" s="100" t="str">
        <f t="array" ref="BK842">IF($BG842,MIN(IF(G5SelectionMask="x",IF(INDEX(RawDataRefData,$E842,0)&gt;0,INDEX(RawDataRefData,$E842,0)),"")),"")</f>
        <v/>
      </c>
      <c r="BL842" s="100" t="str">
        <f t="array" ref="BL842">IF($BG842,MAX(IF(G5SelectionMask="x",IF(INDEX(RawDataRefData,$E842,0)&gt;0,INDEX(RawDataRefData,$E842,0)),"")),"")</f>
        <v/>
      </c>
      <c r="BM842" s="100" t="str">
        <f t="shared" si="310"/>
        <v/>
      </c>
      <c r="BN842" s="103" t="str">
        <f t="array" ref="BN842">IF($BG842,STDEVA(IF(G5SelectionMask="x",IF(INDEX(RawDataRefData,$E842,0)&gt;0,INDEX(RawDataRefData,$E842,0)),"")),"")</f>
        <v/>
      </c>
      <c r="BO842" s="104"/>
      <c r="BP842" s="105">
        <v>4</v>
      </c>
      <c r="BQ842" s="105">
        <v>3</v>
      </c>
      <c r="BR842" s="105">
        <v>2</v>
      </c>
      <c r="BS842" s="105">
        <v>3</v>
      </c>
      <c r="BT842" s="105">
        <v>1</v>
      </c>
      <c r="BU842" s="105">
        <v>4</v>
      </c>
      <c r="BV842" s="105">
        <v>2</v>
      </c>
      <c r="BW842" s="105">
        <v>4</v>
      </c>
      <c r="BX842" s="105">
        <v>2</v>
      </c>
      <c r="BY842" s="105">
        <v>4</v>
      </c>
      <c r="BZ842" s="105">
        <v>1</v>
      </c>
      <c r="CA842" s="105">
        <v>4</v>
      </c>
      <c r="CB842" s="105">
        <v>4</v>
      </c>
      <c r="CC842" s="105">
        <v>4</v>
      </c>
      <c r="CD842" s="105">
        <v>4</v>
      </c>
    </row>
    <row r="843" spans="1:82" ht="13.5" thickBot="1" x14ac:dyDescent="0.25">
      <c r="A843" s="33">
        <f t="shared" si="264"/>
        <v>0</v>
      </c>
      <c r="B843" s="218"/>
      <c r="C843" s="215"/>
      <c r="D843" s="225"/>
      <c r="E843" s="72">
        <f t="shared" si="303"/>
        <v>834</v>
      </c>
      <c r="F843" s="9" t="s">
        <v>1086</v>
      </c>
      <c r="H843" s="9" t="s">
        <v>1213</v>
      </c>
      <c r="I843" s="9" t="s">
        <v>342</v>
      </c>
      <c r="K843" s="100">
        <f t="shared" si="288"/>
        <v>2</v>
      </c>
      <c r="L843" s="100"/>
      <c r="M843" s="100"/>
      <c r="N843" s="100"/>
      <c r="O843" s="100"/>
      <c r="P843" s="101">
        <f t="shared" si="289"/>
        <v>2</v>
      </c>
      <c r="Q843" s="102">
        <f t="shared" si="290"/>
        <v>2</v>
      </c>
      <c r="R843" s="102">
        <f t="shared" si="291"/>
        <v>2</v>
      </c>
      <c r="S843" s="102">
        <f t="shared" si="292"/>
        <v>4</v>
      </c>
      <c r="T843" s="102">
        <f t="shared" si="293"/>
        <v>3</v>
      </c>
      <c r="U843" s="102">
        <f t="shared" si="294"/>
        <v>3</v>
      </c>
      <c r="V843" s="102">
        <f t="shared" si="295"/>
        <v>4</v>
      </c>
      <c r="W843" s="102">
        <f t="shared" si="296"/>
        <v>4</v>
      </c>
      <c r="X843" s="102">
        <f t="shared" si="297"/>
        <v>1</v>
      </c>
      <c r="Y843" s="102">
        <f t="shared" si="298"/>
        <v>3</v>
      </c>
      <c r="Z843" s="102">
        <f t="shared" si="299"/>
        <v>3</v>
      </c>
      <c r="AA843" s="100" t="b">
        <f t="shared" si="300"/>
        <v>1</v>
      </c>
      <c r="AB843" s="100">
        <f t="array" ref="AB843">IF($AA843,MEDIAN(IF(G1SelectionMask="x",IF(INDEX(RawDataRefData,$E843,0)&gt;0,INDEX(RawDataRefData,$E843,0)),"")),"")</f>
        <v>3</v>
      </c>
      <c r="AC843" s="100">
        <f t="array" ref="AC843">IF($AA843,QUARTILE(IF(G1SelectionMask="x",IF(INDEX(RawDataRefData,$E843,0)&gt;0,INDEX(RawDataRefData,$E843,0)),""),1),"")</f>
        <v>2</v>
      </c>
      <c r="AD843" s="100">
        <f t="array" ref="AD843">IF($AA843,QUARTILE(IF(G1SelectionMask="x",IF(INDEX(RawDataRefData,$E843,0)&gt;0,INDEX(RawDataRefData,$E843,0)),""),3),"")</f>
        <v>3.5</v>
      </c>
      <c r="AE843" s="100">
        <f t="array" ref="AE843">IF($AA843,MIN(IF(G1SelectionMask="x",IF(INDEX(RawDataRefData,$E843,0)&gt;0,INDEX(RawDataRefData,$E843,0)),"")),"")</f>
        <v>1</v>
      </c>
      <c r="AF843" s="100">
        <f t="array" ref="AF843">IF($AA843,MAX(IF(G1SelectionMask="x",IF(INDEX(RawDataRefData,$E843,0)&gt;0,INDEX(RawDataRefData,$E843,0)),"")),"")</f>
        <v>4</v>
      </c>
      <c r="AG843" s="100">
        <f t="shared" si="301"/>
        <v>2.8181818181818183</v>
      </c>
      <c r="AH843" s="100">
        <f t="array" ref="AH843">IF($AA843,STDEVA(IF(G1SelectionMask="x",IF(INDEX(RawDataRefData,$E843,0)&gt;0,INDEX(RawDataRefData,$E843,0)),"")),"")</f>
        <v>0.98164981721404299</v>
      </c>
      <c r="AI843" s="101" t="b">
        <f t="shared" si="302"/>
        <v>1</v>
      </c>
      <c r="AJ843" s="101">
        <f t="array" ref="AJ843">IF($AI843,MEDIAN(IF(G2SelectionMask="x",IF(INDEX(RawDataRefData,$E843,0)&gt;0,INDEX(RawDataRefData,$E843,0)),"")),"")</f>
        <v>3</v>
      </c>
      <c r="AK843" s="101">
        <f t="array" ref="AK843">IF($AI843,QUARTILE(IF(G2SelectionMask="x",IF(INDEX(RawDataRefData,$E843,0)&gt;0,INDEX(RawDataRefData,$E843,0)),""),1),"")</f>
        <v>3</v>
      </c>
      <c r="AL843" s="101">
        <f t="array" ref="AL843">IF($AI843,QUARTILE(IF(G2SelectionMask="x",IF(INDEX(RawDataRefData,$E843,0)&gt;0,INDEX(RawDataRefData,$E843,0)),""),3),"")</f>
        <v>4</v>
      </c>
      <c r="AM843" s="101">
        <f t="array" ref="AM843">IF($AI843,MIN(IF(G2SelectionMask="x",IF(INDEX(RawDataRefData,$E843,0)&gt;0,INDEX(RawDataRefData,$E843,0)),"")),"")</f>
        <v>2</v>
      </c>
      <c r="AN843" s="101">
        <f t="array" ref="AN843">IF($AI843,MAX(IF(G2SelectionMask="x",IF(INDEX(RawDataRefData,$E843,0)&gt;0,INDEX(RawDataRefData,$E843,0)),"")),"")</f>
        <v>4</v>
      </c>
      <c r="AO843" s="101">
        <f t="shared" si="304"/>
        <v>3.2727272727272729</v>
      </c>
      <c r="AP843" s="101">
        <f t="array" ref="AP843">IF($AI843,STDEVA(IF(G2SelectionMask="x",IF(INDEX(RawDataRefData,$E843,0)&gt;0,INDEX(RawDataRefData,$E843,0)),"")),"")</f>
        <v>0.78624539310689678</v>
      </c>
      <c r="AQ843" s="100" t="b">
        <f t="shared" si="305"/>
        <v>0</v>
      </c>
      <c r="AR843" s="100" t="str">
        <f t="array" ref="AR843">IF($AQ843,MEDIAN(IF(G3SelectionMask="x",IF(INDEX(RawDataRefData,$E843,0)&gt;0,INDEX(RawDataRefData,$E843,0)),"")),"")</f>
        <v/>
      </c>
      <c r="AS843" s="100" t="str">
        <f t="array" ref="AS843">IF($AQ843,QUARTILE(IF(G3SelectionMask="x",IF(INDEX(RawDataRefData,$E843,0)&gt;0,INDEX(RawDataRefData,$E843,0)),""),1),"")</f>
        <v/>
      </c>
      <c r="AT843" s="100" t="str">
        <f t="array" ref="AT843">IF($AQ843,QUARTILE(IF(G3SelectionMask="x",IF(INDEX(RawDataRefData,$E843,0)&gt;0,INDEX(RawDataRefData,$E843,0)),""),3),"")</f>
        <v/>
      </c>
      <c r="AU843" s="100" t="str">
        <f t="array" ref="AU843">IF($AQ843,MIN(IF(G3SelectionMask="x",IF(INDEX(RawDataRefData,$E843,0)&gt;0,INDEX(RawDataRefData,$E843,0)),"")),"")</f>
        <v/>
      </c>
      <c r="AV843" s="100" t="str">
        <f t="array" ref="AV843">IF($AQ843,MAX(IF(G3SelectionMask="x",IF(INDEX(RawDataRefData,$E843,0)&gt;0,INDEX(RawDataRefData,$E843,0)),"")),"")</f>
        <v/>
      </c>
      <c r="AW843" s="100" t="str">
        <f t="shared" si="306"/>
        <v/>
      </c>
      <c r="AX843" s="100" t="str">
        <f t="array" ref="AX843">IF($AQ843,STDEVA(IF(G3SelectionMask="x",IF(INDEX(RawDataRefData,$E843,0)&gt;0,INDEX(RawDataRefData,$E843,0)),"")),"")</f>
        <v/>
      </c>
      <c r="AY843" s="101" t="b">
        <f t="shared" si="307"/>
        <v>0</v>
      </c>
      <c r="AZ843" s="101" t="str">
        <f t="array" ref="AZ843">IF($AY843,MEDIAN(IF(G4SelectionMask="x",IF(INDEX(RawDataRefData,$E843,0)&gt;0,INDEX(RawDataRefData,$E843,0)),"")),"")</f>
        <v/>
      </c>
      <c r="BA843" s="101" t="str">
        <f t="array" ref="BA843">IF($AY843,QUARTILE(IF(G4SelectionMask="x",IF(INDEX(RawDataRefData,$E843,0)&gt;0,INDEX(RawDataRefData,$E843,0)),""),1),"")</f>
        <v/>
      </c>
      <c r="BB843" s="101" t="str">
        <f t="array" ref="BB843">IF($AY843,QUARTILE(IF(G4SelectionMask="x",IF(INDEX(RawDataRefData,$E843,0)&gt;0,INDEX(RawDataRefData,$E843,0)),""),3),"")</f>
        <v/>
      </c>
      <c r="BC843" s="101" t="str">
        <f t="array" ref="BC843">IF($AY843,MIN(IF(G4SelectionMask="x",IF(INDEX(RawDataRefData,$E843,0)&gt;0,INDEX(RawDataRefData,$E843,0)),"")),"")</f>
        <v/>
      </c>
      <c r="BD843" s="101" t="str">
        <f t="array" ref="BD843">IF($AY843,MAX(IF(G4SelectionMask="x",IF(INDEX(RawDataRefData,$E843,0)&gt;0,INDEX(RawDataRefData,$E843,0)),"")),"")</f>
        <v/>
      </c>
      <c r="BE843" s="101" t="str">
        <f t="shared" si="308"/>
        <v/>
      </c>
      <c r="BF843" s="101" t="str">
        <f t="array" ref="BF843">IF($AY843,STDEVA(IF(G4SelectionMask="x",IF(INDEX(RawDataRefData,$E843,0)&gt;0,INDEX(RawDataRefData,$E843,0)),"")),"")</f>
        <v/>
      </c>
      <c r="BG843" s="100" t="b">
        <f t="shared" si="309"/>
        <v>0</v>
      </c>
      <c r="BH843" s="100" t="str">
        <f t="array" ref="BH843">IF($BG843,MEDIAN(IF(G5SelectionMask="x",IF(INDEX(RawDataRefData,$E843,0)&gt;0,INDEX(RawDataRefData,$E843,0)),"")),"")</f>
        <v/>
      </c>
      <c r="BI843" s="100" t="str">
        <f t="array" ref="BI843">IF($BG843,QUARTILE(IF(G5SelectionMask="x",IF(INDEX(RawDataRefData,$E843,0)&gt;0,INDEX(RawDataRefData,$E843,0)),""),1),"")</f>
        <v/>
      </c>
      <c r="BJ843" s="100" t="str">
        <f t="array" ref="BJ843">IF($BG843,QUARTILE(IF(G5SelectionMask="x",IF(INDEX(RawDataRefData,$E843,0)&gt;0,INDEX(RawDataRefData,$E843,0)),""),3),"")</f>
        <v/>
      </c>
      <c r="BK843" s="100" t="str">
        <f t="array" ref="BK843">IF($BG843,MIN(IF(G5SelectionMask="x",IF(INDEX(RawDataRefData,$E843,0)&gt;0,INDEX(RawDataRefData,$E843,0)),"")),"")</f>
        <v/>
      </c>
      <c r="BL843" s="100" t="str">
        <f t="array" ref="BL843">IF($BG843,MAX(IF(G5SelectionMask="x",IF(INDEX(RawDataRefData,$E843,0)&gt;0,INDEX(RawDataRefData,$E843,0)),"")),"")</f>
        <v/>
      </c>
      <c r="BM843" s="100" t="str">
        <f t="shared" si="310"/>
        <v/>
      </c>
      <c r="BN843" s="103" t="str">
        <f t="array" ref="BN843">IF($BG843,STDEVA(IF(G5SelectionMask="x",IF(INDEX(RawDataRefData,$E843,0)&gt;0,INDEX(RawDataRefData,$E843,0)),"")),"")</f>
        <v/>
      </c>
      <c r="BO843" s="104"/>
      <c r="BP843" s="105">
        <v>2</v>
      </c>
      <c r="BQ843" s="105">
        <v>2</v>
      </c>
      <c r="BR843" s="105">
        <v>2</v>
      </c>
      <c r="BS843" s="105">
        <v>2</v>
      </c>
      <c r="BT843" s="105">
        <v>4</v>
      </c>
      <c r="BU843" s="105">
        <v>3</v>
      </c>
      <c r="BV843" s="105">
        <v>3</v>
      </c>
      <c r="BW843" s="105">
        <v>4</v>
      </c>
      <c r="BX843" s="105">
        <v>4</v>
      </c>
      <c r="BY843" s="105">
        <v>1</v>
      </c>
      <c r="BZ843" s="105">
        <v>3</v>
      </c>
      <c r="CA843" s="105">
        <v>3</v>
      </c>
      <c r="CB843" s="105">
        <v>3</v>
      </c>
      <c r="CC843" s="105">
        <v>4</v>
      </c>
      <c r="CD843" s="105">
        <v>4</v>
      </c>
    </row>
    <row r="844" spans="1:82" x14ac:dyDescent="0.2">
      <c r="A844" s="33">
        <f t="shared" si="264"/>
        <v>0</v>
      </c>
      <c r="B844" s="218"/>
      <c r="C844" s="215"/>
      <c r="D844" s="223" t="s">
        <v>1216</v>
      </c>
      <c r="E844" s="72">
        <f t="shared" si="303"/>
        <v>835</v>
      </c>
      <c r="F844" s="9" t="s">
        <v>1087</v>
      </c>
      <c r="H844" s="9" t="s">
        <v>1212</v>
      </c>
      <c r="I844" s="9" t="s">
        <v>342</v>
      </c>
      <c r="J844" s="9" t="s">
        <v>1859</v>
      </c>
      <c r="K844" s="100">
        <f t="shared" si="288"/>
        <v>4</v>
      </c>
      <c r="L844" s="100"/>
      <c r="M844" s="100"/>
      <c r="N844" s="100"/>
      <c r="O844" s="100"/>
      <c r="P844" s="101">
        <f t="shared" si="289"/>
        <v>3</v>
      </c>
      <c r="Q844" s="102">
        <f t="shared" si="290"/>
        <v>3</v>
      </c>
      <c r="R844" s="102">
        <f t="shared" si="291"/>
        <v>1</v>
      </c>
      <c r="S844" s="102">
        <f t="shared" si="292"/>
        <v>1</v>
      </c>
      <c r="T844" s="102">
        <f t="shared" si="293"/>
        <v>1</v>
      </c>
      <c r="U844" s="102">
        <f t="shared" si="294"/>
        <v>4</v>
      </c>
      <c r="V844" s="102">
        <f t="shared" si="295"/>
        <v>3</v>
      </c>
      <c r="W844" s="102">
        <f t="shared" si="296"/>
        <v>3</v>
      </c>
      <c r="X844" s="102">
        <f t="shared" si="297"/>
        <v>2</v>
      </c>
      <c r="Y844" s="102">
        <f t="shared" si="298"/>
        <v>4</v>
      </c>
      <c r="Z844" s="102">
        <f t="shared" si="299"/>
        <v>2</v>
      </c>
      <c r="AA844" s="100" t="b">
        <f t="shared" si="300"/>
        <v>1</v>
      </c>
      <c r="AB844" s="100">
        <f t="array" ref="AB844">IF($AA844,MEDIAN(IF(G1SelectionMask="x",IF(INDEX(RawDataRefData,$E844,0)&gt;0,INDEX(RawDataRefData,$E844,0)),"")),"")</f>
        <v>3</v>
      </c>
      <c r="AC844" s="100">
        <f t="array" ref="AC844">IF($AA844,QUARTILE(IF(G1SelectionMask="x",IF(INDEX(RawDataRefData,$E844,0)&gt;0,INDEX(RawDataRefData,$E844,0)),""),1),"")</f>
        <v>1.5</v>
      </c>
      <c r="AD844" s="100">
        <f t="array" ref="AD844">IF($AA844,QUARTILE(IF(G1SelectionMask="x",IF(INDEX(RawDataRefData,$E844,0)&gt;0,INDEX(RawDataRefData,$E844,0)),""),3),"")</f>
        <v>3</v>
      </c>
      <c r="AE844" s="100">
        <f t="array" ref="AE844">IF($AA844,MIN(IF(G1SelectionMask="x",IF(INDEX(RawDataRefData,$E844,0)&gt;0,INDEX(RawDataRefData,$E844,0)),"")),"")</f>
        <v>1</v>
      </c>
      <c r="AF844" s="100">
        <f t="array" ref="AF844">IF($AA844,MAX(IF(G1SelectionMask="x",IF(INDEX(RawDataRefData,$E844,0)&gt;0,INDEX(RawDataRefData,$E844,0)),"")),"")</f>
        <v>4</v>
      </c>
      <c r="AG844" s="100">
        <f t="shared" si="301"/>
        <v>2.4545454545454546</v>
      </c>
      <c r="AH844" s="100">
        <f t="array" ref="AH844">IF($AA844,STDEVA(IF(G1SelectionMask="x",IF(INDEX(RawDataRefData,$E844,0)&gt;0,INDEX(RawDataRefData,$E844,0)),"")),"")</f>
        <v>1.1281521496355327</v>
      </c>
      <c r="AI844" s="101" t="b">
        <f t="shared" si="302"/>
        <v>1</v>
      </c>
      <c r="AJ844" s="101">
        <f t="array" ref="AJ844">IF($AI844,MEDIAN(IF(G2SelectionMask="x",IF(INDEX(RawDataRefData,$E844,0)&gt;0,INDEX(RawDataRefData,$E844,0)),"")),"")</f>
        <v>3</v>
      </c>
      <c r="AK844" s="101">
        <f t="array" ref="AK844">IF($AI844,QUARTILE(IF(G2SelectionMask="x",IF(INDEX(RawDataRefData,$E844,0)&gt;0,INDEX(RawDataRefData,$E844,0)),""),1),"")</f>
        <v>1.5</v>
      </c>
      <c r="AL844" s="101">
        <f t="array" ref="AL844">IF($AI844,QUARTILE(IF(G2SelectionMask="x",IF(INDEX(RawDataRefData,$E844,0)&gt;0,INDEX(RawDataRefData,$E844,0)),""),3),"")</f>
        <v>3</v>
      </c>
      <c r="AM844" s="101">
        <f t="array" ref="AM844">IF($AI844,MIN(IF(G2SelectionMask="x",IF(INDEX(RawDataRefData,$E844,0)&gt;0,INDEX(RawDataRefData,$E844,0)),"")),"")</f>
        <v>1</v>
      </c>
      <c r="AN844" s="101">
        <f t="array" ref="AN844">IF($AI844,MAX(IF(G2SelectionMask="x",IF(INDEX(RawDataRefData,$E844,0)&gt;0,INDEX(RawDataRefData,$E844,0)),"")),"")</f>
        <v>4</v>
      </c>
      <c r="AO844" s="101">
        <f t="shared" si="304"/>
        <v>2.3636363636363638</v>
      </c>
      <c r="AP844" s="101">
        <f t="array" ref="AP844">IF($AI844,STDEVA(IF(G2SelectionMask="x",IF(INDEX(RawDataRefData,$E844,0)&gt;0,INDEX(RawDataRefData,$E844,0)),"")),"")</f>
        <v>1.0269106361049412</v>
      </c>
      <c r="AQ844" s="100" t="b">
        <f t="shared" si="305"/>
        <v>0</v>
      </c>
      <c r="AR844" s="100" t="str">
        <f t="array" ref="AR844">IF($AQ844,MEDIAN(IF(G3SelectionMask="x",IF(INDEX(RawDataRefData,$E844,0)&gt;0,INDEX(RawDataRefData,$E844,0)),"")),"")</f>
        <v/>
      </c>
      <c r="AS844" s="100" t="str">
        <f t="array" ref="AS844">IF($AQ844,QUARTILE(IF(G3SelectionMask="x",IF(INDEX(RawDataRefData,$E844,0)&gt;0,INDEX(RawDataRefData,$E844,0)),""),1),"")</f>
        <v/>
      </c>
      <c r="AT844" s="100" t="str">
        <f t="array" ref="AT844">IF($AQ844,QUARTILE(IF(G3SelectionMask="x",IF(INDEX(RawDataRefData,$E844,0)&gt;0,INDEX(RawDataRefData,$E844,0)),""),3),"")</f>
        <v/>
      </c>
      <c r="AU844" s="100" t="str">
        <f t="array" ref="AU844">IF($AQ844,MIN(IF(G3SelectionMask="x",IF(INDEX(RawDataRefData,$E844,0)&gt;0,INDEX(RawDataRefData,$E844,0)),"")),"")</f>
        <v/>
      </c>
      <c r="AV844" s="100" t="str">
        <f t="array" ref="AV844">IF($AQ844,MAX(IF(G3SelectionMask="x",IF(INDEX(RawDataRefData,$E844,0)&gt;0,INDEX(RawDataRefData,$E844,0)),"")),"")</f>
        <v/>
      </c>
      <c r="AW844" s="100" t="str">
        <f t="shared" si="306"/>
        <v/>
      </c>
      <c r="AX844" s="100" t="str">
        <f t="array" ref="AX844">IF($AQ844,STDEVA(IF(G3SelectionMask="x",IF(INDEX(RawDataRefData,$E844,0)&gt;0,INDEX(RawDataRefData,$E844,0)),"")),"")</f>
        <v/>
      </c>
      <c r="AY844" s="101" t="b">
        <f t="shared" si="307"/>
        <v>0</v>
      </c>
      <c r="AZ844" s="101" t="str">
        <f t="array" ref="AZ844">IF($AY844,MEDIAN(IF(G4SelectionMask="x",IF(INDEX(RawDataRefData,$E844,0)&gt;0,INDEX(RawDataRefData,$E844,0)),"")),"")</f>
        <v/>
      </c>
      <c r="BA844" s="101" t="str">
        <f t="array" ref="BA844">IF($AY844,QUARTILE(IF(G4SelectionMask="x",IF(INDEX(RawDataRefData,$E844,0)&gt;0,INDEX(RawDataRefData,$E844,0)),""),1),"")</f>
        <v/>
      </c>
      <c r="BB844" s="101" t="str">
        <f t="array" ref="BB844">IF($AY844,QUARTILE(IF(G4SelectionMask="x",IF(INDEX(RawDataRefData,$E844,0)&gt;0,INDEX(RawDataRefData,$E844,0)),""),3),"")</f>
        <v/>
      </c>
      <c r="BC844" s="101" t="str">
        <f t="array" ref="BC844">IF($AY844,MIN(IF(G4SelectionMask="x",IF(INDEX(RawDataRefData,$E844,0)&gt;0,INDEX(RawDataRefData,$E844,0)),"")),"")</f>
        <v/>
      </c>
      <c r="BD844" s="101" t="str">
        <f t="array" ref="BD844">IF($AY844,MAX(IF(G4SelectionMask="x",IF(INDEX(RawDataRefData,$E844,0)&gt;0,INDEX(RawDataRefData,$E844,0)),"")),"")</f>
        <v/>
      </c>
      <c r="BE844" s="101" t="str">
        <f t="shared" si="308"/>
        <v/>
      </c>
      <c r="BF844" s="101" t="str">
        <f t="array" ref="BF844">IF($AY844,STDEVA(IF(G4SelectionMask="x",IF(INDEX(RawDataRefData,$E844,0)&gt;0,INDEX(RawDataRefData,$E844,0)),"")),"")</f>
        <v/>
      </c>
      <c r="BG844" s="100" t="b">
        <f t="shared" si="309"/>
        <v>0</v>
      </c>
      <c r="BH844" s="100" t="str">
        <f t="array" ref="BH844">IF($BG844,MEDIAN(IF(G5SelectionMask="x",IF(INDEX(RawDataRefData,$E844,0)&gt;0,INDEX(RawDataRefData,$E844,0)),"")),"")</f>
        <v/>
      </c>
      <c r="BI844" s="100" t="str">
        <f t="array" ref="BI844">IF($BG844,QUARTILE(IF(G5SelectionMask="x",IF(INDEX(RawDataRefData,$E844,0)&gt;0,INDEX(RawDataRefData,$E844,0)),""),1),"")</f>
        <v/>
      </c>
      <c r="BJ844" s="100" t="str">
        <f t="array" ref="BJ844">IF($BG844,QUARTILE(IF(G5SelectionMask="x",IF(INDEX(RawDataRefData,$E844,0)&gt;0,INDEX(RawDataRefData,$E844,0)),""),3),"")</f>
        <v/>
      </c>
      <c r="BK844" s="100" t="str">
        <f t="array" ref="BK844">IF($BG844,MIN(IF(G5SelectionMask="x",IF(INDEX(RawDataRefData,$E844,0)&gt;0,INDEX(RawDataRefData,$E844,0)),"")),"")</f>
        <v/>
      </c>
      <c r="BL844" s="100" t="str">
        <f t="array" ref="BL844">IF($BG844,MAX(IF(G5SelectionMask="x",IF(INDEX(RawDataRefData,$E844,0)&gt;0,INDEX(RawDataRefData,$E844,0)),"")),"")</f>
        <v/>
      </c>
      <c r="BM844" s="100" t="str">
        <f t="shared" si="310"/>
        <v/>
      </c>
      <c r="BN844" s="103" t="str">
        <f t="array" ref="BN844">IF($BG844,STDEVA(IF(G5SelectionMask="x",IF(INDEX(RawDataRefData,$E844,0)&gt;0,INDEX(RawDataRefData,$E844,0)),"")),"")</f>
        <v/>
      </c>
      <c r="BO844" s="104"/>
      <c r="BP844" s="105">
        <v>4</v>
      </c>
      <c r="BQ844" s="105">
        <v>3</v>
      </c>
      <c r="BR844" s="105">
        <v>3</v>
      </c>
      <c r="BS844" s="105">
        <v>1</v>
      </c>
      <c r="BT844" s="105">
        <v>1</v>
      </c>
      <c r="BU844" s="105">
        <v>1</v>
      </c>
      <c r="BV844" s="105">
        <v>4</v>
      </c>
      <c r="BW844" s="105">
        <v>3</v>
      </c>
      <c r="BX844" s="105">
        <v>3</v>
      </c>
      <c r="BY844" s="105">
        <v>2</v>
      </c>
      <c r="BZ844" s="105">
        <v>4</v>
      </c>
      <c r="CA844" s="105">
        <v>2</v>
      </c>
      <c r="CB844" s="105">
        <v>3</v>
      </c>
      <c r="CC844" s="105">
        <v>1</v>
      </c>
      <c r="CD844" s="105">
        <v>2</v>
      </c>
    </row>
    <row r="845" spans="1:82" x14ac:dyDescent="0.2">
      <c r="A845" s="33">
        <f t="shared" si="264"/>
        <v>0</v>
      </c>
      <c r="B845" s="218"/>
      <c r="C845" s="215"/>
      <c r="D845" s="224"/>
      <c r="E845" s="72">
        <f t="shared" si="303"/>
        <v>836</v>
      </c>
      <c r="F845" s="9" t="s">
        <v>1088</v>
      </c>
      <c r="H845" s="9" t="s">
        <v>1212</v>
      </c>
      <c r="I845" s="9" t="s">
        <v>342</v>
      </c>
      <c r="J845" s="9" t="s">
        <v>1859</v>
      </c>
      <c r="K845" s="100">
        <f t="shared" si="288"/>
        <v>1</v>
      </c>
      <c r="L845" s="100"/>
      <c r="M845" s="100"/>
      <c r="N845" s="100"/>
      <c r="O845" s="100"/>
      <c r="P845" s="101">
        <f t="shared" si="289"/>
        <v>4</v>
      </c>
      <c r="Q845" s="102">
        <f t="shared" si="290"/>
        <v>1</v>
      </c>
      <c r="R845" s="102">
        <f t="shared" si="291"/>
        <v>1</v>
      </c>
      <c r="S845" s="102">
        <f t="shared" si="292"/>
        <v>3</v>
      </c>
      <c r="T845" s="102">
        <f t="shared" si="293"/>
        <v>4</v>
      </c>
      <c r="U845" s="102">
        <f t="shared" si="294"/>
        <v>2</v>
      </c>
      <c r="V845" s="102">
        <f t="shared" si="295"/>
        <v>1</v>
      </c>
      <c r="W845" s="102">
        <f t="shared" si="296"/>
        <v>1</v>
      </c>
      <c r="X845" s="102">
        <f t="shared" si="297"/>
        <v>3</v>
      </c>
      <c r="Y845" s="102">
        <f t="shared" si="298"/>
        <v>4</v>
      </c>
      <c r="Z845" s="102">
        <f t="shared" si="299"/>
        <v>2</v>
      </c>
      <c r="AA845" s="100" t="b">
        <f t="shared" si="300"/>
        <v>1</v>
      </c>
      <c r="AB845" s="100">
        <f t="array" ref="AB845">IF($AA845,MEDIAN(IF(G1SelectionMask="x",IF(INDEX(RawDataRefData,$E845,0)&gt;0,INDEX(RawDataRefData,$E845,0)),"")),"")</f>
        <v>2</v>
      </c>
      <c r="AC845" s="100">
        <f t="array" ref="AC845">IF($AA845,QUARTILE(IF(G1SelectionMask="x",IF(INDEX(RawDataRefData,$E845,0)&gt;0,INDEX(RawDataRefData,$E845,0)),""),1),"")</f>
        <v>1</v>
      </c>
      <c r="AD845" s="100">
        <f t="array" ref="AD845">IF($AA845,QUARTILE(IF(G1SelectionMask="x",IF(INDEX(RawDataRefData,$E845,0)&gt;0,INDEX(RawDataRefData,$E845,0)),""),3),"")</f>
        <v>3.5</v>
      </c>
      <c r="AE845" s="100">
        <f t="array" ref="AE845">IF($AA845,MIN(IF(G1SelectionMask="x",IF(INDEX(RawDataRefData,$E845,0)&gt;0,INDEX(RawDataRefData,$E845,0)),"")),"")</f>
        <v>1</v>
      </c>
      <c r="AF845" s="100">
        <f t="array" ref="AF845">IF($AA845,MAX(IF(G1SelectionMask="x",IF(INDEX(RawDataRefData,$E845,0)&gt;0,INDEX(RawDataRefData,$E845,0)),"")),"")</f>
        <v>4</v>
      </c>
      <c r="AG845" s="100">
        <f t="shared" si="301"/>
        <v>2.3636363636363638</v>
      </c>
      <c r="AH845" s="100">
        <f t="array" ref="AH845">IF($AA845,STDEVA(IF(G1SelectionMask="x",IF(INDEX(RawDataRefData,$E845,0)&gt;0,INDEX(RawDataRefData,$E845,0)),"")),"")</f>
        <v>1.2862913567871996</v>
      </c>
      <c r="AI845" s="101" t="b">
        <f t="shared" si="302"/>
        <v>1</v>
      </c>
      <c r="AJ845" s="101">
        <f t="array" ref="AJ845">IF($AI845,MEDIAN(IF(G2SelectionMask="x",IF(INDEX(RawDataRefData,$E845,0)&gt;0,INDEX(RawDataRefData,$E845,0)),"")),"")</f>
        <v>3</v>
      </c>
      <c r="AK845" s="101">
        <f t="array" ref="AK845">IF($AI845,QUARTILE(IF(G2SelectionMask="x",IF(INDEX(RawDataRefData,$E845,0)&gt;0,INDEX(RawDataRefData,$E845,0)),""),1),"")</f>
        <v>1</v>
      </c>
      <c r="AL845" s="101">
        <f t="array" ref="AL845">IF($AI845,QUARTILE(IF(G2SelectionMask="x",IF(INDEX(RawDataRefData,$E845,0)&gt;0,INDEX(RawDataRefData,$E845,0)),""),3),"")</f>
        <v>4</v>
      </c>
      <c r="AM845" s="101">
        <f t="array" ref="AM845">IF($AI845,MIN(IF(G2SelectionMask="x",IF(INDEX(RawDataRefData,$E845,0)&gt;0,INDEX(RawDataRefData,$E845,0)),"")),"")</f>
        <v>1</v>
      </c>
      <c r="AN845" s="101">
        <f t="array" ref="AN845">IF($AI845,MAX(IF(G2SelectionMask="x",IF(INDEX(RawDataRefData,$E845,0)&gt;0,INDEX(RawDataRefData,$E845,0)),"")),"")</f>
        <v>4</v>
      </c>
      <c r="AO845" s="101">
        <f t="shared" si="304"/>
        <v>2.6363636363636362</v>
      </c>
      <c r="AP845" s="101">
        <f t="array" ref="AP845">IF($AI845,STDEVA(IF(G2SelectionMask="x",IF(INDEX(RawDataRefData,$E845,0)&gt;0,INDEX(RawDataRefData,$E845,0)),"")),"")</f>
        <v>1.4333685689819819</v>
      </c>
      <c r="AQ845" s="100" t="b">
        <f t="shared" si="305"/>
        <v>0</v>
      </c>
      <c r="AR845" s="100" t="str">
        <f t="array" ref="AR845">IF($AQ845,MEDIAN(IF(G3SelectionMask="x",IF(INDEX(RawDataRefData,$E845,0)&gt;0,INDEX(RawDataRefData,$E845,0)),"")),"")</f>
        <v/>
      </c>
      <c r="AS845" s="100" t="str">
        <f t="array" ref="AS845">IF($AQ845,QUARTILE(IF(G3SelectionMask="x",IF(INDEX(RawDataRefData,$E845,0)&gt;0,INDEX(RawDataRefData,$E845,0)),""),1),"")</f>
        <v/>
      </c>
      <c r="AT845" s="100" t="str">
        <f t="array" ref="AT845">IF($AQ845,QUARTILE(IF(G3SelectionMask="x",IF(INDEX(RawDataRefData,$E845,0)&gt;0,INDEX(RawDataRefData,$E845,0)),""),3),"")</f>
        <v/>
      </c>
      <c r="AU845" s="100" t="str">
        <f t="array" ref="AU845">IF($AQ845,MIN(IF(G3SelectionMask="x",IF(INDEX(RawDataRefData,$E845,0)&gt;0,INDEX(RawDataRefData,$E845,0)),"")),"")</f>
        <v/>
      </c>
      <c r="AV845" s="100" t="str">
        <f t="array" ref="AV845">IF($AQ845,MAX(IF(G3SelectionMask="x",IF(INDEX(RawDataRefData,$E845,0)&gt;0,INDEX(RawDataRefData,$E845,0)),"")),"")</f>
        <v/>
      </c>
      <c r="AW845" s="100" t="str">
        <f t="shared" si="306"/>
        <v/>
      </c>
      <c r="AX845" s="100" t="str">
        <f t="array" ref="AX845">IF($AQ845,STDEVA(IF(G3SelectionMask="x",IF(INDEX(RawDataRefData,$E845,0)&gt;0,INDEX(RawDataRefData,$E845,0)),"")),"")</f>
        <v/>
      </c>
      <c r="AY845" s="101" t="b">
        <f t="shared" si="307"/>
        <v>0</v>
      </c>
      <c r="AZ845" s="101" t="str">
        <f t="array" ref="AZ845">IF($AY845,MEDIAN(IF(G4SelectionMask="x",IF(INDEX(RawDataRefData,$E845,0)&gt;0,INDEX(RawDataRefData,$E845,0)),"")),"")</f>
        <v/>
      </c>
      <c r="BA845" s="101" t="str">
        <f t="array" ref="BA845">IF($AY845,QUARTILE(IF(G4SelectionMask="x",IF(INDEX(RawDataRefData,$E845,0)&gt;0,INDEX(RawDataRefData,$E845,0)),""),1),"")</f>
        <v/>
      </c>
      <c r="BB845" s="101" t="str">
        <f t="array" ref="BB845">IF($AY845,QUARTILE(IF(G4SelectionMask="x",IF(INDEX(RawDataRefData,$E845,0)&gt;0,INDEX(RawDataRefData,$E845,0)),""),3),"")</f>
        <v/>
      </c>
      <c r="BC845" s="101" t="str">
        <f t="array" ref="BC845">IF($AY845,MIN(IF(G4SelectionMask="x",IF(INDEX(RawDataRefData,$E845,0)&gt;0,INDEX(RawDataRefData,$E845,0)),"")),"")</f>
        <v/>
      </c>
      <c r="BD845" s="101" t="str">
        <f t="array" ref="BD845">IF($AY845,MAX(IF(G4SelectionMask="x",IF(INDEX(RawDataRefData,$E845,0)&gt;0,INDEX(RawDataRefData,$E845,0)),"")),"")</f>
        <v/>
      </c>
      <c r="BE845" s="101" t="str">
        <f t="shared" si="308"/>
        <v/>
      </c>
      <c r="BF845" s="101" t="str">
        <f t="array" ref="BF845">IF($AY845,STDEVA(IF(G4SelectionMask="x",IF(INDEX(RawDataRefData,$E845,0)&gt;0,INDEX(RawDataRefData,$E845,0)),"")),"")</f>
        <v/>
      </c>
      <c r="BG845" s="100" t="b">
        <f t="shared" si="309"/>
        <v>0</v>
      </c>
      <c r="BH845" s="100" t="str">
        <f t="array" ref="BH845">IF($BG845,MEDIAN(IF(G5SelectionMask="x",IF(INDEX(RawDataRefData,$E845,0)&gt;0,INDEX(RawDataRefData,$E845,0)),"")),"")</f>
        <v/>
      </c>
      <c r="BI845" s="100" t="str">
        <f t="array" ref="BI845">IF($BG845,QUARTILE(IF(G5SelectionMask="x",IF(INDEX(RawDataRefData,$E845,0)&gt;0,INDEX(RawDataRefData,$E845,0)),""),1),"")</f>
        <v/>
      </c>
      <c r="BJ845" s="100" t="str">
        <f t="array" ref="BJ845">IF($BG845,QUARTILE(IF(G5SelectionMask="x",IF(INDEX(RawDataRefData,$E845,0)&gt;0,INDEX(RawDataRefData,$E845,0)),""),3),"")</f>
        <v/>
      </c>
      <c r="BK845" s="100" t="str">
        <f t="array" ref="BK845">IF($BG845,MIN(IF(G5SelectionMask="x",IF(INDEX(RawDataRefData,$E845,0)&gt;0,INDEX(RawDataRefData,$E845,0)),"")),"")</f>
        <v/>
      </c>
      <c r="BL845" s="100" t="str">
        <f t="array" ref="BL845">IF($BG845,MAX(IF(G5SelectionMask="x",IF(INDEX(RawDataRefData,$E845,0)&gt;0,INDEX(RawDataRefData,$E845,0)),"")),"")</f>
        <v/>
      </c>
      <c r="BM845" s="100" t="str">
        <f t="shared" si="310"/>
        <v/>
      </c>
      <c r="BN845" s="103" t="str">
        <f t="array" ref="BN845">IF($BG845,STDEVA(IF(G5SelectionMask="x",IF(INDEX(RawDataRefData,$E845,0)&gt;0,INDEX(RawDataRefData,$E845,0)),"")),"")</f>
        <v/>
      </c>
      <c r="BO845" s="104"/>
      <c r="BP845" s="105">
        <v>1</v>
      </c>
      <c r="BQ845" s="105">
        <v>4</v>
      </c>
      <c r="BR845" s="105">
        <v>1</v>
      </c>
      <c r="BS845" s="105">
        <v>1</v>
      </c>
      <c r="BT845" s="105">
        <v>3</v>
      </c>
      <c r="BU845" s="105">
        <v>4</v>
      </c>
      <c r="BV845" s="105">
        <v>2</v>
      </c>
      <c r="BW845" s="105">
        <v>1</v>
      </c>
      <c r="BX845" s="105">
        <v>1</v>
      </c>
      <c r="BY845" s="105">
        <v>3</v>
      </c>
      <c r="BZ845" s="105">
        <v>4</v>
      </c>
      <c r="CA845" s="105">
        <v>2</v>
      </c>
      <c r="CB845" s="105">
        <v>1</v>
      </c>
      <c r="CC845" s="105">
        <v>4</v>
      </c>
      <c r="CD845" s="105">
        <v>4</v>
      </c>
    </row>
    <row r="846" spans="1:82" x14ac:dyDescent="0.2">
      <c r="A846" s="33">
        <f t="shared" si="264"/>
        <v>0</v>
      </c>
      <c r="B846" s="218"/>
      <c r="C846" s="215"/>
      <c r="D846" s="224"/>
      <c r="E846" s="72">
        <f t="shared" si="303"/>
        <v>837</v>
      </c>
      <c r="F846" s="9" t="s">
        <v>1089</v>
      </c>
      <c r="H846" s="9" t="s">
        <v>1212</v>
      </c>
      <c r="I846" s="9" t="s">
        <v>342</v>
      </c>
      <c r="J846" s="9" t="s">
        <v>1859</v>
      </c>
      <c r="K846" s="100">
        <f t="shared" si="288"/>
        <v>1</v>
      </c>
      <c r="L846" s="100"/>
      <c r="M846" s="100"/>
      <c r="N846" s="100"/>
      <c r="O846" s="100"/>
      <c r="P846" s="101">
        <f t="shared" si="289"/>
        <v>3</v>
      </c>
      <c r="Q846" s="102">
        <f t="shared" si="290"/>
        <v>1</v>
      </c>
      <c r="R846" s="102">
        <f t="shared" si="291"/>
        <v>2</v>
      </c>
      <c r="S846" s="102">
        <f t="shared" si="292"/>
        <v>4</v>
      </c>
      <c r="T846" s="102">
        <f t="shared" si="293"/>
        <v>3</v>
      </c>
      <c r="U846" s="102">
        <f t="shared" si="294"/>
        <v>3</v>
      </c>
      <c r="V846" s="102">
        <f t="shared" si="295"/>
        <v>2</v>
      </c>
      <c r="W846" s="102">
        <f t="shared" si="296"/>
        <v>2</v>
      </c>
      <c r="X846" s="102">
        <f t="shared" si="297"/>
        <v>4</v>
      </c>
      <c r="Y846" s="102">
        <f t="shared" si="298"/>
        <v>1</v>
      </c>
      <c r="Z846" s="102">
        <f t="shared" si="299"/>
        <v>2</v>
      </c>
      <c r="AA846" s="100" t="b">
        <f t="shared" si="300"/>
        <v>1</v>
      </c>
      <c r="AB846" s="100">
        <f t="array" ref="AB846">IF($AA846,MEDIAN(IF(G1SelectionMask="x",IF(INDEX(RawDataRefData,$E846,0)&gt;0,INDEX(RawDataRefData,$E846,0)),"")),"")</f>
        <v>2</v>
      </c>
      <c r="AC846" s="100">
        <f t="array" ref="AC846">IF($AA846,QUARTILE(IF(G1SelectionMask="x",IF(INDEX(RawDataRefData,$E846,0)&gt;0,INDEX(RawDataRefData,$E846,0)),""),1),"")</f>
        <v>2</v>
      </c>
      <c r="AD846" s="100">
        <f t="array" ref="AD846">IF($AA846,QUARTILE(IF(G1SelectionMask="x",IF(INDEX(RawDataRefData,$E846,0)&gt;0,INDEX(RawDataRefData,$E846,0)),""),3),"")</f>
        <v>3</v>
      </c>
      <c r="AE846" s="100">
        <f t="array" ref="AE846">IF($AA846,MIN(IF(G1SelectionMask="x",IF(INDEX(RawDataRefData,$E846,0)&gt;0,INDEX(RawDataRefData,$E846,0)),"")),"")</f>
        <v>1</v>
      </c>
      <c r="AF846" s="100">
        <f t="array" ref="AF846">IF($AA846,MAX(IF(G1SelectionMask="x",IF(INDEX(RawDataRefData,$E846,0)&gt;0,INDEX(RawDataRefData,$E846,0)),"")),"")</f>
        <v>4</v>
      </c>
      <c r="AG846" s="100">
        <f t="shared" si="301"/>
        <v>2.4545454545454546</v>
      </c>
      <c r="AH846" s="100">
        <f t="array" ref="AH846">IF($AA846,STDEVA(IF(G1SelectionMask="x",IF(INDEX(RawDataRefData,$E846,0)&gt;0,INDEX(RawDataRefData,$E846,0)),"")),"")</f>
        <v>1.0357254813546268</v>
      </c>
      <c r="AI846" s="101" t="b">
        <f t="shared" si="302"/>
        <v>1</v>
      </c>
      <c r="AJ846" s="101">
        <f t="array" ref="AJ846">IF($AI846,MEDIAN(IF(G2SelectionMask="x",IF(INDEX(RawDataRefData,$E846,0)&gt;0,INDEX(RawDataRefData,$E846,0)),"")),"")</f>
        <v>2</v>
      </c>
      <c r="AK846" s="101">
        <f t="array" ref="AK846">IF($AI846,QUARTILE(IF(G2SelectionMask="x",IF(INDEX(RawDataRefData,$E846,0)&gt;0,INDEX(RawDataRefData,$E846,0)),""),1),"")</f>
        <v>2</v>
      </c>
      <c r="AL846" s="101">
        <f t="array" ref="AL846">IF($AI846,QUARTILE(IF(G2SelectionMask="x",IF(INDEX(RawDataRefData,$E846,0)&gt;0,INDEX(RawDataRefData,$E846,0)),""),3),"")</f>
        <v>3</v>
      </c>
      <c r="AM846" s="101">
        <f t="array" ref="AM846">IF($AI846,MIN(IF(G2SelectionMask="x",IF(INDEX(RawDataRefData,$E846,0)&gt;0,INDEX(RawDataRefData,$E846,0)),"")),"")</f>
        <v>1</v>
      </c>
      <c r="AN846" s="101">
        <f t="array" ref="AN846">IF($AI846,MAX(IF(G2SelectionMask="x",IF(INDEX(RawDataRefData,$E846,0)&gt;0,INDEX(RawDataRefData,$E846,0)),"")),"")</f>
        <v>4</v>
      </c>
      <c r="AO846" s="101">
        <f t="shared" si="304"/>
        <v>2.3636363636363638</v>
      </c>
      <c r="AP846" s="101">
        <f t="array" ref="AP846">IF($AI846,STDEVA(IF(G2SelectionMask="x",IF(INDEX(RawDataRefData,$E846,0)&gt;0,INDEX(RawDataRefData,$E846,0)),"")),"")</f>
        <v>1.0269106361049412</v>
      </c>
      <c r="AQ846" s="100" t="b">
        <f t="shared" si="305"/>
        <v>0</v>
      </c>
      <c r="AR846" s="100" t="str">
        <f t="array" ref="AR846">IF($AQ846,MEDIAN(IF(G3SelectionMask="x",IF(INDEX(RawDataRefData,$E846,0)&gt;0,INDEX(RawDataRefData,$E846,0)),"")),"")</f>
        <v/>
      </c>
      <c r="AS846" s="100" t="str">
        <f t="array" ref="AS846">IF($AQ846,QUARTILE(IF(G3SelectionMask="x",IF(INDEX(RawDataRefData,$E846,0)&gt;0,INDEX(RawDataRefData,$E846,0)),""),1),"")</f>
        <v/>
      </c>
      <c r="AT846" s="100" t="str">
        <f t="array" ref="AT846">IF($AQ846,QUARTILE(IF(G3SelectionMask="x",IF(INDEX(RawDataRefData,$E846,0)&gt;0,INDEX(RawDataRefData,$E846,0)),""),3),"")</f>
        <v/>
      </c>
      <c r="AU846" s="100" t="str">
        <f t="array" ref="AU846">IF($AQ846,MIN(IF(G3SelectionMask="x",IF(INDEX(RawDataRefData,$E846,0)&gt;0,INDEX(RawDataRefData,$E846,0)),"")),"")</f>
        <v/>
      </c>
      <c r="AV846" s="100" t="str">
        <f t="array" ref="AV846">IF($AQ846,MAX(IF(G3SelectionMask="x",IF(INDEX(RawDataRefData,$E846,0)&gt;0,INDEX(RawDataRefData,$E846,0)),"")),"")</f>
        <v/>
      </c>
      <c r="AW846" s="100" t="str">
        <f t="shared" si="306"/>
        <v/>
      </c>
      <c r="AX846" s="100" t="str">
        <f t="array" ref="AX846">IF($AQ846,STDEVA(IF(G3SelectionMask="x",IF(INDEX(RawDataRefData,$E846,0)&gt;0,INDEX(RawDataRefData,$E846,0)),"")),"")</f>
        <v/>
      </c>
      <c r="AY846" s="101" t="b">
        <f t="shared" si="307"/>
        <v>0</v>
      </c>
      <c r="AZ846" s="101" t="str">
        <f t="array" ref="AZ846">IF($AY846,MEDIAN(IF(G4SelectionMask="x",IF(INDEX(RawDataRefData,$E846,0)&gt;0,INDEX(RawDataRefData,$E846,0)),"")),"")</f>
        <v/>
      </c>
      <c r="BA846" s="101" t="str">
        <f t="array" ref="BA846">IF($AY846,QUARTILE(IF(G4SelectionMask="x",IF(INDEX(RawDataRefData,$E846,0)&gt;0,INDEX(RawDataRefData,$E846,0)),""),1),"")</f>
        <v/>
      </c>
      <c r="BB846" s="101" t="str">
        <f t="array" ref="BB846">IF($AY846,QUARTILE(IF(G4SelectionMask="x",IF(INDEX(RawDataRefData,$E846,0)&gt;0,INDEX(RawDataRefData,$E846,0)),""),3),"")</f>
        <v/>
      </c>
      <c r="BC846" s="101" t="str">
        <f t="array" ref="BC846">IF($AY846,MIN(IF(G4SelectionMask="x",IF(INDEX(RawDataRefData,$E846,0)&gt;0,INDEX(RawDataRefData,$E846,0)),"")),"")</f>
        <v/>
      </c>
      <c r="BD846" s="101" t="str">
        <f t="array" ref="BD846">IF($AY846,MAX(IF(G4SelectionMask="x",IF(INDEX(RawDataRefData,$E846,0)&gt;0,INDEX(RawDataRefData,$E846,0)),"")),"")</f>
        <v/>
      </c>
      <c r="BE846" s="101" t="str">
        <f t="shared" si="308"/>
        <v/>
      </c>
      <c r="BF846" s="101" t="str">
        <f t="array" ref="BF846">IF($AY846,STDEVA(IF(G4SelectionMask="x",IF(INDEX(RawDataRefData,$E846,0)&gt;0,INDEX(RawDataRefData,$E846,0)),"")),"")</f>
        <v/>
      </c>
      <c r="BG846" s="100" t="b">
        <f t="shared" si="309"/>
        <v>0</v>
      </c>
      <c r="BH846" s="100" t="str">
        <f t="array" ref="BH846">IF($BG846,MEDIAN(IF(G5SelectionMask="x",IF(INDEX(RawDataRefData,$E846,0)&gt;0,INDEX(RawDataRefData,$E846,0)),"")),"")</f>
        <v/>
      </c>
      <c r="BI846" s="100" t="str">
        <f t="array" ref="BI846">IF($BG846,QUARTILE(IF(G5SelectionMask="x",IF(INDEX(RawDataRefData,$E846,0)&gt;0,INDEX(RawDataRefData,$E846,0)),""),1),"")</f>
        <v/>
      </c>
      <c r="BJ846" s="100" t="str">
        <f t="array" ref="BJ846">IF($BG846,QUARTILE(IF(G5SelectionMask="x",IF(INDEX(RawDataRefData,$E846,0)&gt;0,INDEX(RawDataRefData,$E846,0)),""),3),"")</f>
        <v/>
      </c>
      <c r="BK846" s="100" t="str">
        <f t="array" ref="BK846">IF($BG846,MIN(IF(G5SelectionMask="x",IF(INDEX(RawDataRefData,$E846,0)&gt;0,INDEX(RawDataRefData,$E846,0)),"")),"")</f>
        <v/>
      </c>
      <c r="BL846" s="100" t="str">
        <f t="array" ref="BL846">IF($BG846,MAX(IF(G5SelectionMask="x",IF(INDEX(RawDataRefData,$E846,0)&gt;0,INDEX(RawDataRefData,$E846,0)),"")),"")</f>
        <v/>
      </c>
      <c r="BM846" s="100" t="str">
        <f t="shared" si="310"/>
        <v/>
      </c>
      <c r="BN846" s="103" t="str">
        <f t="array" ref="BN846">IF($BG846,STDEVA(IF(G5SelectionMask="x",IF(INDEX(RawDataRefData,$E846,0)&gt;0,INDEX(RawDataRefData,$E846,0)),"")),"")</f>
        <v/>
      </c>
      <c r="BO846" s="104"/>
      <c r="BP846" s="105">
        <v>1</v>
      </c>
      <c r="BQ846" s="105">
        <v>3</v>
      </c>
      <c r="BR846" s="105">
        <v>1</v>
      </c>
      <c r="BS846" s="105">
        <v>2</v>
      </c>
      <c r="BT846" s="105">
        <v>4</v>
      </c>
      <c r="BU846" s="105">
        <v>3</v>
      </c>
      <c r="BV846" s="105">
        <v>3</v>
      </c>
      <c r="BW846" s="105">
        <v>2</v>
      </c>
      <c r="BX846" s="105">
        <v>2</v>
      </c>
      <c r="BY846" s="105">
        <v>4</v>
      </c>
      <c r="BZ846" s="105">
        <v>1</v>
      </c>
      <c r="CA846" s="105">
        <v>2</v>
      </c>
      <c r="CB846" s="105">
        <v>4</v>
      </c>
      <c r="CC846" s="105">
        <v>2</v>
      </c>
      <c r="CD846" s="105">
        <v>2</v>
      </c>
    </row>
    <row r="847" spans="1:82" x14ac:dyDescent="0.2">
      <c r="A847" s="33">
        <f t="shared" si="264"/>
        <v>0</v>
      </c>
      <c r="B847" s="218"/>
      <c r="C847" s="215"/>
      <c r="D847" s="224"/>
      <c r="E847" s="72">
        <f t="shared" si="303"/>
        <v>838</v>
      </c>
      <c r="F847" s="9" t="s">
        <v>1090</v>
      </c>
      <c r="H847" s="9" t="s">
        <v>1212</v>
      </c>
      <c r="I847" s="9" t="s">
        <v>342</v>
      </c>
      <c r="J847" s="9" t="s">
        <v>1859</v>
      </c>
      <c r="K847" s="100">
        <f t="shared" ref="K847:K910" si="311">IF(COUNT($BP847)=0,"",$BP847)</f>
        <v>3</v>
      </c>
      <c r="L847" s="100"/>
      <c r="M847" s="100"/>
      <c r="N847" s="100"/>
      <c r="O847" s="100"/>
      <c r="P847" s="101">
        <f t="shared" ref="P847:P910" si="312">IF(COUNT($BQ847)=0,"",$BQ847)</f>
        <v>2</v>
      </c>
      <c r="Q847" s="102">
        <f t="shared" ref="Q847:Q910" si="313">IF(COUNT($BR847)=0,"",$BR847)</f>
        <v>1</v>
      </c>
      <c r="R847" s="102">
        <f t="shared" ref="R847:R910" si="314">IF(COUNT($BS847)=0,"",$BS847)</f>
        <v>2</v>
      </c>
      <c r="S847" s="102">
        <f t="shared" ref="S847:S910" si="315">IF(COUNT($BT847)=0,"",$BT847)</f>
        <v>2</v>
      </c>
      <c r="T847" s="102">
        <f t="shared" ref="T847:T910" si="316">IF(COUNT($BU847)=0,"",$BU847)</f>
        <v>2</v>
      </c>
      <c r="U847" s="102">
        <f t="shared" ref="U847:U910" si="317">IF(COUNT($BV847)=0,"",$BV847)</f>
        <v>1</v>
      </c>
      <c r="V847" s="102">
        <f t="shared" ref="V847:V910" si="318">IF(COUNT($BW847)=0,"",$BW847)</f>
        <v>3</v>
      </c>
      <c r="W847" s="102">
        <f t="shared" ref="W847:W910" si="319">IF(COUNT($BX847)=0,"",$BX847)</f>
        <v>3</v>
      </c>
      <c r="X847" s="102">
        <f t="shared" ref="X847:X910" si="320">IF(COUNT($BY847)=0,"",$BY847)</f>
        <v>1</v>
      </c>
      <c r="Y847" s="102">
        <f t="shared" ref="Y847:Y910" si="321">IF(COUNT($BZ847)=0,"",$BZ847)</f>
        <v>2</v>
      </c>
      <c r="Z847" s="102">
        <f t="shared" ref="Z847:Z910" si="322">IF(COUNT($CA847)=0,"",$CA847)</f>
        <v>4</v>
      </c>
      <c r="AA847" s="100" t="b">
        <f t="shared" si="300"/>
        <v>1</v>
      </c>
      <c r="AB847" s="100">
        <f t="array" ref="AB847">IF($AA847,MEDIAN(IF(G1SelectionMask="x",IF(INDEX(RawDataRefData,$E847,0)&gt;0,INDEX(RawDataRefData,$E847,0)),"")),"")</f>
        <v>2</v>
      </c>
      <c r="AC847" s="100">
        <f t="array" ref="AC847">IF($AA847,QUARTILE(IF(G1SelectionMask="x",IF(INDEX(RawDataRefData,$E847,0)&gt;0,INDEX(RawDataRefData,$E847,0)),""),1),"")</f>
        <v>1.5</v>
      </c>
      <c r="AD847" s="100">
        <f t="array" ref="AD847">IF($AA847,QUARTILE(IF(G1SelectionMask="x",IF(INDEX(RawDataRefData,$E847,0)&gt;0,INDEX(RawDataRefData,$E847,0)),""),3),"")</f>
        <v>2.5</v>
      </c>
      <c r="AE847" s="100">
        <f t="array" ref="AE847">IF($AA847,MIN(IF(G1SelectionMask="x",IF(INDEX(RawDataRefData,$E847,0)&gt;0,INDEX(RawDataRefData,$E847,0)),"")),"")</f>
        <v>1</v>
      </c>
      <c r="AF847" s="100">
        <f t="array" ref="AF847">IF($AA847,MAX(IF(G1SelectionMask="x",IF(INDEX(RawDataRefData,$E847,0)&gt;0,INDEX(RawDataRefData,$E847,0)),"")),"")</f>
        <v>4</v>
      </c>
      <c r="AG847" s="100">
        <f t="shared" si="301"/>
        <v>2.0909090909090908</v>
      </c>
      <c r="AH847" s="100">
        <f t="array" ref="AH847">IF($AA847,STDEVA(IF(G1SelectionMask="x",IF(INDEX(RawDataRefData,$E847,0)&gt;0,INDEX(RawDataRefData,$E847,0)),"")),"")</f>
        <v>0.94387980744853883</v>
      </c>
      <c r="AI847" s="101" t="b">
        <f t="shared" si="302"/>
        <v>1</v>
      </c>
      <c r="AJ847" s="101">
        <f t="array" ref="AJ847">IF($AI847,MEDIAN(IF(G2SelectionMask="x",IF(INDEX(RawDataRefData,$E847,0)&gt;0,INDEX(RawDataRefData,$E847,0)),"")),"")</f>
        <v>3</v>
      </c>
      <c r="AK847" s="101">
        <f t="array" ref="AK847">IF($AI847,QUARTILE(IF(G2SelectionMask="x",IF(INDEX(RawDataRefData,$E847,0)&gt;0,INDEX(RawDataRefData,$E847,0)),""),1),"")</f>
        <v>2</v>
      </c>
      <c r="AL847" s="101">
        <f t="array" ref="AL847">IF($AI847,QUARTILE(IF(G2SelectionMask="x",IF(INDEX(RawDataRefData,$E847,0)&gt;0,INDEX(RawDataRefData,$E847,0)),""),3),"")</f>
        <v>3</v>
      </c>
      <c r="AM847" s="101">
        <f t="array" ref="AM847">IF($AI847,MIN(IF(G2SelectionMask="x",IF(INDEX(RawDataRefData,$E847,0)&gt;0,INDEX(RawDataRefData,$E847,0)),"")),"")</f>
        <v>1</v>
      </c>
      <c r="AN847" s="101">
        <f t="array" ref="AN847">IF($AI847,MAX(IF(G2SelectionMask="x",IF(INDEX(RawDataRefData,$E847,0)&gt;0,INDEX(RawDataRefData,$E847,0)),"")),"")</f>
        <v>4</v>
      </c>
      <c r="AO847" s="101">
        <f t="shared" si="304"/>
        <v>2.6363636363636362</v>
      </c>
      <c r="AP847" s="101">
        <f t="array" ref="AP847">IF($AI847,STDEVA(IF(G2SelectionMask="x",IF(INDEX(RawDataRefData,$E847,0)&gt;0,INDEX(RawDataRefData,$E847,0)),"")),"")</f>
        <v>0.9244162777371755</v>
      </c>
      <c r="AQ847" s="100" t="b">
        <f t="shared" si="305"/>
        <v>0</v>
      </c>
      <c r="AR847" s="100" t="str">
        <f t="array" ref="AR847">IF($AQ847,MEDIAN(IF(G3SelectionMask="x",IF(INDEX(RawDataRefData,$E847,0)&gt;0,INDEX(RawDataRefData,$E847,0)),"")),"")</f>
        <v/>
      </c>
      <c r="AS847" s="100" t="str">
        <f t="array" ref="AS847">IF($AQ847,QUARTILE(IF(G3SelectionMask="x",IF(INDEX(RawDataRefData,$E847,0)&gt;0,INDEX(RawDataRefData,$E847,0)),""),1),"")</f>
        <v/>
      </c>
      <c r="AT847" s="100" t="str">
        <f t="array" ref="AT847">IF($AQ847,QUARTILE(IF(G3SelectionMask="x",IF(INDEX(RawDataRefData,$E847,0)&gt;0,INDEX(RawDataRefData,$E847,0)),""),3),"")</f>
        <v/>
      </c>
      <c r="AU847" s="100" t="str">
        <f t="array" ref="AU847">IF($AQ847,MIN(IF(G3SelectionMask="x",IF(INDEX(RawDataRefData,$E847,0)&gt;0,INDEX(RawDataRefData,$E847,0)),"")),"")</f>
        <v/>
      </c>
      <c r="AV847" s="100" t="str">
        <f t="array" ref="AV847">IF($AQ847,MAX(IF(G3SelectionMask="x",IF(INDEX(RawDataRefData,$E847,0)&gt;0,INDEX(RawDataRefData,$E847,0)),"")),"")</f>
        <v/>
      </c>
      <c r="AW847" s="100" t="str">
        <f t="shared" si="306"/>
        <v/>
      </c>
      <c r="AX847" s="100" t="str">
        <f t="array" ref="AX847">IF($AQ847,STDEVA(IF(G3SelectionMask="x",IF(INDEX(RawDataRefData,$E847,0)&gt;0,INDEX(RawDataRefData,$E847,0)),"")),"")</f>
        <v/>
      </c>
      <c r="AY847" s="101" t="b">
        <f t="shared" si="307"/>
        <v>0</v>
      </c>
      <c r="AZ847" s="101" t="str">
        <f t="array" ref="AZ847">IF($AY847,MEDIAN(IF(G4SelectionMask="x",IF(INDEX(RawDataRefData,$E847,0)&gt;0,INDEX(RawDataRefData,$E847,0)),"")),"")</f>
        <v/>
      </c>
      <c r="BA847" s="101" t="str">
        <f t="array" ref="BA847">IF($AY847,QUARTILE(IF(G4SelectionMask="x",IF(INDEX(RawDataRefData,$E847,0)&gt;0,INDEX(RawDataRefData,$E847,0)),""),1),"")</f>
        <v/>
      </c>
      <c r="BB847" s="101" t="str">
        <f t="array" ref="BB847">IF($AY847,QUARTILE(IF(G4SelectionMask="x",IF(INDEX(RawDataRefData,$E847,0)&gt;0,INDEX(RawDataRefData,$E847,0)),""),3),"")</f>
        <v/>
      </c>
      <c r="BC847" s="101" t="str">
        <f t="array" ref="BC847">IF($AY847,MIN(IF(G4SelectionMask="x",IF(INDEX(RawDataRefData,$E847,0)&gt;0,INDEX(RawDataRefData,$E847,0)),"")),"")</f>
        <v/>
      </c>
      <c r="BD847" s="101" t="str">
        <f t="array" ref="BD847">IF($AY847,MAX(IF(G4SelectionMask="x",IF(INDEX(RawDataRefData,$E847,0)&gt;0,INDEX(RawDataRefData,$E847,0)),"")),"")</f>
        <v/>
      </c>
      <c r="BE847" s="101" t="str">
        <f t="shared" si="308"/>
        <v/>
      </c>
      <c r="BF847" s="101" t="str">
        <f t="array" ref="BF847">IF($AY847,STDEVA(IF(G4SelectionMask="x",IF(INDEX(RawDataRefData,$E847,0)&gt;0,INDEX(RawDataRefData,$E847,0)),"")),"")</f>
        <v/>
      </c>
      <c r="BG847" s="100" t="b">
        <f t="shared" si="309"/>
        <v>0</v>
      </c>
      <c r="BH847" s="100" t="str">
        <f t="array" ref="BH847">IF($BG847,MEDIAN(IF(G5SelectionMask="x",IF(INDEX(RawDataRefData,$E847,0)&gt;0,INDEX(RawDataRefData,$E847,0)),"")),"")</f>
        <v/>
      </c>
      <c r="BI847" s="100" t="str">
        <f t="array" ref="BI847">IF($BG847,QUARTILE(IF(G5SelectionMask="x",IF(INDEX(RawDataRefData,$E847,0)&gt;0,INDEX(RawDataRefData,$E847,0)),""),1),"")</f>
        <v/>
      </c>
      <c r="BJ847" s="100" t="str">
        <f t="array" ref="BJ847">IF($BG847,QUARTILE(IF(G5SelectionMask="x",IF(INDEX(RawDataRefData,$E847,0)&gt;0,INDEX(RawDataRefData,$E847,0)),""),3),"")</f>
        <v/>
      </c>
      <c r="BK847" s="100" t="str">
        <f t="array" ref="BK847">IF($BG847,MIN(IF(G5SelectionMask="x",IF(INDEX(RawDataRefData,$E847,0)&gt;0,INDEX(RawDataRefData,$E847,0)),"")),"")</f>
        <v/>
      </c>
      <c r="BL847" s="100" t="str">
        <f t="array" ref="BL847">IF($BG847,MAX(IF(G5SelectionMask="x",IF(INDEX(RawDataRefData,$E847,0)&gt;0,INDEX(RawDataRefData,$E847,0)),"")),"")</f>
        <v/>
      </c>
      <c r="BM847" s="100" t="str">
        <f t="shared" si="310"/>
        <v/>
      </c>
      <c r="BN847" s="103" t="str">
        <f t="array" ref="BN847">IF($BG847,STDEVA(IF(G5SelectionMask="x",IF(INDEX(RawDataRefData,$E847,0)&gt;0,INDEX(RawDataRefData,$E847,0)),"")),"")</f>
        <v/>
      </c>
      <c r="BO847" s="104"/>
      <c r="BP847" s="105">
        <v>3</v>
      </c>
      <c r="BQ847" s="105">
        <v>2</v>
      </c>
      <c r="BR847" s="105">
        <v>1</v>
      </c>
      <c r="BS847" s="105">
        <v>2</v>
      </c>
      <c r="BT847" s="105">
        <v>2</v>
      </c>
      <c r="BU847" s="105">
        <v>2</v>
      </c>
      <c r="BV847" s="105">
        <v>1</v>
      </c>
      <c r="BW847" s="105">
        <v>3</v>
      </c>
      <c r="BX847" s="105">
        <v>3</v>
      </c>
      <c r="BY847" s="105">
        <v>1</v>
      </c>
      <c r="BZ847" s="105">
        <v>2</v>
      </c>
      <c r="CA847" s="105">
        <v>4</v>
      </c>
      <c r="CB847" s="105">
        <v>3</v>
      </c>
      <c r="CC847" s="105">
        <v>3</v>
      </c>
      <c r="CD847" s="105">
        <v>4</v>
      </c>
    </row>
    <row r="848" spans="1:82" x14ac:dyDescent="0.2">
      <c r="A848" s="33">
        <f t="shared" si="264"/>
        <v>0</v>
      </c>
      <c r="B848" s="218"/>
      <c r="C848" s="215"/>
      <c r="D848" s="224"/>
      <c r="E848" s="72">
        <f t="shared" si="303"/>
        <v>839</v>
      </c>
      <c r="F848" s="9" t="s">
        <v>1091</v>
      </c>
      <c r="H848" s="9" t="s">
        <v>1212</v>
      </c>
      <c r="I848" s="9" t="s">
        <v>342</v>
      </c>
      <c r="J848" s="9" t="s">
        <v>1859</v>
      </c>
      <c r="K848" s="100">
        <f t="shared" si="311"/>
        <v>4</v>
      </c>
      <c r="L848" s="100"/>
      <c r="M848" s="100"/>
      <c r="N848" s="100"/>
      <c r="O848" s="100"/>
      <c r="P848" s="101">
        <f t="shared" si="312"/>
        <v>4</v>
      </c>
      <c r="Q848" s="102">
        <f t="shared" si="313"/>
        <v>4</v>
      </c>
      <c r="R848" s="102">
        <f t="shared" si="314"/>
        <v>4</v>
      </c>
      <c r="S848" s="102">
        <f t="shared" si="315"/>
        <v>2</v>
      </c>
      <c r="T848" s="102">
        <f t="shared" si="316"/>
        <v>3</v>
      </c>
      <c r="U848" s="102">
        <f t="shared" si="317"/>
        <v>3</v>
      </c>
      <c r="V848" s="102">
        <f t="shared" si="318"/>
        <v>4</v>
      </c>
      <c r="W848" s="102">
        <f t="shared" si="319"/>
        <v>2</v>
      </c>
      <c r="X848" s="102">
        <f t="shared" si="320"/>
        <v>4</v>
      </c>
      <c r="Y848" s="102">
        <f t="shared" si="321"/>
        <v>4</v>
      </c>
      <c r="Z848" s="102">
        <f t="shared" si="322"/>
        <v>3</v>
      </c>
      <c r="AA848" s="100" t="b">
        <f t="shared" si="300"/>
        <v>1</v>
      </c>
      <c r="AB848" s="100">
        <f t="array" ref="AB848">IF($AA848,MEDIAN(IF(G1SelectionMask="x",IF(INDEX(RawDataRefData,$E848,0)&gt;0,INDEX(RawDataRefData,$E848,0)),"")),"")</f>
        <v>4</v>
      </c>
      <c r="AC848" s="100">
        <f t="array" ref="AC848">IF($AA848,QUARTILE(IF(G1SelectionMask="x",IF(INDEX(RawDataRefData,$E848,0)&gt;0,INDEX(RawDataRefData,$E848,0)),""),1),"")</f>
        <v>3</v>
      </c>
      <c r="AD848" s="100">
        <f t="array" ref="AD848">IF($AA848,QUARTILE(IF(G1SelectionMask="x",IF(INDEX(RawDataRefData,$E848,0)&gt;0,INDEX(RawDataRefData,$E848,0)),""),3),"")</f>
        <v>4</v>
      </c>
      <c r="AE848" s="100">
        <f t="array" ref="AE848">IF($AA848,MIN(IF(G1SelectionMask="x",IF(INDEX(RawDataRefData,$E848,0)&gt;0,INDEX(RawDataRefData,$E848,0)),"")),"")</f>
        <v>2</v>
      </c>
      <c r="AF848" s="100">
        <f t="array" ref="AF848">IF($AA848,MAX(IF(G1SelectionMask="x",IF(INDEX(RawDataRefData,$E848,0)&gt;0,INDEX(RawDataRefData,$E848,0)),"")),"")</f>
        <v>4</v>
      </c>
      <c r="AG848" s="100">
        <f t="shared" si="301"/>
        <v>3.3636363636363638</v>
      </c>
      <c r="AH848" s="100">
        <f t="array" ref="AH848">IF($AA848,STDEVA(IF(G1SelectionMask="x",IF(INDEX(RawDataRefData,$E848,0)&gt;0,INDEX(RawDataRefData,$E848,0)),"")),"")</f>
        <v>0.8090398349558906</v>
      </c>
      <c r="AI848" s="101" t="b">
        <f t="shared" si="302"/>
        <v>1</v>
      </c>
      <c r="AJ848" s="101">
        <f t="array" ref="AJ848">IF($AI848,MEDIAN(IF(G2SelectionMask="x",IF(INDEX(RawDataRefData,$E848,0)&gt;0,INDEX(RawDataRefData,$E848,0)),"")),"")</f>
        <v>3</v>
      </c>
      <c r="AK848" s="101">
        <f t="array" ref="AK848">IF($AI848,QUARTILE(IF(G2SelectionMask="x",IF(INDEX(RawDataRefData,$E848,0)&gt;0,INDEX(RawDataRefData,$E848,0)),""),1),"")</f>
        <v>2.5</v>
      </c>
      <c r="AL848" s="101">
        <f t="array" ref="AL848">IF($AI848,QUARTILE(IF(G2SelectionMask="x",IF(INDEX(RawDataRefData,$E848,0)&gt;0,INDEX(RawDataRefData,$E848,0)),""),3),"")</f>
        <v>4</v>
      </c>
      <c r="AM848" s="101">
        <f t="array" ref="AM848">IF($AI848,MIN(IF(G2SelectionMask="x",IF(INDEX(RawDataRefData,$E848,0)&gt;0,INDEX(RawDataRefData,$E848,0)),"")),"")</f>
        <v>1</v>
      </c>
      <c r="AN848" s="101">
        <f t="array" ref="AN848">IF($AI848,MAX(IF(G2SelectionMask="x",IF(INDEX(RawDataRefData,$E848,0)&gt;0,INDEX(RawDataRefData,$E848,0)),"")),"")</f>
        <v>4</v>
      </c>
      <c r="AO848" s="101">
        <f t="shared" si="304"/>
        <v>3.0909090909090908</v>
      </c>
      <c r="AP848" s="101">
        <f t="array" ref="AP848">IF($AI848,STDEVA(IF(G2SelectionMask="x",IF(INDEX(RawDataRefData,$E848,0)&gt;0,INDEX(RawDataRefData,$E848,0)),"")),"")</f>
        <v>1.0444659357341868</v>
      </c>
      <c r="AQ848" s="100" t="b">
        <f t="shared" si="305"/>
        <v>0</v>
      </c>
      <c r="AR848" s="100" t="str">
        <f t="array" ref="AR848">IF($AQ848,MEDIAN(IF(G3SelectionMask="x",IF(INDEX(RawDataRefData,$E848,0)&gt;0,INDEX(RawDataRefData,$E848,0)),"")),"")</f>
        <v/>
      </c>
      <c r="AS848" s="100" t="str">
        <f t="array" ref="AS848">IF($AQ848,QUARTILE(IF(G3SelectionMask="x",IF(INDEX(RawDataRefData,$E848,0)&gt;0,INDEX(RawDataRefData,$E848,0)),""),1),"")</f>
        <v/>
      </c>
      <c r="AT848" s="100" t="str">
        <f t="array" ref="AT848">IF($AQ848,QUARTILE(IF(G3SelectionMask="x",IF(INDEX(RawDataRefData,$E848,0)&gt;0,INDEX(RawDataRefData,$E848,0)),""),3),"")</f>
        <v/>
      </c>
      <c r="AU848" s="100" t="str">
        <f t="array" ref="AU848">IF($AQ848,MIN(IF(G3SelectionMask="x",IF(INDEX(RawDataRefData,$E848,0)&gt;0,INDEX(RawDataRefData,$E848,0)),"")),"")</f>
        <v/>
      </c>
      <c r="AV848" s="100" t="str">
        <f t="array" ref="AV848">IF($AQ848,MAX(IF(G3SelectionMask="x",IF(INDEX(RawDataRefData,$E848,0)&gt;0,INDEX(RawDataRefData,$E848,0)),"")),"")</f>
        <v/>
      </c>
      <c r="AW848" s="100" t="str">
        <f t="shared" si="306"/>
        <v/>
      </c>
      <c r="AX848" s="100" t="str">
        <f t="array" ref="AX848">IF($AQ848,STDEVA(IF(G3SelectionMask="x",IF(INDEX(RawDataRefData,$E848,0)&gt;0,INDEX(RawDataRefData,$E848,0)),"")),"")</f>
        <v/>
      </c>
      <c r="AY848" s="101" t="b">
        <f t="shared" si="307"/>
        <v>0</v>
      </c>
      <c r="AZ848" s="101" t="str">
        <f t="array" ref="AZ848">IF($AY848,MEDIAN(IF(G4SelectionMask="x",IF(INDEX(RawDataRefData,$E848,0)&gt;0,INDEX(RawDataRefData,$E848,0)),"")),"")</f>
        <v/>
      </c>
      <c r="BA848" s="101" t="str">
        <f t="array" ref="BA848">IF($AY848,QUARTILE(IF(G4SelectionMask="x",IF(INDEX(RawDataRefData,$E848,0)&gt;0,INDEX(RawDataRefData,$E848,0)),""),1),"")</f>
        <v/>
      </c>
      <c r="BB848" s="101" t="str">
        <f t="array" ref="BB848">IF($AY848,QUARTILE(IF(G4SelectionMask="x",IF(INDEX(RawDataRefData,$E848,0)&gt;0,INDEX(RawDataRefData,$E848,0)),""),3),"")</f>
        <v/>
      </c>
      <c r="BC848" s="101" t="str">
        <f t="array" ref="BC848">IF($AY848,MIN(IF(G4SelectionMask="x",IF(INDEX(RawDataRefData,$E848,0)&gt;0,INDEX(RawDataRefData,$E848,0)),"")),"")</f>
        <v/>
      </c>
      <c r="BD848" s="101" t="str">
        <f t="array" ref="BD848">IF($AY848,MAX(IF(G4SelectionMask="x",IF(INDEX(RawDataRefData,$E848,0)&gt;0,INDEX(RawDataRefData,$E848,0)),"")),"")</f>
        <v/>
      </c>
      <c r="BE848" s="101" t="str">
        <f t="shared" si="308"/>
        <v/>
      </c>
      <c r="BF848" s="101" t="str">
        <f t="array" ref="BF848">IF($AY848,STDEVA(IF(G4SelectionMask="x",IF(INDEX(RawDataRefData,$E848,0)&gt;0,INDEX(RawDataRefData,$E848,0)),"")),"")</f>
        <v/>
      </c>
      <c r="BG848" s="100" t="b">
        <f t="shared" si="309"/>
        <v>0</v>
      </c>
      <c r="BH848" s="100" t="str">
        <f t="array" ref="BH848">IF($BG848,MEDIAN(IF(G5SelectionMask="x",IF(INDEX(RawDataRefData,$E848,0)&gt;0,INDEX(RawDataRefData,$E848,0)),"")),"")</f>
        <v/>
      </c>
      <c r="BI848" s="100" t="str">
        <f t="array" ref="BI848">IF($BG848,QUARTILE(IF(G5SelectionMask="x",IF(INDEX(RawDataRefData,$E848,0)&gt;0,INDEX(RawDataRefData,$E848,0)),""),1),"")</f>
        <v/>
      </c>
      <c r="BJ848" s="100" t="str">
        <f t="array" ref="BJ848">IF($BG848,QUARTILE(IF(G5SelectionMask="x",IF(INDEX(RawDataRefData,$E848,0)&gt;0,INDEX(RawDataRefData,$E848,0)),""),3),"")</f>
        <v/>
      </c>
      <c r="BK848" s="100" t="str">
        <f t="array" ref="BK848">IF($BG848,MIN(IF(G5SelectionMask="x",IF(INDEX(RawDataRefData,$E848,0)&gt;0,INDEX(RawDataRefData,$E848,0)),"")),"")</f>
        <v/>
      </c>
      <c r="BL848" s="100" t="str">
        <f t="array" ref="BL848">IF($BG848,MAX(IF(G5SelectionMask="x",IF(INDEX(RawDataRefData,$E848,0)&gt;0,INDEX(RawDataRefData,$E848,0)),"")),"")</f>
        <v/>
      </c>
      <c r="BM848" s="100" t="str">
        <f t="shared" si="310"/>
        <v/>
      </c>
      <c r="BN848" s="103" t="str">
        <f t="array" ref="BN848">IF($BG848,STDEVA(IF(G5SelectionMask="x",IF(INDEX(RawDataRefData,$E848,0)&gt;0,INDEX(RawDataRefData,$E848,0)),"")),"")</f>
        <v/>
      </c>
      <c r="BO848" s="104"/>
      <c r="BP848" s="105">
        <v>4</v>
      </c>
      <c r="BQ848" s="105">
        <v>4</v>
      </c>
      <c r="BR848" s="105">
        <v>4</v>
      </c>
      <c r="BS848" s="105">
        <v>4</v>
      </c>
      <c r="BT848" s="105">
        <v>2</v>
      </c>
      <c r="BU848" s="105">
        <v>3</v>
      </c>
      <c r="BV848" s="105">
        <v>3</v>
      </c>
      <c r="BW848" s="105">
        <v>4</v>
      </c>
      <c r="BX848" s="105">
        <v>2</v>
      </c>
      <c r="BY848" s="105">
        <v>4</v>
      </c>
      <c r="BZ848" s="105">
        <v>4</v>
      </c>
      <c r="CA848" s="105">
        <v>3</v>
      </c>
      <c r="CB848" s="105">
        <v>4</v>
      </c>
      <c r="CC848" s="105">
        <v>1</v>
      </c>
      <c r="CD848" s="105">
        <v>3</v>
      </c>
    </row>
    <row r="849" spans="1:82" x14ac:dyDescent="0.2">
      <c r="A849" s="33">
        <f t="shared" si="264"/>
        <v>0</v>
      </c>
      <c r="B849" s="218"/>
      <c r="C849" s="215"/>
      <c r="D849" s="224"/>
      <c r="E849" s="72">
        <f t="shared" si="303"/>
        <v>840</v>
      </c>
      <c r="F849" s="9" t="s">
        <v>1092</v>
      </c>
      <c r="H849" s="9" t="s">
        <v>1212</v>
      </c>
      <c r="I849" s="9" t="s">
        <v>342</v>
      </c>
      <c r="J849" s="9" t="s">
        <v>1859</v>
      </c>
      <c r="K849" s="100">
        <f t="shared" si="311"/>
        <v>1</v>
      </c>
      <c r="L849" s="100"/>
      <c r="M849" s="100"/>
      <c r="N849" s="100"/>
      <c r="O849" s="100"/>
      <c r="P849" s="101">
        <f t="shared" si="312"/>
        <v>3</v>
      </c>
      <c r="Q849" s="102">
        <f t="shared" si="313"/>
        <v>1</v>
      </c>
      <c r="R849" s="102">
        <f t="shared" si="314"/>
        <v>2</v>
      </c>
      <c r="S849" s="102">
        <f t="shared" si="315"/>
        <v>4</v>
      </c>
      <c r="T849" s="102">
        <f t="shared" si="316"/>
        <v>1</v>
      </c>
      <c r="U849" s="102">
        <f t="shared" si="317"/>
        <v>2</v>
      </c>
      <c r="V849" s="102">
        <f t="shared" si="318"/>
        <v>4</v>
      </c>
      <c r="W849" s="102">
        <f t="shared" si="319"/>
        <v>2</v>
      </c>
      <c r="X849" s="102">
        <f t="shared" si="320"/>
        <v>1</v>
      </c>
      <c r="Y849" s="102">
        <f t="shared" si="321"/>
        <v>1</v>
      </c>
      <c r="Z849" s="102">
        <f t="shared" si="322"/>
        <v>3</v>
      </c>
      <c r="AA849" s="100" t="b">
        <f t="shared" si="300"/>
        <v>1</v>
      </c>
      <c r="AB849" s="100">
        <f t="array" ref="AB849">IF($AA849,MEDIAN(IF(G1SelectionMask="x",IF(INDEX(RawDataRefData,$E849,0)&gt;0,INDEX(RawDataRefData,$E849,0)),"")),"")</f>
        <v>2</v>
      </c>
      <c r="AC849" s="100">
        <f t="array" ref="AC849">IF($AA849,QUARTILE(IF(G1SelectionMask="x",IF(INDEX(RawDataRefData,$E849,0)&gt;0,INDEX(RawDataRefData,$E849,0)),""),1),"")</f>
        <v>1</v>
      </c>
      <c r="AD849" s="100">
        <f t="array" ref="AD849">IF($AA849,QUARTILE(IF(G1SelectionMask="x",IF(INDEX(RawDataRefData,$E849,0)&gt;0,INDEX(RawDataRefData,$E849,0)),""),3),"")</f>
        <v>3</v>
      </c>
      <c r="AE849" s="100">
        <f t="array" ref="AE849">IF($AA849,MIN(IF(G1SelectionMask="x",IF(INDEX(RawDataRefData,$E849,0)&gt;0,INDEX(RawDataRefData,$E849,0)),"")),"")</f>
        <v>1</v>
      </c>
      <c r="AF849" s="100">
        <f t="array" ref="AF849">IF($AA849,MAX(IF(G1SelectionMask="x",IF(INDEX(RawDataRefData,$E849,0)&gt;0,INDEX(RawDataRefData,$E849,0)),"")),"")</f>
        <v>4</v>
      </c>
      <c r="AG849" s="100">
        <f t="shared" si="301"/>
        <v>2.1818181818181817</v>
      </c>
      <c r="AH849" s="100">
        <f t="array" ref="AH849">IF($AA849,STDEVA(IF(G1SelectionMask="x",IF(INDEX(RawDataRefData,$E849,0)&gt;0,INDEX(RawDataRefData,$E849,0)),"")),"")</f>
        <v>1.1677484162422844</v>
      </c>
      <c r="AI849" s="101" t="b">
        <f t="shared" si="302"/>
        <v>1</v>
      </c>
      <c r="AJ849" s="101">
        <f t="array" ref="AJ849">IF($AI849,MEDIAN(IF(G2SelectionMask="x",IF(INDEX(RawDataRefData,$E849,0)&gt;0,INDEX(RawDataRefData,$E849,0)),"")),"")</f>
        <v>2</v>
      </c>
      <c r="AK849" s="101">
        <f t="array" ref="AK849">IF($AI849,QUARTILE(IF(G2SelectionMask="x",IF(INDEX(RawDataRefData,$E849,0)&gt;0,INDEX(RawDataRefData,$E849,0)),""),1),"")</f>
        <v>1.5</v>
      </c>
      <c r="AL849" s="101">
        <f t="array" ref="AL849">IF($AI849,QUARTILE(IF(G2SelectionMask="x",IF(INDEX(RawDataRefData,$E849,0)&gt;0,INDEX(RawDataRefData,$E849,0)),""),3),"")</f>
        <v>3</v>
      </c>
      <c r="AM849" s="101">
        <f t="array" ref="AM849">IF($AI849,MIN(IF(G2SelectionMask="x",IF(INDEX(RawDataRefData,$E849,0)&gt;0,INDEX(RawDataRefData,$E849,0)),"")),"")</f>
        <v>1</v>
      </c>
      <c r="AN849" s="101">
        <f t="array" ref="AN849">IF($AI849,MAX(IF(G2SelectionMask="x",IF(INDEX(RawDataRefData,$E849,0)&gt;0,INDEX(RawDataRefData,$E849,0)),"")),"")</f>
        <v>4</v>
      </c>
      <c r="AO849" s="101">
        <f t="shared" si="304"/>
        <v>2.3636363636363638</v>
      </c>
      <c r="AP849" s="101">
        <f t="array" ref="AP849">IF($AI849,STDEVA(IF(G2SelectionMask="x",IF(INDEX(RawDataRefData,$E849,0)&gt;0,INDEX(RawDataRefData,$E849,0)),"")),"")</f>
        <v>1.1200649331826502</v>
      </c>
      <c r="AQ849" s="100" t="b">
        <f t="shared" si="305"/>
        <v>0</v>
      </c>
      <c r="AR849" s="100" t="str">
        <f t="array" ref="AR849">IF($AQ849,MEDIAN(IF(G3SelectionMask="x",IF(INDEX(RawDataRefData,$E849,0)&gt;0,INDEX(RawDataRefData,$E849,0)),"")),"")</f>
        <v/>
      </c>
      <c r="AS849" s="100" t="str">
        <f t="array" ref="AS849">IF($AQ849,QUARTILE(IF(G3SelectionMask="x",IF(INDEX(RawDataRefData,$E849,0)&gt;0,INDEX(RawDataRefData,$E849,0)),""),1),"")</f>
        <v/>
      </c>
      <c r="AT849" s="100" t="str">
        <f t="array" ref="AT849">IF($AQ849,QUARTILE(IF(G3SelectionMask="x",IF(INDEX(RawDataRefData,$E849,0)&gt;0,INDEX(RawDataRefData,$E849,0)),""),3),"")</f>
        <v/>
      </c>
      <c r="AU849" s="100" t="str">
        <f t="array" ref="AU849">IF($AQ849,MIN(IF(G3SelectionMask="x",IF(INDEX(RawDataRefData,$E849,0)&gt;0,INDEX(RawDataRefData,$E849,0)),"")),"")</f>
        <v/>
      </c>
      <c r="AV849" s="100" t="str">
        <f t="array" ref="AV849">IF($AQ849,MAX(IF(G3SelectionMask="x",IF(INDEX(RawDataRefData,$E849,0)&gt;0,INDEX(RawDataRefData,$E849,0)),"")),"")</f>
        <v/>
      </c>
      <c r="AW849" s="100" t="str">
        <f t="shared" si="306"/>
        <v/>
      </c>
      <c r="AX849" s="100" t="str">
        <f t="array" ref="AX849">IF($AQ849,STDEVA(IF(G3SelectionMask="x",IF(INDEX(RawDataRefData,$E849,0)&gt;0,INDEX(RawDataRefData,$E849,0)),"")),"")</f>
        <v/>
      </c>
      <c r="AY849" s="101" t="b">
        <f t="shared" si="307"/>
        <v>0</v>
      </c>
      <c r="AZ849" s="101" t="str">
        <f t="array" ref="AZ849">IF($AY849,MEDIAN(IF(G4SelectionMask="x",IF(INDEX(RawDataRefData,$E849,0)&gt;0,INDEX(RawDataRefData,$E849,0)),"")),"")</f>
        <v/>
      </c>
      <c r="BA849" s="101" t="str">
        <f t="array" ref="BA849">IF($AY849,QUARTILE(IF(G4SelectionMask="x",IF(INDEX(RawDataRefData,$E849,0)&gt;0,INDEX(RawDataRefData,$E849,0)),""),1),"")</f>
        <v/>
      </c>
      <c r="BB849" s="101" t="str">
        <f t="array" ref="BB849">IF($AY849,QUARTILE(IF(G4SelectionMask="x",IF(INDEX(RawDataRefData,$E849,0)&gt;0,INDEX(RawDataRefData,$E849,0)),""),3),"")</f>
        <v/>
      </c>
      <c r="BC849" s="101" t="str">
        <f t="array" ref="BC849">IF($AY849,MIN(IF(G4SelectionMask="x",IF(INDEX(RawDataRefData,$E849,0)&gt;0,INDEX(RawDataRefData,$E849,0)),"")),"")</f>
        <v/>
      </c>
      <c r="BD849" s="101" t="str">
        <f t="array" ref="BD849">IF($AY849,MAX(IF(G4SelectionMask="x",IF(INDEX(RawDataRefData,$E849,0)&gt;0,INDEX(RawDataRefData,$E849,0)),"")),"")</f>
        <v/>
      </c>
      <c r="BE849" s="101" t="str">
        <f t="shared" si="308"/>
        <v/>
      </c>
      <c r="BF849" s="101" t="str">
        <f t="array" ref="BF849">IF($AY849,STDEVA(IF(G4SelectionMask="x",IF(INDEX(RawDataRefData,$E849,0)&gt;0,INDEX(RawDataRefData,$E849,0)),"")),"")</f>
        <v/>
      </c>
      <c r="BG849" s="100" t="b">
        <f t="shared" si="309"/>
        <v>0</v>
      </c>
      <c r="BH849" s="100" t="str">
        <f t="array" ref="BH849">IF($BG849,MEDIAN(IF(G5SelectionMask="x",IF(INDEX(RawDataRefData,$E849,0)&gt;0,INDEX(RawDataRefData,$E849,0)),"")),"")</f>
        <v/>
      </c>
      <c r="BI849" s="100" t="str">
        <f t="array" ref="BI849">IF($BG849,QUARTILE(IF(G5SelectionMask="x",IF(INDEX(RawDataRefData,$E849,0)&gt;0,INDEX(RawDataRefData,$E849,0)),""),1),"")</f>
        <v/>
      </c>
      <c r="BJ849" s="100" t="str">
        <f t="array" ref="BJ849">IF($BG849,QUARTILE(IF(G5SelectionMask="x",IF(INDEX(RawDataRefData,$E849,0)&gt;0,INDEX(RawDataRefData,$E849,0)),""),3),"")</f>
        <v/>
      </c>
      <c r="BK849" s="100" t="str">
        <f t="array" ref="BK849">IF($BG849,MIN(IF(G5SelectionMask="x",IF(INDEX(RawDataRefData,$E849,0)&gt;0,INDEX(RawDataRefData,$E849,0)),"")),"")</f>
        <v/>
      </c>
      <c r="BL849" s="100" t="str">
        <f t="array" ref="BL849">IF($BG849,MAX(IF(G5SelectionMask="x",IF(INDEX(RawDataRefData,$E849,0)&gt;0,INDEX(RawDataRefData,$E849,0)),"")),"")</f>
        <v/>
      </c>
      <c r="BM849" s="100" t="str">
        <f t="shared" si="310"/>
        <v/>
      </c>
      <c r="BN849" s="103" t="str">
        <f t="array" ref="BN849">IF($BG849,STDEVA(IF(G5SelectionMask="x",IF(INDEX(RawDataRefData,$E849,0)&gt;0,INDEX(RawDataRefData,$E849,0)),"")),"")</f>
        <v/>
      </c>
      <c r="BO849" s="104"/>
      <c r="BP849" s="105">
        <v>1</v>
      </c>
      <c r="BQ849" s="105">
        <v>3</v>
      </c>
      <c r="BR849" s="105">
        <v>1</v>
      </c>
      <c r="BS849" s="105">
        <v>2</v>
      </c>
      <c r="BT849" s="105">
        <v>4</v>
      </c>
      <c r="BU849" s="105">
        <v>1</v>
      </c>
      <c r="BV849" s="105">
        <v>2</v>
      </c>
      <c r="BW849" s="105">
        <v>4</v>
      </c>
      <c r="BX849" s="105">
        <v>2</v>
      </c>
      <c r="BY849" s="105">
        <v>1</v>
      </c>
      <c r="BZ849" s="105">
        <v>1</v>
      </c>
      <c r="CA849" s="105">
        <v>3</v>
      </c>
      <c r="CB849" s="105">
        <v>3</v>
      </c>
      <c r="CC849" s="105">
        <v>2</v>
      </c>
      <c r="CD849" s="105">
        <v>2</v>
      </c>
    </row>
    <row r="850" spans="1:82" x14ac:dyDescent="0.2">
      <c r="A850" s="33">
        <f t="shared" si="264"/>
        <v>0</v>
      </c>
      <c r="B850" s="218"/>
      <c r="C850" s="215"/>
      <c r="D850" s="224"/>
      <c r="E850" s="72">
        <f t="shared" si="303"/>
        <v>841</v>
      </c>
      <c r="F850" s="9" t="s">
        <v>1093</v>
      </c>
      <c r="H850" s="9" t="s">
        <v>1212</v>
      </c>
      <c r="I850" s="9" t="s">
        <v>342</v>
      </c>
      <c r="J850" s="9" t="s">
        <v>1859</v>
      </c>
      <c r="K850" s="100">
        <f t="shared" si="311"/>
        <v>2</v>
      </c>
      <c r="L850" s="100"/>
      <c r="M850" s="100"/>
      <c r="N850" s="100"/>
      <c r="O850" s="100"/>
      <c r="P850" s="101">
        <f t="shared" si="312"/>
        <v>3</v>
      </c>
      <c r="Q850" s="102">
        <f t="shared" si="313"/>
        <v>4</v>
      </c>
      <c r="R850" s="102">
        <f t="shared" si="314"/>
        <v>3</v>
      </c>
      <c r="S850" s="102">
        <f t="shared" si="315"/>
        <v>4</v>
      </c>
      <c r="T850" s="102">
        <f t="shared" si="316"/>
        <v>2</v>
      </c>
      <c r="U850" s="102">
        <f t="shared" si="317"/>
        <v>2</v>
      </c>
      <c r="V850" s="102">
        <f t="shared" si="318"/>
        <v>1</v>
      </c>
      <c r="W850" s="102">
        <f t="shared" si="319"/>
        <v>2</v>
      </c>
      <c r="X850" s="102">
        <f t="shared" si="320"/>
        <v>2</v>
      </c>
      <c r="Y850" s="102">
        <f t="shared" si="321"/>
        <v>2</v>
      </c>
      <c r="Z850" s="102">
        <f t="shared" si="322"/>
        <v>3</v>
      </c>
      <c r="AA850" s="100" t="b">
        <f t="shared" si="300"/>
        <v>1</v>
      </c>
      <c r="AB850" s="100">
        <f t="array" ref="AB850">IF($AA850,MEDIAN(IF(G1SelectionMask="x",IF(INDEX(RawDataRefData,$E850,0)&gt;0,INDEX(RawDataRefData,$E850,0)),"")),"")</f>
        <v>2</v>
      </c>
      <c r="AC850" s="100">
        <f t="array" ref="AC850">IF($AA850,QUARTILE(IF(G1SelectionMask="x",IF(INDEX(RawDataRefData,$E850,0)&gt;0,INDEX(RawDataRefData,$E850,0)),""),1),"")</f>
        <v>2</v>
      </c>
      <c r="AD850" s="100">
        <f t="array" ref="AD850">IF($AA850,QUARTILE(IF(G1SelectionMask="x",IF(INDEX(RawDataRefData,$E850,0)&gt;0,INDEX(RawDataRefData,$E850,0)),""),3),"")</f>
        <v>3</v>
      </c>
      <c r="AE850" s="100">
        <f t="array" ref="AE850">IF($AA850,MIN(IF(G1SelectionMask="x",IF(INDEX(RawDataRefData,$E850,0)&gt;0,INDEX(RawDataRefData,$E850,0)),"")),"")</f>
        <v>1</v>
      </c>
      <c r="AF850" s="100">
        <f t="array" ref="AF850">IF($AA850,MAX(IF(G1SelectionMask="x",IF(INDEX(RawDataRefData,$E850,0)&gt;0,INDEX(RawDataRefData,$E850,0)),"")),"")</f>
        <v>4</v>
      </c>
      <c r="AG850" s="100">
        <f t="shared" si="301"/>
        <v>2.5454545454545454</v>
      </c>
      <c r="AH850" s="100">
        <f t="array" ref="AH850">IF($AA850,STDEVA(IF(G1SelectionMask="x",IF(INDEX(RawDataRefData,$E850,0)&gt;0,INDEX(RawDataRefData,$E850,0)),"")),"")</f>
        <v>0.93419873299382794</v>
      </c>
      <c r="AI850" s="101" t="b">
        <f t="shared" si="302"/>
        <v>1</v>
      </c>
      <c r="AJ850" s="101">
        <f t="array" ref="AJ850">IF($AI850,MEDIAN(IF(G2SelectionMask="x",IF(INDEX(RawDataRefData,$E850,0)&gt;0,INDEX(RawDataRefData,$E850,0)),"")),"")</f>
        <v>2</v>
      </c>
      <c r="AK850" s="101">
        <f t="array" ref="AK850">IF($AI850,QUARTILE(IF(G2SelectionMask="x",IF(INDEX(RawDataRefData,$E850,0)&gt;0,INDEX(RawDataRefData,$E850,0)),""),1),"")</f>
        <v>2</v>
      </c>
      <c r="AL850" s="101">
        <f t="array" ref="AL850">IF($AI850,QUARTILE(IF(G2SelectionMask="x",IF(INDEX(RawDataRefData,$E850,0)&gt;0,INDEX(RawDataRefData,$E850,0)),""),3),"")</f>
        <v>3</v>
      </c>
      <c r="AM850" s="101">
        <f t="array" ref="AM850">IF($AI850,MIN(IF(G2SelectionMask="x",IF(INDEX(RawDataRefData,$E850,0)&gt;0,INDEX(RawDataRefData,$E850,0)),"")),"")</f>
        <v>1</v>
      </c>
      <c r="AN850" s="101">
        <f t="array" ref="AN850">IF($AI850,MAX(IF(G2SelectionMask="x",IF(INDEX(RawDataRefData,$E850,0)&gt;0,INDEX(RawDataRefData,$E850,0)),"")),"")</f>
        <v>4</v>
      </c>
      <c r="AO850" s="101">
        <f t="shared" si="304"/>
        <v>2.3636363636363638</v>
      </c>
      <c r="AP850" s="101">
        <f t="array" ref="AP850">IF($AI850,STDEVA(IF(G2SelectionMask="x",IF(INDEX(RawDataRefData,$E850,0)&gt;0,INDEX(RawDataRefData,$E850,0)),"")),"")</f>
        <v>1.0269106361049412</v>
      </c>
      <c r="AQ850" s="100" t="b">
        <f t="shared" si="305"/>
        <v>0</v>
      </c>
      <c r="AR850" s="100" t="str">
        <f t="array" ref="AR850">IF($AQ850,MEDIAN(IF(G3SelectionMask="x",IF(INDEX(RawDataRefData,$E850,0)&gt;0,INDEX(RawDataRefData,$E850,0)),"")),"")</f>
        <v/>
      </c>
      <c r="AS850" s="100" t="str">
        <f t="array" ref="AS850">IF($AQ850,QUARTILE(IF(G3SelectionMask="x",IF(INDEX(RawDataRefData,$E850,0)&gt;0,INDEX(RawDataRefData,$E850,0)),""),1),"")</f>
        <v/>
      </c>
      <c r="AT850" s="100" t="str">
        <f t="array" ref="AT850">IF($AQ850,QUARTILE(IF(G3SelectionMask="x",IF(INDEX(RawDataRefData,$E850,0)&gt;0,INDEX(RawDataRefData,$E850,0)),""),3),"")</f>
        <v/>
      </c>
      <c r="AU850" s="100" t="str">
        <f t="array" ref="AU850">IF($AQ850,MIN(IF(G3SelectionMask="x",IF(INDEX(RawDataRefData,$E850,0)&gt;0,INDEX(RawDataRefData,$E850,0)),"")),"")</f>
        <v/>
      </c>
      <c r="AV850" s="100" t="str">
        <f t="array" ref="AV850">IF($AQ850,MAX(IF(G3SelectionMask="x",IF(INDEX(RawDataRefData,$E850,0)&gt;0,INDEX(RawDataRefData,$E850,0)),"")),"")</f>
        <v/>
      </c>
      <c r="AW850" s="100" t="str">
        <f t="shared" si="306"/>
        <v/>
      </c>
      <c r="AX850" s="100" t="str">
        <f t="array" ref="AX850">IF($AQ850,STDEVA(IF(G3SelectionMask="x",IF(INDEX(RawDataRefData,$E850,0)&gt;0,INDEX(RawDataRefData,$E850,0)),"")),"")</f>
        <v/>
      </c>
      <c r="AY850" s="101" t="b">
        <f t="shared" si="307"/>
        <v>0</v>
      </c>
      <c r="AZ850" s="101" t="str">
        <f t="array" ref="AZ850">IF($AY850,MEDIAN(IF(G4SelectionMask="x",IF(INDEX(RawDataRefData,$E850,0)&gt;0,INDEX(RawDataRefData,$E850,0)),"")),"")</f>
        <v/>
      </c>
      <c r="BA850" s="101" t="str">
        <f t="array" ref="BA850">IF($AY850,QUARTILE(IF(G4SelectionMask="x",IF(INDEX(RawDataRefData,$E850,0)&gt;0,INDEX(RawDataRefData,$E850,0)),""),1),"")</f>
        <v/>
      </c>
      <c r="BB850" s="101" t="str">
        <f t="array" ref="BB850">IF($AY850,QUARTILE(IF(G4SelectionMask="x",IF(INDEX(RawDataRefData,$E850,0)&gt;0,INDEX(RawDataRefData,$E850,0)),""),3),"")</f>
        <v/>
      </c>
      <c r="BC850" s="101" t="str">
        <f t="array" ref="BC850">IF($AY850,MIN(IF(G4SelectionMask="x",IF(INDEX(RawDataRefData,$E850,0)&gt;0,INDEX(RawDataRefData,$E850,0)),"")),"")</f>
        <v/>
      </c>
      <c r="BD850" s="101" t="str">
        <f t="array" ref="BD850">IF($AY850,MAX(IF(G4SelectionMask="x",IF(INDEX(RawDataRefData,$E850,0)&gt;0,INDEX(RawDataRefData,$E850,0)),"")),"")</f>
        <v/>
      </c>
      <c r="BE850" s="101" t="str">
        <f t="shared" si="308"/>
        <v/>
      </c>
      <c r="BF850" s="101" t="str">
        <f t="array" ref="BF850">IF($AY850,STDEVA(IF(G4SelectionMask="x",IF(INDEX(RawDataRefData,$E850,0)&gt;0,INDEX(RawDataRefData,$E850,0)),"")),"")</f>
        <v/>
      </c>
      <c r="BG850" s="100" t="b">
        <f t="shared" si="309"/>
        <v>0</v>
      </c>
      <c r="BH850" s="100" t="str">
        <f t="array" ref="BH850">IF($BG850,MEDIAN(IF(G5SelectionMask="x",IF(INDEX(RawDataRefData,$E850,0)&gt;0,INDEX(RawDataRefData,$E850,0)),"")),"")</f>
        <v/>
      </c>
      <c r="BI850" s="100" t="str">
        <f t="array" ref="BI850">IF($BG850,QUARTILE(IF(G5SelectionMask="x",IF(INDEX(RawDataRefData,$E850,0)&gt;0,INDEX(RawDataRefData,$E850,0)),""),1),"")</f>
        <v/>
      </c>
      <c r="BJ850" s="100" t="str">
        <f t="array" ref="BJ850">IF($BG850,QUARTILE(IF(G5SelectionMask="x",IF(INDEX(RawDataRefData,$E850,0)&gt;0,INDEX(RawDataRefData,$E850,0)),""),3),"")</f>
        <v/>
      </c>
      <c r="BK850" s="100" t="str">
        <f t="array" ref="BK850">IF($BG850,MIN(IF(G5SelectionMask="x",IF(INDEX(RawDataRefData,$E850,0)&gt;0,INDEX(RawDataRefData,$E850,0)),"")),"")</f>
        <v/>
      </c>
      <c r="BL850" s="100" t="str">
        <f t="array" ref="BL850">IF($BG850,MAX(IF(G5SelectionMask="x",IF(INDEX(RawDataRefData,$E850,0)&gt;0,INDEX(RawDataRefData,$E850,0)),"")),"")</f>
        <v/>
      </c>
      <c r="BM850" s="100" t="str">
        <f t="shared" si="310"/>
        <v/>
      </c>
      <c r="BN850" s="103" t="str">
        <f t="array" ref="BN850">IF($BG850,STDEVA(IF(G5SelectionMask="x",IF(INDEX(RawDataRefData,$E850,0)&gt;0,INDEX(RawDataRefData,$E850,0)),"")),"")</f>
        <v/>
      </c>
      <c r="BO850" s="104"/>
      <c r="BP850" s="105">
        <v>2</v>
      </c>
      <c r="BQ850" s="105">
        <v>3</v>
      </c>
      <c r="BR850" s="105">
        <v>4</v>
      </c>
      <c r="BS850" s="105">
        <v>3</v>
      </c>
      <c r="BT850" s="105">
        <v>4</v>
      </c>
      <c r="BU850" s="105">
        <v>2</v>
      </c>
      <c r="BV850" s="105">
        <v>2</v>
      </c>
      <c r="BW850" s="105">
        <v>1</v>
      </c>
      <c r="BX850" s="105">
        <v>2</v>
      </c>
      <c r="BY850" s="105">
        <v>2</v>
      </c>
      <c r="BZ850" s="105">
        <v>2</v>
      </c>
      <c r="CA850" s="105">
        <v>3</v>
      </c>
      <c r="CB850" s="105">
        <v>1</v>
      </c>
      <c r="CC850" s="105">
        <v>2</v>
      </c>
      <c r="CD850" s="105">
        <v>2</v>
      </c>
    </row>
    <row r="851" spans="1:82" x14ac:dyDescent="0.2">
      <c r="A851" s="33">
        <f t="shared" si="264"/>
        <v>0</v>
      </c>
      <c r="B851" s="218"/>
      <c r="C851" s="215"/>
      <c r="D851" s="224"/>
      <c r="E851" s="72">
        <f t="shared" si="303"/>
        <v>842</v>
      </c>
      <c r="F851" s="9" t="s">
        <v>1094</v>
      </c>
      <c r="H851" s="9" t="s">
        <v>1214</v>
      </c>
      <c r="I851" s="9" t="s">
        <v>342</v>
      </c>
      <c r="J851" s="9" t="s">
        <v>1859</v>
      </c>
      <c r="K851" s="100">
        <f t="shared" si="311"/>
        <v>3</v>
      </c>
      <c r="L851" s="100"/>
      <c r="M851" s="100"/>
      <c r="N851" s="100"/>
      <c r="O851" s="100"/>
      <c r="P851" s="101">
        <f t="shared" si="312"/>
        <v>2</v>
      </c>
      <c r="Q851" s="102">
        <f t="shared" si="313"/>
        <v>2</v>
      </c>
      <c r="R851" s="102">
        <f t="shared" si="314"/>
        <v>2</v>
      </c>
      <c r="S851" s="102">
        <f t="shared" si="315"/>
        <v>1</v>
      </c>
      <c r="T851" s="102">
        <f t="shared" si="316"/>
        <v>1</v>
      </c>
      <c r="U851" s="102">
        <f t="shared" si="317"/>
        <v>1</v>
      </c>
      <c r="V851" s="102">
        <f t="shared" si="318"/>
        <v>4</v>
      </c>
      <c r="W851" s="102">
        <f t="shared" si="319"/>
        <v>2</v>
      </c>
      <c r="X851" s="102">
        <f t="shared" si="320"/>
        <v>4</v>
      </c>
      <c r="Y851" s="102">
        <f t="shared" si="321"/>
        <v>3</v>
      </c>
      <c r="Z851" s="102">
        <f t="shared" si="322"/>
        <v>3</v>
      </c>
      <c r="AA851" s="100" t="b">
        <f t="shared" si="300"/>
        <v>1</v>
      </c>
      <c r="AB851" s="100">
        <f t="array" ref="AB851">IF($AA851,MEDIAN(IF(G1SelectionMask="x",IF(INDEX(RawDataRefData,$E851,0)&gt;0,INDEX(RawDataRefData,$E851,0)),"")),"")</f>
        <v>2</v>
      </c>
      <c r="AC851" s="100">
        <f t="array" ref="AC851">IF($AA851,QUARTILE(IF(G1SelectionMask="x",IF(INDEX(RawDataRefData,$E851,0)&gt;0,INDEX(RawDataRefData,$E851,0)),""),1),"")</f>
        <v>1.5</v>
      </c>
      <c r="AD851" s="100">
        <f t="array" ref="AD851">IF($AA851,QUARTILE(IF(G1SelectionMask="x",IF(INDEX(RawDataRefData,$E851,0)&gt;0,INDEX(RawDataRefData,$E851,0)),""),3),"")</f>
        <v>3</v>
      </c>
      <c r="AE851" s="100">
        <f t="array" ref="AE851">IF($AA851,MIN(IF(G1SelectionMask="x",IF(INDEX(RawDataRefData,$E851,0)&gt;0,INDEX(RawDataRefData,$E851,0)),"")),"")</f>
        <v>1</v>
      </c>
      <c r="AF851" s="100">
        <f t="array" ref="AF851">IF($AA851,MAX(IF(G1SelectionMask="x",IF(INDEX(RawDataRefData,$E851,0)&gt;0,INDEX(RawDataRefData,$E851,0)),"")),"")</f>
        <v>4</v>
      </c>
      <c r="AG851" s="100">
        <f t="shared" si="301"/>
        <v>2.2727272727272729</v>
      </c>
      <c r="AH851" s="100">
        <f t="array" ref="AH851">IF($AA851,STDEVA(IF(G1SelectionMask="x",IF(INDEX(RawDataRefData,$E851,0)&gt;0,INDEX(RawDataRefData,$E851,0)),"")),"")</f>
        <v>1.1037127426019047</v>
      </c>
      <c r="AI851" s="101" t="b">
        <f t="shared" si="302"/>
        <v>1</v>
      </c>
      <c r="AJ851" s="101">
        <f t="array" ref="AJ851">IF($AI851,MEDIAN(IF(G2SelectionMask="x",IF(INDEX(RawDataRefData,$E851,0)&gt;0,INDEX(RawDataRefData,$E851,0)),"")),"")</f>
        <v>2</v>
      </c>
      <c r="AK851" s="101">
        <f t="array" ref="AK851">IF($AI851,QUARTILE(IF(G2SelectionMask="x",IF(INDEX(RawDataRefData,$E851,0)&gt;0,INDEX(RawDataRefData,$E851,0)),""),1),"")</f>
        <v>1.5</v>
      </c>
      <c r="AL851" s="101">
        <f t="array" ref="AL851">IF($AI851,QUARTILE(IF(G2SelectionMask="x",IF(INDEX(RawDataRefData,$E851,0)&gt;0,INDEX(RawDataRefData,$E851,0)),""),3),"")</f>
        <v>3</v>
      </c>
      <c r="AM851" s="101">
        <f t="array" ref="AM851">IF($AI851,MIN(IF(G2SelectionMask="x",IF(INDEX(RawDataRefData,$E851,0)&gt;0,INDEX(RawDataRefData,$E851,0)),"")),"")</f>
        <v>1</v>
      </c>
      <c r="AN851" s="101">
        <f t="array" ref="AN851">IF($AI851,MAX(IF(G2SelectionMask="x",IF(INDEX(RawDataRefData,$E851,0)&gt;0,INDEX(RawDataRefData,$E851,0)),"")),"")</f>
        <v>4</v>
      </c>
      <c r="AO851" s="101">
        <f t="shared" si="304"/>
        <v>2.2727272727272729</v>
      </c>
      <c r="AP851" s="101">
        <f t="array" ref="AP851">IF($AI851,STDEVA(IF(G2SelectionMask="x",IF(INDEX(RawDataRefData,$E851,0)&gt;0,INDEX(RawDataRefData,$E851,0)),"")),"")</f>
        <v>1.1037127426019047</v>
      </c>
      <c r="AQ851" s="100" t="b">
        <f t="shared" si="305"/>
        <v>0</v>
      </c>
      <c r="AR851" s="100" t="str">
        <f t="array" ref="AR851">IF($AQ851,MEDIAN(IF(G3SelectionMask="x",IF(INDEX(RawDataRefData,$E851,0)&gt;0,INDEX(RawDataRefData,$E851,0)),"")),"")</f>
        <v/>
      </c>
      <c r="AS851" s="100" t="str">
        <f t="array" ref="AS851">IF($AQ851,QUARTILE(IF(G3SelectionMask="x",IF(INDEX(RawDataRefData,$E851,0)&gt;0,INDEX(RawDataRefData,$E851,0)),""),1),"")</f>
        <v/>
      </c>
      <c r="AT851" s="100" t="str">
        <f t="array" ref="AT851">IF($AQ851,QUARTILE(IF(G3SelectionMask="x",IF(INDEX(RawDataRefData,$E851,0)&gt;0,INDEX(RawDataRefData,$E851,0)),""),3),"")</f>
        <v/>
      </c>
      <c r="AU851" s="100" t="str">
        <f t="array" ref="AU851">IF($AQ851,MIN(IF(G3SelectionMask="x",IF(INDEX(RawDataRefData,$E851,0)&gt;0,INDEX(RawDataRefData,$E851,0)),"")),"")</f>
        <v/>
      </c>
      <c r="AV851" s="100" t="str">
        <f t="array" ref="AV851">IF($AQ851,MAX(IF(G3SelectionMask="x",IF(INDEX(RawDataRefData,$E851,0)&gt;0,INDEX(RawDataRefData,$E851,0)),"")),"")</f>
        <v/>
      </c>
      <c r="AW851" s="100" t="str">
        <f t="shared" si="306"/>
        <v/>
      </c>
      <c r="AX851" s="100" t="str">
        <f t="array" ref="AX851">IF($AQ851,STDEVA(IF(G3SelectionMask="x",IF(INDEX(RawDataRefData,$E851,0)&gt;0,INDEX(RawDataRefData,$E851,0)),"")),"")</f>
        <v/>
      </c>
      <c r="AY851" s="101" t="b">
        <f t="shared" si="307"/>
        <v>0</v>
      </c>
      <c r="AZ851" s="101" t="str">
        <f t="array" ref="AZ851">IF($AY851,MEDIAN(IF(G4SelectionMask="x",IF(INDEX(RawDataRefData,$E851,0)&gt;0,INDEX(RawDataRefData,$E851,0)),"")),"")</f>
        <v/>
      </c>
      <c r="BA851" s="101" t="str">
        <f t="array" ref="BA851">IF($AY851,QUARTILE(IF(G4SelectionMask="x",IF(INDEX(RawDataRefData,$E851,0)&gt;0,INDEX(RawDataRefData,$E851,0)),""),1),"")</f>
        <v/>
      </c>
      <c r="BB851" s="101" t="str">
        <f t="array" ref="BB851">IF($AY851,QUARTILE(IF(G4SelectionMask="x",IF(INDEX(RawDataRefData,$E851,0)&gt;0,INDEX(RawDataRefData,$E851,0)),""),3),"")</f>
        <v/>
      </c>
      <c r="BC851" s="101" t="str">
        <f t="array" ref="BC851">IF($AY851,MIN(IF(G4SelectionMask="x",IF(INDEX(RawDataRefData,$E851,0)&gt;0,INDEX(RawDataRefData,$E851,0)),"")),"")</f>
        <v/>
      </c>
      <c r="BD851" s="101" t="str">
        <f t="array" ref="BD851">IF($AY851,MAX(IF(G4SelectionMask="x",IF(INDEX(RawDataRefData,$E851,0)&gt;0,INDEX(RawDataRefData,$E851,0)),"")),"")</f>
        <v/>
      </c>
      <c r="BE851" s="101" t="str">
        <f t="shared" si="308"/>
        <v/>
      </c>
      <c r="BF851" s="101" t="str">
        <f t="array" ref="BF851">IF($AY851,STDEVA(IF(G4SelectionMask="x",IF(INDEX(RawDataRefData,$E851,0)&gt;0,INDEX(RawDataRefData,$E851,0)),"")),"")</f>
        <v/>
      </c>
      <c r="BG851" s="100" t="b">
        <f t="shared" si="309"/>
        <v>0</v>
      </c>
      <c r="BH851" s="100" t="str">
        <f t="array" ref="BH851">IF($BG851,MEDIAN(IF(G5SelectionMask="x",IF(INDEX(RawDataRefData,$E851,0)&gt;0,INDEX(RawDataRefData,$E851,0)),"")),"")</f>
        <v/>
      </c>
      <c r="BI851" s="100" t="str">
        <f t="array" ref="BI851">IF($BG851,QUARTILE(IF(G5SelectionMask="x",IF(INDEX(RawDataRefData,$E851,0)&gt;0,INDEX(RawDataRefData,$E851,0)),""),1),"")</f>
        <v/>
      </c>
      <c r="BJ851" s="100" t="str">
        <f t="array" ref="BJ851">IF($BG851,QUARTILE(IF(G5SelectionMask="x",IF(INDEX(RawDataRefData,$E851,0)&gt;0,INDEX(RawDataRefData,$E851,0)),""),3),"")</f>
        <v/>
      </c>
      <c r="BK851" s="100" t="str">
        <f t="array" ref="BK851">IF($BG851,MIN(IF(G5SelectionMask="x",IF(INDEX(RawDataRefData,$E851,0)&gt;0,INDEX(RawDataRefData,$E851,0)),"")),"")</f>
        <v/>
      </c>
      <c r="BL851" s="100" t="str">
        <f t="array" ref="BL851">IF($BG851,MAX(IF(G5SelectionMask="x",IF(INDEX(RawDataRefData,$E851,0)&gt;0,INDEX(RawDataRefData,$E851,0)),"")),"")</f>
        <v/>
      </c>
      <c r="BM851" s="100" t="str">
        <f t="shared" si="310"/>
        <v/>
      </c>
      <c r="BN851" s="103" t="str">
        <f t="array" ref="BN851">IF($BG851,STDEVA(IF(G5SelectionMask="x",IF(INDEX(RawDataRefData,$E851,0)&gt;0,INDEX(RawDataRefData,$E851,0)),"")),"")</f>
        <v/>
      </c>
      <c r="BO851" s="104"/>
      <c r="BP851" s="105">
        <v>3</v>
      </c>
      <c r="BQ851" s="105">
        <v>2</v>
      </c>
      <c r="BR851" s="105">
        <v>2</v>
      </c>
      <c r="BS851" s="105">
        <v>2</v>
      </c>
      <c r="BT851" s="105">
        <v>1</v>
      </c>
      <c r="BU851" s="105">
        <v>1</v>
      </c>
      <c r="BV851" s="105">
        <v>1</v>
      </c>
      <c r="BW851" s="105">
        <v>4</v>
      </c>
      <c r="BX851" s="105">
        <v>2</v>
      </c>
      <c r="BY851" s="105">
        <v>4</v>
      </c>
      <c r="BZ851" s="105">
        <v>3</v>
      </c>
      <c r="CA851" s="105">
        <v>3</v>
      </c>
      <c r="CB851" s="105">
        <v>2</v>
      </c>
      <c r="CC851" s="105">
        <v>4</v>
      </c>
      <c r="CD851" s="105">
        <v>1</v>
      </c>
    </row>
    <row r="852" spans="1:82" x14ac:dyDescent="0.2">
      <c r="A852" s="33">
        <f t="shared" si="264"/>
        <v>0</v>
      </c>
      <c r="B852" s="218"/>
      <c r="C852" s="215"/>
      <c r="D852" s="224"/>
      <c r="E852" s="72">
        <f t="shared" si="303"/>
        <v>843</v>
      </c>
      <c r="F852" s="9" t="s">
        <v>1095</v>
      </c>
      <c r="H852" s="9" t="s">
        <v>1214</v>
      </c>
      <c r="I852" s="9" t="s">
        <v>342</v>
      </c>
      <c r="J852" s="9" t="s">
        <v>1859</v>
      </c>
      <c r="K852" s="100">
        <f t="shared" si="311"/>
        <v>2</v>
      </c>
      <c r="L852" s="100"/>
      <c r="M852" s="100"/>
      <c r="N852" s="100"/>
      <c r="O852" s="100"/>
      <c r="P852" s="101">
        <f t="shared" si="312"/>
        <v>2</v>
      </c>
      <c r="Q852" s="102">
        <f t="shared" si="313"/>
        <v>4</v>
      </c>
      <c r="R852" s="102">
        <f t="shared" si="314"/>
        <v>2</v>
      </c>
      <c r="S852" s="102">
        <f t="shared" si="315"/>
        <v>4</v>
      </c>
      <c r="T852" s="102">
        <f t="shared" si="316"/>
        <v>4</v>
      </c>
      <c r="U852" s="102">
        <f t="shared" si="317"/>
        <v>3</v>
      </c>
      <c r="V852" s="102">
        <f t="shared" si="318"/>
        <v>1</v>
      </c>
      <c r="W852" s="102">
        <f t="shared" si="319"/>
        <v>3</v>
      </c>
      <c r="X852" s="102">
        <f t="shared" si="320"/>
        <v>4</v>
      </c>
      <c r="Y852" s="102">
        <f t="shared" si="321"/>
        <v>2</v>
      </c>
      <c r="Z852" s="102">
        <f t="shared" si="322"/>
        <v>2</v>
      </c>
      <c r="AA852" s="100" t="b">
        <f t="shared" ref="AA852:AA915" si="323">COUNTIFS(G1SelectionMask,"x",INDEX(RawDataRefData,$E852,0),"&gt;0")&gt;=RuleofN</f>
        <v>1</v>
      </c>
      <c r="AB852" s="100">
        <f t="array" ref="AB852">IF($AA852,MEDIAN(IF(G1SelectionMask="x",IF(INDEX(RawDataRefData,$E852,0)&gt;0,INDEX(RawDataRefData,$E852,0)),"")),"")</f>
        <v>3</v>
      </c>
      <c r="AC852" s="100">
        <f t="array" ref="AC852">IF($AA852,QUARTILE(IF(G1SelectionMask="x",IF(INDEX(RawDataRefData,$E852,0)&gt;0,INDEX(RawDataRefData,$E852,0)),""),1),"")</f>
        <v>2</v>
      </c>
      <c r="AD852" s="100">
        <f t="array" ref="AD852">IF($AA852,QUARTILE(IF(G1SelectionMask="x",IF(INDEX(RawDataRefData,$E852,0)&gt;0,INDEX(RawDataRefData,$E852,0)),""),3),"")</f>
        <v>4</v>
      </c>
      <c r="AE852" s="100">
        <f t="array" ref="AE852">IF($AA852,MIN(IF(G1SelectionMask="x",IF(INDEX(RawDataRefData,$E852,0)&gt;0,INDEX(RawDataRefData,$E852,0)),"")),"")</f>
        <v>1</v>
      </c>
      <c r="AF852" s="100">
        <f t="array" ref="AF852">IF($AA852,MAX(IF(G1SelectionMask="x",IF(INDEX(RawDataRefData,$E852,0)&gt;0,INDEX(RawDataRefData,$E852,0)),"")),"")</f>
        <v>4</v>
      </c>
      <c r="AG852" s="100">
        <f t="shared" ref="AG852:AG915" si="324">IF($AA852,AVERAGEIF(G1SelectionMask,"x",INDEX(RawDataRefData,$E852,0)),"")</f>
        <v>2.8181818181818183</v>
      </c>
      <c r="AH852" s="100">
        <f t="array" ref="AH852">IF($AA852,STDEVA(IF(G1SelectionMask="x",IF(INDEX(RawDataRefData,$E852,0)&gt;0,INDEX(RawDataRefData,$E852,0)),"")),"")</f>
        <v>1.0787197799411876</v>
      </c>
      <c r="AI852" s="101" t="b">
        <f t="shared" ref="AI852:AI915" si="325">COUNTIFS(G2SelectionMask,"x",INDEX(RawDataRefData,$E852,0),"&gt;0")&gt;=RuleofN</f>
        <v>1</v>
      </c>
      <c r="AJ852" s="101">
        <f t="array" ref="AJ852">IF($AI852,MEDIAN(IF(G2SelectionMask="x",IF(INDEX(RawDataRefData,$E852,0)&gt;0,INDEX(RawDataRefData,$E852,0)),"")),"")</f>
        <v>2</v>
      </c>
      <c r="AK852" s="101">
        <f t="array" ref="AK852">IF($AI852,QUARTILE(IF(G2SelectionMask="x",IF(INDEX(RawDataRefData,$E852,0)&gt;0,INDEX(RawDataRefData,$E852,0)),""),1),"")</f>
        <v>1</v>
      </c>
      <c r="AL852" s="101">
        <f t="array" ref="AL852">IF($AI852,QUARTILE(IF(G2SelectionMask="x",IF(INDEX(RawDataRefData,$E852,0)&gt;0,INDEX(RawDataRefData,$E852,0)),""),3),"")</f>
        <v>3.5</v>
      </c>
      <c r="AM852" s="101">
        <f t="array" ref="AM852">IF($AI852,MIN(IF(G2SelectionMask="x",IF(INDEX(RawDataRefData,$E852,0)&gt;0,INDEX(RawDataRefData,$E852,0)),"")),"")</f>
        <v>1</v>
      </c>
      <c r="AN852" s="101">
        <f t="array" ref="AN852">IF($AI852,MAX(IF(G2SelectionMask="x",IF(INDEX(RawDataRefData,$E852,0)&gt;0,INDEX(RawDataRefData,$E852,0)),"")),"")</f>
        <v>4</v>
      </c>
      <c r="AO852" s="101">
        <f t="shared" si="304"/>
        <v>2.2727272727272729</v>
      </c>
      <c r="AP852" s="101">
        <f t="array" ref="AP852">IF($AI852,STDEVA(IF(G2SelectionMask="x",IF(INDEX(RawDataRefData,$E852,0)&gt;0,INDEX(RawDataRefData,$E852,0)),"")),"")</f>
        <v>1.2720777563426766</v>
      </c>
      <c r="AQ852" s="100" t="b">
        <f t="shared" si="305"/>
        <v>0</v>
      </c>
      <c r="AR852" s="100" t="str">
        <f t="array" ref="AR852">IF($AQ852,MEDIAN(IF(G3SelectionMask="x",IF(INDEX(RawDataRefData,$E852,0)&gt;0,INDEX(RawDataRefData,$E852,0)),"")),"")</f>
        <v/>
      </c>
      <c r="AS852" s="100" t="str">
        <f t="array" ref="AS852">IF($AQ852,QUARTILE(IF(G3SelectionMask="x",IF(INDEX(RawDataRefData,$E852,0)&gt;0,INDEX(RawDataRefData,$E852,0)),""),1),"")</f>
        <v/>
      </c>
      <c r="AT852" s="100" t="str">
        <f t="array" ref="AT852">IF($AQ852,QUARTILE(IF(G3SelectionMask="x",IF(INDEX(RawDataRefData,$E852,0)&gt;0,INDEX(RawDataRefData,$E852,0)),""),3),"")</f>
        <v/>
      </c>
      <c r="AU852" s="100" t="str">
        <f t="array" ref="AU852">IF($AQ852,MIN(IF(G3SelectionMask="x",IF(INDEX(RawDataRefData,$E852,0)&gt;0,INDEX(RawDataRefData,$E852,0)),"")),"")</f>
        <v/>
      </c>
      <c r="AV852" s="100" t="str">
        <f t="array" ref="AV852">IF($AQ852,MAX(IF(G3SelectionMask="x",IF(INDEX(RawDataRefData,$E852,0)&gt;0,INDEX(RawDataRefData,$E852,0)),"")),"")</f>
        <v/>
      </c>
      <c r="AW852" s="100" t="str">
        <f t="shared" si="306"/>
        <v/>
      </c>
      <c r="AX852" s="100" t="str">
        <f t="array" ref="AX852">IF($AQ852,STDEVA(IF(G3SelectionMask="x",IF(INDEX(RawDataRefData,$E852,0)&gt;0,INDEX(RawDataRefData,$E852,0)),"")),"")</f>
        <v/>
      </c>
      <c r="AY852" s="101" t="b">
        <f t="shared" si="307"/>
        <v>0</v>
      </c>
      <c r="AZ852" s="101" t="str">
        <f t="array" ref="AZ852">IF($AY852,MEDIAN(IF(G4SelectionMask="x",IF(INDEX(RawDataRefData,$E852,0)&gt;0,INDEX(RawDataRefData,$E852,0)),"")),"")</f>
        <v/>
      </c>
      <c r="BA852" s="101" t="str">
        <f t="array" ref="BA852">IF($AY852,QUARTILE(IF(G4SelectionMask="x",IF(INDEX(RawDataRefData,$E852,0)&gt;0,INDEX(RawDataRefData,$E852,0)),""),1),"")</f>
        <v/>
      </c>
      <c r="BB852" s="101" t="str">
        <f t="array" ref="BB852">IF($AY852,QUARTILE(IF(G4SelectionMask="x",IF(INDEX(RawDataRefData,$E852,0)&gt;0,INDEX(RawDataRefData,$E852,0)),""),3),"")</f>
        <v/>
      </c>
      <c r="BC852" s="101" t="str">
        <f t="array" ref="BC852">IF($AY852,MIN(IF(G4SelectionMask="x",IF(INDEX(RawDataRefData,$E852,0)&gt;0,INDEX(RawDataRefData,$E852,0)),"")),"")</f>
        <v/>
      </c>
      <c r="BD852" s="101" t="str">
        <f t="array" ref="BD852">IF($AY852,MAX(IF(G4SelectionMask="x",IF(INDEX(RawDataRefData,$E852,0)&gt;0,INDEX(RawDataRefData,$E852,0)),"")),"")</f>
        <v/>
      </c>
      <c r="BE852" s="101" t="str">
        <f t="shared" si="308"/>
        <v/>
      </c>
      <c r="BF852" s="101" t="str">
        <f t="array" ref="BF852">IF($AY852,STDEVA(IF(G4SelectionMask="x",IF(INDEX(RawDataRefData,$E852,0)&gt;0,INDEX(RawDataRefData,$E852,0)),"")),"")</f>
        <v/>
      </c>
      <c r="BG852" s="100" t="b">
        <f t="shared" si="309"/>
        <v>0</v>
      </c>
      <c r="BH852" s="100" t="str">
        <f t="array" ref="BH852">IF($BG852,MEDIAN(IF(G5SelectionMask="x",IF(INDEX(RawDataRefData,$E852,0)&gt;0,INDEX(RawDataRefData,$E852,0)),"")),"")</f>
        <v/>
      </c>
      <c r="BI852" s="100" t="str">
        <f t="array" ref="BI852">IF($BG852,QUARTILE(IF(G5SelectionMask="x",IF(INDEX(RawDataRefData,$E852,0)&gt;0,INDEX(RawDataRefData,$E852,0)),""),1),"")</f>
        <v/>
      </c>
      <c r="BJ852" s="100" t="str">
        <f t="array" ref="BJ852">IF($BG852,QUARTILE(IF(G5SelectionMask="x",IF(INDEX(RawDataRefData,$E852,0)&gt;0,INDEX(RawDataRefData,$E852,0)),""),3),"")</f>
        <v/>
      </c>
      <c r="BK852" s="100" t="str">
        <f t="array" ref="BK852">IF($BG852,MIN(IF(G5SelectionMask="x",IF(INDEX(RawDataRefData,$E852,0)&gt;0,INDEX(RawDataRefData,$E852,0)),"")),"")</f>
        <v/>
      </c>
      <c r="BL852" s="100" t="str">
        <f t="array" ref="BL852">IF($BG852,MAX(IF(G5SelectionMask="x",IF(INDEX(RawDataRefData,$E852,0)&gt;0,INDEX(RawDataRefData,$E852,0)),"")),"")</f>
        <v/>
      </c>
      <c r="BM852" s="100" t="str">
        <f t="shared" si="310"/>
        <v/>
      </c>
      <c r="BN852" s="103" t="str">
        <f t="array" ref="BN852">IF($BG852,STDEVA(IF(G5SelectionMask="x",IF(INDEX(RawDataRefData,$E852,0)&gt;0,INDEX(RawDataRefData,$E852,0)),"")),"")</f>
        <v/>
      </c>
      <c r="BO852" s="104"/>
      <c r="BP852" s="105">
        <v>2</v>
      </c>
      <c r="BQ852" s="105">
        <v>2</v>
      </c>
      <c r="BR852" s="105">
        <v>4</v>
      </c>
      <c r="BS852" s="105">
        <v>2</v>
      </c>
      <c r="BT852" s="105">
        <v>4</v>
      </c>
      <c r="BU852" s="105">
        <v>4</v>
      </c>
      <c r="BV852" s="105">
        <v>3</v>
      </c>
      <c r="BW852" s="105">
        <v>1</v>
      </c>
      <c r="BX852" s="105">
        <v>3</v>
      </c>
      <c r="BY852" s="105">
        <v>4</v>
      </c>
      <c r="BZ852" s="105">
        <v>2</v>
      </c>
      <c r="CA852" s="105">
        <v>2</v>
      </c>
      <c r="CB852" s="105">
        <v>1</v>
      </c>
      <c r="CC852" s="105">
        <v>1</v>
      </c>
      <c r="CD852" s="105">
        <v>1</v>
      </c>
    </row>
    <row r="853" spans="1:82" x14ac:dyDescent="0.2">
      <c r="A853" s="33">
        <f t="shared" si="264"/>
        <v>0</v>
      </c>
      <c r="B853" s="218"/>
      <c r="C853" s="215"/>
      <c r="D853" s="224"/>
      <c r="E853" s="72">
        <f t="shared" ref="E853:E916" si="326">ROW()-RawDataFieldKeyBaseRow</f>
        <v>844</v>
      </c>
      <c r="F853" s="9" t="s">
        <v>1096</v>
      </c>
      <c r="H853" s="9" t="s">
        <v>1214</v>
      </c>
      <c r="I853" s="9" t="s">
        <v>342</v>
      </c>
      <c r="J853" s="9" t="s">
        <v>1859</v>
      </c>
      <c r="K853" s="100">
        <f t="shared" si="311"/>
        <v>1</v>
      </c>
      <c r="L853" s="100"/>
      <c r="M853" s="100"/>
      <c r="N853" s="100"/>
      <c r="O853" s="100"/>
      <c r="P853" s="101">
        <f t="shared" si="312"/>
        <v>4</v>
      </c>
      <c r="Q853" s="102">
        <f t="shared" si="313"/>
        <v>3</v>
      </c>
      <c r="R853" s="102">
        <f t="shared" si="314"/>
        <v>4</v>
      </c>
      <c r="S853" s="102">
        <f t="shared" si="315"/>
        <v>4</v>
      </c>
      <c r="T853" s="102">
        <f t="shared" si="316"/>
        <v>4</v>
      </c>
      <c r="U853" s="102">
        <f t="shared" si="317"/>
        <v>1</v>
      </c>
      <c r="V853" s="102">
        <f t="shared" si="318"/>
        <v>2</v>
      </c>
      <c r="W853" s="102">
        <f t="shared" si="319"/>
        <v>1</v>
      </c>
      <c r="X853" s="102">
        <f t="shared" si="320"/>
        <v>1</v>
      </c>
      <c r="Y853" s="102">
        <f t="shared" si="321"/>
        <v>3</v>
      </c>
      <c r="Z853" s="102">
        <f t="shared" si="322"/>
        <v>2</v>
      </c>
      <c r="AA853" s="100" t="b">
        <f t="shared" si="323"/>
        <v>1</v>
      </c>
      <c r="AB853" s="100">
        <f t="array" ref="AB853">IF($AA853,MEDIAN(IF(G1SelectionMask="x",IF(INDEX(RawDataRefData,$E853,0)&gt;0,INDEX(RawDataRefData,$E853,0)),"")),"")</f>
        <v>3</v>
      </c>
      <c r="AC853" s="100">
        <f t="array" ref="AC853">IF($AA853,QUARTILE(IF(G1SelectionMask="x",IF(INDEX(RawDataRefData,$E853,0)&gt;0,INDEX(RawDataRefData,$E853,0)),""),1),"")</f>
        <v>1.5</v>
      </c>
      <c r="AD853" s="100">
        <f t="array" ref="AD853">IF($AA853,QUARTILE(IF(G1SelectionMask="x",IF(INDEX(RawDataRefData,$E853,0)&gt;0,INDEX(RawDataRefData,$E853,0)),""),3),"")</f>
        <v>4</v>
      </c>
      <c r="AE853" s="100">
        <f t="array" ref="AE853">IF($AA853,MIN(IF(G1SelectionMask="x",IF(INDEX(RawDataRefData,$E853,0)&gt;0,INDEX(RawDataRefData,$E853,0)),"")),"")</f>
        <v>1</v>
      </c>
      <c r="AF853" s="100">
        <f t="array" ref="AF853">IF($AA853,MAX(IF(G1SelectionMask="x",IF(INDEX(RawDataRefData,$E853,0)&gt;0,INDEX(RawDataRefData,$E853,0)),"")),"")</f>
        <v>4</v>
      </c>
      <c r="AG853" s="100">
        <f t="shared" si="324"/>
        <v>2.6363636363636362</v>
      </c>
      <c r="AH853" s="100">
        <f t="array" ref="AH853">IF($AA853,STDEVA(IF(G1SelectionMask="x",IF(INDEX(RawDataRefData,$E853,0)&gt;0,INDEX(RawDataRefData,$E853,0)),"")),"")</f>
        <v>1.2862913567871996</v>
      </c>
      <c r="AI853" s="101" t="b">
        <f t="shared" si="325"/>
        <v>1</v>
      </c>
      <c r="AJ853" s="101">
        <f t="array" ref="AJ853">IF($AI853,MEDIAN(IF(G2SelectionMask="x",IF(INDEX(RawDataRefData,$E853,0)&gt;0,INDEX(RawDataRefData,$E853,0)),"")),"")</f>
        <v>2</v>
      </c>
      <c r="AK853" s="101">
        <f t="array" ref="AK853">IF($AI853,QUARTILE(IF(G2SelectionMask="x",IF(INDEX(RawDataRefData,$E853,0)&gt;0,INDEX(RawDataRefData,$E853,0)),""),1),"")</f>
        <v>2</v>
      </c>
      <c r="AL853" s="101">
        <f t="array" ref="AL853">IF($AI853,QUARTILE(IF(G2SelectionMask="x",IF(INDEX(RawDataRefData,$E853,0)&gt;0,INDEX(RawDataRefData,$E853,0)),""),3),"")</f>
        <v>3.5</v>
      </c>
      <c r="AM853" s="101">
        <f t="array" ref="AM853">IF($AI853,MIN(IF(G2SelectionMask="x",IF(INDEX(RawDataRefData,$E853,0)&gt;0,INDEX(RawDataRefData,$E853,0)),"")),"")</f>
        <v>1</v>
      </c>
      <c r="AN853" s="101">
        <f t="array" ref="AN853">IF($AI853,MAX(IF(G2SelectionMask="x",IF(INDEX(RawDataRefData,$E853,0)&gt;0,INDEX(RawDataRefData,$E853,0)),"")),"")</f>
        <v>4</v>
      </c>
      <c r="AO853" s="101">
        <f t="shared" ref="AO853:AO916" si="327">IF($AI853,AVERAGEIF(G2SelectionMask,"x",INDEX(RawDataRefData,$E853,0)),"")</f>
        <v>2.5454545454545454</v>
      </c>
      <c r="AP853" s="101">
        <f t="array" ref="AP853">IF($AI853,STDEVA(IF(G2SelectionMask="x",IF(INDEX(RawDataRefData,$E853,0)&gt;0,INDEX(RawDataRefData,$E853,0)),"")),"")</f>
        <v>1.1281521496355327</v>
      </c>
      <c r="AQ853" s="100" t="b">
        <f t="shared" ref="AQ853:AQ916" si="328">COUNTIFS(G3SelectionMask,"x",INDEX(RawDataRefData,$E853,0),"&gt;0")&gt;=RuleofN</f>
        <v>0</v>
      </c>
      <c r="AR853" s="100" t="str">
        <f t="array" ref="AR853">IF($AQ853,MEDIAN(IF(G3SelectionMask="x",IF(INDEX(RawDataRefData,$E853,0)&gt;0,INDEX(RawDataRefData,$E853,0)),"")),"")</f>
        <v/>
      </c>
      <c r="AS853" s="100" t="str">
        <f t="array" ref="AS853">IF($AQ853,QUARTILE(IF(G3SelectionMask="x",IF(INDEX(RawDataRefData,$E853,0)&gt;0,INDEX(RawDataRefData,$E853,0)),""),1),"")</f>
        <v/>
      </c>
      <c r="AT853" s="100" t="str">
        <f t="array" ref="AT853">IF($AQ853,QUARTILE(IF(G3SelectionMask="x",IF(INDEX(RawDataRefData,$E853,0)&gt;0,INDEX(RawDataRefData,$E853,0)),""),3),"")</f>
        <v/>
      </c>
      <c r="AU853" s="100" t="str">
        <f t="array" ref="AU853">IF($AQ853,MIN(IF(G3SelectionMask="x",IF(INDEX(RawDataRefData,$E853,0)&gt;0,INDEX(RawDataRefData,$E853,0)),"")),"")</f>
        <v/>
      </c>
      <c r="AV853" s="100" t="str">
        <f t="array" ref="AV853">IF($AQ853,MAX(IF(G3SelectionMask="x",IF(INDEX(RawDataRefData,$E853,0)&gt;0,INDEX(RawDataRefData,$E853,0)),"")),"")</f>
        <v/>
      </c>
      <c r="AW853" s="100" t="str">
        <f t="shared" ref="AW853:AW916" si="329">IF($AQ853,AVERAGEIF(G3SelectionMask,"x",INDEX(RawDataRefData,$E853,0)),"")</f>
        <v/>
      </c>
      <c r="AX853" s="100" t="str">
        <f t="array" ref="AX853">IF($AQ853,STDEVA(IF(G3SelectionMask="x",IF(INDEX(RawDataRefData,$E853,0)&gt;0,INDEX(RawDataRefData,$E853,0)),"")),"")</f>
        <v/>
      </c>
      <c r="AY853" s="101" t="b">
        <f t="shared" ref="AY853:AY916" si="330">COUNTIFS(G4SelectionMask,"x",INDEX(RawDataRefData,$E853,0),"&gt;0")&gt;=RuleofN</f>
        <v>0</v>
      </c>
      <c r="AZ853" s="101" t="str">
        <f t="array" ref="AZ853">IF($AY853,MEDIAN(IF(G4SelectionMask="x",IF(INDEX(RawDataRefData,$E853,0)&gt;0,INDEX(RawDataRefData,$E853,0)),"")),"")</f>
        <v/>
      </c>
      <c r="BA853" s="101" t="str">
        <f t="array" ref="BA853">IF($AY853,QUARTILE(IF(G4SelectionMask="x",IF(INDEX(RawDataRefData,$E853,0)&gt;0,INDEX(RawDataRefData,$E853,0)),""),1),"")</f>
        <v/>
      </c>
      <c r="BB853" s="101" t="str">
        <f t="array" ref="BB853">IF($AY853,QUARTILE(IF(G4SelectionMask="x",IF(INDEX(RawDataRefData,$E853,0)&gt;0,INDEX(RawDataRefData,$E853,0)),""),3),"")</f>
        <v/>
      </c>
      <c r="BC853" s="101" t="str">
        <f t="array" ref="BC853">IF($AY853,MIN(IF(G4SelectionMask="x",IF(INDEX(RawDataRefData,$E853,0)&gt;0,INDEX(RawDataRefData,$E853,0)),"")),"")</f>
        <v/>
      </c>
      <c r="BD853" s="101" t="str">
        <f t="array" ref="BD853">IF($AY853,MAX(IF(G4SelectionMask="x",IF(INDEX(RawDataRefData,$E853,0)&gt;0,INDEX(RawDataRefData,$E853,0)),"")),"")</f>
        <v/>
      </c>
      <c r="BE853" s="101" t="str">
        <f t="shared" ref="BE853:BE916" si="331">IF($AY853,AVERAGEIF(G4SelectionMask,"x",INDEX(RawDataRefData,$E853,0)),"")</f>
        <v/>
      </c>
      <c r="BF853" s="101" t="str">
        <f t="array" ref="BF853">IF($AY853,STDEVA(IF(G4SelectionMask="x",IF(INDEX(RawDataRefData,$E853,0)&gt;0,INDEX(RawDataRefData,$E853,0)),"")),"")</f>
        <v/>
      </c>
      <c r="BG853" s="100" t="b">
        <f t="shared" ref="BG853:BG916" si="332">COUNTIFS(G5SelectionMask,"x",INDEX(RawDataRefData,$E853,0),"&gt;0")&gt;=RuleofN</f>
        <v>0</v>
      </c>
      <c r="BH853" s="100" t="str">
        <f t="array" ref="BH853">IF($BG853,MEDIAN(IF(G5SelectionMask="x",IF(INDEX(RawDataRefData,$E853,0)&gt;0,INDEX(RawDataRefData,$E853,0)),"")),"")</f>
        <v/>
      </c>
      <c r="BI853" s="100" t="str">
        <f t="array" ref="BI853">IF($BG853,QUARTILE(IF(G5SelectionMask="x",IF(INDEX(RawDataRefData,$E853,0)&gt;0,INDEX(RawDataRefData,$E853,0)),""),1),"")</f>
        <v/>
      </c>
      <c r="BJ853" s="100" t="str">
        <f t="array" ref="BJ853">IF($BG853,QUARTILE(IF(G5SelectionMask="x",IF(INDEX(RawDataRefData,$E853,0)&gt;0,INDEX(RawDataRefData,$E853,0)),""),3),"")</f>
        <v/>
      </c>
      <c r="BK853" s="100" t="str">
        <f t="array" ref="BK853">IF($BG853,MIN(IF(G5SelectionMask="x",IF(INDEX(RawDataRefData,$E853,0)&gt;0,INDEX(RawDataRefData,$E853,0)),"")),"")</f>
        <v/>
      </c>
      <c r="BL853" s="100" t="str">
        <f t="array" ref="BL853">IF($BG853,MAX(IF(G5SelectionMask="x",IF(INDEX(RawDataRefData,$E853,0)&gt;0,INDEX(RawDataRefData,$E853,0)),"")),"")</f>
        <v/>
      </c>
      <c r="BM853" s="100" t="str">
        <f t="shared" ref="BM853:BM916" si="333">IF($BG853,AVERAGEIF(G5SelectionMask,"x",INDEX(RawDataRefData,$E853,0)),"")</f>
        <v/>
      </c>
      <c r="BN853" s="103" t="str">
        <f t="array" ref="BN853">IF($BG853,STDEVA(IF(G5SelectionMask="x",IF(INDEX(RawDataRefData,$E853,0)&gt;0,INDEX(RawDataRefData,$E853,0)),"")),"")</f>
        <v/>
      </c>
      <c r="BO853" s="104"/>
      <c r="BP853" s="105">
        <v>1</v>
      </c>
      <c r="BQ853" s="105">
        <v>4</v>
      </c>
      <c r="BR853" s="105">
        <v>3</v>
      </c>
      <c r="BS853" s="105">
        <v>4</v>
      </c>
      <c r="BT853" s="105">
        <v>4</v>
      </c>
      <c r="BU853" s="105">
        <v>4</v>
      </c>
      <c r="BV853" s="105">
        <v>1</v>
      </c>
      <c r="BW853" s="105">
        <v>2</v>
      </c>
      <c r="BX853" s="105">
        <v>1</v>
      </c>
      <c r="BY853" s="105">
        <v>1</v>
      </c>
      <c r="BZ853" s="105">
        <v>3</v>
      </c>
      <c r="CA853" s="105">
        <v>2</v>
      </c>
      <c r="CB853" s="105">
        <v>2</v>
      </c>
      <c r="CC853" s="105">
        <v>1</v>
      </c>
      <c r="CD853" s="105">
        <v>2</v>
      </c>
    </row>
    <row r="854" spans="1:82" x14ac:dyDescent="0.2">
      <c r="A854" s="33">
        <f t="shared" si="264"/>
        <v>0</v>
      </c>
      <c r="B854" s="218"/>
      <c r="C854" s="215"/>
      <c r="D854" s="224"/>
      <c r="E854" s="72">
        <f t="shared" si="326"/>
        <v>845</v>
      </c>
      <c r="F854" s="9" t="s">
        <v>1097</v>
      </c>
      <c r="H854" s="9" t="s">
        <v>1214</v>
      </c>
      <c r="I854" s="9" t="s">
        <v>342</v>
      </c>
      <c r="J854" s="9" t="s">
        <v>1859</v>
      </c>
      <c r="K854" s="100">
        <f t="shared" si="311"/>
        <v>4</v>
      </c>
      <c r="L854" s="100"/>
      <c r="M854" s="100"/>
      <c r="N854" s="100"/>
      <c r="O854" s="100"/>
      <c r="P854" s="101">
        <f t="shared" si="312"/>
        <v>2</v>
      </c>
      <c r="Q854" s="102">
        <f t="shared" si="313"/>
        <v>4</v>
      </c>
      <c r="R854" s="102">
        <f t="shared" si="314"/>
        <v>4</v>
      </c>
      <c r="S854" s="102">
        <f t="shared" si="315"/>
        <v>4</v>
      </c>
      <c r="T854" s="102">
        <f t="shared" si="316"/>
        <v>1</v>
      </c>
      <c r="U854" s="102">
        <f t="shared" si="317"/>
        <v>1</v>
      </c>
      <c r="V854" s="102">
        <f t="shared" si="318"/>
        <v>3</v>
      </c>
      <c r="W854" s="102">
        <f t="shared" si="319"/>
        <v>4</v>
      </c>
      <c r="X854" s="102">
        <f t="shared" si="320"/>
        <v>4</v>
      </c>
      <c r="Y854" s="102">
        <f t="shared" si="321"/>
        <v>1</v>
      </c>
      <c r="Z854" s="102">
        <f t="shared" si="322"/>
        <v>1</v>
      </c>
      <c r="AA854" s="100" t="b">
        <f t="shared" si="323"/>
        <v>1</v>
      </c>
      <c r="AB854" s="100">
        <f t="array" ref="AB854">IF($AA854,MEDIAN(IF(G1SelectionMask="x",IF(INDEX(RawDataRefData,$E854,0)&gt;0,INDEX(RawDataRefData,$E854,0)),"")),"")</f>
        <v>3</v>
      </c>
      <c r="AC854" s="100">
        <f t="array" ref="AC854">IF($AA854,QUARTILE(IF(G1SelectionMask="x",IF(INDEX(RawDataRefData,$E854,0)&gt;0,INDEX(RawDataRefData,$E854,0)),""),1),"")</f>
        <v>1</v>
      </c>
      <c r="AD854" s="100">
        <f t="array" ref="AD854">IF($AA854,QUARTILE(IF(G1SelectionMask="x",IF(INDEX(RawDataRefData,$E854,0)&gt;0,INDEX(RawDataRefData,$E854,0)),""),3),"")</f>
        <v>4</v>
      </c>
      <c r="AE854" s="100">
        <f t="array" ref="AE854">IF($AA854,MIN(IF(G1SelectionMask="x",IF(INDEX(RawDataRefData,$E854,0)&gt;0,INDEX(RawDataRefData,$E854,0)),"")),"")</f>
        <v>1</v>
      </c>
      <c r="AF854" s="100">
        <f t="array" ref="AF854">IF($AA854,MAX(IF(G1SelectionMask="x",IF(INDEX(RawDataRefData,$E854,0)&gt;0,INDEX(RawDataRefData,$E854,0)),"")),"")</f>
        <v>4</v>
      </c>
      <c r="AG854" s="100">
        <f t="shared" si="324"/>
        <v>2.6363636363636362</v>
      </c>
      <c r="AH854" s="100">
        <f t="array" ref="AH854">IF($AA854,STDEVA(IF(G1SelectionMask="x",IF(INDEX(RawDataRefData,$E854,0)&gt;0,INDEX(RawDataRefData,$E854,0)),"")),"")</f>
        <v>1.4333685689819819</v>
      </c>
      <c r="AI854" s="101" t="b">
        <f t="shared" si="325"/>
        <v>1</v>
      </c>
      <c r="AJ854" s="101">
        <f t="array" ref="AJ854">IF($AI854,MEDIAN(IF(G2SelectionMask="x",IF(INDEX(RawDataRefData,$E854,0)&gt;0,INDEX(RawDataRefData,$E854,0)),"")),"")</f>
        <v>2</v>
      </c>
      <c r="AK854" s="101">
        <f t="array" ref="AK854">IF($AI854,QUARTILE(IF(G2SelectionMask="x",IF(INDEX(RawDataRefData,$E854,0)&gt;0,INDEX(RawDataRefData,$E854,0)),""),1),"")</f>
        <v>1</v>
      </c>
      <c r="AL854" s="101">
        <f t="array" ref="AL854">IF($AI854,QUARTILE(IF(G2SelectionMask="x",IF(INDEX(RawDataRefData,$E854,0)&gt;0,INDEX(RawDataRefData,$E854,0)),""),3),"")</f>
        <v>3.5</v>
      </c>
      <c r="AM854" s="101">
        <f t="array" ref="AM854">IF($AI854,MIN(IF(G2SelectionMask="x",IF(INDEX(RawDataRefData,$E854,0)&gt;0,INDEX(RawDataRefData,$E854,0)),"")),"")</f>
        <v>1</v>
      </c>
      <c r="AN854" s="101">
        <f t="array" ref="AN854">IF($AI854,MAX(IF(G2SelectionMask="x",IF(INDEX(RawDataRefData,$E854,0)&gt;0,INDEX(RawDataRefData,$E854,0)),"")),"")</f>
        <v>4</v>
      </c>
      <c r="AO854" s="101">
        <f t="shared" si="327"/>
        <v>2.2727272727272729</v>
      </c>
      <c r="AP854" s="101">
        <f t="array" ref="AP854">IF($AI854,STDEVA(IF(G2SelectionMask="x",IF(INDEX(RawDataRefData,$E854,0)&gt;0,INDEX(RawDataRefData,$E854,0)),"")),"")</f>
        <v>1.3483997249264841</v>
      </c>
      <c r="AQ854" s="100" t="b">
        <f t="shared" si="328"/>
        <v>0</v>
      </c>
      <c r="AR854" s="100" t="str">
        <f t="array" ref="AR854">IF($AQ854,MEDIAN(IF(G3SelectionMask="x",IF(INDEX(RawDataRefData,$E854,0)&gt;0,INDEX(RawDataRefData,$E854,0)),"")),"")</f>
        <v/>
      </c>
      <c r="AS854" s="100" t="str">
        <f t="array" ref="AS854">IF($AQ854,QUARTILE(IF(G3SelectionMask="x",IF(INDEX(RawDataRefData,$E854,0)&gt;0,INDEX(RawDataRefData,$E854,0)),""),1),"")</f>
        <v/>
      </c>
      <c r="AT854" s="100" t="str">
        <f t="array" ref="AT854">IF($AQ854,QUARTILE(IF(G3SelectionMask="x",IF(INDEX(RawDataRefData,$E854,0)&gt;0,INDEX(RawDataRefData,$E854,0)),""),3),"")</f>
        <v/>
      </c>
      <c r="AU854" s="100" t="str">
        <f t="array" ref="AU854">IF($AQ854,MIN(IF(G3SelectionMask="x",IF(INDEX(RawDataRefData,$E854,0)&gt;0,INDEX(RawDataRefData,$E854,0)),"")),"")</f>
        <v/>
      </c>
      <c r="AV854" s="100" t="str">
        <f t="array" ref="AV854">IF($AQ854,MAX(IF(G3SelectionMask="x",IF(INDEX(RawDataRefData,$E854,0)&gt;0,INDEX(RawDataRefData,$E854,0)),"")),"")</f>
        <v/>
      </c>
      <c r="AW854" s="100" t="str">
        <f t="shared" si="329"/>
        <v/>
      </c>
      <c r="AX854" s="100" t="str">
        <f t="array" ref="AX854">IF($AQ854,STDEVA(IF(G3SelectionMask="x",IF(INDEX(RawDataRefData,$E854,0)&gt;0,INDEX(RawDataRefData,$E854,0)),"")),"")</f>
        <v/>
      </c>
      <c r="AY854" s="101" t="b">
        <f t="shared" si="330"/>
        <v>0</v>
      </c>
      <c r="AZ854" s="101" t="str">
        <f t="array" ref="AZ854">IF($AY854,MEDIAN(IF(G4SelectionMask="x",IF(INDEX(RawDataRefData,$E854,0)&gt;0,INDEX(RawDataRefData,$E854,0)),"")),"")</f>
        <v/>
      </c>
      <c r="BA854" s="101" t="str">
        <f t="array" ref="BA854">IF($AY854,QUARTILE(IF(G4SelectionMask="x",IF(INDEX(RawDataRefData,$E854,0)&gt;0,INDEX(RawDataRefData,$E854,0)),""),1),"")</f>
        <v/>
      </c>
      <c r="BB854" s="101" t="str">
        <f t="array" ref="BB854">IF($AY854,QUARTILE(IF(G4SelectionMask="x",IF(INDEX(RawDataRefData,$E854,0)&gt;0,INDEX(RawDataRefData,$E854,0)),""),3),"")</f>
        <v/>
      </c>
      <c r="BC854" s="101" t="str">
        <f t="array" ref="BC854">IF($AY854,MIN(IF(G4SelectionMask="x",IF(INDEX(RawDataRefData,$E854,0)&gt;0,INDEX(RawDataRefData,$E854,0)),"")),"")</f>
        <v/>
      </c>
      <c r="BD854" s="101" t="str">
        <f t="array" ref="BD854">IF($AY854,MAX(IF(G4SelectionMask="x",IF(INDEX(RawDataRefData,$E854,0)&gt;0,INDEX(RawDataRefData,$E854,0)),"")),"")</f>
        <v/>
      </c>
      <c r="BE854" s="101" t="str">
        <f t="shared" si="331"/>
        <v/>
      </c>
      <c r="BF854" s="101" t="str">
        <f t="array" ref="BF854">IF($AY854,STDEVA(IF(G4SelectionMask="x",IF(INDEX(RawDataRefData,$E854,0)&gt;0,INDEX(RawDataRefData,$E854,0)),"")),"")</f>
        <v/>
      </c>
      <c r="BG854" s="100" t="b">
        <f t="shared" si="332"/>
        <v>0</v>
      </c>
      <c r="BH854" s="100" t="str">
        <f t="array" ref="BH854">IF($BG854,MEDIAN(IF(G5SelectionMask="x",IF(INDEX(RawDataRefData,$E854,0)&gt;0,INDEX(RawDataRefData,$E854,0)),"")),"")</f>
        <v/>
      </c>
      <c r="BI854" s="100" t="str">
        <f t="array" ref="BI854">IF($BG854,QUARTILE(IF(G5SelectionMask="x",IF(INDEX(RawDataRefData,$E854,0)&gt;0,INDEX(RawDataRefData,$E854,0)),""),1),"")</f>
        <v/>
      </c>
      <c r="BJ854" s="100" t="str">
        <f t="array" ref="BJ854">IF($BG854,QUARTILE(IF(G5SelectionMask="x",IF(INDEX(RawDataRefData,$E854,0)&gt;0,INDEX(RawDataRefData,$E854,0)),""),3),"")</f>
        <v/>
      </c>
      <c r="BK854" s="100" t="str">
        <f t="array" ref="BK854">IF($BG854,MIN(IF(G5SelectionMask="x",IF(INDEX(RawDataRefData,$E854,0)&gt;0,INDEX(RawDataRefData,$E854,0)),"")),"")</f>
        <v/>
      </c>
      <c r="BL854" s="100" t="str">
        <f t="array" ref="BL854">IF($BG854,MAX(IF(G5SelectionMask="x",IF(INDEX(RawDataRefData,$E854,0)&gt;0,INDEX(RawDataRefData,$E854,0)),"")),"")</f>
        <v/>
      </c>
      <c r="BM854" s="100" t="str">
        <f t="shared" si="333"/>
        <v/>
      </c>
      <c r="BN854" s="103" t="str">
        <f t="array" ref="BN854">IF($BG854,STDEVA(IF(G5SelectionMask="x",IF(INDEX(RawDataRefData,$E854,0)&gt;0,INDEX(RawDataRefData,$E854,0)),"")),"")</f>
        <v/>
      </c>
      <c r="BO854" s="104"/>
      <c r="BP854" s="105">
        <v>4</v>
      </c>
      <c r="BQ854" s="105">
        <v>2</v>
      </c>
      <c r="BR854" s="105">
        <v>4</v>
      </c>
      <c r="BS854" s="105">
        <v>4</v>
      </c>
      <c r="BT854" s="105">
        <v>4</v>
      </c>
      <c r="BU854" s="105">
        <v>1</v>
      </c>
      <c r="BV854" s="105">
        <v>1</v>
      </c>
      <c r="BW854" s="105">
        <v>3</v>
      </c>
      <c r="BX854" s="105">
        <v>4</v>
      </c>
      <c r="BY854" s="105">
        <v>4</v>
      </c>
      <c r="BZ854" s="105">
        <v>1</v>
      </c>
      <c r="CA854" s="105">
        <v>1</v>
      </c>
      <c r="CB854" s="105">
        <v>1</v>
      </c>
      <c r="CC854" s="105">
        <v>1</v>
      </c>
      <c r="CD854" s="105">
        <v>3</v>
      </c>
    </row>
    <row r="855" spans="1:82" x14ac:dyDescent="0.2">
      <c r="A855" s="33">
        <f t="shared" si="264"/>
        <v>0</v>
      </c>
      <c r="B855" s="218"/>
      <c r="C855" s="215"/>
      <c r="D855" s="224"/>
      <c r="E855" s="72">
        <f t="shared" si="326"/>
        <v>846</v>
      </c>
      <c r="F855" s="9" t="s">
        <v>1098</v>
      </c>
      <c r="H855" s="9" t="s">
        <v>1214</v>
      </c>
      <c r="I855" s="9" t="s">
        <v>342</v>
      </c>
      <c r="J855" s="9" t="s">
        <v>1859</v>
      </c>
      <c r="K855" s="100">
        <f t="shared" si="311"/>
        <v>2</v>
      </c>
      <c r="L855" s="100"/>
      <c r="M855" s="100"/>
      <c r="N855" s="100"/>
      <c r="O855" s="100"/>
      <c r="P855" s="101">
        <f t="shared" si="312"/>
        <v>3</v>
      </c>
      <c r="Q855" s="102">
        <f t="shared" si="313"/>
        <v>2</v>
      </c>
      <c r="R855" s="102">
        <f t="shared" si="314"/>
        <v>2</v>
      </c>
      <c r="S855" s="102">
        <f t="shared" si="315"/>
        <v>1</v>
      </c>
      <c r="T855" s="102">
        <f t="shared" si="316"/>
        <v>4</v>
      </c>
      <c r="U855" s="102">
        <f t="shared" si="317"/>
        <v>1</v>
      </c>
      <c r="V855" s="102">
        <f t="shared" si="318"/>
        <v>1</v>
      </c>
      <c r="W855" s="102">
        <f t="shared" si="319"/>
        <v>1</v>
      </c>
      <c r="X855" s="102">
        <f t="shared" si="320"/>
        <v>3</v>
      </c>
      <c r="Y855" s="102">
        <f t="shared" si="321"/>
        <v>4</v>
      </c>
      <c r="Z855" s="102">
        <f t="shared" si="322"/>
        <v>4</v>
      </c>
      <c r="AA855" s="100" t="b">
        <f t="shared" si="323"/>
        <v>1</v>
      </c>
      <c r="AB855" s="100">
        <f t="array" ref="AB855">IF($AA855,MEDIAN(IF(G1SelectionMask="x",IF(INDEX(RawDataRefData,$E855,0)&gt;0,INDEX(RawDataRefData,$E855,0)),"")),"")</f>
        <v>2</v>
      </c>
      <c r="AC855" s="100">
        <f t="array" ref="AC855">IF($AA855,QUARTILE(IF(G1SelectionMask="x",IF(INDEX(RawDataRefData,$E855,0)&gt;0,INDEX(RawDataRefData,$E855,0)),""),1),"")</f>
        <v>1</v>
      </c>
      <c r="AD855" s="100">
        <f t="array" ref="AD855">IF($AA855,QUARTILE(IF(G1SelectionMask="x",IF(INDEX(RawDataRefData,$E855,0)&gt;0,INDEX(RawDataRefData,$E855,0)),""),3),"")</f>
        <v>3.5</v>
      </c>
      <c r="AE855" s="100">
        <f t="array" ref="AE855">IF($AA855,MIN(IF(G1SelectionMask="x",IF(INDEX(RawDataRefData,$E855,0)&gt;0,INDEX(RawDataRefData,$E855,0)),"")),"")</f>
        <v>1</v>
      </c>
      <c r="AF855" s="100">
        <f t="array" ref="AF855">IF($AA855,MAX(IF(G1SelectionMask="x",IF(INDEX(RawDataRefData,$E855,0)&gt;0,INDEX(RawDataRefData,$E855,0)),"")),"")</f>
        <v>4</v>
      </c>
      <c r="AG855" s="100">
        <f t="shared" si="324"/>
        <v>2.3636363636363638</v>
      </c>
      <c r="AH855" s="100">
        <f t="array" ref="AH855">IF($AA855,STDEVA(IF(G1SelectionMask="x",IF(INDEX(RawDataRefData,$E855,0)&gt;0,INDEX(RawDataRefData,$E855,0)),"")),"")</f>
        <v>1.2862913567871996</v>
      </c>
      <c r="AI855" s="101" t="b">
        <f t="shared" si="325"/>
        <v>1</v>
      </c>
      <c r="AJ855" s="101">
        <f t="array" ref="AJ855">IF($AI855,MEDIAN(IF(G2SelectionMask="x",IF(INDEX(RawDataRefData,$E855,0)&gt;0,INDEX(RawDataRefData,$E855,0)),"")),"")</f>
        <v>3</v>
      </c>
      <c r="AK855" s="101">
        <f t="array" ref="AK855">IF($AI855,QUARTILE(IF(G2SelectionMask="x",IF(INDEX(RawDataRefData,$E855,0)&gt;0,INDEX(RawDataRefData,$E855,0)),""),1),"")</f>
        <v>1.5</v>
      </c>
      <c r="AL855" s="101">
        <f t="array" ref="AL855">IF($AI855,QUARTILE(IF(G2SelectionMask="x",IF(INDEX(RawDataRefData,$E855,0)&gt;0,INDEX(RawDataRefData,$E855,0)),""),3),"")</f>
        <v>3.5</v>
      </c>
      <c r="AM855" s="101">
        <f t="array" ref="AM855">IF($AI855,MIN(IF(G2SelectionMask="x",IF(INDEX(RawDataRefData,$E855,0)&gt;0,INDEX(RawDataRefData,$E855,0)),"")),"")</f>
        <v>1</v>
      </c>
      <c r="AN855" s="101">
        <f t="array" ref="AN855">IF($AI855,MAX(IF(G2SelectionMask="x",IF(INDEX(RawDataRefData,$E855,0)&gt;0,INDEX(RawDataRefData,$E855,0)),"")),"")</f>
        <v>4</v>
      </c>
      <c r="AO855" s="101">
        <f t="shared" si="327"/>
        <v>2.6363636363636362</v>
      </c>
      <c r="AP855" s="101">
        <f t="array" ref="AP855">IF($AI855,STDEVA(IF(G2SelectionMask="x",IF(INDEX(RawDataRefData,$E855,0)&gt;0,INDEX(RawDataRefData,$E855,0)),"")),"")</f>
        <v>1.2060453783110545</v>
      </c>
      <c r="AQ855" s="100" t="b">
        <f t="shared" si="328"/>
        <v>0</v>
      </c>
      <c r="AR855" s="100" t="str">
        <f t="array" ref="AR855">IF($AQ855,MEDIAN(IF(G3SelectionMask="x",IF(INDEX(RawDataRefData,$E855,0)&gt;0,INDEX(RawDataRefData,$E855,0)),"")),"")</f>
        <v/>
      </c>
      <c r="AS855" s="100" t="str">
        <f t="array" ref="AS855">IF($AQ855,QUARTILE(IF(G3SelectionMask="x",IF(INDEX(RawDataRefData,$E855,0)&gt;0,INDEX(RawDataRefData,$E855,0)),""),1),"")</f>
        <v/>
      </c>
      <c r="AT855" s="100" t="str">
        <f t="array" ref="AT855">IF($AQ855,QUARTILE(IF(G3SelectionMask="x",IF(INDEX(RawDataRefData,$E855,0)&gt;0,INDEX(RawDataRefData,$E855,0)),""),3),"")</f>
        <v/>
      </c>
      <c r="AU855" s="100" t="str">
        <f t="array" ref="AU855">IF($AQ855,MIN(IF(G3SelectionMask="x",IF(INDEX(RawDataRefData,$E855,0)&gt;0,INDEX(RawDataRefData,$E855,0)),"")),"")</f>
        <v/>
      </c>
      <c r="AV855" s="100" t="str">
        <f t="array" ref="AV855">IF($AQ855,MAX(IF(G3SelectionMask="x",IF(INDEX(RawDataRefData,$E855,0)&gt;0,INDEX(RawDataRefData,$E855,0)),"")),"")</f>
        <v/>
      </c>
      <c r="AW855" s="100" t="str">
        <f t="shared" si="329"/>
        <v/>
      </c>
      <c r="AX855" s="100" t="str">
        <f t="array" ref="AX855">IF($AQ855,STDEVA(IF(G3SelectionMask="x",IF(INDEX(RawDataRefData,$E855,0)&gt;0,INDEX(RawDataRefData,$E855,0)),"")),"")</f>
        <v/>
      </c>
      <c r="AY855" s="101" t="b">
        <f t="shared" si="330"/>
        <v>0</v>
      </c>
      <c r="AZ855" s="101" t="str">
        <f t="array" ref="AZ855">IF($AY855,MEDIAN(IF(G4SelectionMask="x",IF(INDEX(RawDataRefData,$E855,0)&gt;0,INDEX(RawDataRefData,$E855,0)),"")),"")</f>
        <v/>
      </c>
      <c r="BA855" s="101" t="str">
        <f t="array" ref="BA855">IF($AY855,QUARTILE(IF(G4SelectionMask="x",IF(INDEX(RawDataRefData,$E855,0)&gt;0,INDEX(RawDataRefData,$E855,0)),""),1),"")</f>
        <v/>
      </c>
      <c r="BB855" s="101" t="str">
        <f t="array" ref="BB855">IF($AY855,QUARTILE(IF(G4SelectionMask="x",IF(INDEX(RawDataRefData,$E855,0)&gt;0,INDEX(RawDataRefData,$E855,0)),""),3),"")</f>
        <v/>
      </c>
      <c r="BC855" s="101" t="str">
        <f t="array" ref="BC855">IF($AY855,MIN(IF(G4SelectionMask="x",IF(INDEX(RawDataRefData,$E855,0)&gt;0,INDEX(RawDataRefData,$E855,0)),"")),"")</f>
        <v/>
      </c>
      <c r="BD855" s="101" t="str">
        <f t="array" ref="BD855">IF($AY855,MAX(IF(G4SelectionMask="x",IF(INDEX(RawDataRefData,$E855,0)&gt;0,INDEX(RawDataRefData,$E855,0)),"")),"")</f>
        <v/>
      </c>
      <c r="BE855" s="101" t="str">
        <f t="shared" si="331"/>
        <v/>
      </c>
      <c r="BF855" s="101" t="str">
        <f t="array" ref="BF855">IF($AY855,STDEVA(IF(G4SelectionMask="x",IF(INDEX(RawDataRefData,$E855,0)&gt;0,INDEX(RawDataRefData,$E855,0)),"")),"")</f>
        <v/>
      </c>
      <c r="BG855" s="100" t="b">
        <f t="shared" si="332"/>
        <v>0</v>
      </c>
      <c r="BH855" s="100" t="str">
        <f t="array" ref="BH855">IF($BG855,MEDIAN(IF(G5SelectionMask="x",IF(INDEX(RawDataRefData,$E855,0)&gt;0,INDEX(RawDataRefData,$E855,0)),"")),"")</f>
        <v/>
      </c>
      <c r="BI855" s="100" t="str">
        <f t="array" ref="BI855">IF($BG855,QUARTILE(IF(G5SelectionMask="x",IF(INDEX(RawDataRefData,$E855,0)&gt;0,INDEX(RawDataRefData,$E855,0)),""),1),"")</f>
        <v/>
      </c>
      <c r="BJ855" s="100" t="str">
        <f t="array" ref="BJ855">IF($BG855,QUARTILE(IF(G5SelectionMask="x",IF(INDEX(RawDataRefData,$E855,0)&gt;0,INDEX(RawDataRefData,$E855,0)),""),3),"")</f>
        <v/>
      </c>
      <c r="BK855" s="100" t="str">
        <f t="array" ref="BK855">IF($BG855,MIN(IF(G5SelectionMask="x",IF(INDEX(RawDataRefData,$E855,0)&gt;0,INDEX(RawDataRefData,$E855,0)),"")),"")</f>
        <v/>
      </c>
      <c r="BL855" s="100" t="str">
        <f t="array" ref="BL855">IF($BG855,MAX(IF(G5SelectionMask="x",IF(INDEX(RawDataRefData,$E855,0)&gt;0,INDEX(RawDataRefData,$E855,0)),"")),"")</f>
        <v/>
      </c>
      <c r="BM855" s="100" t="str">
        <f t="shared" si="333"/>
        <v/>
      </c>
      <c r="BN855" s="103" t="str">
        <f t="array" ref="BN855">IF($BG855,STDEVA(IF(G5SelectionMask="x",IF(INDEX(RawDataRefData,$E855,0)&gt;0,INDEX(RawDataRefData,$E855,0)),"")),"")</f>
        <v/>
      </c>
      <c r="BO855" s="104"/>
      <c r="BP855" s="105">
        <v>2</v>
      </c>
      <c r="BQ855" s="105">
        <v>3</v>
      </c>
      <c r="BR855" s="105">
        <v>2</v>
      </c>
      <c r="BS855" s="105">
        <v>2</v>
      </c>
      <c r="BT855" s="105">
        <v>1</v>
      </c>
      <c r="BU855" s="105">
        <v>4</v>
      </c>
      <c r="BV855" s="105">
        <v>1</v>
      </c>
      <c r="BW855" s="105">
        <v>1</v>
      </c>
      <c r="BX855" s="105">
        <v>1</v>
      </c>
      <c r="BY855" s="105">
        <v>3</v>
      </c>
      <c r="BZ855" s="105">
        <v>4</v>
      </c>
      <c r="CA855" s="105">
        <v>4</v>
      </c>
      <c r="CB855" s="105">
        <v>3</v>
      </c>
      <c r="CC855" s="105">
        <v>3</v>
      </c>
      <c r="CD855" s="105">
        <v>3</v>
      </c>
    </row>
    <row r="856" spans="1:82" x14ac:dyDescent="0.2">
      <c r="A856" s="33">
        <f t="shared" si="264"/>
        <v>0</v>
      </c>
      <c r="B856" s="218"/>
      <c r="C856" s="215"/>
      <c r="D856" s="224"/>
      <c r="E856" s="72">
        <f t="shared" si="326"/>
        <v>847</v>
      </c>
      <c r="F856" s="9" t="s">
        <v>1099</v>
      </c>
      <c r="H856" s="9" t="s">
        <v>1214</v>
      </c>
      <c r="I856" s="9" t="s">
        <v>342</v>
      </c>
      <c r="J856" s="9" t="s">
        <v>1859</v>
      </c>
      <c r="K856" s="100">
        <f t="shared" si="311"/>
        <v>4</v>
      </c>
      <c r="L856" s="100"/>
      <c r="M856" s="100"/>
      <c r="N856" s="100"/>
      <c r="O856" s="100"/>
      <c r="P856" s="101">
        <f t="shared" si="312"/>
        <v>1</v>
      </c>
      <c r="Q856" s="102">
        <f t="shared" si="313"/>
        <v>4</v>
      </c>
      <c r="R856" s="102">
        <f t="shared" si="314"/>
        <v>2</v>
      </c>
      <c r="S856" s="102">
        <f t="shared" si="315"/>
        <v>2</v>
      </c>
      <c r="T856" s="102">
        <f t="shared" si="316"/>
        <v>3</v>
      </c>
      <c r="U856" s="102">
        <f t="shared" si="317"/>
        <v>2</v>
      </c>
      <c r="V856" s="102">
        <f t="shared" si="318"/>
        <v>2</v>
      </c>
      <c r="W856" s="102">
        <f t="shared" si="319"/>
        <v>2</v>
      </c>
      <c r="X856" s="102">
        <f t="shared" si="320"/>
        <v>2</v>
      </c>
      <c r="Y856" s="102">
        <f t="shared" si="321"/>
        <v>2</v>
      </c>
      <c r="Z856" s="102">
        <f t="shared" si="322"/>
        <v>3</v>
      </c>
      <c r="AA856" s="100" t="b">
        <f t="shared" si="323"/>
        <v>1</v>
      </c>
      <c r="AB856" s="100">
        <f t="array" ref="AB856">IF($AA856,MEDIAN(IF(G1SelectionMask="x",IF(INDEX(RawDataRefData,$E856,0)&gt;0,INDEX(RawDataRefData,$E856,0)),"")),"")</f>
        <v>2</v>
      </c>
      <c r="AC856" s="100">
        <f t="array" ref="AC856">IF($AA856,QUARTILE(IF(G1SelectionMask="x",IF(INDEX(RawDataRefData,$E856,0)&gt;0,INDEX(RawDataRefData,$E856,0)),""),1),"")</f>
        <v>2</v>
      </c>
      <c r="AD856" s="100">
        <f t="array" ref="AD856">IF($AA856,QUARTILE(IF(G1SelectionMask="x",IF(INDEX(RawDataRefData,$E856,0)&gt;0,INDEX(RawDataRefData,$E856,0)),""),3),"")</f>
        <v>2.5</v>
      </c>
      <c r="AE856" s="100">
        <f t="array" ref="AE856">IF($AA856,MIN(IF(G1SelectionMask="x",IF(INDEX(RawDataRefData,$E856,0)&gt;0,INDEX(RawDataRefData,$E856,0)),"")),"")</f>
        <v>1</v>
      </c>
      <c r="AF856" s="100">
        <f t="array" ref="AF856">IF($AA856,MAX(IF(G1SelectionMask="x",IF(INDEX(RawDataRefData,$E856,0)&gt;0,INDEX(RawDataRefData,$E856,0)),"")),"")</f>
        <v>4</v>
      </c>
      <c r="AG856" s="100">
        <f t="shared" si="324"/>
        <v>2.2727272727272729</v>
      </c>
      <c r="AH856" s="100">
        <f t="array" ref="AH856">IF($AA856,STDEVA(IF(G1SelectionMask="x",IF(INDEX(RawDataRefData,$E856,0)&gt;0,INDEX(RawDataRefData,$E856,0)),"")),"")</f>
        <v>0.78624539310689634</v>
      </c>
      <c r="AI856" s="101" t="b">
        <f t="shared" si="325"/>
        <v>1</v>
      </c>
      <c r="AJ856" s="101">
        <f t="array" ref="AJ856">IF($AI856,MEDIAN(IF(G2SelectionMask="x",IF(INDEX(RawDataRefData,$E856,0)&gt;0,INDEX(RawDataRefData,$E856,0)),"")),"")</f>
        <v>2</v>
      </c>
      <c r="AK856" s="101">
        <f t="array" ref="AK856">IF($AI856,QUARTILE(IF(G2SelectionMask="x",IF(INDEX(RawDataRefData,$E856,0)&gt;0,INDEX(RawDataRefData,$E856,0)),""),1),"")</f>
        <v>2</v>
      </c>
      <c r="AL856" s="101">
        <f t="array" ref="AL856">IF($AI856,QUARTILE(IF(G2SelectionMask="x",IF(INDEX(RawDataRefData,$E856,0)&gt;0,INDEX(RawDataRefData,$E856,0)),""),3),"")</f>
        <v>3</v>
      </c>
      <c r="AM856" s="101">
        <f t="array" ref="AM856">IF($AI856,MIN(IF(G2SelectionMask="x",IF(INDEX(RawDataRefData,$E856,0)&gt;0,INDEX(RawDataRefData,$E856,0)),"")),"")</f>
        <v>1</v>
      </c>
      <c r="AN856" s="101">
        <f t="array" ref="AN856">IF($AI856,MAX(IF(G2SelectionMask="x",IF(INDEX(RawDataRefData,$E856,0)&gt;0,INDEX(RawDataRefData,$E856,0)),"")),"")</f>
        <v>4</v>
      </c>
      <c r="AO856" s="101">
        <f t="shared" si="327"/>
        <v>2.3636363636363638</v>
      </c>
      <c r="AP856" s="101">
        <f t="array" ref="AP856">IF($AI856,STDEVA(IF(G2SelectionMask="x",IF(INDEX(RawDataRefData,$E856,0)&gt;0,INDEX(RawDataRefData,$E856,0)),"")),"")</f>
        <v>0.9244162777371755</v>
      </c>
      <c r="AQ856" s="100" t="b">
        <f t="shared" si="328"/>
        <v>0</v>
      </c>
      <c r="AR856" s="100" t="str">
        <f t="array" ref="AR856">IF($AQ856,MEDIAN(IF(G3SelectionMask="x",IF(INDEX(RawDataRefData,$E856,0)&gt;0,INDEX(RawDataRefData,$E856,0)),"")),"")</f>
        <v/>
      </c>
      <c r="AS856" s="100" t="str">
        <f t="array" ref="AS856">IF($AQ856,QUARTILE(IF(G3SelectionMask="x",IF(INDEX(RawDataRefData,$E856,0)&gt;0,INDEX(RawDataRefData,$E856,0)),""),1),"")</f>
        <v/>
      </c>
      <c r="AT856" s="100" t="str">
        <f t="array" ref="AT856">IF($AQ856,QUARTILE(IF(G3SelectionMask="x",IF(INDEX(RawDataRefData,$E856,0)&gt;0,INDEX(RawDataRefData,$E856,0)),""),3),"")</f>
        <v/>
      </c>
      <c r="AU856" s="100" t="str">
        <f t="array" ref="AU856">IF($AQ856,MIN(IF(G3SelectionMask="x",IF(INDEX(RawDataRefData,$E856,0)&gt;0,INDEX(RawDataRefData,$E856,0)),"")),"")</f>
        <v/>
      </c>
      <c r="AV856" s="100" t="str">
        <f t="array" ref="AV856">IF($AQ856,MAX(IF(G3SelectionMask="x",IF(INDEX(RawDataRefData,$E856,0)&gt;0,INDEX(RawDataRefData,$E856,0)),"")),"")</f>
        <v/>
      </c>
      <c r="AW856" s="100" t="str">
        <f t="shared" si="329"/>
        <v/>
      </c>
      <c r="AX856" s="100" t="str">
        <f t="array" ref="AX856">IF($AQ856,STDEVA(IF(G3SelectionMask="x",IF(INDEX(RawDataRefData,$E856,0)&gt;0,INDEX(RawDataRefData,$E856,0)),"")),"")</f>
        <v/>
      </c>
      <c r="AY856" s="101" t="b">
        <f t="shared" si="330"/>
        <v>0</v>
      </c>
      <c r="AZ856" s="101" t="str">
        <f t="array" ref="AZ856">IF($AY856,MEDIAN(IF(G4SelectionMask="x",IF(INDEX(RawDataRefData,$E856,0)&gt;0,INDEX(RawDataRefData,$E856,0)),"")),"")</f>
        <v/>
      </c>
      <c r="BA856" s="101" t="str">
        <f t="array" ref="BA856">IF($AY856,QUARTILE(IF(G4SelectionMask="x",IF(INDEX(RawDataRefData,$E856,0)&gt;0,INDEX(RawDataRefData,$E856,0)),""),1),"")</f>
        <v/>
      </c>
      <c r="BB856" s="101" t="str">
        <f t="array" ref="BB856">IF($AY856,QUARTILE(IF(G4SelectionMask="x",IF(INDEX(RawDataRefData,$E856,0)&gt;0,INDEX(RawDataRefData,$E856,0)),""),3),"")</f>
        <v/>
      </c>
      <c r="BC856" s="101" t="str">
        <f t="array" ref="BC856">IF($AY856,MIN(IF(G4SelectionMask="x",IF(INDEX(RawDataRefData,$E856,0)&gt;0,INDEX(RawDataRefData,$E856,0)),"")),"")</f>
        <v/>
      </c>
      <c r="BD856" s="101" t="str">
        <f t="array" ref="BD856">IF($AY856,MAX(IF(G4SelectionMask="x",IF(INDEX(RawDataRefData,$E856,0)&gt;0,INDEX(RawDataRefData,$E856,0)),"")),"")</f>
        <v/>
      </c>
      <c r="BE856" s="101" t="str">
        <f t="shared" si="331"/>
        <v/>
      </c>
      <c r="BF856" s="101" t="str">
        <f t="array" ref="BF856">IF($AY856,STDEVA(IF(G4SelectionMask="x",IF(INDEX(RawDataRefData,$E856,0)&gt;0,INDEX(RawDataRefData,$E856,0)),"")),"")</f>
        <v/>
      </c>
      <c r="BG856" s="100" t="b">
        <f t="shared" si="332"/>
        <v>0</v>
      </c>
      <c r="BH856" s="100" t="str">
        <f t="array" ref="BH856">IF($BG856,MEDIAN(IF(G5SelectionMask="x",IF(INDEX(RawDataRefData,$E856,0)&gt;0,INDEX(RawDataRefData,$E856,0)),"")),"")</f>
        <v/>
      </c>
      <c r="BI856" s="100" t="str">
        <f t="array" ref="BI856">IF($BG856,QUARTILE(IF(G5SelectionMask="x",IF(INDEX(RawDataRefData,$E856,0)&gt;0,INDEX(RawDataRefData,$E856,0)),""),1),"")</f>
        <v/>
      </c>
      <c r="BJ856" s="100" t="str">
        <f t="array" ref="BJ856">IF($BG856,QUARTILE(IF(G5SelectionMask="x",IF(INDEX(RawDataRefData,$E856,0)&gt;0,INDEX(RawDataRefData,$E856,0)),""),3),"")</f>
        <v/>
      </c>
      <c r="BK856" s="100" t="str">
        <f t="array" ref="BK856">IF($BG856,MIN(IF(G5SelectionMask="x",IF(INDEX(RawDataRefData,$E856,0)&gt;0,INDEX(RawDataRefData,$E856,0)),"")),"")</f>
        <v/>
      </c>
      <c r="BL856" s="100" t="str">
        <f t="array" ref="BL856">IF($BG856,MAX(IF(G5SelectionMask="x",IF(INDEX(RawDataRefData,$E856,0)&gt;0,INDEX(RawDataRefData,$E856,0)),"")),"")</f>
        <v/>
      </c>
      <c r="BM856" s="100" t="str">
        <f t="shared" si="333"/>
        <v/>
      </c>
      <c r="BN856" s="103" t="str">
        <f t="array" ref="BN856">IF($BG856,STDEVA(IF(G5SelectionMask="x",IF(INDEX(RawDataRefData,$E856,0)&gt;0,INDEX(RawDataRefData,$E856,0)),"")),"")</f>
        <v/>
      </c>
      <c r="BO856" s="104"/>
      <c r="BP856" s="105">
        <v>4</v>
      </c>
      <c r="BQ856" s="105">
        <v>1</v>
      </c>
      <c r="BR856" s="105">
        <v>4</v>
      </c>
      <c r="BS856" s="105">
        <v>2</v>
      </c>
      <c r="BT856" s="105">
        <v>2</v>
      </c>
      <c r="BU856" s="105">
        <v>3</v>
      </c>
      <c r="BV856" s="105">
        <v>2</v>
      </c>
      <c r="BW856" s="105">
        <v>2</v>
      </c>
      <c r="BX856" s="105">
        <v>2</v>
      </c>
      <c r="BY856" s="105">
        <v>2</v>
      </c>
      <c r="BZ856" s="105">
        <v>2</v>
      </c>
      <c r="CA856" s="105">
        <v>3</v>
      </c>
      <c r="CB856" s="105">
        <v>1</v>
      </c>
      <c r="CC856" s="105">
        <v>3</v>
      </c>
      <c r="CD856" s="105">
        <v>3</v>
      </c>
    </row>
    <row r="857" spans="1:82" x14ac:dyDescent="0.2">
      <c r="A857" s="33">
        <f t="shared" si="264"/>
        <v>0</v>
      </c>
      <c r="B857" s="218"/>
      <c r="C857" s="215"/>
      <c r="D857" s="224"/>
      <c r="E857" s="72">
        <f t="shared" si="326"/>
        <v>848</v>
      </c>
      <c r="F857" s="9" t="s">
        <v>1100</v>
      </c>
      <c r="H857" s="9" t="s">
        <v>1214</v>
      </c>
      <c r="I857" s="9" t="s">
        <v>342</v>
      </c>
      <c r="J857" s="9" t="s">
        <v>1859</v>
      </c>
      <c r="K857" s="100">
        <f t="shared" si="311"/>
        <v>4</v>
      </c>
      <c r="L857" s="100"/>
      <c r="M857" s="100"/>
      <c r="N857" s="100"/>
      <c r="O857" s="100"/>
      <c r="P857" s="101">
        <f t="shared" si="312"/>
        <v>2</v>
      </c>
      <c r="Q857" s="102">
        <f t="shared" si="313"/>
        <v>4</v>
      </c>
      <c r="R857" s="102">
        <f t="shared" si="314"/>
        <v>4</v>
      </c>
      <c r="S857" s="102">
        <f t="shared" si="315"/>
        <v>3</v>
      </c>
      <c r="T857" s="102">
        <f t="shared" si="316"/>
        <v>3</v>
      </c>
      <c r="U857" s="102">
        <f t="shared" si="317"/>
        <v>3</v>
      </c>
      <c r="V857" s="102">
        <f t="shared" si="318"/>
        <v>3</v>
      </c>
      <c r="W857" s="102">
        <f t="shared" si="319"/>
        <v>2</v>
      </c>
      <c r="X857" s="102">
        <f t="shared" si="320"/>
        <v>2</v>
      </c>
      <c r="Y857" s="102">
        <f t="shared" si="321"/>
        <v>1</v>
      </c>
      <c r="Z857" s="102">
        <f t="shared" si="322"/>
        <v>2</v>
      </c>
      <c r="AA857" s="100" t="b">
        <f t="shared" si="323"/>
        <v>1</v>
      </c>
      <c r="AB857" s="100">
        <f t="array" ref="AB857">IF($AA857,MEDIAN(IF(G1SelectionMask="x",IF(INDEX(RawDataRefData,$E857,0)&gt;0,INDEX(RawDataRefData,$E857,0)),"")),"")</f>
        <v>3</v>
      </c>
      <c r="AC857" s="100">
        <f t="array" ref="AC857">IF($AA857,QUARTILE(IF(G1SelectionMask="x",IF(INDEX(RawDataRefData,$E857,0)&gt;0,INDEX(RawDataRefData,$E857,0)),""),1),"")</f>
        <v>2</v>
      </c>
      <c r="AD857" s="100">
        <f t="array" ref="AD857">IF($AA857,QUARTILE(IF(G1SelectionMask="x",IF(INDEX(RawDataRefData,$E857,0)&gt;0,INDEX(RawDataRefData,$E857,0)),""),3),"")</f>
        <v>3</v>
      </c>
      <c r="AE857" s="100">
        <f t="array" ref="AE857">IF($AA857,MIN(IF(G1SelectionMask="x",IF(INDEX(RawDataRefData,$E857,0)&gt;0,INDEX(RawDataRefData,$E857,0)),"")),"")</f>
        <v>1</v>
      </c>
      <c r="AF857" s="100">
        <f t="array" ref="AF857">IF($AA857,MAX(IF(G1SelectionMask="x",IF(INDEX(RawDataRefData,$E857,0)&gt;0,INDEX(RawDataRefData,$E857,0)),"")),"")</f>
        <v>4</v>
      </c>
      <c r="AG857" s="100">
        <f t="shared" si="324"/>
        <v>2.6363636363636362</v>
      </c>
      <c r="AH857" s="100">
        <f t="array" ref="AH857">IF($AA857,STDEVA(IF(G1SelectionMask="x",IF(INDEX(RawDataRefData,$E857,0)&gt;0,INDEX(RawDataRefData,$E857,0)),"")),"")</f>
        <v>0.9244162777371755</v>
      </c>
      <c r="AI857" s="101" t="b">
        <f t="shared" si="325"/>
        <v>1</v>
      </c>
      <c r="AJ857" s="101">
        <f t="array" ref="AJ857">IF($AI857,MEDIAN(IF(G2SelectionMask="x",IF(INDEX(RawDataRefData,$E857,0)&gt;0,INDEX(RawDataRefData,$E857,0)),"")),"")</f>
        <v>3</v>
      </c>
      <c r="AK857" s="101">
        <f t="array" ref="AK857">IF($AI857,QUARTILE(IF(G2SelectionMask="x",IF(INDEX(RawDataRefData,$E857,0)&gt;0,INDEX(RawDataRefData,$E857,0)),""),1),"")</f>
        <v>2</v>
      </c>
      <c r="AL857" s="101">
        <f t="array" ref="AL857">IF($AI857,QUARTILE(IF(G2SelectionMask="x",IF(INDEX(RawDataRefData,$E857,0)&gt;0,INDEX(RawDataRefData,$E857,0)),""),3),"")</f>
        <v>3.5</v>
      </c>
      <c r="AM857" s="101">
        <f t="array" ref="AM857">IF($AI857,MIN(IF(G2SelectionMask="x",IF(INDEX(RawDataRefData,$E857,0)&gt;0,INDEX(RawDataRefData,$E857,0)),"")),"")</f>
        <v>1</v>
      </c>
      <c r="AN857" s="101">
        <f t="array" ref="AN857">IF($AI857,MAX(IF(G2SelectionMask="x",IF(INDEX(RawDataRefData,$E857,0)&gt;0,INDEX(RawDataRefData,$E857,0)),"")),"")</f>
        <v>4</v>
      </c>
      <c r="AO857" s="101">
        <f t="shared" si="327"/>
        <v>2.8181818181818183</v>
      </c>
      <c r="AP857" s="101">
        <f t="array" ref="AP857">IF($AI857,STDEVA(IF(G2SelectionMask="x",IF(INDEX(RawDataRefData,$E857,0)&gt;0,INDEX(RawDataRefData,$E857,0)),"")),"")</f>
        <v>0.98164981721404299</v>
      </c>
      <c r="AQ857" s="100" t="b">
        <f t="shared" si="328"/>
        <v>0</v>
      </c>
      <c r="AR857" s="100" t="str">
        <f t="array" ref="AR857">IF($AQ857,MEDIAN(IF(G3SelectionMask="x",IF(INDEX(RawDataRefData,$E857,0)&gt;0,INDEX(RawDataRefData,$E857,0)),"")),"")</f>
        <v/>
      </c>
      <c r="AS857" s="100" t="str">
        <f t="array" ref="AS857">IF($AQ857,QUARTILE(IF(G3SelectionMask="x",IF(INDEX(RawDataRefData,$E857,0)&gt;0,INDEX(RawDataRefData,$E857,0)),""),1),"")</f>
        <v/>
      </c>
      <c r="AT857" s="100" t="str">
        <f t="array" ref="AT857">IF($AQ857,QUARTILE(IF(G3SelectionMask="x",IF(INDEX(RawDataRefData,$E857,0)&gt;0,INDEX(RawDataRefData,$E857,0)),""),3),"")</f>
        <v/>
      </c>
      <c r="AU857" s="100" t="str">
        <f t="array" ref="AU857">IF($AQ857,MIN(IF(G3SelectionMask="x",IF(INDEX(RawDataRefData,$E857,0)&gt;0,INDEX(RawDataRefData,$E857,0)),"")),"")</f>
        <v/>
      </c>
      <c r="AV857" s="100" t="str">
        <f t="array" ref="AV857">IF($AQ857,MAX(IF(G3SelectionMask="x",IF(INDEX(RawDataRefData,$E857,0)&gt;0,INDEX(RawDataRefData,$E857,0)),"")),"")</f>
        <v/>
      </c>
      <c r="AW857" s="100" t="str">
        <f t="shared" si="329"/>
        <v/>
      </c>
      <c r="AX857" s="100" t="str">
        <f t="array" ref="AX857">IF($AQ857,STDEVA(IF(G3SelectionMask="x",IF(INDEX(RawDataRefData,$E857,0)&gt;0,INDEX(RawDataRefData,$E857,0)),"")),"")</f>
        <v/>
      </c>
      <c r="AY857" s="101" t="b">
        <f t="shared" si="330"/>
        <v>0</v>
      </c>
      <c r="AZ857" s="101" t="str">
        <f t="array" ref="AZ857">IF($AY857,MEDIAN(IF(G4SelectionMask="x",IF(INDEX(RawDataRefData,$E857,0)&gt;0,INDEX(RawDataRefData,$E857,0)),"")),"")</f>
        <v/>
      </c>
      <c r="BA857" s="101" t="str">
        <f t="array" ref="BA857">IF($AY857,QUARTILE(IF(G4SelectionMask="x",IF(INDEX(RawDataRefData,$E857,0)&gt;0,INDEX(RawDataRefData,$E857,0)),""),1),"")</f>
        <v/>
      </c>
      <c r="BB857" s="101" t="str">
        <f t="array" ref="BB857">IF($AY857,QUARTILE(IF(G4SelectionMask="x",IF(INDEX(RawDataRefData,$E857,0)&gt;0,INDEX(RawDataRefData,$E857,0)),""),3),"")</f>
        <v/>
      </c>
      <c r="BC857" s="101" t="str">
        <f t="array" ref="BC857">IF($AY857,MIN(IF(G4SelectionMask="x",IF(INDEX(RawDataRefData,$E857,0)&gt;0,INDEX(RawDataRefData,$E857,0)),"")),"")</f>
        <v/>
      </c>
      <c r="BD857" s="101" t="str">
        <f t="array" ref="BD857">IF($AY857,MAX(IF(G4SelectionMask="x",IF(INDEX(RawDataRefData,$E857,0)&gt;0,INDEX(RawDataRefData,$E857,0)),"")),"")</f>
        <v/>
      </c>
      <c r="BE857" s="101" t="str">
        <f t="shared" si="331"/>
        <v/>
      </c>
      <c r="BF857" s="101" t="str">
        <f t="array" ref="BF857">IF($AY857,STDEVA(IF(G4SelectionMask="x",IF(INDEX(RawDataRefData,$E857,0)&gt;0,INDEX(RawDataRefData,$E857,0)),"")),"")</f>
        <v/>
      </c>
      <c r="BG857" s="100" t="b">
        <f t="shared" si="332"/>
        <v>0</v>
      </c>
      <c r="BH857" s="100" t="str">
        <f t="array" ref="BH857">IF($BG857,MEDIAN(IF(G5SelectionMask="x",IF(INDEX(RawDataRefData,$E857,0)&gt;0,INDEX(RawDataRefData,$E857,0)),"")),"")</f>
        <v/>
      </c>
      <c r="BI857" s="100" t="str">
        <f t="array" ref="BI857">IF($BG857,QUARTILE(IF(G5SelectionMask="x",IF(INDEX(RawDataRefData,$E857,0)&gt;0,INDEX(RawDataRefData,$E857,0)),""),1),"")</f>
        <v/>
      </c>
      <c r="BJ857" s="100" t="str">
        <f t="array" ref="BJ857">IF($BG857,QUARTILE(IF(G5SelectionMask="x",IF(INDEX(RawDataRefData,$E857,0)&gt;0,INDEX(RawDataRefData,$E857,0)),""),3),"")</f>
        <v/>
      </c>
      <c r="BK857" s="100" t="str">
        <f t="array" ref="BK857">IF($BG857,MIN(IF(G5SelectionMask="x",IF(INDEX(RawDataRefData,$E857,0)&gt;0,INDEX(RawDataRefData,$E857,0)),"")),"")</f>
        <v/>
      </c>
      <c r="BL857" s="100" t="str">
        <f t="array" ref="BL857">IF($BG857,MAX(IF(G5SelectionMask="x",IF(INDEX(RawDataRefData,$E857,0)&gt;0,INDEX(RawDataRefData,$E857,0)),"")),"")</f>
        <v/>
      </c>
      <c r="BM857" s="100" t="str">
        <f t="shared" si="333"/>
        <v/>
      </c>
      <c r="BN857" s="103" t="str">
        <f t="array" ref="BN857">IF($BG857,STDEVA(IF(G5SelectionMask="x",IF(INDEX(RawDataRefData,$E857,0)&gt;0,INDEX(RawDataRefData,$E857,0)),"")),"")</f>
        <v/>
      </c>
      <c r="BO857" s="104"/>
      <c r="BP857" s="105">
        <v>4</v>
      </c>
      <c r="BQ857" s="105">
        <v>2</v>
      </c>
      <c r="BR857" s="105">
        <v>4</v>
      </c>
      <c r="BS857" s="105">
        <v>4</v>
      </c>
      <c r="BT857" s="105">
        <v>3</v>
      </c>
      <c r="BU857" s="105">
        <v>3</v>
      </c>
      <c r="BV857" s="105">
        <v>3</v>
      </c>
      <c r="BW857" s="105">
        <v>3</v>
      </c>
      <c r="BX857" s="105">
        <v>2</v>
      </c>
      <c r="BY857" s="105">
        <v>2</v>
      </c>
      <c r="BZ857" s="105">
        <v>1</v>
      </c>
      <c r="CA857" s="105">
        <v>2</v>
      </c>
      <c r="CB857" s="105">
        <v>4</v>
      </c>
      <c r="CC857" s="105">
        <v>4</v>
      </c>
      <c r="CD857" s="105">
        <v>3</v>
      </c>
    </row>
    <row r="858" spans="1:82" x14ac:dyDescent="0.2">
      <c r="A858" s="33">
        <f t="shared" si="264"/>
        <v>0</v>
      </c>
      <c r="B858" s="218"/>
      <c r="C858" s="215"/>
      <c r="D858" s="224"/>
      <c r="E858" s="72">
        <f t="shared" si="326"/>
        <v>849</v>
      </c>
      <c r="F858" s="9" t="s">
        <v>1101</v>
      </c>
      <c r="H858" s="9" t="s">
        <v>1214</v>
      </c>
      <c r="I858" s="9" t="s">
        <v>342</v>
      </c>
      <c r="J858" s="9" t="s">
        <v>1859</v>
      </c>
      <c r="K858" s="100">
        <f t="shared" si="311"/>
        <v>2</v>
      </c>
      <c r="L858" s="100"/>
      <c r="M858" s="100"/>
      <c r="N858" s="100"/>
      <c r="O858" s="100"/>
      <c r="P858" s="101">
        <f t="shared" si="312"/>
        <v>1</v>
      </c>
      <c r="Q858" s="102">
        <f t="shared" si="313"/>
        <v>3</v>
      </c>
      <c r="R858" s="102">
        <f t="shared" si="314"/>
        <v>3</v>
      </c>
      <c r="S858" s="102">
        <f t="shared" si="315"/>
        <v>3</v>
      </c>
      <c r="T858" s="102">
        <f t="shared" si="316"/>
        <v>4</v>
      </c>
      <c r="U858" s="102">
        <f t="shared" si="317"/>
        <v>3</v>
      </c>
      <c r="V858" s="102">
        <f t="shared" si="318"/>
        <v>3</v>
      </c>
      <c r="W858" s="102">
        <f t="shared" si="319"/>
        <v>2</v>
      </c>
      <c r="X858" s="102">
        <f t="shared" si="320"/>
        <v>2</v>
      </c>
      <c r="Y858" s="102">
        <f t="shared" si="321"/>
        <v>3</v>
      </c>
      <c r="Z858" s="102">
        <f t="shared" si="322"/>
        <v>1</v>
      </c>
      <c r="AA858" s="100" t="b">
        <f t="shared" si="323"/>
        <v>1</v>
      </c>
      <c r="AB858" s="100">
        <f t="array" ref="AB858">IF($AA858,MEDIAN(IF(G1SelectionMask="x",IF(INDEX(RawDataRefData,$E858,0)&gt;0,INDEX(RawDataRefData,$E858,0)),"")),"")</f>
        <v>3</v>
      </c>
      <c r="AC858" s="100">
        <f t="array" ref="AC858">IF($AA858,QUARTILE(IF(G1SelectionMask="x",IF(INDEX(RawDataRefData,$E858,0)&gt;0,INDEX(RawDataRefData,$E858,0)),""),1),"")</f>
        <v>2</v>
      </c>
      <c r="AD858" s="100">
        <f t="array" ref="AD858">IF($AA858,QUARTILE(IF(G1SelectionMask="x",IF(INDEX(RawDataRefData,$E858,0)&gt;0,INDEX(RawDataRefData,$E858,0)),""),3),"")</f>
        <v>3</v>
      </c>
      <c r="AE858" s="100">
        <f t="array" ref="AE858">IF($AA858,MIN(IF(G1SelectionMask="x",IF(INDEX(RawDataRefData,$E858,0)&gt;0,INDEX(RawDataRefData,$E858,0)),"")),"")</f>
        <v>1</v>
      </c>
      <c r="AF858" s="100">
        <f t="array" ref="AF858">IF($AA858,MAX(IF(G1SelectionMask="x",IF(INDEX(RawDataRefData,$E858,0)&gt;0,INDEX(RawDataRefData,$E858,0)),"")),"")</f>
        <v>4</v>
      </c>
      <c r="AG858" s="100">
        <f t="shared" si="324"/>
        <v>2.5454545454545454</v>
      </c>
      <c r="AH858" s="100">
        <f t="array" ref="AH858">IF($AA858,STDEVA(IF(G1SelectionMask="x",IF(INDEX(RawDataRefData,$E858,0)&gt;0,INDEX(RawDataRefData,$E858,0)),"")),"")</f>
        <v>0.93419873299382794</v>
      </c>
      <c r="AI858" s="101" t="b">
        <f t="shared" si="325"/>
        <v>1</v>
      </c>
      <c r="AJ858" s="101">
        <f t="array" ref="AJ858">IF($AI858,MEDIAN(IF(G2SelectionMask="x",IF(INDEX(RawDataRefData,$E858,0)&gt;0,INDEX(RawDataRefData,$E858,0)),"")),"")</f>
        <v>3</v>
      </c>
      <c r="AK858" s="101">
        <f t="array" ref="AK858">IF($AI858,QUARTILE(IF(G2SelectionMask="x",IF(INDEX(RawDataRefData,$E858,0)&gt;0,INDEX(RawDataRefData,$E858,0)),""),1),"")</f>
        <v>1.5</v>
      </c>
      <c r="AL858" s="101">
        <f t="array" ref="AL858">IF($AI858,QUARTILE(IF(G2SelectionMask="x",IF(INDEX(RawDataRefData,$E858,0)&gt;0,INDEX(RawDataRefData,$E858,0)),""),3),"")</f>
        <v>3</v>
      </c>
      <c r="AM858" s="101">
        <f t="array" ref="AM858">IF($AI858,MIN(IF(G2SelectionMask="x",IF(INDEX(RawDataRefData,$E858,0)&gt;0,INDEX(RawDataRefData,$E858,0)),"")),"")</f>
        <v>1</v>
      </c>
      <c r="AN858" s="101">
        <f t="array" ref="AN858">IF($AI858,MAX(IF(G2SelectionMask="x",IF(INDEX(RawDataRefData,$E858,0)&gt;0,INDEX(RawDataRefData,$E858,0)),"")),"")</f>
        <v>4</v>
      </c>
      <c r="AO858" s="101">
        <f t="shared" si="327"/>
        <v>2.4545454545454546</v>
      </c>
      <c r="AP858" s="101">
        <f t="array" ref="AP858">IF($AI858,STDEVA(IF(G2SelectionMask="x",IF(INDEX(RawDataRefData,$E858,0)&gt;0,INDEX(RawDataRefData,$E858,0)),"")),"")</f>
        <v>1.1281521496355327</v>
      </c>
      <c r="AQ858" s="100" t="b">
        <f t="shared" si="328"/>
        <v>0</v>
      </c>
      <c r="AR858" s="100" t="str">
        <f t="array" ref="AR858">IF($AQ858,MEDIAN(IF(G3SelectionMask="x",IF(INDEX(RawDataRefData,$E858,0)&gt;0,INDEX(RawDataRefData,$E858,0)),"")),"")</f>
        <v/>
      </c>
      <c r="AS858" s="100" t="str">
        <f t="array" ref="AS858">IF($AQ858,QUARTILE(IF(G3SelectionMask="x",IF(INDEX(RawDataRefData,$E858,0)&gt;0,INDEX(RawDataRefData,$E858,0)),""),1),"")</f>
        <v/>
      </c>
      <c r="AT858" s="100" t="str">
        <f t="array" ref="AT858">IF($AQ858,QUARTILE(IF(G3SelectionMask="x",IF(INDEX(RawDataRefData,$E858,0)&gt;0,INDEX(RawDataRefData,$E858,0)),""),3),"")</f>
        <v/>
      </c>
      <c r="AU858" s="100" t="str">
        <f t="array" ref="AU858">IF($AQ858,MIN(IF(G3SelectionMask="x",IF(INDEX(RawDataRefData,$E858,0)&gt;0,INDEX(RawDataRefData,$E858,0)),"")),"")</f>
        <v/>
      </c>
      <c r="AV858" s="100" t="str">
        <f t="array" ref="AV858">IF($AQ858,MAX(IF(G3SelectionMask="x",IF(INDEX(RawDataRefData,$E858,0)&gt;0,INDEX(RawDataRefData,$E858,0)),"")),"")</f>
        <v/>
      </c>
      <c r="AW858" s="100" t="str">
        <f t="shared" si="329"/>
        <v/>
      </c>
      <c r="AX858" s="100" t="str">
        <f t="array" ref="AX858">IF($AQ858,STDEVA(IF(G3SelectionMask="x",IF(INDEX(RawDataRefData,$E858,0)&gt;0,INDEX(RawDataRefData,$E858,0)),"")),"")</f>
        <v/>
      </c>
      <c r="AY858" s="101" t="b">
        <f t="shared" si="330"/>
        <v>0</v>
      </c>
      <c r="AZ858" s="101" t="str">
        <f t="array" ref="AZ858">IF($AY858,MEDIAN(IF(G4SelectionMask="x",IF(INDEX(RawDataRefData,$E858,0)&gt;0,INDEX(RawDataRefData,$E858,0)),"")),"")</f>
        <v/>
      </c>
      <c r="BA858" s="101" t="str">
        <f t="array" ref="BA858">IF($AY858,QUARTILE(IF(G4SelectionMask="x",IF(INDEX(RawDataRefData,$E858,0)&gt;0,INDEX(RawDataRefData,$E858,0)),""),1),"")</f>
        <v/>
      </c>
      <c r="BB858" s="101" t="str">
        <f t="array" ref="BB858">IF($AY858,QUARTILE(IF(G4SelectionMask="x",IF(INDEX(RawDataRefData,$E858,0)&gt;0,INDEX(RawDataRefData,$E858,0)),""),3),"")</f>
        <v/>
      </c>
      <c r="BC858" s="101" t="str">
        <f t="array" ref="BC858">IF($AY858,MIN(IF(G4SelectionMask="x",IF(INDEX(RawDataRefData,$E858,0)&gt;0,INDEX(RawDataRefData,$E858,0)),"")),"")</f>
        <v/>
      </c>
      <c r="BD858" s="101" t="str">
        <f t="array" ref="BD858">IF($AY858,MAX(IF(G4SelectionMask="x",IF(INDEX(RawDataRefData,$E858,0)&gt;0,INDEX(RawDataRefData,$E858,0)),"")),"")</f>
        <v/>
      </c>
      <c r="BE858" s="101" t="str">
        <f t="shared" si="331"/>
        <v/>
      </c>
      <c r="BF858" s="101" t="str">
        <f t="array" ref="BF858">IF($AY858,STDEVA(IF(G4SelectionMask="x",IF(INDEX(RawDataRefData,$E858,0)&gt;0,INDEX(RawDataRefData,$E858,0)),"")),"")</f>
        <v/>
      </c>
      <c r="BG858" s="100" t="b">
        <f t="shared" si="332"/>
        <v>0</v>
      </c>
      <c r="BH858" s="100" t="str">
        <f t="array" ref="BH858">IF($BG858,MEDIAN(IF(G5SelectionMask="x",IF(INDEX(RawDataRefData,$E858,0)&gt;0,INDEX(RawDataRefData,$E858,0)),"")),"")</f>
        <v/>
      </c>
      <c r="BI858" s="100" t="str">
        <f t="array" ref="BI858">IF($BG858,QUARTILE(IF(G5SelectionMask="x",IF(INDEX(RawDataRefData,$E858,0)&gt;0,INDEX(RawDataRefData,$E858,0)),""),1),"")</f>
        <v/>
      </c>
      <c r="BJ858" s="100" t="str">
        <f t="array" ref="BJ858">IF($BG858,QUARTILE(IF(G5SelectionMask="x",IF(INDEX(RawDataRefData,$E858,0)&gt;0,INDEX(RawDataRefData,$E858,0)),""),3),"")</f>
        <v/>
      </c>
      <c r="BK858" s="100" t="str">
        <f t="array" ref="BK858">IF($BG858,MIN(IF(G5SelectionMask="x",IF(INDEX(RawDataRefData,$E858,0)&gt;0,INDEX(RawDataRefData,$E858,0)),"")),"")</f>
        <v/>
      </c>
      <c r="BL858" s="100" t="str">
        <f t="array" ref="BL858">IF($BG858,MAX(IF(G5SelectionMask="x",IF(INDEX(RawDataRefData,$E858,0)&gt;0,INDEX(RawDataRefData,$E858,0)),"")),"")</f>
        <v/>
      </c>
      <c r="BM858" s="100" t="str">
        <f t="shared" si="333"/>
        <v/>
      </c>
      <c r="BN858" s="103" t="str">
        <f t="array" ref="BN858">IF($BG858,STDEVA(IF(G5SelectionMask="x",IF(INDEX(RawDataRefData,$E858,0)&gt;0,INDEX(RawDataRefData,$E858,0)),"")),"")</f>
        <v/>
      </c>
      <c r="BO858" s="104"/>
      <c r="BP858" s="105">
        <v>2</v>
      </c>
      <c r="BQ858" s="105">
        <v>1</v>
      </c>
      <c r="BR858" s="105">
        <v>3</v>
      </c>
      <c r="BS858" s="105">
        <v>3</v>
      </c>
      <c r="BT858" s="105">
        <v>3</v>
      </c>
      <c r="BU858" s="105">
        <v>4</v>
      </c>
      <c r="BV858" s="105">
        <v>3</v>
      </c>
      <c r="BW858" s="105">
        <v>3</v>
      </c>
      <c r="BX858" s="105">
        <v>2</v>
      </c>
      <c r="BY858" s="105">
        <v>2</v>
      </c>
      <c r="BZ858" s="105">
        <v>3</v>
      </c>
      <c r="CA858" s="105">
        <v>1</v>
      </c>
      <c r="CB858" s="105">
        <v>2</v>
      </c>
      <c r="CC858" s="105">
        <v>1</v>
      </c>
      <c r="CD858" s="105">
        <v>4</v>
      </c>
    </row>
    <row r="859" spans="1:82" x14ac:dyDescent="0.2">
      <c r="A859" s="33">
        <f t="shared" si="264"/>
        <v>0</v>
      </c>
      <c r="B859" s="218"/>
      <c r="C859" s="215"/>
      <c r="D859" s="224"/>
      <c r="E859" s="72">
        <f t="shared" si="326"/>
        <v>850</v>
      </c>
      <c r="F859" s="9" t="s">
        <v>1102</v>
      </c>
      <c r="H859" s="9" t="s">
        <v>1214</v>
      </c>
      <c r="I859" s="9" t="s">
        <v>342</v>
      </c>
      <c r="J859" s="9" t="s">
        <v>1859</v>
      </c>
      <c r="K859" s="100">
        <f t="shared" si="311"/>
        <v>4</v>
      </c>
      <c r="L859" s="100"/>
      <c r="M859" s="100"/>
      <c r="N859" s="100"/>
      <c r="O859" s="100"/>
      <c r="P859" s="101">
        <f t="shared" si="312"/>
        <v>3</v>
      </c>
      <c r="Q859" s="102">
        <f t="shared" si="313"/>
        <v>4</v>
      </c>
      <c r="R859" s="102">
        <f t="shared" si="314"/>
        <v>2</v>
      </c>
      <c r="S859" s="102">
        <f t="shared" si="315"/>
        <v>1</v>
      </c>
      <c r="T859" s="102">
        <f t="shared" si="316"/>
        <v>3</v>
      </c>
      <c r="U859" s="102">
        <f t="shared" si="317"/>
        <v>2</v>
      </c>
      <c r="V859" s="102">
        <f t="shared" si="318"/>
        <v>2</v>
      </c>
      <c r="W859" s="102">
        <f t="shared" si="319"/>
        <v>2</v>
      </c>
      <c r="X859" s="102">
        <f t="shared" si="320"/>
        <v>1</v>
      </c>
      <c r="Y859" s="102">
        <f t="shared" si="321"/>
        <v>4</v>
      </c>
      <c r="Z859" s="102">
        <f t="shared" si="322"/>
        <v>1</v>
      </c>
      <c r="AA859" s="100" t="b">
        <f t="shared" si="323"/>
        <v>1</v>
      </c>
      <c r="AB859" s="100">
        <f t="array" ref="AB859">IF($AA859,MEDIAN(IF(G1SelectionMask="x",IF(INDEX(RawDataRefData,$E859,0)&gt;0,INDEX(RawDataRefData,$E859,0)),"")),"")</f>
        <v>2</v>
      </c>
      <c r="AC859" s="100">
        <f t="array" ref="AC859">IF($AA859,QUARTILE(IF(G1SelectionMask="x",IF(INDEX(RawDataRefData,$E859,0)&gt;0,INDEX(RawDataRefData,$E859,0)),""),1),"")</f>
        <v>1.5</v>
      </c>
      <c r="AD859" s="100">
        <f t="array" ref="AD859">IF($AA859,QUARTILE(IF(G1SelectionMask="x",IF(INDEX(RawDataRefData,$E859,0)&gt;0,INDEX(RawDataRefData,$E859,0)),""),3),"")</f>
        <v>3</v>
      </c>
      <c r="AE859" s="100">
        <f t="array" ref="AE859">IF($AA859,MIN(IF(G1SelectionMask="x",IF(INDEX(RawDataRefData,$E859,0)&gt;0,INDEX(RawDataRefData,$E859,0)),"")),"")</f>
        <v>1</v>
      </c>
      <c r="AF859" s="100">
        <f t="array" ref="AF859">IF($AA859,MAX(IF(G1SelectionMask="x",IF(INDEX(RawDataRefData,$E859,0)&gt;0,INDEX(RawDataRefData,$E859,0)),"")),"")</f>
        <v>4</v>
      </c>
      <c r="AG859" s="100">
        <f t="shared" si="324"/>
        <v>2.2727272727272729</v>
      </c>
      <c r="AH859" s="100">
        <f t="array" ref="AH859">IF($AA859,STDEVA(IF(G1SelectionMask="x",IF(INDEX(RawDataRefData,$E859,0)&gt;0,INDEX(RawDataRefData,$E859,0)),"")),"")</f>
        <v>1.1037127426019047</v>
      </c>
      <c r="AI859" s="101" t="b">
        <f t="shared" si="325"/>
        <v>1</v>
      </c>
      <c r="AJ859" s="101">
        <f t="array" ref="AJ859">IF($AI859,MEDIAN(IF(G2SelectionMask="x",IF(INDEX(RawDataRefData,$E859,0)&gt;0,INDEX(RawDataRefData,$E859,0)),"")),"")</f>
        <v>2</v>
      </c>
      <c r="AK859" s="101">
        <f t="array" ref="AK859">IF($AI859,QUARTILE(IF(G2SelectionMask="x",IF(INDEX(RawDataRefData,$E859,0)&gt;0,INDEX(RawDataRefData,$E859,0)),""),1),"")</f>
        <v>1.5</v>
      </c>
      <c r="AL859" s="101">
        <f t="array" ref="AL859">IF($AI859,QUARTILE(IF(G2SelectionMask="x",IF(INDEX(RawDataRefData,$E859,0)&gt;0,INDEX(RawDataRefData,$E859,0)),""),3),"")</f>
        <v>3</v>
      </c>
      <c r="AM859" s="101">
        <f t="array" ref="AM859">IF($AI859,MIN(IF(G2SelectionMask="x",IF(INDEX(RawDataRefData,$E859,0)&gt;0,INDEX(RawDataRefData,$E859,0)),"")),"")</f>
        <v>1</v>
      </c>
      <c r="AN859" s="101">
        <f t="array" ref="AN859">IF($AI859,MAX(IF(G2SelectionMask="x",IF(INDEX(RawDataRefData,$E859,0)&gt;0,INDEX(RawDataRefData,$E859,0)),"")),"")</f>
        <v>4</v>
      </c>
      <c r="AO859" s="101">
        <f t="shared" si="327"/>
        <v>2.3636363636363638</v>
      </c>
      <c r="AP859" s="101">
        <f t="array" ref="AP859">IF($AI859,STDEVA(IF(G2SelectionMask="x",IF(INDEX(RawDataRefData,$E859,0)&gt;0,INDEX(RawDataRefData,$E859,0)),"")),"")</f>
        <v>1.1200649331826502</v>
      </c>
      <c r="AQ859" s="100" t="b">
        <f t="shared" si="328"/>
        <v>0</v>
      </c>
      <c r="AR859" s="100" t="str">
        <f t="array" ref="AR859">IF($AQ859,MEDIAN(IF(G3SelectionMask="x",IF(INDEX(RawDataRefData,$E859,0)&gt;0,INDEX(RawDataRefData,$E859,0)),"")),"")</f>
        <v/>
      </c>
      <c r="AS859" s="100" t="str">
        <f t="array" ref="AS859">IF($AQ859,QUARTILE(IF(G3SelectionMask="x",IF(INDEX(RawDataRefData,$E859,0)&gt;0,INDEX(RawDataRefData,$E859,0)),""),1),"")</f>
        <v/>
      </c>
      <c r="AT859" s="100" t="str">
        <f t="array" ref="AT859">IF($AQ859,QUARTILE(IF(G3SelectionMask="x",IF(INDEX(RawDataRefData,$E859,0)&gt;0,INDEX(RawDataRefData,$E859,0)),""),3),"")</f>
        <v/>
      </c>
      <c r="AU859" s="100" t="str">
        <f t="array" ref="AU859">IF($AQ859,MIN(IF(G3SelectionMask="x",IF(INDEX(RawDataRefData,$E859,0)&gt;0,INDEX(RawDataRefData,$E859,0)),"")),"")</f>
        <v/>
      </c>
      <c r="AV859" s="100" t="str">
        <f t="array" ref="AV859">IF($AQ859,MAX(IF(G3SelectionMask="x",IF(INDEX(RawDataRefData,$E859,0)&gt;0,INDEX(RawDataRefData,$E859,0)),"")),"")</f>
        <v/>
      </c>
      <c r="AW859" s="100" t="str">
        <f t="shared" si="329"/>
        <v/>
      </c>
      <c r="AX859" s="100" t="str">
        <f t="array" ref="AX859">IF($AQ859,STDEVA(IF(G3SelectionMask="x",IF(INDEX(RawDataRefData,$E859,0)&gt;0,INDEX(RawDataRefData,$E859,0)),"")),"")</f>
        <v/>
      </c>
      <c r="AY859" s="101" t="b">
        <f t="shared" si="330"/>
        <v>0</v>
      </c>
      <c r="AZ859" s="101" t="str">
        <f t="array" ref="AZ859">IF($AY859,MEDIAN(IF(G4SelectionMask="x",IF(INDEX(RawDataRefData,$E859,0)&gt;0,INDEX(RawDataRefData,$E859,0)),"")),"")</f>
        <v/>
      </c>
      <c r="BA859" s="101" t="str">
        <f t="array" ref="BA859">IF($AY859,QUARTILE(IF(G4SelectionMask="x",IF(INDEX(RawDataRefData,$E859,0)&gt;0,INDEX(RawDataRefData,$E859,0)),""),1),"")</f>
        <v/>
      </c>
      <c r="BB859" s="101" t="str">
        <f t="array" ref="BB859">IF($AY859,QUARTILE(IF(G4SelectionMask="x",IF(INDEX(RawDataRefData,$E859,0)&gt;0,INDEX(RawDataRefData,$E859,0)),""),3),"")</f>
        <v/>
      </c>
      <c r="BC859" s="101" t="str">
        <f t="array" ref="BC859">IF($AY859,MIN(IF(G4SelectionMask="x",IF(INDEX(RawDataRefData,$E859,0)&gt;0,INDEX(RawDataRefData,$E859,0)),"")),"")</f>
        <v/>
      </c>
      <c r="BD859" s="101" t="str">
        <f t="array" ref="BD859">IF($AY859,MAX(IF(G4SelectionMask="x",IF(INDEX(RawDataRefData,$E859,0)&gt;0,INDEX(RawDataRefData,$E859,0)),"")),"")</f>
        <v/>
      </c>
      <c r="BE859" s="101" t="str">
        <f t="shared" si="331"/>
        <v/>
      </c>
      <c r="BF859" s="101" t="str">
        <f t="array" ref="BF859">IF($AY859,STDEVA(IF(G4SelectionMask="x",IF(INDEX(RawDataRefData,$E859,0)&gt;0,INDEX(RawDataRefData,$E859,0)),"")),"")</f>
        <v/>
      </c>
      <c r="BG859" s="100" t="b">
        <f t="shared" si="332"/>
        <v>0</v>
      </c>
      <c r="BH859" s="100" t="str">
        <f t="array" ref="BH859">IF($BG859,MEDIAN(IF(G5SelectionMask="x",IF(INDEX(RawDataRefData,$E859,0)&gt;0,INDEX(RawDataRefData,$E859,0)),"")),"")</f>
        <v/>
      </c>
      <c r="BI859" s="100" t="str">
        <f t="array" ref="BI859">IF($BG859,QUARTILE(IF(G5SelectionMask="x",IF(INDEX(RawDataRefData,$E859,0)&gt;0,INDEX(RawDataRefData,$E859,0)),""),1),"")</f>
        <v/>
      </c>
      <c r="BJ859" s="100" t="str">
        <f t="array" ref="BJ859">IF($BG859,QUARTILE(IF(G5SelectionMask="x",IF(INDEX(RawDataRefData,$E859,0)&gt;0,INDEX(RawDataRefData,$E859,0)),""),3),"")</f>
        <v/>
      </c>
      <c r="BK859" s="100" t="str">
        <f t="array" ref="BK859">IF($BG859,MIN(IF(G5SelectionMask="x",IF(INDEX(RawDataRefData,$E859,0)&gt;0,INDEX(RawDataRefData,$E859,0)),"")),"")</f>
        <v/>
      </c>
      <c r="BL859" s="100" t="str">
        <f t="array" ref="BL859">IF($BG859,MAX(IF(G5SelectionMask="x",IF(INDEX(RawDataRefData,$E859,0)&gt;0,INDEX(RawDataRefData,$E859,0)),"")),"")</f>
        <v/>
      </c>
      <c r="BM859" s="100" t="str">
        <f t="shared" si="333"/>
        <v/>
      </c>
      <c r="BN859" s="103" t="str">
        <f t="array" ref="BN859">IF($BG859,STDEVA(IF(G5SelectionMask="x",IF(INDEX(RawDataRefData,$E859,0)&gt;0,INDEX(RawDataRefData,$E859,0)),"")),"")</f>
        <v/>
      </c>
      <c r="BO859" s="104"/>
      <c r="BP859" s="105">
        <v>4</v>
      </c>
      <c r="BQ859" s="105">
        <v>3</v>
      </c>
      <c r="BR859" s="105">
        <v>4</v>
      </c>
      <c r="BS859" s="105">
        <v>2</v>
      </c>
      <c r="BT859" s="105">
        <v>1</v>
      </c>
      <c r="BU859" s="105">
        <v>3</v>
      </c>
      <c r="BV859" s="105">
        <v>2</v>
      </c>
      <c r="BW859" s="105">
        <v>2</v>
      </c>
      <c r="BX859" s="105">
        <v>2</v>
      </c>
      <c r="BY859" s="105">
        <v>1</v>
      </c>
      <c r="BZ859" s="105">
        <v>4</v>
      </c>
      <c r="CA859" s="105">
        <v>1</v>
      </c>
      <c r="CB859" s="105">
        <v>1</v>
      </c>
      <c r="CC859" s="105">
        <v>2</v>
      </c>
      <c r="CD859" s="105">
        <v>3</v>
      </c>
    </row>
    <row r="860" spans="1:82" x14ac:dyDescent="0.2">
      <c r="A860" s="33">
        <f t="shared" si="264"/>
        <v>0</v>
      </c>
      <c r="B860" s="218"/>
      <c r="C860" s="215"/>
      <c r="D860" s="224"/>
      <c r="E860" s="72">
        <f t="shared" si="326"/>
        <v>851</v>
      </c>
      <c r="F860" s="9" t="s">
        <v>1103</v>
      </c>
      <c r="H860" s="9" t="s">
        <v>1214</v>
      </c>
      <c r="I860" s="9" t="s">
        <v>342</v>
      </c>
      <c r="J860" s="9" t="s">
        <v>1859</v>
      </c>
      <c r="K860" s="100">
        <f t="shared" si="311"/>
        <v>2</v>
      </c>
      <c r="L860" s="100"/>
      <c r="M860" s="100"/>
      <c r="N860" s="100"/>
      <c r="O860" s="100"/>
      <c r="P860" s="101">
        <f t="shared" si="312"/>
        <v>3</v>
      </c>
      <c r="Q860" s="102">
        <f t="shared" si="313"/>
        <v>1</v>
      </c>
      <c r="R860" s="102">
        <f t="shared" si="314"/>
        <v>2</v>
      </c>
      <c r="S860" s="102">
        <f t="shared" si="315"/>
        <v>1</v>
      </c>
      <c r="T860" s="102">
        <f t="shared" si="316"/>
        <v>1</v>
      </c>
      <c r="U860" s="102">
        <f t="shared" si="317"/>
        <v>2</v>
      </c>
      <c r="V860" s="102">
        <f t="shared" si="318"/>
        <v>1</v>
      </c>
      <c r="W860" s="102">
        <f t="shared" si="319"/>
        <v>3</v>
      </c>
      <c r="X860" s="102">
        <f t="shared" si="320"/>
        <v>1</v>
      </c>
      <c r="Y860" s="102">
        <f t="shared" si="321"/>
        <v>4</v>
      </c>
      <c r="Z860" s="102">
        <f t="shared" si="322"/>
        <v>4</v>
      </c>
      <c r="AA860" s="100" t="b">
        <f t="shared" si="323"/>
        <v>1</v>
      </c>
      <c r="AB860" s="100">
        <f t="array" ref="AB860">IF($AA860,MEDIAN(IF(G1SelectionMask="x",IF(INDEX(RawDataRefData,$E860,0)&gt;0,INDEX(RawDataRefData,$E860,0)),"")),"")</f>
        <v>2</v>
      </c>
      <c r="AC860" s="100">
        <f t="array" ref="AC860">IF($AA860,QUARTILE(IF(G1SelectionMask="x",IF(INDEX(RawDataRefData,$E860,0)&gt;0,INDEX(RawDataRefData,$E860,0)),""),1),"")</f>
        <v>1</v>
      </c>
      <c r="AD860" s="100">
        <f t="array" ref="AD860">IF($AA860,QUARTILE(IF(G1SelectionMask="x",IF(INDEX(RawDataRefData,$E860,0)&gt;0,INDEX(RawDataRefData,$E860,0)),""),3),"")</f>
        <v>3</v>
      </c>
      <c r="AE860" s="100">
        <f t="array" ref="AE860">IF($AA860,MIN(IF(G1SelectionMask="x",IF(INDEX(RawDataRefData,$E860,0)&gt;0,INDEX(RawDataRefData,$E860,0)),"")),"")</f>
        <v>1</v>
      </c>
      <c r="AF860" s="100">
        <f t="array" ref="AF860">IF($AA860,MAX(IF(G1SelectionMask="x",IF(INDEX(RawDataRefData,$E860,0)&gt;0,INDEX(RawDataRefData,$E860,0)),"")),"")</f>
        <v>4</v>
      </c>
      <c r="AG860" s="100">
        <f t="shared" si="324"/>
        <v>2.0909090909090908</v>
      </c>
      <c r="AH860" s="100">
        <f t="array" ref="AH860">IF($AA860,STDEVA(IF(G1SelectionMask="x",IF(INDEX(RawDataRefData,$E860,0)&gt;0,INDEX(RawDataRefData,$E860,0)),"")),"")</f>
        <v>1.2210278829367864</v>
      </c>
      <c r="AI860" s="101" t="b">
        <f t="shared" si="325"/>
        <v>1</v>
      </c>
      <c r="AJ860" s="101">
        <f t="array" ref="AJ860">IF($AI860,MEDIAN(IF(G2SelectionMask="x",IF(INDEX(RawDataRefData,$E860,0)&gt;0,INDEX(RawDataRefData,$E860,0)),"")),"")</f>
        <v>3</v>
      </c>
      <c r="AK860" s="101">
        <f t="array" ref="AK860">IF($AI860,QUARTILE(IF(G2SelectionMask="x",IF(INDEX(RawDataRefData,$E860,0)&gt;0,INDEX(RawDataRefData,$E860,0)),""),1),"")</f>
        <v>1</v>
      </c>
      <c r="AL860" s="101">
        <f t="array" ref="AL860">IF($AI860,QUARTILE(IF(G2SelectionMask="x",IF(INDEX(RawDataRefData,$E860,0)&gt;0,INDEX(RawDataRefData,$E860,0)),""),3),"")</f>
        <v>3.5</v>
      </c>
      <c r="AM860" s="101">
        <f t="array" ref="AM860">IF($AI860,MIN(IF(G2SelectionMask="x",IF(INDEX(RawDataRefData,$E860,0)&gt;0,INDEX(RawDataRefData,$E860,0)),"")),"")</f>
        <v>1</v>
      </c>
      <c r="AN860" s="101">
        <f t="array" ref="AN860">IF($AI860,MAX(IF(G2SelectionMask="x",IF(INDEX(RawDataRefData,$E860,0)&gt;0,INDEX(RawDataRefData,$E860,0)),"")),"")</f>
        <v>4</v>
      </c>
      <c r="AO860" s="101">
        <f t="shared" si="327"/>
        <v>2.4545454545454546</v>
      </c>
      <c r="AP860" s="101">
        <f t="array" ref="AP860">IF($AI860,STDEVA(IF(G2SelectionMask="x",IF(INDEX(RawDataRefData,$E860,0)&gt;0,INDEX(RawDataRefData,$E860,0)),"")),"")</f>
        <v>1.2933395813657267</v>
      </c>
      <c r="AQ860" s="100" t="b">
        <f t="shared" si="328"/>
        <v>0</v>
      </c>
      <c r="AR860" s="100" t="str">
        <f t="array" ref="AR860">IF($AQ860,MEDIAN(IF(G3SelectionMask="x",IF(INDEX(RawDataRefData,$E860,0)&gt;0,INDEX(RawDataRefData,$E860,0)),"")),"")</f>
        <v/>
      </c>
      <c r="AS860" s="100" t="str">
        <f t="array" ref="AS860">IF($AQ860,QUARTILE(IF(G3SelectionMask="x",IF(INDEX(RawDataRefData,$E860,0)&gt;0,INDEX(RawDataRefData,$E860,0)),""),1),"")</f>
        <v/>
      </c>
      <c r="AT860" s="100" t="str">
        <f t="array" ref="AT860">IF($AQ860,QUARTILE(IF(G3SelectionMask="x",IF(INDEX(RawDataRefData,$E860,0)&gt;0,INDEX(RawDataRefData,$E860,0)),""),3),"")</f>
        <v/>
      </c>
      <c r="AU860" s="100" t="str">
        <f t="array" ref="AU860">IF($AQ860,MIN(IF(G3SelectionMask="x",IF(INDEX(RawDataRefData,$E860,0)&gt;0,INDEX(RawDataRefData,$E860,0)),"")),"")</f>
        <v/>
      </c>
      <c r="AV860" s="100" t="str">
        <f t="array" ref="AV860">IF($AQ860,MAX(IF(G3SelectionMask="x",IF(INDEX(RawDataRefData,$E860,0)&gt;0,INDEX(RawDataRefData,$E860,0)),"")),"")</f>
        <v/>
      </c>
      <c r="AW860" s="100" t="str">
        <f t="shared" si="329"/>
        <v/>
      </c>
      <c r="AX860" s="100" t="str">
        <f t="array" ref="AX860">IF($AQ860,STDEVA(IF(G3SelectionMask="x",IF(INDEX(RawDataRefData,$E860,0)&gt;0,INDEX(RawDataRefData,$E860,0)),"")),"")</f>
        <v/>
      </c>
      <c r="AY860" s="101" t="b">
        <f t="shared" si="330"/>
        <v>0</v>
      </c>
      <c r="AZ860" s="101" t="str">
        <f t="array" ref="AZ860">IF($AY860,MEDIAN(IF(G4SelectionMask="x",IF(INDEX(RawDataRefData,$E860,0)&gt;0,INDEX(RawDataRefData,$E860,0)),"")),"")</f>
        <v/>
      </c>
      <c r="BA860" s="101" t="str">
        <f t="array" ref="BA860">IF($AY860,QUARTILE(IF(G4SelectionMask="x",IF(INDEX(RawDataRefData,$E860,0)&gt;0,INDEX(RawDataRefData,$E860,0)),""),1),"")</f>
        <v/>
      </c>
      <c r="BB860" s="101" t="str">
        <f t="array" ref="BB860">IF($AY860,QUARTILE(IF(G4SelectionMask="x",IF(INDEX(RawDataRefData,$E860,0)&gt;0,INDEX(RawDataRefData,$E860,0)),""),3),"")</f>
        <v/>
      </c>
      <c r="BC860" s="101" t="str">
        <f t="array" ref="BC860">IF($AY860,MIN(IF(G4SelectionMask="x",IF(INDEX(RawDataRefData,$E860,0)&gt;0,INDEX(RawDataRefData,$E860,0)),"")),"")</f>
        <v/>
      </c>
      <c r="BD860" s="101" t="str">
        <f t="array" ref="BD860">IF($AY860,MAX(IF(G4SelectionMask="x",IF(INDEX(RawDataRefData,$E860,0)&gt;0,INDEX(RawDataRefData,$E860,0)),"")),"")</f>
        <v/>
      </c>
      <c r="BE860" s="101" t="str">
        <f t="shared" si="331"/>
        <v/>
      </c>
      <c r="BF860" s="101" t="str">
        <f t="array" ref="BF860">IF($AY860,STDEVA(IF(G4SelectionMask="x",IF(INDEX(RawDataRefData,$E860,0)&gt;0,INDEX(RawDataRefData,$E860,0)),"")),"")</f>
        <v/>
      </c>
      <c r="BG860" s="100" t="b">
        <f t="shared" si="332"/>
        <v>0</v>
      </c>
      <c r="BH860" s="100" t="str">
        <f t="array" ref="BH860">IF($BG860,MEDIAN(IF(G5SelectionMask="x",IF(INDEX(RawDataRefData,$E860,0)&gt;0,INDEX(RawDataRefData,$E860,0)),"")),"")</f>
        <v/>
      </c>
      <c r="BI860" s="100" t="str">
        <f t="array" ref="BI860">IF($BG860,QUARTILE(IF(G5SelectionMask="x",IF(INDEX(RawDataRefData,$E860,0)&gt;0,INDEX(RawDataRefData,$E860,0)),""),1),"")</f>
        <v/>
      </c>
      <c r="BJ860" s="100" t="str">
        <f t="array" ref="BJ860">IF($BG860,QUARTILE(IF(G5SelectionMask="x",IF(INDEX(RawDataRefData,$E860,0)&gt;0,INDEX(RawDataRefData,$E860,0)),""),3),"")</f>
        <v/>
      </c>
      <c r="BK860" s="100" t="str">
        <f t="array" ref="BK860">IF($BG860,MIN(IF(G5SelectionMask="x",IF(INDEX(RawDataRefData,$E860,0)&gt;0,INDEX(RawDataRefData,$E860,0)),"")),"")</f>
        <v/>
      </c>
      <c r="BL860" s="100" t="str">
        <f t="array" ref="BL860">IF($BG860,MAX(IF(G5SelectionMask="x",IF(INDEX(RawDataRefData,$E860,0)&gt;0,INDEX(RawDataRefData,$E860,0)),"")),"")</f>
        <v/>
      </c>
      <c r="BM860" s="100" t="str">
        <f t="shared" si="333"/>
        <v/>
      </c>
      <c r="BN860" s="103" t="str">
        <f t="array" ref="BN860">IF($BG860,STDEVA(IF(G5SelectionMask="x",IF(INDEX(RawDataRefData,$E860,0)&gt;0,INDEX(RawDataRefData,$E860,0)),"")),"")</f>
        <v/>
      </c>
      <c r="BO860" s="104"/>
      <c r="BP860" s="105">
        <v>2</v>
      </c>
      <c r="BQ860" s="105">
        <v>3</v>
      </c>
      <c r="BR860" s="105">
        <v>1</v>
      </c>
      <c r="BS860" s="105">
        <v>2</v>
      </c>
      <c r="BT860" s="105">
        <v>1</v>
      </c>
      <c r="BU860" s="105">
        <v>1</v>
      </c>
      <c r="BV860" s="105">
        <v>2</v>
      </c>
      <c r="BW860" s="105">
        <v>1</v>
      </c>
      <c r="BX860" s="105">
        <v>3</v>
      </c>
      <c r="BY860" s="105">
        <v>1</v>
      </c>
      <c r="BZ860" s="105">
        <v>4</v>
      </c>
      <c r="CA860" s="105">
        <v>4</v>
      </c>
      <c r="CB860" s="105">
        <v>2</v>
      </c>
      <c r="CC860" s="105">
        <v>3</v>
      </c>
      <c r="CD860" s="105">
        <v>4</v>
      </c>
    </row>
    <row r="861" spans="1:82" x14ac:dyDescent="0.2">
      <c r="A861" s="33">
        <f t="shared" si="264"/>
        <v>0</v>
      </c>
      <c r="B861" s="218"/>
      <c r="C861" s="215"/>
      <c r="D861" s="224"/>
      <c r="E861" s="72">
        <f t="shared" si="326"/>
        <v>852</v>
      </c>
      <c r="F861" s="9" t="s">
        <v>1104</v>
      </c>
      <c r="H861" s="9" t="s">
        <v>1214</v>
      </c>
      <c r="I861" s="9" t="s">
        <v>342</v>
      </c>
      <c r="J861" s="9" t="s">
        <v>1859</v>
      </c>
      <c r="K861" s="100">
        <f t="shared" si="311"/>
        <v>1</v>
      </c>
      <c r="L861" s="100"/>
      <c r="M861" s="100"/>
      <c r="N861" s="100"/>
      <c r="O861" s="100"/>
      <c r="P861" s="101">
        <f t="shared" si="312"/>
        <v>1</v>
      </c>
      <c r="Q861" s="102">
        <f t="shared" si="313"/>
        <v>3</v>
      </c>
      <c r="R861" s="102">
        <f t="shared" si="314"/>
        <v>1</v>
      </c>
      <c r="S861" s="102">
        <f t="shared" si="315"/>
        <v>2</v>
      </c>
      <c r="T861" s="102">
        <f t="shared" si="316"/>
        <v>4</v>
      </c>
      <c r="U861" s="102">
        <f t="shared" si="317"/>
        <v>4</v>
      </c>
      <c r="V861" s="102">
        <f t="shared" si="318"/>
        <v>2</v>
      </c>
      <c r="W861" s="102">
        <f t="shared" si="319"/>
        <v>2</v>
      </c>
      <c r="X861" s="102">
        <f t="shared" si="320"/>
        <v>1</v>
      </c>
      <c r="Y861" s="102">
        <f t="shared" si="321"/>
        <v>3</v>
      </c>
      <c r="Z861" s="102">
        <f t="shared" si="322"/>
        <v>3</v>
      </c>
      <c r="AA861" s="100" t="b">
        <f t="shared" si="323"/>
        <v>1</v>
      </c>
      <c r="AB861" s="100">
        <f t="array" ref="AB861">IF($AA861,MEDIAN(IF(G1SelectionMask="x",IF(INDEX(RawDataRefData,$E861,0)&gt;0,INDEX(RawDataRefData,$E861,0)),"")),"")</f>
        <v>2</v>
      </c>
      <c r="AC861" s="100">
        <f t="array" ref="AC861">IF($AA861,QUARTILE(IF(G1SelectionMask="x",IF(INDEX(RawDataRefData,$E861,0)&gt;0,INDEX(RawDataRefData,$E861,0)),""),1),"")</f>
        <v>1.5</v>
      </c>
      <c r="AD861" s="100">
        <f t="array" ref="AD861">IF($AA861,QUARTILE(IF(G1SelectionMask="x",IF(INDEX(RawDataRefData,$E861,0)&gt;0,INDEX(RawDataRefData,$E861,0)),""),3),"")</f>
        <v>3</v>
      </c>
      <c r="AE861" s="100">
        <f t="array" ref="AE861">IF($AA861,MIN(IF(G1SelectionMask="x",IF(INDEX(RawDataRefData,$E861,0)&gt;0,INDEX(RawDataRefData,$E861,0)),"")),"")</f>
        <v>1</v>
      </c>
      <c r="AF861" s="100">
        <f t="array" ref="AF861">IF($AA861,MAX(IF(G1SelectionMask="x",IF(INDEX(RawDataRefData,$E861,0)&gt;0,INDEX(RawDataRefData,$E861,0)),"")),"")</f>
        <v>4</v>
      </c>
      <c r="AG861" s="100">
        <f t="shared" si="324"/>
        <v>2.3636363636363638</v>
      </c>
      <c r="AH861" s="100">
        <f t="array" ref="AH861">IF($AA861,STDEVA(IF(G1SelectionMask="x",IF(INDEX(RawDataRefData,$E861,0)&gt;0,INDEX(RawDataRefData,$E861,0)),"")),"")</f>
        <v>1.1200649331826502</v>
      </c>
      <c r="AI861" s="101" t="b">
        <f t="shared" si="325"/>
        <v>1</v>
      </c>
      <c r="AJ861" s="101">
        <f t="array" ref="AJ861">IF($AI861,MEDIAN(IF(G2SelectionMask="x",IF(INDEX(RawDataRefData,$E861,0)&gt;0,INDEX(RawDataRefData,$E861,0)),"")),"")</f>
        <v>3</v>
      </c>
      <c r="AK861" s="101">
        <f t="array" ref="AK861">IF($AI861,QUARTILE(IF(G2SelectionMask="x",IF(INDEX(RawDataRefData,$E861,0)&gt;0,INDEX(RawDataRefData,$E861,0)),""),1),"")</f>
        <v>2</v>
      </c>
      <c r="AL861" s="101">
        <f t="array" ref="AL861">IF($AI861,QUARTILE(IF(G2SelectionMask="x",IF(INDEX(RawDataRefData,$E861,0)&gt;0,INDEX(RawDataRefData,$E861,0)),""),3),"")</f>
        <v>3</v>
      </c>
      <c r="AM861" s="101">
        <f t="array" ref="AM861">IF($AI861,MIN(IF(G2SelectionMask="x",IF(INDEX(RawDataRefData,$E861,0)&gt;0,INDEX(RawDataRefData,$E861,0)),"")),"")</f>
        <v>1</v>
      </c>
      <c r="AN861" s="101">
        <f t="array" ref="AN861">IF($AI861,MAX(IF(G2SelectionMask="x",IF(INDEX(RawDataRefData,$E861,0)&gt;0,INDEX(RawDataRefData,$E861,0)),"")),"")</f>
        <v>4</v>
      </c>
      <c r="AO861" s="101">
        <f t="shared" si="327"/>
        <v>2.4545454545454546</v>
      </c>
      <c r="AP861" s="101">
        <f t="array" ref="AP861">IF($AI861,STDEVA(IF(G2SelectionMask="x",IF(INDEX(RawDataRefData,$E861,0)&gt;0,INDEX(RawDataRefData,$E861,0)),"")),"")</f>
        <v>0.93419873299382794</v>
      </c>
      <c r="AQ861" s="100" t="b">
        <f t="shared" si="328"/>
        <v>0</v>
      </c>
      <c r="AR861" s="100" t="str">
        <f t="array" ref="AR861">IF($AQ861,MEDIAN(IF(G3SelectionMask="x",IF(INDEX(RawDataRefData,$E861,0)&gt;0,INDEX(RawDataRefData,$E861,0)),"")),"")</f>
        <v/>
      </c>
      <c r="AS861" s="100" t="str">
        <f t="array" ref="AS861">IF($AQ861,QUARTILE(IF(G3SelectionMask="x",IF(INDEX(RawDataRefData,$E861,0)&gt;0,INDEX(RawDataRefData,$E861,0)),""),1),"")</f>
        <v/>
      </c>
      <c r="AT861" s="100" t="str">
        <f t="array" ref="AT861">IF($AQ861,QUARTILE(IF(G3SelectionMask="x",IF(INDEX(RawDataRefData,$E861,0)&gt;0,INDEX(RawDataRefData,$E861,0)),""),3),"")</f>
        <v/>
      </c>
      <c r="AU861" s="100" t="str">
        <f t="array" ref="AU861">IF($AQ861,MIN(IF(G3SelectionMask="x",IF(INDEX(RawDataRefData,$E861,0)&gt;0,INDEX(RawDataRefData,$E861,0)),"")),"")</f>
        <v/>
      </c>
      <c r="AV861" s="100" t="str">
        <f t="array" ref="AV861">IF($AQ861,MAX(IF(G3SelectionMask="x",IF(INDEX(RawDataRefData,$E861,0)&gt;0,INDEX(RawDataRefData,$E861,0)),"")),"")</f>
        <v/>
      </c>
      <c r="AW861" s="100" t="str">
        <f t="shared" si="329"/>
        <v/>
      </c>
      <c r="AX861" s="100" t="str">
        <f t="array" ref="AX861">IF($AQ861,STDEVA(IF(G3SelectionMask="x",IF(INDEX(RawDataRefData,$E861,0)&gt;0,INDEX(RawDataRefData,$E861,0)),"")),"")</f>
        <v/>
      </c>
      <c r="AY861" s="101" t="b">
        <f t="shared" si="330"/>
        <v>0</v>
      </c>
      <c r="AZ861" s="101" t="str">
        <f t="array" ref="AZ861">IF($AY861,MEDIAN(IF(G4SelectionMask="x",IF(INDEX(RawDataRefData,$E861,0)&gt;0,INDEX(RawDataRefData,$E861,0)),"")),"")</f>
        <v/>
      </c>
      <c r="BA861" s="101" t="str">
        <f t="array" ref="BA861">IF($AY861,QUARTILE(IF(G4SelectionMask="x",IF(INDEX(RawDataRefData,$E861,0)&gt;0,INDEX(RawDataRefData,$E861,0)),""),1),"")</f>
        <v/>
      </c>
      <c r="BB861" s="101" t="str">
        <f t="array" ref="BB861">IF($AY861,QUARTILE(IF(G4SelectionMask="x",IF(INDEX(RawDataRefData,$E861,0)&gt;0,INDEX(RawDataRefData,$E861,0)),""),3),"")</f>
        <v/>
      </c>
      <c r="BC861" s="101" t="str">
        <f t="array" ref="BC861">IF($AY861,MIN(IF(G4SelectionMask="x",IF(INDEX(RawDataRefData,$E861,0)&gt;0,INDEX(RawDataRefData,$E861,0)),"")),"")</f>
        <v/>
      </c>
      <c r="BD861" s="101" t="str">
        <f t="array" ref="BD861">IF($AY861,MAX(IF(G4SelectionMask="x",IF(INDEX(RawDataRefData,$E861,0)&gt;0,INDEX(RawDataRefData,$E861,0)),"")),"")</f>
        <v/>
      </c>
      <c r="BE861" s="101" t="str">
        <f t="shared" si="331"/>
        <v/>
      </c>
      <c r="BF861" s="101" t="str">
        <f t="array" ref="BF861">IF($AY861,STDEVA(IF(G4SelectionMask="x",IF(INDEX(RawDataRefData,$E861,0)&gt;0,INDEX(RawDataRefData,$E861,0)),"")),"")</f>
        <v/>
      </c>
      <c r="BG861" s="100" t="b">
        <f t="shared" si="332"/>
        <v>0</v>
      </c>
      <c r="BH861" s="100" t="str">
        <f t="array" ref="BH861">IF($BG861,MEDIAN(IF(G5SelectionMask="x",IF(INDEX(RawDataRefData,$E861,0)&gt;0,INDEX(RawDataRefData,$E861,0)),"")),"")</f>
        <v/>
      </c>
      <c r="BI861" s="100" t="str">
        <f t="array" ref="BI861">IF($BG861,QUARTILE(IF(G5SelectionMask="x",IF(INDEX(RawDataRefData,$E861,0)&gt;0,INDEX(RawDataRefData,$E861,0)),""),1),"")</f>
        <v/>
      </c>
      <c r="BJ861" s="100" t="str">
        <f t="array" ref="BJ861">IF($BG861,QUARTILE(IF(G5SelectionMask="x",IF(INDEX(RawDataRefData,$E861,0)&gt;0,INDEX(RawDataRefData,$E861,0)),""),3),"")</f>
        <v/>
      </c>
      <c r="BK861" s="100" t="str">
        <f t="array" ref="BK861">IF($BG861,MIN(IF(G5SelectionMask="x",IF(INDEX(RawDataRefData,$E861,0)&gt;0,INDEX(RawDataRefData,$E861,0)),"")),"")</f>
        <v/>
      </c>
      <c r="BL861" s="100" t="str">
        <f t="array" ref="BL861">IF($BG861,MAX(IF(G5SelectionMask="x",IF(INDEX(RawDataRefData,$E861,0)&gt;0,INDEX(RawDataRefData,$E861,0)),"")),"")</f>
        <v/>
      </c>
      <c r="BM861" s="100" t="str">
        <f t="shared" si="333"/>
        <v/>
      </c>
      <c r="BN861" s="103" t="str">
        <f t="array" ref="BN861">IF($BG861,STDEVA(IF(G5SelectionMask="x",IF(INDEX(RawDataRefData,$E861,0)&gt;0,INDEX(RawDataRefData,$E861,0)),"")),"")</f>
        <v/>
      </c>
      <c r="BO861" s="104"/>
      <c r="BP861" s="105">
        <v>1</v>
      </c>
      <c r="BQ861" s="105">
        <v>1</v>
      </c>
      <c r="BR861" s="105">
        <v>3</v>
      </c>
      <c r="BS861" s="105">
        <v>1</v>
      </c>
      <c r="BT861" s="105">
        <v>2</v>
      </c>
      <c r="BU861" s="105">
        <v>4</v>
      </c>
      <c r="BV861" s="105">
        <v>4</v>
      </c>
      <c r="BW861" s="105">
        <v>2</v>
      </c>
      <c r="BX861" s="105">
        <v>2</v>
      </c>
      <c r="BY861" s="105">
        <v>1</v>
      </c>
      <c r="BZ861" s="105">
        <v>3</v>
      </c>
      <c r="CA861" s="105">
        <v>3</v>
      </c>
      <c r="CB861" s="105">
        <v>3</v>
      </c>
      <c r="CC861" s="105">
        <v>3</v>
      </c>
      <c r="CD861" s="105">
        <v>1</v>
      </c>
    </row>
    <row r="862" spans="1:82" x14ac:dyDescent="0.2">
      <c r="A862" s="33">
        <f t="shared" si="264"/>
        <v>0</v>
      </c>
      <c r="B862" s="218"/>
      <c r="C862" s="215"/>
      <c r="D862" s="224"/>
      <c r="E862" s="72">
        <f t="shared" si="326"/>
        <v>853</v>
      </c>
      <c r="F862" s="9" t="s">
        <v>1105</v>
      </c>
      <c r="H862" s="9" t="s">
        <v>1214</v>
      </c>
      <c r="I862" s="9" t="s">
        <v>342</v>
      </c>
      <c r="J862" s="9" t="s">
        <v>1859</v>
      </c>
      <c r="K862" s="100">
        <f t="shared" si="311"/>
        <v>1</v>
      </c>
      <c r="L862" s="100"/>
      <c r="M862" s="100"/>
      <c r="N862" s="100"/>
      <c r="O862" s="100"/>
      <c r="P862" s="101">
        <f t="shared" si="312"/>
        <v>3</v>
      </c>
      <c r="Q862" s="102">
        <f t="shared" si="313"/>
        <v>2</v>
      </c>
      <c r="R862" s="102">
        <f t="shared" si="314"/>
        <v>2</v>
      </c>
      <c r="S862" s="102">
        <f t="shared" si="315"/>
        <v>1</v>
      </c>
      <c r="T862" s="102">
        <f t="shared" si="316"/>
        <v>1</v>
      </c>
      <c r="U862" s="102">
        <f t="shared" si="317"/>
        <v>3</v>
      </c>
      <c r="V862" s="102">
        <f t="shared" si="318"/>
        <v>1</v>
      </c>
      <c r="W862" s="102">
        <f t="shared" si="319"/>
        <v>1</v>
      </c>
      <c r="X862" s="102">
        <f t="shared" si="320"/>
        <v>2</v>
      </c>
      <c r="Y862" s="102">
        <f t="shared" si="321"/>
        <v>1</v>
      </c>
      <c r="Z862" s="102">
        <f t="shared" si="322"/>
        <v>2</v>
      </c>
      <c r="AA862" s="100" t="b">
        <f t="shared" si="323"/>
        <v>1</v>
      </c>
      <c r="AB862" s="100">
        <f t="array" ref="AB862">IF($AA862,MEDIAN(IF(G1SelectionMask="x",IF(INDEX(RawDataRefData,$E862,0)&gt;0,INDEX(RawDataRefData,$E862,0)),"")),"")</f>
        <v>2</v>
      </c>
      <c r="AC862" s="100">
        <f t="array" ref="AC862">IF($AA862,QUARTILE(IF(G1SelectionMask="x",IF(INDEX(RawDataRefData,$E862,0)&gt;0,INDEX(RawDataRefData,$E862,0)),""),1),"")</f>
        <v>1</v>
      </c>
      <c r="AD862" s="100">
        <f t="array" ref="AD862">IF($AA862,QUARTILE(IF(G1SelectionMask="x",IF(INDEX(RawDataRefData,$E862,0)&gt;0,INDEX(RawDataRefData,$E862,0)),""),3),"")</f>
        <v>2</v>
      </c>
      <c r="AE862" s="100">
        <f t="array" ref="AE862">IF($AA862,MIN(IF(G1SelectionMask="x",IF(INDEX(RawDataRefData,$E862,0)&gt;0,INDEX(RawDataRefData,$E862,0)),"")),"")</f>
        <v>1</v>
      </c>
      <c r="AF862" s="100">
        <f t="array" ref="AF862">IF($AA862,MAX(IF(G1SelectionMask="x",IF(INDEX(RawDataRefData,$E862,0)&gt;0,INDEX(RawDataRefData,$E862,0)),"")),"")</f>
        <v>3</v>
      </c>
      <c r="AG862" s="100">
        <f t="shared" si="324"/>
        <v>1.7272727272727273</v>
      </c>
      <c r="AH862" s="100">
        <f t="array" ref="AH862">IF($AA862,STDEVA(IF(G1SelectionMask="x",IF(INDEX(RawDataRefData,$E862,0)&gt;0,INDEX(RawDataRefData,$E862,0)),"")),"")</f>
        <v>0.78624539310689634</v>
      </c>
      <c r="AI862" s="101" t="b">
        <f t="shared" si="325"/>
        <v>1</v>
      </c>
      <c r="AJ862" s="101">
        <f t="array" ref="AJ862">IF($AI862,MEDIAN(IF(G2SelectionMask="x",IF(INDEX(RawDataRefData,$E862,0)&gt;0,INDEX(RawDataRefData,$E862,0)),"")),"")</f>
        <v>1</v>
      </c>
      <c r="AK862" s="101">
        <f t="array" ref="AK862">IF($AI862,QUARTILE(IF(G2SelectionMask="x",IF(INDEX(RawDataRefData,$E862,0)&gt;0,INDEX(RawDataRefData,$E862,0)),""),1),"")</f>
        <v>1</v>
      </c>
      <c r="AL862" s="101">
        <f t="array" ref="AL862">IF($AI862,QUARTILE(IF(G2SelectionMask="x",IF(INDEX(RawDataRefData,$E862,0)&gt;0,INDEX(RawDataRefData,$E862,0)),""),3),"")</f>
        <v>2</v>
      </c>
      <c r="AM862" s="101">
        <f t="array" ref="AM862">IF($AI862,MIN(IF(G2SelectionMask="x",IF(INDEX(RawDataRefData,$E862,0)&gt;0,INDEX(RawDataRefData,$E862,0)),"")),"")</f>
        <v>1</v>
      </c>
      <c r="AN862" s="101">
        <f t="array" ref="AN862">IF($AI862,MAX(IF(G2SelectionMask="x",IF(INDEX(RawDataRefData,$E862,0)&gt;0,INDEX(RawDataRefData,$E862,0)),"")),"")</f>
        <v>4</v>
      </c>
      <c r="AO862" s="101">
        <f t="shared" si="327"/>
        <v>1.6363636363636365</v>
      </c>
      <c r="AP862" s="101">
        <f t="array" ref="AP862">IF($AI862,STDEVA(IF(G2SelectionMask="x",IF(INDEX(RawDataRefData,$E862,0)&gt;0,INDEX(RawDataRefData,$E862,0)),"")),"")</f>
        <v>1.0269106361049412</v>
      </c>
      <c r="AQ862" s="100" t="b">
        <f t="shared" si="328"/>
        <v>0</v>
      </c>
      <c r="AR862" s="100" t="str">
        <f t="array" ref="AR862">IF($AQ862,MEDIAN(IF(G3SelectionMask="x",IF(INDEX(RawDataRefData,$E862,0)&gt;0,INDEX(RawDataRefData,$E862,0)),"")),"")</f>
        <v/>
      </c>
      <c r="AS862" s="100" t="str">
        <f t="array" ref="AS862">IF($AQ862,QUARTILE(IF(G3SelectionMask="x",IF(INDEX(RawDataRefData,$E862,0)&gt;0,INDEX(RawDataRefData,$E862,0)),""),1),"")</f>
        <v/>
      </c>
      <c r="AT862" s="100" t="str">
        <f t="array" ref="AT862">IF($AQ862,QUARTILE(IF(G3SelectionMask="x",IF(INDEX(RawDataRefData,$E862,0)&gt;0,INDEX(RawDataRefData,$E862,0)),""),3),"")</f>
        <v/>
      </c>
      <c r="AU862" s="100" t="str">
        <f t="array" ref="AU862">IF($AQ862,MIN(IF(G3SelectionMask="x",IF(INDEX(RawDataRefData,$E862,0)&gt;0,INDEX(RawDataRefData,$E862,0)),"")),"")</f>
        <v/>
      </c>
      <c r="AV862" s="100" t="str">
        <f t="array" ref="AV862">IF($AQ862,MAX(IF(G3SelectionMask="x",IF(INDEX(RawDataRefData,$E862,0)&gt;0,INDEX(RawDataRefData,$E862,0)),"")),"")</f>
        <v/>
      </c>
      <c r="AW862" s="100" t="str">
        <f t="shared" si="329"/>
        <v/>
      </c>
      <c r="AX862" s="100" t="str">
        <f t="array" ref="AX862">IF($AQ862,STDEVA(IF(G3SelectionMask="x",IF(INDEX(RawDataRefData,$E862,0)&gt;0,INDEX(RawDataRefData,$E862,0)),"")),"")</f>
        <v/>
      </c>
      <c r="AY862" s="101" t="b">
        <f t="shared" si="330"/>
        <v>0</v>
      </c>
      <c r="AZ862" s="101" t="str">
        <f t="array" ref="AZ862">IF($AY862,MEDIAN(IF(G4SelectionMask="x",IF(INDEX(RawDataRefData,$E862,0)&gt;0,INDEX(RawDataRefData,$E862,0)),"")),"")</f>
        <v/>
      </c>
      <c r="BA862" s="101" t="str">
        <f t="array" ref="BA862">IF($AY862,QUARTILE(IF(G4SelectionMask="x",IF(INDEX(RawDataRefData,$E862,0)&gt;0,INDEX(RawDataRefData,$E862,0)),""),1),"")</f>
        <v/>
      </c>
      <c r="BB862" s="101" t="str">
        <f t="array" ref="BB862">IF($AY862,QUARTILE(IF(G4SelectionMask="x",IF(INDEX(RawDataRefData,$E862,0)&gt;0,INDEX(RawDataRefData,$E862,0)),""),3),"")</f>
        <v/>
      </c>
      <c r="BC862" s="101" t="str">
        <f t="array" ref="BC862">IF($AY862,MIN(IF(G4SelectionMask="x",IF(INDEX(RawDataRefData,$E862,0)&gt;0,INDEX(RawDataRefData,$E862,0)),"")),"")</f>
        <v/>
      </c>
      <c r="BD862" s="101" t="str">
        <f t="array" ref="BD862">IF($AY862,MAX(IF(G4SelectionMask="x",IF(INDEX(RawDataRefData,$E862,0)&gt;0,INDEX(RawDataRefData,$E862,0)),"")),"")</f>
        <v/>
      </c>
      <c r="BE862" s="101" t="str">
        <f t="shared" si="331"/>
        <v/>
      </c>
      <c r="BF862" s="101" t="str">
        <f t="array" ref="BF862">IF($AY862,STDEVA(IF(G4SelectionMask="x",IF(INDEX(RawDataRefData,$E862,0)&gt;0,INDEX(RawDataRefData,$E862,0)),"")),"")</f>
        <v/>
      </c>
      <c r="BG862" s="100" t="b">
        <f t="shared" si="332"/>
        <v>0</v>
      </c>
      <c r="BH862" s="100" t="str">
        <f t="array" ref="BH862">IF($BG862,MEDIAN(IF(G5SelectionMask="x",IF(INDEX(RawDataRefData,$E862,0)&gt;0,INDEX(RawDataRefData,$E862,0)),"")),"")</f>
        <v/>
      </c>
      <c r="BI862" s="100" t="str">
        <f t="array" ref="BI862">IF($BG862,QUARTILE(IF(G5SelectionMask="x",IF(INDEX(RawDataRefData,$E862,0)&gt;0,INDEX(RawDataRefData,$E862,0)),""),1),"")</f>
        <v/>
      </c>
      <c r="BJ862" s="100" t="str">
        <f t="array" ref="BJ862">IF($BG862,QUARTILE(IF(G5SelectionMask="x",IF(INDEX(RawDataRefData,$E862,0)&gt;0,INDEX(RawDataRefData,$E862,0)),""),3),"")</f>
        <v/>
      </c>
      <c r="BK862" s="100" t="str">
        <f t="array" ref="BK862">IF($BG862,MIN(IF(G5SelectionMask="x",IF(INDEX(RawDataRefData,$E862,0)&gt;0,INDEX(RawDataRefData,$E862,0)),"")),"")</f>
        <v/>
      </c>
      <c r="BL862" s="100" t="str">
        <f t="array" ref="BL862">IF($BG862,MAX(IF(G5SelectionMask="x",IF(INDEX(RawDataRefData,$E862,0)&gt;0,INDEX(RawDataRefData,$E862,0)),"")),"")</f>
        <v/>
      </c>
      <c r="BM862" s="100" t="str">
        <f t="shared" si="333"/>
        <v/>
      </c>
      <c r="BN862" s="103" t="str">
        <f t="array" ref="BN862">IF($BG862,STDEVA(IF(G5SelectionMask="x",IF(INDEX(RawDataRefData,$E862,0)&gt;0,INDEX(RawDataRefData,$E862,0)),"")),"")</f>
        <v/>
      </c>
      <c r="BO862" s="104"/>
      <c r="BP862" s="105">
        <v>1</v>
      </c>
      <c r="BQ862" s="105">
        <v>3</v>
      </c>
      <c r="BR862" s="105">
        <v>2</v>
      </c>
      <c r="BS862" s="105">
        <v>2</v>
      </c>
      <c r="BT862" s="105">
        <v>1</v>
      </c>
      <c r="BU862" s="105">
        <v>1</v>
      </c>
      <c r="BV862" s="105">
        <v>3</v>
      </c>
      <c r="BW862" s="105">
        <v>1</v>
      </c>
      <c r="BX862" s="105">
        <v>1</v>
      </c>
      <c r="BY862" s="105">
        <v>2</v>
      </c>
      <c r="BZ862" s="105">
        <v>1</v>
      </c>
      <c r="CA862" s="105">
        <v>2</v>
      </c>
      <c r="CB862" s="105">
        <v>1</v>
      </c>
      <c r="CC862" s="105">
        <v>4</v>
      </c>
      <c r="CD862" s="105">
        <v>1</v>
      </c>
    </row>
    <row r="863" spans="1:82" x14ac:dyDescent="0.2">
      <c r="A863" s="33">
        <f t="shared" si="264"/>
        <v>0</v>
      </c>
      <c r="B863" s="218"/>
      <c r="C863" s="215"/>
      <c r="D863" s="224"/>
      <c r="E863" s="72">
        <f t="shared" si="326"/>
        <v>854</v>
      </c>
      <c r="F863" s="9" t="s">
        <v>1106</v>
      </c>
      <c r="H863" s="9" t="s">
        <v>1214</v>
      </c>
      <c r="I863" s="9" t="s">
        <v>342</v>
      </c>
      <c r="J863" s="9" t="s">
        <v>1859</v>
      </c>
      <c r="K863" s="100">
        <f t="shared" si="311"/>
        <v>4</v>
      </c>
      <c r="L863" s="100"/>
      <c r="M863" s="100"/>
      <c r="N863" s="100"/>
      <c r="O863" s="100"/>
      <c r="P863" s="101">
        <f t="shared" si="312"/>
        <v>4</v>
      </c>
      <c r="Q863" s="102">
        <f t="shared" si="313"/>
        <v>2</v>
      </c>
      <c r="R863" s="102">
        <f t="shared" si="314"/>
        <v>4</v>
      </c>
      <c r="S863" s="102">
        <f t="shared" si="315"/>
        <v>4</v>
      </c>
      <c r="T863" s="102">
        <f t="shared" si="316"/>
        <v>4</v>
      </c>
      <c r="U863" s="102">
        <f t="shared" si="317"/>
        <v>2</v>
      </c>
      <c r="V863" s="102">
        <f t="shared" si="318"/>
        <v>4</v>
      </c>
      <c r="W863" s="102">
        <f t="shared" si="319"/>
        <v>3</v>
      </c>
      <c r="X863" s="102">
        <f t="shared" si="320"/>
        <v>1</v>
      </c>
      <c r="Y863" s="102">
        <f t="shared" si="321"/>
        <v>2</v>
      </c>
      <c r="Z863" s="102">
        <f t="shared" si="322"/>
        <v>1</v>
      </c>
      <c r="AA863" s="100" t="b">
        <f t="shared" si="323"/>
        <v>1</v>
      </c>
      <c r="AB863" s="100">
        <f t="array" ref="AB863">IF($AA863,MEDIAN(IF(G1SelectionMask="x",IF(INDEX(RawDataRefData,$E863,0)&gt;0,INDEX(RawDataRefData,$E863,0)),"")),"")</f>
        <v>3</v>
      </c>
      <c r="AC863" s="100">
        <f t="array" ref="AC863">IF($AA863,QUARTILE(IF(G1SelectionMask="x",IF(INDEX(RawDataRefData,$E863,0)&gt;0,INDEX(RawDataRefData,$E863,0)),""),1),"")</f>
        <v>2</v>
      </c>
      <c r="AD863" s="100">
        <f t="array" ref="AD863">IF($AA863,QUARTILE(IF(G1SelectionMask="x",IF(INDEX(RawDataRefData,$E863,0)&gt;0,INDEX(RawDataRefData,$E863,0)),""),3),"")</f>
        <v>4</v>
      </c>
      <c r="AE863" s="100">
        <f t="array" ref="AE863">IF($AA863,MIN(IF(G1SelectionMask="x",IF(INDEX(RawDataRefData,$E863,0)&gt;0,INDEX(RawDataRefData,$E863,0)),"")),"")</f>
        <v>1</v>
      </c>
      <c r="AF863" s="100">
        <f t="array" ref="AF863">IF($AA863,MAX(IF(G1SelectionMask="x",IF(INDEX(RawDataRefData,$E863,0)&gt;0,INDEX(RawDataRefData,$E863,0)),"")),"")</f>
        <v>4</v>
      </c>
      <c r="AG863" s="100">
        <f t="shared" si="324"/>
        <v>2.8181818181818183</v>
      </c>
      <c r="AH863" s="100">
        <f t="array" ref="AH863">IF($AA863,STDEVA(IF(G1SelectionMask="x",IF(INDEX(RawDataRefData,$E863,0)&gt;0,INDEX(RawDataRefData,$E863,0)),"")),"")</f>
        <v>1.2504544628399563</v>
      </c>
      <c r="AI863" s="101" t="b">
        <f t="shared" si="325"/>
        <v>1</v>
      </c>
      <c r="AJ863" s="101">
        <f t="array" ref="AJ863">IF($AI863,MEDIAN(IF(G2SelectionMask="x",IF(INDEX(RawDataRefData,$E863,0)&gt;0,INDEX(RawDataRefData,$E863,0)),"")),"")</f>
        <v>2</v>
      </c>
      <c r="AK863" s="101">
        <f t="array" ref="AK863">IF($AI863,QUARTILE(IF(G2SelectionMask="x",IF(INDEX(RawDataRefData,$E863,0)&gt;0,INDEX(RawDataRefData,$E863,0)),""),1),"")</f>
        <v>2</v>
      </c>
      <c r="AL863" s="101">
        <f t="array" ref="AL863">IF($AI863,QUARTILE(IF(G2SelectionMask="x",IF(INDEX(RawDataRefData,$E863,0)&gt;0,INDEX(RawDataRefData,$E863,0)),""),3),"")</f>
        <v>4</v>
      </c>
      <c r="AM863" s="101">
        <f t="array" ref="AM863">IF($AI863,MIN(IF(G2SelectionMask="x",IF(INDEX(RawDataRefData,$E863,0)&gt;0,INDEX(RawDataRefData,$E863,0)),"")),"")</f>
        <v>1</v>
      </c>
      <c r="AN863" s="101">
        <f t="array" ref="AN863">IF($AI863,MAX(IF(G2SelectionMask="x",IF(INDEX(RawDataRefData,$E863,0)&gt;0,INDEX(RawDataRefData,$E863,0)),"")),"")</f>
        <v>4</v>
      </c>
      <c r="AO863" s="101">
        <f t="shared" si="327"/>
        <v>2.6363636363636362</v>
      </c>
      <c r="AP863" s="101">
        <f t="array" ref="AP863">IF($AI863,STDEVA(IF(G2SelectionMask="x",IF(INDEX(RawDataRefData,$E863,0)&gt;0,INDEX(RawDataRefData,$E863,0)),"")),"")</f>
        <v>1.2060453783110545</v>
      </c>
      <c r="AQ863" s="100" t="b">
        <f t="shared" si="328"/>
        <v>0</v>
      </c>
      <c r="AR863" s="100" t="str">
        <f t="array" ref="AR863">IF($AQ863,MEDIAN(IF(G3SelectionMask="x",IF(INDEX(RawDataRefData,$E863,0)&gt;0,INDEX(RawDataRefData,$E863,0)),"")),"")</f>
        <v/>
      </c>
      <c r="AS863" s="100" t="str">
        <f t="array" ref="AS863">IF($AQ863,QUARTILE(IF(G3SelectionMask="x",IF(INDEX(RawDataRefData,$E863,0)&gt;0,INDEX(RawDataRefData,$E863,0)),""),1),"")</f>
        <v/>
      </c>
      <c r="AT863" s="100" t="str">
        <f t="array" ref="AT863">IF($AQ863,QUARTILE(IF(G3SelectionMask="x",IF(INDEX(RawDataRefData,$E863,0)&gt;0,INDEX(RawDataRefData,$E863,0)),""),3),"")</f>
        <v/>
      </c>
      <c r="AU863" s="100" t="str">
        <f t="array" ref="AU863">IF($AQ863,MIN(IF(G3SelectionMask="x",IF(INDEX(RawDataRefData,$E863,0)&gt;0,INDEX(RawDataRefData,$E863,0)),"")),"")</f>
        <v/>
      </c>
      <c r="AV863" s="100" t="str">
        <f t="array" ref="AV863">IF($AQ863,MAX(IF(G3SelectionMask="x",IF(INDEX(RawDataRefData,$E863,0)&gt;0,INDEX(RawDataRefData,$E863,0)),"")),"")</f>
        <v/>
      </c>
      <c r="AW863" s="100" t="str">
        <f t="shared" si="329"/>
        <v/>
      </c>
      <c r="AX863" s="100" t="str">
        <f t="array" ref="AX863">IF($AQ863,STDEVA(IF(G3SelectionMask="x",IF(INDEX(RawDataRefData,$E863,0)&gt;0,INDEX(RawDataRefData,$E863,0)),"")),"")</f>
        <v/>
      </c>
      <c r="AY863" s="101" t="b">
        <f t="shared" si="330"/>
        <v>0</v>
      </c>
      <c r="AZ863" s="101" t="str">
        <f t="array" ref="AZ863">IF($AY863,MEDIAN(IF(G4SelectionMask="x",IF(INDEX(RawDataRefData,$E863,0)&gt;0,INDEX(RawDataRefData,$E863,0)),"")),"")</f>
        <v/>
      </c>
      <c r="BA863" s="101" t="str">
        <f t="array" ref="BA863">IF($AY863,QUARTILE(IF(G4SelectionMask="x",IF(INDEX(RawDataRefData,$E863,0)&gt;0,INDEX(RawDataRefData,$E863,0)),""),1),"")</f>
        <v/>
      </c>
      <c r="BB863" s="101" t="str">
        <f t="array" ref="BB863">IF($AY863,QUARTILE(IF(G4SelectionMask="x",IF(INDEX(RawDataRefData,$E863,0)&gt;0,INDEX(RawDataRefData,$E863,0)),""),3),"")</f>
        <v/>
      </c>
      <c r="BC863" s="101" t="str">
        <f t="array" ref="BC863">IF($AY863,MIN(IF(G4SelectionMask="x",IF(INDEX(RawDataRefData,$E863,0)&gt;0,INDEX(RawDataRefData,$E863,0)),"")),"")</f>
        <v/>
      </c>
      <c r="BD863" s="101" t="str">
        <f t="array" ref="BD863">IF($AY863,MAX(IF(G4SelectionMask="x",IF(INDEX(RawDataRefData,$E863,0)&gt;0,INDEX(RawDataRefData,$E863,0)),"")),"")</f>
        <v/>
      </c>
      <c r="BE863" s="101" t="str">
        <f t="shared" si="331"/>
        <v/>
      </c>
      <c r="BF863" s="101" t="str">
        <f t="array" ref="BF863">IF($AY863,STDEVA(IF(G4SelectionMask="x",IF(INDEX(RawDataRefData,$E863,0)&gt;0,INDEX(RawDataRefData,$E863,0)),"")),"")</f>
        <v/>
      </c>
      <c r="BG863" s="100" t="b">
        <f t="shared" si="332"/>
        <v>0</v>
      </c>
      <c r="BH863" s="100" t="str">
        <f t="array" ref="BH863">IF($BG863,MEDIAN(IF(G5SelectionMask="x",IF(INDEX(RawDataRefData,$E863,0)&gt;0,INDEX(RawDataRefData,$E863,0)),"")),"")</f>
        <v/>
      </c>
      <c r="BI863" s="100" t="str">
        <f t="array" ref="BI863">IF($BG863,QUARTILE(IF(G5SelectionMask="x",IF(INDEX(RawDataRefData,$E863,0)&gt;0,INDEX(RawDataRefData,$E863,0)),""),1),"")</f>
        <v/>
      </c>
      <c r="BJ863" s="100" t="str">
        <f t="array" ref="BJ863">IF($BG863,QUARTILE(IF(G5SelectionMask="x",IF(INDEX(RawDataRefData,$E863,0)&gt;0,INDEX(RawDataRefData,$E863,0)),""),3),"")</f>
        <v/>
      </c>
      <c r="BK863" s="100" t="str">
        <f t="array" ref="BK863">IF($BG863,MIN(IF(G5SelectionMask="x",IF(INDEX(RawDataRefData,$E863,0)&gt;0,INDEX(RawDataRefData,$E863,0)),"")),"")</f>
        <v/>
      </c>
      <c r="BL863" s="100" t="str">
        <f t="array" ref="BL863">IF($BG863,MAX(IF(G5SelectionMask="x",IF(INDEX(RawDataRefData,$E863,0)&gt;0,INDEX(RawDataRefData,$E863,0)),"")),"")</f>
        <v/>
      </c>
      <c r="BM863" s="100" t="str">
        <f t="shared" si="333"/>
        <v/>
      </c>
      <c r="BN863" s="103" t="str">
        <f t="array" ref="BN863">IF($BG863,STDEVA(IF(G5SelectionMask="x",IF(INDEX(RawDataRefData,$E863,0)&gt;0,INDEX(RawDataRefData,$E863,0)),"")),"")</f>
        <v/>
      </c>
      <c r="BO863" s="104"/>
      <c r="BP863" s="105">
        <v>4</v>
      </c>
      <c r="BQ863" s="105">
        <v>4</v>
      </c>
      <c r="BR863" s="105">
        <v>2</v>
      </c>
      <c r="BS863" s="105">
        <v>4</v>
      </c>
      <c r="BT863" s="105">
        <v>4</v>
      </c>
      <c r="BU863" s="105">
        <v>4</v>
      </c>
      <c r="BV863" s="105">
        <v>2</v>
      </c>
      <c r="BW863" s="105">
        <v>4</v>
      </c>
      <c r="BX863" s="105">
        <v>3</v>
      </c>
      <c r="BY863" s="105">
        <v>1</v>
      </c>
      <c r="BZ863" s="105">
        <v>2</v>
      </c>
      <c r="CA863" s="105">
        <v>1</v>
      </c>
      <c r="CB863" s="105">
        <v>1</v>
      </c>
      <c r="CC863" s="105">
        <v>2</v>
      </c>
      <c r="CD863" s="105">
        <v>2</v>
      </c>
    </row>
    <row r="864" spans="1:82" x14ac:dyDescent="0.2">
      <c r="A864" s="33">
        <f t="shared" si="264"/>
        <v>0</v>
      </c>
      <c r="B864" s="218"/>
      <c r="C864" s="215"/>
      <c r="D864" s="224"/>
      <c r="E864" s="72">
        <f t="shared" si="326"/>
        <v>855</v>
      </c>
      <c r="F864" s="9" t="s">
        <v>1107</v>
      </c>
      <c r="H864" s="9" t="s">
        <v>1214</v>
      </c>
      <c r="I864" s="9" t="s">
        <v>342</v>
      </c>
      <c r="J864" s="9" t="s">
        <v>1859</v>
      </c>
      <c r="K864" s="100">
        <f t="shared" si="311"/>
        <v>2</v>
      </c>
      <c r="L864" s="100"/>
      <c r="M864" s="100"/>
      <c r="N864" s="100"/>
      <c r="O864" s="100"/>
      <c r="P864" s="101">
        <f t="shared" si="312"/>
        <v>3</v>
      </c>
      <c r="Q864" s="102">
        <f t="shared" si="313"/>
        <v>2</v>
      </c>
      <c r="R864" s="102">
        <f t="shared" si="314"/>
        <v>3</v>
      </c>
      <c r="S864" s="102">
        <f t="shared" si="315"/>
        <v>3</v>
      </c>
      <c r="T864" s="102">
        <f t="shared" si="316"/>
        <v>3</v>
      </c>
      <c r="U864" s="102">
        <f t="shared" si="317"/>
        <v>3</v>
      </c>
      <c r="V864" s="102">
        <f t="shared" si="318"/>
        <v>1</v>
      </c>
      <c r="W864" s="102">
        <f t="shared" si="319"/>
        <v>2</v>
      </c>
      <c r="X864" s="102">
        <f t="shared" si="320"/>
        <v>2</v>
      </c>
      <c r="Y864" s="102">
        <f t="shared" si="321"/>
        <v>2</v>
      </c>
      <c r="Z864" s="102">
        <f t="shared" si="322"/>
        <v>4</v>
      </c>
      <c r="AA864" s="100" t="b">
        <f t="shared" si="323"/>
        <v>1</v>
      </c>
      <c r="AB864" s="100">
        <f t="array" ref="AB864">IF($AA864,MEDIAN(IF(G1SelectionMask="x",IF(INDEX(RawDataRefData,$E864,0)&gt;0,INDEX(RawDataRefData,$E864,0)),"")),"")</f>
        <v>3</v>
      </c>
      <c r="AC864" s="100">
        <f t="array" ref="AC864">IF($AA864,QUARTILE(IF(G1SelectionMask="x",IF(INDEX(RawDataRefData,$E864,0)&gt;0,INDEX(RawDataRefData,$E864,0)),""),1),"")</f>
        <v>2</v>
      </c>
      <c r="AD864" s="100">
        <f t="array" ref="AD864">IF($AA864,QUARTILE(IF(G1SelectionMask="x",IF(INDEX(RawDataRefData,$E864,0)&gt;0,INDEX(RawDataRefData,$E864,0)),""),3),"")</f>
        <v>3</v>
      </c>
      <c r="AE864" s="100">
        <f t="array" ref="AE864">IF($AA864,MIN(IF(G1SelectionMask="x",IF(INDEX(RawDataRefData,$E864,0)&gt;0,INDEX(RawDataRefData,$E864,0)),"")),"")</f>
        <v>1</v>
      </c>
      <c r="AF864" s="100">
        <f t="array" ref="AF864">IF($AA864,MAX(IF(G1SelectionMask="x",IF(INDEX(RawDataRefData,$E864,0)&gt;0,INDEX(RawDataRefData,$E864,0)),"")),"")</f>
        <v>4</v>
      </c>
      <c r="AG864" s="100">
        <f t="shared" si="324"/>
        <v>2.5454545454545454</v>
      </c>
      <c r="AH864" s="100">
        <f t="array" ref="AH864">IF($AA864,STDEVA(IF(G1SelectionMask="x",IF(INDEX(RawDataRefData,$E864,0)&gt;0,INDEX(RawDataRefData,$E864,0)),"")),"")</f>
        <v>0.82019953226472486</v>
      </c>
      <c r="AI864" s="101" t="b">
        <f t="shared" si="325"/>
        <v>1</v>
      </c>
      <c r="AJ864" s="101">
        <f t="array" ref="AJ864">IF($AI864,MEDIAN(IF(G2SelectionMask="x",IF(INDEX(RawDataRefData,$E864,0)&gt;0,INDEX(RawDataRefData,$E864,0)),"")),"")</f>
        <v>3</v>
      </c>
      <c r="AK864" s="101">
        <f t="array" ref="AK864">IF($AI864,QUARTILE(IF(G2SelectionMask="x",IF(INDEX(RawDataRefData,$E864,0)&gt;0,INDEX(RawDataRefData,$E864,0)),""),1),"")</f>
        <v>2</v>
      </c>
      <c r="AL864" s="101">
        <f t="array" ref="AL864">IF($AI864,QUARTILE(IF(G2SelectionMask="x",IF(INDEX(RawDataRefData,$E864,0)&gt;0,INDEX(RawDataRefData,$E864,0)),""),3),"")</f>
        <v>3</v>
      </c>
      <c r="AM864" s="101">
        <f t="array" ref="AM864">IF($AI864,MIN(IF(G2SelectionMask="x",IF(INDEX(RawDataRefData,$E864,0)&gt;0,INDEX(RawDataRefData,$E864,0)),"")),"")</f>
        <v>1</v>
      </c>
      <c r="AN864" s="101">
        <f t="array" ref="AN864">IF($AI864,MAX(IF(G2SelectionMask="x",IF(INDEX(RawDataRefData,$E864,0)&gt;0,INDEX(RawDataRefData,$E864,0)),"")),"")</f>
        <v>4</v>
      </c>
      <c r="AO864" s="101">
        <f t="shared" si="327"/>
        <v>2.7272727272727271</v>
      </c>
      <c r="AP864" s="101">
        <f t="array" ref="AP864">IF($AI864,STDEVA(IF(G2SelectionMask="x",IF(INDEX(RawDataRefData,$E864,0)&gt;0,INDEX(RawDataRefData,$E864,0)),"")),"")</f>
        <v>0.90453403373329111</v>
      </c>
      <c r="AQ864" s="100" t="b">
        <f t="shared" si="328"/>
        <v>0</v>
      </c>
      <c r="AR864" s="100" t="str">
        <f t="array" ref="AR864">IF($AQ864,MEDIAN(IF(G3SelectionMask="x",IF(INDEX(RawDataRefData,$E864,0)&gt;0,INDEX(RawDataRefData,$E864,0)),"")),"")</f>
        <v/>
      </c>
      <c r="AS864" s="100" t="str">
        <f t="array" ref="AS864">IF($AQ864,QUARTILE(IF(G3SelectionMask="x",IF(INDEX(RawDataRefData,$E864,0)&gt;0,INDEX(RawDataRefData,$E864,0)),""),1),"")</f>
        <v/>
      </c>
      <c r="AT864" s="100" t="str">
        <f t="array" ref="AT864">IF($AQ864,QUARTILE(IF(G3SelectionMask="x",IF(INDEX(RawDataRefData,$E864,0)&gt;0,INDEX(RawDataRefData,$E864,0)),""),3),"")</f>
        <v/>
      </c>
      <c r="AU864" s="100" t="str">
        <f t="array" ref="AU864">IF($AQ864,MIN(IF(G3SelectionMask="x",IF(INDEX(RawDataRefData,$E864,0)&gt;0,INDEX(RawDataRefData,$E864,0)),"")),"")</f>
        <v/>
      </c>
      <c r="AV864" s="100" t="str">
        <f t="array" ref="AV864">IF($AQ864,MAX(IF(G3SelectionMask="x",IF(INDEX(RawDataRefData,$E864,0)&gt;0,INDEX(RawDataRefData,$E864,0)),"")),"")</f>
        <v/>
      </c>
      <c r="AW864" s="100" t="str">
        <f t="shared" si="329"/>
        <v/>
      </c>
      <c r="AX864" s="100" t="str">
        <f t="array" ref="AX864">IF($AQ864,STDEVA(IF(G3SelectionMask="x",IF(INDEX(RawDataRefData,$E864,0)&gt;0,INDEX(RawDataRefData,$E864,0)),"")),"")</f>
        <v/>
      </c>
      <c r="AY864" s="101" t="b">
        <f t="shared" si="330"/>
        <v>0</v>
      </c>
      <c r="AZ864" s="101" t="str">
        <f t="array" ref="AZ864">IF($AY864,MEDIAN(IF(G4SelectionMask="x",IF(INDEX(RawDataRefData,$E864,0)&gt;0,INDEX(RawDataRefData,$E864,0)),"")),"")</f>
        <v/>
      </c>
      <c r="BA864" s="101" t="str">
        <f t="array" ref="BA864">IF($AY864,QUARTILE(IF(G4SelectionMask="x",IF(INDEX(RawDataRefData,$E864,0)&gt;0,INDEX(RawDataRefData,$E864,0)),""),1),"")</f>
        <v/>
      </c>
      <c r="BB864" s="101" t="str">
        <f t="array" ref="BB864">IF($AY864,QUARTILE(IF(G4SelectionMask="x",IF(INDEX(RawDataRefData,$E864,0)&gt;0,INDEX(RawDataRefData,$E864,0)),""),3),"")</f>
        <v/>
      </c>
      <c r="BC864" s="101" t="str">
        <f t="array" ref="BC864">IF($AY864,MIN(IF(G4SelectionMask="x",IF(INDEX(RawDataRefData,$E864,0)&gt;0,INDEX(RawDataRefData,$E864,0)),"")),"")</f>
        <v/>
      </c>
      <c r="BD864" s="101" t="str">
        <f t="array" ref="BD864">IF($AY864,MAX(IF(G4SelectionMask="x",IF(INDEX(RawDataRefData,$E864,0)&gt;0,INDEX(RawDataRefData,$E864,0)),"")),"")</f>
        <v/>
      </c>
      <c r="BE864" s="101" t="str">
        <f t="shared" si="331"/>
        <v/>
      </c>
      <c r="BF864" s="101" t="str">
        <f t="array" ref="BF864">IF($AY864,STDEVA(IF(G4SelectionMask="x",IF(INDEX(RawDataRefData,$E864,0)&gt;0,INDEX(RawDataRefData,$E864,0)),"")),"")</f>
        <v/>
      </c>
      <c r="BG864" s="100" t="b">
        <f t="shared" si="332"/>
        <v>0</v>
      </c>
      <c r="BH864" s="100" t="str">
        <f t="array" ref="BH864">IF($BG864,MEDIAN(IF(G5SelectionMask="x",IF(INDEX(RawDataRefData,$E864,0)&gt;0,INDEX(RawDataRefData,$E864,0)),"")),"")</f>
        <v/>
      </c>
      <c r="BI864" s="100" t="str">
        <f t="array" ref="BI864">IF($BG864,QUARTILE(IF(G5SelectionMask="x",IF(INDEX(RawDataRefData,$E864,0)&gt;0,INDEX(RawDataRefData,$E864,0)),""),1),"")</f>
        <v/>
      </c>
      <c r="BJ864" s="100" t="str">
        <f t="array" ref="BJ864">IF($BG864,QUARTILE(IF(G5SelectionMask="x",IF(INDEX(RawDataRefData,$E864,0)&gt;0,INDEX(RawDataRefData,$E864,0)),""),3),"")</f>
        <v/>
      </c>
      <c r="BK864" s="100" t="str">
        <f t="array" ref="BK864">IF($BG864,MIN(IF(G5SelectionMask="x",IF(INDEX(RawDataRefData,$E864,0)&gt;0,INDEX(RawDataRefData,$E864,0)),"")),"")</f>
        <v/>
      </c>
      <c r="BL864" s="100" t="str">
        <f t="array" ref="BL864">IF($BG864,MAX(IF(G5SelectionMask="x",IF(INDEX(RawDataRefData,$E864,0)&gt;0,INDEX(RawDataRefData,$E864,0)),"")),"")</f>
        <v/>
      </c>
      <c r="BM864" s="100" t="str">
        <f t="shared" si="333"/>
        <v/>
      </c>
      <c r="BN864" s="103" t="str">
        <f t="array" ref="BN864">IF($BG864,STDEVA(IF(G5SelectionMask="x",IF(INDEX(RawDataRefData,$E864,0)&gt;0,INDEX(RawDataRefData,$E864,0)),"")),"")</f>
        <v/>
      </c>
      <c r="BO864" s="104"/>
      <c r="BP864" s="105">
        <v>2</v>
      </c>
      <c r="BQ864" s="105">
        <v>3</v>
      </c>
      <c r="BR864" s="105">
        <v>2</v>
      </c>
      <c r="BS864" s="105">
        <v>3</v>
      </c>
      <c r="BT864" s="105">
        <v>3</v>
      </c>
      <c r="BU864" s="105">
        <v>3</v>
      </c>
      <c r="BV864" s="105">
        <v>3</v>
      </c>
      <c r="BW864" s="105">
        <v>1</v>
      </c>
      <c r="BX864" s="105">
        <v>2</v>
      </c>
      <c r="BY864" s="105">
        <v>2</v>
      </c>
      <c r="BZ864" s="105">
        <v>2</v>
      </c>
      <c r="CA864" s="105">
        <v>4</v>
      </c>
      <c r="CB864" s="105">
        <v>4</v>
      </c>
      <c r="CC864" s="105">
        <v>3</v>
      </c>
      <c r="CD864" s="105">
        <v>3</v>
      </c>
    </row>
    <row r="865" spans="1:82" x14ac:dyDescent="0.2">
      <c r="A865" s="33">
        <f t="shared" si="264"/>
        <v>0</v>
      </c>
      <c r="B865" s="218"/>
      <c r="C865" s="215"/>
      <c r="D865" s="224"/>
      <c r="E865" s="72">
        <f t="shared" si="326"/>
        <v>856</v>
      </c>
      <c r="F865" s="9" t="s">
        <v>1108</v>
      </c>
      <c r="H865" s="9" t="s">
        <v>1214</v>
      </c>
      <c r="I865" s="9" t="s">
        <v>342</v>
      </c>
      <c r="J865" s="9" t="s">
        <v>1859</v>
      </c>
      <c r="K865" s="100">
        <f t="shared" si="311"/>
        <v>1</v>
      </c>
      <c r="L865" s="100"/>
      <c r="M865" s="100"/>
      <c r="N865" s="100"/>
      <c r="O865" s="100"/>
      <c r="P865" s="101">
        <f t="shared" si="312"/>
        <v>1</v>
      </c>
      <c r="Q865" s="102">
        <f t="shared" si="313"/>
        <v>2</v>
      </c>
      <c r="R865" s="102">
        <f t="shared" si="314"/>
        <v>1</v>
      </c>
      <c r="S865" s="102">
        <f t="shared" si="315"/>
        <v>1</v>
      </c>
      <c r="T865" s="102">
        <f t="shared" si="316"/>
        <v>2</v>
      </c>
      <c r="U865" s="102">
        <f t="shared" si="317"/>
        <v>1</v>
      </c>
      <c r="V865" s="102">
        <f t="shared" si="318"/>
        <v>4</v>
      </c>
      <c r="W865" s="102">
        <f t="shared" si="319"/>
        <v>4</v>
      </c>
      <c r="X865" s="102">
        <f t="shared" si="320"/>
        <v>2</v>
      </c>
      <c r="Y865" s="102">
        <f t="shared" si="321"/>
        <v>2</v>
      </c>
      <c r="Z865" s="102">
        <f t="shared" si="322"/>
        <v>2</v>
      </c>
      <c r="AA865" s="100" t="b">
        <f t="shared" si="323"/>
        <v>1</v>
      </c>
      <c r="AB865" s="100">
        <f t="array" ref="AB865">IF($AA865,MEDIAN(IF(G1SelectionMask="x",IF(INDEX(RawDataRefData,$E865,0)&gt;0,INDEX(RawDataRefData,$E865,0)),"")),"")</f>
        <v>2</v>
      </c>
      <c r="AC865" s="100">
        <f t="array" ref="AC865">IF($AA865,QUARTILE(IF(G1SelectionMask="x",IF(INDEX(RawDataRefData,$E865,0)&gt;0,INDEX(RawDataRefData,$E865,0)),""),1),"")</f>
        <v>1</v>
      </c>
      <c r="AD865" s="100">
        <f t="array" ref="AD865">IF($AA865,QUARTILE(IF(G1SelectionMask="x",IF(INDEX(RawDataRefData,$E865,0)&gt;0,INDEX(RawDataRefData,$E865,0)),""),3),"")</f>
        <v>2</v>
      </c>
      <c r="AE865" s="100">
        <f t="array" ref="AE865">IF($AA865,MIN(IF(G1SelectionMask="x",IF(INDEX(RawDataRefData,$E865,0)&gt;0,INDEX(RawDataRefData,$E865,0)),"")),"")</f>
        <v>1</v>
      </c>
      <c r="AF865" s="100">
        <f t="array" ref="AF865">IF($AA865,MAX(IF(G1SelectionMask="x",IF(INDEX(RawDataRefData,$E865,0)&gt;0,INDEX(RawDataRefData,$E865,0)),"")),"")</f>
        <v>4</v>
      </c>
      <c r="AG865" s="100">
        <f t="shared" si="324"/>
        <v>2</v>
      </c>
      <c r="AH865" s="100">
        <f t="array" ref="AH865">IF($AA865,STDEVA(IF(G1SelectionMask="x",IF(INDEX(RawDataRefData,$E865,0)&gt;0,INDEX(RawDataRefData,$E865,0)),"")),"")</f>
        <v>1.0954451150103321</v>
      </c>
      <c r="AI865" s="101" t="b">
        <f t="shared" si="325"/>
        <v>1</v>
      </c>
      <c r="AJ865" s="101">
        <f t="array" ref="AJ865">IF($AI865,MEDIAN(IF(G2SelectionMask="x",IF(INDEX(RawDataRefData,$E865,0)&gt;0,INDEX(RawDataRefData,$E865,0)),"")),"")</f>
        <v>2</v>
      </c>
      <c r="AK865" s="101">
        <f t="array" ref="AK865">IF($AI865,QUARTILE(IF(G2SelectionMask="x",IF(INDEX(RawDataRefData,$E865,0)&gt;0,INDEX(RawDataRefData,$E865,0)),""),1),"")</f>
        <v>1.5</v>
      </c>
      <c r="AL865" s="101">
        <f t="array" ref="AL865">IF($AI865,QUARTILE(IF(G2SelectionMask="x",IF(INDEX(RawDataRefData,$E865,0)&gt;0,INDEX(RawDataRefData,$E865,0)),""),3),"")</f>
        <v>2.5</v>
      </c>
      <c r="AM865" s="101">
        <f t="array" ref="AM865">IF($AI865,MIN(IF(G2SelectionMask="x",IF(INDEX(RawDataRefData,$E865,0)&gt;0,INDEX(RawDataRefData,$E865,0)),"")),"")</f>
        <v>1</v>
      </c>
      <c r="AN865" s="101">
        <f t="array" ref="AN865">IF($AI865,MAX(IF(G2SelectionMask="x",IF(INDEX(RawDataRefData,$E865,0)&gt;0,INDEX(RawDataRefData,$E865,0)),"")),"")</f>
        <v>4</v>
      </c>
      <c r="AO865" s="101">
        <f t="shared" si="327"/>
        <v>2.1818181818181817</v>
      </c>
      <c r="AP865" s="101">
        <f t="array" ref="AP865">IF($AI865,STDEVA(IF(G2SelectionMask="x",IF(INDEX(RawDataRefData,$E865,0)&gt;0,INDEX(RawDataRefData,$E865,0)),"")),"")</f>
        <v>1.0787197799411872</v>
      </c>
      <c r="AQ865" s="100" t="b">
        <f t="shared" si="328"/>
        <v>0</v>
      </c>
      <c r="AR865" s="100" t="str">
        <f t="array" ref="AR865">IF($AQ865,MEDIAN(IF(G3SelectionMask="x",IF(INDEX(RawDataRefData,$E865,0)&gt;0,INDEX(RawDataRefData,$E865,0)),"")),"")</f>
        <v/>
      </c>
      <c r="AS865" s="100" t="str">
        <f t="array" ref="AS865">IF($AQ865,QUARTILE(IF(G3SelectionMask="x",IF(INDEX(RawDataRefData,$E865,0)&gt;0,INDEX(RawDataRefData,$E865,0)),""),1),"")</f>
        <v/>
      </c>
      <c r="AT865" s="100" t="str">
        <f t="array" ref="AT865">IF($AQ865,QUARTILE(IF(G3SelectionMask="x",IF(INDEX(RawDataRefData,$E865,0)&gt;0,INDEX(RawDataRefData,$E865,0)),""),3),"")</f>
        <v/>
      </c>
      <c r="AU865" s="100" t="str">
        <f t="array" ref="AU865">IF($AQ865,MIN(IF(G3SelectionMask="x",IF(INDEX(RawDataRefData,$E865,0)&gt;0,INDEX(RawDataRefData,$E865,0)),"")),"")</f>
        <v/>
      </c>
      <c r="AV865" s="100" t="str">
        <f t="array" ref="AV865">IF($AQ865,MAX(IF(G3SelectionMask="x",IF(INDEX(RawDataRefData,$E865,0)&gt;0,INDEX(RawDataRefData,$E865,0)),"")),"")</f>
        <v/>
      </c>
      <c r="AW865" s="100" t="str">
        <f t="shared" si="329"/>
        <v/>
      </c>
      <c r="AX865" s="100" t="str">
        <f t="array" ref="AX865">IF($AQ865,STDEVA(IF(G3SelectionMask="x",IF(INDEX(RawDataRefData,$E865,0)&gt;0,INDEX(RawDataRefData,$E865,0)),"")),"")</f>
        <v/>
      </c>
      <c r="AY865" s="101" t="b">
        <f t="shared" si="330"/>
        <v>0</v>
      </c>
      <c r="AZ865" s="101" t="str">
        <f t="array" ref="AZ865">IF($AY865,MEDIAN(IF(G4SelectionMask="x",IF(INDEX(RawDataRefData,$E865,0)&gt;0,INDEX(RawDataRefData,$E865,0)),"")),"")</f>
        <v/>
      </c>
      <c r="BA865" s="101" t="str">
        <f t="array" ref="BA865">IF($AY865,QUARTILE(IF(G4SelectionMask="x",IF(INDEX(RawDataRefData,$E865,0)&gt;0,INDEX(RawDataRefData,$E865,0)),""),1),"")</f>
        <v/>
      </c>
      <c r="BB865" s="101" t="str">
        <f t="array" ref="BB865">IF($AY865,QUARTILE(IF(G4SelectionMask="x",IF(INDEX(RawDataRefData,$E865,0)&gt;0,INDEX(RawDataRefData,$E865,0)),""),3),"")</f>
        <v/>
      </c>
      <c r="BC865" s="101" t="str">
        <f t="array" ref="BC865">IF($AY865,MIN(IF(G4SelectionMask="x",IF(INDEX(RawDataRefData,$E865,0)&gt;0,INDEX(RawDataRefData,$E865,0)),"")),"")</f>
        <v/>
      </c>
      <c r="BD865" s="101" t="str">
        <f t="array" ref="BD865">IF($AY865,MAX(IF(G4SelectionMask="x",IF(INDEX(RawDataRefData,$E865,0)&gt;0,INDEX(RawDataRefData,$E865,0)),"")),"")</f>
        <v/>
      </c>
      <c r="BE865" s="101" t="str">
        <f t="shared" si="331"/>
        <v/>
      </c>
      <c r="BF865" s="101" t="str">
        <f t="array" ref="BF865">IF($AY865,STDEVA(IF(G4SelectionMask="x",IF(INDEX(RawDataRefData,$E865,0)&gt;0,INDEX(RawDataRefData,$E865,0)),"")),"")</f>
        <v/>
      </c>
      <c r="BG865" s="100" t="b">
        <f t="shared" si="332"/>
        <v>0</v>
      </c>
      <c r="BH865" s="100" t="str">
        <f t="array" ref="BH865">IF($BG865,MEDIAN(IF(G5SelectionMask="x",IF(INDEX(RawDataRefData,$E865,0)&gt;0,INDEX(RawDataRefData,$E865,0)),"")),"")</f>
        <v/>
      </c>
      <c r="BI865" s="100" t="str">
        <f t="array" ref="BI865">IF($BG865,QUARTILE(IF(G5SelectionMask="x",IF(INDEX(RawDataRefData,$E865,0)&gt;0,INDEX(RawDataRefData,$E865,0)),""),1),"")</f>
        <v/>
      </c>
      <c r="BJ865" s="100" t="str">
        <f t="array" ref="BJ865">IF($BG865,QUARTILE(IF(G5SelectionMask="x",IF(INDEX(RawDataRefData,$E865,0)&gt;0,INDEX(RawDataRefData,$E865,0)),""),3),"")</f>
        <v/>
      </c>
      <c r="BK865" s="100" t="str">
        <f t="array" ref="BK865">IF($BG865,MIN(IF(G5SelectionMask="x",IF(INDEX(RawDataRefData,$E865,0)&gt;0,INDEX(RawDataRefData,$E865,0)),"")),"")</f>
        <v/>
      </c>
      <c r="BL865" s="100" t="str">
        <f t="array" ref="BL865">IF($BG865,MAX(IF(G5SelectionMask="x",IF(INDEX(RawDataRefData,$E865,0)&gt;0,INDEX(RawDataRefData,$E865,0)),"")),"")</f>
        <v/>
      </c>
      <c r="BM865" s="100" t="str">
        <f t="shared" si="333"/>
        <v/>
      </c>
      <c r="BN865" s="103" t="str">
        <f t="array" ref="BN865">IF($BG865,STDEVA(IF(G5SelectionMask="x",IF(INDEX(RawDataRefData,$E865,0)&gt;0,INDEX(RawDataRefData,$E865,0)),"")),"")</f>
        <v/>
      </c>
      <c r="BO865" s="104"/>
      <c r="BP865" s="105">
        <v>1</v>
      </c>
      <c r="BQ865" s="105">
        <v>1</v>
      </c>
      <c r="BR865" s="105">
        <v>2</v>
      </c>
      <c r="BS865" s="105">
        <v>1</v>
      </c>
      <c r="BT865" s="105">
        <v>1</v>
      </c>
      <c r="BU865" s="105">
        <v>2</v>
      </c>
      <c r="BV865" s="105">
        <v>1</v>
      </c>
      <c r="BW865" s="105">
        <v>4</v>
      </c>
      <c r="BX865" s="105">
        <v>4</v>
      </c>
      <c r="BY865" s="105">
        <v>2</v>
      </c>
      <c r="BZ865" s="105">
        <v>2</v>
      </c>
      <c r="CA865" s="105">
        <v>2</v>
      </c>
      <c r="CB865" s="105">
        <v>3</v>
      </c>
      <c r="CC865" s="105">
        <v>2</v>
      </c>
      <c r="CD865" s="105">
        <v>1</v>
      </c>
    </row>
    <row r="866" spans="1:82" x14ac:dyDescent="0.2">
      <c r="A866" s="33">
        <f t="shared" si="264"/>
        <v>0</v>
      </c>
      <c r="B866" s="218"/>
      <c r="C866" s="215"/>
      <c r="D866" s="224"/>
      <c r="E866" s="72">
        <f t="shared" si="326"/>
        <v>857</v>
      </c>
      <c r="F866" s="9" t="s">
        <v>1109</v>
      </c>
      <c r="H866" s="9" t="s">
        <v>1214</v>
      </c>
      <c r="I866" s="9" t="s">
        <v>342</v>
      </c>
      <c r="J866" s="9" t="s">
        <v>1859</v>
      </c>
      <c r="K866" s="100">
        <f t="shared" si="311"/>
        <v>2</v>
      </c>
      <c r="L866" s="100"/>
      <c r="M866" s="100"/>
      <c r="N866" s="100"/>
      <c r="O866" s="100"/>
      <c r="P866" s="101">
        <f t="shared" si="312"/>
        <v>1</v>
      </c>
      <c r="Q866" s="102">
        <f t="shared" si="313"/>
        <v>2</v>
      </c>
      <c r="R866" s="102">
        <f t="shared" si="314"/>
        <v>1</v>
      </c>
      <c r="S866" s="102">
        <f t="shared" si="315"/>
        <v>3</v>
      </c>
      <c r="T866" s="102">
        <f t="shared" si="316"/>
        <v>1</v>
      </c>
      <c r="U866" s="102">
        <f t="shared" si="317"/>
        <v>3</v>
      </c>
      <c r="V866" s="102">
        <f t="shared" si="318"/>
        <v>4</v>
      </c>
      <c r="W866" s="102">
        <f t="shared" si="319"/>
        <v>1</v>
      </c>
      <c r="X866" s="102">
        <f t="shared" si="320"/>
        <v>2</v>
      </c>
      <c r="Y866" s="102">
        <f t="shared" si="321"/>
        <v>3</v>
      </c>
      <c r="Z866" s="102">
        <f t="shared" si="322"/>
        <v>4</v>
      </c>
      <c r="AA866" s="100" t="b">
        <f t="shared" si="323"/>
        <v>1</v>
      </c>
      <c r="AB866" s="100">
        <f t="array" ref="AB866">IF($AA866,MEDIAN(IF(G1SelectionMask="x",IF(INDEX(RawDataRefData,$E866,0)&gt;0,INDEX(RawDataRefData,$E866,0)),"")),"")</f>
        <v>2</v>
      </c>
      <c r="AC866" s="100">
        <f t="array" ref="AC866">IF($AA866,QUARTILE(IF(G1SelectionMask="x",IF(INDEX(RawDataRefData,$E866,0)&gt;0,INDEX(RawDataRefData,$E866,0)),""),1),"")</f>
        <v>1</v>
      </c>
      <c r="AD866" s="100">
        <f t="array" ref="AD866">IF($AA866,QUARTILE(IF(G1SelectionMask="x",IF(INDEX(RawDataRefData,$E866,0)&gt;0,INDEX(RawDataRefData,$E866,0)),""),3),"")</f>
        <v>3</v>
      </c>
      <c r="AE866" s="100">
        <f t="array" ref="AE866">IF($AA866,MIN(IF(G1SelectionMask="x",IF(INDEX(RawDataRefData,$E866,0)&gt;0,INDEX(RawDataRefData,$E866,0)),"")),"")</f>
        <v>1</v>
      </c>
      <c r="AF866" s="100">
        <f t="array" ref="AF866">IF($AA866,MAX(IF(G1SelectionMask="x",IF(INDEX(RawDataRefData,$E866,0)&gt;0,INDEX(RawDataRefData,$E866,0)),"")),"")</f>
        <v>4</v>
      </c>
      <c r="AG866" s="100">
        <f t="shared" si="324"/>
        <v>2.2727272727272729</v>
      </c>
      <c r="AH866" s="100">
        <f t="array" ref="AH866">IF($AA866,STDEVA(IF(G1SelectionMask="x",IF(INDEX(RawDataRefData,$E866,0)&gt;0,INDEX(RawDataRefData,$E866,0)),"")),"")</f>
        <v>1.1908743922772955</v>
      </c>
      <c r="AI866" s="101" t="b">
        <f t="shared" si="325"/>
        <v>1</v>
      </c>
      <c r="AJ866" s="101">
        <f t="array" ref="AJ866">IF($AI866,MEDIAN(IF(G2SelectionMask="x",IF(INDEX(RawDataRefData,$E866,0)&gt;0,INDEX(RawDataRefData,$E866,0)),"")),"")</f>
        <v>3</v>
      </c>
      <c r="AK866" s="101">
        <f t="array" ref="AK866">IF($AI866,QUARTILE(IF(G2SelectionMask="x",IF(INDEX(RawDataRefData,$E866,0)&gt;0,INDEX(RawDataRefData,$E866,0)),""),1),"")</f>
        <v>1</v>
      </c>
      <c r="AL866" s="101">
        <f t="array" ref="AL866">IF($AI866,QUARTILE(IF(G2SelectionMask="x",IF(INDEX(RawDataRefData,$E866,0)&gt;0,INDEX(RawDataRefData,$E866,0)),""),3),"")</f>
        <v>3.5</v>
      </c>
      <c r="AM866" s="101">
        <f t="array" ref="AM866">IF($AI866,MIN(IF(G2SelectionMask="x",IF(INDEX(RawDataRefData,$E866,0)&gt;0,INDEX(RawDataRefData,$E866,0)),"")),"")</f>
        <v>1</v>
      </c>
      <c r="AN866" s="101">
        <f t="array" ref="AN866">IF($AI866,MAX(IF(G2SelectionMask="x",IF(INDEX(RawDataRefData,$E866,0)&gt;0,INDEX(RawDataRefData,$E866,0)),"")),"")</f>
        <v>4</v>
      </c>
      <c r="AO866" s="101">
        <f t="shared" si="327"/>
        <v>2.4545454545454546</v>
      </c>
      <c r="AP866" s="101">
        <f t="array" ref="AP866">IF($AI866,STDEVA(IF(G2SelectionMask="x",IF(INDEX(RawDataRefData,$E866,0)&gt;0,INDEX(RawDataRefData,$E866,0)),"")),"")</f>
        <v>1.2933395813657267</v>
      </c>
      <c r="AQ866" s="100" t="b">
        <f t="shared" si="328"/>
        <v>0</v>
      </c>
      <c r="AR866" s="100" t="str">
        <f t="array" ref="AR866">IF($AQ866,MEDIAN(IF(G3SelectionMask="x",IF(INDEX(RawDataRefData,$E866,0)&gt;0,INDEX(RawDataRefData,$E866,0)),"")),"")</f>
        <v/>
      </c>
      <c r="AS866" s="100" t="str">
        <f t="array" ref="AS866">IF($AQ866,QUARTILE(IF(G3SelectionMask="x",IF(INDEX(RawDataRefData,$E866,0)&gt;0,INDEX(RawDataRefData,$E866,0)),""),1),"")</f>
        <v/>
      </c>
      <c r="AT866" s="100" t="str">
        <f t="array" ref="AT866">IF($AQ866,QUARTILE(IF(G3SelectionMask="x",IF(INDEX(RawDataRefData,$E866,0)&gt;0,INDEX(RawDataRefData,$E866,0)),""),3),"")</f>
        <v/>
      </c>
      <c r="AU866" s="100" t="str">
        <f t="array" ref="AU866">IF($AQ866,MIN(IF(G3SelectionMask="x",IF(INDEX(RawDataRefData,$E866,0)&gt;0,INDEX(RawDataRefData,$E866,0)),"")),"")</f>
        <v/>
      </c>
      <c r="AV866" s="100" t="str">
        <f t="array" ref="AV866">IF($AQ866,MAX(IF(G3SelectionMask="x",IF(INDEX(RawDataRefData,$E866,0)&gt;0,INDEX(RawDataRefData,$E866,0)),"")),"")</f>
        <v/>
      </c>
      <c r="AW866" s="100" t="str">
        <f t="shared" si="329"/>
        <v/>
      </c>
      <c r="AX866" s="100" t="str">
        <f t="array" ref="AX866">IF($AQ866,STDEVA(IF(G3SelectionMask="x",IF(INDEX(RawDataRefData,$E866,0)&gt;0,INDEX(RawDataRefData,$E866,0)),"")),"")</f>
        <v/>
      </c>
      <c r="AY866" s="101" t="b">
        <f t="shared" si="330"/>
        <v>0</v>
      </c>
      <c r="AZ866" s="101" t="str">
        <f t="array" ref="AZ866">IF($AY866,MEDIAN(IF(G4SelectionMask="x",IF(INDEX(RawDataRefData,$E866,0)&gt;0,INDEX(RawDataRefData,$E866,0)),"")),"")</f>
        <v/>
      </c>
      <c r="BA866" s="101" t="str">
        <f t="array" ref="BA866">IF($AY866,QUARTILE(IF(G4SelectionMask="x",IF(INDEX(RawDataRefData,$E866,0)&gt;0,INDEX(RawDataRefData,$E866,0)),""),1),"")</f>
        <v/>
      </c>
      <c r="BB866" s="101" t="str">
        <f t="array" ref="BB866">IF($AY866,QUARTILE(IF(G4SelectionMask="x",IF(INDEX(RawDataRefData,$E866,0)&gt;0,INDEX(RawDataRefData,$E866,0)),""),3),"")</f>
        <v/>
      </c>
      <c r="BC866" s="101" t="str">
        <f t="array" ref="BC866">IF($AY866,MIN(IF(G4SelectionMask="x",IF(INDEX(RawDataRefData,$E866,0)&gt;0,INDEX(RawDataRefData,$E866,0)),"")),"")</f>
        <v/>
      </c>
      <c r="BD866" s="101" t="str">
        <f t="array" ref="BD866">IF($AY866,MAX(IF(G4SelectionMask="x",IF(INDEX(RawDataRefData,$E866,0)&gt;0,INDEX(RawDataRefData,$E866,0)),"")),"")</f>
        <v/>
      </c>
      <c r="BE866" s="101" t="str">
        <f t="shared" si="331"/>
        <v/>
      </c>
      <c r="BF866" s="101" t="str">
        <f t="array" ref="BF866">IF($AY866,STDEVA(IF(G4SelectionMask="x",IF(INDEX(RawDataRefData,$E866,0)&gt;0,INDEX(RawDataRefData,$E866,0)),"")),"")</f>
        <v/>
      </c>
      <c r="BG866" s="100" t="b">
        <f t="shared" si="332"/>
        <v>0</v>
      </c>
      <c r="BH866" s="100" t="str">
        <f t="array" ref="BH866">IF($BG866,MEDIAN(IF(G5SelectionMask="x",IF(INDEX(RawDataRefData,$E866,0)&gt;0,INDEX(RawDataRefData,$E866,0)),"")),"")</f>
        <v/>
      </c>
      <c r="BI866" s="100" t="str">
        <f t="array" ref="BI866">IF($BG866,QUARTILE(IF(G5SelectionMask="x",IF(INDEX(RawDataRefData,$E866,0)&gt;0,INDEX(RawDataRefData,$E866,0)),""),1),"")</f>
        <v/>
      </c>
      <c r="BJ866" s="100" t="str">
        <f t="array" ref="BJ866">IF($BG866,QUARTILE(IF(G5SelectionMask="x",IF(INDEX(RawDataRefData,$E866,0)&gt;0,INDEX(RawDataRefData,$E866,0)),""),3),"")</f>
        <v/>
      </c>
      <c r="BK866" s="100" t="str">
        <f t="array" ref="BK866">IF($BG866,MIN(IF(G5SelectionMask="x",IF(INDEX(RawDataRefData,$E866,0)&gt;0,INDEX(RawDataRefData,$E866,0)),"")),"")</f>
        <v/>
      </c>
      <c r="BL866" s="100" t="str">
        <f t="array" ref="BL866">IF($BG866,MAX(IF(G5SelectionMask="x",IF(INDEX(RawDataRefData,$E866,0)&gt;0,INDEX(RawDataRefData,$E866,0)),"")),"")</f>
        <v/>
      </c>
      <c r="BM866" s="100" t="str">
        <f t="shared" si="333"/>
        <v/>
      </c>
      <c r="BN866" s="103" t="str">
        <f t="array" ref="BN866">IF($BG866,STDEVA(IF(G5SelectionMask="x",IF(INDEX(RawDataRefData,$E866,0)&gt;0,INDEX(RawDataRefData,$E866,0)),"")),"")</f>
        <v/>
      </c>
      <c r="BO866" s="104"/>
      <c r="BP866" s="105">
        <v>2</v>
      </c>
      <c r="BQ866" s="105">
        <v>1</v>
      </c>
      <c r="BR866" s="105">
        <v>2</v>
      </c>
      <c r="BS866" s="105">
        <v>1</v>
      </c>
      <c r="BT866" s="105">
        <v>3</v>
      </c>
      <c r="BU866" s="105">
        <v>1</v>
      </c>
      <c r="BV866" s="105">
        <v>3</v>
      </c>
      <c r="BW866" s="105">
        <v>4</v>
      </c>
      <c r="BX866" s="105">
        <v>1</v>
      </c>
      <c r="BY866" s="105">
        <v>2</v>
      </c>
      <c r="BZ866" s="105">
        <v>3</v>
      </c>
      <c r="CA866" s="105">
        <v>4</v>
      </c>
      <c r="CB866" s="105">
        <v>3</v>
      </c>
      <c r="CC866" s="105">
        <v>4</v>
      </c>
      <c r="CD866" s="105">
        <v>1</v>
      </c>
    </row>
    <row r="867" spans="1:82" x14ac:dyDescent="0.2">
      <c r="A867" s="33">
        <f t="shared" si="264"/>
        <v>0</v>
      </c>
      <c r="B867" s="218"/>
      <c r="C867" s="215"/>
      <c r="D867" s="224"/>
      <c r="E867" s="72">
        <f t="shared" si="326"/>
        <v>858</v>
      </c>
      <c r="F867" s="9" t="s">
        <v>1110</v>
      </c>
      <c r="H867" s="9" t="s">
        <v>1214</v>
      </c>
      <c r="I867" s="9" t="s">
        <v>342</v>
      </c>
      <c r="J867" s="9" t="s">
        <v>1859</v>
      </c>
      <c r="K867" s="100">
        <f t="shared" si="311"/>
        <v>1</v>
      </c>
      <c r="L867" s="100"/>
      <c r="M867" s="100"/>
      <c r="N867" s="100"/>
      <c r="O867" s="100"/>
      <c r="P867" s="101">
        <f t="shared" si="312"/>
        <v>2</v>
      </c>
      <c r="Q867" s="102">
        <f t="shared" si="313"/>
        <v>2</v>
      </c>
      <c r="R867" s="102">
        <f t="shared" si="314"/>
        <v>1</v>
      </c>
      <c r="S867" s="102">
        <f t="shared" si="315"/>
        <v>2</v>
      </c>
      <c r="T867" s="102">
        <f t="shared" si="316"/>
        <v>3</v>
      </c>
      <c r="U867" s="102">
        <f t="shared" si="317"/>
        <v>4</v>
      </c>
      <c r="V867" s="102">
        <f t="shared" si="318"/>
        <v>1</v>
      </c>
      <c r="W867" s="102">
        <f t="shared" si="319"/>
        <v>4</v>
      </c>
      <c r="X867" s="102">
        <f t="shared" si="320"/>
        <v>4</v>
      </c>
      <c r="Y867" s="102">
        <f t="shared" si="321"/>
        <v>2</v>
      </c>
      <c r="Z867" s="102">
        <f t="shared" si="322"/>
        <v>1</v>
      </c>
      <c r="AA867" s="100" t="b">
        <f t="shared" si="323"/>
        <v>1</v>
      </c>
      <c r="AB867" s="100">
        <f t="array" ref="AB867">IF($AA867,MEDIAN(IF(G1SelectionMask="x",IF(INDEX(RawDataRefData,$E867,0)&gt;0,INDEX(RawDataRefData,$E867,0)),"")),"")</f>
        <v>2</v>
      </c>
      <c r="AC867" s="100">
        <f t="array" ref="AC867">IF($AA867,QUARTILE(IF(G1SelectionMask="x",IF(INDEX(RawDataRefData,$E867,0)&gt;0,INDEX(RawDataRefData,$E867,0)),""),1),"")</f>
        <v>1.5</v>
      </c>
      <c r="AD867" s="100">
        <f t="array" ref="AD867">IF($AA867,QUARTILE(IF(G1SelectionMask="x",IF(INDEX(RawDataRefData,$E867,0)&gt;0,INDEX(RawDataRefData,$E867,0)),""),3),"")</f>
        <v>3.5</v>
      </c>
      <c r="AE867" s="100">
        <f t="array" ref="AE867">IF($AA867,MIN(IF(G1SelectionMask="x",IF(INDEX(RawDataRefData,$E867,0)&gt;0,INDEX(RawDataRefData,$E867,0)),"")),"")</f>
        <v>1</v>
      </c>
      <c r="AF867" s="100">
        <f t="array" ref="AF867">IF($AA867,MAX(IF(G1SelectionMask="x",IF(INDEX(RawDataRefData,$E867,0)&gt;0,INDEX(RawDataRefData,$E867,0)),"")),"")</f>
        <v>4</v>
      </c>
      <c r="AG867" s="100">
        <f t="shared" si="324"/>
        <v>2.3636363636363638</v>
      </c>
      <c r="AH867" s="100">
        <f t="array" ref="AH867">IF($AA867,STDEVA(IF(G1SelectionMask="x",IF(INDEX(RawDataRefData,$E867,0)&gt;0,INDEX(RawDataRefData,$E867,0)),"")),"")</f>
        <v>1.2060453783110545</v>
      </c>
      <c r="AI867" s="101" t="b">
        <f t="shared" si="325"/>
        <v>1</v>
      </c>
      <c r="AJ867" s="101">
        <f t="array" ref="AJ867">IF($AI867,MEDIAN(IF(G2SelectionMask="x",IF(INDEX(RawDataRefData,$E867,0)&gt;0,INDEX(RawDataRefData,$E867,0)),"")),"")</f>
        <v>2</v>
      </c>
      <c r="AK867" s="101">
        <f t="array" ref="AK867">IF($AI867,QUARTILE(IF(G2SelectionMask="x",IF(INDEX(RawDataRefData,$E867,0)&gt;0,INDEX(RawDataRefData,$E867,0)),""),1),"")</f>
        <v>1</v>
      </c>
      <c r="AL867" s="101">
        <f t="array" ref="AL867">IF($AI867,QUARTILE(IF(G2SelectionMask="x",IF(INDEX(RawDataRefData,$E867,0)&gt;0,INDEX(RawDataRefData,$E867,0)),""),3),"")</f>
        <v>2</v>
      </c>
      <c r="AM867" s="101">
        <f t="array" ref="AM867">IF($AI867,MIN(IF(G2SelectionMask="x",IF(INDEX(RawDataRefData,$E867,0)&gt;0,INDEX(RawDataRefData,$E867,0)),"")),"")</f>
        <v>1</v>
      </c>
      <c r="AN867" s="101">
        <f t="array" ref="AN867">IF($AI867,MAX(IF(G2SelectionMask="x",IF(INDEX(RawDataRefData,$E867,0)&gt;0,INDEX(RawDataRefData,$E867,0)),"")),"")</f>
        <v>4</v>
      </c>
      <c r="AO867" s="101">
        <f t="shared" si="327"/>
        <v>1.9090909090909092</v>
      </c>
      <c r="AP867" s="101">
        <f t="array" ref="AP867">IF($AI867,STDEVA(IF(G2SelectionMask="x",IF(INDEX(RawDataRefData,$E867,0)&gt;0,INDEX(RawDataRefData,$E867,0)),"")),"")</f>
        <v>0.94387980744853883</v>
      </c>
      <c r="AQ867" s="100" t="b">
        <f t="shared" si="328"/>
        <v>0</v>
      </c>
      <c r="AR867" s="100" t="str">
        <f t="array" ref="AR867">IF($AQ867,MEDIAN(IF(G3SelectionMask="x",IF(INDEX(RawDataRefData,$E867,0)&gt;0,INDEX(RawDataRefData,$E867,0)),"")),"")</f>
        <v/>
      </c>
      <c r="AS867" s="100" t="str">
        <f t="array" ref="AS867">IF($AQ867,QUARTILE(IF(G3SelectionMask="x",IF(INDEX(RawDataRefData,$E867,0)&gt;0,INDEX(RawDataRefData,$E867,0)),""),1),"")</f>
        <v/>
      </c>
      <c r="AT867" s="100" t="str">
        <f t="array" ref="AT867">IF($AQ867,QUARTILE(IF(G3SelectionMask="x",IF(INDEX(RawDataRefData,$E867,0)&gt;0,INDEX(RawDataRefData,$E867,0)),""),3),"")</f>
        <v/>
      </c>
      <c r="AU867" s="100" t="str">
        <f t="array" ref="AU867">IF($AQ867,MIN(IF(G3SelectionMask="x",IF(INDEX(RawDataRefData,$E867,0)&gt;0,INDEX(RawDataRefData,$E867,0)),"")),"")</f>
        <v/>
      </c>
      <c r="AV867" s="100" t="str">
        <f t="array" ref="AV867">IF($AQ867,MAX(IF(G3SelectionMask="x",IF(INDEX(RawDataRefData,$E867,0)&gt;0,INDEX(RawDataRefData,$E867,0)),"")),"")</f>
        <v/>
      </c>
      <c r="AW867" s="100" t="str">
        <f t="shared" si="329"/>
        <v/>
      </c>
      <c r="AX867" s="100" t="str">
        <f t="array" ref="AX867">IF($AQ867,STDEVA(IF(G3SelectionMask="x",IF(INDEX(RawDataRefData,$E867,0)&gt;0,INDEX(RawDataRefData,$E867,0)),"")),"")</f>
        <v/>
      </c>
      <c r="AY867" s="101" t="b">
        <f t="shared" si="330"/>
        <v>0</v>
      </c>
      <c r="AZ867" s="101" t="str">
        <f t="array" ref="AZ867">IF($AY867,MEDIAN(IF(G4SelectionMask="x",IF(INDEX(RawDataRefData,$E867,0)&gt;0,INDEX(RawDataRefData,$E867,0)),"")),"")</f>
        <v/>
      </c>
      <c r="BA867" s="101" t="str">
        <f t="array" ref="BA867">IF($AY867,QUARTILE(IF(G4SelectionMask="x",IF(INDEX(RawDataRefData,$E867,0)&gt;0,INDEX(RawDataRefData,$E867,0)),""),1),"")</f>
        <v/>
      </c>
      <c r="BB867" s="101" t="str">
        <f t="array" ref="BB867">IF($AY867,QUARTILE(IF(G4SelectionMask="x",IF(INDEX(RawDataRefData,$E867,0)&gt;0,INDEX(RawDataRefData,$E867,0)),""),3),"")</f>
        <v/>
      </c>
      <c r="BC867" s="101" t="str">
        <f t="array" ref="BC867">IF($AY867,MIN(IF(G4SelectionMask="x",IF(INDEX(RawDataRefData,$E867,0)&gt;0,INDEX(RawDataRefData,$E867,0)),"")),"")</f>
        <v/>
      </c>
      <c r="BD867" s="101" t="str">
        <f t="array" ref="BD867">IF($AY867,MAX(IF(G4SelectionMask="x",IF(INDEX(RawDataRefData,$E867,0)&gt;0,INDEX(RawDataRefData,$E867,0)),"")),"")</f>
        <v/>
      </c>
      <c r="BE867" s="101" t="str">
        <f t="shared" si="331"/>
        <v/>
      </c>
      <c r="BF867" s="101" t="str">
        <f t="array" ref="BF867">IF($AY867,STDEVA(IF(G4SelectionMask="x",IF(INDEX(RawDataRefData,$E867,0)&gt;0,INDEX(RawDataRefData,$E867,0)),"")),"")</f>
        <v/>
      </c>
      <c r="BG867" s="100" t="b">
        <f t="shared" si="332"/>
        <v>0</v>
      </c>
      <c r="BH867" s="100" t="str">
        <f t="array" ref="BH867">IF($BG867,MEDIAN(IF(G5SelectionMask="x",IF(INDEX(RawDataRefData,$E867,0)&gt;0,INDEX(RawDataRefData,$E867,0)),"")),"")</f>
        <v/>
      </c>
      <c r="BI867" s="100" t="str">
        <f t="array" ref="BI867">IF($BG867,QUARTILE(IF(G5SelectionMask="x",IF(INDEX(RawDataRefData,$E867,0)&gt;0,INDEX(RawDataRefData,$E867,0)),""),1),"")</f>
        <v/>
      </c>
      <c r="BJ867" s="100" t="str">
        <f t="array" ref="BJ867">IF($BG867,QUARTILE(IF(G5SelectionMask="x",IF(INDEX(RawDataRefData,$E867,0)&gt;0,INDEX(RawDataRefData,$E867,0)),""),3),"")</f>
        <v/>
      </c>
      <c r="BK867" s="100" t="str">
        <f t="array" ref="BK867">IF($BG867,MIN(IF(G5SelectionMask="x",IF(INDEX(RawDataRefData,$E867,0)&gt;0,INDEX(RawDataRefData,$E867,0)),"")),"")</f>
        <v/>
      </c>
      <c r="BL867" s="100" t="str">
        <f t="array" ref="BL867">IF($BG867,MAX(IF(G5SelectionMask="x",IF(INDEX(RawDataRefData,$E867,0)&gt;0,INDEX(RawDataRefData,$E867,0)),"")),"")</f>
        <v/>
      </c>
      <c r="BM867" s="100" t="str">
        <f t="shared" si="333"/>
        <v/>
      </c>
      <c r="BN867" s="103" t="str">
        <f t="array" ref="BN867">IF($BG867,STDEVA(IF(G5SelectionMask="x",IF(INDEX(RawDataRefData,$E867,0)&gt;0,INDEX(RawDataRefData,$E867,0)),"")),"")</f>
        <v/>
      </c>
      <c r="BO867" s="104"/>
      <c r="BP867" s="105">
        <v>1</v>
      </c>
      <c r="BQ867" s="105">
        <v>2</v>
      </c>
      <c r="BR867" s="105">
        <v>2</v>
      </c>
      <c r="BS867" s="105">
        <v>1</v>
      </c>
      <c r="BT867" s="105">
        <v>2</v>
      </c>
      <c r="BU867" s="105">
        <v>3</v>
      </c>
      <c r="BV867" s="105">
        <v>4</v>
      </c>
      <c r="BW867" s="105">
        <v>1</v>
      </c>
      <c r="BX867" s="105">
        <v>4</v>
      </c>
      <c r="BY867" s="105">
        <v>4</v>
      </c>
      <c r="BZ867" s="105">
        <v>2</v>
      </c>
      <c r="CA867" s="105">
        <v>1</v>
      </c>
      <c r="CB867" s="105">
        <v>1</v>
      </c>
      <c r="CC867" s="105">
        <v>1</v>
      </c>
      <c r="CD867" s="105">
        <v>2</v>
      </c>
    </row>
    <row r="868" spans="1:82" x14ac:dyDescent="0.2">
      <c r="A868" s="33">
        <f t="shared" si="264"/>
        <v>0</v>
      </c>
      <c r="B868" s="218"/>
      <c r="C868" s="215"/>
      <c r="D868" s="224"/>
      <c r="E868" s="72">
        <f t="shared" si="326"/>
        <v>859</v>
      </c>
      <c r="F868" s="9" t="s">
        <v>1111</v>
      </c>
      <c r="H868" s="9" t="s">
        <v>1214</v>
      </c>
      <c r="I868" s="9" t="s">
        <v>342</v>
      </c>
      <c r="J868" s="9" t="s">
        <v>1859</v>
      </c>
      <c r="K868" s="100">
        <f t="shared" si="311"/>
        <v>3</v>
      </c>
      <c r="L868" s="100"/>
      <c r="M868" s="100"/>
      <c r="N868" s="100"/>
      <c r="O868" s="100"/>
      <c r="P868" s="101">
        <f t="shared" si="312"/>
        <v>2</v>
      </c>
      <c r="Q868" s="102">
        <f t="shared" si="313"/>
        <v>1</v>
      </c>
      <c r="R868" s="102">
        <f t="shared" si="314"/>
        <v>2</v>
      </c>
      <c r="S868" s="102">
        <f t="shared" si="315"/>
        <v>3</v>
      </c>
      <c r="T868" s="102">
        <f t="shared" si="316"/>
        <v>3</v>
      </c>
      <c r="U868" s="102">
        <f t="shared" si="317"/>
        <v>1</v>
      </c>
      <c r="V868" s="102">
        <f t="shared" si="318"/>
        <v>3</v>
      </c>
      <c r="W868" s="102">
        <f t="shared" si="319"/>
        <v>4</v>
      </c>
      <c r="X868" s="102">
        <f t="shared" si="320"/>
        <v>2</v>
      </c>
      <c r="Y868" s="102">
        <f t="shared" si="321"/>
        <v>1</v>
      </c>
      <c r="Z868" s="102">
        <f t="shared" si="322"/>
        <v>2</v>
      </c>
      <c r="AA868" s="100" t="b">
        <f t="shared" si="323"/>
        <v>1</v>
      </c>
      <c r="AB868" s="100">
        <f t="array" ref="AB868">IF($AA868,MEDIAN(IF(G1SelectionMask="x",IF(INDEX(RawDataRefData,$E868,0)&gt;0,INDEX(RawDataRefData,$E868,0)),"")),"")</f>
        <v>2</v>
      </c>
      <c r="AC868" s="100">
        <f t="array" ref="AC868">IF($AA868,QUARTILE(IF(G1SelectionMask="x",IF(INDEX(RawDataRefData,$E868,0)&gt;0,INDEX(RawDataRefData,$E868,0)),""),1),"")</f>
        <v>1.5</v>
      </c>
      <c r="AD868" s="100">
        <f t="array" ref="AD868">IF($AA868,QUARTILE(IF(G1SelectionMask="x",IF(INDEX(RawDataRefData,$E868,0)&gt;0,INDEX(RawDataRefData,$E868,0)),""),3),"")</f>
        <v>3</v>
      </c>
      <c r="AE868" s="100">
        <f t="array" ref="AE868">IF($AA868,MIN(IF(G1SelectionMask="x",IF(INDEX(RawDataRefData,$E868,0)&gt;0,INDEX(RawDataRefData,$E868,0)),"")),"")</f>
        <v>1</v>
      </c>
      <c r="AF868" s="100">
        <f t="array" ref="AF868">IF($AA868,MAX(IF(G1SelectionMask="x",IF(INDEX(RawDataRefData,$E868,0)&gt;0,INDEX(RawDataRefData,$E868,0)),"")),"")</f>
        <v>4</v>
      </c>
      <c r="AG868" s="100">
        <f t="shared" si="324"/>
        <v>2.1818181818181817</v>
      </c>
      <c r="AH868" s="100">
        <f t="array" ref="AH868">IF($AA868,STDEVA(IF(G1SelectionMask="x",IF(INDEX(RawDataRefData,$E868,0)&gt;0,INDEX(RawDataRefData,$E868,0)),"")),"")</f>
        <v>0.98164981721404265</v>
      </c>
      <c r="AI868" s="101" t="b">
        <f t="shared" si="325"/>
        <v>1</v>
      </c>
      <c r="AJ868" s="101">
        <f t="array" ref="AJ868">IF($AI868,MEDIAN(IF(G2SelectionMask="x",IF(INDEX(RawDataRefData,$E868,0)&gt;0,INDEX(RawDataRefData,$E868,0)),"")),"")</f>
        <v>2</v>
      </c>
      <c r="AK868" s="101">
        <f t="array" ref="AK868">IF($AI868,QUARTILE(IF(G2SelectionMask="x",IF(INDEX(RawDataRefData,$E868,0)&gt;0,INDEX(RawDataRefData,$E868,0)),""),1),"")</f>
        <v>1</v>
      </c>
      <c r="AL868" s="101">
        <f t="array" ref="AL868">IF($AI868,QUARTILE(IF(G2SelectionMask="x",IF(INDEX(RawDataRefData,$E868,0)&gt;0,INDEX(RawDataRefData,$E868,0)),""),3),"")</f>
        <v>3</v>
      </c>
      <c r="AM868" s="101">
        <f t="array" ref="AM868">IF($AI868,MIN(IF(G2SelectionMask="x",IF(INDEX(RawDataRefData,$E868,0)&gt;0,INDEX(RawDataRefData,$E868,0)),"")),"")</f>
        <v>1</v>
      </c>
      <c r="AN868" s="101">
        <f t="array" ref="AN868">IF($AI868,MAX(IF(G2SelectionMask="x",IF(INDEX(RawDataRefData,$E868,0)&gt;0,INDEX(RawDataRefData,$E868,0)),"")),"")</f>
        <v>4</v>
      </c>
      <c r="AO868" s="101">
        <f t="shared" si="327"/>
        <v>2.2727272727272729</v>
      </c>
      <c r="AP868" s="101">
        <f t="array" ref="AP868">IF($AI868,STDEVA(IF(G2SelectionMask="x",IF(INDEX(RawDataRefData,$E868,0)&gt;0,INDEX(RawDataRefData,$E868,0)),"")),"")</f>
        <v>1.1908743922772955</v>
      </c>
      <c r="AQ868" s="100" t="b">
        <f t="shared" si="328"/>
        <v>0</v>
      </c>
      <c r="AR868" s="100" t="str">
        <f t="array" ref="AR868">IF($AQ868,MEDIAN(IF(G3SelectionMask="x",IF(INDEX(RawDataRefData,$E868,0)&gt;0,INDEX(RawDataRefData,$E868,0)),"")),"")</f>
        <v/>
      </c>
      <c r="AS868" s="100" t="str">
        <f t="array" ref="AS868">IF($AQ868,QUARTILE(IF(G3SelectionMask="x",IF(INDEX(RawDataRefData,$E868,0)&gt;0,INDEX(RawDataRefData,$E868,0)),""),1),"")</f>
        <v/>
      </c>
      <c r="AT868" s="100" t="str">
        <f t="array" ref="AT868">IF($AQ868,QUARTILE(IF(G3SelectionMask="x",IF(INDEX(RawDataRefData,$E868,0)&gt;0,INDEX(RawDataRefData,$E868,0)),""),3),"")</f>
        <v/>
      </c>
      <c r="AU868" s="100" t="str">
        <f t="array" ref="AU868">IF($AQ868,MIN(IF(G3SelectionMask="x",IF(INDEX(RawDataRefData,$E868,0)&gt;0,INDEX(RawDataRefData,$E868,0)),"")),"")</f>
        <v/>
      </c>
      <c r="AV868" s="100" t="str">
        <f t="array" ref="AV868">IF($AQ868,MAX(IF(G3SelectionMask="x",IF(INDEX(RawDataRefData,$E868,0)&gt;0,INDEX(RawDataRefData,$E868,0)),"")),"")</f>
        <v/>
      </c>
      <c r="AW868" s="100" t="str">
        <f t="shared" si="329"/>
        <v/>
      </c>
      <c r="AX868" s="100" t="str">
        <f t="array" ref="AX868">IF($AQ868,STDEVA(IF(G3SelectionMask="x",IF(INDEX(RawDataRefData,$E868,0)&gt;0,INDEX(RawDataRefData,$E868,0)),"")),"")</f>
        <v/>
      </c>
      <c r="AY868" s="101" t="b">
        <f t="shared" si="330"/>
        <v>0</v>
      </c>
      <c r="AZ868" s="101" t="str">
        <f t="array" ref="AZ868">IF($AY868,MEDIAN(IF(G4SelectionMask="x",IF(INDEX(RawDataRefData,$E868,0)&gt;0,INDEX(RawDataRefData,$E868,0)),"")),"")</f>
        <v/>
      </c>
      <c r="BA868" s="101" t="str">
        <f t="array" ref="BA868">IF($AY868,QUARTILE(IF(G4SelectionMask="x",IF(INDEX(RawDataRefData,$E868,0)&gt;0,INDEX(RawDataRefData,$E868,0)),""),1),"")</f>
        <v/>
      </c>
      <c r="BB868" s="101" t="str">
        <f t="array" ref="BB868">IF($AY868,QUARTILE(IF(G4SelectionMask="x",IF(INDEX(RawDataRefData,$E868,0)&gt;0,INDEX(RawDataRefData,$E868,0)),""),3),"")</f>
        <v/>
      </c>
      <c r="BC868" s="101" t="str">
        <f t="array" ref="BC868">IF($AY868,MIN(IF(G4SelectionMask="x",IF(INDEX(RawDataRefData,$E868,0)&gt;0,INDEX(RawDataRefData,$E868,0)),"")),"")</f>
        <v/>
      </c>
      <c r="BD868" s="101" t="str">
        <f t="array" ref="BD868">IF($AY868,MAX(IF(G4SelectionMask="x",IF(INDEX(RawDataRefData,$E868,0)&gt;0,INDEX(RawDataRefData,$E868,0)),"")),"")</f>
        <v/>
      </c>
      <c r="BE868" s="101" t="str">
        <f t="shared" si="331"/>
        <v/>
      </c>
      <c r="BF868" s="101" t="str">
        <f t="array" ref="BF868">IF($AY868,STDEVA(IF(G4SelectionMask="x",IF(INDEX(RawDataRefData,$E868,0)&gt;0,INDEX(RawDataRefData,$E868,0)),"")),"")</f>
        <v/>
      </c>
      <c r="BG868" s="100" t="b">
        <f t="shared" si="332"/>
        <v>0</v>
      </c>
      <c r="BH868" s="100" t="str">
        <f t="array" ref="BH868">IF($BG868,MEDIAN(IF(G5SelectionMask="x",IF(INDEX(RawDataRefData,$E868,0)&gt;0,INDEX(RawDataRefData,$E868,0)),"")),"")</f>
        <v/>
      </c>
      <c r="BI868" s="100" t="str">
        <f t="array" ref="BI868">IF($BG868,QUARTILE(IF(G5SelectionMask="x",IF(INDEX(RawDataRefData,$E868,0)&gt;0,INDEX(RawDataRefData,$E868,0)),""),1),"")</f>
        <v/>
      </c>
      <c r="BJ868" s="100" t="str">
        <f t="array" ref="BJ868">IF($BG868,QUARTILE(IF(G5SelectionMask="x",IF(INDEX(RawDataRefData,$E868,0)&gt;0,INDEX(RawDataRefData,$E868,0)),""),3),"")</f>
        <v/>
      </c>
      <c r="BK868" s="100" t="str">
        <f t="array" ref="BK868">IF($BG868,MIN(IF(G5SelectionMask="x",IF(INDEX(RawDataRefData,$E868,0)&gt;0,INDEX(RawDataRefData,$E868,0)),"")),"")</f>
        <v/>
      </c>
      <c r="BL868" s="100" t="str">
        <f t="array" ref="BL868">IF($BG868,MAX(IF(G5SelectionMask="x",IF(INDEX(RawDataRefData,$E868,0)&gt;0,INDEX(RawDataRefData,$E868,0)),"")),"")</f>
        <v/>
      </c>
      <c r="BM868" s="100" t="str">
        <f t="shared" si="333"/>
        <v/>
      </c>
      <c r="BN868" s="103" t="str">
        <f t="array" ref="BN868">IF($BG868,STDEVA(IF(G5SelectionMask="x",IF(INDEX(RawDataRefData,$E868,0)&gt;0,INDEX(RawDataRefData,$E868,0)),"")),"")</f>
        <v/>
      </c>
      <c r="BO868" s="104"/>
      <c r="BP868" s="105">
        <v>3</v>
      </c>
      <c r="BQ868" s="105">
        <v>2</v>
      </c>
      <c r="BR868" s="105">
        <v>1</v>
      </c>
      <c r="BS868" s="105">
        <v>2</v>
      </c>
      <c r="BT868" s="105">
        <v>3</v>
      </c>
      <c r="BU868" s="105">
        <v>3</v>
      </c>
      <c r="BV868" s="105">
        <v>1</v>
      </c>
      <c r="BW868" s="105">
        <v>3</v>
      </c>
      <c r="BX868" s="105">
        <v>4</v>
      </c>
      <c r="BY868" s="105">
        <v>2</v>
      </c>
      <c r="BZ868" s="105">
        <v>1</v>
      </c>
      <c r="CA868" s="105">
        <v>2</v>
      </c>
      <c r="CB868" s="105">
        <v>1</v>
      </c>
      <c r="CC868" s="105">
        <v>4</v>
      </c>
      <c r="CD868" s="105">
        <v>1</v>
      </c>
    </row>
    <row r="869" spans="1:82" ht="13.5" thickBot="1" x14ac:dyDescent="0.25">
      <c r="A869" s="33">
        <f t="shared" si="264"/>
        <v>0</v>
      </c>
      <c r="B869" s="218"/>
      <c r="C869" s="215"/>
      <c r="D869" s="225"/>
      <c r="E869" s="72">
        <f t="shared" si="326"/>
        <v>860</v>
      </c>
      <c r="F869" s="9" t="s">
        <v>1112</v>
      </c>
      <c r="H869" s="9" t="s">
        <v>1214</v>
      </c>
      <c r="I869" s="9" t="s">
        <v>342</v>
      </c>
      <c r="J869" s="9" t="s">
        <v>1859</v>
      </c>
      <c r="K869" s="100">
        <f t="shared" si="311"/>
        <v>4</v>
      </c>
      <c r="L869" s="100"/>
      <c r="M869" s="100"/>
      <c r="N869" s="100"/>
      <c r="O869" s="100"/>
      <c r="P869" s="101">
        <f t="shared" si="312"/>
        <v>2</v>
      </c>
      <c r="Q869" s="102">
        <f t="shared" si="313"/>
        <v>3</v>
      </c>
      <c r="R869" s="102">
        <f t="shared" si="314"/>
        <v>3</v>
      </c>
      <c r="S869" s="102">
        <f t="shared" si="315"/>
        <v>4</v>
      </c>
      <c r="T869" s="102">
        <f t="shared" si="316"/>
        <v>1</v>
      </c>
      <c r="U869" s="102">
        <f t="shared" si="317"/>
        <v>1</v>
      </c>
      <c r="V869" s="102">
        <f t="shared" si="318"/>
        <v>2</v>
      </c>
      <c r="W869" s="102">
        <f t="shared" si="319"/>
        <v>3</v>
      </c>
      <c r="X869" s="102">
        <f t="shared" si="320"/>
        <v>3</v>
      </c>
      <c r="Y869" s="102">
        <f t="shared" si="321"/>
        <v>2</v>
      </c>
      <c r="Z869" s="102">
        <f t="shared" si="322"/>
        <v>3</v>
      </c>
      <c r="AA869" s="100" t="b">
        <f t="shared" si="323"/>
        <v>1</v>
      </c>
      <c r="AB869" s="100">
        <f t="array" ref="AB869">IF($AA869,MEDIAN(IF(G1SelectionMask="x",IF(INDEX(RawDataRefData,$E869,0)&gt;0,INDEX(RawDataRefData,$E869,0)),"")),"")</f>
        <v>3</v>
      </c>
      <c r="AC869" s="100">
        <f t="array" ref="AC869">IF($AA869,QUARTILE(IF(G1SelectionMask="x",IF(INDEX(RawDataRefData,$E869,0)&gt;0,INDEX(RawDataRefData,$E869,0)),""),1),"")</f>
        <v>2</v>
      </c>
      <c r="AD869" s="100">
        <f t="array" ref="AD869">IF($AA869,QUARTILE(IF(G1SelectionMask="x",IF(INDEX(RawDataRefData,$E869,0)&gt;0,INDEX(RawDataRefData,$E869,0)),""),3),"")</f>
        <v>3</v>
      </c>
      <c r="AE869" s="100">
        <f t="array" ref="AE869">IF($AA869,MIN(IF(G1SelectionMask="x",IF(INDEX(RawDataRefData,$E869,0)&gt;0,INDEX(RawDataRefData,$E869,0)),"")),"")</f>
        <v>1</v>
      </c>
      <c r="AF869" s="100">
        <f t="array" ref="AF869">IF($AA869,MAX(IF(G1SelectionMask="x",IF(INDEX(RawDataRefData,$E869,0)&gt;0,INDEX(RawDataRefData,$E869,0)),"")),"")</f>
        <v>4</v>
      </c>
      <c r="AG869" s="100">
        <f t="shared" si="324"/>
        <v>2.4545454545454546</v>
      </c>
      <c r="AH869" s="100">
        <f t="array" ref="AH869">IF($AA869,STDEVA(IF(G1SelectionMask="x",IF(INDEX(RawDataRefData,$E869,0)&gt;0,INDEX(RawDataRefData,$E869,0)),"")),"")</f>
        <v>0.93419873299382794</v>
      </c>
      <c r="AI869" s="101" t="b">
        <f t="shared" si="325"/>
        <v>1</v>
      </c>
      <c r="AJ869" s="101">
        <f t="array" ref="AJ869">IF($AI869,MEDIAN(IF(G2SelectionMask="x",IF(INDEX(RawDataRefData,$E869,0)&gt;0,INDEX(RawDataRefData,$E869,0)),"")),"")</f>
        <v>2</v>
      </c>
      <c r="AK869" s="101">
        <f t="array" ref="AK869">IF($AI869,QUARTILE(IF(G2SelectionMask="x",IF(INDEX(RawDataRefData,$E869,0)&gt;0,INDEX(RawDataRefData,$E869,0)),""),1),"")</f>
        <v>2</v>
      </c>
      <c r="AL869" s="101">
        <f t="array" ref="AL869">IF($AI869,QUARTILE(IF(G2SelectionMask="x",IF(INDEX(RawDataRefData,$E869,0)&gt;0,INDEX(RawDataRefData,$E869,0)),""),3),"")</f>
        <v>3</v>
      </c>
      <c r="AM869" s="101">
        <f t="array" ref="AM869">IF($AI869,MIN(IF(G2SelectionMask="x",IF(INDEX(RawDataRefData,$E869,0)&gt;0,INDEX(RawDataRefData,$E869,0)),"")),"")</f>
        <v>1</v>
      </c>
      <c r="AN869" s="101">
        <f t="array" ref="AN869">IF($AI869,MAX(IF(G2SelectionMask="x",IF(INDEX(RawDataRefData,$E869,0)&gt;0,INDEX(RawDataRefData,$E869,0)),"")),"")</f>
        <v>4</v>
      </c>
      <c r="AO869" s="101">
        <f t="shared" si="327"/>
        <v>2.2727272727272729</v>
      </c>
      <c r="AP869" s="101">
        <f t="array" ref="AP869">IF($AI869,STDEVA(IF(G2SelectionMask="x",IF(INDEX(RawDataRefData,$E869,0)&gt;0,INDEX(RawDataRefData,$E869,0)),"")),"")</f>
        <v>0.90453403373329078</v>
      </c>
      <c r="AQ869" s="100" t="b">
        <f t="shared" si="328"/>
        <v>0</v>
      </c>
      <c r="AR869" s="100" t="str">
        <f t="array" ref="AR869">IF($AQ869,MEDIAN(IF(G3SelectionMask="x",IF(INDEX(RawDataRefData,$E869,0)&gt;0,INDEX(RawDataRefData,$E869,0)),"")),"")</f>
        <v/>
      </c>
      <c r="AS869" s="100" t="str">
        <f t="array" ref="AS869">IF($AQ869,QUARTILE(IF(G3SelectionMask="x",IF(INDEX(RawDataRefData,$E869,0)&gt;0,INDEX(RawDataRefData,$E869,0)),""),1),"")</f>
        <v/>
      </c>
      <c r="AT869" s="100" t="str">
        <f t="array" ref="AT869">IF($AQ869,QUARTILE(IF(G3SelectionMask="x",IF(INDEX(RawDataRefData,$E869,0)&gt;0,INDEX(RawDataRefData,$E869,0)),""),3),"")</f>
        <v/>
      </c>
      <c r="AU869" s="100" t="str">
        <f t="array" ref="AU869">IF($AQ869,MIN(IF(G3SelectionMask="x",IF(INDEX(RawDataRefData,$E869,0)&gt;0,INDEX(RawDataRefData,$E869,0)),"")),"")</f>
        <v/>
      </c>
      <c r="AV869" s="100" t="str">
        <f t="array" ref="AV869">IF($AQ869,MAX(IF(G3SelectionMask="x",IF(INDEX(RawDataRefData,$E869,0)&gt;0,INDEX(RawDataRefData,$E869,0)),"")),"")</f>
        <v/>
      </c>
      <c r="AW869" s="100" t="str">
        <f t="shared" si="329"/>
        <v/>
      </c>
      <c r="AX869" s="100" t="str">
        <f t="array" ref="AX869">IF($AQ869,STDEVA(IF(G3SelectionMask="x",IF(INDEX(RawDataRefData,$E869,0)&gt;0,INDEX(RawDataRefData,$E869,0)),"")),"")</f>
        <v/>
      </c>
      <c r="AY869" s="101" t="b">
        <f t="shared" si="330"/>
        <v>0</v>
      </c>
      <c r="AZ869" s="101" t="str">
        <f t="array" ref="AZ869">IF($AY869,MEDIAN(IF(G4SelectionMask="x",IF(INDEX(RawDataRefData,$E869,0)&gt;0,INDEX(RawDataRefData,$E869,0)),"")),"")</f>
        <v/>
      </c>
      <c r="BA869" s="101" t="str">
        <f t="array" ref="BA869">IF($AY869,QUARTILE(IF(G4SelectionMask="x",IF(INDEX(RawDataRefData,$E869,0)&gt;0,INDEX(RawDataRefData,$E869,0)),""),1),"")</f>
        <v/>
      </c>
      <c r="BB869" s="101" t="str">
        <f t="array" ref="BB869">IF($AY869,QUARTILE(IF(G4SelectionMask="x",IF(INDEX(RawDataRefData,$E869,0)&gt;0,INDEX(RawDataRefData,$E869,0)),""),3),"")</f>
        <v/>
      </c>
      <c r="BC869" s="101" t="str">
        <f t="array" ref="BC869">IF($AY869,MIN(IF(G4SelectionMask="x",IF(INDEX(RawDataRefData,$E869,0)&gt;0,INDEX(RawDataRefData,$E869,0)),"")),"")</f>
        <v/>
      </c>
      <c r="BD869" s="101" t="str">
        <f t="array" ref="BD869">IF($AY869,MAX(IF(G4SelectionMask="x",IF(INDEX(RawDataRefData,$E869,0)&gt;0,INDEX(RawDataRefData,$E869,0)),"")),"")</f>
        <v/>
      </c>
      <c r="BE869" s="101" t="str">
        <f t="shared" si="331"/>
        <v/>
      </c>
      <c r="BF869" s="101" t="str">
        <f t="array" ref="BF869">IF($AY869,STDEVA(IF(G4SelectionMask="x",IF(INDEX(RawDataRefData,$E869,0)&gt;0,INDEX(RawDataRefData,$E869,0)),"")),"")</f>
        <v/>
      </c>
      <c r="BG869" s="100" t="b">
        <f t="shared" si="332"/>
        <v>0</v>
      </c>
      <c r="BH869" s="100" t="str">
        <f t="array" ref="BH869">IF($BG869,MEDIAN(IF(G5SelectionMask="x",IF(INDEX(RawDataRefData,$E869,0)&gt;0,INDEX(RawDataRefData,$E869,0)),"")),"")</f>
        <v/>
      </c>
      <c r="BI869" s="100" t="str">
        <f t="array" ref="BI869">IF($BG869,QUARTILE(IF(G5SelectionMask="x",IF(INDEX(RawDataRefData,$E869,0)&gt;0,INDEX(RawDataRefData,$E869,0)),""),1),"")</f>
        <v/>
      </c>
      <c r="BJ869" s="100" t="str">
        <f t="array" ref="BJ869">IF($BG869,QUARTILE(IF(G5SelectionMask="x",IF(INDEX(RawDataRefData,$E869,0)&gt;0,INDEX(RawDataRefData,$E869,0)),""),3),"")</f>
        <v/>
      </c>
      <c r="BK869" s="100" t="str">
        <f t="array" ref="BK869">IF($BG869,MIN(IF(G5SelectionMask="x",IF(INDEX(RawDataRefData,$E869,0)&gt;0,INDEX(RawDataRefData,$E869,0)),"")),"")</f>
        <v/>
      </c>
      <c r="BL869" s="100" t="str">
        <f t="array" ref="BL869">IF($BG869,MAX(IF(G5SelectionMask="x",IF(INDEX(RawDataRefData,$E869,0)&gt;0,INDEX(RawDataRefData,$E869,0)),"")),"")</f>
        <v/>
      </c>
      <c r="BM869" s="100" t="str">
        <f t="shared" si="333"/>
        <v/>
      </c>
      <c r="BN869" s="103" t="str">
        <f t="array" ref="BN869">IF($BG869,STDEVA(IF(G5SelectionMask="x",IF(INDEX(RawDataRefData,$E869,0)&gt;0,INDEX(RawDataRefData,$E869,0)),"")),"")</f>
        <v/>
      </c>
      <c r="BO869" s="104"/>
      <c r="BP869" s="105">
        <v>4</v>
      </c>
      <c r="BQ869" s="105">
        <v>2</v>
      </c>
      <c r="BR869" s="105">
        <v>3</v>
      </c>
      <c r="BS869" s="105">
        <v>3</v>
      </c>
      <c r="BT869" s="105">
        <v>4</v>
      </c>
      <c r="BU869" s="105">
        <v>1</v>
      </c>
      <c r="BV869" s="105">
        <v>1</v>
      </c>
      <c r="BW869" s="105">
        <v>2</v>
      </c>
      <c r="BX869" s="105">
        <v>3</v>
      </c>
      <c r="BY869" s="105">
        <v>3</v>
      </c>
      <c r="BZ869" s="105">
        <v>2</v>
      </c>
      <c r="CA869" s="105">
        <v>3</v>
      </c>
      <c r="CB869" s="105">
        <v>2</v>
      </c>
      <c r="CC869" s="105">
        <v>1</v>
      </c>
      <c r="CD869" s="105">
        <v>2</v>
      </c>
    </row>
    <row r="870" spans="1:82" x14ac:dyDescent="0.2">
      <c r="A870" s="33">
        <f t="shared" si="264"/>
        <v>0</v>
      </c>
      <c r="B870" s="218"/>
      <c r="C870" s="215"/>
      <c r="D870" s="223" t="s">
        <v>1217</v>
      </c>
      <c r="E870" s="72">
        <f t="shared" si="326"/>
        <v>861</v>
      </c>
      <c r="F870" s="9" t="s">
        <v>1113</v>
      </c>
      <c r="H870" s="9" t="s">
        <v>1214</v>
      </c>
      <c r="I870" s="9" t="s">
        <v>342</v>
      </c>
      <c r="J870" s="9" t="s">
        <v>1860</v>
      </c>
      <c r="K870" s="100">
        <f t="shared" si="311"/>
        <v>2</v>
      </c>
      <c r="L870" s="100"/>
      <c r="M870" s="100"/>
      <c r="N870" s="100"/>
      <c r="O870" s="100"/>
      <c r="P870" s="101">
        <f t="shared" si="312"/>
        <v>4</v>
      </c>
      <c r="Q870" s="102">
        <f t="shared" si="313"/>
        <v>1</v>
      </c>
      <c r="R870" s="102">
        <f t="shared" si="314"/>
        <v>3</v>
      </c>
      <c r="S870" s="102">
        <f t="shared" si="315"/>
        <v>1</v>
      </c>
      <c r="T870" s="102">
        <f t="shared" si="316"/>
        <v>4</v>
      </c>
      <c r="U870" s="102">
        <f t="shared" si="317"/>
        <v>1</v>
      </c>
      <c r="V870" s="102">
        <f t="shared" si="318"/>
        <v>4</v>
      </c>
      <c r="W870" s="102">
        <f t="shared" si="319"/>
        <v>1</v>
      </c>
      <c r="X870" s="102">
        <f t="shared" si="320"/>
        <v>2</v>
      </c>
      <c r="Y870" s="102">
        <f t="shared" si="321"/>
        <v>3</v>
      </c>
      <c r="Z870" s="102">
        <f t="shared" si="322"/>
        <v>3</v>
      </c>
      <c r="AA870" s="100" t="b">
        <f t="shared" si="323"/>
        <v>1</v>
      </c>
      <c r="AB870" s="100">
        <f t="array" ref="AB870">IF($AA870,MEDIAN(IF(G1SelectionMask="x",IF(INDEX(RawDataRefData,$E870,0)&gt;0,INDEX(RawDataRefData,$E870,0)),"")),"")</f>
        <v>3</v>
      </c>
      <c r="AC870" s="100">
        <f t="array" ref="AC870">IF($AA870,QUARTILE(IF(G1SelectionMask="x",IF(INDEX(RawDataRefData,$E870,0)&gt;0,INDEX(RawDataRefData,$E870,0)),""),1),"")</f>
        <v>1</v>
      </c>
      <c r="AD870" s="100">
        <f t="array" ref="AD870">IF($AA870,QUARTILE(IF(G1SelectionMask="x",IF(INDEX(RawDataRefData,$E870,0)&gt;0,INDEX(RawDataRefData,$E870,0)),""),3),"")</f>
        <v>3.5</v>
      </c>
      <c r="AE870" s="100">
        <f t="array" ref="AE870">IF($AA870,MIN(IF(G1SelectionMask="x",IF(INDEX(RawDataRefData,$E870,0)&gt;0,INDEX(RawDataRefData,$E870,0)),"")),"")</f>
        <v>1</v>
      </c>
      <c r="AF870" s="100">
        <f t="array" ref="AF870">IF($AA870,MAX(IF(G1SelectionMask="x",IF(INDEX(RawDataRefData,$E870,0)&gt;0,INDEX(RawDataRefData,$E870,0)),"")),"")</f>
        <v>4</v>
      </c>
      <c r="AG870" s="100">
        <f t="shared" si="324"/>
        <v>2.4545454545454546</v>
      </c>
      <c r="AH870" s="100">
        <f t="array" ref="AH870">IF($AA870,STDEVA(IF(G1SelectionMask="x",IF(INDEX(RawDataRefData,$E870,0)&gt;0,INDEX(RawDataRefData,$E870,0)),"")),"")</f>
        <v>1.2933395813657267</v>
      </c>
      <c r="AI870" s="101" t="b">
        <f t="shared" si="325"/>
        <v>1</v>
      </c>
      <c r="AJ870" s="101">
        <f t="array" ref="AJ870">IF($AI870,MEDIAN(IF(G2SelectionMask="x",IF(INDEX(RawDataRefData,$E870,0)&gt;0,INDEX(RawDataRefData,$E870,0)),"")),"")</f>
        <v>3</v>
      </c>
      <c r="AK870" s="101">
        <f t="array" ref="AK870">IF($AI870,QUARTILE(IF(G2SelectionMask="x",IF(INDEX(RawDataRefData,$E870,0)&gt;0,INDEX(RawDataRefData,$E870,0)),""),1),"")</f>
        <v>1</v>
      </c>
      <c r="AL870" s="101">
        <f t="array" ref="AL870">IF($AI870,QUARTILE(IF(G2SelectionMask="x",IF(INDEX(RawDataRefData,$E870,0)&gt;0,INDEX(RawDataRefData,$E870,0)),""),3),"")</f>
        <v>4</v>
      </c>
      <c r="AM870" s="101">
        <f t="array" ref="AM870">IF($AI870,MIN(IF(G2SelectionMask="x",IF(INDEX(RawDataRefData,$E870,0)&gt;0,INDEX(RawDataRefData,$E870,0)),"")),"")</f>
        <v>1</v>
      </c>
      <c r="AN870" s="101">
        <f t="array" ref="AN870">IF($AI870,MAX(IF(G2SelectionMask="x",IF(INDEX(RawDataRefData,$E870,0)&gt;0,INDEX(RawDataRefData,$E870,0)),"")),"")</f>
        <v>4</v>
      </c>
      <c r="AO870" s="101">
        <f t="shared" si="327"/>
        <v>2.5454545454545454</v>
      </c>
      <c r="AP870" s="101">
        <f t="array" ref="AP870">IF($AI870,STDEVA(IF(G2SelectionMask="x",IF(INDEX(RawDataRefData,$E870,0)&gt;0,INDEX(RawDataRefData,$E870,0)),"")),"")</f>
        <v>1.3684762594679067</v>
      </c>
      <c r="AQ870" s="100" t="b">
        <f t="shared" si="328"/>
        <v>0</v>
      </c>
      <c r="AR870" s="100" t="str">
        <f t="array" ref="AR870">IF($AQ870,MEDIAN(IF(G3SelectionMask="x",IF(INDEX(RawDataRefData,$E870,0)&gt;0,INDEX(RawDataRefData,$E870,0)),"")),"")</f>
        <v/>
      </c>
      <c r="AS870" s="100" t="str">
        <f t="array" ref="AS870">IF($AQ870,QUARTILE(IF(G3SelectionMask="x",IF(INDEX(RawDataRefData,$E870,0)&gt;0,INDEX(RawDataRefData,$E870,0)),""),1),"")</f>
        <v/>
      </c>
      <c r="AT870" s="100" t="str">
        <f t="array" ref="AT870">IF($AQ870,QUARTILE(IF(G3SelectionMask="x",IF(INDEX(RawDataRefData,$E870,0)&gt;0,INDEX(RawDataRefData,$E870,0)),""),3),"")</f>
        <v/>
      </c>
      <c r="AU870" s="100" t="str">
        <f t="array" ref="AU870">IF($AQ870,MIN(IF(G3SelectionMask="x",IF(INDEX(RawDataRefData,$E870,0)&gt;0,INDEX(RawDataRefData,$E870,0)),"")),"")</f>
        <v/>
      </c>
      <c r="AV870" s="100" t="str">
        <f t="array" ref="AV870">IF($AQ870,MAX(IF(G3SelectionMask="x",IF(INDEX(RawDataRefData,$E870,0)&gt;0,INDEX(RawDataRefData,$E870,0)),"")),"")</f>
        <v/>
      </c>
      <c r="AW870" s="100" t="str">
        <f t="shared" si="329"/>
        <v/>
      </c>
      <c r="AX870" s="100" t="str">
        <f t="array" ref="AX870">IF($AQ870,STDEVA(IF(G3SelectionMask="x",IF(INDEX(RawDataRefData,$E870,0)&gt;0,INDEX(RawDataRefData,$E870,0)),"")),"")</f>
        <v/>
      </c>
      <c r="AY870" s="101" t="b">
        <f t="shared" si="330"/>
        <v>0</v>
      </c>
      <c r="AZ870" s="101" t="str">
        <f t="array" ref="AZ870">IF($AY870,MEDIAN(IF(G4SelectionMask="x",IF(INDEX(RawDataRefData,$E870,0)&gt;0,INDEX(RawDataRefData,$E870,0)),"")),"")</f>
        <v/>
      </c>
      <c r="BA870" s="101" t="str">
        <f t="array" ref="BA870">IF($AY870,QUARTILE(IF(G4SelectionMask="x",IF(INDEX(RawDataRefData,$E870,0)&gt;0,INDEX(RawDataRefData,$E870,0)),""),1),"")</f>
        <v/>
      </c>
      <c r="BB870" s="101" t="str">
        <f t="array" ref="BB870">IF($AY870,QUARTILE(IF(G4SelectionMask="x",IF(INDEX(RawDataRefData,$E870,0)&gt;0,INDEX(RawDataRefData,$E870,0)),""),3),"")</f>
        <v/>
      </c>
      <c r="BC870" s="101" t="str">
        <f t="array" ref="BC870">IF($AY870,MIN(IF(G4SelectionMask="x",IF(INDEX(RawDataRefData,$E870,0)&gt;0,INDEX(RawDataRefData,$E870,0)),"")),"")</f>
        <v/>
      </c>
      <c r="BD870" s="101" t="str">
        <f t="array" ref="BD870">IF($AY870,MAX(IF(G4SelectionMask="x",IF(INDEX(RawDataRefData,$E870,0)&gt;0,INDEX(RawDataRefData,$E870,0)),"")),"")</f>
        <v/>
      </c>
      <c r="BE870" s="101" t="str">
        <f t="shared" si="331"/>
        <v/>
      </c>
      <c r="BF870" s="101" t="str">
        <f t="array" ref="BF870">IF($AY870,STDEVA(IF(G4SelectionMask="x",IF(INDEX(RawDataRefData,$E870,0)&gt;0,INDEX(RawDataRefData,$E870,0)),"")),"")</f>
        <v/>
      </c>
      <c r="BG870" s="100" t="b">
        <f t="shared" si="332"/>
        <v>0</v>
      </c>
      <c r="BH870" s="100" t="str">
        <f t="array" ref="BH870">IF($BG870,MEDIAN(IF(G5SelectionMask="x",IF(INDEX(RawDataRefData,$E870,0)&gt;0,INDEX(RawDataRefData,$E870,0)),"")),"")</f>
        <v/>
      </c>
      <c r="BI870" s="100" t="str">
        <f t="array" ref="BI870">IF($BG870,QUARTILE(IF(G5SelectionMask="x",IF(INDEX(RawDataRefData,$E870,0)&gt;0,INDEX(RawDataRefData,$E870,0)),""),1),"")</f>
        <v/>
      </c>
      <c r="BJ870" s="100" t="str">
        <f t="array" ref="BJ870">IF($BG870,QUARTILE(IF(G5SelectionMask="x",IF(INDEX(RawDataRefData,$E870,0)&gt;0,INDEX(RawDataRefData,$E870,0)),""),3),"")</f>
        <v/>
      </c>
      <c r="BK870" s="100" t="str">
        <f t="array" ref="BK870">IF($BG870,MIN(IF(G5SelectionMask="x",IF(INDEX(RawDataRefData,$E870,0)&gt;0,INDEX(RawDataRefData,$E870,0)),"")),"")</f>
        <v/>
      </c>
      <c r="BL870" s="100" t="str">
        <f t="array" ref="BL870">IF($BG870,MAX(IF(G5SelectionMask="x",IF(INDEX(RawDataRefData,$E870,0)&gt;0,INDEX(RawDataRefData,$E870,0)),"")),"")</f>
        <v/>
      </c>
      <c r="BM870" s="100" t="str">
        <f t="shared" si="333"/>
        <v/>
      </c>
      <c r="BN870" s="103" t="str">
        <f t="array" ref="BN870">IF($BG870,STDEVA(IF(G5SelectionMask="x",IF(INDEX(RawDataRefData,$E870,0)&gt;0,INDEX(RawDataRefData,$E870,0)),"")),"")</f>
        <v/>
      </c>
      <c r="BO870" s="104"/>
      <c r="BP870" s="105">
        <v>2</v>
      </c>
      <c r="BQ870" s="105">
        <v>4</v>
      </c>
      <c r="BR870" s="105">
        <v>1</v>
      </c>
      <c r="BS870" s="105">
        <v>3</v>
      </c>
      <c r="BT870" s="105">
        <v>1</v>
      </c>
      <c r="BU870" s="105">
        <v>4</v>
      </c>
      <c r="BV870" s="105">
        <v>1</v>
      </c>
      <c r="BW870" s="105">
        <v>4</v>
      </c>
      <c r="BX870" s="105">
        <v>1</v>
      </c>
      <c r="BY870" s="105">
        <v>2</v>
      </c>
      <c r="BZ870" s="105">
        <v>3</v>
      </c>
      <c r="CA870" s="105">
        <v>3</v>
      </c>
      <c r="CB870" s="105">
        <v>1</v>
      </c>
      <c r="CC870" s="105">
        <v>2</v>
      </c>
      <c r="CD870" s="105">
        <v>4</v>
      </c>
    </row>
    <row r="871" spans="1:82" x14ac:dyDescent="0.2">
      <c r="A871" s="33">
        <f t="shared" si="264"/>
        <v>0</v>
      </c>
      <c r="B871" s="218"/>
      <c r="C871" s="215"/>
      <c r="D871" s="224"/>
      <c r="E871" s="72">
        <f t="shared" si="326"/>
        <v>862</v>
      </c>
      <c r="F871" s="9" t="s">
        <v>1114</v>
      </c>
      <c r="H871" s="9" t="s">
        <v>1214</v>
      </c>
      <c r="I871" s="9" t="s">
        <v>342</v>
      </c>
      <c r="J871" s="9" t="s">
        <v>1860</v>
      </c>
      <c r="K871" s="100">
        <f t="shared" si="311"/>
        <v>3</v>
      </c>
      <c r="L871" s="100"/>
      <c r="M871" s="100"/>
      <c r="N871" s="100"/>
      <c r="O871" s="100"/>
      <c r="P871" s="101">
        <f t="shared" si="312"/>
        <v>4</v>
      </c>
      <c r="Q871" s="102">
        <f t="shared" si="313"/>
        <v>1</v>
      </c>
      <c r="R871" s="102">
        <f t="shared" si="314"/>
        <v>3</v>
      </c>
      <c r="S871" s="102">
        <f t="shared" si="315"/>
        <v>2</v>
      </c>
      <c r="T871" s="102">
        <f t="shared" si="316"/>
        <v>2</v>
      </c>
      <c r="U871" s="102">
        <f t="shared" si="317"/>
        <v>2</v>
      </c>
      <c r="V871" s="102">
        <f t="shared" si="318"/>
        <v>4</v>
      </c>
      <c r="W871" s="102">
        <f t="shared" si="319"/>
        <v>1</v>
      </c>
      <c r="X871" s="102">
        <f t="shared" si="320"/>
        <v>3</v>
      </c>
      <c r="Y871" s="102">
        <f t="shared" si="321"/>
        <v>2</v>
      </c>
      <c r="Z871" s="102">
        <f t="shared" si="322"/>
        <v>1</v>
      </c>
      <c r="AA871" s="100" t="b">
        <f t="shared" si="323"/>
        <v>1</v>
      </c>
      <c r="AB871" s="100">
        <f t="array" ref="AB871">IF($AA871,MEDIAN(IF(G1SelectionMask="x",IF(INDEX(RawDataRefData,$E871,0)&gt;0,INDEX(RawDataRefData,$E871,0)),"")),"")</f>
        <v>2</v>
      </c>
      <c r="AC871" s="100">
        <f t="array" ref="AC871">IF($AA871,QUARTILE(IF(G1SelectionMask="x",IF(INDEX(RawDataRefData,$E871,0)&gt;0,INDEX(RawDataRefData,$E871,0)),""),1),"")</f>
        <v>1.5</v>
      </c>
      <c r="AD871" s="100">
        <f t="array" ref="AD871">IF($AA871,QUARTILE(IF(G1SelectionMask="x",IF(INDEX(RawDataRefData,$E871,0)&gt;0,INDEX(RawDataRefData,$E871,0)),""),3),"")</f>
        <v>3</v>
      </c>
      <c r="AE871" s="100">
        <f t="array" ref="AE871">IF($AA871,MIN(IF(G1SelectionMask="x",IF(INDEX(RawDataRefData,$E871,0)&gt;0,INDEX(RawDataRefData,$E871,0)),"")),"")</f>
        <v>1</v>
      </c>
      <c r="AF871" s="100">
        <f t="array" ref="AF871">IF($AA871,MAX(IF(G1SelectionMask="x",IF(INDEX(RawDataRefData,$E871,0)&gt;0,INDEX(RawDataRefData,$E871,0)),"")),"")</f>
        <v>4</v>
      </c>
      <c r="AG871" s="100">
        <f t="shared" si="324"/>
        <v>2.2727272727272729</v>
      </c>
      <c r="AH871" s="100">
        <f t="array" ref="AH871">IF($AA871,STDEVA(IF(G1SelectionMask="x",IF(INDEX(RawDataRefData,$E871,0)&gt;0,INDEX(RawDataRefData,$E871,0)),"")),"")</f>
        <v>1.1037127426019047</v>
      </c>
      <c r="AI871" s="101" t="b">
        <f t="shared" si="325"/>
        <v>1</v>
      </c>
      <c r="AJ871" s="101">
        <f t="array" ref="AJ871">IF($AI871,MEDIAN(IF(G2SelectionMask="x",IF(INDEX(RawDataRefData,$E871,0)&gt;0,INDEX(RawDataRefData,$E871,0)),"")),"")</f>
        <v>2</v>
      </c>
      <c r="AK871" s="101">
        <f t="array" ref="AK871">IF($AI871,QUARTILE(IF(G2SelectionMask="x",IF(INDEX(RawDataRefData,$E871,0)&gt;0,INDEX(RawDataRefData,$E871,0)),""),1),"")</f>
        <v>1.5</v>
      </c>
      <c r="AL871" s="101">
        <f t="array" ref="AL871">IF($AI871,QUARTILE(IF(G2SelectionMask="x",IF(INDEX(RawDataRefData,$E871,0)&gt;0,INDEX(RawDataRefData,$E871,0)),""),3),"")</f>
        <v>3</v>
      </c>
      <c r="AM871" s="101">
        <f t="array" ref="AM871">IF($AI871,MIN(IF(G2SelectionMask="x",IF(INDEX(RawDataRefData,$E871,0)&gt;0,INDEX(RawDataRefData,$E871,0)),"")),"")</f>
        <v>1</v>
      </c>
      <c r="AN871" s="101">
        <f t="array" ref="AN871">IF($AI871,MAX(IF(G2SelectionMask="x",IF(INDEX(RawDataRefData,$E871,0)&gt;0,INDEX(RawDataRefData,$E871,0)),"")),"")</f>
        <v>4</v>
      </c>
      <c r="AO871" s="101">
        <f t="shared" si="327"/>
        <v>2.2727272727272729</v>
      </c>
      <c r="AP871" s="101">
        <f t="array" ref="AP871">IF($AI871,STDEVA(IF(G2SelectionMask="x",IF(INDEX(RawDataRefData,$E871,0)&gt;0,INDEX(RawDataRefData,$E871,0)),"")),"")</f>
        <v>1.1037127426019047</v>
      </c>
      <c r="AQ871" s="100" t="b">
        <f t="shared" si="328"/>
        <v>0</v>
      </c>
      <c r="AR871" s="100" t="str">
        <f t="array" ref="AR871">IF($AQ871,MEDIAN(IF(G3SelectionMask="x",IF(INDEX(RawDataRefData,$E871,0)&gt;0,INDEX(RawDataRefData,$E871,0)),"")),"")</f>
        <v/>
      </c>
      <c r="AS871" s="100" t="str">
        <f t="array" ref="AS871">IF($AQ871,QUARTILE(IF(G3SelectionMask="x",IF(INDEX(RawDataRefData,$E871,0)&gt;0,INDEX(RawDataRefData,$E871,0)),""),1),"")</f>
        <v/>
      </c>
      <c r="AT871" s="100" t="str">
        <f t="array" ref="AT871">IF($AQ871,QUARTILE(IF(G3SelectionMask="x",IF(INDEX(RawDataRefData,$E871,0)&gt;0,INDEX(RawDataRefData,$E871,0)),""),3),"")</f>
        <v/>
      </c>
      <c r="AU871" s="100" t="str">
        <f t="array" ref="AU871">IF($AQ871,MIN(IF(G3SelectionMask="x",IF(INDEX(RawDataRefData,$E871,0)&gt;0,INDEX(RawDataRefData,$E871,0)),"")),"")</f>
        <v/>
      </c>
      <c r="AV871" s="100" t="str">
        <f t="array" ref="AV871">IF($AQ871,MAX(IF(G3SelectionMask="x",IF(INDEX(RawDataRefData,$E871,0)&gt;0,INDEX(RawDataRefData,$E871,0)),"")),"")</f>
        <v/>
      </c>
      <c r="AW871" s="100" t="str">
        <f t="shared" si="329"/>
        <v/>
      </c>
      <c r="AX871" s="100" t="str">
        <f t="array" ref="AX871">IF($AQ871,STDEVA(IF(G3SelectionMask="x",IF(INDEX(RawDataRefData,$E871,0)&gt;0,INDEX(RawDataRefData,$E871,0)),"")),"")</f>
        <v/>
      </c>
      <c r="AY871" s="101" t="b">
        <f t="shared" si="330"/>
        <v>0</v>
      </c>
      <c r="AZ871" s="101" t="str">
        <f t="array" ref="AZ871">IF($AY871,MEDIAN(IF(G4SelectionMask="x",IF(INDEX(RawDataRefData,$E871,0)&gt;0,INDEX(RawDataRefData,$E871,0)),"")),"")</f>
        <v/>
      </c>
      <c r="BA871" s="101" t="str">
        <f t="array" ref="BA871">IF($AY871,QUARTILE(IF(G4SelectionMask="x",IF(INDEX(RawDataRefData,$E871,0)&gt;0,INDEX(RawDataRefData,$E871,0)),""),1),"")</f>
        <v/>
      </c>
      <c r="BB871" s="101" t="str">
        <f t="array" ref="BB871">IF($AY871,QUARTILE(IF(G4SelectionMask="x",IF(INDEX(RawDataRefData,$E871,0)&gt;0,INDEX(RawDataRefData,$E871,0)),""),3),"")</f>
        <v/>
      </c>
      <c r="BC871" s="101" t="str">
        <f t="array" ref="BC871">IF($AY871,MIN(IF(G4SelectionMask="x",IF(INDEX(RawDataRefData,$E871,0)&gt;0,INDEX(RawDataRefData,$E871,0)),"")),"")</f>
        <v/>
      </c>
      <c r="BD871" s="101" t="str">
        <f t="array" ref="BD871">IF($AY871,MAX(IF(G4SelectionMask="x",IF(INDEX(RawDataRefData,$E871,0)&gt;0,INDEX(RawDataRefData,$E871,0)),"")),"")</f>
        <v/>
      </c>
      <c r="BE871" s="101" t="str">
        <f t="shared" si="331"/>
        <v/>
      </c>
      <c r="BF871" s="101" t="str">
        <f t="array" ref="BF871">IF($AY871,STDEVA(IF(G4SelectionMask="x",IF(INDEX(RawDataRefData,$E871,0)&gt;0,INDEX(RawDataRefData,$E871,0)),"")),"")</f>
        <v/>
      </c>
      <c r="BG871" s="100" t="b">
        <f t="shared" si="332"/>
        <v>0</v>
      </c>
      <c r="BH871" s="100" t="str">
        <f t="array" ref="BH871">IF($BG871,MEDIAN(IF(G5SelectionMask="x",IF(INDEX(RawDataRefData,$E871,0)&gt;0,INDEX(RawDataRefData,$E871,0)),"")),"")</f>
        <v/>
      </c>
      <c r="BI871" s="100" t="str">
        <f t="array" ref="BI871">IF($BG871,QUARTILE(IF(G5SelectionMask="x",IF(INDEX(RawDataRefData,$E871,0)&gt;0,INDEX(RawDataRefData,$E871,0)),""),1),"")</f>
        <v/>
      </c>
      <c r="BJ871" s="100" t="str">
        <f t="array" ref="BJ871">IF($BG871,QUARTILE(IF(G5SelectionMask="x",IF(INDEX(RawDataRefData,$E871,0)&gt;0,INDEX(RawDataRefData,$E871,0)),""),3),"")</f>
        <v/>
      </c>
      <c r="BK871" s="100" t="str">
        <f t="array" ref="BK871">IF($BG871,MIN(IF(G5SelectionMask="x",IF(INDEX(RawDataRefData,$E871,0)&gt;0,INDEX(RawDataRefData,$E871,0)),"")),"")</f>
        <v/>
      </c>
      <c r="BL871" s="100" t="str">
        <f t="array" ref="BL871">IF($BG871,MAX(IF(G5SelectionMask="x",IF(INDEX(RawDataRefData,$E871,0)&gt;0,INDEX(RawDataRefData,$E871,0)),"")),"")</f>
        <v/>
      </c>
      <c r="BM871" s="100" t="str">
        <f t="shared" si="333"/>
        <v/>
      </c>
      <c r="BN871" s="103" t="str">
        <f t="array" ref="BN871">IF($BG871,STDEVA(IF(G5SelectionMask="x",IF(INDEX(RawDataRefData,$E871,0)&gt;0,INDEX(RawDataRefData,$E871,0)),"")),"")</f>
        <v/>
      </c>
      <c r="BO871" s="104"/>
      <c r="BP871" s="105">
        <v>3</v>
      </c>
      <c r="BQ871" s="105">
        <v>4</v>
      </c>
      <c r="BR871" s="105">
        <v>1</v>
      </c>
      <c r="BS871" s="105">
        <v>3</v>
      </c>
      <c r="BT871" s="105">
        <v>2</v>
      </c>
      <c r="BU871" s="105">
        <v>2</v>
      </c>
      <c r="BV871" s="105">
        <v>2</v>
      </c>
      <c r="BW871" s="105">
        <v>4</v>
      </c>
      <c r="BX871" s="105">
        <v>1</v>
      </c>
      <c r="BY871" s="105">
        <v>3</v>
      </c>
      <c r="BZ871" s="105">
        <v>2</v>
      </c>
      <c r="CA871" s="105">
        <v>1</v>
      </c>
      <c r="CB871" s="105">
        <v>3</v>
      </c>
      <c r="CC871" s="105">
        <v>3</v>
      </c>
      <c r="CD871" s="105">
        <v>2</v>
      </c>
    </row>
    <row r="872" spans="1:82" x14ac:dyDescent="0.2">
      <c r="A872" s="33">
        <f t="shared" si="264"/>
        <v>0</v>
      </c>
      <c r="B872" s="218"/>
      <c r="C872" s="215"/>
      <c r="D872" s="224"/>
      <c r="E872" s="72">
        <f t="shared" si="326"/>
        <v>863</v>
      </c>
      <c r="F872" s="9" t="s">
        <v>1115</v>
      </c>
      <c r="H872" s="9" t="s">
        <v>1214</v>
      </c>
      <c r="I872" s="9" t="s">
        <v>342</v>
      </c>
      <c r="J872" s="9" t="s">
        <v>1860</v>
      </c>
      <c r="K872" s="100">
        <f t="shared" si="311"/>
        <v>1</v>
      </c>
      <c r="L872" s="100"/>
      <c r="M872" s="100"/>
      <c r="N872" s="100"/>
      <c r="O872" s="100"/>
      <c r="P872" s="101">
        <f t="shared" si="312"/>
        <v>3</v>
      </c>
      <c r="Q872" s="102">
        <f t="shared" si="313"/>
        <v>3</v>
      </c>
      <c r="R872" s="102">
        <f t="shared" si="314"/>
        <v>3</v>
      </c>
      <c r="S872" s="102">
        <f t="shared" si="315"/>
        <v>1</v>
      </c>
      <c r="T872" s="102">
        <f t="shared" si="316"/>
        <v>1</v>
      </c>
      <c r="U872" s="102">
        <f t="shared" si="317"/>
        <v>1</v>
      </c>
      <c r="V872" s="102">
        <f t="shared" si="318"/>
        <v>4</v>
      </c>
      <c r="W872" s="102">
        <f t="shared" si="319"/>
        <v>2</v>
      </c>
      <c r="X872" s="102">
        <f t="shared" si="320"/>
        <v>3</v>
      </c>
      <c r="Y872" s="102">
        <f t="shared" si="321"/>
        <v>2</v>
      </c>
      <c r="Z872" s="102">
        <f t="shared" si="322"/>
        <v>4</v>
      </c>
      <c r="AA872" s="100" t="b">
        <f t="shared" si="323"/>
        <v>1</v>
      </c>
      <c r="AB872" s="100">
        <f t="array" ref="AB872">IF($AA872,MEDIAN(IF(G1SelectionMask="x",IF(INDEX(RawDataRefData,$E872,0)&gt;0,INDEX(RawDataRefData,$E872,0)),"")),"")</f>
        <v>3</v>
      </c>
      <c r="AC872" s="100">
        <f t="array" ref="AC872">IF($AA872,QUARTILE(IF(G1SelectionMask="x",IF(INDEX(RawDataRefData,$E872,0)&gt;0,INDEX(RawDataRefData,$E872,0)),""),1),"")</f>
        <v>1.5</v>
      </c>
      <c r="AD872" s="100">
        <f t="array" ref="AD872">IF($AA872,QUARTILE(IF(G1SelectionMask="x",IF(INDEX(RawDataRefData,$E872,0)&gt;0,INDEX(RawDataRefData,$E872,0)),""),3),"")</f>
        <v>3</v>
      </c>
      <c r="AE872" s="100">
        <f t="array" ref="AE872">IF($AA872,MIN(IF(G1SelectionMask="x",IF(INDEX(RawDataRefData,$E872,0)&gt;0,INDEX(RawDataRefData,$E872,0)),"")),"")</f>
        <v>1</v>
      </c>
      <c r="AF872" s="100">
        <f t="array" ref="AF872">IF($AA872,MAX(IF(G1SelectionMask="x",IF(INDEX(RawDataRefData,$E872,0)&gt;0,INDEX(RawDataRefData,$E872,0)),"")),"")</f>
        <v>4</v>
      </c>
      <c r="AG872" s="100">
        <f t="shared" si="324"/>
        <v>2.4545454545454546</v>
      </c>
      <c r="AH872" s="100">
        <f t="array" ref="AH872">IF($AA872,STDEVA(IF(G1SelectionMask="x",IF(INDEX(RawDataRefData,$E872,0)&gt;0,INDEX(RawDataRefData,$E872,0)),"")),"")</f>
        <v>1.1281521496355327</v>
      </c>
      <c r="AI872" s="101" t="b">
        <f t="shared" si="325"/>
        <v>1</v>
      </c>
      <c r="AJ872" s="101">
        <f t="array" ref="AJ872">IF($AI872,MEDIAN(IF(G2SelectionMask="x",IF(INDEX(RawDataRefData,$E872,0)&gt;0,INDEX(RawDataRefData,$E872,0)),"")),"")</f>
        <v>3</v>
      </c>
      <c r="AK872" s="101">
        <f t="array" ref="AK872">IF($AI872,QUARTILE(IF(G2SelectionMask="x",IF(INDEX(RawDataRefData,$E872,0)&gt;0,INDEX(RawDataRefData,$E872,0)),""),1),"")</f>
        <v>1.5</v>
      </c>
      <c r="AL872" s="101">
        <f t="array" ref="AL872">IF($AI872,QUARTILE(IF(G2SelectionMask="x",IF(INDEX(RawDataRefData,$E872,0)&gt;0,INDEX(RawDataRefData,$E872,0)),""),3),"")</f>
        <v>3.5</v>
      </c>
      <c r="AM872" s="101">
        <f t="array" ref="AM872">IF($AI872,MIN(IF(G2SelectionMask="x",IF(INDEX(RawDataRefData,$E872,0)&gt;0,INDEX(RawDataRefData,$E872,0)),"")),"")</f>
        <v>1</v>
      </c>
      <c r="AN872" s="101">
        <f t="array" ref="AN872">IF($AI872,MAX(IF(G2SelectionMask="x",IF(INDEX(RawDataRefData,$E872,0)&gt;0,INDEX(RawDataRefData,$E872,0)),"")),"")</f>
        <v>4</v>
      </c>
      <c r="AO872" s="101">
        <f t="shared" si="327"/>
        <v>2.5454545454545454</v>
      </c>
      <c r="AP872" s="101">
        <f t="array" ref="AP872">IF($AI872,STDEVA(IF(G2SelectionMask="x",IF(INDEX(RawDataRefData,$E872,0)&gt;0,INDEX(RawDataRefData,$E872,0)),"")),"")</f>
        <v>1.213559752433836</v>
      </c>
      <c r="AQ872" s="100" t="b">
        <f t="shared" si="328"/>
        <v>0</v>
      </c>
      <c r="AR872" s="100" t="str">
        <f t="array" ref="AR872">IF($AQ872,MEDIAN(IF(G3SelectionMask="x",IF(INDEX(RawDataRefData,$E872,0)&gt;0,INDEX(RawDataRefData,$E872,0)),"")),"")</f>
        <v/>
      </c>
      <c r="AS872" s="100" t="str">
        <f t="array" ref="AS872">IF($AQ872,QUARTILE(IF(G3SelectionMask="x",IF(INDEX(RawDataRefData,$E872,0)&gt;0,INDEX(RawDataRefData,$E872,0)),""),1),"")</f>
        <v/>
      </c>
      <c r="AT872" s="100" t="str">
        <f t="array" ref="AT872">IF($AQ872,QUARTILE(IF(G3SelectionMask="x",IF(INDEX(RawDataRefData,$E872,0)&gt;0,INDEX(RawDataRefData,$E872,0)),""),3),"")</f>
        <v/>
      </c>
      <c r="AU872" s="100" t="str">
        <f t="array" ref="AU872">IF($AQ872,MIN(IF(G3SelectionMask="x",IF(INDEX(RawDataRefData,$E872,0)&gt;0,INDEX(RawDataRefData,$E872,0)),"")),"")</f>
        <v/>
      </c>
      <c r="AV872" s="100" t="str">
        <f t="array" ref="AV872">IF($AQ872,MAX(IF(G3SelectionMask="x",IF(INDEX(RawDataRefData,$E872,0)&gt;0,INDEX(RawDataRefData,$E872,0)),"")),"")</f>
        <v/>
      </c>
      <c r="AW872" s="100" t="str">
        <f t="shared" si="329"/>
        <v/>
      </c>
      <c r="AX872" s="100" t="str">
        <f t="array" ref="AX872">IF($AQ872,STDEVA(IF(G3SelectionMask="x",IF(INDEX(RawDataRefData,$E872,0)&gt;0,INDEX(RawDataRefData,$E872,0)),"")),"")</f>
        <v/>
      </c>
      <c r="AY872" s="101" t="b">
        <f t="shared" si="330"/>
        <v>0</v>
      </c>
      <c r="AZ872" s="101" t="str">
        <f t="array" ref="AZ872">IF($AY872,MEDIAN(IF(G4SelectionMask="x",IF(INDEX(RawDataRefData,$E872,0)&gt;0,INDEX(RawDataRefData,$E872,0)),"")),"")</f>
        <v/>
      </c>
      <c r="BA872" s="101" t="str">
        <f t="array" ref="BA872">IF($AY872,QUARTILE(IF(G4SelectionMask="x",IF(INDEX(RawDataRefData,$E872,0)&gt;0,INDEX(RawDataRefData,$E872,0)),""),1),"")</f>
        <v/>
      </c>
      <c r="BB872" s="101" t="str">
        <f t="array" ref="BB872">IF($AY872,QUARTILE(IF(G4SelectionMask="x",IF(INDEX(RawDataRefData,$E872,0)&gt;0,INDEX(RawDataRefData,$E872,0)),""),3),"")</f>
        <v/>
      </c>
      <c r="BC872" s="101" t="str">
        <f t="array" ref="BC872">IF($AY872,MIN(IF(G4SelectionMask="x",IF(INDEX(RawDataRefData,$E872,0)&gt;0,INDEX(RawDataRefData,$E872,0)),"")),"")</f>
        <v/>
      </c>
      <c r="BD872" s="101" t="str">
        <f t="array" ref="BD872">IF($AY872,MAX(IF(G4SelectionMask="x",IF(INDEX(RawDataRefData,$E872,0)&gt;0,INDEX(RawDataRefData,$E872,0)),"")),"")</f>
        <v/>
      </c>
      <c r="BE872" s="101" t="str">
        <f t="shared" si="331"/>
        <v/>
      </c>
      <c r="BF872" s="101" t="str">
        <f t="array" ref="BF872">IF($AY872,STDEVA(IF(G4SelectionMask="x",IF(INDEX(RawDataRefData,$E872,0)&gt;0,INDEX(RawDataRefData,$E872,0)),"")),"")</f>
        <v/>
      </c>
      <c r="BG872" s="100" t="b">
        <f t="shared" si="332"/>
        <v>0</v>
      </c>
      <c r="BH872" s="100" t="str">
        <f t="array" ref="BH872">IF($BG872,MEDIAN(IF(G5SelectionMask="x",IF(INDEX(RawDataRefData,$E872,0)&gt;0,INDEX(RawDataRefData,$E872,0)),"")),"")</f>
        <v/>
      </c>
      <c r="BI872" s="100" t="str">
        <f t="array" ref="BI872">IF($BG872,QUARTILE(IF(G5SelectionMask="x",IF(INDEX(RawDataRefData,$E872,0)&gt;0,INDEX(RawDataRefData,$E872,0)),""),1),"")</f>
        <v/>
      </c>
      <c r="BJ872" s="100" t="str">
        <f t="array" ref="BJ872">IF($BG872,QUARTILE(IF(G5SelectionMask="x",IF(INDEX(RawDataRefData,$E872,0)&gt;0,INDEX(RawDataRefData,$E872,0)),""),3),"")</f>
        <v/>
      </c>
      <c r="BK872" s="100" t="str">
        <f t="array" ref="BK872">IF($BG872,MIN(IF(G5SelectionMask="x",IF(INDEX(RawDataRefData,$E872,0)&gt;0,INDEX(RawDataRefData,$E872,0)),"")),"")</f>
        <v/>
      </c>
      <c r="BL872" s="100" t="str">
        <f t="array" ref="BL872">IF($BG872,MAX(IF(G5SelectionMask="x",IF(INDEX(RawDataRefData,$E872,0)&gt;0,INDEX(RawDataRefData,$E872,0)),"")),"")</f>
        <v/>
      </c>
      <c r="BM872" s="100" t="str">
        <f t="shared" si="333"/>
        <v/>
      </c>
      <c r="BN872" s="103" t="str">
        <f t="array" ref="BN872">IF($BG872,STDEVA(IF(G5SelectionMask="x",IF(INDEX(RawDataRefData,$E872,0)&gt;0,INDEX(RawDataRefData,$E872,0)),"")),"")</f>
        <v/>
      </c>
      <c r="BO872" s="104"/>
      <c r="BP872" s="105">
        <v>1</v>
      </c>
      <c r="BQ872" s="105">
        <v>3</v>
      </c>
      <c r="BR872" s="105">
        <v>3</v>
      </c>
      <c r="BS872" s="105">
        <v>3</v>
      </c>
      <c r="BT872" s="105">
        <v>1</v>
      </c>
      <c r="BU872" s="105">
        <v>1</v>
      </c>
      <c r="BV872" s="105">
        <v>1</v>
      </c>
      <c r="BW872" s="105">
        <v>4</v>
      </c>
      <c r="BX872" s="105">
        <v>2</v>
      </c>
      <c r="BY872" s="105">
        <v>3</v>
      </c>
      <c r="BZ872" s="105">
        <v>2</v>
      </c>
      <c r="CA872" s="105">
        <v>4</v>
      </c>
      <c r="CB872" s="105">
        <v>4</v>
      </c>
      <c r="CC872" s="105">
        <v>1</v>
      </c>
      <c r="CD872" s="105">
        <v>3</v>
      </c>
    </row>
    <row r="873" spans="1:82" x14ac:dyDescent="0.2">
      <c r="A873" s="33">
        <f t="shared" si="264"/>
        <v>0</v>
      </c>
      <c r="B873" s="218"/>
      <c r="C873" s="215"/>
      <c r="D873" s="224"/>
      <c r="E873" s="72">
        <f t="shared" si="326"/>
        <v>864</v>
      </c>
      <c r="F873" s="9" t="s">
        <v>1116</v>
      </c>
      <c r="H873" s="9" t="s">
        <v>1214</v>
      </c>
      <c r="I873" s="9" t="s">
        <v>342</v>
      </c>
      <c r="J873" s="9" t="s">
        <v>1860</v>
      </c>
      <c r="K873" s="100">
        <f t="shared" si="311"/>
        <v>1</v>
      </c>
      <c r="L873" s="100"/>
      <c r="M873" s="100"/>
      <c r="N873" s="100"/>
      <c r="O873" s="100"/>
      <c r="P873" s="101">
        <f t="shared" si="312"/>
        <v>1</v>
      </c>
      <c r="Q873" s="102">
        <f t="shared" si="313"/>
        <v>3</v>
      </c>
      <c r="R873" s="102">
        <f t="shared" si="314"/>
        <v>2</v>
      </c>
      <c r="S873" s="102">
        <f t="shared" si="315"/>
        <v>4</v>
      </c>
      <c r="T873" s="102">
        <f t="shared" si="316"/>
        <v>3</v>
      </c>
      <c r="U873" s="102">
        <f t="shared" si="317"/>
        <v>2</v>
      </c>
      <c r="V873" s="102">
        <f t="shared" si="318"/>
        <v>3</v>
      </c>
      <c r="W873" s="102">
        <f t="shared" si="319"/>
        <v>4</v>
      </c>
      <c r="X873" s="102">
        <f t="shared" si="320"/>
        <v>1</v>
      </c>
      <c r="Y873" s="102">
        <f t="shared" si="321"/>
        <v>1</v>
      </c>
      <c r="Z873" s="102">
        <f t="shared" si="322"/>
        <v>3</v>
      </c>
      <c r="AA873" s="100" t="b">
        <f t="shared" si="323"/>
        <v>1</v>
      </c>
      <c r="AB873" s="100">
        <f t="array" ref="AB873">IF($AA873,MEDIAN(IF(G1SelectionMask="x",IF(INDEX(RawDataRefData,$E873,0)&gt;0,INDEX(RawDataRefData,$E873,0)),"")),"")</f>
        <v>3</v>
      </c>
      <c r="AC873" s="100">
        <f t="array" ref="AC873">IF($AA873,QUARTILE(IF(G1SelectionMask="x",IF(INDEX(RawDataRefData,$E873,0)&gt;0,INDEX(RawDataRefData,$E873,0)),""),1),"")</f>
        <v>1.5</v>
      </c>
      <c r="AD873" s="100">
        <f t="array" ref="AD873">IF($AA873,QUARTILE(IF(G1SelectionMask="x",IF(INDEX(RawDataRefData,$E873,0)&gt;0,INDEX(RawDataRefData,$E873,0)),""),3),"")</f>
        <v>3</v>
      </c>
      <c r="AE873" s="100">
        <f t="array" ref="AE873">IF($AA873,MIN(IF(G1SelectionMask="x",IF(INDEX(RawDataRefData,$E873,0)&gt;0,INDEX(RawDataRefData,$E873,0)),"")),"")</f>
        <v>1</v>
      </c>
      <c r="AF873" s="100">
        <f t="array" ref="AF873">IF($AA873,MAX(IF(G1SelectionMask="x",IF(INDEX(RawDataRefData,$E873,0)&gt;0,INDEX(RawDataRefData,$E873,0)),"")),"")</f>
        <v>4</v>
      </c>
      <c r="AG873" s="100">
        <f t="shared" si="324"/>
        <v>2.4545454545454546</v>
      </c>
      <c r="AH873" s="100">
        <f t="array" ref="AH873">IF($AA873,STDEVA(IF(G1SelectionMask="x",IF(INDEX(RawDataRefData,$E873,0)&gt;0,INDEX(RawDataRefData,$E873,0)),"")),"")</f>
        <v>1.1281521496355327</v>
      </c>
      <c r="AI873" s="101" t="b">
        <f t="shared" si="325"/>
        <v>1</v>
      </c>
      <c r="AJ873" s="101">
        <f t="array" ref="AJ873">IF($AI873,MEDIAN(IF(G2SelectionMask="x",IF(INDEX(RawDataRefData,$E873,0)&gt;0,INDEX(RawDataRefData,$E873,0)),"")),"")</f>
        <v>3</v>
      </c>
      <c r="AK873" s="101">
        <f t="array" ref="AK873">IF($AI873,QUARTILE(IF(G2SelectionMask="x",IF(INDEX(RawDataRefData,$E873,0)&gt;0,INDEX(RawDataRefData,$E873,0)),""),1),"")</f>
        <v>1.5</v>
      </c>
      <c r="AL873" s="101">
        <f t="array" ref="AL873">IF($AI873,QUARTILE(IF(G2SelectionMask="x",IF(INDEX(RawDataRefData,$E873,0)&gt;0,INDEX(RawDataRefData,$E873,0)),""),3),"")</f>
        <v>3</v>
      </c>
      <c r="AM873" s="101">
        <f t="array" ref="AM873">IF($AI873,MIN(IF(G2SelectionMask="x",IF(INDEX(RawDataRefData,$E873,0)&gt;0,INDEX(RawDataRefData,$E873,0)),"")),"")</f>
        <v>1</v>
      </c>
      <c r="AN873" s="101">
        <f t="array" ref="AN873">IF($AI873,MAX(IF(G2SelectionMask="x",IF(INDEX(RawDataRefData,$E873,0)&gt;0,INDEX(RawDataRefData,$E873,0)),"")),"")</f>
        <v>4</v>
      </c>
      <c r="AO873" s="101">
        <f t="shared" si="327"/>
        <v>2.5454545454545454</v>
      </c>
      <c r="AP873" s="101">
        <f t="array" ref="AP873">IF($AI873,STDEVA(IF(G2SelectionMask="x",IF(INDEX(RawDataRefData,$E873,0)&gt;0,INDEX(RawDataRefData,$E873,0)),"")),"")</f>
        <v>1.1281521496355327</v>
      </c>
      <c r="AQ873" s="100" t="b">
        <f t="shared" si="328"/>
        <v>0</v>
      </c>
      <c r="AR873" s="100" t="str">
        <f t="array" ref="AR873">IF($AQ873,MEDIAN(IF(G3SelectionMask="x",IF(INDEX(RawDataRefData,$E873,0)&gt;0,INDEX(RawDataRefData,$E873,0)),"")),"")</f>
        <v/>
      </c>
      <c r="AS873" s="100" t="str">
        <f t="array" ref="AS873">IF($AQ873,QUARTILE(IF(G3SelectionMask="x",IF(INDEX(RawDataRefData,$E873,0)&gt;0,INDEX(RawDataRefData,$E873,0)),""),1),"")</f>
        <v/>
      </c>
      <c r="AT873" s="100" t="str">
        <f t="array" ref="AT873">IF($AQ873,QUARTILE(IF(G3SelectionMask="x",IF(INDEX(RawDataRefData,$E873,0)&gt;0,INDEX(RawDataRefData,$E873,0)),""),3),"")</f>
        <v/>
      </c>
      <c r="AU873" s="100" t="str">
        <f t="array" ref="AU873">IF($AQ873,MIN(IF(G3SelectionMask="x",IF(INDEX(RawDataRefData,$E873,0)&gt;0,INDEX(RawDataRefData,$E873,0)),"")),"")</f>
        <v/>
      </c>
      <c r="AV873" s="100" t="str">
        <f t="array" ref="AV873">IF($AQ873,MAX(IF(G3SelectionMask="x",IF(INDEX(RawDataRefData,$E873,0)&gt;0,INDEX(RawDataRefData,$E873,0)),"")),"")</f>
        <v/>
      </c>
      <c r="AW873" s="100" t="str">
        <f t="shared" si="329"/>
        <v/>
      </c>
      <c r="AX873" s="100" t="str">
        <f t="array" ref="AX873">IF($AQ873,STDEVA(IF(G3SelectionMask="x",IF(INDEX(RawDataRefData,$E873,0)&gt;0,INDEX(RawDataRefData,$E873,0)),"")),"")</f>
        <v/>
      </c>
      <c r="AY873" s="101" t="b">
        <f t="shared" si="330"/>
        <v>0</v>
      </c>
      <c r="AZ873" s="101" t="str">
        <f t="array" ref="AZ873">IF($AY873,MEDIAN(IF(G4SelectionMask="x",IF(INDEX(RawDataRefData,$E873,0)&gt;0,INDEX(RawDataRefData,$E873,0)),"")),"")</f>
        <v/>
      </c>
      <c r="BA873" s="101" t="str">
        <f t="array" ref="BA873">IF($AY873,QUARTILE(IF(G4SelectionMask="x",IF(INDEX(RawDataRefData,$E873,0)&gt;0,INDEX(RawDataRefData,$E873,0)),""),1),"")</f>
        <v/>
      </c>
      <c r="BB873" s="101" t="str">
        <f t="array" ref="BB873">IF($AY873,QUARTILE(IF(G4SelectionMask="x",IF(INDEX(RawDataRefData,$E873,0)&gt;0,INDEX(RawDataRefData,$E873,0)),""),3),"")</f>
        <v/>
      </c>
      <c r="BC873" s="101" t="str">
        <f t="array" ref="BC873">IF($AY873,MIN(IF(G4SelectionMask="x",IF(INDEX(RawDataRefData,$E873,0)&gt;0,INDEX(RawDataRefData,$E873,0)),"")),"")</f>
        <v/>
      </c>
      <c r="BD873" s="101" t="str">
        <f t="array" ref="BD873">IF($AY873,MAX(IF(G4SelectionMask="x",IF(INDEX(RawDataRefData,$E873,0)&gt;0,INDEX(RawDataRefData,$E873,0)),"")),"")</f>
        <v/>
      </c>
      <c r="BE873" s="101" t="str">
        <f t="shared" si="331"/>
        <v/>
      </c>
      <c r="BF873" s="101" t="str">
        <f t="array" ref="BF873">IF($AY873,STDEVA(IF(G4SelectionMask="x",IF(INDEX(RawDataRefData,$E873,0)&gt;0,INDEX(RawDataRefData,$E873,0)),"")),"")</f>
        <v/>
      </c>
      <c r="BG873" s="100" t="b">
        <f t="shared" si="332"/>
        <v>0</v>
      </c>
      <c r="BH873" s="100" t="str">
        <f t="array" ref="BH873">IF($BG873,MEDIAN(IF(G5SelectionMask="x",IF(INDEX(RawDataRefData,$E873,0)&gt;0,INDEX(RawDataRefData,$E873,0)),"")),"")</f>
        <v/>
      </c>
      <c r="BI873" s="100" t="str">
        <f t="array" ref="BI873">IF($BG873,QUARTILE(IF(G5SelectionMask="x",IF(INDEX(RawDataRefData,$E873,0)&gt;0,INDEX(RawDataRefData,$E873,0)),""),1),"")</f>
        <v/>
      </c>
      <c r="BJ873" s="100" t="str">
        <f t="array" ref="BJ873">IF($BG873,QUARTILE(IF(G5SelectionMask="x",IF(INDEX(RawDataRefData,$E873,0)&gt;0,INDEX(RawDataRefData,$E873,0)),""),3),"")</f>
        <v/>
      </c>
      <c r="BK873" s="100" t="str">
        <f t="array" ref="BK873">IF($BG873,MIN(IF(G5SelectionMask="x",IF(INDEX(RawDataRefData,$E873,0)&gt;0,INDEX(RawDataRefData,$E873,0)),"")),"")</f>
        <v/>
      </c>
      <c r="BL873" s="100" t="str">
        <f t="array" ref="BL873">IF($BG873,MAX(IF(G5SelectionMask="x",IF(INDEX(RawDataRefData,$E873,0)&gt;0,INDEX(RawDataRefData,$E873,0)),"")),"")</f>
        <v/>
      </c>
      <c r="BM873" s="100" t="str">
        <f t="shared" si="333"/>
        <v/>
      </c>
      <c r="BN873" s="103" t="str">
        <f t="array" ref="BN873">IF($BG873,STDEVA(IF(G5SelectionMask="x",IF(INDEX(RawDataRefData,$E873,0)&gt;0,INDEX(RawDataRefData,$E873,0)),"")),"")</f>
        <v/>
      </c>
      <c r="BO873" s="104"/>
      <c r="BP873" s="105">
        <v>1</v>
      </c>
      <c r="BQ873" s="105">
        <v>1</v>
      </c>
      <c r="BR873" s="105">
        <v>3</v>
      </c>
      <c r="BS873" s="105">
        <v>2</v>
      </c>
      <c r="BT873" s="105">
        <v>4</v>
      </c>
      <c r="BU873" s="105">
        <v>3</v>
      </c>
      <c r="BV873" s="105">
        <v>2</v>
      </c>
      <c r="BW873" s="105">
        <v>3</v>
      </c>
      <c r="BX873" s="105">
        <v>4</v>
      </c>
      <c r="BY873" s="105">
        <v>1</v>
      </c>
      <c r="BZ873" s="105">
        <v>1</v>
      </c>
      <c r="CA873" s="105">
        <v>3</v>
      </c>
      <c r="CB873" s="105">
        <v>3</v>
      </c>
      <c r="CC873" s="105">
        <v>2</v>
      </c>
      <c r="CD873" s="105">
        <v>1</v>
      </c>
    </row>
    <row r="874" spans="1:82" x14ac:dyDescent="0.2">
      <c r="A874" s="33">
        <f t="shared" si="264"/>
        <v>0</v>
      </c>
      <c r="B874" s="218"/>
      <c r="C874" s="215"/>
      <c r="D874" s="224"/>
      <c r="E874" s="72">
        <f t="shared" si="326"/>
        <v>865</v>
      </c>
      <c r="F874" s="9" t="s">
        <v>1117</v>
      </c>
      <c r="H874" s="9" t="s">
        <v>1214</v>
      </c>
      <c r="I874" s="9" t="s">
        <v>342</v>
      </c>
      <c r="J874" s="9" t="s">
        <v>1860</v>
      </c>
      <c r="K874" s="100">
        <f t="shared" si="311"/>
        <v>3</v>
      </c>
      <c r="L874" s="100"/>
      <c r="M874" s="100"/>
      <c r="N874" s="100"/>
      <c r="O874" s="100"/>
      <c r="P874" s="101">
        <f t="shared" si="312"/>
        <v>4</v>
      </c>
      <c r="Q874" s="102">
        <f t="shared" si="313"/>
        <v>4</v>
      </c>
      <c r="R874" s="102">
        <f t="shared" si="314"/>
        <v>4</v>
      </c>
      <c r="S874" s="102">
        <f t="shared" si="315"/>
        <v>2</v>
      </c>
      <c r="T874" s="102">
        <f t="shared" si="316"/>
        <v>4</v>
      </c>
      <c r="U874" s="102">
        <f t="shared" si="317"/>
        <v>1</v>
      </c>
      <c r="V874" s="102">
        <f t="shared" si="318"/>
        <v>4</v>
      </c>
      <c r="W874" s="102">
        <f t="shared" si="319"/>
        <v>2</v>
      </c>
      <c r="X874" s="102">
        <f t="shared" si="320"/>
        <v>3</v>
      </c>
      <c r="Y874" s="102">
        <f t="shared" si="321"/>
        <v>3</v>
      </c>
      <c r="Z874" s="102">
        <f t="shared" si="322"/>
        <v>4</v>
      </c>
      <c r="AA874" s="100" t="b">
        <f t="shared" si="323"/>
        <v>1</v>
      </c>
      <c r="AB874" s="100">
        <f t="array" ref="AB874">IF($AA874,MEDIAN(IF(G1SelectionMask="x",IF(INDEX(RawDataRefData,$E874,0)&gt;0,INDEX(RawDataRefData,$E874,0)),"")),"")</f>
        <v>4</v>
      </c>
      <c r="AC874" s="100">
        <f t="array" ref="AC874">IF($AA874,QUARTILE(IF(G1SelectionMask="x",IF(INDEX(RawDataRefData,$E874,0)&gt;0,INDEX(RawDataRefData,$E874,0)),""),1),"")</f>
        <v>2.5</v>
      </c>
      <c r="AD874" s="100">
        <f t="array" ref="AD874">IF($AA874,QUARTILE(IF(G1SelectionMask="x",IF(INDEX(RawDataRefData,$E874,0)&gt;0,INDEX(RawDataRefData,$E874,0)),""),3),"")</f>
        <v>4</v>
      </c>
      <c r="AE874" s="100">
        <f t="array" ref="AE874">IF($AA874,MIN(IF(G1SelectionMask="x",IF(INDEX(RawDataRefData,$E874,0)&gt;0,INDEX(RawDataRefData,$E874,0)),"")),"")</f>
        <v>1</v>
      </c>
      <c r="AF874" s="100">
        <f t="array" ref="AF874">IF($AA874,MAX(IF(G1SelectionMask="x",IF(INDEX(RawDataRefData,$E874,0)&gt;0,INDEX(RawDataRefData,$E874,0)),"")),"")</f>
        <v>4</v>
      </c>
      <c r="AG874" s="100">
        <f t="shared" si="324"/>
        <v>3.1818181818181817</v>
      </c>
      <c r="AH874" s="100">
        <f t="array" ref="AH874">IF($AA874,STDEVA(IF(G1SelectionMask="x",IF(INDEX(RawDataRefData,$E874,0)&gt;0,INDEX(RawDataRefData,$E874,0)),"")),"")</f>
        <v>1.0787197799411876</v>
      </c>
      <c r="AI874" s="101" t="b">
        <f t="shared" si="325"/>
        <v>1</v>
      </c>
      <c r="AJ874" s="101">
        <f t="array" ref="AJ874">IF($AI874,MEDIAN(IF(G2SelectionMask="x",IF(INDEX(RawDataRefData,$E874,0)&gt;0,INDEX(RawDataRefData,$E874,0)),"")),"")</f>
        <v>3</v>
      </c>
      <c r="AK874" s="101">
        <f t="array" ref="AK874">IF($AI874,QUARTILE(IF(G2SelectionMask="x",IF(INDEX(RawDataRefData,$E874,0)&gt;0,INDEX(RawDataRefData,$E874,0)),""),1),"")</f>
        <v>2</v>
      </c>
      <c r="AL874" s="101">
        <f t="array" ref="AL874">IF($AI874,QUARTILE(IF(G2SelectionMask="x",IF(INDEX(RawDataRefData,$E874,0)&gt;0,INDEX(RawDataRefData,$E874,0)),""),3),"")</f>
        <v>4</v>
      </c>
      <c r="AM874" s="101">
        <f t="array" ref="AM874">IF($AI874,MIN(IF(G2SelectionMask="x",IF(INDEX(RawDataRefData,$E874,0)&gt;0,INDEX(RawDataRefData,$E874,0)),"")),"")</f>
        <v>1</v>
      </c>
      <c r="AN874" s="101">
        <f t="array" ref="AN874">IF($AI874,MAX(IF(G2SelectionMask="x",IF(INDEX(RawDataRefData,$E874,0)&gt;0,INDEX(RawDataRefData,$E874,0)),"")),"")</f>
        <v>4</v>
      </c>
      <c r="AO874" s="101">
        <f t="shared" si="327"/>
        <v>3</v>
      </c>
      <c r="AP874" s="101">
        <f t="array" ref="AP874">IF($AI874,STDEVA(IF(G2SelectionMask="x",IF(INDEX(RawDataRefData,$E874,0)&gt;0,INDEX(RawDataRefData,$E874,0)),"")),"")</f>
        <v>1.0954451150103321</v>
      </c>
      <c r="AQ874" s="100" t="b">
        <f t="shared" si="328"/>
        <v>0</v>
      </c>
      <c r="AR874" s="100" t="str">
        <f t="array" ref="AR874">IF($AQ874,MEDIAN(IF(G3SelectionMask="x",IF(INDEX(RawDataRefData,$E874,0)&gt;0,INDEX(RawDataRefData,$E874,0)),"")),"")</f>
        <v/>
      </c>
      <c r="AS874" s="100" t="str">
        <f t="array" ref="AS874">IF($AQ874,QUARTILE(IF(G3SelectionMask="x",IF(INDEX(RawDataRefData,$E874,0)&gt;0,INDEX(RawDataRefData,$E874,0)),""),1),"")</f>
        <v/>
      </c>
      <c r="AT874" s="100" t="str">
        <f t="array" ref="AT874">IF($AQ874,QUARTILE(IF(G3SelectionMask="x",IF(INDEX(RawDataRefData,$E874,0)&gt;0,INDEX(RawDataRefData,$E874,0)),""),3),"")</f>
        <v/>
      </c>
      <c r="AU874" s="100" t="str">
        <f t="array" ref="AU874">IF($AQ874,MIN(IF(G3SelectionMask="x",IF(INDEX(RawDataRefData,$E874,0)&gt;0,INDEX(RawDataRefData,$E874,0)),"")),"")</f>
        <v/>
      </c>
      <c r="AV874" s="100" t="str">
        <f t="array" ref="AV874">IF($AQ874,MAX(IF(G3SelectionMask="x",IF(INDEX(RawDataRefData,$E874,0)&gt;0,INDEX(RawDataRefData,$E874,0)),"")),"")</f>
        <v/>
      </c>
      <c r="AW874" s="100" t="str">
        <f t="shared" si="329"/>
        <v/>
      </c>
      <c r="AX874" s="100" t="str">
        <f t="array" ref="AX874">IF($AQ874,STDEVA(IF(G3SelectionMask="x",IF(INDEX(RawDataRefData,$E874,0)&gt;0,INDEX(RawDataRefData,$E874,0)),"")),"")</f>
        <v/>
      </c>
      <c r="AY874" s="101" t="b">
        <f t="shared" si="330"/>
        <v>0</v>
      </c>
      <c r="AZ874" s="101" t="str">
        <f t="array" ref="AZ874">IF($AY874,MEDIAN(IF(G4SelectionMask="x",IF(INDEX(RawDataRefData,$E874,0)&gt;0,INDEX(RawDataRefData,$E874,0)),"")),"")</f>
        <v/>
      </c>
      <c r="BA874" s="101" t="str">
        <f t="array" ref="BA874">IF($AY874,QUARTILE(IF(G4SelectionMask="x",IF(INDEX(RawDataRefData,$E874,0)&gt;0,INDEX(RawDataRefData,$E874,0)),""),1),"")</f>
        <v/>
      </c>
      <c r="BB874" s="101" t="str">
        <f t="array" ref="BB874">IF($AY874,QUARTILE(IF(G4SelectionMask="x",IF(INDEX(RawDataRefData,$E874,0)&gt;0,INDEX(RawDataRefData,$E874,0)),""),3),"")</f>
        <v/>
      </c>
      <c r="BC874" s="101" t="str">
        <f t="array" ref="BC874">IF($AY874,MIN(IF(G4SelectionMask="x",IF(INDEX(RawDataRefData,$E874,0)&gt;0,INDEX(RawDataRefData,$E874,0)),"")),"")</f>
        <v/>
      </c>
      <c r="BD874" s="101" t="str">
        <f t="array" ref="BD874">IF($AY874,MAX(IF(G4SelectionMask="x",IF(INDEX(RawDataRefData,$E874,0)&gt;0,INDEX(RawDataRefData,$E874,0)),"")),"")</f>
        <v/>
      </c>
      <c r="BE874" s="101" t="str">
        <f t="shared" si="331"/>
        <v/>
      </c>
      <c r="BF874" s="101" t="str">
        <f t="array" ref="BF874">IF($AY874,STDEVA(IF(G4SelectionMask="x",IF(INDEX(RawDataRefData,$E874,0)&gt;0,INDEX(RawDataRefData,$E874,0)),"")),"")</f>
        <v/>
      </c>
      <c r="BG874" s="100" t="b">
        <f t="shared" si="332"/>
        <v>0</v>
      </c>
      <c r="BH874" s="100" t="str">
        <f t="array" ref="BH874">IF($BG874,MEDIAN(IF(G5SelectionMask="x",IF(INDEX(RawDataRefData,$E874,0)&gt;0,INDEX(RawDataRefData,$E874,0)),"")),"")</f>
        <v/>
      </c>
      <c r="BI874" s="100" t="str">
        <f t="array" ref="BI874">IF($BG874,QUARTILE(IF(G5SelectionMask="x",IF(INDEX(RawDataRefData,$E874,0)&gt;0,INDEX(RawDataRefData,$E874,0)),""),1),"")</f>
        <v/>
      </c>
      <c r="BJ874" s="100" t="str">
        <f t="array" ref="BJ874">IF($BG874,QUARTILE(IF(G5SelectionMask="x",IF(INDEX(RawDataRefData,$E874,0)&gt;0,INDEX(RawDataRefData,$E874,0)),""),3),"")</f>
        <v/>
      </c>
      <c r="BK874" s="100" t="str">
        <f t="array" ref="BK874">IF($BG874,MIN(IF(G5SelectionMask="x",IF(INDEX(RawDataRefData,$E874,0)&gt;0,INDEX(RawDataRefData,$E874,0)),"")),"")</f>
        <v/>
      </c>
      <c r="BL874" s="100" t="str">
        <f t="array" ref="BL874">IF($BG874,MAX(IF(G5SelectionMask="x",IF(INDEX(RawDataRefData,$E874,0)&gt;0,INDEX(RawDataRefData,$E874,0)),"")),"")</f>
        <v/>
      </c>
      <c r="BM874" s="100" t="str">
        <f t="shared" si="333"/>
        <v/>
      </c>
      <c r="BN874" s="103" t="str">
        <f t="array" ref="BN874">IF($BG874,STDEVA(IF(G5SelectionMask="x",IF(INDEX(RawDataRefData,$E874,0)&gt;0,INDEX(RawDataRefData,$E874,0)),"")),"")</f>
        <v/>
      </c>
      <c r="BO874" s="104"/>
      <c r="BP874" s="105">
        <v>3</v>
      </c>
      <c r="BQ874" s="105">
        <v>4</v>
      </c>
      <c r="BR874" s="105">
        <v>4</v>
      </c>
      <c r="BS874" s="105">
        <v>4</v>
      </c>
      <c r="BT874" s="105">
        <v>2</v>
      </c>
      <c r="BU874" s="105">
        <v>4</v>
      </c>
      <c r="BV874" s="105">
        <v>1</v>
      </c>
      <c r="BW874" s="105">
        <v>4</v>
      </c>
      <c r="BX874" s="105">
        <v>2</v>
      </c>
      <c r="BY874" s="105">
        <v>3</v>
      </c>
      <c r="BZ874" s="105">
        <v>3</v>
      </c>
      <c r="CA874" s="105">
        <v>4</v>
      </c>
      <c r="CB874" s="105">
        <v>1</v>
      </c>
      <c r="CC874" s="105">
        <v>3</v>
      </c>
      <c r="CD874" s="105">
        <v>2</v>
      </c>
    </row>
    <row r="875" spans="1:82" x14ac:dyDescent="0.2">
      <c r="A875" s="33">
        <f t="shared" si="264"/>
        <v>0</v>
      </c>
      <c r="B875" s="218"/>
      <c r="C875" s="215"/>
      <c r="D875" s="224"/>
      <c r="E875" s="72">
        <f t="shared" si="326"/>
        <v>866</v>
      </c>
      <c r="F875" s="9" t="s">
        <v>1118</v>
      </c>
      <c r="H875" s="9" t="s">
        <v>1214</v>
      </c>
      <c r="I875" s="9" t="s">
        <v>342</v>
      </c>
      <c r="J875" s="9" t="s">
        <v>1860</v>
      </c>
      <c r="K875" s="100">
        <f t="shared" si="311"/>
        <v>3</v>
      </c>
      <c r="L875" s="100"/>
      <c r="M875" s="100"/>
      <c r="N875" s="100"/>
      <c r="O875" s="100"/>
      <c r="P875" s="101">
        <f t="shared" si="312"/>
        <v>1</v>
      </c>
      <c r="Q875" s="102">
        <f t="shared" si="313"/>
        <v>4</v>
      </c>
      <c r="R875" s="102">
        <f t="shared" si="314"/>
        <v>2</v>
      </c>
      <c r="S875" s="102">
        <f t="shared" si="315"/>
        <v>1</v>
      </c>
      <c r="T875" s="102">
        <f t="shared" si="316"/>
        <v>1</v>
      </c>
      <c r="U875" s="102">
        <f t="shared" si="317"/>
        <v>4</v>
      </c>
      <c r="V875" s="102">
        <f t="shared" si="318"/>
        <v>3</v>
      </c>
      <c r="W875" s="102">
        <f t="shared" si="319"/>
        <v>4</v>
      </c>
      <c r="X875" s="102">
        <f t="shared" si="320"/>
        <v>1</v>
      </c>
      <c r="Y875" s="102">
        <f t="shared" si="321"/>
        <v>3</v>
      </c>
      <c r="Z875" s="102">
        <f t="shared" si="322"/>
        <v>3</v>
      </c>
      <c r="AA875" s="100" t="b">
        <f t="shared" si="323"/>
        <v>1</v>
      </c>
      <c r="AB875" s="100">
        <f t="array" ref="AB875">IF($AA875,MEDIAN(IF(G1SelectionMask="x",IF(INDEX(RawDataRefData,$E875,0)&gt;0,INDEX(RawDataRefData,$E875,0)),"")),"")</f>
        <v>3</v>
      </c>
      <c r="AC875" s="100">
        <f t="array" ref="AC875">IF($AA875,QUARTILE(IF(G1SelectionMask="x",IF(INDEX(RawDataRefData,$E875,0)&gt;0,INDEX(RawDataRefData,$E875,0)),""),1),"")</f>
        <v>1</v>
      </c>
      <c r="AD875" s="100">
        <f t="array" ref="AD875">IF($AA875,QUARTILE(IF(G1SelectionMask="x",IF(INDEX(RawDataRefData,$E875,0)&gt;0,INDEX(RawDataRefData,$E875,0)),""),3),"")</f>
        <v>3.5</v>
      </c>
      <c r="AE875" s="100">
        <f t="array" ref="AE875">IF($AA875,MIN(IF(G1SelectionMask="x",IF(INDEX(RawDataRefData,$E875,0)&gt;0,INDEX(RawDataRefData,$E875,0)),"")),"")</f>
        <v>1</v>
      </c>
      <c r="AF875" s="100">
        <f t="array" ref="AF875">IF($AA875,MAX(IF(G1SelectionMask="x",IF(INDEX(RawDataRefData,$E875,0)&gt;0,INDEX(RawDataRefData,$E875,0)),"")),"")</f>
        <v>4</v>
      </c>
      <c r="AG875" s="100">
        <f t="shared" si="324"/>
        <v>2.4545454545454546</v>
      </c>
      <c r="AH875" s="100">
        <f t="array" ref="AH875">IF($AA875,STDEVA(IF(G1SelectionMask="x",IF(INDEX(RawDataRefData,$E875,0)&gt;0,INDEX(RawDataRefData,$E875,0)),"")),"")</f>
        <v>1.2933395813657267</v>
      </c>
      <c r="AI875" s="101" t="b">
        <f t="shared" si="325"/>
        <v>1</v>
      </c>
      <c r="AJ875" s="101">
        <f t="array" ref="AJ875">IF($AI875,MEDIAN(IF(G2SelectionMask="x",IF(INDEX(RawDataRefData,$E875,0)&gt;0,INDEX(RawDataRefData,$E875,0)),"")),"")</f>
        <v>3</v>
      </c>
      <c r="AK875" s="101">
        <f t="array" ref="AK875">IF($AI875,QUARTILE(IF(G2SelectionMask="x",IF(INDEX(RawDataRefData,$E875,0)&gt;0,INDEX(RawDataRefData,$E875,0)),""),1),"")</f>
        <v>1</v>
      </c>
      <c r="AL875" s="101">
        <f t="array" ref="AL875">IF($AI875,QUARTILE(IF(G2SelectionMask="x",IF(INDEX(RawDataRefData,$E875,0)&gt;0,INDEX(RawDataRefData,$E875,0)),""),3),"")</f>
        <v>3</v>
      </c>
      <c r="AM875" s="101">
        <f t="array" ref="AM875">IF($AI875,MIN(IF(G2SelectionMask="x",IF(INDEX(RawDataRefData,$E875,0)&gt;0,INDEX(RawDataRefData,$E875,0)),"")),"")</f>
        <v>1</v>
      </c>
      <c r="AN875" s="101">
        <f t="array" ref="AN875">IF($AI875,MAX(IF(G2SelectionMask="x",IF(INDEX(RawDataRefData,$E875,0)&gt;0,INDEX(RawDataRefData,$E875,0)),"")),"")</f>
        <v>4</v>
      </c>
      <c r="AO875" s="101">
        <f t="shared" si="327"/>
        <v>2.3636363636363638</v>
      </c>
      <c r="AP875" s="101">
        <f t="array" ref="AP875">IF($AI875,STDEVA(IF(G2SelectionMask="x",IF(INDEX(RawDataRefData,$E875,0)&gt;0,INDEX(RawDataRefData,$E875,0)),"")),"")</f>
        <v>1.2060453783110545</v>
      </c>
      <c r="AQ875" s="100" t="b">
        <f t="shared" si="328"/>
        <v>0</v>
      </c>
      <c r="AR875" s="100" t="str">
        <f t="array" ref="AR875">IF($AQ875,MEDIAN(IF(G3SelectionMask="x",IF(INDEX(RawDataRefData,$E875,0)&gt;0,INDEX(RawDataRefData,$E875,0)),"")),"")</f>
        <v/>
      </c>
      <c r="AS875" s="100" t="str">
        <f t="array" ref="AS875">IF($AQ875,QUARTILE(IF(G3SelectionMask="x",IF(INDEX(RawDataRefData,$E875,0)&gt;0,INDEX(RawDataRefData,$E875,0)),""),1),"")</f>
        <v/>
      </c>
      <c r="AT875" s="100" t="str">
        <f t="array" ref="AT875">IF($AQ875,QUARTILE(IF(G3SelectionMask="x",IF(INDEX(RawDataRefData,$E875,0)&gt;0,INDEX(RawDataRefData,$E875,0)),""),3),"")</f>
        <v/>
      </c>
      <c r="AU875" s="100" t="str">
        <f t="array" ref="AU875">IF($AQ875,MIN(IF(G3SelectionMask="x",IF(INDEX(RawDataRefData,$E875,0)&gt;0,INDEX(RawDataRefData,$E875,0)),"")),"")</f>
        <v/>
      </c>
      <c r="AV875" s="100" t="str">
        <f t="array" ref="AV875">IF($AQ875,MAX(IF(G3SelectionMask="x",IF(INDEX(RawDataRefData,$E875,0)&gt;0,INDEX(RawDataRefData,$E875,0)),"")),"")</f>
        <v/>
      </c>
      <c r="AW875" s="100" t="str">
        <f t="shared" si="329"/>
        <v/>
      </c>
      <c r="AX875" s="100" t="str">
        <f t="array" ref="AX875">IF($AQ875,STDEVA(IF(G3SelectionMask="x",IF(INDEX(RawDataRefData,$E875,0)&gt;0,INDEX(RawDataRefData,$E875,0)),"")),"")</f>
        <v/>
      </c>
      <c r="AY875" s="101" t="b">
        <f t="shared" si="330"/>
        <v>0</v>
      </c>
      <c r="AZ875" s="101" t="str">
        <f t="array" ref="AZ875">IF($AY875,MEDIAN(IF(G4SelectionMask="x",IF(INDEX(RawDataRefData,$E875,0)&gt;0,INDEX(RawDataRefData,$E875,0)),"")),"")</f>
        <v/>
      </c>
      <c r="BA875" s="101" t="str">
        <f t="array" ref="BA875">IF($AY875,QUARTILE(IF(G4SelectionMask="x",IF(INDEX(RawDataRefData,$E875,0)&gt;0,INDEX(RawDataRefData,$E875,0)),""),1),"")</f>
        <v/>
      </c>
      <c r="BB875" s="101" t="str">
        <f t="array" ref="BB875">IF($AY875,QUARTILE(IF(G4SelectionMask="x",IF(INDEX(RawDataRefData,$E875,0)&gt;0,INDEX(RawDataRefData,$E875,0)),""),3),"")</f>
        <v/>
      </c>
      <c r="BC875" s="101" t="str">
        <f t="array" ref="BC875">IF($AY875,MIN(IF(G4SelectionMask="x",IF(INDEX(RawDataRefData,$E875,0)&gt;0,INDEX(RawDataRefData,$E875,0)),"")),"")</f>
        <v/>
      </c>
      <c r="BD875" s="101" t="str">
        <f t="array" ref="BD875">IF($AY875,MAX(IF(G4SelectionMask="x",IF(INDEX(RawDataRefData,$E875,0)&gt;0,INDEX(RawDataRefData,$E875,0)),"")),"")</f>
        <v/>
      </c>
      <c r="BE875" s="101" t="str">
        <f t="shared" si="331"/>
        <v/>
      </c>
      <c r="BF875" s="101" t="str">
        <f t="array" ref="BF875">IF($AY875,STDEVA(IF(G4SelectionMask="x",IF(INDEX(RawDataRefData,$E875,0)&gt;0,INDEX(RawDataRefData,$E875,0)),"")),"")</f>
        <v/>
      </c>
      <c r="BG875" s="100" t="b">
        <f t="shared" si="332"/>
        <v>0</v>
      </c>
      <c r="BH875" s="100" t="str">
        <f t="array" ref="BH875">IF($BG875,MEDIAN(IF(G5SelectionMask="x",IF(INDEX(RawDataRefData,$E875,0)&gt;0,INDEX(RawDataRefData,$E875,0)),"")),"")</f>
        <v/>
      </c>
      <c r="BI875" s="100" t="str">
        <f t="array" ref="BI875">IF($BG875,QUARTILE(IF(G5SelectionMask="x",IF(INDEX(RawDataRefData,$E875,0)&gt;0,INDEX(RawDataRefData,$E875,0)),""),1),"")</f>
        <v/>
      </c>
      <c r="BJ875" s="100" t="str">
        <f t="array" ref="BJ875">IF($BG875,QUARTILE(IF(G5SelectionMask="x",IF(INDEX(RawDataRefData,$E875,0)&gt;0,INDEX(RawDataRefData,$E875,0)),""),3),"")</f>
        <v/>
      </c>
      <c r="BK875" s="100" t="str">
        <f t="array" ref="BK875">IF($BG875,MIN(IF(G5SelectionMask="x",IF(INDEX(RawDataRefData,$E875,0)&gt;0,INDEX(RawDataRefData,$E875,0)),"")),"")</f>
        <v/>
      </c>
      <c r="BL875" s="100" t="str">
        <f t="array" ref="BL875">IF($BG875,MAX(IF(G5SelectionMask="x",IF(INDEX(RawDataRefData,$E875,0)&gt;0,INDEX(RawDataRefData,$E875,0)),"")),"")</f>
        <v/>
      </c>
      <c r="BM875" s="100" t="str">
        <f t="shared" si="333"/>
        <v/>
      </c>
      <c r="BN875" s="103" t="str">
        <f t="array" ref="BN875">IF($BG875,STDEVA(IF(G5SelectionMask="x",IF(INDEX(RawDataRefData,$E875,0)&gt;0,INDEX(RawDataRefData,$E875,0)),"")),"")</f>
        <v/>
      </c>
      <c r="BO875" s="104"/>
      <c r="BP875" s="105">
        <v>3</v>
      </c>
      <c r="BQ875" s="105">
        <v>1</v>
      </c>
      <c r="BR875" s="105">
        <v>4</v>
      </c>
      <c r="BS875" s="105">
        <v>2</v>
      </c>
      <c r="BT875" s="105">
        <v>1</v>
      </c>
      <c r="BU875" s="105">
        <v>1</v>
      </c>
      <c r="BV875" s="105">
        <v>4</v>
      </c>
      <c r="BW875" s="105">
        <v>3</v>
      </c>
      <c r="BX875" s="105">
        <v>4</v>
      </c>
      <c r="BY875" s="105">
        <v>1</v>
      </c>
      <c r="BZ875" s="105">
        <v>3</v>
      </c>
      <c r="CA875" s="105">
        <v>3</v>
      </c>
      <c r="CB875" s="105">
        <v>2</v>
      </c>
      <c r="CC875" s="105">
        <v>3</v>
      </c>
      <c r="CD875" s="105">
        <v>1</v>
      </c>
    </row>
    <row r="876" spans="1:82" x14ac:dyDescent="0.2">
      <c r="A876" s="33">
        <f t="shared" si="264"/>
        <v>0</v>
      </c>
      <c r="B876" s="218"/>
      <c r="C876" s="215"/>
      <c r="D876" s="224"/>
      <c r="E876" s="72">
        <f t="shared" si="326"/>
        <v>867</v>
      </c>
      <c r="F876" s="9" t="s">
        <v>1119</v>
      </c>
      <c r="H876" s="9" t="s">
        <v>1214</v>
      </c>
      <c r="I876" s="9" t="s">
        <v>342</v>
      </c>
      <c r="J876" s="9" t="s">
        <v>1860</v>
      </c>
      <c r="K876" s="100">
        <f t="shared" si="311"/>
        <v>3</v>
      </c>
      <c r="L876" s="100"/>
      <c r="M876" s="100"/>
      <c r="N876" s="100"/>
      <c r="O876" s="100"/>
      <c r="P876" s="101">
        <f t="shared" si="312"/>
        <v>4</v>
      </c>
      <c r="Q876" s="102">
        <f t="shared" si="313"/>
        <v>3</v>
      </c>
      <c r="R876" s="102">
        <f t="shared" si="314"/>
        <v>2</v>
      </c>
      <c r="S876" s="102">
        <f t="shared" si="315"/>
        <v>1</v>
      </c>
      <c r="T876" s="102">
        <f t="shared" si="316"/>
        <v>3</v>
      </c>
      <c r="U876" s="102">
        <f t="shared" si="317"/>
        <v>3</v>
      </c>
      <c r="V876" s="102">
        <f t="shared" si="318"/>
        <v>4</v>
      </c>
      <c r="W876" s="102">
        <f t="shared" si="319"/>
        <v>1</v>
      </c>
      <c r="X876" s="102">
        <f t="shared" si="320"/>
        <v>1</v>
      </c>
      <c r="Y876" s="102">
        <f t="shared" si="321"/>
        <v>4</v>
      </c>
      <c r="Z876" s="102">
        <f t="shared" si="322"/>
        <v>2</v>
      </c>
      <c r="AA876" s="100" t="b">
        <f t="shared" si="323"/>
        <v>1</v>
      </c>
      <c r="AB876" s="100">
        <f t="array" ref="AB876">IF($AA876,MEDIAN(IF(G1SelectionMask="x",IF(INDEX(RawDataRefData,$E876,0)&gt;0,INDEX(RawDataRefData,$E876,0)),"")),"")</f>
        <v>3</v>
      </c>
      <c r="AC876" s="100">
        <f t="array" ref="AC876">IF($AA876,QUARTILE(IF(G1SelectionMask="x",IF(INDEX(RawDataRefData,$E876,0)&gt;0,INDEX(RawDataRefData,$E876,0)),""),1),"")</f>
        <v>1.5</v>
      </c>
      <c r="AD876" s="100">
        <f t="array" ref="AD876">IF($AA876,QUARTILE(IF(G1SelectionMask="x",IF(INDEX(RawDataRefData,$E876,0)&gt;0,INDEX(RawDataRefData,$E876,0)),""),3),"")</f>
        <v>3.5</v>
      </c>
      <c r="AE876" s="100">
        <f t="array" ref="AE876">IF($AA876,MIN(IF(G1SelectionMask="x",IF(INDEX(RawDataRefData,$E876,0)&gt;0,INDEX(RawDataRefData,$E876,0)),"")),"")</f>
        <v>1</v>
      </c>
      <c r="AF876" s="100">
        <f t="array" ref="AF876">IF($AA876,MAX(IF(G1SelectionMask="x",IF(INDEX(RawDataRefData,$E876,0)&gt;0,INDEX(RawDataRefData,$E876,0)),"")),"")</f>
        <v>4</v>
      </c>
      <c r="AG876" s="100">
        <f t="shared" si="324"/>
        <v>2.5454545454545454</v>
      </c>
      <c r="AH876" s="100">
        <f t="array" ref="AH876">IF($AA876,STDEVA(IF(G1SelectionMask="x",IF(INDEX(RawDataRefData,$E876,0)&gt;0,INDEX(RawDataRefData,$E876,0)),"")),"")</f>
        <v>1.213559752433836</v>
      </c>
      <c r="AI876" s="101" t="b">
        <f t="shared" si="325"/>
        <v>1</v>
      </c>
      <c r="AJ876" s="101">
        <f t="array" ref="AJ876">IF($AI876,MEDIAN(IF(G2SelectionMask="x",IF(INDEX(RawDataRefData,$E876,0)&gt;0,INDEX(RawDataRefData,$E876,0)),"")),"")</f>
        <v>3</v>
      </c>
      <c r="AK876" s="101">
        <f t="array" ref="AK876">IF($AI876,QUARTILE(IF(G2SelectionMask="x",IF(INDEX(RawDataRefData,$E876,0)&gt;0,INDEX(RawDataRefData,$E876,0)),""),1),"")</f>
        <v>1.5</v>
      </c>
      <c r="AL876" s="101">
        <f t="array" ref="AL876">IF($AI876,QUARTILE(IF(G2SelectionMask="x",IF(INDEX(RawDataRefData,$E876,0)&gt;0,INDEX(RawDataRefData,$E876,0)),""),3),"")</f>
        <v>4</v>
      </c>
      <c r="AM876" s="101">
        <f t="array" ref="AM876">IF($AI876,MIN(IF(G2SelectionMask="x",IF(INDEX(RawDataRefData,$E876,0)&gt;0,INDEX(RawDataRefData,$E876,0)),"")),"")</f>
        <v>1</v>
      </c>
      <c r="AN876" s="101">
        <f t="array" ref="AN876">IF($AI876,MAX(IF(G2SelectionMask="x",IF(INDEX(RawDataRefData,$E876,0)&gt;0,INDEX(RawDataRefData,$E876,0)),"")),"")</f>
        <v>4</v>
      </c>
      <c r="AO876" s="101">
        <f t="shared" si="327"/>
        <v>2.8181818181818183</v>
      </c>
      <c r="AP876" s="101">
        <f t="array" ref="AP876">IF($AI876,STDEVA(IF(G2SelectionMask="x",IF(INDEX(RawDataRefData,$E876,0)&gt;0,INDEX(RawDataRefData,$E876,0)),"")),"")</f>
        <v>1.3280197150781927</v>
      </c>
      <c r="AQ876" s="100" t="b">
        <f t="shared" si="328"/>
        <v>0</v>
      </c>
      <c r="AR876" s="100" t="str">
        <f t="array" ref="AR876">IF($AQ876,MEDIAN(IF(G3SelectionMask="x",IF(INDEX(RawDataRefData,$E876,0)&gt;0,INDEX(RawDataRefData,$E876,0)),"")),"")</f>
        <v/>
      </c>
      <c r="AS876" s="100" t="str">
        <f t="array" ref="AS876">IF($AQ876,QUARTILE(IF(G3SelectionMask="x",IF(INDEX(RawDataRefData,$E876,0)&gt;0,INDEX(RawDataRefData,$E876,0)),""),1),"")</f>
        <v/>
      </c>
      <c r="AT876" s="100" t="str">
        <f t="array" ref="AT876">IF($AQ876,QUARTILE(IF(G3SelectionMask="x",IF(INDEX(RawDataRefData,$E876,0)&gt;0,INDEX(RawDataRefData,$E876,0)),""),3),"")</f>
        <v/>
      </c>
      <c r="AU876" s="100" t="str">
        <f t="array" ref="AU876">IF($AQ876,MIN(IF(G3SelectionMask="x",IF(INDEX(RawDataRefData,$E876,0)&gt;0,INDEX(RawDataRefData,$E876,0)),"")),"")</f>
        <v/>
      </c>
      <c r="AV876" s="100" t="str">
        <f t="array" ref="AV876">IF($AQ876,MAX(IF(G3SelectionMask="x",IF(INDEX(RawDataRefData,$E876,0)&gt;0,INDEX(RawDataRefData,$E876,0)),"")),"")</f>
        <v/>
      </c>
      <c r="AW876" s="100" t="str">
        <f t="shared" si="329"/>
        <v/>
      </c>
      <c r="AX876" s="100" t="str">
        <f t="array" ref="AX876">IF($AQ876,STDEVA(IF(G3SelectionMask="x",IF(INDEX(RawDataRefData,$E876,0)&gt;0,INDEX(RawDataRefData,$E876,0)),"")),"")</f>
        <v/>
      </c>
      <c r="AY876" s="101" t="b">
        <f t="shared" si="330"/>
        <v>0</v>
      </c>
      <c r="AZ876" s="101" t="str">
        <f t="array" ref="AZ876">IF($AY876,MEDIAN(IF(G4SelectionMask="x",IF(INDEX(RawDataRefData,$E876,0)&gt;0,INDEX(RawDataRefData,$E876,0)),"")),"")</f>
        <v/>
      </c>
      <c r="BA876" s="101" t="str">
        <f t="array" ref="BA876">IF($AY876,QUARTILE(IF(G4SelectionMask="x",IF(INDEX(RawDataRefData,$E876,0)&gt;0,INDEX(RawDataRefData,$E876,0)),""),1),"")</f>
        <v/>
      </c>
      <c r="BB876" s="101" t="str">
        <f t="array" ref="BB876">IF($AY876,QUARTILE(IF(G4SelectionMask="x",IF(INDEX(RawDataRefData,$E876,0)&gt;0,INDEX(RawDataRefData,$E876,0)),""),3),"")</f>
        <v/>
      </c>
      <c r="BC876" s="101" t="str">
        <f t="array" ref="BC876">IF($AY876,MIN(IF(G4SelectionMask="x",IF(INDEX(RawDataRefData,$E876,0)&gt;0,INDEX(RawDataRefData,$E876,0)),"")),"")</f>
        <v/>
      </c>
      <c r="BD876" s="101" t="str">
        <f t="array" ref="BD876">IF($AY876,MAX(IF(G4SelectionMask="x",IF(INDEX(RawDataRefData,$E876,0)&gt;0,INDEX(RawDataRefData,$E876,0)),"")),"")</f>
        <v/>
      </c>
      <c r="BE876" s="101" t="str">
        <f t="shared" si="331"/>
        <v/>
      </c>
      <c r="BF876" s="101" t="str">
        <f t="array" ref="BF876">IF($AY876,STDEVA(IF(G4SelectionMask="x",IF(INDEX(RawDataRefData,$E876,0)&gt;0,INDEX(RawDataRefData,$E876,0)),"")),"")</f>
        <v/>
      </c>
      <c r="BG876" s="100" t="b">
        <f t="shared" si="332"/>
        <v>0</v>
      </c>
      <c r="BH876" s="100" t="str">
        <f t="array" ref="BH876">IF($BG876,MEDIAN(IF(G5SelectionMask="x",IF(INDEX(RawDataRefData,$E876,0)&gt;0,INDEX(RawDataRefData,$E876,0)),"")),"")</f>
        <v/>
      </c>
      <c r="BI876" s="100" t="str">
        <f t="array" ref="BI876">IF($BG876,QUARTILE(IF(G5SelectionMask="x",IF(INDEX(RawDataRefData,$E876,0)&gt;0,INDEX(RawDataRefData,$E876,0)),""),1),"")</f>
        <v/>
      </c>
      <c r="BJ876" s="100" t="str">
        <f t="array" ref="BJ876">IF($BG876,QUARTILE(IF(G5SelectionMask="x",IF(INDEX(RawDataRefData,$E876,0)&gt;0,INDEX(RawDataRefData,$E876,0)),""),3),"")</f>
        <v/>
      </c>
      <c r="BK876" s="100" t="str">
        <f t="array" ref="BK876">IF($BG876,MIN(IF(G5SelectionMask="x",IF(INDEX(RawDataRefData,$E876,0)&gt;0,INDEX(RawDataRefData,$E876,0)),"")),"")</f>
        <v/>
      </c>
      <c r="BL876" s="100" t="str">
        <f t="array" ref="BL876">IF($BG876,MAX(IF(G5SelectionMask="x",IF(INDEX(RawDataRefData,$E876,0)&gt;0,INDEX(RawDataRefData,$E876,0)),"")),"")</f>
        <v/>
      </c>
      <c r="BM876" s="100" t="str">
        <f t="shared" si="333"/>
        <v/>
      </c>
      <c r="BN876" s="103" t="str">
        <f t="array" ref="BN876">IF($BG876,STDEVA(IF(G5SelectionMask="x",IF(INDEX(RawDataRefData,$E876,0)&gt;0,INDEX(RawDataRefData,$E876,0)),"")),"")</f>
        <v/>
      </c>
      <c r="BO876" s="104"/>
      <c r="BP876" s="105">
        <v>3</v>
      </c>
      <c r="BQ876" s="105">
        <v>4</v>
      </c>
      <c r="BR876" s="105">
        <v>3</v>
      </c>
      <c r="BS876" s="105">
        <v>2</v>
      </c>
      <c r="BT876" s="105">
        <v>1</v>
      </c>
      <c r="BU876" s="105">
        <v>3</v>
      </c>
      <c r="BV876" s="105">
        <v>3</v>
      </c>
      <c r="BW876" s="105">
        <v>4</v>
      </c>
      <c r="BX876" s="105">
        <v>1</v>
      </c>
      <c r="BY876" s="105">
        <v>1</v>
      </c>
      <c r="BZ876" s="105">
        <v>4</v>
      </c>
      <c r="CA876" s="105">
        <v>2</v>
      </c>
      <c r="CB876" s="105">
        <v>1</v>
      </c>
      <c r="CC876" s="105">
        <v>4</v>
      </c>
      <c r="CD876" s="105">
        <v>4</v>
      </c>
    </row>
    <row r="877" spans="1:82" x14ac:dyDescent="0.2">
      <c r="A877" s="33">
        <f t="shared" si="264"/>
        <v>0</v>
      </c>
      <c r="B877" s="218"/>
      <c r="C877" s="215"/>
      <c r="D877" s="224"/>
      <c r="E877" s="72">
        <f t="shared" si="326"/>
        <v>868</v>
      </c>
      <c r="F877" s="9" t="s">
        <v>1120</v>
      </c>
      <c r="H877" s="9" t="s">
        <v>1214</v>
      </c>
      <c r="I877" s="9" t="s">
        <v>342</v>
      </c>
      <c r="J877" s="9" t="s">
        <v>1860</v>
      </c>
      <c r="K877" s="100">
        <f t="shared" si="311"/>
        <v>4</v>
      </c>
      <c r="L877" s="100"/>
      <c r="M877" s="100"/>
      <c r="N877" s="100"/>
      <c r="O877" s="100"/>
      <c r="P877" s="101">
        <f t="shared" si="312"/>
        <v>4</v>
      </c>
      <c r="Q877" s="102">
        <f t="shared" si="313"/>
        <v>1</v>
      </c>
      <c r="R877" s="102">
        <f t="shared" si="314"/>
        <v>4</v>
      </c>
      <c r="S877" s="102">
        <f t="shared" si="315"/>
        <v>3</v>
      </c>
      <c r="T877" s="102">
        <f t="shared" si="316"/>
        <v>2</v>
      </c>
      <c r="U877" s="102">
        <f t="shared" si="317"/>
        <v>3</v>
      </c>
      <c r="V877" s="102">
        <f t="shared" si="318"/>
        <v>3</v>
      </c>
      <c r="W877" s="102">
        <f t="shared" si="319"/>
        <v>2</v>
      </c>
      <c r="X877" s="102">
        <f t="shared" si="320"/>
        <v>2</v>
      </c>
      <c r="Y877" s="102">
        <f t="shared" si="321"/>
        <v>1</v>
      </c>
      <c r="Z877" s="102">
        <f t="shared" si="322"/>
        <v>3</v>
      </c>
      <c r="AA877" s="100" t="b">
        <f t="shared" si="323"/>
        <v>1</v>
      </c>
      <c r="AB877" s="100">
        <f t="array" ref="AB877">IF($AA877,MEDIAN(IF(G1SelectionMask="x",IF(INDEX(RawDataRefData,$E877,0)&gt;0,INDEX(RawDataRefData,$E877,0)),"")),"")</f>
        <v>3</v>
      </c>
      <c r="AC877" s="100">
        <f t="array" ref="AC877">IF($AA877,QUARTILE(IF(G1SelectionMask="x",IF(INDEX(RawDataRefData,$E877,0)&gt;0,INDEX(RawDataRefData,$E877,0)),""),1),"")</f>
        <v>2</v>
      </c>
      <c r="AD877" s="100">
        <f t="array" ref="AD877">IF($AA877,QUARTILE(IF(G1SelectionMask="x",IF(INDEX(RawDataRefData,$E877,0)&gt;0,INDEX(RawDataRefData,$E877,0)),""),3),"")</f>
        <v>3</v>
      </c>
      <c r="AE877" s="100">
        <f t="array" ref="AE877">IF($AA877,MIN(IF(G1SelectionMask="x",IF(INDEX(RawDataRefData,$E877,0)&gt;0,INDEX(RawDataRefData,$E877,0)),"")),"")</f>
        <v>1</v>
      </c>
      <c r="AF877" s="100">
        <f t="array" ref="AF877">IF($AA877,MAX(IF(G1SelectionMask="x",IF(INDEX(RawDataRefData,$E877,0)&gt;0,INDEX(RawDataRefData,$E877,0)),"")),"")</f>
        <v>4</v>
      </c>
      <c r="AG877" s="100">
        <f t="shared" si="324"/>
        <v>2.5454545454545454</v>
      </c>
      <c r="AH877" s="100">
        <f t="array" ref="AH877">IF($AA877,STDEVA(IF(G1SelectionMask="x",IF(INDEX(RawDataRefData,$E877,0)&gt;0,INDEX(RawDataRefData,$E877,0)),"")),"")</f>
        <v>1.0357254813546268</v>
      </c>
      <c r="AI877" s="101" t="b">
        <f t="shared" si="325"/>
        <v>1</v>
      </c>
      <c r="AJ877" s="101">
        <f t="array" ref="AJ877">IF($AI877,MEDIAN(IF(G2SelectionMask="x",IF(INDEX(RawDataRefData,$E877,0)&gt;0,INDEX(RawDataRefData,$E877,0)),"")),"")</f>
        <v>2</v>
      </c>
      <c r="AK877" s="101">
        <f t="array" ref="AK877">IF($AI877,QUARTILE(IF(G2SelectionMask="x",IF(INDEX(RawDataRefData,$E877,0)&gt;0,INDEX(RawDataRefData,$E877,0)),""),1),"")</f>
        <v>1.5</v>
      </c>
      <c r="AL877" s="101">
        <f t="array" ref="AL877">IF($AI877,QUARTILE(IF(G2SelectionMask="x",IF(INDEX(RawDataRefData,$E877,0)&gt;0,INDEX(RawDataRefData,$E877,0)),""),3),"")</f>
        <v>3</v>
      </c>
      <c r="AM877" s="101">
        <f t="array" ref="AM877">IF($AI877,MIN(IF(G2SelectionMask="x",IF(INDEX(RawDataRefData,$E877,0)&gt;0,INDEX(RawDataRefData,$E877,0)),"")),"")</f>
        <v>1</v>
      </c>
      <c r="AN877" s="101">
        <f t="array" ref="AN877">IF($AI877,MAX(IF(G2SelectionMask="x",IF(INDEX(RawDataRefData,$E877,0)&gt;0,INDEX(RawDataRefData,$E877,0)),"")),"")</f>
        <v>4</v>
      </c>
      <c r="AO877" s="101">
        <f t="shared" si="327"/>
        <v>2.3636363636363638</v>
      </c>
      <c r="AP877" s="101">
        <f t="array" ref="AP877">IF($AI877,STDEVA(IF(G2SelectionMask="x",IF(INDEX(RawDataRefData,$E877,0)&gt;0,INDEX(RawDataRefData,$E877,0)),"")),"")</f>
        <v>1.1200649331826502</v>
      </c>
      <c r="AQ877" s="100" t="b">
        <f t="shared" si="328"/>
        <v>0</v>
      </c>
      <c r="AR877" s="100" t="str">
        <f t="array" ref="AR877">IF($AQ877,MEDIAN(IF(G3SelectionMask="x",IF(INDEX(RawDataRefData,$E877,0)&gt;0,INDEX(RawDataRefData,$E877,0)),"")),"")</f>
        <v/>
      </c>
      <c r="AS877" s="100" t="str">
        <f t="array" ref="AS877">IF($AQ877,QUARTILE(IF(G3SelectionMask="x",IF(INDEX(RawDataRefData,$E877,0)&gt;0,INDEX(RawDataRefData,$E877,0)),""),1),"")</f>
        <v/>
      </c>
      <c r="AT877" s="100" t="str">
        <f t="array" ref="AT877">IF($AQ877,QUARTILE(IF(G3SelectionMask="x",IF(INDEX(RawDataRefData,$E877,0)&gt;0,INDEX(RawDataRefData,$E877,0)),""),3),"")</f>
        <v/>
      </c>
      <c r="AU877" s="100" t="str">
        <f t="array" ref="AU877">IF($AQ877,MIN(IF(G3SelectionMask="x",IF(INDEX(RawDataRefData,$E877,0)&gt;0,INDEX(RawDataRefData,$E877,0)),"")),"")</f>
        <v/>
      </c>
      <c r="AV877" s="100" t="str">
        <f t="array" ref="AV877">IF($AQ877,MAX(IF(G3SelectionMask="x",IF(INDEX(RawDataRefData,$E877,0)&gt;0,INDEX(RawDataRefData,$E877,0)),"")),"")</f>
        <v/>
      </c>
      <c r="AW877" s="100" t="str">
        <f t="shared" si="329"/>
        <v/>
      </c>
      <c r="AX877" s="100" t="str">
        <f t="array" ref="AX877">IF($AQ877,STDEVA(IF(G3SelectionMask="x",IF(INDEX(RawDataRefData,$E877,0)&gt;0,INDEX(RawDataRefData,$E877,0)),"")),"")</f>
        <v/>
      </c>
      <c r="AY877" s="101" t="b">
        <f t="shared" si="330"/>
        <v>0</v>
      </c>
      <c r="AZ877" s="101" t="str">
        <f t="array" ref="AZ877">IF($AY877,MEDIAN(IF(G4SelectionMask="x",IF(INDEX(RawDataRefData,$E877,0)&gt;0,INDEX(RawDataRefData,$E877,0)),"")),"")</f>
        <v/>
      </c>
      <c r="BA877" s="101" t="str">
        <f t="array" ref="BA877">IF($AY877,QUARTILE(IF(G4SelectionMask="x",IF(INDEX(RawDataRefData,$E877,0)&gt;0,INDEX(RawDataRefData,$E877,0)),""),1),"")</f>
        <v/>
      </c>
      <c r="BB877" s="101" t="str">
        <f t="array" ref="BB877">IF($AY877,QUARTILE(IF(G4SelectionMask="x",IF(INDEX(RawDataRefData,$E877,0)&gt;0,INDEX(RawDataRefData,$E877,0)),""),3),"")</f>
        <v/>
      </c>
      <c r="BC877" s="101" t="str">
        <f t="array" ref="BC877">IF($AY877,MIN(IF(G4SelectionMask="x",IF(INDEX(RawDataRefData,$E877,0)&gt;0,INDEX(RawDataRefData,$E877,0)),"")),"")</f>
        <v/>
      </c>
      <c r="BD877" s="101" t="str">
        <f t="array" ref="BD877">IF($AY877,MAX(IF(G4SelectionMask="x",IF(INDEX(RawDataRefData,$E877,0)&gt;0,INDEX(RawDataRefData,$E877,0)),"")),"")</f>
        <v/>
      </c>
      <c r="BE877" s="101" t="str">
        <f t="shared" si="331"/>
        <v/>
      </c>
      <c r="BF877" s="101" t="str">
        <f t="array" ref="BF877">IF($AY877,STDEVA(IF(G4SelectionMask="x",IF(INDEX(RawDataRefData,$E877,0)&gt;0,INDEX(RawDataRefData,$E877,0)),"")),"")</f>
        <v/>
      </c>
      <c r="BG877" s="100" t="b">
        <f t="shared" si="332"/>
        <v>0</v>
      </c>
      <c r="BH877" s="100" t="str">
        <f t="array" ref="BH877">IF($BG877,MEDIAN(IF(G5SelectionMask="x",IF(INDEX(RawDataRefData,$E877,0)&gt;0,INDEX(RawDataRefData,$E877,0)),"")),"")</f>
        <v/>
      </c>
      <c r="BI877" s="100" t="str">
        <f t="array" ref="BI877">IF($BG877,QUARTILE(IF(G5SelectionMask="x",IF(INDEX(RawDataRefData,$E877,0)&gt;0,INDEX(RawDataRefData,$E877,0)),""),1),"")</f>
        <v/>
      </c>
      <c r="BJ877" s="100" t="str">
        <f t="array" ref="BJ877">IF($BG877,QUARTILE(IF(G5SelectionMask="x",IF(INDEX(RawDataRefData,$E877,0)&gt;0,INDEX(RawDataRefData,$E877,0)),""),3),"")</f>
        <v/>
      </c>
      <c r="BK877" s="100" t="str">
        <f t="array" ref="BK877">IF($BG877,MIN(IF(G5SelectionMask="x",IF(INDEX(RawDataRefData,$E877,0)&gt;0,INDEX(RawDataRefData,$E877,0)),"")),"")</f>
        <v/>
      </c>
      <c r="BL877" s="100" t="str">
        <f t="array" ref="BL877">IF($BG877,MAX(IF(G5SelectionMask="x",IF(INDEX(RawDataRefData,$E877,0)&gt;0,INDEX(RawDataRefData,$E877,0)),"")),"")</f>
        <v/>
      </c>
      <c r="BM877" s="100" t="str">
        <f t="shared" si="333"/>
        <v/>
      </c>
      <c r="BN877" s="103" t="str">
        <f t="array" ref="BN877">IF($BG877,STDEVA(IF(G5SelectionMask="x",IF(INDEX(RawDataRefData,$E877,0)&gt;0,INDEX(RawDataRefData,$E877,0)),"")),"")</f>
        <v/>
      </c>
      <c r="BO877" s="104"/>
      <c r="BP877" s="105">
        <v>4</v>
      </c>
      <c r="BQ877" s="105">
        <v>4</v>
      </c>
      <c r="BR877" s="105">
        <v>1</v>
      </c>
      <c r="BS877" s="105">
        <v>4</v>
      </c>
      <c r="BT877" s="105">
        <v>3</v>
      </c>
      <c r="BU877" s="105">
        <v>2</v>
      </c>
      <c r="BV877" s="105">
        <v>3</v>
      </c>
      <c r="BW877" s="105">
        <v>3</v>
      </c>
      <c r="BX877" s="105">
        <v>2</v>
      </c>
      <c r="BY877" s="105">
        <v>2</v>
      </c>
      <c r="BZ877" s="105">
        <v>1</v>
      </c>
      <c r="CA877" s="105">
        <v>3</v>
      </c>
      <c r="CB877" s="105">
        <v>4</v>
      </c>
      <c r="CC877" s="105">
        <v>1</v>
      </c>
      <c r="CD877" s="105">
        <v>2</v>
      </c>
    </row>
    <row r="878" spans="1:82" x14ac:dyDescent="0.2">
      <c r="A878" s="33">
        <f t="shared" si="264"/>
        <v>0</v>
      </c>
      <c r="B878" s="218"/>
      <c r="C878" s="215"/>
      <c r="D878" s="224"/>
      <c r="E878" s="72">
        <f t="shared" si="326"/>
        <v>869</v>
      </c>
      <c r="F878" s="9" t="s">
        <v>1121</v>
      </c>
      <c r="H878" s="9" t="s">
        <v>1214</v>
      </c>
      <c r="I878" s="9" t="s">
        <v>342</v>
      </c>
      <c r="J878" s="9" t="s">
        <v>1860</v>
      </c>
      <c r="K878" s="100">
        <f t="shared" si="311"/>
        <v>4</v>
      </c>
      <c r="L878" s="100"/>
      <c r="M878" s="100"/>
      <c r="N878" s="100"/>
      <c r="O878" s="100"/>
      <c r="P878" s="101">
        <f t="shared" si="312"/>
        <v>4</v>
      </c>
      <c r="Q878" s="102">
        <f t="shared" si="313"/>
        <v>4</v>
      </c>
      <c r="R878" s="102">
        <f t="shared" si="314"/>
        <v>2</v>
      </c>
      <c r="S878" s="102">
        <f t="shared" si="315"/>
        <v>2</v>
      </c>
      <c r="T878" s="102">
        <f t="shared" si="316"/>
        <v>4</v>
      </c>
      <c r="U878" s="102">
        <f t="shared" si="317"/>
        <v>1</v>
      </c>
      <c r="V878" s="102">
        <f t="shared" si="318"/>
        <v>2</v>
      </c>
      <c r="W878" s="102">
        <f t="shared" si="319"/>
        <v>3</v>
      </c>
      <c r="X878" s="102">
        <f t="shared" si="320"/>
        <v>1</v>
      </c>
      <c r="Y878" s="102">
        <f t="shared" si="321"/>
        <v>2</v>
      </c>
      <c r="Z878" s="102">
        <f t="shared" si="322"/>
        <v>2</v>
      </c>
      <c r="AA878" s="100" t="b">
        <f t="shared" si="323"/>
        <v>1</v>
      </c>
      <c r="AB878" s="100">
        <f t="array" ref="AB878">IF($AA878,MEDIAN(IF(G1SelectionMask="x",IF(INDEX(RawDataRefData,$E878,0)&gt;0,INDEX(RawDataRefData,$E878,0)),"")),"")</f>
        <v>2</v>
      </c>
      <c r="AC878" s="100">
        <f t="array" ref="AC878">IF($AA878,QUARTILE(IF(G1SelectionMask="x",IF(INDEX(RawDataRefData,$E878,0)&gt;0,INDEX(RawDataRefData,$E878,0)),""),1),"")</f>
        <v>2</v>
      </c>
      <c r="AD878" s="100">
        <f t="array" ref="AD878">IF($AA878,QUARTILE(IF(G1SelectionMask="x",IF(INDEX(RawDataRefData,$E878,0)&gt;0,INDEX(RawDataRefData,$E878,0)),""),3),"")</f>
        <v>3.5</v>
      </c>
      <c r="AE878" s="100">
        <f t="array" ref="AE878">IF($AA878,MIN(IF(G1SelectionMask="x",IF(INDEX(RawDataRefData,$E878,0)&gt;0,INDEX(RawDataRefData,$E878,0)),"")),"")</f>
        <v>1</v>
      </c>
      <c r="AF878" s="100">
        <f t="array" ref="AF878">IF($AA878,MAX(IF(G1SelectionMask="x",IF(INDEX(RawDataRefData,$E878,0)&gt;0,INDEX(RawDataRefData,$E878,0)),"")),"")</f>
        <v>4</v>
      </c>
      <c r="AG878" s="100">
        <f t="shared" si="324"/>
        <v>2.4545454545454546</v>
      </c>
      <c r="AH878" s="100">
        <f t="array" ref="AH878">IF($AA878,STDEVA(IF(G1SelectionMask="x",IF(INDEX(RawDataRefData,$E878,0)&gt;0,INDEX(RawDataRefData,$E878,0)),"")),"")</f>
        <v>1.1281521496355327</v>
      </c>
      <c r="AI878" s="101" t="b">
        <f t="shared" si="325"/>
        <v>1</v>
      </c>
      <c r="AJ878" s="101">
        <f t="array" ref="AJ878">IF($AI878,MEDIAN(IF(G2SelectionMask="x",IF(INDEX(RawDataRefData,$E878,0)&gt;0,INDEX(RawDataRefData,$E878,0)),"")),"")</f>
        <v>3</v>
      </c>
      <c r="AK878" s="101">
        <f t="array" ref="AK878">IF($AI878,QUARTILE(IF(G2SelectionMask="x",IF(INDEX(RawDataRefData,$E878,0)&gt;0,INDEX(RawDataRefData,$E878,0)),""),1),"")</f>
        <v>2</v>
      </c>
      <c r="AL878" s="101">
        <f t="array" ref="AL878">IF($AI878,QUARTILE(IF(G2SelectionMask="x",IF(INDEX(RawDataRefData,$E878,0)&gt;0,INDEX(RawDataRefData,$E878,0)),""),3),"")</f>
        <v>4</v>
      </c>
      <c r="AM878" s="101">
        <f t="array" ref="AM878">IF($AI878,MIN(IF(G2SelectionMask="x",IF(INDEX(RawDataRefData,$E878,0)&gt;0,INDEX(RawDataRefData,$E878,0)),"")),"")</f>
        <v>2</v>
      </c>
      <c r="AN878" s="101">
        <f t="array" ref="AN878">IF($AI878,MAX(IF(G2SelectionMask="x",IF(INDEX(RawDataRefData,$E878,0)&gt;0,INDEX(RawDataRefData,$E878,0)),"")),"")</f>
        <v>4</v>
      </c>
      <c r="AO878" s="101">
        <f t="shared" si="327"/>
        <v>3</v>
      </c>
      <c r="AP878" s="101">
        <f t="array" ref="AP878">IF($AI878,STDEVA(IF(G2SelectionMask="x",IF(INDEX(RawDataRefData,$E878,0)&gt;0,INDEX(RawDataRefData,$E878,0)),"")),"")</f>
        <v>0.89442719099991586</v>
      </c>
      <c r="AQ878" s="100" t="b">
        <f t="shared" si="328"/>
        <v>0</v>
      </c>
      <c r="AR878" s="100" t="str">
        <f t="array" ref="AR878">IF($AQ878,MEDIAN(IF(G3SelectionMask="x",IF(INDEX(RawDataRefData,$E878,0)&gt;0,INDEX(RawDataRefData,$E878,0)),"")),"")</f>
        <v/>
      </c>
      <c r="AS878" s="100" t="str">
        <f t="array" ref="AS878">IF($AQ878,QUARTILE(IF(G3SelectionMask="x",IF(INDEX(RawDataRefData,$E878,0)&gt;0,INDEX(RawDataRefData,$E878,0)),""),1),"")</f>
        <v/>
      </c>
      <c r="AT878" s="100" t="str">
        <f t="array" ref="AT878">IF($AQ878,QUARTILE(IF(G3SelectionMask="x",IF(INDEX(RawDataRefData,$E878,0)&gt;0,INDEX(RawDataRefData,$E878,0)),""),3),"")</f>
        <v/>
      </c>
      <c r="AU878" s="100" t="str">
        <f t="array" ref="AU878">IF($AQ878,MIN(IF(G3SelectionMask="x",IF(INDEX(RawDataRefData,$E878,0)&gt;0,INDEX(RawDataRefData,$E878,0)),"")),"")</f>
        <v/>
      </c>
      <c r="AV878" s="100" t="str">
        <f t="array" ref="AV878">IF($AQ878,MAX(IF(G3SelectionMask="x",IF(INDEX(RawDataRefData,$E878,0)&gt;0,INDEX(RawDataRefData,$E878,0)),"")),"")</f>
        <v/>
      </c>
      <c r="AW878" s="100" t="str">
        <f t="shared" si="329"/>
        <v/>
      </c>
      <c r="AX878" s="100" t="str">
        <f t="array" ref="AX878">IF($AQ878,STDEVA(IF(G3SelectionMask="x",IF(INDEX(RawDataRefData,$E878,0)&gt;0,INDEX(RawDataRefData,$E878,0)),"")),"")</f>
        <v/>
      </c>
      <c r="AY878" s="101" t="b">
        <f t="shared" si="330"/>
        <v>0</v>
      </c>
      <c r="AZ878" s="101" t="str">
        <f t="array" ref="AZ878">IF($AY878,MEDIAN(IF(G4SelectionMask="x",IF(INDEX(RawDataRefData,$E878,0)&gt;0,INDEX(RawDataRefData,$E878,0)),"")),"")</f>
        <v/>
      </c>
      <c r="BA878" s="101" t="str">
        <f t="array" ref="BA878">IF($AY878,QUARTILE(IF(G4SelectionMask="x",IF(INDEX(RawDataRefData,$E878,0)&gt;0,INDEX(RawDataRefData,$E878,0)),""),1),"")</f>
        <v/>
      </c>
      <c r="BB878" s="101" t="str">
        <f t="array" ref="BB878">IF($AY878,QUARTILE(IF(G4SelectionMask="x",IF(INDEX(RawDataRefData,$E878,0)&gt;0,INDEX(RawDataRefData,$E878,0)),""),3),"")</f>
        <v/>
      </c>
      <c r="BC878" s="101" t="str">
        <f t="array" ref="BC878">IF($AY878,MIN(IF(G4SelectionMask="x",IF(INDEX(RawDataRefData,$E878,0)&gt;0,INDEX(RawDataRefData,$E878,0)),"")),"")</f>
        <v/>
      </c>
      <c r="BD878" s="101" t="str">
        <f t="array" ref="BD878">IF($AY878,MAX(IF(G4SelectionMask="x",IF(INDEX(RawDataRefData,$E878,0)&gt;0,INDEX(RawDataRefData,$E878,0)),"")),"")</f>
        <v/>
      </c>
      <c r="BE878" s="101" t="str">
        <f t="shared" si="331"/>
        <v/>
      </c>
      <c r="BF878" s="101" t="str">
        <f t="array" ref="BF878">IF($AY878,STDEVA(IF(G4SelectionMask="x",IF(INDEX(RawDataRefData,$E878,0)&gt;0,INDEX(RawDataRefData,$E878,0)),"")),"")</f>
        <v/>
      </c>
      <c r="BG878" s="100" t="b">
        <f t="shared" si="332"/>
        <v>0</v>
      </c>
      <c r="BH878" s="100" t="str">
        <f t="array" ref="BH878">IF($BG878,MEDIAN(IF(G5SelectionMask="x",IF(INDEX(RawDataRefData,$E878,0)&gt;0,INDEX(RawDataRefData,$E878,0)),"")),"")</f>
        <v/>
      </c>
      <c r="BI878" s="100" t="str">
        <f t="array" ref="BI878">IF($BG878,QUARTILE(IF(G5SelectionMask="x",IF(INDEX(RawDataRefData,$E878,0)&gt;0,INDEX(RawDataRefData,$E878,0)),""),1),"")</f>
        <v/>
      </c>
      <c r="BJ878" s="100" t="str">
        <f t="array" ref="BJ878">IF($BG878,QUARTILE(IF(G5SelectionMask="x",IF(INDEX(RawDataRefData,$E878,0)&gt;0,INDEX(RawDataRefData,$E878,0)),""),3),"")</f>
        <v/>
      </c>
      <c r="BK878" s="100" t="str">
        <f t="array" ref="BK878">IF($BG878,MIN(IF(G5SelectionMask="x",IF(INDEX(RawDataRefData,$E878,0)&gt;0,INDEX(RawDataRefData,$E878,0)),"")),"")</f>
        <v/>
      </c>
      <c r="BL878" s="100" t="str">
        <f t="array" ref="BL878">IF($BG878,MAX(IF(G5SelectionMask="x",IF(INDEX(RawDataRefData,$E878,0)&gt;0,INDEX(RawDataRefData,$E878,0)),"")),"")</f>
        <v/>
      </c>
      <c r="BM878" s="100" t="str">
        <f t="shared" si="333"/>
        <v/>
      </c>
      <c r="BN878" s="103" t="str">
        <f t="array" ref="BN878">IF($BG878,STDEVA(IF(G5SelectionMask="x",IF(INDEX(RawDataRefData,$E878,0)&gt;0,INDEX(RawDataRefData,$E878,0)),"")),"")</f>
        <v/>
      </c>
      <c r="BO878" s="104"/>
      <c r="BP878" s="105">
        <v>4</v>
      </c>
      <c r="BQ878" s="105">
        <v>4</v>
      </c>
      <c r="BR878" s="105">
        <v>4</v>
      </c>
      <c r="BS878" s="105">
        <v>2</v>
      </c>
      <c r="BT878" s="105">
        <v>2</v>
      </c>
      <c r="BU878" s="105">
        <v>4</v>
      </c>
      <c r="BV878" s="105">
        <v>1</v>
      </c>
      <c r="BW878" s="105">
        <v>2</v>
      </c>
      <c r="BX878" s="105">
        <v>3</v>
      </c>
      <c r="BY878" s="105">
        <v>1</v>
      </c>
      <c r="BZ878" s="105">
        <v>2</v>
      </c>
      <c r="CA878" s="105">
        <v>2</v>
      </c>
      <c r="CB878" s="105">
        <v>3</v>
      </c>
      <c r="CC878" s="105">
        <v>3</v>
      </c>
      <c r="CD878" s="105">
        <v>4</v>
      </c>
    </row>
    <row r="879" spans="1:82" x14ac:dyDescent="0.2">
      <c r="A879" s="33">
        <f t="shared" si="264"/>
        <v>0</v>
      </c>
      <c r="B879" s="218"/>
      <c r="C879" s="215"/>
      <c r="D879" s="224"/>
      <c r="E879" s="72">
        <f t="shared" si="326"/>
        <v>870</v>
      </c>
      <c r="F879" s="9" t="s">
        <v>1122</v>
      </c>
      <c r="H879" s="9" t="s">
        <v>1214</v>
      </c>
      <c r="I879" s="9" t="s">
        <v>342</v>
      </c>
      <c r="J879" s="9" t="s">
        <v>1860</v>
      </c>
      <c r="K879" s="100">
        <f t="shared" si="311"/>
        <v>3</v>
      </c>
      <c r="L879" s="100"/>
      <c r="M879" s="100"/>
      <c r="N879" s="100"/>
      <c r="O879" s="100"/>
      <c r="P879" s="101">
        <f t="shared" si="312"/>
        <v>4</v>
      </c>
      <c r="Q879" s="102">
        <f t="shared" si="313"/>
        <v>4</v>
      </c>
      <c r="R879" s="102">
        <f t="shared" si="314"/>
        <v>2</v>
      </c>
      <c r="S879" s="102">
        <f t="shared" si="315"/>
        <v>1</v>
      </c>
      <c r="T879" s="102">
        <f t="shared" si="316"/>
        <v>1</v>
      </c>
      <c r="U879" s="102">
        <f t="shared" si="317"/>
        <v>2</v>
      </c>
      <c r="V879" s="102">
        <f t="shared" si="318"/>
        <v>1</v>
      </c>
      <c r="W879" s="102">
        <f t="shared" si="319"/>
        <v>3</v>
      </c>
      <c r="X879" s="102">
        <f t="shared" si="320"/>
        <v>2</v>
      </c>
      <c r="Y879" s="102">
        <f t="shared" si="321"/>
        <v>2</v>
      </c>
      <c r="Z879" s="102">
        <f t="shared" si="322"/>
        <v>1</v>
      </c>
      <c r="AA879" s="100" t="b">
        <f t="shared" si="323"/>
        <v>1</v>
      </c>
      <c r="AB879" s="100">
        <f t="array" ref="AB879">IF($AA879,MEDIAN(IF(G1SelectionMask="x",IF(INDEX(RawDataRefData,$E879,0)&gt;0,INDEX(RawDataRefData,$E879,0)),"")),"")</f>
        <v>2</v>
      </c>
      <c r="AC879" s="100">
        <f t="array" ref="AC879">IF($AA879,QUARTILE(IF(G1SelectionMask="x",IF(INDEX(RawDataRefData,$E879,0)&gt;0,INDEX(RawDataRefData,$E879,0)),""),1),"")</f>
        <v>1</v>
      </c>
      <c r="AD879" s="100">
        <f t="array" ref="AD879">IF($AA879,QUARTILE(IF(G1SelectionMask="x",IF(INDEX(RawDataRefData,$E879,0)&gt;0,INDEX(RawDataRefData,$E879,0)),""),3),"")</f>
        <v>2.5</v>
      </c>
      <c r="AE879" s="100">
        <f t="array" ref="AE879">IF($AA879,MIN(IF(G1SelectionMask="x",IF(INDEX(RawDataRefData,$E879,0)&gt;0,INDEX(RawDataRefData,$E879,0)),"")),"")</f>
        <v>1</v>
      </c>
      <c r="AF879" s="100">
        <f t="array" ref="AF879">IF($AA879,MAX(IF(G1SelectionMask="x",IF(INDEX(RawDataRefData,$E879,0)&gt;0,INDEX(RawDataRefData,$E879,0)),"")),"")</f>
        <v>4</v>
      </c>
      <c r="AG879" s="100">
        <f t="shared" si="324"/>
        <v>2.0909090909090908</v>
      </c>
      <c r="AH879" s="100">
        <f t="array" ref="AH879">IF($AA879,STDEVA(IF(G1SelectionMask="x",IF(INDEX(RawDataRefData,$E879,0)&gt;0,INDEX(RawDataRefData,$E879,0)),"")),"")</f>
        <v>1.1361818036340356</v>
      </c>
      <c r="AI879" s="101" t="b">
        <f t="shared" si="325"/>
        <v>1</v>
      </c>
      <c r="AJ879" s="101">
        <f t="array" ref="AJ879">IF($AI879,MEDIAN(IF(G2SelectionMask="x",IF(INDEX(RawDataRefData,$E879,0)&gt;0,INDEX(RawDataRefData,$E879,0)),"")),"")</f>
        <v>3</v>
      </c>
      <c r="AK879" s="101">
        <f t="array" ref="AK879">IF($AI879,QUARTILE(IF(G2SelectionMask="x",IF(INDEX(RawDataRefData,$E879,0)&gt;0,INDEX(RawDataRefData,$E879,0)),""),1),"")</f>
        <v>1</v>
      </c>
      <c r="AL879" s="101">
        <f t="array" ref="AL879">IF($AI879,QUARTILE(IF(G2SelectionMask="x",IF(INDEX(RawDataRefData,$E879,0)&gt;0,INDEX(RawDataRefData,$E879,0)),""),3),"")</f>
        <v>4</v>
      </c>
      <c r="AM879" s="101">
        <f t="array" ref="AM879">IF($AI879,MIN(IF(G2SelectionMask="x",IF(INDEX(RawDataRefData,$E879,0)&gt;0,INDEX(RawDataRefData,$E879,0)),"")),"")</f>
        <v>1</v>
      </c>
      <c r="AN879" s="101">
        <f t="array" ref="AN879">IF($AI879,MAX(IF(G2SelectionMask="x",IF(INDEX(RawDataRefData,$E879,0)&gt;0,INDEX(RawDataRefData,$E879,0)),"")),"")</f>
        <v>4</v>
      </c>
      <c r="AO879" s="101">
        <f t="shared" si="327"/>
        <v>2.5454545454545454</v>
      </c>
      <c r="AP879" s="101">
        <f t="array" ref="AP879">IF($AI879,STDEVA(IF(G2SelectionMask="x",IF(INDEX(RawDataRefData,$E879,0)&gt;0,INDEX(RawDataRefData,$E879,0)),"")),"")</f>
        <v>1.3684762594679067</v>
      </c>
      <c r="AQ879" s="100" t="b">
        <f t="shared" si="328"/>
        <v>0</v>
      </c>
      <c r="AR879" s="100" t="str">
        <f t="array" ref="AR879">IF($AQ879,MEDIAN(IF(G3SelectionMask="x",IF(INDEX(RawDataRefData,$E879,0)&gt;0,INDEX(RawDataRefData,$E879,0)),"")),"")</f>
        <v/>
      </c>
      <c r="AS879" s="100" t="str">
        <f t="array" ref="AS879">IF($AQ879,QUARTILE(IF(G3SelectionMask="x",IF(INDEX(RawDataRefData,$E879,0)&gt;0,INDEX(RawDataRefData,$E879,0)),""),1),"")</f>
        <v/>
      </c>
      <c r="AT879" s="100" t="str">
        <f t="array" ref="AT879">IF($AQ879,QUARTILE(IF(G3SelectionMask="x",IF(INDEX(RawDataRefData,$E879,0)&gt;0,INDEX(RawDataRefData,$E879,0)),""),3),"")</f>
        <v/>
      </c>
      <c r="AU879" s="100" t="str">
        <f t="array" ref="AU879">IF($AQ879,MIN(IF(G3SelectionMask="x",IF(INDEX(RawDataRefData,$E879,0)&gt;0,INDEX(RawDataRefData,$E879,0)),"")),"")</f>
        <v/>
      </c>
      <c r="AV879" s="100" t="str">
        <f t="array" ref="AV879">IF($AQ879,MAX(IF(G3SelectionMask="x",IF(INDEX(RawDataRefData,$E879,0)&gt;0,INDEX(RawDataRefData,$E879,0)),"")),"")</f>
        <v/>
      </c>
      <c r="AW879" s="100" t="str">
        <f t="shared" si="329"/>
        <v/>
      </c>
      <c r="AX879" s="100" t="str">
        <f t="array" ref="AX879">IF($AQ879,STDEVA(IF(G3SelectionMask="x",IF(INDEX(RawDataRefData,$E879,0)&gt;0,INDEX(RawDataRefData,$E879,0)),"")),"")</f>
        <v/>
      </c>
      <c r="AY879" s="101" t="b">
        <f t="shared" si="330"/>
        <v>0</v>
      </c>
      <c r="AZ879" s="101" t="str">
        <f t="array" ref="AZ879">IF($AY879,MEDIAN(IF(G4SelectionMask="x",IF(INDEX(RawDataRefData,$E879,0)&gt;0,INDEX(RawDataRefData,$E879,0)),"")),"")</f>
        <v/>
      </c>
      <c r="BA879" s="101" t="str">
        <f t="array" ref="BA879">IF($AY879,QUARTILE(IF(G4SelectionMask="x",IF(INDEX(RawDataRefData,$E879,0)&gt;0,INDEX(RawDataRefData,$E879,0)),""),1),"")</f>
        <v/>
      </c>
      <c r="BB879" s="101" t="str">
        <f t="array" ref="BB879">IF($AY879,QUARTILE(IF(G4SelectionMask="x",IF(INDEX(RawDataRefData,$E879,0)&gt;0,INDEX(RawDataRefData,$E879,0)),""),3),"")</f>
        <v/>
      </c>
      <c r="BC879" s="101" t="str">
        <f t="array" ref="BC879">IF($AY879,MIN(IF(G4SelectionMask="x",IF(INDEX(RawDataRefData,$E879,0)&gt;0,INDEX(RawDataRefData,$E879,0)),"")),"")</f>
        <v/>
      </c>
      <c r="BD879" s="101" t="str">
        <f t="array" ref="BD879">IF($AY879,MAX(IF(G4SelectionMask="x",IF(INDEX(RawDataRefData,$E879,0)&gt;0,INDEX(RawDataRefData,$E879,0)),"")),"")</f>
        <v/>
      </c>
      <c r="BE879" s="101" t="str">
        <f t="shared" si="331"/>
        <v/>
      </c>
      <c r="BF879" s="101" t="str">
        <f t="array" ref="BF879">IF($AY879,STDEVA(IF(G4SelectionMask="x",IF(INDEX(RawDataRefData,$E879,0)&gt;0,INDEX(RawDataRefData,$E879,0)),"")),"")</f>
        <v/>
      </c>
      <c r="BG879" s="100" t="b">
        <f t="shared" si="332"/>
        <v>0</v>
      </c>
      <c r="BH879" s="100" t="str">
        <f t="array" ref="BH879">IF($BG879,MEDIAN(IF(G5SelectionMask="x",IF(INDEX(RawDataRefData,$E879,0)&gt;0,INDEX(RawDataRefData,$E879,0)),"")),"")</f>
        <v/>
      </c>
      <c r="BI879" s="100" t="str">
        <f t="array" ref="BI879">IF($BG879,QUARTILE(IF(G5SelectionMask="x",IF(INDEX(RawDataRefData,$E879,0)&gt;0,INDEX(RawDataRefData,$E879,0)),""),1),"")</f>
        <v/>
      </c>
      <c r="BJ879" s="100" t="str">
        <f t="array" ref="BJ879">IF($BG879,QUARTILE(IF(G5SelectionMask="x",IF(INDEX(RawDataRefData,$E879,0)&gt;0,INDEX(RawDataRefData,$E879,0)),""),3),"")</f>
        <v/>
      </c>
      <c r="BK879" s="100" t="str">
        <f t="array" ref="BK879">IF($BG879,MIN(IF(G5SelectionMask="x",IF(INDEX(RawDataRefData,$E879,0)&gt;0,INDEX(RawDataRefData,$E879,0)),"")),"")</f>
        <v/>
      </c>
      <c r="BL879" s="100" t="str">
        <f t="array" ref="BL879">IF($BG879,MAX(IF(G5SelectionMask="x",IF(INDEX(RawDataRefData,$E879,0)&gt;0,INDEX(RawDataRefData,$E879,0)),"")),"")</f>
        <v/>
      </c>
      <c r="BM879" s="100" t="str">
        <f t="shared" si="333"/>
        <v/>
      </c>
      <c r="BN879" s="103" t="str">
        <f t="array" ref="BN879">IF($BG879,STDEVA(IF(G5SelectionMask="x",IF(INDEX(RawDataRefData,$E879,0)&gt;0,INDEX(RawDataRefData,$E879,0)),"")),"")</f>
        <v/>
      </c>
      <c r="BO879" s="104"/>
      <c r="BP879" s="105">
        <v>3</v>
      </c>
      <c r="BQ879" s="105">
        <v>4</v>
      </c>
      <c r="BR879" s="105">
        <v>4</v>
      </c>
      <c r="BS879" s="105">
        <v>2</v>
      </c>
      <c r="BT879" s="105">
        <v>1</v>
      </c>
      <c r="BU879" s="105">
        <v>1</v>
      </c>
      <c r="BV879" s="105">
        <v>2</v>
      </c>
      <c r="BW879" s="105">
        <v>1</v>
      </c>
      <c r="BX879" s="105">
        <v>3</v>
      </c>
      <c r="BY879" s="105">
        <v>2</v>
      </c>
      <c r="BZ879" s="105">
        <v>2</v>
      </c>
      <c r="CA879" s="105">
        <v>1</v>
      </c>
      <c r="CB879" s="105">
        <v>4</v>
      </c>
      <c r="CC879" s="105">
        <v>4</v>
      </c>
      <c r="CD879" s="105">
        <v>3</v>
      </c>
    </row>
    <row r="880" spans="1:82" x14ac:dyDescent="0.2">
      <c r="A880" s="33">
        <f t="shared" si="264"/>
        <v>0</v>
      </c>
      <c r="B880" s="218"/>
      <c r="C880" s="215"/>
      <c r="D880" s="224"/>
      <c r="E880" s="72">
        <f t="shared" si="326"/>
        <v>871</v>
      </c>
      <c r="F880" s="9" t="s">
        <v>1123</v>
      </c>
      <c r="H880" s="9" t="s">
        <v>1214</v>
      </c>
      <c r="I880" s="9" t="s">
        <v>342</v>
      </c>
      <c r="J880" s="9" t="s">
        <v>1860</v>
      </c>
      <c r="K880" s="100">
        <f t="shared" si="311"/>
        <v>2</v>
      </c>
      <c r="L880" s="100"/>
      <c r="M880" s="100"/>
      <c r="N880" s="100"/>
      <c r="O880" s="100"/>
      <c r="P880" s="101">
        <f t="shared" si="312"/>
        <v>3</v>
      </c>
      <c r="Q880" s="102">
        <f t="shared" si="313"/>
        <v>3</v>
      </c>
      <c r="R880" s="102">
        <f t="shared" si="314"/>
        <v>2</v>
      </c>
      <c r="S880" s="102">
        <f t="shared" si="315"/>
        <v>4</v>
      </c>
      <c r="T880" s="102">
        <f t="shared" si="316"/>
        <v>3</v>
      </c>
      <c r="U880" s="102">
        <f t="shared" si="317"/>
        <v>3</v>
      </c>
      <c r="V880" s="102">
        <f t="shared" si="318"/>
        <v>2</v>
      </c>
      <c r="W880" s="102">
        <f t="shared" si="319"/>
        <v>4</v>
      </c>
      <c r="X880" s="102">
        <f t="shared" si="320"/>
        <v>4</v>
      </c>
      <c r="Y880" s="102">
        <f t="shared" si="321"/>
        <v>4</v>
      </c>
      <c r="Z880" s="102">
        <f t="shared" si="322"/>
        <v>4</v>
      </c>
      <c r="AA880" s="100" t="b">
        <f t="shared" si="323"/>
        <v>1</v>
      </c>
      <c r="AB880" s="100">
        <f t="array" ref="AB880">IF($AA880,MEDIAN(IF(G1SelectionMask="x",IF(INDEX(RawDataRefData,$E880,0)&gt;0,INDEX(RawDataRefData,$E880,0)),"")),"")</f>
        <v>3</v>
      </c>
      <c r="AC880" s="100">
        <f t="array" ref="AC880">IF($AA880,QUARTILE(IF(G1SelectionMask="x",IF(INDEX(RawDataRefData,$E880,0)&gt;0,INDEX(RawDataRefData,$E880,0)),""),1),"")</f>
        <v>3</v>
      </c>
      <c r="AD880" s="100">
        <f t="array" ref="AD880">IF($AA880,QUARTILE(IF(G1SelectionMask="x",IF(INDEX(RawDataRefData,$E880,0)&gt;0,INDEX(RawDataRefData,$E880,0)),""),3),"")</f>
        <v>4</v>
      </c>
      <c r="AE880" s="100">
        <f t="array" ref="AE880">IF($AA880,MIN(IF(G1SelectionMask="x",IF(INDEX(RawDataRefData,$E880,0)&gt;0,INDEX(RawDataRefData,$E880,0)),"")),"")</f>
        <v>2</v>
      </c>
      <c r="AF880" s="100">
        <f t="array" ref="AF880">IF($AA880,MAX(IF(G1SelectionMask="x",IF(INDEX(RawDataRefData,$E880,0)&gt;0,INDEX(RawDataRefData,$E880,0)),"")),"")</f>
        <v>4</v>
      </c>
      <c r="AG880" s="100">
        <f t="shared" si="324"/>
        <v>3.2727272727272729</v>
      </c>
      <c r="AH880" s="100">
        <f t="array" ref="AH880">IF($AA880,STDEVA(IF(G1SelectionMask="x",IF(INDEX(RawDataRefData,$E880,0)&gt;0,INDEX(RawDataRefData,$E880,0)),"")),"")</f>
        <v>0.78624539310689678</v>
      </c>
      <c r="AI880" s="101" t="b">
        <f t="shared" si="325"/>
        <v>1</v>
      </c>
      <c r="AJ880" s="101">
        <f t="array" ref="AJ880">IF($AI880,MEDIAN(IF(G2SelectionMask="x",IF(INDEX(RawDataRefData,$E880,0)&gt;0,INDEX(RawDataRefData,$E880,0)),"")),"")</f>
        <v>3</v>
      </c>
      <c r="AK880" s="101">
        <f t="array" ref="AK880">IF($AI880,QUARTILE(IF(G2SelectionMask="x",IF(INDEX(RawDataRefData,$E880,0)&gt;0,INDEX(RawDataRefData,$E880,0)),""),1),"")</f>
        <v>2.5</v>
      </c>
      <c r="AL880" s="101">
        <f t="array" ref="AL880">IF($AI880,QUARTILE(IF(G2SelectionMask="x",IF(INDEX(RawDataRefData,$E880,0)&gt;0,INDEX(RawDataRefData,$E880,0)),""),3),"")</f>
        <v>4</v>
      </c>
      <c r="AM880" s="101">
        <f t="array" ref="AM880">IF($AI880,MIN(IF(G2SelectionMask="x",IF(INDEX(RawDataRefData,$E880,0)&gt;0,INDEX(RawDataRefData,$E880,0)),"")),"")</f>
        <v>2</v>
      </c>
      <c r="AN880" s="101">
        <f t="array" ref="AN880">IF($AI880,MAX(IF(G2SelectionMask="x",IF(INDEX(RawDataRefData,$E880,0)&gt;0,INDEX(RawDataRefData,$E880,0)),"")),"")</f>
        <v>4</v>
      </c>
      <c r="AO880" s="101">
        <f t="shared" si="327"/>
        <v>3.1818181818181817</v>
      </c>
      <c r="AP880" s="101">
        <f t="array" ref="AP880">IF($AI880,STDEVA(IF(G2SelectionMask="x",IF(INDEX(RawDataRefData,$E880,0)&gt;0,INDEX(RawDataRefData,$E880,0)),"")),"")</f>
        <v>0.87386289750530322</v>
      </c>
      <c r="AQ880" s="100" t="b">
        <f t="shared" si="328"/>
        <v>0</v>
      </c>
      <c r="AR880" s="100" t="str">
        <f t="array" ref="AR880">IF($AQ880,MEDIAN(IF(G3SelectionMask="x",IF(INDEX(RawDataRefData,$E880,0)&gt;0,INDEX(RawDataRefData,$E880,0)),"")),"")</f>
        <v/>
      </c>
      <c r="AS880" s="100" t="str">
        <f t="array" ref="AS880">IF($AQ880,QUARTILE(IF(G3SelectionMask="x",IF(INDEX(RawDataRefData,$E880,0)&gt;0,INDEX(RawDataRefData,$E880,0)),""),1),"")</f>
        <v/>
      </c>
      <c r="AT880" s="100" t="str">
        <f t="array" ref="AT880">IF($AQ880,QUARTILE(IF(G3SelectionMask="x",IF(INDEX(RawDataRefData,$E880,0)&gt;0,INDEX(RawDataRefData,$E880,0)),""),3),"")</f>
        <v/>
      </c>
      <c r="AU880" s="100" t="str">
        <f t="array" ref="AU880">IF($AQ880,MIN(IF(G3SelectionMask="x",IF(INDEX(RawDataRefData,$E880,0)&gt;0,INDEX(RawDataRefData,$E880,0)),"")),"")</f>
        <v/>
      </c>
      <c r="AV880" s="100" t="str">
        <f t="array" ref="AV880">IF($AQ880,MAX(IF(G3SelectionMask="x",IF(INDEX(RawDataRefData,$E880,0)&gt;0,INDEX(RawDataRefData,$E880,0)),"")),"")</f>
        <v/>
      </c>
      <c r="AW880" s="100" t="str">
        <f t="shared" si="329"/>
        <v/>
      </c>
      <c r="AX880" s="100" t="str">
        <f t="array" ref="AX880">IF($AQ880,STDEVA(IF(G3SelectionMask="x",IF(INDEX(RawDataRefData,$E880,0)&gt;0,INDEX(RawDataRefData,$E880,0)),"")),"")</f>
        <v/>
      </c>
      <c r="AY880" s="101" t="b">
        <f t="shared" si="330"/>
        <v>0</v>
      </c>
      <c r="AZ880" s="101" t="str">
        <f t="array" ref="AZ880">IF($AY880,MEDIAN(IF(G4SelectionMask="x",IF(INDEX(RawDataRefData,$E880,0)&gt;0,INDEX(RawDataRefData,$E880,0)),"")),"")</f>
        <v/>
      </c>
      <c r="BA880" s="101" t="str">
        <f t="array" ref="BA880">IF($AY880,QUARTILE(IF(G4SelectionMask="x",IF(INDEX(RawDataRefData,$E880,0)&gt;0,INDEX(RawDataRefData,$E880,0)),""),1),"")</f>
        <v/>
      </c>
      <c r="BB880" s="101" t="str">
        <f t="array" ref="BB880">IF($AY880,QUARTILE(IF(G4SelectionMask="x",IF(INDEX(RawDataRefData,$E880,0)&gt;0,INDEX(RawDataRefData,$E880,0)),""),3),"")</f>
        <v/>
      </c>
      <c r="BC880" s="101" t="str">
        <f t="array" ref="BC880">IF($AY880,MIN(IF(G4SelectionMask="x",IF(INDEX(RawDataRefData,$E880,0)&gt;0,INDEX(RawDataRefData,$E880,0)),"")),"")</f>
        <v/>
      </c>
      <c r="BD880" s="101" t="str">
        <f t="array" ref="BD880">IF($AY880,MAX(IF(G4SelectionMask="x",IF(INDEX(RawDataRefData,$E880,0)&gt;0,INDEX(RawDataRefData,$E880,0)),"")),"")</f>
        <v/>
      </c>
      <c r="BE880" s="101" t="str">
        <f t="shared" si="331"/>
        <v/>
      </c>
      <c r="BF880" s="101" t="str">
        <f t="array" ref="BF880">IF($AY880,STDEVA(IF(G4SelectionMask="x",IF(INDEX(RawDataRefData,$E880,0)&gt;0,INDEX(RawDataRefData,$E880,0)),"")),"")</f>
        <v/>
      </c>
      <c r="BG880" s="100" t="b">
        <f t="shared" si="332"/>
        <v>0</v>
      </c>
      <c r="BH880" s="100" t="str">
        <f t="array" ref="BH880">IF($BG880,MEDIAN(IF(G5SelectionMask="x",IF(INDEX(RawDataRefData,$E880,0)&gt;0,INDEX(RawDataRefData,$E880,0)),"")),"")</f>
        <v/>
      </c>
      <c r="BI880" s="100" t="str">
        <f t="array" ref="BI880">IF($BG880,QUARTILE(IF(G5SelectionMask="x",IF(INDEX(RawDataRefData,$E880,0)&gt;0,INDEX(RawDataRefData,$E880,0)),""),1),"")</f>
        <v/>
      </c>
      <c r="BJ880" s="100" t="str">
        <f t="array" ref="BJ880">IF($BG880,QUARTILE(IF(G5SelectionMask="x",IF(INDEX(RawDataRefData,$E880,0)&gt;0,INDEX(RawDataRefData,$E880,0)),""),3),"")</f>
        <v/>
      </c>
      <c r="BK880" s="100" t="str">
        <f t="array" ref="BK880">IF($BG880,MIN(IF(G5SelectionMask="x",IF(INDEX(RawDataRefData,$E880,0)&gt;0,INDEX(RawDataRefData,$E880,0)),"")),"")</f>
        <v/>
      </c>
      <c r="BL880" s="100" t="str">
        <f t="array" ref="BL880">IF($BG880,MAX(IF(G5SelectionMask="x",IF(INDEX(RawDataRefData,$E880,0)&gt;0,INDEX(RawDataRefData,$E880,0)),"")),"")</f>
        <v/>
      </c>
      <c r="BM880" s="100" t="str">
        <f t="shared" si="333"/>
        <v/>
      </c>
      <c r="BN880" s="103" t="str">
        <f t="array" ref="BN880">IF($BG880,STDEVA(IF(G5SelectionMask="x",IF(INDEX(RawDataRefData,$E880,0)&gt;0,INDEX(RawDataRefData,$E880,0)),"")),"")</f>
        <v/>
      </c>
      <c r="BO880" s="104"/>
      <c r="BP880" s="105">
        <v>2</v>
      </c>
      <c r="BQ880" s="105">
        <v>3</v>
      </c>
      <c r="BR880" s="105">
        <v>3</v>
      </c>
      <c r="BS880" s="105">
        <v>2</v>
      </c>
      <c r="BT880" s="105">
        <v>4</v>
      </c>
      <c r="BU880" s="105">
        <v>3</v>
      </c>
      <c r="BV880" s="105">
        <v>3</v>
      </c>
      <c r="BW880" s="105">
        <v>2</v>
      </c>
      <c r="BX880" s="105">
        <v>4</v>
      </c>
      <c r="BY880" s="105">
        <v>4</v>
      </c>
      <c r="BZ880" s="105">
        <v>4</v>
      </c>
      <c r="CA880" s="105">
        <v>4</v>
      </c>
      <c r="CB880" s="105">
        <v>4</v>
      </c>
      <c r="CC880" s="105">
        <v>2</v>
      </c>
      <c r="CD880" s="105">
        <v>2</v>
      </c>
    </row>
    <row r="881" spans="1:82" x14ac:dyDescent="0.2">
      <c r="A881" s="33">
        <f t="shared" si="264"/>
        <v>0</v>
      </c>
      <c r="B881" s="218"/>
      <c r="C881" s="215"/>
      <c r="D881" s="224"/>
      <c r="E881" s="72">
        <f t="shared" si="326"/>
        <v>872</v>
      </c>
      <c r="F881" s="9" t="s">
        <v>1124</v>
      </c>
      <c r="H881" s="9" t="s">
        <v>1214</v>
      </c>
      <c r="I881" s="9" t="s">
        <v>342</v>
      </c>
      <c r="J881" s="9" t="s">
        <v>1860</v>
      </c>
      <c r="K881" s="100">
        <f t="shared" si="311"/>
        <v>4</v>
      </c>
      <c r="L881" s="100"/>
      <c r="M881" s="100"/>
      <c r="N881" s="100"/>
      <c r="O881" s="100"/>
      <c r="P881" s="101">
        <f t="shared" si="312"/>
        <v>2</v>
      </c>
      <c r="Q881" s="102">
        <f t="shared" si="313"/>
        <v>4</v>
      </c>
      <c r="R881" s="102">
        <f t="shared" si="314"/>
        <v>1</v>
      </c>
      <c r="S881" s="102">
        <f t="shared" si="315"/>
        <v>2</v>
      </c>
      <c r="T881" s="102">
        <f t="shared" si="316"/>
        <v>3</v>
      </c>
      <c r="U881" s="102">
        <f t="shared" si="317"/>
        <v>1</v>
      </c>
      <c r="V881" s="102">
        <f t="shared" si="318"/>
        <v>3</v>
      </c>
      <c r="W881" s="102">
        <f t="shared" si="319"/>
        <v>1</v>
      </c>
      <c r="X881" s="102">
        <f t="shared" si="320"/>
        <v>1</v>
      </c>
      <c r="Y881" s="102">
        <f t="shared" si="321"/>
        <v>1</v>
      </c>
      <c r="Z881" s="102">
        <f t="shared" si="322"/>
        <v>4</v>
      </c>
      <c r="AA881" s="100" t="b">
        <f t="shared" si="323"/>
        <v>1</v>
      </c>
      <c r="AB881" s="100">
        <f t="array" ref="AB881">IF($AA881,MEDIAN(IF(G1SelectionMask="x",IF(INDEX(RawDataRefData,$E881,0)&gt;0,INDEX(RawDataRefData,$E881,0)),"")),"")</f>
        <v>2</v>
      </c>
      <c r="AC881" s="100">
        <f t="array" ref="AC881">IF($AA881,QUARTILE(IF(G1SelectionMask="x",IF(INDEX(RawDataRefData,$E881,0)&gt;0,INDEX(RawDataRefData,$E881,0)),""),1),"")</f>
        <v>1</v>
      </c>
      <c r="AD881" s="100">
        <f t="array" ref="AD881">IF($AA881,QUARTILE(IF(G1SelectionMask="x",IF(INDEX(RawDataRefData,$E881,0)&gt;0,INDEX(RawDataRefData,$E881,0)),""),3),"")</f>
        <v>3</v>
      </c>
      <c r="AE881" s="100">
        <f t="array" ref="AE881">IF($AA881,MIN(IF(G1SelectionMask="x",IF(INDEX(RawDataRefData,$E881,0)&gt;0,INDEX(RawDataRefData,$E881,0)),"")),"")</f>
        <v>1</v>
      </c>
      <c r="AF881" s="100">
        <f t="array" ref="AF881">IF($AA881,MAX(IF(G1SelectionMask="x",IF(INDEX(RawDataRefData,$E881,0)&gt;0,INDEX(RawDataRefData,$E881,0)),"")),"")</f>
        <v>4</v>
      </c>
      <c r="AG881" s="100">
        <f t="shared" si="324"/>
        <v>2.0909090909090908</v>
      </c>
      <c r="AH881" s="100">
        <f t="array" ref="AH881">IF($AA881,STDEVA(IF(G1SelectionMask="x",IF(INDEX(RawDataRefData,$E881,0)&gt;0,INDEX(RawDataRefData,$E881,0)),"")),"")</f>
        <v>1.2210278829367864</v>
      </c>
      <c r="AI881" s="101" t="b">
        <f t="shared" si="325"/>
        <v>1</v>
      </c>
      <c r="AJ881" s="101">
        <f t="array" ref="AJ881">IF($AI881,MEDIAN(IF(G2SelectionMask="x",IF(INDEX(RawDataRefData,$E881,0)&gt;0,INDEX(RawDataRefData,$E881,0)),"")),"")</f>
        <v>2</v>
      </c>
      <c r="AK881" s="101">
        <f t="array" ref="AK881">IF($AI881,QUARTILE(IF(G2SelectionMask="x",IF(INDEX(RawDataRefData,$E881,0)&gt;0,INDEX(RawDataRefData,$E881,0)),""),1),"")</f>
        <v>1.5</v>
      </c>
      <c r="AL881" s="101">
        <f t="array" ref="AL881">IF($AI881,QUARTILE(IF(G2SelectionMask="x",IF(INDEX(RawDataRefData,$E881,0)&gt;0,INDEX(RawDataRefData,$E881,0)),""),3),"")</f>
        <v>3</v>
      </c>
      <c r="AM881" s="101">
        <f t="array" ref="AM881">IF($AI881,MIN(IF(G2SelectionMask="x",IF(INDEX(RawDataRefData,$E881,0)&gt;0,INDEX(RawDataRefData,$E881,0)),"")),"")</f>
        <v>1</v>
      </c>
      <c r="AN881" s="101">
        <f t="array" ref="AN881">IF($AI881,MAX(IF(G2SelectionMask="x",IF(INDEX(RawDataRefData,$E881,0)&gt;0,INDEX(RawDataRefData,$E881,0)),"")),"")</f>
        <v>4</v>
      </c>
      <c r="AO881" s="101">
        <f t="shared" si="327"/>
        <v>2.3636363636363638</v>
      </c>
      <c r="AP881" s="101">
        <f t="array" ref="AP881">IF($AI881,STDEVA(IF(G2SelectionMask="x",IF(INDEX(RawDataRefData,$E881,0)&gt;0,INDEX(RawDataRefData,$E881,0)),"")),"")</f>
        <v>1.1200649331826502</v>
      </c>
      <c r="AQ881" s="100" t="b">
        <f t="shared" si="328"/>
        <v>0</v>
      </c>
      <c r="AR881" s="100" t="str">
        <f t="array" ref="AR881">IF($AQ881,MEDIAN(IF(G3SelectionMask="x",IF(INDEX(RawDataRefData,$E881,0)&gt;0,INDEX(RawDataRefData,$E881,0)),"")),"")</f>
        <v/>
      </c>
      <c r="AS881" s="100" t="str">
        <f t="array" ref="AS881">IF($AQ881,QUARTILE(IF(G3SelectionMask="x",IF(INDEX(RawDataRefData,$E881,0)&gt;0,INDEX(RawDataRefData,$E881,0)),""),1),"")</f>
        <v/>
      </c>
      <c r="AT881" s="100" t="str">
        <f t="array" ref="AT881">IF($AQ881,QUARTILE(IF(G3SelectionMask="x",IF(INDEX(RawDataRefData,$E881,0)&gt;0,INDEX(RawDataRefData,$E881,0)),""),3),"")</f>
        <v/>
      </c>
      <c r="AU881" s="100" t="str">
        <f t="array" ref="AU881">IF($AQ881,MIN(IF(G3SelectionMask="x",IF(INDEX(RawDataRefData,$E881,0)&gt;0,INDEX(RawDataRefData,$E881,0)),"")),"")</f>
        <v/>
      </c>
      <c r="AV881" s="100" t="str">
        <f t="array" ref="AV881">IF($AQ881,MAX(IF(G3SelectionMask="x",IF(INDEX(RawDataRefData,$E881,0)&gt;0,INDEX(RawDataRefData,$E881,0)),"")),"")</f>
        <v/>
      </c>
      <c r="AW881" s="100" t="str">
        <f t="shared" si="329"/>
        <v/>
      </c>
      <c r="AX881" s="100" t="str">
        <f t="array" ref="AX881">IF($AQ881,STDEVA(IF(G3SelectionMask="x",IF(INDEX(RawDataRefData,$E881,0)&gt;0,INDEX(RawDataRefData,$E881,0)),"")),"")</f>
        <v/>
      </c>
      <c r="AY881" s="101" t="b">
        <f t="shared" si="330"/>
        <v>0</v>
      </c>
      <c r="AZ881" s="101" t="str">
        <f t="array" ref="AZ881">IF($AY881,MEDIAN(IF(G4SelectionMask="x",IF(INDEX(RawDataRefData,$E881,0)&gt;0,INDEX(RawDataRefData,$E881,0)),"")),"")</f>
        <v/>
      </c>
      <c r="BA881" s="101" t="str">
        <f t="array" ref="BA881">IF($AY881,QUARTILE(IF(G4SelectionMask="x",IF(INDEX(RawDataRefData,$E881,0)&gt;0,INDEX(RawDataRefData,$E881,0)),""),1),"")</f>
        <v/>
      </c>
      <c r="BB881" s="101" t="str">
        <f t="array" ref="BB881">IF($AY881,QUARTILE(IF(G4SelectionMask="x",IF(INDEX(RawDataRefData,$E881,0)&gt;0,INDEX(RawDataRefData,$E881,0)),""),3),"")</f>
        <v/>
      </c>
      <c r="BC881" s="101" t="str">
        <f t="array" ref="BC881">IF($AY881,MIN(IF(G4SelectionMask="x",IF(INDEX(RawDataRefData,$E881,0)&gt;0,INDEX(RawDataRefData,$E881,0)),"")),"")</f>
        <v/>
      </c>
      <c r="BD881" s="101" t="str">
        <f t="array" ref="BD881">IF($AY881,MAX(IF(G4SelectionMask="x",IF(INDEX(RawDataRefData,$E881,0)&gt;0,INDEX(RawDataRefData,$E881,0)),"")),"")</f>
        <v/>
      </c>
      <c r="BE881" s="101" t="str">
        <f t="shared" si="331"/>
        <v/>
      </c>
      <c r="BF881" s="101" t="str">
        <f t="array" ref="BF881">IF($AY881,STDEVA(IF(G4SelectionMask="x",IF(INDEX(RawDataRefData,$E881,0)&gt;0,INDEX(RawDataRefData,$E881,0)),"")),"")</f>
        <v/>
      </c>
      <c r="BG881" s="100" t="b">
        <f t="shared" si="332"/>
        <v>0</v>
      </c>
      <c r="BH881" s="100" t="str">
        <f t="array" ref="BH881">IF($BG881,MEDIAN(IF(G5SelectionMask="x",IF(INDEX(RawDataRefData,$E881,0)&gt;0,INDEX(RawDataRefData,$E881,0)),"")),"")</f>
        <v/>
      </c>
      <c r="BI881" s="100" t="str">
        <f t="array" ref="BI881">IF($BG881,QUARTILE(IF(G5SelectionMask="x",IF(INDEX(RawDataRefData,$E881,0)&gt;0,INDEX(RawDataRefData,$E881,0)),""),1),"")</f>
        <v/>
      </c>
      <c r="BJ881" s="100" t="str">
        <f t="array" ref="BJ881">IF($BG881,QUARTILE(IF(G5SelectionMask="x",IF(INDEX(RawDataRefData,$E881,0)&gt;0,INDEX(RawDataRefData,$E881,0)),""),3),"")</f>
        <v/>
      </c>
      <c r="BK881" s="100" t="str">
        <f t="array" ref="BK881">IF($BG881,MIN(IF(G5SelectionMask="x",IF(INDEX(RawDataRefData,$E881,0)&gt;0,INDEX(RawDataRefData,$E881,0)),"")),"")</f>
        <v/>
      </c>
      <c r="BL881" s="100" t="str">
        <f t="array" ref="BL881">IF($BG881,MAX(IF(G5SelectionMask="x",IF(INDEX(RawDataRefData,$E881,0)&gt;0,INDEX(RawDataRefData,$E881,0)),"")),"")</f>
        <v/>
      </c>
      <c r="BM881" s="100" t="str">
        <f t="shared" si="333"/>
        <v/>
      </c>
      <c r="BN881" s="103" t="str">
        <f t="array" ref="BN881">IF($BG881,STDEVA(IF(G5SelectionMask="x",IF(INDEX(RawDataRefData,$E881,0)&gt;0,INDEX(RawDataRefData,$E881,0)),"")),"")</f>
        <v/>
      </c>
      <c r="BO881" s="104"/>
      <c r="BP881" s="105">
        <v>4</v>
      </c>
      <c r="BQ881" s="105">
        <v>2</v>
      </c>
      <c r="BR881" s="105">
        <v>4</v>
      </c>
      <c r="BS881" s="105">
        <v>1</v>
      </c>
      <c r="BT881" s="105">
        <v>2</v>
      </c>
      <c r="BU881" s="105">
        <v>3</v>
      </c>
      <c r="BV881" s="105">
        <v>1</v>
      </c>
      <c r="BW881" s="105">
        <v>3</v>
      </c>
      <c r="BX881" s="105">
        <v>1</v>
      </c>
      <c r="BY881" s="105">
        <v>1</v>
      </c>
      <c r="BZ881" s="105">
        <v>1</v>
      </c>
      <c r="CA881" s="105">
        <v>4</v>
      </c>
      <c r="CB881" s="105">
        <v>3</v>
      </c>
      <c r="CC881" s="105">
        <v>2</v>
      </c>
      <c r="CD881" s="105">
        <v>1</v>
      </c>
    </row>
    <row r="882" spans="1:82" x14ac:dyDescent="0.2">
      <c r="A882" s="33">
        <f t="shared" si="264"/>
        <v>0</v>
      </c>
      <c r="B882" s="218"/>
      <c r="C882" s="215"/>
      <c r="D882" s="224"/>
      <c r="E882" s="72">
        <f t="shared" si="326"/>
        <v>873</v>
      </c>
      <c r="F882" s="9" t="s">
        <v>1125</v>
      </c>
      <c r="H882" s="9" t="s">
        <v>1214</v>
      </c>
      <c r="I882" s="9" t="s">
        <v>342</v>
      </c>
      <c r="J882" s="9" t="s">
        <v>1860</v>
      </c>
      <c r="K882" s="100">
        <f t="shared" si="311"/>
        <v>3</v>
      </c>
      <c r="L882" s="100"/>
      <c r="M882" s="100"/>
      <c r="N882" s="100"/>
      <c r="O882" s="100"/>
      <c r="P882" s="101">
        <f t="shared" si="312"/>
        <v>2</v>
      </c>
      <c r="Q882" s="102">
        <f t="shared" si="313"/>
        <v>3</v>
      </c>
      <c r="R882" s="102">
        <f t="shared" si="314"/>
        <v>4</v>
      </c>
      <c r="S882" s="102">
        <f t="shared" si="315"/>
        <v>1</v>
      </c>
      <c r="T882" s="102">
        <f t="shared" si="316"/>
        <v>1</v>
      </c>
      <c r="U882" s="102">
        <f t="shared" si="317"/>
        <v>4</v>
      </c>
      <c r="V882" s="102">
        <f t="shared" si="318"/>
        <v>1</v>
      </c>
      <c r="W882" s="102">
        <f t="shared" si="319"/>
        <v>4</v>
      </c>
      <c r="X882" s="102">
        <f t="shared" si="320"/>
        <v>2</v>
      </c>
      <c r="Y882" s="102">
        <f t="shared" si="321"/>
        <v>1</v>
      </c>
      <c r="Z882" s="102">
        <f t="shared" si="322"/>
        <v>1</v>
      </c>
      <c r="AA882" s="100" t="b">
        <f t="shared" si="323"/>
        <v>1</v>
      </c>
      <c r="AB882" s="100">
        <f t="array" ref="AB882">IF($AA882,MEDIAN(IF(G1SelectionMask="x",IF(INDEX(RawDataRefData,$E882,0)&gt;0,INDEX(RawDataRefData,$E882,0)),"")),"")</f>
        <v>2</v>
      </c>
      <c r="AC882" s="100">
        <f t="array" ref="AC882">IF($AA882,QUARTILE(IF(G1SelectionMask="x",IF(INDEX(RawDataRefData,$E882,0)&gt;0,INDEX(RawDataRefData,$E882,0)),""),1),"")</f>
        <v>1</v>
      </c>
      <c r="AD882" s="100">
        <f t="array" ref="AD882">IF($AA882,QUARTILE(IF(G1SelectionMask="x",IF(INDEX(RawDataRefData,$E882,0)&gt;0,INDEX(RawDataRefData,$E882,0)),""),3),"")</f>
        <v>3.5</v>
      </c>
      <c r="AE882" s="100">
        <f t="array" ref="AE882">IF($AA882,MIN(IF(G1SelectionMask="x",IF(INDEX(RawDataRefData,$E882,0)&gt;0,INDEX(RawDataRefData,$E882,0)),"")),"")</f>
        <v>1</v>
      </c>
      <c r="AF882" s="100">
        <f t="array" ref="AF882">IF($AA882,MAX(IF(G1SelectionMask="x",IF(INDEX(RawDataRefData,$E882,0)&gt;0,INDEX(RawDataRefData,$E882,0)),"")),"")</f>
        <v>4</v>
      </c>
      <c r="AG882" s="100">
        <f t="shared" si="324"/>
        <v>2.1818181818181817</v>
      </c>
      <c r="AH882" s="100">
        <f t="array" ref="AH882">IF($AA882,STDEVA(IF(G1SelectionMask="x",IF(INDEX(RawDataRefData,$E882,0)&gt;0,INDEX(RawDataRefData,$E882,0)),"")),"")</f>
        <v>1.3280197150781923</v>
      </c>
      <c r="AI882" s="101" t="b">
        <f t="shared" si="325"/>
        <v>1</v>
      </c>
      <c r="AJ882" s="101">
        <f t="array" ref="AJ882">IF($AI882,MEDIAN(IF(G2SelectionMask="x",IF(INDEX(RawDataRefData,$E882,0)&gt;0,INDEX(RawDataRefData,$E882,0)),"")),"")</f>
        <v>1</v>
      </c>
      <c r="AK882" s="101">
        <f t="array" ref="AK882">IF($AI882,QUARTILE(IF(G2SelectionMask="x",IF(INDEX(RawDataRefData,$E882,0)&gt;0,INDEX(RawDataRefData,$E882,0)),""),1),"")</f>
        <v>1</v>
      </c>
      <c r="AL882" s="101">
        <f t="array" ref="AL882">IF($AI882,QUARTILE(IF(G2SelectionMask="x",IF(INDEX(RawDataRefData,$E882,0)&gt;0,INDEX(RawDataRefData,$E882,0)),""),3),"")</f>
        <v>2.5</v>
      </c>
      <c r="AM882" s="101">
        <f t="array" ref="AM882">IF($AI882,MIN(IF(G2SelectionMask="x",IF(INDEX(RawDataRefData,$E882,0)&gt;0,INDEX(RawDataRefData,$E882,0)),"")),"")</f>
        <v>1</v>
      </c>
      <c r="AN882" s="101">
        <f t="array" ref="AN882">IF($AI882,MAX(IF(G2SelectionMask="x",IF(INDEX(RawDataRefData,$E882,0)&gt;0,INDEX(RawDataRefData,$E882,0)),"")),"")</f>
        <v>4</v>
      </c>
      <c r="AO882" s="101">
        <f t="shared" si="327"/>
        <v>1.8181818181818181</v>
      </c>
      <c r="AP882" s="101">
        <f t="array" ref="AP882">IF($AI882,STDEVA(IF(G2SelectionMask="x",IF(INDEX(RawDataRefData,$E882,0)&gt;0,INDEX(RawDataRefData,$E882,0)),"")),"")</f>
        <v>1.0787197799411872</v>
      </c>
      <c r="AQ882" s="100" t="b">
        <f t="shared" si="328"/>
        <v>0</v>
      </c>
      <c r="AR882" s="100" t="str">
        <f t="array" ref="AR882">IF($AQ882,MEDIAN(IF(G3SelectionMask="x",IF(INDEX(RawDataRefData,$E882,0)&gt;0,INDEX(RawDataRefData,$E882,0)),"")),"")</f>
        <v/>
      </c>
      <c r="AS882" s="100" t="str">
        <f t="array" ref="AS882">IF($AQ882,QUARTILE(IF(G3SelectionMask="x",IF(INDEX(RawDataRefData,$E882,0)&gt;0,INDEX(RawDataRefData,$E882,0)),""),1),"")</f>
        <v/>
      </c>
      <c r="AT882" s="100" t="str">
        <f t="array" ref="AT882">IF($AQ882,QUARTILE(IF(G3SelectionMask="x",IF(INDEX(RawDataRefData,$E882,0)&gt;0,INDEX(RawDataRefData,$E882,0)),""),3),"")</f>
        <v/>
      </c>
      <c r="AU882" s="100" t="str">
        <f t="array" ref="AU882">IF($AQ882,MIN(IF(G3SelectionMask="x",IF(INDEX(RawDataRefData,$E882,0)&gt;0,INDEX(RawDataRefData,$E882,0)),"")),"")</f>
        <v/>
      </c>
      <c r="AV882" s="100" t="str">
        <f t="array" ref="AV882">IF($AQ882,MAX(IF(G3SelectionMask="x",IF(INDEX(RawDataRefData,$E882,0)&gt;0,INDEX(RawDataRefData,$E882,0)),"")),"")</f>
        <v/>
      </c>
      <c r="AW882" s="100" t="str">
        <f t="shared" si="329"/>
        <v/>
      </c>
      <c r="AX882" s="100" t="str">
        <f t="array" ref="AX882">IF($AQ882,STDEVA(IF(G3SelectionMask="x",IF(INDEX(RawDataRefData,$E882,0)&gt;0,INDEX(RawDataRefData,$E882,0)),"")),"")</f>
        <v/>
      </c>
      <c r="AY882" s="101" t="b">
        <f t="shared" si="330"/>
        <v>0</v>
      </c>
      <c r="AZ882" s="101" t="str">
        <f t="array" ref="AZ882">IF($AY882,MEDIAN(IF(G4SelectionMask="x",IF(INDEX(RawDataRefData,$E882,0)&gt;0,INDEX(RawDataRefData,$E882,0)),"")),"")</f>
        <v/>
      </c>
      <c r="BA882" s="101" t="str">
        <f t="array" ref="BA882">IF($AY882,QUARTILE(IF(G4SelectionMask="x",IF(INDEX(RawDataRefData,$E882,0)&gt;0,INDEX(RawDataRefData,$E882,0)),""),1),"")</f>
        <v/>
      </c>
      <c r="BB882" s="101" t="str">
        <f t="array" ref="BB882">IF($AY882,QUARTILE(IF(G4SelectionMask="x",IF(INDEX(RawDataRefData,$E882,0)&gt;0,INDEX(RawDataRefData,$E882,0)),""),3),"")</f>
        <v/>
      </c>
      <c r="BC882" s="101" t="str">
        <f t="array" ref="BC882">IF($AY882,MIN(IF(G4SelectionMask="x",IF(INDEX(RawDataRefData,$E882,0)&gt;0,INDEX(RawDataRefData,$E882,0)),"")),"")</f>
        <v/>
      </c>
      <c r="BD882" s="101" t="str">
        <f t="array" ref="BD882">IF($AY882,MAX(IF(G4SelectionMask="x",IF(INDEX(RawDataRefData,$E882,0)&gt;0,INDEX(RawDataRefData,$E882,0)),"")),"")</f>
        <v/>
      </c>
      <c r="BE882" s="101" t="str">
        <f t="shared" si="331"/>
        <v/>
      </c>
      <c r="BF882" s="101" t="str">
        <f t="array" ref="BF882">IF($AY882,STDEVA(IF(G4SelectionMask="x",IF(INDEX(RawDataRefData,$E882,0)&gt;0,INDEX(RawDataRefData,$E882,0)),"")),"")</f>
        <v/>
      </c>
      <c r="BG882" s="100" t="b">
        <f t="shared" si="332"/>
        <v>0</v>
      </c>
      <c r="BH882" s="100" t="str">
        <f t="array" ref="BH882">IF($BG882,MEDIAN(IF(G5SelectionMask="x",IF(INDEX(RawDataRefData,$E882,0)&gt;0,INDEX(RawDataRefData,$E882,0)),"")),"")</f>
        <v/>
      </c>
      <c r="BI882" s="100" t="str">
        <f t="array" ref="BI882">IF($BG882,QUARTILE(IF(G5SelectionMask="x",IF(INDEX(RawDataRefData,$E882,0)&gt;0,INDEX(RawDataRefData,$E882,0)),""),1),"")</f>
        <v/>
      </c>
      <c r="BJ882" s="100" t="str">
        <f t="array" ref="BJ882">IF($BG882,QUARTILE(IF(G5SelectionMask="x",IF(INDEX(RawDataRefData,$E882,0)&gt;0,INDEX(RawDataRefData,$E882,0)),""),3),"")</f>
        <v/>
      </c>
      <c r="BK882" s="100" t="str">
        <f t="array" ref="BK882">IF($BG882,MIN(IF(G5SelectionMask="x",IF(INDEX(RawDataRefData,$E882,0)&gt;0,INDEX(RawDataRefData,$E882,0)),"")),"")</f>
        <v/>
      </c>
      <c r="BL882" s="100" t="str">
        <f t="array" ref="BL882">IF($BG882,MAX(IF(G5SelectionMask="x",IF(INDEX(RawDataRefData,$E882,0)&gt;0,INDEX(RawDataRefData,$E882,0)),"")),"")</f>
        <v/>
      </c>
      <c r="BM882" s="100" t="str">
        <f t="shared" si="333"/>
        <v/>
      </c>
      <c r="BN882" s="103" t="str">
        <f t="array" ref="BN882">IF($BG882,STDEVA(IF(G5SelectionMask="x",IF(INDEX(RawDataRefData,$E882,0)&gt;0,INDEX(RawDataRefData,$E882,0)),"")),"")</f>
        <v/>
      </c>
      <c r="BO882" s="104"/>
      <c r="BP882" s="105">
        <v>3</v>
      </c>
      <c r="BQ882" s="105">
        <v>2</v>
      </c>
      <c r="BR882" s="105">
        <v>3</v>
      </c>
      <c r="BS882" s="105">
        <v>4</v>
      </c>
      <c r="BT882" s="105">
        <v>1</v>
      </c>
      <c r="BU882" s="105">
        <v>1</v>
      </c>
      <c r="BV882" s="105">
        <v>4</v>
      </c>
      <c r="BW882" s="105">
        <v>1</v>
      </c>
      <c r="BX882" s="105">
        <v>4</v>
      </c>
      <c r="BY882" s="105">
        <v>2</v>
      </c>
      <c r="BZ882" s="105">
        <v>1</v>
      </c>
      <c r="CA882" s="105">
        <v>1</v>
      </c>
      <c r="CB882" s="105">
        <v>2</v>
      </c>
      <c r="CC882" s="105">
        <v>3</v>
      </c>
      <c r="CD882" s="105">
        <v>1</v>
      </c>
    </row>
    <row r="883" spans="1:82" x14ac:dyDescent="0.2">
      <c r="A883" s="33">
        <f t="shared" si="264"/>
        <v>0</v>
      </c>
      <c r="B883" s="218"/>
      <c r="C883" s="215"/>
      <c r="D883" s="224"/>
      <c r="E883" s="72">
        <f t="shared" si="326"/>
        <v>874</v>
      </c>
      <c r="F883" s="9" t="s">
        <v>1126</v>
      </c>
      <c r="H883" s="9" t="s">
        <v>1212</v>
      </c>
      <c r="I883" s="9" t="s">
        <v>342</v>
      </c>
      <c r="J883" s="9" t="s">
        <v>1860</v>
      </c>
      <c r="K883" s="100">
        <f t="shared" si="311"/>
        <v>1</v>
      </c>
      <c r="L883" s="100"/>
      <c r="M883" s="100"/>
      <c r="N883" s="100"/>
      <c r="O883" s="100"/>
      <c r="P883" s="101">
        <f t="shared" si="312"/>
        <v>1</v>
      </c>
      <c r="Q883" s="102">
        <f t="shared" si="313"/>
        <v>1</v>
      </c>
      <c r="R883" s="102">
        <f t="shared" si="314"/>
        <v>1</v>
      </c>
      <c r="S883" s="102">
        <f t="shared" si="315"/>
        <v>1</v>
      </c>
      <c r="T883" s="102">
        <f t="shared" si="316"/>
        <v>1</v>
      </c>
      <c r="U883" s="102">
        <f t="shared" si="317"/>
        <v>1</v>
      </c>
      <c r="V883" s="102">
        <f t="shared" si="318"/>
        <v>1</v>
      </c>
      <c r="W883" s="102">
        <f t="shared" si="319"/>
        <v>1</v>
      </c>
      <c r="X883" s="102">
        <f t="shared" si="320"/>
        <v>3</v>
      </c>
      <c r="Y883" s="102">
        <f t="shared" si="321"/>
        <v>4</v>
      </c>
      <c r="Z883" s="102">
        <f t="shared" si="322"/>
        <v>3</v>
      </c>
      <c r="AA883" s="100" t="b">
        <f t="shared" si="323"/>
        <v>1</v>
      </c>
      <c r="AB883" s="100">
        <f t="array" ref="AB883">IF($AA883,MEDIAN(IF(G1SelectionMask="x",IF(INDEX(RawDataRefData,$E883,0)&gt;0,INDEX(RawDataRefData,$E883,0)),"")),"")</f>
        <v>1</v>
      </c>
      <c r="AC883" s="100">
        <f t="array" ref="AC883">IF($AA883,QUARTILE(IF(G1SelectionMask="x",IF(INDEX(RawDataRefData,$E883,0)&gt;0,INDEX(RawDataRefData,$E883,0)),""),1),"")</f>
        <v>1</v>
      </c>
      <c r="AD883" s="100">
        <f t="array" ref="AD883">IF($AA883,QUARTILE(IF(G1SelectionMask="x",IF(INDEX(RawDataRefData,$E883,0)&gt;0,INDEX(RawDataRefData,$E883,0)),""),3),"")</f>
        <v>2</v>
      </c>
      <c r="AE883" s="100">
        <f t="array" ref="AE883">IF($AA883,MIN(IF(G1SelectionMask="x",IF(INDEX(RawDataRefData,$E883,0)&gt;0,INDEX(RawDataRefData,$E883,0)),"")),"")</f>
        <v>1</v>
      </c>
      <c r="AF883" s="100">
        <f t="array" ref="AF883">IF($AA883,MAX(IF(G1SelectionMask="x",IF(INDEX(RawDataRefData,$E883,0)&gt;0,INDEX(RawDataRefData,$E883,0)),"")),"")</f>
        <v>4</v>
      </c>
      <c r="AG883" s="100">
        <f t="shared" si="324"/>
        <v>1.6363636363636365</v>
      </c>
      <c r="AH883" s="100">
        <f t="array" ref="AH883">IF($AA883,STDEVA(IF(G1SelectionMask="x",IF(INDEX(RawDataRefData,$E883,0)&gt;0,INDEX(RawDataRefData,$E883,0)),"")),"")</f>
        <v>1.1200649331826502</v>
      </c>
      <c r="AI883" s="101" t="b">
        <f t="shared" si="325"/>
        <v>1</v>
      </c>
      <c r="AJ883" s="101">
        <f t="array" ref="AJ883">IF($AI883,MEDIAN(IF(G2SelectionMask="x",IF(INDEX(RawDataRefData,$E883,0)&gt;0,INDEX(RawDataRefData,$E883,0)),"")),"")</f>
        <v>1</v>
      </c>
      <c r="AK883" s="101">
        <f t="array" ref="AK883">IF($AI883,QUARTILE(IF(G2SelectionMask="x",IF(INDEX(RawDataRefData,$E883,0)&gt;0,INDEX(RawDataRefData,$E883,0)),""),1),"")</f>
        <v>1</v>
      </c>
      <c r="AL883" s="101">
        <f t="array" ref="AL883">IF($AI883,QUARTILE(IF(G2SelectionMask="x",IF(INDEX(RawDataRefData,$E883,0)&gt;0,INDEX(RawDataRefData,$E883,0)),""),3),"")</f>
        <v>2</v>
      </c>
      <c r="AM883" s="101">
        <f t="array" ref="AM883">IF($AI883,MIN(IF(G2SelectionMask="x",IF(INDEX(RawDataRefData,$E883,0)&gt;0,INDEX(RawDataRefData,$E883,0)),"")),"")</f>
        <v>1</v>
      </c>
      <c r="AN883" s="101">
        <f t="array" ref="AN883">IF($AI883,MAX(IF(G2SelectionMask="x",IF(INDEX(RawDataRefData,$E883,0)&gt;0,INDEX(RawDataRefData,$E883,0)),"")),"")</f>
        <v>4</v>
      </c>
      <c r="AO883" s="101">
        <f t="shared" si="327"/>
        <v>1.6363636363636365</v>
      </c>
      <c r="AP883" s="101">
        <f t="array" ref="AP883">IF($AI883,STDEVA(IF(G2SelectionMask="x",IF(INDEX(RawDataRefData,$E883,0)&gt;0,INDEX(RawDataRefData,$E883,0)),"")),"")</f>
        <v>1.1200649331826502</v>
      </c>
      <c r="AQ883" s="100" t="b">
        <f t="shared" si="328"/>
        <v>0</v>
      </c>
      <c r="AR883" s="100" t="str">
        <f t="array" ref="AR883">IF($AQ883,MEDIAN(IF(G3SelectionMask="x",IF(INDEX(RawDataRefData,$E883,0)&gt;0,INDEX(RawDataRefData,$E883,0)),"")),"")</f>
        <v/>
      </c>
      <c r="AS883" s="100" t="str">
        <f t="array" ref="AS883">IF($AQ883,QUARTILE(IF(G3SelectionMask="x",IF(INDEX(RawDataRefData,$E883,0)&gt;0,INDEX(RawDataRefData,$E883,0)),""),1),"")</f>
        <v/>
      </c>
      <c r="AT883" s="100" t="str">
        <f t="array" ref="AT883">IF($AQ883,QUARTILE(IF(G3SelectionMask="x",IF(INDEX(RawDataRefData,$E883,0)&gt;0,INDEX(RawDataRefData,$E883,0)),""),3),"")</f>
        <v/>
      </c>
      <c r="AU883" s="100" t="str">
        <f t="array" ref="AU883">IF($AQ883,MIN(IF(G3SelectionMask="x",IF(INDEX(RawDataRefData,$E883,0)&gt;0,INDEX(RawDataRefData,$E883,0)),"")),"")</f>
        <v/>
      </c>
      <c r="AV883" s="100" t="str">
        <f t="array" ref="AV883">IF($AQ883,MAX(IF(G3SelectionMask="x",IF(INDEX(RawDataRefData,$E883,0)&gt;0,INDEX(RawDataRefData,$E883,0)),"")),"")</f>
        <v/>
      </c>
      <c r="AW883" s="100" t="str">
        <f t="shared" si="329"/>
        <v/>
      </c>
      <c r="AX883" s="100" t="str">
        <f t="array" ref="AX883">IF($AQ883,STDEVA(IF(G3SelectionMask="x",IF(INDEX(RawDataRefData,$E883,0)&gt;0,INDEX(RawDataRefData,$E883,0)),"")),"")</f>
        <v/>
      </c>
      <c r="AY883" s="101" t="b">
        <f t="shared" si="330"/>
        <v>0</v>
      </c>
      <c r="AZ883" s="101" t="str">
        <f t="array" ref="AZ883">IF($AY883,MEDIAN(IF(G4SelectionMask="x",IF(INDEX(RawDataRefData,$E883,0)&gt;0,INDEX(RawDataRefData,$E883,0)),"")),"")</f>
        <v/>
      </c>
      <c r="BA883" s="101" t="str">
        <f t="array" ref="BA883">IF($AY883,QUARTILE(IF(G4SelectionMask="x",IF(INDEX(RawDataRefData,$E883,0)&gt;0,INDEX(RawDataRefData,$E883,0)),""),1),"")</f>
        <v/>
      </c>
      <c r="BB883" s="101" t="str">
        <f t="array" ref="BB883">IF($AY883,QUARTILE(IF(G4SelectionMask="x",IF(INDEX(RawDataRefData,$E883,0)&gt;0,INDEX(RawDataRefData,$E883,0)),""),3),"")</f>
        <v/>
      </c>
      <c r="BC883" s="101" t="str">
        <f t="array" ref="BC883">IF($AY883,MIN(IF(G4SelectionMask="x",IF(INDEX(RawDataRefData,$E883,0)&gt;0,INDEX(RawDataRefData,$E883,0)),"")),"")</f>
        <v/>
      </c>
      <c r="BD883" s="101" t="str">
        <f t="array" ref="BD883">IF($AY883,MAX(IF(G4SelectionMask="x",IF(INDEX(RawDataRefData,$E883,0)&gt;0,INDEX(RawDataRefData,$E883,0)),"")),"")</f>
        <v/>
      </c>
      <c r="BE883" s="101" t="str">
        <f t="shared" si="331"/>
        <v/>
      </c>
      <c r="BF883" s="101" t="str">
        <f t="array" ref="BF883">IF($AY883,STDEVA(IF(G4SelectionMask="x",IF(INDEX(RawDataRefData,$E883,0)&gt;0,INDEX(RawDataRefData,$E883,0)),"")),"")</f>
        <v/>
      </c>
      <c r="BG883" s="100" t="b">
        <f t="shared" si="332"/>
        <v>0</v>
      </c>
      <c r="BH883" s="100" t="str">
        <f t="array" ref="BH883">IF($BG883,MEDIAN(IF(G5SelectionMask="x",IF(INDEX(RawDataRefData,$E883,0)&gt;0,INDEX(RawDataRefData,$E883,0)),"")),"")</f>
        <v/>
      </c>
      <c r="BI883" s="100" t="str">
        <f t="array" ref="BI883">IF($BG883,QUARTILE(IF(G5SelectionMask="x",IF(INDEX(RawDataRefData,$E883,0)&gt;0,INDEX(RawDataRefData,$E883,0)),""),1),"")</f>
        <v/>
      </c>
      <c r="BJ883" s="100" t="str">
        <f t="array" ref="BJ883">IF($BG883,QUARTILE(IF(G5SelectionMask="x",IF(INDEX(RawDataRefData,$E883,0)&gt;0,INDEX(RawDataRefData,$E883,0)),""),3),"")</f>
        <v/>
      </c>
      <c r="BK883" s="100" t="str">
        <f t="array" ref="BK883">IF($BG883,MIN(IF(G5SelectionMask="x",IF(INDEX(RawDataRefData,$E883,0)&gt;0,INDEX(RawDataRefData,$E883,0)),"")),"")</f>
        <v/>
      </c>
      <c r="BL883" s="100" t="str">
        <f t="array" ref="BL883">IF($BG883,MAX(IF(G5SelectionMask="x",IF(INDEX(RawDataRefData,$E883,0)&gt;0,INDEX(RawDataRefData,$E883,0)),"")),"")</f>
        <v/>
      </c>
      <c r="BM883" s="100" t="str">
        <f t="shared" si="333"/>
        <v/>
      </c>
      <c r="BN883" s="103" t="str">
        <f t="array" ref="BN883">IF($BG883,STDEVA(IF(G5SelectionMask="x",IF(INDEX(RawDataRefData,$E883,0)&gt;0,INDEX(RawDataRefData,$E883,0)),"")),"")</f>
        <v/>
      </c>
      <c r="BO883" s="104"/>
      <c r="BP883" s="105">
        <v>1</v>
      </c>
      <c r="BQ883" s="105">
        <v>1</v>
      </c>
      <c r="BR883" s="105">
        <v>1</v>
      </c>
      <c r="BS883" s="105">
        <v>1</v>
      </c>
      <c r="BT883" s="105">
        <v>1</v>
      </c>
      <c r="BU883" s="105">
        <v>1</v>
      </c>
      <c r="BV883" s="105">
        <v>1</v>
      </c>
      <c r="BW883" s="105">
        <v>1</v>
      </c>
      <c r="BX883" s="105">
        <v>1</v>
      </c>
      <c r="BY883" s="105">
        <v>3</v>
      </c>
      <c r="BZ883" s="105">
        <v>4</v>
      </c>
      <c r="CA883" s="105">
        <v>3</v>
      </c>
      <c r="CB883" s="105">
        <v>3</v>
      </c>
      <c r="CC883" s="105">
        <v>1</v>
      </c>
      <c r="CD883" s="105">
        <v>1</v>
      </c>
    </row>
    <row r="884" spans="1:82" x14ac:dyDescent="0.2">
      <c r="A884" s="33">
        <f t="shared" si="264"/>
        <v>0</v>
      </c>
      <c r="B884" s="218"/>
      <c r="C884" s="215"/>
      <c r="D884" s="224"/>
      <c r="E884" s="72">
        <f t="shared" si="326"/>
        <v>875</v>
      </c>
      <c r="F884" s="9" t="s">
        <v>1127</v>
      </c>
      <c r="H884" s="9" t="s">
        <v>1212</v>
      </c>
      <c r="I884" s="9" t="s">
        <v>342</v>
      </c>
      <c r="J884" s="9" t="s">
        <v>1860</v>
      </c>
      <c r="K884" s="100">
        <f t="shared" si="311"/>
        <v>2</v>
      </c>
      <c r="L884" s="100"/>
      <c r="M884" s="100"/>
      <c r="N884" s="100"/>
      <c r="O884" s="100"/>
      <c r="P884" s="101">
        <f t="shared" si="312"/>
        <v>1</v>
      </c>
      <c r="Q884" s="102">
        <f t="shared" si="313"/>
        <v>2</v>
      </c>
      <c r="R884" s="102">
        <f t="shared" si="314"/>
        <v>1</v>
      </c>
      <c r="S884" s="102">
        <f t="shared" si="315"/>
        <v>2</v>
      </c>
      <c r="T884" s="102">
        <f t="shared" si="316"/>
        <v>4</v>
      </c>
      <c r="U884" s="102">
        <f t="shared" si="317"/>
        <v>2</v>
      </c>
      <c r="V884" s="102">
        <f t="shared" si="318"/>
        <v>3</v>
      </c>
      <c r="W884" s="102">
        <f t="shared" si="319"/>
        <v>3</v>
      </c>
      <c r="X884" s="102">
        <f t="shared" si="320"/>
        <v>2</v>
      </c>
      <c r="Y884" s="102">
        <f t="shared" si="321"/>
        <v>2</v>
      </c>
      <c r="Z884" s="102">
        <f t="shared" si="322"/>
        <v>1</v>
      </c>
      <c r="AA884" s="100" t="b">
        <f t="shared" si="323"/>
        <v>1</v>
      </c>
      <c r="AB884" s="100">
        <f t="array" ref="AB884">IF($AA884,MEDIAN(IF(G1SelectionMask="x",IF(INDEX(RawDataRefData,$E884,0)&gt;0,INDEX(RawDataRefData,$E884,0)),"")),"")</f>
        <v>2</v>
      </c>
      <c r="AC884" s="100">
        <f t="array" ref="AC884">IF($AA884,QUARTILE(IF(G1SelectionMask="x",IF(INDEX(RawDataRefData,$E884,0)&gt;0,INDEX(RawDataRefData,$E884,0)),""),1),"")</f>
        <v>1.5</v>
      </c>
      <c r="AD884" s="100">
        <f t="array" ref="AD884">IF($AA884,QUARTILE(IF(G1SelectionMask="x",IF(INDEX(RawDataRefData,$E884,0)&gt;0,INDEX(RawDataRefData,$E884,0)),""),3),"")</f>
        <v>2.5</v>
      </c>
      <c r="AE884" s="100">
        <f t="array" ref="AE884">IF($AA884,MIN(IF(G1SelectionMask="x",IF(INDEX(RawDataRefData,$E884,0)&gt;0,INDEX(RawDataRefData,$E884,0)),"")),"")</f>
        <v>1</v>
      </c>
      <c r="AF884" s="100">
        <f t="array" ref="AF884">IF($AA884,MAX(IF(G1SelectionMask="x",IF(INDEX(RawDataRefData,$E884,0)&gt;0,INDEX(RawDataRefData,$E884,0)),"")),"")</f>
        <v>4</v>
      </c>
      <c r="AG884" s="100">
        <f t="shared" si="324"/>
        <v>2.0909090909090908</v>
      </c>
      <c r="AH884" s="100">
        <f t="array" ref="AH884">IF($AA884,STDEVA(IF(G1SelectionMask="x",IF(INDEX(RawDataRefData,$E884,0)&gt;0,INDEX(RawDataRefData,$E884,0)),"")),"")</f>
        <v>0.94387980744853883</v>
      </c>
      <c r="AI884" s="101" t="b">
        <f t="shared" si="325"/>
        <v>1</v>
      </c>
      <c r="AJ884" s="101">
        <f t="array" ref="AJ884">IF($AI884,MEDIAN(IF(G2SelectionMask="x",IF(INDEX(RawDataRefData,$E884,0)&gt;0,INDEX(RawDataRefData,$E884,0)),"")),"")</f>
        <v>2</v>
      </c>
      <c r="AK884" s="101">
        <f t="array" ref="AK884">IF($AI884,QUARTILE(IF(G2SelectionMask="x",IF(INDEX(RawDataRefData,$E884,0)&gt;0,INDEX(RawDataRefData,$E884,0)),""),1),"")</f>
        <v>1</v>
      </c>
      <c r="AL884" s="101">
        <f t="array" ref="AL884">IF($AI884,QUARTILE(IF(G2SelectionMask="x",IF(INDEX(RawDataRefData,$E884,0)&gt;0,INDEX(RawDataRefData,$E884,0)),""),3),"")</f>
        <v>3</v>
      </c>
      <c r="AM884" s="101">
        <f t="array" ref="AM884">IF($AI884,MIN(IF(G2SelectionMask="x",IF(INDEX(RawDataRefData,$E884,0)&gt;0,INDEX(RawDataRefData,$E884,0)),"")),"")</f>
        <v>1</v>
      </c>
      <c r="AN884" s="101">
        <f t="array" ref="AN884">IF($AI884,MAX(IF(G2SelectionMask="x",IF(INDEX(RawDataRefData,$E884,0)&gt;0,INDEX(RawDataRefData,$E884,0)),"")),"")</f>
        <v>4</v>
      </c>
      <c r="AO884" s="101">
        <f t="shared" si="327"/>
        <v>2.0909090909090908</v>
      </c>
      <c r="AP884" s="101">
        <f t="array" ref="AP884">IF($AI884,STDEVA(IF(G2SelectionMask="x",IF(INDEX(RawDataRefData,$E884,0)&gt;0,INDEX(RawDataRefData,$E884,0)),"")),"")</f>
        <v>1.0444659357341868</v>
      </c>
      <c r="AQ884" s="100" t="b">
        <f t="shared" si="328"/>
        <v>0</v>
      </c>
      <c r="AR884" s="100" t="str">
        <f t="array" ref="AR884">IF($AQ884,MEDIAN(IF(G3SelectionMask="x",IF(INDEX(RawDataRefData,$E884,0)&gt;0,INDEX(RawDataRefData,$E884,0)),"")),"")</f>
        <v/>
      </c>
      <c r="AS884" s="100" t="str">
        <f t="array" ref="AS884">IF($AQ884,QUARTILE(IF(G3SelectionMask="x",IF(INDEX(RawDataRefData,$E884,0)&gt;0,INDEX(RawDataRefData,$E884,0)),""),1),"")</f>
        <v/>
      </c>
      <c r="AT884" s="100" t="str">
        <f t="array" ref="AT884">IF($AQ884,QUARTILE(IF(G3SelectionMask="x",IF(INDEX(RawDataRefData,$E884,0)&gt;0,INDEX(RawDataRefData,$E884,0)),""),3),"")</f>
        <v/>
      </c>
      <c r="AU884" s="100" t="str">
        <f t="array" ref="AU884">IF($AQ884,MIN(IF(G3SelectionMask="x",IF(INDEX(RawDataRefData,$E884,0)&gt;0,INDEX(RawDataRefData,$E884,0)),"")),"")</f>
        <v/>
      </c>
      <c r="AV884" s="100" t="str">
        <f t="array" ref="AV884">IF($AQ884,MAX(IF(G3SelectionMask="x",IF(INDEX(RawDataRefData,$E884,0)&gt;0,INDEX(RawDataRefData,$E884,0)),"")),"")</f>
        <v/>
      </c>
      <c r="AW884" s="100" t="str">
        <f t="shared" si="329"/>
        <v/>
      </c>
      <c r="AX884" s="100" t="str">
        <f t="array" ref="AX884">IF($AQ884,STDEVA(IF(G3SelectionMask="x",IF(INDEX(RawDataRefData,$E884,0)&gt;0,INDEX(RawDataRefData,$E884,0)),"")),"")</f>
        <v/>
      </c>
      <c r="AY884" s="101" t="b">
        <f t="shared" si="330"/>
        <v>0</v>
      </c>
      <c r="AZ884" s="101" t="str">
        <f t="array" ref="AZ884">IF($AY884,MEDIAN(IF(G4SelectionMask="x",IF(INDEX(RawDataRefData,$E884,0)&gt;0,INDEX(RawDataRefData,$E884,0)),"")),"")</f>
        <v/>
      </c>
      <c r="BA884" s="101" t="str">
        <f t="array" ref="BA884">IF($AY884,QUARTILE(IF(G4SelectionMask="x",IF(INDEX(RawDataRefData,$E884,0)&gt;0,INDEX(RawDataRefData,$E884,0)),""),1),"")</f>
        <v/>
      </c>
      <c r="BB884" s="101" t="str">
        <f t="array" ref="BB884">IF($AY884,QUARTILE(IF(G4SelectionMask="x",IF(INDEX(RawDataRefData,$E884,0)&gt;0,INDEX(RawDataRefData,$E884,0)),""),3),"")</f>
        <v/>
      </c>
      <c r="BC884" s="101" t="str">
        <f t="array" ref="BC884">IF($AY884,MIN(IF(G4SelectionMask="x",IF(INDEX(RawDataRefData,$E884,0)&gt;0,INDEX(RawDataRefData,$E884,0)),"")),"")</f>
        <v/>
      </c>
      <c r="BD884" s="101" t="str">
        <f t="array" ref="BD884">IF($AY884,MAX(IF(G4SelectionMask="x",IF(INDEX(RawDataRefData,$E884,0)&gt;0,INDEX(RawDataRefData,$E884,0)),"")),"")</f>
        <v/>
      </c>
      <c r="BE884" s="101" t="str">
        <f t="shared" si="331"/>
        <v/>
      </c>
      <c r="BF884" s="101" t="str">
        <f t="array" ref="BF884">IF($AY884,STDEVA(IF(G4SelectionMask="x",IF(INDEX(RawDataRefData,$E884,0)&gt;0,INDEX(RawDataRefData,$E884,0)),"")),"")</f>
        <v/>
      </c>
      <c r="BG884" s="100" t="b">
        <f t="shared" si="332"/>
        <v>0</v>
      </c>
      <c r="BH884" s="100" t="str">
        <f t="array" ref="BH884">IF($BG884,MEDIAN(IF(G5SelectionMask="x",IF(INDEX(RawDataRefData,$E884,0)&gt;0,INDEX(RawDataRefData,$E884,0)),"")),"")</f>
        <v/>
      </c>
      <c r="BI884" s="100" t="str">
        <f t="array" ref="BI884">IF($BG884,QUARTILE(IF(G5SelectionMask="x",IF(INDEX(RawDataRefData,$E884,0)&gt;0,INDEX(RawDataRefData,$E884,0)),""),1),"")</f>
        <v/>
      </c>
      <c r="BJ884" s="100" t="str">
        <f t="array" ref="BJ884">IF($BG884,QUARTILE(IF(G5SelectionMask="x",IF(INDEX(RawDataRefData,$E884,0)&gt;0,INDEX(RawDataRefData,$E884,0)),""),3),"")</f>
        <v/>
      </c>
      <c r="BK884" s="100" t="str">
        <f t="array" ref="BK884">IF($BG884,MIN(IF(G5SelectionMask="x",IF(INDEX(RawDataRefData,$E884,0)&gt;0,INDEX(RawDataRefData,$E884,0)),"")),"")</f>
        <v/>
      </c>
      <c r="BL884" s="100" t="str">
        <f t="array" ref="BL884">IF($BG884,MAX(IF(G5SelectionMask="x",IF(INDEX(RawDataRefData,$E884,0)&gt;0,INDEX(RawDataRefData,$E884,0)),"")),"")</f>
        <v/>
      </c>
      <c r="BM884" s="100" t="str">
        <f t="shared" si="333"/>
        <v/>
      </c>
      <c r="BN884" s="103" t="str">
        <f t="array" ref="BN884">IF($BG884,STDEVA(IF(G5SelectionMask="x",IF(INDEX(RawDataRefData,$E884,0)&gt;0,INDEX(RawDataRefData,$E884,0)),"")),"")</f>
        <v/>
      </c>
      <c r="BO884" s="104"/>
      <c r="BP884" s="105">
        <v>2</v>
      </c>
      <c r="BQ884" s="105">
        <v>1</v>
      </c>
      <c r="BR884" s="105">
        <v>2</v>
      </c>
      <c r="BS884" s="105">
        <v>1</v>
      </c>
      <c r="BT884" s="105">
        <v>2</v>
      </c>
      <c r="BU884" s="105">
        <v>4</v>
      </c>
      <c r="BV884" s="105">
        <v>2</v>
      </c>
      <c r="BW884" s="105">
        <v>3</v>
      </c>
      <c r="BX884" s="105">
        <v>3</v>
      </c>
      <c r="BY884" s="105">
        <v>2</v>
      </c>
      <c r="BZ884" s="105">
        <v>2</v>
      </c>
      <c r="CA884" s="105">
        <v>1</v>
      </c>
      <c r="CB884" s="105">
        <v>1</v>
      </c>
      <c r="CC884" s="105">
        <v>1</v>
      </c>
      <c r="CD884" s="105">
        <v>3</v>
      </c>
    </row>
    <row r="885" spans="1:82" x14ac:dyDescent="0.2">
      <c r="A885" s="33">
        <f t="shared" si="264"/>
        <v>0</v>
      </c>
      <c r="B885" s="218"/>
      <c r="C885" s="215"/>
      <c r="D885" s="224"/>
      <c r="E885" s="72">
        <f t="shared" si="326"/>
        <v>876</v>
      </c>
      <c r="F885" s="9" t="s">
        <v>1128</v>
      </c>
      <c r="H885" s="9" t="s">
        <v>1212</v>
      </c>
      <c r="I885" s="9" t="s">
        <v>342</v>
      </c>
      <c r="J885" s="9" t="s">
        <v>1860</v>
      </c>
      <c r="K885" s="100">
        <f t="shared" si="311"/>
        <v>1</v>
      </c>
      <c r="L885" s="100"/>
      <c r="M885" s="100"/>
      <c r="N885" s="100"/>
      <c r="O885" s="100"/>
      <c r="P885" s="101">
        <f t="shared" si="312"/>
        <v>1</v>
      </c>
      <c r="Q885" s="102">
        <f t="shared" si="313"/>
        <v>3</v>
      </c>
      <c r="R885" s="102">
        <f t="shared" si="314"/>
        <v>1</v>
      </c>
      <c r="S885" s="102">
        <f t="shared" si="315"/>
        <v>4</v>
      </c>
      <c r="T885" s="102">
        <f t="shared" si="316"/>
        <v>2</v>
      </c>
      <c r="U885" s="102">
        <f t="shared" si="317"/>
        <v>1</v>
      </c>
      <c r="V885" s="102">
        <f t="shared" si="318"/>
        <v>1</v>
      </c>
      <c r="W885" s="102">
        <f t="shared" si="319"/>
        <v>3</v>
      </c>
      <c r="X885" s="102">
        <f t="shared" si="320"/>
        <v>3</v>
      </c>
      <c r="Y885" s="102">
        <f t="shared" si="321"/>
        <v>1</v>
      </c>
      <c r="Z885" s="102">
        <f t="shared" si="322"/>
        <v>2</v>
      </c>
      <c r="AA885" s="100" t="b">
        <f t="shared" si="323"/>
        <v>1</v>
      </c>
      <c r="AB885" s="100">
        <f t="array" ref="AB885">IF($AA885,MEDIAN(IF(G1SelectionMask="x",IF(INDEX(RawDataRefData,$E885,0)&gt;0,INDEX(RawDataRefData,$E885,0)),"")),"")</f>
        <v>2</v>
      </c>
      <c r="AC885" s="100">
        <f t="array" ref="AC885">IF($AA885,QUARTILE(IF(G1SelectionMask="x",IF(INDEX(RawDataRefData,$E885,0)&gt;0,INDEX(RawDataRefData,$E885,0)),""),1),"")</f>
        <v>1</v>
      </c>
      <c r="AD885" s="100">
        <f t="array" ref="AD885">IF($AA885,QUARTILE(IF(G1SelectionMask="x",IF(INDEX(RawDataRefData,$E885,0)&gt;0,INDEX(RawDataRefData,$E885,0)),""),3),"")</f>
        <v>3</v>
      </c>
      <c r="AE885" s="100">
        <f t="array" ref="AE885">IF($AA885,MIN(IF(G1SelectionMask="x",IF(INDEX(RawDataRefData,$E885,0)&gt;0,INDEX(RawDataRefData,$E885,0)),"")),"")</f>
        <v>1</v>
      </c>
      <c r="AF885" s="100">
        <f t="array" ref="AF885">IF($AA885,MAX(IF(G1SelectionMask="x",IF(INDEX(RawDataRefData,$E885,0)&gt;0,INDEX(RawDataRefData,$E885,0)),"")),"")</f>
        <v>4</v>
      </c>
      <c r="AG885" s="100">
        <f t="shared" si="324"/>
        <v>2</v>
      </c>
      <c r="AH885" s="100">
        <f t="array" ref="AH885">IF($AA885,STDEVA(IF(G1SelectionMask="x",IF(INDEX(RawDataRefData,$E885,0)&gt;0,INDEX(RawDataRefData,$E885,0)),"")),"")</f>
        <v>1.0954451150103321</v>
      </c>
      <c r="AI885" s="101" t="b">
        <f t="shared" si="325"/>
        <v>1</v>
      </c>
      <c r="AJ885" s="101">
        <f t="array" ref="AJ885">IF($AI885,MEDIAN(IF(G2SelectionMask="x",IF(INDEX(RawDataRefData,$E885,0)&gt;0,INDEX(RawDataRefData,$E885,0)),"")),"")</f>
        <v>2</v>
      </c>
      <c r="AK885" s="101">
        <f t="array" ref="AK885">IF($AI885,QUARTILE(IF(G2SelectionMask="x",IF(INDEX(RawDataRefData,$E885,0)&gt;0,INDEX(RawDataRefData,$E885,0)),""),1),"")</f>
        <v>1</v>
      </c>
      <c r="AL885" s="101">
        <f t="array" ref="AL885">IF($AI885,QUARTILE(IF(G2SelectionMask="x",IF(INDEX(RawDataRefData,$E885,0)&gt;0,INDEX(RawDataRefData,$E885,0)),""),3),"")</f>
        <v>3</v>
      </c>
      <c r="AM885" s="101">
        <f t="array" ref="AM885">IF($AI885,MIN(IF(G2SelectionMask="x",IF(INDEX(RawDataRefData,$E885,0)&gt;0,INDEX(RawDataRefData,$E885,0)),"")),"")</f>
        <v>1</v>
      </c>
      <c r="AN885" s="101">
        <f t="array" ref="AN885">IF($AI885,MAX(IF(G2SelectionMask="x",IF(INDEX(RawDataRefData,$E885,0)&gt;0,INDEX(RawDataRefData,$E885,0)),"")),"")</f>
        <v>4</v>
      </c>
      <c r="AO885" s="101">
        <f t="shared" si="327"/>
        <v>2.0909090909090908</v>
      </c>
      <c r="AP885" s="101">
        <f t="array" ref="AP885">IF($AI885,STDEVA(IF(G2SelectionMask="x",IF(INDEX(RawDataRefData,$E885,0)&gt;0,INDEX(RawDataRefData,$E885,0)),"")),"")</f>
        <v>1.0444659357341868</v>
      </c>
      <c r="AQ885" s="100" t="b">
        <f t="shared" si="328"/>
        <v>0</v>
      </c>
      <c r="AR885" s="100" t="str">
        <f t="array" ref="AR885">IF($AQ885,MEDIAN(IF(G3SelectionMask="x",IF(INDEX(RawDataRefData,$E885,0)&gt;0,INDEX(RawDataRefData,$E885,0)),"")),"")</f>
        <v/>
      </c>
      <c r="AS885" s="100" t="str">
        <f t="array" ref="AS885">IF($AQ885,QUARTILE(IF(G3SelectionMask="x",IF(INDEX(RawDataRefData,$E885,0)&gt;0,INDEX(RawDataRefData,$E885,0)),""),1),"")</f>
        <v/>
      </c>
      <c r="AT885" s="100" t="str">
        <f t="array" ref="AT885">IF($AQ885,QUARTILE(IF(G3SelectionMask="x",IF(INDEX(RawDataRefData,$E885,0)&gt;0,INDEX(RawDataRefData,$E885,0)),""),3),"")</f>
        <v/>
      </c>
      <c r="AU885" s="100" t="str">
        <f t="array" ref="AU885">IF($AQ885,MIN(IF(G3SelectionMask="x",IF(INDEX(RawDataRefData,$E885,0)&gt;0,INDEX(RawDataRefData,$E885,0)),"")),"")</f>
        <v/>
      </c>
      <c r="AV885" s="100" t="str">
        <f t="array" ref="AV885">IF($AQ885,MAX(IF(G3SelectionMask="x",IF(INDEX(RawDataRefData,$E885,0)&gt;0,INDEX(RawDataRefData,$E885,0)),"")),"")</f>
        <v/>
      </c>
      <c r="AW885" s="100" t="str">
        <f t="shared" si="329"/>
        <v/>
      </c>
      <c r="AX885" s="100" t="str">
        <f t="array" ref="AX885">IF($AQ885,STDEVA(IF(G3SelectionMask="x",IF(INDEX(RawDataRefData,$E885,0)&gt;0,INDEX(RawDataRefData,$E885,0)),"")),"")</f>
        <v/>
      </c>
      <c r="AY885" s="101" t="b">
        <f t="shared" si="330"/>
        <v>0</v>
      </c>
      <c r="AZ885" s="101" t="str">
        <f t="array" ref="AZ885">IF($AY885,MEDIAN(IF(G4SelectionMask="x",IF(INDEX(RawDataRefData,$E885,0)&gt;0,INDEX(RawDataRefData,$E885,0)),"")),"")</f>
        <v/>
      </c>
      <c r="BA885" s="101" t="str">
        <f t="array" ref="BA885">IF($AY885,QUARTILE(IF(G4SelectionMask="x",IF(INDEX(RawDataRefData,$E885,0)&gt;0,INDEX(RawDataRefData,$E885,0)),""),1),"")</f>
        <v/>
      </c>
      <c r="BB885" s="101" t="str">
        <f t="array" ref="BB885">IF($AY885,QUARTILE(IF(G4SelectionMask="x",IF(INDEX(RawDataRefData,$E885,0)&gt;0,INDEX(RawDataRefData,$E885,0)),""),3),"")</f>
        <v/>
      </c>
      <c r="BC885" s="101" t="str">
        <f t="array" ref="BC885">IF($AY885,MIN(IF(G4SelectionMask="x",IF(INDEX(RawDataRefData,$E885,0)&gt;0,INDEX(RawDataRefData,$E885,0)),"")),"")</f>
        <v/>
      </c>
      <c r="BD885" s="101" t="str">
        <f t="array" ref="BD885">IF($AY885,MAX(IF(G4SelectionMask="x",IF(INDEX(RawDataRefData,$E885,0)&gt;0,INDEX(RawDataRefData,$E885,0)),"")),"")</f>
        <v/>
      </c>
      <c r="BE885" s="101" t="str">
        <f t="shared" si="331"/>
        <v/>
      </c>
      <c r="BF885" s="101" t="str">
        <f t="array" ref="BF885">IF($AY885,STDEVA(IF(G4SelectionMask="x",IF(INDEX(RawDataRefData,$E885,0)&gt;0,INDEX(RawDataRefData,$E885,0)),"")),"")</f>
        <v/>
      </c>
      <c r="BG885" s="100" t="b">
        <f t="shared" si="332"/>
        <v>0</v>
      </c>
      <c r="BH885" s="100" t="str">
        <f t="array" ref="BH885">IF($BG885,MEDIAN(IF(G5SelectionMask="x",IF(INDEX(RawDataRefData,$E885,0)&gt;0,INDEX(RawDataRefData,$E885,0)),"")),"")</f>
        <v/>
      </c>
      <c r="BI885" s="100" t="str">
        <f t="array" ref="BI885">IF($BG885,QUARTILE(IF(G5SelectionMask="x",IF(INDEX(RawDataRefData,$E885,0)&gt;0,INDEX(RawDataRefData,$E885,0)),""),1),"")</f>
        <v/>
      </c>
      <c r="BJ885" s="100" t="str">
        <f t="array" ref="BJ885">IF($BG885,QUARTILE(IF(G5SelectionMask="x",IF(INDEX(RawDataRefData,$E885,0)&gt;0,INDEX(RawDataRefData,$E885,0)),""),3),"")</f>
        <v/>
      </c>
      <c r="BK885" s="100" t="str">
        <f t="array" ref="BK885">IF($BG885,MIN(IF(G5SelectionMask="x",IF(INDEX(RawDataRefData,$E885,0)&gt;0,INDEX(RawDataRefData,$E885,0)),"")),"")</f>
        <v/>
      </c>
      <c r="BL885" s="100" t="str">
        <f t="array" ref="BL885">IF($BG885,MAX(IF(G5SelectionMask="x",IF(INDEX(RawDataRefData,$E885,0)&gt;0,INDEX(RawDataRefData,$E885,0)),"")),"")</f>
        <v/>
      </c>
      <c r="BM885" s="100" t="str">
        <f t="shared" si="333"/>
        <v/>
      </c>
      <c r="BN885" s="103" t="str">
        <f t="array" ref="BN885">IF($BG885,STDEVA(IF(G5SelectionMask="x",IF(INDEX(RawDataRefData,$E885,0)&gt;0,INDEX(RawDataRefData,$E885,0)),"")),"")</f>
        <v/>
      </c>
      <c r="BO885" s="104"/>
      <c r="BP885" s="105">
        <v>1</v>
      </c>
      <c r="BQ885" s="105">
        <v>1</v>
      </c>
      <c r="BR885" s="105">
        <v>3</v>
      </c>
      <c r="BS885" s="105">
        <v>1</v>
      </c>
      <c r="BT885" s="105">
        <v>4</v>
      </c>
      <c r="BU885" s="105">
        <v>2</v>
      </c>
      <c r="BV885" s="105">
        <v>1</v>
      </c>
      <c r="BW885" s="105">
        <v>1</v>
      </c>
      <c r="BX885" s="105">
        <v>3</v>
      </c>
      <c r="BY885" s="105">
        <v>3</v>
      </c>
      <c r="BZ885" s="105">
        <v>1</v>
      </c>
      <c r="CA885" s="105">
        <v>2</v>
      </c>
      <c r="CB885" s="105">
        <v>3</v>
      </c>
      <c r="CC885" s="105">
        <v>1</v>
      </c>
      <c r="CD885" s="105">
        <v>2</v>
      </c>
    </row>
    <row r="886" spans="1:82" x14ac:dyDescent="0.2">
      <c r="A886" s="33">
        <f t="shared" si="264"/>
        <v>0</v>
      </c>
      <c r="B886" s="218"/>
      <c r="C886" s="215"/>
      <c r="D886" s="224"/>
      <c r="E886" s="72">
        <f t="shared" si="326"/>
        <v>877</v>
      </c>
      <c r="F886" s="9" t="s">
        <v>1129</v>
      </c>
      <c r="H886" s="9" t="s">
        <v>1212</v>
      </c>
      <c r="I886" s="9" t="s">
        <v>342</v>
      </c>
      <c r="J886" s="9" t="s">
        <v>1860</v>
      </c>
      <c r="K886" s="100">
        <f t="shared" si="311"/>
        <v>4</v>
      </c>
      <c r="L886" s="100"/>
      <c r="M886" s="100"/>
      <c r="N886" s="100"/>
      <c r="O886" s="100"/>
      <c r="P886" s="101">
        <f t="shared" si="312"/>
        <v>1</v>
      </c>
      <c r="Q886" s="102">
        <f t="shared" si="313"/>
        <v>4</v>
      </c>
      <c r="R886" s="102">
        <f t="shared" si="314"/>
        <v>3</v>
      </c>
      <c r="S886" s="102">
        <f t="shared" si="315"/>
        <v>2</v>
      </c>
      <c r="T886" s="102">
        <f t="shared" si="316"/>
        <v>3</v>
      </c>
      <c r="U886" s="102">
        <f t="shared" si="317"/>
        <v>2</v>
      </c>
      <c r="V886" s="102">
        <f t="shared" si="318"/>
        <v>2</v>
      </c>
      <c r="W886" s="102">
        <f t="shared" si="319"/>
        <v>1</v>
      </c>
      <c r="X886" s="102">
        <f t="shared" si="320"/>
        <v>3</v>
      </c>
      <c r="Y886" s="102">
        <f t="shared" si="321"/>
        <v>1</v>
      </c>
      <c r="Z886" s="102">
        <f t="shared" si="322"/>
        <v>2</v>
      </c>
      <c r="AA886" s="100" t="b">
        <f t="shared" si="323"/>
        <v>1</v>
      </c>
      <c r="AB886" s="100">
        <f t="array" ref="AB886">IF($AA886,MEDIAN(IF(G1SelectionMask="x",IF(INDEX(RawDataRefData,$E886,0)&gt;0,INDEX(RawDataRefData,$E886,0)),"")),"")</f>
        <v>2</v>
      </c>
      <c r="AC886" s="100">
        <f t="array" ref="AC886">IF($AA886,QUARTILE(IF(G1SelectionMask="x",IF(INDEX(RawDataRefData,$E886,0)&gt;0,INDEX(RawDataRefData,$E886,0)),""),1),"")</f>
        <v>1.5</v>
      </c>
      <c r="AD886" s="100">
        <f t="array" ref="AD886">IF($AA886,QUARTILE(IF(G1SelectionMask="x",IF(INDEX(RawDataRefData,$E886,0)&gt;0,INDEX(RawDataRefData,$E886,0)),""),3),"")</f>
        <v>3</v>
      </c>
      <c r="AE886" s="100">
        <f t="array" ref="AE886">IF($AA886,MIN(IF(G1SelectionMask="x",IF(INDEX(RawDataRefData,$E886,0)&gt;0,INDEX(RawDataRefData,$E886,0)),"")),"")</f>
        <v>1</v>
      </c>
      <c r="AF886" s="100">
        <f t="array" ref="AF886">IF($AA886,MAX(IF(G1SelectionMask="x",IF(INDEX(RawDataRefData,$E886,0)&gt;0,INDEX(RawDataRefData,$E886,0)),"")),"")</f>
        <v>4</v>
      </c>
      <c r="AG886" s="100">
        <f t="shared" si="324"/>
        <v>2.1818181818181817</v>
      </c>
      <c r="AH886" s="100">
        <f t="array" ref="AH886">IF($AA886,STDEVA(IF(G1SelectionMask="x",IF(INDEX(RawDataRefData,$E886,0)&gt;0,INDEX(RawDataRefData,$E886,0)),"")),"")</f>
        <v>0.98164981721404265</v>
      </c>
      <c r="AI886" s="101" t="b">
        <f t="shared" si="325"/>
        <v>1</v>
      </c>
      <c r="AJ886" s="101">
        <f t="array" ref="AJ886">IF($AI886,MEDIAN(IF(G2SelectionMask="x",IF(INDEX(RawDataRefData,$E886,0)&gt;0,INDEX(RawDataRefData,$E886,0)),"")),"")</f>
        <v>2</v>
      </c>
      <c r="AK886" s="101">
        <f t="array" ref="AK886">IF($AI886,QUARTILE(IF(G2SelectionMask="x",IF(INDEX(RawDataRefData,$E886,0)&gt;0,INDEX(RawDataRefData,$E886,0)),""),1),"")</f>
        <v>1</v>
      </c>
      <c r="AL886" s="101">
        <f t="array" ref="AL886">IF($AI886,QUARTILE(IF(G2SelectionMask="x",IF(INDEX(RawDataRefData,$E886,0)&gt;0,INDEX(RawDataRefData,$E886,0)),""),3),"")</f>
        <v>2.5</v>
      </c>
      <c r="AM886" s="101">
        <f t="array" ref="AM886">IF($AI886,MIN(IF(G2SelectionMask="x",IF(INDEX(RawDataRefData,$E886,0)&gt;0,INDEX(RawDataRefData,$E886,0)),"")),"")</f>
        <v>1</v>
      </c>
      <c r="AN886" s="101">
        <f t="array" ref="AN886">IF($AI886,MAX(IF(G2SelectionMask="x",IF(INDEX(RawDataRefData,$E886,0)&gt;0,INDEX(RawDataRefData,$E886,0)),"")),"")</f>
        <v>4</v>
      </c>
      <c r="AO886" s="101">
        <f t="shared" si="327"/>
        <v>2</v>
      </c>
      <c r="AP886" s="101">
        <f t="array" ref="AP886">IF($AI886,STDEVA(IF(G2SelectionMask="x",IF(INDEX(RawDataRefData,$E886,0)&gt;0,INDEX(RawDataRefData,$E886,0)),"")),"")</f>
        <v>1</v>
      </c>
      <c r="AQ886" s="100" t="b">
        <f t="shared" si="328"/>
        <v>0</v>
      </c>
      <c r="AR886" s="100" t="str">
        <f t="array" ref="AR886">IF($AQ886,MEDIAN(IF(G3SelectionMask="x",IF(INDEX(RawDataRefData,$E886,0)&gt;0,INDEX(RawDataRefData,$E886,0)),"")),"")</f>
        <v/>
      </c>
      <c r="AS886" s="100" t="str">
        <f t="array" ref="AS886">IF($AQ886,QUARTILE(IF(G3SelectionMask="x",IF(INDEX(RawDataRefData,$E886,0)&gt;0,INDEX(RawDataRefData,$E886,0)),""),1),"")</f>
        <v/>
      </c>
      <c r="AT886" s="100" t="str">
        <f t="array" ref="AT886">IF($AQ886,QUARTILE(IF(G3SelectionMask="x",IF(INDEX(RawDataRefData,$E886,0)&gt;0,INDEX(RawDataRefData,$E886,0)),""),3),"")</f>
        <v/>
      </c>
      <c r="AU886" s="100" t="str">
        <f t="array" ref="AU886">IF($AQ886,MIN(IF(G3SelectionMask="x",IF(INDEX(RawDataRefData,$E886,0)&gt;0,INDEX(RawDataRefData,$E886,0)),"")),"")</f>
        <v/>
      </c>
      <c r="AV886" s="100" t="str">
        <f t="array" ref="AV886">IF($AQ886,MAX(IF(G3SelectionMask="x",IF(INDEX(RawDataRefData,$E886,0)&gt;0,INDEX(RawDataRefData,$E886,0)),"")),"")</f>
        <v/>
      </c>
      <c r="AW886" s="100" t="str">
        <f t="shared" si="329"/>
        <v/>
      </c>
      <c r="AX886" s="100" t="str">
        <f t="array" ref="AX886">IF($AQ886,STDEVA(IF(G3SelectionMask="x",IF(INDEX(RawDataRefData,$E886,0)&gt;0,INDEX(RawDataRefData,$E886,0)),"")),"")</f>
        <v/>
      </c>
      <c r="AY886" s="101" t="b">
        <f t="shared" si="330"/>
        <v>0</v>
      </c>
      <c r="AZ886" s="101" t="str">
        <f t="array" ref="AZ886">IF($AY886,MEDIAN(IF(G4SelectionMask="x",IF(INDEX(RawDataRefData,$E886,0)&gt;0,INDEX(RawDataRefData,$E886,0)),"")),"")</f>
        <v/>
      </c>
      <c r="BA886" s="101" t="str">
        <f t="array" ref="BA886">IF($AY886,QUARTILE(IF(G4SelectionMask="x",IF(INDEX(RawDataRefData,$E886,0)&gt;0,INDEX(RawDataRefData,$E886,0)),""),1),"")</f>
        <v/>
      </c>
      <c r="BB886" s="101" t="str">
        <f t="array" ref="BB886">IF($AY886,QUARTILE(IF(G4SelectionMask="x",IF(INDEX(RawDataRefData,$E886,0)&gt;0,INDEX(RawDataRefData,$E886,0)),""),3),"")</f>
        <v/>
      </c>
      <c r="BC886" s="101" t="str">
        <f t="array" ref="BC886">IF($AY886,MIN(IF(G4SelectionMask="x",IF(INDEX(RawDataRefData,$E886,0)&gt;0,INDEX(RawDataRefData,$E886,0)),"")),"")</f>
        <v/>
      </c>
      <c r="BD886" s="101" t="str">
        <f t="array" ref="BD886">IF($AY886,MAX(IF(G4SelectionMask="x",IF(INDEX(RawDataRefData,$E886,0)&gt;0,INDEX(RawDataRefData,$E886,0)),"")),"")</f>
        <v/>
      </c>
      <c r="BE886" s="101" t="str">
        <f t="shared" si="331"/>
        <v/>
      </c>
      <c r="BF886" s="101" t="str">
        <f t="array" ref="BF886">IF($AY886,STDEVA(IF(G4SelectionMask="x",IF(INDEX(RawDataRefData,$E886,0)&gt;0,INDEX(RawDataRefData,$E886,0)),"")),"")</f>
        <v/>
      </c>
      <c r="BG886" s="100" t="b">
        <f t="shared" si="332"/>
        <v>0</v>
      </c>
      <c r="BH886" s="100" t="str">
        <f t="array" ref="BH886">IF($BG886,MEDIAN(IF(G5SelectionMask="x",IF(INDEX(RawDataRefData,$E886,0)&gt;0,INDEX(RawDataRefData,$E886,0)),"")),"")</f>
        <v/>
      </c>
      <c r="BI886" s="100" t="str">
        <f t="array" ref="BI886">IF($BG886,QUARTILE(IF(G5SelectionMask="x",IF(INDEX(RawDataRefData,$E886,0)&gt;0,INDEX(RawDataRefData,$E886,0)),""),1),"")</f>
        <v/>
      </c>
      <c r="BJ886" s="100" t="str">
        <f t="array" ref="BJ886">IF($BG886,QUARTILE(IF(G5SelectionMask="x",IF(INDEX(RawDataRefData,$E886,0)&gt;0,INDEX(RawDataRefData,$E886,0)),""),3),"")</f>
        <v/>
      </c>
      <c r="BK886" s="100" t="str">
        <f t="array" ref="BK886">IF($BG886,MIN(IF(G5SelectionMask="x",IF(INDEX(RawDataRefData,$E886,0)&gt;0,INDEX(RawDataRefData,$E886,0)),"")),"")</f>
        <v/>
      </c>
      <c r="BL886" s="100" t="str">
        <f t="array" ref="BL886">IF($BG886,MAX(IF(G5SelectionMask="x",IF(INDEX(RawDataRefData,$E886,0)&gt;0,INDEX(RawDataRefData,$E886,0)),"")),"")</f>
        <v/>
      </c>
      <c r="BM886" s="100" t="str">
        <f t="shared" si="333"/>
        <v/>
      </c>
      <c r="BN886" s="103" t="str">
        <f t="array" ref="BN886">IF($BG886,STDEVA(IF(G5SelectionMask="x",IF(INDEX(RawDataRefData,$E886,0)&gt;0,INDEX(RawDataRefData,$E886,0)),"")),"")</f>
        <v/>
      </c>
      <c r="BO886" s="104"/>
      <c r="BP886" s="105">
        <v>4</v>
      </c>
      <c r="BQ886" s="105">
        <v>1</v>
      </c>
      <c r="BR886" s="105">
        <v>4</v>
      </c>
      <c r="BS886" s="105">
        <v>3</v>
      </c>
      <c r="BT886" s="105">
        <v>2</v>
      </c>
      <c r="BU886" s="105">
        <v>3</v>
      </c>
      <c r="BV886" s="105">
        <v>2</v>
      </c>
      <c r="BW886" s="105">
        <v>2</v>
      </c>
      <c r="BX886" s="105">
        <v>1</v>
      </c>
      <c r="BY886" s="105">
        <v>3</v>
      </c>
      <c r="BZ886" s="105">
        <v>1</v>
      </c>
      <c r="CA886" s="105">
        <v>2</v>
      </c>
      <c r="CB886" s="105">
        <v>2</v>
      </c>
      <c r="CC886" s="105">
        <v>1</v>
      </c>
      <c r="CD886" s="105">
        <v>3</v>
      </c>
    </row>
    <row r="887" spans="1:82" x14ac:dyDescent="0.2">
      <c r="A887" s="33">
        <f t="shared" si="264"/>
        <v>0</v>
      </c>
      <c r="B887" s="218"/>
      <c r="C887" s="215"/>
      <c r="D887" s="224"/>
      <c r="E887" s="72">
        <f t="shared" si="326"/>
        <v>878</v>
      </c>
      <c r="F887" s="9" t="s">
        <v>1130</v>
      </c>
      <c r="H887" s="9" t="s">
        <v>1212</v>
      </c>
      <c r="I887" s="9" t="s">
        <v>342</v>
      </c>
      <c r="J887" s="9" t="s">
        <v>1860</v>
      </c>
      <c r="K887" s="100">
        <f t="shared" si="311"/>
        <v>3</v>
      </c>
      <c r="L887" s="100"/>
      <c r="M887" s="100"/>
      <c r="N887" s="100"/>
      <c r="O887" s="100"/>
      <c r="P887" s="101">
        <f t="shared" si="312"/>
        <v>2</v>
      </c>
      <c r="Q887" s="102">
        <f t="shared" si="313"/>
        <v>2</v>
      </c>
      <c r="R887" s="102">
        <f t="shared" si="314"/>
        <v>4</v>
      </c>
      <c r="S887" s="102">
        <f t="shared" si="315"/>
        <v>2</v>
      </c>
      <c r="T887" s="102">
        <f t="shared" si="316"/>
        <v>1</v>
      </c>
      <c r="U887" s="102">
        <f t="shared" si="317"/>
        <v>2</v>
      </c>
      <c r="V887" s="102">
        <f t="shared" si="318"/>
        <v>1</v>
      </c>
      <c r="W887" s="102">
        <f t="shared" si="319"/>
        <v>1</v>
      </c>
      <c r="X887" s="102">
        <f t="shared" si="320"/>
        <v>1</v>
      </c>
      <c r="Y887" s="102">
        <f t="shared" si="321"/>
        <v>1</v>
      </c>
      <c r="Z887" s="102">
        <f t="shared" si="322"/>
        <v>2</v>
      </c>
      <c r="AA887" s="100" t="b">
        <f t="shared" si="323"/>
        <v>1</v>
      </c>
      <c r="AB887" s="100">
        <f t="array" ref="AB887">IF($AA887,MEDIAN(IF(G1SelectionMask="x",IF(INDEX(RawDataRefData,$E887,0)&gt;0,INDEX(RawDataRefData,$E887,0)),"")),"")</f>
        <v>2</v>
      </c>
      <c r="AC887" s="100">
        <f t="array" ref="AC887">IF($AA887,QUARTILE(IF(G1SelectionMask="x",IF(INDEX(RawDataRefData,$E887,0)&gt;0,INDEX(RawDataRefData,$E887,0)),""),1),"")</f>
        <v>1</v>
      </c>
      <c r="AD887" s="100">
        <f t="array" ref="AD887">IF($AA887,QUARTILE(IF(G1SelectionMask="x",IF(INDEX(RawDataRefData,$E887,0)&gt;0,INDEX(RawDataRefData,$E887,0)),""),3),"")</f>
        <v>2</v>
      </c>
      <c r="AE887" s="100">
        <f t="array" ref="AE887">IF($AA887,MIN(IF(G1SelectionMask="x",IF(INDEX(RawDataRefData,$E887,0)&gt;0,INDEX(RawDataRefData,$E887,0)),"")),"")</f>
        <v>1</v>
      </c>
      <c r="AF887" s="100">
        <f t="array" ref="AF887">IF($AA887,MAX(IF(G1SelectionMask="x",IF(INDEX(RawDataRefData,$E887,0)&gt;0,INDEX(RawDataRefData,$E887,0)),"")),"")</f>
        <v>4</v>
      </c>
      <c r="AG887" s="100">
        <f t="shared" si="324"/>
        <v>1.7272727272727273</v>
      </c>
      <c r="AH887" s="100">
        <f t="array" ref="AH887">IF($AA887,STDEVA(IF(G1SelectionMask="x",IF(INDEX(RawDataRefData,$E887,0)&gt;0,INDEX(RawDataRefData,$E887,0)),"")),"")</f>
        <v>0.90453403373329078</v>
      </c>
      <c r="AI887" s="101" t="b">
        <f t="shared" si="325"/>
        <v>1</v>
      </c>
      <c r="AJ887" s="101">
        <f t="array" ref="AJ887">IF($AI887,MEDIAN(IF(G2SelectionMask="x",IF(INDEX(RawDataRefData,$E887,0)&gt;0,INDEX(RawDataRefData,$E887,0)),"")),"")</f>
        <v>2</v>
      </c>
      <c r="AK887" s="101">
        <f t="array" ref="AK887">IF($AI887,QUARTILE(IF(G2SelectionMask="x",IF(INDEX(RawDataRefData,$E887,0)&gt;0,INDEX(RawDataRefData,$E887,0)),""),1),"")</f>
        <v>1</v>
      </c>
      <c r="AL887" s="101">
        <f t="array" ref="AL887">IF($AI887,QUARTILE(IF(G2SelectionMask="x",IF(INDEX(RawDataRefData,$E887,0)&gt;0,INDEX(RawDataRefData,$E887,0)),""),3),"")</f>
        <v>2</v>
      </c>
      <c r="AM887" s="101">
        <f t="array" ref="AM887">IF($AI887,MIN(IF(G2SelectionMask="x",IF(INDEX(RawDataRefData,$E887,0)&gt;0,INDEX(RawDataRefData,$E887,0)),"")),"")</f>
        <v>1</v>
      </c>
      <c r="AN887" s="101">
        <f t="array" ref="AN887">IF($AI887,MAX(IF(G2SelectionMask="x",IF(INDEX(RawDataRefData,$E887,0)&gt;0,INDEX(RawDataRefData,$E887,0)),"")),"")</f>
        <v>4</v>
      </c>
      <c r="AO887" s="101">
        <f t="shared" si="327"/>
        <v>2</v>
      </c>
      <c r="AP887" s="101">
        <f t="array" ref="AP887">IF($AI887,STDEVA(IF(G2SelectionMask="x",IF(INDEX(RawDataRefData,$E887,0)&gt;0,INDEX(RawDataRefData,$E887,0)),"")),"")</f>
        <v>1.0954451150103321</v>
      </c>
      <c r="AQ887" s="100" t="b">
        <f t="shared" si="328"/>
        <v>0</v>
      </c>
      <c r="AR887" s="100" t="str">
        <f t="array" ref="AR887">IF($AQ887,MEDIAN(IF(G3SelectionMask="x",IF(INDEX(RawDataRefData,$E887,0)&gt;0,INDEX(RawDataRefData,$E887,0)),"")),"")</f>
        <v/>
      </c>
      <c r="AS887" s="100" t="str">
        <f t="array" ref="AS887">IF($AQ887,QUARTILE(IF(G3SelectionMask="x",IF(INDEX(RawDataRefData,$E887,0)&gt;0,INDEX(RawDataRefData,$E887,0)),""),1),"")</f>
        <v/>
      </c>
      <c r="AT887" s="100" t="str">
        <f t="array" ref="AT887">IF($AQ887,QUARTILE(IF(G3SelectionMask="x",IF(INDEX(RawDataRefData,$E887,0)&gt;0,INDEX(RawDataRefData,$E887,0)),""),3),"")</f>
        <v/>
      </c>
      <c r="AU887" s="100" t="str">
        <f t="array" ref="AU887">IF($AQ887,MIN(IF(G3SelectionMask="x",IF(INDEX(RawDataRefData,$E887,0)&gt;0,INDEX(RawDataRefData,$E887,0)),"")),"")</f>
        <v/>
      </c>
      <c r="AV887" s="100" t="str">
        <f t="array" ref="AV887">IF($AQ887,MAX(IF(G3SelectionMask="x",IF(INDEX(RawDataRefData,$E887,0)&gt;0,INDEX(RawDataRefData,$E887,0)),"")),"")</f>
        <v/>
      </c>
      <c r="AW887" s="100" t="str">
        <f t="shared" si="329"/>
        <v/>
      </c>
      <c r="AX887" s="100" t="str">
        <f t="array" ref="AX887">IF($AQ887,STDEVA(IF(G3SelectionMask="x",IF(INDEX(RawDataRefData,$E887,0)&gt;0,INDEX(RawDataRefData,$E887,0)),"")),"")</f>
        <v/>
      </c>
      <c r="AY887" s="101" t="b">
        <f t="shared" si="330"/>
        <v>0</v>
      </c>
      <c r="AZ887" s="101" t="str">
        <f t="array" ref="AZ887">IF($AY887,MEDIAN(IF(G4SelectionMask="x",IF(INDEX(RawDataRefData,$E887,0)&gt;0,INDEX(RawDataRefData,$E887,0)),"")),"")</f>
        <v/>
      </c>
      <c r="BA887" s="101" t="str">
        <f t="array" ref="BA887">IF($AY887,QUARTILE(IF(G4SelectionMask="x",IF(INDEX(RawDataRefData,$E887,0)&gt;0,INDEX(RawDataRefData,$E887,0)),""),1),"")</f>
        <v/>
      </c>
      <c r="BB887" s="101" t="str">
        <f t="array" ref="BB887">IF($AY887,QUARTILE(IF(G4SelectionMask="x",IF(INDEX(RawDataRefData,$E887,0)&gt;0,INDEX(RawDataRefData,$E887,0)),""),3),"")</f>
        <v/>
      </c>
      <c r="BC887" s="101" t="str">
        <f t="array" ref="BC887">IF($AY887,MIN(IF(G4SelectionMask="x",IF(INDEX(RawDataRefData,$E887,0)&gt;0,INDEX(RawDataRefData,$E887,0)),"")),"")</f>
        <v/>
      </c>
      <c r="BD887" s="101" t="str">
        <f t="array" ref="BD887">IF($AY887,MAX(IF(G4SelectionMask="x",IF(INDEX(RawDataRefData,$E887,0)&gt;0,INDEX(RawDataRefData,$E887,0)),"")),"")</f>
        <v/>
      </c>
      <c r="BE887" s="101" t="str">
        <f t="shared" si="331"/>
        <v/>
      </c>
      <c r="BF887" s="101" t="str">
        <f t="array" ref="BF887">IF($AY887,STDEVA(IF(G4SelectionMask="x",IF(INDEX(RawDataRefData,$E887,0)&gt;0,INDEX(RawDataRefData,$E887,0)),"")),"")</f>
        <v/>
      </c>
      <c r="BG887" s="100" t="b">
        <f t="shared" si="332"/>
        <v>0</v>
      </c>
      <c r="BH887" s="100" t="str">
        <f t="array" ref="BH887">IF($BG887,MEDIAN(IF(G5SelectionMask="x",IF(INDEX(RawDataRefData,$E887,0)&gt;0,INDEX(RawDataRefData,$E887,0)),"")),"")</f>
        <v/>
      </c>
      <c r="BI887" s="100" t="str">
        <f t="array" ref="BI887">IF($BG887,QUARTILE(IF(G5SelectionMask="x",IF(INDEX(RawDataRefData,$E887,0)&gt;0,INDEX(RawDataRefData,$E887,0)),""),1),"")</f>
        <v/>
      </c>
      <c r="BJ887" s="100" t="str">
        <f t="array" ref="BJ887">IF($BG887,QUARTILE(IF(G5SelectionMask="x",IF(INDEX(RawDataRefData,$E887,0)&gt;0,INDEX(RawDataRefData,$E887,0)),""),3),"")</f>
        <v/>
      </c>
      <c r="BK887" s="100" t="str">
        <f t="array" ref="BK887">IF($BG887,MIN(IF(G5SelectionMask="x",IF(INDEX(RawDataRefData,$E887,0)&gt;0,INDEX(RawDataRefData,$E887,0)),"")),"")</f>
        <v/>
      </c>
      <c r="BL887" s="100" t="str">
        <f t="array" ref="BL887">IF($BG887,MAX(IF(G5SelectionMask="x",IF(INDEX(RawDataRefData,$E887,0)&gt;0,INDEX(RawDataRefData,$E887,0)),"")),"")</f>
        <v/>
      </c>
      <c r="BM887" s="100" t="str">
        <f t="shared" si="333"/>
        <v/>
      </c>
      <c r="BN887" s="103" t="str">
        <f t="array" ref="BN887">IF($BG887,STDEVA(IF(G5SelectionMask="x",IF(INDEX(RawDataRefData,$E887,0)&gt;0,INDEX(RawDataRefData,$E887,0)),"")),"")</f>
        <v/>
      </c>
      <c r="BO887" s="104"/>
      <c r="BP887" s="105">
        <v>3</v>
      </c>
      <c r="BQ887" s="105">
        <v>2</v>
      </c>
      <c r="BR887" s="105">
        <v>2</v>
      </c>
      <c r="BS887" s="105">
        <v>4</v>
      </c>
      <c r="BT887" s="105">
        <v>2</v>
      </c>
      <c r="BU887" s="105">
        <v>1</v>
      </c>
      <c r="BV887" s="105">
        <v>2</v>
      </c>
      <c r="BW887" s="105">
        <v>1</v>
      </c>
      <c r="BX887" s="105">
        <v>1</v>
      </c>
      <c r="BY887" s="105">
        <v>1</v>
      </c>
      <c r="BZ887" s="105">
        <v>1</v>
      </c>
      <c r="CA887" s="105">
        <v>2</v>
      </c>
      <c r="CB887" s="105">
        <v>2</v>
      </c>
      <c r="CC887" s="105">
        <v>4</v>
      </c>
      <c r="CD887" s="105">
        <v>4</v>
      </c>
    </row>
    <row r="888" spans="1:82" x14ac:dyDescent="0.2">
      <c r="A888" s="33">
        <f t="shared" si="264"/>
        <v>0</v>
      </c>
      <c r="B888" s="218"/>
      <c r="C888" s="215"/>
      <c r="D888" s="224"/>
      <c r="E888" s="72">
        <f t="shared" si="326"/>
        <v>879</v>
      </c>
      <c r="F888" s="9" t="s">
        <v>1131</v>
      </c>
      <c r="H888" s="9" t="s">
        <v>219</v>
      </c>
      <c r="I888" s="9" t="s">
        <v>342</v>
      </c>
      <c r="J888" s="9" t="s">
        <v>1860</v>
      </c>
      <c r="K888" s="100">
        <f t="shared" si="311"/>
        <v>1</v>
      </c>
      <c r="L888" s="100"/>
      <c r="M888" s="100"/>
      <c r="N888" s="100"/>
      <c r="O888" s="100"/>
      <c r="P888" s="101">
        <f t="shared" si="312"/>
        <v>4</v>
      </c>
      <c r="Q888" s="102">
        <f t="shared" si="313"/>
        <v>2</v>
      </c>
      <c r="R888" s="102">
        <f t="shared" si="314"/>
        <v>3</v>
      </c>
      <c r="S888" s="102">
        <f t="shared" si="315"/>
        <v>3</v>
      </c>
      <c r="T888" s="102">
        <f t="shared" si="316"/>
        <v>2</v>
      </c>
      <c r="U888" s="102">
        <f t="shared" si="317"/>
        <v>3</v>
      </c>
      <c r="V888" s="102">
        <f t="shared" si="318"/>
        <v>3</v>
      </c>
      <c r="W888" s="102">
        <f t="shared" si="319"/>
        <v>3</v>
      </c>
      <c r="X888" s="102">
        <f t="shared" si="320"/>
        <v>2</v>
      </c>
      <c r="Y888" s="102">
        <f t="shared" si="321"/>
        <v>1</v>
      </c>
      <c r="Z888" s="102">
        <f t="shared" si="322"/>
        <v>2</v>
      </c>
      <c r="AA888" s="100" t="b">
        <f t="shared" si="323"/>
        <v>1</v>
      </c>
      <c r="AB888" s="100">
        <f t="array" ref="AB888">IF($AA888,MEDIAN(IF(G1SelectionMask="x",IF(INDEX(RawDataRefData,$E888,0)&gt;0,INDEX(RawDataRefData,$E888,0)),"")),"")</f>
        <v>3</v>
      </c>
      <c r="AC888" s="100">
        <f t="array" ref="AC888">IF($AA888,QUARTILE(IF(G1SelectionMask="x",IF(INDEX(RawDataRefData,$E888,0)&gt;0,INDEX(RawDataRefData,$E888,0)),""),1),"")</f>
        <v>2</v>
      </c>
      <c r="AD888" s="100">
        <f t="array" ref="AD888">IF($AA888,QUARTILE(IF(G1SelectionMask="x",IF(INDEX(RawDataRefData,$E888,0)&gt;0,INDEX(RawDataRefData,$E888,0)),""),3),"")</f>
        <v>3</v>
      </c>
      <c r="AE888" s="100">
        <f t="array" ref="AE888">IF($AA888,MIN(IF(G1SelectionMask="x",IF(INDEX(RawDataRefData,$E888,0)&gt;0,INDEX(RawDataRefData,$E888,0)),"")),"")</f>
        <v>1</v>
      </c>
      <c r="AF888" s="100">
        <f t="array" ref="AF888">IF($AA888,MAX(IF(G1SelectionMask="x",IF(INDEX(RawDataRefData,$E888,0)&gt;0,INDEX(RawDataRefData,$E888,0)),"")),"")</f>
        <v>4</v>
      </c>
      <c r="AG888" s="100">
        <f t="shared" si="324"/>
        <v>2.5454545454545454</v>
      </c>
      <c r="AH888" s="100">
        <f t="array" ref="AH888">IF($AA888,STDEVA(IF(G1SelectionMask="x",IF(INDEX(RawDataRefData,$E888,0)&gt;0,INDEX(RawDataRefData,$E888,0)),"")),"")</f>
        <v>0.82019953226472486</v>
      </c>
      <c r="AI888" s="101" t="b">
        <f t="shared" si="325"/>
        <v>1</v>
      </c>
      <c r="AJ888" s="101">
        <f t="array" ref="AJ888">IF($AI888,MEDIAN(IF(G2SelectionMask="x",IF(INDEX(RawDataRefData,$E888,0)&gt;0,INDEX(RawDataRefData,$E888,0)),"")),"")</f>
        <v>3</v>
      </c>
      <c r="AK888" s="101">
        <f t="array" ref="AK888">IF($AI888,QUARTILE(IF(G2SelectionMask="x",IF(INDEX(RawDataRefData,$E888,0)&gt;0,INDEX(RawDataRefData,$E888,0)),""),1),"")</f>
        <v>2</v>
      </c>
      <c r="AL888" s="101">
        <f t="array" ref="AL888">IF($AI888,QUARTILE(IF(G2SelectionMask="x",IF(INDEX(RawDataRefData,$E888,0)&gt;0,INDEX(RawDataRefData,$E888,0)),""),3),"")</f>
        <v>3.5</v>
      </c>
      <c r="AM888" s="101">
        <f t="array" ref="AM888">IF($AI888,MIN(IF(G2SelectionMask="x",IF(INDEX(RawDataRefData,$E888,0)&gt;0,INDEX(RawDataRefData,$E888,0)),"")),"")</f>
        <v>1</v>
      </c>
      <c r="AN888" s="101">
        <f t="array" ref="AN888">IF($AI888,MAX(IF(G2SelectionMask="x",IF(INDEX(RawDataRefData,$E888,0)&gt;0,INDEX(RawDataRefData,$E888,0)),"")),"")</f>
        <v>4</v>
      </c>
      <c r="AO888" s="101">
        <f t="shared" si="327"/>
        <v>2.6363636363636362</v>
      </c>
      <c r="AP888" s="101">
        <f t="array" ref="AP888">IF($AI888,STDEVA(IF(G2SelectionMask="x",IF(INDEX(RawDataRefData,$E888,0)&gt;0,INDEX(RawDataRefData,$E888,0)),"")),"")</f>
        <v>1.1200649331826502</v>
      </c>
      <c r="AQ888" s="100" t="b">
        <f t="shared" si="328"/>
        <v>0</v>
      </c>
      <c r="AR888" s="100" t="str">
        <f t="array" ref="AR888">IF($AQ888,MEDIAN(IF(G3SelectionMask="x",IF(INDEX(RawDataRefData,$E888,0)&gt;0,INDEX(RawDataRefData,$E888,0)),"")),"")</f>
        <v/>
      </c>
      <c r="AS888" s="100" t="str">
        <f t="array" ref="AS888">IF($AQ888,QUARTILE(IF(G3SelectionMask="x",IF(INDEX(RawDataRefData,$E888,0)&gt;0,INDEX(RawDataRefData,$E888,0)),""),1),"")</f>
        <v/>
      </c>
      <c r="AT888" s="100" t="str">
        <f t="array" ref="AT888">IF($AQ888,QUARTILE(IF(G3SelectionMask="x",IF(INDEX(RawDataRefData,$E888,0)&gt;0,INDEX(RawDataRefData,$E888,0)),""),3),"")</f>
        <v/>
      </c>
      <c r="AU888" s="100" t="str">
        <f t="array" ref="AU888">IF($AQ888,MIN(IF(G3SelectionMask="x",IF(INDEX(RawDataRefData,$E888,0)&gt;0,INDEX(RawDataRefData,$E888,0)),"")),"")</f>
        <v/>
      </c>
      <c r="AV888" s="100" t="str">
        <f t="array" ref="AV888">IF($AQ888,MAX(IF(G3SelectionMask="x",IF(INDEX(RawDataRefData,$E888,0)&gt;0,INDEX(RawDataRefData,$E888,0)),"")),"")</f>
        <v/>
      </c>
      <c r="AW888" s="100" t="str">
        <f t="shared" si="329"/>
        <v/>
      </c>
      <c r="AX888" s="100" t="str">
        <f t="array" ref="AX888">IF($AQ888,STDEVA(IF(G3SelectionMask="x",IF(INDEX(RawDataRefData,$E888,0)&gt;0,INDEX(RawDataRefData,$E888,0)),"")),"")</f>
        <v/>
      </c>
      <c r="AY888" s="101" t="b">
        <f t="shared" si="330"/>
        <v>0</v>
      </c>
      <c r="AZ888" s="101" t="str">
        <f t="array" ref="AZ888">IF($AY888,MEDIAN(IF(G4SelectionMask="x",IF(INDEX(RawDataRefData,$E888,0)&gt;0,INDEX(RawDataRefData,$E888,0)),"")),"")</f>
        <v/>
      </c>
      <c r="BA888" s="101" t="str">
        <f t="array" ref="BA888">IF($AY888,QUARTILE(IF(G4SelectionMask="x",IF(INDEX(RawDataRefData,$E888,0)&gt;0,INDEX(RawDataRefData,$E888,0)),""),1),"")</f>
        <v/>
      </c>
      <c r="BB888" s="101" t="str">
        <f t="array" ref="BB888">IF($AY888,QUARTILE(IF(G4SelectionMask="x",IF(INDEX(RawDataRefData,$E888,0)&gt;0,INDEX(RawDataRefData,$E888,0)),""),3),"")</f>
        <v/>
      </c>
      <c r="BC888" s="101" t="str">
        <f t="array" ref="BC888">IF($AY888,MIN(IF(G4SelectionMask="x",IF(INDEX(RawDataRefData,$E888,0)&gt;0,INDEX(RawDataRefData,$E888,0)),"")),"")</f>
        <v/>
      </c>
      <c r="BD888" s="101" t="str">
        <f t="array" ref="BD888">IF($AY888,MAX(IF(G4SelectionMask="x",IF(INDEX(RawDataRefData,$E888,0)&gt;0,INDEX(RawDataRefData,$E888,0)),"")),"")</f>
        <v/>
      </c>
      <c r="BE888" s="101" t="str">
        <f t="shared" si="331"/>
        <v/>
      </c>
      <c r="BF888" s="101" t="str">
        <f t="array" ref="BF888">IF($AY888,STDEVA(IF(G4SelectionMask="x",IF(INDEX(RawDataRefData,$E888,0)&gt;0,INDEX(RawDataRefData,$E888,0)),"")),"")</f>
        <v/>
      </c>
      <c r="BG888" s="100" t="b">
        <f t="shared" si="332"/>
        <v>0</v>
      </c>
      <c r="BH888" s="100" t="str">
        <f t="array" ref="BH888">IF($BG888,MEDIAN(IF(G5SelectionMask="x",IF(INDEX(RawDataRefData,$E888,0)&gt;0,INDEX(RawDataRefData,$E888,0)),"")),"")</f>
        <v/>
      </c>
      <c r="BI888" s="100" t="str">
        <f t="array" ref="BI888">IF($BG888,QUARTILE(IF(G5SelectionMask="x",IF(INDEX(RawDataRefData,$E888,0)&gt;0,INDEX(RawDataRefData,$E888,0)),""),1),"")</f>
        <v/>
      </c>
      <c r="BJ888" s="100" t="str">
        <f t="array" ref="BJ888">IF($BG888,QUARTILE(IF(G5SelectionMask="x",IF(INDEX(RawDataRefData,$E888,0)&gt;0,INDEX(RawDataRefData,$E888,0)),""),3),"")</f>
        <v/>
      </c>
      <c r="BK888" s="100" t="str">
        <f t="array" ref="BK888">IF($BG888,MIN(IF(G5SelectionMask="x",IF(INDEX(RawDataRefData,$E888,0)&gt;0,INDEX(RawDataRefData,$E888,0)),"")),"")</f>
        <v/>
      </c>
      <c r="BL888" s="100" t="str">
        <f t="array" ref="BL888">IF($BG888,MAX(IF(G5SelectionMask="x",IF(INDEX(RawDataRefData,$E888,0)&gt;0,INDEX(RawDataRefData,$E888,0)),"")),"")</f>
        <v/>
      </c>
      <c r="BM888" s="100" t="str">
        <f t="shared" si="333"/>
        <v/>
      </c>
      <c r="BN888" s="103" t="str">
        <f t="array" ref="BN888">IF($BG888,STDEVA(IF(G5SelectionMask="x",IF(INDEX(RawDataRefData,$E888,0)&gt;0,INDEX(RawDataRefData,$E888,0)),"")),"")</f>
        <v/>
      </c>
      <c r="BO888" s="104"/>
      <c r="BP888" s="105">
        <v>1</v>
      </c>
      <c r="BQ888" s="105">
        <v>4</v>
      </c>
      <c r="BR888" s="105">
        <v>2</v>
      </c>
      <c r="BS888" s="105">
        <v>3</v>
      </c>
      <c r="BT888" s="105">
        <v>3</v>
      </c>
      <c r="BU888" s="105">
        <v>2</v>
      </c>
      <c r="BV888" s="105">
        <v>3</v>
      </c>
      <c r="BW888" s="105">
        <v>3</v>
      </c>
      <c r="BX888" s="105">
        <v>3</v>
      </c>
      <c r="BY888" s="105">
        <v>2</v>
      </c>
      <c r="BZ888" s="105">
        <v>1</v>
      </c>
      <c r="CA888" s="105">
        <v>2</v>
      </c>
      <c r="CB888" s="105">
        <v>4</v>
      </c>
      <c r="CC888" s="105">
        <v>1</v>
      </c>
      <c r="CD888" s="105">
        <v>4</v>
      </c>
    </row>
    <row r="889" spans="1:82" x14ac:dyDescent="0.2">
      <c r="A889" s="33">
        <f t="shared" si="264"/>
        <v>0</v>
      </c>
      <c r="B889" s="218"/>
      <c r="C889" s="215"/>
      <c r="D889" s="224"/>
      <c r="E889" s="72">
        <f t="shared" si="326"/>
        <v>880</v>
      </c>
      <c r="F889" s="9" t="s">
        <v>1132</v>
      </c>
      <c r="H889" s="9" t="s">
        <v>219</v>
      </c>
      <c r="I889" s="9" t="s">
        <v>342</v>
      </c>
      <c r="J889" s="9" t="s">
        <v>1860</v>
      </c>
      <c r="K889" s="100">
        <f t="shared" si="311"/>
        <v>2</v>
      </c>
      <c r="L889" s="100"/>
      <c r="M889" s="100"/>
      <c r="N889" s="100"/>
      <c r="O889" s="100"/>
      <c r="P889" s="101">
        <f t="shared" si="312"/>
        <v>3</v>
      </c>
      <c r="Q889" s="102">
        <f t="shared" si="313"/>
        <v>2</v>
      </c>
      <c r="R889" s="102">
        <f t="shared" si="314"/>
        <v>2</v>
      </c>
      <c r="S889" s="102">
        <f t="shared" si="315"/>
        <v>4</v>
      </c>
      <c r="T889" s="102">
        <f t="shared" si="316"/>
        <v>4</v>
      </c>
      <c r="U889" s="102">
        <f t="shared" si="317"/>
        <v>1</v>
      </c>
      <c r="V889" s="102">
        <f t="shared" si="318"/>
        <v>1</v>
      </c>
      <c r="W889" s="102">
        <f t="shared" si="319"/>
        <v>1</v>
      </c>
      <c r="X889" s="102">
        <f t="shared" si="320"/>
        <v>2</v>
      </c>
      <c r="Y889" s="102">
        <f t="shared" si="321"/>
        <v>3</v>
      </c>
      <c r="Z889" s="102">
        <f t="shared" si="322"/>
        <v>2</v>
      </c>
      <c r="AA889" s="100" t="b">
        <f t="shared" si="323"/>
        <v>1</v>
      </c>
      <c r="AB889" s="100">
        <f t="array" ref="AB889">IF($AA889,MEDIAN(IF(G1SelectionMask="x",IF(INDEX(RawDataRefData,$E889,0)&gt;0,INDEX(RawDataRefData,$E889,0)),"")),"")</f>
        <v>2</v>
      </c>
      <c r="AC889" s="100">
        <f t="array" ref="AC889">IF($AA889,QUARTILE(IF(G1SelectionMask="x",IF(INDEX(RawDataRefData,$E889,0)&gt;0,INDEX(RawDataRefData,$E889,0)),""),1),"")</f>
        <v>1.5</v>
      </c>
      <c r="AD889" s="100">
        <f t="array" ref="AD889">IF($AA889,QUARTILE(IF(G1SelectionMask="x",IF(INDEX(RawDataRefData,$E889,0)&gt;0,INDEX(RawDataRefData,$E889,0)),""),3),"")</f>
        <v>3</v>
      </c>
      <c r="AE889" s="100">
        <f t="array" ref="AE889">IF($AA889,MIN(IF(G1SelectionMask="x",IF(INDEX(RawDataRefData,$E889,0)&gt;0,INDEX(RawDataRefData,$E889,0)),"")),"")</f>
        <v>1</v>
      </c>
      <c r="AF889" s="100">
        <f t="array" ref="AF889">IF($AA889,MAX(IF(G1SelectionMask="x",IF(INDEX(RawDataRefData,$E889,0)&gt;0,INDEX(RawDataRefData,$E889,0)),"")),"")</f>
        <v>4</v>
      </c>
      <c r="AG889" s="100">
        <f t="shared" si="324"/>
        <v>2.2727272727272729</v>
      </c>
      <c r="AH889" s="100">
        <f t="array" ref="AH889">IF($AA889,STDEVA(IF(G1SelectionMask="x",IF(INDEX(RawDataRefData,$E889,0)&gt;0,INDEX(RawDataRefData,$E889,0)),"")),"")</f>
        <v>1.1037127426019047</v>
      </c>
      <c r="AI889" s="101" t="b">
        <f t="shared" si="325"/>
        <v>1</v>
      </c>
      <c r="AJ889" s="101">
        <f t="array" ref="AJ889">IF($AI889,MEDIAN(IF(G2SelectionMask="x",IF(INDEX(RawDataRefData,$E889,0)&gt;0,INDEX(RawDataRefData,$E889,0)),"")),"")</f>
        <v>2</v>
      </c>
      <c r="AK889" s="101">
        <f t="array" ref="AK889">IF($AI889,QUARTILE(IF(G2SelectionMask="x",IF(INDEX(RawDataRefData,$E889,0)&gt;0,INDEX(RawDataRefData,$E889,0)),""),1),"")</f>
        <v>1</v>
      </c>
      <c r="AL889" s="101">
        <f t="array" ref="AL889">IF($AI889,QUARTILE(IF(G2SelectionMask="x",IF(INDEX(RawDataRefData,$E889,0)&gt;0,INDEX(RawDataRefData,$E889,0)),""),3),"")</f>
        <v>3.5</v>
      </c>
      <c r="AM889" s="101">
        <f t="array" ref="AM889">IF($AI889,MIN(IF(G2SelectionMask="x",IF(INDEX(RawDataRefData,$E889,0)&gt;0,INDEX(RawDataRefData,$E889,0)),"")),"")</f>
        <v>1</v>
      </c>
      <c r="AN889" s="101">
        <f t="array" ref="AN889">IF($AI889,MAX(IF(G2SelectionMask="x",IF(INDEX(RawDataRefData,$E889,0)&gt;0,INDEX(RawDataRefData,$E889,0)),"")),"")</f>
        <v>4</v>
      </c>
      <c r="AO889" s="101">
        <f t="shared" si="327"/>
        <v>2.3636363636363638</v>
      </c>
      <c r="AP889" s="101">
        <f t="array" ref="AP889">IF($AI889,STDEVA(IF(G2SelectionMask="x",IF(INDEX(RawDataRefData,$E889,0)&gt;0,INDEX(RawDataRefData,$E889,0)),"")),"")</f>
        <v>1.2862913567871996</v>
      </c>
      <c r="AQ889" s="100" t="b">
        <f t="shared" si="328"/>
        <v>0</v>
      </c>
      <c r="AR889" s="100" t="str">
        <f t="array" ref="AR889">IF($AQ889,MEDIAN(IF(G3SelectionMask="x",IF(INDEX(RawDataRefData,$E889,0)&gt;0,INDEX(RawDataRefData,$E889,0)),"")),"")</f>
        <v/>
      </c>
      <c r="AS889" s="100" t="str">
        <f t="array" ref="AS889">IF($AQ889,QUARTILE(IF(G3SelectionMask="x",IF(INDEX(RawDataRefData,$E889,0)&gt;0,INDEX(RawDataRefData,$E889,0)),""),1),"")</f>
        <v/>
      </c>
      <c r="AT889" s="100" t="str">
        <f t="array" ref="AT889">IF($AQ889,QUARTILE(IF(G3SelectionMask="x",IF(INDEX(RawDataRefData,$E889,0)&gt;0,INDEX(RawDataRefData,$E889,0)),""),3),"")</f>
        <v/>
      </c>
      <c r="AU889" s="100" t="str">
        <f t="array" ref="AU889">IF($AQ889,MIN(IF(G3SelectionMask="x",IF(INDEX(RawDataRefData,$E889,0)&gt;0,INDEX(RawDataRefData,$E889,0)),"")),"")</f>
        <v/>
      </c>
      <c r="AV889" s="100" t="str">
        <f t="array" ref="AV889">IF($AQ889,MAX(IF(G3SelectionMask="x",IF(INDEX(RawDataRefData,$E889,0)&gt;0,INDEX(RawDataRefData,$E889,0)),"")),"")</f>
        <v/>
      </c>
      <c r="AW889" s="100" t="str">
        <f t="shared" si="329"/>
        <v/>
      </c>
      <c r="AX889" s="100" t="str">
        <f t="array" ref="AX889">IF($AQ889,STDEVA(IF(G3SelectionMask="x",IF(INDEX(RawDataRefData,$E889,0)&gt;0,INDEX(RawDataRefData,$E889,0)),"")),"")</f>
        <v/>
      </c>
      <c r="AY889" s="101" t="b">
        <f t="shared" si="330"/>
        <v>0</v>
      </c>
      <c r="AZ889" s="101" t="str">
        <f t="array" ref="AZ889">IF($AY889,MEDIAN(IF(G4SelectionMask="x",IF(INDEX(RawDataRefData,$E889,0)&gt;0,INDEX(RawDataRefData,$E889,0)),"")),"")</f>
        <v/>
      </c>
      <c r="BA889" s="101" t="str">
        <f t="array" ref="BA889">IF($AY889,QUARTILE(IF(G4SelectionMask="x",IF(INDEX(RawDataRefData,$E889,0)&gt;0,INDEX(RawDataRefData,$E889,0)),""),1),"")</f>
        <v/>
      </c>
      <c r="BB889" s="101" t="str">
        <f t="array" ref="BB889">IF($AY889,QUARTILE(IF(G4SelectionMask="x",IF(INDEX(RawDataRefData,$E889,0)&gt;0,INDEX(RawDataRefData,$E889,0)),""),3),"")</f>
        <v/>
      </c>
      <c r="BC889" s="101" t="str">
        <f t="array" ref="BC889">IF($AY889,MIN(IF(G4SelectionMask="x",IF(INDEX(RawDataRefData,$E889,0)&gt;0,INDEX(RawDataRefData,$E889,0)),"")),"")</f>
        <v/>
      </c>
      <c r="BD889" s="101" t="str">
        <f t="array" ref="BD889">IF($AY889,MAX(IF(G4SelectionMask="x",IF(INDEX(RawDataRefData,$E889,0)&gt;0,INDEX(RawDataRefData,$E889,0)),"")),"")</f>
        <v/>
      </c>
      <c r="BE889" s="101" t="str">
        <f t="shared" si="331"/>
        <v/>
      </c>
      <c r="BF889" s="101" t="str">
        <f t="array" ref="BF889">IF($AY889,STDEVA(IF(G4SelectionMask="x",IF(INDEX(RawDataRefData,$E889,0)&gt;0,INDEX(RawDataRefData,$E889,0)),"")),"")</f>
        <v/>
      </c>
      <c r="BG889" s="100" t="b">
        <f t="shared" si="332"/>
        <v>0</v>
      </c>
      <c r="BH889" s="100" t="str">
        <f t="array" ref="BH889">IF($BG889,MEDIAN(IF(G5SelectionMask="x",IF(INDEX(RawDataRefData,$E889,0)&gt;0,INDEX(RawDataRefData,$E889,0)),"")),"")</f>
        <v/>
      </c>
      <c r="BI889" s="100" t="str">
        <f t="array" ref="BI889">IF($BG889,QUARTILE(IF(G5SelectionMask="x",IF(INDEX(RawDataRefData,$E889,0)&gt;0,INDEX(RawDataRefData,$E889,0)),""),1),"")</f>
        <v/>
      </c>
      <c r="BJ889" s="100" t="str">
        <f t="array" ref="BJ889">IF($BG889,QUARTILE(IF(G5SelectionMask="x",IF(INDEX(RawDataRefData,$E889,0)&gt;0,INDEX(RawDataRefData,$E889,0)),""),3),"")</f>
        <v/>
      </c>
      <c r="BK889" s="100" t="str">
        <f t="array" ref="BK889">IF($BG889,MIN(IF(G5SelectionMask="x",IF(INDEX(RawDataRefData,$E889,0)&gt;0,INDEX(RawDataRefData,$E889,0)),"")),"")</f>
        <v/>
      </c>
      <c r="BL889" s="100" t="str">
        <f t="array" ref="BL889">IF($BG889,MAX(IF(G5SelectionMask="x",IF(INDEX(RawDataRefData,$E889,0)&gt;0,INDEX(RawDataRefData,$E889,0)),"")),"")</f>
        <v/>
      </c>
      <c r="BM889" s="100" t="str">
        <f t="shared" si="333"/>
        <v/>
      </c>
      <c r="BN889" s="103" t="str">
        <f t="array" ref="BN889">IF($BG889,STDEVA(IF(G5SelectionMask="x",IF(INDEX(RawDataRefData,$E889,0)&gt;0,INDEX(RawDataRefData,$E889,0)),"")),"")</f>
        <v/>
      </c>
      <c r="BO889" s="104"/>
      <c r="BP889" s="105">
        <v>2</v>
      </c>
      <c r="BQ889" s="105">
        <v>3</v>
      </c>
      <c r="BR889" s="105">
        <v>2</v>
      </c>
      <c r="BS889" s="105">
        <v>2</v>
      </c>
      <c r="BT889" s="105">
        <v>4</v>
      </c>
      <c r="BU889" s="105">
        <v>4</v>
      </c>
      <c r="BV889" s="105">
        <v>1</v>
      </c>
      <c r="BW889" s="105">
        <v>1</v>
      </c>
      <c r="BX889" s="105">
        <v>1</v>
      </c>
      <c r="BY889" s="105">
        <v>2</v>
      </c>
      <c r="BZ889" s="105">
        <v>3</v>
      </c>
      <c r="CA889" s="105">
        <v>2</v>
      </c>
      <c r="CB889" s="105">
        <v>1</v>
      </c>
      <c r="CC889" s="105">
        <v>4</v>
      </c>
      <c r="CD889" s="105">
        <v>1</v>
      </c>
    </row>
    <row r="890" spans="1:82" x14ac:dyDescent="0.2">
      <c r="A890" s="33">
        <f t="shared" si="264"/>
        <v>0</v>
      </c>
      <c r="B890" s="218"/>
      <c r="C890" s="215"/>
      <c r="D890" s="224"/>
      <c r="E890" s="72">
        <f t="shared" si="326"/>
        <v>881</v>
      </c>
      <c r="F890" s="9" t="s">
        <v>1133</v>
      </c>
      <c r="H890" s="9" t="s">
        <v>219</v>
      </c>
      <c r="I890" s="9" t="s">
        <v>342</v>
      </c>
      <c r="J890" s="9" t="s">
        <v>1860</v>
      </c>
      <c r="K890" s="100">
        <f t="shared" si="311"/>
        <v>1</v>
      </c>
      <c r="L890" s="100"/>
      <c r="M890" s="100"/>
      <c r="N890" s="100"/>
      <c r="O890" s="100"/>
      <c r="P890" s="101">
        <f t="shared" si="312"/>
        <v>2</v>
      </c>
      <c r="Q890" s="102">
        <f t="shared" si="313"/>
        <v>1</v>
      </c>
      <c r="R890" s="102">
        <f t="shared" si="314"/>
        <v>2</v>
      </c>
      <c r="S890" s="102">
        <f t="shared" si="315"/>
        <v>4</v>
      </c>
      <c r="T890" s="102">
        <f t="shared" si="316"/>
        <v>3</v>
      </c>
      <c r="U890" s="102">
        <f t="shared" si="317"/>
        <v>2</v>
      </c>
      <c r="V890" s="102">
        <f t="shared" si="318"/>
        <v>2</v>
      </c>
      <c r="W890" s="102">
        <f t="shared" si="319"/>
        <v>2</v>
      </c>
      <c r="X890" s="102">
        <f t="shared" si="320"/>
        <v>2</v>
      </c>
      <c r="Y890" s="102">
        <f t="shared" si="321"/>
        <v>3</v>
      </c>
      <c r="Z890" s="102">
        <f t="shared" si="322"/>
        <v>4</v>
      </c>
      <c r="AA890" s="100" t="b">
        <f t="shared" si="323"/>
        <v>1</v>
      </c>
      <c r="AB890" s="100">
        <f t="array" ref="AB890">IF($AA890,MEDIAN(IF(G1SelectionMask="x",IF(INDEX(RawDataRefData,$E890,0)&gt;0,INDEX(RawDataRefData,$E890,0)),"")),"")</f>
        <v>2</v>
      </c>
      <c r="AC890" s="100">
        <f t="array" ref="AC890">IF($AA890,QUARTILE(IF(G1SelectionMask="x",IF(INDEX(RawDataRefData,$E890,0)&gt;0,INDEX(RawDataRefData,$E890,0)),""),1),"")</f>
        <v>2</v>
      </c>
      <c r="AD890" s="100">
        <f t="array" ref="AD890">IF($AA890,QUARTILE(IF(G1SelectionMask="x",IF(INDEX(RawDataRefData,$E890,0)&gt;0,INDEX(RawDataRefData,$E890,0)),""),3),"")</f>
        <v>3</v>
      </c>
      <c r="AE890" s="100">
        <f t="array" ref="AE890">IF($AA890,MIN(IF(G1SelectionMask="x",IF(INDEX(RawDataRefData,$E890,0)&gt;0,INDEX(RawDataRefData,$E890,0)),"")),"")</f>
        <v>1</v>
      </c>
      <c r="AF890" s="100">
        <f t="array" ref="AF890">IF($AA890,MAX(IF(G1SelectionMask="x",IF(INDEX(RawDataRefData,$E890,0)&gt;0,INDEX(RawDataRefData,$E890,0)),"")),"")</f>
        <v>4</v>
      </c>
      <c r="AG890" s="100">
        <f t="shared" si="324"/>
        <v>2.4545454545454546</v>
      </c>
      <c r="AH890" s="100">
        <f t="array" ref="AH890">IF($AA890,STDEVA(IF(G1SelectionMask="x",IF(INDEX(RawDataRefData,$E890,0)&gt;0,INDEX(RawDataRefData,$E890,0)),"")),"")</f>
        <v>0.93419873299382794</v>
      </c>
      <c r="AI890" s="101" t="b">
        <f t="shared" si="325"/>
        <v>1</v>
      </c>
      <c r="AJ890" s="101">
        <f t="array" ref="AJ890">IF($AI890,MEDIAN(IF(G2SelectionMask="x",IF(INDEX(RawDataRefData,$E890,0)&gt;0,INDEX(RawDataRefData,$E890,0)),"")),"")</f>
        <v>2</v>
      </c>
      <c r="AK890" s="101">
        <f t="array" ref="AK890">IF($AI890,QUARTILE(IF(G2SelectionMask="x",IF(INDEX(RawDataRefData,$E890,0)&gt;0,INDEX(RawDataRefData,$E890,0)),""),1),"")</f>
        <v>1.5</v>
      </c>
      <c r="AL890" s="101">
        <f t="array" ref="AL890">IF($AI890,QUARTILE(IF(G2SelectionMask="x",IF(INDEX(RawDataRefData,$E890,0)&gt;0,INDEX(RawDataRefData,$E890,0)),""),3),"")</f>
        <v>3.5</v>
      </c>
      <c r="AM890" s="101">
        <f t="array" ref="AM890">IF($AI890,MIN(IF(G2SelectionMask="x",IF(INDEX(RawDataRefData,$E890,0)&gt;0,INDEX(RawDataRefData,$E890,0)),"")),"")</f>
        <v>1</v>
      </c>
      <c r="AN890" s="101">
        <f t="array" ref="AN890">IF($AI890,MAX(IF(G2SelectionMask="x",IF(INDEX(RawDataRefData,$E890,0)&gt;0,INDEX(RawDataRefData,$E890,0)),"")),"")</f>
        <v>4</v>
      </c>
      <c r="AO890" s="101">
        <f t="shared" si="327"/>
        <v>2.4545454545454546</v>
      </c>
      <c r="AP890" s="101">
        <f t="array" ref="AP890">IF($AI890,STDEVA(IF(G2SelectionMask="x",IF(INDEX(RawDataRefData,$E890,0)&gt;0,INDEX(RawDataRefData,$E890,0)),"")),"")</f>
        <v>1.213559752433836</v>
      </c>
      <c r="AQ890" s="100" t="b">
        <f t="shared" si="328"/>
        <v>0</v>
      </c>
      <c r="AR890" s="100" t="str">
        <f t="array" ref="AR890">IF($AQ890,MEDIAN(IF(G3SelectionMask="x",IF(INDEX(RawDataRefData,$E890,0)&gt;0,INDEX(RawDataRefData,$E890,0)),"")),"")</f>
        <v/>
      </c>
      <c r="AS890" s="100" t="str">
        <f t="array" ref="AS890">IF($AQ890,QUARTILE(IF(G3SelectionMask="x",IF(INDEX(RawDataRefData,$E890,0)&gt;0,INDEX(RawDataRefData,$E890,0)),""),1),"")</f>
        <v/>
      </c>
      <c r="AT890" s="100" t="str">
        <f t="array" ref="AT890">IF($AQ890,QUARTILE(IF(G3SelectionMask="x",IF(INDEX(RawDataRefData,$E890,0)&gt;0,INDEX(RawDataRefData,$E890,0)),""),3),"")</f>
        <v/>
      </c>
      <c r="AU890" s="100" t="str">
        <f t="array" ref="AU890">IF($AQ890,MIN(IF(G3SelectionMask="x",IF(INDEX(RawDataRefData,$E890,0)&gt;0,INDEX(RawDataRefData,$E890,0)),"")),"")</f>
        <v/>
      </c>
      <c r="AV890" s="100" t="str">
        <f t="array" ref="AV890">IF($AQ890,MAX(IF(G3SelectionMask="x",IF(INDEX(RawDataRefData,$E890,0)&gt;0,INDEX(RawDataRefData,$E890,0)),"")),"")</f>
        <v/>
      </c>
      <c r="AW890" s="100" t="str">
        <f t="shared" si="329"/>
        <v/>
      </c>
      <c r="AX890" s="100" t="str">
        <f t="array" ref="AX890">IF($AQ890,STDEVA(IF(G3SelectionMask="x",IF(INDEX(RawDataRefData,$E890,0)&gt;0,INDEX(RawDataRefData,$E890,0)),"")),"")</f>
        <v/>
      </c>
      <c r="AY890" s="101" t="b">
        <f t="shared" si="330"/>
        <v>0</v>
      </c>
      <c r="AZ890" s="101" t="str">
        <f t="array" ref="AZ890">IF($AY890,MEDIAN(IF(G4SelectionMask="x",IF(INDEX(RawDataRefData,$E890,0)&gt;0,INDEX(RawDataRefData,$E890,0)),"")),"")</f>
        <v/>
      </c>
      <c r="BA890" s="101" t="str">
        <f t="array" ref="BA890">IF($AY890,QUARTILE(IF(G4SelectionMask="x",IF(INDEX(RawDataRefData,$E890,0)&gt;0,INDEX(RawDataRefData,$E890,0)),""),1),"")</f>
        <v/>
      </c>
      <c r="BB890" s="101" t="str">
        <f t="array" ref="BB890">IF($AY890,QUARTILE(IF(G4SelectionMask="x",IF(INDEX(RawDataRefData,$E890,0)&gt;0,INDEX(RawDataRefData,$E890,0)),""),3),"")</f>
        <v/>
      </c>
      <c r="BC890" s="101" t="str">
        <f t="array" ref="BC890">IF($AY890,MIN(IF(G4SelectionMask="x",IF(INDEX(RawDataRefData,$E890,0)&gt;0,INDEX(RawDataRefData,$E890,0)),"")),"")</f>
        <v/>
      </c>
      <c r="BD890" s="101" t="str">
        <f t="array" ref="BD890">IF($AY890,MAX(IF(G4SelectionMask="x",IF(INDEX(RawDataRefData,$E890,0)&gt;0,INDEX(RawDataRefData,$E890,0)),"")),"")</f>
        <v/>
      </c>
      <c r="BE890" s="101" t="str">
        <f t="shared" si="331"/>
        <v/>
      </c>
      <c r="BF890" s="101" t="str">
        <f t="array" ref="BF890">IF($AY890,STDEVA(IF(G4SelectionMask="x",IF(INDEX(RawDataRefData,$E890,0)&gt;0,INDEX(RawDataRefData,$E890,0)),"")),"")</f>
        <v/>
      </c>
      <c r="BG890" s="100" t="b">
        <f t="shared" si="332"/>
        <v>0</v>
      </c>
      <c r="BH890" s="100" t="str">
        <f t="array" ref="BH890">IF($BG890,MEDIAN(IF(G5SelectionMask="x",IF(INDEX(RawDataRefData,$E890,0)&gt;0,INDEX(RawDataRefData,$E890,0)),"")),"")</f>
        <v/>
      </c>
      <c r="BI890" s="100" t="str">
        <f t="array" ref="BI890">IF($BG890,QUARTILE(IF(G5SelectionMask="x",IF(INDEX(RawDataRefData,$E890,0)&gt;0,INDEX(RawDataRefData,$E890,0)),""),1),"")</f>
        <v/>
      </c>
      <c r="BJ890" s="100" t="str">
        <f t="array" ref="BJ890">IF($BG890,QUARTILE(IF(G5SelectionMask="x",IF(INDEX(RawDataRefData,$E890,0)&gt;0,INDEX(RawDataRefData,$E890,0)),""),3),"")</f>
        <v/>
      </c>
      <c r="BK890" s="100" t="str">
        <f t="array" ref="BK890">IF($BG890,MIN(IF(G5SelectionMask="x",IF(INDEX(RawDataRefData,$E890,0)&gt;0,INDEX(RawDataRefData,$E890,0)),"")),"")</f>
        <v/>
      </c>
      <c r="BL890" s="100" t="str">
        <f t="array" ref="BL890">IF($BG890,MAX(IF(G5SelectionMask="x",IF(INDEX(RawDataRefData,$E890,0)&gt;0,INDEX(RawDataRefData,$E890,0)),"")),"")</f>
        <v/>
      </c>
      <c r="BM890" s="100" t="str">
        <f t="shared" si="333"/>
        <v/>
      </c>
      <c r="BN890" s="103" t="str">
        <f t="array" ref="BN890">IF($BG890,STDEVA(IF(G5SelectionMask="x",IF(INDEX(RawDataRefData,$E890,0)&gt;0,INDEX(RawDataRefData,$E890,0)),"")),"")</f>
        <v/>
      </c>
      <c r="BO890" s="104"/>
      <c r="BP890" s="105">
        <v>1</v>
      </c>
      <c r="BQ890" s="105">
        <v>2</v>
      </c>
      <c r="BR890" s="105">
        <v>1</v>
      </c>
      <c r="BS890" s="105">
        <v>2</v>
      </c>
      <c r="BT890" s="105">
        <v>4</v>
      </c>
      <c r="BU890" s="105">
        <v>3</v>
      </c>
      <c r="BV890" s="105">
        <v>2</v>
      </c>
      <c r="BW890" s="105">
        <v>2</v>
      </c>
      <c r="BX890" s="105">
        <v>2</v>
      </c>
      <c r="BY890" s="105">
        <v>2</v>
      </c>
      <c r="BZ890" s="105">
        <v>3</v>
      </c>
      <c r="CA890" s="105">
        <v>4</v>
      </c>
      <c r="CB890" s="105">
        <v>1</v>
      </c>
      <c r="CC890" s="105">
        <v>1</v>
      </c>
      <c r="CD890" s="105">
        <v>4</v>
      </c>
    </row>
    <row r="891" spans="1:82" ht="13.5" thickBot="1" x14ac:dyDescent="0.25">
      <c r="A891" s="33">
        <f t="shared" si="264"/>
        <v>0</v>
      </c>
      <c r="B891" s="218"/>
      <c r="C891" s="215"/>
      <c r="D891" s="225"/>
      <c r="E891" s="72">
        <f t="shared" si="326"/>
        <v>882</v>
      </c>
      <c r="F891" s="9" t="s">
        <v>1134</v>
      </c>
      <c r="H891" s="9" t="s">
        <v>219</v>
      </c>
      <c r="I891" s="9" t="s">
        <v>342</v>
      </c>
      <c r="J891" s="9" t="s">
        <v>1860</v>
      </c>
      <c r="K891" s="100">
        <f t="shared" si="311"/>
        <v>4</v>
      </c>
      <c r="L891" s="100"/>
      <c r="M891" s="100"/>
      <c r="N891" s="100"/>
      <c r="O891" s="100"/>
      <c r="P891" s="101">
        <f t="shared" si="312"/>
        <v>1</v>
      </c>
      <c r="Q891" s="102">
        <f t="shared" si="313"/>
        <v>3</v>
      </c>
      <c r="R891" s="102">
        <f t="shared" si="314"/>
        <v>2</v>
      </c>
      <c r="S891" s="102">
        <f t="shared" si="315"/>
        <v>3</v>
      </c>
      <c r="T891" s="102">
        <f t="shared" si="316"/>
        <v>3</v>
      </c>
      <c r="U891" s="102">
        <f t="shared" si="317"/>
        <v>1</v>
      </c>
      <c r="V891" s="102">
        <f t="shared" si="318"/>
        <v>3</v>
      </c>
      <c r="W891" s="102">
        <f t="shared" si="319"/>
        <v>1</v>
      </c>
      <c r="X891" s="102">
        <f t="shared" si="320"/>
        <v>4</v>
      </c>
      <c r="Y891" s="102">
        <f t="shared" si="321"/>
        <v>4</v>
      </c>
      <c r="Z891" s="102">
        <f t="shared" si="322"/>
        <v>4</v>
      </c>
      <c r="AA891" s="100" t="b">
        <f t="shared" si="323"/>
        <v>1</v>
      </c>
      <c r="AB891" s="100">
        <f t="array" ref="AB891">IF($AA891,MEDIAN(IF(G1SelectionMask="x",IF(INDEX(RawDataRefData,$E891,0)&gt;0,INDEX(RawDataRefData,$E891,0)),"")),"")</f>
        <v>3</v>
      </c>
      <c r="AC891" s="100">
        <f t="array" ref="AC891">IF($AA891,QUARTILE(IF(G1SelectionMask="x",IF(INDEX(RawDataRefData,$E891,0)&gt;0,INDEX(RawDataRefData,$E891,0)),""),1),"")</f>
        <v>1.5</v>
      </c>
      <c r="AD891" s="100">
        <f t="array" ref="AD891">IF($AA891,QUARTILE(IF(G1SelectionMask="x",IF(INDEX(RawDataRefData,$E891,0)&gt;0,INDEX(RawDataRefData,$E891,0)),""),3),"")</f>
        <v>3.5</v>
      </c>
      <c r="AE891" s="100">
        <f t="array" ref="AE891">IF($AA891,MIN(IF(G1SelectionMask="x",IF(INDEX(RawDataRefData,$E891,0)&gt;0,INDEX(RawDataRefData,$E891,0)),"")),"")</f>
        <v>1</v>
      </c>
      <c r="AF891" s="100">
        <f t="array" ref="AF891">IF($AA891,MAX(IF(G1SelectionMask="x",IF(INDEX(RawDataRefData,$E891,0)&gt;0,INDEX(RawDataRefData,$E891,0)),"")),"")</f>
        <v>4</v>
      </c>
      <c r="AG891" s="100">
        <f t="shared" si="324"/>
        <v>2.6363636363636362</v>
      </c>
      <c r="AH891" s="100">
        <f t="array" ref="AH891">IF($AA891,STDEVA(IF(G1SelectionMask="x",IF(INDEX(RawDataRefData,$E891,0)&gt;0,INDEX(RawDataRefData,$E891,0)),"")),"")</f>
        <v>1.2060453783110545</v>
      </c>
      <c r="AI891" s="101" t="b">
        <f t="shared" si="325"/>
        <v>1</v>
      </c>
      <c r="AJ891" s="101">
        <f t="array" ref="AJ891">IF($AI891,MEDIAN(IF(G2SelectionMask="x",IF(INDEX(RawDataRefData,$E891,0)&gt;0,INDEX(RawDataRefData,$E891,0)),"")),"")</f>
        <v>3</v>
      </c>
      <c r="AK891" s="101">
        <f t="array" ref="AK891">IF($AI891,QUARTILE(IF(G2SelectionMask="x",IF(INDEX(RawDataRefData,$E891,0)&gt;0,INDEX(RawDataRefData,$E891,0)),""),1),"")</f>
        <v>2.5</v>
      </c>
      <c r="AL891" s="101">
        <f t="array" ref="AL891">IF($AI891,QUARTILE(IF(G2SelectionMask="x",IF(INDEX(RawDataRefData,$E891,0)&gt;0,INDEX(RawDataRefData,$E891,0)),""),3),"")</f>
        <v>3.5</v>
      </c>
      <c r="AM891" s="101">
        <f t="array" ref="AM891">IF($AI891,MIN(IF(G2SelectionMask="x",IF(INDEX(RawDataRefData,$E891,0)&gt;0,INDEX(RawDataRefData,$E891,0)),"")),"")</f>
        <v>1</v>
      </c>
      <c r="AN891" s="101">
        <f t="array" ref="AN891">IF($AI891,MAX(IF(G2SelectionMask="x",IF(INDEX(RawDataRefData,$E891,0)&gt;0,INDEX(RawDataRefData,$E891,0)),"")),"")</f>
        <v>4</v>
      </c>
      <c r="AO891" s="101">
        <f t="shared" si="327"/>
        <v>2.8181818181818183</v>
      </c>
      <c r="AP891" s="101">
        <f t="array" ref="AP891">IF($AI891,STDEVA(IF(G2SelectionMask="x",IF(INDEX(RawDataRefData,$E891,0)&gt;0,INDEX(RawDataRefData,$E891,0)),"")),"")</f>
        <v>1.0787197799411876</v>
      </c>
      <c r="AQ891" s="100" t="b">
        <f t="shared" si="328"/>
        <v>0</v>
      </c>
      <c r="AR891" s="100" t="str">
        <f t="array" ref="AR891">IF($AQ891,MEDIAN(IF(G3SelectionMask="x",IF(INDEX(RawDataRefData,$E891,0)&gt;0,INDEX(RawDataRefData,$E891,0)),"")),"")</f>
        <v/>
      </c>
      <c r="AS891" s="100" t="str">
        <f t="array" ref="AS891">IF($AQ891,QUARTILE(IF(G3SelectionMask="x",IF(INDEX(RawDataRefData,$E891,0)&gt;0,INDEX(RawDataRefData,$E891,0)),""),1),"")</f>
        <v/>
      </c>
      <c r="AT891" s="100" t="str">
        <f t="array" ref="AT891">IF($AQ891,QUARTILE(IF(G3SelectionMask="x",IF(INDEX(RawDataRefData,$E891,0)&gt;0,INDEX(RawDataRefData,$E891,0)),""),3),"")</f>
        <v/>
      </c>
      <c r="AU891" s="100" t="str">
        <f t="array" ref="AU891">IF($AQ891,MIN(IF(G3SelectionMask="x",IF(INDEX(RawDataRefData,$E891,0)&gt;0,INDEX(RawDataRefData,$E891,0)),"")),"")</f>
        <v/>
      </c>
      <c r="AV891" s="100" t="str">
        <f t="array" ref="AV891">IF($AQ891,MAX(IF(G3SelectionMask="x",IF(INDEX(RawDataRefData,$E891,0)&gt;0,INDEX(RawDataRefData,$E891,0)),"")),"")</f>
        <v/>
      </c>
      <c r="AW891" s="100" t="str">
        <f t="shared" si="329"/>
        <v/>
      </c>
      <c r="AX891" s="100" t="str">
        <f t="array" ref="AX891">IF($AQ891,STDEVA(IF(G3SelectionMask="x",IF(INDEX(RawDataRefData,$E891,0)&gt;0,INDEX(RawDataRefData,$E891,0)),"")),"")</f>
        <v/>
      </c>
      <c r="AY891" s="101" t="b">
        <f t="shared" si="330"/>
        <v>0</v>
      </c>
      <c r="AZ891" s="101" t="str">
        <f t="array" ref="AZ891">IF($AY891,MEDIAN(IF(G4SelectionMask="x",IF(INDEX(RawDataRefData,$E891,0)&gt;0,INDEX(RawDataRefData,$E891,0)),"")),"")</f>
        <v/>
      </c>
      <c r="BA891" s="101" t="str">
        <f t="array" ref="BA891">IF($AY891,QUARTILE(IF(G4SelectionMask="x",IF(INDEX(RawDataRefData,$E891,0)&gt;0,INDEX(RawDataRefData,$E891,0)),""),1),"")</f>
        <v/>
      </c>
      <c r="BB891" s="101" t="str">
        <f t="array" ref="BB891">IF($AY891,QUARTILE(IF(G4SelectionMask="x",IF(INDEX(RawDataRefData,$E891,0)&gt;0,INDEX(RawDataRefData,$E891,0)),""),3),"")</f>
        <v/>
      </c>
      <c r="BC891" s="101" t="str">
        <f t="array" ref="BC891">IF($AY891,MIN(IF(G4SelectionMask="x",IF(INDEX(RawDataRefData,$E891,0)&gt;0,INDEX(RawDataRefData,$E891,0)),"")),"")</f>
        <v/>
      </c>
      <c r="BD891" s="101" t="str">
        <f t="array" ref="BD891">IF($AY891,MAX(IF(G4SelectionMask="x",IF(INDEX(RawDataRefData,$E891,0)&gt;0,INDEX(RawDataRefData,$E891,0)),"")),"")</f>
        <v/>
      </c>
      <c r="BE891" s="101" t="str">
        <f t="shared" si="331"/>
        <v/>
      </c>
      <c r="BF891" s="101" t="str">
        <f t="array" ref="BF891">IF($AY891,STDEVA(IF(G4SelectionMask="x",IF(INDEX(RawDataRefData,$E891,0)&gt;0,INDEX(RawDataRefData,$E891,0)),"")),"")</f>
        <v/>
      </c>
      <c r="BG891" s="100" t="b">
        <f t="shared" si="332"/>
        <v>0</v>
      </c>
      <c r="BH891" s="100" t="str">
        <f t="array" ref="BH891">IF($BG891,MEDIAN(IF(G5SelectionMask="x",IF(INDEX(RawDataRefData,$E891,0)&gt;0,INDEX(RawDataRefData,$E891,0)),"")),"")</f>
        <v/>
      </c>
      <c r="BI891" s="100" t="str">
        <f t="array" ref="BI891">IF($BG891,QUARTILE(IF(G5SelectionMask="x",IF(INDEX(RawDataRefData,$E891,0)&gt;0,INDEX(RawDataRefData,$E891,0)),""),1),"")</f>
        <v/>
      </c>
      <c r="BJ891" s="100" t="str">
        <f t="array" ref="BJ891">IF($BG891,QUARTILE(IF(G5SelectionMask="x",IF(INDEX(RawDataRefData,$E891,0)&gt;0,INDEX(RawDataRefData,$E891,0)),""),3),"")</f>
        <v/>
      </c>
      <c r="BK891" s="100" t="str">
        <f t="array" ref="BK891">IF($BG891,MIN(IF(G5SelectionMask="x",IF(INDEX(RawDataRefData,$E891,0)&gt;0,INDEX(RawDataRefData,$E891,0)),"")),"")</f>
        <v/>
      </c>
      <c r="BL891" s="100" t="str">
        <f t="array" ref="BL891">IF($BG891,MAX(IF(G5SelectionMask="x",IF(INDEX(RawDataRefData,$E891,0)&gt;0,INDEX(RawDataRefData,$E891,0)),"")),"")</f>
        <v/>
      </c>
      <c r="BM891" s="100" t="str">
        <f t="shared" si="333"/>
        <v/>
      </c>
      <c r="BN891" s="103" t="str">
        <f t="array" ref="BN891">IF($BG891,STDEVA(IF(G5SelectionMask="x",IF(INDEX(RawDataRefData,$E891,0)&gt;0,INDEX(RawDataRefData,$E891,0)),"")),"")</f>
        <v/>
      </c>
      <c r="BO891" s="104"/>
      <c r="BP891" s="105">
        <v>4</v>
      </c>
      <c r="BQ891" s="105">
        <v>1</v>
      </c>
      <c r="BR891" s="105">
        <v>3</v>
      </c>
      <c r="BS891" s="105">
        <v>2</v>
      </c>
      <c r="BT891" s="105">
        <v>3</v>
      </c>
      <c r="BU891" s="105">
        <v>3</v>
      </c>
      <c r="BV891" s="105">
        <v>1</v>
      </c>
      <c r="BW891" s="105">
        <v>3</v>
      </c>
      <c r="BX891" s="105">
        <v>1</v>
      </c>
      <c r="BY891" s="105">
        <v>4</v>
      </c>
      <c r="BZ891" s="105">
        <v>4</v>
      </c>
      <c r="CA891" s="105">
        <v>4</v>
      </c>
      <c r="CB891" s="105">
        <v>2</v>
      </c>
      <c r="CC891" s="105">
        <v>3</v>
      </c>
      <c r="CD891" s="105">
        <v>4</v>
      </c>
    </row>
    <row r="892" spans="1:82" x14ac:dyDescent="0.2">
      <c r="A892" s="33">
        <f t="shared" si="264"/>
        <v>0</v>
      </c>
      <c r="B892" s="218"/>
      <c r="C892" s="215"/>
      <c r="D892" s="223" t="s">
        <v>1218</v>
      </c>
      <c r="E892" s="72">
        <f t="shared" si="326"/>
        <v>883</v>
      </c>
      <c r="F892" s="9" t="s">
        <v>1135</v>
      </c>
      <c r="H892" s="9" t="s">
        <v>1212</v>
      </c>
      <c r="I892" s="9" t="s">
        <v>342</v>
      </c>
      <c r="J892" s="9" t="s">
        <v>1861</v>
      </c>
      <c r="K892" s="100">
        <f t="shared" si="311"/>
        <v>1</v>
      </c>
      <c r="L892" s="100"/>
      <c r="M892" s="100"/>
      <c r="N892" s="100"/>
      <c r="O892" s="100"/>
      <c r="P892" s="101">
        <f t="shared" si="312"/>
        <v>1</v>
      </c>
      <c r="Q892" s="102">
        <f t="shared" si="313"/>
        <v>4</v>
      </c>
      <c r="R892" s="102">
        <f t="shared" si="314"/>
        <v>3</v>
      </c>
      <c r="S892" s="102">
        <f t="shared" si="315"/>
        <v>4</v>
      </c>
      <c r="T892" s="102">
        <f t="shared" si="316"/>
        <v>1</v>
      </c>
      <c r="U892" s="102">
        <f t="shared" si="317"/>
        <v>4</v>
      </c>
      <c r="V892" s="102">
        <f t="shared" si="318"/>
        <v>1</v>
      </c>
      <c r="W892" s="102">
        <f t="shared" si="319"/>
        <v>2</v>
      </c>
      <c r="X892" s="102">
        <f t="shared" si="320"/>
        <v>2</v>
      </c>
      <c r="Y892" s="102">
        <f t="shared" si="321"/>
        <v>3</v>
      </c>
      <c r="Z892" s="102">
        <f t="shared" si="322"/>
        <v>1</v>
      </c>
      <c r="AA892" s="100" t="b">
        <f t="shared" si="323"/>
        <v>1</v>
      </c>
      <c r="AB892" s="100">
        <f t="array" ref="AB892">IF($AA892,MEDIAN(IF(G1SelectionMask="x",IF(INDEX(RawDataRefData,$E892,0)&gt;0,INDEX(RawDataRefData,$E892,0)),"")),"")</f>
        <v>2</v>
      </c>
      <c r="AC892" s="100">
        <f t="array" ref="AC892">IF($AA892,QUARTILE(IF(G1SelectionMask="x",IF(INDEX(RawDataRefData,$E892,0)&gt;0,INDEX(RawDataRefData,$E892,0)),""),1),"")</f>
        <v>1</v>
      </c>
      <c r="AD892" s="100">
        <f t="array" ref="AD892">IF($AA892,QUARTILE(IF(G1SelectionMask="x",IF(INDEX(RawDataRefData,$E892,0)&gt;0,INDEX(RawDataRefData,$E892,0)),""),3),"")</f>
        <v>3.5</v>
      </c>
      <c r="AE892" s="100">
        <f t="array" ref="AE892">IF($AA892,MIN(IF(G1SelectionMask="x",IF(INDEX(RawDataRefData,$E892,0)&gt;0,INDEX(RawDataRefData,$E892,0)),"")),"")</f>
        <v>1</v>
      </c>
      <c r="AF892" s="100">
        <f t="array" ref="AF892">IF($AA892,MAX(IF(G1SelectionMask="x",IF(INDEX(RawDataRefData,$E892,0)&gt;0,INDEX(RawDataRefData,$E892,0)),"")),"")</f>
        <v>4</v>
      </c>
      <c r="AG892" s="100">
        <f t="shared" si="324"/>
        <v>2.3636363636363638</v>
      </c>
      <c r="AH892" s="100">
        <f t="array" ref="AH892">IF($AA892,STDEVA(IF(G1SelectionMask="x",IF(INDEX(RawDataRefData,$E892,0)&gt;0,INDEX(RawDataRefData,$E892,0)),"")),"")</f>
        <v>1.2862913567871996</v>
      </c>
      <c r="AI892" s="101" t="b">
        <f t="shared" si="325"/>
        <v>1</v>
      </c>
      <c r="AJ892" s="101">
        <f t="array" ref="AJ892">IF($AI892,MEDIAN(IF(G2SelectionMask="x",IF(INDEX(RawDataRefData,$E892,0)&gt;0,INDEX(RawDataRefData,$E892,0)),"")),"")</f>
        <v>1</v>
      </c>
      <c r="AK892" s="101">
        <f t="array" ref="AK892">IF($AI892,QUARTILE(IF(G2SelectionMask="x",IF(INDEX(RawDataRefData,$E892,0)&gt;0,INDEX(RawDataRefData,$E892,0)),""),1),"")</f>
        <v>1</v>
      </c>
      <c r="AL892" s="101">
        <f t="array" ref="AL892">IF($AI892,QUARTILE(IF(G2SelectionMask="x",IF(INDEX(RawDataRefData,$E892,0)&gt;0,INDEX(RawDataRefData,$E892,0)),""),3),"")</f>
        <v>2.5</v>
      </c>
      <c r="AM892" s="101">
        <f t="array" ref="AM892">IF($AI892,MIN(IF(G2SelectionMask="x",IF(INDEX(RawDataRefData,$E892,0)&gt;0,INDEX(RawDataRefData,$E892,0)),"")),"")</f>
        <v>1</v>
      </c>
      <c r="AN892" s="101">
        <f t="array" ref="AN892">IF($AI892,MAX(IF(G2SelectionMask="x",IF(INDEX(RawDataRefData,$E892,0)&gt;0,INDEX(RawDataRefData,$E892,0)),"")),"")</f>
        <v>4</v>
      </c>
      <c r="AO892" s="101">
        <f t="shared" si="327"/>
        <v>1.8181818181818181</v>
      </c>
      <c r="AP892" s="101">
        <f t="array" ref="AP892">IF($AI892,STDEVA(IF(G2SelectionMask="x",IF(INDEX(RawDataRefData,$E892,0)&gt;0,INDEX(RawDataRefData,$E892,0)),"")),"")</f>
        <v>1.2504544628399561</v>
      </c>
      <c r="AQ892" s="100" t="b">
        <f t="shared" si="328"/>
        <v>0</v>
      </c>
      <c r="AR892" s="100" t="str">
        <f t="array" ref="AR892">IF($AQ892,MEDIAN(IF(G3SelectionMask="x",IF(INDEX(RawDataRefData,$E892,0)&gt;0,INDEX(RawDataRefData,$E892,0)),"")),"")</f>
        <v/>
      </c>
      <c r="AS892" s="100" t="str">
        <f t="array" ref="AS892">IF($AQ892,QUARTILE(IF(G3SelectionMask="x",IF(INDEX(RawDataRefData,$E892,0)&gt;0,INDEX(RawDataRefData,$E892,0)),""),1),"")</f>
        <v/>
      </c>
      <c r="AT892" s="100" t="str">
        <f t="array" ref="AT892">IF($AQ892,QUARTILE(IF(G3SelectionMask="x",IF(INDEX(RawDataRefData,$E892,0)&gt;0,INDEX(RawDataRefData,$E892,0)),""),3),"")</f>
        <v/>
      </c>
      <c r="AU892" s="100" t="str">
        <f t="array" ref="AU892">IF($AQ892,MIN(IF(G3SelectionMask="x",IF(INDEX(RawDataRefData,$E892,0)&gt;0,INDEX(RawDataRefData,$E892,0)),"")),"")</f>
        <v/>
      </c>
      <c r="AV892" s="100" t="str">
        <f t="array" ref="AV892">IF($AQ892,MAX(IF(G3SelectionMask="x",IF(INDEX(RawDataRefData,$E892,0)&gt;0,INDEX(RawDataRefData,$E892,0)),"")),"")</f>
        <v/>
      </c>
      <c r="AW892" s="100" t="str">
        <f t="shared" si="329"/>
        <v/>
      </c>
      <c r="AX892" s="100" t="str">
        <f t="array" ref="AX892">IF($AQ892,STDEVA(IF(G3SelectionMask="x",IF(INDEX(RawDataRefData,$E892,0)&gt;0,INDEX(RawDataRefData,$E892,0)),"")),"")</f>
        <v/>
      </c>
      <c r="AY892" s="101" t="b">
        <f t="shared" si="330"/>
        <v>0</v>
      </c>
      <c r="AZ892" s="101" t="str">
        <f t="array" ref="AZ892">IF($AY892,MEDIAN(IF(G4SelectionMask="x",IF(INDEX(RawDataRefData,$E892,0)&gt;0,INDEX(RawDataRefData,$E892,0)),"")),"")</f>
        <v/>
      </c>
      <c r="BA892" s="101" t="str">
        <f t="array" ref="BA892">IF($AY892,QUARTILE(IF(G4SelectionMask="x",IF(INDEX(RawDataRefData,$E892,0)&gt;0,INDEX(RawDataRefData,$E892,0)),""),1),"")</f>
        <v/>
      </c>
      <c r="BB892" s="101" t="str">
        <f t="array" ref="BB892">IF($AY892,QUARTILE(IF(G4SelectionMask="x",IF(INDEX(RawDataRefData,$E892,0)&gt;0,INDEX(RawDataRefData,$E892,0)),""),3),"")</f>
        <v/>
      </c>
      <c r="BC892" s="101" t="str">
        <f t="array" ref="BC892">IF($AY892,MIN(IF(G4SelectionMask="x",IF(INDEX(RawDataRefData,$E892,0)&gt;0,INDEX(RawDataRefData,$E892,0)),"")),"")</f>
        <v/>
      </c>
      <c r="BD892" s="101" t="str">
        <f t="array" ref="BD892">IF($AY892,MAX(IF(G4SelectionMask="x",IF(INDEX(RawDataRefData,$E892,0)&gt;0,INDEX(RawDataRefData,$E892,0)),"")),"")</f>
        <v/>
      </c>
      <c r="BE892" s="101" t="str">
        <f t="shared" si="331"/>
        <v/>
      </c>
      <c r="BF892" s="101" t="str">
        <f t="array" ref="BF892">IF($AY892,STDEVA(IF(G4SelectionMask="x",IF(INDEX(RawDataRefData,$E892,0)&gt;0,INDEX(RawDataRefData,$E892,0)),"")),"")</f>
        <v/>
      </c>
      <c r="BG892" s="100" t="b">
        <f t="shared" si="332"/>
        <v>0</v>
      </c>
      <c r="BH892" s="100" t="str">
        <f t="array" ref="BH892">IF($BG892,MEDIAN(IF(G5SelectionMask="x",IF(INDEX(RawDataRefData,$E892,0)&gt;0,INDEX(RawDataRefData,$E892,0)),"")),"")</f>
        <v/>
      </c>
      <c r="BI892" s="100" t="str">
        <f t="array" ref="BI892">IF($BG892,QUARTILE(IF(G5SelectionMask="x",IF(INDEX(RawDataRefData,$E892,0)&gt;0,INDEX(RawDataRefData,$E892,0)),""),1),"")</f>
        <v/>
      </c>
      <c r="BJ892" s="100" t="str">
        <f t="array" ref="BJ892">IF($BG892,QUARTILE(IF(G5SelectionMask="x",IF(INDEX(RawDataRefData,$E892,0)&gt;0,INDEX(RawDataRefData,$E892,0)),""),3),"")</f>
        <v/>
      </c>
      <c r="BK892" s="100" t="str">
        <f t="array" ref="BK892">IF($BG892,MIN(IF(G5SelectionMask="x",IF(INDEX(RawDataRefData,$E892,0)&gt;0,INDEX(RawDataRefData,$E892,0)),"")),"")</f>
        <v/>
      </c>
      <c r="BL892" s="100" t="str">
        <f t="array" ref="BL892">IF($BG892,MAX(IF(G5SelectionMask="x",IF(INDEX(RawDataRefData,$E892,0)&gt;0,INDEX(RawDataRefData,$E892,0)),"")),"")</f>
        <v/>
      </c>
      <c r="BM892" s="100" t="str">
        <f t="shared" si="333"/>
        <v/>
      </c>
      <c r="BN892" s="103" t="str">
        <f t="array" ref="BN892">IF($BG892,STDEVA(IF(G5SelectionMask="x",IF(INDEX(RawDataRefData,$E892,0)&gt;0,INDEX(RawDataRefData,$E892,0)),"")),"")</f>
        <v/>
      </c>
      <c r="BO892" s="104"/>
      <c r="BP892" s="105">
        <v>1</v>
      </c>
      <c r="BQ892" s="105">
        <v>1</v>
      </c>
      <c r="BR892" s="105">
        <v>4</v>
      </c>
      <c r="BS892" s="105">
        <v>3</v>
      </c>
      <c r="BT892" s="105">
        <v>4</v>
      </c>
      <c r="BU892" s="105">
        <v>1</v>
      </c>
      <c r="BV892" s="105">
        <v>4</v>
      </c>
      <c r="BW892" s="105">
        <v>1</v>
      </c>
      <c r="BX892" s="105">
        <v>2</v>
      </c>
      <c r="BY892" s="105">
        <v>2</v>
      </c>
      <c r="BZ892" s="105">
        <v>3</v>
      </c>
      <c r="CA892" s="105">
        <v>1</v>
      </c>
      <c r="CB892" s="105">
        <v>1</v>
      </c>
      <c r="CC892" s="105">
        <v>1</v>
      </c>
      <c r="CD892" s="105">
        <v>1</v>
      </c>
    </row>
    <row r="893" spans="1:82" x14ac:dyDescent="0.2">
      <c r="A893" s="33">
        <f t="shared" si="264"/>
        <v>0</v>
      </c>
      <c r="B893" s="218"/>
      <c r="C893" s="215"/>
      <c r="D893" s="224"/>
      <c r="E893" s="72">
        <f t="shared" si="326"/>
        <v>884</v>
      </c>
      <c r="F893" s="9" t="s">
        <v>1136</v>
      </c>
      <c r="H893" s="9" t="s">
        <v>1212</v>
      </c>
      <c r="I893" s="9" t="s">
        <v>342</v>
      </c>
      <c r="J893" s="9" t="s">
        <v>1861</v>
      </c>
      <c r="K893" s="100">
        <f t="shared" si="311"/>
        <v>1</v>
      </c>
      <c r="L893" s="100"/>
      <c r="M893" s="100"/>
      <c r="N893" s="100"/>
      <c r="O893" s="100"/>
      <c r="P893" s="101">
        <f t="shared" si="312"/>
        <v>3</v>
      </c>
      <c r="Q893" s="102">
        <f t="shared" si="313"/>
        <v>1</v>
      </c>
      <c r="R893" s="102">
        <f t="shared" si="314"/>
        <v>2</v>
      </c>
      <c r="S893" s="102">
        <f t="shared" si="315"/>
        <v>4</v>
      </c>
      <c r="T893" s="102">
        <f t="shared" si="316"/>
        <v>3</v>
      </c>
      <c r="U893" s="102">
        <f t="shared" si="317"/>
        <v>4</v>
      </c>
      <c r="V893" s="102">
        <f t="shared" si="318"/>
        <v>2</v>
      </c>
      <c r="W893" s="102">
        <f t="shared" si="319"/>
        <v>2</v>
      </c>
      <c r="X893" s="102">
        <f t="shared" si="320"/>
        <v>1</v>
      </c>
      <c r="Y893" s="102">
        <f t="shared" si="321"/>
        <v>2</v>
      </c>
      <c r="Z893" s="102">
        <f t="shared" si="322"/>
        <v>4</v>
      </c>
      <c r="AA893" s="100" t="b">
        <f t="shared" si="323"/>
        <v>1</v>
      </c>
      <c r="AB893" s="100">
        <f t="array" ref="AB893">IF($AA893,MEDIAN(IF(G1SelectionMask="x",IF(INDEX(RawDataRefData,$E893,0)&gt;0,INDEX(RawDataRefData,$E893,0)),"")),"")</f>
        <v>2</v>
      </c>
      <c r="AC893" s="100">
        <f t="array" ref="AC893">IF($AA893,QUARTILE(IF(G1SelectionMask="x",IF(INDEX(RawDataRefData,$E893,0)&gt;0,INDEX(RawDataRefData,$E893,0)),""),1),"")</f>
        <v>2</v>
      </c>
      <c r="AD893" s="100">
        <f t="array" ref="AD893">IF($AA893,QUARTILE(IF(G1SelectionMask="x",IF(INDEX(RawDataRefData,$E893,0)&gt;0,INDEX(RawDataRefData,$E893,0)),""),3),"")</f>
        <v>3.5</v>
      </c>
      <c r="AE893" s="100">
        <f t="array" ref="AE893">IF($AA893,MIN(IF(G1SelectionMask="x",IF(INDEX(RawDataRefData,$E893,0)&gt;0,INDEX(RawDataRefData,$E893,0)),"")),"")</f>
        <v>1</v>
      </c>
      <c r="AF893" s="100">
        <f t="array" ref="AF893">IF($AA893,MAX(IF(G1SelectionMask="x",IF(INDEX(RawDataRefData,$E893,0)&gt;0,INDEX(RawDataRefData,$E893,0)),"")),"")</f>
        <v>4</v>
      </c>
      <c r="AG893" s="100">
        <f t="shared" si="324"/>
        <v>2.5454545454545454</v>
      </c>
      <c r="AH893" s="100">
        <f t="array" ref="AH893">IF($AA893,STDEVA(IF(G1SelectionMask="x",IF(INDEX(RawDataRefData,$E893,0)&gt;0,INDEX(RawDataRefData,$E893,0)),"")),"")</f>
        <v>1.1281521496355327</v>
      </c>
      <c r="AI893" s="101" t="b">
        <f t="shared" si="325"/>
        <v>1</v>
      </c>
      <c r="AJ893" s="101">
        <f t="array" ref="AJ893">IF($AI893,MEDIAN(IF(G2SelectionMask="x",IF(INDEX(RawDataRefData,$E893,0)&gt;0,INDEX(RawDataRefData,$E893,0)),"")),"")</f>
        <v>3</v>
      </c>
      <c r="AK893" s="101">
        <f t="array" ref="AK893">IF($AI893,QUARTILE(IF(G2SelectionMask="x",IF(INDEX(RawDataRefData,$E893,0)&gt;0,INDEX(RawDataRefData,$E893,0)),""),1),"")</f>
        <v>2</v>
      </c>
      <c r="AL893" s="101">
        <f t="array" ref="AL893">IF($AI893,QUARTILE(IF(G2SelectionMask="x",IF(INDEX(RawDataRefData,$E893,0)&gt;0,INDEX(RawDataRefData,$E893,0)),""),3),"")</f>
        <v>3.5</v>
      </c>
      <c r="AM893" s="101">
        <f t="array" ref="AM893">IF($AI893,MIN(IF(G2SelectionMask="x",IF(INDEX(RawDataRefData,$E893,0)&gt;0,INDEX(RawDataRefData,$E893,0)),"")),"")</f>
        <v>1</v>
      </c>
      <c r="AN893" s="101">
        <f t="array" ref="AN893">IF($AI893,MAX(IF(G2SelectionMask="x",IF(INDEX(RawDataRefData,$E893,0)&gt;0,INDEX(RawDataRefData,$E893,0)),"")),"")</f>
        <v>4</v>
      </c>
      <c r="AO893" s="101">
        <f t="shared" si="327"/>
        <v>2.8181818181818183</v>
      </c>
      <c r="AP893" s="101">
        <f t="array" ref="AP893">IF($AI893,STDEVA(IF(G2SelectionMask="x",IF(INDEX(RawDataRefData,$E893,0)&gt;0,INDEX(RawDataRefData,$E893,0)),"")),"")</f>
        <v>0.98164981721404299</v>
      </c>
      <c r="AQ893" s="100" t="b">
        <f t="shared" si="328"/>
        <v>0</v>
      </c>
      <c r="AR893" s="100" t="str">
        <f t="array" ref="AR893">IF($AQ893,MEDIAN(IF(G3SelectionMask="x",IF(INDEX(RawDataRefData,$E893,0)&gt;0,INDEX(RawDataRefData,$E893,0)),"")),"")</f>
        <v/>
      </c>
      <c r="AS893" s="100" t="str">
        <f t="array" ref="AS893">IF($AQ893,QUARTILE(IF(G3SelectionMask="x",IF(INDEX(RawDataRefData,$E893,0)&gt;0,INDEX(RawDataRefData,$E893,0)),""),1),"")</f>
        <v/>
      </c>
      <c r="AT893" s="100" t="str">
        <f t="array" ref="AT893">IF($AQ893,QUARTILE(IF(G3SelectionMask="x",IF(INDEX(RawDataRefData,$E893,0)&gt;0,INDEX(RawDataRefData,$E893,0)),""),3),"")</f>
        <v/>
      </c>
      <c r="AU893" s="100" t="str">
        <f t="array" ref="AU893">IF($AQ893,MIN(IF(G3SelectionMask="x",IF(INDEX(RawDataRefData,$E893,0)&gt;0,INDEX(RawDataRefData,$E893,0)),"")),"")</f>
        <v/>
      </c>
      <c r="AV893" s="100" t="str">
        <f t="array" ref="AV893">IF($AQ893,MAX(IF(G3SelectionMask="x",IF(INDEX(RawDataRefData,$E893,0)&gt;0,INDEX(RawDataRefData,$E893,0)),"")),"")</f>
        <v/>
      </c>
      <c r="AW893" s="100" t="str">
        <f t="shared" si="329"/>
        <v/>
      </c>
      <c r="AX893" s="100" t="str">
        <f t="array" ref="AX893">IF($AQ893,STDEVA(IF(G3SelectionMask="x",IF(INDEX(RawDataRefData,$E893,0)&gt;0,INDEX(RawDataRefData,$E893,0)),"")),"")</f>
        <v/>
      </c>
      <c r="AY893" s="101" t="b">
        <f t="shared" si="330"/>
        <v>0</v>
      </c>
      <c r="AZ893" s="101" t="str">
        <f t="array" ref="AZ893">IF($AY893,MEDIAN(IF(G4SelectionMask="x",IF(INDEX(RawDataRefData,$E893,0)&gt;0,INDEX(RawDataRefData,$E893,0)),"")),"")</f>
        <v/>
      </c>
      <c r="BA893" s="101" t="str">
        <f t="array" ref="BA893">IF($AY893,QUARTILE(IF(G4SelectionMask="x",IF(INDEX(RawDataRefData,$E893,0)&gt;0,INDEX(RawDataRefData,$E893,0)),""),1),"")</f>
        <v/>
      </c>
      <c r="BB893" s="101" t="str">
        <f t="array" ref="BB893">IF($AY893,QUARTILE(IF(G4SelectionMask="x",IF(INDEX(RawDataRefData,$E893,0)&gt;0,INDEX(RawDataRefData,$E893,0)),""),3),"")</f>
        <v/>
      </c>
      <c r="BC893" s="101" t="str">
        <f t="array" ref="BC893">IF($AY893,MIN(IF(G4SelectionMask="x",IF(INDEX(RawDataRefData,$E893,0)&gt;0,INDEX(RawDataRefData,$E893,0)),"")),"")</f>
        <v/>
      </c>
      <c r="BD893" s="101" t="str">
        <f t="array" ref="BD893">IF($AY893,MAX(IF(G4SelectionMask="x",IF(INDEX(RawDataRefData,$E893,0)&gt;0,INDEX(RawDataRefData,$E893,0)),"")),"")</f>
        <v/>
      </c>
      <c r="BE893" s="101" t="str">
        <f t="shared" si="331"/>
        <v/>
      </c>
      <c r="BF893" s="101" t="str">
        <f t="array" ref="BF893">IF($AY893,STDEVA(IF(G4SelectionMask="x",IF(INDEX(RawDataRefData,$E893,0)&gt;0,INDEX(RawDataRefData,$E893,0)),"")),"")</f>
        <v/>
      </c>
      <c r="BG893" s="100" t="b">
        <f t="shared" si="332"/>
        <v>0</v>
      </c>
      <c r="BH893" s="100" t="str">
        <f t="array" ref="BH893">IF($BG893,MEDIAN(IF(G5SelectionMask="x",IF(INDEX(RawDataRefData,$E893,0)&gt;0,INDEX(RawDataRefData,$E893,0)),"")),"")</f>
        <v/>
      </c>
      <c r="BI893" s="100" t="str">
        <f t="array" ref="BI893">IF($BG893,QUARTILE(IF(G5SelectionMask="x",IF(INDEX(RawDataRefData,$E893,0)&gt;0,INDEX(RawDataRefData,$E893,0)),""),1),"")</f>
        <v/>
      </c>
      <c r="BJ893" s="100" t="str">
        <f t="array" ref="BJ893">IF($BG893,QUARTILE(IF(G5SelectionMask="x",IF(INDEX(RawDataRefData,$E893,0)&gt;0,INDEX(RawDataRefData,$E893,0)),""),3),"")</f>
        <v/>
      </c>
      <c r="BK893" s="100" t="str">
        <f t="array" ref="BK893">IF($BG893,MIN(IF(G5SelectionMask="x",IF(INDEX(RawDataRefData,$E893,0)&gt;0,INDEX(RawDataRefData,$E893,0)),"")),"")</f>
        <v/>
      </c>
      <c r="BL893" s="100" t="str">
        <f t="array" ref="BL893">IF($BG893,MAX(IF(G5SelectionMask="x",IF(INDEX(RawDataRefData,$E893,0)&gt;0,INDEX(RawDataRefData,$E893,0)),"")),"")</f>
        <v/>
      </c>
      <c r="BM893" s="100" t="str">
        <f t="shared" si="333"/>
        <v/>
      </c>
      <c r="BN893" s="103" t="str">
        <f t="array" ref="BN893">IF($BG893,STDEVA(IF(G5SelectionMask="x",IF(INDEX(RawDataRefData,$E893,0)&gt;0,INDEX(RawDataRefData,$E893,0)),"")),"")</f>
        <v/>
      </c>
      <c r="BO893" s="104"/>
      <c r="BP893" s="105">
        <v>1</v>
      </c>
      <c r="BQ893" s="105">
        <v>3</v>
      </c>
      <c r="BR893" s="105">
        <v>1</v>
      </c>
      <c r="BS893" s="105">
        <v>2</v>
      </c>
      <c r="BT893" s="105">
        <v>4</v>
      </c>
      <c r="BU893" s="105">
        <v>3</v>
      </c>
      <c r="BV893" s="105">
        <v>4</v>
      </c>
      <c r="BW893" s="105">
        <v>2</v>
      </c>
      <c r="BX893" s="105">
        <v>2</v>
      </c>
      <c r="BY893" s="105">
        <v>1</v>
      </c>
      <c r="BZ893" s="105">
        <v>2</v>
      </c>
      <c r="CA893" s="105">
        <v>4</v>
      </c>
      <c r="CB893" s="105">
        <v>3</v>
      </c>
      <c r="CC893" s="105">
        <v>3</v>
      </c>
      <c r="CD893" s="105">
        <v>4</v>
      </c>
    </row>
    <row r="894" spans="1:82" x14ac:dyDescent="0.2">
      <c r="A894" s="33">
        <f t="shared" si="264"/>
        <v>0</v>
      </c>
      <c r="B894" s="218"/>
      <c r="C894" s="215"/>
      <c r="D894" s="224"/>
      <c r="E894" s="72">
        <f t="shared" si="326"/>
        <v>885</v>
      </c>
      <c r="F894" s="9" t="s">
        <v>1137</v>
      </c>
      <c r="H894" s="9" t="s">
        <v>1212</v>
      </c>
      <c r="I894" s="9" t="s">
        <v>342</v>
      </c>
      <c r="J894" s="9" t="s">
        <v>1861</v>
      </c>
      <c r="K894" s="100">
        <f t="shared" si="311"/>
        <v>1</v>
      </c>
      <c r="L894" s="100"/>
      <c r="M894" s="100"/>
      <c r="N894" s="100"/>
      <c r="O894" s="100"/>
      <c r="P894" s="101">
        <f t="shared" si="312"/>
        <v>4</v>
      </c>
      <c r="Q894" s="102">
        <f t="shared" si="313"/>
        <v>1</v>
      </c>
      <c r="R894" s="102">
        <f t="shared" si="314"/>
        <v>1</v>
      </c>
      <c r="S894" s="102">
        <f t="shared" si="315"/>
        <v>3</v>
      </c>
      <c r="T894" s="102">
        <f t="shared" si="316"/>
        <v>3</v>
      </c>
      <c r="U894" s="102">
        <f t="shared" si="317"/>
        <v>4</v>
      </c>
      <c r="V894" s="102">
        <f t="shared" si="318"/>
        <v>2</v>
      </c>
      <c r="W894" s="102">
        <f t="shared" si="319"/>
        <v>4</v>
      </c>
      <c r="X894" s="102">
        <f t="shared" si="320"/>
        <v>1</v>
      </c>
      <c r="Y894" s="102">
        <f t="shared" si="321"/>
        <v>4</v>
      </c>
      <c r="Z894" s="102">
        <f t="shared" si="322"/>
        <v>1</v>
      </c>
      <c r="AA894" s="100" t="b">
        <f t="shared" si="323"/>
        <v>1</v>
      </c>
      <c r="AB894" s="100">
        <f t="array" ref="AB894">IF($AA894,MEDIAN(IF(G1SelectionMask="x",IF(INDEX(RawDataRefData,$E894,0)&gt;0,INDEX(RawDataRefData,$E894,0)),"")),"")</f>
        <v>3</v>
      </c>
      <c r="AC894" s="100">
        <f t="array" ref="AC894">IF($AA894,QUARTILE(IF(G1SelectionMask="x",IF(INDEX(RawDataRefData,$E894,0)&gt;0,INDEX(RawDataRefData,$E894,0)),""),1),"")</f>
        <v>1</v>
      </c>
      <c r="AD894" s="100">
        <f t="array" ref="AD894">IF($AA894,QUARTILE(IF(G1SelectionMask="x",IF(INDEX(RawDataRefData,$E894,0)&gt;0,INDEX(RawDataRefData,$E894,0)),""),3),"")</f>
        <v>4</v>
      </c>
      <c r="AE894" s="100">
        <f t="array" ref="AE894">IF($AA894,MIN(IF(G1SelectionMask="x",IF(INDEX(RawDataRefData,$E894,0)&gt;0,INDEX(RawDataRefData,$E894,0)),"")),"")</f>
        <v>1</v>
      </c>
      <c r="AF894" s="100">
        <f t="array" ref="AF894">IF($AA894,MAX(IF(G1SelectionMask="x",IF(INDEX(RawDataRefData,$E894,0)&gt;0,INDEX(RawDataRefData,$E894,0)),"")),"")</f>
        <v>4</v>
      </c>
      <c r="AG894" s="100">
        <f t="shared" si="324"/>
        <v>2.5454545454545454</v>
      </c>
      <c r="AH894" s="100">
        <f t="array" ref="AH894">IF($AA894,STDEVA(IF(G1SelectionMask="x",IF(INDEX(RawDataRefData,$E894,0)&gt;0,INDEX(RawDataRefData,$E894,0)),"")),"")</f>
        <v>1.3684762594679067</v>
      </c>
      <c r="AI894" s="101" t="b">
        <f t="shared" si="325"/>
        <v>1</v>
      </c>
      <c r="AJ894" s="101">
        <f t="array" ref="AJ894">IF($AI894,MEDIAN(IF(G2SelectionMask="x",IF(INDEX(RawDataRefData,$E894,0)&gt;0,INDEX(RawDataRefData,$E894,0)),"")),"")</f>
        <v>3</v>
      </c>
      <c r="AK894" s="101">
        <f t="array" ref="AK894">IF($AI894,QUARTILE(IF(G2SelectionMask="x",IF(INDEX(RawDataRefData,$E894,0)&gt;0,INDEX(RawDataRefData,$E894,0)),""),1),"")</f>
        <v>1</v>
      </c>
      <c r="AL894" s="101">
        <f t="array" ref="AL894">IF($AI894,QUARTILE(IF(G2SelectionMask="x",IF(INDEX(RawDataRefData,$E894,0)&gt;0,INDEX(RawDataRefData,$E894,0)),""),3),"")</f>
        <v>3.5</v>
      </c>
      <c r="AM894" s="101">
        <f t="array" ref="AM894">IF($AI894,MIN(IF(G2SelectionMask="x",IF(INDEX(RawDataRefData,$E894,0)&gt;0,INDEX(RawDataRefData,$E894,0)),"")),"")</f>
        <v>1</v>
      </c>
      <c r="AN894" s="101">
        <f t="array" ref="AN894">IF($AI894,MAX(IF(G2SelectionMask="x",IF(INDEX(RawDataRefData,$E894,0)&gt;0,INDEX(RawDataRefData,$E894,0)),"")),"")</f>
        <v>4</v>
      </c>
      <c r="AO894" s="101">
        <f t="shared" si="327"/>
        <v>2.4545454545454546</v>
      </c>
      <c r="AP894" s="101">
        <f t="array" ref="AP894">IF($AI894,STDEVA(IF(G2SelectionMask="x",IF(INDEX(RawDataRefData,$E894,0)&gt;0,INDEX(RawDataRefData,$E894,0)),"")),"")</f>
        <v>1.2933395813657267</v>
      </c>
      <c r="AQ894" s="100" t="b">
        <f t="shared" si="328"/>
        <v>0</v>
      </c>
      <c r="AR894" s="100" t="str">
        <f t="array" ref="AR894">IF($AQ894,MEDIAN(IF(G3SelectionMask="x",IF(INDEX(RawDataRefData,$E894,0)&gt;0,INDEX(RawDataRefData,$E894,0)),"")),"")</f>
        <v/>
      </c>
      <c r="AS894" s="100" t="str">
        <f t="array" ref="AS894">IF($AQ894,QUARTILE(IF(G3SelectionMask="x",IF(INDEX(RawDataRefData,$E894,0)&gt;0,INDEX(RawDataRefData,$E894,0)),""),1),"")</f>
        <v/>
      </c>
      <c r="AT894" s="100" t="str">
        <f t="array" ref="AT894">IF($AQ894,QUARTILE(IF(G3SelectionMask="x",IF(INDEX(RawDataRefData,$E894,0)&gt;0,INDEX(RawDataRefData,$E894,0)),""),3),"")</f>
        <v/>
      </c>
      <c r="AU894" s="100" t="str">
        <f t="array" ref="AU894">IF($AQ894,MIN(IF(G3SelectionMask="x",IF(INDEX(RawDataRefData,$E894,0)&gt;0,INDEX(RawDataRefData,$E894,0)),"")),"")</f>
        <v/>
      </c>
      <c r="AV894" s="100" t="str">
        <f t="array" ref="AV894">IF($AQ894,MAX(IF(G3SelectionMask="x",IF(INDEX(RawDataRefData,$E894,0)&gt;0,INDEX(RawDataRefData,$E894,0)),"")),"")</f>
        <v/>
      </c>
      <c r="AW894" s="100" t="str">
        <f t="shared" si="329"/>
        <v/>
      </c>
      <c r="AX894" s="100" t="str">
        <f t="array" ref="AX894">IF($AQ894,STDEVA(IF(G3SelectionMask="x",IF(INDEX(RawDataRefData,$E894,0)&gt;0,INDEX(RawDataRefData,$E894,0)),"")),"")</f>
        <v/>
      </c>
      <c r="AY894" s="101" t="b">
        <f t="shared" si="330"/>
        <v>0</v>
      </c>
      <c r="AZ894" s="101" t="str">
        <f t="array" ref="AZ894">IF($AY894,MEDIAN(IF(G4SelectionMask="x",IF(INDEX(RawDataRefData,$E894,0)&gt;0,INDEX(RawDataRefData,$E894,0)),"")),"")</f>
        <v/>
      </c>
      <c r="BA894" s="101" t="str">
        <f t="array" ref="BA894">IF($AY894,QUARTILE(IF(G4SelectionMask="x",IF(INDEX(RawDataRefData,$E894,0)&gt;0,INDEX(RawDataRefData,$E894,0)),""),1),"")</f>
        <v/>
      </c>
      <c r="BB894" s="101" t="str">
        <f t="array" ref="BB894">IF($AY894,QUARTILE(IF(G4SelectionMask="x",IF(INDEX(RawDataRefData,$E894,0)&gt;0,INDEX(RawDataRefData,$E894,0)),""),3),"")</f>
        <v/>
      </c>
      <c r="BC894" s="101" t="str">
        <f t="array" ref="BC894">IF($AY894,MIN(IF(G4SelectionMask="x",IF(INDEX(RawDataRefData,$E894,0)&gt;0,INDEX(RawDataRefData,$E894,0)),"")),"")</f>
        <v/>
      </c>
      <c r="BD894" s="101" t="str">
        <f t="array" ref="BD894">IF($AY894,MAX(IF(G4SelectionMask="x",IF(INDEX(RawDataRefData,$E894,0)&gt;0,INDEX(RawDataRefData,$E894,0)),"")),"")</f>
        <v/>
      </c>
      <c r="BE894" s="101" t="str">
        <f t="shared" si="331"/>
        <v/>
      </c>
      <c r="BF894" s="101" t="str">
        <f t="array" ref="BF894">IF($AY894,STDEVA(IF(G4SelectionMask="x",IF(INDEX(RawDataRefData,$E894,0)&gt;0,INDEX(RawDataRefData,$E894,0)),"")),"")</f>
        <v/>
      </c>
      <c r="BG894" s="100" t="b">
        <f t="shared" si="332"/>
        <v>0</v>
      </c>
      <c r="BH894" s="100" t="str">
        <f t="array" ref="BH894">IF($BG894,MEDIAN(IF(G5SelectionMask="x",IF(INDEX(RawDataRefData,$E894,0)&gt;0,INDEX(RawDataRefData,$E894,0)),"")),"")</f>
        <v/>
      </c>
      <c r="BI894" s="100" t="str">
        <f t="array" ref="BI894">IF($BG894,QUARTILE(IF(G5SelectionMask="x",IF(INDEX(RawDataRefData,$E894,0)&gt;0,INDEX(RawDataRefData,$E894,0)),""),1),"")</f>
        <v/>
      </c>
      <c r="BJ894" s="100" t="str">
        <f t="array" ref="BJ894">IF($BG894,QUARTILE(IF(G5SelectionMask="x",IF(INDEX(RawDataRefData,$E894,0)&gt;0,INDEX(RawDataRefData,$E894,0)),""),3),"")</f>
        <v/>
      </c>
      <c r="BK894" s="100" t="str">
        <f t="array" ref="BK894">IF($BG894,MIN(IF(G5SelectionMask="x",IF(INDEX(RawDataRefData,$E894,0)&gt;0,INDEX(RawDataRefData,$E894,0)),"")),"")</f>
        <v/>
      </c>
      <c r="BL894" s="100" t="str">
        <f t="array" ref="BL894">IF($BG894,MAX(IF(G5SelectionMask="x",IF(INDEX(RawDataRefData,$E894,0)&gt;0,INDEX(RawDataRefData,$E894,0)),"")),"")</f>
        <v/>
      </c>
      <c r="BM894" s="100" t="str">
        <f t="shared" si="333"/>
        <v/>
      </c>
      <c r="BN894" s="103" t="str">
        <f t="array" ref="BN894">IF($BG894,STDEVA(IF(G5SelectionMask="x",IF(INDEX(RawDataRefData,$E894,0)&gt;0,INDEX(RawDataRefData,$E894,0)),"")),"")</f>
        <v/>
      </c>
      <c r="BO894" s="104"/>
      <c r="BP894" s="105">
        <v>1</v>
      </c>
      <c r="BQ894" s="105">
        <v>4</v>
      </c>
      <c r="BR894" s="105">
        <v>1</v>
      </c>
      <c r="BS894" s="105">
        <v>1</v>
      </c>
      <c r="BT894" s="105">
        <v>3</v>
      </c>
      <c r="BU894" s="105">
        <v>3</v>
      </c>
      <c r="BV894" s="105">
        <v>4</v>
      </c>
      <c r="BW894" s="105">
        <v>2</v>
      </c>
      <c r="BX894" s="105">
        <v>4</v>
      </c>
      <c r="BY894" s="105">
        <v>1</v>
      </c>
      <c r="BZ894" s="105">
        <v>4</v>
      </c>
      <c r="CA894" s="105">
        <v>1</v>
      </c>
      <c r="CB894" s="105">
        <v>3</v>
      </c>
      <c r="CC894" s="105">
        <v>1</v>
      </c>
      <c r="CD894" s="105">
        <v>1</v>
      </c>
    </row>
    <row r="895" spans="1:82" x14ac:dyDescent="0.2">
      <c r="A895" s="33">
        <f t="shared" si="264"/>
        <v>0</v>
      </c>
      <c r="B895" s="218"/>
      <c r="C895" s="215"/>
      <c r="D895" s="224"/>
      <c r="E895" s="72">
        <f t="shared" si="326"/>
        <v>886</v>
      </c>
      <c r="F895" s="9" t="s">
        <v>1138</v>
      </c>
      <c r="H895" s="9" t="s">
        <v>1212</v>
      </c>
      <c r="I895" s="9" t="s">
        <v>342</v>
      </c>
      <c r="J895" s="9" t="s">
        <v>1861</v>
      </c>
      <c r="K895" s="100">
        <f t="shared" si="311"/>
        <v>2</v>
      </c>
      <c r="L895" s="100"/>
      <c r="M895" s="100"/>
      <c r="N895" s="100"/>
      <c r="O895" s="100"/>
      <c r="P895" s="101">
        <f t="shared" si="312"/>
        <v>2</v>
      </c>
      <c r="Q895" s="102">
        <f t="shared" si="313"/>
        <v>1</v>
      </c>
      <c r="R895" s="102">
        <f t="shared" si="314"/>
        <v>1</v>
      </c>
      <c r="S895" s="102">
        <f t="shared" si="315"/>
        <v>2</v>
      </c>
      <c r="T895" s="102">
        <f t="shared" si="316"/>
        <v>3</v>
      </c>
      <c r="U895" s="102">
        <f t="shared" si="317"/>
        <v>1</v>
      </c>
      <c r="V895" s="102">
        <f t="shared" si="318"/>
        <v>4</v>
      </c>
      <c r="W895" s="102">
        <f t="shared" si="319"/>
        <v>3</v>
      </c>
      <c r="X895" s="102">
        <f t="shared" si="320"/>
        <v>1</v>
      </c>
      <c r="Y895" s="102">
        <f t="shared" si="321"/>
        <v>3</v>
      </c>
      <c r="Z895" s="102">
        <f t="shared" si="322"/>
        <v>1</v>
      </c>
      <c r="AA895" s="100" t="b">
        <f t="shared" si="323"/>
        <v>1</v>
      </c>
      <c r="AB895" s="100">
        <f t="array" ref="AB895">IF($AA895,MEDIAN(IF(G1SelectionMask="x",IF(INDEX(RawDataRefData,$E895,0)&gt;0,INDEX(RawDataRefData,$E895,0)),"")),"")</f>
        <v>2</v>
      </c>
      <c r="AC895" s="100">
        <f t="array" ref="AC895">IF($AA895,QUARTILE(IF(G1SelectionMask="x",IF(INDEX(RawDataRefData,$E895,0)&gt;0,INDEX(RawDataRefData,$E895,0)),""),1),"")</f>
        <v>1</v>
      </c>
      <c r="AD895" s="100">
        <f t="array" ref="AD895">IF($AA895,QUARTILE(IF(G1SelectionMask="x",IF(INDEX(RawDataRefData,$E895,0)&gt;0,INDEX(RawDataRefData,$E895,0)),""),3),"")</f>
        <v>3</v>
      </c>
      <c r="AE895" s="100">
        <f t="array" ref="AE895">IF($AA895,MIN(IF(G1SelectionMask="x",IF(INDEX(RawDataRefData,$E895,0)&gt;0,INDEX(RawDataRefData,$E895,0)),"")),"")</f>
        <v>1</v>
      </c>
      <c r="AF895" s="100">
        <f t="array" ref="AF895">IF($AA895,MAX(IF(G1SelectionMask="x",IF(INDEX(RawDataRefData,$E895,0)&gt;0,INDEX(RawDataRefData,$E895,0)),"")),"")</f>
        <v>4</v>
      </c>
      <c r="AG895" s="100">
        <f t="shared" si="324"/>
        <v>2</v>
      </c>
      <c r="AH895" s="100">
        <f t="array" ref="AH895">IF($AA895,STDEVA(IF(G1SelectionMask="x",IF(INDEX(RawDataRefData,$E895,0)&gt;0,INDEX(RawDataRefData,$E895,0)),"")),"")</f>
        <v>1.0954451150103321</v>
      </c>
      <c r="AI895" s="101" t="b">
        <f t="shared" si="325"/>
        <v>1</v>
      </c>
      <c r="AJ895" s="101">
        <f t="array" ref="AJ895">IF($AI895,MEDIAN(IF(G2SelectionMask="x",IF(INDEX(RawDataRefData,$E895,0)&gt;0,INDEX(RawDataRefData,$E895,0)),"")),"")</f>
        <v>2</v>
      </c>
      <c r="AK895" s="101">
        <f t="array" ref="AK895">IF($AI895,QUARTILE(IF(G2SelectionMask="x",IF(INDEX(RawDataRefData,$E895,0)&gt;0,INDEX(RawDataRefData,$E895,0)),""),1),"")</f>
        <v>1</v>
      </c>
      <c r="AL895" s="101">
        <f t="array" ref="AL895">IF($AI895,QUARTILE(IF(G2SelectionMask="x",IF(INDEX(RawDataRefData,$E895,0)&gt;0,INDEX(RawDataRefData,$E895,0)),""),3),"")</f>
        <v>3</v>
      </c>
      <c r="AM895" s="101">
        <f t="array" ref="AM895">IF($AI895,MIN(IF(G2SelectionMask="x",IF(INDEX(RawDataRefData,$E895,0)&gt;0,INDEX(RawDataRefData,$E895,0)),"")),"")</f>
        <v>1</v>
      </c>
      <c r="AN895" s="101">
        <f t="array" ref="AN895">IF($AI895,MAX(IF(G2SelectionMask="x",IF(INDEX(RawDataRefData,$E895,0)&gt;0,INDEX(RawDataRefData,$E895,0)),"")),"")</f>
        <v>4</v>
      </c>
      <c r="AO895" s="101">
        <f t="shared" si="327"/>
        <v>2.2727272727272729</v>
      </c>
      <c r="AP895" s="101">
        <f t="array" ref="AP895">IF($AI895,STDEVA(IF(G2SelectionMask="x",IF(INDEX(RawDataRefData,$E895,0)&gt;0,INDEX(RawDataRefData,$E895,0)),"")),"")</f>
        <v>1.1908743922772955</v>
      </c>
      <c r="AQ895" s="100" t="b">
        <f t="shared" si="328"/>
        <v>0</v>
      </c>
      <c r="AR895" s="100" t="str">
        <f t="array" ref="AR895">IF($AQ895,MEDIAN(IF(G3SelectionMask="x",IF(INDEX(RawDataRefData,$E895,0)&gt;0,INDEX(RawDataRefData,$E895,0)),"")),"")</f>
        <v/>
      </c>
      <c r="AS895" s="100" t="str">
        <f t="array" ref="AS895">IF($AQ895,QUARTILE(IF(G3SelectionMask="x",IF(INDEX(RawDataRefData,$E895,0)&gt;0,INDEX(RawDataRefData,$E895,0)),""),1),"")</f>
        <v/>
      </c>
      <c r="AT895" s="100" t="str">
        <f t="array" ref="AT895">IF($AQ895,QUARTILE(IF(G3SelectionMask="x",IF(INDEX(RawDataRefData,$E895,0)&gt;0,INDEX(RawDataRefData,$E895,0)),""),3),"")</f>
        <v/>
      </c>
      <c r="AU895" s="100" t="str">
        <f t="array" ref="AU895">IF($AQ895,MIN(IF(G3SelectionMask="x",IF(INDEX(RawDataRefData,$E895,0)&gt;0,INDEX(RawDataRefData,$E895,0)),"")),"")</f>
        <v/>
      </c>
      <c r="AV895" s="100" t="str">
        <f t="array" ref="AV895">IF($AQ895,MAX(IF(G3SelectionMask="x",IF(INDEX(RawDataRefData,$E895,0)&gt;0,INDEX(RawDataRefData,$E895,0)),"")),"")</f>
        <v/>
      </c>
      <c r="AW895" s="100" t="str">
        <f t="shared" si="329"/>
        <v/>
      </c>
      <c r="AX895" s="100" t="str">
        <f t="array" ref="AX895">IF($AQ895,STDEVA(IF(G3SelectionMask="x",IF(INDEX(RawDataRefData,$E895,0)&gt;0,INDEX(RawDataRefData,$E895,0)),"")),"")</f>
        <v/>
      </c>
      <c r="AY895" s="101" t="b">
        <f t="shared" si="330"/>
        <v>0</v>
      </c>
      <c r="AZ895" s="101" t="str">
        <f t="array" ref="AZ895">IF($AY895,MEDIAN(IF(G4SelectionMask="x",IF(INDEX(RawDataRefData,$E895,0)&gt;0,INDEX(RawDataRefData,$E895,0)),"")),"")</f>
        <v/>
      </c>
      <c r="BA895" s="101" t="str">
        <f t="array" ref="BA895">IF($AY895,QUARTILE(IF(G4SelectionMask="x",IF(INDEX(RawDataRefData,$E895,0)&gt;0,INDEX(RawDataRefData,$E895,0)),""),1),"")</f>
        <v/>
      </c>
      <c r="BB895" s="101" t="str">
        <f t="array" ref="BB895">IF($AY895,QUARTILE(IF(G4SelectionMask="x",IF(INDEX(RawDataRefData,$E895,0)&gt;0,INDEX(RawDataRefData,$E895,0)),""),3),"")</f>
        <v/>
      </c>
      <c r="BC895" s="101" t="str">
        <f t="array" ref="BC895">IF($AY895,MIN(IF(G4SelectionMask="x",IF(INDEX(RawDataRefData,$E895,0)&gt;0,INDEX(RawDataRefData,$E895,0)),"")),"")</f>
        <v/>
      </c>
      <c r="BD895" s="101" t="str">
        <f t="array" ref="BD895">IF($AY895,MAX(IF(G4SelectionMask="x",IF(INDEX(RawDataRefData,$E895,0)&gt;0,INDEX(RawDataRefData,$E895,0)),"")),"")</f>
        <v/>
      </c>
      <c r="BE895" s="101" t="str">
        <f t="shared" si="331"/>
        <v/>
      </c>
      <c r="BF895" s="101" t="str">
        <f t="array" ref="BF895">IF($AY895,STDEVA(IF(G4SelectionMask="x",IF(INDEX(RawDataRefData,$E895,0)&gt;0,INDEX(RawDataRefData,$E895,0)),"")),"")</f>
        <v/>
      </c>
      <c r="BG895" s="100" t="b">
        <f t="shared" si="332"/>
        <v>0</v>
      </c>
      <c r="BH895" s="100" t="str">
        <f t="array" ref="BH895">IF($BG895,MEDIAN(IF(G5SelectionMask="x",IF(INDEX(RawDataRefData,$E895,0)&gt;0,INDEX(RawDataRefData,$E895,0)),"")),"")</f>
        <v/>
      </c>
      <c r="BI895" s="100" t="str">
        <f t="array" ref="BI895">IF($BG895,QUARTILE(IF(G5SelectionMask="x",IF(INDEX(RawDataRefData,$E895,0)&gt;0,INDEX(RawDataRefData,$E895,0)),""),1),"")</f>
        <v/>
      </c>
      <c r="BJ895" s="100" t="str">
        <f t="array" ref="BJ895">IF($BG895,QUARTILE(IF(G5SelectionMask="x",IF(INDEX(RawDataRefData,$E895,0)&gt;0,INDEX(RawDataRefData,$E895,0)),""),3),"")</f>
        <v/>
      </c>
      <c r="BK895" s="100" t="str">
        <f t="array" ref="BK895">IF($BG895,MIN(IF(G5SelectionMask="x",IF(INDEX(RawDataRefData,$E895,0)&gt;0,INDEX(RawDataRefData,$E895,0)),"")),"")</f>
        <v/>
      </c>
      <c r="BL895" s="100" t="str">
        <f t="array" ref="BL895">IF($BG895,MAX(IF(G5SelectionMask="x",IF(INDEX(RawDataRefData,$E895,0)&gt;0,INDEX(RawDataRefData,$E895,0)),"")),"")</f>
        <v/>
      </c>
      <c r="BM895" s="100" t="str">
        <f t="shared" si="333"/>
        <v/>
      </c>
      <c r="BN895" s="103" t="str">
        <f t="array" ref="BN895">IF($BG895,STDEVA(IF(G5SelectionMask="x",IF(INDEX(RawDataRefData,$E895,0)&gt;0,INDEX(RawDataRefData,$E895,0)),"")),"")</f>
        <v/>
      </c>
      <c r="BO895" s="104"/>
      <c r="BP895" s="105">
        <v>2</v>
      </c>
      <c r="BQ895" s="105">
        <v>2</v>
      </c>
      <c r="BR895" s="105">
        <v>1</v>
      </c>
      <c r="BS895" s="105">
        <v>1</v>
      </c>
      <c r="BT895" s="105">
        <v>2</v>
      </c>
      <c r="BU895" s="105">
        <v>3</v>
      </c>
      <c r="BV895" s="105">
        <v>1</v>
      </c>
      <c r="BW895" s="105">
        <v>4</v>
      </c>
      <c r="BX895" s="105">
        <v>3</v>
      </c>
      <c r="BY895" s="105">
        <v>1</v>
      </c>
      <c r="BZ895" s="105">
        <v>3</v>
      </c>
      <c r="CA895" s="105">
        <v>1</v>
      </c>
      <c r="CB895" s="105">
        <v>1</v>
      </c>
      <c r="CC895" s="105">
        <v>4</v>
      </c>
      <c r="CD895" s="105">
        <v>1</v>
      </c>
    </row>
    <row r="896" spans="1:82" x14ac:dyDescent="0.2">
      <c r="A896" s="33">
        <f t="shared" si="264"/>
        <v>0</v>
      </c>
      <c r="B896" s="218"/>
      <c r="C896" s="215"/>
      <c r="D896" s="224"/>
      <c r="E896" s="72">
        <f t="shared" si="326"/>
        <v>887</v>
      </c>
      <c r="F896" s="9" t="s">
        <v>1139</v>
      </c>
      <c r="H896" s="9" t="s">
        <v>1212</v>
      </c>
      <c r="I896" s="9" t="s">
        <v>342</v>
      </c>
      <c r="J896" s="9" t="s">
        <v>1861</v>
      </c>
      <c r="K896" s="100">
        <f t="shared" si="311"/>
        <v>2</v>
      </c>
      <c r="L896" s="100"/>
      <c r="M896" s="100"/>
      <c r="N896" s="100"/>
      <c r="O896" s="100"/>
      <c r="P896" s="101">
        <f t="shared" si="312"/>
        <v>4</v>
      </c>
      <c r="Q896" s="102">
        <f t="shared" si="313"/>
        <v>1</v>
      </c>
      <c r="R896" s="102">
        <f t="shared" si="314"/>
        <v>3</v>
      </c>
      <c r="S896" s="102">
        <f t="shared" si="315"/>
        <v>3</v>
      </c>
      <c r="T896" s="102">
        <f t="shared" si="316"/>
        <v>4</v>
      </c>
      <c r="U896" s="102">
        <f t="shared" si="317"/>
        <v>3</v>
      </c>
      <c r="V896" s="102">
        <f t="shared" si="318"/>
        <v>4</v>
      </c>
      <c r="W896" s="102">
        <f t="shared" si="319"/>
        <v>3</v>
      </c>
      <c r="X896" s="102">
        <f t="shared" si="320"/>
        <v>1</v>
      </c>
      <c r="Y896" s="102">
        <f t="shared" si="321"/>
        <v>1</v>
      </c>
      <c r="Z896" s="102">
        <f t="shared" si="322"/>
        <v>3</v>
      </c>
      <c r="AA896" s="100" t="b">
        <f t="shared" si="323"/>
        <v>1</v>
      </c>
      <c r="AB896" s="100">
        <f t="array" ref="AB896">IF($AA896,MEDIAN(IF(G1SelectionMask="x",IF(INDEX(RawDataRefData,$E896,0)&gt;0,INDEX(RawDataRefData,$E896,0)),"")),"")</f>
        <v>3</v>
      </c>
      <c r="AC896" s="100">
        <f t="array" ref="AC896">IF($AA896,QUARTILE(IF(G1SelectionMask="x",IF(INDEX(RawDataRefData,$E896,0)&gt;0,INDEX(RawDataRefData,$E896,0)),""),1),"")</f>
        <v>2</v>
      </c>
      <c r="AD896" s="100">
        <f t="array" ref="AD896">IF($AA896,QUARTILE(IF(G1SelectionMask="x",IF(INDEX(RawDataRefData,$E896,0)&gt;0,INDEX(RawDataRefData,$E896,0)),""),3),"")</f>
        <v>3.5</v>
      </c>
      <c r="AE896" s="100">
        <f t="array" ref="AE896">IF($AA896,MIN(IF(G1SelectionMask="x",IF(INDEX(RawDataRefData,$E896,0)&gt;0,INDEX(RawDataRefData,$E896,0)),"")),"")</f>
        <v>1</v>
      </c>
      <c r="AF896" s="100">
        <f t="array" ref="AF896">IF($AA896,MAX(IF(G1SelectionMask="x",IF(INDEX(RawDataRefData,$E896,0)&gt;0,INDEX(RawDataRefData,$E896,0)),"")),"")</f>
        <v>4</v>
      </c>
      <c r="AG896" s="100">
        <f t="shared" si="324"/>
        <v>2.7272727272727271</v>
      </c>
      <c r="AH896" s="100">
        <f t="array" ref="AH896">IF($AA896,STDEVA(IF(G1SelectionMask="x",IF(INDEX(RawDataRefData,$E896,0)&gt;0,INDEX(RawDataRefData,$E896,0)),"")),"")</f>
        <v>1.1908743922772957</v>
      </c>
      <c r="AI896" s="101" t="b">
        <f t="shared" si="325"/>
        <v>1</v>
      </c>
      <c r="AJ896" s="101">
        <f t="array" ref="AJ896">IF($AI896,MEDIAN(IF(G2SelectionMask="x",IF(INDEX(RawDataRefData,$E896,0)&gt;0,INDEX(RawDataRefData,$E896,0)),"")),"")</f>
        <v>3</v>
      </c>
      <c r="AK896" s="101">
        <f t="array" ref="AK896">IF($AI896,QUARTILE(IF(G2SelectionMask="x",IF(INDEX(RawDataRefData,$E896,0)&gt;0,INDEX(RawDataRefData,$E896,0)),""),1),"")</f>
        <v>2</v>
      </c>
      <c r="AL896" s="101">
        <f t="array" ref="AL896">IF($AI896,QUARTILE(IF(G2SelectionMask="x",IF(INDEX(RawDataRefData,$E896,0)&gt;0,INDEX(RawDataRefData,$E896,0)),""),3),"")</f>
        <v>4</v>
      </c>
      <c r="AM896" s="101">
        <f t="array" ref="AM896">IF($AI896,MIN(IF(G2SelectionMask="x",IF(INDEX(RawDataRefData,$E896,0)&gt;0,INDEX(RawDataRefData,$E896,0)),"")),"")</f>
        <v>1</v>
      </c>
      <c r="AN896" s="101">
        <f t="array" ref="AN896">IF($AI896,MAX(IF(G2SelectionMask="x",IF(INDEX(RawDataRefData,$E896,0)&gt;0,INDEX(RawDataRefData,$E896,0)),"")),"")</f>
        <v>4</v>
      </c>
      <c r="AO896" s="101">
        <f t="shared" si="327"/>
        <v>2.9090909090909092</v>
      </c>
      <c r="AP896" s="101">
        <f t="array" ref="AP896">IF($AI896,STDEVA(IF(G2SelectionMask="x",IF(INDEX(RawDataRefData,$E896,0)&gt;0,INDEX(RawDataRefData,$E896,0)),"")),"")</f>
        <v>1.300349603340998</v>
      </c>
      <c r="AQ896" s="100" t="b">
        <f t="shared" si="328"/>
        <v>0</v>
      </c>
      <c r="AR896" s="100" t="str">
        <f t="array" ref="AR896">IF($AQ896,MEDIAN(IF(G3SelectionMask="x",IF(INDEX(RawDataRefData,$E896,0)&gt;0,INDEX(RawDataRefData,$E896,0)),"")),"")</f>
        <v/>
      </c>
      <c r="AS896" s="100" t="str">
        <f t="array" ref="AS896">IF($AQ896,QUARTILE(IF(G3SelectionMask="x",IF(INDEX(RawDataRefData,$E896,0)&gt;0,INDEX(RawDataRefData,$E896,0)),""),1),"")</f>
        <v/>
      </c>
      <c r="AT896" s="100" t="str">
        <f t="array" ref="AT896">IF($AQ896,QUARTILE(IF(G3SelectionMask="x",IF(INDEX(RawDataRefData,$E896,0)&gt;0,INDEX(RawDataRefData,$E896,0)),""),3),"")</f>
        <v/>
      </c>
      <c r="AU896" s="100" t="str">
        <f t="array" ref="AU896">IF($AQ896,MIN(IF(G3SelectionMask="x",IF(INDEX(RawDataRefData,$E896,0)&gt;0,INDEX(RawDataRefData,$E896,0)),"")),"")</f>
        <v/>
      </c>
      <c r="AV896" s="100" t="str">
        <f t="array" ref="AV896">IF($AQ896,MAX(IF(G3SelectionMask="x",IF(INDEX(RawDataRefData,$E896,0)&gt;0,INDEX(RawDataRefData,$E896,0)),"")),"")</f>
        <v/>
      </c>
      <c r="AW896" s="100" t="str">
        <f t="shared" si="329"/>
        <v/>
      </c>
      <c r="AX896" s="100" t="str">
        <f t="array" ref="AX896">IF($AQ896,STDEVA(IF(G3SelectionMask="x",IF(INDEX(RawDataRefData,$E896,0)&gt;0,INDEX(RawDataRefData,$E896,0)),"")),"")</f>
        <v/>
      </c>
      <c r="AY896" s="101" t="b">
        <f t="shared" si="330"/>
        <v>0</v>
      </c>
      <c r="AZ896" s="101" t="str">
        <f t="array" ref="AZ896">IF($AY896,MEDIAN(IF(G4SelectionMask="x",IF(INDEX(RawDataRefData,$E896,0)&gt;0,INDEX(RawDataRefData,$E896,0)),"")),"")</f>
        <v/>
      </c>
      <c r="BA896" s="101" t="str">
        <f t="array" ref="BA896">IF($AY896,QUARTILE(IF(G4SelectionMask="x",IF(INDEX(RawDataRefData,$E896,0)&gt;0,INDEX(RawDataRefData,$E896,0)),""),1),"")</f>
        <v/>
      </c>
      <c r="BB896" s="101" t="str">
        <f t="array" ref="BB896">IF($AY896,QUARTILE(IF(G4SelectionMask="x",IF(INDEX(RawDataRefData,$E896,0)&gt;0,INDEX(RawDataRefData,$E896,0)),""),3),"")</f>
        <v/>
      </c>
      <c r="BC896" s="101" t="str">
        <f t="array" ref="BC896">IF($AY896,MIN(IF(G4SelectionMask="x",IF(INDEX(RawDataRefData,$E896,0)&gt;0,INDEX(RawDataRefData,$E896,0)),"")),"")</f>
        <v/>
      </c>
      <c r="BD896" s="101" t="str">
        <f t="array" ref="BD896">IF($AY896,MAX(IF(G4SelectionMask="x",IF(INDEX(RawDataRefData,$E896,0)&gt;0,INDEX(RawDataRefData,$E896,0)),"")),"")</f>
        <v/>
      </c>
      <c r="BE896" s="101" t="str">
        <f t="shared" si="331"/>
        <v/>
      </c>
      <c r="BF896" s="101" t="str">
        <f t="array" ref="BF896">IF($AY896,STDEVA(IF(G4SelectionMask="x",IF(INDEX(RawDataRefData,$E896,0)&gt;0,INDEX(RawDataRefData,$E896,0)),"")),"")</f>
        <v/>
      </c>
      <c r="BG896" s="100" t="b">
        <f t="shared" si="332"/>
        <v>0</v>
      </c>
      <c r="BH896" s="100" t="str">
        <f t="array" ref="BH896">IF($BG896,MEDIAN(IF(G5SelectionMask="x",IF(INDEX(RawDataRefData,$E896,0)&gt;0,INDEX(RawDataRefData,$E896,0)),"")),"")</f>
        <v/>
      </c>
      <c r="BI896" s="100" t="str">
        <f t="array" ref="BI896">IF($BG896,QUARTILE(IF(G5SelectionMask="x",IF(INDEX(RawDataRefData,$E896,0)&gt;0,INDEX(RawDataRefData,$E896,0)),""),1),"")</f>
        <v/>
      </c>
      <c r="BJ896" s="100" t="str">
        <f t="array" ref="BJ896">IF($BG896,QUARTILE(IF(G5SelectionMask="x",IF(INDEX(RawDataRefData,$E896,0)&gt;0,INDEX(RawDataRefData,$E896,0)),""),3),"")</f>
        <v/>
      </c>
      <c r="BK896" s="100" t="str">
        <f t="array" ref="BK896">IF($BG896,MIN(IF(G5SelectionMask="x",IF(INDEX(RawDataRefData,$E896,0)&gt;0,INDEX(RawDataRefData,$E896,0)),"")),"")</f>
        <v/>
      </c>
      <c r="BL896" s="100" t="str">
        <f t="array" ref="BL896">IF($BG896,MAX(IF(G5SelectionMask="x",IF(INDEX(RawDataRefData,$E896,0)&gt;0,INDEX(RawDataRefData,$E896,0)),"")),"")</f>
        <v/>
      </c>
      <c r="BM896" s="100" t="str">
        <f t="shared" si="333"/>
        <v/>
      </c>
      <c r="BN896" s="103" t="str">
        <f t="array" ref="BN896">IF($BG896,STDEVA(IF(G5SelectionMask="x",IF(INDEX(RawDataRefData,$E896,0)&gt;0,INDEX(RawDataRefData,$E896,0)),"")),"")</f>
        <v/>
      </c>
      <c r="BO896" s="104"/>
      <c r="BP896" s="105">
        <v>2</v>
      </c>
      <c r="BQ896" s="105">
        <v>4</v>
      </c>
      <c r="BR896" s="105">
        <v>1</v>
      </c>
      <c r="BS896" s="105">
        <v>3</v>
      </c>
      <c r="BT896" s="105">
        <v>3</v>
      </c>
      <c r="BU896" s="105">
        <v>4</v>
      </c>
      <c r="BV896" s="105">
        <v>3</v>
      </c>
      <c r="BW896" s="105">
        <v>4</v>
      </c>
      <c r="BX896" s="105">
        <v>3</v>
      </c>
      <c r="BY896" s="105">
        <v>1</v>
      </c>
      <c r="BZ896" s="105">
        <v>1</v>
      </c>
      <c r="CA896" s="105">
        <v>3</v>
      </c>
      <c r="CB896" s="105">
        <v>4</v>
      </c>
      <c r="CC896" s="105">
        <v>4</v>
      </c>
      <c r="CD896" s="105">
        <v>1</v>
      </c>
    </row>
    <row r="897" spans="1:82" x14ac:dyDescent="0.2">
      <c r="A897" s="33">
        <f t="shared" si="264"/>
        <v>0</v>
      </c>
      <c r="B897" s="218"/>
      <c r="C897" s="215"/>
      <c r="D897" s="224"/>
      <c r="E897" s="72">
        <f t="shared" si="326"/>
        <v>888</v>
      </c>
      <c r="F897" s="9" t="s">
        <v>1140</v>
      </c>
      <c r="H897" s="9" t="s">
        <v>1214</v>
      </c>
      <c r="I897" s="9" t="s">
        <v>342</v>
      </c>
      <c r="J897" s="9" t="s">
        <v>1861</v>
      </c>
      <c r="K897" s="100">
        <f t="shared" si="311"/>
        <v>2</v>
      </c>
      <c r="L897" s="100"/>
      <c r="M897" s="100"/>
      <c r="N897" s="100"/>
      <c r="O897" s="100"/>
      <c r="P897" s="101">
        <f t="shared" si="312"/>
        <v>2</v>
      </c>
      <c r="Q897" s="102">
        <f t="shared" si="313"/>
        <v>3</v>
      </c>
      <c r="R897" s="102">
        <f t="shared" si="314"/>
        <v>2</v>
      </c>
      <c r="S897" s="102">
        <f t="shared" si="315"/>
        <v>3</v>
      </c>
      <c r="T897" s="102">
        <f t="shared" si="316"/>
        <v>2</v>
      </c>
      <c r="U897" s="102">
        <f t="shared" si="317"/>
        <v>1</v>
      </c>
      <c r="V897" s="102">
        <f t="shared" si="318"/>
        <v>2</v>
      </c>
      <c r="W897" s="102">
        <f t="shared" si="319"/>
        <v>1</v>
      </c>
      <c r="X897" s="102">
        <f t="shared" si="320"/>
        <v>4</v>
      </c>
      <c r="Y897" s="102">
        <f t="shared" si="321"/>
        <v>1</v>
      </c>
      <c r="Z897" s="102">
        <f t="shared" si="322"/>
        <v>4</v>
      </c>
      <c r="AA897" s="100" t="b">
        <f t="shared" si="323"/>
        <v>1</v>
      </c>
      <c r="AB897" s="100">
        <f t="array" ref="AB897">IF($AA897,MEDIAN(IF(G1SelectionMask="x",IF(INDEX(RawDataRefData,$E897,0)&gt;0,INDEX(RawDataRefData,$E897,0)),"")),"")</f>
        <v>2</v>
      </c>
      <c r="AC897" s="100">
        <f t="array" ref="AC897">IF($AA897,QUARTILE(IF(G1SelectionMask="x",IF(INDEX(RawDataRefData,$E897,0)&gt;0,INDEX(RawDataRefData,$E897,0)),""),1),"")</f>
        <v>1.5</v>
      </c>
      <c r="AD897" s="100">
        <f t="array" ref="AD897">IF($AA897,QUARTILE(IF(G1SelectionMask="x",IF(INDEX(RawDataRefData,$E897,0)&gt;0,INDEX(RawDataRefData,$E897,0)),""),3),"")</f>
        <v>3</v>
      </c>
      <c r="AE897" s="100">
        <f t="array" ref="AE897">IF($AA897,MIN(IF(G1SelectionMask="x",IF(INDEX(RawDataRefData,$E897,0)&gt;0,INDEX(RawDataRefData,$E897,0)),"")),"")</f>
        <v>1</v>
      </c>
      <c r="AF897" s="100">
        <f t="array" ref="AF897">IF($AA897,MAX(IF(G1SelectionMask="x",IF(INDEX(RawDataRefData,$E897,0)&gt;0,INDEX(RawDataRefData,$E897,0)),"")),"")</f>
        <v>4</v>
      </c>
      <c r="AG897" s="100">
        <f t="shared" si="324"/>
        <v>2.2727272727272729</v>
      </c>
      <c r="AH897" s="100">
        <f t="array" ref="AH897">IF($AA897,STDEVA(IF(G1SelectionMask="x",IF(INDEX(RawDataRefData,$E897,0)&gt;0,INDEX(RawDataRefData,$E897,0)),"")),"")</f>
        <v>1.1037127426019047</v>
      </c>
      <c r="AI897" s="101" t="b">
        <f t="shared" si="325"/>
        <v>1</v>
      </c>
      <c r="AJ897" s="101">
        <f t="array" ref="AJ897">IF($AI897,MEDIAN(IF(G2SelectionMask="x",IF(INDEX(RawDataRefData,$E897,0)&gt;0,INDEX(RawDataRefData,$E897,0)),"")),"")</f>
        <v>2</v>
      </c>
      <c r="AK897" s="101">
        <f t="array" ref="AK897">IF($AI897,QUARTILE(IF(G2SelectionMask="x",IF(INDEX(RawDataRefData,$E897,0)&gt;0,INDEX(RawDataRefData,$E897,0)),""),1),"")</f>
        <v>2</v>
      </c>
      <c r="AL897" s="101">
        <f t="array" ref="AL897">IF($AI897,QUARTILE(IF(G2SelectionMask="x",IF(INDEX(RawDataRefData,$E897,0)&gt;0,INDEX(RawDataRefData,$E897,0)),""),3),"")</f>
        <v>3</v>
      </c>
      <c r="AM897" s="101">
        <f t="array" ref="AM897">IF($AI897,MIN(IF(G2SelectionMask="x",IF(INDEX(RawDataRefData,$E897,0)&gt;0,INDEX(RawDataRefData,$E897,0)),"")),"")</f>
        <v>1</v>
      </c>
      <c r="AN897" s="101">
        <f t="array" ref="AN897">IF($AI897,MAX(IF(G2SelectionMask="x",IF(INDEX(RawDataRefData,$E897,0)&gt;0,INDEX(RawDataRefData,$E897,0)),"")),"")</f>
        <v>4</v>
      </c>
      <c r="AO897" s="101">
        <f t="shared" si="327"/>
        <v>2.4545454545454546</v>
      </c>
      <c r="AP897" s="101">
        <f t="array" ref="AP897">IF($AI897,STDEVA(IF(G2SelectionMask="x",IF(INDEX(RawDataRefData,$E897,0)&gt;0,INDEX(RawDataRefData,$E897,0)),"")),"")</f>
        <v>1.0357254813546268</v>
      </c>
      <c r="AQ897" s="100" t="b">
        <f t="shared" si="328"/>
        <v>0</v>
      </c>
      <c r="AR897" s="100" t="str">
        <f t="array" ref="AR897">IF($AQ897,MEDIAN(IF(G3SelectionMask="x",IF(INDEX(RawDataRefData,$E897,0)&gt;0,INDEX(RawDataRefData,$E897,0)),"")),"")</f>
        <v/>
      </c>
      <c r="AS897" s="100" t="str">
        <f t="array" ref="AS897">IF($AQ897,QUARTILE(IF(G3SelectionMask="x",IF(INDEX(RawDataRefData,$E897,0)&gt;0,INDEX(RawDataRefData,$E897,0)),""),1),"")</f>
        <v/>
      </c>
      <c r="AT897" s="100" t="str">
        <f t="array" ref="AT897">IF($AQ897,QUARTILE(IF(G3SelectionMask="x",IF(INDEX(RawDataRefData,$E897,0)&gt;0,INDEX(RawDataRefData,$E897,0)),""),3),"")</f>
        <v/>
      </c>
      <c r="AU897" s="100" t="str">
        <f t="array" ref="AU897">IF($AQ897,MIN(IF(G3SelectionMask="x",IF(INDEX(RawDataRefData,$E897,0)&gt;0,INDEX(RawDataRefData,$E897,0)),"")),"")</f>
        <v/>
      </c>
      <c r="AV897" s="100" t="str">
        <f t="array" ref="AV897">IF($AQ897,MAX(IF(G3SelectionMask="x",IF(INDEX(RawDataRefData,$E897,0)&gt;0,INDEX(RawDataRefData,$E897,0)),"")),"")</f>
        <v/>
      </c>
      <c r="AW897" s="100" t="str">
        <f t="shared" si="329"/>
        <v/>
      </c>
      <c r="AX897" s="100" t="str">
        <f t="array" ref="AX897">IF($AQ897,STDEVA(IF(G3SelectionMask="x",IF(INDEX(RawDataRefData,$E897,0)&gt;0,INDEX(RawDataRefData,$E897,0)),"")),"")</f>
        <v/>
      </c>
      <c r="AY897" s="101" t="b">
        <f t="shared" si="330"/>
        <v>0</v>
      </c>
      <c r="AZ897" s="101" t="str">
        <f t="array" ref="AZ897">IF($AY897,MEDIAN(IF(G4SelectionMask="x",IF(INDEX(RawDataRefData,$E897,0)&gt;0,INDEX(RawDataRefData,$E897,0)),"")),"")</f>
        <v/>
      </c>
      <c r="BA897" s="101" t="str">
        <f t="array" ref="BA897">IF($AY897,QUARTILE(IF(G4SelectionMask="x",IF(INDEX(RawDataRefData,$E897,0)&gt;0,INDEX(RawDataRefData,$E897,0)),""),1),"")</f>
        <v/>
      </c>
      <c r="BB897" s="101" t="str">
        <f t="array" ref="BB897">IF($AY897,QUARTILE(IF(G4SelectionMask="x",IF(INDEX(RawDataRefData,$E897,0)&gt;0,INDEX(RawDataRefData,$E897,0)),""),3),"")</f>
        <v/>
      </c>
      <c r="BC897" s="101" t="str">
        <f t="array" ref="BC897">IF($AY897,MIN(IF(G4SelectionMask="x",IF(INDEX(RawDataRefData,$E897,0)&gt;0,INDEX(RawDataRefData,$E897,0)),"")),"")</f>
        <v/>
      </c>
      <c r="BD897" s="101" t="str">
        <f t="array" ref="BD897">IF($AY897,MAX(IF(G4SelectionMask="x",IF(INDEX(RawDataRefData,$E897,0)&gt;0,INDEX(RawDataRefData,$E897,0)),"")),"")</f>
        <v/>
      </c>
      <c r="BE897" s="101" t="str">
        <f t="shared" si="331"/>
        <v/>
      </c>
      <c r="BF897" s="101" t="str">
        <f t="array" ref="BF897">IF($AY897,STDEVA(IF(G4SelectionMask="x",IF(INDEX(RawDataRefData,$E897,0)&gt;0,INDEX(RawDataRefData,$E897,0)),"")),"")</f>
        <v/>
      </c>
      <c r="BG897" s="100" t="b">
        <f t="shared" si="332"/>
        <v>0</v>
      </c>
      <c r="BH897" s="100" t="str">
        <f t="array" ref="BH897">IF($BG897,MEDIAN(IF(G5SelectionMask="x",IF(INDEX(RawDataRefData,$E897,0)&gt;0,INDEX(RawDataRefData,$E897,0)),"")),"")</f>
        <v/>
      </c>
      <c r="BI897" s="100" t="str">
        <f t="array" ref="BI897">IF($BG897,QUARTILE(IF(G5SelectionMask="x",IF(INDEX(RawDataRefData,$E897,0)&gt;0,INDEX(RawDataRefData,$E897,0)),""),1),"")</f>
        <v/>
      </c>
      <c r="BJ897" s="100" t="str">
        <f t="array" ref="BJ897">IF($BG897,QUARTILE(IF(G5SelectionMask="x",IF(INDEX(RawDataRefData,$E897,0)&gt;0,INDEX(RawDataRefData,$E897,0)),""),3),"")</f>
        <v/>
      </c>
      <c r="BK897" s="100" t="str">
        <f t="array" ref="BK897">IF($BG897,MIN(IF(G5SelectionMask="x",IF(INDEX(RawDataRefData,$E897,0)&gt;0,INDEX(RawDataRefData,$E897,0)),"")),"")</f>
        <v/>
      </c>
      <c r="BL897" s="100" t="str">
        <f t="array" ref="BL897">IF($BG897,MAX(IF(G5SelectionMask="x",IF(INDEX(RawDataRefData,$E897,0)&gt;0,INDEX(RawDataRefData,$E897,0)),"")),"")</f>
        <v/>
      </c>
      <c r="BM897" s="100" t="str">
        <f t="shared" si="333"/>
        <v/>
      </c>
      <c r="BN897" s="103" t="str">
        <f t="array" ref="BN897">IF($BG897,STDEVA(IF(G5SelectionMask="x",IF(INDEX(RawDataRefData,$E897,0)&gt;0,INDEX(RawDataRefData,$E897,0)),"")),"")</f>
        <v/>
      </c>
      <c r="BO897" s="104"/>
      <c r="BP897" s="105">
        <v>2</v>
      </c>
      <c r="BQ897" s="105">
        <v>2</v>
      </c>
      <c r="BR897" s="105">
        <v>3</v>
      </c>
      <c r="BS897" s="105">
        <v>2</v>
      </c>
      <c r="BT897" s="105">
        <v>3</v>
      </c>
      <c r="BU897" s="105">
        <v>2</v>
      </c>
      <c r="BV897" s="105">
        <v>1</v>
      </c>
      <c r="BW897" s="105">
        <v>2</v>
      </c>
      <c r="BX897" s="105">
        <v>1</v>
      </c>
      <c r="BY897" s="105">
        <v>4</v>
      </c>
      <c r="BZ897" s="105">
        <v>1</v>
      </c>
      <c r="CA897" s="105">
        <v>4</v>
      </c>
      <c r="CB897" s="105">
        <v>4</v>
      </c>
      <c r="CC897" s="105">
        <v>3</v>
      </c>
      <c r="CD897" s="105">
        <v>2</v>
      </c>
    </row>
    <row r="898" spans="1:82" x14ac:dyDescent="0.2">
      <c r="A898" s="33">
        <f t="shared" si="264"/>
        <v>0</v>
      </c>
      <c r="B898" s="218"/>
      <c r="C898" s="215"/>
      <c r="D898" s="224"/>
      <c r="E898" s="72">
        <f t="shared" si="326"/>
        <v>889</v>
      </c>
      <c r="F898" s="9" t="s">
        <v>1141</v>
      </c>
      <c r="H898" s="9" t="s">
        <v>1214</v>
      </c>
      <c r="I898" s="9" t="s">
        <v>342</v>
      </c>
      <c r="J898" s="9" t="s">
        <v>1861</v>
      </c>
      <c r="K898" s="100">
        <f t="shared" si="311"/>
        <v>2</v>
      </c>
      <c r="L898" s="100"/>
      <c r="M898" s="100"/>
      <c r="N898" s="100"/>
      <c r="O898" s="100"/>
      <c r="P898" s="101">
        <f t="shared" si="312"/>
        <v>4</v>
      </c>
      <c r="Q898" s="102">
        <f t="shared" si="313"/>
        <v>1</v>
      </c>
      <c r="R898" s="102">
        <f t="shared" si="314"/>
        <v>3</v>
      </c>
      <c r="S898" s="102">
        <f t="shared" si="315"/>
        <v>4</v>
      </c>
      <c r="T898" s="102">
        <f t="shared" si="316"/>
        <v>3</v>
      </c>
      <c r="U898" s="102">
        <f t="shared" si="317"/>
        <v>3</v>
      </c>
      <c r="V898" s="102">
        <f t="shared" si="318"/>
        <v>1</v>
      </c>
      <c r="W898" s="102">
        <f t="shared" si="319"/>
        <v>3</v>
      </c>
      <c r="X898" s="102">
        <f t="shared" si="320"/>
        <v>3</v>
      </c>
      <c r="Y898" s="102">
        <f t="shared" si="321"/>
        <v>2</v>
      </c>
      <c r="Z898" s="102">
        <f t="shared" si="322"/>
        <v>3</v>
      </c>
      <c r="AA898" s="100" t="b">
        <f t="shared" si="323"/>
        <v>1</v>
      </c>
      <c r="AB898" s="100">
        <f t="array" ref="AB898">IF($AA898,MEDIAN(IF(G1SelectionMask="x",IF(INDEX(RawDataRefData,$E898,0)&gt;0,INDEX(RawDataRefData,$E898,0)),"")),"")</f>
        <v>3</v>
      </c>
      <c r="AC898" s="100">
        <f t="array" ref="AC898">IF($AA898,QUARTILE(IF(G1SelectionMask="x",IF(INDEX(RawDataRefData,$E898,0)&gt;0,INDEX(RawDataRefData,$E898,0)),""),1),"")</f>
        <v>2.5</v>
      </c>
      <c r="AD898" s="100">
        <f t="array" ref="AD898">IF($AA898,QUARTILE(IF(G1SelectionMask="x",IF(INDEX(RawDataRefData,$E898,0)&gt;0,INDEX(RawDataRefData,$E898,0)),""),3),"")</f>
        <v>3</v>
      </c>
      <c r="AE898" s="100">
        <f t="array" ref="AE898">IF($AA898,MIN(IF(G1SelectionMask="x",IF(INDEX(RawDataRefData,$E898,0)&gt;0,INDEX(RawDataRefData,$E898,0)),"")),"")</f>
        <v>1</v>
      </c>
      <c r="AF898" s="100">
        <f t="array" ref="AF898">IF($AA898,MAX(IF(G1SelectionMask="x",IF(INDEX(RawDataRefData,$E898,0)&gt;0,INDEX(RawDataRefData,$E898,0)),"")),"")</f>
        <v>4</v>
      </c>
      <c r="AG898" s="100">
        <f t="shared" si="324"/>
        <v>2.7272727272727271</v>
      </c>
      <c r="AH898" s="100">
        <f t="array" ref="AH898">IF($AA898,STDEVA(IF(G1SelectionMask="x",IF(INDEX(RawDataRefData,$E898,0)&gt;0,INDEX(RawDataRefData,$E898,0)),"")),"")</f>
        <v>1.0090499582190262</v>
      </c>
      <c r="AI898" s="101" t="b">
        <f t="shared" si="325"/>
        <v>1</v>
      </c>
      <c r="AJ898" s="101">
        <f t="array" ref="AJ898">IF($AI898,MEDIAN(IF(G2SelectionMask="x",IF(INDEX(RawDataRefData,$E898,0)&gt;0,INDEX(RawDataRefData,$E898,0)),"")),"")</f>
        <v>3</v>
      </c>
      <c r="AK898" s="101">
        <f t="array" ref="AK898">IF($AI898,QUARTILE(IF(G2SelectionMask="x",IF(INDEX(RawDataRefData,$E898,0)&gt;0,INDEX(RawDataRefData,$E898,0)),""),1),"")</f>
        <v>2.5</v>
      </c>
      <c r="AL898" s="101">
        <f t="array" ref="AL898">IF($AI898,QUARTILE(IF(G2SelectionMask="x",IF(INDEX(RawDataRefData,$E898,0)&gt;0,INDEX(RawDataRefData,$E898,0)),""),3),"")</f>
        <v>3.5</v>
      </c>
      <c r="AM898" s="101">
        <f t="array" ref="AM898">IF($AI898,MIN(IF(G2SelectionMask="x",IF(INDEX(RawDataRefData,$E898,0)&gt;0,INDEX(RawDataRefData,$E898,0)),"")),"")</f>
        <v>1</v>
      </c>
      <c r="AN898" s="101">
        <f t="array" ref="AN898">IF($AI898,MAX(IF(G2SelectionMask="x",IF(INDEX(RawDataRefData,$E898,0)&gt;0,INDEX(RawDataRefData,$E898,0)),"")),"")</f>
        <v>4</v>
      </c>
      <c r="AO898" s="101">
        <f t="shared" si="327"/>
        <v>2.8181818181818183</v>
      </c>
      <c r="AP898" s="101">
        <f t="array" ref="AP898">IF($AI898,STDEVA(IF(G2SelectionMask="x",IF(INDEX(RawDataRefData,$E898,0)&gt;0,INDEX(RawDataRefData,$E898,0)),"")),"")</f>
        <v>1.0787197799411876</v>
      </c>
      <c r="AQ898" s="100" t="b">
        <f t="shared" si="328"/>
        <v>0</v>
      </c>
      <c r="AR898" s="100" t="str">
        <f t="array" ref="AR898">IF($AQ898,MEDIAN(IF(G3SelectionMask="x",IF(INDEX(RawDataRefData,$E898,0)&gt;0,INDEX(RawDataRefData,$E898,0)),"")),"")</f>
        <v/>
      </c>
      <c r="AS898" s="100" t="str">
        <f t="array" ref="AS898">IF($AQ898,QUARTILE(IF(G3SelectionMask="x",IF(INDEX(RawDataRefData,$E898,0)&gt;0,INDEX(RawDataRefData,$E898,0)),""),1),"")</f>
        <v/>
      </c>
      <c r="AT898" s="100" t="str">
        <f t="array" ref="AT898">IF($AQ898,QUARTILE(IF(G3SelectionMask="x",IF(INDEX(RawDataRefData,$E898,0)&gt;0,INDEX(RawDataRefData,$E898,0)),""),3),"")</f>
        <v/>
      </c>
      <c r="AU898" s="100" t="str">
        <f t="array" ref="AU898">IF($AQ898,MIN(IF(G3SelectionMask="x",IF(INDEX(RawDataRefData,$E898,0)&gt;0,INDEX(RawDataRefData,$E898,0)),"")),"")</f>
        <v/>
      </c>
      <c r="AV898" s="100" t="str">
        <f t="array" ref="AV898">IF($AQ898,MAX(IF(G3SelectionMask="x",IF(INDEX(RawDataRefData,$E898,0)&gt;0,INDEX(RawDataRefData,$E898,0)),"")),"")</f>
        <v/>
      </c>
      <c r="AW898" s="100" t="str">
        <f t="shared" si="329"/>
        <v/>
      </c>
      <c r="AX898" s="100" t="str">
        <f t="array" ref="AX898">IF($AQ898,STDEVA(IF(G3SelectionMask="x",IF(INDEX(RawDataRefData,$E898,0)&gt;0,INDEX(RawDataRefData,$E898,0)),"")),"")</f>
        <v/>
      </c>
      <c r="AY898" s="101" t="b">
        <f t="shared" si="330"/>
        <v>0</v>
      </c>
      <c r="AZ898" s="101" t="str">
        <f t="array" ref="AZ898">IF($AY898,MEDIAN(IF(G4SelectionMask="x",IF(INDEX(RawDataRefData,$E898,0)&gt;0,INDEX(RawDataRefData,$E898,0)),"")),"")</f>
        <v/>
      </c>
      <c r="BA898" s="101" t="str">
        <f t="array" ref="BA898">IF($AY898,QUARTILE(IF(G4SelectionMask="x",IF(INDEX(RawDataRefData,$E898,0)&gt;0,INDEX(RawDataRefData,$E898,0)),""),1),"")</f>
        <v/>
      </c>
      <c r="BB898" s="101" t="str">
        <f t="array" ref="BB898">IF($AY898,QUARTILE(IF(G4SelectionMask="x",IF(INDEX(RawDataRefData,$E898,0)&gt;0,INDEX(RawDataRefData,$E898,0)),""),3),"")</f>
        <v/>
      </c>
      <c r="BC898" s="101" t="str">
        <f t="array" ref="BC898">IF($AY898,MIN(IF(G4SelectionMask="x",IF(INDEX(RawDataRefData,$E898,0)&gt;0,INDEX(RawDataRefData,$E898,0)),"")),"")</f>
        <v/>
      </c>
      <c r="BD898" s="101" t="str">
        <f t="array" ref="BD898">IF($AY898,MAX(IF(G4SelectionMask="x",IF(INDEX(RawDataRefData,$E898,0)&gt;0,INDEX(RawDataRefData,$E898,0)),"")),"")</f>
        <v/>
      </c>
      <c r="BE898" s="101" t="str">
        <f t="shared" si="331"/>
        <v/>
      </c>
      <c r="BF898" s="101" t="str">
        <f t="array" ref="BF898">IF($AY898,STDEVA(IF(G4SelectionMask="x",IF(INDEX(RawDataRefData,$E898,0)&gt;0,INDEX(RawDataRefData,$E898,0)),"")),"")</f>
        <v/>
      </c>
      <c r="BG898" s="100" t="b">
        <f t="shared" si="332"/>
        <v>0</v>
      </c>
      <c r="BH898" s="100" t="str">
        <f t="array" ref="BH898">IF($BG898,MEDIAN(IF(G5SelectionMask="x",IF(INDEX(RawDataRefData,$E898,0)&gt;0,INDEX(RawDataRefData,$E898,0)),"")),"")</f>
        <v/>
      </c>
      <c r="BI898" s="100" t="str">
        <f t="array" ref="BI898">IF($BG898,QUARTILE(IF(G5SelectionMask="x",IF(INDEX(RawDataRefData,$E898,0)&gt;0,INDEX(RawDataRefData,$E898,0)),""),1),"")</f>
        <v/>
      </c>
      <c r="BJ898" s="100" t="str">
        <f t="array" ref="BJ898">IF($BG898,QUARTILE(IF(G5SelectionMask="x",IF(INDEX(RawDataRefData,$E898,0)&gt;0,INDEX(RawDataRefData,$E898,0)),""),3),"")</f>
        <v/>
      </c>
      <c r="BK898" s="100" t="str">
        <f t="array" ref="BK898">IF($BG898,MIN(IF(G5SelectionMask="x",IF(INDEX(RawDataRefData,$E898,0)&gt;0,INDEX(RawDataRefData,$E898,0)),"")),"")</f>
        <v/>
      </c>
      <c r="BL898" s="100" t="str">
        <f t="array" ref="BL898">IF($BG898,MAX(IF(G5SelectionMask="x",IF(INDEX(RawDataRefData,$E898,0)&gt;0,INDEX(RawDataRefData,$E898,0)),"")),"")</f>
        <v/>
      </c>
      <c r="BM898" s="100" t="str">
        <f t="shared" si="333"/>
        <v/>
      </c>
      <c r="BN898" s="103" t="str">
        <f t="array" ref="BN898">IF($BG898,STDEVA(IF(G5SelectionMask="x",IF(INDEX(RawDataRefData,$E898,0)&gt;0,INDEX(RawDataRefData,$E898,0)),"")),"")</f>
        <v/>
      </c>
      <c r="BO898" s="104"/>
      <c r="BP898" s="105">
        <v>2</v>
      </c>
      <c r="BQ898" s="105">
        <v>4</v>
      </c>
      <c r="BR898" s="105">
        <v>1</v>
      </c>
      <c r="BS898" s="105">
        <v>3</v>
      </c>
      <c r="BT898" s="105">
        <v>4</v>
      </c>
      <c r="BU898" s="105">
        <v>3</v>
      </c>
      <c r="BV898" s="105">
        <v>3</v>
      </c>
      <c r="BW898" s="105">
        <v>1</v>
      </c>
      <c r="BX898" s="105">
        <v>3</v>
      </c>
      <c r="BY898" s="105">
        <v>3</v>
      </c>
      <c r="BZ898" s="105">
        <v>2</v>
      </c>
      <c r="CA898" s="105">
        <v>3</v>
      </c>
      <c r="CB898" s="105">
        <v>4</v>
      </c>
      <c r="CC898" s="105">
        <v>3</v>
      </c>
      <c r="CD898" s="105">
        <v>3</v>
      </c>
    </row>
    <row r="899" spans="1:82" x14ac:dyDescent="0.2">
      <c r="A899" s="33">
        <f t="shared" si="264"/>
        <v>0</v>
      </c>
      <c r="B899" s="218"/>
      <c r="C899" s="215"/>
      <c r="D899" s="224"/>
      <c r="E899" s="72">
        <f t="shared" si="326"/>
        <v>890</v>
      </c>
      <c r="F899" s="9" t="s">
        <v>1142</v>
      </c>
      <c r="H899" s="9" t="s">
        <v>1214</v>
      </c>
      <c r="I899" s="9" t="s">
        <v>342</v>
      </c>
      <c r="J899" s="9" t="s">
        <v>1861</v>
      </c>
      <c r="K899" s="100">
        <f t="shared" si="311"/>
        <v>3</v>
      </c>
      <c r="L899" s="100"/>
      <c r="M899" s="100"/>
      <c r="N899" s="100"/>
      <c r="O899" s="100"/>
      <c r="P899" s="101">
        <f t="shared" si="312"/>
        <v>4</v>
      </c>
      <c r="Q899" s="102">
        <f t="shared" si="313"/>
        <v>3</v>
      </c>
      <c r="R899" s="102">
        <f t="shared" si="314"/>
        <v>4</v>
      </c>
      <c r="S899" s="102">
        <f t="shared" si="315"/>
        <v>1</v>
      </c>
      <c r="T899" s="102">
        <f t="shared" si="316"/>
        <v>1</v>
      </c>
      <c r="U899" s="102">
        <f t="shared" si="317"/>
        <v>1</v>
      </c>
      <c r="V899" s="102">
        <f t="shared" si="318"/>
        <v>3</v>
      </c>
      <c r="W899" s="102">
        <f t="shared" si="319"/>
        <v>4</v>
      </c>
      <c r="X899" s="102">
        <f t="shared" si="320"/>
        <v>2</v>
      </c>
      <c r="Y899" s="102">
        <f t="shared" si="321"/>
        <v>1</v>
      </c>
      <c r="Z899" s="102">
        <f t="shared" si="322"/>
        <v>3</v>
      </c>
      <c r="AA899" s="100" t="b">
        <f t="shared" si="323"/>
        <v>1</v>
      </c>
      <c r="AB899" s="100">
        <f t="array" ref="AB899">IF($AA899,MEDIAN(IF(G1SelectionMask="x",IF(INDEX(RawDataRefData,$E899,0)&gt;0,INDEX(RawDataRefData,$E899,0)),"")),"")</f>
        <v>3</v>
      </c>
      <c r="AC899" s="100">
        <f t="array" ref="AC899">IF($AA899,QUARTILE(IF(G1SelectionMask="x",IF(INDEX(RawDataRefData,$E899,0)&gt;0,INDEX(RawDataRefData,$E899,0)),""),1),"")</f>
        <v>1</v>
      </c>
      <c r="AD899" s="100">
        <f t="array" ref="AD899">IF($AA899,QUARTILE(IF(G1SelectionMask="x",IF(INDEX(RawDataRefData,$E899,0)&gt;0,INDEX(RawDataRefData,$E899,0)),""),3),"")</f>
        <v>3.5</v>
      </c>
      <c r="AE899" s="100">
        <f t="array" ref="AE899">IF($AA899,MIN(IF(G1SelectionMask="x",IF(INDEX(RawDataRefData,$E899,0)&gt;0,INDEX(RawDataRefData,$E899,0)),"")),"")</f>
        <v>1</v>
      </c>
      <c r="AF899" s="100">
        <f t="array" ref="AF899">IF($AA899,MAX(IF(G1SelectionMask="x",IF(INDEX(RawDataRefData,$E899,0)&gt;0,INDEX(RawDataRefData,$E899,0)),"")),"")</f>
        <v>4</v>
      </c>
      <c r="AG899" s="100">
        <f t="shared" si="324"/>
        <v>2.4545454545454546</v>
      </c>
      <c r="AH899" s="100">
        <f t="array" ref="AH899">IF($AA899,STDEVA(IF(G1SelectionMask="x",IF(INDEX(RawDataRefData,$E899,0)&gt;0,INDEX(RawDataRefData,$E899,0)),"")),"")</f>
        <v>1.2933395813657267</v>
      </c>
      <c r="AI899" s="101" t="b">
        <f t="shared" si="325"/>
        <v>1</v>
      </c>
      <c r="AJ899" s="101">
        <f t="array" ref="AJ899">IF($AI899,MEDIAN(IF(G2SelectionMask="x",IF(INDEX(RawDataRefData,$E899,0)&gt;0,INDEX(RawDataRefData,$E899,0)),"")),"")</f>
        <v>3</v>
      </c>
      <c r="AK899" s="101">
        <f t="array" ref="AK899">IF($AI899,QUARTILE(IF(G2SelectionMask="x",IF(INDEX(RawDataRefData,$E899,0)&gt;0,INDEX(RawDataRefData,$E899,0)),""),1),"")</f>
        <v>1</v>
      </c>
      <c r="AL899" s="101">
        <f t="array" ref="AL899">IF($AI899,QUARTILE(IF(G2SelectionMask="x",IF(INDEX(RawDataRefData,$E899,0)&gt;0,INDEX(RawDataRefData,$E899,0)),""),3),"")</f>
        <v>3</v>
      </c>
      <c r="AM899" s="101">
        <f t="array" ref="AM899">IF($AI899,MIN(IF(G2SelectionMask="x",IF(INDEX(RawDataRefData,$E899,0)&gt;0,INDEX(RawDataRefData,$E899,0)),"")),"")</f>
        <v>1</v>
      </c>
      <c r="AN899" s="101">
        <f t="array" ref="AN899">IF($AI899,MAX(IF(G2SelectionMask="x",IF(INDEX(RawDataRefData,$E899,0)&gt;0,INDEX(RawDataRefData,$E899,0)),"")),"")</f>
        <v>4</v>
      </c>
      <c r="AO899" s="101">
        <f t="shared" si="327"/>
        <v>2.4545454545454546</v>
      </c>
      <c r="AP899" s="101">
        <f t="array" ref="AP899">IF($AI899,STDEVA(IF(G2SelectionMask="x",IF(INDEX(RawDataRefData,$E899,0)&gt;0,INDEX(RawDataRefData,$E899,0)),"")),"")</f>
        <v>1.213559752433836</v>
      </c>
      <c r="AQ899" s="100" t="b">
        <f t="shared" si="328"/>
        <v>0</v>
      </c>
      <c r="AR899" s="100" t="str">
        <f t="array" ref="AR899">IF($AQ899,MEDIAN(IF(G3SelectionMask="x",IF(INDEX(RawDataRefData,$E899,0)&gt;0,INDEX(RawDataRefData,$E899,0)),"")),"")</f>
        <v/>
      </c>
      <c r="AS899" s="100" t="str">
        <f t="array" ref="AS899">IF($AQ899,QUARTILE(IF(G3SelectionMask="x",IF(INDEX(RawDataRefData,$E899,0)&gt;0,INDEX(RawDataRefData,$E899,0)),""),1),"")</f>
        <v/>
      </c>
      <c r="AT899" s="100" t="str">
        <f t="array" ref="AT899">IF($AQ899,QUARTILE(IF(G3SelectionMask="x",IF(INDEX(RawDataRefData,$E899,0)&gt;0,INDEX(RawDataRefData,$E899,0)),""),3),"")</f>
        <v/>
      </c>
      <c r="AU899" s="100" t="str">
        <f t="array" ref="AU899">IF($AQ899,MIN(IF(G3SelectionMask="x",IF(INDEX(RawDataRefData,$E899,0)&gt;0,INDEX(RawDataRefData,$E899,0)),"")),"")</f>
        <v/>
      </c>
      <c r="AV899" s="100" t="str">
        <f t="array" ref="AV899">IF($AQ899,MAX(IF(G3SelectionMask="x",IF(INDEX(RawDataRefData,$E899,0)&gt;0,INDEX(RawDataRefData,$E899,0)),"")),"")</f>
        <v/>
      </c>
      <c r="AW899" s="100" t="str">
        <f t="shared" si="329"/>
        <v/>
      </c>
      <c r="AX899" s="100" t="str">
        <f t="array" ref="AX899">IF($AQ899,STDEVA(IF(G3SelectionMask="x",IF(INDEX(RawDataRefData,$E899,0)&gt;0,INDEX(RawDataRefData,$E899,0)),"")),"")</f>
        <v/>
      </c>
      <c r="AY899" s="101" t="b">
        <f t="shared" si="330"/>
        <v>0</v>
      </c>
      <c r="AZ899" s="101" t="str">
        <f t="array" ref="AZ899">IF($AY899,MEDIAN(IF(G4SelectionMask="x",IF(INDEX(RawDataRefData,$E899,0)&gt;0,INDEX(RawDataRefData,$E899,0)),"")),"")</f>
        <v/>
      </c>
      <c r="BA899" s="101" t="str">
        <f t="array" ref="BA899">IF($AY899,QUARTILE(IF(G4SelectionMask="x",IF(INDEX(RawDataRefData,$E899,0)&gt;0,INDEX(RawDataRefData,$E899,0)),""),1),"")</f>
        <v/>
      </c>
      <c r="BB899" s="101" t="str">
        <f t="array" ref="BB899">IF($AY899,QUARTILE(IF(G4SelectionMask="x",IF(INDEX(RawDataRefData,$E899,0)&gt;0,INDEX(RawDataRefData,$E899,0)),""),3),"")</f>
        <v/>
      </c>
      <c r="BC899" s="101" t="str">
        <f t="array" ref="BC899">IF($AY899,MIN(IF(G4SelectionMask="x",IF(INDEX(RawDataRefData,$E899,0)&gt;0,INDEX(RawDataRefData,$E899,0)),"")),"")</f>
        <v/>
      </c>
      <c r="BD899" s="101" t="str">
        <f t="array" ref="BD899">IF($AY899,MAX(IF(G4SelectionMask="x",IF(INDEX(RawDataRefData,$E899,0)&gt;0,INDEX(RawDataRefData,$E899,0)),"")),"")</f>
        <v/>
      </c>
      <c r="BE899" s="101" t="str">
        <f t="shared" si="331"/>
        <v/>
      </c>
      <c r="BF899" s="101" t="str">
        <f t="array" ref="BF899">IF($AY899,STDEVA(IF(G4SelectionMask="x",IF(INDEX(RawDataRefData,$E899,0)&gt;0,INDEX(RawDataRefData,$E899,0)),"")),"")</f>
        <v/>
      </c>
      <c r="BG899" s="100" t="b">
        <f t="shared" si="332"/>
        <v>0</v>
      </c>
      <c r="BH899" s="100" t="str">
        <f t="array" ref="BH899">IF($BG899,MEDIAN(IF(G5SelectionMask="x",IF(INDEX(RawDataRefData,$E899,0)&gt;0,INDEX(RawDataRefData,$E899,0)),"")),"")</f>
        <v/>
      </c>
      <c r="BI899" s="100" t="str">
        <f t="array" ref="BI899">IF($BG899,QUARTILE(IF(G5SelectionMask="x",IF(INDEX(RawDataRefData,$E899,0)&gt;0,INDEX(RawDataRefData,$E899,0)),""),1),"")</f>
        <v/>
      </c>
      <c r="BJ899" s="100" t="str">
        <f t="array" ref="BJ899">IF($BG899,QUARTILE(IF(G5SelectionMask="x",IF(INDEX(RawDataRefData,$E899,0)&gt;0,INDEX(RawDataRefData,$E899,0)),""),3),"")</f>
        <v/>
      </c>
      <c r="BK899" s="100" t="str">
        <f t="array" ref="BK899">IF($BG899,MIN(IF(G5SelectionMask="x",IF(INDEX(RawDataRefData,$E899,0)&gt;0,INDEX(RawDataRefData,$E899,0)),"")),"")</f>
        <v/>
      </c>
      <c r="BL899" s="100" t="str">
        <f t="array" ref="BL899">IF($BG899,MAX(IF(G5SelectionMask="x",IF(INDEX(RawDataRefData,$E899,0)&gt;0,INDEX(RawDataRefData,$E899,0)),"")),"")</f>
        <v/>
      </c>
      <c r="BM899" s="100" t="str">
        <f t="shared" si="333"/>
        <v/>
      </c>
      <c r="BN899" s="103" t="str">
        <f t="array" ref="BN899">IF($BG899,STDEVA(IF(G5SelectionMask="x",IF(INDEX(RawDataRefData,$E899,0)&gt;0,INDEX(RawDataRefData,$E899,0)),"")),"")</f>
        <v/>
      </c>
      <c r="BO899" s="104"/>
      <c r="BP899" s="105">
        <v>3</v>
      </c>
      <c r="BQ899" s="105">
        <v>4</v>
      </c>
      <c r="BR899" s="105">
        <v>3</v>
      </c>
      <c r="BS899" s="105">
        <v>4</v>
      </c>
      <c r="BT899" s="105">
        <v>1</v>
      </c>
      <c r="BU899" s="105">
        <v>1</v>
      </c>
      <c r="BV899" s="105">
        <v>1</v>
      </c>
      <c r="BW899" s="105">
        <v>3</v>
      </c>
      <c r="BX899" s="105">
        <v>4</v>
      </c>
      <c r="BY899" s="105">
        <v>2</v>
      </c>
      <c r="BZ899" s="105">
        <v>1</v>
      </c>
      <c r="CA899" s="105">
        <v>3</v>
      </c>
      <c r="CB899" s="105">
        <v>3</v>
      </c>
      <c r="CC899" s="105">
        <v>1</v>
      </c>
      <c r="CD899" s="105">
        <v>3</v>
      </c>
    </row>
    <row r="900" spans="1:82" x14ac:dyDescent="0.2">
      <c r="A900" s="33">
        <f t="shared" si="264"/>
        <v>0</v>
      </c>
      <c r="B900" s="218"/>
      <c r="C900" s="215"/>
      <c r="D900" s="224"/>
      <c r="E900" s="72">
        <f t="shared" si="326"/>
        <v>891</v>
      </c>
      <c r="F900" s="9" t="s">
        <v>1143</v>
      </c>
      <c r="H900" s="9" t="s">
        <v>1214</v>
      </c>
      <c r="I900" s="9" t="s">
        <v>342</v>
      </c>
      <c r="J900" s="9" t="s">
        <v>1861</v>
      </c>
      <c r="K900" s="100">
        <f t="shared" si="311"/>
        <v>3</v>
      </c>
      <c r="L900" s="100"/>
      <c r="M900" s="100"/>
      <c r="N900" s="100"/>
      <c r="O900" s="100"/>
      <c r="P900" s="101">
        <f t="shared" si="312"/>
        <v>3</v>
      </c>
      <c r="Q900" s="102">
        <f t="shared" si="313"/>
        <v>3</v>
      </c>
      <c r="R900" s="102">
        <f t="shared" si="314"/>
        <v>4</v>
      </c>
      <c r="S900" s="102">
        <f t="shared" si="315"/>
        <v>2</v>
      </c>
      <c r="T900" s="102">
        <f t="shared" si="316"/>
        <v>4</v>
      </c>
      <c r="U900" s="102">
        <f t="shared" si="317"/>
        <v>4</v>
      </c>
      <c r="V900" s="102">
        <f t="shared" si="318"/>
        <v>2</v>
      </c>
      <c r="W900" s="102">
        <f t="shared" si="319"/>
        <v>2</v>
      </c>
      <c r="X900" s="102">
        <f t="shared" si="320"/>
        <v>4</v>
      </c>
      <c r="Y900" s="102">
        <f t="shared" si="321"/>
        <v>3</v>
      </c>
      <c r="Z900" s="102">
        <f t="shared" si="322"/>
        <v>3</v>
      </c>
      <c r="AA900" s="100" t="b">
        <f t="shared" si="323"/>
        <v>1</v>
      </c>
      <c r="AB900" s="100">
        <f t="array" ref="AB900">IF($AA900,MEDIAN(IF(G1SelectionMask="x",IF(INDEX(RawDataRefData,$E900,0)&gt;0,INDEX(RawDataRefData,$E900,0)),"")),"")</f>
        <v>3</v>
      </c>
      <c r="AC900" s="100">
        <f t="array" ref="AC900">IF($AA900,QUARTILE(IF(G1SelectionMask="x",IF(INDEX(RawDataRefData,$E900,0)&gt;0,INDEX(RawDataRefData,$E900,0)),""),1),"")</f>
        <v>2.5</v>
      </c>
      <c r="AD900" s="100">
        <f t="array" ref="AD900">IF($AA900,QUARTILE(IF(G1SelectionMask="x",IF(INDEX(RawDataRefData,$E900,0)&gt;0,INDEX(RawDataRefData,$E900,0)),""),3),"")</f>
        <v>4</v>
      </c>
      <c r="AE900" s="100">
        <f t="array" ref="AE900">IF($AA900,MIN(IF(G1SelectionMask="x",IF(INDEX(RawDataRefData,$E900,0)&gt;0,INDEX(RawDataRefData,$E900,0)),"")),"")</f>
        <v>2</v>
      </c>
      <c r="AF900" s="100">
        <f t="array" ref="AF900">IF($AA900,MAX(IF(G1SelectionMask="x",IF(INDEX(RawDataRefData,$E900,0)&gt;0,INDEX(RawDataRefData,$E900,0)),"")),"")</f>
        <v>4</v>
      </c>
      <c r="AG900" s="100">
        <f t="shared" si="324"/>
        <v>3.0909090909090908</v>
      </c>
      <c r="AH900" s="100">
        <f t="array" ref="AH900">IF($AA900,STDEVA(IF(G1SelectionMask="x",IF(INDEX(RawDataRefData,$E900,0)&gt;0,INDEX(RawDataRefData,$E900,0)),"")),"")</f>
        <v>0.8312094145936334</v>
      </c>
      <c r="AI900" s="101" t="b">
        <f t="shared" si="325"/>
        <v>1</v>
      </c>
      <c r="AJ900" s="101">
        <f t="array" ref="AJ900">IF($AI900,MEDIAN(IF(G2SelectionMask="x",IF(INDEX(RawDataRefData,$E900,0)&gt;0,INDEX(RawDataRefData,$E900,0)),"")),"")</f>
        <v>3</v>
      </c>
      <c r="AK900" s="101">
        <f t="array" ref="AK900">IF($AI900,QUARTILE(IF(G2SelectionMask="x",IF(INDEX(RawDataRefData,$E900,0)&gt;0,INDEX(RawDataRefData,$E900,0)),""),1),"")</f>
        <v>2</v>
      </c>
      <c r="AL900" s="101">
        <f t="array" ref="AL900">IF($AI900,QUARTILE(IF(G2SelectionMask="x",IF(INDEX(RawDataRefData,$E900,0)&gt;0,INDEX(RawDataRefData,$E900,0)),""),3),"")</f>
        <v>3</v>
      </c>
      <c r="AM900" s="101">
        <f t="array" ref="AM900">IF($AI900,MIN(IF(G2SelectionMask="x",IF(INDEX(RawDataRefData,$E900,0)&gt;0,INDEX(RawDataRefData,$E900,0)),"")),"")</f>
        <v>2</v>
      </c>
      <c r="AN900" s="101">
        <f t="array" ref="AN900">IF($AI900,MAX(IF(G2SelectionMask="x",IF(INDEX(RawDataRefData,$E900,0)&gt;0,INDEX(RawDataRefData,$E900,0)),"")),"")</f>
        <v>4</v>
      </c>
      <c r="AO900" s="101">
        <f t="shared" si="327"/>
        <v>2.8181818181818183</v>
      </c>
      <c r="AP900" s="101">
        <f t="array" ref="AP900">IF($AI900,STDEVA(IF(G2SelectionMask="x",IF(INDEX(RawDataRefData,$E900,0)&gt;0,INDEX(RawDataRefData,$E900,0)),"")),"")</f>
        <v>0.75075719352954862</v>
      </c>
      <c r="AQ900" s="100" t="b">
        <f t="shared" si="328"/>
        <v>0</v>
      </c>
      <c r="AR900" s="100" t="str">
        <f t="array" ref="AR900">IF($AQ900,MEDIAN(IF(G3SelectionMask="x",IF(INDEX(RawDataRefData,$E900,0)&gt;0,INDEX(RawDataRefData,$E900,0)),"")),"")</f>
        <v/>
      </c>
      <c r="AS900" s="100" t="str">
        <f t="array" ref="AS900">IF($AQ900,QUARTILE(IF(G3SelectionMask="x",IF(INDEX(RawDataRefData,$E900,0)&gt;0,INDEX(RawDataRefData,$E900,0)),""),1),"")</f>
        <v/>
      </c>
      <c r="AT900" s="100" t="str">
        <f t="array" ref="AT900">IF($AQ900,QUARTILE(IF(G3SelectionMask="x",IF(INDEX(RawDataRefData,$E900,0)&gt;0,INDEX(RawDataRefData,$E900,0)),""),3),"")</f>
        <v/>
      </c>
      <c r="AU900" s="100" t="str">
        <f t="array" ref="AU900">IF($AQ900,MIN(IF(G3SelectionMask="x",IF(INDEX(RawDataRefData,$E900,0)&gt;0,INDEX(RawDataRefData,$E900,0)),"")),"")</f>
        <v/>
      </c>
      <c r="AV900" s="100" t="str">
        <f t="array" ref="AV900">IF($AQ900,MAX(IF(G3SelectionMask="x",IF(INDEX(RawDataRefData,$E900,0)&gt;0,INDEX(RawDataRefData,$E900,0)),"")),"")</f>
        <v/>
      </c>
      <c r="AW900" s="100" t="str">
        <f t="shared" si="329"/>
        <v/>
      </c>
      <c r="AX900" s="100" t="str">
        <f t="array" ref="AX900">IF($AQ900,STDEVA(IF(G3SelectionMask="x",IF(INDEX(RawDataRefData,$E900,0)&gt;0,INDEX(RawDataRefData,$E900,0)),"")),"")</f>
        <v/>
      </c>
      <c r="AY900" s="101" t="b">
        <f t="shared" si="330"/>
        <v>0</v>
      </c>
      <c r="AZ900" s="101" t="str">
        <f t="array" ref="AZ900">IF($AY900,MEDIAN(IF(G4SelectionMask="x",IF(INDEX(RawDataRefData,$E900,0)&gt;0,INDEX(RawDataRefData,$E900,0)),"")),"")</f>
        <v/>
      </c>
      <c r="BA900" s="101" t="str">
        <f t="array" ref="BA900">IF($AY900,QUARTILE(IF(G4SelectionMask="x",IF(INDEX(RawDataRefData,$E900,0)&gt;0,INDEX(RawDataRefData,$E900,0)),""),1),"")</f>
        <v/>
      </c>
      <c r="BB900" s="101" t="str">
        <f t="array" ref="BB900">IF($AY900,QUARTILE(IF(G4SelectionMask="x",IF(INDEX(RawDataRefData,$E900,0)&gt;0,INDEX(RawDataRefData,$E900,0)),""),3),"")</f>
        <v/>
      </c>
      <c r="BC900" s="101" t="str">
        <f t="array" ref="BC900">IF($AY900,MIN(IF(G4SelectionMask="x",IF(INDEX(RawDataRefData,$E900,0)&gt;0,INDEX(RawDataRefData,$E900,0)),"")),"")</f>
        <v/>
      </c>
      <c r="BD900" s="101" t="str">
        <f t="array" ref="BD900">IF($AY900,MAX(IF(G4SelectionMask="x",IF(INDEX(RawDataRefData,$E900,0)&gt;0,INDEX(RawDataRefData,$E900,0)),"")),"")</f>
        <v/>
      </c>
      <c r="BE900" s="101" t="str">
        <f t="shared" si="331"/>
        <v/>
      </c>
      <c r="BF900" s="101" t="str">
        <f t="array" ref="BF900">IF($AY900,STDEVA(IF(G4SelectionMask="x",IF(INDEX(RawDataRefData,$E900,0)&gt;0,INDEX(RawDataRefData,$E900,0)),"")),"")</f>
        <v/>
      </c>
      <c r="BG900" s="100" t="b">
        <f t="shared" si="332"/>
        <v>0</v>
      </c>
      <c r="BH900" s="100" t="str">
        <f t="array" ref="BH900">IF($BG900,MEDIAN(IF(G5SelectionMask="x",IF(INDEX(RawDataRefData,$E900,0)&gt;0,INDEX(RawDataRefData,$E900,0)),"")),"")</f>
        <v/>
      </c>
      <c r="BI900" s="100" t="str">
        <f t="array" ref="BI900">IF($BG900,QUARTILE(IF(G5SelectionMask="x",IF(INDEX(RawDataRefData,$E900,0)&gt;0,INDEX(RawDataRefData,$E900,0)),""),1),"")</f>
        <v/>
      </c>
      <c r="BJ900" s="100" t="str">
        <f t="array" ref="BJ900">IF($BG900,QUARTILE(IF(G5SelectionMask="x",IF(INDEX(RawDataRefData,$E900,0)&gt;0,INDEX(RawDataRefData,$E900,0)),""),3),"")</f>
        <v/>
      </c>
      <c r="BK900" s="100" t="str">
        <f t="array" ref="BK900">IF($BG900,MIN(IF(G5SelectionMask="x",IF(INDEX(RawDataRefData,$E900,0)&gt;0,INDEX(RawDataRefData,$E900,0)),"")),"")</f>
        <v/>
      </c>
      <c r="BL900" s="100" t="str">
        <f t="array" ref="BL900">IF($BG900,MAX(IF(G5SelectionMask="x",IF(INDEX(RawDataRefData,$E900,0)&gt;0,INDEX(RawDataRefData,$E900,0)),"")),"")</f>
        <v/>
      </c>
      <c r="BM900" s="100" t="str">
        <f t="shared" si="333"/>
        <v/>
      </c>
      <c r="BN900" s="103" t="str">
        <f t="array" ref="BN900">IF($BG900,STDEVA(IF(G5SelectionMask="x",IF(INDEX(RawDataRefData,$E900,0)&gt;0,INDEX(RawDataRefData,$E900,0)),"")),"")</f>
        <v/>
      </c>
      <c r="BO900" s="104"/>
      <c r="BP900" s="105">
        <v>3</v>
      </c>
      <c r="BQ900" s="105">
        <v>3</v>
      </c>
      <c r="BR900" s="105">
        <v>3</v>
      </c>
      <c r="BS900" s="105">
        <v>4</v>
      </c>
      <c r="BT900" s="105">
        <v>2</v>
      </c>
      <c r="BU900" s="105">
        <v>4</v>
      </c>
      <c r="BV900" s="105">
        <v>4</v>
      </c>
      <c r="BW900" s="105">
        <v>2</v>
      </c>
      <c r="BX900" s="105">
        <v>2</v>
      </c>
      <c r="BY900" s="105">
        <v>4</v>
      </c>
      <c r="BZ900" s="105">
        <v>3</v>
      </c>
      <c r="CA900" s="105">
        <v>3</v>
      </c>
      <c r="CB900" s="105">
        <v>3</v>
      </c>
      <c r="CC900" s="105">
        <v>2</v>
      </c>
      <c r="CD900" s="105">
        <v>4</v>
      </c>
    </row>
    <row r="901" spans="1:82" x14ac:dyDescent="0.2">
      <c r="A901" s="33">
        <f t="shared" si="264"/>
        <v>0</v>
      </c>
      <c r="B901" s="218"/>
      <c r="C901" s="215"/>
      <c r="D901" s="224"/>
      <c r="E901" s="72">
        <f t="shared" si="326"/>
        <v>892</v>
      </c>
      <c r="F901" s="9" t="s">
        <v>1144</v>
      </c>
      <c r="H901" s="9" t="s">
        <v>1214</v>
      </c>
      <c r="I901" s="9" t="s">
        <v>342</v>
      </c>
      <c r="J901" s="9" t="s">
        <v>1861</v>
      </c>
      <c r="K901" s="100">
        <f t="shared" si="311"/>
        <v>3</v>
      </c>
      <c r="L901" s="100"/>
      <c r="M901" s="100"/>
      <c r="N901" s="100"/>
      <c r="O901" s="100"/>
      <c r="P901" s="101">
        <f t="shared" si="312"/>
        <v>2</v>
      </c>
      <c r="Q901" s="102">
        <f t="shared" si="313"/>
        <v>1</v>
      </c>
      <c r="R901" s="102">
        <f t="shared" si="314"/>
        <v>4</v>
      </c>
      <c r="S901" s="102">
        <f t="shared" si="315"/>
        <v>2</v>
      </c>
      <c r="T901" s="102">
        <f t="shared" si="316"/>
        <v>3</v>
      </c>
      <c r="U901" s="102">
        <f t="shared" si="317"/>
        <v>3</v>
      </c>
      <c r="V901" s="102">
        <f t="shared" si="318"/>
        <v>2</v>
      </c>
      <c r="W901" s="102">
        <f t="shared" si="319"/>
        <v>2</v>
      </c>
      <c r="X901" s="102">
        <f t="shared" si="320"/>
        <v>2</v>
      </c>
      <c r="Y901" s="102">
        <f t="shared" si="321"/>
        <v>2</v>
      </c>
      <c r="Z901" s="102">
        <f t="shared" si="322"/>
        <v>2</v>
      </c>
      <c r="AA901" s="100" t="b">
        <f t="shared" si="323"/>
        <v>1</v>
      </c>
      <c r="AB901" s="100">
        <f t="array" ref="AB901">IF($AA901,MEDIAN(IF(G1SelectionMask="x",IF(INDEX(RawDataRefData,$E901,0)&gt;0,INDEX(RawDataRefData,$E901,0)),"")),"")</f>
        <v>2</v>
      </c>
      <c r="AC901" s="100">
        <f t="array" ref="AC901">IF($AA901,QUARTILE(IF(G1SelectionMask="x",IF(INDEX(RawDataRefData,$E901,0)&gt;0,INDEX(RawDataRefData,$E901,0)),""),1),"")</f>
        <v>2</v>
      </c>
      <c r="AD901" s="100">
        <f t="array" ref="AD901">IF($AA901,QUARTILE(IF(G1SelectionMask="x",IF(INDEX(RawDataRefData,$E901,0)&gt;0,INDEX(RawDataRefData,$E901,0)),""),3),"")</f>
        <v>2.5</v>
      </c>
      <c r="AE901" s="100">
        <f t="array" ref="AE901">IF($AA901,MIN(IF(G1SelectionMask="x",IF(INDEX(RawDataRefData,$E901,0)&gt;0,INDEX(RawDataRefData,$E901,0)),"")),"")</f>
        <v>1</v>
      </c>
      <c r="AF901" s="100">
        <f t="array" ref="AF901">IF($AA901,MAX(IF(G1SelectionMask="x",IF(INDEX(RawDataRefData,$E901,0)&gt;0,INDEX(RawDataRefData,$E901,0)),"")),"")</f>
        <v>4</v>
      </c>
      <c r="AG901" s="100">
        <f t="shared" si="324"/>
        <v>2.2727272727272729</v>
      </c>
      <c r="AH901" s="100">
        <f t="array" ref="AH901">IF($AA901,STDEVA(IF(G1SelectionMask="x",IF(INDEX(RawDataRefData,$E901,0)&gt;0,INDEX(RawDataRefData,$E901,0)),"")),"")</f>
        <v>0.78624539310689634</v>
      </c>
      <c r="AI901" s="101" t="b">
        <f t="shared" si="325"/>
        <v>1</v>
      </c>
      <c r="AJ901" s="101">
        <f t="array" ref="AJ901">IF($AI901,MEDIAN(IF(G2SelectionMask="x",IF(INDEX(RawDataRefData,$E901,0)&gt;0,INDEX(RawDataRefData,$E901,0)),"")),"")</f>
        <v>2</v>
      </c>
      <c r="AK901" s="101">
        <f t="array" ref="AK901">IF($AI901,QUARTILE(IF(G2SelectionMask="x",IF(INDEX(RawDataRefData,$E901,0)&gt;0,INDEX(RawDataRefData,$E901,0)),""),1),"")</f>
        <v>2</v>
      </c>
      <c r="AL901" s="101">
        <f t="array" ref="AL901">IF($AI901,QUARTILE(IF(G2SelectionMask="x",IF(INDEX(RawDataRefData,$E901,0)&gt;0,INDEX(RawDataRefData,$E901,0)),""),3),"")</f>
        <v>2.5</v>
      </c>
      <c r="AM901" s="101">
        <f t="array" ref="AM901">IF($AI901,MIN(IF(G2SelectionMask="x",IF(INDEX(RawDataRefData,$E901,0)&gt;0,INDEX(RawDataRefData,$E901,0)),"")),"")</f>
        <v>1</v>
      </c>
      <c r="AN901" s="101">
        <f t="array" ref="AN901">IF($AI901,MAX(IF(G2SelectionMask="x",IF(INDEX(RawDataRefData,$E901,0)&gt;0,INDEX(RawDataRefData,$E901,0)),"")),"")</f>
        <v>3</v>
      </c>
      <c r="AO901" s="101">
        <f t="shared" si="327"/>
        <v>2.1818181818181817</v>
      </c>
      <c r="AP901" s="101">
        <f t="array" ref="AP901">IF($AI901,STDEVA(IF(G2SelectionMask="x",IF(INDEX(RawDataRefData,$E901,0)&gt;0,INDEX(RawDataRefData,$E901,0)),"")),"")</f>
        <v>0.60302268915552693</v>
      </c>
      <c r="AQ901" s="100" t="b">
        <f t="shared" si="328"/>
        <v>0</v>
      </c>
      <c r="AR901" s="100" t="str">
        <f t="array" ref="AR901">IF($AQ901,MEDIAN(IF(G3SelectionMask="x",IF(INDEX(RawDataRefData,$E901,0)&gt;0,INDEX(RawDataRefData,$E901,0)),"")),"")</f>
        <v/>
      </c>
      <c r="AS901" s="100" t="str">
        <f t="array" ref="AS901">IF($AQ901,QUARTILE(IF(G3SelectionMask="x",IF(INDEX(RawDataRefData,$E901,0)&gt;0,INDEX(RawDataRefData,$E901,0)),""),1),"")</f>
        <v/>
      </c>
      <c r="AT901" s="100" t="str">
        <f t="array" ref="AT901">IF($AQ901,QUARTILE(IF(G3SelectionMask="x",IF(INDEX(RawDataRefData,$E901,0)&gt;0,INDEX(RawDataRefData,$E901,0)),""),3),"")</f>
        <v/>
      </c>
      <c r="AU901" s="100" t="str">
        <f t="array" ref="AU901">IF($AQ901,MIN(IF(G3SelectionMask="x",IF(INDEX(RawDataRefData,$E901,0)&gt;0,INDEX(RawDataRefData,$E901,0)),"")),"")</f>
        <v/>
      </c>
      <c r="AV901" s="100" t="str">
        <f t="array" ref="AV901">IF($AQ901,MAX(IF(G3SelectionMask="x",IF(INDEX(RawDataRefData,$E901,0)&gt;0,INDEX(RawDataRefData,$E901,0)),"")),"")</f>
        <v/>
      </c>
      <c r="AW901" s="100" t="str">
        <f t="shared" si="329"/>
        <v/>
      </c>
      <c r="AX901" s="100" t="str">
        <f t="array" ref="AX901">IF($AQ901,STDEVA(IF(G3SelectionMask="x",IF(INDEX(RawDataRefData,$E901,0)&gt;0,INDEX(RawDataRefData,$E901,0)),"")),"")</f>
        <v/>
      </c>
      <c r="AY901" s="101" t="b">
        <f t="shared" si="330"/>
        <v>0</v>
      </c>
      <c r="AZ901" s="101" t="str">
        <f t="array" ref="AZ901">IF($AY901,MEDIAN(IF(G4SelectionMask="x",IF(INDEX(RawDataRefData,$E901,0)&gt;0,INDEX(RawDataRefData,$E901,0)),"")),"")</f>
        <v/>
      </c>
      <c r="BA901" s="101" t="str">
        <f t="array" ref="BA901">IF($AY901,QUARTILE(IF(G4SelectionMask="x",IF(INDEX(RawDataRefData,$E901,0)&gt;0,INDEX(RawDataRefData,$E901,0)),""),1),"")</f>
        <v/>
      </c>
      <c r="BB901" s="101" t="str">
        <f t="array" ref="BB901">IF($AY901,QUARTILE(IF(G4SelectionMask="x",IF(INDEX(RawDataRefData,$E901,0)&gt;0,INDEX(RawDataRefData,$E901,0)),""),3),"")</f>
        <v/>
      </c>
      <c r="BC901" s="101" t="str">
        <f t="array" ref="BC901">IF($AY901,MIN(IF(G4SelectionMask="x",IF(INDEX(RawDataRefData,$E901,0)&gt;0,INDEX(RawDataRefData,$E901,0)),"")),"")</f>
        <v/>
      </c>
      <c r="BD901" s="101" t="str">
        <f t="array" ref="BD901">IF($AY901,MAX(IF(G4SelectionMask="x",IF(INDEX(RawDataRefData,$E901,0)&gt;0,INDEX(RawDataRefData,$E901,0)),"")),"")</f>
        <v/>
      </c>
      <c r="BE901" s="101" t="str">
        <f t="shared" si="331"/>
        <v/>
      </c>
      <c r="BF901" s="101" t="str">
        <f t="array" ref="BF901">IF($AY901,STDEVA(IF(G4SelectionMask="x",IF(INDEX(RawDataRefData,$E901,0)&gt;0,INDEX(RawDataRefData,$E901,0)),"")),"")</f>
        <v/>
      </c>
      <c r="BG901" s="100" t="b">
        <f t="shared" si="332"/>
        <v>0</v>
      </c>
      <c r="BH901" s="100" t="str">
        <f t="array" ref="BH901">IF($BG901,MEDIAN(IF(G5SelectionMask="x",IF(INDEX(RawDataRefData,$E901,0)&gt;0,INDEX(RawDataRefData,$E901,0)),"")),"")</f>
        <v/>
      </c>
      <c r="BI901" s="100" t="str">
        <f t="array" ref="BI901">IF($BG901,QUARTILE(IF(G5SelectionMask="x",IF(INDEX(RawDataRefData,$E901,0)&gt;0,INDEX(RawDataRefData,$E901,0)),""),1),"")</f>
        <v/>
      </c>
      <c r="BJ901" s="100" t="str">
        <f t="array" ref="BJ901">IF($BG901,QUARTILE(IF(G5SelectionMask="x",IF(INDEX(RawDataRefData,$E901,0)&gt;0,INDEX(RawDataRefData,$E901,0)),""),3),"")</f>
        <v/>
      </c>
      <c r="BK901" s="100" t="str">
        <f t="array" ref="BK901">IF($BG901,MIN(IF(G5SelectionMask="x",IF(INDEX(RawDataRefData,$E901,0)&gt;0,INDEX(RawDataRefData,$E901,0)),"")),"")</f>
        <v/>
      </c>
      <c r="BL901" s="100" t="str">
        <f t="array" ref="BL901">IF($BG901,MAX(IF(G5SelectionMask="x",IF(INDEX(RawDataRefData,$E901,0)&gt;0,INDEX(RawDataRefData,$E901,0)),"")),"")</f>
        <v/>
      </c>
      <c r="BM901" s="100" t="str">
        <f t="shared" si="333"/>
        <v/>
      </c>
      <c r="BN901" s="103" t="str">
        <f t="array" ref="BN901">IF($BG901,STDEVA(IF(G5SelectionMask="x",IF(INDEX(RawDataRefData,$E901,0)&gt;0,INDEX(RawDataRefData,$E901,0)),"")),"")</f>
        <v/>
      </c>
      <c r="BO901" s="104"/>
      <c r="BP901" s="105">
        <v>3</v>
      </c>
      <c r="BQ901" s="105">
        <v>2</v>
      </c>
      <c r="BR901" s="105">
        <v>1</v>
      </c>
      <c r="BS901" s="105">
        <v>4</v>
      </c>
      <c r="BT901" s="105">
        <v>2</v>
      </c>
      <c r="BU901" s="105">
        <v>3</v>
      </c>
      <c r="BV901" s="105">
        <v>3</v>
      </c>
      <c r="BW901" s="105">
        <v>2</v>
      </c>
      <c r="BX901" s="105">
        <v>2</v>
      </c>
      <c r="BY901" s="105">
        <v>2</v>
      </c>
      <c r="BZ901" s="105">
        <v>2</v>
      </c>
      <c r="CA901" s="105">
        <v>2</v>
      </c>
      <c r="CB901" s="105">
        <v>3</v>
      </c>
      <c r="CC901" s="105">
        <v>2</v>
      </c>
      <c r="CD901" s="105">
        <v>3</v>
      </c>
    </row>
    <row r="902" spans="1:82" x14ac:dyDescent="0.2">
      <c r="A902" s="33">
        <f t="shared" si="264"/>
        <v>0</v>
      </c>
      <c r="B902" s="218"/>
      <c r="C902" s="215"/>
      <c r="D902" s="224"/>
      <c r="E902" s="72">
        <f t="shared" si="326"/>
        <v>893</v>
      </c>
      <c r="F902" s="9" t="s">
        <v>1145</v>
      </c>
      <c r="H902" s="9" t="s">
        <v>1214</v>
      </c>
      <c r="I902" s="9" t="s">
        <v>342</v>
      </c>
      <c r="J902" s="9" t="s">
        <v>1861</v>
      </c>
      <c r="K902" s="100">
        <f t="shared" si="311"/>
        <v>2</v>
      </c>
      <c r="L902" s="100"/>
      <c r="M902" s="100"/>
      <c r="N902" s="100"/>
      <c r="O902" s="100"/>
      <c r="P902" s="101">
        <f t="shared" si="312"/>
        <v>2</v>
      </c>
      <c r="Q902" s="102">
        <f t="shared" si="313"/>
        <v>4</v>
      </c>
      <c r="R902" s="102">
        <f t="shared" si="314"/>
        <v>4</v>
      </c>
      <c r="S902" s="102">
        <f t="shared" si="315"/>
        <v>4</v>
      </c>
      <c r="T902" s="102">
        <f t="shared" si="316"/>
        <v>4</v>
      </c>
      <c r="U902" s="102">
        <f t="shared" si="317"/>
        <v>3</v>
      </c>
      <c r="V902" s="102">
        <f t="shared" si="318"/>
        <v>4</v>
      </c>
      <c r="W902" s="102">
        <f t="shared" si="319"/>
        <v>3</v>
      </c>
      <c r="X902" s="102">
        <f t="shared" si="320"/>
        <v>1</v>
      </c>
      <c r="Y902" s="102">
        <f t="shared" si="321"/>
        <v>4</v>
      </c>
      <c r="Z902" s="102">
        <f t="shared" si="322"/>
        <v>1</v>
      </c>
      <c r="AA902" s="100" t="b">
        <f t="shared" si="323"/>
        <v>1</v>
      </c>
      <c r="AB902" s="100">
        <f t="array" ref="AB902">IF($AA902,MEDIAN(IF(G1SelectionMask="x",IF(INDEX(RawDataRefData,$E902,0)&gt;0,INDEX(RawDataRefData,$E902,0)),"")),"")</f>
        <v>4</v>
      </c>
      <c r="AC902" s="100">
        <f t="array" ref="AC902">IF($AA902,QUARTILE(IF(G1SelectionMask="x",IF(INDEX(RawDataRefData,$E902,0)&gt;0,INDEX(RawDataRefData,$E902,0)),""),1),"")</f>
        <v>2.5</v>
      </c>
      <c r="AD902" s="100">
        <f t="array" ref="AD902">IF($AA902,QUARTILE(IF(G1SelectionMask="x",IF(INDEX(RawDataRefData,$E902,0)&gt;0,INDEX(RawDataRefData,$E902,0)),""),3),"")</f>
        <v>4</v>
      </c>
      <c r="AE902" s="100">
        <f t="array" ref="AE902">IF($AA902,MIN(IF(G1SelectionMask="x",IF(INDEX(RawDataRefData,$E902,0)&gt;0,INDEX(RawDataRefData,$E902,0)),"")),"")</f>
        <v>1</v>
      </c>
      <c r="AF902" s="100">
        <f t="array" ref="AF902">IF($AA902,MAX(IF(G1SelectionMask="x",IF(INDEX(RawDataRefData,$E902,0)&gt;0,INDEX(RawDataRefData,$E902,0)),"")),"")</f>
        <v>4</v>
      </c>
      <c r="AG902" s="100">
        <f t="shared" si="324"/>
        <v>3.0909090909090908</v>
      </c>
      <c r="AH902" s="100">
        <f t="array" ref="AH902">IF($AA902,STDEVA(IF(G1SelectionMask="x",IF(INDEX(RawDataRefData,$E902,0)&gt;0,INDEX(RawDataRefData,$E902,0)),"")),"")</f>
        <v>1.2210278829367864</v>
      </c>
      <c r="AI902" s="101" t="b">
        <f t="shared" si="325"/>
        <v>1</v>
      </c>
      <c r="AJ902" s="101">
        <f t="array" ref="AJ902">IF($AI902,MEDIAN(IF(G2SelectionMask="x",IF(INDEX(RawDataRefData,$E902,0)&gt;0,INDEX(RawDataRefData,$E902,0)),"")),"")</f>
        <v>4</v>
      </c>
      <c r="AK902" s="101">
        <f t="array" ref="AK902">IF($AI902,QUARTILE(IF(G2SelectionMask="x",IF(INDEX(RawDataRefData,$E902,0)&gt;0,INDEX(RawDataRefData,$E902,0)),""),1),"")</f>
        <v>3</v>
      </c>
      <c r="AL902" s="101">
        <f t="array" ref="AL902">IF($AI902,QUARTILE(IF(G2SelectionMask="x",IF(INDEX(RawDataRefData,$E902,0)&gt;0,INDEX(RawDataRefData,$E902,0)),""),3),"")</f>
        <v>4</v>
      </c>
      <c r="AM902" s="101">
        <f t="array" ref="AM902">IF($AI902,MIN(IF(G2SelectionMask="x",IF(INDEX(RawDataRefData,$E902,0)&gt;0,INDEX(RawDataRefData,$E902,0)),"")),"")</f>
        <v>1</v>
      </c>
      <c r="AN902" s="101">
        <f t="array" ref="AN902">IF($AI902,MAX(IF(G2SelectionMask="x",IF(INDEX(RawDataRefData,$E902,0)&gt;0,INDEX(RawDataRefData,$E902,0)),"")),"")</f>
        <v>4</v>
      </c>
      <c r="AO902" s="101">
        <f t="shared" si="327"/>
        <v>3.2727272727272729</v>
      </c>
      <c r="AP902" s="101">
        <f t="array" ref="AP902">IF($AI902,STDEVA(IF(G2SelectionMask="x",IF(INDEX(RawDataRefData,$E902,0)&gt;0,INDEX(RawDataRefData,$E902,0)),"")),"")</f>
        <v>1.0090499582190262</v>
      </c>
      <c r="AQ902" s="100" t="b">
        <f t="shared" si="328"/>
        <v>0</v>
      </c>
      <c r="AR902" s="100" t="str">
        <f t="array" ref="AR902">IF($AQ902,MEDIAN(IF(G3SelectionMask="x",IF(INDEX(RawDataRefData,$E902,0)&gt;0,INDEX(RawDataRefData,$E902,0)),"")),"")</f>
        <v/>
      </c>
      <c r="AS902" s="100" t="str">
        <f t="array" ref="AS902">IF($AQ902,QUARTILE(IF(G3SelectionMask="x",IF(INDEX(RawDataRefData,$E902,0)&gt;0,INDEX(RawDataRefData,$E902,0)),""),1),"")</f>
        <v/>
      </c>
      <c r="AT902" s="100" t="str">
        <f t="array" ref="AT902">IF($AQ902,QUARTILE(IF(G3SelectionMask="x",IF(INDEX(RawDataRefData,$E902,0)&gt;0,INDEX(RawDataRefData,$E902,0)),""),3),"")</f>
        <v/>
      </c>
      <c r="AU902" s="100" t="str">
        <f t="array" ref="AU902">IF($AQ902,MIN(IF(G3SelectionMask="x",IF(INDEX(RawDataRefData,$E902,0)&gt;0,INDEX(RawDataRefData,$E902,0)),"")),"")</f>
        <v/>
      </c>
      <c r="AV902" s="100" t="str">
        <f t="array" ref="AV902">IF($AQ902,MAX(IF(G3SelectionMask="x",IF(INDEX(RawDataRefData,$E902,0)&gt;0,INDEX(RawDataRefData,$E902,0)),"")),"")</f>
        <v/>
      </c>
      <c r="AW902" s="100" t="str">
        <f t="shared" si="329"/>
        <v/>
      </c>
      <c r="AX902" s="100" t="str">
        <f t="array" ref="AX902">IF($AQ902,STDEVA(IF(G3SelectionMask="x",IF(INDEX(RawDataRefData,$E902,0)&gt;0,INDEX(RawDataRefData,$E902,0)),"")),"")</f>
        <v/>
      </c>
      <c r="AY902" s="101" t="b">
        <f t="shared" si="330"/>
        <v>0</v>
      </c>
      <c r="AZ902" s="101" t="str">
        <f t="array" ref="AZ902">IF($AY902,MEDIAN(IF(G4SelectionMask="x",IF(INDEX(RawDataRefData,$E902,0)&gt;0,INDEX(RawDataRefData,$E902,0)),"")),"")</f>
        <v/>
      </c>
      <c r="BA902" s="101" t="str">
        <f t="array" ref="BA902">IF($AY902,QUARTILE(IF(G4SelectionMask="x",IF(INDEX(RawDataRefData,$E902,0)&gt;0,INDEX(RawDataRefData,$E902,0)),""),1),"")</f>
        <v/>
      </c>
      <c r="BB902" s="101" t="str">
        <f t="array" ref="BB902">IF($AY902,QUARTILE(IF(G4SelectionMask="x",IF(INDEX(RawDataRefData,$E902,0)&gt;0,INDEX(RawDataRefData,$E902,0)),""),3),"")</f>
        <v/>
      </c>
      <c r="BC902" s="101" t="str">
        <f t="array" ref="BC902">IF($AY902,MIN(IF(G4SelectionMask="x",IF(INDEX(RawDataRefData,$E902,0)&gt;0,INDEX(RawDataRefData,$E902,0)),"")),"")</f>
        <v/>
      </c>
      <c r="BD902" s="101" t="str">
        <f t="array" ref="BD902">IF($AY902,MAX(IF(G4SelectionMask="x",IF(INDEX(RawDataRefData,$E902,0)&gt;0,INDEX(RawDataRefData,$E902,0)),"")),"")</f>
        <v/>
      </c>
      <c r="BE902" s="101" t="str">
        <f t="shared" si="331"/>
        <v/>
      </c>
      <c r="BF902" s="101" t="str">
        <f t="array" ref="BF902">IF($AY902,STDEVA(IF(G4SelectionMask="x",IF(INDEX(RawDataRefData,$E902,0)&gt;0,INDEX(RawDataRefData,$E902,0)),"")),"")</f>
        <v/>
      </c>
      <c r="BG902" s="100" t="b">
        <f t="shared" si="332"/>
        <v>0</v>
      </c>
      <c r="BH902" s="100" t="str">
        <f t="array" ref="BH902">IF($BG902,MEDIAN(IF(G5SelectionMask="x",IF(INDEX(RawDataRefData,$E902,0)&gt;0,INDEX(RawDataRefData,$E902,0)),"")),"")</f>
        <v/>
      </c>
      <c r="BI902" s="100" t="str">
        <f t="array" ref="BI902">IF($BG902,QUARTILE(IF(G5SelectionMask="x",IF(INDEX(RawDataRefData,$E902,0)&gt;0,INDEX(RawDataRefData,$E902,0)),""),1),"")</f>
        <v/>
      </c>
      <c r="BJ902" s="100" t="str">
        <f t="array" ref="BJ902">IF($BG902,QUARTILE(IF(G5SelectionMask="x",IF(INDEX(RawDataRefData,$E902,0)&gt;0,INDEX(RawDataRefData,$E902,0)),""),3),"")</f>
        <v/>
      </c>
      <c r="BK902" s="100" t="str">
        <f t="array" ref="BK902">IF($BG902,MIN(IF(G5SelectionMask="x",IF(INDEX(RawDataRefData,$E902,0)&gt;0,INDEX(RawDataRefData,$E902,0)),"")),"")</f>
        <v/>
      </c>
      <c r="BL902" s="100" t="str">
        <f t="array" ref="BL902">IF($BG902,MAX(IF(G5SelectionMask="x",IF(INDEX(RawDataRefData,$E902,0)&gt;0,INDEX(RawDataRefData,$E902,0)),"")),"")</f>
        <v/>
      </c>
      <c r="BM902" s="100" t="str">
        <f t="shared" si="333"/>
        <v/>
      </c>
      <c r="BN902" s="103" t="str">
        <f t="array" ref="BN902">IF($BG902,STDEVA(IF(G5SelectionMask="x",IF(INDEX(RawDataRefData,$E902,0)&gt;0,INDEX(RawDataRefData,$E902,0)),"")),"")</f>
        <v/>
      </c>
      <c r="BO902" s="104"/>
      <c r="BP902" s="105">
        <v>2</v>
      </c>
      <c r="BQ902" s="105">
        <v>2</v>
      </c>
      <c r="BR902" s="105">
        <v>4</v>
      </c>
      <c r="BS902" s="105">
        <v>4</v>
      </c>
      <c r="BT902" s="105">
        <v>4</v>
      </c>
      <c r="BU902" s="105">
        <v>4</v>
      </c>
      <c r="BV902" s="105">
        <v>3</v>
      </c>
      <c r="BW902" s="105">
        <v>4</v>
      </c>
      <c r="BX902" s="105">
        <v>3</v>
      </c>
      <c r="BY902" s="105">
        <v>1</v>
      </c>
      <c r="BZ902" s="105">
        <v>4</v>
      </c>
      <c r="CA902" s="105">
        <v>1</v>
      </c>
      <c r="CB902" s="105">
        <v>3</v>
      </c>
      <c r="CC902" s="105">
        <v>3</v>
      </c>
      <c r="CD902" s="105">
        <v>4</v>
      </c>
    </row>
    <row r="903" spans="1:82" x14ac:dyDescent="0.2">
      <c r="A903" s="33">
        <f t="shared" si="264"/>
        <v>0</v>
      </c>
      <c r="B903" s="218"/>
      <c r="C903" s="215"/>
      <c r="D903" s="224"/>
      <c r="E903" s="72">
        <f t="shared" si="326"/>
        <v>894</v>
      </c>
      <c r="F903" s="9" t="s">
        <v>1146</v>
      </c>
      <c r="H903" s="9" t="s">
        <v>1214</v>
      </c>
      <c r="I903" s="9" t="s">
        <v>342</v>
      </c>
      <c r="J903" s="9" t="s">
        <v>1861</v>
      </c>
      <c r="K903" s="100">
        <f t="shared" si="311"/>
        <v>1</v>
      </c>
      <c r="L903" s="100"/>
      <c r="M903" s="100"/>
      <c r="N903" s="100"/>
      <c r="O903" s="100"/>
      <c r="P903" s="101">
        <f t="shared" si="312"/>
        <v>3</v>
      </c>
      <c r="Q903" s="102">
        <f t="shared" si="313"/>
        <v>1</v>
      </c>
      <c r="R903" s="102">
        <f t="shared" si="314"/>
        <v>1</v>
      </c>
      <c r="S903" s="102">
        <f t="shared" si="315"/>
        <v>1</v>
      </c>
      <c r="T903" s="102">
        <f t="shared" si="316"/>
        <v>4</v>
      </c>
      <c r="U903" s="102">
        <f t="shared" si="317"/>
        <v>2</v>
      </c>
      <c r="V903" s="102">
        <f t="shared" si="318"/>
        <v>1</v>
      </c>
      <c r="W903" s="102">
        <f t="shared" si="319"/>
        <v>1</v>
      </c>
      <c r="X903" s="102">
        <f t="shared" si="320"/>
        <v>1</v>
      </c>
      <c r="Y903" s="102">
        <f t="shared" si="321"/>
        <v>3</v>
      </c>
      <c r="Z903" s="102">
        <f t="shared" si="322"/>
        <v>3</v>
      </c>
      <c r="AA903" s="100" t="b">
        <f t="shared" si="323"/>
        <v>1</v>
      </c>
      <c r="AB903" s="100">
        <f t="array" ref="AB903">IF($AA903,MEDIAN(IF(G1SelectionMask="x",IF(INDEX(RawDataRefData,$E903,0)&gt;0,INDEX(RawDataRefData,$E903,0)),"")),"")</f>
        <v>1</v>
      </c>
      <c r="AC903" s="100">
        <f t="array" ref="AC903">IF($AA903,QUARTILE(IF(G1SelectionMask="x",IF(INDEX(RawDataRefData,$E903,0)&gt;0,INDEX(RawDataRefData,$E903,0)),""),1),"")</f>
        <v>1</v>
      </c>
      <c r="AD903" s="100">
        <f t="array" ref="AD903">IF($AA903,QUARTILE(IF(G1SelectionMask="x",IF(INDEX(RawDataRefData,$E903,0)&gt;0,INDEX(RawDataRefData,$E903,0)),""),3),"")</f>
        <v>3</v>
      </c>
      <c r="AE903" s="100">
        <f t="array" ref="AE903">IF($AA903,MIN(IF(G1SelectionMask="x",IF(INDEX(RawDataRefData,$E903,0)&gt;0,INDEX(RawDataRefData,$E903,0)),"")),"")</f>
        <v>1</v>
      </c>
      <c r="AF903" s="100">
        <f t="array" ref="AF903">IF($AA903,MAX(IF(G1SelectionMask="x",IF(INDEX(RawDataRefData,$E903,0)&gt;0,INDEX(RawDataRefData,$E903,0)),"")),"")</f>
        <v>4</v>
      </c>
      <c r="AG903" s="100">
        <f t="shared" si="324"/>
        <v>1.9090909090909092</v>
      </c>
      <c r="AH903" s="100">
        <f t="array" ref="AH903">IF($AA903,STDEVA(IF(G1SelectionMask="x",IF(INDEX(RawDataRefData,$E903,0)&gt;0,INDEX(RawDataRefData,$E903,0)),"")),"")</f>
        <v>1.1361818036340356</v>
      </c>
      <c r="AI903" s="101" t="b">
        <f t="shared" si="325"/>
        <v>1</v>
      </c>
      <c r="AJ903" s="101">
        <f t="array" ref="AJ903">IF($AI903,MEDIAN(IF(G2SelectionMask="x",IF(INDEX(RawDataRefData,$E903,0)&gt;0,INDEX(RawDataRefData,$E903,0)),"")),"")</f>
        <v>2</v>
      </c>
      <c r="AK903" s="101">
        <f t="array" ref="AK903">IF($AI903,QUARTILE(IF(G2SelectionMask="x",IF(INDEX(RawDataRefData,$E903,0)&gt;0,INDEX(RawDataRefData,$E903,0)),""),1),"")</f>
        <v>1</v>
      </c>
      <c r="AL903" s="101">
        <f t="array" ref="AL903">IF($AI903,QUARTILE(IF(G2SelectionMask="x",IF(INDEX(RawDataRefData,$E903,0)&gt;0,INDEX(RawDataRefData,$E903,0)),""),3),"")</f>
        <v>3</v>
      </c>
      <c r="AM903" s="101">
        <f t="array" ref="AM903">IF($AI903,MIN(IF(G2SelectionMask="x",IF(INDEX(RawDataRefData,$E903,0)&gt;0,INDEX(RawDataRefData,$E903,0)),"")),"")</f>
        <v>1</v>
      </c>
      <c r="AN903" s="101">
        <f t="array" ref="AN903">IF($AI903,MAX(IF(G2SelectionMask="x",IF(INDEX(RawDataRefData,$E903,0)&gt;0,INDEX(RawDataRefData,$E903,0)),"")),"")</f>
        <v>4</v>
      </c>
      <c r="AO903" s="101">
        <f t="shared" si="327"/>
        <v>2.0909090909090908</v>
      </c>
      <c r="AP903" s="101">
        <f t="array" ref="AP903">IF($AI903,STDEVA(IF(G2SelectionMask="x",IF(INDEX(RawDataRefData,$E903,0)&gt;0,INDEX(RawDataRefData,$E903,0)),"")),"")</f>
        <v>1.1361818036340356</v>
      </c>
      <c r="AQ903" s="100" t="b">
        <f t="shared" si="328"/>
        <v>0</v>
      </c>
      <c r="AR903" s="100" t="str">
        <f t="array" ref="AR903">IF($AQ903,MEDIAN(IF(G3SelectionMask="x",IF(INDEX(RawDataRefData,$E903,0)&gt;0,INDEX(RawDataRefData,$E903,0)),"")),"")</f>
        <v/>
      </c>
      <c r="AS903" s="100" t="str">
        <f t="array" ref="AS903">IF($AQ903,QUARTILE(IF(G3SelectionMask="x",IF(INDEX(RawDataRefData,$E903,0)&gt;0,INDEX(RawDataRefData,$E903,0)),""),1),"")</f>
        <v/>
      </c>
      <c r="AT903" s="100" t="str">
        <f t="array" ref="AT903">IF($AQ903,QUARTILE(IF(G3SelectionMask="x",IF(INDEX(RawDataRefData,$E903,0)&gt;0,INDEX(RawDataRefData,$E903,0)),""),3),"")</f>
        <v/>
      </c>
      <c r="AU903" s="100" t="str">
        <f t="array" ref="AU903">IF($AQ903,MIN(IF(G3SelectionMask="x",IF(INDEX(RawDataRefData,$E903,0)&gt;0,INDEX(RawDataRefData,$E903,0)),"")),"")</f>
        <v/>
      </c>
      <c r="AV903" s="100" t="str">
        <f t="array" ref="AV903">IF($AQ903,MAX(IF(G3SelectionMask="x",IF(INDEX(RawDataRefData,$E903,0)&gt;0,INDEX(RawDataRefData,$E903,0)),"")),"")</f>
        <v/>
      </c>
      <c r="AW903" s="100" t="str">
        <f t="shared" si="329"/>
        <v/>
      </c>
      <c r="AX903" s="100" t="str">
        <f t="array" ref="AX903">IF($AQ903,STDEVA(IF(G3SelectionMask="x",IF(INDEX(RawDataRefData,$E903,0)&gt;0,INDEX(RawDataRefData,$E903,0)),"")),"")</f>
        <v/>
      </c>
      <c r="AY903" s="101" t="b">
        <f t="shared" si="330"/>
        <v>0</v>
      </c>
      <c r="AZ903" s="101" t="str">
        <f t="array" ref="AZ903">IF($AY903,MEDIAN(IF(G4SelectionMask="x",IF(INDEX(RawDataRefData,$E903,0)&gt;0,INDEX(RawDataRefData,$E903,0)),"")),"")</f>
        <v/>
      </c>
      <c r="BA903" s="101" t="str">
        <f t="array" ref="BA903">IF($AY903,QUARTILE(IF(G4SelectionMask="x",IF(INDEX(RawDataRefData,$E903,0)&gt;0,INDEX(RawDataRefData,$E903,0)),""),1),"")</f>
        <v/>
      </c>
      <c r="BB903" s="101" t="str">
        <f t="array" ref="BB903">IF($AY903,QUARTILE(IF(G4SelectionMask="x",IF(INDEX(RawDataRefData,$E903,0)&gt;0,INDEX(RawDataRefData,$E903,0)),""),3),"")</f>
        <v/>
      </c>
      <c r="BC903" s="101" t="str">
        <f t="array" ref="BC903">IF($AY903,MIN(IF(G4SelectionMask="x",IF(INDEX(RawDataRefData,$E903,0)&gt;0,INDEX(RawDataRefData,$E903,0)),"")),"")</f>
        <v/>
      </c>
      <c r="BD903" s="101" t="str">
        <f t="array" ref="BD903">IF($AY903,MAX(IF(G4SelectionMask="x",IF(INDEX(RawDataRefData,$E903,0)&gt;0,INDEX(RawDataRefData,$E903,0)),"")),"")</f>
        <v/>
      </c>
      <c r="BE903" s="101" t="str">
        <f t="shared" si="331"/>
        <v/>
      </c>
      <c r="BF903" s="101" t="str">
        <f t="array" ref="BF903">IF($AY903,STDEVA(IF(G4SelectionMask="x",IF(INDEX(RawDataRefData,$E903,0)&gt;0,INDEX(RawDataRefData,$E903,0)),"")),"")</f>
        <v/>
      </c>
      <c r="BG903" s="100" t="b">
        <f t="shared" si="332"/>
        <v>0</v>
      </c>
      <c r="BH903" s="100" t="str">
        <f t="array" ref="BH903">IF($BG903,MEDIAN(IF(G5SelectionMask="x",IF(INDEX(RawDataRefData,$E903,0)&gt;0,INDEX(RawDataRefData,$E903,0)),"")),"")</f>
        <v/>
      </c>
      <c r="BI903" s="100" t="str">
        <f t="array" ref="BI903">IF($BG903,QUARTILE(IF(G5SelectionMask="x",IF(INDEX(RawDataRefData,$E903,0)&gt;0,INDEX(RawDataRefData,$E903,0)),""),1),"")</f>
        <v/>
      </c>
      <c r="BJ903" s="100" t="str">
        <f t="array" ref="BJ903">IF($BG903,QUARTILE(IF(G5SelectionMask="x",IF(INDEX(RawDataRefData,$E903,0)&gt;0,INDEX(RawDataRefData,$E903,0)),""),3),"")</f>
        <v/>
      </c>
      <c r="BK903" s="100" t="str">
        <f t="array" ref="BK903">IF($BG903,MIN(IF(G5SelectionMask="x",IF(INDEX(RawDataRefData,$E903,0)&gt;0,INDEX(RawDataRefData,$E903,0)),"")),"")</f>
        <v/>
      </c>
      <c r="BL903" s="100" t="str">
        <f t="array" ref="BL903">IF($BG903,MAX(IF(G5SelectionMask="x",IF(INDEX(RawDataRefData,$E903,0)&gt;0,INDEX(RawDataRefData,$E903,0)),"")),"")</f>
        <v/>
      </c>
      <c r="BM903" s="100" t="str">
        <f t="shared" si="333"/>
        <v/>
      </c>
      <c r="BN903" s="103" t="str">
        <f t="array" ref="BN903">IF($BG903,STDEVA(IF(G5SelectionMask="x",IF(INDEX(RawDataRefData,$E903,0)&gt;0,INDEX(RawDataRefData,$E903,0)),"")),"")</f>
        <v/>
      </c>
      <c r="BO903" s="104"/>
      <c r="BP903" s="105">
        <v>1</v>
      </c>
      <c r="BQ903" s="105">
        <v>3</v>
      </c>
      <c r="BR903" s="105">
        <v>1</v>
      </c>
      <c r="BS903" s="105">
        <v>1</v>
      </c>
      <c r="BT903" s="105">
        <v>1</v>
      </c>
      <c r="BU903" s="105">
        <v>4</v>
      </c>
      <c r="BV903" s="105">
        <v>2</v>
      </c>
      <c r="BW903" s="105">
        <v>1</v>
      </c>
      <c r="BX903" s="105">
        <v>1</v>
      </c>
      <c r="BY903" s="105">
        <v>1</v>
      </c>
      <c r="BZ903" s="105">
        <v>3</v>
      </c>
      <c r="CA903" s="105">
        <v>3</v>
      </c>
      <c r="CB903" s="105">
        <v>1</v>
      </c>
      <c r="CC903" s="105">
        <v>2</v>
      </c>
      <c r="CD903" s="105">
        <v>3</v>
      </c>
    </row>
    <row r="904" spans="1:82" x14ac:dyDescent="0.2">
      <c r="A904" s="33">
        <f t="shared" si="264"/>
        <v>0</v>
      </c>
      <c r="B904" s="218"/>
      <c r="C904" s="215"/>
      <c r="D904" s="224"/>
      <c r="E904" s="72">
        <f t="shared" si="326"/>
        <v>895</v>
      </c>
      <c r="F904" s="9" t="s">
        <v>1147</v>
      </c>
      <c r="H904" s="9" t="s">
        <v>1214</v>
      </c>
      <c r="I904" s="9" t="s">
        <v>342</v>
      </c>
      <c r="J904" s="9" t="s">
        <v>1861</v>
      </c>
      <c r="K904" s="100">
        <f t="shared" si="311"/>
        <v>1</v>
      </c>
      <c r="L904" s="100"/>
      <c r="M904" s="100"/>
      <c r="N904" s="100"/>
      <c r="O904" s="100"/>
      <c r="P904" s="101">
        <f t="shared" si="312"/>
        <v>4</v>
      </c>
      <c r="Q904" s="102">
        <f t="shared" si="313"/>
        <v>3</v>
      </c>
      <c r="R904" s="102">
        <f t="shared" si="314"/>
        <v>3</v>
      </c>
      <c r="S904" s="102">
        <f t="shared" si="315"/>
        <v>2</v>
      </c>
      <c r="T904" s="102">
        <f t="shared" si="316"/>
        <v>1</v>
      </c>
      <c r="U904" s="102">
        <f t="shared" si="317"/>
        <v>3</v>
      </c>
      <c r="V904" s="102">
        <f t="shared" si="318"/>
        <v>4</v>
      </c>
      <c r="W904" s="102">
        <f t="shared" si="319"/>
        <v>3</v>
      </c>
      <c r="X904" s="102">
        <f t="shared" si="320"/>
        <v>1</v>
      </c>
      <c r="Y904" s="102">
        <f t="shared" si="321"/>
        <v>3</v>
      </c>
      <c r="Z904" s="102">
        <f t="shared" si="322"/>
        <v>3</v>
      </c>
      <c r="AA904" s="100" t="b">
        <f t="shared" si="323"/>
        <v>1</v>
      </c>
      <c r="AB904" s="100">
        <f t="array" ref="AB904">IF($AA904,MEDIAN(IF(G1SelectionMask="x",IF(INDEX(RawDataRefData,$E904,0)&gt;0,INDEX(RawDataRefData,$E904,0)),"")),"")</f>
        <v>3</v>
      </c>
      <c r="AC904" s="100">
        <f t="array" ref="AC904">IF($AA904,QUARTILE(IF(G1SelectionMask="x",IF(INDEX(RawDataRefData,$E904,0)&gt;0,INDEX(RawDataRefData,$E904,0)),""),1),"")</f>
        <v>2.5</v>
      </c>
      <c r="AD904" s="100">
        <f t="array" ref="AD904">IF($AA904,QUARTILE(IF(G1SelectionMask="x",IF(INDEX(RawDataRefData,$E904,0)&gt;0,INDEX(RawDataRefData,$E904,0)),""),3),"")</f>
        <v>3</v>
      </c>
      <c r="AE904" s="100">
        <f t="array" ref="AE904">IF($AA904,MIN(IF(G1SelectionMask="x",IF(INDEX(RawDataRefData,$E904,0)&gt;0,INDEX(RawDataRefData,$E904,0)),"")),"")</f>
        <v>1</v>
      </c>
      <c r="AF904" s="100">
        <f t="array" ref="AF904">IF($AA904,MAX(IF(G1SelectionMask="x",IF(INDEX(RawDataRefData,$E904,0)&gt;0,INDEX(RawDataRefData,$E904,0)),"")),"")</f>
        <v>4</v>
      </c>
      <c r="AG904" s="100">
        <f t="shared" si="324"/>
        <v>2.7272727272727271</v>
      </c>
      <c r="AH904" s="100">
        <f t="array" ref="AH904">IF($AA904,STDEVA(IF(G1SelectionMask="x",IF(INDEX(RawDataRefData,$E904,0)&gt;0,INDEX(RawDataRefData,$E904,0)),"")),"")</f>
        <v>1.0090499582190262</v>
      </c>
      <c r="AI904" s="101" t="b">
        <f t="shared" si="325"/>
        <v>1</v>
      </c>
      <c r="AJ904" s="101">
        <f t="array" ref="AJ904">IF($AI904,MEDIAN(IF(G2SelectionMask="x",IF(INDEX(RawDataRefData,$E904,0)&gt;0,INDEX(RawDataRefData,$E904,0)),"")),"")</f>
        <v>3</v>
      </c>
      <c r="AK904" s="101">
        <f t="array" ref="AK904">IF($AI904,QUARTILE(IF(G2SelectionMask="x",IF(INDEX(RawDataRefData,$E904,0)&gt;0,INDEX(RawDataRefData,$E904,0)),""),1),"")</f>
        <v>1.5</v>
      </c>
      <c r="AL904" s="101">
        <f t="array" ref="AL904">IF($AI904,QUARTILE(IF(G2SelectionMask="x",IF(INDEX(RawDataRefData,$E904,0)&gt;0,INDEX(RawDataRefData,$E904,0)),""),3),"")</f>
        <v>3</v>
      </c>
      <c r="AM904" s="101">
        <f t="array" ref="AM904">IF($AI904,MIN(IF(G2SelectionMask="x",IF(INDEX(RawDataRefData,$E904,0)&gt;0,INDEX(RawDataRefData,$E904,0)),"")),"")</f>
        <v>1</v>
      </c>
      <c r="AN904" s="101">
        <f t="array" ref="AN904">IF($AI904,MAX(IF(G2SelectionMask="x",IF(INDEX(RawDataRefData,$E904,0)&gt;0,INDEX(RawDataRefData,$E904,0)),"")),"")</f>
        <v>4</v>
      </c>
      <c r="AO904" s="101">
        <f t="shared" si="327"/>
        <v>2.4545454545454546</v>
      </c>
      <c r="AP904" s="101">
        <f t="array" ref="AP904">IF($AI904,STDEVA(IF(G2SelectionMask="x",IF(INDEX(RawDataRefData,$E904,0)&gt;0,INDEX(RawDataRefData,$E904,0)),"")),"")</f>
        <v>1.1281521496355327</v>
      </c>
      <c r="AQ904" s="100" t="b">
        <f t="shared" si="328"/>
        <v>0</v>
      </c>
      <c r="AR904" s="100" t="str">
        <f t="array" ref="AR904">IF($AQ904,MEDIAN(IF(G3SelectionMask="x",IF(INDEX(RawDataRefData,$E904,0)&gt;0,INDEX(RawDataRefData,$E904,0)),"")),"")</f>
        <v/>
      </c>
      <c r="AS904" s="100" t="str">
        <f t="array" ref="AS904">IF($AQ904,QUARTILE(IF(G3SelectionMask="x",IF(INDEX(RawDataRefData,$E904,0)&gt;0,INDEX(RawDataRefData,$E904,0)),""),1),"")</f>
        <v/>
      </c>
      <c r="AT904" s="100" t="str">
        <f t="array" ref="AT904">IF($AQ904,QUARTILE(IF(G3SelectionMask="x",IF(INDEX(RawDataRefData,$E904,0)&gt;0,INDEX(RawDataRefData,$E904,0)),""),3),"")</f>
        <v/>
      </c>
      <c r="AU904" s="100" t="str">
        <f t="array" ref="AU904">IF($AQ904,MIN(IF(G3SelectionMask="x",IF(INDEX(RawDataRefData,$E904,0)&gt;0,INDEX(RawDataRefData,$E904,0)),"")),"")</f>
        <v/>
      </c>
      <c r="AV904" s="100" t="str">
        <f t="array" ref="AV904">IF($AQ904,MAX(IF(G3SelectionMask="x",IF(INDEX(RawDataRefData,$E904,0)&gt;0,INDEX(RawDataRefData,$E904,0)),"")),"")</f>
        <v/>
      </c>
      <c r="AW904" s="100" t="str">
        <f t="shared" si="329"/>
        <v/>
      </c>
      <c r="AX904" s="100" t="str">
        <f t="array" ref="AX904">IF($AQ904,STDEVA(IF(G3SelectionMask="x",IF(INDEX(RawDataRefData,$E904,0)&gt;0,INDEX(RawDataRefData,$E904,0)),"")),"")</f>
        <v/>
      </c>
      <c r="AY904" s="101" t="b">
        <f t="shared" si="330"/>
        <v>0</v>
      </c>
      <c r="AZ904" s="101" t="str">
        <f t="array" ref="AZ904">IF($AY904,MEDIAN(IF(G4SelectionMask="x",IF(INDEX(RawDataRefData,$E904,0)&gt;0,INDEX(RawDataRefData,$E904,0)),"")),"")</f>
        <v/>
      </c>
      <c r="BA904" s="101" t="str">
        <f t="array" ref="BA904">IF($AY904,QUARTILE(IF(G4SelectionMask="x",IF(INDEX(RawDataRefData,$E904,0)&gt;0,INDEX(RawDataRefData,$E904,0)),""),1),"")</f>
        <v/>
      </c>
      <c r="BB904" s="101" t="str">
        <f t="array" ref="BB904">IF($AY904,QUARTILE(IF(G4SelectionMask="x",IF(INDEX(RawDataRefData,$E904,0)&gt;0,INDEX(RawDataRefData,$E904,0)),""),3),"")</f>
        <v/>
      </c>
      <c r="BC904" s="101" t="str">
        <f t="array" ref="BC904">IF($AY904,MIN(IF(G4SelectionMask="x",IF(INDEX(RawDataRefData,$E904,0)&gt;0,INDEX(RawDataRefData,$E904,0)),"")),"")</f>
        <v/>
      </c>
      <c r="BD904" s="101" t="str">
        <f t="array" ref="BD904">IF($AY904,MAX(IF(G4SelectionMask="x",IF(INDEX(RawDataRefData,$E904,0)&gt;0,INDEX(RawDataRefData,$E904,0)),"")),"")</f>
        <v/>
      </c>
      <c r="BE904" s="101" t="str">
        <f t="shared" si="331"/>
        <v/>
      </c>
      <c r="BF904" s="101" t="str">
        <f t="array" ref="BF904">IF($AY904,STDEVA(IF(G4SelectionMask="x",IF(INDEX(RawDataRefData,$E904,0)&gt;0,INDEX(RawDataRefData,$E904,0)),"")),"")</f>
        <v/>
      </c>
      <c r="BG904" s="100" t="b">
        <f t="shared" si="332"/>
        <v>0</v>
      </c>
      <c r="BH904" s="100" t="str">
        <f t="array" ref="BH904">IF($BG904,MEDIAN(IF(G5SelectionMask="x",IF(INDEX(RawDataRefData,$E904,0)&gt;0,INDEX(RawDataRefData,$E904,0)),"")),"")</f>
        <v/>
      </c>
      <c r="BI904" s="100" t="str">
        <f t="array" ref="BI904">IF($BG904,QUARTILE(IF(G5SelectionMask="x",IF(INDEX(RawDataRefData,$E904,0)&gt;0,INDEX(RawDataRefData,$E904,0)),""),1),"")</f>
        <v/>
      </c>
      <c r="BJ904" s="100" t="str">
        <f t="array" ref="BJ904">IF($BG904,QUARTILE(IF(G5SelectionMask="x",IF(INDEX(RawDataRefData,$E904,0)&gt;0,INDEX(RawDataRefData,$E904,0)),""),3),"")</f>
        <v/>
      </c>
      <c r="BK904" s="100" t="str">
        <f t="array" ref="BK904">IF($BG904,MIN(IF(G5SelectionMask="x",IF(INDEX(RawDataRefData,$E904,0)&gt;0,INDEX(RawDataRefData,$E904,0)),"")),"")</f>
        <v/>
      </c>
      <c r="BL904" s="100" t="str">
        <f t="array" ref="BL904">IF($BG904,MAX(IF(G5SelectionMask="x",IF(INDEX(RawDataRefData,$E904,0)&gt;0,INDEX(RawDataRefData,$E904,0)),"")),"")</f>
        <v/>
      </c>
      <c r="BM904" s="100" t="str">
        <f t="shared" si="333"/>
        <v/>
      </c>
      <c r="BN904" s="103" t="str">
        <f t="array" ref="BN904">IF($BG904,STDEVA(IF(G5SelectionMask="x",IF(INDEX(RawDataRefData,$E904,0)&gt;0,INDEX(RawDataRefData,$E904,0)),"")),"")</f>
        <v/>
      </c>
      <c r="BO904" s="104"/>
      <c r="BP904" s="105">
        <v>1</v>
      </c>
      <c r="BQ904" s="105">
        <v>4</v>
      </c>
      <c r="BR904" s="105">
        <v>3</v>
      </c>
      <c r="BS904" s="105">
        <v>3</v>
      </c>
      <c r="BT904" s="105">
        <v>2</v>
      </c>
      <c r="BU904" s="105">
        <v>1</v>
      </c>
      <c r="BV904" s="105">
        <v>3</v>
      </c>
      <c r="BW904" s="105">
        <v>4</v>
      </c>
      <c r="BX904" s="105">
        <v>3</v>
      </c>
      <c r="BY904" s="105">
        <v>1</v>
      </c>
      <c r="BZ904" s="105">
        <v>3</v>
      </c>
      <c r="CA904" s="105">
        <v>3</v>
      </c>
      <c r="CB904" s="105">
        <v>2</v>
      </c>
      <c r="CC904" s="105">
        <v>1</v>
      </c>
      <c r="CD904" s="105">
        <v>1</v>
      </c>
    </row>
    <row r="905" spans="1:82" x14ac:dyDescent="0.2">
      <c r="A905" s="33">
        <f t="shared" si="264"/>
        <v>0</v>
      </c>
      <c r="B905" s="218"/>
      <c r="C905" s="215"/>
      <c r="D905" s="224"/>
      <c r="E905" s="72">
        <f t="shared" si="326"/>
        <v>896</v>
      </c>
      <c r="F905" s="9" t="s">
        <v>1148</v>
      </c>
      <c r="H905" s="9" t="s">
        <v>1214</v>
      </c>
      <c r="I905" s="9" t="s">
        <v>342</v>
      </c>
      <c r="J905" s="9" t="s">
        <v>1861</v>
      </c>
      <c r="K905" s="100">
        <f t="shared" si="311"/>
        <v>2</v>
      </c>
      <c r="L905" s="100"/>
      <c r="M905" s="100"/>
      <c r="N905" s="100"/>
      <c r="O905" s="100"/>
      <c r="P905" s="101">
        <f t="shared" si="312"/>
        <v>3</v>
      </c>
      <c r="Q905" s="102">
        <f t="shared" si="313"/>
        <v>2</v>
      </c>
      <c r="R905" s="102">
        <f t="shared" si="314"/>
        <v>4</v>
      </c>
      <c r="S905" s="102">
        <f t="shared" si="315"/>
        <v>4</v>
      </c>
      <c r="T905" s="102">
        <f t="shared" si="316"/>
        <v>2</v>
      </c>
      <c r="U905" s="102">
        <f t="shared" si="317"/>
        <v>1</v>
      </c>
      <c r="V905" s="102">
        <f t="shared" si="318"/>
        <v>2</v>
      </c>
      <c r="W905" s="102">
        <f t="shared" si="319"/>
        <v>3</v>
      </c>
      <c r="X905" s="102">
        <f t="shared" si="320"/>
        <v>4</v>
      </c>
      <c r="Y905" s="102">
        <f t="shared" si="321"/>
        <v>2</v>
      </c>
      <c r="Z905" s="102">
        <f t="shared" si="322"/>
        <v>1</v>
      </c>
      <c r="AA905" s="100" t="b">
        <f t="shared" si="323"/>
        <v>1</v>
      </c>
      <c r="AB905" s="100">
        <f t="array" ref="AB905">IF($AA905,MEDIAN(IF(G1SelectionMask="x",IF(INDEX(RawDataRefData,$E905,0)&gt;0,INDEX(RawDataRefData,$E905,0)),"")),"")</f>
        <v>2</v>
      </c>
      <c r="AC905" s="100">
        <f t="array" ref="AC905">IF($AA905,QUARTILE(IF(G1SelectionMask="x",IF(INDEX(RawDataRefData,$E905,0)&gt;0,INDEX(RawDataRefData,$E905,0)),""),1),"")</f>
        <v>2</v>
      </c>
      <c r="AD905" s="100">
        <f t="array" ref="AD905">IF($AA905,QUARTILE(IF(G1SelectionMask="x",IF(INDEX(RawDataRefData,$E905,0)&gt;0,INDEX(RawDataRefData,$E905,0)),""),3),"")</f>
        <v>3.5</v>
      </c>
      <c r="AE905" s="100">
        <f t="array" ref="AE905">IF($AA905,MIN(IF(G1SelectionMask="x",IF(INDEX(RawDataRefData,$E905,0)&gt;0,INDEX(RawDataRefData,$E905,0)),"")),"")</f>
        <v>1</v>
      </c>
      <c r="AF905" s="100">
        <f t="array" ref="AF905">IF($AA905,MAX(IF(G1SelectionMask="x",IF(INDEX(RawDataRefData,$E905,0)&gt;0,INDEX(RawDataRefData,$E905,0)),"")),"")</f>
        <v>4</v>
      </c>
      <c r="AG905" s="100">
        <f t="shared" si="324"/>
        <v>2.5454545454545454</v>
      </c>
      <c r="AH905" s="100">
        <f t="array" ref="AH905">IF($AA905,STDEVA(IF(G1SelectionMask="x",IF(INDEX(RawDataRefData,$E905,0)&gt;0,INDEX(RawDataRefData,$E905,0)),"")),"")</f>
        <v>1.1281521496355327</v>
      </c>
      <c r="AI905" s="101" t="b">
        <f t="shared" si="325"/>
        <v>1</v>
      </c>
      <c r="AJ905" s="101">
        <f t="array" ref="AJ905">IF($AI905,MEDIAN(IF(G2SelectionMask="x",IF(INDEX(RawDataRefData,$E905,0)&gt;0,INDEX(RawDataRefData,$E905,0)),"")),"")</f>
        <v>2</v>
      </c>
      <c r="AK905" s="101">
        <f t="array" ref="AK905">IF($AI905,QUARTILE(IF(G2SelectionMask="x",IF(INDEX(RawDataRefData,$E905,0)&gt;0,INDEX(RawDataRefData,$E905,0)),""),1),"")</f>
        <v>1.5</v>
      </c>
      <c r="AL905" s="101">
        <f t="array" ref="AL905">IF($AI905,QUARTILE(IF(G2SelectionMask="x",IF(INDEX(RawDataRefData,$E905,0)&gt;0,INDEX(RawDataRefData,$E905,0)),""),3),"")</f>
        <v>2.5</v>
      </c>
      <c r="AM905" s="101">
        <f t="array" ref="AM905">IF($AI905,MIN(IF(G2SelectionMask="x",IF(INDEX(RawDataRefData,$E905,0)&gt;0,INDEX(RawDataRefData,$E905,0)),"")),"")</f>
        <v>1</v>
      </c>
      <c r="AN905" s="101">
        <f t="array" ref="AN905">IF($AI905,MAX(IF(G2SelectionMask="x",IF(INDEX(RawDataRefData,$E905,0)&gt;0,INDEX(RawDataRefData,$E905,0)),"")),"")</f>
        <v>4</v>
      </c>
      <c r="AO905" s="101">
        <f t="shared" si="327"/>
        <v>2.0909090909090908</v>
      </c>
      <c r="AP905" s="101">
        <f t="array" ref="AP905">IF($AI905,STDEVA(IF(G2SelectionMask="x",IF(INDEX(RawDataRefData,$E905,0)&gt;0,INDEX(RawDataRefData,$E905,0)),"")),"")</f>
        <v>0.94387980744853883</v>
      </c>
      <c r="AQ905" s="100" t="b">
        <f t="shared" si="328"/>
        <v>0</v>
      </c>
      <c r="AR905" s="100" t="str">
        <f t="array" ref="AR905">IF($AQ905,MEDIAN(IF(G3SelectionMask="x",IF(INDEX(RawDataRefData,$E905,0)&gt;0,INDEX(RawDataRefData,$E905,0)),"")),"")</f>
        <v/>
      </c>
      <c r="AS905" s="100" t="str">
        <f t="array" ref="AS905">IF($AQ905,QUARTILE(IF(G3SelectionMask="x",IF(INDEX(RawDataRefData,$E905,0)&gt;0,INDEX(RawDataRefData,$E905,0)),""),1),"")</f>
        <v/>
      </c>
      <c r="AT905" s="100" t="str">
        <f t="array" ref="AT905">IF($AQ905,QUARTILE(IF(G3SelectionMask="x",IF(INDEX(RawDataRefData,$E905,0)&gt;0,INDEX(RawDataRefData,$E905,0)),""),3),"")</f>
        <v/>
      </c>
      <c r="AU905" s="100" t="str">
        <f t="array" ref="AU905">IF($AQ905,MIN(IF(G3SelectionMask="x",IF(INDEX(RawDataRefData,$E905,0)&gt;0,INDEX(RawDataRefData,$E905,0)),"")),"")</f>
        <v/>
      </c>
      <c r="AV905" s="100" t="str">
        <f t="array" ref="AV905">IF($AQ905,MAX(IF(G3SelectionMask="x",IF(INDEX(RawDataRefData,$E905,0)&gt;0,INDEX(RawDataRefData,$E905,0)),"")),"")</f>
        <v/>
      </c>
      <c r="AW905" s="100" t="str">
        <f t="shared" si="329"/>
        <v/>
      </c>
      <c r="AX905" s="100" t="str">
        <f t="array" ref="AX905">IF($AQ905,STDEVA(IF(G3SelectionMask="x",IF(INDEX(RawDataRefData,$E905,0)&gt;0,INDEX(RawDataRefData,$E905,0)),"")),"")</f>
        <v/>
      </c>
      <c r="AY905" s="101" t="b">
        <f t="shared" si="330"/>
        <v>0</v>
      </c>
      <c r="AZ905" s="101" t="str">
        <f t="array" ref="AZ905">IF($AY905,MEDIAN(IF(G4SelectionMask="x",IF(INDEX(RawDataRefData,$E905,0)&gt;0,INDEX(RawDataRefData,$E905,0)),"")),"")</f>
        <v/>
      </c>
      <c r="BA905" s="101" t="str">
        <f t="array" ref="BA905">IF($AY905,QUARTILE(IF(G4SelectionMask="x",IF(INDEX(RawDataRefData,$E905,0)&gt;0,INDEX(RawDataRefData,$E905,0)),""),1),"")</f>
        <v/>
      </c>
      <c r="BB905" s="101" t="str">
        <f t="array" ref="BB905">IF($AY905,QUARTILE(IF(G4SelectionMask="x",IF(INDEX(RawDataRefData,$E905,0)&gt;0,INDEX(RawDataRefData,$E905,0)),""),3),"")</f>
        <v/>
      </c>
      <c r="BC905" s="101" t="str">
        <f t="array" ref="BC905">IF($AY905,MIN(IF(G4SelectionMask="x",IF(INDEX(RawDataRefData,$E905,0)&gt;0,INDEX(RawDataRefData,$E905,0)),"")),"")</f>
        <v/>
      </c>
      <c r="BD905" s="101" t="str">
        <f t="array" ref="BD905">IF($AY905,MAX(IF(G4SelectionMask="x",IF(INDEX(RawDataRefData,$E905,0)&gt;0,INDEX(RawDataRefData,$E905,0)),"")),"")</f>
        <v/>
      </c>
      <c r="BE905" s="101" t="str">
        <f t="shared" si="331"/>
        <v/>
      </c>
      <c r="BF905" s="101" t="str">
        <f t="array" ref="BF905">IF($AY905,STDEVA(IF(G4SelectionMask="x",IF(INDEX(RawDataRefData,$E905,0)&gt;0,INDEX(RawDataRefData,$E905,0)),"")),"")</f>
        <v/>
      </c>
      <c r="BG905" s="100" t="b">
        <f t="shared" si="332"/>
        <v>0</v>
      </c>
      <c r="BH905" s="100" t="str">
        <f t="array" ref="BH905">IF($BG905,MEDIAN(IF(G5SelectionMask="x",IF(INDEX(RawDataRefData,$E905,0)&gt;0,INDEX(RawDataRefData,$E905,0)),"")),"")</f>
        <v/>
      </c>
      <c r="BI905" s="100" t="str">
        <f t="array" ref="BI905">IF($BG905,QUARTILE(IF(G5SelectionMask="x",IF(INDEX(RawDataRefData,$E905,0)&gt;0,INDEX(RawDataRefData,$E905,0)),""),1),"")</f>
        <v/>
      </c>
      <c r="BJ905" s="100" t="str">
        <f t="array" ref="BJ905">IF($BG905,QUARTILE(IF(G5SelectionMask="x",IF(INDEX(RawDataRefData,$E905,0)&gt;0,INDEX(RawDataRefData,$E905,0)),""),3),"")</f>
        <v/>
      </c>
      <c r="BK905" s="100" t="str">
        <f t="array" ref="BK905">IF($BG905,MIN(IF(G5SelectionMask="x",IF(INDEX(RawDataRefData,$E905,0)&gt;0,INDEX(RawDataRefData,$E905,0)),"")),"")</f>
        <v/>
      </c>
      <c r="BL905" s="100" t="str">
        <f t="array" ref="BL905">IF($BG905,MAX(IF(G5SelectionMask="x",IF(INDEX(RawDataRefData,$E905,0)&gt;0,INDEX(RawDataRefData,$E905,0)),"")),"")</f>
        <v/>
      </c>
      <c r="BM905" s="100" t="str">
        <f t="shared" si="333"/>
        <v/>
      </c>
      <c r="BN905" s="103" t="str">
        <f t="array" ref="BN905">IF($BG905,STDEVA(IF(G5SelectionMask="x",IF(INDEX(RawDataRefData,$E905,0)&gt;0,INDEX(RawDataRefData,$E905,0)),"")),"")</f>
        <v/>
      </c>
      <c r="BO905" s="104"/>
      <c r="BP905" s="105">
        <v>2</v>
      </c>
      <c r="BQ905" s="105">
        <v>3</v>
      </c>
      <c r="BR905" s="105">
        <v>2</v>
      </c>
      <c r="BS905" s="105">
        <v>4</v>
      </c>
      <c r="BT905" s="105">
        <v>4</v>
      </c>
      <c r="BU905" s="105">
        <v>2</v>
      </c>
      <c r="BV905" s="105">
        <v>1</v>
      </c>
      <c r="BW905" s="105">
        <v>2</v>
      </c>
      <c r="BX905" s="105">
        <v>3</v>
      </c>
      <c r="BY905" s="105">
        <v>4</v>
      </c>
      <c r="BZ905" s="105">
        <v>2</v>
      </c>
      <c r="CA905" s="105">
        <v>1</v>
      </c>
      <c r="CB905" s="105">
        <v>2</v>
      </c>
      <c r="CC905" s="105">
        <v>1</v>
      </c>
      <c r="CD905" s="105">
        <v>1</v>
      </c>
    </row>
    <row r="906" spans="1:82" x14ac:dyDescent="0.2">
      <c r="A906" s="33">
        <f t="shared" si="264"/>
        <v>0</v>
      </c>
      <c r="B906" s="218"/>
      <c r="C906" s="215"/>
      <c r="D906" s="224"/>
      <c r="E906" s="72">
        <f t="shared" si="326"/>
        <v>897</v>
      </c>
      <c r="F906" s="9" t="s">
        <v>1149</v>
      </c>
      <c r="H906" s="9" t="s">
        <v>1214</v>
      </c>
      <c r="I906" s="9" t="s">
        <v>342</v>
      </c>
      <c r="J906" s="9" t="s">
        <v>1861</v>
      </c>
      <c r="K906" s="100">
        <f t="shared" si="311"/>
        <v>1</v>
      </c>
      <c r="L906" s="100"/>
      <c r="M906" s="100"/>
      <c r="N906" s="100"/>
      <c r="O906" s="100"/>
      <c r="P906" s="101">
        <f t="shared" si="312"/>
        <v>3</v>
      </c>
      <c r="Q906" s="102">
        <f t="shared" si="313"/>
        <v>1</v>
      </c>
      <c r="R906" s="102">
        <f t="shared" si="314"/>
        <v>4</v>
      </c>
      <c r="S906" s="102">
        <f t="shared" si="315"/>
        <v>3</v>
      </c>
      <c r="T906" s="102">
        <f t="shared" si="316"/>
        <v>3</v>
      </c>
      <c r="U906" s="102">
        <f t="shared" si="317"/>
        <v>3</v>
      </c>
      <c r="V906" s="102">
        <f t="shared" si="318"/>
        <v>4</v>
      </c>
      <c r="W906" s="102">
        <f t="shared" si="319"/>
        <v>4</v>
      </c>
      <c r="X906" s="102">
        <f t="shared" si="320"/>
        <v>1</v>
      </c>
      <c r="Y906" s="102">
        <f t="shared" si="321"/>
        <v>2</v>
      </c>
      <c r="Z906" s="102">
        <f t="shared" si="322"/>
        <v>4</v>
      </c>
      <c r="AA906" s="100" t="b">
        <f t="shared" si="323"/>
        <v>1</v>
      </c>
      <c r="AB906" s="100">
        <f t="array" ref="AB906">IF($AA906,MEDIAN(IF(G1SelectionMask="x",IF(INDEX(RawDataRefData,$E906,0)&gt;0,INDEX(RawDataRefData,$E906,0)),"")),"")</f>
        <v>3</v>
      </c>
      <c r="AC906" s="100">
        <f t="array" ref="AC906">IF($AA906,QUARTILE(IF(G1SelectionMask="x",IF(INDEX(RawDataRefData,$E906,0)&gt;0,INDEX(RawDataRefData,$E906,0)),""),1),"")</f>
        <v>2.5</v>
      </c>
      <c r="AD906" s="100">
        <f t="array" ref="AD906">IF($AA906,QUARTILE(IF(G1SelectionMask="x",IF(INDEX(RawDataRefData,$E906,0)&gt;0,INDEX(RawDataRefData,$E906,0)),""),3),"")</f>
        <v>4</v>
      </c>
      <c r="AE906" s="100">
        <f t="array" ref="AE906">IF($AA906,MIN(IF(G1SelectionMask="x",IF(INDEX(RawDataRefData,$E906,0)&gt;0,INDEX(RawDataRefData,$E906,0)),"")),"")</f>
        <v>1</v>
      </c>
      <c r="AF906" s="100">
        <f t="array" ref="AF906">IF($AA906,MAX(IF(G1SelectionMask="x",IF(INDEX(RawDataRefData,$E906,0)&gt;0,INDEX(RawDataRefData,$E906,0)),"")),"")</f>
        <v>4</v>
      </c>
      <c r="AG906" s="100">
        <f t="shared" si="324"/>
        <v>2.9090909090909092</v>
      </c>
      <c r="AH906" s="100">
        <f t="array" ref="AH906">IF($AA906,STDEVA(IF(G1SelectionMask="x",IF(INDEX(RawDataRefData,$E906,0)&gt;0,INDEX(RawDataRefData,$E906,0)),"")),"")</f>
        <v>1.1361818036340356</v>
      </c>
      <c r="AI906" s="101" t="b">
        <f t="shared" si="325"/>
        <v>1</v>
      </c>
      <c r="AJ906" s="101">
        <f t="array" ref="AJ906">IF($AI906,MEDIAN(IF(G2SelectionMask="x",IF(INDEX(RawDataRefData,$E906,0)&gt;0,INDEX(RawDataRefData,$E906,0)),"")),"")</f>
        <v>3</v>
      </c>
      <c r="AK906" s="101">
        <f t="array" ref="AK906">IF($AI906,QUARTILE(IF(G2SelectionMask="x",IF(INDEX(RawDataRefData,$E906,0)&gt;0,INDEX(RawDataRefData,$E906,0)),""),1),"")</f>
        <v>1.5</v>
      </c>
      <c r="AL906" s="101">
        <f t="array" ref="AL906">IF($AI906,QUARTILE(IF(G2SelectionMask="x",IF(INDEX(RawDataRefData,$E906,0)&gt;0,INDEX(RawDataRefData,$E906,0)),""),3),"")</f>
        <v>3.5</v>
      </c>
      <c r="AM906" s="101">
        <f t="array" ref="AM906">IF($AI906,MIN(IF(G2SelectionMask="x",IF(INDEX(RawDataRefData,$E906,0)&gt;0,INDEX(RawDataRefData,$E906,0)),"")),"")</f>
        <v>1</v>
      </c>
      <c r="AN906" s="101">
        <f t="array" ref="AN906">IF($AI906,MAX(IF(G2SelectionMask="x",IF(INDEX(RawDataRefData,$E906,0)&gt;0,INDEX(RawDataRefData,$E906,0)),"")),"")</f>
        <v>4</v>
      </c>
      <c r="AO906" s="101">
        <f t="shared" si="327"/>
        <v>2.5454545454545454</v>
      </c>
      <c r="AP906" s="101">
        <f t="array" ref="AP906">IF($AI906,STDEVA(IF(G2SelectionMask="x",IF(INDEX(RawDataRefData,$E906,0)&gt;0,INDEX(RawDataRefData,$E906,0)),"")),"")</f>
        <v>1.213559752433836</v>
      </c>
      <c r="AQ906" s="100" t="b">
        <f t="shared" si="328"/>
        <v>0</v>
      </c>
      <c r="AR906" s="100" t="str">
        <f t="array" ref="AR906">IF($AQ906,MEDIAN(IF(G3SelectionMask="x",IF(INDEX(RawDataRefData,$E906,0)&gt;0,INDEX(RawDataRefData,$E906,0)),"")),"")</f>
        <v/>
      </c>
      <c r="AS906" s="100" t="str">
        <f t="array" ref="AS906">IF($AQ906,QUARTILE(IF(G3SelectionMask="x",IF(INDEX(RawDataRefData,$E906,0)&gt;0,INDEX(RawDataRefData,$E906,0)),""),1),"")</f>
        <v/>
      </c>
      <c r="AT906" s="100" t="str">
        <f t="array" ref="AT906">IF($AQ906,QUARTILE(IF(G3SelectionMask="x",IF(INDEX(RawDataRefData,$E906,0)&gt;0,INDEX(RawDataRefData,$E906,0)),""),3),"")</f>
        <v/>
      </c>
      <c r="AU906" s="100" t="str">
        <f t="array" ref="AU906">IF($AQ906,MIN(IF(G3SelectionMask="x",IF(INDEX(RawDataRefData,$E906,0)&gt;0,INDEX(RawDataRefData,$E906,0)),"")),"")</f>
        <v/>
      </c>
      <c r="AV906" s="100" t="str">
        <f t="array" ref="AV906">IF($AQ906,MAX(IF(G3SelectionMask="x",IF(INDEX(RawDataRefData,$E906,0)&gt;0,INDEX(RawDataRefData,$E906,0)),"")),"")</f>
        <v/>
      </c>
      <c r="AW906" s="100" t="str">
        <f t="shared" si="329"/>
        <v/>
      </c>
      <c r="AX906" s="100" t="str">
        <f t="array" ref="AX906">IF($AQ906,STDEVA(IF(G3SelectionMask="x",IF(INDEX(RawDataRefData,$E906,0)&gt;0,INDEX(RawDataRefData,$E906,0)),"")),"")</f>
        <v/>
      </c>
      <c r="AY906" s="101" t="b">
        <f t="shared" si="330"/>
        <v>0</v>
      </c>
      <c r="AZ906" s="101" t="str">
        <f t="array" ref="AZ906">IF($AY906,MEDIAN(IF(G4SelectionMask="x",IF(INDEX(RawDataRefData,$E906,0)&gt;0,INDEX(RawDataRefData,$E906,0)),"")),"")</f>
        <v/>
      </c>
      <c r="BA906" s="101" t="str">
        <f t="array" ref="BA906">IF($AY906,QUARTILE(IF(G4SelectionMask="x",IF(INDEX(RawDataRefData,$E906,0)&gt;0,INDEX(RawDataRefData,$E906,0)),""),1),"")</f>
        <v/>
      </c>
      <c r="BB906" s="101" t="str">
        <f t="array" ref="BB906">IF($AY906,QUARTILE(IF(G4SelectionMask="x",IF(INDEX(RawDataRefData,$E906,0)&gt;0,INDEX(RawDataRefData,$E906,0)),""),3),"")</f>
        <v/>
      </c>
      <c r="BC906" s="101" t="str">
        <f t="array" ref="BC906">IF($AY906,MIN(IF(G4SelectionMask="x",IF(INDEX(RawDataRefData,$E906,0)&gt;0,INDEX(RawDataRefData,$E906,0)),"")),"")</f>
        <v/>
      </c>
      <c r="BD906" s="101" t="str">
        <f t="array" ref="BD906">IF($AY906,MAX(IF(G4SelectionMask="x",IF(INDEX(RawDataRefData,$E906,0)&gt;0,INDEX(RawDataRefData,$E906,0)),"")),"")</f>
        <v/>
      </c>
      <c r="BE906" s="101" t="str">
        <f t="shared" si="331"/>
        <v/>
      </c>
      <c r="BF906" s="101" t="str">
        <f t="array" ref="BF906">IF($AY906,STDEVA(IF(G4SelectionMask="x",IF(INDEX(RawDataRefData,$E906,0)&gt;0,INDEX(RawDataRefData,$E906,0)),"")),"")</f>
        <v/>
      </c>
      <c r="BG906" s="100" t="b">
        <f t="shared" si="332"/>
        <v>0</v>
      </c>
      <c r="BH906" s="100" t="str">
        <f t="array" ref="BH906">IF($BG906,MEDIAN(IF(G5SelectionMask="x",IF(INDEX(RawDataRefData,$E906,0)&gt;0,INDEX(RawDataRefData,$E906,0)),"")),"")</f>
        <v/>
      </c>
      <c r="BI906" s="100" t="str">
        <f t="array" ref="BI906">IF($BG906,QUARTILE(IF(G5SelectionMask="x",IF(INDEX(RawDataRefData,$E906,0)&gt;0,INDEX(RawDataRefData,$E906,0)),""),1),"")</f>
        <v/>
      </c>
      <c r="BJ906" s="100" t="str">
        <f t="array" ref="BJ906">IF($BG906,QUARTILE(IF(G5SelectionMask="x",IF(INDEX(RawDataRefData,$E906,0)&gt;0,INDEX(RawDataRefData,$E906,0)),""),3),"")</f>
        <v/>
      </c>
      <c r="BK906" s="100" t="str">
        <f t="array" ref="BK906">IF($BG906,MIN(IF(G5SelectionMask="x",IF(INDEX(RawDataRefData,$E906,0)&gt;0,INDEX(RawDataRefData,$E906,0)),"")),"")</f>
        <v/>
      </c>
      <c r="BL906" s="100" t="str">
        <f t="array" ref="BL906">IF($BG906,MAX(IF(G5SelectionMask="x",IF(INDEX(RawDataRefData,$E906,0)&gt;0,INDEX(RawDataRefData,$E906,0)),"")),"")</f>
        <v/>
      </c>
      <c r="BM906" s="100" t="str">
        <f t="shared" si="333"/>
        <v/>
      </c>
      <c r="BN906" s="103" t="str">
        <f t="array" ref="BN906">IF($BG906,STDEVA(IF(G5SelectionMask="x",IF(INDEX(RawDataRefData,$E906,0)&gt;0,INDEX(RawDataRefData,$E906,0)),"")),"")</f>
        <v/>
      </c>
      <c r="BO906" s="104"/>
      <c r="BP906" s="105">
        <v>1</v>
      </c>
      <c r="BQ906" s="105">
        <v>3</v>
      </c>
      <c r="BR906" s="105">
        <v>1</v>
      </c>
      <c r="BS906" s="105">
        <v>4</v>
      </c>
      <c r="BT906" s="105">
        <v>3</v>
      </c>
      <c r="BU906" s="105">
        <v>3</v>
      </c>
      <c r="BV906" s="105">
        <v>3</v>
      </c>
      <c r="BW906" s="105">
        <v>4</v>
      </c>
      <c r="BX906" s="105">
        <v>4</v>
      </c>
      <c r="BY906" s="105">
        <v>1</v>
      </c>
      <c r="BZ906" s="105">
        <v>2</v>
      </c>
      <c r="CA906" s="105">
        <v>4</v>
      </c>
      <c r="CB906" s="105">
        <v>1</v>
      </c>
      <c r="CC906" s="105">
        <v>2</v>
      </c>
      <c r="CD906" s="105">
        <v>1</v>
      </c>
    </row>
    <row r="907" spans="1:82" x14ac:dyDescent="0.2">
      <c r="A907" s="33">
        <f t="shared" si="264"/>
        <v>0</v>
      </c>
      <c r="B907" s="218"/>
      <c r="C907" s="215"/>
      <c r="D907" s="224"/>
      <c r="E907" s="72">
        <f t="shared" si="326"/>
        <v>898</v>
      </c>
      <c r="F907" s="9" t="s">
        <v>1150</v>
      </c>
      <c r="H907" s="9" t="s">
        <v>1214</v>
      </c>
      <c r="I907" s="9" t="s">
        <v>342</v>
      </c>
      <c r="J907" s="9" t="s">
        <v>1861</v>
      </c>
      <c r="K907" s="100">
        <f t="shared" si="311"/>
        <v>4</v>
      </c>
      <c r="L907" s="100"/>
      <c r="M907" s="100"/>
      <c r="N907" s="100"/>
      <c r="O907" s="100"/>
      <c r="P907" s="101">
        <f t="shared" si="312"/>
        <v>1</v>
      </c>
      <c r="Q907" s="102">
        <f t="shared" si="313"/>
        <v>1</v>
      </c>
      <c r="R907" s="102">
        <f t="shared" si="314"/>
        <v>2</v>
      </c>
      <c r="S907" s="102">
        <f t="shared" si="315"/>
        <v>4</v>
      </c>
      <c r="T907" s="102">
        <f t="shared" si="316"/>
        <v>1</v>
      </c>
      <c r="U907" s="102">
        <f t="shared" si="317"/>
        <v>3</v>
      </c>
      <c r="V907" s="102">
        <f t="shared" si="318"/>
        <v>2</v>
      </c>
      <c r="W907" s="102">
        <f t="shared" si="319"/>
        <v>1</v>
      </c>
      <c r="X907" s="102">
        <f t="shared" si="320"/>
        <v>4</v>
      </c>
      <c r="Y907" s="102">
        <f t="shared" si="321"/>
        <v>4</v>
      </c>
      <c r="Z907" s="102">
        <f t="shared" si="322"/>
        <v>2</v>
      </c>
      <c r="AA907" s="100" t="b">
        <f t="shared" si="323"/>
        <v>1</v>
      </c>
      <c r="AB907" s="100">
        <f t="array" ref="AB907">IF($AA907,MEDIAN(IF(G1SelectionMask="x",IF(INDEX(RawDataRefData,$E907,0)&gt;0,INDEX(RawDataRefData,$E907,0)),"")),"")</f>
        <v>2</v>
      </c>
      <c r="AC907" s="100">
        <f t="array" ref="AC907">IF($AA907,QUARTILE(IF(G1SelectionMask="x",IF(INDEX(RawDataRefData,$E907,0)&gt;0,INDEX(RawDataRefData,$E907,0)),""),1),"")</f>
        <v>1</v>
      </c>
      <c r="AD907" s="100">
        <f t="array" ref="AD907">IF($AA907,QUARTILE(IF(G1SelectionMask="x",IF(INDEX(RawDataRefData,$E907,0)&gt;0,INDEX(RawDataRefData,$E907,0)),""),3),"")</f>
        <v>3.5</v>
      </c>
      <c r="AE907" s="100">
        <f t="array" ref="AE907">IF($AA907,MIN(IF(G1SelectionMask="x",IF(INDEX(RawDataRefData,$E907,0)&gt;0,INDEX(RawDataRefData,$E907,0)),"")),"")</f>
        <v>1</v>
      </c>
      <c r="AF907" s="100">
        <f t="array" ref="AF907">IF($AA907,MAX(IF(G1SelectionMask="x",IF(INDEX(RawDataRefData,$E907,0)&gt;0,INDEX(RawDataRefData,$E907,0)),"")),"")</f>
        <v>4</v>
      </c>
      <c r="AG907" s="100">
        <f t="shared" si="324"/>
        <v>2.2727272727272729</v>
      </c>
      <c r="AH907" s="100">
        <f t="array" ref="AH907">IF($AA907,STDEVA(IF(G1SelectionMask="x",IF(INDEX(RawDataRefData,$E907,0)&gt;0,INDEX(RawDataRefData,$E907,0)),"")),"")</f>
        <v>1.2720777563426766</v>
      </c>
      <c r="AI907" s="101" t="b">
        <f t="shared" si="325"/>
        <v>1</v>
      </c>
      <c r="AJ907" s="101">
        <f t="array" ref="AJ907">IF($AI907,MEDIAN(IF(G2SelectionMask="x",IF(INDEX(RawDataRefData,$E907,0)&gt;0,INDEX(RawDataRefData,$E907,0)),"")),"")</f>
        <v>1</v>
      </c>
      <c r="AK907" s="101">
        <f t="array" ref="AK907">IF($AI907,QUARTILE(IF(G2SelectionMask="x",IF(INDEX(RawDataRefData,$E907,0)&gt;0,INDEX(RawDataRefData,$E907,0)),""),1),"")</f>
        <v>1</v>
      </c>
      <c r="AL907" s="101">
        <f t="array" ref="AL907">IF($AI907,QUARTILE(IF(G2SelectionMask="x",IF(INDEX(RawDataRefData,$E907,0)&gt;0,INDEX(RawDataRefData,$E907,0)),""),3),"")</f>
        <v>2</v>
      </c>
      <c r="AM907" s="101">
        <f t="array" ref="AM907">IF($AI907,MIN(IF(G2SelectionMask="x",IF(INDEX(RawDataRefData,$E907,0)&gt;0,INDEX(RawDataRefData,$E907,0)),"")),"")</f>
        <v>1</v>
      </c>
      <c r="AN907" s="101">
        <f t="array" ref="AN907">IF($AI907,MAX(IF(G2SelectionMask="x",IF(INDEX(RawDataRefData,$E907,0)&gt;0,INDEX(RawDataRefData,$E907,0)),"")),"")</f>
        <v>4</v>
      </c>
      <c r="AO907" s="101">
        <f t="shared" si="327"/>
        <v>1.7272727272727273</v>
      </c>
      <c r="AP907" s="101">
        <f t="array" ref="AP907">IF($AI907,STDEVA(IF(G2SelectionMask="x",IF(INDEX(RawDataRefData,$E907,0)&gt;0,INDEX(RawDataRefData,$E907,0)),"")),"")</f>
        <v>1.1908743922772955</v>
      </c>
      <c r="AQ907" s="100" t="b">
        <f t="shared" si="328"/>
        <v>0</v>
      </c>
      <c r="AR907" s="100" t="str">
        <f t="array" ref="AR907">IF($AQ907,MEDIAN(IF(G3SelectionMask="x",IF(INDEX(RawDataRefData,$E907,0)&gt;0,INDEX(RawDataRefData,$E907,0)),"")),"")</f>
        <v/>
      </c>
      <c r="AS907" s="100" t="str">
        <f t="array" ref="AS907">IF($AQ907,QUARTILE(IF(G3SelectionMask="x",IF(INDEX(RawDataRefData,$E907,0)&gt;0,INDEX(RawDataRefData,$E907,0)),""),1),"")</f>
        <v/>
      </c>
      <c r="AT907" s="100" t="str">
        <f t="array" ref="AT907">IF($AQ907,QUARTILE(IF(G3SelectionMask="x",IF(INDEX(RawDataRefData,$E907,0)&gt;0,INDEX(RawDataRefData,$E907,0)),""),3),"")</f>
        <v/>
      </c>
      <c r="AU907" s="100" t="str">
        <f t="array" ref="AU907">IF($AQ907,MIN(IF(G3SelectionMask="x",IF(INDEX(RawDataRefData,$E907,0)&gt;0,INDEX(RawDataRefData,$E907,0)),"")),"")</f>
        <v/>
      </c>
      <c r="AV907" s="100" t="str">
        <f t="array" ref="AV907">IF($AQ907,MAX(IF(G3SelectionMask="x",IF(INDEX(RawDataRefData,$E907,0)&gt;0,INDEX(RawDataRefData,$E907,0)),"")),"")</f>
        <v/>
      </c>
      <c r="AW907" s="100" t="str">
        <f t="shared" si="329"/>
        <v/>
      </c>
      <c r="AX907" s="100" t="str">
        <f t="array" ref="AX907">IF($AQ907,STDEVA(IF(G3SelectionMask="x",IF(INDEX(RawDataRefData,$E907,0)&gt;0,INDEX(RawDataRefData,$E907,0)),"")),"")</f>
        <v/>
      </c>
      <c r="AY907" s="101" t="b">
        <f t="shared" si="330"/>
        <v>0</v>
      </c>
      <c r="AZ907" s="101" t="str">
        <f t="array" ref="AZ907">IF($AY907,MEDIAN(IF(G4SelectionMask="x",IF(INDEX(RawDataRefData,$E907,0)&gt;0,INDEX(RawDataRefData,$E907,0)),"")),"")</f>
        <v/>
      </c>
      <c r="BA907" s="101" t="str">
        <f t="array" ref="BA907">IF($AY907,QUARTILE(IF(G4SelectionMask="x",IF(INDEX(RawDataRefData,$E907,0)&gt;0,INDEX(RawDataRefData,$E907,0)),""),1),"")</f>
        <v/>
      </c>
      <c r="BB907" s="101" t="str">
        <f t="array" ref="BB907">IF($AY907,QUARTILE(IF(G4SelectionMask="x",IF(INDEX(RawDataRefData,$E907,0)&gt;0,INDEX(RawDataRefData,$E907,0)),""),3),"")</f>
        <v/>
      </c>
      <c r="BC907" s="101" t="str">
        <f t="array" ref="BC907">IF($AY907,MIN(IF(G4SelectionMask="x",IF(INDEX(RawDataRefData,$E907,0)&gt;0,INDEX(RawDataRefData,$E907,0)),"")),"")</f>
        <v/>
      </c>
      <c r="BD907" s="101" t="str">
        <f t="array" ref="BD907">IF($AY907,MAX(IF(G4SelectionMask="x",IF(INDEX(RawDataRefData,$E907,0)&gt;0,INDEX(RawDataRefData,$E907,0)),"")),"")</f>
        <v/>
      </c>
      <c r="BE907" s="101" t="str">
        <f t="shared" si="331"/>
        <v/>
      </c>
      <c r="BF907" s="101" t="str">
        <f t="array" ref="BF907">IF($AY907,STDEVA(IF(G4SelectionMask="x",IF(INDEX(RawDataRefData,$E907,0)&gt;0,INDEX(RawDataRefData,$E907,0)),"")),"")</f>
        <v/>
      </c>
      <c r="BG907" s="100" t="b">
        <f t="shared" si="332"/>
        <v>0</v>
      </c>
      <c r="BH907" s="100" t="str">
        <f t="array" ref="BH907">IF($BG907,MEDIAN(IF(G5SelectionMask="x",IF(INDEX(RawDataRefData,$E907,0)&gt;0,INDEX(RawDataRefData,$E907,0)),"")),"")</f>
        <v/>
      </c>
      <c r="BI907" s="100" t="str">
        <f t="array" ref="BI907">IF($BG907,QUARTILE(IF(G5SelectionMask="x",IF(INDEX(RawDataRefData,$E907,0)&gt;0,INDEX(RawDataRefData,$E907,0)),""),1),"")</f>
        <v/>
      </c>
      <c r="BJ907" s="100" t="str">
        <f t="array" ref="BJ907">IF($BG907,QUARTILE(IF(G5SelectionMask="x",IF(INDEX(RawDataRefData,$E907,0)&gt;0,INDEX(RawDataRefData,$E907,0)),""),3),"")</f>
        <v/>
      </c>
      <c r="BK907" s="100" t="str">
        <f t="array" ref="BK907">IF($BG907,MIN(IF(G5SelectionMask="x",IF(INDEX(RawDataRefData,$E907,0)&gt;0,INDEX(RawDataRefData,$E907,0)),"")),"")</f>
        <v/>
      </c>
      <c r="BL907" s="100" t="str">
        <f t="array" ref="BL907">IF($BG907,MAX(IF(G5SelectionMask="x",IF(INDEX(RawDataRefData,$E907,0)&gt;0,INDEX(RawDataRefData,$E907,0)),"")),"")</f>
        <v/>
      </c>
      <c r="BM907" s="100" t="str">
        <f t="shared" si="333"/>
        <v/>
      </c>
      <c r="BN907" s="103" t="str">
        <f t="array" ref="BN907">IF($BG907,STDEVA(IF(G5SelectionMask="x",IF(INDEX(RawDataRefData,$E907,0)&gt;0,INDEX(RawDataRefData,$E907,0)),"")),"")</f>
        <v/>
      </c>
      <c r="BO907" s="104"/>
      <c r="BP907" s="105">
        <v>4</v>
      </c>
      <c r="BQ907" s="105">
        <v>1</v>
      </c>
      <c r="BR907" s="105">
        <v>1</v>
      </c>
      <c r="BS907" s="105">
        <v>2</v>
      </c>
      <c r="BT907" s="105">
        <v>4</v>
      </c>
      <c r="BU907" s="105">
        <v>1</v>
      </c>
      <c r="BV907" s="105">
        <v>3</v>
      </c>
      <c r="BW907" s="105">
        <v>2</v>
      </c>
      <c r="BX907" s="105">
        <v>1</v>
      </c>
      <c r="BY907" s="105">
        <v>4</v>
      </c>
      <c r="BZ907" s="105">
        <v>4</v>
      </c>
      <c r="CA907" s="105">
        <v>2</v>
      </c>
      <c r="CB907" s="105">
        <v>1</v>
      </c>
      <c r="CC907" s="105">
        <v>1</v>
      </c>
      <c r="CD907" s="105">
        <v>1</v>
      </c>
    </row>
    <row r="908" spans="1:82" x14ac:dyDescent="0.2">
      <c r="A908" s="33">
        <f t="shared" si="264"/>
        <v>0</v>
      </c>
      <c r="B908" s="218"/>
      <c r="C908" s="215"/>
      <c r="D908" s="224"/>
      <c r="E908" s="72">
        <f t="shared" si="326"/>
        <v>899</v>
      </c>
      <c r="F908" s="9" t="s">
        <v>1151</v>
      </c>
      <c r="H908" s="9" t="s">
        <v>1214</v>
      </c>
      <c r="I908" s="9" t="s">
        <v>342</v>
      </c>
      <c r="J908" s="9" t="s">
        <v>1861</v>
      </c>
      <c r="K908" s="100">
        <f t="shared" si="311"/>
        <v>2</v>
      </c>
      <c r="L908" s="100"/>
      <c r="M908" s="100"/>
      <c r="N908" s="100"/>
      <c r="O908" s="100"/>
      <c r="P908" s="101">
        <f t="shared" si="312"/>
        <v>2</v>
      </c>
      <c r="Q908" s="102">
        <f t="shared" si="313"/>
        <v>3</v>
      </c>
      <c r="R908" s="102">
        <f t="shared" si="314"/>
        <v>2</v>
      </c>
      <c r="S908" s="102">
        <f t="shared" si="315"/>
        <v>1</v>
      </c>
      <c r="T908" s="102">
        <f t="shared" si="316"/>
        <v>2</v>
      </c>
      <c r="U908" s="102">
        <f t="shared" si="317"/>
        <v>4</v>
      </c>
      <c r="V908" s="102">
        <f t="shared" si="318"/>
        <v>2</v>
      </c>
      <c r="W908" s="102">
        <f t="shared" si="319"/>
        <v>1</v>
      </c>
      <c r="X908" s="102">
        <f t="shared" si="320"/>
        <v>2</v>
      </c>
      <c r="Y908" s="102">
        <f t="shared" si="321"/>
        <v>2</v>
      </c>
      <c r="Z908" s="102">
        <f t="shared" si="322"/>
        <v>2</v>
      </c>
      <c r="AA908" s="100" t="b">
        <f t="shared" si="323"/>
        <v>1</v>
      </c>
      <c r="AB908" s="100">
        <f t="array" ref="AB908">IF($AA908,MEDIAN(IF(G1SelectionMask="x",IF(INDEX(RawDataRefData,$E908,0)&gt;0,INDEX(RawDataRefData,$E908,0)),"")),"")</f>
        <v>2</v>
      </c>
      <c r="AC908" s="100">
        <f t="array" ref="AC908">IF($AA908,QUARTILE(IF(G1SelectionMask="x",IF(INDEX(RawDataRefData,$E908,0)&gt;0,INDEX(RawDataRefData,$E908,0)),""),1),"")</f>
        <v>2</v>
      </c>
      <c r="AD908" s="100">
        <f t="array" ref="AD908">IF($AA908,QUARTILE(IF(G1SelectionMask="x",IF(INDEX(RawDataRefData,$E908,0)&gt;0,INDEX(RawDataRefData,$E908,0)),""),3),"")</f>
        <v>2</v>
      </c>
      <c r="AE908" s="100">
        <f t="array" ref="AE908">IF($AA908,MIN(IF(G1SelectionMask="x",IF(INDEX(RawDataRefData,$E908,0)&gt;0,INDEX(RawDataRefData,$E908,0)),"")),"")</f>
        <v>1</v>
      </c>
      <c r="AF908" s="100">
        <f t="array" ref="AF908">IF($AA908,MAX(IF(G1SelectionMask="x",IF(INDEX(RawDataRefData,$E908,0)&gt;0,INDEX(RawDataRefData,$E908,0)),"")),"")</f>
        <v>4</v>
      </c>
      <c r="AG908" s="100">
        <f t="shared" si="324"/>
        <v>2.0909090909090908</v>
      </c>
      <c r="AH908" s="100">
        <f t="array" ref="AH908">IF($AA908,STDEVA(IF(G1SelectionMask="x",IF(INDEX(RawDataRefData,$E908,0)&gt;0,INDEX(RawDataRefData,$E908,0)),"")),"")</f>
        <v>0.8312094145936334</v>
      </c>
      <c r="AI908" s="101" t="b">
        <f t="shared" si="325"/>
        <v>1</v>
      </c>
      <c r="AJ908" s="101">
        <f t="array" ref="AJ908">IF($AI908,MEDIAN(IF(G2SelectionMask="x",IF(INDEX(RawDataRefData,$E908,0)&gt;0,INDEX(RawDataRefData,$E908,0)),"")),"")</f>
        <v>2</v>
      </c>
      <c r="AK908" s="101">
        <f t="array" ref="AK908">IF($AI908,QUARTILE(IF(G2SelectionMask="x",IF(INDEX(RawDataRefData,$E908,0)&gt;0,INDEX(RawDataRefData,$E908,0)),""),1),"")</f>
        <v>1.5</v>
      </c>
      <c r="AL908" s="101">
        <f t="array" ref="AL908">IF($AI908,QUARTILE(IF(G2SelectionMask="x",IF(INDEX(RawDataRefData,$E908,0)&gt;0,INDEX(RawDataRefData,$E908,0)),""),3),"")</f>
        <v>2</v>
      </c>
      <c r="AM908" s="101">
        <f t="array" ref="AM908">IF($AI908,MIN(IF(G2SelectionMask="x",IF(INDEX(RawDataRefData,$E908,0)&gt;0,INDEX(RawDataRefData,$E908,0)),"")),"")</f>
        <v>1</v>
      </c>
      <c r="AN908" s="101">
        <f t="array" ref="AN908">IF($AI908,MAX(IF(G2SelectionMask="x",IF(INDEX(RawDataRefData,$E908,0)&gt;0,INDEX(RawDataRefData,$E908,0)),"")),"")</f>
        <v>3</v>
      </c>
      <c r="AO908" s="101">
        <f t="shared" si="327"/>
        <v>1.9090909090909092</v>
      </c>
      <c r="AP908" s="101">
        <f t="array" ref="AP908">IF($AI908,STDEVA(IF(G2SelectionMask="x",IF(INDEX(RawDataRefData,$E908,0)&gt;0,INDEX(RawDataRefData,$E908,0)),"")),"")</f>
        <v>0.70064904974537046</v>
      </c>
      <c r="AQ908" s="100" t="b">
        <f t="shared" si="328"/>
        <v>0</v>
      </c>
      <c r="AR908" s="100" t="str">
        <f t="array" ref="AR908">IF($AQ908,MEDIAN(IF(G3SelectionMask="x",IF(INDEX(RawDataRefData,$E908,0)&gt;0,INDEX(RawDataRefData,$E908,0)),"")),"")</f>
        <v/>
      </c>
      <c r="AS908" s="100" t="str">
        <f t="array" ref="AS908">IF($AQ908,QUARTILE(IF(G3SelectionMask="x",IF(INDEX(RawDataRefData,$E908,0)&gt;0,INDEX(RawDataRefData,$E908,0)),""),1),"")</f>
        <v/>
      </c>
      <c r="AT908" s="100" t="str">
        <f t="array" ref="AT908">IF($AQ908,QUARTILE(IF(G3SelectionMask="x",IF(INDEX(RawDataRefData,$E908,0)&gt;0,INDEX(RawDataRefData,$E908,0)),""),3),"")</f>
        <v/>
      </c>
      <c r="AU908" s="100" t="str">
        <f t="array" ref="AU908">IF($AQ908,MIN(IF(G3SelectionMask="x",IF(INDEX(RawDataRefData,$E908,0)&gt;0,INDEX(RawDataRefData,$E908,0)),"")),"")</f>
        <v/>
      </c>
      <c r="AV908" s="100" t="str">
        <f t="array" ref="AV908">IF($AQ908,MAX(IF(G3SelectionMask="x",IF(INDEX(RawDataRefData,$E908,0)&gt;0,INDEX(RawDataRefData,$E908,0)),"")),"")</f>
        <v/>
      </c>
      <c r="AW908" s="100" t="str">
        <f t="shared" si="329"/>
        <v/>
      </c>
      <c r="AX908" s="100" t="str">
        <f t="array" ref="AX908">IF($AQ908,STDEVA(IF(G3SelectionMask="x",IF(INDEX(RawDataRefData,$E908,0)&gt;0,INDEX(RawDataRefData,$E908,0)),"")),"")</f>
        <v/>
      </c>
      <c r="AY908" s="101" t="b">
        <f t="shared" si="330"/>
        <v>0</v>
      </c>
      <c r="AZ908" s="101" t="str">
        <f t="array" ref="AZ908">IF($AY908,MEDIAN(IF(G4SelectionMask="x",IF(INDEX(RawDataRefData,$E908,0)&gt;0,INDEX(RawDataRefData,$E908,0)),"")),"")</f>
        <v/>
      </c>
      <c r="BA908" s="101" t="str">
        <f t="array" ref="BA908">IF($AY908,QUARTILE(IF(G4SelectionMask="x",IF(INDEX(RawDataRefData,$E908,0)&gt;0,INDEX(RawDataRefData,$E908,0)),""),1),"")</f>
        <v/>
      </c>
      <c r="BB908" s="101" t="str">
        <f t="array" ref="BB908">IF($AY908,QUARTILE(IF(G4SelectionMask="x",IF(INDEX(RawDataRefData,$E908,0)&gt;0,INDEX(RawDataRefData,$E908,0)),""),3),"")</f>
        <v/>
      </c>
      <c r="BC908" s="101" t="str">
        <f t="array" ref="BC908">IF($AY908,MIN(IF(G4SelectionMask="x",IF(INDEX(RawDataRefData,$E908,0)&gt;0,INDEX(RawDataRefData,$E908,0)),"")),"")</f>
        <v/>
      </c>
      <c r="BD908" s="101" t="str">
        <f t="array" ref="BD908">IF($AY908,MAX(IF(G4SelectionMask="x",IF(INDEX(RawDataRefData,$E908,0)&gt;0,INDEX(RawDataRefData,$E908,0)),"")),"")</f>
        <v/>
      </c>
      <c r="BE908" s="101" t="str">
        <f t="shared" si="331"/>
        <v/>
      </c>
      <c r="BF908" s="101" t="str">
        <f t="array" ref="BF908">IF($AY908,STDEVA(IF(G4SelectionMask="x",IF(INDEX(RawDataRefData,$E908,0)&gt;0,INDEX(RawDataRefData,$E908,0)),"")),"")</f>
        <v/>
      </c>
      <c r="BG908" s="100" t="b">
        <f t="shared" si="332"/>
        <v>0</v>
      </c>
      <c r="BH908" s="100" t="str">
        <f t="array" ref="BH908">IF($BG908,MEDIAN(IF(G5SelectionMask="x",IF(INDEX(RawDataRefData,$E908,0)&gt;0,INDEX(RawDataRefData,$E908,0)),"")),"")</f>
        <v/>
      </c>
      <c r="BI908" s="100" t="str">
        <f t="array" ref="BI908">IF($BG908,QUARTILE(IF(G5SelectionMask="x",IF(INDEX(RawDataRefData,$E908,0)&gt;0,INDEX(RawDataRefData,$E908,0)),""),1),"")</f>
        <v/>
      </c>
      <c r="BJ908" s="100" t="str">
        <f t="array" ref="BJ908">IF($BG908,QUARTILE(IF(G5SelectionMask="x",IF(INDEX(RawDataRefData,$E908,0)&gt;0,INDEX(RawDataRefData,$E908,0)),""),3),"")</f>
        <v/>
      </c>
      <c r="BK908" s="100" t="str">
        <f t="array" ref="BK908">IF($BG908,MIN(IF(G5SelectionMask="x",IF(INDEX(RawDataRefData,$E908,0)&gt;0,INDEX(RawDataRefData,$E908,0)),"")),"")</f>
        <v/>
      </c>
      <c r="BL908" s="100" t="str">
        <f t="array" ref="BL908">IF($BG908,MAX(IF(G5SelectionMask="x",IF(INDEX(RawDataRefData,$E908,0)&gt;0,INDEX(RawDataRefData,$E908,0)),"")),"")</f>
        <v/>
      </c>
      <c r="BM908" s="100" t="str">
        <f t="shared" si="333"/>
        <v/>
      </c>
      <c r="BN908" s="103" t="str">
        <f t="array" ref="BN908">IF($BG908,STDEVA(IF(G5SelectionMask="x",IF(INDEX(RawDataRefData,$E908,0)&gt;0,INDEX(RawDataRefData,$E908,0)),"")),"")</f>
        <v/>
      </c>
      <c r="BO908" s="104"/>
      <c r="BP908" s="105">
        <v>2</v>
      </c>
      <c r="BQ908" s="105">
        <v>2</v>
      </c>
      <c r="BR908" s="105">
        <v>3</v>
      </c>
      <c r="BS908" s="105">
        <v>2</v>
      </c>
      <c r="BT908" s="105">
        <v>1</v>
      </c>
      <c r="BU908" s="105">
        <v>2</v>
      </c>
      <c r="BV908" s="105">
        <v>4</v>
      </c>
      <c r="BW908" s="105">
        <v>2</v>
      </c>
      <c r="BX908" s="105">
        <v>1</v>
      </c>
      <c r="BY908" s="105">
        <v>2</v>
      </c>
      <c r="BZ908" s="105">
        <v>2</v>
      </c>
      <c r="CA908" s="105">
        <v>2</v>
      </c>
      <c r="CB908" s="105">
        <v>2</v>
      </c>
      <c r="CC908" s="105">
        <v>1</v>
      </c>
      <c r="CD908" s="105">
        <v>3</v>
      </c>
    </row>
    <row r="909" spans="1:82" x14ac:dyDescent="0.2">
      <c r="A909" s="33">
        <f t="shared" si="264"/>
        <v>0</v>
      </c>
      <c r="B909" s="218"/>
      <c r="C909" s="215"/>
      <c r="D909" s="224"/>
      <c r="E909" s="72">
        <f t="shared" si="326"/>
        <v>900</v>
      </c>
      <c r="F909" s="9" t="s">
        <v>1152</v>
      </c>
      <c r="H909" s="9" t="s">
        <v>219</v>
      </c>
      <c r="I909" s="9" t="s">
        <v>342</v>
      </c>
      <c r="J909" s="9" t="s">
        <v>1861</v>
      </c>
      <c r="K909" s="100">
        <f t="shared" si="311"/>
        <v>4</v>
      </c>
      <c r="L909" s="100"/>
      <c r="M909" s="100"/>
      <c r="N909" s="100"/>
      <c r="O909" s="100"/>
      <c r="P909" s="101">
        <f t="shared" si="312"/>
        <v>2</v>
      </c>
      <c r="Q909" s="102">
        <f t="shared" si="313"/>
        <v>3</v>
      </c>
      <c r="R909" s="102">
        <f t="shared" si="314"/>
        <v>4</v>
      </c>
      <c r="S909" s="102">
        <f t="shared" si="315"/>
        <v>1</v>
      </c>
      <c r="T909" s="102">
        <f t="shared" si="316"/>
        <v>2</v>
      </c>
      <c r="U909" s="102">
        <f t="shared" si="317"/>
        <v>1</v>
      </c>
      <c r="V909" s="102">
        <f t="shared" si="318"/>
        <v>1</v>
      </c>
      <c r="W909" s="102">
        <f t="shared" si="319"/>
        <v>2</v>
      </c>
      <c r="X909" s="102">
        <f t="shared" si="320"/>
        <v>2</v>
      </c>
      <c r="Y909" s="102">
        <f t="shared" si="321"/>
        <v>3</v>
      </c>
      <c r="Z909" s="102">
        <f t="shared" si="322"/>
        <v>1</v>
      </c>
      <c r="AA909" s="100" t="b">
        <f t="shared" si="323"/>
        <v>1</v>
      </c>
      <c r="AB909" s="100">
        <f t="array" ref="AB909">IF($AA909,MEDIAN(IF(G1SelectionMask="x",IF(INDEX(RawDataRefData,$E909,0)&gt;0,INDEX(RawDataRefData,$E909,0)),"")),"")</f>
        <v>2</v>
      </c>
      <c r="AC909" s="100">
        <f t="array" ref="AC909">IF($AA909,QUARTILE(IF(G1SelectionMask="x",IF(INDEX(RawDataRefData,$E909,0)&gt;0,INDEX(RawDataRefData,$E909,0)),""),1),"")</f>
        <v>1</v>
      </c>
      <c r="AD909" s="100">
        <f t="array" ref="AD909">IF($AA909,QUARTILE(IF(G1SelectionMask="x",IF(INDEX(RawDataRefData,$E909,0)&gt;0,INDEX(RawDataRefData,$E909,0)),""),3),"")</f>
        <v>2.5</v>
      </c>
      <c r="AE909" s="100">
        <f t="array" ref="AE909">IF($AA909,MIN(IF(G1SelectionMask="x",IF(INDEX(RawDataRefData,$E909,0)&gt;0,INDEX(RawDataRefData,$E909,0)),"")),"")</f>
        <v>1</v>
      </c>
      <c r="AF909" s="100">
        <f t="array" ref="AF909">IF($AA909,MAX(IF(G1SelectionMask="x",IF(INDEX(RawDataRefData,$E909,0)&gt;0,INDEX(RawDataRefData,$E909,0)),"")),"")</f>
        <v>4</v>
      </c>
      <c r="AG909" s="100">
        <f t="shared" si="324"/>
        <v>2</v>
      </c>
      <c r="AH909" s="100">
        <f t="array" ref="AH909">IF($AA909,STDEVA(IF(G1SelectionMask="x",IF(INDEX(RawDataRefData,$E909,0)&gt;0,INDEX(RawDataRefData,$E909,0)),"")),"")</f>
        <v>1</v>
      </c>
      <c r="AI909" s="101" t="b">
        <f t="shared" si="325"/>
        <v>1</v>
      </c>
      <c r="AJ909" s="101">
        <f t="array" ref="AJ909">IF($AI909,MEDIAN(IF(G2SelectionMask="x",IF(INDEX(RawDataRefData,$E909,0)&gt;0,INDEX(RawDataRefData,$E909,0)),"")),"")</f>
        <v>2</v>
      </c>
      <c r="AK909" s="101">
        <f t="array" ref="AK909">IF($AI909,QUARTILE(IF(G2SelectionMask="x",IF(INDEX(RawDataRefData,$E909,0)&gt;0,INDEX(RawDataRefData,$E909,0)),""),1),"")</f>
        <v>1.5</v>
      </c>
      <c r="AL909" s="101">
        <f t="array" ref="AL909">IF($AI909,QUARTILE(IF(G2SelectionMask="x",IF(INDEX(RawDataRefData,$E909,0)&gt;0,INDEX(RawDataRefData,$E909,0)),""),3),"")</f>
        <v>3</v>
      </c>
      <c r="AM909" s="101">
        <f t="array" ref="AM909">IF($AI909,MIN(IF(G2SelectionMask="x",IF(INDEX(RawDataRefData,$E909,0)&gt;0,INDEX(RawDataRefData,$E909,0)),"")),"")</f>
        <v>1</v>
      </c>
      <c r="AN909" s="101">
        <f t="array" ref="AN909">IF($AI909,MAX(IF(G2SelectionMask="x",IF(INDEX(RawDataRefData,$E909,0)&gt;0,INDEX(RawDataRefData,$E909,0)),"")),"")</f>
        <v>4</v>
      </c>
      <c r="AO909" s="101">
        <f t="shared" si="327"/>
        <v>2.1818181818181817</v>
      </c>
      <c r="AP909" s="101">
        <f t="array" ref="AP909">IF($AI909,STDEVA(IF(G2SelectionMask="x",IF(INDEX(RawDataRefData,$E909,0)&gt;0,INDEX(RawDataRefData,$E909,0)),"")),"")</f>
        <v>0.98164981721404265</v>
      </c>
      <c r="AQ909" s="100" t="b">
        <f t="shared" si="328"/>
        <v>0</v>
      </c>
      <c r="AR909" s="100" t="str">
        <f t="array" ref="AR909">IF($AQ909,MEDIAN(IF(G3SelectionMask="x",IF(INDEX(RawDataRefData,$E909,0)&gt;0,INDEX(RawDataRefData,$E909,0)),"")),"")</f>
        <v/>
      </c>
      <c r="AS909" s="100" t="str">
        <f t="array" ref="AS909">IF($AQ909,QUARTILE(IF(G3SelectionMask="x",IF(INDEX(RawDataRefData,$E909,0)&gt;0,INDEX(RawDataRefData,$E909,0)),""),1),"")</f>
        <v/>
      </c>
      <c r="AT909" s="100" t="str">
        <f t="array" ref="AT909">IF($AQ909,QUARTILE(IF(G3SelectionMask="x",IF(INDEX(RawDataRefData,$E909,0)&gt;0,INDEX(RawDataRefData,$E909,0)),""),3),"")</f>
        <v/>
      </c>
      <c r="AU909" s="100" t="str">
        <f t="array" ref="AU909">IF($AQ909,MIN(IF(G3SelectionMask="x",IF(INDEX(RawDataRefData,$E909,0)&gt;0,INDEX(RawDataRefData,$E909,0)),"")),"")</f>
        <v/>
      </c>
      <c r="AV909" s="100" t="str">
        <f t="array" ref="AV909">IF($AQ909,MAX(IF(G3SelectionMask="x",IF(INDEX(RawDataRefData,$E909,0)&gt;0,INDEX(RawDataRefData,$E909,0)),"")),"")</f>
        <v/>
      </c>
      <c r="AW909" s="100" t="str">
        <f t="shared" si="329"/>
        <v/>
      </c>
      <c r="AX909" s="100" t="str">
        <f t="array" ref="AX909">IF($AQ909,STDEVA(IF(G3SelectionMask="x",IF(INDEX(RawDataRefData,$E909,0)&gt;0,INDEX(RawDataRefData,$E909,0)),"")),"")</f>
        <v/>
      </c>
      <c r="AY909" s="101" t="b">
        <f t="shared" si="330"/>
        <v>0</v>
      </c>
      <c r="AZ909" s="101" t="str">
        <f t="array" ref="AZ909">IF($AY909,MEDIAN(IF(G4SelectionMask="x",IF(INDEX(RawDataRefData,$E909,0)&gt;0,INDEX(RawDataRefData,$E909,0)),"")),"")</f>
        <v/>
      </c>
      <c r="BA909" s="101" t="str">
        <f t="array" ref="BA909">IF($AY909,QUARTILE(IF(G4SelectionMask="x",IF(INDEX(RawDataRefData,$E909,0)&gt;0,INDEX(RawDataRefData,$E909,0)),""),1),"")</f>
        <v/>
      </c>
      <c r="BB909" s="101" t="str">
        <f t="array" ref="BB909">IF($AY909,QUARTILE(IF(G4SelectionMask="x",IF(INDEX(RawDataRefData,$E909,0)&gt;0,INDEX(RawDataRefData,$E909,0)),""),3),"")</f>
        <v/>
      </c>
      <c r="BC909" s="101" t="str">
        <f t="array" ref="BC909">IF($AY909,MIN(IF(G4SelectionMask="x",IF(INDEX(RawDataRefData,$E909,0)&gt;0,INDEX(RawDataRefData,$E909,0)),"")),"")</f>
        <v/>
      </c>
      <c r="BD909" s="101" t="str">
        <f t="array" ref="BD909">IF($AY909,MAX(IF(G4SelectionMask="x",IF(INDEX(RawDataRefData,$E909,0)&gt;0,INDEX(RawDataRefData,$E909,0)),"")),"")</f>
        <v/>
      </c>
      <c r="BE909" s="101" t="str">
        <f t="shared" si="331"/>
        <v/>
      </c>
      <c r="BF909" s="101" t="str">
        <f t="array" ref="BF909">IF($AY909,STDEVA(IF(G4SelectionMask="x",IF(INDEX(RawDataRefData,$E909,0)&gt;0,INDEX(RawDataRefData,$E909,0)),"")),"")</f>
        <v/>
      </c>
      <c r="BG909" s="100" t="b">
        <f t="shared" si="332"/>
        <v>0</v>
      </c>
      <c r="BH909" s="100" t="str">
        <f t="array" ref="BH909">IF($BG909,MEDIAN(IF(G5SelectionMask="x",IF(INDEX(RawDataRefData,$E909,0)&gt;0,INDEX(RawDataRefData,$E909,0)),"")),"")</f>
        <v/>
      </c>
      <c r="BI909" s="100" t="str">
        <f t="array" ref="BI909">IF($BG909,QUARTILE(IF(G5SelectionMask="x",IF(INDEX(RawDataRefData,$E909,0)&gt;0,INDEX(RawDataRefData,$E909,0)),""),1),"")</f>
        <v/>
      </c>
      <c r="BJ909" s="100" t="str">
        <f t="array" ref="BJ909">IF($BG909,QUARTILE(IF(G5SelectionMask="x",IF(INDEX(RawDataRefData,$E909,0)&gt;0,INDEX(RawDataRefData,$E909,0)),""),3),"")</f>
        <v/>
      </c>
      <c r="BK909" s="100" t="str">
        <f t="array" ref="BK909">IF($BG909,MIN(IF(G5SelectionMask="x",IF(INDEX(RawDataRefData,$E909,0)&gt;0,INDEX(RawDataRefData,$E909,0)),"")),"")</f>
        <v/>
      </c>
      <c r="BL909" s="100" t="str">
        <f t="array" ref="BL909">IF($BG909,MAX(IF(G5SelectionMask="x",IF(INDEX(RawDataRefData,$E909,0)&gt;0,INDEX(RawDataRefData,$E909,0)),"")),"")</f>
        <v/>
      </c>
      <c r="BM909" s="100" t="str">
        <f t="shared" si="333"/>
        <v/>
      </c>
      <c r="BN909" s="103" t="str">
        <f t="array" ref="BN909">IF($BG909,STDEVA(IF(G5SelectionMask="x",IF(INDEX(RawDataRefData,$E909,0)&gt;0,INDEX(RawDataRefData,$E909,0)),"")),"")</f>
        <v/>
      </c>
      <c r="BO909" s="104"/>
      <c r="BP909" s="105">
        <v>4</v>
      </c>
      <c r="BQ909" s="105">
        <v>2</v>
      </c>
      <c r="BR909" s="105">
        <v>3</v>
      </c>
      <c r="BS909" s="105">
        <v>4</v>
      </c>
      <c r="BT909" s="105">
        <v>1</v>
      </c>
      <c r="BU909" s="105">
        <v>2</v>
      </c>
      <c r="BV909" s="105">
        <v>1</v>
      </c>
      <c r="BW909" s="105">
        <v>1</v>
      </c>
      <c r="BX909" s="105">
        <v>2</v>
      </c>
      <c r="BY909" s="105">
        <v>2</v>
      </c>
      <c r="BZ909" s="105">
        <v>3</v>
      </c>
      <c r="CA909" s="105">
        <v>1</v>
      </c>
      <c r="CB909" s="105">
        <v>3</v>
      </c>
      <c r="CC909" s="105">
        <v>4</v>
      </c>
      <c r="CD909" s="105">
        <v>2</v>
      </c>
    </row>
    <row r="910" spans="1:82" x14ac:dyDescent="0.2">
      <c r="A910" s="33">
        <f t="shared" si="264"/>
        <v>0</v>
      </c>
      <c r="B910" s="218"/>
      <c r="C910" s="215"/>
      <c r="D910" s="224"/>
      <c r="E910" s="72">
        <f t="shared" si="326"/>
        <v>901</v>
      </c>
      <c r="F910" s="9" t="s">
        <v>1153</v>
      </c>
      <c r="H910" s="9" t="s">
        <v>219</v>
      </c>
      <c r="I910" s="9" t="s">
        <v>342</v>
      </c>
      <c r="J910" s="9" t="s">
        <v>1861</v>
      </c>
      <c r="K910" s="100">
        <f t="shared" si="311"/>
        <v>2</v>
      </c>
      <c r="L910" s="100"/>
      <c r="M910" s="100"/>
      <c r="N910" s="100"/>
      <c r="O910" s="100"/>
      <c r="P910" s="101">
        <f t="shared" si="312"/>
        <v>2</v>
      </c>
      <c r="Q910" s="102">
        <f t="shared" si="313"/>
        <v>1</v>
      </c>
      <c r="R910" s="102">
        <f t="shared" si="314"/>
        <v>2</v>
      </c>
      <c r="S910" s="102">
        <f t="shared" si="315"/>
        <v>4</v>
      </c>
      <c r="T910" s="102">
        <f t="shared" si="316"/>
        <v>1</v>
      </c>
      <c r="U910" s="102">
        <f t="shared" si="317"/>
        <v>3</v>
      </c>
      <c r="V910" s="102">
        <f t="shared" si="318"/>
        <v>3</v>
      </c>
      <c r="W910" s="102">
        <f t="shared" si="319"/>
        <v>3</v>
      </c>
      <c r="X910" s="102">
        <f t="shared" si="320"/>
        <v>3</v>
      </c>
      <c r="Y910" s="102">
        <f t="shared" si="321"/>
        <v>3</v>
      </c>
      <c r="Z910" s="102">
        <f t="shared" si="322"/>
        <v>4</v>
      </c>
      <c r="AA910" s="100" t="b">
        <f t="shared" si="323"/>
        <v>1</v>
      </c>
      <c r="AB910" s="100">
        <f t="array" ref="AB910">IF($AA910,MEDIAN(IF(G1SelectionMask="x",IF(INDEX(RawDataRefData,$E910,0)&gt;0,INDEX(RawDataRefData,$E910,0)),"")),"")</f>
        <v>3</v>
      </c>
      <c r="AC910" s="100">
        <f t="array" ref="AC910">IF($AA910,QUARTILE(IF(G1SelectionMask="x",IF(INDEX(RawDataRefData,$E910,0)&gt;0,INDEX(RawDataRefData,$E910,0)),""),1),"")</f>
        <v>2</v>
      </c>
      <c r="AD910" s="100">
        <f t="array" ref="AD910">IF($AA910,QUARTILE(IF(G1SelectionMask="x",IF(INDEX(RawDataRefData,$E910,0)&gt;0,INDEX(RawDataRefData,$E910,0)),""),3),"")</f>
        <v>3</v>
      </c>
      <c r="AE910" s="100">
        <f t="array" ref="AE910">IF($AA910,MIN(IF(G1SelectionMask="x",IF(INDEX(RawDataRefData,$E910,0)&gt;0,INDEX(RawDataRefData,$E910,0)),"")),"")</f>
        <v>1</v>
      </c>
      <c r="AF910" s="100">
        <f t="array" ref="AF910">IF($AA910,MAX(IF(G1SelectionMask="x",IF(INDEX(RawDataRefData,$E910,0)&gt;0,INDEX(RawDataRefData,$E910,0)),"")),"")</f>
        <v>4</v>
      </c>
      <c r="AG910" s="100">
        <f t="shared" si="324"/>
        <v>2.6363636363636362</v>
      </c>
      <c r="AH910" s="100">
        <f t="array" ref="AH910">IF($AA910,STDEVA(IF(G1SelectionMask="x",IF(INDEX(RawDataRefData,$E910,0)&gt;0,INDEX(RawDataRefData,$E910,0)),"")),"")</f>
        <v>1.0269106361049412</v>
      </c>
      <c r="AI910" s="101" t="b">
        <f t="shared" si="325"/>
        <v>1</v>
      </c>
      <c r="AJ910" s="101">
        <f t="array" ref="AJ910">IF($AI910,MEDIAN(IF(G2SelectionMask="x",IF(INDEX(RawDataRefData,$E910,0)&gt;0,INDEX(RawDataRefData,$E910,0)),"")),"")</f>
        <v>3</v>
      </c>
      <c r="AK910" s="101">
        <f t="array" ref="AK910">IF($AI910,QUARTILE(IF(G2SelectionMask="x",IF(INDEX(RawDataRefData,$E910,0)&gt;0,INDEX(RawDataRefData,$E910,0)),""),1),"")</f>
        <v>1</v>
      </c>
      <c r="AL910" s="101">
        <f t="array" ref="AL910">IF($AI910,QUARTILE(IF(G2SelectionMask="x",IF(INDEX(RawDataRefData,$E910,0)&gt;0,INDEX(RawDataRefData,$E910,0)),""),3),"")</f>
        <v>3.5</v>
      </c>
      <c r="AM910" s="101">
        <f t="array" ref="AM910">IF($AI910,MIN(IF(G2SelectionMask="x",IF(INDEX(RawDataRefData,$E910,0)&gt;0,INDEX(RawDataRefData,$E910,0)),"")),"")</f>
        <v>1</v>
      </c>
      <c r="AN910" s="101">
        <f t="array" ref="AN910">IF($AI910,MAX(IF(G2SelectionMask="x",IF(INDEX(RawDataRefData,$E910,0)&gt;0,INDEX(RawDataRefData,$E910,0)),"")),"")</f>
        <v>4</v>
      </c>
      <c r="AO910" s="101">
        <f t="shared" si="327"/>
        <v>2.4545454545454546</v>
      </c>
      <c r="AP910" s="101">
        <f t="array" ref="AP910">IF($AI910,STDEVA(IF(G2SelectionMask="x",IF(INDEX(RawDataRefData,$E910,0)&gt;0,INDEX(RawDataRefData,$E910,0)),"")),"")</f>
        <v>1.2933395813657267</v>
      </c>
      <c r="AQ910" s="100" t="b">
        <f t="shared" si="328"/>
        <v>0</v>
      </c>
      <c r="AR910" s="100" t="str">
        <f t="array" ref="AR910">IF($AQ910,MEDIAN(IF(G3SelectionMask="x",IF(INDEX(RawDataRefData,$E910,0)&gt;0,INDEX(RawDataRefData,$E910,0)),"")),"")</f>
        <v/>
      </c>
      <c r="AS910" s="100" t="str">
        <f t="array" ref="AS910">IF($AQ910,QUARTILE(IF(G3SelectionMask="x",IF(INDEX(RawDataRefData,$E910,0)&gt;0,INDEX(RawDataRefData,$E910,0)),""),1),"")</f>
        <v/>
      </c>
      <c r="AT910" s="100" t="str">
        <f t="array" ref="AT910">IF($AQ910,QUARTILE(IF(G3SelectionMask="x",IF(INDEX(RawDataRefData,$E910,0)&gt;0,INDEX(RawDataRefData,$E910,0)),""),3),"")</f>
        <v/>
      </c>
      <c r="AU910" s="100" t="str">
        <f t="array" ref="AU910">IF($AQ910,MIN(IF(G3SelectionMask="x",IF(INDEX(RawDataRefData,$E910,0)&gt;0,INDEX(RawDataRefData,$E910,0)),"")),"")</f>
        <v/>
      </c>
      <c r="AV910" s="100" t="str">
        <f t="array" ref="AV910">IF($AQ910,MAX(IF(G3SelectionMask="x",IF(INDEX(RawDataRefData,$E910,0)&gt;0,INDEX(RawDataRefData,$E910,0)),"")),"")</f>
        <v/>
      </c>
      <c r="AW910" s="100" t="str">
        <f t="shared" si="329"/>
        <v/>
      </c>
      <c r="AX910" s="100" t="str">
        <f t="array" ref="AX910">IF($AQ910,STDEVA(IF(G3SelectionMask="x",IF(INDEX(RawDataRefData,$E910,0)&gt;0,INDEX(RawDataRefData,$E910,0)),"")),"")</f>
        <v/>
      </c>
      <c r="AY910" s="101" t="b">
        <f t="shared" si="330"/>
        <v>0</v>
      </c>
      <c r="AZ910" s="101" t="str">
        <f t="array" ref="AZ910">IF($AY910,MEDIAN(IF(G4SelectionMask="x",IF(INDEX(RawDataRefData,$E910,0)&gt;0,INDEX(RawDataRefData,$E910,0)),"")),"")</f>
        <v/>
      </c>
      <c r="BA910" s="101" t="str">
        <f t="array" ref="BA910">IF($AY910,QUARTILE(IF(G4SelectionMask="x",IF(INDEX(RawDataRefData,$E910,0)&gt;0,INDEX(RawDataRefData,$E910,0)),""),1),"")</f>
        <v/>
      </c>
      <c r="BB910" s="101" t="str">
        <f t="array" ref="BB910">IF($AY910,QUARTILE(IF(G4SelectionMask="x",IF(INDEX(RawDataRefData,$E910,0)&gt;0,INDEX(RawDataRefData,$E910,0)),""),3),"")</f>
        <v/>
      </c>
      <c r="BC910" s="101" t="str">
        <f t="array" ref="BC910">IF($AY910,MIN(IF(G4SelectionMask="x",IF(INDEX(RawDataRefData,$E910,0)&gt;0,INDEX(RawDataRefData,$E910,0)),"")),"")</f>
        <v/>
      </c>
      <c r="BD910" s="101" t="str">
        <f t="array" ref="BD910">IF($AY910,MAX(IF(G4SelectionMask="x",IF(INDEX(RawDataRefData,$E910,0)&gt;0,INDEX(RawDataRefData,$E910,0)),"")),"")</f>
        <v/>
      </c>
      <c r="BE910" s="101" t="str">
        <f t="shared" si="331"/>
        <v/>
      </c>
      <c r="BF910" s="101" t="str">
        <f t="array" ref="BF910">IF($AY910,STDEVA(IF(G4SelectionMask="x",IF(INDEX(RawDataRefData,$E910,0)&gt;0,INDEX(RawDataRefData,$E910,0)),"")),"")</f>
        <v/>
      </c>
      <c r="BG910" s="100" t="b">
        <f t="shared" si="332"/>
        <v>0</v>
      </c>
      <c r="BH910" s="100" t="str">
        <f t="array" ref="BH910">IF($BG910,MEDIAN(IF(G5SelectionMask="x",IF(INDEX(RawDataRefData,$E910,0)&gt;0,INDEX(RawDataRefData,$E910,0)),"")),"")</f>
        <v/>
      </c>
      <c r="BI910" s="100" t="str">
        <f t="array" ref="BI910">IF($BG910,QUARTILE(IF(G5SelectionMask="x",IF(INDEX(RawDataRefData,$E910,0)&gt;0,INDEX(RawDataRefData,$E910,0)),""),1),"")</f>
        <v/>
      </c>
      <c r="BJ910" s="100" t="str">
        <f t="array" ref="BJ910">IF($BG910,QUARTILE(IF(G5SelectionMask="x",IF(INDEX(RawDataRefData,$E910,0)&gt;0,INDEX(RawDataRefData,$E910,0)),""),3),"")</f>
        <v/>
      </c>
      <c r="BK910" s="100" t="str">
        <f t="array" ref="BK910">IF($BG910,MIN(IF(G5SelectionMask="x",IF(INDEX(RawDataRefData,$E910,0)&gt;0,INDEX(RawDataRefData,$E910,0)),"")),"")</f>
        <v/>
      </c>
      <c r="BL910" s="100" t="str">
        <f t="array" ref="BL910">IF($BG910,MAX(IF(G5SelectionMask="x",IF(INDEX(RawDataRefData,$E910,0)&gt;0,INDEX(RawDataRefData,$E910,0)),"")),"")</f>
        <v/>
      </c>
      <c r="BM910" s="100" t="str">
        <f t="shared" si="333"/>
        <v/>
      </c>
      <c r="BN910" s="103" t="str">
        <f t="array" ref="BN910">IF($BG910,STDEVA(IF(G5SelectionMask="x",IF(INDEX(RawDataRefData,$E910,0)&gt;0,INDEX(RawDataRefData,$E910,0)),"")),"")</f>
        <v/>
      </c>
      <c r="BO910" s="104"/>
      <c r="BP910" s="105">
        <v>2</v>
      </c>
      <c r="BQ910" s="105">
        <v>2</v>
      </c>
      <c r="BR910" s="105">
        <v>1</v>
      </c>
      <c r="BS910" s="105">
        <v>2</v>
      </c>
      <c r="BT910" s="105">
        <v>4</v>
      </c>
      <c r="BU910" s="105">
        <v>1</v>
      </c>
      <c r="BV910" s="105">
        <v>3</v>
      </c>
      <c r="BW910" s="105">
        <v>3</v>
      </c>
      <c r="BX910" s="105">
        <v>3</v>
      </c>
      <c r="BY910" s="105">
        <v>3</v>
      </c>
      <c r="BZ910" s="105">
        <v>3</v>
      </c>
      <c r="CA910" s="105">
        <v>4</v>
      </c>
      <c r="CB910" s="105">
        <v>1</v>
      </c>
      <c r="CC910" s="105">
        <v>4</v>
      </c>
      <c r="CD910" s="105">
        <v>1</v>
      </c>
    </row>
    <row r="911" spans="1:82" x14ac:dyDescent="0.2">
      <c r="A911" s="33">
        <f t="shared" si="264"/>
        <v>0</v>
      </c>
      <c r="B911" s="218"/>
      <c r="C911" s="215"/>
      <c r="D911" s="224"/>
      <c r="E911" s="72">
        <f t="shared" si="326"/>
        <v>902</v>
      </c>
      <c r="F911" s="9" t="s">
        <v>1154</v>
      </c>
      <c r="H911" s="9" t="s">
        <v>219</v>
      </c>
      <c r="I911" s="9" t="s">
        <v>342</v>
      </c>
      <c r="J911" s="9" t="s">
        <v>1861</v>
      </c>
      <c r="K911" s="100">
        <f t="shared" ref="K911:K974" si="334">IF(COUNT($BP911)=0,"",$BP911)</f>
        <v>4</v>
      </c>
      <c r="L911" s="100"/>
      <c r="M911" s="100"/>
      <c r="N911" s="100"/>
      <c r="O911" s="100"/>
      <c r="P911" s="101">
        <f t="shared" ref="P911:P974" si="335">IF(COUNT($BQ911)=0,"",$BQ911)</f>
        <v>1</v>
      </c>
      <c r="Q911" s="102">
        <f t="shared" ref="Q911:Q974" si="336">IF(COUNT($BR911)=0,"",$BR911)</f>
        <v>3</v>
      </c>
      <c r="R911" s="102">
        <f t="shared" ref="R911:R974" si="337">IF(COUNT($BS911)=0,"",$BS911)</f>
        <v>4</v>
      </c>
      <c r="S911" s="102">
        <f t="shared" ref="S911:S974" si="338">IF(COUNT($BT911)=0,"",$BT911)</f>
        <v>3</v>
      </c>
      <c r="T911" s="102">
        <f t="shared" ref="T911:T974" si="339">IF(COUNT($BU911)=0,"",$BU911)</f>
        <v>2</v>
      </c>
      <c r="U911" s="102">
        <f t="shared" ref="U911:U974" si="340">IF(COUNT($BV911)=0,"",$BV911)</f>
        <v>3</v>
      </c>
      <c r="V911" s="102">
        <f t="shared" ref="V911:V974" si="341">IF(COUNT($BW911)=0,"",$BW911)</f>
        <v>4</v>
      </c>
      <c r="W911" s="102">
        <f t="shared" ref="W911:W974" si="342">IF(COUNT($BX911)=0,"",$BX911)</f>
        <v>4</v>
      </c>
      <c r="X911" s="102">
        <f t="shared" ref="X911:X974" si="343">IF(COUNT($BY911)=0,"",$BY911)</f>
        <v>4</v>
      </c>
      <c r="Y911" s="102">
        <f t="shared" ref="Y911:Y974" si="344">IF(COUNT($BZ911)=0,"",$BZ911)</f>
        <v>3</v>
      </c>
      <c r="Z911" s="102">
        <f t="shared" ref="Z911:Z974" si="345">IF(COUNT($CA911)=0,"",$CA911)</f>
        <v>4</v>
      </c>
      <c r="AA911" s="100" t="b">
        <f t="shared" si="323"/>
        <v>1</v>
      </c>
      <c r="AB911" s="100">
        <f t="array" ref="AB911">IF($AA911,MEDIAN(IF(G1SelectionMask="x",IF(INDEX(RawDataRefData,$E911,0)&gt;0,INDEX(RawDataRefData,$E911,0)),"")),"")</f>
        <v>3</v>
      </c>
      <c r="AC911" s="100">
        <f t="array" ref="AC911">IF($AA911,QUARTILE(IF(G1SelectionMask="x",IF(INDEX(RawDataRefData,$E911,0)&gt;0,INDEX(RawDataRefData,$E911,0)),""),1),"")</f>
        <v>3</v>
      </c>
      <c r="AD911" s="100">
        <f t="array" ref="AD911">IF($AA911,QUARTILE(IF(G1SelectionMask="x",IF(INDEX(RawDataRefData,$E911,0)&gt;0,INDEX(RawDataRefData,$E911,0)),""),3),"")</f>
        <v>4</v>
      </c>
      <c r="AE911" s="100">
        <f t="array" ref="AE911">IF($AA911,MIN(IF(G1SelectionMask="x",IF(INDEX(RawDataRefData,$E911,0)&gt;0,INDEX(RawDataRefData,$E911,0)),"")),"")</f>
        <v>1</v>
      </c>
      <c r="AF911" s="100">
        <f t="array" ref="AF911">IF($AA911,MAX(IF(G1SelectionMask="x",IF(INDEX(RawDataRefData,$E911,0)&gt;0,INDEX(RawDataRefData,$E911,0)),"")),"")</f>
        <v>4</v>
      </c>
      <c r="AG911" s="100">
        <f t="shared" si="324"/>
        <v>3.1818181818181817</v>
      </c>
      <c r="AH911" s="100">
        <f t="array" ref="AH911">IF($AA911,STDEVA(IF(G1SelectionMask="x",IF(INDEX(RawDataRefData,$E911,0)&gt;0,INDEX(RawDataRefData,$E911,0)),"")),"")</f>
        <v>0.98164981721404299</v>
      </c>
      <c r="AI911" s="101" t="b">
        <f t="shared" si="325"/>
        <v>1</v>
      </c>
      <c r="AJ911" s="101">
        <f t="array" ref="AJ911">IF($AI911,MEDIAN(IF(G2SelectionMask="x",IF(INDEX(RawDataRefData,$E911,0)&gt;0,INDEX(RawDataRefData,$E911,0)),"")),"")</f>
        <v>3</v>
      </c>
      <c r="AK911" s="101">
        <f t="array" ref="AK911">IF($AI911,QUARTILE(IF(G2SelectionMask="x",IF(INDEX(RawDataRefData,$E911,0)&gt;0,INDEX(RawDataRefData,$E911,0)),""),1),"")</f>
        <v>2</v>
      </c>
      <c r="AL911" s="101">
        <f t="array" ref="AL911">IF($AI911,QUARTILE(IF(G2SelectionMask="x",IF(INDEX(RawDataRefData,$E911,0)&gt;0,INDEX(RawDataRefData,$E911,0)),""),3),"")</f>
        <v>3.5</v>
      </c>
      <c r="AM911" s="101">
        <f t="array" ref="AM911">IF($AI911,MIN(IF(G2SelectionMask="x",IF(INDEX(RawDataRefData,$E911,0)&gt;0,INDEX(RawDataRefData,$E911,0)),"")),"")</f>
        <v>1</v>
      </c>
      <c r="AN911" s="101">
        <f t="array" ref="AN911">IF($AI911,MAX(IF(G2SelectionMask="x",IF(INDEX(RawDataRefData,$E911,0)&gt;0,INDEX(RawDataRefData,$E911,0)),"")),"")</f>
        <v>4</v>
      </c>
      <c r="AO911" s="101">
        <f t="shared" si="327"/>
        <v>2.8181818181818183</v>
      </c>
      <c r="AP911" s="101">
        <f t="array" ref="AP911">IF($AI911,STDEVA(IF(G2SelectionMask="x",IF(INDEX(RawDataRefData,$E911,0)&gt;0,INDEX(RawDataRefData,$E911,0)),"")),"")</f>
        <v>0.98164981721404299</v>
      </c>
      <c r="AQ911" s="100" t="b">
        <f t="shared" si="328"/>
        <v>0</v>
      </c>
      <c r="AR911" s="100" t="str">
        <f t="array" ref="AR911">IF($AQ911,MEDIAN(IF(G3SelectionMask="x",IF(INDEX(RawDataRefData,$E911,0)&gt;0,INDEX(RawDataRefData,$E911,0)),"")),"")</f>
        <v/>
      </c>
      <c r="AS911" s="100" t="str">
        <f t="array" ref="AS911">IF($AQ911,QUARTILE(IF(G3SelectionMask="x",IF(INDEX(RawDataRefData,$E911,0)&gt;0,INDEX(RawDataRefData,$E911,0)),""),1),"")</f>
        <v/>
      </c>
      <c r="AT911" s="100" t="str">
        <f t="array" ref="AT911">IF($AQ911,QUARTILE(IF(G3SelectionMask="x",IF(INDEX(RawDataRefData,$E911,0)&gt;0,INDEX(RawDataRefData,$E911,0)),""),3),"")</f>
        <v/>
      </c>
      <c r="AU911" s="100" t="str">
        <f t="array" ref="AU911">IF($AQ911,MIN(IF(G3SelectionMask="x",IF(INDEX(RawDataRefData,$E911,0)&gt;0,INDEX(RawDataRefData,$E911,0)),"")),"")</f>
        <v/>
      </c>
      <c r="AV911" s="100" t="str">
        <f t="array" ref="AV911">IF($AQ911,MAX(IF(G3SelectionMask="x",IF(INDEX(RawDataRefData,$E911,0)&gt;0,INDEX(RawDataRefData,$E911,0)),"")),"")</f>
        <v/>
      </c>
      <c r="AW911" s="100" t="str">
        <f t="shared" si="329"/>
        <v/>
      </c>
      <c r="AX911" s="100" t="str">
        <f t="array" ref="AX911">IF($AQ911,STDEVA(IF(G3SelectionMask="x",IF(INDEX(RawDataRefData,$E911,0)&gt;0,INDEX(RawDataRefData,$E911,0)),"")),"")</f>
        <v/>
      </c>
      <c r="AY911" s="101" t="b">
        <f t="shared" si="330"/>
        <v>0</v>
      </c>
      <c r="AZ911" s="101" t="str">
        <f t="array" ref="AZ911">IF($AY911,MEDIAN(IF(G4SelectionMask="x",IF(INDEX(RawDataRefData,$E911,0)&gt;0,INDEX(RawDataRefData,$E911,0)),"")),"")</f>
        <v/>
      </c>
      <c r="BA911" s="101" t="str">
        <f t="array" ref="BA911">IF($AY911,QUARTILE(IF(G4SelectionMask="x",IF(INDEX(RawDataRefData,$E911,0)&gt;0,INDEX(RawDataRefData,$E911,0)),""),1),"")</f>
        <v/>
      </c>
      <c r="BB911" s="101" t="str">
        <f t="array" ref="BB911">IF($AY911,QUARTILE(IF(G4SelectionMask="x",IF(INDEX(RawDataRefData,$E911,0)&gt;0,INDEX(RawDataRefData,$E911,0)),""),3),"")</f>
        <v/>
      </c>
      <c r="BC911" s="101" t="str">
        <f t="array" ref="BC911">IF($AY911,MIN(IF(G4SelectionMask="x",IF(INDEX(RawDataRefData,$E911,0)&gt;0,INDEX(RawDataRefData,$E911,0)),"")),"")</f>
        <v/>
      </c>
      <c r="BD911" s="101" t="str">
        <f t="array" ref="BD911">IF($AY911,MAX(IF(G4SelectionMask="x",IF(INDEX(RawDataRefData,$E911,0)&gt;0,INDEX(RawDataRefData,$E911,0)),"")),"")</f>
        <v/>
      </c>
      <c r="BE911" s="101" t="str">
        <f t="shared" si="331"/>
        <v/>
      </c>
      <c r="BF911" s="101" t="str">
        <f t="array" ref="BF911">IF($AY911,STDEVA(IF(G4SelectionMask="x",IF(INDEX(RawDataRefData,$E911,0)&gt;0,INDEX(RawDataRefData,$E911,0)),"")),"")</f>
        <v/>
      </c>
      <c r="BG911" s="100" t="b">
        <f t="shared" si="332"/>
        <v>0</v>
      </c>
      <c r="BH911" s="100" t="str">
        <f t="array" ref="BH911">IF($BG911,MEDIAN(IF(G5SelectionMask="x",IF(INDEX(RawDataRefData,$E911,0)&gt;0,INDEX(RawDataRefData,$E911,0)),"")),"")</f>
        <v/>
      </c>
      <c r="BI911" s="100" t="str">
        <f t="array" ref="BI911">IF($BG911,QUARTILE(IF(G5SelectionMask="x",IF(INDEX(RawDataRefData,$E911,0)&gt;0,INDEX(RawDataRefData,$E911,0)),""),1),"")</f>
        <v/>
      </c>
      <c r="BJ911" s="100" t="str">
        <f t="array" ref="BJ911">IF($BG911,QUARTILE(IF(G5SelectionMask="x",IF(INDEX(RawDataRefData,$E911,0)&gt;0,INDEX(RawDataRefData,$E911,0)),""),3),"")</f>
        <v/>
      </c>
      <c r="BK911" s="100" t="str">
        <f t="array" ref="BK911">IF($BG911,MIN(IF(G5SelectionMask="x",IF(INDEX(RawDataRefData,$E911,0)&gt;0,INDEX(RawDataRefData,$E911,0)),"")),"")</f>
        <v/>
      </c>
      <c r="BL911" s="100" t="str">
        <f t="array" ref="BL911">IF($BG911,MAX(IF(G5SelectionMask="x",IF(INDEX(RawDataRefData,$E911,0)&gt;0,INDEX(RawDataRefData,$E911,0)),"")),"")</f>
        <v/>
      </c>
      <c r="BM911" s="100" t="str">
        <f t="shared" si="333"/>
        <v/>
      </c>
      <c r="BN911" s="103" t="str">
        <f t="array" ref="BN911">IF($BG911,STDEVA(IF(G5SelectionMask="x",IF(INDEX(RawDataRefData,$E911,0)&gt;0,INDEX(RawDataRefData,$E911,0)),"")),"")</f>
        <v/>
      </c>
      <c r="BO911" s="104"/>
      <c r="BP911" s="105">
        <v>4</v>
      </c>
      <c r="BQ911" s="105">
        <v>1</v>
      </c>
      <c r="BR911" s="105">
        <v>3</v>
      </c>
      <c r="BS911" s="105">
        <v>4</v>
      </c>
      <c r="BT911" s="105">
        <v>3</v>
      </c>
      <c r="BU911" s="105">
        <v>2</v>
      </c>
      <c r="BV911" s="105">
        <v>3</v>
      </c>
      <c r="BW911" s="105">
        <v>4</v>
      </c>
      <c r="BX911" s="105">
        <v>4</v>
      </c>
      <c r="BY911" s="105">
        <v>4</v>
      </c>
      <c r="BZ911" s="105">
        <v>3</v>
      </c>
      <c r="CA911" s="105">
        <v>4</v>
      </c>
      <c r="CB911" s="105">
        <v>3</v>
      </c>
      <c r="CC911" s="105">
        <v>2</v>
      </c>
      <c r="CD911" s="105">
        <v>2</v>
      </c>
    </row>
    <row r="912" spans="1:82" ht="13.5" thickBot="1" x14ac:dyDescent="0.25">
      <c r="A912" s="33">
        <f t="shared" si="264"/>
        <v>0</v>
      </c>
      <c r="B912" s="218"/>
      <c r="C912" s="215"/>
      <c r="D912" s="225"/>
      <c r="E912" s="72">
        <f t="shared" si="326"/>
        <v>903</v>
      </c>
      <c r="F912" s="9" t="s">
        <v>1155</v>
      </c>
      <c r="H912" s="9" t="s">
        <v>219</v>
      </c>
      <c r="I912" s="9" t="s">
        <v>342</v>
      </c>
      <c r="J912" s="9" t="s">
        <v>1861</v>
      </c>
      <c r="K912" s="100">
        <f t="shared" si="334"/>
        <v>4</v>
      </c>
      <c r="L912" s="100"/>
      <c r="M912" s="100"/>
      <c r="N912" s="100"/>
      <c r="O912" s="100"/>
      <c r="P912" s="101">
        <f t="shared" si="335"/>
        <v>2</v>
      </c>
      <c r="Q912" s="102">
        <f t="shared" si="336"/>
        <v>4</v>
      </c>
      <c r="R912" s="102">
        <f t="shared" si="337"/>
        <v>3</v>
      </c>
      <c r="S912" s="102">
        <f t="shared" si="338"/>
        <v>2</v>
      </c>
      <c r="T912" s="102">
        <f t="shared" si="339"/>
        <v>2</v>
      </c>
      <c r="U912" s="102">
        <f t="shared" si="340"/>
        <v>2</v>
      </c>
      <c r="V912" s="102">
        <f t="shared" si="341"/>
        <v>1</v>
      </c>
      <c r="W912" s="102">
        <f t="shared" si="342"/>
        <v>4</v>
      </c>
      <c r="X912" s="102">
        <f t="shared" si="343"/>
        <v>1</v>
      </c>
      <c r="Y912" s="102">
        <f t="shared" si="344"/>
        <v>4</v>
      </c>
      <c r="Z912" s="102">
        <f t="shared" si="345"/>
        <v>3</v>
      </c>
      <c r="AA912" s="100" t="b">
        <f t="shared" si="323"/>
        <v>1</v>
      </c>
      <c r="AB912" s="100">
        <f t="array" ref="AB912">IF($AA912,MEDIAN(IF(G1SelectionMask="x",IF(INDEX(RawDataRefData,$E912,0)&gt;0,INDEX(RawDataRefData,$E912,0)),"")),"")</f>
        <v>2</v>
      </c>
      <c r="AC912" s="100">
        <f t="array" ref="AC912">IF($AA912,QUARTILE(IF(G1SelectionMask="x",IF(INDEX(RawDataRefData,$E912,0)&gt;0,INDEX(RawDataRefData,$E912,0)),""),1),"")</f>
        <v>2</v>
      </c>
      <c r="AD912" s="100">
        <f t="array" ref="AD912">IF($AA912,QUARTILE(IF(G1SelectionMask="x",IF(INDEX(RawDataRefData,$E912,0)&gt;0,INDEX(RawDataRefData,$E912,0)),""),3),"")</f>
        <v>3.5</v>
      </c>
      <c r="AE912" s="100">
        <f t="array" ref="AE912">IF($AA912,MIN(IF(G1SelectionMask="x",IF(INDEX(RawDataRefData,$E912,0)&gt;0,INDEX(RawDataRefData,$E912,0)),"")),"")</f>
        <v>1</v>
      </c>
      <c r="AF912" s="100">
        <f t="array" ref="AF912">IF($AA912,MAX(IF(G1SelectionMask="x",IF(INDEX(RawDataRefData,$E912,0)&gt;0,INDEX(RawDataRefData,$E912,0)),"")),"")</f>
        <v>4</v>
      </c>
      <c r="AG912" s="100">
        <f t="shared" si="324"/>
        <v>2.5454545454545454</v>
      </c>
      <c r="AH912" s="100">
        <f t="array" ref="AH912">IF($AA912,STDEVA(IF(G1SelectionMask="x",IF(INDEX(RawDataRefData,$E912,0)&gt;0,INDEX(RawDataRefData,$E912,0)),"")),"")</f>
        <v>1.1281521496355327</v>
      </c>
      <c r="AI912" s="101" t="b">
        <f t="shared" si="325"/>
        <v>1</v>
      </c>
      <c r="AJ912" s="101">
        <f t="array" ref="AJ912">IF($AI912,MEDIAN(IF(G2SelectionMask="x",IF(INDEX(RawDataRefData,$E912,0)&gt;0,INDEX(RawDataRefData,$E912,0)),"")),"")</f>
        <v>3</v>
      </c>
      <c r="AK912" s="101">
        <f t="array" ref="AK912">IF($AI912,QUARTILE(IF(G2SelectionMask="x",IF(INDEX(RawDataRefData,$E912,0)&gt;0,INDEX(RawDataRefData,$E912,0)),""),1),"")</f>
        <v>2</v>
      </c>
      <c r="AL912" s="101">
        <f t="array" ref="AL912">IF($AI912,QUARTILE(IF(G2SelectionMask="x",IF(INDEX(RawDataRefData,$E912,0)&gt;0,INDEX(RawDataRefData,$E912,0)),""),3),"")</f>
        <v>4</v>
      </c>
      <c r="AM912" s="101">
        <f t="array" ref="AM912">IF($AI912,MIN(IF(G2SelectionMask="x",IF(INDEX(RawDataRefData,$E912,0)&gt;0,INDEX(RawDataRefData,$E912,0)),"")),"")</f>
        <v>1</v>
      </c>
      <c r="AN912" s="101">
        <f t="array" ref="AN912">IF($AI912,MAX(IF(G2SelectionMask="x",IF(INDEX(RawDataRefData,$E912,0)&gt;0,INDEX(RawDataRefData,$E912,0)),"")),"")</f>
        <v>4</v>
      </c>
      <c r="AO912" s="101">
        <f t="shared" si="327"/>
        <v>2.7272727272727271</v>
      </c>
      <c r="AP912" s="101">
        <f t="array" ref="AP912">IF($AI912,STDEVA(IF(G2SelectionMask="x",IF(INDEX(RawDataRefData,$E912,0)&gt;0,INDEX(RawDataRefData,$E912,0)),"")),"")</f>
        <v>1.1908743922772957</v>
      </c>
      <c r="AQ912" s="100" t="b">
        <f t="shared" si="328"/>
        <v>0</v>
      </c>
      <c r="AR912" s="100" t="str">
        <f t="array" ref="AR912">IF($AQ912,MEDIAN(IF(G3SelectionMask="x",IF(INDEX(RawDataRefData,$E912,0)&gt;0,INDEX(RawDataRefData,$E912,0)),"")),"")</f>
        <v/>
      </c>
      <c r="AS912" s="100" t="str">
        <f t="array" ref="AS912">IF($AQ912,QUARTILE(IF(G3SelectionMask="x",IF(INDEX(RawDataRefData,$E912,0)&gt;0,INDEX(RawDataRefData,$E912,0)),""),1),"")</f>
        <v/>
      </c>
      <c r="AT912" s="100" t="str">
        <f t="array" ref="AT912">IF($AQ912,QUARTILE(IF(G3SelectionMask="x",IF(INDEX(RawDataRefData,$E912,0)&gt;0,INDEX(RawDataRefData,$E912,0)),""),3),"")</f>
        <v/>
      </c>
      <c r="AU912" s="100" t="str">
        <f t="array" ref="AU912">IF($AQ912,MIN(IF(G3SelectionMask="x",IF(INDEX(RawDataRefData,$E912,0)&gt;0,INDEX(RawDataRefData,$E912,0)),"")),"")</f>
        <v/>
      </c>
      <c r="AV912" s="100" t="str">
        <f t="array" ref="AV912">IF($AQ912,MAX(IF(G3SelectionMask="x",IF(INDEX(RawDataRefData,$E912,0)&gt;0,INDEX(RawDataRefData,$E912,0)),"")),"")</f>
        <v/>
      </c>
      <c r="AW912" s="100" t="str">
        <f t="shared" si="329"/>
        <v/>
      </c>
      <c r="AX912" s="100" t="str">
        <f t="array" ref="AX912">IF($AQ912,STDEVA(IF(G3SelectionMask="x",IF(INDEX(RawDataRefData,$E912,0)&gt;0,INDEX(RawDataRefData,$E912,0)),"")),"")</f>
        <v/>
      </c>
      <c r="AY912" s="101" t="b">
        <f t="shared" si="330"/>
        <v>0</v>
      </c>
      <c r="AZ912" s="101" t="str">
        <f t="array" ref="AZ912">IF($AY912,MEDIAN(IF(G4SelectionMask="x",IF(INDEX(RawDataRefData,$E912,0)&gt;0,INDEX(RawDataRefData,$E912,0)),"")),"")</f>
        <v/>
      </c>
      <c r="BA912" s="101" t="str">
        <f t="array" ref="BA912">IF($AY912,QUARTILE(IF(G4SelectionMask="x",IF(INDEX(RawDataRefData,$E912,0)&gt;0,INDEX(RawDataRefData,$E912,0)),""),1),"")</f>
        <v/>
      </c>
      <c r="BB912" s="101" t="str">
        <f t="array" ref="BB912">IF($AY912,QUARTILE(IF(G4SelectionMask="x",IF(INDEX(RawDataRefData,$E912,0)&gt;0,INDEX(RawDataRefData,$E912,0)),""),3),"")</f>
        <v/>
      </c>
      <c r="BC912" s="101" t="str">
        <f t="array" ref="BC912">IF($AY912,MIN(IF(G4SelectionMask="x",IF(INDEX(RawDataRefData,$E912,0)&gt;0,INDEX(RawDataRefData,$E912,0)),"")),"")</f>
        <v/>
      </c>
      <c r="BD912" s="101" t="str">
        <f t="array" ref="BD912">IF($AY912,MAX(IF(G4SelectionMask="x",IF(INDEX(RawDataRefData,$E912,0)&gt;0,INDEX(RawDataRefData,$E912,0)),"")),"")</f>
        <v/>
      </c>
      <c r="BE912" s="101" t="str">
        <f t="shared" si="331"/>
        <v/>
      </c>
      <c r="BF912" s="101" t="str">
        <f t="array" ref="BF912">IF($AY912,STDEVA(IF(G4SelectionMask="x",IF(INDEX(RawDataRefData,$E912,0)&gt;0,INDEX(RawDataRefData,$E912,0)),"")),"")</f>
        <v/>
      </c>
      <c r="BG912" s="100" t="b">
        <f t="shared" si="332"/>
        <v>0</v>
      </c>
      <c r="BH912" s="100" t="str">
        <f t="array" ref="BH912">IF($BG912,MEDIAN(IF(G5SelectionMask="x",IF(INDEX(RawDataRefData,$E912,0)&gt;0,INDEX(RawDataRefData,$E912,0)),"")),"")</f>
        <v/>
      </c>
      <c r="BI912" s="100" t="str">
        <f t="array" ref="BI912">IF($BG912,QUARTILE(IF(G5SelectionMask="x",IF(INDEX(RawDataRefData,$E912,0)&gt;0,INDEX(RawDataRefData,$E912,0)),""),1),"")</f>
        <v/>
      </c>
      <c r="BJ912" s="100" t="str">
        <f t="array" ref="BJ912">IF($BG912,QUARTILE(IF(G5SelectionMask="x",IF(INDEX(RawDataRefData,$E912,0)&gt;0,INDEX(RawDataRefData,$E912,0)),""),3),"")</f>
        <v/>
      </c>
      <c r="BK912" s="100" t="str">
        <f t="array" ref="BK912">IF($BG912,MIN(IF(G5SelectionMask="x",IF(INDEX(RawDataRefData,$E912,0)&gt;0,INDEX(RawDataRefData,$E912,0)),"")),"")</f>
        <v/>
      </c>
      <c r="BL912" s="100" t="str">
        <f t="array" ref="BL912">IF($BG912,MAX(IF(G5SelectionMask="x",IF(INDEX(RawDataRefData,$E912,0)&gt;0,INDEX(RawDataRefData,$E912,0)),"")),"")</f>
        <v/>
      </c>
      <c r="BM912" s="100" t="str">
        <f t="shared" si="333"/>
        <v/>
      </c>
      <c r="BN912" s="103" t="str">
        <f t="array" ref="BN912">IF($BG912,STDEVA(IF(G5SelectionMask="x",IF(INDEX(RawDataRefData,$E912,0)&gt;0,INDEX(RawDataRefData,$E912,0)),"")),"")</f>
        <v/>
      </c>
      <c r="BO912" s="104"/>
      <c r="BP912" s="105">
        <v>4</v>
      </c>
      <c r="BQ912" s="105">
        <v>2</v>
      </c>
      <c r="BR912" s="105">
        <v>4</v>
      </c>
      <c r="BS912" s="105">
        <v>3</v>
      </c>
      <c r="BT912" s="105">
        <v>2</v>
      </c>
      <c r="BU912" s="105">
        <v>2</v>
      </c>
      <c r="BV912" s="105">
        <v>2</v>
      </c>
      <c r="BW912" s="105">
        <v>1</v>
      </c>
      <c r="BX912" s="105">
        <v>4</v>
      </c>
      <c r="BY912" s="105">
        <v>1</v>
      </c>
      <c r="BZ912" s="105">
        <v>4</v>
      </c>
      <c r="CA912" s="105">
        <v>3</v>
      </c>
      <c r="CB912" s="105">
        <v>4</v>
      </c>
      <c r="CC912" s="105">
        <v>1</v>
      </c>
      <c r="CD912" s="105">
        <v>3</v>
      </c>
    </row>
    <row r="913" spans="1:82" x14ac:dyDescent="0.2">
      <c r="A913" s="33">
        <f t="shared" si="264"/>
        <v>0</v>
      </c>
      <c r="B913" s="218"/>
      <c r="C913" s="215"/>
      <c r="D913" s="223" t="s">
        <v>1219</v>
      </c>
      <c r="E913" s="72">
        <f t="shared" si="326"/>
        <v>904</v>
      </c>
      <c r="F913" s="9" t="s">
        <v>1156</v>
      </c>
      <c r="H913" s="9" t="s">
        <v>1214</v>
      </c>
      <c r="I913" s="9" t="s">
        <v>342</v>
      </c>
      <c r="J913" s="9" t="s">
        <v>1862</v>
      </c>
      <c r="K913" s="100">
        <f t="shared" si="334"/>
        <v>1</v>
      </c>
      <c r="L913" s="100"/>
      <c r="M913" s="100"/>
      <c r="N913" s="100"/>
      <c r="O913" s="100"/>
      <c r="P913" s="101">
        <f t="shared" si="335"/>
        <v>2</v>
      </c>
      <c r="Q913" s="102">
        <f t="shared" si="336"/>
        <v>2</v>
      </c>
      <c r="R913" s="102">
        <f t="shared" si="337"/>
        <v>4</v>
      </c>
      <c r="S913" s="102">
        <f t="shared" si="338"/>
        <v>1</v>
      </c>
      <c r="T913" s="102">
        <f t="shared" si="339"/>
        <v>1</v>
      </c>
      <c r="U913" s="102">
        <f t="shared" si="340"/>
        <v>3</v>
      </c>
      <c r="V913" s="102">
        <f t="shared" si="341"/>
        <v>1</v>
      </c>
      <c r="W913" s="102">
        <f t="shared" si="342"/>
        <v>1</v>
      </c>
      <c r="X913" s="102">
        <f t="shared" si="343"/>
        <v>1</v>
      </c>
      <c r="Y913" s="102">
        <f t="shared" si="344"/>
        <v>4</v>
      </c>
      <c r="Z913" s="102">
        <f t="shared" si="345"/>
        <v>2</v>
      </c>
      <c r="AA913" s="100" t="b">
        <f t="shared" si="323"/>
        <v>1</v>
      </c>
      <c r="AB913" s="100">
        <f t="array" ref="AB913">IF($AA913,MEDIAN(IF(G1SelectionMask="x",IF(INDEX(RawDataRefData,$E913,0)&gt;0,INDEX(RawDataRefData,$E913,0)),"")),"")</f>
        <v>2</v>
      </c>
      <c r="AC913" s="100">
        <f t="array" ref="AC913">IF($AA913,QUARTILE(IF(G1SelectionMask="x",IF(INDEX(RawDataRefData,$E913,0)&gt;0,INDEX(RawDataRefData,$E913,0)),""),1),"")</f>
        <v>1</v>
      </c>
      <c r="AD913" s="100">
        <f t="array" ref="AD913">IF($AA913,QUARTILE(IF(G1SelectionMask="x",IF(INDEX(RawDataRefData,$E913,0)&gt;0,INDEX(RawDataRefData,$E913,0)),""),3),"")</f>
        <v>2.5</v>
      </c>
      <c r="AE913" s="100">
        <f t="array" ref="AE913">IF($AA913,MIN(IF(G1SelectionMask="x",IF(INDEX(RawDataRefData,$E913,0)&gt;0,INDEX(RawDataRefData,$E913,0)),"")),"")</f>
        <v>1</v>
      </c>
      <c r="AF913" s="100">
        <f t="array" ref="AF913">IF($AA913,MAX(IF(G1SelectionMask="x",IF(INDEX(RawDataRefData,$E913,0)&gt;0,INDEX(RawDataRefData,$E913,0)),"")),"")</f>
        <v>4</v>
      </c>
      <c r="AG913" s="100">
        <f t="shared" si="324"/>
        <v>2</v>
      </c>
      <c r="AH913" s="100">
        <f t="array" ref="AH913">IF($AA913,STDEVA(IF(G1SelectionMask="x",IF(INDEX(RawDataRefData,$E913,0)&gt;0,INDEX(RawDataRefData,$E913,0)),"")),"")</f>
        <v>1.1832159566199232</v>
      </c>
      <c r="AI913" s="101" t="b">
        <f t="shared" si="325"/>
        <v>1</v>
      </c>
      <c r="AJ913" s="101">
        <f t="array" ref="AJ913">IF($AI913,MEDIAN(IF(G2SelectionMask="x",IF(INDEX(RawDataRefData,$E913,0)&gt;0,INDEX(RawDataRefData,$E913,0)),"")),"")</f>
        <v>2</v>
      </c>
      <c r="AK913" s="101">
        <f t="array" ref="AK913">IF($AI913,QUARTILE(IF(G2SelectionMask="x",IF(INDEX(RawDataRefData,$E913,0)&gt;0,INDEX(RawDataRefData,$E913,0)),""),1),"")</f>
        <v>1</v>
      </c>
      <c r="AL913" s="101">
        <f t="array" ref="AL913">IF($AI913,QUARTILE(IF(G2SelectionMask="x",IF(INDEX(RawDataRefData,$E913,0)&gt;0,INDEX(RawDataRefData,$E913,0)),""),3),"")</f>
        <v>2</v>
      </c>
      <c r="AM913" s="101">
        <f t="array" ref="AM913">IF($AI913,MIN(IF(G2SelectionMask="x",IF(INDEX(RawDataRefData,$E913,0)&gt;0,INDEX(RawDataRefData,$E913,0)),"")),"")</f>
        <v>1</v>
      </c>
      <c r="AN913" s="101">
        <f t="array" ref="AN913">IF($AI913,MAX(IF(G2SelectionMask="x",IF(INDEX(RawDataRefData,$E913,0)&gt;0,INDEX(RawDataRefData,$E913,0)),"")),"")</f>
        <v>4</v>
      </c>
      <c r="AO913" s="101">
        <f t="shared" si="327"/>
        <v>1.8181818181818181</v>
      </c>
      <c r="AP913" s="101">
        <f t="array" ref="AP913">IF($AI913,STDEVA(IF(G2SelectionMask="x",IF(INDEX(RawDataRefData,$E913,0)&gt;0,INDEX(RawDataRefData,$E913,0)),"")),"")</f>
        <v>0.98164981721404265</v>
      </c>
      <c r="AQ913" s="100" t="b">
        <f t="shared" si="328"/>
        <v>0</v>
      </c>
      <c r="AR913" s="100" t="str">
        <f t="array" ref="AR913">IF($AQ913,MEDIAN(IF(G3SelectionMask="x",IF(INDEX(RawDataRefData,$E913,0)&gt;0,INDEX(RawDataRefData,$E913,0)),"")),"")</f>
        <v/>
      </c>
      <c r="AS913" s="100" t="str">
        <f t="array" ref="AS913">IF($AQ913,QUARTILE(IF(G3SelectionMask="x",IF(INDEX(RawDataRefData,$E913,0)&gt;0,INDEX(RawDataRefData,$E913,0)),""),1),"")</f>
        <v/>
      </c>
      <c r="AT913" s="100" t="str">
        <f t="array" ref="AT913">IF($AQ913,QUARTILE(IF(G3SelectionMask="x",IF(INDEX(RawDataRefData,$E913,0)&gt;0,INDEX(RawDataRefData,$E913,0)),""),3),"")</f>
        <v/>
      </c>
      <c r="AU913" s="100" t="str">
        <f t="array" ref="AU913">IF($AQ913,MIN(IF(G3SelectionMask="x",IF(INDEX(RawDataRefData,$E913,0)&gt;0,INDEX(RawDataRefData,$E913,0)),"")),"")</f>
        <v/>
      </c>
      <c r="AV913" s="100" t="str">
        <f t="array" ref="AV913">IF($AQ913,MAX(IF(G3SelectionMask="x",IF(INDEX(RawDataRefData,$E913,0)&gt;0,INDEX(RawDataRefData,$E913,0)),"")),"")</f>
        <v/>
      </c>
      <c r="AW913" s="100" t="str">
        <f t="shared" si="329"/>
        <v/>
      </c>
      <c r="AX913" s="100" t="str">
        <f t="array" ref="AX913">IF($AQ913,STDEVA(IF(G3SelectionMask="x",IF(INDEX(RawDataRefData,$E913,0)&gt;0,INDEX(RawDataRefData,$E913,0)),"")),"")</f>
        <v/>
      </c>
      <c r="AY913" s="101" t="b">
        <f t="shared" si="330"/>
        <v>0</v>
      </c>
      <c r="AZ913" s="101" t="str">
        <f t="array" ref="AZ913">IF($AY913,MEDIAN(IF(G4SelectionMask="x",IF(INDEX(RawDataRefData,$E913,0)&gt;0,INDEX(RawDataRefData,$E913,0)),"")),"")</f>
        <v/>
      </c>
      <c r="BA913" s="101" t="str">
        <f t="array" ref="BA913">IF($AY913,QUARTILE(IF(G4SelectionMask="x",IF(INDEX(RawDataRefData,$E913,0)&gt;0,INDEX(RawDataRefData,$E913,0)),""),1),"")</f>
        <v/>
      </c>
      <c r="BB913" s="101" t="str">
        <f t="array" ref="BB913">IF($AY913,QUARTILE(IF(G4SelectionMask="x",IF(INDEX(RawDataRefData,$E913,0)&gt;0,INDEX(RawDataRefData,$E913,0)),""),3),"")</f>
        <v/>
      </c>
      <c r="BC913" s="101" t="str">
        <f t="array" ref="BC913">IF($AY913,MIN(IF(G4SelectionMask="x",IF(INDEX(RawDataRefData,$E913,0)&gt;0,INDEX(RawDataRefData,$E913,0)),"")),"")</f>
        <v/>
      </c>
      <c r="BD913" s="101" t="str">
        <f t="array" ref="BD913">IF($AY913,MAX(IF(G4SelectionMask="x",IF(INDEX(RawDataRefData,$E913,0)&gt;0,INDEX(RawDataRefData,$E913,0)),"")),"")</f>
        <v/>
      </c>
      <c r="BE913" s="101" t="str">
        <f t="shared" si="331"/>
        <v/>
      </c>
      <c r="BF913" s="101" t="str">
        <f t="array" ref="BF913">IF($AY913,STDEVA(IF(G4SelectionMask="x",IF(INDEX(RawDataRefData,$E913,0)&gt;0,INDEX(RawDataRefData,$E913,0)),"")),"")</f>
        <v/>
      </c>
      <c r="BG913" s="100" t="b">
        <f t="shared" si="332"/>
        <v>0</v>
      </c>
      <c r="BH913" s="100" t="str">
        <f t="array" ref="BH913">IF($BG913,MEDIAN(IF(G5SelectionMask="x",IF(INDEX(RawDataRefData,$E913,0)&gt;0,INDEX(RawDataRefData,$E913,0)),"")),"")</f>
        <v/>
      </c>
      <c r="BI913" s="100" t="str">
        <f t="array" ref="BI913">IF($BG913,QUARTILE(IF(G5SelectionMask="x",IF(INDEX(RawDataRefData,$E913,0)&gt;0,INDEX(RawDataRefData,$E913,0)),""),1),"")</f>
        <v/>
      </c>
      <c r="BJ913" s="100" t="str">
        <f t="array" ref="BJ913">IF($BG913,QUARTILE(IF(G5SelectionMask="x",IF(INDEX(RawDataRefData,$E913,0)&gt;0,INDEX(RawDataRefData,$E913,0)),""),3),"")</f>
        <v/>
      </c>
      <c r="BK913" s="100" t="str">
        <f t="array" ref="BK913">IF($BG913,MIN(IF(G5SelectionMask="x",IF(INDEX(RawDataRefData,$E913,0)&gt;0,INDEX(RawDataRefData,$E913,0)),"")),"")</f>
        <v/>
      </c>
      <c r="BL913" s="100" t="str">
        <f t="array" ref="BL913">IF($BG913,MAX(IF(G5SelectionMask="x",IF(INDEX(RawDataRefData,$E913,0)&gt;0,INDEX(RawDataRefData,$E913,0)),"")),"")</f>
        <v/>
      </c>
      <c r="BM913" s="100" t="str">
        <f t="shared" si="333"/>
        <v/>
      </c>
      <c r="BN913" s="103" t="str">
        <f t="array" ref="BN913">IF($BG913,STDEVA(IF(G5SelectionMask="x",IF(INDEX(RawDataRefData,$E913,0)&gt;0,INDEX(RawDataRefData,$E913,0)),"")),"")</f>
        <v/>
      </c>
      <c r="BO913" s="104"/>
      <c r="BP913" s="105">
        <v>1</v>
      </c>
      <c r="BQ913" s="105">
        <v>2</v>
      </c>
      <c r="BR913" s="105">
        <v>2</v>
      </c>
      <c r="BS913" s="105">
        <v>4</v>
      </c>
      <c r="BT913" s="105">
        <v>1</v>
      </c>
      <c r="BU913" s="105">
        <v>1</v>
      </c>
      <c r="BV913" s="105">
        <v>3</v>
      </c>
      <c r="BW913" s="105">
        <v>1</v>
      </c>
      <c r="BX913" s="105">
        <v>1</v>
      </c>
      <c r="BY913" s="105">
        <v>1</v>
      </c>
      <c r="BZ913" s="105">
        <v>4</v>
      </c>
      <c r="CA913" s="105">
        <v>2</v>
      </c>
      <c r="CB913" s="105">
        <v>3</v>
      </c>
      <c r="CC913" s="105">
        <v>1</v>
      </c>
      <c r="CD913" s="105">
        <v>2</v>
      </c>
    </row>
    <row r="914" spans="1:82" x14ac:dyDescent="0.2">
      <c r="A914" s="33">
        <f t="shared" si="264"/>
        <v>0</v>
      </c>
      <c r="B914" s="218"/>
      <c r="C914" s="215"/>
      <c r="D914" s="224"/>
      <c r="E914" s="72">
        <f t="shared" si="326"/>
        <v>905</v>
      </c>
      <c r="F914" s="9" t="s">
        <v>1157</v>
      </c>
      <c r="H914" s="9" t="s">
        <v>1214</v>
      </c>
      <c r="I914" s="9" t="s">
        <v>342</v>
      </c>
      <c r="J914" s="9" t="s">
        <v>1862</v>
      </c>
      <c r="K914" s="100">
        <f t="shared" si="334"/>
        <v>3</v>
      </c>
      <c r="L914" s="100"/>
      <c r="M914" s="100"/>
      <c r="N914" s="100"/>
      <c r="O914" s="100"/>
      <c r="P914" s="101">
        <f t="shared" si="335"/>
        <v>4</v>
      </c>
      <c r="Q914" s="102">
        <f t="shared" si="336"/>
        <v>1</v>
      </c>
      <c r="R914" s="102">
        <f t="shared" si="337"/>
        <v>2</v>
      </c>
      <c r="S914" s="102">
        <f t="shared" si="338"/>
        <v>2</v>
      </c>
      <c r="T914" s="102">
        <f t="shared" si="339"/>
        <v>3</v>
      </c>
      <c r="U914" s="102">
        <f t="shared" si="340"/>
        <v>2</v>
      </c>
      <c r="V914" s="102">
        <f t="shared" si="341"/>
        <v>4</v>
      </c>
      <c r="W914" s="102">
        <f t="shared" si="342"/>
        <v>3</v>
      </c>
      <c r="X914" s="102">
        <f t="shared" si="343"/>
        <v>3</v>
      </c>
      <c r="Y914" s="102">
        <f t="shared" si="344"/>
        <v>4</v>
      </c>
      <c r="Z914" s="102">
        <f t="shared" si="345"/>
        <v>2</v>
      </c>
      <c r="AA914" s="100" t="b">
        <f t="shared" si="323"/>
        <v>1</v>
      </c>
      <c r="AB914" s="100">
        <f t="array" ref="AB914">IF($AA914,MEDIAN(IF(G1SelectionMask="x",IF(INDEX(RawDataRefData,$E914,0)&gt;0,INDEX(RawDataRefData,$E914,0)),"")),"")</f>
        <v>3</v>
      </c>
      <c r="AC914" s="100">
        <f t="array" ref="AC914">IF($AA914,QUARTILE(IF(G1SelectionMask="x",IF(INDEX(RawDataRefData,$E914,0)&gt;0,INDEX(RawDataRefData,$E914,0)),""),1),"")</f>
        <v>2</v>
      </c>
      <c r="AD914" s="100">
        <f t="array" ref="AD914">IF($AA914,QUARTILE(IF(G1SelectionMask="x",IF(INDEX(RawDataRefData,$E914,0)&gt;0,INDEX(RawDataRefData,$E914,0)),""),3),"")</f>
        <v>3.5</v>
      </c>
      <c r="AE914" s="100">
        <f t="array" ref="AE914">IF($AA914,MIN(IF(G1SelectionMask="x",IF(INDEX(RawDataRefData,$E914,0)&gt;0,INDEX(RawDataRefData,$E914,0)),"")),"")</f>
        <v>1</v>
      </c>
      <c r="AF914" s="100">
        <f t="array" ref="AF914">IF($AA914,MAX(IF(G1SelectionMask="x",IF(INDEX(RawDataRefData,$E914,0)&gt;0,INDEX(RawDataRefData,$E914,0)),"")),"")</f>
        <v>4</v>
      </c>
      <c r="AG914" s="100">
        <f t="shared" si="324"/>
        <v>2.7272727272727271</v>
      </c>
      <c r="AH914" s="100">
        <f t="array" ref="AH914">IF($AA914,STDEVA(IF(G1SelectionMask="x",IF(INDEX(RawDataRefData,$E914,0)&gt;0,INDEX(RawDataRefData,$E914,0)),"")),"")</f>
        <v>1.0090499582190262</v>
      </c>
      <c r="AI914" s="101" t="b">
        <f t="shared" si="325"/>
        <v>1</v>
      </c>
      <c r="AJ914" s="101">
        <f t="array" ref="AJ914">IF($AI914,MEDIAN(IF(G2SelectionMask="x",IF(INDEX(RawDataRefData,$E914,0)&gt;0,INDEX(RawDataRefData,$E914,0)),"")),"")</f>
        <v>3</v>
      </c>
      <c r="AK914" s="101">
        <f t="array" ref="AK914">IF($AI914,QUARTILE(IF(G2SelectionMask="x",IF(INDEX(RawDataRefData,$E914,0)&gt;0,INDEX(RawDataRefData,$E914,0)),""),1),"")</f>
        <v>2</v>
      </c>
      <c r="AL914" s="101">
        <f t="array" ref="AL914">IF($AI914,QUARTILE(IF(G2SelectionMask="x",IF(INDEX(RawDataRefData,$E914,0)&gt;0,INDEX(RawDataRefData,$E914,0)),""),3),"")</f>
        <v>4</v>
      </c>
      <c r="AM914" s="101">
        <f t="array" ref="AM914">IF($AI914,MIN(IF(G2SelectionMask="x",IF(INDEX(RawDataRefData,$E914,0)&gt;0,INDEX(RawDataRefData,$E914,0)),"")),"")</f>
        <v>1</v>
      </c>
      <c r="AN914" s="101">
        <f t="array" ref="AN914">IF($AI914,MAX(IF(G2SelectionMask="x",IF(INDEX(RawDataRefData,$E914,0)&gt;0,INDEX(RawDataRefData,$E914,0)),"")),"")</f>
        <v>4</v>
      </c>
      <c r="AO914" s="101">
        <f t="shared" si="327"/>
        <v>3</v>
      </c>
      <c r="AP914" s="101">
        <f t="array" ref="AP914">IF($AI914,STDEVA(IF(G2SelectionMask="x",IF(INDEX(RawDataRefData,$E914,0)&gt;0,INDEX(RawDataRefData,$E914,0)),"")),"")</f>
        <v>1.0954451150103321</v>
      </c>
      <c r="AQ914" s="100" t="b">
        <f t="shared" si="328"/>
        <v>0</v>
      </c>
      <c r="AR914" s="100" t="str">
        <f t="array" ref="AR914">IF($AQ914,MEDIAN(IF(G3SelectionMask="x",IF(INDEX(RawDataRefData,$E914,0)&gt;0,INDEX(RawDataRefData,$E914,0)),"")),"")</f>
        <v/>
      </c>
      <c r="AS914" s="100" t="str">
        <f t="array" ref="AS914">IF($AQ914,QUARTILE(IF(G3SelectionMask="x",IF(INDEX(RawDataRefData,$E914,0)&gt;0,INDEX(RawDataRefData,$E914,0)),""),1),"")</f>
        <v/>
      </c>
      <c r="AT914" s="100" t="str">
        <f t="array" ref="AT914">IF($AQ914,QUARTILE(IF(G3SelectionMask="x",IF(INDEX(RawDataRefData,$E914,0)&gt;0,INDEX(RawDataRefData,$E914,0)),""),3),"")</f>
        <v/>
      </c>
      <c r="AU914" s="100" t="str">
        <f t="array" ref="AU914">IF($AQ914,MIN(IF(G3SelectionMask="x",IF(INDEX(RawDataRefData,$E914,0)&gt;0,INDEX(RawDataRefData,$E914,0)),"")),"")</f>
        <v/>
      </c>
      <c r="AV914" s="100" t="str">
        <f t="array" ref="AV914">IF($AQ914,MAX(IF(G3SelectionMask="x",IF(INDEX(RawDataRefData,$E914,0)&gt;0,INDEX(RawDataRefData,$E914,0)),"")),"")</f>
        <v/>
      </c>
      <c r="AW914" s="100" t="str">
        <f t="shared" si="329"/>
        <v/>
      </c>
      <c r="AX914" s="100" t="str">
        <f t="array" ref="AX914">IF($AQ914,STDEVA(IF(G3SelectionMask="x",IF(INDEX(RawDataRefData,$E914,0)&gt;0,INDEX(RawDataRefData,$E914,0)),"")),"")</f>
        <v/>
      </c>
      <c r="AY914" s="101" t="b">
        <f t="shared" si="330"/>
        <v>0</v>
      </c>
      <c r="AZ914" s="101" t="str">
        <f t="array" ref="AZ914">IF($AY914,MEDIAN(IF(G4SelectionMask="x",IF(INDEX(RawDataRefData,$E914,0)&gt;0,INDEX(RawDataRefData,$E914,0)),"")),"")</f>
        <v/>
      </c>
      <c r="BA914" s="101" t="str">
        <f t="array" ref="BA914">IF($AY914,QUARTILE(IF(G4SelectionMask="x",IF(INDEX(RawDataRefData,$E914,0)&gt;0,INDEX(RawDataRefData,$E914,0)),""),1),"")</f>
        <v/>
      </c>
      <c r="BB914" s="101" t="str">
        <f t="array" ref="BB914">IF($AY914,QUARTILE(IF(G4SelectionMask="x",IF(INDEX(RawDataRefData,$E914,0)&gt;0,INDEX(RawDataRefData,$E914,0)),""),3),"")</f>
        <v/>
      </c>
      <c r="BC914" s="101" t="str">
        <f t="array" ref="BC914">IF($AY914,MIN(IF(G4SelectionMask="x",IF(INDEX(RawDataRefData,$E914,0)&gt;0,INDEX(RawDataRefData,$E914,0)),"")),"")</f>
        <v/>
      </c>
      <c r="BD914" s="101" t="str">
        <f t="array" ref="BD914">IF($AY914,MAX(IF(G4SelectionMask="x",IF(INDEX(RawDataRefData,$E914,0)&gt;0,INDEX(RawDataRefData,$E914,0)),"")),"")</f>
        <v/>
      </c>
      <c r="BE914" s="101" t="str">
        <f t="shared" si="331"/>
        <v/>
      </c>
      <c r="BF914" s="101" t="str">
        <f t="array" ref="BF914">IF($AY914,STDEVA(IF(G4SelectionMask="x",IF(INDEX(RawDataRefData,$E914,0)&gt;0,INDEX(RawDataRefData,$E914,0)),"")),"")</f>
        <v/>
      </c>
      <c r="BG914" s="100" t="b">
        <f t="shared" si="332"/>
        <v>0</v>
      </c>
      <c r="BH914" s="100" t="str">
        <f t="array" ref="BH914">IF($BG914,MEDIAN(IF(G5SelectionMask="x",IF(INDEX(RawDataRefData,$E914,0)&gt;0,INDEX(RawDataRefData,$E914,0)),"")),"")</f>
        <v/>
      </c>
      <c r="BI914" s="100" t="str">
        <f t="array" ref="BI914">IF($BG914,QUARTILE(IF(G5SelectionMask="x",IF(INDEX(RawDataRefData,$E914,0)&gt;0,INDEX(RawDataRefData,$E914,0)),""),1),"")</f>
        <v/>
      </c>
      <c r="BJ914" s="100" t="str">
        <f t="array" ref="BJ914">IF($BG914,QUARTILE(IF(G5SelectionMask="x",IF(INDEX(RawDataRefData,$E914,0)&gt;0,INDEX(RawDataRefData,$E914,0)),""),3),"")</f>
        <v/>
      </c>
      <c r="BK914" s="100" t="str">
        <f t="array" ref="BK914">IF($BG914,MIN(IF(G5SelectionMask="x",IF(INDEX(RawDataRefData,$E914,0)&gt;0,INDEX(RawDataRefData,$E914,0)),"")),"")</f>
        <v/>
      </c>
      <c r="BL914" s="100" t="str">
        <f t="array" ref="BL914">IF($BG914,MAX(IF(G5SelectionMask="x",IF(INDEX(RawDataRefData,$E914,0)&gt;0,INDEX(RawDataRefData,$E914,0)),"")),"")</f>
        <v/>
      </c>
      <c r="BM914" s="100" t="str">
        <f t="shared" si="333"/>
        <v/>
      </c>
      <c r="BN914" s="103" t="str">
        <f t="array" ref="BN914">IF($BG914,STDEVA(IF(G5SelectionMask="x",IF(INDEX(RawDataRefData,$E914,0)&gt;0,INDEX(RawDataRefData,$E914,0)),"")),"")</f>
        <v/>
      </c>
      <c r="BO914" s="104"/>
      <c r="BP914" s="105">
        <v>3</v>
      </c>
      <c r="BQ914" s="105">
        <v>4</v>
      </c>
      <c r="BR914" s="105">
        <v>1</v>
      </c>
      <c r="BS914" s="105">
        <v>2</v>
      </c>
      <c r="BT914" s="105">
        <v>2</v>
      </c>
      <c r="BU914" s="105">
        <v>3</v>
      </c>
      <c r="BV914" s="105">
        <v>2</v>
      </c>
      <c r="BW914" s="105">
        <v>4</v>
      </c>
      <c r="BX914" s="105">
        <v>3</v>
      </c>
      <c r="BY914" s="105">
        <v>3</v>
      </c>
      <c r="BZ914" s="105">
        <v>4</v>
      </c>
      <c r="CA914" s="105">
        <v>2</v>
      </c>
      <c r="CB914" s="105">
        <v>4</v>
      </c>
      <c r="CC914" s="105">
        <v>2</v>
      </c>
      <c r="CD914" s="105">
        <v>4</v>
      </c>
    </row>
    <row r="915" spans="1:82" x14ac:dyDescent="0.2">
      <c r="A915" s="33">
        <f t="shared" si="264"/>
        <v>0</v>
      </c>
      <c r="B915" s="218"/>
      <c r="C915" s="215"/>
      <c r="D915" s="224"/>
      <c r="E915" s="72">
        <f t="shared" si="326"/>
        <v>906</v>
      </c>
      <c r="F915" s="9" t="s">
        <v>1158</v>
      </c>
      <c r="H915" s="9" t="s">
        <v>1214</v>
      </c>
      <c r="I915" s="9" t="s">
        <v>342</v>
      </c>
      <c r="J915" s="9" t="s">
        <v>1862</v>
      </c>
      <c r="K915" s="100">
        <f t="shared" si="334"/>
        <v>3</v>
      </c>
      <c r="L915" s="100"/>
      <c r="M915" s="100"/>
      <c r="N915" s="100"/>
      <c r="O915" s="100"/>
      <c r="P915" s="101">
        <f t="shared" si="335"/>
        <v>2</v>
      </c>
      <c r="Q915" s="102">
        <f t="shared" si="336"/>
        <v>1</v>
      </c>
      <c r="R915" s="102">
        <f t="shared" si="337"/>
        <v>3</v>
      </c>
      <c r="S915" s="102">
        <f t="shared" si="338"/>
        <v>4</v>
      </c>
      <c r="T915" s="102">
        <f t="shared" si="339"/>
        <v>3</v>
      </c>
      <c r="U915" s="102">
        <f t="shared" si="340"/>
        <v>3</v>
      </c>
      <c r="V915" s="102">
        <f t="shared" si="341"/>
        <v>1</v>
      </c>
      <c r="W915" s="102">
        <f t="shared" si="342"/>
        <v>4</v>
      </c>
      <c r="X915" s="102">
        <f t="shared" si="343"/>
        <v>1</v>
      </c>
      <c r="Y915" s="102">
        <f t="shared" si="344"/>
        <v>3</v>
      </c>
      <c r="Z915" s="102">
        <f t="shared" si="345"/>
        <v>1</v>
      </c>
      <c r="AA915" s="100" t="b">
        <f t="shared" si="323"/>
        <v>1</v>
      </c>
      <c r="AB915" s="100">
        <f t="array" ref="AB915">IF($AA915,MEDIAN(IF(G1SelectionMask="x",IF(INDEX(RawDataRefData,$E915,0)&gt;0,INDEX(RawDataRefData,$E915,0)),"")),"")</f>
        <v>3</v>
      </c>
      <c r="AC915" s="100">
        <f t="array" ref="AC915">IF($AA915,QUARTILE(IF(G1SelectionMask="x",IF(INDEX(RawDataRefData,$E915,0)&gt;0,INDEX(RawDataRefData,$E915,0)),""),1),"")</f>
        <v>1</v>
      </c>
      <c r="AD915" s="100">
        <f t="array" ref="AD915">IF($AA915,QUARTILE(IF(G1SelectionMask="x",IF(INDEX(RawDataRefData,$E915,0)&gt;0,INDEX(RawDataRefData,$E915,0)),""),3),"")</f>
        <v>3</v>
      </c>
      <c r="AE915" s="100">
        <f t="array" ref="AE915">IF($AA915,MIN(IF(G1SelectionMask="x",IF(INDEX(RawDataRefData,$E915,0)&gt;0,INDEX(RawDataRefData,$E915,0)),"")),"")</f>
        <v>1</v>
      </c>
      <c r="AF915" s="100">
        <f t="array" ref="AF915">IF($AA915,MAX(IF(G1SelectionMask="x",IF(INDEX(RawDataRefData,$E915,0)&gt;0,INDEX(RawDataRefData,$E915,0)),"")),"")</f>
        <v>4</v>
      </c>
      <c r="AG915" s="100">
        <f t="shared" si="324"/>
        <v>2.3636363636363638</v>
      </c>
      <c r="AH915" s="100">
        <f t="array" ref="AH915">IF($AA915,STDEVA(IF(G1SelectionMask="x",IF(INDEX(RawDataRefData,$E915,0)&gt;0,INDEX(RawDataRefData,$E915,0)),"")),"")</f>
        <v>1.2060453783110545</v>
      </c>
      <c r="AI915" s="101" t="b">
        <f t="shared" si="325"/>
        <v>1</v>
      </c>
      <c r="AJ915" s="101">
        <f t="array" ref="AJ915">IF($AI915,MEDIAN(IF(G2SelectionMask="x",IF(INDEX(RawDataRefData,$E915,0)&gt;0,INDEX(RawDataRefData,$E915,0)),"")),"")</f>
        <v>2</v>
      </c>
      <c r="AK915" s="101">
        <f t="array" ref="AK915">IF($AI915,QUARTILE(IF(G2SelectionMask="x",IF(INDEX(RawDataRefData,$E915,0)&gt;0,INDEX(RawDataRefData,$E915,0)),""),1),"")</f>
        <v>1</v>
      </c>
      <c r="AL915" s="101">
        <f t="array" ref="AL915">IF($AI915,QUARTILE(IF(G2SelectionMask="x",IF(INDEX(RawDataRefData,$E915,0)&gt;0,INDEX(RawDataRefData,$E915,0)),""),3),"")</f>
        <v>3.5</v>
      </c>
      <c r="AM915" s="101">
        <f t="array" ref="AM915">IF($AI915,MIN(IF(G2SelectionMask="x",IF(INDEX(RawDataRefData,$E915,0)&gt;0,INDEX(RawDataRefData,$E915,0)),"")),"")</f>
        <v>1</v>
      </c>
      <c r="AN915" s="101">
        <f t="array" ref="AN915">IF($AI915,MAX(IF(G2SelectionMask="x",IF(INDEX(RawDataRefData,$E915,0)&gt;0,INDEX(RawDataRefData,$E915,0)),"")),"")</f>
        <v>4</v>
      </c>
      <c r="AO915" s="101">
        <f t="shared" si="327"/>
        <v>2.3636363636363638</v>
      </c>
      <c r="AP915" s="101">
        <f t="array" ref="AP915">IF($AI915,STDEVA(IF(G2SelectionMask="x",IF(INDEX(RawDataRefData,$E915,0)&gt;0,INDEX(RawDataRefData,$E915,0)),"")),"")</f>
        <v>1.2862913567871996</v>
      </c>
      <c r="AQ915" s="100" t="b">
        <f t="shared" si="328"/>
        <v>0</v>
      </c>
      <c r="AR915" s="100" t="str">
        <f t="array" ref="AR915">IF($AQ915,MEDIAN(IF(G3SelectionMask="x",IF(INDEX(RawDataRefData,$E915,0)&gt;0,INDEX(RawDataRefData,$E915,0)),"")),"")</f>
        <v/>
      </c>
      <c r="AS915" s="100" t="str">
        <f t="array" ref="AS915">IF($AQ915,QUARTILE(IF(G3SelectionMask="x",IF(INDEX(RawDataRefData,$E915,0)&gt;0,INDEX(RawDataRefData,$E915,0)),""),1),"")</f>
        <v/>
      </c>
      <c r="AT915" s="100" t="str">
        <f t="array" ref="AT915">IF($AQ915,QUARTILE(IF(G3SelectionMask="x",IF(INDEX(RawDataRefData,$E915,0)&gt;0,INDEX(RawDataRefData,$E915,0)),""),3),"")</f>
        <v/>
      </c>
      <c r="AU915" s="100" t="str">
        <f t="array" ref="AU915">IF($AQ915,MIN(IF(G3SelectionMask="x",IF(INDEX(RawDataRefData,$E915,0)&gt;0,INDEX(RawDataRefData,$E915,0)),"")),"")</f>
        <v/>
      </c>
      <c r="AV915" s="100" t="str">
        <f t="array" ref="AV915">IF($AQ915,MAX(IF(G3SelectionMask="x",IF(INDEX(RawDataRefData,$E915,0)&gt;0,INDEX(RawDataRefData,$E915,0)),"")),"")</f>
        <v/>
      </c>
      <c r="AW915" s="100" t="str">
        <f t="shared" si="329"/>
        <v/>
      </c>
      <c r="AX915" s="100" t="str">
        <f t="array" ref="AX915">IF($AQ915,STDEVA(IF(G3SelectionMask="x",IF(INDEX(RawDataRefData,$E915,0)&gt;0,INDEX(RawDataRefData,$E915,0)),"")),"")</f>
        <v/>
      </c>
      <c r="AY915" s="101" t="b">
        <f t="shared" si="330"/>
        <v>0</v>
      </c>
      <c r="AZ915" s="101" t="str">
        <f t="array" ref="AZ915">IF($AY915,MEDIAN(IF(G4SelectionMask="x",IF(INDEX(RawDataRefData,$E915,0)&gt;0,INDEX(RawDataRefData,$E915,0)),"")),"")</f>
        <v/>
      </c>
      <c r="BA915" s="101" t="str">
        <f t="array" ref="BA915">IF($AY915,QUARTILE(IF(G4SelectionMask="x",IF(INDEX(RawDataRefData,$E915,0)&gt;0,INDEX(RawDataRefData,$E915,0)),""),1),"")</f>
        <v/>
      </c>
      <c r="BB915" s="101" t="str">
        <f t="array" ref="BB915">IF($AY915,QUARTILE(IF(G4SelectionMask="x",IF(INDEX(RawDataRefData,$E915,0)&gt;0,INDEX(RawDataRefData,$E915,0)),""),3),"")</f>
        <v/>
      </c>
      <c r="BC915" s="101" t="str">
        <f t="array" ref="BC915">IF($AY915,MIN(IF(G4SelectionMask="x",IF(INDEX(RawDataRefData,$E915,0)&gt;0,INDEX(RawDataRefData,$E915,0)),"")),"")</f>
        <v/>
      </c>
      <c r="BD915" s="101" t="str">
        <f t="array" ref="BD915">IF($AY915,MAX(IF(G4SelectionMask="x",IF(INDEX(RawDataRefData,$E915,0)&gt;0,INDEX(RawDataRefData,$E915,0)),"")),"")</f>
        <v/>
      </c>
      <c r="BE915" s="101" t="str">
        <f t="shared" si="331"/>
        <v/>
      </c>
      <c r="BF915" s="101" t="str">
        <f t="array" ref="BF915">IF($AY915,STDEVA(IF(G4SelectionMask="x",IF(INDEX(RawDataRefData,$E915,0)&gt;0,INDEX(RawDataRefData,$E915,0)),"")),"")</f>
        <v/>
      </c>
      <c r="BG915" s="100" t="b">
        <f t="shared" si="332"/>
        <v>0</v>
      </c>
      <c r="BH915" s="100" t="str">
        <f t="array" ref="BH915">IF($BG915,MEDIAN(IF(G5SelectionMask="x",IF(INDEX(RawDataRefData,$E915,0)&gt;0,INDEX(RawDataRefData,$E915,0)),"")),"")</f>
        <v/>
      </c>
      <c r="BI915" s="100" t="str">
        <f t="array" ref="BI915">IF($BG915,QUARTILE(IF(G5SelectionMask="x",IF(INDEX(RawDataRefData,$E915,0)&gt;0,INDEX(RawDataRefData,$E915,0)),""),1),"")</f>
        <v/>
      </c>
      <c r="BJ915" s="100" t="str">
        <f t="array" ref="BJ915">IF($BG915,QUARTILE(IF(G5SelectionMask="x",IF(INDEX(RawDataRefData,$E915,0)&gt;0,INDEX(RawDataRefData,$E915,0)),""),3),"")</f>
        <v/>
      </c>
      <c r="BK915" s="100" t="str">
        <f t="array" ref="BK915">IF($BG915,MIN(IF(G5SelectionMask="x",IF(INDEX(RawDataRefData,$E915,0)&gt;0,INDEX(RawDataRefData,$E915,0)),"")),"")</f>
        <v/>
      </c>
      <c r="BL915" s="100" t="str">
        <f t="array" ref="BL915">IF($BG915,MAX(IF(G5SelectionMask="x",IF(INDEX(RawDataRefData,$E915,0)&gt;0,INDEX(RawDataRefData,$E915,0)),"")),"")</f>
        <v/>
      </c>
      <c r="BM915" s="100" t="str">
        <f t="shared" si="333"/>
        <v/>
      </c>
      <c r="BN915" s="103" t="str">
        <f t="array" ref="BN915">IF($BG915,STDEVA(IF(G5SelectionMask="x",IF(INDEX(RawDataRefData,$E915,0)&gt;0,INDEX(RawDataRefData,$E915,0)),"")),"")</f>
        <v/>
      </c>
      <c r="BO915" s="104"/>
      <c r="BP915" s="105">
        <v>3</v>
      </c>
      <c r="BQ915" s="105">
        <v>2</v>
      </c>
      <c r="BR915" s="105">
        <v>1</v>
      </c>
      <c r="BS915" s="105">
        <v>3</v>
      </c>
      <c r="BT915" s="105">
        <v>4</v>
      </c>
      <c r="BU915" s="105">
        <v>3</v>
      </c>
      <c r="BV915" s="105">
        <v>3</v>
      </c>
      <c r="BW915" s="105">
        <v>1</v>
      </c>
      <c r="BX915" s="105">
        <v>4</v>
      </c>
      <c r="BY915" s="105">
        <v>1</v>
      </c>
      <c r="BZ915" s="105">
        <v>3</v>
      </c>
      <c r="CA915" s="105">
        <v>1</v>
      </c>
      <c r="CB915" s="105">
        <v>2</v>
      </c>
      <c r="CC915" s="105">
        <v>4</v>
      </c>
      <c r="CD915" s="105">
        <v>1</v>
      </c>
    </row>
    <row r="916" spans="1:82" x14ac:dyDescent="0.2">
      <c r="A916" s="33">
        <f t="shared" si="264"/>
        <v>0</v>
      </c>
      <c r="B916" s="218"/>
      <c r="C916" s="215"/>
      <c r="D916" s="224"/>
      <c r="E916" s="72">
        <f t="shared" si="326"/>
        <v>907</v>
      </c>
      <c r="F916" s="9" t="s">
        <v>1159</v>
      </c>
      <c r="H916" s="9" t="s">
        <v>1214</v>
      </c>
      <c r="I916" s="9" t="s">
        <v>342</v>
      </c>
      <c r="J916" s="9" t="s">
        <v>1862</v>
      </c>
      <c r="K916" s="100">
        <f t="shared" si="334"/>
        <v>4</v>
      </c>
      <c r="L916" s="100"/>
      <c r="M916" s="100"/>
      <c r="N916" s="100"/>
      <c r="O916" s="100"/>
      <c r="P916" s="101">
        <f t="shared" si="335"/>
        <v>3</v>
      </c>
      <c r="Q916" s="102">
        <f t="shared" si="336"/>
        <v>4</v>
      </c>
      <c r="R916" s="102">
        <f t="shared" si="337"/>
        <v>3</v>
      </c>
      <c r="S916" s="102">
        <f t="shared" si="338"/>
        <v>3</v>
      </c>
      <c r="T916" s="102">
        <f t="shared" si="339"/>
        <v>1</v>
      </c>
      <c r="U916" s="102">
        <f t="shared" si="340"/>
        <v>4</v>
      </c>
      <c r="V916" s="102">
        <f t="shared" si="341"/>
        <v>4</v>
      </c>
      <c r="W916" s="102">
        <f t="shared" si="342"/>
        <v>2</v>
      </c>
      <c r="X916" s="102">
        <f t="shared" si="343"/>
        <v>1</v>
      </c>
      <c r="Y916" s="102">
        <f t="shared" si="344"/>
        <v>4</v>
      </c>
      <c r="Z916" s="102">
        <f t="shared" si="345"/>
        <v>1</v>
      </c>
      <c r="AA916" s="100" t="b">
        <f t="shared" ref="AA916:AA979" si="346">COUNTIFS(G1SelectionMask,"x",INDEX(RawDataRefData,$E916,0),"&gt;0")&gt;=RuleofN</f>
        <v>1</v>
      </c>
      <c r="AB916" s="100">
        <f t="array" ref="AB916">IF($AA916,MEDIAN(IF(G1SelectionMask="x",IF(INDEX(RawDataRefData,$E916,0)&gt;0,INDEX(RawDataRefData,$E916,0)),"")),"")</f>
        <v>3</v>
      </c>
      <c r="AC916" s="100">
        <f t="array" ref="AC916">IF($AA916,QUARTILE(IF(G1SelectionMask="x",IF(INDEX(RawDataRefData,$E916,0)&gt;0,INDEX(RawDataRefData,$E916,0)),""),1),"")</f>
        <v>1.5</v>
      </c>
      <c r="AD916" s="100">
        <f t="array" ref="AD916">IF($AA916,QUARTILE(IF(G1SelectionMask="x",IF(INDEX(RawDataRefData,$E916,0)&gt;0,INDEX(RawDataRefData,$E916,0)),""),3),"")</f>
        <v>4</v>
      </c>
      <c r="AE916" s="100">
        <f t="array" ref="AE916">IF($AA916,MIN(IF(G1SelectionMask="x",IF(INDEX(RawDataRefData,$E916,0)&gt;0,INDEX(RawDataRefData,$E916,0)),"")),"")</f>
        <v>1</v>
      </c>
      <c r="AF916" s="100">
        <f t="array" ref="AF916">IF($AA916,MAX(IF(G1SelectionMask="x",IF(INDEX(RawDataRefData,$E916,0)&gt;0,INDEX(RawDataRefData,$E916,0)),"")),"")</f>
        <v>4</v>
      </c>
      <c r="AG916" s="100">
        <f t="shared" ref="AG916:AG979" si="347">IF($AA916,AVERAGEIF(G1SelectionMask,"x",INDEX(RawDataRefData,$E916,0)),"")</f>
        <v>2.7272727272727271</v>
      </c>
      <c r="AH916" s="100">
        <f t="array" ref="AH916">IF($AA916,STDEVA(IF(G1SelectionMask="x",IF(INDEX(RawDataRefData,$E916,0)&gt;0,INDEX(RawDataRefData,$E916,0)),"")),"")</f>
        <v>1.2720777563426768</v>
      </c>
      <c r="AI916" s="101" t="b">
        <f t="shared" ref="AI916:AI979" si="348">COUNTIFS(G2SelectionMask,"x",INDEX(RawDataRefData,$E916,0),"&gt;0")&gt;=RuleofN</f>
        <v>1</v>
      </c>
      <c r="AJ916" s="101">
        <f t="array" ref="AJ916">IF($AI916,MEDIAN(IF(G2SelectionMask="x",IF(INDEX(RawDataRefData,$E916,0)&gt;0,INDEX(RawDataRefData,$E916,0)),"")),"")</f>
        <v>3</v>
      </c>
      <c r="AK916" s="101">
        <f t="array" ref="AK916">IF($AI916,QUARTILE(IF(G2SelectionMask="x",IF(INDEX(RawDataRefData,$E916,0)&gt;0,INDEX(RawDataRefData,$E916,0)),""),1),"")</f>
        <v>1.5</v>
      </c>
      <c r="AL916" s="101">
        <f t="array" ref="AL916">IF($AI916,QUARTILE(IF(G2SelectionMask="x",IF(INDEX(RawDataRefData,$E916,0)&gt;0,INDEX(RawDataRefData,$E916,0)),""),3),"")</f>
        <v>3.5</v>
      </c>
      <c r="AM916" s="101">
        <f t="array" ref="AM916">IF($AI916,MIN(IF(G2SelectionMask="x",IF(INDEX(RawDataRefData,$E916,0)&gt;0,INDEX(RawDataRefData,$E916,0)),"")),"")</f>
        <v>1</v>
      </c>
      <c r="AN916" s="101">
        <f t="array" ref="AN916">IF($AI916,MAX(IF(G2SelectionMask="x",IF(INDEX(RawDataRefData,$E916,0)&gt;0,INDEX(RawDataRefData,$E916,0)),"")),"")</f>
        <v>4</v>
      </c>
      <c r="AO916" s="101">
        <f t="shared" si="327"/>
        <v>2.6363636363636362</v>
      </c>
      <c r="AP916" s="101">
        <f t="array" ref="AP916">IF($AI916,STDEVA(IF(G2SelectionMask="x",IF(INDEX(RawDataRefData,$E916,0)&gt;0,INDEX(RawDataRefData,$E916,0)),"")),"")</f>
        <v>1.2060453783110545</v>
      </c>
      <c r="AQ916" s="100" t="b">
        <f t="shared" si="328"/>
        <v>0</v>
      </c>
      <c r="AR916" s="100" t="str">
        <f t="array" ref="AR916">IF($AQ916,MEDIAN(IF(G3SelectionMask="x",IF(INDEX(RawDataRefData,$E916,0)&gt;0,INDEX(RawDataRefData,$E916,0)),"")),"")</f>
        <v/>
      </c>
      <c r="AS916" s="100" t="str">
        <f t="array" ref="AS916">IF($AQ916,QUARTILE(IF(G3SelectionMask="x",IF(INDEX(RawDataRefData,$E916,0)&gt;0,INDEX(RawDataRefData,$E916,0)),""),1),"")</f>
        <v/>
      </c>
      <c r="AT916" s="100" t="str">
        <f t="array" ref="AT916">IF($AQ916,QUARTILE(IF(G3SelectionMask="x",IF(INDEX(RawDataRefData,$E916,0)&gt;0,INDEX(RawDataRefData,$E916,0)),""),3),"")</f>
        <v/>
      </c>
      <c r="AU916" s="100" t="str">
        <f t="array" ref="AU916">IF($AQ916,MIN(IF(G3SelectionMask="x",IF(INDEX(RawDataRefData,$E916,0)&gt;0,INDEX(RawDataRefData,$E916,0)),"")),"")</f>
        <v/>
      </c>
      <c r="AV916" s="100" t="str">
        <f t="array" ref="AV916">IF($AQ916,MAX(IF(G3SelectionMask="x",IF(INDEX(RawDataRefData,$E916,0)&gt;0,INDEX(RawDataRefData,$E916,0)),"")),"")</f>
        <v/>
      </c>
      <c r="AW916" s="100" t="str">
        <f t="shared" si="329"/>
        <v/>
      </c>
      <c r="AX916" s="100" t="str">
        <f t="array" ref="AX916">IF($AQ916,STDEVA(IF(G3SelectionMask="x",IF(INDEX(RawDataRefData,$E916,0)&gt;0,INDEX(RawDataRefData,$E916,0)),"")),"")</f>
        <v/>
      </c>
      <c r="AY916" s="101" t="b">
        <f t="shared" si="330"/>
        <v>0</v>
      </c>
      <c r="AZ916" s="101" t="str">
        <f t="array" ref="AZ916">IF($AY916,MEDIAN(IF(G4SelectionMask="x",IF(INDEX(RawDataRefData,$E916,0)&gt;0,INDEX(RawDataRefData,$E916,0)),"")),"")</f>
        <v/>
      </c>
      <c r="BA916" s="101" t="str">
        <f t="array" ref="BA916">IF($AY916,QUARTILE(IF(G4SelectionMask="x",IF(INDEX(RawDataRefData,$E916,0)&gt;0,INDEX(RawDataRefData,$E916,0)),""),1),"")</f>
        <v/>
      </c>
      <c r="BB916" s="101" t="str">
        <f t="array" ref="BB916">IF($AY916,QUARTILE(IF(G4SelectionMask="x",IF(INDEX(RawDataRefData,$E916,0)&gt;0,INDEX(RawDataRefData,$E916,0)),""),3),"")</f>
        <v/>
      </c>
      <c r="BC916" s="101" t="str">
        <f t="array" ref="BC916">IF($AY916,MIN(IF(G4SelectionMask="x",IF(INDEX(RawDataRefData,$E916,0)&gt;0,INDEX(RawDataRefData,$E916,0)),"")),"")</f>
        <v/>
      </c>
      <c r="BD916" s="101" t="str">
        <f t="array" ref="BD916">IF($AY916,MAX(IF(G4SelectionMask="x",IF(INDEX(RawDataRefData,$E916,0)&gt;0,INDEX(RawDataRefData,$E916,0)),"")),"")</f>
        <v/>
      </c>
      <c r="BE916" s="101" t="str">
        <f t="shared" si="331"/>
        <v/>
      </c>
      <c r="BF916" s="101" t="str">
        <f t="array" ref="BF916">IF($AY916,STDEVA(IF(G4SelectionMask="x",IF(INDEX(RawDataRefData,$E916,0)&gt;0,INDEX(RawDataRefData,$E916,0)),"")),"")</f>
        <v/>
      </c>
      <c r="BG916" s="100" t="b">
        <f t="shared" si="332"/>
        <v>0</v>
      </c>
      <c r="BH916" s="100" t="str">
        <f t="array" ref="BH916">IF($BG916,MEDIAN(IF(G5SelectionMask="x",IF(INDEX(RawDataRefData,$E916,0)&gt;0,INDEX(RawDataRefData,$E916,0)),"")),"")</f>
        <v/>
      </c>
      <c r="BI916" s="100" t="str">
        <f t="array" ref="BI916">IF($BG916,QUARTILE(IF(G5SelectionMask="x",IF(INDEX(RawDataRefData,$E916,0)&gt;0,INDEX(RawDataRefData,$E916,0)),""),1),"")</f>
        <v/>
      </c>
      <c r="BJ916" s="100" t="str">
        <f t="array" ref="BJ916">IF($BG916,QUARTILE(IF(G5SelectionMask="x",IF(INDEX(RawDataRefData,$E916,0)&gt;0,INDEX(RawDataRefData,$E916,0)),""),3),"")</f>
        <v/>
      </c>
      <c r="BK916" s="100" t="str">
        <f t="array" ref="BK916">IF($BG916,MIN(IF(G5SelectionMask="x",IF(INDEX(RawDataRefData,$E916,0)&gt;0,INDEX(RawDataRefData,$E916,0)),"")),"")</f>
        <v/>
      </c>
      <c r="BL916" s="100" t="str">
        <f t="array" ref="BL916">IF($BG916,MAX(IF(G5SelectionMask="x",IF(INDEX(RawDataRefData,$E916,0)&gt;0,INDEX(RawDataRefData,$E916,0)),"")),"")</f>
        <v/>
      </c>
      <c r="BM916" s="100" t="str">
        <f t="shared" si="333"/>
        <v/>
      </c>
      <c r="BN916" s="103" t="str">
        <f t="array" ref="BN916">IF($BG916,STDEVA(IF(G5SelectionMask="x",IF(INDEX(RawDataRefData,$E916,0)&gt;0,INDEX(RawDataRefData,$E916,0)),"")),"")</f>
        <v/>
      </c>
      <c r="BO916" s="104"/>
      <c r="BP916" s="105">
        <v>4</v>
      </c>
      <c r="BQ916" s="105">
        <v>3</v>
      </c>
      <c r="BR916" s="105">
        <v>4</v>
      </c>
      <c r="BS916" s="105">
        <v>3</v>
      </c>
      <c r="BT916" s="105">
        <v>3</v>
      </c>
      <c r="BU916" s="105">
        <v>1</v>
      </c>
      <c r="BV916" s="105">
        <v>4</v>
      </c>
      <c r="BW916" s="105">
        <v>4</v>
      </c>
      <c r="BX916" s="105">
        <v>2</v>
      </c>
      <c r="BY916" s="105">
        <v>1</v>
      </c>
      <c r="BZ916" s="105">
        <v>4</v>
      </c>
      <c r="CA916" s="105">
        <v>1</v>
      </c>
      <c r="CB916" s="105">
        <v>3</v>
      </c>
      <c r="CC916" s="105">
        <v>3</v>
      </c>
      <c r="CD916" s="105">
        <v>1</v>
      </c>
    </row>
    <row r="917" spans="1:82" x14ac:dyDescent="0.2">
      <c r="A917" s="33">
        <f t="shared" si="264"/>
        <v>0</v>
      </c>
      <c r="B917" s="218"/>
      <c r="C917" s="215"/>
      <c r="D917" s="224"/>
      <c r="E917" s="72">
        <f t="shared" ref="E917:E980" si="349">ROW()-RawDataFieldKeyBaseRow</f>
        <v>908</v>
      </c>
      <c r="F917" s="9" t="s">
        <v>1160</v>
      </c>
      <c r="H917" s="9" t="s">
        <v>1214</v>
      </c>
      <c r="I917" s="9" t="s">
        <v>342</v>
      </c>
      <c r="J917" s="9" t="s">
        <v>1862</v>
      </c>
      <c r="K917" s="100">
        <f t="shared" si="334"/>
        <v>3</v>
      </c>
      <c r="L917" s="100"/>
      <c r="M917" s="100"/>
      <c r="N917" s="100"/>
      <c r="O917" s="100"/>
      <c r="P917" s="101">
        <f t="shared" si="335"/>
        <v>3</v>
      </c>
      <c r="Q917" s="102">
        <f t="shared" si="336"/>
        <v>1</v>
      </c>
      <c r="R917" s="102">
        <f t="shared" si="337"/>
        <v>4</v>
      </c>
      <c r="S917" s="102">
        <f t="shared" si="338"/>
        <v>1</v>
      </c>
      <c r="T917" s="102">
        <f t="shared" si="339"/>
        <v>3</v>
      </c>
      <c r="U917" s="102">
        <f t="shared" si="340"/>
        <v>1</v>
      </c>
      <c r="V917" s="102">
        <f t="shared" si="341"/>
        <v>1</v>
      </c>
      <c r="W917" s="102">
        <f t="shared" si="342"/>
        <v>1</v>
      </c>
      <c r="X917" s="102">
        <f t="shared" si="343"/>
        <v>3</v>
      </c>
      <c r="Y917" s="102">
        <f t="shared" si="344"/>
        <v>4</v>
      </c>
      <c r="Z917" s="102">
        <f t="shared" si="345"/>
        <v>3</v>
      </c>
      <c r="AA917" s="100" t="b">
        <f t="shared" si="346"/>
        <v>1</v>
      </c>
      <c r="AB917" s="100">
        <f t="array" ref="AB917">IF($AA917,MEDIAN(IF(G1SelectionMask="x",IF(INDEX(RawDataRefData,$E917,0)&gt;0,INDEX(RawDataRefData,$E917,0)),"")),"")</f>
        <v>3</v>
      </c>
      <c r="AC917" s="100">
        <f t="array" ref="AC917">IF($AA917,QUARTILE(IF(G1SelectionMask="x",IF(INDEX(RawDataRefData,$E917,0)&gt;0,INDEX(RawDataRefData,$E917,0)),""),1),"")</f>
        <v>1</v>
      </c>
      <c r="AD917" s="100">
        <f t="array" ref="AD917">IF($AA917,QUARTILE(IF(G1SelectionMask="x",IF(INDEX(RawDataRefData,$E917,0)&gt;0,INDEX(RawDataRefData,$E917,0)),""),3),"")</f>
        <v>3</v>
      </c>
      <c r="AE917" s="100">
        <f t="array" ref="AE917">IF($AA917,MIN(IF(G1SelectionMask="x",IF(INDEX(RawDataRefData,$E917,0)&gt;0,INDEX(RawDataRefData,$E917,0)),"")),"")</f>
        <v>1</v>
      </c>
      <c r="AF917" s="100">
        <f t="array" ref="AF917">IF($AA917,MAX(IF(G1SelectionMask="x",IF(INDEX(RawDataRefData,$E917,0)&gt;0,INDEX(RawDataRefData,$E917,0)),"")),"")</f>
        <v>4</v>
      </c>
      <c r="AG917" s="100">
        <f t="shared" si="347"/>
        <v>2.2727272727272729</v>
      </c>
      <c r="AH917" s="100">
        <f t="array" ref="AH917">IF($AA917,STDEVA(IF(G1SelectionMask="x",IF(INDEX(RawDataRefData,$E917,0)&gt;0,INDEX(RawDataRefData,$E917,0)),"")),"")</f>
        <v>1.2720777563426766</v>
      </c>
      <c r="AI917" s="101" t="b">
        <f t="shared" si="348"/>
        <v>1</v>
      </c>
      <c r="AJ917" s="101">
        <f t="array" ref="AJ917">IF($AI917,MEDIAN(IF(G2SelectionMask="x",IF(INDEX(RawDataRefData,$E917,0)&gt;0,INDEX(RawDataRefData,$E917,0)),"")),"")</f>
        <v>2</v>
      </c>
      <c r="AK917" s="101">
        <f t="array" ref="AK917">IF($AI917,QUARTILE(IF(G2SelectionMask="x",IF(INDEX(RawDataRefData,$E917,0)&gt;0,INDEX(RawDataRefData,$E917,0)),""),1),"")</f>
        <v>1</v>
      </c>
      <c r="AL917" s="101">
        <f t="array" ref="AL917">IF($AI917,QUARTILE(IF(G2SelectionMask="x",IF(INDEX(RawDataRefData,$E917,0)&gt;0,INDEX(RawDataRefData,$E917,0)),""),3),"")</f>
        <v>3</v>
      </c>
      <c r="AM917" s="101">
        <f t="array" ref="AM917">IF($AI917,MIN(IF(G2SelectionMask="x",IF(INDEX(RawDataRefData,$E917,0)&gt;0,INDEX(RawDataRefData,$E917,0)),"")),"")</f>
        <v>1</v>
      </c>
      <c r="AN917" s="101">
        <f t="array" ref="AN917">IF($AI917,MAX(IF(G2SelectionMask="x",IF(INDEX(RawDataRefData,$E917,0)&gt;0,INDEX(RawDataRefData,$E917,0)),"")),"")</f>
        <v>4</v>
      </c>
      <c r="AO917" s="101">
        <f t="shared" ref="AO917:AO980" si="350">IF($AI917,AVERAGEIF(G2SelectionMask,"x",INDEX(RawDataRefData,$E917,0)),"")</f>
        <v>2.1818181818181817</v>
      </c>
      <c r="AP917" s="101">
        <f t="array" ref="AP917">IF($AI917,STDEVA(IF(G2SelectionMask="x",IF(INDEX(RawDataRefData,$E917,0)&gt;0,INDEX(RawDataRefData,$E917,0)),"")),"")</f>
        <v>1.2504544628399561</v>
      </c>
      <c r="AQ917" s="100" t="b">
        <f t="shared" ref="AQ917:AQ980" si="351">COUNTIFS(G3SelectionMask,"x",INDEX(RawDataRefData,$E917,0),"&gt;0")&gt;=RuleofN</f>
        <v>0</v>
      </c>
      <c r="AR917" s="100" t="str">
        <f t="array" ref="AR917">IF($AQ917,MEDIAN(IF(G3SelectionMask="x",IF(INDEX(RawDataRefData,$E917,0)&gt;0,INDEX(RawDataRefData,$E917,0)),"")),"")</f>
        <v/>
      </c>
      <c r="AS917" s="100" t="str">
        <f t="array" ref="AS917">IF($AQ917,QUARTILE(IF(G3SelectionMask="x",IF(INDEX(RawDataRefData,$E917,0)&gt;0,INDEX(RawDataRefData,$E917,0)),""),1),"")</f>
        <v/>
      </c>
      <c r="AT917" s="100" t="str">
        <f t="array" ref="AT917">IF($AQ917,QUARTILE(IF(G3SelectionMask="x",IF(INDEX(RawDataRefData,$E917,0)&gt;0,INDEX(RawDataRefData,$E917,0)),""),3),"")</f>
        <v/>
      </c>
      <c r="AU917" s="100" t="str">
        <f t="array" ref="AU917">IF($AQ917,MIN(IF(G3SelectionMask="x",IF(INDEX(RawDataRefData,$E917,0)&gt;0,INDEX(RawDataRefData,$E917,0)),"")),"")</f>
        <v/>
      </c>
      <c r="AV917" s="100" t="str">
        <f t="array" ref="AV917">IF($AQ917,MAX(IF(G3SelectionMask="x",IF(INDEX(RawDataRefData,$E917,0)&gt;0,INDEX(RawDataRefData,$E917,0)),"")),"")</f>
        <v/>
      </c>
      <c r="AW917" s="100" t="str">
        <f t="shared" ref="AW917:AW980" si="352">IF($AQ917,AVERAGEIF(G3SelectionMask,"x",INDEX(RawDataRefData,$E917,0)),"")</f>
        <v/>
      </c>
      <c r="AX917" s="100" t="str">
        <f t="array" ref="AX917">IF($AQ917,STDEVA(IF(G3SelectionMask="x",IF(INDEX(RawDataRefData,$E917,0)&gt;0,INDEX(RawDataRefData,$E917,0)),"")),"")</f>
        <v/>
      </c>
      <c r="AY917" s="101" t="b">
        <f t="shared" ref="AY917:AY980" si="353">COUNTIFS(G4SelectionMask,"x",INDEX(RawDataRefData,$E917,0),"&gt;0")&gt;=RuleofN</f>
        <v>0</v>
      </c>
      <c r="AZ917" s="101" t="str">
        <f t="array" ref="AZ917">IF($AY917,MEDIAN(IF(G4SelectionMask="x",IF(INDEX(RawDataRefData,$E917,0)&gt;0,INDEX(RawDataRefData,$E917,0)),"")),"")</f>
        <v/>
      </c>
      <c r="BA917" s="101" t="str">
        <f t="array" ref="BA917">IF($AY917,QUARTILE(IF(G4SelectionMask="x",IF(INDEX(RawDataRefData,$E917,0)&gt;0,INDEX(RawDataRefData,$E917,0)),""),1),"")</f>
        <v/>
      </c>
      <c r="BB917" s="101" t="str">
        <f t="array" ref="BB917">IF($AY917,QUARTILE(IF(G4SelectionMask="x",IF(INDEX(RawDataRefData,$E917,0)&gt;0,INDEX(RawDataRefData,$E917,0)),""),3),"")</f>
        <v/>
      </c>
      <c r="BC917" s="101" t="str">
        <f t="array" ref="BC917">IF($AY917,MIN(IF(G4SelectionMask="x",IF(INDEX(RawDataRefData,$E917,0)&gt;0,INDEX(RawDataRefData,$E917,0)),"")),"")</f>
        <v/>
      </c>
      <c r="BD917" s="101" t="str">
        <f t="array" ref="BD917">IF($AY917,MAX(IF(G4SelectionMask="x",IF(INDEX(RawDataRefData,$E917,0)&gt;0,INDEX(RawDataRefData,$E917,0)),"")),"")</f>
        <v/>
      </c>
      <c r="BE917" s="101" t="str">
        <f t="shared" ref="BE917:BE980" si="354">IF($AY917,AVERAGEIF(G4SelectionMask,"x",INDEX(RawDataRefData,$E917,0)),"")</f>
        <v/>
      </c>
      <c r="BF917" s="101" t="str">
        <f t="array" ref="BF917">IF($AY917,STDEVA(IF(G4SelectionMask="x",IF(INDEX(RawDataRefData,$E917,0)&gt;0,INDEX(RawDataRefData,$E917,0)),"")),"")</f>
        <v/>
      </c>
      <c r="BG917" s="100" t="b">
        <f t="shared" ref="BG917:BG980" si="355">COUNTIFS(G5SelectionMask,"x",INDEX(RawDataRefData,$E917,0),"&gt;0")&gt;=RuleofN</f>
        <v>0</v>
      </c>
      <c r="BH917" s="100" t="str">
        <f t="array" ref="BH917">IF($BG917,MEDIAN(IF(G5SelectionMask="x",IF(INDEX(RawDataRefData,$E917,0)&gt;0,INDEX(RawDataRefData,$E917,0)),"")),"")</f>
        <v/>
      </c>
      <c r="BI917" s="100" t="str">
        <f t="array" ref="BI917">IF($BG917,QUARTILE(IF(G5SelectionMask="x",IF(INDEX(RawDataRefData,$E917,0)&gt;0,INDEX(RawDataRefData,$E917,0)),""),1),"")</f>
        <v/>
      </c>
      <c r="BJ917" s="100" t="str">
        <f t="array" ref="BJ917">IF($BG917,QUARTILE(IF(G5SelectionMask="x",IF(INDEX(RawDataRefData,$E917,0)&gt;0,INDEX(RawDataRefData,$E917,0)),""),3),"")</f>
        <v/>
      </c>
      <c r="BK917" s="100" t="str">
        <f t="array" ref="BK917">IF($BG917,MIN(IF(G5SelectionMask="x",IF(INDEX(RawDataRefData,$E917,0)&gt;0,INDEX(RawDataRefData,$E917,0)),"")),"")</f>
        <v/>
      </c>
      <c r="BL917" s="100" t="str">
        <f t="array" ref="BL917">IF($BG917,MAX(IF(G5SelectionMask="x",IF(INDEX(RawDataRefData,$E917,0)&gt;0,INDEX(RawDataRefData,$E917,0)),"")),"")</f>
        <v/>
      </c>
      <c r="BM917" s="100" t="str">
        <f t="shared" ref="BM917:BM980" si="356">IF($BG917,AVERAGEIF(G5SelectionMask,"x",INDEX(RawDataRefData,$E917,0)),"")</f>
        <v/>
      </c>
      <c r="BN917" s="103" t="str">
        <f t="array" ref="BN917">IF($BG917,STDEVA(IF(G5SelectionMask="x",IF(INDEX(RawDataRefData,$E917,0)&gt;0,INDEX(RawDataRefData,$E917,0)),"")),"")</f>
        <v/>
      </c>
      <c r="BO917" s="104"/>
      <c r="BP917" s="105">
        <v>3</v>
      </c>
      <c r="BQ917" s="105">
        <v>3</v>
      </c>
      <c r="BR917" s="105">
        <v>1</v>
      </c>
      <c r="BS917" s="105">
        <v>4</v>
      </c>
      <c r="BT917" s="105">
        <v>1</v>
      </c>
      <c r="BU917" s="105">
        <v>3</v>
      </c>
      <c r="BV917" s="105">
        <v>1</v>
      </c>
      <c r="BW917" s="105">
        <v>1</v>
      </c>
      <c r="BX917" s="105">
        <v>1</v>
      </c>
      <c r="BY917" s="105">
        <v>3</v>
      </c>
      <c r="BZ917" s="105">
        <v>4</v>
      </c>
      <c r="CA917" s="105">
        <v>3</v>
      </c>
      <c r="CB917" s="105">
        <v>2</v>
      </c>
      <c r="CC917" s="105">
        <v>4</v>
      </c>
      <c r="CD917" s="105">
        <v>1</v>
      </c>
    </row>
    <row r="918" spans="1:82" x14ac:dyDescent="0.2">
      <c r="A918" s="33">
        <f t="shared" si="264"/>
        <v>0</v>
      </c>
      <c r="B918" s="218"/>
      <c r="C918" s="215"/>
      <c r="D918" s="224"/>
      <c r="E918" s="72">
        <f t="shared" si="349"/>
        <v>909</v>
      </c>
      <c r="F918" s="9" t="s">
        <v>1161</v>
      </c>
      <c r="H918" s="9" t="s">
        <v>1214</v>
      </c>
      <c r="I918" s="9" t="s">
        <v>342</v>
      </c>
      <c r="J918" s="9" t="s">
        <v>1862</v>
      </c>
      <c r="K918" s="100">
        <f t="shared" si="334"/>
        <v>1</v>
      </c>
      <c r="L918" s="100"/>
      <c r="M918" s="100"/>
      <c r="N918" s="100"/>
      <c r="O918" s="100"/>
      <c r="P918" s="101">
        <f t="shared" si="335"/>
        <v>2</v>
      </c>
      <c r="Q918" s="102">
        <f t="shared" si="336"/>
        <v>1</v>
      </c>
      <c r="R918" s="102">
        <f t="shared" si="337"/>
        <v>2</v>
      </c>
      <c r="S918" s="102">
        <f t="shared" si="338"/>
        <v>4</v>
      </c>
      <c r="T918" s="102">
        <f t="shared" si="339"/>
        <v>2</v>
      </c>
      <c r="U918" s="102">
        <f t="shared" si="340"/>
        <v>3</v>
      </c>
      <c r="V918" s="102">
        <f t="shared" si="341"/>
        <v>3</v>
      </c>
      <c r="W918" s="102">
        <f t="shared" si="342"/>
        <v>1</v>
      </c>
      <c r="X918" s="102">
        <f t="shared" si="343"/>
        <v>4</v>
      </c>
      <c r="Y918" s="102">
        <f t="shared" si="344"/>
        <v>1</v>
      </c>
      <c r="Z918" s="102">
        <f t="shared" si="345"/>
        <v>3</v>
      </c>
      <c r="AA918" s="100" t="b">
        <f t="shared" si="346"/>
        <v>1</v>
      </c>
      <c r="AB918" s="100">
        <f t="array" ref="AB918">IF($AA918,MEDIAN(IF(G1SelectionMask="x",IF(INDEX(RawDataRefData,$E918,0)&gt;0,INDEX(RawDataRefData,$E918,0)),"")),"")</f>
        <v>2</v>
      </c>
      <c r="AC918" s="100">
        <f t="array" ref="AC918">IF($AA918,QUARTILE(IF(G1SelectionMask="x",IF(INDEX(RawDataRefData,$E918,0)&gt;0,INDEX(RawDataRefData,$E918,0)),""),1),"")</f>
        <v>1.5</v>
      </c>
      <c r="AD918" s="100">
        <f t="array" ref="AD918">IF($AA918,QUARTILE(IF(G1SelectionMask="x",IF(INDEX(RawDataRefData,$E918,0)&gt;0,INDEX(RawDataRefData,$E918,0)),""),3),"")</f>
        <v>3</v>
      </c>
      <c r="AE918" s="100">
        <f t="array" ref="AE918">IF($AA918,MIN(IF(G1SelectionMask="x",IF(INDEX(RawDataRefData,$E918,0)&gt;0,INDEX(RawDataRefData,$E918,0)),"")),"")</f>
        <v>1</v>
      </c>
      <c r="AF918" s="100">
        <f t="array" ref="AF918">IF($AA918,MAX(IF(G1SelectionMask="x",IF(INDEX(RawDataRefData,$E918,0)&gt;0,INDEX(RawDataRefData,$E918,0)),"")),"")</f>
        <v>4</v>
      </c>
      <c r="AG918" s="100">
        <f t="shared" si="347"/>
        <v>2.3636363636363638</v>
      </c>
      <c r="AH918" s="100">
        <f t="array" ref="AH918">IF($AA918,STDEVA(IF(G1SelectionMask="x",IF(INDEX(RawDataRefData,$E918,0)&gt;0,INDEX(RawDataRefData,$E918,0)),"")),"")</f>
        <v>1.1200649331826502</v>
      </c>
      <c r="AI918" s="101" t="b">
        <f t="shared" si="348"/>
        <v>1</v>
      </c>
      <c r="AJ918" s="101">
        <f t="array" ref="AJ918">IF($AI918,MEDIAN(IF(G2SelectionMask="x",IF(INDEX(RawDataRefData,$E918,0)&gt;0,INDEX(RawDataRefData,$E918,0)),"")),"")</f>
        <v>2</v>
      </c>
      <c r="AK918" s="101">
        <f t="array" ref="AK918">IF($AI918,QUARTILE(IF(G2SelectionMask="x",IF(INDEX(RawDataRefData,$E918,0)&gt;0,INDEX(RawDataRefData,$E918,0)),""),1),"")</f>
        <v>1</v>
      </c>
      <c r="AL918" s="101">
        <f t="array" ref="AL918">IF($AI918,QUARTILE(IF(G2SelectionMask="x",IF(INDEX(RawDataRefData,$E918,0)&gt;0,INDEX(RawDataRefData,$E918,0)),""),3),"")</f>
        <v>2.5</v>
      </c>
      <c r="AM918" s="101">
        <f t="array" ref="AM918">IF($AI918,MIN(IF(G2SelectionMask="x",IF(INDEX(RawDataRefData,$E918,0)&gt;0,INDEX(RawDataRefData,$E918,0)),"")),"")</f>
        <v>1</v>
      </c>
      <c r="AN918" s="101">
        <f t="array" ref="AN918">IF($AI918,MAX(IF(G2SelectionMask="x",IF(INDEX(RawDataRefData,$E918,0)&gt;0,INDEX(RawDataRefData,$E918,0)),"")),"")</f>
        <v>4</v>
      </c>
      <c r="AO918" s="101">
        <f t="shared" si="350"/>
        <v>1.9090909090909092</v>
      </c>
      <c r="AP918" s="101">
        <f t="array" ref="AP918">IF($AI918,STDEVA(IF(G2SelectionMask="x",IF(INDEX(RawDataRefData,$E918,0)&gt;0,INDEX(RawDataRefData,$E918,0)),"")),"")</f>
        <v>1.0444659357341868</v>
      </c>
      <c r="AQ918" s="100" t="b">
        <f t="shared" si="351"/>
        <v>0</v>
      </c>
      <c r="AR918" s="100" t="str">
        <f t="array" ref="AR918">IF($AQ918,MEDIAN(IF(G3SelectionMask="x",IF(INDEX(RawDataRefData,$E918,0)&gt;0,INDEX(RawDataRefData,$E918,0)),"")),"")</f>
        <v/>
      </c>
      <c r="AS918" s="100" t="str">
        <f t="array" ref="AS918">IF($AQ918,QUARTILE(IF(G3SelectionMask="x",IF(INDEX(RawDataRefData,$E918,0)&gt;0,INDEX(RawDataRefData,$E918,0)),""),1),"")</f>
        <v/>
      </c>
      <c r="AT918" s="100" t="str">
        <f t="array" ref="AT918">IF($AQ918,QUARTILE(IF(G3SelectionMask="x",IF(INDEX(RawDataRefData,$E918,0)&gt;0,INDEX(RawDataRefData,$E918,0)),""),3),"")</f>
        <v/>
      </c>
      <c r="AU918" s="100" t="str">
        <f t="array" ref="AU918">IF($AQ918,MIN(IF(G3SelectionMask="x",IF(INDEX(RawDataRefData,$E918,0)&gt;0,INDEX(RawDataRefData,$E918,0)),"")),"")</f>
        <v/>
      </c>
      <c r="AV918" s="100" t="str">
        <f t="array" ref="AV918">IF($AQ918,MAX(IF(G3SelectionMask="x",IF(INDEX(RawDataRefData,$E918,0)&gt;0,INDEX(RawDataRefData,$E918,0)),"")),"")</f>
        <v/>
      </c>
      <c r="AW918" s="100" t="str">
        <f t="shared" si="352"/>
        <v/>
      </c>
      <c r="AX918" s="100" t="str">
        <f t="array" ref="AX918">IF($AQ918,STDEVA(IF(G3SelectionMask="x",IF(INDEX(RawDataRefData,$E918,0)&gt;0,INDEX(RawDataRefData,$E918,0)),"")),"")</f>
        <v/>
      </c>
      <c r="AY918" s="101" t="b">
        <f t="shared" si="353"/>
        <v>0</v>
      </c>
      <c r="AZ918" s="101" t="str">
        <f t="array" ref="AZ918">IF($AY918,MEDIAN(IF(G4SelectionMask="x",IF(INDEX(RawDataRefData,$E918,0)&gt;0,INDEX(RawDataRefData,$E918,0)),"")),"")</f>
        <v/>
      </c>
      <c r="BA918" s="101" t="str">
        <f t="array" ref="BA918">IF($AY918,QUARTILE(IF(G4SelectionMask="x",IF(INDEX(RawDataRefData,$E918,0)&gt;0,INDEX(RawDataRefData,$E918,0)),""),1),"")</f>
        <v/>
      </c>
      <c r="BB918" s="101" t="str">
        <f t="array" ref="BB918">IF($AY918,QUARTILE(IF(G4SelectionMask="x",IF(INDEX(RawDataRefData,$E918,0)&gt;0,INDEX(RawDataRefData,$E918,0)),""),3),"")</f>
        <v/>
      </c>
      <c r="BC918" s="101" t="str">
        <f t="array" ref="BC918">IF($AY918,MIN(IF(G4SelectionMask="x",IF(INDEX(RawDataRefData,$E918,0)&gt;0,INDEX(RawDataRefData,$E918,0)),"")),"")</f>
        <v/>
      </c>
      <c r="BD918" s="101" t="str">
        <f t="array" ref="BD918">IF($AY918,MAX(IF(G4SelectionMask="x",IF(INDEX(RawDataRefData,$E918,0)&gt;0,INDEX(RawDataRefData,$E918,0)),"")),"")</f>
        <v/>
      </c>
      <c r="BE918" s="101" t="str">
        <f t="shared" si="354"/>
        <v/>
      </c>
      <c r="BF918" s="101" t="str">
        <f t="array" ref="BF918">IF($AY918,STDEVA(IF(G4SelectionMask="x",IF(INDEX(RawDataRefData,$E918,0)&gt;0,INDEX(RawDataRefData,$E918,0)),"")),"")</f>
        <v/>
      </c>
      <c r="BG918" s="100" t="b">
        <f t="shared" si="355"/>
        <v>0</v>
      </c>
      <c r="BH918" s="100" t="str">
        <f t="array" ref="BH918">IF($BG918,MEDIAN(IF(G5SelectionMask="x",IF(INDEX(RawDataRefData,$E918,0)&gt;0,INDEX(RawDataRefData,$E918,0)),"")),"")</f>
        <v/>
      </c>
      <c r="BI918" s="100" t="str">
        <f t="array" ref="BI918">IF($BG918,QUARTILE(IF(G5SelectionMask="x",IF(INDEX(RawDataRefData,$E918,0)&gt;0,INDEX(RawDataRefData,$E918,0)),""),1),"")</f>
        <v/>
      </c>
      <c r="BJ918" s="100" t="str">
        <f t="array" ref="BJ918">IF($BG918,QUARTILE(IF(G5SelectionMask="x",IF(INDEX(RawDataRefData,$E918,0)&gt;0,INDEX(RawDataRefData,$E918,0)),""),3),"")</f>
        <v/>
      </c>
      <c r="BK918" s="100" t="str">
        <f t="array" ref="BK918">IF($BG918,MIN(IF(G5SelectionMask="x",IF(INDEX(RawDataRefData,$E918,0)&gt;0,INDEX(RawDataRefData,$E918,0)),"")),"")</f>
        <v/>
      </c>
      <c r="BL918" s="100" t="str">
        <f t="array" ref="BL918">IF($BG918,MAX(IF(G5SelectionMask="x",IF(INDEX(RawDataRefData,$E918,0)&gt;0,INDEX(RawDataRefData,$E918,0)),"")),"")</f>
        <v/>
      </c>
      <c r="BM918" s="100" t="str">
        <f t="shared" si="356"/>
        <v/>
      </c>
      <c r="BN918" s="103" t="str">
        <f t="array" ref="BN918">IF($BG918,STDEVA(IF(G5SelectionMask="x",IF(INDEX(RawDataRefData,$E918,0)&gt;0,INDEX(RawDataRefData,$E918,0)),"")),"")</f>
        <v/>
      </c>
      <c r="BO918" s="104"/>
      <c r="BP918" s="105">
        <v>1</v>
      </c>
      <c r="BQ918" s="105">
        <v>2</v>
      </c>
      <c r="BR918" s="105">
        <v>1</v>
      </c>
      <c r="BS918" s="105">
        <v>2</v>
      </c>
      <c r="BT918" s="105">
        <v>4</v>
      </c>
      <c r="BU918" s="105">
        <v>2</v>
      </c>
      <c r="BV918" s="105">
        <v>3</v>
      </c>
      <c r="BW918" s="105">
        <v>3</v>
      </c>
      <c r="BX918" s="105">
        <v>1</v>
      </c>
      <c r="BY918" s="105">
        <v>4</v>
      </c>
      <c r="BZ918" s="105">
        <v>1</v>
      </c>
      <c r="CA918" s="105">
        <v>3</v>
      </c>
      <c r="CB918" s="105">
        <v>1</v>
      </c>
      <c r="CC918" s="105">
        <v>2</v>
      </c>
      <c r="CD918" s="105">
        <v>1</v>
      </c>
    </row>
    <row r="919" spans="1:82" x14ac:dyDescent="0.2">
      <c r="A919" s="33">
        <f t="shared" si="264"/>
        <v>0</v>
      </c>
      <c r="B919" s="218"/>
      <c r="C919" s="215"/>
      <c r="D919" s="224"/>
      <c r="E919" s="72">
        <f t="shared" si="349"/>
        <v>910</v>
      </c>
      <c r="F919" s="9" t="s">
        <v>1162</v>
      </c>
      <c r="H919" s="9" t="s">
        <v>1214</v>
      </c>
      <c r="I919" s="9" t="s">
        <v>342</v>
      </c>
      <c r="J919" s="9" t="s">
        <v>1862</v>
      </c>
      <c r="K919" s="100">
        <f t="shared" si="334"/>
        <v>2</v>
      </c>
      <c r="L919" s="100"/>
      <c r="M919" s="100"/>
      <c r="N919" s="100"/>
      <c r="O919" s="100"/>
      <c r="P919" s="101">
        <f t="shared" si="335"/>
        <v>1</v>
      </c>
      <c r="Q919" s="102">
        <f t="shared" si="336"/>
        <v>1</v>
      </c>
      <c r="R919" s="102">
        <f t="shared" si="337"/>
        <v>3</v>
      </c>
      <c r="S919" s="102">
        <f t="shared" si="338"/>
        <v>3</v>
      </c>
      <c r="T919" s="102">
        <f t="shared" si="339"/>
        <v>3</v>
      </c>
      <c r="U919" s="102">
        <f t="shared" si="340"/>
        <v>3</v>
      </c>
      <c r="V919" s="102">
        <f t="shared" si="341"/>
        <v>1</v>
      </c>
      <c r="W919" s="102">
        <f t="shared" si="342"/>
        <v>4</v>
      </c>
      <c r="X919" s="102">
        <f t="shared" si="343"/>
        <v>1</v>
      </c>
      <c r="Y919" s="102">
        <f t="shared" si="344"/>
        <v>4</v>
      </c>
      <c r="Z919" s="102">
        <f t="shared" si="345"/>
        <v>1</v>
      </c>
      <c r="AA919" s="100" t="b">
        <f t="shared" si="346"/>
        <v>1</v>
      </c>
      <c r="AB919" s="100">
        <f t="array" ref="AB919">IF($AA919,MEDIAN(IF(G1SelectionMask="x",IF(INDEX(RawDataRefData,$E919,0)&gt;0,INDEX(RawDataRefData,$E919,0)),"")),"")</f>
        <v>3</v>
      </c>
      <c r="AC919" s="100">
        <f t="array" ref="AC919">IF($AA919,QUARTILE(IF(G1SelectionMask="x",IF(INDEX(RawDataRefData,$E919,0)&gt;0,INDEX(RawDataRefData,$E919,0)),""),1),"")</f>
        <v>1</v>
      </c>
      <c r="AD919" s="100">
        <f t="array" ref="AD919">IF($AA919,QUARTILE(IF(G1SelectionMask="x",IF(INDEX(RawDataRefData,$E919,0)&gt;0,INDEX(RawDataRefData,$E919,0)),""),3),"")</f>
        <v>3</v>
      </c>
      <c r="AE919" s="100">
        <f t="array" ref="AE919">IF($AA919,MIN(IF(G1SelectionMask="x",IF(INDEX(RawDataRefData,$E919,0)&gt;0,INDEX(RawDataRefData,$E919,0)),"")),"")</f>
        <v>1</v>
      </c>
      <c r="AF919" s="100">
        <f t="array" ref="AF919">IF($AA919,MAX(IF(G1SelectionMask="x",IF(INDEX(RawDataRefData,$E919,0)&gt;0,INDEX(RawDataRefData,$E919,0)),"")),"")</f>
        <v>4</v>
      </c>
      <c r="AG919" s="100">
        <f t="shared" si="347"/>
        <v>2.2727272727272729</v>
      </c>
      <c r="AH919" s="100">
        <f t="array" ref="AH919">IF($AA919,STDEVA(IF(G1SelectionMask="x",IF(INDEX(RawDataRefData,$E919,0)&gt;0,INDEX(RawDataRefData,$E919,0)),"")),"")</f>
        <v>1.2720777563426766</v>
      </c>
      <c r="AI919" s="101" t="b">
        <f t="shared" si="348"/>
        <v>1</v>
      </c>
      <c r="AJ919" s="101">
        <f t="array" ref="AJ919">IF($AI919,MEDIAN(IF(G2SelectionMask="x",IF(INDEX(RawDataRefData,$E919,0)&gt;0,INDEX(RawDataRefData,$E919,0)),"")),"")</f>
        <v>3</v>
      </c>
      <c r="AK919" s="101">
        <f t="array" ref="AK919">IF($AI919,QUARTILE(IF(G2SelectionMask="x",IF(INDEX(RawDataRefData,$E919,0)&gt;0,INDEX(RawDataRefData,$E919,0)),""),1),"")</f>
        <v>1</v>
      </c>
      <c r="AL919" s="101">
        <f t="array" ref="AL919">IF($AI919,QUARTILE(IF(G2SelectionMask="x",IF(INDEX(RawDataRefData,$E919,0)&gt;0,INDEX(RawDataRefData,$E919,0)),""),3),"")</f>
        <v>4</v>
      </c>
      <c r="AM919" s="101">
        <f t="array" ref="AM919">IF($AI919,MIN(IF(G2SelectionMask="x",IF(INDEX(RawDataRefData,$E919,0)&gt;0,INDEX(RawDataRefData,$E919,0)),"")),"")</f>
        <v>1</v>
      </c>
      <c r="AN919" s="101">
        <f t="array" ref="AN919">IF($AI919,MAX(IF(G2SelectionMask="x",IF(INDEX(RawDataRefData,$E919,0)&gt;0,INDEX(RawDataRefData,$E919,0)),"")),"")</f>
        <v>4</v>
      </c>
      <c r="AO919" s="101">
        <f t="shared" si="350"/>
        <v>2.5454545454545454</v>
      </c>
      <c r="AP919" s="101">
        <f t="array" ref="AP919">IF($AI919,STDEVA(IF(G2SelectionMask="x",IF(INDEX(RawDataRefData,$E919,0)&gt;0,INDEX(RawDataRefData,$E919,0)),"")),"")</f>
        <v>1.3684762594679067</v>
      </c>
      <c r="AQ919" s="100" t="b">
        <f t="shared" si="351"/>
        <v>0</v>
      </c>
      <c r="AR919" s="100" t="str">
        <f t="array" ref="AR919">IF($AQ919,MEDIAN(IF(G3SelectionMask="x",IF(INDEX(RawDataRefData,$E919,0)&gt;0,INDEX(RawDataRefData,$E919,0)),"")),"")</f>
        <v/>
      </c>
      <c r="AS919" s="100" t="str">
        <f t="array" ref="AS919">IF($AQ919,QUARTILE(IF(G3SelectionMask="x",IF(INDEX(RawDataRefData,$E919,0)&gt;0,INDEX(RawDataRefData,$E919,0)),""),1),"")</f>
        <v/>
      </c>
      <c r="AT919" s="100" t="str">
        <f t="array" ref="AT919">IF($AQ919,QUARTILE(IF(G3SelectionMask="x",IF(INDEX(RawDataRefData,$E919,0)&gt;0,INDEX(RawDataRefData,$E919,0)),""),3),"")</f>
        <v/>
      </c>
      <c r="AU919" s="100" t="str">
        <f t="array" ref="AU919">IF($AQ919,MIN(IF(G3SelectionMask="x",IF(INDEX(RawDataRefData,$E919,0)&gt;0,INDEX(RawDataRefData,$E919,0)),"")),"")</f>
        <v/>
      </c>
      <c r="AV919" s="100" t="str">
        <f t="array" ref="AV919">IF($AQ919,MAX(IF(G3SelectionMask="x",IF(INDEX(RawDataRefData,$E919,0)&gt;0,INDEX(RawDataRefData,$E919,0)),"")),"")</f>
        <v/>
      </c>
      <c r="AW919" s="100" t="str">
        <f t="shared" si="352"/>
        <v/>
      </c>
      <c r="AX919" s="100" t="str">
        <f t="array" ref="AX919">IF($AQ919,STDEVA(IF(G3SelectionMask="x",IF(INDEX(RawDataRefData,$E919,0)&gt;0,INDEX(RawDataRefData,$E919,0)),"")),"")</f>
        <v/>
      </c>
      <c r="AY919" s="101" t="b">
        <f t="shared" si="353"/>
        <v>0</v>
      </c>
      <c r="AZ919" s="101" t="str">
        <f t="array" ref="AZ919">IF($AY919,MEDIAN(IF(G4SelectionMask="x",IF(INDEX(RawDataRefData,$E919,0)&gt;0,INDEX(RawDataRefData,$E919,0)),"")),"")</f>
        <v/>
      </c>
      <c r="BA919" s="101" t="str">
        <f t="array" ref="BA919">IF($AY919,QUARTILE(IF(G4SelectionMask="x",IF(INDEX(RawDataRefData,$E919,0)&gt;0,INDEX(RawDataRefData,$E919,0)),""),1),"")</f>
        <v/>
      </c>
      <c r="BB919" s="101" t="str">
        <f t="array" ref="BB919">IF($AY919,QUARTILE(IF(G4SelectionMask="x",IF(INDEX(RawDataRefData,$E919,0)&gt;0,INDEX(RawDataRefData,$E919,0)),""),3),"")</f>
        <v/>
      </c>
      <c r="BC919" s="101" t="str">
        <f t="array" ref="BC919">IF($AY919,MIN(IF(G4SelectionMask="x",IF(INDEX(RawDataRefData,$E919,0)&gt;0,INDEX(RawDataRefData,$E919,0)),"")),"")</f>
        <v/>
      </c>
      <c r="BD919" s="101" t="str">
        <f t="array" ref="BD919">IF($AY919,MAX(IF(G4SelectionMask="x",IF(INDEX(RawDataRefData,$E919,0)&gt;0,INDEX(RawDataRefData,$E919,0)),"")),"")</f>
        <v/>
      </c>
      <c r="BE919" s="101" t="str">
        <f t="shared" si="354"/>
        <v/>
      </c>
      <c r="BF919" s="101" t="str">
        <f t="array" ref="BF919">IF($AY919,STDEVA(IF(G4SelectionMask="x",IF(INDEX(RawDataRefData,$E919,0)&gt;0,INDEX(RawDataRefData,$E919,0)),"")),"")</f>
        <v/>
      </c>
      <c r="BG919" s="100" t="b">
        <f t="shared" si="355"/>
        <v>0</v>
      </c>
      <c r="BH919" s="100" t="str">
        <f t="array" ref="BH919">IF($BG919,MEDIAN(IF(G5SelectionMask="x",IF(INDEX(RawDataRefData,$E919,0)&gt;0,INDEX(RawDataRefData,$E919,0)),"")),"")</f>
        <v/>
      </c>
      <c r="BI919" s="100" t="str">
        <f t="array" ref="BI919">IF($BG919,QUARTILE(IF(G5SelectionMask="x",IF(INDEX(RawDataRefData,$E919,0)&gt;0,INDEX(RawDataRefData,$E919,0)),""),1),"")</f>
        <v/>
      </c>
      <c r="BJ919" s="100" t="str">
        <f t="array" ref="BJ919">IF($BG919,QUARTILE(IF(G5SelectionMask="x",IF(INDEX(RawDataRefData,$E919,0)&gt;0,INDEX(RawDataRefData,$E919,0)),""),3),"")</f>
        <v/>
      </c>
      <c r="BK919" s="100" t="str">
        <f t="array" ref="BK919">IF($BG919,MIN(IF(G5SelectionMask="x",IF(INDEX(RawDataRefData,$E919,0)&gt;0,INDEX(RawDataRefData,$E919,0)),"")),"")</f>
        <v/>
      </c>
      <c r="BL919" s="100" t="str">
        <f t="array" ref="BL919">IF($BG919,MAX(IF(G5SelectionMask="x",IF(INDEX(RawDataRefData,$E919,0)&gt;0,INDEX(RawDataRefData,$E919,0)),"")),"")</f>
        <v/>
      </c>
      <c r="BM919" s="100" t="str">
        <f t="shared" si="356"/>
        <v/>
      </c>
      <c r="BN919" s="103" t="str">
        <f t="array" ref="BN919">IF($BG919,STDEVA(IF(G5SelectionMask="x",IF(INDEX(RawDataRefData,$E919,0)&gt;0,INDEX(RawDataRefData,$E919,0)),"")),"")</f>
        <v/>
      </c>
      <c r="BO919" s="104"/>
      <c r="BP919" s="105">
        <v>2</v>
      </c>
      <c r="BQ919" s="105">
        <v>1</v>
      </c>
      <c r="BR919" s="105">
        <v>1</v>
      </c>
      <c r="BS919" s="105">
        <v>3</v>
      </c>
      <c r="BT919" s="105">
        <v>3</v>
      </c>
      <c r="BU919" s="105">
        <v>3</v>
      </c>
      <c r="BV919" s="105">
        <v>3</v>
      </c>
      <c r="BW919" s="105">
        <v>1</v>
      </c>
      <c r="BX919" s="105">
        <v>4</v>
      </c>
      <c r="BY919" s="105">
        <v>1</v>
      </c>
      <c r="BZ919" s="105">
        <v>4</v>
      </c>
      <c r="CA919" s="105">
        <v>1</v>
      </c>
      <c r="CB919" s="105">
        <v>2</v>
      </c>
      <c r="CC919" s="105">
        <v>4</v>
      </c>
      <c r="CD919" s="105">
        <v>4</v>
      </c>
    </row>
    <row r="920" spans="1:82" x14ac:dyDescent="0.2">
      <c r="A920" s="33">
        <f t="shared" si="264"/>
        <v>0</v>
      </c>
      <c r="B920" s="218"/>
      <c r="C920" s="215"/>
      <c r="D920" s="224"/>
      <c r="E920" s="72">
        <f t="shared" si="349"/>
        <v>911</v>
      </c>
      <c r="F920" s="9" t="s">
        <v>1163</v>
      </c>
      <c r="H920" s="9" t="s">
        <v>1214</v>
      </c>
      <c r="I920" s="9" t="s">
        <v>342</v>
      </c>
      <c r="J920" s="9" t="s">
        <v>1862</v>
      </c>
      <c r="K920" s="100">
        <f t="shared" si="334"/>
        <v>3</v>
      </c>
      <c r="L920" s="100"/>
      <c r="M920" s="100"/>
      <c r="N920" s="100"/>
      <c r="O920" s="100"/>
      <c r="P920" s="101">
        <f t="shared" si="335"/>
        <v>2</v>
      </c>
      <c r="Q920" s="102">
        <f t="shared" si="336"/>
        <v>4</v>
      </c>
      <c r="R920" s="102">
        <f t="shared" si="337"/>
        <v>3</v>
      </c>
      <c r="S920" s="102">
        <f t="shared" si="338"/>
        <v>4</v>
      </c>
      <c r="T920" s="102">
        <f t="shared" si="339"/>
        <v>2</v>
      </c>
      <c r="U920" s="102">
        <f t="shared" si="340"/>
        <v>2</v>
      </c>
      <c r="V920" s="102">
        <f t="shared" si="341"/>
        <v>4</v>
      </c>
      <c r="W920" s="102">
        <f t="shared" si="342"/>
        <v>4</v>
      </c>
      <c r="X920" s="102">
        <f t="shared" si="343"/>
        <v>4</v>
      </c>
      <c r="Y920" s="102">
        <f t="shared" si="344"/>
        <v>4</v>
      </c>
      <c r="Z920" s="102">
        <f t="shared" si="345"/>
        <v>3</v>
      </c>
      <c r="AA920" s="100" t="b">
        <f t="shared" si="346"/>
        <v>1</v>
      </c>
      <c r="AB920" s="100">
        <f t="array" ref="AB920">IF($AA920,MEDIAN(IF(G1SelectionMask="x",IF(INDEX(RawDataRefData,$E920,0)&gt;0,INDEX(RawDataRefData,$E920,0)),"")),"")</f>
        <v>4</v>
      </c>
      <c r="AC920" s="100">
        <f t="array" ref="AC920">IF($AA920,QUARTILE(IF(G1SelectionMask="x",IF(INDEX(RawDataRefData,$E920,0)&gt;0,INDEX(RawDataRefData,$E920,0)),""),1),"")</f>
        <v>2.5</v>
      </c>
      <c r="AD920" s="100">
        <f t="array" ref="AD920">IF($AA920,QUARTILE(IF(G1SelectionMask="x",IF(INDEX(RawDataRefData,$E920,0)&gt;0,INDEX(RawDataRefData,$E920,0)),""),3),"")</f>
        <v>4</v>
      </c>
      <c r="AE920" s="100">
        <f t="array" ref="AE920">IF($AA920,MIN(IF(G1SelectionMask="x",IF(INDEX(RawDataRefData,$E920,0)&gt;0,INDEX(RawDataRefData,$E920,0)),"")),"")</f>
        <v>2</v>
      </c>
      <c r="AF920" s="100">
        <f t="array" ref="AF920">IF($AA920,MAX(IF(G1SelectionMask="x",IF(INDEX(RawDataRefData,$E920,0)&gt;0,INDEX(RawDataRefData,$E920,0)),"")),"")</f>
        <v>4</v>
      </c>
      <c r="AG920" s="100">
        <f t="shared" si="347"/>
        <v>3.2727272727272729</v>
      </c>
      <c r="AH920" s="100">
        <f t="array" ref="AH920">IF($AA920,STDEVA(IF(G1SelectionMask="x",IF(INDEX(RawDataRefData,$E920,0)&gt;0,INDEX(RawDataRefData,$E920,0)),"")),"")</f>
        <v>0.90453403373329111</v>
      </c>
      <c r="AI920" s="101" t="b">
        <f t="shared" si="348"/>
        <v>1</v>
      </c>
      <c r="AJ920" s="101">
        <f t="array" ref="AJ920">IF($AI920,MEDIAN(IF(G2SelectionMask="x",IF(INDEX(RawDataRefData,$E920,0)&gt;0,INDEX(RawDataRefData,$E920,0)),"")),"")</f>
        <v>3</v>
      </c>
      <c r="AK920" s="101">
        <f t="array" ref="AK920">IF($AI920,QUARTILE(IF(G2SelectionMask="x",IF(INDEX(RawDataRefData,$E920,0)&gt;0,INDEX(RawDataRefData,$E920,0)),""),1),"")</f>
        <v>2.5</v>
      </c>
      <c r="AL920" s="101">
        <f t="array" ref="AL920">IF($AI920,QUARTILE(IF(G2SelectionMask="x",IF(INDEX(RawDataRefData,$E920,0)&gt;0,INDEX(RawDataRefData,$E920,0)),""),3),"")</f>
        <v>4</v>
      </c>
      <c r="AM920" s="101">
        <f t="array" ref="AM920">IF($AI920,MIN(IF(G2SelectionMask="x",IF(INDEX(RawDataRefData,$E920,0)&gt;0,INDEX(RawDataRefData,$E920,0)),"")),"")</f>
        <v>1</v>
      </c>
      <c r="AN920" s="101">
        <f t="array" ref="AN920">IF($AI920,MAX(IF(G2SelectionMask="x",IF(INDEX(RawDataRefData,$E920,0)&gt;0,INDEX(RawDataRefData,$E920,0)),"")),"")</f>
        <v>4</v>
      </c>
      <c r="AO920" s="101">
        <f t="shared" si="350"/>
        <v>3.0909090909090908</v>
      </c>
      <c r="AP920" s="101">
        <f t="array" ref="AP920">IF($AI920,STDEVA(IF(G2SelectionMask="x",IF(INDEX(RawDataRefData,$E920,0)&gt;0,INDEX(RawDataRefData,$E920,0)),"")),"")</f>
        <v>1.0444659357341868</v>
      </c>
      <c r="AQ920" s="100" t="b">
        <f t="shared" si="351"/>
        <v>0</v>
      </c>
      <c r="AR920" s="100" t="str">
        <f t="array" ref="AR920">IF($AQ920,MEDIAN(IF(G3SelectionMask="x",IF(INDEX(RawDataRefData,$E920,0)&gt;0,INDEX(RawDataRefData,$E920,0)),"")),"")</f>
        <v/>
      </c>
      <c r="AS920" s="100" t="str">
        <f t="array" ref="AS920">IF($AQ920,QUARTILE(IF(G3SelectionMask="x",IF(INDEX(RawDataRefData,$E920,0)&gt;0,INDEX(RawDataRefData,$E920,0)),""),1),"")</f>
        <v/>
      </c>
      <c r="AT920" s="100" t="str">
        <f t="array" ref="AT920">IF($AQ920,QUARTILE(IF(G3SelectionMask="x",IF(INDEX(RawDataRefData,$E920,0)&gt;0,INDEX(RawDataRefData,$E920,0)),""),3),"")</f>
        <v/>
      </c>
      <c r="AU920" s="100" t="str">
        <f t="array" ref="AU920">IF($AQ920,MIN(IF(G3SelectionMask="x",IF(INDEX(RawDataRefData,$E920,0)&gt;0,INDEX(RawDataRefData,$E920,0)),"")),"")</f>
        <v/>
      </c>
      <c r="AV920" s="100" t="str">
        <f t="array" ref="AV920">IF($AQ920,MAX(IF(G3SelectionMask="x",IF(INDEX(RawDataRefData,$E920,0)&gt;0,INDEX(RawDataRefData,$E920,0)),"")),"")</f>
        <v/>
      </c>
      <c r="AW920" s="100" t="str">
        <f t="shared" si="352"/>
        <v/>
      </c>
      <c r="AX920" s="100" t="str">
        <f t="array" ref="AX920">IF($AQ920,STDEVA(IF(G3SelectionMask="x",IF(INDEX(RawDataRefData,$E920,0)&gt;0,INDEX(RawDataRefData,$E920,0)),"")),"")</f>
        <v/>
      </c>
      <c r="AY920" s="101" t="b">
        <f t="shared" si="353"/>
        <v>0</v>
      </c>
      <c r="AZ920" s="101" t="str">
        <f t="array" ref="AZ920">IF($AY920,MEDIAN(IF(G4SelectionMask="x",IF(INDEX(RawDataRefData,$E920,0)&gt;0,INDEX(RawDataRefData,$E920,0)),"")),"")</f>
        <v/>
      </c>
      <c r="BA920" s="101" t="str">
        <f t="array" ref="BA920">IF($AY920,QUARTILE(IF(G4SelectionMask="x",IF(INDEX(RawDataRefData,$E920,0)&gt;0,INDEX(RawDataRefData,$E920,0)),""),1),"")</f>
        <v/>
      </c>
      <c r="BB920" s="101" t="str">
        <f t="array" ref="BB920">IF($AY920,QUARTILE(IF(G4SelectionMask="x",IF(INDEX(RawDataRefData,$E920,0)&gt;0,INDEX(RawDataRefData,$E920,0)),""),3),"")</f>
        <v/>
      </c>
      <c r="BC920" s="101" t="str">
        <f t="array" ref="BC920">IF($AY920,MIN(IF(G4SelectionMask="x",IF(INDEX(RawDataRefData,$E920,0)&gt;0,INDEX(RawDataRefData,$E920,0)),"")),"")</f>
        <v/>
      </c>
      <c r="BD920" s="101" t="str">
        <f t="array" ref="BD920">IF($AY920,MAX(IF(G4SelectionMask="x",IF(INDEX(RawDataRefData,$E920,0)&gt;0,INDEX(RawDataRefData,$E920,0)),"")),"")</f>
        <v/>
      </c>
      <c r="BE920" s="101" t="str">
        <f t="shared" si="354"/>
        <v/>
      </c>
      <c r="BF920" s="101" t="str">
        <f t="array" ref="BF920">IF($AY920,STDEVA(IF(G4SelectionMask="x",IF(INDEX(RawDataRefData,$E920,0)&gt;0,INDEX(RawDataRefData,$E920,0)),"")),"")</f>
        <v/>
      </c>
      <c r="BG920" s="100" t="b">
        <f t="shared" si="355"/>
        <v>0</v>
      </c>
      <c r="BH920" s="100" t="str">
        <f t="array" ref="BH920">IF($BG920,MEDIAN(IF(G5SelectionMask="x",IF(INDEX(RawDataRefData,$E920,0)&gt;0,INDEX(RawDataRefData,$E920,0)),"")),"")</f>
        <v/>
      </c>
      <c r="BI920" s="100" t="str">
        <f t="array" ref="BI920">IF($BG920,QUARTILE(IF(G5SelectionMask="x",IF(INDEX(RawDataRefData,$E920,0)&gt;0,INDEX(RawDataRefData,$E920,0)),""),1),"")</f>
        <v/>
      </c>
      <c r="BJ920" s="100" t="str">
        <f t="array" ref="BJ920">IF($BG920,QUARTILE(IF(G5SelectionMask="x",IF(INDEX(RawDataRefData,$E920,0)&gt;0,INDEX(RawDataRefData,$E920,0)),""),3),"")</f>
        <v/>
      </c>
      <c r="BK920" s="100" t="str">
        <f t="array" ref="BK920">IF($BG920,MIN(IF(G5SelectionMask="x",IF(INDEX(RawDataRefData,$E920,0)&gt;0,INDEX(RawDataRefData,$E920,0)),"")),"")</f>
        <v/>
      </c>
      <c r="BL920" s="100" t="str">
        <f t="array" ref="BL920">IF($BG920,MAX(IF(G5SelectionMask="x",IF(INDEX(RawDataRefData,$E920,0)&gt;0,INDEX(RawDataRefData,$E920,0)),"")),"")</f>
        <v/>
      </c>
      <c r="BM920" s="100" t="str">
        <f t="shared" si="356"/>
        <v/>
      </c>
      <c r="BN920" s="103" t="str">
        <f t="array" ref="BN920">IF($BG920,STDEVA(IF(G5SelectionMask="x",IF(INDEX(RawDataRefData,$E920,0)&gt;0,INDEX(RawDataRefData,$E920,0)),"")),"")</f>
        <v/>
      </c>
      <c r="BO920" s="104"/>
      <c r="BP920" s="105">
        <v>3</v>
      </c>
      <c r="BQ920" s="105">
        <v>2</v>
      </c>
      <c r="BR920" s="105">
        <v>4</v>
      </c>
      <c r="BS920" s="105">
        <v>3</v>
      </c>
      <c r="BT920" s="105">
        <v>4</v>
      </c>
      <c r="BU920" s="105">
        <v>2</v>
      </c>
      <c r="BV920" s="105">
        <v>2</v>
      </c>
      <c r="BW920" s="105">
        <v>4</v>
      </c>
      <c r="BX920" s="105">
        <v>4</v>
      </c>
      <c r="BY920" s="105">
        <v>4</v>
      </c>
      <c r="BZ920" s="105">
        <v>4</v>
      </c>
      <c r="CA920" s="105">
        <v>3</v>
      </c>
      <c r="CB920" s="105">
        <v>1</v>
      </c>
      <c r="CC920" s="105">
        <v>3</v>
      </c>
      <c r="CD920" s="105">
        <v>3</v>
      </c>
    </row>
    <row r="921" spans="1:82" x14ac:dyDescent="0.2">
      <c r="A921" s="33">
        <f t="shared" si="264"/>
        <v>0</v>
      </c>
      <c r="B921" s="218"/>
      <c r="C921" s="215"/>
      <c r="D921" s="224"/>
      <c r="E921" s="72">
        <f t="shared" si="349"/>
        <v>912</v>
      </c>
      <c r="F921" s="9" t="s">
        <v>1164</v>
      </c>
      <c r="H921" s="9" t="s">
        <v>1214</v>
      </c>
      <c r="I921" s="9" t="s">
        <v>342</v>
      </c>
      <c r="J921" s="9" t="s">
        <v>1862</v>
      </c>
      <c r="K921" s="100">
        <f t="shared" si="334"/>
        <v>4</v>
      </c>
      <c r="L921" s="100"/>
      <c r="M921" s="100"/>
      <c r="N921" s="100"/>
      <c r="O921" s="100"/>
      <c r="P921" s="101">
        <f t="shared" si="335"/>
        <v>1</v>
      </c>
      <c r="Q921" s="102">
        <f t="shared" si="336"/>
        <v>1</v>
      </c>
      <c r="R921" s="102">
        <f t="shared" si="337"/>
        <v>2</v>
      </c>
      <c r="S921" s="102">
        <f t="shared" si="338"/>
        <v>1</v>
      </c>
      <c r="T921" s="102">
        <f t="shared" si="339"/>
        <v>3</v>
      </c>
      <c r="U921" s="102">
        <f t="shared" si="340"/>
        <v>4</v>
      </c>
      <c r="V921" s="102">
        <f t="shared" si="341"/>
        <v>1</v>
      </c>
      <c r="W921" s="102">
        <f t="shared" si="342"/>
        <v>4</v>
      </c>
      <c r="X921" s="102">
        <f t="shared" si="343"/>
        <v>4</v>
      </c>
      <c r="Y921" s="102">
        <f t="shared" si="344"/>
        <v>4</v>
      </c>
      <c r="Z921" s="102">
        <f t="shared" si="345"/>
        <v>1</v>
      </c>
      <c r="AA921" s="100" t="b">
        <f t="shared" si="346"/>
        <v>1</v>
      </c>
      <c r="AB921" s="100">
        <f t="array" ref="AB921">IF($AA921,MEDIAN(IF(G1SelectionMask="x",IF(INDEX(RawDataRefData,$E921,0)&gt;0,INDEX(RawDataRefData,$E921,0)),"")),"")</f>
        <v>2</v>
      </c>
      <c r="AC921" s="100">
        <f t="array" ref="AC921">IF($AA921,QUARTILE(IF(G1SelectionMask="x",IF(INDEX(RawDataRefData,$E921,0)&gt;0,INDEX(RawDataRefData,$E921,0)),""),1),"")</f>
        <v>1</v>
      </c>
      <c r="AD921" s="100">
        <f t="array" ref="AD921">IF($AA921,QUARTILE(IF(G1SelectionMask="x",IF(INDEX(RawDataRefData,$E921,0)&gt;0,INDEX(RawDataRefData,$E921,0)),""),3),"")</f>
        <v>4</v>
      </c>
      <c r="AE921" s="100">
        <f t="array" ref="AE921">IF($AA921,MIN(IF(G1SelectionMask="x",IF(INDEX(RawDataRefData,$E921,0)&gt;0,INDEX(RawDataRefData,$E921,0)),"")),"")</f>
        <v>1</v>
      </c>
      <c r="AF921" s="100">
        <f t="array" ref="AF921">IF($AA921,MAX(IF(G1SelectionMask="x",IF(INDEX(RawDataRefData,$E921,0)&gt;0,INDEX(RawDataRefData,$E921,0)),"")),"")</f>
        <v>4</v>
      </c>
      <c r="AG921" s="100">
        <f t="shared" si="347"/>
        <v>2.3636363636363638</v>
      </c>
      <c r="AH921" s="100">
        <f t="array" ref="AH921">IF($AA921,STDEVA(IF(G1SelectionMask="x",IF(INDEX(RawDataRefData,$E921,0)&gt;0,INDEX(RawDataRefData,$E921,0)),"")),"")</f>
        <v>1.4333685689819819</v>
      </c>
      <c r="AI921" s="101" t="b">
        <f t="shared" si="348"/>
        <v>1</v>
      </c>
      <c r="AJ921" s="101">
        <f t="array" ref="AJ921">IF($AI921,MEDIAN(IF(G2SelectionMask="x",IF(INDEX(RawDataRefData,$E921,0)&gt;0,INDEX(RawDataRefData,$E921,0)),"")),"")</f>
        <v>2</v>
      </c>
      <c r="AK921" s="101">
        <f t="array" ref="AK921">IF($AI921,QUARTILE(IF(G2SelectionMask="x",IF(INDEX(RawDataRefData,$E921,0)&gt;0,INDEX(RawDataRefData,$E921,0)),""),1),"")</f>
        <v>1</v>
      </c>
      <c r="AL921" s="101">
        <f t="array" ref="AL921">IF($AI921,QUARTILE(IF(G2SelectionMask="x",IF(INDEX(RawDataRefData,$E921,0)&gt;0,INDEX(RawDataRefData,$E921,0)),""),3),"")</f>
        <v>3</v>
      </c>
      <c r="AM921" s="101">
        <f t="array" ref="AM921">IF($AI921,MIN(IF(G2SelectionMask="x",IF(INDEX(RawDataRefData,$E921,0)&gt;0,INDEX(RawDataRefData,$E921,0)),"")),"")</f>
        <v>1</v>
      </c>
      <c r="AN921" s="101">
        <f t="array" ref="AN921">IF($AI921,MAX(IF(G2SelectionMask="x",IF(INDEX(RawDataRefData,$E921,0)&gt;0,INDEX(RawDataRefData,$E921,0)),"")),"")</f>
        <v>4</v>
      </c>
      <c r="AO921" s="101">
        <f t="shared" si="350"/>
        <v>2.0909090909090908</v>
      </c>
      <c r="AP921" s="101">
        <f t="array" ref="AP921">IF($AI921,STDEVA(IF(G2SelectionMask="x",IF(INDEX(RawDataRefData,$E921,0)&gt;0,INDEX(RawDataRefData,$E921,0)),"")),"")</f>
        <v>1.2210278829367864</v>
      </c>
      <c r="AQ921" s="100" t="b">
        <f t="shared" si="351"/>
        <v>0</v>
      </c>
      <c r="AR921" s="100" t="str">
        <f t="array" ref="AR921">IF($AQ921,MEDIAN(IF(G3SelectionMask="x",IF(INDEX(RawDataRefData,$E921,0)&gt;0,INDEX(RawDataRefData,$E921,0)),"")),"")</f>
        <v/>
      </c>
      <c r="AS921" s="100" t="str">
        <f t="array" ref="AS921">IF($AQ921,QUARTILE(IF(G3SelectionMask="x",IF(INDEX(RawDataRefData,$E921,0)&gt;0,INDEX(RawDataRefData,$E921,0)),""),1),"")</f>
        <v/>
      </c>
      <c r="AT921" s="100" t="str">
        <f t="array" ref="AT921">IF($AQ921,QUARTILE(IF(G3SelectionMask="x",IF(INDEX(RawDataRefData,$E921,0)&gt;0,INDEX(RawDataRefData,$E921,0)),""),3),"")</f>
        <v/>
      </c>
      <c r="AU921" s="100" t="str">
        <f t="array" ref="AU921">IF($AQ921,MIN(IF(G3SelectionMask="x",IF(INDEX(RawDataRefData,$E921,0)&gt;0,INDEX(RawDataRefData,$E921,0)),"")),"")</f>
        <v/>
      </c>
      <c r="AV921" s="100" t="str">
        <f t="array" ref="AV921">IF($AQ921,MAX(IF(G3SelectionMask="x",IF(INDEX(RawDataRefData,$E921,0)&gt;0,INDEX(RawDataRefData,$E921,0)),"")),"")</f>
        <v/>
      </c>
      <c r="AW921" s="100" t="str">
        <f t="shared" si="352"/>
        <v/>
      </c>
      <c r="AX921" s="100" t="str">
        <f t="array" ref="AX921">IF($AQ921,STDEVA(IF(G3SelectionMask="x",IF(INDEX(RawDataRefData,$E921,0)&gt;0,INDEX(RawDataRefData,$E921,0)),"")),"")</f>
        <v/>
      </c>
      <c r="AY921" s="101" t="b">
        <f t="shared" si="353"/>
        <v>0</v>
      </c>
      <c r="AZ921" s="101" t="str">
        <f t="array" ref="AZ921">IF($AY921,MEDIAN(IF(G4SelectionMask="x",IF(INDEX(RawDataRefData,$E921,0)&gt;0,INDEX(RawDataRefData,$E921,0)),"")),"")</f>
        <v/>
      </c>
      <c r="BA921" s="101" t="str">
        <f t="array" ref="BA921">IF($AY921,QUARTILE(IF(G4SelectionMask="x",IF(INDEX(RawDataRefData,$E921,0)&gt;0,INDEX(RawDataRefData,$E921,0)),""),1),"")</f>
        <v/>
      </c>
      <c r="BB921" s="101" t="str">
        <f t="array" ref="BB921">IF($AY921,QUARTILE(IF(G4SelectionMask="x",IF(INDEX(RawDataRefData,$E921,0)&gt;0,INDEX(RawDataRefData,$E921,0)),""),3),"")</f>
        <v/>
      </c>
      <c r="BC921" s="101" t="str">
        <f t="array" ref="BC921">IF($AY921,MIN(IF(G4SelectionMask="x",IF(INDEX(RawDataRefData,$E921,0)&gt;0,INDEX(RawDataRefData,$E921,0)),"")),"")</f>
        <v/>
      </c>
      <c r="BD921" s="101" t="str">
        <f t="array" ref="BD921">IF($AY921,MAX(IF(G4SelectionMask="x",IF(INDEX(RawDataRefData,$E921,0)&gt;0,INDEX(RawDataRefData,$E921,0)),"")),"")</f>
        <v/>
      </c>
      <c r="BE921" s="101" t="str">
        <f t="shared" si="354"/>
        <v/>
      </c>
      <c r="BF921" s="101" t="str">
        <f t="array" ref="BF921">IF($AY921,STDEVA(IF(G4SelectionMask="x",IF(INDEX(RawDataRefData,$E921,0)&gt;0,INDEX(RawDataRefData,$E921,0)),"")),"")</f>
        <v/>
      </c>
      <c r="BG921" s="100" t="b">
        <f t="shared" si="355"/>
        <v>0</v>
      </c>
      <c r="BH921" s="100" t="str">
        <f t="array" ref="BH921">IF($BG921,MEDIAN(IF(G5SelectionMask="x",IF(INDEX(RawDataRefData,$E921,0)&gt;0,INDEX(RawDataRefData,$E921,0)),"")),"")</f>
        <v/>
      </c>
      <c r="BI921" s="100" t="str">
        <f t="array" ref="BI921">IF($BG921,QUARTILE(IF(G5SelectionMask="x",IF(INDEX(RawDataRefData,$E921,0)&gt;0,INDEX(RawDataRefData,$E921,0)),""),1),"")</f>
        <v/>
      </c>
      <c r="BJ921" s="100" t="str">
        <f t="array" ref="BJ921">IF($BG921,QUARTILE(IF(G5SelectionMask="x",IF(INDEX(RawDataRefData,$E921,0)&gt;0,INDEX(RawDataRefData,$E921,0)),""),3),"")</f>
        <v/>
      </c>
      <c r="BK921" s="100" t="str">
        <f t="array" ref="BK921">IF($BG921,MIN(IF(G5SelectionMask="x",IF(INDEX(RawDataRefData,$E921,0)&gt;0,INDEX(RawDataRefData,$E921,0)),"")),"")</f>
        <v/>
      </c>
      <c r="BL921" s="100" t="str">
        <f t="array" ref="BL921">IF($BG921,MAX(IF(G5SelectionMask="x",IF(INDEX(RawDataRefData,$E921,0)&gt;0,INDEX(RawDataRefData,$E921,0)),"")),"")</f>
        <v/>
      </c>
      <c r="BM921" s="100" t="str">
        <f t="shared" si="356"/>
        <v/>
      </c>
      <c r="BN921" s="103" t="str">
        <f t="array" ref="BN921">IF($BG921,STDEVA(IF(G5SelectionMask="x",IF(INDEX(RawDataRefData,$E921,0)&gt;0,INDEX(RawDataRefData,$E921,0)),"")),"")</f>
        <v/>
      </c>
      <c r="BO921" s="104"/>
      <c r="BP921" s="105">
        <v>4</v>
      </c>
      <c r="BQ921" s="105">
        <v>1</v>
      </c>
      <c r="BR921" s="105">
        <v>1</v>
      </c>
      <c r="BS921" s="105">
        <v>2</v>
      </c>
      <c r="BT921" s="105">
        <v>1</v>
      </c>
      <c r="BU921" s="105">
        <v>3</v>
      </c>
      <c r="BV921" s="105">
        <v>4</v>
      </c>
      <c r="BW921" s="105">
        <v>1</v>
      </c>
      <c r="BX921" s="105">
        <v>4</v>
      </c>
      <c r="BY921" s="105">
        <v>4</v>
      </c>
      <c r="BZ921" s="105">
        <v>4</v>
      </c>
      <c r="CA921" s="105">
        <v>1</v>
      </c>
      <c r="CB921" s="105">
        <v>2</v>
      </c>
      <c r="CC921" s="105">
        <v>2</v>
      </c>
      <c r="CD921" s="105">
        <v>3</v>
      </c>
    </row>
    <row r="922" spans="1:82" x14ac:dyDescent="0.2">
      <c r="A922" s="33">
        <f t="shared" si="264"/>
        <v>0</v>
      </c>
      <c r="B922" s="218"/>
      <c r="C922" s="215"/>
      <c r="D922" s="224"/>
      <c r="E922" s="72">
        <f t="shared" si="349"/>
        <v>913</v>
      </c>
      <c r="F922" s="9" t="s">
        <v>1165</v>
      </c>
      <c r="H922" s="9" t="s">
        <v>1214</v>
      </c>
      <c r="I922" s="9" t="s">
        <v>342</v>
      </c>
      <c r="J922" s="9" t="s">
        <v>1862</v>
      </c>
      <c r="K922" s="100">
        <f t="shared" si="334"/>
        <v>3</v>
      </c>
      <c r="L922" s="100"/>
      <c r="M922" s="100"/>
      <c r="N922" s="100"/>
      <c r="O922" s="100"/>
      <c r="P922" s="101">
        <f t="shared" si="335"/>
        <v>4</v>
      </c>
      <c r="Q922" s="102">
        <f t="shared" si="336"/>
        <v>4</v>
      </c>
      <c r="R922" s="102">
        <f t="shared" si="337"/>
        <v>2</v>
      </c>
      <c r="S922" s="102">
        <f t="shared" si="338"/>
        <v>2</v>
      </c>
      <c r="T922" s="102">
        <f t="shared" si="339"/>
        <v>3</v>
      </c>
      <c r="U922" s="102">
        <f t="shared" si="340"/>
        <v>3</v>
      </c>
      <c r="V922" s="102">
        <f t="shared" si="341"/>
        <v>4</v>
      </c>
      <c r="W922" s="102">
        <f t="shared" si="342"/>
        <v>4</v>
      </c>
      <c r="X922" s="102">
        <f t="shared" si="343"/>
        <v>4</v>
      </c>
      <c r="Y922" s="102">
        <f t="shared" si="344"/>
        <v>3</v>
      </c>
      <c r="Z922" s="102">
        <f t="shared" si="345"/>
        <v>1</v>
      </c>
      <c r="AA922" s="100" t="b">
        <f t="shared" si="346"/>
        <v>1</v>
      </c>
      <c r="AB922" s="100">
        <f t="array" ref="AB922">IF($AA922,MEDIAN(IF(G1SelectionMask="x",IF(INDEX(RawDataRefData,$E922,0)&gt;0,INDEX(RawDataRefData,$E922,0)),"")),"")</f>
        <v>3</v>
      </c>
      <c r="AC922" s="100">
        <f t="array" ref="AC922">IF($AA922,QUARTILE(IF(G1SelectionMask="x",IF(INDEX(RawDataRefData,$E922,0)&gt;0,INDEX(RawDataRefData,$E922,0)),""),1),"")</f>
        <v>2.5</v>
      </c>
      <c r="AD922" s="100">
        <f t="array" ref="AD922">IF($AA922,QUARTILE(IF(G1SelectionMask="x",IF(INDEX(RawDataRefData,$E922,0)&gt;0,INDEX(RawDataRefData,$E922,0)),""),3),"")</f>
        <v>4</v>
      </c>
      <c r="AE922" s="100">
        <f t="array" ref="AE922">IF($AA922,MIN(IF(G1SelectionMask="x",IF(INDEX(RawDataRefData,$E922,0)&gt;0,INDEX(RawDataRefData,$E922,0)),"")),"")</f>
        <v>1</v>
      </c>
      <c r="AF922" s="100">
        <f t="array" ref="AF922">IF($AA922,MAX(IF(G1SelectionMask="x",IF(INDEX(RawDataRefData,$E922,0)&gt;0,INDEX(RawDataRefData,$E922,0)),"")),"")</f>
        <v>4</v>
      </c>
      <c r="AG922" s="100">
        <f t="shared" si="347"/>
        <v>3.0909090909090908</v>
      </c>
      <c r="AH922" s="100">
        <f t="array" ref="AH922">IF($AA922,STDEVA(IF(G1SelectionMask="x",IF(INDEX(RawDataRefData,$E922,0)&gt;0,INDEX(RawDataRefData,$E922,0)),"")),"")</f>
        <v>1.0444659357341868</v>
      </c>
      <c r="AI922" s="101" t="b">
        <f t="shared" si="348"/>
        <v>1</v>
      </c>
      <c r="AJ922" s="101">
        <f t="array" ref="AJ922">IF($AI922,MEDIAN(IF(G2SelectionMask="x",IF(INDEX(RawDataRefData,$E922,0)&gt;0,INDEX(RawDataRefData,$E922,0)),"")),"")</f>
        <v>3</v>
      </c>
      <c r="AK922" s="101">
        <f t="array" ref="AK922">IF($AI922,QUARTILE(IF(G2SelectionMask="x",IF(INDEX(RawDataRefData,$E922,0)&gt;0,INDEX(RawDataRefData,$E922,0)),""),1),"")</f>
        <v>2.5</v>
      </c>
      <c r="AL922" s="101">
        <f t="array" ref="AL922">IF($AI922,QUARTILE(IF(G2SelectionMask="x",IF(INDEX(RawDataRefData,$E922,0)&gt;0,INDEX(RawDataRefData,$E922,0)),""),3),"")</f>
        <v>4</v>
      </c>
      <c r="AM922" s="101">
        <f t="array" ref="AM922">IF($AI922,MIN(IF(G2SelectionMask="x",IF(INDEX(RawDataRefData,$E922,0)&gt;0,INDEX(RawDataRefData,$E922,0)),"")),"")</f>
        <v>1</v>
      </c>
      <c r="AN922" s="101">
        <f t="array" ref="AN922">IF($AI922,MAX(IF(G2SelectionMask="x",IF(INDEX(RawDataRefData,$E922,0)&gt;0,INDEX(RawDataRefData,$E922,0)),"")),"")</f>
        <v>4</v>
      </c>
      <c r="AO922" s="101">
        <f t="shared" si="350"/>
        <v>3.0909090909090908</v>
      </c>
      <c r="AP922" s="101">
        <f t="array" ref="AP922">IF($AI922,STDEVA(IF(G2SelectionMask="x",IF(INDEX(RawDataRefData,$E922,0)&gt;0,INDEX(RawDataRefData,$E922,0)),"")),"")</f>
        <v>1.0444659357341868</v>
      </c>
      <c r="AQ922" s="100" t="b">
        <f t="shared" si="351"/>
        <v>0</v>
      </c>
      <c r="AR922" s="100" t="str">
        <f t="array" ref="AR922">IF($AQ922,MEDIAN(IF(G3SelectionMask="x",IF(INDEX(RawDataRefData,$E922,0)&gt;0,INDEX(RawDataRefData,$E922,0)),"")),"")</f>
        <v/>
      </c>
      <c r="AS922" s="100" t="str">
        <f t="array" ref="AS922">IF($AQ922,QUARTILE(IF(G3SelectionMask="x",IF(INDEX(RawDataRefData,$E922,0)&gt;0,INDEX(RawDataRefData,$E922,0)),""),1),"")</f>
        <v/>
      </c>
      <c r="AT922" s="100" t="str">
        <f t="array" ref="AT922">IF($AQ922,QUARTILE(IF(G3SelectionMask="x",IF(INDEX(RawDataRefData,$E922,0)&gt;0,INDEX(RawDataRefData,$E922,0)),""),3),"")</f>
        <v/>
      </c>
      <c r="AU922" s="100" t="str">
        <f t="array" ref="AU922">IF($AQ922,MIN(IF(G3SelectionMask="x",IF(INDEX(RawDataRefData,$E922,0)&gt;0,INDEX(RawDataRefData,$E922,0)),"")),"")</f>
        <v/>
      </c>
      <c r="AV922" s="100" t="str">
        <f t="array" ref="AV922">IF($AQ922,MAX(IF(G3SelectionMask="x",IF(INDEX(RawDataRefData,$E922,0)&gt;0,INDEX(RawDataRefData,$E922,0)),"")),"")</f>
        <v/>
      </c>
      <c r="AW922" s="100" t="str">
        <f t="shared" si="352"/>
        <v/>
      </c>
      <c r="AX922" s="100" t="str">
        <f t="array" ref="AX922">IF($AQ922,STDEVA(IF(G3SelectionMask="x",IF(INDEX(RawDataRefData,$E922,0)&gt;0,INDEX(RawDataRefData,$E922,0)),"")),"")</f>
        <v/>
      </c>
      <c r="AY922" s="101" t="b">
        <f t="shared" si="353"/>
        <v>0</v>
      </c>
      <c r="AZ922" s="101" t="str">
        <f t="array" ref="AZ922">IF($AY922,MEDIAN(IF(G4SelectionMask="x",IF(INDEX(RawDataRefData,$E922,0)&gt;0,INDEX(RawDataRefData,$E922,0)),"")),"")</f>
        <v/>
      </c>
      <c r="BA922" s="101" t="str">
        <f t="array" ref="BA922">IF($AY922,QUARTILE(IF(G4SelectionMask="x",IF(INDEX(RawDataRefData,$E922,0)&gt;0,INDEX(RawDataRefData,$E922,0)),""),1),"")</f>
        <v/>
      </c>
      <c r="BB922" s="101" t="str">
        <f t="array" ref="BB922">IF($AY922,QUARTILE(IF(G4SelectionMask="x",IF(INDEX(RawDataRefData,$E922,0)&gt;0,INDEX(RawDataRefData,$E922,0)),""),3),"")</f>
        <v/>
      </c>
      <c r="BC922" s="101" t="str">
        <f t="array" ref="BC922">IF($AY922,MIN(IF(G4SelectionMask="x",IF(INDEX(RawDataRefData,$E922,0)&gt;0,INDEX(RawDataRefData,$E922,0)),"")),"")</f>
        <v/>
      </c>
      <c r="BD922" s="101" t="str">
        <f t="array" ref="BD922">IF($AY922,MAX(IF(G4SelectionMask="x",IF(INDEX(RawDataRefData,$E922,0)&gt;0,INDEX(RawDataRefData,$E922,0)),"")),"")</f>
        <v/>
      </c>
      <c r="BE922" s="101" t="str">
        <f t="shared" si="354"/>
        <v/>
      </c>
      <c r="BF922" s="101" t="str">
        <f t="array" ref="BF922">IF($AY922,STDEVA(IF(G4SelectionMask="x",IF(INDEX(RawDataRefData,$E922,0)&gt;0,INDEX(RawDataRefData,$E922,0)),"")),"")</f>
        <v/>
      </c>
      <c r="BG922" s="100" t="b">
        <f t="shared" si="355"/>
        <v>0</v>
      </c>
      <c r="BH922" s="100" t="str">
        <f t="array" ref="BH922">IF($BG922,MEDIAN(IF(G5SelectionMask="x",IF(INDEX(RawDataRefData,$E922,0)&gt;0,INDEX(RawDataRefData,$E922,0)),"")),"")</f>
        <v/>
      </c>
      <c r="BI922" s="100" t="str">
        <f t="array" ref="BI922">IF($BG922,QUARTILE(IF(G5SelectionMask="x",IF(INDEX(RawDataRefData,$E922,0)&gt;0,INDEX(RawDataRefData,$E922,0)),""),1),"")</f>
        <v/>
      </c>
      <c r="BJ922" s="100" t="str">
        <f t="array" ref="BJ922">IF($BG922,QUARTILE(IF(G5SelectionMask="x",IF(INDEX(RawDataRefData,$E922,0)&gt;0,INDEX(RawDataRefData,$E922,0)),""),3),"")</f>
        <v/>
      </c>
      <c r="BK922" s="100" t="str">
        <f t="array" ref="BK922">IF($BG922,MIN(IF(G5SelectionMask="x",IF(INDEX(RawDataRefData,$E922,0)&gt;0,INDEX(RawDataRefData,$E922,0)),"")),"")</f>
        <v/>
      </c>
      <c r="BL922" s="100" t="str">
        <f t="array" ref="BL922">IF($BG922,MAX(IF(G5SelectionMask="x",IF(INDEX(RawDataRefData,$E922,0)&gt;0,INDEX(RawDataRefData,$E922,0)),"")),"")</f>
        <v/>
      </c>
      <c r="BM922" s="100" t="str">
        <f t="shared" si="356"/>
        <v/>
      </c>
      <c r="BN922" s="103" t="str">
        <f t="array" ref="BN922">IF($BG922,STDEVA(IF(G5SelectionMask="x",IF(INDEX(RawDataRefData,$E922,0)&gt;0,INDEX(RawDataRefData,$E922,0)),"")),"")</f>
        <v/>
      </c>
      <c r="BO922" s="104"/>
      <c r="BP922" s="105">
        <v>3</v>
      </c>
      <c r="BQ922" s="105">
        <v>4</v>
      </c>
      <c r="BR922" s="105">
        <v>4</v>
      </c>
      <c r="BS922" s="105">
        <v>2</v>
      </c>
      <c r="BT922" s="105">
        <v>2</v>
      </c>
      <c r="BU922" s="105">
        <v>3</v>
      </c>
      <c r="BV922" s="105">
        <v>3</v>
      </c>
      <c r="BW922" s="105">
        <v>4</v>
      </c>
      <c r="BX922" s="105">
        <v>4</v>
      </c>
      <c r="BY922" s="105">
        <v>4</v>
      </c>
      <c r="BZ922" s="105">
        <v>3</v>
      </c>
      <c r="CA922" s="105">
        <v>1</v>
      </c>
      <c r="CB922" s="105">
        <v>3</v>
      </c>
      <c r="CC922" s="105">
        <v>4</v>
      </c>
      <c r="CD922" s="105">
        <v>2</v>
      </c>
    </row>
    <row r="923" spans="1:82" x14ac:dyDescent="0.2">
      <c r="A923" s="33">
        <f t="shared" si="264"/>
        <v>0</v>
      </c>
      <c r="B923" s="218"/>
      <c r="C923" s="215"/>
      <c r="D923" s="224"/>
      <c r="E923" s="72">
        <f t="shared" si="349"/>
        <v>914</v>
      </c>
      <c r="F923" s="9" t="s">
        <v>1166</v>
      </c>
      <c r="H923" s="9" t="s">
        <v>1214</v>
      </c>
      <c r="I923" s="9" t="s">
        <v>342</v>
      </c>
      <c r="J923" s="9" t="s">
        <v>1862</v>
      </c>
      <c r="K923" s="100">
        <f t="shared" si="334"/>
        <v>1</v>
      </c>
      <c r="L923" s="100"/>
      <c r="M923" s="100"/>
      <c r="N923" s="100"/>
      <c r="O923" s="100"/>
      <c r="P923" s="101">
        <f t="shared" si="335"/>
        <v>1</v>
      </c>
      <c r="Q923" s="102">
        <f t="shared" si="336"/>
        <v>4</v>
      </c>
      <c r="R923" s="102">
        <f t="shared" si="337"/>
        <v>3</v>
      </c>
      <c r="S923" s="102">
        <f t="shared" si="338"/>
        <v>4</v>
      </c>
      <c r="T923" s="102">
        <f t="shared" si="339"/>
        <v>4</v>
      </c>
      <c r="U923" s="102">
        <f t="shared" si="340"/>
        <v>2</v>
      </c>
      <c r="V923" s="102">
        <f t="shared" si="341"/>
        <v>4</v>
      </c>
      <c r="W923" s="102">
        <f t="shared" si="342"/>
        <v>4</v>
      </c>
      <c r="X923" s="102">
        <f t="shared" si="343"/>
        <v>4</v>
      </c>
      <c r="Y923" s="102">
        <f t="shared" si="344"/>
        <v>4</v>
      </c>
      <c r="Z923" s="102">
        <f t="shared" si="345"/>
        <v>4</v>
      </c>
      <c r="AA923" s="100" t="b">
        <f t="shared" si="346"/>
        <v>1</v>
      </c>
      <c r="AB923" s="100">
        <f t="array" ref="AB923">IF($AA923,MEDIAN(IF(G1SelectionMask="x",IF(INDEX(RawDataRefData,$E923,0)&gt;0,INDEX(RawDataRefData,$E923,0)),"")),"")</f>
        <v>4</v>
      </c>
      <c r="AC923" s="100">
        <f t="array" ref="AC923">IF($AA923,QUARTILE(IF(G1SelectionMask="x",IF(INDEX(RawDataRefData,$E923,0)&gt;0,INDEX(RawDataRefData,$E923,0)),""),1),"")</f>
        <v>3.5</v>
      </c>
      <c r="AD923" s="100">
        <f t="array" ref="AD923">IF($AA923,QUARTILE(IF(G1SelectionMask="x",IF(INDEX(RawDataRefData,$E923,0)&gt;0,INDEX(RawDataRefData,$E923,0)),""),3),"")</f>
        <v>4</v>
      </c>
      <c r="AE923" s="100">
        <f t="array" ref="AE923">IF($AA923,MIN(IF(G1SelectionMask="x",IF(INDEX(RawDataRefData,$E923,0)&gt;0,INDEX(RawDataRefData,$E923,0)),"")),"")</f>
        <v>1</v>
      </c>
      <c r="AF923" s="100">
        <f t="array" ref="AF923">IF($AA923,MAX(IF(G1SelectionMask="x",IF(INDEX(RawDataRefData,$E923,0)&gt;0,INDEX(RawDataRefData,$E923,0)),"")),"")</f>
        <v>4</v>
      </c>
      <c r="AG923" s="100">
        <f t="shared" si="347"/>
        <v>3.4545454545454546</v>
      </c>
      <c r="AH923" s="100">
        <f t="array" ref="AH923">IF($AA923,STDEVA(IF(G1SelectionMask="x",IF(INDEX(RawDataRefData,$E923,0)&gt;0,INDEX(RawDataRefData,$E923,0)),"")),"")</f>
        <v>1.0357254813546262</v>
      </c>
      <c r="AI923" s="101" t="b">
        <f t="shared" si="348"/>
        <v>1</v>
      </c>
      <c r="AJ923" s="101">
        <f t="array" ref="AJ923">IF($AI923,MEDIAN(IF(G2SelectionMask="x",IF(INDEX(RawDataRefData,$E923,0)&gt;0,INDEX(RawDataRefData,$E923,0)),"")),"")</f>
        <v>4</v>
      </c>
      <c r="AK923" s="101">
        <f t="array" ref="AK923">IF($AI923,QUARTILE(IF(G2SelectionMask="x",IF(INDEX(RawDataRefData,$E923,0)&gt;0,INDEX(RawDataRefData,$E923,0)),""),1),"")</f>
        <v>2.5</v>
      </c>
      <c r="AL923" s="101">
        <f t="array" ref="AL923">IF($AI923,QUARTILE(IF(G2SelectionMask="x",IF(INDEX(RawDataRefData,$E923,0)&gt;0,INDEX(RawDataRefData,$E923,0)),""),3),"")</f>
        <v>4</v>
      </c>
      <c r="AM923" s="101">
        <f t="array" ref="AM923">IF($AI923,MIN(IF(G2SelectionMask="x",IF(INDEX(RawDataRefData,$E923,0)&gt;0,INDEX(RawDataRefData,$E923,0)),"")),"")</f>
        <v>1</v>
      </c>
      <c r="AN923" s="101">
        <f t="array" ref="AN923">IF($AI923,MAX(IF(G2SelectionMask="x",IF(INDEX(RawDataRefData,$E923,0)&gt;0,INDEX(RawDataRefData,$E923,0)),"")),"")</f>
        <v>4</v>
      </c>
      <c r="AO923" s="101">
        <f t="shared" si="350"/>
        <v>3.1818181818181817</v>
      </c>
      <c r="AP923" s="101">
        <f t="array" ref="AP923">IF($AI923,STDEVA(IF(G2SelectionMask="x",IF(INDEX(RawDataRefData,$E923,0)&gt;0,INDEX(RawDataRefData,$E923,0)),"")),"")</f>
        <v>1.2504544628399563</v>
      </c>
      <c r="AQ923" s="100" t="b">
        <f t="shared" si="351"/>
        <v>0</v>
      </c>
      <c r="AR923" s="100" t="str">
        <f t="array" ref="AR923">IF($AQ923,MEDIAN(IF(G3SelectionMask="x",IF(INDEX(RawDataRefData,$E923,0)&gt;0,INDEX(RawDataRefData,$E923,0)),"")),"")</f>
        <v/>
      </c>
      <c r="AS923" s="100" t="str">
        <f t="array" ref="AS923">IF($AQ923,QUARTILE(IF(G3SelectionMask="x",IF(INDEX(RawDataRefData,$E923,0)&gt;0,INDEX(RawDataRefData,$E923,0)),""),1),"")</f>
        <v/>
      </c>
      <c r="AT923" s="100" t="str">
        <f t="array" ref="AT923">IF($AQ923,QUARTILE(IF(G3SelectionMask="x",IF(INDEX(RawDataRefData,$E923,0)&gt;0,INDEX(RawDataRefData,$E923,0)),""),3),"")</f>
        <v/>
      </c>
      <c r="AU923" s="100" t="str">
        <f t="array" ref="AU923">IF($AQ923,MIN(IF(G3SelectionMask="x",IF(INDEX(RawDataRefData,$E923,0)&gt;0,INDEX(RawDataRefData,$E923,0)),"")),"")</f>
        <v/>
      </c>
      <c r="AV923" s="100" t="str">
        <f t="array" ref="AV923">IF($AQ923,MAX(IF(G3SelectionMask="x",IF(INDEX(RawDataRefData,$E923,0)&gt;0,INDEX(RawDataRefData,$E923,0)),"")),"")</f>
        <v/>
      </c>
      <c r="AW923" s="100" t="str">
        <f t="shared" si="352"/>
        <v/>
      </c>
      <c r="AX923" s="100" t="str">
        <f t="array" ref="AX923">IF($AQ923,STDEVA(IF(G3SelectionMask="x",IF(INDEX(RawDataRefData,$E923,0)&gt;0,INDEX(RawDataRefData,$E923,0)),"")),"")</f>
        <v/>
      </c>
      <c r="AY923" s="101" t="b">
        <f t="shared" si="353"/>
        <v>0</v>
      </c>
      <c r="AZ923" s="101" t="str">
        <f t="array" ref="AZ923">IF($AY923,MEDIAN(IF(G4SelectionMask="x",IF(INDEX(RawDataRefData,$E923,0)&gt;0,INDEX(RawDataRefData,$E923,0)),"")),"")</f>
        <v/>
      </c>
      <c r="BA923" s="101" t="str">
        <f t="array" ref="BA923">IF($AY923,QUARTILE(IF(G4SelectionMask="x",IF(INDEX(RawDataRefData,$E923,0)&gt;0,INDEX(RawDataRefData,$E923,0)),""),1),"")</f>
        <v/>
      </c>
      <c r="BB923" s="101" t="str">
        <f t="array" ref="BB923">IF($AY923,QUARTILE(IF(G4SelectionMask="x",IF(INDEX(RawDataRefData,$E923,0)&gt;0,INDEX(RawDataRefData,$E923,0)),""),3),"")</f>
        <v/>
      </c>
      <c r="BC923" s="101" t="str">
        <f t="array" ref="BC923">IF($AY923,MIN(IF(G4SelectionMask="x",IF(INDEX(RawDataRefData,$E923,0)&gt;0,INDEX(RawDataRefData,$E923,0)),"")),"")</f>
        <v/>
      </c>
      <c r="BD923" s="101" t="str">
        <f t="array" ref="BD923">IF($AY923,MAX(IF(G4SelectionMask="x",IF(INDEX(RawDataRefData,$E923,0)&gt;0,INDEX(RawDataRefData,$E923,0)),"")),"")</f>
        <v/>
      </c>
      <c r="BE923" s="101" t="str">
        <f t="shared" si="354"/>
        <v/>
      </c>
      <c r="BF923" s="101" t="str">
        <f t="array" ref="BF923">IF($AY923,STDEVA(IF(G4SelectionMask="x",IF(INDEX(RawDataRefData,$E923,0)&gt;0,INDEX(RawDataRefData,$E923,0)),"")),"")</f>
        <v/>
      </c>
      <c r="BG923" s="100" t="b">
        <f t="shared" si="355"/>
        <v>0</v>
      </c>
      <c r="BH923" s="100" t="str">
        <f t="array" ref="BH923">IF($BG923,MEDIAN(IF(G5SelectionMask="x",IF(INDEX(RawDataRefData,$E923,0)&gt;0,INDEX(RawDataRefData,$E923,0)),"")),"")</f>
        <v/>
      </c>
      <c r="BI923" s="100" t="str">
        <f t="array" ref="BI923">IF($BG923,QUARTILE(IF(G5SelectionMask="x",IF(INDEX(RawDataRefData,$E923,0)&gt;0,INDEX(RawDataRefData,$E923,0)),""),1),"")</f>
        <v/>
      </c>
      <c r="BJ923" s="100" t="str">
        <f t="array" ref="BJ923">IF($BG923,QUARTILE(IF(G5SelectionMask="x",IF(INDEX(RawDataRefData,$E923,0)&gt;0,INDEX(RawDataRefData,$E923,0)),""),3),"")</f>
        <v/>
      </c>
      <c r="BK923" s="100" t="str">
        <f t="array" ref="BK923">IF($BG923,MIN(IF(G5SelectionMask="x",IF(INDEX(RawDataRefData,$E923,0)&gt;0,INDEX(RawDataRefData,$E923,0)),"")),"")</f>
        <v/>
      </c>
      <c r="BL923" s="100" t="str">
        <f t="array" ref="BL923">IF($BG923,MAX(IF(G5SelectionMask="x",IF(INDEX(RawDataRefData,$E923,0)&gt;0,INDEX(RawDataRefData,$E923,0)),"")),"")</f>
        <v/>
      </c>
      <c r="BM923" s="100" t="str">
        <f t="shared" si="356"/>
        <v/>
      </c>
      <c r="BN923" s="103" t="str">
        <f t="array" ref="BN923">IF($BG923,STDEVA(IF(G5SelectionMask="x",IF(INDEX(RawDataRefData,$E923,0)&gt;0,INDEX(RawDataRefData,$E923,0)),"")),"")</f>
        <v/>
      </c>
      <c r="BO923" s="104"/>
      <c r="BP923" s="105">
        <v>1</v>
      </c>
      <c r="BQ923" s="105">
        <v>1</v>
      </c>
      <c r="BR923" s="105">
        <v>4</v>
      </c>
      <c r="BS923" s="105">
        <v>3</v>
      </c>
      <c r="BT923" s="105">
        <v>4</v>
      </c>
      <c r="BU923" s="105">
        <v>4</v>
      </c>
      <c r="BV923" s="105">
        <v>2</v>
      </c>
      <c r="BW923" s="105">
        <v>4</v>
      </c>
      <c r="BX923" s="105">
        <v>4</v>
      </c>
      <c r="BY923" s="105">
        <v>4</v>
      </c>
      <c r="BZ923" s="105">
        <v>4</v>
      </c>
      <c r="CA923" s="105">
        <v>4</v>
      </c>
      <c r="CB923" s="105">
        <v>3</v>
      </c>
      <c r="CC923" s="105">
        <v>1</v>
      </c>
      <c r="CD923" s="105">
        <v>2</v>
      </c>
    </row>
    <row r="924" spans="1:82" x14ac:dyDescent="0.2">
      <c r="A924" s="33">
        <f t="shared" si="264"/>
        <v>0</v>
      </c>
      <c r="B924" s="218"/>
      <c r="C924" s="215"/>
      <c r="D924" s="224"/>
      <c r="E924" s="72">
        <f t="shared" si="349"/>
        <v>915</v>
      </c>
      <c r="F924" s="9" t="s">
        <v>1167</v>
      </c>
      <c r="H924" s="9" t="s">
        <v>1214</v>
      </c>
      <c r="I924" s="9" t="s">
        <v>342</v>
      </c>
      <c r="J924" s="9" t="s">
        <v>1862</v>
      </c>
      <c r="K924" s="100">
        <f t="shared" si="334"/>
        <v>3</v>
      </c>
      <c r="L924" s="100"/>
      <c r="M924" s="100"/>
      <c r="N924" s="100"/>
      <c r="O924" s="100"/>
      <c r="P924" s="101">
        <f t="shared" si="335"/>
        <v>4</v>
      </c>
      <c r="Q924" s="102">
        <f t="shared" si="336"/>
        <v>2</v>
      </c>
      <c r="R924" s="102">
        <f t="shared" si="337"/>
        <v>1</v>
      </c>
      <c r="S924" s="102">
        <f t="shared" si="338"/>
        <v>1</v>
      </c>
      <c r="T924" s="102">
        <f t="shared" si="339"/>
        <v>1</v>
      </c>
      <c r="U924" s="102">
        <f t="shared" si="340"/>
        <v>2</v>
      </c>
      <c r="V924" s="102">
        <f t="shared" si="341"/>
        <v>4</v>
      </c>
      <c r="W924" s="102">
        <f t="shared" si="342"/>
        <v>3</v>
      </c>
      <c r="X924" s="102">
        <f t="shared" si="343"/>
        <v>3</v>
      </c>
      <c r="Y924" s="102">
        <f t="shared" si="344"/>
        <v>3</v>
      </c>
      <c r="Z924" s="102">
        <f t="shared" si="345"/>
        <v>4</v>
      </c>
      <c r="AA924" s="100" t="b">
        <f t="shared" si="346"/>
        <v>1</v>
      </c>
      <c r="AB924" s="100">
        <f t="array" ref="AB924">IF($AA924,MEDIAN(IF(G1SelectionMask="x",IF(INDEX(RawDataRefData,$E924,0)&gt;0,INDEX(RawDataRefData,$E924,0)),"")),"")</f>
        <v>3</v>
      </c>
      <c r="AC924" s="100">
        <f t="array" ref="AC924">IF($AA924,QUARTILE(IF(G1SelectionMask="x",IF(INDEX(RawDataRefData,$E924,0)&gt;0,INDEX(RawDataRefData,$E924,0)),""),1),"")</f>
        <v>1.5</v>
      </c>
      <c r="AD924" s="100">
        <f t="array" ref="AD924">IF($AA924,QUARTILE(IF(G1SelectionMask="x",IF(INDEX(RawDataRefData,$E924,0)&gt;0,INDEX(RawDataRefData,$E924,0)),""),3),"")</f>
        <v>3.5</v>
      </c>
      <c r="AE924" s="100">
        <f t="array" ref="AE924">IF($AA924,MIN(IF(G1SelectionMask="x",IF(INDEX(RawDataRefData,$E924,0)&gt;0,INDEX(RawDataRefData,$E924,0)),"")),"")</f>
        <v>1</v>
      </c>
      <c r="AF924" s="100">
        <f t="array" ref="AF924">IF($AA924,MAX(IF(G1SelectionMask="x",IF(INDEX(RawDataRefData,$E924,0)&gt;0,INDEX(RawDataRefData,$E924,0)),"")),"")</f>
        <v>4</v>
      </c>
      <c r="AG924" s="100">
        <f t="shared" si="347"/>
        <v>2.5454545454545454</v>
      </c>
      <c r="AH924" s="100">
        <f t="array" ref="AH924">IF($AA924,STDEVA(IF(G1SelectionMask="x",IF(INDEX(RawDataRefData,$E924,0)&gt;0,INDEX(RawDataRefData,$E924,0)),"")),"")</f>
        <v>1.213559752433836</v>
      </c>
      <c r="AI924" s="101" t="b">
        <f t="shared" si="348"/>
        <v>1</v>
      </c>
      <c r="AJ924" s="101">
        <f t="array" ref="AJ924">IF($AI924,MEDIAN(IF(G2SelectionMask="x",IF(INDEX(RawDataRefData,$E924,0)&gt;0,INDEX(RawDataRefData,$E924,0)),"")),"")</f>
        <v>3</v>
      </c>
      <c r="AK924" s="101">
        <f t="array" ref="AK924">IF($AI924,QUARTILE(IF(G2SelectionMask="x",IF(INDEX(RawDataRefData,$E924,0)&gt;0,INDEX(RawDataRefData,$E924,0)),""),1),"")</f>
        <v>1.5</v>
      </c>
      <c r="AL924" s="101">
        <f t="array" ref="AL924">IF($AI924,QUARTILE(IF(G2SelectionMask="x",IF(INDEX(RawDataRefData,$E924,0)&gt;0,INDEX(RawDataRefData,$E924,0)),""),3),"")</f>
        <v>3.5</v>
      </c>
      <c r="AM924" s="101">
        <f t="array" ref="AM924">IF($AI924,MIN(IF(G2SelectionMask="x",IF(INDEX(RawDataRefData,$E924,0)&gt;0,INDEX(RawDataRefData,$E924,0)),"")),"")</f>
        <v>1</v>
      </c>
      <c r="AN924" s="101">
        <f t="array" ref="AN924">IF($AI924,MAX(IF(G2SelectionMask="x",IF(INDEX(RawDataRefData,$E924,0)&gt;0,INDEX(RawDataRefData,$E924,0)),"")),"")</f>
        <v>4</v>
      </c>
      <c r="AO924" s="101">
        <f t="shared" si="350"/>
        <v>2.6363636363636362</v>
      </c>
      <c r="AP924" s="101">
        <f t="array" ref="AP924">IF($AI924,STDEVA(IF(G2SelectionMask="x",IF(INDEX(RawDataRefData,$E924,0)&gt;0,INDEX(RawDataRefData,$E924,0)),"")),"")</f>
        <v>1.2060453783110545</v>
      </c>
      <c r="AQ924" s="100" t="b">
        <f t="shared" si="351"/>
        <v>0</v>
      </c>
      <c r="AR924" s="100" t="str">
        <f t="array" ref="AR924">IF($AQ924,MEDIAN(IF(G3SelectionMask="x",IF(INDEX(RawDataRefData,$E924,0)&gt;0,INDEX(RawDataRefData,$E924,0)),"")),"")</f>
        <v/>
      </c>
      <c r="AS924" s="100" t="str">
        <f t="array" ref="AS924">IF($AQ924,QUARTILE(IF(G3SelectionMask="x",IF(INDEX(RawDataRefData,$E924,0)&gt;0,INDEX(RawDataRefData,$E924,0)),""),1),"")</f>
        <v/>
      </c>
      <c r="AT924" s="100" t="str">
        <f t="array" ref="AT924">IF($AQ924,QUARTILE(IF(G3SelectionMask="x",IF(INDEX(RawDataRefData,$E924,0)&gt;0,INDEX(RawDataRefData,$E924,0)),""),3),"")</f>
        <v/>
      </c>
      <c r="AU924" s="100" t="str">
        <f t="array" ref="AU924">IF($AQ924,MIN(IF(G3SelectionMask="x",IF(INDEX(RawDataRefData,$E924,0)&gt;0,INDEX(RawDataRefData,$E924,0)),"")),"")</f>
        <v/>
      </c>
      <c r="AV924" s="100" t="str">
        <f t="array" ref="AV924">IF($AQ924,MAX(IF(G3SelectionMask="x",IF(INDEX(RawDataRefData,$E924,0)&gt;0,INDEX(RawDataRefData,$E924,0)),"")),"")</f>
        <v/>
      </c>
      <c r="AW924" s="100" t="str">
        <f t="shared" si="352"/>
        <v/>
      </c>
      <c r="AX924" s="100" t="str">
        <f t="array" ref="AX924">IF($AQ924,STDEVA(IF(G3SelectionMask="x",IF(INDEX(RawDataRefData,$E924,0)&gt;0,INDEX(RawDataRefData,$E924,0)),"")),"")</f>
        <v/>
      </c>
      <c r="AY924" s="101" t="b">
        <f t="shared" si="353"/>
        <v>0</v>
      </c>
      <c r="AZ924" s="101" t="str">
        <f t="array" ref="AZ924">IF($AY924,MEDIAN(IF(G4SelectionMask="x",IF(INDEX(RawDataRefData,$E924,0)&gt;0,INDEX(RawDataRefData,$E924,0)),"")),"")</f>
        <v/>
      </c>
      <c r="BA924" s="101" t="str">
        <f t="array" ref="BA924">IF($AY924,QUARTILE(IF(G4SelectionMask="x",IF(INDEX(RawDataRefData,$E924,0)&gt;0,INDEX(RawDataRefData,$E924,0)),""),1),"")</f>
        <v/>
      </c>
      <c r="BB924" s="101" t="str">
        <f t="array" ref="BB924">IF($AY924,QUARTILE(IF(G4SelectionMask="x",IF(INDEX(RawDataRefData,$E924,0)&gt;0,INDEX(RawDataRefData,$E924,0)),""),3),"")</f>
        <v/>
      </c>
      <c r="BC924" s="101" t="str">
        <f t="array" ref="BC924">IF($AY924,MIN(IF(G4SelectionMask="x",IF(INDEX(RawDataRefData,$E924,0)&gt;0,INDEX(RawDataRefData,$E924,0)),"")),"")</f>
        <v/>
      </c>
      <c r="BD924" s="101" t="str">
        <f t="array" ref="BD924">IF($AY924,MAX(IF(G4SelectionMask="x",IF(INDEX(RawDataRefData,$E924,0)&gt;0,INDEX(RawDataRefData,$E924,0)),"")),"")</f>
        <v/>
      </c>
      <c r="BE924" s="101" t="str">
        <f t="shared" si="354"/>
        <v/>
      </c>
      <c r="BF924" s="101" t="str">
        <f t="array" ref="BF924">IF($AY924,STDEVA(IF(G4SelectionMask="x",IF(INDEX(RawDataRefData,$E924,0)&gt;0,INDEX(RawDataRefData,$E924,0)),"")),"")</f>
        <v/>
      </c>
      <c r="BG924" s="100" t="b">
        <f t="shared" si="355"/>
        <v>0</v>
      </c>
      <c r="BH924" s="100" t="str">
        <f t="array" ref="BH924">IF($BG924,MEDIAN(IF(G5SelectionMask="x",IF(INDEX(RawDataRefData,$E924,0)&gt;0,INDEX(RawDataRefData,$E924,0)),"")),"")</f>
        <v/>
      </c>
      <c r="BI924" s="100" t="str">
        <f t="array" ref="BI924">IF($BG924,QUARTILE(IF(G5SelectionMask="x",IF(INDEX(RawDataRefData,$E924,0)&gt;0,INDEX(RawDataRefData,$E924,0)),""),1),"")</f>
        <v/>
      </c>
      <c r="BJ924" s="100" t="str">
        <f t="array" ref="BJ924">IF($BG924,QUARTILE(IF(G5SelectionMask="x",IF(INDEX(RawDataRefData,$E924,0)&gt;0,INDEX(RawDataRefData,$E924,0)),""),3),"")</f>
        <v/>
      </c>
      <c r="BK924" s="100" t="str">
        <f t="array" ref="BK924">IF($BG924,MIN(IF(G5SelectionMask="x",IF(INDEX(RawDataRefData,$E924,0)&gt;0,INDEX(RawDataRefData,$E924,0)),"")),"")</f>
        <v/>
      </c>
      <c r="BL924" s="100" t="str">
        <f t="array" ref="BL924">IF($BG924,MAX(IF(G5SelectionMask="x",IF(INDEX(RawDataRefData,$E924,0)&gt;0,INDEX(RawDataRefData,$E924,0)),"")),"")</f>
        <v/>
      </c>
      <c r="BM924" s="100" t="str">
        <f t="shared" si="356"/>
        <v/>
      </c>
      <c r="BN924" s="103" t="str">
        <f t="array" ref="BN924">IF($BG924,STDEVA(IF(G5SelectionMask="x",IF(INDEX(RawDataRefData,$E924,0)&gt;0,INDEX(RawDataRefData,$E924,0)),"")),"")</f>
        <v/>
      </c>
      <c r="BO924" s="104"/>
      <c r="BP924" s="105">
        <v>3</v>
      </c>
      <c r="BQ924" s="105">
        <v>4</v>
      </c>
      <c r="BR924" s="105">
        <v>2</v>
      </c>
      <c r="BS924" s="105">
        <v>1</v>
      </c>
      <c r="BT924" s="105">
        <v>1</v>
      </c>
      <c r="BU924" s="105">
        <v>1</v>
      </c>
      <c r="BV924" s="105">
        <v>2</v>
      </c>
      <c r="BW924" s="105">
        <v>4</v>
      </c>
      <c r="BX924" s="105">
        <v>3</v>
      </c>
      <c r="BY924" s="105">
        <v>3</v>
      </c>
      <c r="BZ924" s="105">
        <v>3</v>
      </c>
      <c r="CA924" s="105">
        <v>4</v>
      </c>
      <c r="CB924" s="105">
        <v>3</v>
      </c>
      <c r="CC924" s="105">
        <v>3</v>
      </c>
      <c r="CD924" s="105">
        <v>1</v>
      </c>
    </row>
    <row r="925" spans="1:82" x14ac:dyDescent="0.2">
      <c r="A925" s="33">
        <f t="shared" si="264"/>
        <v>0</v>
      </c>
      <c r="B925" s="218"/>
      <c r="C925" s="215"/>
      <c r="D925" s="224"/>
      <c r="E925" s="72">
        <f t="shared" si="349"/>
        <v>916</v>
      </c>
      <c r="F925" s="9" t="s">
        <v>1168</v>
      </c>
      <c r="H925" s="9" t="s">
        <v>1214</v>
      </c>
      <c r="I925" s="9" t="s">
        <v>342</v>
      </c>
      <c r="J925" s="9" t="s">
        <v>1862</v>
      </c>
      <c r="K925" s="100">
        <f t="shared" si="334"/>
        <v>3</v>
      </c>
      <c r="L925" s="100"/>
      <c r="M925" s="100"/>
      <c r="N925" s="100"/>
      <c r="O925" s="100"/>
      <c r="P925" s="101">
        <f t="shared" si="335"/>
        <v>4</v>
      </c>
      <c r="Q925" s="102">
        <f t="shared" si="336"/>
        <v>1</v>
      </c>
      <c r="R925" s="102">
        <f t="shared" si="337"/>
        <v>3</v>
      </c>
      <c r="S925" s="102">
        <f t="shared" si="338"/>
        <v>4</v>
      </c>
      <c r="T925" s="102">
        <f t="shared" si="339"/>
        <v>4</v>
      </c>
      <c r="U925" s="102">
        <f t="shared" si="340"/>
        <v>2</v>
      </c>
      <c r="V925" s="102">
        <f t="shared" si="341"/>
        <v>2</v>
      </c>
      <c r="W925" s="102">
        <f t="shared" si="342"/>
        <v>2</v>
      </c>
      <c r="X925" s="102">
        <f t="shared" si="343"/>
        <v>2</v>
      </c>
      <c r="Y925" s="102">
        <f t="shared" si="344"/>
        <v>4</v>
      </c>
      <c r="Z925" s="102">
        <f t="shared" si="345"/>
        <v>3</v>
      </c>
      <c r="AA925" s="100" t="b">
        <f t="shared" si="346"/>
        <v>1</v>
      </c>
      <c r="AB925" s="100">
        <f t="array" ref="AB925">IF($AA925,MEDIAN(IF(G1SelectionMask="x",IF(INDEX(RawDataRefData,$E925,0)&gt;0,INDEX(RawDataRefData,$E925,0)),"")),"")</f>
        <v>3</v>
      </c>
      <c r="AC925" s="100">
        <f t="array" ref="AC925">IF($AA925,QUARTILE(IF(G1SelectionMask="x",IF(INDEX(RawDataRefData,$E925,0)&gt;0,INDEX(RawDataRefData,$E925,0)),""),1),"")</f>
        <v>2</v>
      </c>
      <c r="AD925" s="100">
        <f t="array" ref="AD925">IF($AA925,QUARTILE(IF(G1SelectionMask="x",IF(INDEX(RawDataRefData,$E925,0)&gt;0,INDEX(RawDataRefData,$E925,0)),""),3),"")</f>
        <v>4</v>
      </c>
      <c r="AE925" s="100">
        <f t="array" ref="AE925">IF($AA925,MIN(IF(G1SelectionMask="x",IF(INDEX(RawDataRefData,$E925,0)&gt;0,INDEX(RawDataRefData,$E925,0)),"")),"")</f>
        <v>1</v>
      </c>
      <c r="AF925" s="100">
        <f t="array" ref="AF925">IF($AA925,MAX(IF(G1SelectionMask="x",IF(INDEX(RawDataRefData,$E925,0)&gt;0,INDEX(RawDataRefData,$E925,0)),"")),"")</f>
        <v>4</v>
      </c>
      <c r="AG925" s="100">
        <f t="shared" si="347"/>
        <v>2.8181818181818183</v>
      </c>
      <c r="AH925" s="100">
        <f t="array" ref="AH925">IF($AA925,STDEVA(IF(G1SelectionMask="x",IF(INDEX(RawDataRefData,$E925,0)&gt;0,INDEX(RawDataRefData,$E925,0)),"")),"")</f>
        <v>1.0787197799411876</v>
      </c>
      <c r="AI925" s="101" t="b">
        <f t="shared" si="348"/>
        <v>1</v>
      </c>
      <c r="AJ925" s="101">
        <f t="array" ref="AJ925">IF($AI925,MEDIAN(IF(G2SelectionMask="x",IF(INDEX(RawDataRefData,$E925,0)&gt;0,INDEX(RawDataRefData,$E925,0)),"")),"")</f>
        <v>3</v>
      </c>
      <c r="AK925" s="101">
        <f t="array" ref="AK925">IF($AI925,QUARTILE(IF(G2SelectionMask="x",IF(INDEX(RawDataRefData,$E925,0)&gt;0,INDEX(RawDataRefData,$E925,0)),""),1),"")</f>
        <v>2</v>
      </c>
      <c r="AL925" s="101">
        <f t="array" ref="AL925">IF($AI925,QUARTILE(IF(G2SelectionMask="x",IF(INDEX(RawDataRefData,$E925,0)&gt;0,INDEX(RawDataRefData,$E925,0)),""),3),"")</f>
        <v>4</v>
      </c>
      <c r="AM925" s="101">
        <f t="array" ref="AM925">IF($AI925,MIN(IF(G2SelectionMask="x",IF(INDEX(RawDataRefData,$E925,0)&gt;0,INDEX(RawDataRefData,$E925,0)),"")),"")</f>
        <v>1</v>
      </c>
      <c r="AN925" s="101">
        <f t="array" ref="AN925">IF($AI925,MAX(IF(G2SelectionMask="x",IF(INDEX(RawDataRefData,$E925,0)&gt;0,INDEX(RawDataRefData,$E925,0)),"")),"")</f>
        <v>4</v>
      </c>
      <c r="AO925" s="101">
        <f t="shared" si="350"/>
        <v>2.8181818181818183</v>
      </c>
      <c r="AP925" s="101">
        <f t="array" ref="AP925">IF($AI925,STDEVA(IF(G2SelectionMask="x",IF(INDEX(RawDataRefData,$E925,0)&gt;0,INDEX(RawDataRefData,$E925,0)),"")),"")</f>
        <v>1.2504544628399563</v>
      </c>
      <c r="AQ925" s="100" t="b">
        <f t="shared" si="351"/>
        <v>0</v>
      </c>
      <c r="AR925" s="100" t="str">
        <f t="array" ref="AR925">IF($AQ925,MEDIAN(IF(G3SelectionMask="x",IF(INDEX(RawDataRefData,$E925,0)&gt;0,INDEX(RawDataRefData,$E925,0)),"")),"")</f>
        <v/>
      </c>
      <c r="AS925" s="100" t="str">
        <f t="array" ref="AS925">IF($AQ925,QUARTILE(IF(G3SelectionMask="x",IF(INDEX(RawDataRefData,$E925,0)&gt;0,INDEX(RawDataRefData,$E925,0)),""),1),"")</f>
        <v/>
      </c>
      <c r="AT925" s="100" t="str">
        <f t="array" ref="AT925">IF($AQ925,QUARTILE(IF(G3SelectionMask="x",IF(INDEX(RawDataRefData,$E925,0)&gt;0,INDEX(RawDataRefData,$E925,0)),""),3),"")</f>
        <v/>
      </c>
      <c r="AU925" s="100" t="str">
        <f t="array" ref="AU925">IF($AQ925,MIN(IF(G3SelectionMask="x",IF(INDEX(RawDataRefData,$E925,0)&gt;0,INDEX(RawDataRefData,$E925,0)),"")),"")</f>
        <v/>
      </c>
      <c r="AV925" s="100" t="str">
        <f t="array" ref="AV925">IF($AQ925,MAX(IF(G3SelectionMask="x",IF(INDEX(RawDataRefData,$E925,0)&gt;0,INDEX(RawDataRefData,$E925,0)),"")),"")</f>
        <v/>
      </c>
      <c r="AW925" s="100" t="str">
        <f t="shared" si="352"/>
        <v/>
      </c>
      <c r="AX925" s="100" t="str">
        <f t="array" ref="AX925">IF($AQ925,STDEVA(IF(G3SelectionMask="x",IF(INDEX(RawDataRefData,$E925,0)&gt;0,INDEX(RawDataRefData,$E925,0)),"")),"")</f>
        <v/>
      </c>
      <c r="AY925" s="101" t="b">
        <f t="shared" si="353"/>
        <v>0</v>
      </c>
      <c r="AZ925" s="101" t="str">
        <f t="array" ref="AZ925">IF($AY925,MEDIAN(IF(G4SelectionMask="x",IF(INDEX(RawDataRefData,$E925,0)&gt;0,INDEX(RawDataRefData,$E925,0)),"")),"")</f>
        <v/>
      </c>
      <c r="BA925" s="101" t="str">
        <f t="array" ref="BA925">IF($AY925,QUARTILE(IF(G4SelectionMask="x",IF(INDEX(RawDataRefData,$E925,0)&gt;0,INDEX(RawDataRefData,$E925,0)),""),1),"")</f>
        <v/>
      </c>
      <c r="BB925" s="101" t="str">
        <f t="array" ref="BB925">IF($AY925,QUARTILE(IF(G4SelectionMask="x",IF(INDEX(RawDataRefData,$E925,0)&gt;0,INDEX(RawDataRefData,$E925,0)),""),3),"")</f>
        <v/>
      </c>
      <c r="BC925" s="101" t="str">
        <f t="array" ref="BC925">IF($AY925,MIN(IF(G4SelectionMask="x",IF(INDEX(RawDataRefData,$E925,0)&gt;0,INDEX(RawDataRefData,$E925,0)),"")),"")</f>
        <v/>
      </c>
      <c r="BD925" s="101" t="str">
        <f t="array" ref="BD925">IF($AY925,MAX(IF(G4SelectionMask="x",IF(INDEX(RawDataRefData,$E925,0)&gt;0,INDEX(RawDataRefData,$E925,0)),"")),"")</f>
        <v/>
      </c>
      <c r="BE925" s="101" t="str">
        <f t="shared" si="354"/>
        <v/>
      </c>
      <c r="BF925" s="101" t="str">
        <f t="array" ref="BF925">IF($AY925,STDEVA(IF(G4SelectionMask="x",IF(INDEX(RawDataRefData,$E925,0)&gt;0,INDEX(RawDataRefData,$E925,0)),"")),"")</f>
        <v/>
      </c>
      <c r="BG925" s="100" t="b">
        <f t="shared" si="355"/>
        <v>0</v>
      </c>
      <c r="BH925" s="100" t="str">
        <f t="array" ref="BH925">IF($BG925,MEDIAN(IF(G5SelectionMask="x",IF(INDEX(RawDataRefData,$E925,0)&gt;0,INDEX(RawDataRefData,$E925,0)),"")),"")</f>
        <v/>
      </c>
      <c r="BI925" s="100" t="str">
        <f t="array" ref="BI925">IF($BG925,QUARTILE(IF(G5SelectionMask="x",IF(INDEX(RawDataRefData,$E925,0)&gt;0,INDEX(RawDataRefData,$E925,0)),""),1),"")</f>
        <v/>
      </c>
      <c r="BJ925" s="100" t="str">
        <f t="array" ref="BJ925">IF($BG925,QUARTILE(IF(G5SelectionMask="x",IF(INDEX(RawDataRefData,$E925,0)&gt;0,INDEX(RawDataRefData,$E925,0)),""),3),"")</f>
        <v/>
      </c>
      <c r="BK925" s="100" t="str">
        <f t="array" ref="BK925">IF($BG925,MIN(IF(G5SelectionMask="x",IF(INDEX(RawDataRefData,$E925,0)&gt;0,INDEX(RawDataRefData,$E925,0)),"")),"")</f>
        <v/>
      </c>
      <c r="BL925" s="100" t="str">
        <f t="array" ref="BL925">IF($BG925,MAX(IF(G5SelectionMask="x",IF(INDEX(RawDataRefData,$E925,0)&gt;0,INDEX(RawDataRefData,$E925,0)),"")),"")</f>
        <v/>
      </c>
      <c r="BM925" s="100" t="str">
        <f t="shared" si="356"/>
        <v/>
      </c>
      <c r="BN925" s="103" t="str">
        <f t="array" ref="BN925">IF($BG925,STDEVA(IF(G5SelectionMask="x",IF(INDEX(RawDataRefData,$E925,0)&gt;0,INDEX(RawDataRefData,$E925,0)),"")),"")</f>
        <v/>
      </c>
      <c r="BO925" s="104"/>
      <c r="BP925" s="105">
        <v>3</v>
      </c>
      <c r="BQ925" s="105">
        <v>4</v>
      </c>
      <c r="BR925" s="105">
        <v>1</v>
      </c>
      <c r="BS925" s="105">
        <v>3</v>
      </c>
      <c r="BT925" s="105">
        <v>4</v>
      </c>
      <c r="BU925" s="105">
        <v>4</v>
      </c>
      <c r="BV925" s="105">
        <v>2</v>
      </c>
      <c r="BW925" s="105">
        <v>2</v>
      </c>
      <c r="BX925" s="105">
        <v>2</v>
      </c>
      <c r="BY925" s="105">
        <v>2</v>
      </c>
      <c r="BZ925" s="105">
        <v>4</v>
      </c>
      <c r="CA925" s="105">
        <v>3</v>
      </c>
      <c r="CB925" s="105">
        <v>4</v>
      </c>
      <c r="CC925" s="105">
        <v>1</v>
      </c>
      <c r="CD925" s="105">
        <v>2</v>
      </c>
    </row>
    <row r="926" spans="1:82" x14ac:dyDescent="0.2">
      <c r="A926" s="33">
        <f t="shared" si="264"/>
        <v>0</v>
      </c>
      <c r="B926" s="218"/>
      <c r="C926" s="215"/>
      <c r="D926" s="224"/>
      <c r="E926" s="72">
        <f t="shared" si="349"/>
        <v>917</v>
      </c>
      <c r="F926" s="9" t="s">
        <v>1169</v>
      </c>
      <c r="H926" s="9" t="s">
        <v>1214</v>
      </c>
      <c r="I926" s="9" t="s">
        <v>342</v>
      </c>
      <c r="J926" s="9" t="s">
        <v>1862</v>
      </c>
      <c r="K926" s="100">
        <f t="shared" si="334"/>
        <v>1</v>
      </c>
      <c r="L926" s="100"/>
      <c r="M926" s="100"/>
      <c r="N926" s="100"/>
      <c r="O926" s="100"/>
      <c r="P926" s="101">
        <f t="shared" si="335"/>
        <v>3</v>
      </c>
      <c r="Q926" s="102">
        <f t="shared" si="336"/>
        <v>2</v>
      </c>
      <c r="R926" s="102">
        <f t="shared" si="337"/>
        <v>3</v>
      </c>
      <c r="S926" s="102">
        <f t="shared" si="338"/>
        <v>4</v>
      </c>
      <c r="T926" s="102">
        <f t="shared" si="339"/>
        <v>4</v>
      </c>
      <c r="U926" s="102">
        <f t="shared" si="340"/>
        <v>4</v>
      </c>
      <c r="V926" s="102">
        <f t="shared" si="341"/>
        <v>2</v>
      </c>
      <c r="W926" s="102">
        <f t="shared" si="342"/>
        <v>1</v>
      </c>
      <c r="X926" s="102">
        <f t="shared" si="343"/>
        <v>2</v>
      </c>
      <c r="Y926" s="102">
        <f t="shared" si="344"/>
        <v>3</v>
      </c>
      <c r="Z926" s="102">
        <f t="shared" si="345"/>
        <v>4</v>
      </c>
      <c r="AA926" s="100" t="b">
        <f t="shared" si="346"/>
        <v>1</v>
      </c>
      <c r="AB926" s="100">
        <f t="array" ref="AB926">IF($AA926,MEDIAN(IF(G1SelectionMask="x",IF(INDEX(RawDataRefData,$E926,0)&gt;0,INDEX(RawDataRefData,$E926,0)),"")),"")</f>
        <v>3</v>
      </c>
      <c r="AC926" s="100">
        <f t="array" ref="AC926">IF($AA926,QUARTILE(IF(G1SelectionMask="x",IF(INDEX(RawDataRefData,$E926,0)&gt;0,INDEX(RawDataRefData,$E926,0)),""),1),"")</f>
        <v>2</v>
      </c>
      <c r="AD926" s="100">
        <f t="array" ref="AD926">IF($AA926,QUARTILE(IF(G1SelectionMask="x",IF(INDEX(RawDataRefData,$E926,0)&gt;0,INDEX(RawDataRefData,$E926,0)),""),3),"")</f>
        <v>4</v>
      </c>
      <c r="AE926" s="100">
        <f t="array" ref="AE926">IF($AA926,MIN(IF(G1SelectionMask="x",IF(INDEX(RawDataRefData,$E926,0)&gt;0,INDEX(RawDataRefData,$E926,0)),"")),"")</f>
        <v>1</v>
      </c>
      <c r="AF926" s="100">
        <f t="array" ref="AF926">IF($AA926,MAX(IF(G1SelectionMask="x",IF(INDEX(RawDataRefData,$E926,0)&gt;0,INDEX(RawDataRefData,$E926,0)),"")),"")</f>
        <v>4</v>
      </c>
      <c r="AG926" s="100">
        <f t="shared" si="347"/>
        <v>2.9090909090909092</v>
      </c>
      <c r="AH926" s="100">
        <f t="array" ref="AH926">IF($AA926,STDEVA(IF(G1SelectionMask="x",IF(INDEX(RawDataRefData,$E926,0)&gt;0,INDEX(RawDataRefData,$E926,0)),"")),"")</f>
        <v>1.0444659357341868</v>
      </c>
      <c r="AI926" s="101" t="b">
        <f t="shared" si="348"/>
        <v>1</v>
      </c>
      <c r="AJ926" s="101">
        <f t="array" ref="AJ926">IF($AI926,MEDIAN(IF(G2SelectionMask="x",IF(INDEX(RawDataRefData,$E926,0)&gt;0,INDEX(RawDataRefData,$E926,0)),"")),"")</f>
        <v>2</v>
      </c>
      <c r="AK926" s="101">
        <f t="array" ref="AK926">IF($AI926,QUARTILE(IF(G2SelectionMask="x",IF(INDEX(RawDataRefData,$E926,0)&gt;0,INDEX(RawDataRefData,$E926,0)),""),1),"")</f>
        <v>2</v>
      </c>
      <c r="AL926" s="101">
        <f t="array" ref="AL926">IF($AI926,QUARTILE(IF(G2SelectionMask="x",IF(INDEX(RawDataRefData,$E926,0)&gt;0,INDEX(RawDataRefData,$E926,0)),""),3),"")</f>
        <v>3.5</v>
      </c>
      <c r="AM926" s="101">
        <f t="array" ref="AM926">IF($AI926,MIN(IF(G2SelectionMask="x",IF(INDEX(RawDataRefData,$E926,0)&gt;0,INDEX(RawDataRefData,$E926,0)),"")),"")</f>
        <v>1</v>
      </c>
      <c r="AN926" s="101">
        <f t="array" ref="AN926">IF($AI926,MAX(IF(G2SelectionMask="x",IF(INDEX(RawDataRefData,$E926,0)&gt;0,INDEX(RawDataRefData,$E926,0)),"")),"")</f>
        <v>4</v>
      </c>
      <c r="AO926" s="101">
        <f t="shared" si="350"/>
        <v>2.5454545454545454</v>
      </c>
      <c r="AP926" s="101">
        <f t="array" ref="AP926">IF($AI926,STDEVA(IF(G2SelectionMask="x",IF(INDEX(RawDataRefData,$E926,0)&gt;0,INDEX(RawDataRefData,$E926,0)),"")),"")</f>
        <v>1.1281521496355327</v>
      </c>
      <c r="AQ926" s="100" t="b">
        <f t="shared" si="351"/>
        <v>0</v>
      </c>
      <c r="AR926" s="100" t="str">
        <f t="array" ref="AR926">IF($AQ926,MEDIAN(IF(G3SelectionMask="x",IF(INDEX(RawDataRefData,$E926,0)&gt;0,INDEX(RawDataRefData,$E926,0)),"")),"")</f>
        <v/>
      </c>
      <c r="AS926" s="100" t="str">
        <f t="array" ref="AS926">IF($AQ926,QUARTILE(IF(G3SelectionMask="x",IF(INDEX(RawDataRefData,$E926,0)&gt;0,INDEX(RawDataRefData,$E926,0)),""),1),"")</f>
        <v/>
      </c>
      <c r="AT926" s="100" t="str">
        <f t="array" ref="AT926">IF($AQ926,QUARTILE(IF(G3SelectionMask="x",IF(INDEX(RawDataRefData,$E926,0)&gt;0,INDEX(RawDataRefData,$E926,0)),""),3),"")</f>
        <v/>
      </c>
      <c r="AU926" s="100" t="str">
        <f t="array" ref="AU926">IF($AQ926,MIN(IF(G3SelectionMask="x",IF(INDEX(RawDataRefData,$E926,0)&gt;0,INDEX(RawDataRefData,$E926,0)),"")),"")</f>
        <v/>
      </c>
      <c r="AV926" s="100" t="str">
        <f t="array" ref="AV926">IF($AQ926,MAX(IF(G3SelectionMask="x",IF(INDEX(RawDataRefData,$E926,0)&gt;0,INDEX(RawDataRefData,$E926,0)),"")),"")</f>
        <v/>
      </c>
      <c r="AW926" s="100" t="str">
        <f t="shared" si="352"/>
        <v/>
      </c>
      <c r="AX926" s="100" t="str">
        <f t="array" ref="AX926">IF($AQ926,STDEVA(IF(G3SelectionMask="x",IF(INDEX(RawDataRefData,$E926,0)&gt;0,INDEX(RawDataRefData,$E926,0)),"")),"")</f>
        <v/>
      </c>
      <c r="AY926" s="101" t="b">
        <f t="shared" si="353"/>
        <v>0</v>
      </c>
      <c r="AZ926" s="101" t="str">
        <f t="array" ref="AZ926">IF($AY926,MEDIAN(IF(G4SelectionMask="x",IF(INDEX(RawDataRefData,$E926,0)&gt;0,INDEX(RawDataRefData,$E926,0)),"")),"")</f>
        <v/>
      </c>
      <c r="BA926" s="101" t="str">
        <f t="array" ref="BA926">IF($AY926,QUARTILE(IF(G4SelectionMask="x",IF(INDEX(RawDataRefData,$E926,0)&gt;0,INDEX(RawDataRefData,$E926,0)),""),1),"")</f>
        <v/>
      </c>
      <c r="BB926" s="101" t="str">
        <f t="array" ref="BB926">IF($AY926,QUARTILE(IF(G4SelectionMask="x",IF(INDEX(RawDataRefData,$E926,0)&gt;0,INDEX(RawDataRefData,$E926,0)),""),3),"")</f>
        <v/>
      </c>
      <c r="BC926" s="101" t="str">
        <f t="array" ref="BC926">IF($AY926,MIN(IF(G4SelectionMask="x",IF(INDEX(RawDataRefData,$E926,0)&gt;0,INDEX(RawDataRefData,$E926,0)),"")),"")</f>
        <v/>
      </c>
      <c r="BD926" s="101" t="str">
        <f t="array" ref="BD926">IF($AY926,MAX(IF(G4SelectionMask="x",IF(INDEX(RawDataRefData,$E926,0)&gt;0,INDEX(RawDataRefData,$E926,0)),"")),"")</f>
        <v/>
      </c>
      <c r="BE926" s="101" t="str">
        <f t="shared" si="354"/>
        <v/>
      </c>
      <c r="BF926" s="101" t="str">
        <f t="array" ref="BF926">IF($AY926,STDEVA(IF(G4SelectionMask="x",IF(INDEX(RawDataRefData,$E926,0)&gt;0,INDEX(RawDataRefData,$E926,0)),"")),"")</f>
        <v/>
      </c>
      <c r="BG926" s="100" t="b">
        <f t="shared" si="355"/>
        <v>0</v>
      </c>
      <c r="BH926" s="100" t="str">
        <f t="array" ref="BH926">IF($BG926,MEDIAN(IF(G5SelectionMask="x",IF(INDEX(RawDataRefData,$E926,0)&gt;0,INDEX(RawDataRefData,$E926,0)),"")),"")</f>
        <v/>
      </c>
      <c r="BI926" s="100" t="str">
        <f t="array" ref="BI926">IF($BG926,QUARTILE(IF(G5SelectionMask="x",IF(INDEX(RawDataRefData,$E926,0)&gt;0,INDEX(RawDataRefData,$E926,0)),""),1),"")</f>
        <v/>
      </c>
      <c r="BJ926" s="100" t="str">
        <f t="array" ref="BJ926">IF($BG926,QUARTILE(IF(G5SelectionMask="x",IF(INDEX(RawDataRefData,$E926,0)&gt;0,INDEX(RawDataRefData,$E926,0)),""),3),"")</f>
        <v/>
      </c>
      <c r="BK926" s="100" t="str">
        <f t="array" ref="BK926">IF($BG926,MIN(IF(G5SelectionMask="x",IF(INDEX(RawDataRefData,$E926,0)&gt;0,INDEX(RawDataRefData,$E926,0)),"")),"")</f>
        <v/>
      </c>
      <c r="BL926" s="100" t="str">
        <f t="array" ref="BL926">IF($BG926,MAX(IF(G5SelectionMask="x",IF(INDEX(RawDataRefData,$E926,0)&gt;0,INDEX(RawDataRefData,$E926,0)),"")),"")</f>
        <v/>
      </c>
      <c r="BM926" s="100" t="str">
        <f t="shared" si="356"/>
        <v/>
      </c>
      <c r="BN926" s="103" t="str">
        <f t="array" ref="BN926">IF($BG926,STDEVA(IF(G5SelectionMask="x",IF(INDEX(RawDataRefData,$E926,0)&gt;0,INDEX(RawDataRefData,$E926,0)),"")),"")</f>
        <v/>
      </c>
      <c r="BO926" s="104"/>
      <c r="BP926" s="105">
        <v>1</v>
      </c>
      <c r="BQ926" s="105">
        <v>3</v>
      </c>
      <c r="BR926" s="105">
        <v>2</v>
      </c>
      <c r="BS926" s="105">
        <v>3</v>
      </c>
      <c r="BT926" s="105">
        <v>4</v>
      </c>
      <c r="BU926" s="105">
        <v>4</v>
      </c>
      <c r="BV926" s="105">
        <v>4</v>
      </c>
      <c r="BW926" s="105">
        <v>2</v>
      </c>
      <c r="BX926" s="105">
        <v>1</v>
      </c>
      <c r="BY926" s="105">
        <v>2</v>
      </c>
      <c r="BZ926" s="105">
        <v>3</v>
      </c>
      <c r="CA926" s="105">
        <v>4</v>
      </c>
      <c r="CB926" s="105">
        <v>2</v>
      </c>
      <c r="CC926" s="105">
        <v>1</v>
      </c>
      <c r="CD926" s="105">
        <v>2</v>
      </c>
    </row>
    <row r="927" spans="1:82" x14ac:dyDescent="0.2">
      <c r="A927" s="33">
        <f t="shared" si="264"/>
        <v>0</v>
      </c>
      <c r="B927" s="218"/>
      <c r="C927" s="215"/>
      <c r="D927" s="224"/>
      <c r="E927" s="72">
        <f t="shared" si="349"/>
        <v>918</v>
      </c>
      <c r="F927" s="9" t="s">
        <v>1170</v>
      </c>
      <c r="H927" s="9" t="s">
        <v>1214</v>
      </c>
      <c r="I927" s="9" t="s">
        <v>342</v>
      </c>
      <c r="J927" s="9" t="s">
        <v>1862</v>
      </c>
      <c r="K927" s="100">
        <f t="shared" si="334"/>
        <v>1</v>
      </c>
      <c r="L927" s="100"/>
      <c r="M927" s="100"/>
      <c r="N927" s="100"/>
      <c r="O927" s="100"/>
      <c r="P927" s="101">
        <f t="shared" si="335"/>
        <v>4</v>
      </c>
      <c r="Q927" s="102">
        <f t="shared" si="336"/>
        <v>3</v>
      </c>
      <c r="R927" s="102">
        <f t="shared" si="337"/>
        <v>4</v>
      </c>
      <c r="S927" s="102">
        <f t="shared" si="338"/>
        <v>3</v>
      </c>
      <c r="T927" s="102">
        <f t="shared" si="339"/>
        <v>4</v>
      </c>
      <c r="U927" s="102">
        <f t="shared" si="340"/>
        <v>2</v>
      </c>
      <c r="V927" s="102">
        <f t="shared" si="341"/>
        <v>4</v>
      </c>
      <c r="W927" s="102">
        <f t="shared" si="342"/>
        <v>3</v>
      </c>
      <c r="X927" s="102">
        <f t="shared" si="343"/>
        <v>3</v>
      </c>
      <c r="Y927" s="102">
        <f t="shared" si="344"/>
        <v>3</v>
      </c>
      <c r="Z927" s="102">
        <f t="shared" si="345"/>
        <v>4</v>
      </c>
      <c r="AA927" s="100" t="b">
        <f t="shared" si="346"/>
        <v>1</v>
      </c>
      <c r="AB927" s="100">
        <f t="array" ref="AB927">IF($AA927,MEDIAN(IF(G1SelectionMask="x",IF(INDEX(RawDataRefData,$E927,0)&gt;0,INDEX(RawDataRefData,$E927,0)),"")),"")</f>
        <v>3</v>
      </c>
      <c r="AC927" s="100">
        <f t="array" ref="AC927">IF($AA927,QUARTILE(IF(G1SelectionMask="x",IF(INDEX(RawDataRefData,$E927,0)&gt;0,INDEX(RawDataRefData,$E927,0)),""),1),"")</f>
        <v>3</v>
      </c>
      <c r="AD927" s="100">
        <f t="array" ref="AD927">IF($AA927,QUARTILE(IF(G1SelectionMask="x",IF(INDEX(RawDataRefData,$E927,0)&gt;0,INDEX(RawDataRefData,$E927,0)),""),3),"")</f>
        <v>4</v>
      </c>
      <c r="AE927" s="100">
        <f t="array" ref="AE927">IF($AA927,MIN(IF(G1SelectionMask="x",IF(INDEX(RawDataRefData,$E927,0)&gt;0,INDEX(RawDataRefData,$E927,0)),"")),"")</f>
        <v>2</v>
      </c>
      <c r="AF927" s="100">
        <f t="array" ref="AF927">IF($AA927,MAX(IF(G1SelectionMask="x",IF(INDEX(RawDataRefData,$E927,0)&gt;0,INDEX(RawDataRefData,$E927,0)),"")),"")</f>
        <v>4</v>
      </c>
      <c r="AG927" s="100">
        <f t="shared" si="347"/>
        <v>3.3636363636363638</v>
      </c>
      <c r="AH927" s="100">
        <f t="array" ref="AH927">IF($AA927,STDEVA(IF(G1SelectionMask="x",IF(INDEX(RawDataRefData,$E927,0)&gt;0,INDEX(RawDataRefData,$E927,0)),"")),"")</f>
        <v>0.67419986246324215</v>
      </c>
      <c r="AI927" s="101" t="b">
        <f t="shared" si="348"/>
        <v>1</v>
      </c>
      <c r="AJ927" s="101">
        <f t="array" ref="AJ927">IF($AI927,MEDIAN(IF(G2SelectionMask="x",IF(INDEX(RawDataRefData,$E927,0)&gt;0,INDEX(RawDataRefData,$E927,0)),"")),"")</f>
        <v>3</v>
      </c>
      <c r="AK927" s="101">
        <f t="array" ref="AK927">IF($AI927,QUARTILE(IF(G2SelectionMask="x",IF(INDEX(RawDataRefData,$E927,0)&gt;0,INDEX(RawDataRefData,$E927,0)),""),1),"")</f>
        <v>3</v>
      </c>
      <c r="AL927" s="101">
        <f t="array" ref="AL927">IF($AI927,QUARTILE(IF(G2SelectionMask="x",IF(INDEX(RawDataRefData,$E927,0)&gt;0,INDEX(RawDataRefData,$E927,0)),""),3),"")</f>
        <v>4</v>
      </c>
      <c r="AM927" s="101">
        <f t="array" ref="AM927">IF($AI927,MIN(IF(G2SelectionMask="x",IF(INDEX(RawDataRefData,$E927,0)&gt;0,INDEX(RawDataRefData,$E927,0)),"")),"")</f>
        <v>1</v>
      </c>
      <c r="AN927" s="101">
        <f t="array" ref="AN927">IF($AI927,MAX(IF(G2SelectionMask="x",IF(INDEX(RawDataRefData,$E927,0)&gt;0,INDEX(RawDataRefData,$E927,0)),"")),"")</f>
        <v>4</v>
      </c>
      <c r="AO927" s="101">
        <f t="shared" si="350"/>
        <v>3.0909090909090908</v>
      </c>
      <c r="AP927" s="101">
        <f t="array" ref="AP927">IF($AI927,STDEVA(IF(G2SelectionMask="x",IF(INDEX(RawDataRefData,$E927,0)&gt;0,INDEX(RawDataRefData,$E927,0)),"")),"")</f>
        <v>1.1361818036340356</v>
      </c>
      <c r="AQ927" s="100" t="b">
        <f t="shared" si="351"/>
        <v>0</v>
      </c>
      <c r="AR927" s="100" t="str">
        <f t="array" ref="AR927">IF($AQ927,MEDIAN(IF(G3SelectionMask="x",IF(INDEX(RawDataRefData,$E927,0)&gt;0,INDEX(RawDataRefData,$E927,0)),"")),"")</f>
        <v/>
      </c>
      <c r="AS927" s="100" t="str">
        <f t="array" ref="AS927">IF($AQ927,QUARTILE(IF(G3SelectionMask="x",IF(INDEX(RawDataRefData,$E927,0)&gt;0,INDEX(RawDataRefData,$E927,0)),""),1),"")</f>
        <v/>
      </c>
      <c r="AT927" s="100" t="str">
        <f t="array" ref="AT927">IF($AQ927,QUARTILE(IF(G3SelectionMask="x",IF(INDEX(RawDataRefData,$E927,0)&gt;0,INDEX(RawDataRefData,$E927,0)),""),3),"")</f>
        <v/>
      </c>
      <c r="AU927" s="100" t="str">
        <f t="array" ref="AU927">IF($AQ927,MIN(IF(G3SelectionMask="x",IF(INDEX(RawDataRefData,$E927,0)&gt;0,INDEX(RawDataRefData,$E927,0)),"")),"")</f>
        <v/>
      </c>
      <c r="AV927" s="100" t="str">
        <f t="array" ref="AV927">IF($AQ927,MAX(IF(G3SelectionMask="x",IF(INDEX(RawDataRefData,$E927,0)&gt;0,INDEX(RawDataRefData,$E927,0)),"")),"")</f>
        <v/>
      </c>
      <c r="AW927" s="100" t="str">
        <f t="shared" si="352"/>
        <v/>
      </c>
      <c r="AX927" s="100" t="str">
        <f t="array" ref="AX927">IF($AQ927,STDEVA(IF(G3SelectionMask="x",IF(INDEX(RawDataRefData,$E927,0)&gt;0,INDEX(RawDataRefData,$E927,0)),"")),"")</f>
        <v/>
      </c>
      <c r="AY927" s="101" t="b">
        <f t="shared" si="353"/>
        <v>0</v>
      </c>
      <c r="AZ927" s="101" t="str">
        <f t="array" ref="AZ927">IF($AY927,MEDIAN(IF(G4SelectionMask="x",IF(INDEX(RawDataRefData,$E927,0)&gt;0,INDEX(RawDataRefData,$E927,0)),"")),"")</f>
        <v/>
      </c>
      <c r="BA927" s="101" t="str">
        <f t="array" ref="BA927">IF($AY927,QUARTILE(IF(G4SelectionMask="x",IF(INDEX(RawDataRefData,$E927,0)&gt;0,INDEX(RawDataRefData,$E927,0)),""),1),"")</f>
        <v/>
      </c>
      <c r="BB927" s="101" t="str">
        <f t="array" ref="BB927">IF($AY927,QUARTILE(IF(G4SelectionMask="x",IF(INDEX(RawDataRefData,$E927,0)&gt;0,INDEX(RawDataRefData,$E927,0)),""),3),"")</f>
        <v/>
      </c>
      <c r="BC927" s="101" t="str">
        <f t="array" ref="BC927">IF($AY927,MIN(IF(G4SelectionMask="x",IF(INDEX(RawDataRefData,$E927,0)&gt;0,INDEX(RawDataRefData,$E927,0)),"")),"")</f>
        <v/>
      </c>
      <c r="BD927" s="101" t="str">
        <f t="array" ref="BD927">IF($AY927,MAX(IF(G4SelectionMask="x",IF(INDEX(RawDataRefData,$E927,0)&gt;0,INDEX(RawDataRefData,$E927,0)),"")),"")</f>
        <v/>
      </c>
      <c r="BE927" s="101" t="str">
        <f t="shared" si="354"/>
        <v/>
      </c>
      <c r="BF927" s="101" t="str">
        <f t="array" ref="BF927">IF($AY927,STDEVA(IF(G4SelectionMask="x",IF(INDEX(RawDataRefData,$E927,0)&gt;0,INDEX(RawDataRefData,$E927,0)),"")),"")</f>
        <v/>
      </c>
      <c r="BG927" s="100" t="b">
        <f t="shared" si="355"/>
        <v>0</v>
      </c>
      <c r="BH927" s="100" t="str">
        <f t="array" ref="BH927">IF($BG927,MEDIAN(IF(G5SelectionMask="x",IF(INDEX(RawDataRefData,$E927,0)&gt;0,INDEX(RawDataRefData,$E927,0)),"")),"")</f>
        <v/>
      </c>
      <c r="BI927" s="100" t="str">
        <f t="array" ref="BI927">IF($BG927,QUARTILE(IF(G5SelectionMask="x",IF(INDEX(RawDataRefData,$E927,0)&gt;0,INDEX(RawDataRefData,$E927,0)),""),1),"")</f>
        <v/>
      </c>
      <c r="BJ927" s="100" t="str">
        <f t="array" ref="BJ927">IF($BG927,QUARTILE(IF(G5SelectionMask="x",IF(INDEX(RawDataRefData,$E927,0)&gt;0,INDEX(RawDataRefData,$E927,0)),""),3),"")</f>
        <v/>
      </c>
      <c r="BK927" s="100" t="str">
        <f t="array" ref="BK927">IF($BG927,MIN(IF(G5SelectionMask="x",IF(INDEX(RawDataRefData,$E927,0)&gt;0,INDEX(RawDataRefData,$E927,0)),"")),"")</f>
        <v/>
      </c>
      <c r="BL927" s="100" t="str">
        <f t="array" ref="BL927">IF($BG927,MAX(IF(G5SelectionMask="x",IF(INDEX(RawDataRefData,$E927,0)&gt;0,INDEX(RawDataRefData,$E927,0)),"")),"")</f>
        <v/>
      </c>
      <c r="BM927" s="100" t="str">
        <f t="shared" si="356"/>
        <v/>
      </c>
      <c r="BN927" s="103" t="str">
        <f t="array" ref="BN927">IF($BG927,STDEVA(IF(G5SelectionMask="x",IF(INDEX(RawDataRefData,$E927,0)&gt;0,INDEX(RawDataRefData,$E927,0)),"")),"")</f>
        <v/>
      </c>
      <c r="BO927" s="104"/>
      <c r="BP927" s="105">
        <v>1</v>
      </c>
      <c r="BQ927" s="105">
        <v>4</v>
      </c>
      <c r="BR927" s="105">
        <v>3</v>
      </c>
      <c r="BS927" s="105">
        <v>4</v>
      </c>
      <c r="BT927" s="105">
        <v>3</v>
      </c>
      <c r="BU927" s="105">
        <v>4</v>
      </c>
      <c r="BV927" s="105">
        <v>2</v>
      </c>
      <c r="BW927" s="105">
        <v>4</v>
      </c>
      <c r="BX927" s="105">
        <v>3</v>
      </c>
      <c r="BY927" s="105">
        <v>3</v>
      </c>
      <c r="BZ927" s="105">
        <v>3</v>
      </c>
      <c r="CA927" s="105">
        <v>4</v>
      </c>
      <c r="CB927" s="105">
        <v>4</v>
      </c>
      <c r="CC927" s="105">
        <v>1</v>
      </c>
      <c r="CD927" s="105">
        <v>1</v>
      </c>
    </row>
    <row r="928" spans="1:82" x14ac:dyDescent="0.2">
      <c r="A928" s="33">
        <f t="shared" si="264"/>
        <v>0</v>
      </c>
      <c r="B928" s="218"/>
      <c r="C928" s="215"/>
      <c r="D928" s="224"/>
      <c r="E928" s="72">
        <f t="shared" si="349"/>
        <v>919</v>
      </c>
      <c r="F928" s="9" t="s">
        <v>1171</v>
      </c>
      <c r="H928" s="9" t="s">
        <v>1214</v>
      </c>
      <c r="I928" s="9" t="s">
        <v>342</v>
      </c>
      <c r="J928" s="9" t="s">
        <v>1862</v>
      </c>
      <c r="K928" s="100">
        <f t="shared" si="334"/>
        <v>1</v>
      </c>
      <c r="L928" s="100"/>
      <c r="M928" s="100"/>
      <c r="N928" s="100"/>
      <c r="O928" s="100"/>
      <c r="P928" s="101">
        <f t="shared" si="335"/>
        <v>2</v>
      </c>
      <c r="Q928" s="102">
        <f t="shared" si="336"/>
        <v>1</v>
      </c>
      <c r="R928" s="102">
        <f t="shared" si="337"/>
        <v>2</v>
      </c>
      <c r="S928" s="102">
        <f t="shared" si="338"/>
        <v>4</v>
      </c>
      <c r="T928" s="102">
        <f t="shared" si="339"/>
        <v>1</v>
      </c>
      <c r="U928" s="102">
        <f t="shared" si="340"/>
        <v>4</v>
      </c>
      <c r="V928" s="102">
        <f t="shared" si="341"/>
        <v>3</v>
      </c>
      <c r="W928" s="102">
        <f t="shared" si="342"/>
        <v>4</v>
      </c>
      <c r="X928" s="102">
        <f t="shared" si="343"/>
        <v>2</v>
      </c>
      <c r="Y928" s="102">
        <f t="shared" si="344"/>
        <v>2</v>
      </c>
      <c r="Z928" s="102">
        <f t="shared" si="345"/>
        <v>1</v>
      </c>
      <c r="AA928" s="100" t="b">
        <f t="shared" si="346"/>
        <v>1</v>
      </c>
      <c r="AB928" s="100">
        <f t="array" ref="AB928">IF($AA928,MEDIAN(IF(G1SelectionMask="x",IF(INDEX(RawDataRefData,$E928,0)&gt;0,INDEX(RawDataRefData,$E928,0)),"")),"")</f>
        <v>2</v>
      </c>
      <c r="AC928" s="100">
        <f t="array" ref="AC928">IF($AA928,QUARTILE(IF(G1SelectionMask="x",IF(INDEX(RawDataRefData,$E928,0)&gt;0,INDEX(RawDataRefData,$E928,0)),""),1),"")</f>
        <v>1.5</v>
      </c>
      <c r="AD928" s="100">
        <f t="array" ref="AD928">IF($AA928,QUARTILE(IF(G1SelectionMask="x",IF(INDEX(RawDataRefData,$E928,0)&gt;0,INDEX(RawDataRefData,$E928,0)),""),3),"")</f>
        <v>3.5</v>
      </c>
      <c r="AE928" s="100">
        <f t="array" ref="AE928">IF($AA928,MIN(IF(G1SelectionMask="x",IF(INDEX(RawDataRefData,$E928,0)&gt;0,INDEX(RawDataRefData,$E928,0)),"")),"")</f>
        <v>1</v>
      </c>
      <c r="AF928" s="100">
        <f t="array" ref="AF928">IF($AA928,MAX(IF(G1SelectionMask="x",IF(INDEX(RawDataRefData,$E928,0)&gt;0,INDEX(RawDataRefData,$E928,0)),"")),"")</f>
        <v>4</v>
      </c>
      <c r="AG928" s="100">
        <f t="shared" si="347"/>
        <v>2.3636363636363638</v>
      </c>
      <c r="AH928" s="100">
        <f t="array" ref="AH928">IF($AA928,STDEVA(IF(G1SelectionMask="x",IF(INDEX(RawDataRefData,$E928,0)&gt;0,INDEX(RawDataRefData,$E928,0)),"")),"")</f>
        <v>1.2060453783110545</v>
      </c>
      <c r="AI928" s="101" t="b">
        <f t="shared" si="348"/>
        <v>1</v>
      </c>
      <c r="AJ928" s="101">
        <f t="array" ref="AJ928">IF($AI928,MEDIAN(IF(G2SelectionMask="x",IF(INDEX(RawDataRefData,$E928,0)&gt;0,INDEX(RawDataRefData,$E928,0)),"")),"")</f>
        <v>2</v>
      </c>
      <c r="AK928" s="101">
        <f t="array" ref="AK928">IF($AI928,QUARTILE(IF(G2SelectionMask="x",IF(INDEX(RawDataRefData,$E928,0)&gt;0,INDEX(RawDataRefData,$E928,0)),""),1),"")</f>
        <v>1</v>
      </c>
      <c r="AL928" s="101">
        <f t="array" ref="AL928">IF($AI928,QUARTILE(IF(G2SelectionMask="x",IF(INDEX(RawDataRefData,$E928,0)&gt;0,INDEX(RawDataRefData,$E928,0)),""),3),"")</f>
        <v>2.5</v>
      </c>
      <c r="AM928" s="101">
        <f t="array" ref="AM928">IF($AI928,MIN(IF(G2SelectionMask="x",IF(INDEX(RawDataRefData,$E928,0)&gt;0,INDEX(RawDataRefData,$E928,0)),"")),"")</f>
        <v>1</v>
      </c>
      <c r="AN928" s="101">
        <f t="array" ref="AN928">IF($AI928,MAX(IF(G2SelectionMask="x",IF(INDEX(RawDataRefData,$E928,0)&gt;0,INDEX(RawDataRefData,$E928,0)),"")),"")</f>
        <v>4</v>
      </c>
      <c r="AO928" s="101">
        <f t="shared" si="350"/>
        <v>2</v>
      </c>
      <c r="AP928" s="101">
        <f t="array" ref="AP928">IF($AI928,STDEVA(IF(G2SelectionMask="x",IF(INDEX(RawDataRefData,$E928,0)&gt;0,INDEX(RawDataRefData,$E928,0)),"")),"")</f>
        <v>1.1832159566199232</v>
      </c>
      <c r="AQ928" s="100" t="b">
        <f t="shared" si="351"/>
        <v>0</v>
      </c>
      <c r="AR928" s="100" t="str">
        <f t="array" ref="AR928">IF($AQ928,MEDIAN(IF(G3SelectionMask="x",IF(INDEX(RawDataRefData,$E928,0)&gt;0,INDEX(RawDataRefData,$E928,0)),"")),"")</f>
        <v/>
      </c>
      <c r="AS928" s="100" t="str">
        <f t="array" ref="AS928">IF($AQ928,QUARTILE(IF(G3SelectionMask="x",IF(INDEX(RawDataRefData,$E928,0)&gt;0,INDEX(RawDataRefData,$E928,0)),""),1),"")</f>
        <v/>
      </c>
      <c r="AT928" s="100" t="str">
        <f t="array" ref="AT928">IF($AQ928,QUARTILE(IF(G3SelectionMask="x",IF(INDEX(RawDataRefData,$E928,0)&gt;0,INDEX(RawDataRefData,$E928,0)),""),3),"")</f>
        <v/>
      </c>
      <c r="AU928" s="100" t="str">
        <f t="array" ref="AU928">IF($AQ928,MIN(IF(G3SelectionMask="x",IF(INDEX(RawDataRefData,$E928,0)&gt;0,INDEX(RawDataRefData,$E928,0)),"")),"")</f>
        <v/>
      </c>
      <c r="AV928" s="100" t="str">
        <f t="array" ref="AV928">IF($AQ928,MAX(IF(G3SelectionMask="x",IF(INDEX(RawDataRefData,$E928,0)&gt;0,INDEX(RawDataRefData,$E928,0)),"")),"")</f>
        <v/>
      </c>
      <c r="AW928" s="100" t="str">
        <f t="shared" si="352"/>
        <v/>
      </c>
      <c r="AX928" s="100" t="str">
        <f t="array" ref="AX928">IF($AQ928,STDEVA(IF(G3SelectionMask="x",IF(INDEX(RawDataRefData,$E928,0)&gt;0,INDEX(RawDataRefData,$E928,0)),"")),"")</f>
        <v/>
      </c>
      <c r="AY928" s="101" t="b">
        <f t="shared" si="353"/>
        <v>0</v>
      </c>
      <c r="AZ928" s="101" t="str">
        <f t="array" ref="AZ928">IF($AY928,MEDIAN(IF(G4SelectionMask="x",IF(INDEX(RawDataRefData,$E928,0)&gt;0,INDEX(RawDataRefData,$E928,0)),"")),"")</f>
        <v/>
      </c>
      <c r="BA928" s="101" t="str">
        <f t="array" ref="BA928">IF($AY928,QUARTILE(IF(G4SelectionMask="x",IF(INDEX(RawDataRefData,$E928,0)&gt;0,INDEX(RawDataRefData,$E928,0)),""),1),"")</f>
        <v/>
      </c>
      <c r="BB928" s="101" t="str">
        <f t="array" ref="BB928">IF($AY928,QUARTILE(IF(G4SelectionMask="x",IF(INDEX(RawDataRefData,$E928,0)&gt;0,INDEX(RawDataRefData,$E928,0)),""),3),"")</f>
        <v/>
      </c>
      <c r="BC928" s="101" t="str">
        <f t="array" ref="BC928">IF($AY928,MIN(IF(G4SelectionMask="x",IF(INDEX(RawDataRefData,$E928,0)&gt;0,INDEX(RawDataRefData,$E928,0)),"")),"")</f>
        <v/>
      </c>
      <c r="BD928" s="101" t="str">
        <f t="array" ref="BD928">IF($AY928,MAX(IF(G4SelectionMask="x",IF(INDEX(RawDataRefData,$E928,0)&gt;0,INDEX(RawDataRefData,$E928,0)),"")),"")</f>
        <v/>
      </c>
      <c r="BE928" s="101" t="str">
        <f t="shared" si="354"/>
        <v/>
      </c>
      <c r="BF928" s="101" t="str">
        <f t="array" ref="BF928">IF($AY928,STDEVA(IF(G4SelectionMask="x",IF(INDEX(RawDataRefData,$E928,0)&gt;0,INDEX(RawDataRefData,$E928,0)),"")),"")</f>
        <v/>
      </c>
      <c r="BG928" s="100" t="b">
        <f t="shared" si="355"/>
        <v>0</v>
      </c>
      <c r="BH928" s="100" t="str">
        <f t="array" ref="BH928">IF($BG928,MEDIAN(IF(G5SelectionMask="x",IF(INDEX(RawDataRefData,$E928,0)&gt;0,INDEX(RawDataRefData,$E928,0)),"")),"")</f>
        <v/>
      </c>
      <c r="BI928" s="100" t="str">
        <f t="array" ref="BI928">IF($BG928,QUARTILE(IF(G5SelectionMask="x",IF(INDEX(RawDataRefData,$E928,0)&gt;0,INDEX(RawDataRefData,$E928,0)),""),1),"")</f>
        <v/>
      </c>
      <c r="BJ928" s="100" t="str">
        <f t="array" ref="BJ928">IF($BG928,QUARTILE(IF(G5SelectionMask="x",IF(INDEX(RawDataRefData,$E928,0)&gt;0,INDEX(RawDataRefData,$E928,0)),""),3),"")</f>
        <v/>
      </c>
      <c r="BK928" s="100" t="str">
        <f t="array" ref="BK928">IF($BG928,MIN(IF(G5SelectionMask="x",IF(INDEX(RawDataRefData,$E928,0)&gt;0,INDEX(RawDataRefData,$E928,0)),"")),"")</f>
        <v/>
      </c>
      <c r="BL928" s="100" t="str">
        <f t="array" ref="BL928">IF($BG928,MAX(IF(G5SelectionMask="x",IF(INDEX(RawDataRefData,$E928,0)&gt;0,INDEX(RawDataRefData,$E928,0)),"")),"")</f>
        <v/>
      </c>
      <c r="BM928" s="100" t="str">
        <f t="shared" si="356"/>
        <v/>
      </c>
      <c r="BN928" s="103" t="str">
        <f t="array" ref="BN928">IF($BG928,STDEVA(IF(G5SelectionMask="x",IF(INDEX(RawDataRefData,$E928,0)&gt;0,INDEX(RawDataRefData,$E928,0)),"")),"")</f>
        <v/>
      </c>
      <c r="BO928" s="104"/>
      <c r="BP928" s="105">
        <v>1</v>
      </c>
      <c r="BQ928" s="105">
        <v>2</v>
      </c>
      <c r="BR928" s="105">
        <v>1</v>
      </c>
      <c r="BS928" s="105">
        <v>2</v>
      </c>
      <c r="BT928" s="105">
        <v>4</v>
      </c>
      <c r="BU928" s="105">
        <v>1</v>
      </c>
      <c r="BV928" s="105">
        <v>4</v>
      </c>
      <c r="BW928" s="105">
        <v>3</v>
      </c>
      <c r="BX928" s="105">
        <v>4</v>
      </c>
      <c r="BY928" s="105">
        <v>2</v>
      </c>
      <c r="BZ928" s="105">
        <v>2</v>
      </c>
      <c r="CA928" s="105">
        <v>1</v>
      </c>
      <c r="CB928" s="105">
        <v>1</v>
      </c>
      <c r="CC928" s="105">
        <v>2</v>
      </c>
      <c r="CD928" s="105">
        <v>1</v>
      </c>
    </row>
    <row r="929" spans="1:82" x14ac:dyDescent="0.2">
      <c r="A929" s="33">
        <f t="shared" si="264"/>
        <v>0</v>
      </c>
      <c r="B929" s="218"/>
      <c r="C929" s="215"/>
      <c r="D929" s="224"/>
      <c r="E929" s="72">
        <f t="shared" si="349"/>
        <v>920</v>
      </c>
      <c r="F929" s="9" t="s">
        <v>1172</v>
      </c>
      <c r="H929" s="9" t="s">
        <v>1214</v>
      </c>
      <c r="I929" s="9" t="s">
        <v>342</v>
      </c>
      <c r="J929" s="9" t="s">
        <v>1862</v>
      </c>
      <c r="K929" s="100">
        <f t="shared" si="334"/>
        <v>1</v>
      </c>
      <c r="L929" s="100"/>
      <c r="M929" s="100"/>
      <c r="N929" s="100"/>
      <c r="O929" s="100"/>
      <c r="P929" s="101">
        <f t="shared" si="335"/>
        <v>3</v>
      </c>
      <c r="Q929" s="102">
        <f t="shared" si="336"/>
        <v>4</v>
      </c>
      <c r="R929" s="102">
        <f t="shared" si="337"/>
        <v>2</v>
      </c>
      <c r="S929" s="102">
        <f t="shared" si="338"/>
        <v>3</v>
      </c>
      <c r="T929" s="102">
        <f t="shared" si="339"/>
        <v>4</v>
      </c>
      <c r="U929" s="102">
        <f t="shared" si="340"/>
        <v>2</v>
      </c>
      <c r="V929" s="102">
        <f t="shared" si="341"/>
        <v>4</v>
      </c>
      <c r="W929" s="102">
        <f t="shared" si="342"/>
        <v>3</v>
      </c>
      <c r="X929" s="102">
        <f t="shared" si="343"/>
        <v>3</v>
      </c>
      <c r="Y929" s="102">
        <f t="shared" si="344"/>
        <v>1</v>
      </c>
      <c r="Z929" s="102">
        <f t="shared" si="345"/>
        <v>1</v>
      </c>
      <c r="AA929" s="100" t="b">
        <f t="shared" si="346"/>
        <v>1</v>
      </c>
      <c r="AB929" s="100">
        <f t="array" ref="AB929">IF($AA929,MEDIAN(IF(G1SelectionMask="x",IF(INDEX(RawDataRefData,$E929,0)&gt;0,INDEX(RawDataRefData,$E929,0)),"")),"")</f>
        <v>3</v>
      </c>
      <c r="AC929" s="100">
        <f t="array" ref="AC929">IF($AA929,QUARTILE(IF(G1SelectionMask="x",IF(INDEX(RawDataRefData,$E929,0)&gt;0,INDEX(RawDataRefData,$E929,0)),""),1),"")</f>
        <v>2</v>
      </c>
      <c r="AD929" s="100">
        <f t="array" ref="AD929">IF($AA929,QUARTILE(IF(G1SelectionMask="x",IF(INDEX(RawDataRefData,$E929,0)&gt;0,INDEX(RawDataRefData,$E929,0)),""),3),"")</f>
        <v>3.5</v>
      </c>
      <c r="AE929" s="100">
        <f t="array" ref="AE929">IF($AA929,MIN(IF(G1SelectionMask="x",IF(INDEX(RawDataRefData,$E929,0)&gt;0,INDEX(RawDataRefData,$E929,0)),"")),"")</f>
        <v>1</v>
      </c>
      <c r="AF929" s="100">
        <f t="array" ref="AF929">IF($AA929,MAX(IF(G1SelectionMask="x",IF(INDEX(RawDataRefData,$E929,0)&gt;0,INDEX(RawDataRefData,$E929,0)),"")),"")</f>
        <v>4</v>
      </c>
      <c r="AG929" s="100">
        <f t="shared" si="347"/>
        <v>2.7272727272727271</v>
      </c>
      <c r="AH929" s="100">
        <f t="array" ref="AH929">IF($AA929,STDEVA(IF(G1SelectionMask="x",IF(INDEX(RawDataRefData,$E929,0)&gt;0,INDEX(RawDataRefData,$E929,0)),"")),"")</f>
        <v>1.1037127426019049</v>
      </c>
      <c r="AI929" s="101" t="b">
        <f t="shared" si="348"/>
        <v>1</v>
      </c>
      <c r="AJ929" s="101">
        <f t="array" ref="AJ929">IF($AI929,MEDIAN(IF(G2SelectionMask="x",IF(INDEX(RawDataRefData,$E929,0)&gt;0,INDEX(RawDataRefData,$E929,0)),"")),"")</f>
        <v>3</v>
      </c>
      <c r="AK929" s="101">
        <f t="array" ref="AK929">IF($AI929,QUARTILE(IF(G2SelectionMask="x",IF(INDEX(RawDataRefData,$E929,0)&gt;0,INDEX(RawDataRefData,$E929,0)),""),1),"")</f>
        <v>1.5</v>
      </c>
      <c r="AL929" s="101">
        <f t="array" ref="AL929">IF($AI929,QUARTILE(IF(G2SelectionMask="x",IF(INDEX(RawDataRefData,$E929,0)&gt;0,INDEX(RawDataRefData,$E929,0)),""),3),"")</f>
        <v>3.5</v>
      </c>
      <c r="AM929" s="101">
        <f t="array" ref="AM929">IF($AI929,MIN(IF(G2SelectionMask="x",IF(INDEX(RawDataRefData,$E929,0)&gt;0,INDEX(RawDataRefData,$E929,0)),"")),"")</f>
        <v>1</v>
      </c>
      <c r="AN929" s="101">
        <f t="array" ref="AN929">IF($AI929,MAX(IF(G2SelectionMask="x",IF(INDEX(RawDataRefData,$E929,0)&gt;0,INDEX(RawDataRefData,$E929,0)),"")),"")</f>
        <v>4</v>
      </c>
      <c r="AO929" s="101">
        <f t="shared" si="350"/>
        <v>2.5454545454545454</v>
      </c>
      <c r="AP929" s="101">
        <f t="array" ref="AP929">IF($AI929,STDEVA(IF(G2SelectionMask="x",IF(INDEX(RawDataRefData,$E929,0)&gt;0,INDEX(RawDataRefData,$E929,0)),"")),"")</f>
        <v>1.213559752433836</v>
      </c>
      <c r="AQ929" s="100" t="b">
        <f t="shared" si="351"/>
        <v>0</v>
      </c>
      <c r="AR929" s="100" t="str">
        <f t="array" ref="AR929">IF($AQ929,MEDIAN(IF(G3SelectionMask="x",IF(INDEX(RawDataRefData,$E929,0)&gt;0,INDEX(RawDataRefData,$E929,0)),"")),"")</f>
        <v/>
      </c>
      <c r="AS929" s="100" t="str">
        <f t="array" ref="AS929">IF($AQ929,QUARTILE(IF(G3SelectionMask="x",IF(INDEX(RawDataRefData,$E929,0)&gt;0,INDEX(RawDataRefData,$E929,0)),""),1),"")</f>
        <v/>
      </c>
      <c r="AT929" s="100" t="str">
        <f t="array" ref="AT929">IF($AQ929,QUARTILE(IF(G3SelectionMask="x",IF(INDEX(RawDataRefData,$E929,0)&gt;0,INDEX(RawDataRefData,$E929,0)),""),3),"")</f>
        <v/>
      </c>
      <c r="AU929" s="100" t="str">
        <f t="array" ref="AU929">IF($AQ929,MIN(IF(G3SelectionMask="x",IF(INDEX(RawDataRefData,$E929,0)&gt;0,INDEX(RawDataRefData,$E929,0)),"")),"")</f>
        <v/>
      </c>
      <c r="AV929" s="100" t="str">
        <f t="array" ref="AV929">IF($AQ929,MAX(IF(G3SelectionMask="x",IF(INDEX(RawDataRefData,$E929,0)&gt;0,INDEX(RawDataRefData,$E929,0)),"")),"")</f>
        <v/>
      </c>
      <c r="AW929" s="100" t="str">
        <f t="shared" si="352"/>
        <v/>
      </c>
      <c r="AX929" s="100" t="str">
        <f t="array" ref="AX929">IF($AQ929,STDEVA(IF(G3SelectionMask="x",IF(INDEX(RawDataRefData,$E929,0)&gt;0,INDEX(RawDataRefData,$E929,0)),"")),"")</f>
        <v/>
      </c>
      <c r="AY929" s="101" t="b">
        <f t="shared" si="353"/>
        <v>0</v>
      </c>
      <c r="AZ929" s="101" t="str">
        <f t="array" ref="AZ929">IF($AY929,MEDIAN(IF(G4SelectionMask="x",IF(INDEX(RawDataRefData,$E929,0)&gt;0,INDEX(RawDataRefData,$E929,0)),"")),"")</f>
        <v/>
      </c>
      <c r="BA929" s="101" t="str">
        <f t="array" ref="BA929">IF($AY929,QUARTILE(IF(G4SelectionMask="x",IF(INDEX(RawDataRefData,$E929,0)&gt;0,INDEX(RawDataRefData,$E929,0)),""),1),"")</f>
        <v/>
      </c>
      <c r="BB929" s="101" t="str">
        <f t="array" ref="BB929">IF($AY929,QUARTILE(IF(G4SelectionMask="x",IF(INDEX(RawDataRefData,$E929,0)&gt;0,INDEX(RawDataRefData,$E929,0)),""),3),"")</f>
        <v/>
      </c>
      <c r="BC929" s="101" t="str">
        <f t="array" ref="BC929">IF($AY929,MIN(IF(G4SelectionMask="x",IF(INDEX(RawDataRefData,$E929,0)&gt;0,INDEX(RawDataRefData,$E929,0)),"")),"")</f>
        <v/>
      </c>
      <c r="BD929" s="101" t="str">
        <f t="array" ref="BD929">IF($AY929,MAX(IF(G4SelectionMask="x",IF(INDEX(RawDataRefData,$E929,0)&gt;0,INDEX(RawDataRefData,$E929,0)),"")),"")</f>
        <v/>
      </c>
      <c r="BE929" s="101" t="str">
        <f t="shared" si="354"/>
        <v/>
      </c>
      <c r="BF929" s="101" t="str">
        <f t="array" ref="BF929">IF($AY929,STDEVA(IF(G4SelectionMask="x",IF(INDEX(RawDataRefData,$E929,0)&gt;0,INDEX(RawDataRefData,$E929,0)),"")),"")</f>
        <v/>
      </c>
      <c r="BG929" s="100" t="b">
        <f t="shared" si="355"/>
        <v>0</v>
      </c>
      <c r="BH929" s="100" t="str">
        <f t="array" ref="BH929">IF($BG929,MEDIAN(IF(G5SelectionMask="x",IF(INDEX(RawDataRefData,$E929,0)&gt;0,INDEX(RawDataRefData,$E929,0)),"")),"")</f>
        <v/>
      </c>
      <c r="BI929" s="100" t="str">
        <f t="array" ref="BI929">IF($BG929,QUARTILE(IF(G5SelectionMask="x",IF(INDEX(RawDataRefData,$E929,0)&gt;0,INDEX(RawDataRefData,$E929,0)),""),1),"")</f>
        <v/>
      </c>
      <c r="BJ929" s="100" t="str">
        <f t="array" ref="BJ929">IF($BG929,QUARTILE(IF(G5SelectionMask="x",IF(INDEX(RawDataRefData,$E929,0)&gt;0,INDEX(RawDataRefData,$E929,0)),""),3),"")</f>
        <v/>
      </c>
      <c r="BK929" s="100" t="str">
        <f t="array" ref="BK929">IF($BG929,MIN(IF(G5SelectionMask="x",IF(INDEX(RawDataRefData,$E929,0)&gt;0,INDEX(RawDataRefData,$E929,0)),"")),"")</f>
        <v/>
      </c>
      <c r="BL929" s="100" t="str">
        <f t="array" ref="BL929">IF($BG929,MAX(IF(G5SelectionMask="x",IF(INDEX(RawDataRefData,$E929,0)&gt;0,INDEX(RawDataRefData,$E929,0)),"")),"")</f>
        <v/>
      </c>
      <c r="BM929" s="100" t="str">
        <f t="shared" si="356"/>
        <v/>
      </c>
      <c r="BN929" s="103" t="str">
        <f t="array" ref="BN929">IF($BG929,STDEVA(IF(G5SelectionMask="x",IF(INDEX(RawDataRefData,$E929,0)&gt;0,INDEX(RawDataRefData,$E929,0)),"")),"")</f>
        <v/>
      </c>
      <c r="BO929" s="104"/>
      <c r="BP929" s="105">
        <v>1</v>
      </c>
      <c r="BQ929" s="105">
        <v>3</v>
      </c>
      <c r="BR929" s="105">
        <v>4</v>
      </c>
      <c r="BS929" s="105">
        <v>2</v>
      </c>
      <c r="BT929" s="105">
        <v>3</v>
      </c>
      <c r="BU929" s="105">
        <v>4</v>
      </c>
      <c r="BV929" s="105">
        <v>2</v>
      </c>
      <c r="BW929" s="105">
        <v>4</v>
      </c>
      <c r="BX929" s="105">
        <v>3</v>
      </c>
      <c r="BY929" s="105">
        <v>3</v>
      </c>
      <c r="BZ929" s="105">
        <v>1</v>
      </c>
      <c r="CA929" s="105">
        <v>1</v>
      </c>
      <c r="CB929" s="105">
        <v>2</v>
      </c>
      <c r="CC929" s="105">
        <v>1</v>
      </c>
      <c r="CD929" s="105">
        <v>2</v>
      </c>
    </row>
    <row r="930" spans="1:82" x14ac:dyDescent="0.2">
      <c r="A930" s="33">
        <f t="shared" si="264"/>
        <v>0</v>
      </c>
      <c r="B930" s="218"/>
      <c r="C930" s="215"/>
      <c r="D930" s="224"/>
      <c r="E930" s="72">
        <f t="shared" si="349"/>
        <v>921</v>
      </c>
      <c r="F930" s="9" t="s">
        <v>1173</v>
      </c>
      <c r="H930" s="9" t="s">
        <v>1214</v>
      </c>
      <c r="I930" s="9" t="s">
        <v>342</v>
      </c>
      <c r="J930" s="9" t="s">
        <v>1862</v>
      </c>
      <c r="K930" s="100">
        <f t="shared" si="334"/>
        <v>3</v>
      </c>
      <c r="L930" s="100"/>
      <c r="M930" s="100"/>
      <c r="N930" s="100"/>
      <c r="O930" s="100"/>
      <c r="P930" s="101">
        <f t="shared" si="335"/>
        <v>2</v>
      </c>
      <c r="Q930" s="102">
        <f t="shared" si="336"/>
        <v>3</v>
      </c>
      <c r="R930" s="102">
        <f t="shared" si="337"/>
        <v>3</v>
      </c>
      <c r="S930" s="102">
        <f t="shared" si="338"/>
        <v>1</v>
      </c>
      <c r="T930" s="102">
        <f t="shared" si="339"/>
        <v>3</v>
      </c>
      <c r="U930" s="102">
        <f t="shared" si="340"/>
        <v>2</v>
      </c>
      <c r="V930" s="102">
        <f t="shared" si="341"/>
        <v>4</v>
      </c>
      <c r="W930" s="102">
        <f t="shared" si="342"/>
        <v>3</v>
      </c>
      <c r="X930" s="102">
        <f t="shared" si="343"/>
        <v>3</v>
      </c>
      <c r="Y930" s="102">
        <f t="shared" si="344"/>
        <v>3</v>
      </c>
      <c r="Z930" s="102">
        <f t="shared" si="345"/>
        <v>4</v>
      </c>
      <c r="AA930" s="100" t="b">
        <f t="shared" si="346"/>
        <v>1</v>
      </c>
      <c r="AB930" s="100">
        <f t="array" ref="AB930">IF($AA930,MEDIAN(IF(G1SelectionMask="x",IF(INDEX(RawDataRefData,$E930,0)&gt;0,INDEX(RawDataRefData,$E930,0)),"")),"")</f>
        <v>3</v>
      </c>
      <c r="AC930" s="100">
        <f t="array" ref="AC930">IF($AA930,QUARTILE(IF(G1SelectionMask="x",IF(INDEX(RawDataRefData,$E930,0)&gt;0,INDEX(RawDataRefData,$E930,0)),""),1),"")</f>
        <v>2.5</v>
      </c>
      <c r="AD930" s="100">
        <f t="array" ref="AD930">IF($AA930,QUARTILE(IF(G1SelectionMask="x",IF(INDEX(RawDataRefData,$E930,0)&gt;0,INDEX(RawDataRefData,$E930,0)),""),3),"")</f>
        <v>3</v>
      </c>
      <c r="AE930" s="100">
        <f t="array" ref="AE930">IF($AA930,MIN(IF(G1SelectionMask="x",IF(INDEX(RawDataRefData,$E930,0)&gt;0,INDEX(RawDataRefData,$E930,0)),"")),"")</f>
        <v>1</v>
      </c>
      <c r="AF930" s="100">
        <f t="array" ref="AF930">IF($AA930,MAX(IF(G1SelectionMask="x",IF(INDEX(RawDataRefData,$E930,0)&gt;0,INDEX(RawDataRefData,$E930,0)),"")),"")</f>
        <v>4</v>
      </c>
      <c r="AG930" s="100">
        <f t="shared" si="347"/>
        <v>2.8181818181818183</v>
      </c>
      <c r="AH930" s="100">
        <f t="array" ref="AH930">IF($AA930,STDEVA(IF(G1SelectionMask="x",IF(INDEX(RawDataRefData,$E930,0)&gt;0,INDEX(RawDataRefData,$E930,0)),"")),"")</f>
        <v>0.87386289750530322</v>
      </c>
      <c r="AI930" s="101" t="b">
        <f t="shared" si="348"/>
        <v>1</v>
      </c>
      <c r="AJ930" s="101">
        <f t="array" ref="AJ930">IF($AI930,MEDIAN(IF(G2SelectionMask="x",IF(INDEX(RawDataRefData,$E930,0)&gt;0,INDEX(RawDataRefData,$E930,0)),"")),"")</f>
        <v>3</v>
      </c>
      <c r="AK930" s="101">
        <f t="array" ref="AK930">IF($AI930,QUARTILE(IF(G2SelectionMask="x",IF(INDEX(RawDataRefData,$E930,0)&gt;0,INDEX(RawDataRefData,$E930,0)),""),1),"")</f>
        <v>2</v>
      </c>
      <c r="AL930" s="101">
        <f t="array" ref="AL930">IF($AI930,QUARTILE(IF(G2SelectionMask="x",IF(INDEX(RawDataRefData,$E930,0)&gt;0,INDEX(RawDataRefData,$E930,0)),""),3),"")</f>
        <v>3</v>
      </c>
      <c r="AM930" s="101">
        <f t="array" ref="AM930">IF($AI930,MIN(IF(G2SelectionMask="x",IF(INDEX(RawDataRefData,$E930,0)&gt;0,INDEX(RawDataRefData,$E930,0)),"")),"")</f>
        <v>1</v>
      </c>
      <c r="AN930" s="101">
        <f t="array" ref="AN930">IF($AI930,MAX(IF(G2SelectionMask="x",IF(INDEX(RawDataRefData,$E930,0)&gt;0,INDEX(RawDataRefData,$E930,0)),"")),"")</f>
        <v>4</v>
      </c>
      <c r="AO930" s="101">
        <f t="shared" si="350"/>
        <v>2.6363636363636362</v>
      </c>
      <c r="AP930" s="101">
        <f t="array" ref="AP930">IF($AI930,STDEVA(IF(G2SelectionMask="x",IF(INDEX(RawDataRefData,$E930,0)&gt;0,INDEX(RawDataRefData,$E930,0)),"")),"")</f>
        <v>1.0269106361049412</v>
      </c>
      <c r="AQ930" s="100" t="b">
        <f t="shared" si="351"/>
        <v>0</v>
      </c>
      <c r="AR930" s="100" t="str">
        <f t="array" ref="AR930">IF($AQ930,MEDIAN(IF(G3SelectionMask="x",IF(INDEX(RawDataRefData,$E930,0)&gt;0,INDEX(RawDataRefData,$E930,0)),"")),"")</f>
        <v/>
      </c>
      <c r="AS930" s="100" t="str">
        <f t="array" ref="AS930">IF($AQ930,QUARTILE(IF(G3SelectionMask="x",IF(INDEX(RawDataRefData,$E930,0)&gt;0,INDEX(RawDataRefData,$E930,0)),""),1),"")</f>
        <v/>
      </c>
      <c r="AT930" s="100" t="str">
        <f t="array" ref="AT930">IF($AQ930,QUARTILE(IF(G3SelectionMask="x",IF(INDEX(RawDataRefData,$E930,0)&gt;0,INDEX(RawDataRefData,$E930,0)),""),3),"")</f>
        <v/>
      </c>
      <c r="AU930" s="100" t="str">
        <f t="array" ref="AU930">IF($AQ930,MIN(IF(G3SelectionMask="x",IF(INDEX(RawDataRefData,$E930,0)&gt;0,INDEX(RawDataRefData,$E930,0)),"")),"")</f>
        <v/>
      </c>
      <c r="AV930" s="100" t="str">
        <f t="array" ref="AV930">IF($AQ930,MAX(IF(G3SelectionMask="x",IF(INDEX(RawDataRefData,$E930,0)&gt;0,INDEX(RawDataRefData,$E930,0)),"")),"")</f>
        <v/>
      </c>
      <c r="AW930" s="100" t="str">
        <f t="shared" si="352"/>
        <v/>
      </c>
      <c r="AX930" s="100" t="str">
        <f t="array" ref="AX930">IF($AQ930,STDEVA(IF(G3SelectionMask="x",IF(INDEX(RawDataRefData,$E930,0)&gt;0,INDEX(RawDataRefData,$E930,0)),"")),"")</f>
        <v/>
      </c>
      <c r="AY930" s="101" t="b">
        <f t="shared" si="353"/>
        <v>0</v>
      </c>
      <c r="AZ930" s="101" t="str">
        <f t="array" ref="AZ930">IF($AY930,MEDIAN(IF(G4SelectionMask="x",IF(INDEX(RawDataRefData,$E930,0)&gt;0,INDEX(RawDataRefData,$E930,0)),"")),"")</f>
        <v/>
      </c>
      <c r="BA930" s="101" t="str">
        <f t="array" ref="BA930">IF($AY930,QUARTILE(IF(G4SelectionMask="x",IF(INDEX(RawDataRefData,$E930,0)&gt;0,INDEX(RawDataRefData,$E930,0)),""),1),"")</f>
        <v/>
      </c>
      <c r="BB930" s="101" t="str">
        <f t="array" ref="BB930">IF($AY930,QUARTILE(IF(G4SelectionMask="x",IF(INDEX(RawDataRefData,$E930,0)&gt;0,INDEX(RawDataRefData,$E930,0)),""),3),"")</f>
        <v/>
      </c>
      <c r="BC930" s="101" t="str">
        <f t="array" ref="BC930">IF($AY930,MIN(IF(G4SelectionMask="x",IF(INDEX(RawDataRefData,$E930,0)&gt;0,INDEX(RawDataRefData,$E930,0)),"")),"")</f>
        <v/>
      </c>
      <c r="BD930" s="101" t="str">
        <f t="array" ref="BD930">IF($AY930,MAX(IF(G4SelectionMask="x",IF(INDEX(RawDataRefData,$E930,0)&gt;0,INDEX(RawDataRefData,$E930,0)),"")),"")</f>
        <v/>
      </c>
      <c r="BE930" s="101" t="str">
        <f t="shared" si="354"/>
        <v/>
      </c>
      <c r="BF930" s="101" t="str">
        <f t="array" ref="BF930">IF($AY930,STDEVA(IF(G4SelectionMask="x",IF(INDEX(RawDataRefData,$E930,0)&gt;0,INDEX(RawDataRefData,$E930,0)),"")),"")</f>
        <v/>
      </c>
      <c r="BG930" s="100" t="b">
        <f t="shared" si="355"/>
        <v>0</v>
      </c>
      <c r="BH930" s="100" t="str">
        <f t="array" ref="BH930">IF($BG930,MEDIAN(IF(G5SelectionMask="x",IF(INDEX(RawDataRefData,$E930,0)&gt;0,INDEX(RawDataRefData,$E930,0)),"")),"")</f>
        <v/>
      </c>
      <c r="BI930" s="100" t="str">
        <f t="array" ref="BI930">IF($BG930,QUARTILE(IF(G5SelectionMask="x",IF(INDEX(RawDataRefData,$E930,0)&gt;0,INDEX(RawDataRefData,$E930,0)),""),1),"")</f>
        <v/>
      </c>
      <c r="BJ930" s="100" t="str">
        <f t="array" ref="BJ930">IF($BG930,QUARTILE(IF(G5SelectionMask="x",IF(INDEX(RawDataRefData,$E930,0)&gt;0,INDEX(RawDataRefData,$E930,0)),""),3),"")</f>
        <v/>
      </c>
      <c r="BK930" s="100" t="str">
        <f t="array" ref="BK930">IF($BG930,MIN(IF(G5SelectionMask="x",IF(INDEX(RawDataRefData,$E930,0)&gt;0,INDEX(RawDataRefData,$E930,0)),"")),"")</f>
        <v/>
      </c>
      <c r="BL930" s="100" t="str">
        <f t="array" ref="BL930">IF($BG930,MAX(IF(G5SelectionMask="x",IF(INDEX(RawDataRefData,$E930,0)&gt;0,INDEX(RawDataRefData,$E930,0)),"")),"")</f>
        <v/>
      </c>
      <c r="BM930" s="100" t="str">
        <f t="shared" si="356"/>
        <v/>
      </c>
      <c r="BN930" s="103" t="str">
        <f t="array" ref="BN930">IF($BG930,STDEVA(IF(G5SelectionMask="x",IF(INDEX(RawDataRefData,$E930,0)&gt;0,INDEX(RawDataRefData,$E930,0)),"")),"")</f>
        <v/>
      </c>
      <c r="BO930" s="104"/>
      <c r="BP930" s="105">
        <v>3</v>
      </c>
      <c r="BQ930" s="105">
        <v>2</v>
      </c>
      <c r="BR930" s="105">
        <v>3</v>
      </c>
      <c r="BS930" s="105">
        <v>3</v>
      </c>
      <c r="BT930" s="105">
        <v>1</v>
      </c>
      <c r="BU930" s="105">
        <v>3</v>
      </c>
      <c r="BV930" s="105">
        <v>2</v>
      </c>
      <c r="BW930" s="105">
        <v>4</v>
      </c>
      <c r="BX930" s="105">
        <v>3</v>
      </c>
      <c r="BY930" s="105">
        <v>3</v>
      </c>
      <c r="BZ930" s="105">
        <v>3</v>
      </c>
      <c r="CA930" s="105">
        <v>4</v>
      </c>
      <c r="CB930" s="105">
        <v>3</v>
      </c>
      <c r="CC930" s="105">
        <v>2</v>
      </c>
      <c r="CD930" s="105">
        <v>1</v>
      </c>
    </row>
    <row r="931" spans="1:82" x14ac:dyDescent="0.2">
      <c r="A931" s="33">
        <f t="shared" si="264"/>
        <v>0</v>
      </c>
      <c r="B931" s="218"/>
      <c r="C931" s="215"/>
      <c r="D931" s="224"/>
      <c r="E931" s="72">
        <f t="shared" si="349"/>
        <v>922</v>
      </c>
      <c r="F931" s="9" t="s">
        <v>1174</v>
      </c>
      <c r="H931" s="9" t="s">
        <v>1214</v>
      </c>
      <c r="I931" s="9" t="s">
        <v>342</v>
      </c>
      <c r="J931" s="9" t="s">
        <v>1862</v>
      </c>
      <c r="K931" s="100">
        <f t="shared" si="334"/>
        <v>1</v>
      </c>
      <c r="L931" s="100"/>
      <c r="M931" s="100"/>
      <c r="N931" s="100"/>
      <c r="O931" s="100"/>
      <c r="P931" s="101">
        <f t="shared" si="335"/>
        <v>2</v>
      </c>
      <c r="Q931" s="102">
        <f t="shared" si="336"/>
        <v>1</v>
      </c>
      <c r="R931" s="102">
        <f t="shared" si="337"/>
        <v>4</v>
      </c>
      <c r="S931" s="102">
        <f t="shared" si="338"/>
        <v>2</v>
      </c>
      <c r="T931" s="102">
        <f t="shared" si="339"/>
        <v>2</v>
      </c>
      <c r="U931" s="102">
        <f t="shared" si="340"/>
        <v>1</v>
      </c>
      <c r="V931" s="102">
        <f t="shared" si="341"/>
        <v>3</v>
      </c>
      <c r="W931" s="102">
        <f t="shared" si="342"/>
        <v>4</v>
      </c>
      <c r="X931" s="102">
        <f t="shared" si="343"/>
        <v>1</v>
      </c>
      <c r="Y931" s="102">
        <f t="shared" si="344"/>
        <v>4</v>
      </c>
      <c r="Z931" s="102">
        <f t="shared" si="345"/>
        <v>4</v>
      </c>
      <c r="AA931" s="100" t="b">
        <f t="shared" si="346"/>
        <v>1</v>
      </c>
      <c r="AB931" s="100">
        <f t="array" ref="AB931">IF($AA931,MEDIAN(IF(G1SelectionMask="x",IF(INDEX(RawDataRefData,$E931,0)&gt;0,INDEX(RawDataRefData,$E931,0)),"")),"")</f>
        <v>2</v>
      </c>
      <c r="AC931" s="100">
        <f t="array" ref="AC931">IF($AA931,QUARTILE(IF(G1SelectionMask="x",IF(INDEX(RawDataRefData,$E931,0)&gt;0,INDEX(RawDataRefData,$E931,0)),""),1),"")</f>
        <v>1.5</v>
      </c>
      <c r="AD931" s="100">
        <f t="array" ref="AD931">IF($AA931,QUARTILE(IF(G1SelectionMask="x",IF(INDEX(RawDataRefData,$E931,0)&gt;0,INDEX(RawDataRefData,$E931,0)),""),3),"")</f>
        <v>4</v>
      </c>
      <c r="AE931" s="100">
        <f t="array" ref="AE931">IF($AA931,MIN(IF(G1SelectionMask="x",IF(INDEX(RawDataRefData,$E931,0)&gt;0,INDEX(RawDataRefData,$E931,0)),"")),"")</f>
        <v>1</v>
      </c>
      <c r="AF931" s="100">
        <f t="array" ref="AF931">IF($AA931,MAX(IF(G1SelectionMask="x",IF(INDEX(RawDataRefData,$E931,0)&gt;0,INDEX(RawDataRefData,$E931,0)),"")),"")</f>
        <v>4</v>
      </c>
      <c r="AG931" s="100">
        <f t="shared" si="347"/>
        <v>2.5454545454545454</v>
      </c>
      <c r="AH931" s="100">
        <f t="array" ref="AH931">IF($AA931,STDEVA(IF(G1SelectionMask="x",IF(INDEX(RawDataRefData,$E931,0)&gt;0,INDEX(RawDataRefData,$E931,0)),"")),"")</f>
        <v>1.2933395813657267</v>
      </c>
      <c r="AI931" s="101" t="b">
        <f t="shared" si="348"/>
        <v>1</v>
      </c>
      <c r="AJ931" s="101">
        <f t="array" ref="AJ931">IF($AI931,MEDIAN(IF(G2SelectionMask="x",IF(INDEX(RawDataRefData,$E931,0)&gt;0,INDEX(RawDataRefData,$E931,0)),"")),"")</f>
        <v>3</v>
      </c>
      <c r="AK931" s="101">
        <f t="array" ref="AK931">IF($AI931,QUARTILE(IF(G2SelectionMask="x",IF(INDEX(RawDataRefData,$E931,0)&gt;0,INDEX(RawDataRefData,$E931,0)),""),1),"")</f>
        <v>2</v>
      </c>
      <c r="AL931" s="101">
        <f t="array" ref="AL931">IF($AI931,QUARTILE(IF(G2SelectionMask="x",IF(INDEX(RawDataRefData,$E931,0)&gt;0,INDEX(RawDataRefData,$E931,0)),""),3),"")</f>
        <v>3.5</v>
      </c>
      <c r="AM931" s="101">
        <f t="array" ref="AM931">IF($AI931,MIN(IF(G2SelectionMask="x",IF(INDEX(RawDataRefData,$E931,0)&gt;0,INDEX(RawDataRefData,$E931,0)),"")),"")</f>
        <v>1</v>
      </c>
      <c r="AN931" s="101">
        <f t="array" ref="AN931">IF($AI931,MAX(IF(G2SelectionMask="x",IF(INDEX(RawDataRefData,$E931,0)&gt;0,INDEX(RawDataRefData,$E931,0)),"")),"")</f>
        <v>4</v>
      </c>
      <c r="AO931" s="101">
        <f t="shared" si="350"/>
        <v>2.7272727272727271</v>
      </c>
      <c r="AP931" s="101">
        <f t="array" ref="AP931">IF($AI931,STDEVA(IF(G2SelectionMask="x",IF(INDEX(RawDataRefData,$E931,0)&gt;0,INDEX(RawDataRefData,$E931,0)),"")),"")</f>
        <v>1.0090499582190262</v>
      </c>
      <c r="AQ931" s="100" t="b">
        <f t="shared" si="351"/>
        <v>0</v>
      </c>
      <c r="AR931" s="100" t="str">
        <f t="array" ref="AR931">IF($AQ931,MEDIAN(IF(G3SelectionMask="x",IF(INDEX(RawDataRefData,$E931,0)&gt;0,INDEX(RawDataRefData,$E931,0)),"")),"")</f>
        <v/>
      </c>
      <c r="AS931" s="100" t="str">
        <f t="array" ref="AS931">IF($AQ931,QUARTILE(IF(G3SelectionMask="x",IF(INDEX(RawDataRefData,$E931,0)&gt;0,INDEX(RawDataRefData,$E931,0)),""),1),"")</f>
        <v/>
      </c>
      <c r="AT931" s="100" t="str">
        <f t="array" ref="AT931">IF($AQ931,QUARTILE(IF(G3SelectionMask="x",IF(INDEX(RawDataRefData,$E931,0)&gt;0,INDEX(RawDataRefData,$E931,0)),""),3),"")</f>
        <v/>
      </c>
      <c r="AU931" s="100" t="str">
        <f t="array" ref="AU931">IF($AQ931,MIN(IF(G3SelectionMask="x",IF(INDEX(RawDataRefData,$E931,0)&gt;0,INDEX(RawDataRefData,$E931,0)),"")),"")</f>
        <v/>
      </c>
      <c r="AV931" s="100" t="str">
        <f t="array" ref="AV931">IF($AQ931,MAX(IF(G3SelectionMask="x",IF(INDEX(RawDataRefData,$E931,0)&gt;0,INDEX(RawDataRefData,$E931,0)),"")),"")</f>
        <v/>
      </c>
      <c r="AW931" s="100" t="str">
        <f t="shared" si="352"/>
        <v/>
      </c>
      <c r="AX931" s="100" t="str">
        <f t="array" ref="AX931">IF($AQ931,STDEVA(IF(G3SelectionMask="x",IF(INDEX(RawDataRefData,$E931,0)&gt;0,INDEX(RawDataRefData,$E931,0)),"")),"")</f>
        <v/>
      </c>
      <c r="AY931" s="101" t="b">
        <f t="shared" si="353"/>
        <v>0</v>
      </c>
      <c r="AZ931" s="101" t="str">
        <f t="array" ref="AZ931">IF($AY931,MEDIAN(IF(G4SelectionMask="x",IF(INDEX(RawDataRefData,$E931,0)&gt;0,INDEX(RawDataRefData,$E931,0)),"")),"")</f>
        <v/>
      </c>
      <c r="BA931" s="101" t="str">
        <f t="array" ref="BA931">IF($AY931,QUARTILE(IF(G4SelectionMask="x",IF(INDEX(RawDataRefData,$E931,0)&gt;0,INDEX(RawDataRefData,$E931,0)),""),1),"")</f>
        <v/>
      </c>
      <c r="BB931" s="101" t="str">
        <f t="array" ref="BB931">IF($AY931,QUARTILE(IF(G4SelectionMask="x",IF(INDEX(RawDataRefData,$E931,0)&gt;0,INDEX(RawDataRefData,$E931,0)),""),3),"")</f>
        <v/>
      </c>
      <c r="BC931" s="101" t="str">
        <f t="array" ref="BC931">IF($AY931,MIN(IF(G4SelectionMask="x",IF(INDEX(RawDataRefData,$E931,0)&gt;0,INDEX(RawDataRefData,$E931,0)),"")),"")</f>
        <v/>
      </c>
      <c r="BD931" s="101" t="str">
        <f t="array" ref="BD931">IF($AY931,MAX(IF(G4SelectionMask="x",IF(INDEX(RawDataRefData,$E931,0)&gt;0,INDEX(RawDataRefData,$E931,0)),"")),"")</f>
        <v/>
      </c>
      <c r="BE931" s="101" t="str">
        <f t="shared" si="354"/>
        <v/>
      </c>
      <c r="BF931" s="101" t="str">
        <f t="array" ref="BF931">IF($AY931,STDEVA(IF(G4SelectionMask="x",IF(INDEX(RawDataRefData,$E931,0)&gt;0,INDEX(RawDataRefData,$E931,0)),"")),"")</f>
        <v/>
      </c>
      <c r="BG931" s="100" t="b">
        <f t="shared" si="355"/>
        <v>0</v>
      </c>
      <c r="BH931" s="100" t="str">
        <f t="array" ref="BH931">IF($BG931,MEDIAN(IF(G5SelectionMask="x",IF(INDEX(RawDataRefData,$E931,0)&gt;0,INDEX(RawDataRefData,$E931,0)),"")),"")</f>
        <v/>
      </c>
      <c r="BI931" s="100" t="str">
        <f t="array" ref="BI931">IF($BG931,QUARTILE(IF(G5SelectionMask="x",IF(INDEX(RawDataRefData,$E931,0)&gt;0,INDEX(RawDataRefData,$E931,0)),""),1),"")</f>
        <v/>
      </c>
      <c r="BJ931" s="100" t="str">
        <f t="array" ref="BJ931">IF($BG931,QUARTILE(IF(G5SelectionMask="x",IF(INDEX(RawDataRefData,$E931,0)&gt;0,INDEX(RawDataRefData,$E931,0)),""),3),"")</f>
        <v/>
      </c>
      <c r="BK931" s="100" t="str">
        <f t="array" ref="BK931">IF($BG931,MIN(IF(G5SelectionMask="x",IF(INDEX(RawDataRefData,$E931,0)&gt;0,INDEX(RawDataRefData,$E931,0)),"")),"")</f>
        <v/>
      </c>
      <c r="BL931" s="100" t="str">
        <f t="array" ref="BL931">IF($BG931,MAX(IF(G5SelectionMask="x",IF(INDEX(RawDataRefData,$E931,0)&gt;0,INDEX(RawDataRefData,$E931,0)),"")),"")</f>
        <v/>
      </c>
      <c r="BM931" s="100" t="str">
        <f t="shared" si="356"/>
        <v/>
      </c>
      <c r="BN931" s="103" t="str">
        <f t="array" ref="BN931">IF($BG931,STDEVA(IF(G5SelectionMask="x",IF(INDEX(RawDataRefData,$E931,0)&gt;0,INDEX(RawDataRefData,$E931,0)),"")),"")</f>
        <v/>
      </c>
      <c r="BO931" s="104"/>
      <c r="BP931" s="105">
        <v>1</v>
      </c>
      <c r="BQ931" s="105">
        <v>2</v>
      </c>
      <c r="BR931" s="105">
        <v>1</v>
      </c>
      <c r="BS931" s="105">
        <v>4</v>
      </c>
      <c r="BT931" s="105">
        <v>2</v>
      </c>
      <c r="BU931" s="105">
        <v>2</v>
      </c>
      <c r="BV931" s="105">
        <v>1</v>
      </c>
      <c r="BW931" s="105">
        <v>3</v>
      </c>
      <c r="BX931" s="105">
        <v>4</v>
      </c>
      <c r="BY931" s="105">
        <v>1</v>
      </c>
      <c r="BZ931" s="105">
        <v>4</v>
      </c>
      <c r="CA931" s="105">
        <v>4</v>
      </c>
      <c r="CB931" s="105">
        <v>3</v>
      </c>
      <c r="CC931" s="105">
        <v>3</v>
      </c>
      <c r="CD931" s="105">
        <v>2</v>
      </c>
    </row>
    <row r="932" spans="1:82" x14ac:dyDescent="0.2">
      <c r="A932" s="33">
        <f t="shared" si="264"/>
        <v>0</v>
      </c>
      <c r="B932" s="218"/>
      <c r="C932" s="215"/>
      <c r="D932" s="224"/>
      <c r="E932" s="72">
        <f t="shared" si="349"/>
        <v>923</v>
      </c>
      <c r="F932" s="9" t="s">
        <v>1175</v>
      </c>
      <c r="H932" s="9" t="s">
        <v>1214</v>
      </c>
      <c r="I932" s="9" t="s">
        <v>342</v>
      </c>
      <c r="J932" s="9" t="s">
        <v>1862</v>
      </c>
      <c r="K932" s="100">
        <f t="shared" si="334"/>
        <v>1</v>
      </c>
      <c r="L932" s="100"/>
      <c r="M932" s="100"/>
      <c r="N932" s="100"/>
      <c r="O932" s="100"/>
      <c r="P932" s="101">
        <f t="shared" si="335"/>
        <v>4</v>
      </c>
      <c r="Q932" s="102">
        <f t="shared" si="336"/>
        <v>1</v>
      </c>
      <c r="R932" s="102">
        <f t="shared" si="337"/>
        <v>4</v>
      </c>
      <c r="S932" s="102">
        <f t="shared" si="338"/>
        <v>2</v>
      </c>
      <c r="T932" s="102">
        <f t="shared" si="339"/>
        <v>4</v>
      </c>
      <c r="U932" s="102">
        <f t="shared" si="340"/>
        <v>2</v>
      </c>
      <c r="V932" s="102">
        <f t="shared" si="341"/>
        <v>3</v>
      </c>
      <c r="W932" s="102">
        <f t="shared" si="342"/>
        <v>4</v>
      </c>
      <c r="X932" s="102">
        <f t="shared" si="343"/>
        <v>3</v>
      </c>
      <c r="Y932" s="102">
        <f t="shared" si="344"/>
        <v>1</v>
      </c>
      <c r="Z932" s="102">
        <f t="shared" si="345"/>
        <v>4</v>
      </c>
      <c r="AA932" s="100" t="b">
        <f t="shared" si="346"/>
        <v>1</v>
      </c>
      <c r="AB932" s="100">
        <f t="array" ref="AB932">IF($AA932,MEDIAN(IF(G1SelectionMask="x",IF(INDEX(RawDataRefData,$E932,0)&gt;0,INDEX(RawDataRefData,$E932,0)),"")),"")</f>
        <v>3</v>
      </c>
      <c r="AC932" s="100">
        <f t="array" ref="AC932">IF($AA932,QUARTILE(IF(G1SelectionMask="x",IF(INDEX(RawDataRefData,$E932,0)&gt;0,INDEX(RawDataRefData,$E932,0)),""),1),"")</f>
        <v>2</v>
      </c>
      <c r="AD932" s="100">
        <f t="array" ref="AD932">IF($AA932,QUARTILE(IF(G1SelectionMask="x",IF(INDEX(RawDataRefData,$E932,0)&gt;0,INDEX(RawDataRefData,$E932,0)),""),3),"")</f>
        <v>4</v>
      </c>
      <c r="AE932" s="100">
        <f t="array" ref="AE932">IF($AA932,MIN(IF(G1SelectionMask="x",IF(INDEX(RawDataRefData,$E932,0)&gt;0,INDEX(RawDataRefData,$E932,0)),"")),"")</f>
        <v>1</v>
      </c>
      <c r="AF932" s="100">
        <f t="array" ref="AF932">IF($AA932,MAX(IF(G1SelectionMask="x",IF(INDEX(RawDataRefData,$E932,0)&gt;0,INDEX(RawDataRefData,$E932,0)),"")),"")</f>
        <v>4</v>
      </c>
      <c r="AG932" s="100">
        <f t="shared" si="347"/>
        <v>2.9090909090909092</v>
      </c>
      <c r="AH932" s="100">
        <f t="array" ref="AH932">IF($AA932,STDEVA(IF(G1SelectionMask="x",IF(INDEX(RawDataRefData,$E932,0)&gt;0,INDEX(RawDataRefData,$E932,0)),"")),"")</f>
        <v>1.2210278829367864</v>
      </c>
      <c r="AI932" s="101" t="b">
        <f t="shared" si="348"/>
        <v>1</v>
      </c>
      <c r="AJ932" s="101">
        <f t="array" ref="AJ932">IF($AI932,MEDIAN(IF(G2SelectionMask="x",IF(INDEX(RawDataRefData,$E932,0)&gt;0,INDEX(RawDataRefData,$E932,0)),"")),"")</f>
        <v>4</v>
      </c>
      <c r="AK932" s="101">
        <f t="array" ref="AK932">IF($AI932,QUARTILE(IF(G2SelectionMask="x",IF(INDEX(RawDataRefData,$E932,0)&gt;0,INDEX(RawDataRefData,$E932,0)),""),1),"")</f>
        <v>2</v>
      </c>
      <c r="AL932" s="101">
        <f t="array" ref="AL932">IF($AI932,QUARTILE(IF(G2SelectionMask="x",IF(INDEX(RawDataRefData,$E932,0)&gt;0,INDEX(RawDataRefData,$E932,0)),""),3),"")</f>
        <v>4</v>
      </c>
      <c r="AM932" s="101">
        <f t="array" ref="AM932">IF($AI932,MIN(IF(G2SelectionMask="x",IF(INDEX(RawDataRefData,$E932,0)&gt;0,INDEX(RawDataRefData,$E932,0)),"")),"")</f>
        <v>1</v>
      </c>
      <c r="AN932" s="101">
        <f t="array" ref="AN932">IF($AI932,MAX(IF(G2SelectionMask="x",IF(INDEX(RawDataRefData,$E932,0)&gt;0,INDEX(RawDataRefData,$E932,0)),"")),"")</f>
        <v>4</v>
      </c>
      <c r="AO932" s="101">
        <f t="shared" si="350"/>
        <v>3</v>
      </c>
      <c r="AP932" s="101">
        <f t="array" ref="AP932">IF($AI932,STDEVA(IF(G2SelectionMask="x",IF(INDEX(RawDataRefData,$E932,0)&gt;0,INDEX(RawDataRefData,$E932,0)),"")),"")</f>
        <v>1.2649110640673518</v>
      </c>
      <c r="AQ932" s="100" t="b">
        <f t="shared" si="351"/>
        <v>0</v>
      </c>
      <c r="AR932" s="100" t="str">
        <f t="array" ref="AR932">IF($AQ932,MEDIAN(IF(G3SelectionMask="x",IF(INDEX(RawDataRefData,$E932,0)&gt;0,INDEX(RawDataRefData,$E932,0)),"")),"")</f>
        <v/>
      </c>
      <c r="AS932" s="100" t="str">
        <f t="array" ref="AS932">IF($AQ932,QUARTILE(IF(G3SelectionMask="x",IF(INDEX(RawDataRefData,$E932,0)&gt;0,INDEX(RawDataRefData,$E932,0)),""),1),"")</f>
        <v/>
      </c>
      <c r="AT932" s="100" t="str">
        <f t="array" ref="AT932">IF($AQ932,QUARTILE(IF(G3SelectionMask="x",IF(INDEX(RawDataRefData,$E932,0)&gt;0,INDEX(RawDataRefData,$E932,0)),""),3),"")</f>
        <v/>
      </c>
      <c r="AU932" s="100" t="str">
        <f t="array" ref="AU932">IF($AQ932,MIN(IF(G3SelectionMask="x",IF(INDEX(RawDataRefData,$E932,0)&gt;0,INDEX(RawDataRefData,$E932,0)),"")),"")</f>
        <v/>
      </c>
      <c r="AV932" s="100" t="str">
        <f t="array" ref="AV932">IF($AQ932,MAX(IF(G3SelectionMask="x",IF(INDEX(RawDataRefData,$E932,0)&gt;0,INDEX(RawDataRefData,$E932,0)),"")),"")</f>
        <v/>
      </c>
      <c r="AW932" s="100" t="str">
        <f t="shared" si="352"/>
        <v/>
      </c>
      <c r="AX932" s="100" t="str">
        <f t="array" ref="AX932">IF($AQ932,STDEVA(IF(G3SelectionMask="x",IF(INDEX(RawDataRefData,$E932,0)&gt;0,INDEX(RawDataRefData,$E932,0)),"")),"")</f>
        <v/>
      </c>
      <c r="AY932" s="101" t="b">
        <f t="shared" si="353"/>
        <v>0</v>
      </c>
      <c r="AZ932" s="101" t="str">
        <f t="array" ref="AZ932">IF($AY932,MEDIAN(IF(G4SelectionMask="x",IF(INDEX(RawDataRefData,$E932,0)&gt;0,INDEX(RawDataRefData,$E932,0)),"")),"")</f>
        <v/>
      </c>
      <c r="BA932" s="101" t="str">
        <f t="array" ref="BA932">IF($AY932,QUARTILE(IF(G4SelectionMask="x",IF(INDEX(RawDataRefData,$E932,0)&gt;0,INDEX(RawDataRefData,$E932,0)),""),1),"")</f>
        <v/>
      </c>
      <c r="BB932" s="101" t="str">
        <f t="array" ref="BB932">IF($AY932,QUARTILE(IF(G4SelectionMask="x",IF(INDEX(RawDataRefData,$E932,0)&gt;0,INDEX(RawDataRefData,$E932,0)),""),3),"")</f>
        <v/>
      </c>
      <c r="BC932" s="101" t="str">
        <f t="array" ref="BC932">IF($AY932,MIN(IF(G4SelectionMask="x",IF(INDEX(RawDataRefData,$E932,0)&gt;0,INDEX(RawDataRefData,$E932,0)),"")),"")</f>
        <v/>
      </c>
      <c r="BD932" s="101" t="str">
        <f t="array" ref="BD932">IF($AY932,MAX(IF(G4SelectionMask="x",IF(INDEX(RawDataRefData,$E932,0)&gt;0,INDEX(RawDataRefData,$E932,0)),"")),"")</f>
        <v/>
      </c>
      <c r="BE932" s="101" t="str">
        <f t="shared" si="354"/>
        <v/>
      </c>
      <c r="BF932" s="101" t="str">
        <f t="array" ref="BF932">IF($AY932,STDEVA(IF(G4SelectionMask="x",IF(INDEX(RawDataRefData,$E932,0)&gt;0,INDEX(RawDataRefData,$E932,0)),"")),"")</f>
        <v/>
      </c>
      <c r="BG932" s="100" t="b">
        <f t="shared" si="355"/>
        <v>0</v>
      </c>
      <c r="BH932" s="100" t="str">
        <f t="array" ref="BH932">IF($BG932,MEDIAN(IF(G5SelectionMask="x",IF(INDEX(RawDataRefData,$E932,0)&gt;0,INDEX(RawDataRefData,$E932,0)),"")),"")</f>
        <v/>
      </c>
      <c r="BI932" s="100" t="str">
        <f t="array" ref="BI932">IF($BG932,QUARTILE(IF(G5SelectionMask="x",IF(INDEX(RawDataRefData,$E932,0)&gt;0,INDEX(RawDataRefData,$E932,0)),""),1),"")</f>
        <v/>
      </c>
      <c r="BJ932" s="100" t="str">
        <f t="array" ref="BJ932">IF($BG932,QUARTILE(IF(G5SelectionMask="x",IF(INDEX(RawDataRefData,$E932,0)&gt;0,INDEX(RawDataRefData,$E932,0)),""),3),"")</f>
        <v/>
      </c>
      <c r="BK932" s="100" t="str">
        <f t="array" ref="BK932">IF($BG932,MIN(IF(G5SelectionMask="x",IF(INDEX(RawDataRefData,$E932,0)&gt;0,INDEX(RawDataRefData,$E932,0)),"")),"")</f>
        <v/>
      </c>
      <c r="BL932" s="100" t="str">
        <f t="array" ref="BL932">IF($BG932,MAX(IF(G5SelectionMask="x",IF(INDEX(RawDataRefData,$E932,0)&gt;0,INDEX(RawDataRefData,$E932,0)),"")),"")</f>
        <v/>
      </c>
      <c r="BM932" s="100" t="str">
        <f t="shared" si="356"/>
        <v/>
      </c>
      <c r="BN932" s="103" t="str">
        <f t="array" ref="BN932">IF($BG932,STDEVA(IF(G5SelectionMask="x",IF(INDEX(RawDataRefData,$E932,0)&gt;0,INDEX(RawDataRefData,$E932,0)),"")),"")</f>
        <v/>
      </c>
      <c r="BO932" s="104"/>
      <c r="BP932" s="105">
        <v>1</v>
      </c>
      <c r="BQ932" s="105">
        <v>4</v>
      </c>
      <c r="BR932" s="105">
        <v>1</v>
      </c>
      <c r="BS932" s="105">
        <v>4</v>
      </c>
      <c r="BT932" s="105">
        <v>2</v>
      </c>
      <c r="BU932" s="105">
        <v>4</v>
      </c>
      <c r="BV932" s="105">
        <v>2</v>
      </c>
      <c r="BW932" s="105">
        <v>3</v>
      </c>
      <c r="BX932" s="105">
        <v>4</v>
      </c>
      <c r="BY932" s="105">
        <v>3</v>
      </c>
      <c r="BZ932" s="105">
        <v>1</v>
      </c>
      <c r="CA932" s="105">
        <v>4</v>
      </c>
      <c r="CB932" s="105">
        <v>4</v>
      </c>
      <c r="CC932" s="105">
        <v>2</v>
      </c>
      <c r="CD932" s="105">
        <v>4</v>
      </c>
    </row>
    <row r="933" spans="1:82" x14ac:dyDescent="0.2">
      <c r="A933" s="33">
        <f t="shared" si="264"/>
        <v>0</v>
      </c>
      <c r="B933" s="218"/>
      <c r="C933" s="215"/>
      <c r="D933" s="224"/>
      <c r="E933" s="72">
        <f t="shared" si="349"/>
        <v>924</v>
      </c>
      <c r="F933" s="9" t="s">
        <v>1176</v>
      </c>
      <c r="H933" s="9" t="s">
        <v>1214</v>
      </c>
      <c r="I933" s="9" t="s">
        <v>342</v>
      </c>
      <c r="J933" s="9" t="s">
        <v>1862</v>
      </c>
      <c r="K933" s="100">
        <f t="shared" si="334"/>
        <v>2</v>
      </c>
      <c r="L933" s="100"/>
      <c r="M933" s="100"/>
      <c r="N933" s="100"/>
      <c r="O933" s="100"/>
      <c r="P933" s="101">
        <f t="shared" si="335"/>
        <v>2</v>
      </c>
      <c r="Q933" s="102">
        <f t="shared" si="336"/>
        <v>1</v>
      </c>
      <c r="R933" s="102">
        <f t="shared" si="337"/>
        <v>3</v>
      </c>
      <c r="S933" s="102">
        <f t="shared" si="338"/>
        <v>3</v>
      </c>
      <c r="T933" s="102">
        <f t="shared" si="339"/>
        <v>2</v>
      </c>
      <c r="U933" s="102">
        <f t="shared" si="340"/>
        <v>2</v>
      </c>
      <c r="V933" s="102">
        <f t="shared" si="341"/>
        <v>1</v>
      </c>
      <c r="W933" s="102">
        <f t="shared" si="342"/>
        <v>4</v>
      </c>
      <c r="X933" s="102">
        <f t="shared" si="343"/>
        <v>4</v>
      </c>
      <c r="Y933" s="102">
        <f t="shared" si="344"/>
        <v>4</v>
      </c>
      <c r="Z933" s="102">
        <f t="shared" si="345"/>
        <v>2</v>
      </c>
      <c r="AA933" s="100" t="b">
        <f t="shared" si="346"/>
        <v>1</v>
      </c>
      <c r="AB933" s="100">
        <f t="array" ref="AB933">IF($AA933,MEDIAN(IF(G1SelectionMask="x",IF(INDEX(RawDataRefData,$E933,0)&gt;0,INDEX(RawDataRefData,$E933,0)),"")),"")</f>
        <v>2</v>
      </c>
      <c r="AC933" s="100">
        <f t="array" ref="AC933">IF($AA933,QUARTILE(IF(G1SelectionMask="x",IF(INDEX(RawDataRefData,$E933,0)&gt;0,INDEX(RawDataRefData,$E933,0)),""),1),"")</f>
        <v>2</v>
      </c>
      <c r="AD933" s="100">
        <f t="array" ref="AD933">IF($AA933,QUARTILE(IF(G1SelectionMask="x",IF(INDEX(RawDataRefData,$E933,0)&gt;0,INDEX(RawDataRefData,$E933,0)),""),3),"")</f>
        <v>3.5</v>
      </c>
      <c r="AE933" s="100">
        <f t="array" ref="AE933">IF($AA933,MIN(IF(G1SelectionMask="x",IF(INDEX(RawDataRefData,$E933,0)&gt;0,INDEX(RawDataRefData,$E933,0)),"")),"")</f>
        <v>1</v>
      </c>
      <c r="AF933" s="100">
        <f t="array" ref="AF933">IF($AA933,MAX(IF(G1SelectionMask="x",IF(INDEX(RawDataRefData,$E933,0)&gt;0,INDEX(RawDataRefData,$E933,0)),"")),"")</f>
        <v>4</v>
      </c>
      <c r="AG933" s="100">
        <f t="shared" si="347"/>
        <v>2.5454545454545454</v>
      </c>
      <c r="AH933" s="100">
        <f t="array" ref="AH933">IF($AA933,STDEVA(IF(G1SelectionMask="x",IF(INDEX(RawDataRefData,$E933,0)&gt;0,INDEX(RawDataRefData,$E933,0)),"")),"")</f>
        <v>1.1281521496355327</v>
      </c>
      <c r="AI933" s="101" t="b">
        <f t="shared" si="348"/>
        <v>1</v>
      </c>
      <c r="AJ933" s="101">
        <f t="array" ref="AJ933">IF($AI933,MEDIAN(IF(G2SelectionMask="x",IF(INDEX(RawDataRefData,$E933,0)&gt;0,INDEX(RawDataRefData,$E933,0)),"")),"")</f>
        <v>2</v>
      </c>
      <c r="AK933" s="101">
        <f t="array" ref="AK933">IF($AI933,QUARTILE(IF(G2SelectionMask="x",IF(INDEX(RawDataRefData,$E933,0)&gt;0,INDEX(RawDataRefData,$E933,0)),""),1),"")</f>
        <v>2</v>
      </c>
      <c r="AL933" s="101">
        <f t="array" ref="AL933">IF($AI933,QUARTILE(IF(G2SelectionMask="x",IF(INDEX(RawDataRefData,$E933,0)&gt;0,INDEX(RawDataRefData,$E933,0)),""),3),"")</f>
        <v>3</v>
      </c>
      <c r="AM933" s="101">
        <f t="array" ref="AM933">IF($AI933,MIN(IF(G2SelectionMask="x",IF(INDEX(RawDataRefData,$E933,0)&gt;0,INDEX(RawDataRefData,$E933,0)),"")),"")</f>
        <v>1</v>
      </c>
      <c r="AN933" s="101">
        <f t="array" ref="AN933">IF($AI933,MAX(IF(G2SelectionMask="x",IF(INDEX(RawDataRefData,$E933,0)&gt;0,INDEX(RawDataRefData,$E933,0)),"")),"")</f>
        <v>4</v>
      </c>
      <c r="AO933" s="101">
        <f t="shared" si="350"/>
        <v>2.3636363636363638</v>
      </c>
      <c r="AP933" s="101">
        <f t="array" ref="AP933">IF($AI933,STDEVA(IF(G2SelectionMask="x",IF(INDEX(RawDataRefData,$E933,0)&gt;0,INDEX(RawDataRefData,$E933,0)),"")),"")</f>
        <v>1.0269106361049412</v>
      </c>
      <c r="AQ933" s="100" t="b">
        <f t="shared" si="351"/>
        <v>0</v>
      </c>
      <c r="AR933" s="100" t="str">
        <f t="array" ref="AR933">IF($AQ933,MEDIAN(IF(G3SelectionMask="x",IF(INDEX(RawDataRefData,$E933,0)&gt;0,INDEX(RawDataRefData,$E933,0)),"")),"")</f>
        <v/>
      </c>
      <c r="AS933" s="100" t="str">
        <f t="array" ref="AS933">IF($AQ933,QUARTILE(IF(G3SelectionMask="x",IF(INDEX(RawDataRefData,$E933,0)&gt;0,INDEX(RawDataRefData,$E933,0)),""),1),"")</f>
        <v/>
      </c>
      <c r="AT933" s="100" t="str">
        <f t="array" ref="AT933">IF($AQ933,QUARTILE(IF(G3SelectionMask="x",IF(INDEX(RawDataRefData,$E933,0)&gt;0,INDEX(RawDataRefData,$E933,0)),""),3),"")</f>
        <v/>
      </c>
      <c r="AU933" s="100" t="str">
        <f t="array" ref="AU933">IF($AQ933,MIN(IF(G3SelectionMask="x",IF(INDEX(RawDataRefData,$E933,0)&gt;0,INDEX(RawDataRefData,$E933,0)),"")),"")</f>
        <v/>
      </c>
      <c r="AV933" s="100" t="str">
        <f t="array" ref="AV933">IF($AQ933,MAX(IF(G3SelectionMask="x",IF(INDEX(RawDataRefData,$E933,0)&gt;0,INDEX(RawDataRefData,$E933,0)),"")),"")</f>
        <v/>
      </c>
      <c r="AW933" s="100" t="str">
        <f t="shared" si="352"/>
        <v/>
      </c>
      <c r="AX933" s="100" t="str">
        <f t="array" ref="AX933">IF($AQ933,STDEVA(IF(G3SelectionMask="x",IF(INDEX(RawDataRefData,$E933,0)&gt;0,INDEX(RawDataRefData,$E933,0)),"")),"")</f>
        <v/>
      </c>
      <c r="AY933" s="101" t="b">
        <f t="shared" si="353"/>
        <v>0</v>
      </c>
      <c r="AZ933" s="101" t="str">
        <f t="array" ref="AZ933">IF($AY933,MEDIAN(IF(G4SelectionMask="x",IF(INDEX(RawDataRefData,$E933,0)&gt;0,INDEX(RawDataRefData,$E933,0)),"")),"")</f>
        <v/>
      </c>
      <c r="BA933" s="101" t="str">
        <f t="array" ref="BA933">IF($AY933,QUARTILE(IF(G4SelectionMask="x",IF(INDEX(RawDataRefData,$E933,0)&gt;0,INDEX(RawDataRefData,$E933,0)),""),1),"")</f>
        <v/>
      </c>
      <c r="BB933" s="101" t="str">
        <f t="array" ref="BB933">IF($AY933,QUARTILE(IF(G4SelectionMask="x",IF(INDEX(RawDataRefData,$E933,0)&gt;0,INDEX(RawDataRefData,$E933,0)),""),3),"")</f>
        <v/>
      </c>
      <c r="BC933" s="101" t="str">
        <f t="array" ref="BC933">IF($AY933,MIN(IF(G4SelectionMask="x",IF(INDEX(RawDataRefData,$E933,0)&gt;0,INDEX(RawDataRefData,$E933,0)),"")),"")</f>
        <v/>
      </c>
      <c r="BD933" s="101" t="str">
        <f t="array" ref="BD933">IF($AY933,MAX(IF(G4SelectionMask="x",IF(INDEX(RawDataRefData,$E933,0)&gt;0,INDEX(RawDataRefData,$E933,0)),"")),"")</f>
        <v/>
      </c>
      <c r="BE933" s="101" t="str">
        <f t="shared" si="354"/>
        <v/>
      </c>
      <c r="BF933" s="101" t="str">
        <f t="array" ref="BF933">IF($AY933,STDEVA(IF(G4SelectionMask="x",IF(INDEX(RawDataRefData,$E933,0)&gt;0,INDEX(RawDataRefData,$E933,0)),"")),"")</f>
        <v/>
      </c>
      <c r="BG933" s="100" t="b">
        <f t="shared" si="355"/>
        <v>0</v>
      </c>
      <c r="BH933" s="100" t="str">
        <f t="array" ref="BH933">IF($BG933,MEDIAN(IF(G5SelectionMask="x",IF(INDEX(RawDataRefData,$E933,0)&gt;0,INDEX(RawDataRefData,$E933,0)),"")),"")</f>
        <v/>
      </c>
      <c r="BI933" s="100" t="str">
        <f t="array" ref="BI933">IF($BG933,QUARTILE(IF(G5SelectionMask="x",IF(INDEX(RawDataRefData,$E933,0)&gt;0,INDEX(RawDataRefData,$E933,0)),""),1),"")</f>
        <v/>
      </c>
      <c r="BJ933" s="100" t="str">
        <f t="array" ref="BJ933">IF($BG933,QUARTILE(IF(G5SelectionMask="x",IF(INDEX(RawDataRefData,$E933,0)&gt;0,INDEX(RawDataRefData,$E933,0)),""),3),"")</f>
        <v/>
      </c>
      <c r="BK933" s="100" t="str">
        <f t="array" ref="BK933">IF($BG933,MIN(IF(G5SelectionMask="x",IF(INDEX(RawDataRefData,$E933,0)&gt;0,INDEX(RawDataRefData,$E933,0)),"")),"")</f>
        <v/>
      </c>
      <c r="BL933" s="100" t="str">
        <f t="array" ref="BL933">IF($BG933,MAX(IF(G5SelectionMask="x",IF(INDEX(RawDataRefData,$E933,0)&gt;0,INDEX(RawDataRefData,$E933,0)),"")),"")</f>
        <v/>
      </c>
      <c r="BM933" s="100" t="str">
        <f t="shared" si="356"/>
        <v/>
      </c>
      <c r="BN933" s="103" t="str">
        <f t="array" ref="BN933">IF($BG933,STDEVA(IF(G5SelectionMask="x",IF(INDEX(RawDataRefData,$E933,0)&gt;0,INDEX(RawDataRefData,$E933,0)),"")),"")</f>
        <v/>
      </c>
      <c r="BO933" s="104"/>
      <c r="BP933" s="105">
        <v>2</v>
      </c>
      <c r="BQ933" s="105">
        <v>2</v>
      </c>
      <c r="BR933" s="105">
        <v>1</v>
      </c>
      <c r="BS933" s="105">
        <v>3</v>
      </c>
      <c r="BT933" s="105">
        <v>3</v>
      </c>
      <c r="BU933" s="105">
        <v>2</v>
      </c>
      <c r="BV933" s="105">
        <v>2</v>
      </c>
      <c r="BW933" s="105">
        <v>1</v>
      </c>
      <c r="BX933" s="105">
        <v>4</v>
      </c>
      <c r="BY933" s="105">
        <v>4</v>
      </c>
      <c r="BZ933" s="105">
        <v>4</v>
      </c>
      <c r="CA933" s="105">
        <v>2</v>
      </c>
      <c r="CB933" s="105">
        <v>2</v>
      </c>
      <c r="CC933" s="105">
        <v>2</v>
      </c>
      <c r="CD933" s="105">
        <v>3</v>
      </c>
    </row>
    <row r="934" spans="1:82" x14ac:dyDescent="0.2">
      <c r="A934" s="33">
        <f t="shared" si="264"/>
        <v>0</v>
      </c>
      <c r="B934" s="218"/>
      <c r="C934" s="215"/>
      <c r="D934" s="224"/>
      <c r="E934" s="72">
        <f t="shared" si="349"/>
        <v>925</v>
      </c>
      <c r="F934" s="9" t="s">
        <v>1177</v>
      </c>
      <c r="H934" s="9" t="s">
        <v>1214</v>
      </c>
      <c r="I934" s="9" t="s">
        <v>342</v>
      </c>
      <c r="J934" s="9" t="s">
        <v>1862</v>
      </c>
      <c r="K934" s="100">
        <f t="shared" si="334"/>
        <v>2</v>
      </c>
      <c r="L934" s="100"/>
      <c r="M934" s="100"/>
      <c r="N934" s="100"/>
      <c r="O934" s="100"/>
      <c r="P934" s="101">
        <f t="shared" si="335"/>
        <v>1</v>
      </c>
      <c r="Q934" s="102">
        <f t="shared" si="336"/>
        <v>1</v>
      </c>
      <c r="R934" s="102">
        <f t="shared" si="337"/>
        <v>1</v>
      </c>
      <c r="S934" s="102">
        <f t="shared" si="338"/>
        <v>4</v>
      </c>
      <c r="T934" s="102">
        <f t="shared" si="339"/>
        <v>4</v>
      </c>
      <c r="U934" s="102">
        <f t="shared" si="340"/>
        <v>2</v>
      </c>
      <c r="V934" s="102">
        <f t="shared" si="341"/>
        <v>4</v>
      </c>
      <c r="W934" s="102">
        <f t="shared" si="342"/>
        <v>4</v>
      </c>
      <c r="X934" s="102">
        <f t="shared" si="343"/>
        <v>3</v>
      </c>
      <c r="Y934" s="102">
        <f t="shared" si="344"/>
        <v>2</v>
      </c>
      <c r="Z934" s="102">
        <f t="shared" si="345"/>
        <v>4</v>
      </c>
      <c r="AA934" s="100" t="b">
        <f t="shared" si="346"/>
        <v>1</v>
      </c>
      <c r="AB934" s="100">
        <f t="array" ref="AB934">IF($AA934,MEDIAN(IF(G1SelectionMask="x",IF(INDEX(RawDataRefData,$E934,0)&gt;0,INDEX(RawDataRefData,$E934,0)),"")),"")</f>
        <v>3</v>
      </c>
      <c r="AC934" s="100">
        <f t="array" ref="AC934">IF($AA934,QUARTILE(IF(G1SelectionMask="x",IF(INDEX(RawDataRefData,$E934,0)&gt;0,INDEX(RawDataRefData,$E934,0)),""),1),"")</f>
        <v>1.5</v>
      </c>
      <c r="AD934" s="100">
        <f t="array" ref="AD934">IF($AA934,QUARTILE(IF(G1SelectionMask="x",IF(INDEX(RawDataRefData,$E934,0)&gt;0,INDEX(RawDataRefData,$E934,0)),""),3),"")</f>
        <v>4</v>
      </c>
      <c r="AE934" s="100">
        <f t="array" ref="AE934">IF($AA934,MIN(IF(G1SelectionMask="x",IF(INDEX(RawDataRefData,$E934,0)&gt;0,INDEX(RawDataRefData,$E934,0)),"")),"")</f>
        <v>1</v>
      </c>
      <c r="AF934" s="100">
        <f t="array" ref="AF934">IF($AA934,MAX(IF(G1SelectionMask="x",IF(INDEX(RawDataRefData,$E934,0)&gt;0,INDEX(RawDataRefData,$E934,0)),"")),"")</f>
        <v>4</v>
      </c>
      <c r="AG934" s="100">
        <f t="shared" si="347"/>
        <v>2.7272727272727271</v>
      </c>
      <c r="AH934" s="100">
        <f t="array" ref="AH934">IF($AA934,STDEVA(IF(G1SelectionMask="x",IF(INDEX(RawDataRefData,$E934,0)&gt;0,INDEX(RawDataRefData,$E934,0)),"")),"")</f>
        <v>1.3483997249264843</v>
      </c>
      <c r="AI934" s="101" t="b">
        <f t="shared" si="348"/>
        <v>1</v>
      </c>
      <c r="AJ934" s="101">
        <f t="array" ref="AJ934">IF($AI934,MEDIAN(IF(G2SelectionMask="x",IF(INDEX(RawDataRefData,$E934,0)&gt;0,INDEX(RawDataRefData,$E934,0)),"")),"")</f>
        <v>2</v>
      </c>
      <c r="AK934" s="101">
        <f t="array" ref="AK934">IF($AI934,QUARTILE(IF(G2SelectionMask="x",IF(INDEX(RawDataRefData,$E934,0)&gt;0,INDEX(RawDataRefData,$E934,0)),""),1),"")</f>
        <v>1</v>
      </c>
      <c r="AL934" s="101">
        <f t="array" ref="AL934">IF($AI934,QUARTILE(IF(G2SelectionMask="x",IF(INDEX(RawDataRefData,$E934,0)&gt;0,INDEX(RawDataRefData,$E934,0)),""),3),"")</f>
        <v>4</v>
      </c>
      <c r="AM934" s="101">
        <f t="array" ref="AM934">IF($AI934,MIN(IF(G2SelectionMask="x",IF(INDEX(RawDataRefData,$E934,0)&gt;0,INDEX(RawDataRefData,$E934,0)),"")),"")</f>
        <v>1</v>
      </c>
      <c r="AN934" s="101">
        <f t="array" ref="AN934">IF($AI934,MAX(IF(G2SelectionMask="x",IF(INDEX(RawDataRefData,$E934,0)&gt;0,INDEX(RawDataRefData,$E934,0)),"")),"")</f>
        <v>4</v>
      </c>
      <c r="AO934" s="101">
        <f t="shared" si="350"/>
        <v>2.5454545454545454</v>
      </c>
      <c r="AP934" s="101">
        <f t="array" ref="AP934">IF($AI934,STDEVA(IF(G2SelectionMask="x",IF(INDEX(RawDataRefData,$E934,0)&gt;0,INDEX(RawDataRefData,$E934,0)),"")),"")</f>
        <v>1.4396969378057569</v>
      </c>
      <c r="AQ934" s="100" t="b">
        <f t="shared" si="351"/>
        <v>0</v>
      </c>
      <c r="AR934" s="100" t="str">
        <f t="array" ref="AR934">IF($AQ934,MEDIAN(IF(G3SelectionMask="x",IF(INDEX(RawDataRefData,$E934,0)&gt;0,INDEX(RawDataRefData,$E934,0)),"")),"")</f>
        <v/>
      </c>
      <c r="AS934" s="100" t="str">
        <f t="array" ref="AS934">IF($AQ934,QUARTILE(IF(G3SelectionMask="x",IF(INDEX(RawDataRefData,$E934,0)&gt;0,INDEX(RawDataRefData,$E934,0)),""),1),"")</f>
        <v/>
      </c>
      <c r="AT934" s="100" t="str">
        <f t="array" ref="AT934">IF($AQ934,QUARTILE(IF(G3SelectionMask="x",IF(INDEX(RawDataRefData,$E934,0)&gt;0,INDEX(RawDataRefData,$E934,0)),""),3),"")</f>
        <v/>
      </c>
      <c r="AU934" s="100" t="str">
        <f t="array" ref="AU934">IF($AQ934,MIN(IF(G3SelectionMask="x",IF(INDEX(RawDataRefData,$E934,0)&gt;0,INDEX(RawDataRefData,$E934,0)),"")),"")</f>
        <v/>
      </c>
      <c r="AV934" s="100" t="str">
        <f t="array" ref="AV934">IF($AQ934,MAX(IF(G3SelectionMask="x",IF(INDEX(RawDataRefData,$E934,0)&gt;0,INDEX(RawDataRefData,$E934,0)),"")),"")</f>
        <v/>
      </c>
      <c r="AW934" s="100" t="str">
        <f t="shared" si="352"/>
        <v/>
      </c>
      <c r="AX934" s="100" t="str">
        <f t="array" ref="AX934">IF($AQ934,STDEVA(IF(G3SelectionMask="x",IF(INDEX(RawDataRefData,$E934,0)&gt;0,INDEX(RawDataRefData,$E934,0)),"")),"")</f>
        <v/>
      </c>
      <c r="AY934" s="101" t="b">
        <f t="shared" si="353"/>
        <v>0</v>
      </c>
      <c r="AZ934" s="101" t="str">
        <f t="array" ref="AZ934">IF($AY934,MEDIAN(IF(G4SelectionMask="x",IF(INDEX(RawDataRefData,$E934,0)&gt;0,INDEX(RawDataRefData,$E934,0)),"")),"")</f>
        <v/>
      </c>
      <c r="BA934" s="101" t="str">
        <f t="array" ref="BA934">IF($AY934,QUARTILE(IF(G4SelectionMask="x",IF(INDEX(RawDataRefData,$E934,0)&gt;0,INDEX(RawDataRefData,$E934,0)),""),1),"")</f>
        <v/>
      </c>
      <c r="BB934" s="101" t="str">
        <f t="array" ref="BB934">IF($AY934,QUARTILE(IF(G4SelectionMask="x",IF(INDEX(RawDataRefData,$E934,0)&gt;0,INDEX(RawDataRefData,$E934,0)),""),3),"")</f>
        <v/>
      </c>
      <c r="BC934" s="101" t="str">
        <f t="array" ref="BC934">IF($AY934,MIN(IF(G4SelectionMask="x",IF(INDEX(RawDataRefData,$E934,0)&gt;0,INDEX(RawDataRefData,$E934,0)),"")),"")</f>
        <v/>
      </c>
      <c r="BD934" s="101" t="str">
        <f t="array" ref="BD934">IF($AY934,MAX(IF(G4SelectionMask="x",IF(INDEX(RawDataRefData,$E934,0)&gt;0,INDEX(RawDataRefData,$E934,0)),"")),"")</f>
        <v/>
      </c>
      <c r="BE934" s="101" t="str">
        <f t="shared" si="354"/>
        <v/>
      </c>
      <c r="BF934" s="101" t="str">
        <f t="array" ref="BF934">IF($AY934,STDEVA(IF(G4SelectionMask="x",IF(INDEX(RawDataRefData,$E934,0)&gt;0,INDEX(RawDataRefData,$E934,0)),"")),"")</f>
        <v/>
      </c>
      <c r="BG934" s="100" t="b">
        <f t="shared" si="355"/>
        <v>0</v>
      </c>
      <c r="BH934" s="100" t="str">
        <f t="array" ref="BH934">IF($BG934,MEDIAN(IF(G5SelectionMask="x",IF(INDEX(RawDataRefData,$E934,0)&gt;0,INDEX(RawDataRefData,$E934,0)),"")),"")</f>
        <v/>
      </c>
      <c r="BI934" s="100" t="str">
        <f t="array" ref="BI934">IF($BG934,QUARTILE(IF(G5SelectionMask="x",IF(INDEX(RawDataRefData,$E934,0)&gt;0,INDEX(RawDataRefData,$E934,0)),""),1),"")</f>
        <v/>
      </c>
      <c r="BJ934" s="100" t="str">
        <f t="array" ref="BJ934">IF($BG934,QUARTILE(IF(G5SelectionMask="x",IF(INDEX(RawDataRefData,$E934,0)&gt;0,INDEX(RawDataRefData,$E934,0)),""),3),"")</f>
        <v/>
      </c>
      <c r="BK934" s="100" t="str">
        <f t="array" ref="BK934">IF($BG934,MIN(IF(G5SelectionMask="x",IF(INDEX(RawDataRefData,$E934,0)&gt;0,INDEX(RawDataRefData,$E934,0)),"")),"")</f>
        <v/>
      </c>
      <c r="BL934" s="100" t="str">
        <f t="array" ref="BL934">IF($BG934,MAX(IF(G5SelectionMask="x",IF(INDEX(RawDataRefData,$E934,0)&gt;0,INDEX(RawDataRefData,$E934,0)),"")),"")</f>
        <v/>
      </c>
      <c r="BM934" s="100" t="str">
        <f t="shared" si="356"/>
        <v/>
      </c>
      <c r="BN934" s="103" t="str">
        <f t="array" ref="BN934">IF($BG934,STDEVA(IF(G5SelectionMask="x",IF(INDEX(RawDataRefData,$E934,0)&gt;0,INDEX(RawDataRefData,$E934,0)),"")),"")</f>
        <v/>
      </c>
      <c r="BO934" s="104"/>
      <c r="BP934" s="105">
        <v>2</v>
      </c>
      <c r="BQ934" s="105">
        <v>1</v>
      </c>
      <c r="BR934" s="105">
        <v>1</v>
      </c>
      <c r="BS934" s="105">
        <v>1</v>
      </c>
      <c r="BT934" s="105">
        <v>4</v>
      </c>
      <c r="BU934" s="105">
        <v>4</v>
      </c>
      <c r="BV934" s="105">
        <v>2</v>
      </c>
      <c r="BW934" s="105">
        <v>4</v>
      </c>
      <c r="BX934" s="105">
        <v>4</v>
      </c>
      <c r="BY934" s="105">
        <v>3</v>
      </c>
      <c r="BZ934" s="105">
        <v>2</v>
      </c>
      <c r="CA934" s="105">
        <v>4</v>
      </c>
      <c r="CB934" s="105">
        <v>2</v>
      </c>
      <c r="CC934" s="105">
        <v>1</v>
      </c>
      <c r="CD934" s="105">
        <v>1</v>
      </c>
    </row>
    <row r="935" spans="1:82" x14ac:dyDescent="0.2">
      <c r="A935" s="33">
        <f t="shared" si="264"/>
        <v>0</v>
      </c>
      <c r="B935" s="218"/>
      <c r="C935" s="215"/>
      <c r="D935" s="224"/>
      <c r="E935" s="72">
        <f t="shared" si="349"/>
        <v>926</v>
      </c>
      <c r="F935" s="9" t="s">
        <v>1178</v>
      </c>
      <c r="H935" s="9" t="s">
        <v>1214</v>
      </c>
      <c r="I935" s="9" t="s">
        <v>342</v>
      </c>
      <c r="J935" s="9" t="s">
        <v>1862</v>
      </c>
      <c r="K935" s="100">
        <f t="shared" si="334"/>
        <v>2</v>
      </c>
      <c r="L935" s="100"/>
      <c r="M935" s="100"/>
      <c r="N935" s="100"/>
      <c r="O935" s="100"/>
      <c r="P935" s="101">
        <f t="shared" si="335"/>
        <v>1</v>
      </c>
      <c r="Q935" s="102">
        <f t="shared" si="336"/>
        <v>3</v>
      </c>
      <c r="R935" s="102">
        <f t="shared" si="337"/>
        <v>4</v>
      </c>
      <c r="S935" s="102">
        <f t="shared" si="338"/>
        <v>1</v>
      </c>
      <c r="T935" s="102">
        <f t="shared" si="339"/>
        <v>2</v>
      </c>
      <c r="U935" s="102">
        <f t="shared" si="340"/>
        <v>2</v>
      </c>
      <c r="V935" s="102">
        <f t="shared" si="341"/>
        <v>3</v>
      </c>
      <c r="W935" s="102">
        <f t="shared" si="342"/>
        <v>1</v>
      </c>
      <c r="X935" s="102">
        <f t="shared" si="343"/>
        <v>3</v>
      </c>
      <c r="Y935" s="102">
        <f t="shared" si="344"/>
        <v>1</v>
      </c>
      <c r="Z935" s="102">
        <f t="shared" si="345"/>
        <v>4</v>
      </c>
      <c r="AA935" s="100" t="b">
        <f t="shared" si="346"/>
        <v>1</v>
      </c>
      <c r="AB935" s="100">
        <f t="array" ref="AB935">IF($AA935,MEDIAN(IF(G1SelectionMask="x",IF(INDEX(RawDataRefData,$E935,0)&gt;0,INDEX(RawDataRefData,$E935,0)),"")),"")</f>
        <v>2</v>
      </c>
      <c r="AC935" s="100">
        <f t="array" ref="AC935">IF($AA935,QUARTILE(IF(G1SelectionMask="x",IF(INDEX(RawDataRefData,$E935,0)&gt;0,INDEX(RawDataRefData,$E935,0)),""),1),"")</f>
        <v>1</v>
      </c>
      <c r="AD935" s="100">
        <f t="array" ref="AD935">IF($AA935,QUARTILE(IF(G1SelectionMask="x",IF(INDEX(RawDataRefData,$E935,0)&gt;0,INDEX(RawDataRefData,$E935,0)),""),3),"")</f>
        <v>3</v>
      </c>
      <c r="AE935" s="100">
        <f t="array" ref="AE935">IF($AA935,MIN(IF(G1SelectionMask="x",IF(INDEX(RawDataRefData,$E935,0)&gt;0,INDEX(RawDataRefData,$E935,0)),"")),"")</f>
        <v>1</v>
      </c>
      <c r="AF935" s="100">
        <f t="array" ref="AF935">IF($AA935,MAX(IF(G1SelectionMask="x",IF(INDEX(RawDataRefData,$E935,0)&gt;0,INDEX(RawDataRefData,$E935,0)),"")),"")</f>
        <v>4</v>
      </c>
      <c r="AG935" s="100">
        <f t="shared" si="347"/>
        <v>2.2727272727272729</v>
      </c>
      <c r="AH935" s="100">
        <f t="array" ref="AH935">IF($AA935,STDEVA(IF(G1SelectionMask="x",IF(INDEX(RawDataRefData,$E935,0)&gt;0,INDEX(RawDataRefData,$E935,0)),"")),"")</f>
        <v>1.1908743922772955</v>
      </c>
      <c r="AI935" s="101" t="b">
        <f t="shared" si="348"/>
        <v>1</v>
      </c>
      <c r="AJ935" s="101">
        <f t="array" ref="AJ935">IF($AI935,MEDIAN(IF(G2SelectionMask="x",IF(INDEX(RawDataRefData,$E935,0)&gt;0,INDEX(RawDataRefData,$E935,0)),"")),"")</f>
        <v>2</v>
      </c>
      <c r="AK935" s="101">
        <f t="array" ref="AK935">IF($AI935,QUARTILE(IF(G2SelectionMask="x",IF(INDEX(RawDataRefData,$E935,0)&gt;0,INDEX(RawDataRefData,$E935,0)),""),1),"")</f>
        <v>1</v>
      </c>
      <c r="AL935" s="101">
        <f t="array" ref="AL935">IF($AI935,QUARTILE(IF(G2SelectionMask="x",IF(INDEX(RawDataRefData,$E935,0)&gt;0,INDEX(RawDataRefData,$E935,0)),""),3),"")</f>
        <v>3</v>
      </c>
      <c r="AM935" s="101">
        <f t="array" ref="AM935">IF($AI935,MIN(IF(G2SelectionMask="x",IF(INDEX(RawDataRefData,$E935,0)&gt;0,INDEX(RawDataRefData,$E935,0)),"")),"")</f>
        <v>1</v>
      </c>
      <c r="AN935" s="101">
        <f t="array" ref="AN935">IF($AI935,MAX(IF(G2SelectionMask="x",IF(INDEX(RawDataRefData,$E935,0)&gt;0,INDEX(RawDataRefData,$E935,0)),"")),"")</f>
        <v>4</v>
      </c>
      <c r="AO935" s="101">
        <f t="shared" si="350"/>
        <v>2.0909090909090908</v>
      </c>
      <c r="AP935" s="101">
        <f t="array" ref="AP935">IF($AI935,STDEVA(IF(G2SelectionMask="x",IF(INDEX(RawDataRefData,$E935,0)&gt;0,INDEX(RawDataRefData,$E935,0)),"")),"")</f>
        <v>1.0444659357341868</v>
      </c>
      <c r="AQ935" s="100" t="b">
        <f t="shared" si="351"/>
        <v>0</v>
      </c>
      <c r="AR935" s="100" t="str">
        <f t="array" ref="AR935">IF($AQ935,MEDIAN(IF(G3SelectionMask="x",IF(INDEX(RawDataRefData,$E935,0)&gt;0,INDEX(RawDataRefData,$E935,0)),"")),"")</f>
        <v/>
      </c>
      <c r="AS935" s="100" t="str">
        <f t="array" ref="AS935">IF($AQ935,QUARTILE(IF(G3SelectionMask="x",IF(INDEX(RawDataRefData,$E935,0)&gt;0,INDEX(RawDataRefData,$E935,0)),""),1),"")</f>
        <v/>
      </c>
      <c r="AT935" s="100" t="str">
        <f t="array" ref="AT935">IF($AQ935,QUARTILE(IF(G3SelectionMask="x",IF(INDEX(RawDataRefData,$E935,0)&gt;0,INDEX(RawDataRefData,$E935,0)),""),3),"")</f>
        <v/>
      </c>
      <c r="AU935" s="100" t="str">
        <f t="array" ref="AU935">IF($AQ935,MIN(IF(G3SelectionMask="x",IF(INDEX(RawDataRefData,$E935,0)&gt;0,INDEX(RawDataRefData,$E935,0)),"")),"")</f>
        <v/>
      </c>
      <c r="AV935" s="100" t="str">
        <f t="array" ref="AV935">IF($AQ935,MAX(IF(G3SelectionMask="x",IF(INDEX(RawDataRefData,$E935,0)&gt;0,INDEX(RawDataRefData,$E935,0)),"")),"")</f>
        <v/>
      </c>
      <c r="AW935" s="100" t="str">
        <f t="shared" si="352"/>
        <v/>
      </c>
      <c r="AX935" s="100" t="str">
        <f t="array" ref="AX935">IF($AQ935,STDEVA(IF(G3SelectionMask="x",IF(INDEX(RawDataRefData,$E935,0)&gt;0,INDEX(RawDataRefData,$E935,0)),"")),"")</f>
        <v/>
      </c>
      <c r="AY935" s="101" t="b">
        <f t="shared" si="353"/>
        <v>0</v>
      </c>
      <c r="AZ935" s="101" t="str">
        <f t="array" ref="AZ935">IF($AY935,MEDIAN(IF(G4SelectionMask="x",IF(INDEX(RawDataRefData,$E935,0)&gt;0,INDEX(RawDataRefData,$E935,0)),"")),"")</f>
        <v/>
      </c>
      <c r="BA935" s="101" t="str">
        <f t="array" ref="BA935">IF($AY935,QUARTILE(IF(G4SelectionMask="x",IF(INDEX(RawDataRefData,$E935,0)&gt;0,INDEX(RawDataRefData,$E935,0)),""),1),"")</f>
        <v/>
      </c>
      <c r="BB935" s="101" t="str">
        <f t="array" ref="BB935">IF($AY935,QUARTILE(IF(G4SelectionMask="x",IF(INDEX(RawDataRefData,$E935,0)&gt;0,INDEX(RawDataRefData,$E935,0)),""),3),"")</f>
        <v/>
      </c>
      <c r="BC935" s="101" t="str">
        <f t="array" ref="BC935">IF($AY935,MIN(IF(G4SelectionMask="x",IF(INDEX(RawDataRefData,$E935,0)&gt;0,INDEX(RawDataRefData,$E935,0)),"")),"")</f>
        <v/>
      </c>
      <c r="BD935" s="101" t="str">
        <f t="array" ref="BD935">IF($AY935,MAX(IF(G4SelectionMask="x",IF(INDEX(RawDataRefData,$E935,0)&gt;0,INDEX(RawDataRefData,$E935,0)),"")),"")</f>
        <v/>
      </c>
      <c r="BE935" s="101" t="str">
        <f t="shared" si="354"/>
        <v/>
      </c>
      <c r="BF935" s="101" t="str">
        <f t="array" ref="BF935">IF($AY935,STDEVA(IF(G4SelectionMask="x",IF(INDEX(RawDataRefData,$E935,0)&gt;0,INDEX(RawDataRefData,$E935,0)),"")),"")</f>
        <v/>
      </c>
      <c r="BG935" s="100" t="b">
        <f t="shared" si="355"/>
        <v>0</v>
      </c>
      <c r="BH935" s="100" t="str">
        <f t="array" ref="BH935">IF($BG935,MEDIAN(IF(G5SelectionMask="x",IF(INDEX(RawDataRefData,$E935,0)&gt;0,INDEX(RawDataRefData,$E935,0)),"")),"")</f>
        <v/>
      </c>
      <c r="BI935" s="100" t="str">
        <f t="array" ref="BI935">IF($BG935,QUARTILE(IF(G5SelectionMask="x",IF(INDEX(RawDataRefData,$E935,0)&gt;0,INDEX(RawDataRefData,$E935,0)),""),1),"")</f>
        <v/>
      </c>
      <c r="BJ935" s="100" t="str">
        <f t="array" ref="BJ935">IF($BG935,QUARTILE(IF(G5SelectionMask="x",IF(INDEX(RawDataRefData,$E935,0)&gt;0,INDEX(RawDataRefData,$E935,0)),""),3),"")</f>
        <v/>
      </c>
      <c r="BK935" s="100" t="str">
        <f t="array" ref="BK935">IF($BG935,MIN(IF(G5SelectionMask="x",IF(INDEX(RawDataRefData,$E935,0)&gt;0,INDEX(RawDataRefData,$E935,0)),"")),"")</f>
        <v/>
      </c>
      <c r="BL935" s="100" t="str">
        <f t="array" ref="BL935">IF($BG935,MAX(IF(G5SelectionMask="x",IF(INDEX(RawDataRefData,$E935,0)&gt;0,INDEX(RawDataRefData,$E935,0)),"")),"")</f>
        <v/>
      </c>
      <c r="BM935" s="100" t="str">
        <f t="shared" si="356"/>
        <v/>
      </c>
      <c r="BN935" s="103" t="str">
        <f t="array" ref="BN935">IF($BG935,STDEVA(IF(G5SelectionMask="x",IF(INDEX(RawDataRefData,$E935,0)&gt;0,INDEX(RawDataRefData,$E935,0)),"")),"")</f>
        <v/>
      </c>
      <c r="BO935" s="104"/>
      <c r="BP935" s="105">
        <v>2</v>
      </c>
      <c r="BQ935" s="105">
        <v>1</v>
      </c>
      <c r="BR935" s="105">
        <v>3</v>
      </c>
      <c r="BS935" s="105">
        <v>4</v>
      </c>
      <c r="BT935" s="105">
        <v>1</v>
      </c>
      <c r="BU935" s="105">
        <v>2</v>
      </c>
      <c r="BV935" s="105">
        <v>2</v>
      </c>
      <c r="BW935" s="105">
        <v>3</v>
      </c>
      <c r="BX935" s="105">
        <v>1</v>
      </c>
      <c r="BY935" s="105">
        <v>3</v>
      </c>
      <c r="BZ935" s="105">
        <v>1</v>
      </c>
      <c r="CA935" s="105">
        <v>4</v>
      </c>
      <c r="CB935" s="105">
        <v>3</v>
      </c>
      <c r="CC935" s="105">
        <v>2</v>
      </c>
      <c r="CD935" s="105">
        <v>2</v>
      </c>
    </row>
    <row r="936" spans="1:82" x14ac:dyDescent="0.2">
      <c r="A936" s="33">
        <f t="shared" si="264"/>
        <v>0</v>
      </c>
      <c r="B936" s="218"/>
      <c r="C936" s="215"/>
      <c r="D936" s="224"/>
      <c r="E936" s="72">
        <f t="shared" si="349"/>
        <v>927</v>
      </c>
      <c r="F936" s="9" t="s">
        <v>1179</v>
      </c>
      <c r="H936" s="9" t="s">
        <v>1214</v>
      </c>
      <c r="I936" s="9" t="s">
        <v>342</v>
      </c>
      <c r="J936" s="9" t="s">
        <v>1862</v>
      </c>
      <c r="K936" s="100">
        <f t="shared" si="334"/>
        <v>1</v>
      </c>
      <c r="L936" s="100"/>
      <c r="M936" s="100"/>
      <c r="N936" s="100"/>
      <c r="O936" s="100"/>
      <c r="P936" s="101">
        <f t="shared" si="335"/>
        <v>2</v>
      </c>
      <c r="Q936" s="102">
        <f t="shared" si="336"/>
        <v>2</v>
      </c>
      <c r="R936" s="102">
        <f t="shared" si="337"/>
        <v>1</v>
      </c>
      <c r="S936" s="102">
        <f t="shared" si="338"/>
        <v>4</v>
      </c>
      <c r="T936" s="102">
        <f t="shared" si="339"/>
        <v>1</v>
      </c>
      <c r="U936" s="102">
        <f t="shared" si="340"/>
        <v>3</v>
      </c>
      <c r="V936" s="102">
        <f t="shared" si="341"/>
        <v>2</v>
      </c>
      <c r="W936" s="102">
        <f t="shared" si="342"/>
        <v>2</v>
      </c>
      <c r="X936" s="102">
        <f t="shared" si="343"/>
        <v>4</v>
      </c>
      <c r="Y936" s="102">
        <f t="shared" si="344"/>
        <v>2</v>
      </c>
      <c r="Z936" s="102">
        <f t="shared" si="345"/>
        <v>3</v>
      </c>
      <c r="AA936" s="100" t="b">
        <f t="shared" si="346"/>
        <v>1</v>
      </c>
      <c r="AB936" s="100">
        <f t="array" ref="AB936">IF($AA936,MEDIAN(IF(G1SelectionMask="x",IF(INDEX(RawDataRefData,$E936,0)&gt;0,INDEX(RawDataRefData,$E936,0)),"")),"")</f>
        <v>2</v>
      </c>
      <c r="AC936" s="100">
        <f t="array" ref="AC936">IF($AA936,QUARTILE(IF(G1SelectionMask="x",IF(INDEX(RawDataRefData,$E936,0)&gt;0,INDEX(RawDataRefData,$E936,0)),""),1),"")</f>
        <v>2</v>
      </c>
      <c r="AD936" s="100">
        <f t="array" ref="AD936">IF($AA936,QUARTILE(IF(G1SelectionMask="x",IF(INDEX(RawDataRefData,$E936,0)&gt;0,INDEX(RawDataRefData,$E936,0)),""),3),"")</f>
        <v>3</v>
      </c>
      <c r="AE936" s="100">
        <f t="array" ref="AE936">IF($AA936,MIN(IF(G1SelectionMask="x",IF(INDEX(RawDataRefData,$E936,0)&gt;0,INDEX(RawDataRefData,$E936,0)),"")),"")</f>
        <v>1</v>
      </c>
      <c r="AF936" s="100">
        <f t="array" ref="AF936">IF($AA936,MAX(IF(G1SelectionMask="x",IF(INDEX(RawDataRefData,$E936,0)&gt;0,INDEX(RawDataRefData,$E936,0)),"")),"")</f>
        <v>4</v>
      </c>
      <c r="AG936" s="100">
        <f t="shared" si="347"/>
        <v>2.3636363636363638</v>
      </c>
      <c r="AH936" s="100">
        <f t="array" ref="AH936">IF($AA936,STDEVA(IF(G1SelectionMask="x",IF(INDEX(RawDataRefData,$E936,0)&gt;0,INDEX(RawDataRefData,$E936,0)),"")),"")</f>
        <v>1.0269106361049412</v>
      </c>
      <c r="AI936" s="101" t="b">
        <f t="shared" si="348"/>
        <v>1</v>
      </c>
      <c r="AJ936" s="101">
        <f t="array" ref="AJ936">IF($AI936,MEDIAN(IF(G2SelectionMask="x",IF(INDEX(RawDataRefData,$E936,0)&gt;0,INDEX(RawDataRefData,$E936,0)),"")),"")</f>
        <v>2</v>
      </c>
      <c r="AK936" s="101">
        <f t="array" ref="AK936">IF($AI936,QUARTILE(IF(G2SelectionMask="x",IF(INDEX(RawDataRefData,$E936,0)&gt;0,INDEX(RawDataRefData,$E936,0)),""),1),"")</f>
        <v>2</v>
      </c>
      <c r="AL936" s="101">
        <f t="array" ref="AL936">IF($AI936,QUARTILE(IF(G2SelectionMask="x",IF(INDEX(RawDataRefData,$E936,0)&gt;0,INDEX(RawDataRefData,$E936,0)),""),3),"")</f>
        <v>2.5</v>
      </c>
      <c r="AM936" s="101">
        <f t="array" ref="AM936">IF($AI936,MIN(IF(G2SelectionMask="x",IF(INDEX(RawDataRefData,$E936,0)&gt;0,INDEX(RawDataRefData,$E936,0)),"")),"")</f>
        <v>1</v>
      </c>
      <c r="AN936" s="101">
        <f t="array" ref="AN936">IF($AI936,MAX(IF(G2SelectionMask="x",IF(INDEX(RawDataRefData,$E936,0)&gt;0,INDEX(RawDataRefData,$E936,0)),"")),"")</f>
        <v>4</v>
      </c>
      <c r="AO936" s="101">
        <f t="shared" si="350"/>
        <v>2.3636363636363638</v>
      </c>
      <c r="AP936" s="101">
        <f t="array" ref="AP936">IF($AI936,STDEVA(IF(G2SelectionMask="x",IF(INDEX(RawDataRefData,$E936,0)&gt;0,INDEX(RawDataRefData,$E936,0)),"")),"")</f>
        <v>0.9244162777371755</v>
      </c>
      <c r="AQ936" s="100" t="b">
        <f t="shared" si="351"/>
        <v>0</v>
      </c>
      <c r="AR936" s="100" t="str">
        <f t="array" ref="AR936">IF($AQ936,MEDIAN(IF(G3SelectionMask="x",IF(INDEX(RawDataRefData,$E936,0)&gt;0,INDEX(RawDataRefData,$E936,0)),"")),"")</f>
        <v/>
      </c>
      <c r="AS936" s="100" t="str">
        <f t="array" ref="AS936">IF($AQ936,QUARTILE(IF(G3SelectionMask="x",IF(INDEX(RawDataRefData,$E936,0)&gt;0,INDEX(RawDataRefData,$E936,0)),""),1),"")</f>
        <v/>
      </c>
      <c r="AT936" s="100" t="str">
        <f t="array" ref="AT936">IF($AQ936,QUARTILE(IF(G3SelectionMask="x",IF(INDEX(RawDataRefData,$E936,0)&gt;0,INDEX(RawDataRefData,$E936,0)),""),3),"")</f>
        <v/>
      </c>
      <c r="AU936" s="100" t="str">
        <f t="array" ref="AU936">IF($AQ936,MIN(IF(G3SelectionMask="x",IF(INDEX(RawDataRefData,$E936,0)&gt;0,INDEX(RawDataRefData,$E936,0)),"")),"")</f>
        <v/>
      </c>
      <c r="AV936" s="100" t="str">
        <f t="array" ref="AV936">IF($AQ936,MAX(IF(G3SelectionMask="x",IF(INDEX(RawDataRefData,$E936,0)&gt;0,INDEX(RawDataRefData,$E936,0)),"")),"")</f>
        <v/>
      </c>
      <c r="AW936" s="100" t="str">
        <f t="shared" si="352"/>
        <v/>
      </c>
      <c r="AX936" s="100" t="str">
        <f t="array" ref="AX936">IF($AQ936,STDEVA(IF(G3SelectionMask="x",IF(INDEX(RawDataRefData,$E936,0)&gt;0,INDEX(RawDataRefData,$E936,0)),"")),"")</f>
        <v/>
      </c>
      <c r="AY936" s="101" t="b">
        <f t="shared" si="353"/>
        <v>0</v>
      </c>
      <c r="AZ936" s="101" t="str">
        <f t="array" ref="AZ936">IF($AY936,MEDIAN(IF(G4SelectionMask="x",IF(INDEX(RawDataRefData,$E936,0)&gt;0,INDEX(RawDataRefData,$E936,0)),"")),"")</f>
        <v/>
      </c>
      <c r="BA936" s="101" t="str">
        <f t="array" ref="BA936">IF($AY936,QUARTILE(IF(G4SelectionMask="x",IF(INDEX(RawDataRefData,$E936,0)&gt;0,INDEX(RawDataRefData,$E936,0)),""),1),"")</f>
        <v/>
      </c>
      <c r="BB936" s="101" t="str">
        <f t="array" ref="BB936">IF($AY936,QUARTILE(IF(G4SelectionMask="x",IF(INDEX(RawDataRefData,$E936,0)&gt;0,INDEX(RawDataRefData,$E936,0)),""),3),"")</f>
        <v/>
      </c>
      <c r="BC936" s="101" t="str">
        <f t="array" ref="BC936">IF($AY936,MIN(IF(G4SelectionMask="x",IF(INDEX(RawDataRefData,$E936,0)&gt;0,INDEX(RawDataRefData,$E936,0)),"")),"")</f>
        <v/>
      </c>
      <c r="BD936" s="101" t="str">
        <f t="array" ref="BD936">IF($AY936,MAX(IF(G4SelectionMask="x",IF(INDEX(RawDataRefData,$E936,0)&gt;0,INDEX(RawDataRefData,$E936,0)),"")),"")</f>
        <v/>
      </c>
      <c r="BE936" s="101" t="str">
        <f t="shared" si="354"/>
        <v/>
      </c>
      <c r="BF936" s="101" t="str">
        <f t="array" ref="BF936">IF($AY936,STDEVA(IF(G4SelectionMask="x",IF(INDEX(RawDataRefData,$E936,0)&gt;0,INDEX(RawDataRefData,$E936,0)),"")),"")</f>
        <v/>
      </c>
      <c r="BG936" s="100" t="b">
        <f t="shared" si="355"/>
        <v>0</v>
      </c>
      <c r="BH936" s="100" t="str">
        <f t="array" ref="BH936">IF($BG936,MEDIAN(IF(G5SelectionMask="x",IF(INDEX(RawDataRefData,$E936,0)&gt;0,INDEX(RawDataRefData,$E936,0)),"")),"")</f>
        <v/>
      </c>
      <c r="BI936" s="100" t="str">
        <f t="array" ref="BI936">IF($BG936,QUARTILE(IF(G5SelectionMask="x",IF(INDEX(RawDataRefData,$E936,0)&gt;0,INDEX(RawDataRefData,$E936,0)),""),1),"")</f>
        <v/>
      </c>
      <c r="BJ936" s="100" t="str">
        <f t="array" ref="BJ936">IF($BG936,QUARTILE(IF(G5SelectionMask="x",IF(INDEX(RawDataRefData,$E936,0)&gt;0,INDEX(RawDataRefData,$E936,0)),""),3),"")</f>
        <v/>
      </c>
      <c r="BK936" s="100" t="str">
        <f t="array" ref="BK936">IF($BG936,MIN(IF(G5SelectionMask="x",IF(INDEX(RawDataRefData,$E936,0)&gt;0,INDEX(RawDataRefData,$E936,0)),"")),"")</f>
        <v/>
      </c>
      <c r="BL936" s="100" t="str">
        <f t="array" ref="BL936">IF($BG936,MAX(IF(G5SelectionMask="x",IF(INDEX(RawDataRefData,$E936,0)&gt;0,INDEX(RawDataRefData,$E936,0)),"")),"")</f>
        <v/>
      </c>
      <c r="BM936" s="100" t="str">
        <f t="shared" si="356"/>
        <v/>
      </c>
      <c r="BN936" s="103" t="str">
        <f t="array" ref="BN936">IF($BG936,STDEVA(IF(G5SelectionMask="x",IF(INDEX(RawDataRefData,$E936,0)&gt;0,INDEX(RawDataRefData,$E936,0)),"")),"")</f>
        <v/>
      </c>
      <c r="BO936" s="104"/>
      <c r="BP936" s="105">
        <v>1</v>
      </c>
      <c r="BQ936" s="105">
        <v>2</v>
      </c>
      <c r="BR936" s="105">
        <v>2</v>
      </c>
      <c r="BS936" s="105">
        <v>1</v>
      </c>
      <c r="BT936" s="105">
        <v>4</v>
      </c>
      <c r="BU936" s="105">
        <v>1</v>
      </c>
      <c r="BV936" s="105">
        <v>3</v>
      </c>
      <c r="BW936" s="105">
        <v>2</v>
      </c>
      <c r="BX936" s="105">
        <v>2</v>
      </c>
      <c r="BY936" s="105">
        <v>4</v>
      </c>
      <c r="BZ936" s="105">
        <v>2</v>
      </c>
      <c r="CA936" s="105">
        <v>3</v>
      </c>
      <c r="CB936" s="105">
        <v>2</v>
      </c>
      <c r="CC936" s="105">
        <v>2</v>
      </c>
      <c r="CD936" s="105">
        <v>4</v>
      </c>
    </row>
    <row r="937" spans="1:82" x14ac:dyDescent="0.2">
      <c r="A937" s="33">
        <f t="shared" si="264"/>
        <v>0</v>
      </c>
      <c r="B937" s="218"/>
      <c r="C937" s="215"/>
      <c r="D937" s="224"/>
      <c r="E937" s="72">
        <f t="shared" si="349"/>
        <v>928</v>
      </c>
      <c r="F937" s="9" t="s">
        <v>1180</v>
      </c>
      <c r="H937" s="9" t="s">
        <v>1214</v>
      </c>
      <c r="I937" s="9" t="s">
        <v>342</v>
      </c>
      <c r="J937" s="9" t="s">
        <v>1862</v>
      </c>
      <c r="K937" s="100">
        <f t="shared" si="334"/>
        <v>2</v>
      </c>
      <c r="L937" s="100"/>
      <c r="M937" s="100"/>
      <c r="N937" s="100"/>
      <c r="O937" s="100"/>
      <c r="P937" s="101">
        <f t="shared" si="335"/>
        <v>3</v>
      </c>
      <c r="Q937" s="102">
        <f t="shared" si="336"/>
        <v>2</v>
      </c>
      <c r="R937" s="102">
        <f t="shared" si="337"/>
        <v>4</v>
      </c>
      <c r="S937" s="102">
        <f t="shared" si="338"/>
        <v>3</v>
      </c>
      <c r="T937" s="102">
        <f t="shared" si="339"/>
        <v>2</v>
      </c>
      <c r="U937" s="102">
        <f t="shared" si="340"/>
        <v>1</v>
      </c>
      <c r="V937" s="102">
        <f t="shared" si="341"/>
        <v>1</v>
      </c>
      <c r="W937" s="102">
        <f t="shared" si="342"/>
        <v>1</v>
      </c>
      <c r="X937" s="102">
        <f t="shared" si="343"/>
        <v>1</v>
      </c>
      <c r="Y937" s="102">
        <f t="shared" si="344"/>
        <v>1</v>
      </c>
      <c r="Z937" s="102">
        <f t="shared" si="345"/>
        <v>2</v>
      </c>
      <c r="AA937" s="100" t="b">
        <f t="shared" si="346"/>
        <v>1</v>
      </c>
      <c r="AB937" s="100">
        <f t="array" ref="AB937">IF($AA937,MEDIAN(IF(G1SelectionMask="x",IF(INDEX(RawDataRefData,$E937,0)&gt;0,INDEX(RawDataRefData,$E937,0)),"")),"")</f>
        <v>2</v>
      </c>
      <c r="AC937" s="100">
        <f t="array" ref="AC937">IF($AA937,QUARTILE(IF(G1SelectionMask="x",IF(INDEX(RawDataRefData,$E937,0)&gt;0,INDEX(RawDataRefData,$E937,0)),""),1),"")</f>
        <v>1</v>
      </c>
      <c r="AD937" s="100">
        <f t="array" ref="AD937">IF($AA937,QUARTILE(IF(G1SelectionMask="x",IF(INDEX(RawDataRefData,$E937,0)&gt;0,INDEX(RawDataRefData,$E937,0)),""),3),"")</f>
        <v>2.5</v>
      </c>
      <c r="AE937" s="100">
        <f t="array" ref="AE937">IF($AA937,MIN(IF(G1SelectionMask="x",IF(INDEX(RawDataRefData,$E937,0)&gt;0,INDEX(RawDataRefData,$E937,0)),"")),"")</f>
        <v>1</v>
      </c>
      <c r="AF937" s="100">
        <f t="array" ref="AF937">IF($AA937,MAX(IF(G1SelectionMask="x",IF(INDEX(RawDataRefData,$E937,0)&gt;0,INDEX(RawDataRefData,$E937,0)),"")),"")</f>
        <v>4</v>
      </c>
      <c r="AG937" s="100">
        <f t="shared" si="347"/>
        <v>1.9090909090909092</v>
      </c>
      <c r="AH937" s="100">
        <f t="array" ref="AH937">IF($AA937,STDEVA(IF(G1SelectionMask="x",IF(INDEX(RawDataRefData,$E937,0)&gt;0,INDEX(RawDataRefData,$E937,0)),"")),"")</f>
        <v>1.0444659357341868</v>
      </c>
      <c r="AI937" s="101" t="b">
        <f t="shared" si="348"/>
        <v>1</v>
      </c>
      <c r="AJ937" s="101">
        <f t="array" ref="AJ937">IF($AI937,MEDIAN(IF(G2SelectionMask="x",IF(INDEX(RawDataRefData,$E937,0)&gt;0,INDEX(RawDataRefData,$E937,0)),"")),"")</f>
        <v>2</v>
      </c>
      <c r="AK937" s="101">
        <f t="array" ref="AK937">IF($AI937,QUARTILE(IF(G2SelectionMask="x",IF(INDEX(RawDataRefData,$E937,0)&gt;0,INDEX(RawDataRefData,$E937,0)),""),1),"")</f>
        <v>1</v>
      </c>
      <c r="AL937" s="101">
        <f t="array" ref="AL937">IF($AI937,QUARTILE(IF(G2SelectionMask="x",IF(INDEX(RawDataRefData,$E937,0)&gt;0,INDEX(RawDataRefData,$E937,0)),""),3),"")</f>
        <v>2.5</v>
      </c>
      <c r="AM937" s="101">
        <f t="array" ref="AM937">IF($AI937,MIN(IF(G2SelectionMask="x",IF(INDEX(RawDataRefData,$E937,0)&gt;0,INDEX(RawDataRefData,$E937,0)),"")),"")</f>
        <v>1</v>
      </c>
      <c r="AN937" s="101">
        <f t="array" ref="AN937">IF($AI937,MAX(IF(G2SelectionMask="x",IF(INDEX(RawDataRefData,$E937,0)&gt;0,INDEX(RawDataRefData,$E937,0)),"")),"")</f>
        <v>3</v>
      </c>
      <c r="AO937" s="101">
        <f t="shared" si="350"/>
        <v>1.9090909090909092</v>
      </c>
      <c r="AP937" s="101">
        <f t="array" ref="AP937">IF($AI937,STDEVA(IF(G2SelectionMask="x",IF(INDEX(RawDataRefData,$E937,0)&gt;0,INDEX(RawDataRefData,$E937,0)),"")),"")</f>
        <v>0.8312094145936334</v>
      </c>
      <c r="AQ937" s="100" t="b">
        <f t="shared" si="351"/>
        <v>0</v>
      </c>
      <c r="AR937" s="100" t="str">
        <f t="array" ref="AR937">IF($AQ937,MEDIAN(IF(G3SelectionMask="x",IF(INDEX(RawDataRefData,$E937,0)&gt;0,INDEX(RawDataRefData,$E937,0)),"")),"")</f>
        <v/>
      </c>
      <c r="AS937" s="100" t="str">
        <f t="array" ref="AS937">IF($AQ937,QUARTILE(IF(G3SelectionMask="x",IF(INDEX(RawDataRefData,$E937,0)&gt;0,INDEX(RawDataRefData,$E937,0)),""),1),"")</f>
        <v/>
      </c>
      <c r="AT937" s="100" t="str">
        <f t="array" ref="AT937">IF($AQ937,QUARTILE(IF(G3SelectionMask="x",IF(INDEX(RawDataRefData,$E937,0)&gt;0,INDEX(RawDataRefData,$E937,0)),""),3),"")</f>
        <v/>
      </c>
      <c r="AU937" s="100" t="str">
        <f t="array" ref="AU937">IF($AQ937,MIN(IF(G3SelectionMask="x",IF(INDEX(RawDataRefData,$E937,0)&gt;0,INDEX(RawDataRefData,$E937,0)),"")),"")</f>
        <v/>
      </c>
      <c r="AV937" s="100" t="str">
        <f t="array" ref="AV937">IF($AQ937,MAX(IF(G3SelectionMask="x",IF(INDEX(RawDataRefData,$E937,0)&gt;0,INDEX(RawDataRefData,$E937,0)),"")),"")</f>
        <v/>
      </c>
      <c r="AW937" s="100" t="str">
        <f t="shared" si="352"/>
        <v/>
      </c>
      <c r="AX937" s="100" t="str">
        <f t="array" ref="AX937">IF($AQ937,STDEVA(IF(G3SelectionMask="x",IF(INDEX(RawDataRefData,$E937,0)&gt;0,INDEX(RawDataRefData,$E937,0)),"")),"")</f>
        <v/>
      </c>
      <c r="AY937" s="101" t="b">
        <f t="shared" si="353"/>
        <v>0</v>
      </c>
      <c r="AZ937" s="101" t="str">
        <f t="array" ref="AZ937">IF($AY937,MEDIAN(IF(G4SelectionMask="x",IF(INDEX(RawDataRefData,$E937,0)&gt;0,INDEX(RawDataRefData,$E937,0)),"")),"")</f>
        <v/>
      </c>
      <c r="BA937" s="101" t="str">
        <f t="array" ref="BA937">IF($AY937,QUARTILE(IF(G4SelectionMask="x",IF(INDEX(RawDataRefData,$E937,0)&gt;0,INDEX(RawDataRefData,$E937,0)),""),1),"")</f>
        <v/>
      </c>
      <c r="BB937" s="101" t="str">
        <f t="array" ref="BB937">IF($AY937,QUARTILE(IF(G4SelectionMask="x",IF(INDEX(RawDataRefData,$E937,0)&gt;0,INDEX(RawDataRefData,$E937,0)),""),3),"")</f>
        <v/>
      </c>
      <c r="BC937" s="101" t="str">
        <f t="array" ref="BC937">IF($AY937,MIN(IF(G4SelectionMask="x",IF(INDEX(RawDataRefData,$E937,0)&gt;0,INDEX(RawDataRefData,$E937,0)),"")),"")</f>
        <v/>
      </c>
      <c r="BD937" s="101" t="str">
        <f t="array" ref="BD937">IF($AY937,MAX(IF(G4SelectionMask="x",IF(INDEX(RawDataRefData,$E937,0)&gt;0,INDEX(RawDataRefData,$E937,0)),"")),"")</f>
        <v/>
      </c>
      <c r="BE937" s="101" t="str">
        <f t="shared" si="354"/>
        <v/>
      </c>
      <c r="BF937" s="101" t="str">
        <f t="array" ref="BF937">IF($AY937,STDEVA(IF(G4SelectionMask="x",IF(INDEX(RawDataRefData,$E937,0)&gt;0,INDEX(RawDataRefData,$E937,0)),"")),"")</f>
        <v/>
      </c>
      <c r="BG937" s="100" t="b">
        <f t="shared" si="355"/>
        <v>0</v>
      </c>
      <c r="BH937" s="100" t="str">
        <f t="array" ref="BH937">IF($BG937,MEDIAN(IF(G5SelectionMask="x",IF(INDEX(RawDataRefData,$E937,0)&gt;0,INDEX(RawDataRefData,$E937,0)),"")),"")</f>
        <v/>
      </c>
      <c r="BI937" s="100" t="str">
        <f t="array" ref="BI937">IF($BG937,QUARTILE(IF(G5SelectionMask="x",IF(INDEX(RawDataRefData,$E937,0)&gt;0,INDEX(RawDataRefData,$E937,0)),""),1),"")</f>
        <v/>
      </c>
      <c r="BJ937" s="100" t="str">
        <f t="array" ref="BJ937">IF($BG937,QUARTILE(IF(G5SelectionMask="x",IF(INDEX(RawDataRefData,$E937,0)&gt;0,INDEX(RawDataRefData,$E937,0)),""),3),"")</f>
        <v/>
      </c>
      <c r="BK937" s="100" t="str">
        <f t="array" ref="BK937">IF($BG937,MIN(IF(G5SelectionMask="x",IF(INDEX(RawDataRefData,$E937,0)&gt;0,INDEX(RawDataRefData,$E937,0)),"")),"")</f>
        <v/>
      </c>
      <c r="BL937" s="100" t="str">
        <f t="array" ref="BL937">IF($BG937,MAX(IF(G5SelectionMask="x",IF(INDEX(RawDataRefData,$E937,0)&gt;0,INDEX(RawDataRefData,$E937,0)),"")),"")</f>
        <v/>
      </c>
      <c r="BM937" s="100" t="str">
        <f t="shared" si="356"/>
        <v/>
      </c>
      <c r="BN937" s="103" t="str">
        <f t="array" ref="BN937">IF($BG937,STDEVA(IF(G5SelectionMask="x",IF(INDEX(RawDataRefData,$E937,0)&gt;0,INDEX(RawDataRefData,$E937,0)),"")),"")</f>
        <v/>
      </c>
      <c r="BO937" s="104"/>
      <c r="BP937" s="105">
        <v>2</v>
      </c>
      <c r="BQ937" s="105">
        <v>3</v>
      </c>
      <c r="BR937" s="105">
        <v>2</v>
      </c>
      <c r="BS937" s="105">
        <v>4</v>
      </c>
      <c r="BT937" s="105">
        <v>3</v>
      </c>
      <c r="BU937" s="105">
        <v>2</v>
      </c>
      <c r="BV937" s="105">
        <v>1</v>
      </c>
      <c r="BW937" s="105">
        <v>1</v>
      </c>
      <c r="BX937" s="105">
        <v>1</v>
      </c>
      <c r="BY937" s="105">
        <v>1</v>
      </c>
      <c r="BZ937" s="105">
        <v>1</v>
      </c>
      <c r="CA937" s="105">
        <v>2</v>
      </c>
      <c r="CB937" s="105">
        <v>2</v>
      </c>
      <c r="CC937" s="105">
        <v>3</v>
      </c>
      <c r="CD937" s="105">
        <v>1</v>
      </c>
    </row>
    <row r="938" spans="1:82" x14ac:dyDescent="0.2">
      <c r="A938" s="33">
        <f t="shared" si="264"/>
        <v>0</v>
      </c>
      <c r="B938" s="218"/>
      <c r="C938" s="215"/>
      <c r="D938" s="224"/>
      <c r="E938" s="72">
        <f t="shared" si="349"/>
        <v>929</v>
      </c>
      <c r="F938" s="9" t="s">
        <v>1181</v>
      </c>
      <c r="H938" s="9" t="s">
        <v>1214</v>
      </c>
      <c r="I938" s="9" t="s">
        <v>342</v>
      </c>
      <c r="J938" s="9" t="s">
        <v>1862</v>
      </c>
      <c r="K938" s="100">
        <f t="shared" si="334"/>
        <v>4</v>
      </c>
      <c r="L938" s="100"/>
      <c r="M938" s="100"/>
      <c r="N938" s="100"/>
      <c r="O938" s="100"/>
      <c r="P938" s="101">
        <f t="shared" si="335"/>
        <v>1</v>
      </c>
      <c r="Q938" s="102">
        <f t="shared" si="336"/>
        <v>4</v>
      </c>
      <c r="R938" s="102">
        <f t="shared" si="337"/>
        <v>1</v>
      </c>
      <c r="S938" s="102">
        <f t="shared" si="338"/>
        <v>4</v>
      </c>
      <c r="T938" s="102">
        <f t="shared" si="339"/>
        <v>4</v>
      </c>
      <c r="U938" s="102">
        <f t="shared" si="340"/>
        <v>2</v>
      </c>
      <c r="V938" s="102">
        <f t="shared" si="341"/>
        <v>1</v>
      </c>
      <c r="W938" s="102">
        <f t="shared" si="342"/>
        <v>4</v>
      </c>
      <c r="X938" s="102">
        <f t="shared" si="343"/>
        <v>4</v>
      </c>
      <c r="Y938" s="102">
        <f t="shared" si="344"/>
        <v>2</v>
      </c>
      <c r="Z938" s="102">
        <f t="shared" si="345"/>
        <v>3</v>
      </c>
      <c r="AA938" s="100" t="b">
        <f t="shared" si="346"/>
        <v>1</v>
      </c>
      <c r="AB938" s="100">
        <f t="array" ref="AB938">IF($AA938,MEDIAN(IF(G1SelectionMask="x",IF(INDEX(RawDataRefData,$E938,0)&gt;0,INDEX(RawDataRefData,$E938,0)),"")),"")</f>
        <v>3</v>
      </c>
      <c r="AC938" s="100">
        <f t="array" ref="AC938">IF($AA938,QUARTILE(IF(G1SelectionMask="x",IF(INDEX(RawDataRefData,$E938,0)&gt;0,INDEX(RawDataRefData,$E938,0)),""),1),"")</f>
        <v>1.5</v>
      </c>
      <c r="AD938" s="100">
        <f t="array" ref="AD938">IF($AA938,QUARTILE(IF(G1SelectionMask="x",IF(INDEX(RawDataRefData,$E938,0)&gt;0,INDEX(RawDataRefData,$E938,0)),""),3),"")</f>
        <v>4</v>
      </c>
      <c r="AE938" s="100">
        <f t="array" ref="AE938">IF($AA938,MIN(IF(G1SelectionMask="x",IF(INDEX(RawDataRefData,$E938,0)&gt;0,INDEX(RawDataRefData,$E938,0)),"")),"")</f>
        <v>1</v>
      </c>
      <c r="AF938" s="100">
        <f t="array" ref="AF938">IF($AA938,MAX(IF(G1SelectionMask="x",IF(INDEX(RawDataRefData,$E938,0)&gt;0,INDEX(RawDataRefData,$E938,0)),"")),"")</f>
        <v>4</v>
      </c>
      <c r="AG938" s="100">
        <f t="shared" si="347"/>
        <v>2.7272727272727271</v>
      </c>
      <c r="AH938" s="100">
        <f t="array" ref="AH938">IF($AA938,STDEVA(IF(G1SelectionMask="x",IF(INDEX(RawDataRefData,$E938,0)&gt;0,INDEX(RawDataRefData,$E938,0)),"")),"")</f>
        <v>1.3483997249264843</v>
      </c>
      <c r="AI938" s="101" t="b">
        <f t="shared" si="348"/>
        <v>1</v>
      </c>
      <c r="AJ938" s="101">
        <f t="array" ref="AJ938">IF($AI938,MEDIAN(IF(G2SelectionMask="x",IF(INDEX(RawDataRefData,$E938,0)&gt;0,INDEX(RawDataRefData,$E938,0)),"")),"")</f>
        <v>3</v>
      </c>
      <c r="AK938" s="101">
        <f t="array" ref="AK938">IF($AI938,QUARTILE(IF(G2SelectionMask="x",IF(INDEX(RawDataRefData,$E938,0)&gt;0,INDEX(RawDataRefData,$E938,0)),""),1),"")</f>
        <v>1.5</v>
      </c>
      <c r="AL938" s="101">
        <f t="array" ref="AL938">IF($AI938,QUARTILE(IF(G2SelectionMask="x",IF(INDEX(RawDataRefData,$E938,0)&gt;0,INDEX(RawDataRefData,$E938,0)),""),3),"")</f>
        <v>4</v>
      </c>
      <c r="AM938" s="101">
        <f t="array" ref="AM938">IF($AI938,MIN(IF(G2SelectionMask="x",IF(INDEX(RawDataRefData,$E938,0)&gt;0,INDEX(RawDataRefData,$E938,0)),"")),"")</f>
        <v>1</v>
      </c>
      <c r="AN938" s="101">
        <f t="array" ref="AN938">IF($AI938,MAX(IF(G2SelectionMask="x",IF(INDEX(RawDataRefData,$E938,0)&gt;0,INDEX(RawDataRefData,$E938,0)),"")),"")</f>
        <v>4</v>
      </c>
      <c r="AO938" s="101">
        <f t="shared" si="350"/>
        <v>2.8181818181818183</v>
      </c>
      <c r="AP938" s="101">
        <f t="array" ref="AP938">IF($AI938,STDEVA(IF(G2SelectionMask="x",IF(INDEX(RawDataRefData,$E938,0)&gt;0,INDEX(RawDataRefData,$E938,0)),"")),"")</f>
        <v>1.3280197150781927</v>
      </c>
      <c r="AQ938" s="100" t="b">
        <f t="shared" si="351"/>
        <v>0</v>
      </c>
      <c r="AR938" s="100" t="str">
        <f t="array" ref="AR938">IF($AQ938,MEDIAN(IF(G3SelectionMask="x",IF(INDEX(RawDataRefData,$E938,0)&gt;0,INDEX(RawDataRefData,$E938,0)),"")),"")</f>
        <v/>
      </c>
      <c r="AS938" s="100" t="str">
        <f t="array" ref="AS938">IF($AQ938,QUARTILE(IF(G3SelectionMask="x",IF(INDEX(RawDataRefData,$E938,0)&gt;0,INDEX(RawDataRefData,$E938,0)),""),1),"")</f>
        <v/>
      </c>
      <c r="AT938" s="100" t="str">
        <f t="array" ref="AT938">IF($AQ938,QUARTILE(IF(G3SelectionMask="x",IF(INDEX(RawDataRefData,$E938,0)&gt;0,INDEX(RawDataRefData,$E938,0)),""),3),"")</f>
        <v/>
      </c>
      <c r="AU938" s="100" t="str">
        <f t="array" ref="AU938">IF($AQ938,MIN(IF(G3SelectionMask="x",IF(INDEX(RawDataRefData,$E938,0)&gt;0,INDEX(RawDataRefData,$E938,0)),"")),"")</f>
        <v/>
      </c>
      <c r="AV938" s="100" t="str">
        <f t="array" ref="AV938">IF($AQ938,MAX(IF(G3SelectionMask="x",IF(INDEX(RawDataRefData,$E938,0)&gt;0,INDEX(RawDataRefData,$E938,0)),"")),"")</f>
        <v/>
      </c>
      <c r="AW938" s="100" t="str">
        <f t="shared" si="352"/>
        <v/>
      </c>
      <c r="AX938" s="100" t="str">
        <f t="array" ref="AX938">IF($AQ938,STDEVA(IF(G3SelectionMask="x",IF(INDEX(RawDataRefData,$E938,0)&gt;0,INDEX(RawDataRefData,$E938,0)),"")),"")</f>
        <v/>
      </c>
      <c r="AY938" s="101" t="b">
        <f t="shared" si="353"/>
        <v>0</v>
      </c>
      <c r="AZ938" s="101" t="str">
        <f t="array" ref="AZ938">IF($AY938,MEDIAN(IF(G4SelectionMask="x",IF(INDEX(RawDataRefData,$E938,0)&gt;0,INDEX(RawDataRefData,$E938,0)),"")),"")</f>
        <v/>
      </c>
      <c r="BA938" s="101" t="str">
        <f t="array" ref="BA938">IF($AY938,QUARTILE(IF(G4SelectionMask="x",IF(INDEX(RawDataRefData,$E938,0)&gt;0,INDEX(RawDataRefData,$E938,0)),""),1),"")</f>
        <v/>
      </c>
      <c r="BB938" s="101" t="str">
        <f t="array" ref="BB938">IF($AY938,QUARTILE(IF(G4SelectionMask="x",IF(INDEX(RawDataRefData,$E938,0)&gt;0,INDEX(RawDataRefData,$E938,0)),""),3),"")</f>
        <v/>
      </c>
      <c r="BC938" s="101" t="str">
        <f t="array" ref="BC938">IF($AY938,MIN(IF(G4SelectionMask="x",IF(INDEX(RawDataRefData,$E938,0)&gt;0,INDEX(RawDataRefData,$E938,0)),"")),"")</f>
        <v/>
      </c>
      <c r="BD938" s="101" t="str">
        <f t="array" ref="BD938">IF($AY938,MAX(IF(G4SelectionMask="x",IF(INDEX(RawDataRefData,$E938,0)&gt;0,INDEX(RawDataRefData,$E938,0)),"")),"")</f>
        <v/>
      </c>
      <c r="BE938" s="101" t="str">
        <f t="shared" si="354"/>
        <v/>
      </c>
      <c r="BF938" s="101" t="str">
        <f t="array" ref="BF938">IF($AY938,STDEVA(IF(G4SelectionMask="x",IF(INDEX(RawDataRefData,$E938,0)&gt;0,INDEX(RawDataRefData,$E938,0)),"")),"")</f>
        <v/>
      </c>
      <c r="BG938" s="100" t="b">
        <f t="shared" si="355"/>
        <v>0</v>
      </c>
      <c r="BH938" s="100" t="str">
        <f t="array" ref="BH938">IF($BG938,MEDIAN(IF(G5SelectionMask="x",IF(INDEX(RawDataRefData,$E938,0)&gt;0,INDEX(RawDataRefData,$E938,0)),"")),"")</f>
        <v/>
      </c>
      <c r="BI938" s="100" t="str">
        <f t="array" ref="BI938">IF($BG938,QUARTILE(IF(G5SelectionMask="x",IF(INDEX(RawDataRefData,$E938,0)&gt;0,INDEX(RawDataRefData,$E938,0)),""),1),"")</f>
        <v/>
      </c>
      <c r="BJ938" s="100" t="str">
        <f t="array" ref="BJ938">IF($BG938,QUARTILE(IF(G5SelectionMask="x",IF(INDEX(RawDataRefData,$E938,0)&gt;0,INDEX(RawDataRefData,$E938,0)),""),3),"")</f>
        <v/>
      </c>
      <c r="BK938" s="100" t="str">
        <f t="array" ref="BK938">IF($BG938,MIN(IF(G5SelectionMask="x",IF(INDEX(RawDataRefData,$E938,0)&gt;0,INDEX(RawDataRefData,$E938,0)),"")),"")</f>
        <v/>
      </c>
      <c r="BL938" s="100" t="str">
        <f t="array" ref="BL938">IF($BG938,MAX(IF(G5SelectionMask="x",IF(INDEX(RawDataRefData,$E938,0)&gt;0,INDEX(RawDataRefData,$E938,0)),"")),"")</f>
        <v/>
      </c>
      <c r="BM938" s="100" t="str">
        <f t="shared" si="356"/>
        <v/>
      </c>
      <c r="BN938" s="103" t="str">
        <f t="array" ref="BN938">IF($BG938,STDEVA(IF(G5SelectionMask="x",IF(INDEX(RawDataRefData,$E938,0)&gt;0,INDEX(RawDataRefData,$E938,0)),"")),"")</f>
        <v/>
      </c>
      <c r="BO938" s="104"/>
      <c r="BP938" s="105">
        <v>4</v>
      </c>
      <c r="BQ938" s="105">
        <v>1</v>
      </c>
      <c r="BR938" s="105">
        <v>4</v>
      </c>
      <c r="BS938" s="105">
        <v>1</v>
      </c>
      <c r="BT938" s="105">
        <v>4</v>
      </c>
      <c r="BU938" s="105">
        <v>4</v>
      </c>
      <c r="BV938" s="105">
        <v>2</v>
      </c>
      <c r="BW938" s="105">
        <v>1</v>
      </c>
      <c r="BX938" s="105">
        <v>4</v>
      </c>
      <c r="BY938" s="105">
        <v>4</v>
      </c>
      <c r="BZ938" s="105">
        <v>2</v>
      </c>
      <c r="CA938" s="105">
        <v>3</v>
      </c>
      <c r="CB938" s="105">
        <v>3</v>
      </c>
      <c r="CC938" s="105">
        <v>4</v>
      </c>
      <c r="CD938" s="105">
        <v>1</v>
      </c>
    </row>
    <row r="939" spans="1:82" x14ac:dyDescent="0.2">
      <c r="A939" s="33">
        <f t="shared" si="264"/>
        <v>0</v>
      </c>
      <c r="B939" s="218"/>
      <c r="C939" s="215"/>
      <c r="D939" s="224"/>
      <c r="E939" s="72">
        <f t="shared" si="349"/>
        <v>930</v>
      </c>
      <c r="F939" s="9" t="s">
        <v>1182</v>
      </c>
      <c r="H939" s="9" t="s">
        <v>1214</v>
      </c>
      <c r="I939" s="9" t="s">
        <v>342</v>
      </c>
      <c r="J939" s="9" t="s">
        <v>1862</v>
      </c>
      <c r="K939" s="100">
        <f t="shared" si="334"/>
        <v>3</v>
      </c>
      <c r="L939" s="100"/>
      <c r="M939" s="100"/>
      <c r="N939" s="100"/>
      <c r="O939" s="100"/>
      <c r="P939" s="101">
        <f t="shared" si="335"/>
        <v>4</v>
      </c>
      <c r="Q939" s="102">
        <f t="shared" si="336"/>
        <v>4</v>
      </c>
      <c r="R939" s="102">
        <f t="shared" si="337"/>
        <v>1</v>
      </c>
      <c r="S939" s="102">
        <f t="shared" si="338"/>
        <v>2</v>
      </c>
      <c r="T939" s="102">
        <f t="shared" si="339"/>
        <v>4</v>
      </c>
      <c r="U939" s="102">
        <f t="shared" si="340"/>
        <v>4</v>
      </c>
      <c r="V939" s="102">
        <f t="shared" si="341"/>
        <v>3</v>
      </c>
      <c r="W939" s="102">
        <f t="shared" si="342"/>
        <v>2</v>
      </c>
      <c r="X939" s="102">
        <f t="shared" si="343"/>
        <v>4</v>
      </c>
      <c r="Y939" s="102">
        <f t="shared" si="344"/>
        <v>2</v>
      </c>
      <c r="Z939" s="102">
        <f t="shared" si="345"/>
        <v>4</v>
      </c>
      <c r="AA939" s="100" t="b">
        <f t="shared" si="346"/>
        <v>1</v>
      </c>
      <c r="AB939" s="100">
        <f t="array" ref="AB939">IF($AA939,MEDIAN(IF(G1SelectionMask="x",IF(INDEX(RawDataRefData,$E939,0)&gt;0,INDEX(RawDataRefData,$E939,0)),"")),"")</f>
        <v>4</v>
      </c>
      <c r="AC939" s="100">
        <f t="array" ref="AC939">IF($AA939,QUARTILE(IF(G1SelectionMask="x",IF(INDEX(RawDataRefData,$E939,0)&gt;0,INDEX(RawDataRefData,$E939,0)),""),1),"")</f>
        <v>2</v>
      </c>
      <c r="AD939" s="100">
        <f t="array" ref="AD939">IF($AA939,QUARTILE(IF(G1SelectionMask="x",IF(INDEX(RawDataRefData,$E939,0)&gt;0,INDEX(RawDataRefData,$E939,0)),""),3),"")</f>
        <v>4</v>
      </c>
      <c r="AE939" s="100">
        <f t="array" ref="AE939">IF($AA939,MIN(IF(G1SelectionMask="x",IF(INDEX(RawDataRefData,$E939,0)&gt;0,INDEX(RawDataRefData,$E939,0)),"")),"")</f>
        <v>1</v>
      </c>
      <c r="AF939" s="100">
        <f t="array" ref="AF939">IF($AA939,MAX(IF(G1SelectionMask="x",IF(INDEX(RawDataRefData,$E939,0)&gt;0,INDEX(RawDataRefData,$E939,0)),"")),"")</f>
        <v>4</v>
      </c>
      <c r="AG939" s="100">
        <f t="shared" si="347"/>
        <v>3.0909090909090908</v>
      </c>
      <c r="AH939" s="100">
        <f t="array" ref="AH939">IF($AA939,STDEVA(IF(G1SelectionMask="x",IF(INDEX(RawDataRefData,$E939,0)&gt;0,INDEX(RawDataRefData,$E939,0)),"")),"")</f>
        <v>1.1361818036340356</v>
      </c>
      <c r="AI939" s="101" t="b">
        <f t="shared" si="348"/>
        <v>1</v>
      </c>
      <c r="AJ939" s="101">
        <f t="array" ref="AJ939">IF($AI939,MEDIAN(IF(G2SelectionMask="x",IF(INDEX(RawDataRefData,$E939,0)&gt;0,INDEX(RawDataRefData,$E939,0)),"")),"")</f>
        <v>3</v>
      </c>
      <c r="AK939" s="101">
        <f t="array" ref="AK939">IF($AI939,QUARTILE(IF(G2SelectionMask="x",IF(INDEX(RawDataRefData,$E939,0)&gt;0,INDEX(RawDataRefData,$E939,0)),""),1),"")</f>
        <v>2</v>
      </c>
      <c r="AL939" s="101">
        <f t="array" ref="AL939">IF($AI939,QUARTILE(IF(G2SelectionMask="x",IF(INDEX(RawDataRefData,$E939,0)&gt;0,INDEX(RawDataRefData,$E939,0)),""),3),"")</f>
        <v>4</v>
      </c>
      <c r="AM939" s="101">
        <f t="array" ref="AM939">IF($AI939,MIN(IF(G2SelectionMask="x",IF(INDEX(RawDataRefData,$E939,0)&gt;0,INDEX(RawDataRefData,$E939,0)),"")),"")</f>
        <v>1</v>
      </c>
      <c r="AN939" s="101">
        <f t="array" ref="AN939">IF($AI939,MAX(IF(G2SelectionMask="x",IF(INDEX(RawDataRefData,$E939,0)&gt;0,INDEX(RawDataRefData,$E939,0)),"")),"")</f>
        <v>4</v>
      </c>
      <c r="AO939" s="101">
        <f t="shared" si="350"/>
        <v>2.8181818181818183</v>
      </c>
      <c r="AP939" s="101">
        <f t="array" ref="AP939">IF($AI939,STDEVA(IF(G2SelectionMask="x",IF(INDEX(RawDataRefData,$E939,0)&gt;0,INDEX(RawDataRefData,$E939,0)),"")),"")</f>
        <v>1.0787197799411876</v>
      </c>
      <c r="AQ939" s="100" t="b">
        <f t="shared" si="351"/>
        <v>0</v>
      </c>
      <c r="AR939" s="100" t="str">
        <f t="array" ref="AR939">IF($AQ939,MEDIAN(IF(G3SelectionMask="x",IF(INDEX(RawDataRefData,$E939,0)&gt;0,INDEX(RawDataRefData,$E939,0)),"")),"")</f>
        <v/>
      </c>
      <c r="AS939" s="100" t="str">
        <f t="array" ref="AS939">IF($AQ939,QUARTILE(IF(G3SelectionMask="x",IF(INDEX(RawDataRefData,$E939,0)&gt;0,INDEX(RawDataRefData,$E939,0)),""),1),"")</f>
        <v/>
      </c>
      <c r="AT939" s="100" t="str">
        <f t="array" ref="AT939">IF($AQ939,QUARTILE(IF(G3SelectionMask="x",IF(INDEX(RawDataRefData,$E939,0)&gt;0,INDEX(RawDataRefData,$E939,0)),""),3),"")</f>
        <v/>
      </c>
      <c r="AU939" s="100" t="str">
        <f t="array" ref="AU939">IF($AQ939,MIN(IF(G3SelectionMask="x",IF(INDEX(RawDataRefData,$E939,0)&gt;0,INDEX(RawDataRefData,$E939,0)),"")),"")</f>
        <v/>
      </c>
      <c r="AV939" s="100" t="str">
        <f t="array" ref="AV939">IF($AQ939,MAX(IF(G3SelectionMask="x",IF(INDEX(RawDataRefData,$E939,0)&gt;0,INDEX(RawDataRefData,$E939,0)),"")),"")</f>
        <v/>
      </c>
      <c r="AW939" s="100" t="str">
        <f t="shared" si="352"/>
        <v/>
      </c>
      <c r="AX939" s="100" t="str">
        <f t="array" ref="AX939">IF($AQ939,STDEVA(IF(G3SelectionMask="x",IF(INDEX(RawDataRefData,$E939,0)&gt;0,INDEX(RawDataRefData,$E939,0)),"")),"")</f>
        <v/>
      </c>
      <c r="AY939" s="101" t="b">
        <f t="shared" si="353"/>
        <v>0</v>
      </c>
      <c r="AZ939" s="101" t="str">
        <f t="array" ref="AZ939">IF($AY939,MEDIAN(IF(G4SelectionMask="x",IF(INDEX(RawDataRefData,$E939,0)&gt;0,INDEX(RawDataRefData,$E939,0)),"")),"")</f>
        <v/>
      </c>
      <c r="BA939" s="101" t="str">
        <f t="array" ref="BA939">IF($AY939,QUARTILE(IF(G4SelectionMask="x",IF(INDEX(RawDataRefData,$E939,0)&gt;0,INDEX(RawDataRefData,$E939,0)),""),1),"")</f>
        <v/>
      </c>
      <c r="BB939" s="101" t="str">
        <f t="array" ref="BB939">IF($AY939,QUARTILE(IF(G4SelectionMask="x",IF(INDEX(RawDataRefData,$E939,0)&gt;0,INDEX(RawDataRefData,$E939,0)),""),3),"")</f>
        <v/>
      </c>
      <c r="BC939" s="101" t="str">
        <f t="array" ref="BC939">IF($AY939,MIN(IF(G4SelectionMask="x",IF(INDEX(RawDataRefData,$E939,0)&gt;0,INDEX(RawDataRefData,$E939,0)),"")),"")</f>
        <v/>
      </c>
      <c r="BD939" s="101" t="str">
        <f t="array" ref="BD939">IF($AY939,MAX(IF(G4SelectionMask="x",IF(INDEX(RawDataRefData,$E939,0)&gt;0,INDEX(RawDataRefData,$E939,0)),"")),"")</f>
        <v/>
      </c>
      <c r="BE939" s="101" t="str">
        <f t="shared" si="354"/>
        <v/>
      </c>
      <c r="BF939" s="101" t="str">
        <f t="array" ref="BF939">IF($AY939,STDEVA(IF(G4SelectionMask="x",IF(INDEX(RawDataRefData,$E939,0)&gt;0,INDEX(RawDataRefData,$E939,0)),"")),"")</f>
        <v/>
      </c>
      <c r="BG939" s="100" t="b">
        <f t="shared" si="355"/>
        <v>0</v>
      </c>
      <c r="BH939" s="100" t="str">
        <f t="array" ref="BH939">IF($BG939,MEDIAN(IF(G5SelectionMask="x",IF(INDEX(RawDataRefData,$E939,0)&gt;0,INDEX(RawDataRefData,$E939,0)),"")),"")</f>
        <v/>
      </c>
      <c r="BI939" s="100" t="str">
        <f t="array" ref="BI939">IF($BG939,QUARTILE(IF(G5SelectionMask="x",IF(INDEX(RawDataRefData,$E939,0)&gt;0,INDEX(RawDataRefData,$E939,0)),""),1),"")</f>
        <v/>
      </c>
      <c r="BJ939" s="100" t="str">
        <f t="array" ref="BJ939">IF($BG939,QUARTILE(IF(G5SelectionMask="x",IF(INDEX(RawDataRefData,$E939,0)&gt;0,INDEX(RawDataRefData,$E939,0)),""),3),"")</f>
        <v/>
      </c>
      <c r="BK939" s="100" t="str">
        <f t="array" ref="BK939">IF($BG939,MIN(IF(G5SelectionMask="x",IF(INDEX(RawDataRefData,$E939,0)&gt;0,INDEX(RawDataRefData,$E939,0)),"")),"")</f>
        <v/>
      </c>
      <c r="BL939" s="100" t="str">
        <f t="array" ref="BL939">IF($BG939,MAX(IF(G5SelectionMask="x",IF(INDEX(RawDataRefData,$E939,0)&gt;0,INDEX(RawDataRefData,$E939,0)),"")),"")</f>
        <v/>
      </c>
      <c r="BM939" s="100" t="str">
        <f t="shared" si="356"/>
        <v/>
      </c>
      <c r="BN939" s="103" t="str">
        <f t="array" ref="BN939">IF($BG939,STDEVA(IF(G5SelectionMask="x",IF(INDEX(RawDataRefData,$E939,0)&gt;0,INDEX(RawDataRefData,$E939,0)),"")),"")</f>
        <v/>
      </c>
      <c r="BO939" s="104"/>
      <c r="BP939" s="105">
        <v>3</v>
      </c>
      <c r="BQ939" s="105">
        <v>4</v>
      </c>
      <c r="BR939" s="105">
        <v>4</v>
      </c>
      <c r="BS939" s="105">
        <v>1</v>
      </c>
      <c r="BT939" s="105">
        <v>2</v>
      </c>
      <c r="BU939" s="105">
        <v>4</v>
      </c>
      <c r="BV939" s="105">
        <v>4</v>
      </c>
      <c r="BW939" s="105">
        <v>3</v>
      </c>
      <c r="BX939" s="105">
        <v>2</v>
      </c>
      <c r="BY939" s="105">
        <v>4</v>
      </c>
      <c r="BZ939" s="105">
        <v>2</v>
      </c>
      <c r="CA939" s="105">
        <v>4</v>
      </c>
      <c r="CB939" s="105">
        <v>1</v>
      </c>
      <c r="CC939" s="105">
        <v>3</v>
      </c>
      <c r="CD939" s="105">
        <v>2</v>
      </c>
    </row>
    <row r="940" spans="1:82" x14ac:dyDescent="0.2">
      <c r="A940" s="33">
        <f t="shared" si="264"/>
        <v>0</v>
      </c>
      <c r="B940" s="218"/>
      <c r="C940" s="215"/>
      <c r="D940" s="224"/>
      <c r="E940" s="72">
        <f t="shared" si="349"/>
        <v>931</v>
      </c>
      <c r="F940" s="9" t="s">
        <v>1183</v>
      </c>
      <c r="H940" s="9" t="s">
        <v>1214</v>
      </c>
      <c r="I940" s="9" t="s">
        <v>342</v>
      </c>
      <c r="J940" s="9" t="s">
        <v>1862</v>
      </c>
      <c r="K940" s="100">
        <f t="shared" si="334"/>
        <v>3</v>
      </c>
      <c r="L940" s="100"/>
      <c r="M940" s="100"/>
      <c r="N940" s="100"/>
      <c r="O940" s="100"/>
      <c r="P940" s="101">
        <f t="shared" si="335"/>
        <v>2</v>
      </c>
      <c r="Q940" s="102">
        <f t="shared" si="336"/>
        <v>4</v>
      </c>
      <c r="R940" s="102">
        <f t="shared" si="337"/>
        <v>2</v>
      </c>
      <c r="S940" s="102">
        <f t="shared" si="338"/>
        <v>3</v>
      </c>
      <c r="T940" s="102">
        <f t="shared" si="339"/>
        <v>1</v>
      </c>
      <c r="U940" s="102">
        <f t="shared" si="340"/>
        <v>1</v>
      </c>
      <c r="V940" s="102">
        <f t="shared" si="341"/>
        <v>4</v>
      </c>
      <c r="W940" s="102">
        <f t="shared" si="342"/>
        <v>2</v>
      </c>
      <c r="X940" s="102">
        <f t="shared" si="343"/>
        <v>2</v>
      </c>
      <c r="Y940" s="102">
        <f t="shared" si="344"/>
        <v>4</v>
      </c>
      <c r="Z940" s="102">
        <f t="shared" si="345"/>
        <v>2</v>
      </c>
      <c r="AA940" s="100" t="b">
        <f t="shared" si="346"/>
        <v>1</v>
      </c>
      <c r="AB940" s="100">
        <f t="array" ref="AB940">IF($AA940,MEDIAN(IF(G1SelectionMask="x",IF(INDEX(RawDataRefData,$E940,0)&gt;0,INDEX(RawDataRefData,$E940,0)),"")),"")</f>
        <v>2</v>
      </c>
      <c r="AC940" s="100">
        <f t="array" ref="AC940">IF($AA940,QUARTILE(IF(G1SelectionMask="x",IF(INDEX(RawDataRefData,$E940,0)&gt;0,INDEX(RawDataRefData,$E940,0)),""),1),"")</f>
        <v>2</v>
      </c>
      <c r="AD940" s="100">
        <f t="array" ref="AD940">IF($AA940,QUARTILE(IF(G1SelectionMask="x",IF(INDEX(RawDataRefData,$E940,0)&gt;0,INDEX(RawDataRefData,$E940,0)),""),3),"")</f>
        <v>3.5</v>
      </c>
      <c r="AE940" s="100">
        <f t="array" ref="AE940">IF($AA940,MIN(IF(G1SelectionMask="x",IF(INDEX(RawDataRefData,$E940,0)&gt;0,INDEX(RawDataRefData,$E940,0)),"")),"")</f>
        <v>1</v>
      </c>
      <c r="AF940" s="100">
        <f t="array" ref="AF940">IF($AA940,MAX(IF(G1SelectionMask="x",IF(INDEX(RawDataRefData,$E940,0)&gt;0,INDEX(RawDataRefData,$E940,0)),"")),"")</f>
        <v>4</v>
      </c>
      <c r="AG940" s="100">
        <f t="shared" si="347"/>
        <v>2.4545454545454546</v>
      </c>
      <c r="AH940" s="100">
        <f t="array" ref="AH940">IF($AA940,STDEVA(IF(G1SelectionMask="x",IF(INDEX(RawDataRefData,$E940,0)&gt;0,INDEX(RawDataRefData,$E940,0)),"")),"")</f>
        <v>1.1281521496355327</v>
      </c>
      <c r="AI940" s="101" t="b">
        <f t="shared" si="348"/>
        <v>1</v>
      </c>
      <c r="AJ940" s="101">
        <f t="array" ref="AJ940">IF($AI940,MEDIAN(IF(G2SelectionMask="x",IF(INDEX(RawDataRefData,$E940,0)&gt;0,INDEX(RawDataRefData,$E940,0)),"")),"")</f>
        <v>3</v>
      </c>
      <c r="AK940" s="101">
        <f t="array" ref="AK940">IF($AI940,QUARTILE(IF(G2SelectionMask="x",IF(INDEX(RawDataRefData,$E940,0)&gt;0,INDEX(RawDataRefData,$E940,0)),""),1),"")</f>
        <v>2</v>
      </c>
      <c r="AL940" s="101">
        <f t="array" ref="AL940">IF($AI940,QUARTILE(IF(G2SelectionMask="x",IF(INDEX(RawDataRefData,$E940,0)&gt;0,INDEX(RawDataRefData,$E940,0)),""),3),"")</f>
        <v>3.5</v>
      </c>
      <c r="AM940" s="101">
        <f t="array" ref="AM940">IF($AI940,MIN(IF(G2SelectionMask="x",IF(INDEX(RawDataRefData,$E940,0)&gt;0,INDEX(RawDataRefData,$E940,0)),"")),"")</f>
        <v>1</v>
      </c>
      <c r="AN940" s="101">
        <f t="array" ref="AN940">IF($AI940,MAX(IF(G2SelectionMask="x",IF(INDEX(RawDataRefData,$E940,0)&gt;0,INDEX(RawDataRefData,$E940,0)),"")),"")</f>
        <v>4</v>
      </c>
      <c r="AO940" s="101">
        <f t="shared" si="350"/>
        <v>2.6363636363636362</v>
      </c>
      <c r="AP940" s="101">
        <f t="array" ref="AP940">IF($AI940,STDEVA(IF(G2SelectionMask="x",IF(INDEX(RawDataRefData,$E940,0)&gt;0,INDEX(RawDataRefData,$E940,0)),"")),"")</f>
        <v>1.1200649331826502</v>
      </c>
      <c r="AQ940" s="100" t="b">
        <f t="shared" si="351"/>
        <v>0</v>
      </c>
      <c r="AR940" s="100" t="str">
        <f t="array" ref="AR940">IF($AQ940,MEDIAN(IF(G3SelectionMask="x",IF(INDEX(RawDataRefData,$E940,0)&gt;0,INDEX(RawDataRefData,$E940,0)),"")),"")</f>
        <v/>
      </c>
      <c r="AS940" s="100" t="str">
        <f t="array" ref="AS940">IF($AQ940,QUARTILE(IF(G3SelectionMask="x",IF(INDEX(RawDataRefData,$E940,0)&gt;0,INDEX(RawDataRefData,$E940,0)),""),1),"")</f>
        <v/>
      </c>
      <c r="AT940" s="100" t="str">
        <f t="array" ref="AT940">IF($AQ940,QUARTILE(IF(G3SelectionMask="x",IF(INDEX(RawDataRefData,$E940,0)&gt;0,INDEX(RawDataRefData,$E940,0)),""),3),"")</f>
        <v/>
      </c>
      <c r="AU940" s="100" t="str">
        <f t="array" ref="AU940">IF($AQ940,MIN(IF(G3SelectionMask="x",IF(INDEX(RawDataRefData,$E940,0)&gt;0,INDEX(RawDataRefData,$E940,0)),"")),"")</f>
        <v/>
      </c>
      <c r="AV940" s="100" t="str">
        <f t="array" ref="AV940">IF($AQ940,MAX(IF(G3SelectionMask="x",IF(INDEX(RawDataRefData,$E940,0)&gt;0,INDEX(RawDataRefData,$E940,0)),"")),"")</f>
        <v/>
      </c>
      <c r="AW940" s="100" t="str">
        <f t="shared" si="352"/>
        <v/>
      </c>
      <c r="AX940" s="100" t="str">
        <f t="array" ref="AX940">IF($AQ940,STDEVA(IF(G3SelectionMask="x",IF(INDEX(RawDataRefData,$E940,0)&gt;0,INDEX(RawDataRefData,$E940,0)),"")),"")</f>
        <v/>
      </c>
      <c r="AY940" s="101" t="b">
        <f t="shared" si="353"/>
        <v>0</v>
      </c>
      <c r="AZ940" s="101" t="str">
        <f t="array" ref="AZ940">IF($AY940,MEDIAN(IF(G4SelectionMask="x",IF(INDEX(RawDataRefData,$E940,0)&gt;0,INDEX(RawDataRefData,$E940,0)),"")),"")</f>
        <v/>
      </c>
      <c r="BA940" s="101" t="str">
        <f t="array" ref="BA940">IF($AY940,QUARTILE(IF(G4SelectionMask="x",IF(INDEX(RawDataRefData,$E940,0)&gt;0,INDEX(RawDataRefData,$E940,0)),""),1),"")</f>
        <v/>
      </c>
      <c r="BB940" s="101" t="str">
        <f t="array" ref="BB940">IF($AY940,QUARTILE(IF(G4SelectionMask="x",IF(INDEX(RawDataRefData,$E940,0)&gt;0,INDEX(RawDataRefData,$E940,0)),""),3),"")</f>
        <v/>
      </c>
      <c r="BC940" s="101" t="str">
        <f t="array" ref="BC940">IF($AY940,MIN(IF(G4SelectionMask="x",IF(INDEX(RawDataRefData,$E940,0)&gt;0,INDEX(RawDataRefData,$E940,0)),"")),"")</f>
        <v/>
      </c>
      <c r="BD940" s="101" t="str">
        <f t="array" ref="BD940">IF($AY940,MAX(IF(G4SelectionMask="x",IF(INDEX(RawDataRefData,$E940,0)&gt;0,INDEX(RawDataRefData,$E940,0)),"")),"")</f>
        <v/>
      </c>
      <c r="BE940" s="101" t="str">
        <f t="shared" si="354"/>
        <v/>
      </c>
      <c r="BF940" s="101" t="str">
        <f t="array" ref="BF940">IF($AY940,STDEVA(IF(G4SelectionMask="x",IF(INDEX(RawDataRefData,$E940,0)&gt;0,INDEX(RawDataRefData,$E940,0)),"")),"")</f>
        <v/>
      </c>
      <c r="BG940" s="100" t="b">
        <f t="shared" si="355"/>
        <v>0</v>
      </c>
      <c r="BH940" s="100" t="str">
        <f t="array" ref="BH940">IF($BG940,MEDIAN(IF(G5SelectionMask="x",IF(INDEX(RawDataRefData,$E940,0)&gt;0,INDEX(RawDataRefData,$E940,0)),"")),"")</f>
        <v/>
      </c>
      <c r="BI940" s="100" t="str">
        <f t="array" ref="BI940">IF($BG940,QUARTILE(IF(G5SelectionMask="x",IF(INDEX(RawDataRefData,$E940,0)&gt;0,INDEX(RawDataRefData,$E940,0)),""),1),"")</f>
        <v/>
      </c>
      <c r="BJ940" s="100" t="str">
        <f t="array" ref="BJ940">IF($BG940,QUARTILE(IF(G5SelectionMask="x",IF(INDEX(RawDataRefData,$E940,0)&gt;0,INDEX(RawDataRefData,$E940,0)),""),3),"")</f>
        <v/>
      </c>
      <c r="BK940" s="100" t="str">
        <f t="array" ref="BK940">IF($BG940,MIN(IF(G5SelectionMask="x",IF(INDEX(RawDataRefData,$E940,0)&gt;0,INDEX(RawDataRefData,$E940,0)),"")),"")</f>
        <v/>
      </c>
      <c r="BL940" s="100" t="str">
        <f t="array" ref="BL940">IF($BG940,MAX(IF(G5SelectionMask="x",IF(INDEX(RawDataRefData,$E940,0)&gt;0,INDEX(RawDataRefData,$E940,0)),"")),"")</f>
        <v/>
      </c>
      <c r="BM940" s="100" t="str">
        <f t="shared" si="356"/>
        <v/>
      </c>
      <c r="BN940" s="103" t="str">
        <f t="array" ref="BN940">IF($BG940,STDEVA(IF(G5SelectionMask="x",IF(INDEX(RawDataRefData,$E940,0)&gt;0,INDEX(RawDataRefData,$E940,0)),"")),"")</f>
        <v/>
      </c>
      <c r="BO940" s="104"/>
      <c r="BP940" s="105">
        <v>3</v>
      </c>
      <c r="BQ940" s="105">
        <v>2</v>
      </c>
      <c r="BR940" s="105">
        <v>4</v>
      </c>
      <c r="BS940" s="105">
        <v>2</v>
      </c>
      <c r="BT940" s="105">
        <v>3</v>
      </c>
      <c r="BU940" s="105">
        <v>1</v>
      </c>
      <c r="BV940" s="105">
        <v>1</v>
      </c>
      <c r="BW940" s="105">
        <v>4</v>
      </c>
      <c r="BX940" s="105">
        <v>2</v>
      </c>
      <c r="BY940" s="105">
        <v>2</v>
      </c>
      <c r="BZ940" s="105">
        <v>4</v>
      </c>
      <c r="CA940" s="105">
        <v>2</v>
      </c>
      <c r="CB940" s="105">
        <v>3</v>
      </c>
      <c r="CC940" s="105">
        <v>1</v>
      </c>
      <c r="CD940" s="105">
        <v>3</v>
      </c>
    </row>
    <row r="941" spans="1:82" x14ac:dyDescent="0.2">
      <c r="A941" s="33">
        <f t="shared" si="264"/>
        <v>0</v>
      </c>
      <c r="B941" s="218"/>
      <c r="C941" s="215"/>
      <c r="D941" s="224"/>
      <c r="E941" s="72">
        <f t="shared" si="349"/>
        <v>932</v>
      </c>
      <c r="F941" s="9" t="s">
        <v>1184</v>
      </c>
      <c r="H941" s="9" t="s">
        <v>1214</v>
      </c>
      <c r="I941" s="9" t="s">
        <v>342</v>
      </c>
      <c r="J941" s="9" t="s">
        <v>1862</v>
      </c>
      <c r="K941" s="100">
        <f t="shared" si="334"/>
        <v>2</v>
      </c>
      <c r="L941" s="100"/>
      <c r="M941" s="100"/>
      <c r="N941" s="100"/>
      <c r="O941" s="100"/>
      <c r="P941" s="101">
        <f t="shared" si="335"/>
        <v>3</v>
      </c>
      <c r="Q941" s="102">
        <f t="shared" si="336"/>
        <v>3</v>
      </c>
      <c r="R941" s="102">
        <f t="shared" si="337"/>
        <v>4</v>
      </c>
      <c r="S941" s="102">
        <f t="shared" si="338"/>
        <v>1</v>
      </c>
      <c r="T941" s="102">
        <f t="shared" si="339"/>
        <v>4</v>
      </c>
      <c r="U941" s="102">
        <f t="shared" si="340"/>
        <v>2</v>
      </c>
      <c r="V941" s="102">
        <f t="shared" si="341"/>
        <v>3</v>
      </c>
      <c r="W941" s="102">
        <f t="shared" si="342"/>
        <v>1</v>
      </c>
      <c r="X941" s="102">
        <f t="shared" si="343"/>
        <v>4</v>
      </c>
      <c r="Y941" s="102">
        <f t="shared" si="344"/>
        <v>3</v>
      </c>
      <c r="Z941" s="102">
        <f t="shared" si="345"/>
        <v>3</v>
      </c>
      <c r="AA941" s="100" t="b">
        <f t="shared" si="346"/>
        <v>1</v>
      </c>
      <c r="AB941" s="100">
        <f t="array" ref="AB941">IF($AA941,MEDIAN(IF(G1SelectionMask="x",IF(INDEX(RawDataRefData,$E941,0)&gt;0,INDEX(RawDataRefData,$E941,0)),"")),"")</f>
        <v>3</v>
      </c>
      <c r="AC941" s="100">
        <f t="array" ref="AC941">IF($AA941,QUARTILE(IF(G1SelectionMask="x",IF(INDEX(RawDataRefData,$E941,0)&gt;0,INDEX(RawDataRefData,$E941,0)),""),1),"")</f>
        <v>2.5</v>
      </c>
      <c r="AD941" s="100">
        <f t="array" ref="AD941">IF($AA941,QUARTILE(IF(G1SelectionMask="x",IF(INDEX(RawDataRefData,$E941,0)&gt;0,INDEX(RawDataRefData,$E941,0)),""),3),"")</f>
        <v>3.5</v>
      </c>
      <c r="AE941" s="100">
        <f t="array" ref="AE941">IF($AA941,MIN(IF(G1SelectionMask="x",IF(INDEX(RawDataRefData,$E941,0)&gt;0,INDEX(RawDataRefData,$E941,0)),"")),"")</f>
        <v>1</v>
      </c>
      <c r="AF941" s="100">
        <f t="array" ref="AF941">IF($AA941,MAX(IF(G1SelectionMask="x",IF(INDEX(RawDataRefData,$E941,0)&gt;0,INDEX(RawDataRefData,$E941,0)),"")),"")</f>
        <v>4</v>
      </c>
      <c r="AG941" s="100">
        <f t="shared" si="347"/>
        <v>2.8181818181818183</v>
      </c>
      <c r="AH941" s="100">
        <f t="array" ref="AH941">IF($AA941,STDEVA(IF(G1SelectionMask="x",IF(INDEX(RawDataRefData,$E941,0)&gt;0,INDEX(RawDataRefData,$E941,0)),"")),"")</f>
        <v>1.0787197799411876</v>
      </c>
      <c r="AI941" s="101" t="b">
        <f t="shared" si="348"/>
        <v>1</v>
      </c>
      <c r="AJ941" s="101">
        <f t="array" ref="AJ941">IF($AI941,MEDIAN(IF(G2SelectionMask="x",IF(INDEX(RawDataRefData,$E941,0)&gt;0,INDEX(RawDataRefData,$E941,0)),"")),"")</f>
        <v>3</v>
      </c>
      <c r="AK941" s="101">
        <f t="array" ref="AK941">IF($AI941,QUARTILE(IF(G2SelectionMask="x",IF(INDEX(RawDataRefData,$E941,0)&gt;0,INDEX(RawDataRefData,$E941,0)),""),1),"")</f>
        <v>2.5</v>
      </c>
      <c r="AL941" s="101">
        <f t="array" ref="AL941">IF($AI941,QUARTILE(IF(G2SelectionMask="x",IF(INDEX(RawDataRefData,$E941,0)&gt;0,INDEX(RawDataRefData,$E941,0)),""),3),"")</f>
        <v>3</v>
      </c>
      <c r="AM941" s="101">
        <f t="array" ref="AM941">IF($AI941,MIN(IF(G2SelectionMask="x",IF(INDEX(RawDataRefData,$E941,0)&gt;0,INDEX(RawDataRefData,$E941,0)),"")),"")</f>
        <v>1</v>
      </c>
      <c r="AN941" s="101">
        <f t="array" ref="AN941">IF($AI941,MAX(IF(G2SelectionMask="x",IF(INDEX(RawDataRefData,$E941,0)&gt;0,INDEX(RawDataRefData,$E941,0)),"")),"")</f>
        <v>4</v>
      </c>
      <c r="AO941" s="101">
        <f t="shared" si="350"/>
        <v>2.6363636363636362</v>
      </c>
      <c r="AP941" s="101">
        <f t="array" ref="AP941">IF($AI941,STDEVA(IF(G2SelectionMask="x",IF(INDEX(RawDataRefData,$E941,0)&gt;0,INDEX(RawDataRefData,$E941,0)),"")),"")</f>
        <v>0.9244162777371755</v>
      </c>
      <c r="AQ941" s="100" t="b">
        <f t="shared" si="351"/>
        <v>0</v>
      </c>
      <c r="AR941" s="100" t="str">
        <f t="array" ref="AR941">IF($AQ941,MEDIAN(IF(G3SelectionMask="x",IF(INDEX(RawDataRefData,$E941,0)&gt;0,INDEX(RawDataRefData,$E941,0)),"")),"")</f>
        <v/>
      </c>
      <c r="AS941" s="100" t="str">
        <f t="array" ref="AS941">IF($AQ941,QUARTILE(IF(G3SelectionMask="x",IF(INDEX(RawDataRefData,$E941,0)&gt;0,INDEX(RawDataRefData,$E941,0)),""),1),"")</f>
        <v/>
      </c>
      <c r="AT941" s="100" t="str">
        <f t="array" ref="AT941">IF($AQ941,QUARTILE(IF(G3SelectionMask="x",IF(INDEX(RawDataRefData,$E941,0)&gt;0,INDEX(RawDataRefData,$E941,0)),""),3),"")</f>
        <v/>
      </c>
      <c r="AU941" s="100" t="str">
        <f t="array" ref="AU941">IF($AQ941,MIN(IF(G3SelectionMask="x",IF(INDEX(RawDataRefData,$E941,0)&gt;0,INDEX(RawDataRefData,$E941,0)),"")),"")</f>
        <v/>
      </c>
      <c r="AV941" s="100" t="str">
        <f t="array" ref="AV941">IF($AQ941,MAX(IF(G3SelectionMask="x",IF(INDEX(RawDataRefData,$E941,0)&gt;0,INDEX(RawDataRefData,$E941,0)),"")),"")</f>
        <v/>
      </c>
      <c r="AW941" s="100" t="str">
        <f t="shared" si="352"/>
        <v/>
      </c>
      <c r="AX941" s="100" t="str">
        <f t="array" ref="AX941">IF($AQ941,STDEVA(IF(G3SelectionMask="x",IF(INDEX(RawDataRefData,$E941,0)&gt;0,INDEX(RawDataRefData,$E941,0)),"")),"")</f>
        <v/>
      </c>
      <c r="AY941" s="101" t="b">
        <f t="shared" si="353"/>
        <v>0</v>
      </c>
      <c r="AZ941" s="101" t="str">
        <f t="array" ref="AZ941">IF($AY941,MEDIAN(IF(G4SelectionMask="x",IF(INDEX(RawDataRefData,$E941,0)&gt;0,INDEX(RawDataRefData,$E941,0)),"")),"")</f>
        <v/>
      </c>
      <c r="BA941" s="101" t="str">
        <f t="array" ref="BA941">IF($AY941,QUARTILE(IF(G4SelectionMask="x",IF(INDEX(RawDataRefData,$E941,0)&gt;0,INDEX(RawDataRefData,$E941,0)),""),1),"")</f>
        <v/>
      </c>
      <c r="BB941" s="101" t="str">
        <f t="array" ref="BB941">IF($AY941,QUARTILE(IF(G4SelectionMask="x",IF(INDEX(RawDataRefData,$E941,0)&gt;0,INDEX(RawDataRefData,$E941,0)),""),3),"")</f>
        <v/>
      </c>
      <c r="BC941" s="101" t="str">
        <f t="array" ref="BC941">IF($AY941,MIN(IF(G4SelectionMask="x",IF(INDEX(RawDataRefData,$E941,0)&gt;0,INDEX(RawDataRefData,$E941,0)),"")),"")</f>
        <v/>
      </c>
      <c r="BD941" s="101" t="str">
        <f t="array" ref="BD941">IF($AY941,MAX(IF(G4SelectionMask="x",IF(INDEX(RawDataRefData,$E941,0)&gt;0,INDEX(RawDataRefData,$E941,0)),"")),"")</f>
        <v/>
      </c>
      <c r="BE941" s="101" t="str">
        <f t="shared" si="354"/>
        <v/>
      </c>
      <c r="BF941" s="101" t="str">
        <f t="array" ref="BF941">IF($AY941,STDEVA(IF(G4SelectionMask="x",IF(INDEX(RawDataRefData,$E941,0)&gt;0,INDEX(RawDataRefData,$E941,0)),"")),"")</f>
        <v/>
      </c>
      <c r="BG941" s="100" t="b">
        <f t="shared" si="355"/>
        <v>0</v>
      </c>
      <c r="BH941" s="100" t="str">
        <f t="array" ref="BH941">IF($BG941,MEDIAN(IF(G5SelectionMask="x",IF(INDEX(RawDataRefData,$E941,0)&gt;0,INDEX(RawDataRefData,$E941,0)),"")),"")</f>
        <v/>
      </c>
      <c r="BI941" s="100" t="str">
        <f t="array" ref="BI941">IF($BG941,QUARTILE(IF(G5SelectionMask="x",IF(INDEX(RawDataRefData,$E941,0)&gt;0,INDEX(RawDataRefData,$E941,0)),""),1),"")</f>
        <v/>
      </c>
      <c r="BJ941" s="100" t="str">
        <f t="array" ref="BJ941">IF($BG941,QUARTILE(IF(G5SelectionMask="x",IF(INDEX(RawDataRefData,$E941,0)&gt;0,INDEX(RawDataRefData,$E941,0)),""),3),"")</f>
        <v/>
      </c>
      <c r="BK941" s="100" t="str">
        <f t="array" ref="BK941">IF($BG941,MIN(IF(G5SelectionMask="x",IF(INDEX(RawDataRefData,$E941,0)&gt;0,INDEX(RawDataRefData,$E941,0)),"")),"")</f>
        <v/>
      </c>
      <c r="BL941" s="100" t="str">
        <f t="array" ref="BL941">IF($BG941,MAX(IF(G5SelectionMask="x",IF(INDEX(RawDataRefData,$E941,0)&gt;0,INDEX(RawDataRefData,$E941,0)),"")),"")</f>
        <v/>
      </c>
      <c r="BM941" s="100" t="str">
        <f t="shared" si="356"/>
        <v/>
      </c>
      <c r="BN941" s="103" t="str">
        <f t="array" ref="BN941">IF($BG941,STDEVA(IF(G5SelectionMask="x",IF(INDEX(RawDataRefData,$E941,0)&gt;0,INDEX(RawDataRefData,$E941,0)),"")),"")</f>
        <v/>
      </c>
      <c r="BO941" s="104"/>
      <c r="BP941" s="105">
        <v>2</v>
      </c>
      <c r="BQ941" s="105">
        <v>3</v>
      </c>
      <c r="BR941" s="105">
        <v>3</v>
      </c>
      <c r="BS941" s="105">
        <v>4</v>
      </c>
      <c r="BT941" s="105">
        <v>1</v>
      </c>
      <c r="BU941" s="105">
        <v>4</v>
      </c>
      <c r="BV941" s="105">
        <v>2</v>
      </c>
      <c r="BW941" s="105">
        <v>3</v>
      </c>
      <c r="BX941" s="105">
        <v>1</v>
      </c>
      <c r="BY941" s="105">
        <v>4</v>
      </c>
      <c r="BZ941" s="105">
        <v>3</v>
      </c>
      <c r="CA941" s="105">
        <v>3</v>
      </c>
      <c r="CB941" s="105">
        <v>3</v>
      </c>
      <c r="CC941" s="105">
        <v>3</v>
      </c>
      <c r="CD941" s="105">
        <v>2</v>
      </c>
    </row>
    <row r="942" spans="1:82" x14ac:dyDescent="0.2">
      <c r="A942" s="33">
        <f t="shared" si="264"/>
        <v>0</v>
      </c>
      <c r="B942" s="218"/>
      <c r="C942" s="215"/>
      <c r="D942" s="224"/>
      <c r="E942" s="72">
        <f t="shared" si="349"/>
        <v>933</v>
      </c>
      <c r="F942" s="9" t="s">
        <v>1185</v>
      </c>
      <c r="H942" s="9" t="s">
        <v>1214</v>
      </c>
      <c r="I942" s="9" t="s">
        <v>342</v>
      </c>
      <c r="J942" s="9" t="s">
        <v>1862</v>
      </c>
      <c r="K942" s="100">
        <f t="shared" si="334"/>
        <v>2</v>
      </c>
      <c r="L942" s="100"/>
      <c r="M942" s="100"/>
      <c r="N942" s="100"/>
      <c r="O942" s="100"/>
      <c r="P942" s="101">
        <f t="shared" si="335"/>
        <v>2</v>
      </c>
      <c r="Q942" s="102">
        <f t="shared" si="336"/>
        <v>3</v>
      </c>
      <c r="R942" s="102">
        <f t="shared" si="337"/>
        <v>2</v>
      </c>
      <c r="S942" s="102">
        <f t="shared" si="338"/>
        <v>1</v>
      </c>
      <c r="T942" s="102">
        <f t="shared" si="339"/>
        <v>2</v>
      </c>
      <c r="U942" s="102">
        <f t="shared" si="340"/>
        <v>3</v>
      </c>
      <c r="V942" s="102">
        <f t="shared" si="341"/>
        <v>1</v>
      </c>
      <c r="W942" s="102">
        <f t="shared" si="342"/>
        <v>3</v>
      </c>
      <c r="X942" s="102">
        <f t="shared" si="343"/>
        <v>1</v>
      </c>
      <c r="Y942" s="102">
        <f t="shared" si="344"/>
        <v>4</v>
      </c>
      <c r="Z942" s="102">
        <f t="shared" si="345"/>
        <v>2</v>
      </c>
      <c r="AA942" s="100" t="b">
        <f t="shared" si="346"/>
        <v>1</v>
      </c>
      <c r="AB942" s="100">
        <f t="array" ref="AB942">IF($AA942,MEDIAN(IF(G1SelectionMask="x",IF(INDEX(RawDataRefData,$E942,0)&gt;0,INDEX(RawDataRefData,$E942,0)),"")),"")</f>
        <v>2</v>
      </c>
      <c r="AC942" s="100">
        <f t="array" ref="AC942">IF($AA942,QUARTILE(IF(G1SelectionMask="x",IF(INDEX(RawDataRefData,$E942,0)&gt;0,INDEX(RawDataRefData,$E942,0)),""),1),"")</f>
        <v>1.5</v>
      </c>
      <c r="AD942" s="100">
        <f t="array" ref="AD942">IF($AA942,QUARTILE(IF(G1SelectionMask="x",IF(INDEX(RawDataRefData,$E942,0)&gt;0,INDEX(RawDataRefData,$E942,0)),""),3),"")</f>
        <v>3</v>
      </c>
      <c r="AE942" s="100">
        <f t="array" ref="AE942">IF($AA942,MIN(IF(G1SelectionMask="x",IF(INDEX(RawDataRefData,$E942,0)&gt;0,INDEX(RawDataRefData,$E942,0)),"")),"")</f>
        <v>1</v>
      </c>
      <c r="AF942" s="100">
        <f t="array" ref="AF942">IF($AA942,MAX(IF(G1SelectionMask="x",IF(INDEX(RawDataRefData,$E942,0)&gt;0,INDEX(RawDataRefData,$E942,0)),"")),"")</f>
        <v>4</v>
      </c>
      <c r="AG942" s="100">
        <f t="shared" si="347"/>
        <v>2.1818181818181817</v>
      </c>
      <c r="AH942" s="100">
        <f t="array" ref="AH942">IF($AA942,STDEVA(IF(G1SelectionMask="x",IF(INDEX(RawDataRefData,$E942,0)&gt;0,INDEX(RawDataRefData,$E942,0)),"")),"")</f>
        <v>0.98164981721404265</v>
      </c>
      <c r="AI942" s="101" t="b">
        <f t="shared" si="348"/>
        <v>1</v>
      </c>
      <c r="AJ942" s="101">
        <f t="array" ref="AJ942">IF($AI942,MEDIAN(IF(G2SelectionMask="x",IF(INDEX(RawDataRefData,$E942,0)&gt;0,INDEX(RawDataRefData,$E942,0)),"")),"")</f>
        <v>2</v>
      </c>
      <c r="AK942" s="101">
        <f t="array" ref="AK942">IF($AI942,QUARTILE(IF(G2SelectionMask="x",IF(INDEX(RawDataRefData,$E942,0)&gt;0,INDEX(RawDataRefData,$E942,0)),""),1),"")</f>
        <v>2</v>
      </c>
      <c r="AL942" s="101">
        <f t="array" ref="AL942">IF($AI942,QUARTILE(IF(G2SelectionMask="x",IF(INDEX(RawDataRefData,$E942,0)&gt;0,INDEX(RawDataRefData,$E942,0)),""),3),"")</f>
        <v>3</v>
      </c>
      <c r="AM942" s="101">
        <f t="array" ref="AM942">IF($AI942,MIN(IF(G2SelectionMask="x",IF(INDEX(RawDataRefData,$E942,0)&gt;0,INDEX(RawDataRefData,$E942,0)),"")),"")</f>
        <v>1</v>
      </c>
      <c r="AN942" s="101">
        <f t="array" ref="AN942">IF($AI942,MAX(IF(G2SelectionMask="x",IF(INDEX(RawDataRefData,$E942,0)&gt;0,INDEX(RawDataRefData,$E942,0)),"")),"")</f>
        <v>4</v>
      </c>
      <c r="AO942" s="101">
        <f t="shared" si="350"/>
        <v>2.2727272727272729</v>
      </c>
      <c r="AP942" s="101">
        <f t="array" ref="AP942">IF($AI942,STDEVA(IF(G2SelectionMask="x",IF(INDEX(RawDataRefData,$E942,0)&gt;0,INDEX(RawDataRefData,$E942,0)),"")),"")</f>
        <v>0.90453403373329078</v>
      </c>
      <c r="AQ942" s="100" t="b">
        <f t="shared" si="351"/>
        <v>0</v>
      </c>
      <c r="AR942" s="100" t="str">
        <f t="array" ref="AR942">IF($AQ942,MEDIAN(IF(G3SelectionMask="x",IF(INDEX(RawDataRefData,$E942,0)&gt;0,INDEX(RawDataRefData,$E942,0)),"")),"")</f>
        <v/>
      </c>
      <c r="AS942" s="100" t="str">
        <f t="array" ref="AS942">IF($AQ942,QUARTILE(IF(G3SelectionMask="x",IF(INDEX(RawDataRefData,$E942,0)&gt;0,INDEX(RawDataRefData,$E942,0)),""),1),"")</f>
        <v/>
      </c>
      <c r="AT942" s="100" t="str">
        <f t="array" ref="AT942">IF($AQ942,QUARTILE(IF(G3SelectionMask="x",IF(INDEX(RawDataRefData,$E942,0)&gt;0,INDEX(RawDataRefData,$E942,0)),""),3),"")</f>
        <v/>
      </c>
      <c r="AU942" s="100" t="str">
        <f t="array" ref="AU942">IF($AQ942,MIN(IF(G3SelectionMask="x",IF(INDEX(RawDataRefData,$E942,0)&gt;0,INDEX(RawDataRefData,$E942,0)),"")),"")</f>
        <v/>
      </c>
      <c r="AV942" s="100" t="str">
        <f t="array" ref="AV942">IF($AQ942,MAX(IF(G3SelectionMask="x",IF(INDEX(RawDataRefData,$E942,0)&gt;0,INDEX(RawDataRefData,$E942,0)),"")),"")</f>
        <v/>
      </c>
      <c r="AW942" s="100" t="str">
        <f t="shared" si="352"/>
        <v/>
      </c>
      <c r="AX942" s="100" t="str">
        <f t="array" ref="AX942">IF($AQ942,STDEVA(IF(G3SelectionMask="x",IF(INDEX(RawDataRefData,$E942,0)&gt;0,INDEX(RawDataRefData,$E942,0)),"")),"")</f>
        <v/>
      </c>
      <c r="AY942" s="101" t="b">
        <f t="shared" si="353"/>
        <v>0</v>
      </c>
      <c r="AZ942" s="101" t="str">
        <f t="array" ref="AZ942">IF($AY942,MEDIAN(IF(G4SelectionMask="x",IF(INDEX(RawDataRefData,$E942,0)&gt;0,INDEX(RawDataRefData,$E942,0)),"")),"")</f>
        <v/>
      </c>
      <c r="BA942" s="101" t="str">
        <f t="array" ref="BA942">IF($AY942,QUARTILE(IF(G4SelectionMask="x",IF(INDEX(RawDataRefData,$E942,0)&gt;0,INDEX(RawDataRefData,$E942,0)),""),1),"")</f>
        <v/>
      </c>
      <c r="BB942" s="101" t="str">
        <f t="array" ref="BB942">IF($AY942,QUARTILE(IF(G4SelectionMask="x",IF(INDEX(RawDataRefData,$E942,0)&gt;0,INDEX(RawDataRefData,$E942,0)),""),3),"")</f>
        <v/>
      </c>
      <c r="BC942" s="101" t="str">
        <f t="array" ref="BC942">IF($AY942,MIN(IF(G4SelectionMask="x",IF(INDEX(RawDataRefData,$E942,0)&gt;0,INDEX(RawDataRefData,$E942,0)),"")),"")</f>
        <v/>
      </c>
      <c r="BD942" s="101" t="str">
        <f t="array" ref="BD942">IF($AY942,MAX(IF(G4SelectionMask="x",IF(INDEX(RawDataRefData,$E942,0)&gt;0,INDEX(RawDataRefData,$E942,0)),"")),"")</f>
        <v/>
      </c>
      <c r="BE942" s="101" t="str">
        <f t="shared" si="354"/>
        <v/>
      </c>
      <c r="BF942" s="101" t="str">
        <f t="array" ref="BF942">IF($AY942,STDEVA(IF(G4SelectionMask="x",IF(INDEX(RawDataRefData,$E942,0)&gt;0,INDEX(RawDataRefData,$E942,0)),"")),"")</f>
        <v/>
      </c>
      <c r="BG942" s="100" t="b">
        <f t="shared" si="355"/>
        <v>0</v>
      </c>
      <c r="BH942" s="100" t="str">
        <f t="array" ref="BH942">IF($BG942,MEDIAN(IF(G5SelectionMask="x",IF(INDEX(RawDataRefData,$E942,0)&gt;0,INDEX(RawDataRefData,$E942,0)),"")),"")</f>
        <v/>
      </c>
      <c r="BI942" s="100" t="str">
        <f t="array" ref="BI942">IF($BG942,QUARTILE(IF(G5SelectionMask="x",IF(INDEX(RawDataRefData,$E942,0)&gt;0,INDEX(RawDataRefData,$E942,0)),""),1),"")</f>
        <v/>
      </c>
      <c r="BJ942" s="100" t="str">
        <f t="array" ref="BJ942">IF($BG942,QUARTILE(IF(G5SelectionMask="x",IF(INDEX(RawDataRefData,$E942,0)&gt;0,INDEX(RawDataRefData,$E942,0)),""),3),"")</f>
        <v/>
      </c>
      <c r="BK942" s="100" t="str">
        <f t="array" ref="BK942">IF($BG942,MIN(IF(G5SelectionMask="x",IF(INDEX(RawDataRefData,$E942,0)&gt;0,INDEX(RawDataRefData,$E942,0)),"")),"")</f>
        <v/>
      </c>
      <c r="BL942" s="100" t="str">
        <f t="array" ref="BL942">IF($BG942,MAX(IF(G5SelectionMask="x",IF(INDEX(RawDataRefData,$E942,0)&gt;0,INDEX(RawDataRefData,$E942,0)),"")),"")</f>
        <v/>
      </c>
      <c r="BM942" s="100" t="str">
        <f t="shared" si="356"/>
        <v/>
      </c>
      <c r="BN942" s="103" t="str">
        <f t="array" ref="BN942">IF($BG942,STDEVA(IF(G5SelectionMask="x",IF(INDEX(RawDataRefData,$E942,0)&gt;0,INDEX(RawDataRefData,$E942,0)),"")),"")</f>
        <v/>
      </c>
      <c r="BO942" s="104"/>
      <c r="BP942" s="105">
        <v>2</v>
      </c>
      <c r="BQ942" s="105">
        <v>2</v>
      </c>
      <c r="BR942" s="105">
        <v>3</v>
      </c>
      <c r="BS942" s="105">
        <v>2</v>
      </c>
      <c r="BT942" s="105">
        <v>1</v>
      </c>
      <c r="BU942" s="105">
        <v>2</v>
      </c>
      <c r="BV942" s="105">
        <v>3</v>
      </c>
      <c r="BW942" s="105">
        <v>1</v>
      </c>
      <c r="BX942" s="105">
        <v>3</v>
      </c>
      <c r="BY942" s="105">
        <v>1</v>
      </c>
      <c r="BZ942" s="105">
        <v>4</v>
      </c>
      <c r="CA942" s="105">
        <v>2</v>
      </c>
      <c r="CB942" s="105">
        <v>3</v>
      </c>
      <c r="CC942" s="105">
        <v>2</v>
      </c>
      <c r="CD942" s="105">
        <v>2</v>
      </c>
    </row>
    <row r="943" spans="1:82" x14ac:dyDescent="0.2">
      <c r="A943" s="33">
        <f t="shared" ref="A943:A948" si="357">IF(SelectEffectivenessBanking="x",,ERROR)</f>
        <v>0</v>
      </c>
      <c r="B943" s="218"/>
      <c r="C943" s="215"/>
      <c r="D943" s="224"/>
      <c r="E943" s="72">
        <f t="shared" si="349"/>
        <v>934</v>
      </c>
      <c r="F943" s="9" t="s">
        <v>1186</v>
      </c>
      <c r="H943" s="9" t="s">
        <v>1214</v>
      </c>
      <c r="I943" s="9" t="s">
        <v>342</v>
      </c>
      <c r="J943" s="9" t="s">
        <v>1862</v>
      </c>
      <c r="K943" s="100">
        <f t="shared" si="334"/>
        <v>2</v>
      </c>
      <c r="L943" s="100"/>
      <c r="M943" s="100"/>
      <c r="N943" s="100"/>
      <c r="O943" s="100"/>
      <c r="P943" s="101">
        <f t="shared" si="335"/>
        <v>4</v>
      </c>
      <c r="Q943" s="102">
        <f t="shared" si="336"/>
        <v>2</v>
      </c>
      <c r="R943" s="102">
        <f t="shared" si="337"/>
        <v>4</v>
      </c>
      <c r="S943" s="102">
        <f t="shared" si="338"/>
        <v>2</v>
      </c>
      <c r="T943" s="102">
        <f t="shared" si="339"/>
        <v>2</v>
      </c>
      <c r="U943" s="102">
        <f t="shared" si="340"/>
        <v>2</v>
      </c>
      <c r="V943" s="102">
        <f t="shared" si="341"/>
        <v>3</v>
      </c>
      <c r="W943" s="102">
        <f t="shared" si="342"/>
        <v>2</v>
      </c>
      <c r="X943" s="102">
        <f t="shared" si="343"/>
        <v>2</v>
      </c>
      <c r="Y943" s="102">
        <f t="shared" si="344"/>
        <v>2</v>
      </c>
      <c r="Z943" s="102">
        <f t="shared" si="345"/>
        <v>2</v>
      </c>
      <c r="AA943" s="100" t="b">
        <f t="shared" si="346"/>
        <v>1</v>
      </c>
      <c r="AB943" s="100">
        <f t="array" ref="AB943">IF($AA943,MEDIAN(IF(G1SelectionMask="x",IF(INDEX(RawDataRefData,$E943,0)&gt;0,INDEX(RawDataRefData,$E943,0)),"")),"")</f>
        <v>2</v>
      </c>
      <c r="AC943" s="100">
        <f t="array" ref="AC943">IF($AA943,QUARTILE(IF(G1SelectionMask="x",IF(INDEX(RawDataRefData,$E943,0)&gt;0,INDEX(RawDataRefData,$E943,0)),""),1),"")</f>
        <v>2</v>
      </c>
      <c r="AD943" s="100">
        <f t="array" ref="AD943">IF($AA943,QUARTILE(IF(G1SelectionMask="x",IF(INDEX(RawDataRefData,$E943,0)&gt;0,INDEX(RawDataRefData,$E943,0)),""),3),"")</f>
        <v>2.5</v>
      </c>
      <c r="AE943" s="100">
        <f t="array" ref="AE943">IF($AA943,MIN(IF(G1SelectionMask="x",IF(INDEX(RawDataRefData,$E943,0)&gt;0,INDEX(RawDataRefData,$E943,0)),"")),"")</f>
        <v>2</v>
      </c>
      <c r="AF943" s="100">
        <f t="array" ref="AF943">IF($AA943,MAX(IF(G1SelectionMask="x",IF(INDEX(RawDataRefData,$E943,0)&gt;0,INDEX(RawDataRefData,$E943,0)),"")),"")</f>
        <v>4</v>
      </c>
      <c r="AG943" s="100">
        <f t="shared" si="347"/>
        <v>2.4545454545454546</v>
      </c>
      <c r="AH943" s="100">
        <f t="array" ref="AH943">IF($AA943,STDEVA(IF(G1SelectionMask="x",IF(INDEX(RawDataRefData,$E943,0)&gt;0,INDEX(RawDataRefData,$E943,0)),"")),"")</f>
        <v>0.82019953226472486</v>
      </c>
      <c r="AI943" s="101" t="b">
        <f t="shared" si="348"/>
        <v>1</v>
      </c>
      <c r="AJ943" s="101">
        <f t="array" ref="AJ943">IF($AI943,MEDIAN(IF(G2SelectionMask="x",IF(INDEX(RawDataRefData,$E943,0)&gt;0,INDEX(RawDataRefData,$E943,0)),"")),"")</f>
        <v>2</v>
      </c>
      <c r="AK943" s="101">
        <f t="array" ref="AK943">IF($AI943,QUARTILE(IF(G2SelectionMask="x",IF(INDEX(RawDataRefData,$E943,0)&gt;0,INDEX(RawDataRefData,$E943,0)),""),1),"")</f>
        <v>2</v>
      </c>
      <c r="AL943" s="101">
        <f t="array" ref="AL943">IF($AI943,QUARTILE(IF(G2SelectionMask="x",IF(INDEX(RawDataRefData,$E943,0)&gt;0,INDEX(RawDataRefData,$E943,0)),""),3),"")</f>
        <v>2.5</v>
      </c>
      <c r="AM943" s="101">
        <f t="array" ref="AM943">IF($AI943,MIN(IF(G2SelectionMask="x",IF(INDEX(RawDataRefData,$E943,0)&gt;0,INDEX(RawDataRefData,$E943,0)),"")),"")</f>
        <v>1</v>
      </c>
      <c r="AN943" s="101">
        <f t="array" ref="AN943">IF($AI943,MAX(IF(G2SelectionMask="x",IF(INDEX(RawDataRefData,$E943,0)&gt;0,INDEX(RawDataRefData,$E943,0)),"")),"")</f>
        <v>4</v>
      </c>
      <c r="AO943" s="101">
        <f t="shared" si="350"/>
        <v>2.1818181818181817</v>
      </c>
      <c r="AP943" s="101">
        <f t="array" ref="AP943">IF($AI943,STDEVA(IF(G2SelectionMask="x",IF(INDEX(RawDataRefData,$E943,0)&gt;0,INDEX(RawDataRefData,$E943,0)),"")),"")</f>
        <v>0.87386289750530277</v>
      </c>
      <c r="AQ943" s="100" t="b">
        <f t="shared" si="351"/>
        <v>0</v>
      </c>
      <c r="AR943" s="100" t="str">
        <f t="array" ref="AR943">IF($AQ943,MEDIAN(IF(G3SelectionMask="x",IF(INDEX(RawDataRefData,$E943,0)&gt;0,INDEX(RawDataRefData,$E943,0)),"")),"")</f>
        <v/>
      </c>
      <c r="AS943" s="100" t="str">
        <f t="array" ref="AS943">IF($AQ943,QUARTILE(IF(G3SelectionMask="x",IF(INDEX(RawDataRefData,$E943,0)&gt;0,INDEX(RawDataRefData,$E943,0)),""),1),"")</f>
        <v/>
      </c>
      <c r="AT943" s="100" t="str">
        <f t="array" ref="AT943">IF($AQ943,QUARTILE(IF(G3SelectionMask="x",IF(INDEX(RawDataRefData,$E943,0)&gt;0,INDEX(RawDataRefData,$E943,0)),""),3),"")</f>
        <v/>
      </c>
      <c r="AU943" s="100" t="str">
        <f t="array" ref="AU943">IF($AQ943,MIN(IF(G3SelectionMask="x",IF(INDEX(RawDataRefData,$E943,0)&gt;0,INDEX(RawDataRefData,$E943,0)),"")),"")</f>
        <v/>
      </c>
      <c r="AV943" s="100" t="str">
        <f t="array" ref="AV943">IF($AQ943,MAX(IF(G3SelectionMask="x",IF(INDEX(RawDataRefData,$E943,0)&gt;0,INDEX(RawDataRefData,$E943,0)),"")),"")</f>
        <v/>
      </c>
      <c r="AW943" s="100" t="str">
        <f t="shared" si="352"/>
        <v/>
      </c>
      <c r="AX943" s="100" t="str">
        <f t="array" ref="AX943">IF($AQ943,STDEVA(IF(G3SelectionMask="x",IF(INDEX(RawDataRefData,$E943,0)&gt;0,INDEX(RawDataRefData,$E943,0)),"")),"")</f>
        <v/>
      </c>
      <c r="AY943" s="101" t="b">
        <f t="shared" si="353"/>
        <v>0</v>
      </c>
      <c r="AZ943" s="101" t="str">
        <f t="array" ref="AZ943">IF($AY943,MEDIAN(IF(G4SelectionMask="x",IF(INDEX(RawDataRefData,$E943,0)&gt;0,INDEX(RawDataRefData,$E943,0)),"")),"")</f>
        <v/>
      </c>
      <c r="BA943" s="101" t="str">
        <f t="array" ref="BA943">IF($AY943,QUARTILE(IF(G4SelectionMask="x",IF(INDEX(RawDataRefData,$E943,0)&gt;0,INDEX(RawDataRefData,$E943,0)),""),1),"")</f>
        <v/>
      </c>
      <c r="BB943" s="101" t="str">
        <f t="array" ref="BB943">IF($AY943,QUARTILE(IF(G4SelectionMask="x",IF(INDEX(RawDataRefData,$E943,0)&gt;0,INDEX(RawDataRefData,$E943,0)),""),3),"")</f>
        <v/>
      </c>
      <c r="BC943" s="101" t="str">
        <f t="array" ref="BC943">IF($AY943,MIN(IF(G4SelectionMask="x",IF(INDEX(RawDataRefData,$E943,0)&gt;0,INDEX(RawDataRefData,$E943,0)),"")),"")</f>
        <v/>
      </c>
      <c r="BD943" s="101" t="str">
        <f t="array" ref="BD943">IF($AY943,MAX(IF(G4SelectionMask="x",IF(INDEX(RawDataRefData,$E943,0)&gt;0,INDEX(RawDataRefData,$E943,0)),"")),"")</f>
        <v/>
      </c>
      <c r="BE943" s="101" t="str">
        <f t="shared" si="354"/>
        <v/>
      </c>
      <c r="BF943" s="101" t="str">
        <f t="array" ref="BF943">IF($AY943,STDEVA(IF(G4SelectionMask="x",IF(INDEX(RawDataRefData,$E943,0)&gt;0,INDEX(RawDataRefData,$E943,0)),"")),"")</f>
        <v/>
      </c>
      <c r="BG943" s="100" t="b">
        <f t="shared" si="355"/>
        <v>0</v>
      </c>
      <c r="BH943" s="100" t="str">
        <f t="array" ref="BH943">IF($BG943,MEDIAN(IF(G5SelectionMask="x",IF(INDEX(RawDataRefData,$E943,0)&gt;0,INDEX(RawDataRefData,$E943,0)),"")),"")</f>
        <v/>
      </c>
      <c r="BI943" s="100" t="str">
        <f t="array" ref="BI943">IF($BG943,QUARTILE(IF(G5SelectionMask="x",IF(INDEX(RawDataRefData,$E943,0)&gt;0,INDEX(RawDataRefData,$E943,0)),""),1),"")</f>
        <v/>
      </c>
      <c r="BJ943" s="100" t="str">
        <f t="array" ref="BJ943">IF($BG943,QUARTILE(IF(G5SelectionMask="x",IF(INDEX(RawDataRefData,$E943,0)&gt;0,INDEX(RawDataRefData,$E943,0)),""),3),"")</f>
        <v/>
      </c>
      <c r="BK943" s="100" t="str">
        <f t="array" ref="BK943">IF($BG943,MIN(IF(G5SelectionMask="x",IF(INDEX(RawDataRefData,$E943,0)&gt;0,INDEX(RawDataRefData,$E943,0)),"")),"")</f>
        <v/>
      </c>
      <c r="BL943" s="100" t="str">
        <f t="array" ref="BL943">IF($BG943,MAX(IF(G5SelectionMask="x",IF(INDEX(RawDataRefData,$E943,0)&gt;0,INDEX(RawDataRefData,$E943,0)),"")),"")</f>
        <v/>
      </c>
      <c r="BM943" s="100" t="str">
        <f t="shared" si="356"/>
        <v/>
      </c>
      <c r="BN943" s="103" t="str">
        <f t="array" ref="BN943">IF($BG943,STDEVA(IF(G5SelectionMask="x",IF(INDEX(RawDataRefData,$E943,0)&gt;0,INDEX(RawDataRefData,$E943,0)),"")),"")</f>
        <v/>
      </c>
      <c r="BO943" s="104"/>
      <c r="BP943" s="105">
        <v>2</v>
      </c>
      <c r="BQ943" s="105">
        <v>4</v>
      </c>
      <c r="BR943" s="105">
        <v>2</v>
      </c>
      <c r="BS943" s="105">
        <v>4</v>
      </c>
      <c r="BT943" s="105">
        <v>2</v>
      </c>
      <c r="BU943" s="105">
        <v>2</v>
      </c>
      <c r="BV943" s="105">
        <v>2</v>
      </c>
      <c r="BW943" s="105">
        <v>3</v>
      </c>
      <c r="BX943" s="105">
        <v>2</v>
      </c>
      <c r="BY943" s="105">
        <v>2</v>
      </c>
      <c r="BZ943" s="105">
        <v>2</v>
      </c>
      <c r="CA943" s="105">
        <v>2</v>
      </c>
      <c r="CB943" s="105">
        <v>3</v>
      </c>
      <c r="CC943" s="105">
        <v>1</v>
      </c>
      <c r="CD943" s="105">
        <v>1</v>
      </c>
    </row>
    <row r="944" spans="1:82" x14ac:dyDescent="0.2">
      <c r="A944" s="33">
        <f t="shared" si="357"/>
        <v>0</v>
      </c>
      <c r="B944" s="218"/>
      <c r="C944" s="215"/>
      <c r="D944" s="224"/>
      <c r="E944" s="72">
        <f t="shared" si="349"/>
        <v>935</v>
      </c>
      <c r="F944" s="9" t="s">
        <v>1187</v>
      </c>
      <c r="H944" s="9" t="s">
        <v>1214</v>
      </c>
      <c r="I944" s="9" t="s">
        <v>342</v>
      </c>
      <c r="J944" s="9" t="s">
        <v>1862</v>
      </c>
      <c r="K944" s="100">
        <f t="shared" si="334"/>
        <v>3</v>
      </c>
      <c r="L944" s="100"/>
      <c r="M944" s="100"/>
      <c r="N944" s="100"/>
      <c r="O944" s="100"/>
      <c r="P944" s="101">
        <f t="shared" si="335"/>
        <v>2</v>
      </c>
      <c r="Q944" s="102">
        <f t="shared" si="336"/>
        <v>1</v>
      </c>
      <c r="R944" s="102">
        <f t="shared" si="337"/>
        <v>4</v>
      </c>
      <c r="S944" s="102">
        <f t="shared" si="338"/>
        <v>2</v>
      </c>
      <c r="T944" s="102">
        <f t="shared" si="339"/>
        <v>2</v>
      </c>
      <c r="U944" s="102">
        <f t="shared" si="340"/>
        <v>3</v>
      </c>
      <c r="V944" s="102">
        <f t="shared" si="341"/>
        <v>3</v>
      </c>
      <c r="W944" s="102">
        <f t="shared" si="342"/>
        <v>2</v>
      </c>
      <c r="X944" s="102">
        <f t="shared" si="343"/>
        <v>1</v>
      </c>
      <c r="Y944" s="102">
        <f t="shared" si="344"/>
        <v>3</v>
      </c>
      <c r="Z944" s="102">
        <f t="shared" si="345"/>
        <v>4</v>
      </c>
      <c r="AA944" s="100" t="b">
        <f t="shared" si="346"/>
        <v>1</v>
      </c>
      <c r="AB944" s="100">
        <f t="array" ref="AB944">IF($AA944,MEDIAN(IF(G1SelectionMask="x",IF(INDEX(RawDataRefData,$E944,0)&gt;0,INDEX(RawDataRefData,$E944,0)),"")),"")</f>
        <v>2</v>
      </c>
      <c r="AC944" s="100">
        <f t="array" ref="AC944">IF($AA944,QUARTILE(IF(G1SelectionMask="x",IF(INDEX(RawDataRefData,$E944,0)&gt;0,INDEX(RawDataRefData,$E944,0)),""),1),"")</f>
        <v>2</v>
      </c>
      <c r="AD944" s="100">
        <f t="array" ref="AD944">IF($AA944,QUARTILE(IF(G1SelectionMask="x",IF(INDEX(RawDataRefData,$E944,0)&gt;0,INDEX(RawDataRefData,$E944,0)),""),3),"")</f>
        <v>3</v>
      </c>
      <c r="AE944" s="100">
        <f t="array" ref="AE944">IF($AA944,MIN(IF(G1SelectionMask="x",IF(INDEX(RawDataRefData,$E944,0)&gt;0,INDEX(RawDataRefData,$E944,0)),"")),"")</f>
        <v>1</v>
      </c>
      <c r="AF944" s="100">
        <f t="array" ref="AF944">IF($AA944,MAX(IF(G1SelectionMask="x",IF(INDEX(RawDataRefData,$E944,0)&gt;0,INDEX(RawDataRefData,$E944,0)),"")),"")</f>
        <v>4</v>
      </c>
      <c r="AG944" s="100">
        <f t="shared" si="347"/>
        <v>2.4545454545454546</v>
      </c>
      <c r="AH944" s="100">
        <f t="array" ref="AH944">IF($AA944,STDEVA(IF(G1SelectionMask="x",IF(INDEX(RawDataRefData,$E944,0)&gt;0,INDEX(RawDataRefData,$E944,0)),"")),"")</f>
        <v>1.0357254813546268</v>
      </c>
      <c r="AI944" s="101" t="b">
        <f t="shared" si="348"/>
        <v>1</v>
      </c>
      <c r="AJ944" s="101">
        <f t="array" ref="AJ944">IF($AI944,MEDIAN(IF(G2SelectionMask="x",IF(INDEX(RawDataRefData,$E944,0)&gt;0,INDEX(RawDataRefData,$E944,0)),"")),"")</f>
        <v>2</v>
      </c>
      <c r="AK944" s="101">
        <f t="array" ref="AK944">IF($AI944,QUARTILE(IF(G2SelectionMask="x",IF(INDEX(RawDataRefData,$E944,0)&gt;0,INDEX(RawDataRefData,$E944,0)),""),1),"")</f>
        <v>1.5</v>
      </c>
      <c r="AL944" s="101">
        <f t="array" ref="AL944">IF($AI944,QUARTILE(IF(G2SelectionMask="x",IF(INDEX(RawDataRefData,$E944,0)&gt;0,INDEX(RawDataRefData,$E944,0)),""),3),"")</f>
        <v>2.5</v>
      </c>
      <c r="AM944" s="101">
        <f t="array" ref="AM944">IF($AI944,MIN(IF(G2SelectionMask="x",IF(INDEX(RawDataRefData,$E944,0)&gt;0,INDEX(RawDataRefData,$E944,0)),"")),"")</f>
        <v>1</v>
      </c>
      <c r="AN944" s="101">
        <f t="array" ref="AN944">IF($AI944,MAX(IF(G2SelectionMask="x",IF(INDEX(RawDataRefData,$E944,0)&gt;0,INDEX(RawDataRefData,$E944,0)),"")),"")</f>
        <v>4</v>
      </c>
      <c r="AO944" s="101">
        <f t="shared" si="350"/>
        <v>2.0909090909090908</v>
      </c>
      <c r="AP944" s="101">
        <f t="array" ref="AP944">IF($AI944,STDEVA(IF(G2SelectionMask="x",IF(INDEX(RawDataRefData,$E944,0)&gt;0,INDEX(RawDataRefData,$E944,0)),"")),"")</f>
        <v>0.94387980744853883</v>
      </c>
      <c r="AQ944" s="100" t="b">
        <f t="shared" si="351"/>
        <v>0</v>
      </c>
      <c r="AR944" s="100" t="str">
        <f t="array" ref="AR944">IF($AQ944,MEDIAN(IF(G3SelectionMask="x",IF(INDEX(RawDataRefData,$E944,0)&gt;0,INDEX(RawDataRefData,$E944,0)),"")),"")</f>
        <v/>
      </c>
      <c r="AS944" s="100" t="str">
        <f t="array" ref="AS944">IF($AQ944,QUARTILE(IF(G3SelectionMask="x",IF(INDEX(RawDataRefData,$E944,0)&gt;0,INDEX(RawDataRefData,$E944,0)),""),1),"")</f>
        <v/>
      </c>
      <c r="AT944" s="100" t="str">
        <f t="array" ref="AT944">IF($AQ944,QUARTILE(IF(G3SelectionMask="x",IF(INDEX(RawDataRefData,$E944,0)&gt;0,INDEX(RawDataRefData,$E944,0)),""),3),"")</f>
        <v/>
      </c>
      <c r="AU944" s="100" t="str">
        <f t="array" ref="AU944">IF($AQ944,MIN(IF(G3SelectionMask="x",IF(INDEX(RawDataRefData,$E944,0)&gt;0,INDEX(RawDataRefData,$E944,0)),"")),"")</f>
        <v/>
      </c>
      <c r="AV944" s="100" t="str">
        <f t="array" ref="AV944">IF($AQ944,MAX(IF(G3SelectionMask="x",IF(INDEX(RawDataRefData,$E944,0)&gt;0,INDEX(RawDataRefData,$E944,0)),"")),"")</f>
        <v/>
      </c>
      <c r="AW944" s="100" t="str">
        <f t="shared" si="352"/>
        <v/>
      </c>
      <c r="AX944" s="100" t="str">
        <f t="array" ref="AX944">IF($AQ944,STDEVA(IF(G3SelectionMask="x",IF(INDEX(RawDataRefData,$E944,0)&gt;0,INDEX(RawDataRefData,$E944,0)),"")),"")</f>
        <v/>
      </c>
      <c r="AY944" s="101" t="b">
        <f t="shared" si="353"/>
        <v>0</v>
      </c>
      <c r="AZ944" s="101" t="str">
        <f t="array" ref="AZ944">IF($AY944,MEDIAN(IF(G4SelectionMask="x",IF(INDEX(RawDataRefData,$E944,0)&gt;0,INDEX(RawDataRefData,$E944,0)),"")),"")</f>
        <v/>
      </c>
      <c r="BA944" s="101" t="str">
        <f t="array" ref="BA944">IF($AY944,QUARTILE(IF(G4SelectionMask="x",IF(INDEX(RawDataRefData,$E944,0)&gt;0,INDEX(RawDataRefData,$E944,0)),""),1),"")</f>
        <v/>
      </c>
      <c r="BB944" s="101" t="str">
        <f t="array" ref="BB944">IF($AY944,QUARTILE(IF(G4SelectionMask="x",IF(INDEX(RawDataRefData,$E944,0)&gt;0,INDEX(RawDataRefData,$E944,0)),""),3),"")</f>
        <v/>
      </c>
      <c r="BC944" s="101" t="str">
        <f t="array" ref="BC944">IF($AY944,MIN(IF(G4SelectionMask="x",IF(INDEX(RawDataRefData,$E944,0)&gt;0,INDEX(RawDataRefData,$E944,0)),"")),"")</f>
        <v/>
      </c>
      <c r="BD944" s="101" t="str">
        <f t="array" ref="BD944">IF($AY944,MAX(IF(G4SelectionMask="x",IF(INDEX(RawDataRefData,$E944,0)&gt;0,INDEX(RawDataRefData,$E944,0)),"")),"")</f>
        <v/>
      </c>
      <c r="BE944" s="101" t="str">
        <f t="shared" si="354"/>
        <v/>
      </c>
      <c r="BF944" s="101" t="str">
        <f t="array" ref="BF944">IF($AY944,STDEVA(IF(G4SelectionMask="x",IF(INDEX(RawDataRefData,$E944,0)&gt;0,INDEX(RawDataRefData,$E944,0)),"")),"")</f>
        <v/>
      </c>
      <c r="BG944" s="100" t="b">
        <f t="shared" si="355"/>
        <v>0</v>
      </c>
      <c r="BH944" s="100" t="str">
        <f t="array" ref="BH944">IF($BG944,MEDIAN(IF(G5SelectionMask="x",IF(INDEX(RawDataRefData,$E944,0)&gt;0,INDEX(RawDataRefData,$E944,0)),"")),"")</f>
        <v/>
      </c>
      <c r="BI944" s="100" t="str">
        <f t="array" ref="BI944">IF($BG944,QUARTILE(IF(G5SelectionMask="x",IF(INDEX(RawDataRefData,$E944,0)&gt;0,INDEX(RawDataRefData,$E944,0)),""),1),"")</f>
        <v/>
      </c>
      <c r="BJ944" s="100" t="str">
        <f t="array" ref="BJ944">IF($BG944,QUARTILE(IF(G5SelectionMask="x",IF(INDEX(RawDataRefData,$E944,0)&gt;0,INDEX(RawDataRefData,$E944,0)),""),3),"")</f>
        <v/>
      </c>
      <c r="BK944" s="100" t="str">
        <f t="array" ref="BK944">IF($BG944,MIN(IF(G5SelectionMask="x",IF(INDEX(RawDataRefData,$E944,0)&gt;0,INDEX(RawDataRefData,$E944,0)),"")),"")</f>
        <v/>
      </c>
      <c r="BL944" s="100" t="str">
        <f t="array" ref="BL944">IF($BG944,MAX(IF(G5SelectionMask="x",IF(INDEX(RawDataRefData,$E944,0)&gt;0,INDEX(RawDataRefData,$E944,0)),"")),"")</f>
        <v/>
      </c>
      <c r="BM944" s="100" t="str">
        <f t="shared" si="356"/>
        <v/>
      </c>
      <c r="BN944" s="103" t="str">
        <f t="array" ref="BN944">IF($BG944,STDEVA(IF(G5SelectionMask="x",IF(INDEX(RawDataRefData,$E944,0)&gt;0,INDEX(RawDataRefData,$E944,0)),"")),"")</f>
        <v/>
      </c>
      <c r="BO944" s="104"/>
      <c r="BP944" s="105">
        <v>3</v>
      </c>
      <c r="BQ944" s="105">
        <v>2</v>
      </c>
      <c r="BR944" s="105">
        <v>1</v>
      </c>
      <c r="BS944" s="105">
        <v>4</v>
      </c>
      <c r="BT944" s="105">
        <v>2</v>
      </c>
      <c r="BU944" s="105">
        <v>2</v>
      </c>
      <c r="BV944" s="105">
        <v>3</v>
      </c>
      <c r="BW944" s="105">
        <v>3</v>
      </c>
      <c r="BX944" s="105">
        <v>2</v>
      </c>
      <c r="BY944" s="105">
        <v>1</v>
      </c>
      <c r="BZ944" s="105">
        <v>3</v>
      </c>
      <c r="CA944" s="105">
        <v>4</v>
      </c>
      <c r="CB944" s="105">
        <v>1</v>
      </c>
      <c r="CC944" s="105">
        <v>1</v>
      </c>
      <c r="CD944" s="105">
        <v>2</v>
      </c>
    </row>
    <row r="945" spans="1:82" x14ac:dyDescent="0.2">
      <c r="A945" s="33">
        <f t="shared" si="357"/>
        <v>0</v>
      </c>
      <c r="B945" s="218"/>
      <c r="C945" s="215"/>
      <c r="D945" s="224"/>
      <c r="E945" s="72">
        <f t="shared" si="349"/>
        <v>936</v>
      </c>
      <c r="F945" s="9" t="s">
        <v>1188</v>
      </c>
      <c r="H945" s="9" t="s">
        <v>1214</v>
      </c>
      <c r="I945" s="9" t="s">
        <v>342</v>
      </c>
      <c r="J945" s="9" t="s">
        <v>1862</v>
      </c>
      <c r="K945" s="100">
        <f t="shared" si="334"/>
        <v>3</v>
      </c>
      <c r="L945" s="100"/>
      <c r="M945" s="100"/>
      <c r="N945" s="100"/>
      <c r="O945" s="100"/>
      <c r="P945" s="101">
        <f t="shared" si="335"/>
        <v>4</v>
      </c>
      <c r="Q945" s="102">
        <f t="shared" si="336"/>
        <v>2</v>
      </c>
      <c r="R945" s="102">
        <f t="shared" si="337"/>
        <v>3</v>
      </c>
      <c r="S945" s="102">
        <f t="shared" si="338"/>
        <v>1</v>
      </c>
      <c r="T945" s="102">
        <f t="shared" si="339"/>
        <v>1</v>
      </c>
      <c r="U945" s="102">
        <f t="shared" si="340"/>
        <v>1</v>
      </c>
      <c r="V945" s="102">
        <f t="shared" si="341"/>
        <v>3</v>
      </c>
      <c r="W945" s="102">
        <f t="shared" si="342"/>
        <v>1</v>
      </c>
      <c r="X945" s="102">
        <f t="shared" si="343"/>
        <v>3</v>
      </c>
      <c r="Y945" s="102">
        <f t="shared" si="344"/>
        <v>4</v>
      </c>
      <c r="Z945" s="102">
        <f t="shared" si="345"/>
        <v>4</v>
      </c>
      <c r="AA945" s="100" t="b">
        <f t="shared" si="346"/>
        <v>1</v>
      </c>
      <c r="AB945" s="100">
        <f t="array" ref="AB945">IF($AA945,MEDIAN(IF(G1SelectionMask="x",IF(INDEX(RawDataRefData,$E945,0)&gt;0,INDEX(RawDataRefData,$E945,0)),"")),"")</f>
        <v>3</v>
      </c>
      <c r="AC945" s="100">
        <f t="array" ref="AC945">IF($AA945,QUARTILE(IF(G1SelectionMask="x",IF(INDEX(RawDataRefData,$E945,0)&gt;0,INDEX(RawDataRefData,$E945,0)),""),1),"")</f>
        <v>1</v>
      </c>
      <c r="AD945" s="100">
        <f t="array" ref="AD945">IF($AA945,QUARTILE(IF(G1SelectionMask="x",IF(INDEX(RawDataRefData,$E945,0)&gt;0,INDEX(RawDataRefData,$E945,0)),""),3),"")</f>
        <v>3.5</v>
      </c>
      <c r="AE945" s="100">
        <f t="array" ref="AE945">IF($AA945,MIN(IF(G1SelectionMask="x",IF(INDEX(RawDataRefData,$E945,0)&gt;0,INDEX(RawDataRefData,$E945,0)),"")),"")</f>
        <v>1</v>
      </c>
      <c r="AF945" s="100">
        <f t="array" ref="AF945">IF($AA945,MAX(IF(G1SelectionMask="x",IF(INDEX(RawDataRefData,$E945,0)&gt;0,INDEX(RawDataRefData,$E945,0)),"")),"")</f>
        <v>4</v>
      </c>
      <c r="AG945" s="100">
        <f t="shared" si="347"/>
        <v>2.4545454545454546</v>
      </c>
      <c r="AH945" s="100">
        <f t="array" ref="AH945">IF($AA945,STDEVA(IF(G1SelectionMask="x",IF(INDEX(RawDataRefData,$E945,0)&gt;0,INDEX(RawDataRefData,$E945,0)),"")),"")</f>
        <v>1.2933395813657267</v>
      </c>
      <c r="AI945" s="101" t="b">
        <f t="shared" si="348"/>
        <v>1</v>
      </c>
      <c r="AJ945" s="101">
        <f t="array" ref="AJ945">IF($AI945,MEDIAN(IF(G2SelectionMask="x",IF(INDEX(RawDataRefData,$E945,0)&gt;0,INDEX(RawDataRefData,$E945,0)),"")),"")</f>
        <v>3</v>
      </c>
      <c r="AK945" s="101">
        <f t="array" ref="AK945">IF($AI945,QUARTILE(IF(G2SelectionMask="x",IF(INDEX(RawDataRefData,$E945,0)&gt;0,INDEX(RawDataRefData,$E945,0)),""),1),"")</f>
        <v>1.5</v>
      </c>
      <c r="AL945" s="101">
        <f t="array" ref="AL945">IF($AI945,QUARTILE(IF(G2SelectionMask="x",IF(INDEX(RawDataRefData,$E945,0)&gt;0,INDEX(RawDataRefData,$E945,0)),""),3),"")</f>
        <v>3.5</v>
      </c>
      <c r="AM945" s="101">
        <f t="array" ref="AM945">IF($AI945,MIN(IF(G2SelectionMask="x",IF(INDEX(RawDataRefData,$E945,0)&gt;0,INDEX(RawDataRefData,$E945,0)),"")),"")</f>
        <v>1</v>
      </c>
      <c r="AN945" s="101">
        <f t="array" ref="AN945">IF($AI945,MAX(IF(G2SelectionMask="x",IF(INDEX(RawDataRefData,$E945,0)&gt;0,INDEX(RawDataRefData,$E945,0)),"")),"")</f>
        <v>4</v>
      </c>
      <c r="AO945" s="101">
        <f t="shared" si="350"/>
        <v>2.5454545454545454</v>
      </c>
      <c r="AP945" s="101">
        <f t="array" ref="AP945">IF($AI945,STDEVA(IF(G2SelectionMask="x",IF(INDEX(RawDataRefData,$E945,0)&gt;0,INDEX(RawDataRefData,$E945,0)),"")),"")</f>
        <v>1.213559752433836</v>
      </c>
      <c r="AQ945" s="100" t="b">
        <f t="shared" si="351"/>
        <v>0</v>
      </c>
      <c r="AR945" s="100" t="str">
        <f t="array" ref="AR945">IF($AQ945,MEDIAN(IF(G3SelectionMask="x",IF(INDEX(RawDataRefData,$E945,0)&gt;0,INDEX(RawDataRefData,$E945,0)),"")),"")</f>
        <v/>
      </c>
      <c r="AS945" s="100" t="str">
        <f t="array" ref="AS945">IF($AQ945,QUARTILE(IF(G3SelectionMask="x",IF(INDEX(RawDataRefData,$E945,0)&gt;0,INDEX(RawDataRefData,$E945,0)),""),1),"")</f>
        <v/>
      </c>
      <c r="AT945" s="100" t="str">
        <f t="array" ref="AT945">IF($AQ945,QUARTILE(IF(G3SelectionMask="x",IF(INDEX(RawDataRefData,$E945,0)&gt;0,INDEX(RawDataRefData,$E945,0)),""),3),"")</f>
        <v/>
      </c>
      <c r="AU945" s="100" t="str">
        <f t="array" ref="AU945">IF($AQ945,MIN(IF(G3SelectionMask="x",IF(INDEX(RawDataRefData,$E945,0)&gt;0,INDEX(RawDataRefData,$E945,0)),"")),"")</f>
        <v/>
      </c>
      <c r="AV945" s="100" t="str">
        <f t="array" ref="AV945">IF($AQ945,MAX(IF(G3SelectionMask="x",IF(INDEX(RawDataRefData,$E945,0)&gt;0,INDEX(RawDataRefData,$E945,0)),"")),"")</f>
        <v/>
      </c>
      <c r="AW945" s="100" t="str">
        <f t="shared" si="352"/>
        <v/>
      </c>
      <c r="AX945" s="100" t="str">
        <f t="array" ref="AX945">IF($AQ945,STDEVA(IF(G3SelectionMask="x",IF(INDEX(RawDataRefData,$E945,0)&gt;0,INDEX(RawDataRefData,$E945,0)),"")),"")</f>
        <v/>
      </c>
      <c r="AY945" s="101" t="b">
        <f t="shared" si="353"/>
        <v>0</v>
      </c>
      <c r="AZ945" s="101" t="str">
        <f t="array" ref="AZ945">IF($AY945,MEDIAN(IF(G4SelectionMask="x",IF(INDEX(RawDataRefData,$E945,0)&gt;0,INDEX(RawDataRefData,$E945,0)),"")),"")</f>
        <v/>
      </c>
      <c r="BA945" s="101" t="str">
        <f t="array" ref="BA945">IF($AY945,QUARTILE(IF(G4SelectionMask="x",IF(INDEX(RawDataRefData,$E945,0)&gt;0,INDEX(RawDataRefData,$E945,0)),""),1),"")</f>
        <v/>
      </c>
      <c r="BB945" s="101" t="str">
        <f t="array" ref="BB945">IF($AY945,QUARTILE(IF(G4SelectionMask="x",IF(INDEX(RawDataRefData,$E945,0)&gt;0,INDEX(RawDataRefData,$E945,0)),""),3),"")</f>
        <v/>
      </c>
      <c r="BC945" s="101" t="str">
        <f t="array" ref="BC945">IF($AY945,MIN(IF(G4SelectionMask="x",IF(INDEX(RawDataRefData,$E945,0)&gt;0,INDEX(RawDataRefData,$E945,0)),"")),"")</f>
        <v/>
      </c>
      <c r="BD945" s="101" t="str">
        <f t="array" ref="BD945">IF($AY945,MAX(IF(G4SelectionMask="x",IF(INDEX(RawDataRefData,$E945,0)&gt;0,INDEX(RawDataRefData,$E945,0)),"")),"")</f>
        <v/>
      </c>
      <c r="BE945" s="101" t="str">
        <f t="shared" si="354"/>
        <v/>
      </c>
      <c r="BF945" s="101" t="str">
        <f t="array" ref="BF945">IF($AY945,STDEVA(IF(G4SelectionMask="x",IF(INDEX(RawDataRefData,$E945,0)&gt;0,INDEX(RawDataRefData,$E945,0)),"")),"")</f>
        <v/>
      </c>
      <c r="BG945" s="100" t="b">
        <f t="shared" si="355"/>
        <v>0</v>
      </c>
      <c r="BH945" s="100" t="str">
        <f t="array" ref="BH945">IF($BG945,MEDIAN(IF(G5SelectionMask="x",IF(INDEX(RawDataRefData,$E945,0)&gt;0,INDEX(RawDataRefData,$E945,0)),"")),"")</f>
        <v/>
      </c>
      <c r="BI945" s="100" t="str">
        <f t="array" ref="BI945">IF($BG945,QUARTILE(IF(G5SelectionMask="x",IF(INDEX(RawDataRefData,$E945,0)&gt;0,INDEX(RawDataRefData,$E945,0)),""),1),"")</f>
        <v/>
      </c>
      <c r="BJ945" s="100" t="str">
        <f t="array" ref="BJ945">IF($BG945,QUARTILE(IF(G5SelectionMask="x",IF(INDEX(RawDataRefData,$E945,0)&gt;0,INDEX(RawDataRefData,$E945,0)),""),3),"")</f>
        <v/>
      </c>
      <c r="BK945" s="100" t="str">
        <f t="array" ref="BK945">IF($BG945,MIN(IF(G5SelectionMask="x",IF(INDEX(RawDataRefData,$E945,0)&gt;0,INDEX(RawDataRefData,$E945,0)),"")),"")</f>
        <v/>
      </c>
      <c r="BL945" s="100" t="str">
        <f t="array" ref="BL945">IF($BG945,MAX(IF(G5SelectionMask="x",IF(INDEX(RawDataRefData,$E945,0)&gt;0,INDEX(RawDataRefData,$E945,0)),"")),"")</f>
        <v/>
      </c>
      <c r="BM945" s="100" t="str">
        <f t="shared" si="356"/>
        <v/>
      </c>
      <c r="BN945" s="103" t="str">
        <f t="array" ref="BN945">IF($BG945,STDEVA(IF(G5SelectionMask="x",IF(INDEX(RawDataRefData,$E945,0)&gt;0,INDEX(RawDataRefData,$E945,0)),"")),"")</f>
        <v/>
      </c>
      <c r="BO945" s="104"/>
      <c r="BP945" s="105">
        <v>3</v>
      </c>
      <c r="BQ945" s="105">
        <v>4</v>
      </c>
      <c r="BR945" s="105">
        <v>2</v>
      </c>
      <c r="BS945" s="105">
        <v>3</v>
      </c>
      <c r="BT945" s="105">
        <v>1</v>
      </c>
      <c r="BU945" s="105">
        <v>1</v>
      </c>
      <c r="BV945" s="105">
        <v>1</v>
      </c>
      <c r="BW945" s="105">
        <v>3</v>
      </c>
      <c r="BX945" s="105">
        <v>1</v>
      </c>
      <c r="BY945" s="105">
        <v>3</v>
      </c>
      <c r="BZ945" s="105">
        <v>4</v>
      </c>
      <c r="CA945" s="105">
        <v>4</v>
      </c>
      <c r="CB945" s="105">
        <v>2</v>
      </c>
      <c r="CC945" s="105">
        <v>3</v>
      </c>
      <c r="CD945" s="105">
        <v>3</v>
      </c>
    </row>
    <row r="946" spans="1:82" x14ac:dyDescent="0.2">
      <c r="A946" s="33">
        <f t="shared" si="357"/>
        <v>0</v>
      </c>
      <c r="B946" s="218"/>
      <c r="C946" s="215"/>
      <c r="D946" s="224"/>
      <c r="E946" s="72">
        <f t="shared" si="349"/>
        <v>937</v>
      </c>
      <c r="F946" s="9" t="s">
        <v>1189</v>
      </c>
      <c r="H946" s="9" t="s">
        <v>1214</v>
      </c>
      <c r="I946" s="9" t="s">
        <v>342</v>
      </c>
      <c r="J946" s="9" t="s">
        <v>1862</v>
      </c>
      <c r="K946" s="100">
        <f t="shared" si="334"/>
        <v>4</v>
      </c>
      <c r="L946" s="100"/>
      <c r="M946" s="100"/>
      <c r="N946" s="100"/>
      <c r="O946" s="100"/>
      <c r="P946" s="101">
        <f t="shared" si="335"/>
        <v>2</v>
      </c>
      <c r="Q946" s="102">
        <f t="shared" si="336"/>
        <v>2</v>
      </c>
      <c r="R946" s="102">
        <f t="shared" si="337"/>
        <v>1</v>
      </c>
      <c r="S946" s="102">
        <f t="shared" si="338"/>
        <v>3</v>
      </c>
      <c r="T946" s="102">
        <f t="shared" si="339"/>
        <v>4</v>
      </c>
      <c r="U946" s="102">
        <f t="shared" si="340"/>
        <v>1</v>
      </c>
      <c r="V946" s="102">
        <f t="shared" si="341"/>
        <v>4</v>
      </c>
      <c r="W946" s="102">
        <f t="shared" si="342"/>
        <v>2</v>
      </c>
      <c r="X946" s="102">
        <f t="shared" si="343"/>
        <v>3</v>
      </c>
      <c r="Y946" s="102">
        <f t="shared" si="344"/>
        <v>3</v>
      </c>
      <c r="Z946" s="102">
        <f t="shared" si="345"/>
        <v>3</v>
      </c>
      <c r="AA946" s="100" t="b">
        <f t="shared" si="346"/>
        <v>1</v>
      </c>
      <c r="AB946" s="100">
        <f t="array" ref="AB946">IF($AA946,MEDIAN(IF(G1SelectionMask="x",IF(INDEX(RawDataRefData,$E946,0)&gt;0,INDEX(RawDataRefData,$E946,0)),"")),"")</f>
        <v>3</v>
      </c>
      <c r="AC946" s="100">
        <f t="array" ref="AC946">IF($AA946,QUARTILE(IF(G1SelectionMask="x",IF(INDEX(RawDataRefData,$E946,0)&gt;0,INDEX(RawDataRefData,$E946,0)),""),1),"")</f>
        <v>2</v>
      </c>
      <c r="AD946" s="100">
        <f t="array" ref="AD946">IF($AA946,QUARTILE(IF(G1SelectionMask="x",IF(INDEX(RawDataRefData,$E946,0)&gt;0,INDEX(RawDataRefData,$E946,0)),""),3),"")</f>
        <v>3</v>
      </c>
      <c r="AE946" s="100">
        <f t="array" ref="AE946">IF($AA946,MIN(IF(G1SelectionMask="x",IF(INDEX(RawDataRefData,$E946,0)&gt;0,INDEX(RawDataRefData,$E946,0)),"")),"")</f>
        <v>1</v>
      </c>
      <c r="AF946" s="100">
        <f t="array" ref="AF946">IF($AA946,MAX(IF(G1SelectionMask="x",IF(INDEX(RawDataRefData,$E946,0)&gt;0,INDEX(RawDataRefData,$E946,0)),"")),"")</f>
        <v>4</v>
      </c>
      <c r="AG946" s="100">
        <f t="shared" si="347"/>
        <v>2.5454545454545454</v>
      </c>
      <c r="AH946" s="100">
        <f t="array" ref="AH946">IF($AA946,STDEVA(IF(G1SelectionMask="x",IF(INDEX(RawDataRefData,$E946,0)&gt;0,INDEX(RawDataRefData,$E946,0)),"")),"")</f>
        <v>1.0357254813546268</v>
      </c>
      <c r="AI946" s="101" t="b">
        <f t="shared" si="348"/>
        <v>1</v>
      </c>
      <c r="AJ946" s="101">
        <f t="array" ref="AJ946">IF($AI946,MEDIAN(IF(G2SelectionMask="x",IF(INDEX(RawDataRefData,$E946,0)&gt;0,INDEX(RawDataRefData,$E946,0)),"")),"")</f>
        <v>2</v>
      </c>
      <c r="AK946" s="101">
        <f t="array" ref="AK946">IF($AI946,QUARTILE(IF(G2SelectionMask="x",IF(INDEX(RawDataRefData,$E946,0)&gt;0,INDEX(RawDataRefData,$E946,0)),""),1),"")</f>
        <v>2</v>
      </c>
      <c r="AL946" s="101">
        <f t="array" ref="AL946">IF($AI946,QUARTILE(IF(G2SelectionMask="x",IF(INDEX(RawDataRefData,$E946,0)&gt;0,INDEX(RawDataRefData,$E946,0)),""),3),"")</f>
        <v>3</v>
      </c>
      <c r="AM946" s="101">
        <f t="array" ref="AM946">IF($AI946,MIN(IF(G2SelectionMask="x",IF(INDEX(RawDataRefData,$E946,0)&gt;0,INDEX(RawDataRefData,$E946,0)),"")),"")</f>
        <v>1</v>
      </c>
      <c r="AN946" s="101">
        <f t="array" ref="AN946">IF($AI946,MAX(IF(G2SelectionMask="x",IF(INDEX(RawDataRefData,$E946,0)&gt;0,INDEX(RawDataRefData,$E946,0)),"")),"")</f>
        <v>4</v>
      </c>
      <c r="AO946" s="101">
        <f t="shared" si="350"/>
        <v>2.4545454545454546</v>
      </c>
      <c r="AP946" s="101">
        <f t="array" ref="AP946">IF($AI946,STDEVA(IF(G2SelectionMask="x",IF(INDEX(RawDataRefData,$E946,0)&gt;0,INDEX(RawDataRefData,$E946,0)),"")),"")</f>
        <v>1.0357254813546268</v>
      </c>
      <c r="AQ946" s="100" t="b">
        <f t="shared" si="351"/>
        <v>0</v>
      </c>
      <c r="AR946" s="100" t="str">
        <f t="array" ref="AR946">IF($AQ946,MEDIAN(IF(G3SelectionMask="x",IF(INDEX(RawDataRefData,$E946,0)&gt;0,INDEX(RawDataRefData,$E946,0)),"")),"")</f>
        <v/>
      </c>
      <c r="AS946" s="100" t="str">
        <f t="array" ref="AS946">IF($AQ946,QUARTILE(IF(G3SelectionMask="x",IF(INDEX(RawDataRefData,$E946,0)&gt;0,INDEX(RawDataRefData,$E946,0)),""),1),"")</f>
        <v/>
      </c>
      <c r="AT946" s="100" t="str">
        <f t="array" ref="AT946">IF($AQ946,QUARTILE(IF(G3SelectionMask="x",IF(INDEX(RawDataRefData,$E946,0)&gt;0,INDEX(RawDataRefData,$E946,0)),""),3),"")</f>
        <v/>
      </c>
      <c r="AU946" s="100" t="str">
        <f t="array" ref="AU946">IF($AQ946,MIN(IF(G3SelectionMask="x",IF(INDEX(RawDataRefData,$E946,0)&gt;0,INDEX(RawDataRefData,$E946,0)),"")),"")</f>
        <v/>
      </c>
      <c r="AV946" s="100" t="str">
        <f t="array" ref="AV946">IF($AQ946,MAX(IF(G3SelectionMask="x",IF(INDEX(RawDataRefData,$E946,0)&gt;0,INDEX(RawDataRefData,$E946,0)),"")),"")</f>
        <v/>
      </c>
      <c r="AW946" s="100" t="str">
        <f t="shared" si="352"/>
        <v/>
      </c>
      <c r="AX946" s="100" t="str">
        <f t="array" ref="AX946">IF($AQ946,STDEVA(IF(G3SelectionMask="x",IF(INDEX(RawDataRefData,$E946,0)&gt;0,INDEX(RawDataRefData,$E946,0)),"")),"")</f>
        <v/>
      </c>
      <c r="AY946" s="101" t="b">
        <f t="shared" si="353"/>
        <v>0</v>
      </c>
      <c r="AZ946" s="101" t="str">
        <f t="array" ref="AZ946">IF($AY946,MEDIAN(IF(G4SelectionMask="x",IF(INDEX(RawDataRefData,$E946,0)&gt;0,INDEX(RawDataRefData,$E946,0)),"")),"")</f>
        <v/>
      </c>
      <c r="BA946" s="101" t="str">
        <f t="array" ref="BA946">IF($AY946,QUARTILE(IF(G4SelectionMask="x",IF(INDEX(RawDataRefData,$E946,0)&gt;0,INDEX(RawDataRefData,$E946,0)),""),1),"")</f>
        <v/>
      </c>
      <c r="BB946" s="101" t="str">
        <f t="array" ref="BB946">IF($AY946,QUARTILE(IF(G4SelectionMask="x",IF(INDEX(RawDataRefData,$E946,0)&gt;0,INDEX(RawDataRefData,$E946,0)),""),3),"")</f>
        <v/>
      </c>
      <c r="BC946" s="101" t="str">
        <f t="array" ref="BC946">IF($AY946,MIN(IF(G4SelectionMask="x",IF(INDEX(RawDataRefData,$E946,0)&gt;0,INDEX(RawDataRefData,$E946,0)),"")),"")</f>
        <v/>
      </c>
      <c r="BD946" s="101" t="str">
        <f t="array" ref="BD946">IF($AY946,MAX(IF(G4SelectionMask="x",IF(INDEX(RawDataRefData,$E946,0)&gt;0,INDEX(RawDataRefData,$E946,0)),"")),"")</f>
        <v/>
      </c>
      <c r="BE946" s="101" t="str">
        <f t="shared" si="354"/>
        <v/>
      </c>
      <c r="BF946" s="101" t="str">
        <f t="array" ref="BF946">IF($AY946,STDEVA(IF(G4SelectionMask="x",IF(INDEX(RawDataRefData,$E946,0)&gt;0,INDEX(RawDataRefData,$E946,0)),"")),"")</f>
        <v/>
      </c>
      <c r="BG946" s="100" t="b">
        <f t="shared" si="355"/>
        <v>0</v>
      </c>
      <c r="BH946" s="100" t="str">
        <f t="array" ref="BH946">IF($BG946,MEDIAN(IF(G5SelectionMask="x",IF(INDEX(RawDataRefData,$E946,0)&gt;0,INDEX(RawDataRefData,$E946,0)),"")),"")</f>
        <v/>
      </c>
      <c r="BI946" s="100" t="str">
        <f t="array" ref="BI946">IF($BG946,QUARTILE(IF(G5SelectionMask="x",IF(INDEX(RawDataRefData,$E946,0)&gt;0,INDEX(RawDataRefData,$E946,0)),""),1),"")</f>
        <v/>
      </c>
      <c r="BJ946" s="100" t="str">
        <f t="array" ref="BJ946">IF($BG946,QUARTILE(IF(G5SelectionMask="x",IF(INDEX(RawDataRefData,$E946,0)&gt;0,INDEX(RawDataRefData,$E946,0)),""),3),"")</f>
        <v/>
      </c>
      <c r="BK946" s="100" t="str">
        <f t="array" ref="BK946">IF($BG946,MIN(IF(G5SelectionMask="x",IF(INDEX(RawDataRefData,$E946,0)&gt;0,INDEX(RawDataRefData,$E946,0)),"")),"")</f>
        <v/>
      </c>
      <c r="BL946" s="100" t="str">
        <f t="array" ref="BL946">IF($BG946,MAX(IF(G5SelectionMask="x",IF(INDEX(RawDataRefData,$E946,0)&gt;0,INDEX(RawDataRefData,$E946,0)),"")),"")</f>
        <v/>
      </c>
      <c r="BM946" s="100" t="str">
        <f t="shared" si="356"/>
        <v/>
      </c>
      <c r="BN946" s="103" t="str">
        <f t="array" ref="BN946">IF($BG946,STDEVA(IF(G5SelectionMask="x",IF(INDEX(RawDataRefData,$E946,0)&gt;0,INDEX(RawDataRefData,$E946,0)),"")),"")</f>
        <v/>
      </c>
      <c r="BO946" s="104"/>
      <c r="BP946" s="105">
        <v>4</v>
      </c>
      <c r="BQ946" s="105">
        <v>2</v>
      </c>
      <c r="BR946" s="105">
        <v>2</v>
      </c>
      <c r="BS946" s="105">
        <v>1</v>
      </c>
      <c r="BT946" s="105">
        <v>3</v>
      </c>
      <c r="BU946" s="105">
        <v>4</v>
      </c>
      <c r="BV946" s="105">
        <v>1</v>
      </c>
      <c r="BW946" s="105">
        <v>4</v>
      </c>
      <c r="BX946" s="105">
        <v>2</v>
      </c>
      <c r="BY946" s="105">
        <v>3</v>
      </c>
      <c r="BZ946" s="105">
        <v>3</v>
      </c>
      <c r="CA946" s="105">
        <v>3</v>
      </c>
      <c r="CB946" s="105">
        <v>2</v>
      </c>
      <c r="CC946" s="105">
        <v>1</v>
      </c>
      <c r="CD946" s="105">
        <v>1</v>
      </c>
    </row>
    <row r="947" spans="1:82" x14ac:dyDescent="0.2">
      <c r="A947" s="33">
        <f t="shared" si="357"/>
        <v>0</v>
      </c>
      <c r="B947" s="218"/>
      <c r="C947" s="215"/>
      <c r="D947" s="224"/>
      <c r="E947" s="72">
        <f t="shared" si="349"/>
        <v>938</v>
      </c>
      <c r="F947" s="9" t="s">
        <v>1190</v>
      </c>
      <c r="H947" s="9" t="s">
        <v>1214</v>
      </c>
      <c r="I947" s="9" t="s">
        <v>342</v>
      </c>
      <c r="J947" s="9" t="s">
        <v>1862</v>
      </c>
      <c r="K947" s="100">
        <f t="shared" si="334"/>
        <v>3</v>
      </c>
      <c r="L947" s="100"/>
      <c r="M947" s="100"/>
      <c r="N947" s="100"/>
      <c r="O947" s="100"/>
      <c r="P947" s="101">
        <f t="shared" si="335"/>
        <v>3</v>
      </c>
      <c r="Q947" s="102">
        <f t="shared" si="336"/>
        <v>1</v>
      </c>
      <c r="R947" s="102">
        <f t="shared" si="337"/>
        <v>4</v>
      </c>
      <c r="S947" s="102">
        <f t="shared" si="338"/>
        <v>1</v>
      </c>
      <c r="T947" s="102">
        <f t="shared" si="339"/>
        <v>1</v>
      </c>
      <c r="U947" s="102">
        <f t="shared" si="340"/>
        <v>4</v>
      </c>
      <c r="V947" s="102">
        <f t="shared" si="341"/>
        <v>2</v>
      </c>
      <c r="W947" s="102">
        <f t="shared" si="342"/>
        <v>1</v>
      </c>
      <c r="X947" s="102">
        <f t="shared" si="343"/>
        <v>2</v>
      </c>
      <c r="Y947" s="102">
        <f t="shared" si="344"/>
        <v>4</v>
      </c>
      <c r="Z947" s="102">
        <f t="shared" si="345"/>
        <v>3</v>
      </c>
      <c r="AA947" s="100" t="b">
        <f t="shared" si="346"/>
        <v>1</v>
      </c>
      <c r="AB947" s="100">
        <f t="array" ref="AB947">IF($AA947,MEDIAN(IF(G1SelectionMask="x",IF(INDEX(RawDataRefData,$E947,0)&gt;0,INDEX(RawDataRefData,$E947,0)),"")),"")</f>
        <v>2</v>
      </c>
      <c r="AC947" s="100">
        <f t="array" ref="AC947">IF($AA947,QUARTILE(IF(G1SelectionMask="x",IF(INDEX(RawDataRefData,$E947,0)&gt;0,INDEX(RawDataRefData,$E947,0)),""),1),"")</f>
        <v>1</v>
      </c>
      <c r="AD947" s="100">
        <f t="array" ref="AD947">IF($AA947,QUARTILE(IF(G1SelectionMask="x",IF(INDEX(RawDataRefData,$E947,0)&gt;0,INDEX(RawDataRefData,$E947,0)),""),3),"")</f>
        <v>3.5</v>
      </c>
      <c r="AE947" s="100">
        <f t="array" ref="AE947">IF($AA947,MIN(IF(G1SelectionMask="x",IF(INDEX(RawDataRefData,$E947,0)&gt;0,INDEX(RawDataRefData,$E947,0)),"")),"")</f>
        <v>1</v>
      </c>
      <c r="AF947" s="100">
        <f t="array" ref="AF947">IF($AA947,MAX(IF(G1SelectionMask="x",IF(INDEX(RawDataRefData,$E947,0)&gt;0,INDEX(RawDataRefData,$E947,0)),"")),"")</f>
        <v>4</v>
      </c>
      <c r="AG947" s="100">
        <f t="shared" si="347"/>
        <v>2.3636363636363638</v>
      </c>
      <c r="AH947" s="100">
        <f t="array" ref="AH947">IF($AA947,STDEVA(IF(G1SelectionMask="x",IF(INDEX(RawDataRefData,$E947,0)&gt;0,INDEX(RawDataRefData,$E947,0)),"")),"")</f>
        <v>1.2862913567871996</v>
      </c>
      <c r="AI947" s="101" t="b">
        <f t="shared" si="348"/>
        <v>1</v>
      </c>
      <c r="AJ947" s="101">
        <f t="array" ref="AJ947">IF($AI947,MEDIAN(IF(G2SelectionMask="x",IF(INDEX(RawDataRefData,$E947,0)&gt;0,INDEX(RawDataRefData,$E947,0)),"")),"")</f>
        <v>2</v>
      </c>
      <c r="AK947" s="101">
        <f t="array" ref="AK947">IF($AI947,QUARTILE(IF(G2SelectionMask="x",IF(INDEX(RawDataRefData,$E947,0)&gt;0,INDEX(RawDataRefData,$E947,0)),""),1),"")</f>
        <v>1</v>
      </c>
      <c r="AL947" s="101">
        <f t="array" ref="AL947">IF($AI947,QUARTILE(IF(G2SelectionMask="x",IF(INDEX(RawDataRefData,$E947,0)&gt;0,INDEX(RawDataRefData,$E947,0)),""),3),"")</f>
        <v>3</v>
      </c>
      <c r="AM947" s="101">
        <f t="array" ref="AM947">IF($AI947,MIN(IF(G2SelectionMask="x",IF(INDEX(RawDataRefData,$E947,0)&gt;0,INDEX(RawDataRefData,$E947,0)),"")),"")</f>
        <v>1</v>
      </c>
      <c r="AN947" s="101">
        <f t="array" ref="AN947">IF($AI947,MAX(IF(G2SelectionMask="x",IF(INDEX(RawDataRefData,$E947,0)&gt;0,INDEX(RawDataRefData,$E947,0)),"")),"")</f>
        <v>4</v>
      </c>
      <c r="AO947" s="101">
        <f t="shared" si="350"/>
        <v>2.1818181818181817</v>
      </c>
      <c r="AP947" s="101">
        <f t="array" ref="AP947">IF($AI947,STDEVA(IF(G2SelectionMask="x",IF(INDEX(RawDataRefData,$E947,0)&gt;0,INDEX(RawDataRefData,$E947,0)),"")),"")</f>
        <v>1.2504544628399561</v>
      </c>
      <c r="AQ947" s="100" t="b">
        <f t="shared" si="351"/>
        <v>0</v>
      </c>
      <c r="AR947" s="100" t="str">
        <f t="array" ref="AR947">IF($AQ947,MEDIAN(IF(G3SelectionMask="x",IF(INDEX(RawDataRefData,$E947,0)&gt;0,INDEX(RawDataRefData,$E947,0)),"")),"")</f>
        <v/>
      </c>
      <c r="AS947" s="100" t="str">
        <f t="array" ref="AS947">IF($AQ947,QUARTILE(IF(G3SelectionMask="x",IF(INDEX(RawDataRefData,$E947,0)&gt;0,INDEX(RawDataRefData,$E947,0)),""),1),"")</f>
        <v/>
      </c>
      <c r="AT947" s="100" t="str">
        <f t="array" ref="AT947">IF($AQ947,QUARTILE(IF(G3SelectionMask="x",IF(INDEX(RawDataRefData,$E947,0)&gt;0,INDEX(RawDataRefData,$E947,0)),""),3),"")</f>
        <v/>
      </c>
      <c r="AU947" s="100" t="str">
        <f t="array" ref="AU947">IF($AQ947,MIN(IF(G3SelectionMask="x",IF(INDEX(RawDataRefData,$E947,0)&gt;0,INDEX(RawDataRefData,$E947,0)),"")),"")</f>
        <v/>
      </c>
      <c r="AV947" s="100" t="str">
        <f t="array" ref="AV947">IF($AQ947,MAX(IF(G3SelectionMask="x",IF(INDEX(RawDataRefData,$E947,0)&gt;0,INDEX(RawDataRefData,$E947,0)),"")),"")</f>
        <v/>
      </c>
      <c r="AW947" s="100" t="str">
        <f t="shared" si="352"/>
        <v/>
      </c>
      <c r="AX947" s="100" t="str">
        <f t="array" ref="AX947">IF($AQ947,STDEVA(IF(G3SelectionMask="x",IF(INDEX(RawDataRefData,$E947,0)&gt;0,INDEX(RawDataRefData,$E947,0)),"")),"")</f>
        <v/>
      </c>
      <c r="AY947" s="101" t="b">
        <f t="shared" si="353"/>
        <v>0</v>
      </c>
      <c r="AZ947" s="101" t="str">
        <f t="array" ref="AZ947">IF($AY947,MEDIAN(IF(G4SelectionMask="x",IF(INDEX(RawDataRefData,$E947,0)&gt;0,INDEX(RawDataRefData,$E947,0)),"")),"")</f>
        <v/>
      </c>
      <c r="BA947" s="101" t="str">
        <f t="array" ref="BA947">IF($AY947,QUARTILE(IF(G4SelectionMask="x",IF(INDEX(RawDataRefData,$E947,0)&gt;0,INDEX(RawDataRefData,$E947,0)),""),1),"")</f>
        <v/>
      </c>
      <c r="BB947" s="101" t="str">
        <f t="array" ref="BB947">IF($AY947,QUARTILE(IF(G4SelectionMask="x",IF(INDEX(RawDataRefData,$E947,0)&gt;0,INDEX(RawDataRefData,$E947,0)),""),3),"")</f>
        <v/>
      </c>
      <c r="BC947" s="101" t="str">
        <f t="array" ref="BC947">IF($AY947,MIN(IF(G4SelectionMask="x",IF(INDEX(RawDataRefData,$E947,0)&gt;0,INDEX(RawDataRefData,$E947,0)),"")),"")</f>
        <v/>
      </c>
      <c r="BD947" s="101" t="str">
        <f t="array" ref="BD947">IF($AY947,MAX(IF(G4SelectionMask="x",IF(INDEX(RawDataRefData,$E947,0)&gt;0,INDEX(RawDataRefData,$E947,0)),"")),"")</f>
        <v/>
      </c>
      <c r="BE947" s="101" t="str">
        <f t="shared" si="354"/>
        <v/>
      </c>
      <c r="BF947" s="101" t="str">
        <f t="array" ref="BF947">IF($AY947,STDEVA(IF(G4SelectionMask="x",IF(INDEX(RawDataRefData,$E947,0)&gt;0,INDEX(RawDataRefData,$E947,0)),"")),"")</f>
        <v/>
      </c>
      <c r="BG947" s="100" t="b">
        <f t="shared" si="355"/>
        <v>0</v>
      </c>
      <c r="BH947" s="100" t="str">
        <f t="array" ref="BH947">IF($BG947,MEDIAN(IF(G5SelectionMask="x",IF(INDEX(RawDataRefData,$E947,0)&gt;0,INDEX(RawDataRefData,$E947,0)),"")),"")</f>
        <v/>
      </c>
      <c r="BI947" s="100" t="str">
        <f t="array" ref="BI947">IF($BG947,QUARTILE(IF(G5SelectionMask="x",IF(INDEX(RawDataRefData,$E947,0)&gt;0,INDEX(RawDataRefData,$E947,0)),""),1),"")</f>
        <v/>
      </c>
      <c r="BJ947" s="100" t="str">
        <f t="array" ref="BJ947">IF($BG947,QUARTILE(IF(G5SelectionMask="x",IF(INDEX(RawDataRefData,$E947,0)&gt;0,INDEX(RawDataRefData,$E947,0)),""),3),"")</f>
        <v/>
      </c>
      <c r="BK947" s="100" t="str">
        <f t="array" ref="BK947">IF($BG947,MIN(IF(G5SelectionMask="x",IF(INDEX(RawDataRefData,$E947,0)&gt;0,INDEX(RawDataRefData,$E947,0)),"")),"")</f>
        <v/>
      </c>
      <c r="BL947" s="100" t="str">
        <f t="array" ref="BL947">IF($BG947,MAX(IF(G5SelectionMask="x",IF(INDEX(RawDataRefData,$E947,0)&gt;0,INDEX(RawDataRefData,$E947,0)),"")),"")</f>
        <v/>
      </c>
      <c r="BM947" s="100" t="str">
        <f t="shared" si="356"/>
        <v/>
      </c>
      <c r="BN947" s="103" t="str">
        <f t="array" ref="BN947">IF($BG947,STDEVA(IF(G5SelectionMask="x",IF(INDEX(RawDataRefData,$E947,0)&gt;0,INDEX(RawDataRefData,$E947,0)),"")),"")</f>
        <v/>
      </c>
      <c r="BO947" s="104"/>
      <c r="BP947" s="105">
        <v>3</v>
      </c>
      <c r="BQ947" s="105">
        <v>3</v>
      </c>
      <c r="BR947" s="105">
        <v>1</v>
      </c>
      <c r="BS947" s="105">
        <v>4</v>
      </c>
      <c r="BT947" s="105">
        <v>1</v>
      </c>
      <c r="BU947" s="105">
        <v>1</v>
      </c>
      <c r="BV947" s="105">
        <v>4</v>
      </c>
      <c r="BW947" s="105">
        <v>2</v>
      </c>
      <c r="BX947" s="105">
        <v>1</v>
      </c>
      <c r="BY947" s="105">
        <v>2</v>
      </c>
      <c r="BZ947" s="105">
        <v>4</v>
      </c>
      <c r="CA947" s="105">
        <v>3</v>
      </c>
      <c r="CB947" s="105">
        <v>4</v>
      </c>
      <c r="CC947" s="105">
        <v>1</v>
      </c>
      <c r="CD947" s="105">
        <v>3</v>
      </c>
    </row>
    <row r="948" spans="1:82" x14ac:dyDescent="0.2">
      <c r="A948" s="33">
        <f t="shared" si="357"/>
        <v>0</v>
      </c>
      <c r="B948" s="218"/>
      <c r="C948" s="215"/>
      <c r="D948" s="224"/>
      <c r="E948" s="72">
        <f t="shared" si="349"/>
        <v>939</v>
      </c>
      <c r="F948" s="9" t="s">
        <v>1191</v>
      </c>
      <c r="H948" s="9" t="s">
        <v>1214</v>
      </c>
      <c r="I948" s="9" t="s">
        <v>342</v>
      </c>
      <c r="J948" s="9" t="s">
        <v>1862</v>
      </c>
      <c r="K948" s="100">
        <f t="shared" si="334"/>
        <v>1</v>
      </c>
      <c r="L948" s="100"/>
      <c r="M948" s="100"/>
      <c r="N948" s="100"/>
      <c r="O948" s="100"/>
      <c r="P948" s="101">
        <f t="shared" si="335"/>
        <v>4</v>
      </c>
      <c r="Q948" s="102">
        <f t="shared" si="336"/>
        <v>4</v>
      </c>
      <c r="R948" s="102">
        <f t="shared" si="337"/>
        <v>2</v>
      </c>
      <c r="S948" s="102">
        <f t="shared" si="338"/>
        <v>2</v>
      </c>
      <c r="T948" s="102">
        <f t="shared" si="339"/>
        <v>4</v>
      </c>
      <c r="U948" s="102">
        <f t="shared" si="340"/>
        <v>1</v>
      </c>
      <c r="V948" s="102">
        <f t="shared" si="341"/>
        <v>2</v>
      </c>
      <c r="W948" s="102">
        <f t="shared" si="342"/>
        <v>1</v>
      </c>
      <c r="X948" s="102">
        <f t="shared" si="343"/>
        <v>4</v>
      </c>
      <c r="Y948" s="102">
        <f t="shared" si="344"/>
        <v>1</v>
      </c>
      <c r="Z948" s="102">
        <f t="shared" si="345"/>
        <v>4</v>
      </c>
      <c r="AA948" s="100" t="b">
        <f t="shared" si="346"/>
        <v>1</v>
      </c>
      <c r="AB948" s="100">
        <f t="array" ref="AB948">IF($AA948,MEDIAN(IF(G1SelectionMask="x",IF(INDEX(RawDataRefData,$E948,0)&gt;0,INDEX(RawDataRefData,$E948,0)),"")),"")</f>
        <v>2</v>
      </c>
      <c r="AC948" s="100">
        <f t="array" ref="AC948">IF($AA948,QUARTILE(IF(G1SelectionMask="x",IF(INDEX(RawDataRefData,$E948,0)&gt;0,INDEX(RawDataRefData,$E948,0)),""),1),"")</f>
        <v>1.5</v>
      </c>
      <c r="AD948" s="100">
        <f t="array" ref="AD948">IF($AA948,QUARTILE(IF(G1SelectionMask="x",IF(INDEX(RawDataRefData,$E948,0)&gt;0,INDEX(RawDataRefData,$E948,0)),""),3),"")</f>
        <v>4</v>
      </c>
      <c r="AE948" s="100">
        <f t="array" ref="AE948">IF($AA948,MIN(IF(G1SelectionMask="x",IF(INDEX(RawDataRefData,$E948,0)&gt;0,INDEX(RawDataRefData,$E948,0)),"")),"")</f>
        <v>1</v>
      </c>
      <c r="AF948" s="100">
        <f t="array" ref="AF948">IF($AA948,MAX(IF(G1SelectionMask="x",IF(INDEX(RawDataRefData,$E948,0)&gt;0,INDEX(RawDataRefData,$E948,0)),"")),"")</f>
        <v>4</v>
      </c>
      <c r="AG948" s="100">
        <f t="shared" si="347"/>
        <v>2.6363636363636362</v>
      </c>
      <c r="AH948" s="100">
        <f t="array" ref="AH948">IF($AA948,STDEVA(IF(G1SelectionMask="x",IF(INDEX(RawDataRefData,$E948,0)&gt;0,INDEX(RawDataRefData,$E948,0)),"")),"")</f>
        <v>1.3618169680781096</v>
      </c>
      <c r="AI948" s="101" t="b">
        <f t="shared" si="348"/>
        <v>1</v>
      </c>
      <c r="AJ948" s="101">
        <f t="array" ref="AJ948">IF($AI948,MEDIAN(IF(G2SelectionMask="x",IF(INDEX(RawDataRefData,$E948,0)&gt;0,INDEX(RawDataRefData,$E948,0)),"")),"")</f>
        <v>2</v>
      </c>
      <c r="AK948" s="101">
        <f t="array" ref="AK948">IF($AI948,QUARTILE(IF(G2SelectionMask="x",IF(INDEX(RawDataRefData,$E948,0)&gt;0,INDEX(RawDataRefData,$E948,0)),""),1),"")</f>
        <v>2</v>
      </c>
      <c r="AL948" s="101">
        <f t="array" ref="AL948">IF($AI948,QUARTILE(IF(G2SelectionMask="x",IF(INDEX(RawDataRefData,$E948,0)&gt;0,INDEX(RawDataRefData,$E948,0)),""),3),"")</f>
        <v>4</v>
      </c>
      <c r="AM948" s="101">
        <f t="array" ref="AM948">IF($AI948,MIN(IF(G2SelectionMask="x",IF(INDEX(RawDataRefData,$E948,0)&gt;0,INDEX(RawDataRefData,$E948,0)),"")),"")</f>
        <v>1</v>
      </c>
      <c r="AN948" s="101">
        <f t="array" ref="AN948">IF($AI948,MAX(IF(G2SelectionMask="x",IF(INDEX(RawDataRefData,$E948,0)&gt;0,INDEX(RawDataRefData,$E948,0)),"")),"")</f>
        <v>4</v>
      </c>
      <c r="AO948" s="101">
        <f t="shared" si="350"/>
        <v>2.6363636363636362</v>
      </c>
      <c r="AP948" s="101">
        <f t="array" ref="AP948">IF($AI948,STDEVA(IF(G2SelectionMask="x",IF(INDEX(RawDataRefData,$E948,0)&gt;0,INDEX(RawDataRefData,$E948,0)),"")),"")</f>
        <v>1.2060453783110545</v>
      </c>
      <c r="AQ948" s="100" t="b">
        <f t="shared" si="351"/>
        <v>0</v>
      </c>
      <c r="AR948" s="100" t="str">
        <f t="array" ref="AR948">IF($AQ948,MEDIAN(IF(G3SelectionMask="x",IF(INDEX(RawDataRefData,$E948,0)&gt;0,INDEX(RawDataRefData,$E948,0)),"")),"")</f>
        <v/>
      </c>
      <c r="AS948" s="100" t="str">
        <f t="array" ref="AS948">IF($AQ948,QUARTILE(IF(G3SelectionMask="x",IF(INDEX(RawDataRefData,$E948,0)&gt;0,INDEX(RawDataRefData,$E948,0)),""),1),"")</f>
        <v/>
      </c>
      <c r="AT948" s="100" t="str">
        <f t="array" ref="AT948">IF($AQ948,QUARTILE(IF(G3SelectionMask="x",IF(INDEX(RawDataRefData,$E948,0)&gt;0,INDEX(RawDataRefData,$E948,0)),""),3),"")</f>
        <v/>
      </c>
      <c r="AU948" s="100" t="str">
        <f t="array" ref="AU948">IF($AQ948,MIN(IF(G3SelectionMask="x",IF(INDEX(RawDataRefData,$E948,0)&gt;0,INDEX(RawDataRefData,$E948,0)),"")),"")</f>
        <v/>
      </c>
      <c r="AV948" s="100" t="str">
        <f t="array" ref="AV948">IF($AQ948,MAX(IF(G3SelectionMask="x",IF(INDEX(RawDataRefData,$E948,0)&gt;0,INDEX(RawDataRefData,$E948,0)),"")),"")</f>
        <v/>
      </c>
      <c r="AW948" s="100" t="str">
        <f t="shared" si="352"/>
        <v/>
      </c>
      <c r="AX948" s="100" t="str">
        <f t="array" ref="AX948">IF($AQ948,STDEVA(IF(G3SelectionMask="x",IF(INDEX(RawDataRefData,$E948,0)&gt;0,INDEX(RawDataRefData,$E948,0)),"")),"")</f>
        <v/>
      </c>
      <c r="AY948" s="101" t="b">
        <f t="shared" si="353"/>
        <v>0</v>
      </c>
      <c r="AZ948" s="101" t="str">
        <f t="array" ref="AZ948">IF($AY948,MEDIAN(IF(G4SelectionMask="x",IF(INDEX(RawDataRefData,$E948,0)&gt;0,INDEX(RawDataRefData,$E948,0)),"")),"")</f>
        <v/>
      </c>
      <c r="BA948" s="101" t="str">
        <f t="array" ref="BA948">IF($AY948,QUARTILE(IF(G4SelectionMask="x",IF(INDEX(RawDataRefData,$E948,0)&gt;0,INDEX(RawDataRefData,$E948,0)),""),1),"")</f>
        <v/>
      </c>
      <c r="BB948" s="101" t="str">
        <f t="array" ref="BB948">IF($AY948,QUARTILE(IF(G4SelectionMask="x",IF(INDEX(RawDataRefData,$E948,0)&gt;0,INDEX(RawDataRefData,$E948,0)),""),3),"")</f>
        <v/>
      </c>
      <c r="BC948" s="101" t="str">
        <f t="array" ref="BC948">IF($AY948,MIN(IF(G4SelectionMask="x",IF(INDEX(RawDataRefData,$E948,0)&gt;0,INDEX(RawDataRefData,$E948,0)),"")),"")</f>
        <v/>
      </c>
      <c r="BD948" s="101" t="str">
        <f t="array" ref="BD948">IF($AY948,MAX(IF(G4SelectionMask="x",IF(INDEX(RawDataRefData,$E948,0)&gt;0,INDEX(RawDataRefData,$E948,0)),"")),"")</f>
        <v/>
      </c>
      <c r="BE948" s="101" t="str">
        <f t="shared" si="354"/>
        <v/>
      </c>
      <c r="BF948" s="101" t="str">
        <f t="array" ref="BF948">IF($AY948,STDEVA(IF(G4SelectionMask="x",IF(INDEX(RawDataRefData,$E948,0)&gt;0,INDEX(RawDataRefData,$E948,0)),"")),"")</f>
        <v/>
      </c>
      <c r="BG948" s="100" t="b">
        <f t="shared" si="355"/>
        <v>0</v>
      </c>
      <c r="BH948" s="100" t="str">
        <f t="array" ref="BH948">IF($BG948,MEDIAN(IF(G5SelectionMask="x",IF(INDEX(RawDataRefData,$E948,0)&gt;0,INDEX(RawDataRefData,$E948,0)),"")),"")</f>
        <v/>
      </c>
      <c r="BI948" s="100" t="str">
        <f t="array" ref="BI948">IF($BG948,QUARTILE(IF(G5SelectionMask="x",IF(INDEX(RawDataRefData,$E948,0)&gt;0,INDEX(RawDataRefData,$E948,0)),""),1),"")</f>
        <v/>
      </c>
      <c r="BJ948" s="100" t="str">
        <f t="array" ref="BJ948">IF($BG948,QUARTILE(IF(G5SelectionMask="x",IF(INDEX(RawDataRefData,$E948,0)&gt;0,INDEX(RawDataRefData,$E948,0)),""),3),"")</f>
        <v/>
      </c>
      <c r="BK948" s="100" t="str">
        <f t="array" ref="BK948">IF($BG948,MIN(IF(G5SelectionMask="x",IF(INDEX(RawDataRefData,$E948,0)&gt;0,INDEX(RawDataRefData,$E948,0)),"")),"")</f>
        <v/>
      </c>
      <c r="BL948" s="100" t="str">
        <f t="array" ref="BL948">IF($BG948,MAX(IF(G5SelectionMask="x",IF(INDEX(RawDataRefData,$E948,0)&gt;0,INDEX(RawDataRefData,$E948,0)),"")),"")</f>
        <v/>
      </c>
      <c r="BM948" s="100" t="str">
        <f t="shared" si="356"/>
        <v/>
      </c>
      <c r="BN948" s="103" t="str">
        <f t="array" ref="BN948">IF($BG948,STDEVA(IF(G5SelectionMask="x",IF(INDEX(RawDataRefData,$E948,0)&gt;0,INDEX(RawDataRefData,$E948,0)),"")),"")</f>
        <v/>
      </c>
      <c r="BO948" s="104"/>
      <c r="BP948" s="105">
        <v>1</v>
      </c>
      <c r="BQ948" s="105">
        <v>4</v>
      </c>
      <c r="BR948" s="105">
        <v>4</v>
      </c>
      <c r="BS948" s="105">
        <v>2</v>
      </c>
      <c r="BT948" s="105">
        <v>2</v>
      </c>
      <c r="BU948" s="105">
        <v>4</v>
      </c>
      <c r="BV948" s="105">
        <v>1</v>
      </c>
      <c r="BW948" s="105">
        <v>2</v>
      </c>
      <c r="BX948" s="105">
        <v>1</v>
      </c>
      <c r="BY948" s="105">
        <v>4</v>
      </c>
      <c r="BZ948" s="105">
        <v>1</v>
      </c>
      <c r="CA948" s="105">
        <v>4</v>
      </c>
      <c r="CB948" s="105">
        <v>3</v>
      </c>
      <c r="CC948" s="105">
        <v>2</v>
      </c>
      <c r="CD948" s="105">
        <v>2</v>
      </c>
    </row>
    <row r="949" spans="1:82" x14ac:dyDescent="0.2">
      <c r="A949" s="33">
        <f t="shared" si="264"/>
        <v>0</v>
      </c>
      <c r="B949" s="218"/>
      <c r="C949" s="215"/>
      <c r="D949" s="224"/>
      <c r="E949" s="72">
        <f t="shared" si="349"/>
        <v>940</v>
      </c>
      <c r="F949" s="9" t="s">
        <v>1192</v>
      </c>
      <c r="H949" s="9" t="s">
        <v>1214</v>
      </c>
      <c r="I949" s="9" t="s">
        <v>342</v>
      </c>
      <c r="J949" s="9" t="s">
        <v>1862</v>
      </c>
      <c r="K949" s="100">
        <f t="shared" si="334"/>
        <v>4</v>
      </c>
      <c r="L949" s="100"/>
      <c r="M949" s="100"/>
      <c r="N949" s="100"/>
      <c r="O949" s="100"/>
      <c r="P949" s="101">
        <f t="shared" si="335"/>
        <v>3</v>
      </c>
      <c r="Q949" s="102">
        <f t="shared" si="336"/>
        <v>1</v>
      </c>
      <c r="R949" s="102">
        <f t="shared" si="337"/>
        <v>3</v>
      </c>
      <c r="S949" s="102">
        <f t="shared" si="338"/>
        <v>2</v>
      </c>
      <c r="T949" s="102">
        <f t="shared" si="339"/>
        <v>1</v>
      </c>
      <c r="U949" s="102">
        <f t="shared" si="340"/>
        <v>3</v>
      </c>
      <c r="V949" s="102">
        <f t="shared" si="341"/>
        <v>4</v>
      </c>
      <c r="W949" s="102">
        <f t="shared" si="342"/>
        <v>2</v>
      </c>
      <c r="X949" s="102">
        <f t="shared" si="343"/>
        <v>3</v>
      </c>
      <c r="Y949" s="102">
        <f t="shared" si="344"/>
        <v>4</v>
      </c>
      <c r="Z949" s="102">
        <f t="shared" si="345"/>
        <v>3</v>
      </c>
      <c r="AA949" s="100" t="b">
        <f t="shared" si="346"/>
        <v>1</v>
      </c>
      <c r="AB949" s="100">
        <f t="array" ref="AB949">IF($AA949,MEDIAN(IF(G1SelectionMask="x",IF(INDEX(RawDataRefData,$E949,0)&gt;0,INDEX(RawDataRefData,$E949,0)),"")),"")</f>
        <v>3</v>
      </c>
      <c r="AC949" s="100">
        <f t="array" ref="AC949">IF($AA949,QUARTILE(IF(G1SelectionMask="x",IF(INDEX(RawDataRefData,$E949,0)&gt;0,INDEX(RawDataRefData,$E949,0)),""),1),"")</f>
        <v>2</v>
      </c>
      <c r="AD949" s="100">
        <f t="array" ref="AD949">IF($AA949,QUARTILE(IF(G1SelectionMask="x",IF(INDEX(RawDataRefData,$E949,0)&gt;0,INDEX(RawDataRefData,$E949,0)),""),3),"")</f>
        <v>3</v>
      </c>
      <c r="AE949" s="100">
        <f t="array" ref="AE949">IF($AA949,MIN(IF(G1SelectionMask="x",IF(INDEX(RawDataRefData,$E949,0)&gt;0,INDEX(RawDataRefData,$E949,0)),"")),"")</f>
        <v>1</v>
      </c>
      <c r="AF949" s="100">
        <f t="array" ref="AF949">IF($AA949,MAX(IF(G1SelectionMask="x",IF(INDEX(RawDataRefData,$E949,0)&gt;0,INDEX(RawDataRefData,$E949,0)),"")),"")</f>
        <v>4</v>
      </c>
      <c r="AG949" s="100">
        <f t="shared" si="347"/>
        <v>2.6363636363636362</v>
      </c>
      <c r="AH949" s="100">
        <f t="array" ref="AH949">IF($AA949,STDEVA(IF(G1SelectionMask="x",IF(INDEX(RawDataRefData,$E949,0)&gt;0,INDEX(RawDataRefData,$E949,0)),"")),"")</f>
        <v>1.0269106361049412</v>
      </c>
      <c r="AI949" s="101" t="b">
        <f t="shared" si="348"/>
        <v>1</v>
      </c>
      <c r="AJ949" s="101">
        <f t="array" ref="AJ949">IF($AI949,MEDIAN(IF(G2SelectionMask="x",IF(INDEX(RawDataRefData,$E949,0)&gt;0,INDEX(RawDataRefData,$E949,0)),"")),"")</f>
        <v>3</v>
      </c>
      <c r="AK949" s="101">
        <f t="array" ref="AK949">IF($AI949,QUARTILE(IF(G2SelectionMask="x",IF(INDEX(RawDataRefData,$E949,0)&gt;0,INDEX(RawDataRefData,$E949,0)),""),1),"")</f>
        <v>1.5</v>
      </c>
      <c r="AL949" s="101">
        <f t="array" ref="AL949">IF($AI949,QUARTILE(IF(G2SelectionMask="x",IF(INDEX(RawDataRefData,$E949,0)&gt;0,INDEX(RawDataRefData,$E949,0)),""),3),"")</f>
        <v>3.5</v>
      </c>
      <c r="AM949" s="101">
        <f t="array" ref="AM949">IF($AI949,MIN(IF(G2SelectionMask="x",IF(INDEX(RawDataRefData,$E949,0)&gt;0,INDEX(RawDataRefData,$E949,0)),"")),"")</f>
        <v>1</v>
      </c>
      <c r="AN949" s="101">
        <f t="array" ref="AN949">IF($AI949,MAX(IF(G2SelectionMask="x",IF(INDEX(RawDataRefData,$E949,0)&gt;0,INDEX(RawDataRefData,$E949,0)),"")),"")</f>
        <v>4</v>
      </c>
      <c r="AO949" s="101">
        <f t="shared" si="350"/>
        <v>2.5454545454545454</v>
      </c>
      <c r="AP949" s="101">
        <f t="array" ref="AP949">IF($AI949,STDEVA(IF(G2SelectionMask="x",IF(INDEX(RawDataRefData,$E949,0)&gt;0,INDEX(RawDataRefData,$E949,0)),"")),"")</f>
        <v>1.213559752433836</v>
      </c>
      <c r="AQ949" s="100" t="b">
        <f t="shared" si="351"/>
        <v>0</v>
      </c>
      <c r="AR949" s="100" t="str">
        <f t="array" ref="AR949">IF($AQ949,MEDIAN(IF(G3SelectionMask="x",IF(INDEX(RawDataRefData,$E949,0)&gt;0,INDEX(RawDataRefData,$E949,0)),"")),"")</f>
        <v/>
      </c>
      <c r="AS949" s="100" t="str">
        <f t="array" ref="AS949">IF($AQ949,QUARTILE(IF(G3SelectionMask="x",IF(INDEX(RawDataRefData,$E949,0)&gt;0,INDEX(RawDataRefData,$E949,0)),""),1),"")</f>
        <v/>
      </c>
      <c r="AT949" s="100" t="str">
        <f t="array" ref="AT949">IF($AQ949,QUARTILE(IF(G3SelectionMask="x",IF(INDEX(RawDataRefData,$E949,0)&gt;0,INDEX(RawDataRefData,$E949,0)),""),3),"")</f>
        <v/>
      </c>
      <c r="AU949" s="100" t="str">
        <f t="array" ref="AU949">IF($AQ949,MIN(IF(G3SelectionMask="x",IF(INDEX(RawDataRefData,$E949,0)&gt;0,INDEX(RawDataRefData,$E949,0)),"")),"")</f>
        <v/>
      </c>
      <c r="AV949" s="100" t="str">
        <f t="array" ref="AV949">IF($AQ949,MAX(IF(G3SelectionMask="x",IF(INDEX(RawDataRefData,$E949,0)&gt;0,INDEX(RawDataRefData,$E949,0)),"")),"")</f>
        <v/>
      </c>
      <c r="AW949" s="100" t="str">
        <f t="shared" si="352"/>
        <v/>
      </c>
      <c r="AX949" s="100" t="str">
        <f t="array" ref="AX949">IF($AQ949,STDEVA(IF(G3SelectionMask="x",IF(INDEX(RawDataRefData,$E949,0)&gt;0,INDEX(RawDataRefData,$E949,0)),"")),"")</f>
        <v/>
      </c>
      <c r="AY949" s="101" t="b">
        <f t="shared" si="353"/>
        <v>0</v>
      </c>
      <c r="AZ949" s="101" t="str">
        <f t="array" ref="AZ949">IF($AY949,MEDIAN(IF(G4SelectionMask="x",IF(INDEX(RawDataRefData,$E949,0)&gt;0,INDEX(RawDataRefData,$E949,0)),"")),"")</f>
        <v/>
      </c>
      <c r="BA949" s="101" t="str">
        <f t="array" ref="BA949">IF($AY949,QUARTILE(IF(G4SelectionMask="x",IF(INDEX(RawDataRefData,$E949,0)&gt;0,INDEX(RawDataRefData,$E949,0)),""),1),"")</f>
        <v/>
      </c>
      <c r="BB949" s="101" t="str">
        <f t="array" ref="BB949">IF($AY949,QUARTILE(IF(G4SelectionMask="x",IF(INDEX(RawDataRefData,$E949,0)&gt;0,INDEX(RawDataRefData,$E949,0)),""),3),"")</f>
        <v/>
      </c>
      <c r="BC949" s="101" t="str">
        <f t="array" ref="BC949">IF($AY949,MIN(IF(G4SelectionMask="x",IF(INDEX(RawDataRefData,$E949,0)&gt;0,INDEX(RawDataRefData,$E949,0)),"")),"")</f>
        <v/>
      </c>
      <c r="BD949" s="101" t="str">
        <f t="array" ref="BD949">IF($AY949,MAX(IF(G4SelectionMask="x",IF(INDEX(RawDataRefData,$E949,0)&gt;0,INDEX(RawDataRefData,$E949,0)),"")),"")</f>
        <v/>
      </c>
      <c r="BE949" s="101" t="str">
        <f t="shared" si="354"/>
        <v/>
      </c>
      <c r="BF949" s="101" t="str">
        <f t="array" ref="BF949">IF($AY949,STDEVA(IF(G4SelectionMask="x",IF(INDEX(RawDataRefData,$E949,0)&gt;0,INDEX(RawDataRefData,$E949,0)),"")),"")</f>
        <v/>
      </c>
      <c r="BG949" s="100" t="b">
        <f t="shared" si="355"/>
        <v>0</v>
      </c>
      <c r="BH949" s="100" t="str">
        <f t="array" ref="BH949">IF($BG949,MEDIAN(IF(G5SelectionMask="x",IF(INDEX(RawDataRefData,$E949,0)&gt;0,INDEX(RawDataRefData,$E949,0)),"")),"")</f>
        <v/>
      </c>
      <c r="BI949" s="100" t="str">
        <f t="array" ref="BI949">IF($BG949,QUARTILE(IF(G5SelectionMask="x",IF(INDEX(RawDataRefData,$E949,0)&gt;0,INDEX(RawDataRefData,$E949,0)),""),1),"")</f>
        <v/>
      </c>
      <c r="BJ949" s="100" t="str">
        <f t="array" ref="BJ949">IF($BG949,QUARTILE(IF(G5SelectionMask="x",IF(INDEX(RawDataRefData,$E949,0)&gt;0,INDEX(RawDataRefData,$E949,0)),""),3),"")</f>
        <v/>
      </c>
      <c r="BK949" s="100" t="str">
        <f t="array" ref="BK949">IF($BG949,MIN(IF(G5SelectionMask="x",IF(INDEX(RawDataRefData,$E949,0)&gt;0,INDEX(RawDataRefData,$E949,0)),"")),"")</f>
        <v/>
      </c>
      <c r="BL949" s="100" t="str">
        <f t="array" ref="BL949">IF($BG949,MAX(IF(G5SelectionMask="x",IF(INDEX(RawDataRefData,$E949,0)&gt;0,INDEX(RawDataRefData,$E949,0)),"")),"")</f>
        <v/>
      </c>
      <c r="BM949" s="100" t="str">
        <f t="shared" si="356"/>
        <v/>
      </c>
      <c r="BN949" s="103" t="str">
        <f t="array" ref="BN949">IF($BG949,STDEVA(IF(G5SelectionMask="x",IF(INDEX(RawDataRefData,$E949,0)&gt;0,INDEX(RawDataRefData,$E949,0)),"")),"")</f>
        <v/>
      </c>
      <c r="BO949" s="104"/>
      <c r="BP949" s="105">
        <v>4</v>
      </c>
      <c r="BQ949" s="105">
        <v>3</v>
      </c>
      <c r="BR949" s="105">
        <v>1</v>
      </c>
      <c r="BS949" s="105">
        <v>3</v>
      </c>
      <c r="BT949" s="105">
        <v>2</v>
      </c>
      <c r="BU949" s="105">
        <v>1</v>
      </c>
      <c r="BV949" s="105">
        <v>3</v>
      </c>
      <c r="BW949" s="105">
        <v>4</v>
      </c>
      <c r="BX949" s="105">
        <v>2</v>
      </c>
      <c r="BY949" s="105">
        <v>3</v>
      </c>
      <c r="BZ949" s="105">
        <v>4</v>
      </c>
      <c r="CA949" s="105">
        <v>3</v>
      </c>
      <c r="CB949" s="105">
        <v>1</v>
      </c>
      <c r="CC949" s="105">
        <v>3</v>
      </c>
      <c r="CD949" s="105">
        <v>4</v>
      </c>
    </row>
    <row r="950" spans="1:82" x14ac:dyDescent="0.2">
      <c r="A950" s="33">
        <f t="shared" si="264"/>
        <v>0</v>
      </c>
      <c r="B950" s="218"/>
      <c r="C950" s="215"/>
      <c r="D950" s="224"/>
      <c r="E950" s="72">
        <f t="shared" si="349"/>
        <v>941</v>
      </c>
      <c r="F950" s="9" t="s">
        <v>1193</v>
      </c>
      <c r="H950" s="9" t="s">
        <v>1214</v>
      </c>
      <c r="I950" s="9" t="s">
        <v>342</v>
      </c>
      <c r="J950" s="9" t="s">
        <v>1862</v>
      </c>
      <c r="K950" s="100">
        <f t="shared" si="334"/>
        <v>2</v>
      </c>
      <c r="L950" s="100"/>
      <c r="M950" s="100"/>
      <c r="N950" s="100"/>
      <c r="O950" s="100"/>
      <c r="P950" s="101">
        <f t="shared" si="335"/>
        <v>4</v>
      </c>
      <c r="Q950" s="102">
        <f t="shared" si="336"/>
        <v>1</v>
      </c>
      <c r="R950" s="102">
        <f t="shared" si="337"/>
        <v>4</v>
      </c>
      <c r="S950" s="102">
        <f t="shared" si="338"/>
        <v>4</v>
      </c>
      <c r="T950" s="102">
        <f t="shared" si="339"/>
        <v>2</v>
      </c>
      <c r="U950" s="102">
        <f t="shared" si="340"/>
        <v>3</v>
      </c>
      <c r="V950" s="102">
        <f t="shared" si="341"/>
        <v>2</v>
      </c>
      <c r="W950" s="102">
        <f t="shared" si="342"/>
        <v>4</v>
      </c>
      <c r="X950" s="102">
        <f t="shared" si="343"/>
        <v>3</v>
      </c>
      <c r="Y950" s="102">
        <f t="shared" si="344"/>
        <v>4</v>
      </c>
      <c r="Z950" s="102">
        <f t="shared" si="345"/>
        <v>3</v>
      </c>
      <c r="AA950" s="100" t="b">
        <f t="shared" si="346"/>
        <v>1</v>
      </c>
      <c r="AB950" s="100">
        <f t="array" ref="AB950">IF($AA950,MEDIAN(IF(G1SelectionMask="x",IF(INDEX(RawDataRefData,$E950,0)&gt;0,INDEX(RawDataRefData,$E950,0)),"")),"")</f>
        <v>3</v>
      </c>
      <c r="AC950" s="100">
        <f t="array" ref="AC950">IF($AA950,QUARTILE(IF(G1SelectionMask="x",IF(INDEX(RawDataRefData,$E950,0)&gt;0,INDEX(RawDataRefData,$E950,0)),""),1),"")</f>
        <v>2.5</v>
      </c>
      <c r="AD950" s="100">
        <f t="array" ref="AD950">IF($AA950,QUARTILE(IF(G1SelectionMask="x",IF(INDEX(RawDataRefData,$E950,0)&gt;0,INDEX(RawDataRefData,$E950,0)),""),3),"")</f>
        <v>4</v>
      </c>
      <c r="AE950" s="100">
        <f t="array" ref="AE950">IF($AA950,MIN(IF(G1SelectionMask="x",IF(INDEX(RawDataRefData,$E950,0)&gt;0,INDEX(RawDataRefData,$E950,0)),"")),"")</f>
        <v>1</v>
      </c>
      <c r="AF950" s="100">
        <f t="array" ref="AF950">IF($AA950,MAX(IF(G1SelectionMask="x",IF(INDEX(RawDataRefData,$E950,0)&gt;0,INDEX(RawDataRefData,$E950,0)),"")),"")</f>
        <v>4</v>
      </c>
      <c r="AG950" s="100">
        <f t="shared" si="347"/>
        <v>3.0909090909090908</v>
      </c>
      <c r="AH950" s="100">
        <f t="array" ref="AH950">IF($AA950,STDEVA(IF(G1SelectionMask="x",IF(INDEX(RawDataRefData,$E950,0)&gt;0,INDEX(RawDataRefData,$E950,0)),"")),"")</f>
        <v>1.0444659357341868</v>
      </c>
      <c r="AI950" s="101" t="b">
        <f t="shared" si="348"/>
        <v>1</v>
      </c>
      <c r="AJ950" s="101">
        <f t="array" ref="AJ950">IF($AI950,MEDIAN(IF(G2SelectionMask="x",IF(INDEX(RawDataRefData,$E950,0)&gt;0,INDEX(RawDataRefData,$E950,0)),"")),"")</f>
        <v>3</v>
      </c>
      <c r="AK950" s="101">
        <f t="array" ref="AK950">IF($AI950,QUARTILE(IF(G2SelectionMask="x",IF(INDEX(RawDataRefData,$E950,0)&gt;0,INDEX(RawDataRefData,$E950,0)),""),1),"")</f>
        <v>2</v>
      </c>
      <c r="AL950" s="101">
        <f t="array" ref="AL950">IF($AI950,QUARTILE(IF(G2SelectionMask="x",IF(INDEX(RawDataRefData,$E950,0)&gt;0,INDEX(RawDataRefData,$E950,0)),""),3),"")</f>
        <v>4</v>
      </c>
      <c r="AM950" s="101">
        <f t="array" ref="AM950">IF($AI950,MIN(IF(G2SelectionMask="x",IF(INDEX(RawDataRefData,$E950,0)&gt;0,INDEX(RawDataRefData,$E950,0)),"")),"")</f>
        <v>1</v>
      </c>
      <c r="AN950" s="101">
        <f t="array" ref="AN950">IF($AI950,MAX(IF(G2SelectionMask="x",IF(INDEX(RawDataRefData,$E950,0)&gt;0,INDEX(RawDataRefData,$E950,0)),"")),"")</f>
        <v>4</v>
      </c>
      <c r="AO950" s="101">
        <f t="shared" si="350"/>
        <v>3</v>
      </c>
      <c r="AP950" s="101">
        <f t="array" ref="AP950">IF($AI950,STDEVA(IF(G2SelectionMask="x",IF(INDEX(RawDataRefData,$E950,0)&gt;0,INDEX(RawDataRefData,$E950,0)),"")),"")</f>
        <v>1.0954451150103321</v>
      </c>
      <c r="AQ950" s="100" t="b">
        <f t="shared" si="351"/>
        <v>0</v>
      </c>
      <c r="AR950" s="100" t="str">
        <f t="array" ref="AR950">IF($AQ950,MEDIAN(IF(G3SelectionMask="x",IF(INDEX(RawDataRefData,$E950,0)&gt;0,INDEX(RawDataRefData,$E950,0)),"")),"")</f>
        <v/>
      </c>
      <c r="AS950" s="100" t="str">
        <f t="array" ref="AS950">IF($AQ950,QUARTILE(IF(G3SelectionMask="x",IF(INDEX(RawDataRefData,$E950,0)&gt;0,INDEX(RawDataRefData,$E950,0)),""),1),"")</f>
        <v/>
      </c>
      <c r="AT950" s="100" t="str">
        <f t="array" ref="AT950">IF($AQ950,QUARTILE(IF(G3SelectionMask="x",IF(INDEX(RawDataRefData,$E950,0)&gt;0,INDEX(RawDataRefData,$E950,0)),""),3),"")</f>
        <v/>
      </c>
      <c r="AU950" s="100" t="str">
        <f t="array" ref="AU950">IF($AQ950,MIN(IF(G3SelectionMask="x",IF(INDEX(RawDataRefData,$E950,0)&gt;0,INDEX(RawDataRefData,$E950,0)),"")),"")</f>
        <v/>
      </c>
      <c r="AV950" s="100" t="str">
        <f t="array" ref="AV950">IF($AQ950,MAX(IF(G3SelectionMask="x",IF(INDEX(RawDataRefData,$E950,0)&gt;0,INDEX(RawDataRefData,$E950,0)),"")),"")</f>
        <v/>
      </c>
      <c r="AW950" s="100" t="str">
        <f t="shared" si="352"/>
        <v/>
      </c>
      <c r="AX950" s="100" t="str">
        <f t="array" ref="AX950">IF($AQ950,STDEVA(IF(G3SelectionMask="x",IF(INDEX(RawDataRefData,$E950,0)&gt;0,INDEX(RawDataRefData,$E950,0)),"")),"")</f>
        <v/>
      </c>
      <c r="AY950" s="101" t="b">
        <f t="shared" si="353"/>
        <v>0</v>
      </c>
      <c r="AZ950" s="101" t="str">
        <f t="array" ref="AZ950">IF($AY950,MEDIAN(IF(G4SelectionMask="x",IF(INDEX(RawDataRefData,$E950,0)&gt;0,INDEX(RawDataRefData,$E950,0)),"")),"")</f>
        <v/>
      </c>
      <c r="BA950" s="101" t="str">
        <f t="array" ref="BA950">IF($AY950,QUARTILE(IF(G4SelectionMask="x",IF(INDEX(RawDataRefData,$E950,0)&gt;0,INDEX(RawDataRefData,$E950,0)),""),1),"")</f>
        <v/>
      </c>
      <c r="BB950" s="101" t="str">
        <f t="array" ref="BB950">IF($AY950,QUARTILE(IF(G4SelectionMask="x",IF(INDEX(RawDataRefData,$E950,0)&gt;0,INDEX(RawDataRefData,$E950,0)),""),3),"")</f>
        <v/>
      </c>
      <c r="BC950" s="101" t="str">
        <f t="array" ref="BC950">IF($AY950,MIN(IF(G4SelectionMask="x",IF(INDEX(RawDataRefData,$E950,0)&gt;0,INDEX(RawDataRefData,$E950,0)),"")),"")</f>
        <v/>
      </c>
      <c r="BD950" s="101" t="str">
        <f t="array" ref="BD950">IF($AY950,MAX(IF(G4SelectionMask="x",IF(INDEX(RawDataRefData,$E950,0)&gt;0,INDEX(RawDataRefData,$E950,0)),"")),"")</f>
        <v/>
      </c>
      <c r="BE950" s="101" t="str">
        <f t="shared" si="354"/>
        <v/>
      </c>
      <c r="BF950" s="101" t="str">
        <f t="array" ref="BF950">IF($AY950,STDEVA(IF(G4SelectionMask="x",IF(INDEX(RawDataRefData,$E950,0)&gt;0,INDEX(RawDataRefData,$E950,0)),"")),"")</f>
        <v/>
      </c>
      <c r="BG950" s="100" t="b">
        <f t="shared" si="355"/>
        <v>0</v>
      </c>
      <c r="BH950" s="100" t="str">
        <f t="array" ref="BH950">IF($BG950,MEDIAN(IF(G5SelectionMask="x",IF(INDEX(RawDataRefData,$E950,0)&gt;0,INDEX(RawDataRefData,$E950,0)),"")),"")</f>
        <v/>
      </c>
      <c r="BI950" s="100" t="str">
        <f t="array" ref="BI950">IF($BG950,QUARTILE(IF(G5SelectionMask="x",IF(INDEX(RawDataRefData,$E950,0)&gt;0,INDEX(RawDataRefData,$E950,0)),""),1),"")</f>
        <v/>
      </c>
      <c r="BJ950" s="100" t="str">
        <f t="array" ref="BJ950">IF($BG950,QUARTILE(IF(G5SelectionMask="x",IF(INDEX(RawDataRefData,$E950,0)&gt;0,INDEX(RawDataRefData,$E950,0)),""),3),"")</f>
        <v/>
      </c>
      <c r="BK950" s="100" t="str">
        <f t="array" ref="BK950">IF($BG950,MIN(IF(G5SelectionMask="x",IF(INDEX(RawDataRefData,$E950,0)&gt;0,INDEX(RawDataRefData,$E950,0)),"")),"")</f>
        <v/>
      </c>
      <c r="BL950" s="100" t="str">
        <f t="array" ref="BL950">IF($BG950,MAX(IF(G5SelectionMask="x",IF(INDEX(RawDataRefData,$E950,0)&gt;0,INDEX(RawDataRefData,$E950,0)),"")),"")</f>
        <v/>
      </c>
      <c r="BM950" s="100" t="str">
        <f t="shared" si="356"/>
        <v/>
      </c>
      <c r="BN950" s="103" t="str">
        <f t="array" ref="BN950">IF($BG950,STDEVA(IF(G5SelectionMask="x",IF(INDEX(RawDataRefData,$E950,0)&gt;0,INDEX(RawDataRefData,$E950,0)),"")),"")</f>
        <v/>
      </c>
      <c r="BO950" s="104"/>
      <c r="BP950" s="105">
        <v>2</v>
      </c>
      <c r="BQ950" s="105">
        <v>4</v>
      </c>
      <c r="BR950" s="105">
        <v>1</v>
      </c>
      <c r="BS950" s="105">
        <v>4</v>
      </c>
      <c r="BT950" s="105">
        <v>4</v>
      </c>
      <c r="BU950" s="105">
        <v>2</v>
      </c>
      <c r="BV950" s="105">
        <v>3</v>
      </c>
      <c r="BW950" s="105">
        <v>2</v>
      </c>
      <c r="BX950" s="105">
        <v>4</v>
      </c>
      <c r="BY950" s="105">
        <v>3</v>
      </c>
      <c r="BZ950" s="105">
        <v>4</v>
      </c>
      <c r="CA950" s="105">
        <v>3</v>
      </c>
      <c r="CB950" s="105">
        <v>3</v>
      </c>
      <c r="CC950" s="105">
        <v>2</v>
      </c>
      <c r="CD950" s="105">
        <v>4</v>
      </c>
    </row>
    <row r="951" spans="1:82" x14ac:dyDescent="0.2">
      <c r="A951" s="33">
        <f t="shared" si="264"/>
        <v>0</v>
      </c>
      <c r="B951" s="218"/>
      <c r="C951" s="215"/>
      <c r="D951" s="224"/>
      <c r="E951" s="72">
        <f t="shared" si="349"/>
        <v>942</v>
      </c>
      <c r="F951" s="9" t="s">
        <v>1194</v>
      </c>
      <c r="H951" s="9" t="s">
        <v>1214</v>
      </c>
      <c r="I951" s="9" t="s">
        <v>342</v>
      </c>
      <c r="J951" s="9" t="s">
        <v>1862</v>
      </c>
      <c r="K951" s="100">
        <f t="shared" si="334"/>
        <v>4</v>
      </c>
      <c r="L951" s="100"/>
      <c r="M951" s="100"/>
      <c r="N951" s="100"/>
      <c r="O951" s="100"/>
      <c r="P951" s="101">
        <f t="shared" si="335"/>
        <v>4</v>
      </c>
      <c r="Q951" s="102">
        <f t="shared" si="336"/>
        <v>2</v>
      </c>
      <c r="R951" s="102">
        <f t="shared" si="337"/>
        <v>2</v>
      </c>
      <c r="S951" s="102">
        <f t="shared" si="338"/>
        <v>4</v>
      </c>
      <c r="T951" s="102">
        <f t="shared" si="339"/>
        <v>3</v>
      </c>
      <c r="U951" s="102">
        <f t="shared" si="340"/>
        <v>4</v>
      </c>
      <c r="V951" s="102">
        <f t="shared" si="341"/>
        <v>2</v>
      </c>
      <c r="W951" s="102">
        <f t="shared" si="342"/>
        <v>3</v>
      </c>
      <c r="X951" s="102">
        <f t="shared" si="343"/>
        <v>1</v>
      </c>
      <c r="Y951" s="102">
        <f t="shared" si="344"/>
        <v>1</v>
      </c>
      <c r="Z951" s="102">
        <f t="shared" si="345"/>
        <v>3</v>
      </c>
      <c r="AA951" s="100" t="b">
        <f t="shared" si="346"/>
        <v>1</v>
      </c>
      <c r="AB951" s="100">
        <f t="array" ref="AB951">IF($AA951,MEDIAN(IF(G1SelectionMask="x",IF(INDEX(RawDataRefData,$E951,0)&gt;0,INDEX(RawDataRefData,$E951,0)),"")),"")</f>
        <v>3</v>
      </c>
      <c r="AC951" s="100">
        <f t="array" ref="AC951">IF($AA951,QUARTILE(IF(G1SelectionMask="x",IF(INDEX(RawDataRefData,$E951,0)&gt;0,INDEX(RawDataRefData,$E951,0)),""),1),"")</f>
        <v>2</v>
      </c>
      <c r="AD951" s="100">
        <f t="array" ref="AD951">IF($AA951,QUARTILE(IF(G1SelectionMask="x",IF(INDEX(RawDataRefData,$E951,0)&gt;0,INDEX(RawDataRefData,$E951,0)),""),3),"")</f>
        <v>3.5</v>
      </c>
      <c r="AE951" s="100">
        <f t="array" ref="AE951">IF($AA951,MIN(IF(G1SelectionMask="x",IF(INDEX(RawDataRefData,$E951,0)&gt;0,INDEX(RawDataRefData,$E951,0)),"")),"")</f>
        <v>1</v>
      </c>
      <c r="AF951" s="100">
        <f t="array" ref="AF951">IF($AA951,MAX(IF(G1SelectionMask="x",IF(INDEX(RawDataRefData,$E951,0)&gt;0,INDEX(RawDataRefData,$E951,0)),"")),"")</f>
        <v>4</v>
      </c>
      <c r="AG951" s="100">
        <f t="shared" si="347"/>
        <v>2.6363636363636362</v>
      </c>
      <c r="AH951" s="100">
        <f t="array" ref="AH951">IF($AA951,STDEVA(IF(G1SelectionMask="x",IF(INDEX(RawDataRefData,$E951,0)&gt;0,INDEX(RawDataRefData,$E951,0)),"")),"")</f>
        <v>1.1200649331826502</v>
      </c>
      <c r="AI951" s="101" t="b">
        <f t="shared" si="348"/>
        <v>1</v>
      </c>
      <c r="AJ951" s="101">
        <f t="array" ref="AJ951">IF($AI951,MEDIAN(IF(G2SelectionMask="x",IF(INDEX(RawDataRefData,$E951,0)&gt;0,INDEX(RawDataRefData,$E951,0)),"")),"")</f>
        <v>3</v>
      </c>
      <c r="AK951" s="101">
        <f t="array" ref="AK951">IF($AI951,QUARTILE(IF(G2SelectionMask="x",IF(INDEX(RawDataRefData,$E951,0)&gt;0,INDEX(RawDataRefData,$E951,0)),""),1),"")</f>
        <v>2.5</v>
      </c>
      <c r="AL951" s="101">
        <f t="array" ref="AL951">IF($AI951,QUARTILE(IF(G2SelectionMask="x",IF(INDEX(RawDataRefData,$E951,0)&gt;0,INDEX(RawDataRefData,$E951,0)),""),3),"")</f>
        <v>4</v>
      </c>
      <c r="AM951" s="101">
        <f t="array" ref="AM951">IF($AI951,MIN(IF(G2SelectionMask="x",IF(INDEX(RawDataRefData,$E951,0)&gt;0,INDEX(RawDataRefData,$E951,0)),"")),"")</f>
        <v>1</v>
      </c>
      <c r="AN951" s="101">
        <f t="array" ref="AN951">IF($AI951,MAX(IF(G2SelectionMask="x",IF(INDEX(RawDataRefData,$E951,0)&gt;0,INDEX(RawDataRefData,$E951,0)),"")),"")</f>
        <v>4</v>
      </c>
      <c r="AO951" s="101">
        <f t="shared" si="350"/>
        <v>3</v>
      </c>
      <c r="AP951" s="101">
        <f t="array" ref="AP951">IF($AI951,STDEVA(IF(G2SelectionMask="x",IF(INDEX(RawDataRefData,$E951,0)&gt;0,INDEX(RawDataRefData,$E951,0)),"")),"")</f>
        <v>1</v>
      </c>
      <c r="AQ951" s="100" t="b">
        <f t="shared" si="351"/>
        <v>0</v>
      </c>
      <c r="AR951" s="100" t="str">
        <f t="array" ref="AR951">IF($AQ951,MEDIAN(IF(G3SelectionMask="x",IF(INDEX(RawDataRefData,$E951,0)&gt;0,INDEX(RawDataRefData,$E951,0)),"")),"")</f>
        <v/>
      </c>
      <c r="AS951" s="100" t="str">
        <f t="array" ref="AS951">IF($AQ951,QUARTILE(IF(G3SelectionMask="x",IF(INDEX(RawDataRefData,$E951,0)&gt;0,INDEX(RawDataRefData,$E951,0)),""),1),"")</f>
        <v/>
      </c>
      <c r="AT951" s="100" t="str">
        <f t="array" ref="AT951">IF($AQ951,QUARTILE(IF(G3SelectionMask="x",IF(INDEX(RawDataRefData,$E951,0)&gt;0,INDEX(RawDataRefData,$E951,0)),""),3),"")</f>
        <v/>
      </c>
      <c r="AU951" s="100" t="str">
        <f t="array" ref="AU951">IF($AQ951,MIN(IF(G3SelectionMask="x",IF(INDEX(RawDataRefData,$E951,0)&gt;0,INDEX(RawDataRefData,$E951,0)),"")),"")</f>
        <v/>
      </c>
      <c r="AV951" s="100" t="str">
        <f t="array" ref="AV951">IF($AQ951,MAX(IF(G3SelectionMask="x",IF(INDEX(RawDataRefData,$E951,0)&gt;0,INDEX(RawDataRefData,$E951,0)),"")),"")</f>
        <v/>
      </c>
      <c r="AW951" s="100" t="str">
        <f t="shared" si="352"/>
        <v/>
      </c>
      <c r="AX951" s="100" t="str">
        <f t="array" ref="AX951">IF($AQ951,STDEVA(IF(G3SelectionMask="x",IF(INDEX(RawDataRefData,$E951,0)&gt;0,INDEX(RawDataRefData,$E951,0)),"")),"")</f>
        <v/>
      </c>
      <c r="AY951" s="101" t="b">
        <f t="shared" si="353"/>
        <v>0</v>
      </c>
      <c r="AZ951" s="101" t="str">
        <f t="array" ref="AZ951">IF($AY951,MEDIAN(IF(G4SelectionMask="x",IF(INDEX(RawDataRefData,$E951,0)&gt;0,INDEX(RawDataRefData,$E951,0)),"")),"")</f>
        <v/>
      </c>
      <c r="BA951" s="101" t="str">
        <f t="array" ref="BA951">IF($AY951,QUARTILE(IF(G4SelectionMask="x",IF(INDEX(RawDataRefData,$E951,0)&gt;0,INDEX(RawDataRefData,$E951,0)),""),1),"")</f>
        <v/>
      </c>
      <c r="BB951" s="101" t="str">
        <f t="array" ref="BB951">IF($AY951,QUARTILE(IF(G4SelectionMask="x",IF(INDEX(RawDataRefData,$E951,0)&gt;0,INDEX(RawDataRefData,$E951,0)),""),3),"")</f>
        <v/>
      </c>
      <c r="BC951" s="101" t="str">
        <f t="array" ref="BC951">IF($AY951,MIN(IF(G4SelectionMask="x",IF(INDEX(RawDataRefData,$E951,0)&gt;0,INDEX(RawDataRefData,$E951,0)),"")),"")</f>
        <v/>
      </c>
      <c r="BD951" s="101" t="str">
        <f t="array" ref="BD951">IF($AY951,MAX(IF(G4SelectionMask="x",IF(INDEX(RawDataRefData,$E951,0)&gt;0,INDEX(RawDataRefData,$E951,0)),"")),"")</f>
        <v/>
      </c>
      <c r="BE951" s="101" t="str">
        <f t="shared" si="354"/>
        <v/>
      </c>
      <c r="BF951" s="101" t="str">
        <f t="array" ref="BF951">IF($AY951,STDEVA(IF(G4SelectionMask="x",IF(INDEX(RawDataRefData,$E951,0)&gt;0,INDEX(RawDataRefData,$E951,0)),"")),"")</f>
        <v/>
      </c>
      <c r="BG951" s="100" t="b">
        <f t="shared" si="355"/>
        <v>0</v>
      </c>
      <c r="BH951" s="100" t="str">
        <f t="array" ref="BH951">IF($BG951,MEDIAN(IF(G5SelectionMask="x",IF(INDEX(RawDataRefData,$E951,0)&gt;0,INDEX(RawDataRefData,$E951,0)),"")),"")</f>
        <v/>
      </c>
      <c r="BI951" s="100" t="str">
        <f t="array" ref="BI951">IF($BG951,QUARTILE(IF(G5SelectionMask="x",IF(INDEX(RawDataRefData,$E951,0)&gt;0,INDEX(RawDataRefData,$E951,0)),""),1),"")</f>
        <v/>
      </c>
      <c r="BJ951" s="100" t="str">
        <f t="array" ref="BJ951">IF($BG951,QUARTILE(IF(G5SelectionMask="x",IF(INDEX(RawDataRefData,$E951,0)&gt;0,INDEX(RawDataRefData,$E951,0)),""),3),"")</f>
        <v/>
      </c>
      <c r="BK951" s="100" t="str">
        <f t="array" ref="BK951">IF($BG951,MIN(IF(G5SelectionMask="x",IF(INDEX(RawDataRefData,$E951,0)&gt;0,INDEX(RawDataRefData,$E951,0)),"")),"")</f>
        <v/>
      </c>
      <c r="BL951" s="100" t="str">
        <f t="array" ref="BL951">IF($BG951,MAX(IF(G5SelectionMask="x",IF(INDEX(RawDataRefData,$E951,0)&gt;0,INDEX(RawDataRefData,$E951,0)),"")),"")</f>
        <v/>
      </c>
      <c r="BM951" s="100" t="str">
        <f t="shared" si="356"/>
        <v/>
      </c>
      <c r="BN951" s="103" t="str">
        <f t="array" ref="BN951">IF($BG951,STDEVA(IF(G5SelectionMask="x",IF(INDEX(RawDataRefData,$E951,0)&gt;0,INDEX(RawDataRefData,$E951,0)),"")),"")</f>
        <v/>
      </c>
      <c r="BO951" s="104"/>
      <c r="BP951" s="105">
        <v>4</v>
      </c>
      <c r="BQ951" s="105">
        <v>4</v>
      </c>
      <c r="BR951" s="105">
        <v>2</v>
      </c>
      <c r="BS951" s="105">
        <v>2</v>
      </c>
      <c r="BT951" s="105">
        <v>4</v>
      </c>
      <c r="BU951" s="105">
        <v>3</v>
      </c>
      <c r="BV951" s="105">
        <v>4</v>
      </c>
      <c r="BW951" s="105">
        <v>2</v>
      </c>
      <c r="BX951" s="105">
        <v>3</v>
      </c>
      <c r="BY951" s="105">
        <v>1</v>
      </c>
      <c r="BZ951" s="105">
        <v>1</v>
      </c>
      <c r="CA951" s="105">
        <v>3</v>
      </c>
      <c r="CB951" s="105">
        <v>3</v>
      </c>
      <c r="CC951" s="105">
        <v>4</v>
      </c>
      <c r="CD951" s="105">
        <v>4</v>
      </c>
    </row>
    <row r="952" spans="1:82" x14ac:dyDescent="0.2">
      <c r="A952" s="33">
        <f t="shared" si="264"/>
        <v>0</v>
      </c>
      <c r="B952" s="218"/>
      <c r="C952" s="215"/>
      <c r="D952" s="224"/>
      <c r="E952" s="72">
        <f t="shared" si="349"/>
        <v>943</v>
      </c>
      <c r="F952" s="9" t="s">
        <v>1195</v>
      </c>
      <c r="H952" s="9" t="s">
        <v>1214</v>
      </c>
      <c r="I952" s="9" t="s">
        <v>342</v>
      </c>
      <c r="J952" s="9" t="s">
        <v>1862</v>
      </c>
      <c r="K952" s="100">
        <f t="shared" si="334"/>
        <v>2</v>
      </c>
      <c r="L952" s="100"/>
      <c r="M952" s="100"/>
      <c r="N952" s="100"/>
      <c r="O952" s="100"/>
      <c r="P952" s="101">
        <f t="shared" si="335"/>
        <v>3</v>
      </c>
      <c r="Q952" s="102">
        <f t="shared" si="336"/>
        <v>3</v>
      </c>
      <c r="R952" s="102">
        <f t="shared" si="337"/>
        <v>3</v>
      </c>
      <c r="S952" s="102">
        <f t="shared" si="338"/>
        <v>4</v>
      </c>
      <c r="T952" s="102">
        <f t="shared" si="339"/>
        <v>4</v>
      </c>
      <c r="U952" s="102">
        <f t="shared" si="340"/>
        <v>2</v>
      </c>
      <c r="V952" s="102">
        <f t="shared" si="341"/>
        <v>4</v>
      </c>
      <c r="W952" s="102">
        <f t="shared" si="342"/>
        <v>4</v>
      </c>
      <c r="X952" s="102">
        <f t="shared" si="343"/>
        <v>1</v>
      </c>
      <c r="Y952" s="102">
        <f t="shared" si="344"/>
        <v>1</v>
      </c>
      <c r="Z952" s="102">
        <f t="shared" si="345"/>
        <v>4</v>
      </c>
      <c r="AA952" s="100" t="b">
        <f t="shared" si="346"/>
        <v>1</v>
      </c>
      <c r="AB952" s="100">
        <f t="array" ref="AB952">IF($AA952,MEDIAN(IF(G1SelectionMask="x",IF(INDEX(RawDataRefData,$E952,0)&gt;0,INDEX(RawDataRefData,$E952,0)),"")),"")</f>
        <v>3</v>
      </c>
      <c r="AC952" s="100">
        <f t="array" ref="AC952">IF($AA952,QUARTILE(IF(G1SelectionMask="x",IF(INDEX(RawDataRefData,$E952,0)&gt;0,INDEX(RawDataRefData,$E952,0)),""),1),"")</f>
        <v>2.5</v>
      </c>
      <c r="AD952" s="100">
        <f t="array" ref="AD952">IF($AA952,QUARTILE(IF(G1SelectionMask="x",IF(INDEX(RawDataRefData,$E952,0)&gt;0,INDEX(RawDataRefData,$E952,0)),""),3),"")</f>
        <v>4</v>
      </c>
      <c r="AE952" s="100">
        <f t="array" ref="AE952">IF($AA952,MIN(IF(G1SelectionMask="x",IF(INDEX(RawDataRefData,$E952,0)&gt;0,INDEX(RawDataRefData,$E952,0)),"")),"")</f>
        <v>1</v>
      </c>
      <c r="AF952" s="100">
        <f t="array" ref="AF952">IF($AA952,MAX(IF(G1SelectionMask="x",IF(INDEX(RawDataRefData,$E952,0)&gt;0,INDEX(RawDataRefData,$E952,0)),"")),"")</f>
        <v>4</v>
      </c>
      <c r="AG952" s="100">
        <f t="shared" si="347"/>
        <v>3</v>
      </c>
      <c r="AH952" s="100">
        <f t="array" ref="AH952">IF($AA952,STDEVA(IF(G1SelectionMask="x",IF(INDEX(RawDataRefData,$E952,0)&gt;0,INDEX(RawDataRefData,$E952,0)),"")),"")</f>
        <v>1.1832159566199232</v>
      </c>
      <c r="AI952" s="101" t="b">
        <f t="shared" si="348"/>
        <v>1</v>
      </c>
      <c r="AJ952" s="101">
        <f t="array" ref="AJ952">IF($AI952,MEDIAN(IF(G2SelectionMask="x",IF(INDEX(RawDataRefData,$E952,0)&gt;0,INDEX(RawDataRefData,$E952,0)),"")),"")</f>
        <v>3</v>
      </c>
      <c r="AK952" s="101">
        <f t="array" ref="AK952">IF($AI952,QUARTILE(IF(G2SelectionMask="x",IF(INDEX(RawDataRefData,$E952,0)&gt;0,INDEX(RawDataRefData,$E952,0)),""),1),"")</f>
        <v>3</v>
      </c>
      <c r="AL952" s="101">
        <f t="array" ref="AL952">IF($AI952,QUARTILE(IF(G2SelectionMask="x",IF(INDEX(RawDataRefData,$E952,0)&gt;0,INDEX(RawDataRefData,$E952,0)),""),3),"")</f>
        <v>4</v>
      </c>
      <c r="AM952" s="101">
        <f t="array" ref="AM952">IF($AI952,MIN(IF(G2SelectionMask="x",IF(INDEX(RawDataRefData,$E952,0)&gt;0,INDEX(RawDataRefData,$E952,0)),"")),"")</f>
        <v>1</v>
      </c>
      <c r="AN952" s="101">
        <f t="array" ref="AN952">IF($AI952,MAX(IF(G2SelectionMask="x",IF(INDEX(RawDataRefData,$E952,0)&gt;0,INDEX(RawDataRefData,$E952,0)),"")),"")</f>
        <v>4</v>
      </c>
      <c r="AO952" s="101">
        <f t="shared" si="350"/>
        <v>3.1818181818181817</v>
      </c>
      <c r="AP952" s="101">
        <f t="array" ref="AP952">IF($AI952,STDEVA(IF(G2SelectionMask="x",IF(INDEX(RawDataRefData,$E952,0)&gt;0,INDEX(RawDataRefData,$E952,0)),"")),"")</f>
        <v>0.98164981721404299</v>
      </c>
      <c r="AQ952" s="100" t="b">
        <f t="shared" si="351"/>
        <v>0</v>
      </c>
      <c r="AR952" s="100" t="str">
        <f t="array" ref="AR952">IF($AQ952,MEDIAN(IF(G3SelectionMask="x",IF(INDEX(RawDataRefData,$E952,0)&gt;0,INDEX(RawDataRefData,$E952,0)),"")),"")</f>
        <v/>
      </c>
      <c r="AS952" s="100" t="str">
        <f t="array" ref="AS952">IF($AQ952,QUARTILE(IF(G3SelectionMask="x",IF(INDEX(RawDataRefData,$E952,0)&gt;0,INDEX(RawDataRefData,$E952,0)),""),1),"")</f>
        <v/>
      </c>
      <c r="AT952" s="100" t="str">
        <f t="array" ref="AT952">IF($AQ952,QUARTILE(IF(G3SelectionMask="x",IF(INDEX(RawDataRefData,$E952,0)&gt;0,INDEX(RawDataRefData,$E952,0)),""),3),"")</f>
        <v/>
      </c>
      <c r="AU952" s="100" t="str">
        <f t="array" ref="AU952">IF($AQ952,MIN(IF(G3SelectionMask="x",IF(INDEX(RawDataRefData,$E952,0)&gt;0,INDEX(RawDataRefData,$E952,0)),"")),"")</f>
        <v/>
      </c>
      <c r="AV952" s="100" t="str">
        <f t="array" ref="AV952">IF($AQ952,MAX(IF(G3SelectionMask="x",IF(INDEX(RawDataRefData,$E952,0)&gt;0,INDEX(RawDataRefData,$E952,0)),"")),"")</f>
        <v/>
      </c>
      <c r="AW952" s="100" t="str">
        <f t="shared" si="352"/>
        <v/>
      </c>
      <c r="AX952" s="100" t="str">
        <f t="array" ref="AX952">IF($AQ952,STDEVA(IF(G3SelectionMask="x",IF(INDEX(RawDataRefData,$E952,0)&gt;0,INDEX(RawDataRefData,$E952,0)),"")),"")</f>
        <v/>
      </c>
      <c r="AY952" s="101" t="b">
        <f t="shared" si="353"/>
        <v>0</v>
      </c>
      <c r="AZ952" s="101" t="str">
        <f t="array" ref="AZ952">IF($AY952,MEDIAN(IF(G4SelectionMask="x",IF(INDEX(RawDataRefData,$E952,0)&gt;0,INDEX(RawDataRefData,$E952,0)),"")),"")</f>
        <v/>
      </c>
      <c r="BA952" s="101" t="str">
        <f t="array" ref="BA952">IF($AY952,QUARTILE(IF(G4SelectionMask="x",IF(INDEX(RawDataRefData,$E952,0)&gt;0,INDEX(RawDataRefData,$E952,0)),""),1),"")</f>
        <v/>
      </c>
      <c r="BB952" s="101" t="str">
        <f t="array" ref="BB952">IF($AY952,QUARTILE(IF(G4SelectionMask="x",IF(INDEX(RawDataRefData,$E952,0)&gt;0,INDEX(RawDataRefData,$E952,0)),""),3),"")</f>
        <v/>
      </c>
      <c r="BC952" s="101" t="str">
        <f t="array" ref="BC952">IF($AY952,MIN(IF(G4SelectionMask="x",IF(INDEX(RawDataRefData,$E952,0)&gt;0,INDEX(RawDataRefData,$E952,0)),"")),"")</f>
        <v/>
      </c>
      <c r="BD952" s="101" t="str">
        <f t="array" ref="BD952">IF($AY952,MAX(IF(G4SelectionMask="x",IF(INDEX(RawDataRefData,$E952,0)&gt;0,INDEX(RawDataRefData,$E952,0)),"")),"")</f>
        <v/>
      </c>
      <c r="BE952" s="101" t="str">
        <f t="shared" si="354"/>
        <v/>
      </c>
      <c r="BF952" s="101" t="str">
        <f t="array" ref="BF952">IF($AY952,STDEVA(IF(G4SelectionMask="x",IF(INDEX(RawDataRefData,$E952,0)&gt;0,INDEX(RawDataRefData,$E952,0)),"")),"")</f>
        <v/>
      </c>
      <c r="BG952" s="100" t="b">
        <f t="shared" si="355"/>
        <v>0</v>
      </c>
      <c r="BH952" s="100" t="str">
        <f t="array" ref="BH952">IF($BG952,MEDIAN(IF(G5SelectionMask="x",IF(INDEX(RawDataRefData,$E952,0)&gt;0,INDEX(RawDataRefData,$E952,0)),"")),"")</f>
        <v/>
      </c>
      <c r="BI952" s="100" t="str">
        <f t="array" ref="BI952">IF($BG952,QUARTILE(IF(G5SelectionMask="x",IF(INDEX(RawDataRefData,$E952,0)&gt;0,INDEX(RawDataRefData,$E952,0)),""),1),"")</f>
        <v/>
      </c>
      <c r="BJ952" s="100" t="str">
        <f t="array" ref="BJ952">IF($BG952,QUARTILE(IF(G5SelectionMask="x",IF(INDEX(RawDataRefData,$E952,0)&gt;0,INDEX(RawDataRefData,$E952,0)),""),3),"")</f>
        <v/>
      </c>
      <c r="BK952" s="100" t="str">
        <f t="array" ref="BK952">IF($BG952,MIN(IF(G5SelectionMask="x",IF(INDEX(RawDataRefData,$E952,0)&gt;0,INDEX(RawDataRefData,$E952,0)),"")),"")</f>
        <v/>
      </c>
      <c r="BL952" s="100" t="str">
        <f t="array" ref="BL952">IF($BG952,MAX(IF(G5SelectionMask="x",IF(INDEX(RawDataRefData,$E952,0)&gt;0,INDEX(RawDataRefData,$E952,0)),"")),"")</f>
        <v/>
      </c>
      <c r="BM952" s="100" t="str">
        <f t="shared" si="356"/>
        <v/>
      </c>
      <c r="BN952" s="103" t="str">
        <f t="array" ref="BN952">IF($BG952,STDEVA(IF(G5SelectionMask="x",IF(INDEX(RawDataRefData,$E952,0)&gt;0,INDEX(RawDataRefData,$E952,0)),"")),"")</f>
        <v/>
      </c>
      <c r="BO952" s="104"/>
      <c r="BP952" s="105">
        <v>2</v>
      </c>
      <c r="BQ952" s="105">
        <v>3</v>
      </c>
      <c r="BR952" s="105">
        <v>3</v>
      </c>
      <c r="BS952" s="105">
        <v>3</v>
      </c>
      <c r="BT952" s="105">
        <v>4</v>
      </c>
      <c r="BU952" s="105">
        <v>4</v>
      </c>
      <c r="BV952" s="105">
        <v>2</v>
      </c>
      <c r="BW952" s="105">
        <v>4</v>
      </c>
      <c r="BX952" s="105">
        <v>4</v>
      </c>
      <c r="BY952" s="105">
        <v>1</v>
      </c>
      <c r="BZ952" s="105">
        <v>1</v>
      </c>
      <c r="CA952" s="105">
        <v>4</v>
      </c>
      <c r="CB952" s="105">
        <v>2</v>
      </c>
      <c r="CC952" s="105">
        <v>3</v>
      </c>
      <c r="CD952" s="105">
        <v>3</v>
      </c>
    </row>
    <row r="953" spans="1:82" x14ac:dyDescent="0.2">
      <c r="A953" s="33">
        <f t="shared" ref="A953:A968" si="358">IF(SelectEffectivenessBanking="x",,ERROR)</f>
        <v>0</v>
      </c>
      <c r="B953" s="218"/>
      <c r="C953" s="215"/>
      <c r="D953" s="224"/>
      <c r="E953" s="72">
        <f t="shared" si="349"/>
        <v>944</v>
      </c>
      <c r="F953" s="9" t="s">
        <v>1196</v>
      </c>
      <c r="H953" s="9" t="s">
        <v>1214</v>
      </c>
      <c r="I953" s="9" t="s">
        <v>342</v>
      </c>
      <c r="J953" s="9" t="s">
        <v>1862</v>
      </c>
      <c r="K953" s="100">
        <f t="shared" si="334"/>
        <v>3</v>
      </c>
      <c r="L953" s="100"/>
      <c r="M953" s="100"/>
      <c r="N953" s="100"/>
      <c r="O953" s="100"/>
      <c r="P953" s="101">
        <f t="shared" si="335"/>
        <v>1</v>
      </c>
      <c r="Q953" s="102">
        <f t="shared" si="336"/>
        <v>4</v>
      </c>
      <c r="R953" s="102">
        <f t="shared" si="337"/>
        <v>3</v>
      </c>
      <c r="S953" s="102">
        <f t="shared" si="338"/>
        <v>1</v>
      </c>
      <c r="T953" s="102">
        <f t="shared" si="339"/>
        <v>1</v>
      </c>
      <c r="U953" s="102">
        <f t="shared" si="340"/>
        <v>4</v>
      </c>
      <c r="V953" s="102">
        <f t="shared" si="341"/>
        <v>3</v>
      </c>
      <c r="W953" s="102">
        <f t="shared" si="342"/>
        <v>4</v>
      </c>
      <c r="X953" s="102">
        <f t="shared" si="343"/>
        <v>3</v>
      </c>
      <c r="Y953" s="102">
        <f t="shared" si="344"/>
        <v>3</v>
      </c>
      <c r="Z953" s="102">
        <f t="shared" si="345"/>
        <v>3</v>
      </c>
      <c r="AA953" s="100" t="b">
        <f t="shared" si="346"/>
        <v>1</v>
      </c>
      <c r="AB953" s="100">
        <f t="array" ref="AB953">IF($AA953,MEDIAN(IF(G1SelectionMask="x",IF(INDEX(RawDataRefData,$E953,0)&gt;0,INDEX(RawDataRefData,$E953,0)),"")),"")</f>
        <v>3</v>
      </c>
      <c r="AC953" s="100">
        <f t="array" ref="AC953">IF($AA953,QUARTILE(IF(G1SelectionMask="x",IF(INDEX(RawDataRefData,$E953,0)&gt;0,INDEX(RawDataRefData,$E953,0)),""),1),"")</f>
        <v>2</v>
      </c>
      <c r="AD953" s="100">
        <f t="array" ref="AD953">IF($AA953,QUARTILE(IF(G1SelectionMask="x",IF(INDEX(RawDataRefData,$E953,0)&gt;0,INDEX(RawDataRefData,$E953,0)),""),3),"")</f>
        <v>3.5</v>
      </c>
      <c r="AE953" s="100">
        <f t="array" ref="AE953">IF($AA953,MIN(IF(G1SelectionMask="x",IF(INDEX(RawDataRefData,$E953,0)&gt;0,INDEX(RawDataRefData,$E953,0)),"")),"")</f>
        <v>1</v>
      </c>
      <c r="AF953" s="100">
        <f t="array" ref="AF953">IF($AA953,MAX(IF(G1SelectionMask="x",IF(INDEX(RawDataRefData,$E953,0)&gt;0,INDEX(RawDataRefData,$E953,0)),"")),"")</f>
        <v>4</v>
      </c>
      <c r="AG953" s="100">
        <f t="shared" si="347"/>
        <v>2.7272727272727271</v>
      </c>
      <c r="AH953" s="100">
        <f t="array" ref="AH953">IF($AA953,STDEVA(IF(G1SelectionMask="x",IF(INDEX(RawDataRefData,$E953,0)&gt;0,INDEX(RawDataRefData,$E953,0)),"")),"")</f>
        <v>1.1908743922772957</v>
      </c>
      <c r="AI953" s="101" t="b">
        <f t="shared" si="348"/>
        <v>1</v>
      </c>
      <c r="AJ953" s="101">
        <f t="array" ref="AJ953">IF($AI953,MEDIAN(IF(G2SelectionMask="x",IF(INDEX(RawDataRefData,$E953,0)&gt;0,INDEX(RawDataRefData,$E953,0)),"")),"")</f>
        <v>3</v>
      </c>
      <c r="AK953" s="101">
        <f t="array" ref="AK953">IF($AI953,QUARTILE(IF(G2SelectionMask="x",IF(INDEX(RawDataRefData,$E953,0)&gt;0,INDEX(RawDataRefData,$E953,0)),""),1),"")</f>
        <v>1</v>
      </c>
      <c r="AL953" s="101">
        <f t="array" ref="AL953">IF($AI953,QUARTILE(IF(G2SelectionMask="x",IF(INDEX(RawDataRefData,$E953,0)&gt;0,INDEX(RawDataRefData,$E953,0)),""),3),"")</f>
        <v>3.5</v>
      </c>
      <c r="AM953" s="101">
        <f t="array" ref="AM953">IF($AI953,MIN(IF(G2SelectionMask="x",IF(INDEX(RawDataRefData,$E953,0)&gt;0,INDEX(RawDataRefData,$E953,0)),"")),"")</f>
        <v>1</v>
      </c>
      <c r="AN953" s="101">
        <f t="array" ref="AN953">IF($AI953,MAX(IF(G2SelectionMask="x",IF(INDEX(RawDataRefData,$E953,0)&gt;0,INDEX(RawDataRefData,$E953,0)),"")),"")</f>
        <v>4</v>
      </c>
      <c r="AO953" s="101">
        <f t="shared" si="350"/>
        <v>2.4545454545454546</v>
      </c>
      <c r="AP953" s="101">
        <f t="array" ref="AP953">IF($AI953,STDEVA(IF(G2SelectionMask="x",IF(INDEX(RawDataRefData,$E953,0)&gt;0,INDEX(RawDataRefData,$E953,0)),"")),"")</f>
        <v>1.2933395813657267</v>
      </c>
      <c r="AQ953" s="100" t="b">
        <f t="shared" si="351"/>
        <v>0</v>
      </c>
      <c r="AR953" s="100" t="str">
        <f t="array" ref="AR953">IF($AQ953,MEDIAN(IF(G3SelectionMask="x",IF(INDEX(RawDataRefData,$E953,0)&gt;0,INDEX(RawDataRefData,$E953,0)),"")),"")</f>
        <v/>
      </c>
      <c r="AS953" s="100" t="str">
        <f t="array" ref="AS953">IF($AQ953,QUARTILE(IF(G3SelectionMask="x",IF(INDEX(RawDataRefData,$E953,0)&gt;0,INDEX(RawDataRefData,$E953,0)),""),1),"")</f>
        <v/>
      </c>
      <c r="AT953" s="100" t="str">
        <f t="array" ref="AT953">IF($AQ953,QUARTILE(IF(G3SelectionMask="x",IF(INDEX(RawDataRefData,$E953,0)&gt;0,INDEX(RawDataRefData,$E953,0)),""),3),"")</f>
        <v/>
      </c>
      <c r="AU953" s="100" t="str">
        <f t="array" ref="AU953">IF($AQ953,MIN(IF(G3SelectionMask="x",IF(INDEX(RawDataRefData,$E953,0)&gt;0,INDEX(RawDataRefData,$E953,0)),"")),"")</f>
        <v/>
      </c>
      <c r="AV953" s="100" t="str">
        <f t="array" ref="AV953">IF($AQ953,MAX(IF(G3SelectionMask="x",IF(INDEX(RawDataRefData,$E953,0)&gt;0,INDEX(RawDataRefData,$E953,0)),"")),"")</f>
        <v/>
      </c>
      <c r="AW953" s="100" t="str">
        <f t="shared" si="352"/>
        <v/>
      </c>
      <c r="AX953" s="100" t="str">
        <f t="array" ref="AX953">IF($AQ953,STDEVA(IF(G3SelectionMask="x",IF(INDEX(RawDataRefData,$E953,0)&gt;0,INDEX(RawDataRefData,$E953,0)),"")),"")</f>
        <v/>
      </c>
      <c r="AY953" s="101" t="b">
        <f t="shared" si="353"/>
        <v>0</v>
      </c>
      <c r="AZ953" s="101" t="str">
        <f t="array" ref="AZ953">IF($AY953,MEDIAN(IF(G4SelectionMask="x",IF(INDEX(RawDataRefData,$E953,0)&gt;0,INDEX(RawDataRefData,$E953,0)),"")),"")</f>
        <v/>
      </c>
      <c r="BA953" s="101" t="str">
        <f t="array" ref="BA953">IF($AY953,QUARTILE(IF(G4SelectionMask="x",IF(INDEX(RawDataRefData,$E953,0)&gt;0,INDEX(RawDataRefData,$E953,0)),""),1),"")</f>
        <v/>
      </c>
      <c r="BB953" s="101" t="str">
        <f t="array" ref="BB953">IF($AY953,QUARTILE(IF(G4SelectionMask="x",IF(INDEX(RawDataRefData,$E953,0)&gt;0,INDEX(RawDataRefData,$E953,0)),""),3),"")</f>
        <v/>
      </c>
      <c r="BC953" s="101" t="str">
        <f t="array" ref="BC953">IF($AY953,MIN(IF(G4SelectionMask="x",IF(INDEX(RawDataRefData,$E953,0)&gt;0,INDEX(RawDataRefData,$E953,0)),"")),"")</f>
        <v/>
      </c>
      <c r="BD953" s="101" t="str">
        <f t="array" ref="BD953">IF($AY953,MAX(IF(G4SelectionMask="x",IF(INDEX(RawDataRefData,$E953,0)&gt;0,INDEX(RawDataRefData,$E953,0)),"")),"")</f>
        <v/>
      </c>
      <c r="BE953" s="101" t="str">
        <f t="shared" si="354"/>
        <v/>
      </c>
      <c r="BF953" s="101" t="str">
        <f t="array" ref="BF953">IF($AY953,STDEVA(IF(G4SelectionMask="x",IF(INDEX(RawDataRefData,$E953,0)&gt;0,INDEX(RawDataRefData,$E953,0)),"")),"")</f>
        <v/>
      </c>
      <c r="BG953" s="100" t="b">
        <f t="shared" si="355"/>
        <v>0</v>
      </c>
      <c r="BH953" s="100" t="str">
        <f t="array" ref="BH953">IF($BG953,MEDIAN(IF(G5SelectionMask="x",IF(INDEX(RawDataRefData,$E953,0)&gt;0,INDEX(RawDataRefData,$E953,0)),"")),"")</f>
        <v/>
      </c>
      <c r="BI953" s="100" t="str">
        <f t="array" ref="BI953">IF($BG953,QUARTILE(IF(G5SelectionMask="x",IF(INDEX(RawDataRefData,$E953,0)&gt;0,INDEX(RawDataRefData,$E953,0)),""),1),"")</f>
        <v/>
      </c>
      <c r="BJ953" s="100" t="str">
        <f t="array" ref="BJ953">IF($BG953,QUARTILE(IF(G5SelectionMask="x",IF(INDEX(RawDataRefData,$E953,0)&gt;0,INDEX(RawDataRefData,$E953,0)),""),3),"")</f>
        <v/>
      </c>
      <c r="BK953" s="100" t="str">
        <f t="array" ref="BK953">IF($BG953,MIN(IF(G5SelectionMask="x",IF(INDEX(RawDataRefData,$E953,0)&gt;0,INDEX(RawDataRefData,$E953,0)),"")),"")</f>
        <v/>
      </c>
      <c r="BL953" s="100" t="str">
        <f t="array" ref="BL953">IF($BG953,MAX(IF(G5SelectionMask="x",IF(INDEX(RawDataRefData,$E953,0)&gt;0,INDEX(RawDataRefData,$E953,0)),"")),"")</f>
        <v/>
      </c>
      <c r="BM953" s="100" t="str">
        <f t="shared" si="356"/>
        <v/>
      </c>
      <c r="BN953" s="103" t="str">
        <f t="array" ref="BN953">IF($BG953,STDEVA(IF(G5SelectionMask="x",IF(INDEX(RawDataRefData,$E953,0)&gt;0,INDEX(RawDataRefData,$E953,0)),"")),"")</f>
        <v/>
      </c>
      <c r="BO953" s="104"/>
      <c r="BP953" s="105">
        <v>3</v>
      </c>
      <c r="BQ953" s="105">
        <v>1</v>
      </c>
      <c r="BR953" s="105">
        <v>4</v>
      </c>
      <c r="BS953" s="105">
        <v>3</v>
      </c>
      <c r="BT953" s="105">
        <v>1</v>
      </c>
      <c r="BU953" s="105">
        <v>1</v>
      </c>
      <c r="BV953" s="105">
        <v>4</v>
      </c>
      <c r="BW953" s="105">
        <v>3</v>
      </c>
      <c r="BX953" s="105">
        <v>4</v>
      </c>
      <c r="BY953" s="105">
        <v>3</v>
      </c>
      <c r="BZ953" s="105">
        <v>3</v>
      </c>
      <c r="CA953" s="105">
        <v>3</v>
      </c>
      <c r="CB953" s="105">
        <v>1</v>
      </c>
      <c r="CC953" s="105">
        <v>4</v>
      </c>
      <c r="CD953" s="105">
        <v>2</v>
      </c>
    </row>
    <row r="954" spans="1:82" x14ac:dyDescent="0.2">
      <c r="A954" s="33">
        <f t="shared" si="358"/>
        <v>0</v>
      </c>
      <c r="B954" s="218"/>
      <c r="C954" s="215"/>
      <c r="D954" s="224"/>
      <c r="E954" s="72">
        <f t="shared" si="349"/>
        <v>945</v>
      </c>
      <c r="F954" s="9" t="s">
        <v>1197</v>
      </c>
      <c r="H954" s="9" t="s">
        <v>1214</v>
      </c>
      <c r="I954" s="9" t="s">
        <v>342</v>
      </c>
      <c r="J954" s="9" t="s">
        <v>1862</v>
      </c>
      <c r="K954" s="100">
        <f t="shared" si="334"/>
        <v>4</v>
      </c>
      <c r="L954" s="100"/>
      <c r="M954" s="100"/>
      <c r="N954" s="100"/>
      <c r="O954" s="100"/>
      <c r="P954" s="101">
        <f t="shared" si="335"/>
        <v>1</v>
      </c>
      <c r="Q954" s="102">
        <f t="shared" si="336"/>
        <v>2</v>
      </c>
      <c r="R954" s="102">
        <f t="shared" si="337"/>
        <v>4</v>
      </c>
      <c r="S954" s="102">
        <f t="shared" si="338"/>
        <v>1</v>
      </c>
      <c r="T954" s="102">
        <f t="shared" si="339"/>
        <v>4</v>
      </c>
      <c r="U954" s="102">
        <f t="shared" si="340"/>
        <v>3</v>
      </c>
      <c r="V954" s="102">
        <f t="shared" si="341"/>
        <v>2</v>
      </c>
      <c r="W954" s="102">
        <f t="shared" si="342"/>
        <v>1</v>
      </c>
      <c r="X954" s="102">
        <f t="shared" si="343"/>
        <v>1</v>
      </c>
      <c r="Y954" s="102">
        <f t="shared" si="344"/>
        <v>3</v>
      </c>
      <c r="Z954" s="102">
        <f t="shared" si="345"/>
        <v>4</v>
      </c>
      <c r="AA954" s="100" t="b">
        <f t="shared" si="346"/>
        <v>1</v>
      </c>
      <c r="AB954" s="100">
        <f t="array" ref="AB954">IF($AA954,MEDIAN(IF(G1SelectionMask="x",IF(INDEX(RawDataRefData,$E954,0)&gt;0,INDEX(RawDataRefData,$E954,0)),"")),"")</f>
        <v>2</v>
      </c>
      <c r="AC954" s="100">
        <f t="array" ref="AC954">IF($AA954,QUARTILE(IF(G1SelectionMask="x",IF(INDEX(RawDataRefData,$E954,0)&gt;0,INDEX(RawDataRefData,$E954,0)),""),1),"")</f>
        <v>1</v>
      </c>
      <c r="AD954" s="100">
        <f t="array" ref="AD954">IF($AA954,QUARTILE(IF(G1SelectionMask="x",IF(INDEX(RawDataRefData,$E954,0)&gt;0,INDEX(RawDataRefData,$E954,0)),""),3),"")</f>
        <v>3.5</v>
      </c>
      <c r="AE954" s="100">
        <f t="array" ref="AE954">IF($AA954,MIN(IF(G1SelectionMask="x",IF(INDEX(RawDataRefData,$E954,0)&gt;0,INDEX(RawDataRefData,$E954,0)),"")),"")</f>
        <v>1</v>
      </c>
      <c r="AF954" s="100">
        <f t="array" ref="AF954">IF($AA954,MAX(IF(G1SelectionMask="x",IF(INDEX(RawDataRefData,$E954,0)&gt;0,INDEX(RawDataRefData,$E954,0)),"")),"")</f>
        <v>4</v>
      </c>
      <c r="AG954" s="100">
        <f t="shared" si="347"/>
        <v>2.3636363636363638</v>
      </c>
      <c r="AH954" s="100">
        <f t="array" ref="AH954">IF($AA954,STDEVA(IF(G1SelectionMask="x",IF(INDEX(RawDataRefData,$E954,0)&gt;0,INDEX(RawDataRefData,$E954,0)),"")),"")</f>
        <v>1.2862913567871996</v>
      </c>
      <c r="AI954" s="101" t="b">
        <f t="shared" si="348"/>
        <v>1</v>
      </c>
      <c r="AJ954" s="101">
        <f t="array" ref="AJ954">IF($AI954,MEDIAN(IF(G2SelectionMask="x",IF(INDEX(RawDataRefData,$E954,0)&gt;0,INDEX(RawDataRefData,$E954,0)),"")),"")</f>
        <v>3</v>
      </c>
      <c r="AK954" s="101">
        <f t="array" ref="AK954">IF($AI954,QUARTILE(IF(G2SelectionMask="x",IF(INDEX(RawDataRefData,$E954,0)&gt;0,INDEX(RawDataRefData,$E954,0)),""),1),"")</f>
        <v>1.5</v>
      </c>
      <c r="AL954" s="101">
        <f t="array" ref="AL954">IF($AI954,QUARTILE(IF(G2SelectionMask="x",IF(INDEX(RawDataRefData,$E954,0)&gt;0,INDEX(RawDataRefData,$E954,0)),""),3),"")</f>
        <v>3.5</v>
      </c>
      <c r="AM954" s="101">
        <f t="array" ref="AM954">IF($AI954,MIN(IF(G2SelectionMask="x",IF(INDEX(RawDataRefData,$E954,0)&gt;0,INDEX(RawDataRefData,$E954,0)),"")),"")</f>
        <v>1</v>
      </c>
      <c r="AN954" s="101">
        <f t="array" ref="AN954">IF($AI954,MAX(IF(G2SelectionMask="x",IF(INDEX(RawDataRefData,$E954,0)&gt;0,INDEX(RawDataRefData,$E954,0)),"")),"")</f>
        <v>4</v>
      </c>
      <c r="AO954" s="101">
        <f t="shared" si="350"/>
        <v>2.5454545454545454</v>
      </c>
      <c r="AP954" s="101">
        <f t="array" ref="AP954">IF($AI954,STDEVA(IF(G2SelectionMask="x",IF(INDEX(RawDataRefData,$E954,0)&gt;0,INDEX(RawDataRefData,$E954,0)),"")),"")</f>
        <v>1.213559752433836</v>
      </c>
      <c r="AQ954" s="100" t="b">
        <f t="shared" si="351"/>
        <v>0</v>
      </c>
      <c r="AR954" s="100" t="str">
        <f t="array" ref="AR954">IF($AQ954,MEDIAN(IF(G3SelectionMask="x",IF(INDEX(RawDataRefData,$E954,0)&gt;0,INDEX(RawDataRefData,$E954,0)),"")),"")</f>
        <v/>
      </c>
      <c r="AS954" s="100" t="str">
        <f t="array" ref="AS954">IF($AQ954,QUARTILE(IF(G3SelectionMask="x",IF(INDEX(RawDataRefData,$E954,0)&gt;0,INDEX(RawDataRefData,$E954,0)),""),1),"")</f>
        <v/>
      </c>
      <c r="AT954" s="100" t="str">
        <f t="array" ref="AT954">IF($AQ954,QUARTILE(IF(G3SelectionMask="x",IF(INDEX(RawDataRefData,$E954,0)&gt;0,INDEX(RawDataRefData,$E954,0)),""),3),"")</f>
        <v/>
      </c>
      <c r="AU954" s="100" t="str">
        <f t="array" ref="AU954">IF($AQ954,MIN(IF(G3SelectionMask="x",IF(INDEX(RawDataRefData,$E954,0)&gt;0,INDEX(RawDataRefData,$E954,0)),"")),"")</f>
        <v/>
      </c>
      <c r="AV954" s="100" t="str">
        <f t="array" ref="AV954">IF($AQ954,MAX(IF(G3SelectionMask="x",IF(INDEX(RawDataRefData,$E954,0)&gt;0,INDEX(RawDataRefData,$E954,0)),"")),"")</f>
        <v/>
      </c>
      <c r="AW954" s="100" t="str">
        <f t="shared" si="352"/>
        <v/>
      </c>
      <c r="AX954" s="100" t="str">
        <f t="array" ref="AX954">IF($AQ954,STDEVA(IF(G3SelectionMask="x",IF(INDEX(RawDataRefData,$E954,0)&gt;0,INDEX(RawDataRefData,$E954,0)),"")),"")</f>
        <v/>
      </c>
      <c r="AY954" s="101" t="b">
        <f t="shared" si="353"/>
        <v>0</v>
      </c>
      <c r="AZ954" s="101" t="str">
        <f t="array" ref="AZ954">IF($AY954,MEDIAN(IF(G4SelectionMask="x",IF(INDEX(RawDataRefData,$E954,0)&gt;0,INDEX(RawDataRefData,$E954,0)),"")),"")</f>
        <v/>
      </c>
      <c r="BA954" s="101" t="str">
        <f t="array" ref="BA954">IF($AY954,QUARTILE(IF(G4SelectionMask="x",IF(INDEX(RawDataRefData,$E954,0)&gt;0,INDEX(RawDataRefData,$E954,0)),""),1),"")</f>
        <v/>
      </c>
      <c r="BB954" s="101" t="str">
        <f t="array" ref="BB954">IF($AY954,QUARTILE(IF(G4SelectionMask="x",IF(INDEX(RawDataRefData,$E954,0)&gt;0,INDEX(RawDataRefData,$E954,0)),""),3),"")</f>
        <v/>
      </c>
      <c r="BC954" s="101" t="str">
        <f t="array" ref="BC954">IF($AY954,MIN(IF(G4SelectionMask="x",IF(INDEX(RawDataRefData,$E954,0)&gt;0,INDEX(RawDataRefData,$E954,0)),"")),"")</f>
        <v/>
      </c>
      <c r="BD954" s="101" t="str">
        <f t="array" ref="BD954">IF($AY954,MAX(IF(G4SelectionMask="x",IF(INDEX(RawDataRefData,$E954,0)&gt;0,INDEX(RawDataRefData,$E954,0)),"")),"")</f>
        <v/>
      </c>
      <c r="BE954" s="101" t="str">
        <f t="shared" si="354"/>
        <v/>
      </c>
      <c r="BF954" s="101" t="str">
        <f t="array" ref="BF954">IF($AY954,STDEVA(IF(G4SelectionMask="x",IF(INDEX(RawDataRefData,$E954,0)&gt;0,INDEX(RawDataRefData,$E954,0)),"")),"")</f>
        <v/>
      </c>
      <c r="BG954" s="100" t="b">
        <f t="shared" si="355"/>
        <v>0</v>
      </c>
      <c r="BH954" s="100" t="str">
        <f t="array" ref="BH954">IF($BG954,MEDIAN(IF(G5SelectionMask="x",IF(INDEX(RawDataRefData,$E954,0)&gt;0,INDEX(RawDataRefData,$E954,0)),"")),"")</f>
        <v/>
      </c>
      <c r="BI954" s="100" t="str">
        <f t="array" ref="BI954">IF($BG954,QUARTILE(IF(G5SelectionMask="x",IF(INDEX(RawDataRefData,$E954,0)&gt;0,INDEX(RawDataRefData,$E954,0)),""),1),"")</f>
        <v/>
      </c>
      <c r="BJ954" s="100" t="str">
        <f t="array" ref="BJ954">IF($BG954,QUARTILE(IF(G5SelectionMask="x",IF(INDEX(RawDataRefData,$E954,0)&gt;0,INDEX(RawDataRefData,$E954,0)),""),3),"")</f>
        <v/>
      </c>
      <c r="BK954" s="100" t="str">
        <f t="array" ref="BK954">IF($BG954,MIN(IF(G5SelectionMask="x",IF(INDEX(RawDataRefData,$E954,0)&gt;0,INDEX(RawDataRefData,$E954,0)),"")),"")</f>
        <v/>
      </c>
      <c r="BL954" s="100" t="str">
        <f t="array" ref="BL954">IF($BG954,MAX(IF(G5SelectionMask="x",IF(INDEX(RawDataRefData,$E954,0)&gt;0,INDEX(RawDataRefData,$E954,0)),"")),"")</f>
        <v/>
      </c>
      <c r="BM954" s="100" t="str">
        <f t="shared" si="356"/>
        <v/>
      </c>
      <c r="BN954" s="103" t="str">
        <f t="array" ref="BN954">IF($BG954,STDEVA(IF(G5SelectionMask="x",IF(INDEX(RawDataRefData,$E954,0)&gt;0,INDEX(RawDataRefData,$E954,0)),"")),"")</f>
        <v/>
      </c>
      <c r="BO954" s="104"/>
      <c r="BP954" s="105">
        <v>4</v>
      </c>
      <c r="BQ954" s="105">
        <v>1</v>
      </c>
      <c r="BR954" s="105">
        <v>2</v>
      </c>
      <c r="BS954" s="105">
        <v>4</v>
      </c>
      <c r="BT954" s="105">
        <v>1</v>
      </c>
      <c r="BU954" s="105">
        <v>4</v>
      </c>
      <c r="BV954" s="105">
        <v>3</v>
      </c>
      <c r="BW954" s="105">
        <v>2</v>
      </c>
      <c r="BX954" s="105">
        <v>1</v>
      </c>
      <c r="BY954" s="105">
        <v>1</v>
      </c>
      <c r="BZ954" s="105">
        <v>3</v>
      </c>
      <c r="CA954" s="105">
        <v>4</v>
      </c>
      <c r="CB954" s="105">
        <v>4</v>
      </c>
      <c r="CC954" s="105">
        <v>3</v>
      </c>
      <c r="CD954" s="105">
        <v>3</v>
      </c>
    </row>
    <row r="955" spans="1:82" x14ac:dyDescent="0.2">
      <c r="A955" s="33">
        <f t="shared" si="358"/>
        <v>0</v>
      </c>
      <c r="B955" s="218"/>
      <c r="C955" s="215"/>
      <c r="D955" s="224"/>
      <c r="E955" s="72">
        <f t="shared" si="349"/>
        <v>946</v>
      </c>
      <c r="F955" s="9" t="s">
        <v>1198</v>
      </c>
      <c r="H955" s="9" t="s">
        <v>1214</v>
      </c>
      <c r="I955" s="9" t="s">
        <v>342</v>
      </c>
      <c r="J955" s="9" t="s">
        <v>1862</v>
      </c>
      <c r="K955" s="100">
        <f t="shared" si="334"/>
        <v>3</v>
      </c>
      <c r="L955" s="100"/>
      <c r="M955" s="100"/>
      <c r="N955" s="100"/>
      <c r="O955" s="100"/>
      <c r="P955" s="101">
        <f t="shared" si="335"/>
        <v>2</v>
      </c>
      <c r="Q955" s="102">
        <f t="shared" si="336"/>
        <v>4</v>
      </c>
      <c r="R955" s="102">
        <f t="shared" si="337"/>
        <v>2</v>
      </c>
      <c r="S955" s="102">
        <f t="shared" si="338"/>
        <v>3</v>
      </c>
      <c r="T955" s="102">
        <f t="shared" si="339"/>
        <v>3</v>
      </c>
      <c r="U955" s="102">
        <f t="shared" si="340"/>
        <v>4</v>
      </c>
      <c r="V955" s="102">
        <f t="shared" si="341"/>
        <v>2</v>
      </c>
      <c r="W955" s="102">
        <f t="shared" si="342"/>
        <v>1</v>
      </c>
      <c r="X955" s="102">
        <f t="shared" si="343"/>
        <v>4</v>
      </c>
      <c r="Y955" s="102">
        <f t="shared" si="344"/>
        <v>4</v>
      </c>
      <c r="Z955" s="102">
        <f t="shared" si="345"/>
        <v>3</v>
      </c>
      <c r="AA955" s="100" t="b">
        <f t="shared" si="346"/>
        <v>1</v>
      </c>
      <c r="AB955" s="100">
        <f t="array" ref="AB955">IF($AA955,MEDIAN(IF(G1SelectionMask="x",IF(INDEX(RawDataRefData,$E955,0)&gt;0,INDEX(RawDataRefData,$E955,0)),"")),"")</f>
        <v>3</v>
      </c>
      <c r="AC955" s="100">
        <f t="array" ref="AC955">IF($AA955,QUARTILE(IF(G1SelectionMask="x",IF(INDEX(RawDataRefData,$E955,0)&gt;0,INDEX(RawDataRefData,$E955,0)),""),1),"")</f>
        <v>2</v>
      </c>
      <c r="AD955" s="100">
        <f t="array" ref="AD955">IF($AA955,QUARTILE(IF(G1SelectionMask="x",IF(INDEX(RawDataRefData,$E955,0)&gt;0,INDEX(RawDataRefData,$E955,0)),""),3),"")</f>
        <v>4</v>
      </c>
      <c r="AE955" s="100">
        <f t="array" ref="AE955">IF($AA955,MIN(IF(G1SelectionMask="x",IF(INDEX(RawDataRefData,$E955,0)&gt;0,INDEX(RawDataRefData,$E955,0)),"")),"")</f>
        <v>1</v>
      </c>
      <c r="AF955" s="100">
        <f t="array" ref="AF955">IF($AA955,MAX(IF(G1SelectionMask="x",IF(INDEX(RawDataRefData,$E955,0)&gt;0,INDEX(RawDataRefData,$E955,0)),"")),"")</f>
        <v>4</v>
      </c>
      <c r="AG955" s="100">
        <f t="shared" si="347"/>
        <v>2.9090909090909092</v>
      </c>
      <c r="AH955" s="100">
        <f t="array" ref="AH955">IF($AA955,STDEVA(IF(G1SelectionMask="x",IF(INDEX(RawDataRefData,$E955,0)&gt;0,INDEX(RawDataRefData,$E955,0)),"")),"")</f>
        <v>1.0444659357341868</v>
      </c>
      <c r="AI955" s="101" t="b">
        <f t="shared" si="348"/>
        <v>1</v>
      </c>
      <c r="AJ955" s="101">
        <f t="array" ref="AJ955">IF($AI955,MEDIAN(IF(G2SelectionMask="x",IF(INDEX(RawDataRefData,$E955,0)&gt;0,INDEX(RawDataRefData,$E955,0)),"")),"")</f>
        <v>3</v>
      </c>
      <c r="AK955" s="101">
        <f t="array" ref="AK955">IF($AI955,QUARTILE(IF(G2SelectionMask="x",IF(INDEX(RawDataRefData,$E955,0)&gt;0,INDEX(RawDataRefData,$E955,0)),""),1),"")</f>
        <v>2</v>
      </c>
      <c r="AL955" s="101">
        <f t="array" ref="AL955">IF($AI955,QUARTILE(IF(G2SelectionMask="x",IF(INDEX(RawDataRefData,$E955,0)&gt;0,INDEX(RawDataRefData,$E955,0)),""),3),"")</f>
        <v>4</v>
      </c>
      <c r="AM955" s="101">
        <f t="array" ref="AM955">IF($AI955,MIN(IF(G2SelectionMask="x",IF(INDEX(RawDataRefData,$E955,0)&gt;0,INDEX(RawDataRefData,$E955,0)),"")),"")</f>
        <v>1</v>
      </c>
      <c r="AN955" s="101">
        <f t="array" ref="AN955">IF($AI955,MAX(IF(G2SelectionMask="x",IF(INDEX(RawDataRefData,$E955,0)&gt;0,INDEX(RawDataRefData,$E955,0)),"")),"")</f>
        <v>4</v>
      </c>
      <c r="AO955" s="101">
        <f t="shared" si="350"/>
        <v>2.8181818181818183</v>
      </c>
      <c r="AP955" s="101">
        <f t="array" ref="AP955">IF($AI955,STDEVA(IF(G2SelectionMask="x",IF(INDEX(RawDataRefData,$E955,0)&gt;0,INDEX(RawDataRefData,$E955,0)),"")),"")</f>
        <v>1.1677484162422846</v>
      </c>
      <c r="AQ955" s="100" t="b">
        <f t="shared" si="351"/>
        <v>0</v>
      </c>
      <c r="AR955" s="100" t="str">
        <f t="array" ref="AR955">IF($AQ955,MEDIAN(IF(G3SelectionMask="x",IF(INDEX(RawDataRefData,$E955,0)&gt;0,INDEX(RawDataRefData,$E955,0)),"")),"")</f>
        <v/>
      </c>
      <c r="AS955" s="100" t="str">
        <f t="array" ref="AS955">IF($AQ955,QUARTILE(IF(G3SelectionMask="x",IF(INDEX(RawDataRefData,$E955,0)&gt;0,INDEX(RawDataRefData,$E955,0)),""),1),"")</f>
        <v/>
      </c>
      <c r="AT955" s="100" t="str">
        <f t="array" ref="AT955">IF($AQ955,QUARTILE(IF(G3SelectionMask="x",IF(INDEX(RawDataRefData,$E955,0)&gt;0,INDEX(RawDataRefData,$E955,0)),""),3),"")</f>
        <v/>
      </c>
      <c r="AU955" s="100" t="str">
        <f t="array" ref="AU955">IF($AQ955,MIN(IF(G3SelectionMask="x",IF(INDEX(RawDataRefData,$E955,0)&gt;0,INDEX(RawDataRefData,$E955,0)),"")),"")</f>
        <v/>
      </c>
      <c r="AV955" s="100" t="str">
        <f t="array" ref="AV955">IF($AQ955,MAX(IF(G3SelectionMask="x",IF(INDEX(RawDataRefData,$E955,0)&gt;0,INDEX(RawDataRefData,$E955,0)),"")),"")</f>
        <v/>
      </c>
      <c r="AW955" s="100" t="str">
        <f t="shared" si="352"/>
        <v/>
      </c>
      <c r="AX955" s="100" t="str">
        <f t="array" ref="AX955">IF($AQ955,STDEVA(IF(G3SelectionMask="x",IF(INDEX(RawDataRefData,$E955,0)&gt;0,INDEX(RawDataRefData,$E955,0)),"")),"")</f>
        <v/>
      </c>
      <c r="AY955" s="101" t="b">
        <f t="shared" si="353"/>
        <v>0</v>
      </c>
      <c r="AZ955" s="101" t="str">
        <f t="array" ref="AZ955">IF($AY955,MEDIAN(IF(G4SelectionMask="x",IF(INDEX(RawDataRefData,$E955,0)&gt;0,INDEX(RawDataRefData,$E955,0)),"")),"")</f>
        <v/>
      </c>
      <c r="BA955" s="101" t="str">
        <f t="array" ref="BA955">IF($AY955,QUARTILE(IF(G4SelectionMask="x",IF(INDEX(RawDataRefData,$E955,0)&gt;0,INDEX(RawDataRefData,$E955,0)),""),1),"")</f>
        <v/>
      </c>
      <c r="BB955" s="101" t="str">
        <f t="array" ref="BB955">IF($AY955,QUARTILE(IF(G4SelectionMask="x",IF(INDEX(RawDataRefData,$E955,0)&gt;0,INDEX(RawDataRefData,$E955,0)),""),3),"")</f>
        <v/>
      </c>
      <c r="BC955" s="101" t="str">
        <f t="array" ref="BC955">IF($AY955,MIN(IF(G4SelectionMask="x",IF(INDEX(RawDataRefData,$E955,0)&gt;0,INDEX(RawDataRefData,$E955,0)),"")),"")</f>
        <v/>
      </c>
      <c r="BD955" s="101" t="str">
        <f t="array" ref="BD955">IF($AY955,MAX(IF(G4SelectionMask="x",IF(INDEX(RawDataRefData,$E955,0)&gt;0,INDEX(RawDataRefData,$E955,0)),"")),"")</f>
        <v/>
      </c>
      <c r="BE955" s="101" t="str">
        <f t="shared" si="354"/>
        <v/>
      </c>
      <c r="BF955" s="101" t="str">
        <f t="array" ref="BF955">IF($AY955,STDEVA(IF(G4SelectionMask="x",IF(INDEX(RawDataRefData,$E955,0)&gt;0,INDEX(RawDataRefData,$E955,0)),"")),"")</f>
        <v/>
      </c>
      <c r="BG955" s="100" t="b">
        <f t="shared" si="355"/>
        <v>0</v>
      </c>
      <c r="BH955" s="100" t="str">
        <f t="array" ref="BH955">IF($BG955,MEDIAN(IF(G5SelectionMask="x",IF(INDEX(RawDataRefData,$E955,0)&gt;0,INDEX(RawDataRefData,$E955,0)),"")),"")</f>
        <v/>
      </c>
      <c r="BI955" s="100" t="str">
        <f t="array" ref="BI955">IF($BG955,QUARTILE(IF(G5SelectionMask="x",IF(INDEX(RawDataRefData,$E955,0)&gt;0,INDEX(RawDataRefData,$E955,0)),""),1),"")</f>
        <v/>
      </c>
      <c r="BJ955" s="100" t="str">
        <f t="array" ref="BJ955">IF($BG955,QUARTILE(IF(G5SelectionMask="x",IF(INDEX(RawDataRefData,$E955,0)&gt;0,INDEX(RawDataRefData,$E955,0)),""),3),"")</f>
        <v/>
      </c>
      <c r="BK955" s="100" t="str">
        <f t="array" ref="BK955">IF($BG955,MIN(IF(G5SelectionMask="x",IF(INDEX(RawDataRefData,$E955,0)&gt;0,INDEX(RawDataRefData,$E955,0)),"")),"")</f>
        <v/>
      </c>
      <c r="BL955" s="100" t="str">
        <f t="array" ref="BL955">IF($BG955,MAX(IF(G5SelectionMask="x",IF(INDEX(RawDataRefData,$E955,0)&gt;0,INDEX(RawDataRefData,$E955,0)),"")),"")</f>
        <v/>
      </c>
      <c r="BM955" s="100" t="str">
        <f t="shared" si="356"/>
        <v/>
      </c>
      <c r="BN955" s="103" t="str">
        <f t="array" ref="BN955">IF($BG955,STDEVA(IF(G5SelectionMask="x",IF(INDEX(RawDataRefData,$E955,0)&gt;0,INDEX(RawDataRefData,$E955,0)),"")),"")</f>
        <v/>
      </c>
      <c r="BO955" s="104"/>
      <c r="BP955" s="105">
        <v>3</v>
      </c>
      <c r="BQ955" s="105">
        <v>2</v>
      </c>
      <c r="BR955" s="105">
        <v>4</v>
      </c>
      <c r="BS955" s="105">
        <v>2</v>
      </c>
      <c r="BT955" s="105">
        <v>3</v>
      </c>
      <c r="BU955" s="105">
        <v>3</v>
      </c>
      <c r="BV955" s="105">
        <v>4</v>
      </c>
      <c r="BW955" s="105">
        <v>2</v>
      </c>
      <c r="BX955" s="105">
        <v>1</v>
      </c>
      <c r="BY955" s="105">
        <v>4</v>
      </c>
      <c r="BZ955" s="105">
        <v>4</v>
      </c>
      <c r="CA955" s="105">
        <v>3</v>
      </c>
      <c r="CB955" s="105">
        <v>1</v>
      </c>
      <c r="CC955" s="105">
        <v>4</v>
      </c>
      <c r="CD955" s="105">
        <v>4</v>
      </c>
    </row>
    <row r="956" spans="1:82" x14ac:dyDescent="0.2">
      <c r="A956" s="33">
        <f t="shared" si="358"/>
        <v>0</v>
      </c>
      <c r="B956" s="218"/>
      <c r="C956" s="215"/>
      <c r="D956" s="224"/>
      <c r="E956" s="72">
        <f t="shared" si="349"/>
        <v>947</v>
      </c>
      <c r="F956" s="9" t="s">
        <v>1199</v>
      </c>
      <c r="H956" s="9" t="s">
        <v>1214</v>
      </c>
      <c r="I956" s="9" t="s">
        <v>342</v>
      </c>
      <c r="J956" s="9" t="s">
        <v>1862</v>
      </c>
      <c r="K956" s="100">
        <f t="shared" si="334"/>
        <v>3</v>
      </c>
      <c r="L956" s="100"/>
      <c r="M956" s="100"/>
      <c r="N956" s="100"/>
      <c r="O956" s="100"/>
      <c r="P956" s="101">
        <f t="shared" si="335"/>
        <v>4</v>
      </c>
      <c r="Q956" s="102">
        <f t="shared" si="336"/>
        <v>2</v>
      </c>
      <c r="R956" s="102">
        <f t="shared" si="337"/>
        <v>3</v>
      </c>
      <c r="S956" s="102">
        <f t="shared" si="338"/>
        <v>3</v>
      </c>
      <c r="T956" s="102">
        <f t="shared" si="339"/>
        <v>3</v>
      </c>
      <c r="U956" s="102">
        <f t="shared" si="340"/>
        <v>2</v>
      </c>
      <c r="V956" s="102">
        <f t="shared" si="341"/>
        <v>4</v>
      </c>
      <c r="W956" s="102">
        <f t="shared" si="342"/>
        <v>4</v>
      </c>
      <c r="X956" s="102">
        <f t="shared" si="343"/>
        <v>3</v>
      </c>
      <c r="Y956" s="102">
        <f t="shared" si="344"/>
        <v>3</v>
      </c>
      <c r="Z956" s="102">
        <f t="shared" si="345"/>
        <v>1</v>
      </c>
      <c r="AA956" s="100" t="b">
        <f t="shared" si="346"/>
        <v>1</v>
      </c>
      <c r="AB956" s="100">
        <f t="array" ref="AB956">IF($AA956,MEDIAN(IF(G1SelectionMask="x",IF(INDEX(RawDataRefData,$E956,0)&gt;0,INDEX(RawDataRefData,$E956,0)),"")),"")</f>
        <v>3</v>
      </c>
      <c r="AC956" s="100">
        <f t="array" ref="AC956">IF($AA956,QUARTILE(IF(G1SelectionMask="x",IF(INDEX(RawDataRefData,$E956,0)&gt;0,INDEX(RawDataRefData,$E956,0)),""),1),"")</f>
        <v>2.5</v>
      </c>
      <c r="AD956" s="100">
        <f t="array" ref="AD956">IF($AA956,QUARTILE(IF(G1SelectionMask="x",IF(INDEX(RawDataRefData,$E956,0)&gt;0,INDEX(RawDataRefData,$E956,0)),""),3),"")</f>
        <v>3.5</v>
      </c>
      <c r="AE956" s="100">
        <f t="array" ref="AE956">IF($AA956,MIN(IF(G1SelectionMask="x",IF(INDEX(RawDataRefData,$E956,0)&gt;0,INDEX(RawDataRefData,$E956,0)),"")),"")</f>
        <v>1</v>
      </c>
      <c r="AF956" s="100">
        <f t="array" ref="AF956">IF($AA956,MAX(IF(G1SelectionMask="x",IF(INDEX(RawDataRefData,$E956,0)&gt;0,INDEX(RawDataRefData,$E956,0)),"")),"")</f>
        <v>4</v>
      </c>
      <c r="AG956" s="100">
        <f t="shared" si="347"/>
        <v>2.9090909090909092</v>
      </c>
      <c r="AH956" s="100">
        <f t="array" ref="AH956">IF($AA956,STDEVA(IF(G1SelectionMask="x",IF(INDEX(RawDataRefData,$E956,0)&gt;0,INDEX(RawDataRefData,$E956,0)),"")),"")</f>
        <v>0.94387980744853883</v>
      </c>
      <c r="AI956" s="101" t="b">
        <f t="shared" si="348"/>
        <v>1</v>
      </c>
      <c r="AJ956" s="101">
        <f t="array" ref="AJ956">IF($AI956,MEDIAN(IF(G2SelectionMask="x",IF(INDEX(RawDataRefData,$E956,0)&gt;0,INDEX(RawDataRefData,$E956,0)),"")),"")</f>
        <v>3</v>
      </c>
      <c r="AK956" s="101">
        <f t="array" ref="AK956">IF($AI956,QUARTILE(IF(G2SelectionMask="x",IF(INDEX(RawDataRefData,$E956,0)&gt;0,INDEX(RawDataRefData,$E956,0)),""),1),"")</f>
        <v>2</v>
      </c>
      <c r="AL956" s="101">
        <f t="array" ref="AL956">IF($AI956,QUARTILE(IF(G2SelectionMask="x",IF(INDEX(RawDataRefData,$E956,0)&gt;0,INDEX(RawDataRefData,$E956,0)),""),3),"")</f>
        <v>4</v>
      </c>
      <c r="AM956" s="101">
        <f t="array" ref="AM956">IF($AI956,MIN(IF(G2SelectionMask="x",IF(INDEX(RawDataRefData,$E956,0)&gt;0,INDEX(RawDataRefData,$E956,0)),"")),"")</f>
        <v>1</v>
      </c>
      <c r="AN956" s="101">
        <f t="array" ref="AN956">IF($AI956,MAX(IF(G2SelectionMask="x",IF(INDEX(RawDataRefData,$E956,0)&gt;0,INDEX(RawDataRefData,$E956,0)),"")),"")</f>
        <v>4</v>
      </c>
      <c r="AO956" s="101">
        <f t="shared" si="350"/>
        <v>2.8181818181818183</v>
      </c>
      <c r="AP956" s="101">
        <f t="array" ref="AP956">IF($AI956,STDEVA(IF(G2SelectionMask="x",IF(INDEX(RawDataRefData,$E956,0)&gt;0,INDEX(RawDataRefData,$E956,0)),"")),"")</f>
        <v>1.1677484162422846</v>
      </c>
      <c r="AQ956" s="100" t="b">
        <f t="shared" si="351"/>
        <v>0</v>
      </c>
      <c r="AR956" s="100" t="str">
        <f t="array" ref="AR956">IF($AQ956,MEDIAN(IF(G3SelectionMask="x",IF(INDEX(RawDataRefData,$E956,0)&gt;0,INDEX(RawDataRefData,$E956,0)),"")),"")</f>
        <v/>
      </c>
      <c r="AS956" s="100" t="str">
        <f t="array" ref="AS956">IF($AQ956,QUARTILE(IF(G3SelectionMask="x",IF(INDEX(RawDataRefData,$E956,0)&gt;0,INDEX(RawDataRefData,$E956,0)),""),1),"")</f>
        <v/>
      </c>
      <c r="AT956" s="100" t="str">
        <f t="array" ref="AT956">IF($AQ956,QUARTILE(IF(G3SelectionMask="x",IF(INDEX(RawDataRefData,$E956,0)&gt;0,INDEX(RawDataRefData,$E956,0)),""),3),"")</f>
        <v/>
      </c>
      <c r="AU956" s="100" t="str">
        <f t="array" ref="AU956">IF($AQ956,MIN(IF(G3SelectionMask="x",IF(INDEX(RawDataRefData,$E956,0)&gt;0,INDEX(RawDataRefData,$E956,0)),"")),"")</f>
        <v/>
      </c>
      <c r="AV956" s="100" t="str">
        <f t="array" ref="AV956">IF($AQ956,MAX(IF(G3SelectionMask="x",IF(INDEX(RawDataRefData,$E956,0)&gt;0,INDEX(RawDataRefData,$E956,0)),"")),"")</f>
        <v/>
      </c>
      <c r="AW956" s="100" t="str">
        <f t="shared" si="352"/>
        <v/>
      </c>
      <c r="AX956" s="100" t="str">
        <f t="array" ref="AX956">IF($AQ956,STDEVA(IF(G3SelectionMask="x",IF(INDEX(RawDataRefData,$E956,0)&gt;0,INDEX(RawDataRefData,$E956,0)),"")),"")</f>
        <v/>
      </c>
      <c r="AY956" s="101" t="b">
        <f t="shared" si="353"/>
        <v>0</v>
      </c>
      <c r="AZ956" s="101" t="str">
        <f t="array" ref="AZ956">IF($AY956,MEDIAN(IF(G4SelectionMask="x",IF(INDEX(RawDataRefData,$E956,0)&gt;0,INDEX(RawDataRefData,$E956,0)),"")),"")</f>
        <v/>
      </c>
      <c r="BA956" s="101" t="str">
        <f t="array" ref="BA956">IF($AY956,QUARTILE(IF(G4SelectionMask="x",IF(INDEX(RawDataRefData,$E956,0)&gt;0,INDEX(RawDataRefData,$E956,0)),""),1),"")</f>
        <v/>
      </c>
      <c r="BB956" s="101" t="str">
        <f t="array" ref="BB956">IF($AY956,QUARTILE(IF(G4SelectionMask="x",IF(INDEX(RawDataRefData,$E956,0)&gt;0,INDEX(RawDataRefData,$E956,0)),""),3),"")</f>
        <v/>
      </c>
      <c r="BC956" s="101" t="str">
        <f t="array" ref="BC956">IF($AY956,MIN(IF(G4SelectionMask="x",IF(INDEX(RawDataRefData,$E956,0)&gt;0,INDEX(RawDataRefData,$E956,0)),"")),"")</f>
        <v/>
      </c>
      <c r="BD956" s="101" t="str">
        <f t="array" ref="BD956">IF($AY956,MAX(IF(G4SelectionMask="x",IF(INDEX(RawDataRefData,$E956,0)&gt;0,INDEX(RawDataRefData,$E956,0)),"")),"")</f>
        <v/>
      </c>
      <c r="BE956" s="101" t="str">
        <f t="shared" si="354"/>
        <v/>
      </c>
      <c r="BF956" s="101" t="str">
        <f t="array" ref="BF956">IF($AY956,STDEVA(IF(G4SelectionMask="x",IF(INDEX(RawDataRefData,$E956,0)&gt;0,INDEX(RawDataRefData,$E956,0)),"")),"")</f>
        <v/>
      </c>
      <c r="BG956" s="100" t="b">
        <f t="shared" si="355"/>
        <v>0</v>
      </c>
      <c r="BH956" s="100" t="str">
        <f t="array" ref="BH956">IF($BG956,MEDIAN(IF(G5SelectionMask="x",IF(INDEX(RawDataRefData,$E956,0)&gt;0,INDEX(RawDataRefData,$E956,0)),"")),"")</f>
        <v/>
      </c>
      <c r="BI956" s="100" t="str">
        <f t="array" ref="BI956">IF($BG956,QUARTILE(IF(G5SelectionMask="x",IF(INDEX(RawDataRefData,$E956,0)&gt;0,INDEX(RawDataRefData,$E956,0)),""),1),"")</f>
        <v/>
      </c>
      <c r="BJ956" s="100" t="str">
        <f t="array" ref="BJ956">IF($BG956,QUARTILE(IF(G5SelectionMask="x",IF(INDEX(RawDataRefData,$E956,0)&gt;0,INDEX(RawDataRefData,$E956,0)),""),3),"")</f>
        <v/>
      </c>
      <c r="BK956" s="100" t="str">
        <f t="array" ref="BK956">IF($BG956,MIN(IF(G5SelectionMask="x",IF(INDEX(RawDataRefData,$E956,0)&gt;0,INDEX(RawDataRefData,$E956,0)),"")),"")</f>
        <v/>
      </c>
      <c r="BL956" s="100" t="str">
        <f t="array" ref="BL956">IF($BG956,MAX(IF(G5SelectionMask="x",IF(INDEX(RawDataRefData,$E956,0)&gt;0,INDEX(RawDataRefData,$E956,0)),"")),"")</f>
        <v/>
      </c>
      <c r="BM956" s="100" t="str">
        <f t="shared" si="356"/>
        <v/>
      </c>
      <c r="BN956" s="103" t="str">
        <f t="array" ref="BN956">IF($BG956,STDEVA(IF(G5SelectionMask="x",IF(INDEX(RawDataRefData,$E956,0)&gt;0,INDEX(RawDataRefData,$E956,0)),"")),"")</f>
        <v/>
      </c>
      <c r="BO956" s="104"/>
      <c r="BP956" s="105">
        <v>3</v>
      </c>
      <c r="BQ956" s="105">
        <v>4</v>
      </c>
      <c r="BR956" s="105">
        <v>2</v>
      </c>
      <c r="BS956" s="105">
        <v>3</v>
      </c>
      <c r="BT956" s="105">
        <v>3</v>
      </c>
      <c r="BU956" s="105">
        <v>3</v>
      </c>
      <c r="BV956" s="105">
        <v>2</v>
      </c>
      <c r="BW956" s="105">
        <v>4</v>
      </c>
      <c r="BX956" s="105">
        <v>4</v>
      </c>
      <c r="BY956" s="105">
        <v>3</v>
      </c>
      <c r="BZ956" s="105">
        <v>3</v>
      </c>
      <c r="CA956" s="105">
        <v>1</v>
      </c>
      <c r="CB956" s="105">
        <v>1</v>
      </c>
      <c r="CC956" s="105">
        <v>4</v>
      </c>
      <c r="CD956" s="105">
        <v>2</v>
      </c>
    </row>
    <row r="957" spans="1:82" x14ac:dyDescent="0.2">
      <c r="A957" s="33">
        <f t="shared" si="358"/>
        <v>0</v>
      </c>
      <c r="B957" s="218"/>
      <c r="C957" s="215"/>
      <c r="D957" s="224"/>
      <c r="E957" s="72">
        <f t="shared" si="349"/>
        <v>948</v>
      </c>
      <c r="F957" s="9" t="s">
        <v>1200</v>
      </c>
      <c r="H957" s="9" t="s">
        <v>1213</v>
      </c>
      <c r="I957" s="9" t="s">
        <v>342</v>
      </c>
      <c r="J957" s="9" t="s">
        <v>1862</v>
      </c>
      <c r="K957" s="100">
        <f t="shared" si="334"/>
        <v>2</v>
      </c>
      <c r="L957" s="100"/>
      <c r="M957" s="100"/>
      <c r="N957" s="100"/>
      <c r="O957" s="100"/>
      <c r="P957" s="101">
        <f t="shared" si="335"/>
        <v>1</v>
      </c>
      <c r="Q957" s="102">
        <f t="shared" si="336"/>
        <v>4</v>
      </c>
      <c r="R957" s="102">
        <f t="shared" si="337"/>
        <v>2</v>
      </c>
      <c r="S957" s="102">
        <f t="shared" si="338"/>
        <v>4</v>
      </c>
      <c r="T957" s="102">
        <f t="shared" si="339"/>
        <v>4</v>
      </c>
      <c r="U957" s="102">
        <f t="shared" si="340"/>
        <v>3</v>
      </c>
      <c r="V957" s="102">
        <f t="shared" si="341"/>
        <v>3</v>
      </c>
      <c r="W957" s="102">
        <f t="shared" si="342"/>
        <v>2</v>
      </c>
      <c r="X957" s="102">
        <f t="shared" si="343"/>
        <v>3</v>
      </c>
      <c r="Y957" s="102">
        <f t="shared" si="344"/>
        <v>2</v>
      </c>
      <c r="Z957" s="102">
        <f t="shared" si="345"/>
        <v>3</v>
      </c>
      <c r="AA957" s="100" t="b">
        <f t="shared" si="346"/>
        <v>1</v>
      </c>
      <c r="AB957" s="100">
        <f t="array" ref="AB957">IF($AA957,MEDIAN(IF(G1SelectionMask="x",IF(INDEX(RawDataRefData,$E957,0)&gt;0,INDEX(RawDataRefData,$E957,0)),"")),"")</f>
        <v>3</v>
      </c>
      <c r="AC957" s="100">
        <f t="array" ref="AC957">IF($AA957,QUARTILE(IF(G1SelectionMask="x",IF(INDEX(RawDataRefData,$E957,0)&gt;0,INDEX(RawDataRefData,$E957,0)),""),1),"")</f>
        <v>2</v>
      </c>
      <c r="AD957" s="100">
        <f t="array" ref="AD957">IF($AA957,QUARTILE(IF(G1SelectionMask="x",IF(INDEX(RawDataRefData,$E957,0)&gt;0,INDEX(RawDataRefData,$E957,0)),""),3),"")</f>
        <v>3.5</v>
      </c>
      <c r="AE957" s="100">
        <f t="array" ref="AE957">IF($AA957,MIN(IF(G1SelectionMask="x",IF(INDEX(RawDataRefData,$E957,0)&gt;0,INDEX(RawDataRefData,$E957,0)),"")),"")</f>
        <v>1</v>
      </c>
      <c r="AF957" s="100">
        <f t="array" ref="AF957">IF($AA957,MAX(IF(G1SelectionMask="x",IF(INDEX(RawDataRefData,$E957,0)&gt;0,INDEX(RawDataRefData,$E957,0)),"")),"")</f>
        <v>4</v>
      </c>
      <c r="AG957" s="100">
        <f t="shared" si="347"/>
        <v>2.8181818181818183</v>
      </c>
      <c r="AH957" s="100">
        <f t="array" ref="AH957">IF($AA957,STDEVA(IF(G1SelectionMask="x",IF(INDEX(RawDataRefData,$E957,0)&gt;0,INDEX(RawDataRefData,$E957,0)),"")),"")</f>
        <v>0.98164981721404299</v>
      </c>
      <c r="AI957" s="101" t="b">
        <f t="shared" si="348"/>
        <v>1</v>
      </c>
      <c r="AJ957" s="101">
        <f t="array" ref="AJ957">IF($AI957,MEDIAN(IF(G2SelectionMask="x",IF(INDEX(RawDataRefData,$E957,0)&gt;0,INDEX(RawDataRefData,$E957,0)),"")),"")</f>
        <v>3</v>
      </c>
      <c r="AK957" s="101">
        <f t="array" ref="AK957">IF($AI957,QUARTILE(IF(G2SelectionMask="x",IF(INDEX(RawDataRefData,$E957,0)&gt;0,INDEX(RawDataRefData,$E957,0)),""),1),"")</f>
        <v>2</v>
      </c>
      <c r="AL957" s="101">
        <f t="array" ref="AL957">IF($AI957,QUARTILE(IF(G2SelectionMask="x",IF(INDEX(RawDataRefData,$E957,0)&gt;0,INDEX(RawDataRefData,$E957,0)),""),3),"")</f>
        <v>3.5</v>
      </c>
      <c r="AM957" s="101">
        <f t="array" ref="AM957">IF($AI957,MIN(IF(G2SelectionMask="x",IF(INDEX(RawDataRefData,$E957,0)&gt;0,INDEX(RawDataRefData,$E957,0)),"")),"")</f>
        <v>1</v>
      </c>
      <c r="AN957" s="101">
        <f t="array" ref="AN957">IF($AI957,MAX(IF(G2SelectionMask="x",IF(INDEX(RawDataRefData,$E957,0)&gt;0,INDEX(RawDataRefData,$E957,0)),"")),"")</f>
        <v>4</v>
      </c>
      <c r="AO957" s="101">
        <f t="shared" si="350"/>
        <v>2.8181818181818183</v>
      </c>
      <c r="AP957" s="101">
        <f t="array" ref="AP957">IF($AI957,STDEVA(IF(G2SelectionMask="x",IF(INDEX(RawDataRefData,$E957,0)&gt;0,INDEX(RawDataRefData,$E957,0)),"")),"")</f>
        <v>0.98164981721404299</v>
      </c>
      <c r="AQ957" s="100" t="b">
        <f t="shared" si="351"/>
        <v>0</v>
      </c>
      <c r="AR957" s="100" t="str">
        <f t="array" ref="AR957">IF($AQ957,MEDIAN(IF(G3SelectionMask="x",IF(INDEX(RawDataRefData,$E957,0)&gt;0,INDEX(RawDataRefData,$E957,0)),"")),"")</f>
        <v/>
      </c>
      <c r="AS957" s="100" t="str">
        <f t="array" ref="AS957">IF($AQ957,QUARTILE(IF(G3SelectionMask="x",IF(INDEX(RawDataRefData,$E957,0)&gt;0,INDEX(RawDataRefData,$E957,0)),""),1),"")</f>
        <v/>
      </c>
      <c r="AT957" s="100" t="str">
        <f t="array" ref="AT957">IF($AQ957,QUARTILE(IF(G3SelectionMask="x",IF(INDEX(RawDataRefData,$E957,0)&gt;0,INDEX(RawDataRefData,$E957,0)),""),3),"")</f>
        <v/>
      </c>
      <c r="AU957" s="100" t="str">
        <f t="array" ref="AU957">IF($AQ957,MIN(IF(G3SelectionMask="x",IF(INDEX(RawDataRefData,$E957,0)&gt;0,INDEX(RawDataRefData,$E957,0)),"")),"")</f>
        <v/>
      </c>
      <c r="AV957" s="100" t="str">
        <f t="array" ref="AV957">IF($AQ957,MAX(IF(G3SelectionMask="x",IF(INDEX(RawDataRefData,$E957,0)&gt;0,INDEX(RawDataRefData,$E957,0)),"")),"")</f>
        <v/>
      </c>
      <c r="AW957" s="100" t="str">
        <f t="shared" si="352"/>
        <v/>
      </c>
      <c r="AX957" s="100" t="str">
        <f t="array" ref="AX957">IF($AQ957,STDEVA(IF(G3SelectionMask="x",IF(INDEX(RawDataRefData,$E957,0)&gt;0,INDEX(RawDataRefData,$E957,0)),"")),"")</f>
        <v/>
      </c>
      <c r="AY957" s="101" t="b">
        <f t="shared" si="353"/>
        <v>0</v>
      </c>
      <c r="AZ957" s="101" t="str">
        <f t="array" ref="AZ957">IF($AY957,MEDIAN(IF(G4SelectionMask="x",IF(INDEX(RawDataRefData,$E957,0)&gt;0,INDEX(RawDataRefData,$E957,0)),"")),"")</f>
        <v/>
      </c>
      <c r="BA957" s="101" t="str">
        <f t="array" ref="BA957">IF($AY957,QUARTILE(IF(G4SelectionMask="x",IF(INDEX(RawDataRefData,$E957,0)&gt;0,INDEX(RawDataRefData,$E957,0)),""),1),"")</f>
        <v/>
      </c>
      <c r="BB957" s="101" t="str">
        <f t="array" ref="BB957">IF($AY957,QUARTILE(IF(G4SelectionMask="x",IF(INDEX(RawDataRefData,$E957,0)&gt;0,INDEX(RawDataRefData,$E957,0)),""),3),"")</f>
        <v/>
      </c>
      <c r="BC957" s="101" t="str">
        <f t="array" ref="BC957">IF($AY957,MIN(IF(G4SelectionMask="x",IF(INDEX(RawDataRefData,$E957,0)&gt;0,INDEX(RawDataRefData,$E957,0)),"")),"")</f>
        <v/>
      </c>
      <c r="BD957" s="101" t="str">
        <f t="array" ref="BD957">IF($AY957,MAX(IF(G4SelectionMask="x",IF(INDEX(RawDataRefData,$E957,0)&gt;0,INDEX(RawDataRefData,$E957,0)),"")),"")</f>
        <v/>
      </c>
      <c r="BE957" s="101" t="str">
        <f t="shared" si="354"/>
        <v/>
      </c>
      <c r="BF957" s="101" t="str">
        <f t="array" ref="BF957">IF($AY957,STDEVA(IF(G4SelectionMask="x",IF(INDEX(RawDataRefData,$E957,0)&gt;0,INDEX(RawDataRefData,$E957,0)),"")),"")</f>
        <v/>
      </c>
      <c r="BG957" s="100" t="b">
        <f t="shared" si="355"/>
        <v>0</v>
      </c>
      <c r="BH957" s="100" t="str">
        <f t="array" ref="BH957">IF($BG957,MEDIAN(IF(G5SelectionMask="x",IF(INDEX(RawDataRefData,$E957,0)&gt;0,INDEX(RawDataRefData,$E957,0)),"")),"")</f>
        <v/>
      </c>
      <c r="BI957" s="100" t="str">
        <f t="array" ref="BI957">IF($BG957,QUARTILE(IF(G5SelectionMask="x",IF(INDEX(RawDataRefData,$E957,0)&gt;0,INDEX(RawDataRefData,$E957,0)),""),1),"")</f>
        <v/>
      </c>
      <c r="BJ957" s="100" t="str">
        <f t="array" ref="BJ957">IF($BG957,QUARTILE(IF(G5SelectionMask="x",IF(INDEX(RawDataRefData,$E957,0)&gt;0,INDEX(RawDataRefData,$E957,0)),""),3),"")</f>
        <v/>
      </c>
      <c r="BK957" s="100" t="str">
        <f t="array" ref="BK957">IF($BG957,MIN(IF(G5SelectionMask="x",IF(INDEX(RawDataRefData,$E957,0)&gt;0,INDEX(RawDataRefData,$E957,0)),"")),"")</f>
        <v/>
      </c>
      <c r="BL957" s="100" t="str">
        <f t="array" ref="BL957">IF($BG957,MAX(IF(G5SelectionMask="x",IF(INDEX(RawDataRefData,$E957,0)&gt;0,INDEX(RawDataRefData,$E957,0)),"")),"")</f>
        <v/>
      </c>
      <c r="BM957" s="100" t="str">
        <f t="shared" si="356"/>
        <v/>
      </c>
      <c r="BN957" s="103" t="str">
        <f t="array" ref="BN957">IF($BG957,STDEVA(IF(G5SelectionMask="x",IF(INDEX(RawDataRefData,$E957,0)&gt;0,INDEX(RawDataRefData,$E957,0)),"")),"")</f>
        <v/>
      </c>
      <c r="BO957" s="104"/>
      <c r="BP957" s="105">
        <v>2</v>
      </c>
      <c r="BQ957" s="105">
        <v>1</v>
      </c>
      <c r="BR957" s="105">
        <v>4</v>
      </c>
      <c r="BS957" s="105">
        <v>2</v>
      </c>
      <c r="BT957" s="105">
        <v>4</v>
      </c>
      <c r="BU957" s="105">
        <v>4</v>
      </c>
      <c r="BV957" s="105">
        <v>3</v>
      </c>
      <c r="BW957" s="105">
        <v>3</v>
      </c>
      <c r="BX957" s="105">
        <v>2</v>
      </c>
      <c r="BY957" s="105">
        <v>3</v>
      </c>
      <c r="BZ957" s="105">
        <v>2</v>
      </c>
      <c r="CA957" s="105">
        <v>3</v>
      </c>
      <c r="CB957" s="105">
        <v>3</v>
      </c>
      <c r="CC957" s="105">
        <v>2</v>
      </c>
      <c r="CD957" s="105">
        <v>3</v>
      </c>
    </row>
    <row r="958" spans="1:82" x14ac:dyDescent="0.2">
      <c r="A958" s="33">
        <f t="shared" si="358"/>
        <v>0</v>
      </c>
      <c r="B958" s="218"/>
      <c r="C958" s="215"/>
      <c r="D958" s="224"/>
      <c r="E958" s="72">
        <f t="shared" si="349"/>
        <v>949</v>
      </c>
      <c r="F958" s="9" t="s">
        <v>1201</v>
      </c>
      <c r="H958" s="9" t="s">
        <v>1213</v>
      </c>
      <c r="I958" s="9" t="s">
        <v>342</v>
      </c>
      <c r="J958" s="9" t="s">
        <v>1862</v>
      </c>
      <c r="K958" s="100">
        <f t="shared" si="334"/>
        <v>4</v>
      </c>
      <c r="L958" s="100"/>
      <c r="M958" s="100"/>
      <c r="N958" s="100"/>
      <c r="O958" s="100"/>
      <c r="P958" s="101">
        <f t="shared" si="335"/>
        <v>3</v>
      </c>
      <c r="Q958" s="102">
        <f t="shared" si="336"/>
        <v>2</v>
      </c>
      <c r="R958" s="102">
        <f t="shared" si="337"/>
        <v>3</v>
      </c>
      <c r="S958" s="102">
        <f t="shared" si="338"/>
        <v>4</v>
      </c>
      <c r="T958" s="102">
        <f t="shared" si="339"/>
        <v>2</v>
      </c>
      <c r="U958" s="102">
        <f t="shared" si="340"/>
        <v>3</v>
      </c>
      <c r="V958" s="102">
        <f t="shared" si="341"/>
        <v>4</v>
      </c>
      <c r="W958" s="102">
        <f t="shared" si="342"/>
        <v>2</v>
      </c>
      <c r="X958" s="102">
        <f t="shared" si="343"/>
        <v>2</v>
      </c>
      <c r="Y958" s="102">
        <f t="shared" si="344"/>
        <v>4</v>
      </c>
      <c r="Z958" s="102">
        <f t="shared" si="345"/>
        <v>4</v>
      </c>
      <c r="AA958" s="100" t="b">
        <f t="shared" si="346"/>
        <v>1</v>
      </c>
      <c r="AB958" s="100">
        <f t="array" ref="AB958">IF($AA958,MEDIAN(IF(G1SelectionMask="x",IF(INDEX(RawDataRefData,$E958,0)&gt;0,INDEX(RawDataRefData,$E958,0)),"")),"")</f>
        <v>3</v>
      </c>
      <c r="AC958" s="100">
        <f t="array" ref="AC958">IF($AA958,QUARTILE(IF(G1SelectionMask="x",IF(INDEX(RawDataRefData,$E958,0)&gt;0,INDEX(RawDataRefData,$E958,0)),""),1),"")</f>
        <v>2</v>
      </c>
      <c r="AD958" s="100">
        <f t="array" ref="AD958">IF($AA958,QUARTILE(IF(G1SelectionMask="x",IF(INDEX(RawDataRefData,$E958,0)&gt;0,INDEX(RawDataRefData,$E958,0)),""),3),"")</f>
        <v>4</v>
      </c>
      <c r="AE958" s="100">
        <f t="array" ref="AE958">IF($AA958,MIN(IF(G1SelectionMask="x",IF(INDEX(RawDataRefData,$E958,0)&gt;0,INDEX(RawDataRefData,$E958,0)),"")),"")</f>
        <v>2</v>
      </c>
      <c r="AF958" s="100">
        <f t="array" ref="AF958">IF($AA958,MAX(IF(G1SelectionMask="x",IF(INDEX(RawDataRefData,$E958,0)&gt;0,INDEX(RawDataRefData,$E958,0)),"")),"")</f>
        <v>4</v>
      </c>
      <c r="AG958" s="100">
        <f t="shared" si="347"/>
        <v>3</v>
      </c>
      <c r="AH958" s="100">
        <f t="array" ref="AH958">IF($AA958,STDEVA(IF(G1SelectionMask="x",IF(INDEX(RawDataRefData,$E958,0)&gt;0,INDEX(RawDataRefData,$E958,0)),"")),"")</f>
        <v>0.89442719099991586</v>
      </c>
      <c r="AI958" s="101" t="b">
        <f t="shared" si="348"/>
        <v>1</v>
      </c>
      <c r="AJ958" s="101">
        <f t="array" ref="AJ958">IF($AI958,MEDIAN(IF(G2SelectionMask="x",IF(INDEX(RawDataRefData,$E958,0)&gt;0,INDEX(RawDataRefData,$E958,0)),"")),"")</f>
        <v>3</v>
      </c>
      <c r="AK958" s="101">
        <f t="array" ref="AK958">IF($AI958,QUARTILE(IF(G2SelectionMask="x",IF(INDEX(RawDataRefData,$E958,0)&gt;0,INDEX(RawDataRefData,$E958,0)),""),1),"")</f>
        <v>2</v>
      </c>
      <c r="AL958" s="101">
        <f t="array" ref="AL958">IF($AI958,QUARTILE(IF(G2SelectionMask="x",IF(INDEX(RawDataRefData,$E958,0)&gt;0,INDEX(RawDataRefData,$E958,0)),""),3),"")</f>
        <v>4</v>
      </c>
      <c r="AM958" s="101">
        <f t="array" ref="AM958">IF($AI958,MIN(IF(G2SelectionMask="x",IF(INDEX(RawDataRefData,$E958,0)&gt;0,INDEX(RawDataRefData,$E958,0)),"")),"")</f>
        <v>2</v>
      </c>
      <c r="AN958" s="101">
        <f t="array" ref="AN958">IF($AI958,MAX(IF(G2SelectionMask="x",IF(INDEX(RawDataRefData,$E958,0)&gt;0,INDEX(RawDataRefData,$E958,0)),"")),"")</f>
        <v>4</v>
      </c>
      <c r="AO958" s="101">
        <f t="shared" si="350"/>
        <v>3.0909090909090908</v>
      </c>
      <c r="AP958" s="101">
        <f t="array" ref="AP958">IF($AI958,STDEVA(IF(G2SelectionMask="x",IF(INDEX(RawDataRefData,$E958,0)&gt;0,INDEX(RawDataRefData,$E958,0)),"")),"")</f>
        <v>0.94387980744853883</v>
      </c>
      <c r="AQ958" s="100" t="b">
        <f t="shared" si="351"/>
        <v>0</v>
      </c>
      <c r="AR958" s="100" t="str">
        <f t="array" ref="AR958">IF($AQ958,MEDIAN(IF(G3SelectionMask="x",IF(INDEX(RawDataRefData,$E958,0)&gt;0,INDEX(RawDataRefData,$E958,0)),"")),"")</f>
        <v/>
      </c>
      <c r="AS958" s="100" t="str">
        <f t="array" ref="AS958">IF($AQ958,QUARTILE(IF(G3SelectionMask="x",IF(INDEX(RawDataRefData,$E958,0)&gt;0,INDEX(RawDataRefData,$E958,0)),""),1),"")</f>
        <v/>
      </c>
      <c r="AT958" s="100" t="str">
        <f t="array" ref="AT958">IF($AQ958,QUARTILE(IF(G3SelectionMask="x",IF(INDEX(RawDataRefData,$E958,0)&gt;0,INDEX(RawDataRefData,$E958,0)),""),3),"")</f>
        <v/>
      </c>
      <c r="AU958" s="100" t="str">
        <f t="array" ref="AU958">IF($AQ958,MIN(IF(G3SelectionMask="x",IF(INDEX(RawDataRefData,$E958,0)&gt;0,INDEX(RawDataRefData,$E958,0)),"")),"")</f>
        <v/>
      </c>
      <c r="AV958" s="100" t="str">
        <f t="array" ref="AV958">IF($AQ958,MAX(IF(G3SelectionMask="x",IF(INDEX(RawDataRefData,$E958,0)&gt;0,INDEX(RawDataRefData,$E958,0)),"")),"")</f>
        <v/>
      </c>
      <c r="AW958" s="100" t="str">
        <f t="shared" si="352"/>
        <v/>
      </c>
      <c r="AX958" s="100" t="str">
        <f t="array" ref="AX958">IF($AQ958,STDEVA(IF(G3SelectionMask="x",IF(INDEX(RawDataRefData,$E958,0)&gt;0,INDEX(RawDataRefData,$E958,0)),"")),"")</f>
        <v/>
      </c>
      <c r="AY958" s="101" t="b">
        <f t="shared" si="353"/>
        <v>0</v>
      </c>
      <c r="AZ958" s="101" t="str">
        <f t="array" ref="AZ958">IF($AY958,MEDIAN(IF(G4SelectionMask="x",IF(INDEX(RawDataRefData,$E958,0)&gt;0,INDEX(RawDataRefData,$E958,0)),"")),"")</f>
        <v/>
      </c>
      <c r="BA958" s="101" t="str">
        <f t="array" ref="BA958">IF($AY958,QUARTILE(IF(G4SelectionMask="x",IF(INDEX(RawDataRefData,$E958,0)&gt;0,INDEX(RawDataRefData,$E958,0)),""),1),"")</f>
        <v/>
      </c>
      <c r="BB958" s="101" t="str">
        <f t="array" ref="BB958">IF($AY958,QUARTILE(IF(G4SelectionMask="x",IF(INDEX(RawDataRefData,$E958,0)&gt;0,INDEX(RawDataRefData,$E958,0)),""),3),"")</f>
        <v/>
      </c>
      <c r="BC958" s="101" t="str">
        <f t="array" ref="BC958">IF($AY958,MIN(IF(G4SelectionMask="x",IF(INDEX(RawDataRefData,$E958,0)&gt;0,INDEX(RawDataRefData,$E958,0)),"")),"")</f>
        <v/>
      </c>
      <c r="BD958" s="101" t="str">
        <f t="array" ref="BD958">IF($AY958,MAX(IF(G4SelectionMask="x",IF(INDEX(RawDataRefData,$E958,0)&gt;0,INDEX(RawDataRefData,$E958,0)),"")),"")</f>
        <v/>
      </c>
      <c r="BE958" s="101" t="str">
        <f t="shared" si="354"/>
        <v/>
      </c>
      <c r="BF958" s="101" t="str">
        <f t="array" ref="BF958">IF($AY958,STDEVA(IF(G4SelectionMask="x",IF(INDEX(RawDataRefData,$E958,0)&gt;0,INDEX(RawDataRefData,$E958,0)),"")),"")</f>
        <v/>
      </c>
      <c r="BG958" s="100" t="b">
        <f t="shared" si="355"/>
        <v>0</v>
      </c>
      <c r="BH958" s="100" t="str">
        <f t="array" ref="BH958">IF($BG958,MEDIAN(IF(G5SelectionMask="x",IF(INDEX(RawDataRefData,$E958,0)&gt;0,INDEX(RawDataRefData,$E958,0)),"")),"")</f>
        <v/>
      </c>
      <c r="BI958" s="100" t="str">
        <f t="array" ref="BI958">IF($BG958,QUARTILE(IF(G5SelectionMask="x",IF(INDEX(RawDataRefData,$E958,0)&gt;0,INDEX(RawDataRefData,$E958,0)),""),1),"")</f>
        <v/>
      </c>
      <c r="BJ958" s="100" t="str">
        <f t="array" ref="BJ958">IF($BG958,QUARTILE(IF(G5SelectionMask="x",IF(INDEX(RawDataRefData,$E958,0)&gt;0,INDEX(RawDataRefData,$E958,0)),""),3),"")</f>
        <v/>
      </c>
      <c r="BK958" s="100" t="str">
        <f t="array" ref="BK958">IF($BG958,MIN(IF(G5SelectionMask="x",IF(INDEX(RawDataRefData,$E958,0)&gt;0,INDEX(RawDataRefData,$E958,0)),"")),"")</f>
        <v/>
      </c>
      <c r="BL958" s="100" t="str">
        <f t="array" ref="BL958">IF($BG958,MAX(IF(G5SelectionMask="x",IF(INDEX(RawDataRefData,$E958,0)&gt;0,INDEX(RawDataRefData,$E958,0)),"")),"")</f>
        <v/>
      </c>
      <c r="BM958" s="100" t="str">
        <f t="shared" si="356"/>
        <v/>
      </c>
      <c r="BN958" s="103" t="str">
        <f t="array" ref="BN958">IF($BG958,STDEVA(IF(G5SelectionMask="x",IF(INDEX(RawDataRefData,$E958,0)&gt;0,INDEX(RawDataRefData,$E958,0)),"")),"")</f>
        <v/>
      </c>
      <c r="BO958" s="104"/>
      <c r="BP958" s="105">
        <v>4</v>
      </c>
      <c r="BQ958" s="105">
        <v>3</v>
      </c>
      <c r="BR958" s="105">
        <v>2</v>
      </c>
      <c r="BS958" s="105">
        <v>3</v>
      </c>
      <c r="BT958" s="105">
        <v>4</v>
      </c>
      <c r="BU958" s="105">
        <v>2</v>
      </c>
      <c r="BV958" s="105">
        <v>3</v>
      </c>
      <c r="BW958" s="105">
        <v>4</v>
      </c>
      <c r="BX958" s="105">
        <v>2</v>
      </c>
      <c r="BY958" s="105">
        <v>2</v>
      </c>
      <c r="BZ958" s="105">
        <v>4</v>
      </c>
      <c r="CA958" s="105">
        <v>4</v>
      </c>
      <c r="CB958" s="105">
        <v>2</v>
      </c>
      <c r="CC958" s="105">
        <v>4</v>
      </c>
      <c r="CD958" s="105">
        <v>3</v>
      </c>
    </row>
    <row r="959" spans="1:82" x14ac:dyDescent="0.2">
      <c r="A959" s="33">
        <f t="shared" si="358"/>
        <v>0</v>
      </c>
      <c r="B959" s="218"/>
      <c r="C959" s="215"/>
      <c r="D959" s="224"/>
      <c r="E959" s="72">
        <f t="shared" si="349"/>
        <v>950</v>
      </c>
      <c r="F959" s="9" t="s">
        <v>1202</v>
      </c>
      <c r="H959" s="9" t="s">
        <v>1213</v>
      </c>
      <c r="I959" s="9" t="s">
        <v>342</v>
      </c>
      <c r="J959" s="9" t="s">
        <v>1862</v>
      </c>
      <c r="K959" s="100">
        <f t="shared" si="334"/>
        <v>2</v>
      </c>
      <c r="L959" s="100"/>
      <c r="M959" s="100"/>
      <c r="N959" s="100"/>
      <c r="O959" s="100"/>
      <c r="P959" s="101">
        <f t="shared" si="335"/>
        <v>3</v>
      </c>
      <c r="Q959" s="102">
        <f t="shared" si="336"/>
        <v>2</v>
      </c>
      <c r="R959" s="102">
        <f t="shared" si="337"/>
        <v>3</v>
      </c>
      <c r="S959" s="102">
        <f t="shared" si="338"/>
        <v>3</v>
      </c>
      <c r="T959" s="102">
        <f t="shared" si="339"/>
        <v>3</v>
      </c>
      <c r="U959" s="102">
        <f t="shared" si="340"/>
        <v>2</v>
      </c>
      <c r="V959" s="102">
        <f t="shared" si="341"/>
        <v>1</v>
      </c>
      <c r="W959" s="102">
        <f t="shared" si="342"/>
        <v>4</v>
      </c>
      <c r="X959" s="102">
        <f t="shared" si="343"/>
        <v>2</v>
      </c>
      <c r="Y959" s="102">
        <f t="shared" si="344"/>
        <v>2</v>
      </c>
      <c r="Z959" s="102">
        <f t="shared" si="345"/>
        <v>2</v>
      </c>
      <c r="AA959" s="100" t="b">
        <f t="shared" si="346"/>
        <v>1</v>
      </c>
      <c r="AB959" s="100">
        <f t="array" ref="AB959">IF($AA959,MEDIAN(IF(G1SelectionMask="x",IF(INDEX(RawDataRefData,$E959,0)&gt;0,INDEX(RawDataRefData,$E959,0)),"")),"")</f>
        <v>2</v>
      </c>
      <c r="AC959" s="100">
        <f t="array" ref="AC959">IF($AA959,QUARTILE(IF(G1SelectionMask="x",IF(INDEX(RawDataRefData,$E959,0)&gt;0,INDEX(RawDataRefData,$E959,0)),""),1),"")</f>
        <v>2</v>
      </c>
      <c r="AD959" s="100">
        <f t="array" ref="AD959">IF($AA959,QUARTILE(IF(G1SelectionMask="x",IF(INDEX(RawDataRefData,$E959,0)&gt;0,INDEX(RawDataRefData,$E959,0)),""),3),"")</f>
        <v>3</v>
      </c>
      <c r="AE959" s="100">
        <f t="array" ref="AE959">IF($AA959,MIN(IF(G1SelectionMask="x",IF(INDEX(RawDataRefData,$E959,0)&gt;0,INDEX(RawDataRefData,$E959,0)),"")),"")</f>
        <v>1</v>
      </c>
      <c r="AF959" s="100">
        <f t="array" ref="AF959">IF($AA959,MAX(IF(G1SelectionMask="x",IF(INDEX(RawDataRefData,$E959,0)&gt;0,INDEX(RawDataRefData,$E959,0)),"")),"")</f>
        <v>4</v>
      </c>
      <c r="AG959" s="100">
        <f t="shared" si="347"/>
        <v>2.4545454545454546</v>
      </c>
      <c r="AH959" s="100">
        <f t="array" ref="AH959">IF($AA959,STDEVA(IF(G1SelectionMask="x",IF(INDEX(RawDataRefData,$E959,0)&gt;0,INDEX(RawDataRefData,$E959,0)),"")),"")</f>
        <v>0.82019953226472486</v>
      </c>
      <c r="AI959" s="101" t="b">
        <f t="shared" si="348"/>
        <v>1</v>
      </c>
      <c r="AJ959" s="101">
        <f t="array" ref="AJ959">IF($AI959,MEDIAN(IF(G2SelectionMask="x",IF(INDEX(RawDataRefData,$E959,0)&gt;0,INDEX(RawDataRefData,$E959,0)),"")),"")</f>
        <v>3</v>
      </c>
      <c r="AK959" s="101">
        <f t="array" ref="AK959">IF($AI959,QUARTILE(IF(G2SelectionMask="x",IF(INDEX(RawDataRefData,$E959,0)&gt;0,INDEX(RawDataRefData,$E959,0)),""),1),"")</f>
        <v>2</v>
      </c>
      <c r="AL959" s="101">
        <f t="array" ref="AL959">IF($AI959,QUARTILE(IF(G2SelectionMask="x",IF(INDEX(RawDataRefData,$E959,0)&gt;0,INDEX(RawDataRefData,$E959,0)),""),3),"")</f>
        <v>3.5</v>
      </c>
      <c r="AM959" s="101">
        <f t="array" ref="AM959">IF($AI959,MIN(IF(G2SelectionMask="x",IF(INDEX(RawDataRefData,$E959,0)&gt;0,INDEX(RawDataRefData,$E959,0)),"")),"")</f>
        <v>1</v>
      </c>
      <c r="AN959" s="101">
        <f t="array" ref="AN959">IF($AI959,MAX(IF(G2SelectionMask="x",IF(INDEX(RawDataRefData,$E959,0)&gt;0,INDEX(RawDataRefData,$E959,0)),"")),"")</f>
        <v>4</v>
      </c>
      <c r="AO959" s="101">
        <f t="shared" si="350"/>
        <v>2.6363636363636362</v>
      </c>
      <c r="AP959" s="101">
        <f t="array" ref="AP959">IF($AI959,STDEVA(IF(G2SelectionMask="x",IF(INDEX(RawDataRefData,$E959,0)&gt;0,INDEX(RawDataRefData,$E959,0)),"")),"")</f>
        <v>1.1200649331826502</v>
      </c>
      <c r="AQ959" s="100" t="b">
        <f t="shared" si="351"/>
        <v>0</v>
      </c>
      <c r="AR959" s="100" t="str">
        <f t="array" ref="AR959">IF($AQ959,MEDIAN(IF(G3SelectionMask="x",IF(INDEX(RawDataRefData,$E959,0)&gt;0,INDEX(RawDataRefData,$E959,0)),"")),"")</f>
        <v/>
      </c>
      <c r="AS959" s="100" t="str">
        <f t="array" ref="AS959">IF($AQ959,QUARTILE(IF(G3SelectionMask="x",IF(INDEX(RawDataRefData,$E959,0)&gt;0,INDEX(RawDataRefData,$E959,0)),""),1),"")</f>
        <v/>
      </c>
      <c r="AT959" s="100" t="str">
        <f t="array" ref="AT959">IF($AQ959,QUARTILE(IF(G3SelectionMask="x",IF(INDEX(RawDataRefData,$E959,0)&gt;0,INDEX(RawDataRefData,$E959,0)),""),3),"")</f>
        <v/>
      </c>
      <c r="AU959" s="100" t="str">
        <f t="array" ref="AU959">IF($AQ959,MIN(IF(G3SelectionMask="x",IF(INDEX(RawDataRefData,$E959,0)&gt;0,INDEX(RawDataRefData,$E959,0)),"")),"")</f>
        <v/>
      </c>
      <c r="AV959" s="100" t="str">
        <f t="array" ref="AV959">IF($AQ959,MAX(IF(G3SelectionMask="x",IF(INDEX(RawDataRefData,$E959,0)&gt;0,INDEX(RawDataRefData,$E959,0)),"")),"")</f>
        <v/>
      </c>
      <c r="AW959" s="100" t="str">
        <f t="shared" si="352"/>
        <v/>
      </c>
      <c r="AX959" s="100" t="str">
        <f t="array" ref="AX959">IF($AQ959,STDEVA(IF(G3SelectionMask="x",IF(INDEX(RawDataRefData,$E959,0)&gt;0,INDEX(RawDataRefData,$E959,0)),"")),"")</f>
        <v/>
      </c>
      <c r="AY959" s="101" t="b">
        <f t="shared" si="353"/>
        <v>0</v>
      </c>
      <c r="AZ959" s="101" t="str">
        <f t="array" ref="AZ959">IF($AY959,MEDIAN(IF(G4SelectionMask="x",IF(INDEX(RawDataRefData,$E959,0)&gt;0,INDEX(RawDataRefData,$E959,0)),"")),"")</f>
        <v/>
      </c>
      <c r="BA959" s="101" t="str">
        <f t="array" ref="BA959">IF($AY959,QUARTILE(IF(G4SelectionMask="x",IF(INDEX(RawDataRefData,$E959,0)&gt;0,INDEX(RawDataRefData,$E959,0)),""),1),"")</f>
        <v/>
      </c>
      <c r="BB959" s="101" t="str">
        <f t="array" ref="BB959">IF($AY959,QUARTILE(IF(G4SelectionMask="x",IF(INDEX(RawDataRefData,$E959,0)&gt;0,INDEX(RawDataRefData,$E959,0)),""),3),"")</f>
        <v/>
      </c>
      <c r="BC959" s="101" t="str">
        <f t="array" ref="BC959">IF($AY959,MIN(IF(G4SelectionMask="x",IF(INDEX(RawDataRefData,$E959,0)&gt;0,INDEX(RawDataRefData,$E959,0)),"")),"")</f>
        <v/>
      </c>
      <c r="BD959" s="101" t="str">
        <f t="array" ref="BD959">IF($AY959,MAX(IF(G4SelectionMask="x",IF(INDEX(RawDataRefData,$E959,0)&gt;0,INDEX(RawDataRefData,$E959,0)),"")),"")</f>
        <v/>
      </c>
      <c r="BE959" s="101" t="str">
        <f t="shared" si="354"/>
        <v/>
      </c>
      <c r="BF959" s="101" t="str">
        <f t="array" ref="BF959">IF($AY959,STDEVA(IF(G4SelectionMask="x",IF(INDEX(RawDataRefData,$E959,0)&gt;0,INDEX(RawDataRefData,$E959,0)),"")),"")</f>
        <v/>
      </c>
      <c r="BG959" s="100" t="b">
        <f t="shared" si="355"/>
        <v>0</v>
      </c>
      <c r="BH959" s="100" t="str">
        <f t="array" ref="BH959">IF($BG959,MEDIAN(IF(G5SelectionMask="x",IF(INDEX(RawDataRefData,$E959,0)&gt;0,INDEX(RawDataRefData,$E959,0)),"")),"")</f>
        <v/>
      </c>
      <c r="BI959" s="100" t="str">
        <f t="array" ref="BI959">IF($BG959,QUARTILE(IF(G5SelectionMask="x",IF(INDEX(RawDataRefData,$E959,0)&gt;0,INDEX(RawDataRefData,$E959,0)),""),1),"")</f>
        <v/>
      </c>
      <c r="BJ959" s="100" t="str">
        <f t="array" ref="BJ959">IF($BG959,QUARTILE(IF(G5SelectionMask="x",IF(INDEX(RawDataRefData,$E959,0)&gt;0,INDEX(RawDataRefData,$E959,0)),""),3),"")</f>
        <v/>
      </c>
      <c r="BK959" s="100" t="str">
        <f t="array" ref="BK959">IF($BG959,MIN(IF(G5SelectionMask="x",IF(INDEX(RawDataRefData,$E959,0)&gt;0,INDEX(RawDataRefData,$E959,0)),"")),"")</f>
        <v/>
      </c>
      <c r="BL959" s="100" t="str">
        <f t="array" ref="BL959">IF($BG959,MAX(IF(G5SelectionMask="x",IF(INDEX(RawDataRefData,$E959,0)&gt;0,INDEX(RawDataRefData,$E959,0)),"")),"")</f>
        <v/>
      </c>
      <c r="BM959" s="100" t="str">
        <f t="shared" si="356"/>
        <v/>
      </c>
      <c r="BN959" s="103" t="str">
        <f t="array" ref="BN959">IF($BG959,STDEVA(IF(G5SelectionMask="x",IF(INDEX(RawDataRefData,$E959,0)&gt;0,INDEX(RawDataRefData,$E959,0)),"")),"")</f>
        <v/>
      </c>
      <c r="BO959" s="104"/>
      <c r="BP959" s="105">
        <v>2</v>
      </c>
      <c r="BQ959" s="105">
        <v>3</v>
      </c>
      <c r="BR959" s="105">
        <v>2</v>
      </c>
      <c r="BS959" s="105">
        <v>3</v>
      </c>
      <c r="BT959" s="105">
        <v>3</v>
      </c>
      <c r="BU959" s="105">
        <v>3</v>
      </c>
      <c r="BV959" s="105">
        <v>2</v>
      </c>
      <c r="BW959" s="105">
        <v>1</v>
      </c>
      <c r="BX959" s="105">
        <v>4</v>
      </c>
      <c r="BY959" s="105">
        <v>2</v>
      </c>
      <c r="BZ959" s="105">
        <v>2</v>
      </c>
      <c r="CA959" s="105">
        <v>2</v>
      </c>
      <c r="CB959" s="105">
        <v>4</v>
      </c>
      <c r="CC959" s="105">
        <v>1</v>
      </c>
      <c r="CD959" s="105">
        <v>4</v>
      </c>
    </row>
    <row r="960" spans="1:82" x14ac:dyDescent="0.2">
      <c r="A960" s="33">
        <f t="shared" si="358"/>
        <v>0</v>
      </c>
      <c r="B960" s="218"/>
      <c r="C960" s="215"/>
      <c r="D960" s="224"/>
      <c r="E960" s="72">
        <f t="shared" si="349"/>
        <v>951</v>
      </c>
      <c r="F960" s="9" t="s">
        <v>1203</v>
      </c>
      <c r="H960" s="9" t="s">
        <v>1212</v>
      </c>
      <c r="I960" s="9" t="s">
        <v>342</v>
      </c>
      <c r="J960" s="9" t="s">
        <v>1862</v>
      </c>
      <c r="K960" s="100">
        <f t="shared" si="334"/>
        <v>2</v>
      </c>
      <c r="L960" s="100"/>
      <c r="M960" s="100"/>
      <c r="N960" s="100"/>
      <c r="O960" s="100"/>
      <c r="P960" s="101">
        <f t="shared" si="335"/>
        <v>1</v>
      </c>
      <c r="Q960" s="102">
        <f t="shared" si="336"/>
        <v>2</v>
      </c>
      <c r="R960" s="102">
        <f t="shared" si="337"/>
        <v>4</v>
      </c>
      <c r="S960" s="102">
        <f t="shared" si="338"/>
        <v>3</v>
      </c>
      <c r="T960" s="102">
        <f t="shared" si="339"/>
        <v>4</v>
      </c>
      <c r="U960" s="102">
        <f t="shared" si="340"/>
        <v>3</v>
      </c>
      <c r="V960" s="102">
        <f t="shared" si="341"/>
        <v>4</v>
      </c>
      <c r="W960" s="102">
        <f t="shared" si="342"/>
        <v>4</v>
      </c>
      <c r="X960" s="102">
        <f t="shared" si="343"/>
        <v>2</v>
      </c>
      <c r="Y960" s="102">
        <f t="shared" si="344"/>
        <v>4</v>
      </c>
      <c r="Z960" s="102">
        <f t="shared" si="345"/>
        <v>2</v>
      </c>
      <c r="AA960" s="100" t="b">
        <f t="shared" si="346"/>
        <v>1</v>
      </c>
      <c r="AB960" s="100">
        <f t="array" ref="AB960">IF($AA960,MEDIAN(IF(G1SelectionMask="x",IF(INDEX(RawDataRefData,$E960,0)&gt;0,INDEX(RawDataRefData,$E960,0)),"")),"")</f>
        <v>3</v>
      </c>
      <c r="AC960" s="100">
        <f t="array" ref="AC960">IF($AA960,QUARTILE(IF(G1SelectionMask="x",IF(INDEX(RawDataRefData,$E960,0)&gt;0,INDEX(RawDataRefData,$E960,0)),""),1),"")</f>
        <v>2</v>
      </c>
      <c r="AD960" s="100">
        <f t="array" ref="AD960">IF($AA960,QUARTILE(IF(G1SelectionMask="x",IF(INDEX(RawDataRefData,$E960,0)&gt;0,INDEX(RawDataRefData,$E960,0)),""),3),"")</f>
        <v>4</v>
      </c>
      <c r="AE960" s="100">
        <f t="array" ref="AE960">IF($AA960,MIN(IF(G1SelectionMask="x",IF(INDEX(RawDataRefData,$E960,0)&gt;0,INDEX(RawDataRefData,$E960,0)),"")),"")</f>
        <v>1</v>
      </c>
      <c r="AF960" s="100">
        <f t="array" ref="AF960">IF($AA960,MAX(IF(G1SelectionMask="x",IF(INDEX(RawDataRefData,$E960,0)&gt;0,INDEX(RawDataRefData,$E960,0)),"")),"")</f>
        <v>4</v>
      </c>
      <c r="AG960" s="100">
        <f t="shared" si="347"/>
        <v>3</v>
      </c>
      <c r="AH960" s="100">
        <f t="array" ref="AH960">IF($AA960,STDEVA(IF(G1SelectionMask="x",IF(INDEX(RawDataRefData,$E960,0)&gt;0,INDEX(RawDataRefData,$E960,0)),"")),"")</f>
        <v>1.0954451150103321</v>
      </c>
      <c r="AI960" s="101" t="b">
        <f t="shared" si="348"/>
        <v>1</v>
      </c>
      <c r="AJ960" s="101">
        <f t="array" ref="AJ960">IF($AI960,MEDIAN(IF(G2SelectionMask="x",IF(INDEX(RawDataRefData,$E960,0)&gt;0,INDEX(RawDataRefData,$E960,0)),"")),"")</f>
        <v>3</v>
      </c>
      <c r="AK960" s="101">
        <f t="array" ref="AK960">IF($AI960,QUARTILE(IF(G2SelectionMask="x",IF(INDEX(RawDataRefData,$E960,0)&gt;0,INDEX(RawDataRefData,$E960,0)),""),1),"")</f>
        <v>1.5</v>
      </c>
      <c r="AL960" s="101">
        <f t="array" ref="AL960">IF($AI960,QUARTILE(IF(G2SelectionMask="x",IF(INDEX(RawDataRefData,$E960,0)&gt;0,INDEX(RawDataRefData,$E960,0)),""),3),"")</f>
        <v>4</v>
      </c>
      <c r="AM960" s="101">
        <f t="array" ref="AM960">IF($AI960,MIN(IF(G2SelectionMask="x",IF(INDEX(RawDataRefData,$E960,0)&gt;0,INDEX(RawDataRefData,$E960,0)),"")),"")</f>
        <v>1</v>
      </c>
      <c r="AN960" s="101">
        <f t="array" ref="AN960">IF($AI960,MAX(IF(G2SelectionMask="x",IF(INDEX(RawDataRefData,$E960,0)&gt;0,INDEX(RawDataRefData,$E960,0)),"")),"")</f>
        <v>4</v>
      </c>
      <c r="AO960" s="101">
        <f t="shared" si="350"/>
        <v>2.7272727272727271</v>
      </c>
      <c r="AP960" s="101">
        <f t="array" ref="AP960">IF($AI960,STDEVA(IF(G2SelectionMask="x",IF(INDEX(RawDataRefData,$E960,0)&gt;0,INDEX(RawDataRefData,$E960,0)),"")),"")</f>
        <v>1.3483997249264843</v>
      </c>
      <c r="AQ960" s="100" t="b">
        <f t="shared" si="351"/>
        <v>0</v>
      </c>
      <c r="AR960" s="100" t="str">
        <f t="array" ref="AR960">IF($AQ960,MEDIAN(IF(G3SelectionMask="x",IF(INDEX(RawDataRefData,$E960,0)&gt;0,INDEX(RawDataRefData,$E960,0)),"")),"")</f>
        <v/>
      </c>
      <c r="AS960" s="100" t="str">
        <f t="array" ref="AS960">IF($AQ960,QUARTILE(IF(G3SelectionMask="x",IF(INDEX(RawDataRefData,$E960,0)&gt;0,INDEX(RawDataRefData,$E960,0)),""),1),"")</f>
        <v/>
      </c>
      <c r="AT960" s="100" t="str">
        <f t="array" ref="AT960">IF($AQ960,QUARTILE(IF(G3SelectionMask="x",IF(INDEX(RawDataRefData,$E960,0)&gt;0,INDEX(RawDataRefData,$E960,0)),""),3),"")</f>
        <v/>
      </c>
      <c r="AU960" s="100" t="str">
        <f t="array" ref="AU960">IF($AQ960,MIN(IF(G3SelectionMask="x",IF(INDEX(RawDataRefData,$E960,0)&gt;0,INDEX(RawDataRefData,$E960,0)),"")),"")</f>
        <v/>
      </c>
      <c r="AV960" s="100" t="str">
        <f t="array" ref="AV960">IF($AQ960,MAX(IF(G3SelectionMask="x",IF(INDEX(RawDataRefData,$E960,0)&gt;0,INDEX(RawDataRefData,$E960,0)),"")),"")</f>
        <v/>
      </c>
      <c r="AW960" s="100" t="str">
        <f t="shared" si="352"/>
        <v/>
      </c>
      <c r="AX960" s="100" t="str">
        <f t="array" ref="AX960">IF($AQ960,STDEVA(IF(G3SelectionMask="x",IF(INDEX(RawDataRefData,$E960,0)&gt;0,INDEX(RawDataRefData,$E960,0)),"")),"")</f>
        <v/>
      </c>
      <c r="AY960" s="101" t="b">
        <f t="shared" si="353"/>
        <v>0</v>
      </c>
      <c r="AZ960" s="101" t="str">
        <f t="array" ref="AZ960">IF($AY960,MEDIAN(IF(G4SelectionMask="x",IF(INDEX(RawDataRefData,$E960,0)&gt;0,INDEX(RawDataRefData,$E960,0)),"")),"")</f>
        <v/>
      </c>
      <c r="BA960" s="101" t="str">
        <f t="array" ref="BA960">IF($AY960,QUARTILE(IF(G4SelectionMask="x",IF(INDEX(RawDataRefData,$E960,0)&gt;0,INDEX(RawDataRefData,$E960,0)),""),1),"")</f>
        <v/>
      </c>
      <c r="BB960" s="101" t="str">
        <f t="array" ref="BB960">IF($AY960,QUARTILE(IF(G4SelectionMask="x",IF(INDEX(RawDataRefData,$E960,0)&gt;0,INDEX(RawDataRefData,$E960,0)),""),3),"")</f>
        <v/>
      </c>
      <c r="BC960" s="101" t="str">
        <f t="array" ref="BC960">IF($AY960,MIN(IF(G4SelectionMask="x",IF(INDEX(RawDataRefData,$E960,0)&gt;0,INDEX(RawDataRefData,$E960,0)),"")),"")</f>
        <v/>
      </c>
      <c r="BD960" s="101" t="str">
        <f t="array" ref="BD960">IF($AY960,MAX(IF(G4SelectionMask="x",IF(INDEX(RawDataRefData,$E960,0)&gt;0,INDEX(RawDataRefData,$E960,0)),"")),"")</f>
        <v/>
      </c>
      <c r="BE960" s="101" t="str">
        <f t="shared" si="354"/>
        <v/>
      </c>
      <c r="BF960" s="101" t="str">
        <f t="array" ref="BF960">IF($AY960,STDEVA(IF(G4SelectionMask="x",IF(INDEX(RawDataRefData,$E960,0)&gt;0,INDEX(RawDataRefData,$E960,0)),"")),"")</f>
        <v/>
      </c>
      <c r="BG960" s="100" t="b">
        <f t="shared" si="355"/>
        <v>0</v>
      </c>
      <c r="BH960" s="100" t="str">
        <f t="array" ref="BH960">IF($BG960,MEDIAN(IF(G5SelectionMask="x",IF(INDEX(RawDataRefData,$E960,0)&gt;0,INDEX(RawDataRefData,$E960,0)),"")),"")</f>
        <v/>
      </c>
      <c r="BI960" s="100" t="str">
        <f t="array" ref="BI960">IF($BG960,QUARTILE(IF(G5SelectionMask="x",IF(INDEX(RawDataRefData,$E960,0)&gt;0,INDEX(RawDataRefData,$E960,0)),""),1),"")</f>
        <v/>
      </c>
      <c r="BJ960" s="100" t="str">
        <f t="array" ref="BJ960">IF($BG960,QUARTILE(IF(G5SelectionMask="x",IF(INDEX(RawDataRefData,$E960,0)&gt;0,INDEX(RawDataRefData,$E960,0)),""),3),"")</f>
        <v/>
      </c>
      <c r="BK960" s="100" t="str">
        <f t="array" ref="BK960">IF($BG960,MIN(IF(G5SelectionMask="x",IF(INDEX(RawDataRefData,$E960,0)&gt;0,INDEX(RawDataRefData,$E960,0)),"")),"")</f>
        <v/>
      </c>
      <c r="BL960" s="100" t="str">
        <f t="array" ref="BL960">IF($BG960,MAX(IF(G5SelectionMask="x",IF(INDEX(RawDataRefData,$E960,0)&gt;0,INDEX(RawDataRefData,$E960,0)),"")),"")</f>
        <v/>
      </c>
      <c r="BM960" s="100" t="str">
        <f t="shared" si="356"/>
        <v/>
      </c>
      <c r="BN960" s="103" t="str">
        <f t="array" ref="BN960">IF($BG960,STDEVA(IF(G5SelectionMask="x",IF(INDEX(RawDataRefData,$E960,0)&gt;0,INDEX(RawDataRefData,$E960,0)),"")),"")</f>
        <v/>
      </c>
      <c r="BO960" s="104"/>
      <c r="BP960" s="105">
        <v>2</v>
      </c>
      <c r="BQ960" s="105">
        <v>1</v>
      </c>
      <c r="BR960" s="105">
        <v>2</v>
      </c>
      <c r="BS960" s="105">
        <v>4</v>
      </c>
      <c r="BT960" s="105">
        <v>3</v>
      </c>
      <c r="BU960" s="105">
        <v>4</v>
      </c>
      <c r="BV960" s="105">
        <v>3</v>
      </c>
      <c r="BW960" s="105">
        <v>4</v>
      </c>
      <c r="BX960" s="105">
        <v>4</v>
      </c>
      <c r="BY960" s="105">
        <v>2</v>
      </c>
      <c r="BZ960" s="105">
        <v>4</v>
      </c>
      <c r="CA960" s="105">
        <v>2</v>
      </c>
      <c r="CB960" s="105">
        <v>1</v>
      </c>
      <c r="CC960" s="105">
        <v>1</v>
      </c>
      <c r="CD960" s="105">
        <v>4</v>
      </c>
    </row>
    <row r="961" spans="1:82" x14ac:dyDescent="0.2">
      <c r="A961" s="33">
        <f t="shared" si="358"/>
        <v>0</v>
      </c>
      <c r="B961" s="218"/>
      <c r="C961" s="215"/>
      <c r="D961" s="224"/>
      <c r="E961" s="72">
        <f t="shared" si="349"/>
        <v>952</v>
      </c>
      <c r="F961" s="9" t="s">
        <v>1204</v>
      </c>
      <c r="H961" s="9" t="s">
        <v>1212</v>
      </c>
      <c r="I961" s="9" t="s">
        <v>342</v>
      </c>
      <c r="J961" s="9" t="s">
        <v>1862</v>
      </c>
      <c r="K961" s="100">
        <f t="shared" si="334"/>
        <v>1</v>
      </c>
      <c r="L961" s="100"/>
      <c r="M961" s="100"/>
      <c r="N961" s="100"/>
      <c r="O961" s="100"/>
      <c r="P961" s="101">
        <f t="shared" si="335"/>
        <v>3</v>
      </c>
      <c r="Q961" s="102">
        <f t="shared" si="336"/>
        <v>3</v>
      </c>
      <c r="R961" s="102">
        <f t="shared" si="337"/>
        <v>1</v>
      </c>
      <c r="S961" s="102">
        <f t="shared" si="338"/>
        <v>1</v>
      </c>
      <c r="T961" s="102">
        <f t="shared" si="339"/>
        <v>4</v>
      </c>
      <c r="U961" s="102">
        <f t="shared" si="340"/>
        <v>1</v>
      </c>
      <c r="V961" s="102">
        <f t="shared" si="341"/>
        <v>1</v>
      </c>
      <c r="W961" s="102">
        <f t="shared" si="342"/>
        <v>3</v>
      </c>
      <c r="X961" s="102">
        <f t="shared" si="343"/>
        <v>3</v>
      </c>
      <c r="Y961" s="102">
        <f t="shared" si="344"/>
        <v>2</v>
      </c>
      <c r="Z961" s="102">
        <f t="shared" si="345"/>
        <v>4</v>
      </c>
      <c r="AA961" s="100" t="b">
        <f t="shared" si="346"/>
        <v>1</v>
      </c>
      <c r="AB961" s="100">
        <f t="array" ref="AB961">IF($AA961,MEDIAN(IF(G1SelectionMask="x",IF(INDEX(RawDataRefData,$E961,0)&gt;0,INDEX(RawDataRefData,$E961,0)),"")),"")</f>
        <v>3</v>
      </c>
      <c r="AC961" s="100">
        <f t="array" ref="AC961">IF($AA961,QUARTILE(IF(G1SelectionMask="x",IF(INDEX(RawDataRefData,$E961,0)&gt;0,INDEX(RawDataRefData,$E961,0)),""),1),"")</f>
        <v>1</v>
      </c>
      <c r="AD961" s="100">
        <f t="array" ref="AD961">IF($AA961,QUARTILE(IF(G1SelectionMask="x",IF(INDEX(RawDataRefData,$E961,0)&gt;0,INDEX(RawDataRefData,$E961,0)),""),3),"")</f>
        <v>3</v>
      </c>
      <c r="AE961" s="100">
        <f t="array" ref="AE961">IF($AA961,MIN(IF(G1SelectionMask="x",IF(INDEX(RawDataRefData,$E961,0)&gt;0,INDEX(RawDataRefData,$E961,0)),"")),"")</f>
        <v>1</v>
      </c>
      <c r="AF961" s="100">
        <f t="array" ref="AF961">IF($AA961,MAX(IF(G1SelectionMask="x",IF(INDEX(RawDataRefData,$E961,0)&gt;0,INDEX(RawDataRefData,$E961,0)),"")),"")</f>
        <v>4</v>
      </c>
      <c r="AG961" s="100">
        <f t="shared" si="347"/>
        <v>2.3636363636363638</v>
      </c>
      <c r="AH961" s="100">
        <f t="array" ref="AH961">IF($AA961,STDEVA(IF(G1SelectionMask="x",IF(INDEX(RawDataRefData,$E961,0)&gt;0,INDEX(RawDataRefData,$E961,0)),"")),"")</f>
        <v>1.2060453783110545</v>
      </c>
      <c r="AI961" s="101" t="b">
        <f t="shared" si="348"/>
        <v>1</v>
      </c>
      <c r="AJ961" s="101">
        <f t="array" ref="AJ961">IF($AI961,MEDIAN(IF(G2SelectionMask="x",IF(INDEX(RawDataRefData,$E961,0)&gt;0,INDEX(RawDataRefData,$E961,0)),"")),"")</f>
        <v>3</v>
      </c>
      <c r="AK961" s="101">
        <f t="array" ref="AK961">IF($AI961,QUARTILE(IF(G2SelectionMask="x",IF(INDEX(RawDataRefData,$E961,0)&gt;0,INDEX(RawDataRefData,$E961,0)),""),1),"")</f>
        <v>1</v>
      </c>
      <c r="AL961" s="101">
        <f t="array" ref="AL961">IF($AI961,QUARTILE(IF(G2SelectionMask="x",IF(INDEX(RawDataRefData,$E961,0)&gt;0,INDEX(RawDataRefData,$E961,0)),""),3),"")</f>
        <v>3</v>
      </c>
      <c r="AM961" s="101">
        <f t="array" ref="AM961">IF($AI961,MIN(IF(G2SelectionMask="x",IF(INDEX(RawDataRefData,$E961,0)&gt;0,INDEX(RawDataRefData,$E961,0)),"")),"")</f>
        <v>1</v>
      </c>
      <c r="AN961" s="101">
        <f t="array" ref="AN961">IF($AI961,MAX(IF(G2SelectionMask="x",IF(INDEX(RawDataRefData,$E961,0)&gt;0,INDEX(RawDataRefData,$E961,0)),"")),"")</f>
        <v>4</v>
      </c>
      <c r="AO961" s="101">
        <f t="shared" si="350"/>
        <v>2.3636363636363638</v>
      </c>
      <c r="AP961" s="101">
        <f t="array" ref="AP961">IF($AI961,STDEVA(IF(G2SelectionMask="x",IF(INDEX(RawDataRefData,$E961,0)&gt;0,INDEX(RawDataRefData,$E961,0)),"")),"")</f>
        <v>1.2060453783110545</v>
      </c>
      <c r="AQ961" s="100" t="b">
        <f t="shared" si="351"/>
        <v>0</v>
      </c>
      <c r="AR961" s="100" t="str">
        <f t="array" ref="AR961">IF($AQ961,MEDIAN(IF(G3SelectionMask="x",IF(INDEX(RawDataRefData,$E961,0)&gt;0,INDEX(RawDataRefData,$E961,0)),"")),"")</f>
        <v/>
      </c>
      <c r="AS961" s="100" t="str">
        <f t="array" ref="AS961">IF($AQ961,QUARTILE(IF(G3SelectionMask="x",IF(INDEX(RawDataRefData,$E961,0)&gt;0,INDEX(RawDataRefData,$E961,0)),""),1),"")</f>
        <v/>
      </c>
      <c r="AT961" s="100" t="str">
        <f t="array" ref="AT961">IF($AQ961,QUARTILE(IF(G3SelectionMask="x",IF(INDEX(RawDataRefData,$E961,0)&gt;0,INDEX(RawDataRefData,$E961,0)),""),3),"")</f>
        <v/>
      </c>
      <c r="AU961" s="100" t="str">
        <f t="array" ref="AU961">IF($AQ961,MIN(IF(G3SelectionMask="x",IF(INDEX(RawDataRefData,$E961,0)&gt;0,INDEX(RawDataRefData,$E961,0)),"")),"")</f>
        <v/>
      </c>
      <c r="AV961" s="100" t="str">
        <f t="array" ref="AV961">IF($AQ961,MAX(IF(G3SelectionMask="x",IF(INDEX(RawDataRefData,$E961,0)&gt;0,INDEX(RawDataRefData,$E961,0)),"")),"")</f>
        <v/>
      </c>
      <c r="AW961" s="100" t="str">
        <f t="shared" si="352"/>
        <v/>
      </c>
      <c r="AX961" s="100" t="str">
        <f t="array" ref="AX961">IF($AQ961,STDEVA(IF(G3SelectionMask="x",IF(INDEX(RawDataRefData,$E961,0)&gt;0,INDEX(RawDataRefData,$E961,0)),"")),"")</f>
        <v/>
      </c>
      <c r="AY961" s="101" t="b">
        <f t="shared" si="353"/>
        <v>0</v>
      </c>
      <c r="AZ961" s="101" t="str">
        <f t="array" ref="AZ961">IF($AY961,MEDIAN(IF(G4SelectionMask="x",IF(INDEX(RawDataRefData,$E961,0)&gt;0,INDEX(RawDataRefData,$E961,0)),"")),"")</f>
        <v/>
      </c>
      <c r="BA961" s="101" t="str">
        <f t="array" ref="BA961">IF($AY961,QUARTILE(IF(G4SelectionMask="x",IF(INDEX(RawDataRefData,$E961,0)&gt;0,INDEX(RawDataRefData,$E961,0)),""),1),"")</f>
        <v/>
      </c>
      <c r="BB961" s="101" t="str">
        <f t="array" ref="BB961">IF($AY961,QUARTILE(IF(G4SelectionMask="x",IF(INDEX(RawDataRefData,$E961,0)&gt;0,INDEX(RawDataRefData,$E961,0)),""),3),"")</f>
        <v/>
      </c>
      <c r="BC961" s="101" t="str">
        <f t="array" ref="BC961">IF($AY961,MIN(IF(G4SelectionMask="x",IF(INDEX(RawDataRefData,$E961,0)&gt;0,INDEX(RawDataRefData,$E961,0)),"")),"")</f>
        <v/>
      </c>
      <c r="BD961" s="101" t="str">
        <f t="array" ref="BD961">IF($AY961,MAX(IF(G4SelectionMask="x",IF(INDEX(RawDataRefData,$E961,0)&gt;0,INDEX(RawDataRefData,$E961,0)),"")),"")</f>
        <v/>
      </c>
      <c r="BE961" s="101" t="str">
        <f t="shared" si="354"/>
        <v/>
      </c>
      <c r="BF961" s="101" t="str">
        <f t="array" ref="BF961">IF($AY961,STDEVA(IF(G4SelectionMask="x",IF(INDEX(RawDataRefData,$E961,0)&gt;0,INDEX(RawDataRefData,$E961,0)),"")),"")</f>
        <v/>
      </c>
      <c r="BG961" s="100" t="b">
        <f t="shared" si="355"/>
        <v>0</v>
      </c>
      <c r="BH961" s="100" t="str">
        <f t="array" ref="BH961">IF($BG961,MEDIAN(IF(G5SelectionMask="x",IF(INDEX(RawDataRefData,$E961,0)&gt;0,INDEX(RawDataRefData,$E961,0)),"")),"")</f>
        <v/>
      </c>
      <c r="BI961" s="100" t="str">
        <f t="array" ref="BI961">IF($BG961,QUARTILE(IF(G5SelectionMask="x",IF(INDEX(RawDataRefData,$E961,0)&gt;0,INDEX(RawDataRefData,$E961,0)),""),1),"")</f>
        <v/>
      </c>
      <c r="BJ961" s="100" t="str">
        <f t="array" ref="BJ961">IF($BG961,QUARTILE(IF(G5SelectionMask="x",IF(INDEX(RawDataRefData,$E961,0)&gt;0,INDEX(RawDataRefData,$E961,0)),""),3),"")</f>
        <v/>
      </c>
      <c r="BK961" s="100" t="str">
        <f t="array" ref="BK961">IF($BG961,MIN(IF(G5SelectionMask="x",IF(INDEX(RawDataRefData,$E961,0)&gt;0,INDEX(RawDataRefData,$E961,0)),"")),"")</f>
        <v/>
      </c>
      <c r="BL961" s="100" t="str">
        <f t="array" ref="BL961">IF($BG961,MAX(IF(G5SelectionMask="x",IF(INDEX(RawDataRefData,$E961,0)&gt;0,INDEX(RawDataRefData,$E961,0)),"")),"")</f>
        <v/>
      </c>
      <c r="BM961" s="100" t="str">
        <f t="shared" si="356"/>
        <v/>
      </c>
      <c r="BN961" s="103" t="str">
        <f t="array" ref="BN961">IF($BG961,STDEVA(IF(G5SelectionMask="x",IF(INDEX(RawDataRefData,$E961,0)&gt;0,INDEX(RawDataRefData,$E961,0)),"")),"")</f>
        <v/>
      </c>
      <c r="BO961" s="104"/>
      <c r="BP961" s="105">
        <v>1</v>
      </c>
      <c r="BQ961" s="105">
        <v>3</v>
      </c>
      <c r="BR961" s="105">
        <v>3</v>
      </c>
      <c r="BS961" s="105">
        <v>1</v>
      </c>
      <c r="BT961" s="105">
        <v>1</v>
      </c>
      <c r="BU961" s="105">
        <v>4</v>
      </c>
      <c r="BV961" s="105">
        <v>1</v>
      </c>
      <c r="BW961" s="105">
        <v>1</v>
      </c>
      <c r="BX961" s="105">
        <v>3</v>
      </c>
      <c r="BY961" s="105">
        <v>3</v>
      </c>
      <c r="BZ961" s="105">
        <v>2</v>
      </c>
      <c r="CA961" s="105">
        <v>4</v>
      </c>
      <c r="CB961" s="105">
        <v>1</v>
      </c>
      <c r="CC961" s="105">
        <v>3</v>
      </c>
      <c r="CD961" s="105">
        <v>1</v>
      </c>
    </row>
    <row r="962" spans="1:82" x14ac:dyDescent="0.2">
      <c r="A962" s="33">
        <f t="shared" si="358"/>
        <v>0</v>
      </c>
      <c r="B962" s="218"/>
      <c r="C962" s="215"/>
      <c r="D962" s="224"/>
      <c r="E962" s="72">
        <f t="shared" si="349"/>
        <v>953</v>
      </c>
      <c r="F962" s="9" t="s">
        <v>1205</v>
      </c>
      <c r="H962" s="9" t="s">
        <v>1212</v>
      </c>
      <c r="I962" s="9" t="s">
        <v>342</v>
      </c>
      <c r="J962" s="9" t="s">
        <v>1862</v>
      </c>
      <c r="K962" s="100">
        <f t="shared" si="334"/>
        <v>2</v>
      </c>
      <c r="L962" s="100"/>
      <c r="M962" s="100"/>
      <c r="N962" s="100"/>
      <c r="O962" s="100"/>
      <c r="P962" s="101">
        <f t="shared" si="335"/>
        <v>1</v>
      </c>
      <c r="Q962" s="102">
        <f t="shared" si="336"/>
        <v>2</v>
      </c>
      <c r="R962" s="102">
        <f t="shared" si="337"/>
        <v>4</v>
      </c>
      <c r="S962" s="102">
        <f t="shared" si="338"/>
        <v>4</v>
      </c>
      <c r="T962" s="102">
        <f t="shared" si="339"/>
        <v>1</v>
      </c>
      <c r="U962" s="102">
        <f t="shared" si="340"/>
        <v>3</v>
      </c>
      <c r="V962" s="102">
        <f t="shared" si="341"/>
        <v>1</v>
      </c>
      <c r="W962" s="102">
        <f t="shared" si="342"/>
        <v>1</v>
      </c>
      <c r="X962" s="102">
        <f t="shared" si="343"/>
        <v>2</v>
      </c>
      <c r="Y962" s="102">
        <f t="shared" si="344"/>
        <v>1</v>
      </c>
      <c r="Z962" s="102">
        <f t="shared" si="345"/>
        <v>1</v>
      </c>
      <c r="AA962" s="100" t="b">
        <f t="shared" si="346"/>
        <v>1</v>
      </c>
      <c r="AB962" s="100">
        <f t="array" ref="AB962">IF($AA962,MEDIAN(IF(G1SelectionMask="x",IF(INDEX(RawDataRefData,$E962,0)&gt;0,INDEX(RawDataRefData,$E962,0)),"")),"")</f>
        <v>1</v>
      </c>
      <c r="AC962" s="100">
        <f t="array" ref="AC962">IF($AA962,QUARTILE(IF(G1SelectionMask="x",IF(INDEX(RawDataRefData,$E962,0)&gt;0,INDEX(RawDataRefData,$E962,0)),""),1),"")</f>
        <v>1</v>
      </c>
      <c r="AD962" s="100">
        <f t="array" ref="AD962">IF($AA962,QUARTILE(IF(G1SelectionMask="x",IF(INDEX(RawDataRefData,$E962,0)&gt;0,INDEX(RawDataRefData,$E962,0)),""),3),"")</f>
        <v>2.5</v>
      </c>
      <c r="AE962" s="100">
        <f t="array" ref="AE962">IF($AA962,MIN(IF(G1SelectionMask="x",IF(INDEX(RawDataRefData,$E962,0)&gt;0,INDEX(RawDataRefData,$E962,0)),"")),"")</f>
        <v>1</v>
      </c>
      <c r="AF962" s="100">
        <f t="array" ref="AF962">IF($AA962,MAX(IF(G1SelectionMask="x",IF(INDEX(RawDataRefData,$E962,0)&gt;0,INDEX(RawDataRefData,$E962,0)),"")),"")</f>
        <v>4</v>
      </c>
      <c r="AG962" s="100">
        <f t="shared" si="347"/>
        <v>1.9090909090909092</v>
      </c>
      <c r="AH962" s="100">
        <f t="array" ref="AH962">IF($AA962,STDEVA(IF(G1SelectionMask="x",IF(INDEX(RawDataRefData,$E962,0)&gt;0,INDEX(RawDataRefData,$E962,0)),"")),"")</f>
        <v>1.2210278829367864</v>
      </c>
      <c r="AI962" s="101" t="b">
        <f t="shared" si="348"/>
        <v>1</v>
      </c>
      <c r="AJ962" s="101">
        <f t="array" ref="AJ962">IF($AI962,MEDIAN(IF(G2SelectionMask="x",IF(INDEX(RawDataRefData,$E962,0)&gt;0,INDEX(RawDataRefData,$E962,0)),"")),"")</f>
        <v>1</v>
      </c>
      <c r="AK962" s="101">
        <f t="array" ref="AK962">IF($AI962,QUARTILE(IF(G2SelectionMask="x",IF(INDEX(RawDataRefData,$E962,0)&gt;0,INDEX(RawDataRefData,$E962,0)),""),1),"")</f>
        <v>1</v>
      </c>
      <c r="AL962" s="101">
        <f t="array" ref="AL962">IF($AI962,QUARTILE(IF(G2SelectionMask="x",IF(INDEX(RawDataRefData,$E962,0)&gt;0,INDEX(RawDataRefData,$E962,0)),""),3),"")</f>
        <v>1.5</v>
      </c>
      <c r="AM962" s="101">
        <f t="array" ref="AM962">IF($AI962,MIN(IF(G2SelectionMask="x",IF(INDEX(RawDataRefData,$E962,0)&gt;0,INDEX(RawDataRefData,$E962,0)),"")),"")</f>
        <v>1</v>
      </c>
      <c r="AN962" s="101">
        <f t="array" ref="AN962">IF($AI962,MAX(IF(G2SelectionMask="x",IF(INDEX(RawDataRefData,$E962,0)&gt;0,INDEX(RawDataRefData,$E962,0)),"")),"")</f>
        <v>4</v>
      </c>
      <c r="AO962" s="101">
        <f t="shared" si="350"/>
        <v>1.5454545454545454</v>
      </c>
      <c r="AP962" s="101">
        <f t="array" ref="AP962">IF($AI962,STDEVA(IF(G2SelectionMask="x",IF(INDEX(RawDataRefData,$E962,0)&gt;0,INDEX(RawDataRefData,$E962,0)),"")),"")</f>
        <v>1.0357254813546264</v>
      </c>
      <c r="AQ962" s="100" t="b">
        <f t="shared" si="351"/>
        <v>0</v>
      </c>
      <c r="AR962" s="100" t="str">
        <f t="array" ref="AR962">IF($AQ962,MEDIAN(IF(G3SelectionMask="x",IF(INDEX(RawDataRefData,$E962,0)&gt;0,INDEX(RawDataRefData,$E962,0)),"")),"")</f>
        <v/>
      </c>
      <c r="AS962" s="100" t="str">
        <f t="array" ref="AS962">IF($AQ962,QUARTILE(IF(G3SelectionMask="x",IF(INDEX(RawDataRefData,$E962,0)&gt;0,INDEX(RawDataRefData,$E962,0)),""),1),"")</f>
        <v/>
      </c>
      <c r="AT962" s="100" t="str">
        <f t="array" ref="AT962">IF($AQ962,QUARTILE(IF(G3SelectionMask="x",IF(INDEX(RawDataRefData,$E962,0)&gt;0,INDEX(RawDataRefData,$E962,0)),""),3),"")</f>
        <v/>
      </c>
      <c r="AU962" s="100" t="str">
        <f t="array" ref="AU962">IF($AQ962,MIN(IF(G3SelectionMask="x",IF(INDEX(RawDataRefData,$E962,0)&gt;0,INDEX(RawDataRefData,$E962,0)),"")),"")</f>
        <v/>
      </c>
      <c r="AV962" s="100" t="str">
        <f t="array" ref="AV962">IF($AQ962,MAX(IF(G3SelectionMask="x",IF(INDEX(RawDataRefData,$E962,0)&gt;0,INDEX(RawDataRefData,$E962,0)),"")),"")</f>
        <v/>
      </c>
      <c r="AW962" s="100" t="str">
        <f t="shared" si="352"/>
        <v/>
      </c>
      <c r="AX962" s="100" t="str">
        <f t="array" ref="AX962">IF($AQ962,STDEVA(IF(G3SelectionMask="x",IF(INDEX(RawDataRefData,$E962,0)&gt;0,INDEX(RawDataRefData,$E962,0)),"")),"")</f>
        <v/>
      </c>
      <c r="AY962" s="101" t="b">
        <f t="shared" si="353"/>
        <v>0</v>
      </c>
      <c r="AZ962" s="101" t="str">
        <f t="array" ref="AZ962">IF($AY962,MEDIAN(IF(G4SelectionMask="x",IF(INDEX(RawDataRefData,$E962,0)&gt;0,INDEX(RawDataRefData,$E962,0)),"")),"")</f>
        <v/>
      </c>
      <c r="BA962" s="101" t="str">
        <f t="array" ref="BA962">IF($AY962,QUARTILE(IF(G4SelectionMask="x",IF(INDEX(RawDataRefData,$E962,0)&gt;0,INDEX(RawDataRefData,$E962,0)),""),1),"")</f>
        <v/>
      </c>
      <c r="BB962" s="101" t="str">
        <f t="array" ref="BB962">IF($AY962,QUARTILE(IF(G4SelectionMask="x",IF(INDEX(RawDataRefData,$E962,0)&gt;0,INDEX(RawDataRefData,$E962,0)),""),3),"")</f>
        <v/>
      </c>
      <c r="BC962" s="101" t="str">
        <f t="array" ref="BC962">IF($AY962,MIN(IF(G4SelectionMask="x",IF(INDEX(RawDataRefData,$E962,0)&gt;0,INDEX(RawDataRefData,$E962,0)),"")),"")</f>
        <v/>
      </c>
      <c r="BD962" s="101" t="str">
        <f t="array" ref="BD962">IF($AY962,MAX(IF(G4SelectionMask="x",IF(INDEX(RawDataRefData,$E962,0)&gt;0,INDEX(RawDataRefData,$E962,0)),"")),"")</f>
        <v/>
      </c>
      <c r="BE962" s="101" t="str">
        <f t="shared" si="354"/>
        <v/>
      </c>
      <c r="BF962" s="101" t="str">
        <f t="array" ref="BF962">IF($AY962,STDEVA(IF(G4SelectionMask="x",IF(INDEX(RawDataRefData,$E962,0)&gt;0,INDEX(RawDataRefData,$E962,0)),"")),"")</f>
        <v/>
      </c>
      <c r="BG962" s="100" t="b">
        <f t="shared" si="355"/>
        <v>0</v>
      </c>
      <c r="BH962" s="100" t="str">
        <f t="array" ref="BH962">IF($BG962,MEDIAN(IF(G5SelectionMask="x",IF(INDEX(RawDataRefData,$E962,0)&gt;0,INDEX(RawDataRefData,$E962,0)),"")),"")</f>
        <v/>
      </c>
      <c r="BI962" s="100" t="str">
        <f t="array" ref="BI962">IF($BG962,QUARTILE(IF(G5SelectionMask="x",IF(INDEX(RawDataRefData,$E962,0)&gt;0,INDEX(RawDataRefData,$E962,0)),""),1),"")</f>
        <v/>
      </c>
      <c r="BJ962" s="100" t="str">
        <f t="array" ref="BJ962">IF($BG962,QUARTILE(IF(G5SelectionMask="x",IF(INDEX(RawDataRefData,$E962,0)&gt;0,INDEX(RawDataRefData,$E962,0)),""),3),"")</f>
        <v/>
      </c>
      <c r="BK962" s="100" t="str">
        <f t="array" ref="BK962">IF($BG962,MIN(IF(G5SelectionMask="x",IF(INDEX(RawDataRefData,$E962,0)&gt;0,INDEX(RawDataRefData,$E962,0)),"")),"")</f>
        <v/>
      </c>
      <c r="BL962" s="100" t="str">
        <f t="array" ref="BL962">IF($BG962,MAX(IF(G5SelectionMask="x",IF(INDEX(RawDataRefData,$E962,0)&gt;0,INDEX(RawDataRefData,$E962,0)),"")),"")</f>
        <v/>
      </c>
      <c r="BM962" s="100" t="str">
        <f t="shared" si="356"/>
        <v/>
      </c>
      <c r="BN962" s="103" t="str">
        <f t="array" ref="BN962">IF($BG962,STDEVA(IF(G5SelectionMask="x",IF(INDEX(RawDataRefData,$E962,0)&gt;0,INDEX(RawDataRefData,$E962,0)),"")),"")</f>
        <v/>
      </c>
      <c r="BO962" s="104"/>
      <c r="BP962" s="105">
        <v>2</v>
      </c>
      <c r="BQ962" s="105">
        <v>1</v>
      </c>
      <c r="BR962" s="105">
        <v>2</v>
      </c>
      <c r="BS962" s="105">
        <v>4</v>
      </c>
      <c r="BT962" s="105">
        <v>4</v>
      </c>
      <c r="BU962" s="105">
        <v>1</v>
      </c>
      <c r="BV962" s="105">
        <v>3</v>
      </c>
      <c r="BW962" s="105">
        <v>1</v>
      </c>
      <c r="BX962" s="105">
        <v>1</v>
      </c>
      <c r="BY962" s="105">
        <v>2</v>
      </c>
      <c r="BZ962" s="105">
        <v>1</v>
      </c>
      <c r="CA962" s="105">
        <v>1</v>
      </c>
      <c r="CB962" s="105">
        <v>1</v>
      </c>
      <c r="CC962" s="105">
        <v>3</v>
      </c>
      <c r="CD962" s="105">
        <v>1</v>
      </c>
    </row>
    <row r="963" spans="1:82" x14ac:dyDescent="0.2">
      <c r="A963" s="33">
        <f t="shared" si="358"/>
        <v>0</v>
      </c>
      <c r="B963" s="218"/>
      <c r="C963" s="215"/>
      <c r="D963" s="224"/>
      <c r="E963" s="72">
        <f t="shared" si="349"/>
        <v>954</v>
      </c>
      <c r="F963" s="9" t="s">
        <v>1206</v>
      </c>
      <c r="H963" s="9" t="s">
        <v>1212</v>
      </c>
      <c r="I963" s="9" t="s">
        <v>342</v>
      </c>
      <c r="J963" s="9" t="s">
        <v>1862</v>
      </c>
      <c r="K963" s="100">
        <f t="shared" si="334"/>
        <v>2</v>
      </c>
      <c r="L963" s="100"/>
      <c r="M963" s="100"/>
      <c r="N963" s="100"/>
      <c r="O963" s="100"/>
      <c r="P963" s="101">
        <f t="shared" si="335"/>
        <v>1</v>
      </c>
      <c r="Q963" s="102">
        <f t="shared" si="336"/>
        <v>1</v>
      </c>
      <c r="R963" s="102">
        <f t="shared" si="337"/>
        <v>3</v>
      </c>
      <c r="S963" s="102">
        <f t="shared" si="338"/>
        <v>3</v>
      </c>
      <c r="T963" s="102">
        <f t="shared" si="339"/>
        <v>3</v>
      </c>
      <c r="U963" s="102">
        <f t="shared" si="340"/>
        <v>1</v>
      </c>
      <c r="V963" s="102">
        <f t="shared" si="341"/>
        <v>2</v>
      </c>
      <c r="W963" s="102">
        <f t="shared" si="342"/>
        <v>1</v>
      </c>
      <c r="X963" s="102">
        <f t="shared" si="343"/>
        <v>4</v>
      </c>
      <c r="Y963" s="102">
        <f t="shared" si="344"/>
        <v>3</v>
      </c>
      <c r="Z963" s="102">
        <f t="shared" si="345"/>
        <v>4</v>
      </c>
      <c r="AA963" s="100" t="b">
        <f t="shared" si="346"/>
        <v>1</v>
      </c>
      <c r="AB963" s="100">
        <f t="array" ref="AB963">IF($AA963,MEDIAN(IF(G1SelectionMask="x",IF(INDEX(RawDataRefData,$E963,0)&gt;0,INDEX(RawDataRefData,$E963,0)),"")),"")</f>
        <v>3</v>
      </c>
      <c r="AC963" s="100">
        <f t="array" ref="AC963">IF($AA963,QUARTILE(IF(G1SelectionMask="x",IF(INDEX(RawDataRefData,$E963,0)&gt;0,INDEX(RawDataRefData,$E963,0)),""),1),"")</f>
        <v>1</v>
      </c>
      <c r="AD963" s="100">
        <f t="array" ref="AD963">IF($AA963,QUARTILE(IF(G1SelectionMask="x",IF(INDEX(RawDataRefData,$E963,0)&gt;0,INDEX(RawDataRefData,$E963,0)),""),3),"")</f>
        <v>3</v>
      </c>
      <c r="AE963" s="100">
        <f t="array" ref="AE963">IF($AA963,MIN(IF(G1SelectionMask="x",IF(INDEX(RawDataRefData,$E963,0)&gt;0,INDEX(RawDataRefData,$E963,0)),"")),"")</f>
        <v>1</v>
      </c>
      <c r="AF963" s="100">
        <f t="array" ref="AF963">IF($AA963,MAX(IF(G1SelectionMask="x",IF(INDEX(RawDataRefData,$E963,0)&gt;0,INDEX(RawDataRefData,$E963,0)),"")),"")</f>
        <v>4</v>
      </c>
      <c r="AG963" s="100">
        <f t="shared" si="347"/>
        <v>2.3636363636363638</v>
      </c>
      <c r="AH963" s="100">
        <f t="array" ref="AH963">IF($AA963,STDEVA(IF(G1SelectionMask="x",IF(INDEX(RawDataRefData,$E963,0)&gt;0,INDEX(RawDataRefData,$E963,0)),"")),"")</f>
        <v>1.2060453783110545</v>
      </c>
      <c r="AI963" s="101" t="b">
        <f t="shared" si="348"/>
        <v>1</v>
      </c>
      <c r="AJ963" s="101">
        <f t="array" ref="AJ963">IF($AI963,MEDIAN(IF(G2SelectionMask="x",IF(INDEX(RawDataRefData,$E963,0)&gt;0,INDEX(RawDataRefData,$E963,0)),"")),"")</f>
        <v>2</v>
      </c>
      <c r="AK963" s="101">
        <f t="array" ref="AK963">IF($AI963,QUARTILE(IF(G2SelectionMask="x",IF(INDEX(RawDataRefData,$E963,0)&gt;0,INDEX(RawDataRefData,$E963,0)),""),1),"")</f>
        <v>1</v>
      </c>
      <c r="AL963" s="101">
        <f t="array" ref="AL963">IF($AI963,QUARTILE(IF(G2SelectionMask="x",IF(INDEX(RawDataRefData,$E963,0)&gt;0,INDEX(RawDataRefData,$E963,0)),""),3),"")</f>
        <v>3</v>
      </c>
      <c r="AM963" s="101">
        <f t="array" ref="AM963">IF($AI963,MIN(IF(G2SelectionMask="x",IF(INDEX(RawDataRefData,$E963,0)&gt;0,INDEX(RawDataRefData,$E963,0)),"")),"")</f>
        <v>1</v>
      </c>
      <c r="AN963" s="101">
        <f t="array" ref="AN963">IF($AI963,MAX(IF(G2SelectionMask="x",IF(INDEX(RawDataRefData,$E963,0)&gt;0,INDEX(RawDataRefData,$E963,0)),"")),"")</f>
        <v>4</v>
      </c>
      <c r="AO963" s="101">
        <f t="shared" si="350"/>
        <v>2.1818181818181817</v>
      </c>
      <c r="AP963" s="101">
        <f t="array" ref="AP963">IF($AI963,STDEVA(IF(G2SelectionMask="x",IF(INDEX(RawDataRefData,$E963,0)&gt;0,INDEX(RawDataRefData,$E963,0)),"")),"")</f>
        <v>1.2504544628399561</v>
      </c>
      <c r="AQ963" s="100" t="b">
        <f t="shared" si="351"/>
        <v>0</v>
      </c>
      <c r="AR963" s="100" t="str">
        <f t="array" ref="AR963">IF($AQ963,MEDIAN(IF(G3SelectionMask="x",IF(INDEX(RawDataRefData,$E963,0)&gt;0,INDEX(RawDataRefData,$E963,0)),"")),"")</f>
        <v/>
      </c>
      <c r="AS963" s="100" t="str">
        <f t="array" ref="AS963">IF($AQ963,QUARTILE(IF(G3SelectionMask="x",IF(INDEX(RawDataRefData,$E963,0)&gt;0,INDEX(RawDataRefData,$E963,0)),""),1),"")</f>
        <v/>
      </c>
      <c r="AT963" s="100" t="str">
        <f t="array" ref="AT963">IF($AQ963,QUARTILE(IF(G3SelectionMask="x",IF(INDEX(RawDataRefData,$E963,0)&gt;0,INDEX(RawDataRefData,$E963,0)),""),3),"")</f>
        <v/>
      </c>
      <c r="AU963" s="100" t="str">
        <f t="array" ref="AU963">IF($AQ963,MIN(IF(G3SelectionMask="x",IF(INDEX(RawDataRefData,$E963,0)&gt;0,INDEX(RawDataRefData,$E963,0)),"")),"")</f>
        <v/>
      </c>
      <c r="AV963" s="100" t="str">
        <f t="array" ref="AV963">IF($AQ963,MAX(IF(G3SelectionMask="x",IF(INDEX(RawDataRefData,$E963,0)&gt;0,INDEX(RawDataRefData,$E963,0)),"")),"")</f>
        <v/>
      </c>
      <c r="AW963" s="100" t="str">
        <f t="shared" si="352"/>
        <v/>
      </c>
      <c r="AX963" s="100" t="str">
        <f t="array" ref="AX963">IF($AQ963,STDEVA(IF(G3SelectionMask="x",IF(INDEX(RawDataRefData,$E963,0)&gt;0,INDEX(RawDataRefData,$E963,0)),"")),"")</f>
        <v/>
      </c>
      <c r="AY963" s="101" t="b">
        <f t="shared" si="353"/>
        <v>0</v>
      </c>
      <c r="AZ963" s="101" t="str">
        <f t="array" ref="AZ963">IF($AY963,MEDIAN(IF(G4SelectionMask="x",IF(INDEX(RawDataRefData,$E963,0)&gt;0,INDEX(RawDataRefData,$E963,0)),"")),"")</f>
        <v/>
      </c>
      <c r="BA963" s="101" t="str">
        <f t="array" ref="BA963">IF($AY963,QUARTILE(IF(G4SelectionMask="x",IF(INDEX(RawDataRefData,$E963,0)&gt;0,INDEX(RawDataRefData,$E963,0)),""),1),"")</f>
        <v/>
      </c>
      <c r="BB963" s="101" t="str">
        <f t="array" ref="BB963">IF($AY963,QUARTILE(IF(G4SelectionMask="x",IF(INDEX(RawDataRefData,$E963,0)&gt;0,INDEX(RawDataRefData,$E963,0)),""),3),"")</f>
        <v/>
      </c>
      <c r="BC963" s="101" t="str">
        <f t="array" ref="BC963">IF($AY963,MIN(IF(G4SelectionMask="x",IF(INDEX(RawDataRefData,$E963,0)&gt;0,INDEX(RawDataRefData,$E963,0)),"")),"")</f>
        <v/>
      </c>
      <c r="BD963" s="101" t="str">
        <f t="array" ref="BD963">IF($AY963,MAX(IF(G4SelectionMask="x",IF(INDEX(RawDataRefData,$E963,0)&gt;0,INDEX(RawDataRefData,$E963,0)),"")),"")</f>
        <v/>
      </c>
      <c r="BE963" s="101" t="str">
        <f t="shared" si="354"/>
        <v/>
      </c>
      <c r="BF963" s="101" t="str">
        <f t="array" ref="BF963">IF($AY963,STDEVA(IF(G4SelectionMask="x",IF(INDEX(RawDataRefData,$E963,0)&gt;0,INDEX(RawDataRefData,$E963,0)),"")),"")</f>
        <v/>
      </c>
      <c r="BG963" s="100" t="b">
        <f t="shared" si="355"/>
        <v>0</v>
      </c>
      <c r="BH963" s="100" t="str">
        <f t="array" ref="BH963">IF($BG963,MEDIAN(IF(G5SelectionMask="x",IF(INDEX(RawDataRefData,$E963,0)&gt;0,INDEX(RawDataRefData,$E963,0)),"")),"")</f>
        <v/>
      </c>
      <c r="BI963" s="100" t="str">
        <f t="array" ref="BI963">IF($BG963,QUARTILE(IF(G5SelectionMask="x",IF(INDEX(RawDataRefData,$E963,0)&gt;0,INDEX(RawDataRefData,$E963,0)),""),1),"")</f>
        <v/>
      </c>
      <c r="BJ963" s="100" t="str">
        <f t="array" ref="BJ963">IF($BG963,QUARTILE(IF(G5SelectionMask="x",IF(INDEX(RawDataRefData,$E963,0)&gt;0,INDEX(RawDataRefData,$E963,0)),""),3),"")</f>
        <v/>
      </c>
      <c r="BK963" s="100" t="str">
        <f t="array" ref="BK963">IF($BG963,MIN(IF(G5SelectionMask="x",IF(INDEX(RawDataRefData,$E963,0)&gt;0,INDEX(RawDataRefData,$E963,0)),"")),"")</f>
        <v/>
      </c>
      <c r="BL963" s="100" t="str">
        <f t="array" ref="BL963">IF($BG963,MAX(IF(G5SelectionMask="x",IF(INDEX(RawDataRefData,$E963,0)&gt;0,INDEX(RawDataRefData,$E963,0)),"")),"")</f>
        <v/>
      </c>
      <c r="BM963" s="100" t="str">
        <f t="shared" si="356"/>
        <v/>
      </c>
      <c r="BN963" s="103" t="str">
        <f t="array" ref="BN963">IF($BG963,STDEVA(IF(G5SelectionMask="x",IF(INDEX(RawDataRefData,$E963,0)&gt;0,INDEX(RawDataRefData,$E963,0)),"")),"")</f>
        <v/>
      </c>
      <c r="BO963" s="104"/>
      <c r="BP963" s="105">
        <v>2</v>
      </c>
      <c r="BQ963" s="105">
        <v>1</v>
      </c>
      <c r="BR963" s="105">
        <v>1</v>
      </c>
      <c r="BS963" s="105">
        <v>3</v>
      </c>
      <c r="BT963" s="105">
        <v>3</v>
      </c>
      <c r="BU963" s="105">
        <v>3</v>
      </c>
      <c r="BV963" s="105">
        <v>1</v>
      </c>
      <c r="BW963" s="105">
        <v>2</v>
      </c>
      <c r="BX963" s="105">
        <v>1</v>
      </c>
      <c r="BY963" s="105">
        <v>4</v>
      </c>
      <c r="BZ963" s="105">
        <v>3</v>
      </c>
      <c r="CA963" s="105">
        <v>4</v>
      </c>
      <c r="CB963" s="105">
        <v>4</v>
      </c>
      <c r="CC963" s="105">
        <v>1</v>
      </c>
      <c r="CD963" s="105">
        <v>1</v>
      </c>
    </row>
    <row r="964" spans="1:82" x14ac:dyDescent="0.2">
      <c r="A964" s="33">
        <f t="shared" si="358"/>
        <v>0</v>
      </c>
      <c r="B964" s="218"/>
      <c r="C964" s="215"/>
      <c r="D964" s="224"/>
      <c r="E964" s="72">
        <f t="shared" si="349"/>
        <v>955</v>
      </c>
      <c r="F964" s="9" t="s">
        <v>1207</v>
      </c>
      <c r="H964" s="9" t="s">
        <v>1212</v>
      </c>
      <c r="I964" s="9" t="s">
        <v>342</v>
      </c>
      <c r="J964" s="9" t="s">
        <v>1862</v>
      </c>
      <c r="K964" s="100">
        <f t="shared" si="334"/>
        <v>3</v>
      </c>
      <c r="L964" s="100"/>
      <c r="M964" s="100"/>
      <c r="N964" s="100"/>
      <c r="O964" s="100"/>
      <c r="P964" s="101">
        <f t="shared" si="335"/>
        <v>1</v>
      </c>
      <c r="Q964" s="102">
        <f t="shared" si="336"/>
        <v>4</v>
      </c>
      <c r="R964" s="102">
        <f t="shared" si="337"/>
        <v>2</v>
      </c>
      <c r="S964" s="102">
        <f t="shared" si="338"/>
        <v>4</v>
      </c>
      <c r="T964" s="102">
        <f t="shared" si="339"/>
        <v>2</v>
      </c>
      <c r="U964" s="102">
        <f t="shared" si="340"/>
        <v>4</v>
      </c>
      <c r="V964" s="102">
        <f t="shared" si="341"/>
        <v>1</v>
      </c>
      <c r="W964" s="102">
        <f t="shared" si="342"/>
        <v>4</v>
      </c>
      <c r="X964" s="102">
        <f t="shared" si="343"/>
        <v>4</v>
      </c>
      <c r="Y964" s="102">
        <f t="shared" si="344"/>
        <v>2</v>
      </c>
      <c r="Z964" s="102">
        <f t="shared" si="345"/>
        <v>4</v>
      </c>
      <c r="AA964" s="100" t="b">
        <f t="shared" si="346"/>
        <v>1</v>
      </c>
      <c r="AB964" s="100">
        <f t="array" ref="AB964">IF($AA964,MEDIAN(IF(G1SelectionMask="x",IF(INDEX(RawDataRefData,$E964,0)&gt;0,INDEX(RawDataRefData,$E964,0)),"")),"")</f>
        <v>4</v>
      </c>
      <c r="AC964" s="100">
        <f t="array" ref="AC964">IF($AA964,QUARTILE(IF(G1SelectionMask="x",IF(INDEX(RawDataRefData,$E964,0)&gt;0,INDEX(RawDataRefData,$E964,0)),""),1),"")</f>
        <v>2</v>
      </c>
      <c r="AD964" s="100">
        <f t="array" ref="AD964">IF($AA964,QUARTILE(IF(G1SelectionMask="x",IF(INDEX(RawDataRefData,$E964,0)&gt;0,INDEX(RawDataRefData,$E964,0)),""),3),"")</f>
        <v>4</v>
      </c>
      <c r="AE964" s="100">
        <f t="array" ref="AE964">IF($AA964,MIN(IF(G1SelectionMask="x",IF(INDEX(RawDataRefData,$E964,0)&gt;0,INDEX(RawDataRefData,$E964,0)),"")),"")</f>
        <v>1</v>
      </c>
      <c r="AF964" s="100">
        <f t="array" ref="AF964">IF($AA964,MAX(IF(G1SelectionMask="x",IF(INDEX(RawDataRefData,$E964,0)&gt;0,INDEX(RawDataRefData,$E964,0)),"")),"")</f>
        <v>4</v>
      </c>
      <c r="AG964" s="100">
        <f t="shared" si="347"/>
        <v>2.9090909090909092</v>
      </c>
      <c r="AH964" s="100">
        <f t="array" ref="AH964">IF($AA964,STDEVA(IF(G1SelectionMask="x",IF(INDEX(RawDataRefData,$E964,0)&gt;0,INDEX(RawDataRefData,$E964,0)),"")),"")</f>
        <v>1.300349603340998</v>
      </c>
      <c r="AI964" s="101" t="b">
        <f t="shared" si="348"/>
        <v>1</v>
      </c>
      <c r="AJ964" s="101">
        <f t="array" ref="AJ964">IF($AI964,MEDIAN(IF(G2SelectionMask="x",IF(INDEX(RawDataRefData,$E964,0)&gt;0,INDEX(RawDataRefData,$E964,0)),"")),"")</f>
        <v>3</v>
      </c>
      <c r="AK964" s="101">
        <f t="array" ref="AK964">IF($AI964,QUARTILE(IF(G2SelectionMask="x",IF(INDEX(RawDataRefData,$E964,0)&gt;0,INDEX(RawDataRefData,$E964,0)),""),1),"")</f>
        <v>2</v>
      </c>
      <c r="AL964" s="101">
        <f t="array" ref="AL964">IF($AI964,QUARTILE(IF(G2SelectionMask="x",IF(INDEX(RawDataRefData,$E964,0)&gt;0,INDEX(RawDataRefData,$E964,0)),""),3),"")</f>
        <v>4</v>
      </c>
      <c r="AM964" s="101">
        <f t="array" ref="AM964">IF($AI964,MIN(IF(G2SelectionMask="x",IF(INDEX(RawDataRefData,$E964,0)&gt;0,INDEX(RawDataRefData,$E964,0)),"")),"")</f>
        <v>1</v>
      </c>
      <c r="AN964" s="101">
        <f t="array" ref="AN964">IF($AI964,MAX(IF(G2SelectionMask="x",IF(INDEX(RawDataRefData,$E964,0)&gt;0,INDEX(RawDataRefData,$E964,0)),"")),"")</f>
        <v>4</v>
      </c>
      <c r="AO964" s="101">
        <f t="shared" si="350"/>
        <v>2.7272727272727271</v>
      </c>
      <c r="AP964" s="101">
        <f t="array" ref="AP964">IF($AI964,STDEVA(IF(G2SelectionMask="x",IF(INDEX(RawDataRefData,$E964,0)&gt;0,INDEX(RawDataRefData,$E964,0)),"")),"")</f>
        <v>1.1908743922772957</v>
      </c>
      <c r="AQ964" s="100" t="b">
        <f t="shared" si="351"/>
        <v>0</v>
      </c>
      <c r="AR964" s="100" t="str">
        <f t="array" ref="AR964">IF($AQ964,MEDIAN(IF(G3SelectionMask="x",IF(INDEX(RawDataRefData,$E964,0)&gt;0,INDEX(RawDataRefData,$E964,0)),"")),"")</f>
        <v/>
      </c>
      <c r="AS964" s="100" t="str">
        <f t="array" ref="AS964">IF($AQ964,QUARTILE(IF(G3SelectionMask="x",IF(INDEX(RawDataRefData,$E964,0)&gt;0,INDEX(RawDataRefData,$E964,0)),""),1),"")</f>
        <v/>
      </c>
      <c r="AT964" s="100" t="str">
        <f t="array" ref="AT964">IF($AQ964,QUARTILE(IF(G3SelectionMask="x",IF(INDEX(RawDataRefData,$E964,0)&gt;0,INDEX(RawDataRefData,$E964,0)),""),3),"")</f>
        <v/>
      </c>
      <c r="AU964" s="100" t="str">
        <f t="array" ref="AU964">IF($AQ964,MIN(IF(G3SelectionMask="x",IF(INDEX(RawDataRefData,$E964,0)&gt;0,INDEX(RawDataRefData,$E964,0)),"")),"")</f>
        <v/>
      </c>
      <c r="AV964" s="100" t="str">
        <f t="array" ref="AV964">IF($AQ964,MAX(IF(G3SelectionMask="x",IF(INDEX(RawDataRefData,$E964,0)&gt;0,INDEX(RawDataRefData,$E964,0)),"")),"")</f>
        <v/>
      </c>
      <c r="AW964" s="100" t="str">
        <f t="shared" si="352"/>
        <v/>
      </c>
      <c r="AX964" s="100" t="str">
        <f t="array" ref="AX964">IF($AQ964,STDEVA(IF(G3SelectionMask="x",IF(INDEX(RawDataRefData,$E964,0)&gt;0,INDEX(RawDataRefData,$E964,0)),"")),"")</f>
        <v/>
      </c>
      <c r="AY964" s="101" t="b">
        <f t="shared" si="353"/>
        <v>0</v>
      </c>
      <c r="AZ964" s="101" t="str">
        <f t="array" ref="AZ964">IF($AY964,MEDIAN(IF(G4SelectionMask="x",IF(INDEX(RawDataRefData,$E964,0)&gt;0,INDEX(RawDataRefData,$E964,0)),"")),"")</f>
        <v/>
      </c>
      <c r="BA964" s="101" t="str">
        <f t="array" ref="BA964">IF($AY964,QUARTILE(IF(G4SelectionMask="x",IF(INDEX(RawDataRefData,$E964,0)&gt;0,INDEX(RawDataRefData,$E964,0)),""),1),"")</f>
        <v/>
      </c>
      <c r="BB964" s="101" t="str">
        <f t="array" ref="BB964">IF($AY964,QUARTILE(IF(G4SelectionMask="x",IF(INDEX(RawDataRefData,$E964,0)&gt;0,INDEX(RawDataRefData,$E964,0)),""),3),"")</f>
        <v/>
      </c>
      <c r="BC964" s="101" t="str">
        <f t="array" ref="BC964">IF($AY964,MIN(IF(G4SelectionMask="x",IF(INDEX(RawDataRefData,$E964,0)&gt;0,INDEX(RawDataRefData,$E964,0)),"")),"")</f>
        <v/>
      </c>
      <c r="BD964" s="101" t="str">
        <f t="array" ref="BD964">IF($AY964,MAX(IF(G4SelectionMask="x",IF(INDEX(RawDataRefData,$E964,0)&gt;0,INDEX(RawDataRefData,$E964,0)),"")),"")</f>
        <v/>
      </c>
      <c r="BE964" s="101" t="str">
        <f t="shared" si="354"/>
        <v/>
      </c>
      <c r="BF964" s="101" t="str">
        <f t="array" ref="BF964">IF($AY964,STDEVA(IF(G4SelectionMask="x",IF(INDEX(RawDataRefData,$E964,0)&gt;0,INDEX(RawDataRefData,$E964,0)),"")),"")</f>
        <v/>
      </c>
      <c r="BG964" s="100" t="b">
        <f t="shared" si="355"/>
        <v>0</v>
      </c>
      <c r="BH964" s="100" t="str">
        <f t="array" ref="BH964">IF($BG964,MEDIAN(IF(G5SelectionMask="x",IF(INDEX(RawDataRefData,$E964,0)&gt;0,INDEX(RawDataRefData,$E964,0)),"")),"")</f>
        <v/>
      </c>
      <c r="BI964" s="100" t="str">
        <f t="array" ref="BI964">IF($BG964,QUARTILE(IF(G5SelectionMask="x",IF(INDEX(RawDataRefData,$E964,0)&gt;0,INDEX(RawDataRefData,$E964,0)),""),1),"")</f>
        <v/>
      </c>
      <c r="BJ964" s="100" t="str">
        <f t="array" ref="BJ964">IF($BG964,QUARTILE(IF(G5SelectionMask="x",IF(INDEX(RawDataRefData,$E964,0)&gt;0,INDEX(RawDataRefData,$E964,0)),""),3),"")</f>
        <v/>
      </c>
      <c r="BK964" s="100" t="str">
        <f t="array" ref="BK964">IF($BG964,MIN(IF(G5SelectionMask="x",IF(INDEX(RawDataRefData,$E964,0)&gt;0,INDEX(RawDataRefData,$E964,0)),"")),"")</f>
        <v/>
      </c>
      <c r="BL964" s="100" t="str">
        <f t="array" ref="BL964">IF($BG964,MAX(IF(G5SelectionMask="x",IF(INDEX(RawDataRefData,$E964,0)&gt;0,INDEX(RawDataRefData,$E964,0)),"")),"")</f>
        <v/>
      </c>
      <c r="BM964" s="100" t="str">
        <f t="shared" si="356"/>
        <v/>
      </c>
      <c r="BN964" s="103" t="str">
        <f t="array" ref="BN964">IF($BG964,STDEVA(IF(G5SelectionMask="x",IF(INDEX(RawDataRefData,$E964,0)&gt;0,INDEX(RawDataRefData,$E964,0)),"")),"")</f>
        <v/>
      </c>
      <c r="BO964" s="104"/>
      <c r="BP964" s="105">
        <v>3</v>
      </c>
      <c r="BQ964" s="105">
        <v>1</v>
      </c>
      <c r="BR964" s="105">
        <v>4</v>
      </c>
      <c r="BS964" s="105">
        <v>2</v>
      </c>
      <c r="BT964" s="105">
        <v>4</v>
      </c>
      <c r="BU964" s="105">
        <v>2</v>
      </c>
      <c r="BV964" s="105">
        <v>4</v>
      </c>
      <c r="BW964" s="105">
        <v>1</v>
      </c>
      <c r="BX964" s="105">
        <v>4</v>
      </c>
      <c r="BY964" s="105">
        <v>4</v>
      </c>
      <c r="BZ964" s="105">
        <v>2</v>
      </c>
      <c r="CA964" s="105">
        <v>4</v>
      </c>
      <c r="CB964" s="105">
        <v>3</v>
      </c>
      <c r="CC964" s="105">
        <v>3</v>
      </c>
      <c r="CD964" s="105">
        <v>2</v>
      </c>
    </row>
    <row r="965" spans="1:82" x14ac:dyDescent="0.2">
      <c r="A965" s="33">
        <f t="shared" si="358"/>
        <v>0</v>
      </c>
      <c r="B965" s="218"/>
      <c r="C965" s="215"/>
      <c r="D965" s="224"/>
      <c r="E965" s="72">
        <f t="shared" si="349"/>
        <v>956</v>
      </c>
      <c r="F965" s="9" t="s">
        <v>1208</v>
      </c>
      <c r="H965" s="9" t="s">
        <v>1212</v>
      </c>
      <c r="I965" s="9" t="s">
        <v>342</v>
      </c>
      <c r="J965" s="9" t="s">
        <v>1862</v>
      </c>
      <c r="K965" s="100">
        <f t="shared" si="334"/>
        <v>2</v>
      </c>
      <c r="L965" s="100"/>
      <c r="M965" s="100"/>
      <c r="N965" s="100"/>
      <c r="O965" s="100"/>
      <c r="P965" s="101">
        <f t="shared" si="335"/>
        <v>1</v>
      </c>
      <c r="Q965" s="102">
        <f t="shared" si="336"/>
        <v>3</v>
      </c>
      <c r="R965" s="102">
        <f t="shared" si="337"/>
        <v>1</v>
      </c>
      <c r="S965" s="102">
        <f t="shared" si="338"/>
        <v>2</v>
      </c>
      <c r="T965" s="102">
        <f t="shared" si="339"/>
        <v>2</v>
      </c>
      <c r="U965" s="102">
        <f t="shared" si="340"/>
        <v>3</v>
      </c>
      <c r="V965" s="102">
        <f t="shared" si="341"/>
        <v>2</v>
      </c>
      <c r="W965" s="102">
        <f t="shared" si="342"/>
        <v>2</v>
      </c>
      <c r="X965" s="102">
        <f t="shared" si="343"/>
        <v>4</v>
      </c>
      <c r="Y965" s="102">
        <f t="shared" si="344"/>
        <v>3</v>
      </c>
      <c r="Z965" s="102">
        <f t="shared" si="345"/>
        <v>2</v>
      </c>
      <c r="AA965" s="100" t="b">
        <f t="shared" si="346"/>
        <v>1</v>
      </c>
      <c r="AB965" s="100">
        <f t="array" ref="AB965">IF($AA965,MEDIAN(IF(G1SelectionMask="x",IF(INDEX(RawDataRefData,$E965,0)&gt;0,INDEX(RawDataRefData,$E965,0)),"")),"")</f>
        <v>2</v>
      </c>
      <c r="AC965" s="100">
        <f t="array" ref="AC965">IF($AA965,QUARTILE(IF(G1SelectionMask="x",IF(INDEX(RawDataRefData,$E965,0)&gt;0,INDEX(RawDataRefData,$E965,0)),""),1),"")</f>
        <v>2</v>
      </c>
      <c r="AD965" s="100">
        <f t="array" ref="AD965">IF($AA965,QUARTILE(IF(G1SelectionMask="x",IF(INDEX(RawDataRefData,$E965,0)&gt;0,INDEX(RawDataRefData,$E965,0)),""),3),"")</f>
        <v>3</v>
      </c>
      <c r="AE965" s="100">
        <f t="array" ref="AE965">IF($AA965,MIN(IF(G1SelectionMask="x",IF(INDEX(RawDataRefData,$E965,0)&gt;0,INDEX(RawDataRefData,$E965,0)),"")),"")</f>
        <v>1</v>
      </c>
      <c r="AF965" s="100">
        <f t="array" ref="AF965">IF($AA965,MAX(IF(G1SelectionMask="x",IF(INDEX(RawDataRefData,$E965,0)&gt;0,INDEX(RawDataRefData,$E965,0)),"")),"")</f>
        <v>4</v>
      </c>
      <c r="AG965" s="100">
        <f t="shared" si="347"/>
        <v>2.2727272727272729</v>
      </c>
      <c r="AH965" s="100">
        <f t="array" ref="AH965">IF($AA965,STDEVA(IF(G1SelectionMask="x",IF(INDEX(RawDataRefData,$E965,0)&gt;0,INDEX(RawDataRefData,$E965,0)),"")),"")</f>
        <v>0.90453403373329078</v>
      </c>
      <c r="AI965" s="101" t="b">
        <f t="shared" si="348"/>
        <v>1</v>
      </c>
      <c r="AJ965" s="101">
        <f t="array" ref="AJ965">IF($AI965,MEDIAN(IF(G2SelectionMask="x",IF(INDEX(RawDataRefData,$E965,0)&gt;0,INDEX(RawDataRefData,$E965,0)),"")),"")</f>
        <v>2</v>
      </c>
      <c r="AK965" s="101">
        <f t="array" ref="AK965">IF($AI965,QUARTILE(IF(G2SelectionMask="x",IF(INDEX(RawDataRefData,$E965,0)&gt;0,INDEX(RawDataRefData,$E965,0)),""),1),"")</f>
        <v>2</v>
      </c>
      <c r="AL965" s="101">
        <f t="array" ref="AL965">IF($AI965,QUARTILE(IF(G2SelectionMask="x",IF(INDEX(RawDataRefData,$E965,0)&gt;0,INDEX(RawDataRefData,$E965,0)),""),3),"")</f>
        <v>3</v>
      </c>
      <c r="AM965" s="101">
        <f t="array" ref="AM965">IF($AI965,MIN(IF(G2SelectionMask="x",IF(INDEX(RawDataRefData,$E965,0)&gt;0,INDEX(RawDataRefData,$E965,0)),"")),"")</f>
        <v>1</v>
      </c>
      <c r="AN965" s="101">
        <f t="array" ref="AN965">IF($AI965,MAX(IF(G2SelectionMask="x",IF(INDEX(RawDataRefData,$E965,0)&gt;0,INDEX(RawDataRefData,$E965,0)),"")),"")</f>
        <v>4</v>
      </c>
      <c r="AO965" s="101">
        <f t="shared" si="350"/>
        <v>2.5454545454545454</v>
      </c>
      <c r="AP965" s="101">
        <f t="array" ref="AP965">IF($AI965,STDEVA(IF(G2SelectionMask="x",IF(INDEX(RawDataRefData,$E965,0)&gt;0,INDEX(RawDataRefData,$E965,0)),"")),"")</f>
        <v>0.93419873299382794</v>
      </c>
      <c r="AQ965" s="100" t="b">
        <f t="shared" si="351"/>
        <v>0</v>
      </c>
      <c r="AR965" s="100" t="str">
        <f t="array" ref="AR965">IF($AQ965,MEDIAN(IF(G3SelectionMask="x",IF(INDEX(RawDataRefData,$E965,0)&gt;0,INDEX(RawDataRefData,$E965,0)),"")),"")</f>
        <v/>
      </c>
      <c r="AS965" s="100" t="str">
        <f t="array" ref="AS965">IF($AQ965,QUARTILE(IF(G3SelectionMask="x",IF(INDEX(RawDataRefData,$E965,0)&gt;0,INDEX(RawDataRefData,$E965,0)),""),1),"")</f>
        <v/>
      </c>
      <c r="AT965" s="100" t="str">
        <f t="array" ref="AT965">IF($AQ965,QUARTILE(IF(G3SelectionMask="x",IF(INDEX(RawDataRefData,$E965,0)&gt;0,INDEX(RawDataRefData,$E965,0)),""),3),"")</f>
        <v/>
      </c>
      <c r="AU965" s="100" t="str">
        <f t="array" ref="AU965">IF($AQ965,MIN(IF(G3SelectionMask="x",IF(INDEX(RawDataRefData,$E965,0)&gt;0,INDEX(RawDataRefData,$E965,0)),"")),"")</f>
        <v/>
      </c>
      <c r="AV965" s="100" t="str">
        <f t="array" ref="AV965">IF($AQ965,MAX(IF(G3SelectionMask="x",IF(INDEX(RawDataRefData,$E965,0)&gt;0,INDEX(RawDataRefData,$E965,0)),"")),"")</f>
        <v/>
      </c>
      <c r="AW965" s="100" t="str">
        <f t="shared" si="352"/>
        <v/>
      </c>
      <c r="AX965" s="100" t="str">
        <f t="array" ref="AX965">IF($AQ965,STDEVA(IF(G3SelectionMask="x",IF(INDEX(RawDataRefData,$E965,0)&gt;0,INDEX(RawDataRefData,$E965,0)),"")),"")</f>
        <v/>
      </c>
      <c r="AY965" s="101" t="b">
        <f t="shared" si="353"/>
        <v>0</v>
      </c>
      <c r="AZ965" s="101" t="str">
        <f t="array" ref="AZ965">IF($AY965,MEDIAN(IF(G4SelectionMask="x",IF(INDEX(RawDataRefData,$E965,0)&gt;0,INDEX(RawDataRefData,$E965,0)),"")),"")</f>
        <v/>
      </c>
      <c r="BA965" s="101" t="str">
        <f t="array" ref="BA965">IF($AY965,QUARTILE(IF(G4SelectionMask="x",IF(INDEX(RawDataRefData,$E965,0)&gt;0,INDEX(RawDataRefData,$E965,0)),""),1),"")</f>
        <v/>
      </c>
      <c r="BB965" s="101" t="str">
        <f t="array" ref="BB965">IF($AY965,QUARTILE(IF(G4SelectionMask="x",IF(INDEX(RawDataRefData,$E965,0)&gt;0,INDEX(RawDataRefData,$E965,0)),""),3),"")</f>
        <v/>
      </c>
      <c r="BC965" s="101" t="str">
        <f t="array" ref="BC965">IF($AY965,MIN(IF(G4SelectionMask="x",IF(INDEX(RawDataRefData,$E965,0)&gt;0,INDEX(RawDataRefData,$E965,0)),"")),"")</f>
        <v/>
      </c>
      <c r="BD965" s="101" t="str">
        <f t="array" ref="BD965">IF($AY965,MAX(IF(G4SelectionMask="x",IF(INDEX(RawDataRefData,$E965,0)&gt;0,INDEX(RawDataRefData,$E965,0)),"")),"")</f>
        <v/>
      </c>
      <c r="BE965" s="101" t="str">
        <f t="shared" si="354"/>
        <v/>
      </c>
      <c r="BF965" s="101" t="str">
        <f t="array" ref="BF965">IF($AY965,STDEVA(IF(G4SelectionMask="x",IF(INDEX(RawDataRefData,$E965,0)&gt;0,INDEX(RawDataRefData,$E965,0)),"")),"")</f>
        <v/>
      </c>
      <c r="BG965" s="100" t="b">
        <f t="shared" si="355"/>
        <v>0</v>
      </c>
      <c r="BH965" s="100" t="str">
        <f t="array" ref="BH965">IF($BG965,MEDIAN(IF(G5SelectionMask="x",IF(INDEX(RawDataRefData,$E965,0)&gt;0,INDEX(RawDataRefData,$E965,0)),"")),"")</f>
        <v/>
      </c>
      <c r="BI965" s="100" t="str">
        <f t="array" ref="BI965">IF($BG965,QUARTILE(IF(G5SelectionMask="x",IF(INDEX(RawDataRefData,$E965,0)&gt;0,INDEX(RawDataRefData,$E965,0)),""),1),"")</f>
        <v/>
      </c>
      <c r="BJ965" s="100" t="str">
        <f t="array" ref="BJ965">IF($BG965,QUARTILE(IF(G5SelectionMask="x",IF(INDEX(RawDataRefData,$E965,0)&gt;0,INDEX(RawDataRefData,$E965,0)),""),3),"")</f>
        <v/>
      </c>
      <c r="BK965" s="100" t="str">
        <f t="array" ref="BK965">IF($BG965,MIN(IF(G5SelectionMask="x",IF(INDEX(RawDataRefData,$E965,0)&gt;0,INDEX(RawDataRefData,$E965,0)),"")),"")</f>
        <v/>
      </c>
      <c r="BL965" s="100" t="str">
        <f t="array" ref="BL965">IF($BG965,MAX(IF(G5SelectionMask="x",IF(INDEX(RawDataRefData,$E965,0)&gt;0,INDEX(RawDataRefData,$E965,0)),"")),"")</f>
        <v/>
      </c>
      <c r="BM965" s="100" t="str">
        <f t="shared" si="356"/>
        <v/>
      </c>
      <c r="BN965" s="103" t="str">
        <f t="array" ref="BN965">IF($BG965,STDEVA(IF(G5SelectionMask="x",IF(INDEX(RawDataRefData,$E965,0)&gt;0,INDEX(RawDataRefData,$E965,0)),"")),"")</f>
        <v/>
      </c>
      <c r="BO965" s="104"/>
      <c r="BP965" s="105">
        <v>2</v>
      </c>
      <c r="BQ965" s="105">
        <v>1</v>
      </c>
      <c r="BR965" s="105">
        <v>3</v>
      </c>
      <c r="BS965" s="105">
        <v>1</v>
      </c>
      <c r="BT965" s="105">
        <v>2</v>
      </c>
      <c r="BU965" s="105">
        <v>2</v>
      </c>
      <c r="BV965" s="105">
        <v>3</v>
      </c>
      <c r="BW965" s="105">
        <v>2</v>
      </c>
      <c r="BX965" s="105">
        <v>2</v>
      </c>
      <c r="BY965" s="105">
        <v>4</v>
      </c>
      <c r="BZ965" s="105">
        <v>3</v>
      </c>
      <c r="CA965" s="105">
        <v>2</v>
      </c>
      <c r="CB965" s="105">
        <v>3</v>
      </c>
      <c r="CC965" s="105">
        <v>4</v>
      </c>
      <c r="CD965" s="105">
        <v>4</v>
      </c>
    </row>
    <row r="966" spans="1:82" x14ac:dyDescent="0.2">
      <c r="A966" s="33">
        <f t="shared" si="358"/>
        <v>0</v>
      </c>
      <c r="B966" s="218"/>
      <c r="C966" s="215"/>
      <c r="D966" s="224"/>
      <c r="E966" s="72">
        <f t="shared" si="349"/>
        <v>957</v>
      </c>
      <c r="F966" s="9" t="s">
        <v>1209</v>
      </c>
      <c r="H966" s="9" t="s">
        <v>1212</v>
      </c>
      <c r="I966" s="9" t="s">
        <v>342</v>
      </c>
      <c r="J966" s="9" t="s">
        <v>1862</v>
      </c>
      <c r="K966" s="100">
        <f t="shared" si="334"/>
        <v>4</v>
      </c>
      <c r="L966" s="100"/>
      <c r="M966" s="100"/>
      <c r="N966" s="100"/>
      <c r="O966" s="100"/>
      <c r="P966" s="101">
        <f t="shared" si="335"/>
        <v>1</v>
      </c>
      <c r="Q966" s="102">
        <f t="shared" si="336"/>
        <v>3</v>
      </c>
      <c r="R966" s="102">
        <f t="shared" si="337"/>
        <v>4</v>
      </c>
      <c r="S966" s="102">
        <f t="shared" si="338"/>
        <v>2</v>
      </c>
      <c r="T966" s="102">
        <f t="shared" si="339"/>
        <v>1</v>
      </c>
      <c r="U966" s="102">
        <f t="shared" si="340"/>
        <v>4</v>
      </c>
      <c r="V966" s="102">
        <f t="shared" si="341"/>
        <v>4</v>
      </c>
      <c r="W966" s="102">
        <f t="shared" si="342"/>
        <v>2</v>
      </c>
      <c r="X966" s="102">
        <f t="shared" si="343"/>
        <v>1</v>
      </c>
      <c r="Y966" s="102">
        <f t="shared" si="344"/>
        <v>3</v>
      </c>
      <c r="Z966" s="102">
        <f t="shared" si="345"/>
        <v>4</v>
      </c>
      <c r="AA966" s="100" t="b">
        <f t="shared" si="346"/>
        <v>1</v>
      </c>
      <c r="AB966" s="100">
        <f t="array" ref="AB966">IF($AA966,MEDIAN(IF(G1SelectionMask="x",IF(INDEX(RawDataRefData,$E966,0)&gt;0,INDEX(RawDataRefData,$E966,0)),"")),"")</f>
        <v>3</v>
      </c>
      <c r="AC966" s="100">
        <f t="array" ref="AC966">IF($AA966,QUARTILE(IF(G1SelectionMask="x",IF(INDEX(RawDataRefData,$E966,0)&gt;0,INDEX(RawDataRefData,$E966,0)),""),1),"")</f>
        <v>1.5</v>
      </c>
      <c r="AD966" s="100">
        <f t="array" ref="AD966">IF($AA966,QUARTILE(IF(G1SelectionMask="x",IF(INDEX(RawDataRefData,$E966,0)&gt;0,INDEX(RawDataRefData,$E966,0)),""),3),"")</f>
        <v>4</v>
      </c>
      <c r="AE966" s="100">
        <f t="array" ref="AE966">IF($AA966,MIN(IF(G1SelectionMask="x",IF(INDEX(RawDataRefData,$E966,0)&gt;0,INDEX(RawDataRefData,$E966,0)),"")),"")</f>
        <v>1</v>
      </c>
      <c r="AF966" s="100">
        <f t="array" ref="AF966">IF($AA966,MAX(IF(G1SelectionMask="x",IF(INDEX(RawDataRefData,$E966,0)&gt;0,INDEX(RawDataRefData,$E966,0)),"")),"")</f>
        <v>4</v>
      </c>
      <c r="AG966" s="100">
        <f t="shared" si="347"/>
        <v>2.6363636363636362</v>
      </c>
      <c r="AH966" s="100">
        <f t="array" ref="AH966">IF($AA966,STDEVA(IF(G1SelectionMask="x",IF(INDEX(RawDataRefData,$E966,0)&gt;0,INDEX(RawDataRefData,$E966,0)),"")),"")</f>
        <v>1.2862913567871996</v>
      </c>
      <c r="AI966" s="101" t="b">
        <f t="shared" si="348"/>
        <v>1</v>
      </c>
      <c r="AJ966" s="101">
        <f t="array" ref="AJ966">IF($AI966,MEDIAN(IF(G2SelectionMask="x",IF(INDEX(RawDataRefData,$E966,0)&gt;0,INDEX(RawDataRefData,$E966,0)),"")),"")</f>
        <v>2</v>
      </c>
      <c r="AK966" s="101">
        <f t="array" ref="AK966">IF($AI966,QUARTILE(IF(G2SelectionMask="x",IF(INDEX(RawDataRefData,$E966,0)&gt;0,INDEX(RawDataRefData,$E966,0)),""),1),"")</f>
        <v>1</v>
      </c>
      <c r="AL966" s="101">
        <f t="array" ref="AL966">IF($AI966,QUARTILE(IF(G2SelectionMask="x",IF(INDEX(RawDataRefData,$E966,0)&gt;0,INDEX(RawDataRefData,$E966,0)),""),3),"")</f>
        <v>3</v>
      </c>
      <c r="AM966" s="101">
        <f t="array" ref="AM966">IF($AI966,MIN(IF(G2SelectionMask="x",IF(INDEX(RawDataRefData,$E966,0)&gt;0,INDEX(RawDataRefData,$E966,0)),"")),"")</f>
        <v>1</v>
      </c>
      <c r="AN966" s="101">
        <f t="array" ref="AN966">IF($AI966,MAX(IF(G2SelectionMask="x",IF(INDEX(RawDataRefData,$E966,0)&gt;0,INDEX(RawDataRefData,$E966,0)),"")),"")</f>
        <v>4</v>
      </c>
      <c r="AO966" s="101">
        <f t="shared" si="350"/>
        <v>2.1818181818181817</v>
      </c>
      <c r="AP966" s="101">
        <f t="array" ref="AP966">IF($AI966,STDEVA(IF(G2SelectionMask="x",IF(INDEX(RawDataRefData,$E966,0)&gt;0,INDEX(RawDataRefData,$E966,0)),"")),"")</f>
        <v>1.1677484162422844</v>
      </c>
      <c r="AQ966" s="100" t="b">
        <f t="shared" si="351"/>
        <v>0</v>
      </c>
      <c r="AR966" s="100" t="str">
        <f t="array" ref="AR966">IF($AQ966,MEDIAN(IF(G3SelectionMask="x",IF(INDEX(RawDataRefData,$E966,0)&gt;0,INDEX(RawDataRefData,$E966,0)),"")),"")</f>
        <v/>
      </c>
      <c r="AS966" s="100" t="str">
        <f t="array" ref="AS966">IF($AQ966,QUARTILE(IF(G3SelectionMask="x",IF(INDEX(RawDataRefData,$E966,0)&gt;0,INDEX(RawDataRefData,$E966,0)),""),1),"")</f>
        <v/>
      </c>
      <c r="AT966" s="100" t="str">
        <f t="array" ref="AT966">IF($AQ966,QUARTILE(IF(G3SelectionMask="x",IF(INDEX(RawDataRefData,$E966,0)&gt;0,INDEX(RawDataRefData,$E966,0)),""),3),"")</f>
        <v/>
      </c>
      <c r="AU966" s="100" t="str">
        <f t="array" ref="AU966">IF($AQ966,MIN(IF(G3SelectionMask="x",IF(INDEX(RawDataRefData,$E966,0)&gt;0,INDEX(RawDataRefData,$E966,0)),"")),"")</f>
        <v/>
      </c>
      <c r="AV966" s="100" t="str">
        <f t="array" ref="AV966">IF($AQ966,MAX(IF(G3SelectionMask="x",IF(INDEX(RawDataRefData,$E966,0)&gt;0,INDEX(RawDataRefData,$E966,0)),"")),"")</f>
        <v/>
      </c>
      <c r="AW966" s="100" t="str">
        <f t="shared" si="352"/>
        <v/>
      </c>
      <c r="AX966" s="100" t="str">
        <f t="array" ref="AX966">IF($AQ966,STDEVA(IF(G3SelectionMask="x",IF(INDEX(RawDataRefData,$E966,0)&gt;0,INDEX(RawDataRefData,$E966,0)),"")),"")</f>
        <v/>
      </c>
      <c r="AY966" s="101" t="b">
        <f t="shared" si="353"/>
        <v>0</v>
      </c>
      <c r="AZ966" s="101" t="str">
        <f t="array" ref="AZ966">IF($AY966,MEDIAN(IF(G4SelectionMask="x",IF(INDEX(RawDataRefData,$E966,0)&gt;0,INDEX(RawDataRefData,$E966,0)),"")),"")</f>
        <v/>
      </c>
      <c r="BA966" s="101" t="str">
        <f t="array" ref="BA966">IF($AY966,QUARTILE(IF(G4SelectionMask="x",IF(INDEX(RawDataRefData,$E966,0)&gt;0,INDEX(RawDataRefData,$E966,0)),""),1),"")</f>
        <v/>
      </c>
      <c r="BB966" s="101" t="str">
        <f t="array" ref="BB966">IF($AY966,QUARTILE(IF(G4SelectionMask="x",IF(INDEX(RawDataRefData,$E966,0)&gt;0,INDEX(RawDataRefData,$E966,0)),""),3),"")</f>
        <v/>
      </c>
      <c r="BC966" s="101" t="str">
        <f t="array" ref="BC966">IF($AY966,MIN(IF(G4SelectionMask="x",IF(INDEX(RawDataRefData,$E966,0)&gt;0,INDEX(RawDataRefData,$E966,0)),"")),"")</f>
        <v/>
      </c>
      <c r="BD966" s="101" t="str">
        <f t="array" ref="BD966">IF($AY966,MAX(IF(G4SelectionMask="x",IF(INDEX(RawDataRefData,$E966,0)&gt;0,INDEX(RawDataRefData,$E966,0)),"")),"")</f>
        <v/>
      </c>
      <c r="BE966" s="101" t="str">
        <f t="shared" si="354"/>
        <v/>
      </c>
      <c r="BF966" s="101" t="str">
        <f t="array" ref="BF966">IF($AY966,STDEVA(IF(G4SelectionMask="x",IF(INDEX(RawDataRefData,$E966,0)&gt;0,INDEX(RawDataRefData,$E966,0)),"")),"")</f>
        <v/>
      </c>
      <c r="BG966" s="100" t="b">
        <f t="shared" si="355"/>
        <v>0</v>
      </c>
      <c r="BH966" s="100" t="str">
        <f t="array" ref="BH966">IF($BG966,MEDIAN(IF(G5SelectionMask="x",IF(INDEX(RawDataRefData,$E966,0)&gt;0,INDEX(RawDataRefData,$E966,0)),"")),"")</f>
        <v/>
      </c>
      <c r="BI966" s="100" t="str">
        <f t="array" ref="BI966">IF($BG966,QUARTILE(IF(G5SelectionMask="x",IF(INDEX(RawDataRefData,$E966,0)&gt;0,INDEX(RawDataRefData,$E966,0)),""),1),"")</f>
        <v/>
      </c>
      <c r="BJ966" s="100" t="str">
        <f t="array" ref="BJ966">IF($BG966,QUARTILE(IF(G5SelectionMask="x",IF(INDEX(RawDataRefData,$E966,0)&gt;0,INDEX(RawDataRefData,$E966,0)),""),3),"")</f>
        <v/>
      </c>
      <c r="BK966" s="100" t="str">
        <f t="array" ref="BK966">IF($BG966,MIN(IF(G5SelectionMask="x",IF(INDEX(RawDataRefData,$E966,0)&gt;0,INDEX(RawDataRefData,$E966,0)),"")),"")</f>
        <v/>
      </c>
      <c r="BL966" s="100" t="str">
        <f t="array" ref="BL966">IF($BG966,MAX(IF(G5SelectionMask="x",IF(INDEX(RawDataRefData,$E966,0)&gt;0,INDEX(RawDataRefData,$E966,0)),"")),"")</f>
        <v/>
      </c>
      <c r="BM966" s="100" t="str">
        <f t="shared" si="356"/>
        <v/>
      </c>
      <c r="BN966" s="103" t="str">
        <f t="array" ref="BN966">IF($BG966,STDEVA(IF(G5SelectionMask="x",IF(INDEX(RawDataRefData,$E966,0)&gt;0,INDEX(RawDataRefData,$E966,0)),"")),"")</f>
        <v/>
      </c>
      <c r="BO966" s="104"/>
      <c r="BP966" s="105">
        <v>4</v>
      </c>
      <c r="BQ966" s="105">
        <v>1</v>
      </c>
      <c r="BR966" s="105">
        <v>3</v>
      </c>
      <c r="BS966" s="105">
        <v>4</v>
      </c>
      <c r="BT966" s="105">
        <v>2</v>
      </c>
      <c r="BU966" s="105">
        <v>1</v>
      </c>
      <c r="BV966" s="105">
        <v>4</v>
      </c>
      <c r="BW966" s="105">
        <v>4</v>
      </c>
      <c r="BX966" s="105">
        <v>2</v>
      </c>
      <c r="BY966" s="105">
        <v>1</v>
      </c>
      <c r="BZ966" s="105">
        <v>3</v>
      </c>
      <c r="CA966" s="105">
        <v>4</v>
      </c>
      <c r="CB966" s="105">
        <v>1</v>
      </c>
      <c r="CC966" s="105">
        <v>2</v>
      </c>
      <c r="CD966" s="105">
        <v>1</v>
      </c>
    </row>
    <row r="967" spans="1:82" x14ac:dyDescent="0.2">
      <c r="A967" s="33">
        <f t="shared" si="358"/>
        <v>0</v>
      </c>
      <c r="B967" s="218"/>
      <c r="C967" s="215"/>
      <c r="D967" s="224"/>
      <c r="E967" s="72">
        <f t="shared" si="349"/>
        <v>958</v>
      </c>
      <c r="F967" s="9" t="s">
        <v>1210</v>
      </c>
      <c r="H967" s="9" t="s">
        <v>1212</v>
      </c>
      <c r="I967" s="9" t="s">
        <v>342</v>
      </c>
      <c r="J967" s="9" t="s">
        <v>1862</v>
      </c>
      <c r="K967" s="100">
        <f t="shared" si="334"/>
        <v>4</v>
      </c>
      <c r="L967" s="100"/>
      <c r="M967" s="100"/>
      <c r="N967" s="100"/>
      <c r="O967" s="100"/>
      <c r="P967" s="101">
        <f t="shared" si="335"/>
        <v>2</v>
      </c>
      <c r="Q967" s="102">
        <f t="shared" si="336"/>
        <v>4</v>
      </c>
      <c r="R967" s="102">
        <f t="shared" si="337"/>
        <v>1</v>
      </c>
      <c r="S967" s="102">
        <f t="shared" si="338"/>
        <v>3</v>
      </c>
      <c r="T967" s="102">
        <f t="shared" si="339"/>
        <v>3</v>
      </c>
      <c r="U967" s="102">
        <f t="shared" si="340"/>
        <v>3</v>
      </c>
      <c r="V967" s="102">
        <f t="shared" si="341"/>
        <v>4</v>
      </c>
      <c r="W967" s="102">
        <f t="shared" si="342"/>
        <v>3</v>
      </c>
      <c r="X967" s="102">
        <f t="shared" si="343"/>
        <v>2</v>
      </c>
      <c r="Y967" s="102">
        <f t="shared" si="344"/>
        <v>3</v>
      </c>
      <c r="Z967" s="102">
        <f t="shared" si="345"/>
        <v>3</v>
      </c>
      <c r="AA967" s="100" t="b">
        <f t="shared" si="346"/>
        <v>1</v>
      </c>
      <c r="AB967" s="100">
        <f t="array" ref="AB967">IF($AA967,MEDIAN(IF(G1SelectionMask="x",IF(INDEX(RawDataRefData,$E967,0)&gt;0,INDEX(RawDataRefData,$E967,0)),"")),"")</f>
        <v>3</v>
      </c>
      <c r="AC967" s="100">
        <f t="array" ref="AC967">IF($AA967,QUARTILE(IF(G1SelectionMask="x",IF(INDEX(RawDataRefData,$E967,0)&gt;0,INDEX(RawDataRefData,$E967,0)),""),1),"")</f>
        <v>2.5</v>
      </c>
      <c r="AD967" s="100">
        <f t="array" ref="AD967">IF($AA967,QUARTILE(IF(G1SelectionMask="x",IF(INDEX(RawDataRefData,$E967,0)&gt;0,INDEX(RawDataRefData,$E967,0)),""),3),"")</f>
        <v>3</v>
      </c>
      <c r="AE967" s="100">
        <f t="array" ref="AE967">IF($AA967,MIN(IF(G1SelectionMask="x",IF(INDEX(RawDataRefData,$E967,0)&gt;0,INDEX(RawDataRefData,$E967,0)),"")),"")</f>
        <v>1</v>
      </c>
      <c r="AF967" s="100">
        <f t="array" ref="AF967">IF($AA967,MAX(IF(G1SelectionMask="x",IF(INDEX(RawDataRefData,$E967,0)&gt;0,INDEX(RawDataRefData,$E967,0)),"")),"")</f>
        <v>4</v>
      </c>
      <c r="AG967" s="100">
        <f t="shared" si="347"/>
        <v>2.8181818181818183</v>
      </c>
      <c r="AH967" s="100">
        <f t="array" ref="AH967">IF($AA967,STDEVA(IF(G1SelectionMask="x",IF(INDEX(RawDataRefData,$E967,0)&gt;0,INDEX(RawDataRefData,$E967,0)),"")),"")</f>
        <v>0.87386289750530322</v>
      </c>
      <c r="AI967" s="101" t="b">
        <f t="shared" si="348"/>
        <v>1</v>
      </c>
      <c r="AJ967" s="101">
        <f t="array" ref="AJ967">IF($AI967,MEDIAN(IF(G2SelectionMask="x",IF(INDEX(RawDataRefData,$E967,0)&gt;0,INDEX(RawDataRefData,$E967,0)),"")),"")</f>
        <v>3</v>
      </c>
      <c r="AK967" s="101">
        <f t="array" ref="AK967">IF($AI967,QUARTILE(IF(G2SelectionMask="x",IF(INDEX(RawDataRefData,$E967,0)&gt;0,INDEX(RawDataRefData,$E967,0)),""),1),"")</f>
        <v>3</v>
      </c>
      <c r="AL967" s="101">
        <f t="array" ref="AL967">IF($AI967,QUARTILE(IF(G2SelectionMask="x",IF(INDEX(RawDataRefData,$E967,0)&gt;0,INDEX(RawDataRefData,$E967,0)),""),3),"")</f>
        <v>3</v>
      </c>
      <c r="AM967" s="101">
        <f t="array" ref="AM967">IF($AI967,MIN(IF(G2SelectionMask="x",IF(INDEX(RawDataRefData,$E967,0)&gt;0,INDEX(RawDataRefData,$E967,0)),"")),"")</f>
        <v>2</v>
      </c>
      <c r="AN967" s="101">
        <f t="array" ref="AN967">IF($AI967,MAX(IF(G2SelectionMask="x",IF(INDEX(RawDataRefData,$E967,0)&gt;0,INDEX(RawDataRefData,$E967,0)),"")),"")</f>
        <v>4</v>
      </c>
      <c r="AO967" s="101">
        <f t="shared" si="350"/>
        <v>3</v>
      </c>
      <c r="AP967" s="101">
        <f t="array" ref="AP967">IF($AI967,STDEVA(IF(G2SelectionMask="x",IF(INDEX(RawDataRefData,$E967,0)&gt;0,INDEX(RawDataRefData,$E967,0)),"")),"")</f>
        <v>0.63245553203367588</v>
      </c>
      <c r="AQ967" s="100" t="b">
        <f t="shared" si="351"/>
        <v>0</v>
      </c>
      <c r="AR967" s="100" t="str">
        <f t="array" ref="AR967">IF($AQ967,MEDIAN(IF(G3SelectionMask="x",IF(INDEX(RawDataRefData,$E967,0)&gt;0,INDEX(RawDataRefData,$E967,0)),"")),"")</f>
        <v/>
      </c>
      <c r="AS967" s="100" t="str">
        <f t="array" ref="AS967">IF($AQ967,QUARTILE(IF(G3SelectionMask="x",IF(INDEX(RawDataRefData,$E967,0)&gt;0,INDEX(RawDataRefData,$E967,0)),""),1),"")</f>
        <v/>
      </c>
      <c r="AT967" s="100" t="str">
        <f t="array" ref="AT967">IF($AQ967,QUARTILE(IF(G3SelectionMask="x",IF(INDEX(RawDataRefData,$E967,0)&gt;0,INDEX(RawDataRefData,$E967,0)),""),3),"")</f>
        <v/>
      </c>
      <c r="AU967" s="100" t="str">
        <f t="array" ref="AU967">IF($AQ967,MIN(IF(G3SelectionMask="x",IF(INDEX(RawDataRefData,$E967,0)&gt;0,INDEX(RawDataRefData,$E967,0)),"")),"")</f>
        <v/>
      </c>
      <c r="AV967" s="100" t="str">
        <f t="array" ref="AV967">IF($AQ967,MAX(IF(G3SelectionMask="x",IF(INDEX(RawDataRefData,$E967,0)&gt;0,INDEX(RawDataRefData,$E967,0)),"")),"")</f>
        <v/>
      </c>
      <c r="AW967" s="100" t="str">
        <f t="shared" si="352"/>
        <v/>
      </c>
      <c r="AX967" s="100" t="str">
        <f t="array" ref="AX967">IF($AQ967,STDEVA(IF(G3SelectionMask="x",IF(INDEX(RawDataRefData,$E967,0)&gt;0,INDEX(RawDataRefData,$E967,0)),"")),"")</f>
        <v/>
      </c>
      <c r="AY967" s="101" t="b">
        <f t="shared" si="353"/>
        <v>0</v>
      </c>
      <c r="AZ967" s="101" t="str">
        <f t="array" ref="AZ967">IF($AY967,MEDIAN(IF(G4SelectionMask="x",IF(INDEX(RawDataRefData,$E967,0)&gt;0,INDEX(RawDataRefData,$E967,0)),"")),"")</f>
        <v/>
      </c>
      <c r="BA967" s="101" t="str">
        <f t="array" ref="BA967">IF($AY967,QUARTILE(IF(G4SelectionMask="x",IF(INDEX(RawDataRefData,$E967,0)&gt;0,INDEX(RawDataRefData,$E967,0)),""),1),"")</f>
        <v/>
      </c>
      <c r="BB967" s="101" t="str">
        <f t="array" ref="BB967">IF($AY967,QUARTILE(IF(G4SelectionMask="x",IF(INDEX(RawDataRefData,$E967,0)&gt;0,INDEX(RawDataRefData,$E967,0)),""),3),"")</f>
        <v/>
      </c>
      <c r="BC967" s="101" t="str">
        <f t="array" ref="BC967">IF($AY967,MIN(IF(G4SelectionMask="x",IF(INDEX(RawDataRefData,$E967,0)&gt;0,INDEX(RawDataRefData,$E967,0)),"")),"")</f>
        <v/>
      </c>
      <c r="BD967" s="101" t="str">
        <f t="array" ref="BD967">IF($AY967,MAX(IF(G4SelectionMask="x",IF(INDEX(RawDataRefData,$E967,0)&gt;0,INDEX(RawDataRefData,$E967,0)),"")),"")</f>
        <v/>
      </c>
      <c r="BE967" s="101" t="str">
        <f t="shared" si="354"/>
        <v/>
      </c>
      <c r="BF967" s="101" t="str">
        <f t="array" ref="BF967">IF($AY967,STDEVA(IF(G4SelectionMask="x",IF(INDEX(RawDataRefData,$E967,0)&gt;0,INDEX(RawDataRefData,$E967,0)),"")),"")</f>
        <v/>
      </c>
      <c r="BG967" s="100" t="b">
        <f t="shared" si="355"/>
        <v>0</v>
      </c>
      <c r="BH967" s="100" t="str">
        <f t="array" ref="BH967">IF($BG967,MEDIAN(IF(G5SelectionMask="x",IF(INDEX(RawDataRefData,$E967,0)&gt;0,INDEX(RawDataRefData,$E967,0)),"")),"")</f>
        <v/>
      </c>
      <c r="BI967" s="100" t="str">
        <f t="array" ref="BI967">IF($BG967,QUARTILE(IF(G5SelectionMask="x",IF(INDEX(RawDataRefData,$E967,0)&gt;0,INDEX(RawDataRefData,$E967,0)),""),1),"")</f>
        <v/>
      </c>
      <c r="BJ967" s="100" t="str">
        <f t="array" ref="BJ967">IF($BG967,QUARTILE(IF(G5SelectionMask="x",IF(INDEX(RawDataRefData,$E967,0)&gt;0,INDEX(RawDataRefData,$E967,0)),""),3),"")</f>
        <v/>
      </c>
      <c r="BK967" s="100" t="str">
        <f t="array" ref="BK967">IF($BG967,MIN(IF(G5SelectionMask="x",IF(INDEX(RawDataRefData,$E967,0)&gt;0,INDEX(RawDataRefData,$E967,0)),"")),"")</f>
        <v/>
      </c>
      <c r="BL967" s="100" t="str">
        <f t="array" ref="BL967">IF($BG967,MAX(IF(G5SelectionMask="x",IF(INDEX(RawDataRefData,$E967,0)&gt;0,INDEX(RawDataRefData,$E967,0)),"")),"")</f>
        <v/>
      </c>
      <c r="BM967" s="100" t="str">
        <f t="shared" si="356"/>
        <v/>
      </c>
      <c r="BN967" s="103" t="str">
        <f t="array" ref="BN967">IF($BG967,STDEVA(IF(G5SelectionMask="x",IF(INDEX(RawDataRefData,$E967,0)&gt;0,INDEX(RawDataRefData,$E967,0)),"")),"")</f>
        <v/>
      </c>
      <c r="BO967" s="104"/>
      <c r="BP967" s="105">
        <v>4</v>
      </c>
      <c r="BQ967" s="105">
        <v>2</v>
      </c>
      <c r="BR967" s="105">
        <v>4</v>
      </c>
      <c r="BS967" s="105">
        <v>1</v>
      </c>
      <c r="BT967" s="105">
        <v>3</v>
      </c>
      <c r="BU967" s="105">
        <v>3</v>
      </c>
      <c r="BV967" s="105">
        <v>3</v>
      </c>
      <c r="BW967" s="105">
        <v>4</v>
      </c>
      <c r="BX967" s="105">
        <v>3</v>
      </c>
      <c r="BY967" s="105">
        <v>2</v>
      </c>
      <c r="BZ967" s="105">
        <v>3</v>
      </c>
      <c r="CA967" s="105">
        <v>3</v>
      </c>
      <c r="CB967" s="105">
        <v>3</v>
      </c>
      <c r="CC967" s="105">
        <v>3</v>
      </c>
      <c r="CD967" s="105">
        <v>2</v>
      </c>
    </row>
    <row r="968" spans="1:82" ht="13.5" thickBot="1" x14ac:dyDescent="0.25">
      <c r="A968" s="33">
        <f t="shared" si="358"/>
        <v>0</v>
      </c>
      <c r="B968" s="218"/>
      <c r="C968" s="216"/>
      <c r="D968" s="225"/>
      <c r="E968" s="72">
        <f t="shared" si="349"/>
        <v>959</v>
      </c>
      <c r="F968" s="9" t="s">
        <v>1211</v>
      </c>
      <c r="H968" s="9" t="s">
        <v>1212</v>
      </c>
      <c r="I968" s="9" t="s">
        <v>342</v>
      </c>
      <c r="J968" s="9" t="s">
        <v>1862</v>
      </c>
      <c r="K968" s="100">
        <f t="shared" si="334"/>
        <v>3</v>
      </c>
      <c r="L968" s="100"/>
      <c r="M968" s="100"/>
      <c r="N968" s="100"/>
      <c r="O968" s="100"/>
      <c r="P968" s="101">
        <f t="shared" si="335"/>
        <v>3</v>
      </c>
      <c r="Q968" s="102">
        <f t="shared" si="336"/>
        <v>1</v>
      </c>
      <c r="R968" s="102">
        <f t="shared" si="337"/>
        <v>3</v>
      </c>
      <c r="S968" s="102">
        <f t="shared" si="338"/>
        <v>1</v>
      </c>
      <c r="T968" s="102">
        <f t="shared" si="339"/>
        <v>4</v>
      </c>
      <c r="U968" s="102">
        <f t="shared" si="340"/>
        <v>1</v>
      </c>
      <c r="V968" s="102">
        <f t="shared" si="341"/>
        <v>4</v>
      </c>
      <c r="W968" s="102">
        <f t="shared" si="342"/>
        <v>4</v>
      </c>
      <c r="X968" s="102">
        <f t="shared" si="343"/>
        <v>2</v>
      </c>
      <c r="Y968" s="102">
        <f t="shared" si="344"/>
        <v>2</v>
      </c>
      <c r="Z968" s="102">
        <f t="shared" si="345"/>
        <v>2</v>
      </c>
      <c r="AA968" s="100" t="b">
        <f t="shared" si="346"/>
        <v>1</v>
      </c>
      <c r="AB968" s="100">
        <f t="array" ref="AB968">IF($AA968,MEDIAN(IF(G1SelectionMask="x",IF(INDEX(RawDataRefData,$E968,0)&gt;0,INDEX(RawDataRefData,$E968,0)),"")),"")</f>
        <v>2</v>
      </c>
      <c r="AC968" s="100">
        <f t="array" ref="AC968">IF($AA968,QUARTILE(IF(G1SelectionMask="x",IF(INDEX(RawDataRefData,$E968,0)&gt;0,INDEX(RawDataRefData,$E968,0)),""),1),"")</f>
        <v>1.5</v>
      </c>
      <c r="AD968" s="100">
        <f t="array" ref="AD968">IF($AA968,QUARTILE(IF(G1SelectionMask="x",IF(INDEX(RawDataRefData,$E968,0)&gt;0,INDEX(RawDataRefData,$E968,0)),""),3),"")</f>
        <v>3.5</v>
      </c>
      <c r="AE968" s="100">
        <f t="array" ref="AE968">IF($AA968,MIN(IF(G1SelectionMask="x",IF(INDEX(RawDataRefData,$E968,0)&gt;0,INDEX(RawDataRefData,$E968,0)),"")),"")</f>
        <v>1</v>
      </c>
      <c r="AF968" s="100">
        <f t="array" ref="AF968">IF($AA968,MAX(IF(G1SelectionMask="x",IF(INDEX(RawDataRefData,$E968,0)&gt;0,INDEX(RawDataRefData,$E968,0)),"")),"")</f>
        <v>4</v>
      </c>
      <c r="AG968" s="100">
        <f t="shared" si="347"/>
        <v>2.4545454545454546</v>
      </c>
      <c r="AH968" s="100">
        <f t="array" ref="AH968">IF($AA968,STDEVA(IF(G1SelectionMask="x",IF(INDEX(RawDataRefData,$E968,0)&gt;0,INDEX(RawDataRefData,$E968,0)),"")),"")</f>
        <v>1.213559752433836</v>
      </c>
      <c r="AI968" s="101" t="b">
        <f t="shared" si="348"/>
        <v>1</v>
      </c>
      <c r="AJ968" s="101">
        <f t="array" ref="AJ968">IF($AI968,MEDIAN(IF(G2SelectionMask="x",IF(INDEX(RawDataRefData,$E968,0)&gt;0,INDEX(RawDataRefData,$E968,0)),"")),"")</f>
        <v>3</v>
      </c>
      <c r="AK968" s="101">
        <f t="array" ref="AK968">IF($AI968,QUARTILE(IF(G2SelectionMask="x",IF(INDEX(RawDataRefData,$E968,0)&gt;0,INDEX(RawDataRefData,$E968,0)),""),1),"")</f>
        <v>2</v>
      </c>
      <c r="AL968" s="101">
        <f t="array" ref="AL968">IF($AI968,QUARTILE(IF(G2SelectionMask="x",IF(INDEX(RawDataRefData,$E968,0)&gt;0,INDEX(RawDataRefData,$E968,0)),""),3),"")</f>
        <v>4</v>
      </c>
      <c r="AM968" s="101">
        <f t="array" ref="AM968">IF($AI968,MIN(IF(G2SelectionMask="x",IF(INDEX(RawDataRefData,$E968,0)&gt;0,INDEX(RawDataRefData,$E968,0)),"")),"")</f>
        <v>1</v>
      </c>
      <c r="AN968" s="101">
        <f t="array" ref="AN968">IF($AI968,MAX(IF(G2SelectionMask="x",IF(INDEX(RawDataRefData,$E968,0)&gt;0,INDEX(RawDataRefData,$E968,0)),"")),"")</f>
        <v>4</v>
      </c>
      <c r="AO968" s="101">
        <f t="shared" si="350"/>
        <v>2.8181818181818183</v>
      </c>
      <c r="AP968" s="101">
        <f t="array" ref="AP968">IF($AI968,STDEVA(IF(G2SelectionMask="x",IF(INDEX(RawDataRefData,$E968,0)&gt;0,INDEX(RawDataRefData,$E968,0)),"")),"")</f>
        <v>1.2504544628399563</v>
      </c>
      <c r="AQ968" s="100" t="b">
        <f t="shared" si="351"/>
        <v>0</v>
      </c>
      <c r="AR968" s="100" t="str">
        <f t="array" ref="AR968">IF($AQ968,MEDIAN(IF(G3SelectionMask="x",IF(INDEX(RawDataRefData,$E968,0)&gt;0,INDEX(RawDataRefData,$E968,0)),"")),"")</f>
        <v/>
      </c>
      <c r="AS968" s="100" t="str">
        <f t="array" ref="AS968">IF($AQ968,QUARTILE(IF(G3SelectionMask="x",IF(INDEX(RawDataRefData,$E968,0)&gt;0,INDEX(RawDataRefData,$E968,0)),""),1),"")</f>
        <v/>
      </c>
      <c r="AT968" s="100" t="str">
        <f t="array" ref="AT968">IF($AQ968,QUARTILE(IF(G3SelectionMask="x",IF(INDEX(RawDataRefData,$E968,0)&gt;0,INDEX(RawDataRefData,$E968,0)),""),3),"")</f>
        <v/>
      </c>
      <c r="AU968" s="100" t="str">
        <f t="array" ref="AU968">IF($AQ968,MIN(IF(G3SelectionMask="x",IF(INDEX(RawDataRefData,$E968,0)&gt;0,INDEX(RawDataRefData,$E968,0)),"")),"")</f>
        <v/>
      </c>
      <c r="AV968" s="100" t="str">
        <f t="array" ref="AV968">IF($AQ968,MAX(IF(G3SelectionMask="x",IF(INDEX(RawDataRefData,$E968,0)&gt;0,INDEX(RawDataRefData,$E968,0)),"")),"")</f>
        <v/>
      </c>
      <c r="AW968" s="100" t="str">
        <f t="shared" si="352"/>
        <v/>
      </c>
      <c r="AX968" s="100" t="str">
        <f t="array" ref="AX968">IF($AQ968,STDEVA(IF(G3SelectionMask="x",IF(INDEX(RawDataRefData,$E968,0)&gt;0,INDEX(RawDataRefData,$E968,0)),"")),"")</f>
        <v/>
      </c>
      <c r="AY968" s="101" t="b">
        <f t="shared" si="353"/>
        <v>0</v>
      </c>
      <c r="AZ968" s="101" t="str">
        <f t="array" ref="AZ968">IF($AY968,MEDIAN(IF(G4SelectionMask="x",IF(INDEX(RawDataRefData,$E968,0)&gt;0,INDEX(RawDataRefData,$E968,0)),"")),"")</f>
        <v/>
      </c>
      <c r="BA968" s="101" t="str">
        <f t="array" ref="BA968">IF($AY968,QUARTILE(IF(G4SelectionMask="x",IF(INDEX(RawDataRefData,$E968,0)&gt;0,INDEX(RawDataRefData,$E968,0)),""),1),"")</f>
        <v/>
      </c>
      <c r="BB968" s="101" t="str">
        <f t="array" ref="BB968">IF($AY968,QUARTILE(IF(G4SelectionMask="x",IF(INDEX(RawDataRefData,$E968,0)&gt;0,INDEX(RawDataRefData,$E968,0)),""),3),"")</f>
        <v/>
      </c>
      <c r="BC968" s="101" t="str">
        <f t="array" ref="BC968">IF($AY968,MIN(IF(G4SelectionMask="x",IF(INDEX(RawDataRefData,$E968,0)&gt;0,INDEX(RawDataRefData,$E968,0)),"")),"")</f>
        <v/>
      </c>
      <c r="BD968" s="101" t="str">
        <f t="array" ref="BD968">IF($AY968,MAX(IF(G4SelectionMask="x",IF(INDEX(RawDataRefData,$E968,0)&gt;0,INDEX(RawDataRefData,$E968,0)),"")),"")</f>
        <v/>
      </c>
      <c r="BE968" s="101" t="str">
        <f t="shared" si="354"/>
        <v/>
      </c>
      <c r="BF968" s="101" t="str">
        <f t="array" ref="BF968">IF($AY968,STDEVA(IF(G4SelectionMask="x",IF(INDEX(RawDataRefData,$E968,0)&gt;0,INDEX(RawDataRefData,$E968,0)),"")),"")</f>
        <v/>
      </c>
      <c r="BG968" s="100" t="b">
        <f t="shared" si="355"/>
        <v>0</v>
      </c>
      <c r="BH968" s="100" t="str">
        <f t="array" ref="BH968">IF($BG968,MEDIAN(IF(G5SelectionMask="x",IF(INDEX(RawDataRefData,$E968,0)&gt;0,INDEX(RawDataRefData,$E968,0)),"")),"")</f>
        <v/>
      </c>
      <c r="BI968" s="100" t="str">
        <f t="array" ref="BI968">IF($BG968,QUARTILE(IF(G5SelectionMask="x",IF(INDEX(RawDataRefData,$E968,0)&gt;0,INDEX(RawDataRefData,$E968,0)),""),1),"")</f>
        <v/>
      </c>
      <c r="BJ968" s="100" t="str">
        <f t="array" ref="BJ968">IF($BG968,QUARTILE(IF(G5SelectionMask="x",IF(INDEX(RawDataRefData,$E968,0)&gt;0,INDEX(RawDataRefData,$E968,0)),""),3),"")</f>
        <v/>
      </c>
      <c r="BK968" s="100" t="str">
        <f t="array" ref="BK968">IF($BG968,MIN(IF(G5SelectionMask="x",IF(INDEX(RawDataRefData,$E968,0)&gt;0,INDEX(RawDataRefData,$E968,0)),"")),"")</f>
        <v/>
      </c>
      <c r="BL968" s="100" t="str">
        <f t="array" ref="BL968">IF($BG968,MAX(IF(G5SelectionMask="x",IF(INDEX(RawDataRefData,$E968,0)&gt;0,INDEX(RawDataRefData,$E968,0)),"")),"")</f>
        <v/>
      </c>
      <c r="BM968" s="100" t="str">
        <f t="shared" si="356"/>
        <v/>
      </c>
      <c r="BN968" s="103" t="str">
        <f t="array" ref="BN968">IF($BG968,STDEVA(IF(G5SelectionMask="x",IF(INDEX(RawDataRefData,$E968,0)&gt;0,INDEX(RawDataRefData,$E968,0)),"")),"")</f>
        <v/>
      </c>
      <c r="BO968" s="104"/>
      <c r="BP968" s="105">
        <v>3</v>
      </c>
      <c r="BQ968" s="105">
        <v>3</v>
      </c>
      <c r="BR968" s="105">
        <v>1</v>
      </c>
      <c r="BS968" s="105">
        <v>3</v>
      </c>
      <c r="BT968" s="105">
        <v>1</v>
      </c>
      <c r="BU968" s="105">
        <v>4</v>
      </c>
      <c r="BV968" s="105">
        <v>1</v>
      </c>
      <c r="BW968" s="105">
        <v>4</v>
      </c>
      <c r="BX968" s="105">
        <v>4</v>
      </c>
      <c r="BY968" s="105">
        <v>2</v>
      </c>
      <c r="BZ968" s="105">
        <v>2</v>
      </c>
      <c r="CA968" s="105">
        <v>2</v>
      </c>
      <c r="CB968" s="105">
        <v>4</v>
      </c>
      <c r="CC968" s="105">
        <v>4</v>
      </c>
      <c r="CD968" s="105">
        <v>2</v>
      </c>
    </row>
    <row r="969" spans="1:82" ht="13.5" hidden="1" thickBot="1" x14ac:dyDescent="0.25">
      <c r="A969" s="33" t="e">
        <f t="shared" ref="A969:A1170" si="359">IF(SelectEffectivenessTelecom="x",,ERROR)</f>
        <v>#NAME?</v>
      </c>
      <c r="B969" s="218"/>
      <c r="C969" s="214" t="s">
        <v>344</v>
      </c>
      <c r="D969" s="229" t="s">
        <v>1628</v>
      </c>
      <c r="E969" s="72">
        <f t="shared" si="349"/>
        <v>960</v>
      </c>
      <c r="F969" s="9" t="s">
        <v>2309</v>
      </c>
      <c r="G969" s="9" t="s">
        <v>1345</v>
      </c>
      <c r="I969" s="9" t="s">
        <v>1628</v>
      </c>
      <c r="K969" s="100">
        <f t="shared" si="334"/>
        <v>3</v>
      </c>
      <c r="L969" s="100"/>
      <c r="M969" s="100"/>
      <c r="N969" s="100"/>
      <c r="O969" s="100"/>
      <c r="P969" s="101">
        <f t="shared" si="335"/>
        <v>1</v>
      </c>
      <c r="Q969" s="102">
        <f t="shared" si="336"/>
        <v>4</v>
      </c>
      <c r="R969" s="102">
        <f t="shared" si="337"/>
        <v>2</v>
      </c>
      <c r="S969" s="102">
        <f t="shared" si="338"/>
        <v>1</v>
      </c>
      <c r="T969" s="102">
        <f t="shared" si="339"/>
        <v>4</v>
      </c>
      <c r="U969" s="102">
        <f t="shared" si="340"/>
        <v>2</v>
      </c>
      <c r="V969" s="102">
        <f t="shared" si="341"/>
        <v>3</v>
      </c>
      <c r="W969" s="102">
        <f t="shared" si="342"/>
        <v>1</v>
      </c>
      <c r="X969" s="102">
        <f t="shared" si="343"/>
        <v>2</v>
      </c>
      <c r="Y969" s="102">
        <f t="shared" si="344"/>
        <v>3</v>
      </c>
      <c r="Z969" s="102">
        <f t="shared" si="345"/>
        <v>1</v>
      </c>
      <c r="AA969" s="100" t="b">
        <f t="shared" si="346"/>
        <v>1</v>
      </c>
      <c r="AB969" s="100">
        <f t="array" ref="AB969">IF($AA969,MEDIAN(IF(G1SelectionMask="x",IF(INDEX(RawDataRefData,$E969,0)&gt;0,INDEX(RawDataRefData,$E969,0)),"")),"")</f>
        <v>2</v>
      </c>
      <c r="AC969" s="100">
        <f t="array" ref="AC969">IF($AA969,QUARTILE(IF(G1SelectionMask="x",IF(INDEX(RawDataRefData,$E969,0)&gt;0,INDEX(RawDataRefData,$E969,0)),""),1),"")</f>
        <v>1</v>
      </c>
      <c r="AD969" s="100">
        <f t="array" ref="AD969">IF($AA969,QUARTILE(IF(G1SelectionMask="x",IF(INDEX(RawDataRefData,$E969,0)&gt;0,INDEX(RawDataRefData,$E969,0)),""),3),"")</f>
        <v>3</v>
      </c>
      <c r="AE969" s="100">
        <f t="array" ref="AE969">IF($AA969,MIN(IF(G1SelectionMask="x",IF(INDEX(RawDataRefData,$E969,0)&gt;0,INDEX(RawDataRefData,$E969,0)),"")),"")</f>
        <v>1</v>
      </c>
      <c r="AF969" s="100">
        <f t="array" ref="AF969">IF($AA969,MAX(IF(G1SelectionMask="x",IF(INDEX(RawDataRefData,$E969,0)&gt;0,INDEX(RawDataRefData,$E969,0)),"")),"")</f>
        <v>4</v>
      </c>
      <c r="AG969" s="100">
        <f t="shared" si="347"/>
        <v>2.1818181818181817</v>
      </c>
      <c r="AH969" s="100">
        <f t="array" ref="AH969">IF($AA969,STDEVA(IF(G1SelectionMask="x",IF(INDEX(RawDataRefData,$E969,0)&gt;0,INDEX(RawDataRefData,$E969,0)),"")),"")</f>
        <v>1.1677484162422844</v>
      </c>
      <c r="AI969" s="101" t="b">
        <f t="shared" si="348"/>
        <v>1</v>
      </c>
      <c r="AJ969" s="101">
        <f t="array" ref="AJ969">IF($AI969,MEDIAN(IF(G2SelectionMask="x",IF(INDEX(RawDataRefData,$E969,0)&gt;0,INDEX(RawDataRefData,$E969,0)),"")),"")</f>
        <v>3</v>
      </c>
      <c r="AK969" s="101">
        <f t="array" ref="AK969">IF($AI969,QUARTILE(IF(G2SelectionMask="x",IF(INDEX(RawDataRefData,$E969,0)&gt;0,INDEX(RawDataRefData,$E969,0)),""),1),"")</f>
        <v>1</v>
      </c>
      <c r="AL969" s="101">
        <f t="array" ref="AL969">IF($AI969,QUARTILE(IF(G2SelectionMask="x",IF(INDEX(RawDataRefData,$E969,0)&gt;0,INDEX(RawDataRefData,$E969,0)),""),3),"")</f>
        <v>3.5</v>
      </c>
      <c r="AM969" s="101">
        <f t="array" ref="AM969">IF($AI969,MIN(IF(G2SelectionMask="x",IF(INDEX(RawDataRefData,$E969,0)&gt;0,INDEX(RawDataRefData,$E969,0)),"")),"")</f>
        <v>1</v>
      </c>
      <c r="AN969" s="101">
        <f t="array" ref="AN969">IF($AI969,MAX(IF(G2SelectionMask="x",IF(INDEX(RawDataRefData,$E969,0)&gt;0,INDEX(RawDataRefData,$E969,0)),"")),"")</f>
        <v>4</v>
      </c>
      <c r="AO969" s="101">
        <f t="shared" si="350"/>
        <v>2.4545454545454546</v>
      </c>
      <c r="AP969" s="101">
        <f t="array" ref="AP969">IF($AI969,STDEVA(IF(G2SelectionMask="x",IF(INDEX(RawDataRefData,$E969,0)&gt;0,INDEX(RawDataRefData,$E969,0)),"")),"")</f>
        <v>1.2933395813657267</v>
      </c>
      <c r="AQ969" s="100" t="b">
        <f t="shared" si="351"/>
        <v>0</v>
      </c>
      <c r="AR969" s="100" t="str">
        <f t="array" ref="AR969">IF($AQ969,MEDIAN(IF(G3SelectionMask="x",IF(INDEX(RawDataRefData,$E969,0)&gt;0,INDEX(RawDataRefData,$E969,0)),"")),"")</f>
        <v/>
      </c>
      <c r="AS969" s="100" t="str">
        <f t="array" ref="AS969">IF($AQ969,QUARTILE(IF(G3SelectionMask="x",IF(INDEX(RawDataRefData,$E969,0)&gt;0,INDEX(RawDataRefData,$E969,0)),""),1),"")</f>
        <v/>
      </c>
      <c r="AT969" s="100" t="str">
        <f t="array" ref="AT969">IF($AQ969,QUARTILE(IF(G3SelectionMask="x",IF(INDEX(RawDataRefData,$E969,0)&gt;0,INDEX(RawDataRefData,$E969,0)),""),3),"")</f>
        <v/>
      </c>
      <c r="AU969" s="100" t="str">
        <f t="array" ref="AU969">IF($AQ969,MIN(IF(G3SelectionMask="x",IF(INDEX(RawDataRefData,$E969,0)&gt;0,INDEX(RawDataRefData,$E969,0)),"")),"")</f>
        <v/>
      </c>
      <c r="AV969" s="100" t="str">
        <f t="array" ref="AV969">IF($AQ969,MAX(IF(G3SelectionMask="x",IF(INDEX(RawDataRefData,$E969,0)&gt;0,INDEX(RawDataRefData,$E969,0)),"")),"")</f>
        <v/>
      </c>
      <c r="AW969" s="100" t="str">
        <f t="shared" si="352"/>
        <v/>
      </c>
      <c r="AX969" s="100" t="str">
        <f t="array" ref="AX969">IF($AQ969,STDEVA(IF(G3SelectionMask="x",IF(INDEX(RawDataRefData,$E969,0)&gt;0,INDEX(RawDataRefData,$E969,0)),"")),"")</f>
        <v/>
      </c>
      <c r="AY969" s="101" t="b">
        <f t="shared" si="353"/>
        <v>0</v>
      </c>
      <c r="AZ969" s="101" t="str">
        <f t="array" ref="AZ969">IF($AY969,MEDIAN(IF(G4SelectionMask="x",IF(INDEX(RawDataRefData,$E969,0)&gt;0,INDEX(RawDataRefData,$E969,0)),"")),"")</f>
        <v/>
      </c>
      <c r="BA969" s="101" t="str">
        <f t="array" ref="BA969">IF($AY969,QUARTILE(IF(G4SelectionMask="x",IF(INDEX(RawDataRefData,$E969,0)&gt;0,INDEX(RawDataRefData,$E969,0)),""),1),"")</f>
        <v/>
      </c>
      <c r="BB969" s="101" t="str">
        <f t="array" ref="BB969">IF($AY969,QUARTILE(IF(G4SelectionMask="x",IF(INDEX(RawDataRefData,$E969,0)&gt;0,INDEX(RawDataRefData,$E969,0)),""),3),"")</f>
        <v/>
      </c>
      <c r="BC969" s="101" t="str">
        <f t="array" ref="BC969">IF($AY969,MIN(IF(G4SelectionMask="x",IF(INDEX(RawDataRefData,$E969,0)&gt;0,INDEX(RawDataRefData,$E969,0)),"")),"")</f>
        <v/>
      </c>
      <c r="BD969" s="101" t="str">
        <f t="array" ref="BD969">IF($AY969,MAX(IF(G4SelectionMask="x",IF(INDEX(RawDataRefData,$E969,0)&gt;0,INDEX(RawDataRefData,$E969,0)),"")),"")</f>
        <v/>
      </c>
      <c r="BE969" s="101" t="str">
        <f t="shared" si="354"/>
        <v/>
      </c>
      <c r="BF969" s="101" t="str">
        <f t="array" ref="BF969">IF($AY969,STDEVA(IF(G4SelectionMask="x",IF(INDEX(RawDataRefData,$E969,0)&gt;0,INDEX(RawDataRefData,$E969,0)),"")),"")</f>
        <v/>
      </c>
      <c r="BG969" s="100" t="b">
        <f t="shared" si="355"/>
        <v>0</v>
      </c>
      <c r="BH969" s="100" t="str">
        <f t="array" ref="BH969">IF($BG969,MEDIAN(IF(G5SelectionMask="x",IF(INDEX(RawDataRefData,$E969,0)&gt;0,INDEX(RawDataRefData,$E969,0)),"")),"")</f>
        <v/>
      </c>
      <c r="BI969" s="100" t="str">
        <f t="array" ref="BI969">IF($BG969,QUARTILE(IF(G5SelectionMask="x",IF(INDEX(RawDataRefData,$E969,0)&gt;0,INDEX(RawDataRefData,$E969,0)),""),1),"")</f>
        <v/>
      </c>
      <c r="BJ969" s="100" t="str">
        <f t="array" ref="BJ969">IF($BG969,QUARTILE(IF(G5SelectionMask="x",IF(INDEX(RawDataRefData,$E969,0)&gt;0,INDEX(RawDataRefData,$E969,0)),""),3),"")</f>
        <v/>
      </c>
      <c r="BK969" s="100" t="str">
        <f t="array" ref="BK969">IF($BG969,MIN(IF(G5SelectionMask="x",IF(INDEX(RawDataRefData,$E969,0)&gt;0,INDEX(RawDataRefData,$E969,0)),"")),"")</f>
        <v/>
      </c>
      <c r="BL969" s="100" t="str">
        <f t="array" ref="BL969">IF($BG969,MAX(IF(G5SelectionMask="x",IF(INDEX(RawDataRefData,$E969,0)&gt;0,INDEX(RawDataRefData,$E969,0)),"")),"")</f>
        <v/>
      </c>
      <c r="BM969" s="100" t="str">
        <f t="shared" si="356"/>
        <v/>
      </c>
      <c r="BN969" s="103" t="str">
        <f t="array" ref="BN969">IF($BG969,STDEVA(IF(G5SelectionMask="x",IF(INDEX(RawDataRefData,$E969,0)&gt;0,INDEX(RawDataRefData,$E969,0)),"")),"")</f>
        <v/>
      </c>
      <c r="BO969" s="104"/>
      <c r="BP969" s="105">
        <v>3</v>
      </c>
      <c r="BQ969" s="105">
        <v>1</v>
      </c>
      <c r="BR969" s="105">
        <v>4</v>
      </c>
      <c r="BS969" s="105">
        <v>2</v>
      </c>
      <c r="BT969" s="105">
        <v>1</v>
      </c>
      <c r="BU969" s="105">
        <v>4</v>
      </c>
      <c r="BV969" s="105">
        <v>2</v>
      </c>
      <c r="BW969" s="105">
        <v>3</v>
      </c>
      <c r="BX969" s="105">
        <v>1</v>
      </c>
      <c r="BY969" s="105">
        <v>2</v>
      </c>
      <c r="BZ969" s="105">
        <v>3</v>
      </c>
      <c r="CA969" s="105">
        <v>1</v>
      </c>
      <c r="CB969" s="105">
        <v>4</v>
      </c>
      <c r="CC969" s="105">
        <v>3</v>
      </c>
      <c r="CD969" s="105">
        <v>2</v>
      </c>
    </row>
    <row r="970" spans="1:82" ht="13.5" hidden="1" thickBot="1" x14ac:dyDescent="0.25">
      <c r="A970" s="33" t="e">
        <f t="shared" si="359"/>
        <v>#NAME?</v>
      </c>
      <c r="B970" s="218"/>
      <c r="C970" s="215"/>
      <c r="D970" s="229"/>
      <c r="E970" s="72">
        <f t="shared" si="349"/>
        <v>961</v>
      </c>
      <c r="F970" s="9" t="s">
        <v>2310</v>
      </c>
      <c r="G970" s="9" t="s">
        <v>1346</v>
      </c>
      <c r="I970" s="9" t="s">
        <v>1628</v>
      </c>
      <c r="K970" s="100">
        <f t="shared" si="334"/>
        <v>3</v>
      </c>
      <c r="L970" s="100"/>
      <c r="M970" s="100"/>
      <c r="N970" s="100"/>
      <c r="O970" s="100"/>
      <c r="P970" s="101">
        <f t="shared" si="335"/>
        <v>2</v>
      </c>
      <c r="Q970" s="102">
        <f t="shared" si="336"/>
        <v>4</v>
      </c>
      <c r="R970" s="102">
        <f t="shared" si="337"/>
        <v>4</v>
      </c>
      <c r="S970" s="102">
        <f t="shared" si="338"/>
        <v>2</v>
      </c>
      <c r="T970" s="102">
        <f t="shared" si="339"/>
        <v>4</v>
      </c>
      <c r="U970" s="102">
        <f t="shared" si="340"/>
        <v>1</v>
      </c>
      <c r="V970" s="102">
        <f t="shared" si="341"/>
        <v>4</v>
      </c>
      <c r="W970" s="102">
        <f t="shared" si="342"/>
        <v>4</v>
      </c>
      <c r="X970" s="102">
        <f t="shared" si="343"/>
        <v>3</v>
      </c>
      <c r="Y970" s="102">
        <f t="shared" si="344"/>
        <v>2</v>
      </c>
      <c r="Z970" s="102">
        <f t="shared" si="345"/>
        <v>4</v>
      </c>
      <c r="AA970" s="100" t="b">
        <f t="shared" si="346"/>
        <v>1</v>
      </c>
      <c r="AB970" s="100">
        <f t="array" ref="AB970">IF($AA970,MEDIAN(IF(G1SelectionMask="x",IF(INDEX(RawDataRefData,$E970,0)&gt;0,INDEX(RawDataRefData,$E970,0)),"")),"")</f>
        <v>4</v>
      </c>
      <c r="AC970" s="100">
        <f t="array" ref="AC970">IF($AA970,QUARTILE(IF(G1SelectionMask="x",IF(INDEX(RawDataRefData,$E970,0)&gt;0,INDEX(RawDataRefData,$E970,0)),""),1),"")</f>
        <v>2</v>
      </c>
      <c r="AD970" s="100">
        <f t="array" ref="AD970">IF($AA970,QUARTILE(IF(G1SelectionMask="x",IF(INDEX(RawDataRefData,$E970,0)&gt;0,INDEX(RawDataRefData,$E970,0)),""),3),"")</f>
        <v>4</v>
      </c>
      <c r="AE970" s="100">
        <f t="array" ref="AE970">IF($AA970,MIN(IF(G1SelectionMask="x",IF(INDEX(RawDataRefData,$E970,0)&gt;0,INDEX(RawDataRefData,$E970,0)),"")),"")</f>
        <v>1</v>
      </c>
      <c r="AF970" s="100">
        <f t="array" ref="AF970">IF($AA970,MAX(IF(G1SelectionMask="x",IF(INDEX(RawDataRefData,$E970,0)&gt;0,INDEX(RawDataRefData,$E970,0)),"")),"")</f>
        <v>4</v>
      </c>
      <c r="AG970" s="100">
        <f t="shared" si="347"/>
        <v>3.0909090909090908</v>
      </c>
      <c r="AH970" s="100">
        <f t="array" ref="AH970">IF($AA970,STDEVA(IF(G1SelectionMask="x",IF(INDEX(RawDataRefData,$E970,0)&gt;0,INDEX(RawDataRefData,$E970,0)),"")),"")</f>
        <v>1.1361818036340356</v>
      </c>
      <c r="AI970" s="101" t="b">
        <f t="shared" si="348"/>
        <v>1</v>
      </c>
      <c r="AJ970" s="101">
        <f t="array" ref="AJ970">IF($AI970,MEDIAN(IF(G2SelectionMask="x",IF(INDEX(RawDataRefData,$E970,0)&gt;0,INDEX(RawDataRefData,$E970,0)),"")),"")</f>
        <v>4</v>
      </c>
      <c r="AK970" s="101">
        <f t="array" ref="AK970">IF($AI970,QUARTILE(IF(G2SelectionMask="x",IF(INDEX(RawDataRefData,$E970,0)&gt;0,INDEX(RawDataRefData,$E970,0)),""),1),"")</f>
        <v>2</v>
      </c>
      <c r="AL970" s="101">
        <f t="array" ref="AL970">IF($AI970,QUARTILE(IF(G2SelectionMask="x",IF(INDEX(RawDataRefData,$E970,0)&gt;0,INDEX(RawDataRefData,$E970,0)),""),3),"")</f>
        <v>4</v>
      </c>
      <c r="AM970" s="101">
        <f t="array" ref="AM970">IF($AI970,MIN(IF(G2SelectionMask="x",IF(INDEX(RawDataRefData,$E970,0)&gt;0,INDEX(RawDataRefData,$E970,0)),"")),"")</f>
        <v>2</v>
      </c>
      <c r="AN970" s="101">
        <f t="array" ref="AN970">IF($AI970,MAX(IF(G2SelectionMask="x",IF(INDEX(RawDataRefData,$E970,0)&gt;0,INDEX(RawDataRefData,$E970,0)),"")),"")</f>
        <v>4</v>
      </c>
      <c r="AO970" s="101">
        <f t="shared" si="350"/>
        <v>3.2727272727272729</v>
      </c>
      <c r="AP970" s="101">
        <f t="array" ref="AP970">IF($AI970,STDEVA(IF(G2SelectionMask="x",IF(INDEX(RawDataRefData,$E970,0)&gt;0,INDEX(RawDataRefData,$E970,0)),"")),"")</f>
        <v>1.0090499582190262</v>
      </c>
      <c r="AQ970" s="100" t="b">
        <f t="shared" si="351"/>
        <v>0</v>
      </c>
      <c r="AR970" s="100" t="str">
        <f t="array" ref="AR970">IF($AQ970,MEDIAN(IF(G3SelectionMask="x",IF(INDEX(RawDataRefData,$E970,0)&gt;0,INDEX(RawDataRefData,$E970,0)),"")),"")</f>
        <v/>
      </c>
      <c r="AS970" s="100" t="str">
        <f t="array" ref="AS970">IF($AQ970,QUARTILE(IF(G3SelectionMask="x",IF(INDEX(RawDataRefData,$E970,0)&gt;0,INDEX(RawDataRefData,$E970,0)),""),1),"")</f>
        <v/>
      </c>
      <c r="AT970" s="100" t="str">
        <f t="array" ref="AT970">IF($AQ970,QUARTILE(IF(G3SelectionMask="x",IF(INDEX(RawDataRefData,$E970,0)&gt;0,INDEX(RawDataRefData,$E970,0)),""),3),"")</f>
        <v/>
      </c>
      <c r="AU970" s="100" t="str">
        <f t="array" ref="AU970">IF($AQ970,MIN(IF(G3SelectionMask="x",IF(INDEX(RawDataRefData,$E970,0)&gt;0,INDEX(RawDataRefData,$E970,0)),"")),"")</f>
        <v/>
      </c>
      <c r="AV970" s="100" t="str">
        <f t="array" ref="AV970">IF($AQ970,MAX(IF(G3SelectionMask="x",IF(INDEX(RawDataRefData,$E970,0)&gt;0,INDEX(RawDataRefData,$E970,0)),"")),"")</f>
        <v/>
      </c>
      <c r="AW970" s="100" t="str">
        <f t="shared" si="352"/>
        <v/>
      </c>
      <c r="AX970" s="100" t="str">
        <f t="array" ref="AX970">IF($AQ970,STDEVA(IF(G3SelectionMask="x",IF(INDEX(RawDataRefData,$E970,0)&gt;0,INDEX(RawDataRefData,$E970,0)),"")),"")</f>
        <v/>
      </c>
      <c r="AY970" s="101" t="b">
        <f t="shared" si="353"/>
        <v>0</v>
      </c>
      <c r="AZ970" s="101" t="str">
        <f t="array" ref="AZ970">IF($AY970,MEDIAN(IF(G4SelectionMask="x",IF(INDEX(RawDataRefData,$E970,0)&gt;0,INDEX(RawDataRefData,$E970,0)),"")),"")</f>
        <v/>
      </c>
      <c r="BA970" s="101" t="str">
        <f t="array" ref="BA970">IF($AY970,QUARTILE(IF(G4SelectionMask="x",IF(INDEX(RawDataRefData,$E970,0)&gt;0,INDEX(RawDataRefData,$E970,0)),""),1),"")</f>
        <v/>
      </c>
      <c r="BB970" s="101" t="str">
        <f t="array" ref="BB970">IF($AY970,QUARTILE(IF(G4SelectionMask="x",IF(INDEX(RawDataRefData,$E970,0)&gt;0,INDEX(RawDataRefData,$E970,0)),""),3),"")</f>
        <v/>
      </c>
      <c r="BC970" s="101" t="str">
        <f t="array" ref="BC970">IF($AY970,MIN(IF(G4SelectionMask="x",IF(INDEX(RawDataRefData,$E970,0)&gt;0,INDEX(RawDataRefData,$E970,0)),"")),"")</f>
        <v/>
      </c>
      <c r="BD970" s="101" t="str">
        <f t="array" ref="BD970">IF($AY970,MAX(IF(G4SelectionMask="x",IF(INDEX(RawDataRefData,$E970,0)&gt;0,INDEX(RawDataRefData,$E970,0)),"")),"")</f>
        <v/>
      </c>
      <c r="BE970" s="101" t="str">
        <f t="shared" si="354"/>
        <v/>
      </c>
      <c r="BF970" s="101" t="str">
        <f t="array" ref="BF970">IF($AY970,STDEVA(IF(G4SelectionMask="x",IF(INDEX(RawDataRefData,$E970,0)&gt;0,INDEX(RawDataRefData,$E970,0)),"")),"")</f>
        <v/>
      </c>
      <c r="BG970" s="100" t="b">
        <f t="shared" si="355"/>
        <v>0</v>
      </c>
      <c r="BH970" s="100" t="str">
        <f t="array" ref="BH970">IF($BG970,MEDIAN(IF(G5SelectionMask="x",IF(INDEX(RawDataRefData,$E970,0)&gt;0,INDEX(RawDataRefData,$E970,0)),"")),"")</f>
        <v/>
      </c>
      <c r="BI970" s="100" t="str">
        <f t="array" ref="BI970">IF($BG970,QUARTILE(IF(G5SelectionMask="x",IF(INDEX(RawDataRefData,$E970,0)&gt;0,INDEX(RawDataRefData,$E970,0)),""),1),"")</f>
        <v/>
      </c>
      <c r="BJ970" s="100" t="str">
        <f t="array" ref="BJ970">IF($BG970,QUARTILE(IF(G5SelectionMask="x",IF(INDEX(RawDataRefData,$E970,0)&gt;0,INDEX(RawDataRefData,$E970,0)),""),3),"")</f>
        <v/>
      </c>
      <c r="BK970" s="100" t="str">
        <f t="array" ref="BK970">IF($BG970,MIN(IF(G5SelectionMask="x",IF(INDEX(RawDataRefData,$E970,0)&gt;0,INDEX(RawDataRefData,$E970,0)),"")),"")</f>
        <v/>
      </c>
      <c r="BL970" s="100" t="str">
        <f t="array" ref="BL970">IF($BG970,MAX(IF(G5SelectionMask="x",IF(INDEX(RawDataRefData,$E970,0)&gt;0,INDEX(RawDataRefData,$E970,0)),"")),"")</f>
        <v/>
      </c>
      <c r="BM970" s="100" t="str">
        <f t="shared" si="356"/>
        <v/>
      </c>
      <c r="BN970" s="103" t="str">
        <f t="array" ref="BN970">IF($BG970,STDEVA(IF(G5SelectionMask="x",IF(INDEX(RawDataRefData,$E970,0)&gt;0,INDEX(RawDataRefData,$E970,0)),"")),"")</f>
        <v/>
      </c>
      <c r="BO970" s="104"/>
      <c r="BP970" s="105">
        <v>3</v>
      </c>
      <c r="BQ970" s="105">
        <v>2</v>
      </c>
      <c r="BR970" s="105">
        <v>4</v>
      </c>
      <c r="BS970" s="105">
        <v>4</v>
      </c>
      <c r="BT970" s="105">
        <v>2</v>
      </c>
      <c r="BU970" s="105">
        <v>4</v>
      </c>
      <c r="BV970" s="105">
        <v>1</v>
      </c>
      <c r="BW970" s="105">
        <v>4</v>
      </c>
      <c r="BX970" s="105">
        <v>4</v>
      </c>
      <c r="BY970" s="105">
        <v>3</v>
      </c>
      <c r="BZ970" s="105">
        <v>2</v>
      </c>
      <c r="CA970" s="105">
        <v>4</v>
      </c>
      <c r="CB970" s="105">
        <v>2</v>
      </c>
      <c r="CC970" s="105">
        <v>4</v>
      </c>
      <c r="CD970" s="105">
        <v>4</v>
      </c>
    </row>
    <row r="971" spans="1:82" ht="13.5" hidden="1" thickBot="1" x14ac:dyDescent="0.25">
      <c r="A971" s="33" t="e">
        <f t="shared" si="359"/>
        <v>#NAME?</v>
      </c>
      <c r="B971" s="218"/>
      <c r="C971" s="215"/>
      <c r="D971" s="229"/>
      <c r="E971" s="72">
        <f t="shared" si="349"/>
        <v>962</v>
      </c>
      <c r="F971" s="9" t="s">
        <v>2311</v>
      </c>
      <c r="G971" s="9" t="s">
        <v>1347</v>
      </c>
      <c r="I971" s="9" t="s">
        <v>1628</v>
      </c>
      <c r="K971" s="100">
        <f t="shared" si="334"/>
        <v>1</v>
      </c>
      <c r="L971" s="100"/>
      <c r="M971" s="100"/>
      <c r="N971" s="100"/>
      <c r="O971" s="100"/>
      <c r="P971" s="101">
        <f t="shared" si="335"/>
        <v>2</v>
      </c>
      <c r="Q971" s="102">
        <f t="shared" si="336"/>
        <v>4</v>
      </c>
      <c r="R971" s="102">
        <f t="shared" si="337"/>
        <v>4</v>
      </c>
      <c r="S971" s="102">
        <f t="shared" si="338"/>
        <v>4</v>
      </c>
      <c r="T971" s="102">
        <f t="shared" si="339"/>
        <v>3</v>
      </c>
      <c r="U971" s="102">
        <f t="shared" si="340"/>
        <v>1</v>
      </c>
      <c r="V971" s="102">
        <f t="shared" si="341"/>
        <v>3</v>
      </c>
      <c r="W971" s="102">
        <f t="shared" si="342"/>
        <v>2</v>
      </c>
      <c r="X971" s="102">
        <f t="shared" si="343"/>
        <v>3</v>
      </c>
      <c r="Y971" s="102">
        <f t="shared" si="344"/>
        <v>1</v>
      </c>
      <c r="Z971" s="102">
        <f t="shared" si="345"/>
        <v>2</v>
      </c>
      <c r="AA971" s="100" t="b">
        <f t="shared" si="346"/>
        <v>1</v>
      </c>
      <c r="AB971" s="100">
        <f t="array" ref="AB971">IF($AA971,MEDIAN(IF(G1SelectionMask="x",IF(INDEX(RawDataRefData,$E971,0)&gt;0,INDEX(RawDataRefData,$E971,0)),"")),"")</f>
        <v>3</v>
      </c>
      <c r="AC971" s="100">
        <f t="array" ref="AC971">IF($AA971,QUARTILE(IF(G1SelectionMask="x",IF(INDEX(RawDataRefData,$E971,0)&gt;0,INDEX(RawDataRefData,$E971,0)),""),1),"")</f>
        <v>2</v>
      </c>
      <c r="AD971" s="100">
        <f t="array" ref="AD971">IF($AA971,QUARTILE(IF(G1SelectionMask="x",IF(INDEX(RawDataRefData,$E971,0)&gt;0,INDEX(RawDataRefData,$E971,0)),""),3),"")</f>
        <v>3.5</v>
      </c>
      <c r="AE971" s="100">
        <f t="array" ref="AE971">IF($AA971,MIN(IF(G1SelectionMask="x",IF(INDEX(RawDataRefData,$E971,0)&gt;0,INDEX(RawDataRefData,$E971,0)),"")),"")</f>
        <v>1</v>
      </c>
      <c r="AF971" s="100">
        <f t="array" ref="AF971">IF($AA971,MAX(IF(G1SelectionMask="x",IF(INDEX(RawDataRefData,$E971,0)&gt;0,INDEX(RawDataRefData,$E971,0)),"")),"")</f>
        <v>4</v>
      </c>
      <c r="AG971" s="100">
        <f t="shared" si="347"/>
        <v>2.6363636363636362</v>
      </c>
      <c r="AH971" s="100">
        <f t="array" ref="AH971">IF($AA971,STDEVA(IF(G1SelectionMask="x",IF(INDEX(RawDataRefData,$E971,0)&gt;0,INDEX(RawDataRefData,$E971,0)),"")),"")</f>
        <v>1.1200649331826502</v>
      </c>
      <c r="AI971" s="101" t="b">
        <f t="shared" si="348"/>
        <v>1</v>
      </c>
      <c r="AJ971" s="101">
        <f t="array" ref="AJ971">IF($AI971,MEDIAN(IF(G2SelectionMask="x",IF(INDEX(RawDataRefData,$E971,0)&gt;0,INDEX(RawDataRefData,$E971,0)),"")),"")</f>
        <v>2</v>
      </c>
      <c r="AK971" s="101">
        <f t="array" ref="AK971">IF($AI971,QUARTILE(IF(G2SelectionMask="x",IF(INDEX(RawDataRefData,$E971,0)&gt;0,INDEX(RawDataRefData,$E971,0)),""),1),"")</f>
        <v>2</v>
      </c>
      <c r="AL971" s="101">
        <f t="array" ref="AL971">IF($AI971,QUARTILE(IF(G2SelectionMask="x",IF(INDEX(RawDataRefData,$E971,0)&gt;0,INDEX(RawDataRefData,$E971,0)),""),3),"")</f>
        <v>3.5</v>
      </c>
      <c r="AM971" s="101">
        <f t="array" ref="AM971">IF($AI971,MIN(IF(G2SelectionMask="x",IF(INDEX(RawDataRefData,$E971,0)&gt;0,INDEX(RawDataRefData,$E971,0)),"")),"")</f>
        <v>1</v>
      </c>
      <c r="AN971" s="101">
        <f t="array" ref="AN971">IF($AI971,MAX(IF(G2SelectionMask="x",IF(INDEX(RawDataRefData,$E971,0)&gt;0,INDEX(RawDataRefData,$E971,0)),"")),"")</f>
        <v>4</v>
      </c>
      <c r="AO971" s="101">
        <f t="shared" si="350"/>
        <v>2.5454545454545454</v>
      </c>
      <c r="AP971" s="101">
        <f t="array" ref="AP971">IF($AI971,STDEVA(IF(G2SelectionMask="x",IF(INDEX(RawDataRefData,$E971,0)&gt;0,INDEX(RawDataRefData,$E971,0)),"")),"")</f>
        <v>1.1281521496355327</v>
      </c>
      <c r="AQ971" s="100" t="b">
        <f t="shared" si="351"/>
        <v>0</v>
      </c>
      <c r="AR971" s="100" t="str">
        <f t="array" ref="AR971">IF($AQ971,MEDIAN(IF(G3SelectionMask="x",IF(INDEX(RawDataRefData,$E971,0)&gt;0,INDEX(RawDataRefData,$E971,0)),"")),"")</f>
        <v/>
      </c>
      <c r="AS971" s="100" t="str">
        <f t="array" ref="AS971">IF($AQ971,QUARTILE(IF(G3SelectionMask="x",IF(INDEX(RawDataRefData,$E971,0)&gt;0,INDEX(RawDataRefData,$E971,0)),""),1),"")</f>
        <v/>
      </c>
      <c r="AT971" s="100" t="str">
        <f t="array" ref="AT971">IF($AQ971,QUARTILE(IF(G3SelectionMask="x",IF(INDEX(RawDataRefData,$E971,0)&gt;0,INDEX(RawDataRefData,$E971,0)),""),3),"")</f>
        <v/>
      </c>
      <c r="AU971" s="100" t="str">
        <f t="array" ref="AU971">IF($AQ971,MIN(IF(G3SelectionMask="x",IF(INDEX(RawDataRefData,$E971,0)&gt;0,INDEX(RawDataRefData,$E971,0)),"")),"")</f>
        <v/>
      </c>
      <c r="AV971" s="100" t="str">
        <f t="array" ref="AV971">IF($AQ971,MAX(IF(G3SelectionMask="x",IF(INDEX(RawDataRefData,$E971,0)&gt;0,INDEX(RawDataRefData,$E971,0)),"")),"")</f>
        <v/>
      </c>
      <c r="AW971" s="100" t="str">
        <f t="shared" si="352"/>
        <v/>
      </c>
      <c r="AX971" s="100" t="str">
        <f t="array" ref="AX971">IF($AQ971,STDEVA(IF(G3SelectionMask="x",IF(INDEX(RawDataRefData,$E971,0)&gt;0,INDEX(RawDataRefData,$E971,0)),"")),"")</f>
        <v/>
      </c>
      <c r="AY971" s="101" t="b">
        <f t="shared" si="353"/>
        <v>0</v>
      </c>
      <c r="AZ971" s="101" t="str">
        <f t="array" ref="AZ971">IF($AY971,MEDIAN(IF(G4SelectionMask="x",IF(INDEX(RawDataRefData,$E971,0)&gt;0,INDEX(RawDataRefData,$E971,0)),"")),"")</f>
        <v/>
      </c>
      <c r="BA971" s="101" t="str">
        <f t="array" ref="BA971">IF($AY971,QUARTILE(IF(G4SelectionMask="x",IF(INDEX(RawDataRefData,$E971,0)&gt;0,INDEX(RawDataRefData,$E971,0)),""),1),"")</f>
        <v/>
      </c>
      <c r="BB971" s="101" t="str">
        <f t="array" ref="BB971">IF($AY971,QUARTILE(IF(G4SelectionMask="x",IF(INDEX(RawDataRefData,$E971,0)&gt;0,INDEX(RawDataRefData,$E971,0)),""),3),"")</f>
        <v/>
      </c>
      <c r="BC971" s="101" t="str">
        <f t="array" ref="BC971">IF($AY971,MIN(IF(G4SelectionMask="x",IF(INDEX(RawDataRefData,$E971,0)&gt;0,INDEX(RawDataRefData,$E971,0)),"")),"")</f>
        <v/>
      </c>
      <c r="BD971" s="101" t="str">
        <f t="array" ref="BD971">IF($AY971,MAX(IF(G4SelectionMask="x",IF(INDEX(RawDataRefData,$E971,0)&gt;0,INDEX(RawDataRefData,$E971,0)),"")),"")</f>
        <v/>
      </c>
      <c r="BE971" s="101" t="str">
        <f t="shared" si="354"/>
        <v/>
      </c>
      <c r="BF971" s="101" t="str">
        <f t="array" ref="BF971">IF($AY971,STDEVA(IF(G4SelectionMask="x",IF(INDEX(RawDataRefData,$E971,0)&gt;0,INDEX(RawDataRefData,$E971,0)),"")),"")</f>
        <v/>
      </c>
      <c r="BG971" s="100" t="b">
        <f t="shared" si="355"/>
        <v>0</v>
      </c>
      <c r="BH971" s="100" t="str">
        <f t="array" ref="BH971">IF($BG971,MEDIAN(IF(G5SelectionMask="x",IF(INDEX(RawDataRefData,$E971,0)&gt;0,INDEX(RawDataRefData,$E971,0)),"")),"")</f>
        <v/>
      </c>
      <c r="BI971" s="100" t="str">
        <f t="array" ref="BI971">IF($BG971,QUARTILE(IF(G5SelectionMask="x",IF(INDEX(RawDataRefData,$E971,0)&gt;0,INDEX(RawDataRefData,$E971,0)),""),1),"")</f>
        <v/>
      </c>
      <c r="BJ971" s="100" t="str">
        <f t="array" ref="BJ971">IF($BG971,QUARTILE(IF(G5SelectionMask="x",IF(INDEX(RawDataRefData,$E971,0)&gt;0,INDEX(RawDataRefData,$E971,0)),""),3),"")</f>
        <v/>
      </c>
      <c r="BK971" s="100" t="str">
        <f t="array" ref="BK971">IF($BG971,MIN(IF(G5SelectionMask="x",IF(INDEX(RawDataRefData,$E971,0)&gt;0,INDEX(RawDataRefData,$E971,0)),"")),"")</f>
        <v/>
      </c>
      <c r="BL971" s="100" t="str">
        <f t="array" ref="BL971">IF($BG971,MAX(IF(G5SelectionMask="x",IF(INDEX(RawDataRefData,$E971,0)&gt;0,INDEX(RawDataRefData,$E971,0)),"")),"")</f>
        <v/>
      </c>
      <c r="BM971" s="100" t="str">
        <f t="shared" si="356"/>
        <v/>
      </c>
      <c r="BN971" s="103" t="str">
        <f t="array" ref="BN971">IF($BG971,STDEVA(IF(G5SelectionMask="x",IF(INDEX(RawDataRefData,$E971,0)&gt;0,INDEX(RawDataRefData,$E971,0)),"")),"")</f>
        <v/>
      </c>
      <c r="BO971" s="104"/>
      <c r="BP971" s="105">
        <v>1</v>
      </c>
      <c r="BQ971" s="105">
        <v>2</v>
      </c>
      <c r="BR971" s="105">
        <v>4</v>
      </c>
      <c r="BS971" s="105">
        <v>4</v>
      </c>
      <c r="BT971" s="105">
        <v>4</v>
      </c>
      <c r="BU971" s="105">
        <v>3</v>
      </c>
      <c r="BV971" s="105">
        <v>1</v>
      </c>
      <c r="BW971" s="105">
        <v>3</v>
      </c>
      <c r="BX971" s="105">
        <v>2</v>
      </c>
      <c r="BY971" s="105">
        <v>3</v>
      </c>
      <c r="BZ971" s="105">
        <v>1</v>
      </c>
      <c r="CA971" s="105">
        <v>2</v>
      </c>
      <c r="CB971" s="105">
        <v>2</v>
      </c>
      <c r="CC971" s="105">
        <v>1</v>
      </c>
      <c r="CD971" s="105">
        <v>4</v>
      </c>
    </row>
    <row r="972" spans="1:82" ht="13.5" hidden="1" thickBot="1" x14ac:dyDescent="0.25">
      <c r="A972" s="33" t="e">
        <f t="shared" si="359"/>
        <v>#NAME?</v>
      </c>
      <c r="B972" s="218"/>
      <c r="C972" s="215"/>
      <c r="D972" s="229"/>
      <c r="E972" s="72">
        <f t="shared" si="349"/>
        <v>963</v>
      </c>
      <c r="F972" s="9" t="s">
        <v>2312</v>
      </c>
      <c r="G972" s="9" t="s">
        <v>1348</v>
      </c>
      <c r="I972" s="9" t="s">
        <v>1628</v>
      </c>
      <c r="K972" s="100">
        <f t="shared" si="334"/>
        <v>2</v>
      </c>
      <c r="L972" s="100"/>
      <c r="M972" s="100"/>
      <c r="N972" s="100"/>
      <c r="O972" s="100"/>
      <c r="P972" s="101">
        <f t="shared" si="335"/>
        <v>1</v>
      </c>
      <c r="Q972" s="102">
        <f t="shared" si="336"/>
        <v>3</v>
      </c>
      <c r="R972" s="102">
        <f t="shared" si="337"/>
        <v>1</v>
      </c>
      <c r="S972" s="102">
        <f t="shared" si="338"/>
        <v>3</v>
      </c>
      <c r="T972" s="102">
        <f t="shared" si="339"/>
        <v>3</v>
      </c>
      <c r="U972" s="102">
        <f t="shared" si="340"/>
        <v>1</v>
      </c>
      <c r="V972" s="102">
        <f t="shared" si="341"/>
        <v>1</v>
      </c>
      <c r="W972" s="102">
        <f t="shared" si="342"/>
        <v>1</v>
      </c>
      <c r="X972" s="102">
        <f t="shared" si="343"/>
        <v>3</v>
      </c>
      <c r="Y972" s="102">
        <f t="shared" si="344"/>
        <v>4</v>
      </c>
      <c r="Z972" s="102">
        <f t="shared" si="345"/>
        <v>4</v>
      </c>
      <c r="AA972" s="100" t="b">
        <f t="shared" si="346"/>
        <v>1</v>
      </c>
      <c r="AB972" s="100">
        <f t="array" ref="AB972">IF($AA972,MEDIAN(IF(G1SelectionMask="x",IF(INDEX(RawDataRefData,$E972,0)&gt;0,INDEX(RawDataRefData,$E972,0)),"")),"")</f>
        <v>3</v>
      </c>
      <c r="AC972" s="100">
        <f t="array" ref="AC972">IF($AA972,QUARTILE(IF(G1SelectionMask="x",IF(INDEX(RawDataRefData,$E972,0)&gt;0,INDEX(RawDataRefData,$E972,0)),""),1),"")</f>
        <v>1</v>
      </c>
      <c r="AD972" s="100">
        <f t="array" ref="AD972">IF($AA972,QUARTILE(IF(G1SelectionMask="x",IF(INDEX(RawDataRefData,$E972,0)&gt;0,INDEX(RawDataRefData,$E972,0)),""),3),"")</f>
        <v>3</v>
      </c>
      <c r="AE972" s="100">
        <f t="array" ref="AE972">IF($AA972,MIN(IF(G1SelectionMask="x",IF(INDEX(RawDataRefData,$E972,0)&gt;0,INDEX(RawDataRefData,$E972,0)),"")),"")</f>
        <v>1</v>
      </c>
      <c r="AF972" s="100">
        <f t="array" ref="AF972">IF($AA972,MAX(IF(G1SelectionMask="x",IF(INDEX(RawDataRefData,$E972,0)&gt;0,INDEX(RawDataRefData,$E972,0)),"")),"")</f>
        <v>4</v>
      </c>
      <c r="AG972" s="100">
        <f t="shared" si="347"/>
        <v>2.2727272727272729</v>
      </c>
      <c r="AH972" s="100">
        <f t="array" ref="AH972">IF($AA972,STDEVA(IF(G1SelectionMask="x",IF(INDEX(RawDataRefData,$E972,0)&gt;0,INDEX(RawDataRefData,$E972,0)),"")),"")</f>
        <v>1.2720777563426766</v>
      </c>
      <c r="AI972" s="101" t="b">
        <f t="shared" si="348"/>
        <v>1</v>
      </c>
      <c r="AJ972" s="101">
        <f t="array" ref="AJ972">IF($AI972,MEDIAN(IF(G2SelectionMask="x",IF(INDEX(RawDataRefData,$E972,0)&gt;0,INDEX(RawDataRefData,$E972,0)),"")),"")</f>
        <v>3</v>
      </c>
      <c r="AK972" s="101">
        <f t="array" ref="AK972">IF($AI972,QUARTILE(IF(G2SelectionMask="x",IF(INDEX(RawDataRefData,$E972,0)&gt;0,INDEX(RawDataRefData,$E972,0)),""),1),"")</f>
        <v>1</v>
      </c>
      <c r="AL972" s="101">
        <f t="array" ref="AL972">IF($AI972,QUARTILE(IF(G2SelectionMask="x",IF(INDEX(RawDataRefData,$E972,0)&gt;0,INDEX(RawDataRefData,$E972,0)),""),3),"")</f>
        <v>3.5</v>
      </c>
      <c r="AM972" s="101">
        <f t="array" ref="AM972">IF($AI972,MIN(IF(G2SelectionMask="x",IF(INDEX(RawDataRefData,$E972,0)&gt;0,INDEX(RawDataRefData,$E972,0)),"")),"")</f>
        <v>1</v>
      </c>
      <c r="AN972" s="101">
        <f t="array" ref="AN972">IF($AI972,MAX(IF(G2SelectionMask="x",IF(INDEX(RawDataRefData,$E972,0)&gt;0,INDEX(RawDataRefData,$E972,0)),"")),"")</f>
        <v>4</v>
      </c>
      <c r="AO972" s="101">
        <f t="shared" si="350"/>
        <v>2.4545454545454546</v>
      </c>
      <c r="AP972" s="101">
        <f t="array" ref="AP972">IF($AI972,STDEVA(IF(G2SelectionMask="x",IF(INDEX(RawDataRefData,$E972,0)&gt;0,INDEX(RawDataRefData,$E972,0)),"")),"")</f>
        <v>1.2933395813657267</v>
      </c>
      <c r="AQ972" s="100" t="b">
        <f t="shared" si="351"/>
        <v>0</v>
      </c>
      <c r="AR972" s="100" t="str">
        <f t="array" ref="AR972">IF($AQ972,MEDIAN(IF(G3SelectionMask="x",IF(INDEX(RawDataRefData,$E972,0)&gt;0,INDEX(RawDataRefData,$E972,0)),"")),"")</f>
        <v/>
      </c>
      <c r="AS972" s="100" t="str">
        <f t="array" ref="AS972">IF($AQ972,QUARTILE(IF(G3SelectionMask="x",IF(INDEX(RawDataRefData,$E972,0)&gt;0,INDEX(RawDataRefData,$E972,0)),""),1),"")</f>
        <v/>
      </c>
      <c r="AT972" s="100" t="str">
        <f t="array" ref="AT972">IF($AQ972,QUARTILE(IF(G3SelectionMask="x",IF(INDEX(RawDataRefData,$E972,0)&gt;0,INDEX(RawDataRefData,$E972,0)),""),3),"")</f>
        <v/>
      </c>
      <c r="AU972" s="100" t="str">
        <f t="array" ref="AU972">IF($AQ972,MIN(IF(G3SelectionMask="x",IF(INDEX(RawDataRefData,$E972,0)&gt;0,INDEX(RawDataRefData,$E972,0)),"")),"")</f>
        <v/>
      </c>
      <c r="AV972" s="100" t="str">
        <f t="array" ref="AV972">IF($AQ972,MAX(IF(G3SelectionMask="x",IF(INDEX(RawDataRefData,$E972,0)&gt;0,INDEX(RawDataRefData,$E972,0)),"")),"")</f>
        <v/>
      </c>
      <c r="AW972" s="100" t="str">
        <f t="shared" si="352"/>
        <v/>
      </c>
      <c r="AX972" s="100" t="str">
        <f t="array" ref="AX972">IF($AQ972,STDEVA(IF(G3SelectionMask="x",IF(INDEX(RawDataRefData,$E972,0)&gt;0,INDEX(RawDataRefData,$E972,0)),"")),"")</f>
        <v/>
      </c>
      <c r="AY972" s="101" t="b">
        <f t="shared" si="353"/>
        <v>0</v>
      </c>
      <c r="AZ972" s="101" t="str">
        <f t="array" ref="AZ972">IF($AY972,MEDIAN(IF(G4SelectionMask="x",IF(INDEX(RawDataRefData,$E972,0)&gt;0,INDEX(RawDataRefData,$E972,0)),"")),"")</f>
        <v/>
      </c>
      <c r="BA972" s="101" t="str">
        <f t="array" ref="BA972">IF($AY972,QUARTILE(IF(G4SelectionMask="x",IF(INDEX(RawDataRefData,$E972,0)&gt;0,INDEX(RawDataRefData,$E972,0)),""),1),"")</f>
        <v/>
      </c>
      <c r="BB972" s="101" t="str">
        <f t="array" ref="BB972">IF($AY972,QUARTILE(IF(G4SelectionMask="x",IF(INDEX(RawDataRefData,$E972,0)&gt;0,INDEX(RawDataRefData,$E972,0)),""),3),"")</f>
        <v/>
      </c>
      <c r="BC972" s="101" t="str">
        <f t="array" ref="BC972">IF($AY972,MIN(IF(G4SelectionMask="x",IF(INDEX(RawDataRefData,$E972,0)&gt;0,INDEX(RawDataRefData,$E972,0)),"")),"")</f>
        <v/>
      </c>
      <c r="BD972" s="101" t="str">
        <f t="array" ref="BD972">IF($AY972,MAX(IF(G4SelectionMask="x",IF(INDEX(RawDataRefData,$E972,0)&gt;0,INDEX(RawDataRefData,$E972,0)),"")),"")</f>
        <v/>
      </c>
      <c r="BE972" s="101" t="str">
        <f t="shared" si="354"/>
        <v/>
      </c>
      <c r="BF972" s="101" t="str">
        <f t="array" ref="BF972">IF($AY972,STDEVA(IF(G4SelectionMask="x",IF(INDEX(RawDataRefData,$E972,0)&gt;0,INDEX(RawDataRefData,$E972,0)),"")),"")</f>
        <v/>
      </c>
      <c r="BG972" s="100" t="b">
        <f t="shared" si="355"/>
        <v>0</v>
      </c>
      <c r="BH972" s="100" t="str">
        <f t="array" ref="BH972">IF($BG972,MEDIAN(IF(G5SelectionMask="x",IF(INDEX(RawDataRefData,$E972,0)&gt;0,INDEX(RawDataRefData,$E972,0)),"")),"")</f>
        <v/>
      </c>
      <c r="BI972" s="100" t="str">
        <f t="array" ref="BI972">IF($BG972,QUARTILE(IF(G5SelectionMask="x",IF(INDEX(RawDataRefData,$E972,0)&gt;0,INDEX(RawDataRefData,$E972,0)),""),1),"")</f>
        <v/>
      </c>
      <c r="BJ972" s="100" t="str">
        <f t="array" ref="BJ972">IF($BG972,QUARTILE(IF(G5SelectionMask="x",IF(INDEX(RawDataRefData,$E972,0)&gt;0,INDEX(RawDataRefData,$E972,0)),""),3),"")</f>
        <v/>
      </c>
      <c r="BK972" s="100" t="str">
        <f t="array" ref="BK972">IF($BG972,MIN(IF(G5SelectionMask="x",IF(INDEX(RawDataRefData,$E972,0)&gt;0,INDEX(RawDataRefData,$E972,0)),"")),"")</f>
        <v/>
      </c>
      <c r="BL972" s="100" t="str">
        <f t="array" ref="BL972">IF($BG972,MAX(IF(G5SelectionMask="x",IF(INDEX(RawDataRefData,$E972,0)&gt;0,INDEX(RawDataRefData,$E972,0)),"")),"")</f>
        <v/>
      </c>
      <c r="BM972" s="100" t="str">
        <f t="shared" si="356"/>
        <v/>
      </c>
      <c r="BN972" s="103" t="str">
        <f t="array" ref="BN972">IF($BG972,STDEVA(IF(G5SelectionMask="x",IF(INDEX(RawDataRefData,$E972,0)&gt;0,INDEX(RawDataRefData,$E972,0)),"")),"")</f>
        <v/>
      </c>
      <c r="BO972" s="104"/>
      <c r="BP972" s="105">
        <v>2</v>
      </c>
      <c r="BQ972" s="105">
        <v>1</v>
      </c>
      <c r="BR972" s="105">
        <v>3</v>
      </c>
      <c r="BS972" s="105">
        <v>1</v>
      </c>
      <c r="BT972" s="105">
        <v>3</v>
      </c>
      <c r="BU972" s="105">
        <v>3</v>
      </c>
      <c r="BV972" s="105">
        <v>1</v>
      </c>
      <c r="BW972" s="105">
        <v>1</v>
      </c>
      <c r="BX972" s="105">
        <v>1</v>
      </c>
      <c r="BY972" s="105">
        <v>3</v>
      </c>
      <c r="BZ972" s="105">
        <v>4</v>
      </c>
      <c r="CA972" s="105">
        <v>4</v>
      </c>
      <c r="CB972" s="105">
        <v>1</v>
      </c>
      <c r="CC972" s="105">
        <v>4</v>
      </c>
      <c r="CD972" s="105">
        <v>2</v>
      </c>
    </row>
    <row r="973" spans="1:82" ht="13.5" hidden="1" thickBot="1" x14ac:dyDescent="0.25">
      <c r="A973" s="33" t="e">
        <f t="shared" si="359"/>
        <v>#NAME?</v>
      </c>
      <c r="B973" s="218"/>
      <c r="C973" s="215"/>
      <c r="D973" s="229"/>
      <c r="E973" s="72">
        <f t="shared" si="349"/>
        <v>964</v>
      </c>
      <c r="F973" s="9" t="s">
        <v>2313</v>
      </c>
      <c r="G973" s="9" t="s">
        <v>1349</v>
      </c>
      <c r="I973" s="9" t="s">
        <v>1628</v>
      </c>
      <c r="K973" s="100">
        <f t="shared" si="334"/>
        <v>4</v>
      </c>
      <c r="L973" s="100"/>
      <c r="M973" s="100"/>
      <c r="N973" s="100"/>
      <c r="O973" s="100"/>
      <c r="P973" s="101">
        <f t="shared" si="335"/>
        <v>1</v>
      </c>
      <c r="Q973" s="102">
        <f t="shared" si="336"/>
        <v>1</v>
      </c>
      <c r="R973" s="102">
        <f t="shared" si="337"/>
        <v>2</v>
      </c>
      <c r="S973" s="102">
        <f t="shared" si="338"/>
        <v>3</v>
      </c>
      <c r="T973" s="102">
        <f t="shared" si="339"/>
        <v>4</v>
      </c>
      <c r="U973" s="102">
        <f t="shared" si="340"/>
        <v>4</v>
      </c>
      <c r="V973" s="102">
        <f t="shared" si="341"/>
        <v>3</v>
      </c>
      <c r="W973" s="102">
        <f t="shared" si="342"/>
        <v>2</v>
      </c>
      <c r="X973" s="102">
        <f t="shared" si="343"/>
        <v>1</v>
      </c>
      <c r="Y973" s="102">
        <f t="shared" si="344"/>
        <v>4</v>
      </c>
      <c r="Z973" s="102">
        <f t="shared" si="345"/>
        <v>3</v>
      </c>
      <c r="AA973" s="100" t="b">
        <f t="shared" si="346"/>
        <v>1</v>
      </c>
      <c r="AB973" s="100">
        <f t="array" ref="AB973">IF($AA973,MEDIAN(IF(G1SelectionMask="x",IF(INDEX(RawDataRefData,$E973,0)&gt;0,INDEX(RawDataRefData,$E973,0)),"")),"")</f>
        <v>3</v>
      </c>
      <c r="AC973" s="100">
        <f t="array" ref="AC973">IF($AA973,QUARTILE(IF(G1SelectionMask="x",IF(INDEX(RawDataRefData,$E973,0)&gt;0,INDEX(RawDataRefData,$E973,0)),""),1),"")</f>
        <v>1.5</v>
      </c>
      <c r="AD973" s="100">
        <f t="array" ref="AD973">IF($AA973,QUARTILE(IF(G1SelectionMask="x",IF(INDEX(RawDataRefData,$E973,0)&gt;0,INDEX(RawDataRefData,$E973,0)),""),3),"")</f>
        <v>3.5</v>
      </c>
      <c r="AE973" s="100">
        <f t="array" ref="AE973">IF($AA973,MIN(IF(G1SelectionMask="x",IF(INDEX(RawDataRefData,$E973,0)&gt;0,INDEX(RawDataRefData,$E973,0)),"")),"")</f>
        <v>1</v>
      </c>
      <c r="AF973" s="100">
        <f t="array" ref="AF973">IF($AA973,MAX(IF(G1SelectionMask="x",IF(INDEX(RawDataRefData,$E973,0)&gt;0,INDEX(RawDataRefData,$E973,0)),"")),"")</f>
        <v>4</v>
      </c>
      <c r="AG973" s="100">
        <f t="shared" si="347"/>
        <v>2.5454545454545454</v>
      </c>
      <c r="AH973" s="100">
        <f t="array" ref="AH973">IF($AA973,STDEVA(IF(G1SelectionMask="x",IF(INDEX(RawDataRefData,$E973,0)&gt;0,INDEX(RawDataRefData,$E973,0)),"")),"")</f>
        <v>1.213559752433836</v>
      </c>
      <c r="AI973" s="101" t="b">
        <f t="shared" si="348"/>
        <v>1</v>
      </c>
      <c r="AJ973" s="101">
        <f t="array" ref="AJ973">IF($AI973,MEDIAN(IF(G2SelectionMask="x",IF(INDEX(RawDataRefData,$E973,0)&gt;0,INDEX(RawDataRefData,$E973,0)),"")),"")</f>
        <v>3</v>
      </c>
      <c r="AK973" s="101">
        <f t="array" ref="AK973">IF($AI973,QUARTILE(IF(G2SelectionMask="x",IF(INDEX(RawDataRefData,$E973,0)&gt;0,INDEX(RawDataRefData,$E973,0)),""),1),"")</f>
        <v>1.5</v>
      </c>
      <c r="AL973" s="101">
        <f t="array" ref="AL973">IF($AI973,QUARTILE(IF(G2SelectionMask="x",IF(INDEX(RawDataRefData,$E973,0)&gt;0,INDEX(RawDataRefData,$E973,0)),""),3),"")</f>
        <v>3</v>
      </c>
      <c r="AM973" s="101">
        <f t="array" ref="AM973">IF($AI973,MIN(IF(G2SelectionMask="x",IF(INDEX(RawDataRefData,$E973,0)&gt;0,INDEX(RawDataRefData,$E973,0)),"")),"")</f>
        <v>1</v>
      </c>
      <c r="AN973" s="101">
        <f t="array" ref="AN973">IF($AI973,MAX(IF(G2SelectionMask="x",IF(INDEX(RawDataRefData,$E973,0)&gt;0,INDEX(RawDataRefData,$E973,0)),"")),"")</f>
        <v>4</v>
      </c>
      <c r="AO973" s="101">
        <f t="shared" si="350"/>
        <v>2.4545454545454546</v>
      </c>
      <c r="AP973" s="101">
        <f t="array" ref="AP973">IF($AI973,STDEVA(IF(G2SelectionMask="x",IF(INDEX(RawDataRefData,$E973,0)&gt;0,INDEX(RawDataRefData,$E973,0)),"")),"")</f>
        <v>1.1281521496355327</v>
      </c>
      <c r="AQ973" s="100" t="b">
        <f t="shared" si="351"/>
        <v>0</v>
      </c>
      <c r="AR973" s="100" t="str">
        <f t="array" ref="AR973">IF($AQ973,MEDIAN(IF(G3SelectionMask="x",IF(INDEX(RawDataRefData,$E973,0)&gt;0,INDEX(RawDataRefData,$E973,0)),"")),"")</f>
        <v/>
      </c>
      <c r="AS973" s="100" t="str">
        <f t="array" ref="AS973">IF($AQ973,QUARTILE(IF(G3SelectionMask="x",IF(INDEX(RawDataRefData,$E973,0)&gt;0,INDEX(RawDataRefData,$E973,0)),""),1),"")</f>
        <v/>
      </c>
      <c r="AT973" s="100" t="str">
        <f t="array" ref="AT973">IF($AQ973,QUARTILE(IF(G3SelectionMask="x",IF(INDEX(RawDataRefData,$E973,0)&gt;0,INDEX(RawDataRefData,$E973,0)),""),3),"")</f>
        <v/>
      </c>
      <c r="AU973" s="100" t="str">
        <f t="array" ref="AU973">IF($AQ973,MIN(IF(G3SelectionMask="x",IF(INDEX(RawDataRefData,$E973,0)&gt;0,INDEX(RawDataRefData,$E973,0)),"")),"")</f>
        <v/>
      </c>
      <c r="AV973" s="100" t="str">
        <f t="array" ref="AV973">IF($AQ973,MAX(IF(G3SelectionMask="x",IF(INDEX(RawDataRefData,$E973,0)&gt;0,INDEX(RawDataRefData,$E973,0)),"")),"")</f>
        <v/>
      </c>
      <c r="AW973" s="100" t="str">
        <f t="shared" si="352"/>
        <v/>
      </c>
      <c r="AX973" s="100" t="str">
        <f t="array" ref="AX973">IF($AQ973,STDEVA(IF(G3SelectionMask="x",IF(INDEX(RawDataRefData,$E973,0)&gt;0,INDEX(RawDataRefData,$E973,0)),"")),"")</f>
        <v/>
      </c>
      <c r="AY973" s="101" t="b">
        <f t="shared" si="353"/>
        <v>0</v>
      </c>
      <c r="AZ973" s="101" t="str">
        <f t="array" ref="AZ973">IF($AY973,MEDIAN(IF(G4SelectionMask="x",IF(INDEX(RawDataRefData,$E973,0)&gt;0,INDEX(RawDataRefData,$E973,0)),"")),"")</f>
        <v/>
      </c>
      <c r="BA973" s="101" t="str">
        <f t="array" ref="BA973">IF($AY973,QUARTILE(IF(G4SelectionMask="x",IF(INDEX(RawDataRefData,$E973,0)&gt;0,INDEX(RawDataRefData,$E973,0)),""),1),"")</f>
        <v/>
      </c>
      <c r="BB973" s="101" t="str">
        <f t="array" ref="BB973">IF($AY973,QUARTILE(IF(G4SelectionMask="x",IF(INDEX(RawDataRefData,$E973,0)&gt;0,INDEX(RawDataRefData,$E973,0)),""),3),"")</f>
        <v/>
      </c>
      <c r="BC973" s="101" t="str">
        <f t="array" ref="BC973">IF($AY973,MIN(IF(G4SelectionMask="x",IF(INDEX(RawDataRefData,$E973,0)&gt;0,INDEX(RawDataRefData,$E973,0)),"")),"")</f>
        <v/>
      </c>
      <c r="BD973" s="101" t="str">
        <f t="array" ref="BD973">IF($AY973,MAX(IF(G4SelectionMask="x",IF(INDEX(RawDataRefData,$E973,0)&gt;0,INDEX(RawDataRefData,$E973,0)),"")),"")</f>
        <v/>
      </c>
      <c r="BE973" s="101" t="str">
        <f t="shared" si="354"/>
        <v/>
      </c>
      <c r="BF973" s="101" t="str">
        <f t="array" ref="BF973">IF($AY973,STDEVA(IF(G4SelectionMask="x",IF(INDEX(RawDataRefData,$E973,0)&gt;0,INDEX(RawDataRefData,$E973,0)),"")),"")</f>
        <v/>
      </c>
      <c r="BG973" s="100" t="b">
        <f t="shared" si="355"/>
        <v>0</v>
      </c>
      <c r="BH973" s="100" t="str">
        <f t="array" ref="BH973">IF($BG973,MEDIAN(IF(G5SelectionMask="x",IF(INDEX(RawDataRefData,$E973,0)&gt;0,INDEX(RawDataRefData,$E973,0)),"")),"")</f>
        <v/>
      </c>
      <c r="BI973" s="100" t="str">
        <f t="array" ref="BI973">IF($BG973,QUARTILE(IF(G5SelectionMask="x",IF(INDEX(RawDataRefData,$E973,0)&gt;0,INDEX(RawDataRefData,$E973,0)),""),1),"")</f>
        <v/>
      </c>
      <c r="BJ973" s="100" t="str">
        <f t="array" ref="BJ973">IF($BG973,QUARTILE(IF(G5SelectionMask="x",IF(INDEX(RawDataRefData,$E973,0)&gt;0,INDEX(RawDataRefData,$E973,0)),""),3),"")</f>
        <v/>
      </c>
      <c r="BK973" s="100" t="str">
        <f t="array" ref="BK973">IF($BG973,MIN(IF(G5SelectionMask="x",IF(INDEX(RawDataRefData,$E973,0)&gt;0,INDEX(RawDataRefData,$E973,0)),"")),"")</f>
        <v/>
      </c>
      <c r="BL973" s="100" t="str">
        <f t="array" ref="BL973">IF($BG973,MAX(IF(G5SelectionMask="x",IF(INDEX(RawDataRefData,$E973,0)&gt;0,INDEX(RawDataRefData,$E973,0)),"")),"")</f>
        <v/>
      </c>
      <c r="BM973" s="100" t="str">
        <f t="shared" si="356"/>
        <v/>
      </c>
      <c r="BN973" s="103" t="str">
        <f t="array" ref="BN973">IF($BG973,STDEVA(IF(G5SelectionMask="x",IF(INDEX(RawDataRefData,$E973,0)&gt;0,INDEX(RawDataRefData,$E973,0)),"")),"")</f>
        <v/>
      </c>
      <c r="BO973" s="104"/>
      <c r="BP973" s="105">
        <v>4</v>
      </c>
      <c r="BQ973" s="105">
        <v>1</v>
      </c>
      <c r="BR973" s="105">
        <v>1</v>
      </c>
      <c r="BS973" s="105">
        <v>2</v>
      </c>
      <c r="BT973" s="105">
        <v>3</v>
      </c>
      <c r="BU973" s="105">
        <v>4</v>
      </c>
      <c r="BV973" s="105">
        <v>4</v>
      </c>
      <c r="BW973" s="105">
        <v>3</v>
      </c>
      <c r="BX973" s="105">
        <v>2</v>
      </c>
      <c r="BY973" s="105">
        <v>1</v>
      </c>
      <c r="BZ973" s="105">
        <v>4</v>
      </c>
      <c r="CA973" s="105">
        <v>3</v>
      </c>
      <c r="CB973" s="105">
        <v>2</v>
      </c>
      <c r="CC973" s="105">
        <v>3</v>
      </c>
      <c r="CD973" s="105">
        <v>1</v>
      </c>
    </row>
    <row r="974" spans="1:82" ht="13.5" hidden="1" thickBot="1" x14ac:dyDescent="0.25">
      <c r="A974" s="33" t="e">
        <f t="shared" si="359"/>
        <v>#NAME?</v>
      </c>
      <c r="B974" s="218"/>
      <c r="C974" s="215"/>
      <c r="D974" s="229"/>
      <c r="E974" s="72">
        <f t="shared" si="349"/>
        <v>965</v>
      </c>
      <c r="F974" s="9" t="s">
        <v>2314</v>
      </c>
      <c r="G974" s="9" t="s">
        <v>1350</v>
      </c>
      <c r="I974" s="9" t="s">
        <v>1628</v>
      </c>
      <c r="K974" s="100">
        <f t="shared" si="334"/>
        <v>4</v>
      </c>
      <c r="L974" s="100"/>
      <c r="M974" s="100"/>
      <c r="N974" s="100"/>
      <c r="O974" s="100"/>
      <c r="P974" s="101">
        <f t="shared" si="335"/>
        <v>3</v>
      </c>
      <c r="Q974" s="102">
        <f t="shared" si="336"/>
        <v>4</v>
      </c>
      <c r="R974" s="102">
        <f t="shared" si="337"/>
        <v>3</v>
      </c>
      <c r="S974" s="102">
        <f t="shared" si="338"/>
        <v>3</v>
      </c>
      <c r="T974" s="102">
        <f t="shared" si="339"/>
        <v>3</v>
      </c>
      <c r="U974" s="102">
        <f t="shared" si="340"/>
        <v>3</v>
      </c>
      <c r="V974" s="102">
        <f t="shared" si="341"/>
        <v>2</v>
      </c>
      <c r="W974" s="102">
        <f t="shared" si="342"/>
        <v>4</v>
      </c>
      <c r="X974" s="102">
        <f t="shared" si="343"/>
        <v>4</v>
      </c>
      <c r="Y974" s="102">
        <f t="shared" si="344"/>
        <v>4</v>
      </c>
      <c r="Z974" s="102">
        <f t="shared" si="345"/>
        <v>1</v>
      </c>
      <c r="AA974" s="100" t="b">
        <f t="shared" si="346"/>
        <v>1</v>
      </c>
      <c r="AB974" s="100">
        <f t="array" ref="AB974">IF($AA974,MEDIAN(IF(G1SelectionMask="x",IF(INDEX(RawDataRefData,$E974,0)&gt;0,INDEX(RawDataRefData,$E974,0)),"")),"")</f>
        <v>3</v>
      </c>
      <c r="AC974" s="100">
        <f t="array" ref="AC974">IF($AA974,QUARTILE(IF(G1SelectionMask="x",IF(INDEX(RawDataRefData,$E974,0)&gt;0,INDEX(RawDataRefData,$E974,0)),""),1),"")</f>
        <v>3</v>
      </c>
      <c r="AD974" s="100">
        <f t="array" ref="AD974">IF($AA974,QUARTILE(IF(G1SelectionMask="x",IF(INDEX(RawDataRefData,$E974,0)&gt;0,INDEX(RawDataRefData,$E974,0)),""),3),"")</f>
        <v>4</v>
      </c>
      <c r="AE974" s="100">
        <f t="array" ref="AE974">IF($AA974,MIN(IF(G1SelectionMask="x",IF(INDEX(RawDataRefData,$E974,0)&gt;0,INDEX(RawDataRefData,$E974,0)),"")),"")</f>
        <v>1</v>
      </c>
      <c r="AF974" s="100">
        <f t="array" ref="AF974">IF($AA974,MAX(IF(G1SelectionMask="x",IF(INDEX(RawDataRefData,$E974,0)&gt;0,INDEX(RawDataRefData,$E974,0)),"")),"")</f>
        <v>4</v>
      </c>
      <c r="AG974" s="100">
        <f t="shared" si="347"/>
        <v>3.0909090909090908</v>
      </c>
      <c r="AH974" s="100">
        <f t="array" ref="AH974">IF($AA974,STDEVA(IF(G1SelectionMask="x",IF(INDEX(RawDataRefData,$E974,0)&gt;0,INDEX(RawDataRefData,$E974,0)),"")),"")</f>
        <v>0.94387980744853883</v>
      </c>
      <c r="AI974" s="101" t="b">
        <f t="shared" si="348"/>
        <v>1</v>
      </c>
      <c r="AJ974" s="101">
        <f t="array" ref="AJ974">IF($AI974,MEDIAN(IF(G2SelectionMask="x",IF(INDEX(RawDataRefData,$E974,0)&gt;0,INDEX(RawDataRefData,$E974,0)),"")),"")</f>
        <v>3</v>
      </c>
      <c r="AK974" s="101">
        <f t="array" ref="AK974">IF($AI974,QUARTILE(IF(G2SelectionMask="x",IF(INDEX(RawDataRefData,$E974,0)&gt;0,INDEX(RawDataRefData,$E974,0)),""),1),"")</f>
        <v>2</v>
      </c>
      <c r="AL974" s="101">
        <f t="array" ref="AL974">IF($AI974,QUARTILE(IF(G2SelectionMask="x",IF(INDEX(RawDataRefData,$E974,0)&gt;0,INDEX(RawDataRefData,$E974,0)),""),3),"")</f>
        <v>4</v>
      </c>
      <c r="AM974" s="101">
        <f t="array" ref="AM974">IF($AI974,MIN(IF(G2SelectionMask="x",IF(INDEX(RawDataRefData,$E974,0)&gt;0,INDEX(RawDataRefData,$E974,0)),"")),"")</f>
        <v>1</v>
      </c>
      <c r="AN974" s="101">
        <f t="array" ref="AN974">IF($AI974,MAX(IF(G2SelectionMask="x",IF(INDEX(RawDataRefData,$E974,0)&gt;0,INDEX(RawDataRefData,$E974,0)),"")),"")</f>
        <v>4</v>
      </c>
      <c r="AO974" s="101">
        <f t="shared" si="350"/>
        <v>2.9090909090909092</v>
      </c>
      <c r="AP974" s="101">
        <f t="array" ref="AP974">IF($AI974,STDEVA(IF(G2SelectionMask="x",IF(INDEX(RawDataRefData,$E974,0)&gt;0,INDEX(RawDataRefData,$E974,0)),"")),"")</f>
        <v>1.0444659357341868</v>
      </c>
      <c r="AQ974" s="100" t="b">
        <f t="shared" si="351"/>
        <v>0</v>
      </c>
      <c r="AR974" s="100" t="str">
        <f t="array" ref="AR974">IF($AQ974,MEDIAN(IF(G3SelectionMask="x",IF(INDEX(RawDataRefData,$E974,0)&gt;0,INDEX(RawDataRefData,$E974,0)),"")),"")</f>
        <v/>
      </c>
      <c r="AS974" s="100" t="str">
        <f t="array" ref="AS974">IF($AQ974,QUARTILE(IF(G3SelectionMask="x",IF(INDEX(RawDataRefData,$E974,0)&gt;0,INDEX(RawDataRefData,$E974,0)),""),1),"")</f>
        <v/>
      </c>
      <c r="AT974" s="100" t="str">
        <f t="array" ref="AT974">IF($AQ974,QUARTILE(IF(G3SelectionMask="x",IF(INDEX(RawDataRefData,$E974,0)&gt;0,INDEX(RawDataRefData,$E974,0)),""),3),"")</f>
        <v/>
      </c>
      <c r="AU974" s="100" t="str">
        <f t="array" ref="AU974">IF($AQ974,MIN(IF(G3SelectionMask="x",IF(INDEX(RawDataRefData,$E974,0)&gt;0,INDEX(RawDataRefData,$E974,0)),"")),"")</f>
        <v/>
      </c>
      <c r="AV974" s="100" t="str">
        <f t="array" ref="AV974">IF($AQ974,MAX(IF(G3SelectionMask="x",IF(INDEX(RawDataRefData,$E974,0)&gt;0,INDEX(RawDataRefData,$E974,0)),"")),"")</f>
        <v/>
      </c>
      <c r="AW974" s="100" t="str">
        <f t="shared" si="352"/>
        <v/>
      </c>
      <c r="AX974" s="100" t="str">
        <f t="array" ref="AX974">IF($AQ974,STDEVA(IF(G3SelectionMask="x",IF(INDEX(RawDataRefData,$E974,0)&gt;0,INDEX(RawDataRefData,$E974,0)),"")),"")</f>
        <v/>
      </c>
      <c r="AY974" s="101" t="b">
        <f t="shared" si="353"/>
        <v>0</v>
      </c>
      <c r="AZ974" s="101" t="str">
        <f t="array" ref="AZ974">IF($AY974,MEDIAN(IF(G4SelectionMask="x",IF(INDEX(RawDataRefData,$E974,0)&gt;0,INDEX(RawDataRefData,$E974,0)),"")),"")</f>
        <v/>
      </c>
      <c r="BA974" s="101" t="str">
        <f t="array" ref="BA974">IF($AY974,QUARTILE(IF(G4SelectionMask="x",IF(INDEX(RawDataRefData,$E974,0)&gt;0,INDEX(RawDataRefData,$E974,0)),""),1),"")</f>
        <v/>
      </c>
      <c r="BB974" s="101" t="str">
        <f t="array" ref="BB974">IF($AY974,QUARTILE(IF(G4SelectionMask="x",IF(INDEX(RawDataRefData,$E974,0)&gt;0,INDEX(RawDataRefData,$E974,0)),""),3),"")</f>
        <v/>
      </c>
      <c r="BC974" s="101" t="str">
        <f t="array" ref="BC974">IF($AY974,MIN(IF(G4SelectionMask="x",IF(INDEX(RawDataRefData,$E974,0)&gt;0,INDEX(RawDataRefData,$E974,0)),"")),"")</f>
        <v/>
      </c>
      <c r="BD974" s="101" t="str">
        <f t="array" ref="BD974">IF($AY974,MAX(IF(G4SelectionMask="x",IF(INDEX(RawDataRefData,$E974,0)&gt;0,INDEX(RawDataRefData,$E974,0)),"")),"")</f>
        <v/>
      </c>
      <c r="BE974" s="101" t="str">
        <f t="shared" si="354"/>
        <v/>
      </c>
      <c r="BF974" s="101" t="str">
        <f t="array" ref="BF974">IF($AY974,STDEVA(IF(G4SelectionMask="x",IF(INDEX(RawDataRefData,$E974,0)&gt;0,INDEX(RawDataRefData,$E974,0)),"")),"")</f>
        <v/>
      </c>
      <c r="BG974" s="100" t="b">
        <f t="shared" si="355"/>
        <v>0</v>
      </c>
      <c r="BH974" s="100" t="str">
        <f t="array" ref="BH974">IF($BG974,MEDIAN(IF(G5SelectionMask="x",IF(INDEX(RawDataRefData,$E974,0)&gt;0,INDEX(RawDataRefData,$E974,0)),"")),"")</f>
        <v/>
      </c>
      <c r="BI974" s="100" t="str">
        <f t="array" ref="BI974">IF($BG974,QUARTILE(IF(G5SelectionMask="x",IF(INDEX(RawDataRefData,$E974,0)&gt;0,INDEX(RawDataRefData,$E974,0)),""),1),"")</f>
        <v/>
      </c>
      <c r="BJ974" s="100" t="str">
        <f t="array" ref="BJ974">IF($BG974,QUARTILE(IF(G5SelectionMask="x",IF(INDEX(RawDataRefData,$E974,0)&gt;0,INDEX(RawDataRefData,$E974,0)),""),3),"")</f>
        <v/>
      </c>
      <c r="BK974" s="100" t="str">
        <f t="array" ref="BK974">IF($BG974,MIN(IF(G5SelectionMask="x",IF(INDEX(RawDataRefData,$E974,0)&gt;0,INDEX(RawDataRefData,$E974,0)),"")),"")</f>
        <v/>
      </c>
      <c r="BL974" s="100" t="str">
        <f t="array" ref="BL974">IF($BG974,MAX(IF(G5SelectionMask="x",IF(INDEX(RawDataRefData,$E974,0)&gt;0,INDEX(RawDataRefData,$E974,0)),"")),"")</f>
        <v/>
      </c>
      <c r="BM974" s="100" t="str">
        <f t="shared" si="356"/>
        <v/>
      </c>
      <c r="BN974" s="103" t="str">
        <f t="array" ref="BN974">IF($BG974,STDEVA(IF(G5SelectionMask="x",IF(INDEX(RawDataRefData,$E974,0)&gt;0,INDEX(RawDataRefData,$E974,0)),"")),"")</f>
        <v/>
      </c>
      <c r="BO974" s="104"/>
      <c r="BP974" s="105">
        <v>4</v>
      </c>
      <c r="BQ974" s="105">
        <v>3</v>
      </c>
      <c r="BR974" s="105">
        <v>4</v>
      </c>
      <c r="BS974" s="105">
        <v>3</v>
      </c>
      <c r="BT974" s="105">
        <v>3</v>
      </c>
      <c r="BU974" s="105">
        <v>3</v>
      </c>
      <c r="BV974" s="105">
        <v>3</v>
      </c>
      <c r="BW974" s="105">
        <v>2</v>
      </c>
      <c r="BX974" s="105">
        <v>4</v>
      </c>
      <c r="BY974" s="105">
        <v>4</v>
      </c>
      <c r="BZ974" s="105">
        <v>4</v>
      </c>
      <c r="CA974" s="105">
        <v>1</v>
      </c>
      <c r="CB974" s="105">
        <v>2</v>
      </c>
      <c r="CC974" s="105">
        <v>2</v>
      </c>
      <c r="CD974" s="105">
        <v>4</v>
      </c>
    </row>
    <row r="975" spans="1:82" ht="13.5" hidden="1" thickBot="1" x14ac:dyDescent="0.25">
      <c r="A975" s="33" t="e">
        <f t="shared" si="359"/>
        <v>#NAME?</v>
      </c>
      <c r="B975" s="218"/>
      <c r="C975" s="215"/>
      <c r="D975" s="229"/>
      <c r="E975" s="72">
        <f t="shared" si="349"/>
        <v>966</v>
      </c>
      <c r="F975" s="9" t="s">
        <v>2315</v>
      </c>
      <c r="G975" s="9" t="s">
        <v>1351</v>
      </c>
      <c r="I975" s="9" t="s">
        <v>1628</v>
      </c>
      <c r="K975" s="100">
        <f t="shared" ref="K975:K1038" si="360">IF(COUNT($BP975)=0,"",$BP975)</f>
        <v>4</v>
      </c>
      <c r="L975" s="100"/>
      <c r="M975" s="100"/>
      <c r="N975" s="100"/>
      <c r="O975" s="100"/>
      <c r="P975" s="101">
        <f t="shared" ref="P975:P1038" si="361">IF(COUNT($BQ975)=0,"",$BQ975)</f>
        <v>3</v>
      </c>
      <c r="Q975" s="102">
        <f t="shared" ref="Q975:Q1038" si="362">IF(COUNT($BR975)=0,"",$BR975)</f>
        <v>2</v>
      </c>
      <c r="R975" s="102">
        <f t="shared" ref="R975:R1038" si="363">IF(COUNT($BS975)=0,"",$BS975)</f>
        <v>2</v>
      </c>
      <c r="S975" s="102">
        <f t="shared" ref="S975:S1038" si="364">IF(COUNT($BT975)=0,"",$BT975)</f>
        <v>2</v>
      </c>
      <c r="T975" s="102">
        <f t="shared" ref="T975:T1038" si="365">IF(COUNT($BU975)=0,"",$BU975)</f>
        <v>2</v>
      </c>
      <c r="U975" s="102">
        <f t="shared" ref="U975:U1038" si="366">IF(COUNT($BV975)=0,"",$BV975)</f>
        <v>1</v>
      </c>
      <c r="V975" s="102">
        <f t="shared" ref="V975:V1038" si="367">IF(COUNT($BW975)=0,"",$BW975)</f>
        <v>4</v>
      </c>
      <c r="W975" s="102">
        <f t="shared" ref="W975:W1038" si="368">IF(COUNT($BX975)=0,"",$BX975)</f>
        <v>2</v>
      </c>
      <c r="X975" s="102">
        <f t="shared" ref="X975:X1038" si="369">IF(COUNT($BY975)=0,"",$BY975)</f>
        <v>2</v>
      </c>
      <c r="Y975" s="102">
        <f t="shared" ref="Y975:Y1038" si="370">IF(COUNT($BZ975)=0,"",$BZ975)</f>
        <v>2</v>
      </c>
      <c r="Z975" s="102">
        <f t="shared" ref="Z975:Z1038" si="371">IF(COUNT($CA975)=0,"",$CA975)</f>
        <v>3</v>
      </c>
      <c r="AA975" s="100" t="b">
        <f t="shared" si="346"/>
        <v>1</v>
      </c>
      <c r="AB975" s="100">
        <f t="array" ref="AB975">IF($AA975,MEDIAN(IF(G1SelectionMask="x",IF(INDEX(RawDataRefData,$E975,0)&gt;0,INDEX(RawDataRefData,$E975,0)),"")),"")</f>
        <v>2</v>
      </c>
      <c r="AC975" s="100">
        <f t="array" ref="AC975">IF($AA975,QUARTILE(IF(G1SelectionMask="x",IF(INDEX(RawDataRefData,$E975,0)&gt;0,INDEX(RawDataRefData,$E975,0)),""),1),"")</f>
        <v>2</v>
      </c>
      <c r="AD975" s="100">
        <f t="array" ref="AD975">IF($AA975,QUARTILE(IF(G1SelectionMask="x",IF(INDEX(RawDataRefData,$E975,0)&gt;0,INDEX(RawDataRefData,$E975,0)),""),3),"")</f>
        <v>2.5</v>
      </c>
      <c r="AE975" s="100">
        <f t="array" ref="AE975">IF($AA975,MIN(IF(G1SelectionMask="x",IF(INDEX(RawDataRefData,$E975,0)&gt;0,INDEX(RawDataRefData,$E975,0)),"")),"")</f>
        <v>1</v>
      </c>
      <c r="AF975" s="100">
        <f t="array" ref="AF975">IF($AA975,MAX(IF(G1SelectionMask="x",IF(INDEX(RawDataRefData,$E975,0)&gt;0,INDEX(RawDataRefData,$E975,0)),"")),"")</f>
        <v>4</v>
      </c>
      <c r="AG975" s="100">
        <f t="shared" si="347"/>
        <v>2.2727272727272729</v>
      </c>
      <c r="AH975" s="100">
        <f t="array" ref="AH975">IF($AA975,STDEVA(IF(G1SelectionMask="x",IF(INDEX(RawDataRefData,$E975,0)&gt;0,INDEX(RawDataRefData,$E975,0)),"")),"")</f>
        <v>0.78624539310689634</v>
      </c>
      <c r="AI975" s="101" t="b">
        <f t="shared" si="348"/>
        <v>1</v>
      </c>
      <c r="AJ975" s="101">
        <f t="array" ref="AJ975">IF($AI975,MEDIAN(IF(G2SelectionMask="x",IF(INDEX(RawDataRefData,$E975,0)&gt;0,INDEX(RawDataRefData,$E975,0)),"")),"")</f>
        <v>2</v>
      </c>
      <c r="AK975" s="101">
        <f t="array" ref="AK975">IF($AI975,QUARTILE(IF(G2SelectionMask="x",IF(INDEX(RawDataRefData,$E975,0)&gt;0,INDEX(RawDataRefData,$E975,0)),""),1),"")</f>
        <v>2</v>
      </c>
      <c r="AL975" s="101">
        <f t="array" ref="AL975">IF($AI975,QUARTILE(IF(G2SelectionMask="x",IF(INDEX(RawDataRefData,$E975,0)&gt;0,INDEX(RawDataRefData,$E975,0)),""),3),"")</f>
        <v>2.5</v>
      </c>
      <c r="AM975" s="101">
        <f t="array" ref="AM975">IF($AI975,MIN(IF(G2SelectionMask="x",IF(INDEX(RawDataRefData,$E975,0)&gt;0,INDEX(RawDataRefData,$E975,0)),"")),"")</f>
        <v>1</v>
      </c>
      <c r="AN975" s="101">
        <f t="array" ref="AN975">IF($AI975,MAX(IF(G2SelectionMask="x",IF(INDEX(RawDataRefData,$E975,0)&gt;0,INDEX(RawDataRefData,$E975,0)),"")),"")</f>
        <v>4</v>
      </c>
      <c r="AO975" s="101">
        <f t="shared" si="350"/>
        <v>2.1818181818181817</v>
      </c>
      <c r="AP975" s="101">
        <f t="array" ref="AP975">IF($AI975,STDEVA(IF(G2SelectionMask="x",IF(INDEX(RawDataRefData,$E975,0)&gt;0,INDEX(RawDataRefData,$E975,0)),"")),"")</f>
        <v>0.87386289750530277</v>
      </c>
      <c r="AQ975" s="100" t="b">
        <f t="shared" si="351"/>
        <v>0</v>
      </c>
      <c r="AR975" s="100" t="str">
        <f t="array" ref="AR975">IF($AQ975,MEDIAN(IF(G3SelectionMask="x",IF(INDEX(RawDataRefData,$E975,0)&gt;0,INDEX(RawDataRefData,$E975,0)),"")),"")</f>
        <v/>
      </c>
      <c r="AS975" s="100" t="str">
        <f t="array" ref="AS975">IF($AQ975,QUARTILE(IF(G3SelectionMask="x",IF(INDEX(RawDataRefData,$E975,0)&gt;0,INDEX(RawDataRefData,$E975,0)),""),1),"")</f>
        <v/>
      </c>
      <c r="AT975" s="100" t="str">
        <f t="array" ref="AT975">IF($AQ975,QUARTILE(IF(G3SelectionMask="x",IF(INDEX(RawDataRefData,$E975,0)&gt;0,INDEX(RawDataRefData,$E975,0)),""),3),"")</f>
        <v/>
      </c>
      <c r="AU975" s="100" t="str">
        <f t="array" ref="AU975">IF($AQ975,MIN(IF(G3SelectionMask="x",IF(INDEX(RawDataRefData,$E975,0)&gt;0,INDEX(RawDataRefData,$E975,0)),"")),"")</f>
        <v/>
      </c>
      <c r="AV975" s="100" t="str">
        <f t="array" ref="AV975">IF($AQ975,MAX(IF(G3SelectionMask="x",IF(INDEX(RawDataRefData,$E975,0)&gt;0,INDEX(RawDataRefData,$E975,0)),"")),"")</f>
        <v/>
      </c>
      <c r="AW975" s="100" t="str">
        <f t="shared" si="352"/>
        <v/>
      </c>
      <c r="AX975" s="100" t="str">
        <f t="array" ref="AX975">IF($AQ975,STDEVA(IF(G3SelectionMask="x",IF(INDEX(RawDataRefData,$E975,0)&gt;0,INDEX(RawDataRefData,$E975,0)),"")),"")</f>
        <v/>
      </c>
      <c r="AY975" s="101" t="b">
        <f t="shared" si="353"/>
        <v>0</v>
      </c>
      <c r="AZ975" s="101" t="str">
        <f t="array" ref="AZ975">IF($AY975,MEDIAN(IF(G4SelectionMask="x",IF(INDEX(RawDataRefData,$E975,0)&gt;0,INDEX(RawDataRefData,$E975,0)),"")),"")</f>
        <v/>
      </c>
      <c r="BA975" s="101" t="str">
        <f t="array" ref="BA975">IF($AY975,QUARTILE(IF(G4SelectionMask="x",IF(INDEX(RawDataRefData,$E975,0)&gt;0,INDEX(RawDataRefData,$E975,0)),""),1),"")</f>
        <v/>
      </c>
      <c r="BB975" s="101" t="str">
        <f t="array" ref="BB975">IF($AY975,QUARTILE(IF(G4SelectionMask="x",IF(INDEX(RawDataRefData,$E975,0)&gt;0,INDEX(RawDataRefData,$E975,0)),""),3),"")</f>
        <v/>
      </c>
      <c r="BC975" s="101" t="str">
        <f t="array" ref="BC975">IF($AY975,MIN(IF(G4SelectionMask="x",IF(INDEX(RawDataRefData,$E975,0)&gt;0,INDEX(RawDataRefData,$E975,0)),"")),"")</f>
        <v/>
      </c>
      <c r="BD975" s="101" t="str">
        <f t="array" ref="BD975">IF($AY975,MAX(IF(G4SelectionMask="x",IF(INDEX(RawDataRefData,$E975,0)&gt;0,INDEX(RawDataRefData,$E975,0)),"")),"")</f>
        <v/>
      </c>
      <c r="BE975" s="101" t="str">
        <f t="shared" si="354"/>
        <v/>
      </c>
      <c r="BF975" s="101" t="str">
        <f t="array" ref="BF975">IF($AY975,STDEVA(IF(G4SelectionMask="x",IF(INDEX(RawDataRefData,$E975,0)&gt;0,INDEX(RawDataRefData,$E975,0)),"")),"")</f>
        <v/>
      </c>
      <c r="BG975" s="100" t="b">
        <f t="shared" si="355"/>
        <v>0</v>
      </c>
      <c r="BH975" s="100" t="str">
        <f t="array" ref="BH975">IF($BG975,MEDIAN(IF(G5SelectionMask="x",IF(INDEX(RawDataRefData,$E975,0)&gt;0,INDEX(RawDataRefData,$E975,0)),"")),"")</f>
        <v/>
      </c>
      <c r="BI975" s="100" t="str">
        <f t="array" ref="BI975">IF($BG975,QUARTILE(IF(G5SelectionMask="x",IF(INDEX(RawDataRefData,$E975,0)&gt;0,INDEX(RawDataRefData,$E975,0)),""),1),"")</f>
        <v/>
      </c>
      <c r="BJ975" s="100" t="str">
        <f t="array" ref="BJ975">IF($BG975,QUARTILE(IF(G5SelectionMask="x",IF(INDEX(RawDataRefData,$E975,0)&gt;0,INDEX(RawDataRefData,$E975,0)),""),3),"")</f>
        <v/>
      </c>
      <c r="BK975" s="100" t="str">
        <f t="array" ref="BK975">IF($BG975,MIN(IF(G5SelectionMask="x",IF(INDEX(RawDataRefData,$E975,0)&gt;0,INDEX(RawDataRefData,$E975,0)),"")),"")</f>
        <v/>
      </c>
      <c r="BL975" s="100" t="str">
        <f t="array" ref="BL975">IF($BG975,MAX(IF(G5SelectionMask="x",IF(INDEX(RawDataRefData,$E975,0)&gt;0,INDEX(RawDataRefData,$E975,0)),"")),"")</f>
        <v/>
      </c>
      <c r="BM975" s="100" t="str">
        <f t="shared" si="356"/>
        <v/>
      </c>
      <c r="BN975" s="103" t="str">
        <f t="array" ref="BN975">IF($BG975,STDEVA(IF(G5SelectionMask="x",IF(INDEX(RawDataRefData,$E975,0)&gt;0,INDEX(RawDataRefData,$E975,0)),"")),"")</f>
        <v/>
      </c>
      <c r="BO975" s="104"/>
      <c r="BP975" s="105">
        <v>4</v>
      </c>
      <c r="BQ975" s="105">
        <v>3</v>
      </c>
      <c r="BR975" s="105">
        <v>2</v>
      </c>
      <c r="BS975" s="105">
        <v>2</v>
      </c>
      <c r="BT975" s="105">
        <v>2</v>
      </c>
      <c r="BU975" s="105">
        <v>2</v>
      </c>
      <c r="BV975" s="105">
        <v>1</v>
      </c>
      <c r="BW975" s="105">
        <v>4</v>
      </c>
      <c r="BX975" s="105">
        <v>2</v>
      </c>
      <c r="BY975" s="105">
        <v>2</v>
      </c>
      <c r="BZ975" s="105">
        <v>2</v>
      </c>
      <c r="CA975" s="105">
        <v>3</v>
      </c>
      <c r="CB975" s="105">
        <v>1</v>
      </c>
      <c r="CC975" s="105">
        <v>2</v>
      </c>
      <c r="CD975" s="105">
        <v>1</v>
      </c>
    </row>
    <row r="976" spans="1:82" ht="13.5" hidden="1" thickBot="1" x14ac:dyDescent="0.25">
      <c r="A976" s="33" t="e">
        <f t="shared" si="359"/>
        <v>#NAME?</v>
      </c>
      <c r="B976" s="218"/>
      <c r="C976" s="215"/>
      <c r="D976" s="229"/>
      <c r="E976" s="72">
        <f t="shared" si="349"/>
        <v>967</v>
      </c>
      <c r="F976" s="9" t="s">
        <v>2316</v>
      </c>
      <c r="G976" s="9" t="s">
        <v>1352</v>
      </c>
      <c r="I976" s="9" t="s">
        <v>1628</v>
      </c>
      <c r="K976" s="100">
        <f t="shared" si="360"/>
        <v>1</v>
      </c>
      <c r="L976" s="100"/>
      <c r="M976" s="100"/>
      <c r="N976" s="100"/>
      <c r="O976" s="100"/>
      <c r="P976" s="101">
        <f t="shared" si="361"/>
        <v>3</v>
      </c>
      <c r="Q976" s="102">
        <f t="shared" si="362"/>
        <v>3</v>
      </c>
      <c r="R976" s="102">
        <f t="shared" si="363"/>
        <v>3</v>
      </c>
      <c r="S976" s="102">
        <f t="shared" si="364"/>
        <v>2</v>
      </c>
      <c r="T976" s="102">
        <f t="shared" si="365"/>
        <v>2</v>
      </c>
      <c r="U976" s="102">
        <f t="shared" si="366"/>
        <v>2</v>
      </c>
      <c r="V976" s="102">
        <f t="shared" si="367"/>
        <v>4</v>
      </c>
      <c r="W976" s="102">
        <f t="shared" si="368"/>
        <v>1</v>
      </c>
      <c r="X976" s="102">
        <f t="shared" si="369"/>
        <v>2</v>
      </c>
      <c r="Y976" s="102">
        <f t="shared" si="370"/>
        <v>4</v>
      </c>
      <c r="Z976" s="102">
        <f t="shared" si="371"/>
        <v>1</v>
      </c>
      <c r="AA976" s="100" t="b">
        <f t="shared" si="346"/>
        <v>1</v>
      </c>
      <c r="AB976" s="100">
        <f t="array" ref="AB976">IF($AA976,MEDIAN(IF(G1SelectionMask="x",IF(INDEX(RawDataRefData,$E976,0)&gt;0,INDEX(RawDataRefData,$E976,0)),"")),"")</f>
        <v>2</v>
      </c>
      <c r="AC976" s="100">
        <f t="array" ref="AC976">IF($AA976,QUARTILE(IF(G1SelectionMask="x",IF(INDEX(RawDataRefData,$E976,0)&gt;0,INDEX(RawDataRefData,$E976,0)),""),1),"")</f>
        <v>2</v>
      </c>
      <c r="AD976" s="100">
        <f t="array" ref="AD976">IF($AA976,QUARTILE(IF(G1SelectionMask="x",IF(INDEX(RawDataRefData,$E976,0)&gt;0,INDEX(RawDataRefData,$E976,0)),""),3),"")</f>
        <v>3</v>
      </c>
      <c r="AE976" s="100">
        <f t="array" ref="AE976">IF($AA976,MIN(IF(G1SelectionMask="x",IF(INDEX(RawDataRefData,$E976,0)&gt;0,INDEX(RawDataRefData,$E976,0)),"")),"")</f>
        <v>1</v>
      </c>
      <c r="AF976" s="100">
        <f t="array" ref="AF976">IF($AA976,MAX(IF(G1SelectionMask="x",IF(INDEX(RawDataRefData,$E976,0)&gt;0,INDEX(RawDataRefData,$E976,0)),"")),"")</f>
        <v>4</v>
      </c>
      <c r="AG976" s="100">
        <f t="shared" si="347"/>
        <v>2.4545454545454546</v>
      </c>
      <c r="AH976" s="100">
        <f t="array" ref="AH976">IF($AA976,STDEVA(IF(G1SelectionMask="x",IF(INDEX(RawDataRefData,$E976,0)&gt;0,INDEX(RawDataRefData,$E976,0)),"")),"")</f>
        <v>1.0357254813546268</v>
      </c>
      <c r="AI976" s="101" t="b">
        <f t="shared" si="348"/>
        <v>1</v>
      </c>
      <c r="AJ976" s="101">
        <f t="array" ref="AJ976">IF($AI976,MEDIAN(IF(G2SelectionMask="x",IF(INDEX(RawDataRefData,$E976,0)&gt;0,INDEX(RawDataRefData,$E976,0)),"")),"")</f>
        <v>2</v>
      </c>
      <c r="AK976" s="101">
        <f t="array" ref="AK976">IF($AI976,QUARTILE(IF(G2SelectionMask="x",IF(INDEX(RawDataRefData,$E976,0)&gt;0,INDEX(RawDataRefData,$E976,0)),""),1),"")</f>
        <v>1</v>
      </c>
      <c r="AL976" s="101">
        <f t="array" ref="AL976">IF($AI976,QUARTILE(IF(G2SelectionMask="x",IF(INDEX(RawDataRefData,$E976,0)&gt;0,INDEX(RawDataRefData,$E976,0)),""),3),"")</f>
        <v>3</v>
      </c>
      <c r="AM976" s="101">
        <f t="array" ref="AM976">IF($AI976,MIN(IF(G2SelectionMask="x",IF(INDEX(RawDataRefData,$E976,0)&gt;0,INDEX(RawDataRefData,$E976,0)),"")),"")</f>
        <v>1</v>
      </c>
      <c r="AN976" s="101">
        <f t="array" ref="AN976">IF($AI976,MAX(IF(G2SelectionMask="x",IF(INDEX(RawDataRefData,$E976,0)&gt;0,INDEX(RawDataRefData,$E976,0)),"")),"")</f>
        <v>4</v>
      </c>
      <c r="AO976" s="101">
        <f t="shared" si="350"/>
        <v>2.0909090909090908</v>
      </c>
      <c r="AP976" s="101">
        <f t="array" ref="AP976">IF($AI976,STDEVA(IF(G2SelectionMask="x",IF(INDEX(RawDataRefData,$E976,0)&gt;0,INDEX(RawDataRefData,$E976,0)),"")),"")</f>
        <v>1.2210278829367864</v>
      </c>
      <c r="AQ976" s="100" t="b">
        <f t="shared" si="351"/>
        <v>0</v>
      </c>
      <c r="AR976" s="100" t="str">
        <f t="array" ref="AR976">IF($AQ976,MEDIAN(IF(G3SelectionMask="x",IF(INDEX(RawDataRefData,$E976,0)&gt;0,INDEX(RawDataRefData,$E976,0)),"")),"")</f>
        <v/>
      </c>
      <c r="AS976" s="100" t="str">
        <f t="array" ref="AS976">IF($AQ976,QUARTILE(IF(G3SelectionMask="x",IF(INDEX(RawDataRefData,$E976,0)&gt;0,INDEX(RawDataRefData,$E976,0)),""),1),"")</f>
        <v/>
      </c>
      <c r="AT976" s="100" t="str">
        <f t="array" ref="AT976">IF($AQ976,QUARTILE(IF(G3SelectionMask="x",IF(INDEX(RawDataRefData,$E976,0)&gt;0,INDEX(RawDataRefData,$E976,0)),""),3),"")</f>
        <v/>
      </c>
      <c r="AU976" s="100" t="str">
        <f t="array" ref="AU976">IF($AQ976,MIN(IF(G3SelectionMask="x",IF(INDEX(RawDataRefData,$E976,0)&gt;0,INDEX(RawDataRefData,$E976,0)),"")),"")</f>
        <v/>
      </c>
      <c r="AV976" s="100" t="str">
        <f t="array" ref="AV976">IF($AQ976,MAX(IF(G3SelectionMask="x",IF(INDEX(RawDataRefData,$E976,0)&gt;0,INDEX(RawDataRefData,$E976,0)),"")),"")</f>
        <v/>
      </c>
      <c r="AW976" s="100" t="str">
        <f t="shared" si="352"/>
        <v/>
      </c>
      <c r="AX976" s="100" t="str">
        <f t="array" ref="AX976">IF($AQ976,STDEVA(IF(G3SelectionMask="x",IF(INDEX(RawDataRefData,$E976,0)&gt;0,INDEX(RawDataRefData,$E976,0)),"")),"")</f>
        <v/>
      </c>
      <c r="AY976" s="101" t="b">
        <f t="shared" si="353"/>
        <v>0</v>
      </c>
      <c r="AZ976" s="101" t="str">
        <f t="array" ref="AZ976">IF($AY976,MEDIAN(IF(G4SelectionMask="x",IF(INDEX(RawDataRefData,$E976,0)&gt;0,INDEX(RawDataRefData,$E976,0)),"")),"")</f>
        <v/>
      </c>
      <c r="BA976" s="101" t="str">
        <f t="array" ref="BA976">IF($AY976,QUARTILE(IF(G4SelectionMask="x",IF(INDEX(RawDataRefData,$E976,0)&gt;0,INDEX(RawDataRefData,$E976,0)),""),1),"")</f>
        <v/>
      </c>
      <c r="BB976" s="101" t="str">
        <f t="array" ref="BB976">IF($AY976,QUARTILE(IF(G4SelectionMask="x",IF(INDEX(RawDataRefData,$E976,0)&gt;0,INDEX(RawDataRefData,$E976,0)),""),3),"")</f>
        <v/>
      </c>
      <c r="BC976" s="101" t="str">
        <f t="array" ref="BC976">IF($AY976,MIN(IF(G4SelectionMask="x",IF(INDEX(RawDataRefData,$E976,0)&gt;0,INDEX(RawDataRefData,$E976,0)),"")),"")</f>
        <v/>
      </c>
      <c r="BD976" s="101" t="str">
        <f t="array" ref="BD976">IF($AY976,MAX(IF(G4SelectionMask="x",IF(INDEX(RawDataRefData,$E976,0)&gt;0,INDEX(RawDataRefData,$E976,0)),"")),"")</f>
        <v/>
      </c>
      <c r="BE976" s="101" t="str">
        <f t="shared" si="354"/>
        <v/>
      </c>
      <c r="BF976" s="101" t="str">
        <f t="array" ref="BF976">IF($AY976,STDEVA(IF(G4SelectionMask="x",IF(INDEX(RawDataRefData,$E976,0)&gt;0,INDEX(RawDataRefData,$E976,0)),"")),"")</f>
        <v/>
      </c>
      <c r="BG976" s="100" t="b">
        <f t="shared" si="355"/>
        <v>0</v>
      </c>
      <c r="BH976" s="100" t="str">
        <f t="array" ref="BH976">IF($BG976,MEDIAN(IF(G5SelectionMask="x",IF(INDEX(RawDataRefData,$E976,0)&gt;0,INDEX(RawDataRefData,$E976,0)),"")),"")</f>
        <v/>
      </c>
      <c r="BI976" s="100" t="str">
        <f t="array" ref="BI976">IF($BG976,QUARTILE(IF(G5SelectionMask="x",IF(INDEX(RawDataRefData,$E976,0)&gt;0,INDEX(RawDataRefData,$E976,0)),""),1),"")</f>
        <v/>
      </c>
      <c r="BJ976" s="100" t="str">
        <f t="array" ref="BJ976">IF($BG976,QUARTILE(IF(G5SelectionMask="x",IF(INDEX(RawDataRefData,$E976,0)&gt;0,INDEX(RawDataRefData,$E976,0)),""),3),"")</f>
        <v/>
      </c>
      <c r="BK976" s="100" t="str">
        <f t="array" ref="BK976">IF($BG976,MIN(IF(G5SelectionMask="x",IF(INDEX(RawDataRefData,$E976,0)&gt;0,INDEX(RawDataRefData,$E976,0)),"")),"")</f>
        <v/>
      </c>
      <c r="BL976" s="100" t="str">
        <f t="array" ref="BL976">IF($BG976,MAX(IF(G5SelectionMask="x",IF(INDEX(RawDataRefData,$E976,0)&gt;0,INDEX(RawDataRefData,$E976,0)),"")),"")</f>
        <v/>
      </c>
      <c r="BM976" s="100" t="str">
        <f t="shared" si="356"/>
        <v/>
      </c>
      <c r="BN976" s="103" t="str">
        <f t="array" ref="BN976">IF($BG976,STDEVA(IF(G5SelectionMask="x",IF(INDEX(RawDataRefData,$E976,0)&gt;0,INDEX(RawDataRefData,$E976,0)),"")),"")</f>
        <v/>
      </c>
      <c r="BO976" s="104"/>
      <c r="BP976" s="105">
        <v>1</v>
      </c>
      <c r="BQ976" s="105">
        <v>3</v>
      </c>
      <c r="BR976" s="105">
        <v>3</v>
      </c>
      <c r="BS976" s="105">
        <v>3</v>
      </c>
      <c r="BT976" s="105">
        <v>2</v>
      </c>
      <c r="BU976" s="105">
        <v>2</v>
      </c>
      <c r="BV976" s="105">
        <v>2</v>
      </c>
      <c r="BW976" s="105">
        <v>4</v>
      </c>
      <c r="BX976" s="105">
        <v>1</v>
      </c>
      <c r="BY976" s="105">
        <v>2</v>
      </c>
      <c r="BZ976" s="105">
        <v>4</v>
      </c>
      <c r="CA976" s="105">
        <v>1</v>
      </c>
      <c r="CB976" s="105">
        <v>1</v>
      </c>
      <c r="CC976" s="105">
        <v>1</v>
      </c>
      <c r="CD976" s="105">
        <v>1</v>
      </c>
    </row>
    <row r="977" spans="1:82" ht="13.5" hidden="1" thickBot="1" x14ac:dyDescent="0.25">
      <c r="A977" s="33" t="e">
        <f t="shared" si="359"/>
        <v>#NAME?</v>
      </c>
      <c r="B977" s="218"/>
      <c r="C977" s="215"/>
      <c r="D977" s="229"/>
      <c r="E977" s="72">
        <f t="shared" si="349"/>
        <v>968</v>
      </c>
      <c r="F977" s="9" t="s">
        <v>2317</v>
      </c>
      <c r="G977" s="9" t="s">
        <v>1353</v>
      </c>
      <c r="I977" s="9" t="s">
        <v>1628</v>
      </c>
      <c r="K977" s="100">
        <f t="shared" si="360"/>
        <v>1</v>
      </c>
      <c r="L977" s="100"/>
      <c r="M977" s="100"/>
      <c r="N977" s="100"/>
      <c r="O977" s="100"/>
      <c r="P977" s="101">
        <f t="shared" si="361"/>
        <v>3</v>
      </c>
      <c r="Q977" s="102">
        <f t="shared" si="362"/>
        <v>4</v>
      </c>
      <c r="R977" s="102">
        <f t="shared" si="363"/>
        <v>1</v>
      </c>
      <c r="S977" s="102">
        <f t="shared" si="364"/>
        <v>3</v>
      </c>
      <c r="T977" s="102">
        <f t="shared" si="365"/>
        <v>1</v>
      </c>
      <c r="U977" s="102">
        <f t="shared" si="366"/>
        <v>4</v>
      </c>
      <c r="V977" s="102">
        <f t="shared" si="367"/>
        <v>3</v>
      </c>
      <c r="W977" s="102">
        <f t="shared" si="368"/>
        <v>1</v>
      </c>
      <c r="X977" s="102">
        <f t="shared" si="369"/>
        <v>1</v>
      </c>
      <c r="Y977" s="102">
        <f t="shared" si="370"/>
        <v>2</v>
      </c>
      <c r="Z977" s="102">
        <f t="shared" si="371"/>
        <v>2</v>
      </c>
      <c r="AA977" s="100" t="b">
        <f t="shared" si="346"/>
        <v>1</v>
      </c>
      <c r="AB977" s="100">
        <f t="array" ref="AB977">IF($AA977,MEDIAN(IF(G1SelectionMask="x",IF(INDEX(RawDataRefData,$E977,0)&gt;0,INDEX(RawDataRefData,$E977,0)),"")),"")</f>
        <v>2</v>
      </c>
      <c r="AC977" s="100">
        <f t="array" ref="AC977">IF($AA977,QUARTILE(IF(G1SelectionMask="x",IF(INDEX(RawDataRefData,$E977,0)&gt;0,INDEX(RawDataRefData,$E977,0)),""),1),"")</f>
        <v>1</v>
      </c>
      <c r="AD977" s="100">
        <f t="array" ref="AD977">IF($AA977,QUARTILE(IF(G1SelectionMask="x",IF(INDEX(RawDataRefData,$E977,0)&gt;0,INDEX(RawDataRefData,$E977,0)),""),3),"")</f>
        <v>3</v>
      </c>
      <c r="AE977" s="100">
        <f t="array" ref="AE977">IF($AA977,MIN(IF(G1SelectionMask="x",IF(INDEX(RawDataRefData,$E977,0)&gt;0,INDEX(RawDataRefData,$E977,0)),"")),"")</f>
        <v>1</v>
      </c>
      <c r="AF977" s="100">
        <f t="array" ref="AF977">IF($AA977,MAX(IF(G1SelectionMask="x",IF(INDEX(RawDataRefData,$E977,0)&gt;0,INDEX(RawDataRefData,$E977,0)),"")),"")</f>
        <v>4</v>
      </c>
      <c r="AG977" s="100">
        <f t="shared" si="347"/>
        <v>2.2727272727272729</v>
      </c>
      <c r="AH977" s="100">
        <f t="array" ref="AH977">IF($AA977,STDEVA(IF(G1SelectionMask="x",IF(INDEX(RawDataRefData,$E977,0)&gt;0,INDEX(RawDataRefData,$E977,0)),"")),"")</f>
        <v>1.1908743922772955</v>
      </c>
      <c r="AI977" s="101" t="b">
        <f t="shared" si="348"/>
        <v>1</v>
      </c>
      <c r="AJ977" s="101">
        <f t="array" ref="AJ977">IF($AI977,MEDIAN(IF(G2SelectionMask="x",IF(INDEX(RawDataRefData,$E977,0)&gt;0,INDEX(RawDataRefData,$E977,0)),"")),"")</f>
        <v>2</v>
      </c>
      <c r="AK977" s="101">
        <f t="array" ref="AK977">IF($AI977,QUARTILE(IF(G2SelectionMask="x",IF(INDEX(RawDataRefData,$E977,0)&gt;0,INDEX(RawDataRefData,$E977,0)),""),1),"")</f>
        <v>1.5</v>
      </c>
      <c r="AL977" s="101">
        <f t="array" ref="AL977">IF($AI977,QUARTILE(IF(G2SelectionMask="x",IF(INDEX(RawDataRefData,$E977,0)&gt;0,INDEX(RawDataRefData,$E977,0)),""),3),"")</f>
        <v>3</v>
      </c>
      <c r="AM977" s="101">
        <f t="array" ref="AM977">IF($AI977,MIN(IF(G2SelectionMask="x",IF(INDEX(RawDataRefData,$E977,0)&gt;0,INDEX(RawDataRefData,$E977,0)),"")),"")</f>
        <v>1</v>
      </c>
      <c r="AN977" s="101">
        <f t="array" ref="AN977">IF($AI977,MAX(IF(G2SelectionMask="x",IF(INDEX(RawDataRefData,$E977,0)&gt;0,INDEX(RawDataRefData,$E977,0)),"")),"")</f>
        <v>4</v>
      </c>
      <c r="AO977" s="101">
        <f t="shared" si="350"/>
        <v>2.2727272727272729</v>
      </c>
      <c r="AP977" s="101">
        <f t="array" ref="AP977">IF($AI977,STDEVA(IF(G2SelectionMask="x",IF(INDEX(RawDataRefData,$E977,0)&gt;0,INDEX(RawDataRefData,$E977,0)),"")),"")</f>
        <v>1.009049958219026</v>
      </c>
      <c r="AQ977" s="100" t="b">
        <f t="shared" si="351"/>
        <v>0</v>
      </c>
      <c r="AR977" s="100" t="str">
        <f t="array" ref="AR977">IF($AQ977,MEDIAN(IF(G3SelectionMask="x",IF(INDEX(RawDataRefData,$E977,0)&gt;0,INDEX(RawDataRefData,$E977,0)),"")),"")</f>
        <v/>
      </c>
      <c r="AS977" s="100" t="str">
        <f t="array" ref="AS977">IF($AQ977,QUARTILE(IF(G3SelectionMask="x",IF(INDEX(RawDataRefData,$E977,0)&gt;0,INDEX(RawDataRefData,$E977,0)),""),1),"")</f>
        <v/>
      </c>
      <c r="AT977" s="100" t="str">
        <f t="array" ref="AT977">IF($AQ977,QUARTILE(IF(G3SelectionMask="x",IF(INDEX(RawDataRefData,$E977,0)&gt;0,INDEX(RawDataRefData,$E977,0)),""),3),"")</f>
        <v/>
      </c>
      <c r="AU977" s="100" t="str">
        <f t="array" ref="AU977">IF($AQ977,MIN(IF(G3SelectionMask="x",IF(INDEX(RawDataRefData,$E977,0)&gt;0,INDEX(RawDataRefData,$E977,0)),"")),"")</f>
        <v/>
      </c>
      <c r="AV977" s="100" t="str">
        <f t="array" ref="AV977">IF($AQ977,MAX(IF(G3SelectionMask="x",IF(INDEX(RawDataRefData,$E977,0)&gt;0,INDEX(RawDataRefData,$E977,0)),"")),"")</f>
        <v/>
      </c>
      <c r="AW977" s="100" t="str">
        <f t="shared" si="352"/>
        <v/>
      </c>
      <c r="AX977" s="100" t="str">
        <f t="array" ref="AX977">IF($AQ977,STDEVA(IF(G3SelectionMask="x",IF(INDEX(RawDataRefData,$E977,0)&gt;0,INDEX(RawDataRefData,$E977,0)),"")),"")</f>
        <v/>
      </c>
      <c r="AY977" s="101" t="b">
        <f t="shared" si="353"/>
        <v>0</v>
      </c>
      <c r="AZ977" s="101" t="str">
        <f t="array" ref="AZ977">IF($AY977,MEDIAN(IF(G4SelectionMask="x",IF(INDEX(RawDataRefData,$E977,0)&gt;0,INDEX(RawDataRefData,$E977,0)),"")),"")</f>
        <v/>
      </c>
      <c r="BA977" s="101" t="str">
        <f t="array" ref="BA977">IF($AY977,QUARTILE(IF(G4SelectionMask="x",IF(INDEX(RawDataRefData,$E977,0)&gt;0,INDEX(RawDataRefData,$E977,0)),""),1),"")</f>
        <v/>
      </c>
      <c r="BB977" s="101" t="str">
        <f t="array" ref="BB977">IF($AY977,QUARTILE(IF(G4SelectionMask="x",IF(INDEX(RawDataRefData,$E977,0)&gt;0,INDEX(RawDataRefData,$E977,0)),""),3),"")</f>
        <v/>
      </c>
      <c r="BC977" s="101" t="str">
        <f t="array" ref="BC977">IF($AY977,MIN(IF(G4SelectionMask="x",IF(INDEX(RawDataRefData,$E977,0)&gt;0,INDEX(RawDataRefData,$E977,0)),"")),"")</f>
        <v/>
      </c>
      <c r="BD977" s="101" t="str">
        <f t="array" ref="BD977">IF($AY977,MAX(IF(G4SelectionMask="x",IF(INDEX(RawDataRefData,$E977,0)&gt;0,INDEX(RawDataRefData,$E977,0)),"")),"")</f>
        <v/>
      </c>
      <c r="BE977" s="101" t="str">
        <f t="shared" si="354"/>
        <v/>
      </c>
      <c r="BF977" s="101" t="str">
        <f t="array" ref="BF977">IF($AY977,STDEVA(IF(G4SelectionMask="x",IF(INDEX(RawDataRefData,$E977,0)&gt;0,INDEX(RawDataRefData,$E977,0)),"")),"")</f>
        <v/>
      </c>
      <c r="BG977" s="100" t="b">
        <f t="shared" si="355"/>
        <v>0</v>
      </c>
      <c r="BH977" s="100" t="str">
        <f t="array" ref="BH977">IF($BG977,MEDIAN(IF(G5SelectionMask="x",IF(INDEX(RawDataRefData,$E977,0)&gt;0,INDEX(RawDataRefData,$E977,0)),"")),"")</f>
        <v/>
      </c>
      <c r="BI977" s="100" t="str">
        <f t="array" ref="BI977">IF($BG977,QUARTILE(IF(G5SelectionMask="x",IF(INDEX(RawDataRefData,$E977,0)&gt;0,INDEX(RawDataRefData,$E977,0)),""),1),"")</f>
        <v/>
      </c>
      <c r="BJ977" s="100" t="str">
        <f t="array" ref="BJ977">IF($BG977,QUARTILE(IF(G5SelectionMask="x",IF(INDEX(RawDataRefData,$E977,0)&gt;0,INDEX(RawDataRefData,$E977,0)),""),3),"")</f>
        <v/>
      </c>
      <c r="BK977" s="100" t="str">
        <f t="array" ref="BK977">IF($BG977,MIN(IF(G5SelectionMask="x",IF(INDEX(RawDataRefData,$E977,0)&gt;0,INDEX(RawDataRefData,$E977,0)),"")),"")</f>
        <v/>
      </c>
      <c r="BL977" s="100" t="str">
        <f t="array" ref="BL977">IF($BG977,MAX(IF(G5SelectionMask="x",IF(INDEX(RawDataRefData,$E977,0)&gt;0,INDEX(RawDataRefData,$E977,0)),"")),"")</f>
        <v/>
      </c>
      <c r="BM977" s="100" t="str">
        <f t="shared" si="356"/>
        <v/>
      </c>
      <c r="BN977" s="103" t="str">
        <f t="array" ref="BN977">IF($BG977,STDEVA(IF(G5SelectionMask="x",IF(INDEX(RawDataRefData,$E977,0)&gt;0,INDEX(RawDataRefData,$E977,0)),"")),"")</f>
        <v/>
      </c>
      <c r="BO977" s="104"/>
      <c r="BP977" s="105">
        <v>1</v>
      </c>
      <c r="BQ977" s="105">
        <v>3</v>
      </c>
      <c r="BR977" s="105">
        <v>4</v>
      </c>
      <c r="BS977" s="105">
        <v>1</v>
      </c>
      <c r="BT977" s="105">
        <v>3</v>
      </c>
      <c r="BU977" s="105">
        <v>1</v>
      </c>
      <c r="BV977" s="105">
        <v>4</v>
      </c>
      <c r="BW977" s="105">
        <v>3</v>
      </c>
      <c r="BX977" s="105">
        <v>1</v>
      </c>
      <c r="BY977" s="105">
        <v>1</v>
      </c>
      <c r="BZ977" s="105">
        <v>2</v>
      </c>
      <c r="CA977" s="105">
        <v>2</v>
      </c>
      <c r="CB977" s="105">
        <v>2</v>
      </c>
      <c r="CC977" s="105">
        <v>3</v>
      </c>
      <c r="CD977" s="105">
        <v>1</v>
      </c>
    </row>
    <row r="978" spans="1:82" ht="13.5" hidden="1" thickBot="1" x14ac:dyDescent="0.25">
      <c r="A978" s="33" t="e">
        <f t="shared" si="359"/>
        <v>#NAME?</v>
      </c>
      <c r="B978" s="218"/>
      <c r="C978" s="215"/>
      <c r="D978" s="229"/>
      <c r="E978" s="72">
        <f t="shared" si="349"/>
        <v>969</v>
      </c>
      <c r="F978" s="9" t="s">
        <v>2318</v>
      </c>
      <c r="G978" s="9" t="s">
        <v>1354</v>
      </c>
      <c r="I978" s="9" t="s">
        <v>1628</v>
      </c>
      <c r="K978" s="100">
        <f t="shared" si="360"/>
        <v>1</v>
      </c>
      <c r="L978" s="100"/>
      <c r="M978" s="100"/>
      <c r="N978" s="100"/>
      <c r="O978" s="100"/>
      <c r="P978" s="101">
        <f t="shared" si="361"/>
        <v>4</v>
      </c>
      <c r="Q978" s="102">
        <f t="shared" si="362"/>
        <v>4</v>
      </c>
      <c r="R978" s="102">
        <f t="shared" si="363"/>
        <v>4</v>
      </c>
      <c r="S978" s="102">
        <f t="shared" si="364"/>
        <v>4</v>
      </c>
      <c r="T978" s="102">
        <f t="shared" si="365"/>
        <v>3</v>
      </c>
      <c r="U978" s="102">
        <f t="shared" si="366"/>
        <v>2</v>
      </c>
      <c r="V978" s="102">
        <f t="shared" si="367"/>
        <v>3</v>
      </c>
      <c r="W978" s="102">
        <f t="shared" si="368"/>
        <v>4</v>
      </c>
      <c r="X978" s="102">
        <f t="shared" si="369"/>
        <v>4</v>
      </c>
      <c r="Y978" s="102">
        <f t="shared" si="370"/>
        <v>4</v>
      </c>
      <c r="Z978" s="102">
        <f t="shared" si="371"/>
        <v>3</v>
      </c>
      <c r="AA978" s="100" t="b">
        <f t="shared" si="346"/>
        <v>1</v>
      </c>
      <c r="AB978" s="100">
        <f t="array" ref="AB978">IF($AA978,MEDIAN(IF(G1SelectionMask="x",IF(INDEX(RawDataRefData,$E978,0)&gt;0,INDEX(RawDataRefData,$E978,0)),"")),"")</f>
        <v>4</v>
      </c>
      <c r="AC978" s="100">
        <f t="array" ref="AC978">IF($AA978,QUARTILE(IF(G1SelectionMask="x",IF(INDEX(RawDataRefData,$E978,0)&gt;0,INDEX(RawDataRefData,$E978,0)),""),1),"")</f>
        <v>3</v>
      </c>
      <c r="AD978" s="100">
        <f t="array" ref="AD978">IF($AA978,QUARTILE(IF(G1SelectionMask="x",IF(INDEX(RawDataRefData,$E978,0)&gt;0,INDEX(RawDataRefData,$E978,0)),""),3),"")</f>
        <v>4</v>
      </c>
      <c r="AE978" s="100">
        <f t="array" ref="AE978">IF($AA978,MIN(IF(G1SelectionMask="x",IF(INDEX(RawDataRefData,$E978,0)&gt;0,INDEX(RawDataRefData,$E978,0)),"")),"")</f>
        <v>2</v>
      </c>
      <c r="AF978" s="100">
        <f t="array" ref="AF978">IF($AA978,MAX(IF(G1SelectionMask="x",IF(INDEX(RawDataRefData,$E978,0)&gt;0,INDEX(RawDataRefData,$E978,0)),"")),"")</f>
        <v>4</v>
      </c>
      <c r="AG978" s="100">
        <f t="shared" si="347"/>
        <v>3.5454545454545454</v>
      </c>
      <c r="AH978" s="100">
        <f t="array" ref="AH978">IF($AA978,STDEVA(IF(G1SelectionMask="x",IF(INDEX(RawDataRefData,$E978,0)&gt;0,INDEX(RawDataRefData,$E978,0)),"")),"")</f>
        <v>0.68755165095232806</v>
      </c>
      <c r="AI978" s="101" t="b">
        <f t="shared" si="348"/>
        <v>1</v>
      </c>
      <c r="AJ978" s="101">
        <f t="array" ref="AJ978">IF($AI978,MEDIAN(IF(G2SelectionMask="x",IF(INDEX(RawDataRefData,$E978,0)&gt;0,INDEX(RawDataRefData,$E978,0)),"")),"")</f>
        <v>3</v>
      </c>
      <c r="AK978" s="101">
        <f t="array" ref="AK978">IF($AI978,QUARTILE(IF(G2SelectionMask="x",IF(INDEX(RawDataRefData,$E978,0)&gt;0,INDEX(RawDataRefData,$E978,0)),""),1),"")</f>
        <v>3</v>
      </c>
      <c r="AL978" s="101">
        <f t="array" ref="AL978">IF($AI978,QUARTILE(IF(G2SelectionMask="x",IF(INDEX(RawDataRefData,$E978,0)&gt;0,INDEX(RawDataRefData,$E978,0)),""),3),"")</f>
        <v>4</v>
      </c>
      <c r="AM978" s="101">
        <f t="array" ref="AM978">IF($AI978,MIN(IF(G2SelectionMask="x",IF(INDEX(RawDataRefData,$E978,0)&gt;0,INDEX(RawDataRefData,$E978,0)),"")),"")</f>
        <v>1</v>
      </c>
      <c r="AN978" s="101">
        <f t="array" ref="AN978">IF($AI978,MAX(IF(G2SelectionMask="x",IF(INDEX(RawDataRefData,$E978,0)&gt;0,INDEX(RawDataRefData,$E978,0)),"")),"")</f>
        <v>4</v>
      </c>
      <c r="AO978" s="101">
        <f t="shared" si="350"/>
        <v>3.1818181818181817</v>
      </c>
      <c r="AP978" s="101">
        <f t="array" ref="AP978">IF($AI978,STDEVA(IF(G2SelectionMask="x",IF(INDEX(RawDataRefData,$E978,0)&gt;0,INDEX(RawDataRefData,$E978,0)),"")),"")</f>
        <v>0.98164981721404299</v>
      </c>
      <c r="AQ978" s="100" t="b">
        <f t="shared" si="351"/>
        <v>0</v>
      </c>
      <c r="AR978" s="100" t="str">
        <f t="array" ref="AR978">IF($AQ978,MEDIAN(IF(G3SelectionMask="x",IF(INDEX(RawDataRefData,$E978,0)&gt;0,INDEX(RawDataRefData,$E978,0)),"")),"")</f>
        <v/>
      </c>
      <c r="AS978" s="100" t="str">
        <f t="array" ref="AS978">IF($AQ978,QUARTILE(IF(G3SelectionMask="x",IF(INDEX(RawDataRefData,$E978,0)&gt;0,INDEX(RawDataRefData,$E978,0)),""),1),"")</f>
        <v/>
      </c>
      <c r="AT978" s="100" t="str">
        <f t="array" ref="AT978">IF($AQ978,QUARTILE(IF(G3SelectionMask="x",IF(INDEX(RawDataRefData,$E978,0)&gt;0,INDEX(RawDataRefData,$E978,0)),""),3),"")</f>
        <v/>
      </c>
      <c r="AU978" s="100" t="str">
        <f t="array" ref="AU978">IF($AQ978,MIN(IF(G3SelectionMask="x",IF(INDEX(RawDataRefData,$E978,0)&gt;0,INDEX(RawDataRefData,$E978,0)),"")),"")</f>
        <v/>
      </c>
      <c r="AV978" s="100" t="str">
        <f t="array" ref="AV978">IF($AQ978,MAX(IF(G3SelectionMask="x",IF(INDEX(RawDataRefData,$E978,0)&gt;0,INDEX(RawDataRefData,$E978,0)),"")),"")</f>
        <v/>
      </c>
      <c r="AW978" s="100" t="str">
        <f t="shared" si="352"/>
        <v/>
      </c>
      <c r="AX978" s="100" t="str">
        <f t="array" ref="AX978">IF($AQ978,STDEVA(IF(G3SelectionMask="x",IF(INDEX(RawDataRefData,$E978,0)&gt;0,INDEX(RawDataRefData,$E978,0)),"")),"")</f>
        <v/>
      </c>
      <c r="AY978" s="101" t="b">
        <f t="shared" si="353"/>
        <v>0</v>
      </c>
      <c r="AZ978" s="101" t="str">
        <f t="array" ref="AZ978">IF($AY978,MEDIAN(IF(G4SelectionMask="x",IF(INDEX(RawDataRefData,$E978,0)&gt;0,INDEX(RawDataRefData,$E978,0)),"")),"")</f>
        <v/>
      </c>
      <c r="BA978" s="101" t="str">
        <f t="array" ref="BA978">IF($AY978,QUARTILE(IF(G4SelectionMask="x",IF(INDEX(RawDataRefData,$E978,0)&gt;0,INDEX(RawDataRefData,$E978,0)),""),1),"")</f>
        <v/>
      </c>
      <c r="BB978" s="101" t="str">
        <f t="array" ref="BB978">IF($AY978,QUARTILE(IF(G4SelectionMask="x",IF(INDEX(RawDataRefData,$E978,0)&gt;0,INDEX(RawDataRefData,$E978,0)),""),3),"")</f>
        <v/>
      </c>
      <c r="BC978" s="101" t="str">
        <f t="array" ref="BC978">IF($AY978,MIN(IF(G4SelectionMask="x",IF(INDEX(RawDataRefData,$E978,0)&gt;0,INDEX(RawDataRefData,$E978,0)),"")),"")</f>
        <v/>
      </c>
      <c r="BD978" s="101" t="str">
        <f t="array" ref="BD978">IF($AY978,MAX(IF(G4SelectionMask="x",IF(INDEX(RawDataRefData,$E978,0)&gt;0,INDEX(RawDataRefData,$E978,0)),"")),"")</f>
        <v/>
      </c>
      <c r="BE978" s="101" t="str">
        <f t="shared" si="354"/>
        <v/>
      </c>
      <c r="BF978" s="101" t="str">
        <f t="array" ref="BF978">IF($AY978,STDEVA(IF(G4SelectionMask="x",IF(INDEX(RawDataRefData,$E978,0)&gt;0,INDEX(RawDataRefData,$E978,0)),"")),"")</f>
        <v/>
      </c>
      <c r="BG978" s="100" t="b">
        <f t="shared" si="355"/>
        <v>0</v>
      </c>
      <c r="BH978" s="100" t="str">
        <f t="array" ref="BH978">IF($BG978,MEDIAN(IF(G5SelectionMask="x",IF(INDEX(RawDataRefData,$E978,0)&gt;0,INDEX(RawDataRefData,$E978,0)),"")),"")</f>
        <v/>
      </c>
      <c r="BI978" s="100" t="str">
        <f t="array" ref="BI978">IF($BG978,QUARTILE(IF(G5SelectionMask="x",IF(INDEX(RawDataRefData,$E978,0)&gt;0,INDEX(RawDataRefData,$E978,0)),""),1),"")</f>
        <v/>
      </c>
      <c r="BJ978" s="100" t="str">
        <f t="array" ref="BJ978">IF($BG978,QUARTILE(IF(G5SelectionMask="x",IF(INDEX(RawDataRefData,$E978,0)&gt;0,INDEX(RawDataRefData,$E978,0)),""),3),"")</f>
        <v/>
      </c>
      <c r="BK978" s="100" t="str">
        <f t="array" ref="BK978">IF($BG978,MIN(IF(G5SelectionMask="x",IF(INDEX(RawDataRefData,$E978,0)&gt;0,INDEX(RawDataRefData,$E978,0)),"")),"")</f>
        <v/>
      </c>
      <c r="BL978" s="100" t="str">
        <f t="array" ref="BL978">IF($BG978,MAX(IF(G5SelectionMask="x",IF(INDEX(RawDataRefData,$E978,0)&gt;0,INDEX(RawDataRefData,$E978,0)),"")),"")</f>
        <v/>
      </c>
      <c r="BM978" s="100" t="str">
        <f t="shared" si="356"/>
        <v/>
      </c>
      <c r="BN978" s="103" t="str">
        <f t="array" ref="BN978">IF($BG978,STDEVA(IF(G5SelectionMask="x",IF(INDEX(RawDataRefData,$E978,0)&gt;0,INDEX(RawDataRefData,$E978,0)),"")),"")</f>
        <v/>
      </c>
      <c r="BO978" s="104"/>
      <c r="BP978" s="105">
        <v>1</v>
      </c>
      <c r="BQ978" s="105">
        <v>4</v>
      </c>
      <c r="BR978" s="105">
        <v>4</v>
      </c>
      <c r="BS978" s="105">
        <v>4</v>
      </c>
      <c r="BT978" s="105">
        <v>4</v>
      </c>
      <c r="BU978" s="105">
        <v>3</v>
      </c>
      <c r="BV978" s="105">
        <v>2</v>
      </c>
      <c r="BW978" s="105">
        <v>3</v>
      </c>
      <c r="BX978" s="105">
        <v>4</v>
      </c>
      <c r="BY978" s="105">
        <v>4</v>
      </c>
      <c r="BZ978" s="105">
        <v>4</v>
      </c>
      <c r="CA978" s="105">
        <v>3</v>
      </c>
      <c r="CB978" s="105">
        <v>3</v>
      </c>
      <c r="CC978" s="105">
        <v>1</v>
      </c>
      <c r="CD978" s="105">
        <v>2</v>
      </c>
    </row>
    <row r="979" spans="1:82" ht="13.5" hidden="1" thickBot="1" x14ac:dyDescent="0.25">
      <c r="A979" s="33" t="e">
        <f t="shared" si="359"/>
        <v>#NAME?</v>
      </c>
      <c r="B979" s="218"/>
      <c r="C979" s="215"/>
      <c r="D979" s="229"/>
      <c r="E979" s="72">
        <f t="shared" si="349"/>
        <v>970</v>
      </c>
      <c r="F979" s="9" t="s">
        <v>2319</v>
      </c>
      <c r="G979" s="9" t="s">
        <v>1355</v>
      </c>
      <c r="I979" s="9" t="s">
        <v>1628</v>
      </c>
      <c r="K979" s="100">
        <f t="shared" si="360"/>
        <v>3</v>
      </c>
      <c r="L979" s="100"/>
      <c r="M979" s="100"/>
      <c r="N979" s="100"/>
      <c r="O979" s="100"/>
      <c r="P979" s="101">
        <f t="shared" si="361"/>
        <v>1</v>
      </c>
      <c r="Q979" s="102">
        <f t="shared" si="362"/>
        <v>4</v>
      </c>
      <c r="R979" s="102">
        <f t="shared" si="363"/>
        <v>1</v>
      </c>
      <c r="S979" s="102">
        <f t="shared" si="364"/>
        <v>1</v>
      </c>
      <c r="T979" s="102">
        <f t="shared" si="365"/>
        <v>3</v>
      </c>
      <c r="U979" s="102">
        <f t="shared" si="366"/>
        <v>4</v>
      </c>
      <c r="V979" s="102">
        <f t="shared" si="367"/>
        <v>4</v>
      </c>
      <c r="W979" s="102">
        <f t="shared" si="368"/>
        <v>3</v>
      </c>
      <c r="X979" s="102">
        <f t="shared" si="369"/>
        <v>4</v>
      </c>
      <c r="Y979" s="102">
        <f t="shared" si="370"/>
        <v>1</v>
      </c>
      <c r="Z979" s="102">
        <f t="shared" si="371"/>
        <v>1</v>
      </c>
      <c r="AA979" s="100" t="b">
        <f t="shared" si="346"/>
        <v>1</v>
      </c>
      <c r="AB979" s="100">
        <f t="array" ref="AB979">IF($AA979,MEDIAN(IF(G1SelectionMask="x",IF(INDEX(RawDataRefData,$E979,0)&gt;0,INDEX(RawDataRefData,$E979,0)),"")),"")</f>
        <v>3</v>
      </c>
      <c r="AC979" s="100">
        <f t="array" ref="AC979">IF($AA979,QUARTILE(IF(G1SelectionMask="x",IF(INDEX(RawDataRefData,$E979,0)&gt;0,INDEX(RawDataRefData,$E979,0)),""),1),"")</f>
        <v>1</v>
      </c>
      <c r="AD979" s="100">
        <f t="array" ref="AD979">IF($AA979,QUARTILE(IF(G1SelectionMask="x",IF(INDEX(RawDataRefData,$E979,0)&gt;0,INDEX(RawDataRefData,$E979,0)),""),3),"")</f>
        <v>4</v>
      </c>
      <c r="AE979" s="100">
        <f t="array" ref="AE979">IF($AA979,MIN(IF(G1SelectionMask="x",IF(INDEX(RawDataRefData,$E979,0)&gt;0,INDEX(RawDataRefData,$E979,0)),"")),"")</f>
        <v>1</v>
      </c>
      <c r="AF979" s="100">
        <f t="array" ref="AF979">IF($AA979,MAX(IF(G1SelectionMask="x",IF(INDEX(RawDataRefData,$E979,0)&gt;0,INDEX(RawDataRefData,$E979,0)),"")),"")</f>
        <v>4</v>
      </c>
      <c r="AG979" s="100">
        <f t="shared" si="347"/>
        <v>2.4545454545454546</v>
      </c>
      <c r="AH979" s="100">
        <f t="array" ref="AH979">IF($AA979,STDEVA(IF(G1SelectionMask="x",IF(INDEX(RawDataRefData,$E979,0)&gt;0,INDEX(RawDataRefData,$E979,0)),"")),"")</f>
        <v>1.4396969378057569</v>
      </c>
      <c r="AI979" s="101" t="b">
        <f t="shared" si="348"/>
        <v>1</v>
      </c>
      <c r="AJ979" s="101">
        <f t="array" ref="AJ979">IF($AI979,MEDIAN(IF(G2SelectionMask="x",IF(INDEX(RawDataRefData,$E979,0)&gt;0,INDEX(RawDataRefData,$E979,0)),"")),"")</f>
        <v>3</v>
      </c>
      <c r="AK979" s="101">
        <f t="array" ref="AK979">IF($AI979,QUARTILE(IF(G2SelectionMask="x",IF(INDEX(RawDataRefData,$E979,0)&gt;0,INDEX(RawDataRefData,$E979,0)),""),1),"")</f>
        <v>1</v>
      </c>
      <c r="AL979" s="101">
        <f t="array" ref="AL979">IF($AI979,QUARTILE(IF(G2SelectionMask="x",IF(INDEX(RawDataRefData,$E979,0)&gt;0,INDEX(RawDataRefData,$E979,0)),""),3),"")</f>
        <v>3</v>
      </c>
      <c r="AM979" s="101">
        <f t="array" ref="AM979">IF($AI979,MIN(IF(G2SelectionMask="x",IF(INDEX(RawDataRefData,$E979,0)&gt;0,INDEX(RawDataRefData,$E979,0)),"")),"")</f>
        <v>1</v>
      </c>
      <c r="AN979" s="101">
        <f t="array" ref="AN979">IF($AI979,MAX(IF(G2SelectionMask="x",IF(INDEX(RawDataRefData,$E979,0)&gt;0,INDEX(RawDataRefData,$E979,0)),"")),"")</f>
        <v>4</v>
      </c>
      <c r="AO979" s="101">
        <f t="shared" si="350"/>
        <v>2.3636363636363638</v>
      </c>
      <c r="AP979" s="101">
        <f t="array" ref="AP979">IF($AI979,STDEVA(IF(G2SelectionMask="x",IF(INDEX(RawDataRefData,$E979,0)&gt;0,INDEX(RawDataRefData,$E979,0)),"")),"")</f>
        <v>1.2060453783110545</v>
      </c>
      <c r="AQ979" s="100" t="b">
        <f t="shared" si="351"/>
        <v>0</v>
      </c>
      <c r="AR979" s="100" t="str">
        <f t="array" ref="AR979">IF($AQ979,MEDIAN(IF(G3SelectionMask="x",IF(INDEX(RawDataRefData,$E979,0)&gt;0,INDEX(RawDataRefData,$E979,0)),"")),"")</f>
        <v/>
      </c>
      <c r="AS979" s="100" t="str">
        <f t="array" ref="AS979">IF($AQ979,QUARTILE(IF(G3SelectionMask="x",IF(INDEX(RawDataRefData,$E979,0)&gt;0,INDEX(RawDataRefData,$E979,0)),""),1),"")</f>
        <v/>
      </c>
      <c r="AT979" s="100" t="str">
        <f t="array" ref="AT979">IF($AQ979,QUARTILE(IF(G3SelectionMask="x",IF(INDEX(RawDataRefData,$E979,0)&gt;0,INDEX(RawDataRefData,$E979,0)),""),3),"")</f>
        <v/>
      </c>
      <c r="AU979" s="100" t="str">
        <f t="array" ref="AU979">IF($AQ979,MIN(IF(G3SelectionMask="x",IF(INDEX(RawDataRefData,$E979,0)&gt;0,INDEX(RawDataRefData,$E979,0)),"")),"")</f>
        <v/>
      </c>
      <c r="AV979" s="100" t="str">
        <f t="array" ref="AV979">IF($AQ979,MAX(IF(G3SelectionMask="x",IF(INDEX(RawDataRefData,$E979,0)&gt;0,INDEX(RawDataRefData,$E979,0)),"")),"")</f>
        <v/>
      </c>
      <c r="AW979" s="100" t="str">
        <f t="shared" si="352"/>
        <v/>
      </c>
      <c r="AX979" s="100" t="str">
        <f t="array" ref="AX979">IF($AQ979,STDEVA(IF(G3SelectionMask="x",IF(INDEX(RawDataRefData,$E979,0)&gt;0,INDEX(RawDataRefData,$E979,0)),"")),"")</f>
        <v/>
      </c>
      <c r="AY979" s="101" t="b">
        <f t="shared" si="353"/>
        <v>0</v>
      </c>
      <c r="AZ979" s="101" t="str">
        <f t="array" ref="AZ979">IF($AY979,MEDIAN(IF(G4SelectionMask="x",IF(INDEX(RawDataRefData,$E979,0)&gt;0,INDEX(RawDataRefData,$E979,0)),"")),"")</f>
        <v/>
      </c>
      <c r="BA979" s="101" t="str">
        <f t="array" ref="BA979">IF($AY979,QUARTILE(IF(G4SelectionMask="x",IF(INDEX(RawDataRefData,$E979,0)&gt;0,INDEX(RawDataRefData,$E979,0)),""),1),"")</f>
        <v/>
      </c>
      <c r="BB979" s="101" t="str">
        <f t="array" ref="BB979">IF($AY979,QUARTILE(IF(G4SelectionMask="x",IF(INDEX(RawDataRefData,$E979,0)&gt;0,INDEX(RawDataRefData,$E979,0)),""),3),"")</f>
        <v/>
      </c>
      <c r="BC979" s="101" t="str">
        <f t="array" ref="BC979">IF($AY979,MIN(IF(G4SelectionMask="x",IF(INDEX(RawDataRefData,$E979,0)&gt;0,INDEX(RawDataRefData,$E979,0)),"")),"")</f>
        <v/>
      </c>
      <c r="BD979" s="101" t="str">
        <f t="array" ref="BD979">IF($AY979,MAX(IF(G4SelectionMask="x",IF(INDEX(RawDataRefData,$E979,0)&gt;0,INDEX(RawDataRefData,$E979,0)),"")),"")</f>
        <v/>
      </c>
      <c r="BE979" s="101" t="str">
        <f t="shared" si="354"/>
        <v/>
      </c>
      <c r="BF979" s="101" t="str">
        <f t="array" ref="BF979">IF($AY979,STDEVA(IF(G4SelectionMask="x",IF(INDEX(RawDataRefData,$E979,0)&gt;0,INDEX(RawDataRefData,$E979,0)),"")),"")</f>
        <v/>
      </c>
      <c r="BG979" s="100" t="b">
        <f t="shared" si="355"/>
        <v>0</v>
      </c>
      <c r="BH979" s="100" t="str">
        <f t="array" ref="BH979">IF($BG979,MEDIAN(IF(G5SelectionMask="x",IF(INDEX(RawDataRefData,$E979,0)&gt;0,INDEX(RawDataRefData,$E979,0)),"")),"")</f>
        <v/>
      </c>
      <c r="BI979" s="100" t="str">
        <f t="array" ref="BI979">IF($BG979,QUARTILE(IF(G5SelectionMask="x",IF(INDEX(RawDataRefData,$E979,0)&gt;0,INDEX(RawDataRefData,$E979,0)),""),1),"")</f>
        <v/>
      </c>
      <c r="BJ979" s="100" t="str">
        <f t="array" ref="BJ979">IF($BG979,QUARTILE(IF(G5SelectionMask="x",IF(INDEX(RawDataRefData,$E979,0)&gt;0,INDEX(RawDataRefData,$E979,0)),""),3),"")</f>
        <v/>
      </c>
      <c r="BK979" s="100" t="str">
        <f t="array" ref="BK979">IF($BG979,MIN(IF(G5SelectionMask="x",IF(INDEX(RawDataRefData,$E979,0)&gt;0,INDEX(RawDataRefData,$E979,0)),"")),"")</f>
        <v/>
      </c>
      <c r="BL979" s="100" t="str">
        <f t="array" ref="BL979">IF($BG979,MAX(IF(G5SelectionMask="x",IF(INDEX(RawDataRefData,$E979,0)&gt;0,INDEX(RawDataRefData,$E979,0)),"")),"")</f>
        <v/>
      </c>
      <c r="BM979" s="100" t="str">
        <f t="shared" si="356"/>
        <v/>
      </c>
      <c r="BN979" s="103" t="str">
        <f t="array" ref="BN979">IF($BG979,STDEVA(IF(G5SelectionMask="x",IF(INDEX(RawDataRefData,$E979,0)&gt;0,INDEX(RawDataRefData,$E979,0)),"")),"")</f>
        <v/>
      </c>
      <c r="BO979" s="104"/>
      <c r="BP979" s="105">
        <v>3</v>
      </c>
      <c r="BQ979" s="105">
        <v>1</v>
      </c>
      <c r="BR979" s="105">
        <v>4</v>
      </c>
      <c r="BS979" s="105">
        <v>1</v>
      </c>
      <c r="BT979" s="105">
        <v>1</v>
      </c>
      <c r="BU979" s="105">
        <v>3</v>
      </c>
      <c r="BV979" s="105">
        <v>4</v>
      </c>
      <c r="BW979" s="105">
        <v>4</v>
      </c>
      <c r="BX979" s="105">
        <v>3</v>
      </c>
      <c r="BY979" s="105">
        <v>4</v>
      </c>
      <c r="BZ979" s="105">
        <v>1</v>
      </c>
      <c r="CA979" s="105">
        <v>1</v>
      </c>
      <c r="CB979" s="105">
        <v>3</v>
      </c>
      <c r="CC979" s="105">
        <v>2</v>
      </c>
      <c r="CD979" s="105">
        <v>3</v>
      </c>
    </row>
    <row r="980" spans="1:82" ht="13.5" hidden="1" thickBot="1" x14ac:dyDescent="0.25">
      <c r="A980" s="33" t="e">
        <f t="shared" si="359"/>
        <v>#NAME?</v>
      </c>
      <c r="B980" s="218"/>
      <c r="C980" s="215"/>
      <c r="D980" s="229"/>
      <c r="E980" s="72">
        <f t="shared" si="349"/>
        <v>971</v>
      </c>
      <c r="F980" s="9" t="s">
        <v>2320</v>
      </c>
      <c r="G980" s="9" t="s">
        <v>1356</v>
      </c>
      <c r="I980" s="9" t="s">
        <v>1628</v>
      </c>
      <c r="K980" s="100">
        <f t="shared" si="360"/>
        <v>3</v>
      </c>
      <c r="L980" s="100"/>
      <c r="M980" s="100"/>
      <c r="N980" s="100"/>
      <c r="O980" s="100"/>
      <c r="P980" s="101">
        <f t="shared" si="361"/>
        <v>1</v>
      </c>
      <c r="Q980" s="102">
        <f t="shared" si="362"/>
        <v>4</v>
      </c>
      <c r="R980" s="102">
        <f t="shared" si="363"/>
        <v>2</v>
      </c>
      <c r="S980" s="102">
        <f t="shared" si="364"/>
        <v>4</v>
      </c>
      <c r="T980" s="102">
        <f t="shared" si="365"/>
        <v>3</v>
      </c>
      <c r="U980" s="102">
        <f t="shared" si="366"/>
        <v>3</v>
      </c>
      <c r="V980" s="102">
        <f t="shared" si="367"/>
        <v>4</v>
      </c>
      <c r="W980" s="102">
        <f t="shared" si="368"/>
        <v>4</v>
      </c>
      <c r="X980" s="102">
        <f t="shared" si="369"/>
        <v>2</v>
      </c>
      <c r="Y980" s="102">
        <f t="shared" si="370"/>
        <v>3</v>
      </c>
      <c r="Z980" s="102">
        <f t="shared" si="371"/>
        <v>4</v>
      </c>
      <c r="AA980" s="100" t="b">
        <f t="shared" ref="AA980:AA1043" si="372">COUNTIFS(G1SelectionMask,"x",INDEX(RawDataRefData,$E980,0),"&gt;0")&gt;=RuleofN</f>
        <v>1</v>
      </c>
      <c r="AB980" s="100">
        <f t="array" ref="AB980">IF($AA980,MEDIAN(IF(G1SelectionMask="x",IF(INDEX(RawDataRefData,$E980,0)&gt;0,INDEX(RawDataRefData,$E980,0)),"")),"")</f>
        <v>3</v>
      </c>
      <c r="AC980" s="100">
        <f t="array" ref="AC980">IF($AA980,QUARTILE(IF(G1SelectionMask="x",IF(INDEX(RawDataRefData,$E980,0)&gt;0,INDEX(RawDataRefData,$E980,0)),""),1),"")</f>
        <v>2.5</v>
      </c>
      <c r="AD980" s="100">
        <f t="array" ref="AD980">IF($AA980,QUARTILE(IF(G1SelectionMask="x",IF(INDEX(RawDataRefData,$E980,0)&gt;0,INDEX(RawDataRefData,$E980,0)),""),3),"")</f>
        <v>4</v>
      </c>
      <c r="AE980" s="100">
        <f t="array" ref="AE980">IF($AA980,MIN(IF(G1SelectionMask="x",IF(INDEX(RawDataRefData,$E980,0)&gt;0,INDEX(RawDataRefData,$E980,0)),"")),"")</f>
        <v>1</v>
      </c>
      <c r="AF980" s="100">
        <f t="array" ref="AF980">IF($AA980,MAX(IF(G1SelectionMask="x",IF(INDEX(RawDataRefData,$E980,0)&gt;0,INDEX(RawDataRefData,$E980,0)),"")),"")</f>
        <v>4</v>
      </c>
      <c r="AG980" s="100">
        <f t="shared" ref="AG980:AG1043" si="373">IF($AA980,AVERAGEIF(G1SelectionMask,"x",INDEX(RawDataRefData,$E980,0)),"")</f>
        <v>3.0909090909090908</v>
      </c>
      <c r="AH980" s="100">
        <f t="array" ref="AH980">IF($AA980,STDEVA(IF(G1SelectionMask="x",IF(INDEX(RawDataRefData,$E980,0)&gt;0,INDEX(RawDataRefData,$E980,0)),"")),"")</f>
        <v>1.0444659357341868</v>
      </c>
      <c r="AI980" s="101" t="b">
        <f t="shared" ref="AI980:AI1043" si="374">COUNTIFS(G2SelectionMask,"x",INDEX(RawDataRefData,$E980,0),"&gt;0")&gt;=RuleofN</f>
        <v>1</v>
      </c>
      <c r="AJ980" s="101">
        <f t="array" ref="AJ980">IF($AI980,MEDIAN(IF(G2SelectionMask="x",IF(INDEX(RawDataRefData,$E980,0)&gt;0,INDEX(RawDataRefData,$E980,0)),"")),"")</f>
        <v>4</v>
      </c>
      <c r="AK980" s="101">
        <f t="array" ref="AK980">IF($AI980,QUARTILE(IF(G2SelectionMask="x",IF(INDEX(RawDataRefData,$E980,0)&gt;0,INDEX(RawDataRefData,$E980,0)),""),1),"")</f>
        <v>3</v>
      </c>
      <c r="AL980" s="101">
        <f t="array" ref="AL980">IF($AI980,QUARTILE(IF(G2SelectionMask="x",IF(INDEX(RawDataRefData,$E980,0)&gt;0,INDEX(RawDataRefData,$E980,0)),""),3),"")</f>
        <v>4</v>
      </c>
      <c r="AM980" s="101">
        <f t="array" ref="AM980">IF($AI980,MIN(IF(G2SelectionMask="x",IF(INDEX(RawDataRefData,$E980,0)&gt;0,INDEX(RawDataRefData,$E980,0)),"")),"")</f>
        <v>1</v>
      </c>
      <c r="AN980" s="101">
        <f t="array" ref="AN980">IF($AI980,MAX(IF(G2SelectionMask="x",IF(INDEX(RawDataRefData,$E980,0)&gt;0,INDEX(RawDataRefData,$E980,0)),"")),"")</f>
        <v>4</v>
      </c>
      <c r="AO980" s="101">
        <f t="shared" si="350"/>
        <v>3.2727272727272729</v>
      </c>
      <c r="AP980" s="101">
        <f t="array" ref="AP980">IF($AI980,STDEVA(IF(G2SelectionMask="x",IF(INDEX(RawDataRefData,$E980,0)&gt;0,INDEX(RawDataRefData,$E980,0)),"")),"")</f>
        <v>1.1908743922772957</v>
      </c>
      <c r="AQ980" s="100" t="b">
        <f t="shared" si="351"/>
        <v>0</v>
      </c>
      <c r="AR980" s="100" t="str">
        <f t="array" ref="AR980">IF($AQ980,MEDIAN(IF(G3SelectionMask="x",IF(INDEX(RawDataRefData,$E980,0)&gt;0,INDEX(RawDataRefData,$E980,0)),"")),"")</f>
        <v/>
      </c>
      <c r="AS980" s="100" t="str">
        <f t="array" ref="AS980">IF($AQ980,QUARTILE(IF(G3SelectionMask="x",IF(INDEX(RawDataRefData,$E980,0)&gt;0,INDEX(RawDataRefData,$E980,0)),""),1),"")</f>
        <v/>
      </c>
      <c r="AT980" s="100" t="str">
        <f t="array" ref="AT980">IF($AQ980,QUARTILE(IF(G3SelectionMask="x",IF(INDEX(RawDataRefData,$E980,0)&gt;0,INDEX(RawDataRefData,$E980,0)),""),3),"")</f>
        <v/>
      </c>
      <c r="AU980" s="100" t="str">
        <f t="array" ref="AU980">IF($AQ980,MIN(IF(G3SelectionMask="x",IF(INDEX(RawDataRefData,$E980,0)&gt;0,INDEX(RawDataRefData,$E980,0)),"")),"")</f>
        <v/>
      </c>
      <c r="AV980" s="100" t="str">
        <f t="array" ref="AV980">IF($AQ980,MAX(IF(G3SelectionMask="x",IF(INDEX(RawDataRefData,$E980,0)&gt;0,INDEX(RawDataRefData,$E980,0)),"")),"")</f>
        <v/>
      </c>
      <c r="AW980" s="100" t="str">
        <f t="shared" si="352"/>
        <v/>
      </c>
      <c r="AX980" s="100" t="str">
        <f t="array" ref="AX980">IF($AQ980,STDEVA(IF(G3SelectionMask="x",IF(INDEX(RawDataRefData,$E980,0)&gt;0,INDEX(RawDataRefData,$E980,0)),"")),"")</f>
        <v/>
      </c>
      <c r="AY980" s="101" t="b">
        <f t="shared" si="353"/>
        <v>0</v>
      </c>
      <c r="AZ980" s="101" t="str">
        <f t="array" ref="AZ980">IF($AY980,MEDIAN(IF(G4SelectionMask="x",IF(INDEX(RawDataRefData,$E980,0)&gt;0,INDEX(RawDataRefData,$E980,0)),"")),"")</f>
        <v/>
      </c>
      <c r="BA980" s="101" t="str">
        <f t="array" ref="BA980">IF($AY980,QUARTILE(IF(G4SelectionMask="x",IF(INDEX(RawDataRefData,$E980,0)&gt;0,INDEX(RawDataRefData,$E980,0)),""),1),"")</f>
        <v/>
      </c>
      <c r="BB980" s="101" t="str">
        <f t="array" ref="BB980">IF($AY980,QUARTILE(IF(G4SelectionMask="x",IF(INDEX(RawDataRefData,$E980,0)&gt;0,INDEX(RawDataRefData,$E980,0)),""),3),"")</f>
        <v/>
      </c>
      <c r="BC980" s="101" t="str">
        <f t="array" ref="BC980">IF($AY980,MIN(IF(G4SelectionMask="x",IF(INDEX(RawDataRefData,$E980,0)&gt;0,INDEX(RawDataRefData,$E980,0)),"")),"")</f>
        <v/>
      </c>
      <c r="BD980" s="101" t="str">
        <f t="array" ref="BD980">IF($AY980,MAX(IF(G4SelectionMask="x",IF(INDEX(RawDataRefData,$E980,0)&gt;0,INDEX(RawDataRefData,$E980,0)),"")),"")</f>
        <v/>
      </c>
      <c r="BE980" s="101" t="str">
        <f t="shared" si="354"/>
        <v/>
      </c>
      <c r="BF980" s="101" t="str">
        <f t="array" ref="BF980">IF($AY980,STDEVA(IF(G4SelectionMask="x",IF(INDEX(RawDataRefData,$E980,0)&gt;0,INDEX(RawDataRefData,$E980,0)),"")),"")</f>
        <v/>
      </c>
      <c r="BG980" s="100" t="b">
        <f t="shared" si="355"/>
        <v>0</v>
      </c>
      <c r="BH980" s="100" t="str">
        <f t="array" ref="BH980">IF($BG980,MEDIAN(IF(G5SelectionMask="x",IF(INDEX(RawDataRefData,$E980,0)&gt;0,INDEX(RawDataRefData,$E980,0)),"")),"")</f>
        <v/>
      </c>
      <c r="BI980" s="100" t="str">
        <f t="array" ref="BI980">IF($BG980,QUARTILE(IF(G5SelectionMask="x",IF(INDEX(RawDataRefData,$E980,0)&gt;0,INDEX(RawDataRefData,$E980,0)),""),1),"")</f>
        <v/>
      </c>
      <c r="BJ980" s="100" t="str">
        <f t="array" ref="BJ980">IF($BG980,QUARTILE(IF(G5SelectionMask="x",IF(INDEX(RawDataRefData,$E980,0)&gt;0,INDEX(RawDataRefData,$E980,0)),""),3),"")</f>
        <v/>
      </c>
      <c r="BK980" s="100" t="str">
        <f t="array" ref="BK980">IF($BG980,MIN(IF(G5SelectionMask="x",IF(INDEX(RawDataRefData,$E980,0)&gt;0,INDEX(RawDataRefData,$E980,0)),"")),"")</f>
        <v/>
      </c>
      <c r="BL980" s="100" t="str">
        <f t="array" ref="BL980">IF($BG980,MAX(IF(G5SelectionMask="x",IF(INDEX(RawDataRefData,$E980,0)&gt;0,INDEX(RawDataRefData,$E980,0)),"")),"")</f>
        <v/>
      </c>
      <c r="BM980" s="100" t="str">
        <f t="shared" si="356"/>
        <v/>
      </c>
      <c r="BN980" s="103" t="str">
        <f t="array" ref="BN980">IF($BG980,STDEVA(IF(G5SelectionMask="x",IF(INDEX(RawDataRefData,$E980,0)&gt;0,INDEX(RawDataRefData,$E980,0)),"")),"")</f>
        <v/>
      </c>
      <c r="BO980" s="104"/>
      <c r="BP980" s="105">
        <v>3</v>
      </c>
      <c r="BQ980" s="105">
        <v>1</v>
      </c>
      <c r="BR980" s="105">
        <v>4</v>
      </c>
      <c r="BS980" s="105">
        <v>2</v>
      </c>
      <c r="BT980" s="105">
        <v>4</v>
      </c>
      <c r="BU980" s="105">
        <v>3</v>
      </c>
      <c r="BV980" s="105">
        <v>3</v>
      </c>
      <c r="BW980" s="105">
        <v>4</v>
      </c>
      <c r="BX980" s="105">
        <v>4</v>
      </c>
      <c r="BY980" s="105">
        <v>2</v>
      </c>
      <c r="BZ980" s="105">
        <v>3</v>
      </c>
      <c r="CA980" s="105">
        <v>4</v>
      </c>
      <c r="CB980" s="105">
        <v>4</v>
      </c>
      <c r="CC980" s="105">
        <v>1</v>
      </c>
      <c r="CD980" s="105">
        <v>4</v>
      </c>
    </row>
    <row r="981" spans="1:82" ht="13.5" hidden="1" thickBot="1" x14ac:dyDescent="0.25">
      <c r="A981" s="33" t="e">
        <f t="shared" si="359"/>
        <v>#NAME?</v>
      </c>
      <c r="B981" s="218"/>
      <c r="C981" s="215"/>
      <c r="D981" s="229"/>
      <c r="E981" s="72">
        <f t="shared" ref="E981:E1044" si="375">ROW()-RawDataFieldKeyBaseRow</f>
        <v>972</v>
      </c>
      <c r="F981" s="9" t="s">
        <v>2321</v>
      </c>
      <c r="G981" s="9" t="s">
        <v>1357</v>
      </c>
      <c r="I981" s="9" t="s">
        <v>1628</v>
      </c>
      <c r="K981" s="100">
        <f t="shared" si="360"/>
        <v>1</v>
      </c>
      <c r="L981" s="100"/>
      <c r="M981" s="100"/>
      <c r="N981" s="100"/>
      <c r="O981" s="100"/>
      <c r="P981" s="101">
        <f t="shared" si="361"/>
        <v>2</v>
      </c>
      <c r="Q981" s="102">
        <f t="shared" si="362"/>
        <v>4</v>
      </c>
      <c r="R981" s="102">
        <f t="shared" si="363"/>
        <v>2</v>
      </c>
      <c r="S981" s="102">
        <f t="shared" si="364"/>
        <v>2</v>
      </c>
      <c r="T981" s="102">
        <f t="shared" si="365"/>
        <v>3</v>
      </c>
      <c r="U981" s="102">
        <f t="shared" si="366"/>
        <v>1</v>
      </c>
      <c r="V981" s="102">
        <f t="shared" si="367"/>
        <v>4</v>
      </c>
      <c r="W981" s="102">
        <f t="shared" si="368"/>
        <v>1</v>
      </c>
      <c r="X981" s="102">
        <f t="shared" si="369"/>
        <v>2</v>
      </c>
      <c r="Y981" s="102">
        <f t="shared" si="370"/>
        <v>1</v>
      </c>
      <c r="Z981" s="102">
        <f t="shared" si="371"/>
        <v>1</v>
      </c>
      <c r="AA981" s="100" t="b">
        <f t="shared" si="372"/>
        <v>1</v>
      </c>
      <c r="AB981" s="100">
        <f t="array" ref="AB981">IF($AA981,MEDIAN(IF(G1SelectionMask="x",IF(INDEX(RawDataRefData,$E981,0)&gt;0,INDEX(RawDataRefData,$E981,0)),"")),"")</f>
        <v>2</v>
      </c>
      <c r="AC981" s="100">
        <f t="array" ref="AC981">IF($AA981,QUARTILE(IF(G1SelectionMask="x",IF(INDEX(RawDataRefData,$E981,0)&gt;0,INDEX(RawDataRefData,$E981,0)),""),1),"")</f>
        <v>1</v>
      </c>
      <c r="AD981" s="100">
        <f t="array" ref="AD981">IF($AA981,QUARTILE(IF(G1SelectionMask="x",IF(INDEX(RawDataRefData,$E981,0)&gt;0,INDEX(RawDataRefData,$E981,0)),""),3),"")</f>
        <v>2.5</v>
      </c>
      <c r="AE981" s="100">
        <f t="array" ref="AE981">IF($AA981,MIN(IF(G1SelectionMask="x",IF(INDEX(RawDataRefData,$E981,0)&gt;0,INDEX(RawDataRefData,$E981,0)),"")),"")</f>
        <v>1</v>
      </c>
      <c r="AF981" s="100">
        <f t="array" ref="AF981">IF($AA981,MAX(IF(G1SelectionMask="x",IF(INDEX(RawDataRefData,$E981,0)&gt;0,INDEX(RawDataRefData,$E981,0)),"")),"")</f>
        <v>4</v>
      </c>
      <c r="AG981" s="100">
        <f t="shared" si="373"/>
        <v>2.0909090909090908</v>
      </c>
      <c r="AH981" s="100">
        <f t="array" ref="AH981">IF($AA981,STDEVA(IF(G1SelectionMask="x",IF(INDEX(RawDataRefData,$E981,0)&gt;0,INDEX(RawDataRefData,$E981,0)),"")),"")</f>
        <v>1.1361818036340356</v>
      </c>
      <c r="AI981" s="101" t="b">
        <f t="shared" si="374"/>
        <v>1</v>
      </c>
      <c r="AJ981" s="101">
        <f t="array" ref="AJ981">IF($AI981,MEDIAN(IF(G2SelectionMask="x",IF(INDEX(RawDataRefData,$E981,0)&gt;0,INDEX(RawDataRefData,$E981,0)),"")),"")</f>
        <v>2</v>
      </c>
      <c r="AK981" s="101">
        <f t="array" ref="AK981">IF($AI981,QUARTILE(IF(G2SelectionMask="x",IF(INDEX(RawDataRefData,$E981,0)&gt;0,INDEX(RawDataRefData,$E981,0)),""),1),"")</f>
        <v>1</v>
      </c>
      <c r="AL981" s="101">
        <f t="array" ref="AL981">IF($AI981,QUARTILE(IF(G2SelectionMask="x",IF(INDEX(RawDataRefData,$E981,0)&gt;0,INDEX(RawDataRefData,$E981,0)),""),3),"")</f>
        <v>3</v>
      </c>
      <c r="AM981" s="101">
        <f t="array" ref="AM981">IF($AI981,MIN(IF(G2SelectionMask="x",IF(INDEX(RawDataRefData,$E981,0)&gt;0,INDEX(RawDataRefData,$E981,0)),"")),"")</f>
        <v>1</v>
      </c>
      <c r="AN981" s="101">
        <f t="array" ref="AN981">IF($AI981,MAX(IF(G2SelectionMask="x",IF(INDEX(RawDataRefData,$E981,0)&gt;0,INDEX(RawDataRefData,$E981,0)),"")),"")</f>
        <v>4</v>
      </c>
      <c r="AO981" s="101">
        <f t="shared" ref="AO981:AO1044" si="376">IF($AI981,AVERAGEIF(G2SelectionMask,"x",INDEX(RawDataRefData,$E981,0)),"")</f>
        <v>2.1818181818181817</v>
      </c>
      <c r="AP981" s="101">
        <f t="array" ref="AP981">IF($AI981,STDEVA(IF(G2SelectionMask="x",IF(INDEX(RawDataRefData,$E981,0)&gt;0,INDEX(RawDataRefData,$E981,0)),"")),"")</f>
        <v>1.1677484162422844</v>
      </c>
      <c r="AQ981" s="100" t="b">
        <f t="shared" ref="AQ981:AQ1044" si="377">COUNTIFS(G3SelectionMask,"x",INDEX(RawDataRefData,$E981,0),"&gt;0")&gt;=RuleofN</f>
        <v>0</v>
      </c>
      <c r="AR981" s="100" t="str">
        <f t="array" ref="AR981">IF($AQ981,MEDIAN(IF(G3SelectionMask="x",IF(INDEX(RawDataRefData,$E981,0)&gt;0,INDEX(RawDataRefData,$E981,0)),"")),"")</f>
        <v/>
      </c>
      <c r="AS981" s="100" t="str">
        <f t="array" ref="AS981">IF($AQ981,QUARTILE(IF(G3SelectionMask="x",IF(INDEX(RawDataRefData,$E981,0)&gt;0,INDEX(RawDataRefData,$E981,0)),""),1),"")</f>
        <v/>
      </c>
      <c r="AT981" s="100" t="str">
        <f t="array" ref="AT981">IF($AQ981,QUARTILE(IF(G3SelectionMask="x",IF(INDEX(RawDataRefData,$E981,0)&gt;0,INDEX(RawDataRefData,$E981,0)),""),3),"")</f>
        <v/>
      </c>
      <c r="AU981" s="100" t="str">
        <f t="array" ref="AU981">IF($AQ981,MIN(IF(G3SelectionMask="x",IF(INDEX(RawDataRefData,$E981,0)&gt;0,INDEX(RawDataRefData,$E981,0)),"")),"")</f>
        <v/>
      </c>
      <c r="AV981" s="100" t="str">
        <f t="array" ref="AV981">IF($AQ981,MAX(IF(G3SelectionMask="x",IF(INDEX(RawDataRefData,$E981,0)&gt;0,INDEX(RawDataRefData,$E981,0)),"")),"")</f>
        <v/>
      </c>
      <c r="AW981" s="100" t="str">
        <f t="shared" ref="AW981:AW1044" si="378">IF($AQ981,AVERAGEIF(G3SelectionMask,"x",INDEX(RawDataRefData,$E981,0)),"")</f>
        <v/>
      </c>
      <c r="AX981" s="100" t="str">
        <f t="array" ref="AX981">IF($AQ981,STDEVA(IF(G3SelectionMask="x",IF(INDEX(RawDataRefData,$E981,0)&gt;0,INDEX(RawDataRefData,$E981,0)),"")),"")</f>
        <v/>
      </c>
      <c r="AY981" s="101" t="b">
        <f t="shared" ref="AY981:AY1044" si="379">COUNTIFS(G4SelectionMask,"x",INDEX(RawDataRefData,$E981,0),"&gt;0")&gt;=RuleofN</f>
        <v>0</v>
      </c>
      <c r="AZ981" s="101" t="str">
        <f t="array" ref="AZ981">IF($AY981,MEDIAN(IF(G4SelectionMask="x",IF(INDEX(RawDataRefData,$E981,0)&gt;0,INDEX(RawDataRefData,$E981,0)),"")),"")</f>
        <v/>
      </c>
      <c r="BA981" s="101" t="str">
        <f t="array" ref="BA981">IF($AY981,QUARTILE(IF(G4SelectionMask="x",IF(INDEX(RawDataRefData,$E981,0)&gt;0,INDEX(RawDataRefData,$E981,0)),""),1),"")</f>
        <v/>
      </c>
      <c r="BB981" s="101" t="str">
        <f t="array" ref="BB981">IF($AY981,QUARTILE(IF(G4SelectionMask="x",IF(INDEX(RawDataRefData,$E981,0)&gt;0,INDEX(RawDataRefData,$E981,0)),""),3),"")</f>
        <v/>
      </c>
      <c r="BC981" s="101" t="str">
        <f t="array" ref="BC981">IF($AY981,MIN(IF(G4SelectionMask="x",IF(INDEX(RawDataRefData,$E981,0)&gt;0,INDEX(RawDataRefData,$E981,0)),"")),"")</f>
        <v/>
      </c>
      <c r="BD981" s="101" t="str">
        <f t="array" ref="BD981">IF($AY981,MAX(IF(G4SelectionMask="x",IF(INDEX(RawDataRefData,$E981,0)&gt;0,INDEX(RawDataRefData,$E981,0)),"")),"")</f>
        <v/>
      </c>
      <c r="BE981" s="101" t="str">
        <f t="shared" ref="BE981:BE1044" si="380">IF($AY981,AVERAGEIF(G4SelectionMask,"x",INDEX(RawDataRefData,$E981,0)),"")</f>
        <v/>
      </c>
      <c r="BF981" s="101" t="str">
        <f t="array" ref="BF981">IF($AY981,STDEVA(IF(G4SelectionMask="x",IF(INDEX(RawDataRefData,$E981,0)&gt;0,INDEX(RawDataRefData,$E981,0)),"")),"")</f>
        <v/>
      </c>
      <c r="BG981" s="100" t="b">
        <f t="shared" ref="BG981:BG1044" si="381">COUNTIFS(G5SelectionMask,"x",INDEX(RawDataRefData,$E981,0),"&gt;0")&gt;=RuleofN</f>
        <v>0</v>
      </c>
      <c r="BH981" s="100" t="str">
        <f t="array" ref="BH981">IF($BG981,MEDIAN(IF(G5SelectionMask="x",IF(INDEX(RawDataRefData,$E981,0)&gt;0,INDEX(RawDataRefData,$E981,0)),"")),"")</f>
        <v/>
      </c>
      <c r="BI981" s="100" t="str">
        <f t="array" ref="BI981">IF($BG981,QUARTILE(IF(G5SelectionMask="x",IF(INDEX(RawDataRefData,$E981,0)&gt;0,INDEX(RawDataRefData,$E981,0)),""),1),"")</f>
        <v/>
      </c>
      <c r="BJ981" s="100" t="str">
        <f t="array" ref="BJ981">IF($BG981,QUARTILE(IF(G5SelectionMask="x",IF(INDEX(RawDataRefData,$E981,0)&gt;0,INDEX(RawDataRefData,$E981,0)),""),3),"")</f>
        <v/>
      </c>
      <c r="BK981" s="100" t="str">
        <f t="array" ref="BK981">IF($BG981,MIN(IF(G5SelectionMask="x",IF(INDEX(RawDataRefData,$E981,0)&gt;0,INDEX(RawDataRefData,$E981,0)),"")),"")</f>
        <v/>
      </c>
      <c r="BL981" s="100" t="str">
        <f t="array" ref="BL981">IF($BG981,MAX(IF(G5SelectionMask="x",IF(INDEX(RawDataRefData,$E981,0)&gt;0,INDEX(RawDataRefData,$E981,0)),"")),"")</f>
        <v/>
      </c>
      <c r="BM981" s="100" t="str">
        <f t="shared" ref="BM981:BM1044" si="382">IF($BG981,AVERAGEIF(G5SelectionMask,"x",INDEX(RawDataRefData,$E981,0)),"")</f>
        <v/>
      </c>
      <c r="BN981" s="103" t="str">
        <f t="array" ref="BN981">IF($BG981,STDEVA(IF(G5SelectionMask="x",IF(INDEX(RawDataRefData,$E981,0)&gt;0,INDEX(RawDataRefData,$E981,0)),"")),"")</f>
        <v/>
      </c>
      <c r="BO981" s="104"/>
      <c r="BP981" s="105">
        <v>1</v>
      </c>
      <c r="BQ981" s="105">
        <v>2</v>
      </c>
      <c r="BR981" s="105">
        <v>4</v>
      </c>
      <c r="BS981" s="105">
        <v>2</v>
      </c>
      <c r="BT981" s="105">
        <v>2</v>
      </c>
      <c r="BU981" s="105">
        <v>3</v>
      </c>
      <c r="BV981" s="105">
        <v>1</v>
      </c>
      <c r="BW981" s="105">
        <v>4</v>
      </c>
      <c r="BX981" s="105">
        <v>1</v>
      </c>
      <c r="BY981" s="105">
        <v>2</v>
      </c>
      <c r="BZ981" s="105">
        <v>1</v>
      </c>
      <c r="CA981" s="105">
        <v>1</v>
      </c>
      <c r="CB981" s="105">
        <v>3</v>
      </c>
      <c r="CC981" s="105">
        <v>2</v>
      </c>
      <c r="CD981" s="105">
        <v>1</v>
      </c>
    </row>
    <row r="982" spans="1:82" ht="13.5" hidden="1" thickBot="1" x14ac:dyDescent="0.25">
      <c r="A982" s="33" t="e">
        <f t="shared" si="359"/>
        <v>#NAME?</v>
      </c>
      <c r="B982" s="218"/>
      <c r="C982" s="215"/>
      <c r="D982" s="229"/>
      <c r="E982" s="72">
        <f t="shared" si="375"/>
        <v>973</v>
      </c>
      <c r="F982" s="9" t="s">
        <v>2322</v>
      </c>
      <c r="G982" s="9" t="s">
        <v>1358</v>
      </c>
      <c r="I982" s="9" t="s">
        <v>1628</v>
      </c>
      <c r="K982" s="100">
        <f t="shared" si="360"/>
        <v>4</v>
      </c>
      <c r="L982" s="100"/>
      <c r="M982" s="100"/>
      <c r="N982" s="100"/>
      <c r="O982" s="100"/>
      <c r="P982" s="101">
        <f t="shared" si="361"/>
        <v>1</v>
      </c>
      <c r="Q982" s="102">
        <f t="shared" si="362"/>
        <v>4</v>
      </c>
      <c r="R982" s="102">
        <f t="shared" si="363"/>
        <v>2</v>
      </c>
      <c r="S982" s="102">
        <f t="shared" si="364"/>
        <v>4</v>
      </c>
      <c r="T982" s="102">
        <f t="shared" si="365"/>
        <v>4</v>
      </c>
      <c r="U982" s="102">
        <f t="shared" si="366"/>
        <v>3</v>
      </c>
      <c r="V982" s="102">
        <f t="shared" si="367"/>
        <v>2</v>
      </c>
      <c r="W982" s="102">
        <f t="shared" si="368"/>
        <v>2</v>
      </c>
      <c r="X982" s="102">
        <f t="shared" si="369"/>
        <v>2</v>
      </c>
      <c r="Y982" s="102">
        <f t="shared" si="370"/>
        <v>2</v>
      </c>
      <c r="Z982" s="102">
        <f t="shared" si="371"/>
        <v>1</v>
      </c>
      <c r="AA982" s="100" t="b">
        <f t="shared" si="372"/>
        <v>1</v>
      </c>
      <c r="AB982" s="100">
        <f t="array" ref="AB982">IF($AA982,MEDIAN(IF(G1SelectionMask="x",IF(INDEX(RawDataRefData,$E982,0)&gt;0,INDEX(RawDataRefData,$E982,0)),"")),"")</f>
        <v>2</v>
      </c>
      <c r="AC982" s="100">
        <f t="array" ref="AC982">IF($AA982,QUARTILE(IF(G1SelectionMask="x",IF(INDEX(RawDataRefData,$E982,0)&gt;0,INDEX(RawDataRefData,$E982,0)),""),1),"")</f>
        <v>2</v>
      </c>
      <c r="AD982" s="100">
        <f t="array" ref="AD982">IF($AA982,QUARTILE(IF(G1SelectionMask="x",IF(INDEX(RawDataRefData,$E982,0)&gt;0,INDEX(RawDataRefData,$E982,0)),""),3),"")</f>
        <v>3.5</v>
      </c>
      <c r="AE982" s="100">
        <f t="array" ref="AE982">IF($AA982,MIN(IF(G1SelectionMask="x",IF(INDEX(RawDataRefData,$E982,0)&gt;0,INDEX(RawDataRefData,$E982,0)),"")),"")</f>
        <v>1</v>
      </c>
      <c r="AF982" s="100">
        <f t="array" ref="AF982">IF($AA982,MAX(IF(G1SelectionMask="x",IF(INDEX(RawDataRefData,$E982,0)&gt;0,INDEX(RawDataRefData,$E982,0)),"")),"")</f>
        <v>4</v>
      </c>
      <c r="AG982" s="100">
        <f t="shared" si="373"/>
        <v>2.4545454545454546</v>
      </c>
      <c r="AH982" s="100">
        <f t="array" ref="AH982">IF($AA982,STDEVA(IF(G1SelectionMask="x",IF(INDEX(RawDataRefData,$E982,0)&gt;0,INDEX(RawDataRefData,$E982,0)),"")),"")</f>
        <v>1.1281521496355327</v>
      </c>
      <c r="AI982" s="101" t="b">
        <f t="shared" si="374"/>
        <v>1</v>
      </c>
      <c r="AJ982" s="101">
        <f t="array" ref="AJ982">IF($AI982,MEDIAN(IF(G2SelectionMask="x",IF(INDEX(RawDataRefData,$E982,0)&gt;0,INDEX(RawDataRefData,$E982,0)),"")),"")</f>
        <v>3</v>
      </c>
      <c r="AK982" s="101">
        <f t="array" ref="AK982">IF($AI982,QUARTILE(IF(G2SelectionMask="x",IF(INDEX(RawDataRefData,$E982,0)&gt;0,INDEX(RawDataRefData,$E982,0)),""),1),"")</f>
        <v>2</v>
      </c>
      <c r="AL982" s="101">
        <f t="array" ref="AL982">IF($AI982,QUARTILE(IF(G2SelectionMask="x",IF(INDEX(RawDataRefData,$E982,0)&gt;0,INDEX(RawDataRefData,$E982,0)),""),3),"")</f>
        <v>4</v>
      </c>
      <c r="AM982" s="101">
        <f t="array" ref="AM982">IF($AI982,MIN(IF(G2SelectionMask="x",IF(INDEX(RawDataRefData,$E982,0)&gt;0,INDEX(RawDataRefData,$E982,0)),"")),"")</f>
        <v>1</v>
      </c>
      <c r="AN982" s="101">
        <f t="array" ref="AN982">IF($AI982,MAX(IF(G2SelectionMask="x",IF(INDEX(RawDataRefData,$E982,0)&gt;0,INDEX(RawDataRefData,$E982,0)),"")),"")</f>
        <v>4</v>
      </c>
      <c r="AO982" s="101">
        <f t="shared" si="376"/>
        <v>2.7272727272727271</v>
      </c>
      <c r="AP982" s="101">
        <f t="array" ref="AP982">IF($AI982,STDEVA(IF(G2SelectionMask="x",IF(INDEX(RawDataRefData,$E982,0)&gt;0,INDEX(RawDataRefData,$E982,0)),"")),"")</f>
        <v>1.1908743922772957</v>
      </c>
      <c r="AQ982" s="100" t="b">
        <f t="shared" si="377"/>
        <v>0</v>
      </c>
      <c r="AR982" s="100" t="str">
        <f t="array" ref="AR982">IF($AQ982,MEDIAN(IF(G3SelectionMask="x",IF(INDEX(RawDataRefData,$E982,0)&gt;0,INDEX(RawDataRefData,$E982,0)),"")),"")</f>
        <v/>
      </c>
      <c r="AS982" s="100" t="str">
        <f t="array" ref="AS982">IF($AQ982,QUARTILE(IF(G3SelectionMask="x",IF(INDEX(RawDataRefData,$E982,0)&gt;0,INDEX(RawDataRefData,$E982,0)),""),1),"")</f>
        <v/>
      </c>
      <c r="AT982" s="100" t="str">
        <f t="array" ref="AT982">IF($AQ982,QUARTILE(IF(G3SelectionMask="x",IF(INDEX(RawDataRefData,$E982,0)&gt;0,INDEX(RawDataRefData,$E982,0)),""),3),"")</f>
        <v/>
      </c>
      <c r="AU982" s="100" t="str">
        <f t="array" ref="AU982">IF($AQ982,MIN(IF(G3SelectionMask="x",IF(INDEX(RawDataRefData,$E982,0)&gt;0,INDEX(RawDataRefData,$E982,0)),"")),"")</f>
        <v/>
      </c>
      <c r="AV982" s="100" t="str">
        <f t="array" ref="AV982">IF($AQ982,MAX(IF(G3SelectionMask="x",IF(INDEX(RawDataRefData,$E982,0)&gt;0,INDEX(RawDataRefData,$E982,0)),"")),"")</f>
        <v/>
      </c>
      <c r="AW982" s="100" t="str">
        <f t="shared" si="378"/>
        <v/>
      </c>
      <c r="AX982" s="100" t="str">
        <f t="array" ref="AX982">IF($AQ982,STDEVA(IF(G3SelectionMask="x",IF(INDEX(RawDataRefData,$E982,0)&gt;0,INDEX(RawDataRefData,$E982,0)),"")),"")</f>
        <v/>
      </c>
      <c r="AY982" s="101" t="b">
        <f t="shared" si="379"/>
        <v>0</v>
      </c>
      <c r="AZ982" s="101" t="str">
        <f t="array" ref="AZ982">IF($AY982,MEDIAN(IF(G4SelectionMask="x",IF(INDEX(RawDataRefData,$E982,0)&gt;0,INDEX(RawDataRefData,$E982,0)),"")),"")</f>
        <v/>
      </c>
      <c r="BA982" s="101" t="str">
        <f t="array" ref="BA982">IF($AY982,QUARTILE(IF(G4SelectionMask="x",IF(INDEX(RawDataRefData,$E982,0)&gt;0,INDEX(RawDataRefData,$E982,0)),""),1),"")</f>
        <v/>
      </c>
      <c r="BB982" s="101" t="str">
        <f t="array" ref="BB982">IF($AY982,QUARTILE(IF(G4SelectionMask="x",IF(INDEX(RawDataRefData,$E982,0)&gt;0,INDEX(RawDataRefData,$E982,0)),""),3),"")</f>
        <v/>
      </c>
      <c r="BC982" s="101" t="str">
        <f t="array" ref="BC982">IF($AY982,MIN(IF(G4SelectionMask="x",IF(INDEX(RawDataRefData,$E982,0)&gt;0,INDEX(RawDataRefData,$E982,0)),"")),"")</f>
        <v/>
      </c>
      <c r="BD982" s="101" t="str">
        <f t="array" ref="BD982">IF($AY982,MAX(IF(G4SelectionMask="x",IF(INDEX(RawDataRefData,$E982,0)&gt;0,INDEX(RawDataRefData,$E982,0)),"")),"")</f>
        <v/>
      </c>
      <c r="BE982" s="101" t="str">
        <f t="shared" si="380"/>
        <v/>
      </c>
      <c r="BF982" s="101" t="str">
        <f t="array" ref="BF982">IF($AY982,STDEVA(IF(G4SelectionMask="x",IF(INDEX(RawDataRefData,$E982,0)&gt;0,INDEX(RawDataRefData,$E982,0)),"")),"")</f>
        <v/>
      </c>
      <c r="BG982" s="100" t="b">
        <f t="shared" si="381"/>
        <v>0</v>
      </c>
      <c r="BH982" s="100" t="str">
        <f t="array" ref="BH982">IF($BG982,MEDIAN(IF(G5SelectionMask="x",IF(INDEX(RawDataRefData,$E982,0)&gt;0,INDEX(RawDataRefData,$E982,0)),"")),"")</f>
        <v/>
      </c>
      <c r="BI982" s="100" t="str">
        <f t="array" ref="BI982">IF($BG982,QUARTILE(IF(G5SelectionMask="x",IF(INDEX(RawDataRefData,$E982,0)&gt;0,INDEX(RawDataRefData,$E982,0)),""),1),"")</f>
        <v/>
      </c>
      <c r="BJ982" s="100" t="str">
        <f t="array" ref="BJ982">IF($BG982,QUARTILE(IF(G5SelectionMask="x",IF(INDEX(RawDataRefData,$E982,0)&gt;0,INDEX(RawDataRefData,$E982,0)),""),3),"")</f>
        <v/>
      </c>
      <c r="BK982" s="100" t="str">
        <f t="array" ref="BK982">IF($BG982,MIN(IF(G5SelectionMask="x",IF(INDEX(RawDataRefData,$E982,0)&gt;0,INDEX(RawDataRefData,$E982,0)),"")),"")</f>
        <v/>
      </c>
      <c r="BL982" s="100" t="str">
        <f t="array" ref="BL982">IF($BG982,MAX(IF(G5SelectionMask="x",IF(INDEX(RawDataRefData,$E982,0)&gt;0,INDEX(RawDataRefData,$E982,0)),"")),"")</f>
        <v/>
      </c>
      <c r="BM982" s="100" t="str">
        <f t="shared" si="382"/>
        <v/>
      </c>
      <c r="BN982" s="103" t="str">
        <f t="array" ref="BN982">IF($BG982,STDEVA(IF(G5SelectionMask="x",IF(INDEX(RawDataRefData,$E982,0)&gt;0,INDEX(RawDataRefData,$E982,0)),"")),"")</f>
        <v/>
      </c>
      <c r="BO982" s="104"/>
      <c r="BP982" s="105">
        <v>4</v>
      </c>
      <c r="BQ982" s="105">
        <v>1</v>
      </c>
      <c r="BR982" s="105">
        <v>4</v>
      </c>
      <c r="BS982" s="105">
        <v>2</v>
      </c>
      <c r="BT982" s="105">
        <v>4</v>
      </c>
      <c r="BU982" s="105">
        <v>4</v>
      </c>
      <c r="BV982" s="105">
        <v>3</v>
      </c>
      <c r="BW982" s="105">
        <v>2</v>
      </c>
      <c r="BX982" s="105">
        <v>2</v>
      </c>
      <c r="BY982" s="105">
        <v>2</v>
      </c>
      <c r="BZ982" s="105">
        <v>2</v>
      </c>
      <c r="CA982" s="105">
        <v>1</v>
      </c>
      <c r="CB982" s="105">
        <v>4</v>
      </c>
      <c r="CC982" s="105">
        <v>3</v>
      </c>
      <c r="CD982" s="105">
        <v>3</v>
      </c>
    </row>
    <row r="983" spans="1:82" ht="13.5" hidden="1" thickBot="1" x14ac:dyDescent="0.25">
      <c r="A983" s="33" t="e">
        <f t="shared" si="359"/>
        <v>#NAME?</v>
      </c>
      <c r="B983" s="218"/>
      <c r="C983" s="215"/>
      <c r="D983" s="229"/>
      <c r="E983" s="72">
        <f t="shared" si="375"/>
        <v>974</v>
      </c>
      <c r="F983" s="9" t="s">
        <v>2323</v>
      </c>
      <c r="G983" s="9" t="s">
        <v>1359</v>
      </c>
      <c r="I983" s="9" t="s">
        <v>1628</v>
      </c>
      <c r="K983" s="100">
        <f t="shared" si="360"/>
        <v>3</v>
      </c>
      <c r="L983" s="100"/>
      <c r="M983" s="100"/>
      <c r="N983" s="100"/>
      <c r="O983" s="100"/>
      <c r="P983" s="101">
        <f t="shared" si="361"/>
        <v>4</v>
      </c>
      <c r="Q983" s="102">
        <f t="shared" si="362"/>
        <v>2</v>
      </c>
      <c r="R983" s="102">
        <f t="shared" si="363"/>
        <v>4</v>
      </c>
      <c r="S983" s="102">
        <f t="shared" si="364"/>
        <v>2</v>
      </c>
      <c r="T983" s="102">
        <f t="shared" si="365"/>
        <v>1</v>
      </c>
      <c r="U983" s="102">
        <f t="shared" si="366"/>
        <v>4</v>
      </c>
      <c r="V983" s="102">
        <f t="shared" si="367"/>
        <v>2</v>
      </c>
      <c r="W983" s="102">
        <f t="shared" si="368"/>
        <v>1</v>
      </c>
      <c r="X983" s="102">
        <f t="shared" si="369"/>
        <v>3</v>
      </c>
      <c r="Y983" s="102">
        <f t="shared" si="370"/>
        <v>2</v>
      </c>
      <c r="Z983" s="102">
        <f t="shared" si="371"/>
        <v>1</v>
      </c>
      <c r="AA983" s="100" t="b">
        <f t="shared" si="372"/>
        <v>1</v>
      </c>
      <c r="AB983" s="100">
        <f t="array" ref="AB983">IF($AA983,MEDIAN(IF(G1SelectionMask="x",IF(INDEX(RawDataRefData,$E983,0)&gt;0,INDEX(RawDataRefData,$E983,0)),"")),"")</f>
        <v>2</v>
      </c>
      <c r="AC983" s="100">
        <f t="array" ref="AC983">IF($AA983,QUARTILE(IF(G1SelectionMask="x",IF(INDEX(RawDataRefData,$E983,0)&gt;0,INDEX(RawDataRefData,$E983,0)),""),1),"")</f>
        <v>1.5</v>
      </c>
      <c r="AD983" s="100">
        <f t="array" ref="AD983">IF($AA983,QUARTILE(IF(G1SelectionMask="x",IF(INDEX(RawDataRefData,$E983,0)&gt;0,INDEX(RawDataRefData,$E983,0)),""),3),"")</f>
        <v>3.5</v>
      </c>
      <c r="AE983" s="100">
        <f t="array" ref="AE983">IF($AA983,MIN(IF(G1SelectionMask="x",IF(INDEX(RawDataRefData,$E983,0)&gt;0,INDEX(RawDataRefData,$E983,0)),"")),"")</f>
        <v>1</v>
      </c>
      <c r="AF983" s="100">
        <f t="array" ref="AF983">IF($AA983,MAX(IF(G1SelectionMask="x",IF(INDEX(RawDataRefData,$E983,0)&gt;0,INDEX(RawDataRefData,$E983,0)),"")),"")</f>
        <v>4</v>
      </c>
      <c r="AG983" s="100">
        <f t="shared" si="373"/>
        <v>2.3636363636363638</v>
      </c>
      <c r="AH983" s="100">
        <f t="array" ref="AH983">IF($AA983,STDEVA(IF(G1SelectionMask="x",IF(INDEX(RawDataRefData,$E983,0)&gt;0,INDEX(RawDataRefData,$E983,0)),"")),"")</f>
        <v>1.2060453783110545</v>
      </c>
      <c r="AI983" s="101" t="b">
        <f t="shared" si="374"/>
        <v>1</v>
      </c>
      <c r="AJ983" s="101">
        <f t="array" ref="AJ983">IF($AI983,MEDIAN(IF(G2SelectionMask="x",IF(INDEX(RawDataRefData,$E983,0)&gt;0,INDEX(RawDataRefData,$E983,0)),"")),"")</f>
        <v>2</v>
      </c>
      <c r="AK983" s="101">
        <f t="array" ref="AK983">IF($AI983,QUARTILE(IF(G2SelectionMask="x",IF(INDEX(RawDataRefData,$E983,0)&gt;0,INDEX(RawDataRefData,$E983,0)),""),1),"")</f>
        <v>1</v>
      </c>
      <c r="AL983" s="101">
        <f t="array" ref="AL983">IF($AI983,QUARTILE(IF(G2SelectionMask="x",IF(INDEX(RawDataRefData,$E983,0)&gt;0,INDEX(RawDataRefData,$E983,0)),""),3),"")</f>
        <v>2</v>
      </c>
      <c r="AM983" s="101">
        <f t="array" ref="AM983">IF($AI983,MIN(IF(G2SelectionMask="x",IF(INDEX(RawDataRefData,$E983,0)&gt;0,INDEX(RawDataRefData,$E983,0)),"")),"")</f>
        <v>1</v>
      </c>
      <c r="AN983" s="101">
        <f t="array" ref="AN983">IF($AI983,MAX(IF(G2SelectionMask="x",IF(INDEX(RawDataRefData,$E983,0)&gt;0,INDEX(RawDataRefData,$E983,0)),"")),"")</f>
        <v>4</v>
      </c>
      <c r="AO983" s="101">
        <f t="shared" si="376"/>
        <v>1.9090909090909092</v>
      </c>
      <c r="AP983" s="101">
        <f t="array" ref="AP983">IF($AI983,STDEVA(IF(G2SelectionMask="x",IF(INDEX(RawDataRefData,$E983,0)&gt;0,INDEX(RawDataRefData,$E983,0)),"")),"")</f>
        <v>0.94387980744853883</v>
      </c>
      <c r="AQ983" s="100" t="b">
        <f t="shared" si="377"/>
        <v>0</v>
      </c>
      <c r="AR983" s="100" t="str">
        <f t="array" ref="AR983">IF($AQ983,MEDIAN(IF(G3SelectionMask="x",IF(INDEX(RawDataRefData,$E983,0)&gt;0,INDEX(RawDataRefData,$E983,0)),"")),"")</f>
        <v/>
      </c>
      <c r="AS983" s="100" t="str">
        <f t="array" ref="AS983">IF($AQ983,QUARTILE(IF(G3SelectionMask="x",IF(INDEX(RawDataRefData,$E983,0)&gt;0,INDEX(RawDataRefData,$E983,0)),""),1),"")</f>
        <v/>
      </c>
      <c r="AT983" s="100" t="str">
        <f t="array" ref="AT983">IF($AQ983,QUARTILE(IF(G3SelectionMask="x",IF(INDEX(RawDataRefData,$E983,0)&gt;0,INDEX(RawDataRefData,$E983,0)),""),3),"")</f>
        <v/>
      </c>
      <c r="AU983" s="100" t="str">
        <f t="array" ref="AU983">IF($AQ983,MIN(IF(G3SelectionMask="x",IF(INDEX(RawDataRefData,$E983,0)&gt;0,INDEX(RawDataRefData,$E983,0)),"")),"")</f>
        <v/>
      </c>
      <c r="AV983" s="100" t="str">
        <f t="array" ref="AV983">IF($AQ983,MAX(IF(G3SelectionMask="x",IF(INDEX(RawDataRefData,$E983,0)&gt;0,INDEX(RawDataRefData,$E983,0)),"")),"")</f>
        <v/>
      </c>
      <c r="AW983" s="100" t="str">
        <f t="shared" si="378"/>
        <v/>
      </c>
      <c r="AX983" s="100" t="str">
        <f t="array" ref="AX983">IF($AQ983,STDEVA(IF(G3SelectionMask="x",IF(INDEX(RawDataRefData,$E983,0)&gt;0,INDEX(RawDataRefData,$E983,0)),"")),"")</f>
        <v/>
      </c>
      <c r="AY983" s="101" t="b">
        <f t="shared" si="379"/>
        <v>0</v>
      </c>
      <c r="AZ983" s="101" t="str">
        <f t="array" ref="AZ983">IF($AY983,MEDIAN(IF(G4SelectionMask="x",IF(INDEX(RawDataRefData,$E983,0)&gt;0,INDEX(RawDataRefData,$E983,0)),"")),"")</f>
        <v/>
      </c>
      <c r="BA983" s="101" t="str">
        <f t="array" ref="BA983">IF($AY983,QUARTILE(IF(G4SelectionMask="x",IF(INDEX(RawDataRefData,$E983,0)&gt;0,INDEX(RawDataRefData,$E983,0)),""),1),"")</f>
        <v/>
      </c>
      <c r="BB983" s="101" t="str">
        <f t="array" ref="BB983">IF($AY983,QUARTILE(IF(G4SelectionMask="x",IF(INDEX(RawDataRefData,$E983,0)&gt;0,INDEX(RawDataRefData,$E983,0)),""),3),"")</f>
        <v/>
      </c>
      <c r="BC983" s="101" t="str">
        <f t="array" ref="BC983">IF($AY983,MIN(IF(G4SelectionMask="x",IF(INDEX(RawDataRefData,$E983,0)&gt;0,INDEX(RawDataRefData,$E983,0)),"")),"")</f>
        <v/>
      </c>
      <c r="BD983" s="101" t="str">
        <f t="array" ref="BD983">IF($AY983,MAX(IF(G4SelectionMask="x",IF(INDEX(RawDataRefData,$E983,0)&gt;0,INDEX(RawDataRefData,$E983,0)),"")),"")</f>
        <v/>
      </c>
      <c r="BE983" s="101" t="str">
        <f t="shared" si="380"/>
        <v/>
      </c>
      <c r="BF983" s="101" t="str">
        <f t="array" ref="BF983">IF($AY983,STDEVA(IF(G4SelectionMask="x",IF(INDEX(RawDataRefData,$E983,0)&gt;0,INDEX(RawDataRefData,$E983,0)),"")),"")</f>
        <v/>
      </c>
      <c r="BG983" s="100" t="b">
        <f t="shared" si="381"/>
        <v>0</v>
      </c>
      <c r="BH983" s="100" t="str">
        <f t="array" ref="BH983">IF($BG983,MEDIAN(IF(G5SelectionMask="x",IF(INDEX(RawDataRefData,$E983,0)&gt;0,INDEX(RawDataRefData,$E983,0)),"")),"")</f>
        <v/>
      </c>
      <c r="BI983" s="100" t="str">
        <f t="array" ref="BI983">IF($BG983,QUARTILE(IF(G5SelectionMask="x",IF(INDEX(RawDataRefData,$E983,0)&gt;0,INDEX(RawDataRefData,$E983,0)),""),1),"")</f>
        <v/>
      </c>
      <c r="BJ983" s="100" t="str">
        <f t="array" ref="BJ983">IF($BG983,QUARTILE(IF(G5SelectionMask="x",IF(INDEX(RawDataRefData,$E983,0)&gt;0,INDEX(RawDataRefData,$E983,0)),""),3),"")</f>
        <v/>
      </c>
      <c r="BK983" s="100" t="str">
        <f t="array" ref="BK983">IF($BG983,MIN(IF(G5SelectionMask="x",IF(INDEX(RawDataRefData,$E983,0)&gt;0,INDEX(RawDataRefData,$E983,0)),"")),"")</f>
        <v/>
      </c>
      <c r="BL983" s="100" t="str">
        <f t="array" ref="BL983">IF($BG983,MAX(IF(G5SelectionMask="x",IF(INDEX(RawDataRefData,$E983,0)&gt;0,INDEX(RawDataRefData,$E983,0)),"")),"")</f>
        <v/>
      </c>
      <c r="BM983" s="100" t="str">
        <f t="shared" si="382"/>
        <v/>
      </c>
      <c r="BN983" s="103" t="str">
        <f t="array" ref="BN983">IF($BG983,STDEVA(IF(G5SelectionMask="x",IF(INDEX(RawDataRefData,$E983,0)&gt;0,INDEX(RawDataRefData,$E983,0)),"")),"")</f>
        <v/>
      </c>
      <c r="BO983" s="104"/>
      <c r="BP983" s="105">
        <v>3</v>
      </c>
      <c r="BQ983" s="105">
        <v>4</v>
      </c>
      <c r="BR983" s="105">
        <v>2</v>
      </c>
      <c r="BS983" s="105">
        <v>4</v>
      </c>
      <c r="BT983" s="105">
        <v>2</v>
      </c>
      <c r="BU983" s="105">
        <v>1</v>
      </c>
      <c r="BV983" s="105">
        <v>4</v>
      </c>
      <c r="BW983" s="105">
        <v>2</v>
      </c>
      <c r="BX983" s="105">
        <v>1</v>
      </c>
      <c r="BY983" s="105">
        <v>3</v>
      </c>
      <c r="BZ983" s="105">
        <v>2</v>
      </c>
      <c r="CA983" s="105">
        <v>1</v>
      </c>
      <c r="CB983" s="105">
        <v>3</v>
      </c>
      <c r="CC983" s="105">
        <v>2</v>
      </c>
      <c r="CD983" s="105">
        <v>1</v>
      </c>
    </row>
    <row r="984" spans="1:82" ht="13.5" hidden="1" thickBot="1" x14ac:dyDescent="0.25">
      <c r="A984" s="33" t="e">
        <f t="shared" si="359"/>
        <v>#NAME?</v>
      </c>
      <c r="B984" s="218"/>
      <c r="C984" s="215"/>
      <c r="D984" s="229"/>
      <c r="E984" s="72">
        <f t="shared" si="375"/>
        <v>975</v>
      </c>
      <c r="F984" s="9" t="s">
        <v>2324</v>
      </c>
      <c r="G984" s="9" t="s">
        <v>1360</v>
      </c>
      <c r="I984" s="9" t="s">
        <v>1628</v>
      </c>
      <c r="K984" s="100">
        <f t="shared" si="360"/>
        <v>2</v>
      </c>
      <c r="L984" s="100"/>
      <c r="M984" s="100"/>
      <c r="N984" s="100"/>
      <c r="O984" s="100"/>
      <c r="P984" s="101">
        <f t="shared" si="361"/>
        <v>4</v>
      </c>
      <c r="Q984" s="102">
        <f t="shared" si="362"/>
        <v>4</v>
      </c>
      <c r="R984" s="102">
        <f t="shared" si="363"/>
        <v>2</v>
      </c>
      <c r="S984" s="102">
        <f t="shared" si="364"/>
        <v>4</v>
      </c>
      <c r="T984" s="102">
        <f t="shared" si="365"/>
        <v>2</v>
      </c>
      <c r="U984" s="102">
        <f t="shared" si="366"/>
        <v>3</v>
      </c>
      <c r="V984" s="102">
        <f t="shared" si="367"/>
        <v>1</v>
      </c>
      <c r="W984" s="102">
        <f t="shared" si="368"/>
        <v>3</v>
      </c>
      <c r="X984" s="102">
        <f t="shared" si="369"/>
        <v>4</v>
      </c>
      <c r="Y984" s="102">
        <f t="shared" si="370"/>
        <v>1</v>
      </c>
      <c r="Z984" s="102">
        <f t="shared" si="371"/>
        <v>1</v>
      </c>
      <c r="AA984" s="100" t="b">
        <f t="shared" si="372"/>
        <v>1</v>
      </c>
      <c r="AB984" s="100">
        <f t="array" ref="AB984">IF($AA984,MEDIAN(IF(G1SelectionMask="x",IF(INDEX(RawDataRefData,$E984,0)&gt;0,INDEX(RawDataRefData,$E984,0)),"")),"")</f>
        <v>3</v>
      </c>
      <c r="AC984" s="100">
        <f t="array" ref="AC984">IF($AA984,QUARTILE(IF(G1SelectionMask="x",IF(INDEX(RawDataRefData,$E984,0)&gt;0,INDEX(RawDataRefData,$E984,0)),""),1),"")</f>
        <v>1.5</v>
      </c>
      <c r="AD984" s="100">
        <f t="array" ref="AD984">IF($AA984,QUARTILE(IF(G1SelectionMask="x",IF(INDEX(RawDataRefData,$E984,0)&gt;0,INDEX(RawDataRefData,$E984,0)),""),3),"")</f>
        <v>4</v>
      </c>
      <c r="AE984" s="100">
        <f t="array" ref="AE984">IF($AA984,MIN(IF(G1SelectionMask="x",IF(INDEX(RawDataRefData,$E984,0)&gt;0,INDEX(RawDataRefData,$E984,0)),"")),"")</f>
        <v>1</v>
      </c>
      <c r="AF984" s="100">
        <f t="array" ref="AF984">IF($AA984,MAX(IF(G1SelectionMask="x",IF(INDEX(RawDataRefData,$E984,0)&gt;0,INDEX(RawDataRefData,$E984,0)),"")),"")</f>
        <v>4</v>
      </c>
      <c r="AG984" s="100">
        <f t="shared" si="373"/>
        <v>2.6363636363636362</v>
      </c>
      <c r="AH984" s="100">
        <f t="array" ref="AH984">IF($AA984,STDEVA(IF(G1SelectionMask="x",IF(INDEX(RawDataRefData,$E984,0)&gt;0,INDEX(RawDataRefData,$E984,0)),"")),"")</f>
        <v>1.2862913567871996</v>
      </c>
      <c r="AI984" s="101" t="b">
        <f t="shared" si="374"/>
        <v>1</v>
      </c>
      <c r="AJ984" s="101">
        <f t="array" ref="AJ984">IF($AI984,MEDIAN(IF(G2SelectionMask="x",IF(INDEX(RawDataRefData,$E984,0)&gt;0,INDEX(RawDataRefData,$E984,0)),"")),"")</f>
        <v>3</v>
      </c>
      <c r="AK984" s="101">
        <f t="array" ref="AK984">IF($AI984,QUARTILE(IF(G2SelectionMask="x",IF(INDEX(RawDataRefData,$E984,0)&gt;0,INDEX(RawDataRefData,$E984,0)),""),1),"")</f>
        <v>1.5</v>
      </c>
      <c r="AL984" s="101">
        <f t="array" ref="AL984">IF($AI984,QUARTILE(IF(G2SelectionMask="x",IF(INDEX(RawDataRefData,$E984,0)&gt;0,INDEX(RawDataRefData,$E984,0)),""),3),"")</f>
        <v>3.5</v>
      </c>
      <c r="AM984" s="101">
        <f t="array" ref="AM984">IF($AI984,MIN(IF(G2SelectionMask="x",IF(INDEX(RawDataRefData,$E984,0)&gt;0,INDEX(RawDataRefData,$E984,0)),"")),"")</f>
        <v>1</v>
      </c>
      <c r="AN984" s="101">
        <f t="array" ref="AN984">IF($AI984,MAX(IF(G2SelectionMask="x",IF(INDEX(RawDataRefData,$E984,0)&gt;0,INDEX(RawDataRefData,$E984,0)),"")),"")</f>
        <v>4</v>
      </c>
      <c r="AO984" s="101">
        <f t="shared" si="376"/>
        <v>2.5454545454545454</v>
      </c>
      <c r="AP984" s="101">
        <f t="array" ref="AP984">IF($AI984,STDEVA(IF(G2SelectionMask="x",IF(INDEX(RawDataRefData,$E984,0)&gt;0,INDEX(RawDataRefData,$E984,0)),"")),"")</f>
        <v>1.213559752433836</v>
      </c>
      <c r="AQ984" s="100" t="b">
        <f t="shared" si="377"/>
        <v>0</v>
      </c>
      <c r="AR984" s="100" t="str">
        <f t="array" ref="AR984">IF($AQ984,MEDIAN(IF(G3SelectionMask="x",IF(INDEX(RawDataRefData,$E984,0)&gt;0,INDEX(RawDataRefData,$E984,0)),"")),"")</f>
        <v/>
      </c>
      <c r="AS984" s="100" t="str">
        <f t="array" ref="AS984">IF($AQ984,QUARTILE(IF(G3SelectionMask="x",IF(INDEX(RawDataRefData,$E984,0)&gt;0,INDEX(RawDataRefData,$E984,0)),""),1),"")</f>
        <v/>
      </c>
      <c r="AT984" s="100" t="str">
        <f t="array" ref="AT984">IF($AQ984,QUARTILE(IF(G3SelectionMask="x",IF(INDEX(RawDataRefData,$E984,0)&gt;0,INDEX(RawDataRefData,$E984,0)),""),3),"")</f>
        <v/>
      </c>
      <c r="AU984" s="100" t="str">
        <f t="array" ref="AU984">IF($AQ984,MIN(IF(G3SelectionMask="x",IF(INDEX(RawDataRefData,$E984,0)&gt;0,INDEX(RawDataRefData,$E984,0)),"")),"")</f>
        <v/>
      </c>
      <c r="AV984" s="100" t="str">
        <f t="array" ref="AV984">IF($AQ984,MAX(IF(G3SelectionMask="x",IF(INDEX(RawDataRefData,$E984,0)&gt;0,INDEX(RawDataRefData,$E984,0)),"")),"")</f>
        <v/>
      </c>
      <c r="AW984" s="100" t="str">
        <f t="shared" si="378"/>
        <v/>
      </c>
      <c r="AX984" s="100" t="str">
        <f t="array" ref="AX984">IF($AQ984,STDEVA(IF(G3SelectionMask="x",IF(INDEX(RawDataRefData,$E984,0)&gt;0,INDEX(RawDataRefData,$E984,0)),"")),"")</f>
        <v/>
      </c>
      <c r="AY984" s="101" t="b">
        <f t="shared" si="379"/>
        <v>0</v>
      </c>
      <c r="AZ984" s="101" t="str">
        <f t="array" ref="AZ984">IF($AY984,MEDIAN(IF(G4SelectionMask="x",IF(INDEX(RawDataRefData,$E984,0)&gt;0,INDEX(RawDataRefData,$E984,0)),"")),"")</f>
        <v/>
      </c>
      <c r="BA984" s="101" t="str">
        <f t="array" ref="BA984">IF($AY984,QUARTILE(IF(G4SelectionMask="x",IF(INDEX(RawDataRefData,$E984,0)&gt;0,INDEX(RawDataRefData,$E984,0)),""),1),"")</f>
        <v/>
      </c>
      <c r="BB984" s="101" t="str">
        <f t="array" ref="BB984">IF($AY984,QUARTILE(IF(G4SelectionMask="x",IF(INDEX(RawDataRefData,$E984,0)&gt;0,INDEX(RawDataRefData,$E984,0)),""),3),"")</f>
        <v/>
      </c>
      <c r="BC984" s="101" t="str">
        <f t="array" ref="BC984">IF($AY984,MIN(IF(G4SelectionMask="x",IF(INDEX(RawDataRefData,$E984,0)&gt;0,INDEX(RawDataRefData,$E984,0)),"")),"")</f>
        <v/>
      </c>
      <c r="BD984" s="101" t="str">
        <f t="array" ref="BD984">IF($AY984,MAX(IF(G4SelectionMask="x",IF(INDEX(RawDataRefData,$E984,0)&gt;0,INDEX(RawDataRefData,$E984,0)),"")),"")</f>
        <v/>
      </c>
      <c r="BE984" s="101" t="str">
        <f t="shared" si="380"/>
        <v/>
      </c>
      <c r="BF984" s="101" t="str">
        <f t="array" ref="BF984">IF($AY984,STDEVA(IF(G4SelectionMask="x",IF(INDEX(RawDataRefData,$E984,0)&gt;0,INDEX(RawDataRefData,$E984,0)),"")),"")</f>
        <v/>
      </c>
      <c r="BG984" s="100" t="b">
        <f t="shared" si="381"/>
        <v>0</v>
      </c>
      <c r="BH984" s="100" t="str">
        <f t="array" ref="BH984">IF($BG984,MEDIAN(IF(G5SelectionMask="x",IF(INDEX(RawDataRefData,$E984,0)&gt;0,INDEX(RawDataRefData,$E984,0)),"")),"")</f>
        <v/>
      </c>
      <c r="BI984" s="100" t="str">
        <f t="array" ref="BI984">IF($BG984,QUARTILE(IF(G5SelectionMask="x",IF(INDEX(RawDataRefData,$E984,0)&gt;0,INDEX(RawDataRefData,$E984,0)),""),1),"")</f>
        <v/>
      </c>
      <c r="BJ984" s="100" t="str">
        <f t="array" ref="BJ984">IF($BG984,QUARTILE(IF(G5SelectionMask="x",IF(INDEX(RawDataRefData,$E984,0)&gt;0,INDEX(RawDataRefData,$E984,0)),""),3),"")</f>
        <v/>
      </c>
      <c r="BK984" s="100" t="str">
        <f t="array" ref="BK984">IF($BG984,MIN(IF(G5SelectionMask="x",IF(INDEX(RawDataRefData,$E984,0)&gt;0,INDEX(RawDataRefData,$E984,0)),"")),"")</f>
        <v/>
      </c>
      <c r="BL984" s="100" t="str">
        <f t="array" ref="BL984">IF($BG984,MAX(IF(G5SelectionMask="x",IF(INDEX(RawDataRefData,$E984,0)&gt;0,INDEX(RawDataRefData,$E984,0)),"")),"")</f>
        <v/>
      </c>
      <c r="BM984" s="100" t="str">
        <f t="shared" si="382"/>
        <v/>
      </c>
      <c r="BN984" s="103" t="str">
        <f t="array" ref="BN984">IF($BG984,STDEVA(IF(G5SelectionMask="x",IF(INDEX(RawDataRefData,$E984,0)&gt;0,INDEX(RawDataRefData,$E984,0)),"")),"")</f>
        <v/>
      </c>
      <c r="BO984" s="104"/>
      <c r="BP984" s="105">
        <v>2</v>
      </c>
      <c r="BQ984" s="105">
        <v>4</v>
      </c>
      <c r="BR984" s="105">
        <v>4</v>
      </c>
      <c r="BS984" s="105">
        <v>2</v>
      </c>
      <c r="BT984" s="105">
        <v>4</v>
      </c>
      <c r="BU984" s="105">
        <v>2</v>
      </c>
      <c r="BV984" s="105">
        <v>3</v>
      </c>
      <c r="BW984" s="105">
        <v>1</v>
      </c>
      <c r="BX984" s="105">
        <v>3</v>
      </c>
      <c r="BY984" s="105">
        <v>4</v>
      </c>
      <c r="BZ984" s="105">
        <v>1</v>
      </c>
      <c r="CA984" s="105">
        <v>1</v>
      </c>
      <c r="CB984" s="105">
        <v>2</v>
      </c>
      <c r="CC984" s="105">
        <v>3</v>
      </c>
      <c r="CD984" s="105">
        <v>3</v>
      </c>
    </row>
    <row r="985" spans="1:82" ht="13.5" hidden="1" thickBot="1" x14ac:dyDescent="0.25">
      <c r="A985" s="33" t="e">
        <f t="shared" si="359"/>
        <v>#NAME?</v>
      </c>
      <c r="B985" s="218"/>
      <c r="C985" s="215"/>
      <c r="D985" s="229"/>
      <c r="E985" s="72">
        <f t="shared" si="375"/>
        <v>976</v>
      </c>
      <c r="F985" s="9" t="s">
        <v>2325</v>
      </c>
      <c r="G985" s="9" t="s">
        <v>1361</v>
      </c>
      <c r="I985" s="9" t="s">
        <v>1628</v>
      </c>
      <c r="K985" s="100">
        <f t="shared" si="360"/>
        <v>3</v>
      </c>
      <c r="L985" s="100"/>
      <c r="M985" s="100"/>
      <c r="N985" s="100"/>
      <c r="O985" s="100"/>
      <c r="P985" s="101">
        <f t="shared" si="361"/>
        <v>1</v>
      </c>
      <c r="Q985" s="102">
        <f t="shared" si="362"/>
        <v>1</v>
      </c>
      <c r="R985" s="102">
        <f t="shared" si="363"/>
        <v>1</v>
      </c>
      <c r="S985" s="102">
        <f t="shared" si="364"/>
        <v>1</v>
      </c>
      <c r="T985" s="102">
        <f t="shared" si="365"/>
        <v>1</v>
      </c>
      <c r="U985" s="102">
        <f t="shared" si="366"/>
        <v>4</v>
      </c>
      <c r="V985" s="102">
        <f t="shared" si="367"/>
        <v>2</v>
      </c>
      <c r="W985" s="102">
        <f t="shared" si="368"/>
        <v>4</v>
      </c>
      <c r="X985" s="102">
        <f t="shared" si="369"/>
        <v>1</v>
      </c>
      <c r="Y985" s="102">
        <f t="shared" si="370"/>
        <v>4</v>
      </c>
      <c r="Z985" s="102">
        <f t="shared" si="371"/>
        <v>1</v>
      </c>
      <c r="AA985" s="100" t="b">
        <f t="shared" si="372"/>
        <v>1</v>
      </c>
      <c r="AB985" s="100">
        <f t="array" ref="AB985">IF($AA985,MEDIAN(IF(G1SelectionMask="x",IF(INDEX(RawDataRefData,$E985,0)&gt;0,INDEX(RawDataRefData,$E985,0)),"")),"")</f>
        <v>1</v>
      </c>
      <c r="AC985" s="100">
        <f t="array" ref="AC985">IF($AA985,QUARTILE(IF(G1SelectionMask="x",IF(INDEX(RawDataRefData,$E985,0)&gt;0,INDEX(RawDataRefData,$E985,0)),""),1),"")</f>
        <v>1</v>
      </c>
      <c r="AD985" s="100">
        <f t="array" ref="AD985">IF($AA985,QUARTILE(IF(G1SelectionMask="x",IF(INDEX(RawDataRefData,$E985,0)&gt;0,INDEX(RawDataRefData,$E985,0)),""),3),"")</f>
        <v>3</v>
      </c>
      <c r="AE985" s="100">
        <f t="array" ref="AE985">IF($AA985,MIN(IF(G1SelectionMask="x",IF(INDEX(RawDataRefData,$E985,0)&gt;0,INDEX(RawDataRefData,$E985,0)),"")),"")</f>
        <v>1</v>
      </c>
      <c r="AF985" s="100">
        <f t="array" ref="AF985">IF($AA985,MAX(IF(G1SelectionMask="x",IF(INDEX(RawDataRefData,$E985,0)&gt;0,INDEX(RawDataRefData,$E985,0)),"")),"")</f>
        <v>4</v>
      </c>
      <c r="AG985" s="100">
        <f t="shared" si="373"/>
        <v>1.9090909090909092</v>
      </c>
      <c r="AH985" s="100">
        <f t="array" ref="AH985">IF($AA985,STDEVA(IF(G1SelectionMask="x",IF(INDEX(RawDataRefData,$E985,0)&gt;0,INDEX(RawDataRefData,$E985,0)),"")),"")</f>
        <v>1.3751033019046572</v>
      </c>
      <c r="AI985" s="101" t="b">
        <f t="shared" si="374"/>
        <v>1</v>
      </c>
      <c r="AJ985" s="101">
        <f t="array" ref="AJ985">IF($AI985,MEDIAN(IF(G2SelectionMask="x",IF(INDEX(RawDataRefData,$E985,0)&gt;0,INDEX(RawDataRefData,$E985,0)),"")),"")</f>
        <v>2</v>
      </c>
      <c r="AK985" s="101">
        <f t="array" ref="AK985">IF($AI985,QUARTILE(IF(G2SelectionMask="x",IF(INDEX(RawDataRefData,$E985,0)&gt;0,INDEX(RawDataRefData,$E985,0)),""),1),"")</f>
        <v>1</v>
      </c>
      <c r="AL985" s="101">
        <f t="array" ref="AL985">IF($AI985,QUARTILE(IF(G2SelectionMask="x",IF(INDEX(RawDataRefData,$E985,0)&gt;0,INDEX(RawDataRefData,$E985,0)),""),3),"")</f>
        <v>2.5</v>
      </c>
      <c r="AM985" s="101">
        <f t="array" ref="AM985">IF($AI985,MIN(IF(G2SelectionMask="x",IF(INDEX(RawDataRefData,$E985,0)&gt;0,INDEX(RawDataRefData,$E985,0)),"")),"")</f>
        <v>1</v>
      </c>
      <c r="AN985" s="101">
        <f t="array" ref="AN985">IF($AI985,MAX(IF(G2SelectionMask="x",IF(INDEX(RawDataRefData,$E985,0)&gt;0,INDEX(RawDataRefData,$E985,0)),"")),"")</f>
        <v>4</v>
      </c>
      <c r="AO985" s="101">
        <f t="shared" si="376"/>
        <v>2</v>
      </c>
      <c r="AP985" s="101">
        <f t="array" ref="AP985">IF($AI985,STDEVA(IF(G2SelectionMask="x",IF(INDEX(RawDataRefData,$E985,0)&gt;0,INDEX(RawDataRefData,$E985,0)),"")),"")</f>
        <v>1.1832159566199232</v>
      </c>
      <c r="AQ985" s="100" t="b">
        <f t="shared" si="377"/>
        <v>0</v>
      </c>
      <c r="AR985" s="100" t="str">
        <f t="array" ref="AR985">IF($AQ985,MEDIAN(IF(G3SelectionMask="x",IF(INDEX(RawDataRefData,$E985,0)&gt;0,INDEX(RawDataRefData,$E985,0)),"")),"")</f>
        <v/>
      </c>
      <c r="AS985" s="100" t="str">
        <f t="array" ref="AS985">IF($AQ985,QUARTILE(IF(G3SelectionMask="x",IF(INDEX(RawDataRefData,$E985,0)&gt;0,INDEX(RawDataRefData,$E985,0)),""),1),"")</f>
        <v/>
      </c>
      <c r="AT985" s="100" t="str">
        <f t="array" ref="AT985">IF($AQ985,QUARTILE(IF(G3SelectionMask="x",IF(INDEX(RawDataRefData,$E985,0)&gt;0,INDEX(RawDataRefData,$E985,0)),""),3),"")</f>
        <v/>
      </c>
      <c r="AU985" s="100" t="str">
        <f t="array" ref="AU985">IF($AQ985,MIN(IF(G3SelectionMask="x",IF(INDEX(RawDataRefData,$E985,0)&gt;0,INDEX(RawDataRefData,$E985,0)),"")),"")</f>
        <v/>
      </c>
      <c r="AV985" s="100" t="str">
        <f t="array" ref="AV985">IF($AQ985,MAX(IF(G3SelectionMask="x",IF(INDEX(RawDataRefData,$E985,0)&gt;0,INDEX(RawDataRefData,$E985,0)),"")),"")</f>
        <v/>
      </c>
      <c r="AW985" s="100" t="str">
        <f t="shared" si="378"/>
        <v/>
      </c>
      <c r="AX985" s="100" t="str">
        <f t="array" ref="AX985">IF($AQ985,STDEVA(IF(G3SelectionMask="x",IF(INDEX(RawDataRefData,$E985,0)&gt;0,INDEX(RawDataRefData,$E985,0)),"")),"")</f>
        <v/>
      </c>
      <c r="AY985" s="101" t="b">
        <f t="shared" si="379"/>
        <v>0</v>
      </c>
      <c r="AZ985" s="101" t="str">
        <f t="array" ref="AZ985">IF($AY985,MEDIAN(IF(G4SelectionMask="x",IF(INDEX(RawDataRefData,$E985,0)&gt;0,INDEX(RawDataRefData,$E985,0)),"")),"")</f>
        <v/>
      </c>
      <c r="BA985" s="101" t="str">
        <f t="array" ref="BA985">IF($AY985,QUARTILE(IF(G4SelectionMask="x",IF(INDEX(RawDataRefData,$E985,0)&gt;0,INDEX(RawDataRefData,$E985,0)),""),1),"")</f>
        <v/>
      </c>
      <c r="BB985" s="101" t="str">
        <f t="array" ref="BB985">IF($AY985,QUARTILE(IF(G4SelectionMask="x",IF(INDEX(RawDataRefData,$E985,0)&gt;0,INDEX(RawDataRefData,$E985,0)),""),3),"")</f>
        <v/>
      </c>
      <c r="BC985" s="101" t="str">
        <f t="array" ref="BC985">IF($AY985,MIN(IF(G4SelectionMask="x",IF(INDEX(RawDataRefData,$E985,0)&gt;0,INDEX(RawDataRefData,$E985,0)),"")),"")</f>
        <v/>
      </c>
      <c r="BD985" s="101" t="str">
        <f t="array" ref="BD985">IF($AY985,MAX(IF(G4SelectionMask="x",IF(INDEX(RawDataRefData,$E985,0)&gt;0,INDEX(RawDataRefData,$E985,0)),"")),"")</f>
        <v/>
      </c>
      <c r="BE985" s="101" t="str">
        <f t="shared" si="380"/>
        <v/>
      </c>
      <c r="BF985" s="101" t="str">
        <f t="array" ref="BF985">IF($AY985,STDEVA(IF(G4SelectionMask="x",IF(INDEX(RawDataRefData,$E985,0)&gt;0,INDEX(RawDataRefData,$E985,0)),"")),"")</f>
        <v/>
      </c>
      <c r="BG985" s="100" t="b">
        <f t="shared" si="381"/>
        <v>0</v>
      </c>
      <c r="BH985" s="100" t="str">
        <f t="array" ref="BH985">IF($BG985,MEDIAN(IF(G5SelectionMask="x",IF(INDEX(RawDataRefData,$E985,0)&gt;0,INDEX(RawDataRefData,$E985,0)),"")),"")</f>
        <v/>
      </c>
      <c r="BI985" s="100" t="str">
        <f t="array" ref="BI985">IF($BG985,QUARTILE(IF(G5SelectionMask="x",IF(INDEX(RawDataRefData,$E985,0)&gt;0,INDEX(RawDataRefData,$E985,0)),""),1),"")</f>
        <v/>
      </c>
      <c r="BJ985" s="100" t="str">
        <f t="array" ref="BJ985">IF($BG985,QUARTILE(IF(G5SelectionMask="x",IF(INDEX(RawDataRefData,$E985,0)&gt;0,INDEX(RawDataRefData,$E985,0)),""),3),"")</f>
        <v/>
      </c>
      <c r="BK985" s="100" t="str">
        <f t="array" ref="BK985">IF($BG985,MIN(IF(G5SelectionMask="x",IF(INDEX(RawDataRefData,$E985,0)&gt;0,INDEX(RawDataRefData,$E985,0)),"")),"")</f>
        <v/>
      </c>
      <c r="BL985" s="100" t="str">
        <f t="array" ref="BL985">IF($BG985,MAX(IF(G5SelectionMask="x",IF(INDEX(RawDataRefData,$E985,0)&gt;0,INDEX(RawDataRefData,$E985,0)),"")),"")</f>
        <v/>
      </c>
      <c r="BM985" s="100" t="str">
        <f t="shared" si="382"/>
        <v/>
      </c>
      <c r="BN985" s="103" t="str">
        <f t="array" ref="BN985">IF($BG985,STDEVA(IF(G5SelectionMask="x",IF(INDEX(RawDataRefData,$E985,0)&gt;0,INDEX(RawDataRefData,$E985,0)),"")),"")</f>
        <v/>
      </c>
      <c r="BO985" s="104"/>
      <c r="BP985" s="105">
        <v>3</v>
      </c>
      <c r="BQ985" s="105">
        <v>1</v>
      </c>
      <c r="BR985" s="105">
        <v>1</v>
      </c>
      <c r="BS985" s="105">
        <v>1</v>
      </c>
      <c r="BT985" s="105">
        <v>1</v>
      </c>
      <c r="BU985" s="105">
        <v>1</v>
      </c>
      <c r="BV985" s="105">
        <v>4</v>
      </c>
      <c r="BW985" s="105">
        <v>2</v>
      </c>
      <c r="BX985" s="105">
        <v>4</v>
      </c>
      <c r="BY985" s="105">
        <v>1</v>
      </c>
      <c r="BZ985" s="105">
        <v>4</v>
      </c>
      <c r="CA985" s="105">
        <v>1</v>
      </c>
      <c r="CB985" s="105">
        <v>2</v>
      </c>
      <c r="CC985" s="105">
        <v>3</v>
      </c>
      <c r="CD985" s="105">
        <v>2</v>
      </c>
    </row>
    <row r="986" spans="1:82" ht="13.5" hidden="1" thickBot="1" x14ac:dyDescent="0.25">
      <c r="A986" s="33" t="e">
        <f t="shared" si="359"/>
        <v>#NAME?</v>
      </c>
      <c r="B986" s="218"/>
      <c r="C986" s="215"/>
      <c r="D986" s="229"/>
      <c r="E986" s="72">
        <f t="shared" si="375"/>
        <v>977</v>
      </c>
      <c r="F986" s="9" t="s">
        <v>2326</v>
      </c>
      <c r="G986" s="9" t="s">
        <v>1362</v>
      </c>
      <c r="I986" s="9" t="s">
        <v>1628</v>
      </c>
      <c r="K986" s="100">
        <f t="shared" si="360"/>
        <v>1</v>
      </c>
      <c r="L986" s="100"/>
      <c r="M986" s="100"/>
      <c r="N986" s="100"/>
      <c r="O986" s="100"/>
      <c r="P986" s="101">
        <f t="shared" si="361"/>
        <v>4</v>
      </c>
      <c r="Q986" s="102">
        <f t="shared" si="362"/>
        <v>3</v>
      </c>
      <c r="R986" s="102">
        <f t="shared" si="363"/>
        <v>2</v>
      </c>
      <c r="S986" s="102">
        <f t="shared" si="364"/>
        <v>2</v>
      </c>
      <c r="T986" s="102">
        <f t="shared" si="365"/>
        <v>3</v>
      </c>
      <c r="U986" s="102">
        <f t="shared" si="366"/>
        <v>3</v>
      </c>
      <c r="V986" s="102">
        <f t="shared" si="367"/>
        <v>1</v>
      </c>
      <c r="W986" s="102">
        <f t="shared" si="368"/>
        <v>3</v>
      </c>
      <c r="X986" s="102">
        <f t="shared" si="369"/>
        <v>4</v>
      </c>
      <c r="Y986" s="102">
        <f t="shared" si="370"/>
        <v>4</v>
      </c>
      <c r="Z986" s="102">
        <f t="shared" si="371"/>
        <v>1</v>
      </c>
      <c r="AA986" s="100" t="b">
        <f t="shared" si="372"/>
        <v>1</v>
      </c>
      <c r="AB986" s="100">
        <f t="array" ref="AB986">IF($AA986,MEDIAN(IF(G1SelectionMask="x",IF(INDEX(RawDataRefData,$E986,0)&gt;0,INDEX(RawDataRefData,$E986,0)),"")),"")</f>
        <v>3</v>
      </c>
      <c r="AC986" s="100">
        <f t="array" ref="AC986">IF($AA986,QUARTILE(IF(G1SelectionMask="x",IF(INDEX(RawDataRefData,$E986,0)&gt;0,INDEX(RawDataRefData,$E986,0)),""),1),"")</f>
        <v>2</v>
      </c>
      <c r="AD986" s="100">
        <f t="array" ref="AD986">IF($AA986,QUARTILE(IF(G1SelectionMask="x",IF(INDEX(RawDataRefData,$E986,0)&gt;0,INDEX(RawDataRefData,$E986,0)),""),3),"")</f>
        <v>3.5</v>
      </c>
      <c r="AE986" s="100">
        <f t="array" ref="AE986">IF($AA986,MIN(IF(G1SelectionMask="x",IF(INDEX(RawDataRefData,$E986,0)&gt;0,INDEX(RawDataRefData,$E986,0)),"")),"")</f>
        <v>1</v>
      </c>
      <c r="AF986" s="100">
        <f t="array" ref="AF986">IF($AA986,MAX(IF(G1SelectionMask="x",IF(INDEX(RawDataRefData,$E986,0)&gt;0,INDEX(RawDataRefData,$E986,0)),"")),"")</f>
        <v>4</v>
      </c>
      <c r="AG986" s="100">
        <f t="shared" si="373"/>
        <v>2.7272727272727271</v>
      </c>
      <c r="AH986" s="100">
        <f t="array" ref="AH986">IF($AA986,STDEVA(IF(G1SelectionMask="x",IF(INDEX(RawDataRefData,$E986,0)&gt;0,INDEX(RawDataRefData,$E986,0)),"")),"")</f>
        <v>1.1037127426019049</v>
      </c>
      <c r="AI986" s="101" t="b">
        <f t="shared" si="374"/>
        <v>1</v>
      </c>
      <c r="AJ986" s="101">
        <f t="array" ref="AJ986">IF($AI986,MEDIAN(IF(G2SelectionMask="x",IF(INDEX(RawDataRefData,$E986,0)&gt;0,INDEX(RawDataRefData,$E986,0)),"")),"")</f>
        <v>3</v>
      </c>
      <c r="AK986" s="101">
        <f t="array" ref="AK986">IF($AI986,QUARTILE(IF(G2SelectionMask="x",IF(INDEX(RawDataRefData,$E986,0)&gt;0,INDEX(RawDataRefData,$E986,0)),""),1),"")</f>
        <v>1.5</v>
      </c>
      <c r="AL986" s="101">
        <f t="array" ref="AL986">IF($AI986,QUARTILE(IF(G2SelectionMask="x",IF(INDEX(RawDataRefData,$E986,0)&gt;0,INDEX(RawDataRefData,$E986,0)),""),3),"")</f>
        <v>3.5</v>
      </c>
      <c r="AM986" s="101">
        <f t="array" ref="AM986">IF($AI986,MIN(IF(G2SelectionMask="x",IF(INDEX(RawDataRefData,$E986,0)&gt;0,INDEX(RawDataRefData,$E986,0)),"")),"")</f>
        <v>1</v>
      </c>
      <c r="AN986" s="101">
        <f t="array" ref="AN986">IF($AI986,MAX(IF(G2SelectionMask="x",IF(INDEX(RawDataRefData,$E986,0)&gt;0,INDEX(RawDataRefData,$E986,0)),"")),"")</f>
        <v>4</v>
      </c>
      <c r="AO986" s="101">
        <f t="shared" si="376"/>
        <v>2.5454545454545454</v>
      </c>
      <c r="AP986" s="101">
        <f t="array" ref="AP986">IF($AI986,STDEVA(IF(G2SelectionMask="x",IF(INDEX(RawDataRefData,$E986,0)&gt;0,INDEX(RawDataRefData,$E986,0)),"")),"")</f>
        <v>1.213559752433836</v>
      </c>
      <c r="AQ986" s="100" t="b">
        <f t="shared" si="377"/>
        <v>0</v>
      </c>
      <c r="AR986" s="100" t="str">
        <f t="array" ref="AR986">IF($AQ986,MEDIAN(IF(G3SelectionMask="x",IF(INDEX(RawDataRefData,$E986,0)&gt;0,INDEX(RawDataRefData,$E986,0)),"")),"")</f>
        <v/>
      </c>
      <c r="AS986" s="100" t="str">
        <f t="array" ref="AS986">IF($AQ986,QUARTILE(IF(G3SelectionMask="x",IF(INDEX(RawDataRefData,$E986,0)&gt;0,INDEX(RawDataRefData,$E986,0)),""),1),"")</f>
        <v/>
      </c>
      <c r="AT986" s="100" t="str">
        <f t="array" ref="AT986">IF($AQ986,QUARTILE(IF(G3SelectionMask="x",IF(INDEX(RawDataRefData,$E986,0)&gt;0,INDEX(RawDataRefData,$E986,0)),""),3),"")</f>
        <v/>
      </c>
      <c r="AU986" s="100" t="str">
        <f t="array" ref="AU986">IF($AQ986,MIN(IF(G3SelectionMask="x",IF(INDEX(RawDataRefData,$E986,0)&gt;0,INDEX(RawDataRefData,$E986,0)),"")),"")</f>
        <v/>
      </c>
      <c r="AV986" s="100" t="str">
        <f t="array" ref="AV986">IF($AQ986,MAX(IF(G3SelectionMask="x",IF(INDEX(RawDataRefData,$E986,0)&gt;0,INDEX(RawDataRefData,$E986,0)),"")),"")</f>
        <v/>
      </c>
      <c r="AW986" s="100" t="str">
        <f t="shared" si="378"/>
        <v/>
      </c>
      <c r="AX986" s="100" t="str">
        <f t="array" ref="AX986">IF($AQ986,STDEVA(IF(G3SelectionMask="x",IF(INDEX(RawDataRefData,$E986,0)&gt;0,INDEX(RawDataRefData,$E986,0)),"")),"")</f>
        <v/>
      </c>
      <c r="AY986" s="101" t="b">
        <f t="shared" si="379"/>
        <v>0</v>
      </c>
      <c r="AZ986" s="101" t="str">
        <f t="array" ref="AZ986">IF($AY986,MEDIAN(IF(G4SelectionMask="x",IF(INDEX(RawDataRefData,$E986,0)&gt;0,INDEX(RawDataRefData,$E986,0)),"")),"")</f>
        <v/>
      </c>
      <c r="BA986" s="101" t="str">
        <f t="array" ref="BA986">IF($AY986,QUARTILE(IF(G4SelectionMask="x",IF(INDEX(RawDataRefData,$E986,0)&gt;0,INDEX(RawDataRefData,$E986,0)),""),1),"")</f>
        <v/>
      </c>
      <c r="BB986" s="101" t="str">
        <f t="array" ref="BB986">IF($AY986,QUARTILE(IF(G4SelectionMask="x",IF(INDEX(RawDataRefData,$E986,0)&gt;0,INDEX(RawDataRefData,$E986,0)),""),3),"")</f>
        <v/>
      </c>
      <c r="BC986" s="101" t="str">
        <f t="array" ref="BC986">IF($AY986,MIN(IF(G4SelectionMask="x",IF(INDEX(RawDataRefData,$E986,0)&gt;0,INDEX(RawDataRefData,$E986,0)),"")),"")</f>
        <v/>
      </c>
      <c r="BD986" s="101" t="str">
        <f t="array" ref="BD986">IF($AY986,MAX(IF(G4SelectionMask="x",IF(INDEX(RawDataRefData,$E986,0)&gt;0,INDEX(RawDataRefData,$E986,0)),"")),"")</f>
        <v/>
      </c>
      <c r="BE986" s="101" t="str">
        <f t="shared" si="380"/>
        <v/>
      </c>
      <c r="BF986" s="101" t="str">
        <f t="array" ref="BF986">IF($AY986,STDEVA(IF(G4SelectionMask="x",IF(INDEX(RawDataRefData,$E986,0)&gt;0,INDEX(RawDataRefData,$E986,0)),"")),"")</f>
        <v/>
      </c>
      <c r="BG986" s="100" t="b">
        <f t="shared" si="381"/>
        <v>0</v>
      </c>
      <c r="BH986" s="100" t="str">
        <f t="array" ref="BH986">IF($BG986,MEDIAN(IF(G5SelectionMask="x",IF(INDEX(RawDataRefData,$E986,0)&gt;0,INDEX(RawDataRefData,$E986,0)),"")),"")</f>
        <v/>
      </c>
      <c r="BI986" s="100" t="str">
        <f t="array" ref="BI986">IF($BG986,QUARTILE(IF(G5SelectionMask="x",IF(INDEX(RawDataRefData,$E986,0)&gt;0,INDEX(RawDataRefData,$E986,0)),""),1),"")</f>
        <v/>
      </c>
      <c r="BJ986" s="100" t="str">
        <f t="array" ref="BJ986">IF($BG986,QUARTILE(IF(G5SelectionMask="x",IF(INDEX(RawDataRefData,$E986,0)&gt;0,INDEX(RawDataRefData,$E986,0)),""),3),"")</f>
        <v/>
      </c>
      <c r="BK986" s="100" t="str">
        <f t="array" ref="BK986">IF($BG986,MIN(IF(G5SelectionMask="x",IF(INDEX(RawDataRefData,$E986,0)&gt;0,INDEX(RawDataRefData,$E986,0)),"")),"")</f>
        <v/>
      </c>
      <c r="BL986" s="100" t="str">
        <f t="array" ref="BL986">IF($BG986,MAX(IF(G5SelectionMask="x",IF(INDEX(RawDataRefData,$E986,0)&gt;0,INDEX(RawDataRefData,$E986,0)),"")),"")</f>
        <v/>
      </c>
      <c r="BM986" s="100" t="str">
        <f t="shared" si="382"/>
        <v/>
      </c>
      <c r="BN986" s="103" t="str">
        <f t="array" ref="BN986">IF($BG986,STDEVA(IF(G5SelectionMask="x",IF(INDEX(RawDataRefData,$E986,0)&gt;0,INDEX(RawDataRefData,$E986,0)),"")),"")</f>
        <v/>
      </c>
      <c r="BO986" s="104"/>
      <c r="BP986" s="105">
        <v>1</v>
      </c>
      <c r="BQ986" s="105">
        <v>4</v>
      </c>
      <c r="BR986" s="105">
        <v>3</v>
      </c>
      <c r="BS986" s="105">
        <v>2</v>
      </c>
      <c r="BT986" s="105">
        <v>2</v>
      </c>
      <c r="BU986" s="105">
        <v>3</v>
      </c>
      <c r="BV986" s="105">
        <v>3</v>
      </c>
      <c r="BW986" s="105">
        <v>1</v>
      </c>
      <c r="BX986" s="105">
        <v>3</v>
      </c>
      <c r="BY986" s="105">
        <v>4</v>
      </c>
      <c r="BZ986" s="105">
        <v>4</v>
      </c>
      <c r="CA986" s="105">
        <v>1</v>
      </c>
      <c r="CB986" s="105">
        <v>4</v>
      </c>
      <c r="CC986" s="105">
        <v>2</v>
      </c>
      <c r="CD986" s="105">
        <v>1</v>
      </c>
    </row>
    <row r="987" spans="1:82" ht="13.5" hidden="1" thickBot="1" x14ac:dyDescent="0.25">
      <c r="A987" s="33" t="e">
        <f t="shared" si="359"/>
        <v>#NAME?</v>
      </c>
      <c r="B987" s="218"/>
      <c r="C987" s="215"/>
      <c r="D987" s="229"/>
      <c r="E987" s="72">
        <f t="shared" si="375"/>
        <v>978</v>
      </c>
      <c r="F987" s="9" t="s">
        <v>2327</v>
      </c>
      <c r="G987" s="9" t="s">
        <v>1363</v>
      </c>
      <c r="I987" s="9" t="s">
        <v>1628</v>
      </c>
      <c r="K987" s="100">
        <f t="shared" si="360"/>
        <v>4</v>
      </c>
      <c r="L987" s="100"/>
      <c r="M987" s="100"/>
      <c r="N987" s="100"/>
      <c r="O987" s="100"/>
      <c r="P987" s="101">
        <f t="shared" si="361"/>
        <v>4</v>
      </c>
      <c r="Q987" s="102">
        <f t="shared" si="362"/>
        <v>3</v>
      </c>
      <c r="R987" s="102">
        <f t="shared" si="363"/>
        <v>3</v>
      </c>
      <c r="S987" s="102">
        <f t="shared" si="364"/>
        <v>3</v>
      </c>
      <c r="T987" s="102">
        <f t="shared" si="365"/>
        <v>4</v>
      </c>
      <c r="U987" s="102">
        <f t="shared" si="366"/>
        <v>3</v>
      </c>
      <c r="V987" s="102">
        <f t="shared" si="367"/>
        <v>2</v>
      </c>
      <c r="W987" s="102">
        <f t="shared" si="368"/>
        <v>2</v>
      </c>
      <c r="X987" s="102">
        <f t="shared" si="369"/>
        <v>1</v>
      </c>
      <c r="Y987" s="102">
        <f t="shared" si="370"/>
        <v>4</v>
      </c>
      <c r="Z987" s="102">
        <f t="shared" si="371"/>
        <v>3</v>
      </c>
      <c r="AA987" s="100" t="b">
        <f t="shared" si="372"/>
        <v>1</v>
      </c>
      <c r="AB987" s="100">
        <f t="array" ref="AB987">IF($AA987,MEDIAN(IF(G1SelectionMask="x",IF(INDEX(RawDataRefData,$E987,0)&gt;0,INDEX(RawDataRefData,$E987,0)),"")),"")</f>
        <v>3</v>
      </c>
      <c r="AC987" s="100">
        <f t="array" ref="AC987">IF($AA987,QUARTILE(IF(G1SelectionMask="x",IF(INDEX(RawDataRefData,$E987,0)&gt;0,INDEX(RawDataRefData,$E987,0)),""),1),"")</f>
        <v>2.5</v>
      </c>
      <c r="AD987" s="100">
        <f t="array" ref="AD987">IF($AA987,QUARTILE(IF(G1SelectionMask="x",IF(INDEX(RawDataRefData,$E987,0)&gt;0,INDEX(RawDataRefData,$E987,0)),""),3),"")</f>
        <v>3.5</v>
      </c>
      <c r="AE987" s="100">
        <f t="array" ref="AE987">IF($AA987,MIN(IF(G1SelectionMask="x",IF(INDEX(RawDataRefData,$E987,0)&gt;0,INDEX(RawDataRefData,$E987,0)),"")),"")</f>
        <v>1</v>
      </c>
      <c r="AF987" s="100">
        <f t="array" ref="AF987">IF($AA987,MAX(IF(G1SelectionMask="x",IF(INDEX(RawDataRefData,$E987,0)&gt;0,INDEX(RawDataRefData,$E987,0)),"")),"")</f>
        <v>4</v>
      </c>
      <c r="AG987" s="100">
        <f t="shared" si="373"/>
        <v>2.9090909090909092</v>
      </c>
      <c r="AH987" s="100">
        <f t="array" ref="AH987">IF($AA987,STDEVA(IF(G1SelectionMask="x",IF(INDEX(RawDataRefData,$E987,0)&gt;0,INDEX(RawDataRefData,$E987,0)),"")),"")</f>
        <v>0.94387980744853883</v>
      </c>
      <c r="AI987" s="101" t="b">
        <f t="shared" si="374"/>
        <v>1</v>
      </c>
      <c r="AJ987" s="101">
        <f t="array" ref="AJ987">IF($AI987,MEDIAN(IF(G2SelectionMask="x",IF(INDEX(RawDataRefData,$E987,0)&gt;0,INDEX(RawDataRefData,$E987,0)),"")),"")</f>
        <v>3</v>
      </c>
      <c r="AK987" s="101">
        <f t="array" ref="AK987">IF($AI987,QUARTILE(IF(G2SelectionMask="x",IF(INDEX(RawDataRefData,$E987,0)&gt;0,INDEX(RawDataRefData,$E987,0)),""),1),"")</f>
        <v>2.5</v>
      </c>
      <c r="AL987" s="101">
        <f t="array" ref="AL987">IF($AI987,QUARTILE(IF(G2SelectionMask="x",IF(INDEX(RawDataRefData,$E987,0)&gt;0,INDEX(RawDataRefData,$E987,0)),""),3),"")</f>
        <v>4</v>
      </c>
      <c r="AM987" s="101">
        <f t="array" ref="AM987">IF($AI987,MIN(IF(G2SelectionMask="x",IF(INDEX(RawDataRefData,$E987,0)&gt;0,INDEX(RawDataRefData,$E987,0)),"")),"")</f>
        <v>2</v>
      </c>
      <c r="AN987" s="101">
        <f t="array" ref="AN987">IF($AI987,MAX(IF(G2SelectionMask="x",IF(INDEX(RawDataRefData,$E987,0)&gt;0,INDEX(RawDataRefData,$E987,0)),"")),"")</f>
        <v>4</v>
      </c>
      <c r="AO987" s="101">
        <f t="shared" si="376"/>
        <v>3.0909090909090908</v>
      </c>
      <c r="AP987" s="101">
        <f t="array" ref="AP987">IF($AI987,STDEVA(IF(G2SelectionMask="x",IF(INDEX(RawDataRefData,$E987,0)&gt;0,INDEX(RawDataRefData,$E987,0)),"")),"")</f>
        <v>0.8312094145936334</v>
      </c>
      <c r="AQ987" s="100" t="b">
        <f t="shared" si="377"/>
        <v>0</v>
      </c>
      <c r="AR987" s="100" t="str">
        <f t="array" ref="AR987">IF($AQ987,MEDIAN(IF(G3SelectionMask="x",IF(INDEX(RawDataRefData,$E987,0)&gt;0,INDEX(RawDataRefData,$E987,0)),"")),"")</f>
        <v/>
      </c>
      <c r="AS987" s="100" t="str">
        <f t="array" ref="AS987">IF($AQ987,QUARTILE(IF(G3SelectionMask="x",IF(INDEX(RawDataRefData,$E987,0)&gt;0,INDEX(RawDataRefData,$E987,0)),""),1),"")</f>
        <v/>
      </c>
      <c r="AT987" s="100" t="str">
        <f t="array" ref="AT987">IF($AQ987,QUARTILE(IF(G3SelectionMask="x",IF(INDEX(RawDataRefData,$E987,0)&gt;0,INDEX(RawDataRefData,$E987,0)),""),3),"")</f>
        <v/>
      </c>
      <c r="AU987" s="100" t="str">
        <f t="array" ref="AU987">IF($AQ987,MIN(IF(G3SelectionMask="x",IF(INDEX(RawDataRefData,$E987,0)&gt;0,INDEX(RawDataRefData,$E987,0)),"")),"")</f>
        <v/>
      </c>
      <c r="AV987" s="100" t="str">
        <f t="array" ref="AV987">IF($AQ987,MAX(IF(G3SelectionMask="x",IF(INDEX(RawDataRefData,$E987,0)&gt;0,INDEX(RawDataRefData,$E987,0)),"")),"")</f>
        <v/>
      </c>
      <c r="AW987" s="100" t="str">
        <f t="shared" si="378"/>
        <v/>
      </c>
      <c r="AX987" s="100" t="str">
        <f t="array" ref="AX987">IF($AQ987,STDEVA(IF(G3SelectionMask="x",IF(INDEX(RawDataRefData,$E987,0)&gt;0,INDEX(RawDataRefData,$E987,0)),"")),"")</f>
        <v/>
      </c>
      <c r="AY987" s="101" t="b">
        <f t="shared" si="379"/>
        <v>0</v>
      </c>
      <c r="AZ987" s="101" t="str">
        <f t="array" ref="AZ987">IF($AY987,MEDIAN(IF(G4SelectionMask="x",IF(INDEX(RawDataRefData,$E987,0)&gt;0,INDEX(RawDataRefData,$E987,0)),"")),"")</f>
        <v/>
      </c>
      <c r="BA987" s="101" t="str">
        <f t="array" ref="BA987">IF($AY987,QUARTILE(IF(G4SelectionMask="x",IF(INDEX(RawDataRefData,$E987,0)&gt;0,INDEX(RawDataRefData,$E987,0)),""),1),"")</f>
        <v/>
      </c>
      <c r="BB987" s="101" t="str">
        <f t="array" ref="BB987">IF($AY987,QUARTILE(IF(G4SelectionMask="x",IF(INDEX(RawDataRefData,$E987,0)&gt;0,INDEX(RawDataRefData,$E987,0)),""),3),"")</f>
        <v/>
      </c>
      <c r="BC987" s="101" t="str">
        <f t="array" ref="BC987">IF($AY987,MIN(IF(G4SelectionMask="x",IF(INDEX(RawDataRefData,$E987,0)&gt;0,INDEX(RawDataRefData,$E987,0)),"")),"")</f>
        <v/>
      </c>
      <c r="BD987" s="101" t="str">
        <f t="array" ref="BD987">IF($AY987,MAX(IF(G4SelectionMask="x",IF(INDEX(RawDataRefData,$E987,0)&gt;0,INDEX(RawDataRefData,$E987,0)),"")),"")</f>
        <v/>
      </c>
      <c r="BE987" s="101" t="str">
        <f t="shared" si="380"/>
        <v/>
      </c>
      <c r="BF987" s="101" t="str">
        <f t="array" ref="BF987">IF($AY987,STDEVA(IF(G4SelectionMask="x",IF(INDEX(RawDataRefData,$E987,0)&gt;0,INDEX(RawDataRefData,$E987,0)),"")),"")</f>
        <v/>
      </c>
      <c r="BG987" s="100" t="b">
        <f t="shared" si="381"/>
        <v>0</v>
      </c>
      <c r="BH987" s="100" t="str">
        <f t="array" ref="BH987">IF($BG987,MEDIAN(IF(G5SelectionMask="x",IF(INDEX(RawDataRefData,$E987,0)&gt;0,INDEX(RawDataRefData,$E987,0)),"")),"")</f>
        <v/>
      </c>
      <c r="BI987" s="100" t="str">
        <f t="array" ref="BI987">IF($BG987,QUARTILE(IF(G5SelectionMask="x",IF(INDEX(RawDataRefData,$E987,0)&gt;0,INDEX(RawDataRefData,$E987,0)),""),1),"")</f>
        <v/>
      </c>
      <c r="BJ987" s="100" t="str">
        <f t="array" ref="BJ987">IF($BG987,QUARTILE(IF(G5SelectionMask="x",IF(INDEX(RawDataRefData,$E987,0)&gt;0,INDEX(RawDataRefData,$E987,0)),""),3),"")</f>
        <v/>
      </c>
      <c r="BK987" s="100" t="str">
        <f t="array" ref="BK987">IF($BG987,MIN(IF(G5SelectionMask="x",IF(INDEX(RawDataRefData,$E987,0)&gt;0,INDEX(RawDataRefData,$E987,0)),"")),"")</f>
        <v/>
      </c>
      <c r="BL987" s="100" t="str">
        <f t="array" ref="BL987">IF($BG987,MAX(IF(G5SelectionMask="x",IF(INDEX(RawDataRefData,$E987,0)&gt;0,INDEX(RawDataRefData,$E987,0)),"")),"")</f>
        <v/>
      </c>
      <c r="BM987" s="100" t="str">
        <f t="shared" si="382"/>
        <v/>
      </c>
      <c r="BN987" s="103" t="str">
        <f t="array" ref="BN987">IF($BG987,STDEVA(IF(G5SelectionMask="x",IF(INDEX(RawDataRefData,$E987,0)&gt;0,INDEX(RawDataRefData,$E987,0)),"")),"")</f>
        <v/>
      </c>
      <c r="BO987" s="104"/>
      <c r="BP987" s="105">
        <v>4</v>
      </c>
      <c r="BQ987" s="105">
        <v>4</v>
      </c>
      <c r="BR987" s="105">
        <v>3</v>
      </c>
      <c r="BS987" s="105">
        <v>3</v>
      </c>
      <c r="BT987" s="105">
        <v>3</v>
      </c>
      <c r="BU987" s="105">
        <v>4</v>
      </c>
      <c r="BV987" s="105">
        <v>3</v>
      </c>
      <c r="BW987" s="105">
        <v>2</v>
      </c>
      <c r="BX987" s="105">
        <v>2</v>
      </c>
      <c r="BY987" s="105">
        <v>1</v>
      </c>
      <c r="BZ987" s="105">
        <v>4</v>
      </c>
      <c r="CA987" s="105">
        <v>3</v>
      </c>
      <c r="CB987" s="105">
        <v>3</v>
      </c>
      <c r="CC987" s="105">
        <v>2</v>
      </c>
      <c r="CD987" s="105">
        <v>4</v>
      </c>
    </row>
    <row r="988" spans="1:82" ht="13.5" hidden="1" thickBot="1" x14ac:dyDescent="0.25">
      <c r="A988" s="33" t="e">
        <f t="shared" si="359"/>
        <v>#NAME?</v>
      </c>
      <c r="B988" s="218"/>
      <c r="C988" s="215"/>
      <c r="D988" s="229"/>
      <c r="E988" s="72">
        <f t="shared" si="375"/>
        <v>979</v>
      </c>
      <c r="F988" s="9" t="s">
        <v>2328</v>
      </c>
      <c r="G988" s="9" t="s">
        <v>1364</v>
      </c>
      <c r="I988" s="9" t="s">
        <v>1628</v>
      </c>
      <c r="K988" s="100">
        <f t="shared" si="360"/>
        <v>4</v>
      </c>
      <c r="L988" s="100"/>
      <c r="M988" s="100"/>
      <c r="N988" s="100"/>
      <c r="O988" s="100"/>
      <c r="P988" s="101">
        <f t="shared" si="361"/>
        <v>1</v>
      </c>
      <c r="Q988" s="102">
        <f t="shared" si="362"/>
        <v>3</v>
      </c>
      <c r="R988" s="102">
        <f t="shared" si="363"/>
        <v>1</v>
      </c>
      <c r="S988" s="102">
        <f t="shared" si="364"/>
        <v>1</v>
      </c>
      <c r="T988" s="102">
        <f t="shared" si="365"/>
        <v>2</v>
      </c>
      <c r="U988" s="102">
        <f t="shared" si="366"/>
        <v>2</v>
      </c>
      <c r="V988" s="102">
        <f t="shared" si="367"/>
        <v>1</v>
      </c>
      <c r="W988" s="102">
        <f t="shared" si="368"/>
        <v>3</v>
      </c>
      <c r="X988" s="102">
        <f t="shared" si="369"/>
        <v>2</v>
      </c>
      <c r="Y988" s="102">
        <f t="shared" si="370"/>
        <v>2</v>
      </c>
      <c r="Z988" s="102">
        <f t="shared" si="371"/>
        <v>4</v>
      </c>
      <c r="AA988" s="100" t="b">
        <f t="shared" si="372"/>
        <v>1</v>
      </c>
      <c r="AB988" s="100">
        <f t="array" ref="AB988">IF($AA988,MEDIAN(IF(G1SelectionMask="x",IF(INDEX(RawDataRefData,$E988,0)&gt;0,INDEX(RawDataRefData,$E988,0)),"")),"")</f>
        <v>2</v>
      </c>
      <c r="AC988" s="100">
        <f t="array" ref="AC988">IF($AA988,QUARTILE(IF(G1SelectionMask="x",IF(INDEX(RawDataRefData,$E988,0)&gt;0,INDEX(RawDataRefData,$E988,0)),""),1),"")</f>
        <v>1</v>
      </c>
      <c r="AD988" s="100">
        <f t="array" ref="AD988">IF($AA988,QUARTILE(IF(G1SelectionMask="x",IF(INDEX(RawDataRefData,$E988,0)&gt;0,INDEX(RawDataRefData,$E988,0)),""),3),"")</f>
        <v>2.5</v>
      </c>
      <c r="AE988" s="100">
        <f t="array" ref="AE988">IF($AA988,MIN(IF(G1SelectionMask="x",IF(INDEX(RawDataRefData,$E988,0)&gt;0,INDEX(RawDataRefData,$E988,0)),"")),"")</f>
        <v>1</v>
      </c>
      <c r="AF988" s="100">
        <f t="array" ref="AF988">IF($AA988,MAX(IF(G1SelectionMask="x",IF(INDEX(RawDataRefData,$E988,0)&gt;0,INDEX(RawDataRefData,$E988,0)),"")),"")</f>
        <v>4</v>
      </c>
      <c r="AG988" s="100">
        <f t="shared" si="373"/>
        <v>2</v>
      </c>
      <c r="AH988" s="100">
        <f t="array" ref="AH988">IF($AA988,STDEVA(IF(G1SelectionMask="x",IF(INDEX(RawDataRefData,$E988,0)&gt;0,INDEX(RawDataRefData,$E988,0)),"")),"")</f>
        <v>1</v>
      </c>
      <c r="AI988" s="101" t="b">
        <f t="shared" si="374"/>
        <v>1</v>
      </c>
      <c r="AJ988" s="101">
        <f t="array" ref="AJ988">IF($AI988,MEDIAN(IF(G2SelectionMask="x",IF(INDEX(RawDataRefData,$E988,0)&gt;0,INDEX(RawDataRefData,$E988,0)),"")),"")</f>
        <v>2</v>
      </c>
      <c r="AK988" s="101">
        <f t="array" ref="AK988">IF($AI988,QUARTILE(IF(G2SelectionMask="x",IF(INDEX(RawDataRefData,$E988,0)&gt;0,INDEX(RawDataRefData,$E988,0)),""),1),"")</f>
        <v>1</v>
      </c>
      <c r="AL988" s="101">
        <f t="array" ref="AL988">IF($AI988,QUARTILE(IF(G2SelectionMask="x",IF(INDEX(RawDataRefData,$E988,0)&gt;0,INDEX(RawDataRefData,$E988,0)),""),3),"")</f>
        <v>3</v>
      </c>
      <c r="AM988" s="101">
        <f t="array" ref="AM988">IF($AI988,MIN(IF(G2SelectionMask="x",IF(INDEX(RawDataRefData,$E988,0)&gt;0,INDEX(RawDataRefData,$E988,0)),"")),"")</f>
        <v>1</v>
      </c>
      <c r="AN988" s="101">
        <f t="array" ref="AN988">IF($AI988,MAX(IF(G2SelectionMask="x",IF(INDEX(RawDataRefData,$E988,0)&gt;0,INDEX(RawDataRefData,$E988,0)),"")),"")</f>
        <v>4</v>
      </c>
      <c r="AO988" s="101">
        <f t="shared" si="376"/>
        <v>2</v>
      </c>
      <c r="AP988" s="101">
        <f t="array" ref="AP988">IF($AI988,STDEVA(IF(G2SelectionMask="x",IF(INDEX(RawDataRefData,$E988,0)&gt;0,INDEX(RawDataRefData,$E988,0)),"")),"")</f>
        <v>1.0954451150103321</v>
      </c>
      <c r="AQ988" s="100" t="b">
        <f t="shared" si="377"/>
        <v>0</v>
      </c>
      <c r="AR988" s="100" t="str">
        <f t="array" ref="AR988">IF($AQ988,MEDIAN(IF(G3SelectionMask="x",IF(INDEX(RawDataRefData,$E988,0)&gt;0,INDEX(RawDataRefData,$E988,0)),"")),"")</f>
        <v/>
      </c>
      <c r="AS988" s="100" t="str">
        <f t="array" ref="AS988">IF($AQ988,QUARTILE(IF(G3SelectionMask="x",IF(INDEX(RawDataRefData,$E988,0)&gt;0,INDEX(RawDataRefData,$E988,0)),""),1),"")</f>
        <v/>
      </c>
      <c r="AT988" s="100" t="str">
        <f t="array" ref="AT988">IF($AQ988,QUARTILE(IF(G3SelectionMask="x",IF(INDEX(RawDataRefData,$E988,0)&gt;0,INDEX(RawDataRefData,$E988,0)),""),3),"")</f>
        <v/>
      </c>
      <c r="AU988" s="100" t="str">
        <f t="array" ref="AU988">IF($AQ988,MIN(IF(G3SelectionMask="x",IF(INDEX(RawDataRefData,$E988,0)&gt;0,INDEX(RawDataRefData,$E988,0)),"")),"")</f>
        <v/>
      </c>
      <c r="AV988" s="100" t="str">
        <f t="array" ref="AV988">IF($AQ988,MAX(IF(G3SelectionMask="x",IF(INDEX(RawDataRefData,$E988,0)&gt;0,INDEX(RawDataRefData,$E988,0)),"")),"")</f>
        <v/>
      </c>
      <c r="AW988" s="100" t="str">
        <f t="shared" si="378"/>
        <v/>
      </c>
      <c r="AX988" s="100" t="str">
        <f t="array" ref="AX988">IF($AQ988,STDEVA(IF(G3SelectionMask="x",IF(INDEX(RawDataRefData,$E988,0)&gt;0,INDEX(RawDataRefData,$E988,0)),"")),"")</f>
        <v/>
      </c>
      <c r="AY988" s="101" t="b">
        <f t="shared" si="379"/>
        <v>0</v>
      </c>
      <c r="AZ988" s="101" t="str">
        <f t="array" ref="AZ988">IF($AY988,MEDIAN(IF(G4SelectionMask="x",IF(INDEX(RawDataRefData,$E988,0)&gt;0,INDEX(RawDataRefData,$E988,0)),"")),"")</f>
        <v/>
      </c>
      <c r="BA988" s="101" t="str">
        <f t="array" ref="BA988">IF($AY988,QUARTILE(IF(G4SelectionMask="x",IF(INDEX(RawDataRefData,$E988,0)&gt;0,INDEX(RawDataRefData,$E988,0)),""),1),"")</f>
        <v/>
      </c>
      <c r="BB988" s="101" t="str">
        <f t="array" ref="BB988">IF($AY988,QUARTILE(IF(G4SelectionMask="x",IF(INDEX(RawDataRefData,$E988,0)&gt;0,INDEX(RawDataRefData,$E988,0)),""),3),"")</f>
        <v/>
      </c>
      <c r="BC988" s="101" t="str">
        <f t="array" ref="BC988">IF($AY988,MIN(IF(G4SelectionMask="x",IF(INDEX(RawDataRefData,$E988,0)&gt;0,INDEX(RawDataRefData,$E988,0)),"")),"")</f>
        <v/>
      </c>
      <c r="BD988" s="101" t="str">
        <f t="array" ref="BD988">IF($AY988,MAX(IF(G4SelectionMask="x",IF(INDEX(RawDataRefData,$E988,0)&gt;0,INDEX(RawDataRefData,$E988,0)),"")),"")</f>
        <v/>
      </c>
      <c r="BE988" s="101" t="str">
        <f t="shared" si="380"/>
        <v/>
      </c>
      <c r="BF988" s="101" t="str">
        <f t="array" ref="BF988">IF($AY988,STDEVA(IF(G4SelectionMask="x",IF(INDEX(RawDataRefData,$E988,0)&gt;0,INDEX(RawDataRefData,$E988,0)),"")),"")</f>
        <v/>
      </c>
      <c r="BG988" s="100" t="b">
        <f t="shared" si="381"/>
        <v>0</v>
      </c>
      <c r="BH988" s="100" t="str">
        <f t="array" ref="BH988">IF($BG988,MEDIAN(IF(G5SelectionMask="x",IF(INDEX(RawDataRefData,$E988,0)&gt;0,INDEX(RawDataRefData,$E988,0)),"")),"")</f>
        <v/>
      </c>
      <c r="BI988" s="100" t="str">
        <f t="array" ref="BI988">IF($BG988,QUARTILE(IF(G5SelectionMask="x",IF(INDEX(RawDataRefData,$E988,0)&gt;0,INDEX(RawDataRefData,$E988,0)),""),1),"")</f>
        <v/>
      </c>
      <c r="BJ988" s="100" t="str">
        <f t="array" ref="BJ988">IF($BG988,QUARTILE(IF(G5SelectionMask="x",IF(INDEX(RawDataRefData,$E988,0)&gt;0,INDEX(RawDataRefData,$E988,0)),""),3),"")</f>
        <v/>
      </c>
      <c r="BK988" s="100" t="str">
        <f t="array" ref="BK988">IF($BG988,MIN(IF(G5SelectionMask="x",IF(INDEX(RawDataRefData,$E988,0)&gt;0,INDEX(RawDataRefData,$E988,0)),"")),"")</f>
        <v/>
      </c>
      <c r="BL988" s="100" t="str">
        <f t="array" ref="BL988">IF($BG988,MAX(IF(G5SelectionMask="x",IF(INDEX(RawDataRefData,$E988,0)&gt;0,INDEX(RawDataRefData,$E988,0)),"")),"")</f>
        <v/>
      </c>
      <c r="BM988" s="100" t="str">
        <f t="shared" si="382"/>
        <v/>
      </c>
      <c r="BN988" s="103" t="str">
        <f t="array" ref="BN988">IF($BG988,STDEVA(IF(G5SelectionMask="x",IF(INDEX(RawDataRefData,$E988,0)&gt;0,INDEX(RawDataRefData,$E988,0)),"")),"")</f>
        <v/>
      </c>
      <c r="BO988" s="104"/>
      <c r="BP988" s="105">
        <v>4</v>
      </c>
      <c r="BQ988" s="105">
        <v>1</v>
      </c>
      <c r="BR988" s="105">
        <v>3</v>
      </c>
      <c r="BS988" s="105">
        <v>1</v>
      </c>
      <c r="BT988" s="105">
        <v>1</v>
      </c>
      <c r="BU988" s="105">
        <v>2</v>
      </c>
      <c r="BV988" s="105">
        <v>2</v>
      </c>
      <c r="BW988" s="105">
        <v>1</v>
      </c>
      <c r="BX988" s="105">
        <v>3</v>
      </c>
      <c r="BY988" s="105">
        <v>2</v>
      </c>
      <c r="BZ988" s="105">
        <v>2</v>
      </c>
      <c r="CA988" s="105">
        <v>4</v>
      </c>
      <c r="CB988" s="105">
        <v>3</v>
      </c>
      <c r="CC988" s="105">
        <v>1</v>
      </c>
      <c r="CD988" s="105">
        <v>1</v>
      </c>
    </row>
    <row r="989" spans="1:82" ht="13.5" hidden="1" thickBot="1" x14ac:dyDescent="0.25">
      <c r="A989" s="33" t="e">
        <f t="shared" si="359"/>
        <v>#NAME?</v>
      </c>
      <c r="B989" s="218"/>
      <c r="C989" s="215"/>
      <c r="D989" s="229"/>
      <c r="E989" s="72">
        <f t="shared" si="375"/>
        <v>980</v>
      </c>
      <c r="F989" s="9" t="s">
        <v>2329</v>
      </c>
      <c r="G989" s="9" t="s">
        <v>1365</v>
      </c>
      <c r="I989" s="9" t="s">
        <v>1628</v>
      </c>
      <c r="K989" s="100">
        <f t="shared" si="360"/>
        <v>1</v>
      </c>
      <c r="L989" s="100"/>
      <c r="M989" s="100"/>
      <c r="N989" s="100"/>
      <c r="O989" s="100"/>
      <c r="P989" s="101">
        <f t="shared" si="361"/>
        <v>1</v>
      </c>
      <c r="Q989" s="102">
        <f t="shared" si="362"/>
        <v>3</v>
      </c>
      <c r="R989" s="102">
        <f t="shared" si="363"/>
        <v>2</v>
      </c>
      <c r="S989" s="102">
        <f t="shared" si="364"/>
        <v>4</v>
      </c>
      <c r="T989" s="102">
        <f t="shared" si="365"/>
        <v>3</v>
      </c>
      <c r="U989" s="102">
        <f t="shared" si="366"/>
        <v>1</v>
      </c>
      <c r="V989" s="102">
        <f t="shared" si="367"/>
        <v>1</v>
      </c>
      <c r="W989" s="102">
        <f t="shared" si="368"/>
        <v>4</v>
      </c>
      <c r="X989" s="102">
        <f t="shared" si="369"/>
        <v>4</v>
      </c>
      <c r="Y989" s="102">
        <f t="shared" si="370"/>
        <v>4</v>
      </c>
      <c r="Z989" s="102">
        <f t="shared" si="371"/>
        <v>3</v>
      </c>
      <c r="AA989" s="100" t="b">
        <f t="shared" si="372"/>
        <v>1</v>
      </c>
      <c r="AB989" s="100">
        <f t="array" ref="AB989">IF($AA989,MEDIAN(IF(G1SelectionMask="x",IF(INDEX(RawDataRefData,$E989,0)&gt;0,INDEX(RawDataRefData,$E989,0)),"")),"")</f>
        <v>3</v>
      </c>
      <c r="AC989" s="100">
        <f t="array" ref="AC989">IF($AA989,QUARTILE(IF(G1SelectionMask="x",IF(INDEX(RawDataRefData,$E989,0)&gt;0,INDEX(RawDataRefData,$E989,0)),""),1),"")</f>
        <v>1.5</v>
      </c>
      <c r="AD989" s="100">
        <f t="array" ref="AD989">IF($AA989,QUARTILE(IF(G1SelectionMask="x",IF(INDEX(RawDataRefData,$E989,0)&gt;0,INDEX(RawDataRefData,$E989,0)),""),3),"")</f>
        <v>4</v>
      </c>
      <c r="AE989" s="100">
        <f t="array" ref="AE989">IF($AA989,MIN(IF(G1SelectionMask="x",IF(INDEX(RawDataRefData,$E989,0)&gt;0,INDEX(RawDataRefData,$E989,0)),"")),"")</f>
        <v>1</v>
      </c>
      <c r="AF989" s="100">
        <f t="array" ref="AF989">IF($AA989,MAX(IF(G1SelectionMask="x",IF(INDEX(RawDataRefData,$E989,0)&gt;0,INDEX(RawDataRefData,$E989,0)),"")),"")</f>
        <v>4</v>
      </c>
      <c r="AG989" s="100">
        <f t="shared" si="373"/>
        <v>2.7272727272727271</v>
      </c>
      <c r="AH989" s="100">
        <f t="array" ref="AH989">IF($AA989,STDEVA(IF(G1SelectionMask="x",IF(INDEX(RawDataRefData,$E989,0)&gt;0,INDEX(RawDataRefData,$E989,0)),"")),"")</f>
        <v>1.2720777563426768</v>
      </c>
      <c r="AI989" s="101" t="b">
        <f t="shared" si="374"/>
        <v>1</v>
      </c>
      <c r="AJ989" s="101">
        <f t="array" ref="AJ989">IF($AI989,MEDIAN(IF(G2SelectionMask="x",IF(INDEX(RawDataRefData,$E989,0)&gt;0,INDEX(RawDataRefData,$E989,0)),"")),"")</f>
        <v>3</v>
      </c>
      <c r="AK989" s="101">
        <f t="array" ref="AK989">IF($AI989,QUARTILE(IF(G2SelectionMask="x",IF(INDEX(RawDataRefData,$E989,0)&gt;0,INDEX(RawDataRefData,$E989,0)),""),1),"")</f>
        <v>1</v>
      </c>
      <c r="AL989" s="101">
        <f t="array" ref="AL989">IF($AI989,QUARTILE(IF(G2SelectionMask="x",IF(INDEX(RawDataRefData,$E989,0)&gt;0,INDEX(RawDataRefData,$E989,0)),""),3),"")</f>
        <v>4</v>
      </c>
      <c r="AM989" s="101">
        <f t="array" ref="AM989">IF($AI989,MIN(IF(G2SelectionMask="x",IF(INDEX(RawDataRefData,$E989,0)&gt;0,INDEX(RawDataRefData,$E989,0)),"")),"")</f>
        <v>1</v>
      </c>
      <c r="AN989" s="101">
        <f t="array" ref="AN989">IF($AI989,MAX(IF(G2SelectionMask="x",IF(INDEX(RawDataRefData,$E989,0)&gt;0,INDEX(RawDataRefData,$E989,0)),"")),"")</f>
        <v>4</v>
      </c>
      <c r="AO989" s="101">
        <f t="shared" si="376"/>
        <v>2.6363636363636362</v>
      </c>
      <c r="AP989" s="101">
        <f t="array" ref="AP989">IF($AI989,STDEVA(IF(G2SelectionMask="x",IF(INDEX(RawDataRefData,$E989,0)&gt;0,INDEX(RawDataRefData,$E989,0)),"")),"")</f>
        <v>1.3618169680781096</v>
      </c>
      <c r="AQ989" s="100" t="b">
        <f t="shared" si="377"/>
        <v>0</v>
      </c>
      <c r="AR989" s="100" t="str">
        <f t="array" ref="AR989">IF($AQ989,MEDIAN(IF(G3SelectionMask="x",IF(INDEX(RawDataRefData,$E989,0)&gt;0,INDEX(RawDataRefData,$E989,0)),"")),"")</f>
        <v/>
      </c>
      <c r="AS989" s="100" t="str">
        <f t="array" ref="AS989">IF($AQ989,QUARTILE(IF(G3SelectionMask="x",IF(INDEX(RawDataRefData,$E989,0)&gt;0,INDEX(RawDataRefData,$E989,0)),""),1),"")</f>
        <v/>
      </c>
      <c r="AT989" s="100" t="str">
        <f t="array" ref="AT989">IF($AQ989,QUARTILE(IF(G3SelectionMask="x",IF(INDEX(RawDataRefData,$E989,0)&gt;0,INDEX(RawDataRefData,$E989,0)),""),3),"")</f>
        <v/>
      </c>
      <c r="AU989" s="100" t="str">
        <f t="array" ref="AU989">IF($AQ989,MIN(IF(G3SelectionMask="x",IF(INDEX(RawDataRefData,$E989,0)&gt;0,INDEX(RawDataRefData,$E989,0)),"")),"")</f>
        <v/>
      </c>
      <c r="AV989" s="100" t="str">
        <f t="array" ref="AV989">IF($AQ989,MAX(IF(G3SelectionMask="x",IF(INDEX(RawDataRefData,$E989,0)&gt;0,INDEX(RawDataRefData,$E989,0)),"")),"")</f>
        <v/>
      </c>
      <c r="AW989" s="100" t="str">
        <f t="shared" si="378"/>
        <v/>
      </c>
      <c r="AX989" s="100" t="str">
        <f t="array" ref="AX989">IF($AQ989,STDEVA(IF(G3SelectionMask="x",IF(INDEX(RawDataRefData,$E989,0)&gt;0,INDEX(RawDataRefData,$E989,0)),"")),"")</f>
        <v/>
      </c>
      <c r="AY989" s="101" t="b">
        <f t="shared" si="379"/>
        <v>0</v>
      </c>
      <c r="AZ989" s="101" t="str">
        <f t="array" ref="AZ989">IF($AY989,MEDIAN(IF(G4SelectionMask="x",IF(INDEX(RawDataRefData,$E989,0)&gt;0,INDEX(RawDataRefData,$E989,0)),"")),"")</f>
        <v/>
      </c>
      <c r="BA989" s="101" t="str">
        <f t="array" ref="BA989">IF($AY989,QUARTILE(IF(G4SelectionMask="x",IF(INDEX(RawDataRefData,$E989,0)&gt;0,INDEX(RawDataRefData,$E989,0)),""),1),"")</f>
        <v/>
      </c>
      <c r="BB989" s="101" t="str">
        <f t="array" ref="BB989">IF($AY989,QUARTILE(IF(G4SelectionMask="x",IF(INDEX(RawDataRefData,$E989,0)&gt;0,INDEX(RawDataRefData,$E989,0)),""),3),"")</f>
        <v/>
      </c>
      <c r="BC989" s="101" t="str">
        <f t="array" ref="BC989">IF($AY989,MIN(IF(G4SelectionMask="x",IF(INDEX(RawDataRefData,$E989,0)&gt;0,INDEX(RawDataRefData,$E989,0)),"")),"")</f>
        <v/>
      </c>
      <c r="BD989" s="101" t="str">
        <f t="array" ref="BD989">IF($AY989,MAX(IF(G4SelectionMask="x",IF(INDEX(RawDataRefData,$E989,0)&gt;0,INDEX(RawDataRefData,$E989,0)),"")),"")</f>
        <v/>
      </c>
      <c r="BE989" s="101" t="str">
        <f t="shared" si="380"/>
        <v/>
      </c>
      <c r="BF989" s="101" t="str">
        <f t="array" ref="BF989">IF($AY989,STDEVA(IF(G4SelectionMask="x",IF(INDEX(RawDataRefData,$E989,0)&gt;0,INDEX(RawDataRefData,$E989,0)),"")),"")</f>
        <v/>
      </c>
      <c r="BG989" s="100" t="b">
        <f t="shared" si="381"/>
        <v>0</v>
      </c>
      <c r="BH989" s="100" t="str">
        <f t="array" ref="BH989">IF($BG989,MEDIAN(IF(G5SelectionMask="x",IF(INDEX(RawDataRefData,$E989,0)&gt;0,INDEX(RawDataRefData,$E989,0)),"")),"")</f>
        <v/>
      </c>
      <c r="BI989" s="100" t="str">
        <f t="array" ref="BI989">IF($BG989,QUARTILE(IF(G5SelectionMask="x",IF(INDEX(RawDataRefData,$E989,0)&gt;0,INDEX(RawDataRefData,$E989,0)),""),1),"")</f>
        <v/>
      </c>
      <c r="BJ989" s="100" t="str">
        <f t="array" ref="BJ989">IF($BG989,QUARTILE(IF(G5SelectionMask="x",IF(INDEX(RawDataRefData,$E989,0)&gt;0,INDEX(RawDataRefData,$E989,0)),""),3),"")</f>
        <v/>
      </c>
      <c r="BK989" s="100" t="str">
        <f t="array" ref="BK989">IF($BG989,MIN(IF(G5SelectionMask="x",IF(INDEX(RawDataRefData,$E989,0)&gt;0,INDEX(RawDataRefData,$E989,0)),"")),"")</f>
        <v/>
      </c>
      <c r="BL989" s="100" t="str">
        <f t="array" ref="BL989">IF($BG989,MAX(IF(G5SelectionMask="x",IF(INDEX(RawDataRefData,$E989,0)&gt;0,INDEX(RawDataRefData,$E989,0)),"")),"")</f>
        <v/>
      </c>
      <c r="BM989" s="100" t="str">
        <f t="shared" si="382"/>
        <v/>
      </c>
      <c r="BN989" s="103" t="str">
        <f t="array" ref="BN989">IF($BG989,STDEVA(IF(G5SelectionMask="x",IF(INDEX(RawDataRefData,$E989,0)&gt;0,INDEX(RawDataRefData,$E989,0)),"")),"")</f>
        <v/>
      </c>
      <c r="BO989" s="104"/>
      <c r="BP989" s="105">
        <v>1</v>
      </c>
      <c r="BQ989" s="105">
        <v>1</v>
      </c>
      <c r="BR989" s="105">
        <v>3</v>
      </c>
      <c r="BS989" s="105">
        <v>2</v>
      </c>
      <c r="BT989" s="105">
        <v>4</v>
      </c>
      <c r="BU989" s="105">
        <v>3</v>
      </c>
      <c r="BV989" s="105">
        <v>1</v>
      </c>
      <c r="BW989" s="105">
        <v>1</v>
      </c>
      <c r="BX989" s="105">
        <v>4</v>
      </c>
      <c r="BY989" s="105">
        <v>4</v>
      </c>
      <c r="BZ989" s="105">
        <v>4</v>
      </c>
      <c r="CA989" s="105">
        <v>3</v>
      </c>
      <c r="CB989" s="105">
        <v>4</v>
      </c>
      <c r="CC989" s="105">
        <v>1</v>
      </c>
      <c r="CD989" s="105">
        <v>1</v>
      </c>
    </row>
    <row r="990" spans="1:82" ht="13.5" hidden="1" thickBot="1" x14ac:dyDescent="0.25">
      <c r="A990" s="33" t="e">
        <f t="shared" si="359"/>
        <v>#NAME?</v>
      </c>
      <c r="B990" s="218"/>
      <c r="C990" s="215"/>
      <c r="D990" s="229"/>
      <c r="E990" s="72">
        <f t="shared" si="375"/>
        <v>981</v>
      </c>
      <c r="F990" s="9" t="s">
        <v>2330</v>
      </c>
      <c r="G990" s="9" t="s">
        <v>1366</v>
      </c>
      <c r="I990" s="9" t="s">
        <v>1628</v>
      </c>
      <c r="K990" s="100">
        <f t="shared" si="360"/>
        <v>4</v>
      </c>
      <c r="L990" s="100"/>
      <c r="M990" s="100"/>
      <c r="N990" s="100"/>
      <c r="O990" s="100"/>
      <c r="P990" s="101">
        <f t="shared" si="361"/>
        <v>2</v>
      </c>
      <c r="Q990" s="102">
        <f t="shared" si="362"/>
        <v>3</v>
      </c>
      <c r="R990" s="102">
        <f t="shared" si="363"/>
        <v>1</v>
      </c>
      <c r="S990" s="102">
        <f t="shared" si="364"/>
        <v>3</v>
      </c>
      <c r="T990" s="102">
        <f t="shared" si="365"/>
        <v>4</v>
      </c>
      <c r="U990" s="102">
        <f t="shared" si="366"/>
        <v>4</v>
      </c>
      <c r="V990" s="102">
        <f t="shared" si="367"/>
        <v>2</v>
      </c>
      <c r="W990" s="102">
        <f t="shared" si="368"/>
        <v>1</v>
      </c>
      <c r="X990" s="102">
        <f t="shared" si="369"/>
        <v>3</v>
      </c>
      <c r="Y990" s="102">
        <f t="shared" si="370"/>
        <v>1</v>
      </c>
      <c r="Z990" s="102">
        <f t="shared" si="371"/>
        <v>2</v>
      </c>
      <c r="AA990" s="100" t="b">
        <f t="shared" si="372"/>
        <v>1</v>
      </c>
      <c r="AB990" s="100">
        <f t="array" ref="AB990">IF($AA990,MEDIAN(IF(G1SelectionMask="x",IF(INDEX(RawDataRefData,$E990,0)&gt;0,INDEX(RawDataRefData,$E990,0)),"")),"")</f>
        <v>2</v>
      </c>
      <c r="AC990" s="100">
        <f t="array" ref="AC990">IF($AA990,QUARTILE(IF(G1SelectionMask="x",IF(INDEX(RawDataRefData,$E990,0)&gt;0,INDEX(RawDataRefData,$E990,0)),""),1),"")</f>
        <v>1.5</v>
      </c>
      <c r="AD990" s="100">
        <f t="array" ref="AD990">IF($AA990,QUARTILE(IF(G1SelectionMask="x",IF(INDEX(RawDataRefData,$E990,0)&gt;0,INDEX(RawDataRefData,$E990,0)),""),3),"")</f>
        <v>3</v>
      </c>
      <c r="AE990" s="100">
        <f t="array" ref="AE990">IF($AA990,MIN(IF(G1SelectionMask="x",IF(INDEX(RawDataRefData,$E990,0)&gt;0,INDEX(RawDataRefData,$E990,0)),"")),"")</f>
        <v>1</v>
      </c>
      <c r="AF990" s="100">
        <f t="array" ref="AF990">IF($AA990,MAX(IF(G1SelectionMask="x",IF(INDEX(RawDataRefData,$E990,0)&gt;0,INDEX(RawDataRefData,$E990,0)),"")),"")</f>
        <v>4</v>
      </c>
      <c r="AG990" s="100">
        <f t="shared" si="373"/>
        <v>2.3636363636363638</v>
      </c>
      <c r="AH990" s="100">
        <f t="array" ref="AH990">IF($AA990,STDEVA(IF(G1SelectionMask="x",IF(INDEX(RawDataRefData,$E990,0)&gt;0,INDEX(RawDataRefData,$E990,0)),"")),"")</f>
        <v>1.1200649331826502</v>
      </c>
      <c r="AI990" s="101" t="b">
        <f t="shared" si="374"/>
        <v>1</v>
      </c>
      <c r="AJ990" s="101">
        <f t="array" ref="AJ990">IF($AI990,MEDIAN(IF(G2SelectionMask="x",IF(INDEX(RawDataRefData,$E990,0)&gt;0,INDEX(RawDataRefData,$E990,0)),"")),"")</f>
        <v>2</v>
      </c>
      <c r="AK990" s="101">
        <f t="array" ref="AK990">IF($AI990,QUARTILE(IF(G2SelectionMask="x",IF(INDEX(RawDataRefData,$E990,0)&gt;0,INDEX(RawDataRefData,$E990,0)),""),1),"")</f>
        <v>2</v>
      </c>
      <c r="AL990" s="101">
        <f t="array" ref="AL990">IF($AI990,QUARTILE(IF(G2SelectionMask="x",IF(INDEX(RawDataRefData,$E990,0)&gt;0,INDEX(RawDataRefData,$E990,0)),""),3),"")</f>
        <v>3</v>
      </c>
      <c r="AM990" s="101">
        <f t="array" ref="AM990">IF($AI990,MIN(IF(G2SelectionMask="x",IF(INDEX(RawDataRefData,$E990,0)&gt;0,INDEX(RawDataRefData,$E990,0)),"")),"")</f>
        <v>1</v>
      </c>
      <c r="AN990" s="101">
        <f t="array" ref="AN990">IF($AI990,MAX(IF(G2SelectionMask="x",IF(INDEX(RawDataRefData,$E990,0)&gt;0,INDEX(RawDataRefData,$E990,0)),"")),"")</f>
        <v>4</v>
      </c>
      <c r="AO990" s="101">
        <f t="shared" si="376"/>
        <v>2.4545454545454546</v>
      </c>
      <c r="AP990" s="101">
        <f t="array" ref="AP990">IF($AI990,STDEVA(IF(G2SelectionMask="x",IF(INDEX(RawDataRefData,$E990,0)&gt;0,INDEX(RawDataRefData,$E990,0)),"")),"")</f>
        <v>1.0357254813546268</v>
      </c>
      <c r="AQ990" s="100" t="b">
        <f t="shared" si="377"/>
        <v>0</v>
      </c>
      <c r="AR990" s="100" t="str">
        <f t="array" ref="AR990">IF($AQ990,MEDIAN(IF(G3SelectionMask="x",IF(INDEX(RawDataRefData,$E990,0)&gt;0,INDEX(RawDataRefData,$E990,0)),"")),"")</f>
        <v/>
      </c>
      <c r="AS990" s="100" t="str">
        <f t="array" ref="AS990">IF($AQ990,QUARTILE(IF(G3SelectionMask="x",IF(INDEX(RawDataRefData,$E990,0)&gt;0,INDEX(RawDataRefData,$E990,0)),""),1),"")</f>
        <v/>
      </c>
      <c r="AT990" s="100" t="str">
        <f t="array" ref="AT990">IF($AQ990,QUARTILE(IF(G3SelectionMask="x",IF(INDEX(RawDataRefData,$E990,0)&gt;0,INDEX(RawDataRefData,$E990,0)),""),3),"")</f>
        <v/>
      </c>
      <c r="AU990" s="100" t="str">
        <f t="array" ref="AU990">IF($AQ990,MIN(IF(G3SelectionMask="x",IF(INDEX(RawDataRefData,$E990,0)&gt;0,INDEX(RawDataRefData,$E990,0)),"")),"")</f>
        <v/>
      </c>
      <c r="AV990" s="100" t="str">
        <f t="array" ref="AV990">IF($AQ990,MAX(IF(G3SelectionMask="x",IF(INDEX(RawDataRefData,$E990,0)&gt;0,INDEX(RawDataRefData,$E990,0)),"")),"")</f>
        <v/>
      </c>
      <c r="AW990" s="100" t="str">
        <f t="shared" si="378"/>
        <v/>
      </c>
      <c r="AX990" s="100" t="str">
        <f t="array" ref="AX990">IF($AQ990,STDEVA(IF(G3SelectionMask="x",IF(INDEX(RawDataRefData,$E990,0)&gt;0,INDEX(RawDataRefData,$E990,0)),"")),"")</f>
        <v/>
      </c>
      <c r="AY990" s="101" t="b">
        <f t="shared" si="379"/>
        <v>0</v>
      </c>
      <c r="AZ990" s="101" t="str">
        <f t="array" ref="AZ990">IF($AY990,MEDIAN(IF(G4SelectionMask="x",IF(INDEX(RawDataRefData,$E990,0)&gt;0,INDEX(RawDataRefData,$E990,0)),"")),"")</f>
        <v/>
      </c>
      <c r="BA990" s="101" t="str">
        <f t="array" ref="BA990">IF($AY990,QUARTILE(IF(G4SelectionMask="x",IF(INDEX(RawDataRefData,$E990,0)&gt;0,INDEX(RawDataRefData,$E990,0)),""),1),"")</f>
        <v/>
      </c>
      <c r="BB990" s="101" t="str">
        <f t="array" ref="BB990">IF($AY990,QUARTILE(IF(G4SelectionMask="x",IF(INDEX(RawDataRefData,$E990,0)&gt;0,INDEX(RawDataRefData,$E990,0)),""),3),"")</f>
        <v/>
      </c>
      <c r="BC990" s="101" t="str">
        <f t="array" ref="BC990">IF($AY990,MIN(IF(G4SelectionMask="x",IF(INDEX(RawDataRefData,$E990,0)&gt;0,INDEX(RawDataRefData,$E990,0)),"")),"")</f>
        <v/>
      </c>
      <c r="BD990" s="101" t="str">
        <f t="array" ref="BD990">IF($AY990,MAX(IF(G4SelectionMask="x",IF(INDEX(RawDataRefData,$E990,0)&gt;0,INDEX(RawDataRefData,$E990,0)),"")),"")</f>
        <v/>
      </c>
      <c r="BE990" s="101" t="str">
        <f t="shared" si="380"/>
        <v/>
      </c>
      <c r="BF990" s="101" t="str">
        <f t="array" ref="BF990">IF($AY990,STDEVA(IF(G4SelectionMask="x",IF(INDEX(RawDataRefData,$E990,0)&gt;0,INDEX(RawDataRefData,$E990,0)),"")),"")</f>
        <v/>
      </c>
      <c r="BG990" s="100" t="b">
        <f t="shared" si="381"/>
        <v>0</v>
      </c>
      <c r="BH990" s="100" t="str">
        <f t="array" ref="BH990">IF($BG990,MEDIAN(IF(G5SelectionMask="x",IF(INDEX(RawDataRefData,$E990,0)&gt;0,INDEX(RawDataRefData,$E990,0)),"")),"")</f>
        <v/>
      </c>
      <c r="BI990" s="100" t="str">
        <f t="array" ref="BI990">IF($BG990,QUARTILE(IF(G5SelectionMask="x",IF(INDEX(RawDataRefData,$E990,0)&gt;0,INDEX(RawDataRefData,$E990,0)),""),1),"")</f>
        <v/>
      </c>
      <c r="BJ990" s="100" t="str">
        <f t="array" ref="BJ990">IF($BG990,QUARTILE(IF(G5SelectionMask="x",IF(INDEX(RawDataRefData,$E990,0)&gt;0,INDEX(RawDataRefData,$E990,0)),""),3),"")</f>
        <v/>
      </c>
      <c r="BK990" s="100" t="str">
        <f t="array" ref="BK990">IF($BG990,MIN(IF(G5SelectionMask="x",IF(INDEX(RawDataRefData,$E990,0)&gt;0,INDEX(RawDataRefData,$E990,0)),"")),"")</f>
        <v/>
      </c>
      <c r="BL990" s="100" t="str">
        <f t="array" ref="BL990">IF($BG990,MAX(IF(G5SelectionMask="x",IF(INDEX(RawDataRefData,$E990,0)&gt;0,INDEX(RawDataRefData,$E990,0)),"")),"")</f>
        <v/>
      </c>
      <c r="BM990" s="100" t="str">
        <f t="shared" si="382"/>
        <v/>
      </c>
      <c r="BN990" s="103" t="str">
        <f t="array" ref="BN990">IF($BG990,STDEVA(IF(G5SelectionMask="x",IF(INDEX(RawDataRefData,$E990,0)&gt;0,INDEX(RawDataRefData,$E990,0)),"")),"")</f>
        <v/>
      </c>
      <c r="BO990" s="104"/>
      <c r="BP990" s="105">
        <v>4</v>
      </c>
      <c r="BQ990" s="105">
        <v>2</v>
      </c>
      <c r="BR990" s="105">
        <v>3</v>
      </c>
      <c r="BS990" s="105">
        <v>1</v>
      </c>
      <c r="BT990" s="105">
        <v>3</v>
      </c>
      <c r="BU990" s="105">
        <v>4</v>
      </c>
      <c r="BV990" s="105">
        <v>4</v>
      </c>
      <c r="BW990" s="105">
        <v>2</v>
      </c>
      <c r="BX990" s="105">
        <v>1</v>
      </c>
      <c r="BY990" s="105">
        <v>3</v>
      </c>
      <c r="BZ990" s="105">
        <v>1</v>
      </c>
      <c r="CA990" s="105">
        <v>2</v>
      </c>
      <c r="CB990" s="105">
        <v>4</v>
      </c>
      <c r="CC990" s="105">
        <v>2</v>
      </c>
      <c r="CD990" s="105">
        <v>3</v>
      </c>
    </row>
    <row r="991" spans="1:82" ht="13.5" hidden="1" thickBot="1" x14ac:dyDescent="0.25">
      <c r="A991" s="33" t="e">
        <f t="shared" si="359"/>
        <v>#NAME?</v>
      </c>
      <c r="B991" s="218"/>
      <c r="C991" s="215"/>
      <c r="D991" s="229"/>
      <c r="E991" s="72">
        <f t="shared" si="375"/>
        <v>982</v>
      </c>
      <c r="F991" s="9" t="s">
        <v>2331</v>
      </c>
      <c r="G991" s="9" t="s">
        <v>1367</v>
      </c>
      <c r="I991" s="9" t="s">
        <v>1628</v>
      </c>
      <c r="K991" s="100">
        <f t="shared" si="360"/>
        <v>2</v>
      </c>
      <c r="L991" s="100"/>
      <c r="M991" s="100"/>
      <c r="N991" s="100"/>
      <c r="O991" s="100"/>
      <c r="P991" s="101">
        <f t="shared" si="361"/>
        <v>1</v>
      </c>
      <c r="Q991" s="102">
        <f t="shared" si="362"/>
        <v>2</v>
      </c>
      <c r="R991" s="102">
        <f t="shared" si="363"/>
        <v>3</v>
      </c>
      <c r="S991" s="102">
        <f t="shared" si="364"/>
        <v>3</v>
      </c>
      <c r="T991" s="102">
        <f t="shared" si="365"/>
        <v>2</v>
      </c>
      <c r="U991" s="102">
        <f t="shared" si="366"/>
        <v>1</v>
      </c>
      <c r="V991" s="102">
        <f t="shared" si="367"/>
        <v>2</v>
      </c>
      <c r="W991" s="102">
        <f t="shared" si="368"/>
        <v>3</v>
      </c>
      <c r="X991" s="102">
        <f t="shared" si="369"/>
        <v>3</v>
      </c>
      <c r="Y991" s="102">
        <f t="shared" si="370"/>
        <v>3</v>
      </c>
      <c r="Z991" s="102">
        <f t="shared" si="371"/>
        <v>2</v>
      </c>
      <c r="AA991" s="100" t="b">
        <f t="shared" si="372"/>
        <v>1</v>
      </c>
      <c r="AB991" s="100">
        <f t="array" ref="AB991">IF($AA991,MEDIAN(IF(G1SelectionMask="x",IF(INDEX(RawDataRefData,$E991,0)&gt;0,INDEX(RawDataRefData,$E991,0)),"")),"")</f>
        <v>2</v>
      </c>
      <c r="AC991" s="100">
        <f t="array" ref="AC991">IF($AA991,QUARTILE(IF(G1SelectionMask="x",IF(INDEX(RawDataRefData,$E991,0)&gt;0,INDEX(RawDataRefData,$E991,0)),""),1),"")</f>
        <v>2</v>
      </c>
      <c r="AD991" s="100">
        <f t="array" ref="AD991">IF($AA991,QUARTILE(IF(G1SelectionMask="x",IF(INDEX(RawDataRefData,$E991,0)&gt;0,INDEX(RawDataRefData,$E991,0)),""),3),"")</f>
        <v>3</v>
      </c>
      <c r="AE991" s="100">
        <f t="array" ref="AE991">IF($AA991,MIN(IF(G1SelectionMask="x",IF(INDEX(RawDataRefData,$E991,0)&gt;0,INDEX(RawDataRefData,$E991,0)),"")),"")</f>
        <v>1</v>
      </c>
      <c r="AF991" s="100">
        <f t="array" ref="AF991">IF($AA991,MAX(IF(G1SelectionMask="x",IF(INDEX(RawDataRefData,$E991,0)&gt;0,INDEX(RawDataRefData,$E991,0)),"")),"")</f>
        <v>3</v>
      </c>
      <c r="AG991" s="100">
        <f t="shared" si="373"/>
        <v>2.2727272727272729</v>
      </c>
      <c r="AH991" s="100">
        <f t="array" ref="AH991">IF($AA991,STDEVA(IF(G1SelectionMask="x",IF(INDEX(RawDataRefData,$E991,0)&gt;0,INDEX(RawDataRefData,$E991,0)),"")),"")</f>
        <v>0.78624539310689634</v>
      </c>
      <c r="AI991" s="101" t="b">
        <f t="shared" si="374"/>
        <v>1</v>
      </c>
      <c r="AJ991" s="101">
        <f t="array" ref="AJ991">IF($AI991,MEDIAN(IF(G2SelectionMask="x",IF(INDEX(RawDataRefData,$E991,0)&gt;0,INDEX(RawDataRefData,$E991,0)),"")),"")</f>
        <v>2</v>
      </c>
      <c r="AK991" s="101">
        <f t="array" ref="AK991">IF($AI991,QUARTILE(IF(G2SelectionMask="x",IF(INDEX(RawDataRefData,$E991,0)&gt;0,INDEX(RawDataRefData,$E991,0)),""),1),"")</f>
        <v>2</v>
      </c>
      <c r="AL991" s="101">
        <f t="array" ref="AL991">IF($AI991,QUARTILE(IF(G2SelectionMask="x",IF(INDEX(RawDataRefData,$E991,0)&gt;0,INDEX(RawDataRefData,$E991,0)),""),3),"")</f>
        <v>3</v>
      </c>
      <c r="AM991" s="101">
        <f t="array" ref="AM991">IF($AI991,MIN(IF(G2SelectionMask="x",IF(INDEX(RawDataRefData,$E991,0)&gt;0,INDEX(RawDataRefData,$E991,0)),"")),"")</f>
        <v>1</v>
      </c>
      <c r="AN991" s="101">
        <f t="array" ref="AN991">IF($AI991,MAX(IF(G2SelectionMask="x",IF(INDEX(RawDataRefData,$E991,0)&gt;0,INDEX(RawDataRefData,$E991,0)),"")),"")</f>
        <v>4</v>
      </c>
      <c r="AO991" s="101">
        <f t="shared" si="376"/>
        <v>2.3636363636363638</v>
      </c>
      <c r="AP991" s="101">
        <f t="array" ref="AP991">IF($AI991,STDEVA(IF(G2SelectionMask="x",IF(INDEX(RawDataRefData,$E991,0)&gt;0,INDEX(RawDataRefData,$E991,0)),"")),"")</f>
        <v>0.9244162777371755</v>
      </c>
      <c r="AQ991" s="100" t="b">
        <f t="shared" si="377"/>
        <v>0</v>
      </c>
      <c r="AR991" s="100" t="str">
        <f t="array" ref="AR991">IF($AQ991,MEDIAN(IF(G3SelectionMask="x",IF(INDEX(RawDataRefData,$E991,0)&gt;0,INDEX(RawDataRefData,$E991,0)),"")),"")</f>
        <v/>
      </c>
      <c r="AS991" s="100" t="str">
        <f t="array" ref="AS991">IF($AQ991,QUARTILE(IF(G3SelectionMask="x",IF(INDEX(RawDataRefData,$E991,0)&gt;0,INDEX(RawDataRefData,$E991,0)),""),1),"")</f>
        <v/>
      </c>
      <c r="AT991" s="100" t="str">
        <f t="array" ref="AT991">IF($AQ991,QUARTILE(IF(G3SelectionMask="x",IF(INDEX(RawDataRefData,$E991,0)&gt;0,INDEX(RawDataRefData,$E991,0)),""),3),"")</f>
        <v/>
      </c>
      <c r="AU991" s="100" t="str">
        <f t="array" ref="AU991">IF($AQ991,MIN(IF(G3SelectionMask="x",IF(INDEX(RawDataRefData,$E991,0)&gt;0,INDEX(RawDataRefData,$E991,0)),"")),"")</f>
        <v/>
      </c>
      <c r="AV991" s="100" t="str">
        <f t="array" ref="AV991">IF($AQ991,MAX(IF(G3SelectionMask="x",IF(INDEX(RawDataRefData,$E991,0)&gt;0,INDEX(RawDataRefData,$E991,0)),"")),"")</f>
        <v/>
      </c>
      <c r="AW991" s="100" t="str">
        <f t="shared" si="378"/>
        <v/>
      </c>
      <c r="AX991" s="100" t="str">
        <f t="array" ref="AX991">IF($AQ991,STDEVA(IF(G3SelectionMask="x",IF(INDEX(RawDataRefData,$E991,0)&gt;0,INDEX(RawDataRefData,$E991,0)),"")),"")</f>
        <v/>
      </c>
      <c r="AY991" s="101" t="b">
        <f t="shared" si="379"/>
        <v>0</v>
      </c>
      <c r="AZ991" s="101" t="str">
        <f t="array" ref="AZ991">IF($AY991,MEDIAN(IF(G4SelectionMask="x",IF(INDEX(RawDataRefData,$E991,0)&gt;0,INDEX(RawDataRefData,$E991,0)),"")),"")</f>
        <v/>
      </c>
      <c r="BA991" s="101" t="str">
        <f t="array" ref="BA991">IF($AY991,QUARTILE(IF(G4SelectionMask="x",IF(INDEX(RawDataRefData,$E991,0)&gt;0,INDEX(RawDataRefData,$E991,0)),""),1),"")</f>
        <v/>
      </c>
      <c r="BB991" s="101" t="str">
        <f t="array" ref="BB991">IF($AY991,QUARTILE(IF(G4SelectionMask="x",IF(INDEX(RawDataRefData,$E991,0)&gt;0,INDEX(RawDataRefData,$E991,0)),""),3),"")</f>
        <v/>
      </c>
      <c r="BC991" s="101" t="str">
        <f t="array" ref="BC991">IF($AY991,MIN(IF(G4SelectionMask="x",IF(INDEX(RawDataRefData,$E991,0)&gt;0,INDEX(RawDataRefData,$E991,0)),"")),"")</f>
        <v/>
      </c>
      <c r="BD991" s="101" t="str">
        <f t="array" ref="BD991">IF($AY991,MAX(IF(G4SelectionMask="x",IF(INDEX(RawDataRefData,$E991,0)&gt;0,INDEX(RawDataRefData,$E991,0)),"")),"")</f>
        <v/>
      </c>
      <c r="BE991" s="101" t="str">
        <f t="shared" si="380"/>
        <v/>
      </c>
      <c r="BF991" s="101" t="str">
        <f t="array" ref="BF991">IF($AY991,STDEVA(IF(G4SelectionMask="x",IF(INDEX(RawDataRefData,$E991,0)&gt;0,INDEX(RawDataRefData,$E991,0)),"")),"")</f>
        <v/>
      </c>
      <c r="BG991" s="100" t="b">
        <f t="shared" si="381"/>
        <v>0</v>
      </c>
      <c r="BH991" s="100" t="str">
        <f t="array" ref="BH991">IF($BG991,MEDIAN(IF(G5SelectionMask="x",IF(INDEX(RawDataRefData,$E991,0)&gt;0,INDEX(RawDataRefData,$E991,0)),"")),"")</f>
        <v/>
      </c>
      <c r="BI991" s="100" t="str">
        <f t="array" ref="BI991">IF($BG991,QUARTILE(IF(G5SelectionMask="x",IF(INDEX(RawDataRefData,$E991,0)&gt;0,INDEX(RawDataRefData,$E991,0)),""),1),"")</f>
        <v/>
      </c>
      <c r="BJ991" s="100" t="str">
        <f t="array" ref="BJ991">IF($BG991,QUARTILE(IF(G5SelectionMask="x",IF(INDEX(RawDataRefData,$E991,0)&gt;0,INDEX(RawDataRefData,$E991,0)),""),3),"")</f>
        <v/>
      </c>
      <c r="BK991" s="100" t="str">
        <f t="array" ref="BK991">IF($BG991,MIN(IF(G5SelectionMask="x",IF(INDEX(RawDataRefData,$E991,0)&gt;0,INDEX(RawDataRefData,$E991,0)),"")),"")</f>
        <v/>
      </c>
      <c r="BL991" s="100" t="str">
        <f t="array" ref="BL991">IF($BG991,MAX(IF(G5SelectionMask="x",IF(INDEX(RawDataRefData,$E991,0)&gt;0,INDEX(RawDataRefData,$E991,0)),"")),"")</f>
        <v/>
      </c>
      <c r="BM991" s="100" t="str">
        <f t="shared" si="382"/>
        <v/>
      </c>
      <c r="BN991" s="103" t="str">
        <f t="array" ref="BN991">IF($BG991,STDEVA(IF(G5SelectionMask="x",IF(INDEX(RawDataRefData,$E991,0)&gt;0,INDEX(RawDataRefData,$E991,0)),"")),"")</f>
        <v/>
      </c>
      <c r="BO991" s="104"/>
      <c r="BP991" s="105">
        <v>2</v>
      </c>
      <c r="BQ991" s="105">
        <v>1</v>
      </c>
      <c r="BR991" s="105">
        <v>2</v>
      </c>
      <c r="BS991" s="105">
        <v>3</v>
      </c>
      <c r="BT991" s="105">
        <v>3</v>
      </c>
      <c r="BU991" s="105">
        <v>2</v>
      </c>
      <c r="BV991" s="105">
        <v>1</v>
      </c>
      <c r="BW991" s="105">
        <v>2</v>
      </c>
      <c r="BX991" s="105">
        <v>3</v>
      </c>
      <c r="BY991" s="105">
        <v>3</v>
      </c>
      <c r="BZ991" s="105">
        <v>3</v>
      </c>
      <c r="CA991" s="105">
        <v>2</v>
      </c>
      <c r="CB991" s="105">
        <v>4</v>
      </c>
      <c r="CC991" s="105">
        <v>1</v>
      </c>
      <c r="CD991" s="105">
        <v>3</v>
      </c>
    </row>
    <row r="992" spans="1:82" ht="13.5" hidden="1" thickBot="1" x14ac:dyDescent="0.25">
      <c r="A992" s="33" t="e">
        <f t="shared" si="359"/>
        <v>#NAME?</v>
      </c>
      <c r="B992" s="218"/>
      <c r="C992" s="215"/>
      <c r="D992" s="229"/>
      <c r="E992" s="72">
        <f t="shared" si="375"/>
        <v>983</v>
      </c>
      <c r="F992" s="9" t="s">
        <v>2332</v>
      </c>
      <c r="G992" s="9" t="s">
        <v>1368</v>
      </c>
      <c r="I992" s="9" t="s">
        <v>1628</v>
      </c>
      <c r="K992" s="100">
        <f t="shared" si="360"/>
        <v>1</v>
      </c>
      <c r="L992" s="100"/>
      <c r="M992" s="100"/>
      <c r="N992" s="100"/>
      <c r="O992" s="100"/>
      <c r="P992" s="101">
        <f t="shared" si="361"/>
        <v>4</v>
      </c>
      <c r="Q992" s="102">
        <f t="shared" si="362"/>
        <v>2</v>
      </c>
      <c r="R992" s="102">
        <f t="shared" si="363"/>
        <v>2</v>
      </c>
      <c r="S992" s="102">
        <f t="shared" si="364"/>
        <v>3</v>
      </c>
      <c r="T992" s="102">
        <f t="shared" si="365"/>
        <v>1</v>
      </c>
      <c r="U992" s="102">
        <f t="shared" si="366"/>
        <v>4</v>
      </c>
      <c r="V992" s="102">
        <f t="shared" si="367"/>
        <v>1</v>
      </c>
      <c r="W992" s="102">
        <f t="shared" si="368"/>
        <v>4</v>
      </c>
      <c r="X992" s="102">
        <f t="shared" si="369"/>
        <v>4</v>
      </c>
      <c r="Y992" s="102">
        <f t="shared" si="370"/>
        <v>3</v>
      </c>
      <c r="Z992" s="102">
        <f t="shared" si="371"/>
        <v>4</v>
      </c>
      <c r="AA992" s="100" t="b">
        <f t="shared" si="372"/>
        <v>1</v>
      </c>
      <c r="AB992" s="100">
        <f t="array" ref="AB992">IF($AA992,MEDIAN(IF(G1SelectionMask="x",IF(INDEX(RawDataRefData,$E992,0)&gt;0,INDEX(RawDataRefData,$E992,0)),"")),"")</f>
        <v>3</v>
      </c>
      <c r="AC992" s="100">
        <f t="array" ref="AC992">IF($AA992,QUARTILE(IF(G1SelectionMask="x",IF(INDEX(RawDataRefData,$E992,0)&gt;0,INDEX(RawDataRefData,$E992,0)),""),1),"")</f>
        <v>2</v>
      </c>
      <c r="AD992" s="100">
        <f t="array" ref="AD992">IF($AA992,QUARTILE(IF(G1SelectionMask="x",IF(INDEX(RawDataRefData,$E992,0)&gt;0,INDEX(RawDataRefData,$E992,0)),""),3),"")</f>
        <v>4</v>
      </c>
      <c r="AE992" s="100">
        <f t="array" ref="AE992">IF($AA992,MIN(IF(G1SelectionMask="x",IF(INDEX(RawDataRefData,$E992,0)&gt;0,INDEX(RawDataRefData,$E992,0)),"")),"")</f>
        <v>1</v>
      </c>
      <c r="AF992" s="100">
        <f t="array" ref="AF992">IF($AA992,MAX(IF(G1SelectionMask="x",IF(INDEX(RawDataRefData,$E992,0)&gt;0,INDEX(RawDataRefData,$E992,0)),"")),"")</f>
        <v>4</v>
      </c>
      <c r="AG992" s="100">
        <f t="shared" si="373"/>
        <v>2.9090909090909092</v>
      </c>
      <c r="AH992" s="100">
        <f t="array" ref="AH992">IF($AA992,STDEVA(IF(G1SelectionMask="x",IF(INDEX(RawDataRefData,$E992,0)&gt;0,INDEX(RawDataRefData,$E992,0)),"")),"")</f>
        <v>1.2210278829367864</v>
      </c>
      <c r="AI992" s="101" t="b">
        <f t="shared" si="374"/>
        <v>1</v>
      </c>
      <c r="AJ992" s="101">
        <f t="array" ref="AJ992">IF($AI992,MEDIAN(IF(G2SelectionMask="x",IF(INDEX(RawDataRefData,$E992,0)&gt;0,INDEX(RawDataRefData,$E992,0)),"")),"")</f>
        <v>3</v>
      </c>
      <c r="AK992" s="101">
        <f t="array" ref="AK992">IF($AI992,QUARTILE(IF(G2SelectionMask="x",IF(INDEX(RawDataRefData,$E992,0)&gt;0,INDEX(RawDataRefData,$E992,0)),""),1),"")</f>
        <v>1</v>
      </c>
      <c r="AL992" s="101">
        <f t="array" ref="AL992">IF($AI992,QUARTILE(IF(G2SelectionMask="x",IF(INDEX(RawDataRefData,$E992,0)&gt;0,INDEX(RawDataRefData,$E992,0)),""),3),"")</f>
        <v>4</v>
      </c>
      <c r="AM992" s="101">
        <f t="array" ref="AM992">IF($AI992,MIN(IF(G2SelectionMask="x",IF(INDEX(RawDataRefData,$E992,0)&gt;0,INDEX(RawDataRefData,$E992,0)),"")),"")</f>
        <v>1</v>
      </c>
      <c r="AN992" s="101">
        <f t="array" ref="AN992">IF($AI992,MAX(IF(G2SelectionMask="x",IF(INDEX(RawDataRefData,$E992,0)&gt;0,INDEX(RawDataRefData,$E992,0)),"")),"")</f>
        <v>4</v>
      </c>
      <c r="AO992" s="101">
        <f t="shared" si="376"/>
        <v>2.5454545454545454</v>
      </c>
      <c r="AP992" s="101">
        <f t="array" ref="AP992">IF($AI992,STDEVA(IF(G2SelectionMask="x",IF(INDEX(RawDataRefData,$E992,0)&gt;0,INDEX(RawDataRefData,$E992,0)),"")),"")</f>
        <v>1.3684762594679067</v>
      </c>
      <c r="AQ992" s="100" t="b">
        <f t="shared" si="377"/>
        <v>0</v>
      </c>
      <c r="AR992" s="100" t="str">
        <f t="array" ref="AR992">IF($AQ992,MEDIAN(IF(G3SelectionMask="x",IF(INDEX(RawDataRefData,$E992,0)&gt;0,INDEX(RawDataRefData,$E992,0)),"")),"")</f>
        <v/>
      </c>
      <c r="AS992" s="100" t="str">
        <f t="array" ref="AS992">IF($AQ992,QUARTILE(IF(G3SelectionMask="x",IF(INDEX(RawDataRefData,$E992,0)&gt;0,INDEX(RawDataRefData,$E992,0)),""),1),"")</f>
        <v/>
      </c>
      <c r="AT992" s="100" t="str">
        <f t="array" ref="AT992">IF($AQ992,QUARTILE(IF(G3SelectionMask="x",IF(INDEX(RawDataRefData,$E992,0)&gt;0,INDEX(RawDataRefData,$E992,0)),""),3),"")</f>
        <v/>
      </c>
      <c r="AU992" s="100" t="str">
        <f t="array" ref="AU992">IF($AQ992,MIN(IF(G3SelectionMask="x",IF(INDEX(RawDataRefData,$E992,0)&gt;0,INDEX(RawDataRefData,$E992,0)),"")),"")</f>
        <v/>
      </c>
      <c r="AV992" s="100" t="str">
        <f t="array" ref="AV992">IF($AQ992,MAX(IF(G3SelectionMask="x",IF(INDEX(RawDataRefData,$E992,0)&gt;0,INDEX(RawDataRefData,$E992,0)),"")),"")</f>
        <v/>
      </c>
      <c r="AW992" s="100" t="str">
        <f t="shared" si="378"/>
        <v/>
      </c>
      <c r="AX992" s="100" t="str">
        <f t="array" ref="AX992">IF($AQ992,STDEVA(IF(G3SelectionMask="x",IF(INDEX(RawDataRefData,$E992,0)&gt;0,INDEX(RawDataRefData,$E992,0)),"")),"")</f>
        <v/>
      </c>
      <c r="AY992" s="101" t="b">
        <f t="shared" si="379"/>
        <v>0</v>
      </c>
      <c r="AZ992" s="101" t="str">
        <f t="array" ref="AZ992">IF($AY992,MEDIAN(IF(G4SelectionMask="x",IF(INDEX(RawDataRefData,$E992,0)&gt;0,INDEX(RawDataRefData,$E992,0)),"")),"")</f>
        <v/>
      </c>
      <c r="BA992" s="101" t="str">
        <f t="array" ref="BA992">IF($AY992,QUARTILE(IF(G4SelectionMask="x",IF(INDEX(RawDataRefData,$E992,0)&gt;0,INDEX(RawDataRefData,$E992,0)),""),1),"")</f>
        <v/>
      </c>
      <c r="BB992" s="101" t="str">
        <f t="array" ref="BB992">IF($AY992,QUARTILE(IF(G4SelectionMask="x",IF(INDEX(RawDataRefData,$E992,0)&gt;0,INDEX(RawDataRefData,$E992,0)),""),3),"")</f>
        <v/>
      </c>
      <c r="BC992" s="101" t="str">
        <f t="array" ref="BC992">IF($AY992,MIN(IF(G4SelectionMask="x",IF(INDEX(RawDataRefData,$E992,0)&gt;0,INDEX(RawDataRefData,$E992,0)),"")),"")</f>
        <v/>
      </c>
      <c r="BD992" s="101" t="str">
        <f t="array" ref="BD992">IF($AY992,MAX(IF(G4SelectionMask="x",IF(INDEX(RawDataRefData,$E992,0)&gt;0,INDEX(RawDataRefData,$E992,0)),"")),"")</f>
        <v/>
      </c>
      <c r="BE992" s="101" t="str">
        <f t="shared" si="380"/>
        <v/>
      </c>
      <c r="BF992" s="101" t="str">
        <f t="array" ref="BF992">IF($AY992,STDEVA(IF(G4SelectionMask="x",IF(INDEX(RawDataRefData,$E992,0)&gt;0,INDEX(RawDataRefData,$E992,0)),"")),"")</f>
        <v/>
      </c>
      <c r="BG992" s="100" t="b">
        <f t="shared" si="381"/>
        <v>0</v>
      </c>
      <c r="BH992" s="100" t="str">
        <f t="array" ref="BH992">IF($BG992,MEDIAN(IF(G5SelectionMask="x",IF(INDEX(RawDataRefData,$E992,0)&gt;0,INDEX(RawDataRefData,$E992,0)),"")),"")</f>
        <v/>
      </c>
      <c r="BI992" s="100" t="str">
        <f t="array" ref="BI992">IF($BG992,QUARTILE(IF(G5SelectionMask="x",IF(INDEX(RawDataRefData,$E992,0)&gt;0,INDEX(RawDataRefData,$E992,0)),""),1),"")</f>
        <v/>
      </c>
      <c r="BJ992" s="100" t="str">
        <f t="array" ref="BJ992">IF($BG992,QUARTILE(IF(G5SelectionMask="x",IF(INDEX(RawDataRefData,$E992,0)&gt;0,INDEX(RawDataRefData,$E992,0)),""),3),"")</f>
        <v/>
      </c>
      <c r="BK992" s="100" t="str">
        <f t="array" ref="BK992">IF($BG992,MIN(IF(G5SelectionMask="x",IF(INDEX(RawDataRefData,$E992,0)&gt;0,INDEX(RawDataRefData,$E992,0)),"")),"")</f>
        <v/>
      </c>
      <c r="BL992" s="100" t="str">
        <f t="array" ref="BL992">IF($BG992,MAX(IF(G5SelectionMask="x",IF(INDEX(RawDataRefData,$E992,0)&gt;0,INDEX(RawDataRefData,$E992,0)),"")),"")</f>
        <v/>
      </c>
      <c r="BM992" s="100" t="str">
        <f t="shared" si="382"/>
        <v/>
      </c>
      <c r="BN992" s="103" t="str">
        <f t="array" ref="BN992">IF($BG992,STDEVA(IF(G5SelectionMask="x",IF(INDEX(RawDataRefData,$E992,0)&gt;0,INDEX(RawDataRefData,$E992,0)),"")),"")</f>
        <v/>
      </c>
      <c r="BO992" s="104"/>
      <c r="BP992" s="105">
        <v>1</v>
      </c>
      <c r="BQ992" s="105">
        <v>4</v>
      </c>
      <c r="BR992" s="105">
        <v>2</v>
      </c>
      <c r="BS992" s="105">
        <v>2</v>
      </c>
      <c r="BT992" s="105">
        <v>3</v>
      </c>
      <c r="BU992" s="105">
        <v>1</v>
      </c>
      <c r="BV992" s="105">
        <v>4</v>
      </c>
      <c r="BW992" s="105">
        <v>1</v>
      </c>
      <c r="BX992" s="105">
        <v>4</v>
      </c>
      <c r="BY992" s="105">
        <v>4</v>
      </c>
      <c r="BZ992" s="105">
        <v>3</v>
      </c>
      <c r="CA992" s="105">
        <v>4</v>
      </c>
      <c r="CB992" s="105">
        <v>1</v>
      </c>
      <c r="CC992" s="105">
        <v>1</v>
      </c>
      <c r="CD992" s="105">
        <v>4</v>
      </c>
    </row>
    <row r="993" spans="1:82" ht="13.5" hidden="1" thickBot="1" x14ac:dyDescent="0.25">
      <c r="A993" s="33" t="e">
        <f t="shared" si="359"/>
        <v>#NAME?</v>
      </c>
      <c r="B993" s="218"/>
      <c r="C993" s="215"/>
      <c r="D993" s="229"/>
      <c r="E993" s="72">
        <f t="shared" si="375"/>
        <v>984</v>
      </c>
      <c r="F993" s="9" t="s">
        <v>2333</v>
      </c>
      <c r="G993" s="9" t="s">
        <v>1369</v>
      </c>
      <c r="I993" s="9" t="s">
        <v>1628</v>
      </c>
      <c r="K993" s="100">
        <f t="shared" si="360"/>
        <v>1</v>
      </c>
      <c r="L993" s="100"/>
      <c r="M993" s="100"/>
      <c r="N993" s="100"/>
      <c r="O993" s="100"/>
      <c r="P993" s="101">
        <f t="shared" si="361"/>
        <v>3</v>
      </c>
      <c r="Q993" s="102">
        <f t="shared" si="362"/>
        <v>1</v>
      </c>
      <c r="R993" s="102">
        <f t="shared" si="363"/>
        <v>1</v>
      </c>
      <c r="S993" s="102">
        <f t="shared" si="364"/>
        <v>4</v>
      </c>
      <c r="T993" s="102">
        <f t="shared" si="365"/>
        <v>2</v>
      </c>
      <c r="U993" s="102">
        <f t="shared" si="366"/>
        <v>2</v>
      </c>
      <c r="V993" s="102">
        <f t="shared" si="367"/>
        <v>1</v>
      </c>
      <c r="W993" s="102">
        <f t="shared" si="368"/>
        <v>4</v>
      </c>
      <c r="X993" s="102">
        <f t="shared" si="369"/>
        <v>3</v>
      </c>
      <c r="Y993" s="102">
        <f t="shared" si="370"/>
        <v>3</v>
      </c>
      <c r="Z993" s="102">
        <f t="shared" si="371"/>
        <v>2</v>
      </c>
      <c r="AA993" s="100" t="b">
        <f t="shared" si="372"/>
        <v>1</v>
      </c>
      <c r="AB993" s="100">
        <f t="array" ref="AB993">IF($AA993,MEDIAN(IF(G1SelectionMask="x",IF(INDEX(RawDataRefData,$E993,0)&gt;0,INDEX(RawDataRefData,$E993,0)),"")),"")</f>
        <v>2</v>
      </c>
      <c r="AC993" s="100">
        <f t="array" ref="AC993">IF($AA993,QUARTILE(IF(G1SelectionMask="x",IF(INDEX(RawDataRefData,$E993,0)&gt;0,INDEX(RawDataRefData,$E993,0)),""),1),"")</f>
        <v>1.5</v>
      </c>
      <c r="AD993" s="100">
        <f t="array" ref="AD993">IF($AA993,QUARTILE(IF(G1SelectionMask="x",IF(INDEX(RawDataRefData,$E993,0)&gt;0,INDEX(RawDataRefData,$E993,0)),""),3),"")</f>
        <v>3</v>
      </c>
      <c r="AE993" s="100">
        <f t="array" ref="AE993">IF($AA993,MIN(IF(G1SelectionMask="x",IF(INDEX(RawDataRefData,$E993,0)&gt;0,INDEX(RawDataRefData,$E993,0)),"")),"")</f>
        <v>1</v>
      </c>
      <c r="AF993" s="100">
        <f t="array" ref="AF993">IF($AA993,MAX(IF(G1SelectionMask="x",IF(INDEX(RawDataRefData,$E993,0)&gt;0,INDEX(RawDataRefData,$E993,0)),"")),"")</f>
        <v>4</v>
      </c>
      <c r="AG993" s="100">
        <f t="shared" si="373"/>
        <v>2.3636363636363638</v>
      </c>
      <c r="AH993" s="100">
        <f t="array" ref="AH993">IF($AA993,STDEVA(IF(G1SelectionMask="x",IF(INDEX(RawDataRefData,$E993,0)&gt;0,INDEX(RawDataRefData,$E993,0)),"")),"")</f>
        <v>1.1200649331826502</v>
      </c>
      <c r="AI993" s="101" t="b">
        <f t="shared" si="374"/>
        <v>1</v>
      </c>
      <c r="AJ993" s="101">
        <f t="array" ref="AJ993">IF($AI993,MEDIAN(IF(G2SelectionMask="x",IF(INDEX(RawDataRefData,$E993,0)&gt;0,INDEX(RawDataRefData,$E993,0)),"")),"")</f>
        <v>2</v>
      </c>
      <c r="AK993" s="101">
        <f t="array" ref="AK993">IF($AI993,QUARTILE(IF(G2SelectionMask="x",IF(INDEX(RawDataRefData,$E993,0)&gt;0,INDEX(RawDataRefData,$E993,0)),""),1),"")</f>
        <v>1.5</v>
      </c>
      <c r="AL993" s="101">
        <f t="array" ref="AL993">IF($AI993,QUARTILE(IF(G2SelectionMask="x",IF(INDEX(RawDataRefData,$E993,0)&gt;0,INDEX(RawDataRefData,$E993,0)),""),3),"")</f>
        <v>3.5</v>
      </c>
      <c r="AM993" s="101">
        <f t="array" ref="AM993">IF($AI993,MIN(IF(G2SelectionMask="x",IF(INDEX(RawDataRefData,$E993,0)&gt;0,INDEX(RawDataRefData,$E993,0)),"")),"")</f>
        <v>1</v>
      </c>
      <c r="AN993" s="101">
        <f t="array" ref="AN993">IF($AI993,MAX(IF(G2SelectionMask="x",IF(INDEX(RawDataRefData,$E993,0)&gt;0,INDEX(RawDataRefData,$E993,0)),"")),"")</f>
        <v>4</v>
      </c>
      <c r="AO993" s="101">
        <f t="shared" si="376"/>
        <v>2.4545454545454546</v>
      </c>
      <c r="AP993" s="101">
        <f t="array" ref="AP993">IF($AI993,STDEVA(IF(G2SelectionMask="x",IF(INDEX(RawDataRefData,$E993,0)&gt;0,INDEX(RawDataRefData,$E993,0)),"")),"")</f>
        <v>1.213559752433836</v>
      </c>
      <c r="AQ993" s="100" t="b">
        <f t="shared" si="377"/>
        <v>0</v>
      </c>
      <c r="AR993" s="100" t="str">
        <f t="array" ref="AR993">IF($AQ993,MEDIAN(IF(G3SelectionMask="x",IF(INDEX(RawDataRefData,$E993,0)&gt;0,INDEX(RawDataRefData,$E993,0)),"")),"")</f>
        <v/>
      </c>
      <c r="AS993" s="100" t="str">
        <f t="array" ref="AS993">IF($AQ993,QUARTILE(IF(G3SelectionMask="x",IF(INDEX(RawDataRefData,$E993,0)&gt;0,INDEX(RawDataRefData,$E993,0)),""),1),"")</f>
        <v/>
      </c>
      <c r="AT993" s="100" t="str">
        <f t="array" ref="AT993">IF($AQ993,QUARTILE(IF(G3SelectionMask="x",IF(INDEX(RawDataRefData,$E993,0)&gt;0,INDEX(RawDataRefData,$E993,0)),""),3),"")</f>
        <v/>
      </c>
      <c r="AU993" s="100" t="str">
        <f t="array" ref="AU993">IF($AQ993,MIN(IF(G3SelectionMask="x",IF(INDEX(RawDataRefData,$E993,0)&gt;0,INDEX(RawDataRefData,$E993,0)),"")),"")</f>
        <v/>
      </c>
      <c r="AV993" s="100" t="str">
        <f t="array" ref="AV993">IF($AQ993,MAX(IF(G3SelectionMask="x",IF(INDEX(RawDataRefData,$E993,0)&gt;0,INDEX(RawDataRefData,$E993,0)),"")),"")</f>
        <v/>
      </c>
      <c r="AW993" s="100" t="str">
        <f t="shared" si="378"/>
        <v/>
      </c>
      <c r="AX993" s="100" t="str">
        <f t="array" ref="AX993">IF($AQ993,STDEVA(IF(G3SelectionMask="x",IF(INDEX(RawDataRefData,$E993,0)&gt;0,INDEX(RawDataRefData,$E993,0)),"")),"")</f>
        <v/>
      </c>
      <c r="AY993" s="101" t="b">
        <f t="shared" si="379"/>
        <v>0</v>
      </c>
      <c r="AZ993" s="101" t="str">
        <f t="array" ref="AZ993">IF($AY993,MEDIAN(IF(G4SelectionMask="x",IF(INDEX(RawDataRefData,$E993,0)&gt;0,INDEX(RawDataRefData,$E993,0)),"")),"")</f>
        <v/>
      </c>
      <c r="BA993" s="101" t="str">
        <f t="array" ref="BA993">IF($AY993,QUARTILE(IF(G4SelectionMask="x",IF(INDEX(RawDataRefData,$E993,0)&gt;0,INDEX(RawDataRefData,$E993,0)),""),1),"")</f>
        <v/>
      </c>
      <c r="BB993" s="101" t="str">
        <f t="array" ref="BB993">IF($AY993,QUARTILE(IF(G4SelectionMask="x",IF(INDEX(RawDataRefData,$E993,0)&gt;0,INDEX(RawDataRefData,$E993,0)),""),3),"")</f>
        <v/>
      </c>
      <c r="BC993" s="101" t="str">
        <f t="array" ref="BC993">IF($AY993,MIN(IF(G4SelectionMask="x",IF(INDEX(RawDataRefData,$E993,0)&gt;0,INDEX(RawDataRefData,$E993,0)),"")),"")</f>
        <v/>
      </c>
      <c r="BD993" s="101" t="str">
        <f t="array" ref="BD993">IF($AY993,MAX(IF(G4SelectionMask="x",IF(INDEX(RawDataRefData,$E993,0)&gt;0,INDEX(RawDataRefData,$E993,0)),"")),"")</f>
        <v/>
      </c>
      <c r="BE993" s="101" t="str">
        <f t="shared" si="380"/>
        <v/>
      </c>
      <c r="BF993" s="101" t="str">
        <f t="array" ref="BF993">IF($AY993,STDEVA(IF(G4SelectionMask="x",IF(INDEX(RawDataRefData,$E993,0)&gt;0,INDEX(RawDataRefData,$E993,0)),"")),"")</f>
        <v/>
      </c>
      <c r="BG993" s="100" t="b">
        <f t="shared" si="381"/>
        <v>0</v>
      </c>
      <c r="BH993" s="100" t="str">
        <f t="array" ref="BH993">IF($BG993,MEDIAN(IF(G5SelectionMask="x",IF(INDEX(RawDataRefData,$E993,0)&gt;0,INDEX(RawDataRefData,$E993,0)),"")),"")</f>
        <v/>
      </c>
      <c r="BI993" s="100" t="str">
        <f t="array" ref="BI993">IF($BG993,QUARTILE(IF(G5SelectionMask="x",IF(INDEX(RawDataRefData,$E993,0)&gt;0,INDEX(RawDataRefData,$E993,0)),""),1),"")</f>
        <v/>
      </c>
      <c r="BJ993" s="100" t="str">
        <f t="array" ref="BJ993">IF($BG993,QUARTILE(IF(G5SelectionMask="x",IF(INDEX(RawDataRefData,$E993,0)&gt;0,INDEX(RawDataRefData,$E993,0)),""),3),"")</f>
        <v/>
      </c>
      <c r="BK993" s="100" t="str">
        <f t="array" ref="BK993">IF($BG993,MIN(IF(G5SelectionMask="x",IF(INDEX(RawDataRefData,$E993,0)&gt;0,INDEX(RawDataRefData,$E993,0)),"")),"")</f>
        <v/>
      </c>
      <c r="BL993" s="100" t="str">
        <f t="array" ref="BL993">IF($BG993,MAX(IF(G5SelectionMask="x",IF(INDEX(RawDataRefData,$E993,0)&gt;0,INDEX(RawDataRefData,$E993,0)),"")),"")</f>
        <v/>
      </c>
      <c r="BM993" s="100" t="str">
        <f t="shared" si="382"/>
        <v/>
      </c>
      <c r="BN993" s="103" t="str">
        <f t="array" ref="BN993">IF($BG993,STDEVA(IF(G5SelectionMask="x",IF(INDEX(RawDataRefData,$E993,0)&gt;0,INDEX(RawDataRefData,$E993,0)),"")),"")</f>
        <v/>
      </c>
      <c r="BO993" s="104"/>
      <c r="BP993" s="105">
        <v>1</v>
      </c>
      <c r="BQ993" s="105">
        <v>3</v>
      </c>
      <c r="BR993" s="105">
        <v>1</v>
      </c>
      <c r="BS993" s="105">
        <v>1</v>
      </c>
      <c r="BT993" s="105">
        <v>4</v>
      </c>
      <c r="BU993" s="105">
        <v>2</v>
      </c>
      <c r="BV993" s="105">
        <v>2</v>
      </c>
      <c r="BW993" s="105">
        <v>1</v>
      </c>
      <c r="BX993" s="105">
        <v>4</v>
      </c>
      <c r="BY993" s="105">
        <v>3</v>
      </c>
      <c r="BZ993" s="105">
        <v>3</v>
      </c>
      <c r="CA993" s="105">
        <v>2</v>
      </c>
      <c r="CB993" s="105">
        <v>4</v>
      </c>
      <c r="CC993" s="105">
        <v>1</v>
      </c>
      <c r="CD993" s="105">
        <v>2</v>
      </c>
    </row>
    <row r="994" spans="1:82" ht="13.5" hidden="1" thickBot="1" x14ac:dyDescent="0.25">
      <c r="A994" s="33" t="e">
        <f t="shared" si="359"/>
        <v>#NAME?</v>
      </c>
      <c r="B994" s="218"/>
      <c r="C994" s="215"/>
      <c r="D994" s="229"/>
      <c r="E994" s="72">
        <f t="shared" si="375"/>
        <v>985</v>
      </c>
      <c r="F994" s="9" t="s">
        <v>2334</v>
      </c>
      <c r="G994" s="9" t="s">
        <v>1370</v>
      </c>
      <c r="I994" s="9" t="s">
        <v>1628</v>
      </c>
      <c r="K994" s="100">
        <f t="shared" si="360"/>
        <v>1</v>
      </c>
      <c r="L994" s="100"/>
      <c r="M994" s="100"/>
      <c r="N994" s="100"/>
      <c r="O994" s="100"/>
      <c r="P994" s="101">
        <f t="shared" si="361"/>
        <v>2</v>
      </c>
      <c r="Q994" s="102">
        <f t="shared" si="362"/>
        <v>4</v>
      </c>
      <c r="R994" s="102">
        <f t="shared" si="363"/>
        <v>2</v>
      </c>
      <c r="S994" s="102">
        <f t="shared" si="364"/>
        <v>2</v>
      </c>
      <c r="T994" s="102">
        <f t="shared" si="365"/>
        <v>2</v>
      </c>
      <c r="U994" s="102">
        <f t="shared" si="366"/>
        <v>1</v>
      </c>
      <c r="V994" s="102">
        <f t="shared" si="367"/>
        <v>4</v>
      </c>
      <c r="W994" s="102">
        <f t="shared" si="368"/>
        <v>3</v>
      </c>
      <c r="X994" s="102">
        <f t="shared" si="369"/>
        <v>1</v>
      </c>
      <c r="Y994" s="102">
        <f t="shared" si="370"/>
        <v>3</v>
      </c>
      <c r="Z994" s="102">
        <f t="shared" si="371"/>
        <v>3</v>
      </c>
      <c r="AA994" s="100" t="b">
        <f t="shared" si="372"/>
        <v>1</v>
      </c>
      <c r="AB994" s="100">
        <f t="array" ref="AB994">IF($AA994,MEDIAN(IF(G1SelectionMask="x",IF(INDEX(RawDataRefData,$E994,0)&gt;0,INDEX(RawDataRefData,$E994,0)),"")),"")</f>
        <v>2</v>
      </c>
      <c r="AC994" s="100">
        <f t="array" ref="AC994">IF($AA994,QUARTILE(IF(G1SelectionMask="x",IF(INDEX(RawDataRefData,$E994,0)&gt;0,INDEX(RawDataRefData,$E994,0)),""),1),"")</f>
        <v>2</v>
      </c>
      <c r="AD994" s="100">
        <f t="array" ref="AD994">IF($AA994,QUARTILE(IF(G1SelectionMask="x",IF(INDEX(RawDataRefData,$E994,0)&gt;0,INDEX(RawDataRefData,$E994,0)),""),3),"")</f>
        <v>3</v>
      </c>
      <c r="AE994" s="100">
        <f t="array" ref="AE994">IF($AA994,MIN(IF(G1SelectionMask="x",IF(INDEX(RawDataRefData,$E994,0)&gt;0,INDEX(RawDataRefData,$E994,0)),"")),"")</f>
        <v>1</v>
      </c>
      <c r="AF994" s="100">
        <f t="array" ref="AF994">IF($AA994,MAX(IF(G1SelectionMask="x",IF(INDEX(RawDataRefData,$E994,0)&gt;0,INDEX(RawDataRefData,$E994,0)),"")),"")</f>
        <v>4</v>
      </c>
      <c r="AG994" s="100">
        <f t="shared" si="373"/>
        <v>2.4545454545454546</v>
      </c>
      <c r="AH994" s="100">
        <f t="array" ref="AH994">IF($AA994,STDEVA(IF(G1SelectionMask="x",IF(INDEX(RawDataRefData,$E994,0)&gt;0,INDEX(RawDataRefData,$E994,0)),"")),"")</f>
        <v>1.0357254813546268</v>
      </c>
      <c r="AI994" s="101" t="b">
        <f t="shared" si="374"/>
        <v>1</v>
      </c>
      <c r="AJ994" s="101">
        <f t="array" ref="AJ994">IF($AI994,MEDIAN(IF(G2SelectionMask="x",IF(INDEX(RawDataRefData,$E994,0)&gt;0,INDEX(RawDataRefData,$E994,0)),"")),"")</f>
        <v>3</v>
      </c>
      <c r="AK994" s="101">
        <f t="array" ref="AK994">IF($AI994,QUARTILE(IF(G2SelectionMask="x",IF(INDEX(RawDataRefData,$E994,0)&gt;0,INDEX(RawDataRefData,$E994,0)),""),1),"")</f>
        <v>2</v>
      </c>
      <c r="AL994" s="101">
        <f t="array" ref="AL994">IF($AI994,QUARTILE(IF(G2SelectionMask="x",IF(INDEX(RawDataRefData,$E994,0)&gt;0,INDEX(RawDataRefData,$E994,0)),""),3),"")</f>
        <v>3</v>
      </c>
      <c r="AM994" s="101">
        <f t="array" ref="AM994">IF($AI994,MIN(IF(G2SelectionMask="x",IF(INDEX(RawDataRefData,$E994,0)&gt;0,INDEX(RawDataRefData,$E994,0)),"")),"")</f>
        <v>1</v>
      </c>
      <c r="AN994" s="101">
        <f t="array" ref="AN994">IF($AI994,MAX(IF(G2SelectionMask="x",IF(INDEX(RawDataRefData,$E994,0)&gt;0,INDEX(RawDataRefData,$E994,0)),"")),"")</f>
        <v>4</v>
      </c>
      <c r="AO994" s="101">
        <f t="shared" si="376"/>
        <v>2.5454545454545454</v>
      </c>
      <c r="AP994" s="101">
        <f t="array" ref="AP994">IF($AI994,STDEVA(IF(G2SelectionMask="x",IF(INDEX(RawDataRefData,$E994,0)&gt;0,INDEX(RawDataRefData,$E994,0)),"")),"")</f>
        <v>1.0357254813546268</v>
      </c>
      <c r="AQ994" s="100" t="b">
        <f t="shared" si="377"/>
        <v>0</v>
      </c>
      <c r="AR994" s="100" t="str">
        <f t="array" ref="AR994">IF($AQ994,MEDIAN(IF(G3SelectionMask="x",IF(INDEX(RawDataRefData,$E994,0)&gt;0,INDEX(RawDataRefData,$E994,0)),"")),"")</f>
        <v/>
      </c>
      <c r="AS994" s="100" t="str">
        <f t="array" ref="AS994">IF($AQ994,QUARTILE(IF(G3SelectionMask="x",IF(INDEX(RawDataRefData,$E994,0)&gt;0,INDEX(RawDataRefData,$E994,0)),""),1),"")</f>
        <v/>
      </c>
      <c r="AT994" s="100" t="str">
        <f t="array" ref="AT994">IF($AQ994,QUARTILE(IF(G3SelectionMask="x",IF(INDEX(RawDataRefData,$E994,0)&gt;0,INDEX(RawDataRefData,$E994,0)),""),3),"")</f>
        <v/>
      </c>
      <c r="AU994" s="100" t="str">
        <f t="array" ref="AU994">IF($AQ994,MIN(IF(G3SelectionMask="x",IF(INDEX(RawDataRefData,$E994,0)&gt;0,INDEX(RawDataRefData,$E994,0)),"")),"")</f>
        <v/>
      </c>
      <c r="AV994" s="100" t="str">
        <f t="array" ref="AV994">IF($AQ994,MAX(IF(G3SelectionMask="x",IF(INDEX(RawDataRefData,$E994,0)&gt;0,INDEX(RawDataRefData,$E994,0)),"")),"")</f>
        <v/>
      </c>
      <c r="AW994" s="100" t="str">
        <f t="shared" si="378"/>
        <v/>
      </c>
      <c r="AX994" s="100" t="str">
        <f t="array" ref="AX994">IF($AQ994,STDEVA(IF(G3SelectionMask="x",IF(INDEX(RawDataRefData,$E994,0)&gt;0,INDEX(RawDataRefData,$E994,0)),"")),"")</f>
        <v/>
      </c>
      <c r="AY994" s="101" t="b">
        <f t="shared" si="379"/>
        <v>0</v>
      </c>
      <c r="AZ994" s="101" t="str">
        <f t="array" ref="AZ994">IF($AY994,MEDIAN(IF(G4SelectionMask="x",IF(INDEX(RawDataRefData,$E994,0)&gt;0,INDEX(RawDataRefData,$E994,0)),"")),"")</f>
        <v/>
      </c>
      <c r="BA994" s="101" t="str">
        <f t="array" ref="BA994">IF($AY994,QUARTILE(IF(G4SelectionMask="x",IF(INDEX(RawDataRefData,$E994,0)&gt;0,INDEX(RawDataRefData,$E994,0)),""),1),"")</f>
        <v/>
      </c>
      <c r="BB994" s="101" t="str">
        <f t="array" ref="BB994">IF($AY994,QUARTILE(IF(G4SelectionMask="x",IF(INDEX(RawDataRefData,$E994,0)&gt;0,INDEX(RawDataRefData,$E994,0)),""),3),"")</f>
        <v/>
      </c>
      <c r="BC994" s="101" t="str">
        <f t="array" ref="BC994">IF($AY994,MIN(IF(G4SelectionMask="x",IF(INDEX(RawDataRefData,$E994,0)&gt;0,INDEX(RawDataRefData,$E994,0)),"")),"")</f>
        <v/>
      </c>
      <c r="BD994" s="101" t="str">
        <f t="array" ref="BD994">IF($AY994,MAX(IF(G4SelectionMask="x",IF(INDEX(RawDataRefData,$E994,0)&gt;0,INDEX(RawDataRefData,$E994,0)),"")),"")</f>
        <v/>
      </c>
      <c r="BE994" s="101" t="str">
        <f t="shared" si="380"/>
        <v/>
      </c>
      <c r="BF994" s="101" t="str">
        <f t="array" ref="BF994">IF($AY994,STDEVA(IF(G4SelectionMask="x",IF(INDEX(RawDataRefData,$E994,0)&gt;0,INDEX(RawDataRefData,$E994,0)),"")),"")</f>
        <v/>
      </c>
      <c r="BG994" s="100" t="b">
        <f t="shared" si="381"/>
        <v>0</v>
      </c>
      <c r="BH994" s="100" t="str">
        <f t="array" ref="BH994">IF($BG994,MEDIAN(IF(G5SelectionMask="x",IF(INDEX(RawDataRefData,$E994,0)&gt;0,INDEX(RawDataRefData,$E994,0)),"")),"")</f>
        <v/>
      </c>
      <c r="BI994" s="100" t="str">
        <f t="array" ref="BI994">IF($BG994,QUARTILE(IF(G5SelectionMask="x",IF(INDEX(RawDataRefData,$E994,0)&gt;0,INDEX(RawDataRefData,$E994,0)),""),1),"")</f>
        <v/>
      </c>
      <c r="BJ994" s="100" t="str">
        <f t="array" ref="BJ994">IF($BG994,QUARTILE(IF(G5SelectionMask="x",IF(INDEX(RawDataRefData,$E994,0)&gt;0,INDEX(RawDataRefData,$E994,0)),""),3),"")</f>
        <v/>
      </c>
      <c r="BK994" s="100" t="str">
        <f t="array" ref="BK994">IF($BG994,MIN(IF(G5SelectionMask="x",IF(INDEX(RawDataRefData,$E994,0)&gt;0,INDEX(RawDataRefData,$E994,0)),"")),"")</f>
        <v/>
      </c>
      <c r="BL994" s="100" t="str">
        <f t="array" ref="BL994">IF($BG994,MAX(IF(G5SelectionMask="x",IF(INDEX(RawDataRefData,$E994,0)&gt;0,INDEX(RawDataRefData,$E994,0)),"")),"")</f>
        <v/>
      </c>
      <c r="BM994" s="100" t="str">
        <f t="shared" si="382"/>
        <v/>
      </c>
      <c r="BN994" s="103" t="str">
        <f t="array" ref="BN994">IF($BG994,STDEVA(IF(G5SelectionMask="x",IF(INDEX(RawDataRefData,$E994,0)&gt;0,INDEX(RawDataRefData,$E994,0)),"")),"")</f>
        <v/>
      </c>
      <c r="BO994" s="104"/>
      <c r="BP994" s="105">
        <v>1</v>
      </c>
      <c r="BQ994" s="105">
        <v>2</v>
      </c>
      <c r="BR994" s="105">
        <v>4</v>
      </c>
      <c r="BS994" s="105">
        <v>2</v>
      </c>
      <c r="BT994" s="105">
        <v>2</v>
      </c>
      <c r="BU994" s="105">
        <v>2</v>
      </c>
      <c r="BV994" s="105">
        <v>1</v>
      </c>
      <c r="BW994" s="105">
        <v>4</v>
      </c>
      <c r="BX994" s="105">
        <v>3</v>
      </c>
      <c r="BY994" s="105">
        <v>1</v>
      </c>
      <c r="BZ994" s="105">
        <v>3</v>
      </c>
      <c r="CA994" s="105">
        <v>3</v>
      </c>
      <c r="CB994" s="105">
        <v>3</v>
      </c>
      <c r="CC994" s="105">
        <v>1</v>
      </c>
      <c r="CD994" s="105">
        <v>1</v>
      </c>
    </row>
    <row r="995" spans="1:82" ht="13.5" hidden="1" thickBot="1" x14ac:dyDescent="0.25">
      <c r="A995" s="33" t="e">
        <f t="shared" si="359"/>
        <v>#NAME?</v>
      </c>
      <c r="B995" s="218"/>
      <c r="C995" s="215"/>
      <c r="D995" s="229"/>
      <c r="E995" s="72">
        <f t="shared" si="375"/>
        <v>986</v>
      </c>
      <c r="F995" s="9" t="s">
        <v>2335</v>
      </c>
      <c r="G995" s="9" t="s">
        <v>1371</v>
      </c>
      <c r="I995" s="9" t="s">
        <v>1628</v>
      </c>
      <c r="K995" s="100">
        <f t="shared" si="360"/>
        <v>4</v>
      </c>
      <c r="L995" s="100"/>
      <c r="M995" s="100"/>
      <c r="N995" s="100"/>
      <c r="O995" s="100"/>
      <c r="P995" s="101">
        <f t="shared" si="361"/>
        <v>4</v>
      </c>
      <c r="Q995" s="102">
        <f t="shared" si="362"/>
        <v>1</v>
      </c>
      <c r="R995" s="102">
        <f t="shared" si="363"/>
        <v>2</v>
      </c>
      <c r="S995" s="102">
        <f t="shared" si="364"/>
        <v>4</v>
      </c>
      <c r="T995" s="102">
        <f t="shared" si="365"/>
        <v>2</v>
      </c>
      <c r="U995" s="102">
        <f t="shared" si="366"/>
        <v>4</v>
      </c>
      <c r="V995" s="102">
        <f t="shared" si="367"/>
        <v>1</v>
      </c>
      <c r="W995" s="102">
        <f t="shared" si="368"/>
        <v>1</v>
      </c>
      <c r="X995" s="102">
        <f t="shared" si="369"/>
        <v>2</v>
      </c>
      <c r="Y995" s="102">
        <f t="shared" si="370"/>
        <v>2</v>
      </c>
      <c r="Z995" s="102">
        <f t="shared" si="371"/>
        <v>4</v>
      </c>
      <c r="AA995" s="100" t="b">
        <f t="shared" si="372"/>
        <v>1</v>
      </c>
      <c r="AB995" s="100">
        <f t="array" ref="AB995">IF($AA995,MEDIAN(IF(G1SelectionMask="x",IF(INDEX(RawDataRefData,$E995,0)&gt;0,INDEX(RawDataRefData,$E995,0)),"")),"")</f>
        <v>2</v>
      </c>
      <c r="AC995" s="100">
        <f t="array" ref="AC995">IF($AA995,QUARTILE(IF(G1SelectionMask="x",IF(INDEX(RawDataRefData,$E995,0)&gt;0,INDEX(RawDataRefData,$E995,0)),""),1),"")</f>
        <v>1.5</v>
      </c>
      <c r="AD995" s="100">
        <f t="array" ref="AD995">IF($AA995,QUARTILE(IF(G1SelectionMask="x",IF(INDEX(RawDataRefData,$E995,0)&gt;0,INDEX(RawDataRefData,$E995,0)),""),3),"")</f>
        <v>4</v>
      </c>
      <c r="AE995" s="100">
        <f t="array" ref="AE995">IF($AA995,MIN(IF(G1SelectionMask="x",IF(INDEX(RawDataRefData,$E995,0)&gt;0,INDEX(RawDataRefData,$E995,0)),"")),"")</f>
        <v>1</v>
      </c>
      <c r="AF995" s="100">
        <f t="array" ref="AF995">IF($AA995,MAX(IF(G1SelectionMask="x",IF(INDEX(RawDataRefData,$E995,0)&gt;0,INDEX(RawDataRefData,$E995,0)),"")),"")</f>
        <v>4</v>
      </c>
      <c r="AG995" s="100">
        <f t="shared" si="373"/>
        <v>2.4545454545454546</v>
      </c>
      <c r="AH995" s="100">
        <f t="array" ref="AH995">IF($AA995,STDEVA(IF(G1SelectionMask="x",IF(INDEX(RawDataRefData,$E995,0)&gt;0,INDEX(RawDataRefData,$E995,0)),"")),"")</f>
        <v>1.2933395813657267</v>
      </c>
      <c r="AI995" s="101" t="b">
        <f t="shared" si="374"/>
        <v>1</v>
      </c>
      <c r="AJ995" s="101">
        <f t="array" ref="AJ995">IF($AI995,MEDIAN(IF(G2SelectionMask="x",IF(INDEX(RawDataRefData,$E995,0)&gt;0,INDEX(RawDataRefData,$E995,0)),"")),"")</f>
        <v>2</v>
      </c>
      <c r="AK995" s="101">
        <f t="array" ref="AK995">IF($AI995,QUARTILE(IF(G2SelectionMask="x",IF(INDEX(RawDataRefData,$E995,0)&gt;0,INDEX(RawDataRefData,$E995,0)),""),1),"")</f>
        <v>1</v>
      </c>
      <c r="AL995" s="101">
        <f t="array" ref="AL995">IF($AI995,QUARTILE(IF(G2SelectionMask="x",IF(INDEX(RawDataRefData,$E995,0)&gt;0,INDEX(RawDataRefData,$E995,0)),""),3),"")</f>
        <v>3.5</v>
      </c>
      <c r="AM995" s="101">
        <f t="array" ref="AM995">IF($AI995,MIN(IF(G2SelectionMask="x",IF(INDEX(RawDataRefData,$E995,0)&gt;0,INDEX(RawDataRefData,$E995,0)),"")),"")</f>
        <v>1</v>
      </c>
      <c r="AN995" s="101">
        <f t="array" ref="AN995">IF($AI995,MAX(IF(G2SelectionMask="x",IF(INDEX(RawDataRefData,$E995,0)&gt;0,INDEX(RawDataRefData,$E995,0)),"")),"")</f>
        <v>4</v>
      </c>
      <c r="AO995" s="101">
        <f t="shared" si="376"/>
        <v>2.1818181818181817</v>
      </c>
      <c r="AP995" s="101">
        <f t="array" ref="AP995">IF($AI995,STDEVA(IF(G2SelectionMask="x",IF(INDEX(RawDataRefData,$E995,0)&gt;0,INDEX(RawDataRefData,$E995,0)),"")),"")</f>
        <v>1.3280197150781923</v>
      </c>
      <c r="AQ995" s="100" t="b">
        <f t="shared" si="377"/>
        <v>0</v>
      </c>
      <c r="AR995" s="100" t="str">
        <f t="array" ref="AR995">IF($AQ995,MEDIAN(IF(G3SelectionMask="x",IF(INDEX(RawDataRefData,$E995,0)&gt;0,INDEX(RawDataRefData,$E995,0)),"")),"")</f>
        <v/>
      </c>
      <c r="AS995" s="100" t="str">
        <f t="array" ref="AS995">IF($AQ995,QUARTILE(IF(G3SelectionMask="x",IF(INDEX(RawDataRefData,$E995,0)&gt;0,INDEX(RawDataRefData,$E995,0)),""),1),"")</f>
        <v/>
      </c>
      <c r="AT995" s="100" t="str">
        <f t="array" ref="AT995">IF($AQ995,QUARTILE(IF(G3SelectionMask="x",IF(INDEX(RawDataRefData,$E995,0)&gt;0,INDEX(RawDataRefData,$E995,0)),""),3),"")</f>
        <v/>
      </c>
      <c r="AU995" s="100" t="str">
        <f t="array" ref="AU995">IF($AQ995,MIN(IF(G3SelectionMask="x",IF(INDEX(RawDataRefData,$E995,0)&gt;0,INDEX(RawDataRefData,$E995,0)),"")),"")</f>
        <v/>
      </c>
      <c r="AV995" s="100" t="str">
        <f t="array" ref="AV995">IF($AQ995,MAX(IF(G3SelectionMask="x",IF(INDEX(RawDataRefData,$E995,0)&gt;0,INDEX(RawDataRefData,$E995,0)),"")),"")</f>
        <v/>
      </c>
      <c r="AW995" s="100" t="str">
        <f t="shared" si="378"/>
        <v/>
      </c>
      <c r="AX995" s="100" t="str">
        <f t="array" ref="AX995">IF($AQ995,STDEVA(IF(G3SelectionMask="x",IF(INDEX(RawDataRefData,$E995,0)&gt;0,INDEX(RawDataRefData,$E995,0)),"")),"")</f>
        <v/>
      </c>
      <c r="AY995" s="101" t="b">
        <f t="shared" si="379"/>
        <v>0</v>
      </c>
      <c r="AZ995" s="101" t="str">
        <f t="array" ref="AZ995">IF($AY995,MEDIAN(IF(G4SelectionMask="x",IF(INDEX(RawDataRefData,$E995,0)&gt;0,INDEX(RawDataRefData,$E995,0)),"")),"")</f>
        <v/>
      </c>
      <c r="BA995" s="101" t="str">
        <f t="array" ref="BA995">IF($AY995,QUARTILE(IF(G4SelectionMask="x",IF(INDEX(RawDataRefData,$E995,0)&gt;0,INDEX(RawDataRefData,$E995,0)),""),1),"")</f>
        <v/>
      </c>
      <c r="BB995" s="101" t="str">
        <f t="array" ref="BB995">IF($AY995,QUARTILE(IF(G4SelectionMask="x",IF(INDEX(RawDataRefData,$E995,0)&gt;0,INDEX(RawDataRefData,$E995,0)),""),3),"")</f>
        <v/>
      </c>
      <c r="BC995" s="101" t="str">
        <f t="array" ref="BC995">IF($AY995,MIN(IF(G4SelectionMask="x",IF(INDEX(RawDataRefData,$E995,0)&gt;0,INDEX(RawDataRefData,$E995,0)),"")),"")</f>
        <v/>
      </c>
      <c r="BD995" s="101" t="str">
        <f t="array" ref="BD995">IF($AY995,MAX(IF(G4SelectionMask="x",IF(INDEX(RawDataRefData,$E995,0)&gt;0,INDEX(RawDataRefData,$E995,0)),"")),"")</f>
        <v/>
      </c>
      <c r="BE995" s="101" t="str">
        <f t="shared" si="380"/>
        <v/>
      </c>
      <c r="BF995" s="101" t="str">
        <f t="array" ref="BF995">IF($AY995,STDEVA(IF(G4SelectionMask="x",IF(INDEX(RawDataRefData,$E995,0)&gt;0,INDEX(RawDataRefData,$E995,0)),"")),"")</f>
        <v/>
      </c>
      <c r="BG995" s="100" t="b">
        <f t="shared" si="381"/>
        <v>0</v>
      </c>
      <c r="BH995" s="100" t="str">
        <f t="array" ref="BH995">IF($BG995,MEDIAN(IF(G5SelectionMask="x",IF(INDEX(RawDataRefData,$E995,0)&gt;0,INDEX(RawDataRefData,$E995,0)),"")),"")</f>
        <v/>
      </c>
      <c r="BI995" s="100" t="str">
        <f t="array" ref="BI995">IF($BG995,QUARTILE(IF(G5SelectionMask="x",IF(INDEX(RawDataRefData,$E995,0)&gt;0,INDEX(RawDataRefData,$E995,0)),""),1),"")</f>
        <v/>
      </c>
      <c r="BJ995" s="100" t="str">
        <f t="array" ref="BJ995">IF($BG995,QUARTILE(IF(G5SelectionMask="x",IF(INDEX(RawDataRefData,$E995,0)&gt;0,INDEX(RawDataRefData,$E995,0)),""),3),"")</f>
        <v/>
      </c>
      <c r="BK995" s="100" t="str">
        <f t="array" ref="BK995">IF($BG995,MIN(IF(G5SelectionMask="x",IF(INDEX(RawDataRefData,$E995,0)&gt;0,INDEX(RawDataRefData,$E995,0)),"")),"")</f>
        <v/>
      </c>
      <c r="BL995" s="100" t="str">
        <f t="array" ref="BL995">IF($BG995,MAX(IF(G5SelectionMask="x",IF(INDEX(RawDataRefData,$E995,0)&gt;0,INDEX(RawDataRefData,$E995,0)),"")),"")</f>
        <v/>
      </c>
      <c r="BM995" s="100" t="str">
        <f t="shared" si="382"/>
        <v/>
      </c>
      <c r="BN995" s="103" t="str">
        <f t="array" ref="BN995">IF($BG995,STDEVA(IF(G5SelectionMask="x",IF(INDEX(RawDataRefData,$E995,0)&gt;0,INDEX(RawDataRefData,$E995,0)),"")),"")</f>
        <v/>
      </c>
      <c r="BO995" s="104"/>
      <c r="BP995" s="105">
        <v>4</v>
      </c>
      <c r="BQ995" s="105">
        <v>4</v>
      </c>
      <c r="BR995" s="105">
        <v>1</v>
      </c>
      <c r="BS995" s="105">
        <v>2</v>
      </c>
      <c r="BT995" s="105">
        <v>4</v>
      </c>
      <c r="BU995" s="105">
        <v>2</v>
      </c>
      <c r="BV995" s="105">
        <v>4</v>
      </c>
      <c r="BW995" s="105">
        <v>1</v>
      </c>
      <c r="BX995" s="105">
        <v>1</v>
      </c>
      <c r="BY995" s="105">
        <v>2</v>
      </c>
      <c r="BZ995" s="105">
        <v>2</v>
      </c>
      <c r="CA995" s="105">
        <v>4</v>
      </c>
      <c r="CB995" s="105">
        <v>3</v>
      </c>
      <c r="CC995" s="105">
        <v>1</v>
      </c>
      <c r="CD995" s="105">
        <v>1</v>
      </c>
    </row>
    <row r="996" spans="1:82" ht="13.5" hidden="1" thickBot="1" x14ac:dyDescent="0.25">
      <c r="A996" s="33" t="e">
        <f t="shared" si="359"/>
        <v>#NAME?</v>
      </c>
      <c r="B996" s="218"/>
      <c r="C996" s="215"/>
      <c r="D996" s="229"/>
      <c r="E996" s="72">
        <f t="shared" si="375"/>
        <v>987</v>
      </c>
      <c r="F996" s="9" t="s">
        <v>2336</v>
      </c>
      <c r="G996" s="9" t="s">
        <v>1372</v>
      </c>
      <c r="I996" s="9" t="s">
        <v>1628</v>
      </c>
      <c r="K996" s="100">
        <f t="shared" si="360"/>
        <v>1</v>
      </c>
      <c r="L996" s="100"/>
      <c r="M996" s="100"/>
      <c r="N996" s="100"/>
      <c r="O996" s="100"/>
      <c r="P996" s="101">
        <f t="shared" si="361"/>
        <v>4</v>
      </c>
      <c r="Q996" s="102">
        <f t="shared" si="362"/>
        <v>3</v>
      </c>
      <c r="R996" s="102">
        <f t="shared" si="363"/>
        <v>2</v>
      </c>
      <c r="S996" s="102">
        <f t="shared" si="364"/>
        <v>1</v>
      </c>
      <c r="T996" s="102">
        <f t="shared" si="365"/>
        <v>4</v>
      </c>
      <c r="U996" s="102">
        <f t="shared" si="366"/>
        <v>4</v>
      </c>
      <c r="V996" s="102">
        <f t="shared" si="367"/>
        <v>4</v>
      </c>
      <c r="W996" s="102">
        <f t="shared" si="368"/>
        <v>4</v>
      </c>
      <c r="X996" s="102">
        <f t="shared" si="369"/>
        <v>4</v>
      </c>
      <c r="Y996" s="102">
        <f t="shared" si="370"/>
        <v>3</v>
      </c>
      <c r="Z996" s="102">
        <f t="shared" si="371"/>
        <v>2</v>
      </c>
      <c r="AA996" s="100" t="b">
        <f t="shared" si="372"/>
        <v>1</v>
      </c>
      <c r="AB996" s="100">
        <f t="array" ref="AB996">IF($AA996,MEDIAN(IF(G1SelectionMask="x",IF(INDEX(RawDataRefData,$E996,0)&gt;0,INDEX(RawDataRefData,$E996,0)),"")),"")</f>
        <v>4</v>
      </c>
      <c r="AC996" s="100">
        <f t="array" ref="AC996">IF($AA996,QUARTILE(IF(G1SelectionMask="x",IF(INDEX(RawDataRefData,$E996,0)&gt;0,INDEX(RawDataRefData,$E996,0)),""),1),"")</f>
        <v>2.5</v>
      </c>
      <c r="AD996" s="100">
        <f t="array" ref="AD996">IF($AA996,QUARTILE(IF(G1SelectionMask="x",IF(INDEX(RawDataRefData,$E996,0)&gt;0,INDEX(RawDataRefData,$E996,0)),""),3),"")</f>
        <v>4</v>
      </c>
      <c r="AE996" s="100">
        <f t="array" ref="AE996">IF($AA996,MIN(IF(G1SelectionMask="x",IF(INDEX(RawDataRefData,$E996,0)&gt;0,INDEX(RawDataRefData,$E996,0)),"")),"")</f>
        <v>1</v>
      </c>
      <c r="AF996" s="100">
        <f t="array" ref="AF996">IF($AA996,MAX(IF(G1SelectionMask="x",IF(INDEX(RawDataRefData,$E996,0)&gt;0,INDEX(RawDataRefData,$E996,0)),"")),"")</f>
        <v>4</v>
      </c>
      <c r="AG996" s="100">
        <f t="shared" si="373"/>
        <v>3.1818181818181817</v>
      </c>
      <c r="AH996" s="100">
        <f t="array" ref="AH996">IF($AA996,STDEVA(IF(G1SelectionMask="x",IF(INDEX(RawDataRefData,$E996,0)&gt;0,INDEX(RawDataRefData,$E996,0)),"")),"")</f>
        <v>1.0787197799411876</v>
      </c>
      <c r="AI996" s="101" t="b">
        <f t="shared" si="374"/>
        <v>1</v>
      </c>
      <c r="AJ996" s="101">
        <f t="array" ref="AJ996">IF($AI996,MEDIAN(IF(G2SelectionMask="x",IF(INDEX(RawDataRefData,$E996,0)&gt;0,INDEX(RawDataRefData,$E996,0)),"")),"")</f>
        <v>4</v>
      </c>
      <c r="AK996" s="101">
        <f t="array" ref="AK996">IF($AI996,QUARTILE(IF(G2SelectionMask="x",IF(INDEX(RawDataRefData,$E996,0)&gt;0,INDEX(RawDataRefData,$E996,0)),""),1),"")</f>
        <v>2.5</v>
      </c>
      <c r="AL996" s="101">
        <f t="array" ref="AL996">IF($AI996,QUARTILE(IF(G2SelectionMask="x",IF(INDEX(RawDataRefData,$E996,0)&gt;0,INDEX(RawDataRefData,$E996,0)),""),3),"")</f>
        <v>4</v>
      </c>
      <c r="AM996" s="101">
        <f t="array" ref="AM996">IF($AI996,MIN(IF(G2SelectionMask="x",IF(INDEX(RawDataRefData,$E996,0)&gt;0,INDEX(RawDataRefData,$E996,0)),"")),"")</f>
        <v>1</v>
      </c>
      <c r="AN996" s="101">
        <f t="array" ref="AN996">IF($AI996,MAX(IF(G2SelectionMask="x",IF(INDEX(RawDataRefData,$E996,0)&gt;0,INDEX(RawDataRefData,$E996,0)),"")),"")</f>
        <v>4</v>
      </c>
      <c r="AO996" s="101">
        <f t="shared" si="376"/>
        <v>3.1818181818181817</v>
      </c>
      <c r="AP996" s="101">
        <f t="array" ref="AP996">IF($AI996,STDEVA(IF(G2SelectionMask="x",IF(INDEX(RawDataRefData,$E996,0)&gt;0,INDEX(RawDataRefData,$E996,0)),"")),"")</f>
        <v>1.0787197799411876</v>
      </c>
      <c r="AQ996" s="100" t="b">
        <f t="shared" si="377"/>
        <v>0</v>
      </c>
      <c r="AR996" s="100" t="str">
        <f t="array" ref="AR996">IF($AQ996,MEDIAN(IF(G3SelectionMask="x",IF(INDEX(RawDataRefData,$E996,0)&gt;0,INDEX(RawDataRefData,$E996,0)),"")),"")</f>
        <v/>
      </c>
      <c r="AS996" s="100" t="str">
        <f t="array" ref="AS996">IF($AQ996,QUARTILE(IF(G3SelectionMask="x",IF(INDEX(RawDataRefData,$E996,0)&gt;0,INDEX(RawDataRefData,$E996,0)),""),1),"")</f>
        <v/>
      </c>
      <c r="AT996" s="100" t="str">
        <f t="array" ref="AT996">IF($AQ996,QUARTILE(IF(G3SelectionMask="x",IF(INDEX(RawDataRefData,$E996,0)&gt;0,INDEX(RawDataRefData,$E996,0)),""),3),"")</f>
        <v/>
      </c>
      <c r="AU996" s="100" t="str">
        <f t="array" ref="AU996">IF($AQ996,MIN(IF(G3SelectionMask="x",IF(INDEX(RawDataRefData,$E996,0)&gt;0,INDEX(RawDataRefData,$E996,0)),"")),"")</f>
        <v/>
      </c>
      <c r="AV996" s="100" t="str">
        <f t="array" ref="AV996">IF($AQ996,MAX(IF(G3SelectionMask="x",IF(INDEX(RawDataRefData,$E996,0)&gt;0,INDEX(RawDataRefData,$E996,0)),"")),"")</f>
        <v/>
      </c>
      <c r="AW996" s="100" t="str">
        <f t="shared" si="378"/>
        <v/>
      </c>
      <c r="AX996" s="100" t="str">
        <f t="array" ref="AX996">IF($AQ996,STDEVA(IF(G3SelectionMask="x",IF(INDEX(RawDataRefData,$E996,0)&gt;0,INDEX(RawDataRefData,$E996,0)),"")),"")</f>
        <v/>
      </c>
      <c r="AY996" s="101" t="b">
        <f t="shared" si="379"/>
        <v>0</v>
      </c>
      <c r="AZ996" s="101" t="str">
        <f t="array" ref="AZ996">IF($AY996,MEDIAN(IF(G4SelectionMask="x",IF(INDEX(RawDataRefData,$E996,0)&gt;0,INDEX(RawDataRefData,$E996,0)),"")),"")</f>
        <v/>
      </c>
      <c r="BA996" s="101" t="str">
        <f t="array" ref="BA996">IF($AY996,QUARTILE(IF(G4SelectionMask="x",IF(INDEX(RawDataRefData,$E996,0)&gt;0,INDEX(RawDataRefData,$E996,0)),""),1),"")</f>
        <v/>
      </c>
      <c r="BB996" s="101" t="str">
        <f t="array" ref="BB996">IF($AY996,QUARTILE(IF(G4SelectionMask="x",IF(INDEX(RawDataRefData,$E996,0)&gt;0,INDEX(RawDataRefData,$E996,0)),""),3),"")</f>
        <v/>
      </c>
      <c r="BC996" s="101" t="str">
        <f t="array" ref="BC996">IF($AY996,MIN(IF(G4SelectionMask="x",IF(INDEX(RawDataRefData,$E996,0)&gt;0,INDEX(RawDataRefData,$E996,0)),"")),"")</f>
        <v/>
      </c>
      <c r="BD996" s="101" t="str">
        <f t="array" ref="BD996">IF($AY996,MAX(IF(G4SelectionMask="x",IF(INDEX(RawDataRefData,$E996,0)&gt;0,INDEX(RawDataRefData,$E996,0)),"")),"")</f>
        <v/>
      </c>
      <c r="BE996" s="101" t="str">
        <f t="shared" si="380"/>
        <v/>
      </c>
      <c r="BF996" s="101" t="str">
        <f t="array" ref="BF996">IF($AY996,STDEVA(IF(G4SelectionMask="x",IF(INDEX(RawDataRefData,$E996,0)&gt;0,INDEX(RawDataRefData,$E996,0)),"")),"")</f>
        <v/>
      </c>
      <c r="BG996" s="100" t="b">
        <f t="shared" si="381"/>
        <v>0</v>
      </c>
      <c r="BH996" s="100" t="str">
        <f t="array" ref="BH996">IF($BG996,MEDIAN(IF(G5SelectionMask="x",IF(INDEX(RawDataRefData,$E996,0)&gt;0,INDEX(RawDataRefData,$E996,0)),"")),"")</f>
        <v/>
      </c>
      <c r="BI996" s="100" t="str">
        <f t="array" ref="BI996">IF($BG996,QUARTILE(IF(G5SelectionMask="x",IF(INDEX(RawDataRefData,$E996,0)&gt;0,INDEX(RawDataRefData,$E996,0)),""),1),"")</f>
        <v/>
      </c>
      <c r="BJ996" s="100" t="str">
        <f t="array" ref="BJ996">IF($BG996,QUARTILE(IF(G5SelectionMask="x",IF(INDEX(RawDataRefData,$E996,0)&gt;0,INDEX(RawDataRefData,$E996,0)),""),3),"")</f>
        <v/>
      </c>
      <c r="BK996" s="100" t="str">
        <f t="array" ref="BK996">IF($BG996,MIN(IF(G5SelectionMask="x",IF(INDEX(RawDataRefData,$E996,0)&gt;0,INDEX(RawDataRefData,$E996,0)),"")),"")</f>
        <v/>
      </c>
      <c r="BL996" s="100" t="str">
        <f t="array" ref="BL996">IF($BG996,MAX(IF(G5SelectionMask="x",IF(INDEX(RawDataRefData,$E996,0)&gt;0,INDEX(RawDataRefData,$E996,0)),"")),"")</f>
        <v/>
      </c>
      <c r="BM996" s="100" t="str">
        <f t="shared" si="382"/>
        <v/>
      </c>
      <c r="BN996" s="103" t="str">
        <f t="array" ref="BN996">IF($BG996,STDEVA(IF(G5SelectionMask="x",IF(INDEX(RawDataRefData,$E996,0)&gt;0,INDEX(RawDataRefData,$E996,0)),"")),"")</f>
        <v/>
      </c>
      <c r="BO996" s="104"/>
      <c r="BP996" s="105">
        <v>1</v>
      </c>
      <c r="BQ996" s="105">
        <v>4</v>
      </c>
      <c r="BR996" s="105">
        <v>3</v>
      </c>
      <c r="BS996" s="105">
        <v>2</v>
      </c>
      <c r="BT996" s="105">
        <v>1</v>
      </c>
      <c r="BU996" s="105">
        <v>4</v>
      </c>
      <c r="BV996" s="105">
        <v>4</v>
      </c>
      <c r="BW996" s="105">
        <v>4</v>
      </c>
      <c r="BX996" s="105">
        <v>4</v>
      </c>
      <c r="BY996" s="105">
        <v>4</v>
      </c>
      <c r="BZ996" s="105">
        <v>3</v>
      </c>
      <c r="CA996" s="105">
        <v>2</v>
      </c>
      <c r="CB996" s="105">
        <v>2</v>
      </c>
      <c r="CC996" s="105">
        <v>4</v>
      </c>
      <c r="CD996" s="105">
        <v>4</v>
      </c>
    </row>
    <row r="997" spans="1:82" ht="13.5" hidden="1" thickBot="1" x14ac:dyDescent="0.25">
      <c r="A997" s="33" t="e">
        <f t="shared" si="359"/>
        <v>#NAME?</v>
      </c>
      <c r="B997" s="218"/>
      <c r="C997" s="215"/>
      <c r="D997" s="229" t="s">
        <v>342</v>
      </c>
      <c r="E997" s="72">
        <f t="shared" si="375"/>
        <v>988</v>
      </c>
      <c r="F997" s="9" t="s">
        <v>2337</v>
      </c>
      <c r="G997" s="9" t="s">
        <v>1373</v>
      </c>
      <c r="I997" s="9" t="s">
        <v>342</v>
      </c>
      <c r="K997" s="100">
        <f t="shared" si="360"/>
        <v>3</v>
      </c>
      <c r="L997" s="100"/>
      <c r="M997" s="100"/>
      <c r="N997" s="100"/>
      <c r="O997" s="100"/>
      <c r="P997" s="101">
        <f t="shared" si="361"/>
        <v>2</v>
      </c>
      <c r="Q997" s="102">
        <f t="shared" si="362"/>
        <v>3</v>
      </c>
      <c r="R997" s="102">
        <f t="shared" si="363"/>
        <v>1</v>
      </c>
      <c r="S997" s="102">
        <f t="shared" si="364"/>
        <v>2</v>
      </c>
      <c r="T997" s="102">
        <f t="shared" si="365"/>
        <v>4</v>
      </c>
      <c r="U997" s="102">
        <f t="shared" si="366"/>
        <v>4</v>
      </c>
      <c r="V997" s="102">
        <f t="shared" si="367"/>
        <v>3</v>
      </c>
      <c r="W997" s="102">
        <f t="shared" si="368"/>
        <v>3</v>
      </c>
      <c r="X997" s="102">
        <f t="shared" si="369"/>
        <v>4</v>
      </c>
      <c r="Y997" s="102">
        <f t="shared" si="370"/>
        <v>4</v>
      </c>
      <c r="Z997" s="102">
        <f t="shared" si="371"/>
        <v>2</v>
      </c>
      <c r="AA997" s="100" t="b">
        <f t="shared" si="372"/>
        <v>1</v>
      </c>
      <c r="AB997" s="100">
        <f t="array" ref="AB997">IF($AA997,MEDIAN(IF(G1SelectionMask="x",IF(INDEX(RawDataRefData,$E997,0)&gt;0,INDEX(RawDataRefData,$E997,0)),"")),"")</f>
        <v>3</v>
      </c>
      <c r="AC997" s="100">
        <f t="array" ref="AC997">IF($AA997,QUARTILE(IF(G1SelectionMask="x",IF(INDEX(RawDataRefData,$E997,0)&gt;0,INDEX(RawDataRefData,$E997,0)),""),1),"")</f>
        <v>2</v>
      </c>
      <c r="AD997" s="100">
        <f t="array" ref="AD997">IF($AA997,QUARTILE(IF(G1SelectionMask="x",IF(INDEX(RawDataRefData,$E997,0)&gt;0,INDEX(RawDataRefData,$E997,0)),""),3),"")</f>
        <v>4</v>
      </c>
      <c r="AE997" s="100">
        <f t="array" ref="AE997">IF($AA997,MIN(IF(G1SelectionMask="x",IF(INDEX(RawDataRefData,$E997,0)&gt;0,INDEX(RawDataRefData,$E997,0)),"")),"")</f>
        <v>1</v>
      </c>
      <c r="AF997" s="100">
        <f t="array" ref="AF997">IF($AA997,MAX(IF(G1SelectionMask="x",IF(INDEX(RawDataRefData,$E997,0)&gt;0,INDEX(RawDataRefData,$E997,0)),"")),"")</f>
        <v>4</v>
      </c>
      <c r="AG997" s="100">
        <f t="shared" si="373"/>
        <v>2.9090909090909092</v>
      </c>
      <c r="AH997" s="100">
        <f t="array" ref="AH997">IF($AA997,STDEVA(IF(G1SelectionMask="x",IF(INDEX(RawDataRefData,$E997,0)&gt;0,INDEX(RawDataRefData,$E997,0)),"")),"")</f>
        <v>1.0444659357341868</v>
      </c>
      <c r="AI997" s="101" t="b">
        <f t="shared" si="374"/>
        <v>1</v>
      </c>
      <c r="AJ997" s="101">
        <f t="array" ref="AJ997">IF($AI997,MEDIAN(IF(G2SelectionMask="x",IF(INDEX(RawDataRefData,$E997,0)&gt;0,INDEX(RawDataRefData,$E997,0)),"")),"")</f>
        <v>3</v>
      </c>
      <c r="AK997" s="101">
        <f t="array" ref="AK997">IF($AI997,QUARTILE(IF(G2SelectionMask="x",IF(INDEX(RawDataRefData,$E997,0)&gt;0,INDEX(RawDataRefData,$E997,0)),""),1),"")</f>
        <v>2</v>
      </c>
      <c r="AL997" s="101">
        <f t="array" ref="AL997">IF($AI997,QUARTILE(IF(G2SelectionMask="x",IF(INDEX(RawDataRefData,$E997,0)&gt;0,INDEX(RawDataRefData,$E997,0)),""),3),"")</f>
        <v>3.5</v>
      </c>
      <c r="AM997" s="101">
        <f t="array" ref="AM997">IF($AI997,MIN(IF(G2SelectionMask="x",IF(INDEX(RawDataRefData,$E997,0)&gt;0,INDEX(RawDataRefData,$E997,0)),"")),"")</f>
        <v>1</v>
      </c>
      <c r="AN997" s="101">
        <f t="array" ref="AN997">IF($AI997,MAX(IF(G2SelectionMask="x",IF(INDEX(RawDataRefData,$E997,0)&gt;0,INDEX(RawDataRefData,$E997,0)),"")),"")</f>
        <v>4</v>
      </c>
      <c r="AO997" s="101">
        <f t="shared" si="376"/>
        <v>2.7272727272727271</v>
      </c>
      <c r="AP997" s="101">
        <f t="array" ref="AP997">IF($AI997,STDEVA(IF(G2SelectionMask="x",IF(INDEX(RawDataRefData,$E997,0)&gt;0,INDEX(RawDataRefData,$E997,0)),"")),"")</f>
        <v>1.0090499582190262</v>
      </c>
      <c r="AQ997" s="100" t="b">
        <f t="shared" si="377"/>
        <v>0</v>
      </c>
      <c r="AR997" s="100" t="str">
        <f t="array" ref="AR997">IF($AQ997,MEDIAN(IF(G3SelectionMask="x",IF(INDEX(RawDataRefData,$E997,0)&gt;0,INDEX(RawDataRefData,$E997,0)),"")),"")</f>
        <v/>
      </c>
      <c r="AS997" s="100" t="str">
        <f t="array" ref="AS997">IF($AQ997,QUARTILE(IF(G3SelectionMask="x",IF(INDEX(RawDataRefData,$E997,0)&gt;0,INDEX(RawDataRefData,$E997,0)),""),1),"")</f>
        <v/>
      </c>
      <c r="AT997" s="100" t="str">
        <f t="array" ref="AT997">IF($AQ997,QUARTILE(IF(G3SelectionMask="x",IF(INDEX(RawDataRefData,$E997,0)&gt;0,INDEX(RawDataRefData,$E997,0)),""),3),"")</f>
        <v/>
      </c>
      <c r="AU997" s="100" t="str">
        <f t="array" ref="AU997">IF($AQ997,MIN(IF(G3SelectionMask="x",IF(INDEX(RawDataRefData,$E997,0)&gt;0,INDEX(RawDataRefData,$E997,0)),"")),"")</f>
        <v/>
      </c>
      <c r="AV997" s="100" t="str">
        <f t="array" ref="AV997">IF($AQ997,MAX(IF(G3SelectionMask="x",IF(INDEX(RawDataRefData,$E997,0)&gt;0,INDEX(RawDataRefData,$E997,0)),"")),"")</f>
        <v/>
      </c>
      <c r="AW997" s="100" t="str">
        <f t="shared" si="378"/>
        <v/>
      </c>
      <c r="AX997" s="100" t="str">
        <f t="array" ref="AX997">IF($AQ997,STDEVA(IF(G3SelectionMask="x",IF(INDEX(RawDataRefData,$E997,0)&gt;0,INDEX(RawDataRefData,$E997,0)),"")),"")</f>
        <v/>
      </c>
      <c r="AY997" s="101" t="b">
        <f t="shared" si="379"/>
        <v>0</v>
      </c>
      <c r="AZ997" s="101" t="str">
        <f t="array" ref="AZ997">IF($AY997,MEDIAN(IF(G4SelectionMask="x",IF(INDEX(RawDataRefData,$E997,0)&gt;0,INDEX(RawDataRefData,$E997,0)),"")),"")</f>
        <v/>
      </c>
      <c r="BA997" s="101" t="str">
        <f t="array" ref="BA997">IF($AY997,QUARTILE(IF(G4SelectionMask="x",IF(INDEX(RawDataRefData,$E997,0)&gt;0,INDEX(RawDataRefData,$E997,0)),""),1),"")</f>
        <v/>
      </c>
      <c r="BB997" s="101" t="str">
        <f t="array" ref="BB997">IF($AY997,QUARTILE(IF(G4SelectionMask="x",IF(INDEX(RawDataRefData,$E997,0)&gt;0,INDEX(RawDataRefData,$E997,0)),""),3),"")</f>
        <v/>
      </c>
      <c r="BC997" s="101" t="str">
        <f t="array" ref="BC997">IF($AY997,MIN(IF(G4SelectionMask="x",IF(INDEX(RawDataRefData,$E997,0)&gt;0,INDEX(RawDataRefData,$E997,0)),"")),"")</f>
        <v/>
      </c>
      <c r="BD997" s="101" t="str">
        <f t="array" ref="BD997">IF($AY997,MAX(IF(G4SelectionMask="x",IF(INDEX(RawDataRefData,$E997,0)&gt;0,INDEX(RawDataRefData,$E997,0)),"")),"")</f>
        <v/>
      </c>
      <c r="BE997" s="101" t="str">
        <f t="shared" si="380"/>
        <v/>
      </c>
      <c r="BF997" s="101" t="str">
        <f t="array" ref="BF997">IF($AY997,STDEVA(IF(G4SelectionMask="x",IF(INDEX(RawDataRefData,$E997,0)&gt;0,INDEX(RawDataRefData,$E997,0)),"")),"")</f>
        <v/>
      </c>
      <c r="BG997" s="100" t="b">
        <f t="shared" si="381"/>
        <v>0</v>
      </c>
      <c r="BH997" s="100" t="str">
        <f t="array" ref="BH997">IF($BG997,MEDIAN(IF(G5SelectionMask="x",IF(INDEX(RawDataRefData,$E997,0)&gt;0,INDEX(RawDataRefData,$E997,0)),"")),"")</f>
        <v/>
      </c>
      <c r="BI997" s="100" t="str">
        <f t="array" ref="BI997">IF($BG997,QUARTILE(IF(G5SelectionMask="x",IF(INDEX(RawDataRefData,$E997,0)&gt;0,INDEX(RawDataRefData,$E997,0)),""),1),"")</f>
        <v/>
      </c>
      <c r="BJ997" s="100" t="str">
        <f t="array" ref="BJ997">IF($BG997,QUARTILE(IF(G5SelectionMask="x",IF(INDEX(RawDataRefData,$E997,0)&gt;0,INDEX(RawDataRefData,$E997,0)),""),3),"")</f>
        <v/>
      </c>
      <c r="BK997" s="100" t="str">
        <f t="array" ref="BK997">IF($BG997,MIN(IF(G5SelectionMask="x",IF(INDEX(RawDataRefData,$E997,0)&gt;0,INDEX(RawDataRefData,$E997,0)),"")),"")</f>
        <v/>
      </c>
      <c r="BL997" s="100" t="str">
        <f t="array" ref="BL997">IF($BG997,MAX(IF(G5SelectionMask="x",IF(INDEX(RawDataRefData,$E997,0)&gt;0,INDEX(RawDataRefData,$E997,0)),"")),"")</f>
        <v/>
      </c>
      <c r="BM997" s="100" t="str">
        <f t="shared" si="382"/>
        <v/>
      </c>
      <c r="BN997" s="103" t="str">
        <f t="array" ref="BN997">IF($BG997,STDEVA(IF(G5SelectionMask="x",IF(INDEX(RawDataRefData,$E997,0)&gt;0,INDEX(RawDataRefData,$E997,0)),"")),"")</f>
        <v/>
      </c>
      <c r="BO997" s="104"/>
      <c r="BP997" s="105">
        <v>3</v>
      </c>
      <c r="BQ997" s="105">
        <v>2</v>
      </c>
      <c r="BR997" s="105">
        <v>3</v>
      </c>
      <c r="BS997" s="105">
        <v>1</v>
      </c>
      <c r="BT997" s="105">
        <v>2</v>
      </c>
      <c r="BU997" s="105">
        <v>4</v>
      </c>
      <c r="BV997" s="105">
        <v>4</v>
      </c>
      <c r="BW997" s="105">
        <v>3</v>
      </c>
      <c r="BX997" s="105">
        <v>3</v>
      </c>
      <c r="BY997" s="105">
        <v>4</v>
      </c>
      <c r="BZ997" s="105">
        <v>4</v>
      </c>
      <c r="CA997" s="105">
        <v>2</v>
      </c>
      <c r="CB997" s="105">
        <v>2</v>
      </c>
      <c r="CC997" s="105">
        <v>4</v>
      </c>
      <c r="CD997" s="105">
        <v>1</v>
      </c>
    </row>
    <row r="998" spans="1:82" ht="13.5" hidden="1" thickBot="1" x14ac:dyDescent="0.25">
      <c r="A998" s="33" t="e">
        <f t="shared" si="359"/>
        <v>#NAME?</v>
      </c>
      <c r="B998" s="218"/>
      <c r="C998" s="215"/>
      <c r="D998" s="229"/>
      <c r="E998" s="72">
        <f t="shared" si="375"/>
        <v>989</v>
      </c>
      <c r="F998" s="9" t="s">
        <v>2338</v>
      </c>
      <c r="G998" s="9" t="s">
        <v>1374</v>
      </c>
      <c r="I998" s="9" t="s">
        <v>342</v>
      </c>
      <c r="K998" s="100">
        <f t="shared" si="360"/>
        <v>1</v>
      </c>
      <c r="L998" s="100"/>
      <c r="M998" s="100"/>
      <c r="N998" s="100"/>
      <c r="O998" s="100"/>
      <c r="P998" s="101">
        <f t="shared" si="361"/>
        <v>3</v>
      </c>
      <c r="Q998" s="102">
        <f t="shared" si="362"/>
        <v>4</v>
      </c>
      <c r="R998" s="102">
        <f t="shared" si="363"/>
        <v>3</v>
      </c>
      <c r="S998" s="102">
        <f t="shared" si="364"/>
        <v>1</v>
      </c>
      <c r="T998" s="102">
        <f t="shared" si="365"/>
        <v>2</v>
      </c>
      <c r="U998" s="102">
        <f t="shared" si="366"/>
        <v>1</v>
      </c>
      <c r="V998" s="102">
        <f t="shared" si="367"/>
        <v>4</v>
      </c>
      <c r="W998" s="102">
        <f t="shared" si="368"/>
        <v>1</v>
      </c>
      <c r="X998" s="102">
        <f t="shared" si="369"/>
        <v>4</v>
      </c>
      <c r="Y998" s="102">
        <f t="shared" si="370"/>
        <v>2</v>
      </c>
      <c r="Z998" s="102">
        <f t="shared" si="371"/>
        <v>4</v>
      </c>
      <c r="AA998" s="100" t="b">
        <f t="shared" si="372"/>
        <v>1</v>
      </c>
      <c r="AB998" s="100">
        <f t="array" ref="AB998">IF($AA998,MEDIAN(IF(G1SelectionMask="x",IF(INDEX(RawDataRefData,$E998,0)&gt;0,INDEX(RawDataRefData,$E998,0)),"")),"")</f>
        <v>3</v>
      </c>
      <c r="AC998" s="100">
        <f t="array" ref="AC998">IF($AA998,QUARTILE(IF(G1SelectionMask="x",IF(INDEX(RawDataRefData,$E998,0)&gt;0,INDEX(RawDataRefData,$E998,0)),""),1),"")</f>
        <v>1.5</v>
      </c>
      <c r="AD998" s="100">
        <f t="array" ref="AD998">IF($AA998,QUARTILE(IF(G1SelectionMask="x",IF(INDEX(RawDataRefData,$E998,0)&gt;0,INDEX(RawDataRefData,$E998,0)),""),3),"")</f>
        <v>4</v>
      </c>
      <c r="AE998" s="100">
        <f t="array" ref="AE998">IF($AA998,MIN(IF(G1SelectionMask="x",IF(INDEX(RawDataRefData,$E998,0)&gt;0,INDEX(RawDataRefData,$E998,0)),"")),"")</f>
        <v>1</v>
      </c>
      <c r="AF998" s="100">
        <f t="array" ref="AF998">IF($AA998,MAX(IF(G1SelectionMask="x",IF(INDEX(RawDataRefData,$E998,0)&gt;0,INDEX(RawDataRefData,$E998,0)),"")),"")</f>
        <v>4</v>
      </c>
      <c r="AG998" s="100">
        <f t="shared" si="373"/>
        <v>2.6363636363636362</v>
      </c>
      <c r="AH998" s="100">
        <f t="array" ref="AH998">IF($AA998,STDEVA(IF(G1SelectionMask="x",IF(INDEX(RawDataRefData,$E998,0)&gt;0,INDEX(RawDataRefData,$E998,0)),"")),"")</f>
        <v>1.2862913567871996</v>
      </c>
      <c r="AI998" s="101" t="b">
        <f t="shared" si="374"/>
        <v>1</v>
      </c>
      <c r="AJ998" s="101">
        <f t="array" ref="AJ998">IF($AI998,MEDIAN(IF(G2SelectionMask="x",IF(INDEX(RawDataRefData,$E998,0)&gt;0,INDEX(RawDataRefData,$E998,0)),"")),"")</f>
        <v>3</v>
      </c>
      <c r="AK998" s="101">
        <f t="array" ref="AK998">IF($AI998,QUARTILE(IF(G2SelectionMask="x",IF(INDEX(RawDataRefData,$E998,0)&gt;0,INDEX(RawDataRefData,$E998,0)),""),1),"")</f>
        <v>2</v>
      </c>
      <c r="AL998" s="101">
        <f t="array" ref="AL998">IF($AI998,QUARTILE(IF(G2SelectionMask="x",IF(INDEX(RawDataRefData,$E998,0)&gt;0,INDEX(RawDataRefData,$E998,0)),""),3),"")</f>
        <v>4</v>
      </c>
      <c r="AM998" s="101">
        <f t="array" ref="AM998">IF($AI998,MIN(IF(G2SelectionMask="x",IF(INDEX(RawDataRefData,$E998,0)&gt;0,INDEX(RawDataRefData,$E998,0)),"")),"")</f>
        <v>1</v>
      </c>
      <c r="AN998" s="101">
        <f t="array" ref="AN998">IF($AI998,MAX(IF(G2SelectionMask="x",IF(INDEX(RawDataRefData,$E998,0)&gt;0,INDEX(RawDataRefData,$E998,0)),"")),"")</f>
        <v>4</v>
      </c>
      <c r="AO998" s="101">
        <f t="shared" si="376"/>
        <v>2.8181818181818183</v>
      </c>
      <c r="AP998" s="101">
        <f t="array" ref="AP998">IF($AI998,STDEVA(IF(G2SelectionMask="x",IF(INDEX(RawDataRefData,$E998,0)&gt;0,INDEX(RawDataRefData,$E998,0)),"")),"")</f>
        <v>1.2504544628399563</v>
      </c>
      <c r="AQ998" s="100" t="b">
        <f t="shared" si="377"/>
        <v>0</v>
      </c>
      <c r="AR998" s="100" t="str">
        <f t="array" ref="AR998">IF($AQ998,MEDIAN(IF(G3SelectionMask="x",IF(INDEX(RawDataRefData,$E998,0)&gt;0,INDEX(RawDataRefData,$E998,0)),"")),"")</f>
        <v/>
      </c>
      <c r="AS998" s="100" t="str">
        <f t="array" ref="AS998">IF($AQ998,QUARTILE(IF(G3SelectionMask="x",IF(INDEX(RawDataRefData,$E998,0)&gt;0,INDEX(RawDataRefData,$E998,0)),""),1),"")</f>
        <v/>
      </c>
      <c r="AT998" s="100" t="str">
        <f t="array" ref="AT998">IF($AQ998,QUARTILE(IF(G3SelectionMask="x",IF(INDEX(RawDataRefData,$E998,0)&gt;0,INDEX(RawDataRefData,$E998,0)),""),3),"")</f>
        <v/>
      </c>
      <c r="AU998" s="100" t="str">
        <f t="array" ref="AU998">IF($AQ998,MIN(IF(G3SelectionMask="x",IF(INDEX(RawDataRefData,$E998,0)&gt;0,INDEX(RawDataRefData,$E998,0)),"")),"")</f>
        <v/>
      </c>
      <c r="AV998" s="100" t="str">
        <f t="array" ref="AV998">IF($AQ998,MAX(IF(G3SelectionMask="x",IF(INDEX(RawDataRefData,$E998,0)&gt;0,INDEX(RawDataRefData,$E998,0)),"")),"")</f>
        <v/>
      </c>
      <c r="AW998" s="100" t="str">
        <f t="shared" si="378"/>
        <v/>
      </c>
      <c r="AX998" s="100" t="str">
        <f t="array" ref="AX998">IF($AQ998,STDEVA(IF(G3SelectionMask="x",IF(INDEX(RawDataRefData,$E998,0)&gt;0,INDEX(RawDataRefData,$E998,0)),"")),"")</f>
        <v/>
      </c>
      <c r="AY998" s="101" t="b">
        <f t="shared" si="379"/>
        <v>0</v>
      </c>
      <c r="AZ998" s="101" t="str">
        <f t="array" ref="AZ998">IF($AY998,MEDIAN(IF(G4SelectionMask="x",IF(INDEX(RawDataRefData,$E998,0)&gt;0,INDEX(RawDataRefData,$E998,0)),"")),"")</f>
        <v/>
      </c>
      <c r="BA998" s="101" t="str">
        <f t="array" ref="BA998">IF($AY998,QUARTILE(IF(G4SelectionMask="x",IF(INDEX(RawDataRefData,$E998,0)&gt;0,INDEX(RawDataRefData,$E998,0)),""),1),"")</f>
        <v/>
      </c>
      <c r="BB998" s="101" t="str">
        <f t="array" ref="BB998">IF($AY998,QUARTILE(IF(G4SelectionMask="x",IF(INDEX(RawDataRefData,$E998,0)&gt;0,INDEX(RawDataRefData,$E998,0)),""),3),"")</f>
        <v/>
      </c>
      <c r="BC998" s="101" t="str">
        <f t="array" ref="BC998">IF($AY998,MIN(IF(G4SelectionMask="x",IF(INDEX(RawDataRefData,$E998,0)&gt;0,INDEX(RawDataRefData,$E998,0)),"")),"")</f>
        <v/>
      </c>
      <c r="BD998" s="101" t="str">
        <f t="array" ref="BD998">IF($AY998,MAX(IF(G4SelectionMask="x",IF(INDEX(RawDataRefData,$E998,0)&gt;0,INDEX(RawDataRefData,$E998,0)),"")),"")</f>
        <v/>
      </c>
      <c r="BE998" s="101" t="str">
        <f t="shared" si="380"/>
        <v/>
      </c>
      <c r="BF998" s="101" t="str">
        <f t="array" ref="BF998">IF($AY998,STDEVA(IF(G4SelectionMask="x",IF(INDEX(RawDataRefData,$E998,0)&gt;0,INDEX(RawDataRefData,$E998,0)),"")),"")</f>
        <v/>
      </c>
      <c r="BG998" s="100" t="b">
        <f t="shared" si="381"/>
        <v>0</v>
      </c>
      <c r="BH998" s="100" t="str">
        <f t="array" ref="BH998">IF($BG998,MEDIAN(IF(G5SelectionMask="x",IF(INDEX(RawDataRefData,$E998,0)&gt;0,INDEX(RawDataRefData,$E998,0)),"")),"")</f>
        <v/>
      </c>
      <c r="BI998" s="100" t="str">
        <f t="array" ref="BI998">IF($BG998,QUARTILE(IF(G5SelectionMask="x",IF(INDEX(RawDataRefData,$E998,0)&gt;0,INDEX(RawDataRefData,$E998,0)),""),1),"")</f>
        <v/>
      </c>
      <c r="BJ998" s="100" t="str">
        <f t="array" ref="BJ998">IF($BG998,QUARTILE(IF(G5SelectionMask="x",IF(INDEX(RawDataRefData,$E998,0)&gt;0,INDEX(RawDataRefData,$E998,0)),""),3),"")</f>
        <v/>
      </c>
      <c r="BK998" s="100" t="str">
        <f t="array" ref="BK998">IF($BG998,MIN(IF(G5SelectionMask="x",IF(INDEX(RawDataRefData,$E998,0)&gt;0,INDEX(RawDataRefData,$E998,0)),"")),"")</f>
        <v/>
      </c>
      <c r="BL998" s="100" t="str">
        <f t="array" ref="BL998">IF($BG998,MAX(IF(G5SelectionMask="x",IF(INDEX(RawDataRefData,$E998,0)&gt;0,INDEX(RawDataRefData,$E998,0)),"")),"")</f>
        <v/>
      </c>
      <c r="BM998" s="100" t="str">
        <f t="shared" si="382"/>
        <v/>
      </c>
      <c r="BN998" s="103" t="str">
        <f t="array" ref="BN998">IF($BG998,STDEVA(IF(G5SelectionMask="x",IF(INDEX(RawDataRefData,$E998,0)&gt;0,INDEX(RawDataRefData,$E998,0)),"")),"")</f>
        <v/>
      </c>
      <c r="BO998" s="104"/>
      <c r="BP998" s="105">
        <v>1</v>
      </c>
      <c r="BQ998" s="105">
        <v>3</v>
      </c>
      <c r="BR998" s="105">
        <v>4</v>
      </c>
      <c r="BS998" s="105">
        <v>3</v>
      </c>
      <c r="BT998" s="105">
        <v>1</v>
      </c>
      <c r="BU998" s="105">
        <v>2</v>
      </c>
      <c r="BV998" s="105">
        <v>1</v>
      </c>
      <c r="BW998" s="105">
        <v>4</v>
      </c>
      <c r="BX998" s="105">
        <v>1</v>
      </c>
      <c r="BY998" s="105">
        <v>4</v>
      </c>
      <c r="BZ998" s="105">
        <v>2</v>
      </c>
      <c r="CA998" s="105">
        <v>4</v>
      </c>
      <c r="CB998" s="105">
        <v>4</v>
      </c>
      <c r="CC998" s="105">
        <v>4</v>
      </c>
      <c r="CD998" s="105">
        <v>2</v>
      </c>
    </row>
    <row r="999" spans="1:82" ht="13.5" hidden="1" thickBot="1" x14ac:dyDescent="0.25">
      <c r="A999" s="33" t="e">
        <f t="shared" si="359"/>
        <v>#NAME?</v>
      </c>
      <c r="B999" s="218"/>
      <c r="C999" s="215"/>
      <c r="D999" s="229"/>
      <c r="E999" s="72">
        <f t="shared" si="375"/>
        <v>990</v>
      </c>
      <c r="F999" s="9" t="s">
        <v>2339</v>
      </c>
      <c r="G999" s="9" t="s">
        <v>1375</v>
      </c>
      <c r="I999" s="9" t="s">
        <v>342</v>
      </c>
      <c r="K999" s="100">
        <f t="shared" si="360"/>
        <v>4</v>
      </c>
      <c r="L999" s="100"/>
      <c r="M999" s="100"/>
      <c r="N999" s="100"/>
      <c r="O999" s="100"/>
      <c r="P999" s="101">
        <f t="shared" si="361"/>
        <v>4</v>
      </c>
      <c r="Q999" s="102">
        <f t="shared" si="362"/>
        <v>3</v>
      </c>
      <c r="R999" s="102">
        <f t="shared" si="363"/>
        <v>2</v>
      </c>
      <c r="S999" s="102">
        <f t="shared" si="364"/>
        <v>3</v>
      </c>
      <c r="T999" s="102">
        <f t="shared" si="365"/>
        <v>1</v>
      </c>
      <c r="U999" s="102">
        <f t="shared" si="366"/>
        <v>1</v>
      </c>
      <c r="V999" s="102">
        <f t="shared" si="367"/>
        <v>3</v>
      </c>
      <c r="W999" s="102">
        <f t="shared" si="368"/>
        <v>4</v>
      </c>
      <c r="X999" s="102">
        <f t="shared" si="369"/>
        <v>2</v>
      </c>
      <c r="Y999" s="102">
        <f t="shared" si="370"/>
        <v>1</v>
      </c>
      <c r="Z999" s="102">
        <f t="shared" si="371"/>
        <v>4</v>
      </c>
      <c r="AA999" s="100" t="b">
        <f t="shared" si="372"/>
        <v>1</v>
      </c>
      <c r="AB999" s="100">
        <f t="array" ref="AB999">IF($AA999,MEDIAN(IF(G1SelectionMask="x",IF(INDEX(RawDataRefData,$E999,0)&gt;0,INDEX(RawDataRefData,$E999,0)),"")),"")</f>
        <v>3</v>
      </c>
      <c r="AC999" s="100">
        <f t="array" ref="AC999">IF($AA999,QUARTILE(IF(G1SelectionMask="x",IF(INDEX(RawDataRefData,$E999,0)&gt;0,INDEX(RawDataRefData,$E999,0)),""),1),"")</f>
        <v>1.5</v>
      </c>
      <c r="AD999" s="100">
        <f t="array" ref="AD999">IF($AA999,QUARTILE(IF(G1SelectionMask="x",IF(INDEX(RawDataRefData,$E999,0)&gt;0,INDEX(RawDataRefData,$E999,0)),""),3),"")</f>
        <v>3.5</v>
      </c>
      <c r="AE999" s="100">
        <f t="array" ref="AE999">IF($AA999,MIN(IF(G1SelectionMask="x",IF(INDEX(RawDataRefData,$E999,0)&gt;0,INDEX(RawDataRefData,$E999,0)),"")),"")</f>
        <v>1</v>
      </c>
      <c r="AF999" s="100">
        <f t="array" ref="AF999">IF($AA999,MAX(IF(G1SelectionMask="x",IF(INDEX(RawDataRefData,$E999,0)&gt;0,INDEX(RawDataRefData,$E999,0)),"")),"")</f>
        <v>4</v>
      </c>
      <c r="AG999" s="100">
        <f t="shared" si="373"/>
        <v>2.5454545454545454</v>
      </c>
      <c r="AH999" s="100">
        <f t="array" ref="AH999">IF($AA999,STDEVA(IF(G1SelectionMask="x",IF(INDEX(RawDataRefData,$E999,0)&gt;0,INDEX(RawDataRefData,$E999,0)),"")),"")</f>
        <v>1.213559752433836</v>
      </c>
      <c r="AI999" s="101" t="b">
        <f t="shared" si="374"/>
        <v>1</v>
      </c>
      <c r="AJ999" s="101">
        <f t="array" ref="AJ999">IF($AI999,MEDIAN(IF(G2SelectionMask="x",IF(INDEX(RawDataRefData,$E999,0)&gt;0,INDEX(RawDataRefData,$E999,0)),"")),"")</f>
        <v>3</v>
      </c>
      <c r="AK999" s="101">
        <f t="array" ref="AK999">IF($AI999,QUARTILE(IF(G2SelectionMask="x",IF(INDEX(RawDataRefData,$E999,0)&gt;0,INDEX(RawDataRefData,$E999,0)),""),1),"")</f>
        <v>2</v>
      </c>
      <c r="AL999" s="101">
        <f t="array" ref="AL999">IF($AI999,QUARTILE(IF(G2SelectionMask="x",IF(INDEX(RawDataRefData,$E999,0)&gt;0,INDEX(RawDataRefData,$E999,0)),""),3),"")</f>
        <v>4</v>
      </c>
      <c r="AM999" s="101">
        <f t="array" ref="AM999">IF($AI999,MIN(IF(G2SelectionMask="x",IF(INDEX(RawDataRefData,$E999,0)&gt;0,INDEX(RawDataRefData,$E999,0)),"")),"")</f>
        <v>1</v>
      </c>
      <c r="AN999" s="101">
        <f t="array" ref="AN999">IF($AI999,MAX(IF(G2SelectionMask="x",IF(INDEX(RawDataRefData,$E999,0)&gt;0,INDEX(RawDataRefData,$E999,0)),"")),"")</f>
        <v>4</v>
      </c>
      <c r="AO999" s="101">
        <f t="shared" si="376"/>
        <v>2.8181818181818183</v>
      </c>
      <c r="AP999" s="101">
        <f t="array" ref="AP999">IF($AI999,STDEVA(IF(G2SelectionMask="x",IF(INDEX(RawDataRefData,$E999,0)&gt;0,INDEX(RawDataRefData,$E999,0)),"")),"")</f>
        <v>1.1677484162422846</v>
      </c>
      <c r="AQ999" s="100" t="b">
        <f t="shared" si="377"/>
        <v>0</v>
      </c>
      <c r="AR999" s="100" t="str">
        <f t="array" ref="AR999">IF($AQ999,MEDIAN(IF(G3SelectionMask="x",IF(INDEX(RawDataRefData,$E999,0)&gt;0,INDEX(RawDataRefData,$E999,0)),"")),"")</f>
        <v/>
      </c>
      <c r="AS999" s="100" t="str">
        <f t="array" ref="AS999">IF($AQ999,QUARTILE(IF(G3SelectionMask="x",IF(INDEX(RawDataRefData,$E999,0)&gt;0,INDEX(RawDataRefData,$E999,0)),""),1),"")</f>
        <v/>
      </c>
      <c r="AT999" s="100" t="str">
        <f t="array" ref="AT999">IF($AQ999,QUARTILE(IF(G3SelectionMask="x",IF(INDEX(RawDataRefData,$E999,0)&gt;0,INDEX(RawDataRefData,$E999,0)),""),3),"")</f>
        <v/>
      </c>
      <c r="AU999" s="100" t="str">
        <f t="array" ref="AU999">IF($AQ999,MIN(IF(G3SelectionMask="x",IF(INDEX(RawDataRefData,$E999,0)&gt;0,INDEX(RawDataRefData,$E999,0)),"")),"")</f>
        <v/>
      </c>
      <c r="AV999" s="100" t="str">
        <f t="array" ref="AV999">IF($AQ999,MAX(IF(G3SelectionMask="x",IF(INDEX(RawDataRefData,$E999,0)&gt;0,INDEX(RawDataRefData,$E999,0)),"")),"")</f>
        <v/>
      </c>
      <c r="AW999" s="100" t="str">
        <f t="shared" si="378"/>
        <v/>
      </c>
      <c r="AX999" s="100" t="str">
        <f t="array" ref="AX999">IF($AQ999,STDEVA(IF(G3SelectionMask="x",IF(INDEX(RawDataRefData,$E999,0)&gt;0,INDEX(RawDataRefData,$E999,0)),"")),"")</f>
        <v/>
      </c>
      <c r="AY999" s="101" t="b">
        <f t="shared" si="379"/>
        <v>0</v>
      </c>
      <c r="AZ999" s="101" t="str">
        <f t="array" ref="AZ999">IF($AY999,MEDIAN(IF(G4SelectionMask="x",IF(INDEX(RawDataRefData,$E999,0)&gt;0,INDEX(RawDataRefData,$E999,0)),"")),"")</f>
        <v/>
      </c>
      <c r="BA999" s="101" t="str">
        <f t="array" ref="BA999">IF($AY999,QUARTILE(IF(G4SelectionMask="x",IF(INDEX(RawDataRefData,$E999,0)&gt;0,INDEX(RawDataRefData,$E999,0)),""),1),"")</f>
        <v/>
      </c>
      <c r="BB999" s="101" t="str">
        <f t="array" ref="BB999">IF($AY999,QUARTILE(IF(G4SelectionMask="x",IF(INDEX(RawDataRefData,$E999,0)&gt;0,INDEX(RawDataRefData,$E999,0)),""),3),"")</f>
        <v/>
      </c>
      <c r="BC999" s="101" t="str">
        <f t="array" ref="BC999">IF($AY999,MIN(IF(G4SelectionMask="x",IF(INDEX(RawDataRefData,$E999,0)&gt;0,INDEX(RawDataRefData,$E999,0)),"")),"")</f>
        <v/>
      </c>
      <c r="BD999" s="101" t="str">
        <f t="array" ref="BD999">IF($AY999,MAX(IF(G4SelectionMask="x",IF(INDEX(RawDataRefData,$E999,0)&gt;0,INDEX(RawDataRefData,$E999,0)),"")),"")</f>
        <v/>
      </c>
      <c r="BE999" s="101" t="str">
        <f t="shared" si="380"/>
        <v/>
      </c>
      <c r="BF999" s="101" t="str">
        <f t="array" ref="BF999">IF($AY999,STDEVA(IF(G4SelectionMask="x",IF(INDEX(RawDataRefData,$E999,0)&gt;0,INDEX(RawDataRefData,$E999,0)),"")),"")</f>
        <v/>
      </c>
      <c r="BG999" s="100" t="b">
        <f t="shared" si="381"/>
        <v>0</v>
      </c>
      <c r="BH999" s="100" t="str">
        <f t="array" ref="BH999">IF($BG999,MEDIAN(IF(G5SelectionMask="x",IF(INDEX(RawDataRefData,$E999,0)&gt;0,INDEX(RawDataRefData,$E999,0)),"")),"")</f>
        <v/>
      </c>
      <c r="BI999" s="100" t="str">
        <f t="array" ref="BI999">IF($BG999,QUARTILE(IF(G5SelectionMask="x",IF(INDEX(RawDataRefData,$E999,0)&gt;0,INDEX(RawDataRefData,$E999,0)),""),1),"")</f>
        <v/>
      </c>
      <c r="BJ999" s="100" t="str">
        <f t="array" ref="BJ999">IF($BG999,QUARTILE(IF(G5SelectionMask="x",IF(INDEX(RawDataRefData,$E999,0)&gt;0,INDEX(RawDataRefData,$E999,0)),""),3),"")</f>
        <v/>
      </c>
      <c r="BK999" s="100" t="str">
        <f t="array" ref="BK999">IF($BG999,MIN(IF(G5SelectionMask="x",IF(INDEX(RawDataRefData,$E999,0)&gt;0,INDEX(RawDataRefData,$E999,0)),"")),"")</f>
        <v/>
      </c>
      <c r="BL999" s="100" t="str">
        <f t="array" ref="BL999">IF($BG999,MAX(IF(G5SelectionMask="x",IF(INDEX(RawDataRefData,$E999,0)&gt;0,INDEX(RawDataRefData,$E999,0)),"")),"")</f>
        <v/>
      </c>
      <c r="BM999" s="100" t="str">
        <f t="shared" si="382"/>
        <v/>
      </c>
      <c r="BN999" s="103" t="str">
        <f t="array" ref="BN999">IF($BG999,STDEVA(IF(G5SelectionMask="x",IF(INDEX(RawDataRefData,$E999,0)&gt;0,INDEX(RawDataRefData,$E999,0)),"")),"")</f>
        <v/>
      </c>
      <c r="BO999" s="104"/>
      <c r="BP999" s="105">
        <v>4</v>
      </c>
      <c r="BQ999" s="105">
        <v>4</v>
      </c>
      <c r="BR999" s="105">
        <v>3</v>
      </c>
      <c r="BS999" s="105">
        <v>2</v>
      </c>
      <c r="BT999" s="105">
        <v>3</v>
      </c>
      <c r="BU999" s="105">
        <v>1</v>
      </c>
      <c r="BV999" s="105">
        <v>1</v>
      </c>
      <c r="BW999" s="105">
        <v>3</v>
      </c>
      <c r="BX999" s="105">
        <v>4</v>
      </c>
      <c r="BY999" s="105">
        <v>2</v>
      </c>
      <c r="BZ999" s="105">
        <v>1</v>
      </c>
      <c r="CA999" s="105">
        <v>4</v>
      </c>
      <c r="CB999" s="105">
        <v>4</v>
      </c>
      <c r="CC999" s="105">
        <v>2</v>
      </c>
      <c r="CD999" s="105">
        <v>2</v>
      </c>
    </row>
    <row r="1000" spans="1:82" ht="13.5" hidden="1" thickBot="1" x14ac:dyDescent="0.25">
      <c r="A1000" s="33" t="e">
        <f t="shared" si="359"/>
        <v>#NAME?</v>
      </c>
      <c r="B1000" s="218"/>
      <c r="C1000" s="215"/>
      <c r="D1000" s="229"/>
      <c r="E1000" s="72">
        <f t="shared" si="375"/>
        <v>991</v>
      </c>
      <c r="F1000" s="9" t="s">
        <v>2340</v>
      </c>
      <c r="G1000" s="9" t="s">
        <v>1376</v>
      </c>
      <c r="I1000" s="9" t="s">
        <v>342</v>
      </c>
      <c r="K1000" s="100">
        <f t="shared" si="360"/>
        <v>2</v>
      </c>
      <c r="L1000" s="100"/>
      <c r="M1000" s="100"/>
      <c r="N1000" s="100"/>
      <c r="O1000" s="100"/>
      <c r="P1000" s="101">
        <f t="shared" si="361"/>
        <v>2</v>
      </c>
      <c r="Q1000" s="102">
        <f t="shared" si="362"/>
        <v>4</v>
      </c>
      <c r="R1000" s="102">
        <f t="shared" si="363"/>
        <v>4</v>
      </c>
      <c r="S1000" s="102">
        <f t="shared" si="364"/>
        <v>3</v>
      </c>
      <c r="T1000" s="102">
        <f t="shared" si="365"/>
        <v>3</v>
      </c>
      <c r="U1000" s="102">
        <f t="shared" si="366"/>
        <v>3</v>
      </c>
      <c r="V1000" s="102">
        <f t="shared" si="367"/>
        <v>1</v>
      </c>
      <c r="W1000" s="102">
        <f t="shared" si="368"/>
        <v>3</v>
      </c>
      <c r="X1000" s="102">
        <f t="shared" si="369"/>
        <v>4</v>
      </c>
      <c r="Y1000" s="102">
        <f t="shared" si="370"/>
        <v>2</v>
      </c>
      <c r="Z1000" s="102">
        <f t="shared" si="371"/>
        <v>2</v>
      </c>
      <c r="AA1000" s="100" t="b">
        <f t="shared" si="372"/>
        <v>1</v>
      </c>
      <c r="AB1000" s="100">
        <f t="array" ref="AB1000">IF($AA1000,MEDIAN(IF(G1SelectionMask="x",IF(INDEX(RawDataRefData,$E1000,0)&gt;0,INDEX(RawDataRefData,$E1000,0)),"")),"")</f>
        <v>3</v>
      </c>
      <c r="AC1000" s="100">
        <f t="array" ref="AC1000">IF($AA1000,QUARTILE(IF(G1SelectionMask="x",IF(INDEX(RawDataRefData,$E1000,0)&gt;0,INDEX(RawDataRefData,$E1000,0)),""),1),"")</f>
        <v>2</v>
      </c>
      <c r="AD1000" s="100">
        <f t="array" ref="AD1000">IF($AA1000,QUARTILE(IF(G1SelectionMask="x",IF(INDEX(RawDataRefData,$E1000,0)&gt;0,INDEX(RawDataRefData,$E1000,0)),""),3),"")</f>
        <v>3.5</v>
      </c>
      <c r="AE1000" s="100">
        <f t="array" ref="AE1000">IF($AA1000,MIN(IF(G1SelectionMask="x",IF(INDEX(RawDataRefData,$E1000,0)&gt;0,INDEX(RawDataRefData,$E1000,0)),"")),"")</f>
        <v>1</v>
      </c>
      <c r="AF1000" s="100">
        <f t="array" ref="AF1000">IF($AA1000,MAX(IF(G1SelectionMask="x",IF(INDEX(RawDataRefData,$E1000,0)&gt;0,INDEX(RawDataRefData,$E1000,0)),"")),"")</f>
        <v>4</v>
      </c>
      <c r="AG1000" s="100">
        <f t="shared" si="373"/>
        <v>2.8181818181818183</v>
      </c>
      <c r="AH1000" s="100">
        <f t="array" ref="AH1000">IF($AA1000,STDEVA(IF(G1SelectionMask="x",IF(INDEX(RawDataRefData,$E1000,0)&gt;0,INDEX(RawDataRefData,$E1000,0)),"")),"")</f>
        <v>0.98164981721404299</v>
      </c>
      <c r="AI1000" s="101" t="b">
        <f t="shared" si="374"/>
        <v>1</v>
      </c>
      <c r="AJ1000" s="101">
        <f t="array" ref="AJ1000">IF($AI1000,MEDIAN(IF(G2SelectionMask="x",IF(INDEX(RawDataRefData,$E1000,0)&gt;0,INDEX(RawDataRefData,$E1000,0)),"")),"")</f>
        <v>3</v>
      </c>
      <c r="AK1000" s="101">
        <f t="array" ref="AK1000">IF($AI1000,QUARTILE(IF(G2SelectionMask="x",IF(INDEX(RawDataRefData,$E1000,0)&gt;0,INDEX(RawDataRefData,$E1000,0)),""),1),"")</f>
        <v>2</v>
      </c>
      <c r="AL1000" s="101">
        <f t="array" ref="AL1000">IF($AI1000,QUARTILE(IF(G2SelectionMask="x",IF(INDEX(RawDataRefData,$E1000,0)&gt;0,INDEX(RawDataRefData,$E1000,0)),""),3),"")</f>
        <v>3</v>
      </c>
      <c r="AM1000" s="101">
        <f t="array" ref="AM1000">IF($AI1000,MIN(IF(G2SelectionMask="x",IF(INDEX(RawDataRefData,$E1000,0)&gt;0,INDEX(RawDataRefData,$E1000,0)),"")),"")</f>
        <v>1</v>
      </c>
      <c r="AN1000" s="101">
        <f t="array" ref="AN1000">IF($AI1000,MAX(IF(G2SelectionMask="x",IF(INDEX(RawDataRefData,$E1000,0)&gt;0,INDEX(RawDataRefData,$E1000,0)),"")),"")</f>
        <v>4</v>
      </c>
      <c r="AO1000" s="101">
        <f t="shared" si="376"/>
        <v>2.5454545454545454</v>
      </c>
      <c r="AP1000" s="101">
        <f t="array" ref="AP1000">IF($AI1000,STDEVA(IF(G2SelectionMask="x",IF(INDEX(RawDataRefData,$E1000,0)&gt;0,INDEX(RawDataRefData,$E1000,0)),"")),"")</f>
        <v>0.82019953226472486</v>
      </c>
      <c r="AQ1000" s="100" t="b">
        <f t="shared" si="377"/>
        <v>0</v>
      </c>
      <c r="AR1000" s="100" t="str">
        <f t="array" ref="AR1000">IF($AQ1000,MEDIAN(IF(G3SelectionMask="x",IF(INDEX(RawDataRefData,$E1000,0)&gt;0,INDEX(RawDataRefData,$E1000,0)),"")),"")</f>
        <v/>
      </c>
      <c r="AS1000" s="100" t="str">
        <f t="array" ref="AS1000">IF($AQ1000,QUARTILE(IF(G3SelectionMask="x",IF(INDEX(RawDataRefData,$E1000,0)&gt;0,INDEX(RawDataRefData,$E1000,0)),""),1),"")</f>
        <v/>
      </c>
      <c r="AT1000" s="100" t="str">
        <f t="array" ref="AT1000">IF($AQ1000,QUARTILE(IF(G3SelectionMask="x",IF(INDEX(RawDataRefData,$E1000,0)&gt;0,INDEX(RawDataRefData,$E1000,0)),""),3),"")</f>
        <v/>
      </c>
      <c r="AU1000" s="100" t="str">
        <f t="array" ref="AU1000">IF($AQ1000,MIN(IF(G3SelectionMask="x",IF(INDEX(RawDataRefData,$E1000,0)&gt;0,INDEX(RawDataRefData,$E1000,0)),"")),"")</f>
        <v/>
      </c>
      <c r="AV1000" s="100" t="str">
        <f t="array" ref="AV1000">IF($AQ1000,MAX(IF(G3SelectionMask="x",IF(INDEX(RawDataRefData,$E1000,0)&gt;0,INDEX(RawDataRefData,$E1000,0)),"")),"")</f>
        <v/>
      </c>
      <c r="AW1000" s="100" t="str">
        <f t="shared" si="378"/>
        <v/>
      </c>
      <c r="AX1000" s="100" t="str">
        <f t="array" ref="AX1000">IF($AQ1000,STDEVA(IF(G3SelectionMask="x",IF(INDEX(RawDataRefData,$E1000,0)&gt;0,INDEX(RawDataRefData,$E1000,0)),"")),"")</f>
        <v/>
      </c>
      <c r="AY1000" s="101" t="b">
        <f t="shared" si="379"/>
        <v>0</v>
      </c>
      <c r="AZ1000" s="101" t="str">
        <f t="array" ref="AZ1000">IF($AY1000,MEDIAN(IF(G4SelectionMask="x",IF(INDEX(RawDataRefData,$E1000,0)&gt;0,INDEX(RawDataRefData,$E1000,0)),"")),"")</f>
        <v/>
      </c>
      <c r="BA1000" s="101" t="str">
        <f t="array" ref="BA1000">IF($AY1000,QUARTILE(IF(G4SelectionMask="x",IF(INDEX(RawDataRefData,$E1000,0)&gt;0,INDEX(RawDataRefData,$E1000,0)),""),1),"")</f>
        <v/>
      </c>
      <c r="BB1000" s="101" t="str">
        <f t="array" ref="BB1000">IF($AY1000,QUARTILE(IF(G4SelectionMask="x",IF(INDEX(RawDataRefData,$E1000,0)&gt;0,INDEX(RawDataRefData,$E1000,0)),""),3),"")</f>
        <v/>
      </c>
      <c r="BC1000" s="101" t="str">
        <f t="array" ref="BC1000">IF($AY1000,MIN(IF(G4SelectionMask="x",IF(INDEX(RawDataRefData,$E1000,0)&gt;0,INDEX(RawDataRefData,$E1000,0)),"")),"")</f>
        <v/>
      </c>
      <c r="BD1000" s="101" t="str">
        <f t="array" ref="BD1000">IF($AY1000,MAX(IF(G4SelectionMask="x",IF(INDEX(RawDataRefData,$E1000,0)&gt;0,INDEX(RawDataRefData,$E1000,0)),"")),"")</f>
        <v/>
      </c>
      <c r="BE1000" s="101" t="str">
        <f t="shared" si="380"/>
        <v/>
      </c>
      <c r="BF1000" s="101" t="str">
        <f t="array" ref="BF1000">IF($AY1000,STDEVA(IF(G4SelectionMask="x",IF(INDEX(RawDataRefData,$E1000,0)&gt;0,INDEX(RawDataRefData,$E1000,0)),"")),"")</f>
        <v/>
      </c>
      <c r="BG1000" s="100" t="b">
        <f t="shared" si="381"/>
        <v>0</v>
      </c>
      <c r="BH1000" s="100" t="str">
        <f t="array" ref="BH1000">IF($BG1000,MEDIAN(IF(G5SelectionMask="x",IF(INDEX(RawDataRefData,$E1000,0)&gt;0,INDEX(RawDataRefData,$E1000,0)),"")),"")</f>
        <v/>
      </c>
      <c r="BI1000" s="100" t="str">
        <f t="array" ref="BI1000">IF($BG1000,QUARTILE(IF(G5SelectionMask="x",IF(INDEX(RawDataRefData,$E1000,0)&gt;0,INDEX(RawDataRefData,$E1000,0)),""),1),"")</f>
        <v/>
      </c>
      <c r="BJ1000" s="100" t="str">
        <f t="array" ref="BJ1000">IF($BG1000,QUARTILE(IF(G5SelectionMask="x",IF(INDEX(RawDataRefData,$E1000,0)&gt;0,INDEX(RawDataRefData,$E1000,0)),""),3),"")</f>
        <v/>
      </c>
      <c r="BK1000" s="100" t="str">
        <f t="array" ref="BK1000">IF($BG1000,MIN(IF(G5SelectionMask="x",IF(INDEX(RawDataRefData,$E1000,0)&gt;0,INDEX(RawDataRefData,$E1000,0)),"")),"")</f>
        <v/>
      </c>
      <c r="BL1000" s="100" t="str">
        <f t="array" ref="BL1000">IF($BG1000,MAX(IF(G5SelectionMask="x",IF(INDEX(RawDataRefData,$E1000,0)&gt;0,INDEX(RawDataRefData,$E1000,0)),"")),"")</f>
        <v/>
      </c>
      <c r="BM1000" s="100" t="str">
        <f t="shared" si="382"/>
        <v/>
      </c>
      <c r="BN1000" s="103" t="str">
        <f t="array" ref="BN1000">IF($BG1000,STDEVA(IF(G5SelectionMask="x",IF(INDEX(RawDataRefData,$E1000,0)&gt;0,INDEX(RawDataRefData,$E1000,0)),"")),"")</f>
        <v/>
      </c>
      <c r="BO1000" s="104"/>
      <c r="BP1000" s="105">
        <v>2</v>
      </c>
      <c r="BQ1000" s="105">
        <v>2</v>
      </c>
      <c r="BR1000" s="105">
        <v>4</v>
      </c>
      <c r="BS1000" s="105">
        <v>4</v>
      </c>
      <c r="BT1000" s="105">
        <v>3</v>
      </c>
      <c r="BU1000" s="105">
        <v>3</v>
      </c>
      <c r="BV1000" s="105">
        <v>3</v>
      </c>
      <c r="BW1000" s="105">
        <v>1</v>
      </c>
      <c r="BX1000" s="105">
        <v>3</v>
      </c>
      <c r="BY1000" s="105">
        <v>4</v>
      </c>
      <c r="BZ1000" s="105">
        <v>2</v>
      </c>
      <c r="CA1000" s="105">
        <v>2</v>
      </c>
      <c r="CB1000" s="105">
        <v>3</v>
      </c>
      <c r="CC1000" s="105">
        <v>3</v>
      </c>
      <c r="CD1000" s="105">
        <v>2</v>
      </c>
    </row>
    <row r="1001" spans="1:82" ht="13.5" hidden="1" thickBot="1" x14ac:dyDescent="0.25">
      <c r="A1001" s="33" t="e">
        <f t="shared" si="359"/>
        <v>#NAME?</v>
      </c>
      <c r="B1001" s="218"/>
      <c r="C1001" s="215"/>
      <c r="D1001" s="229"/>
      <c r="E1001" s="72">
        <f t="shared" si="375"/>
        <v>992</v>
      </c>
      <c r="F1001" s="9" t="s">
        <v>2341</v>
      </c>
      <c r="G1001" s="9" t="s">
        <v>1377</v>
      </c>
      <c r="I1001" s="9" t="s">
        <v>342</v>
      </c>
      <c r="K1001" s="100">
        <f t="shared" si="360"/>
        <v>2</v>
      </c>
      <c r="L1001" s="100"/>
      <c r="M1001" s="100"/>
      <c r="N1001" s="100"/>
      <c r="O1001" s="100"/>
      <c r="P1001" s="101">
        <f t="shared" si="361"/>
        <v>3</v>
      </c>
      <c r="Q1001" s="102">
        <f t="shared" si="362"/>
        <v>4</v>
      </c>
      <c r="R1001" s="102">
        <f t="shared" si="363"/>
        <v>3</v>
      </c>
      <c r="S1001" s="102">
        <f t="shared" si="364"/>
        <v>3</v>
      </c>
      <c r="T1001" s="102">
        <f t="shared" si="365"/>
        <v>1</v>
      </c>
      <c r="U1001" s="102">
        <f t="shared" si="366"/>
        <v>3</v>
      </c>
      <c r="V1001" s="102">
        <f t="shared" si="367"/>
        <v>2</v>
      </c>
      <c r="W1001" s="102">
        <f t="shared" si="368"/>
        <v>2</v>
      </c>
      <c r="X1001" s="102">
        <f t="shared" si="369"/>
        <v>1</v>
      </c>
      <c r="Y1001" s="102">
        <f t="shared" si="370"/>
        <v>1</v>
      </c>
      <c r="Z1001" s="102">
        <f t="shared" si="371"/>
        <v>1</v>
      </c>
      <c r="AA1001" s="100" t="b">
        <f t="shared" si="372"/>
        <v>1</v>
      </c>
      <c r="AB1001" s="100">
        <f t="array" ref="AB1001">IF($AA1001,MEDIAN(IF(G1SelectionMask="x",IF(INDEX(RawDataRefData,$E1001,0)&gt;0,INDEX(RawDataRefData,$E1001,0)),"")),"")</f>
        <v>2</v>
      </c>
      <c r="AC1001" s="100">
        <f t="array" ref="AC1001">IF($AA1001,QUARTILE(IF(G1SelectionMask="x",IF(INDEX(RawDataRefData,$E1001,0)&gt;0,INDEX(RawDataRefData,$E1001,0)),""),1),"")</f>
        <v>1</v>
      </c>
      <c r="AD1001" s="100">
        <f t="array" ref="AD1001">IF($AA1001,QUARTILE(IF(G1SelectionMask="x",IF(INDEX(RawDataRefData,$E1001,0)&gt;0,INDEX(RawDataRefData,$E1001,0)),""),3),"")</f>
        <v>3</v>
      </c>
      <c r="AE1001" s="100">
        <f t="array" ref="AE1001">IF($AA1001,MIN(IF(G1SelectionMask="x",IF(INDEX(RawDataRefData,$E1001,0)&gt;0,INDEX(RawDataRefData,$E1001,0)),"")),"")</f>
        <v>1</v>
      </c>
      <c r="AF1001" s="100">
        <f t="array" ref="AF1001">IF($AA1001,MAX(IF(G1SelectionMask="x",IF(INDEX(RawDataRefData,$E1001,0)&gt;0,INDEX(RawDataRefData,$E1001,0)),"")),"")</f>
        <v>4</v>
      </c>
      <c r="AG1001" s="100">
        <f t="shared" si="373"/>
        <v>2.1818181818181817</v>
      </c>
      <c r="AH1001" s="100">
        <f t="array" ref="AH1001">IF($AA1001,STDEVA(IF(G1SelectionMask="x",IF(INDEX(RawDataRefData,$E1001,0)&gt;0,INDEX(RawDataRefData,$E1001,0)),"")),"")</f>
        <v>1.0787197799411872</v>
      </c>
      <c r="AI1001" s="101" t="b">
        <f t="shared" si="374"/>
        <v>1</v>
      </c>
      <c r="AJ1001" s="101">
        <f t="array" ref="AJ1001">IF($AI1001,MEDIAN(IF(G2SelectionMask="x",IF(INDEX(RawDataRefData,$E1001,0)&gt;0,INDEX(RawDataRefData,$E1001,0)),"")),"")</f>
        <v>3</v>
      </c>
      <c r="AK1001" s="101">
        <f t="array" ref="AK1001">IF($AI1001,QUARTILE(IF(G2SelectionMask="x",IF(INDEX(RawDataRefData,$E1001,0)&gt;0,INDEX(RawDataRefData,$E1001,0)),""),1),"")</f>
        <v>1.5</v>
      </c>
      <c r="AL1001" s="101">
        <f t="array" ref="AL1001">IF($AI1001,QUARTILE(IF(G2SelectionMask="x",IF(INDEX(RawDataRefData,$E1001,0)&gt;0,INDEX(RawDataRefData,$E1001,0)),""),3),"")</f>
        <v>4</v>
      </c>
      <c r="AM1001" s="101">
        <f t="array" ref="AM1001">IF($AI1001,MIN(IF(G2SelectionMask="x",IF(INDEX(RawDataRefData,$E1001,0)&gt;0,INDEX(RawDataRefData,$E1001,0)),"")),"")</f>
        <v>1</v>
      </c>
      <c r="AN1001" s="101">
        <f t="array" ref="AN1001">IF($AI1001,MAX(IF(G2SelectionMask="x",IF(INDEX(RawDataRefData,$E1001,0)&gt;0,INDEX(RawDataRefData,$E1001,0)),"")),"")</f>
        <v>4</v>
      </c>
      <c r="AO1001" s="101">
        <f t="shared" si="376"/>
        <v>2.6363636363636362</v>
      </c>
      <c r="AP1001" s="101">
        <f t="array" ref="AP1001">IF($AI1001,STDEVA(IF(G2SelectionMask="x",IF(INDEX(RawDataRefData,$E1001,0)&gt;0,INDEX(RawDataRefData,$E1001,0)),"")),"")</f>
        <v>1.2862913567871996</v>
      </c>
      <c r="AQ1001" s="100" t="b">
        <f t="shared" si="377"/>
        <v>0</v>
      </c>
      <c r="AR1001" s="100" t="str">
        <f t="array" ref="AR1001">IF($AQ1001,MEDIAN(IF(G3SelectionMask="x",IF(INDEX(RawDataRefData,$E1001,0)&gt;0,INDEX(RawDataRefData,$E1001,0)),"")),"")</f>
        <v/>
      </c>
      <c r="AS1001" s="100" t="str">
        <f t="array" ref="AS1001">IF($AQ1001,QUARTILE(IF(G3SelectionMask="x",IF(INDEX(RawDataRefData,$E1001,0)&gt;0,INDEX(RawDataRefData,$E1001,0)),""),1),"")</f>
        <v/>
      </c>
      <c r="AT1001" s="100" t="str">
        <f t="array" ref="AT1001">IF($AQ1001,QUARTILE(IF(G3SelectionMask="x",IF(INDEX(RawDataRefData,$E1001,0)&gt;0,INDEX(RawDataRefData,$E1001,0)),""),3),"")</f>
        <v/>
      </c>
      <c r="AU1001" s="100" t="str">
        <f t="array" ref="AU1001">IF($AQ1001,MIN(IF(G3SelectionMask="x",IF(INDEX(RawDataRefData,$E1001,0)&gt;0,INDEX(RawDataRefData,$E1001,0)),"")),"")</f>
        <v/>
      </c>
      <c r="AV1001" s="100" t="str">
        <f t="array" ref="AV1001">IF($AQ1001,MAX(IF(G3SelectionMask="x",IF(INDEX(RawDataRefData,$E1001,0)&gt;0,INDEX(RawDataRefData,$E1001,0)),"")),"")</f>
        <v/>
      </c>
      <c r="AW1001" s="100" t="str">
        <f t="shared" si="378"/>
        <v/>
      </c>
      <c r="AX1001" s="100" t="str">
        <f t="array" ref="AX1001">IF($AQ1001,STDEVA(IF(G3SelectionMask="x",IF(INDEX(RawDataRefData,$E1001,0)&gt;0,INDEX(RawDataRefData,$E1001,0)),"")),"")</f>
        <v/>
      </c>
      <c r="AY1001" s="101" t="b">
        <f t="shared" si="379"/>
        <v>0</v>
      </c>
      <c r="AZ1001" s="101" t="str">
        <f t="array" ref="AZ1001">IF($AY1001,MEDIAN(IF(G4SelectionMask="x",IF(INDEX(RawDataRefData,$E1001,0)&gt;0,INDEX(RawDataRefData,$E1001,0)),"")),"")</f>
        <v/>
      </c>
      <c r="BA1001" s="101" t="str">
        <f t="array" ref="BA1001">IF($AY1001,QUARTILE(IF(G4SelectionMask="x",IF(INDEX(RawDataRefData,$E1001,0)&gt;0,INDEX(RawDataRefData,$E1001,0)),""),1),"")</f>
        <v/>
      </c>
      <c r="BB1001" s="101" t="str">
        <f t="array" ref="BB1001">IF($AY1001,QUARTILE(IF(G4SelectionMask="x",IF(INDEX(RawDataRefData,$E1001,0)&gt;0,INDEX(RawDataRefData,$E1001,0)),""),3),"")</f>
        <v/>
      </c>
      <c r="BC1001" s="101" t="str">
        <f t="array" ref="BC1001">IF($AY1001,MIN(IF(G4SelectionMask="x",IF(INDEX(RawDataRefData,$E1001,0)&gt;0,INDEX(RawDataRefData,$E1001,0)),"")),"")</f>
        <v/>
      </c>
      <c r="BD1001" s="101" t="str">
        <f t="array" ref="BD1001">IF($AY1001,MAX(IF(G4SelectionMask="x",IF(INDEX(RawDataRefData,$E1001,0)&gt;0,INDEX(RawDataRefData,$E1001,0)),"")),"")</f>
        <v/>
      </c>
      <c r="BE1001" s="101" t="str">
        <f t="shared" si="380"/>
        <v/>
      </c>
      <c r="BF1001" s="101" t="str">
        <f t="array" ref="BF1001">IF($AY1001,STDEVA(IF(G4SelectionMask="x",IF(INDEX(RawDataRefData,$E1001,0)&gt;0,INDEX(RawDataRefData,$E1001,0)),"")),"")</f>
        <v/>
      </c>
      <c r="BG1001" s="100" t="b">
        <f t="shared" si="381"/>
        <v>0</v>
      </c>
      <c r="BH1001" s="100" t="str">
        <f t="array" ref="BH1001">IF($BG1001,MEDIAN(IF(G5SelectionMask="x",IF(INDEX(RawDataRefData,$E1001,0)&gt;0,INDEX(RawDataRefData,$E1001,0)),"")),"")</f>
        <v/>
      </c>
      <c r="BI1001" s="100" t="str">
        <f t="array" ref="BI1001">IF($BG1001,QUARTILE(IF(G5SelectionMask="x",IF(INDEX(RawDataRefData,$E1001,0)&gt;0,INDEX(RawDataRefData,$E1001,0)),""),1),"")</f>
        <v/>
      </c>
      <c r="BJ1001" s="100" t="str">
        <f t="array" ref="BJ1001">IF($BG1001,QUARTILE(IF(G5SelectionMask="x",IF(INDEX(RawDataRefData,$E1001,0)&gt;0,INDEX(RawDataRefData,$E1001,0)),""),3),"")</f>
        <v/>
      </c>
      <c r="BK1001" s="100" t="str">
        <f t="array" ref="BK1001">IF($BG1001,MIN(IF(G5SelectionMask="x",IF(INDEX(RawDataRefData,$E1001,0)&gt;0,INDEX(RawDataRefData,$E1001,0)),"")),"")</f>
        <v/>
      </c>
      <c r="BL1001" s="100" t="str">
        <f t="array" ref="BL1001">IF($BG1001,MAX(IF(G5SelectionMask="x",IF(INDEX(RawDataRefData,$E1001,0)&gt;0,INDEX(RawDataRefData,$E1001,0)),"")),"")</f>
        <v/>
      </c>
      <c r="BM1001" s="100" t="str">
        <f t="shared" si="382"/>
        <v/>
      </c>
      <c r="BN1001" s="103" t="str">
        <f t="array" ref="BN1001">IF($BG1001,STDEVA(IF(G5SelectionMask="x",IF(INDEX(RawDataRefData,$E1001,0)&gt;0,INDEX(RawDataRefData,$E1001,0)),"")),"")</f>
        <v/>
      </c>
      <c r="BO1001" s="104"/>
      <c r="BP1001" s="105">
        <v>2</v>
      </c>
      <c r="BQ1001" s="105">
        <v>3</v>
      </c>
      <c r="BR1001" s="105">
        <v>4</v>
      </c>
      <c r="BS1001" s="105">
        <v>3</v>
      </c>
      <c r="BT1001" s="105">
        <v>3</v>
      </c>
      <c r="BU1001" s="105">
        <v>1</v>
      </c>
      <c r="BV1001" s="105">
        <v>3</v>
      </c>
      <c r="BW1001" s="105">
        <v>2</v>
      </c>
      <c r="BX1001" s="105">
        <v>2</v>
      </c>
      <c r="BY1001" s="105">
        <v>1</v>
      </c>
      <c r="BZ1001" s="105">
        <v>1</v>
      </c>
      <c r="CA1001" s="105">
        <v>1</v>
      </c>
      <c r="CB1001" s="105">
        <v>4</v>
      </c>
      <c r="CC1001" s="105">
        <v>4</v>
      </c>
      <c r="CD1001" s="105">
        <v>4</v>
      </c>
    </row>
    <row r="1002" spans="1:82" ht="13.5" hidden="1" thickBot="1" x14ac:dyDescent="0.25">
      <c r="A1002" s="33" t="e">
        <f t="shared" si="359"/>
        <v>#NAME?</v>
      </c>
      <c r="B1002" s="218"/>
      <c r="C1002" s="215"/>
      <c r="D1002" s="229"/>
      <c r="E1002" s="72">
        <f t="shared" si="375"/>
        <v>993</v>
      </c>
      <c r="F1002" s="9" t="s">
        <v>2342</v>
      </c>
      <c r="G1002" s="9" t="s">
        <v>1378</v>
      </c>
      <c r="I1002" s="9" t="s">
        <v>342</v>
      </c>
      <c r="K1002" s="100">
        <f t="shared" si="360"/>
        <v>1</v>
      </c>
      <c r="L1002" s="100"/>
      <c r="M1002" s="100"/>
      <c r="N1002" s="100"/>
      <c r="O1002" s="100"/>
      <c r="P1002" s="101">
        <f t="shared" si="361"/>
        <v>3</v>
      </c>
      <c r="Q1002" s="102">
        <f t="shared" si="362"/>
        <v>3</v>
      </c>
      <c r="R1002" s="102">
        <f t="shared" si="363"/>
        <v>2</v>
      </c>
      <c r="S1002" s="102">
        <f t="shared" si="364"/>
        <v>1</v>
      </c>
      <c r="T1002" s="102">
        <f t="shared" si="365"/>
        <v>3</v>
      </c>
      <c r="U1002" s="102">
        <f t="shared" si="366"/>
        <v>3</v>
      </c>
      <c r="V1002" s="102">
        <f t="shared" si="367"/>
        <v>2</v>
      </c>
      <c r="W1002" s="102">
        <f t="shared" si="368"/>
        <v>4</v>
      </c>
      <c r="X1002" s="102">
        <f t="shared" si="369"/>
        <v>1</v>
      </c>
      <c r="Y1002" s="102">
        <f t="shared" si="370"/>
        <v>3</v>
      </c>
      <c r="Z1002" s="102">
        <f t="shared" si="371"/>
        <v>4</v>
      </c>
      <c r="AA1002" s="100" t="b">
        <f t="shared" si="372"/>
        <v>1</v>
      </c>
      <c r="AB1002" s="100">
        <f t="array" ref="AB1002">IF($AA1002,MEDIAN(IF(G1SelectionMask="x",IF(INDEX(RawDataRefData,$E1002,0)&gt;0,INDEX(RawDataRefData,$E1002,0)),"")),"")</f>
        <v>3</v>
      </c>
      <c r="AC1002" s="100">
        <f t="array" ref="AC1002">IF($AA1002,QUARTILE(IF(G1SelectionMask="x",IF(INDEX(RawDataRefData,$E1002,0)&gt;0,INDEX(RawDataRefData,$E1002,0)),""),1),"")</f>
        <v>2</v>
      </c>
      <c r="AD1002" s="100">
        <f t="array" ref="AD1002">IF($AA1002,QUARTILE(IF(G1SelectionMask="x",IF(INDEX(RawDataRefData,$E1002,0)&gt;0,INDEX(RawDataRefData,$E1002,0)),""),3),"")</f>
        <v>3</v>
      </c>
      <c r="AE1002" s="100">
        <f t="array" ref="AE1002">IF($AA1002,MIN(IF(G1SelectionMask="x",IF(INDEX(RawDataRefData,$E1002,0)&gt;0,INDEX(RawDataRefData,$E1002,0)),"")),"")</f>
        <v>1</v>
      </c>
      <c r="AF1002" s="100">
        <f t="array" ref="AF1002">IF($AA1002,MAX(IF(G1SelectionMask="x",IF(INDEX(RawDataRefData,$E1002,0)&gt;0,INDEX(RawDataRefData,$E1002,0)),"")),"")</f>
        <v>4</v>
      </c>
      <c r="AG1002" s="100">
        <f t="shared" si="373"/>
        <v>2.6363636363636362</v>
      </c>
      <c r="AH1002" s="100">
        <f t="array" ref="AH1002">IF($AA1002,STDEVA(IF(G1SelectionMask="x",IF(INDEX(RawDataRefData,$E1002,0)&gt;0,INDEX(RawDataRefData,$E1002,0)),"")),"")</f>
        <v>1.0269106361049412</v>
      </c>
      <c r="AI1002" s="101" t="b">
        <f t="shared" si="374"/>
        <v>1</v>
      </c>
      <c r="AJ1002" s="101">
        <f t="array" ref="AJ1002">IF($AI1002,MEDIAN(IF(G2SelectionMask="x",IF(INDEX(RawDataRefData,$E1002,0)&gt;0,INDEX(RawDataRefData,$E1002,0)),"")),"")</f>
        <v>3</v>
      </c>
      <c r="AK1002" s="101">
        <f t="array" ref="AK1002">IF($AI1002,QUARTILE(IF(G2SelectionMask="x",IF(INDEX(RawDataRefData,$E1002,0)&gt;0,INDEX(RawDataRefData,$E1002,0)),""),1),"")</f>
        <v>1.5</v>
      </c>
      <c r="AL1002" s="101">
        <f t="array" ref="AL1002">IF($AI1002,QUARTILE(IF(G2SelectionMask="x",IF(INDEX(RawDataRefData,$E1002,0)&gt;0,INDEX(RawDataRefData,$E1002,0)),""),3),"")</f>
        <v>3.5</v>
      </c>
      <c r="AM1002" s="101">
        <f t="array" ref="AM1002">IF($AI1002,MIN(IF(G2SelectionMask="x",IF(INDEX(RawDataRefData,$E1002,0)&gt;0,INDEX(RawDataRefData,$E1002,0)),"")),"")</f>
        <v>1</v>
      </c>
      <c r="AN1002" s="101">
        <f t="array" ref="AN1002">IF($AI1002,MAX(IF(G2SelectionMask="x",IF(INDEX(RawDataRefData,$E1002,0)&gt;0,INDEX(RawDataRefData,$E1002,0)),"")),"")</f>
        <v>4</v>
      </c>
      <c r="AO1002" s="101">
        <f t="shared" si="376"/>
        <v>2.6363636363636362</v>
      </c>
      <c r="AP1002" s="101">
        <f t="array" ref="AP1002">IF($AI1002,STDEVA(IF(G2SelectionMask="x",IF(INDEX(RawDataRefData,$E1002,0)&gt;0,INDEX(RawDataRefData,$E1002,0)),"")),"")</f>
        <v>1.2060453783110545</v>
      </c>
      <c r="AQ1002" s="100" t="b">
        <f t="shared" si="377"/>
        <v>0</v>
      </c>
      <c r="AR1002" s="100" t="str">
        <f t="array" ref="AR1002">IF($AQ1002,MEDIAN(IF(G3SelectionMask="x",IF(INDEX(RawDataRefData,$E1002,0)&gt;0,INDEX(RawDataRefData,$E1002,0)),"")),"")</f>
        <v/>
      </c>
      <c r="AS1002" s="100" t="str">
        <f t="array" ref="AS1002">IF($AQ1002,QUARTILE(IF(G3SelectionMask="x",IF(INDEX(RawDataRefData,$E1002,0)&gt;0,INDEX(RawDataRefData,$E1002,0)),""),1),"")</f>
        <v/>
      </c>
      <c r="AT1002" s="100" t="str">
        <f t="array" ref="AT1002">IF($AQ1002,QUARTILE(IF(G3SelectionMask="x",IF(INDEX(RawDataRefData,$E1002,0)&gt;0,INDEX(RawDataRefData,$E1002,0)),""),3),"")</f>
        <v/>
      </c>
      <c r="AU1002" s="100" t="str">
        <f t="array" ref="AU1002">IF($AQ1002,MIN(IF(G3SelectionMask="x",IF(INDEX(RawDataRefData,$E1002,0)&gt;0,INDEX(RawDataRefData,$E1002,0)),"")),"")</f>
        <v/>
      </c>
      <c r="AV1002" s="100" t="str">
        <f t="array" ref="AV1002">IF($AQ1002,MAX(IF(G3SelectionMask="x",IF(INDEX(RawDataRefData,$E1002,0)&gt;0,INDEX(RawDataRefData,$E1002,0)),"")),"")</f>
        <v/>
      </c>
      <c r="AW1002" s="100" t="str">
        <f t="shared" si="378"/>
        <v/>
      </c>
      <c r="AX1002" s="100" t="str">
        <f t="array" ref="AX1002">IF($AQ1002,STDEVA(IF(G3SelectionMask="x",IF(INDEX(RawDataRefData,$E1002,0)&gt;0,INDEX(RawDataRefData,$E1002,0)),"")),"")</f>
        <v/>
      </c>
      <c r="AY1002" s="101" t="b">
        <f t="shared" si="379"/>
        <v>0</v>
      </c>
      <c r="AZ1002" s="101" t="str">
        <f t="array" ref="AZ1002">IF($AY1002,MEDIAN(IF(G4SelectionMask="x",IF(INDEX(RawDataRefData,$E1002,0)&gt;0,INDEX(RawDataRefData,$E1002,0)),"")),"")</f>
        <v/>
      </c>
      <c r="BA1002" s="101" t="str">
        <f t="array" ref="BA1002">IF($AY1002,QUARTILE(IF(G4SelectionMask="x",IF(INDEX(RawDataRefData,$E1002,0)&gt;0,INDEX(RawDataRefData,$E1002,0)),""),1),"")</f>
        <v/>
      </c>
      <c r="BB1002" s="101" t="str">
        <f t="array" ref="BB1002">IF($AY1002,QUARTILE(IF(G4SelectionMask="x",IF(INDEX(RawDataRefData,$E1002,0)&gt;0,INDEX(RawDataRefData,$E1002,0)),""),3),"")</f>
        <v/>
      </c>
      <c r="BC1002" s="101" t="str">
        <f t="array" ref="BC1002">IF($AY1002,MIN(IF(G4SelectionMask="x",IF(INDEX(RawDataRefData,$E1002,0)&gt;0,INDEX(RawDataRefData,$E1002,0)),"")),"")</f>
        <v/>
      </c>
      <c r="BD1002" s="101" t="str">
        <f t="array" ref="BD1002">IF($AY1002,MAX(IF(G4SelectionMask="x",IF(INDEX(RawDataRefData,$E1002,0)&gt;0,INDEX(RawDataRefData,$E1002,0)),"")),"")</f>
        <v/>
      </c>
      <c r="BE1002" s="101" t="str">
        <f t="shared" si="380"/>
        <v/>
      </c>
      <c r="BF1002" s="101" t="str">
        <f t="array" ref="BF1002">IF($AY1002,STDEVA(IF(G4SelectionMask="x",IF(INDEX(RawDataRefData,$E1002,0)&gt;0,INDEX(RawDataRefData,$E1002,0)),"")),"")</f>
        <v/>
      </c>
      <c r="BG1002" s="100" t="b">
        <f t="shared" si="381"/>
        <v>0</v>
      </c>
      <c r="BH1002" s="100" t="str">
        <f t="array" ref="BH1002">IF($BG1002,MEDIAN(IF(G5SelectionMask="x",IF(INDEX(RawDataRefData,$E1002,0)&gt;0,INDEX(RawDataRefData,$E1002,0)),"")),"")</f>
        <v/>
      </c>
      <c r="BI1002" s="100" t="str">
        <f t="array" ref="BI1002">IF($BG1002,QUARTILE(IF(G5SelectionMask="x",IF(INDEX(RawDataRefData,$E1002,0)&gt;0,INDEX(RawDataRefData,$E1002,0)),""),1),"")</f>
        <v/>
      </c>
      <c r="BJ1002" s="100" t="str">
        <f t="array" ref="BJ1002">IF($BG1002,QUARTILE(IF(G5SelectionMask="x",IF(INDEX(RawDataRefData,$E1002,0)&gt;0,INDEX(RawDataRefData,$E1002,0)),""),3),"")</f>
        <v/>
      </c>
      <c r="BK1002" s="100" t="str">
        <f t="array" ref="BK1002">IF($BG1002,MIN(IF(G5SelectionMask="x",IF(INDEX(RawDataRefData,$E1002,0)&gt;0,INDEX(RawDataRefData,$E1002,0)),"")),"")</f>
        <v/>
      </c>
      <c r="BL1002" s="100" t="str">
        <f t="array" ref="BL1002">IF($BG1002,MAX(IF(G5SelectionMask="x",IF(INDEX(RawDataRefData,$E1002,0)&gt;0,INDEX(RawDataRefData,$E1002,0)),"")),"")</f>
        <v/>
      </c>
      <c r="BM1002" s="100" t="str">
        <f t="shared" si="382"/>
        <v/>
      </c>
      <c r="BN1002" s="103" t="str">
        <f t="array" ref="BN1002">IF($BG1002,STDEVA(IF(G5SelectionMask="x",IF(INDEX(RawDataRefData,$E1002,0)&gt;0,INDEX(RawDataRefData,$E1002,0)),"")),"")</f>
        <v/>
      </c>
      <c r="BO1002" s="104"/>
      <c r="BP1002" s="105">
        <v>1</v>
      </c>
      <c r="BQ1002" s="105">
        <v>3</v>
      </c>
      <c r="BR1002" s="105">
        <v>3</v>
      </c>
      <c r="BS1002" s="105">
        <v>2</v>
      </c>
      <c r="BT1002" s="105">
        <v>1</v>
      </c>
      <c r="BU1002" s="105">
        <v>3</v>
      </c>
      <c r="BV1002" s="105">
        <v>3</v>
      </c>
      <c r="BW1002" s="105">
        <v>2</v>
      </c>
      <c r="BX1002" s="105">
        <v>4</v>
      </c>
      <c r="BY1002" s="105">
        <v>1</v>
      </c>
      <c r="BZ1002" s="105">
        <v>3</v>
      </c>
      <c r="CA1002" s="105">
        <v>4</v>
      </c>
      <c r="CB1002" s="105">
        <v>1</v>
      </c>
      <c r="CC1002" s="105">
        <v>4</v>
      </c>
      <c r="CD1002" s="105">
        <v>1</v>
      </c>
    </row>
    <row r="1003" spans="1:82" ht="13.5" hidden="1" thickBot="1" x14ac:dyDescent="0.25">
      <c r="A1003" s="33" t="e">
        <f t="shared" si="359"/>
        <v>#NAME?</v>
      </c>
      <c r="B1003" s="218"/>
      <c r="C1003" s="215"/>
      <c r="D1003" s="229"/>
      <c r="E1003" s="72">
        <f t="shared" si="375"/>
        <v>994</v>
      </c>
      <c r="F1003" s="9" t="s">
        <v>2343</v>
      </c>
      <c r="G1003" s="9" t="s">
        <v>1379</v>
      </c>
      <c r="I1003" s="9" t="s">
        <v>342</v>
      </c>
      <c r="K1003" s="100">
        <f t="shared" si="360"/>
        <v>1</v>
      </c>
      <c r="L1003" s="100"/>
      <c r="M1003" s="100"/>
      <c r="N1003" s="100"/>
      <c r="O1003" s="100"/>
      <c r="P1003" s="101">
        <f t="shared" si="361"/>
        <v>4</v>
      </c>
      <c r="Q1003" s="102">
        <f t="shared" si="362"/>
        <v>4</v>
      </c>
      <c r="R1003" s="102">
        <f t="shared" si="363"/>
        <v>3</v>
      </c>
      <c r="S1003" s="102">
        <f t="shared" si="364"/>
        <v>1</v>
      </c>
      <c r="T1003" s="102">
        <f t="shared" si="365"/>
        <v>3</v>
      </c>
      <c r="U1003" s="102">
        <f t="shared" si="366"/>
        <v>2</v>
      </c>
      <c r="V1003" s="102">
        <f t="shared" si="367"/>
        <v>4</v>
      </c>
      <c r="W1003" s="102">
        <f t="shared" si="368"/>
        <v>2</v>
      </c>
      <c r="X1003" s="102">
        <f t="shared" si="369"/>
        <v>1</v>
      </c>
      <c r="Y1003" s="102">
        <f t="shared" si="370"/>
        <v>1</v>
      </c>
      <c r="Z1003" s="102">
        <f t="shared" si="371"/>
        <v>2</v>
      </c>
      <c r="AA1003" s="100" t="b">
        <f t="shared" si="372"/>
        <v>1</v>
      </c>
      <c r="AB1003" s="100">
        <f t="array" ref="AB1003">IF($AA1003,MEDIAN(IF(G1SelectionMask="x",IF(INDEX(RawDataRefData,$E1003,0)&gt;0,INDEX(RawDataRefData,$E1003,0)),"")),"")</f>
        <v>2</v>
      </c>
      <c r="AC1003" s="100">
        <f t="array" ref="AC1003">IF($AA1003,QUARTILE(IF(G1SelectionMask="x",IF(INDEX(RawDataRefData,$E1003,0)&gt;0,INDEX(RawDataRefData,$E1003,0)),""),1),"")</f>
        <v>1.5</v>
      </c>
      <c r="AD1003" s="100">
        <f t="array" ref="AD1003">IF($AA1003,QUARTILE(IF(G1SelectionMask="x",IF(INDEX(RawDataRefData,$E1003,0)&gt;0,INDEX(RawDataRefData,$E1003,0)),""),3),"")</f>
        <v>3.5</v>
      </c>
      <c r="AE1003" s="100">
        <f t="array" ref="AE1003">IF($AA1003,MIN(IF(G1SelectionMask="x",IF(INDEX(RawDataRefData,$E1003,0)&gt;0,INDEX(RawDataRefData,$E1003,0)),"")),"")</f>
        <v>1</v>
      </c>
      <c r="AF1003" s="100">
        <f t="array" ref="AF1003">IF($AA1003,MAX(IF(G1SelectionMask="x",IF(INDEX(RawDataRefData,$E1003,0)&gt;0,INDEX(RawDataRefData,$E1003,0)),"")),"")</f>
        <v>4</v>
      </c>
      <c r="AG1003" s="100">
        <f t="shared" si="373"/>
        <v>2.4545454545454546</v>
      </c>
      <c r="AH1003" s="100">
        <f t="array" ref="AH1003">IF($AA1003,STDEVA(IF(G1SelectionMask="x",IF(INDEX(RawDataRefData,$E1003,0)&gt;0,INDEX(RawDataRefData,$E1003,0)),"")),"")</f>
        <v>1.213559752433836</v>
      </c>
      <c r="AI1003" s="101" t="b">
        <f t="shared" si="374"/>
        <v>1</v>
      </c>
      <c r="AJ1003" s="101">
        <f t="array" ref="AJ1003">IF($AI1003,MEDIAN(IF(G2SelectionMask="x",IF(INDEX(RawDataRefData,$E1003,0)&gt;0,INDEX(RawDataRefData,$E1003,0)),"")),"")</f>
        <v>2</v>
      </c>
      <c r="AK1003" s="101">
        <f t="array" ref="AK1003">IF($AI1003,QUARTILE(IF(G2SelectionMask="x",IF(INDEX(RawDataRefData,$E1003,0)&gt;0,INDEX(RawDataRefData,$E1003,0)),""),1),"")</f>
        <v>1.5</v>
      </c>
      <c r="AL1003" s="101">
        <f t="array" ref="AL1003">IF($AI1003,QUARTILE(IF(G2SelectionMask="x",IF(INDEX(RawDataRefData,$E1003,0)&gt;0,INDEX(RawDataRefData,$E1003,0)),""),3),"")</f>
        <v>3.5</v>
      </c>
      <c r="AM1003" s="101">
        <f t="array" ref="AM1003">IF($AI1003,MIN(IF(G2SelectionMask="x",IF(INDEX(RawDataRefData,$E1003,0)&gt;0,INDEX(RawDataRefData,$E1003,0)),"")),"")</f>
        <v>1</v>
      </c>
      <c r="AN1003" s="101">
        <f t="array" ref="AN1003">IF($AI1003,MAX(IF(G2SelectionMask="x",IF(INDEX(RawDataRefData,$E1003,0)&gt;0,INDEX(RawDataRefData,$E1003,0)),"")),"")</f>
        <v>4</v>
      </c>
      <c r="AO1003" s="101">
        <f t="shared" si="376"/>
        <v>2.4545454545454546</v>
      </c>
      <c r="AP1003" s="101">
        <f t="array" ref="AP1003">IF($AI1003,STDEVA(IF(G2SelectionMask="x",IF(INDEX(RawDataRefData,$E1003,0)&gt;0,INDEX(RawDataRefData,$E1003,0)),"")),"")</f>
        <v>1.213559752433836</v>
      </c>
      <c r="AQ1003" s="100" t="b">
        <f t="shared" si="377"/>
        <v>0</v>
      </c>
      <c r="AR1003" s="100" t="str">
        <f t="array" ref="AR1003">IF($AQ1003,MEDIAN(IF(G3SelectionMask="x",IF(INDEX(RawDataRefData,$E1003,0)&gt;0,INDEX(RawDataRefData,$E1003,0)),"")),"")</f>
        <v/>
      </c>
      <c r="AS1003" s="100" t="str">
        <f t="array" ref="AS1003">IF($AQ1003,QUARTILE(IF(G3SelectionMask="x",IF(INDEX(RawDataRefData,$E1003,0)&gt;0,INDEX(RawDataRefData,$E1003,0)),""),1),"")</f>
        <v/>
      </c>
      <c r="AT1003" s="100" t="str">
        <f t="array" ref="AT1003">IF($AQ1003,QUARTILE(IF(G3SelectionMask="x",IF(INDEX(RawDataRefData,$E1003,0)&gt;0,INDEX(RawDataRefData,$E1003,0)),""),3),"")</f>
        <v/>
      </c>
      <c r="AU1003" s="100" t="str">
        <f t="array" ref="AU1003">IF($AQ1003,MIN(IF(G3SelectionMask="x",IF(INDEX(RawDataRefData,$E1003,0)&gt;0,INDEX(RawDataRefData,$E1003,0)),"")),"")</f>
        <v/>
      </c>
      <c r="AV1003" s="100" t="str">
        <f t="array" ref="AV1003">IF($AQ1003,MAX(IF(G3SelectionMask="x",IF(INDEX(RawDataRefData,$E1003,0)&gt;0,INDEX(RawDataRefData,$E1003,0)),"")),"")</f>
        <v/>
      </c>
      <c r="AW1003" s="100" t="str">
        <f t="shared" si="378"/>
        <v/>
      </c>
      <c r="AX1003" s="100" t="str">
        <f t="array" ref="AX1003">IF($AQ1003,STDEVA(IF(G3SelectionMask="x",IF(INDEX(RawDataRefData,$E1003,0)&gt;0,INDEX(RawDataRefData,$E1003,0)),"")),"")</f>
        <v/>
      </c>
      <c r="AY1003" s="101" t="b">
        <f t="shared" si="379"/>
        <v>0</v>
      </c>
      <c r="AZ1003" s="101" t="str">
        <f t="array" ref="AZ1003">IF($AY1003,MEDIAN(IF(G4SelectionMask="x",IF(INDEX(RawDataRefData,$E1003,0)&gt;0,INDEX(RawDataRefData,$E1003,0)),"")),"")</f>
        <v/>
      </c>
      <c r="BA1003" s="101" t="str">
        <f t="array" ref="BA1003">IF($AY1003,QUARTILE(IF(G4SelectionMask="x",IF(INDEX(RawDataRefData,$E1003,0)&gt;0,INDEX(RawDataRefData,$E1003,0)),""),1),"")</f>
        <v/>
      </c>
      <c r="BB1003" s="101" t="str">
        <f t="array" ref="BB1003">IF($AY1003,QUARTILE(IF(G4SelectionMask="x",IF(INDEX(RawDataRefData,$E1003,0)&gt;0,INDEX(RawDataRefData,$E1003,0)),""),3),"")</f>
        <v/>
      </c>
      <c r="BC1003" s="101" t="str">
        <f t="array" ref="BC1003">IF($AY1003,MIN(IF(G4SelectionMask="x",IF(INDEX(RawDataRefData,$E1003,0)&gt;0,INDEX(RawDataRefData,$E1003,0)),"")),"")</f>
        <v/>
      </c>
      <c r="BD1003" s="101" t="str">
        <f t="array" ref="BD1003">IF($AY1003,MAX(IF(G4SelectionMask="x",IF(INDEX(RawDataRefData,$E1003,0)&gt;0,INDEX(RawDataRefData,$E1003,0)),"")),"")</f>
        <v/>
      </c>
      <c r="BE1003" s="101" t="str">
        <f t="shared" si="380"/>
        <v/>
      </c>
      <c r="BF1003" s="101" t="str">
        <f t="array" ref="BF1003">IF($AY1003,STDEVA(IF(G4SelectionMask="x",IF(INDEX(RawDataRefData,$E1003,0)&gt;0,INDEX(RawDataRefData,$E1003,0)),"")),"")</f>
        <v/>
      </c>
      <c r="BG1003" s="100" t="b">
        <f t="shared" si="381"/>
        <v>0</v>
      </c>
      <c r="BH1003" s="100" t="str">
        <f t="array" ref="BH1003">IF($BG1003,MEDIAN(IF(G5SelectionMask="x",IF(INDEX(RawDataRefData,$E1003,0)&gt;0,INDEX(RawDataRefData,$E1003,0)),"")),"")</f>
        <v/>
      </c>
      <c r="BI1003" s="100" t="str">
        <f t="array" ref="BI1003">IF($BG1003,QUARTILE(IF(G5SelectionMask="x",IF(INDEX(RawDataRefData,$E1003,0)&gt;0,INDEX(RawDataRefData,$E1003,0)),""),1),"")</f>
        <v/>
      </c>
      <c r="BJ1003" s="100" t="str">
        <f t="array" ref="BJ1003">IF($BG1003,QUARTILE(IF(G5SelectionMask="x",IF(INDEX(RawDataRefData,$E1003,0)&gt;0,INDEX(RawDataRefData,$E1003,0)),""),3),"")</f>
        <v/>
      </c>
      <c r="BK1003" s="100" t="str">
        <f t="array" ref="BK1003">IF($BG1003,MIN(IF(G5SelectionMask="x",IF(INDEX(RawDataRefData,$E1003,0)&gt;0,INDEX(RawDataRefData,$E1003,0)),"")),"")</f>
        <v/>
      </c>
      <c r="BL1003" s="100" t="str">
        <f t="array" ref="BL1003">IF($BG1003,MAX(IF(G5SelectionMask="x",IF(INDEX(RawDataRefData,$E1003,0)&gt;0,INDEX(RawDataRefData,$E1003,0)),"")),"")</f>
        <v/>
      </c>
      <c r="BM1003" s="100" t="str">
        <f t="shared" si="382"/>
        <v/>
      </c>
      <c r="BN1003" s="103" t="str">
        <f t="array" ref="BN1003">IF($BG1003,STDEVA(IF(G5SelectionMask="x",IF(INDEX(RawDataRefData,$E1003,0)&gt;0,INDEX(RawDataRefData,$E1003,0)),"")),"")</f>
        <v/>
      </c>
      <c r="BO1003" s="104"/>
      <c r="BP1003" s="105">
        <v>1</v>
      </c>
      <c r="BQ1003" s="105">
        <v>4</v>
      </c>
      <c r="BR1003" s="105">
        <v>4</v>
      </c>
      <c r="BS1003" s="105">
        <v>3</v>
      </c>
      <c r="BT1003" s="105">
        <v>1</v>
      </c>
      <c r="BU1003" s="105">
        <v>3</v>
      </c>
      <c r="BV1003" s="105">
        <v>2</v>
      </c>
      <c r="BW1003" s="105">
        <v>4</v>
      </c>
      <c r="BX1003" s="105">
        <v>2</v>
      </c>
      <c r="BY1003" s="105">
        <v>1</v>
      </c>
      <c r="BZ1003" s="105">
        <v>1</v>
      </c>
      <c r="CA1003" s="105">
        <v>2</v>
      </c>
      <c r="CB1003" s="105">
        <v>3</v>
      </c>
      <c r="CC1003" s="105">
        <v>2</v>
      </c>
      <c r="CD1003" s="105">
        <v>1</v>
      </c>
    </row>
    <row r="1004" spans="1:82" ht="13.5" hidden="1" thickBot="1" x14ac:dyDescent="0.25">
      <c r="A1004" s="33" t="e">
        <f t="shared" si="359"/>
        <v>#NAME?</v>
      </c>
      <c r="B1004" s="218"/>
      <c r="C1004" s="215"/>
      <c r="D1004" s="229"/>
      <c r="E1004" s="72">
        <f t="shared" si="375"/>
        <v>995</v>
      </c>
      <c r="F1004" s="9" t="s">
        <v>2344</v>
      </c>
      <c r="G1004" s="9" t="s">
        <v>1380</v>
      </c>
      <c r="I1004" s="9" t="s">
        <v>342</v>
      </c>
      <c r="K1004" s="100">
        <f t="shared" si="360"/>
        <v>1</v>
      </c>
      <c r="L1004" s="100"/>
      <c r="M1004" s="100"/>
      <c r="N1004" s="100"/>
      <c r="O1004" s="100"/>
      <c r="P1004" s="101">
        <f t="shared" si="361"/>
        <v>2</v>
      </c>
      <c r="Q1004" s="102">
        <f t="shared" si="362"/>
        <v>3</v>
      </c>
      <c r="R1004" s="102">
        <f t="shared" si="363"/>
        <v>4</v>
      </c>
      <c r="S1004" s="102">
        <f t="shared" si="364"/>
        <v>1</v>
      </c>
      <c r="T1004" s="102">
        <f t="shared" si="365"/>
        <v>1</v>
      </c>
      <c r="U1004" s="102">
        <f t="shared" si="366"/>
        <v>2</v>
      </c>
      <c r="V1004" s="102">
        <f t="shared" si="367"/>
        <v>2</v>
      </c>
      <c r="W1004" s="102">
        <f t="shared" si="368"/>
        <v>2</v>
      </c>
      <c r="X1004" s="102">
        <f t="shared" si="369"/>
        <v>1</v>
      </c>
      <c r="Y1004" s="102">
        <f t="shared" si="370"/>
        <v>3</v>
      </c>
      <c r="Z1004" s="102">
        <f t="shared" si="371"/>
        <v>1</v>
      </c>
      <c r="AA1004" s="100" t="b">
        <f t="shared" si="372"/>
        <v>1</v>
      </c>
      <c r="AB1004" s="100">
        <f t="array" ref="AB1004">IF($AA1004,MEDIAN(IF(G1SelectionMask="x",IF(INDEX(RawDataRefData,$E1004,0)&gt;0,INDEX(RawDataRefData,$E1004,0)),"")),"")</f>
        <v>2</v>
      </c>
      <c r="AC1004" s="100">
        <f t="array" ref="AC1004">IF($AA1004,QUARTILE(IF(G1SelectionMask="x",IF(INDEX(RawDataRefData,$E1004,0)&gt;0,INDEX(RawDataRefData,$E1004,0)),""),1),"")</f>
        <v>1</v>
      </c>
      <c r="AD1004" s="100">
        <f t="array" ref="AD1004">IF($AA1004,QUARTILE(IF(G1SelectionMask="x",IF(INDEX(RawDataRefData,$E1004,0)&gt;0,INDEX(RawDataRefData,$E1004,0)),""),3),"")</f>
        <v>2.5</v>
      </c>
      <c r="AE1004" s="100">
        <f t="array" ref="AE1004">IF($AA1004,MIN(IF(G1SelectionMask="x",IF(INDEX(RawDataRefData,$E1004,0)&gt;0,INDEX(RawDataRefData,$E1004,0)),"")),"")</f>
        <v>1</v>
      </c>
      <c r="AF1004" s="100">
        <f t="array" ref="AF1004">IF($AA1004,MAX(IF(G1SelectionMask="x",IF(INDEX(RawDataRefData,$E1004,0)&gt;0,INDEX(RawDataRefData,$E1004,0)),"")),"")</f>
        <v>4</v>
      </c>
      <c r="AG1004" s="100">
        <f t="shared" si="373"/>
        <v>2</v>
      </c>
      <c r="AH1004" s="100">
        <f t="array" ref="AH1004">IF($AA1004,STDEVA(IF(G1SelectionMask="x",IF(INDEX(RawDataRefData,$E1004,0)&gt;0,INDEX(RawDataRefData,$E1004,0)),"")),"")</f>
        <v>1</v>
      </c>
      <c r="AI1004" s="101" t="b">
        <f t="shared" si="374"/>
        <v>1</v>
      </c>
      <c r="AJ1004" s="101">
        <f t="array" ref="AJ1004">IF($AI1004,MEDIAN(IF(G2SelectionMask="x",IF(INDEX(RawDataRefData,$E1004,0)&gt;0,INDEX(RawDataRefData,$E1004,0)),"")),"")</f>
        <v>2</v>
      </c>
      <c r="AK1004" s="101">
        <f t="array" ref="AK1004">IF($AI1004,QUARTILE(IF(G2SelectionMask="x",IF(INDEX(RawDataRefData,$E1004,0)&gt;0,INDEX(RawDataRefData,$E1004,0)),""),1),"")</f>
        <v>1</v>
      </c>
      <c r="AL1004" s="101">
        <f t="array" ref="AL1004">IF($AI1004,QUARTILE(IF(G2SelectionMask="x",IF(INDEX(RawDataRefData,$E1004,0)&gt;0,INDEX(RawDataRefData,$E1004,0)),""),3),"")</f>
        <v>2.5</v>
      </c>
      <c r="AM1004" s="101">
        <f t="array" ref="AM1004">IF($AI1004,MIN(IF(G2SelectionMask="x",IF(INDEX(RawDataRefData,$E1004,0)&gt;0,INDEX(RawDataRefData,$E1004,0)),"")),"")</f>
        <v>1</v>
      </c>
      <c r="AN1004" s="101">
        <f t="array" ref="AN1004">IF($AI1004,MAX(IF(G2SelectionMask="x",IF(INDEX(RawDataRefData,$E1004,0)&gt;0,INDEX(RawDataRefData,$E1004,0)),"")),"")</f>
        <v>4</v>
      </c>
      <c r="AO1004" s="101">
        <f t="shared" si="376"/>
        <v>1.9090909090909092</v>
      </c>
      <c r="AP1004" s="101">
        <f t="array" ref="AP1004">IF($AI1004,STDEVA(IF(G2SelectionMask="x",IF(INDEX(RawDataRefData,$E1004,0)&gt;0,INDEX(RawDataRefData,$E1004,0)),"")),"")</f>
        <v>1.0444659357341868</v>
      </c>
      <c r="AQ1004" s="100" t="b">
        <f t="shared" si="377"/>
        <v>0</v>
      </c>
      <c r="AR1004" s="100" t="str">
        <f t="array" ref="AR1004">IF($AQ1004,MEDIAN(IF(G3SelectionMask="x",IF(INDEX(RawDataRefData,$E1004,0)&gt;0,INDEX(RawDataRefData,$E1004,0)),"")),"")</f>
        <v/>
      </c>
      <c r="AS1004" s="100" t="str">
        <f t="array" ref="AS1004">IF($AQ1004,QUARTILE(IF(G3SelectionMask="x",IF(INDEX(RawDataRefData,$E1004,0)&gt;0,INDEX(RawDataRefData,$E1004,0)),""),1),"")</f>
        <v/>
      </c>
      <c r="AT1004" s="100" t="str">
        <f t="array" ref="AT1004">IF($AQ1004,QUARTILE(IF(G3SelectionMask="x",IF(INDEX(RawDataRefData,$E1004,0)&gt;0,INDEX(RawDataRefData,$E1004,0)),""),3),"")</f>
        <v/>
      </c>
      <c r="AU1004" s="100" t="str">
        <f t="array" ref="AU1004">IF($AQ1004,MIN(IF(G3SelectionMask="x",IF(INDEX(RawDataRefData,$E1004,0)&gt;0,INDEX(RawDataRefData,$E1004,0)),"")),"")</f>
        <v/>
      </c>
      <c r="AV1004" s="100" t="str">
        <f t="array" ref="AV1004">IF($AQ1004,MAX(IF(G3SelectionMask="x",IF(INDEX(RawDataRefData,$E1004,0)&gt;0,INDEX(RawDataRefData,$E1004,0)),"")),"")</f>
        <v/>
      </c>
      <c r="AW1004" s="100" t="str">
        <f t="shared" si="378"/>
        <v/>
      </c>
      <c r="AX1004" s="100" t="str">
        <f t="array" ref="AX1004">IF($AQ1004,STDEVA(IF(G3SelectionMask="x",IF(INDEX(RawDataRefData,$E1004,0)&gt;0,INDEX(RawDataRefData,$E1004,0)),"")),"")</f>
        <v/>
      </c>
      <c r="AY1004" s="101" t="b">
        <f t="shared" si="379"/>
        <v>0</v>
      </c>
      <c r="AZ1004" s="101" t="str">
        <f t="array" ref="AZ1004">IF($AY1004,MEDIAN(IF(G4SelectionMask="x",IF(INDEX(RawDataRefData,$E1004,0)&gt;0,INDEX(RawDataRefData,$E1004,0)),"")),"")</f>
        <v/>
      </c>
      <c r="BA1004" s="101" t="str">
        <f t="array" ref="BA1004">IF($AY1004,QUARTILE(IF(G4SelectionMask="x",IF(INDEX(RawDataRefData,$E1004,0)&gt;0,INDEX(RawDataRefData,$E1004,0)),""),1),"")</f>
        <v/>
      </c>
      <c r="BB1004" s="101" t="str">
        <f t="array" ref="BB1004">IF($AY1004,QUARTILE(IF(G4SelectionMask="x",IF(INDEX(RawDataRefData,$E1004,0)&gt;0,INDEX(RawDataRefData,$E1004,0)),""),3),"")</f>
        <v/>
      </c>
      <c r="BC1004" s="101" t="str">
        <f t="array" ref="BC1004">IF($AY1004,MIN(IF(G4SelectionMask="x",IF(INDEX(RawDataRefData,$E1004,0)&gt;0,INDEX(RawDataRefData,$E1004,0)),"")),"")</f>
        <v/>
      </c>
      <c r="BD1004" s="101" t="str">
        <f t="array" ref="BD1004">IF($AY1004,MAX(IF(G4SelectionMask="x",IF(INDEX(RawDataRefData,$E1004,0)&gt;0,INDEX(RawDataRefData,$E1004,0)),"")),"")</f>
        <v/>
      </c>
      <c r="BE1004" s="101" t="str">
        <f t="shared" si="380"/>
        <v/>
      </c>
      <c r="BF1004" s="101" t="str">
        <f t="array" ref="BF1004">IF($AY1004,STDEVA(IF(G4SelectionMask="x",IF(INDEX(RawDataRefData,$E1004,0)&gt;0,INDEX(RawDataRefData,$E1004,0)),"")),"")</f>
        <v/>
      </c>
      <c r="BG1004" s="100" t="b">
        <f t="shared" si="381"/>
        <v>0</v>
      </c>
      <c r="BH1004" s="100" t="str">
        <f t="array" ref="BH1004">IF($BG1004,MEDIAN(IF(G5SelectionMask="x",IF(INDEX(RawDataRefData,$E1004,0)&gt;0,INDEX(RawDataRefData,$E1004,0)),"")),"")</f>
        <v/>
      </c>
      <c r="BI1004" s="100" t="str">
        <f t="array" ref="BI1004">IF($BG1004,QUARTILE(IF(G5SelectionMask="x",IF(INDEX(RawDataRefData,$E1004,0)&gt;0,INDEX(RawDataRefData,$E1004,0)),""),1),"")</f>
        <v/>
      </c>
      <c r="BJ1004" s="100" t="str">
        <f t="array" ref="BJ1004">IF($BG1004,QUARTILE(IF(G5SelectionMask="x",IF(INDEX(RawDataRefData,$E1004,0)&gt;0,INDEX(RawDataRefData,$E1004,0)),""),3),"")</f>
        <v/>
      </c>
      <c r="BK1004" s="100" t="str">
        <f t="array" ref="BK1004">IF($BG1004,MIN(IF(G5SelectionMask="x",IF(INDEX(RawDataRefData,$E1004,0)&gt;0,INDEX(RawDataRefData,$E1004,0)),"")),"")</f>
        <v/>
      </c>
      <c r="BL1004" s="100" t="str">
        <f t="array" ref="BL1004">IF($BG1004,MAX(IF(G5SelectionMask="x",IF(INDEX(RawDataRefData,$E1004,0)&gt;0,INDEX(RawDataRefData,$E1004,0)),"")),"")</f>
        <v/>
      </c>
      <c r="BM1004" s="100" t="str">
        <f t="shared" si="382"/>
        <v/>
      </c>
      <c r="BN1004" s="103" t="str">
        <f t="array" ref="BN1004">IF($BG1004,STDEVA(IF(G5SelectionMask="x",IF(INDEX(RawDataRefData,$E1004,0)&gt;0,INDEX(RawDataRefData,$E1004,0)),"")),"")</f>
        <v/>
      </c>
      <c r="BO1004" s="104"/>
      <c r="BP1004" s="105">
        <v>1</v>
      </c>
      <c r="BQ1004" s="105">
        <v>2</v>
      </c>
      <c r="BR1004" s="105">
        <v>3</v>
      </c>
      <c r="BS1004" s="105">
        <v>4</v>
      </c>
      <c r="BT1004" s="105">
        <v>1</v>
      </c>
      <c r="BU1004" s="105">
        <v>1</v>
      </c>
      <c r="BV1004" s="105">
        <v>2</v>
      </c>
      <c r="BW1004" s="105">
        <v>2</v>
      </c>
      <c r="BX1004" s="105">
        <v>2</v>
      </c>
      <c r="BY1004" s="105">
        <v>1</v>
      </c>
      <c r="BZ1004" s="105">
        <v>3</v>
      </c>
      <c r="CA1004" s="105">
        <v>1</v>
      </c>
      <c r="CB1004" s="105">
        <v>1</v>
      </c>
      <c r="CC1004" s="105">
        <v>1</v>
      </c>
      <c r="CD1004" s="105">
        <v>4</v>
      </c>
    </row>
    <row r="1005" spans="1:82" ht="13.5" hidden="1" thickBot="1" x14ac:dyDescent="0.25">
      <c r="A1005" s="33" t="e">
        <f t="shared" si="359"/>
        <v>#NAME?</v>
      </c>
      <c r="B1005" s="218"/>
      <c r="C1005" s="215"/>
      <c r="D1005" s="229"/>
      <c r="E1005" s="72">
        <f t="shared" si="375"/>
        <v>996</v>
      </c>
      <c r="F1005" s="9" t="s">
        <v>2345</v>
      </c>
      <c r="G1005" s="9" t="s">
        <v>1381</v>
      </c>
      <c r="I1005" s="9" t="s">
        <v>342</v>
      </c>
      <c r="K1005" s="100">
        <f t="shared" si="360"/>
        <v>1</v>
      </c>
      <c r="L1005" s="100"/>
      <c r="M1005" s="100"/>
      <c r="N1005" s="100"/>
      <c r="O1005" s="100"/>
      <c r="P1005" s="101">
        <f t="shared" si="361"/>
        <v>3</v>
      </c>
      <c r="Q1005" s="102">
        <f t="shared" si="362"/>
        <v>2</v>
      </c>
      <c r="R1005" s="102">
        <f t="shared" si="363"/>
        <v>1</v>
      </c>
      <c r="S1005" s="102">
        <f t="shared" si="364"/>
        <v>4</v>
      </c>
      <c r="T1005" s="102">
        <f t="shared" si="365"/>
        <v>2</v>
      </c>
      <c r="U1005" s="102">
        <f t="shared" si="366"/>
        <v>1</v>
      </c>
      <c r="V1005" s="102">
        <f t="shared" si="367"/>
        <v>4</v>
      </c>
      <c r="W1005" s="102">
        <f t="shared" si="368"/>
        <v>2</v>
      </c>
      <c r="X1005" s="102">
        <f t="shared" si="369"/>
        <v>3</v>
      </c>
      <c r="Y1005" s="102">
        <f t="shared" si="370"/>
        <v>3</v>
      </c>
      <c r="Z1005" s="102">
        <f t="shared" si="371"/>
        <v>1</v>
      </c>
      <c r="AA1005" s="100" t="b">
        <f t="shared" si="372"/>
        <v>1</v>
      </c>
      <c r="AB1005" s="100">
        <f t="array" ref="AB1005">IF($AA1005,MEDIAN(IF(G1SelectionMask="x",IF(INDEX(RawDataRefData,$E1005,0)&gt;0,INDEX(RawDataRefData,$E1005,0)),"")),"")</f>
        <v>2</v>
      </c>
      <c r="AC1005" s="100">
        <f t="array" ref="AC1005">IF($AA1005,QUARTILE(IF(G1SelectionMask="x",IF(INDEX(RawDataRefData,$E1005,0)&gt;0,INDEX(RawDataRefData,$E1005,0)),""),1),"")</f>
        <v>1.5</v>
      </c>
      <c r="AD1005" s="100">
        <f t="array" ref="AD1005">IF($AA1005,QUARTILE(IF(G1SelectionMask="x",IF(INDEX(RawDataRefData,$E1005,0)&gt;0,INDEX(RawDataRefData,$E1005,0)),""),3),"")</f>
        <v>3</v>
      </c>
      <c r="AE1005" s="100">
        <f t="array" ref="AE1005">IF($AA1005,MIN(IF(G1SelectionMask="x",IF(INDEX(RawDataRefData,$E1005,0)&gt;0,INDEX(RawDataRefData,$E1005,0)),"")),"")</f>
        <v>1</v>
      </c>
      <c r="AF1005" s="100">
        <f t="array" ref="AF1005">IF($AA1005,MAX(IF(G1SelectionMask="x",IF(INDEX(RawDataRefData,$E1005,0)&gt;0,INDEX(RawDataRefData,$E1005,0)),"")),"")</f>
        <v>4</v>
      </c>
      <c r="AG1005" s="100">
        <f t="shared" si="373"/>
        <v>2.3636363636363638</v>
      </c>
      <c r="AH1005" s="100">
        <f t="array" ref="AH1005">IF($AA1005,STDEVA(IF(G1SelectionMask="x",IF(INDEX(RawDataRefData,$E1005,0)&gt;0,INDEX(RawDataRefData,$E1005,0)),"")),"")</f>
        <v>1.1200649331826502</v>
      </c>
      <c r="AI1005" s="101" t="b">
        <f t="shared" si="374"/>
        <v>1</v>
      </c>
      <c r="AJ1005" s="101">
        <f t="array" ref="AJ1005">IF($AI1005,MEDIAN(IF(G2SelectionMask="x",IF(INDEX(RawDataRefData,$E1005,0)&gt;0,INDEX(RawDataRefData,$E1005,0)),"")),"")</f>
        <v>2</v>
      </c>
      <c r="AK1005" s="101">
        <f t="array" ref="AK1005">IF($AI1005,QUARTILE(IF(G2SelectionMask="x",IF(INDEX(RawDataRefData,$E1005,0)&gt;0,INDEX(RawDataRefData,$E1005,0)),""),1),"")</f>
        <v>1</v>
      </c>
      <c r="AL1005" s="101">
        <f t="array" ref="AL1005">IF($AI1005,QUARTILE(IF(G2SelectionMask="x",IF(INDEX(RawDataRefData,$E1005,0)&gt;0,INDEX(RawDataRefData,$E1005,0)),""),3),"")</f>
        <v>3</v>
      </c>
      <c r="AM1005" s="101">
        <f t="array" ref="AM1005">IF($AI1005,MIN(IF(G2SelectionMask="x",IF(INDEX(RawDataRefData,$E1005,0)&gt;0,INDEX(RawDataRefData,$E1005,0)),"")),"")</f>
        <v>1</v>
      </c>
      <c r="AN1005" s="101">
        <f t="array" ref="AN1005">IF($AI1005,MAX(IF(G2SelectionMask="x",IF(INDEX(RawDataRefData,$E1005,0)&gt;0,INDEX(RawDataRefData,$E1005,0)),"")),"")</f>
        <v>4</v>
      </c>
      <c r="AO1005" s="101">
        <f t="shared" si="376"/>
        <v>2.1818181818181817</v>
      </c>
      <c r="AP1005" s="101">
        <f t="array" ref="AP1005">IF($AI1005,STDEVA(IF(G2SelectionMask="x",IF(INDEX(RawDataRefData,$E1005,0)&gt;0,INDEX(RawDataRefData,$E1005,0)),"")),"")</f>
        <v>1.1677484162422844</v>
      </c>
      <c r="AQ1005" s="100" t="b">
        <f t="shared" si="377"/>
        <v>0</v>
      </c>
      <c r="AR1005" s="100" t="str">
        <f t="array" ref="AR1005">IF($AQ1005,MEDIAN(IF(G3SelectionMask="x",IF(INDEX(RawDataRefData,$E1005,0)&gt;0,INDEX(RawDataRefData,$E1005,0)),"")),"")</f>
        <v/>
      </c>
      <c r="AS1005" s="100" t="str">
        <f t="array" ref="AS1005">IF($AQ1005,QUARTILE(IF(G3SelectionMask="x",IF(INDEX(RawDataRefData,$E1005,0)&gt;0,INDEX(RawDataRefData,$E1005,0)),""),1),"")</f>
        <v/>
      </c>
      <c r="AT1005" s="100" t="str">
        <f t="array" ref="AT1005">IF($AQ1005,QUARTILE(IF(G3SelectionMask="x",IF(INDEX(RawDataRefData,$E1005,0)&gt;0,INDEX(RawDataRefData,$E1005,0)),""),3),"")</f>
        <v/>
      </c>
      <c r="AU1005" s="100" t="str">
        <f t="array" ref="AU1005">IF($AQ1005,MIN(IF(G3SelectionMask="x",IF(INDEX(RawDataRefData,$E1005,0)&gt;0,INDEX(RawDataRefData,$E1005,0)),"")),"")</f>
        <v/>
      </c>
      <c r="AV1005" s="100" t="str">
        <f t="array" ref="AV1005">IF($AQ1005,MAX(IF(G3SelectionMask="x",IF(INDEX(RawDataRefData,$E1005,0)&gt;0,INDEX(RawDataRefData,$E1005,0)),"")),"")</f>
        <v/>
      </c>
      <c r="AW1005" s="100" t="str">
        <f t="shared" si="378"/>
        <v/>
      </c>
      <c r="AX1005" s="100" t="str">
        <f t="array" ref="AX1005">IF($AQ1005,STDEVA(IF(G3SelectionMask="x",IF(INDEX(RawDataRefData,$E1005,0)&gt;0,INDEX(RawDataRefData,$E1005,0)),"")),"")</f>
        <v/>
      </c>
      <c r="AY1005" s="101" t="b">
        <f t="shared" si="379"/>
        <v>0</v>
      </c>
      <c r="AZ1005" s="101" t="str">
        <f t="array" ref="AZ1005">IF($AY1005,MEDIAN(IF(G4SelectionMask="x",IF(INDEX(RawDataRefData,$E1005,0)&gt;0,INDEX(RawDataRefData,$E1005,0)),"")),"")</f>
        <v/>
      </c>
      <c r="BA1005" s="101" t="str">
        <f t="array" ref="BA1005">IF($AY1005,QUARTILE(IF(G4SelectionMask="x",IF(INDEX(RawDataRefData,$E1005,0)&gt;0,INDEX(RawDataRefData,$E1005,0)),""),1),"")</f>
        <v/>
      </c>
      <c r="BB1005" s="101" t="str">
        <f t="array" ref="BB1005">IF($AY1005,QUARTILE(IF(G4SelectionMask="x",IF(INDEX(RawDataRefData,$E1005,0)&gt;0,INDEX(RawDataRefData,$E1005,0)),""),3),"")</f>
        <v/>
      </c>
      <c r="BC1005" s="101" t="str">
        <f t="array" ref="BC1005">IF($AY1005,MIN(IF(G4SelectionMask="x",IF(INDEX(RawDataRefData,$E1005,0)&gt;0,INDEX(RawDataRefData,$E1005,0)),"")),"")</f>
        <v/>
      </c>
      <c r="BD1005" s="101" t="str">
        <f t="array" ref="BD1005">IF($AY1005,MAX(IF(G4SelectionMask="x",IF(INDEX(RawDataRefData,$E1005,0)&gt;0,INDEX(RawDataRefData,$E1005,0)),"")),"")</f>
        <v/>
      </c>
      <c r="BE1005" s="101" t="str">
        <f t="shared" si="380"/>
        <v/>
      </c>
      <c r="BF1005" s="101" t="str">
        <f t="array" ref="BF1005">IF($AY1005,STDEVA(IF(G4SelectionMask="x",IF(INDEX(RawDataRefData,$E1005,0)&gt;0,INDEX(RawDataRefData,$E1005,0)),"")),"")</f>
        <v/>
      </c>
      <c r="BG1005" s="100" t="b">
        <f t="shared" si="381"/>
        <v>0</v>
      </c>
      <c r="BH1005" s="100" t="str">
        <f t="array" ref="BH1005">IF($BG1005,MEDIAN(IF(G5SelectionMask="x",IF(INDEX(RawDataRefData,$E1005,0)&gt;0,INDEX(RawDataRefData,$E1005,0)),"")),"")</f>
        <v/>
      </c>
      <c r="BI1005" s="100" t="str">
        <f t="array" ref="BI1005">IF($BG1005,QUARTILE(IF(G5SelectionMask="x",IF(INDEX(RawDataRefData,$E1005,0)&gt;0,INDEX(RawDataRefData,$E1005,0)),""),1),"")</f>
        <v/>
      </c>
      <c r="BJ1005" s="100" t="str">
        <f t="array" ref="BJ1005">IF($BG1005,QUARTILE(IF(G5SelectionMask="x",IF(INDEX(RawDataRefData,$E1005,0)&gt;0,INDEX(RawDataRefData,$E1005,0)),""),3),"")</f>
        <v/>
      </c>
      <c r="BK1005" s="100" t="str">
        <f t="array" ref="BK1005">IF($BG1005,MIN(IF(G5SelectionMask="x",IF(INDEX(RawDataRefData,$E1005,0)&gt;0,INDEX(RawDataRefData,$E1005,0)),"")),"")</f>
        <v/>
      </c>
      <c r="BL1005" s="100" t="str">
        <f t="array" ref="BL1005">IF($BG1005,MAX(IF(G5SelectionMask="x",IF(INDEX(RawDataRefData,$E1005,0)&gt;0,INDEX(RawDataRefData,$E1005,0)),"")),"")</f>
        <v/>
      </c>
      <c r="BM1005" s="100" t="str">
        <f t="shared" si="382"/>
        <v/>
      </c>
      <c r="BN1005" s="103" t="str">
        <f t="array" ref="BN1005">IF($BG1005,STDEVA(IF(G5SelectionMask="x",IF(INDEX(RawDataRefData,$E1005,0)&gt;0,INDEX(RawDataRefData,$E1005,0)),"")),"")</f>
        <v/>
      </c>
      <c r="BO1005" s="104"/>
      <c r="BP1005" s="105">
        <v>1</v>
      </c>
      <c r="BQ1005" s="105">
        <v>3</v>
      </c>
      <c r="BR1005" s="105">
        <v>2</v>
      </c>
      <c r="BS1005" s="105">
        <v>1</v>
      </c>
      <c r="BT1005" s="105">
        <v>4</v>
      </c>
      <c r="BU1005" s="105">
        <v>2</v>
      </c>
      <c r="BV1005" s="105">
        <v>1</v>
      </c>
      <c r="BW1005" s="105">
        <v>4</v>
      </c>
      <c r="BX1005" s="105">
        <v>2</v>
      </c>
      <c r="BY1005" s="105">
        <v>3</v>
      </c>
      <c r="BZ1005" s="105">
        <v>3</v>
      </c>
      <c r="CA1005" s="105">
        <v>1</v>
      </c>
      <c r="CB1005" s="105">
        <v>1</v>
      </c>
      <c r="CC1005" s="105">
        <v>1</v>
      </c>
      <c r="CD1005" s="105">
        <v>1</v>
      </c>
    </row>
    <row r="1006" spans="1:82" ht="13.5" hidden="1" thickBot="1" x14ac:dyDescent="0.25">
      <c r="A1006" s="33" t="e">
        <f t="shared" si="359"/>
        <v>#NAME?</v>
      </c>
      <c r="B1006" s="218"/>
      <c r="C1006" s="215"/>
      <c r="D1006" s="229"/>
      <c r="E1006" s="72">
        <f t="shared" si="375"/>
        <v>997</v>
      </c>
      <c r="F1006" s="9" t="s">
        <v>2346</v>
      </c>
      <c r="G1006" s="9" t="s">
        <v>1382</v>
      </c>
      <c r="I1006" s="9" t="s">
        <v>342</v>
      </c>
      <c r="K1006" s="100">
        <f t="shared" si="360"/>
        <v>1</v>
      </c>
      <c r="L1006" s="100"/>
      <c r="M1006" s="100"/>
      <c r="N1006" s="100"/>
      <c r="O1006" s="100"/>
      <c r="P1006" s="101">
        <f t="shared" si="361"/>
        <v>3</v>
      </c>
      <c r="Q1006" s="102">
        <f t="shared" si="362"/>
        <v>1</v>
      </c>
      <c r="R1006" s="102">
        <f t="shared" si="363"/>
        <v>1</v>
      </c>
      <c r="S1006" s="102">
        <f t="shared" si="364"/>
        <v>3</v>
      </c>
      <c r="T1006" s="102">
        <f t="shared" si="365"/>
        <v>1</v>
      </c>
      <c r="U1006" s="102">
        <f t="shared" si="366"/>
        <v>4</v>
      </c>
      <c r="V1006" s="102">
        <f t="shared" si="367"/>
        <v>1</v>
      </c>
      <c r="W1006" s="102">
        <f t="shared" si="368"/>
        <v>4</v>
      </c>
      <c r="X1006" s="102">
        <f t="shared" si="369"/>
        <v>3</v>
      </c>
      <c r="Y1006" s="102">
        <f t="shared" si="370"/>
        <v>4</v>
      </c>
      <c r="Z1006" s="102">
        <f t="shared" si="371"/>
        <v>1</v>
      </c>
      <c r="AA1006" s="100" t="b">
        <f t="shared" si="372"/>
        <v>1</v>
      </c>
      <c r="AB1006" s="100">
        <f t="array" ref="AB1006">IF($AA1006,MEDIAN(IF(G1SelectionMask="x",IF(INDEX(RawDataRefData,$E1006,0)&gt;0,INDEX(RawDataRefData,$E1006,0)),"")),"")</f>
        <v>3</v>
      </c>
      <c r="AC1006" s="100">
        <f t="array" ref="AC1006">IF($AA1006,QUARTILE(IF(G1SelectionMask="x",IF(INDEX(RawDataRefData,$E1006,0)&gt;0,INDEX(RawDataRefData,$E1006,0)),""),1),"")</f>
        <v>1</v>
      </c>
      <c r="AD1006" s="100">
        <f t="array" ref="AD1006">IF($AA1006,QUARTILE(IF(G1SelectionMask="x",IF(INDEX(RawDataRefData,$E1006,0)&gt;0,INDEX(RawDataRefData,$E1006,0)),""),3),"")</f>
        <v>3.5</v>
      </c>
      <c r="AE1006" s="100">
        <f t="array" ref="AE1006">IF($AA1006,MIN(IF(G1SelectionMask="x",IF(INDEX(RawDataRefData,$E1006,0)&gt;0,INDEX(RawDataRefData,$E1006,0)),"")),"")</f>
        <v>1</v>
      </c>
      <c r="AF1006" s="100">
        <f t="array" ref="AF1006">IF($AA1006,MAX(IF(G1SelectionMask="x",IF(INDEX(RawDataRefData,$E1006,0)&gt;0,INDEX(RawDataRefData,$E1006,0)),"")),"")</f>
        <v>4</v>
      </c>
      <c r="AG1006" s="100">
        <f t="shared" si="373"/>
        <v>2.3636363636363638</v>
      </c>
      <c r="AH1006" s="100">
        <f t="array" ref="AH1006">IF($AA1006,STDEVA(IF(G1SelectionMask="x",IF(INDEX(RawDataRefData,$E1006,0)&gt;0,INDEX(RawDataRefData,$E1006,0)),"")),"")</f>
        <v>1.3618169680781096</v>
      </c>
      <c r="AI1006" s="101" t="b">
        <f t="shared" si="374"/>
        <v>1</v>
      </c>
      <c r="AJ1006" s="101">
        <f t="array" ref="AJ1006">IF($AI1006,MEDIAN(IF(G2SelectionMask="x",IF(INDEX(RawDataRefData,$E1006,0)&gt;0,INDEX(RawDataRefData,$E1006,0)),"")),"")</f>
        <v>2</v>
      </c>
      <c r="AK1006" s="101">
        <f t="array" ref="AK1006">IF($AI1006,QUARTILE(IF(G2SelectionMask="x",IF(INDEX(RawDataRefData,$E1006,0)&gt;0,INDEX(RawDataRefData,$E1006,0)),""),1),"")</f>
        <v>1</v>
      </c>
      <c r="AL1006" s="101">
        <f t="array" ref="AL1006">IF($AI1006,QUARTILE(IF(G2SelectionMask="x",IF(INDEX(RawDataRefData,$E1006,0)&gt;0,INDEX(RawDataRefData,$E1006,0)),""),3),"")</f>
        <v>3.5</v>
      </c>
      <c r="AM1006" s="101">
        <f t="array" ref="AM1006">IF($AI1006,MIN(IF(G2SelectionMask="x",IF(INDEX(RawDataRefData,$E1006,0)&gt;0,INDEX(RawDataRefData,$E1006,0)),"")),"")</f>
        <v>1</v>
      </c>
      <c r="AN1006" s="101">
        <f t="array" ref="AN1006">IF($AI1006,MAX(IF(G2SelectionMask="x",IF(INDEX(RawDataRefData,$E1006,0)&gt;0,INDEX(RawDataRefData,$E1006,0)),"")),"")</f>
        <v>4</v>
      </c>
      <c r="AO1006" s="101">
        <f t="shared" si="376"/>
        <v>2.3636363636363638</v>
      </c>
      <c r="AP1006" s="101">
        <f t="array" ref="AP1006">IF($AI1006,STDEVA(IF(G2SelectionMask="x",IF(INDEX(RawDataRefData,$E1006,0)&gt;0,INDEX(RawDataRefData,$E1006,0)),"")),"")</f>
        <v>1.2862913567871996</v>
      </c>
      <c r="AQ1006" s="100" t="b">
        <f t="shared" si="377"/>
        <v>0</v>
      </c>
      <c r="AR1006" s="100" t="str">
        <f t="array" ref="AR1006">IF($AQ1006,MEDIAN(IF(G3SelectionMask="x",IF(INDEX(RawDataRefData,$E1006,0)&gt;0,INDEX(RawDataRefData,$E1006,0)),"")),"")</f>
        <v/>
      </c>
      <c r="AS1006" s="100" t="str">
        <f t="array" ref="AS1006">IF($AQ1006,QUARTILE(IF(G3SelectionMask="x",IF(INDEX(RawDataRefData,$E1006,0)&gt;0,INDEX(RawDataRefData,$E1006,0)),""),1),"")</f>
        <v/>
      </c>
      <c r="AT1006" s="100" t="str">
        <f t="array" ref="AT1006">IF($AQ1006,QUARTILE(IF(G3SelectionMask="x",IF(INDEX(RawDataRefData,$E1006,0)&gt;0,INDEX(RawDataRefData,$E1006,0)),""),3),"")</f>
        <v/>
      </c>
      <c r="AU1006" s="100" t="str">
        <f t="array" ref="AU1006">IF($AQ1006,MIN(IF(G3SelectionMask="x",IF(INDEX(RawDataRefData,$E1006,0)&gt;0,INDEX(RawDataRefData,$E1006,0)),"")),"")</f>
        <v/>
      </c>
      <c r="AV1006" s="100" t="str">
        <f t="array" ref="AV1006">IF($AQ1006,MAX(IF(G3SelectionMask="x",IF(INDEX(RawDataRefData,$E1006,0)&gt;0,INDEX(RawDataRefData,$E1006,0)),"")),"")</f>
        <v/>
      </c>
      <c r="AW1006" s="100" t="str">
        <f t="shared" si="378"/>
        <v/>
      </c>
      <c r="AX1006" s="100" t="str">
        <f t="array" ref="AX1006">IF($AQ1006,STDEVA(IF(G3SelectionMask="x",IF(INDEX(RawDataRefData,$E1006,0)&gt;0,INDEX(RawDataRefData,$E1006,0)),"")),"")</f>
        <v/>
      </c>
      <c r="AY1006" s="101" t="b">
        <f t="shared" si="379"/>
        <v>0</v>
      </c>
      <c r="AZ1006" s="101" t="str">
        <f t="array" ref="AZ1006">IF($AY1006,MEDIAN(IF(G4SelectionMask="x",IF(INDEX(RawDataRefData,$E1006,0)&gt;0,INDEX(RawDataRefData,$E1006,0)),"")),"")</f>
        <v/>
      </c>
      <c r="BA1006" s="101" t="str">
        <f t="array" ref="BA1006">IF($AY1006,QUARTILE(IF(G4SelectionMask="x",IF(INDEX(RawDataRefData,$E1006,0)&gt;0,INDEX(RawDataRefData,$E1006,0)),""),1),"")</f>
        <v/>
      </c>
      <c r="BB1006" s="101" t="str">
        <f t="array" ref="BB1006">IF($AY1006,QUARTILE(IF(G4SelectionMask="x",IF(INDEX(RawDataRefData,$E1006,0)&gt;0,INDEX(RawDataRefData,$E1006,0)),""),3),"")</f>
        <v/>
      </c>
      <c r="BC1006" s="101" t="str">
        <f t="array" ref="BC1006">IF($AY1006,MIN(IF(G4SelectionMask="x",IF(INDEX(RawDataRefData,$E1006,0)&gt;0,INDEX(RawDataRefData,$E1006,0)),"")),"")</f>
        <v/>
      </c>
      <c r="BD1006" s="101" t="str">
        <f t="array" ref="BD1006">IF($AY1006,MAX(IF(G4SelectionMask="x",IF(INDEX(RawDataRefData,$E1006,0)&gt;0,INDEX(RawDataRefData,$E1006,0)),"")),"")</f>
        <v/>
      </c>
      <c r="BE1006" s="101" t="str">
        <f t="shared" si="380"/>
        <v/>
      </c>
      <c r="BF1006" s="101" t="str">
        <f t="array" ref="BF1006">IF($AY1006,STDEVA(IF(G4SelectionMask="x",IF(INDEX(RawDataRefData,$E1006,0)&gt;0,INDEX(RawDataRefData,$E1006,0)),"")),"")</f>
        <v/>
      </c>
      <c r="BG1006" s="100" t="b">
        <f t="shared" si="381"/>
        <v>0</v>
      </c>
      <c r="BH1006" s="100" t="str">
        <f t="array" ref="BH1006">IF($BG1006,MEDIAN(IF(G5SelectionMask="x",IF(INDEX(RawDataRefData,$E1006,0)&gt;0,INDEX(RawDataRefData,$E1006,0)),"")),"")</f>
        <v/>
      </c>
      <c r="BI1006" s="100" t="str">
        <f t="array" ref="BI1006">IF($BG1006,QUARTILE(IF(G5SelectionMask="x",IF(INDEX(RawDataRefData,$E1006,0)&gt;0,INDEX(RawDataRefData,$E1006,0)),""),1),"")</f>
        <v/>
      </c>
      <c r="BJ1006" s="100" t="str">
        <f t="array" ref="BJ1006">IF($BG1006,QUARTILE(IF(G5SelectionMask="x",IF(INDEX(RawDataRefData,$E1006,0)&gt;0,INDEX(RawDataRefData,$E1006,0)),""),3),"")</f>
        <v/>
      </c>
      <c r="BK1006" s="100" t="str">
        <f t="array" ref="BK1006">IF($BG1006,MIN(IF(G5SelectionMask="x",IF(INDEX(RawDataRefData,$E1006,0)&gt;0,INDEX(RawDataRefData,$E1006,0)),"")),"")</f>
        <v/>
      </c>
      <c r="BL1006" s="100" t="str">
        <f t="array" ref="BL1006">IF($BG1006,MAX(IF(G5SelectionMask="x",IF(INDEX(RawDataRefData,$E1006,0)&gt;0,INDEX(RawDataRefData,$E1006,0)),"")),"")</f>
        <v/>
      </c>
      <c r="BM1006" s="100" t="str">
        <f t="shared" si="382"/>
        <v/>
      </c>
      <c r="BN1006" s="103" t="str">
        <f t="array" ref="BN1006">IF($BG1006,STDEVA(IF(G5SelectionMask="x",IF(INDEX(RawDataRefData,$E1006,0)&gt;0,INDEX(RawDataRefData,$E1006,0)),"")),"")</f>
        <v/>
      </c>
      <c r="BO1006" s="104"/>
      <c r="BP1006" s="105">
        <v>1</v>
      </c>
      <c r="BQ1006" s="105">
        <v>3</v>
      </c>
      <c r="BR1006" s="105">
        <v>1</v>
      </c>
      <c r="BS1006" s="105">
        <v>1</v>
      </c>
      <c r="BT1006" s="105">
        <v>3</v>
      </c>
      <c r="BU1006" s="105">
        <v>1</v>
      </c>
      <c r="BV1006" s="105">
        <v>4</v>
      </c>
      <c r="BW1006" s="105">
        <v>1</v>
      </c>
      <c r="BX1006" s="105">
        <v>4</v>
      </c>
      <c r="BY1006" s="105">
        <v>3</v>
      </c>
      <c r="BZ1006" s="105">
        <v>4</v>
      </c>
      <c r="CA1006" s="105">
        <v>1</v>
      </c>
      <c r="CB1006" s="105">
        <v>4</v>
      </c>
      <c r="CC1006" s="105">
        <v>2</v>
      </c>
      <c r="CD1006" s="105">
        <v>2</v>
      </c>
    </row>
    <row r="1007" spans="1:82" ht="13.5" hidden="1" thickBot="1" x14ac:dyDescent="0.25">
      <c r="A1007" s="33" t="e">
        <f t="shared" si="359"/>
        <v>#NAME?</v>
      </c>
      <c r="B1007" s="218"/>
      <c r="C1007" s="215"/>
      <c r="D1007" s="229"/>
      <c r="E1007" s="72">
        <f t="shared" si="375"/>
        <v>998</v>
      </c>
      <c r="F1007" s="9" t="s">
        <v>2347</v>
      </c>
      <c r="G1007" s="9" t="s">
        <v>1383</v>
      </c>
      <c r="I1007" s="9" t="s">
        <v>342</v>
      </c>
      <c r="K1007" s="100">
        <f t="shared" si="360"/>
        <v>3</v>
      </c>
      <c r="L1007" s="100"/>
      <c r="M1007" s="100"/>
      <c r="N1007" s="100"/>
      <c r="O1007" s="100"/>
      <c r="P1007" s="101">
        <f t="shared" si="361"/>
        <v>2</v>
      </c>
      <c r="Q1007" s="102">
        <f t="shared" si="362"/>
        <v>2</v>
      </c>
      <c r="R1007" s="102">
        <f t="shared" si="363"/>
        <v>1</v>
      </c>
      <c r="S1007" s="102">
        <f t="shared" si="364"/>
        <v>2</v>
      </c>
      <c r="T1007" s="102">
        <f t="shared" si="365"/>
        <v>4</v>
      </c>
      <c r="U1007" s="102">
        <f t="shared" si="366"/>
        <v>4</v>
      </c>
      <c r="V1007" s="102">
        <f t="shared" si="367"/>
        <v>2</v>
      </c>
      <c r="W1007" s="102">
        <f t="shared" si="368"/>
        <v>2</v>
      </c>
      <c r="X1007" s="102">
        <f t="shared" si="369"/>
        <v>3</v>
      </c>
      <c r="Y1007" s="102">
        <f t="shared" si="370"/>
        <v>1</v>
      </c>
      <c r="Z1007" s="102">
        <f t="shared" si="371"/>
        <v>3</v>
      </c>
      <c r="AA1007" s="100" t="b">
        <f t="shared" si="372"/>
        <v>1</v>
      </c>
      <c r="AB1007" s="100">
        <f t="array" ref="AB1007">IF($AA1007,MEDIAN(IF(G1SelectionMask="x",IF(INDEX(RawDataRefData,$E1007,0)&gt;0,INDEX(RawDataRefData,$E1007,0)),"")),"")</f>
        <v>2</v>
      </c>
      <c r="AC1007" s="100">
        <f t="array" ref="AC1007">IF($AA1007,QUARTILE(IF(G1SelectionMask="x",IF(INDEX(RawDataRefData,$E1007,0)&gt;0,INDEX(RawDataRefData,$E1007,0)),""),1),"")</f>
        <v>2</v>
      </c>
      <c r="AD1007" s="100">
        <f t="array" ref="AD1007">IF($AA1007,QUARTILE(IF(G1SelectionMask="x",IF(INDEX(RawDataRefData,$E1007,0)&gt;0,INDEX(RawDataRefData,$E1007,0)),""),3),"")</f>
        <v>3</v>
      </c>
      <c r="AE1007" s="100">
        <f t="array" ref="AE1007">IF($AA1007,MIN(IF(G1SelectionMask="x",IF(INDEX(RawDataRefData,$E1007,0)&gt;0,INDEX(RawDataRefData,$E1007,0)),"")),"")</f>
        <v>1</v>
      </c>
      <c r="AF1007" s="100">
        <f t="array" ref="AF1007">IF($AA1007,MAX(IF(G1SelectionMask="x",IF(INDEX(RawDataRefData,$E1007,0)&gt;0,INDEX(RawDataRefData,$E1007,0)),"")),"")</f>
        <v>4</v>
      </c>
      <c r="AG1007" s="100">
        <f t="shared" si="373"/>
        <v>2.3636363636363638</v>
      </c>
      <c r="AH1007" s="100">
        <f t="array" ref="AH1007">IF($AA1007,STDEVA(IF(G1SelectionMask="x",IF(INDEX(RawDataRefData,$E1007,0)&gt;0,INDEX(RawDataRefData,$E1007,0)),"")),"")</f>
        <v>1.0269106361049412</v>
      </c>
      <c r="AI1007" s="101" t="b">
        <f t="shared" si="374"/>
        <v>1</v>
      </c>
      <c r="AJ1007" s="101">
        <f t="array" ref="AJ1007">IF($AI1007,MEDIAN(IF(G2SelectionMask="x",IF(INDEX(RawDataRefData,$E1007,0)&gt;0,INDEX(RawDataRefData,$E1007,0)),"")),"")</f>
        <v>2</v>
      </c>
      <c r="AK1007" s="101">
        <f t="array" ref="AK1007">IF($AI1007,QUARTILE(IF(G2SelectionMask="x",IF(INDEX(RawDataRefData,$E1007,0)&gt;0,INDEX(RawDataRefData,$E1007,0)),""),1),"")</f>
        <v>2</v>
      </c>
      <c r="AL1007" s="101">
        <f t="array" ref="AL1007">IF($AI1007,QUARTILE(IF(G2SelectionMask="x",IF(INDEX(RawDataRefData,$E1007,0)&gt;0,INDEX(RawDataRefData,$E1007,0)),""),3),"")</f>
        <v>3.5</v>
      </c>
      <c r="AM1007" s="101">
        <f t="array" ref="AM1007">IF($AI1007,MIN(IF(G2SelectionMask="x",IF(INDEX(RawDataRefData,$E1007,0)&gt;0,INDEX(RawDataRefData,$E1007,0)),"")),"")</f>
        <v>1</v>
      </c>
      <c r="AN1007" s="101">
        <f t="array" ref="AN1007">IF($AI1007,MAX(IF(G2SelectionMask="x",IF(INDEX(RawDataRefData,$E1007,0)&gt;0,INDEX(RawDataRefData,$E1007,0)),"")),"")</f>
        <v>4</v>
      </c>
      <c r="AO1007" s="101">
        <f t="shared" si="376"/>
        <v>2.4545454545454546</v>
      </c>
      <c r="AP1007" s="101">
        <f t="array" ref="AP1007">IF($AI1007,STDEVA(IF(G2SelectionMask="x",IF(INDEX(RawDataRefData,$E1007,0)&gt;0,INDEX(RawDataRefData,$E1007,0)),"")),"")</f>
        <v>1.1281521496355327</v>
      </c>
      <c r="AQ1007" s="100" t="b">
        <f t="shared" si="377"/>
        <v>0</v>
      </c>
      <c r="AR1007" s="100" t="str">
        <f t="array" ref="AR1007">IF($AQ1007,MEDIAN(IF(G3SelectionMask="x",IF(INDEX(RawDataRefData,$E1007,0)&gt;0,INDEX(RawDataRefData,$E1007,0)),"")),"")</f>
        <v/>
      </c>
      <c r="AS1007" s="100" t="str">
        <f t="array" ref="AS1007">IF($AQ1007,QUARTILE(IF(G3SelectionMask="x",IF(INDEX(RawDataRefData,$E1007,0)&gt;0,INDEX(RawDataRefData,$E1007,0)),""),1),"")</f>
        <v/>
      </c>
      <c r="AT1007" s="100" t="str">
        <f t="array" ref="AT1007">IF($AQ1007,QUARTILE(IF(G3SelectionMask="x",IF(INDEX(RawDataRefData,$E1007,0)&gt;0,INDEX(RawDataRefData,$E1007,0)),""),3),"")</f>
        <v/>
      </c>
      <c r="AU1007" s="100" t="str">
        <f t="array" ref="AU1007">IF($AQ1007,MIN(IF(G3SelectionMask="x",IF(INDEX(RawDataRefData,$E1007,0)&gt;0,INDEX(RawDataRefData,$E1007,0)),"")),"")</f>
        <v/>
      </c>
      <c r="AV1007" s="100" t="str">
        <f t="array" ref="AV1007">IF($AQ1007,MAX(IF(G3SelectionMask="x",IF(INDEX(RawDataRefData,$E1007,0)&gt;0,INDEX(RawDataRefData,$E1007,0)),"")),"")</f>
        <v/>
      </c>
      <c r="AW1007" s="100" t="str">
        <f t="shared" si="378"/>
        <v/>
      </c>
      <c r="AX1007" s="100" t="str">
        <f t="array" ref="AX1007">IF($AQ1007,STDEVA(IF(G3SelectionMask="x",IF(INDEX(RawDataRefData,$E1007,0)&gt;0,INDEX(RawDataRefData,$E1007,0)),"")),"")</f>
        <v/>
      </c>
      <c r="AY1007" s="101" t="b">
        <f t="shared" si="379"/>
        <v>0</v>
      </c>
      <c r="AZ1007" s="101" t="str">
        <f t="array" ref="AZ1007">IF($AY1007,MEDIAN(IF(G4SelectionMask="x",IF(INDEX(RawDataRefData,$E1007,0)&gt;0,INDEX(RawDataRefData,$E1007,0)),"")),"")</f>
        <v/>
      </c>
      <c r="BA1007" s="101" t="str">
        <f t="array" ref="BA1007">IF($AY1007,QUARTILE(IF(G4SelectionMask="x",IF(INDEX(RawDataRefData,$E1007,0)&gt;0,INDEX(RawDataRefData,$E1007,0)),""),1),"")</f>
        <v/>
      </c>
      <c r="BB1007" s="101" t="str">
        <f t="array" ref="BB1007">IF($AY1007,QUARTILE(IF(G4SelectionMask="x",IF(INDEX(RawDataRefData,$E1007,0)&gt;0,INDEX(RawDataRefData,$E1007,0)),""),3),"")</f>
        <v/>
      </c>
      <c r="BC1007" s="101" t="str">
        <f t="array" ref="BC1007">IF($AY1007,MIN(IF(G4SelectionMask="x",IF(INDEX(RawDataRefData,$E1007,0)&gt;0,INDEX(RawDataRefData,$E1007,0)),"")),"")</f>
        <v/>
      </c>
      <c r="BD1007" s="101" t="str">
        <f t="array" ref="BD1007">IF($AY1007,MAX(IF(G4SelectionMask="x",IF(INDEX(RawDataRefData,$E1007,0)&gt;0,INDEX(RawDataRefData,$E1007,0)),"")),"")</f>
        <v/>
      </c>
      <c r="BE1007" s="101" t="str">
        <f t="shared" si="380"/>
        <v/>
      </c>
      <c r="BF1007" s="101" t="str">
        <f t="array" ref="BF1007">IF($AY1007,STDEVA(IF(G4SelectionMask="x",IF(INDEX(RawDataRefData,$E1007,0)&gt;0,INDEX(RawDataRefData,$E1007,0)),"")),"")</f>
        <v/>
      </c>
      <c r="BG1007" s="100" t="b">
        <f t="shared" si="381"/>
        <v>0</v>
      </c>
      <c r="BH1007" s="100" t="str">
        <f t="array" ref="BH1007">IF($BG1007,MEDIAN(IF(G5SelectionMask="x",IF(INDEX(RawDataRefData,$E1007,0)&gt;0,INDEX(RawDataRefData,$E1007,0)),"")),"")</f>
        <v/>
      </c>
      <c r="BI1007" s="100" t="str">
        <f t="array" ref="BI1007">IF($BG1007,QUARTILE(IF(G5SelectionMask="x",IF(INDEX(RawDataRefData,$E1007,0)&gt;0,INDEX(RawDataRefData,$E1007,0)),""),1),"")</f>
        <v/>
      </c>
      <c r="BJ1007" s="100" t="str">
        <f t="array" ref="BJ1007">IF($BG1007,QUARTILE(IF(G5SelectionMask="x",IF(INDEX(RawDataRefData,$E1007,0)&gt;0,INDEX(RawDataRefData,$E1007,0)),""),3),"")</f>
        <v/>
      </c>
      <c r="BK1007" s="100" t="str">
        <f t="array" ref="BK1007">IF($BG1007,MIN(IF(G5SelectionMask="x",IF(INDEX(RawDataRefData,$E1007,0)&gt;0,INDEX(RawDataRefData,$E1007,0)),"")),"")</f>
        <v/>
      </c>
      <c r="BL1007" s="100" t="str">
        <f t="array" ref="BL1007">IF($BG1007,MAX(IF(G5SelectionMask="x",IF(INDEX(RawDataRefData,$E1007,0)&gt;0,INDEX(RawDataRefData,$E1007,0)),"")),"")</f>
        <v/>
      </c>
      <c r="BM1007" s="100" t="str">
        <f t="shared" si="382"/>
        <v/>
      </c>
      <c r="BN1007" s="103" t="str">
        <f t="array" ref="BN1007">IF($BG1007,STDEVA(IF(G5SelectionMask="x",IF(INDEX(RawDataRefData,$E1007,0)&gt;0,INDEX(RawDataRefData,$E1007,0)),"")),"")</f>
        <v/>
      </c>
      <c r="BO1007" s="104"/>
      <c r="BP1007" s="105">
        <v>3</v>
      </c>
      <c r="BQ1007" s="105">
        <v>2</v>
      </c>
      <c r="BR1007" s="105">
        <v>2</v>
      </c>
      <c r="BS1007" s="105">
        <v>1</v>
      </c>
      <c r="BT1007" s="105">
        <v>2</v>
      </c>
      <c r="BU1007" s="105">
        <v>4</v>
      </c>
      <c r="BV1007" s="105">
        <v>4</v>
      </c>
      <c r="BW1007" s="105">
        <v>2</v>
      </c>
      <c r="BX1007" s="105">
        <v>2</v>
      </c>
      <c r="BY1007" s="105">
        <v>3</v>
      </c>
      <c r="BZ1007" s="105">
        <v>1</v>
      </c>
      <c r="CA1007" s="105">
        <v>3</v>
      </c>
      <c r="CB1007" s="105">
        <v>4</v>
      </c>
      <c r="CC1007" s="105">
        <v>1</v>
      </c>
      <c r="CD1007" s="105">
        <v>4</v>
      </c>
    </row>
    <row r="1008" spans="1:82" ht="13.5" hidden="1" thickBot="1" x14ac:dyDescent="0.25">
      <c r="A1008" s="33" t="e">
        <f t="shared" si="359"/>
        <v>#NAME?</v>
      </c>
      <c r="B1008" s="218"/>
      <c r="C1008" s="215"/>
      <c r="D1008" s="229"/>
      <c r="E1008" s="72">
        <f t="shared" si="375"/>
        <v>999</v>
      </c>
      <c r="F1008" s="9" t="s">
        <v>2348</v>
      </c>
      <c r="G1008" s="9" t="s">
        <v>1384</v>
      </c>
      <c r="I1008" s="9" t="s">
        <v>342</v>
      </c>
      <c r="K1008" s="100">
        <f t="shared" si="360"/>
        <v>2</v>
      </c>
      <c r="L1008" s="100"/>
      <c r="M1008" s="100"/>
      <c r="N1008" s="100"/>
      <c r="O1008" s="100"/>
      <c r="P1008" s="101">
        <f t="shared" si="361"/>
        <v>4</v>
      </c>
      <c r="Q1008" s="102">
        <f t="shared" si="362"/>
        <v>3</v>
      </c>
      <c r="R1008" s="102">
        <f t="shared" si="363"/>
        <v>4</v>
      </c>
      <c r="S1008" s="102">
        <f t="shared" si="364"/>
        <v>4</v>
      </c>
      <c r="T1008" s="102">
        <f t="shared" si="365"/>
        <v>4</v>
      </c>
      <c r="U1008" s="102">
        <f t="shared" si="366"/>
        <v>3</v>
      </c>
      <c r="V1008" s="102">
        <f t="shared" si="367"/>
        <v>4</v>
      </c>
      <c r="W1008" s="102">
        <f t="shared" si="368"/>
        <v>3</v>
      </c>
      <c r="X1008" s="102">
        <f t="shared" si="369"/>
        <v>1</v>
      </c>
      <c r="Y1008" s="102">
        <f t="shared" si="370"/>
        <v>1</v>
      </c>
      <c r="Z1008" s="102">
        <f t="shared" si="371"/>
        <v>1</v>
      </c>
      <c r="AA1008" s="100" t="b">
        <f t="shared" si="372"/>
        <v>1</v>
      </c>
      <c r="AB1008" s="100">
        <f t="array" ref="AB1008">IF($AA1008,MEDIAN(IF(G1SelectionMask="x",IF(INDEX(RawDataRefData,$E1008,0)&gt;0,INDEX(RawDataRefData,$E1008,0)),"")),"")</f>
        <v>3</v>
      </c>
      <c r="AC1008" s="100">
        <f t="array" ref="AC1008">IF($AA1008,QUARTILE(IF(G1SelectionMask="x",IF(INDEX(RawDataRefData,$E1008,0)&gt;0,INDEX(RawDataRefData,$E1008,0)),""),1),"")</f>
        <v>2</v>
      </c>
      <c r="AD1008" s="100">
        <f t="array" ref="AD1008">IF($AA1008,QUARTILE(IF(G1SelectionMask="x",IF(INDEX(RawDataRefData,$E1008,0)&gt;0,INDEX(RawDataRefData,$E1008,0)),""),3),"")</f>
        <v>4</v>
      </c>
      <c r="AE1008" s="100">
        <f t="array" ref="AE1008">IF($AA1008,MIN(IF(G1SelectionMask="x",IF(INDEX(RawDataRefData,$E1008,0)&gt;0,INDEX(RawDataRefData,$E1008,0)),"")),"")</f>
        <v>1</v>
      </c>
      <c r="AF1008" s="100">
        <f t="array" ref="AF1008">IF($AA1008,MAX(IF(G1SelectionMask="x",IF(INDEX(RawDataRefData,$E1008,0)&gt;0,INDEX(RawDataRefData,$E1008,0)),"")),"")</f>
        <v>4</v>
      </c>
      <c r="AG1008" s="100">
        <f t="shared" si="373"/>
        <v>2.9090909090909092</v>
      </c>
      <c r="AH1008" s="100">
        <f t="array" ref="AH1008">IF($AA1008,STDEVA(IF(G1SelectionMask="x",IF(INDEX(RawDataRefData,$E1008,0)&gt;0,INDEX(RawDataRefData,$E1008,0)),"")),"")</f>
        <v>1.300349603340998</v>
      </c>
      <c r="AI1008" s="101" t="b">
        <f t="shared" si="374"/>
        <v>1</v>
      </c>
      <c r="AJ1008" s="101">
        <f t="array" ref="AJ1008">IF($AI1008,MEDIAN(IF(G2SelectionMask="x",IF(INDEX(RawDataRefData,$E1008,0)&gt;0,INDEX(RawDataRefData,$E1008,0)),"")),"")</f>
        <v>3</v>
      </c>
      <c r="AK1008" s="101">
        <f t="array" ref="AK1008">IF($AI1008,QUARTILE(IF(G2SelectionMask="x",IF(INDEX(RawDataRefData,$E1008,0)&gt;0,INDEX(RawDataRefData,$E1008,0)),""),1),"")</f>
        <v>1</v>
      </c>
      <c r="AL1008" s="101">
        <f t="array" ref="AL1008">IF($AI1008,QUARTILE(IF(G2SelectionMask="x",IF(INDEX(RawDataRefData,$E1008,0)&gt;0,INDEX(RawDataRefData,$E1008,0)),""),3),"")</f>
        <v>4</v>
      </c>
      <c r="AM1008" s="101">
        <f t="array" ref="AM1008">IF($AI1008,MIN(IF(G2SelectionMask="x",IF(INDEX(RawDataRefData,$E1008,0)&gt;0,INDEX(RawDataRefData,$E1008,0)),"")),"")</f>
        <v>1</v>
      </c>
      <c r="AN1008" s="101">
        <f t="array" ref="AN1008">IF($AI1008,MAX(IF(G2SelectionMask="x",IF(INDEX(RawDataRefData,$E1008,0)&gt;0,INDEX(RawDataRefData,$E1008,0)),"")),"")</f>
        <v>4</v>
      </c>
      <c r="AO1008" s="101">
        <f t="shared" si="376"/>
        <v>2.7272727272727271</v>
      </c>
      <c r="AP1008" s="101">
        <f t="array" ref="AP1008">IF($AI1008,STDEVA(IF(G2SelectionMask="x",IF(INDEX(RawDataRefData,$E1008,0)&gt;0,INDEX(RawDataRefData,$E1008,0)),"")),"")</f>
        <v>1.4206272622267315</v>
      </c>
      <c r="AQ1008" s="100" t="b">
        <f t="shared" si="377"/>
        <v>0</v>
      </c>
      <c r="AR1008" s="100" t="str">
        <f t="array" ref="AR1008">IF($AQ1008,MEDIAN(IF(G3SelectionMask="x",IF(INDEX(RawDataRefData,$E1008,0)&gt;0,INDEX(RawDataRefData,$E1008,0)),"")),"")</f>
        <v/>
      </c>
      <c r="AS1008" s="100" t="str">
        <f t="array" ref="AS1008">IF($AQ1008,QUARTILE(IF(G3SelectionMask="x",IF(INDEX(RawDataRefData,$E1008,0)&gt;0,INDEX(RawDataRefData,$E1008,0)),""),1),"")</f>
        <v/>
      </c>
      <c r="AT1008" s="100" t="str">
        <f t="array" ref="AT1008">IF($AQ1008,QUARTILE(IF(G3SelectionMask="x",IF(INDEX(RawDataRefData,$E1008,0)&gt;0,INDEX(RawDataRefData,$E1008,0)),""),3),"")</f>
        <v/>
      </c>
      <c r="AU1008" s="100" t="str">
        <f t="array" ref="AU1008">IF($AQ1008,MIN(IF(G3SelectionMask="x",IF(INDEX(RawDataRefData,$E1008,0)&gt;0,INDEX(RawDataRefData,$E1008,0)),"")),"")</f>
        <v/>
      </c>
      <c r="AV1008" s="100" t="str">
        <f t="array" ref="AV1008">IF($AQ1008,MAX(IF(G3SelectionMask="x",IF(INDEX(RawDataRefData,$E1008,0)&gt;0,INDEX(RawDataRefData,$E1008,0)),"")),"")</f>
        <v/>
      </c>
      <c r="AW1008" s="100" t="str">
        <f t="shared" si="378"/>
        <v/>
      </c>
      <c r="AX1008" s="100" t="str">
        <f t="array" ref="AX1008">IF($AQ1008,STDEVA(IF(G3SelectionMask="x",IF(INDEX(RawDataRefData,$E1008,0)&gt;0,INDEX(RawDataRefData,$E1008,0)),"")),"")</f>
        <v/>
      </c>
      <c r="AY1008" s="101" t="b">
        <f t="shared" si="379"/>
        <v>0</v>
      </c>
      <c r="AZ1008" s="101" t="str">
        <f t="array" ref="AZ1008">IF($AY1008,MEDIAN(IF(G4SelectionMask="x",IF(INDEX(RawDataRefData,$E1008,0)&gt;0,INDEX(RawDataRefData,$E1008,0)),"")),"")</f>
        <v/>
      </c>
      <c r="BA1008" s="101" t="str">
        <f t="array" ref="BA1008">IF($AY1008,QUARTILE(IF(G4SelectionMask="x",IF(INDEX(RawDataRefData,$E1008,0)&gt;0,INDEX(RawDataRefData,$E1008,0)),""),1),"")</f>
        <v/>
      </c>
      <c r="BB1008" s="101" t="str">
        <f t="array" ref="BB1008">IF($AY1008,QUARTILE(IF(G4SelectionMask="x",IF(INDEX(RawDataRefData,$E1008,0)&gt;0,INDEX(RawDataRefData,$E1008,0)),""),3),"")</f>
        <v/>
      </c>
      <c r="BC1008" s="101" t="str">
        <f t="array" ref="BC1008">IF($AY1008,MIN(IF(G4SelectionMask="x",IF(INDEX(RawDataRefData,$E1008,0)&gt;0,INDEX(RawDataRefData,$E1008,0)),"")),"")</f>
        <v/>
      </c>
      <c r="BD1008" s="101" t="str">
        <f t="array" ref="BD1008">IF($AY1008,MAX(IF(G4SelectionMask="x",IF(INDEX(RawDataRefData,$E1008,0)&gt;0,INDEX(RawDataRefData,$E1008,0)),"")),"")</f>
        <v/>
      </c>
      <c r="BE1008" s="101" t="str">
        <f t="shared" si="380"/>
        <v/>
      </c>
      <c r="BF1008" s="101" t="str">
        <f t="array" ref="BF1008">IF($AY1008,STDEVA(IF(G4SelectionMask="x",IF(INDEX(RawDataRefData,$E1008,0)&gt;0,INDEX(RawDataRefData,$E1008,0)),"")),"")</f>
        <v/>
      </c>
      <c r="BG1008" s="100" t="b">
        <f t="shared" si="381"/>
        <v>0</v>
      </c>
      <c r="BH1008" s="100" t="str">
        <f t="array" ref="BH1008">IF($BG1008,MEDIAN(IF(G5SelectionMask="x",IF(INDEX(RawDataRefData,$E1008,0)&gt;0,INDEX(RawDataRefData,$E1008,0)),"")),"")</f>
        <v/>
      </c>
      <c r="BI1008" s="100" t="str">
        <f t="array" ref="BI1008">IF($BG1008,QUARTILE(IF(G5SelectionMask="x",IF(INDEX(RawDataRefData,$E1008,0)&gt;0,INDEX(RawDataRefData,$E1008,0)),""),1),"")</f>
        <v/>
      </c>
      <c r="BJ1008" s="100" t="str">
        <f t="array" ref="BJ1008">IF($BG1008,QUARTILE(IF(G5SelectionMask="x",IF(INDEX(RawDataRefData,$E1008,0)&gt;0,INDEX(RawDataRefData,$E1008,0)),""),3),"")</f>
        <v/>
      </c>
      <c r="BK1008" s="100" t="str">
        <f t="array" ref="BK1008">IF($BG1008,MIN(IF(G5SelectionMask="x",IF(INDEX(RawDataRefData,$E1008,0)&gt;0,INDEX(RawDataRefData,$E1008,0)),"")),"")</f>
        <v/>
      </c>
      <c r="BL1008" s="100" t="str">
        <f t="array" ref="BL1008">IF($BG1008,MAX(IF(G5SelectionMask="x",IF(INDEX(RawDataRefData,$E1008,0)&gt;0,INDEX(RawDataRefData,$E1008,0)),"")),"")</f>
        <v/>
      </c>
      <c r="BM1008" s="100" t="str">
        <f t="shared" si="382"/>
        <v/>
      </c>
      <c r="BN1008" s="103" t="str">
        <f t="array" ref="BN1008">IF($BG1008,STDEVA(IF(G5SelectionMask="x",IF(INDEX(RawDataRefData,$E1008,0)&gt;0,INDEX(RawDataRefData,$E1008,0)),"")),"")</f>
        <v/>
      </c>
      <c r="BO1008" s="104"/>
      <c r="BP1008" s="105">
        <v>2</v>
      </c>
      <c r="BQ1008" s="105">
        <v>4</v>
      </c>
      <c r="BR1008" s="105">
        <v>3</v>
      </c>
      <c r="BS1008" s="105">
        <v>4</v>
      </c>
      <c r="BT1008" s="105">
        <v>4</v>
      </c>
      <c r="BU1008" s="105">
        <v>4</v>
      </c>
      <c r="BV1008" s="105">
        <v>3</v>
      </c>
      <c r="BW1008" s="105">
        <v>4</v>
      </c>
      <c r="BX1008" s="105">
        <v>3</v>
      </c>
      <c r="BY1008" s="105">
        <v>1</v>
      </c>
      <c r="BZ1008" s="105">
        <v>1</v>
      </c>
      <c r="CA1008" s="105">
        <v>1</v>
      </c>
      <c r="CB1008" s="105">
        <v>1</v>
      </c>
      <c r="CC1008" s="105">
        <v>4</v>
      </c>
      <c r="CD1008" s="105">
        <v>1</v>
      </c>
    </row>
    <row r="1009" spans="1:82" ht="13.5" hidden="1" thickBot="1" x14ac:dyDescent="0.25">
      <c r="A1009" s="33" t="e">
        <f t="shared" si="359"/>
        <v>#NAME?</v>
      </c>
      <c r="B1009" s="218"/>
      <c r="C1009" s="215"/>
      <c r="D1009" s="229"/>
      <c r="E1009" s="72">
        <f t="shared" si="375"/>
        <v>1000</v>
      </c>
      <c r="F1009" s="9" t="s">
        <v>2349</v>
      </c>
      <c r="G1009" s="9" t="s">
        <v>1385</v>
      </c>
      <c r="I1009" s="9" t="s">
        <v>342</v>
      </c>
      <c r="K1009" s="100">
        <f t="shared" si="360"/>
        <v>4</v>
      </c>
      <c r="L1009" s="100"/>
      <c r="M1009" s="100"/>
      <c r="N1009" s="100"/>
      <c r="O1009" s="100"/>
      <c r="P1009" s="101">
        <f t="shared" si="361"/>
        <v>2</v>
      </c>
      <c r="Q1009" s="102">
        <f t="shared" si="362"/>
        <v>3</v>
      </c>
      <c r="R1009" s="102">
        <f t="shared" si="363"/>
        <v>2</v>
      </c>
      <c r="S1009" s="102">
        <f t="shared" si="364"/>
        <v>3</v>
      </c>
      <c r="T1009" s="102">
        <f t="shared" si="365"/>
        <v>2</v>
      </c>
      <c r="U1009" s="102">
        <f t="shared" si="366"/>
        <v>1</v>
      </c>
      <c r="V1009" s="102">
        <f t="shared" si="367"/>
        <v>1</v>
      </c>
      <c r="W1009" s="102">
        <f t="shared" si="368"/>
        <v>1</v>
      </c>
      <c r="X1009" s="102">
        <f t="shared" si="369"/>
        <v>2</v>
      </c>
      <c r="Y1009" s="102">
        <f t="shared" si="370"/>
        <v>3</v>
      </c>
      <c r="Z1009" s="102">
        <f t="shared" si="371"/>
        <v>1</v>
      </c>
      <c r="AA1009" s="100" t="b">
        <f t="shared" si="372"/>
        <v>1</v>
      </c>
      <c r="AB1009" s="100">
        <f t="array" ref="AB1009">IF($AA1009,MEDIAN(IF(G1SelectionMask="x",IF(INDEX(RawDataRefData,$E1009,0)&gt;0,INDEX(RawDataRefData,$E1009,0)),"")),"")</f>
        <v>2</v>
      </c>
      <c r="AC1009" s="100">
        <f t="array" ref="AC1009">IF($AA1009,QUARTILE(IF(G1SelectionMask="x",IF(INDEX(RawDataRefData,$E1009,0)&gt;0,INDEX(RawDataRefData,$E1009,0)),""),1),"")</f>
        <v>1</v>
      </c>
      <c r="AD1009" s="100">
        <f t="array" ref="AD1009">IF($AA1009,QUARTILE(IF(G1SelectionMask="x",IF(INDEX(RawDataRefData,$E1009,0)&gt;0,INDEX(RawDataRefData,$E1009,0)),""),3),"")</f>
        <v>2.5</v>
      </c>
      <c r="AE1009" s="100">
        <f t="array" ref="AE1009">IF($AA1009,MIN(IF(G1SelectionMask="x",IF(INDEX(RawDataRefData,$E1009,0)&gt;0,INDEX(RawDataRefData,$E1009,0)),"")),"")</f>
        <v>1</v>
      </c>
      <c r="AF1009" s="100">
        <f t="array" ref="AF1009">IF($AA1009,MAX(IF(G1SelectionMask="x",IF(INDEX(RawDataRefData,$E1009,0)&gt;0,INDEX(RawDataRefData,$E1009,0)),"")),"")</f>
        <v>3</v>
      </c>
      <c r="AG1009" s="100">
        <f t="shared" si="373"/>
        <v>1.9090909090909092</v>
      </c>
      <c r="AH1009" s="100">
        <f t="array" ref="AH1009">IF($AA1009,STDEVA(IF(G1SelectionMask="x",IF(INDEX(RawDataRefData,$E1009,0)&gt;0,INDEX(RawDataRefData,$E1009,0)),"")),"")</f>
        <v>0.8312094145936334</v>
      </c>
      <c r="AI1009" s="101" t="b">
        <f t="shared" si="374"/>
        <v>1</v>
      </c>
      <c r="AJ1009" s="101">
        <f t="array" ref="AJ1009">IF($AI1009,MEDIAN(IF(G2SelectionMask="x",IF(INDEX(RawDataRefData,$E1009,0)&gt;0,INDEX(RawDataRefData,$E1009,0)),"")),"")</f>
        <v>2</v>
      </c>
      <c r="AK1009" s="101">
        <f t="array" ref="AK1009">IF($AI1009,QUARTILE(IF(G2SelectionMask="x",IF(INDEX(RawDataRefData,$E1009,0)&gt;0,INDEX(RawDataRefData,$E1009,0)),""),1),"")</f>
        <v>1</v>
      </c>
      <c r="AL1009" s="101">
        <f t="array" ref="AL1009">IF($AI1009,QUARTILE(IF(G2SelectionMask="x",IF(INDEX(RawDataRefData,$E1009,0)&gt;0,INDEX(RawDataRefData,$E1009,0)),""),3),"")</f>
        <v>3</v>
      </c>
      <c r="AM1009" s="101">
        <f t="array" ref="AM1009">IF($AI1009,MIN(IF(G2SelectionMask="x",IF(INDEX(RawDataRefData,$E1009,0)&gt;0,INDEX(RawDataRefData,$E1009,0)),"")),"")</f>
        <v>1</v>
      </c>
      <c r="AN1009" s="101">
        <f t="array" ref="AN1009">IF($AI1009,MAX(IF(G2SelectionMask="x",IF(INDEX(RawDataRefData,$E1009,0)&gt;0,INDEX(RawDataRefData,$E1009,0)),"")),"")</f>
        <v>3</v>
      </c>
      <c r="AO1009" s="101">
        <f t="shared" si="376"/>
        <v>2.0909090909090908</v>
      </c>
      <c r="AP1009" s="101">
        <f t="array" ref="AP1009">IF($AI1009,STDEVA(IF(G2SelectionMask="x",IF(INDEX(RawDataRefData,$E1009,0)&gt;0,INDEX(RawDataRefData,$E1009,0)),"")),"")</f>
        <v>0.94387980744853883</v>
      </c>
      <c r="AQ1009" s="100" t="b">
        <f t="shared" si="377"/>
        <v>0</v>
      </c>
      <c r="AR1009" s="100" t="str">
        <f t="array" ref="AR1009">IF($AQ1009,MEDIAN(IF(G3SelectionMask="x",IF(INDEX(RawDataRefData,$E1009,0)&gt;0,INDEX(RawDataRefData,$E1009,0)),"")),"")</f>
        <v/>
      </c>
      <c r="AS1009" s="100" t="str">
        <f t="array" ref="AS1009">IF($AQ1009,QUARTILE(IF(G3SelectionMask="x",IF(INDEX(RawDataRefData,$E1009,0)&gt;0,INDEX(RawDataRefData,$E1009,0)),""),1),"")</f>
        <v/>
      </c>
      <c r="AT1009" s="100" t="str">
        <f t="array" ref="AT1009">IF($AQ1009,QUARTILE(IF(G3SelectionMask="x",IF(INDEX(RawDataRefData,$E1009,0)&gt;0,INDEX(RawDataRefData,$E1009,0)),""),3),"")</f>
        <v/>
      </c>
      <c r="AU1009" s="100" t="str">
        <f t="array" ref="AU1009">IF($AQ1009,MIN(IF(G3SelectionMask="x",IF(INDEX(RawDataRefData,$E1009,0)&gt;0,INDEX(RawDataRefData,$E1009,0)),"")),"")</f>
        <v/>
      </c>
      <c r="AV1009" s="100" t="str">
        <f t="array" ref="AV1009">IF($AQ1009,MAX(IF(G3SelectionMask="x",IF(INDEX(RawDataRefData,$E1009,0)&gt;0,INDEX(RawDataRefData,$E1009,0)),"")),"")</f>
        <v/>
      </c>
      <c r="AW1009" s="100" t="str">
        <f t="shared" si="378"/>
        <v/>
      </c>
      <c r="AX1009" s="100" t="str">
        <f t="array" ref="AX1009">IF($AQ1009,STDEVA(IF(G3SelectionMask="x",IF(INDEX(RawDataRefData,$E1009,0)&gt;0,INDEX(RawDataRefData,$E1009,0)),"")),"")</f>
        <v/>
      </c>
      <c r="AY1009" s="101" t="b">
        <f t="shared" si="379"/>
        <v>0</v>
      </c>
      <c r="AZ1009" s="101" t="str">
        <f t="array" ref="AZ1009">IF($AY1009,MEDIAN(IF(G4SelectionMask="x",IF(INDEX(RawDataRefData,$E1009,0)&gt;0,INDEX(RawDataRefData,$E1009,0)),"")),"")</f>
        <v/>
      </c>
      <c r="BA1009" s="101" t="str">
        <f t="array" ref="BA1009">IF($AY1009,QUARTILE(IF(G4SelectionMask="x",IF(INDEX(RawDataRefData,$E1009,0)&gt;0,INDEX(RawDataRefData,$E1009,0)),""),1),"")</f>
        <v/>
      </c>
      <c r="BB1009" s="101" t="str">
        <f t="array" ref="BB1009">IF($AY1009,QUARTILE(IF(G4SelectionMask="x",IF(INDEX(RawDataRefData,$E1009,0)&gt;0,INDEX(RawDataRefData,$E1009,0)),""),3),"")</f>
        <v/>
      </c>
      <c r="BC1009" s="101" t="str">
        <f t="array" ref="BC1009">IF($AY1009,MIN(IF(G4SelectionMask="x",IF(INDEX(RawDataRefData,$E1009,0)&gt;0,INDEX(RawDataRefData,$E1009,0)),"")),"")</f>
        <v/>
      </c>
      <c r="BD1009" s="101" t="str">
        <f t="array" ref="BD1009">IF($AY1009,MAX(IF(G4SelectionMask="x",IF(INDEX(RawDataRefData,$E1009,0)&gt;0,INDEX(RawDataRefData,$E1009,0)),"")),"")</f>
        <v/>
      </c>
      <c r="BE1009" s="101" t="str">
        <f t="shared" si="380"/>
        <v/>
      </c>
      <c r="BF1009" s="101" t="str">
        <f t="array" ref="BF1009">IF($AY1009,STDEVA(IF(G4SelectionMask="x",IF(INDEX(RawDataRefData,$E1009,0)&gt;0,INDEX(RawDataRefData,$E1009,0)),"")),"")</f>
        <v/>
      </c>
      <c r="BG1009" s="100" t="b">
        <f t="shared" si="381"/>
        <v>0</v>
      </c>
      <c r="BH1009" s="100" t="str">
        <f t="array" ref="BH1009">IF($BG1009,MEDIAN(IF(G5SelectionMask="x",IF(INDEX(RawDataRefData,$E1009,0)&gt;0,INDEX(RawDataRefData,$E1009,0)),"")),"")</f>
        <v/>
      </c>
      <c r="BI1009" s="100" t="str">
        <f t="array" ref="BI1009">IF($BG1009,QUARTILE(IF(G5SelectionMask="x",IF(INDEX(RawDataRefData,$E1009,0)&gt;0,INDEX(RawDataRefData,$E1009,0)),""),1),"")</f>
        <v/>
      </c>
      <c r="BJ1009" s="100" t="str">
        <f t="array" ref="BJ1009">IF($BG1009,QUARTILE(IF(G5SelectionMask="x",IF(INDEX(RawDataRefData,$E1009,0)&gt;0,INDEX(RawDataRefData,$E1009,0)),""),3),"")</f>
        <v/>
      </c>
      <c r="BK1009" s="100" t="str">
        <f t="array" ref="BK1009">IF($BG1009,MIN(IF(G5SelectionMask="x",IF(INDEX(RawDataRefData,$E1009,0)&gt;0,INDEX(RawDataRefData,$E1009,0)),"")),"")</f>
        <v/>
      </c>
      <c r="BL1009" s="100" t="str">
        <f t="array" ref="BL1009">IF($BG1009,MAX(IF(G5SelectionMask="x",IF(INDEX(RawDataRefData,$E1009,0)&gt;0,INDEX(RawDataRefData,$E1009,0)),"")),"")</f>
        <v/>
      </c>
      <c r="BM1009" s="100" t="str">
        <f t="shared" si="382"/>
        <v/>
      </c>
      <c r="BN1009" s="103" t="str">
        <f t="array" ref="BN1009">IF($BG1009,STDEVA(IF(G5SelectionMask="x",IF(INDEX(RawDataRefData,$E1009,0)&gt;0,INDEX(RawDataRefData,$E1009,0)),"")),"")</f>
        <v/>
      </c>
      <c r="BO1009" s="104"/>
      <c r="BP1009" s="105">
        <v>4</v>
      </c>
      <c r="BQ1009" s="105">
        <v>2</v>
      </c>
      <c r="BR1009" s="105">
        <v>3</v>
      </c>
      <c r="BS1009" s="105">
        <v>2</v>
      </c>
      <c r="BT1009" s="105">
        <v>3</v>
      </c>
      <c r="BU1009" s="105">
        <v>2</v>
      </c>
      <c r="BV1009" s="105">
        <v>1</v>
      </c>
      <c r="BW1009" s="105">
        <v>1</v>
      </c>
      <c r="BX1009" s="105">
        <v>1</v>
      </c>
      <c r="BY1009" s="105">
        <v>2</v>
      </c>
      <c r="BZ1009" s="105">
        <v>3</v>
      </c>
      <c r="CA1009" s="105">
        <v>1</v>
      </c>
      <c r="CB1009" s="105">
        <v>3</v>
      </c>
      <c r="CC1009" s="105">
        <v>3</v>
      </c>
      <c r="CD1009" s="105">
        <v>1</v>
      </c>
    </row>
    <row r="1010" spans="1:82" ht="13.5" hidden="1" thickBot="1" x14ac:dyDescent="0.25">
      <c r="A1010" s="33" t="e">
        <f t="shared" si="359"/>
        <v>#NAME?</v>
      </c>
      <c r="B1010" s="218"/>
      <c r="C1010" s="215"/>
      <c r="D1010" s="229"/>
      <c r="E1010" s="72">
        <f t="shared" si="375"/>
        <v>1001</v>
      </c>
      <c r="F1010" s="9" t="s">
        <v>2350</v>
      </c>
      <c r="G1010" s="9" t="s">
        <v>1386</v>
      </c>
      <c r="I1010" s="9" t="s">
        <v>342</v>
      </c>
      <c r="K1010" s="100">
        <f t="shared" si="360"/>
        <v>4</v>
      </c>
      <c r="L1010" s="100"/>
      <c r="M1010" s="100"/>
      <c r="N1010" s="100"/>
      <c r="O1010" s="100"/>
      <c r="P1010" s="101">
        <f t="shared" si="361"/>
        <v>2</v>
      </c>
      <c r="Q1010" s="102">
        <f t="shared" si="362"/>
        <v>3</v>
      </c>
      <c r="R1010" s="102">
        <f t="shared" si="363"/>
        <v>1</v>
      </c>
      <c r="S1010" s="102">
        <f t="shared" si="364"/>
        <v>4</v>
      </c>
      <c r="T1010" s="102">
        <f t="shared" si="365"/>
        <v>4</v>
      </c>
      <c r="U1010" s="102">
        <f t="shared" si="366"/>
        <v>2</v>
      </c>
      <c r="V1010" s="102">
        <f t="shared" si="367"/>
        <v>4</v>
      </c>
      <c r="W1010" s="102">
        <f t="shared" si="368"/>
        <v>2</v>
      </c>
      <c r="X1010" s="102">
        <f t="shared" si="369"/>
        <v>4</v>
      </c>
      <c r="Y1010" s="102">
        <f t="shared" si="370"/>
        <v>1</v>
      </c>
      <c r="Z1010" s="102">
        <f t="shared" si="371"/>
        <v>1</v>
      </c>
      <c r="AA1010" s="100" t="b">
        <f t="shared" si="372"/>
        <v>1</v>
      </c>
      <c r="AB1010" s="100">
        <f t="array" ref="AB1010">IF($AA1010,MEDIAN(IF(G1SelectionMask="x",IF(INDEX(RawDataRefData,$E1010,0)&gt;0,INDEX(RawDataRefData,$E1010,0)),"")),"")</f>
        <v>2</v>
      </c>
      <c r="AC1010" s="100">
        <f t="array" ref="AC1010">IF($AA1010,QUARTILE(IF(G1SelectionMask="x",IF(INDEX(RawDataRefData,$E1010,0)&gt;0,INDEX(RawDataRefData,$E1010,0)),""),1),"")</f>
        <v>1.5</v>
      </c>
      <c r="AD1010" s="100">
        <f t="array" ref="AD1010">IF($AA1010,QUARTILE(IF(G1SelectionMask="x",IF(INDEX(RawDataRefData,$E1010,0)&gt;0,INDEX(RawDataRefData,$E1010,0)),""),3),"")</f>
        <v>4</v>
      </c>
      <c r="AE1010" s="100">
        <f t="array" ref="AE1010">IF($AA1010,MIN(IF(G1SelectionMask="x",IF(INDEX(RawDataRefData,$E1010,0)&gt;0,INDEX(RawDataRefData,$E1010,0)),"")),"")</f>
        <v>1</v>
      </c>
      <c r="AF1010" s="100">
        <f t="array" ref="AF1010">IF($AA1010,MAX(IF(G1SelectionMask="x",IF(INDEX(RawDataRefData,$E1010,0)&gt;0,INDEX(RawDataRefData,$E1010,0)),"")),"")</f>
        <v>4</v>
      </c>
      <c r="AG1010" s="100">
        <f t="shared" si="373"/>
        <v>2.5454545454545454</v>
      </c>
      <c r="AH1010" s="100">
        <f t="array" ref="AH1010">IF($AA1010,STDEVA(IF(G1SelectionMask="x",IF(INDEX(RawDataRefData,$E1010,0)&gt;0,INDEX(RawDataRefData,$E1010,0)),"")),"")</f>
        <v>1.2933395813657267</v>
      </c>
      <c r="AI1010" s="101" t="b">
        <f t="shared" si="374"/>
        <v>1</v>
      </c>
      <c r="AJ1010" s="101">
        <f t="array" ref="AJ1010">IF($AI1010,MEDIAN(IF(G2SelectionMask="x",IF(INDEX(RawDataRefData,$E1010,0)&gt;0,INDEX(RawDataRefData,$E1010,0)),"")),"")</f>
        <v>2</v>
      </c>
      <c r="AK1010" s="101">
        <f t="array" ref="AK1010">IF($AI1010,QUARTILE(IF(G2SelectionMask="x",IF(INDEX(RawDataRefData,$E1010,0)&gt;0,INDEX(RawDataRefData,$E1010,0)),""),1),"")</f>
        <v>1.5</v>
      </c>
      <c r="AL1010" s="101">
        <f t="array" ref="AL1010">IF($AI1010,QUARTILE(IF(G2SelectionMask="x",IF(INDEX(RawDataRefData,$E1010,0)&gt;0,INDEX(RawDataRefData,$E1010,0)),""),3),"")</f>
        <v>4</v>
      </c>
      <c r="AM1010" s="101">
        <f t="array" ref="AM1010">IF($AI1010,MIN(IF(G2SelectionMask="x",IF(INDEX(RawDataRefData,$E1010,0)&gt;0,INDEX(RawDataRefData,$E1010,0)),"")),"")</f>
        <v>1</v>
      </c>
      <c r="AN1010" s="101">
        <f t="array" ref="AN1010">IF($AI1010,MAX(IF(G2SelectionMask="x",IF(INDEX(RawDataRefData,$E1010,0)&gt;0,INDEX(RawDataRefData,$E1010,0)),"")),"")</f>
        <v>4</v>
      </c>
      <c r="AO1010" s="101">
        <f t="shared" si="376"/>
        <v>2.5454545454545454</v>
      </c>
      <c r="AP1010" s="101">
        <f t="array" ref="AP1010">IF($AI1010,STDEVA(IF(G2SelectionMask="x",IF(INDEX(RawDataRefData,$E1010,0)&gt;0,INDEX(RawDataRefData,$E1010,0)),"")),"")</f>
        <v>1.2933395813657267</v>
      </c>
      <c r="AQ1010" s="100" t="b">
        <f t="shared" si="377"/>
        <v>0</v>
      </c>
      <c r="AR1010" s="100" t="str">
        <f t="array" ref="AR1010">IF($AQ1010,MEDIAN(IF(G3SelectionMask="x",IF(INDEX(RawDataRefData,$E1010,0)&gt;0,INDEX(RawDataRefData,$E1010,0)),"")),"")</f>
        <v/>
      </c>
      <c r="AS1010" s="100" t="str">
        <f t="array" ref="AS1010">IF($AQ1010,QUARTILE(IF(G3SelectionMask="x",IF(INDEX(RawDataRefData,$E1010,0)&gt;0,INDEX(RawDataRefData,$E1010,0)),""),1),"")</f>
        <v/>
      </c>
      <c r="AT1010" s="100" t="str">
        <f t="array" ref="AT1010">IF($AQ1010,QUARTILE(IF(G3SelectionMask="x",IF(INDEX(RawDataRefData,$E1010,0)&gt;0,INDEX(RawDataRefData,$E1010,0)),""),3),"")</f>
        <v/>
      </c>
      <c r="AU1010" s="100" t="str">
        <f t="array" ref="AU1010">IF($AQ1010,MIN(IF(G3SelectionMask="x",IF(INDEX(RawDataRefData,$E1010,0)&gt;0,INDEX(RawDataRefData,$E1010,0)),"")),"")</f>
        <v/>
      </c>
      <c r="AV1010" s="100" t="str">
        <f t="array" ref="AV1010">IF($AQ1010,MAX(IF(G3SelectionMask="x",IF(INDEX(RawDataRefData,$E1010,0)&gt;0,INDEX(RawDataRefData,$E1010,0)),"")),"")</f>
        <v/>
      </c>
      <c r="AW1010" s="100" t="str">
        <f t="shared" si="378"/>
        <v/>
      </c>
      <c r="AX1010" s="100" t="str">
        <f t="array" ref="AX1010">IF($AQ1010,STDEVA(IF(G3SelectionMask="x",IF(INDEX(RawDataRefData,$E1010,0)&gt;0,INDEX(RawDataRefData,$E1010,0)),"")),"")</f>
        <v/>
      </c>
      <c r="AY1010" s="101" t="b">
        <f t="shared" si="379"/>
        <v>0</v>
      </c>
      <c r="AZ1010" s="101" t="str">
        <f t="array" ref="AZ1010">IF($AY1010,MEDIAN(IF(G4SelectionMask="x",IF(INDEX(RawDataRefData,$E1010,0)&gt;0,INDEX(RawDataRefData,$E1010,0)),"")),"")</f>
        <v/>
      </c>
      <c r="BA1010" s="101" t="str">
        <f t="array" ref="BA1010">IF($AY1010,QUARTILE(IF(G4SelectionMask="x",IF(INDEX(RawDataRefData,$E1010,0)&gt;0,INDEX(RawDataRefData,$E1010,0)),""),1),"")</f>
        <v/>
      </c>
      <c r="BB1010" s="101" t="str">
        <f t="array" ref="BB1010">IF($AY1010,QUARTILE(IF(G4SelectionMask="x",IF(INDEX(RawDataRefData,$E1010,0)&gt;0,INDEX(RawDataRefData,$E1010,0)),""),3),"")</f>
        <v/>
      </c>
      <c r="BC1010" s="101" t="str">
        <f t="array" ref="BC1010">IF($AY1010,MIN(IF(G4SelectionMask="x",IF(INDEX(RawDataRefData,$E1010,0)&gt;0,INDEX(RawDataRefData,$E1010,0)),"")),"")</f>
        <v/>
      </c>
      <c r="BD1010" s="101" t="str">
        <f t="array" ref="BD1010">IF($AY1010,MAX(IF(G4SelectionMask="x",IF(INDEX(RawDataRefData,$E1010,0)&gt;0,INDEX(RawDataRefData,$E1010,0)),"")),"")</f>
        <v/>
      </c>
      <c r="BE1010" s="101" t="str">
        <f t="shared" si="380"/>
        <v/>
      </c>
      <c r="BF1010" s="101" t="str">
        <f t="array" ref="BF1010">IF($AY1010,STDEVA(IF(G4SelectionMask="x",IF(INDEX(RawDataRefData,$E1010,0)&gt;0,INDEX(RawDataRefData,$E1010,0)),"")),"")</f>
        <v/>
      </c>
      <c r="BG1010" s="100" t="b">
        <f t="shared" si="381"/>
        <v>0</v>
      </c>
      <c r="BH1010" s="100" t="str">
        <f t="array" ref="BH1010">IF($BG1010,MEDIAN(IF(G5SelectionMask="x",IF(INDEX(RawDataRefData,$E1010,0)&gt;0,INDEX(RawDataRefData,$E1010,0)),"")),"")</f>
        <v/>
      </c>
      <c r="BI1010" s="100" t="str">
        <f t="array" ref="BI1010">IF($BG1010,QUARTILE(IF(G5SelectionMask="x",IF(INDEX(RawDataRefData,$E1010,0)&gt;0,INDEX(RawDataRefData,$E1010,0)),""),1),"")</f>
        <v/>
      </c>
      <c r="BJ1010" s="100" t="str">
        <f t="array" ref="BJ1010">IF($BG1010,QUARTILE(IF(G5SelectionMask="x",IF(INDEX(RawDataRefData,$E1010,0)&gt;0,INDEX(RawDataRefData,$E1010,0)),""),3),"")</f>
        <v/>
      </c>
      <c r="BK1010" s="100" t="str">
        <f t="array" ref="BK1010">IF($BG1010,MIN(IF(G5SelectionMask="x",IF(INDEX(RawDataRefData,$E1010,0)&gt;0,INDEX(RawDataRefData,$E1010,0)),"")),"")</f>
        <v/>
      </c>
      <c r="BL1010" s="100" t="str">
        <f t="array" ref="BL1010">IF($BG1010,MAX(IF(G5SelectionMask="x",IF(INDEX(RawDataRefData,$E1010,0)&gt;0,INDEX(RawDataRefData,$E1010,0)),"")),"")</f>
        <v/>
      </c>
      <c r="BM1010" s="100" t="str">
        <f t="shared" si="382"/>
        <v/>
      </c>
      <c r="BN1010" s="103" t="str">
        <f t="array" ref="BN1010">IF($BG1010,STDEVA(IF(G5SelectionMask="x",IF(INDEX(RawDataRefData,$E1010,0)&gt;0,INDEX(RawDataRefData,$E1010,0)),"")),"")</f>
        <v/>
      </c>
      <c r="BO1010" s="104"/>
      <c r="BP1010" s="105">
        <v>4</v>
      </c>
      <c r="BQ1010" s="105">
        <v>2</v>
      </c>
      <c r="BR1010" s="105">
        <v>3</v>
      </c>
      <c r="BS1010" s="105">
        <v>1</v>
      </c>
      <c r="BT1010" s="105">
        <v>4</v>
      </c>
      <c r="BU1010" s="105">
        <v>4</v>
      </c>
      <c r="BV1010" s="105">
        <v>2</v>
      </c>
      <c r="BW1010" s="105">
        <v>4</v>
      </c>
      <c r="BX1010" s="105">
        <v>2</v>
      </c>
      <c r="BY1010" s="105">
        <v>4</v>
      </c>
      <c r="BZ1010" s="105">
        <v>1</v>
      </c>
      <c r="CA1010" s="105">
        <v>1</v>
      </c>
      <c r="CB1010" s="105">
        <v>2</v>
      </c>
      <c r="CC1010" s="105">
        <v>4</v>
      </c>
      <c r="CD1010" s="105">
        <v>1</v>
      </c>
    </row>
    <row r="1011" spans="1:82" ht="13.5" hidden="1" thickBot="1" x14ac:dyDescent="0.25">
      <c r="A1011" s="33" t="e">
        <f t="shared" si="359"/>
        <v>#NAME?</v>
      </c>
      <c r="B1011" s="218"/>
      <c r="C1011" s="215"/>
      <c r="D1011" s="229"/>
      <c r="E1011" s="72">
        <f t="shared" si="375"/>
        <v>1002</v>
      </c>
      <c r="F1011" s="9" t="s">
        <v>2351</v>
      </c>
      <c r="G1011" s="9" t="s">
        <v>1387</v>
      </c>
      <c r="I1011" s="9" t="s">
        <v>342</v>
      </c>
      <c r="K1011" s="100">
        <f t="shared" si="360"/>
        <v>4</v>
      </c>
      <c r="L1011" s="100"/>
      <c r="M1011" s="100"/>
      <c r="N1011" s="100"/>
      <c r="O1011" s="100"/>
      <c r="P1011" s="101">
        <f t="shared" si="361"/>
        <v>4</v>
      </c>
      <c r="Q1011" s="102">
        <f t="shared" si="362"/>
        <v>1</v>
      </c>
      <c r="R1011" s="102">
        <f t="shared" si="363"/>
        <v>1</v>
      </c>
      <c r="S1011" s="102">
        <f t="shared" si="364"/>
        <v>4</v>
      </c>
      <c r="T1011" s="102">
        <f t="shared" si="365"/>
        <v>3</v>
      </c>
      <c r="U1011" s="102">
        <f t="shared" si="366"/>
        <v>4</v>
      </c>
      <c r="V1011" s="102">
        <f t="shared" si="367"/>
        <v>4</v>
      </c>
      <c r="W1011" s="102">
        <f t="shared" si="368"/>
        <v>3</v>
      </c>
      <c r="X1011" s="102">
        <f t="shared" si="369"/>
        <v>3</v>
      </c>
      <c r="Y1011" s="102">
        <f t="shared" si="370"/>
        <v>2</v>
      </c>
      <c r="Z1011" s="102">
        <f t="shared" si="371"/>
        <v>1</v>
      </c>
      <c r="AA1011" s="100" t="b">
        <f t="shared" si="372"/>
        <v>1</v>
      </c>
      <c r="AB1011" s="100">
        <f t="array" ref="AB1011">IF($AA1011,MEDIAN(IF(G1SelectionMask="x",IF(INDEX(RawDataRefData,$E1011,0)&gt;0,INDEX(RawDataRefData,$E1011,0)),"")),"")</f>
        <v>3</v>
      </c>
      <c r="AC1011" s="100">
        <f t="array" ref="AC1011">IF($AA1011,QUARTILE(IF(G1SelectionMask="x",IF(INDEX(RawDataRefData,$E1011,0)&gt;0,INDEX(RawDataRefData,$E1011,0)),""),1),"")</f>
        <v>1.5</v>
      </c>
      <c r="AD1011" s="100">
        <f t="array" ref="AD1011">IF($AA1011,QUARTILE(IF(G1SelectionMask="x",IF(INDEX(RawDataRefData,$E1011,0)&gt;0,INDEX(RawDataRefData,$E1011,0)),""),3),"")</f>
        <v>4</v>
      </c>
      <c r="AE1011" s="100">
        <f t="array" ref="AE1011">IF($AA1011,MIN(IF(G1SelectionMask="x",IF(INDEX(RawDataRefData,$E1011,0)&gt;0,INDEX(RawDataRefData,$E1011,0)),"")),"")</f>
        <v>1</v>
      </c>
      <c r="AF1011" s="100">
        <f t="array" ref="AF1011">IF($AA1011,MAX(IF(G1SelectionMask="x",IF(INDEX(RawDataRefData,$E1011,0)&gt;0,INDEX(RawDataRefData,$E1011,0)),"")),"")</f>
        <v>4</v>
      </c>
      <c r="AG1011" s="100">
        <f t="shared" si="373"/>
        <v>2.7272727272727271</v>
      </c>
      <c r="AH1011" s="100">
        <f t="array" ref="AH1011">IF($AA1011,STDEVA(IF(G1SelectionMask="x",IF(INDEX(RawDataRefData,$E1011,0)&gt;0,INDEX(RawDataRefData,$E1011,0)),"")),"")</f>
        <v>1.2720777563426768</v>
      </c>
      <c r="AI1011" s="101" t="b">
        <f t="shared" si="374"/>
        <v>1</v>
      </c>
      <c r="AJ1011" s="101">
        <f t="array" ref="AJ1011">IF($AI1011,MEDIAN(IF(G2SelectionMask="x",IF(INDEX(RawDataRefData,$E1011,0)&gt;0,INDEX(RawDataRefData,$E1011,0)),"")),"")</f>
        <v>3</v>
      </c>
      <c r="AK1011" s="101">
        <f t="array" ref="AK1011">IF($AI1011,QUARTILE(IF(G2SelectionMask="x",IF(INDEX(RawDataRefData,$E1011,0)&gt;0,INDEX(RawDataRefData,$E1011,0)),""),1),"")</f>
        <v>1</v>
      </c>
      <c r="AL1011" s="101">
        <f t="array" ref="AL1011">IF($AI1011,QUARTILE(IF(G2SelectionMask="x",IF(INDEX(RawDataRefData,$E1011,0)&gt;0,INDEX(RawDataRefData,$E1011,0)),""),3),"")</f>
        <v>3.5</v>
      </c>
      <c r="AM1011" s="101">
        <f t="array" ref="AM1011">IF($AI1011,MIN(IF(G2SelectionMask="x",IF(INDEX(RawDataRefData,$E1011,0)&gt;0,INDEX(RawDataRefData,$E1011,0)),"")),"")</f>
        <v>1</v>
      </c>
      <c r="AN1011" s="101">
        <f t="array" ref="AN1011">IF($AI1011,MAX(IF(G2SelectionMask="x",IF(INDEX(RawDataRefData,$E1011,0)&gt;0,INDEX(RawDataRefData,$E1011,0)),"")),"")</f>
        <v>4</v>
      </c>
      <c r="AO1011" s="101">
        <f t="shared" si="376"/>
        <v>2.4545454545454546</v>
      </c>
      <c r="AP1011" s="101">
        <f t="array" ref="AP1011">IF($AI1011,STDEVA(IF(G2SelectionMask="x",IF(INDEX(RawDataRefData,$E1011,0)&gt;0,INDEX(RawDataRefData,$E1011,0)),"")),"")</f>
        <v>1.2933395813657267</v>
      </c>
      <c r="AQ1011" s="100" t="b">
        <f t="shared" si="377"/>
        <v>0</v>
      </c>
      <c r="AR1011" s="100" t="str">
        <f t="array" ref="AR1011">IF($AQ1011,MEDIAN(IF(G3SelectionMask="x",IF(INDEX(RawDataRefData,$E1011,0)&gt;0,INDEX(RawDataRefData,$E1011,0)),"")),"")</f>
        <v/>
      </c>
      <c r="AS1011" s="100" t="str">
        <f t="array" ref="AS1011">IF($AQ1011,QUARTILE(IF(G3SelectionMask="x",IF(INDEX(RawDataRefData,$E1011,0)&gt;0,INDEX(RawDataRefData,$E1011,0)),""),1),"")</f>
        <v/>
      </c>
      <c r="AT1011" s="100" t="str">
        <f t="array" ref="AT1011">IF($AQ1011,QUARTILE(IF(G3SelectionMask="x",IF(INDEX(RawDataRefData,$E1011,0)&gt;0,INDEX(RawDataRefData,$E1011,0)),""),3),"")</f>
        <v/>
      </c>
      <c r="AU1011" s="100" t="str">
        <f t="array" ref="AU1011">IF($AQ1011,MIN(IF(G3SelectionMask="x",IF(INDEX(RawDataRefData,$E1011,0)&gt;0,INDEX(RawDataRefData,$E1011,0)),"")),"")</f>
        <v/>
      </c>
      <c r="AV1011" s="100" t="str">
        <f t="array" ref="AV1011">IF($AQ1011,MAX(IF(G3SelectionMask="x",IF(INDEX(RawDataRefData,$E1011,0)&gt;0,INDEX(RawDataRefData,$E1011,0)),"")),"")</f>
        <v/>
      </c>
      <c r="AW1011" s="100" t="str">
        <f t="shared" si="378"/>
        <v/>
      </c>
      <c r="AX1011" s="100" t="str">
        <f t="array" ref="AX1011">IF($AQ1011,STDEVA(IF(G3SelectionMask="x",IF(INDEX(RawDataRefData,$E1011,0)&gt;0,INDEX(RawDataRefData,$E1011,0)),"")),"")</f>
        <v/>
      </c>
      <c r="AY1011" s="101" t="b">
        <f t="shared" si="379"/>
        <v>0</v>
      </c>
      <c r="AZ1011" s="101" t="str">
        <f t="array" ref="AZ1011">IF($AY1011,MEDIAN(IF(G4SelectionMask="x",IF(INDEX(RawDataRefData,$E1011,0)&gt;0,INDEX(RawDataRefData,$E1011,0)),"")),"")</f>
        <v/>
      </c>
      <c r="BA1011" s="101" t="str">
        <f t="array" ref="BA1011">IF($AY1011,QUARTILE(IF(G4SelectionMask="x",IF(INDEX(RawDataRefData,$E1011,0)&gt;0,INDEX(RawDataRefData,$E1011,0)),""),1),"")</f>
        <v/>
      </c>
      <c r="BB1011" s="101" t="str">
        <f t="array" ref="BB1011">IF($AY1011,QUARTILE(IF(G4SelectionMask="x",IF(INDEX(RawDataRefData,$E1011,0)&gt;0,INDEX(RawDataRefData,$E1011,0)),""),3),"")</f>
        <v/>
      </c>
      <c r="BC1011" s="101" t="str">
        <f t="array" ref="BC1011">IF($AY1011,MIN(IF(G4SelectionMask="x",IF(INDEX(RawDataRefData,$E1011,0)&gt;0,INDEX(RawDataRefData,$E1011,0)),"")),"")</f>
        <v/>
      </c>
      <c r="BD1011" s="101" t="str">
        <f t="array" ref="BD1011">IF($AY1011,MAX(IF(G4SelectionMask="x",IF(INDEX(RawDataRefData,$E1011,0)&gt;0,INDEX(RawDataRefData,$E1011,0)),"")),"")</f>
        <v/>
      </c>
      <c r="BE1011" s="101" t="str">
        <f t="shared" si="380"/>
        <v/>
      </c>
      <c r="BF1011" s="101" t="str">
        <f t="array" ref="BF1011">IF($AY1011,STDEVA(IF(G4SelectionMask="x",IF(INDEX(RawDataRefData,$E1011,0)&gt;0,INDEX(RawDataRefData,$E1011,0)),"")),"")</f>
        <v/>
      </c>
      <c r="BG1011" s="100" t="b">
        <f t="shared" si="381"/>
        <v>0</v>
      </c>
      <c r="BH1011" s="100" t="str">
        <f t="array" ref="BH1011">IF($BG1011,MEDIAN(IF(G5SelectionMask="x",IF(INDEX(RawDataRefData,$E1011,0)&gt;0,INDEX(RawDataRefData,$E1011,0)),"")),"")</f>
        <v/>
      </c>
      <c r="BI1011" s="100" t="str">
        <f t="array" ref="BI1011">IF($BG1011,QUARTILE(IF(G5SelectionMask="x",IF(INDEX(RawDataRefData,$E1011,0)&gt;0,INDEX(RawDataRefData,$E1011,0)),""),1),"")</f>
        <v/>
      </c>
      <c r="BJ1011" s="100" t="str">
        <f t="array" ref="BJ1011">IF($BG1011,QUARTILE(IF(G5SelectionMask="x",IF(INDEX(RawDataRefData,$E1011,0)&gt;0,INDEX(RawDataRefData,$E1011,0)),""),3),"")</f>
        <v/>
      </c>
      <c r="BK1011" s="100" t="str">
        <f t="array" ref="BK1011">IF($BG1011,MIN(IF(G5SelectionMask="x",IF(INDEX(RawDataRefData,$E1011,0)&gt;0,INDEX(RawDataRefData,$E1011,0)),"")),"")</f>
        <v/>
      </c>
      <c r="BL1011" s="100" t="str">
        <f t="array" ref="BL1011">IF($BG1011,MAX(IF(G5SelectionMask="x",IF(INDEX(RawDataRefData,$E1011,0)&gt;0,INDEX(RawDataRefData,$E1011,0)),"")),"")</f>
        <v/>
      </c>
      <c r="BM1011" s="100" t="str">
        <f t="shared" si="382"/>
        <v/>
      </c>
      <c r="BN1011" s="103" t="str">
        <f t="array" ref="BN1011">IF($BG1011,STDEVA(IF(G5SelectionMask="x",IF(INDEX(RawDataRefData,$E1011,0)&gt;0,INDEX(RawDataRefData,$E1011,0)),"")),"")</f>
        <v/>
      </c>
      <c r="BO1011" s="104"/>
      <c r="BP1011" s="105">
        <v>4</v>
      </c>
      <c r="BQ1011" s="105">
        <v>4</v>
      </c>
      <c r="BR1011" s="105">
        <v>1</v>
      </c>
      <c r="BS1011" s="105">
        <v>1</v>
      </c>
      <c r="BT1011" s="105">
        <v>4</v>
      </c>
      <c r="BU1011" s="105">
        <v>3</v>
      </c>
      <c r="BV1011" s="105">
        <v>4</v>
      </c>
      <c r="BW1011" s="105">
        <v>4</v>
      </c>
      <c r="BX1011" s="105">
        <v>3</v>
      </c>
      <c r="BY1011" s="105">
        <v>3</v>
      </c>
      <c r="BZ1011" s="105">
        <v>2</v>
      </c>
      <c r="CA1011" s="105">
        <v>1</v>
      </c>
      <c r="CB1011" s="105">
        <v>1</v>
      </c>
      <c r="CC1011" s="105">
        <v>1</v>
      </c>
      <c r="CD1011" s="105">
        <v>3</v>
      </c>
    </row>
    <row r="1012" spans="1:82" ht="13.5" hidden="1" thickBot="1" x14ac:dyDescent="0.25">
      <c r="A1012" s="33" t="e">
        <f t="shared" si="359"/>
        <v>#NAME?</v>
      </c>
      <c r="B1012" s="218"/>
      <c r="C1012" s="215"/>
      <c r="D1012" s="229"/>
      <c r="E1012" s="72">
        <f t="shared" si="375"/>
        <v>1003</v>
      </c>
      <c r="F1012" s="9" t="s">
        <v>2352</v>
      </c>
      <c r="G1012" s="9" t="s">
        <v>1388</v>
      </c>
      <c r="I1012" s="9" t="s">
        <v>342</v>
      </c>
      <c r="K1012" s="100">
        <f t="shared" si="360"/>
        <v>3</v>
      </c>
      <c r="L1012" s="100"/>
      <c r="M1012" s="100"/>
      <c r="N1012" s="100"/>
      <c r="O1012" s="100"/>
      <c r="P1012" s="101">
        <f t="shared" si="361"/>
        <v>2</v>
      </c>
      <c r="Q1012" s="102">
        <f t="shared" si="362"/>
        <v>4</v>
      </c>
      <c r="R1012" s="102">
        <f t="shared" si="363"/>
        <v>2</v>
      </c>
      <c r="S1012" s="102">
        <f t="shared" si="364"/>
        <v>3</v>
      </c>
      <c r="T1012" s="102">
        <f t="shared" si="365"/>
        <v>4</v>
      </c>
      <c r="U1012" s="102">
        <f t="shared" si="366"/>
        <v>1</v>
      </c>
      <c r="V1012" s="102">
        <f t="shared" si="367"/>
        <v>1</v>
      </c>
      <c r="W1012" s="102">
        <f t="shared" si="368"/>
        <v>4</v>
      </c>
      <c r="X1012" s="102">
        <f t="shared" si="369"/>
        <v>3</v>
      </c>
      <c r="Y1012" s="102">
        <f t="shared" si="370"/>
        <v>3</v>
      </c>
      <c r="Z1012" s="102">
        <f t="shared" si="371"/>
        <v>4</v>
      </c>
      <c r="AA1012" s="100" t="b">
        <f t="shared" si="372"/>
        <v>1</v>
      </c>
      <c r="AB1012" s="100">
        <f t="array" ref="AB1012">IF($AA1012,MEDIAN(IF(G1SelectionMask="x",IF(INDEX(RawDataRefData,$E1012,0)&gt;0,INDEX(RawDataRefData,$E1012,0)),"")),"")</f>
        <v>3</v>
      </c>
      <c r="AC1012" s="100">
        <f t="array" ref="AC1012">IF($AA1012,QUARTILE(IF(G1SelectionMask="x",IF(INDEX(RawDataRefData,$E1012,0)&gt;0,INDEX(RawDataRefData,$E1012,0)),""),1),"")</f>
        <v>2</v>
      </c>
      <c r="AD1012" s="100">
        <f t="array" ref="AD1012">IF($AA1012,QUARTILE(IF(G1SelectionMask="x",IF(INDEX(RawDataRefData,$E1012,0)&gt;0,INDEX(RawDataRefData,$E1012,0)),""),3),"")</f>
        <v>4</v>
      </c>
      <c r="AE1012" s="100">
        <f t="array" ref="AE1012">IF($AA1012,MIN(IF(G1SelectionMask="x",IF(INDEX(RawDataRefData,$E1012,0)&gt;0,INDEX(RawDataRefData,$E1012,0)),"")),"")</f>
        <v>1</v>
      </c>
      <c r="AF1012" s="100">
        <f t="array" ref="AF1012">IF($AA1012,MAX(IF(G1SelectionMask="x",IF(INDEX(RawDataRefData,$E1012,0)&gt;0,INDEX(RawDataRefData,$E1012,0)),"")),"")</f>
        <v>4</v>
      </c>
      <c r="AG1012" s="100">
        <f t="shared" si="373"/>
        <v>2.8181818181818183</v>
      </c>
      <c r="AH1012" s="100">
        <f t="array" ref="AH1012">IF($AA1012,STDEVA(IF(G1SelectionMask="x",IF(INDEX(RawDataRefData,$E1012,0)&gt;0,INDEX(RawDataRefData,$E1012,0)),"")),"")</f>
        <v>1.1677484162422846</v>
      </c>
      <c r="AI1012" s="101" t="b">
        <f t="shared" si="374"/>
        <v>1</v>
      </c>
      <c r="AJ1012" s="101">
        <f t="array" ref="AJ1012">IF($AI1012,MEDIAN(IF(G2SelectionMask="x",IF(INDEX(RawDataRefData,$E1012,0)&gt;0,INDEX(RawDataRefData,$E1012,0)),"")),"")</f>
        <v>3</v>
      </c>
      <c r="AK1012" s="101">
        <f t="array" ref="AK1012">IF($AI1012,QUARTILE(IF(G2SelectionMask="x",IF(INDEX(RawDataRefData,$E1012,0)&gt;0,INDEX(RawDataRefData,$E1012,0)),""),1),"")</f>
        <v>1.5</v>
      </c>
      <c r="AL1012" s="101">
        <f t="array" ref="AL1012">IF($AI1012,QUARTILE(IF(G2SelectionMask="x",IF(INDEX(RawDataRefData,$E1012,0)&gt;0,INDEX(RawDataRefData,$E1012,0)),""),3),"")</f>
        <v>4</v>
      </c>
      <c r="AM1012" s="101">
        <f t="array" ref="AM1012">IF($AI1012,MIN(IF(G2SelectionMask="x",IF(INDEX(RawDataRefData,$E1012,0)&gt;0,INDEX(RawDataRefData,$E1012,0)),"")),"")</f>
        <v>1</v>
      </c>
      <c r="AN1012" s="101">
        <f t="array" ref="AN1012">IF($AI1012,MAX(IF(G2SelectionMask="x",IF(INDEX(RawDataRefData,$E1012,0)&gt;0,INDEX(RawDataRefData,$E1012,0)),"")),"")</f>
        <v>4</v>
      </c>
      <c r="AO1012" s="101">
        <f t="shared" si="376"/>
        <v>2.7272727272727271</v>
      </c>
      <c r="AP1012" s="101">
        <f t="array" ref="AP1012">IF($AI1012,STDEVA(IF(G2SelectionMask="x",IF(INDEX(RawDataRefData,$E1012,0)&gt;0,INDEX(RawDataRefData,$E1012,0)),"")),"")</f>
        <v>1.2720777563426768</v>
      </c>
      <c r="AQ1012" s="100" t="b">
        <f t="shared" si="377"/>
        <v>0</v>
      </c>
      <c r="AR1012" s="100" t="str">
        <f t="array" ref="AR1012">IF($AQ1012,MEDIAN(IF(G3SelectionMask="x",IF(INDEX(RawDataRefData,$E1012,0)&gt;0,INDEX(RawDataRefData,$E1012,0)),"")),"")</f>
        <v/>
      </c>
      <c r="AS1012" s="100" t="str">
        <f t="array" ref="AS1012">IF($AQ1012,QUARTILE(IF(G3SelectionMask="x",IF(INDEX(RawDataRefData,$E1012,0)&gt;0,INDEX(RawDataRefData,$E1012,0)),""),1),"")</f>
        <v/>
      </c>
      <c r="AT1012" s="100" t="str">
        <f t="array" ref="AT1012">IF($AQ1012,QUARTILE(IF(G3SelectionMask="x",IF(INDEX(RawDataRefData,$E1012,0)&gt;0,INDEX(RawDataRefData,$E1012,0)),""),3),"")</f>
        <v/>
      </c>
      <c r="AU1012" s="100" t="str">
        <f t="array" ref="AU1012">IF($AQ1012,MIN(IF(G3SelectionMask="x",IF(INDEX(RawDataRefData,$E1012,0)&gt;0,INDEX(RawDataRefData,$E1012,0)),"")),"")</f>
        <v/>
      </c>
      <c r="AV1012" s="100" t="str">
        <f t="array" ref="AV1012">IF($AQ1012,MAX(IF(G3SelectionMask="x",IF(INDEX(RawDataRefData,$E1012,0)&gt;0,INDEX(RawDataRefData,$E1012,0)),"")),"")</f>
        <v/>
      </c>
      <c r="AW1012" s="100" t="str">
        <f t="shared" si="378"/>
        <v/>
      </c>
      <c r="AX1012" s="100" t="str">
        <f t="array" ref="AX1012">IF($AQ1012,STDEVA(IF(G3SelectionMask="x",IF(INDEX(RawDataRefData,$E1012,0)&gt;0,INDEX(RawDataRefData,$E1012,0)),"")),"")</f>
        <v/>
      </c>
      <c r="AY1012" s="101" t="b">
        <f t="shared" si="379"/>
        <v>0</v>
      </c>
      <c r="AZ1012" s="101" t="str">
        <f t="array" ref="AZ1012">IF($AY1012,MEDIAN(IF(G4SelectionMask="x",IF(INDEX(RawDataRefData,$E1012,0)&gt;0,INDEX(RawDataRefData,$E1012,0)),"")),"")</f>
        <v/>
      </c>
      <c r="BA1012" s="101" t="str">
        <f t="array" ref="BA1012">IF($AY1012,QUARTILE(IF(G4SelectionMask="x",IF(INDEX(RawDataRefData,$E1012,0)&gt;0,INDEX(RawDataRefData,$E1012,0)),""),1),"")</f>
        <v/>
      </c>
      <c r="BB1012" s="101" t="str">
        <f t="array" ref="BB1012">IF($AY1012,QUARTILE(IF(G4SelectionMask="x",IF(INDEX(RawDataRefData,$E1012,0)&gt;0,INDEX(RawDataRefData,$E1012,0)),""),3),"")</f>
        <v/>
      </c>
      <c r="BC1012" s="101" t="str">
        <f t="array" ref="BC1012">IF($AY1012,MIN(IF(G4SelectionMask="x",IF(INDEX(RawDataRefData,$E1012,0)&gt;0,INDEX(RawDataRefData,$E1012,0)),"")),"")</f>
        <v/>
      </c>
      <c r="BD1012" s="101" t="str">
        <f t="array" ref="BD1012">IF($AY1012,MAX(IF(G4SelectionMask="x",IF(INDEX(RawDataRefData,$E1012,0)&gt;0,INDEX(RawDataRefData,$E1012,0)),"")),"")</f>
        <v/>
      </c>
      <c r="BE1012" s="101" t="str">
        <f t="shared" si="380"/>
        <v/>
      </c>
      <c r="BF1012" s="101" t="str">
        <f t="array" ref="BF1012">IF($AY1012,STDEVA(IF(G4SelectionMask="x",IF(INDEX(RawDataRefData,$E1012,0)&gt;0,INDEX(RawDataRefData,$E1012,0)),"")),"")</f>
        <v/>
      </c>
      <c r="BG1012" s="100" t="b">
        <f t="shared" si="381"/>
        <v>0</v>
      </c>
      <c r="BH1012" s="100" t="str">
        <f t="array" ref="BH1012">IF($BG1012,MEDIAN(IF(G5SelectionMask="x",IF(INDEX(RawDataRefData,$E1012,0)&gt;0,INDEX(RawDataRefData,$E1012,0)),"")),"")</f>
        <v/>
      </c>
      <c r="BI1012" s="100" t="str">
        <f t="array" ref="BI1012">IF($BG1012,QUARTILE(IF(G5SelectionMask="x",IF(INDEX(RawDataRefData,$E1012,0)&gt;0,INDEX(RawDataRefData,$E1012,0)),""),1),"")</f>
        <v/>
      </c>
      <c r="BJ1012" s="100" t="str">
        <f t="array" ref="BJ1012">IF($BG1012,QUARTILE(IF(G5SelectionMask="x",IF(INDEX(RawDataRefData,$E1012,0)&gt;0,INDEX(RawDataRefData,$E1012,0)),""),3),"")</f>
        <v/>
      </c>
      <c r="BK1012" s="100" t="str">
        <f t="array" ref="BK1012">IF($BG1012,MIN(IF(G5SelectionMask="x",IF(INDEX(RawDataRefData,$E1012,0)&gt;0,INDEX(RawDataRefData,$E1012,0)),"")),"")</f>
        <v/>
      </c>
      <c r="BL1012" s="100" t="str">
        <f t="array" ref="BL1012">IF($BG1012,MAX(IF(G5SelectionMask="x",IF(INDEX(RawDataRefData,$E1012,0)&gt;0,INDEX(RawDataRefData,$E1012,0)),"")),"")</f>
        <v/>
      </c>
      <c r="BM1012" s="100" t="str">
        <f t="shared" si="382"/>
        <v/>
      </c>
      <c r="BN1012" s="103" t="str">
        <f t="array" ref="BN1012">IF($BG1012,STDEVA(IF(G5SelectionMask="x",IF(INDEX(RawDataRefData,$E1012,0)&gt;0,INDEX(RawDataRefData,$E1012,0)),"")),"")</f>
        <v/>
      </c>
      <c r="BO1012" s="104"/>
      <c r="BP1012" s="105">
        <v>3</v>
      </c>
      <c r="BQ1012" s="105">
        <v>2</v>
      </c>
      <c r="BR1012" s="105">
        <v>4</v>
      </c>
      <c r="BS1012" s="105">
        <v>2</v>
      </c>
      <c r="BT1012" s="105">
        <v>3</v>
      </c>
      <c r="BU1012" s="105">
        <v>4</v>
      </c>
      <c r="BV1012" s="105">
        <v>1</v>
      </c>
      <c r="BW1012" s="105">
        <v>1</v>
      </c>
      <c r="BX1012" s="105">
        <v>4</v>
      </c>
      <c r="BY1012" s="105">
        <v>3</v>
      </c>
      <c r="BZ1012" s="105">
        <v>3</v>
      </c>
      <c r="CA1012" s="105">
        <v>4</v>
      </c>
      <c r="CB1012" s="105">
        <v>1</v>
      </c>
      <c r="CC1012" s="105">
        <v>1</v>
      </c>
      <c r="CD1012" s="105">
        <v>3</v>
      </c>
    </row>
    <row r="1013" spans="1:82" ht="13.5" hidden="1" thickBot="1" x14ac:dyDescent="0.25">
      <c r="A1013" s="33" t="e">
        <f t="shared" si="359"/>
        <v>#NAME?</v>
      </c>
      <c r="B1013" s="218"/>
      <c r="C1013" s="215"/>
      <c r="D1013" s="229" t="s">
        <v>341</v>
      </c>
      <c r="E1013" s="72">
        <f t="shared" si="375"/>
        <v>1004</v>
      </c>
      <c r="F1013" s="9" t="s">
        <v>2353</v>
      </c>
      <c r="G1013" s="9" t="s">
        <v>1389</v>
      </c>
      <c r="I1013" s="9" t="s">
        <v>341</v>
      </c>
      <c r="K1013" s="100">
        <f t="shared" si="360"/>
        <v>4</v>
      </c>
      <c r="L1013" s="100"/>
      <c r="M1013" s="100"/>
      <c r="N1013" s="100"/>
      <c r="O1013" s="100"/>
      <c r="P1013" s="101">
        <f t="shared" si="361"/>
        <v>3</v>
      </c>
      <c r="Q1013" s="102">
        <f t="shared" si="362"/>
        <v>3</v>
      </c>
      <c r="R1013" s="102">
        <f t="shared" si="363"/>
        <v>2</v>
      </c>
      <c r="S1013" s="102">
        <f t="shared" si="364"/>
        <v>2</v>
      </c>
      <c r="T1013" s="102">
        <f t="shared" si="365"/>
        <v>3</v>
      </c>
      <c r="U1013" s="102">
        <f t="shared" si="366"/>
        <v>1</v>
      </c>
      <c r="V1013" s="102">
        <f t="shared" si="367"/>
        <v>4</v>
      </c>
      <c r="W1013" s="102">
        <f t="shared" si="368"/>
        <v>4</v>
      </c>
      <c r="X1013" s="102">
        <f t="shared" si="369"/>
        <v>1</v>
      </c>
      <c r="Y1013" s="102">
        <f t="shared" si="370"/>
        <v>2</v>
      </c>
      <c r="Z1013" s="102">
        <f t="shared" si="371"/>
        <v>4</v>
      </c>
      <c r="AA1013" s="100" t="b">
        <f t="shared" si="372"/>
        <v>1</v>
      </c>
      <c r="AB1013" s="100">
        <f t="array" ref="AB1013">IF($AA1013,MEDIAN(IF(G1SelectionMask="x",IF(INDEX(RawDataRefData,$E1013,0)&gt;0,INDEX(RawDataRefData,$E1013,0)),"")),"")</f>
        <v>3</v>
      </c>
      <c r="AC1013" s="100">
        <f t="array" ref="AC1013">IF($AA1013,QUARTILE(IF(G1SelectionMask="x",IF(INDEX(RawDataRefData,$E1013,0)&gt;0,INDEX(RawDataRefData,$E1013,0)),""),1),"")</f>
        <v>2</v>
      </c>
      <c r="AD1013" s="100">
        <f t="array" ref="AD1013">IF($AA1013,QUARTILE(IF(G1SelectionMask="x",IF(INDEX(RawDataRefData,$E1013,0)&gt;0,INDEX(RawDataRefData,$E1013,0)),""),3),"")</f>
        <v>3.5</v>
      </c>
      <c r="AE1013" s="100">
        <f t="array" ref="AE1013">IF($AA1013,MIN(IF(G1SelectionMask="x",IF(INDEX(RawDataRefData,$E1013,0)&gt;0,INDEX(RawDataRefData,$E1013,0)),"")),"")</f>
        <v>1</v>
      </c>
      <c r="AF1013" s="100">
        <f t="array" ref="AF1013">IF($AA1013,MAX(IF(G1SelectionMask="x",IF(INDEX(RawDataRefData,$E1013,0)&gt;0,INDEX(RawDataRefData,$E1013,0)),"")),"")</f>
        <v>4</v>
      </c>
      <c r="AG1013" s="100">
        <f t="shared" si="373"/>
        <v>2.6363636363636362</v>
      </c>
      <c r="AH1013" s="100">
        <f t="array" ref="AH1013">IF($AA1013,STDEVA(IF(G1SelectionMask="x",IF(INDEX(RawDataRefData,$E1013,0)&gt;0,INDEX(RawDataRefData,$E1013,0)),"")),"")</f>
        <v>1.1200649331826502</v>
      </c>
      <c r="AI1013" s="101" t="b">
        <f t="shared" si="374"/>
        <v>1</v>
      </c>
      <c r="AJ1013" s="101">
        <f t="array" ref="AJ1013">IF($AI1013,MEDIAN(IF(G2SelectionMask="x",IF(INDEX(RawDataRefData,$E1013,0)&gt;0,INDEX(RawDataRefData,$E1013,0)),"")),"")</f>
        <v>3</v>
      </c>
      <c r="AK1013" s="101">
        <f t="array" ref="AK1013">IF($AI1013,QUARTILE(IF(G2SelectionMask="x",IF(INDEX(RawDataRefData,$E1013,0)&gt;0,INDEX(RawDataRefData,$E1013,0)),""),1),"")</f>
        <v>2</v>
      </c>
      <c r="AL1013" s="101">
        <f t="array" ref="AL1013">IF($AI1013,QUARTILE(IF(G2SelectionMask="x",IF(INDEX(RawDataRefData,$E1013,0)&gt;0,INDEX(RawDataRefData,$E1013,0)),""),3),"")</f>
        <v>4</v>
      </c>
      <c r="AM1013" s="101">
        <f t="array" ref="AM1013">IF($AI1013,MIN(IF(G2SelectionMask="x",IF(INDEX(RawDataRefData,$E1013,0)&gt;0,INDEX(RawDataRefData,$E1013,0)),"")),"")</f>
        <v>2</v>
      </c>
      <c r="AN1013" s="101">
        <f t="array" ref="AN1013">IF($AI1013,MAX(IF(G2SelectionMask="x",IF(INDEX(RawDataRefData,$E1013,0)&gt;0,INDEX(RawDataRefData,$E1013,0)),"")),"")</f>
        <v>4</v>
      </c>
      <c r="AO1013" s="101">
        <f t="shared" si="376"/>
        <v>3</v>
      </c>
      <c r="AP1013" s="101">
        <f t="array" ref="AP1013">IF($AI1013,STDEVA(IF(G2SelectionMask="x",IF(INDEX(RawDataRefData,$E1013,0)&gt;0,INDEX(RawDataRefData,$E1013,0)),"")),"")</f>
        <v>0.89442719099991586</v>
      </c>
      <c r="AQ1013" s="100" t="b">
        <f t="shared" si="377"/>
        <v>0</v>
      </c>
      <c r="AR1013" s="100" t="str">
        <f t="array" ref="AR1013">IF($AQ1013,MEDIAN(IF(G3SelectionMask="x",IF(INDEX(RawDataRefData,$E1013,0)&gt;0,INDEX(RawDataRefData,$E1013,0)),"")),"")</f>
        <v/>
      </c>
      <c r="AS1013" s="100" t="str">
        <f t="array" ref="AS1013">IF($AQ1013,QUARTILE(IF(G3SelectionMask="x",IF(INDEX(RawDataRefData,$E1013,0)&gt;0,INDEX(RawDataRefData,$E1013,0)),""),1),"")</f>
        <v/>
      </c>
      <c r="AT1013" s="100" t="str">
        <f t="array" ref="AT1013">IF($AQ1013,QUARTILE(IF(G3SelectionMask="x",IF(INDEX(RawDataRefData,$E1013,0)&gt;0,INDEX(RawDataRefData,$E1013,0)),""),3),"")</f>
        <v/>
      </c>
      <c r="AU1013" s="100" t="str">
        <f t="array" ref="AU1013">IF($AQ1013,MIN(IF(G3SelectionMask="x",IF(INDEX(RawDataRefData,$E1013,0)&gt;0,INDEX(RawDataRefData,$E1013,0)),"")),"")</f>
        <v/>
      </c>
      <c r="AV1013" s="100" t="str">
        <f t="array" ref="AV1013">IF($AQ1013,MAX(IF(G3SelectionMask="x",IF(INDEX(RawDataRefData,$E1013,0)&gt;0,INDEX(RawDataRefData,$E1013,0)),"")),"")</f>
        <v/>
      </c>
      <c r="AW1013" s="100" t="str">
        <f t="shared" si="378"/>
        <v/>
      </c>
      <c r="AX1013" s="100" t="str">
        <f t="array" ref="AX1013">IF($AQ1013,STDEVA(IF(G3SelectionMask="x",IF(INDEX(RawDataRefData,$E1013,0)&gt;0,INDEX(RawDataRefData,$E1013,0)),"")),"")</f>
        <v/>
      </c>
      <c r="AY1013" s="101" t="b">
        <f t="shared" si="379"/>
        <v>0</v>
      </c>
      <c r="AZ1013" s="101" t="str">
        <f t="array" ref="AZ1013">IF($AY1013,MEDIAN(IF(G4SelectionMask="x",IF(INDEX(RawDataRefData,$E1013,0)&gt;0,INDEX(RawDataRefData,$E1013,0)),"")),"")</f>
        <v/>
      </c>
      <c r="BA1013" s="101" t="str">
        <f t="array" ref="BA1013">IF($AY1013,QUARTILE(IF(G4SelectionMask="x",IF(INDEX(RawDataRefData,$E1013,0)&gt;0,INDEX(RawDataRefData,$E1013,0)),""),1),"")</f>
        <v/>
      </c>
      <c r="BB1013" s="101" t="str">
        <f t="array" ref="BB1013">IF($AY1013,QUARTILE(IF(G4SelectionMask="x",IF(INDEX(RawDataRefData,$E1013,0)&gt;0,INDEX(RawDataRefData,$E1013,0)),""),3),"")</f>
        <v/>
      </c>
      <c r="BC1013" s="101" t="str">
        <f t="array" ref="BC1013">IF($AY1013,MIN(IF(G4SelectionMask="x",IF(INDEX(RawDataRefData,$E1013,0)&gt;0,INDEX(RawDataRefData,$E1013,0)),"")),"")</f>
        <v/>
      </c>
      <c r="BD1013" s="101" t="str">
        <f t="array" ref="BD1013">IF($AY1013,MAX(IF(G4SelectionMask="x",IF(INDEX(RawDataRefData,$E1013,0)&gt;0,INDEX(RawDataRefData,$E1013,0)),"")),"")</f>
        <v/>
      </c>
      <c r="BE1013" s="101" t="str">
        <f t="shared" si="380"/>
        <v/>
      </c>
      <c r="BF1013" s="101" t="str">
        <f t="array" ref="BF1013">IF($AY1013,STDEVA(IF(G4SelectionMask="x",IF(INDEX(RawDataRefData,$E1013,0)&gt;0,INDEX(RawDataRefData,$E1013,0)),"")),"")</f>
        <v/>
      </c>
      <c r="BG1013" s="100" t="b">
        <f t="shared" si="381"/>
        <v>0</v>
      </c>
      <c r="BH1013" s="100" t="str">
        <f t="array" ref="BH1013">IF($BG1013,MEDIAN(IF(G5SelectionMask="x",IF(INDEX(RawDataRefData,$E1013,0)&gt;0,INDEX(RawDataRefData,$E1013,0)),"")),"")</f>
        <v/>
      </c>
      <c r="BI1013" s="100" t="str">
        <f t="array" ref="BI1013">IF($BG1013,QUARTILE(IF(G5SelectionMask="x",IF(INDEX(RawDataRefData,$E1013,0)&gt;0,INDEX(RawDataRefData,$E1013,0)),""),1),"")</f>
        <v/>
      </c>
      <c r="BJ1013" s="100" t="str">
        <f t="array" ref="BJ1013">IF($BG1013,QUARTILE(IF(G5SelectionMask="x",IF(INDEX(RawDataRefData,$E1013,0)&gt;0,INDEX(RawDataRefData,$E1013,0)),""),3),"")</f>
        <v/>
      </c>
      <c r="BK1013" s="100" t="str">
        <f t="array" ref="BK1013">IF($BG1013,MIN(IF(G5SelectionMask="x",IF(INDEX(RawDataRefData,$E1013,0)&gt;0,INDEX(RawDataRefData,$E1013,0)),"")),"")</f>
        <v/>
      </c>
      <c r="BL1013" s="100" t="str">
        <f t="array" ref="BL1013">IF($BG1013,MAX(IF(G5SelectionMask="x",IF(INDEX(RawDataRefData,$E1013,0)&gt;0,INDEX(RawDataRefData,$E1013,0)),"")),"")</f>
        <v/>
      </c>
      <c r="BM1013" s="100" t="str">
        <f t="shared" si="382"/>
        <v/>
      </c>
      <c r="BN1013" s="103" t="str">
        <f t="array" ref="BN1013">IF($BG1013,STDEVA(IF(G5SelectionMask="x",IF(INDEX(RawDataRefData,$E1013,0)&gt;0,INDEX(RawDataRefData,$E1013,0)),"")),"")</f>
        <v/>
      </c>
      <c r="BO1013" s="104"/>
      <c r="BP1013" s="105">
        <v>4</v>
      </c>
      <c r="BQ1013" s="105">
        <v>3</v>
      </c>
      <c r="BR1013" s="105">
        <v>3</v>
      </c>
      <c r="BS1013" s="105">
        <v>2</v>
      </c>
      <c r="BT1013" s="105">
        <v>2</v>
      </c>
      <c r="BU1013" s="105">
        <v>3</v>
      </c>
      <c r="BV1013" s="105">
        <v>1</v>
      </c>
      <c r="BW1013" s="105">
        <v>4</v>
      </c>
      <c r="BX1013" s="105">
        <v>4</v>
      </c>
      <c r="BY1013" s="105">
        <v>1</v>
      </c>
      <c r="BZ1013" s="105">
        <v>2</v>
      </c>
      <c r="CA1013" s="105">
        <v>4</v>
      </c>
      <c r="CB1013" s="105">
        <v>2</v>
      </c>
      <c r="CC1013" s="105">
        <v>4</v>
      </c>
      <c r="CD1013" s="105">
        <v>2</v>
      </c>
    </row>
    <row r="1014" spans="1:82" ht="13.5" hidden="1" thickBot="1" x14ac:dyDescent="0.25">
      <c r="A1014" s="33" t="e">
        <f t="shared" si="359"/>
        <v>#NAME?</v>
      </c>
      <c r="B1014" s="218"/>
      <c r="C1014" s="215"/>
      <c r="D1014" s="229"/>
      <c r="E1014" s="72">
        <f t="shared" si="375"/>
        <v>1005</v>
      </c>
      <c r="F1014" s="9" t="s">
        <v>2354</v>
      </c>
      <c r="G1014" s="9" t="s">
        <v>1390</v>
      </c>
      <c r="I1014" s="9" t="s">
        <v>341</v>
      </c>
      <c r="K1014" s="100">
        <f t="shared" si="360"/>
        <v>3</v>
      </c>
      <c r="L1014" s="100"/>
      <c r="M1014" s="100"/>
      <c r="N1014" s="100"/>
      <c r="O1014" s="100"/>
      <c r="P1014" s="101">
        <f t="shared" si="361"/>
        <v>1</v>
      </c>
      <c r="Q1014" s="102">
        <f t="shared" si="362"/>
        <v>1</v>
      </c>
      <c r="R1014" s="102">
        <f t="shared" si="363"/>
        <v>4</v>
      </c>
      <c r="S1014" s="102">
        <f t="shared" si="364"/>
        <v>2</v>
      </c>
      <c r="T1014" s="102">
        <f t="shared" si="365"/>
        <v>4</v>
      </c>
      <c r="U1014" s="102">
        <f t="shared" si="366"/>
        <v>2</v>
      </c>
      <c r="V1014" s="102">
        <f t="shared" si="367"/>
        <v>3</v>
      </c>
      <c r="W1014" s="102">
        <f t="shared" si="368"/>
        <v>1</v>
      </c>
      <c r="X1014" s="102">
        <f t="shared" si="369"/>
        <v>1</v>
      </c>
      <c r="Y1014" s="102">
        <f t="shared" si="370"/>
        <v>1</v>
      </c>
      <c r="Z1014" s="102">
        <f t="shared" si="371"/>
        <v>4</v>
      </c>
      <c r="AA1014" s="100" t="b">
        <f t="shared" si="372"/>
        <v>1</v>
      </c>
      <c r="AB1014" s="100">
        <f t="array" ref="AB1014">IF($AA1014,MEDIAN(IF(G1SelectionMask="x",IF(INDEX(RawDataRefData,$E1014,0)&gt;0,INDEX(RawDataRefData,$E1014,0)),"")),"")</f>
        <v>2</v>
      </c>
      <c r="AC1014" s="100">
        <f t="array" ref="AC1014">IF($AA1014,QUARTILE(IF(G1SelectionMask="x",IF(INDEX(RawDataRefData,$E1014,0)&gt;0,INDEX(RawDataRefData,$E1014,0)),""),1),"")</f>
        <v>1</v>
      </c>
      <c r="AD1014" s="100">
        <f t="array" ref="AD1014">IF($AA1014,QUARTILE(IF(G1SelectionMask="x",IF(INDEX(RawDataRefData,$E1014,0)&gt;0,INDEX(RawDataRefData,$E1014,0)),""),3),"")</f>
        <v>3.5</v>
      </c>
      <c r="AE1014" s="100">
        <f t="array" ref="AE1014">IF($AA1014,MIN(IF(G1SelectionMask="x",IF(INDEX(RawDataRefData,$E1014,0)&gt;0,INDEX(RawDataRefData,$E1014,0)),"")),"")</f>
        <v>1</v>
      </c>
      <c r="AF1014" s="100">
        <f t="array" ref="AF1014">IF($AA1014,MAX(IF(G1SelectionMask="x",IF(INDEX(RawDataRefData,$E1014,0)&gt;0,INDEX(RawDataRefData,$E1014,0)),"")),"")</f>
        <v>4</v>
      </c>
      <c r="AG1014" s="100">
        <f t="shared" si="373"/>
        <v>2.1818181818181817</v>
      </c>
      <c r="AH1014" s="100">
        <f t="array" ref="AH1014">IF($AA1014,STDEVA(IF(G1SelectionMask="x",IF(INDEX(RawDataRefData,$E1014,0)&gt;0,INDEX(RawDataRefData,$E1014,0)),"")),"")</f>
        <v>1.3280197150781923</v>
      </c>
      <c r="AI1014" s="101" t="b">
        <f t="shared" si="374"/>
        <v>1</v>
      </c>
      <c r="AJ1014" s="101">
        <f t="array" ref="AJ1014">IF($AI1014,MEDIAN(IF(G2SelectionMask="x",IF(INDEX(RawDataRefData,$E1014,0)&gt;0,INDEX(RawDataRefData,$E1014,0)),"")),"")</f>
        <v>2</v>
      </c>
      <c r="AK1014" s="101">
        <f t="array" ref="AK1014">IF($AI1014,QUARTILE(IF(G2SelectionMask="x",IF(INDEX(RawDataRefData,$E1014,0)&gt;0,INDEX(RawDataRefData,$E1014,0)),""),1),"")</f>
        <v>1</v>
      </c>
      <c r="AL1014" s="101">
        <f t="array" ref="AL1014">IF($AI1014,QUARTILE(IF(G2SelectionMask="x",IF(INDEX(RawDataRefData,$E1014,0)&gt;0,INDEX(RawDataRefData,$E1014,0)),""),3),"")</f>
        <v>4</v>
      </c>
      <c r="AM1014" s="101">
        <f t="array" ref="AM1014">IF($AI1014,MIN(IF(G2SelectionMask="x",IF(INDEX(RawDataRefData,$E1014,0)&gt;0,INDEX(RawDataRefData,$E1014,0)),"")),"")</f>
        <v>1</v>
      </c>
      <c r="AN1014" s="101">
        <f t="array" ref="AN1014">IF($AI1014,MAX(IF(G2SelectionMask="x",IF(INDEX(RawDataRefData,$E1014,0)&gt;0,INDEX(RawDataRefData,$E1014,0)),"")),"")</f>
        <v>4</v>
      </c>
      <c r="AO1014" s="101">
        <f t="shared" si="376"/>
        <v>2.4545454545454546</v>
      </c>
      <c r="AP1014" s="101">
        <f t="array" ref="AP1014">IF($AI1014,STDEVA(IF(G2SelectionMask="x",IF(INDEX(RawDataRefData,$E1014,0)&gt;0,INDEX(RawDataRefData,$E1014,0)),"")),"")</f>
        <v>1.3684762594679067</v>
      </c>
      <c r="AQ1014" s="100" t="b">
        <f t="shared" si="377"/>
        <v>0</v>
      </c>
      <c r="AR1014" s="100" t="str">
        <f t="array" ref="AR1014">IF($AQ1014,MEDIAN(IF(G3SelectionMask="x",IF(INDEX(RawDataRefData,$E1014,0)&gt;0,INDEX(RawDataRefData,$E1014,0)),"")),"")</f>
        <v/>
      </c>
      <c r="AS1014" s="100" t="str">
        <f t="array" ref="AS1014">IF($AQ1014,QUARTILE(IF(G3SelectionMask="x",IF(INDEX(RawDataRefData,$E1014,0)&gt;0,INDEX(RawDataRefData,$E1014,0)),""),1),"")</f>
        <v/>
      </c>
      <c r="AT1014" s="100" t="str">
        <f t="array" ref="AT1014">IF($AQ1014,QUARTILE(IF(G3SelectionMask="x",IF(INDEX(RawDataRefData,$E1014,0)&gt;0,INDEX(RawDataRefData,$E1014,0)),""),3),"")</f>
        <v/>
      </c>
      <c r="AU1014" s="100" t="str">
        <f t="array" ref="AU1014">IF($AQ1014,MIN(IF(G3SelectionMask="x",IF(INDEX(RawDataRefData,$E1014,0)&gt;0,INDEX(RawDataRefData,$E1014,0)),"")),"")</f>
        <v/>
      </c>
      <c r="AV1014" s="100" t="str">
        <f t="array" ref="AV1014">IF($AQ1014,MAX(IF(G3SelectionMask="x",IF(INDEX(RawDataRefData,$E1014,0)&gt;0,INDEX(RawDataRefData,$E1014,0)),"")),"")</f>
        <v/>
      </c>
      <c r="AW1014" s="100" t="str">
        <f t="shared" si="378"/>
        <v/>
      </c>
      <c r="AX1014" s="100" t="str">
        <f t="array" ref="AX1014">IF($AQ1014,STDEVA(IF(G3SelectionMask="x",IF(INDEX(RawDataRefData,$E1014,0)&gt;0,INDEX(RawDataRefData,$E1014,0)),"")),"")</f>
        <v/>
      </c>
      <c r="AY1014" s="101" t="b">
        <f t="shared" si="379"/>
        <v>0</v>
      </c>
      <c r="AZ1014" s="101" t="str">
        <f t="array" ref="AZ1014">IF($AY1014,MEDIAN(IF(G4SelectionMask="x",IF(INDEX(RawDataRefData,$E1014,0)&gt;0,INDEX(RawDataRefData,$E1014,0)),"")),"")</f>
        <v/>
      </c>
      <c r="BA1014" s="101" t="str">
        <f t="array" ref="BA1014">IF($AY1014,QUARTILE(IF(G4SelectionMask="x",IF(INDEX(RawDataRefData,$E1014,0)&gt;0,INDEX(RawDataRefData,$E1014,0)),""),1),"")</f>
        <v/>
      </c>
      <c r="BB1014" s="101" t="str">
        <f t="array" ref="BB1014">IF($AY1014,QUARTILE(IF(G4SelectionMask="x",IF(INDEX(RawDataRefData,$E1014,0)&gt;0,INDEX(RawDataRefData,$E1014,0)),""),3),"")</f>
        <v/>
      </c>
      <c r="BC1014" s="101" t="str">
        <f t="array" ref="BC1014">IF($AY1014,MIN(IF(G4SelectionMask="x",IF(INDEX(RawDataRefData,$E1014,0)&gt;0,INDEX(RawDataRefData,$E1014,0)),"")),"")</f>
        <v/>
      </c>
      <c r="BD1014" s="101" t="str">
        <f t="array" ref="BD1014">IF($AY1014,MAX(IF(G4SelectionMask="x",IF(INDEX(RawDataRefData,$E1014,0)&gt;0,INDEX(RawDataRefData,$E1014,0)),"")),"")</f>
        <v/>
      </c>
      <c r="BE1014" s="101" t="str">
        <f t="shared" si="380"/>
        <v/>
      </c>
      <c r="BF1014" s="101" t="str">
        <f t="array" ref="BF1014">IF($AY1014,STDEVA(IF(G4SelectionMask="x",IF(INDEX(RawDataRefData,$E1014,0)&gt;0,INDEX(RawDataRefData,$E1014,0)),"")),"")</f>
        <v/>
      </c>
      <c r="BG1014" s="100" t="b">
        <f t="shared" si="381"/>
        <v>0</v>
      </c>
      <c r="BH1014" s="100" t="str">
        <f t="array" ref="BH1014">IF($BG1014,MEDIAN(IF(G5SelectionMask="x",IF(INDEX(RawDataRefData,$E1014,0)&gt;0,INDEX(RawDataRefData,$E1014,0)),"")),"")</f>
        <v/>
      </c>
      <c r="BI1014" s="100" t="str">
        <f t="array" ref="BI1014">IF($BG1014,QUARTILE(IF(G5SelectionMask="x",IF(INDEX(RawDataRefData,$E1014,0)&gt;0,INDEX(RawDataRefData,$E1014,0)),""),1),"")</f>
        <v/>
      </c>
      <c r="BJ1014" s="100" t="str">
        <f t="array" ref="BJ1014">IF($BG1014,QUARTILE(IF(G5SelectionMask="x",IF(INDEX(RawDataRefData,$E1014,0)&gt;0,INDEX(RawDataRefData,$E1014,0)),""),3),"")</f>
        <v/>
      </c>
      <c r="BK1014" s="100" t="str">
        <f t="array" ref="BK1014">IF($BG1014,MIN(IF(G5SelectionMask="x",IF(INDEX(RawDataRefData,$E1014,0)&gt;0,INDEX(RawDataRefData,$E1014,0)),"")),"")</f>
        <v/>
      </c>
      <c r="BL1014" s="100" t="str">
        <f t="array" ref="BL1014">IF($BG1014,MAX(IF(G5SelectionMask="x",IF(INDEX(RawDataRefData,$E1014,0)&gt;0,INDEX(RawDataRefData,$E1014,0)),"")),"")</f>
        <v/>
      </c>
      <c r="BM1014" s="100" t="str">
        <f t="shared" si="382"/>
        <v/>
      </c>
      <c r="BN1014" s="103" t="str">
        <f t="array" ref="BN1014">IF($BG1014,STDEVA(IF(G5SelectionMask="x",IF(INDEX(RawDataRefData,$E1014,0)&gt;0,INDEX(RawDataRefData,$E1014,0)),"")),"")</f>
        <v/>
      </c>
      <c r="BO1014" s="104"/>
      <c r="BP1014" s="105">
        <v>3</v>
      </c>
      <c r="BQ1014" s="105">
        <v>1</v>
      </c>
      <c r="BR1014" s="105">
        <v>1</v>
      </c>
      <c r="BS1014" s="105">
        <v>4</v>
      </c>
      <c r="BT1014" s="105">
        <v>2</v>
      </c>
      <c r="BU1014" s="105">
        <v>4</v>
      </c>
      <c r="BV1014" s="105">
        <v>2</v>
      </c>
      <c r="BW1014" s="105">
        <v>3</v>
      </c>
      <c r="BX1014" s="105">
        <v>1</v>
      </c>
      <c r="BY1014" s="105">
        <v>1</v>
      </c>
      <c r="BZ1014" s="105">
        <v>1</v>
      </c>
      <c r="CA1014" s="105">
        <v>4</v>
      </c>
      <c r="CB1014" s="105">
        <v>4</v>
      </c>
      <c r="CC1014" s="105">
        <v>2</v>
      </c>
      <c r="CD1014" s="105">
        <v>4</v>
      </c>
    </row>
    <row r="1015" spans="1:82" ht="13.5" hidden="1" thickBot="1" x14ac:dyDescent="0.25">
      <c r="A1015" s="33" t="e">
        <f t="shared" si="359"/>
        <v>#NAME?</v>
      </c>
      <c r="B1015" s="218"/>
      <c r="C1015" s="215"/>
      <c r="D1015" s="229"/>
      <c r="E1015" s="72">
        <f t="shared" si="375"/>
        <v>1006</v>
      </c>
      <c r="F1015" s="9" t="s">
        <v>2355</v>
      </c>
      <c r="G1015" s="9" t="s">
        <v>1391</v>
      </c>
      <c r="I1015" s="9" t="s">
        <v>341</v>
      </c>
      <c r="K1015" s="100">
        <f t="shared" si="360"/>
        <v>4</v>
      </c>
      <c r="L1015" s="100"/>
      <c r="M1015" s="100"/>
      <c r="N1015" s="100"/>
      <c r="O1015" s="100"/>
      <c r="P1015" s="101">
        <f t="shared" si="361"/>
        <v>3</v>
      </c>
      <c r="Q1015" s="102">
        <f t="shared" si="362"/>
        <v>3</v>
      </c>
      <c r="R1015" s="102">
        <f t="shared" si="363"/>
        <v>3</v>
      </c>
      <c r="S1015" s="102">
        <f t="shared" si="364"/>
        <v>3</v>
      </c>
      <c r="T1015" s="102">
        <f t="shared" si="365"/>
        <v>4</v>
      </c>
      <c r="U1015" s="102">
        <f t="shared" si="366"/>
        <v>3</v>
      </c>
      <c r="V1015" s="102">
        <f t="shared" si="367"/>
        <v>3</v>
      </c>
      <c r="W1015" s="102">
        <f t="shared" si="368"/>
        <v>1</v>
      </c>
      <c r="X1015" s="102">
        <f t="shared" si="369"/>
        <v>4</v>
      </c>
      <c r="Y1015" s="102">
        <f t="shared" si="370"/>
        <v>3</v>
      </c>
      <c r="Z1015" s="102">
        <f t="shared" si="371"/>
        <v>4</v>
      </c>
      <c r="AA1015" s="100" t="b">
        <f t="shared" si="372"/>
        <v>1</v>
      </c>
      <c r="AB1015" s="100">
        <f t="array" ref="AB1015">IF($AA1015,MEDIAN(IF(G1SelectionMask="x",IF(INDEX(RawDataRefData,$E1015,0)&gt;0,INDEX(RawDataRefData,$E1015,0)),"")),"")</f>
        <v>3</v>
      </c>
      <c r="AC1015" s="100">
        <f t="array" ref="AC1015">IF($AA1015,QUARTILE(IF(G1SelectionMask="x",IF(INDEX(RawDataRefData,$E1015,0)&gt;0,INDEX(RawDataRefData,$E1015,0)),""),1),"")</f>
        <v>3</v>
      </c>
      <c r="AD1015" s="100">
        <f t="array" ref="AD1015">IF($AA1015,QUARTILE(IF(G1SelectionMask="x",IF(INDEX(RawDataRefData,$E1015,0)&gt;0,INDEX(RawDataRefData,$E1015,0)),""),3),"")</f>
        <v>3.5</v>
      </c>
      <c r="AE1015" s="100">
        <f t="array" ref="AE1015">IF($AA1015,MIN(IF(G1SelectionMask="x",IF(INDEX(RawDataRefData,$E1015,0)&gt;0,INDEX(RawDataRefData,$E1015,0)),"")),"")</f>
        <v>1</v>
      </c>
      <c r="AF1015" s="100">
        <f t="array" ref="AF1015">IF($AA1015,MAX(IF(G1SelectionMask="x",IF(INDEX(RawDataRefData,$E1015,0)&gt;0,INDEX(RawDataRefData,$E1015,0)),"")),"")</f>
        <v>4</v>
      </c>
      <c r="AG1015" s="100">
        <f t="shared" si="373"/>
        <v>3.0909090909090908</v>
      </c>
      <c r="AH1015" s="100">
        <f t="array" ref="AH1015">IF($AA1015,STDEVA(IF(G1SelectionMask="x",IF(INDEX(RawDataRefData,$E1015,0)&gt;0,INDEX(RawDataRefData,$E1015,0)),"")),"")</f>
        <v>0.8312094145936334</v>
      </c>
      <c r="AI1015" s="101" t="b">
        <f t="shared" si="374"/>
        <v>1</v>
      </c>
      <c r="AJ1015" s="101">
        <f t="array" ref="AJ1015">IF($AI1015,MEDIAN(IF(G2SelectionMask="x",IF(INDEX(RawDataRefData,$E1015,0)&gt;0,INDEX(RawDataRefData,$E1015,0)),"")),"")</f>
        <v>3</v>
      </c>
      <c r="AK1015" s="101">
        <f t="array" ref="AK1015">IF($AI1015,QUARTILE(IF(G2SelectionMask="x",IF(INDEX(RawDataRefData,$E1015,0)&gt;0,INDEX(RawDataRefData,$E1015,0)),""),1),"")</f>
        <v>3</v>
      </c>
      <c r="AL1015" s="101">
        <f t="array" ref="AL1015">IF($AI1015,QUARTILE(IF(G2SelectionMask="x",IF(INDEX(RawDataRefData,$E1015,0)&gt;0,INDEX(RawDataRefData,$E1015,0)),""),3),"")</f>
        <v>3.5</v>
      </c>
      <c r="AM1015" s="101">
        <f t="array" ref="AM1015">IF($AI1015,MIN(IF(G2SelectionMask="x",IF(INDEX(RawDataRefData,$E1015,0)&gt;0,INDEX(RawDataRefData,$E1015,0)),"")),"")</f>
        <v>1</v>
      </c>
      <c r="AN1015" s="101">
        <f t="array" ref="AN1015">IF($AI1015,MAX(IF(G2SelectionMask="x",IF(INDEX(RawDataRefData,$E1015,0)&gt;0,INDEX(RawDataRefData,$E1015,0)),"")),"")</f>
        <v>4</v>
      </c>
      <c r="AO1015" s="101">
        <f t="shared" si="376"/>
        <v>3</v>
      </c>
      <c r="AP1015" s="101">
        <f t="array" ref="AP1015">IF($AI1015,STDEVA(IF(G2SelectionMask="x",IF(INDEX(RawDataRefData,$E1015,0)&gt;0,INDEX(RawDataRefData,$E1015,0)),"")),"")</f>
        <v>0.89442719099991586</v>
      </c>
      <c r="AQ1015" s="100" t="b">
        <f t="shared" si="377"/>
        <v>0</v>
      </c>
      <c r="AR1015" s="100" t="str">
        <f t="array" ref="AR1015">IF($AQ1015,MEDIAN(IF(G3SelectionMask="x",IF(INDEX(RawDataRefData,$E1015,0)&gt;0,INDEX(RawDataRefData,$E1015,0)),"")),"")</f>
        <v/>
      </c>
      <c r="AS1015" s="100" t="str">
        <f t="array" ref="AS1015">IF($AQ1015,QUARTILE(IF(G3SelectionMask="x",IF(INDEX(RawDataRefData,$E1015,0)&gt;0,INDEX(RawDataRefData,$E1015,0)),""),1),"")</f>
        <v/>
      </c>
      <c r="AT1015" s="100" t="str">
        <f t="array" ref="AT1015">IF($AQ1015,QUARTILE(IF(G3SelectionMask="x",IF(INDEX(RawDataRefData,$E1015,0)&gt;0,INDEX(RawDataRefData,$E1015,0)),""),3),"")</f>
        <v/>
      </c>
      <c r="AU1015" s="100" t="str">
        <f t="array" ref="AU1015">IF($AQ1015,MIN(IF(G3SelectionMask="x",IF(INDEX(RawDataRefData,$E1015,0)&gt;0,INDEX(RawDataRefData,$E1015,0)),"")),"")</f>
        <v/>
      </c>
      <c r="AV1015" s="100" t="str">
        <f t="array" ref="AV1015">IF($AQ1015,MAX(IF(G3SelectionMask="x",IF(INDEX(RawDataRefData,$E1015,0)&gt;0,INDEX(RawDataRefData,$E1015,0)),"")),"")</f>
        <v/>
      </c>
      <c r="AW1015" s="100" t="str">
        <f t="shared" si="378"/>
        <v/>
      </c>
      <c r="AX1015" s="100" t="str">
        <f t="array" ref="AX1015">IF($AQ1015,STDEVA(IF(G3SelectionMask="x",IF(INDEX(RawDataRefData,$E1015,0)&gt;0,INDEX(RawDataRefData,$E1015,0)),"")),"")</f>
        <v/>
      </c>
      <c r="AY1015" s="101" t="b">
        <f t="shared" si="379"/>
        <v>0</v>
      </c>
      <c r="AZ1015" s="101" t="str">
        <f t="array" ref="AZ1015">IF($AY1015,MEDIAN(IF(G4SelectionMask="x",IF(INDEX(RawDataRefData,$E1015,0)&gt;0,INDEX(RawDataRefData,$E1015,0)),"")),"")</f>
        <v/>
      </c>
      <c r="BA1015" s="101" t="str">
        <f t="array" ref="BA1015">IF($AY1015,QUARTILE(IF(G4SelectionMask="x",IF(INDEX(RawDataRefData,$E1015,0)&gt;0,INDEX(RawDataRefData,$E1015,0)),""),1),"")</f>
        <v/>
      </c>
      <c r="BB1015" s="101" t="str">
        <f t="array" ref="BB1015">IF($AY1015,QUARTILE(IF(G4SelectionMask="x",IF(INDEX(RawDataRefData,$E1015,0)&gt;0,INDEX(RawDataRefData,$E1015,0)),""),3),"")</f>
        <v/>
      </c>
      <c r="BC1015" s="101" t="str">
        <f t="array" ref="BC1015">IF($AY1015,MIN(IF(G4SelectionMask="x",IF(INDEX(RawDataRefData,$E1015,0)&gt;0,INDEX(RawDataRefData,$E1015,0)),"")),"")</f>
        <v/>
      </c>
      <c r="BD1015" s="101" t="str">
        <f t="array" ref="BD1015">IF($AY1015,MAX(IF(G4SelectionMask="x",IF(INDEX(RawDataRefData,$E1015,0)&gt;0,INDEX(RawDataRefData,$E1015,0)),"")),"")</f>
        <v/>
      </c>
      <c r="BE1015" s="101" t="str">
        <f t="shared" si="380"/>
        <v/>
      </c>
      <c r="BF1015" s="101" t="str">
        <f t="array" ref="BF1015">IF($AY1015,STDEVA(IF(G4SelectionMask="x",IF(INDEX(RawDataRefData,$E1015,0)&gt;0,INDEX(RawDataRefData,$E1015,0)),"")),"")</f>
        <v/>
      </c>
      <c r="BG1015" s="100" t="b">
        <f t="shared" si="381"/>
        <v>0</v>
      </c>
      <c r="BH1015" s="100" t="str">
        <f t="array" ref="BH1015">IF($BG1015,MEDIAN(IF(G5SelectionMask="x",IF(INDEX(RawDataRefData,$E1015,0)&gt;0,INDEX(RawDataRefData,$E1015,0)),"")),"")</f>
        <v/>
      </c>
      <c r="BI1015" s="100" t="str">
        <f t="array" ref="BI1015">IF($BG1015,QUARTILE(IF(G5SelectionMask="x",IF(INDEX(RawDataRefData,$E1015,0)&gt;0,INDEX(RawDataRefData,$E1015,0)),""),1),"")</f>
        <v/>
      </c>
      <c r="BJ1015" s="100" t="str">
        <f t="array" ref="BJ1015">IF($BG1015,QUARTILE(IF(G5SelectionMask="x",IF(INDEX(RawDataRefData,$E1015,0)&gt;0,INDEX(RawDataRefData,$E1015,0)),""),3),"")</f>
        <v/>
      </c>
      <c r="BK1015" s="100" t="str">
        <f t="array" ref="BK1015">IF($BG1015,MIN(IF(G5SelectionMask="x",IF(INDEX(RawDataRefData,$E1015,0)&gt;0,INDEX(RawDataRefData,$E1015,0)),"")),"")</f>
        <v/>
      </c>
      <c r="BL1015" s="100" t="str">
        <f t="array" ref="BL1015">IF($BG1015,MAX(IF(G5SelectionMask="x",IF(INDEX(RawDataRefData,$E1015,0)&gt;0,INDEX(RawDataRefData,$E1015,0)),"")),"")</f>
        <v/>
      </c>
      <c r="BM1015" s="100" t="str">
        <f t="shared" si="382"/>
        <v/>
      </c>
      <c r="BN1015" s="103" t="str">
        <f t="array" ref="BN1015">IF($BG1015,STDEVA(IF(G5SelectionMask="x",IF(INDEX(RawDataRefData,$E1015,0)&gt;0,INDEX(RawDataRefData,$E1015,0)),"")),"")</f>
        <v/>
      </c>
      <c r="BO1015" s="104"/>
      <c r="BP1015" s="105">
        <v>4</v>
      </c>
      <c r="BQ1015" s="105">
        <v>3</v>
      </c>
      <c r="BR1015" s="105">
        <v>3</v>
      </c>
      <c r="BS1015" s="105">
        <v>3</v>
      </c>
      <c r="BT1015" s="105">
        <v>3</v>
      </c>
      <c r="BU1015" s="105">
        <v>4</v>
      </c>
      <c r="BV1015" s="105">
        <v>3</v>
      </c>
      <c r="BW1015" s="105">
        <v>3</v>
      </c>
      <c r="BX1015" s="105">
        <v>1</v>
      </c>
      <c r="BY1015" s="105">
        <v>4</v>
      </c>
      <c r="BZ1015" s="105">
        <v>3</v>
      </c>
      <c r="CA1015" s="105">
        <v>4</v>
      </c>
      <c r="CB1015" s="105">
        <v>2</v>
      </c>
      <c r="CC1015" s="105">
        <v>4</v>
      </c>
      <c r="CD1015" s="105">
        <v>3</v>
      </c>
    </row>
    <row r="1016" spans="1:82" ht="13.5" hidden="1" thickBot="1" x14ac:dyDescent="0.25">
      <c r="A1016" s="33" t="e">
        <f t="shared" si="359"/>
        <v>#NAME?</v>
      </c>
      <c r="B1016" s="218"/>
      <c r="C1016" s="215"/>
      <c r="D1016" s="229"/>
      <c r="E1016" s="72">
        <f t="shared" si="375"/>
        <v>1007</v>
      </c>
      <c r="F1016" s="9" t="s">
        <v>2356</v>
      </c>
      <c r="G1016" s="9" t="s">
        <v>1392</v>
      </c>
      <c r="I1016" s="9" t="s">
        <v>341</v>
      </c>
      <c r="K1016" s="100">
        <f t="shared" si="360"/>
        <v>4</v>
      </c>
      <c r="L1016" s="100"/>
      <c r="M1016" s="100"/>
      <c r="N1016" s="100"/>
      <c r="O1016" s="100"/>
      <c r="P1016" s="101">
        <f t="shared" si="361"/>
        <v>2</v>
      </c>
      <c r="Q1016" s="102">
        <f t="shared" si="362"/>
        <v>1</v>
      </c>
      <c r="R1016" s="102">
        <f t="shared" si="363"/>
        <v>1</v>
      </c>
      <c r="S1016" s="102">
        <f t="shared" si="364"/>
        <v>4</v>
      </c>
      <c r="T1016" s="102">
        <f t="shared" si="365"/>
        <v>2</v>
      </c>
      <c r="U1016" s="102">
        <f t="shared" si="366"/>
        <v>2</v>
      </c>
      <c r="V1016" s="102">
        <f t="shared" si="367"/>
        <v>2</v>
      </c>
      <c r="W1016" s="102">
        <f t="shared" si="368"/>
        <v>4</v>
      </c>
      <c r="X1016" s="102">
        <f t="shared" si="369"/>
        <v>1</v>
      </c>
      <c r="Y1016" s="102">
        <f t="shared" si="370"/>
        <v>4</v>
      </c>
      <c r="Z1016" s="102">
        <f t="shared" si="371"/>
        <v>3</v>
      </c>
      <c r="AA1016" s="100" t="b">
        <f t="shared" si="372"/>
        <v>1</v>
      </c>
      <c r="AB1016" s="100">
        <f t="array" ref="AB1016">IF($AA1016,MEDIAN(IF(G1SelectionMask="x",IF(INDEX(RawDataRefData,$E1016,0)&gt;0,INDEX(RawDataRefData,$E1016,0)),"")),"")</f>
        <v>2</v>
      </c>
      <c r="AC1016" s="100">
        <f t="array" ref="AC1016">IF($AA1016,QUARTILE(IF(G1SelectionMask="x",IF(INDEX(RawDataRefData,$E1016,0)&gt;0,INDEX(RawDataRefData,$E1016,0)),""),1),"")</f>
        <v>1.5</v>
      </c>
      <c r="AD1016" s="100">
        <f t="array" ref="AD1016">IF($AA1016,QUARTILE(IF(G1SelectionMask="x",IF(INDEX(RawDataRefData,$E1016,0)&gt;0,INDEX(RawDataRefData,$E1016,0)),""),3),"")</f>
        <v>3.5</v>
      </c>
      <c r="AE1016" s="100">
        <f t="array" ref="AE1016">IF($AA1016,MIN(IF(G1SelectionMask="x",IF(INDEX(RawDataRefData,$E1016,0)&gt;0,INDEX(RawDataRefData,$E1016,0)),"")),"")</f>
        <v>1</v>
      </c>
      <c r="AF1016" s="100">
        <f t="array" ref="AF1016">IF($AA1016,MAX(IF(G1SelectionMask="x",IF(INDEX(RawDataRefData,$E1016,0)&gt;0,INDEX(RawDataRefData,$E1016,0)),"")),"")</f>
        <v>4</v>
      </c>
      <c r="AG1016" s="100">
        <f t="shared" si="373"/>
        <v>2.3636363636363638</v>
      </c>
      <c r="AH1016" s="100">
        <f t="array" ref="AH1016">IF($AA1016,STDEVA(IF(G1SelectionMask="x",IF(INDEX(RawDataRefData,$E1016,0)&gt;0,INDEX(RawDataRefData,$E1016,0)),"")),"")</f>
        <v>1.2060453783110545</v>
      </c>
      <c r="AI1016" s="101" t="b">
        <f t="shared" si="374"/>
        <v>1</v>
      </c>
      <c r="AJ1016" s="101">
        <f t="array" ref="AJ1016">IF($AI1016,MEDIAN(IF(G2SelectionMask="x",IF(INDEX(RawDataRefData,$E1016,0)&gt;0,INDEX(RawDataRefData,$E1016,0)),"")),"")</f>
        <v>3</v>
      </c>
      <c r="AK1016" s="101">
        <f t="array" ref="AK1016">IF($AI1016,QUARTILE(IF(G2SelectionMask="x",IF(INDEX(RawDataRefData,$E1016,0)&gt;0,INDEX(RawDataRefData,$E1016,0)),""),1),"")</f>
        <v>2</v>
      </c>
      <c r="AL1016" s="101">
        <f t="array" ref="AL1016">IF($AI1016,QUARTILE(IF(G2SelectionMask="x",IF(INDEX(RawDataRefData,$E1016,0)&gt;0,INDEX(RawDataRefData,$E1016,0)),""),3),"")</f>
        <v>4</v>
      </c>
      <c r="AM1016" s="101">
        <f t="array" ref="AM1016">IF($AI1016,MIN(IF(G2SelectionMask="x",IF(INDEX(RawDataRefData,$E1016,0)&gt;0,INDEX(RawDataRefData,$E1016,0)),"")),"")</f>
        <v>1</v>
      </c>
      <c r="AN1016" s="101">
        <f t="array" ref="AN1016">IF($AI1016,MAX(IF(G2SelectionMask="x",IF(INDEX(RawDataRefData,$E1016,0)&gt;0,INDEX(RawDataRefData,$E1016,0)),"")),"")</f>
        <v>4</v>
      </c>
      <c r="AO1016" s="101">
        <f t="shared" si="376"/>
        <v>2.9090909090909092</v>
      </c>
      <c r="AP1016" s="101">
        <f t="array" ref="AP1016">IF($AI1016,STDEVA(IF(G2SelectionMask="x",IF(INDEX(RawDataRefData,$E1016,0)&gt;0,INDEX(RawDataRefData,$E1016,0)),"")),"")</f>
        <v>1.1361818036340356</v>
      </c>
      <c r="AQ1016" s="100" t="b">
        <f t="shared" si="377"/>
        <v>0</v>
      </c>
      <c r="AR1016" s="100" t="str">
        <f t="array" ref="AR1016">IF($AQ1016,MEDIAN(IF(G3SelectionMask="x",IF(INDEX(RawDataRefData,$E1016,0)&gt;0,INDEX(RawDataRefData,$E1016,0)),"")),"")</f>
        <v/>
      </c>
      <c r="AS1016" s="100" t="str">
        <f t="array" ref="AS1016">IF($AQ1016,QUARTILE(IF(G3SelectionMask="x",IF(INDEX(RawDataRefData,$E1016,0)&gt;0,INDEX(RawDataRefData,$E1016,0)),""),1),"")</f>
        <v/>
      </c>
      <c r="AT1016" s="100" t="str">
        <f t="array" ref="AT1016">IF($AQ1016,QUARTILE(IF(G3SelectionMask="x",IF(INDEX(RawDataRefData,$E1016,0)&gt;0,INDEX(RawDataRefData,$E1016,0)),""),3),"")</f>
        <v/>
      </c>
      <c r="AU1016" s="100" t="str">
        <f t="array" ref="AU1016">IF($AQ1016,MIN(IF(G3SelectionMask="x",IF(INDEX(RawDataRefData,$E1016,0)&gt;0,INDEX(RawDataRefData,$E1016,0)),"")),"")</f>
        <v/>
      </c>
      <c r="AV1016" s="100" t="str">
        <f t="array" ref="AV1016">IF($AQ1016,MAX(IF(G3SelectionMask="x",IF(INDEX(RawDataRefData,$E1016,0)&gt;0,INDEX(RawDataRefData,$E1016,0)),"")),"")</f>
        <v/>
      </c>
      <c r="AW1016" s="100" t="str">
        <f t="shared" si="378"/>
        <v/>
      </c>
      <c r="AX1016" s="100" t="str">
        <f t="array" ref="AX1016">IF($AQ1016,STDEVA(IF(G3SelectionMask="x",IF(INDEX(RawDataRefData,$E1016,0)&gt;0,INDEX(RawDataRefData,$E1016,0)),"")),"")</f>
        <v/>
      </c>
      <c r="AY1016" s="101" t="b">
        <f t="shared" si="379"/>
        <v>0</v>
      </c>
      <c r="AZ1016" s="101" t="str">
        <f t="array" ref="AZ1016">IF($AY1016,MEDIAN(IF(G4SelectionMask="x",IF(INDEX(RawDataRefData,$E1016,0)&gt;0,INDEX(RawDataRefData,$E1016,0)),"")),"")</f>
        <v/>
      </c>
      <c r="BA1016" s="101" t="str">
        <f t="array" ref="BA1016">IF($AY1016,QUARTILE(IF(G4SelectionMask="x",IF(INDEX(RawDataRefData,$E1016,0)&gt;0,INDEX(RawDataRefData,$E1016,0)),""),1),"")</f>
        <v/>
      </c>
      <c r="BB1016" s="101" t="str">
        <f t="array" ref="BB1016">IF($AY1016,QUARTILE(IF(G4SelectionMask="x",IF(INDEX(RawDataRefData,$E1016,0)&gt;0,INDEX(RawDataRefData,$E1016,0)),""),3),"")</f>
        <v/>
      </c>
      <c r="BC1016" s="101" t="str">
        <f t="array" ref="BC1016">IF($AY1016,MIN(IF(G4SelectionMask="x",IF(INDEX(RawDataRefData,$E1016,0)&gt;0,INDEX(RawDataRefData,$E1016,0)),"")),"")</f>
        <v/>
      </c>
      <c r="BD1016" s="101" t="str">
        <f t="array" ref="BD1016">IF($AY1016,MAX(IF(G4SelectionMask="x",IF(INDEX(RawDataRefData,$E1016,0)&gt;0,INDEX(RawDataRefData,$E1016,0)),"")),"")</f>
        <v/>
      </c>
      <c r="BE1016" s="101" t="str">
        <f t="shared" si="380"/>
        <v/>
      </c>
      <c r="BF1016" s="101" t="str">
        <f t="array" ref="BF1016">IF($AY1016,STDEVA(IF(G4SelectionMask="x",IF(INDEX(RawDataRefData,$E1016,0)&gt;0,INDEX(RawDataRefData,$E1016,0)),"")),"")</f>
        <v/>
      </c>
      <c r="BG1016" s="100" t="b">
        <f t="shared" si="381"/>
        <v>0</v>
      </c>
      <c r="BH1016" s="100" t="str">
        <f t="array" ref="BH1016">IF($BG1016,MEDIAN(IF(G5SelectionMask="x",IF(INDEX(RawDataRefData,$E1016,0)&gt;0,INDEX(RawDataRefData,$E1016,0)),"")),"")</f>
        <v/>
      </c>
      <c r="BI1016" s="100" t="str">
        <f t="array" ref="BI1016">IF($BG1016,QUARTILE(IF(G5SelectionMask="x",IF(INDEX(RawDataRefData,$E1016,0)&gt;0,INDEX(RawDataRefData,$E1016,0)),""),1),"")</f>
        <v/>
      </c>
      <c r="BJ1016" s="100" t="str">
        <f t="array" ref="BJ1016">IF($BG1016,QUARTILE(IF(G5SelectionMask="x",IF(INDEX(RawDataRefData,$E1016,0)&gt;0,INDEX(RawDataRefData,$E1016,0)),""),3),"")</f>
        <v/>
      </c>
      <c r="BK1016" s="100" t="str">
        <f t="array" ref="BK1016">IF($BG1016,MIN(IF(G5SelectionMask="x",IF(INDEX(RawDataRefData,$E1016,0)&gt;0,INDEX(RawDataRefData,$E1016,0)),"")),"")</f>
        <v/>
      </c>
      <c r="BL1016" s="100" t="str">
        <f t="array" ref="BL1016">IF($BG1016,MAX(IF(G5SelectionMask="x",IF(INDEX(RawDataRefData,$E1016,0)&gt;0,INDEX(RawDataRefData,$E1016,0)),"")),"")</f>
        <v/>
      </c>
      <c r="BM1016" s="100" t="str">
        <f t="shared" si="382"/>
        <v/>
      </c>
      <c r="BN1016" s="103" t="str">
        <f t="array" ref="BN1016">IF($BG1016,STDEVA(IF(G5SelectionMask="x",IF(INDEX(RawDataRefData,$E1016,0)&gt;0,INDEX(RawDataRefData,$E1016,0)),"")),"")</f>
        <v/>
      </c>
      <c r="BO1016" s="104"/>
      <c r="BP1016" s="105">
        <v>4</v>
      </c>
      <c r="BQ1016" s="105">
        <v>2</v>
      </c>
      <c r="BR1016" s="105">
        <v>1</v>
      </c>
      <c r="BS1016" s="105">
        <v>1</v>
      </c>
      <c r="BT1016" s="105">
        <v>4</v>
      </c>
      <c r="BU1016" s="105">
        <v>2</v>
      </c>
      <c r="BV1016" s="105">
        <v>2</v>
      </c>
      <c r="BW1016" s="105">
        <v>2</v>
      </c>
      <c r="BX1016" s="105">
        <v>4</v>
      </c>
      <c r="BY1016" s="105">
        <v>1</v>
      </c>
      <c r="BZ1016" s="105">
        <v>4</v>
      </c>
      <c r="CA1016" s="105">
        <v>3</v>
      </c>
      <c r="CB1016" s="105">
        <v>4</v>
      </c>
      <c r="CC1016" s="105">
        <v>2</v>
      </c>
      <c r="CD1016" s="105">
        <v>4</v>
      </c>
    </row>
    <row r="1017" spans="1:82" ht="13.5" hidden="1" thickBot="1" x14ac:dyDescent="0.25">
      <c r="A1017" s="33" t="e">
        <f t="shared" si="359"/>
        <v>#NAME?</v>
      </c>
      <c r="B1017" s="218"/>
      <c r="C1017" s="215"/>
      <c r="D1017" s="229"/>
      <c r="E1017" s="72">
        <f t="shared" si="375"/>
        <v>1008</v>
      </c>
      <c r="F1017" s="9" t="s">
        <v>2357</v>
      </c>
      <c r="G1017" s="9" t="s">
        <v>1393</v>
      </c>
      <c r="I1017" s="9" t="s">
        <v>341</v>
      </c>
      <c r="K1017" s="100">
        <f t="shared" si="360"/>
        <v>4</v>
      </c>
      <c r="L1017" s="100"/>
      <c r="M1017" s="100"/>
      <c r="N1017" s="100"/>
      <c r="O1017" s="100"/>
      <c r="P1017" s="101">
        <f t="shared" si="361"/>
        <v>4</v>
      </c>
      <c r="Q1017" s="102">
        <f t="shared" si="362"/>
        <v>1</v>
      </c>
      <c r="R1017" s="102">
        <f t="shared" si="363"/>
        <v>2</v>
      </c>
      <c r="S1017" s="102">
        <f t="shared" si="364"/>
        <v>3</v>
      </c>
      <c r="T1017" s="102">
        <f t="shared" si="365"/>
        <v>2</v>
      </c>
      <c r="U1017" s="102">
        <f t="shared" si="366"/>
        <v>4</v>
      </c>
      <c r="V1017" s="102">
        <f t="shared" si="367"/>
        <v>2</v>
      </c>
      <c r="W1017" s="102">
        <f t="shared" si="368"/>
        <v>1</v>
      </c>
      <c r="X1017" s="102">
        <f t="shared" si="369"/>
        <v>2</v>
      </c>
      <c r="Y1017" s="102">
        <f t="shared" si="370"/>
        <v>2</v>
      </c>
      <c r="Z1017" s="102">
        <f t="shared" si="371"/>
        <v>2</v>
      </c>
      <c r="AA1017" s="100" t="b">
        <f t="shared" si="372"/>
        <v>1</v>
      </c>
      <c r="AB1017" s="100">
        <f t="array" ref="AB1017">IF($AA1017,MEDIAN(IF(G1SelectionMask="x",IF(INDEX(RawDataRefData,$E1017,0)&gt;0,INDEX(RawDataRefData,$E1017,0)),"")),"")</f>
        <v>2</v>
      </c>
      <c r="AC1017" s="100">
        <f t="array" ref="AC1017">IF($AA1017,QUARTILE(IF(G1SelectionMask="x",IF(INDEX(RawDataRefData,$E1017,0)&gt;0,INDEX(RawDataRefData,$E1017,0)),""),1),"")</f>
        <v>2</v>
      </c>
      <c r="AD1017" s="100">
        <f t="array" ref="AD1017">IF($AA1017,QUARTILE(IF(G1SelectionMask="x",IF(INDEX(RawDataRefData,$E1017,0)&gt;0,INDEX(RawDataRefData,$E1017,0)),""),3),"")</f>
        <v>2.5</v>
      </c>
      <c r="AE1017" s="100">
        <f t="array" ref="AE1017">IF($AA1017,MIN(IF(G1SelectionMask="x",IF(INDEX(RawDataRefData,$E1017,0)&gt;0,INDEX(RawDataRefData,$E1017,0)),"")),"")</f>
        <v>1</v>
      </c>
      <c r="AF1017" s="100">
        <f t="array" ref="AF1017">IF($AA1017,MAX(IF(G1SelectionMask="x",IF(INDEX(RawDataRefData,$E1017,0)&gt;0,INDEX(RawDataRefData,$E1017,0)),"")),"")</f>
        <v>4</v>
      </c>
      <c r="AG1017" s="100">
        <f t="shared" si="373"/>
        <v>2.2727272727272729</v>
      </c>
      <c r="AH1017" s="100">
        <f t="array" ref="AH1017">IF($AA1017,STDEVA(IF(G1SelectionMask="x",IF(INDEX(RawDataRefData,$E1017,0)&gt;0,INDEX(RawDataRefData,$E1017,0)),"")),"")</f>
        <v>1.009049958219026</v>
      </c>
      <c r="AI1017" s="101" t="b">
        <f t="shared" si="374"/>
        <v>1</v>
      </c>
      <c r="AJ1017" s="101">
        <f t="array" ref="AJ1017">IF($AI1017,MEDIAN(IF(G2SelectionMask="x",IF(INDEX(RawDataRefData,$E1017,0)&gt;0,INDEX(RawDataRefData,$E1017,0)),"")),"")</f>
        <v>2</v>
      </c>
      <c r="AK1017" s="101">
        <f t="array" ref="AK1017">IF($AI1017,QUARTILE(IF(G2SelectionMask="x",IF(INDEX(RawDataRefData,$E1017,0)&gt;0,INDEX(RawDataRefData,$E1017,0)),""),1),"")</f>
        <v>2</v>
      </c>
      <c r="AL1017" s="101">
        <f t="array" ref="AL1017">IF($AI1017,QUARTILE(IF(G2SelectionMask="x",IF(INDEX(RawDataRefData,$E1017,0)&gt;0,INDEX(RawDataRefData,$E1017,0)),""),3),"")</f>
        <v>2.5</v>
      </c>
      <c r="AM1017" s="101">
        <f t="array" ref="AM1017">IF($AI1017,MIN(IF(G2SelectionMask="x",IF(INDEX(RawDataRefData,$E1017,0)&gt;0,INDEX(RawDataRefData,$E1017,0)),"")),"")</f>
        <v>1</v>
      </c>
      <c r="AN1017" s="101">
        <f t="array" ref="AN1017">IF($AI1017,MAX(IF(G2SelectionMask="x",IF(INDEX(RawDataRefData,$E1017,0)&gt;0,INDEX(RawDataRefData,$E1017,0)),"")),"")</f>
        <v>4</v>
      </c>
      <c r="AO1017" s="101">
        <f t="shared" si="376"/>
        <v>2.2727272727272729</v>
      </c>
      <c r="AP1017" s="101">
        <f t="array" ref="AP1017">IF($AI1017,STDEVA(IF(G2SelectionMask="x",IF(INDEX(RawDataRefData,$E1017,0)&gt;0,INDEX(RawDataRefData,$E1017,0)),"")),"")</f>
        <v>1.009049958219026</v>
      </c>
      <c r="AQ1017" s="100" t="b">
        <f t="shared" si="377"/>
        <v>0</v>
      </c>
      <c r="AR1017" s="100" t="str">
        <f t="array" ref="AR1017">IF($AQ1017,MEDIAN(IF(G3SelectionMask="x",IF(INDEX(RawDataRefData,$E1017,0)&gt;0,INDEX(RawDataRefData,$E1017,0)),"")),"")</f>
        <v/>
      </c>
      <c r="AS1017" s="100" t="str">
        <f t="array" ref="AS1017">IF($AQ1017,QUARTILE(IF(G3SelectionMask="x",IF(INDEX(RawDataRefData,$E1017,0)&gt;0,INDEX(RawDataRefData,$E1017,0)),""),1),"")</f>
        <v/>
      </c>
      <c r="AT1017" s="100" t="str">
        <f t="array" ref="AT1017">IF($AQ1017,QUARTILE(IF(G3SelectionMask="x",IF(INDEX(RawDataRefData,$E1017,0)&gt;0,INDEX(RawDataRefData,$E1017,0)),""),3),"")</f>
        <v/>
      </c>
      <c r="AU1017" s="100" t="str">
        <f t="array" ref="AU1017">IF($AQ1017,MIN(IF(G3SelectionMask="x",IF(INDEX(RawDataRefData,$E1017,0)&gt;0,INDEX(RawDataRefData,$E1017,0)),"")),"")</f>
        <v/>
      </c>
      <c r="AV1017" s="100" t="str">
        <f t="array" ref="AV1017">IF($AQ1017,MAX(IF(G3SelectionMask="x",IF(INDEX(RawDataRefData,$E1017,0)&gt;0,INDEX(RawDataRefData,$E1017,0)),"")),"")</f>
        <v/>
      </c>
      <c r="AW1017" s="100" t="str">
        <f t="shared" si="378"/>
        <v/>
      </c>
      <c r="AX1017" s="100" t="str">
        <f t="array" ref="AX1017">IF($AQ1017,STDEVA(IF(G3SelectionMask="x",IF(INDEX(RawDataRefData,$E1017,0)&gt;0,INDEX(RawDataRefData,$E1017,0)),"")),"")</f>
        <v/>
      </c>
      <c r="AY1017" s="101" t="b">
        <f t="shared" si="379"/>
        <v>0</v>
      </c>
      <c r="AZ1017" s="101" t="str">
        <f t="array" ref="AZ1017">IF($AY1017,MEDIAN(IF(G4SelectionMask="x",IF(INDEX(RawDataRefData,$E1017,0)&gt;0,INDEX(RawDataRefData,$E1017,0)),"")),"")</f>
        <v/>
      </c>
      <c r="BA1017" s="101" t="str">
        <f t="array" ref="BA1017">IF($AY1017,QUARTILE(IF(G4SelectionMask="x",IF(INDEX(RawDataRefData,$E1017,0)&gt;0,INDEX(RawDataRefData,$E1017,0)),""),1),"")</f>
        <v/>
      </c>
      <c r="BB1017" s="101" t="str">
        <f t="array" ref="BB1017">IF($AY1017,QUARTILE(IF(G4SelectionMask="x",IF(INDEX(RawDataRefData,$E1017,0)&gt;0,INDEX(RawDataRefData,$E1017,0)),""),3),"")</f>
        <v/>
      </c>
      <c r="BC1017" s="101" t="str">
        <f t="array" ref="BC1017">IF($AY1017,MIN(IF(G4SelectionMask="x",IF(INDEX(RawDataRefData,$E1017,0)&gt;0,INDEX(RawDataRefData,$E1017,0)),"")),"")</f>
        <v/>
      </c>
      <c r="BD1017" s="101" t="str">
        <f t="array" ref="BD1017">IF($AY1017,MAX(IF(G4SelectionMask="x",IF(INDEX(RawDataRefData,$E1017,0)&gt;0,INDEX(RawDataRefData,$E1017,0)),"")),"")</f>
        <v/>
      </c>
      <c r="BE1017" s="101" t="str">
        <f t="shared" si="380"/>
        <v/>
      </c>
      <c r="BF1017" s="101" t="str">
        <f t="array" ref="BF1017">IF($AY1017,STDEVA(IF(G4SelectionMask="x",IF(INDEX(RawDataRefData,$E1017,0)&gt;0,INDEX(RawDataRefData,$E1017,0)),"")),"")</f>
        <v/>
      </c>
      <c r="BG1017" s="100" t="b">
        <f t="shared" si="381"/>
        <v>0</v>
      </c>
      <c r="BH1017" s="100" t="str">
        <f t="array" ref="BH1017">IF($BG1017,MEDIAN(IF(G5SelectionMask="x",IF(INDEX(RawDataRefData,$E1017,0)&gt;0,INDEX(RawDataRefData,$E1017,0)),"")),"")</f>
        <v/>
      </c>
      <c r="BI1017" s="100" t="str">
        <f t="array" ref="BI1017">IF($BG1017,QUARTILE(IF(G5SelectionMask="x",IF(INDEX(RawDataRefData,$E1017,0)&gt;0,INDEX(RawDataRefData,$E1017,0)),""),1),"")</f>
        <v/>
      </c>
      <c r="BJ1017" s="100" t="str">
        <f t="array" ref="BJ1017">IF($BG1017,QUARTILE(IF(G5SelectionMask="x",IF(INDEX(RawDataRefData,$E1017,0)&gt;0,INDEX(RawDataRefData,$E1017,0)),""),3),"")</f>
        <v/>
      </c>
      <c r="BK1017" s="100" t="str">
        <f t="array" ref="BK1017">IF($BG1017,MIN(IF(G5SelectionMask="x",IF(INDEX(RawDataRefData,$E1017,0)&gt;0,INDEX(RawDataRefData,$E1017,0)),"")),"")</f>
        <v/>
      </c>
      <c r="BL1017" s="100" t="str">
        <f t="array" ref="BL1017">IF($BG1017,MAX(IF(G5SelectionMask="x",IF(INDEX(RawDataRefData,$E1017,0)&gt;0,INDEX(RawDataRefData,$E1017,0)),"")),"")</f>
        <v/>
      </c>
      <c r="BM1017" s="100" t="str">
        <f t="shared" si="382"/>
        <v/>
      </c>
      <c r="BN1017" s="103" t="str">
        <f t="array" ref="BN1017">IF($BG1017,STDEVA(IF(G5SelectionMask="x",IF(INDEX(RawDataRefData,$E1017,0)&gt;0,INDEX(RawDataRefData,$E1017,0)),"")),"")</f>
        <v/>
      </c>
      <c r="BO1017" s="104"/>
      <c r="BP1017" s="105">
        <v>4</v>
      </c>
      <c r="BQ1017" s="105">
        <v>4</v>
      </c>
      <c r="BR1017" s="105">
        <v>1</v>
      </c>
      <c r="BS1017" s="105">
        <v>2</v>
      </c>
      <c r="BT1017" s="105">
        <v>3</v>
      </c>
      <c r="BU1017" s="105">
        <v>2</v>
      </c>
      <c r="BV1017" s="105">
        <v>4</v>
      </c>
      <c r="BW1017" s="105">
        <v>2</v>
      </c>
      <c r="BX1017" s="105">
        <v>1</v>
      </c>
      <c r="BY1017" s="105">
        <v>2</v>
      </c>
      <c r="BZ1017" s="105">
        <v>2</v>
      </c>
      <c r="CA1017" s="105">
        <v>2</v>
      </c>
      <c r="CB1017" s="105">
        <v>2</v>
      </c>
      <c r="CC1017" s="105">
        <v>2</v>
      </c>
      <c r="CD1017" s="105">
        <v>4</v>
      </c>
    </row>
    <row r="1018" spans="1:82" ht="13.5" hidden="1" thickBot="1" x14ac:dyDescent="0.25">
      <c r="A1018" s="33" t="e">
        <f t="shared" si="359"/>
        <v>#NAME?</v>
      </c>
      <c r="B1018" s="218"/>
      <c r="C1018" s="215"/>
      <c r="D1018" s="229"/>
      <c r="E1018" s="72">
        <f t="shared" si="375"/>
        <v>1009</v>
      </c>
      <c r="F1018" s="9" t="s">
        <v>2358</v>
      </c>
      <c r="G1018" s="9" t="s">
        <v>1394</v>
      </c>
      <c r="I1018" s="9" t="s">
        <v>341</v>
      </c>
      <c r="K1018" s="100">
        <f t="shared" si="360"/>
        <v>4</v>
      </c>
      <c r="L1018" s="100"/>
      <c r="M1018" s="100"/>
      <c r="N1018" s="100"/>
      <c r="O1018" s="100"/>
      <c r="P1018" s="101">
        <f t="shared" si="361"/>
        <v>4</v>
      </c>
      <c r="Q1018" s="102">
        <f t="shared" si="362"/>
        <v>1</v>
      </c>
      <c r="R1018" s="102">
        <f t="shared" si="363"/>
        <v>1</v>
      </c>
      <c r="S1018" s="102">
        <f t="shared" si="364"/>
        <v>3</v>
      </c>
      <c r="T1018" s="102">
        <f t="shared" si="365"/>
        <v>3</v>
      </c>
      <c r="U1018" s="102">
        <f t="shared" si="366"/>
        <v>1</v>
      </c>
      <c r="V1018" s="102">
        <f t="shared" si="367"/>
        <v>2</v>
      </c>
      <c r="W1018" s="102">
        <f t="shared" si="368"/>
        <v>3</v>
      </c>
      <c r="X1018" s="102">
        <f t="shared" si="369"/>
        <v>4</v>
      </c>
      <c r="Y1018" s="102">
        <f t="shared" si="370"/>
        <v>3</v>
      </c>
      <c r="Z1018" s="102">
        <f t="shared" si="371"/>
        <v>3</v>
      </c>
      <c r="AA1018" s="100" t="b">
        <f t="shared" si="372"/>
        <v>1</v>
      </c>
      <c r="AB1018" s="100">
        <f t="array" ref="AB1018">IF($AA1018,MEDIAN(IF(G1SelectionMask="x",IF(INDEX(RawDataRefData,$E1018,0)&gt;0,INDEX(RawDataRefData,$E1018,0)),"")),"")</f>
        <v>3</v>
      </c>
      <c r="AC1018" s="100">
        <f t="array" ref="AC1018">IF($AA1018,QUARTILE(IF(G1SelectionMask="x",IF(INDEX(RawDataRefData,$E1018,0)&gt;0,INDEX(RawDataRefData,$E1018,0)),""),1),"")</f>
        <v>1.5</v>
      </c>
      <c r="AD1018" s="100">
        <f t="array" ref="AD1018">IF($AA1018,QUARTILE(IF(G1SelectionMask="x",IF(INDEX(RawDataRefData,$E1018,0)&gt;0,INDEX(RawDataRefData,$E1018,0)),""),3),"")</f>
        <v>3</v>
      </c>
      <c r="AE1018" s="100">
        <f t="array" ref="AE1018">IF($AA1018,MIN(IF(G1SelectionMask="x",IF(INDEX(RawDataRefData,$E1018,0)&gt;0,INDEX(RawDataRefData,$E1018,0)),"")),"")</f>
        <v>1</v>
      </c>
      <c r="AF1018" s="100">
        <f t="array" ref="AF1018">IF($AA1018,MAX(IF(G1SelectionMask="x",IF(INDEX(RawDataRefData,$E1018,0)&gt;0,INDEX(RawDataRefData,$E1018,0)),"")),"")</f>
        <v>4</v>
      </c>
      <c r="AG1018" s="100">
        <f t="shared" si="373"/>
        <v>2.5454545454545454</v>
      </c>
      <c r="AH1018" s="100">
        <f t="array" ref="AH1018">IF($AA1018,STDEVA(IF(G1SelectionMask="x",IF(INDEX(RawDataRefData,$E1018,0)&gt;0,INDEX(RawDataRefData,$E1018,0)),"")),"")</f>
        <v>1.1281521496355327</v>
      </c>
      <c r="AI1018" s="101" t="b">
        <f t="shared" si="374"/>
        <v>1</v>
      </c>
      <c r="AJ1018" s="101">
        <f t="array" ref="AJ1018">IF($AI1018,MEDIAN(IF(G2SelectionMask="x",IF(INDEX(RawDataRefData,$E1018,0)&gt;0,INDEX(RawDataRefData,$E1018,0)),"")),"")</f>
        <v>3</v>
      </c>
      <c r="AK1018" s="101">
        <f t="array" ref="AK1018">IF($AI1018,QUARTILE(IF(G2SelectionMask="x",IF(INDEX(RawDataRefData,$E1018,0)&gt;0,INDEX(RawDataRefData,$E1018,0)),""),1),"")</f>
        <v>1.5</v>
      </c>
      <c r="AL1018" s="101">
        <f t="array" ref="AL1018">IF($AI1018,QUARTILE(IF(G2SelectionMask="x",IF(INDEX(RawDataRefData,$E1018,0)&gt;0,INDEX(RawDataRefData,$E1018,0)),""),3),"")</f>
        <v>3</v>
      </c>
      <c r="AM1018" s="101">
        <f t="array" ref="AM1018">IF($AI1018,MIN(IF(G2SelectionMask="x",IF(INDEX(RawDataRefData,$E1018,0)&gt;0,INDEX(RawDataRefData,$E1018,0)),"")),"")</f>
        <v>1</v>
      </c>
      <c r="AN1018" s="101">
        <f t="array" ref="AN1018">IF($AI1018,MAX(IF(G2SelectionMask="x",IF(INDEX(RawDataRefData,$E1018,0)&gt;0,INDEX(RawDataRefData,$E1018,0)),"")),"")</f>
        <v>4</v>
      </c>
      <c r="AO1018" s="101">
        <f t="shared" si="376"/>
        <v>2.3636363636363638</v>
      </c>
      <c r="AP1018" s="101">
        <f t="array" ref="AP1018">IF($AI1018,STDEVA(IF(G2SelectionMask="x",IF(INDEX(RawDataRefData,$E1018,0)&gt;0,INDEX(RawDataRefData,$E1018,0)),"")),"")</f>
        <v>1.0269106361049412</v>
      </c>
      <c r="AQ1018" s="100" t="b">
        <f t="shared" si="377"/>
        <v>0</v>
      </c>
      <c r="AR1018" s="100" t="str">
        <f t="array" ref="AR1018">IF($AQ1018,MEDIAN(IF(G3SelectionMask="x",IF(INDEX(RawDataRefData,$E1018,0)&gt;0,INDEX(RawDataRefData,$E1018,0)),"")),"")</f>
        <v/>
      </c>
      <c r="AS1018" s="100" t="str">
        <f t="array" ref="AS1018">IF($AQ1018,QUARTILE(IF(G3SelectionMask="x",IF(INDEX(RawDataRefData,$E1018,0)&gt;0,INDEX(RawDataRefData,$E1018,0)),""),1),"")</f>
        <v/>
      </c>
      <c r="AT1018" s="100" t="str">
        <f t="array" ref="AT1018">IF($AQ1018,QUARTILE(IF(G3SelectionMask="x",IF(INDEX(RawDataRefData,$E1018,0)&gt;0,INDEX(RawDataRefData,$E1018,0)),""),3),"")</f>
        <v/>
      </c>
      <c r="AU1018" s="100" t="str">
        <f t="array" ref="AU1018">IF($AQ1018,MIN(IF(G3SelectionMask="x",IF(INDEX(RawDataRefData,$E1018,0)&gt;0,INDEX(RawDataRefData,$E1018,0)),"")),"")</f>
        <v/>
      </c>
      <c r="AV1018" s="100" t="str">
        <f t="array" ref="AV1018">IF($AQ1018,MAX(IF(G3SelectionMask="x",IF(INDEX(RawDataRefData,$E1018,0)&gt;0,INDEX(RawDataRefData,$E1018,0)),"")),"")</f>
        <v/>
      </c>
      <c r="AW1018" s="100" t="str">
        <f t="shared" si="378"/>
        <v/>
      </c>
      <c r="AX1018" s="100" t="str">
        <f t="array" ref="AX1018">IF($AQ1018,STDEVA(IF(G3SelectionMask="x",IF(INDEX(RawDataRefData,$E1018,0)&gt;0,INDEX(RawDataRefData,$E1018,0)),"")),"")</f>
        <v/>
      </c>
      <c r="AY1018" s="101" t="b">
        <f t="shared" si="379"/>
        <v>0</v>
      </c>
      <c r="AZ1018" s="101" t="str">
        <f t="array" ref="AZ1018">IF($AY1018,MEDIAN(IF(G4SelectionMask="x",IF(INDEX(RawDataRefData,$E1018,0)&gt;0,INDEX(RawDataRefData,$E1018,0)),"")),"")</f>
        <v/>
      </c>
      <c r="BA1018" s="101" t="str">
        <f t="array" ref="BA1018">IF($AY1018,QUARTILE(IF(G4SelectionMask="x",IF(INDEX(RawDataRefData,$E1018,0)&gt;0,INDEX(RawDataRefData,$E1018,0)),""),1),"")</f>
        <v/>
      </c>
      <c r="BB1018" s="101" t="str">
        <f t="array" ref="BB1018">IF($AY1018,QUARTILE(IF(G4SelectionMask="x",IF(INDEX(RawDataRefData,$E1018,0)&gt;0,INDEX(RawDataRefData,$E1018,0)),""),3),"")</f>
        <v/>
      </c>
      <c r="BC1018" s="101" t="str">
        <f t="array" ref="BC1018">IF($AY1018,MIN(IF(G4SelectionMask="x",IF(INDEX(RawDataRefData,$E1018,0)&gt;0,INDEX(RawDataRefData,$E1018,0)),"")),"")</f>
        <v/>
      </c>
      <c r="BD1018" s="101" t="str">
        <f t="array" ref="BD1018">IF($AY1018,MAX(IF(G4SelectionMask="x",IF(INDEX(RawDataRefData,$E1018,0)&gt;0,INDEX(RawDataRefData,$E1018,0)),"")),"")</f>
        <v/>
      </c>
      <c r="BE1018" s="101" t="str">
        <f t="shared" si="380"/>
        <v/>
      </c>
      <c r="BF1018" s="101" t="str">
        <f t="array" ref="BF1018">IF($AY1018,STDEVA(IF(G4SelectionMask="x",IF(INDEX(RawDataRefData,$E1018,0)&gt;0,INDEX(RawDataRefData,$E1018,0)),"")),"")</f>
        <v/>
      </c>
      <c r="BG1018" s="100" t="b">
        <f t="shared" si="381"/>
        <v>0</v>
      </c>
      <c r="BH1018" s="100" t="str">
        <f t="array" ref="BH1018">IF($BG1018,MEDIAN(IF(G5SelectionMask="x",IF(INDEX(RawDataRefData,$E1018,0)&gt;0,INDEX(RawDataRefData,$E1018,0)),"")),"")</f>
        <v/>
      </c>
      <c r="BI1018" s="100" t="str">
        <f t="array" ref="BI1018">IF($BG1018,QUARTILE(IF(G5SelectionMask="x",IF(INDEX(RawDataRefData,$E1018,0)&gt;0,INDEX(RawDataRefData,$E1018,0)),""),1),"")</f>
        <v/>
      </c>
      <c r="BJ1018" s="100" t="str">
        <f t="array" ref="BJ1018">IF($BG1018,QUARTILE(IF(G5SelectionMask="x",IF(INDEX(RawDataRefData,$E1018,0)&gt;0,INDEX(RawDataRefData,$E1018,0)),""),3),"")</f>
        <v/>
      </c>
      <c r="BK1018" s="100" t="str">
        <f t="array" ref="BK1018">IF($BG1018,MIN(IF(G5SelectionMask="x",IF(INDEX(RawDataRefData,$E1018,0)&gt;0,INDEX(RawDataRefData,$E1018,0)),"")),"")</f>
        <v/>
      </c>
      <c r="BL1018" s="100" t="str">
        <f t="array" ref="BL1018">IF($BG1018,MAX(IF(G5SelectionMask="x",IF(INDEX(RawDataRefData,$E1018,0)&gt;0,INDEX(RawDataRefData,$E1018,0)),"")),"")</f>
        <v/>
      </c>
      <c r="BM1018" s="100" t="str">
        <f t="shared" si="382"/>
        <v/>
      </c>
      <c r="BN1018" s="103" t="str">
        <f t="array" ref="BN1018">IF($BG1018,STDEVA(IF(G5SelectionMask="x",IF(INDEX(RawDataRefData,$E1018,0)&gt;0,INDEX(RawDataRefData,$E1018,0)),"")),"")</f>
        <v/>
      </c>
      <c r="BO1018" s="104"/>
      <c r="BP1018" s="105">
        <v>4</v>
      </c>
      <c r="BQ1018" s="105">
        <v>4</v>
      </c>
      <c r="BR1018" s="105">
        <v>1</v>
      </c>
      <c r="BS1018" s="105">
        <v>1</v>
      </c>
      <c r="BT1018" s="105">
        <v>3</v>
      </c>
      <c r="BU1018" s="105">
        <v>3</v>
      </c>
      <c r="BV1018" s="105">
        <v>1</v>
      </c>
      <c r="BW1018" s="105">
        <v>2</v>
      </c>
      <c r="BX1018" s="105">
        <v>3</v>
      </c>
      <c r="BY1018" s="105">
        <v>4</v>
      </c>
      <c r="BZ1018" s="105">
        <v>3</v>
      </c>
      <c r="CA1018" s="105">
        <v>3</v>
      </c>
      <c r="CB1018" s="105">
        <v>2</v>
      </c>
      <c r="CC1018" s="105">
        <v>1</v>
      </c>
      <c r="CD1018" s="105">
        <v>1</v>
      </c>
    </row>
    <row r="1019" spans="1:82" ht="13.5" hidden="1" thickBot="1" x14ac:dyDescent="0.25">
      <c r="A1019" s="33" t="e">
        <f t="shared" si="359"/>
        <v>#NAME?</v>
      </c>
      <c r="B1019" s="218"/>
      <c r="C1019" s="215"/>
      <c r="D1019" s="229"/>
      <c r="E1019" s="72">
        <f t="shared" si="375"/>
        <v>1010</v>
      </c>
      <c r="F1019" s="9" t="s">
        <v>2359</v>
      </c>
      <c r="G1019" s="9" t="s">
        <v>1395</v>
      </c>
      <c r="I1019" s="9" t="s">
        <v>341</v>
      </c>
      <c r="K1019" s="100">
        <f t="shared" si="360"/>
        <v>3</v>
      </c>
      <c r="L1019" s="100"/>
      <c r="M1019" s="100"/>
      <c r="N1019" s="100"/>
      <c r="O1019" s="100"/>
      <c r="P1019" s="101">
        <f t="shared" si="361"/>
        <v>4</v>
      </c>
      <c r="Q1019" s="102">
        <f t="shared" si="362"/>
        <v>2</v>
      </c>
      <c r="R1019" s="102">
        <f t="shared" si="363"/>
        <v>1</v>
      </c>
      <c r="S1019" s="102">
        <f t="shared" si="364"/>
        <v>1</v>
      </c>
      <c r="T1019" s="102">
        <f t="shared" si="365"/>
        <v>4</v>
      </c>
      <c r="U1019" s="102">
        <f t="shared" si="366"/>
        <v>3</v>
      </c>
      <c r="V1019" s="102">
        <f t="shared" si="367"/>
        <v>3</v>
      </c>
      <c r="W1019" s="102">
        <f t="shared" si="368"/>
        <v>1</v>
      </c>
      <c r="X1019" s="102">
        <f t="shared" si="369"/>
        <v>1</v>
      </c>
      <c r="Y1019" s="102">
        <f t="shared" si="370"/>
        <v>2</v>
      </c>
      <c r="Z1019" s="102">
        <f t="shared" si="371"/>
        <v>2</v>
      </c>
      <c r="AA1019" s="100" t="b">
        <f t="shared" si="372"/>
        <v>1</v>
      </c>
      <c r="AB1019" s="100">
        <f t="array" ref="AB1019">IF($AA1019,MEDIAN(IF(G1SelectionMask="x",IF(INDEX(RawDataRefData,$E1019,0)&gt;0,INDEX(RawDataRefData,$E1019,0)),"")),"")</f>
        <v>2</v>
      </c>
      <c r="AC1019" s="100">
        <f t="array" ref="AC1019">IF($AA1019,QUARTILE(IF(G1SelectionMask="x",IF(INDEX(RawDataRefData,$E1019,0)&gt;0,INDEX(RawDataRefData,$E1019,0)),""),1),"")</f>
        <v>1</v>
      </c>
      <c r="AD1019" s="100">
        <f t="array" ref="AD1019">IF($AA1019,QUARTILE(IF(G1SelectionMask="x",IF(INDEX(RawDataRefData,$E1019,0)&gt;0,INDEX(RawDataRefData,$E1019,0)),""),3),"")</f>
        <v>3</v>
      </c>
      <c r="AE1019" s="100">
        <f t="array" ref="AE1019">IF($AA1019,MIN(IF(G1SelectionMask="x",IF(INDEX(RawDataRefData,$E1019,0)&gt;0,INDEX(RawDataRefData,$E1019,0)),"")),"")</f>
        <v>1</v>
      </c>
      <c r="AF1019" s="100">
        <f t="array" ref="AF1019">IF($AA1019,MAX(IF(G1SelectionMask="x",IF(INDEX(RawDataRefData,$E1019,0)&gt;0,INDEX(RawDataRefData,$E1019,0)),"")),"")</f>
        <v>4</v>
      </c>
      <c r="AG1019" s="100">
        <f t="shared" si="373"/>
        <v>2.1818181818181817</v>
      </c>
      <c r="AH1019" s="100">
        <f t="array" ref="AH1019">IF($AA1019,STDEVA(IF(G1SelectionMask="x",IF(INDEX(RawDataRefData,$E1019,0)&gt;0,INDEX(RawDataRefData,$E1019,0)),"")),"")</f>
        <v>1.1677484162422844</v>
      </c>
      <c r="AI1019" s="101" t="b">
        <f t="shared" si="374"/>
        <v>1</v>
      </c>
      <c r="AJ1019" s="101">
        <f t="array" ref="AJ1019">IF($AI1019,MEDIAN(IF(G2SelectionMask="x",IF(INDEX(RawDataRefData,$E1019,0)&gt;0,INDEX(RawDataRefData,$E1019,0)),"")),"")</f>
        <v>2</v>
      </c>
      <c r="AK1019" s="101">
        <f t="array" ref="AK1019">IF($AI1019,QUARTILE(IF(G2SelectionMask="x",IF(INDEX(RawDataRefData,$E1019,0)&gt;0,INDEX(RawDataRefData,$E1019,0)),""),1),"")</f>
        <v>2</v>
      </c>
      <c r="AL1019" s="101">
        <f t="array" ref="AL1019">IF($AI1019,QUARTILE(IF(G2SelectionMask="x",IF(INDEX(RawDataRefData,$E1019,0)&gt;0,INDEX(RawDataRefData,$E1019,0)),""),3),"")</f>
        <v>4</v>
      </c>
      <c r="AM1019" s="101">
        <f t="array" ref="AM1019">IF($AI1019,MIN(IF(G2SelectionMask="x",IF(INDEX(RawDataRefData,$E1019,0)&gt;0,INDEX(RawDataRefData,$E1019,0)),"")),"")</f>
        <v>1</v>
      </c>
      <c r="AN1019" s="101">
        <f t="array" ref="AN1019">IF($AI1019,MAX(IF(G2SelectionMask="x",IF(INDEX(RawDataRefData,$E1019,0)&gt;0,INDEX(RawDataRefData,$E1019,0)),"")),"")</f>
        <v>4</v>
      </c>
      <c r="AO1019" s="101">
        <f t="shared" si="376"/>
        <v>2.6363636363636362</v>
      </c>
      <c r="AP1019" s="101">
        <f t="array" ref="AP1019">IF($AI1019,STDEVA(IF(G2SelectionMask="x",IF(INDEX(RawDataRefData,$E1019,0)&gt;0,INDEX(RawDataRefData,$E1019,0)),"")),"")</f>
        <v>1.2060453783110545</v>
      </c>
      <c r="AQ1019" s="100" t="b">
        <f t="shared" si="377"/>
        <v>0</v>
      </c>
      <c r="AR1019" s="100" t="str">
        <f t="array" ref="AR1019">IF($AQ1019,MEDIAN(IF(G3SelectionMask="x",IF(INDEX(RawDataRefData,$E1019,0)&gt;0,INDEX(RawDataRefData,$E1019,0)),"")),"")</f>
        <v/>
      </c>
      <c r="AS1019" s="100" t="str">
        <f t="array" ref="AS1019">IF($AQ1019,QUARTILE(IF(G3SelectionMask="x",IF(INDEX(RawDataRefData,$E1019,0)&gt;0,INDEX(RawDataRefData,$E1019,0)),""),1),"")</f>
        <v/>
      </c>
      <c r="AT1019" s="100" t="str">
        <f t="array" ref="AT1019">IF($AQ1019,QUARTILE(IF(G3SelectionMask="x",IF(INDEX(RawDataRefData,$E1019,0)&gt;0,INDEX(RawDataRefData,$E1019,0)),""),3),"")</f>
        <v/>
      </c>
      <c r="AU1019" s="100" t="str">
        <f t="array" ref="AU1019">IF($AQ1019,MIN(IF(G3SelectionMask="x",IF(INDEX(RawDataRefData,$E1019,0)&gt;0,INDEX(RawDataRefData,$E1019,0)),"")),"")</f>
        <v/>
      </c>
      <c r="AV1019" s="100" t="str">
        <f t="array" ref="AV1019">IF($AQ1019,MAX(IF(G3SelectionMask="x",IF(INDEX(RawDataRefData,$E1019,0)&gt;0,INDEX(RawDataRefData,$E1019,0)),"")),"")</f>
        <v/>
      </c>
      <c r="AW1019" s="100" t="str">
        <f t="shared" si="378"/>
        <v/>
      </c>
      <c r="AX1019" s="100" t="str">
        <f t="array" ref="AX1019">IF($AQ1019,STDEVA(IF(G3SelectionMask="x",IF(INDEX(RawDataRefData,$E1019,0)&gt;0,INDEX(RawDataRefData,$E1019,0)),"")),"")</f>
        <v/>
      </c>
      <c r="AY1019" s="101" t="b">
        <f t="shared" si="379"/>
        <v>0</v>
      </c>
      <c r="AZ1019" s="101" t="str">
        <f t="array" ref="AZ1019">IF($AY1019,MEDIAN(IF(G4SelectionMask="x",IF(INDEX(RawDataRefData,$E1019,0)&gt;0,INDEX(RawDataRefData,$E1019,0)),"")),"")</f>
        <v/>
      </c>
      <c r="BA1019" s="101" t="str">
        <f t="array" ref="BA1019">IF($AY1019,QUARTILE(IF(G4SelectionMask="x",IF(INDEX(RawDataRefData,$E1019,0)&gt;0,INDEX(RawDataRefData,$E1019,0)),""),1),"")</f>
        <v/>
      </c>
      <c r="BB1019" s="101" t="str">
        <f t="array" ref="BB1019">IF($AY1019,QUARTILE(IF(G4SelectionMask="x",IF(INDEX(RawDataRefData,$E1019,0)&gt;0,INDEX(RawDataRefData,$E1019,0)),""),3),"")</f>
        <v/>
      </c>
      <c r="BC1019" s="101" t="str">
        <f t="array" ref="BC1019">IF($AY1019,MIN(IF(G4SelectionMask="x",IF(INDEX(RawDataRefData,$E1019,0)&gt;0,INDEX(RawDataRefData,$E1019,0)),"")),"")</f>
        <v/>
      </c>
      <c r="BD1019" s="101" t="str">
        <f t="array" ref="BD1019">IF($AY1019,MAX(IF(G4SelectionMask="x",IF(INDEX(RawDataRefData,$E1019,0)&gt;0,INDEX(RawDataRefData,$E1019,0)),"")),"")</f>
        <v/>
      </c>
      <c r="BE1019" s="101" t="str">
        <f t="shared" si="380"/>
        <v/>
      </c>
      <c r="BF1019" s="101" t="str">
        <f t="array" ref="BF1019">IF($AY1019,STDEVA(IF(G4SelectionMask="x",IF(INDEX(RawDataRefData,$E1019,0)&gt;0,INDEX(RawDataRefData,$E1019,0)),"")),"")</f>
        <v/>
      </c>
      <c r="BG1019" s="100" t="b">
        <f t="shared" si="381"/>
        <v>0</v>
      </c>
      <c r="BH1019" s="100" t="str">
        <f t="array" ref="BH1019">IF($BG1019,MEDIAN(IF(G5SelectionMask="x",IF(INDEX(RawDataRefData,$E1019,0)&gt;0,INDEX(RawDataRefData,$E1019,0)),"")),"")</f>
        <v/>
      </c>
      <c r="BI1019" s="100" t="str">
        <f t="array" ref="BI1019">IF($BG1019,QUARTILE(IF(G5SelectionMask="x",IF(INDEX(RawDataRefData,$E1019,0)&gt;0,INDEX(RawDataRefData,$E1019,0)),""),1),"")</f>
        <v/>
      </c>
      <c r="BJ1019" s="100" t="str">
        <f t="array" ref="BJ1019">IF($BG1019,QUARTILE(IF(G5SelectionMask="x",IF(INDEX(RawDataRefData,$E1019,0)&gt;0,INDEX(RawDataRefData,$E1019,0)),""),3),"")</f>
        <v/>
      </c>
      <c r="BK1019" s="100" t="str">
        <f t="array" ref="BK1019">IF($BG1019,MIN(IF(G5SelectionMask="x",IF(INDEX(RawDataRefData,$E1019,0)&gt;0,INDEX(RawDataRefData,$E1019,0)),"")),"")</f>
        <v/>
      </c>
      <c r="BL1019" s="100" t="str">
        <f t="array" ref="BL1019">IF($BG1019,MAX(IF(G5SelectionMask="x",IF(INDEX(RawDataRefData,$E1019,0)&gt;0,INDEX(RawDataRefData,$E1019,0)),"")),"")</f>
        <v/>
      </c>
      <c r="BM1019" s="100" t="str">
        <f t="shared" si="382"/>
        <v/>
      </c>
      <c r="BN1019" s="103" t="str">
        <f t="array" ref="BN1019">IF($BG1019,STDEVA(IF(G5SelectionMask="x",IF(INDEX(RawDataRefData,$E1019,0)&gt;0,INDEX(RawDataRefData,$E1019,0)),"")),"")</f>
        <v/>
      </c>
      <c r="BO1019" s="104"/>
      <c r="BP1019" s="105">
        <v>3</v>
      </c>
      <c r="BQ1019" s="105">
        <v>4</v>
      </c>
      <c r="BR1019" s="105">
        <v>2</v>
      </c>
      <c r="BS1019" s="105">
        <v>1</v>
      </c>
      <c r="BT1019" s="105">
        <v>1</v>
      </c>
      <c r="BU1019" s="105">
        <v>4</v>
      </c>
      <c r="BV1019" s="105">
        <v>3</v>
      </c>
      <c r="BW1019" s="105">
        <v>3</v>
      </c>
      <c r="BX1019" s="105">
        <v>1</v>
      </c>
      <c r="BY1019" s="105">
        <v>1</v>
      </c>
      <c r="BZ1019" s="105">
        <v>2</v>
      </c>
      <c r="CA1019" s="105">
        <v>2</v>
      </c>
      <c r="CB1019" s="105">
        <v>2</v>
      </c>
      <c r="CC1019" s="105">
        <v>4</v>
      </c>
      <c r="CD1019" s="105">
        <v>4</v>
      </c>
    </row>
    <row r="1020" spans="1:82" ht="13.5" hidden="1" thickBot="1" x14ac:dyDescent="0.25">
      <c r="A1020" s="33" t="e">
        <f t="shared" si="359"/>
        <v>#NAME?</v>
      </c>
      <c r="B1020" s="218"/>
      <c r="C1020" s="215"/>
      <c r="D1020" s="229"/>
      <c r="E1020" s="72">
        <f t="shared" si="375"/>
        <v>1011</v>
      </c>
      <c r="F1020" s="9" t="s">
        <v>2360</v>
      </c>
      <c r="G1020" s="9" t="s">
        <v>1396</v>
      </c>
      <c r="I1020" s="9" t="s">
        <v>341</v>
      </c>
      <c r="K1020" s="100">
        <f t="shared" si="360"/>
        <v>2</v>
      </c>
      <c r="L1020" s="100"/>
      <c r="M1020" s="100"/>
      <c r="N1020" s="100"/>
      <c r="O1020" s="100"/>
      <c r="P1020" s="101">
        <f t="shared" si="361"/>
        <v>2</v>
      </c>
      <c r="Q1020" s="102">
        <f t="shared" si="362"/>
        <v>2</v>
      </c>
      <c r="R1020" s="102">
        <f t="shared" si="363"/>
        <v>4</v>
      </c>
      <c r="S1020" s="102">
        <f t="shared" si="364"/>
        <v>3</v>
      </c>
      <c r="T1020" s="102">
        <f t="shared" si="365"/>
        <v>3</v>
      </c>
      <c r="U1020" s="102">
        <f t="shared" si="366"/>
        <v>3</v>
      </c>
      <c r="V1020" s="102">
        <f t="shared" si="367"/>
        <v>1</v>
      </c>
      <c r="W1020" s="102">
        <f t="shared" si="368"/>
        <v>2</v>
      </c>
      <c r="X1020" s="102">
        <f t="shared" si="369"/>
        <v>4</v>
      </c>
      <c r="Y1020" s="102">
        <f t="shared" si="370"/>
        <v>1</v>
      </c>
      <c r="Z1020" s="102">
        <f t="shared" si="371"/>
        <v>2</v>
      </c>
      <c r="AA1020" s="100" t="b">
        <f t="shared" si="372"/>
        <v>1</v>
      </c>
      <c r="AB1020" s="100">
        <f t="array" ref="AB1020">IF($AA1020,MEDIAN(IF(G1SelectionMask="x",IF(INDEX(RawDataRefData,$E1020,0)&gt;0,INDEX(RawDataRefData,$E1020,0)),"")),"")</f>
        <v>2</v>
      </c>
      <c r="AC1020" s="100">
        <f t="array" ref="AC1020">IF($AA1020,QUARTILE(IF(G1SelectionMask="x",IF(INDEX(RawDataRefData,$E1020,0)&gt;0,INDEX(RawDataRefData,$E1020,0)),""),1),"")</f>
        <v>2</v>
      </c>
      <c r="AD1020" s="100">
        <f t="array" ref="AD1020">IF($AA1020,QUARTILE(IF(G1SelectionMask="x",IF(INDEX(RawDataRefData,$E1020,0)&gt;0,INDEX(RawDataRefData,$E1020,0)),""),3),"")</f>
        <v>3</v>
      </c>
      <c r="AE1020" s="100">
        <f t="array" ref="AE1020">IF($AA1020,MIN(IF(G1SelectionMask="x",IF(INDEX(RawDataRefData,$E1020,0)&gt;0,INDEX(RawDataRefData,$E1020,0)),"")),"")</f>
        <v>1</v>
      </c>
      <c r="AF1020" s="100">
        <f t="array" ref="AF1020">IF($AA1020,MAX(IF(G1SelectionMask="x",IF(INDEX(RawDataRefData,$E1020,0)&gt;0,INDEX(RawDataRefData,$E1020,0)),"")),"")</f>
        <v>4</v>
      </c>
      <c r="AG1020" s="100">
        <f t="shared" si="373"/>
        <v>2.4545454545454546</v>
      </c>
      <c r="AH1020" s="100">
        <f t="array" ref="AH1020">IF($AA1020,STDEVA(IF(G1SelectionMask="x",IF(INDEX(RawDataRefData,$E1020,0)&gt;0,INDEX(RawDataRefData,$E1020,0)),"")),"")</f>
        <v>1.0357254813546268</v>
      </c>
      <c r="AI1020" s="101" t="b">
        <f t="shared" si="374"/>
        <v>1</v>
      </c>
      <c r="AJ1020" s="101">
        <f t="array" ref="AJ1020">IF($AI1020,MEDIAN(IF(G2SelectionMask="x",IF(INDEX(RawDataRefData,$E1020,0)&gt;0,INDEX(RawDataRefData,$E1020,0)),"")),"")</f>
        <v>2</v>
      </c>
      <c r="AK1020" s="101">
        <f t="array" ref="AK1020">IF($AI1020,QUARTILE(IF(G2SelectionMask="x",IF(INDEX(RawDataRefData,$E1020,0)&gt;0,INDEX(RawDataRefData,$E1020,0)),""),1),"")</f>
        <v>1</v>
      </c>
      <c r="AL1020" s="101">
        <f t="array" ref="AL1020">IF($AI1020,QUARTILE(IF(G2SelectionMask="x",IF(INDEX(RawDataRefData,$E1020,0)&gt;0,INDEX(RawDataRefData,$E1020,0)),""),3),"")</f>
        <v>2.5</v>
      </c>
      <c r="AM1020" s="101">
        <f t="array" ref="AM1020">IF($AI1020,MIN(IF(G2SelectionMask="x",IF(INDEX(RawDataRefData,$E1020,0)&gt;0,INDEX(RawDataRefData,$E1020,0)),"")),"")</f>
        <v>1</v>
      </c>
      <c r="AN1020" s="101">
        <f t="array" ref="AN1020">IF($AI1020,MAX(IF(G2SelectionMask="x",IF(INDEX(RawDataRefData,$E1020,0)&gt;0,INDEX(RawDataRefData,$E1020,0)),"")),"")</f>
        <v>3</v>
      </c>
      <c r="AO1020" s="101">
        <f t="shared" si="376"/>
        <v>1.9090909090909092</v>
      </c>
      <c r="AP1020" s="101">
        <f t="array" ref="AP1020">IF($AI1020,STDEVA(IF(G2SelectionMask="x",IF(INDEX(RawDataRefData,$E1020,0)&gt;0,INDEX(RawDataRefData,$E1020,0)),"")),"")</f>
        <v>0.8312094145936334</v>
      </c>
      <c r="AQ1020" s="100" t="b">
        <f t="shared" si="377"/>
        <v>0</v>
      </c>
      <c r="AR1020" s="100" t="str">
        <f t="array" ref="AR1020">IF($AQ1020,MEDIAN(IF(G3SelectionMask="x",IF(INDEX(RawDataRefData,$E1020,0)&gt;0,INDEX(RawDataRefData,$E1020,0)),"")),"")</f>
        <v/>
      </c>
      <c r="AS1020" s="100" t="str">
        <f t="array" ref="AS1020">IF($AQ1020,QUARTILE(IF(G3SelectionMask="x",IF(INDEX(RawDataRefData,$E1020,0)&gt;0,INDEX(RawDataRefData,$E1020,0)),""),1),"")</f>
        <v/>
      </c>
      <c r="AT1020" s="100" t="str">
        <f t="array" ref="AT1020">IF($AQ1020,QUARTILE(IF(G3SelectionMask="x",IF(INDEX(RawDataRefData,$E1020,0)&gt;0,INDEX(RawDataRefData,$E1020,0)),""),3),"")</f>
        <v/>
      </c>
      <c r="AU1020" s="100" t="str">
        <f t="array" ref="AU1020">IF($AQ1020,MIN(IF(G3SelectionMask="x",IF(INDEX(RawDataRefData,$E1020,0)&gt;0,INDEX(RawDataRefData,$E1020,0)),"")),"")</f>
        <v/>
      </c>
      <c r="AV1020" s="100" t="str">
        <f t="array" ref="AV1020">IF($AQ1020,MAX(IF(G3SelectionMask="x",IF(INDEX(RawDataRefData,$E1020,0)&gt;0,INDEX(RawDataRefData,$E1020,0)),"")),"")</f>
        <v/>
      </c>
      <c r="AW1020" s="100" t="str">
        <f t="shared" si="378"/>
        <v/>
      </c>
      <c r="AX1020" s="100" t="str">
        <f t="array" ref="AX1020">IF($AQ1020,STDEVA(IF(G3SelectionMask="x",IF(INDEX(RawDataRefData,$E1020,0)&gt;0,INDEX(RawDataRefData,$E1020,0)),"")),"")</f>
        <v/>
      </c>
      <c r="AY1020" s="101" t="b">
        <f t="shared" si="379"/>
        <v>0</v>
      </c>
      <c r="AZ1020" s="101" t="str">
        <f t="array" ref="AZ1020">IF($AY1020,MEDIAN(IF(G4SelectionMask="x",IF(INDEX(RawDataRefData,$E1020,0)&gt;0,INDEX(RawDataRefData,$E1020,0)),"")),"")</f>
        <v/>
      </c>
      <c r="BA1020" s="101" t="str">
        <f t="array" ref="BA1020">IF($AY1020,QUARTILE(IF(G4SelectionMask="x",IF(INDEX(RawDataRefData,$E1020,0)&gt;0,INDEX(RawDataRefData,$E1020,0)),""),1),"")</f>
        <v/>
      </c>
      <c r="BB1020" s="101" t="str">
        <f t="array" ref="BB1020">IF($AY1020,QUARTILE(IF(G4SelectionMask="x",IF(INDEX(RawDataRefData,$E1020,0)&gt;0,INDEX(RawDataRefData,$E1020,0)),""),3),"")</f>
        <v/>
      </c>
      <c r="BC1020" s="101" t="str">
        <f t="array" ref="BC1020">IF($AY1020,MIN(IF(G4SelectionMask="x",IF(INDEX(RawDataRefData,$E1020,0)&gt;0,INDEX(RawDataRefData,$E1020,0)),"")),"")</f>
        <v/>
      </c>
      <c r="BD1020" s="101" t="str">
        <f t="array" ref="BD1020">IF($AY1020,MAX(IF(G4SelectionMask="x",IF(INDEX(RawDataRefData,$E1020,0)&gt;0,INDEX(RawDataRefData,$E1020,0)),"")),"")</f>
        <v/>
      </c>
      <c r="BE1020" s="101" t="str">
        <f t="shared" si="380"/>
        <v/>
      </c>
      <c r="BF1020" s="101" t="str">
        <f t="array" ref="BF1020">IF($AY1020,STDEVA(IF(G4SelectionMask="x",IF(INDEX(RawDataRefData,$E1020,0)&gt;0,INDEX(RawDataRefData,$E1020,0)),"")),"")</f>
        <v/>
      </c>
      <c r="BG1020" s="100" t="b">
        <f t="shared" si="381"/>
        <v>0</v>
      </c>
      <c r="BH1020" s="100" t="str">
        <f t="array" ref="BH1020">IF($BG1020,MEDIAN(IF(G5SelectionMask="x",IF(INDEX(RawDataRefData,$E1020,0)&gt;0,INDEX(RawDataRefData,$E1020,0)),"")),"")</f>
        <v/>
      </c>
      <c r="BI1020" s="100" t="str">
        <f t="array" ref="BI1020">IF($BG1020,QUARTILE(IF(G5SelectionMask="x",IF(INDEX(RawDataRefData,$E1020,0)&gt;0,INDEX(RawDataRefData,$E1020,0)),""),1),"")</f>
        <v/>
      </c>
      <c r="BJ1020" s="100" t="str">
        <f t="array" ref="BJ1020">IF($BG1020,QUARTILE(IF(G5SelectionMask="x",IF(INDEX(RawDataRefData,$E1020,0)&gt;0,INDEX(RawDataRefData,$E1020,0)),""),3),"")</f>
        <v/>
      </c>
      <c r="BK1020" s="100" t="str">
        <f t="array" ref="BK1020">IF($BG1020,MIN(IF(G5SelectionMask="x",IF(INDEX(RawDataRefData,$E1020,0)&gt;0,INDEX(RawDataRefData,$E1020,0)),"")),"")</f>
        <v/>
      </c>
      <c r="BL1020" s="100" t="str">
        <f t="array" ref="BL1020">IF($BG1020,MAX(IF(G5SelectionMask="x",IF(INDEX(RawDataRefData,$E1020,0)&gt;0,INDEX(RawDataRefData,$E1020,0)),"")),"")</f>
        <v/>
      </c>
      <c r="BM1020" s="100" t="str">
        <f t="shared" si="382"/>
        <v/>
      </c>
      <c r="BN1020" s="103" t="str">
        <f t="array" ref="BN1020">IF($BG1020,STDEVA(IF(G5SelectionMask="x",IF(INDEX(RawDataRefData,$E1020,0)&gt;0,INDEX(RawDataRefData,$E1020,0)),"")),"")</f>
        <v/>
      </c>
      <c r="BO1020" s="104"/>
      <c r="BP1020" s="105">
        <v>2</v>
      </c>
      <c r="BQ1020" s="105">
        <v>2</v>
      </c>
      <c r="BR1020" s="105">
        <v>2</v>
      </c>
      <c r="BS1020" s="105">
        <v>4</v>
      </c>
      <c r="BT1020" s="105">
        <v>3</v>
      </c>
      <c r="BU1020" s="105">
        <v>3</v>
      </c>
      <c r="BV1020" s="105">
        <v>3</v>
      </c>
      <c r="BW1020" s="105">
        <v>1</v>
      </c>
      <c r="BX1020" s="105">
        <v>2</v>
      </c>
      <c r="BY1020" s="105">
        <v>4</v>
      </c>
      <c r="BZ1020" s="105">
        <v>1</v>
      </c>
      <c r="CA1020" s="105">
        <v>2</v>
      </c>
      <c r="CB1020" s="105">
        <v>1</v>
      </c>
      <c r="CC1020" s="105">
        <v>3</v>
      </c>
      <c r="CD1020" s="105">
        <v>1</v>
      </c>
    </row>
    <row r="1021" spans="1:82" ht="13.5" hidden="1" thickBot="1" x14ac:dyDescent="0.25">
      <c r="A1021" s="33" t="e">
        <f t="shared" si="359"/>
        <v>#NAME?</v>
      </c>
      <c r="B1021" s="218"/>
      <c r="C1021" s="215"/>
      <c r="D1021" s="229"/>
      <c r="E1021" s="72">
        <f t="shared" si="375"/>
        <v>1012</v>
      </c>
      <c r="F1021" s="9" t="s">
        <v>2361</v>
      </c>
      <c r="G1021" s="9" t="s">
        <v>1397</v>
      </c>
      <c r="I1021" s="9" t="s">
        <v>341</v>
      </c>
      <c r="K1021" s="100">
        <f t="shared" si="360"/>
        <v>3</v>
      </c>
      <c r="L1021" s="100"/>
      <c r="M1021" s="100"/>
      <c r="N1021" s="100"/>
      <c r="O1021" s="100"/>
      <c r="P1021" s="101">
        <f t="shared" si="361"/>
        <v>1</v>
      </c>
      <c r="Q1021" s="102">
        <f t="shared" si="362"/>
        <v>1</v>
      </c>
      <c r="R1021" s="102">
        <f t="shared" si="363"/>
        <v>1</v>
      </c>
      <c r="S1021" s="102">
        <f t="shared" si="364"/>
        <v>1</v>
      </c>
      <c r="T1021" s="102">
        <f t="shared" si="365"/>
        <v>2</v>
      </c>
      <c r="U1021" s="102">
        <f t="shared" si="366"/>
        <v>1</v>
      </c>
      <c r="V1021" s="102">
        <f t="shared" si="367"/>
        <v>3</v>
      </c>
      <c r="W1021" s="102">
        <f t="shared" si="368"/>
        <v>2</v>
      </c>
      <c r="X1021" s="102">
        <f t="shared" si="369"/>
        <v>2</v>
      </c>
      <c r="Y1021" s="102">
        <f t="shared" si="370"/>
        <v>4</v>
      </c>
      <c r="Z1021" s="102">
        <f t="shared" si="371"/>
        <v>1</v>
      </c>
      <c r="AA1021" s="100" t="b">
        <f t="shared" si="372"/>
        <v>1</v>
      </c>
      <c r="AB1021" s="100">
        <f t="array" ref="AB1021">IF($AA1021,MEDIAN(IF(G1SelectionMask="x",IF(INDEX(RawDataRefData,$E1021,0)&gt;0,INDEX(RawDataRefData,$E1021,0)),"")),"")</f>
        <v>1</v>
      </c>
      <c r="AC1021" s="100">
        <f t="array" ref="AC1021">IF($AA1021,QUARTILE(IF(G1SelectionMask="x",IF(INDEX(RawDataRefData,$E1021,0)&gt;0,INDEX(RawDataRefData,$E1021,0)),""),1),"")</f>
        <v>1</v>
      </c>
      <c r="AD1021" s="100">
        <f t="array" ref="AD1021">IF($AA1021,QUARTILE(IF(G1SelectionMask="x",IF(INDEX(RawDataRefData,$E1021,0)&gt;0,INDEX(RawDataRefData,$E1021,0)),""),3),"")</f>
        <v>2</v>
      </c>
      <c r="AE1021" s="100">
        <f t="array" ref="AE1021">IF($AA1021,MIN(IF(G1SelectionMask="x",IF(INDEX(RawDataRefData,$E1021,0)&gt;0,INDEX(RawDataRefData,$E1021,0)),"")),"")</f>
        <v>1</v>
      </c>
      <c r="AF1021" s="100">
        <f t="array" ref="AF1021">IF($AA1021,MAX(IF(G1SelectionMask="x",IF(INDEX(RawDataRefData,$E1021,0)&gt;0,INDEX(RawDataRefData,$E1021,0)),"")),"")</f>
        <v>4</v>
      </c>
      <c r="AG1021" s="100">
        <f t="shared" si="373"/>
        <v>1.7272727272727273</v>
      </c>
      <c r="AH1021" s="100">
        <f t="array" ref="AH1021">IF($AA1021,STDEVA(IF(G1SelectionMask="x",IF(INDEX(RawDataRefData,$E1021,0)&gt;0,INDEX(RawDataRefData,$E1021,0)),"")),"")</f>
        <v>1.009049958219026</v>
      </c>
      <c r="AI1021" s="101" t="b">
        <f t="shared" si="374"/>
        <v>1</v>
      </c>
      <c r="AJ1021" s="101">
        <f t="array" ref="AJ1021">IF($AI1021,MEDIAN(IF(G2SelectionMask="x",IF(INDEX(RawDataRefData,$E1021,0)&gt;0,INDEX(RawDataRefData,$E1021,0)),"")),"")</f>
        <v>2</v>
      </c>
      <c r="AK1021" s="101">
        <f t="array" ref="AK1021">IF($AI1021,QUARTILE(IF(G2SelectionMask="x",IF(INDEX(RawDataRefData,$E1021,0)&gt;0,INDEX(RawDataRefData,$E1021,0)),""),1),"")</f>
        <v>1</v>
      </c>
      <c r="AL1021" s="101">
        <f t="array" ref="AL1021">IF($AI1021,QUARTILE(IF(G2SelectionMask="x",IF(INDEX(RawDataRefData,$E1021,0)&gt;0,INDEX(RawDataRefData,$E1021,0)),""),3),"")</f>
        <v>2.5</v>
      </c>
      <c r="AM1021" s="101">
        <f t="array" ref="AM1021">IF($AI1021,MIN(IF(G2SelectionMask="x",IF(INDEX(RawDataRefData,$E1021,0)&gt;0,INDEX(RawDataRefData,$E1021,0)),"")),"")</f>
        <v>1</v>
      </c>
      <c r="AN1021" s="101">
        <f t="array" ref="AN1021">IF($AI1021,MAX(IF(G2SelectionMask="x",IF(INDEX(RawDataRefData,$E1021,0)&gt;0,INDEX(RawDataRefData,$E1021,0)),"")),"")</f>
        <v>4</v>
      </c>
      <c r="AO1021" s="101">
        <f t="shared" si="376"/>
        <v>2.0909090909090908</v>
      </c>
      <c r="AP1021" s="101">
        <f t="array" ref="AP1021">IF($AI1021,STDEVA(IF(G2SelectionMask="x",IF(INDEX(RawDataRefData,$E1021,0)&gt;0,INDEX(RawDataRefData,$E1021,0)),"")),"")</f>
        <v>1.1361818036340356</v>
      </c>
      <c r="AQ1021" s="100" t="b">
        <f t="shared" si="377"/>
        <v>0</v>
      </c>
      <c r="AR1021" s="100" t="str">
        <f t="array" ref="AR1021">IF($AQ1021,MEDIAN(IF(G3SelectionMask="x",IF(INDEX(RawDataRefData,$E1021,0)&gt;0,INDEX(RawDataRefData,$E1021,0)),"")),"")</f>
        <v/>
      </c>
      <c r="AS1021" s="100" t="str">
        <f t="array" ref="AS1021">IF($AQ1021,QUARTILE(IF(G3SelectionMask="x",IF(INDEX(RawDataRefData,$E1021,0)&gt;0,INDEX(RawDataRefData,$E1021,0)),""),1),"")</f>
        <v/>
      </c>
      <c r="AT1021" s="100" t="str">
        <f t="array" ref="AT1021">IF($AQ1021,QUARTILE(IF(G3SelectionMask="x",IF(INDEX(RawDataRefData,$E1021,0)&gt;0,INDEX(RawDataRefData,$E1021,0)),""),3),"")</f>
        <v/>
      </c>
      <c r="AU1021" s="100" t="str">
        <f t="array" ref="AU1021">IF($AQ1021,MIN(IF(G3SelectionMask="x",IF(INDEX(RawDataRefData,$E1021,0)&gt;0,INDEX(RawDataRefData,$E1021,0)),"")),"")</f>
        <v/>
      </c>
      <c r="AV1021" s="100" t="str">
        <f t="array" ref="AV1021">IF($AQ1021,MAX(IF(G3SelectionMask="x",IF(INDEX(RawDataRefData,$E1021,0)&gt;0,INDEX(RawDataRefData,$E1021,0)),"")),"")</f>
        <v/>
      </c>
      <c r="AW1021" s="100" t="str">
        <f t="shared" si="378"/>
        <v/>
      </c>
      <c r="AX1021" s="100" t="str">
        <f t="array" ref="AX1021">IF($AQ1021,STDEVA(IF(G3SelectionMask="x",IF(INDEX(RawDataRefData,$E1021,0)&gt;0,INDEX(RawDataRefData,$E1021,0)),"")),"")</f>
        <v/>
      </c>
      <c r="AY1021" s="101" t="b">
        <f t="shared" si="379"/>
        <v>0</v>
      </c>
      <c r="AZ1021" s="101" t="str">
        <f t="array" ref="AZ1021">IF($AY1021,MEDIAN(IF(G4SelectionMask="x",IF(INDEX(RawDataRefData,$E1021,0)&gt;0,INDEX(RawDataRefData,$E1021,0)),"")),"")</f>
        <v/>
      </c>
      <c r="BA1021" s="101" t="str">
        <f t="array" ref="BA1021">IF($AY1021,QUARTILE(IF(G4SelectionMask="x",IF(INDEX(RawDataRefData,$E1021,0)&gt;0,INDEX(RawDataRefData,$E1021,0)),""),1),"")</f>
        <v/>
      </c>
      <c r="BB1021" s="101" t="str">
        <f t="array" ref="BB1021">IF($AY1021,QUARTILE(IF(G4SelectionMask="x",IF(INDEX(RawDataRefData,$E1021,0)&gt;0,INDEX(RawDataRefData,$E1021,0)),""),3),"")</f>
        <v/>
      </c>
      <c r="BC1021" s="101" t="str">
        <f t="array" ref="BC1021">IF($AY1021,MIN(IF(G4SelectionMask="x",IF(INDEX(RawDataRefData,$E1021,0)&gt;0,INDEX(RawDataRefData,$E1021,0)),"")),"")</f>
        <v/>
      </c>
      <c r="BD1021" s="101" t="str">
        <f t="array" ref="BD1021">IF($AY1021,MAX(IF(G4SelectionMask="x",IF(INDEX(RawDataRefData,$E1021,0)&gt;0,INDEX(RawDataRefData,$E1021,0)),"")),"")</f>
        <v/>
      </c>
      <c r="BE1021" s="101" t="str">
        <f t="shared" si="380"/>
        <v/>
      </c>
      <c r="BF1021" s="101" t="str">
        <f t="array" ref="BF1021">IF($AY1021,STDEVA(IF(G4SelectionMask="x",IF(INDEX(RawDataRefData,$E1021,0)&gt;0,INDEX(RawDataRefData,$E1021,0)),"")),"")</f>
        <v/>
      </c>
      <c r="BG1021" s="100" t="b">
        <f t="shared" si="381"/>
        <v>0</v>
      </c>
      <c r="BH1021" s="100" t="str">
        <f t="array" ref="BH1021">IF($BG1021,MEDIAN(IF(G5SelectionMask="x",IF(INDEX(RawDataRefData,$E1021,0)&gt;0,INDEX(RawDataRefData,$E1021,0)),"")),"")</f>
        <v/>
      </c>
      <c r="BI1021" s="100" t="str">
        <f t="array" ref="BI1021">IF($BG1021,QUARTILE(IF(G5SelectionMask="x",IF(INDEX(RawDataRefData,$E1021,0)&gt;0,INDEX(RawDataRefData,$E1021,0)),""),1),"")</f>
        <v/>
      </c>
      <c r="BJ1021" s="100" t="str">
        <f t="array" ref="BJ1021">IF($BG1021,QUARTILE(IF(G5SelectionMask="x",IF(INDEX(RawDataRefData,$E1021,0)&gt;0,INDEX(RawDataRefData,$E1021,0)),""),3),"")</f>
        <v/>
      </c>
      <c r="BK1021" s="100" t="str">
        <f t="array" ref="BK1021">IF($BG1021,MIN(IF(G5SelectionMask="x",IF(INDEX(RawDataRefData,$E1021,0)&gt;0,INDEX(RawDataRefData,$E1021,0)),"")),"")</f>
        <v/>
      </c>
      <c r="BL1021" s="100" t="str">
        <f t="array" ref="BL1021">IF($BG1021,MAX(IF(G5SelectionMask="x",IF(INDEX(RawDataRefData,$E1021,0)&gt;0,INDEX(RawDataRefData,$E1021,0)),"")),"")</f>
        <v/>
      </c>
      <c r="BM1021" s="100" t="str">
        <f t="shared" si="382"/>
        <v/>
      </c>
      <c r="BN1021" s="103" t="str">
        <f t="array" ref="BN1021">IF($BG1021,STDEVA(IF(G5SelectionMask="x",IF(INDEX(RawDataRefData,$E1021,0)&gt;0,INDEX(RawDataRefData,$E1021,0)),"")),"")</f>
        <v/>
      </c>
      <c r="BO1021" s="104"/>
      <c r="BP1021" s="105">
        <v>3</v>
      </c>
      <c r="BQ1021" s="105">
        <v>1</v>
      </c>
      <c r="BR1021" s="105">
        <v>1</v>
      </c>
      <c r="BS1021" s="105">
        <v>1</v>
      </c>
      <c r="BT1021" s="105">
        <v>1</v>
      </c>
      <c r="BU1021" s="105">
        <v>2</v>
      </c>
      <c r="BV1021" s="105">
        <v>1</v>
      </c>
      <c r="BW1021" s="105">
        <v>3</v>
      </c>
      <c r="BX1021" s="105">
        <v>2</v>
      </c>
      <c r="BY1021" s="105">
        <v>2</v>
      </c>
      <c r="BZ1021" s="105">
        <v>4</v>
      </c>
      <c r="CA1021" s="105">
        <v>1</v>
      </c>
      <c r="CB1021" s="105">
        <v>2</v>
      </c>
      <c r="CC1021" s="105">
        <v>4</v>
      </c>
      <c r="CD1021" s="105">
        <v>2</v>
      </c>
    </row>
    <row r="1022" spans="1:82" ht="13.5" hidden="1" thickBot="1" x14ac:dyDescent="0.25">
      <c r="A1022" s="33" t="e">
        <f t="shared" si="359"/>
        <v>#NAME?</v>
      </c>
      <c r="B1022" s="218"/>
      <c r="C1022" s="215"/>
      <c r="D1022" s="229"/>
      <c r="E1022" s="72">
        <f t="shared" si="375"/>
        <v>1013</v>
      </c>
      <c r="F1022" s="9" t="s">
        <v>2362</v>
      </c>
      <c r="G1022" s="9" t="s">
        <v>1398</v>
      </c>
      <c r="I1022" s="9" t="s">
        <v>341</v>
      </c>
      <c r="K1022" s="100">
        <f t="shared" si="360"/>
        <v>4</v>
      </c>
      <c r="L1022" s="100"/>
      <c r="M1022" s="100"/>
      <c r="N1022" s="100"/>
      <c r="O1022" s="100"/>
      <c r="P1022" s="101">
        <f t="shared" si="361"/>
        <v>4</v>
      </c>
      <c r="Q1022" s="102">
        <f t="shared" si="362"/>
        <v>2</v>
      </c>
      <c r="R1022" s="102">
        <f t="shared" si="363"/>
        <v>2</v>
      </c>
      <c r="S1022" s="102">
        <f t="shared" si="364"/>
        <v>3</v>
      </c>
      <c r="T1022" s="102">
        <f t="shared" si="365"/>
        <v>1</v>
      </c>
      <c r="U1022" s="102">
        <f t="shared" si="366"/>
        <v>2</v>
      </c>
      <c r="V1022" s="102">
        <f t="shared" si="367"/>
        <v>3</v>
      </c>
      <c r="W1022" s="102">
        <f t="shared" si="368"/>
        <v>1</v>
      </c>
      <c r="X1022" s="102">
        <f t="shared" si="369"/>
        <v>2</v>
      </c>
      <c r="Y1022" s="102">
        <f t="shared" si="370"/>
        <v>3</v>
      </c>
      <c r="Z1022" s="102">
        <f t="shared" si="371"/>
        <v>3</v>
      </c>
      <c r="AA1022" s="100" t="b">
        <f t="shared" si="372"/>
        <v>1</v>
      </c>
      <c r="AB1022" s="100">
        <f t="array" ref="AB1022">IF($AA1022,MEDIAN(IF(G1SelectionMask="x",IF(INDEX(RawDataRefData,$E1022,0)&gt;0,INDEX(RawDataRefData,$E1022,0)),"")),"")</f>
        <v>2</v>
      </c>
      <c r="AC1022" s="100">
        <f t="array" ref="AC1022">IF($AA1022,QUARTILE(IF(G1SelectionMask="x",IF(INDEX(RawDataRefData,$E1022,0)&gt;0,INDEX(RawDataRefData,$E1022,0)),""),1),"")</f>
        <v>2</v>
      </c>
      <c r="AD1022" s="100">
        <f t="array" ref="AD1022">IF($AA1022,QUARTILE(IF(G1SelectionMask="x",IF(INDEX(RawDataRefData,$E1022,0)&gt;0,INDEX(RawDataRefData,$E1022,0)),""),3),"")</f>
        <v>3</v>
      </c>
      <c r="AE1022" s="100">
        <f t="array" ref="AE1022">IF($AA1022,MIN(IF(G1SelectionMask="x",IF(INDEX(RawDataRefData,$E1022,0)&gt;0,INDEX(RawDataRefData,$E1022,0)),"")),"")</f>
        <v>1</v>
      </c>
      <c r="AF1022" s="100">
        <f t="array" ref="AF1022">IF($AA1022,MAX(IF(G1SelectionMask="x",IF(INDEX(RawDataRefData,$E1022,0)&gt;0,INDEX(RawDataRefData,$E1022,0)),"")),"")</f>
        <v>4</v>
      </c>
      <c r="AG1022" s="100">
        <f t="shared" si="373"/>
        <v>2.3636363636363638</v>
      </c>
      <c r="AH1022" s="100">
        <f t="array" ref="AH1022">IF($AA1022,STDEVA(IF(G1SelectionMask="x",IF(INDEX(RawDataRefData,$E1022,0)&gt;0,INDEX(RawDataRefData,$E1022,0)),"")),"")</f>
        <v>0.9244162777371755</v>
      </c>
      <c r="AI1022" s="101" t="b">
        <f t="shared" si="374"/>
        <v>1</v>
      </c>
      <c r="AJ1022" s="101">
        <f t="array" ref="AJ1022">IF($AI1022,MEDIAN(IF(G2SelectionMask="x",IF(INDEX(RawDataRefData,$E1022,0)&gt;0,INDEX(RawDataRefData,$E1022,0)),"")),"")</f>
        <v>3</v>
      </c>
      <c r="AK1022" s="101">
        <f t="array" ref="AK1022">IF($AI1022,QUARTILE(IF(G2SelectionMask="x",IF(INDEX(RawDataRefData,$E1022,0)&gt;0,INDEX(RawDataRefData,$E1022,0)),""),1),"")</f>
        <v>1.5</v>
      </c>
      <c r="AL1022" s="101">
        <f t="array" ref="AL1022">IF($AI1022,QUARTILE(IF(G2SelectionMask="x",IF(INDEX(RawDataRefData,$E1022,0)&gt;0,INDEX(RawDataRefData,$E1022,0)),""),3),"")</f>
        <v>3</v>
      </c>
      <c r="AM1022" s="101">
        <f t="array" ref="AM1022">IF($AI1022,MIN(IF(G2SelectionMask="x",IF(INDEX(RawDataRefData,$E1022,0)&gt;0,INDEX(RawDataRefData,$E1022,0)),"")),"")</f>
        <v>1</v>
      </c>
      <c r="AN1022" s="101">
        <f t="array" ref="AN1022">IF($AI1022,MAX(IF(G2SelectionMask="x",IF(INDEX(RawDataRefData,$E1022,0)&gt;0,INDEX(RawDataRefData,$E1022,0)),"")),"")</f>
        <v>4</v>
      </c>
      <c r="AO1022" s="101">
        <f t="shared" si="376"/>
        <v>2.5454545454545454</v>
      </c>
      <c r="AP1022" s="101">
        <f t="array" ref="AP1022">IF($AI1022,STDEVA(IF(G2SelectionMask="x",IF(INDEX(RawDataRefData,$E1022,0)&gt;0,INDEX(RawDataRefData,$E1022,0)),"")),"")</f>
        <v>1.1281521496355327</v>
      </c>
      <c r="AQ1022" s="100" t="b">
        <f t="shared" si="377"/>
        <v>0</v>
      </c>
      <c r="AR1022" s="100" t="str">
        <f t="array" ref="AR1022">IF($AQ1022,MEDIAN(IF(G3SelectionMask="x",IF(INDEX(RawDataRefData,$E1022,0)&gt;0,INDEX(RawDataRefData,$E1022,0)),"")),"")</f>
        <v/>
      </c>
      <c r="AS1022" s="100" t="str">
        <f t="array" ref="AS1022">IF($AQ1022,QUARTILE(IF(G3SelectionMask="x",IF(INDEX(RawDataRefData,$E1022,0)&gt;0,INDEX(RawDataRefData,$E1022,0)),""),1),"")</f>
        <v/>
      </c>
      <c r="AT1022" s="100" t="str">
        <f t="array" ref="AT1022">IF($AQ1022,QUARTILE(IF(G3SelectionMask="x",IF(INDEX(RawDataRefData,$E1022,0)&gt;0,INDEX(RawDataRefData,$E1022,0)),""),3),"")</f>
        <v/>
      </c>
      <c r="AU1022" s="100" t="str">
        <f t="array" ref="AU1022">IF($AQ1022,MIN(IF(G3SelectionMask="x",IF(INDEX(RawDataRefData,$E1022,0)&gt;0,INDEX(RawDataRefData,$E1022,0)),"")),"")</f>
        <v/>
      </c>
      <c r="AV1022" s="100" t="str">
        <f t="array" ref="AV1022">IF($AQ1022,MAX(IF(G3SelectionMask="x",IF(INDEX(RawDataRefData,$E1022,0)&gt;0,INDEX(RawDataRefData,$E1022,0)),"")),"")</f>
        <v/>
      </c>
      <c r="AW1022" s="100" t="str">
        <f t="shared" si="378"/>
        <v/>
      </c>
      <c r="AX1022" s="100" t="str">
        <f t="array" ref="AX1022">IF($AQ1022,STDEVA(IF(G3SelectionMask="x",IF(INDEX(RawDataRefData,$E1022,0)&gt;0,INDEX(RawDataRefData,$E1022,0)),"")),"")</f>
        <v/>
      </c>
      <c r="AY1022" s="101" t="b">
        <f t="shared" si="379"/>
        <v>0</v>
      </c>
      <c r="AZ1022" s="101" t="str">
        <f t="array" ref="AZ1022">IF($AY1022,MEDIAN(IF(G4SelectionMask="x",IF(INDEX(RawDataRefData,$E1022,0)&gt;0,INDEX(RawDataRefData,$E1022,0)),"")),"")</f>
        <v/>
      </c>
      <c r="BA1022" s="101" t="str">
        <f t="array" ref="BA1022">IF($AY1022,QUARTILE(IF(G4SelectionMask="x",IF(INDEX(RawDataRefData,$E1022,0)&gt;0,INDEX(RawDataRefData,$E1022,0)),""),1),"")</f>
        <v/>
      </c>
      <c r="BB1022" s="101" t="str">
        <f t="array" ref="BB1022">IF($AY1022,QUARTILE(IF(G4SelectionMask="x",IF(INDEX(RawDataRefData,$E1022,0)&gt;0,INDEX(RawDataRefData,$E1022,0)),""),3),"")</f>
        <v/>
      </c>
      <c r="BC1022" s="101" t="str">
        <f t="array" ref="BC1022">IF($AY1022,MIN(IF(G4SelectionMask="x",IF(INDEX(RawDataRefData,$E1022,0)&gt;0,INDEX(RawDataRefData,$E1022,0)),"")),"")</f>
        <v/>
      </c>
      <c r="BD1022" s="101" t="str">
        <f t="array" ref="BD1022">IF($AY1022,MAX(IF(G4SelectionMask="x",IF(INDEX(RawDataRefData,$E1022,0)&gt;0,INDEX(RawDataRefData,$E1022,0)),"")),"")</f>
        <v/>
      </c>
      <c r="BE1022" s="101" t="str">
        <f t="shared" si="380"/>
        <v/>
      </c>
      <c r="BF1022" s="101" t="str">
        <f t="array" ref="BF1022">IF($AY1022,STDEVA(IF(G4SelectionMask="x",IF(INDEX(RawDataRefData,$E1022,0)&gt;0,INDEX(RawDataRefData,$E1022,0)),"")),"")</f>
        <v/>
      </c>
      <c r="BG1022" s="100" t="b">
        <f t="shared" si="381"/>
        <v>0</v>
      </c>
      <c r="BH1022" s="100" t="str">
        <f t="array" ref="BH1022">IF($BG1022,MEDIAN(IF(G5SelectionMask="x",IF(INDEX(RawDataRefData,$E1022,0)&gt;0,INDEX(RawDataRefData,$E1022,0)),"")),"")</f>
        <v/>
      </c>
      <c r="BI1022" s="100" t="str">
        <f t="array" ref="BI1022">IF($BG1022,QUARTILE(IF(G5SelectionMask="x",IF(INDEX(RawDataRefData,$E1022,0)&gt;0,INDEX(RawDataRefData,$E1022,0)),""),1),"")</f>
        <v/>
      </c>
      <c r="BJ1022" s="100" t="str">
        <f t="array" ref="BJ1022">IF($BG1022,QUARTILE(IF(G5SelectionMask="x",IF(INDEX(RawDataRefData,$E1022,0)&gt;0,INDEX(RawDataRefData,$E1022,0)),""),3),"")</f>
        <v/>
      </c>
      <c r="BK1022" s="100" t="str">
        <f t="array" ref="BK1022">IF($BG1022,MIN(IF(G5SelectionMask="x",IF(INDEX(RawDataRefData,$E1022,0)&gt;0,INDEX(RawDataRefData,$E1022,0)),"")),"")</f>
        <v/>
      </c>
      <c r="BL1022" s="100" t="str">
        <f t="array" ref="BL1022">IF($BG1022,MAX(IF(G5SelectionMask="x",IF(INDEX(RawDataRefData,$E1022,0)&gt;0,INDEX(RawDataRefData,$E1022,0)),"")),"")</f>
        <v/>
      </c>
      <c r="BM1022" s="100" t="str">
        <f t="shared" si="382"/>
        <v/>
      </c>
      <c r="BN1022" s="103" t="str">
        <f t="array" ref="BN1022">IF($BG1022,STDEVA(IF(G5SelectionMask="x",IF(INDEX(RawDataRefData,$E1022,0)&gt;0,INDEX(RawDataRefData,$E1022,0)),"")),"")</f>
        <v/>
      </c>
      <c r="BO1022" s="104"/>
      <c r="BP1022" s="105">
        <v>4</v>
      </c>
      <c r="BQ1022" s="105">
        <v>4</v>
      </c>
      <c r="BR1022" s="105">
        <v>2</v>
      </c>
      <c r="BS1022" s="105">
        <v>2</v>
      </c>
      <c r="BT1022" s="105">
        <v>3</v>
      </c>
      <c r="BU1022" s="105">
        <v>1</v>
      </c>
      <c r="BV1022" s="105">
        <v>2</v>
      </c>
      <c r="BW1022" s="105">
        <v>3</v>
      </c>
      <c r="BX1022" s="105">
        <v>1</v>
      </c>
      <c r="BY1022" s="105">
        <v>2</v>
      </c>
      <c r="BZ1022" s="105">
        <v>3</v>
      </c>
      <c r="CA1022" s="105">
        <v>3</v>
      </c>
      <c r="CB1022" s="105">
        <v>3</v>
      </c>
      <c r="CC1022" s="105">
        <v>1</v>
      </c>
      <c r="CD1022" s="105">
        <v>4</v>
      </c>
    </row>
    <row r="1023" spans="1:82" ht="13.5" hidden="1" thickBot="1" x14ac:dyDescent="0.25">
      <c r="A1023" s="33" t="e">
        <f t="shared" si="359"/>
        <v>#NAME?</v>
      </c>
      <c r="B1023" s="218"/>
      <c r="C1023" s="215"/>
      <c r="D1023" s="229"/>
      <c r="E1023" s="72">
        <f t="shared" si="375"/>
        <v>1014</v>
      </c>
      <c r="F1023" s="9" t="s">
        <v>2363</v>
      </c>
      <c r="G1023" s="9" t="s">
        <v>1399</v>
      </c>
      <c r="I1023" s="9" t="s">
        <v>341</v>
      </c>
      <c r="K1023" s="100">
        <f t="shared" si="360"/>
        <v>1</v>
      </c>
      <c r="L1023" s="100"/>
      <c r="M1023" s="100"/>
      <c r="N1023" s="100"/>
      <c r="O1023" s="100"/>
      <c r="P1023" s="101">
        <f t="shared" si="361"/>
        <v>3</v>
      </c>
      <c r="Q1023" s="102">
        <f t="shared" si="362"/>
        <v>2</v>
      </c>
      <c r="R1023" s="102">
        <f t="shared" si="363"/>
        <v>3</v>
      </c>
      <c r="S1023" s="102">
        <f t="shared" si="364"/>
        <v>2</v>
      </c>
      <c r="T1023" s="102">
        <f t="shared" si="365"/>
        <v>3</v>
      </c>
      <c r="U1023" s="102">
        <f t="shared" si="366"/>
        <v>3</v>
      </c>
      <c r="V1023" s="102">
        <f t="shared" si="367"/>
        <v>2</v>
      </c>
      <c r="W1023" s="102">
        <f t="shared" si="368"/>
        <v>4</v>
      </c>
      <c r="X1023" s="102">
        <f t="shared" si="369"/>
        <v>2</v>
      </c>
      <c r="Y1023" s="102">
        <f t="shared" si="370"/>
        <v>3</v>
      </c>
      <c r="Z1023" s="102">
        <f t="shared" si="371"/>
        <v>1</v>
      </c>
      <c r="AA1023" s="100" t="b">
        <f t="shared" si="372"/>
        <v>1</v>
      </c>
      <c r="AB1023" s="100">
        <f t="array" ref="AB1023">IF($AA1023,MEDIAN(IF(G1SelectionMask="x",IF(INDEX(RawDataRefData,$E1023,0)&gt;0,INDEX(RawDataRefData,$E1023,0)),"")),"")</f>
        <v>3</v>
      </c>
      <c r="AC1023" s="100">
        <f t="array" ref="AC1023">IF($AA1023,QUARTILE(IF(G1SelectionMask="x",IF(INDEX(RawDataRefData,$E1023,0)&gt;0,INDEX(RawDataRefData,$E1023,0)),""),1),"")</f>
        <v>2</v>
      </c>
      <c r="AD1023" s="100">
        <f t="array" ref="AD1023">IF($AA1023,QUARTILE(IF(G1SelectionMask="x",IF(INDEX(RawDataRefData,$E1023,0)&gt;0,INDEX(RawDataRefData,$E1023,0)),""),3),"")</f>
        <v>3</v>
      </c>
      <c r="AE1023" s="100">
        <f t="array" ref="AE1023">IF($AA1023,MIN(IF(G1SelectionMask="x",IF(INDEX(RawDataRefData,$E1023,0)&gt;0,INDEX(RawDataRefData,$E1023,0)),"")),"")</f>
        <v>1</v>
      </c>
      <c r="AF1023" s="100">
        <f t="array" ref="AF1023">IF($AA1023,MAX(IF(G1SelectionMask="x",IF(INDEX(RawDataRefData,$E1023,0)&gt;0,INDEX(RawDataRefData,$E1023,0)),"")),"")</f>
        <v>4</v>
      </c>
      <c r="AG1023" s="100">
        <f t="shared" si="373"/>
        <v>2.5454545454545454</v>
      </c>
      <c r="AH1023" s="100">
        <f t="array" ref="AH1023">IF($AA1023,STDEVA(IF(G1SelectionMask="x",IF(INDEX(RawDataRefData,$E1023,0)&gt;0,INDEX(RawDataRefData,$E1023,0)),"")),"")</f>
        <v>0.82019953226472486</v>
      </c>
      <c r="AI1023" s="101" t="b">
        <f t="shared" si="374"/>
        <v>1</v>
      </c>
      <c r="AJ1023" s="101">
        <f t="array" ref="AJ1023">IF($AI1023,MEDIAN(IF(G2SelectionMask="x",IF(INDEX(RawDataRefData,$E1023,0)&gt;0,INDEX(RawDataRefData,$E1023,0)),"")),"")</f>
        <v>2</v>
      </c>
      <c r="AK1023" s="101">
        <f t="array" ref="AK1023">IF($AI1023,QUARTILE(IF(G2SelectionMask="x",IF(INDEX(RawDataRefData,$E1023,0)&gt;0,INDEX(RawDataRefData,$E1023,0)),""),1),"")</f>
        <v>2</v>
      </c>
      <c r="AL1023" s="101">
        <f t="array" ref="AL1023">IF($AI1023,QUARTILE(IF(G2SelectionMask="x",IF(INDEX(RawDataRefData,$E1023,0)&gt;0,INDEX(RawDataRefData,$E1023,0)),""),3),"")</f>
        <v>3</v>
      </c>
      <c r="AM1023" s="101">
        <f t="array" ref="AM1023">IF($AI1023,MIN(IF(G2SelectionMask="x",IF(INDEX(RawDataRefData,$E1023,0)&gt;0,INDEX(RawDataRefData,$E1023,0)),"")),"")</f>
        <v>1</v>
      </c>
      <c r="AN1023" s="101">
        <f t="array" ref="AN1023">IF($AI1023,MAX(IF(G2SelectionMask="x",IF(INDEX(RawDataRefData,$E1023,0)&gt;0,INDEX(RawDataRefData,$E1023,0)),"")),"")</f>
        <v>4</v>
      </c>
      <c r="AO1023" s="101">
        <f t="shared" si="376"/>
        <v>2.5454545454545454</v>
      </c>
      <c r="AP1023" s="101">
        <f t="array" ref="AP1023">IF($AI1023,STDEVA(IF(G2SelectionMask="x",IF(INDEX(RawDataRefData,$E1023,0)&gt;0,INDEX(RawDataRefData,$E1023,0)),"")),"")</f>
        <v>0.93419873299382794</v>
      </c>
      <c r="AQ1023" s="100" t="b">
        <f t="shared" si="377"/>
        <v>0</v>
      </c>
      <c r="AR1023" s="100" t="str">
        <f t="array" ref="AR1023">IF($AQ1023,MEDIAN(IF(G3SelectionMask="x",IF(INDEX(RawDataRefData,$E1023,0)&gt;0,INDEX(RawDataRefData,$E1023,0)),"")),"")</f>
        <v/>
      </c>
      <c r="AS1023" s="100" t="str">
        <f t="array" ref="AS1023">IF($AQ1023,QUARTILE(IF(G3SelectionMask="x",IF(INDEX(RawDataRefData,$E1023,0)&gt;0,INDEX(RawDataRefData,$E1023,0)),""),1),"")</f>
        <v/>
      </c>
      <c r="AT1023" s="100" t="str">
        <f t="array" ref="AT1023">IF($AQ1023,QUARTILE(IF(G3SelectionMask="x",IF(INDEX(RawDataRefData,$E1023,0)&gt;0,INDEX(RawDataRefData,$E1023,0)),""),3),"")</f>
        <v/>
      </c>
      <c r="AU1023" s="100" t="str">
        <f t="array" ref="AU1023">IF($AQ1023,MIN(IF(G3SelectionMask="x",IF(INDEX(RawDataRefData,$E1023,0)&gt;0,INDEX(RawDataRefData,$E1023,0)),"")),"")</f>
        <v/>
      </c>
      <c r="AV1023" s="100" t="str">
        <f t="array" ref="AV1023">IF($AQ1023,MAX(IF(G3SelectionMask="x",IF(INDEX(RawDataRefData,$E1023,0)&gt;0,INDEX(RawDataRefData,$E1023,0)),"")),"")</f>
        <v/>
      </c>
      <c r="AW1023" s="100" t="str">
        <f t="shared" si="378"/>
        <v/>
      </c>
      <c r="AX1023" s="100" t="str">
        <f t="array" ref="AX1023">IF($AQ1023,STDEVA(IF(G3SelectionMask="x",IF(INDEX(RawDataRefData,$E1023,0)&gt;0,INDEX(RawDataRefData,$E1023,0)),"")),"")</f>
        <v/>
      </c>
      <c r="AY1023" s="101" t="b">
        <f t="shared" si="379"/>
        <v>0</v>
      </c>
      <c r="AZ1023" s="101" t="str">
        <f t="array" ref="AZ1023">IF($AY1023,MEDIAN(IF(G4SelectionMask="x",IF(INDEX(RawDataRefData,$E1023,0)&gt;0,INDEX(RawDataRefData,$E1023,0)),"")),"")</f>
        <v/>
      </c>
      <c r="BA1023" s="101" t="str">
        <f t="array" ref="BA1023">IF($AY1023,QUARTILE(IF(G4SelectionMask="x",IF(INDEX(RawDataRefData,$E1023,0)&gt;0,INDEX(RawDataRefData,$E1023,0)),""),1),"")</f>
        <v/>
      </c>
      <c r="BB1023" s="101" t="str">
        <f t="array" ref="BB1023">IF($AY1023,QUARTILE(IF(G4SelectionMask="x",IF(INDEX(RawDataRefData,$E1023,0)&gt;0,INDEX(RawDataRefData,$E1023,0)),""),3),"")</f>
        <v/>
      </c>
      <c r="BC1023" s="101" t="str">
        <f t="array" ref="BC1023">IF($AY1023,MIN(IF(G4SelectionMask="x",IF(INDEX(RawDataRefData,$E1023,0)&gt;0,INDEX(RawDataRefData,$E1023,0)),"")),"")</f>
        <v/>
      </c>
      <c r="BD1023" s="101" t="str">
        <f t="array" ref="BD1023">IF($AY1023,MAX(IF(G4SelectionMask="x",IF(INDEX(RawDataRefData,$E1023,0)&gt;0,INDEX(RawDataRefData,$E1023,0)),"")),"")</f>
        <v/>
      </c>
      <c r="BE1023" s="101" t="str">
        <f t="shared" si="380"/>
        <v/>
      </c>
      <c r="BF1023" s="101" t="str">
        <f t="array" ref="BF1023">IF($AY1023,STDEVA(IF(G4SelectionMask="x",IF(INDEX(RawDataRefData,$E1023,0)&gt;0,INDEX(RawDataRefData,$E1023,0)),"")),"")</f>
        <v/>
      </c>
      <c r="BG1023" s="100" t="b">
        <f t="shared" si="381"/>
        <v>0</v>
      </c>
      <c r="BH1023" s="100" t="str">
        <f t="array" ref="BH1023">IF($BG1023,MEDIAN(IF(G5SelectionMask="x",IF(INDEX(RawDataRefData,$E1023,0)&gt;0,INDEX(RawDataRefData,$E1023,0)),"")),"")</f>
        <v/>
      </c>
      <c r="BI1023" s="100" t="str">
        <f t="array" ref="BI1023">IF($BG1023,QUARTILE(IF(G5SelectionMask="x",IF(INDEX(RawDataRefData,$E1023,0)&gt;0,INDEX(RawDataRefData,$E1023,0)),""),1),"")</f>
        <v/>
      </c>
      <c r="BJ1023" s="100" t="str">
        <f t="array" ref="BJ1023">IF($BG1023,QUARTILE(IF(G5SelectionMask="x",IF(INDEX(RawDataRefData,$E1023,0)&gt;0,INDEX(RawDataRefData,$E1023,0)),""),3),"")</f>
        <v/>
      </c>
      <c r="BK1023" s="100" t="str">
        <f t="array" ref="BK1023">IF($BG1023,MIN(IF(G5SelectionMask="x",IF(INDEX(RawDataRefData,$E1023,0)&gt;0,INDEX(RawDataRefData,$E1023,0)),"")),"")</f>
        <v/>
      </c>
      <c r="BL1023" s="100" t="str">
        <f t="array" ref="BL1023">IF($BG1023,MAX(IF(G5SelectionMask="x",IF(INDEX(RawDataRefData,$E1023,0)&gt;0,INDEX(RawDataRefData,$E1023,0)),"")),"")</f>
        <v/>
      </c>
      <c r="BM1023" s="100" t="str">
        <f t="shared" si="382"/>
        <v/>
      </c>
      <c r="BN1023" s="103" t="str">
        <f t="array" ref="BN1023">IF($BG1023,STDEVA(IF(G5SelectionMask="x",IF(INDEX(RawDataRefData,$E1023,0)&gt;0,INDEX(RawDataRefData,$E1023,0)),"")),"")</f>
        <v/>
      </c>
      <c r="BO1023" s="104"/>
      <c r="BP1023" s="105">
        <v>1</v>
      </c>
      <c r="BQ1023" s="105">
        <v>3</v>
      </c>
      <c r="BR1023" s="105">
        <v>2</v>
      </c>
      <c r="BS1023" s="105">
        <v>3</v>
      </c>
      <c r="BT1023" s="105">
        <v>2</v>
      </c>
      <c r="BU1023" s="105">
        <v>3</v>
      </c>
      <c r="BV1023" s="105">
        <v>3</v>
      </c>
      <c r="BW1023" s="105">
        <v>2</v>
      </c>
      <c r="BX1023" s="105">
        <v>4</v>
      </c>
      <c r="BY1023" s="105">
        <v>2</v>
      </c>
      <c r="BZ1023" s="105">
        <v>3</v>
      </c>
      <c r="CA1023" s="105">
        <v>1</v>
      </c>
      <c r="CB1023" s="105">
        <v>4</v>
      </c>
      <c r="CC1023" s="105">
        <v>2</v>
      </c>
      <c r="CD1023" s="105">
        <v>2</v>
      </c>
    </row>
    <row r="1024" spans="1:82" ht="13.5" hidden="1" thickBot="1" x14ac:dyDescent="0.25">
      <c r="A1024" s="33" t="e">
        <f t="shared" si="359"/>
        <v>#NAME?</v>
      </c>
      <c r="B1024" s="218"/>
      <c r="C1024" s="215"/>
      <c r="D1024" s="229"/>
      <c r="E1024" s="72">
        <f t="shared" si="375"/>
        <v>1015</v>
      </c>
      <c r="F1024" s="9" t="s">
        <v>2364</v>
      </c>
      <c r="G1024" s="9" t="s">
        <v>1400</v>
      </c>
      <c r="I1024" s="9" t="s">
        <v>341</v>
      </c>
      <c r="K1024" s="100">
        <f t="shared" si="360"/>
        <v>4</v>
      </c>
      <c r="L1024" s="100"/>
      <c r="M1024" s="100"/>
      <c r="N1024" s="100"/>
      <c r="O1024" s="100"/>
      <c r="P1024" s="101">
        <f t="shared" si="361"/>
        <v>1</v>
      </c>
      <c r="Q1024" s="102">
        <f t="shared" si="362"/>
        <v>2</v>
      </c>
      <c r="R1024" s="102">
        <f t="shared" si="363"/>
        <v>2</v>
      </c>
      <c r="S1024" s="102">
        <f t="shared" si="364"/>
        <v>1</v>
      </c>
      <c r="T1024" s="102">
        <f t="shared" si="365"/>
        <v>2</v>
      </c>
      <c r="U1024" s="102">
        <f t="shared" si="366"/>
        <v>4</v>
      </c>
      <c r="V1024" s="102">
        <f t="shared" si="367"/>
        <v>4</v>
      </c>
      <c r="W1024" s="102">
        <f t="shared" si="368"/>
        <v>4</v>
      </c>
      <c r="X1024" s="102">
        <f t="shared" si="369"/>
        <v>2</v>
      </c>
      <c r="Y1024" s="102">
        <f t="shared" si="370"/>
        <v>4</v>
      </c>
      <c r="Z1024" s="102">
        <f t="shared" si="371"/>
        <v>2</v>
      </c>
      <c r="AA1024" s="100" t="b">
        <f t="shared" si="372"/>
        <v>1</v>
      </c>
      <c r="AB1024" s="100">
        <f t="array" ref="AB1024">IF($AA1024,MEDIAN(IF(G1SelectionMask="x",IF(INDEX(RawDataRefData,$E1024,0)&gt;0,INDEX(RawDataRefData,$E1024,0)),"")),"")</f>
        <v>2</v>
      </c>
      <c r="AC1024" s="100">
        <f t="array" ref="AC1024">IF($AA1024,QUARTILE(IF(G1SelectionMask="x",IF(INDEX(RawDataRefData,$E1024,0)&gt;0,INDEX(RawDataRefData,$E1024,0)),""),1),"")</f>
        <v>2</v>
      </c>
      <c r="AD1024" s="100">
        <f t="array" ref="AD1024">IF($AA1024,QUARTILE(IF(G1SelectionMask="x",IF(INDEX(RawDataRefData,$E1024,0)&gt;0,INDEX(RawDataRefData,$E1024,0)),""),3),"")</f>
        <v>4</v>
      </c>
      <c r="AE1024" s="100">
        <f t="array" ref="AE1024">IF($AA1024,MIN(IF(G1SelectionMask="x",IF(INDEX(RawDataRefData,$E1024,0)&gt;0,INDEX(RawDataRefData,$E1024,0)),"")),"")</f>
        <v>1</v>
      </c>
      <c r="AF1024" s="100">
        <f t="array" ref="AF1024">IF($AA1024,MAX(IF(G1SelectionMask="x",IF(INDEX(RawDataRefData,$E1024,0)&gt;0,INDEX(RawDataRefData,$E1024,0)),"")),"")</f>
        <v>4</v>
      </c>
      <c r="AG1024" s="100">
        <f t="shared" si="373"/>
        <v>2.5454545454545454</v>
      </c>
      <c r="AH1024" s="100">
        <f t="array" ref="AH1024">IF($AA1024,STDEVA(IF(G1SelectionMask="x",IF(INDEX(RawDataRefData,$E1024,0)&gt;0,INDEX(RawDataRefData,$E1024,0)),"")),"")</f>
        <v>1.213559752433836</v>
      </c>
      <c r="AI1024" s="101" t="b">
        <f t="shared" si="374"/>
        <v>1</v>
      </c>
      <c r="AJ1024" s="101">
        <f t="array" ref="AJ1024">IF($AI1024,MEDIAN(IF(G2SelectionMask="x",IF(INDEX(RawDataRefData,$E1024,0)&gt;0,INDEX(RawDataRefData,$E1024,0)),"")),"")</f>
        <v>2</v>
      </c>
      <c r="AK1024" s="101">
        <f t="array" ref="AK1024">IF($AI1024,QUARTILE(IF(G2SelectionMask="x",IF(INDEX(RawDataRefData,$E1024,0)&gt;0,INDEX(RawDataRefData,$E1024,0)),""),1),"")</f>
        <v>1.5</v>
      </c>
      <c r="AL1024" s="101">
        <f t="array" ref="AL1024">IF($AI1024,QUARTILE(IF(G2SelectionMask="x",IF(INDEX(RawDataRefData,$E1024,0)&gt;0,INDEX(RawDataRefData,$E1024,0)),""),3),"")</f>
        <v>4</v>
      </c>
      <c r="AM1024" s="101">
        <f t="array" ref="AM1024">IF($AI1024,MIN(IF(G2SelectionMask="x",IF(INDEX(RawDataRefData,$E1024,0)&gt;0,INDEX(RawDataRefData,$E1024,0)),"")),"")</f>
        <v>1</v>
      </c>
      <c r="AN1024" s="101">
        <f t="array" ref="AN1024">IF($AI1024,MAX(IF(G2SelectionMask="x",IF(INDEX(RawDataRefData,$E1024,0)&gt;0,INDEX(RawDataRefData,$E1024,0)),"")),"")</f>
        <v>4</v>
      </c>
      <c r="AO1024" s="101">
        <f t="shared" si="376"/>
        <v>2.4545454545454546</v>
      </c>
      <c r="AP1024" s="101">
        <f t="array" ref="AP1024">IF($AI1024,STDEVA(IF(G2SelectionMask="x",IF(INDEX(RawDataRefData,$E1024,0)&gt;0,INDEX(RawDataRefData,$E1024,0)),"")),"")</f>
        <v>1.2933395813657267</v>
      </c>
      <c r="AQ1024" s="100" t="b">
        <f t="shared" si="377"/>
        <v>0</v>
      </c>
      <c r="AR1024" s="100" t="str">
        <f t="array" ref="AR1024">IF($AQ1024,MEDIAN(IF(G3SelectionMask="x",IF(INDEX(RawDataRefData,$E1024,0)&gt;0,INDEX(RawDataRefData,$E1024,0)),"")),"")</f>
        <v/>
      </c>
      <c r="AS1024" s="100" t="str">
        <f t="array" ref="AS1024">IF($AQ1024,QUARTILE(IF(G3SelectionMask="x",IF(INDEX(RawDataRefData,$E1024,0)&gt;0,INDEX(RawDataRefData,$E1024,0)),""),1),"")</f>
        <v/>
      </c>
      <c r="AT1024" s="100" t="str">
        <f t="array" ref="AT1024">IF($AQ1024,QUARTILE(IF(G3SelectionMask="x",IF(INDEX(RawDataRefData,$E1024,0)&gt;0,INDEX(RawDataRefData,$E1024,0)),""),3),"")</f>
        <v/>
      </c>
      <c r="AU1024" s="100" t="str">
        <f t="array" ref="AU1024">IF($AQ1024,MIN(IF(G3SelectionMask="x",IF(INDEX(RawDataRefData,$E1024,0)&gt;0,INDEX(RawDataRefData,$E1024,0)),"")),"")</f>
        <v/>
      </c>
      <c r="AV1024" s="100" t="str">
        <f t="array" ref="AV1024">IF($AQ1024,MAX(IF(G3SelectionMask="x",IF(INDEX(RawDataRefData,$E1024,0)&gt;0,INDEX(RawDataRefData,$E1024,0)),"")),"")</f>
        <v/>
      </c>
      <c r="AW1024" s="100" t="str">
        <f t="shared" si="378"/>
        <v/>
      </c>
      <c r="AX1024" s="100" t="str">
        <f t="array" ref="AX1024">IF($AQ1024,STDEVA(IF(G3SelectionMask="x",IF(INDEX(RawDataRefData,$E1024,0)&gt;0,INDEX(RawDataRefData,$E1024,0)),"")),"")</f>
        <v/>
      </c>
      <c r="AY1024" s="101" t="b">
        <f t="shared" si="379"/>
        <v>0</v>
      </c>
      <c r="AZ1024" s="101" t="str">
        <f t="array" ref="AZ1024">IF($AY1024,MEDIAN(IF(G4SelectionMask="x",IF(INDEX(RawDataRefData,$E1024,0)&gt;0,INDEX(RawDataRefData,$E1024,0)),"")),"")</f>
        <v/>
      </c>
      <c r="BA1024" s="101" t="str">
        <f t="array" ref="BA1024">IF($AY1024,QUARTILE(IF(G4SelectionMask="x",IF(INDEX(RawDataRefData,$E1024,0)&gt;0,INDEX(RawDataRefData,$E1024,0)),""),1),"")</f>
        <v/>
      </c>
      <c r="BB1024" s="101" t="str">
        <f t="array" ref="BB1024">IF($AY1024,QUARTILE(IF(G4SelectionMask="x",IF(INDEX(RawDataRefData,$E1024,0)&gt;0,INDEX(RawDataRefData,$E1024,0)),""),3),"")</f>
        <v/>
      </c>
      <c r="BC1024" s="101" t="str">
        <f t="array" ref="BC1024">IF($AY1024,MIN(IF(G4SelectionMask="x",IF(INDEX(RawDataRefData,$E1024,0)&gt;0,INDEX(RawDataRefData,$E1024,0)),"")),"")</f>
        <v/>
      </c>
      <c r="BD1024" s="101" t="str">
        <f t="array" ref="BD1024">IF($AY1024,MAX(IF(G4SelectionMask="x",IF(INDEX(RawDataRefData,$E1024,0)&gt;0,INDEX(RawDataRefData,$E1024,0)),"")),"")</f>
        <v/>
      </c>
      <c r="BE1024" s="101" t="str">
        <f t="shared" si="380"/>
        <v/>
      </c>
      <c r="BF1024" s="101" t="str">
        <f t="array" ref="BF1024">IF($AY1024,STDEVA(IF(G4SelectionMask="x",IF(INDEX(RawDataRefData,$E1024,0)&gt;0,INDEX(RawDataRefData,$E1024,0)),"")),"")</f>
        <v/>
      </c>
      <c r="BG1024" s="100" t="b">
        <f t="shared" si="381"/>
        <v>0</v>
      </c>
      <c r="BH1024" s="100" t="str">
        <f t="array" ref="BH1024">IF($BG1024,MEDIAN(IF(G5SelectionMask="x",IF(INDEX(RawDataRefData,$E1024,0)&gt;0,INDEX(RawDataRefData,$E1024,0)),"")),"")</f>
        <v/>
      </c>
      <c r="BI1024" s="100" t="str">
        <f t="array" ref="BI1024">IF($BG1024,QUARTILE(IF(G5SelectionMask="x",IF(INDEX(RawDataRefData,$E1024,0)&gt;0,INDEX(RawDataRefData,$E1024,0)),""),1),"")</f>
        <v/>
      </c>
      <c r="BJ1024" s="100" t="str">
        <f t="array" ref="BJ1024">IF($BG1024,QUARTILE(IF(G5SelectionMask="x",IF(INDEX(RawDataRefData,$E1024,0)&gt;0,INDEX(RawDataRefData,$E1024,0)),""),3),"")</f>
        <v/>
      </c>
      <c r="BK1024" s="100" t="str">
        <f t="array" ref="BK1024">IF($BG1024,MIN(IF(G5SelectionMask="x",IF(INDEX(RawDataRefData,$E1024,0)&gt;0,INDEX(RawDataRefData,$E1024,0)),"")),"")</f>
        <v/>
      </c>
      <c r="BL1024" s="100" t="str">
        <f t="array" ref="BL1024">IF($BG1024,MAX(IF(G5SelectionMask="x",IF(INDEX(RawDataRefData,$E1024,0)&gt;0,INDEX(RawDataRefData,$E1024,0)),"")),"")</f>
        <v/>
      </c>
      <c r="BM1024" s="100" t="str">
        <f t="shared" si="382"/>
        <v/>
      </c>
      <c r="BN1024" s="103" t="str">
        <f t="array" ref="BN1024">IF($BG1024,STDEVA(IF(G5SelectionMask="x",IF(INDEX(RawDataRefData,$E1024,0)&gt;0,INDEX(RawDataRefData,$E1024,0)),"")),"")</f>
        <v/>
      </c>
      <c r="BO1024" s="104"/>
      <c r="BP1024" s="105">
        <v>4</v>
      </c>
      <c r="BQ1024" s="105">
        <v>1</v>
      </c>
      <c r="BR1024" s="105">
        <v>2</v>
      </c>
      <c r="BS1024" s="105">
        <v>2</v>
      </c>
      <c r="BT1024" s="105">
        <v>1</v>
      </c>
      <c r="BU1024" s="105">
        <v>2</v>
      </c>
      <c r="BV1024" s="105">
        <v>4</v>
      </c>
      <c r="BW1024" s="105">
        <v>4</v>
      </c>
      <c r="BX1024" s="105">
        <v>4</v>
      </c>
      <c r="BY1024" s="105">
        <v>2</v>
      </c>
      <c r="BZ1024" s="105">
        <v>4</v>
      </c>
      <c r="CA1024" s="105">
        <v>2</v>
      </c>
      <c r="CB1024" s="105">
        <v>2</v>
      </c>
      <c r="CC1024" s="105">
        <v>4</v>
      </c>
      <c r="CD1024" s="105">
        <v>1</v>
      </c>
    </row>
    <row r="1025" spans="1:82" ht="13.5" hidden="1" thickBot="1" x14ac:dyDescent="0.25">
      <c r="A1025" s="33" t="e">
        <f t="shared" si="359"/>
        <v>#NAME?</v>
      </c>
      <c r="B1025" s="218"/>
      <c r="C1025" s="215"/>
      <c r="D1025" s="229"/>
      <c r="E1025" s="72">
        <f t="shared" si="375"/>
        <v>1016</v>
      </c>
      <c r="F1025" s="9" t="s">
        <v>2365</v>
      </c>
      <c r="G1025" s="9" t="s">
        <v>1401</v>
      </c>
      <c r="I1025" s="9" t="s">
        <v>341</v>
      </c>
      <c r="K1025" s="100">
        <f t="shared" si="360"/>
        <v>4</v>
      </c>
      <c r="L1025" s="100"/>
      <c r="M1025" s="100"/>
      <c r="N1025" s="100"/>
      <c r="O1025" s="100"/>
      <c r="P1025" s="101">
        <f t="shared" si="361"/>
        <v>2</v>
      </c>
      <c r="Q1025" s="102">
        <f t="shared" si="362"/>
        <v>3</v>
      </c>
      <c r="R1025" s="102">
        <f t="shared" si="363"/>
        <v>4</v>
      </c>
      <c r="S1025" s="102">
        <f t="shared" si="364"/>
        <v>2</v>
      </c>
      <c r="T1025" s="102">
        <f t="shared" si="365"/>
        <v>3</v>
      </c>
      <c r="U1025" s="102">
        <f t="shared" si="366"/>
        <v>3</v>
      </c>
      <c r="V1025" s="102">
        <f t="shared" si="367"/>
        <v>2</v>
      </c>
      <c r="W1025" s="102">
        <f t="shared" si="368"/>
        <v>3</v>
      </c>
      <c r="X1025" s="102">
        <f t="shared" si="369"/>
        <v>3</v>
      </c>
      <c r="Y1025" s="102">
        <f t="shared" si="370"/>
        <v>1</v>
      </c>
      <c r="Z1025" s="102">
        <f t="shared" si="371"/>
        <v>4</v>
      </c>
      <c r="AA1025" s="100" t="b">
        <f t="shared" si="372"/>
        <v>1</v>
      </c>
      <c r="AB1025" s="100">
        <f t="array" ref="AB1025">IF($AA1025,MEDIAN(IF(G1SelectionMask="x",IF(INDEX(RawDataRefData,$E1025,0)&gt;0,INDEX(RawDataRefData,$E1025,0)),"")),"")</f>
        <v>3</v>
      </c>
      <c r="AC1025" s="100">
        <f t="array" ref="AC1025">IF($AA1025,QUARTILE(IF(G1SelectionMask="x",IF(INDEX(RawDataRefData,$E1025,0)&gt;0,INDEX(RawDataRefData,$E1025,0)),""),1),"")</f>
        <v>2</v>
      </c>
      <c r="AD1025" s="100">
        <f t="array" ref="AD1025">IF($AA1025,QUARTILE(IF(G1SelectionMask="x",IF(INDEX(RawDataRefData,$E1025,0)&gt;0,INDEX(RawDataRefData,$E1025,0)),""),3),"")</f>
        <v>3</v>
      </c>
      <c r="AE1025" s="100">
        <f t="array" ref="AE1025">IF($AA1025,MIN(IF(G1SelectionMask="x",IF(INDEX(RawDataRefData,$E1025,0)&gt;0,INDEX(RawDataRefData,$E1025,0)),"")),"")</f>
        <v>1</v>
      </c>
      <c r="AF1025" s="100">
        <f t="array" ref="AF1025">IF($AA1025,MAX(IF(G1SelectionMask="x",IF(INDEX(RawDataRefData,$E1025,0)&gt;0,INDEX(RawDataRefData,$E1025,0)),"")),"")</f>
        <v>4</v>
      </c>
      <c r="AG1025" s="100">
        <f t="shared" si="373"/>
        <v>2.7272727272727271</v>
      </c>
      <c r="AH1025" s="100">
        <f t="array" ref="AH1025">IF($AA1025,STDEVA(IF(G1SelectionMask="x",IF(INDEX(RawDataRefData,$E1025,0)&gt;0,INDEX(RawDataRefData,$E1025,0)),"")),"")</f>
        <v>0.90453403373329111</v>
      </c>
      <c r="AI1025" s="101" t="b">
        <f t="shared" si="374"/>
        <v>1</v>
      </c>
      <c r="AJ1025" s="101">
        <f t="array" ref="AJ1025">IF($AI1025,MEDIAN(IF(G2SelectionMask="x",IF(INDEX(RawDataRefData,$E1025,0)&gt;0,INDEX(RawDataRefData,$E1025,0)),"")),"")</f>
        <v>3</v>
      </c>
      <c r="AK1025" s="101">
        <f t="array" ref="AK1025">IF($AI1025,QUARTILE(IF(G2SelectionMask="x",IF(INDEX(RawDataRefData,$E1025,0)&gt;0,INDEX(RawDataRefData,$E1025,0)),""),1),"")</f>
        <v>2</v>
      </c>
      <c r="AL1025" s="101">
        <f t="array" ref="AL1025">IF($AI1025,QUARTILE(IF(G2SelectionMask="x",IF(INDEX(RawDataRefData,$E1025,0)&gt;0,INDEX(RawDataRefData,$E1025,0)),""),3),"")</f>
        <v>3</v>
      </c>
      <c r="AM1025" s="101">
        <f t="array" ref="AM1025">IF($AI1025,MIN(IF(G2SelectionMask="x",IF(INDEX(RawDataRefData,$E1025,0)&gt;0,INDEX(RawDataRefData,$E1025,0)),"")),"")</f>
        <v>1</v>
      </c>
      <c r="AN1025" s="101">
        <f t="array" ref="AN1025">IF($AI1025,MAX(IF(G2SelectionMask="x",IF(INDEX(RawDataRefData,$E1025,0)&gt;0,INDEX(RawDataRefData,$E1025,0)),"")),"")</f>
        <v>4</v>
      </c>
      <c r="AO1025" s="101">
        <f t="shared" si="376"/>
        <v>2.4545454545454546</v>
      </c>
      <c r="AP1025" s="101">
        <f t="array" ref="AP1025">IF($AI1025,STDEVA(IF(G2SelectionMask="x",IF(INDEX(RawDataRefData,$E1025,0)&gt;0,INDEX(RawDataRefData,$E1025,0)),"")),"")</f>
        <v>0.93419873299382794</v>
      </c>
      <c r="AQ1025" s="100" t="b">
        <f t="shared" si="377"/>
        <v>0</v>
      </c>
      <c r="AR1025" s="100" t="str">
        <f t="array" ref="AR1025">IF($AQ1025,MEDIAN(IF(G3SelectionMask="x",IF(INDEX(RawDataRefData,$E1025,0)&gt;0,INDEX(RawDataRefData,$E1025,0)),"")),"")</f>
        <v/>
      </c>
      <c r="AS1025" s="100" t="str">
        <f t="array" ref="AS1025">IF($AQ1025,QUARTILE(IF(G3SelectionMask="x",IF(INDEX(RawDataRefData,$E1025,0)&gt;0,INDEX(RawDataRefData,$E1025,0)),""),1),"")</f>
        <v/>
      </c>
      <c r="AT1025" s="100" t="str">
        <f t="array" ref="AT1025">IF($AQ1025,QUARTILE(IF(G3SelectionMask="x",IF(INDEX(RawDataRefData,$E1025,0)&gt;0,INDEX(RawDataRefData,$E1025,0)),""),3),"")</f>
        <v/>
      </c>
      <c r="AU1025" s="100" t="str">
        <f t="array" ref="AU1025">IF($AQ1025,MIN(IF(G3SelectionMask="x",IF(INDEX(RawDataRefData,$E1025,0)&gt;0,INDEX(RawDataRefData,$E1025,0)),"")),"")</f>
        <v/>
      </c>
      <c r="AV1025" s="100" t="str">
        <f t="array" ref="AV1025">IF($AQ1025,MAX(IF(G3SelectionMask="x",IF(INDEX(RawDataRefData,$E1025,0)&gt;0,INDEX(RawDataRefData,$E1025,0)),"")),"")</f>
        <v/>
      </c>
      <c r="AW1025" s="100" t="str">
        <f t="shared" si="378"/>
        <v/>
      </c>
      <c r="AX1025" s="100" t="str">
        <f t="array" ref="AX1025">IF($AQ1025,STDEVA(IF(G3SelectionMask="x",IF(INDEX(RawDataRefData,$E1025,0)&gt;0,INDEX(RawDataRefData,$E1025,0)),"")),"")</f>
        <v/>
      </c>
      <c r="AY1025" s="101" t="b">
        <f t="shared" si="379"/>
        <v>0</v>
      </c>
      <c r="AZ1025" s="101" t="str">
        <f t="array" ref="AZ1025">IF($AY1025,MEDIAN(IF(G4SelectionMask="x",IF(INDEX(RawDataRefData,$E1025,0)&gt;0,INDEX(RawDataRefData,$E1025,0)),"")),"")</f>
        <v/>
      </c>
      <c r="BA1025" s="101" t="str">
        <f t="array" ref="BA1025">IF($AY1025,QUARTILE(IF(G4SelectionMask="x",IF(INDEX(RawDataRefData,$E1025,0)&gt;0,INDEX(RawDataRefData,$E1025,0)),""),1),"")</f>
        <v/>
      </c>
      <c r="BB1025" s="101" t="str">
        <f t="array" ref="BB1025">IF($AY1025,QUARTILE(IF(G4SelectionMask="x",IF(INDEX(RawDataRefData,$E1025,0)&gt;0,INDEX(RawDataRefData,$E1025,0)),""),3),"")</f>
        <v/>
      </c>
      <c r="BC1025" s="101" t="str">
        <f t="array" ref="BC1025">IF($AY1025,MIN(IF(G4SelectionMask="x",IF(INDEX(RawDataRefData,$E1025,0)&gt;0,INDEX(RawDataRefData,$E1025,0)),"")),"")</f>
        <v/>
      </c>
      <c r="BD1025" s="101" t="str">
        <f t="array" ref="BD1025">IF($AY1025,MAX(IF(G4SelectionMask="x",IF(INDEX(RawDataRefData,$E1025,0)&gt;0,INDEX(RawDataRefData,$E1025,0)),"")),"")</f>
        <v/>
      </c>
      <c r="BE1025" s="101" t="str">
        <f t="shared" si="380"/>
        <v/>
      </c>
      <c r="BF1025" s="101" t="str">
        <f t="array" ref="BF1025">IF($AY1025,STDEVA(IF(G4SelectionMask="x",IF(INDEX(RawDataRefData,$E1025,0)&gt;0,INDEX(RawDataRefData,$E1025,0)),"")),"")</f>
        <v/>
      </c>
      <c r="BG1025" s="100" t="b">
        <f t="shared" si="381"/>
        <v>0</v>
      </c>
      <c r="BH1025" s="100" t="str">
        <f t="array" ref="BH1025">IF($BG1025,MEDIAN(IF(G5SelectionMask="x",IF(INDEX(RawDataRefData,$E1025,0)&gt;0,INDEX(RawDataRefData,$E1025,0)),"")),"")</f>
        <v/>
      </c>
      <c r="BI1025" s="100" t="str">
        <f t="array" ref="BI1025">IF($BG1025,QUARTILE(IF(G5SelectionMask="x",IF(INDEX(RawDataRefData,$E1025,0)&gt;0,INDEX(RawDataRefData,$E1025,0)),""),1),"")</f>
        <v/>
      </c>
      <c r="BJ1025" s="100" t="str">
        <f t="array" ref="BJ1025">IF($BG1025,QUARTILE(IF(G5SelectionMask="x",IF(INDEX(RawDataRefData,$E1025,0)&gt;0,INDEX(RawDataRefData,$E1025,0)),""),3),"")</f>
        <v/>
      </c>
      <c r="BK1025" s="100" t="str">
        <f t="array" ref="BK1025">IF($BG1025,MIN(IF(G5SelectionMask="x",IF(INDEX(RawDataRefData,$E1025,0)&gt;0,INDEX(RawDataRefData,$E1025,0)),"")),"")</f>
        <v/>
      </c>
      <c r="BL1025" s="100" t="str">
        <f t="array" ref="BL1025">IF($BG1025,MAX(IF(G5SelectionMask="x",IF(INDEX(RawDataRefData,$E1025,0)&gt;0,INDEX(RawDataRefData,$E1025,0)),"")),"")</f>
        <v/>
      </c>
      <c r="BM1025" s="100" t="str">
        <f t="shared" si="382"/>
        <v/>
      </c>
      <c r="BN1025" s="103" t="str">
        <f t="array" ref="BN1025">IF($BG1025,STDEVA(IF(G5SelectionMask="x",IF(INDEX(RawDataRefData,$E1025,0)&gt;0,INDEX(RawDataRefData,$E1025,0)),"")),"")</f>
        <v/>
      </c>
      <c r="BO1025" s="104"/>
      <c r="BP1025" s="105">
        <v>4</v>
      </c>
      <c r="BQ1025" s="105">
        <v>2</v>
      </c>
      <c r="BR1025" s="105">
        <v>3</v>
      </c>
      <c r="BS1025" s="105">
        <v>4</v>
      </c>
      <c r="BT1025" s="105">
        <v>2</v>
      </c>
      <c r="BU1025" s="105">
        <v>3</v>
      </c>
      <c r="BV1025" s="105">
        <v>3</v>
      </c>
      <c r="BW1025" s="105">
        <v>2</v>
      </c>
      <c r="BX1025" s="105">
        <v>3</v>
      </c>
      <c r="BY1025" s="105">
        <v>3</v>
      </c>
      <c r="BZ1025" s="105">
        <v>1</v>
      </c>
      <c r="CA1025" s="105">
        <v>4</v>
      </c>
      <c r="CB1025" s="105">
        <v>3</v>
      </c>
      <c r="CC1025" s="105">
        <v>1</v>
      </c>
      <c r="CD1025" s="105">
        <v>3</v>
      </c>
    </row>
    <row r="1026" spans="1:82" ht="13.5" hidden="1" thickBot="1" x14ac:dyDescent="0.25">
      <c r="A1026" s="33" t="e">
        <f t="shared" si="359"/>
        <v>#NAME?</v>
      </c>
      <c r="B1026" s="218"/>
      <c r="C1026" s="215"/>
      <c r="D1026" s="229"/>
      <c r="E1026" s="72">
        <f t="shared" si="375"/>
        <v>1017</v>
      </c>
      <c r="F1026" s="9" t="s">
        <v>2366</v>
      </c>
      <c r="G1026" s="9" t="s">
        <v>1402</v>
      </c>
      <c r="I1026" s="9" t="s">
        <v>341</v>
      </c>
      <c r="K1026" s="100">
        <f t="shared" si="360"/>
        <v>2</v>
      </c>
      <c r="L1026" s="100"/>
      <c r="M1026" s="100"/>
      <c r="N1026" s="100"/>
      <c r="O1026" s="100"/>
      <c r="P1026" s="101">
        <f t="shared" si="361"/>
        <v>2</v>
      </c>
      <c r="Q1026" s="102">
        <f t="shared" si="362"/>
        <v>4</v>
      </c>
      <c r="R1026" s="102">
        <f t="shared" si="363"/>
        <v>3</v>
      </c>
      <c r="S1026" s="102">
        <f t="shared" si="364"/>
        <v>1</v>
      </c>
      <c r="T1026" s="102">
        <f t="shared" si="365"/>
        <v>1</v>
      </c>
      <c r="U1026" s="102">
        <f t="shared" si="366"/>
        <v>4</v>
      </c>
      <c r="V1026" s="102">
        <f t="shared" si="367"/>
        <v>2</v>
      </c>
      <c r="W1026" s="102">
        <f t="shared" si="368"/>
        <v>2</v>
      </c>
      <c r="X1026" s="102">
        <f t="shared" si="369"/>
        <v>1</v>
      </c>
      <c r="Y1026" s="102">
        <f t="shared" si="370"/>
        <v>3</v>
      </c>
      <c r="Z1026" s="102">
        <f t="shared" si="371"/>
        <v>3</v>
      </c>
      <c r="AA1026" s="100" t="b">
        <f t="shared" si="372"/>
        <v>1</v>
      </c>
      <c r="AB1026" s="100">
        <f t="array" ref="AB1026">IF($AA1026,MEDIAN(IF(G1SelectionMask="x",IF(INDEX(RawDataRefData,$E1026,0)&gt;0,INDEX(RawDataRefData,$E1026,0)),"")),"")</f>
        <v>2</v>
      </c>
      <c r="AC1026" s="100">
        <f t="array" ref="AC1026">IF($AA1026,QUARTILE(IF(G1SelectionMask="x",IF(INDEX(RawDataRefData,$E1026,0)&gt;0,INDEX(RawDataRefData,$E1026,0)),""),1),"")</f>
        <v>1.5</v>
      </c>
      <c r="AD1026" s="100">
        <f t="array" ref="AD1026">IF($AA1026,QUARTILE(IF(G1SelectionMask="x",IF(INDEX(RawDataRefData,$E1026,0)&gt;0,INDEX(RawDataRefData,$E1026,0)),""),3),"")</f>
        <v>3</v>
      </c>
      <c r="AE1026" s="100">
        <f t="array" ref="AE1026">IF($AA1026,MIN(IF(G1SelectionMask="x",IF(INDEX(RawDataRefData,$E1026,0)&gt;0,INDEX(RawDataRefData,$E1026,0)),"")),"")</f>
        <v>1</v>
      </c>
      <c r="AF1026" s="100">
        <f t="array" ref="AF1026">IF($AA1026,MAX(IF(G1SelectionMask="x",IF(INDEX(RawDataRefData,$E1026,0)&gt;0,INDEX(RawDataRefData,$E1026,0)),"")),"")</f>
        <v>4</v>
      </c>
      <c r="AG1026" s="100">
        <f t="shared" si="373"/>
        <v>2.3636363636363638</v>
      </c>
      <c r="AH1026" s="100">
        <f t="array" ref="AH1026">IF($AA1026,STDEVA(IF(G1SelectionMask="x",IF(INDEX(RawDataRefData,$E1026,0)&gt;0,INDEX(RawDataRefData,$E1026,0)),"")),"")</f>
        <v>1.1200649331826502</v>
      </c>
      <c r="AI1026" s="101" t="b">
        <f t="shared" si="374"/>
        <v>1</v>
      </c>
      <c r="AJ1026" s="101">
        <f t="array" ref="AJ1026">IF($AI1026,MEDIAN(IF(G2SelectionMask="x",IF(INDEX(RawDataRefData,$E1026,0)&gt;0,INDEX(RawDataRefData,$E1026,0)),"")),"")</f>
        <v>2</v>
      </c>
      <c r="AK1026" s="101">
        <f t="array" ref="AK1026">IF($AI1026,QUARTILE(IF(G2SelectionMask="x",IF(INDEX(RawDataRefData,$E1026,0)&gt;0,INDEX(RawDataRefData,$E1026,0)),""),1),"")</f>
        <v>2</v>
      </c>
      <c r="AL1026" s="101">
        <f t="array" ref="AL1026">IF($AI1026,QUARTILE(IF(G2SelectionMask="x",IF(INDEX(RawDataRefData,$E1026,0)&gt;0,INDEX(RawDataRefData,$E1026,0)),""),3),"")</f>
        <v>3</v>
      </c>
      <c r="AM1026" s="101">
        <f t="array" ref="AM1026">IF($AI1026,MIN(IF(G2SelectionMask="x",IF(INDEX(RawDataRefData,$E1026,0)&gt;0,INDEX(RawDataRefData,$E1026,0)),"")),"")</f>
        <v>1</v>
      </c>
      <c r="AN1026" s="101">
        <f t="array" ref="AN1026">IF($AI1026,MAX(IF(G2SelectionMask="x",IF(INDEX(RawDataRefData,$E1026,0)&gt;0,INDEX(RawDataRefData,$E1026,0)),"")),"")</f>
        <v>4</v>
      </c>
      <c r="AO1026" s="101">
        <f t="shared" si="376"/>
        <v>2.3636363636363638</v>
      </c>
      <c r="AP1026" s="101">
        <f t="array" ref="AP1026">IF($AI1026,STDEVA(IF(G2SelectionMask="x",IF(INDEX(RawDataRefData,$E1026,0)&gt;0,INDEX(RawDataRefData,$E1026,0)),"")),"")</f>
        <v>1.0269106361049412</v>
      </c>
      <c r="AQ1026" s="100" t="b">
        <f t="shared" si="377"/>
        <v>0</v>
      </c>
      <c r="AR1026" s="100" t="str">
        <f t="array" ref="AR1026">IF($AQ1026,MEDIAN(IF(G3SelectionMask="x",IF(INDEX(RawDataRefData,$E1026,0)&gt;0,INDEX(RawDataRefData,$E1026,0)),"")),"")</f>
        <v/>
      </c>
      <c r="AS1026" s="100" t="str">
        <f t="array" ref="AS1026">IF($AQ1026,QUARTILE(IF(G3SelectionMask="x",IF(INDEX(RawDataRefData,$E1026,0)&gt;0,INDEX(RawDataRefData,$E1026,0)),""),1),"")</f>
        <v/>
      </c>
      <c r="AT1026" s="100" t="str">
        <f t="array" ref="AT1026">IF($AQ1026,QUARTILE(IF(G3SelectionMask="x",IF(INDEX(RawDataRefData,$E1026,0)&gt;0,INDEX(RawDataRefData,$E1026,0)),""),3),"")</f>
        <v/>
      </c>
      <c r="AU1026" s="100" t="str">
        <f t="array" ref="AU1026">IF($AQ1026,MIN(IF(G3SelectionMask="x",IF(INDEX(RawDataRefData,$E1026,0)&gt;0,INDEX(RawDataRefData,$E1026,0)),"")),"")</f>
        <v/>
      </c>
      <c r="AV1026" s="100" t="str">
        <f t="array" ref="AV1026">IF($AQ1026,MAX(IF(G3SelectionMask="x",IF(INDEX(RawDataRefData,$E1026,0)&gt;0,INDEX(RawDataRefData,$E1026,0)),"")),"")</f>
        <v/>
      </c>
      <c r="AW1026" s="100" t="str">
        <f t="shared" si="378"/>
        <v/>
      </c>
      <c r="AX1026" s="100" t="str">
        <f t="array" ref="AX1026">IF($AQ1026,STDEVA(IF(G3SelectionMask="x",IF(INDEX(RawDataRefData,$E1026,0)&gt;0,INDEX(RawDataRefData,$E1026,0)),"")),"")</f>
        <v/>
      </c>
      <c r="AY1026" s="101" t="b">
        <f t="shared" si="379"/>
        <v>0</v>
      </c>
      <c r="AZ1026" s="101" t="str">
        <f t="array" ref="AZ1026">IF($AY1026,MEDIAN(IF(G4SelectionMask="x",IF(INDEX(RawDataRefData,$E1026,0)&gt;0,INDEX(RawDataRefData,$E1026,0)),"")),"")</f>
        <v/>
      </c>
      <c r="BA1026" s="101" t="str">
        <f t="array" ref="BA1026">IF($AY1026,QUARTILE(IF(G4SelectionMask="x",IF(INDEX(RawDataRefData,$E1026,0)&gt;0,INDEX(RawDataRefData,$E1026,0)),""),1),"")</f>
        <v/>
      </c>
      <c r="BB1026" s="101" t="str">
        <f t="array" ref="BB1026">IF($AY1026,QUARTILE(IF(G4SelectionMask="x",IF(INDEX(RawDataRefData,$E1026,0)&gt;0,INDEX(RawDataRefData,$E1026,0)),""),3),"")</f>
        <v/>
      </c>
      <c r="BC1026" s="101" t="str">
        <f t="array" ref="BC1026">IF($AY1026,MIN(IF(G4SelectionMask="x",IF(INDEX(RawDataRefData,$E1026,0)&gt;0,INDEX(RawDataRefData,$E1026,0)),"")),"")</f>
        <v/>
      </c>
      <c r="BD1026" s="101" t="str">
        <f t="array" ref="BD1026">IF($AY1026,MAX(IF(G4SelectionMask="x",IF(INDEX(RawDataRefData,$E1026,0)&gt;0,INDEX(RawDataRefData,$E1026,0)),"")),"")</f>
        <v/>
      </c>
      <c r="BE1026" s="101" t="str">
        <f t="shared" si="380"/>
        <v/>
      </c>
      <c r="BF1026" s="101" t="str">
        <f t="array" ref="BF1026">IF($AY1026,STDEVA(IF(G4SelectionMask="x",IF(INDEX(RawDataRefData,$E1026,0)&gt;0,INDEX(RawDataRefData,$E1026,0)),"")),"")</f>
        <v/>
      </c>
      <c r="BG1026" s="100" t="b">
        <f t="shared" si="381"/>
        <v>0</v>
      </c>
      <c r="BH1026" s="100" t="str">
        <f t="array" ref="BH1026">IF($BG1026,MEDIAN(IF(G5SelectionMask="x",IF(INDEX(RawDataRefData,$E1026,0)&gt;0,INDEX(RawDataRefData,$E1026,0)),"")),"")</f>
        <v/>
      </c>
      <c r="BI1026" s="100" t="str">
        <f t="array" ref="BI1026">IF($BG1026,QUARTILE(IF(G5SelectionMask="x",IF(INDEX(RawDataRefData,$E1026,0)&gt;0,INDEX(RawDataRefData,$E1026,0)),""),1),"")</f>
        <v/>
      </c>
      <c r="BJ1026" s="100" t="str">
        <f t="array" ref="BJ1026">IF($BG1026,QUARTILE(IF(G5SelectionMask="x",IF(INDEX(RawDataRefData,$E1026,0)&gt;0,INDEX(RawDataRefData,$E1026,0)),""),3),"")</f>
        <v/>
      </c>
      <c r="BK1026" s="100" t="str">
        <f t="array" ref="BK1026">IF($BG1026,MIN(IF(G5SelectionMask="x",IF(INDEX(RawDataRefData,$E1026,0)&gt;0,INDEX(RawDataRefData,$E1026,0)),"")),"")</f>
        <v/>
      </c>
      <c r="BL1026" s="100" t="str">
        <f t="array" ref="BL1026">IF($BG1026,MAX(IF(G5SelectionMask="x",IF(INDEX(RawDataRefData,$E1026,0)&gt;0,INDEX(RawDataRefData,$E1026,0)),"")),"")</f>
        <v/>
      </c>
      <c r="BM1026" s="100" t="str">
        <f t="shared" si="382"/>
        <v/>
      </c>
      <c r="BN1026" s="103" t="str">
        <f t="array" ref="BN1026">IF($BG1026,STDEVA(IF(G5SelectionMask="x",IF(INDEX(RawDataRefData,$E1026,0)&gt;0,INDEX(RawDataRefData,$E1026,0)),"")),"")</f>
        <v/>
      </c>
      <c r="BO1026" s="104"/>
      <c r="BP1026" s="105">
        <v>2</v>
      </c>
      <c r="BQ1026" s="105">
        <v>2</v>
      </c>
      <c r="BR1026" s="105">
        <v>4</v>
      </c>
      <c r="BS1026" s="105">
        <v>3</v>
      </c>
      <c r="BT1026" s="105">
        <v>1</v>
      </c>
      <c r="BU1026" s="105">
        <v>1</v>
      </c>
      <c r="BV1026" s="105">
        <v>4</v>
      </c>
      <c r="BW1026" s="105">
        <v>2</v>
      </c>
      <c r="BX1026" s="105">
        <v>2</v>
      </c>
      <c r="BY1026" s="105">
        <v>1</v>
      </c>
      <c r="BZ1026" s="105">
        <v>3</v>
      </c>
      <c r="CA1026" s="105">
        <v>3</v>
      </c>
      <c r="CB1026" s="105">
        <v>2</v>
      </c>
      <c r="CC1026" s="105">
        <v>2</v>
      </c>
      <c r="CD1026" s="105">
        <v>4</v>
      </c>
    </row>
    <row r="1027" spans="1:82" ht="13.5" hidden="1" thickBot="1" x14ac:dyDescent="0.25">
      <c r="A1027" s="33" t="e">
        <f t="shared" si="359"/>
        <v>#NAME?</v>
      </c>
      <c r="B1027" s="218"/>
      <c r="C1027" s="215"/>
      <c r="D1027" s="229"/>
      <c r="E1027" s="72">
        <f t="shared" si="375"/>
        <v>1018</v>
      </c>
      <c r="F1027" s="9" t="s">
        <v>2367</v>
      </c>
      <c r="G1027" s="9" t="s">
        <v>1403</v>
      </c>
      <c r="I1027" s="9" t="s">
        <v>341</v>
      </c>
      <c r="K1027" s="100">
        <f t="shared" si="360"/>
        <v>4</v>
      </c>
      <c r="L1027" s="100"/>
      <c r="M1027" s="100"/>
      <c r="N1027" s="100"/>
      <c r="O1027" s="100"/>
      <c r="P1027" s="101">
        <f t="shared" si="361"/>
        <v>3</v>
      </c>
      <c r="Q1027" s="102">
        <f t="shared" si="362"/>
        <v>3</v>
      </c>
      <c r="R1027" s="102">
        <f t="shared" si="363"/>
        <v>1</v>
      </c>
      <c r="S1027" s="102">
        <f t="shared" si="364"/>
        <v>1</v>
      </c>
      <c r="T1027" s="102">
        <f t="shared" si="365"/>
        <v>3</v>
      </c>
      <c r="U1027" s="102">
        <f t="shared" si="366"/>
        <v>1</v>
      </c>
      <c r="V1027" s="102">
        <f t="shared" si="367"/>
        <v>1</v>
      </c>
      <c r="W1027" s="102">
        <f t="shared" si="368"/>
        <v>4</v>
      </c>
      <c r="X1027" s="102">
        <f t="shared" si="369"/>
        <v>3</v>
      </c>
      <c r="Y1027" s="102">
        <f t="shared" si="370"/>
        <v>1</v>
      </c>
      <c r="Z1027" s="102">
        <f t="shared" si="371"/>
        <v>3</v>
      </c>
      <c r="AA1027" s="100" t="b">
        <f t="shared" si="372"/>
        <v>1</v>
      </c>
      <c r="AB1027" s="100">
        <f t="array" ref="AB1027">IF($AA1027,MEDIAN(IF(G1SelectionMask="x",IF(INDEX(RawDataRefData,$E1027,0)&gt;0,INDEX(RawDataRefData,$E1027,0)),"")),"")</f>
        <v>3</v>
      </c>
      <c r="AC1027" s="100">
        <f t="array" ref="AC1027">IF($AA1027,QUARTILE(IF(G1SelectionMask="x",IF(INDEX(RawDataRefData,$E1027,0)&gt;0,INDEX(RawDataRefData,$E1027,0)),""),1),"")</f>
        <v>1</v>
      </c>
      <c r="AD1027" s="100">
        <f t="array" ref="AD1027">IF($AA1027,QUARTILE(IF(G1SelectionMask="x",IF(INDEX(RawDataRefData,$E1027,0)&gt;0,INDEX(RawDataRefData,$E1027,0)),""),3),"")</f>
        <v>3</v>
      </c>
      <c r="AE1027" s="100">
        <f t="array" ref="AE1027">IF($AA1027,MIN(IF(G1SelectionMask="x",IF(INDEX(RawDataRefData,$E1027,0)&gt;0,INDEX(RawDataRefData,$E1027,0)),"")),"")</f>
        <v>1</v>
      </c>
      <c r="AF1027" s="100">
        <f t="array" ref="AF1027">IF($AA1027,MAX(IF(G1SelectionMask="x",IF(INDEX(RawDataRefData,$E1027,0)&gt;0,INDEX(RawDataRefData,$E1027,0)),"")),"")</f>
        <v>4</v>
      </c>
      <c r="AG1027" s="100">
        <f t="shared" si="373"/>
        <v>2.1818181818181817</v>
      </c>
      <c r="AH1027" s="100">
        <f t="array" ref="AH1027">IF($AA1027,STDEVA(IF(G1SelectionMask="x",IF(INDEX(RawDataRefData,$E1027,0)&gt;0,INDEX(RawDataRefData,$E1027,0)),"")),"")</f>
        <v>1.1677484162422844</v>
      </c>
      <c r="AI1027" s="101" t="b">
        <f t="shared" si="374"/>
        <v>1</v>
      </c>
      <c r="AJ1027" s="101">
        <f t="array" ref="AJ1027">IF($AI1027,MEDIAN(IF(G2SelectionMask="x",IF(INDEX(RawDataRefData,$E1027,0)&gt;0,INDEX(RawDataRefData,$E1027,0)),"")),"")</f>
        <v>3</v>
      </c>
      <c r="AK1027" s="101">
        <f t="array" ref="AK1027">IF($AI1027,QUARTILE(IF(G2SelectionMask="x",IF(INDEX(RawDataRefData,$E1027,0)&gt;0,INDEX(RawDataRefData,$E1027,0)),""),1),"")</f>
        <v>1.5</v>
      </c>
      <c r="AL1027" s="101">
        <f t="array" ref="AL1027">IF($AI1027,QUARTILE(IF(G2SelectionMask="x",IF(INDEX(RawDataRefData,$E1027,0)&gt;0,INDEX(RawDataRefData,$E1027,0)),""),3),"")</f>
        <v>3.5</v>
      </c>
      <c r="AM1027" s="101">
        <f t="array" ref="AM1027">IF($AI1027,MIN(IF(G2SelectionMask="x",IF(INDEX(RawDataRefData,$E1027,0)&gt;0,INDEX(RawDataRefData,$E1027,0)),"")),"")</f>
        <v>1</v>
      </c>
      <c r="AN1027" s="101">
        <f t="array" ref="AN1027">IF($AI1027,MAX(IF(G2SelectionMask="x",IF(INDEX(RawDataRefData,$E1027,0)&gt;0,INDEX(RawDataRefData,$E1027,0)),"")),"")</f>
        <v>4</v>
      </c>
      <c r="AO1027" s="101">
        <f t="shared" si="376"/>
        <v>2.6363636363636362</v>
      </c>
      <c r="AP1027" s="101">
        <f t="array" ref="AP1027">IF($AI1027,STDEVA(IF(G2SelectionMask="x",IF(INDEX(RawDataRefData,$E1027,0)&gt;0,INDEX(RawDataRefData,$E1027,0)),"")),"")</f>
        <v>1.2060453783110545</v>
      </c>
      <c r="AQ1027" s="100" t="b">
        <f t="shared" si="377"/>
        <v>0</v>
      </c>
      <c r="AR1027" s="100" t="str">
        <f t="array" ref="AR1027">IF($AQ1027,MEDIAN(IF(G3SelectionMask="x",IF(INDEX(RawDataRefData,$E1027,0)&gt;0,INDEX(RawDataRefData,$E1027,0)),"")),"")</f>
        <v/>
      </c>
      <c r="AS1027" s="100" t="str">
        <f t="array" ref="AS1027">IF($AQ1027,QUARTILE(IF(G3SelectionMask="x",IF(INDEX(RawDataRefData,$E1027,0)&gt;0,INDEX(RawDataRefData,$E1027,0)),""),1),"")</f>
        <v/>
      </c>
      <c r="AT1027" s="100" t="str">
        <f t="array" ref="AT1027">IF($AQ1027,QUARTILE(IF(G3SelectionMask="x",IF(INDEX(RawDataRefData,$E1027,0)&gt;0,INDEX(RawDataRefData,$E1027,0)),""),3),"")</f>
        <v/>
      </c>
      <c r="AU1027" s="100" t="str">
        <f t="array" ref="AU1027">IF($AQ1027,MIN(IF(G3SelectionMask="x",IF(INDEX(RawDataRefData,$E1027,0)&gt;0,INDEX(RawDataRefData,$E1027,0)),"")),"")</f>
        <v/>
      </c>
      <c r="AV1027" s="100" t="str">
        <f t="array" ref="AV1027">IF($AQ1027,MAX(IF(G3SelectionMask="x",IF(INDEX(RawDataRefData,$E1027,0)&gt;0,INDEX(RawDataRefData,$E1027,0)),"")),"")</f>
        <v/>
      </c>
      <c r="AW1027" s="100" t="str">
        <f t="shared" si="378"/>
        <v/>
      </c>
      <c r="AX1027" s="100" t="str">
        <f t="array" ref="AX1027">IF($AQ1027,STDEVA(IF(G3SelectionMask="x",IF(INDEX(RawDataRefData,$E1027,0)&gt;0,INDEX(RawDataRefData,$E1027,0)),"")),"")</f>
        <v/>
      </c>
      <c r="AY1027" s="101" t="b">
        <f t="shared" si="379"/>
        <v>0</v>
      </c>
      <c r="AZ1027" s="101" t="str">
        <f t="array" ref="AZ1027">IF($AY1027,MEDIAN(IF(G4SelectionMask="x",IF(INDEX(RawDataRefData,$E1027,0)&gt;0,INDEX(RawDataRefData,$E1027,0)),"")),"")</f>
        <v/>
      </c>
      <c r="BA1027" s="101" t="str">
        <f t="array" ref="BA1027">IF($AY1027,QUARTILE(IF(G4SelectionMask="x",IF(INDEX(RawDataRefData,$E1027,0)&gt;0,INDEX(RawDataRefData,$E1027,0)),""),1),"")</f>
        <v/>
      </c>
      <c r="BB1027" s="101" t="str">
        <f t="array" ref="BB1027">IF($AY1027,QUARTILE(IF(G4SelectionMask="x",IF(INDEX(RawDataRefData,$E1027,0)&gt;0,INDEX(RawDataRefData,$E1027,0)),""),3),"")</f>
        <v/>
      </c>
      <c r="BC1027" s="101" t="str">
        <f t="array" ref="BC1027">IF($AY1027,MIN(IF(G4SelectionMask="x",IF(INDEX(RawDataRefData,$E1027,0)&gt;0,INDEX(RawDataRefData,$E1027,0)),"")),"")</f>
        <v/>
      </c>
      <c r="BD1027" s="101" t="str">
        <f t="array" ref="BD1027">IF($AY1027,MAX(IF(G4SelectionMask="x",IF(INDEX(RawDataRefData,$E1027,0)&gt;0,INDEX(RawDataRefData,$E1027,0)),"")),"")</f>
        <v/>
      </c>
      <c r="BE1027" s="101" t="str">
        <f t="shared" si="380"/>
        <v/>
      </c>
      <c r="BF1027" s="101" t="str">
        <f t="array" ref="BF1027">IF($AY1027,STDEVA(IF(G4SelectionMask="x",IF(INDEX(RawDataRefData,$E1027,0)&gt;0,INDEX(RawDataRefData,$E1027,0)),"")),"")</f>
        <v/>
      </c>
      <c r="BG1027" s="100" t="b">
        <f t="shared" si="381"/>
        <v>0</v>
      </c>
      <c r="BH1027" s="100" t="str">
        <f t="array" ref="BH1027">IF($BG1027,MEDIAN(IF(G5SelectionMask="x",IF(INDEX(RawDataRefData,$E1027,0)&gt;0,INDEX(RawDataRefData,$E1027,0)),"")),"")</f>
        <v/>
      </c>
      <c r="BI1027" s="100" t="str">
        <f t="array" ref="BI1027">IF($BG1027,QUARTILE(IF(G5SelectionMask="x",IF(INDEX(RawDataRefData,$E1027,0)&gt;0,INDEX(RawDataRefData,$E1027,0)),""),1),"")</f>
        <v/>
      </c>
      <c r="BJ1027" s="100" t="str">
        <f t="array" ref="BJ1027">IF($BG1027,QUARTILE(IF(G5SelectionMask="x",IF(INDEX(RawDataRefData,$E1027,0)&gt;0,INDEX(RawDataRefData,$E1027,0)),""),3),"")</f>
        <v/>
      </c>
      <c r="BK1027" s="100" t="str">
        <f t="array" ref="BK1027">IF($BG1027,MIN(IF(G5SelectionMask="x",IF(INDEX(RawDataRefData,$E1027,0)&gt;0,INDEX(RawDataRefData,$E1027,0)),"")),"")</f>
        <v/>
      </c>
      <c r="BL1027" s="100" t="str">
        <f t="array" ref="BL1027">IF($BG1027,MAX(IF(G5SelectionMask="x",IF(INDEX(RawDataRefData,$E1027,0)&gt;0,INDEX(RawDataRefData,$E1027,0)),"")),"")</f>
        <v/>
      </c>
      <c r="BM1027" s="100" t="str">
        <f t="shared" si="382"/>
        <v/>
      </c>
      <c r="BN1027" s="103" t="str">
        <f t="array" ref="BN1027">IF($BG1027,STDEVA(IF(G5SelectionMask="x",IF(INDEX(RawDataRefData,$E1027,0)&gt;0,INDEX(RawDataRefData,$E1027,0)),"")),"")</f>
        <v/>
      </c>
      <c r="BO1027" s="104"/>
      <c r="BP1027" s="105">
        <v>4</v>
      </c>
      <c r="BQ1027" s="105">
        <v>3</v>
      </c>
      <c r="BR1027" s="105">
        <v>3</v>
      </c>
      <c r="BS1027" s="105">
        <v>1</v>
      </c>
      <c r="BT1027" s="105">
        <v>1</v>
      </c>
      <c r="BU1027" s="105">
        <v>3</v>
      </c>
      <c r="BV1027" s="105">
        <v>1</v>
      </c>
      <c r="BW1027" s="105">
        <v>1</v>
      </c>
      <c r="BX1027" s="105">
        <v>4</v>
      </c>
      <c r="BY1027" s="105">
        <v>3</v>
      </c>
      <c r="BZ1027" s="105">
        <v>1</v>
      </c>
      <c r="CA1027" s="105">
        <v>3</v>
      </c>
      <c r="CB1027" s="105">
        <v>2</v>
      </c>
      <c r="CC1027" s="105">
        <v>4</v>
      </c>
      <c r="CD1027" s="105">
        <v>4</v>
      </c>
    </row>
    <row r="1028" spans="1:82" ht="13.5" hidden="1" thickBot="1" x14ac:dyDescent="0.25">
      <c r="A1028" s="33" t="e">
        <f t="shared" si="359"/>
        <v>#NAME?</v>
      </c>
      <c r="B1028" s="218"/>
      <c r="C1028" s="215"/>
      <c r="D1028" s="229"/>
      <c r="E1028" s="72">
        <f t="shared" si="375"/>
        <v>1019</v>
      </c>
      <c r="F1028" s="9" t="s">
        <v>2368</v>
      </c>
      <c r="G1028" s="9" t="s">
        <v>1404</v>
      </c>
      <c r="I1028" s="9" t="s">
        <v>341</v>
      </c>
      <c r="K1028" s="100">
        <f t="shared" si="360"/>
        <v>4</v>
      </c>
      <c r="L1028" s="100"/>
      <c r="M1028" s="100"/>
      <c r="N1028" s="100"/>
      <c r="O1028" s="100"/>
      <c r="P1028" s="101">
        <f t="shared" si="361"/>
        <v>2</v>
      </c>
      <c r="Q1028" s="102">
        <f t="shared" si="362"/>
        <v>2</v>
      </c>
      <c r="R1028" s="102">
        <f t="shared" si="363"/>
        <v>2</v>
      </c>
      <c r="S1028" s="102">
        <f t="shared" si="364"/>
        <v>4</v>
      </c>
      <c r="T1028" s="102">
        <f t="shared" si="365"/>
        <v>3</v>
      </c>
      <c r="U1028" s="102">
        <f t="shared" si="366"/>
        <v>3</v>
      </c>
      <c r="V1028" s="102">
        <f t="shared" si="367"/>
        <v>1</v>
      </c>
      <c r="W1028" s="102">
        <f t="shared" si="368"/>
        <v>2</v>
      </c>
      <c r="X1028" s="102">
        <f t="shared" si="369"/>
        <v>1</v>
      </c>
      <c r="Y1028" s="102">
        <f t="shared" si="370"/>
        <v>1</v>
      </c>
      <c r="Z1028" s="102">
        <f t="shared" si="371"/>
        <v>4</v>
      </c>
      <c r="AA1028" s="100" t="b">
        <f t="shared" si="372"/>
        <v>1</v>
      </c>
      <c r="AB1028" s="100">
        <f t="array" ref="AB1028">IF($AA1028,MEDIAN(IF(G1SelectionMask="x",IF(INDEX(RawDataRefData,$E1028,0)&gt;0,INDEX(RawDataRefData,$E1028,0)),"")),"")</f>
        <v>2</v>
      </c>
      <c r="AC1028" s="100">
        <f t="array" ref="AC1028">IF($AA1028,QUARTILE(IF(G1SelectionMask="x",IF(INDEX(RawDataRefData,$E1028,0)&gt;0,INDEX(RawDataRefData,$E1028,0)),""),1),"")</f>
        <v>1.5</v>
      </c>
      <c r="AD1028" s="100">
        <f t="array" ref="AD1028">IF($AA1028,QUARTILE(IF(G1SelectionMask="x",IF(INDEX(RawDataRefData,$E1028,0)&gt;0,INDEX(RawDataRefData,$E1028,0)),""),3),"")</f>
        <v>3</v>
      </c>
      <c r="AE1028" s="100">
        <f t="array" ref="AE1028">IF($AA1028,MIN(IF(G1SelectionMask="x",IF(INDEX(RawDataRefData,$E1028,0)&gt;0,INDEX(RawDataRefData,$E1028,0)),"")),"")</f>
        <v>1</v>
      </c>
      <c r="AF1028" s="100">
        <f t="array" ref="AF1028">IF($AA1028,MAX(IF(G1SelectionMask="x",IF(INDEX(RawDataRefData,$E1028,0)&gt;0,INDEX(RawDataRefData,$E1028,0)),"")),"")</f>
        <v>4</v>
      </c>
      <c r="AG1028" s="100">
        <f t="shared" si="373"/>
        <v>2.2727272727272729</v>
      </c>
      <c r="AH1028" s="100">
        <f t="array" ref="AH1028">IF($AA1028,STDEVA(IF(G1SelectionMask="x",IF(INDEX(RawDataRefData,$E1028,0)&gt;0,INDEX(RawDataRefData,$E1028,0)),"")),"")</f>
        <v>1.1037127426019047</v>
      </c>
      <c r="AI1028" s="101" t="b">
        <f t="shared" si="374"/>
        <v>1</v>
      </c>
      <c r="AJ1028" s="101">
        <f t="array" ref="AJ1028">IF($AI1028,MEDIAN(IF(G2SelectionMask="x",IF(INDEX(RawDataRefData,$E1028,0)&gt;0,INDEX(RawDataRefData,$E1028,0)),"")),"")</f>
        <v>2</v>
      </c>
      <c r="AK1028" s="101">
        <f t="array" ref="AK1028">IF($AI1028,QUARTILE(IF(G2SelectionMask="x",IF(INDEX(RawDataRefData,$E1028,0)&gt;0,INDEX(RawDataRefData,$E1028,0)),""),1),"")</f>
        <v>1</v>
      </c>
      <c r="AL1028" s="101">
        <f t="array" ref="AL1028">IF($AI1028,QUARTILE(IF(G2SelectionMask="x",IF(INDEX(RawDataRefData,$E1028,0)&gt;0,INDEX(RawDataRefData,$E1028,0)),""),3),"")</f>
        <v>3</v>
      </c>
      <c r="AM1028" s="101">
        <f t="array" ref="AM1028">IF($AI1028,MIN(IF(G2SelectionMask="x",IF(INDEX(RawDataRefData,$E1028,0)&gt;0,INDEX(RawDataRefData,$E1028,0)),"")),"")</f>
        <v>1</v>
      </c>
      <c r="AN1028" s="101">
        <f t="array" ref="AN1028">IF($AI1028,MAX(IF(G2SelectionMask="x",IF(INDEX(RawDataRefData,$E1028,0)&gt;0,INDEX(RawDataRefData,$E1028,0)),"")),"")</f>
        <v>4</v>
      </c>
      <c r="AO1028" s="101">
        <f t="shared" si="376"/>
        <v>2.1818181818181817</v>
      </c>
      <c r="AP1028" s="101">
        <f t="array" ref="AP1028">IF($AI1028,STDEVA(IF(G2SelectionMask="x",IF(INDEX(RawDataRefData,$E1028,0)&gt;0,INDEX(RawDataRefData,$E1028,0)),"")),"")</f>
        <v>1.1677484162422844</v>
      </c>
      <c r="AQ1028" s="100" t="b">
        <f t="shared" si="377"/>
        <v>0</v>
      </c>
      <c r="AR1028" s="100" t="str">
        <f t="array" ref="AR1028">IF($AQ1028,MEDIAN(IF(G3SelectionMask="x",IF(INDEX(RawDataRefData,$E1028,0)&gt;0,INDEX(RawDataRefData,$E1028,0)),"")),"")</f>
        <v/>
      </c>
      <c r="AS1028" s="100" t="str">
        <f t="array" ref="AS1028">IF($AQ1028,QUARTILE(IF(G3SelectionMask="x",IF(INDEX(RawDataRefData,$E1028,0)&gt;0,INDEX(RawDataRefData,$E1028,0)),""),1),"")</f>
        <v/>
      </c>
      <c r="AT1028" s="100" t="str">
        <f t="array" ref="AT1028">IF($AQ1028,QUARTILE(IF(G3SelectionMask="x",IF(INDEX(RawDataRefData,$E1028,0)&gt;0,INDEX(RawDataRefData,$E1028,0)),""),3),"")</f>
        <v/>
      </c>
      <c r="AU1028" s="100" t="str">
        <f t="array" ref="AU1028">IF($AQ1028,MIN(IF(G3SelectionMask="x",IF(INDEX(RawDataRefData,$E1028,0)&gt;0,INDEX(RawDataRefData,$E1028,0)),"")),"")</f>
        <v/>
      </c>
      <c r="AV1028" s="100" t="str">
        <f t="array" ref="AV1028">IF($AQ1028,MAX(IF(G3SelectionMask="x",IF(INDEX(RawDataRefData,$E1028,0)&gt;0,INDEX(RawDataRefData,$E1028,0)),"")),"")</f>
        <v/>
      </c>
      <c r="AW1028" s="100" t="str">
        <f t="shared" si="378"/>
        <v/>
      </c>
      <c r="AX1028" s="100" t="str">
        <f t="array" ref="AX1028">IF($AQ1028,STDEVA(IF(G3SelectionMask="x",IF(INDEX(RawDataRefData,$E1028,0)&gt;0,INDEX(RawDataRefData,$E1028,0)),"")),"")</f>
        <v/>
      </c>
      <c r="AY1028" s="101" t="b">
        <f t="shared" si="379"/>
        <v>0</v>
      </c>
      <c r="AZ1028" s="101" t="str">
        <f t="array" ref="AZ1028">IF($AY1028,MEDIAN(IF(G4SelectionMask="x",IF(INDEX(RawDataRefData,$E1028,0)&gt;0,INDEX(RawDataRefData,$E1028,0)),"")),"")</f>
        <v/>
      </c>
      <c r="BA1028" s="101" t="str">
        <f t="array" ref="BA1028">IF($AY1028,QUARTILE(IF(G4SelectionMask="x",IF(INDEX(RawDataRefData,$E1028,0)&gt;0,INDEX(RawDataRefData,$E1028,0)),""),1),"")</f>
        <v/>
      </c>
      <c r="BB1028" s="101" t="str">
        <f t="array" ref="BB1028">IF($AY1028,QUARTILE(IF(G4SelectionMask="x",IF(INDEX(RawDataRefData,$E1028,0)&gt;0,INDEX(RawDataRefData,$E1028,0)),""),3),"")</f>
        <v/>
      </c>
      <c r="BC1028" s="101" t="str">
        <f t="array" ref="BC1028">IF($AY1028,MIN(IF(G4SelectionMask="x",IF(INDEX(RawDataRefData,$E1028,0)&gt;0,INDEX(RawDataRefData,$E1028,0)),"")),"")</f>
        <v/>
      </c>
      <c r="BD1028" s="101" t="str">
        <f t="array" ref="BD1028">IF($AY1028,MAX(IF(G4SelectionMask="x",IF(INDEX(RawDataRefData,$E1028,0)&gt;0,INDEX(RawDataRefData,$E1028,0)),"")),"")</f>
        <v/>
      </c>
      <c r="BE1028" s="101" t="str">
        <f t="shared" si="380"/>
        <v/>
      </c>
      <c r="BF1028" s="101" t="str">
        <f t="array" ref="BF1028">IF($AY1028,STDEVA(IF(G4SelectionMask="x",IF(INDEX(RawDataRefData,$E1028,0)&gt;0,INDEX(RawDataRefData,$E1028,0)),"")),"")</f>
        <v/>
      </c>
      <c r="BG1028" s="100" t="b">
        <f t="shared" si="381"/>
        <v>0</v>
      </c>
      <c r="BH1028" s="100" t="str">
        <f t="array" ref="BH1028">IF($BG1028,MEDIAN(IF(G5SelectionMask="x",IF(INDEX(RawDataRefData,$E1028,0)&gt;0,INDEX(RawDataRefData,$E1028,0)),"")),"")</f>
        <v/>
      </c>
      <c r="BI1028" s="100" t="str">
        <f t="array" ref="BI1028">IF($BG1028,QUARTILE(IF(G5SelectionMask="x",IF(INDEX(RawDataRefData,$E1028,0)&gt;0,INDEX(RawDataRefData,$E1028,0)),""),1),"")</f>
        <v/>
      </c>
      <c r="BJ1028" s="100" t="str">
        <f t="array" ref="BJ1028">IF($BG1028,QUARTILE(IF(G5SelectionMask="x",IF(INDEX(RawDataRefData,$E1028,0)&gt;0,INDEX(RawDataRefData,$E1028,0)),""),3),"")</f>
        <v/>
      </c>
      <c r="BK1028" s="100" t="str">
        <f t="array" ref="BK1028">IF($BG1028,MIN(IF(G5SelectionMask="x",IF(INDEX(RawDataRefData,$E1028,0)&gt;0,INDEX(RawDataRefData,$E1028,0)),"")),"")</f>
        <v/>
      </c>
      <c r="BL1028" s="100" t="str">
        <f t="array" ref="BL1028">IF($BG1028,MAX(IF(G5SelectionMask="x",IF(INDEX(RawDataRefData,$E1028,0)&gt;0,INDEX(RawDataRefData,$E1028,0)),"")),"")</f>
        <v/>
      </c>
      <c r="BM1028" s="100" t="str">
        <f t="shared" si="382"/>
        <v/>
      </c>
      <c r="BN1028" s="103" t="str">
        <f t="array" ref="BN1028">IF($BG1028,STDEVA(IF(G5SelectionMask="x",IF(INDEX(RawDataRefData,$E1028,0)&gt;0,INDEX(RawDataRefData,$E1028,0)),"")),"")</f>
        <v/>
      </c>
      <c r="BO1028" s="104"/>
      <c r="BP1028" s="105">
        <v>4</v>
      </c>
      <c r="BQ1028" s="105">
        <v>2</v>
      </c>
      <c r="BR1028" s="105">
        <v>2</v>
      </c>
      <c r="BS1028" s="105">
        <v>2</v>
      </c>
      <c r="BT1028" s="105">
        <v>4</v>
      </c>
      <c r="BU1028" s="105">
        <v>3</v>
      </c>
      <c r="BV1028" s="105">
        <v>3</v>
      </c>
      <c r="BW1028" s="105">
        <v>1</v>
      </c>
      <c r="BX1028" s="105">
        <v>2</v>
      </c>
      <c r="BY1028" s="105">
        <v>1</v>
      </c>
      <c r="BZ1028" s="105">
        <v>1</v>
      </c>
      <c r="CA1028" s="105">
        <v>4</v>
      </c>
      <c r="CB1028" s="105">
        <v>3</v>
      </c>
      <c r="CC1028" s="105">
        <v>1</v>
      </c>
      <c r="CD1028" s="105">
        <v>1</v>
      </c>
    </row>
    <row r="1029" spans="1:82" ht="13.5" hidden="1" thickBot="1" x14ac:dyDescent="0.25">
      <c r="A1029" s="33" t="e">
        <f t="shared" si="359"/>
        <v>#NAME?</v>
      </c>
      <c r="B1029" s="218"/>
      <c r="C1029" s="215"/>
      <c r="D1029" s="229"/>
      <c r="E1029" s="72">
        <f t="shared" si="375"/>
        <v>1020</v>
      </c>
      <c r="F1029" s="9" t="s">
        <v>2369</v>
      </c>
      <c r="G1029" s="9" t="s">
        <v>1405</v>
      </c>
      <c r="I1029" s="9" t="s">
        <v>341</v>
      </c>
      <c r="K1029" s="100">
        <f t="shared" si="360"/>
        <v>1</v>
      </c>
      <c r="L1029" s="100"/>
      <c r="M1029" s="100"/>
      <c r="N1029" s="100"/>
      <c r="O1029" s="100"/>
      <c r="P1029" s="101">
        <f t="shared" si="361"/>
        <v>2</v>
      </c>
      <c r="Q1029" s="102">
        <f t="shared" si="362"/>
        <v>2</v>
      </c>
      <c r="R1029" s="102">
        <f t="shared" si="363"/>
        <v>1</v>
      </c>
      <c r="S1029" s="102">
        <f t="shared" si="364"/>
        <v>4</v>
      </c>
      <c r="T1029" s="102">
        <f t="shared" si="365"/>
        <v>3</v>
      </c>
      <c r="U1029" s="102">
        <f t="shared" si="366"/>
        <v>3</v>
      </c>
      <c r="V1029" s="102">
        <f t="shared" si="367"/>
        <v>2</v>
      </c>
      <c r="W1029" s="102">
        <f t="shared" si="368"/>
        <v>1</v>
      </c>
      <c r="X1029" s="102">
        <f t="shared" si="369"/>
        <v>1</v>
      </c>
      <c r="Y1029" s="102">
        <f t="shared" si="370"/>
        <v>4</v>
      </c>
      <c r="Z1029" s="102">
        <f t="shared" si="371"/>
        <v>2</v>
      </c>
      <c r="AA1029" s="100" t="b">
        <f t="shared" si="372"/>
        <v>1</v>
      </c>
      <c r="AB1029" s="100">
        <f t="array" ref="AB1029">IF($AA1029,MEDIAN(IF(G1SelectionMask="x",IF(INDEX(RawDataRefData,$E1029,0)&gt;0,INDEX(RawDataRefData,$E1029,0)),"")),"")</f>
        <v>2</v>
      </c>
      <c r="AC1029" s="100">
        <f t="array" ref="AC1029">IF($AA1029,QUARTILE(IF(G1SelectionMask="x",IF(INDEX(RawDataRefData,$E1029,0)&gt;0,INDEX(RawDataRefData,$E1029,0)),""),1),"")</f>
        <v>1.5</v>
      </c>
      <c r="AD1029" s="100">
        <f t="array" ref="AD1029">IF($AA1029,QUARTILE(IF(G1SelectionMask="x",IF(INDEX(RawDataRefData,$E1029,0)&gt;0,INDEX(RawDataRefData,$E1029,0)),""),3),"")</f>
        <v>3</v>
      </c>
      <c r="AE1029" s="100">
        <f t="array" ref="AE1029">IF($AA1029,MIN(IF(G1SelectionMask="x",IF(INDEX(RawDataRefData,$E1029,0)&gt;0,INDEX(RawDataRefData,$E1029,0)),"")),"")</f>
        <v>1</v>
      </c>
      <c r="AF1029" s="100">
        <f t="array" ref="AF1029">IF($AA1029,MAX(IF(G1SelectionMask="x",IF(INDEX(RawDataRefData,$E1029,0)&gt;0,INDEX(RawDataRefData,$E1029,0)),"")),"")</f>
        <v>4</v>
      </c>
      <c r="AG1029" s="100">
        <f t="shared" si="373"/>
        <v>2.2727272727272729</v>
      </c>
      <c r="AH1029" s="100">
        <f t="array" ref="AH1029">IF($AA1029,STDEVA(IF(G1SelectionMask="x",IF(INDEX(RawDataRefData,$E1029,0)&gt;0,INDEX(RawDataRefData,$E1029,0)),"")),"")</f>
        <v>1.1037127426019047</v>
      </c>
      <c r="AI1029" s="101" t="b">
        <f t="shared" si="374"/>
        <v>1</v>
      </c>
      <c r="AJ1029" s="101">
        <f t="array" ref="AJ1029">IF($AI1029,MEDIAN(IF(G2SelectionMask="x",IF(INDEX(RawDataRefData,$E1029,0)&gt;0,INDEX(RawDataRefData,$E1029,0)),"")),"")</f>
        <v>2</v>
      </c>
      <c r="AK1029" s="101">
        <f t="array" ref="AK1029">IF($AI1029,QUARTILE(IF(G2SelectionMask="x",IF(INDEX(RawDataRefData,$E1029,0)&gt;0,INDEX(RawDataRefData,$E1029,0)),""),1),"")</f>
        <v>2</v>
      </c>
      <c r="AL1029" s="101">
        <f t="array" ref="AL1029">IF($AI1029,QUARTILE(IF(G2SelectionMask="x",IF(INDEX(RawDataRefData,$E1029,0)&gt;0,INDEX(RawDataRefData,$E1029,0)),""),3),"")</f>
        <v>3.5</v>
      </c>
      <c r="AM1029" s="101">
        <f t="array" ref="AM1029">IF($AI1029,MIN(IF(G2SelectionMask="x",IF(INDEX(RawDataRefData,$E1029,0)&gt;0,INDEX(RawDataRefData,$E1029,0)),"")),"")</f>
        <v>1</v>
      </c>
      <c r="AN1029" s="101">
        <f t="array" ref="AN1029">IF($AI1029,MAX(IF(G2SelectionMask="x",IF(INDEX(RawDataRefData,$E1029,0)&gt;0,INDEX(RawDataRefData,$E1029,0)),"")),"")</f>
        <v>4</v>
      </c>
      <c r="AO1029" s="101">
        <f t="shared" si="376"/>
        <v>2.4545454545454546</v>
      </c>
      <c r="AP1029" s="101">
        <f t="array" ref="AP1029">IF($AI1029,STDEVA(IF(G2SelectionMask="x",IF(INDEX(RawDataRefData,$E1029,0)&gt;0,INDEX(RawDataRefData,$E1029,0)),"")),"")</f>
        <v>1.1281521496355327</v>
      </c>
      <c r="AQ1029" s="100" t="b">
        <f t="shared" si="377"/>
        <v>0</v>
      </c>
      <c r="AR1029" s="100" t="str">
        <f t="array" ref="AR1029">IF($AQ1029,MEDIAN(IF(G3SelectionMask="x",IF(INDEX(RawDataRefData,$E1029,0)&gt;0,INDEX(RawDataRefData,$E1029,0)),"")),"")</f>
        <v/>
      </c>
      <c r="AS1029" s="100" t="str">
        <f t="array" ref="AS1029">IF($AQ1029,QUARTILE(IF(G3SelectionMask="x",IF(INDEX(RawDataRefData,$E1029,0)&gt;0,INDEX(RawDataRefData,$E1029,0)),""),1),"")</f>
        <v/>
      </c>
      <c r="AT1029" s="100" t="str">
        <f t="array" ref="AT1029">IF($AQ1029,QUARTILE(IF(G3SelectionMask="x",IF(INDEX(RawDataRefData,$E1029,0)&gt;0,INDEX(RawDataRefData,$E1029,0)),""),3),"")</f>
        <v/>
      </c>
      <c r="AU1029" s="100" t="str">
        <f t="array" ref="AU1029">IF($AQ1029,MIN(IF(G3SelectionMask="x",IF(INDEX(RawDataRefData,$E1029,0)&gt;0,INDEX(RawDataRefData,$E1029,0)),"")),"")</f>
        <v/>
      </c>
      <c r="AV1029" s="100" t="str">
        <f t="array" ref="AV1029">IF($AQ1029,MAX(IF(G3SelectionMask="x",IF(INDEX(RawDataRefData,$E1029,0)&gt;0,INDEX(RawDataRefData,$E1029,0)),"")),"")</f>
        <v/>
      </c>
      <c r="AW1029" s="100" t="str">
        <f t="shared" si="378"/>
        <v/>
      </c>
      <c r="AX1029" s="100" t="str">
        <f t="array" ref="AX1029">IF($AQ1029,STDEVA(IF(G3SelectionMask="x",IF(INDEX(RawDataRefData,$E1029,0)&gt;0,INDEX(RawDataRefData,$E1029,0)),"")),"")</f>
        <v/>
      </c>
      <c r="AY1029" s="101" t="b">
        <f t="shared" si="379"/>
        <v>0</v>
      </c>
      <c r="AZ1029" s="101" t="str">
        <f t="array" ref="AZ1029">IF($AY1029,MEDIAN(IF(G4SelectionMask="x",IF(INDEX(RawDataRefData,$E1029,0)&gt;0,INDEX(RawDataRefData,$E1029,0)),"")),"")</f>
        <v/>
      </c>
      <c r="BA1029" s="101" t="str">
        <f t="array" ref="BA1029">IF($AY1029,QUARTILE(IF(G4SelectionMask="x",IF(INDEX(RawDataRefData,$E1029,0)&gt;0,INDEX(RawDataRefData,$E1029,0)),""),1),"")</f>
        <v/>
      </c>
      <c r="BB1029" s="101" t="str">
        <f t="array" ref="BB1029">IF($AY1029,QUARTILE(IF(G4SelectionMask="x",IF(INDEX(RawDataRefData,$E1029,0)&gt;0,INDEX(RawDataRefData,$E1029,0)),""),3),"")</f>
        <v/>
      </c>
      <c r="BC1029" s="101" t="str">
        <f t="array" ref="BC1029">IF($AY1029,MIN(IF(G4SelectionMask="x",IF(INDEX(RawDataRefData,$E1029,0)&gt;0,INDEX(RawDataRefData,$E1029,0)),"")),"")</f>
        <v/>
      </c>
      <c r="BD1029" s="101" t="str">
        <f t="array" ref="BD1029">IF($AY1029,MAX(IF(G4SelectionMask="x",IF(INDEX(RawDataRefData,$E1029,0)&gt;0,INDEX(RawDataRefData,$E1029,0)),"")),"")</f>
        <v/>
      </c>
      <c r="BE1029" s="101" t="str">
        <f t="shared" si="380"/>
        <v/>
      </c>
      <c r="BF1029" s="101" t="str">
        <f t="array" ref="BF1029">IF($AY1029,STDEVA(IF(G4SelectionMask="x",IF(INDEX(RawDataRefData,$E1029,0)&gt;0,INDEX(RawDataRefData,$E1029,0)),"")),"")</f>
        <v/>
      </c>
      <c r="BG1029" s="100" t="b">
        <f t="shared" si="381"/>
        <v>0</v>
      </c>
      <c r="BH1029" s="100" t="str">
        <f t="array" ref="BH1029">IF($BG1029,MEDIAN(IF(G5SelectionMask="x",IF(INDEX(RawDataRefData,$E1029,0)&gt;0,INDEX(RawDataRefData,$E1029,0)),"")),"")</f>
        <v/>
      </c>
      <c r="BI1029" s="100" t="str">
        <f t="array" ref="BI1029">IF($BG1029,QUARTILE(IF(G5SelectionMask="x",IF(INDEX(RawDataRefData,$E1029,0)&gt;0,INDEX(RawDataRefData,$E1029,0)),""),1),"")</f>
        <v/>
      </c>
      <c r="BJ1029" s="100" t="str">
        <f t="array" ref="BJ1029">IF($BG1029,QUARTILE(IF(G5SelectionMask="x",IF(INDEX(RawDataRefData,$E1029,0)&gt;0,INDEX(RawDataRefData,$E1029,0)),""),3),"")</f>
        <v/>
      </c>
      <c r="BK1029" s="100" t="str">
        <f t="array" ref="BK1029">IF($BG1029,MIN(IF(G5SelectionMask="x",IF(INDEX(RawDataRefData,$E1029,0)&gt;0,INDEX(RawDataRefData,$E1029,0)),"")),"")</f>
        <v/>
      </c>
      <c r="BL1029" s="100" t="str">
        <f t="array" ref="BL1029">IF($BG1029,MAX(IF(G5SelectionMask="x",IF(INDEX(RawDataRefData,$E1029,0)&gt;0,INDEX(RawDataRefData,$E1029,0)),"")),"")</f>
        <v/>
      </c>
      <c r="BM1029" s="100" t="str">
        <f t="shared" si="382"/>
        <v/>
      </c>
      <c r="BN1029" s="103" t="str">
        <f t="array" ref="BN1029">IF($BG1029,STDEVA(IF(G5SelectionMask="x",IF(INDEX(RawDataRefData,$E1029,0)&gt;0,INDEX(RawDataRefData,$E1029,0)),"")),"")</f>
        <v/>
      </c>
      <c r="BO1029" s="104"/>
      <c r="BP1029" s="105">
        <v>1</v>
      </c>
      <c r="BQ1029" s="105">
        <v>2</v>
      </c>
      <c r="BR1029" s="105">
        <v>2</v>
      </c>
      <c r="BS1029" s="105">
        <v>1</v>
      </c>
      <c r="BT1029" s="105">
        <v>4</v>
      </c>
      <c r="BU1029" s="105">
        <v>3</v>
      </c>
      <c r="BV1029" s="105">
        <v>3</v>
      </c>
      <c r="BW1029" s="105">
        <v>2</v>
      </c>
      <c r="BX1029" s="105">
        <v>1</v>
      </c>
      <c r="BY1029" s="105">
        <v>1</v>
      </c>
      <c r="BZ1029" s="105">
        <v>4</v>
      </c>
      <c r="CA1029" s="105">
        <v>2</v>
      </c>
      <c r="CB1029" s="105">
        <v>4</v>
      </c>
      <c r="CC1029" s="105">
        <v>1</v>
      </c>
      <c r="CD1029" s="105">
        <v>2</v>
      </c>
    </row>
    <row r="1030" spans="1:82" ht="13.5" hidden="1" thickBot="1" x14ac:dyDescent="0.25">
      <c r="A1030" s="33" t="e">
        <f t="shared" si="359"/>
        <v>#NAME?</v>
      </c>
      <c r="B1030" s="218"/>
      <c r="C1030" s="215"/>
      <c r="D1030" s="229"/>
      <c r="E1030" s="72">
        <f t="shared" si="375"/>
        <v>1021</v>
      </c>
      <c r="F1030" s="9" t="s">
        <v>2370</v>
      </c>
      <c r="G1030" s="9" t="s">
        <v>1406</v>
      </c>
      <c r="I1030" s="9" t="s">
        <v>341</v>
      </c>
      <c r="K1030" s="100">
        <f t="shared" si="360"/>
        <v>2</v>
      </c>
      <c r="L1030" s="100"/>
      <c r="M1030" s="100"/>
      <c r="N1030" s="100"/>
      <c r="O1030" s="100"/>
      <c r="P1030" s="101">
        <f t="shared" si="361"/>
        <v>1</v>
      </c>
      <c r="Q1030" s="102">
        <f t="shared" si="362"/>
        <v>1</v>
      </c>
      <c r="R1030" s="102">
        <f t="shared" si="363"/>
        <v>4</v>
      </c>
      <c r="S1030" s="102">
        <f t="shared" si="364"/>
        <v>4</v>
      </c>
      <c r="T1030" s="102">
        <f t="shared" si="365"/>
        <v>2</v>
      </c>
      <c r="U1030" s="102">
        <f t="shared" si="366"/>
        <v>2</v>
      </c>
      <c r="V1030" s="102">
        <f t="shared" si="367"/>
        <v>3</v>
      </c>
      <c r="W1030" s="102">
        <f t="shared" si="368"/>
        <v>3</v>
      </c>
      <c r="X1030" s="102">
        <f t="shared" si="369"/>
        <v>3</v>
      </c>
      <c r="Y1030" s="102">
        <f t="shared" si="370"/>
        <v>1</v>
      </c>
      <c r="Z1030" s="102">
        <f t="shared" si="371"/>
        <v>4</v>
      </c>
      <c r="AA1030" s="100" t="b">
        <f t="shared" si="372"/>
        <v>1</v>
      </c>
      <c r="AB1030" s="100">
        <f t="array" ref="AB1030">IF($AA1030,MEDIAN(IF(G1SelectionMask="x",IF(INDEX(RawDataRefData,$E1030,0)&gt;0,INDEX(RawDataRefData,$E1030,0)),"")),"")</f>
        <v>3</v>
      </c>
      <c r="AC1030" s="100">
        <f t="array" ref="AC1030">IF($AA1030,QUARTILE(IF(G1SelectionMask="x",IF(INDEX(RawDataRefData,$E1030,0)&gt;0,INDEX(RawDataRefData,$E1030,0)),""),1),"")</f>
        <v>1.5</v>
      </c>
      <c r="AD1030" s="100">
        <f t="array" ref="AD1030">IF($AA1030,QUARTILE(IF(G1SelectionMask="x",IF(INDEX(RawDataRefData,$E1030,0)&gt;0,INDEX(RawDataRefData,$E1030,0)),""),3),"")</f>
        <v>3.5</v>
      </c>
      <c r="AE1030" s="100">
        <f t="array" ref="AE1030">IF($AA1030,MIN(IF(G1SelectionMask="x",IF(INDEX(RawDataRefData,$E1030,0)&gt;0,INDEX(RawDataRefData,$E1030,0)),"")),"")</f>
        <v>1</v>
      </c>
      <c r="AF1030" s="100">
        <f t="array" ref="AF1030">IF($AA1030,MAX(IF(G1SelectionMask="x",IF(INDEX(RawDataRefData,$E1030,0)&gt;0,INDEX(RawDataRefData,$E1030,0)),"")),"")</f>
        <v>4</v>
      </c>
      <c r="AG1030" s="100">
        <f t="shared" si="373"/>
        <v>2.5454545454545454</v>
      </c>
      <c r="AH1030" s="100">
        <f t="array" ref="AH1030">IF($AA1030,STDEVA(IF(G1SelectionMask="x",IF(INDEX(RawDataRefData,$E1030,0)&gt;0,INDEX(RawDataRefData,$E1030,0)),"")),"")</f>
        <v>1.213559752433836</v>
      </c>
      <c r="AI1030" s="101" t="b">
        <f t="shared" si="374"/>
        <v>1</v>
      </c>
      <c r="AJ1030" s="101">
        <f t="array" ref="AJ1030">IF($AI1030,MEDIAN(IF(G2SelectionMask="x",IF(INDEX(RawDataRefData,$E1030,0)&gt;0,INDEX(RawDataRefData,$E1030,0)),"")),"")</f>
        <v>3</v>
      </c>
      <c r="AK1030" s="101">
        <f t="array" ref="AK1030">IF($AI1030,QUARTILE(IF(G2SelectionMask="x",IF(INDEX(RawDataRefData,$E1030,0)&gt;0,INDEX(RawDataRefData,$E1030,0)),""),1),"")</f>
        <v>1.5</v>
      </c>
      <c r="AL1030" s="101">
        <f t="array" ref="AL1030">IF($AI1030,QUARTILE(IF(G2SelectionMask="x",IF(INDEX(RawDataRefData,$E1030,0)&gt;0,INDEX(RawDataRefData,$E1030,0)),""),3),"")</f>
        <v>3</v>
      </c>
      <c r="AM1030" s="101">
        <f t="array" ref="AM1030">IF($AI1030,MIN(IF(G2SelectionMask="x",IF(INDEX(RawDataRefData,$E1030,0)&gt;0,INDEX(RawDataRefData,$E1030,0)),"")),"")</f>
        <v>1</v>
      </c>
      <c r="AN1030" s="101">
        <f t="array" ref="AN1030">IF($AI1030,MAX(IF(G2SelectionMask="x",IF(INDEX(RawDataRefData,$E1030,0)&gt;0,INDEX(RawDataRefData,$E1030,0)),"")),"")</f>
        <v>4</v>
      </c>
      <c r="AO1030" s="101">
        <f t="shared" si="376"/>
        <v>2.5454545454545454</v>
      </c>
      <c r="AP1030" s="101">
        <f t="array" ref="AP1030">IF($AI1030,STDEVA(IF(G2SelectionMask="x",IF(INDEX(RawDataRefData,$E1030,0)&gt;0,INDEX(RawDataRefData,$E1030,0)),"")),"")</f>
        <v>1.1281521496355327</v>
      </c>
      <c r="AQ1030" s="100" t="b">
        <f t="shared" si="377"/>
        <v>0</v>
      </c>
      <c r="AR1030" s="100" t="str">
        <f t="array" ref="AR1030">IF($AQ1030,MEDIAN(IF(G3SelectionMask="x",IF(INDEX(RawDataRefData,$E1030,0)&gt;0,INDEX(RawDataRefData,$E1030,0)),"")),"")</f>
        <v/>
      </c>
      <c r="AS1030" s="100" t="str">
        <f t="array" ref="AS1030">IF($AQ1030,QUARTILE(IF(G3SelectionMask="x",IF(INDEX(RawDataRefData,$E1030,0)&gt;0,INDEX(RawDataRefData,$E1030,0)),""),1),"")</f>
        <v/>
      </c>
      <c r="AT1030" s="100" t="str">
        <f t="array" ref="AT1030">IF($AQ1030,QUARTILE(IF(G3SelectionMask="x",IF(INDEX(RawDataRefData,$E1030,0)&gt;0,INDEX(RawDataRefData,$E1030,0)),""),3),"")</f>
        <v/>
      </c>
      <c r="AU1030" s="100" t="str">
        <f t="array" ref="AU1030">IF($AQ1030,MIN(IF(G3SelectionMask="x",IF(INDEX(RawDataRefData,$E1030,0)&gt;0,INDEX(RawDataRefData,$E1030,0)),"")),"")</f>
        <v/>
      </c>
      <c r="AV1030" s="100" t="str">
        <f t="array" ref="AV1030">IF($AQ1030,MAX(IF(G3SelectionMask="x",IF(INDEX(RawDataRefData,$E1030,0)&gt;0,INDEX(RawDataRefData,$E1030,0)),"")),"")</f>
        <v/>
      </c>
      <c r="AW1030" s="100" t="str">
        <f t="shared" si="378"/>
        <v/>
      </c>
      <c r="AX1030" s="100" t="str">
        <f t="array" ref="AX1030">IF($AQ1030,STDEVA(IF(G3SelectionMask="x",IF(INDEX(RawDataRefData,$E1030,0)&gt;0,INDEX(RawDataRefData,$E1030,0)),"")),"")</f>
        <v/>
      </c>
      <c r="AY1030" s="101" t="b">
        <f t="shared" si="379"/>
        <v>0</v>
      </c>
      <c r="AZ1030" s="101" t="str">
        <f t="array" ref="AZ1030">IF($AY1030,MEDIAN(IF(G4SelectionMask="x",IF(INDEX(RawDataRefData,$E1030,0)&gt;0,INDEX(RawDataRefData,$E1030,0)),"")),"")</f>
        <v/>
      </c>
      <c r="BA1030" s="101" t="str">
        <f t="array" ref="BA1030">IF($AY1030,QUARTILE(IF(G4SelectionMask="x",IF(INDEX(RawDataRefData,$E1030,0)&gt;0,INDEX(RawDataRefData,$E1030,0)),""),1),"")</f>
        <v/>
      </c>
      <c r="BB1030" s="101" t="str">
        <f t="array" ref="BB1030">IF($AY1030,QUARTILE(IF(G4SelectionMask="x",IF(INDEX(RawDataRefData,$E1030,0)&gt;0,INDEX(RawDataRefData,$E1030,0)),""),3),"")</f>
        <v/>
      </c>
      <c r="BC1030" s="101" t="str">
        <f t="array" ref="BC1030">IF($AY1030,MIN(IF(G4SelectionMask="x",IF(INDEX(RawDataRefData,$E1030,0)&gt;0,INDEX(RawDataRefData,$E1030,0)),"")),"")</f>
        <v/>
      </c>
      <c r="BD1030" s="101" t="str">
        <f t="array" ref="BD1030">IF($AY1030,MAX(IF(G4SelectionMask="x",IF(INDEX(RawDataRefData,$E1030,0)&gt;0,INDEX(RawDataRefData,$E1030,0)),"")),"")</f>
        <v/>
      </c>
      <c r="BE1030" s="101" t="str">
        <f t="shared" si="380"/>
        <v/>
      </c>
      <c r="BF1030" s="101" t="str">
        <f t="array" ref="BF1030">IF($AY1030,STDEVA(IF(G4SelectionMask="x",IF(INDEX(RawDataRefData,$E1030,0)&gt;0,INDEX(RawDataRefData,$E1030,0)),"")),"")</f>
        <v/>
      </c>
      <c r="BG1030" s="100" t="b">
        <f t="shared" si="381"/>
        <v>0</v>
      </c>
      <c r="BH1030" s="100" t="str">
        <f t="array" ref="BH1030">IF($BG1030,MEDIAN(IF(G5SelectionMask="x",IF(INDEX(RawDataRefData,$E1030,0)&gt;0,INDEX(RawDataRefData,$E1030,0)),"")),"")</f>
        <v/>
      </c>
      <c r="BI1030" s="100" t="str">
        <f t="array" ref="BI1030">IF($BG1030,QUARTILE(IF(G5SelectionMask="x",IF(INDEX(RawDataRefData,$E1030,0)&gt;0,INDEX(RawDataRefData,$E1030,0)),""),1),"")</f>
        <v/>
      </c>
      <c r="BJ1030" s="100" t="str">
        <f t="array" ref="BJ1030">IF($BG1030,QUARTILE(IF(G5SelectionMask="x",IF(INDEX(RawDataRefData,$E1030,0)&gt;0,INDEX(RawDataRefData,$E1030,0)),""),3),"")</f>
        <v/>
      </c>
      <c r="BK1030" s="100" t="str">
        <f t="array" ref="BK1030">IF($BG1030,MIN(IF(G5SelectionMask="x",IF(INDEX(RawDataRefData,$E1030,0)&gt;0,INDEX(RawDataRefData,$E1030,0)),"")),"")</f>
        <v/>
      </c>
      <c r="BL1030" s="100" t="str">
        <f t="array" ref="BL1030">IF($BG1030,MAX(IF(G5SelectionMask="x",IF(INDEX(RawDataRefData,$E1030,0)&gt;0,INDEX(RawDataRefData,$E1030,0)),"")),"")</f>
        <v/>
      </c>
      <c r="BM1030" s="100" t="str">
        <f t="shared" si="382"/>
        <v/>
      </c>
      <c r="BN1030" s="103" t="str">
        <f t="array" ref="BN1030">IF($BG1030,STDEVA(IF(G5SelectionMask="x",IF(INDEX(RawDataRefData,$E1030,0)&gt;0,INDEX(RawDataRefData,$E1030,0)),"")),"")</f>
        <v/>
      </c>
      <c r="BO1030" s="104"/>
      <c r="BP1030" s="105">
        <v>2</v>
      </c>
      <c r="BQ1030" s="105">
        <v>1</v>
      </c>
      <c r="BR1030" s="105">
        <v>1</v>
      </c>
      <c r="BS1030" s="105">
        <v>4</v>
      </c>
      <c r="BT1030" s="105">
        <v>4</v>
      </c>
      <c r="BU1030" s="105">
        <v>2</v>
      </c>
      <c r="BV1030" s="105">
        <v>2</v>
      </c>
      <c r="BW1030" s="105">
        <v>3</v>
      </c>
      <c r="BX1030" s="105">
        <v>3</v>
      </c>
      <c r="BY1030" s="105">
        <v>3</v>
      </c>
      <c r="BZ1030" s="105">
        <v>1</v>
      </c>
      <c r="CA1030" s="105">
        <v>4</v>
      </c>
      <c r="CB1030" s="105">
        <v>3</v>
      </c>
      <c r="CC1030" s="105">
        <v>3</v>
      </c>
      <c r="CD1030" s="105">
        <v>3</v>
      </c>
    </row>
    <row r="1031" spans="1:82" ht="13.5" hidden="1" thickBot="1" x14ac:dyDescent="0.25">
      <c r="A1031" s="33" t="e">
        <f t="shared" si="359"/>
        <v>#NAME?</v>
      </c>
      <c r="B1031" s="218"/>
      <c r="C1031" s="215"/>
      <c r="D1031" s="229"/>
      <c r="E1031" s="72">
        <f t="shared" si="375"/>
        <v>1022</v>
      </c>
      <c r="F1031" s="9" t="s">
        <v>2371</v>
      </c>
      <c r="G1031" s="9" t="s">
        <v>1407</v>
      </c>
      <c r="I1031" s="9" t="s">
        <v>341</v>
      </c>
      <c r="K1031" s="100">
        <f t="shared" si="360"/>
        <v>3</v>
      </c>
      <c r="L1031" s="100"/>
      <c r="M1031" s="100"/>
      <c r="N1031" s="100"/>
      <c r="O1031" s="100"/>
      <c r="P1031" s="101">
        <f t="shared" si="361"/>
        <v>1</v>
      </c>
      <c r="Q1031" s="102">
        <f t="shared" si="362"/>
        <v>1</v>
      </c>
      <c r="R1031" s="102">
        <f t="shared" si="363"/>
        <v>1</v>
      </c>
      <c r="S1031" s="102">
        <f t="shared" si="364"/>
        <v>2</v>
      </c>
      <c r="T1031" s="102">
        <f t="shared" si="365"/>
        <v>2</v>
      </c>
      <c r="U1031" s="102">
        <f t="shared" si="366"/>
        <v>1</v>
      </c>
      <c r="V1031" s="102">
        <f t="shared" si="367"/>
        <v>2</v>
      </c>
      <c r="W1031" s="102">
        <f t="shared" si="368"/>
        <v>2</v>
      </c>
      <c r="X1031" s="102">
        <f t="shared" si="369"/>
        <v>1</v>
      </c>
      <c r="Y1031" s="102">
        <f t="shared" si="370"/>
        <v>4</v>
      </c>
      <c r="Z1031" s="102">
        <f t="shared" si="371"/>
        <v>2</v>
      </c>
      <c r="AA1031" s="100" t="b">
        <f t="shared" si="372"/>
        <v>1</v>
      </c>
      <c r="AB1031" s="100">
        <f t="array" ref="AB1031">IF($AA1031,MEDIAN(IF(G1SelectionMask="x",IF(INDEX(RawDataRefData,$E1031,0)&gt;0,INDEX(RawDataRefData,$E1031,0)),"")),"")</f>
        <v>2</v>
      </c>
      <c r="AC1031" s="100">
        <f t="array" ref="AC1031">IF($AA1031,QUARTILE(IF(G1SelectionMask="x",IF(INDEX(RawDataRefData,$E1031,0)&gt;0,INDEX(RawDataRefData,$E1031,0)),""),1),"")</f>
        <v>1</v>
      </c>
      <c r="AD1031" s="100">
        <f t="array" ref="AD1031">IF($AA1031,QUARTILE(IF(G1SelectionMask="x",IF(INDEX(RawDataRefData,$E1031,0)&gt;0,INDEX(RawDataRefData,$E1031,0)),""),3),"")</f>
        <v>2</v>
      </c>
      <c r="AE1031" s="100">
        <f t="array" ref="AE1031">IF($AA1031,MIN(IF(G1SelectionMask="x",IF(INDEX(RawDataRefData,$E1031,0)&gt;0,INDEX(RawDataRefData,$E1031,0)),"")),"")</f>
        <v>1</v>
      </c>
      <c r="AF1031" s="100">
        <f t="array" ref="AF1031">IF($AA1031,MAX(IF(G1SelectionMask="x",IF(INDEX(RawDataRefData,$E1031,0)&gt;0,INDEX(RawDataRefData,$E1031,0)),"")),"")</f>
        <v>4</v>
      </c>
      <c r="AG1031" s="100">
        <f t="shared" si="373"/>
        <v>1.7272727272727273</v>
      </c>
      <c r="AH1031" s="100">
        <f t="array" ref="AH1031">IF($AA1031,STDEVA(IF(G1SelectionMask="x",IF(INDEX(RawDataRefData,$E1031,0)&gt;0,INDEX(RawDataRefData,$E1031,0)),"")),"")</f>
        <v>0.90453403373329078</v>
      </c>
      <c r="AI1031" s="101" t="b">
        <f t="shared" si="374"/>
        <v>1</v>
      </c>
      <c r="AJ1031" s="101">
        <f t="array" ref="AJ1031">IF($AI1031,MEDIAN(IF(G2SelectionMask="x",IF(INDEX(RawDataRefData,$E1031,0)&gt;0,INDEX(RawDataRefData,$E1031,0)),"")),"")</f>
        <v>2</v>
      </c>
      <c r="AK1031" s="101">
        <f t="array" ref="AK1031">IF($AI1031,QUARTILE(IF(G2SelectionMask="x",IF(INDEX(RawDataRefData,$E1031,0)&gt;0,INDEX(RawDataRefData,$E1031,0)),""),1),"")</f>
        <v>1.5</v>
      </c>
      <c r="AL1031" s="101">
        <f t="array" ref="AL1031">IF($AI1031,QUARTILE(IF(G2SelectionMask="x",IF(INDEX(RawDataRefData,$E1031,0)&gt;0,INDEX(RawDataRefData,$E1031,0)),""),3),"")</f>
        <v>2</v>
      </c>
      <c r="AM1031" s="101">
        <f t="array" ref="AM1031">IF($AI1031,MIN(IF(G2SelectionMask="x",IF(INDEX(RawDataRefData,$E1031,0)&gt;0,INDEX(RawDataRefData,$E1031,0)),"")),"")</f>
        <v>1</v>
      </c>
      <c r="AN1031" s="101">
        <f t="array" ref="AN1031">IF($AI1031,MAX(IF(G2SelectionMask="x",IF(INDEX(RawDataRefData,$E1031,0)&gt;0,INDEX(RawDataRefData,$E1031,0)),"")),"")</f>
        <v>4</v>
      </c>
      <c r="AO1031" s="101">
        <f t="shared" si="376"/>
        <v>2.0909090909090908</v>
      </c>
      <c r="AP1031" s="101">
        <f t="array" ref="AP1031">IF($AI1031,STDEVA(IF(G2SelectionMask="x",IF(INDEX(RawDataRefData,$E1031,0)&gt;0,INDEX(RawDataRefData,$E1031,0)),"")),"")</f>
        <v>1.0444659357341868</v>
      </c>
      <c r="AQ1031" s="100" t="b">
        <f t="shared" si="377"/>
        <v>0</v>
      </c>
      <c r="AR1031" s="100" t="str">
        <f t="array" ref="AR1031">IF($AQ1031,MEDIAN(IF(G3SelectionMask="x",IF(INDEX(RawDataRefData,$E1031,0)&gt;0,INDEX(RawDataRefData,$E1031,0)),"")),"")</f>
        <v/>
      </c>
      <c r="AS1031" s="100" t="str">
        <f t="array" ref="AS1031">IF($AQ1031,QUARTILE(IF(G3SelectionMask="x",IF(INDEX(RawDataRefData,$E1031,0)&gt;0,INDEX(RawDataRefData,$E1031,0)),""),1),"")</f>
        <v/>
      </c>
      <c r="AT1031" s="100" t="str">
        <f t="array" ref="AT1031">IF($AQ1031,QUARTILE(IF(G3SelectionMask="x",IF(INDEX(RawDataRefData,$E1031,0)&gt;0,INDEX(RawDataRefData,$E1031,0)),""),3),"")</f>
        <v/>
      </c>
      <c r="AU1031" s="100" t="str">
        <f t="array" ref="AU1031">IF($AQ1031,MIN(IF(G3SelectionMask="x",IF(INDEX(RawDataRefData,$E1031,0)&gt;0,INDEX(RawDataRefData,$E1031,0)),"")),"")</f>
        <v/>
      </c>
      <c r="AV1031" s="100" t="str">
        <f t="array" ref="AV1031">IF($AQ1031,MAX(IF(G3SelectionMask="x",IF(INDEX(RawDataRefData,$E1031,0)&gt;0,INDEX(RawDataRefData,$E1031,0)),"")),"")</f>
        <v/>
      </c>
      <c r="AW1031" s="100" t="str">
        <f t="shared" si="378"/>
        <v/>
      </c>
      <c r="AX1031" s="100" t="str">
        <f t="array" ref="AX1031">IF($AQ1031,STDEVA(IF(G3SelectionMask="x",IF(INDEX(RawDataRefData,$E1031,0)&gt;0,INDEX(RawDataRefData,$E1031,0)),"")),"")</f>
        <v/>
      </c>
      <c r="AY1031" s="101" t="b">
        <f t="shared" si="379"/>
        <v>0</v>
      </c>
      <c r="AZ1031" s="101" t="str">
        <f t="array" ref="AZ1031">IF($AY1031,MEDIAN(IF(G4SelectionMask="x",IF(INDEX(RawDataRefData,$E1031,0)&gt;0,INDEX(RawDataRefData,$E1031,0)),"")),"")</f>
        <v/>
      </c>
      <c r="BA1031" s="101" t="str">
        <f t="array" ref="BA1031">IF($AY1031,QUARTILE(IF(G4SelectionMask="x",IF(INDEX(RawDataRefData,$E1031,0)&gt;0,INDEX(RawDataRefData,$E1031,0)),""),1),"")</f>
        <v/>
      </c>
      <c r="BB1031" s="101" t="str">
        <f t="array" ref="BB1031">IF($AY1031,QUARTILE(IF(G4SelectionMask="x",IF(INDEX(RawDataRefData,$E1031,0)&gt;0,INDEX(RawDataRefData,$E1031,0)),""),3),"")</f>
        <v/>
      </c>
      <c r="BC1031" s="101" t="str">
        <f t="array" ref="BC1031">IF($AY1031,MIN(IF(G4SelectionMask="x",IF(INDEX(RawDataRefData,$E1031,0)&gt;0,INDEX(RawDataRefData,$E1031,0)),"")),"")</f>
        <v/>
      </c>
      <c r="BD1031" s="101" t="str">
        <f t="array" ref="BD1031">IF($AY1031,MAX(IF(G4SelectionMask="x",IF(INDEX(RawDataRefData,$E1031,0)&gt;0,INDEX(RawDataRefData,$E1031,0)),"")),"")</f>
        <v/>
      </c>
      <c r="BE1031" s="101" t="str">
        <f t="shared" si="380"/>
        <v/>
      </c>
      <c r="BF1031" s="101" t="str">
        <f t="array" ref="BF1031">IF($AY1031,STDEVA(IF(G4SelectionMask="x",IF(INDEX(RawDataRefData,$E1031,0)&gt;0,INDEX(RawDataRefData,$E1031,0)),"")),"")</f>
        <v/>
      </c>
      <c r="BG1031" s="100" t="b">
        <f t="shared" si="381"/>
        <v>0</v>
      </c>
      <c r="BH1031" s="100" t="str">
        <f t="array" ref="BH1031">IF($BG1031,MEDIAN(IF(G5SelectionMask="x",IF(INDEX(RawDataRefData,$E1031,0)&gt;0,INDEX(RawDataRefData,$E1031,0)),"")),"")</f>
        <v/>
      </c>
      <c r="BI1031" s="100" t="str">
        <f t="array" ref="BI1031">IF($BG1031,QUARTILE(IF(G5SelectionMask="x",IF(INDEX(RawDataRefData,$E1031,0)&gt;0,INDEX(RawDataRefData,$E1031,0)),""),1),"")</f>
        <v/>
      </c>
      <c r="BJ1031" s="100" t="str">
        <f t="array" ref="BJ1031">IF($BG1031,QUARTILE(IF(G5SelectionMask="x",IF(INDEX(RawDataRefData,$E1031,0)&gt;0,INDEX(RawDataRefData,$E1031,0)),""),3),"")</f>
        <v/>
      </c>
      <c r="BK1031" s="100" t="str">
        <f t="array" ref="BK1031">IF($BG1031,MIN(IF(G5SelectionMask="x",IF(INDEX(RawDataRefData,$E1031,0)&gt;0,INDEX(RawDataRefData,$E1031,0)),"")),"")</f>
        <v/>
      </c>
      <c r="BL1031" s="100" t="str">
        <f t="array" ref="BL1031">IF($BG1031,MAX(IF(G5SelectionMask="x",IF(INDEX(RawDataRefData,$E1031,0)&gt;0,INDEX(RawDataRefData,$E1031,0)),"")),"")</f>
        <v/>
      </c>
      <c r="BM1031" s="100" t="str">
        <f t="shared" si="382"/>
        <v/>
      </c>
      <c r="BN1031" s="103" t="str">
        <f t="array" ref="BN1031">IF($BG1031,STDEVA(IF(G5SelectionMask="x",IF(INDEX(RawDataRefData,$E1031,0)&gt;0,INDEX(RawDataRefData,$E1031,0)),"")),"")</f>
        <v/>
      </c>
      <c r="BO1031" s="104"/>
      <c r="BP1031" s="105">
        <v>3</v>
      </c>
      <c r="BQ1031" s="105">
        <v>1</v>
      </c>
      <c r="BR1031" s="105">
        <v>1</v>
      </c>
      <c r="BS1031" s="105">
        <v>1</v>
      </c>
      <c r="BT1031" s="105">
        <v>2</v>
      </c>
      <c r="BU1031" s="105">
        <v>2</v>
      </c>
      <c r="BV1031" s="105">
        <v>1</v>
      </c>
      <c r="BW1031" s="105">
        <v>2</v>
      </c>
      <c r="BX1031" s="105">
        <v>2</v>
      </c>
      <c r="BY1031" s="105">
        <v>1</v>
      </c>
      <c r="BZ1031" s="105">
        <v>4</v>
      </c>
      <c r="CA1031" s="105">
        <v>2</v>
      </c>
      <c r="CB1031" s="105">
        <v>1</v>
      </c>
      <c r="CC1031" s="105">
        <v>2</v>
      </c>
      <c r="CD1031" s="105">
        <v>4</v>
      </c>
    </row>
    <row r="1032" spans="1:82" ht="13.5" hidden="1" thickBot="1" x14ac:dyDescent="0.25">
      <c r="A1032" s="33" t="e">
        <f t="shared" si="359"/>
        <v>#NAME?</v>
      </c>
      <c r="B1032" s="218"/>
      <c r="C1032" s="215"/>
      <c r="D1032" s="229"/>
      <c r="E1032" s="72">
        <f t="shared" si="375"/>
        <v>1023</v>
      </c>
      <c r="F1032" s="9" t="s">
        <v>2372</v>
      </c>
      <c r="G1032" s="9" t="s">
        <v>1408</v>
      </c>
      <c r="I1032" s="9" t="s">
        <v>341</v>
      </c>
      <c r="K1032" s="100">
        <f t="shared" si="360"/>
        <v>1</v>
      </c>
      <c r="L1032" s="100"/>
      <c r="M1032" s="100"/>
      <c r="N1032" s="100"/>
      <c r="O1032" s="100"/>
      <c r="P1032" s="101">
        <f t="shared" si="361"/>
        <v>4</v>
      </c>
      <c r="Q1032" s="102">
        <f t="shared" si="362"/>
        <v>3</v>
      </c>
      <c r="R1032" s="102">
        <f t="shared" si="363"/>
        <v>2</v>
      </c>
      <c r="S1032" s="102">
        <f t="shared" si="364"/>
        <v>4</v>
      </c>
      <c r="T1032" s="102">
        <f t="shared" si="365"/>
        <v>2</v>
      </c>
      <c r="U1032" s="102">
        <f t="shared" si="366"/>
        <v>2</v>
      </c>
      <c r="V1032" s="102">
        <f t="shared" si="367"/>
        <v>3</v>
      </c>
      <c r="W1032" s="102">
        <f t="shared" si="368"/>
        <v>4</v>
      </c>
      <c r="X1032" s="102">
        <f t="shared" si="369"/>
        <v>3</v>
      </c>
      <c r="Y1032" s="102">
        <f t="shared" si="370"/>
        <v>3</v>
      </c>
      <c r="Z1032" s="102">
        <f t="shared" si="371"/>
        <v>1</v>
      </c>
      <c r="AA1032" s="100" t="b">
        <f t="shared" si="372"/>
        <v>1</v>
      </c>
      <c r="AB1032" s="100">
        <f t="array" ref="AB1032">IF($AA1032,MEDIAN(IF(G1SelectionMask="x",IF(INDEX(RawDataRefData,$E1032,0)&gt;0,INDEX(RawDataRefData,$E1032,0)),"")),"")</f>
        <v>3</v>
      </c>
      <c r="AC1032" s="100">
        <f t="array" ref="AC1032">IF($AA1032,QUARTILE(IF(G1SelectionMask="x",IF(INDEX(RawDataRefData,$E1032,0)&gt;0,INDEX(RawDataRefData,$E1032,0)),""),1),"")</f>
        <v>2</v>
      </c>
      <c r="AD1032" s="100">
        <f t="array" ref="AD1032">IF($AA1032,QUARTILE(IF(G1SelectionMask="x",IF(INDEX(RawDataRefData,$E1032,0)&gt;0,INDEX(RawDataRefData,$E1032,0)),""),3),"")</f>
        <v>3.5</v>
      </c>
      <c r="AE1032" s="100">
        <f t="array" ref="AE1032">IF($AA1032,MIN(IF(G1SelectionMask="x",IF(INDEX(RawDataRefData,$E1032,0)&gt;0,INDEX(RawDataRefData,$E1032,0)),"")),"")</f>
        <v>1</v>
      </c>
      <c r="AF1032" s="100">
        <f t="array" ref="AF1032">IF($AA1032,MAX(IF(G1SelectionMask="x",IF(INDEX(RawDataRefData,$E1032,0)&gt;0,INDEX(RawDataRefData,$E1032,0)),"")),"")</f>
        <v>4</v>
      </c>
      <c r="AG1032" s="100">
        <f t="shared" si="373"/>
        <v>2.8181818181818183</v>
      </c>
      <c r="AH1032" s="100">
        <f t="array" ref="AH1032">IF($AA1032,STDEVA(IF(G1SelectionMask="x",IF(INDEX(RawDataRefData,$E1032,0)&gt;0,INDEX(RawDataRefData,$E1032,0)),"")),"")</f>
        <v>0.98164981721404299</v>
      </c>
      <c r="AI1032" s="101" t="b">
        <f t="shared" si="374"/>
        <v>1</v>
      </c>
      <c r="AJ1032" s="101">
        <f t="array" ref="AJ1032">IF($AI1032,MEDIAN(IF(G2SelectionMask="x",IF(INDEX(RawDataRefData,$E1032,0)&gt;0,INDEX(RawDataRefData,$E1032,0)),"")),"")</f>
        <v>3</v>
      </c>
      <c r="AK1032" s="101">
        <f t="array" ref="AK1032">IF($AI1032,QUARTILE(IF(G2SelectionMask="x",IF(INDEX(RawDataRefData,$E1032,0)&gt;0,INDEX(RawDataRefData,$E1032,0)),""),1),"")</f>
        <v>3</v>
      </c>
      <c r="AL1032" s="101">
        <f t="array" ref="AL1032">IF($AI1032,QUARTILE(IF(G2SelectionMask="x",IF(INDEX(RawDataRefData,$E1032,0)&gt;0,INDEX(RawDataRefData,$E1032,0)),""),3),"")</f>
        <v>3.5</v>
      </c>
      <c r="AM1032" s="101">
        <f t="array" ref="AM1032">IF($AI1032,MIN(IF(G2SelectionMask="x",IF(INDEX(RawDataRefData,$E1032,0)&gt;0,INDEX(RawDataRefData,$E1032,0)),"")),"")</f>
        <v>1</v>
      </c>
      <c r="AN1032" s="101">
        <f t="array" ref="AN1032">IF($AI1032,MAX(IF(G2SelectionMask="x",IF(INDEX(RawDataRefData,$E1032,0)&gt;0,INDEX(RawDataRefData,$E1032,0)),"")),"")</f>
        <v>4</v>
      </c>
      <c r="AO1032" s="101">
        <f t="shared" si="376"/>
        <v>3</v>
      </c>
      <c r="AP1032" s="101">
        <f t="array" ref="AP1032">IF($AI1032,STDEVA(IF(G2SelectionMask="x",IF(INDEX(RawDataRefData,$E1032,0)&gt;0,INDEX(RawDataRefData,$E1032,0)),"")),"")</f>
        <v>0.89442719099991586</v>
      </c>
      <c r="AQ1032" s="100" t="b">
        <f t="shared" si="377"/>
        <v>0</v>
      </c>
      <c r="AR1032" s="100" t="str">
        <f t="array" ref="AR1032">IF($AQ1032,MEDIAN(IF(G3SelectionMask="x",IF(INDEX(RawDataRefData,$E1032,0)&gt;0,INDEX(RawDataRefData,$E1032,0)),"")),"")</f>
        <v/>
      </c>
      <c r="AS1032" s="100" t="str">
        <f t="array" ref="AS1032">IF($AQ1032,QUARTILE(IF(G3SelectionMask="x",IF(INDEX(RawDataRefData,$E1032,0)&gt;0,INDEX(RawDataRefData,$E1032,0)),""),1),"")</f>
        <v/>
      </c>
      <c r="AT1032" s="100" t="str">
        <f t="array" ref="AT1032">IF($AQ1032,QUARTILE(IF(G3SelectionMask="x",IF(INDEX(RawDataRefData,$E1032,0)&gt;0,INDEX(RawDataRefData,$E1032,0)),""),3),"")</f>
        <v/>
      </c>
      <c r="AU1032" s="100" t="str">
        <f t="array" ref="AU1032">IF($AQ1032,MIN(IF(G3SelectionMask="x",IF(INDEX(RawDataRefData,$E1032,0)&gt;0,INDEX(RawDataRefData,$E1032,0)),"")),"")</f>
        <v/>
      </c>
      <c r="AV1032" s="100" t="str">
        <f t="array" ref="AV1032">IF($AQ1032,MAX(IF(G3SelectionMask="x",IF(INDEX(RawDataRefData,$E1032,0)&gt;0,INDEX(RawDataRefData,$E1032,0)),"")),"")</f>
        <v/>
      </c>
      <c r="AW1032" s="100" t="str">
        <f t="shared" si="378"/>
        <v/>
      </c>
      <c r="AX1032" s="100" t="str">
        <f t="array" ref="AX1032">IF($AQ1032,STDEVA(IF(G3SelectionMask="x",IF(INDEX(RawDataRefData,$E1032,0)&gt;0,INDEX(RawDataRefData,$E1032,0)),"")),"")</f>
        <v/>
      </c>
      <c r="AY1032" s="101" t="b">
        <f t="shared" si="379"/>
        <v>0</v>
      </c>
      <c r="AZ1032" s="101" t="str">
        <f t="array" ref="AZ1032">IF($AY1032,MEDIAN(IF(G4SelectionMask="x",IF(INDEX(RawDataRefData,$E1032,0)&gt;0,INDEX(RawDataRefData,$E1032,0)),"")),"")</f>
        <v/>
      </c>
      <c r="BA1032" s="101" t="str">
        <f t="array" ref="BA1032">IF($AY1032,QUARTILE(IF(G4SelectionMask="x",IF(INDEX(RawDataRefData,$E1032,0)&gt;0,INDEX(RawDataRefData,$E1032,0)),""),1),"")</f>
        <v/>
      </c>
      <c r="BB1032" s="101" t="str">
        <f t="array" ref="BB1032">IF($AY1032,QUARTILE(IF(G4SelectionMask="x",IF(INDEX(RawDataRefData,$E1032,0)&gt;0,INDEX(RawDataRefData,$E1032,0)),""),3),"")</f>
        <v/>
      </c>
      <c r="BC1032" s="101" t="str">
        <f t="array" ref="BC1032">IF($AY1032,MIN(IF(G4SelectionMask="x",IF(INDEX(RawDataRefData,$E1032,0)&gt;0,INDEX(RawDataRefData,$E1032,0)),"")),"")</f>
        <v/>
      </c>
      <c r="BD1032" s="101" t="str">
        <f t="array" ref="BD1032">IF($AY1032,MAX(IF(G4SelectionMask="x",IF(INDEX(RawDataRefData,$E1032,0)&gt;0,INDEX(RawDataRefData,$E1032,0)),"")),"")</f>
        <v/>
      </c>
      <c r="BE1032" s="101" t="str">
        <f t="shared" si="380"/>
        <v/>
      </c>
      <c r="BF1032" s="101" t="str">
        <f t="array" ref="BF1032">IF($AY1032,STDEVA(IF(G4SelectionMask="x",IF(INDEX(RawDataRefData,$E1032,0)&gt;0,INDEX(RawDataRefData,$E1032,0)),"")),"")</f>
        <v/>
      </c>
      <c r="BG1032" s="100" t="b">
        <f t="shared" si="381"/>
        <v>0</v>
      </c>
      <c r="BH1032" s="100" t="str">
        <f t="array" ref="BH1032">IF($BG1032,MEDIAN(IF(G5SelectionMask="x",IF(INDEX(RawDataRefData,$E1032,0)&gt;0,INDEX(RawDataRefData,$E1032,0)),"")),"")</f>
        <v/>
      </c>
      <c r="BI1032" s="100" t="str">
        <f t="array" ref="BI1032">IF($BG1032,QUARTILE(IF(G5SelectionMask="x",IF(INDEX(RawDataRefData,$E1032,0)&gt;0,INDEX(RawDataRefData,$E1032,0)),""),1),"")</f>
        <v/>
      </c>
      <c r="BJ1032" s="100" t="str">
        <f t="array" ref="BJ1032">IF($BG1032,QUARTILE(IF(G5SelectionMask="x",IF(INDEX(RawDataRefData,$E1032,0)&gt;0,INDEX(RawDataRefData,$E1032,0)),""),3),"")</f>
        <v/>
      </c>
      <c r="BK1032" s="100" t="str">
        <f t="array" ref="BK1032">IF($BG1032,MIN(IF(G5SelectionMask="x",IF(INDEX(RawDataRefData,$E1032,0)&gt;0,INDEX(RawDataRefData,$E1032,0)),"")),"")</f>
        <v/>
      </c>
      <c r="BL1032" s="100" t="str">
        <f t="array" ref="BL1032">IF($BG1032,MAX(IF(G5SelectionMask="x",IF(INDEX(RawDataRefData,$E1032,0)&gt;0,INDEX(RawDataRefData,$E1032,0)),"")),"")</f>
        <v/>
      </c>
      <c r="BM1032" s="100" t="str">
        <f t="shared" si="382"/>
        <v/>
      </c>
      <c r="BN1032" s="103" t="str">
        <f t="array" ref="BN1032">IF($BG1032,STDEVA(IF(G5SelectionMask="x",IF(INDEX(RawDataRefData,$E1032,0)&gt;0,INDEX(RawDataRefData,$E1032,0)),"")),"")</f>
        <v/>
      </c>
      <c r="BO1032" s="104"/>
      <c r="BP1032" s="105">
        <v>1</v>
      </c>
      <c r="BQ1032" s="105">
        <v>4</v>
      </c>
      <c r="BR1032" s="105">
        <v>3</v>
      </c>
      <c r="BS1032" s="105">
        <v>2</v>
      </c>
      <c r="BT1032" s="105">
        <v>4</v>
      </c>
      <c r="BU1032" s="105">
        <v>2</v>
      </c>
      <c r="BV1032" s="105">
        <v>2</v>
      </c>
      <c r="BW1032" s="105">
        <v>3</v>
      </c>
      <c r="BX1032" s="105">
        <v>4</v>
      </c>
      <c r="BY1032" s="105">
        <v>3</v>
      </c>
      <c r="BZ1032" s="105">
        <v>3</v>
      </c>
      <c r="CA1032" s="105">
        <v>1</v>
      </c>
      <c r="CB1032" s="105">
        <v>3</v>
      </c>
      <c r="CC1032" s="105">
        <v>3</v>
      </c>
      <c r="CD1032" s="105">
        <v>3</v>
      </c>
    </row>
    <row r="1033" spans="1:82" ht="13.5" hidden="1" thickBot="1" x14ac:dyDescent="0.25">
      <c r="A1033" s="33" t="e">
        <f t="shared" si="359"/>
        <v>#NAME?</v>
      </c>
      <c r="B1033" s="218"/>
      <c r="C1033" s="215"/>
      <c r="D1033" s="229"/>
      <c r="E1033" s="72">
        <f t="shared" si="375"/>
        <v>1024</v>
      </c>
      <c r="F1033" s="9" t="s">
        <v>2321</v>
      </c>
      <c r="G1033" s="9" t="s">
        <v>1357</v>
      </c>
      <c r="I1033" s="9" t="s">
        <v>341</v>
      </c>
      <c r="K1033" s="100">
        <f t="shared" si="360"/>
        <v>4</v>
      </c>
      <c r="L1033" s="100"/>
      <c r="M1033" s="100"/>
      <c r="N1033" s="100"/>
      <c r="O1033" s="100"/>
      <c r="P1033" s="101">
        <f t="shared" si="361"/>
        <v>3</v>
      </c>
      <c r="Q1033" s="102">
        <f t="shared" si="362"/>
        <v>2</v>
      </c>
      <c r="R1033" s="102">
        <f t="shared" si="363"/>
        <v>3</v>
      </c>
      <c r="S1033" s="102">
        <f t="shared" si="364"/>
        <v>2</v>
      </c>
      <c r="T1033" s="102">
        <f t="shared" si="365"/>
        <v>3</v>
      </c>
      <c r="U1033" s="102">
        <f t="shared" si="366"/>
        <v>2</v>
      </c>
      <c r="V1033" s="102">
        <f t="shared" si="367"/>
        <v>2</v>
      </c>
      <c r="W1033" s="102">
        <f t="shared" si="368"/>
        <v>3</v>
      </c>
      <c r="X1033" s="102">
        <f t="shared" si="369"/>
        <v>2</v>
      </c>
      <c r="Y1033" s="102">
        <f t="shared" si="370"/>
        <v>3</v>
      </c>
      <c r="Z1033" s="102">
        <f t="shared" si="371"/>
        <v>3</v>
      </c>
      <c r="AA1033" s="100" t="b">
        <f t="shared" si="372"/>
        <v>1</v>
      </c>
      <c r="AB1033" s="100">
        <f t="array" ref="AB1033">IF($AA1033,MEDIAN(IF(G1SelectionMask="x",IF(INDEX(RawDataRefData,$E1033,0)&gt;0,INDEX(RawDataRefData,$E1033,0)),"")),"")</f>
        <v>3</v>
      </c>
      <c r="AC1033" s="100">
        <f t="array" ref="AC1033">IF($AA1033,QUARTILE(IF(G1SelectionMask="x",IF(INDEX(RawDataRefData,$E1033,0)&gt;0,INDEX(RawDataRefData,$E1033,0)),""),1),"")</f>
        <v>2</v>
      </c>
      <c r="AD1033" s="100">
        <f t="array" ref="AD1033">IF($AA1033,QUARTILE(IF(G1SelectionMask="x",IF(INDEX(RawDataRefData,$E1033,0)&gt;0,INDEX(RawDataRefData,$E1033,0)),""),3),"")</f>
        <v>3</v>
      </c>
      <c r="AE1033" s="100">
        <f t="array" ref="AE1033">IF($AA1033,MIN(IF(G1SelectionMask="x",IF(INDEX(RawDataRefData,$E1033,0)&gt;0,INDEX(RawDataRefData,$E1033,0)),"")),"")</f>
        <v>2</v>
      </c>
      <c r="AF1033" s="100">
        <f t="array" ref="AF1033">IF($AA1033,MAX(IF(G1SelectionMask="x",IF(INDEX(RawDataRefData,$E1033,0)&gt;0,INDEX(RawDataRefData,$E1033,0)),"")),"")</f>
        <v>3</v>
      </c>
      <c r="AG1033" s="100">
        <f t="shared" si="373"/>
        <v>2.5454545454545454</v>
      </c>
      <c r="AH1033" s="100">
        <f t="array" ref="AH1033">IF($AA1033,STDEVA(IF(G1SelectionMask="x",IF(INDEX(RawDataRefData,$E1033,0)&gt;0,INDEX(RawDataRefData,$E1033,0)),"")),"")</f>
        <v>0.52223296786709417</v>
      </c>
      <c r="AI1033" s="101" t="b">
        <f t="shared" si="374"/>
        <v>1</v>
      </c>
      <c r="AJ1033" s="101">
        <f t="array" ref="AJ1033">IF($AI1033,MEDIAN(IF(G2SelectionMask="x",IF(INDEX(RawDataRefData,$E1033,0)&gt;0,INDEX(RawDataRefData,$E1033,0)),"")),"")</f>
        <v>3</v>
      </c>
      <c r="AK1033" s="101">
        <f t="array" ref="AK1033">IF($AI1033,QUARTILE(IF(G2SelectionMask="x",IF(INDEX(RawDataRefData,$E1033,0)&gt;0,INDEX(RawDataRefData,$E1033,0)),""),1),"")</f>
        <v>2.5</v>
      </c>
      <c r="AL1033" s="101">
        <f t="array" ref="AL1033">IF($AI1033,QUARTILE(IF(G2SelectionMask="x",IF(INDEX(RawDataRefData,$E1033,0)&gt;0,INDEX(RawDataRefData,$E1033,0)),""),3),"")</f>
        <v>3</v>
      </c>
      <c r="AM1033" s="101">
        <f t="array" ref="AM1033">IF($AI1033,MIN(IF(G2SelectionMask="x",IF(INDEX(RawDataRefData,$E1033,0)&gt;0,INDEX(RawDataRefData,$E1033,0)),"")),"")</f>
        <v>2</v>
      </c>
      <c r="AN1033" s="101">
        <f t="array" ref="AN1033">IF($AI1033,MAX(IF(G2SelectionMask="x",IF(INDEX(RawDataRefData,$E1033,0)&gt;0,INDEX(RawDataRefData,$E1033,0)),"")),"")</f>
        <v>4</v>
      </c>
      <c r="AO1033" s="101">
        <f t="shared" si="376"/>
        <v>2.9090909090909092</v>
      </c>
      <c r="AP1033" s="101">
        <f t="array" ref="AP1033">IF($AI1033,STDEVA(IF(G2SelectionMask="x",IF(INDEX(RawDataRefData,$E1033,0)&gt;0,INDEX(RawDataRefData,$E1033,0)),"")),"")</f>
        <v>0.70064904974537046</v>
      </c>
      <c r="AQ1033" s="100" t="b">
        <f t="shared" si="377"/>
        <v>0</v>
      </c>
      <c r="AR1033" s="100" t="str">
        <f t="array" ref="AR1033">IF($AQ1033,MEDIAN(IF(G3SelectionMask="x",IF(INDEX(RawDataRefData,$E1033,0)&gt;0,INDEX(RawDataRefData,$E1033,0)),"")),"")</f>
        <v/>
      </c>
      <c r="AS1033" s="100" t="str">
        <f t="array" ref="AS1033">IF($AQ1033,QUARTILE(IF(G3SelectionMask="x",IF(INDEX(RawDataRefData,$E1033,0)&gt;0,INDEX(RawDataRefData,$E1033,0)),""),1),"")</f>
        <v/>
      </c>
      <c r="AT1033" s="100" t="str">
        <f t="array" ref="AT1033">IF($AQ1033,QUARTILE(IF(G3SelectionMask="x",IF(INDEX(RawDataRefData,$E1033,0)&gt;0,INDEX(RawDataRefData,$E1033,0)),""),3),"")</f>
        <v/>
      </c>
      <c r="AU1033" s="100" t="str">
        <f t="array" ref="AU1033">IF($AQ1033,MIN(IF(G3SelectionMask="x",IF(INDEX(RawDataRefData,$E1033,0)&gt;0,INDEX(RawDataRefData,$E1033,0)),"")),"")</f>
        <v/>
      </c>
      <c r="AV1033" s="100" t="str">
        <f t="array" ref="AV1033">IF($AQ1033,MAX(IF(G3SelectionMask="x",IF(INDEX(RawDataRefData,$E1033,0)&gt;0,INDEX(RawDataRefData,$E1033,0)),"")),"")</f>
        <v/>
      </c>
      <c r="AW1033" s="100" t="str">
        <f t="shared" si="378"/>
        <v/>
      </c>
      <c r="AX1033" s="100" t="str">
        <f t="array" ref="AX1033">IF($AQ1033,STDEVA(IF(G3SelectionMask="x",IF(INDEX(RawDataRefData,$E1033,0)&gt;0,INDEX(RawDataRefData,$E1033,0)),"")),"")</f>
        <v/>
      </c>
      <c r="AY1033" s="101" t="b">
        <f t="shared" si="379"/>
        <v>0</v>
      </c>
      <c r="AZ1033" s="101" t="str">
        <f t="array" ref="AZ1033">IF($AY1033,MEDIAN(IF(G4SelectionMask="x",IF(INDEX(RawDataRefData,$E1033,0)&gt;0,INDEX(RawDataRefData,$E1033,0)),"")),"")</f>
        <v/>
      </c>
      <c r="BA1033" s="101" t="str">
        <f t="array" ref="BA1033">IF($AY1033,QUARTILE(IF(G4SelectionMask="x",IF(INDEX(RawDataRefData,$E1033,0)&gt;0,INDEX(RawDataRefData,$E1033,0)),""),1),"")</f>
        <v/>
      </c>
      <c r="BB1033" s="101" t="str">
        <f t="array" ref="BB1033">IF($AY1033,QUARTILE(IF(G4SelectionMask="x",IF(INDEX(RawDataRefData,$E1033,0)&gt;0,INDEX(RawDataRefData,$E1033,0)),""),3),"")</f>
        <v/>
      </c>
      <c r="BC1033" s="101" t="str">
        <f t="array" ref="BC1033">IF($AY1033,MIN(IF(G4SelectionMask="x",IF(INDEX(RawDataRefData,$E1033,0)&gt;0,INDEX(RawDataRefData,$E1033,0)),"")),"")</f>
        <v/>
      </c>
      <c r="BD1033" s="101" t="str">
        <f t="array" ref="BD1033">IF($AY1033,MAX(IF(G4SelectionMask="x",IF(INDEX(RawDataRefData,$E1033,0)&gt;0,INDEX(RawDataRefData,$E1033,0)),"")),"")</f>
        <v/>
      </c>
      <c r="BE1033" s="101" t="str">
        <f t="shared" si="380"/>
        <v/>
      </c>
      <c r="BF1033" s="101" t="str">
        <f t="array" ref="BF1033">IF($AY1033,STDEVA(IF(G4SelectionMask="x",IF(INDEX(RawDataRefData,$E1033,0)&gt;0,INDEX(RawDataRefData,$E1033,0)),"")),"")</f>
        <v/>
      </c>
      <c r="BG1033" s="100" t="b">
        <f t="shared" si="381"/>
        <v>0</v>
      </c>
      <c r="BH1033" s="100" t="str">
        <f t="array" ref="BH1033">IF($BG1033,MEDIAN(IF(G5SelectionMask="x",IF(INDEX(RawDataRefData,$E1033,0)&gt;0,INDEX(RawDataRefData,$E1033,0)),"")),"")</f>
        <v/>
      </c>
      <c r="BI1033" s="100" t="str">
        <f t="array" ref="BI1033">IF($BG1033,QUARTILE(IF(G5SelectionMask="x",IF(INDEX(RawDataRefData,$E1033,0)&gt;0,INDEX(RawDataRefData,$E1033,0)),""),1),"")</f>
        <v/>
      </c>
      <c r="BJ1033" s="100" t="str">
        <f t="array" ref="BJ1033">IF($BG1033,QUARTILE(IF(G5SelectionMask="x",IF(INDEX(RawDataRefData,$E1033,0)&gt;0,INDEX(RawDataRefData,$E1033,0)),""),3),"")</f>
        <v/>
      </c>
      <c r="BK1033" s="100" t="str">
        <f t="array" ref="BK1033">IF($BG1033,MIN(IF(G5SelectionMask="x",IF(INDEX(RawDataRefData,$E1033,0)&gt;0,INDEX(RawDataRefData,$E1033,0)),"")),"")</f>
        <v/>
      </c>
      <c r="BL1033" s="100" t="str">
        <f t="array" ref="BL1033">IF($BG1033,MAX(IF(G5SelectionMask="x",IF(INDEX(RawDataRefData,$E1033,0)&gt;0,INDEX(RawDataRefData,$E1033,0)),"")),"")</f>
        <v/>
      </c>
      <c r="BM1033" s="100" t="str">
        <f t="shared" si="382"/>
        <v/>
      </c>
      <c r="BN1033" s="103" t="str">
        <f t="array" ref="BN1033">IF($BG1033,STDEVA(IF(G5SelectionMask="x",IF(INDEX(RawDataRefData,$E1033,0)&gt;0,INDEX(RawDataRefData,$E1033,0)),"")),"")</f>
        <v/>
      </c>
      <c r="BO1033" s="104"/>
      <c r="BP1033" s="105">
        <v>4</v>
      </c>
      <c r="BQ1033" s="105">
        <v>3</v>
      </c>
      <c r="BR1033" s="105">
        <v>2</v>
      </c>
      <c r="BS1033" s="105">
        <v>3</v>
      </c>
      <c r="BT1033" s="105">
        <v>2</v>
      </c>
      <c r="BU1033" s="105">
        <v>3</v>
      </c>
      <c r="BV1033" s="105">
        <v>2</v>
      </c>
      <c r="BW1033" s="105">
        <v>2</v>
      </c>
      <c r="BX1033" s="105">
        <v>3</v>
      </c>
      <c r="BY1033" s="105">
        <v>2</v>
      </c>
      <c r="BZ1033" s="105">
        <v>3</v>
      </c>
      <c r="CA1033" s="105">
        <v>3</v>
      </c>
      <c r="CB1033" s="105">
        <v>4</v>
      </c>
      <c r="CC1033" s="105">
        <v>4</v>
      </c>
      <c r="CD1033" s="105">
        <v>3</v>
      </c>
    </row>
    <row r="1034" spans="1:82" ht="13.5" hidden="1" thickBot="1" x14ac:dyDescent="0.25">
      <c r="A1034" s="33" t="e">
        <f t="shared" si="359"/>
        <v>#NAME?</v>
      </c>
      <c r="B1034" s="218"/>
      <c r="C1034" s="215"/>
      <c r="D1034" s="229"/>
      <c r="E1034" s="72">
        <f t="shared" si="375"/>
        <v>1025</v>
      </c>
      <c r="F1034" s="9" t="s">
        <v>2373</v>
      </c>
      <c r="G1034" s="9" t="s">
        <v>1409</v>
      </c>
      <c r="I1034" s="9" t="s">
        <v>341</v>
      </c>
      <c r="K1034" s="100">
        <f t="shared" si="360"/>
        <v>2</v>
      </c>
      <c r="L1034" s="100"/>
      <c r="M1034" s="100"/>
      <c r="N1034" s="100"/>
      <c r="O1034" s="100"/>
      <c r="P1034" s="101">
        <f t="shared" si="361"/>
        <v>3</v>
      </c>
      <c r="Q1034" s="102">
        <f t="shared" si="362"/>
        <v>3</v>
      </c>
      <c r="R1034" s="102">
        <f t="shared" si="363"/>
        <v>4</v>
      </c>
      <c r="S1034" s="102">
        <f t="shared" si="364"/>
        <v>2</v>
      </c>
      <c r="T1034" s="102">
        <f t="shared" si="365"/>
        <v>4</v>
      </c>
      <c r="U1034" s="102">
        <f t="shared" si="366"/>
        <v>2</v>
      </c>
      <c r="V1034" s="102">
        <f t="shared" si="367"/>
        <v>2</v>
      </c>
      <c r="W1034" s="102">
        <f t="shared" si="368"/>
        <v>2</v>
      </c>
      <c r="X1034" s="102">
        <f t="shared" si="369"/>
        <v>2</v>
      </c>
      <c r="Y1034" s="102">
        <f t="shared" si="370"/>
        <v>3</v>
      </c>
      <c r="Z1034" s="102">
        <f t="shared" si="371"/>
        <v>2</v>
      </c>
      <c r="AA1034" s="100" t="b">
        <f t="shared" si="372"/>
        <v>1</v>
      </c>
      <c r="AB1034" s="100">
        <f t="array" ref="AB1034">IF($AA1034,MEDIAN(IF(G1SelectionMask="x",IF(INDEX(RawDataRefData,$E1034,0)&gt;0,INDEX(RawDataRefData,$E1034,0)),"")),"")</f>
        <v>2</v>
      </c>
      <c r="AC1034" s="100">
        <f t="array" ref="AC1034">IF($AA1034,QUARTILE(IF(G1SelectionMask="x",IF(INDEX(RawDataRefData,$E1034,0)&gt;0,INDEX(RawDataRefData,$E1034,0)),""),1),"")</f>
        <v>2</v>
      </c>
      <c r="AD1034" s="100">
        <f t="array" ref="AD1034">IF($AA1034,QUARTILE(IF(G1SelectionMask="x",IF(INDEX(RawDataRefData,$E1034,0)&gt;0,INDEX(RawDataRefData,$E1034,0)),""),3),"")</f>
        <v>3</v>
      </c>
      <c r="AE1034" s="100">
        <f t="array" ref="AE1034">IF($AA1034,MIN(IF(G1SelectionMask="x",IF(INDEX(RawDataRefData,$E1034,0)&gt;0,INDEX(RawDataRefData,$E1034,0)),"")),"")</f>
        <v>2</v>
      </c>
      <c r="AF1034" s="100">
        <f t="array" ref="AF1034">IF($AA1034,MAX(IF(G1SelectionMask="x",IF(INDEX(RawDataRefData,$E1034,0)&gt;0,INDEX(RawDataRefData,$E1034,0)),"")),"")</f>
        <v>4</v>
      </c>
      <c r="AG1034" s="100">
        <f t="shared" si="373"/>
        <v>2.6363636363636362</v>
      </c>
      <c r="AH1034" s="100">
        <f t="array" ref="AH1034">IF($AA1034,STDEVA(IF(G1SelectionMask="x",IF(INDEX(RawDataRefData,$E1034,0)&gt;0,INDEX(RawDataRefData,$E1034,0)),"")),"")</f>
        <v>0.8090398349558906</v>
      </c>
      <c r="AI1034" s="101" t="b">
        <f t="shared" si="374"/>
        <v>1</v>
      </c>
      <c r="AJ1034" s="101">
        <f t="array" ref="AJ1034">IF($AI1034,MEDIAN(IF(G2SelectionMask="x",IF(INDEX(RawDataRefData,$E1034,0)&gt;0,INDEX(RawDataRefData,$E1034,0)),"")),"")</f>
        <v>2</v>
      </c>
      <c r="AK1034" s="101">
        <f t="array" ref="AK1034">IF($AI1034,QUARTILE(IF(G2SelectionMask="x",IF(INDEX(RawDataRefData,$E1034,0)&gt;0,INDEX(RawDataRefData,$E1034,0)),""),1),"")</f>
        <v>2</v>
      </c>
      <c r="AL1034" s="101">
        <f t="array" ref="AL1034">IF($AI1034,QUARTILE(IF(G2SelectionMask="x",IF(INDEX(RawDataRefData,$E1034,0)&gt;0,INDEX(RawDataRefData,$E1034,0)),""),3),"")</f>
        <v>3</v>
      </c>
      <c r="AM1034" s="101">
        <f t="array" ref="AM1034">IF($AI1034,MIN(IF(G2SelectionMask="x",IF(INDEX(RawDataRefData,$E1034,0)&gt;0,INDEX(RawDataRefData,$E1034,0)),"")),"")</f>
        <v>2</v>
      </c>
      <c r="AN1034" s="101">
        <f t="array" ref="AN1034">IF($AI1034,MAX(IF(G2SelectionMask="x",IF(INDEX(RawDataRefData,$E1034,0)&gt;0,INDEX(RawDataRefData,$E1034,0)),"")),"")</f>
        <v>4</v>
      </c>
      <c r="AO1034" s="101">
        <f t="shared" si="376"/>
        <v>2.5454545454545454</v>
      </c>
      <c r="AP1034" s="101">
        <f t="array" ref="AP1034">IF($AI1034,STDEVA(IF(G2SelectionMask="x",IF(INDEX(RawDataRefData,$E1034,0)&gt;0,INDEX(RawDataRefData,$E1034,0)),"")),"")</f>
        <v>0.68755165095232906</v>
      </c>
      <c r="AQ1034" s="100" t="b">
        <f t="shared" si="377"/>
        <v>0</v>
      </c>
      <c r="AR1034" s="100" t="str">
        <f t="array" ref="AR1034">IF($AQ1034,MEDIAN(IF(G3SelectionMask="x",IF(INDEX(RawDataRefData,$E1034,0)&gt;0,INDEX(RawDataRefData,$E1034,0)),"")),"")</f>
        <v/>
      </c>
      <c r="AS1034" s="100" t="str">
        <f t="array" ref="AS1034">IF($AQ1034,QUARTILE(IF(G3SelectionMask="x",IF(INDEX(RawDataRefData,$E1034,0)&gt;0,INDEX(RawDataRefData,$E1034,0)),""),1),"")</f>
        <v/>
      </c>
      <c r="AT1034" s="100" t="str">
        <f t="array" ref="AT1034">IF($AQ1034,QUARTILE(IF(G3SelectionMask="x",IF(INDEX(RawDataRefData,$E1034,0)&gt;0,INDEX(RawDataRefData,$E1034,0)),""),3),"")</f>
        <v/>
      </c>
      <c r="AU1034" s="100" t="str">
        <f t="array" ref="AU1034">IF($AQ1034,MIN(IF(G3SelectionMask="x",IF(INDEX(RawDataRefData,$E1034,0)&gt;0,INDEX(RawDataRefData,$E1034,0)),"")),"")</f>
        <v/>
      </c>
      <c r="AV1034" s="100" t="str">
        <f t="array" ref="AV1034">IF($AQ1034,MAX(IF(G3SelectionMask="x",IF(INDEX(RawDataRefData,$E1034,0)&gt;0,INDEX(RawDataRefData,$E1034,0)),"")),"")</f>
        <v/>
      </c>
      <c r="AW1034" s="100" t="str">
        <f t="shared" si="378"/>
        <v/>
      </c>
      <c r="AX1034" s="100" t="str">
        <f t="array" ref="AX1034">IF($AQ1034,STDEVA(IF(G3SelectionMask="x",IF(INDEX(RawDataRefData,$E1034,0)&gt;0,INDEX(RawDataRefData,$E1034,0)),"")),"")</f>
        <v/>
      </c>
      <c r="AY1034" s="101" t="b">
        <f t="shared" si="379"/>
        <v>0</v>
      </c>
      <c r="AZ1034" s="101" t="str">
        <f t="array" ref="AZ1034">IF($AY1034,MEDIAN(IF(G4SelectionMask="x",IF(INDEX(RawDataRefData,$E1034,0)&gt;0,INDEX(RawDataRefData,$E1034,0)),"")),"")</f>
        <v/>
      </c>
      <c r="BA1034" s="101" t="str">
        <f t="array" ref="BA1034">IF($AY1034,QUARTILE(IF(G4SelectionMask="x",IF(INDEX(RawDataRefData,$E1034,0)&gt;0,INDEX(RawDataRefData,$E1034,0)),""),1),"")</f>
        <v/>
      </c>
      <c r="BB1034" s="101" t="str">
        <f t="array" ref="BB1034">IF($AY1034,QUARTILE(IF(G4SelectionMask="x",IF(INDEX(RawDataRefData,$E1034,0)&gt;0,INDEX(RawDataRefData,$E1034,0)),""),3),"")</f>
        <v/>
      </c>
      <c r="BC1034" s="101" t="str">
        <f t="array" ref="BC1034">IF($AY1034,MIN(IF(G4SelectionMask="x",IF(INDEX(RawDataRefData,$E1034,0)&gt;0,INDEX(RawDataRefData,$E1034,0)),"")),"")</f>
        <v/>
      </c>
      <c r="BD1034" s="101" t="str">
        <f t="array" ref="BD1034">IF($AY1034,MAX(IF(G4SelectionMask="x",IF(INDEX(RawDataRefData,$E1034,0)&gt;0,INDEX(RawDataRefData,$E1034,0)),"")),"")</f>
        <v/>
      </c>
      <c r="BE1034" s="101" t="str">
        <f t="shared" si="380"/>
        <v/>
      </c>
      <c r="BF1034" s="101" t="str">
        <f t="array" ref="BF1034">IF($AY1034,STDEVA(IF(G4SelectionMask="x",IF(INDEX(RawDataRefData,$E1034,0)&gt;0,INDEX(RawDataRefData,$E1034,0)),"")),"")</f>
        <v/>
      </c>
      <c r="BG1034" s="100" t="b">
        <f t="shared" si="381"/>
        <v>0</v>
      </c>
      <c r="BH1034" s="100" t="str">
        <f t="array" ref="BH1034">IF($BG1034,MEDIAN(IF(G5SelectionMask="x",IF(INDEX(RawDataRefData,$E1034,0)&gt;0,INDEX(RawDataRefData,$E1034,0)),"")),"")</f>
        <v/>
      </c>
      <c r="BI1034" s="100" t="str">
        <f t="array" ref="BI1034">IF($BG1034,QUARTILE(IF(G5SelectionMask="x",IF(INDEX(RawDataRefData,$E1034,0)&gt;0,INDEX(RawDataRefData,$E1034,0)),""),1),"")</f>
        <v/>
      </c>
      <c r="BJ1034" s="100" t="str">
        <f t="array" ref="BJ1034">IF($BG1034,QUARTILE(IF(G5SelectionMask="x",IF(INDEX(RawDataRefData,$E1034,0)&gt;0,INDEX(RawDataRefData,$E1034,0)),""),3),"")</f>
        <v/>
      </c>
      <c r="BK1034" s="100" t="str">
        <f t="array" ref="BK1034">IF($BG1034,MIN(IF(G5SelectionMask="x",IF(INDEX(RawDataRefData,$E1034,0)&gt;0,INDEX(RawDataRefData,$E1034,0)),"")),"")</f>
        <v/>
      </c>
      <c r="BL1034" s="100" t="str">
        <f t="array" ref="BL1034">IF($BG1034,MAX(IF(G5SelectionMask="x",IF(INDEX(RawDataRefData,$E1034,0)&gt;0,INDEX(RawDataRefData,$E1034,0)),"")),"")</f>
        <v/>
      </c>
      <c r="BM1034" s="100" t="str">
        <f t="shared" si="382"/>
        <v/>
      </c>
      <c r="BN1034" s="103" t="str">
        <f t="array" ref="BN1034">IF($BG1034,STDEVA(IF(G5SelectionMask="x",IF(INDEX(RawDataRefData,$E1034,0)&gt;0,INDEX(RawDataRefData,$E1034,0)),"")),"")</f>
        <v/>
      </c>
      <c r="BO1034" s="104"/>
      <c r="BP1034" s="105">
        <v>2</v>
      </c>
      <c r="BQ1034" s="105">
        <v>3</v>
      </c>
      <c r="BR1034" s="105">
        <v>3</v>
      </c>
      <c r="BS1034" s="105">
        <v>4</v>
      </c>
      <c r="BT1034" s="105">
        <v>2</v>
      </c>
      <c r="BU1034" s="105">
        <v>4</v>
      </c>
      <c r="BV1034" s="105">
        <v>2</v>
      </c>
      <c r="BW1034" s="105">
        <v>2</v>
      </c>
      <c r="BX1034" s="105">
        <v>2</v>
      </c>
      <c r="BY1034" s="105">
        <v>2</v>
      </c>
      <c r="BZ1034" s="105">
        <v>3</v>
      </c>
      <c r="CA1034" s="105">
        <v>2</v>
      </c>
      <c r="CB1034" s="105">
        <v>3</v>
      </c>
      <c r="CC1034" s="105">
        <v>2</v>
      </c>
      <c r="CD1034" s="105">
        <v>2</v>
      </c>
    </row>
    <row r="1035" spans="1:82" ht="13.5" hidden="1" thickBot="1" x14ac:dyDescent="0.25">
      <c r="A1035" s="33" t="e">
        <f t="shared" si="359"/>
        <v>#NAME?</v>
      </c>
      <c r="B1035" s="218"/>
      <c r="C1035" s="215"/>
      <c r="D1035" s="229"/>
      <c r="E1035" s="72">
        <f t="shared" si="375"/>
        <v>1026</v>
      </c>
      <c r="F1035" s="9" t="s">
        <v>2374</v>
      </c>
      <c r="G1035" s="9" t="s">
        <v>1410</v>
      </c>
      <c r="I1035" s="9" t="s">
        <v>341</v>
      </c>
      <c r="K1035" s="100">
        <f t="shared" si="360"/>
        <v>4</v>
      </c>
      <c r="L1035" s="100"/>
      <c r="M1035" s="100"/>
      <c r="N1035" s="100"/>
      <c r="O1035" s="100"/>
      <c r="P1035" s="101">
        <f t="shared" si="361"/>
        <v>2</v>
      </c>
      <c r="Q1035" s="102">
        <f t="shared" si="362"/>
        <v>1</v>
      </c>
      <c r="R1035" s="102">
        <f t="shared" si="363"/>
        <v>4</v>
      </c>
      <c r="S1035" s="102">
        <f t="shared" si="364"/>
        <v>1</v>
      </c>
      <c r="T1035" s="102">
        <f t="shared" si="365"/>
        <v>1</v>
      </c>
      <c r="U1035" s="102">
        <f t="shared" si="366"/>
        <v>1</v>
      </c>
      <c r="V1035" s="102">
        <f t="shared" si="367"/>
        <v>3</v>
      </c>
      <c r="W1035" s="102">
        <f t="shared" si="368"/>
        <v>4</v>
      </c>
      <c r="X1035" s="102">
        <f t="shared" si="369"/>
        <v>1</v>
      </c>
      <c r="Y1035" s="102">
        <f t="shared" si="370"/>
        <v>2</v>
      </c>
      <c r="Z1035" s="102">
        <f t="shared" si="371"/>
        <v>3</v>
      </c>
      <c r="AA1035" s="100" t="b">
        <f t="shared" si="372"/>
        <v>1</v>
      </c>
      <c r="AB1035" s="100">
        <f t="array" ref="AB1035">IF($AA1035,MEDIAN(IF(G1SelectionMask="x",IF(INDEX(RawDataRefData,$E1035,0)&gt;0,INDEX(RawDataRefData,$E1035,0)),"")),"")</f>
        <v>2</v>
      </c>
      <c r="AC1035" s="100">
        <f t="array" ref="AC1035">IF($AA1035,QUARTILE(IF(G1SelectionMask="x",IF(INDEX(RawDataRefData,$E1035,0)&gt;0,INDEX(RawDataRefData,$E1035,0)),""),1),"")</f>
        <v>1</v>
      </c>
      <c r="AD1035" s="100">
        <f t="array" ref="AD1035">IF($AA1035,QUARTILE(IF(G1SelectionMask="x",IF(INDEX(RawDataRefData,$E1035,0)&gt;0,INDEX(RawDataRefData,$E1035,0)),""),3),"")</f>
        <v>3</v>
      </c>
      <c r="AE1035" s="100">
        <f t="array" ref="AE1035">IF($AA1035,MIN(IF(G1SelectionMask="x",IF(INDEX(RawDataRefData,$E1035,0)&gt;0,INDEX(RawDataRefData,$E1035,0)),"")),"")</f>
        <v>1</v>
      </c>
      <c r="AF1035" s="100">
        <f t="array" ref="AF1035">IF($AA1035,MAX(IF(G1SelectionMask="x",IF(INDEX(RawDataRefData,$E1035,0)&gt;0,INDEX(RawDataRefData,$E1035,0)),"")),"")</f>
        <v>4</v>
      </c>
      <c r="AG1035" s="100">
        <f t="shared" si="373"/>
        <v>2.0909090909090908</v>
      </c>
      <c r="AH1035" s="100">
        <f t="array" ref="AH1035">IF($AA1035,STDEVA(IF(G1SelectionMask="x",IF(INDEX(RawDataRefData,$E1035,0)&gt;0,INDEX(RawDataRefData,$E1035,0)),"")),"")</f>
        <v>1.2210278829367864</v>
      </c>
      <c r="AI1035" s="101" t="b">
        <f t="shared" si="374"/>
        <v>1</v>
      </c>
      <c r="AJ1035" s="101">
        <f t="array" ref="AJ1035">IF($AI1035,MEDIAN(IF(G2SelectionMask="x",IF(INDEX(RawDataRefData,$E1035,0)&gt;0,INDEX(RawDataRefData,$E1035,0)),"")),"")</f>
        <v>2</v>
      </c>
      <c r="AK1035" s="101">
        <f t="array" ref="AK1035">IF($AI1035,QUARTILE(IF(G2SelectionMask="x",IF(INDEX(RawDataRefData,$E1035,0)&gt;0,INDEX(RawDataRefData,$E1035,0)),""),1),"")</f>
        <v>1</v>
      </c>
      <c r="AL1035" s="101">
        <f t="array" ref="AL1035">IF($AI1035,QUARTILE(IF(G2SelectionMask="x",IF(INDEX(RawDataRefData,$E1035,0)&gt;0,INDEX(RawDataRefData,$E1035,0)),""),3),"")</f>
        <v>3</v>
      </c>
      <c r="AM1035" s="101">
        <f t="array" ref="AM1035">IF($AI1035,MIN(IF(G2SelectionMask="x",IF(INDEX(RawDataRefData,$E1035,0)&gt;0,INDEX(RawDataRefData,$E1035,0)),"")),"")</f>
        <v>1</v>
      </c>
      <c r="AN1035" s="101">
        <f t="array" ref="AN1035">IF($AI1035,MAX(IF(G2SelectionMask="x",IF(INDEX(RawDataRefData,$E1035,0)&gt;0,INDEX(RawDataRefData,$E1035,0)),"")),"")</f>
        <v>4</v>
      </c>
      <c r="AO1035" s="101">
        <f t="shared" si="376"/>
        <v>2.2727272727272729</v>
      </c>
      <c r="AP1035" s="101">
        <f t="array" ref="AP1035">IF($AI1035,STDEVA(IF(G2SelectionMask="x",IF(INDEX(RawDataRefData,$E1035,0)&gt;0,INDEX(RawDataRefData,$E1035,0)),"")),"")</f>
        <v>1.1908743922772955</v>
      </c>
      <c r="AQ1035" s="100" t="b">
        <f t="shared" si="377"/>
        <v>0</v>
      </c>
      <c r="AR1035" s="100" t="str">
        <f t="array" ref="AR1035">IF($AQ1035,MEDIAN(IF(G3SelectionMask="x",IF(INDEX(RawDataRefData,$E1035,0)&gt;0,INDEX(RawDataRefData,$E1035,0)),"")),"")</f>
        <v/>
      </c>
      <c r="AS1035" s="100" t="str">
        <f t="array" ref="AS1035">IF($AQ1035,QUARTILE(IF(G3SelectionMask="x",IF(INDEX(RawDataRefData,$E1035,0)&gt;0,INDEX(RawDataRefData,$E1035,0)),""),1),"")</f>
        <v/>
      </c>
      <c r="AT1035" s="100" t="str">
        <f t="array" ref="AT1035">IF($AQ1035,QUARTILE(IF(G3SelectionMask="x",IF(INDEX(RawDataRefData,$E1035,0)&gt;0,INDEX(RawDataRefData,$E1035,0)),""),3),"")</f>
        <v/>
      </c>
      <c r="AU1035" s="100" t="str">
        <f t="array" ref="AU1035">IF($AQ1035,MIN(IF(G3SelectionMask="x",IF(INDEX(RawDataRefData,$E1035,0)&gt;0,INDEX(RawDataRefData,$E1035,0)),"")),"")</f>
        <v/>
      </c>
      <c r="AV1035" s="100" t="str">
        <f t="array" ref="AV1035">IF($AQ1035,MAX(IF(G3SelectionMask="x",IF(INDEX(RawDataRefData,$E1035,0)&gt;0,INDEX(RawDataRefData,$E1035,0)),"")),"")</f>
        <v/>
      </c>
      <c r="AW1035" s="100" t="str">
        <f t="shared" si="378"/>
        <v/>
      </c>
      <c r="AX1035" s="100" t="str">
        <f t="array" ref="AX1035">IF($AQ1035,STDEVA(IF(G3SelectionMask="x",IF(INDEX(RawDataRefData,$E1035,0)&gt;0,INDEX(RawDataRefData,$E1035,0)),"")),"")</f>
        <v/>
      </c>
      <c r="AY1035" s="101" t="b">
        <f t="shared" si="379"/>
        <v>0</v>
      </c>
      <c r="AZ1035" s="101" t="str">
        <f t="array" ref="AZ1035">IF($AY1035,MEDIAN(IF(G4SelectionMask="x",IF(INDEX(RawDataRefData,$E1035,0)&gt;0,INDEX(RawDataRefData,$E1035,0)),"")),"")</f>
        <v/>
      </c>
      <c r="BA1035" s="101" t="str">
        <f t="array" ref="BA1035">IF($AY1035,QUARTILE(IF(G4SelectionMask="x",IF(INDEX(RawDataRefData,$E1035,0)&gt;0,INDEX(RawDataRefData,$E1035,0)),""),1),"")</f>
        <v/>
      </c>
      <c r="BB1035" s="101" t="str">
        <f t="array" ref="BB1035">IF($AY1035,QUARTILE(IF(G4SelectionMask="x",IF(INDEX(RawDataRefData,$E1035,0)&gt;0,INDEX(RawDataRefData,$E1035,0)),""),3),"")</f>
        <v/>
      </c>
      <c r="BC1035" s="101" t="str">
        <f t="array" ref="BC1035">IF($AY1035,MIN(IF(G4SelectionMask="x",IF(INDEX(RawDataRefData,$E1035,0)&gt;0,INDEX(RawDataRefData,$E1035,0)),"")),"")</f>
        <v/>
      </c>
      <c r="BD1035" s="101" t="str">
        <f t="array" ref="BD1035">IF($AY1035,MAX(IF(G4SelectionMask="x",IF(INDEX(RawDataRefData,$E1035,0)&gt;0,INDEX(RawDataRefData,$E1035,0)),"")),"")</f>
        <v/>
      </c>
      <c r="BE1035" s="101" t="str">
        <f t="shared" si="380"/>
        <v/>
      </c>
      <c r="BF1035" s="101" t="str">
        <f t="array" ref="BF1035">IF($AY1035,STDEVA(IF(G4SelectionMask="x",IF(INDEX(RawDataRefData,$E1035,0)&gt;0,INDEX(RawDataRefData,$E1035,0)),"")),"")</f>
        <v/>
      </c>
      <c r="BG1035" s="100" t="b">
        <f t="shared" si="381"/>
        <v>0</v>
      </c>
      <c r="BH1035" s="100" t="str">
        <f t="array" ref="BH1035">IF($BG1035,MEDIAN(IF(G5SelectionMask="x",IF(INDEX(RawDataRefData,$E1035,0)&gt;0,INDEX(RawDataRefData,$E1035,0)),"")),"")</f>
        <v/>
      </c>
      <c r="BI1035" s="100" t="str">
        <f t="array" ref="BI1035">IF($BG1035,QUARTILE(IF(G5SelectionMask="x",IF(INDEX(RawDataRefData,$E1035,0)&gt;0,INDEX(RawDataRefData,$E1035,0)),""),1),"")</f>
        <v/>
      </c>
      <c r="BJ1035" s="100" t="str">
        <f t="array" ref="BJ1035">IF($BG1035,QUARTILE(IF(G5SelectionMask="x",IF(INDEX(RawDataRefData,$E1035,0)&gt;0,INDEX(RawDataRefData,$E1035,0)),""),3),"")</f>
        <v/>
      </c>
      <c r="BK1035" s="100" t="str">
        <f t="array" ref="BK1035">IF($BG1035,MIN(IF(G5SelectionMask="x",IF(INDEX(RawDataRefData,$E1035,0)&gt;0,INDEX(RawDataRefData,$E1035,0)),"")),"")</f>
        <v/>
      </c>
      <c r="BL1035" s="100" t="str">
        <f t="array" ref="BL1035">IF($BG1035,MAX(IF(G5SelectionMask="x",IF(INDEX(RawDataRefData,$E1035,0)&gt;0,INDEX(RawDataRefData,$E1035,0)),"")),"")</f>
        <v/>
      </c>
      <c r="BM1035" s="100" t="str">
        <f t="shared" si="382"/>
        <v/>
      </c>
      <c r="BN1035" s="103" t="str">
        <f t="array" ref="BN1035">IF($BG1035,STDEVA(IF(G5SelectionMask="x",IF(INDEX(RawDataRefData,$E1035,0)&gt;0,INDEX(RawDataRefData,$E1035,0)),"")),"")</f>
        <v/>
      </c>
      <c r="BO1035" s="104"/>
      <c r="BP1035" s="105">
        <v>4</v>
      </c>
      <c r="BQ1035" s="105">
        <v>2</v>
      </c>
      <c r="BR1035" s="105">
        <v>1</v>
      </c>
      <c r="BS1035" s="105">
        <v>4</v>
      </c>
      <c r="BT1035" s="105">
        <v>1</v>
      </c>
      <c r="BU1035" s="105">
        <v>1</v>
      </c>
      <c r="BV1035" s="105">
        <v>1</v>
      </c>
      <c r="BW1035" s="105">
        <v>3</v>
      </c>
      <c r="BX1035" s="105">
        <v>4</v>
      </c>
      <c r="BY1035" s="105">
        <v>1</v>
      </c>
      <c r="BZ1035" s="105">
        <v>2</v>
      </c>
      <c r="CA1035" s="105">
        <v>3</v>
      </c>
      <c r="CB1035" s="105">
        <v>3</v>
      </c>
      <c r="CC1035" s="105">
        <v>4</v>
      </c>
      <c r="CD1035" s="105">
        <v>1</v>
      </c>
    </row>
    <row r="1036" spans="1:82" ht="13.5" hidden="1" thickBot="1" x14ac:dyDescent="0.25">
      <c r="A1036" s="33" t="e">
        <f t="shared" si="359"/>
        <v>#NAME?</v>
      </c>
      <c r="B1036" s="218"/>
      <c r="C1036" s="215"/>
      <c r="D1036" s="229"/>
      <c r="E1036" s="72">
        <f t="shared" si="375"/>
        <v>1027</v>
      </c>
      <c r="F1036" s="9" t="s">
        <v>2375</v>
      </c>
      <c r="G1036" s="9" t="s">
        <v>1411</v>
      </c>
      <c r="I1036" s="9" t="s">
        <v>341</v>
      </c>
      <c r="K1036" s="100">
        <f t="shared" si="360"/>
        <v>3</v>
      </c>
      <c r="L1036" s="100"/>
      <c r="M1036" s="100"/>
      <c r="N1036" s="100"/>
      <c r="O1036" s="100"/>
      <c r="P1036" s="101">
        <f t="shared" si="361"/>
        <v>4</v>
      </c>
      <c r="Q1036" s="102">
        <f t="shared" si="362"/>
        <v>1</v>
      </c>
      <c r="R1036" s="102">
        <f t="shared" si="363"/>
        <v>1</v>
      </c>
      <c r="S1036" s="102">
        <f t="shared" si="364"/>
        <v>2</v>
      </c>
      <c r="T1036" s="102">
        <f t="shared" si="365"/>
        <v>3</v>
      </c>
      <c r="U1036" s="102">
        <f t="shared" si="366"/>
        <v>3</v>
      </c>
      <c r="V1036" s="102">
        <f t="shared" si="367"/>
        <v>3</v>
      </c>
      <c r="W1036" s="102">
        <f t="shared" si="368"/>
        <v>2</v>
      </c>
      <c r="X1036" s="102">
        <f t="shared" si="369"/>
        <v>4</v>
      </c>
      <c r="Y1036" s="102">
        <f t="shared" si="370"/>
        <v>1</v>
      </c>
      <c r="Z1036" s="102">
        <f t="shared" si="371"/>
        <v>3</v>
      </c>
      <c r="AA1036" s="100" t="b">
        <f t="shared" si="372"/>
        <v>1</v>
      </c>
      <c r="AB1036" s="100">
        <f t="array" ref="AB1036">IF($AA1036,MEDIAN(IF(G1SelectionMask="x",IF(INDEX(RawDataRefData,$E1036,0)&gt;0,INDEX(RawDataRefData,$E1036,0)),"")),"")</f>
        <v>3</v>
      </c>
      <c r="AC1036" s="100">
        <f t="array" ref="AC1036">IF($AA1036,QUARTILE(IF(G1SelectionMask="x",IF(INDEX(RawDataRefData,$E1036,0)&gt;0,INDEX(RawDataRefData,$E1036,0)),""),1),"")</f>
        <v>1.5</v>
      </c>
      <c r="AD1036" s="100">
        <f t="array" ref="AD1036">IF($AA1036,QUARTILE(IF(G1SelectionMask="x",IF(INDEX(RawDataRefData,$E1036,0)&gt;0,INDEX(RawDataRefData,$E1036,0)),""),3),"")</f>
        <v>3</v>
      </c>
      <c r="AE1036" s="100">
        <f t="array" ref="AE1036">IF($AA1036,MIN(IF(G1SelectionMask="x",IF(INDEX(RawDataRefData,$E1036,0)&gt;0,INDEX(RawDataRefData,$E1036,0)),"")),"")</f>
        <v>1</v>
      </c>
      <c r="AF1036" s="100">
        <f t="array" ref="AF1036">IF($AA1036,MAX(IF(G1SelectionMask="x",IF(INDEX(RawDataRefData,$E1036,0)&gt;0,INDEX(RawDataRefData,$E1036,0)),"")),"")</f>
        <v>4</v>
      </c>
      <c r="AG1036" s="100">
        <f t="shared" si="373"/>
        <v>2.4545454545454546</v>
      </c>
      <c r="AH1036" s="100">
        <f t="array" ref="AH1036">IF($AA1036,STDEVA(IF(G1SelectionMask="x",IF(INDEX(RawDataRefData,$E1036,0)&gt;0,INDEX(RawDataRefData,$E1036,0)),"")),"")</f>
        <v>1.1281521496355327</v>
      </c>
      <c r="AI1036" s="101" t="b">
        <f t="shared" si="374"/>
        <v>1</v>
      </c>
      <c r="AJ1036" s="101">
        <f t="array" ref="AJ1036">IF($AI1036,MEDIAN(IF(G2SelectionMask="x",IF(INDEX(RawDataRefData,$E1036,0)&gt;0,INDEX(RawDataRefData,$E1036,0)),"")),"")</f>
        <v>3</v>
      </c>
      <c r="AK1036" s="101">
        <f t="array" ref="AK1036">IF($AI1036,QUARTILE(IF(G2SelectionMask="x",IF(INDEX(RawDataRefData,$E1036,0)&gt;0,INDEX(RawDataRefData,$E1036,0)),""),1),"")</f>
        <v>2</v>
      </c>
      <c r="AL1036" s="101">
        <f t="array" ref="AL1036">IF($AI1036,QUARTILE(IF(G2SelectionMask="x",IF(INDEX(RawDataRefData,$E1036,0)&gt;0,INDEX(RawDataRefData,$E1036,0)),""),3),"")</f>
        <v>3.5</v>
      </c>
      <c r="AM1036" s="101">
        <f t="array" ref="AM1036">IF($AI1036,MIN(IF(G2SelectionMask="x",IF(INDEX(RawDataRefData,$E1036,0)&gt;0,INDEX(RawDataRefData,$E1036,0)),"")),"")</f>
        <v>1</v>
      </c>
      <c r="AN1036" s="101">
        <f t="array" ref="AN1036">IF($AI1036,MAX(IF(G2SelectionMask="x",IF(INDEX(RawDataRefData,$E1036,0)&gt;0,INDEX(RawDataRefData,$E1036,0)),"")),"")</f>
        <v>4</v>
      </c>
      <c r="AO1036" s="101">
        <f t="shared" si="376"/>
        <v>2.7272727272727271</v>
      </c>
      <c r="AP1036" s="101">
        <f t="array" ref="AP1036">IF($AI1036,STDEVA(IF(G2SelectionMask="x",IF(INDEX(RawDataRefData,$E1036,0)&gt;0,INDEX(RawDataRefData,$E1036,0)),"")),"")</f>
        <v>1.1037127426019049</v>
      </c>
      <c r="AQ1036" s="100" t="b">
        <f t="shared" si="377"/>
        <v>0</v>
      </c>
      <c r="AR1036" s="100" t="str">
        <f t="array" ref="AR1036">IF($AQ1036,MEDIAN(IF(G3SelectionMask="x",IF(INDEX(RawDataRefData,$E1036,0)&gt;0,INDEX(RawDataRefData,$E1036,0)),"")),"")</f>
        <v/>
      </c>
      <c r="AS1036" s="100" t="str">
        <f t="array" ref="AS1036">IF($AQ1036,QUARTILE(IF(G3SelectionMask="x",IF(INDEX(RawDataRefData,$E1036,0)&gt;0,INDEX(RawDataRefData,$E1036,0)),""),1),"")</f>
        <v/>
      </c>
      <c r="AT1036" s="100" t="str">
        <f t="array" ref="AT1036">IF($AQ1036,QUARTILE(IF(G3SelectionMask="x",IF(INDEX(RawDataRefData,$E1036,0)&gt;0,INDEX(RawDataRefData,$E1036,0)),""),3),"")</f>
        <v/>
      </c>
      <c r="AU1036" s="100" t="str">
        <f t="array" ref="AU1036">IF($AQ1036,MIN(IF(G3SelectionMask="x",IF(INDEX(RawDataRefData,$E1036,0)&gt;0,INDEX(RawDataRefData,$E1036,0)),"")),"")</f>
        <v/>
      </c>
      <c r="AV1036" s="100" t="str">
        <f t="array" ref="AV1036">IF($AQ1036,MAX(IF(G3SelectionMask="x",IF(INDEX(RawDataRefData,$E1036,0)&gt;0,INDEX(RawDataRefData,$E1036,0)),"")),"")</f>
        <v/>
      </c>
      <c r="AW1036" s="100" t="str">
        <f t="shared" si="378"/>
        <v/>
      </c>
      <c r="AX1036" s="100" t="str">
        <f t="array" ref="AX1036">IF($AQ1036,STDEVA(IF(G3SelectionMask="x",IF(INDEX(RawDataRefData,$E1036,0)&gt;0,INDEX(RawDataRefData,$E1036,0)),"")),"")</f>
        <v/>
      </c>
      <c r="AY1036" s="101" t="b">
        <f t="shared" si="379"/>
        <v>0</v>
      </c>
      <c r="AZ1036" s="101" t="str">
        <f t="array" ref="AZ1036">IF($AY1036,MEDIAN(IF(G4SelectionMask="x",IF(INDEX(RawDataRefData,$E1036,0)&gt;0,INDEX(RawDataRefData,$E1036,0)),"")),"")</f>
        <v/>
      </c>
      <c r="BA1036" s="101" t="str">
        <f t="array" ref="BA1036">IF($AY1036,QUARTILE(IF(G4SelectionMask="x",IF(INDEX(RawDataRefData,$E1036,0)&gt;0,INDEX(RawDataRefData,$E1036,0)),""),1),"")</f>
        <v/>
      </c>
      <c r="BB1036" s="101" t="str">
        <f t="array" ref="BB1036">IF($AY1036,QUARTILE(IF(G4SelectionMask="x",IF(INDEX(RawDataRefData,$E1036,0)&gt;0,INDEX(RawDataRefData,$E1036,0)),""),3),"")</f>
        <v/>
      </c>
      <c r="BC1036" s="101" t="str">
        <f t="array" ref="BC1036">IF($AY1036,MIN(IF(G4SelectionMask="x",IF(INDEX(RawDataRefData,$E1036,0)&gt;0,INDEX(RawDataRefData,$E1036,0)),"")),"")</f>
        <v/>
      </c>
      <c r="BD1036" s="101" t="str">
        <f t="array" ref="BD1036">IF($AY1036,MAX(IF(G4SelectionMask="x",IF(INDEX(RawDataRefData,$E1036,0)&gt;0,INDEX(RawDataRefData,$E1036,0)),"")),"")</f>
        <v/>
      </c>
      <c r="BE1036" s="101" t="str">
        <f t="shared" si="380"/>
        <v/>
      </c>
      <c r="BF1036" s="101" t="str">
        <f t="array" ref="BF1036">IF($AY1036,STDEVA(IF(G4SelectionMask="x",IF(INDEX(RawDataRefData,$E1036,0)&gt;0,INDEX(RawDataRefData,$E1036,0)),"")),"")</f>
        <v/>
      </c>
      <c r="BG1036" s="100" t="b">
        <f t="shared" si="381"/>
        <v>0</v>
      </c>
      <c r="BH1036" s="100" t="str">
        <f t="array" ref="BH1036">IF($BG1036,MEDIAN(IF(G5SelectionMask="x",IF(INDEX(RawDataRefData,$E1036,0)&gt;0,INDEX(RawDataRefData,$E1036,0)),"")),"")</f>
        <v/>
      </c>
      <c r="BI1036" s="100" t="str">
        <f t="array" ref="BI1036">IF($BG1036,QUARTILE(IF(G5SelectionMask="x",IF(INDEX(RawDataRefData,$E1036,0)&gt;0,INDEX(RawDataRefData,$E1036,0)),""),1),"")</f>
        <v/>
      </c>
      <c r="BJ1036" s="100" t="str">
        <f t="array" ref="BJ1036">IF($BG1036,QUARTILE(IF(G5SelectionMask="x",IF(INDEX(RawDataRefData,$E1036,0)&gt;0,INDEX(RawDataRefData,$E1036,0)),""),3),"")</f>
        <v/>
      </c>
      <c r="BK1036" s="100" t="str">
        <f t="array" ref="BK1036">IF($BG1036,MIN(IF(G5SelectionMask="x",IF(INDEX(RawDataRefData,$E1036,0)&gt;0,INDEX(RawDataRefData,$E1036,0)),"")),"")</f>
        <v/>
      </c>
      <c r="BL1036" s="100" t="str">
        <f t="array" ref="BL1036">IF($BG1036,MAX(IF(G5SelectionMask="x",IF(INDEX(RawDataRefData,$E1036,0)&gt;0,INDEX(RawDataRefData,$E1036,0)),"")),"")</f>
        <v/>
      </c>
      <c r="BM1036" s="100" t="str">
        <f t="shared" si="382"/>
        <v/>
      </c>
      <c r="BN1036" s="103" t="str">
        <f t="array" ref="BN1036">IF($BG1036,STDEVA(IF(G5SelectionMask="x",IF(INDEX(RawDataRefData,$E1036,0)&gt;0,INDEX(RawDataRefData,$E1036,0)),"")),"")</f>
        <v/>
      </c>
      <c r="BO1036" s="104"/>
      <c r="BP1036" s="105">
        <v>3</v>
      </c>
      <c r="BQ1036" s="105">
        <v>4</v>
      </c>
      <c r="BR1036" s="105">
        <v>1</v>
      </c>
      <c r="BS1036" s="105">
        <v>1</v>
      </c>
      <c r="BT1036" s="105">
        <v>2</v>
      </c>
      <c r="BU1036" s="105">
        <v>3</v>
      </c>
      <c r="BV1036" s="105">
        <v>3</v>
      </c>
      <c r="BW1036" s="105">
        <v>3</v>
      </c>
      <c r="BX1036" s="105">
        <v>2</v>
      </c>
      <c r="BY1036" s="105">
        <v>4</v>
      </c>
      <c r="BZ1036" s="105">
        <v>1</v>
      </c>
      <c r="CA1036" s="105">
        <v>3</v>
      </c>
      <c r="CB1036" s="105">
        <v>4</v>
      </c>
      <c r="CC1036" s="105">
        <v>3</v>
      </c>
      <c r="CD1036" s="105">
        <v>4</v>
      </c>
    </row>
    <row r="1037" spans="1:82" ht="13.5" hidden="1" thickBot="1" x14ac:dyDescent="0.25">
      <c r="A1037" s="33" t="e">
        <f t="shared" si="359"/>
        <v>#NAME?</v>
      </c>
      <c r="B1037" s="218"/>
      <c r="C1037" s="215"/>
      <c r="D1037" s="229"/>
      <c r="E1037" s="72">
        <f t="shared" si="375"/>
        <v>1028</v>
      </c>
      <c r="F1037" s="9" t="s">
        <v>2376</v>
      </c>
      <c r="G1037" s="9" t="s">
        <v>1412</v>
      </c>
      <c r="I1037" s="9" t="s">
        <v>341</v>
      </c>
      <c r="K1037" s="100">
        <f t="shared" si="360"/>
        <v>1</v>
      </c>
      <c r="L1037" s="100"/>
      <c r="M1037" s="100"/>
      <c r="N1037" s="100"/>
      <c r="O1037" s="100"/>
      <c r="P1037" s="101">
        <f t="shared" si="361"/>
        <v>4</v>
      </c>
      <c r="Q1037" s="102">
        <f t="shared" si="362"/>
        <v>2</v>
      </c>
      <c r="R1037" s="102">
        <f t="shared" si="363"/>
        <v>1</v>
      </c>
      <c r="S1037" s="102">
        <f t="shared" si="364"/>
        <v>3</v>
      </c>
      <c r="T1037" s="102">
        <f t="shared" si="365"/>
        <v>1</v>
      </c>
      <c r="U1037" s="102">
        <f t="shared" si="366"/>
        <v>2</v>
      </c>
      <c r="V1037" s="102">
        <f t="shared" si="367"/>
        <v>3</v>
      </c>
      <c r="W1037" s="102">
        <f t="shared" si="368"/>
        <v>4</v>
      </c>
      <c r="X1037" s="102">
        <f t="shared" si="369"/>
        <v>1</v>
      </c>
      <c r="Y1037" s="102">
        <f t="shared" si="370"/>
        <v>4</v>
      </c>
      <c r="Z1037" s="102">
        <f t="shared" si="371"/>
        <v>2</v>
      </c>
      <c r="AA1037" s="100" t="b">
        <f t="shared" si="372"/>
        <v>1</v>
      </c>
      <c r="AB1037" s="100">
        <f t="array" ref="AB1037">IF($AA1037,MEDIAN(IF(G1SelectionMask="x",IF(INDEX(RawDataRefData,$E1037,0)&gt;0,INDEX(RawDataRefData,$E1037,0)),"")),"")</f>
        <v>2</v>
      </c>
      <c r="AC1037" s="100">
        <f t="array" ref="AC1037">IF($AA1037,QUARTILE(IF(G1SelectionMask="x",IF(INDEX(RawDataRefData,$E1037,0)&gt;0,INDEX(RawDataRefData,$E1037,0)),""),1),"")</f>
        <v>1.5</v>
      </c>
      <c r="AD1037" s="100">
        <f t="array" ref="AD1037">IF($AA1037,QUARTILE(IF(G1SelectionMask="x",IF(INDEX(RawDataRefData,$E1037,0)&gt;0,INDEX(RawDataRefData,$E1037,0)),""),3),"")</f>
        <v>3.5</v>
      </c>
      <c r="AE1037" s="100">
        <f t="array" ref="AE1037">IF($AA1037,MIN(IF(G1SelectionMask="x",IF(INDEX(RawDataRefData,$E1037,0)&gt;0,INDEX(RawDataRefData,$E1037,0)),"")),"")</f>
        <v>1</v>
      </c>
      <c r="AF1037" s="100">
        <f t="array" ref="AF1037">IF($AA1037,MAX(IF(G1SelectionMask="x",IF(INDEX(RawDataRefData,$E1037,0)&gt;0,INDEX(RawDataRefData,$E1037,0)),"")),"")</f>
        <v>4</v>
      </c>
      <c r="AG1037" s="100">
        <f t="shared" si="373"/>
        <v>2.4545454545454546</v>
      </c>
      <c r="AH1037" s="100">
        <f t="array" ref="AH1037">IF($AA1037,STDEVA(IF(G1SelectionMask="x",IF(INDEX(RawDataRefData,$E1037,0)&gt;0,INDEX(RawDataRefData,$E1037,0)),"")),"")</f>
        <v>1.213559752433836</v>
      </c>
      <c r="AI1037" s="101" t="b">
        <f t="shared" si="374"/>
        <v>1</v>
      </c>
      <c r="AJ1037" s="101">
        <f t="array" ref="AJ1037">IF($AI1037,MEDIAN(IF(G2SelectionMask="x",IF(INDEX(RawDataRefData,$E1037,0)&gt;0,INDEX(RawDataRefData,$E1037,0)),"")),"")</f>
        <v>3</v>
      </c>
      <c r="AK1037" s="101">
        <f t="array" ref="AK1037">IF($AI1037,QUARTILE(IF(G2SelectionMask="x",IF(INDEX(RawDataRefData,$E1037,0)&gt;0,INDEX(RawDataRefData,$E1037,0)),""),1),"")</f>
        <v>2</v>
      </c>
      <c r="AL1037" s="101">
        <f t="array" ref="AL1037">IF($AI1037,QUARTILE(IF(G2SelectionMask="x",IF(INDEX(RawDataRefData,$E1037,0)&gt;0,INDEX(RawDataRefData,$E1037,0)),""),3),"")</f>
        <v>4</v>
      </c>
      <c r="AM1037" s="101">
        <f t="array" ref="AM1037">IF($AI1037,MIN(IF(G2SelectionMask="x",IF(INDEX(RawDataRefData,$E1037,0)&gt;0,INDEX(RawDataRefData,$E1037,0)),"")),"")</f>
        <v>1</v>
      </c>
      <c r="AN1037" s="101">
        <f t="array" ref="AN1037">IF($AI1037,MAX(IF(G2SelectionMask="x",IF(INDEX(RawDataRefData,$E1037,0)&gt;0,INDEX(RawDataRefData,$E1037,0)),"")),"")</f>
        <v>4</v>
      </c>
      <c r="AO1037" s="101">
        <f t="shared" si="376"/>
        <v>2.8181818181818183</v>
      </c>
      <c r="AP1037" s="101">
        <f t="array" ref="AP1037">IF($AI1037,STDEVA(IF(G2SelectionMask="x",IF(INDEX(RawDataRefData,$E1037,0)&gt;0,INDEX(RawDataRefData,$E1037,0)),"")),"")</f>
        <v>1.1677484162422846</v>
      </c>
      <c r="AQ1037" s="100" t="b">
        <f t="shared" si="377"/>
        <v>0</v>
      </c>
      <c r="AR1037" s="100" t="str">
        <f t="array" ref="AR1037">IF($AQ1037,MEDIAN(IF(G3SelectionMask="x",IF(INDEX(RawDataRefData,$E1037,0)&gt;0,INDEX(RawDataRefData,$E1037,0)),"")),"")</f>
        <v/>
      </c>
      <c r="AS1037" s="100" t="str">
        <f t="array" ref="AS1037">IF($AQ1037,QUARTILE(IF(G3SelectionMask="x",IF(INDEX(RawDataRefData,$E1037,0)&gt;0,INDEX(RawDataRefData,$E1037,0)),""),1),"")</f>
        <v/>
      </c>
      <c r="AT1037" s="100" t="str">
        <f t="array" ref="AT1037">IF($AQ1037,QUARTILE(IF(G3SelectionMask="x",IF(INDEX(RawDataRefData,$E1037,0)&gt;0,INDEX(RawDataRefData,$E1037,0)),""),3),"")</f>
        <v/>
      </c>
      <c r="AU1037" s="100" t="str">
        <f t="array" ref="AU1037">IF($AQ1037,MIN(IF(G3SelectionMask="x",IF(INDEX(RawDataRefData,$E1037,0)&gt;0,INDEX(RawDataRefData,$E1037,0)),"")),"")</f>
        <v/>
      </c>
      <c r="AV1037" s="100" t="str">
        <f t="array" ref="AV1037">IF($AQ1037,MAX(IF(G3SelectionMask="x",IF(INDEX(RawDataRefData,$E1037,0)&gt;0,INDEX(RawDataRefData,$E1037,0)),"")),"")</f>
        <v/>
      </c>
      <c r="AW1037" s="100" t="str">
        <f t="shared" si="378"/>
        <v/>
      </c>
      <c r="AX1037" s="100" t="str">
        <f t="array" ref="AX1037">IF($AQ1037,STDEVA(IF(G3SelectionMask="x",IF(INDEX(RawDataRefData,$E1037,0)&gt;0,INDEX(RawDataRefData,$E1037,0)),"")),"")</f>
        <v/>
      </c>
      <c r="AY1037" s="101" t="b">
        <f t="shared" si="379"/>
        <v>0</v>
      </c>
      <c r="AZ1037" s="101" t="str">
        <f t="array" ref="AZ1037">IF($AY1037,MEDIAN(IF(G4SelectionMask="x",IF(INDEX(RawDataRefData,$E1037,0)&gt;0,INDEX(RawDataRefData,$E1037,0)),"")),"")</f>
        <v/>
      </c>
      <c r="BA1037" s="101" t="str">
        <f t="array" ref="BA1037">IF($AY1037,QUARTILE(IF(G4SelectionMask="x",IF(INDEX(RawDataRefData,$E1037,0)&gt;0,INDEX(RawDataRefData,$E1037,0)),""),1),"")</f>
        <v/>
      </c>
      <c r="BB1037" s="101" t="str">
        <f t="array" ref="BB1037">IF($AY1037,QUARTILE(IF(G4SelectionMask="x",IF(INDEX(RawDataRefData,$E1037,0)&gt;0,INDEX(RawDataRefData,$E1037,0)),""),3),"")</f>
        <v/>
      </c>
      <c r="BC1037" s="101" t="str">
        <f t="array" ref="BC1037">IF($AY1037,MIN(IF(G4SelectionMask="x",IF(INDEX(RawDataRefData,$E1037,0)&gt;0,INDEX(RawDataRefData,$E1037,0)),"")),"")</f>
        <v/>
      </c>
      <c r="BD1037" s="101" t="str">
        <f t="array" ref="BD1037">IF($AY1037,MAX(IF(G4SelectionMask="x",IF(INDEX(RawDataRefData,$E1037,0)&gt;0,INDEX(RawDataRefData,$E1037,0)),"")),"")</f>
        <v/>
      </c>
      <c r="BE1037" s="101" t="str">
        <f t="shared" si="380"/>
        <v/>
      </c>
      <c r="BF1037" s="101" t="str">
        <f t="array" ref="BF1037">IF($AY1037,STDEVA(IF(G4SelectionMask="x",IF(INDEX(RawDataRefData,$E1037,0)&gt;0,INDEX(RawDataRefData,$E1037,0)),"")),"")</f>
        <v/>
      </c>
      <c r="BG1037" s="100" t="b">
        <f t="shared" si="381"/>
        <v>0</v>
      </c>
      <c r="BH1037" s="100" t="str">
        <f t="array" ref="BH1037">IF($BG1037,MEDIAN(IF(G5SelectionMask="x",IF(INDEX(RawDataRefData,$E1037,0)&gt;0,INDEX(RawDataRefData,$E1037,0)),"")),"")</f>
        <v/>
      </c>
      <c r="BI1037" s="100" t="str">
        <f t="array" ref="BI1037">IF($BG1037,QUARTILE(IF(G5SelectionMask="x",IF(INDEX(RawDataRefData,$E1037,0)&gt;0,INDEX(RawDataRefData,$E1037,0)),""),1),"")</f>
        <v/>
      </c>
      <c r="BJ1037" s="100" t="str">
        <f t="array" ref="BJ1037">IF($BG1037,QUARTILE(IF(G5SelectionMask="x",IF(INDEX(RawDataRefData,$E1037,0)&gt;0,INDEX(RawDataRefData,$E1037,0)),""),3),"")</f>
        <v/>
      </c>
      <c r="BK1037" s="100" t="str">
        <f t="array" ref="BK1037">IF($BG1037,MIN(IF(G5SelectionMask="x",IF(INDEX(RawDataRefData,$E1037,0)&gt;0,INDEX(RawDataRefData,$E1037,0)),"")),"")</f>
        <v/>
      </c>
      <c r="BL1037" s="100" t="str">
        <f t="array" ref="BL1037">IF($BG1037,MAX(IF(G5SelectionMask="x",IF(INDEX(RawDataRefData,$E1037,0)&gt;0,INDEX(RawDataRefData,$E1037,0)),"")),"")</f>
        <v/>
      </c>
      <c r="BM1037" s="100" t="str">
        <f t="shared" si="382"/>
        <v/>
      </c>
      <c r="BN1037" s="103" t="str">
        <f t="array" ref="BN1037">IF($BG1037,STDEVA(IF(G5SelectionMask="x",IF(INDEX(RawDataRefData,$E1037,0)&gt;0,INDEX(RawDataRefData,$E1037,0)),"")),"")</f>
        <v/>
      </c>
      <c r="BO1037" s="104"/>
      <c r="BP1037" s="105">
        <v>1</v>
      </c>
      <c r="BQ1037" s="105">
        <v>4</v>
      </c>
      <c r="BR1037" s="105">
        <v>2</v>
      </c>
      <c r="BS1037" s="105">
        <v>1</v>
      </c>
      <c r="BT1037" s="105">
        <v>3</v>
      </c>
      <c r="BU1037" s="105">
        <v>1</v>
      </c>
      <c r="BV1037" s="105">
        <v>2</v>
      </c>
      <c r="BW1037" s="105">
        <v>3</v>
      </c>
      <c r="BX1037" s="105">
        <v>4</v>
      </c>
      <c r="BY1037" s="105">
        <v>1</v>
      </c>
      <c r="BZ1037" s="105">
        <v>4</v>
      </c>
      <c r="CA1037" s="105">
        <v>2</v>
      </c>
      <c r="CB1037" s="105">
        <v>1</v>
      </c>
      <c r="CC1037" s="105">
        <v>3</v>
      </c>
      <c r="CD1037" s="105">
        <v>4</v>
      </c>
    </row>
    <row r="1038" spans="1:82" ht="13.5" hidden="1" thickBot="1" x14ac:dyDescent="0.25">
      <c r="A1038" s="33" t="e">
        <f t="shared" si="359"/>
        <v>#NAME?</v>
      </c>
      <c r="B1038" s="218"/>
      <c r="C1038" s="215"/>
      <c r="D1038" s="229"/>
      <c r="E1038" s="72">
        <f t="shared" si="375"/>
        <v>1029</v>
      </c>
      <c r="F1038" s="9" t="s">
        <v>2377</v>
      </c>
      <c r="G1038" s="9" t="s">
        <v>1413</v>
      </c>
      <c r="I1038" s="9" t="s">
        <v>341</v>
      </c>
      <c r="K1038" s="100">
        <f t="shared" si="360"/>
        <v>2</v>
      </c>
      <c r="L1038" s="100"/>
      <c r="M1038" s="100"/>
      <c r="N1038" s="100"/>
      <c r="O1038" s="100"/>
      <c r="P1038" s="101">
        <f t="shared" si="361"/>
        <v>4</v>
      </c>
      <c r="Q1038" s="102">
        <f t="shared" si="362"/>
        <v>2</v>
      </c>
      <c r="R1038" s="102">
        <f t="shared" si="363"/>
        <v>3</v>
      </c>
      <c r="S1038" s="102">
        <f t="shared" si="364"/>
        <v>2</v>
      </c>
      <c r="T1038" s="102">
        <f t="shared" si="365"/>
        <v>1</v>
      </c>
      <c r="U1038" s="102">
        <f t="shared" si="366"/>
        <v>1</v>
      </c>
      <c r="V1038" s="102">
        <f t="shared" si="367"/>
        <v>2</v>
      </c>
      <c r="W1038" s="102">
        <f t="shared" si="368"/>
        <v>4</v>
      </c>
      <c r="X1038" s="102">
        <f t="shared" si="369"/>
        <v>2</v>
      </c>
      <c r="Y1038" s="102">
        <f t="shared" si="370"/>
        <v>1</v>
      </c>
      <c r="Z1038" s="102">
        <f t="shared" si="371"/>
        <v>4</v>
      </c>
      <c r="AA1038" s="100" t="b">
        <f t="shared" si="372"/>
        <v>1</v>
      </c>
      <c r="AB1038" s="100">
        <f t="array" ref="AB1038">IF($AA1038,MEDIAN(IF(G1SelectionMask="x",IF(INDEX(RawDataRefData,$E1038,0)&gt;0,INDEX(RawDataRefData,$E1038,0)),"")),"")</f>
        <v>2</v>
      </c>
      <c r="AC1038" s="100">
        <f t="array" ref="AC1038">IF($AA1038,QUARTILE(IF(G1SelectionMask="x",IF(INDEX(RawDataRefData,$E1038,0)&gt;0,INDEX(RawDataRefData,$E1038,0)),""),1),"")</f>
        <v>1.5</v>
      </c>
      <c r="AD1038" s="100">
        <f t="array" ref="AD1038">IF($AA1038,QUARTILE(IF(G1SelectionMask="x",IF(INDEX(RawDataRefData,$E1038,0)&gt;0,INDEX(RawDataRefData,$E1038,0)),""),3),"")</f>
        <v>3.5</v>
      </c>
      <c r="AE1038" s="100">
        <f t="array" ref="AE1038">IF($AA1038,MIN(IF(G1SelectionMask="x",IF(INDEX(RawDataRefData,$E1038,0)&gt;0,INDEX(RawDataRefData,$E1038,0)),"")),"")</f>
        <v>1</v>
      </c>
      <c r="AF1038" s="100">
        <f t="array" ref="AF1038">IF($AA1038,MAX(IF(G1SelectionMask="x",IF(INDEX(RawDataRefData,$E1038,0)&gt;0,INDEX(RawDataRefData,$E1038,0)),"")),"")</f>
        <v>4</v>
      </c>
      <c r="AG1038" s="100">
        <f t="shared" si="373"/>
        <v>2.3636363636363638</v>
      </c>
      <c r="AH1038" s="100">
        <f t="array" ref="AH1038">IF($AA1038,STDEVA(IF(G1SelectionMask="x",IF(INDEX(RawDataRefData,$E1038,0)&gt;0,INDEX(RawDataRefData,$E1038,0)),"")),"")</f>
        <v>1.2060453783110545</v>
      </c>
      <c r="AI1038" s="101" t="b">
        <f t="shared" si="374"/>
        <v>1</v>
      </c>
      <c r="AJ1038" s="101">
        <f t="array" ref="AJ1038">IF($AI1038,MEDIAN(IF(G2SelectionMask="x",IF(INDEX(RawDataRefData,$E1038,0)&gt;0,INDEX(RawDataRefData,$E1038,0)),"")),"")</f>
        <v>2</v>
      </c>
      <c r="AK1038" s="101">
        <f t="array" ref="AK1038">IF($AI1038,QUARTILE(IF(G2SelectionMask="x",IF(INDEX(RawDataRefData,$E1038,0)&gt;0,INDEX(RawDataRefData,$E1038,0)),""),1),"")</f>
        <v>1.5</v>
      </c>
      <c r="AL1038" s="101">
        <f t="array" ref="AL1038">IF($AI1038,QUARTILE(IF(G2SelectionMask="x",IF(INDEX(RawDataRefData,$E1038,0)&gt;0,INDEX(RawDataRefData,$E1038,0)),""),3),"")</f>
        <v>3.5</v>
      </c>
      <c r="AM1038" s="101">
        <f t="array" ref="AM1038">IF($AI1038,MIN(IF(G2SelectionMask="x",IF(INDEX(RawDataRefData,$E1038,0)&gt;0,INDEX(RawDataRefData,$E1038,0)),"")),"")</f>
        <v>1</v>
      </c>
      <c r="AN1038" s="101">
        <f t="array" ref="AN1038">IF($AI1038,MAX(IF(G2SelectionMask="x",IF(INDEX(RawDataRefData,$E1038,0)&gt;0,INDEX(RawDataRefData,$E1038,0)),"")),"")</f>
        <v>4</v>
      </c>
      <c r="AO1038" s="101">
        <f t="shared" si="376"/>
        <v>2.3636363636363638</v>
      </c>
      <c r="AP1038" s="101">
        <f t="array" ref="AP1038">IF($AI1038,STDEVA(IF(G2SelectionMask="x",IF(INDEX(RawDataRefData,$E1038,0)&gt;0,INDEX(RawDataRefData,$E1038,0)),"")),"")</f>
        <v>1.2060453783110545</v>
      </c>
      <c r="AQ1038" s="100" t="b">
        <f t="shared" si="377"/>
        <v>0</v>
      </c>
      <c r="AR1038" s="100" t="str">
        <f t="array" ref="AR1038">IF($AQ1038,MEDIAN(IF(G3SelectionMask="x",IF(INDEX(RawDataRefData,$E1038,0)&gt;0,INDEX(RawDataRefData,$E1038,0)),"")),"")</f>
        <v/>
      </c>
      <c r="AS1038" s="100" t="str">
        <f t="array" ref="AS1038">IF($AQ1038,QUARTILE(IF(G3SelectionMask="x",IF(INDEX(RawDataRefData,$E1038,0)&gt;0,INDEX(RawDataRefData,$E1038,0)),""),1),"")</f>
        <v/>
      </c>
      <c r="AT1038" s="100" t="str">
        <f t="array" ref="AT1038">IF($AQ1038,QUARTILE(IF(G3SelectionMask="x",IF(INDEX(RawDataRefData,$E1038,0)&gt;0,INDEX(RawDataRefData,$E1038,0)),""),3),"")</f>
        <v/>
      </c>
      <c r="AU1038" s="100" t="str">
        <f t="array" ref="AU1038">IF($AQ1038,MIN(IF(G3SelectionMask="x",IF(INDEX(RawDataRefData,$E1038,0)&gt;0,INDEX(RawDataRefData,$E1038,0)),"")),"")</f>
        <v/>
      </c>
      <c r="AV1038" s="100" t="str">
        <f t="array" ref="AV1038">IF($AQ1038,MAX(IF(G3SelectionMask="x",IF(INDEX(RawDataRefData,$E1038,0)&gt;0,INDEX(RawDataRefData,$E1038,0)),"")),"")</f>
        <v/>
      </c>
      <c r="AW1038" s="100" t="str">
        <f t="shared" si="378"/>
        <v/>
      </c>
      <c r="AX1038" s="100" t="str">
        <f t="array" ref="AX1038">IF($AQ1038,STDEVA(IF(G3SelectionMask="x",IF(INDEX(RawDataRefData,$E1038,0)&gt;0,INDEX(RawDataRefData,$E1038,0)),"")),"")</f>
        <v/>
      </c>
      <c r="AY1038" s="101" t="b">
        <f t="shared" si="379"/>
        <v>0</v>
      </c>
      <c r="AZ1038" s="101" t="str">
        <f t="array" ref="AZ1038">IF($AY1038,MEDIAN(IF(G4SelectionMask="x",IF(INDEX(RawDataRefData,$E1038,0)&gt;0,INDEX(RawDataRefData,$E1038,0)),"")),"")</f>
        <v/>
      </c>
      <c r="BA1038" s="101" t="str">
        <f t="array" ref="BA1038">IF($AY1038,QUARTILE(IF(G4SelectionMask="x",IF(INDEX(RawDataRefData,$E1038,0)&gt;0,INDEX(RawDataRefData,$E1038,0)),""),1),"")</f>
        <v/>
      </c>
      <c r="BB1038" s="101" t="str">
        <f t="array" ref="BB1038">IF($AY1038,QUARTILE(IF(G4SelectionMask="x",IF(INDEX(RawDataRefData,$E1038,0)&gt;0,INDEX(RawDataRefData,$E1038,0)),""),3),"")</f>
        <v/>
      </c>
      <c r="BC1038" s="101" t="str">
        <f t="array" ref="BC1038">IF($AY1038,MIN(IF(G4SelectionMask="x",IF(INDEX(RawDataRefData,$E1038,0)&gt;0,INDEX(RawDataRefData,$E1038,0)),"")),"")</f>
        <v/>
      </c>
      <c r="BD1038" s="101" t="str">
        <f t="array" ref="BD1038">IF($AY1038,MAX(IF(G4SelectionMask="x",IF(INDEX(RawDataRefData,$E1038,0)&gt;0,INDEX(RawDataRefData,$E1038,0)),"")),"")</f>
        <v/>
      </c>
      <c r="BE1038" s="101" t="str">
        <f t="shared" si="380"/>
        <v/>
      </c>
      <c r="BF1038" s="101" t="str">
        <f t="array" ref="BF1038">IF($AY1038,STDEVA(IF(G4SelectionMask="x",IF(INDEX(RawDataRefData,$E1038,0)&gt;0,INDEX(RawDataRefData,$E1038,0)),"")),"")</f>
        <v/>
      </c>
      <c r="BG1038" s="100" t="b">
        <f t="shared" si="381"/>
        <v>0</v>
      </c>
      <c r="BH1038" s="100" t="str">
        <f t="array" ref="BH1038">IF($BG1038,MEDIAN(IF(G5SelectionMask="x",IF(INDEX(RawDataRefData,$E1038,0)&gt;0,INDEX(RawDataRefData,$E1038,0)),"")),"")</f>
        <v/>
      </c>
      <c r="BI1038" s="100" t="str">
        <f t="array" ref="BI1038">IF($BG1038,QUARTILE(IF(G5SelectionMask="x",IF(INDEX(RawDataRefData,$E1038,0)&gt;0,INDEX(RawDataRefData,$E1038,0)),""),1),"")</f>
        <v/>
      </c>
      <c r="BJ1038" s="100" t="str">
        <f t="array" ref="BJ1038">IF($BG1038,QUARTILE(IF(G5SelectionMask="x",IF(INDEX(RawDataRefData,$E1038,0)&gt;0,INDEX(RawDataRefData,$E1038,0)),""),3),"")</f>
        <v/>
      </c>
      <c r="BK1038" s="100" t="str">
        <f t="array" ref="BK1038">IF($BG1038,MIN(IF(G5SelectionMask="x",IF(INDEX(RawDataRefData,$E1038,0)&gt;0,INDEX(RawDataRefData,$E1038,0)),"")),"")</f>
        <v/>
      </c>
      <c r="BL1038" s="100" t="str">
        <f t="array" ref="BL1038">IF($BG1038,MAX(IF(G5SelectionMask="x",IF(INDEX(RawDataRefData,$E1038,0)&gt;0,INDEX(RawDataRefData,$E1038,0)),"")),"")</f>
        <v/>
      </c>
      <c r="BM1038" s="100" t="str">
        <f t="shared" si="382"/>
        <v/>
      </c>
      <c r="BN1038" s="103" t="str">
        <f t="array" ref="BN1038">IF($BG1038,STDEVA(IF(G5SelectionMask="x",IF(INDEX(RawDataRefData,$E1038,0)&gt;0,INDEX(RawDataRefData,$E1038,0)),"")),"")</f>
        <v/>
      </c>
      <c r="BO1038" s="104"/>
      <c r="BP1038" s="105">
        <v>2</v>
      </c>
      <c r="BQ1038" s="105">
        <v>4</v>
      </c>
      <c r="BR1038" s="105">
        <v>2</v>
      </c>
      <c r="BS1038" s="105">
        <v>3</v>
      </c>
      <c r="BT1038" s="105">
        <v>2</v>
      </c>
      <c r="BU1038" s="105">
        <v>1</v>
      </c>
      <c r="BV1038" s="105">
        <v>1</v>
      </c>
      <c r="BW1038" s="105">
        <v>2</v>
      </c>
      <c r="BX1038" s="105">
        <v>4</v>
      </c>
      <c r="BY1038" s="105">
        <v>2</v>
      </c>
      <c r="BZ1038" s="105">
        <v>1</v>
      </c>
      <c r="CA1038" s="105">
        <v>4</v>
      </c>
      <c r="CB1038" s="105">
        <v>2</v>
      </c>
      <c r="CC1038" s="105">
        <v>3</v>
      </c>
      <c r="CD1038" s="105">
        <v>1</v>
      </c>
    </row>
    <row r="1039" spans="1:82" ht="13.5" hidden="1" thickBot="1" x14ac:dyDescent="0.25">
      <c r="A1039" s="33" t="e">
        <f t="shared" si="359"/>
        <v>#NAME?</v>
      </c>
      <c r="B1039" s="218"/>
      <c r="C1039" s="215"/>
      <c r="D1039" s="229"/>
      <c r="E1039" s="72">
        <f t="shared" si="375"/>
        <v>1030</v>
      </c>
      <c r="F1039" s="9" t="s">
        <v>2378</v>
      </c>
      <c r="G1039" s="9" t="s">
        <v>1414</v>
      </c>
      <c r="I1039" s="9" t="s">
        <v>341</v>
      </c>
      <c r="K1039" s="100">
        <f t="shared" ref="K1039:K1102" si="383">IF(COUNT($BP1039)=0,"",$BP1039)</f>
        <v>1</v>
      </c>
      <c r="L1039" s="100"/>
      <c r="M1039" s="100"/>
      <c r="N1039" s="100"/>
      <c r="O1039" s="100"/>
      <c r="P1039" s="101">
        <f t="shared" ref="P1039:P1102" si="384">IF(COUNT($BQ1039)=0,"",$BQ1039)</f>
        <v>4</v>
      </c>
      <c r="Q1039" s="102">
        <f t="shared" ref="Q1039:Q1102" si="385">IF(COUNT($BR1039)=0,"",$BR1039)</f>
        <v>4</v>
      </c>
      <c r="R1039" s="102">
        <f t="shared" ref="R1039:R1102" si="386">IF(COUNT($BS1039)=0,"",$BS1039)</f>
        <v>3</v>
      </c>
      <c r="S1039" s="102">
        <f t="shared" ref="S1039:S1102" si="387">IF(COUNT($BT1039)=0,"",$BT1039)</f>
        <v>2</v>
      </c>
      <c r="T1039" s="102">
        <f t="shared" ref="T1039:T1102" si="388">IF(COUNT($BU1039)=0,"",$BU1039)</f>
        <v>4</v>
      </c>
      <c r="U1039" s="102">
        <f t="shared" ref="U1039:U1102" si="389">IF(COUNT($BV1039)=0,"",$BV1039)</f>
        <v>4</v>
      </c>
      <c r="V1039" s="102">
        <f t="shared" ref="V1039:V1102" si="390">IF(COUNT($BW1039)=0,"",$BW1039)</f>
        <v>4</v>
      </c>
      <c r="W1039" s="102">
        <f t="shared" ref="W1039:W1102" si="391">IF(COUNT($BX1039)=0,"",$BX1039)</f>
        <v>2</v>
      </c>
      <c r="X1039" s="102">
        <f t="shared" ref="X1039:X1102" si="392">IF(COUNT($BY1039)=0,"",$BY1039)</f>
        <v>4</v>
      </c>
      <c r="Y1039" s="102">
        <f t="shared" ref="Y1039:Y1102" si="393">IF(COUNT($BZ1039)=0,"",$BZ1039)</f>
        <v>3</v>
      </c>
      <c r="Z1039" s="102">
        <f t="shared" ref="Z1039:Z1102" si="394">IF(COUNT($CA1039)=0,"",$CA1039)</f>
        <v>2</v>
      </c>
      <c r="AA1039" s="100" t="b">
        <f t="shared" si="372"/>
        <v>1</v>
      </c>
      <c r="AB1039" s="100">
        <f t="array" ref="AB1039">IF($AA1039,MEDIAN(IF(G1SelectionMask="x",IF(INDEX(RawDataRefData,$E1039,0)&gt;0,INDEX(RawDataRefData,$E1039,0)),"")),"")</f>
        <v>4</v>
      </c>
      <c r="AC1039" s="100">
        <f t="array" ref="AC1039">IF($AA1039,QUARTILE(IF(G1SelectionMask="x",IF(INDEX(RawDataRefData,$E1039,0)&gt;0,INDEX(RawDataRefData,$E1039,0)),""),1),"")</f>
        <v>2.5</v>
      </c>
      <c r="AD1039" s="100">
        <f t="array" ref="AD1039">IF($AA1039,QUARTILE(IF(G1SelectionMask="x",IF(INDEX(RawDataRefData,$E1039,0)&gt;0,INDEX(RawDataRefData,$E1039,0)),""),3),"")</f>
        <v>4</v>
      </c>
      <c r="AE1039" s="100">
        <f t="array" ref="AE1039">IF($AA1039,MIN(IF(G1SelectionMask="x",IF(INDEX(RawDataRefData,$E1039,0)&gt;0,INDEX(RawDataRefData,$E1039,0)),"")),"")</f>
        <v>2</v>
      </c>
      <c r="AF1039" s="100">
        <f t="array" ref="AF1039">IF($AA1039,MAX(IF(G1SelectionMask="x",IF(INDEX(RawDataRefData,$E1039,0)&gt;0,INDEX(RawDataRefData,$E1039,0)),"")),"")</f>
        <v>4</v>
      </c>
      <c r="AG1039" s="100">
        <f t="shared" si="373"/>
        <v>3.2727272727272729</v>
      </c>
      <c r="AH1039" s="100">
        <f t="array" ref="AH1039">IF($AA1039,STDEVA(IF(G1SelectionMask="x",IF(INDEX(RawDataRefData,$E1039,0)&gt;0,INDEX(RawDataRefData,$E1039,0)),"")),"")</f>
        <v>0.90453403373329111</v>
      </c>
      <c r="AI1039" s="101" t="b">
        <f t="shared" si="374"/>
        <v>1</v>
      </c>
      <c r="AJ1039" s="101">
        <f t="array" ref="AJ1039">IF($AI1039,MEDIAN(IF(G2SelectionMask="x",IF(INDEX(RawDataRefData,$E1039,0)&gt;0,INDEX(RawDataRefData,$E1039,0)),"")),"")</f>
        <v>4</v>
      </c>
      <c r="AK1039" s="101">
        <f t="array" ref="AK1039">IF($AI1039,QUARTILE(IF(G2SelectionMask="x",IF(INDEX(RawDataRefData,$E1039,0)&gt;0,INDEX(RawDataRefData,$E1039,0)),""),1),"")</f>
        <v>2.5</v>
      </c>
      <c r="AL1039" s="101">
        <f t="array" ref="AL1039">IF($AI1039,QUARTILE(IF(G2SelectionMask="x",IF(INDEX(RawDataRefData,$E1039,0)&gt;0,INDEX(RawDataRefData,$E1039,0)),""),3),"")</f>
        <v>4</v>
      </c>
      <c r="AM1039" s="101">
        <f t="array" ref="AM1039">IF($AI1039,MIN(IF(G2SelectionMask="x",IF(INDEX(RawDataRefData,$E1039,0)&gt;0,INDEX(RawDataRefData,$E1039,0)),"")),"")</f>
        <v>2</v>
      </c>
      <c r="AN1039" s="101">
        <f t="array" ref="AN1039">IF($AI1039,MAX(IF(G2SelectionMask="x",IF(INDEX(RawDataRefData,$E1039,0)&gt;0,INDEX(RawDataRefData,$E1039,0)),"")),"")</f>
        <v>4</v>
      </c>
      <c r="AO1039" s="101">
        <f t="shared" si="376"/>
        <v>3.2727272727272729</v>
      </c>
      <c r="AP1039" s="101">
        <f t="array" ref="AP1039">IF($AI1039,STDEVA(IF(G2SelectionMask="x",IF(INDEX(RawDataRefData,$E1039,0)&gt;0,INDEX(RawDataRefData,$E1039,0)),"")),"")</f>
        <v>0.90453403373329111</v>
      </c>
      <c r="AQ1039" s="100" t="b">
        <f t="shared" si="377"/>
        <v>0</v>
      </c>
      <c r="AR1039" s="100" t="str">
        <f t="array" ref="AR1039">IF($AQ1039,MEDIAN(IF(G3SelectionMask="x",IF(INDEX(RawDataRefData,$E1039,0)&gt;0,INDEX(RawDataRefData,$E1039,0)),"")),"")</f>
        <v/>
      </c>
      <c r="AS1039" s="100" t="str">
        <f t="array" ref="AS1039">IF($AQ1039,QUARTILE(IF(G3SelectionMask="x",IF(INDEX(RawDataRefData,$E1039,0)&gt;0,INDEX(RawDataRefData,$E1039,0)),""),1),"")</f>
        <v/>
      </c>
      <c r="AT1039" s="100" t="str">
        <f t="array" ref="AT1039">IF($AQ1039,QUARTILE(IF(G3SelectionMask="x",IF(INDEX(RawDataRefData,$E1039,0)&gt;0,INDEX(RawDataRefData,$E1039,0)),""),3),"")</f>
        <v/>
      </c>
      <c r="AU1039" s="100" t="str">
        <f t="array" ref="AU1039">IF($AQ1039,MIN(IF(G3SelectionMask="x",IF(INDEX(RawDataRefData,$E1039,0)&gt;0,INDEX(RawDataRefData,$E1039,0)),"")),"")</f>
        <v/>
      </c>
      <c r="AV1039" s="100" t="str">
        <f t="array" ref="AV1039">IF($AQ1039,MAX(IF(G3SelectionMask="x",IF(INDEX(RawDataRefData,$E1039,0)&gt;0,INDEX(RawDataRefData,$E1039,0)),"")),"")</f>
        <v/>
      </c>
      <c r="AW1039" s="100" t="str">
        <f t="shared" si="378"/>
        <v/>
      </c>
      <c r="AX1039" s="100" t="str">
        <f t="array" ref="AX1039">IF($AQ1039,STDEVA(IF(G3SelectionMask="x",IF(INDEX(RawDataRefData,$E1039,0)&gt;0,INDEX(RawDataRefData,$E1039,0)),"")),"")</f>
        <v/>
      </c>
      <c r="AY1039" s="101" t="b">
        <f t="shared" si="379"/>
        <v>0</v>
      </c>
      <c r="AZ1039" s="101" t="str">
        <f t="array" ref="AZ1039">IF($AY1039,MEDIAN(IF(G4SelectionMask="x",IF(INDEX(RawDataRefData,$E1039,0)&gt;0,INDEX(RawDataRefData,$E1039,0)),"")),"")</f>
        <v/>
      </c>
      <c r="BA1039" s="101" t="str">
        <f t="array" ref="BA1039">IF($AY1039,QUARTILE(IF(G4SelectionMask="x",IF(INDEX(RawDataRefData,$E1039,0)&gt;0,INDEX(RawDataRefData,$E1039,0)),""),1),"")</f>
        <v/>
      </c>
      <c r="BB1039" s="101" t="str">
        <f t="array" ref="BB1039">IF($AY1039,QUARTILE(IF(G4SelectionMask="x",IF(INDEX(RawDataRefData,$E1039,0)&gt;0,INDEX(RawDataRefData,$E1039,0)),""),3),"")</f>
        <v/>
      </c>
      <c r="BC1039" s="101" t="str">
        <f t="array" ref="BC1039">IF($AY1039,MIN(IF(G4SelectionMask="x",IF(INDEX(RawDataRefData,$E1039,0)&gt;0,INDEX(RawDataRefData,$E1039,0)),"")),"")</f>
        <v/>
      </c>
      <c r="BD1039" s="101" t="str">
        <f t="array" ref="BD1039">IF($AY1039,MAX(IF(G4SelectionMask="x",IF(INDEX(RawDataRefData,$E1039,0)&gt;0,INDEX(RawDataRefData,$E1039,0)),"")),"")</f>
        <v/>
      </c>
      <c r="BE1039" s="101" t="str">
        <f t="shared" si="380"/>
        <v/>
      </c>
      <c r="BF1039" s="101" t="str">
        <f t="array" ref="BF1039">IF($AY1039,STDEVA(IF(G4SelectionMask="x",IF(INDEX(RawDataRefData,$E1039,0)&gt;0,INDEX(RawDataRefData,$E1039,0)),"")),"")</f>
        <v/>
      </c>
      <c r="BG1039" s="100" t="b">
        <f t="shared" si="381"/>
        <v>0</v>
      </c>
      <c r="BH1039" s="100" t="str">
        <f t="array" ref="BH1039">IF($BG1039,MEDIAN(IF(G5SelectionMask="x",IF(INDEX(RawDataRefData,$E1039,0)&gt;0,INDEX(RawDataRefData,$E1039,0)),"")),"")</f>
        <v/>
      </c>
      <c r="BI1039" s="100" t="str">
        <f t="array" ref="BI1039">IF($BG1039,QUARTILE(IF(G5SelectionMask="x",IF(INDEX(RawDataRefData,$E1039,0)&gt;0,INDEX(RawDataRefData,$E1039,0)),""),1),"")</f>
        <v/>
      </c>
      <c r="BJ1039" s="100" t="str">
        <f t="array" ref="BJ1039">IF($BG1039,QUARTILE(IF(G5SelectionMask="x",IF(INDEX(RawDataRefData,$E1039,0)&gt;0,INDEX(RawDataRefData,$E1039,0)),""),3),"")</f>
        <v/>
      </c>
      <c r="BK1039" s="100" t="str">
        <f t="array" ref="BK1039">IF($BG1039,MIN(IF(G5SelectionMask="x",IF(INDEX(RawDataRefData,$E1039,0)&gt;0,INDEX(RawDataRefData,$E1039,0)),"")),"")</f>
        <v/>
      </c>
      <c r="BL1039" s="100" t="str">
        <f t="array" ref="BL1039">IF($BG1039,MAX(IF(G5SelectionMask="x",IF(INDEX(RawDataRefData,$E1039,0)&gt;0,INDEX(RawDataRefData,$E1039,0)),"")),"")</f>
        <v/>
      </c>
      <c r="BM1039" s="100" t="str">
        <f t="shared" si="382"/>
        <v/>
      </c>
      <c r="BN1039" s="103" t="str">
        <f t="array" ref="BN1039">IF($BG1039,STDEVA(IF(G5SelectionMask="x",IF(INDEX(RawDataRefData,$E1039,0)&gt;0,INDEX(RawDataRefData,$E1039,0)),"")),"")</f>
        <v/>
      </c>
      <c r="BO1039" s="104"/>
      <c r="BP1039" s="105">
        <v>1</v>
      </c>
      <c r="BQ1039" s="105">
        <v>4</v>
      </c>
      <c r="BR1039" s="105">
        <v>4</v>
      </c>
      <c r="BS1039" s="105">
        <v>3</v>
      </c>
      <c r="BT1039" s="105">
        <v>2</v>
      </c>
      <c r="BU1039" s="105">
        <v>4</v>
      </c>
      <c r="BV1039" s="105">
        <v>4</v>
      </c>
      <c r="BW1039" s="105">
        <v>4</v>
      </c>
      <c r="BX1039" s="105">
        <v>2</v>
      </c>
      <c r="BY1039" s="105">
        <v>4</v>
      </c>
      <c r="BZ1039" s="105">
        <v>3</v>
      </c>
      <c r="CA1039" s="105">
        <v>2</v>
      </c>
      <c r="CB1039" s="105">
        <v>4</v>
      </c>
      <c r="CC1039" s="105">
        <v>3</v>
      </c>
      <c r="CD1039" s="105">
        <v>4</v>
      </c>
    </row>
    <row r="1040" spans="1:82" ht="13.5" hidden="1" thickBot="1" x14ac:dyDescent="0.25">
      <c r="A1040" s="33" t="e">
        <f t="shared" si="359"/>
        <v>#NAME?</v>
      </c>
      <c r="B1040" s="218"/>
      <c r="C1040" s="215"/>
      <c r="D1040" s="229"/>
      <c r="E1040" s="72">
        <f t="shared" si="375"/>
        <v>1031</v>
      </c>
      <c r="F1040" s="9" t="s">
        <v>2379</v>
      </c>
      <c r="G1040" s="9" t="s">
        <v>1415</v>
      </c>
      <c r="I1040" s="9" t="s">
        <v>341</v>
      </c>
      <c r="K1040" s="100">
        <f t="shared" si="383"/>
        <v>1</v>
      </c>
      <c r="L1040" s="100"/>
      <c r="M1040" s="100"/>
      <c r="N1040" s="100"/>
      <c r="O1040" s="100"/>
      <c r="P1040" s="101">
        <f t="shared" si="384"/>
        <v>3</v>
      </c>
      <c r="Q1040" s="102">
        <f t="shared" si="385"/>
        <v>4</v>
      </c>
      <c r="R1040" s="102">
        <f t="shared" si="386"/>
        <v>2</v>
      </c>
      <c r="S1040" s="102">
        <f t="shared" si="387"/>
        <v>2</v>
      </c>
      <c r="T1040" s="102">
        <f t="shared" si="388"/>
        <v>3</v>
      </c>
      <c r="U1040" s="102">
        <f t="shared" si="389"/>
        <v>2</v>
      </c>
      <c r="V1040" s="102">
        <f t="shared" si="390"/>
        <v>4</v>
      </c>
      <c r="W1040" s="102">
        <f t="shared" si="391"/>
        <v>1</v>
      </c>
      <c r="X1040" s="102">
        <f t="shared" si="392"/>
        <v>4</v>
      </c>
      <c r="Y1040" s="102">
        <f t="shared" si="393"/>
        <v>3</v>
      </c>
      <c r="Z1040" s="102">
        <f t="shared" si="394"/>
        <v>3</v>
      </c>
      <c r="AA1040" s="100" t="b">
        <f t="shared" si="372"/>
        <v>1</v>
      </c>
      <c r="AB1040" s="100">
        <f t="array" ref="AB1040">IF($AA1040,MEDIAN(IF(G1SelectionMask="x",IF(INDEX(RawDataRefData,$E1040,0)&gt;0,INDEX(RawDataRefData,$E1040,0)),"")),"")</f>
        <v>3</v>
      </c>
      <c r="AC1040" s="100">
        <f t="array" ref="AC1040">IF($AA1040,QUARTILE(IF(G1SelectionMask="x",IF(INDEX(RawDataRefData,$E1040,0)&gt;0,INDEX(RawDataRefData,$E1040,0)),""),1),"")</f>
        <v>2</v>
      </c>
      <c r="AD1040" s="100">
        <f t="array" ref="AD1040">IF($AA1040,QUARTILE(IF(G1SelectionMask="x",IF(INDEX(RawDataRefData,$E1040,0)&gt;0,INDEX(RawDataRefData,$E1040,0)),""),3),"")</f>
        <v>3.5</v>
      </c>
      <c r="AE1040" s="100">
        <f t="array" ref="AE1040">IF($AA1040,MIN(IF(G1SelectionMask="x",IF(INDEX(RawDataRefData,$E1040,0)&gt;0,INDEX(RawDataRefData,$E1040,0)),"")),"")</f>
        <v>1</v>
      </c>
      <c r="AF1040" s="100">
        <f t="array" ref="AF1040">IF($AA1040,MAX(IF(G1SelectionMask="x",IF(INDEX(RawDataRefData,$E1040,0)&gt;0,INDEX(RawDataRefData,$E1040,0)),"")),"")</f>
        <v>4</v>
      </c>
      <c r="AG1040" s="100">
        <f t="shared" si="373"/>
        <v>2.8181818181818183</v>
      </c>
      <c r="AH1040" s="100">
        <f t="array" ref="AH1040">IF($AA1040,STDEVA(IF(G1SelectionMask="x",IF(INDEX(RawDataRefData,$E1040,0)&gt;0,INDEX(RawDataRefData,$E1040,0)),"")),"")</f>
        <v>0.98164981721404299</v>
      </c>
      <c r="AI1040" s="101" t="b">
        <f t="shared" si="374"/>
        <v>1</v>
      </c>
      <c r="AJ1040" s="101">
        <f t="array" ref="AJ1040">IF($AI1040,MEDIAN(IF(G2SelectionMask="x",IF(INDEX(RawDataRefData,$E1040,0)&gt;0,INDEX(RawDataRefData,$E1040,0)),"")),"")</f>
        <v>3</v>
      </c>
      <c r="AK1040" s="101">
        <f t="array" ref="AK1040">IF($AI1040,QUARTILE(IF(G2SelectionMask="x",IF(INDEX(RawDataRefData,$E1040,0)&gt;0,INDEX(RawDataRefData,$E1040,0)),""),1),"")</f>
        <v>2</v>
      </c>
      <c r="AL1040" s="101">
        <f t="array" ref="AL1040">IF($AI1040,QUARTILE(IF(G2SelectionMask="x",IF(INDEX(RawDataRefData,$E1040,0)&gt;0,INDEX(RawDataRefData,$E1040,0)),""),3),"")</f>
        <v>3</v>
      </c>
      <c r="AM1040" s="101">
        <f t="array" ref="AM1040">IF($AI1040,MIN(IF(G2SelectionMask="x",IF(INDEX(RawDataRefData,$E1040,0)&gt;0,INDEX(RawDataRefData,$E1040,0)),"")),"")</f>
        <v>1</v>
      </c>
      <c r="AN1040" s="101">
        <f t="array" ref="AN1040">IF($AI1040,MAX(IF(G2SelectionMask="x",IF(INDEX(RawDataRefData,$E1040,0)&gt;0,INDEX(RawDataRefData,$E1040,0)),"")),"")</f>
        <v>4</v>
      </c>
      <c r="AO1040" s="101">
        <f t="shared" si="376"/>
        <v>2.6363636363636362</v>
      </c>
      <c r="AP1040" s="101">
        <f t="array" ref="AP1040">IF($AI1040,STDEVA(IF(G2SelectionMask="x",IF(INDEX(RawDataRefData,$E1040,0)&gt;0,INDEX(RawDataRefData,$E1040,0)),"")),"")</f>
        <v>1.0269106361049412</v>
      </c>
      <c r="AQ1040" s="100" t="b">
        <f t="shared" si="377"/>
        <v>0</v>
      </c>
      <c r="AR1040" s="100" t="str">
        <f t="array" ref="AR1040">IF($AQ1040,MEDIAN(IF(G3SelectionMask="x",IF(INDEX(RawDataRefData,$E1040,0)&gt;0,INDEX(RawDataRefData,$E1040,0)),"")),"")</f>
        <v/>
      </c>
      <c r="AS1040" s="100" t="str">
        <f t="array" ref="AS1040">IF($AQ1040,QUARTILE(IF(G3SelectionMask="x",IF(INDEX(RawDataRefData,$E1040,0)&gt;0,INDEX(RawDataRefData,$E1040,0)),""),1),"")</f>
        <v/>
      </c>
      <c r="AT1040" s="100" t="str">
        <f t="array" ref="AT1040">IF($AQ1040,QUARTILE(IF(G3SelectionMask="x",IF(INDEX(RawDataRefData,$E1040,0)&gt;0,INDEX(RawDataRefData,$E1040,0)),""),3),"")</f>
        <v/>
      </c>
      <c r="AU1040" s="100" t="str">
        <f t="array" ref="AU1040">IF($AQ1040,MIN(IF(G3SelectionMask="x",IF(INDEX(RawDataRefData,$E1040,0)&gt;0,INDEX(RawDataRefData,$E1040,0)),"")),"")</f>
        <v/>
      </c>
      <c r="AV1040" s="100" t="str">
        <f t="array" ref="AV1040">IF($AQ1040,MAX(IF(G3SelectionMask="x",IF(INDEX(RawDataRefData,$E1040,0)&gt;0,INDEX(RawDataRefData,$E1040,0)),"")),"")</f>
        <v/>
      </c>
      <c r="AW1040" s="100" t="str">
        <f t="shared" si="378"/>
        <v/>
      </c>
      <c r="AX1040" s="100" t="str">
        <f t="array" ref="AX1040">IF($AQ1040,STDEVA(IF(G3SelectionMask="x",IF(INDEX(RawDataRefData,$E1040,0)&gt;0,INDEX(RawDataRefData,$E1040,0)),"")),"")</f>
        <v/>
      </c>
      <c r="AY1040" s="101" t="b">
        <f t="shared" si="379"/>
        <v>0</v>
      </c>
      <c r="AZ1040" s="101" t="str">
        <f t="array" ref="AZ1040">IF($AY1040,MEDIAN(IF(G4SelectionMask="x",IF(INDEX(RawDataRefData,$E1040,0)&gt;0,INDEX(RawDataRefData,$E1040,0)),"")),"")</f>
        <v/>
      </c>
      <c r="BA1040" s="101" t="str">
        <f t="array" ref="BA1040">IF($AY1040,QUARTILE(IF(G4SelectionMask="x",IF(INDEX(RawDataRefData,$E1040,0)&gt;0,INDEX(RawDataRefData,$E1040,0)),""),1),"")</f>
        <v/>
      </c>
      <c r="BB1040" s="101" t="str">
        <f t="array" ref="BB1040">IF($AY1040,QUARTILE(IF(G4SelectionMask="x",IF(INDEX(RawDataRefData,$E1040,0)&gt;0,INDEX(RawDataRefData,$E1040,0)),""),3),"")</f>
        <v/>
      </c>
      <c r="BC1040" s="101" t="str">
        <f t="array" ref="BC1040">IF($AY1040,MIN(IF(G4SelectionMask="x",IF(INDEX(RawDataRefData,$E1040,0)&gt;0,INDEX(RawDataRefData,$E1040,0)),"")),"")</f>
        <v/>
      </c>
      <c r="BD1040" s="101" t="str">
        <f t="array" ref="BD1040">IF($AY1040,MAX(IF(G4SelectionMask="x",IF(INDEX(RawDataRefData,$E1040,0)&gt;0,INDEX(RawDataRefData,$E1040,0)),"")),"")</f>
        <v/>
      </c>
      <c r="BE1040" s="101" t="str">
        <f t="shared" si="380"/>
        <v/>
      </c>
      <c r="BF1040" s="101" t="str">
        <f t="array" ref="BF1040">IF($AY1040,STDEVA(IF(G4SelectionMask="x",IF(INDEX(RawDataRefData,$E1040,0)&gt;0,INDEX(RawDataRefData,$E1040,0)),"")),"")</f>
        <v/>
      </c>
      <c r="BG1040" s="100" t="b">
        <f t="shared" si="381"/>
        <v>0</v>
      </c>
      <c r="BH1040" s="100" t="str">
        <f t="array" ref="BH1040">IF($BG1040,MEDIAN(IF(G5SelectionMask="x",IF(INDEX(RawDataRefData,$E1040,0)&gt;0,INDEX(RawDataRefData,$E1040,0)),"")),"")</f>
        <v/>
      </c>
      <c r="BI1040" s="100" t="str">
        <f t="array" ref="BI1040">IF($BG1040,QUARTILE(IF(G5SelectionMask="x",IF(INDEX(RawDataRefData,$E1040,0)&gt;0,INDEX(RawDataRefData,$E1040,0)),""),1),"")</f>
        <v/>
      </c>
      <c r="BJ1040" s="100" t="str">
        <f t="array" ref="BJ1040">IF($BG1040,QUARTILE(IF(G5SelectionMask="x",IF(INDEX(RawDataRefData,$E1040,0)&gt;0,INDEX(RawDataRefData,$E1040,0)),""),3),"")</f>
        <v/>
      </c>
      <c r="BK1040" s="100" t="str">
        <f t="array" ref="BK1040">IF($BG1040,MIN(IF(G5SelectionMask="x",IF(INDEX(RawDataRefData,$E1040,0)&gt;0,INDEX(RawDataRefData,$E1040,0)),"")),"")</f>
        <v/>
      </c>
      <c r="BL1040" s="100" t="str">
        <f t="array" ref="BL1040">IF($BG1040,MAX(IF(G5SelectionMask="x",IF(INDEX(RawDataRefData,$E1040,0)&gt;0,INDEX(RawDataRefData,$E1040,0)),"")),"")</f>
        <v/>
      </c>
      <c r="BM1040" s="100" t="str">
        <f t="shared" si="382"/>
        <v/>
      </c>
      <c r="BN1040" s="103" t="str">
        <f t="array" ref="BN1040">IF($BG1040,STDEVA(IF(G5SelectionMask="x",IF(INDEX(RawDataRefData,$E1040,0)&gt;0,INDEX(RawDataRefData,$E1040,0)),"")),"")</f>
        <v/>
      </c>
      <c r="BO1040" s="104"/>
      <c r="BP1040" s="105">
        <v>1</v>
      </c>
      <c r="BQ1040" s="105">
        <v>3</v>
      </c>
      <c r="BR1040" s="105">
        <v>4</v>
      </c>
      <c r="BS1040" s="105">
        <v>2</v>
      </c>
      <c r="BT1040" s="105">
        <v>2</v>
      </c>
      <c r="BU1040" s="105">
        <v>3</v>
      </c>
      <c r="BV1040" s="105">
        <v>2</v>
      </c>
      <c r="BW1040" s="105">
        <v>4</v>
      </c>
      <c r="BX1040" s="105">
        <v>1</v>
      </c>
      <c r="BY1040" s="105">
        <v>4</v>
      </c>
      <c r="BZ1040" s="105">
        <v>3</v>
      </c>
      <c r="CA1040" s="105">
        <v>3</v>
      </c>
      <c r="CB1040" s="105">
        <v>1</v>
      </c>
      <c r="CC1040" s="105">
        <v>2</v>
      </c>
      <c r="CD1040" s="105">
        <v>3</v>
      </c>
    </row>
    <row r="1041" spans="1:82" ht="13.5" hidden="1" thickBot="1" x14ac:dyDescent="0.25">
      <c r="A1041" s="33" t="e">
        <f t="shared" si="359"/>
        <v>#NAME?</v>
      </c>
      <c r="B1041" s="218"/>
      <c r="C1041" s="215"/>
      <c r="D1041" s="229"/>
      <c r="E1041" s="72">
        <f t="shared" si="375"/>
        <v>1032</v>
      </c>
      <c r="F1041" s="9" t="s">
        <v>2380</v>
      </c>
      <c r="G1041" s="9" t="s">
        <v>1416</v>
      </c>
      <c r="I1041" s="9" t="s">
        <v>341</v>
      </c>
      <c r="K1041" s="100">
        <f t="shared" si="383"/>
        <v>4</v>
      </c>
      <c r="L1041" s="100"/>
      <c r="M1041" s="100"/>
      <c r="N1041" s="100"/>
      <c r="O1041" s="100"/>
      <c r="P1041" s="101">
        <f t="shared" si="384"/>
        <v>1</v>
      </c>
      <c r="Q1041" s="102">
        <f t="shared" si="385"/>
        <v>1</v>
      </c>
      <c r="R1041" s="102">
        <f t="shared" si="386"/>
        <v>4</v>
      </c>
      <c r="S1041" s="102">
        <f t="shared" si="387"/>
        <v>2</v>
      </c>
      <c r="T1041" s="102">
        <f t="shared" si="388"/>
        <v>3</v>
      </c>
      <c r="U1041" s="102">
        <f t="shared" si="389"/>
        <v>3</v>
      </c>
      <c r="V1041" s="102">
        <f t="shared" si="390"/>
        <v>3</v>
      </c>
      <c r="W1041" s="102">
        <f t="shared" si="391"/>
        <v>3</v>
      </c>
      <c r="X1041" s="102">
        <f t="shared" si="392"/>
        <v>1</v>
      </c>
      <c r="Y1041" s="102">
        <f t="shared" si="393"/>
        <v>4</v>
      </c>
      <c r="Z1041" s="102">
        <f t="shared" si="394"/>
        <v>4</v>
      </c>
      <c r="AA1041" s="100" t="b">
        <f t="shared" si="372"/>
        <v>1</v>
      </c>
      <c r="AB1041" s="100">
        <f t="array" ref="AB1041">IF($AA1041,MEDIAN(IF(G1SelectionMask="x",IF(INDEX(RawDataRefData,$E1041,0)&gt;0,INDEX(RawDataRefData,$E1041,0)),"")),"")</f>
        <v>3</v>
      </c>
      <c r="AC1041" s="100">
        <f t="array" ref="AC1041">IF($AA1041,QUARTILE(IF(G1SelectionMask="x",IF(INDEX(RawDataRefData,$E1041,0)&gt;0,INDEX(RawDataRefData,$E1041,0)),""),1),"")</f>
        <v>1.5</v>
      </c>
      <c r="AD1041" s="100">
        <f t="array" ref="AD1041">IF($AA1041,QUARTILE(IF(G1SelectionMask="x",IF(INDEX(RawDataRefData,$E1041,0)&gt;0,INDEX(RawDataRefData,$E1041,0)),""),3),"")</f>
        <v>3.5</v>
      </c>
      <c r="AE1041" s="100">
        <f t="array" ref="AE1041">IF($AA1041,MIN(IF(G1SelectionMask="x",IF(INDEX(RawDataRefData,$E1041,0)&gt;0,INDEX(RawDataRefData,$E1041,0)),"")),"")</f>
        <v>1</v>
      </c>
      <c r="AF1041" s="100">
        <f t="array" ref="AF1041">IF($AA1041,MAX(IF(G1SelectionMask="x",IF(INDEX(RawDataRefData,$E1041,0)&gt;0,INDEX(RawDataRefData,$E1041,0)),"")),"")</f>
        <v>4</v>
      </c>
      <c r="AG1041" s="100">
        <f t="shared" si="373"/>
        <v>2.6363636363636362</v>
      </c>
      <c r="AH1041" s="100">
        <f t="array" ref="AH1041">IF($AA1041,STDEVA(IF(G1SelectionMask="x",IF(INDEX(RawDataRefData,$E1041,0)&gt;0,INDEX(RawDataRefData,$E1041,0)),"")),"")</f>
        <v>1.2060453783110545</v>
      </c>
      <c r="AI1041" s="101" t="b">
        <f t="shared" si="374"/>
        <v>1</v>
      </c>
      <c r="AJ1041" s="101">
        <f t="array" ref="AJ1041">IF($AI1041,MEDIAN(IF(G2SelectionMask="x",IF(INDEX(RawDataRefData,$E1041,0)&gt;0,INDEX(RawDataRefData,$E1041,0)),"")),"")</f>
        <v>3</v>
      </c>
      <c r="AK1041" s="101">
        <f t="array" ref="AK1041">IF($AI1041,QUARTILE(IF(G2SelectionMask="x",IF(INDEX(RawDataRefData,$E1041,0)&gt;0,INDEX(RawDataRefData,$E1041,0)),""),1),"")</f>
        <v>2.5</v>
      </c>
      <c r="AL1041" s="101">
        <f t="array" ref="AL1041">IF($AI1041,QUARTILE(IF(G2SelectionMask="x",IF(INDEX(RawDataRefData,$E1041,0)&gt;0,INDEX(RawDataRefData,$E1041,0)),""),3),"")</f>
        <v>4</v>
      </c>
      <c r="AM1041" s="101">
        <f t="array" ref="AM1041">IF($AI1041,MIN(IF(G2SelectionMask="x",IF(INDEX(RawDataRefData,$E1041,0)&gt;0,INDEX(RawDataRefData,$E1041,0)),"")),"")</f>
        <v>1</v>
      </c>
      <c r="AN1041" s="101">
        <f t="array" ref="AN1041">IF($AI1041,MAX(IF(G2SelectionMask="x",IF(INDEX(RawDataRefData,$E1041,0)&gt;0,INDEX(RawDataRefData,$E1041,0)),"")),"")</f>
        <v>4</v>
      </c>
      <c r="AO1041" s="101">
        <f t="shared" si="376"/>
        <v>2.9090909090909092</v>
      </c>
      <c r="AP1041" s="101">
        <f t="array" ref="AP1041">IF($AI1041,STDEVA(IF(G2SelectionMask="x",IF(INDEX(RawDataRefData,$E1041,0)&gt;0,INDEX(RawDataRefData,$E1041,0)),"")),"")</f>
        <v>1.1361818036340356</v>
      </c>
      <c r="AQ1041" s="100" t="b">
        <f t="shared" si="377"/>
        <v>0</v>
      </c>
      <c r="AR1041" s="100" t="str">
        <f t="array" ref="AR1041">IF($AQ1041,MEDIAN(IF(G3SelectionMask="x",IF(INDEX(RawDataRefData,$E1041,0)&gt;0,INDEX(RawDataRefData,$E1041,0)),"")),"")</f>
        <v/>
      </c>
      <c r="AS1041" s="100" t="str">
        <f t="array" ref="AS1041">IF($AQ1041,QUARTILE(IF(G3SelectionMask="x",IF(INDEX(RawDataRefData,$E1041,0)&gt;0,INDEX(RawDataRefData,$E1041,0)),""),1),"")</f>
        <v/>
      </c>
      <c r="AT1041" s="100" t="str">
        <f t="array" ref="AT1041">IF($AQ1041,QUARTILE(IF(G3SelectionMask="x",IF(INDEX(RawDataRefData,$E1041,0)&gt;0,INDEX(RawDataRefData,$E1041,0)),""),3),"")</f>
        <v/>
      </c>
      <c r="AU1041" s="100" t="str">
        <f t="array" ref="AU1041">IF($AQ1041,MIN(IF(G3SelectionMask="x",IF(INDEX(RawDataRefData,$E1041,0)&gt;0,INDEX(RawDataRefData,$E1041,0)),"")),"")</f>
        <v/>
      </c>
      <c r="AV1041" s="100" t="str">
        <f t="array" ref="AV1041">IF($AQ1041,MAX(IF(G3SelectionMask="x",IF(INDEX(RawDataRefData,$E1041,0)&gt;0,INDEX(RawDataRefData,$E1041,0)),"")),"")</f>
        <v/>
      </c>
      <c r="AW1041" s="100" t="str">
        <f t="shared" si="378"/>
        <v/>
      </c>
      <c r="AX1041" s="100" t="str">
        <f t="array" ref="AX1041">IF($AQ1041,STDEVA(IF(G3SelectionMask="x",IF(INDEX(RawDataRefData,$E1041,0)&gt;0,INDEX(RawDataRefData,$E1041,0)),"")),"")</f>
        <v/>
      </c>
      <c r="AY1041" s="101" t="b">
        <f t="shared" si="379"/>
        <v>0</v>
      </c>
      <c r="AZ1041" s="101" t="str">
        <f t="array" ref="AZ1041">IF($AY1041,MEDIAN(IF(G4SelectionMask="x",IF(INDEX(RawDataRefData,$E1041,0)&gt;0,INDEX(RawDataRefData,$E1041,0)),"")),"")</f>
        <v/>
      </c>
      <c r="BA1041" s="101" t="str">
        <f t="array" ref="BA1041">IF($AY1041,QUARTILE(IF(G4SelectionMask="x",IF(INDEX(RawDataRefData,$E1041,0)&gt;0,INDEX(RawDataRefData,$E1041,0)),""),1),"")</f>
        <v/>
      </c>
      <c r="BB1041" s="101" t="str">
        <f t="array" ref="BB1041">IF($AY1041,QUARTILE(IF(G4SelectionMask="x",IF(INDEX(RawDataRefData,$E1041,0)&gt;0,INDEX(RawDataRefData,$E1041,0)),""),3),"")</f>
        <v/>
      </c>
      <c r="BC1041" s="101" t="str">
        <f t="array" ref="BC1041">IF($AY1041,MIN(IF(G4SelectionMask="x",IF(INDEX(RawDataRefData,$E1041,0)&gt;0,INDEX(RawDataRefData,$E1041,0)),"")),"")</f>
        <v/>
      </c>
      <c r="BD1041" s="101" t="str">
        <f t="array" ref="BD1041">IF($AY1041,MAX(IF(G4SelectionMask="x",IF(INDEX(RawDataRefData,$E1041,0)&gt;0,INDEX(RawDataRefData,$E1041,0)),"")),"")</f>
        <v/>
      </c>
      <c r="BE1041" s="101" t="str">
        <f t="shared" si="380"/>
        <v/>
      </c>
      <c r="BF1041" s="101" t="str">
        <f t="array" ref="BF1041">IF($AY1041,STDEVA(IF(G4SelectionMask="x",IF(INDEX(RawDataRefData,$E1041,0)&gt;0,INDEX(RawDataRefData,$E1041,0)),"")),"")</f>
        <v/>
      </c>
      <c r="BG1041" s="100" t="b">
        <f t="shared" si="381"/>
        <v>0</v>
      </c>
      <c r="BH1041" s="100" t="str">
        <f t="array" ref="BH1041">IF($BG1041,MEDIAN(IF(G5SelectionMask="x",IF(INDEX(RawDataRefData,$E1041,0)&gt;0,INDEX(RawDataRefData,$E1041,0)),"")),"")</f>
        <v/>
      </c>
      <c r="BI1041" s="100" t="str">
        <f t="array" ref="BI1041">IF($BG1041,QUARTILE(IF(G5SelectionMask="x",IF(INDEX(RawDataRefData,$E1041,0)&gt;0,INDEX(RawDataRefData,$E1041,0)),""),1),"")</f>
        <v/>
      </c>
      <c r="BJ1041" s="100" t="str">
        <f t="array" ref="BJ1041">IF($BG1041,QUARTILE(IF(G5SelectionMask="x",IF(INDEX(RawDataRefData,$E1041,0)&gt;0,INDEX(RawDataRefData,$E1041,0)),""),3),"")</f>
        <v/>
      </c>
      <c r="BK1041" s="100" t="str">
        <f t="array" ref="BK1041">IF($BG1041,MIN(IF(G5SelectionMask="x",IF(INDEX(RawDataRefData,$E1041,0)&gt;0,INDEX(RawDataRefData,$E1041,0)),"")),"")</f>
        <v/>
      </c>
      <c r="BL1041" s="100" t="str">
        <f t="array" ref="BL1041">IF($BG1041,MAX(IF(G5SelectionMask="x",IF(INDEX(RawDataRefData,$E1041,0)&gt;0,INDEX(RawDataRefData,$E1041,0)),"")),"")</f>
        <v/>
      </c>
      <c r="BM1041" s="100" t="str">
        <f t="shared" si="382"/>
        <v/>
      </c>
      <c r="BN1041" s="103" t="str">
        <f t="array" ref="BN1041">IF($BG1041,STDEVA(IF(G5SelectionMask="x",IF(INDEX(RawDataRefData,$E1041,0)&gt;0,INDEX(RawDataRefData,$E1041,0)),"")),"")</f>
        <v/>
      </c>
      <c r="BO1041" s="104"/>
      <c r="BP1041" s="105">
        <v>4</v>
      </c>
      <c r="BQ1041" s="105">
        <v>1</v>
      </c>
      <c r="BR1041" s="105">
        <v>1</v>
      </c>
      <c r="BS1041" s="105">
        <v>4</v>
      </c>
      <c r="BT1041" s="105">
        <v>2</v>
      </c>
      <c r="BU1041" s="105">
        <v>3</v>
      </c>
      <c r="BV1041" s="105">
        <v>3</v>
      </c>
      <c r="BW1041" s="105">
        <v>3</v>
      </c>
      <c r="BX1041" s="105">
        <v>3</v>
      </c>
      <c r="BY1041" s="105">
        <v>1</v>
      </c>
      <c r="BZ1041" s="105">
        <v>4</v>
      </c>
      <c r="CA1041" s="105">
        <v>4</v>
      </c>
      <c r="CB1041" s="105">
        <v>4</v>
      </c>
      <c r="CC1041" s="105">
        <v>3</v>
      </c>
      <c r="CD1041" s="105">
        <v>4</v>
      </c>
    </row>
    <row r="1042" spans="1:82" ht="13.5" hidden="1" thickBot="1" x14ac:dyDescent="0.25">
      <c r="A1042" s="33" t="e">
        <f t="shared" si="359"/>
        <v>#NAME?</v>
      </c>
      <c r="B1042" s="218"/>
      <c r="C1042" s="215"/>
      <c r="D1042" s="229"/>
      <c r="E1042" s="72">
        <f t="shared" si="375"/>
        <v>1033</v>
      </c>
      <c r="F1042" s="9" t="s">
        <v>2381</v>
      </c>
      <c r="G1042" s="9" t="s">
        <v>1417</v>
      </c>
      <c r="I1042" s="9" t="s">
        <v>341</v>
      </c>
      <c r="K1042" s="100">
        <f t="shared" si="383"/>
        <v>4</v>
      </c>
      <c r="L1042" s="100"/>
      <c r="M1042" s="100"/>
      <c r="N1042" s="100"/>
      <c r="O1042" s="100"/>
      <c r="P1042" s="101">
        <f t="shared" si="384"/>
        <v>2</v>
      </c>
      <c r="Q1042" s="102">
        <f t="shared" si="385"/>
        <v>2</v>
      </c>
      <c r="R1042" s="102">
        <f t="shared" si="386"/>
        <v>3</v>
      </c>
      <c r="S1042" s="102">
        <f t="shared" si="387"/>
        <v>4</v>
      </c>
      <c r="T1042" s="102">
        <f t="shared" si="388"/>
        <v>4</v>
      </c>
      <c r="U1042" s="102">
        <f t="shared" si="389"/>
        <v>3</v>
      </c>
      <c r="V1042" s="102">
        <f t="shared" si="390"/>
        <v>1</v>
      </c>
      <c r="W1042" s="102">
        <f t="shared" si="391"/>
        <v>4</v>
      </c>
      <c r="X1042" s="102">
        <f t="shared" si="392"/>
        <v>3</v>
      </c>
      <c r="Y1042" s="102">
        <f t="shared" si="393"/>
        <v>1</v>
      </c>
      <c r="Z1042" s="102">
        <f t="shared" si="394"/>
        <v>1</v>
      </c>
      <c r="AA1042" s="100" t="b">
        <f t="shared" si="372"/>
        <v>1</v>
      </c>
      <c r="AB1042" s="100">
        <f t="array" ref="AB1042">IF($AA1042,MEDIAN(IF(G1SelectionMask="x",IF(INDEX(RawDataRefData,$E1042,0)&gt;0,INDEX(RawDataRefData,$E1042,0)),"")),"")</f>
        <v>3</v>
      </c>
      <c r="AC1042" s="100">
        <f t="array" ref="AC1042">IF($AA1042,QUARTILE(IF(G1SelectionMask="x",IF(INDEX(RawDataRefData,$E1042,0)&gt;0,INDEX(RawDataRefData,$E1042,0)),""),1),"")</f>
        <v>1.5</v>
      </c>
      <c r="AD1042" s="100">
        <f t="array" ref="AD1042">IF($AA1042,QUARTILE(IF(G1SelectionMask="x",IF(INDEX(RawDataRefData,$E1042,0)&gt;0,INDEX(RawDataRefData,$E1042,0)),""),3),"")</f>
        <v>3.5</v>
      </c>
      <c r="AE1042" s="100">
        <f t="array" ref="AE1042">IF($AA1042,MIN(IF(G1SelectionMask="x",IF(INDEX(RawDataRefData,$E1042,0)&gt;0,INDEX(RawDataRefData,$E1042,0)),"")),"")</f>
        <v>1</v>
      </c>
      <c r="AF1042" s="100">
        <f t="array" ref="AF1042">IF($AA1042,MAX(IF(G1SelectionMask="x",IF(INDEX(RawDataRefData,$E1042,0)&gt;0,INDEX(RawDataRefData,$E1042,0)),"")),"")</f>
        <v>4</v>
      </c>
      <c r="AG1042" s="100">
        <f t="shared" si="373"/>
        <v>2.5454545454545454</v>
      </c>
      <c r="AH1042" s="100">
        <f t="array" ref="AH1042">IF($AA1042,STDEVA(IF(G1SelectionMask="x",IF(INDEX(RawDataRefData,$E1042,0)&gt;0,INDEX(RawDataRefData,$E1042,0)),"")),"")</f>
        <v>1.213559752433836</v>
      </c>
      <c r="AI1042" s="101" t="b">
        <f t="shared" si="374"/>
        <v>1</v>
      </c>
      <c r="AJ1042" s="101">
        <f t="array" ref="AJ1042">IF($AI1042,MEDIAN(IF(G2SelectionMask="x",IF(INDEX(RawDataRefData,$E1042,0)&gt;0,INDEX(RawDataRefData,$E1042,0)),"")),"")</f>
        <v>2</v>
      </c>
      <c r="AK1042" s="101">
        <f t="array" ref="AK1042">IF($AI1042,QUARTILE(IF(G2SelectionMask="x",IF(INDEX(RawDataRefData,$E1042,0)&gt;0,INDEX(RawDataRefData,$E1042,0)),""),1),"")</f>
        <v>1</v>
      </c>
      <c r="AL1042" s="101">
        <f t="array" ref="AL1042">IF($AI1042,QUARTILE(IF(G2SelectionMask="x",IF(INDEX(RawDataRefData,$E1042,0)&gt;0,INDEX(RawDataRefData,$E1042,0)),""),3),"")</f>
        <v>3.5</v>
      </c>
      <c r="AM1042" s="101">
        <f t="array" ref="AM1042">IF($AI1042,MIN(IF(G2SelectionMask="x",IF(INDEX(RawDataRefData,$E1042,0)&gt;0,INDEX(RawDataRefData,$E1042,0)),"")),"")</f>
        <v>1</v>
      </c>
      <c r="AN1042" s="101">
        <f t="array" ref="AN1042">IF($AI1042,MAX(IF(G2SelectionMask="x",IF(INDEX(RawDataRefData,$E1042,0)&gt;0,INDEX(RawDataRefData,$E1042,0)),"")),"")</f>
        <v>4</v>
      </c>
      <c r="AO1042" s="101">
        <f t="shared" si="376"/>
        <v>2.2727272727272729</v>
      </c>
      <c r="AP1042" s="101">
        <f t="array" ref="AP1042">IF($AI1042,STDEVA(IF(G2SelectionMask="x",IF(INDEX(RawDataRefData,$E1042,0)&gt;0,INDEX(RawDataRefData,$E1042,0)),"")),"")</f>
        <v>1.2720777563426766</v>
      </c>
      <c r="AQ1042" s="100" t="b">
        <f t="shared" si="377"/>
        <v>0</v>
      </c>
      <c r="AR1042" s="100" t="str">
        <f t="array" ref="AR1042">IF($AQ1042,MEDIAN(IF(G3SelectionMask="x",IF(INDEX(RawDataRefData,$E1042,0)&gt;0,INDEX(RawDataRefData,$E1042,0)),"")),"")</f>
        <v/>
      </c>
      <c r="AS1042" s="100" t="str">
        <f t="array" ref="AS1042">IF($AQ1042,QUARTILE(IF(G3SelectionMask="x",IF(INDEX(RawDataRefData,$E1042,0)&gt;0,INDEX(RawDataRefData,$E1042,0)),""),1),"")</f>
        <v/>
      </c>
      <c r="AT1042" s="100" t="str">
        <f t="array" ref="AT1042">IF($AQ1042,QUARTILE(IF(G3SelectionMask="x",IF(INDEX(RawDataRefData,$E1042,0)&gt;0,INDEX(RawDataRefData,$E1042,0)),""),3),"")</f>
        <v/>
      </c>
      <c r="AU1042" s="100" t="str">
        <f t="array" ref="AU1042">IF($AQ1042,MIN(IF(G3SelectionMask="x",IF(INDEX(RawDataRefData,$E1042,0)&gt;0,INDEX(RawDataRefData,$E1042,0)),"")),"")</f>
        <v/>
      </c>
      <c r="AV1042" s="100" t="str">
        <f t="array" ref="AV1042">IF($AQ1042,MAX(IF(G3SelectionMask="x",IF(INDEX(RawDataRefData,$E1042,0)&gt;0,INDEX(RawDataRefData,$E1042,0)),"")),"")</f>
        <v/>
      </c>
      <c r="AW1042" s="100" t="str">
        <f t="shared" si="378"/>
        <v/>
      </c>
      <c r="AX1042" s="100" t="str">
        <f t="array" ref="AX1042">IF($AQ1042,STDEVA(IF(G3SelectionMask="x",IF(INDEX(RawDataRefData,$E1042,0)&gt;0,INDEX(RawDataRefData,$E1042,0)),"")),"")</f>
        <v/>
      </c>
      <c r="AY1042" s="101" t="b">
        <f t="shared" si="379"/>
        <v>0</v>
      </c>
      <c r="AZ1042" s="101" t="str">
        <f t="array" ref="AZ1042">IF($AY1042,MEDIAN(IF(G4SelectionMask="x",IF(INDEX(RawDataRefData,$E1042,0)&gt;0,INDEX(RawDataRefData,$E1042,0)),"")),"")</f>
        <v/>
      </c>
      <c r="BA1042" s="101" t="str">
        <f t="array" ref="BA1042">IF($AY1042,QUARTILE(IF(G4SelectionMask="x",IF(INDEX(RawDataRefData,$E1042,0)&gt;0,INDEX(RawDataRefData,$E1042,0)),""),1),"")</f>
        <v/>
      </c>
      <c r="BB1042" s="101" t="str">
        <f t="array" ref="BB1042">IF($AY1042,QUARTILE(IF(G4SelectionMask="x",IF(INDEX(RawDataRefData,$E1042,0)&gt;0,INDEX(RawDataRefData,$E1042,0)),""),3),"")</f>
        <v/>
      </c>
      <c r="BC1042" s="101" t="str">
        <f t="array" ref="BC1042">IF($AY1042,MIN(IF(G4SelectionMask="x",IF(INDEX(RawDataRefData,$E1042,0)&gt;0,INDEX(RawDataRefData,$E1042,0)),"")),"")</f>
        <v/>
      </c>
      <c r="BD1042" s="101" t="str">
        <f t="array" ref="BD1042">IF($AY1042,MAX(IF(G4SelectionMask="x",IF(INDEX(RawDataRefData,$E1042,0)&gt;0,INDEX(RawDataRefData,$E1042,0)),"")),"")</f>
        <v/>
      </c>
      <c r="BE1042" s="101" t="str">
        <f t="shared" si="380"/>
        <v/>
      </c>
      <c r="BF1042" s="101" t="str">
        <f t="array" ref="BF1042">IF($AY1042,STDEVA(IF(G4SelectionMask="x",IF(INDEX(RawDataRefData,$E1042,0)&gt;0,INDEX(RawDataRefData,$E1042,0)),"")),"")</f>
        <v/>
      </c>
      <c r="BG1042" s="100" t="b">
        <f t="shared" si="381"/>
        <v>0</v>
      </c>
      <c r="BH1042" s="100" t="str">
        <f t="array" ref="BH1042">IF($BG1042,MEDIAN(IF(G5SelectionMask="x",IF(INDEX(RawDataRefData,$E1042,0)&gt;0,INDEX(RawDataRefData,$E1042,0)),"")),"")</f>
        <v/>
      </c>
      <c r="BI1042" s="100" t="str">
        <f t="array" ref="BI1042">IF($BG1042,QUARTILE(IF(G5SelectionMask="x",IF(INDEX(RawDataRefData,$E1042,0)&gt;0,INDEX(RawDataRefData,$E1042,0)),""),1),"")</f>
        <v/>
      </c>
      <c r="BJ1042" s="100" t="str">
        <f t="array" ref="BJ1042">IF($BG1042,QUARTILE(IF(G5SelectionMask="x",IF(INDEX(RawDataRefData,$E1042,0)&gt;0,INDEX(RawDataRefData,$E1042,0)),""),3),"")</f>
        <v/>
      </c>
      <c r="BK1042" s="100" t="str">
        <f t="array" ref="BK1042">IF($BG1042,MIN(IF(G5SelectionMask="x",IF(INDEX(RawDataRefData,$E1042,0)&gt;0,INDEX(RawDataRefData,$E1042,0)),"")),"")</f>
        <v/>
      </c>
      <c r="BL1042" s="100" t="str">
        <f t="array" ref="BL1042">IF($BG1042,MAX(IF(G5SelectionMask="x",IF(INDEX(RawDataRefData,$E1042,0)&gt;0,INDEX(RawDataRefData,$E1042,0)),"")),"")</f>
        <v/>
      </c>
      <c r="BM1042" s="100" t="str">
        <f t="shared" si="382"/>
        <v/>
      </c>
      <c r="BN1042" s="103" t="str">
        <f t="array" ref="BN1042">IF($BG1042,STDEVA(IF(G5SelectionMask="x",IF(INDEX(RawDataRefData,$E1042,0)&gt;0,INDEX(RawDataRefData,$E1042,0)),"")),"")</f>
        <v/>
      </c>
      <c r="BO1042" s="104"/>
      <c r="BP1042" s="105">
        <v>4</v>
      </c>
      <c r="BQ1042" s="105">
        <v>2</v>
      </c>
      <c r="BR1042" s="105">
        <v>2</v>
      </c>
      <c r="BS1042" s="105">
        <v>3</v>
      </c>
      <c r="BT1042" s="105">
        <v>4</v>
      </c>
      <c r="BU1042" s="105">
        <v>4</v>
      </c>
      <c r="BV1042" s="105">
        <v>3</v>
      </c>
      <c r="BW1042" s="105">
        <v>1</v>
      </c>
      <c r="BX1042" s="105">
        <v>4</v>
      </c>
      <c r="BY1042" s="105">
        <v>3</v>
      </c>
      <c r="BZ1042" s="105">
        <v>1</v>
      </c>
      <c r="CA1042" s="105">
        <v>1</v>
      </c>
      <c r="CB1042" s="105">
        <v>3</v>
      </c>
      <c r="CC1042" s="105">
        <v>1</v>
      </c>
      <c r="CD1042" s="105">
        <v>2</v>
      </c>
    </row>
    <row r="1043" spans="1:82" ht="13.5" hidden="1" thickBot="1" x14ac:dyDescent="0.25">
      <c r="A1043" s="33" t="e">
        <f t="shared" si="359"/>
        <v>#NAME?</v>
      </c>
      <c r="B1043" s="218"/>
      <c r="C1043" s="215"/>
      <c r="D1043" s="229"/>
      <c r="E1043" s="72">
        <f t="shared" si="375"/>
        <v>1034</v>
      </c>
      <c r="F1043" s="9" t="s">
        <v>2382</v>
      </c>
      <c r="G1043" s="9" t="s">
        <v>1418</v>
      </c>
      <c r="I1043" s="9" t="s">
        <v>341</v>
      </c>
      <c r="K1043" s="100">
        <f t="shared" si="383"/>
        <v>2</v>
      </c>
      <c r="L1043" s="100"/>
      <c r="M1043" s="100"/>
      <c r="N1043" s="100"/>
      <c r="O1043" s="100"/>
      <c r="P1043" s="101">
        <f t="shared" si="384"/>
        <v>4</v>
      </c>
      <c r="Q1043" s="102">
        <f t="shared" si="385"/>
        <v>2</v>
      </c>
      <c r="R1043" s="102">
        <f t="shared" si="386"/>
        <v>1</v>
      </c>
      <c r="S1043" s="102">
        <f t="shared" si="387"/>
        <v>1</v>
      </c>
      <c r="T1043" s="102">
        <f t="shared" si="388"/>
        <v>1</v>
      </c>
      <c r="U1043" s="102">
        <f t="shared" si="389"/>
        <v>1</v>
      </c>
      <c r="V1043" s="102">
        <f t="shared" si="390"/>
        <v>3</v>
      </c>
      <c r="W1043" s="102">
        <f t="shared" si="391"/>
        <v>1</v>
      </c>
      <c r="X1043" s="102">
        <f t="shared" si="392"/>
        <v>1</v>
      </c>
      <c r="Y1043" s="102">
        <f t="shared" si="393"/>
        <v>2</v>
      </c>
      <c r="Z1043" s="102">
        <f t="shared" si="394"/>
        <v>2</v>
      </c>
      <c r="AA1043" s="100" t="b">
        <f t="shared" si="372"/>
        <v>1</v>
      </c>
      <c r="AB1043" s="100">
        <f t="array" ref="AB1043">IF($AA1043,MEDIAN(IF(G1SelectionMask="x",IF(INDEX(RawDataRefData,$E1043,0)&gt;0,INDEX(RawDataRefData,$E1043,0)),"")),"")</f>
        <v>1</v>
      </c>
      <c r="AC1043" s="100">
        <f t="array" ref="AC1043">IF($AA1043,QUARTILE(IF(G1SelectionMask="x",IF(INDEX(RawDataRefData,$E1043,0)&gt;0,INDEX(RawDataRefData,$E1043,0)),""),1),"")</f>
        <v>1</v>
      </c>
      <c r="AD1043" s="100">
        <f t="array" ref="AD1043">IF($AA1043,QUARTILE(IF(G1SelectionMask="x",IF(INDEX(RawDataRefData,$E1043,0)&gt;0,INDEX(RawDataRefData,$E1043,0)),""),3),"")</f>
        <v>2</v>
      </c>
      <c r="AE1043" s="100">
        <f t="array" ref="AE1043">IF($AA1043,MIN(IF(G1SelectionMask="x",IF(INDEX(RawDataRefData,$E1043,0)&gt;0,INDEX(RawDataRefData,$E1043,0)),"")),"")</f>
        <v>1</v>
      </c>
      <c r="AF1043" s="100">
        <f t="array" ref="AF1043">IF($AA1043,MAX(IF(G1SelectionMask="x",IF(INDEX(RawDataRefData,$E1043,0)&gt;0,INDEX(RawDataRefData,$E1043,0)),"")),"")</f>
        <v>4</v>
      </c>
      <c r="AG1043" s="100">
        <f t="shared" si="373"/>
        <v>1.7272727272727273</v>
      </c>
      <c r="AH1043" s="100">
        <f t="array" ref="AH1043">IF($AA1043,STDEVA(IF(G1SelectionMask="x",IF(INDEX(RawDataRefData,$E1043,0)&gt;0,INDEX(RawDataRefData,$E1043,0)),"")),"")</f>
        <v>1.009049958219026</v>
      </c>
      <c r="AI1043" s="101" t="b">
        <f t="shared" si="374"/>
        <v>1</v>
      </c>
      <c r="AJ1043" s="101">
        <f t="array" ref="AJ1043">IF($AI1043,MEDIAN(IF(G2SelectionMask="x",IF(INDEX(RawDataRefData,$E1043,0)&gt;0,INDEX(RawDataRefData,$E1043,0)),"")),"")</f>
        <v>2</v>
      </c>
      <c r="AK1043" s="101">
        <f t="array" ref="AK1043">IF($AI1043,QUARTILE(IF(G2SelectionMask="x",IF(INDEX(RawDataRefData,$E1043,0)&gt;0,INDEX(RawDataRefData,$E1043,0)),""),1),"")</f>
        <v>1.5</v>
      </c>
      <c r="AL1043" s="101">
        <f t="array" ref="AL1043">IF($AI1043,QUARTILE(IF(G2SelectionMask="x",IF(INDEX(RawDataRefData,$E1043,0)&gt;0,INDEX(RawDataRefData,$E1043,0)),""),3),"")</f>
        <v>2.5</v>
      </c>
      <c r="AM1043" s="101">
        <f t="array" ref="AM1043">IF($AI1043,MIN(IF(G2SelectionMask="x",IF(INDEX(RawDataRefData,$E1043,0)&gt;0,INDEX(RawDataRefData,$E1043,0)),"")),"")</f>
        <v>1</v>
      </c>
      <c r="AN1043" s="101">
        <f t="array" ref="AN1043">IF($AI1043,MAX(IF(G2SelectionMask="x",IF(INDEX(RawDataRefData,$E1043,0)&gt;0,INDEX(RawDataRefData,$E1043,0)),"")),"")</f>
        <v>4</v>
      </c>
      <c r="AO1043" s="101">
        <f t="shared" si="376"/>
        <v>2.0909090909090908</v>
      </c>
      <c r="AP1043" s="101">
        <f t="array" ref="AP1043">IF($AI1043,STDEVA(IF(G2SelectionMask="x",IF(INDEX(RawDataRefData,$E1043,0)&gt;0,INDEX(RawDataRefData,$E1043,0)),"")),"")</f>
        <v>0.94387980744853883</v>
      </c>
      <c r="AQ1043" s="100" t="b">
        <f t="shared" si="377"/>
        <v>0</v>
      </c>
      <c r="AR1043" s="100" t="str">
        <f t="array" ref="AR1043">IF($AQ1043,MEDIAN(IF(G3SelectionMask="x",IF(INDEX(RawDataRefData,$E1043,0)&gt;0,INDEX(RawDataRefData,$E1043,0)),"")),"")</f>
        <v/>
      </c>
      <c r="AS1043" s="100" t="str">
        <f t="array" ref="AS1043">IF($AQ1043,QUARTILE(IF(G3SelectionMask="x",IF(INDEX(RawDataRefData,$E1043,0)&gt;0,INDEX(RawDataRefData,$E1043,0)),""),1),"")</f>
        <v/>
      </c>
      <c r="AT1043" s="100" t="str">
        <f t="array" ref="AT1043">IF($AQ1043,QUARTILE(IF(G3SelectionMask="x",IF(INDEX(RawDataRefData,$E1043,0)&gt;0,INDEX(RawDataRefData,$E1043,0)),""),3),"")</f>
        <v/>
      </c>
      <c r="AU1043" s="100" t="str">
        <f t="array" ref="AU1043">IF($AQ1043,MIN(IF(G3SelectionMask="x",IF(INDEX(RawDataRefData,$E1043,0)&gt;0,INDEX(RawDataRefData,$E1043,0)),"")),"")</f>
        <v/>
      </c>
      <c r="AV1043" s="100" t="str">
        <f t="array" ref="AV1043">IF($AQ1043,MAX(IF(G3SelectionMask="x",IF(INDEX(RawDataRefData,$E1043,0)&gt;0,INDEX(RawDataRefData,$E1043,0)),"")),"")</f>
        <v/>
      </c>
      <c r="AW1043" s="100" t="str">
        <f t="shared" si="378"/>
        <v/>
      </c>
      <c r="AX1043" s="100" t="str">
        <f t="array" ref="AX1043">IF($AQ1043,STDEVA(IF(G3SelectionMask="x",IF(INDEX(RawDataRefData,$E1043,0)&gt;0,INDEX(RawDataRefData,$E1043,0)),"")),"")</f>
        <v/>
      </c>
      <c r="AY1043" s="101" t="b">
        <f t="shared" si="379"/>
        <v>0</v>
      </c>
      <c r="AZ1043" s="101" t="str">
        <f t="array" ref="AZ1043">IF($AY1043,MEDIAN(IF(G4SelectionMask="x",IF(INDEX(RawDataRefData,$E1043,0)&gt;0,INDEX(RawDataRefData,$E1043,0)),"")),"")</f>
        <v/>
      </c>
      <c r="BA1043" s="101" t="str">
        <f t="array" ref="BA1043">IF($AY1043,QUARTILE(IF(G4SelectionMask="x",IF(INDEX(RawDataRefData,$E1043,0)&gt;0,INDEX(RawDataRefData,$E1043,0)),""),1),"")</f>
        <v/>
      </c>
      <c r="BB1043" s="101" t="str">
        <f t="array" ref="BB1043">IF($AY1043,QUARTILE(IF(G4SelectionMask="x",IF(INDEX(RawDataRefData,$E1043,0)&gt;0,INDEX(RawDataRefData,$E1043,0)),""),3),"")</f>
        <v/>
      </c>
      <c r="BC1043" s="101" t="str">
        <f t="array" ref="BC1043">IF($AY1043,MIN(IF(G4SelectionMask="x",IF(INDEX(RawDataRefData,$E1043,0)&gt;0,INDEX(RawDataRefData,$E1043,0)),"")),"")</f>
        <v/>
      </c>
      <c r="BD1043" s="101" t="str">
        <f t="array" ref="BD1043">IF($AY1043,MAX(IF(G4SelectionMask="x",IF(INDEX(RawDataRefData,$E1043,0)&gt;0,INDEX(RawDataRefData,$E1043,0)),"")),"")</f>
        <v/>
      </c>
      <c r="BE1043" s="101" t="str">
        <f t="shared" si="380"/>
        <v/>
      </c>
      <c r="BF1043" s="101" t="str">
        <f t="array" ref="BF1043">IF($AY1043,STDEVA(IF(G4SelectionMask="x",IF(INDEX(RawDataRefData,$E1043,0)&gt;0,INDEX(RawDataRefData,$E1043,0)),"")),"")</f>
        <v/>
      </c>
      <c r="BG1043" s="100" t="b">
        <f t="shared" si="381"/>
        <v>0</v>
      </c>
      <c r="BH1043" s="100" t="str">
        <f t="array" ref="BH1043">IF($BG1043,MEDIAN(IF(G5SelectionMask="x",IF(INDEX(RawDataRefData,$E1043,0)&gt;0,INDEX(RawDataRefData,$E1043,0)),"")),"")</f>
        <v/>
      </c>
      <c r="BI1043" s="100" t="str">
        <f t="array" ref="BI1043">IF($BG1043,QUARTILE(IF(G5SelectionMask="x",IF(INDEX(RawDataRefData,$E1043,0)&gt;0,INDEX(RawDataRefData,$E1043,0)),""),1),"")</f>
        <v/>
      </c>
      <c r="BJ1043" s="100" t="str">
        <f t="array" ref="BJ1043">IF($BG1043,QUARTILE(IF(G5SelectionMask="x",IF(INDEX(RawDataRefData,$E1043,0)&gt;0,INDEX(RawDataRefData,$E1043,0)),""),3),"")</f>
        <v/>
      </c>
      <c r="BK1043" s="100" t="str">
        <f t="array" ref="BK1043">IF($BG1043,MIN(IF(G5SelectionMask="x",IF(INDEX(RawDataRefData,$E1043,0)&gt;0,INDEX(RawDataRefData,$E1043,0)),"")),"")</f>
        <v/>
      </c>
      <c r="BL1043" s="100" t="str">
        <f t="array" ref="BL1043">IF($BG1043,MAX(IF(G5SelectionMask="x",IF(INDEX(RawDataRefData,$E1043,0)&gt;0,INDEX(RawDataRefData,$E1043,0)),"")),"")</f>
        <v/>
      </c>
      <c r="BM1043" s="100" t="str">
        <f t="shared" si="382"/>
        <v/>
      </c>
      <c r="BN1043" s="103" t="str">
        <f t="array" ref="BN1043">IF($BG1043,STDEVA(IF(G5SelectionMask="x",IF(INDEX(RawDataRefData,$E1043,0)&gt;0,INDEX(RawDataRefData,$E1043,0)),"")),"")</f>
        <v/>
      </c>
      <c r="BO1043" s="104"/>
      <c r="BP1043" s="105">
        <v>2</v>
      </c>
      <c r="BQ1043" s="105">
        <v>4</v>
      </c>
      <c r="BR1043" s="105">
        <v>2</v>
      </c>
      <c r="BS1043" s="105">
        <v>1</v>
      </c>
      <c r="BT1043" s="105">
        <v>1</v>
      </c>
      <c r="BU1043" s="105">
        <v>1</v>
      </c>
      <c r="BV1043" s="105">
        <v>1</v>
      </c>
      <c r="BW1043" s="105">
        <v>3</v>
      </c>
      <c r="BX1043" s="105">
        <v>1</v>
      </c>
      <c r="BY1043" s="105">
        <v>1</v>
      </c>
      <c r="BZ1043" s="105">
        <v>2</v>
      </c>
      <c r="CA1043" s="105">
        <v>2</v>
      </c>
      <c r="CB1043" s="105">
        <v>3</v>
      </c>
      <c r="CC1043" s="105">
        <v>2</v>
      </c>
      <c r="CD1043" s="105">
        <v>2</v>
      </c>
    </row>
    <row r="1044" spans="1:82" ht="13.5" hidden="1" thickBot="1" x14ac:dyDescent="0.25">
      <c r="A1044" s="33" t="e">
        <f t="shared" si="359"/>
        <v>#NAME?</v>
      </c>
      <c r="B1044" s="218"/>
      <c r="C1044" s="215"/>
      <c r="D1044" s="229"/>
      <c r="E1044" s="72">
        <f t="shared" si="375"/>
        <v>1035</v>
      </c>
      <c r="F1044" s="9" t="s">
        <v>2383</v>
      </c>
      <c r="G1044" s="9" t="s">
        <v>1419</v>
      </c>
      <c r="I1044" s="9" t="s">
        <v>341</v>
      </c>
      <c r="K1044" s="100">
        <f t="shared" si="383"/>
        <v>4</v>
      </c>
      <c r="L1044" s="100"/>
      <c r="M1044" s="100"/>
      <c r="N1044" s="100"/>
      <c r="O1044" s="100"/>
      <c r="P1044" s="101">
        <f t="shared" si="384"/>
        <v>2</v>
      </c>
      <c r="Q1044" s="102">
        <f t="shared" si="385"/>
        <v>1</v>
      </c>
      <c r="R1044" s="102">
        <f t="shared" si="386"/>
        <v>2</v>
      </c>
      <c r="S1044" s="102">
        <f t="shared" si="387"/>
        <v>1</v>
      </c>
      <c r="T1044" s="102">
        <f t="shared" si="388"/>
        <v>1</v>
      </c>
      <c r="U1044" s="102">
        <f t="shared" si="389"/>
        <v>3</v>
      </c>
      <c r="V1044" s="102">
        <f t="shared" si="390"/>
        <v>4</v>
      </c>
      <c r="W1044" s="102">
        <f t="shared" si="391"/>
        <v>3</v>
      </c>
      <c r="X1044" s="102">
        <f t="shared" si="392"/>
        <v>3</v>
      </c>
      <c r="Y1044" s="102">
        <f t="shared" si="393"/>
        <v>3</v>
      </c>
      <c r="Z1044" s="102">
        <f t="shared" si="394"/>
        <v>2</v>
      </c>
      <c r="AA1044" s="100" t="b">
        <f t="shared" ref="AA1044:AA1107" si="395">COUNTIFS(G1SelectionMask,"x",INDEX(RawDataRefData,$E1044,0),"&gt;0")&gt;=RuleofN</f>
        <v>1</v>
      </c>
      <c r="AB1044" s="100">
        <f t="array" ref="AB1044">IF($AA1044,MEDIAN(IF(G1SelectionMask="x",IF(INDEX(RawDataRefData,$E1044,0)&gt;0,INDEX(RawDataRefData,$E1044,0)),"")),"")</f>
        <v>2</v>
      </c>
      <c r="AC1044" s="100">
        <f t="array" ref="AC1044">IF($AA1044,QUARTILE(IF(G1SelectionMask="x",IF(INDEX(RawDataRefData,$E1044,0)&gt;0,INDEX(RawDataRefData,$E1044,0)),""),1),"")</f>
        <v>1.5</v>
      </c>
      <c r="AD1044" s="100">
        <f t="array" ref="AD1044">IF($AA1044,QUARTILE(IF(G1SelectionMask="x",IF(INDEX(RawDataRefData,$E1044,0)&gt;0,INDEX(RawDataRefData,$E1044,0)),""),3),"")</f>
        <v>3</v>
      </c>
      <c r="AE1044" s="100">
        <f t="array" ref="AE1044">IF($AA1044,MIN(IF(G1SelectionMask="x",IF(INDEX(RawDataRefData,$E1044,0)&gt;0,INDEX(RawDataRefData,$E1044,0)),"")),"")</f>
        <v>1</v>
      </c>
      <c r="AF1044" s="100">
        <f t="array" ref="AF1044">IF($AA1044,MAX(IF(G1SelectionMask="x",IF(INDEX(RawDataRefData,$E1044,0)&gt;0,INDEX(RawDataRefData,$E1044,0)),"")),"")</f>
        <v>4</v>
      </c>
      <c r="AG1044" s="100">
        <f t="shared" ref="AG1044:AG1107" si="396">IF($AA1044,AVERAGEIF(G1SelectionMask,"x",INDEX(RawDataRefData,$E1044,0)),"")</f>
        <v>2.2727272727272729</v>
      </c>
      <c r="AH1044" s="100">
        <f t="array" ref="AH1044">IF($AA1044,STDEVA(IF(G1SelectionMask="x",IF(INDEX(RawDataRefData,$E1044,0)&gt;0,INDEX(RawDataRefData,$E1044,0)),"")),"")</f>
        <v>1.009049958219026</v>
      </c>
      <c r="AI1044" s="101" t="b">
        <f t="shared" ref="AI1044:AI1107" si="397">COUNTIFS(G2SelectionMask,"x",INDEX(RawDataRefData,$E1044,0),"&gt;0")&gt;=RuleofN</f>
        <v>1</v>
      </c>
      <c r="AJ1044" s="101">
        <f t="array" ref="AJ1044">IF($AI1044,MEDIAN(IF(G2SelectionMask="x",IF(INDEX(RawDataRefData,$E1044,0)&gt;0,INDEX(RawDataRefData,$E1044,0)),"")),"")</f>
        <v>2</v>
      </c>
      <c r="AK1044" s="101">
        <f t="array" ref="AK1044">IF($AI1044,QUARTILE(IF(G2SelectionMask="x",IF(INDEX(RawDataRefData,$E1044,0)&gt;0,INDEX(RawDataRefData,$E1044,0)),""),1),"")</f>
        <v>1</v>
      </c>
      <c r="AL1044" s="101">
        <f t="array" ref="AL1044">IF($AI1044,QUARTILE(IF(G2SelectionMask="x",IF(INDEX(RawDataRefData,$E1044,0)&gt;0,INDEX(RawDataRefData,$E1044,0)),""),3),"")</f>
        <v>3</v>
      </c>
      <c r="AM1044" s="101">
        <f t="array" ref="AM1044">IF($AI1044,MIN(IF(G2SelectionMask="x",IF(INDEX(RawDataRefData,$E1044,0)&gt;0,INDEX(RawDataRefData,$E1044,0)),"")),"")</f>
        <v>1</v>
      </c>
      <c r="AN1044" s="101">
        <f t="array" ref="AN1044">IF($AI1044,MAX(IF(G2SelectionMask="x",IF(INDEX(RawDataRefData,$E1044,0)&gt;0,INDEX(RawDataRefData,$E1044,0)),"")),"")</f>
        <v>4</v>
      </c>
      <c r="AO1044" s="101">
        <f t="shared" si="376"/>
        <v>2.0909090909090908</v>
      </c>
      <c r="AP1044" s="101">
        <f t="array" ref="AP1044">IF($AI1044,STDEVA(IF(G2SelectionMask="x",IF(INDEX(RawDataRefData,$E1044,0)&gt;0,INDEX(RawDataRefData,$E1044,0)),"")),"")</f>
        <v>1.0444659357341868</v>
      </c>
      <c r="AQ1044" s="100" t="b">
        <f t="shared" si="377"/>
        <v>0</v>
      </c>
      <c r="AR1044" s="100" t="str">
        <f t="array" ref="AR1044">IF($AQ1044,MEDIAN(IF(G3SelectionMask="x",IF(INDEX(RawDataRefData,$E1044,0)&gt;0,INDEX(RawDataRefData,$E1044,0)),"")),"")</f>
        <v/>
      </c>
      <c r="AS1044" s="100" t="str">
        <f t="array" ref="AS1044">IF($AQ1044,QUARTILE(IF(G3SelectionMask="x",IF(INDEX(RawDataRefData,$E1044,0)&gt;0,INDEX(RawDataRefData,$E1044,0)),""),1),"")</f>
        <v/>
      </c>
      <c r="AT1044" s="100" t="str">
        <f t="array" ref="AT1044">IF($AQ1044,QUARTILE(IF(G3SelectionMask="x",IF(INDEX(RawDataRefData,$E1044,0)&gt;0,INDEX(RawDataRefData,$E1044,0)),""),3),"")</f>
        <v/>
      </c>
      <c r="AU1044" s="100" t="str">
        <f t="array" ref="AU1044">IF($AQ1044,MIN(IF(G3SelectionMask="x",IF(INDEX(RawDataRefData,$E1044,0)&gt;0,INDEX(RawDataRefData,$E1044,0)),"")),"")</f>
        <v/>
      </c>
      <c r="AV1044" s="100" t="str">
        <f t="array" ref="AV1044">IF($AQ1044,MAX(IF(G3SelectionMask="x",IF(INDEX(RawDataRefData,$E1044,0)&gt;0,INDEX(RawDataRefData,$E1044,0)),"")),"")</f>
        <v/>
      </c>
      <c r="AW1044" s="100" t="str">
        <f t="shared" si="378"/>
        <v/>
      </c>
      <c r="AX1044" s="100" t="str">
        <f t="array" ref="AX1044">IF($AQ1044,STDEVA(IF(G3SelectionMask="x",IF(INDEX(RawDataRefData,$E1044,0)&gt;0,INDEX(RawDataRefData,$E1044,0)),"")),"")</f>
        <v/>
      </c>
      <c r="AY1044" s="101" t="b">
        <f t="shared" si="379"/>
        <v>0</v>
      </c>
      <c r="AZ1044" s="101" t="str">
        <f t="array" ref="AZ1044">IF($AY1044,MEDIAN(IF(G4SelectionMask="x",IF(INDEX(RawDataRefData,$E1044,0)&gt;0,INDEX(RawDataRefData,$E1044,0)),"")),"")</f>
        <v/>
      </c>
      <c r="BA1044" s="101" t="str">
        <f t="array" ref="BA1044">IF($AY1044,QUARTILE(IF(G4SelectionMask="x",IF(INDEX(RawDataRefData,$E1044,0)&gt;0,INDEX(RawDataRefData,$E1044,0)),""),1),"")</f>
        <v/>
      </c>
      <c r="BB1044" s="101" t="str">
        <f t="array" ref="BB1044">IF($AY1044,QUARTILE(IF(G4SelectionMask="x",IF(INDEX(RawDataRefData,$E1044,0)&gt;0,INDEX(RawDataRefData,$E1044,0)),""),3),"")</f>
        <v/>
      </c>
      <c r="BC1044" s="101" t="str">
        <f t="array" ref="BC1044">IF($AY1044,MIN(IF(G4SelectionMask="x",IF(INDEX(RawDataRefData,$E1044,0)&gt;0,INDEX(RawDataRefData,$E1044,0)),"")),"")</f>
        <v/>
      </c>
      <c r="BD1044" s="101" t="str">
        <f t="array" ref="BD1044">IF($AY1044,MAX(IF(G4SelectionMask="x",IF(INDEX(RawDataRefData,$E1044,0)&gt;0,INDEX(RawDataRefData,$E1044,0)),"")),"")</f>
        <v/>
      </c>
      <c r="BE1044" s="101" t="str">
        <f t="shared" si="380"/>
        <v/>
      </c>
      <c r="BF1044" s="101" t="str">
        <f t="array" ref="BF1044">IF($AY1044,STDEVA(IF(G4SelectionMask="x",IF(INDEX(RawDataRefData,$E1044,0)&gt;0,INDEX(RawDataRefData,$E1044,0)),"")),"")</f>
        <v/>
      </c>
      <c r="BG1044" s="100" t="b">
        <f t="shared" si="381"/>
        <v>0</v>
      </c>
      <c r="BH1044" s="100" t="str">
        <f t="array" ref="BH1044">IF($BG1044,MEDIAN(IF(G5SelectionMask="x",IF(INDEX(RawDataRefData,$E1044,0)&gt;0,INDEX(RawDataRefData,$E1044,0)),"")),"")</f>
        <v/>
      </c>
      <c r="BI1044" s="100" t="str">
        <f t="array" ref="BI1044">IF($BG1044,QUARTILE(IF(G5SelectionMask="x",IF(INDEX(RawDataRefData,$E1044,0)&gt;0,INDEX(RawDataRefData,$E1044,0)),""),1),"")</f>
        <v/>
      </c>
      <c r="BJ1044" s="100" t="str">
        <f t="array" ref="BJ1044">IF($BG1044,QUARTILE(IF(G5SelectionMask="x",IF(INDEX(RawDataRefData,$E1044,0)&gt;0,INDEX(RawDataRefData,$E1044,0)),""),3),"")</f>
        <v/>
      </c>
      <c r="BK1044" s="100" t="str">
        <f t="array" ref="BK1044">IF($BG1044,MIN(IF(G5SelectionMask="x",IF(INDEX(RawDataRefData,$E1044,0)&gt;0,INDEX(RawDataRefData,$E1044,0)),"")),"")</f>
        <v/>
      </c>
      <c r="BL1044" s="100" t="str">
        <f t="array" ref="BL1044">IF($BG1044,MAX(IF(G5SelectionMask="x",IF(INDEX(RawDataRefData,$E1044,0)&gt;0,INDEX(RawDataRefData,$E1044,0)),"")),"")</f>
        <v/>
      </c>
      <c r="BM1044" s="100" t="str">
        <f t="shared" si="382"/>
        <v/>
      </c>
      <c r="BN1044" s="103" t="str">
        <f t="array" ref="BN1044">IF($BG1044,STDEVA(IF(G5SelectionMask="x",IF(INDEX(RawDataRefData,$E1044,0)&gt;0,INDEX(RawDataRefData,$E1044,0)),"")),"")</f>
        <v/>
      </c>
      <c r="BO1044" s="104"/>
      <c r="BP1044" s="105">
        <v>4</v>
      </c>
      <c r="BQ1044" s="105">
        <v>2</v>
      </c>
      <c r="BR1044" s="105">
        <v>1</v>
      </c>
      <c r="BS1044" s="105">
        <v>2</v>
      </c>
      <c r="BT1044" s="105">
        <v>1</v>
      </c>
      <c r="BU1044" s="105">
        <v>1</v>
      </c>
      <c r="BV1044" s="105">
        <v>3</v>
      </c>
      <c r="BW1044" s="105">
        <v>4</v>
      </c>
      <c r="BX1044" s="105">
        <v>3</v>
      </c>
      <c r="BY1044" s="105">
        <v>3</v>
      </c>
      <c r="BZ1044" s="105">
        <v>3</v>
      </c>
      <c r="CA1044" s="105">
        <v>2</v>
      </c>
      <c r="CB1044" s="105">
        <v>3</v>
      </c>
      <c r="CC1044" s="105">
        <v>1</v>
      </c>
      <c r="CD1044" s="105">
        <v>2</v>
      </c>
    </row>
    <row r="1045" spans="1:82" ht="13.5" hidden="1" thickBot="1" x14ac:dyDescent="0.25">
      <c r="A1045" s="33" t="e">
        <f t="shared" si="359"/>
        <v>#NAME?</v>
      </c>
      <c r="B1045" s="218"/>
      <c r="C1045" s="215"/>
      <c r="D1045" s="229"/>
      <c r="E1045" s="72">
        <f t="shared" ref="E1045:E1108" si="398">ROW()-RawDataFieldKeyBaseRow</f>
        <v>1036</v>
      </c>
      <c r="F1045" s="9" t="s">
        <v>2384</v>
      </c>
      <c r="G1045" s="9" t="s">
        <v>1420</v>
      </c>
      <c r="I1045" s="9" t="s">
        <v>341</v>
      </c>
      <c r="K1045" s="100">
        <f t="shared" si="383"/>
        <v>3</v>
      </c>
      <c r="L1045" s="100"/>
      <c r="M1045" s="100"/>
      <c r="N1045" s="100"/>
      <c r="O1045" s="100"/>
      <c r="P1045" s="101">
        <f t="shared" si="384"/>
        <v>2</v>
      </c>
      <c r="Q1045" s="102">
        <f t="shared" si="385"/>
        <v>2</v>
      </c>
      <c r="R1045" s="102">
        <f t="shared" si="386"/>
        <v>4</v>
      </c>
      <c r="S1045" s="102">
        <f t="shared" si="387"/>
        <v>3</v>
      </c>
      <c r="T1045" s="102">
        <f t="shared" si="388"/>
        <v>1</v>
      </c>
      <c r="U1045" s="102">
        <f t="shared" si="389"/>
        <v>2</v>
      </c>
      <c r="V1045" s="102">
        <f t="shared" si="390"/>
        <v>2</v>
      </c>
      <c r="W1045" s="102">
        <f t="shared" si="391"/>
        <v>3</v>
      </c>
      <c r="X1045" s="102">
        <f t="shared" si="392"/>
        <v>4</v>
      </c>
      <c r="Y1045" s="102">
        <f t="shared" si="393"/>
        <v>1</v>
      </c>
      <c r="Z1045" s="102">
        <f t="shared" si="394"/>
        <v>2</v>
      </c>
      <c r="AA1045" s="100" t="b">
        <f t="shared" si="395"/>
        <v>1</v>
      </c>
      <c r="AB1045" s="100">
        <f t="array" ref="AB1045">IF($AA1045,MEDIAN(IF(G1SelectionMask="x",IF(INDEX(RawDataRefData,$E1045,0)&gt;0,INDEX(RawDataRefData,$E1045,0)),"")),"")</f>
        <v>2</v>
      </c>
      <c r="AC1045" s="100">
        <f t="array" ref="AC1045">IF($AA1045,QUARTILE(IF(G1SelectionMask="x",IF(INDEX(RawDataRefData,$E1045,0)&gt;0,INDEX(RawDataRefData,$E1045,0)),""),1),"")</f>
        <v>2</v>
      </c>
      <c r="AD1045" s="100">
        <f t="array" ref="AD1045">IF($AA1045,QUARTILE(IF(G1SelectionMask="x",IF(INDEX(RawDataRefData,$E1045,0)&gt;0,INDEX(RawDataRefData,$E1045,0)),""),3),"")</f>
        <v>3</v>
      </c>
      <c r="AE1045" s="100">
        <f t="array" ref="AE1045">IF($AA1045,MIN(IF(G1SelectionMask="x",IF(INDEX(RawDataRefData,$E1045,0)&gt;0,INDEX(RawDataRefData,$E1045,0)),"")),"")</f>
        <v>1</v>
      </c>
      <c r="AF1045" s="100">
        <f t="array" ref="AF1045">IF($AA1045,MAX(IF(G1SelectionMask="x",IF(INDEX(RawDataRefData,$E1045,0)&gt;0,INDEX(RawDataRefData,$E1045,0)),"")),"")</f>
        <v>4</v>
      </c>
      <c r="AG1045" s="100">
        <f t="shared" si="396"/>
        <v>2.3636363636363638</v>
      </c>
      <c r="AH1045" s="100">
        <f t="array" ref="AH1045">IF($AA1045,STDEVA(IF(G1SelectionMask="x",IF(INDEX(RawDataRefData,$E1045,0)&gt;0,INDEX(RawDataRefData,$E1045,0)),"")),"")</f>
        <v>1.0269106361049412</v>
      </c>
      <c r="AI1045" s="101" t="b">
        <f t="shared" si="397"/>
        <v>1</v>
      </c>
      <c r="AJ1045" s="101">
        <f t="array" ref="AJ1045">IF($AI1045,MEDIAN(IF(G2SelectionMask="x",IF(INDEX(RawDataRefData,$E1045,0)&gt;0,INDEX(RawDataRefData,$E1045,0)),"")),"")</f>
        <v>2</v>
      </c>
      <c r="AK1045" s="101">
        <f t="array" ref="AK1045">IF($AI1045,QUARTILE(IF(G2SelectionMask="x",IF(INDEX(RawDataRefData,$E1045,0)&gt;0,INDEX(RawDataRefData,$E1045,0)),""),1),"")</f>
        <v>1</v>
      </c>
      <c r="AL1045" s="101">
        <f t="array" ref="AL1045">IF($AI1045,QUARTILE(IF(G2SelectionMask="x",IF(INDEX(RawDataRefData,$E1045,0)&gt;0,INDEX(RawDataRefData,$E1045,0)),""),3),"")</f>
        <v>2.5</v>
      </c>
      <c r="AM1045" s="101">
        <f t="array" ref="AM1045">IF($AI1045,MIN(IF(G2SelectionMask="x",IF(INDEX(RawDataRefData,$E1045,0)&gt;0,INDEX(RawDataRefData,$E1045,0)),"")),"")</f>
        <v>1</v>
      </c>
      <c r="AN1045" s="101">
        <f t="array" ref="AN1045">IF($AI1045,MAX(IF(G2SelectionMask="x",IF(INDEX(RawDataRefData,$E1045,0)&gt;0,INDEX(RawDataRefData,$E1045,0)),"")),"")</f>
        <v>3</v>
      </c>
      <c r="AO1045" s="101">
        <f t="shared" ref="AO1045:AO1108" si="399">IF($AI1045,AVERAGEIF(G2SelectionMask,"x",INDEX(RawDataRefData,$E1045,0)),"")</f>
        <v>1.9090909090909092</v>
      </c>
      <c r="AP1045" s="101">
        <f t="array" ref="AP1045">IF($AI1045,STDEVA(IF(G2SelectionMask="x",IF(INDEX(RawDataRefData,$E1045,0)&gt;0,INDEX(RawDataRefData,$E1045,0)),"")),"")</f>
        <v>0.8312094145936334</v>
      </c>
      <c r="AQ1045" s="100" t="b">
        <f t="shared" ref="AQ1045:AQ1108" si="400">COUNTIFS(G3SelectionMask,"x",INDEX(RawDataRefData,$E1045,0),"&gt;0")&gt;=RuleofN</f>
        <v>0</v>
      </c>
      <c r="AR1045" s="100" t="str">
        <f t="array" ref="AR1045">IF($AQ1045,MEDIAN(IF(G3SelectionMask="x",IF(INDEX(RawDataRefData,$E1045,0)&gt;0,INDEX(RawDataRefData,$E1045,0)),"")),"")</f>
        <v/>
      </c>
      <c r="AS1045" s="100" t="str">
        <f t="array" ref="AS1045">IF($AQ1045,QUARTILE(IF(G3SelectionMask="x",IF(INDEX(RawDataRefData,$E1045,0)&gt;0,INDEX(RawDataRefData,$E1045,0)),""),1),"")</f>
        <v/>
      </c>
      <c r="AT1045" s="100" t="str">
        <f t="array" ref="AT1045">IF($AQ1045,QUARTILE(IF(G3SelectionMask="x",IF(INDEX(RawDataRefData,$E1045,0)&gt;0,INDEX(RawDataRefData,$E1045,0)),""),3),"")</f>
        <v/>
      </c>
      <c r="AU1045" s="100" t="str">
        <f t="array" ref="AU1045">IF($AQ1045,MIN(IF(G3SelectionMask="x",IF(INDEX(RawDataRefData,$E1045,0)&gt;0,INDEX(RawDataRefData,$E1045,0)),"")),"")</f>
        <v/>
      </c>
      <c r="AV1045" s="100" t="str">
        <f t="array" ref="AV1045">IF($AQ1045,MAX(IF(G3SelectionMask="x",IF(INDEX(RawDataRefData,$E1045,0)&gt;0,INDEX(RawDataRefData,$E1045,0)),"")),"")</f>
        <v/>
      </c>
      <c r="AW1045" s="100" t="str">
        <f t="shared" ref="AW1045:AW1108" si="401">IF($AQ1045,AVERAGEIF(G3SelectionMask,"x",INDEX(RawDataRefData,$E1045,0)),"")</f>
        <v/>
      </c>
      <c r="AX1045" s="100" t="str">
        <f t="array" ref="AX1045">IF($AQ1045,STDEVA(IF(G3SelectionMask="x",IF(INDEX(RawDataRefData,$E1045,0)&gt;0,INDEX(RawDataRefData,$E1045,0)),"")),"")</f>
        <v/>
      </c>
      <c r="AY1045" s="101" t="b">
        <f t="shared" ref="AY1045:AY1108" si="402">COUNTIFS(G4SelectionMask,"x",INDEX(RawDataRefData,$E1045,0),"&gt;0")&gt;=RuleofN</f>
        <v>0</v>
      </c>
      <c r="AZ1045" s="101" t="str">
        <f t="array" ref="AZ1045">IF($AY1045,MEDIAN(IF(G4SelectionMask="x",IF(INDEX(RawDataRefData,$E1045,0)&gt;0,INDEX(RawDataRefData,$E1045,0)),"")),"")</f>
        <v/>
      </c>
      <c r="BA1045" s="101" t="str">
        <f t="array" ref="BA1045">IF($AY1045,QUARTILE(IF(G4SelectionMask="x",IF(INDEX(RawDataRefData,$E1045,0)&gt;0,INDEX(RawDataRefData,$E1045,0)),""),1),"")</f>
        <v/>
      </c>
      <c r="BB1045" s="101" t="str">
        <f t="array" ref="BB1045">IF($AY1045,QUARTILE(IF(G4SelectionMask="x",IF(INDEX(RawDataRefData,$E1045,0)&gt;0,INDEX(RawDataRefData,$E1045,0)),""),3),"")</f>
        <v/>
      </c>
      <c r="BC1045" s="101" t="str">
        <f t="array" ref="BC1045">IF($AY1045,MIN(IF(G4SelectionMask="x",IF(INDEX(RawDataRefData,$E1045,0)&gt;0,INDEX(RawDataRefData,$E1045,0)),"")),"")</f>
        <v/>
      </c>
      <c r="BD1045" s="101" t="str">
        <f t="array" ref="BD1045">IF($AY1045,MAX(IF(G4SelectionMask="x",IF(INDEX(RawDataRefData,$E1045,0)&gt;0,INDEX(RawDataRefData,$E1045,0)),"")),"")</f>
        <v/>
      </c>
      <c r="BE1045" s="101" t="str">
        <f t="shared" ref="BE1045:BE1108" si="403">IF($AY1045,AVERAGEIF(G4SelectionMask,"x",INDEX(RawDataRefData,$E1045,0)),"")</f>
        <v/>
      </c>
      <c r="BF1045" s="101" t="str">
        <f t="array" ref="BF1045">IF($AY1045,STDEVA(IF(G4SelectionMask="x",IF(INDEX(RawDataRefData,$E1045,0)&gt;0,INDEX(RawDataRefData,$E1045,0)),"")),"")</f>
        <v/>
      </c>
      <c r="BG1045" s="100" t="b">
        <f t="shared" ref="BG1045:BG1108" si="404">COUNTIFS(G5SelectionMask,"x",INDEX(RawDataRefData,$E1045,0),"&gt;0")&gt;=RuleofN</f>
        <v>0</v>
      </c>
      <c r="BH1045" s="100" t="str">
        <f t="array" ref="BH1045">IF($BG1045,MEDIAN(IF(G5SelectionMask="x",IF(INDEX(RawDataRefData,$E1045,0)&gt;0,INDEX(RawDataRefData,$E1045,0)),"")),"")</f>
        <v/>
      </c>
      <c r="BI1045" s="100" t="str">
        <f t="array" ref="BI1045">IF($BG1045,QUARTILE(IF(G5SelectionMask="x",IF(INDEX(RawDataRefData,$E1045,0)&gt;0,INDEX(RawDataRefData,$E1045,0)),""),1),"")</f>
        <v/>
      </c>
      <c r="BJ1045" s="100" t="str">
        <f t="array" ref="BJ1045">IF($BG1045,QUARTILE(IF(G5SelectionMask="x",IF(INDEX(RawDataRefData,$E1045,0)&gt;0,INDEX(RawDataRefData,$E1045,0)),""),3),"")</f>
        <v/>
      </c>
      <c r="BK1045" s="100" t="str">
        <f t="array" ref="BK1045">IF($BG1045,MIN(IF(G5SelectionMask="x",IF(INDEX(RawDataRefData,$E1045,0)&gt;0,INDEX(RawDataRefData,$E1045,0)),"")),"")</f>
        <v/>
      </c>
      <c r="BL1045" s="100" t="str">
        <f t="array" ref="BL1045">IF($BG1045,MAX(IF(G5SelectionMask="x",IF(INDEX(RawDataRefData,$E1045,0)&gt;0,INDEX(RawDataRefData,$E1045,0)),"")),"")</f>
        <v/>
      </c>
      <c r="BM1045" s="100" t="str">
        <f t="shared" ref="BM1045:BM1108" si="405">IF($BG1045,AVERAGEIF(G5SelectionMask,"x",INDEX(RawDataRefData,$E1045,0)),"")</f>
        <v/>
      </c>
      <c r="BN1045" s="103" t="str">
        <f t="array" ref="BN1045">IF($BG1045,STDEVA(IF(G5SelectionMask="x",IF(INDEX(RawDataRefData,$E1045,0)&gt;0,INDEX(RawDataRefData,$E1045,0)),"")),"")</f>
        <v/>
      </c>
      <c r="BO1045" s="104"/>
      <c r="BP1045" s="105">
        <v>3</v>
      </c>
      <c r="BQ1045" s="105">
        <v>2</v>
      </c>
      <c r="BR1045" s="105">
        <v>2</v>
      </c>
      <c r="BS1045" s="105">
        <v>4</v>
      </c>
      <c r="BT1045" s="105">
        <v>3</v>
      </c>
      <c r="BU1045" s="105">
        <v>1</v>
      </c>
      <c r="BV1045" s="105">
        <v>2</v>
      </c>
      <c r="BW1045" s="105">
        <v>2</v>
      </c>
      <c r="BX1045" s="105">
        <v>3</v>
      </c>
      <c r="BY1045" s="105">
        <v>4</v>
      </c>
      <c r="BZ1045" s="105">
        <v>1</v>
      </c>
      <c r="CA1045" s="105">
        <v>2</v>
      </c>
      <c r="CB1045" s="105">
        <v>1</v>
      </c>
      <c r="CC1045" s="105">
        <v>1</v>
      </c>
      <c r="CD1045" s="105">
        <v>3</v>
      </c>
    </row>
    <row r="1046" spans="1:82" ht="13.5" hidden="1" thickBot="1" x14ac:dyDescent="0.25">
      <c r="A1046" s="33" t="e">
        <f t="shared" si="359"/>
        <v>#NAME?</v>
      </c>
      <c r="B1046" s="218"/>
      <c r="C1046" s="215"/>
      <c r="D1046" s="229"/>
      <c r="E1046" s="72">
        <f t="shared" si="398"/>
        <v>1037</v>
      </c>
      <c r="F1046" s="9" t="s">
        <v>2385</v>
      </c>
      <c r="G1046" s="9" t="s">
        <v>1421</v>
      </c>
      <c r="I1046" s="9" t="s">
        <v>341</v>
      </c>
      <c r="K1046" s="100">
        <f t="shared" si="383"/>
        <v>3</v>
      </c>
      <c r="L1046" s="100"/>
      <c r="M1046" s="100"/>
      <c r="N1046" s="100"/>
      <c r="O1046" s="100"/>
      <c r="P1046" s="101">
        <f t="shared" si="384"/>
        <v>4</v>
      </c>
      <c r="Q1046" s="102">
        <f t="shared" si="385"/>
        <v>2</v>
      </c>
      <c r="R1046" s="102">
        <f t="shared" si="386"/>
        <v>1</v>
      </c>
      <c r="S1046" s="102">
        <f t="shared" si="387"/>
        <v>1</v>
      </c>
      <c r="T1046" s="102">
        <f t="shared" si="388"/>
        <v>3</v>
      </c>
      <c r="U1046" s="102">
        <f t="shared" si="389"/>
        <v>4</v>
      </c>
      <c r="V1046" s="102">
        <f t="shared" si="390"/>
        <v>1</v>
      </c>
      <c r="W1046" s="102">
        <f t="shared" si="391"/>
        <v>4</v>
      </c>
      <c r="X1046" s="102">
        <f t="shared" si="392"/>
        <v>4</v>
      </c>
      <c r="Y1046" s="102">
        <f t="shared" si="393"/>
        <v>1</v>
      </c>
      <c r="Z1046" s="102">
        <f t="shared" si="394"/>
        <v>4</v>
      </c>
      <c r="AA1046" s="100" t="b">
        <f t="shared" si="395"/>
        <v>1</v>
      </c>
      <c r="AB1046" s="100">
        <f t="array" ref="AB1046">IF($AA1046,MEDIAN(IF(G1SelectionMask="x",IF(INDEX(RawDataRefData,$E1046,0)&gt;0,INDEX(RawDataRefData,$E1046,0)),"")),"")</f>
        <v>3</v>
      </c>
      <c r="AC1046" s="100">
        <f t="array" ref="AC1046">IF($AA1046,QUARTILE(IF(G1SelectionMask="x",IF(INDEX(RawDataRefData,$E1046,0)&gt;0,INDEX(RawDataRefData,$E1046,0)),""),1),"")</f>
        <v>1</v>
      </c>
      <c r="AD1046" s="100">
        <f t="array" ref="AD1046">IF($AA1046,QUARTILE(IF(G1SelectionMask="x",IF(INDEX(RawDataRefData,$E1046,0)&gt;0,INDEX(RawDataRefData,$E1046,0)),""),3),"")</f>
        <v>4</v>
      </c>
      <c r="AE1046" s="100">
        <f t="array" ref="AE1046">IF($AA1046,MIN(IF(G1SelectionMask="x",IF(INDEX(RawDataRefData,$E1046,0)&gt;0,INDEX(RawDataRefData,$E1046,0)),"")),"")</f>
        <v>1</v>
      </c>
      <c r="AF1046" s="100">
        <f t="array" ref="AF1046">IF($AA1046,MAX(IF(G1SelectionMask="x",IF(INDEX(RawDataRefData,$E1046,0)&gt;0,INDEX(RawDataRefData,$E1046,0)),"")),"")</f>
        <v>4</v>
      </c>
      <c r="AG1046" s="100">
        <f t="shared" si="396"/>
        <v>2.6363636363636362</v>
      </c>
      <c r="AH1046" s="100">
        <f t="array" ref="AH1046">IF($AA1046,STDEVA(IF(G1SelectionMask="x",IF(INDEX(RawDataRefData,$E1046,0)&gt;0,INDEX(RawDataRefData,$E1046,0)),"")),"")</f>
        <v>1.4333685689819819</v>
      </c>
      <c r="AI1046" s="101" t="b">
        <f t="shared" si="397"/>
        <v>1</v>
      </c>
      <c r="AJ1046" s="101">
        <f t="array" ref="AJ1046">IF($AI1046,MEDIAN(IF(G2SelectionMask="x",IF(INDEX(RawDataRefData,$E1046,0)&gt;0,INDEX(RawDataRefData,$E1046,0)),"")),"")</f>
        <v>2</v>
      </c>
      <c r="AK1046" s="101">
        <f t="array" ref="AK1046">IF($AI1046,QUARTILE(IF(G2SelectionMask="x",IF(INDEX(RawDataRefData,$E1046,0)&gt;0,INDEX(RawDataRefData,$E1046,0)),""),1),"")</f>
        <v>1</v>
      </c>
      <c r="AL1046" s="101">
        <f t="array" ref="AL1046">IF($AI1046,QUARTILE(IF(G2SelectionMask="x",IF(INDEX(RawDataRefData,$E1046,0)&gt;0,INDEX(RawDataRefData,$E1046,0)),""),3),"")</f>
        <v>4</v>
      </c>
      <c r="AM1046" s="101">
        <f t="array" ref="AM1046">IF($AI1046,MIN(IF(G2SelectionMask="x",IF(INDEX(RawDataRefData,$E1046,0)&gt;0,INDEX(RawDataRefData,$E1046,0)),"")),"")</f>
        <v>1</v>
      </c>
      <c r="AN1046" s="101">
        <f t="array" ref="AN1046">IF($AI1046,MAX(IF(G2SelectionMask="x",IF(INDEX(RawDataRefData,$E1046,0)&gt;0,INDEX(RawDataRefData,$E1046,0)),"")),"")</f>
        <v>4</v>
      </c>
      <c r="AO1046" s="101">
        <f t="shared" si="399"/>
        <v>2.3636363636363638</v>
      </c>
      <c r="AP1046" s="101">
        <f t="array" ref="AP1046">IF($AI1046,STDEVA(IF(G2SelectionMask="x",IF(INDEX(RawDataRefData,$E1046,0)&gt;0,INDEX(RawDataRefData,$E1046,0)),"")),"")</f>
        <v>1.4333685689819819</v>
      </c>
      <c r="AQ1046" s="100" t="b">
        <f t="shared" si="400"/>
        <v>0</v>
      </c>
      <c r="AR1046" s="100" t="str">
        <f t="array" ref="AR1046">IF($AQ1046,MEDIAN(IF(G3SelectionMask="x",IF(INDEX(RawDataRefData,$E1046,0)&gt;0,INDEX(RawDataRefData,$E1046,0)),"")),"")</f>
        <v/>
      </c>
      <c r="AS1046" s="100" t="str">
        <f t="array" ref="AS1046">IF($AQ1046,QUARTILE(IF(G3SelectionMask="x",IF(INDEX(RawDataRefData,$E1046,0)&gt;0,INDEX(RawDataRefData,$E1046,0)),""),1),"")</f>
        <v/>
      </c>
      <c r="AT1046" s="100" t="str">
        <f t="array" ref="AT1046">IF($AQ1046,QUARTILE(IF(G3SelectionMask="x",IF(INDEX(RawDataRefData,$E1046,0)&gt;0,INDEX(RawDataRefData,$E1046,0)),""),3),"")</f>
        <v/>
      </c>
      <c r="AU1046" s="100" t="str">
        <f t="array" ref="AU1046">IF($AQ1046,MIN(IF(G3SelectionMask="x",IF(INDEX(RawDataRefData,$E1046,0)&gt;0,INDEX(RawDataRefData,$E1046,0)),"")),"")</f>
        <v/>
      </c>
      <c r="AV1046" s="100" t="str">
        <f t="array" ref="AV1046">IF($AQ1046,MAX(IF(G3SelectionMask="x",IF(INDEX(RawDataRefData,$E1046,0)&gt;0,INDEX(RawDataRefData,$E1046,0)),"")),"")</f>
        <v/>
      </c>
      <c r="AW1046" s="100" t="str">
        <f t="shared" si="401"/>
        <v/>
      </c>
      <c r="AX1046" s="100" t="str">
        <f t="array" ref="AX1046">IF($AQ1046,STDEVA(IF(G3SelectionMask="x",IF(INDEX(RawDataRefData,$E1046,0)&gt;0,INDEX(RawDataRefData,$E1046,0)),"")),"")</f>
        <v/>
      </c>
      <c r="AY1046" s="101" t="b">
        <f t="shared" si="402"/>
        <v>0</v>
      </c>
      <c r="AZ1046" s="101" t="str">
        <f t="array" ref="AZ1046">IF($AY1046,MEDIAN(IF(G4SelectionMask="x",IF(INDEX(RawDataRefData,$E1046,0)&gt;0,INDEX(RawDataRefData,$E1046,0)),"")),"")</f>
        <v/>
      </c>
      <c r="BA1046" s="101" t="str">
        <f t="array" ref="BA1046">IF($AY1046,QUARTILE(IF(G4SelectionMask="x",IF(INDEX(RawDataRefData,$E1046,0)&gt;0,INDEX(RawDataRefData,$E1046,0)),""),1),"")</f>
        <v/>
      </c>
      <c r="BB1046" s="101" t="str">
        <f t="array" ref="BB1046">IF($AY1046,QUARTILE(IF(G4SelectionMask="x",IF(INDEX(RawDataRefData,$E1046,0)&gt;0,INDEX(RawDataRefData,$E1046,0)),""),3),"")</f>
        <v/>
      </c>
      <c r="BC1046" s="101" t="str">
        <f t="array" ref="BC1046">IF($AY1046,MIN(IF(G4SelectionMask="x",IF(INDEX(RawDataRefData,$E1046,0)&gt;0,INDEX(RawDataRefData,$E1046,0)),"")),"")</f>
        <v/>
      </c>
      <c r="BD1046" s="101" t="str">
        <f t="array" ref="BD1046">IF($AY1046,MAX(IF(G4SelectionMask="x",IF(INDEX(RawDataRefData,$E1046,0)&gt;0,INDEX(RawDataRefData,$E1046,0)),"")),"")</f>
        <v/>
      </c>
      <c r="BE1046" s="101" t="str">
        <f t="shared" si="403"/>
        <v/>
      </c>
      <c r="BF1046" s="101" t="str">
        <f t="array" ref="BF1046">IF($AY1046,STDEVA(IF(G4SelectionMask="x",IF(INDEX(RawDataRefData,$E1046,0)&gt;0,INDEX(RawDataRefData,$E1046,0)),"")),"")</f>
        <v/>
      </c>
      <c r="BG1046" s="100" t="b">
        <f t="shared" si="404"/>
        <v>0</v>
      </c>
      <c r="BH1046" s="100" t="str">
        <f t="array" ref="BH1046">IF($BG1046,MEDIAN(IF(G5SelectionMask="x",IF(INDEX(RawDataRefData,$E1046,0)&gt;0,INDEX(RawDataRefData,$E1046,0)),"")),"")</f>
        <v/>
      </c>
      <c r="BI1046" s="100" t="str">
        <f t="array" ref="BI1046">IF($BG1046,QUARTILE(IF(G5SelectionMask="x",IF(INDEX(RawDataRefData,$E1046,0)&gt;0,INDEX(RawDataRefData,$E1046,0)),""),1),"")</f>
        <v/>
      </c>
      <c r="BJ1046" s="100" t="str">
        <f t="array" ref="BJ1046">IF($BG1046,QUARTILE(IF(G5SelectionMask="x",IF(INDEX(RawDataRefData,$E1046,0)&gt;0,INDEX(RawDataRefData,$E1046,0)),""),3),"")</f>
        <v/>
      </c>
      <c r="BK1046" s="100" t="str">
        <f t="array" ref="BK1046">IF($BG1046,MIN(IF(G5SelectionMask="x",IF(INDEX(RawDataRefData,$E1046,0)&gt;0,INDEX(RawDataRefData,$E1046,0)),"")),"")</f>
        <v/>
      </c>
      <c r="BL1046" s="100" t="str">
        <f t="array" ref="BL1046">IF($BG1046,MAX(IF(G5SelectionMask="x",IF(INDEX(RawDataRefData,$E1046,0)&gt;0,INDEX(RawDataRefData,$E1046,0)),"")),"")</f>
        <v/>
      </c>
      <c r="BM1046" s="100" t="str">
        <f t="shared" si="405"/>
        <v/>
      </c>
      <c r="BN1046" s="103" t="str">
        <f t="array" ref="BN1046">IF($BG1046,STDEVA(IF(G5SelectionMask="x",IF(INDEX(RawDataRefData,$E1046,0)&gt;0,INDEX(RawDataRefData,$E1046,0)),"")),"")</f>
        <v/>
      </c>
      <c r="BO1046" s="104"/>
      <c r="BP1046" s="105">
        <v>3</v>
      </c>
      <c r="BQ1046" s="105">
        <v>4</v>
      </c>
      <c r="BR1046" s="105">
        <v>2</v>
      </c>
      <c r="BS1046" s="105">
        <v>1</v>
      </c>
      <c r="BT1046" s="105">
        <v>1</v>
      </c>
      <c r="BU1046" s="105">
        <v>3</v>
      </c>
      <c r="BV1046" s="105">
        <v>4</v>
      </c>
      <c r="BW1046" s="105">
        <v>1</v>
      </c>
      <c r="BX1046" s="105">
        <v>4</v>
      </c>
      <c r="BY1046" s="105">
        <v>4</v>
      </c>
      <c r="BZ1046" s="105">
        <v>1</v>
      </c>
      <c r="CA1046" s="105">
        <v>4</v>
      </c>
      <c r="CB1046" s="105">
        <v>1</v>
      </c>
      <c r="CC1046" s="105">
        <v>1</v>
      </c>
      <c r="CD1046" s="105">
        <v>4</v>
      </c>
    </row>
    <row r="1047" spans="1:82" ht="13.5" hidden="1" thickBot="1" x14ac:dyDescent="0.25">
      <c r="A1047" s="33" t="e">
        <f t="shared" si="359"/>
        <v>#NAME?</v>
      </c>
      <c r="B1047" s="218"/>
      <c r="C1047" s="215"/>
      <c r="D1047" s="229"/>
      <c r="E1047" s="72">
        <f t="shared" si="398"/>
        <v>1038</v>
      </c>
      <c r="F1047" s="9" t="s">
        <v>2386</v>
      </c>
      <c r="G1047" s="9" t="s">
        <v>1422</v>
      </c>
      <c r="I1047" s="9" t="s">
        <v>341</v>
      </c>
      <c r="K1047" s="100">
        <f t="shared" si="383"/>
        <v>3</v>
      </c>
      <c r="L1047" s="100"/>
      <c r="M1047" s="100"/>
      <c r="N1047" s="100"/>
      <c r="O1047" s="100"/>
      <c r="P1047" s="101">
        <f t="shared" si="384"/>
        <v>3</v>
      </c>
      <c r="Q1047" s="102">
        <f t="shared" si="385"/>
        <v>2</v>
      </c>
      <c r="R1047" s="102">
        <f t="shared" si="386"/>
        <v>1</v>
      </c>
      <c r="S1047" s="102">
        <f t="shared" si="387"/>
        <v>2</v>
      </c>
      <c r="T1047" s="102">
        <f t="shared" si="388"/>
        <v>4</v>
      </c>
      <c r="U1047" s="102">
        <f t="shared" si="389"/>
        <v>1</v>
      </c>
      <c r="V1047" s="102">
        <f t="shared" si="390"/>
        <v>3</v>
      </c>
      <c r="W1047" s="102">
        <f t="shared" si="391"/>
        <v>2</v>
      </c>
      <c r="X1047" s="102">
        <f t="shared" si="392"/>
        <v>2</v>
      </c>
      <c r="Y1047" s="102">
        <f t="shared" si="393"/>
        <v>1</v>
      </c>
      <c r="Z1047" s="102">
        <f t="shared" si="394"/>
        <v>3</v>
      </c>
      <c r="AA1047" s="100" t="b">
        <f t="shared" si="395"/>
        <v>1</v>
      </c>
      <c r="AB1047" s="100">
        <f t="array" ref="AB1047">IF($AA1047,MEDIAN(IF(G1SelectionMask="x",IF(INDEX(RawDataRefData,$E1047,0)&gt;0,INDEX(RawDataRefData,$E1047,0)),"")),"")</f>
        <v>2</v>
      </c>
      <c r="AC1047" s="100">
        <f t="array" ref="AC1047">IF($AA1047,QUARTILE(IF(G1SelectionMask="x",IF(INDEX(RawDataRefData,$E1047,0)&gt;0,INDEX(RawDataRefData,$E1047,0)),""),1),"")</f>
        <v>1.5</v>
      </c>
      <c r="AD1047" s="100">
        <f t="array" ref="AD1047">IF($AA1047,QUARTILE(IF(G1SelectionMask="x",IF(INDEX(RawDataRefData,$E1047,0)&gt;0,INDEX(RawDataRefData,$E1047,0)),""),3),"")</f>
        <v>3</v>
      </c>
      <c r="AE1047" s="100">
        <f t="array" ref="AE1047">IF($AA1047,MIN(IF(G1SelectionMask="x",IF(INDEX(RawDataRefData,$E1047,0)&gt;0,INDEX(RawDataRefData,$E1047,0)),"")),"")</f>
        <v>1</v>
      </c>
      <c r="AF1047" s="100">
        <f t="array" ref="AF1047">IF($AA1047,MAX(IF(G1SelectionMask="x",IF(INDEX(RawDataRefData,$E1047,0)&gt;0,INDEX(RawDataRefData,$E1047,0)),"")),"")</f>
        <v>4</v>
      </c>
      <c r="AG1047" s="100">
        <f t="shared" si="396"/>
        <v>2.1818181818181817</v>
      </c>
      <c r="AH1047" s="100">
        <f t="array" ref="AH1047">IF($AA1047,STDEVA(IF(G1SelectionMask="x",IF(INDEX(RawDataRefData,$E1047,0)&gt;0,INDEX(RawDataRefData,$E1047,0)),"")),"")</f>
        <v>0.98164981721404265</v>
      </c>
      <c r="AI1047" s="101" t="b">
        <f t="shared" si="397"/>
        <v>1</v>
      </c>
      <c r="AJ1047" s="101">
        <f t="array" ref="AJ1047">IF($AI1047,MEDIAN(IF(G2SelectionMask="x",IF(INDEX(RawDataRefData,$E1047,0)&gt;0,INDEX(RawDataRefData,$E1047,0)),"")),"")</f>
        <v>2</v>
      </c>
      <c r="AK1047" s="101">
        <f t="array" ref="AK1047">IF($AI1047,QUARTILE(IF(G2SelectionMask="x",IF(INDEX(RawDataRefData,$E1047,0)&gt;0,INDEX(RawDataRefData,$E1047,0)),""),1),"")</f>
        <v>2</v>
      </c>
      <c r="AL1047" s="101">
        <f t="array" ref="AL1047">IF($AI1047,QUARTILE(IF(G2SelectionMask="x",IF(INDEX(RawDataRefData,$E1047,0)&gt;0,INDEX(RawDataRefData,$E1047,0)),""),3),"")</f>
        <v>3</v>
      </c>
      <c r="AM1047" s="101">
        <f t="array" ref="AM1047">IF($AI1047,MIN(IF(G2SelectionMask="x",IF(INDEX(RawDataRefData,$E1047,0)&gt;0,INDEX(RawDataRefData,$E1047,0)),"")),"")</f>
        <v>1</v>
      </c>
      <c r="AN1047" s="101">
        <f t="array" ref="AN1047">IF($AI1047,MAX(IF(G2SelectionMask="x",IF(INDEX(RawDataRefData,$E1047,0)&gt;0,INDEX(RawDataRefData,$E1047,0)),"")),"")</f>
        <v>4</v>
      </c>
      <c r="AO1047" s="101">
        <f t="shared" si="399"/>
        <v>2.3636363636363638</v>
      </c>
      <c r="AP1047" s="101">
        <f t="array" ref="AP1047">IF($AI1047,STDEVA(IF(G2SelectionMask="x",IF(INDEX(RawDataRefData,$E1047,0)&gt;0,INDEX(RawDataRefData,$E1047,0)),"")),"")</f>
        <v>0.9244162777371755</v>
      </c>
      <c r="AQ1047" s="100" t="b">
        <f t="shared" si="400"/>
        <v>0</v>
      </c>
      <c r="AR1047" s="100" t="str">
        <f t="array" ref="AR1047">IF($AQ1047,MEDIAN(IF(G3SelectionMask="x",IF(INDEX(RawDataRefData,$E1047,0)&gt;0,INDEX(RawDataRefData,$E1047,0)),"")),"")</f>
        <v/>
      </c>
      <c r="AS1047" s="100" t="str">
        <f t="array" ref="AS1047">IF($AQ1047,QUARTILE(IF(G3SelectionMask="x",IF(INDEX(RawDataRefData,$E1047,0)&gt;0,INDEX(RawDataRefData,$E1047,0)),""),1),"")</f>
        <v/>
      </c>
      <c r="AT1047" s="100" t="str">
        <f t="array" ref="AT1047">IF($AQ1047,QUARTILE(IF(G3SelectionMask="x",IF(INDEX(RawDataRefData,$E1047,0)&gt;0,INDEX(RawDataRefData,$E1047,0)),""),3),"")</f>
        <v/>
      </c>
      <c r="AU1047" s="100" t="str">
        <f t="array" ref="AU1047">IF($AQ1047,MIN(IF(G3SelectionMask="x",IF(INDEX(RawDataRefData,$E1047,0)&gt;0,INDEX(RawDataRefData,$E1047,0)),"")),"")</f>
        <v/>
      </c>
      <c r="AV1047" s="100" t="str">
        <f t="array" ref="AV1047">IF($AQ1047,MAX(IF(G3SelectionMask="x",IF(INDEX(RawDataRefData,$E1047,0)&gt;0,INDEX(RawDataRefData,$E1047,0)),"")),"")</f>
        <v/>
      </c>
      <c r="AW1047" s="100" t="str">
        <f t="shared" si="401"/>
        <v/>
      </c>
      <c r="AX1047" s="100" t="str">
        <f t="array" ref="AX1047">IF($AQ1047,STDEVA(IF(G3SelectionMask="x",IF(INDEX(RawDataRefData,$E1047,0)&gt;0,INDEX(RawDataRefData,$E1047,0)),"")),"")</f>
        <v/>
      </c>
      <c r="AY1047" s="101" t="b">
        <f t="shared" si="402"/>
        <v>0</v>
      </c>
      <c r="AZ1047" s="101" t="str">
        <f t="array" ref="AZ1047">IF($AY1047,MEDIAN(IF(G4SelectionMask="x",IF(INDEX(RawDataRefData,$E1047,0)&gt;0,INDEX(RawDataRefData,$E1047,0)),"")),"")</f>
        <v/>
      </c>
      <c r="BA1047" s="101" t="str">
        <f t="array" ref="BA1047">IF($AY1047,QUARTILE(IF(G4SelectionMask="x",IF(INDEX(RawDataRefData,$E1047,0)&gt;0,INDEX(RawDataRefData,$E1047,0)),""),1),"")</f>
        <v/>
      </c>
      <c r="BB1047" s="101" t="str">
        <f t="array" ref="BB1047">IF($AY1047,QUARTILE(IF(G4SelectionMask="x",IF(INDEX(RawDataRefData,$E1047,0)&gt;0,INDEX(RawDataRefData,$E1047,0)),""),3),"")</f>
        <v/>
      </c>
      <c r="BC1047" s="101" t="str">
        <f t="array" ref="BC1047">IF($AY1047,MIN(IF(G4SelectionMask="x",IF(INDEX(RawDataRefData,$E1047,0)&gt;0,INDEX(RawDataRefData,$E1047,0)),"")),"")</f>
        <v/>
      </c>
      <c r="BD1047" s="101" t="str">
        <f t="array" ref="BD1047">IF($AY1047,MAX(IF(G4SelectionMask="x",IF(INDEX(RawDataRefData,$E1047,0)&gt;0,INDEX(RawDataRefData,$E1047,0)),"")),"")</f>
        <v/>
      </c>
      <c r="BE1047" s="101" t="str">
        <f t="shared" si="403"/>
        <v/>
      </c>
      <c r="BF1047" s="101" t="str">
        <f t="array" ref="BF1047">IF($AY1047,STDEVA(IF(G4SelectionMask="x",IF(INDEX(RawDataRefData,$E1047,0)&gt;0,INDEX(RawDataRefData,$E1047,0)),"")),"")</f>
        <v/>
      </c>
      <c r="BG1047" s="100" t="b">
        <f t="shared" si="404"/>
        <v>0</v>
      </c>
      <c r="BH1047" s="100" t="str">
        <f t="array" ref="BH1047">IF($BG1047,MEDIAN(IF(G5SelectionMask="x",IF(INDEX(RawDataRefData,$E1047,0)&gt;0,INDEX(RawDataRefData,$E1047,0)),"")),"")</f>
        <v/>
      </c>
      <c r="BI1047" s="100" t="str">
        <f t="array" ref="BI1047">IF($BG1047,QUARTILE(IF(G5SelectionMask="x",IF(INDEX(RawDataRefData,$E1047,0)&gt;0,INDEX(RawDataRefData,$E1047,0)),""),1),"")</f>
        <v/>
      </c>
      <c r="BJ1047" s="100" t="str">
        <f t="array" ref="BJ1047">IF($BG1047,QUARTILE(IF(G5SelectionMask="x",IF(INDEX(RawDataRefData,$E1047,0)&gt;0,INDEX(RawDataRefData,$E1047,0)),""),3),"")</f>
        <v/>
      </c>
      <c r="BK1047" s="100" t="str">
        <f t="array" ref="BK1047">IF($BG1047,MIN(IF(G5SelectionMask="x",IF(INDEX(RawDataRefData,$E1047,0)&gt;0,INDEX(RawDataRefData,$E1047,0)),"")),"")</f>
        <v/>
      </c>
      <c r="BL1047" s="100" t="str">
        <f t="array" ref="BL1047">IF($BG1047,MAX(IF(G5SelectionMask="x",IF(INDEX(RawDataRefData,$E1047,0)&gt;0,INDEX(RawDataRefData,$E1047,0)),"")),"")</f>
        <v/>
      </c>
      <c r="BM1047" s="100" t="str">
        <f t="shared" si="405"/>
        <v/>
      </c>
      <c r="BN1047" s="103" t="str">
        <f t="array" ref="BN1047">IF($BG1047,STDEVA(IF(G5SelectionMask="x",IF(INDEX(RawDataRefData,$E1047,0)&gt;0,INDEX(RawDataRefData,$E1047,0)),"")),"")</f>
        <v/>
      </c>
      <c r="BO1047" s="104"/>
      <c r="BP1047" s="105">
        <v>3</v>
      </c>
      <c r="BQ1047" s="105">
        <v>3</v>
      </c>
      <c r="BR1047" s="105">
        <v>2</v>
      </c>
      <c r="BS1047" s="105">
        <v>1</v>
      </c>
      <c r="BT1047" s="105">
        <v>2</v>
      </c>
      <c r="BU1047" s="105">
        <v>4</v>
      </c>
      <c r="BV1047" s="105">
        <v>1</v>
      </c>
      <c r="BW1047" s="105">
        <v>3</v>
      </c>
      <c r="BX1047" s="105">
        <v>2</v>
      </c>
      <c r="BY1047" s="105">
        <v>2</v>
      </c>
      <c r="BZ1047" s="105">
        <v>1</v>
      </c>
      <c r="CA1047" s="105">
        <v>3</v>
      </c>
      <c r="CB1047" s="105">
        <v>3</v>
      </c>
      <c r="CC1047" s="105">
        <v>2</v>
      </c>
      <c r="CD1047" s="105">
        <v>1</v>
      </c>
    </row>
    <row r="1048" spans="1:82" ht="13.5" hidden="1" thickBot="1" x14ac:dyDescent="0.25">
      <c r="A1048" s="33" t="e">
        <f t="shared" si="359"/>
        <v>#NAME?</v>
      </c>
      <c r="B1048" s="218"/>
      <c r="C1048" s="215"/>
      <c r="D1048" s="229"/>
      <c r="E1048" s="72">
        <f t="shared" si="398"/>
        <v>1039</v>
      </c>
      <c r="F1048" s="9" t="s">
        <v>2387</v>
      </c>
      <c r="G1048" s="9" t="s">
        <v>1423</v>
      </c>
      <c r="I1048" s="9" t="s">
        <v>341</v>
      </c>
      <c r="K1048" s="100">
        <f t="shared" si="383"/>
        <v>4</v>
      </c>
      <c r="L1048" s="100"/>
      <c r="M1048" s="100"/>
      <c r="N1048" s="100"/>
      <c r="O1048" s="100"/>
      <c r="P1048" s="101">
        <f t="shared" si="384"/>
        <v>1</v>
      </c>
      <c r="Q1048" s="102">
        <f t="shared" si="385"/>
        <v>3</v>
      </c>
      <c r="R1048" s="102">
        <f t="shared" si="386"/>
        <v>3</v>
      </c>
      <c r="S1048" s="102">
        <f t="shared" si="387"/>
        <v>2</v>
      </c>
      <c r="T1048" s="102">
        <f t="shared" si="388"/>
        <v>1</v>
      </c>
      <c r="U1048" s="102">
        <f t="shared" si="389"/>
        <v>2</v>
      </c>
      <c r="V1048" s="102">
        <f t="shared" si="390"/>
        <v>1</v>
      </c>
      <c r="W1048" s="102">
        <f t="shared" si="391"/>
        <v>1</v>
      </c>
      <c r="X1048" s="102">
        <f t="shared" si="392"/>
        <v>3</v>
      </c>
      <c r="Y1048" s="102">
        <f t="shared" si="393"/>
        <v>2</v>
      </c>
      <c r="Z1048" s="102">
        <f t="shared" si="394"/>
        <v>3</v>
      </c>
      <c r="AA1048" s="100" t="b">
        <f t="shared" si="395"/>
        <v>1</v>
      </c>
      <c r="AB1048" s="100">
        <f t="array" ref="AB1048">IF($AA1048,MEDIAN(IF(G1SelectionMask="x",IF(INDEX(RawDataRefData,$E1048,0)&gt;0,INDEX(RawDataRefData,$E1048,0)),"")),"")</f>
        <v>2</v>
      </c>
      <c r="AC1048" s="100">
        <f t="array" ref="AC1048">IF($AA1048,QUARTILE(IF(G1SelectionMask="x",IF(INDEX(RawDataRefData,$E1048,0)&gt;0,INDEX(RawDataRefData,$E1048,0)),""),1),"")</f>
        <v>1</v>
      </c>
      <c r="AD1048" s="100">
        <f t="array" ref="AD1048">IF($AA1048,QUARTILE(IF(G1SelectionMask="x",IF(INDEX(RawDataRefData,$E1048,0)&gt;0,INDEX(RawDataRefData,$E1048,0)),""),3),"")</f>
        <v>3</v>
      </c>
      <c r="AE1048" s="100">
        <f t="array" ref="AE1048">IF($AA1048,MIN(IF(G1SelectionMask="x",IF(INDEX(RawDataRefData,$E1048,0)&gt;0,INDEX(RawDataRefData,$E1048,0)),"")),"")</f>
        <v>1</v>
      </c>
      <c r="AF1048" s="100">
        <f t="array" ref="AF1048">IF($AA1048,MAX(IF(G1SelectionMask="x",IF(INDEX(RawDataRefData,$E1048,0)&gt;0,INDEX(RawDataRefData,$E1048,0)),"")),"")</f>
        <v>3</v>
      </c>
      <c r="AG1048" s="100">
        <f t="shared" si="396"/>
        <v>2</v>
      </c>
      <c r="AH1048" s="100">
        <f t="array" ref="AH1048">IF($AA1048,STDEVA(IF(G1SelectionMask="x",IF(INDEX(RawDataRefData,$E1048,0)&gt;0,INDEX(RawDataRefData,$E1048,0)),"")),"")</f>
        <v>0.89442719099991586</v>
      </c>
      <c r="AI1048" s="101" t="b">
        <f t="shared" si="397"/>
        <v>1</v>
      </c>
      <c r="AJ1048" s="101">
        <f t="array" ref="AJ1048">IF($AI1048,MEDIAN(IF(G2SelectionMask="x",IF(INDEX(RawDataRefData,$E1048,0)&gt;0,INDEX(RawDataRefData,$E1048,0)),"")),"")</f>
        <v>2</v>
      </c>
      <c r="AK1048" s="101">
        <f t="array" ref="AK1048">IF($AI1048,QUARTILE(IF(G2SelectionMask="x",IF(INDEX(RawDataRefData,$E1048,0)&gt;0,INDEX(RawDataRefData,$E1048,0)),""),1),"")</f>
        <v>1</v>
      </c>
      <c r="AL1048" s="101">
        <f t="array" ref="AL1048">IF($AI1048,QUARTILE(IF(G2SelectionMask="x",IF(INDEX(RawDataRefData,$E1048,0)&gt;0,INDEX(RawDataRefData,$E1048,0)),""),3),"")</f>
        <v>3</v>
      </c>
      <c r="AM1048" s="101">
        <f t="array" ref="AM1048">IF($AI1048,MIN(IF(G2SelectionMask="x",IF(INDEX(RawDataRefData,$E1048,0)&gt;0,INDEX(RawDataRefData,$E1048,0)),"")),"")</f>
        <v>1</v>
      </c>
      <c r="AN1048" s="101">
        <f t="array" ref="AN1048">IF($AI1048,MAX(IF(G2SelectionMask="x",IF(INDEX(RawDataRefData,$E1048,0)&gt;0,INDEX(RawDataRefData,$E1048,0)),"")),"")</f>
        <v>4</v>
      </c>
      <c r="AO1048" s="101">
        <f t="shared" si="399"/>
        <v>2.0909090909090908</v>
      </c>
      <c r="AP1048" s="101">
        <f t="array" ref="AP1048">IF($AI1048,STDEVA(IF(G2SelectionMask="x",IF(INDEX(RawDataRefData,$E1048,0)&gt;0,INDEX(RawDataRefData,$E1048,0)),"")),"")</f>
        <v>1.0444659357341868</v>
      </c>
      <c r="AQ1048" s="100" t="b">
        <f t="shared" si="400"/>
        <v>0</v>
      </c>
      <c r="AR1048" s="100" t="str">
        <f t="array" ref="AR1048">IF($AQ1048,MEDIAN(IF(G3SelectionMask="x",IF(INDEX(RawDataRefData,$E1048,0)&gt;0,INDEX(RawDataRefData,$E1048,0)),"")),"")</f>
        <v/>
      </c>
      <c r="AS1048" s="100" t="str">
        <f t="array" ref="AS1048">IF($AQ1048,QUARTILE(IF(G3SelectionMask="x",IF(INDEX(RawDataRefData,$E1048,0)&gt;0,INDEX(RawDataRefData,$E1048,0)),""),1),"")</f>
        <v/>
      </c>
      <c r="AT1048" s="100" t="str">
        <f t="array" ref="AT1048">IF($AQ1048,QUARTILE(IF(G3SelectionMask="x",IF(INDEX(RawDataRefData,$E1048,0)&gt;0,INDEX(RawDataRefData,$E1048,0)),""),3),"")</f>
        <v/>
      </c>
      <c r="AU1048" s="100" t="str">
        <f t="array" ref="AU1048">IF($AQ1048,MIN(IF(G3SelectionMask="x",IF(INDEX(RawDataRefData,$E1048,0)&gt;0,INDEX(RawDataRefData,$E1048,0)),"")),"")</f>
        <v/>
      </c>
      <c r="AV1048" s="100" t="str">
        <f t="array" ref="AV1048">IF($AQ1048,MAX(IF(G3SelectionMask="x",IF(INDEX(RawDataRefData,$E1048,0)&gt;0,INDEX(RawDataRefData,$E1048,0)),"")),"")</f>
        <v/>
      </c>
      <c r="AW1048" s="100" t="str">
        <f t="shared" si="401"/>
        <v/>
      </c>
      <c r="AX1048" s="100" t="str">
        <f t="array" ref="AX1048">IF($AQ1048,STDEVA(IF(G3SelectionMask="x",IF(INDEX(RawDataRefData,$E1048,0)&gt;0,INDEX(RawDataRefData,$E1048,0)),"")),"")</f>
        <v/>
      </c>
      <c r="AY1048" s="101" t="b">
        <f t="shared" si="402"/>
        <v>0</v>
      </c>
      <c r="AZ1048" s="101" t="str">
        <f t="array" ref="AZ1048">IF($AY1048,MEDIAN(IF(G4SelectionMask="x",IF(INDEX(RawDataRefData,$E1048,0)&gt;0,INDEX(RawDataRefData,$E1048,0)),"")),"")</f>
        <v/>
      </c>
      <c r="BA1048" s="101" t="str">
        <f t="array" ref="BA1048">IF($AY1048,QUARTILE(IF(G4SelectionMask="x",IF(INDEX(RawDataRefData,$E1048,0)&gt;0,INDEX(RawDataRefData,$E1048,0)),""),1),"")</f>
        <v/>
      </c>
      <c r="BB1048" s="101" t="str">
        <f t="array" ref="BB1048">IF($AY1048,QUARTILE(IF(G4SelectionMask="x",IF(INDEX(RawDataRefData,$E1048,0)&gt;0,INDEX(RawDataRefData,$E1048,0)),""),3),"")</f>
        <v/>
      </c>
      <c r="BC1048" s="101" t="str">
        <f t="array" ref="BC1048">IF($AY1048,MIN(IF(G4SelectionMask="x",IF(INDEX(RawDataRefData,$E1048,0)&gt;0,INDEX(RawDataRefData,$E1048,0)),"")),"")</f>
        <v/>
      </c>
      <c r="BD1048" s="101" t="str">
        <f t="array" ref="BD1048">IF($AY1048,MAX(IF(G4SelectionMask="x",IF(INDEX(RawDataRefData,$E1048,0)&gt;0,INDEX(RawDataRefData,$E1048,0)),"")),"")</f>
        <v/>
      </c>
      <c r="BE1048" s="101" t="str">
        <f t="shared" si="403"/>
        <v/>
      </c>
      <c r="BF1048" s="101" t="str">
        <f t="array" ref="BF1048">IF($AY1048,STDEVA(IF(G4SelectionMask="x",IF(INDEX(RawDataRefData,$E1048,0)&gt;0,INDEX(RawDataRefData,$E1048,0)),"")),"")</f>
        <v/>
      </c>
      <c r="BG1048" s="100" t="b">
        <f t="shared" si="404"/>
        <v>0</v>
      </c>
      <c r="BH1048" s="100" t="str">
        <f t="array" ref="BH1048">IF($BG1048,MEDIAN(IF(G5SelectionMask="x",IF(INDEX(RawDataRefData,$E1048,0)&gt;0,INDEX(RawDataRefData,$E1048,0)),"")),"")</f>
        <v/>
      </c>
      <c r="BI1048" s="100" t="str">
        <f t="array" ref="BI1048">IF($BG1048,QUARTILE(IF(G5SelectionMask="x",IF(INDEX(RawDataRefData,$E1048,0)&gt;0,INDEX(RawDataRefData,$E1048,0)),""),1),"")</f>
        <v/>
      </c>
      <c r="BJ1048" s="100" t="str">
        <f t="array" ref="BJ1048">IF($BG1048,QUARTILE(IF(G5SelectionMask="x",IF(INDEX(RawDataRefData,$E1048,0)&gt;0,INDEX(RawDataRefData,$E1048,0)),""),3),"")</f>
        <v/>
      </c>
      <c r="BK1048" s="100" t="str">
        <f t="array" ref="BK1048">IF($BG1048,MIN(IF(G5SelectionMask="x",IF(INDEX(RawDataRefData,$E1048,0)&gt;0,INDEX(RawDataRefData,$E1048,0)),"")),"")</f>
        <v/>
      </c>
      <c r="BL1048" s="100" t="str">
        <f t="array" ref="BL1048">IF($BG1048,MAX(IF(G5SelectionMask="x",IF(INDEX(RawDataRefData,$E1048,0)&gt;0,INDEX(RawDataRefData,$E1048,0)),"")),"")</f>
        <v/>
      </c>
      <c r="BM1048" s="100" t="str">
        <f t="shared" si="405"/>
        <v/>
      </c>
      <c r="BN1048" s="103" t="str">
        <f t="array" ref="BN1048">IF($BG1048,STDEVA(IF(G5SelectionMask="x",IF(INDEX(RawDataRefData,$E1048,0)&gt;0,INDEX(RawDataRefData,$E1048,0)),"")),"")</f>
        <v/>
      </c>
      <c r="BO1048" s="104"/>
      <c r="BP1048" s="105">
        <v>4</v>
      </c>
      <c r="BQ1048" s="105">
        <v>1</v>
      </c>
      <c r="BR1048" s="105">
        <v>3</v>
      </c>
      <c r="BS1048" s="105">
        <v>3</v>
      </c>
      <c r="BT1048" s="105">
        <v>2</v>
      </c>
      <c r="BU1048" s="105">
        <v>1</v>
      </c>
      <c r="BV1048" s="105">
        <v>2</v>
      </c>
      <c r="BW1048" s="105">
        <v>1</v>
      </c>
      <c r="BX1048" s="105">
        <v>1</v>
      </c>
      <c r="BY1048" s="105">
        <v>3</v>
      </c>
      <c r="BZ1048" s="105">
        <v>2</v>
      </c>
      <c r="CA1048" s="105">
        <v>3</v>
      </c>
      <c r="CB1048" s="105">
        <v>4</v>
      </c>
      <c r="CC1048" s="105">
        <v>3</v>
      </c>
      <c r="CD1048" s="105">
        <v>2</v>
      </c>
    </row>
    <row r="1049" spans="1:82" ht="13.5" hidden="1" thickBot="1" x14ac:dyDescent="0.25">
      <c r="A1049" s="33" t="e">
        <f t="shared" si="359"/>
        <v>#NAME?</v>
      </c>
      <c r="B1049" s="218"/>
      <c r="C1049" s="215"/>
      <c r="D1049" s="229"/>
      <c r="E1049" s="72">
        <f t="shared" si="398"/>
        <v>1040</v>
      </c>
      <c r="F1049" s="9" t="s">
        <v>2388</v>
      </c>
      <c r="G1049" s="9" t="s">
        <v>1424</v>
      </c>
      <c r="I1049" s="9" t="s">
        <v>341</v>
      </c>
      <c r="K1049" s="100">
        <f t="shared" si="383"/>
        <v>4</v>
      </c>
      <c r="L1049" s="100"/>
      <c r="M1049" s="100"/>
      <c r="N1049" s="100"/>
      <c r="O1049" s="100"/>
      <c r="P1049" s="101">
        <f t="shared" si="384"/>
        <v>4</v>
      </c>
      <c r="Q1049" s="102">
        <f t="shared" si="385"/>
        <v>1</v>
      </c>
      <c r="R1049" s="102">
        <f t="shared" si="386"/>
        <v>1</v>
      </c>
      <c r="S1049" s="102">
        <f t="shared" si="387"/>
        <v>1</v>
      </c>
      <c r="T1049" s="102">
        <f t="shared" si="388"/>
        <v>1</v>
      </c>
      <c r="U1049" s="102">
        <f t="shared" si="389"/>
        <v>1</v>
      </c>
      <c r="V1049" s="102">
        <f t="shared" si="390"/>
        <v>3</v>
      </c>
      <c r="W1049" s="102">
        <f t="shared" si="391"/>
        <v>4</v>
      </c>
      <c r="X1049" s="102">
        <f t="shared" si="392"/>
        <v>2</v>
      </c>
      <c r="Y1049" s="102">
        <f t="shared" si="393"/>
        <v>4</v>
      </c>
      <c r="Z1049" s="102">
        <f t="shared" si="394"/>
        <v>4</v>
      </c>
      <c r="AA1049" s="100" t="b">
        <f t="shared" si="395"/>
        <v>1</v>
      </c>
      <c r="AB1049" s="100">
        <f t="array" ref="AB1049">IF($AA1049,MEDIAN(IF(G1SelectionMask="x",IF(INDEX(RawDataRefData,$E1049,0)&gt;0,INDEX(RawDataRefData,$E1049,0)),"")),"")</f>
        <v>2</v>
      </c>
      <c r="AC1049" s="100">
        <f t="array" ref="AC1049">IF($AA1049,QUARTILE(IF(G1SelectionMask="x",IF(INDEX(RawDataRefData,$E1049,0)&gt;0,INDEX(RawDataRefData,$E1049,0)),""),1),"")</f>
        <v>1</v>
      </c>
      <c r="AD1049" s="100">
        <f t="array" ref="AD1049">IF($AA1049,QUARTILE(IF(G1SelectionMask="x",IF(INDEX(RawDataRefData,$E1049,0)&gt;0,INDEX(RawDataRefData,$E1049,0)),""),3),"")</f>
        <v>4</v>
      </c>
      <c r="AE1049" s="100">
        <f t="array" ref="AE1049">IF($AA1049,MIN(IF(G1SelectionMask="x",IF(INDEX(RawDataRefData,$E1049,0)&gt;0,INDEX(RawDataRefData,$E1049,0)),"")),"")</f>
        <v>1</v>
      </c>
      <c r="AF1049" s="100">
        <f t="array" ref="AF1049">IF($AA1049,MAX(IF(G1SelectionMask="x",IF(INDEX(RawDataRefData,$E1049,0)&gt;0,INDEX(RawDataRefData,$E1049,0)),"")),"")</f>
        <v>4</v>
      </c>
      <c r="AG1049" s="100">
        <f t="shared" si="396"/>
        <v>2.3636363636363638</v>
      </c>
      <c r="AH1049" s="100">
        <f t="array" ref="AH1049">IF($AA1049,STDEVA(IF(G1SelectionMask="x",IF(INDEX(RawDataRefData,$E1049,0)&gt;0,INDEX(RawDataRefData,$E1049,0)),"")),"")</f>
        <v>1.4333685689819819</v>
      </c>
      <c r="AI1049" s="101" t="b">
        <f t="shared" si="397"/>
        <v>1</v>
      </c>
      <c r="AJ1049" s="101">
        <f t="array" ref="AJ1049">IF($AI1049,MEDIAN(IF(G2SelectionMask="x",IF(INDEX(RawDataRefData,$E1049,0)&gt;0,INDEX(RawDataRefData,$E1049,0)),"")),"")</f>
        <v>3</v>
      </c>
      <c r="AK1049" s="101">
        <f t="array" ref="AK1049">IF($AI1049,QUARTILE(IF(G2SelectionMask="x",IF(INDEX(RawDataRefData,$E1049,0)&gt;0,INDEX(RawDataRefData,$E1049,0)),""),1),"")</f>
        <v>1</v>
      </c>
      <c r="AL1049" s="101">
        <f t="array" ref="AL1049">IF($AI1049,QUARTILE(IF(G2SelectionMask="x",IF(INDEX(RawDataRefData,$E1049,0)&gt;0,INDEX(RawDataRefData,$E1049,0)),""),3),"")</f>
        <v>4</v>
      </c>
      <c r="AM1049" s="101">
        <f t="array" ref="AM1049">IF($AI1049,MIN(IF(G2SelectionMask="x",IF(INDEX(RawDataRefData,$E1049,0)&gt;0,INDEX(RawDataRefData,$E1049,0)),"")),"")</f>
        <v>1</v>
      </c>
      <c r="AN1049" s="101">
        <f t="array" ref="AN1049">IF($AI1049,MAX(IF(G2SelectionMask="x",IF(INDEX(RawDataRefData,$E1049,0)&gt;0,INDEX(RawDataRefData,$E1049,0)),"")),"")</f>
        <v>4</v>
      </c>
      <c r="AO1049" s="101">
        <f t="shared" si="399"/>
        <v>2.6363636363636362</v>
      </c>
      <c r="AP1049" s="101">
        <f t="array" ref="AP1049">IF($AI1049,STDEVA(IF(G2SelectionMask="x",IF(INDEX(RawDataRefData,$E1049,0)&gt;0,INDEX(RawDataRefData,$E1049,0)),"")),"")</f>
        <v>1.3618169680781096</v>
      </c>
      <c r="AQ1049" s="100" t="b">
        <f t="shared" si="400"/>
        <v>0</v>
      </c>
      <c r="AR1049" s="100" t="str">
        <f t="array" ref="AR1049">IF($AQ1049,MEDIAN(IF(G3SelectionMask="x",IF(INDEX(RawDataRefData,$E1049,0)&gt;0,INDEX(RawDataRefData,$E1049,0)),"")),"")</f>
        <v/>
      </c>
      <c r="AS1049" s="100" t="str">
        <f t="array" ref="AS1049">IF($AQ1049,QUARTILE(IF(G3SelectionMask="x",IF(INDEX(RawDataRefData,$E1049,0)&gt;0,INDEX(RawDataRefData,$E1049,0)),""),1),"")</f>
        <v/>
      </c>
      <c r="AT1049" s="100" t="str">
        <f t="array" ref="AT1049">IF($AQ1049,QUARTILE(IF(G3SelectionMask="x",IF(INDEX(RawDataRefData,$E1049,0)&gt;0,INDEX(RawDataRefData,$E1049,0)),""),3),"")</f>
        <v/>
      </c>
      <c r="AU1049" s="100" t="str">
        <f t="array" ref="AU1049">IF($AQ1049,MIN(IF(G3SelectionMask="x",IF(INDEX(RawDataRefData,$E1049,0)&gt;0,INDEX(RawDataRefData,$E1049,0)),"")),"")</f>
        <v/>
      </c>
      <c r="AV1049" s="100" t="str">
        <f t="array" ref="AV1049">IF($AQ1049,MAX(IF(G3SelectionMask="x",IF(INDEX(RawDataRefData,$E1049,0)&gt;0,INDEX(RawDataRefData,$E1049,0)),"")),"")</f>
        <v/>
      </c>
      <c r="AW1049" s="100" t="str">
        <f t="shared" si="401"/>
        <v/>
      </c>
      <c r="AX1049" s="100" t="str">
        <f t="array" ref="AX1049">IF($AQ1049,STDEVA(IF(G3SelectionMask="x",IF(INDEX(RawDataRefData,$E1049,0)&gt;0,INDEX(RawDataRefData,$E1049,0)),"")),"")</f>
        <v/>
      </c>
      <c r="AY1049" s="101" t="b">
        <f t="shared" si="402"/>
        <v>0</v>
      </c>
      <c r="AZ1049" s="101" t="str">
        <f t="array" ref="AZ1049">IF($AY1049,MEDIAN(IF(G4SelectionMask="x",IF(INDEX(RawDataRefData,$E1049,0)&gt;0,INDEX(RawDataRefData,$E1049,0)),"")),"")</f>
        <v/>
      </c>
      <c r="BA1049" s="101" t="str">
        <f t="array" ref="BA1049">IF($AY1049,QUARTILE(IF(G4SelectionMask="x",IF(INDEX(RawDataRefData,$E1049,0)&gt;0,INDEX(RawDataRefData,$E1049,0)),""),1),"")</f>
        <v/>
      </c>
      <c r="BB1049" s="101" t="str">
        <f t="array" ref="BB1049">IF($AY1049,QUARTILE(IF(G4SelectionMask="x",IF(INDEX(RawDataRefData,$E1049,0)&gt;0,INDEX(RawDataRefData,$E1049,0)),""),3),"")</f>
        <v/>
      </c>
      <c r="BC1049" s="101" t="str">
        <f t="array" ref="BC1049">IF($AY1049,MIN(IF(G4SelectionMask="x",IF(INDEX(RawDataRefData,$E1049,0)&gt;0,INDEX(RawDataRefData,$E1049,0)),"")),"")</f>
        <v/>
      </c>
      <c r="BD1049" s="101" t="str">
        <f t="array" ref="BD1049">IF($AY1049,MAX(IF(G4SelectionMask="x",IF(INDEX(RawDataRefData,$E1049,0)&gt;0,INDEX(RawDataRefData,$E1049,0)),"")),"")</f>
        <v/>
      </c>
      <c r="BE1049" s="101" t="str">
        <f t="shared" si="403"/>
        <v/>
      </c>
      <c r="BF1049" s="101" t="str">
        <f t="array" ref="BF1049">IF($AY1049,STDEVA(IF(G4SelectionMask="x",IF(INDEX(RawDataRefData,$E1049,0)&gt;0,INDEX(RawDataRefData,$E1049,0)),"")),"")</f>
        <v/>
      </c>
      <c r="BG1049" s="100" t="b">
        <f t="shared" si="404"/>
        <v>0</v>
      </c>
      <c r="BH1049" s="100" t="str">
        <f t="array" ref="BH1049">IF($BG1049,MEDIAN(IF(G5SelectionMask="x",IF(INDEX(RawDataRefData,$E1049,0)&gt;0,INDEX(RawDataRefData,$E1049,0)),"")),"")</f>
        <v/>
      </c>
      <c r="BI1049" s="100" t="str">
        <f t="array" ref="BI1049">IF($BG1049,QUARTILE(IF(G5SelectionMask="x",IF(INDEX(RawDataRefData,$E1049,0)&gt;0,INDEX(RawDataRefData,$E1049,0)),""),1),"")</f>
        <v/>
      </c>
      <c r="BJ1049" s="100" t="str">
        <f t="array" ref="BJ1049">IF($BG1049,QUARTILE(IF(G5SelectionMask="x",IF(INDEX(RawDataRefData,$E1049,0)&gt;0,INDEX(RawDataRefData,$E1049,0)),""),3),"")</f>
        <v/>
      </c>
      <c r="BK1049" s="100" t="str">
        <f t="array" ref="BK1049">IF($BG1049,MIN(IF(G5SelectionMask="x",IF(INDEX(RawDataRefData,$E1049,0)&gt;0,INDEX(RawDataRefData,$E1049,0)),"")),"")</f>
        <v/>
      </c>
      <c r="BL1049" s="100" t="str">
        <f t="array" ref="BL1049">IF($BG1049,MAX(IF(G5SelectionMask="x",IF(INDEX(RawDataRefData,$E1049,0)&gt;0,INDEX(RawDataRefData,$E1049,0)),"")),"")</f>
        <v/>
      </c>
      <c r="BM1049" s="100" t="str">
        <f t="shared" si="405"/>
        <v/>
      </c>
      <c r="BN1049" s="103" t="str">
        <f t="array" ref="BN1049">IF($BG1049,STDEVA(IF(G5SelectionMask="x",IF(INDEX(RawDataRefData,$E1049,0)&gt;0,INDEX(RawDataRefData,$E1049,0)),"")),"")</f>
        <v/>
      </c>
      <c r="BO1049" s="104"/>
      <c r="BP1049" s="105">
        <v>4</v>
      </c>
      <c r="BQ1049" s="105">
        <v>4</v>
      </c>
      <c r="BR1049" s="105">
        <v>1</v>
      </c>
      <c r="BS1049" s="105">
        <v>1</v>
      </c>
      <c r="BT1049" s="105">
        <v>1</v>
      </c>
      <c r="BU1049" s="105">
        <v>1</v>
      </c>
      <c r="BV1049" s="105">
        <v>1</v>
      </c>
      <c r="BW1049" s="105">
        <v>3</v>
      </c>
      <c r="BX1049" s="105">
        <v>4</v>
      </c>
      <c r="BY1049" s="105">
        <v>2</v>
      </c>
      <c r="BZ1049" s="105">
        <v>4</v>
      </c>
      <c r="CA1049" s="105">
        <v>4</v>
      </c>
      <c r="CB1049" s="105">
        <v>3</v>
      </c>
      <c r="CC1049" s="105">
        <v>3</v>
      </c>
      <c r="CD1049" s="105">
        <v>1</v>
      </c>
    </row>
    <row r="1050" spans="1:82" ht="13.5" hidden="1" thickBot="1" x14ac:dyDescent="0.25">
      <c r="A1050" s="33" t="e">
        <f t="shared" si="359"/>
        <v>#NAME?</v>
      </c>
      <c r="B1050" s="218"/>
      <c r="C1050" s="215"/>
      <c r="D1050" s="229"/>
      <c r="E1050" s="72">
        <f t="shared" si="398"/>
        <v>1041</v>
      </c>
      <c r="F1050" s="9" t="s">
        <v>2389</v>
      </c>
      <c r="G1050" s="9" t="s">
        <v>1425</v>
      </c>
      <c r="I1050" s="9" t="s">
        <v>341</v>
      </c>
      <c r="K1050" s="100">
        <f t="shared" si="383"/>
        <v>3</v>
      </c>
      <c r="L1050" s="100"/>
      <c r="M1050" s="100"/>
      <c r="N1050" s="100"/>
      <c r="O1050" s="100"/>
      <c r="P1050" s="101">
        <f t="shared" si="384"/>
        <v>1</v>
      </c>
      <c r="Q1050" s="102">
        <f t="shared" si="385"/>
        <v>1</v>
      </c>
      <c r="R1050" s="102">
        <f t="shared" si="386"/>
        <v>1</v>
      </c>
      <c r="S1050" s="102">
        <f t="shared" si="387"/>
        <v>2</v>
      </c>
      <c r="T1050" s="102">
        <f t="shared" si="388"/>
        <v>1</v>
      </c>
      <c r="U1050" s="102">
        <f t="shared" si="389"/>
        <v>3</v>
      </c>
      <c r="V1050" s="102">
        <f t="shared" si="390"/>
        <v>3</v>
      </c>
      <c r="W1050" s="102">
        <f t="shared" si="391"/>
        <v>4</v>
      </c>
      <c r="X1050" s="102">
        <f t="shared" si="392"/>
        <v>2</v>
      </c>
      <c r="Y1050" s="102">
        <f t="shared" si="393"/>
        <v>1</v>
      </c>
      <c r="Z1050" s="102">
        <f t="shared" si="394"/>
        <v>1</v>
      </c>
      <c r="AA1050" s="100" t="b">
        <f t="shared" si="395"/>
        <v>1</v>
      </c>
      <c r="AB1050" s="100">
        <f t="array" ref="AB1050">IF($AA1050,MEDIAN(IF(G1SelectionMask="x",IF(INDEX(RawDataRefData,$E1050,0)&gt;0,INDEX(RawDataRefData,$E1050,0)),"")),"")</f>
        <v>1</v>
      </c>
      <c r="AC1050" s="100">
        <f t="array" ref="AC1050">IF($AA1050,QUARTILE(IF(G1SelectionMask="x",IF(INDEX(RawDataRefData,$E1050,0)&gt;0,INDEX(RawDataRefData,$E1050,0)),""),1),"")</f>
        <v>1</v>
      </c>
      <c r="AD1050" s="100">
        <f t="array" ref="AD1050">IF($AA1050,QUARTILE(IF(G1SelectionMask="x",IF(INDEX(RawDataRefData,$E1050,0)&gt;0,INDEX(RawDataRefData,$E1050,0)),""),3),"")</f>
        <v>2.5</v>
      </c>
      <c r="AE1050" s="100">
        <f t="array" ref="AE1050">IF($AA1050,MIN(IF(G1SelectionMask="x",IF(INDEX(RawDataRefData,$E1050,0)&gt;0,INDEX(RawDataRefData,$E1050,0)),"")),"")</f>
        <v>1</v>
      </c>
      <c r="AF1050" s="100">
        <f t="array" ref="AF1050">IF($AA1050,MAX(IF(G1SelectionMask="x",IF(INDEX(RawDataRefData,$E1050,0)&gt;0,INDEX(RawDataRefData,$E1050,0)),"")),"")</f>
        <v>4</v>
      </c>
      <c r="AG1050" s="100">
        <f t="shared" si="396"/>
        <v>1.8181818181818181</v>
      </c>
      <c r="AH1050" s="100">
        <f t="array" ref="AH1050">IF($AA1050,STDEVA(IF(G1SelectionMask="x",IF(INDEX(RawDataRefData,$E1050,0)&gt;0,INDEX(RawDataRefData,$E1050,0)),"")),"")</f>
        <v>1.0787197799411872</v>
      </c>
      <c r="AI1050" s="101" t="b">
        <f t="shared" si="397"/>
        <v>1</v>
      </c>
      <c r="AJ1050" s="101">
        <f t="array" ref="AJ1050">IF($AI1050,MEDIAN(IF(G2SelectionMask="x",IF(INDEX(RawDataRefData,$E1050,0)&gt;0,INDEX(RawDataRefData,$E1050,0)),"")),"")</f>
        <v>2</v>
      </c>
      <c r="AK1050" s="101">
        <f t="array" ref="AK1050">IF($AI1050,QUARTILE(IF(G2SelectionMask="x",IF(INDEX(RawDataRefData,$E1050,0)&gt;0,INDEX(RawDataRefData,$E1050,0)),""),1),"")</f>
        <v>1</v>
      </c>
      <c r="AL1050" s="101">
        <f t="array" ref="AL1050">IF($AI1050,QUARTILE(IF(G2SelectionMask="x",IF(INDEX(RawDataRefData,$E1050,0)&gt;0,INDEX(RawDataRefData,$E1050,0)),""),3),"")</f>
        <v>3</v>
      </c>
      <c r="AM1050" s="101">
        <f t="array" ref="AM1050">IF($AI1050,MIN(IF(G2SelectionMask="x",IF(INDEX(RawDataRefData,$E1050,0)&gt;0,INDEX(RawDataRefData,$E1050,0)),"")),"")</f>
        <v>1</v>
      </c>
      <c r="AN1050" s="101">
        <f t="array" ref="AN1050">IF($AI1050,MAX(IF(G2SelectionMask="x",IF(INDEX(RawDataRefData,$E1050,0)&gt;0,INDEX(RawDataRefData,$E1050,0)),"")),"")</f>
        <v>4</v>
      </c>
      <c r="AO1050" s="101">
        <f t="shared" si="399"/>
        <v>2.0909090909090908</v>
      </c>
      <c r="AP1050" s="101">
        <f t="array" ref="AP1050">IF($AI1050,STDEVA(IF(G2SelectionMask="x",IF(INDEX(RawDataRefData,$E1050,0)&gt;0,INDEX(RawDataRefData,$E1050,0)),"")),"")</f>
        <v>1.1361818036340356</v>
      </c>
      <c r="AQ1050" s="100" t="b">
        <f t="shared" si="400"/>
        <v>0</v>
      </c>
      <c r="AR1050" s="100" t="str">
        <f t="array" ref="AR1050">IF($AQ1050,MEDIAN(IF(G3SelectionMask="x",IF(INDEX(RawDataRefData,$E1050,0)&gt;0,INDEX(RawDataRefData,$E1050,0)),"")),"")</f>
        <v/>
      </c>
      <c r="AS1050" s="100" t="str">
        <f t="array" ref="AS1050">IF($AQ1050,QUARTILE(IF(G3SelectionMask="x",IF(INDEX(RawDataRefData,$E1050,0)&gt;0,INDEX(RawDataRefData,$E1050,0)),""),1),"")</f>
        <v/>
      </c>
      <c r="AT1050" s="100" t="str">
        <f t="array" ref="AT1050">IF($AQ1050,QUARTILE(IF(G3SelectionMask="x",IF(INDEX(RawDataRefData,$E1050,0)&gt;0,INDEX(RawDataRefData,$E1050,0)),""),3),"")</f>
        <v/>
      </c>
      <c r="AU1050" s="100" t="str">
        <f t="array" ref="AU1050">IF($AQ1050,MIN(IF(G3SelectionMask="x",IF(INDEX(RawDataRefData,$E1050,0)&gt;0,INDEX(RawDataRefData,$E1050,0)),"")),"")</f>
        <v/>
      </c>
      <c r="AV1050" s="100" t="str">
        <f t="array" ref="AV1050">IF($AQ1050,MAX(IF(G3SelectionMask="x",IF(INDEX(RawDataRefData,$E1050,0)&gt;0,INDEX(RawDataRefData,$E1050,0)),"")),"")</f>
        <v/>
      </c>
      <c r="AW1050" s="100" t="str">
        <f t="shared" si="401"/>
        <v/>
      </c>
      <c r="AX1050" s="100" t="str">
        <f t="array" ref="AX1050">IF($AQ1050,STDEVA(IF(G3SelectionMask="x",IF(INDEX(RawDataRefData,$E1050,0)&gt;0,INDEX(RawDataRefData,$E1050,0)),"")),"")</f>
        <v/>
      </c>
      <c r="AY1050" s="101" t="b">
        <f t="shared" si="402"/>
        <v>0</v>
      </c>
      <c r="AZ1050" s="101" t="str">
        <f t="array" ref="AZ1050">IF($AY1050,MEDIAN(IF(G4SelectionMask="x",IF(INDEX(RawDataRefData,$E1050,0)&gt;0,INDEX(RawDataRefData,$E1050,0)),"")),"")</f>
        <v/>
      </c>
      <c r="BA1050" s="101" t="str">
        <f t="array" ref="BA1050">IF($AY1050,QUARTILE(IF(G4SelectionMask="x",IF(INDEX(RawDataRefData,$E1050,0)&gt;0,INDEX(RawDataRefData,$E1050,0)),""),1),"")</f>
        <v/>
      </c>
      <c r="BB1050" s="101" t="str">
        <f t="array" ref="BB1050">IF($AY1050,QUARTILE(IF(G4SelectionMask="x",IF(INDEX(RawDataRefData,$E1050,0)&gt;0,INDEX(RawDataRefData,$E1050,0)),""),3),"")</f>
        <v/>
      </c>
      <c r="BC1050" s="101" t="str">
        <f t="array" ref="BC1050">IF($AY1050,MIN(IF(G4SelectionMask="x",IF(INDEX(RawDataRefData,$E1050,0)&gt;0,INDEX(RawDataRefData,$E1050,0)),"")),"")</f>
        <v/>
      </c>
      <c r="BD1050" s="101" t="str">
        <f t="array" ref="BD1050">IF($AY1050,MAX(IF(G4SelectionMask="x",IF(INDEX(RawDataRefData,$E1050,0)&gt;0,INDEX(RawDataRefData,$E1050,0)),"")),"")</f>
        <v/>
      </c>
      <c r="BE1050" s="101" t="str">
        <f t="shared" si="403"/>
        <v/>
      </c>
      <c r="BF1050" s="101" t="str">
        <f t="array" ref="BF1050">IF($AY1050,STDEVA(IF(G4SelectionMask="x",IF(INDEX(RawDataRefData,$E1050,0)&gt;0,INDEX(RawDataRefData,$E1050,0)),"")),"")</f>
        <v/>
      </c>
      <c r="BG1050" s="100" t="b">
        <f t="shared" si="404"/>
        <v>0</v>
      </c>
      <c r="BH1050" s="100" t="str">
        <f t="array" ref="BH1050">IF($BG1050,MEDIAN(IF(G5SelectionMask="x",IF(INDEX(RawDataRefData,$E1050,0)&gt;0,INDEX(RawDataRefData,$E1050,0)),"")),"")</f>
        <v/>
      </c>
      <c r="BI1050" s="100" t="str">
        <f t="array" ref="BI1050">IF($BG1050,QUARTILE(IF(G5SelectionMask="x",IF(INDEX(RawDataRefData,$E1050,0)&gt;0,INDEX(RawDataRefData,$E1050,0)),""),1),"")</f>
        <v/>
      </c>
      <c r="BJ1050" s="100" t="str">
        <f t="array" ref="BJ1050">IF($BG1050,QUARTILE(IF(G5SelectionMask="x",IF(INDEX(RawDataRefData,$E1050,0)&gt;0,INDEX(RawDataRefData,$E1050,0)),""),3),"")</f>
        <v/>
      </c>
      <c r="BK1050" s="100" t="str">
        <f t="array" ref="BK1050">IF($BG1050,MIN(IF(G5SelectionMask="x",IF(INDEX(RawDataRefData,$E1050,0)&gt;0,INDEX(RawDataRefData,$E1050,0)),"")),"")</f>
        <v/>
      </c>
      <c r="BL1050" s="100" t="str">
        <f t="array" ref="BL1050">IF($BG1050,MAX(IF(G5SelectionMask="x",IF(INDEX(RawDataRefData,$E1050,0)&gt;0,INDEX(RawDataRefData,$E1050,0)),"")),"")</f>
        <v/>
      </c>
      <c r="BM1050" s="100" t="str">
        <f t="shared" si="405"/>
        <v/>
      </c>
      <c r="BN1050" s="103" t="str">
        <f t="array" ref="BN1050">IF($BG1050,STDEVA(IF(G5SelectionMask="x",IF(INDEX(RawDataRefData,$E1050,0)&gt;0,INDEX(RawDataRefData,$E1050,0)),"")),"")</f>
        <v/>
      </c>
      <c r="BO1050" s="104"/>
      <c r="BP1050" s="105">
        <v>3</v>
      </c>
      <c r="BQ1050" s="105">
        <v>1</v>
      </c>
      <c r="BR1050" s="105">
        <v>1</v>
      </c>
      <c r="BS1050" s="105">
        <v>1</v>
      </c>
      <c r="BT1050" s="105">
        <v>2</v>
      </c>
      <c r="BU1050" s="105">
        <v>1</v>
      </c>
      <c r="BV1050" s="105">
        <v>3</v>
      </c>
      <c r="BW1050" s="105">
        <v>3</v>
      </c>
      <c r="BX1050" s="105">
        <v>4</v>
      </c>
      <c r="BY1050" s="105">
        <v>2</v>
      </c>
      <c r="BZ1050" s="105">
        <v>1</v>
      </c>
      <c r="CA1050" s="105">
        <v>1</v>
      </c>
      <c r="CB1050" s="105">
        <v>3</v>
      </c>
      <c r="CC1050" s="105">
        <v>3</v>
      </c>
      <c r="CD1050" s="105">
        <v>3</v>
      </c>
    </row>
    <row r="1051" spans="1:82" ht="13.5" hidden="1" thickBot="1" x14ac:dyDescent="0.25">
      <c r="A1051" s="33" t="e">
        <f t="shared" si="359"/>
        <v>#NAME?</v>
      </c>
      <c r="B1051" s="218"/>
      <c r="C1051" s="215"/>
      <c r="D1051" s="229"/>
      <c r="E1051" s="72">
        <f t="shared" si="398"/>
        <v>1042</v>
      </c>
      <c r="F1051" s="9" t="s">
        <v>2390</v>
      </c>
      <c r="G1051" s="9" t="s">
        <v>1426</v>
      </c>
      <c r="I1051" s="9" t="s">
        <v>341</v>
      </c>
      <c r="K1051" s="100">
        <f t="shared" si="383"/>
        <v>3</v>
      </c>
      <c r="L1051" s="100"/>
      <c r="M1051" s="100"/>
      <c r="N1051" s="100"/>
      <c r="O1051" s="100"/>
      <c r="P1051" s="101">
        <f t="shared" si="384"/>
        <v>3</v>
      </c>
      <c r="Q1051" s="102">
        <f t="shared" si="385"/>
        <v>3</v>
      </c>
      <c r="R1051" s="102">
        <f t="shared" si="386"/>
        <v>1</v>
      </c>
      <c r="S1051" s="102">
        <f t="shared" si="387"/>
        <v>3</v>
      </c>
      <c r="T1051" s="102">
        <f t="shared" si="388"/>
        <v>3</v>
      </c>
      <c r="U1051" s="102">
        <f t="shared" si="389"/>
        <v>4</v>
      </c>
      <c r="V1051" s="102">
        <f t="shared" si="390"/>
        <v>1</v>
      </c>
      <c r="W1051" s="102">
        <f t="shared" si="391"/>
        <v>3</v>
      </c>
      <c r="X1051" s="102">
        <f t="shared" si="392"/>
        <v>4</v>
      </c>
      <c r="Y1051" s="102">
        <f t="shared" si="393"/>
        <v>2</v>
      </c>
      <c r="Z1051" s="102">
        <f t="shared" si="394"/>
        <v>4</v>
      </c>
      <c r="AA1051" s="100" t="b">
        <f t="shared" si="395"/>
        <v>1</v>
      </c>
      <c r="AB1051" s="100">
        <f t="array" ref="AB1051">IF($AA1051,MEDIAN(IF(G1SelectionMask="x",IF(INDEX(RawDataRefData,$E1051,0)&gt;0,INDEX(RawDataRefData,$E1051,0)),"")),"")</f>
        <v>3</v>
      </c>
      <c r="AC1051" s="100">
        <f t="array" ref="AC1051">IF($AA1051,QUARTILE(IF(G1SelectionMask="x",IF(INDEX(RawDataRefData,$E1051,0)&gt;0,INDEX(RawDataRefData,$E1051,0)),""),1),"")</f>
        <v>2.5</v>
      </c>
      <c r="AD1051" s="100">
        <f t="array" ref="AD1051">IF($AA1051,QUARTILE(IF(G1SelectionMask="x",IF(INDEX(RawDataRefData,$E1051,0)&gt;0,INDEX(RawDataRefData,$E1051,0)),""),3),"")</f>
        <v>3.5</v>
      </c>
      <c r="AE1051" s="100">
        <f t="array" ref="AE1051">IF($AA1051,MIN(IF(G1SelectionMask="x",IF(INDEX(RawDataRefData,$E1051,0)&gt;0,INDEX(RawDataRefData,$E1051,0)),"")),"")</f>
        <v>1</v>
      </c>
      <c r="AF1051" s="100">
        <f t="array" ref="AF1051">IF($AA1051,MAX(IF(G1SelectionMask="x",IF(INDEX(RawDataRefData,$E1051,0)&gt;0,INDEX(RawDataRefData,$E1051,0)),"")),"")</f>
        <v>4</v>
      </c>
      <c r="AG1051" s="100">
        <f t="shared" si="396"/>
        <v>2.8181818181818183</v>
      </c>
      <c r="AH1051" s="100">
        <f t="array" ref="AH1051">IF($AA1051,STDEVA(IF(G1SelectionMask="x",IF(INDEX(RawDataRefData,$E1051,0)&gt;0,INDEX(RawDataRefData,$E1051,0)),"")),"")</f>
        <v>1.0787197799411876</v>
      </c>
      <c r="AI1051" s="101" t="b">
        <f t="shared" si="397"/>
        <v>1</v>
      </c>
      <c r="AJ1051" s="101">
        <f t="array" ref="AJ1051">IF($AI1051,MEDIAN(IF(G2SelectionMask="x",IF(INDEX(RawDataRefData,$E1051,0)&gt;0,INDEX(RawDataRefData,$E1051,0)),"")),"")</f>
        <v>3</v>
      </c>
      <c r="AK1051" s="101">
        <f t="array" ref="AK1051">IF($AI1051,QUARTILE(IF(G2SelectionMask="x",IF(INDEX(RawDataRefData,$E1051,0)&gt;0,INDEX(RawDataRefData,$E1051,0)),""),1),"")</f>
        <v>2</v>
      </c>
      <c r="AL1051" s="101">
        <f t="array" ref="AL1051">IF($AI1051,QUARTILE(IF(G2SelectionMask="x",IF(INDEX(RawDataRefData,$E1051,0)&gt;0,INDEX(RawDataRefData,$E1051,0)),""),3),"")</f>
        <v>3</v>
      </c>
      <c r="AM1051" s="101">
        <f t="array" ref="AM1051">IF($AI1051,MIN(IF(G2SelectionMask="x",IF(INDEX(RawDataRefData,$E1051,0)&gt;0,INDEX(RawDataRefData,$E1051,0)),"")),"")</f>
        <v>1</v>
      </c>
      <c r="AN1051" s="101">
        <f t="array" ref="AN1051">IF($AI1051,MAX(IF(G2SelectionMask="x",IF(INDEX(RawDataRefData,$E1051,0)&gt;0,INDEX(RawDataRefData,$E1051,0)),"")),"")</f>
        <v>4</v>
      </c>
      <c r="AO1051" s="101">
        <f t="shared" si="399"/>
        <v>2.5454545454545454</v>
      </c>
      <c r="AP1051" s="101">
        <f t="array" ref="AP1051">IF($AI1051,STDEVA(IF(G2SelectionMask="x",IF(INDEX(RawDataRefData,$E1051,0)&gt;0,INDEX(RawDataRefData,$E1051,0)),"")),"")</f>
        <v>0.93419873299382794</v>
      </c>
      <c r="AQ1051" s="100" t="b">
        <f t="shared" si="400"/>
        <v>0</v>
      </c>
      <c r="AR1051" s="100" t="str">
        <f t="array" ref="AR1051">IF($AQ1051,MEDIAN(IF(G3SelectionMask="x",IF(INDEX(RawDataRefData,$E1051,0)&gt;0,INDEX(RawDataRefData,$E1051,0)),"")),"")</f>
        <v/>
      </c>
      <c r="AS1051" s="100" t="str">
        <f t="array" ref="AS1051">IF($AQ1051,QUARTILE(IF(G3SelectionMask="x",IF(INDEX(RawDataRefData,$E1051,0)&gt;0,INDEX(RawDataRefData,$E1051,0)),""),1),"")</f>
        <v/>
      </c>
      <c r="AT1051" s="100" t="str">
        <f t="array" ref="AT1051">IF($AQ1051,QUARTILE(IF(G3SelectionMask="x",IF(INDEX(RawDataRefData,$E1051,0)&gt;0,INDEX(RawDataRefData,$E1051,0)),""),3),"")</f>
        <v/>
      </c>
      <c r="AU1051" s="100" t="str">
        <f t="array" ref="AU1051">IF($AQ1051,MIN(IF(G3SelectionMask="x",IF(INDEX(RawDataRefData,$E1051,0)&gt;0,INDEX(RawDataRefData,$E1051,0)),"")),"")</f>
        <v/>
      </c>
      <c r="AV1051" s="100" t="str">
        <f t="array" ref="AV1051">IF($AQ1051,MAX(IF(G3SelectionMask="x",IF(INDEX(RawDataRefData,$E1051,0)&gt;0,INDEX(RawDataRefData,$E1051,0)),"")),"")</f>
        <v/>
      </c>
      <c r="AW1051" s="100" t="str">
        <f t="shared" si="401"/>
        <v/>
      </c>
      <c r="AX1051" s="100" t="str">
        <f t="array" ref="AX1051">IF($AQ1051,STDEVA(IF(G3SelectionMask="x",IF(INDEX(RawDataRefData,$E1051,0)&gt;0,INDEX(RawDataRefData,$E1051,0)),"")),"")</f>
        <v/>
      </c>
      <c r="AY1051" s="101" t="b">
        <f t="shared" si="402"/>
        <v>0</v>
      </c>
      <c r="AZ1051" s="101" t="str">
        <f t="array" ref="AZ1051">IF($AY1051,MEDIAN(IF(G4SelectionMask="x",IF(INDEX(RawDataRefData,$E1051,0)&gt;0,INDEX(RawDataRefData,$E1051,0)),"")),"")</f>
        <v/>
      </c>
      <c r="BA1051" s="101" t="str">
        <f t="array" ref="BA1051">IF($AY1051,QUARTILE(IF(G4SelectionMask="x",IF(INDEX(RawDataRefData,$E1051,0)&gt;0,INDEX(RawDataRefData,$E1051,0)),""),1),"")</f>
        <v/>
      </c>
      <c r="BB1051" s="101" t="str">
        <f t="array" ref="BB1051">IF($AY1051,QUARTILE(IF(G4SelectionMask="x",IF(INDEX(RawDataRefData,$E1051,0)&gt;0,INDEX(RawDataRefData,$E1051,0)),""),3),"")</f>
        <v/>
      </c>
      <c r="BC1051" s="101" t="str">
        <f t="array" ref="BC1051">IF($AY1051,MIN(IF(G4SelectionMask="x",IF(INDEX(RawDataRefData,$E1051,0)&gt;0,INDEX(RawDataRefData,$E1051,0)),"")),"")</f>
        <v/>
      </c>
      <c r="BD1051" s="101" t="str">
        <f t="array" ref="BD1051">IF($AY1051,MAX(IF(G4SelectionMask="x",IF(INDEX(RawDataRefData,$E1051,0)&gt;0,INDEX(RawDataRefData,$E1051,0)),"")),"")</f>
        <v/>
      </c>
      <c r="BE1051" s="101" t="str">
        <f t="shared" si="403"/>
        <v/>
      </c>
      <c r="BF1051" s="101" t="str">
        <f t="array" ref="BF1051">IF($AY1051,STDEVA(IF(G4SelectionMask="x",IF(INDEX(RawDataRefData,$E1051,0)&gt;0,INDEX(RawDataRefData,$E1051,0)),"")),"")</f>
        <v/>
      </c>
      <c r="BG1051" s="100" t="b">
        <f t="shared" si="404"/>
        <v>0</v>
      </c>
      <c r="BH1051" s="100" t="str">
        <f t="array" ref="BH1051">IF($BG1051,MEDIAN(IF(G5SelectionMask="x",IF(INDEX(RawDataRefData,$E1051,0)&gt;0,INDEX(RawDataRefData,$E1051,0)),"")),"")</f>
        <v/>
      </c>
      <c r="BI1051" s="100" t="str">
        <f t="array" ref="BI1051">IF($BG1051,QUARTILE(IF(G5SelectionMask="x",IF(INDEX(RawDataRefData,$E1051,0)&gt;0,INDEX(RawDataRefData,$E1051,0)),""),1),"")</f>
        <v/>
      </c>
      <c r="BJ1051" s="100" t="str">
        <f t="array" ref="BJ1051">IF($BG1051,QUARTILE(IF(G5SelectionMask="x",IF(INDEX(RawDataRefData,$E1051,0)&gt;0,INDEX(RawDataRefData,$E1051,0)),""),3),"")</f>
        <v/>
      </c>
      <c r="BK1051" s="100" t="str">
        <f t="array" ref="BK1051">IF($BG1051,MIN(IF(G5SelectionMask="x",IF(INDEX(RawDataRefData,$E1051,0)&gt;0,INDEX(RawDataRefData,$E1051,0)),"")),"")</f>
        <v/>
      </c>
      <c r="BL1051" s="100" t="str">
        <f t="array" ref="BL1051">IF($BG1051,MAX(IF(G5SelectionMask="x",IF(INDEX(RawDataRefData,$E1051,0)&gt;0,INDEX(RawDataRefData,$E1051,0)),"")),"")</f>
        <v/>
      </c>
      <c r="BM1051" s="100" t="str">
        <f t="shared" si="405"/>
        <v/>
      </c>
      <c r="BN1051" s="103" t="str">
        <f t="array" ref="BN1051">IF($BG1051,STDEVA(IF(G5SelectionMask="x",IF(INDEX(RawDataRefData,$E1051,0)&gt;0,INDEX(RawDataRefData,$E1051,0)),"")),"")</f>
        <v/>
      </c>
      <c r="BO1051" s="104"/>
      <c r="BP1051" s="105">
        <v>3</v>
      </c>
      <c r="BQ1051" s="105">
        <v>3</v>
      </c>
      <c r="BR1051" s="105">
        <v>3</v>
      </c>
      <c r="BS1051" s="105">
        <v>1</v>
      </c>
      <c r="BT1051" s="105">
        <v>3</v>
      </c>
      <c r="BU1051" s="105">
        <v>3</v>
      </c>
      <c r="BV1051" s="105">
        <v>4</v>
      </c>
      <c r="BW1051" s="105">
        <v>1</v>
      </c>
      <c r="BX1051" s="105">
        <v>3</v>
      </c>
      <c r="BY1051" s="105">
        <v>4</v>
      </c>
      <c r="BZ1051" s="105">
        <v>2</v>
      </c>
      <c r="CA1051" s="105">
        <v>4</v>
      </c>
      <c r="CB1051" s="105">
        <v>2</v>
      </c>
      <c r="CC1051" s="105">
        <v>1</v>
      </c>
      <c r="CD1051" s="105">
        <v>3</v>
      </c>
    </row>
    <row r="1052" spans="1:82" ht="13.5" hidden="1" thickBot="1" x14ac:dyDescent="0.25">
      <c r="A1052" s="33" t="e">
        <f t="shared" si="359"/>
        <v>#NAME?</v>
      </c>
      <c r="B1052" s="218"/>
      <c r="C1052" s="215"/>
      <c r="D1052" s="229"/>
      <c r="E1052" s="72">
        <f t="shared" si="398"/>
        <v>1043</v>
      </c>
      <c r="F1052" s="9" t="s">
        <v>2391</v>
      </c>
      <c r="G1052" s="9" t="s">
        <v>1427</v>
      </c>
      <c r="I1052" s="9" t="s">
        <v>341</v>
      </c>
      <c r="K1052" s="100">
        <f t="shared" si="383"/>
        <v>1</v>
      </c>
      <c r="L1052" s="100"/>
      <c r="M1052" s="100"/>
      <c r="N1052" s="100"/>
      <c r="O1052" s="100"/>
      <c r="P1052" s="101">
        <f t="shared" si="384"/>
        <v>3</v>
      </c>
      <c r="Q1052" s="102">
        <f t="shared" si="385"/>
        <v>3</v>
      </c>
      <c r="R1052" s="102">
        <f t="shared" si="386"/>
        <v>2</v>
      </c>
      <c r="S1052" s="102">
        <f t="shared" si="387"/>
        <v>4</v>
      </c>
      <c r="T1052" s="102">
        <f t="shared" si="388"/>
        <v>2</v>
      </c>
      <c r="U1052" s="102">
        <f t="shared" si="389"/>
        <v>4</v>
      </c>
      <c r="V1052" s="102">
        <f t="shared" si="390"/>
        <v>2</v>
      </c>
      <c r="W1052" s="102">
        <f t="shared" si="391"/>
        <v>2</v>
      </c>
      <c r="X1052" s="102">
        <f t="shared" si="392"/>
        <v>2</v>
      </c>
      <c r="Y1052" s="102">
        <f t="shared" si="393"/>
        <v>2</v>
      </c>
      <c r="Z1052" s="102">
        <f t="shared" si="394"/>
        <v>3</v>
      </c>
      <c r="AA1052" s="100" t="b">
        <f t="shared" si="395"/>
        <v>1</v>
      </c>
      <c r="AB1052" s="100">
        <f t="array" ref="AB1052">IF($AA1052,MEDIAN(IF(G1SelectionMask="x",IF(INDEX(RawDataRefData,$E1052,0)&gt;0,INDEX(RawDataRefData,$E1052,0)),"")),"")</f>
        <v>2</v>
      </c>
      <c r="AC1052" s="100">
        <f t="array" ref="AC1052">IF($AA1052,QUARTILE(IF(G1SelectionMask="x",IF(INDEX(RawDataRefData,$E1052,0)&gt;0,INDEX(RawDataRefData,$E1052,0)),""),1),"")</f>
        <v>2</v>
      </c>
      <c r="AD1052" s="100">
        <f t="array" ref="AD1052">IF($AA1052,QUARTILE(IF(G1SelectionMask="x",IF(INDEX(RawDataRefData,$E1052,0)&gt;0,INDEX(RawDataRefData,$E1052,0)),""),3),"")</f>
        <v>3</v>
      </c>
      <c r="AE1052" s="100">
        <f t="array" ref="AE1052">IF($AA1052,MIN(IF(G1SelectionMask="x",IF(INDEX(RawDataRefData,$E1052,0)&gt;0,INDEX(RawDataRefData,$E1052,0)),"")),"")</f>
        <v>2</v>
      </c>
      <c r="AF1052" s="100">
        <f t="array" ref="AF1052">IF($AA1052,MAX(IF(G1SelectionMask="x",IF(INDEX(RawDataRefData,$E1052,0)&gt;0,INDEX(RawDataRefData,$E1052,0)),"")),"")</f>
        <v>4</v>
      </c>
      <c r="AG1052" s="100">
        <f t="shared" si="396"/>
        <v>2.6363636363636362</v>
      </c>
      <c r="AH1052" s="100">
        <f t="array" ref="AH1052">IF($AA1052,STDEVA(IF(G1SelectionMask="x",IF(INDEX(RawDataRefData,$E1052,0)&gt;0,INDEX(RawDataRefData,$E1052,0)),"")),"")</f>
        <v>0.8090398349558906</v>
      </c>
      <c r="AI1052" s="101" t="b">
        <f t="shared" si="397"/>
        <v>1</v>
      </c>
      <c r="AJ1052" s="101">
        <f t="array" ref="AJ1052">IF($AI1052,MEDIAN(IF(G2SelectionMask="x",IF(INDEX(RawDataRefData,$E1052,0)&gt;0,INDEX(RawDataRefData,$E1052,0)),"")),"")</f>
        <v>3</v>
      </c>
      <c r="AK1052" s="101">
        <f t="array" ref="AK1052">IF($AI1052,QUARTILE(IF(G2SelectionMask="x",IF(INDEX(RawDataRefData,$E1052,0)&gt;0,INDEX(RawDataRefData,$E1052,0)),""),1),"")</f>
        <v>2</v>
      </c>
      <c r="AL1052" s="101">
        <f t="array" ref="AL1052">IF($AI1052,QUARTILE(IF(G2SelectionMask="x",IF(INDEX(RawDataRefData,$E1052,0)&gt;0,INDEX(RawDataRefData,$E1052,0)),""),3),"")</f>
        <v>3.5</v>
      </c>
      <c r="AM1052" s="101">
        <f t="array" ref="AM1052">IF($AI1052,MIN(IF(G2SelectionMask="x",IF(INDEX(RawDataRefData,$E1052,0)&gt;0,INDEX(RawDataRefData,$E1052,0)),"")),"")</f>
        <v>2</v>
      </c>
      <c r="AN1052" s="101">
        <f t="array" ref="AN1052">IF($AI1052,MAX(IF(G2SelectionMask="x",IF(INDEX(RawDataRefData,$E1052,0)&gt;0,INDEX(RawDataRefData,$E1052,0)),"")),"")</f>
        <v>4</v>
      </c>
      <c r="AO1052" s="101">
        <f t="shared" si="399"/>
        <v>2.8181818181818183</v>
      </c>
      <c r="AP1052" s="101">
        <f t="array" ref="AP1052">IF($AI1052,STDEVA(IF(G2SelectionMask="x",IF(INDEX(RawDataRefData,$E1052,0)&gt;0,INDEX(RawDataRefData,$E1052,0)),"")),"")</f>
        <v>0.87386289750530322</v>
      </c>
      <c r="AQ1052" s="100" t="b">
        <f t="shared" si="400"/>
        <v>0</v>
      </c>
      <c r="AR1052" s="100" t="str">
        <f t="array" ref="AR1052">IF($AQ1052,MEDIAN(IF(G3SelectionMask="x",IF(INDEX(RawDataRefData,$E1052,0)&gt;0,INDEX(RawDataRefData,$E1052,0)),"")),"")</f>
        <v/>
      </c>
      <c r="AS1052" s="100" t="str">
        <f t="array" ref="AS1052">IF($AQ1052,QUARTILE(IF(G3SelectionMask="x",IF(INDEX(RawDataRefData,$E1052,0)&gt;0,INDEX(RawDataRefData,$E1052,0)),""),1),"")</f>
        <v/>
      </c>
      <c r="AT1052" s="100" t="str">
        <f t="array" ref="AT1052">IF($AQ1052,QUARTILE(IF(G3SelectionMask="x",IF(INDEX(RawDataRefData,$E1052,0)&gt;0,INDEX(RawDataRefData,$E1052,0)),""),3),"")</f>
        <v/>
      </c>
      <c r="AU1052" s="100" t="str">
        <f t="array" ref="AU1052">IF($AQ1052,MIN(IF(G3SelectionMask="x",IF(INDEX(RawDataRefData,$E1052,0)&gt;0,INDEX(RawDataRefData,$E1052,0)),"")),"")</f>
        <v/>
      </c>
      <c r="AV1052" s="100" t="str">
        <f t="array" ref="AV1052">IF($AQ1052,MAX(IF(G3SelectionMask="x",IF(INDEX(RawDataRefData,$E1052,0)&gt;0,INDEX(RawDataRefData,$E1052,0)),"")),"")</f>
        <v/>
      </c>
      <c r="AW1052" s="100" t="str">
        <f t="shared" si="401"/>
        <v/>
      </c>
      <c r="AX1052" s="100" t="str">
        <f t="array" ref="AX1052">IF($AQ1052,STDEVA(IF(G3SelectionMask="x",IF(INDEX(RawDataRefData,$E1052,0)&gt;0,INDEX(RawDataRefData,$E1052,0)),"")),"")</f>
        <v/>
      </c>
      <c r="AY1052" s="101" t="b">
        <f t="shared" si="402"/>
        <v>0</v>
      </c>
      <c r="AZ1052" s="101" t="str">
        <f t="array" ref="AZ1052">IF($AY1052,MEDIAN(IF(G4SelectionMask="x",IF(INDEX(RawDataRefData,$E1052,0)&gt;0,INDEX(RawDataRefData,$E1052,0)),"")),"")</f>
        <v/>
      </c>
      <c r="BA1052" s="101" t="str">
        <f t="array" ref="BA1052">IF($AY1052,QUARTILE(IF(G4SelectionMask="x",IF(INDEX(RawDataRefData,$E1052,0)&gt;0,INDEX(RawDataRefData,$E1052,0)),""),1),"")</f>
        <v/>
      </c>
      <c r="BB1052" s="101" t="str">
        <f t="array" ref="BB1052">IF($AY1052,QUARTILE(IF(G4SelectionMask="x",IF(INDEX(RawDataRefData,$E1052,0)&gt;0,INDEX(RawDataRefData,$E1052,0)),""),3),"")</f>
        <v/>
      </c>
      <c r="BC1052" s="101" t="str">
        <f t="array" ref="BC1052">IF($AY1052,MIN(IF(G4SelectionMask="x",IF(INDEX(RawDataRefData,$E1052,0)&gt;0,INDEX(RawDataRefData,$E1052,0)),"")),"")</f>
        <v/>
      </c>
      <c r="BD1052" s="101" t="str">
        <f t="array" ref="BD1052">IF($AY1052,MAX(IF(G4SelectionMask="x",IF(INDEX(RawDataRefData,$E1052,0)&gt;0,INDEX(RawDataRefData,$E1052,0)),"")),"")</f>
        <v/>
      </c>
      <c r="BE1052" s="101" t="str">
        <f t="shared" si="403"/>
        <v/>
      </c>
      <c r="BF1052" s="101" t="str">
        <f t="array" ref="BF1052">IF($AY1052,STDEVA(IF(G4SelectionMask="x",IF(INDEX(RawDataRefData,$E1052,0)&gt;0,INDEX(RawDataRefData,$E1052,0)),"")),"")</f>
        <v/>
      </c>
      <c r="BG1052" s="100" t="b">
        <f t="shared" si="404"/>
        <v>0</v>
      </c>
      <c r="BH1052" s="100" t="str">
        <f t="array" ref="BH1052">IF($BG1052,MEDIAN(IF(G5SelectionMask="x",IF(INDEX(RawDataRefData,$E1052,0)&gt;0,INDEX(RawDataRefData,$E1052,0)),"")),"")</f>
        <v/>
      </c>
      <c r="BI1052" s="100" t="str">
        <f t="array" ref="BI1052">IF($BG1052,QUARTILE(IF(G5SelectionMask="x",IF(INDEX(RawDataRefData,$E1052,0)&gt;0,INDEX(RawDataRefData,$E1052,0)),""),1),"")</f>
        <v/>
      </c>
      <c r="BJ1052" s="100" t="str">
        <f t="array" ref="BJ1052">IF($BG1052,QUARTILE(IF(G5SelectionMask="x",IF(INDEX(RawDataRefData,$E1052,0)&gt;0,INDEX(RawDataRefData,$E1052,0)),""),3),"")</f>
        <v/>
      </c>
      <c r="BK1052" s="100" t="str">
        <f t="array" ref="BK1052">IF($BG1052,MIN(IF(G5SelectionMask="x",IF(INDEX(RawDataRefData,$E1052,0)&gt;0,INDEX(RawDataRefData,$E1052,0)),"")),"")</f>
        <v/>
      </c>
      <c r="BL1052" s="100" t="str">
        <f t="array" ref="BL1052">IF($BG1052,MAX(IF(G5SelectionMask="x",IF(INDEX(RawDataRefData,$E1052,0)&gt;0,INDEX(RawDataRefData,$E1052,0)),"")),"")</f>
        <v/>
      </c>
      <c r="BM1052" s="100" t="str">
        <f t="shared" si="405"/>
        <v/>
      </c>
      <c r="BN1052" s="103" t="str">
        <f t="array" ref="BN1052">IF($BG1052,STDEVA(IF(G5SelectionMask="x",IF(INDEX(RawDataRefData,$E1052,0)&gt;0,INDEX(RawDataRefData,$E1052,0)),"")),"")</f>
        <v/>
      </c>
      <c r="BO1052" s="104"/>
      <c r="BP1052" s="105">
        <v>1</v>
      </c>
      <c r="BQ1052" s="105">
        <v>3</v>
      </c>
      <c r="BR1052" s="105">
        <v>3</v>
      </c>
      <c r="BS1052" s="105">
        <v>2</v>
      </c>
      <c r="BT1052" s="105">
        <v>4</v>
      </c>
      <c r="BU1052" s="105">
        <v>2</v>
      </c>
      <c r="BV1052" s="105">
        <v>4</v>
      </c>
      <c r="BW1052" s="105">
        <v>2</v>
      </c>
      <c r="BX1052" s="105">
        <v>2</v>
      </c>
      <c r="BY1052" s="105">
        <v>2</v>
      </c>
      <c r="BZ1052" s="105">
        <v>2</v>
      </c>
      <c r="CA1052" s="105">
        <v>3</v>
      </c>
      <c r="CB1052" s="105">
        <v>2</v>
      </c>
      <c r="CC1052" s="105">
        <v>4</v>
      </c>
      <c r="CD1052" s="105">
        <v>4</v>
      </c>
    </row>
    <row r="1053" spans="1:82" ht="13.5" hidden="1" thickBot="1" x14ac:dyDescent="0.25">
      <c r="A1053" s="33" t="e">
        <f t="shared" si="359"/>
        <v>#NAME?</v>
      </c>
      <c r="B1053" s="218"/>
      <c r="C1053" s="215"/>
      <c r="D1053" s="229"/>
      <c r="E1053" s="72">
        <f t="shared" si="398"/>
        <v>1044</v>
      </c>
      <c r="F1053" s="9" t="s">
        <v>2392</v>
      </c>
      <c r="G1053" s="9" t="s">
        <v>1428</v>
      </c>
      <c r="I1053" s="9" t="s">
        <v>341</v>
      </c>
      <c r="K1053" s="100">
        <f t="shared" si="383"/>
        <v>1</v>
      </c>
      <c r="L1053" s="100"/>
      <c r="M1053" s="100"/>
      <c r="N1053" s="100"/>
      <c r="O1053" s="100"/>
      <c r="P1053" s="101">
        <f t="shared" si="384"/>
        <v>2</v>
      </c>
      <c r="Q1053" s="102">
        <f t="shared" si="385"/>
        <v>4</v>
      </c>
      <c r="R1053" s="102">
        <f t="shared" si="386"/>
        <v>3</v>
      </c>
      <c r="S1053" s="102">
        <f t="shared" si="387"/>
        <v>1</v>
      </c>
      <c r="T1053" s="102">
        <f t="shared" si="388"/>
        <v>2</v>
      </c>
      <c r="U1053" s="102">
        <f t="shared" si="389"/>
        <v>2</v>
      </c>
      <c r="V1053" s="102">
        <f t="shared" si="390"/>
        <v>2</v>
      </c>
      <c r="W1053" s="102">
        <f t="shared" si="391"/>
        <v>2</v>
      </c>
      <c r="X1053" s="102">
        <f t="shared" si="392"/>
        <v>1</v>
      </c>
      <c r="Y1053" s="102">
        <f t="shared" si="393"/>
        <v>2</v>
      </c>
      <c r="Z1053" s="102">
        <f t="shared" si="394"/>
        <v>4</v>
      </c>
      <c r="AA1053" s="100" t="b">
        <f t="shared" si="395"/>
        <v>1</v>
      </c>
      <c r="AB1053" s="100">
        <f t="array" ref="AB1053">IF($AA1053,MEDIAN(IF(G1SelectionMask="x",IF(INDEX(RawDataRefData,$E1053,0)&gt;0,INDEX(RawDataRefData,$E1053,0)),"")),"")</f>
        <v>2</v>
      </c>
      <c r="AC1053" s="100">
        <f t="array" ref="AC1053">IF($AA1053,QUARTILE(IF(G1SelectionMask="x",IF(INDEX(RawDataRefData,$E1053,0)&gt;0,INDEX(RawDataRefData,$E1053,0)),""),1),"")</f>
        <v>2</v>
      </c>
      <c r="AD1053" s="100">
        <f t="array" ref="AD1053">IF($AA1053,QUARTILE(IF(G1SelectionMask="x",IF(INDEX(RawDataRefData,$E1053,0)&gt;0,INDEX(RawDataRefData,$E1053,0)),""),3),"")</f>
        <v>2.5</v>
      </c>
      <c r="AE1053" s="100">
        <f t="array" ref="AE1053">IF($AA1053,MIN(IF(G1SelectionMask="x",IF(INDEX(RawDataRefData,$E1053,0)&gt;0,INDEX(RawDataRefData,$E1053,0)),"")),"")</f>
        <v>1</v>
      </c>
      <c r="AF1053" s="100">
        <f t="array" ref="AF1053">IF($AA1053,MAX(IF(G1SelectionMask="x",IF(INDEX(RawDataRefData,$E1053,0)&gt;0,INDEX(RawDataRefData,$E1053,0)),"")),"")</f>
        <v>4</v>
      </c>
      <c r="AG1053" s="100">
        <f t="shared" si="396"/>
        <v>2.2727272727272729</v>
      </c>
      <c r="AH1053" s="100">
        <f t="array" ref="AH1053">IF($AA1053,STDEVA(IF(G1SelectionMask="x",IF(INDEX(RawDataRefData,$E1053,0)&gt;0,INDEX(RawDataRefData,$E1053,0)),"")),"")</f>
        <v>1.009049958219026</v>
      </c>
      <c r="AI1053" s="101" t="b">
        <f t="shared" si="397"/>
        <v>1</v>
      </c>
      <c r="AJ1053" s="101">
        <f t="array" ref="AJ1053">IF($AI1053,MEDIAN(IF(G2SelectionMask="x",IF(INDEX(RawDataRefData,$E1053,0)&gt;0,INDEX(RawDataRefData,$E1053,0)),"")),"")</f>
        <v>2</v>
      </c>
      <c r="AK1053" s="101">
        <f t="array" ref="AK1053">IF($AI1053,QUARTILE(IF(G2SelectionMask="x",IF(INDEX(RawDataRefData,$E1053,0)&gt;0,INDEX(RawDataRefData,$E1053,0)),""),1),"")</f>
        <v>2</v>
      </c>
      <c r="AL1053" s="101">
        <f t="array" ref="AL1053">IF($AI1053,QUARTILE(IF(G2SelectionMask="x",IF(INDEX(RawDataRefData,$E1053,0)&gt;0,INDEX(RawDataRefData,$E1053,0)),""),3),"")</f>
        <v>3</v>
      </c>
      <c r="AM1053" s="101">
        <f t="array" ref="AM1053">IF($AI1053,MIN(IF(G2SelectionMask="x",IF(INDEX(RawDataRefData,$E1053,0)&gt;0,INDEX(RawDataRefData,$E1053,0)),"")),"")</f>
        <v>1</v>
      </c>
      <c r="AN1053" s="101">
        <f t="array" ref="AN1053">IF($AI1053,MAX(IF(G2SelectionMask="x",IF(INDEX(RawDataRefData,$E1053,0)&gt;0,INDEX(RawDataRefData,$E1053,0)),"")),"")</f>
        <v>4</v>
      </c>
      <c r="AO1053" s="101">
        <f t="shared" si="399"/>
        <v>2.4545454545454546</v>
      </c>
      <c r="AP1053" s="101">
        <f t="array" ref="AP1053">IF($AI1053,STDEVA(IF(G2SelectionMask="x",IF(INDEX(RawDataRefData,$E1053,0)&gt;0,INDEX(RawDataRefData,$E1053,0)),"")),"")</f>
        <v>0.93419873299382794</v>
      </c>
      <c r="AQ1053" s="100" t="b">
        <f t="shared" si="400"/>
        <v>0</v>
      </c>
      <c r="AR1053" s="100" t="str">
        <f t="array" ref="AR1053">IF($AQ1053,MEDIAN(IF(G3SelectionMask="x",IF(INDEX(RawDataRefData,$E1053,0)&gt;0,INDEX(RawDataRefData,$E1053,0)),"")),"")</f>
        <v/>
      </c>
      <c r="AS1053" s="100" t="str">
        <f t="array" ref="AS1053">IF($AQ1053,QUARTILE(IF(G3SelectionMask="x",IF(INDEX(RawDataRefData,$E1053,0)&gt;0,INDEX(RawDataRefData,$E1053,0)),""),1),"")</f>
        <v/>
      </c>
      <c r="AT1053" s="100" t="str">
        <f t="array" ref="AT1053">IF($AQ1053,QUARTILE(IF(G3SelectionMask="x",IF(INDEX(RawDataRefData,$E1053,0)&gt;0,INDEX(RawDataRefData,$E1053,0)),""),3),"")</f>
        <v/>
      </c>
      <c r="AU1053" s="100" t="str">
        <f t="array" ref="AU1053">IF($AQ1053,MIN(IF(G3SelectionMask="x",IF(INDEX(RawDataRefData,$E1053,0)&gt;0,INDEX(RawDataRefData,$E1053,0)),"")),"")</f>
        <v/>
      </c>
      <c r="AV1053" s="100" t="str">
        <f t="array" ref="AV1053">IF($AQ1053,MAX(IF(G3SelectionMask="x",IF(INDEX(RawDataRefData,$E1053,0)&gt;0,INDEX(RawDataRefData,$E1053,0)),"")),"")</f>
        <v/>
      </c>
      <c r="AW1053" s="100" t="str">
        <f t="shared" si="401"/>
        <v/>
      </c>
      <c r="AX1053" s="100" t="str">
        <f t="array" ref="AX1053">IF($AQ1053,STDEVA(IF(G3SelectionMask="x",IF(INDEX(RawDataRefData,$E1053,0)&gt;0,INDEX(RawDataRefData,$E1053,0)),"")),"")</f>
        <v/>
      </c>
      <c r="AY1053" s="101" t="b">
        <f t="shared" si="402"/>
        <v>0</v>
      </c>
      <c r="AZ1053" s="101" t="str">
        <f t="array" ref="AZ1053">IF($AY1053,MEDIAN(IF(G4SelectionMask="x",IF(INDEX(RawDataRefData,$E1053,0)&gt;0,INDEX(RawDataRefData,$E1053,0)),"")),"")</f>
        <v/>
      </c>
      <c r="BA1053" s="101" t="str">
        <f t="array" ref="BA1053">IF($AY1053,QUARTILE(IF(G4SelectionMask="x",IF(INDEX(RawDataRefData,$E1053,0)&gt;0,INDEX(RawDataRefData,$E1053,0)),""),1),"")</f>
        <v/>
      </c>
      <c r="BB1053" s="101" t="str">
        <f t="array" ref="BB1053">IF($AY1053,QUARTILE(IF(G4SelectionMask="x",IF(INDEX(RawDataRefData,$E1053,0)&gt;0,INDEX(RawDataRefData,$E1053,0)),""),3),"")</f>
        <v/>
      </c>
      <c r="BC1053" s="101" t="str">
        <f t="array" ref="BC1053">IF($AY1053,MIN(IF(G4SelectionMask="x",IF(INDEX(RawDataRefData,$E1053,0)&gt;0,INDEX(RawDataRefData,$E1053,0)),"")),"")</f>
        <v/>
      </c>
      <c r="BD1053" s="101" t="str">
        <f t="array" ref="BD1053">IF($AY1053,MAX(IF(G4SelectionMask="x",IF(INDEX(RawDataRefData,$E1053,0)&gt;0,INDEX(RawDataRefData,$E1053,0)),"")),"")</f>
        <v/>
      </c>
      <c r="BE1053" s="101" t="str">
        <f t="shared" si="403"/>
        <v/>
      </c>
      <c r="BF1053" s="101" t="str">
        <f t="array" ref="BF1053">IF($AY1053,STDEVA(IF(G4SelectionMask="x",IF(INDEX(RawDataRefData,$E1053,0)&gt;0,INDEX(RawDataRefData,$E1053,0)),"")),"")</f>
        <v/>
      </c>
      <c r="BG1053" s="100" t="b">
        <f t="shared" si="404"/>
        <v>0</v>
      </c>
      <c r="BH1053" s="100" t="str">
        <f t="array" ref="BH1053">IF($BG1053,MEDIAN(IF(G5SelectionMask="x",IF(INDEX(RawDataRefData,$E1053,0)&gt;0,INDEX(RawDataRefData,$E1053,0)),"")),"")</f>
        <v/>
      </c>
      <c r="BI1053" s="100" t="str">
        <f t="array" ref="BI1053">IF($BG1053,QUARTILE(IF(G5SelectionMask="x",IF(INDEX(RawDataRefData,$E1053,0)&gt;0,INDEX(RawDataRefData,$E1053,0)),""),1),"")</f>
        <v/>
      </c>
      <c r="BJ1053" s="100" t="str">
        <f t="array" ref="BJ1053">IF($BG1053,QUARTILE(IF(G5SelectionMask="x",IF(INDEX(RawDataRefData,$E1053,0)&gt;0,INDEX(RawDataRefData,$E1053,0)),""),3),"")</f>
        <v/>
      </c>
      <c r="BK1053" s="100" t="str">
        <f t="array" ref="BK1053">IF($BG1053,MIN(IF(G5SelectionMask="x",IF(INDEX(RawDataRefData,$E1053,0)&gt;0,INDEX(RawDataRefData,$E1053,0)),"")),"")</f>
        <v/>
      </c>
      <c r="BL1053" s="100" t="str">
        <f t="array" ref="BL1053">IF($BG1053,MAX(IF(G5SelectionMask="x",IF(INDEX(RawDataRefData,$E1053,0)&gt;0,INDEX(RawDataRefData,$E1053,0)),"")),"")</f>
        <v/>
      </c>
      <c r="BM1053" s="100" t="str">
        <f t="shared" si="405"/>
        <v/>
      </c>
      <c r="BN1053" s="103" t="str">
        <f t="array" ref="BN1053">IF($BG1053,STDEVA(IF(G5SelectionMask="x",IF(INDEX(RawDataRefData,$E1053,0)&gt;0,INDEX(RawDataRefData,$E1053,0)),"")),"")</f>
        <v/>
      </c>
      <c r="BO1053" s="104"/>
      <c r="BP1053" s="105">
        <v>1</v>
      </c>
      <c r="BQ1053" s="105">
        <v>2</v>
      </c>
      <c r="BR1053" s="105">
        <v>4</v>
      </c>
      <c r="BS1053" s="105">
        <v>3</v>
      </c>
      <c r="BT1053" s="105">
        <v>1</v>
      </c>
      <c r="BU1053" s="105">
        <v>2</v>
      </c>
      <c r="BV1053" s="105">
        <v>2</v>
      </c>
      <c r="BW1053" s="105">
        <v>2</v>
      </c>
      <c r="BX1053" s="105">
        <v>2</v>
      </c>
      <c r="BY1053" s="105">
        <v>1</v>
      </c>
      <c r="BZ1053" s="105">
        <v>2</v>
      </c>
      <c r="CA1053" s="105">
        <v>4</v>
      </c>
      <c r="CB1053" s="105">
        <v>3</v>
      </c>
      <c r="CC1053" s="105">
        <v>2</v>
      </c>
      <c r="CD1053" s="105">
        <v>3</v>
      </c>
    </row>
    <row r="1054" spans="1:82" ht="13.5" hidden="1" thickBot="1" x14ac:dyDescent="0.25">
      <c r="A1054" s="33" t="e">
        <f t="shared" si="359"/>
        <v>#NAME?</v>
      </c>
      <c r="B1054" s="218"/>
      <c r="C1054" s="215"/>
      <c r="D1054" s="229"/>
      <c r="E1054" s="72">
        <f t="shared" si="398"/>
        <v>1045</v>
      </c>
      <c r="F1054" s="9" t="s">
        <v>2393</v>
      </c>
      <c r="G1054" s="9" t="s">
        <v>1429</v>
      </c>
      <c r="I1054" s="9" t="s">
        <v>341</v>
      </c>
      <c r="K1054" s="100">
        <f t="shared" si="383"/>
        <v>2</v>
      </c>
      <c r="L1054" s="100"/>
      <c r="M1054" s="100"/>
      <c r="N1054" s="100"/>
      <c r="O1054" s="100"/>
      <c r="P1054" s="101">
        <f t="shared" si="384"/>
        <v>4</v>
      </c>
      <c r="Q1054" s="102">
        <f t="shared" si="385"/>
        <v>4</v>
      </c>
      <c r="R1054" s="102">
        <f t="shared" si="386"/>
        <v>2</v>
      </c>
      <c r="S1054" s="102">
        <f t="shared" si="387"/>
        <v>2</v>
      </c>
      <c r="T1054" s="102">
        <f t="shared" si="388"/>
        <v>1</v>
      </c>
      <c r="U1054" s="102">
        <f t="shared" si="389"/>
        <v>4</v>
      </c>
      <c r="V1054" s="102">
        <f t="shared" si="390"/>
        <v>1</v>
      </c>
      <c r="W1054" s="102">
        <f t="shared" si="391"/>
        <v>4</v>
      </c>
      <c r="X1054" s="102">
        <f t="shared" si="392"/>
        <v>1</v>
      </c>
      <c r="Y1054" s="102">
        <f t="shared" si="393"/>
        <v>2</v>
      </c>
      <c r="Z1054" s="102">
        <f t="shared" si="394"/>
        <v>2</v>
      </c>
      <c r="AA1054" s="100" t="b">
        <f t="shared" si="395"/>
        <v>1</v>
      </c>
      <c r="AB1054" s="100">
        <f t="array" ref="AB1054">IF($AA1054,MEDIAN(IF(G1SelectionMask="x",IF(INDEX(RawDataRefData,$E1054,0)&gt;0,INDEX(RawDataRefData,$E1054,0)),"")),"")</f>
        <v>2</v>
      </c>
      <c r="AC1054" s="100">
        <f t="array" ref="AC1054">IF($AA1054,QUARTILE(IF(G1SelectionMask="x",IF(INDEX(RawDataRefData,$E1054,0)&gt;0,INDEX(RawDataRefData,$E1054,0)),""),1),"")</f>
        <v>1.5</v>
      </c>
      <c r="AD1054" s="100">
        <f t="array" ref="AD1054">IF($AA1054,QUARTILE(IF(G1SelectionMask="x",IF(INDEX(RawDataRefData,$E1054,0)&gt;0,INDEX(RawDataRefData,$E1054,0)),""),3),"")</f>
        <v>4</v>
      </c>
      <c r="AE1054" s="100">
        <f t="array" ref="AE1054">IF($AA1054,MIN(IF(G1SelectionMask="x",IF(INDEX(RawDataRefData,$E1054,0)&gt;0,INDEX(RawDataRefData,$E1054,0)),"")),"")</f>
        <v>1</v>
      </c>
      <c r="AF1054" s="100">
        <f t="array" ref="AF1054">IF($AA1054,MAX(IF(G1SelectionMask="x",IF(INDEX(RawDataRefData,$E1054,0)&gt;0,INDEX(RawDataRefData,$E1054,0)),"")),"")</f>
        <v>4</v>
      </c>
      <c r="AG1054" s="100">
        <f t="shared" si="396"/>
        <v>2.4545454545454546</v>
      </c>
      <c r="AH1054" s="100">
        <f t="array" ref="AH1054">IF($AA1054,STDEVA(IF(G1SelectionMask="x",IF(INDEX(RawDataRefData,$E1054,0)&gt;0,INDEX(RawDataRefData,$E1054,0)),"")),"")</f>
        <v>1.2933395813657267</v>
      </c>
      <c r="AI1054" s="101" t="b">
        <f t="shared" si="397"/>
        <v>1</v>
      </c>
      <c r="AJ1054" s="101">
        <f t="array" ref="AJ1054">IF($AI1054,MEDIAN(IF(G2SelectionMask="x",IF(INDEX(RawDataRefData,$E1054,0)&gt;0,INDEX(RawDataRefData,$E1054,0)),"")),"")</f>
        <v>3</v>
      </c>
      <c r="AK1054" s="101">
        <f t="array" ref="AK1054">IF($AI1054,QUARTILE(IF(G2SelectionMask="x",IF(INDEX(RawDataRefData,$E1054,0)&gt;0,INDEX(RawDataRefData,$E1054,0)),""),1),"")</f>
        <v>2</v>
      </c>
      <c r="AL1054" s="101">
        <f t="array" ref="AL1054">IF($AI1054,QUARTILE(IF(G2SelectionMask="x",IF(INDEX(RawDataRefData,$E1054,0)&gt;0,INDEX(RawDataRefData,$E1054,0)),""),3),"")</f>
        <v>4</v>
      </c>
      <c r="AM1054" s="101">
        <f t="array" ref="AM1054">IF($AI1054,MIN(IF(G2SelectionMask="x",IF(INDEX(RawDataRefData,$E1054,0)&gt;0,INDEX(RawDataRefData,$E1054,0)),"")),"")</f>
        <v>1</v>
      </c>
      <c r="AN1054" s="101">
        <f t="array" ref="AN1054">IF($AI1054,MAX(IF(G2SelectionMask="x",IF(INDEX(RawDataRefData,$E1054,0)&gt;0,INDEX(RawDataRefData,$E1054,0)),"")),"")</f>
        <v>4</v>
      </c>
      <c r="AO1054" s="101">
        <f t="shared" si="399"/>
        <v>2.8181818181818183</v>
      </c>
      <c r="AP1054" s="101">
        <f t="array" ref="AP1054">IF($AI1054,STDEVA(IF(G2SelectionMask="x",IF(INDEX(RawDataRefData,$E1054,0)&gt;0,INDEX(RawDataRefData,$E1054,0)),"")),"")</f>
        <v>1.2504544628399563</v>
      </c>
      <c r="AQ1054" s="100" t="b">
        <f t="shared" si="400"/>
        <v>0</v>
      </c>
      <c r="AR1054" s="100" t="str">
        <f t="array" ref="AR1054">IF($AQ1054,MEDIAN(IF(G3SelectionMask="x",IF(INDEX(RawDataRefData,$E1054,0)&gt;0,INDEX(RawDataRefData,$E1054,0)),"")),"")</f>
        <v/>
      </c>
      <c r="AS1054" s="100" t="str">
        <f t="array" ref="AS1054">IF($AQ1054,QUARTILE(IF(G3SelectionMask="x",IF(INDEX(RawDataRefData,$E1054,0)&gt;0,INDEX(RawDataRefData,$E1054,0)),""),1),"")</f>
        <v/>
      </c>
      <c r="AT1054" s="100" t="str">
        <f t="array" ref="AT1054">IF($AQ1054,QUARTILE(IF(G3SelectionMask="x",IF(INDEX(RawDataRefData,$E1054,0)&gt;0,INDEX(RawDataRefData,$E1054,0)),""),3),"")</f>
        <v/>
      </c>
      <c r="AU1054" s="100" t="str">
        <f t="array" ref="AU1054">IF($AQ1054,MIN(IF(G3SelectionMask="x",IF(INDEX(RawDataRefData,$E1054,0)&gt;0,INDEX(RawDataRefData,$E1054,0)),"")),"")</f>
        <v/>
      </c>
      <c r="AV1054" s="100" t="str">
        <f t="array" ref="AV1054">IF($AQ1054,MAX(IF(G3SelectionMask="x",IF(INDEX(RawDataRefData,$E1054,0)&gt;0,INDEX(RawDataRefData,$E1054,0)),"")),"")</f>
        <v/>
      </c>
      <c r="AW1054" s="100" t="str">
        <f t="shared" si="401"/>
        <v/>
      </c>
      <c r="AX1054" s="100" t="str">
        <f t="array" ref="AX1054">IF($AQ1054,STDEVA(IF(G3SelectionMask="x",IF(INDEX(RawDataRefData,$E1054,0)&gt;0,INDEX(RawDataRefData,$E1054,0)),"")),"")</f>
        <v/>
      </c>
      <c r="AY1054" s="101" t="b">
        <f t="shared" si="402"/>
        <v>0</v>
      </c>
      <c r="AZ1054" s="101" t="str">
        <f t="array" ref="AZ1054">IF($AY1054,MEDIAN(IF(G4SelectionMask="x",IF(INDEX(RawDataRefData,$E1054,0)&gt;0,INDEX(RawDataRefData,$E1054,0)),"")),"")</f>
        <v/>
      </c>
      <c r="BA1054" s="101" t="str">
        <f t="array" ref="BA1054">IF($AY1054,QUARTILE(IF(G4SelectionMask="x",IF(INDEX(RawDataRefData,$E1054,0)&gt;0,INDEX(RawDataRefData,$E1054,0)),""),1),"")</f>
        <v/>
      </c>
      <c r="BB1054" s="101" t="str">
        <f t="array" ref="BB1054">IF($AY1054,QUARTILE(IF(G4SelectionMask="x",IF(INDEX(RawDataRefData,$E1054,0)&gt;0,INDEX(RawDataRefData,$E1054,0)),""),3),"")</f>
        <v/>
      </c>
      <c r="BC1054" s="101" t="str">
        <f t="array" ref="BC1054">IF($AY1054,MIN(IF(G4SelectionMask="x",IF(INDEX(RawDataRefData,$E1054,0)&gt;0,INDEX(RawDataRefData,$E1054,0)),"")),"")</f>
        <v/>
      </c>
      <c r="BD1054" s="101" t="str">
        <f t="array" ref="BD1054">IF($AY1054,MAX(IF(G4SelectionMask="x",IF(INDEX(RawDataRefData,$E1054,0)&gt;0,INDEX(RawDataRefData,$E1054,0)),"")),"")</f>
        <v/>
      </c>
      <c r="BE1054" s="101" t="str">
        <f t="shared" si="403"/>
        <v/>
      </c>
      <c r="BF1054" s="101" t="str">
        <f t="array" ref="BF1054">IF($AY1054,STDEVA(IF(G4SelectionMask="x",IF(INDEX(RawDataRefData,$E1054,0)&gt;0,INDEX(RawDataRefData,$E1054,0)),"")),"")</f>
        <v/>
      </c>
      <c r="BG1054" s="100" t="b">
        <f t="shared" si="404"/>
        <v>0</v>
      </c>
      <c r="BH1054" s="100" t="str">
        <f t="array" ref="BH1054">IF($BG1054,MEDIAN(IF(G5SelectionMask="x",IF(INDEX(RawDataRefData,$E1054,0)&gt;0,INDEX(RawDataRefData,$E1054,0)),"")),"")</f>
        <v/>
      </c>
      <c r="BI1054" s="100" t="str">
        <f t="array" ref="BI1054">IF($BG1054,QUARTILE(IF(G5SelectionMask="x",IF(INDEX(RawDataRefData,$E1054,0)&gt;0,INDEX(RawDataRefData,$E1054,0)),""),1),"")</f>
        <v/>
      </c>
      <c r="BJ1054" s="100" t="str">
        <f t="array" ref="BJ1054">IF($BG1054,QUARTILE(IF(G5SelectionMask="x",IF(INDEX(RawDataRefData,$E1054,0)&gt;0,INDEX(RawDataRefData,$E1054,0)),""),3),"")</f>
        <v/>
      </c>
      <c r="BK1054" s="100" t="str">
        <f t="array" ref="BK1054">IF($BG1054,MIN(IF(G5SelectionMask="x",IF(INDEX(RawDataRefData,$E1054,0)&gt;0,INDEX(RawDataRefData,$E1054,0)),"")),"")</f>
        <v/>
      </c>
      <c r="BL1054" s="100" t="str">
        <f t="array" ref="BL1054">IF($BG1054,MAX(IF(G5SelectionMask="x",IF(INDEX(RawDataRefData,$E1054,0)&gt;0,INDEX(RawDataRefData,$E1054,0)),"")),"")</f>
        <v/>
      </c>
      <c r="BM1054" s="100" t="str">
        <f t="shared" si="405"/>
        <v/>
      </c>
      <c r="BN1054" s="103" t="str">
        <f t="array" ref="BN1054">IF($BG1054,STDEVA(IF(G5SelectionMask="x",IF(INDEX(RawDataRefData,$E1054,0)&gt;0,INDEX(RawDataRefData,$E1054,0)),"")),"")</f>
        <v/>
      </c>
      <c r="BO1054" s="104"/>
      <c r="BP1054" s="105">
        <v>2</v>
      </c>
      <c r="BQ1054" s="105">
        <v>4</v>
      </c>
      <c r="BR1054" s="105">
        <v>4</v>
      </c>
      <c r="BS1054" s="105">
        <v>2</v>
      </c>
      <c r="BT1054" s="105">
        <v>2</v>
      </c>
      <c r="BU1054" s="105">
        <v>1</v>
      </c>
      <c r="BV1054" s="105">
        <v>4</v>
      </c>
      <c r="BW1054" s="105">
        <v>1</v>
      </c>
      <c r="BX1054" s="105">
        <v>4</v>
      </c>
      <c r="BY1054" s="105">
        <v>1</v>
      </c>
      <c r="BZ1054" s="105">
        <v>2</v>
      </c>
      <c r="CA1054" s="105">
        <v>2</v>
      </c>
      <c r="CB1054" s="105">
        <v>4</v>
      </c>
      <c r="CC1054" s="105">
        <v>3</v>
      </c>
      <c r="CD1054" s="105">
        <v>4</v>
      </c>
    </row>
    <row r="1055" spans="1:82" ht="13.5" hidden="1" thickBot="1" x14ac:dyDescent="0.25">
      <c r="A1055" s="33" t="e">
        <f t="shared" si="359"/>
        <v>#NAME?</v>
      </c>
      <c r="B1055" s="218"/>
      <c r="C1055" s="215"/>
      <c r="D1055" s="229"/>
      <c r="E1055" s="72">
        <f t="shared" si="398"/>
        <v>1046</v>
      </c>
      <c r="F1055" s="9" t="s">
        <v>2394</v>
      </c>
      <c r="G1055" s="9" t="s">
        <v>1430</v>
      </c>
      <c r="I1055" s="9" t="s">
        <v>341</v>
      </c>
      <c r="K1055" s="100">
        <f t="shared" si="383"/>
        <v>2</v>
      </c>
      <c r="L1055" s="100"/>
      <c r="M1055" s="100"/>
      <c r="N1055" s="100"/>
      <c r="O1055" s="100"/>
      <c r="P1055" s="101">
        <f t="shared" si="384"/>
        <v>2</v>
      </c>
      <c r="Q1055" s="102">
        <f t="shared" si="385"/>
        <v>2</v>
      </c>
      <c r="R1055" s="102">
        <f t="shared" si="386"/>
        <v>3</v>
      </c>
      <c r="S1055" s="102">
        <f t="shared" si="387"/>
        <v>2</v>
      </c>
      <c r="T1055" s="102">
        <f t="shared" si="388"/>
        <v>2</v>
      </c>
      <c r="U1055" s="102">
        <f t="shared" si="389"/>
        <v>2</v>
      </c>
      <c r="V1055" s="102">
        <f t="shared" si="390"/>
        <v>4</v>
      </c>
      <c r="W1055" s="102">
        <f t="shared" si="391"/>
        <v>1</v>
      </c>
      <c r="X1055" s="102">
        <f t="shared" si="392"/>
        <v>4</v>
      </c>
      <c r="Y1055" s="102">
        <f t="shared" si="393"/>
        <v>1</v>
      </c>
      <c r="Z1055" s="102">
        <f t="shared" si="394"/>
        <v>1</v>
      </c>
      <c r="AA1055" s="100" t="b">
        <f t="shared" si="395"/>
        <v>1</v>
      </c>
      <c r="AB1055" s="100">
        <f t="array" ref="AB1055">IF($AA1055,MEDIAN(IF(G1SelectionMask="x",IF(INDEX(RawDataRefData,$E1055,0)&gt;0,INDEX(RawDataRefData,$E1055,0)),"")),"")</f>
        <v>2</v>
      </c>
      <c r="AC1055" s="100">
        <f t="array" ref="AC1055">IF($AA1055,QUARTILE(IF(G1SelectionMask="x",IF(INDEX(RawDataRefData,$E1055,0)&gt;0,INDEX(RawDataRefData,$E1055,0)),""),1),"")</f>
        <v>1.5</v>
      </c>
      <c r="AD1055" s="100">
        <f t="array" ref="AD1055">IF($AA1055,QUARTILE(IF(G1SelectionMask="x",IF(INDEX(RawDataRefData,$E1055,0)&gt;0,INDEX(RawDataRefData,$E1055,0)),""),3),"")</f>
        <v>2.5</v>
      </c>
      <c r="AE1055" s="100">
        <f t="array" ref="AE1055">IF($AA1055,MIN(IF(G1SelectionMask="x",IF(INDEX(RawDataRefData,$E1055,0)&gt;0,INDEX(RawDataRefData,$E1055,0)),"")),"")</f>
        <v>1</v>
      </c>
      <c r="AF1055" s="100">
        <f t="array" ref="AF1055">IF($AA1055,MAX(IF(G1SelectionMask="x",IF(INDEX(RawDataRefData,$E1055,0)&gt;0,INDEX(RawDataRefData,$E1055,0)),"")),"")</f>
        <v>4</v>
      </c>
      <c r="AG1055" s="100">
        <f t="shared" si="396"/>
        <v>2.1818181818181817</v>
      </c>
      <c r="AH1055" s="100">
        <f t="array" ref="AH1055">IF($AA1055,STDEVA(IF(G1SelectionMask="x",IF(INDEX(RawDataRefData,$E1055,0)&gt;0,INDEX(RawDataRefData,$E1055,0)),"")),"")</f>
        <v>1.0787197799411872</v>
      </c>
      <c r="AI1055" s="101" t="b">
        <f t="shared" si="397"/>
        <v>1</v>
      </c>
      <c r="AJ1055" s="101">
        <f t="array" ref="AJ1055">IF($AI1055,MEDIAN(IF(G2SelectionMask="x",IF(INDEX(RawDataRefData,$E1055,0)&gt;0,INDEX(RawDataRefData,$E1055,0)),"")),"")</f>
        <v>2</v>
      </c>
      <c r="AK1055" s="101">
        <f t="array" ref="AK1055">IF($AI1055,QUARTILE(IF(G2SelectionMask="x",IF(INDEX(RawDataRefData,$E1055,0)&gt;0,INDEX(RawDataRefData,$E1055,0)),""),1),"")</f>
        <v>1.5</v>
      </c>
      <c r="AL1055" s="101">
        <f t="array" ref="AL1055">IF($AI1055,QUARTILE(IF(G2SelectionMask="x",IF(INDEX(RawDataRefData,$E1055,0)&gt;0,INDEX(RawDataRefData,$E1055,0)),""),3),"")</f>
        <v>3.5</v>
      </c>
      <c r="AM1055" s="101">
        <f t="array" ref="AM1055">IF($AI1055,MIN(IF(G2SelectionMask="x",IF(INDEX(RawDataRefData,$E1055,0)&gt;0,INDEX(RawDataRefData,$E1055,0)),"")),"")</f>
        <v>1</v>
      </c>
      <c r="AN1055" s="101">
        <f t="array" ref="AN1055">IF($AI1055,MAX(IF(G2SelectionMask="x",IF(INDEX(RawDataRefData,$E1055,0)&gt;0,INDEX(RawDataRefData,$E1055,0)),"")),"")</f>
        <v>4</v>
      </c>
      <c r="AO1055" s="101">
        <f t="shared" si="399"/>
        <v>2.3636363636363638</v>
      </c>
      <c r="AP1055" s="101">
        <f t="array" ref="AP1055">IF($AI1055,STDEVA(IF(G2SelectionMask="x",IF(INDEX(RawDataRefData,$E1055,0)&gt;0,INDEX(RawDataRefData,$E1055,0)),"")),"")</f>
        <v>1.2060453783110545</v>
      </c>
      <c r="AQ1055" s="100" t="b">
        <f t="shared" si="400"/>
        <v>0</v>
      </c>
      <c r="AR1055" s="100" t="str">
        <f t="array" ref="AR1055">IF($AQ1055,MEDIAN(IF(G3SelectionMask="x",IF(INDEX(RawDataRefData,$E1055,0)&gt;0,INDEX(RawDataRefData,$E1055,0)),"")),"")</f>
        <v/>
      </c>
      <c r="AS1055" s="100" t="str">
        <f t="array" ref="AS1055">IF($AQ1055,QUARTILE(IF(G3SelectionMask="x",IF(INDEX(RawDataRefData,$E1055,0)&gt;0,INDEX(RawDataRefData,$E1055,0)),""),1),"")</f>
        <v/>
      </c>
      <c r="AT1055" s="100" t="str">
        <f t="array" ref="AT1055">IF($AQ1055,QUARTILE(IF(G3SelectionMask="x",IF(INDEX(RawDataRefData,$E1055,0)&gt;0,INDEX(RawDataRefData,$E1055,0)),""),3),"")</f>
        <v/>
      </c>
      <c r="AU1055" s="100" t="str">
        <f t="array" ref="AU1055">IF($AQ1055,MIN(IF(G3SelectionMask="x",IF(INDEX(RawDataRefData,$E1055,0)&gt;0,INDEX(RawDataRefData,$E1055,0)),"")),"")</f>
        <v/>
      </c>
      <c r="AV1055" s="100" t="str">
        <f t="array" ref="AV1055">IF($AQ1055,MAX(IF(G3SelectionMask="x",IF(INDEX(RawDataRefData,$E1055,0)&gt;0,INDEX(RawDataRefData,$E1055,0)),"")),"")</f>
        <v/>
      </c>
      <c r="AW1055" s="100" t="str">
        <f t="shared" si="401"/>
        <v/>
      </c>
      <c r="AX1055" s="100" t="str">
        <f t="array" ref="AX1055">IF($AQ1055,STDEVA(IF(G3SelectionMask="x",IF(INDEX(RawDataRefData,$E1055,0)&gt;0,INDEX(RawDataRefData,$E1055,0)),"")),"")</f>
        <v/>
      </c>
      <c r="AY1055" s="101" t="b">
        <f t="shared" si="402"/>
        <v>0</v>
      </c>
      <c r="AZ1055" s="101" t="str">
        <f t="array" ref="AZ1055">IF($AY1055,MEDIAN(IF(G4SelectionMask="x",IF(INDEX(RawDataRefData,$E1055,0)&gt;0,INDEX(RawDataRefData,$E1055,0)),"")),"")</f>
        <v/>
      </c>
      <c r="BA1055" s="101" t="str">
        <f t="array" ref="BA1055">IF($AY1055,QUARTILE(IF(G4SelectionMask="x",IF(INDEX(RawDataRefData,$E1055,0)&gt;0,INDEX(RawDataRefData,$E1055,0)),""),1),"")</f>
        <v/>
      </c>
      <c r="BB1055" s="101" t="str">
        <f t="array" ref="BB1055">IF($AY1055,QUARTILE(IF(G4SelectionMask="x",IF(INDEX(RawDataRefData,$E1055,0)&gt;0,INDEX(RawDataRefData,$E1055,0)),""),3),"")</f>
        <v/>
      </c>
      <c r="BC1055" s="101" t="str">
        <f t="array" ref="BC1055">IF($AY1055,MIN(IF(G4SelectionMask="x",IF(INDEX(RawDataRefData,$E1055,0)&gt;0,INDEX(RawDataRefData,$E1055,0)),"")),"")</f>
        <v/>
      </c>
      <c r="BD1055" s="101" t="str">
        <f t="array" ref="BD1055">IF($AY1055,MAX(IF(G4SelectionMask="x",IF(INDEX(RawDataRefData,$E1055,0)&gt;0,INDEX(RawDataRefData,$E1055,0)),"")),"")</f>
        <v/>
      </c>
      <c r="BE1055" s="101" t="str">
        <f t="shared" si="403"/>
        <v/>
      </c>
      <c r="BF1055" s="101" t="str">
        <f t="array" ref="BF1055">IF($AY1055,STDEVA(IF(G4SelectionMask="x",IF(INDEX(RawDataRefData,$E1055,0)&gt;0,INDEX(RawDataRefData,$E1055,0)),"")),"")</f>
        <v/>
      </c>
      <c r="BG1055" s="100" t="b">
        <f t="shared" si="404"/>
        <v>0</v>
      </c>
      <c r="BH1055" s="100" t="str">
        <f t="array" ref="BH1055">IF($BG1055,MEDIAN(IF(G5SelectionMask="x",IF(INDEX(RawDataRefData,$E1055,0)&gt;0,INDEX(RawDataRefData,$E1055,0)),"")),"")</f>
        <v/>
      </c>
      <c r="BI1055" s="100" t="str">
        <f t="array" ref="BI1055">IF($BG1055,QUARTILE(IF(G5SelectionMask="x",IF(INDEX(RawDataRefData,$E1055,0)&gt;0,INDEX(RawDataRefData,$E1055,0)),""),1),"")</f>
        <v/>
      </c>
      <c r="BJ1055" s="100" t="str">
        <f t="array" ref="BJ1055">IF($BG1055,QUARTILE(IF(G5SelectionMask="x",IF(INDEX(RawDataRefData,$E1055,0)&gt;0,INDEX(RawDataRefData,$E1055,0)),""),3),"")</f>
        <v/>
      </c>
      <c r="BK1055" s="100" t="str">
        <f t="array" ref="BK1055">IF($BG1055,MIN(IF(G5SelectionMask="x",IF(INDEX(RawDataRefData,$E1055,0)&gt;0,INDEX(RawDataRefData,$E1055,0)),"")),"")</f>
        <v/>
      </c>
      <c r="BL1055" s="100" t="str">
        <f t="array" ref="BL1055">IF($BG1055,MAX(IF(G5SelectionMask="x",IF(INDEX(RawDataRefData,$E1055,0)&gt;0,INDEX(RawDataRefData,$E1055,0)),"")),"")</f>
        <v/>
      </c>
      <c r="BM1055" s="100" t="str">
        <f t="shared" si="405"/>
        <v/>
      </c>
      <c r="BN1055" s="103" t="str">
        <f t="array" ref="BN1055">IF($BG1055,STDEVA(IF(G5SelectionMask="x",IF(INDEX(RawDataRefData,$E1055,0)&gt;0,INDEX(RawDataRefData,$E1055,0)),"")),"")</f>
        <v/>
      </c>
      <c r="BO1055" s="104"/>
      <c r="BP1055" s="105">
        <v>2</v>
      </c>
      <c r="BQ1055" s="105">
        <v>2</v>
      </c>
      <c r="BR1055" s="105">
        <v>2</v>
      </c>
      <c r="BS1055" s="105">
        <v>3</v>
      </c>
      <c r="BT1055" s="105">
        <v>2</v>
      </c>
      <c r="BU1055" s="105">
        <v>2</v>
      </c>
      <c r="BV1055" s="105">
        <v>2</v>
      </c>
      <c r="BW1055" s="105">
        <v>4</v>
      </c>
      <c r="BX1055" s="105">
        <v>1</v>
      </c>
      <c r="BY1055" s="105">
        <v>4</v>
      </c>
      <c r="BZ1055" s="105">
        <v>1</v>
      </c>
      <c r="CA1055" s="105">
        <v>1</v>
      </c>
      <c r="CB1055" s="105">
        <v>4</v>
      </c>
      <c r="CC1055" s="105">
        <v>3</v>
      </c>
      <c r="CD1055" s="105">
        <v>4</v>
      </c>
    </row>
    <row r="1056" spans="1:82" ht="13.5" hidden="1" thickBot="1" x14ac:dyDescent="0.25">
      <c r="A1056" s="33" t="e">
        <f t="shared" si="359"/>
        <v>#NAME?</v>
      </c>
      <c r="B1056" s="218"/>
      <c r="C1056" s="215"/>
      <c r="D1056" s="229"/>
      <c r="E1056" s="72">
        <f t="shared" si="398"/>
        <v>1047</v>
      </c>
      <c r="F1056" s="9" t="s">
        <v>2395</v>
      </c>
      <c r="G1056" s="9" t="s">
        <v>1431</v>
      </c>
      <c r="I1056" s="9" t="s">
        <v>341</v>
      </c>
      <c r="K1056" s="100">
        <f t="shared" si="383"/>
        <v>1</v>
      </c>
      <c r="L1056" s="100"/>
      <c r="M1056" s="100"/>
      <c r="N1056" s="100"/>
      <c r="O1056" s="100"/>
      <c r="P1056" s="101">
        <f t="shared" si="384"/>
        <v>1</v>
      </c>
      <c r="Q1056" s="102">
        <f t="shared" si="385"/>
        <v>4</v>
      </c>
      <c r="R1056" s="102">
        <f t="shared" si="386"/>
        <v>4</v>
      </c>
      <c r="S1056" s="102">
        <f t="shared" si="387"/>
        <v>2</v>
      </c>
      <c r="T1056" s="102">
        <f t="shared" si="388"/>
        <v>3</v>
      </c>
      <c r="U1056" s="102">
        <f t="shared" si="389"/>
        <v>1</v>
      </c>
      <c r="V1056" s="102">
        <f t="shared" si="390"/>
        <v>3</v>
      </c>
      <c r="W1056" s="102">
        <f t="shared" si="391"/>
        <v>1</v>
      </c>
      <c r="X1056" s="102">
        <f t="shared" si="392"/>
        <v>3</v>
      </c>
      <c r="Y1056" s="102">
        <f t="shared" si="393"/>
        <v>2</v>
      </c>
      <c r="Z1056" s="102">
        <f t="shared" si="394"/>
        <v>1</v>
      </c>
      <c r="AA1056" s="100" t="b">
        <f t="shared" si="395"/>
        <v>1</v>
      </c>
      <c r="AB1056" s="100">
        <f t="array" ref="AB1056">IF($AA1056,MEDIAN(IF(G1SelectionMask="x",IF(INDEX(RawDataRefData,$E1056,0)&gt;0,INDEX(RawDataRefData,$E1056,0)),"")),"")</f>
        <v>2</v>
      </c>
      <c r="AC1056" s="100">
        <f t="array" ref="AC1056">IF($AA1056,QUARTILE(IF(G1SelectionMask="x",IF(INDEX(RawDataRefData,$E1056,0)&gt;0,INDEX(RawDataRefData,$E1056,0)),""),1),"")</f>
        <v>1</v>
      </c>
      <c r="AD1056" s="100">
        <f t="array" ref="AD1056">IF($AA1056,QUARTILE(IF(G1SelectionMask="x",IF(INDEX(RawDataRefData,$E1056,0)&gt;0,INDEX(RawDataRefData,$E1056,0)),""),3),"")</f>
        <v>3</v>
      </c>
      <c r="AE1056" s="100">
        <f t="array" ref="AE1056">IF($AA1056,MIN(IF(G1SelectionMask="x",IF(INDEX(RawDataRefData,$E1056,0)&gt;0,INDEX(RawDataRefData,$E1056,0)),"")),"")</f>
        <v>1</v>
      </c>
      <c r="AF1056" s="100">
        <f t="array" ref="AF1056">IF($AA1056,MAX(IF(G1SelectionMask="x",IF(INDEX(RawDataRefData,$E1056,0)&gt;0,INDEX(RawDataRefData,$E1056,0)),"")),"")</f>
        <v>4</v>
      </c>
      <c r="AG1056" s="100">
        <f t="shared" si="396"/>
        <v>2.2727272727272729</v>
      </c>
      <c r="AH1056" s="100">
        <f t="array" ref="AH1056">IF($AA1056,STDEVA(IF(G1SelectionMask="x",IF(INDEX(RawDataRefData,$E1056,0)&gt;0,INDEX(RawDataRefData,$E1056,0)),"")),"")</f>
        <v>1.1908743922772955</v>
      </c>
      <c r="AI1056" s="101" t="b">
        <f t="shared" si="397"/>
        <v>1</v>
      </c>
      <c r="AJ1056" s="101">
        <f t="array" ref="AJ1056">IF($AI1056,MEDIAN(IF(G2SelectionMask="x",IF(INDEX(RawDataRefData,$E1056,0)&gt;0,INDEX(RawDataRefData,$E1056,0)),"")),"")</f>
        <v>2</v>
      </c>
      <c r="AK1056" s="101">
        <f t="array" ref="AK1056">IF($AI1056,QUARTILE(IF(G2SelectionMask="x",IF(INDEX(RawDataRefData,$E1056,0)&gt;0,INDEX(RawDataRefData,$E1056,0)),""),1),"")</f>
        <v>1</v>
      </c>
      <c r="AL1056" s="101">
        <f t="array" ref="AL1056">IF($AI1056,QUARTILE(IF(G2SelectionMask="x",IF(INDEX(RawDataRefData,$E1056,0)&gt;0,INDEX(RawDataRefData,$E1056,0)),""),3),"")</f>
        <v>3</v>
      </c>
      <c r="AM1056" s="101">
        <f t="array" ref="AM1056">IF($AI1056,MIN(IF(G2SelectionMask="x",IF(INDEX(RawDataRefData,$E1056,0)&gt;0,INDEX(RawDataRefData,$E1056,0)),"")),"")</f>
        <v>1</v>
      </c>
      <c r="AN1056" s="101">
        <f t="array" ref="AN1056">IF($AI1056,MAX(IF(G2SelectionMask="x",IF(INDEX(RawDataRefData,$E1056,0)&gt;0,INDEX(RawDataRefData,$E1056,0)),"")),"")</f>
        <v>4</v>
      </c>
      <c r="AO1056" s="101">
        <f t="shared" si="399"/>
        <v>2.0909090909090908</v>
      </c>
      <c r="AP1056" s="101">
        <f t="array" ref="AP1056">IF($AI1056,STDEVA(IF(G2SelectionMask="x",IF(INDEX(RawDataRefData,$E1056,0)&gt;0,INDEX(RawDataRefData,$E1056,0)),"")),"")</f>
        <v>1.0444659357341868</v>
      </c>
      <c r="AQ1056" s="100" t="b">
        <f t="shared" si="400"/>
        <v>0</v>
      </c>
      <c r="AR1056" s="100" t="str">
        <f t="array" ref="AR1056">IF($AQ1056,MEDIAN(IF(G3SelectionMask="x",IF(INDEX(RawDataRefData,$E1056,0)&gt;0,INDEX(RawDataRefData,$E1056,0)),"")),"")</f>
        <v/>
      </c>
      <c r="AS1056" s="100" t="str">
        <f t="array" ref="AS1056">IF($AQ1056,QUARTILE(IF(G3SelectionMask="x",IF(INDEX(RawDataRefData,$E1056,0)&gt;0,INDEX(RawDataRefData,$E1056,0)),""),1),"")</f>
        <v/>
      </c>
      <c r="AT1056" s="100" t="str">
        <f t="array" ref="AT1056">IF($AQ1056,QUARTILE(IF(G3SelectionMask="x",IF(INDEX(RawDataRefData,$E1056,0)&gt;0,INDEX(RawDataRefData,$E1056,0)),""),3),"")</f>
        <v/>
      </c>
      <c r="AU1056" s="100" t="str">
        <f t="array" ref="AU1056">IF($AQ1056,MIN(IF(G3SelectionMask="x",IF(INDEX(RawDataRefData,$E1056,0)&gt;0,INDEX(RawDataRefData,$E1056,0)),"")),"")</f>
        <v/>
      </c>
      <c r="AV1056" s="100" t="str">
        <f t="array" ref="AV1056">IF($AQ1056,MAX(IF(G3SelectionMask="x",IF(INDEX(RawDataRefData,$E1056,0)&gt;0,INDEX(RawDataRefData,$E1056,0)),"")),"")</f>
        <v/>
      </c>
      <c r="AW1056" s="100" t="str">
        <f t="shared" si="401"/>
        <v/>
      </c>
      <c r="AX1056" s="100" t="str">
        <f t="array" ref="AX1056">IF($AQ1056,STDEVA(IF(G3SelectionMask="x",IF(INDEX(RawDataRefData,$E1056,0)&gt;0,INDEX(RawDataRefData,$E1056,0)),"")),"")</f>
        <v/>
      </c>
      <c r="AY1056" s="101" t="b">
        <f t="shared" si="402"/>
        <v>0</v>
      </c>
      <c r="AZ1056" s="101" t="str">
        <f t="array" ref="AZ1056">IF($AY1056,MEDIAN(IF(G4SelectionMask="x",IF(INDEX(RawDataRefData,$E1056,0)&gt;0,INDEX(RawDataRefData,$E1056,0)),"")),"")</f>
        <v/>
      </c>
      <c r="BA1056" s="101" t="str">
        <f t="array" ref="BA1056">IF($AY1056,QUARTILE(IF(G4SelectionMask="x",IF(INDEX(RawDataRefData,$E1056,0)&gt;0,INDEX(RawDataRefData,$E1056,0)),""),1),"")</f>
        <v/>
      </c>
      <c r="BB1056" s="101" t="str">
        <f t="array" ref="BB1056">IF($AY1056,QUARTILE(IF(G4SelectionMask="x",IF(INDEX(RawDataRefData,$E1056,0)&gt;0,INDEX(RawDataRefData,$E1056,0)),""),3),"")</f>
        <v/>
      </c>
      <c r="BC1056" s="101" t="str">
        <f t="array" ref="BC1056">IF($AY1056,MIN(IF(G4SelectionMask="x",IF(INDEX(RawDataRefData,$E1056,0)&gt;0,INDEX(RawDataRefData,$E1056,0)),"")),"")</f>
        <v/>
      </c>
      <c r="BD1056" s="101" t="str">
        <f t="array" ref="BD1056">IF($AY1056,MAX(IF(G4SelectionMask="x",IF(INDEX(RawDataRefData,$E1056,0)&gt;0,INDEX(RawDataRefData,$E1056,0)),"")),"")</f>
        <v/>
      </c>
      <c r="BE1056" s="101" t="str">
        <f t="shared" si="403"/>
        <v/>
      </c>
      <c r="BF1056" s="101" t="str">
        <f t="array" ref="BF1056">IF($AY1056,STDEVA(IF(G4SelectionMask="x",IF(INDEX(RawDataRefData,$E1056,0)&gt;0,INDEX(RawDataRefData,$E1056,0)),"")),"")</f>
        <v/>
      </c>
      <c r="BG1056" s="100" t="b">
        <f t="shared" si="404"/>
        <v>0</v>
      </c>
      <c r="BH1056" s="100" t="str">
        <f t="array" ref="BH1056">IF($BG1056,MEDIAN(IF(G5SelectionMask="x",IF(INDEX(RawDataRefData,$E1056,0)&gt;0,INDEX(RawDataRefData,$E1056,0)),"")),"")</f>
        <v/>
      </c>
      <c r="BI1056" s="100" t="str">
        <f t="array" ref="BI1056">IF($BG1056,QUARTILE(IF(G5SelectionMask="x",IF(INDEX(RawDataRefData,$E1056,0)&gt;0,INDEX(RawDataRefData,$E1056,0)),""),1),"")</f>
        <v/>
      </c>
      <c r="BJ1056" s="100" t="str">
        <f t="array" ref="BJ1056">IF($BG1056,QUARTILE(IF(G5SelectionMask="x",IF(INDEX(RawDataRefData,$E1056,0)&gt;0,INDEX(RawDataRefData,$E1056,0)),""),3),"")</f>
        <v/>
      </c>
      <c r="BK1056" s="100" t="str">
        <f t="array" ref="BK1056">IF($BG1056,MIN(IF(G5SelectionMask="x",IF(INDEX(RawDataRefData,$E1056,0)&gt;0,INDEX(RawDataRefData,$E1056,0)),"")),"")</f>
        <v/>
      </c>
      <c r="BL1056" s="100" t="str">
        <f t="array" ref="BL1056">IF($BG1056,MAX(IF(G5SelectionMask="x",IF(INDEX(RawDataRefData,$E1056,0)&gt;0,INDEX(RawDataRefData,$E1056,0)),"")),"")</f>
        <v/>
      </c>
      <c r="BM1056" s="100" t="str">
        <f t="shared" si="405"/>
        <v/>
      </c>
      <c r="BN1056" s="103" t="str">
        <f t="array" ref="BN1056">IF($BG1056,STDEVA(IF(G5SelectionMask="x",IF(INDEX(RawDataRefData,$E1056,0)&gt;0,INDEX(RawDataRefData,$E1056,0)),"")),"")</f>
        <v/>
      </c>
      <c r="BO1056" s="104"/>
      <c r="BP1056" s="105">
        <v>1</v>
      </c>
      <c r="BQ1056" s="105">
        <v>1</v>
      </c>
      <c r="BR1056" s="105">
        <v>4</v>
      </c>
      <c r="BS1056" s="105">
        <v>4</v>
      </c>
      <c r="BT1056" s="105">
        <v>2</v>
      </c>
      <c r="BU1056" s="105">
        <v>3</v>
      </c>
      <c r="BV1056" s="105">
        <v>1</v>
      </c>
      <c r="BW1056" s="105">
        <v>3</v>
      </c>
      <c r="BX1056" s="105">
        <v>1</v>
      </c>
      <c r="BY1056" s="105">
        <v>3</v>
      </c>
      <c r="BZ1056" s="105">
        <v>2</v>
      </c>
      <c r="CA1056" s="105">
        <v>1</v>
      </c>
      <c r="CB1056" s="105">
        <v>3</v>
      </c>
      <c r="CC1056" s="105">
        <v>2</v>
      </c>
      <c r="CD1056" s="105">
        <v>1</v>
      </c>
    </row>
    <row r="1057" spans="1:82" ht="13.5" hidden="1" thickBot="1" x14ac:dyDescent="0.25">
      <c r="A1057" s="33" t="e">
        <f t="shared" si="359"/>
        <v>#NAME?</v>
      </c>
      <c r="B1057" s="218"/>
      <c r="C1057" s="215"/>
      <c r="D1057" s="229"/>
      <c r="E1057" s="72">
        <f t="shared" si="398"/>
        <v>1048</v>
      </c>
      <c r="F1057" s="9" t="s">
        <v>2396</v>
      </c>
      <c r="G1057" s="9" t="s">
        <v>1432</v>
      </c>
      <c r="I1057" s="9" t="s">
        <v>341</v>
      </c>
      <c r="K1057" s="100">
        <f t="shared" si="383"/>
        <v>4</v>
      </c>
      <c r="L1057" s="100"/>
      <c r="M1057" s="100"/>
      <c r="N1057" s="100"/>
      <c r="O1057" s="100"/>
      <c r="P1057" s="101">
        <f t="shared" si="384"/>
        <v>2</v>
      </c>
      <c r="Q1057" s="102">
        <f t="shared" si="385"/>
        <v>1</v>
      </c>
      <c r="R1057" s="102">
        <f t="shared" si="386"/>
        <v>3</v>
      </c>
      <c r="S1057" s="102">
        <f t="shared" si="387"/>
        <v>4</v>
      </c>
      <c r="T1057" s="102">
        <f t="shared" si="388"/>
        <v>3</v>
      </c>
      <c r="U1057" s="102">
        <f t="shared" si="389"/>
        <v>4</v>
      </c>
      <c r="V1057" s="102">
        <f t="shared" si="390"/>
        <v>4</v>
      </c>
      <c r="W1057" s="102">
        <f t="shared" si="391"/>
        <v>3</v>
      </c>
      <c r="X1057" s="102">
        <f t="shared" si="392"/>
        <v>3</v>
      </c>
      <c r="Y1057" s="102">
        <f t="shared" si="393"/>
        <v>4</v>
      </c>
      <c r="Z1057" s="102">
        <f t="shared" si="394"/>
        <v>1</v>
      </c>
      <c r="AA1057" s="100" t="b">
        <f t="shared" si="395"/>
        <v>1</v>
      </c>
      <c r="AB1057" s="100">
        <f t="array" ref="AB1057">IF($AA1057,MEDIAN(IF(G1SelectionMask="x",IF(INDEX(RawDataRefData,$E1057,0)&gt;0,INDEX(RawDataRefData,$E1057,0)),"")),"")</f>
        <v>3</v>
      </c>
      <c r="AC1057" s="100">
        <f t="array" ref="AC1057">IF($AA1057,QUARTILE(IF(G1SelectionMask="x",IF(INDEX(RawDataRefData,$E1057,0)&gt;0,INDEX(RawDataRefData,$E1057,0)),""),1),"")</f>
        <v>2.5</v>
      </c>
      <c r="AD1057" s="100">
        <f t="array" ref="AD1057">IF($AA1057,QUARTILE(IF(G1SelectionMask="x",IF(INDEX(RawDataRefData,$E1057,0)&gt;0,INDEX(RawDataRefData,$E1057,0)),""),3),"")</f>
        <v>4</v>
      </c>
      <c r="AE1057" s="100">
        <f t="array" ref="AE1057">IF($AA1057,MIN(IF(G1SelectionMask="x",IF(INDEX(RawDataRefData,$E1057,0)&gt;0,INDEX(RawDataRefData,$E1057,0)),"")),"")</f>
        <v>1</v>
      </c>
      <c r="AF1057" s="100">
        <f t="array" ref="AF1057">IF($AA1057,MAX(IF(G1SelectionMask="x",IF(INDEX(RawDataRefData,$E1057,0)&gt;0,INDEX(RawDataRefData,$E1057,0)),"")),"")</f>
        <v>4</v>
      </c>
      <c r="AG1057" s="100">
        <f t="shared" si="396"/>
        <v>2.9090909090909092</v>
      </c>
      <c r="AH1057" s="100">
        <f t="array" ref="AH1057">IF($AA1057,STDEVA(IF(G1SelectionMask="x",IF(INDEX(RawDataRefData,$E1057,0)&gt;0,INDEX(RawDataRefData,$E1057,0)),"")),"")</f>
        <v>1.1361818036340356</v>
      </c>
      <c r="AI1057" s="101" t="b">
        <f t="shared" si="397"/>
        <v>1</v>
      </c>
      <c r="AJ1057" s="101">
        <f t="array" ref="AJ1057">IF($AI1057,MEDIAN(IF(G2SelectionMask="x",IF(INDEX(RawDataRefData,$E1057,0)&gt;0,INDEX(RawDataRefData,$E1057,0)),"")),"")</f>
        <v>3</v>
      </c>
      <c r="AK1057" s="101">
        <f t="array" ref="AK1057">IF($AI1057,QUARTILE(IF(G2SelectionMask="x",IF(INDEX(RawDataRefData,$E1057,0)&gt;0,INDEX(RawDataRefData,$E1057,0)),""),1),"")</f>
        <v>1.5</v>
      </c>
      <c r="AL1057" s="101">
        <f t="array" ref="AL1057">IF($AI1057,QUARTILE(IF(G2SelectionMask="x",IF(INDEX(RawDataRefData,$E1057,0)&gt;0,INDEX(RawDataRefData,$E1057,0)),""),3),"")</f>
        <v>4</v>
      </c>
      <c r="AM1057" s="101">
        <f t="array" ref="AM1057">IF($AI1057,MIN(IF(G2SelectionMask="x",IF(INDEX(RawDataRefData,$E1057,0)&gt;0,INDEX(RawDataRefData,$E1057,0)),"")),"")</f>
        <v>1</v>
      </c>
      <c r="AN1057" s="101">
        <f t="array" ref="AN1057">IF($AI1057,MAX(IF(G2SelectionMask="x",IF(INDEX(RawDataRefData,$E1057,0)&gt;0,INDEX(RawDataRefData,$E1057,0)),"")),"")</f>
        <v>4</v>
      </c>
      <c r="AO1057" s="101">
        <f t="shared" si="399"/>
        <v>2.8181818181818183</v>
      </c>
      <c r="AP1057" s="101">
        <f t="array" ref="AP1057">IF($AI1057,STDEVA(IF(G2SelectionMask="x",IF(INDEX(RawDataRefData,$E1057,0)&gt;0,INDEX(RawDataRefData,$E1057,0)),"")),"")</f>
        <v>1.3280197150781927</v>
      </c>
      <c r="AQ1057" s="100" t="b">
        <f t="shared" si="400"/>
        <v>0</v>
      </c>
      <c r="AR1057" s="100" t="str">
        <f t="array" ref="AR1057">IF($AQ1057,MEDIAN(IF(G3SelectionMask="x",IF(INDEX(RawDataRefData,$E1057,0)&gt;0,INDEX(RawDataRefData,$E1057,0)),"")),"")</f>
        <v/>
      </c>
      <c r="AS1057" s="100" t="str">
        <f t="array" ref="AS1057">IF($AQ1057,QUARTILE(IF(G3SelectionMask="x",IF(INDEX(RawDataRefData,$E1057,0)&gt;0,INDEX(RawDataRefData,$E1057,0)),""),1),"")</f>
        <v/>
      </c>
      <c r="AT1057" s="100" t="str">
        <f t="array" ref="AT1057">IF($AQ1057,QUARTILE(IF(G3SelectionMask="x",IF(INDEX(RawDataRefData,$E1057,0)&gt;0,INDEX(RawDataRefData,$E1057,0)),""),3),"")</f>
        <v/>
      </c>
      <c r="AU1057" s="100" t="str">
        <f t="array" ref="AU1057">IF($AQ1057,MIN(IF(G3SelectionMask="x",IF(INDEX(RawDataRefData,$E1057,0)&gt;0,INDEX(RawDataRefData,$E1057,0)),"")),"")</f>
        <v/>
      </c>
      <c r="AV1057" s="100" t="str">
        <f t="array" ref="AV1057">IF($AQ1057,MAX(IF(G3SelectionMask="x",IF(INDEX(RawDataRefData,$E1057,0)&gt;0,INDEX(RawDataRefData,$E1057,0)),"")),"")</f>
        <v/>
      </c>
      <c r="AW1057" s="100" t="str">
        <f t="shared" si="401"/>
        <v/>
      </c>
      <c r="AX1057" s="100" t="str">
        <f t="array" ref="AX1057">IF($AQ1057,STDEVA(IF(G3SelectionMask="x",IF(INDEX(RawDataRefData,$E1057,0)&gt;0,INDEX(RawDataRefData,$E1057,0)),"")),"")</f>
        <v/>
      </c>
      <c r="AY1057" s="101" t="b">
        <f t="shared" si="402"/>
        <v>0</v>
      </c>
      <c r="AZ1057" s="101" t="str">
        <f t="array" ref="AZ1057">IF($AY1057,MEDIAN(IF(G4SelectionMask="x",IF(INDEX(RawDataRefData,$E1057,0)&gt;0,INDEX(RawDataRefData,$E1057,0)),"")),"")</f>
        <v/>
      </c>
      <c r="BA1057" s="101" t="str">
        <f t="array" ref="BA1057">IF($AY1057,QUARTILE(IF(G4SelectionMask="x",IF(INDEX(RawDataRefData,$E1057,0)&gt;0,INDEX(RawDataRefData,$E1057,0)),""),1),"")</f>
        <v/>
      </c>
      <c r="BB1057" s="101" t="str">
        <f t="array" ref="BB1057">IF($AY1057,QUARTILE(IF(G4SelectionMask="x",IF(INDEX(RawDataRefData,$E1057,0)&gt;0,INDEX(RawDataRefData,$E1057,0)),""),3),"")</f>
        <v/>
      </c>
      <c r="BC1057" s="101" t="str">
        <f t="array" ref="BC1057">IF($AY1057,MIN(IF(G4SelectionMask="x",IF(INDEX(RawDataRefData,$E1057,0)&gt;0,INDEX(RawDataRefData,$E1057,0)),"")),"")</f>
        <v/>
      </c>
      <c r="BD1057" s="101" t="str">
        <f t="array" ref="BD1057">IF($AY1057,MAX(IF(G4SelectionMask="x",IF(INDEX(RawDataRefData,$E1057,0)&gt;0,INDEX(RawDataRefData,$E1057,0)),"")),"")</f>
        <v/>
      </c>
      <c r="BE1057" s="101" t="str">
        <f t="shared" si="403"/>
        <v/>
      </c>
      <c r="BF1057" s="101" t="str">
        <f t="array" ref="BF1057">IF($AY1057,STDEVA(IF(G4SelectionMask="x",IF(INDEX(RawDataRefData,$E1057,0)&gt;0,INDEX(RawDataRefData,$E1057,0)),"")),"")</f>
        <v/>
      </c>
      <c r="BG1057" s="100" t="b">
        <f t="shared" si="404"/>
        <v>0</v>
      </c>
      <c r="BH1057" s="100" t="str">
        <f t="array" ref="BH1057">IF($BG1057,MEDIAN(IF(G5SelectionMask="x",IF(INDEX(RawDataRefData,$E1057,0)&gt;0,INDEX(RawDataRefData,$E1057,0)),"")),"")</f>
        <v/>
      </c>
      <c r="BI1057" s="100" t="str">
        <f t="array" ref="BI1057">IF($BG1057,QUARTILE(IF(G5SelectionMask="x",IF(INDEX(RawDataRefData,$E1057,0)&gt;0,INDEX(RawDataRefData,$E1057,0)),""),1),"")</f>
        <v/>
      </c>
      <c r="BJ1057" s="100" t="str">
        <f t="array" ref="BJ1057">IF($BG1057,QUARTILE(IF(G5SelectionMask="x",IF(INDEX(RawDataRefData,$E1057,0)&gt;0,INDEX(RawDataRefData,$E1057,0)),""),3),"")</f>
        <v/>
      </c>
      <c r="BK1057" s="100" t="str">
        <f t="array" ref="BK1057">IF($BG1057,MIN(IF(G5SelectionMask="x",IF(INDEX(RawDataRefData,$E1057,0)&gt;0,INDEX(RawDataRefData,$E1057,0)),"")),"")</f>
        <v/>
      </c>
      <c r="BL1057" s="100" t="str">
        <f t="array" ref="BL1057">IF($BG1057,MAX(IF(G5SelectionMask="x",IF(INDEX(RawDataRefData,$E1057,0)&gt;0,INDEX(RawDataRefData,$E1057,0)),"")),"")</f>
        <v/>
      </c>
      <c r="BM1057" s="100" t="str">
        <f t="shared" si="405"/>
        <v/>
      </c>
      <c r="BN1057" s="103" t="str">
        <f t="array" ref="BN1057">IF($BG1057,STDEVA(IF(G5SelectionMask="x",IF(INDEX(RawDataRefData,$E1057,0)&gt;0,INDEX(RawDataRefData,$E1057,0)),"")),"")</f>
        <v/>
      </c>
      <c r="BO1057" s="104"/>
      <c r="BP1057" s="105">
        <v>4</v>
      </c>
      <c r="BQ1057" s="105">
        <v>2</v>
      </c>
      <c r="BR1057" s="105">
        <v>1</v>
      </c>
      <c r="BS1057" s="105">
        <v>3</v>
      </c>
      <c r="BT1057" s="105">
        <v>4</v>
      </c>
      <c r="BU1057" s="105">
        <v>3</v>
      </c>
      <c r="BV1057" s="105">
        <v>4</v>
      </c>
      <c r="BW1057" s="105">
        <v>4</v>
      </c>
      <c r="BX1057" s="105">
        <v>3</v>
      </c>
      <c r="BY1057" s="105">
        <v>3</v>
      </c>
      <c r="BZ1057" s="105">
        <v>4</v>
      </c>
      <c r="CA1057" s="105">
        <v>1</v>
      </c>
      <c r="CB1057" s="105">
        <v>1</v>
      </c>
      <c r="CC1057" s="105">
        <v>4</v>
      </c>
      <c r="CD1057" s="105">
        <v>4</v>
      </c>
    </row>
    <row r="1058" spans="1:82" ht="13.5" hidden="1" thickBot="1" x14ac:dyDescent="0.25">
      <c r="A1058" s="33" t="e">
        <f t="shared" si="359"/>
        <v>#NAME?</v>
      </c>
      <c r="B1058" s="218"/>
      <c r="C1058" s="215"/>
      <c r="D1058" s="229"/>
      <c r="E1058" s="72">
        <f t="shared" si="398"/>
        <v>1049</v>
      </c>
      <c r="F1058" s="9" t="s">
        <v>2397</v>
      </c>
      <c r="G1058" s="9" t="s">
        <v>1433</v>
      </c>
      <c r="I1058" s="9" t="s">
        <v>341</v>
      </c>
      <c r="K1058" s="100">
        <f t="shared" si="383"/>
        <v>4</v>
      </c>
      <c r="L1058" s="100"/>
      <c r="M1058" s="100"/>
      <c r="N1058" s="100"/>
      <c r="O1058" s="100"/>
      <c r="P1058" s="101">
        <f t="shared" si="384"/>
        <v>3</v>
      </c>
      <c r="Q1058" s="102">
        <f t="shared" si="385"/>
        <v>2</v>
      </c>
      <c r="R1058" s="102">
        <f t="shared" si="386"/>
        <v>4</v>
      </c>
      <c r="S1058" s="102">
        <f t="shared" si="387"/>
        <v>1</v>
      </c>
      <c r="T1058" s="102">
        <f t="shared" si="388"/>
        <v>1</v>
      </c>
      <c r="U1058" s="102">
        <f t="shared" si="389"/>
        <v>4</v>
      </c>
      <c r="V1058" s="102">
        <f t="shared" si="390"/>
        <v>2</v>
      </c>
      <c r="W1058" s="102">
        <f t="shared" si="391"/>
        <v>4</v>
      </c>
      <c r="X1058" s="102">
        <f t="shared" si="392"/>
        <v>4</v>
      </c>
      <c r="Y1058" s="102">
        <f t="shared" si="393"/>
        <v>3</v>
      </c>
      <c r="Z1058" s="102">
        <f t="shared" si="394"/>
        <v>3</v>
      </c>
      <c r="AA1058" s="100" t="b">
        <f t="shared" si="395"/>
        <v>1</v>
      </c>
      <c r="AB1058" s="100">
        <f t="array" ref="AB1058">IF($AA1058,MEDIAN(IF(G1SelectionMask="x",IF(INDEX(RawDataRefData,$E1058,0)&gt;0,INDEX(RawDataRefData,$E1058,0)),"")),"")</f>
        <v>3</v>
      </c>
      <c r="AC1058" s="100">
        <f t="array" ref="AC1058">IF($AA1058,QUARTILE(IF(G1SelectionMask="x",IF(INDEX(RawDataRefData,$E1058,0)&gt;0,INDEX(RawDataRefData,$E1058,0)),""),1),"")</f>
        <v>2</v>
      </c>
      <c r="AD1058" s="100">
        <f t="array" ref="AD1058">IF($AA1058,QUARTILE(IF(G1SelectionMask="x",IF(INDEX(RawDataRefData,$E1058,0)&gt;0,INDEX(RawDataRefData,$E1058,0)),""),3),"")</f>
        <v>4</v>
      </c>
      <c r="AE1058" s="100">
        <f t="array" ref="AE1058">IF($AA1058,MIN(IF(G1SelectionMask="x",IF(INDEX(RawDataRefData,$E1058,0)&gt;0,INDEX(RawDataRefData,$E1058,0)),"")),"")</f>
        <v>1</v>
      </c>
      <c r="AF1058" s="100">
        <f t="array" ref="AF1058">IF($AA1058,MAX(IF(G1SelectionMask="x",IF(INDEX(RawDataRefData,$E1058,0)&gt;0,INDEX(RawDataRefData,$E1058,0)),"")),"")</f>
        <v>4</v>
      </c>
      <c r="AG1058" s="100">
        <f t="shared" si="396"/>
        <v>2.8181818181818183</v>
      </c>
      <c r="AH1058" s="100">
        <f t="array" ref="AH1058">IF($AA1058,STDEVA(IF(G1SelectionMask="x",IF(INDEX(RawDataRefData,$E1058,0)&gt;0,INDEX(RawDataRefData,$E1058,0)),"")),"")</f>
        <v>1.1677484162422846</v>
      </c>
      <c r="AI1058" s="101" t="b">
        <f t="shared" si="397"/>
        <v>1</v>
      </c>
      <c r="AJ1058" s="101">
        <f t="array" ref="AJ1058">IF($AI1058,MEDIAN(IF(G2SelectionMask="x",IF(INDEX(RawDataRefData,$E1058,0)&gt;0,INDEX(RawDataRefData,$E1058,0)),"")),"")</f>
        <v>2</v>
      </c>
      <c r="AK1058" s="101">
        <f t="array" ref="AK1058">IF($AI1058,QUARTILE(IF(G2SelectionMask="x",IF(INDEX(RawDataRefData,$E1058,0)&gt;0,INDEX(RawDataRefData,$E1058,0)),""),1),"")</f>
        <v>1.5</v>
      </c>
      <c r="AL1058" s="101">
        <f t="array" ref="AL1058">IF($AI1058,QUARTILE(IF(G2SelectionMask="x",IF(INDEX(RawDataRefData,$E1058,0)&gt;0,INDEX(RawDataRefData,$E1058,0)),""),3),"")</f>
        <v>3</v>
      </c>
      <c r="AM1058" s="101">
        <f t="array" ref="AM1058">IF($AI1058,MIN(IF(G2SelectionMask="x",IF(INDEX(RawDataRefData,$E1058,0)&gt;0,INDEX(RawDataRefData,$E1058,0)),"")),"")</f>
        <v>1</v>
      </c>
      <c r="AN1058" s="101">
        <f t="array" ref="AN1058">IF($AI1058,MAX(IF(G2SelectionMask="x",IF(INDEX(RawDataRefData,$E1058,0)&gt;0,INDEX(RawDataRefData,$E1058,0)),"")),"")</f>
        <v>4</v>
      </c>
      <c r="AO1058" s="101">
        <f t="shared" si="399"/>
        <v>2.1818181818181817</v>
      </c>
      <c r="AP1058" s="101">
        <f t="array" ref="AP1058">IF($AI1058,STDEVA(IF(G2SelectionMask="x",IF(INDEX(RawDataRefData,$E1058,0)&gt;0,INDEX(RawDataRefData,$E1058,0)),"")),"")</f>
        <v>0.98164981721404265</v>
      </c>
      <c r="AQ1058" s="100" t="b">
        <f t="shared" si="400"/>
        <v>0</v>
      </c>
      <c r="AR1058" s="100" t="str">
        <f t="array" ref="AR1058">IF($AQ1058,MEDIAN(IF(G3SelectionMask="x",IF(INDEX(RawDataRefData,$E1058,0)&gt;0,INDEX(RawDataRefData,$E1058,0)),"")),"")</f>
        <v/>
      </c>
      <c r="AS1058" s="100" t="str">
        <f t="array" ref="AS1058">IF($AQ1058,QUARTILE(IF(G3SelectionMask="x",IF(INDEX(RawDataRefData,$E1058,0)&gt;0,INDEX(RawDataRefData,$E1058,0)),""),1),"")</f>
        <v/>
      </c>
      <c r="AT1058" s="100" t="str">
        <f t="array" ref="AT1058">IF($AQ1058,QUARTILE(IF(G3SelectionMask="x",IF(INDEX(RawDataRefData,$E1058,0)&gt;0,INDEX(RawDataRefData,$E1058,0)),""),3),"")</f>
        <v/>
      </c>
      <c r="AU1058" s="100" t="str">
        <f t="array" ref="AU1058">IF($AQ1058,MIN(IF(G3SelectionMask="x",IF(INDEX(RawDataRefData,$E1058,0)&gt;0,INDEX(RawDataRefData,$E1058,0)),"")),"")</f>
        <v/>
      </c>
      <c r="AV1058" s="100" t="str">
        <f t="array" ref="AV1058">IF($AQ1058,MAX(IF(G3SelectionMask="x",IF(INDEX(RawDataRefData,$E1058,0)&gt;0,INDEX(RawDataRefData,$E1058,0)),"")),"")</f>
        <v/>
      </c>
      <c r="AW1058" s="100" t="str">
        <f t="shared" si="401"/>
        <v/>
      </c>
      <c r="AX1058" s="100" t="str">
        <f t="array" ref="AX1058">IF($AQ1058,STDEVA(IF(G3SelectionMask="x",IF(INDEX(RawDataRefData,$E1058,0)&gt;0,INDEX(RawDataRefData,$E1058,0)),"")),"")</f>
        <v/>
      </c>
      <c r="AY1058" s="101" t="b">
        <f t="shared" si="402"/>
        <v>0</v>
      </c>
      <c r="AZ1058" s="101" t="str">
        <f t="array" ref="AZ1058">IF($AY1058,MEDIAN(IF(G4SelectionMask="x",IF(INDEX(RawDataRefData,$E1058,0)&gt;0,INDEX(RawDataRefData,$E1058,0)),"")),"")</f>
        <v/>
      </c>
      <c r="BA1058" s="101" t="str">
        <f t="array" ref="BA1058">IF($AY1058,QUARTILE(IF(G4SelectionMask="x",IF(INDEX(RawDataRefData,$E1058,0)&gt;0,INDEX(RawDataRefData,$E1058,0)),""),1),"")</f>
        <v/>
      </c>
      <c r="BB1058" s="101" t="str">
        <f t="array" ref="BB1058">IF($AY1058,QUARTILE(IF(G4SelectionMask="x",IF(INDEX(RawDataRefData,$E1058,0)&gt;0,INDEX(RawDataRefData,$E1058,0)),""),3),"")</f>
        <v/>
      </c>
      <c r="BC1058" s="101" t="str">
        <f t="array" ref="BC1058">IF($AY1058,MIN(IF(G4SelectionMask="x",IF(INDEX(RawDataRefData,$E1058,0)&gt;0,INDEX(RawDataRefData,$E1058,0)),"")),"")</f>
        <v/>
      </c>
      <c r="BD1058" s="101" t="str">
        <f t="array" ref="BD1058">IF($AY1058,MAX(IF(G4SelectionMask="x",IF(INDEX(RawDataRefData,$E1058,0)&gt;0,INDEX(RawDataRefData,$E1058,0)),"")),"")</f>
        <v/>
      </c>
      <c r="BE1058" s="101" t="str">
        <f t="shared" si="403"/>
        <v/>
      </c>
      <c r="BF1058" s="101" t="str">
        <f t="array" ref="BF1058">IF($AY1058,STDEVA(IF(G4SelectionMask="x",IF(INDEX(RawDataRefData,$E1058,0)&gt;0,INDEX(RawDataRefData,$E1058,0)),"")),"")</f>
        <v/>
      </c>
      <c r="BG1058" s="100" t="b">
        <f t="shared" si="404"/>
        <v>0</v>
      </c>
      <c r="BH1058" s="100" t="str">
        <f t="array" ref="BH1058">IF($BG1058,MEDIAN(IF(G5SelectionMask="x",IF(INDEX(RawDataRefData,$E1058,0)&gt;0,INDEX(RawDataRefData,$E1058,0)),"")),"")</f>
        <v/>
      </c>
      <c r="BI1058" s="100" t="str">
        <f t="array" ref="BI1058">IF($BG1058,QUARTILE(IF(G5SelectionMask="x",IF(INDEX(RawDataRefData,$E1058,0)&gt;0,INDEX(RawDataRefData,$E1058,0)),""),1),"")</f>
        <v/>
      </c>
      <c r="BJ1058" s="100" t="str">
        <f t="array" ref="BJ1058">IF($BG1058,QUARTILE(IF(G5SelectionMask="x",IF(INDEX(RawDataRefData,$E1058,0)&gt;0,INDEX(RawDataRefData,$E1058,0)),""),3),"")</f>
        <v/>
      </c>
      <c r="BK1058" s="100" t="str">
        <f t="array" ref="BK1058">IF($BG1058,MIN(IF(G5SelectionMask="x",IF(INDEX(RawDataRefData,$E1058,0)&gt;0,INDEX(RawDataRefData,$E1058,0)),"")),"")</f>
        <v/>
      </c>
      <c r="BL1058" s="100" t="str">
        <f t="array" ref="BL1058">IF($BG1058,MAX(IF(G5SelectionMask="x",IF(INDEX(RawDataRefData,$E1058,0)&gt;0,INDEX(RawDataRefData,$E1058,0)),"")),"")</f>
        <v/>
      </c>
      <c r="BM1058" s="100" t="str">
        <f t="shared" si="405"/>
        <v/>
      </c>
      <c r="BN1058" s="103" t="str">
        <f t="array" ref="BN1058">IF($BG1058,STDEVA(IF(G5SelectionMask="x",IF(INDEX(RawDataRefData,$E1058,0)&gt;0,INDEX(RawDataRefData,$E1058,0)),"")),"")</f>
        <v/>
      </c>
      <c r="BO1058" s="104"/>
      <c r="BP1058" s="105">
        <v>4</v>
      </c>
      <c r="BQ1058" s="105">
        <v>3</v>
      </c>
      <c r="BR1058" s="105">
        <v>2</v>
      </c>
      <c r="BS1058" s="105">
        <v>4</v>
      </c>
      <c r="BT1058" s="105">
        <v>1</v>
      </c>
      <c r="BU1058" s="105">
        <v>1</v>
      </c>
      <c r="BV1058" s="105">
        <v>4</v>
      </c>
      <c r="BW1058" s="105">
        <v>2</v>
      </c>
      <c r="BX1058" s="105">
        <v>4</v>
      </c>
      <c r="BY1058" s="105">
        <v>4</v>
      </c>
      <c r="BZ1058" s="105">
        <v>3</v>
      </c>
      <c r="CA1058" s="105">
        <v>3</v>
      </c>
      <c r="CB1058" s="105">
        <v>2</v>
      </c>
      <c r="CC1058" s="105">
        <v>2</v>
      </c>
      <c r="CD1058" s="105">
        <v>1</v>
      </c>
    </row>
    <row r="1059" spans="1:82" ht="13.5" hidden="1" thickBot="1" x14ac:dyDescent="0.25">
      <c r="A1059" s="33" t="e">
        <f t="shared" si="359"/>
        <v>#NAME?</v>
      </c>
      <c r="B1059" s="218"/>
      <c r="C1059" s="215"/>
      <c r="D1059" s="229"/>
      <c r="E1059" s="72">
        <f t="shared" si="398"/>
        <v>1050</v>
      </c>
      <c r="F1059" s="9" t="s">
        <v>2398</v>
      </c>
      <c r="G1059" s="9" t="s">
        <v>1434</v>
      </c>
      <c r="I1059" s="9" t="s">
        <v>341</v>
      </c>
      <c r="K1059" s="100">
        <f t="shared" si="383"/>
        <v>1</v>
      </c>
      <c r="L1059" s="100"/>
      <c r="M1059" s="100"/>
      <c r="N1059" s="100"/>
      <c r="O1059" s="100"/>
      <c r="P1059" s="101">
        <f t="shared" si="384"/>
        <v>3</v>
      </c>
      <c r="Q1059" s="102">
        <f t="shared" si="385"/>
        <v>2</v>
      </c>
      <c r="R1059" s="102">
        <f t="shared" si="386"/>
        <v>4</v>
      </c>
      <c r="S1059" s="102">
        <f t="shared" si="387"/>
        <v>2</v>
      </c>
      <c r="T1059" s="102">
        <f t="shared" si="388"/>
        <v>3</v>
      </c>
      <c r="U1059" s="102">
        <f t="shared" si="389"/>
        <v>3</v>
      </c>
      <c r="V1059" s="102">
        <f t="shared" si="390"/>
        <v>4</v>
      </c>
      <c r="W1059" s="102">
        <f t="shared" si="391"/>
        <v>2</v>
      </c>
      <c r="X1059" s="102">
        <f t="shared" si="392"/>
        <v>3</v>
      </c>
      <c r="Y1059" s="102">
        <f t="shared" si="393"/>
        <v>2</v>
      </c>
      <c r="Z1059" s="102">
        <f t="shared" si="394"/>
        <v>1</v>
      </c>
      <c r="AA1059" s="100" t="b">
        <f t="shared" si="395"/>
        <v>1</v>
      </c>
      <c r="AB1059" s="100">
        <f t="array" ref="AB1059">IF($AA1059,MEDIAN(IF(G1SelectionMask="x",IF(INDEX(RawDataRefData,$E1059,0)&gt;0,INDEX(RawDataRefData,$E1059,0)),"")),"")</f>
        <v>3</v>
      </c>
      <c r="AC1059" s="100">
        <f t="array" ref="AC1059">IF($AA1059,QUARTILE(IF(G1SelectionMask="x",IF(INDEX(RawDataRefData,$E1059,0)&gt;0,INDEX(RawDataRefData,$E1059,0)),""),1),"")</f>
        <v>2</v>
      </c>
      <c r="AD1059" s="100">
        <f t="array" ref="AD1059">IF($AA1059,QUARTILE(IF(G1SelectionMask="x",IF(INDEX(RawDataRefData,$E1059,0)&gt;0,INDEX(RawDataRefData,$E1059,0)),""),3),"")</f>
        <v>3</v>
      </c>
      <c r="AE1059" s="100">
        <f t="array" ref="AE1059">IF($AA1059,MIN(IF(G1SelectionMask="x",IF(INDEX(RawDataRefData,$E1059,0)&gt;0,INDEX(RawDataRefData,$E1059,0)),"")),"")</f>
        <v>1</v>
      </c>
      <c r="AF1059" s="100">
        <f t="array" ref="AF1059">IF($AA1059,MAX(IF(G1SelectionMask="x",IF(INDEX(RawDataRefData,$E1059,0)&gt;0,INDEX(RawDataRefData,$E1059,0)),"")),"")</f>
        <v>4</v>
      </c>
      <c r="AG1059" s="100">
        <f t="shared" si="396"/>
        <v>2.6363636363636362</v>
      </c>
      <c r="AH1059" s="100">
        <f t="array" ref="AH1059">IF($AA1059,STDEVA(IF(G1SelectionMask="x",IF(INDEX(RawDataRefData,$E1059,0)&gt;0,INDEX(RawDataRefData,$E1059,0)),"")),"")</f>
        <v>0.9244162777371755</v>
      </c>
      <c r="AI1059" s="101" t="b">
        <f t="shared" si="397"/>
        <v>1</v>
      </c>
      <c r="AJ1059" s="101">
        <f t="array" ref="AJ1059">IF($AI1059,MEDIAN(IF(G2SelectionMask="x",IF(INDEX(RawDataRefData,$E1059,0)&gt;0,INDEX(RawDataRefData,$E1059,0)),"")),"")</f>
        <v>3</v>
      </c>
      <c r="AK1059" s="101">
        <f t="array" ref="AK1059">IF($AI1059,QUARTILE(IF(G2SelectionMask="x",IF(INDEX(RawDataRefData,$E1059,0)&gt;0,INDEX(RawDataRefData,$E1059,0)),""),1),"")</f>
        <v>2</v>
      </c>
      <c r="AL1059" s="101">
        <f t="array" ref="AL1059">IF($AI1059,QUARTILE(IF(G2SelectionMask="x",IF(INDEX(RawDataRefData,$E1059,0)&gt;0,INDEX(RawDataRefData,$E1059,0)),""),3),"")</f>
        <v>4</v>
      </c>
      <c r="AM1059" s="101">
        <f t="array" ref="AM1059">IF($AI1059,MIN(IF(G2SelectionMask="x",IF(INDEX(RawDataRefData,$E1059,0)&gt;0,INDEX(RawDataRefData,$E1059,0)),"")),"")</f>
        <v>1</v>
      </c>
      <c r="AN1059" s="101">
        <f t="array" ref="AN1059">IF($AI1059,MAX(IF(G2SelectionMask="x",IF(INDEX(RawDataRefData,$E1059,0)&gt;0,INDEX(RawDataRefData,$E1059,0)),"")),"")</f>
        <v>4</v>
      </c>
      <c r="AO1059" s="101">
        <f t="shared" si="399"/>
        <v>2.8181818181818183</v>
      </c>
      <c r="AP1059" s="101">
        <f t="array" ref="AP1059">IF($AI1059,STDEVA(IF(G2SelectionMask="x",IF(INDEX(RawDataRefData,$E1059,0)&gt;0,INDEX(RawDataRefData,$E1059,0)),"")),"")</f>
        <v>1.0787197799411876</v>
      </c>
      <c r="AQ1059" s="100" t="b">
        <f t="shared" si="400"/>
        <v>0</v>
      </c>
      <c r="AR1059" s="100" t="str">
        <f t="array" ref="AR1059">IF($AQ1059,MEDIAN(IF(G3SelectionMask="x",IF(INDEX(RawDataRefData,$E1059,0)&gt;0,INDEX(RawDataRefData,$E1059,0)),"")),"")</f>
        <v/>
      </c>
      <c r="AS1059" s="100" t="str">
        <f t="array" ref="AS1059">IF($AQ1059,QUARTILE(IF(G3SelectionMask="x",IF(INDEX(RawDataRefData,$E1059,0)&gt;0,INDEX(RawDataRefData,$E1059,0)),""),1),"")</f>
        <v/>
      </c>
      <c r="AT1059" s="100" t="str">
        <f t="array" ref="AT1059">IF($AQ1059,QUARTILE(IF(G3SelectionMask="x",IF(INDEX(RawDataRefData,$E1059,0)&gt;0,INDEX(RawDataRefData,$E1059,0)),""),3),"")</f>
        <v/>
      </c>
      <c r="AU1059" s="100" t="str">
        <f t="array" ref="AU1059">IF($AQ1059,MIN(IF(G3SelectionMask="x",IF(INDEX(RawDataRefData,$E1059,0)&gt;0,INDEX(RawDataRefData,$E1059,0)),"")),"")</f>
        <v/>
      </c>
      <c r="AV1059" s="100" t="str">
        <f t="array" ref="AV1059">IF($AQ1059,MAX(IF(G3SelectionMask="x",IF(INDEX(RawDataRefData,$E1059,0)&gt;0,INDEX(RawDataRefData,$E1059,0)),"")),"")</f>
        <v/>
      </c>
      <c r="AW1059" s="100" t="str">
        <f t="shared" si="401"/>
        <v/>
      </c>
      <c r="AX1059" s="100" t="str">
        <f t="array" ref="AX1059">IF($AQ1059,STDEVA(IF(G3SelectionMask="x",IF(INDEX(RawDataRefData,$E1059,0)&gt;0,INDEX(RawDataRefData,$E1059,0)),"")),"")</f>
        <v/>
      </c>
      <c r="AY1059" s="101" t="b">
        <f t="shared" si="402"/>
        <v>0</v>
      </c>
      <c r="AZ1059" s="101" t="str">
        <f t="array" ref="AZ1059">IF($AY1059,MEDIAN(IF(G4SelectionMask="x",IF(INDEX(RawDataRefData,$E1059,0)&gt;0,INDEX(RawDataRefData,$E1059,0)),"")),"")</f>
        <v/>
      </c>
      <c r="BA1059" s="101" t="str">
        <f t="array" ref="BA1059">IF($AY1059,QUARTILE(IF(G4SelectionMask="x",IF(INDEX(RawDataRefData,$E1059,0)&gt;0,INDEX(RawDataRefData,$E1059,0)),""),1),"")</f>
        <v/>
      </c>
      <c r="BB1059" s="101" t="str">
        <f t="array" ref="BB1059">IF($AY1059,QUARTILE(IF(G4SelectionMask="x",IF(INDEX(RawDataRefData,$E1059,0)&gt;0,INDEX(RawDataRefData,$E1059,0)),""),3),"")</f>
        <v/>
      </c>
      <c r="BC1059" s="101" t="str">
        <f t="array" ref="BC1059">IF($AY1059,MIN(IF(G4SelectionMask="x",IF(INDEX(RawDataRefData,$E1059,0)&gt;0,INDEX(RawDataRefData,$E1059,0)),"")),"")</f>
        <v/>
      </c>
      <c r="BD1059" s="101" t="str">
        <f t="array" ref="BD1059">IF($AY1059,MAX(IF(G4SelectionMask="x",IF(INDEX(RawDataRefData,$E1059,0)&gt;0,INDEX(RawDataRefData,$E1059,0)),"")),"")</f>
        <v/>
      </c>
      <c r="BE1059" s="101" t="str">
        <f t="shared" si="403"/>
        <v/>
      </c>
      <c r="BF1059" s="101" t="str">
        <f t="array" ref="BF1059">IF($AY1059,STDEVA(IF(G4SelectionMask="x",IF(INDEX(RawDataRefData,$E1059,0)&gt;0,INDEX(RawDataRefData,$E1059,0)),"")),"")</f>
        <v/>
      </c>
      <c r="BG1059" s="100" t="b">
        <f t="shared" si="404"/>
        <v>0</v>
      </c>
      <c r="BH1059" s="100" t="str">
        <f t="array" ref="BH1059">IF($BG1059,MEDIAN(IF(G5SelectionMask="x",IF(INDEX(RawDataRefData,$E1059,0)&gt;0,INDEX(RawDataRefData,$E1059,0)),"")),"")</f>
        <v/>
      </c>
      <c r="BI1059" s="100" t="str">
        <f t="array" ref="BI1059">IF($BG1059,QUARTILE(IF(G5SelectionMask="x",IF(INDEX(RawDataRefData,$E1059,0)&gt;0,INDEX(RawDataRefData,$E1059,0)),""),1),"")</f>
        <v/>
      </c>
      <c r="BJ1059" s="100" t="str">
        <f t="array" ref="BJ1059">IF($BG1059,QUARTILE(IF(G5SelectionMask="x",IF(INDEX(RawDataRefData,$E1059,0)&gt;0,INDEX(RawDataRefData,$E1059,0)),""),3),"")</f>
        <v/>
      </c>
      <c r="BK1059" s="100" t="str">
        <f t="array" ref="BK1059">IF($BG1059,MIN(IF(G5SelectionMask="x",IF(INDEX(RawDataRefData,$E1059,0)&gt;0,INDEX(RawDataRefData,$E1059,0)),"")),"")</f>
        <v/>
      </c>
      <c r="BL1059" s="100" t="str">
        <f t="array" ref="BL1059">IF($BG1059,MAX(IF(G5SelectionMask="x",IF(INDEX(RawDataRefData,$E1059,0)&gt;0,INDEX(RawDataRefData,$E1059,0)),"")),"")</f>
        <v/>
      </c>
      <c r="BM1059" s="100" t="str">
        <f t="shared" si="405"/>
        <v/>
      </c>
      <c r="BN1059" s="103" t="str">
        <f t="array" ref="BN1059">IF($BG1059,STDEVA(IF(G5SelectionMask="x",IF(INDEX(RawDataRefData,$E1059,0)&gt;0,INDEX(RawDataRefData,$E1059,0)),"")),"")</f>
        <v/>
      </c>
      <c r="BO1059" s="104"/>
      <c r="BP1059" s="105">
        <v>1</v>
      </c>
      <c r="BQ1059" s="105">
        <v>3</v>
      </c>
      <c r="BR1059" s="105">
        <v>2</v>
      </c>
      <c r="BS1059" s="105">
        <v>4</v>
      </c>
      <c r="BT1059" s="105">
        <v>2</v>
      </c>
      <c r="BU1059" s="105">
        <v>3</v>
      </c>
      <c r="BV1059" s="105">
        <v>3</v>
      </c>
      <c r="BW1059" s="105">
        <v>4</v>
      </c>
      <c r="BX1059" s="105">
        <v>2</v>
      </c>
      <c r="BY1059" s="105">
        <v>3</v>
      </c>
      <c r="BZ1059" s="105">
        <v>2</v>
      </c>
      <c r="CA1059" s="105">
        <v>1</v>
      </c>
      <c r="CB1059" s="105">
        <v>4</v>
      </c>
      <c r="CC1059" s="105">
        <v>4</v>
      </c>
      <c r="CD1059" s="105">
        <v>4</v>
      </c>
    </row>
    <row r="1060" spans="1:82" ht="13.5" hidden="1" thickBot="1" x14ac:dyDescent="0.25">
      <c r="A1060" s="33" t="e">
        <f t="shared" si="359"/>
        <v>#NAME?</v>
      </c>
      <c r="B1060" s="218"/>
      <c r="C1060" s="215"/>
      <c r="D1060" s="229"/>
      <c r="E1060" s="72">
        <f t="shared" si="398"/>
        <v>1051</v>
      </c>
      <c r="F1060" s="9" t="s">
        <v>2399</v>
      </c>
      <c r="G1060" s="9" t="s">
        <v>1435</v>
      </c>
      <c r="I1060" s="9" t="s">
        <v>341</v>
      </c>
      <c r="K1060" s="100">
        <f t="shared" si="383"/>
        <v>4</v>
      </c>
      <c r="L1060" s="100"/>
      <c r="M1060" s="100"/>
      <c r="N1060" s="100"/>
      <c r="O1060" s="100"/>
      <c r="P1060" s="101">
        <f t="shared" si="384"/>
        <v>1</v>
      </c>
      <c r="Q1060" s="102">
        <f t="shared" si="385"/>
        <v>1</v>
      </c>
      <c r="R1060" s="102">
        <f t="shared" si="386"/>
        <v>1</v>
      </c>
      <c r="S1060" s="102">
        <f t="shared" si="387"/>
        <v>1</v>
      </c>
      <c r="T1060" s="102">
        <f t="shared" si="388"/>
        <v>2</v>
      </c>
      <c r="U1060" s="102">
        <f t="shared" si="389"/>
        <v>2</v>
      </c>
      <c r="V1060" s="102">
        <f t="shared" si="390"/>
        <v>1</v>
      </c>
      <c r="W1060" s="102">
        <f t="shared" si="391"/>
        <v>2</v>
      </c>
      <c r="X1060" s="102">
        <f t="shared" si="392"/>
        <v>2</v>
      </c>
      <c r="Y1060" s="102">
        <f t="shared" si="393"/>
        <v>3</v>
      </c>
      <c r="Z1060" s="102">
        <f t="shared" si="394"/>
        <v>1</v>
      </c>
      <c r="AA1060" s="100" t="b">
        <f t="shared" si="395"/>
        <v>1</v>
      </c>
      <c r="AB1060" s="100">
        <f t="array" ref="AB1060">IF($AA1060,MEDIAN(IF(G1SelectionMask="x",IF(INDEX(RawDataRefData,$E1060,0)&gt;0,INDEX(RawDataRefData,$E1060,0)),"")),"")</f>
        <v>1</v>
      </c>
      <c r="AC1060" s="100">
        <f t="array" ref="AC1060">IF($AA1060,QUARTILE(IF(G1SelectionMask="x",IF(INDEX(RawDataRefData,$E1060,0)&gt;0,INDEX(RawDataRefData,$E1060,0)),""),1),"")</f>
        <v>1</v>
      </c>
      <c r="AD1060" s="100">
        <f t="array" ref="AD1060">IF($AA1060,QUARTILE(IF(G1SelectionMask="x",IF(INDEX(RawDataRefData,$E1060,0)&gt;0,INDEX(RawDataRefData,$E1060,0)),""),3),"")</f>
        <v>2</v>
      </c>
      <c r="AE1060" s="100">
        <f t="array" ref="AE1060">IF($AA1060,MIN(IF(G1SelectionMask="x",IF(INDEX(RawDataRefData,$E1060,0)&gt;0,INDEX(RawDataRefData,$E1060,0)),"")),"")</f>
        <v>1</v>
      </c>
      <c r="AF1060" s="100">
        <f t="array" ref="AF1060">IF($AA1060,MAX(IF(G1SelectionMask="x",IF(INDEX(RawDataRefData,$E1060,0)&gt;0,INDEX(RawDataRefData,$E1060,0)),"")),"")</f>
        <v>3</v>
      </c>
      <c r="AG1060" s="100">
        <f t="shared" si="396"/>
        <v>1.5454545454545454</v>
      </c>
      <c r="AH1060" s="100">
        <f t="array" ref="AH1060">IF($AA1060,STDEVA(IF(G1SelectionMask="x",IF(INDEX(RawDataRefData,$E1060,0)&gt;0,INDEX(RawDataRefData,$E1060,0)),"")),"")</f>
        <v>0.68755165095232862</v>
      </c>
      <c r="AI1060" s="101" t="b">
        <f t="shared" si="397"/>
        <v>1</v>
      </c>
      <c r="AJ1060" s="101">
        <f t="array" ref="AJ1060">IF($AI1060,MEDIAN(IF(G2SelectionMask="x",IF(INDEX(RawDataRefData,$E1060,0)&gt;0,INDEX(RawDataRefData,$E1060,0)),"")),"")</f>
        <v>2</v>
      </c>
      <c r="AK1060" s="101">
        <f t="array" ref="AK1060">IF($AI1060,QUARTILE(IF(G2SelectionMask="x",IF(INDEX(RawDataRefData,$E1060,0)&gt;0,INDEX(RawDataRefData,$E1060,0)),""),1),"")</f>
        <v>1</v>
      </c>
      <c r="AL1060" s="101">
        <f t="array" ref="AL1060">IF($AI1060,QUARTILE(IF(G2SelectionMask="x",IF(INDEX(RawDataRefData,$E1060,0)&gt;0,INDEX(RawDataRefData,$E1060,0)),""),3),"")</f>
        <v>2.5</v>
      </c>
      <c r="AM1060" s="101">
        <f t="array" ref="AM1060">IF($AI1060,MIN(IF(G2SelectionMask="x",IF(INDEX(RawDataRefData,$E1060,0)&gt;0,INDEX(RawDataRefData,$E1060,0)),"")),"")</f>
        <v>1</v>
      </c>
      <c r="AN1060" s="101">
        <f t="array" ref="AN1060">IF($AI1060,MAX(IF(G2SelectionMask="x",IF(INDEX(RawDataRefData,$E1060,0)&gt;0,INDEX(RawDataRefData,$E1060,0)),"")),"")</f>
        <v>4</v>
      </c>
      <c r="AO1060" s="101">
        <f t="shared" si="399"/>
        <v>2</v>
      </c>
      <c r="AP1060" s="101">
        <f t="array" ref="AP1060">IF($AI1060,STDEVA(IF(G2SelectionMask="x",IF(INDEX(RawDataRefData,$E1060,0)&gt;0,INDEX(RawDataRefData,$E1060,0)),"")),"")</f>
        <v>1.1832159566199232</v>
      </c>
      <c r="AQ1060" s="100" t="b">
        <f t="shared" si="400"/>
        <v>0</v>
      </c>
      <c r="AR1060" s="100" t="str">
        <f t="array" ref="AR1060">IF($AQ1060,MEDIAN(IF(G3SelectionMask="x",IF(INDEX(RawDataRefData,$E1060,0)&gt;0,INDEX(RawDataRefData,$E1060,0)),"")),"")</f>
        <v/>
      </c>
      <c r="AS1060" s="100" t="str">
        <f t="array" ref="AS1060">IF($AQ1060,QUARTILE(IF(G3SelectionMask="x",IF(INDEX(RawDataRefData,$E1060,0)&gt;0,INDEX(RawDataRefData,$E1060,0)),""),1),"")</f>
        <v/>
      </c>
      <c r="AT1060" s="100" t="str">
        <f t="array" ref="AT1060">IF($AQ1060,QUARTILE(IF(G3SelectionMask="x",IF(INDEX(RawDataRefData,$E1060,0)&gt;0,INDEX(RawDataRefData,$E1060,0)),""),3),"")</f>
        <v/>
      </c>
      <c r="AU1060" s="100" t="str">
        <f t="array" ref="AU1060">IF($AQ1060,MIN(IF(G3SelectionMask="x",IF(INDEX(RawDataRefData,$E1060,0)&gt;0,INDEX(RawDataRefData,$E1060,0)),"")),"")</f>
        <v/>
      </c>
      <c r="AV1060" s="100" t="str">
        <f t="array" ref="AV1060">IF($AQ1060,MAX(IF(G3SelectionMask="x",IF(INDEX(RawDataRefData,$E1060,0)&gt;0,INDEX(RawDataRefData,$E1060,0)),"")),"")</f>
        <v/>
      </c>
      <c r="AW1060" s="100" t="str">
        <f t="shared" si="401"/>
        <v/>
      </c>
      <c r="AX1060" s="100" t="str">
        <f t="array" ref="AX1060">IF($AQ1060,STDEVA(IF(G3SelectionMask="x",IF(INDEX(RawDataRefData,$E1060,0)&gt;0,INDEX(RawDataRefData,$E1060,0)),"")),"")</f>
        <v/>
      </c>
      <c r="AY1060" s="101" t="b">
        <f t="shared" si="402"/>
        <v>0</v>
      </c>
      <c r="AZ1060" s="101" t="str">
        <f t="array" ref="AZ1060">IF($AY1060,MEDIAN(IF(G4SelectionMask="x",IF(INDEX(RawDataRefData,$E1060,0)&gt;0,INDEX(RawDataRefData,$E1060,0)),"")),"")</f>
        <v/>
      </c>
      <c r="BA1060" s="101" t="str">
        <f t="array" ref="BA1060">IF($AY1060,QUARTILE(IF(G4SelectionMask="x",IF(INDEX(RawDataRefData,$E1060,0)&gt;0,INDEX(RawDataRefData,$E1060,0)),""),1),"")</f>
        <v/>
      </c>
      <c r="BB1060" s="101" t="str">
        <f t="array" ref="BB1060">IF($AY1060,QUARTILE(IF(G4SelectionMask="x",IF(INDEX(RawDataRefData,$E1060,0)&gt;0,INDEX(RawDataRefData,$E1060,0)),""),3),"")</f>
        <v/>
      </c>
      <c r="BC1060" s="101" t="str">
        <f t="array" ref="BC1060">IF($AY1060,MIN(IF(G4SelectionMask="x",IF(INDEX(RawDataRefData,$E1060,0)&gt;0,INDEX(RawDataRefData,$E1060,0)),"")),"")</f>
        <v/>
      </c>
      <c r="BD1060" s="101" t="str">
        <f t="array" ref="BD1060">IF($AY1060,MAX(IF(G4SelectionMask="x",IF(INDEX(RawDataRefData,$E1060,0)&gt;0,INDEX(RawDataRefData,$E1060,0)),"")),"")</f>
        <v/>
      </c>
      <c r="BE1060" s="101" t="str">
        <f t="shared" si="403"/>
        <v/>
      </c>
      <c r="BF1060" s="101" t="str">
        <f t="array" ref="BF1060">IF($AY1060,STDEVA(IF(G4SelectionMask="x",IF(INDEX(RawDataRefData,$E1060,0)&gt;0,INDEX(RawDataRefData,$E1060,0)),"")),"")</f>
        <v/>
      </c>
      <c r="BG1060" s="100" t="b">
        <f t="shared" si="404"/>
        <v>0</v>
      </c>
      <c r="BH1060" s="100" t="str">
        <f t="array" ref="BH1060">IF($BG1060,MEDIAN(IF(G5SelectionMask="x",IF(INDEX(RawDataRefData,$E1060,0)&gt;0,INDEX(RawDataRefData,$E1060,0)),"")),"")</f>
        <v/>
      </c>
      <c r="BI1060" s="100" t="str">
        <f t="array" ref="BI1060">IF($BG1060,QUARTILE(IF(G5SelectionMask="x",IF(INDEX(RawDataRefData,$E1060,0)&gt;0,INDEX(RawDataRefData,$E1060,0)),""),1),"")</f>
        <v/>
      </c>
      <c r="BJ1060" s="100" t="str">
        <f t="array" ref="BJ1060">IF($BG1060,QUARTILE(IF(G5SelectionMask="x",IF(INDEX(RawDataRefData,$E1060,0)&gt;0,INDEX(RawDataRefData,$E1060,0)),""),3),"")</f>
        <v/>
      </c>
      <c r="BK1060" s="100" t="str">
        <f t="array" ref="BK1060">IF($BG1060,MIN(IF(G5SelectionMask="x",IF(INDEX(RawDataRefData,$E1060,0)&gt;0,INDEX(RawDataRefData,$E1060,0)),"")),"")</f>
        <v/>
      </c>
      <c r="BL1060" s="100" t="str">
        <f t="array" ref="BL1060">IF($BG1060,MAX(IF(G5SelectionMask="x",IF(INDEX(RawDataRefData,$E1060,0)&gt;0,INDEX(RawDataRefData,$E1060,0)),"")),"")</f>
        <v/>
      </c>
      <c r="BM1060" s="100" t="str">
        <f t="shared" si="405"/>
        <v/>
      </c>
      <c r="BN1060" s="103" t="str">
        <f t="array" ref="BN1060">IF($BG1060,STDEVA(IF(G5SelectionMask="x",IF(INDEX(RawDataRefData,$E1060,0)&gt;0,INDEX(RawDataRefData,$E1060,0)),"")),"")</f>
        <v/>
      </c>
      <c r="BO1060" s="104"/>
      <c r="BP1060" s="105">
        <v>4</v>
      </c>
      <c r="BQ1060" s="105">
        <v>1</v>
      </c>
      <c r="BR1060" s="105">
        <v>1</v>
      </c>
      <c r="BS1060" s="105">
        <v>1</v>
      </c>
      <c r="BT1060" s="105">
        <v>1</v>
      </c>
      <c r="BU1060" s="105">
        <v>2</v>
      </c>
      <c r="BV1060" s="105">
        <v>2</v>
      </c>
      <c r="BW1060" s="105">
        <v>1</v>
      </c>
      <c r="BX1060" s="105">
        <v>2</v>
      </c>
      <c r="BY1060" s="105">
        <v>2</v>
      </c>
      <c r="BZ1060" s="105">
        <v>3</v>
      </c>
      <c r="CA1060" s="105">
        <v>1</v>
      </c>
      <c r="CB1060" s="105">
        <v>2</v>
      </c>
      <c r="CC1060" s="105">
        <v>4</v>
      </c>
      <c r="CD1060" s="105">
        <v>4</v>
      </c>
    </row>
    <row r="1061" spans="1:82" ht="13.5" hidden="1" thickBot="1" x14ac:dyDescent="0.25">
      <c r="A1061" s="33" t="e">
        <f t="shared" si="359"/>
        <v>#NAME?</v>
      </c>
      <c r="B1061" s="218"/>
      <c r="C1061" s="215"/>
      <c r="D1061" s="229"/>
      <c r="E1061" s="72">
        <f t="shared" si="398"/>
        <v>1052</v>
      </c>
      <c r="F1061" s="9" t="s">
        <v>2400</v>
      </c>
      <c r="G1061" s="9" t="s">
        <v>1436</v>
      </c>
      <c r="I1061" s="9" t="s">
        <v>341</v>
      </c>
      <c r="K1061" s="100">
        <f t="shared" si="383"/>
        <v>4</v>
      </c>
      <c r="L1061" s="100"/>
      <c r="M1061" s="100"/>
      <c r="N1061" s="100"/>
      <c r="O1061" s="100"/>
      <c r="P1061" s="101">
        <f t="shared" si="384"/>
        <v>1</v>
      </c>
      <c r="Q1061" s="102">
        <f t="shared" si="385"/>
        <v>1</v>
      </c>
      <c r="R1061" s="102">
        <f t="shared" si="386"/>
        <v>2</v>
      </c>
      <c r="S1061" s="102">
        <f t="shared" si="387"/>
        <v>2</v>
      </c>
      <c r="T1061" s="102">
        <f t="shared" si="388"/>
        <v>2</v>
      </c>
      <c r="U1061" s="102">
        <f t="shared" si="389"/>
        <v>2</v>
      </c>
      <c r="V1061" s="102">
        <f t="shared" si="390"/>
        <v>2</v>
      </c>
      <c r="W1061" s="102">
        <f t="shared" si="391"/>
        <v>1</v>
      </c>
      <c r="X1061" s="102">
        <f t="shared" si="392"/>
        <v>4</v>
      </c>
      <c r="Y1061" s="102">
        <f t="shared" si="393"/>
        <v>4</v>
      </c>
      <c r="Z1061" s="102">
        <f t="shared" si="394"/>
        <v>4</v>
      </c>
      <c r="AA1061" s="100" t="b">
        <f t="shared" si="395"/>
        <v>1</v>
      </c>
      <c r="AB1061" s="100">
        <f t="array" ref="AB1061">IF($AA1061,MEDIAN(IF(G1SelectionMask="x",IF(INDEX(RawDataRefData,$E1061,0)&gt;0,INDEX(RawDataRefData,$E1061,0)),"")),"")</f>
        <v>2</v>
      </c>
      <c r="AC1061" s="100">
        <f t="array" ref="AC1061">IF($AA1061,QUARTILE(IF(G1SelectionMask="x",IF(INDEX(RawDataRefData,$E1061,0)&gt;0,INDEX(RawDataRefData,$E1061,0)),""),1),"")</f>
        <v>1.5</v>
      </c>
      <c r="AD1061" s="100">
        <f t="array" ref="AD1061">IF($AA1061,QUARTILE(IF(G1SelectionMask="x",IF(INDEX(RawDataRefData,$E1061,0)&gt;0,INDEX(RawDataRefData,$E1061,0)),""),3),"")</f>
        <v>3</v>
      </c>
      <c r="AE1061" s="100">
        <f t="array" ref="AE1061">IF($AA1061,MIN(IF(G1SelectionMask="x",IF(INDEX(RawDataRefData,$E1061,0)&gt;0,INDEX(RawDataRefData,$E1061,0)),"")),"")</f>
        <v>1</v>
      </c>
      <c r="AF1061" s="100">
        <f t="array" ref="AF1061">IF($AA1061,MAX(IF(G1SelectionMask="x",IF(INDEX(RawDataRefData,$E1061,0)&gt;0,INDEX(RawDataRefData,$E1061,0)),"")),"")</f>
        <v>4</v>
      </c>
      <c r="AG1061" s="100">
        <f t="shared" si="396"/>
        <v>2.2727272727272729</v>
      </c>
      <c r="AH1061" s="100">
        <f t="array" ref="AH1061">IF($AA1061,STDEVA(IF(G1SelectionMask="x",IF(INDEX(RawDataRefData,$E1061,0)&gt;0,INDEX(RawDataRefData,$E1061,0)),"")),"")</f>
        <v>1.1908743922772955</v>
      </c>
      <c r="AI1061" s="101" t="b">
        <f t="shared" si="397"/>
        <v>1</v>
      </c>
      <c r="AJ1061" s="101">
        <f t="array" ref="AJ1061">IF($AI1061,MEDIAN(IF(G2SelectionMask="x",IF(INDEX(RawDataRefData,$E1061,0)&gt;0,INDEX(RawDataRefData,$E1061,0)),"")),"")</f>
        <v>2</v>
      </c>
      <c r="AK1061" s="101">
        <f t="array" ref="AK1061">IF($AI1061,QUARTILE(IF(G2SelectionMask="x",IF(INDEX(RawDataRefData,$E1061,0)&gt;0,INDEX(RawDataRefData,$E1061,0)),""),1),"")</f>
        <v>1</v>
      </c>
      <c r="AL1061" s="101">
        <f t="array" ref="AL1061">IF($AI1061,QUARTILE(IF(G2SelectionMask="x",IF(INDEX(RawDataRefData,$E1061,0)&gt;0,INDEX(RawDataRefData,$E1061,0)),""),3),"")</f>
        <v>3</v>
      </c>
      <c r="AM1061" s="101">
        <f t="array" ref="AM1061">IF($AI1061,MIN(IF(G2SelectionMask="x",IF(INDEX(RawDataRefData,$E1061,0)&gt;0,INDEX(RawDataRefData,$E1061,0)),"")),"")</f>
        <v>1</v>
      </c>
      <c r="AN1061" s="101">
        <f t="array" ref="AN1061">IF($AI1061,MAX(IF(G2SelectionMask="x",IF(INDEX(RawDataRefData,$E1061,0)&gt;0,INDEX(RawDataRefData,$E1061,0)),"")),"")</f>
        <v>4</v>
      </c>
      <c r="AO1061" s="101">
        <f t="shared" si="399"/>
        <v>2.1818181818181817</v>
      </c>
      <c r="AP1061" s="101">
        <f t="array" ref="AP1061">IF($AI1061,STDEVA(IF(G2SelectionMask="x",IF(INDEX(RawDataRefData,$E1061,0)&gt;0,INDEX(RawDataRefData,$E1061,0)),"")),"")</f>
        <v>1.2504544628399561</v>
      </c>
      <c r="AQ1061" s="100" t="b">
        <f t="shared" si="400"/>
        <v>0</v>
      </c>
      <c r="AR1061" s="100" t="str">
        <f t="array" ref="AR1061">IF($AQ1061,MEDIAN(IF(G3SelectionMask="x",IF(INDEX(RawDataRefData,$E1061,0)&gt;0,INDEX(RawDataRefData,$E1061,0)),"")),"")</f>
        <v/>
      </c>
      <c r="AS1061" s="100" t="str">
        <f t="array" ref="AS1061">IF($AQ1061,QUARTILE(IF(G3SelectionMask="x",IF(INDEX(RawDataRefData,$E1061,0)&gt;0,INDEX(RawDataRefData,$E1061,0)),""),1),"")</f>
        <v/>
      </c>
      <c r="AT1061" s="100" t="str">
        <f t="array" ref="AT1061">IF($AQ1061,QUARTILE(IF(G3SelectionMask="x",IF(INDEX(RawDataRefData,$E1061,0)&gt;0,INDEX(RawDataRefData,$E1061,0)),""),3),"")</f>
        <v/>
      </c>
      <c r="AU1061" s="100" t="str">
        <f t="array" ref="AU1061">IF($AQ1061,MIN(IF(G3SelectionMask="x",IF(INDEX(RawDataRefData,$E1061,0)&gt;0,INDEX(RawDataRefData,$E1061,0)),"")),"")</f>
        <v/>
      </c>
      <c r="AV1061" s="100" t="str">
        <f t="array" ref="AV1061">IF($AQ1061,MAX(IF(G3SelectionMask="x",IF(INDEX(RawDataRefData,$E1061,0)&gt;0,INDEX(RawDataRefData,$E1061,0)),"")),"")</f>
        <v/>
      </c>
      <c r="AW1061" s="100" t="str">
        <f t="shared" si="401"/>
        <v/>
      </c>
      <c r="AX1061" s="100" t="str">
        <f t="array" ref="AX1061">IF($AQ1061,STDEVA(IF(G3SelectionMask="x",IF(INDEX(RawDataRefData,$E1061,0)&gt;0,INDEX(RawDataRefData,$E1061,0)),"")),"")</f>
        <v/>
      </c>
      <c r="AY1061" s="101" t="b">
        <f t="shared" si="402"/>
        <v>0</v>
      </c>
      <c r="AZ1061" s="101" t="str">
        <f t="array" ref="AZ1061">IF($AY1061,MEDIAN(IF(G4SelectionMask="x",IF(INDEX(RawDataRefData,$E1061,0)&gt;0,INDEX(RawDataRefData,$E1061,0)),"")),"")</f>
        <v/>
      </c>
      <c r="BA1061" s="101" t="str">
        <f t="array" ref="BA1061">IF($AY1061,QUARTILE(IF(G4SelectionMask="x",IF(INDEX(RawDataRefData,$E1061,0)&gt;0,INDEX(RawDataRefData,$E1061,0)),""),1),"")</f>
        <v/>
      </c>
      <c r="BB1061" s="101" t="str">
        <f t="array" ref="BB1061">IF($AY1061,QUARTILE(IF(G4SelectionMask="x",IF(INDEX(RawDataRefData,$E1061,0)&gt;0,INDEX(RawDataRefData,$E1061,0)),""),3),"")</f>
        <v/>
      </c>
      <c r="BC1061" s="101" t="str">
        <f t="array" ref="BC1061">IF($AY1061,MIN(IF(G4SelectionMask="x",IF(INDEX(RawDataRefData,$E1061,0)&gt;0,INDEX(RawDataRefData,$E1061,0)),"")),"")</f>
        <v/>
      </c>
      <c r="BD1061" s="101" t="str">
        <f t="array" ref="BD1061">IF($AY1061,MAX(IF(G4SelectionMask="x",IF(INDEX(RawDataRefData,$E1061,0)&gt;0,INDEX(RawDataRefData,$E1061,0)),"")),"")</f>
        <v/>
      </c>
      <c r="BE1061" s="101" t="str">
        <f t="shared" si="403"/>
        <v/>
      </c>
      <c r="BF1061" s="101" t="str">
        <f t="array" ref="BF1061">IF($AY1061,STDEVA(IF(G4SelectionMask="x",IF(INDEX(RawDataRefData,$E1061,0)&gt;0,INDEX(RawDataRefData,$E1061,0)),"")),"")</f>
        <v/>
      </c>
      <c r="BG1061" s="100" t="b">
        <f t="shared" si="404"/>
        <v>0</v>
      </c>
      <c r="BH1061" s="100" t="str">
        <f t="array" ref="BH1061">IF($BG1061,MEDIAN(IF(G5SelectionMask="x",IF(INDEX(RawDataRefData,$E1061,0)&gt;0,INDEX(RawDataRefData,$E1061,0)),"")),"")</f>
        <v/>
      </c>
      <c r="BI1061" s="100" t="str">
        <f t="array" ref="BI1061">IF($BG1061,QUARTILE(IF(G5SelectionMask="x",IF(INDEX(RawDataRefData,$E1061,0)&gt;0,INDEX(RawDataRefData,$E1061,0)),""),1),"")</f>
        <v/>
      </c>
      <c r="BJ1061" s="100" t="str">
        <f t="array" ref="BJ1061">IF($BG1061,QUARTILE(IF(G5SelectionMask="x",IF(INDEX(RawDataRefData,$E1061,0)&gt;0,INDEX(RawDataRefData,$E1061,0)),""),3),"")</f>
        <v/>
      </c>
      <c r="BK1061" s="100" t="str">
        <f t="array" ref="BK1061">IF($BG1061,MIN(IF(G5SelectionMask="x",IF(INDEX(RawDataRefData,$E1061,0)&gt;0,INDEX(RawDataRefData,$E1061,0)),"")),"")</f>
        <v/>
      </c>
      <c r="BL1061" s="100" t="str">
        <f t="array" ref="BL1061">IF($BG1061,MAX(IF(G5SelectionMask="x",IF(INDEX(RawDataRefData,$E1061,0)&gt;0,INDEX(RawDataRefData,$E1061,0)),"")),"")</f>
        <v/>
      </c>
      <c r="BM1061" s="100" t="str">
        <f t="shared" si="405"/>
        <v/>
      </c>
      <c r="BN1061" s="103" t="str">
        <f t="array" ref="BN1061">IF($BG1061,STDEVA(IF(G5SelectionMask="x",IF(INDEX(RawDataRefData,$E1061,0)&gt;0,INDEX(RawDataRefData,$E1061,0)),"")),"")</f>
        <v/>
      </c>
      <c r="BO1061" s="104"/>
      <c r="BP1061" s="105">
        <v>4</v>
      </c>
      <c r="BQ1061" s="105">
        <v>1</v>
      </c>
      <c r="BR1061" s="105">
        <v>1</v>
      </c>
      <c r="BS1061" s="105">
        <v>2</v>
      </c>
      <c r="BT1061" s="105">
        <v>2</v>
      </c>
      <c r="BU1061" s="105">
        <v>2</v>
      </c>
      <c r="BV1061" s="105">
        <v>2</v>
      </c>
      <c r="BW1061" s="105">
        <v>2</v>
      </c>
      <c r="BX1061" s="105">
        <v>1</v>
      </c>
      <c r="BY1061" s="105">
        <v>4</v>
      </c>
      <c r="BZ1061" s="105">
        <v>4</v>
      </c>
      <c r="CA1061" s="105">
        <v>4</v>
      </c>
      <c r="CB1061" s="105">
        <v>4</v>
      </c>
      <c r="CC1061" s="105">
        <v>1</v>
      </c>
      <c r="CD1061" s="105">
        <v>2</v>
      </c>
    </row>
    <row r="1062" spans="1:82" ht="13.5" hidden="1" thickBot="1" x14ac:dyDescent="0.25">
      <c r="A1062" s="33" t="e">
        <f t="shared" si="359"/>
        <v>#NAME?</v>
      </c>
      <c r="B1062" s="218"/>
      <c r="C1062" s="215"/>
      <c r="D1062" s="229"/>
      <c r="E1062" s="72">
        <f t="shared" si="398"/>
        <v>1053</v>
      </c>
      <c r="F1062" s="9" t="s">
        <v>2401</v>
      </c>
      <c r="G1062" s="9" t="s">
        <v>1437</v>
      </c>
      <c r="I1062" s="9" t="s">
        <v>341</v>
      </c>
      <c r="K1062" s="100">
        <f t="shared" si="383"/>
        <v>2</v>
      </c>
      <c r="L1062" s="100"/>
      <c r="M1062" s="100"/>
      <c r="N1062" s="100"/>
      <c r="O1062" s="100"/>
      <c r="P1062" s="101">
        <f t="shared" si="384"/>
        <v>2</v>
      </c>
      <c r="Q1062" s="102">
        <f t="shared" si="385"/>
        <v>2</v>
      </c>
      <c r="R1062" s="102">
        <f t="shared" si="386"/>
        <v>4</v>
      </c>
      <c r="S1062" s="102">
        <f t="shared" si="387"/>
        <v>2</v>
      </c>
      <c r="T1062" s="102">
        <f t="shared" si="388"/>
        <v>1</v>
      </c>
      <c r="U1062" s="102">
        <f t="shared" si="389"/>
        <v>2</v>
      </c>
      <c r="V1062" s="102">
        <f t="shared" si="390"/>
        <v>2</v>
      </c>
      <c r="W1062" s="102">
        <f t="shared" si="391"/>
        <v>4</v>
      </c>
      <c r="X1062" s="102">
        <f t="shared" si="392"/>
        <v>4</v>
      </c>
      <c r="Y1062" s="102">
        <f t="shared" si="393"/>
        <v>2</v>
      </c>
      <c r="Z1062" s="102">
        <f t="shared" si="394"/>
        <v>2</v>
      </c>
      <c r="AA1062" s="100" t="b">
        <f t="shared" si="395"/>
        <v>1</v>
      </c>
      <c r="AB1062" s="100">
        <f t="array" ref="AB1062">IF($AA1062,MEDIAN(IF(G1SelectionMask="x",IF(INDEX(RawDataRefData,$E1062,0)&gt;0,INDEX(RawDataRefData,$E1062,0)),"")),"")</f>
        <v>2</v>
      </c>
      <c r="AC1062" s="100">
        <f t="array" ref="AC1062">IF($AA1062,QUARTILE(IF(G1SelectionMask="x",IF(INDEX(RawDataRefData,$E1062,0)&gt;0,INDEX(RawDataRefData,$E1062,0)),""),1),"")</f>
        <v>2</v>
      </c>
      <c r="AD1062" s="100">
        <f t="array" ref="AD1062">IF($AA1062,QUARTILE(IF(G1SelectionMask="x",IF(INDEX(RawDataRefData,$E1062,0)&gt;0,INDEX(RawDataRefData,$E1062,0)),""),3),"")</f>
        <v>3</v>
      </c>
      <c r="AE1062" s="100">
        <f t="array" ref="AE1062">IF($AA1062,MIN(IF(G1SelectionMask="x",IF(INDEX(RawDataRefData,$E1062,0)&gt;0,INDEX(RawDataRefData,$E1062,0)),"")),"")</f>
        <v>1</v>
      </c>
      <c r="AF1062" s="100">
        <f t="array" ref="AF1062">IF($AA1062,MAX(IF(G1SelectionMask="x",IF(INDEX(RawDataRefData,$E1062,0)&gt;0,INDEX(RawDataRefData,$E1062,0)),"")),"")</f>
        <v>4</v>
      </c>
      <c r="AG1062" s="100">
        <f t="shared" si="396"/>
        <v>2.4545454545454546</v>
      </c>
      <c r="AH1062" s="100">
        <f t="array" ref="AH1062">IF($AA1062,STDEVA(IF(G1SelectionMask="x",IF(INDEX(RawDataRefData,$E1062,0)&gt;0,INDEX(RawDataRefData,$E1062,0)),"")),"")</f>
        <v>1.0357254813546268</v>
      </c>
      <c r="AI1062" s="101" t="b">
        <f t="shared" si="397"/>
        <v>1</v>
      </c>
      <c r="AJ1062" s="101">
        <f t="array" ref="AJ1062">IF($AI1062,MEDIAN(IF(G2SelectionMask="x",IF(INDEX(RawDataRefData,$E1062,0)&gt;0,INDEX(RawDataRefData,$E1062,0)),"")),"")</f>
        <v>2</v>
      </c>
      <c r="AK1062" s="101">
        <f t="array" ref="AK1062">IF($AI1062,QUARTILE(IF(G2SelectionMask="x",IF(INDEX(RawDataRefData,$E1062,0)&gt;0,INDEX(RawDataRefData,$E1062,0)),""),1),"")</f>
        <v>2</v>
      </c>
      <c r="AL1062" s="101">
        <f t="array" ref="AL1062">IF($AI1062,QUARTILE(IF(G2SelectionMask="x",IF(INDEX(RawDataRefData,$E1062,0)&gt;0,INDEX(RawDataRefData,$E1062,0)),""),3),"")</f>
        <v>2</v>
      </c>
      <c r="AM1062" s="101">
        <f t="array" ref="AM1062">IF($AI1062,MIN(IF(G2SelectionMask="x",IF(INDEX(RawDataRefData,$E1062,0)&gt;0,INDEX(RawDataRefData,$E1062,0)),"")),"")</f>
        <v>1</v>
      </c>
      <c r="AN1062" s="101">
        <f t="array" ref="AN1062">IF($AI1062,MAX(IF(G2SelectionMask="x",IF(INDEX(RawDataRefData,$E1062,0)&gt;0,INDEX(RawDataRefData,$E1062,0)),"")),"")</f>
        <v>4</v>
      </c>
      <c r="AO1062" s="101">
        <f t="shared" si="399"/>
        <v>2</v>
      </c>
      <c r="AP1062" s="101">
        <f t="array" ref="AP1062">IF($AI1062,STDEVA(IF(G2SelectionMask="x",IF(INDEX(RawDataRefData,$E1062,0)&gt;0,INDEX(RawDataRefData,$E1062,0)),"")),"")</f>
        <v>0.7745966692414834</v>
      </c>
      <c r="AQ1062" s="100" t="b">
        <f t="shared" si="400"/>
        <v>0</v>
      </c>
      <c r="AR1062" s="100" t="str">
        <f t="array" ref="AR1062">IF($AQ1062,MEDIAN(IF(G3SelectionMask="x",IF(INDEX(RawDataRefData,$E1062,0)&gt;0,INDEX(RawDataRefData,$E1062,0)),"")),"")</f>
        <v/>
      </c>
      <c r="AS1062" s="100" t="str">
        <f t="array" ref="AS1062">IF($AQ1062,QUARTILE(IF(G3SelectionMask="x",IF(INDEX(RawDataRefData,$E1062,0)&gt;0,INDEX(RawDataRefData,$E1062,0)),""),1),"")</f>
        <v/>
      </c>
      <c r="AT1062" s="100" t="str">
        <f t="array" ref="AT1062">IF($AQ1062,QUARTILE(IF(G3SelectionMask="x",IF(INDEX(RawDataRefData,$E1062,0)&gt;0,INDEX(RawDataRefData,$E1062,0)),""),3),"")</f>
        <v/>
      </c>
      <c r="AU1062" s="100" t="str">
        <f t="array" ref="AU1062">IF($AQ1062,MIN(IF(G3SelectionMask="x",IF(INDEX(RawDataRefData,$E1062,0)&gt;0,INDEX(RawDataRefData,$E1062,0)),"")),"")</f>
        <v/>
      </c>
      <c r="AV1062" s="100" t="str">
        <f t="array" ref="AV1062">IF($AQ1062,MAX(IF(G3SelectionMask="x",IF(INDEX(RawDataRefData,$E1062,0)&gt;0,INDEX(RawDataRefData,$E1062,0)),"")),"")</f>
        <v/>
      </c>
      <c r="AW1062" s="100" t="str">
        <f t="shared" si="401"/>
        <v/>
      </c>
      <c r="AX1062" s="100" t="str">
        <f t="array" ref="AX1062">IF($AQ1062,STDEVA(IF(G3SelectionMask="x",IF(INDEX(RawDataRefData,$E1062,0)&gt;0,INDEX(RawDataRefData,$E1062,0)),"")),"")</f>
        <v/>
      </c>
      <c r="AY1062" s="101" t="b">
        <f t="shared" si="402"/>
        <v>0</v>
      </c>
      <c r="AZ1062" s="101" t="str">
        <f t="array" ref="AZ1062">IF($AY1062,MEDIAN(IF(G4SelectionMask="x",IF(INDEX(RawDataRefData,$E1062,0)&gt;0,INDEX(RawDataRefData,$E1062,0)),"")),"")</f>
        <v/>
      </c>
      <c r="BA1062" s="101" t="str">
        <f t="array" ref="BA1062">IF($AY1062,QUARTILE(IF(G4SelectionMask="x",IF(INDEX(RawDataRefData,$E1062,0)&gt;0,INDEX(RawDataRefData,$E1062,0)),""),1),"")</f>
        <v/>
      </c>
      <c r="BB1062" s="101" t="str">
        <f t="array" ref="BB1062">IF($AY1062,QUARTILE(IF(G4SelectionMask="x",IF(INDEX(RawDataRefData,$E1062,0)&gt;0,INDEX(RawDataRefData,$E1062,0)),""),3),"")</f>
        <v/>
      </c>
      <c r="BC1062" s="101" t="str">
        <f t="array" ref="BC1062">IF($AY1062,MIN(IF(G4SelectionMask="x",IF(INDEX(RawDataRefData,$E1062,0)&gt;0,INDEX(RawDataRefData,$E1062,0)),"")),"")</f>
        <v/>
      </c>
      <c r="BD1062" s="101" t="str">
        <f t="array" ref="BD1062">IF($AY1062,MAX(IF(G4SelectionMask="x",IF(INDEX(RawDataRefData,$E1062,0)&gt;0,INDEX(RawDataRefData,$E1062,0)),"")),"")</f>
        <v/>
      </c>
      <c r="BE1062" s="101" t="str">
        <f t="shared" si="403"/>
        <v/>
      </c>
      <c r="BF1062" s="101" t="str">
        <f t="array" ref="BF1062">IF($AY1062,STDEVA(IF(G4SelectionMask="x",IF(INDEX(RawDataRefData,$E1062,0)&gt;0,INDEX(RawDataRefData,$E1062,0)),"")),"")</f>
        <v/>
      </c>
      <c r="BG1062" s="100" t="b">
        <f t="shared" si="404"/>
        <v>0</v>
      </c>
      <c r="BH1062" s="100" t="str">
        <f t="array" ref="BH1062">IF($BG1062,MEDIAN(IF(G5SelectionMask="x",IF(INDEX(RawDataRefData,$E1062,0)&gt;0,INDEX(RawDataRefData,$E1062,0)),"")),"")</f>
        <v/>
      </c>
      <c r="BI1062" s="100" t="str">
        <f t="array" ref="BI1062">IF($BG1062,QUARTILE(IF(G5SelectionMask="x",IF(INDEX(RawDataRefData,$E1062,0)&gt;0,INDEX(RawDataRefData,$E1062,0)),""),1),"")</f>
        <v/>
      </c>
      <c r="BJ1062" s="100" t="str">
        <f t="array" ref="BJ1062">IF($BG1062,QUARTILE(IF(G5SelectionMask="x",IF(INDEX(RawDataRefData,$E1062,0)&gt;0,INDEX(RawDataRefData,$E1062,0)),""),3),"")</f>
        <v/>
      </c>
      <c r="BK1062" s="100" t="str">
        <f t="array" ref="BK1062">IF($BG1062,MIN(IF(G5SelectionMask="x",IF(INDEX(RawDataRefData,$E1062,0)&gt;0,INDEX(RawDataRefData,$E1062,0)),"")),"")</f>
        <v/>
      </c>
      <c r="BL1062" s="100" t="str">
        <f t="array" ref="BL1062">IF($BG1062,MAX(IF(G5SelectionMask="x",IF(INDEX(RawDataRefData,$E1062,0)&gt;0,INDEX(RawDataRefData,$E1062,0)),"")),"")</f>
        <v/>
      </c>
      <c r="BM1062" s="100" t="str">
        <f t="shared" si="405"/>
        <v/>
      </c>
      <c r="BN1062" s="103" t="str">
        <f t="array" ref="BN1062">IF($BG1062,STDEVA(IF(G5SelectionMask="x",IF(INDEX(RawDataRefData,$E1062,0)&gt;0,INDEX(RawDataRefData,$E1062,0)),"")),"")</f>
        <v/>
      </c>
      <c r="BO1062" s="104"/>
      <c r="BP1062" s="105">
        <v>2</v>
      </c>
      <c r="BQ1062" s="105">
        <v>2</v>
      </c>
      <c r="BR1062" s="105">
        <v>2</v>
      </c>
      <c r="BS1062" s="105">
        <v>4</v>
      </c>
      <c r="BT1062" s="105">
        <v>2</v>
      </c>
      <c r="BU1062" s="105">
        <v>1</v>
      </c>
      <c r="BV1062" s="105">
        <v>2</v>
      </c>
      <c r="BW1062" s="105">
        <v>2</v>
      </c>
      <c r="BX1062" s="105">
        <v>4</v>
      </c>
      <c r="BY1062" s="105">
        <v>4</v>
      </c>
      <c r="BZ1062" s="105">
        <v>2</v>
      </c>
      <c r="CA1062" s="105">
        <v>2</v>
      </c>
      <c r="CB1062" s="105">
        <v>2</v>
      </c>
      <c r="CC1062" s="105">
        <v>2</v>
      </c>
      <c r="CD1062" s="105">
        <v>1</v>
      </c>
    </row>
    <row r="1063" spans="1:82" ht="13.5" hidden="1" thickBot="1" x14ac:dyDescent="0.25">
      <c r="A1063" s="33" t="e">
        <f t="shared" si="359"/>
        <v>#NAME?</v>
      </c>
      <c r="B1063" s="218"/>
      <c r="C1063" s="215"/>
      <c r="D1063" s="229"/>
      <c r="E1063" s="72">
        <f t="shared" si="398"/>
        <v>1054</v>
      </c>
      <c r="F1063" s="9" t="s">
        <v>2402</v>
      </c>
      <c r="G1063" s="9" t="s">
        <v>1438</v>
      </c>
      <c r="I1063" s="9" t="s">
        <v>341</v>
      </c>
      <c r="K1063" s="100">
        <f t="shared" si="383"/>
        <v>2</v>
      </c>
      <c r="L1063" s="100"/>
      <c r="M1063" s="100"/>
      <c r="N1063" s="100"/>
      <c r="O1063" s="100"/>
      <c r="P1063" s="101">
        <f t="shared" si="384"/>
        <v>4</v>
      </c>
      <c r="Q1063" s="102">
        <f t="shared" si="385"/>
        <v>1</v>
      </c>
      <c r="R1063" s="102">
        <f t="shared" si="386"/>
        <v>2</v>
      </c>
      <c r="S1063" s="102">
        <f t="shared" si="387"/>
        <v>4</v>
      </c>
      <c r="T1063" s="102">
        <f t="shared" si="388"/>
        <v>1</v>
      </c>
      <c r="U1063" s="102">
        <f t="shared" si="389"/>
        <v>3</v>
      </c>
      <c r="V1063" s="102">
        <f t="shared" si="390"/>
        <v>4</v>
      </c>
      <c r="W1063" s="102">
        <f t="shared" si="391"/>
        <v>3</v>
      </c>
      <c r="X1063" s="102">
        <f t="shared" si="392"/>
        <v>2</v>
      </c>
      <c r="Y1063" s="102">
        <f t="shared" si="393"/>
        <v>2</v>
      </c>
      <c r="Z1063" s="102">
        <f t="shared" si="394"/>
        <v>4</v>
      </c>
      <c r="AA1063" s="100" t="b">
        <f t="shared" si="395"/>
        <v>1</v>
      </c>
      <c r="AB1063" s="100">
        <f t="array" ref="AB1063">IF($AA1063,MEDIAN(IF(G1SelectionMask="x",IF(INDEX(RawDataRefData,$E1063,0)&gt;0,INDEX(RawDataRefData,$E1063,0)),"")),"")</f>
        <v>3</v>
      </c>
      <c r="AC1063" s="100">
        <f t="array" ref="AC1063">IF($AA1063,QUARTILE(IF(G1SelectionMask="x",IF(INDEX(RawDataRefData,$E1063,0)&gt;0,INDEX(RawDataRefData,$E1063,0)),""),1),"")</f>
        <v>2</v>
      </c>
      <c r="AD1063" s="100">
        <f t="array" ref="AD1063">IF($AA1063,QUARTILE(IF(G1SelectionMask="x",IF(INDEX(RawDataRefData,$E1063,0)&gt;0,INDEX(RawDataRefData,$E1063,0)),""),3),"")</f>
        <v>4</v>
      </c>
      <c r="AE1063" s="100">
        <f t="array" ref="AE1063">IF($AA1063,MIN(IF(G1SelectionMask="x",IF(INDEX(RawDataRefData,$E1063,0)&gt;0,INDEX(RawDataRefData,$E1063,0)),"")),"")</f>
        <v>1</v>
      </c>
      <c r="AF1063" s="100">
        <f t="array" ref="AF1063">IF($AA1063,MAX(IF(G1SelectionMask="x",IF(INDEX(RawDataRefData,$E1063,0)&gt;0,INDEX(RawDataRefData,$E1063,0)),"")),"")</f>
        <v>4</v>
      </c>
      <c r="AG1063" s="100">
        <f t="shared" si="396"/>
        <v>2.7272727272727271</v>
      </c>
      <c r="AH1063" s="100">
        <f t="array" ref="AH1063">IF($AA1063,STDEVA(IF(G1SelectionMask="x",IF(INDEX(RawDataRefData,$E1063,0)&gt;0,INDEX(RawDataRefData,$E1063,0)),"")),"")</f>
        <v>1.1908743922772957</v>
      </c>
      <c r="AI1063" s="101" t="b">
        <f t="shared" si="397"/>
        <v>1</v>
      </c>
      <c r="AJ1063" s="101">
        <f t="array" ref="AJ1063">IF($AI1063,MEDIAN(IF(G2SelectionMask="x",IF(INDEX(RawDataRefData,$E1063,0)&gt;0,INDEX(RawDataRefData,$E1063,0)),"")),"")</f>
        <v>3</v>
      </c>
      <c r="AK1063" s="101">
        <f t="array" ref="AK1063">IF($AI1063,QUARTILE(IF(G2SelectionMask="x",IF(INDEX(RawDataRefData,$E1063,0)&gt;0,INDEX(RawDataRefData,$E1063,0)),""),1),"")</f>
        <v>1.5</v>
      </c>
      <c r="AL1063" s="101">
        <f t="array" ref="AL1063">IF($AI1063,QUARTILE(IF(G2SelectionMask="x",IF(INDEX(RawDataRefData,$E1063,0)&gt;0,INDEX(RawDataRefData,$E1063,0)),""),3),"")</f>
        <v>4</v>
      </c>
      <c r="AM1063" s="101">
        <f t="array" ref="AM1063">IF($AI1063,MIN(IF(G2SelectionMask="x",IF(INDEX(RawDataRefData,$E1063,0)&gt;0,INDEX(RawDataRefData,$E1063,0)),"")),"")</f>
        <v>1</v>
      </c>
      <c r="AN1063" s="101">
        <f t="array" ref="AN1063">IF($AI1063,MAX(IF(G2SelectionMask="x",IF(INDEX(RawDataRefData,$E1063,0)&gt;0,INDEX(RawDataRefData,$E1063,0)),"")),"")</f>
        <v>4</v>
      </c>
      <c r="AO1063" s="101">
        <f t="shared" si="399"/>
        <v>2.7272727272727271</v>
      </c>
      <c r="AP1063" s="101">
        <f t="array" ref="AP1063">IF($AI1063,STDEVA(IF(G2SelectionMask="x",IF(INDEX(RawDataRefData,$E1063,0)&gt;0,INDEX(RawDataRefData,$E1063,0)),"")),"")</f>
        <v>1.3483997249264843</v>
      </c>
      <c r="AQ1063" s="100" t="b">
        <f t="shared" si="400"/>
        <v>0</v>
      </c>
      <c r="AR1063" s="100" t="str">
        <f t="array" ref="AR1063">IF($AQ1063,MEDIAN(IF(G3SelectionMask="x",IF(INDEX(RawDataRefData,$E1063,0)&gt;0,INDEX(RawDataRefData,$E1063,0)),"")),"")</f>
        <v/>
      </c>
      <c r="AS1063" s="100" t="str">
        <f t="array" ref="AS1063">IF($AQ1063,QUARTILE(IF(G3SelectionMask="x",IF(INDEX(RawDataRefData,$E1063,0)&gt;0,INDEX(RawDataRefData,$E1063,0)),""),1),"")</f>
        <v/>
      </c>
      <c r="AT1063" s="100" t="str">
        <f t="array" ref="AT1063">IF($AQ1063,QUARTILE(IF(G3SelectionMask="x",IF(INDEX(RawDataRefData,$E1063,0)&gt;0,INDEX(RawDataRefData,$E1063,0)),""),3),"")</f>
        <v/>
      </c>
      <c r="AU1063" s="100" t="str">
        <f t="array" ref="AU1063">IF($AQ1063,MIN(IF(G3SelectionMask="x",IF(INDEX(RawDataRefData,$E1063,0)&gt;0,INDEX(RawDataRefData,$E1063,0)),"")),"")</f>
        <v/>
      </c>
      <c r="AV1063" s="100" t="str">
        <f t="array" ref="AV1063">IF($AQ1063,MAX(IF(G3SelectionMask="x",IF(INDEX(RawDataRefData,$E1063,0)&gt;0,INDEX(RawDataRefData,$E1063,0)),"")),"")</f>
        <v/>
      </c>
      <c r="AW1063" s="100" t="str">
        <f t="shared" si="401"/>
        <v/>
      </c>
      <c r="AX1063" s="100" t="str">
        <f t="array" ref="AX1063">IF($AQ1063,STDEVA(IF(G3SelectionMask="x",IF(INDEX(RawDataRefData,$E1063,0)&gt;0,INDEX(RawDataRefData,$E1063,0)),"")),"")</f>
        <v/>
      </c>
      <c r="AY1063" s="101" t="b">
        <f t="shared" si="402"/>
        <v>0</v>
      </c>
      <c r="AZ1063" s="101" t="str">
        <f t="array" ref="AZ1063">IF($AY1063,MEDIAN(IF(G4SelectionMask="x",IF(INDEX(RawDataRefData,$E1063,0)&gt;0,INDEX(RawDataRefData,$E1063,0)),"")),"")</f>
        <v/>
      </c>
      <c r="BA1063" s="101" t="str">
        <f t="array" ref="BA1063">IF($AY1063,QUARTILE(IF(G4SelectionMask="x",IF(INDEX(RawDataRefData,$E1063,0)&gt;0,INDEX(RawDataRefData,$E1063,0)),""),1),"")</f>
        <v/>
      </c>
      <c r="BB1063" s="101" t="str">
        <f t="array" ref="BB1063">IF($AY1063,QUARTILE(IF(G4SelectionMask="x",IF(INDEX(RawDataRefData,$E1063,0)&gt;0,INDEX(RawDataRefData,$E1063,0)),""),3),"")</f>
        <v/>
      </c>
      <c r="BC1063" s="101" t="str">
        <f t="array" ref="BC1063">IF($AY1063,MIN(IF(G4SelectionMask="x",IF(INDEX(RawDataRefData,$E1063,0)&gt;0,INDEX(RawDataRefData,$E1063,0)),"")),"")</f>
        <v/>
      </c>
      <c r="BD1063" s="101" t="str">
        <f t="array" ref="BD1063">IF($AY1063,MAX(IF(G4SelectionMask="x",IF(INDEX(RawDataRefData,$E1063,0)&gt;0,INDEX(RawDataRefData,$E1063,0)),"")),"")</f>
        <v/>
      </c>
      <c r="BE1063" s="101" t="str">
        <f t="shared" si="403"/>
        <v/>
      </c>
      <c r="BF1063" s="101" t="str">
        <f t="array" ref="BF1063">IF($AY1063,STDEVA(IF(G4SelectionMask="x",IF(INDEX(RawDataRefData,$E1063,0)&gt;0,INDEX(RawDataRefData,$E1063,0)),"")),"")</f>
        <v/>
      </c>
      <c r="BG1063" s="100" t="b">
        <f t="shared" si="404"/>
        <v>0</v>
      </c>
      <c r="BH1063" s="100" t="str">
        <f t="array" ref="BH1063">IF($BG1063,MEDIAN(IF(G5SelectionMask="x",IF(INDEX(RawDataRefData,$E1063,0)&gt;0,INDEX(RawDataRefData,$E1063,0)),"")),"")</f>
        <v/>
      </c>
      <c r="BI1063" s="100" t="str">
        <f t="array" ref="BI1063">IF($BG1063,QUARTILE(IF(G5SelectionMask="x",IF(INDEX(RawDataRefData,$E1063,0)&gt;0,INDEX(RawDataRefData,$E1063,0)),""),1),"")</f>
        <v/>
      </c>
      <c r="BJ1063" s="100" t="str">
        <f t="array" ref="BJ1063">IF($BG1063,QUARTILE(IF(G5SelectionMask="x",IF(INDEX(RawDataRefData,$E1063,0)&gt;0,INDEX(RawDataRefData,$E1063,0)),""),3),"")</f>
        <v/>
      </c>
      <c r="BK1063" s="100" t="str">
        <f t="array" ref="BK1063">IF($BG1063,MIN(IF(G5SelectionMask="x",IF(INDEX(RawDataRefData,$E1063,0)&gt;0,INDEX(RawDataRefData,$E1063,0)),"")),"")</f>
        <v/>
      </c>
      <c r="BL1063" s="100" t="str">
        <f t="array" ref="BL1063">IF($BG1063,MAX(IF(G5SelectionMask="x",IF(INDEX(RawDataRefData,$E1063,0)&gt;0,INDEX(RawDataRefData,$E1063,0)),"")),"")</f>
        <v/>
      </c>
      <c r="BM1063" s="100" t="str">
        <f t="shared" si="405"/>
        <v/>
      </c>
      <c r="BN1063" s="103" t="str">
        <f t="array" ref="BN1063">IF($BG1063,STDEVA(IF(G5SelectionMask="x",IF(INDEX(RawDataRefData,$E1063,0)&gt;0,INDEX(RawDataRefData,$E1063,0)),"")),"")</f>
        <v/>
      </c>
      <c r="BO1063" s="104"/>
      <c r="BP1063" s="105">
        <v>2</v>
      </c>
      <c r="BQ1063" s="105">
        <v>4</v>
      </c>
      <c r="BR1063" s="105">
        <v>1</v>
      </c>
      <c r="BS1063" s="105">
        <v>2</v>
      </c>
      <c r="BT1063" s="105">
        <v>4</v>
      </c>
      <c r="BU1063" s="105">
        <v>1</v>
      </c>
      <c r="BV1063" s="105">
        <v>3</v>
      </c>
      <c r="BW1063" s="105">
        <v>4</v>
      </c>
      <c r="BX1063" s="105">
        <v>3</v>
      </c>
      <c r="BY1063" s="105">
        <v>2</v>
      </c>
      <c r="BZ1063" s="105">
        <v>2</v>
      </c>
      <c r="CA1063" s="105">
        <v>4</v>
      </c>
      <c r="CB1063" s="105">
        <v>2</v>
      </c>
      <c r="CC1063" s="105">
        <v>4</v>
      </c>
      <c r="CD1063" s="105">
        <v>1</v>
      </c>
    </row>
    <row r="1064" spans="1:82" ht="13.5" hidden="1" thickBot="1" x14ac:dyDescent="0.25">
      <c r="A1064" s="33" t="e">
        <f t="shared" si="359"/>
        <v>#NAME?</v>
      </c>
      <c r="B1064" s="218"/>
      <c r="C1064" s="215"/>
      <c r="D1064" s="229"/>
      <c r="E1064" s="72">
        <f t="shared" si="398"/>
        <v>1055</v>
      </c>
      <c r="F1064" s="9" t="s">
        <v>2403</v>
      </c>
      <c r="G1064" s="9" t="s">
        <v>1439</v>
      </c>
      <c r="I1064" s="9" t="s">
        <v>341</v>
      </c>
      <c r="K1064" s="100">
        <f t="shared" si="383"/>
        <v>2</v>
      </c>
      <c r="L1064" s="100"/>
      <c r="M1064" s="100"/>
      <c r="N1064" s="100"/>
      <c r="O1064" s="100"/>
      <c r="P1064" s="101">
        <f t="shared" si="384"/>
        <v>1</v>
      </c>
      <c r="Q1064" s="102">
        <f t="shared" si="385"/>
        <v>4</v>
      </c>
      <c r="R1064" s="102">
        <f t="shared" si="386"/>
        <v>4</v>
      </c>
      <c r="S1064" s="102">
        <f t="shared" si="387"/>
        <v>4</v>
      </c>
      <c r="T1064" s="102">
        <f t="shared" si="388"/>
        <v>4</v>
      </c>
      <c r="U1064" s="102">
        <f t="shared" si="389"/>
        <v>2</v>
      </c>
      <c r="V1064" s="102">
        <f t="shared" si="390"/>
        <v>3</v>
      </c>
      <c r="W1064" s="102">
        <f t="shared" si="391"/>
        <v>3</v>
      </c>
      <c r="X1064" s="102">
        <f t="shared" si="392"/>
        <v>3</v>
      </c>
      <c r="Y1064" s="102">
        <f t="shared" si="393"/>
        <v>4</v>
      </c>
      <c r="Z1064" s="102">
        <f t="shared" si="394"/>
        <v>3</v>
      </c>
      <c r="AA1064" s="100" t="b">
        <f t="shared" si="395"/>
        <v>1</v>
      </c>
      <c r="AB1064" s="100">
        <f t="array" ref="AB1064">IF($AA1064,MEDIAN(IF(G1SelectionMask="x",IF(INDEX(RawDataRefData,$E1064,0)&gt;0,INDEX(RawDataRefData,$E1064,0)),"")),"")</f>
        <v>3</v>
      </c>
      <c r="AC1064" s="100">
        <f t="array" ref="AC1064">IF($AA1064,QUARTILE(IF(G1SelectionMask="x",IF(INDEX(RawDataRefData,$E1064,0)&gt;0,INDEX(RawDataRefData,$E1064,0)),""),1),"")</f>
        <v>3</v>
      </c>
      <c r="AD1064" s="100">
        <f t="array" ref="AD1064">IF($AA1064,QUARTILE(IF(G1SelectionMask="x",IF(INDEX(RawDataRefData,$E1064,0)&gt;0,INDEX(RawDataRefData,$E1064,0)),""),3),"")</f>
        <v>4</v>
      </c>
      <c r="AE1064" s="100">
        <f t="array" ref="AE1064">IF($AA1064,MIN(IF(G1SelectionMask="x",IF(INDEX(RawDataRefData,$E1064,0)&gt;0,INDEX(RawDataRefData,$E1064,0)),"")),"")</f>
        <v>1</v>
      </c>
      <c r="AF1064" s="100">
        <f t="array" ref="AF1064">IF($AA1064,MAX(IF(G1SelectionMask="x",IF(INDEX(RawDataRefData,$E1064,0)&gt;0,INDEX(RawDataRefData,$E1064,0)),"")),"")</f>
        <v>4</v>
      </c>
      <c r="AG1064" s="100">
        <f t="shared" si="396"/>
        <v>3.1818181818181817</v>
      </c>
      <c r="AH1064" s="100">
        <f t="array" ref="AH1064">IF($AA1064,STDEVA(IF(G1SelectionMask="x",IF(INDEX(RawDataRefData,$E1064,0)&gt;0,INDEX(RawDataRefData,$E1064,0)),"")),"")</f>
        <v>0.98164981721404299</v>
      </c>
      <c r="AI1064" s="101" t="b">
        <f t="shared" si="397"/>
        <v>1</v>
      </c>
      <c r="AJ1064" s="101">
        <f t="array" ref="AJ1064">IF($AI1064,MEDIAN(IF(G2SelectionMask="x",IF(INDEX(RawDataRefData,$E1064,0)&gt;0,INDEX(RawDataRefData,$E1064,0)),"")),"")</f>
        <v>3</v>
      </c>
      <c r="AK1064" s="101">
        <f t="array" ref="AK1064">IF($AI1064,QUARTILE(IF(G2SelectionMask="x",IF(INDEX(RawDataRefData,$E1064,0)&gt;0,INDEX(RawDataRefData,$E1064,0)),""),1),"")</f>
        <v>2.5</v>
      </c>
      <c r="AL1064" s="101">
        <f t="array" ref="AL1064">IF($AI1064,QUARTILE(IF(G2SelectionMask="x",IF(INDEX(RawDataRefData,$E1064,0)&gt;0,INDEX(RawDataRefData,$E1064,0)),""),3),"")</f>
        <v>4</v>
      </c>
      <c r="AM1064" s="101">
        <f t="array" ref="AM1064">IF($AI1064,MIN(IF(G2SelectionMask="x",IF(INDEX(RawDataRefData,$E1064,0)&gt;0,INDEX(RawDataRefData,$E1064,0)),"")),"")</f>
        <v>1</v>
      </c>
      <c r="AN1064" s="101">
        <f t="array" ref="AN1064">IF($AI1064,MAX(IF(G2SelectionMask="x",IF(INDEX(RawDataRefData,$E1064,0)&gt;0,INDEX(RawDataRefData,$E1064,0)),"")),"")</f>
        <v>4</v>
      </c>
      <c r="AO1064" s="101">
        <f t="shared" si="399"/>
        <v>2.9090909090909092</v>
      </c>
      <c r="AP1064" s="101">
        <f t="array" ref="AP1064">IF($AI1064,STDEVA(IF(G2SelectionMask="x",IF(INDEX(RawDataRefData,$E1064,0)&gt;0,INDEX(RawDataRefData,$E1064,0)),"")),"")</f>
        <v>1.1361818036340356</v>
      </c>
      <c r="AQ1064" s="100" t="b">
        <f t="shared" si="400"/>
        <v>0</v>
      </c>
      <c r="AR1064" s="100" t="str">
        <f t="array" ref="AR1064">IF($AQ1064,MEDIAN(IF(G3SelectionMask="x",IF(INDEX(RawDataRefData,$E1064,0)&gt;0,INDEX(RawDataRefData,$E1064,0)),"")),"")</f>
        <v/>
      </c>
      <c r="AS1064" s="100" t="str">
        <f t="array" ref="AS1064">IF($AQ1064,QUARTILE(IF(G3SelectionMask="x",IF(INDEX(RawDataRefData,$E1064,0)&gt;0,INDEX(RawDataRefData,$E1064,0)),""),1),"")</f>
        <v/>
      </c>
      <c r="AT1064" s="100" t="str">
        <f t="array" ref="AT1064">IF($AQ1064,QUARTILE(IF(G3SelectionMask="x",IF(INDEX(RawDataRefData,$E1064,0)&gt;0,INDEX(RawDataRefData,$E1064,0)),""),3),"")</f>
        <v/>
      </c>
      <c r="AU1064" s="100" t="str">
        <f t="array" ref="AU1064">IF($AQ1064,MIN(IF(G3SelectionMask="x",IF(INDEX(RawDataRefData,$E1064,0)&gt;0,INDEX(RawDataRefData,$E1064,0)),"")),"")</f>
        <v/>
      </c>
      <c r="AV1064" s="100" t="str">
        <f t="array" ref="AV1064">IF($AQ1064,MAX(IF(G3SelectionMask="x",IF(INDEX(RawDataRefData,$E1064,0)&gt;0,INDEX(RawDataRefData,$E1064,0)),"")),"")</f>
        <v/>
      </c>
      <c r="AW1064" s="100" t="str">
        <f t="shared" si="401"/>
        <v/>
      </c>
      <c r="AX1064" s="100" t="str">
        <f t="array" ref="AX1064">IF($AQ1064,STDEVA(IF(G3SelectionMask="x",IF(INDEX(RawDataRefData,$E1064,0)&gt;0,INDEX(RawDataRefData,$E1064,0)),"")),"")</f>
        <v/>
      </c>
      <c r="AY1064" s="101" t="b">
        <f t="shared" si="402"/>
        <v>0</v>
      </c>
      <c r="AZ1064" s="101" t="str">
        <f t="array" ref="AZ1064">IF($AY1064,MEDIAN(IF(G4SelectionMask="x",IF(INDEX(RawDataRefData,$E1064,0)&gt;0,INDEX(RawDataRefData,$E1064,0)),"")),"")</f>
        <v/>
      </c>
      <c r="BA1064" s="101" t="str">
        <f t="array" ref="BA1064">IF($AY1064,QUARTILE(IF(G4SelectionMask="x",IF(INDEX(RawDataRefData,$E1064,0)&gt;0,INDEX(RawDataRefData,$E1064,0)),""),1),"")</f>
        <v/>
      </c>
      <c r="BB1064" s="101" t="str">
        <f t="array" ref="BB1064">IF($AY1064,QUARTILE(IF(G4SelectionMask="x",IF(INDEX(RawDataRefData,$E1064,0)&gt;0,INDEX(RawDataRefData,$E1064,0)),""),3),"")</f>
        <v/>
      </c>
      <c r="BC1064" s="101" t="str">
        <f t="array" ref="BC1064">IF($AY1064,MIN(IF(G4SelectionMask="x",IF(INDEX(RawDataRefData,$E1064,0)&gt;0,INDEX(RawDataRefData,$E1064,0)),"")),"")</f>
        <v/>
      </c>
      <c r="BD1064" s="101" t="str">
        <f t="array" ref="BD1064">IF($AY1064,MAX(IF(G4SelectionMask="x",IF(INDEX(RawDataRefData,$E1064,0)&gt;0,INDEX(RawDataRefData,$E1064,0)),"")),"")</f>
        <v/>
      </c>
      <c r="BE1064" s="101" t="str">
        <f t="shared" si="403"/>
        <v/>
      </c>
      <c r="BF1064" s="101" t="str">
        <f t="array" ref="BF1064">IF($AY1064,STDEVA(IF(G4SelectionMask="x",IF(INDEX(RawDataRefData,$E1064,0)&gt;0,INDEX(RawDataRefData,$E1064,0)),"")),"")</f>
        <v/>
      </c>
      <c r="BG1064" s="100" t="b">
        <f t="shared" si="404"/>
        <v>0</v>
      </c>
      <c r="BH1064" s="100" t="str">
        <f t="array" ref="BH1064">IF($BG1064,MEDIAN(IF(G5SelectionMask="x",IF(INDEX(RawDataRefData,$E1064,0)&gt;0,INDEX(RawDataRefData,$E1064,0)),"")),"")</f>
        <v/>
      </c>
      <c r="BI1064" s="100" t="str">
        <f t="array" ref="BI1064">IF($BG1064,QUARTILE(IF(G5SelectionMask="x",IF(INDEX(RawDataRefData,$E1064,0)&gt;0,INDEX(RawDataRefData,$E1064,0)),""),1),"")</f>
        <v/>
      </c>
      <c r="BJ1064" s="100" t="str">
        <f t="array" ref="BJ1064">IF($BG1064,QUARTILE(IF(G5SelectionMask="x",IF(INDEX(RawDataRefData,$E1064,0)&gt;0,INDEX(RawDataRefData,$E1064,0)),""),3),"")</f>
        <v/>
      </c>
      <c r="BK1064" s="100" t="str">
        <f t="array" ref="BK1064">IF($BG1064,MIN(IF(G5SelectionMask="x",IF(INDEX(RawDataRefData,$E1064,0)&gt;0,INDEX(RawDataRefData,$E1064,0)),"")),"")</f>
        <v/>
      </c>
      <c r="BL1064" s="100" t="str">
        <f t="array" ref="BL1064">IF($BG1064,MAX(IF(G5SelectionMask="x",IF(INDEX(RawDataRefData,$E1064,0)&gt;0,INDEX(RawDataRefData,$E1064,0)),"")),"")</f>
        <v/>
      </c>
      <c r="BM1064" s="100" t="str">
        <f t="shared" si="405"/>
        <v/>
      </c>
      <c r="BN1064" s="103" t="str">
        <f t="array" ref="BN1064">IF($BG1064,STDEVA(IF(G5SelectionMask="x",IF(INDEX(RawDataRefData,$E1064,0)&gt;0,INDEX(RawDataRefData,$E1064,0)),"")),"")</f>
        <v/>
      </c>
      <c r="BO1064" s="104"/>
      <c r="BP1064" s="105">
        <v>2</v>
      </c>
      <c r="BQ1064" s="105">
        <v>1</v>
      </c>
      <c r="BR1064" s="105">
        <v>4</v>
      </c>
      <c r="BS1064" s="105">
        <v>4</v>
      </c>
      <c r="BT1064" s="105">
        <v>4</v>
      </c>
      <c r="BU1064" s="105">
        <v>4</v>
      </c>
      <c r="BV1064" s="105">
        <v>2</v>
      </c>
      <c r="BW1064" s="105">
        <v>3</v>
      </c>
      <c r="BX1064" s="105">
        <v>3</v>
      </c>
      <c r="BY1064" s="105">
        <v>3</v>
      </c>
      <c r="BZ1064" s="105">
        <v>4</v>
      </c>
      <c r="CA1064" s="105">
        <v>3</v>
      </c>
      <c r="CB1064" s="105">
        <v>2</v>
      </c>
      <c r="CC1064" s="105">
        <v>3</v>
      </c>
      <c r="CD1064" s="105">
        <v>1</v>
      </c>
    </row>
    <row r="1065" spans="1:82" ht="13.5" hidden="1" thickBot="1" x14ac:dyDescent="0.25">
      <c r="A1065" s="33" t="e">
        <f t="shared" si="359"/>
        <v>#NAME?</v>
      </c>
      <c r="B1065" s="218"/>
      <c r="C1065" s="215"/>
      <c r="D1065" s="229"/>
      <c r="E1065" s="72">
        <f t="shared" si="398"/>
        <v>1056</v>
      </c>
      <c r="F1065" s="9" t="s">
        <v>2404</v>
      </c>
      <c r="G1065" s="9" t="s">
        <v>1440</v>
      </c>
      <c r="I1065" s="9" t="s">
        <v>341</v>
      </c>
      <c r="K1065" s="100">
        <f t="shared" si="383"/>
        <v>4</v>
      </c>
      <c r="L1065" s="100"/>
      <c r="M1065" s="100"/>
      <c r="N1065" s="100"/>
      <c r="O1065" s="100"/>
      <c r="P1065" s="101">
        <f t="shared" si="384"/>
        <v>2</v>
      </c>
      <c r="Q1065" s="102">
        <f t="shared" si="385"/>
        <v>4</v>
      </c>
      <c r="R1065" s="102">
        <f t="shared" si="386"/>
        <v>4</v>
      </c>
      <c r="S1065" s="102">
        <f t="shared" si="387"/>
        <v>1</v>
      </c>
      <c r="T1065" s="102">
        <f t="shared" si="388"/>
        <v>2</v>
      </c>
      <c r="U1065" s="102">
        <f t="shared" si="389"/>
        <v>1</v>
      </c>
      <c r="V1065" s="102">
        <f t="shared" si="390"/>
        <v>2</v>
      </c>
      <c r="W1065" s="102">
        <f t="shared" si="391"/>
        <v>1</v>
      </c>
      <c r="X1065" s="102">
        <f t="shared" si="392"/>
        <v>2</v>
      </c>
      <c r="Y1065" s="102">
        <f t="shared" si="393"/>
        <v>4</v>
      </c>
      <c r="Z1065" s="102">
        <f t="shared" si="394"/>
        <v>4</v>
      </c>
      <c r="AA1065" s="100" t="b">
        <f t="shared" si="395"/>
        <v>1</v>
      </c>
      <c r="AB1065" s="100">
        <f t="array" ref="AB1065">IF($AA1065,MEDIAN(IF(G1SelectionMask="x",IF(INDEX(RawDataRefData,$E1065,0)&gt;0,INDEX(RawDataRefData,$E1065,0)),"")),"")</f>
        <v>2</v>
      </c>
      <c r="AC1065" s="100">
        <f t="array" ref="AC1065">IF($AA1065,QUARTILE(IF(G1SelectionMask="x",IF(INDEX(RawDataRefData,$E1065,0)&gt;0,INDEX(RawDataRefData,$E1065,0)),""),1),"")</f>
        <v>1.5</v>
      </c>
      <c r="AD1065" s="100">
        <f t="array" ref="AD1065">IF($AA1065,QUARTILE(IF(G1SelectionMask="x",IF(INDEX(RawDataRefData,$E1065,0)&gt;0,INDEX(RawDataRefData,$E1065,0)),""),3),"")</f>
        <v>4</v>
      </c>
      <c r="AE1065" s="100">
        <f t="array" ref="AE1065">IF($AA1065,MIN(IF(G1SelectionMask="x",IF(INDEX(RawDataRefData,$E1065,0)&gt;0,INDEX(RawDataRefData,$E1065,0)),"")),"")</f>
        <v>1</v>
      </c>
      <c r="AF1065" s="100">
        <f t="array" ref="AF1065">IF($AA1065,MAX(IF(G1SelectionMask="x",IF(INDEX(RawDataRefData,$E1065,0)&gt;0,INDEX(RawDataRefData,$E1065,0)),"")),"")</f>
        <v>4</v>
      </c>
      <c r="AG1065" s="100">
        <f t="shared" si="396"/>
        <v>2.4545454545454546</v>
      </c>
      <c r="AH1065" s="100">
        <f t="array" ref="AH1065">IF($AA1065,STDEVA(IF(G1SelectionMask="x",IF(INDEX(RawDataRefData,$E1065,0)&gt;0,INDEX(RawDataRefData,$E1065,0)),"")),"")</f>
        <v>1.2933395813657267</v>
      </c>
      <c r="AI1065" s="101" t="b">
        <f t="shared" si="397"/>
        <v>1</v>
      </c>
      <c r="AJ1065" s="101">
        <f t="array" ref="AJ1065">IF($AI1065,MEDIAN(IF(G2SelectionMask="x",IF(INDEX(RawDataRefData,$E1065,0)&gt;0,INDEX(RawDataRefData,$E1065,0)),"")),"")</f>
        <v>2</v>
      </c>
      <c r="AK1065" s="101">
        <f t="array" ref="AK1065">IF($AI1065,QUARTILE(IF(G2SelectionMask="x",IF(INDEX(RawDataRefData,$E1065,0)&gt;0,INDEX(RawDataRefData,$E1065,0)),""),1),"")</f>
        <v>1</v>
      </c>
      <c r="AL1065" s="101">
        <f t="array" ref="AL1065">IF($AI1065,QUARTILE(IF(G2SelectionMask="x",IF(INDEX(RawDataRefData,$E1065,0)&gt;0,INDEX(RawDataRefData,$E1065,0)),""),3),"")</f>
        <v>3</v>
      </c>
      <c r="AM1065" s="101">
        <f t="array" ref="AM1065">IF($AI1065,MIN(IF(G2SelectionMask="x",IF(INDEX(RawDataRefData,$E1065,0)&gt;0,INDEX(RawDataRefData,$E1065,0)),"")),"")</f>
        <v>1</v>
      </c>
      <c r="AN1065" s="101">
        <f t="array" ref="AN1065">IF($AI1065,MAX(IF(G2SelectionMask="x",IF(INDEX(RawDataRefData,$E1065,0)&gt;0,INDEX(RawDataRefData,$E1065,0)),"")),"")</f>
        <v>4</v>
      </c>
      <c r="AO1065" s="101">
        <f t="shared" si="399"/>
        <v>2.1818181818181817</v>
      </c>
      <c r="AP1065" s="101">
        <f t="array" ref="AP1065">IF($AI1065,STDEVA(IF(G2SelectionMask="x",IF(INDEX(RawDataRefData,$E1065,0)&gt;0,INDEX(RawDataRefData,$E1065,0)),"")),"")</f>
        <v>1.2504544628399561</v>
      </c>
      <c r="AQ1065" s="100" t="b">
        <f t="shared" si="400"/>
        <v>0</v>
      </c>
      <c r="AR1065" s="100" t="str">
        <f t="array" ref="AR1065">IF($AQ1065,MEDIAN(IF(G3SelectionMask="x",IF(INDEX(RawDataRefData,$E1065,0)&gt;0,INDEX(RawDataRefData,$E1065,0)),"")),"")</f>
        <v/>
      </c>
      <c r="AS1065" s="100" t="str">
        <f t="array" ref="AS1065">IF($AQ1065,QUARTILE(IF(G3SelectionMask="x",IF(INDEX(RawDataRefData,$E1065,0)&gt;0,INDEX(RawDataRefData,$E1065,0)),""),1),"")</f>
        <v/>
      </c>
      <c r="AT1065" s="100" t="str">
        <f t="array" ref="AT1065">IF($AQ1065,QUARTILE(IF(G3SelectionMask="x",IF(INDEX(RawDataRefData,$E1065,0)&gt;0,INDEX(RawDataRefData,$E1065,0)),""),3),"")</f>
        <v/>
      </c>
      <c r="AU1065" s="100" t="str">
        <f t="array" ref="AU1065">IF($AQ1065,MIN(IF(G3SelectionMask="x",IF(INDEX(RawDataRefData,$E1065,0)&gt;0,INDEX(RawDataRefData,$E1065,0)),"")),"")</f>
        <v/>
      </c>
      <c r="AV1065" s="100" t="str">
        <f t="array" ref="AV1065">IF($AQ1065,MAX(IF(G3SelectionMask="x",IF(INDEX(RawDataRefData,$E1065,0)&gt;0,INDEX(RawDataRefData,$E1065,0)),"")),"")</f>
        <v/>
      </c>
      <c r="AW1065" s="100" t="str">
        <f t="shared" si="401"/>
        <v/>
      </c>
      <c r="AX1065" s="100" t="str">
        <f t="array" ref="AX1065">IF($AQ1065,STDEVA(IF(G3SelectionMask="x",IF(INDEX(RawDataRefData,$E1065,0)&gt;0,INDEX(RawDataRefData,$E1065,0)),"")),"")</f>
        <v/>
      </c>
      <c r="AY1065" s="101" t="b">
        <f t="shared" si="402"/>
        <v>0</v>
      </c>
      <c r="AZ1065" s="101" t="str">
        <f t="array" ref="AZ1065">IF($AY1065,MEDIAN(IF(G4SelectionMask="x",IF(INDEX(RawDataRefData,$E1065,0)&gt;0,INDEX(RawDataRefData,$E1065,0)),"")),"")</f>
        <v/>
      </c>
      <c r="BA1065" s="101" t="str">
        <f t="array" ref="BA1065">IF($AY1065,QUARTILE(IF(G4SelectionMask="x",IF(INDEX(RawDataRefData,$E1065,0)&gt;0,INDEX(RawDataRefData,$E1065,0)),""),1),"")</f>
        <v/>
      </c>
      <c r="BB1065" s="101" t="str">
        <f t="array" ref="BB1065">IF($AY1065,QUARTILE(IF(G4SelectionMask="x",IF(INDEX(RawDataRefData,$E1065,0)&gt;0,INDEX(RawDataRefData,$E1065,0)),""),3),"")</f>
        <v/>
      </c>
      <c r="BC1065" s="101" t="str">
        <f t="array" ref="BC1065">IF($AY1065,MIN(IF(G4SelectionMask="x",IF(INDEX(RawDataRefData,$E1065,0)&gt;0,INDEX(RawDataRefData,$E1065,0)),"")),"")</f>
        <v/>
      </c>
      <c r="BD1065" s="101" t="str">
        <f t="array" ref="BD1065">IF($AY1065,MAX(IF(G4SelectionMask="x",IF(INDEX(RawDataRefData,$E1065,0)&gt;0,INDEX(RawDataRefData,$E1065,0)),"")),"")</f>
        <v/>
      </c>
      <c r="BE1065" s="101" t="str">
        <f t="shared" si="403"/>
        <v/>
      </c>
      <c r="BF1065" s="101" t="str">
        <f t="array" ref="BF1065">IF($AY1065,STDEVA(IF(G4SelectionMask="x",IF(INDEX(RawDataRefData,$E1065,0)&gt;0,INDEX(RawDataRefData,$E1065,0)),"")),"")</f>
        <v/>
      </c>
      <c r="BG1065" s="100" t="b">
        <f t="shared" si="404"/>
        <v>0</v>
      </c>
      <c r="BH1065" s="100" t="str">
        <f t="array" ref="BH1065">IF($BG1065,MEDIAN(IF(G5SelectionMask="x",IF(INDEX(RawDataRefData,$E1065,0)&gt;0,INDEX(RawDataRefData,$E1065,0)),"")),"")</f>
        <v/>
      </c>
      <c r="BI1065" s="100" t="str">
        <f t="array" ref="BI1065">IF($BG1065,QUARTILE(IF(G5SelectionMask="x",IF(INDEX(RawDataRefData,$E1065,0)&gt;0,INDEX(RawDataRefData,$E1065,0)),""),1),"")</f>
        <v/>
      </c>
      <c r="BJ1065" s="100" t="str">
        <f t="array" ref="BJ1065">IF($BG1065,QUARTILE(IF(G5SelectionMask="x",IF(INDEX(RawDataRefData,$E1065,0)&gt;0,INDEX(RawDataRefData,$E1065,0)),""),3),"")</f>
        <v/>
      </c>
      <c r="BK1065" s="100" t="str">
        <f t="array" ref="BK1065">IF($BG1065,MIN(IF(G5SelectionMask="x",IF(INDEX(RawDataRefData,$E1065,0)&gt;0,INDEX(RawDataRefData,$E1065,0)),"")),"")</f>
        <v/>
      </c>
      <c r="BL1065" s="100" t="str">
        <f t="array" ref="BL1065">IF($BG1065,MAX(IF(G5SelectionMask="x",IF(INDEX(RawDataRefData,$E1065,0)&gt;0,INDEX(RawDataRefData,$E1065,0)),"")),"")</f>
        <v/>
      </c>
      <c r="BM1065" s="100" t="str">
        <f t="shared" si="405"/>
        <v/>
      </c>
      <c r="BN1065" s="103" t="str">
        <f t="array" ref="BN1065">IF($BG1065,STDEVA(IF(G5SelectionMask="x",IF(INDEX(RawDataRefData,$E1065,0)&gt;0,INDEX(RawDataRefData,$E1065,0)),"")),"")</f>
        <v/>
      </c>
      <c r="BO1065" s="104"/>
      <c r="BP1065" s="105">
        <v>4</v>
      </c>
      <c r="BQ1065" s="105">
        <v>2</v>
      </c>
      <c r="BR1065" s="105">
        <v>4</v>
      </c>
      <c r="BS1065" s="105">
        <v>4</v>
      </c>
      <c r="BT1065" s="105">
        <v>1</v>
      </c>
      <c r="BU1065" s="105">
        <v>2</v>
      </c>
      <c r="BV1065" s="105">
        <v>1</v>
      </c>
      <c r="BW1065" s="105">
        <v>2</v>
      </c>
      <c r="BX1065" s="105">
        <v>1</v>
      </c>
      <c r="BY1065" s="105">
        <v>2</v>
      </c>
      <c r="BZ1065" s="105">
        <v>4</v>
      </c>
      <c r="CA1065" s="105">
        <v>4</v>
      </c>
      <c r="CB1065" s="105">
        <v>1</v>
      </c>
      <c r="CC1065" s="105">
        <v>1</v>
      </c>
      <c r="CD1065" s="105">
        <v>2</v>
      </c>
    </row>
    <row r="1066" spans="1:82" ht="13.5" hidden="1" thickBot="1" x14ac:dyDescent="0.25">
      <c r="A1066" s="33" t="e">
        <f t="shared" si="359"/>
        <v>#NAME?</v>
      </c>
      <c r="B1066" s="218"/>
      <c r="C1066" s="215"/>
      <c r="D1066" s="229"/>
      <c r="E1066" s="72">
        <f t="shared" si="398"/>
        <v>1057</v>
      </c>
      <c r="F1066" s="9" t="s">
        <v>2405</v>
      </c>
      <c r="G1066" s="9" t="s">
        <v>1441</v>
      </c>
      <c r="I1066" s="9" t="s">
        <v>341</v>
      </c>
      <c r="K1066" s="100">
        <f t="shared" si="383"/>
        <v>3</v>
      </c>
      <c r="L1066" s="100"/>
      <c r="M1066" s="100"/>
      <c r="N1066" s="100"/>
      <c r="O1066" s="100"/>
      <c r="P1066" s="101">
        <f t="shared" si="384"/>
        <v>1</v>
      </c>
      <c r="Q1066" s="102">
        <f t="shared" si="385"/>
        <v>1</v>
      </c>
      <c r="R1066" s="102">
        <f t="shared" si="386"/>
        <v>2</v>
      </c>
      <c r="S1066" s="102">
        <f t="shared" si="387"/>
        <v>3</v>
      </c>
      <c r="T1066" s="102">
        <f t="shared" si="388"/>
        <v>2</v>
      </c>
      <c r="U1066" s="102">
        <f t="shared" si="389"/>
        <v>3</v>
      </c>
      <c r="V1066" s="102">
        <f t="shared" si="390"/>
        <v>1</v>
      </c>
      <c r="W1066" s="102">
        <f t="shared" si="391"/>
        <v>4</v>
      </c>
      <c r="X1066" s="102">
        <f t="shared" si="392"/>
        <v>1</v>
      </c>
      <c r="Y1066" s="102">
        <f t="shared" si="393"/>
        <v>1</v>
      </c>
      <c r="Z1066" s="102">
        <f t="shared" si="394"/>
        <v>2</v>
      </c>
      <c r="AA1066" s="100" t="b">
        <f t="shared" si="395"/>
        <v>1</v>
      </c>
      <c r="AB1066" s="100">
        <f t="array" ref="AB1066">IF($AA1066,MEDIAN(IF(G1SelectionMask="x",IF(INDEX(RawDataRefData,$E1066,0)&gt;0,INDEX(RawDataRefData,$E1066,0)),"")),"")</f>
        <v>2</v>
      </c>
      <c r="AC1066" s="100">
        <f t="array" ref="AC1066">IF($AA1066,QUARTILE(IF(G1SelectionMask="x",IF(INDEX(RawDataRefData,$E1066,0)&gt;0,INDEX(RawDataRefData,$E1066,0)),""),1),"")</f>
        <v>1</v>
      </c>
      <c r="AD1066" s="100">
        <f t="array" ref="AD1066">IF($AA1066,QUARTILE(IF(G1SelectionMask="x",IF(INDEX(RawDataRefData,$E1066,0)&gt;0,INDEX(RawDataRefData,$E1066,0)),""),3),"")</f>
        <v>2.5</v>
      </c>
      <c r="AE1066" s="100">
        <f t="array" ref="AE1066">IF($AA1066,MIN(IF(G1SelectionMask="x",IF(INDEX(RawDataRefData,$E1066,0)&gt;0,INDEX(RawDataRefData,$E1066,0)),"")),"")</f>
        <v>1</v>
      </c>
      <c r="AF1066" s="100">
        <f t="array" ref="AF1066">IF($AA1066,MAX(IF(G1SelectionMask="x",IF(INDEX(RawDataRefData,$E1066,0)&gt;0,INDEX(RawDataRefData,$E1066,0)),"")),"")</f>
        <v>4</v>
      </c>
      <c r="AG1066" s="100">
        <f t="shared" si="396"/>
        <v>1.9090909090909092</v>
      </c>
      <c r="AH1066" s="100">
        <f t="array" ref="AH1066">IF($AA1066,STDEVA(IF(G1SelectionMask="x",IF(INDEX(RawDataRefData,$E1066,0)&gt;0,INDEX(RawDataRefData,$E1066,0)),"")),"")</f>
        <v>1.0444659357341868</v>
      </c>
      <c r="AI1066" s="101" t="b">
        <f t="shared" si="397"/>
        <v>1</v>
      </c>
      <c r="AJ1066" s="101">
        <f t="array" ref="AJ1066">IF($AI1066,MEDIAN(IF(G2SelectionMask="x",IF(INDEX(RawDataRefData,$E1066,0)&gt;0,INDEX(RawDataRefData,$E1066,0)),"")),"")</f>
        <v>2</v>
      </c>
      <c r="AK1066" s="101">
        <f t="array" ref="AK1066">IF($AI1066,QUARTILE(IF(G2SelectionMask="x",IF(INDEX(RawDataRefData,$E1066,0)&gt;0,INDEX(RawDataRefData,$E1066,0)),""),1),"")</f>
        <v>1</v>
      </c>
      <c r="AL1066" s="101">
        <f t="array" ref="AL1066">IF($AI1066,QUARTILE(IF(G2SelectionMask="x",IF(INDEX(RawDataRefData,$E1066,0)&gt;0,INDEX(RawDataRefData,$E1066,0)),""),3),"")</f>
        <v>3.5</v>
      </c>
      <c r="AM1066" s="101">
        <f t="array" ref="AM1066">IF($AI1066,MIN(IF(G2SelectionMask="x",IF(INDEX(RawDataRefData,$E1066,0)&gt;0,INDEX(RawDataRefData,$E1066,0)),"")),"")</f>
        <v>1</v>
      </c>
      <c r="AN1066" s="101">
        <f t="array" ref="AN1066">IF($AI1066,MAX(IF(G2SelectionMask="x",IF(INDEX(RawDataRefData,$E1066,0)&gt;0,INDEX(RawDataRefData,$E1066,0)),"")),"")</f>
        <v>4</v>
      </c>
      <c r="AO1066" s="101">
        <f t="shared" si="399"/>
        <v>2.1818181818181817</v>
      </c>
      <c r="AP1066" s="101">
        <f t="array" ref="AP1066">IF($AI1066,STDEVA(IF(G2SelectionMask="x",IF(INDEX(RawDataRefData,$E1066,0)&gt;0,INDEX(RawDataRefData,$E1066,0)),"")),"")</f>
        <v>1.3280197150781923</v>
      </c>
      <c r="AQ1066" s="100" t="b">
        <f t="shared" si="400"/>
        <v>0</v>
      </c>
      <c r="AR1066" s="100" t="str">
        <f t="array" ref="AR1066">IF($AQ1066,MEDIAN(IF(G3SelectionMask="x",IF(INDEX(RawDataRefData,$E1066,0)&gt;0,INDEX(RawDataRefData,$E1066,0)),"")),"")</f>
        <v/>
      </c>
      <c r="AS1066" s="100" t="str">
        <f t="array" ref="AS1066">IF($AQ1066,QUARTILE(IF(G3SelectionMask="x",IF(INDEX(RawDataRefData,$E1066,0)&gt;0,INDEX(RawDataRefData,$E1066,0)),""),1),"")</f>
        <v/>
      </c>
      <c r="AT1066" s="100" t="str">
        <f t="array" ref="AT1066">IF($AQ1066,QUARTILE(IF(G3SelectionMask="x",IF(INDEX(RawDataRefData,$E1066,0)&gt;0,INDEX(RawDataRefData,$E1066,0)),""),3),"")</f>
        <v/>
      </c>
      <c r="AU1066" s="100" t="str">
        <f t="array" ref="AU1066">IF($AQ1066,MIN(IF(G3SelectionMask="x",IF(INDEX(RawDataRefData,$E1066,0)&gt;0,INDEX(RawDataRefData,$E1066,0)),"")),"")</f>
        <v/>
      </c>
      <c r="AV1066" s="100" t="str">
        <f t="array" ref="AV1066">IF($AQ1066,MAX(IF(G3SelectionMask="x",IF(INDEX(RawDataRefData,$E1066,0)&gt;0,INDEX(RawDataRefData,$E1066,0)),"")),"")</f>
        <v/>
      </c>
      <c r="AW1066" s="100" t="str">
        <f t="shared" si="401"/>
        <v/>
      </c>
      <c r="AX1066" s="100" t="str">
        <f t="array" ref="AX1066">IF($AQ1066,STDEVA(IF(G3SelectionMask="x",IF(INDEX(RawDataRefData,$E1066,0)&gt;0,INDEX(RawDataRefData,$E1066,0)),"")),"")</f>
        <v/>
      </c>
      <c r="AY1066" s="101" t="b">
        <f t="shared" si="402"/>
        <v>0</v>
      </c>
      <c r="AZ1066" s="101" t="str">
        <f t="array" ref="AZ1066">IF($AY1066,MEDIAN(IF(G4SelectionMask="x",IF(INDEX(RawDataRefData,$E1066,0)&gt;0,INDEX(RawDataRefData,$E1066,0)),"")),"")</f>
        <v/>
      </c>
      <c r="BA1066" s="101" t="str">
        <f t="array" ref="BA1066">IF($AY1066,QUARTILE(IF(G4SelectionMask="x",IF(INDEX(RawDataRefData,$E1066,0)&gt;0,INDEX(RawDataRefData,$E1066,0)),""),1),"")</f>
        <v/>
      </c>
      <c r="BB1066" s="101" t="str">
        <f t="array" ref="BB1066">IF($AY1066,QUARTILE(IF(G4SelectionMask="x",IF(INDEX(RawDataRefData,$E1066,0)&gt;0,INDEX(RawDataRefData,$E1066,0)),""),3),"")</f>
        <v/>
      </c>
      <c r="BC1066" s="101" t="str">
        <f t="array" ref="BC1066">IF($AY1066,MIN(IF(G4SelectionMask="x",IF(INDEX(RawDataRefData,$E1066,0)&gt;0,INDEX(RawDataRefData,$E1066,0)),"")),"")</f>
        <v/>
      </c>
      <c r="BD1066" s="101" t="str">
        <f t="array" ref="BD1066">IF($AY1066,MAX(IF(G4SelectionMask="x",IF(INDEX(RawDataRefData,$E1066,0)&gt;0,INDEX(RawDataRefData,$E1066,0)),"")),"")</f>
        <v/>
      </c>
      <c r="BE1066" s="101" t="str">
        <f t="shared" si="403"/>
        <v/>
      </c>
      <c r="BF1066" s="101" t="str">
        <f t="array" ref="BF1066">IF($AY1066,STDEVA(IF(G4SelectionMask="x",IF(INDEX(RawDataRefData,$E1066,0)&gt;0,INDEX(RawDataRefData,$E1066,0)),"")),"")</f>
        <v/>
      </c>
      <c r="BG1066" s="100" t="b">
        <f t="shared" si="404"/>
        <v>0</v>
      </c>
      <c r="BH1066" s="100" t="str">
        <f t="array" ref="BH1066">IF($BG1066,MEDIAN(IF(G5SelectionMask="x",IF(INDEX(RawDataRefData,$E1066,0)&gt;0,INDEX(RawDataRefData,$E1066,0)),"")),"")</f>
        <v/>
      </c>
      <c r="BI1066" s="100" t="str">
        <f t="array" ref="BI1066">IF($BG1066,QUARTILE(IF(G5SelectionMask="x",IF(INDEX(RawDataRefData,$E1066,0)&gt;0,INDEX(RawDataRefData,$E1066,0)),""),1),"")</f>
        <v/>
      </c>
      <c r="BJ1066" s="100" t="str">
        <f t="array" ref="BJ1066">IF($BG1066,QUARTILE(IF(G5SelectionMask="x",IF(INDEX(RawDataRefData,$E1066,0)&gt;0,INDEX(RawDataRefData,$E1066,0)),""),3),"")</f>
        <v/>
      </c>
      <c r="BK1066" s="100" t="str">
        <f t="array" ref="BK1066">IF($BG1066,MIN(IF(G5SelectionMask="x",IF(INDEX(RawDataRefData,$E1066,0)&gt;0,INDEX(RawDataRefData,$E1066,0)),"")),"")</f>
        <v/>
      </c>
      <c r="BL1066" s="100" t="str">
        <f t="array" ref="BL1066">IF($BG1066,MAX(IF(G5SelectionMask="x",IF(INDEX(RawDataRefData,$E1066,0)&gt;0,INDEX(RawDataRefData,$E1066,0)),"")),"")</f>
        <v/>
      </c>
      <c r="BM1066" s="100" t="str">
        <f t="shared" si="405"/>
        <v/>
      </c>
      <c r="BN1066" s="103" t="str">
        <f t="array" ref="BN1066">IF($BG1066,STDEVA(IF(G5SelectionMask="x",IF(INDEX(RawDataRefData,$E1066,0)&gt;0,INDEX(RawDataRefData,$E1066,0)),"")),"")</f>
        <v/>
      </c>
      <c r="BO1066" s="104"/>
      <c r="BP1066" s="105">
        <v>3</v>
      </c>
      <c r="BQ1066" s="105">
        <v>1</v>
      </c>
      <c r="BR1066" s="105">
        <v>1</v>
      </c>
      <c r="BS1066" s="105">
        <v>2</v>
      </c>
      <c r="BT1066" s="105">
        <v>3</v>
      </c>
      <c r="BU1066" s="105">
        <v>2</v>
      </c>
      <c r="BV1066" s="105">
        <v>3</v>
      </c>
      <c r="BW1066" s="105">
        <v>1</v>
      </c>
      <c r="BX1066" s="105">
        <v>4</v>
      </c>
      <c r="BY1066" s="105">
        <v>1</v>
      </c>
      <c r="BZ1066" s="105">
        <v>1</v>
      </c>
      <c r="CA1066" s="105">
        <v>2</v>
      </c>
      <c r="CB1066" s="105">
        <v>4</v>
      </c>
      <c r="CC1066" s="105">
        <v>4</v>
      </c>
      <c r="CD1066" s="105">
        <v>1</v>
      </c>
    </row>
    <row r="1067" spans="1:82" ht="13.5" hidden="1" thickBot="1" x14ac:dyDescent="0.25">
      <c r="A1067" s="33" t="e">
        <f t="shared" si="359"/>
        <v>#NAME?</v>
      </c>
      <c r="B1067" s="218"/>
      <c r="C1067" s="215"/>
      <c r="D1067" s="229"/>
      <c r="E1067" s="72">
        <f t="shared" si="398"/>
        <v>1058</v>
      </c>
      <c r="F1067" s="9" t="s">
        <v>2406</v>
      </c>
      <c r="G1067" s="9" t="s">
        <v>1442</v>
      </c>
      <c r="I1067" s="9" t="s">
        <v>341</v>
      </c>
      <c r="K1067" s="100">
        <f t="shared" si="383"/>
        <v>4</v>
      </c>
      <c r="L1067" s="100"/>
      <c r="M1067" s="100"/>
      <c r="N1067" s="100"/>
      <c r="O1067" s="100"/>
      <c r="P1067" s="101">
        <f t="shared" si="384"/>
        <v>1</v>
      </c>
      <c r="Q1067" s="102">
        <f t="shared" si="385"/>
        <v>1</v>
      </c>
      <c r="R1067" s="102">
        <f t="shared" si="386"/>
        <v>4</v>
      </c>
      <c r="S1067" s="102">
        <f t="shared" si="387"/>
        <v>1</v>
      </c>
      <c r="T1067" s="102">
        <f t="shared" si="388"/>
        <v>1</v>
      </c>
      <c r="U1067" s="102">
        <f t="shared" si="389"/>
        <v>4</v>
      </c>
      <c r="V1067" s="102">
        <f t="shared" si="390"/>
        <v>1</v>
      </c>
      <c r="W1067" s="102">
        <f t="shared" si="391"/>
        <v>4</v>
      </c>
      <c r="X1067" s="102">
        <f t="shared" si="392"/>
        <v>2</v>
      </c>
      <c r="Y1067" s="102">
        <f t="shared" si="393"/>
        <v>2</v>
      </c>
      <c r="Z1067" s="102">
        <f t="shared" si="394"/>
        <v>1</v>
      </c>
      <c r="AA1067" s="100" t="b">
        <f t="shared" si="395"/>
        <v>1</v>
      </c>
      <c r="AB1067" s="100">
        <f t="array" ref="AB1067">IF($AA1067,MEDIAN(IF(G1SelectionMask="x",IF(INDEX(RawDataRefData,$E1067,0)&gt;0,INDEX(RawDataRefData,$E1067,0)),"")),"")</f>
        <v>1</v>
      </c>
      <c r="AC1067" s="100">
        <f t="array" ref="AC1067">IF($AA1067,QUARTILE(IF(G1SelectionMask="x",IF(INDEX(RawDataRefData,$E1067,0)&gt;0,INDEX(RawDataRefData,$E1067,0)),""),1),"")</f>
        <v>1</v>
      </c>
      <c r="AD1067" s="100">
        <f t="array" ref="AD1067">IF($AA1067,QUARTILE(IF(G1SelectionMask="x",IF(INDEX(RawDataRefData,$E1067,0)&gt;0,INDEX(RawDataRefData,$E1067,0)),""),3),"")</f>
        <v>3</v>
      </c>
      <c r="AE1067" s="100">
        <f t="array" ref="AE1067">IF($AA1067,MIN(IF(G1SelectionMask="x",IF(INDEX(RawDataRefData,$E1067,0)&gt;0,INDEX(RawDataRefData,$E1067,0)),"")),"")</f>
        <v>1</v>
      </c>
      <c r="AF1067" s="100">
        <f t="array" ref="AF1067">IF($AA1067,MAX(IF(G1SelectionMask="x",IF(INDEX(RawDataRefData,$E1067,0)&gt;0,INDEX(RawDataRefData,$E1067,0)),"")),"")</f>
        <v>4</v>
      </c>
      <c r="AG1067" s="100">
        <f t="shared" si="396"/>
        <v>2</v>
      </c>
      <c r="AH1067" s="100">
        <f t="array" ref="AH1067">IF($AA1067,STDEVA(IF(G1SelectionMask="x",IF(INDEX(RawDataRefData,$E1067,0)&gt;0,INDEX(RawDataRefData,$E1067,0)),"")),"")</f>
        <v>1.3416407864998738</v>
      </c>
      <c r="AI1067" s="101" t="b">
        <f t="shared" si="397"/>
        <v>1</v>
      </c>
      <c r="AJ1067" s="101">
        <f t="array" ref="AJ1067">IF($AI1067,MEDIAN(IF(G2SelectionMask="x",IF(INDEX(RawDataRefData,$E1067,0)&gt;0,INDEX(RawDataRefData,$E1067,0)),"")),"")</f>
        <v>1</v>
      </c>
      <c r="AK1067" s="101">
        <f t="array" ref="AK1067">IF($AI1067,QUARTILE(IF(G2SelectionMask="x",IF(INDEX(RawDataRefData,$E1067,0)&gt;0,INDEX(RawDataRefData,$E1067,0)),""),1),"")</f>
        <v>1</v>
      </c>
      <c r="AL1067" s="101">
        <f t="array" ref="AL1067">IF($AI1067,QUARTILE(IF(G2SelectionMask="x",IF(INDEX(RawDataRefData,$E1067,0)&gt;0,INDEX(RawDataRefData,$E1067,0)),""),3),"")</f>
        <v>2</v>
      </c>
      <c r="AM1067" s="101">
        <f t="array" ref="AM1067">IF($AI1067,MIN(IF(G2SelectionMask="x",IF(INDEX(RawDataRefData,$E1067,0)&gt;0,INDEX(RawDataRefData,$E1067,0)),"")),"")</f>
        <v>1</v>
      </c>
      <c r="AN1067" s="101">
        <f t="array" ref="AN1067">IF($AI1067,MAX(IF(G2SelectionMask="x",IF(INDEX(RawDataRefData,$E1067,0)&gt;0,INDEX(RawDataRefData,$E1067,0)),"")),"")</f>
        <v>4</v>
      </c>
      <c r="AO1067" s="101">
        <f t="shared" si="399"/>
        <v>1.7272727272727273</v>
      </c>
      <c r="AP1067" s="101">
        <f t="array" ref="AP1067">IF($AI1067,STDEVA(IF(G2SelectionMask="x",IF(INDEX(RawDataRefData,$E1067,0)&gt;0,INDEX(RawDataRefData,$E1067,0)),"")),"")</f>
        <v>1.1908743922772955</v>
      </c>
      <c r="AQ1067" s="100" t="b">
        <f t="shared" si="400"/>
        <v>0</v>
      </c>
      <c r="AR1067" s="100" t="str">
        <f t="array" ref="AR1067">IF($AQ1067,MEDIAN(IF(G3SelectionMask="x",IF(INDEX(RawDataRefData,$E1067,0)&gt;0,INDEX(RawDataRefData,$E1067,0)),"")),"")</f>
        <v/>
      </c>
      <c r="AS1067" s="100" t="str">
        <f t="array" ref="AS1067">IF($AQ1067,QUARTILE(IF(G3SelectionMask="x",IF(INDEX(RawDataRefData,$E1067,0)&gt;0,INDEX(RawDataRefData,$E1067,0)),""),1),"")</f>
        <v/>
      </c>
      <c r="AT1067" s="100" t="str">
        <f t="array" ref="AT1067">IF($AQ1067,QUARTILE(IF(G3SelectionMask="x",IF(INDEX(RawDataRefData,$E1067,0)&gt;0,INDEX(RawDataRefData,$E1067,0)),""),3),"")</f>
        <v/>
      </c>
      <c r="AU1067" s="100" t="str">
        <f t="array" ref="AU1067">IF($AQ1067,MIN(IF(G3SelectionMask="x",IF(INDEX(RawDataRefData,$E1067,0)&gt;0,INDEX(RawDataRefData,$E1067,0)),"")),"")</f>
        <v/>
      </c>
      <c r="AV1067" s="100" t="str">
        <f t="array" ref="AV1067">IF($AQ1067,MAX(IF(G3SelectionMask="x",IF(INDEX(RawDataRefData,$E1067,0)&gt;0,INDEX(RawDataRefData,$E1067,0)),"")),"")</f>
        <v/>
      </c>
      <c r="AW1067" s="100" t="str">
        <f t="shared" si="401"/>
        <v/>
      </c>
      <c r="AX1067" s="100" t="str">
        <f t="array" ref="AX1067">IF($AQ1067,STDEVA(IF(G3SelectionMask="x",IF(INDEX(RawDataRefData,$E1067,0)&gt;0,INDEX(RawDataRefData,$E1067,0)),"")),"")</f>
        <v/>
      </c>
      <c r="AY1067" s="101" t="b">
        <f t="shared" si="402"/>
        <v>0</v>
      </c>
      <c r="AZ1067" s="101" t="str">
        <f t="array" ref="AZ1067">IF($AY1067,MEDIAN(IF(G4SelectionMask="x",IF(INDEX(RawDataRefData,$E1067,0)&gt;0,INDEX(RawDataRefData,$E1067,0)),"")),"")</f>
        <v/>
      </c>
      <c r="BA1067" s="101" t="str">
        <f t="array" ref="BA1067">IF($AY1067,QUARTILE(IF(G4SelectionMask="x",IF(INDEX(RawDataRefData,$E1067,0)&gt;0,INDEX(RawDataRefData,$E1067,0)),""),1),"")</f>
        <v/>
      </c>
      <c r="BB1067" s="101" t="str">
        <f t="array" ref="BB1067">IF($AY1067,QUARTILE(IF(G4SelectionMask="x",IF(INDEX(RawDataRefData,$E1067,0)&gt;0,INDEX(RawDataRefData,$E1067,0)),""),3),"")</f>
        <v/>
      </c>
      <c r="BC1067" s="101" t="str">
        <f t="array" ref="BC1067">IF($AY1067,MIN(IF(G4SelectionMask="x",IF(INDEX(RawDataRefData,$E1067,0)&gt;0,INDEX(RawDataRefData,$E1067,0)),"")),"")</f>
        <v/>
      </c>
      <c r="BD1067" s="101" t="str">
        <f t="array" ref="BD1067">IF($AY1067,MAX(IF(G4SelectionMask="x",IF(INDEX(RawDataRefData,$E1067,0)&gt;0,INDEX(RawDataRefData,$E1067,0)),"")),"")</f>
        <v/>
      </c>
      <c r="BE1067" s="101" t="str">
        <f t="shared" si="403"/>
        <v/>
      </c>
      <c r="BF1067" s="101" t="str">
        <f t="array" ref="BF1067">IF($AY1067,STDEVA(IF(G4SelectionMask="x",IF(INDEX(RawDataRefData,$E1067,0)&gt;0,INDEX(RawDataRefData,$E1067,0)),"")),"")</f>
        <v/>
      </c>
      <c r="BG1067" s="100" t="b">
        <f t="shared" si="404"/>
        <v>0</v>
      </c>
      <c r="BH1067" s="100" t="str">
        <f t="array" ref="BH1067">IF($BG1067,MEDIAN(IF(G5SelectionMask="x",IF(INDEX(RawDataRefData,$E1067,0)&gt;0,INDEX(RawDataRefData,$E1067,0)),"")),"")</f>
        <v/>
      </c>
      <c r="BI1067" s="100" t="str">
        <f t="array" ref="BI1067">IF($BG1067,QUARTILE(IF(G5SelectionMask="x",IF(INDEX(RawDataRefData,$E1067,0)&gt;0,INDEX(RawDataRefData,$E1067,0)),""),1),"")</f>
        <v/>
      </c>
      <c r="BJ1067" s="100" t="str">
        <f t="array" ref="BJ1067">IF($BG1067,QUARTILE(IF(G5SelectionMask="x",IF(INDEX(RawDataRefData,$E1067,0)&gt;0,INDEX(RawDataRefData,$E1067,0)),""),3),"")</f>
        <v/>
      </c>
      <c r="BK1067" s="100" t="str">
        <f t="array" ref="BK1067">IF($BG1067,MIN(IF(G5SelectionMask="x",IF(INDEX(RawDataRefData,$E1067,0)&gt;0,INDEX(RawDataRefData,$E1067,0)),"")),"")</f>
        <v/>
      </c>
      <c r="BL1067" s="100" t="str">
        <f t="array" ref="BL1067">IF($BG1067,MAX(IF(G5SelectionMask="x",IF(INDEX(RawDataRefData,$E1067,0)&gt;0,INDEX(RawDataRefData,$E1067,0)),"")),"")</f>
        <v/>
      </c>
      <c r="BM1067" s="100" t="str">
        <f t="shared" si="405"/>
        <v/>
      </c>
      <c r="BN1067" s="103" t="str">
        <f t="array" ref="BN1067">IF($BG1067,STDEVA(IF(G5SelectionMask="x",IF(INDEX(RawDataRefData,$E1067,0)&gt;0,INDEX(RawDataRefData,$E1067,0)),"")),"")</f>
        <v/>
      </c>
      <c r="BO1067" s="104"/>
      <c r="BP1067" s="105">
        <v>4</v>
      </c>
      <c r="BQ1067" s="105">
        <v>1</v>
      </c>
      <c r="BR1067" s="105">
        <v>1</v>
      </c>
      <c r="BS1067" s="105">
        <v>4</v>
      </c>
      <c r="BT1067" s="105">
        <v>1</v>
      </c>
      <c r="BU1067" s="105">
        <v>1</v>
      </c>
      <c r="BV1067" s="105">
        <v>4</v>
      </c>
      <c r="BW1067" s="105">
        <v>1</v>
      </c>
      <c r="BX1067" s="105">
        <v>4</v>
      </c>
      <c r="BY1067" s="105">
        <v>2</v>
      </c>
      <c r="BZ1067" s="105">
        <v>2</v>
      </c>
      <c r="CA1067" s="105">
        <v>1</v>
      </c>
      <c r="CB1067" s="105">
        <v>4</v>
      </c>
      <c r="CC1067" s="105">
        <v>2</v>
      </c>
      <c r="CD1067" s="105">
        <v>1</v>
      </c>
    </row>
    <row r="1068" spans="1:82" ht="13.5" hidden="1" thickBot="1" x14ac:dyDescent="0.25">
      <c r="A1068" s="33" t="e">
        <f t="shared" si="359"/>
        <v>#NAME?</v>
      </c>
      <c r="B1068" s="218"/>
      <c r="C1068" s="215"/>
      <c r="D1068" s="229"/>
      <c r="E1068" s="72">
        <f t="shared" si="398"/>
        <v>1059</v>
      </c>
      <c r="F1068" s="9" t="s">
        <v>2407</v>
      </c>
      <c r="G1068" s="9" t="s">
        <v>1443</v>
      </c>
      <c r="I1068" s="9" t="s">
        <v>341</v>
      </c>
      <c r="K1068" s="100">
        <f t="shared" si="383"/>
        <v>4</v>
      </c>
      <c r="L1068" s="100"/>
      <c r="M1068" s="100"/>
      <c r="N1068" s="100"/>
      <c r="O1068" s="100"/>
      <c r="P1068" s="101">
        <f t="shared" si="384"/>
        <v>2</v>
      </c>
      <c r="Q1068" s="102">
        <f t="shared" si="385"/>
        <v>2</v>
      </c>
      <c r="R1068" s="102">
        <f t="shared" si="386"/>
        <v>2</v>
      </c>
      <c r="S1068" s="102">
        <f t="shared" si="387"/>
        <v>1</v>
      </c>
      <c r="T1068" s="102">
        <f t="shared" si="388"/>
        <v>1</v>
      </c>
      <c r="U1068" s="102">
        <f t="shared" si="389"/>
        <v>4</v>
      </c>
      <c r="V1068" s="102">
        <f t="shared" si="390"/>
        <v>1</v>
      </c>
      <c r="W1068" s="102">
        <f t="shared" si="391"/>
        <v>2</v>
      </c>
      <c r="X1068" s="102">
        <f t="shared" si="392"/>
        <v>3</v>
      </c>
      <c r="Y1068" s="102">
        <f t="shared" si="393"/>
        <v>3</v>
      </c>
      <c r="Z1068" s="102">
        <f t="shared" si="394"/>
        <v>1</v>
      </c>
      <c r="AA1068" s="100" t="b">
        <f t="shared" si="395"/>
        <v>1</v>
      </c>
      <c r="AB1068" s="100">
        <f t="array" ref="AB1068">IF($AA1068,MEDIAN(IF(G1SelectionMask="x",IF(INDEX(RawDataRefData,$E1068,0)&gt;0,INDEX(RawDataRefData,$E1068,0)),"")),"")</f>
        <v>2</v>
      </c>
      <c r="AC1068" s="100">
        <f t="array" ref="AC1068">IF($AA1068,QUARTILE(IF(G1SelectionMask="x",IF(INDEX(RawDataRefData,$E1068,0)&gt;0,INDEX(RawDataRefData,$E1068,0)),""),1),"")</f>
        <v>1</v>
      </c>
      <c r="AD1068" s="100">
        <f t="array" ref="AD1068">IF($AA1068,QUARTILE(IF(G1SelectionMask="x",IF(INDEX(RawDataRefData,$E1068,0)&gt;0,INDEX(RawDataRefData,$E1068,0)),""),3),"")</f>
        <v>2.5</v>
      </c>
      <c r="AE1068" s="100">
        <f t="array" ref="AE1068">IF($AA1068,MIN(IF(G1SelectionMask="x",IF(INDEX(RawDataRefData,$E1068,0)&gt;0,INDEX(RawDataRefData,$E1068,0)),"")),"")</f>
        <v>1</v>
      </c>
      <c r="AF1068" s="100">
        <f t="array" ref="AF1068">IF($AA1068,MAX(IF(G1SelectionMask="x",IF(INDEX(RawDataRefData,$E1068,0)&gt;0,INDEX(RawDataRefData,$E1068,0)),"")),"")</f>
        <v>4</v>
      </c>
      <c r="AG1068" s="100">
        <f t="shared" si="396"/>
        <v>2</v>
      </c>
      <c r="AH1068" s="100">
        <f t="array" ref="AH1068">IF($AA1068,STDEVA(IF(G1SelectionMask="x",IF(INDEX(RawDataRefData,$E1068,0)&gt;0,INDEX(RawDataRefData,$E1068,0)),"")),"")</f>
        <v>1</v>
      </c>
      <c r="AI1068" s="101" t="b">
        <f t="shared" si="397"/>
        <v>1</v>
      </c>
      <c r="AJ1068" s="101">
        <f t="array" ref="AJ1068">IF($AI1068,MEDIAN(IF(G2SelectionMask="x",IF(INDEX(RawDataRefData,$E1068,0)&gt;0,INDEX(RawDataRefData,$E1068,0)),"")),"")</f>
        <v>2</v>
      </c>
      <c r="AK1068" s="101">
        <f t="array" ref="AK1068">IF($AI1068,QUARTILE(IF(G2SelectionMask="x",IF(INDEX(RawDataRefData,$E1068,0)&gt;0,INDEX(RawDataRefData,$E1068,0)),""),1),"")</f>
        <v>1</v>
      </c>
      <c r="AL1068" s="101">
        <f t="array" ref="AL1068">IF($AI1068,QUARTILE(IF(G2SelectionMask="x",IF(INDEX(RawDataRefData,$E1068,0)&gt;0,INDEX(RawDataRefData,$E1068,0)),""),3),"")</f>
        <v>2</v>
      </c>
      <c r="AM1068" s="101">
        <f t="array" ref="AM1068">IF($AI1068,MIN(IF(G2SelectionMask="x",IF(INDEX(RawDataRefData,$E1068,0)&gt;0,INDEX(RawDataRefData,$E1068,0)),"")),"")</f>
        <v>1</v>
      </c>
      <c r="AN1068" s="101">
        <f t="array" ref="AN1068">IF($AI1068,MAX(IF(G2SelectionMask="x",IF(INDEX(RawDataRefData,$E1068,0)&gt;0,INDEX(RawDataRefData,$E1068,0)),"")),"")</f>
        <v>4</v>
      </c>
      <c r="AO1068" s="101">
        <f t="shared" si="399"/>
        <v>1.8181818181818181</v>
      </c>
      <c r="AP1068" s="101">
        <f t="array" ref="AP1068">IF($AI1068,STDEVA(IF(G2SelectionMask="x",IF(INDEX(RawDataRefData,$E1068,0)&gt;0,INDEX(RawDataRefData,$E1068,0)),"")),"")</f>
        <v>0.98164981721404265</v>
      </c>
      <c r="AQ1068" s="100" t="b">
        <f t="shared" si="400"/>
        <v>0</v>
      </c>
      <c r="AR1068" s="100" t="str">
        <f t="array" ref="AR1068">IF($AQ1068,MEDIAN(IF(G3SelectionMask="x",IF(INDEX(RawDataRefData,$E1068,0)&gt;0,INDEX(RawDataRefData,$E1068,0)),"")),"")</f>
        <v/>
      </c>
      <c r="AS1068" s="100" t="str">
        <f t="array" ref="AS1068">IF($AQ1068,QUARTILE(IF(G3SelectionMask="x",IF(INDEX(RawDataRefData,$E1068,0)&gt;0,INDEX(RawDataRefData,$E1068,0)),""),1),"")</f>
        <v/>
      </c>
      <c r="AT1068" s="100" t="str">
        <f t="array" ref="AT1068">IF($AQ1068,QUARTILE(IF(G3SelectionMask="x",IF(INDEX(RawDataRefData,$E1068,0)&gt;0,INDEX(RawDataRefData,$E1068,0)),""),3),"")</f>
        <v/>
      </c>
      <c r="AU1068" s="100" t="str">
        <f t="array" ref="AU1068">IF($AQ1068,MIN(IF(G3SelectionMask="x",IF(INDEX(RawDataRefData,$E1068,0)&gt;0,INDEX(RawDataRefData,$E1068,0)),"")),"")</f>
        <v/>
      </c>
      <c r="AV1068" s="100" t="str">
        <f t="array" ref="AV1068">IF($AQ1068,MAX(IF(G3SelectionMask="x",IF(INDEX(RawDataRefData,$E1068,0)&gt;0,INDEX(RawDataRefData,$E1068,0)),"")),"")</f>
        <v/>
      </c>
      <c r="AW1068" s="100" t="str">
        <f t="shared" si="401"/>
        <v/>
      </c>
      <c r="AX1068" s="100" t="str">
        <f t="array" ref="AX1068">IF($AQ1068,STDEVA(IF(G3SelectionMask="x",IF(INDEX(RawDataRefData,$E1068,0)&gt;0,INDEX(RawDataRefData,$E1068,0)),"")),"")</f>
        <v/>
      </c>
      <c r="AY1068" s="101" t="b">
        <f t="shared" si="402"/>
        <v>0</v>
      </c>
      <c r="AZ1068" s="101" t="str">
        <f t="array" ref="AZ1068">IF($AY1068,MEDIAN(IF(G4SelectionMask="x",IF(INDEX(RawDataRefData,$E1068,0)&gt;0,INDEX(RawDataRefData,$E1068,0)),"")),"")</f>
        <v/>
      </c>
      <c r="BA1068" s="101" t="str">
        <f t="array" ref="BA1068">IF($AY1068,QUARTILE(IF(G4SelectionMask="x",IF(INDEX(RawDataRefData,$E1068,0)&gt;0,INDEX(RawDataRefData,$E1068,0)),""),1),"")</f>
        <v/>
      </c>
      <c r="BB1068" s="101" t="str">
        <f t="array" ref="BB1068">IF($AY1068,QUARTILE(IF(G4SelectionMask="x",IF(INDEX(RawDataRefData,$E1068,0)&gt;0,INDEX(RawDataRefData,$E1068,0)),""),3),"")</f>
        <v/>
      </c>
      <c r="BC1068" s="101" t="str">
        <f t="array" ref="BC1068">IF($AY1068,MIN(IF(G4SelectionMask="x",IF(INDEX(RawDataRefData,$E1068,0)&gt;0,INDEX(RawDataRefData,$E1068,0)),"")),"")</f>
        <v/>
      </c>
      <c r="BD1068" s="101" t="str">
        <f t="array" ref="BD1068">IF($AY1068,MAX(IF(G4SelectionMask="x",IF(INDEX(RawDataRefData,$E1068,0)&gt;0,INDEX(RawDataRefData,$E1068,0)),"")),"")</f>
        <v/>
      </c>
      <c r="BE1068" s="101" t="str">
        <f t="shared" si="403"/>
        <v/>
      </c>
      <c r="BF1068" s="101" t="str">
        <f t="array" ref="BF1068">IF($AY1068,STDEVA(IF(G4SelectionMask="x",IF(INDEX(RawDataRefData,$E1068,0)&gt;0,INDEX(RawDataRefData,$E1068,0)),"")),"")</f>
        <v/>
      </c>
      <c r="BG1068" s="100" t="b">
        <f t="shared" si="404"/>
        <v>0</v>
      </c>
      <c r="BH1068" s="100" t="str">
        <f t="array" ref="BH1068">IF($BG1068,MEDIAN(IF(G5SelectionMask="x",IF(INDEX(RawDataRefData,$E1068,0)&gt;0,INDEX(RawDataRefData,$E1068,0)),"")),"")</f>
        <v/>
      </c>
      <c r="BI1068" s="100" t="str">
        <f t="array" ref="BI1068">IF($BG1068,QUARTILE(IF(G5SelectionMask="x",IF(INDEX(RawDataRefData,$E1068,0)&gt;0,INDEX(RawDataRefData,$E1068,0)),""),1),"")</f>
        <v/>
      </c>
      <c r="BJ1068" s="100" t="str">
        <f t="array" ref="BJ1068">IF($BG1068,QUARTILE(IF(G5SelectionMask="x",IF(INDEX(RawDataRefData,$E1068,0)&gt;0,INDEX(RawDataRefData,$E1068,0)),""),3),"")</f>
        <v/>
      </c>
      <c r="BK1068" s="100" t="str">
        <f t="array" ref="BK1068">IF($BG1068,MIN(IF(G5SelectionMask="x",IF(INDEX(RawDataRefData,$E1068,0)&gt;0,INDEX(RawDataRefData,$E1068,0)),"")),"")</f>
        <v/>
      </c>
      <c r="BL1068" s="100" t="str">
        <f t="array" ref="BL1068">IF($BG1068,MAX(IF(G5SelectionMask="x",IF(INDEX(RawDataRefData,$E1068,0)&gt;0,INDEX(RawDataRefData,$E1068,0)),"")),"")</f>
        <v/>
      </c>
      <c r="BM1068" s="100" t="str">
        <f t="shared" si="405"/>
        <v/>
      </c>
      <c r="BN1068" s="103" t="str">
        <f t="array" ref="BN1068">IF($BG1068,STDEVA(IF(G5SelectionMask="x",IF(INDEX(RawDataRefData,$E1068,0)&gt;0,INDEX(RawDataRefData,$E1068,0)),"")),"")</f>
        <v/>
      </c>
      <c r="BO1068" s="104"/>
      <c r="BP1068" s="105">
        <v>4</v>
      </c>
      <c r="BQ1068" s="105">
        <v>2</v>
      </c>
      <c r="BR1068" s="105">
        <v>2</v>
      </c>
      <c r="BS1068" s="105">
        <v>2</v>
      </c>
      <c r="BT1068" s="105">
        <v>1</v>
      </c>
      <c r="BU1068" s="105">
        <v>1</v>
      </c>
      <c r="BV1068" s="105">
        <v>4</v>
      </c>
      <c r="BW1068" s="105">
        <v>1</v>
      </c>
      <c r="BX1068" s="105">
        <v>2</v>
      </c>
      <c r="BY1068" s="105">
        <v>3</v>
      </c>
      <c r="BZ1068" s="105">
        <v>3</v>
      </c>
      <c r="CA1068" s="105">
        <v>1</v>
      </c>
      <c r="CB1068" s="105">
        <v>2</v>
      </c>
      <c r="CC1068" s="105">
        <v>4</v>
      </c>
      <c r="CD1068" s="105">
        <v>1</v>
      </c>
    </row>
    <row r="1069" spans="1:82" ht="13.5" hidden="1" thickBot="1" x14ac:dyDescent="0.25">
      <c r="A1069" s="33" t="e">
        <f t="shared" si="359"/>
        <v>#NAME?</v>
      </c>
      <c r="B1069" s="218"/>
      <c r="C1069" s="215"/>
      <c r="D1069" s="229"/>
      <c r="E1069" s="72">
        <f t="shared" si="398"/>
        <v>1060</v>
      </c>
      <c r="F1069" s="9" t="s">
        <v>2408</v>
      </c>
      <c r="G1069" s="9" t="s">
        <v>1444</v>
      </c>
      <c r="I1069" s="9" t="s">
        <v>341</v>
      </c>
      <c r="K1069" s="100">
        <f t="shared" si="383"/>
        <v>4</v>
      </c>
      <c r="L1069" s="100"/>
      <c r="M1069" s="100"/>
      <c r="N1069" s="100"/>
      <c r="O1069" s="100"/>
      <c r="P1069" s="101">
        <f t="shared" si="384"/>
        <v>3</v>
      </c>
      <c r="Q1069" s="102">
        <f t="shared" si="385"/>
        <v>2</v>
      </c>
      <c r="R1069" s="102">
        <f t="shared" si="386"/>
        <v>4</v>
      </c>
      <c r="S1069" s="102">
        <f t="shared" si="387"/>
        <v>2</v>
      </c>
      <c r="T1069" s="102">
        <f t="shared" si="388"/>
        <v>2</v>
      </c>
      <c r="U1069" s="102">
        <f t="shared" si="389"/>
        <v>4</v>
      </c>
      <c r="V1069" s="102">
        <f t="shared" si="390"/>
        <v>4</v>
      </c>
      <c r="W1069" s="102">
        <f t="shared" si="391"/>
        <v>2</v>
      </c>
      <c r="X1069" s="102">
        <f t="shared" si="392"/>
        <v>3</v>
      </c>
      <c r="Y1069" s="102">
        <f t="shared" si="393"/>
        <v>1</v>
      </c>
      <c r="Z1069" s="102">
        <f t="shared" si="394"/>
        <v>3</v>
      </c>
      <c r="AA1069" s="100" t="b">
        <f t="shared" si="395"/>
        <v>1</v>
      </c>
      <c r="AB1069" s="100">
        <f t="array" ref="AB1069">IF($AA1069,MEDIAN(IF(G1SelectionMask="x",IF(INDEX(RawDataRefData,$E1069,0)&gt;0,INDEX(RawDataRefData,$E1069,0)),"")),"")</f>
        <v>3</v>
      </c>
      <c r="AC1069" s="100">
        <f t="array" ref="AC1069">IF($AA1069,QUARTILE(IF(G1SelectionMask="x",IF(INDEX(RawDataRefData,$E1069,0)&gt;0,INDEX(RawDataRefData,$E1069,0)),""),1),"")</f>
        <v>2</v>
      </c>
      <c r="AD1069" s="100">
        <f t="array" ref="AD1069">IF($AA1069,QUARTILE(IF(G1SelectionMask="x",IF(INDEX(RawDataRefData,$E1069,0)&gt;0,INDEX(RawDataRefData,$E1069,0)),""),3),"")</f>
        <v>3.5</v>
      </c>
      <c r="AE1069" s="100">
        <f t="array" ref="AE1069">IF($AA1069,MIN(IF(G1SelectionMask="x",IF(INDEX(RawDataRefData,$E1069,0)&gt;0,INDEX(RawDataRefData,$E1069,0)),"")),"")</f>
        <v>1</v>
      </c>
      <c r="AF1069" s="100">
        <f t="array" ref="AF1069">IF($AA1069,MAX(IF(G1SelectionMask="x",IF(INDEX(RawDataRefData,$E1069,0)&gt;0,INDEX(RawDataRefData,$E1069,0)),"")),"")</f>
        <v>4</v>
      </c>
      <c r="AG1069" s="100">
        <f t="shared" si="396"/>
        <v>2.7272727272727271</v>
      </c>
      <c r="AH1069" s="100">
        <f t="array" ref="AH1069">IF($AA1069,STDEVA(IF(G1SelectionMask="x",IF(INDEX(RawDataRefData,$E1069,0)&gt;0,INDEX(RawDataRefData,$E1069,0)),"")),"")</f>
        <v>1.0090499582190262</v>
      </c>
      <c r="AI1069" s="101" t="b">
        <f t="shared" si="397"/>
        <v>1</v>
      </c>
      <c r="AJ1069" s="101">
        <f t="array" ref="AJ1069">IF($AI1069,MEDIAN(IF(G2SelectionMask="x",IF(INDEX(RawDataRefData,$E1069,0)&gt;0,INDEX(RawDataRefData,$E1069,0)),"")),"")</f>
        <v>2</v>
      </c>
      <c r="AK1069" s="101">
        <f t="array" ref="AK1069">IF($AI1069,QUARTILE(IF(G2SelectionMask="x",IF(INDEX(RawDataRefData,$E1069,0)&gt;0,INDEX(RawDataRefData,$E1069,0)),""),1),"")</f>
        <v>2</v>
      </c>
      <c r="AL1069" s="101">
        <f t="array" ref="AL1069">IF($AI1069,QUARTILE(IF(G2SelectionMask="x",IF(INDEX(RawDataRefData,$E1069,0)&gt;0,INDEX(RawDataRefData,$E1069,0)),""),3),"")</f>
        <v>3.5</v>
      </c>
      <c r="AM1069" s="101">
        <f t="array" ref="AM1069">IF($AI1069,MIN(IF(G2SelectionMask="x",IF(INDEX(RawDataRefData,$E1069,0)&gt;0,INDEX(RawDataRefData,$E1069,0)),"")),"")</f>
        <v>1</v>
      </c>
      <c r="AN1069" s="101">
        <f t="array" ref="AN1069">IF($AI1069,MAX(IF(G2SelectionMask="x",IF(INDEX(RawDataRefData,$E1069,0)&gt;0,INDEX(RawDataRefData,$E1069,0)),"")),"")</f>
        <v>4</v>
      </c>
      <c r="AO1069" s="101">
        <f t="shared" si="399"/>
        <v>2.6363636363636362</v>
      </c>
      <c r="AP1069" s="101">
        <f t="array" ref="AP1069">IF($AI1069,STDEVA(IF(G2SelectionMask="x",IF(INDEX(RawDataRefData,$E1069,0)&gt;0,INDEX(RawDataRefData,$E1069,0)),"")),"")</f>
        <v>1.0269106361049412</v>
      </c>
      <c r="AQ1069" s="100" t="b">
        <f t="shared" si="400"/>
        <v>0</v>
      </c>
      <c r="AR1069" s="100" t="str">
        <f t="array" ref="AR1069">IF($AQ1069,MEDIAN(IF(G3SelectionMask="x",IF(INDEX(RawDataRefData,$E1069,0)&gt;0,INDEX(RawDataRefData,$E1069,0)),"")),"")</f>
        <v/>
      </c>
      <c r="AS1069" s="100" t="str">
        <f t="array" ref="AS1069">IF($AQ1069,QUARTILE(IF(G3SelectionMask="x",IF(INDEX(RawDataRefData,$E1069,0)&gt;0,INDEX(RawDataRefData,$E1069,0)),""),1),"")</f>
        <v/>
      </c>
      <c r="AT1069" s="100" t="str">
        <f t="array" ref="AT1069">IF($AQ1069,QUARTILE(IF(G3SelectionMask="x",IF(INDEX(RawDataRefData,$E1069,0)&gt;0,INDEX(RawDataRefData,$E1069,0)),""),3),"")</f>
        <v/>
      </c>
      <c r="AU1069" s="100" t="str">
        <f t="array" ref="AU1069">IF($AQ1069,MIN(IF(G3SelectionMask="x",IF(INDEX(RawDataRefData,$E1069,0)&gt;0,INDEX(RawDataRefData,$E1069,0)),"")),"")</f>
        <v/>
      </c>
      <c r="AV1069" s="100" t="str">
        <f t="array" ref="AV1069">IF($AQ1069,MAX(IF(G3SelectionMask="x",IF(INDEX(RawDataRefData,$E1069,0)&gt;0,INDEX(RawDataRefData,$E1069,0)),"")),"")</f>
        <v/>
      </c>
      <c r="AW1069" s="100" t="str">
        <f t="shared" si="401"/>
        <v/>
      </c>
      <c r="AX1069" s="100" t="str">
        <f t="array" ref="AX1069">IF($AQ1069,STDEVA(IF(G3SelectionMask="x",IF(INDEX(RawDataRefData,$E1069,0)&gt;0,INDEX(RawDataRefData,$E1069,0)),"")),"")</f>
        <v/>
      </c>
      <c r="AY1069" s="101" t="b">
        <f t="shared" si="402"/>
        <v>0</v>
      </c>
      <c r="AZ1069" s="101" t="str">
        <f t="array" ref="AZ1069">IF($AY1069,MEDIAN(IF(G4SelectionMask="x",IF(INDEX(RawDataRefData,$E1069,0)&gt;0,INDEX(RawDataRefData,$E1069,0)),"")),"")</f>
        <v/>
      </c>
      <c r="BA1069" s="101" t="str">
        <f t="array" ref="BA1069">IF($AY1069,QUARTILE(IF(G4SelectionMask="x",IF(INDEX(RawDataRefData,$E1069,0)&gt;0,INDEX(RawDataRefData,$E1069,0)),""),1),"")</f>
        <v/>
      </c>
      <c r="BB1069" s="101" t="str">
        <f t="array" ref="BB1069">IF($AY1069,QUARTILE(IF(G4SelectionMask="x",IF(INDEX(RawDataRefData,$E1069,0)&gt;0,INDEX(RawDataRefData,$E1069,0)),""),3),"")</f>
        <v/>
      </c>
      <c r="BC1069" s="101" t="str">
        <f t="array" ref="BC1069">IF($AY1069,MIN(IF(G4SelectionMask="x",IF(INDEX(RawDataRefData,$E1069,0)&gt;0,INDEX(RawDataRefData,$E1069,0)),"")),"")</f>
        <v/>
      </c>
      <c r="BD1069" s="101" t="str">
        <f t="array" ref="BD1069">IF($AY1069,MAX(IF(G4SelectionMask="x",IF(INDEX(RawDataRefData,$E1069,0)&gt;0,INDEX(RawDataRefData,$E1069,0)),"")),"")</f>
        <v/>
      </c>
      <c r="BE1069" s="101" t="str">
        <f t="shared" si="403"/>
        <v/>
      </c>
      <c r="BF1069" s="101" t="str">
        <f t="array" ref="BF1069">IF($AY1069,STDEVA(IF(G4SelectionMask="x",IF(INDEX(RawDataRefData,$E1069,0)&gt;0,INDEX(RawDataRefData,$E1069,0)),"")),"")</f>
        <v/>
      </c>
      <c r="BG1069" s="100" t="b">
        <f t="shared" si="404"/>
        <v>0</v>
      </c>
      <c r="BH1069" s="100" t="str">
        <f t="array" ref="BH1069">IF($BG1069,MEDIAN(IF(G5SelectionMask="x",IF(INDEX(RawDataRefData,$E1069,0)&gt;0,INDEX(RawDataRefData,$E1069,0)),"")),"")</f>
        <v/>
      </c>
      <c r="BI1069" s="100" t="str">
        <f t="array" ref="BI1069">IF($BG1069,QUARTILE(IF(G5SelectionMask="x",IF(INDEX(RawDataRefData,$E1069,0)&gt;0,INDEX(RawDataRefData,$E1069,0)),""),1),"")</f>
        <v/>
      </c>
      <c r="BJ1069" s="100" t="str">
        <f t="array" ref="BJ1069">IF($BG1069,QUARTILE(IF(G5SelectionMask="x",IF(INDEX(RawDataRefData,$E1069,0)&gt;0,INDEX(RawDataRefData,$E1069,0)),""),3),"")</f>
        <v/>
      </c>
      <c r="BK1069" s="100" t="str">
        <f t="array" ref="BK1069">IF($BG1069,MIN(IF(G5SelectionMask="x",IF(INDEX(RawDataRefData,$E1069,0)&gt;0,INDEX(RawDataRefData,$E1069,0)),"")),"")</f>
        <v/>
      </c>
      <c r="BL1069" s="100" t="str">
        <f t="array" ref="BL1069">IF($BG1069,MAX(IF(G5SelectionMask="x",IF(INDEX(RawDataRefData,$E1069,0)&gt;0,INDEX(RawDataRefData,$E1069,0)),"")),"")</f>
        <v/>
      </c>
      <c r="BM1069" s="100" t="str">
        <f t="shared" si="405"/>
        <v/>
      </c>
      <c r="BN1069" s="103" t="str">
        <f t="array" ref="BN1069">IF($BG1069,STDEVA(IF(G5SelectionMask="x",IF(INDEX(RawDataRefData,$E1069,0)&gt;0,INDEX(RawDataRefData,$E1069,0)),"")),"")</f>
        <v/>
      </c>
      <c r="BO1069" s="104"/>
      <c r="BP1069" s="105">
        <v>4</v>
      </c>
      <c r="BQ1069" s="105">
        <v>3</v>
      </c>
      <c r="BR1069" s="105">
        <v>2</v>
      </c>
      <c r="BS1069" s="105">
        <v>4</v>
      </c>
      <c r="BT1069" s="105">
        <v>2</v>
      </c>
      <c r="BU1069" s="105">
        <v>2</v>
      </c>
      <c r="BV1069" s="105">
        <v>4</v>
      </c>
      <c r="BW1069" s="105">
        <v>4</v>
      </c>
      <c r="BX1069" s="105">
        <v>2</v>
      </c>
      <c r="BY1069" s="105">
        <v>3</v>
      </c>
      <c r="BZ1069" s="105">
        <v>1</v>
      </c>
      <c r="CA1069" s="105">
        <v>3</v>
      </c>
      <c r="CB1069" s="105">
        <v>2</v>
      </c>
      <c r="CC1069" s="105">
        <v>4</v>
      </c>
      <c r="CD1069" s="105">
        <v>4</v>
      </c>
    </row>
    <row r="1070" spans="1:82" ht="13.5" hidden="1" thickBot="1" x14ac:dyDescent="0.25">
      <c r="A1070" s="33" t="e">
        <f t="shared" si="359"/>
        <v>#NAME?</v>
      </c>
      <c r="B1070" s="218"/>
      <c r="C1070" s="215"/>
      <c r="D1070" s="229"/>
      <c r="E1070" s="72">
        <f t="shared" si="398"/>
        <v>1061</v>
      </c>
      <c r="F1070" s="9" t="s">
        <v>2409</v>
      </c>
      <c r="G1070" s="9" t="s">
        <v>1445</v>
      </c>
      <c r="I1070" s="9" t="s">
        <v>341</v>
      </c>
      <c r="K1070" s="100">
        <f t="shared" si="383"/>
        <v>4</v>
      </c>
      <c r="L1070" s="100"/>
      <c r="M1070" s="100"/>
      <c r="N1070" s="100"/>
      <c r="O1070" s="100"/>
      <c r="P1070" s="101">
        <f t="shared" si="384"/>
        <v>3</v>
      </c>
      <c r="Q1070" s="102">
        <f t="shared" si="385"/>
        <v>4</v>
      </c>
      <c r="R1070" s="102">
        <f t="shared" si="386"/>
        <v>3</v>
      </c>
      <c r="S1070" s="102">
        <f t="shared" si="387"/>
        <v>1</v>
      </c>
      <c r="T1070" s="102">
        <f t="shared" si="388"/>
        <v>2</v>
      </c>
      <c r="U1070" s="102">
        <f t="shared" si="389"/>
        <v>3</v>
      </c>
      <c r="V1070" s="102">
        <f t="shared" si="390"/>
        <v>1</v>
      </c>
      <c r="W1070" s="102">
        <f t="shared" si="391"/>
        <v>2</v>
      </c>
      <c r="X1070" s="102">
        <f t="shared" si="392"/>
        <v>2</v>
      </c>
      <c r="Y1070" s="102">
        <f t="shared" si="393"/>
        <v>4</v>
      </c>
      <c r="Z1070" s="102">
        <f t="shared" si="394"/>
        <v>3</v>
      </c>
      <c r="AA1070" s="100" t="b">
        <f t="shared" si="395"/>
        <v>1</v>
      </c>
      <c r="AB1070" s="100">
        <f t="array" ref="AB1070">IF($AA1070,MEDIAN(IF(G1SelectionMask="x",IF(INDEX(RawDataRefData,$E1070,0)&gt;0,INDEX(RawDataRefData,$E1070,0)),"")),"")</f>
        <v>3</v>
      </c>
      <c r="AC1070" s="100">
        <f t="array" ref="AC1070">IF($AA1070,QUARTILE(IF(G1SelectionMask="x",IF(INDEX(RawDataRefData,$E1070,0)&gt;0,INDEX(RawDataRefData,$E1070,0)),""),1),"")</f>
        <v>2</v>
      </c>
      <c r="AD1070" s="100">
        <f t="array" ref="AD1070">IF($AA1070,QUARTILE(IF(G1SelectionMask="x",IF(INDEX(RawDataRefData,$E1070,0)&gt;0,INDEX(RawDataRefData,$E1070,0)),""),3),"")</f>
        <v>3</v>
      </c>
      <c r="AE1070" s="100">
        <f t="array" ref="AE1070">IF($AA1070,MIN(IF(G1SelectionMask="x",IF(INDEX(RawDataRefData,$E1070,0)&gt;0,INDEX(RawDataRefData,$E1070,0)),"")),"")</f>
        <v>1</v>
      </c>
      <c r="AF1070" s="100">
        <f t="array" ref="AF1070">IF($AA1070,MAX(IF(G1SelectionMask="x",IF(INDEX(RawDataRefData,$E1070,0)&gt;0,INDEX(RawDataRefData,$E1070,0)),"")),"")</f>
        <v>4</v>
      </c>
      <c r="AG1070" s="100">
        <f t="shared" si="396"/>
        <v>2.5454545454545454</v>
      </c>
      <c r="AH1070" s="100">
        <f t="array" ref="AH1070">IF($AA1070,STDEVA(IF(G1SelectionMask="x",IF(INDEX(RawDataRefData,$E1070,0)&gt;0,INDEX(RawDataRefData,$E1070,0)),"")),"")</f>
        <v>1.0357254813546268</v>
      </c>
      <c r="AI1070" s="101" t="b">
        <f t="shared" si="397"/>
        <v>1</v>
      </c>
      <c r="AJ1070" s="101">
        <f t="array" ref="AJ1070">IF($AI1070,MEDIAN(IF(G2SelectionMask="x",IF(INDEX(RawDataRefData,$E1070,0)&gt;0,INDEX(RawDataRefData,$E1070,0)),"")),"")</f>
        <v>3</v>
      </c>
      <c r="AK1070" s="101">
        <f t="array" ref="AK1070">IF($AI1070,QUARTILE(IF(G2SelectionMask="x",IF(INDEX(RawDataRefData,$E1070,0)&gt;0,INDEX(RawDataRefData,$E1070,0)),""),1),"")</f>
        <v>2</v>
      </c>
      <c r="AL1070" s="101">
        <f t="array" ref="AL1070">IF($AI1070,QUARTILE(IF(G2SelectionMask="x",IF(INDEX(RawDataRefData,$E1070,0)&gt;0,INDEX(RawDataRefData,$E1070,0)),""),3),"")</f>
        <v>3</v>
      </c>
      <c r="AM1070" s="101">
        <f t="array" ref="AM1070">IF($AI1070,MIN(IF(G2SelectionMask="x",IF(INDEX(RawDataRefData,$E1070,0)&gt;0,INDEX(RawDataRefData,$E1070,0)),"")),"")</f>
        <v>1</v>
      </c>
      <c r="AN1070" s="101">
        <f t="array" ref="AN1070">IF($AI1070,MAX(IF(G2SelectionMask="x",IF(INDEX(RawDataRefData,$E1070,0)&gt;0,INDEX(RawDataRefData,$E1070,0)),"")),"")</f>
        <v>4</v>
      </c>
      <c r="AO1070" s="101">
        <f t="shared" si="399"/>
        <v>2.5454545454545454</v>
      </c>
      <c r="AP1070" s="101">
        <f t="array" ref="AP1070">IF($AI1070,STDEVA(IF(G2SelectionMask="x",IF(INDEX(RawDataRefData,$E1070,0)&gt;0,INDEX(RawDataRefData,$E1070,0)),"")),"")</f>
        <v>1.0357254813546268</v>
      </c>
      <c r="AQ1070" s="100" t="b">
        <f t="shared" si="400"/>
        <v>0</v>
      </c>
      <c r="AR1070" s="100" t="str">
        <f t="array" ref="AR1070">IF($AQ1070,MEDIAN(IF(G3SelectionMask="x",IF(INDEX(RawDataRefData,$E1070,0)&gt;0,INDEX(RawDataRefData,$E1070,0)),"")),"")</f>
        <v/>
      </c>
      <c r="AS1070" s="100" t="str">
        <f t="array" ref="AS1070">IF($AQ1070,QUARTILE(IF(G3SelectionMask="x",IF(INDEX(RawDataRefData,$E1070,0)&gt;0,INDEX(RawDataRefData,$E1070,0)),""),1),"")</f>
        <v/>
      </c>
      <c r="AT1070" s="100" t="str">
        <f t="array" ref="AT1070">IF($AQ1070,QUARTILE(IF(G3SelectionMask="x",IF(INDEX(RawDataRefData,$E1070,0)&gt;0,INDEX(RawDataRefData,$E1070,0)),""),3),"")</f>
        <v/>
      </c>
      <c r="AU1070" s="100" t="str">
        <f t="array" ref="AU1070">IF($AQ1070,MIN(IF(G3SelectionMask="x",IF(INDEX(RawDataRefData,$E1070,0)&gt;0,INDEX(RawDataRefData,$E1070,0)),"")),"")</f>
        <v/>
      </c>
      <c r="AV1070" s="100" t="str">
        <f t="array" ref="AV1070">IF($AQ1070,MAX(IF(G3SelectionMask="x",IF(INDEX(RawDataRefData,$E1070,0)&gt;0,INDEX(RawDataRefData,$E1070,0)),"")),"")</f>
        <v/>
      </c>
      <c r="AW1070" s="100" t="str">
        <f t="shared" si="401"/>
        <v/>
      </c>
      <c r="AX1070" s="100" t="str">
        <f t="array" ref="AX1070">IF($AQ1070,STDEVA(IF(G3SelectionMask="x",IF(INDEX(RawDataRefData,$E1070,0)&gt;0,INDEX(RawDataRefData,$E1070,0)),"")),"")</f>
        <v/>
      </c>
      <c r="AY1070" s="101" t="b">
        <f t="shared" si="402"/>
        <v>0</v>
      </c>
      <c r="AZ1070" s="101" t="str">
        <f t="array" ref="AZ1070">IF($AY1070,MEDIAN(IF(G4SelectionMask="x",IF(INDEX(RawDataRefData,$E1070,0)&gt;0,INDEX(RawDataRefData,$E1070,0)),"")),"")</f>
        <v/>
      </c>
      <c r="BA1070" s="101" t="str">
        <f t="array" ref="BA1070">IF($AY1070,QUARTILE(IF(G4SelectionMask="x",IF(INDEX(RawDataRefData,$E1070,0)&gt;0,INDEX(RawDataRefData,$E1070,0)),""),1),"")</f>
        <v/>
      </c>
      <c r="BB1070" s="101" t="str">
        <f t="array" ref="BB1070">IF($AY1070,QUARTILE(IF(G4SelectionMask="x",IF(INDEX(RawDataRefData,$E1070,0)&gt;0,INDEX(RawDataRefData,$E1070,0)),""),3),"")</f>
        <v/>
      </c>
      <c r="BC1070" s="101" t="str">
        <f t="array" ref="BC1070">IF($AY1070,MIN(IF(G4SelectionMask="x",IF(INDEX(RawDataRefData,$E1070,0)&gt;0,INDEX(RawDataRefData,$E1070,0)),"")),"")</f>
        <v/>
      </c>
      <c r="BD1070" s="101" t="str">
        <f t="array" ref="BD1070">IF($AY1070,MAX(IF(G4SelectionMask="x",IF(INDEX(RawDataRefData,$E1070,0)&gt;0,INDEX(RawDataRefData,$E1070,0)),"")),"")</f>
        <v/>
      </c>
      <c r="BE1070" s="101" t="str">
        <f t="shared" si="403"/>
        <v/>
      </c>
      <c r="BF1070" s="101" t="str">
        <f t="array" ref="BF1070">IF($AY1070,STDEVA(IF(G4SelectionMask="x",IF(INDEX(RawDataRefData,$E1070,0)&gt;0,INDEX(RawDataRefData,$E1070,0)),"")),"")</f>
        <v/>
      </c>
      <c r="BG1070" s="100" t="b">
        <f t="shared" si="404"/>
        <v>0</v>
      </c>
      <c r="BH1070" s="100" t="str">
        <f t="array" ref="BH1070">IF($BG1070,MEDIAN(IF(G5SelectionMask="x",IF(INDEX(RawDataRefData,$E1070,0)&gt;0,INDEX(RawDataRefData,$E1070,0)),"")),"")</f>
        <v/>
      </c>
      <c r="BI1070" s="100" t="str">
        <f t="array" ref="BI1070">IF($BG1070,QUARTILE(IF(G5SelectionMask="x",IF(INDEX(RawDataRefData,$E1070,0)&gt;0,INDEX(RawDataRefData,$E1070,0)),""),1),"")</f>
        <v/>
      </c>
      <c r="BJ1070" s="100" t="str">
        <f t="array" ref="BJ1070">IF($BG1070,QUARTILE(IF(G5SelectionMask="x",IF(INDEX(RawDataRefData,$E1070,0)&gt;0,INDEX(RawDataRefData,$E1070,0)),""),3),"")</f>
        <v/>
      </c>
      <c r="BK1070" s="100" t="str">
        <f t="array" ref="BK1070">IF($BG1070,MIN(IF(G5SelectionMask="x",IF(INDEX(RawDataRefData,$E1070,0)&gt;0,INDEX(RawDataRefData,$E1070,0)),"")),"")</f>
        <v/>
      </c>
      <c r="BL1070" s="100" t="str">
        <f t="array" ref="BL1070">IF($BG1070,MAX(IF(G5SelectionMask="x",IF(INDEX(RawDataRefData,$E1070,0)&gt;0,INDEX(RawDataRefData,$E1070,0)),"")),"")</f>
        <v/>
      </c>
      <c r="BM1070" s="100" t="str">
        <f t="shared" si="405"/>
        <v/>
      </c>
      <c r="BN1070" s="103" t="str">
        <f t="array" ref="BN1070">IF($BG1070,STDEVA(IF(G5SelectionMask="x",IF(INDEX(RawDataRefData,$E1070,0)&gt;0,INDEX(RawDataRefData,$E1070,0)),"")),"")</f>
        <v/>
      </c>
      <c r="BO1070" s="104"/>
      <c r="BP1070" s="105">
        <v>4</v>
      </c>
      <c r="BQ1070" s="105">
        <v>3</v>
      </c>
      <c r="BR1070" s="105">
        <v>4</v>
      </c>
      <c r="BS1070" s="105">
        <v>3</v>
      </c>
      <c r="BT1070" s="105">
        <v>1</v>
      </c>
      <c r="BU1070" s="105">
        <v>2</v>
      </c>
      <c r="BV1070" s="105">
        <v>3</v>
      </c>
      <c r="BW1070" s="105">
        <v>1</v>
      </c>
      <c r="BX1070" s="105">
        <v>2</v>
      </c>
      <c r="BY1070" s="105">
        <v>2</v>
      </c>
      <c r="BZ1070" s="105">
        <v>4</v>
      </c>
      <c r="CA1070" s="105">
        <v>3</v>
      </c>
      <c r="CB1070" s="105">
        <v>3</v>
      </c>
      <c r="CC1070" s="105">
        <v>2</v>
      </c>
      <c r="CD1070" s="105">
        <v>3</v>
      </c>
    </row>
    <row r="1071" spans="1:82" ht="13.5" hidden="1" thickBot="1" x14ac:dyDescent="0.25">
      <c r="A1071" s="33" t="e">
        <f t="shared" si="359"/>
        <v>#NAME?</v>
      </c>
      <c r="B1071" s="218"/>
      <c r="C1071" s="215"/>
      <c r="D1071" s="229"/>
      <c r="E1071" s="72">
        <f t="shared" si="398"/>
        <v>1062</v>
      </c>
      <c r="F1071" s="9" t="s">
        <v>2410</v>
      </c>
      <c r="G1071" s="9" t="s">
        <v>1446</v>
      </c>
      <c r="I1071" s="9" t="s">
        <v>341</v>
      </c>
      <c r="K1071" s="100">
        <f t="shared" si="383"/>
        <v>2</v>
      </c>
      <c r="L1071" s="100"/>
      <c r="M1071" s="100"/>
      <c r="N1071" s="100"/>
      <c r="O1071" s="100"/>
      <c r="P1071" s="101">
        <f t="shared" si="384"/>
        <v>1</v>
      </c>
      <c r="Q1071" s="102">
        <f t="shared" si="385"/>
        <v>4</v>
      </c>
      <c r="R1071" s="102">
        <f t="shared" si="386"/>
        <v>4</v>
      </c>
      <c r="S1071" s="102">
        <f t="shared" si="387"/>
        <v>4</v>
      </c>
      <c r="T1071" s="102">
        <f t="shared" si="388"/>
        <v>4</v>
      </c>
      <c r="U1071" s="102">
        <f t="shared" si="389"/>
        <v>4</v>
      </c>
      <c r="V1071" s="102">
        <f t="shared" si="390"/>
        <v>3</v>
      </c>
      <c r="W1071" s="102">
        <f t="shared" si="391"/>
        <v>1</v>
      </c>
      <c r="X1071" s="102">
        <f t="shared" si="392"/>
        <v>3</v>
      </c>
      <c r="Y1071" s="102">
        <f t="shared" si="393"/>
        <v>3</v>
      </c>
      <c r="Z1071" s="102">
        <f t="shared" si="394"/>
        <v>4</v>
      </c>
      <c r="AA1071" s="100" t="b">
        <f t="shared" si="395"/>
        <v>1</v>
      </c>
      <c r="AB1071" s="100">
        <f t="array" ref="AB1071">IF($AA1071,MEDIAN(IF(G1SelectionMask="x",IF(INDEX(RawDataRefData,$E1071,0)&gt;0,INDEX(RawDataRefData,$E1071,0)),"")),"")</f>
        <v>4</v>
      </c>
      <c r="AC1071" s="100">
        <f t="array" ref="AC1071">IF($AA1071,QUARTILE(IF(G1SelectionMask="x",IF(INDEX(RawDataRefData,$E1071,0)&gt;0,INDEX(RawDataRefData,$E1071,0)),""),1),"")</f>
        <v>3</v>
      </c>
      <c r="AD1071" s="100">
        <f t="array" ref="AD1071">IF($AA1071,QUARTILE(IF(G1SelectionMask="x",IF(INDEX(RawDataRefData,$E1071,0)&gt;0,INDEX(RawDataRefData,$E1071,0)),""),3),"")</f>
        <v>4</v>
      </c>
      <c r="AE1071" s="100">
        <f t="array" ref="AE1071">IF($AA1071,MIN(IF(G1SelectionMask="x",IF(INDEX(RawDataRefData,$E1071,0)&gt;0,INDEX(RawDataRefData,$E1071,0)),"")),"")</f>
        <v>1</v>
      </c>
      <c r="AF1071" s="100">
        <f t="array" ref="AF1071">IF($AA1071,MAX(IF(G1SelectionMask="x",IF(INDEX(RawDataRefData,$E1071,0)&gt;0,INDEX(RawDataRefData,$E1071,0)),"")),"")</f>
        <v>4</v>
      </c>
      <c r="AG1071" s="100">
        <f t="shared" si="396"/>
        <v>3.1818181818181817</v>
      </c>
      <c r="AH1071" s="100">
        <f t="array" ref="AH1071">IF($AA1071,STDEVA(IF(G1SelectionMask="x",IF(INDEX(RawDataRefData,$E1071,0)&gt;0,INDEX(RawDataRefData,$E1071,0)),"")),"")</f>
        <v>1.1677484162422846</v>
      </c>
      <c r="AI1071" s="101" t="b">
        <f t="shared" si="397"/>
        <v>1</v>
      </c>
      <c r="AJ1071" s="101">
        <f t="array" ref="AJ1071">IF($AI1071,MEDIAN(IF(G2SelectionMask="x",IF(INDEX(RawDataRefData,$E1071,0)&gt;0,INDEX(RawDataRefData,$E1071,0)),"")),"")</f>
        <v>3</v>
      </c>
      <c r="AK1071" s="101">
        <f t="array" ref="AK1071">IF($AI1071,QUARTILE(IF(G2SelectionMask="x",IF(INDEX(RawDataRefData,$E1071,0)&gt;0,INDEX(RawDataRefData,$E1071,0)),""),1),"")</f>
        <v>1.5</v>
      </c>
      <c r="AL1071" s="101">
        <f t="array" ref="AL1071">IF($AI1071,QUARTILE(IF(G2SelectionMask="x",IF(INDEX(RawDataRefData,$E1071,0)&gt;0,INDEX(RawDataRefData,$E1071,0)),""),3),"")</f>
        <v>4</v>
      </c>
      <c r="AM1071" s="101">
        <f t="array" ref="AM1071">IF($AI1071,MIN(IF(G2SelectionMask="x",IF(INDEX(RawDataRefData,$E1071,0)&gt;0,INDEX(RawDataRefData,$E1071,0)),"")),"")</f>
        <v>1</v>
      </c>
      <c r="AN1071" s="101">
        <f t="array" ref="AN1071">IF($AI1071,MAX(IF(G2SelectionMask="x",IF(INDEX(RawDataRefData,$E1071,0)&gt;0,INDEX(RawDataRefData,$E1071,0)),"")),"")</f>
        <v>4</v>
      </c>
      <c r="AO1071" s="101">
        <f t="shared" si="399"/>
        <v>2.6363636363636362</v>
      </c>
      <c r="AP1071" s="101">
        <f t="array" ref="AP1071">IF($AI1071,STDEVA(IF(G2SelectionMask="x",IF(INDEX(RawDataRefData,$E1071,0)&gt;0,INDEX(RawDataRefData,$E1071,0)),"")),"")</f>
        <v>1.2862913567871996</v>
      </c>
      <c r="AQ1071" s="100" t="b">
        <f t="shared" si="400"/>
        <v>0</v>
      </c>
      <c r="AR1071" s="100" t="str">
        <f t="array" ref="AR1071">IF($AQ1071,MEDIAN(IF(G3SelectionMask="x",IF(INDEX(RawDataRefData,$E1071,0)&gt;0,INDEX(RawDataRefData,$E1071,0)),"")),"")</f>
        <v/>
      </c>
      <c r="AS1071" s="100" t="str">
        <f t="array" ref="AS1071">IF($AQ1071,QUARTILE(IF(G3SelectionMask="x",IF(INDEX(RawDataRefData,$E1071,0)&gt;0,INDEX(RawDataRefData,$E1071,0)),""),1),"")</f>
        <v/>
      </c>
      <c r="AT1071" s="100" t="str">
        <f t="array" ref="AT1071">IF($AQ1071,QUARTILE(IF(G3SelectionMask="x",IF(INDEX(RawDataRefData,$E1071,0)&gt;0,INDEX(RawDataRefData,$E1071,0)),""),3),"")</f>
        <v/>
      </c>
      <c r="AU1071" s="100" t="str">
        <f t="array" ref="AU1071">IF($AQ1071,MIN(IF(G3SelectionMask="x",IF(INDEX(RawDataRefData,$E1071,0)&gt;0,INDEX(RawDataRefData,$E1071,0)),"")),"")</f>
        <v/>
      </c>
      <c r="AV1071" s="100" t="str">
        <f t="array" ref="AV1071">IF($AQ1071,MAX(IF(G3SelectionMask="x",IF(INDEX(RawDataRefData,$E1071,0)&gt;0,INDEX(RawDataRefData,$E1071,0)),"")),"")</f>
        <v/>
      </c>
      <c r="AW1071" s="100" t="str">
        <f t="shared" si="401"/>
        <v/>
      </c>
      <c r="AX1071" s="100" t="str">
        <f t="array" ref="AX1071">IF($AQ1071,STDEVA(IF(G3SelectionMask="x",IF(INDEX(RawDataRefData,$E1071,0)&gt;0,INDEX(RawDataRefData,$E1071,0)),"")),"")</f>
        <v/>
      </c>
      <c r="AY1071" s="101" t="b">
        <f t="shared" si="402"/>
        <v>0</v>
      </c>
      <c r="AZ1071" s="101" t="str">
        <f t="array" ref="AZ1071">IF($AY1071,MEDIAN(IF(G4SelectionMask="x",IF(INDEX(RawDataRefData,$E1071,0)&gt;0,INDEX(RawDataRefData,$E1071,0)),"")),"")</f>
        <v/>
      </c>
      <c r="BA1071" s="101" t="str">
        <f t="array" ref="BA1071">IF($AY1071,QUARTILE(IF(G4SelectionMask="x",IF(INDEX(RawDataRefData,$E1071,0)&gt;0,INDEX(RawDataRefData,$E1071,0)),""),1),"")</f>
        <v/>
      </c>
      <c r="BB1071" s="101" t="str">
        <f t="array" ref="BB1071">IF($AY1071,QUARTILE(IF(G4SelectionMask="x",IF(INDEX(RawDataRefData,$E1071,0)&gt;0,INDEX(RawDataRefData,$E1071,0)),""),3),"")</f>
        <v/>
      </c>
      <c r="BC1071" s="101" t="str">
        <f t="array" ref="BC1071">IF($AY1071,MIN(IF(G4SelectionMask="x",IF(INDEX(RawDataRefData,$E1071,0)&gt;0,INDEX(RawDataRefData,$E1071,0)),"")),"")</f>
        <v/>
      </c>
      <c r="BD1071" s="101" t="str">
        <f t="array" ref="BD1071">IF($AY1071,MAX(IF(G4SelectionMask="x",IF(INDEX(RawDataRefData,$E1071,0)&gt;0,INDEX(RawDataRefData,$E1071,0)),"")),"")</f>
        <v/>
      </c>
      <c r="BE1071" s="101" t="str">
        <f t="shared" si="403"/>
        <v/>
      </c>
      <c r="BF1071" s="101" t="str">
        <f t="array" ref="BF1071">IF($AY1071,STDEVA(IF(G4SelectionMask="x",IF(INDEX(RawDataRefData,$E1071,0)&gt;0,INDEX(RawDataRefData,$E1071,0)),"")),"")</f>
        <v/>
      </c>
      <c r="BG1071" s="100" t="b">
        <f t="shared" si="404"/>
        <v>0</v>
      </c>
      <c r="BH1071" s="100" t="str">
        <f t="array" ref="BH1071">IF($BG1071,MEDIAN(IF(G5SelectionMask="x",IF(INDEX(RawDataRefData,$E1071,0)&gt;0,INDEX(RawDataRefData,$E1071,0)),"")),"")</f>
        <v/>
      </c>
      <c r="BI1071" s="100" t="str">
        <f t="array" ref="BI1071">IF($BG1071,QUARTILE(IF(G5SelectionMask="x",IF(INDEX(RawDataRefData,$E1071,0)&gt;0,INDEX(RawDataRefData,$E1071,0)),""),1),"")</f>
        <v/>
      </c>
      <c r="BJ1071" s="100" t="str">
        <f t="array" ref="BJ1071">IF($BG1071,QUARTILE(IF(G5SelectionMask="x",IF(INDEX(RawDataRefData,$E1071,0)&gt;0,INDEX(RawDataRefData,$E1071,0)),""),3),"")</f>
        <v/>
      </c>
      <c r="BK1071" s="100" t="str">
        <f t="array" ref="BK1071">IF($BG1071,MIN(IF(G5SelectionMask="x",IF(INDEX(RawDataRefData,$E1071,0)&gt;0,INDEX(RawDataRefData,$E1071,0)),"")),"")</f>
        <v/>
      </c>
      <c r="BL1071" s="100" t="str">
        <f t="array" ref="BL1071">IF($BG1071,MAX(IF(G5SelectionMask="x",IF(INDEX(RawDataRefData,$E1071,0)&gt;0,INDEX(RawDataRefData,$E1071,0)),"")),"")</f>
        <v/>
      </c>
      <c r="BM1071" s="100" t="str">
        <f t="shared" si="405"/>
        <v/>
      </c>
      <c r="BN1071" s="103" t="str">
        <f t="array" ref="BN1071">IF($BG1071,STDEVA(IF(G5SelectionMask="x",IF(INDEX(RawDataRefData,$E1071,0)&gt;0,INDEX(RawDataRefData,$E1071,0)),"")),"")</f>
        <v/>
      </c>
      <c r="BO1071" s="104"/>
      <c r="BP1071" s="105">
        <v>2</v>
      </c>
      <c r="BQ1071" s="105">
        <v>1</v>
      </c>
      <c r="BR1071" s="105">
        <v>4</v>
      </c>
      <c r="BS1071" s="105">
        <v>4</v>
      </c>
      <c r="BT1071" s="105">
        <v>4</v>
      </c>
      <c r="BU1071" s="105">
        <v>4</v>
      </c>
      <c r="BV1071" s="105">
        <v>4</v>
      </c>
      <c r="BW1071" s="105">
        <v>3</v>
      </c>
      <c r="BX1071" s="105">
        <v>1</v>
      </c>
      <c r="BY1071" s="105">
        <v>3</v>
      </c>
      <c r="BZ1071" s="105">
        <v>3</v>
      </c>
      <c r="CA1071" s="105">
        <v>4</v>
      </c>
      <c r="CB1071" s="105">
        <v>1</v>
      </c>
      <c r="CC1071" s="105">
        <v>2</v>
      </c>
      <c r="CD1071" s="105">
        <v>2</v>
      </c>
    </row>
    <row r="1072" spans="1:82" ht="13.5" hidden="1" thickBot="1" x14ac:dyDescent="0.25">
      <c r="A1072" s="33" t="e">
        <f t="shared" si="359"/>
        <v>#NAME?</v>
      </c>
      <c r="B1072" s="218"/>
      <c r="C1072" s="215"/>
      <c r="D1072" s="229"/>
      <c r="E1072" s="72">
        <f t="shared" si="398"/>
        <v>1063</v>
      </c>
      <c r="F1072" s="9" t="s">
        <v>2411</v>
      </c>
      <c r="G1072" s="9" t="s">
        <v>1447</v>
      </c>
      <c r="I1072" s="9" t="s">
        <v>341</v>
      </c>
      <c r="K1072" s="100">
        <f t="shared" si="383"/>
        <v>1</v>
      </c>
      <c r="L1072" s="100"/>
      <c r="M1072" s="100"/>
      <c r="N1072" s="100"/>
      <c r="O1072" s="100"/>
      <c r="P1072" s="101">
        <f t="shared" si="384"/>
        <v>3</v>
      </c>
      <c r="Q1072" s="102">
        <f t="shared" si="385"/>
        <v>4</v>
      </c>
      <c r="R1072" s="102">
        <f t="shared" si="386"/>
        <v>3</v>
      </c>
      <c r="S1072" s="102">
        <f t="shared" si="387"/>
        <v>3</v>
      </c>
      <c r="T1072" s="102">
        <f t="shared" si="388"/>
        <v>2</v>
      </c>
      <c r="U1072" s="102">
        <f t="shared" si="389"/>
        <v>3</v>
      </c>
      <c r="V1072" s="102">
        <f t="shared" si="390"/>
        <v>2</v>
      </c>
      <c r="W1072" s="102">
        <f t="shared" si="391"/>
        <v>1</v>
      </c>
      <c r="X1072" s="102">
        <f t="shared" si="392"/>
        <v>2</v>
      </c>
      <c r="Y1072" s="102">
        <f t="shared" si="393"/>
        <v>2</v>
      </c>
      <c r="Z1072" s="102">
        <f t="shared" si="394"/>
        <v>3</v>
      </c>
      <c r="AA1072" s="100" t="b">
        <f t="shared" si="395"/>
        <v>1</v>
      </c>
      <c r="AB1072" s="100">
        <f t="array" ref="AB1072">IF($AA1072,MEDIAN(IF(G1SelectionMask="x",IF(INDEX(RawDataRefData,$E1072,0)&gt;0,INDEX(RawDataRefData,$E1072,0)),"")),"")</f>
        <v>3</v>
      </c>
      <c r="AC1072" s="100">
        <f t="array" ref="AC1072">IF($AA1072,QUARTILE(IF(G1SelectionMask="x",IF(INDEX(RawDataRefData,$E1072,0)&gt;0,INDEX(RawDataRefData,$E1072,0)),""),1),"")</f>
        <v>2</v>
      </c>
      <c r="AD1072" s="100">
        <f t="array" ref="AD1072">IF($AA1072,QUARTILE(IF(G1SelectionMask="x",IF(INDEX(RawDataRefData,$E1072,0)&gt;0,INDEX(RawDataRefData,$E1072,0)),""),3),"")</f>
        <v>3</v>
      </c>
      <c r="AE1072" s="100">
        <f t="array" ref="AE1072">IF($AA1072,MIN(IF(G1SelectionMask="x",IF(INDEX(RawDataRefData,$E1072,0)&gt;0,INDEX(RawDataRefData,$E1072,0)),"")),"")</f>
        <v>1</v>
      </c>
      <c r="AF1072" s="100">
        <f t="array" ref="AF1072">IF($AA1072,MAX(IF(G1SelectionMask="x",IF(INDEX(RawDataRefData,$E1072,0)&gt;0,INDEX(RawDataRefData,$E1072,0)),"")),"")</f>
        <v>4</v>
      </c>
      <c r="AG1072" s="100">
        <f t="shared" si="396"/>
        <v>2.5454545454545454</v>
      </c>
      <c r="AH1072" s="100">
        <f t="array" ref="AH1072">IF($AA1072,STDEVA(IF(G1SelectionMask="x",IF(INDEX(RawDataRefData,$E1072,0)&gt;0,INDEX(RawDataRefData,$E1072,0)),"")),"")</f>
        <v>0.82019953226472486</v>
      </c>
      <c r="AI1072" s="101" t="b">
        <f t="shared" si="397"/>
        <v>1</v>
      </c>
      <c r="AJ1072" s="101">
        <f t="array" ref="AJ1072">IF($AI1072,MEDIAN(IF(G2SelectionMask="x",IF(INDEX(RawDataRefData,$E1072,0)&gt;0,INDEX(RawDataRefData,$E1072,0)),"")),"")</f>
        <v>3</v>
      </c>
      <c r="AK1072" s="101">
        <f t="array" ref="AK1072">IF($AI1072,QUARTILE(IF(G2SelectionMask="x",IF(INDEX(RawDataRefData,$E1072,0)&gt;0,INDEX(RawDataRefData,$E1072,0)),""),1),"")</f>
        <v>2</v>
      </c>
      <c r="AL1072" s="101">
        <f t="array" ref="AL1072">IF($AI1072,QUARTILE(IF(G2SelectionMask="x",IF(INDEX(RawDataRefData,$E1072,0)&gt;0,INDEX(RawDataRefData,$E1072,0)),""),3),"")</f>
        <v>3</v>
      </c>
      <c r="AM1072" s="101">
        <f t="array" ref="AM1072">IF($AI1072,MIN(IF(G2SelectionMask="x",IF(INDEX(RawDataRefData,$E1072,0)&gt;0,INDEX(RawDataRefData,$E1072,0)),"")),"")</f>
        <v>1</v>
      </c>
      <c r="AN1072" s="101">
        <f t="array" ref="AN1072">IF($AI1072,MAX(IF(G2SelectionMask="x",IF(INDEX(RawDataRefData,$E1072,0)&gt;0,INDEX(RawDataRefData,$E1072,0)),"")),"")</f>
        <v>4</v>
      </c>
      <c r="AO1072" s="101">
        <f t="shared" si="399"/>
        <v>2.6363636363636362</v>
      </c>
      <c r="AP1072" s="101">
        <f t="array" ref="AP1072">IF($AI1072,STDEVA(IF(G2SelectionMask="x",IF(INDEX(RawDataRefData,$E1072,0)&gt;0,INDEX(RawDataRefData,$E1072,0)),"")),"")</f>
        <v>0.9244162777371755</v>
      </c>
      <c r="AQ1072" s="100" t="b">
        <f t="shared" si="400"/>
        <v>0</v>
      </c>
      <c r="AR1072" s="100" t="str">
        <f t="array" ref="AR1072">IF($AQ1072,MEDIAN(IF(G3SelectionMask="x",IF(INDEX(RawDataRefData,$E1072,0)&gt;0,INDEX(RawDataRefData,$E1072,0)),"")),"")</f>
        <v/>
      </c>
      <c r="AS1072" s="100" t="str">
        <f t="array" ref="AS1072">IF($AQ1072,QUARTILE(IF(G3SelectionMask="x",IF(INDEX(RawDataRefData,$E1072,0)&gt;0,INDEX(RawDataRefData,$E1072,0)),""),1),"")</f>
        <v/>
      </c>
      <c r="AT1072" s="100" t="str">
        <f t="array" ref="AT1072">IF($AQ1072,QUARTILE(IF(G3SelectionMask="x",IF(INDEX(RawDataRefData,$E1072,0)&gt;0,INDEX(RawDataRefData,$E1072,0)),""),3),"")</f>
        <v/>
      </c>
      <c r="AU1072" s="100" t="str">
        <f t="array" ref="AU1072">IF($AQ1072,MIN(IF(G3SelectionMask="x",IF(INDEX(RawDataRefData,$E1072,0)&gt;0,INDEX(RawDataRefData,$E1072,0)),"")),"")</f>
        <v/>
      </c>
      <c r="AV1072" s="100" t="str">
        <f t="array" ref="AV1072">IF($AQ1072,MAX(IF(G3SelectionMask="x",IF(INDEX(RawDataRefData,$E1072,0)&gt;0,INDEX(RawDataRefData,$E1072,0)),"")),"")</f>
        <v/>
      </c>
      <c r="AW1072" s="100" t="str">
        <f t="shared" si="401"/>
        <v/>
      </c>
      <c r="AX1072" s="100" t="str">
        <f t="array" ref="AX1072">IF($AQ1072,STDEVA(IF(G3SelectionMask="x",IF(INDEX(RawDataRefData,$E1072,0)&gt;0,INDEX(RawDataRefData,$E1072,0)),"")),"")</f>
        <v/>
      </c>
      <c r="AY1072" s="101" t="b">
        <f t="shared" si="402"/>
        <v>0</v>
      </c>
      <c r="AZ1072" s="101" t="str">
        <f t="array" ref="AZ1072">IF($AY1072,MEDIAN(IF(G4SelectionMask="x",IF(INDEX(RawDataRefData,$E1072,0)&gt;0,INDEX(RawDataRefData,$E1072,0)),"")),"")</f>
        <v/>
      </c>
      <c r="BA1072" s="101" t="str">
        <f t="array" ref="BA1072">IF($AY1072,QUARTILE(IF(G4SelectionMask="x",IF(INDEX(RawDataRefData,$E1072,0)&gt;0,INDEX(RawDataRefData,$E1072,0)),""),1),"")</f>
        <v/>
      </c>
      <c r="BB1072" s="101" t="str">
        <f t="array" ref="BB1072">IF($AY1072,QUARTILE(IF(G4SelectionMask="x",IF(INDEX(RawDataRefData,$E1072,0)&gt;0,INDEX(RawDataRefData,$E1072,0)),""),3),"")</f>
        <v/>
      </c>
      <c r="BC1072" s="101" t="str">
        <f t="array" ref="BC1072">IF($AY1072,MIN(IF(G4SelectionMask="x",IF(INDEX(RawDataRefData,$E1072,0)&gt;0,INDEX(RawDataRefData,$E1072,0)),"")),"")</f>
        <v/>
      </c>
      <c r="BD1072" s="101" t="str">
        <f t="array" ref="BD1072">IF($AY1072,MAX(IF(G4SelectionMask="x",IF(INDEX(RawDataRefData,$E1072,0)&gt;0,INDEX(RawDataRefData,$E1072,0)),"")),"")</f>
        <v/>
      </c>
      <c r="BE1072" s="101" t="str">
        <f t="shared" si="403"/>
        <v/>
      </c>
      <c r="BF1072" s="101" t="str">
        <f t="array" ref="BF1072">IF($AY1072,STDEVA(IF(G4SelectionMask="x",IF(INDEX(RawDataRefData,$E1072,0)&gt;0,INDEX(RawDataRefData,$E1072,0)),"")),"")</f>
        <v/>
      </c>
      <c r="BG1072" s="100" t="b">
        <f t="shared" si="404"/>
        <v>0</v>
      </c>
      <c r="BH1072" s="100" t="str">
        <f t="array" ref="BH1072">IF($BG1072,MEDIAN(IF(G5SelectionMask="x",IF(INDEX(RawDataRefData,$E1072,0)&gt;0,INDEX(RawDataRefData,$E1072,0)),"")),"")</f>
        <v/>
      </c>
      <c r="BI1072" s="100" t="str">
        <f t="array" ref="BI1072">IF($BG1072,QUARTILE(IF(G5SelectionMask="x",IF(INDEX(RawDataRefData,$E1072,0)&gt;0,INDEX(RawDataRefData,$E1072,0)),""),1),"")</f>
        <v/>
      </c>
      <c r="BJ1072" s="100" t="str">
        <f t="array" ref="BJ1072">IF($BG1072,QUARTILE(IF(G5SelectionMask="x",IF(INDEX(RawDataRefData,$E1072,0)&gt;0,INDEX(RawDataRefData,$E1072,0)),""),3),"")</f>
        <v/>
      </c>
      <c r="BK1072" s="100" t="str">
        <f t="array" ref="BK1072">IF($BG1072,MIN(IF(G5SelectionMask="x",IF(INDEX(RawDataRefData,$E1072,0)&gt;0,INDEX(RawDataRefData,$E1072,0)),"")),"")</f>
        <v/>
      </c>
      <c r="BL1072" s="100" t="str">
        <f t="array" ref="BL1072">IF($BG1072,MAX(IF(G5SelectionMask="x",IF(INDEX(RawDataRefData,$E1072,0)&gt;0,INDEX(RawDataRefData,$E1072,0)),"")),"")</f>
        <v/>
      </c>
      <c r="BM1072" s="100" t="str">
        <f t="shared" si="405"/>
        <v/>
      </c>
      <c r="BN1072" s="103" t="str">
        <f t="array" ref="BN1072">IF($BG1072,STDEVA(IF(G5SelectionMask="x",IF(INDEX(RawDataRefData,$E1072,0)&gt;0,INDEX(RawDataRefData,$E1072,0)),"")),"")</f>
        <v/>
      </c>
      <c r="BO1072" s="104"/>
      <c r="BP1072" s="105">
        <v>1</v>
      </c>
      <c r="BQ1072" s="105">
        <v>3</v>
      </c>
      <c r="BR1072" s="105">
        <v>4</v>
      </c>
      <c r="BS1072" s="105">
        <v>3</v>
      </c>
      <c r="BT1072" s="105">
        <v>3</v>
      </c>
      <c r="BU1072" s="105">
        <v>2</v>
      </c>
      <c r="BV1072" s="105">
        <v>3</v>
      </c>
      <c r="BW1072" s="105">
        <v>2</v>
      </c>
      <c r="BX1072" s="105">
        <v>1</v>
      </c>
      <c r="BY1072" s="105">
        <v>2</v>
      </c>
      <c r="BZ1072" s="105">
        <v>2</v>
      </c>
      <c r="CA1072" s="105">
        <v>3</v>
      </c>
      <c r="CB1072" s="105">
        <v>3</v>
      </c>
      <c r="CC1072" s="105">
        <v>2</v>
      </c>
      <c r="CD1072" s="105">
        <v>4</v>
      </c>
    </row>
    <row r="1073" spans="1:82" ht="13.5" hidden="1" thickBot="1" x14ac:dyDescent="0.25">
      <c r="A1073" s="33" t="e">
        <f t="shared" si="359"/>
        <v>#NAME?</v>
      </c>
      <c r="B1073" s="218"/>
      <c r="C1073" s="215"/>
      <c r="D1073" s="229"/>
      <c r="E1073" s="72">
        <f t="shared" si="398"/>
        <v>1064</v>
      </c>
      <c r="F1073" s="9" t="s">
        <v>2412</v>
      </c>
      <c r="G1073" s="9" t="s">
        <v>1448</v>
      </c>
      <c r="I1073" s="9" t="s">
        <v>341</v>
      </c>
      <c r="K1073" s="100">
        <f t="shared" si="383"/>
        <v>2</v>
      </c>
      <c r="L1073" s="100"/>
      <c r="M1073" s="100"/>
      <c r="N1073" s="100"/>
      <c r="O1073" s="100"/>
      <c r="P1073" s="101">
        <f t="shared" si="384"/>
        <v>1</v>
      </c>
      <c r="Q1073" s="102">
        <f t="shared" si="385"/>
        <v>4</v>
      </c>
      <c r="R1073" s="102">
        <f t="shared" si="386"/>
        <v>3</v>
      </c>
      <c r="S1073" s="102">
        <f t="shared" si="387"/>
        <v>1</v>
      </c>
      <c r="T1073" s="102">
        <f t="shared" si="388"/>
        <v>3</v>
      </c>
      <c r="U1073" s="102">
        <f t="shared" si="389"/>
        <v>3</v>
      </c>
      <c r="V1073" s="102">
        <f t="shared" si="390"/>
        <v>3</v>
      </c>
      <c r="W1073" s="102">
        <f t="shared" si="391"/>
        <v>2</v>
      </c>
      <c r="X1073" s="102">
        <f t="shared" si="392"/>
        <v>4</v>
      </c>
      <c r="Y1073" s="102">
        <f t="shared" si="393"/>
        <v>4</v>
      </c>
      <c r="Z1073" s="102">
        <f t="shared" si="394"/>
        <v>2</v>
      </c>
      <c r="AA1073" s="100" t="b">
        <f t="shared" si="395"/>
        <v>1</v>
      </c>
      <c r="AB1073" s="100">
        <f t="array" ref="AB1073">IF($AA1073,MEDIAN(IF(G1SelectionMask="x",IF(INDEX(RawDataRefData,$E1073,0)&gt;0,INDEX(RawDataRefData,$E1073,0)),"")),"")</f>
        <v>3</v>
      </c>
      <c r="AC1073" s="100">
        <f t="array" ref="AC1073">IF($AA1073,QUARTILE(IF(G1SelectionMask="x",IF(INDEX(RawDataRefData,$E1073,0)&gt;0,INDEX(RawDataRefData,$E1073,0)),""),1),"")</f>
        <v>2</v>
      </c>
      <c r="AD1073" s="100">
        <f t="array" ref="AD1073">IF($AA1073,QUARTILE(IF(G1SelectionMask="x",IF(INDEX(RawDataRefData,$E1073,0)&gt;0,INDEX(RawDataRefData,$E1073,0)),""),3),"")</f>
        <v>3.5</v>
      </c>
      <c r="AE1073" s="100">
        <f t="array" ref="AE1073">IF($AA1073,MIN(IF(G1SelectionMask="x",IF(INDEX(RawDataRefData,$E1073,0)&gt;0,INDEX(RawDataRefData,$E1073,0)),"")),"")</f>
        <v>1</v>
      </c>
      <c r="AF1073" s="100">
        <f t="array" ref="AF1073">IF($AA1073,MAX(IF(G1SelectionMask="x",IF(INDEX(RawDataRefData,$E1073,0)&gt;0,INDEX(RawDataRefData,$E1073,0)),"")),"")</f>
        <v>4</v>
      </c>
      <c r="AG1073" s="100">
        <f t="shared" si="396"/>
        <v>2.7272727272727271</v>
      </c>
      <c r="AH1073" s="100">
        <f t="array" ref="AH1073">IF($AA1073,STDEVA(IF(G1SelectionMask="x",IF(INDEX(RawDataRefData,$E1073,0)&gt;0,INDEX(RawDataRefData,$E1073,0)),"")),"")</f>
        <v>1.1037127426019049</v>
      </c>
      <c r="AI1073" s="101" t="b">
        <f t="shared" si="397"/>
        <v>1</v>
      </c>
      <c r="AJ1073" s="101">
        <f t="array" ref="AJ1073">IF($AI1073,MEDIAN(IF(G2SelectionMask="x",IF(INDEX(RawDataRefData,$E1073,0)&gt;0,INDEX(RawDataRefData,$E1073,0)),"")),"")</f>
        <v>3</v>
      </c>
      <c r="AK1073" s="101">
        <f t="array" ref="AK1073">IF($AI1073,QUARTILE(IF(G2SelectionMask="x",IF(INDEX(RawDataRefData,$E1073,0)&gt;0,INDEX(RawDataRefData,$E1073,0)),""),1),"")</f>
        <v>1.5</v>
      </c>
      <c r="AL1073" s="101">
        <f t="array" ref="AL1073">IF($AI1073,QUARTILE(IF(G2SelectionMask="x",IF(INDEX(RawDataRefData,$E1073,0)&gt;0,INDEX(RawDataRefData,$E1073,0)),""),3),"")</f>
        <v>3.5</v>
      </c>
      <c r="AM1073" s="101">
        <f t="array" ref="AM1073">IF($AI1073,MIN(IF(G2SelectionMask="x",IF(INDEX(RawDataRefData,$E1073,0)&gt;0,INDEX(RawDataRefData,$E1073,0)),"")),"")</f>
        <v>1</v>
      </c>
      <c r="AN1073" s="101">
        <f t="array" ref="AN1073">IF($AI1073,MAX(IF(G2SelectionMask="x",IF(INDEX(RawDataRefData,$E1073,0)&gt;0,INDEX(RawDataRefData,$E1073,0)),"")),"")</f>
        <v>4</v>
      </c>
      <c r="AO1073" s="101">
        <f t="shared" si="399"/>
        <v>2.5454545454545454</v>
      </c>
      <c r="AP1073" s="101">
        <f t="array" ref="AP1073">IF($AI1073,STDEVA(IF(G2SelectionMask="x",IF(INDEX(RawDataRefData,$E1073,0)&gt;0,INDEX(RawDataRefData,$E1073,0)),"")),"")</f>
        <v>1.213559752433836</v>
      </c>
      <c r="AQ1073" s="100" t="b">
        <f t="shared" si="400"/>
        <v>0</v>
      </c>
      <c r="AR1073" s="100" t="str">
        <f t="array" ref="AR1073">IF($AQ1073,MEDIAN(IF(G3SelectionMask="x",IF(INDEX(RawDataRefData,$E1073,0)&gt;0,INDEX(RawDataRefData,$E1073,0)),"")),"")</f>
        <v/>
      </c>
      <c r="AS1073" s="100" t="str">
        <f t="array" ref="AS1073">IF($AQ1073,QUARTILE(IF(G3SelectionMask="x",IF(INDEX(RawDataRefData,$E1073,0)&gt;0,INDEX(RawDataRefData,$E1073,0)),""),1),"")</f>
        <v/>
      </c>
      <c r="AT1073" s="100" t="str">
        <f t="array" ref="AT1073">IF($AQ1073,QUARTILE(IF(G3SelectionMask="x",IF(INDEX(RawDataRefData,$E1073,0)&gt;0,INDEX(RawDataRefData,$E1073,0)),""),3),"")</f>
        <v/>
      </c>
      <c r="AU1073" s="100" t="str">
        <f t="array" ref="AU1073">IF($AQ1073,MIN(IF(G3SelectionMask="x",IF(INDEX(RawDataRefData,$E1073,0)&gt;0,INDEX(RawDataRefData,$E1073,0)),"")),"")</f>
        <v/>
      </c>
      <c r="AV1073" s="100" t="str">
        <f t="array" ref="AV1073">IF($AQ1073,MAX(IF(G3SelectionMask="x",IF(INDEX(RawDataRefData,$E1073,0)&gt;0,INDEX(RawDataRefData,$E1073,0)),"")),"")</f>
        <v/>
      </c>
      <c r="AW1073" s="100" t="str">
        <f t="shared" si="401"/>
        <v/>
      </c>
      <c r="AX1073" s="100" t="str">
        <f t="array" ref="AX1073">IF($AQ1073,STDEVA(IF(G3SelectionMask="x",IF(INDEX(RawDataRefData,$E1073,0)&gt;0,INDEX(RawDataRefData,$E1073,0)),"")),"")</f>
        <v/>
      </c>
      <c r="AY1073" s="101" t="b">
        <f t="shared" si="402"/>
        <v>0</v>
      </c>
      <c r="AZ1073" s="101" t="str">
        <f t="array" ref="AZ1073">IF($AY1073,MEDIAN(IF(G4SelectionMask="x",IF(INDEX(RawDataRefData,$E1073,0)&gt;0,INDEX(RawDataRefData,$E1073,0)),"")),"")</f>
        <v/>
      </c>
      <c r="BA1073" s="101" t="str">
        <f t="array" ref="BA1073">IF($AY1073,QUARTILE(IF(G4SelectionMask="x",IF(INDEX(RawDataRefData,$E1073,0)&gt;0,INDEX(RawDataRefData,$E1073,0)),""),1),"")</f>
        <v/>
      </c>
      <c r="BB1073" s="101" t="str">
        <f t="array" ref="BB1073">IF($AY1073,QUARTILE(IF(G4SelectionMask="x",IF(INDEX(RawDataRefData,$E1073,0)&gt;0,INDEX(RawDataRefData,$E1073,0)),""),3),"")</f>
        <v/>
      </c>
      <c r="BC1073" s="101" t="str">
        <f t="array" ref="BC1073">IF($AY1073,MIN(IF(G4SelectionMask="x",IF(INDEX(RawDataRefData,$E1073,0)&gt;0,INDEX(RawDataRefData,$E1073,0)),"")),"")</f>
        <v/>
      </c>
      <c r="BD1073" s="101" t="str">
        <f t="array" ref="BD1073">IF($AY1073,MAX(IF(G4SelectionMask="x",IF(INDEX(RawDataRefData,$E1073,0)&gt;0,INDEX(RawDataRefData,$E1073,0)),"")),"")</f>
        <v/>
      </c>
      <c r="BE1073" s="101" t="str">
        <f t="shared" si="403"/>
        <v/>
      </c>
      <c r="BF1073" s="101" t="str">
        <f t="array" ref="BF1073">IF($AY1073,STDEVA(IF(G4SelectionMask="x",IF(INDEX(RawDataRefData,$E1073,0)&gt;0,INDEX(RawDataRefData,$E1073,0)),"")),"")</f>
        <v/>
      </c>
      <c r="BG1073" s="100" t="b">
        <f t="shared" si="404"/>
        <v>0</v>
      </c>
      <c r="BH1073" s="100" t="str">
        <f t="array" ref="BH1073">IF($BG1073,MEDIAN(IF(G5SelectionMask="x",IF(INDEX(RawDataRefData,$E1073,0)&gt;0,INDEX(RawDataRefData,$E1073,0)),"")),"")</f>
        <v/>
      </c>
      <c r="BI1073" s="100" t="str">
        <f t="array" ref="BI1073">IF($BG1073,QUARTILE(IF(G5SelectionMask="x",IF(INDEX(RawDataRefData,$E1073,0)&gt;0,INDEX(RawDataRefData,$E1073,0)),""),1),"")</f>
        <v/>
      </c>
      <c r="BJ1073" s="100" t="str">
        <f t="array" ref="BJ1073">IF($BG1073,QUARTILE(IF(G5SelectionMask="x",IF(INDEX(RawDataRefData,$E1073,0)&gt;0,INDEX(RawDataRefData,$E1073,0)),""),3),"")</f>
        <v/>
      </c>
      <c r="BK1073" s="100" t="str">
        <f t="array" ref="BK1073">IF($BG1073,MIN(IF(G5SelectionMask="x",IF(INDEX(RawDataRefData,$E1073,0)&gt;0,INDEX(RawDataRefData,$E1073,0)),"")),"")</f>
        <v/>
      </c>
      <c r="BL1073" s="100" t="str">
        <f t="array" ref="BL1073">IF($BG1073,MAX(IF(G5SelectionMask="x",IF(INDEX(RawDataRefData,$E1073,0)&gt;0,INDEX(RawDataRefData,$E1073,0)),"")),"")</f>
        <v/>
      </c>
      <c r="BM1073" s="100" t="str">
        <f t="shared" si="405"/>
        <v/>
      </c>
      <c r="BN1073" s="103" t="str">
        <f t="array" ref="BN1073">IF($BG1073,STDEVA(IF(G5SelectionMask="x",IF(INDEX(RawDataRefData,$E1073,0)&gt;0,INDEX(RawDataRefData,$E1073,0)),"")),"")</f>
        <v/>
      </c>
      <c r="BO1073" s="104"/>
      <c r="BP1073" s="105">
        <v>2</v>
      </c>
      <c r="BQ1073" s="105">
        <v>1</v>
      </c>
      <c r="BR1073" s="105">
        <v>4</v>
      </c>
      <c r="BS1073" s="105">
        <v>3</v>
      </c>
      <c r="BT1073" s="105">
        <v>1</v>
      </c>
      <c r="BU1073" s="105">
        <v>3</v>
      </c>
      <c r="BV1073" s="105">
        <v>3</v>
      </c>
      <c r="BW1073" s="105">
        <v>3</v>
      </c>
      <c r="BX1073" s="105">
        <v>2</v>
      </c>
      <c r="BY1073" s="105">
        <v>4</v>
      </c>
      <c r="BZ1073" s="105">
        <v>4</v>
      </c>
      <c r="CA1073" s="105">
        <v>2</v>
      </c>
      <c r="CB1073" s="105">
        <v>1</v>
      </c>
      <c r="CC1073" s="105">
        <v>4</v>
      </c>
      <c r="CD1073" s="105">
        <v>3</v>
      </c>
    </row>
    <row r="1074" spans="1:82" ht="13.5" hidden="1" thickBot="1" x14ac:dyDescent="0.25">
      <c r="A1074" s="33" t="e">
        <f t="shared" si="359"/>
        <v>#NAME?</v>
      </c>
      <c r="B1074" s="218"/>
      <c r="C1074" s="215"/>
      <c r="D1074" s="229"/>
      <c r="E1074" s="72">
        <f t="shared" si="398"/>
        <v>1065</v>
      </c>
      <c r="F1074" s="9" t="s">
        <v>2413</v>
      </c>
      <c r="G1074" s="9" t="s">
        <v>1449</v>
      </c>
      <c r="I1074" s="9" t="s">
        <v>341</v>
      </c>
      <c r="K1074" s="100">
        <f t="shared" si="383"/>
        <v>3</v>
      </c>
      <c r="L1074" s="100"/>
      <c r="M1074" s="100"/>
      <c r="N1074" s="100"/>
      <c r="O1074" s="100"/>
      <c r="P1074" s="101">
        <f t="shared" si="384"/>
        <v>3</v>
      </c>
      <c r="Q1074" s="102">
        <f t="shared" si="385"/>
        <v>2</v>
      </c>
      <c r="R1074" s="102">
        <f t="shared" si="386"/>
        <v>4</v>
      </c>
      <c r="S1074" s="102">
        <f t="shared" si="387"/>
        <v>4</v>
      </c>
      <c r="T1074" s="102">
        <f t="shared" si="388"/>
        <v>1</v>
      </c>
      <c r="U1074" s="102">
        <f t="shared" si="389"/>
        <v>4</v>
      </c>
      <c r="V1074" s="102">
        <f t="shared" si="390"/>
        <v>4</v>
      </c>
      <c r="W1074" s="102">
        <f t="shared" si="391"/>
        <v>3</v>
      </c>
      <c r="X1074" s="102">
        <f t="shared" si="392"/>
        <v>3</v>
      </c>
      <c r="Y1074" s="102">
        <f t="shared" si="393"/>
        <v>3</v>
      </c>
      <c r="Z1074" s="102">
        <f t="shared" si="394"/>
        <v>2</v>
      </c>
      <c r="AA1074" s="100" t="b">
        <f t="shared" si="395"/>
        <v>1</v>
      </c>
      <c r="AB1074" s="100">
        <f t="array" ref="AB1074">IF($AA1074,MEDIAN(IF(G1SelectionMask="x",IF(INDEX(RawDataRefData,$E1074,0)&gt;0,INDEX(RawDataRefData,$E1074,0)),"")),"")</f>
        <v>3</v>
      </c>
      <c r="AC1074" s="100">
        <f t="array" ref="AC1074">IF($AA1074,QUARTILE(IF(G1SelectionMask="x",IF(INDEX(RawDataRefData,$E1074,0)&gt;0,INDEX(RawDataRefData,$E1074,0)),""),1),"")</f>
        <v>2.5</v>
      </c>
      <c r="AD1074" s="100">
        <f t="array" ref="AD1074">IF($AA1074,QUARTILE(IF(G1SelectionMask="x",IF(INDEX(RawDataRefData,$E1074,0)&gt;0,INDEX(RawDataRefData,$E1074,0)),""),3),"")</f>
        <v>4</v>
      </c>
      <c r="AE1074" s="100">
        <f t="array" ref="AE1074">IF($AA1074,MIN(IF(G1SelectionMask="x",IF(INDEX(RawDataRefData,$E1074,0)&gt;0,INDEX(RawDataRefData,$E1074,0)),"")),"")</f>
        <v>1</v>
      </c>
      <c r="AF1074" s="100">
        <f t="array" ref="AF1074">IF($AA1074,MAX(IF(G1SelectionMask="x",IF(INDEX(RawDataRefData,$E1074,0)&gt;0,INDEX(RawDataRefData,$E1074,0)),"")),"")</f>
        <v>4</v>
      </c>
      <c r="AG1074" s="100">
        <f t="shared" si="396"/>
        <v>3</v>
      </c>
      <c r="AH1074" s="100">
        <f t="array" ref="AH1074">IF($AA1074,STDEVA(IF(G1SelectionMask="x",IF(INDEX(RawDataRefData,$E1074,0)&gt;0,INDEX(RawDataRefData,$E1074,0)),"")),"")</f>
        <v>1</v>
      </c>
      <c r="AI1074" s="101" t="b">
        <f t="shared" si="397"/>
        <v>1</v>
      </c>
      <c r="AJ1074" s="101">
        <f t="array" ref="AJ1074">IF($AI1074,MEDIAN(IF(G2SelectionMask="x",IF(INDEX(RawDataRefData,$E1074,0)&gt;0,INDEX(RawDataRefData,$E1074,0)),"")),"")</f>
        <v>3</v>
      </c>
      <c r="AK1074" s="101">
        <f t="array" ref="AK1074">IF($AI1074,QUARTILE(IF(G2SelectionMask="x",IF(INDEX(RawDataRefData,$E1074,0)&gt;0,INDEX(RawDataRefData,$E1074,0)),""),1),"")</f>
        <v>2</v>
      </c>
      <c r="AL1074" s="101">
        <f t="array" ref="AL1074">IF($AI1074,QUARTILE(IF(G2SelectionMask="x",IF(INDEX(RawDataRefData,$E1074,0)&gt;0,INDEX(RawDataRefData,$E1074,0)),""),3),"")</f>
        <v>3.5</v>
      </c>
      <c r="AM1074" s="101">
        <f t="array" ref="AM1074">IF($AI1074,MIN(IF(G2SelectionMask="x",IF(INDEX(RawDataRefData,$E1074,0)&gt;0,INDEX(RawDataRefData,$E1074,0)),"")),"")</f>
        <v>1</v>
      </c>
      <c r="AN1074" s="101">
        <f t="array" ref="AN1074">IF($AI1074,MAX(IF(G2SelectionMask="x",IF(INDEX(RawDataRefData,$E1074,0)&gt;0,INDEX(RawDataRefData,$E1074,0)),"")),"")</f>
        <v>4</v>
      </c>
      <c r="AO1074" s="101">
        <f t="shared" si="399"/>
        <v>2.7272727272727271</v>
      </c>
      <c r="AP1074" s="101">
        <f t="array" ref="AP1074">IF($AI1074,STDEVA(IF(G2SelectionMask="x",IF(INDEX(RawDataRefData,$E1074,0)&gt;0,INDEX(RawDataRefData,$E1074,0)),"")),"")</f>
        <v>1.1037127426019049</v>
      </c>
      <c r="AQ1074" s="100" t="b">
        <f t="shared" si="400"/>
        <v>0</v>
      </c>
      <c r="AR1074" s="100" t="str">
        <f t="array" ref="AR1074">IF($AQ1074,MEDIAN(IF(G3SelectionMask="x",IF(INDEX(RawDataRefData,$E1074,0)&gt;0,INDEX(RawDataRefData,$E1074,0)),"")),"")</f>
        <v/>
      </c>
      <c r="AS1074" s="100" t="str">
        <f t="array" ref="AS1074">IF($AQ1074,QUARTILE(IF(G3SelectionMask="x",IF(INDEX(RawDataRefData,$E1074,0)&gt;0,INDEX(RawDataRefData,$E1074,0)),""),1),"")</f>
        <v/>
      </c>
      <c r="AT1074" s="100" t="str">
        <f t="array" ref="AT1074">IF($AQ1074,QUARTILE(IF(G3SelectionMask="x",IF(INDEX(RawDataRefData,$E1074,0)&gt;0,INDEX(RawDataRefData,$E1074,0)),""),3),"")</f>
        <v/>
      </c>
      <c r="AU1074" s="100" t="str">
        <f t="array" ref="AU1074">IF($AQ1074,MIN(IF(G3SelectionMask="x",IF(INDEX(RawDataRefData,$E1074,0)&gt;0,INDEX(RawDataRefData,$E1074,0)),"")),"")</f>
        <v/>
      </c>
      <c r="AV1074" s="100" t="str">
        <f t="array" ref="AV1074">IF($AQ1074,MAX(IF(G3SelectionMask="x",IF(INDEX(RawDataRefData,$E1074,0)&gt;0,INDEX(RawDataRefData,$E1074,0)),"")),"")</f>
        <v/>
      </c>
      <c r="AW1074" s="100" t="str">
        <f t="shared" si="401"/>
        <v/>
      </c>
      <c r="AX1074" s="100" t="str">
        <f t="array" ref="AX1074">IF($AQ1074,STDEVA(IF(G3SelectionMask="x",IF(INDEX(RawDataRefData,$E1074,0)&gt;0,INDEX(RawDataRefData,$E1074,0)),"")),"")</f>
        <v/>
      </c>
      <c r="AY1074" s="101" t="b">
        <f t="shared" si="402"/>
        <v>0</v>
      </c>
      <c r="AZ1074" s="101" t="str">
        <f t="array" ref="AZ1074">IF($AY1074,MEDIAN(IF(G4SelectionMask="x",IF(INDEX(RawDataRefData,$E1074,0)&gt;0,INDEX(RawDataRefData,$E1074,0)),"")),"")</f>
        <v/>
      </c>
      <c r="BA1074" s="101" t="str">
        <f t="array" ref="BA1074">IF($AY1074,QUARTILE(IF(G4SelectionMask="x",IF(INDEX(RawDataRefData,$E1074,0)&gt;0,INDEX(RawDataRefData,$E1074,0)),""),1),"")</f>
        <v/>
      </c>
      <c r="BB1074" s="101" t="str">
        <f t="array" ref="BB1074">IF($AY1074,QUARTILE(IF(G4SelectionMask="x",IF(INDEX(RawDataRefData,$E1074,0)&gt;0,INDEX(RawDataRefData,$E1074,0)),""),3),"")</f>
        <v/>
      </c>
      <c r="BC1074" s="101" t="str">
        <f t="array" ref="BC1074">IF($AY1074,MIN(IF(G4SelectionMask="x",IF(INDEX(RawDataRefData,$E1074,0)&gt;0,INDEX(RawDataRefData,$E1074,0)),"")),"")</f>
        <v/>
      </c>
      <c r="BD1074" s="101" t="str">
        <f t="array" ref="BD1074">IF($AY1074,MAX(IF(G4SelectionMask="x",IF(INDEX(RawDataRefData,$E1074,0)&gt;0,INDEX(RawDataRefData,$E1074,0)),"")),"")</f>
        <v/>
      </c>
      <c r="BE1074" s="101" t="str">
        <f t="shared" si="403"/>
        <v/>
      </c>
      <c r="BF1074" s="101" t="str">
        <f t="array" ref="BF1074">IF($AY1074,STDEVA(IF(G4SelectionMask="x",IF(INDEX(RawDataRefData,$E1074,0)&gt;0,INDEX(RawDataRefData,$E1074,0)),"")),"")</f>
        <v/>
      </c>
      <c r="BG1074" s="100" t="b">
        <f t="shared" si="404"/>
        <v>0</v>
      </c>
      <c r="BH1074" s="100" t="str">
        <f t="array" ref="BH1074">IF($BG1074,MEDIAN(IF(G5SelectionMask="x",IF(INDEX(RawDataRefData,$E1074,0)&gt;0,INDEX(RawDataRefData,$E1074,0)),"")),"")</f>
        <v/>
      </c>
      <c r="BI1074" s="100" t="str">
        <f t="array" ref="BI1074">IF($BG1074,QUARTILE(IF(G5SelectionMask="x",IF(INDEX(RawDataRefData,$E1074,0)&gt;0,INDEX(RawDataRefData,$E1074,0)),""),1),"")</f>
        <v/>
      </c>
      <c r="BJ1074" s="100" t="str">
        <f t="array" ref="BJ1074">IF($BG1074,QUARTILE(IF(G5SelectionMask="x",IF(INDEX(RawDataRefData,$E1074,0)&gt;0,INDEX(RawDataRefData,$E1074,0)),""),3),"")</f>
        <v/>
      </c>
      <c r="BK1074" s="100" t="str">
        <f t="array" ref="BK1074">IF($BG1074,MIN(IF(G5SelectionMask="x",IF(INDEX(RawDataRefData,$E1074,0)&gt;0,INDEX(RawDataRefData,$E1074,0)),"")),"")</f>
        <v/>
      </c>
      <c r="BL1074" s="100" t="str">
        <f t="array" ref="BL1074">IF($BG1074,MAX(IF(G5SelectionMask="x",IF(INDEX(RawDataRefData,$E1074,0)&gt;0,INDEX(RawDataRefData,$E1074,0)),"")),"")</f>
        <v/>
      </c>
      <c r="BM1074" s="100" t="str">
        <f t="shared" si="405"/>
        <v/>
      </c>
      <c r="BN1074" s="103" t="str">
        <f t="array" ref="BN1074">IF($BG1074,STDEVA(IF(G5SelectionMask="x",IF(INDEX(RawDataRefData,$E1074,0)&gt;0,INDEX(RawDataRefData,$E1074,0)),"")),"")</f>
        <v/>
      </c>
      <c r="BO1074" s="104"/>
      <c r="BP1074" s="105">
        <v>3</v>
      </c>
      <c r="BQ1074" s="105">
        <v>3</v>
      </c>
      <c r="BR1074" s="105">
        <v>2</v>
      </c>
      <c r="BS1074" s="105">
        <v>4</v>
      </c>
      <c r="BT1074" s="105">
        <v>4</v>
      </c>
      <c r="BU1074" s="105">
        <v>1</v>
      </c>
      <c r="BV1074" s="105">
        <v>4</v>
      </c>
      <c r="BW1074" s="105">
        <v>4</v>
      </c>
      <c r="BX1074" s="105">
        <v>3</v>
      </c>
      <c r="BY1074" s="105">
        <v>3</v>
      </c>
      <c r="BZ1074" s="105">
        <v>3</v>
      </c>
      <c r="CA1074" s="105">
        <v>2</v>
      </c>
      <c r="CB1074" s="105">
        <v>3</v>
      </c>
      <c r="CC1074" s="105">
        <v>4</v>
      </c>
      <c r="CD1074" s="105">
        <v>1</v>
      </c>
    </row>
    <row r="1075" spans="1:82" ht="13.5" hidden="1" thickBot="1" x14ac:dyDescent="0.25">
      <c r="A1075" s="33" t="e">
        <f t="shared" si="359"/>
        <v>#NAME?</v>
      </c>
      <c r="B1075" s="218"/>
      <c r="C1075" s="215"/>
      <c r="D1075" s="229"/>
      <c r="E1075" s="72">
        <f t="shared" si="398"/>
        <v>1066</v>
      </c>
      <c r="F1075" s="9" t="s">
        <v>2414</v>
      </c>
      <c r="G1075" s="9" t="s">
        <v>1450</v>
      </c>
      <c r="I1075" s="9" t="s">
        <v>341</v>
      </c>
      <c r="K1075" s="100">
        <f t="shared" si="383"/>
        <v>1</v>
      </c>
      <c r="L1075" s="100"/>
      <c r="M1075" s="100"/>
      <c r="N1075" s="100"/>
      <c r="O1075" s="100"/>
      <c r="P1075" s="101">
        <f t="shared" si="384"/>
        <v>1</v>
      </c>
      <c r="Q1075" s="102">
        <f t="shared" si="385"/>
        <v>2</v>
      </c>
      <c r="R1075" s="102">
        <f t="shared" si="386"/>
        <v>4</v>
      </c>
      <c r="S1075" s="102">
        <f t="shared" si="387"/>
        <v>3</v>
      </c>
      <c r="T1075" s="102">
        <f t="shared" si="388"/>
        <v>3</v>
      </c>
      <c r="U1075" s="102">
        <f t="shared" si="389"/>
        <v>4</v>
      </c>
      <c r="V1075" s="102">
        <f t="shared" si="390"/>
        <v>2</v>
      </c>
      <c r="W1075" s="102">
        <f t="shared" si="391"/>
        <v>2</v>
      </c>
      <c r="X1075" s="102">
        <f t="shared" si="392"/>
        <v>2</v>
      </c>
      <c r="Y1075" s="102">
        <f t="shared" si="393"/>
        <v>3</v>
      </c>
      <c r="Z1075" s="102">
        <f t="shared" si="394"/>
        <v>4</v>
      </c>
      <c r="AA1075" s="100" t="b">
        <f t="shared" si="395"/>
        <v>1</v>
      </c>
      <c r="AB1075" s="100">
        <f t="array" ref="AB1075">IF($AA1075,MEDIAN(IF(G1SelectionMask="x",IF(INDEX(RawDataRefData,$E1075,0)&gt;0,INDEX(RawDataRefData,$E1075,0)),"")),"")</f>
        <v>3</v>
      </c>
      <c r="AC1075" s="100">
        <f t="array" ref="AC1075">IF($AA1075,QUARTILE(IF(G1SelectionMask="x",IF(INDEX(RawDataRefData,$E1075,0)&gt;0,INDEX(RawDataRefData,$E1075,0)),""),1),"")</f>
        <v>2</v>
      </c>
      <c r="AD1075" s="100">
        <f t="array" ref="AD1075">IF($AA1075,QUARTILE(IF(G1SelectionMask="x",IF(INDEX(RawDataRefData,$E1075,0)&gt;0,INDEX(RawDataRefData,$E1075,0)),""),3),"")</f>
        <v>3.5</v>
      </c>
      <c r="AE1075" s="100">
        <f t="array" ref="AE1075">IF($AA1075,MIN(IF(G1SelectionMask="x",IF(INDEX(RawDataRefData,$E1075,0)&gt;0,INDEX(RawDataRefData,$E1075,0)),"")),"")</f>
        <v>1</v>
      </c>
      <c r="AF1075" s="100">
        <f t="array" ref="AF1075">IF($AA1075,MAX(IF(G1SelectionMask="x",IF(INDEX(RawDataRefData,$E1075,0)&gt;0,INDEX(RawDataRefData,$E1075,0)),"")),"")</f>
        <v>4</v>
      </c>
      <c r="AG1075" s="100">
        <f t="shared" si="396"/>
        <v>2.7272727272727271</v>
      </c>
      <c r="AH1075" s="100">
        <f t="array" ref="AH1075">IF($AA1075,STDEVA(IF(G1SelectionMask="x",IF(INDEX(RawDataRefData,$E1075,0)&gt;0,INDEX(RawDataRefData,$E1075,0)),"")),"")</f>
        <v>1.0090499582190262</v>
      </c>
      <c r="AI1075" s="101" t="b">
        <f t="shared" si="397"/>
        <v>1</v>
      </c>
      <c r="AJ1075" s="101">
        <f t="array" ref="AJ1075">IF($AI1075,MEDIAN(IF(G2SelectionMask="x",IF(INDEX(RawDataRefData,$E1075,0)&gt;0,INDEX(RawDataRefData,$E1075,0)),"")),"")</f>
        <v>2</v>
      </c>
      <c r="AK1075" s="101">
        <f t="array" ref="AK1075">IF($AI1075,QUARTILE(IF(G2SelectionMask="x",IF(INDEX(RawDataRefData,$E1075,0)&gt;0,INDEX(RawDataRefData,$E1075,0)),""),1),"")</f>
        <v>2</v>
      </c>
      <c r="AL1075" s="101">
        <f t="array" ref="AL1075">IF($AI1075,QUARTILE(IF(G2SelectionMask="x",IF(INDEX(RawDataRefData,$E1075,0)&gt;0,INDEX(RawDataRefData,$E1075,0)),""),3),"")</f>
        <v>3</v>
      </c>
      <c r="AM1075" s="101">
        <f t="array" ref="AM1075">IF($AI1075,MIN(IF(G2SelectionMask="x",IF(INDEX(RawDataRefData,$E1075,0)&gt;0,INDEX(RawDataRefData,$E1075,0)),"")),"")</f>
        <v>1</v>
      </c>
      <c r="AN1075" s="101">
        <f t="array" ref="AN1075">IF($AI1075,MAX(IF(G2SelectionMask="x",IF(INDEX(RawDataRefData,$E1075,0)&gt;0,INDEX(RawDataRefData,$E1075,0)),"")),"")</f>
        <v>4</v>
      </c>
      <c r="AO1075" s="101">
        <f t="shared" si="399"/>
        <v>2.5454545454545454</v>
      </c>
      <c r="AP1075" s="101">
        <f t="array" ref="AP1075">IF($AI1075,STDEVA(IF(G2SelectionMask="x",IF(INDEX(RawDataRefData,$E1075,0)&gt;0,INDEX(RawDataRefData,$E1075,0)),"")),"")</f>
        <v>0.93419873299382794</v>
      </c>
      <c r="AQ1075" s="100" t="b">
        <f t="shared" si="400"/>
        <v>0</v>
      </c>
      <c r="AR1075" s="100" t="str">
        <f t="array" ref="AR1075">IF($AQ1075,MEDIAN(IF(G3SelectionMask="x",IF(INDEX(RawDataRefData,$E1075,0)&gt;0,INDEX(RawDataRefData,$E1075,0)),"")),"")</f>
        <v/>
      </c>
      <c r="AS1075" s="100" t="str">
        <f t="array" ref="AS1075">IF($AQ1075,QUARTILE(IF(G3SelectionMask="x",IF(INDEX(RawDataRefData,$E1075,0)&gt;0,INDEX(RawDataRefData,$E1075,0)),""),1),"")</f>
        <v/>
      </c>
      <c r="AT1075" s="100" t="str">
        <f t="array" ref="AT1075">IF($AQ1075,QUARTILE(IF(G3SelectionMask="x",IF(INDEX(RawDataRefData,$E1075,0)&gt;0,INDEX(RawDataRefData,$E1075,0)),""),3),"")</f>
        <v/>
      </c>
      <c r="AU1075" s="100" t="str">
        <f t="array" ref="AU1075">IF($AQ1075,MIN(IF(G3SelectionMask="x",IF(INDEX(RawDataRefData,$E1075,0)&gt;0,INDEX(RawDataRefData,$E1075,0)),"")),"")</f>
        <v/>
      </c>
      <c r="AV1075" s="100" t="str">
        <f t="array" ref="AV1075">IF($AQ1075,MAX(IF(G3SelectionMask="x",IF(INDEX(RawDataRefData,$E1075,0)&gt;0,INDEX(RawDataRefData,$E1075,0)),"")),"")</f>
        <v/>
      </c>
      <c r="AW1075" s="100" t="str">
        <f t="shared" si="401"/>
        <v/>
      </c>
      <c r="AX1075" s="100" t="str">
        <f t="array" ref="AX1075">IF($AQ1075,STDEVA(IF(G3SelectionMask="x",IF(INDEX(RawDataRefData,$E1075,0)&gt;0,INDEX(RawDataRefData,$E1075,0)),"")),"")</f>
        <v/>
      </c>
      <c r="AY1075" s="101" t="b">
        <f t="shared" si="402"/>
        <v>0</v>
      </c>
      <c r="AZ1075" s="101" t="str">
        <f t="array" ref="AZ1075">IF($AY1075,MEDIAN(IF(G4SelectionMask="x",IF(INDEX(RawDataRefData,$E1075,0)&gt;0,INDEX(RawDataRefData,$E1075,0)),"")),"")</f>
        <v/>
      </c>
      <c r="BA1075" s="101" t="str">
        <f t="array" ref="BA1075">IF($AY1075,QUARTILE(IF(G4SelectionMask="x",IF(INDEX(RawDataRefData,$E1075,0)&gt;0,INDEX(RawDataRefData,$E1075,0)),""),1),"")</f>
        <v/>
      </c>
      <c r="BB1075" s="101" t="str">
        <f t="array" ref="BB1075">IF($AY1075,QUARTILE(IF(G4SelectionMask="x",IF(INDEX(RawDataRefData,$E1075,0)&gt;0,INDEX(RawDataRefData,$E1075,0)),""),3),"")</f>
        <v/>
      </c>
      <c r="BC1075" s="101" t="str">
        <f t="array" ref="BC1075">IF($AY1075,MIN(IF(G4SelectionMask="x",IF(INDEX(RawDataRefData,$E1075,0)&gt;0,INDEX(RawDataRefData,$E1075,0)),"")),"")</f>
        <v/>
      </c>
      <c r="BD1075" s="101" t="str">
        <f t="array" ref="BD1075">IF($AY1075,MAX(IF(G4SelectionMask="x",IF(INDEX(RawDataRefData,$E1075,0)&gt;0,INDEX(RawDataRefData,$E1075,0)),"")),"")</f>
        <v/>
      </c>
      <c r="BE1075" s="101" t="str">
        <f t="shared" si="403"/>
        <v/>
      </c>
      <c r="BF1075" s="101" t="str">
        <f t="array" ref="BF1075">IF($AY1075,STDEVA(IF(G4SelectionMask="x",IF(INDEX(RawDataRefData,$E1075,0)&gt;0,INDEX(RawDataRefData,$E1075,0)),"")),"")</f>
        <v/>
      </c>
      <c r="BG1075" s="100" t="b">
        <f t="shared" si="404"/>
        <v>0</v>
      </c>
      <c r="BH1075" s="100" t="str">
        <f t="array" ref="BH1075">IF($BG1075,MEDIAN(IF(G5SelectionMask="x",IF(INDEX(RawDataRefData,$E1075,0)&gt;0,INDEX(RawDataRefData,$E1075,0)),"")),"")</f>
        <v/>
      </c>
      <c r="BI1075" s="100" t="str">
        <f t="array" ref="BI1075">IF($BG1075,QUARTILE(IF(G5SelectionMask="x",IF(INDEX(RawDataRefData,$E1075,0)&gt;0,INDEX(RawDataRefData,$E1075,0)),""),1),"")</f>
        <v/>
      </c>
      <c r="BJ1075" s="100" t="str">
        <f t="array" ref="BJ1075">IF($BG1075,QUARTILE(IF(G5SelectionMask="x",IF(INDEX(RawDataRefData,$E1075,0)&gt;0,INDEX(RawDataRefData,$E1075,0)),""),3),"")</f>
        <v/>
      </c>
      <c r="BK1075" s="100" t="str">
        <f t="array" ref="BK1075">IF($BG1075,MIN(IF(G5SelectionMask="x",IF(INDEX(RawDataRefData,$E1075,0)&gt;0,INDEX(RawDataRefData,$E1075,0)),"")),"")</f>
        <v/>
      </c>
      <c r="BL1075" s="100" t="str">
        <f t="array" ref="BL1075">IF($BG1075,MAX(IF(G5SelectionMask="x",IF(INDEX(RawDataRefData,$E1075,0)&gt;0,INDEX(RawDataRefData,$E1075,0)),"")),"")</f>
        <v/>
      </c>
      <c r="BM1075" s="100" t="str">
        <f t="shared" si="405"/>
        <v/>
      </c>
      <c r="BN1075" s="103" t="str">
        <f t="array" ref="BN1075">IF($BG1075,STDEVA(IF(G5SelectionMask="x",IF(INDEX(RawDataRefData,$E1075,0)&gt;0,INDEX(RawDataRefData,$E1075,0)),"")),"")</f>
        <v/>
      </c>
      <c r="BO1075" s="104"/>
      <c r="BP1075" s="105">
        <v>1</v>
      </c>
      <c r="BQ1075" s="105">
        <v>1</v>
      </c>
      <c r="BR1075" s="105">
        <v>2</v>
      </c>
      <c r="BS1075" s="105">
        <v>4</v>
      </c>
      <c r="BT1075" s="105">
        <v>3</v>
      </c>
      <c r="BU1075" s="105">
        <v>3</v>
      </c>
      <c r="BV1075" s="105">
        <v>4</v>
      </c>
      <c r="BW1075" s="105">
        <v>2</v>
      </c>
      <c r="BX1075" s="105">
        <v>2</v>
      </c>
      <c r="BY1075" s="105">
        <v>2</v>
      </c>
      <c r="BZ1075" s="105">
        <v>3</v>
      </c>
      <c r="CA1075" s="105">
        <v>4</v>
      </c>
      <c r="CB1075" s="105">
        <v>2</v>
      </c>
      <c r="CC1075" s="105">
        <v>2</v>
      </c>
      <c r="CD1075" s="105">
        <v>4</v>
      </c>
    </row>
    <row r="1076" spans="1:82" ht="13.5" hidden="1" thickBot="1" x14ac:dyDescent="0.25">
      <c r="A1076" s="33" t="e">
        <f t="shared" si="359"/>
        <v>#NAME?</v>
      </c>
      <c r="B1076" s="218"/>
      <c r="C1076" s="215"/>
      <c r="D1076" s="229"/>
      <c r="E1076" s="72">
        <f t="shared" si="398"/>
        <v>1067</v>
      </c>
      <c r="F1076" s="9" t="s">
        <v>2415</v>
      </c>
      <c r="G1076" s="9" t="s">
        <v>1451</v>
      </c>
      <c r="I1076" s="9" t="s">
        <v>341</v>
      </c>
      <c r="K1076" s="100">
        <f t="shared" si="383"/>
        <v>1</v>
      </c>
      <c r="L1076" s="100"/>
      <c r="M1076" s="100"/>
      <c r="N1076" s="100"/>
      <c r="O1076" s="100"/>
      <c r="P1076" s="101">
        <f t="shared" si="384"/>
        <v>3</v>
      </c>
      <c r="Q1076" s="102">
        <f t="shared" si="385"/>
        <v>1</v>
      </c>
      <c r="R1076" s="102">
        <f t="shared" si="386"/>
        <v>3</v>
      </c>
      <c r="S1076" s="102">
        <f t="shared" si="387"/>
        <v>2</v>
      </c>
      <c r="T1076" s="102">
        <f t="shared" si="388"/>
        <v>3</v>
      </c>
      <c r="U1076" s="102">
        <f t="shared" si="389"/>
        <v>4</v>
      </c>
      <c r="V1076" s="102">
        <f t="shared" si="390"/>
        <v>2</v>
      </c>
      <c r="W1076" s="102">
        <f t="shared" si="391"/>
        <v>1</v>
      </c>
      <c r="X1076" s="102">
        <f t="shared" si="392"/>
        <v>2</v>
      </c>
      <c r="Y1076" s="102">
        <f t="shared" si="393"/>
        <v>4</v>
      </c>
      <c r="Z1076" s="102">
        <f t="shared" si="394"/>
        <v>3</v>
      </c>
      <c r="AA1076" s="100" t="b">
        <f t="shared" si="395"/>
        <v>1</v>
      </c>
      <c r="AB1076" s="100">
        <f t="array" ref="AB1076">IF($AA1076,MEDIAN(IF(G1SelectionMask="x",IF(INDEX(RawDataRefData,$E1076,0)&gt;0,INDEX(RawDataRefData,$E1076,0)),"")),"")</f>
        <v>3</v>
      </c>
      <c r="AC1076" s="100">
        <f t="array" ref="AC1076">IF($AA1076,QUARTILE(IF(G1SelectionMask="x",IF(INDEX(RawDataRefData,$E1076,0)&gt;0,INDEX(RawDataRefData,$E1076,0)),""),1),"")</f>
        <v>2</v>
      </c>
      <c r="AD1076" s="100">
        <f t="array" ref="AD1076">IF($AA1076,QUARTILE(IF(G1SelectionMask="x",IF(INDEX(RawDataRefData,$E1076,0)&gt;0,INDEX(RawDataRefData,$E1076,0)),""),3),"")</f>
        <v>3</v>
      </c>
      <c r="AE1076" s="100">
        <f t="array" ref="AE1076">IF($AA1076,MIN(IF(G1SelectionMask="x",IF(INDEX(RawDataRefData,$E1076,0)&gt;0,INDEX(RawDataRefData,$E1076,0)),"")),"")</f>
        <v>1</v>
      </c>
      <c r="AF1076" s="100">
        <f t="array" ref="AF1076">IF($AA1076,MAX(IF(G1SelectionMask="x",IF(INDEX(RawDataRefData,$E1076,0)&gt;0,INDEX(RawDataRefData,$E1076,0)),"")),"")</f>
        <v>4</v>
      </c>
      <c r="AG1076" s="100">
        <f t="shared" si="396"/>
        <v>2.5454545454545454</v>
      </c>
      <c r="AH1076" s="100">
        <f t="array" ref="AH1076">IF($AA1076,STDEVA(IF(G1SelectionMask="x",IF(INDEX(RawDataRefData,$E1076,0)&gt;0,INDEX(RawDataRefData,$E1076,0)),"")),"")</f>
        <v>1.0357254813546268</v>
      </c>
      <c r="AI1076" s="101" t="b">
        <f t="shared" si="397"/>
        <v>1</v>
      </c>
      <c r="AJ1076" s="101">
        <f t="array" ref="AJ1076">IF($AI1076,MEDIAN(IF(G2SelectionMask="x",IF(INDEX(RawDataRefData,$E1076,0)&gt;0,INDEX(RawDataRefData,$E1076,0)),"")),"")</f>
        <v>3</v>
      </c>
      <c r="AK1076" s="101">
        <f t="array" ref="AK1076">IF($AI1076,QUARTILE(IF(G2SelectionMask="x",IF(INDEX(RawDataRefData,$E1076,0)&gt;0,INDEX(RawDataRefData,$E1076,0)),""),1),"")</f>
        <v>1.5</v>
      </c>
      <c r="AL1076" s="101">
        <f t="array" ref="AL1076">IF($AI1076,QUARTILE(IF(G2SelectionMask="x",IF(INDEX(RawDataRefData,$E1076,0)&gt;0,INDEX(RawDataRefData,$E1076,0)),""),3),"")</f>
        <v>3</v>
      </c>
      <c r="AM1076" s="101">
        <f t="array" ref="AM1076">IF($AI1076,MIN(IF(G2SelectionMask="x",IF(INDEX(RawDataRefData,$E1076,0)&gt;0,INDEX(RawDataRefData,$E1076,0)),"")),"")</f>
        <v>1</v>
      </c>
      <c r="AN1076" s="101">
        <f t="array" ref="AN1076">IF($AI1076,MAX(IF(G2SelectionMask="x",IF(INDEX(RawDataRefData,$E1076,0)&gt;0,INDEX(RawDataRefData,$E1076,0)),"")),"")</f>
        <v>4</v>
      </c>
      <c r="AO1076" s="101">
        <f t="shared" si="399"/>
        <v>2.4545454545454546</v>
      </c>
      <c r="AP1076" s="101">
        <f t="array" ref="AP1076">IF($AI1076,STDEVA(IF(G2SelectionMask="x",IF(INDEX(RawDataRefData,$E1076,0)&gt;0,INDEX(RawDataRefData,$E1076,0)),"")),"")</f>
        <v>1.1281521496355327</v>
      </c>
      <c r="AQ1076" s="100" t="b">
        <f t="shared" si="400"/>
        <v>0</v>
      </c>
      <c r="AR1076" s="100" t="str">
        <f t="array" ref="AR1076">IF($AQ1076,MEDIAN(IF(G3SelectionMask="x",IF(INDEX(RawDataRefData,$E1076,0)&gt;0,INDEX(RawDataRefData,$E1076,0)),"")),"")</f>
        <v/>
      </c>
      <c r="AS1076" s="100" t="str">
        <f t="array" ref="AS1076">IF($AQ1076,QUARTILE(IF(G3SelectionMask="x",IF(INDEX(RawDataRefData,$E1076,0)&gt;0,INDEX(RawDataRefData,$E1076,0)),""),1),"")</f>
        <v/>
      </c>
      <c r="AT1076" s="100" t="str">
        <f t="array" ref="AT1076">IF($AQ1076,QUARTILE(IF(G3SelectionMask="x",IF(INDEX(RawDataRefData,$E1076,0)&gt;0,INDEX(RawDataRefData,$E1076,0)),""),3),"")</f>
        <v/>
      </c>
      <c r="AU1076" s="100" t="str">
        <f t="array" ref="AU1076">IF($AQ1076,MIN(IF(G3SelectionMask="x",IF(INDEX(RawDataRefData,$E1076,0)&gt;0,INDEX(RawDataRefData,$E1076,0)),"")),"")</f>
        <v/>
      </c>
      <c r="AV1076" s="100" t="str">
        <f t="array" ref="AV1076">IF($AQ1076,MAX(IF(G3SelectionMask="x",IF(INDEX(RawDataRefData,$E1076,0)&gt;0,INDEX(RawDataRefData,$E1076,0)),"")),"")</f>
        <v/>
      </c>
      <c r="AW1076" s="100" t="str">
        <f t="shared" si="401"/>
        <v/>
      </c>
      <c r="AX1076" s="100" t="str">
        <f t="array" ref="AX1076">IF($AQ1076,STDEVA(IF(G3SelectionMask="x",IF(INDEX(RawDataRefData,$E1076,0)&gt;0,INDEX(RawDataRefData,$E1076,0)),"")),"")</f>
        <v/>
      </c>
      <c r="AY1076" s="101" t="b">
        <f t="shared" si="402"/>
        <v>0</v>
      </c>
      <c r="AZ1076" s="101" t="str">
        <f t="array" ref="AZ1076">IF($AY1076,MEDIAN(IF(G4SelectionMask="x",IF(INDEX(RawDataRefData,$E1076,0)&gt;0,INDEX(RawDataRefData,$E1076,0)),"")),"")</f>
        <v/>
      </c>
      <c r="BA1076" s="101" t="str">
        <f t="array" ref="BA1076">IF($AY1076,QUARTILE(IF(G4SelectionMask="x",IF(INDEX(RawDataRefData,$E1076,0)&gt;0,INDEX(RawDataRefData,$E1076,0)),""),1),"")</f>
        <v/>
      </c>
      <c r="BB1076" s="101" t="str">
        <f t="array" ref="BB1076">IF($AY1076,QUARTILE(IF(G4SelectionMask="x",IF(INDEX(RawDataRefData,$E1076,0)&gt;0,INDEX(RawDataRefData,$E1076,0)),""),3),"")</f>
        <v/>
      </c>
      <c r="BC1076" s="101" t="str">
        <f t="array" ref="BC1076">IF($AY1076,MIN(IF(G4SelectionMask="x",IF(INDEX(RawDataRefData,$E1076,0)&gt;0,INDEX(RawDataRefData,$E1076,0)),"")),"")</f>
        <v/>
      </c>
      <c r="BD1076" s="101" t="str">
        <f t="array" ref="BD1076">IF($AY1076,MAX(IF(G4SelectionMask="x",IF(INDEX(RawDataRefData,$E1076,0)&gt;0,INDEX(RawDataRefData,$E1076,0)),"")),"")</f>
        <v/>
      </c>
      <c r="BE1076" s="101" t="str">
        <f t="shared" si="403"/>
        <v/>
      </c>
      <c r="BF1076" s="101" t="str">
        <f t="array" ref="BF1076">IF($AY1076,STDEVA(IF(G4SelectionMask="x",IF(INDEX(RawDataRefData,$E1076,0)&gt;0,INDEX(RawDataRefData,$E1076,0)),"")),"")</f>
        <v/>
      </c>
      <c r="BG1076" s="100" t="b">
        <f t="shared" si="404"/>
        <v>0</v>
      </c>
      <c r="BH1076" s="100" t="str">
        <f t="array" ref="BH1076">IF($BG1076,MEDIAN(IF(G5SelectionMask="x",IF(INDEX(RawDataRefData,$E1076,0)&gt;0,INDEX(RawDataRefData,$E1076,0)),"")),"")</f>
        <v/>
      </c>
      <c r="BI1076" s="100" t="str">
        <f t="array" ref="BI1076">IF($BG1076,QUARTILE(IF(G5SelectionMask="x",IF(INDEX(RawDataRefData,$E1076,0)&gt;0,INDEX(RawDataRefData,$E1076,0)),""),1),"")</f>
        <v/>
      </c>
      <c r="BJ1076" s="100" t="str">
        <f t="array" ref="BJ1076">IF($BG1076,QUARTILE(IF(G5SelectionMask="x",IF(INDEX(RawDataRefData,$E1076,0)&gt;0,INDEX(RawDataRefData,$E1076,0)),""),3),"")</f>
        <v/>
      </c>
      <c r="BK1076" s="100" t="str">
        <f t="array" ref="BK1076">IF($BG1076,MIN(IF(G5SelectionMask="x",IF(INDEX(RawDataRefData,$E1076,0)&gt;0,INDEX(RawDataRefData,$E1076,0)),"")),"")</f>
        <v/>
      </c>
      <c r="BL1076" s="100" t="str">
        <f t="array" ref="BL1076">IF($BG1076,MAX(IF(G5SelectionMask="x",IF(INDEX(RawDataRefData,$E1076,0)&gt;0,INDEX(RawDataRefData,$E1076,0)),"")),"")</f>
        <v/>
      </c>
      <c r="BM1076" s="100" t="str">
        <f t="shared" si="405"/>
        <v/>
      </c>
      <c r="BN1076" s="103" t="str">
        <f t="array" ref="BN1076">IF($BG1076,STDEVA(IF(G5SelectionMask="x",IF(INDEX(RawDataRefData,$E1076,0)&gt;0,INDEX(RawDataRefData,$E1076,0)),"")),"")</f>
        <v/>
      </c>
      <c r="BO1076" s="104"/>
      <c r="BP1076" s="105">
        <v>1</v>
      </c>
      <c r="BQ1076" s="105">
        <v>3</v>
      </c>
      <c r="BR1076" s="105">
        <v>1</v>
      </c>
      <c r="BS1076" s="105">
        <v>3</v>
      </c>
      <c r="BT1076" s="105">
        <v>2</v>
      </c>
      <c r="BU1076" s="105">
        <v>3</v>
      </c>
      <c r="BV1076" s="105">
        <v>4</v>
      </c>
      <c r="BW1076" s="105">
        <v>2</v>
      </c>
      <c r="BX1076" s="105">
        <v>1</v>
      </c>
      <c r="BY1076" s="105">
        <v>2</v>
      </c>
      <c r="BZ1076" s="105">
        <v>4</v>
      </c>
      <c r="CA1076" s="105">
        <v>3</v>
      </c>
      <c r="CB1076" s="105">
        <v>3</v>
      </c>
      <c r="CC1076" s="105">
        <v>1</v>
      </c>
      <c r="CD1076" s="105">
        <v>4</v>
      </c>
    </row>
    <row r="1077" spans="1:82" ht="13.5" hidden="1" thickBot="1" x14ac:dyDescent="0.25">
      <c r="A1077" s="33" t="e">
        <f t="shared" si="359"/>
        <v>#NAME?</v>
      </c>
      <c r="B1077" s="218"/>
      <c r="C1077" s="215"/>
      <c r="D1077" s="229"/>
      <c r="E1077" s="72">
        <f t="shared" si="398"/>
        <v>1068</v>
      </c>
      <c r="F1077" s="9" t="s">
        <v>2416</v>
      </c>
      <c r="G1077" s="9" t="s">
        <v>1452</v>
      </c>
      <c r="I1077" s="9" t="s">
        <v>341</v>
      </c>
      <c r="K1077" s="100">
        <f t="shared" si="383"/>
        <v>3</v>
      </c>
      <c r="L1077" s="100"/>
      <c r="M1077" s="100"/>
      <c r="N1077" s="100"/>
      <c r="O1077" s="100"/>
      <c r="P1077" s="101">
        <f t="shared" si="384"/>
        <v>4</v>
      </c>
      <c r="Q1077" s="102">
        <f t="shared" si="385"/>
        <v>2</v>
      </c>
      <c r="R1077" s="102">
        <f t="shared" si="386"/>
        <v>1</v>
      </c>
      <c r="S1077" s="102">
        <f t="shared" si="387"/>
        <v>1</v>
      </c>
      <c r="T1077" s="102">
        <f t="shared" si="388"/>
        <v>2</v>
      </c>
      <c r="U1077" s="102">
        <f t="shared" si="389"/>
        <v>3</v>
      </c>
      <c r="V1077" s="102">
        <f t="shared" si="390"/>
        <v>1</v>
      </c>
      <c r="W1077" s="102">
        <f t="shared" si="391"/>
        <v>4</v>
      </c>
      <c r="X1077" s="102">
        <f t="shared" si="392"/>
        <v>2</v>
      </c>
      <c r="Y1077" s="102">
        <f t="shared" si="393"/>
        <v>4</v>
      </c>
      <c r="Z1077" s="102">
        <f t="shared" si="394"/>
        <v>3</v>
      </c>
      <c r="AA1077" s="100" t="b">
        <f t="shared" si="395"/>
        <v>1</v>
      </c>
      <c r="AB1077" s="100">
        <f t="array" ref="AB1077">IF($AA1077,MEDIAN(IF(G1SelectionMask="x",IF(INDEX(RawDataRefData,$E1077,0)&gt;0,INDEX(RawDataRefData,$E1077,0)),"")),"")</f>
        <v>2</v>
      </c>
      <c r="AC1077" s="100">
        <f t="array" ref="AC1077">IF($AA1077,QUARTILE(IF(G1SelectionMask="x",IF(INDEX(RawDataRefData,$E1077,0)&gt;0,INDEX(RawDataRefData,$E1077,0)),""),1),"")</f>
        <v>1.5</v>
      </c>
      <c r="AD1077" s="100">
        <f t="array" ref="AD1077">IF($AA1077,QUARTILE(IF(G1SelectionMask="x",IF(INDEX(RawDataRefData,$E1077,0)&gt;0,INDEX(RawDataRefData,$E1077,0)),""),3),"")</f>
        <v>3.5</v>
      </c>
      <c r="AE1077" s="100">
        <f t="array" ref="AE1077">IF($AA1077,MIN(IF(G1SelectionMask="x",IF(INDEX(RawDataRefData,$E1077,0)&gt;0,INDEX(RawDataRefData,$E1077,0)),"")),"")</f>
        <v>1</v>
      </c>
      <c r="AF1077" s="100">
        <f t="array" ref="AF1077">IF($AA1077,MAX(IF(G1SelectionMask="x",IF(INDEX(RawDataRefData,$E1077,0)&gt;0,INDEX(RawDataRefData,$E1077,0)),"")),"")</f>
        <v>4</v>
      </c>
      <c r="AG1077" s="100">
        <f t="shared" si="396"/>
        <v>2.4545454545454546</v>
      </c>
      <c r="AH1077" s="100">
        <f t="array" ref="AH1077">IF($AA1077,STDEVA(IF(G1SelectionMask="x",IF(INDEX(RawDataRefData,$E1077,0)&gt;0,INDEX(RawDataRefData,$E1077,0)),"")),"")</f>
        <v>1.213559752433836</v>
      </c>
      <c r="AI1077" s="101" t="b">
        <f t="shared" si="397"/>
        <v>1</v>
      </c>
      <c r="AJ1077" s="101">
        <f t="array" ref="AJ1077">IF($AI1077,MEDIAN(IF(G2SelectionMask="x",IF(INDEX(RawDataRefData,$E1077,0)&gt;0,INDEX(RawDataRefData,$E1077,0)),"")),"")</f>
        <v>3</v>
      </c>
      <c r="AK1077" s="101">
        <f t="array" ref="AK1077">IF($AI1077,QUARTILE(IF(G2SelectionMask="x",IF(INDEX(RawDataRefData,$E1077,0)&gt;0,INDEX(RawDataRefData,$E1077,0)),""),1),"")</f>
        <v>2</v>
      </c>
      <c r="AL1077" s="101">
        <f t="array" ref="AL1077">IF($AI1077,QUARTILE(IF(G2SelectionMask="x",IF(INDEX(RawDataRefData,$E1077,0)&gt;0,INDEX(RawDataRefData,$E1077,0)),""),3),"")</f>
        <v>4</v>
      </c>
      <c r="AM1077" s="101">
        <f t="array" ref="AM1077">IF($AI1077,MIN(IF(G2SelectionMask="x",IF(INDEX(RawDataRefData,$E1077,0)&gt;0,INDEX(RawDataRefData,$E1077,0)),"")),"")</f>
        <v>1</v>
      </c>
      <c r="AN1077" s="101">
        <f t="array" ref="AN1077">IF($AI1077,MAX(IF(G2SelectionMask="x",IF(INDEX(RawDataRefData,$E1077,0)&gt;0,INDEX(RawDataRefData,$E1077,0)),"")),"")</f>
        <v>4</v>
      </c>
      <c r="AO1077" s="101">
        <f t="shared" si="399"/>
        <v>2.9090909090909092</v>
      </c>
      <c r="AP1077" s="101">
        <f t="array" ref="AP1077">IF($AI1077,STDEVA(IF(G2SelectionMask="x",IF(INDEX(RawDataRefData,$E1077,0)&gt;0,INDEX(RawDataRefData,$E1077,0)),"")),"")</f>
        <v>1.2210278829367864</v>
      </c>
      <c r="AQ1077" s="100" t="b">
        <f t="shared" si="400"/>
        <v>0</v>
      </c>
      <c r="AR1077" s="100" t="str">
        <f t="array" ref="AR1077">IF($AQ1077,MEDIAN(IF(G3SelectionMask="x",IF(INDEX(RawDataRefData,$E1077,0)&gt;0,INDEX(RawDataRefData,$E1077,0)),"")),"")</f>
        <v/>
      </c>
      <c r="AS1077" s="100" t="str">
        <f t="array" ref="AS1077">IF($AQ1077,QUARTILE(IF(G3SelectionMask="x",IF(INDEX(RawDataRefData,$E1077,0)&gt;0,INDEX(RawDataRefData,$E1077,0)),""),1),"")</f>
        <v/>
      </c>
      <c r="AT1077" s="100" t="str">
        <f t="array" ref="AT1077">IF($AQ1077,QUARTILE(IF(G3SelectionMask="x",IF(INDEX(RawDataRefData,$E1077,0)&gt;0,INDEX(RawDataRefData,$E1077,0)),""),3),"")</f>
        <v/>
      </c>
      <c r="AU1077" s="100" t="str">
        <f t="array" ref="AU1077">IF($AQ1077,MIN(IF(G3SelectionMask="x",IF(INDEX(RawDataRefData,$E1077,0)&gt;0,INDEX(RawDataRefData,$E1077,0)),"")),"")</f>
        <v/>
      </c>
      <c r="AV1077" s="100" t="str">
        <f t="array" ref="AV1077">IF($AQ1077,MAX(IF(G3SelectionMask="x",IF(INDEX(RawDataRefData,$E1077,0)&gt;0,INDEX(RawDataRefData,$E1077,0)),"")),"")</f>
        <v/>
      </c>
      <c r="AW1077" s="100" t="str">
        <f t="shared" si="401"/>
        <v/>
      </c>
      <c r="AX1077" s="100" t="str">
        <f t="array" ref="AX1077">IF($AQ1077,STDEVA(IF(G3SelectionMask="x",IF(INDEX(RawDataRefData,$E1077,0)&gt;0,INDEX(RawDataRefData,$E1077,0)),"")),"")</f>
        <v/>
      </c>
      <c r="AY1077" s="101" t="b">
        <f t="shared" si="402"/>
        <v>0</v>
      </c>
      <c r="AZ1077" s="101" t="str">
        <f t="array" ref="AZ1077">IF($AY1077,MEDIAN(IF(G4SelectionMask="x",IF(INDEX(RawDataRefData,$E1077,0)&gt;0,INDEX(RawDataRefData,$E1077,0)),"")),"")</f>
        <v/>
      </c>
      <c r="BA1077" s="101" t="str">
        <f t="array" ref="BA1077">IF($AY1077,QUARTILE(IF(G4SelectionMask="x",IF(INDEX(RawDataRefData,$E1077,0)&gt;0,INDEX(RawDataRefData,$E1077,0)),""),1),"")</f>
        <v/>
      </c>
      <c r="BB1077" s="101" t="str">
        <f t="array" ref="BB1077">IF($AY1077,QUARTILE(IF(G4SelectionMask="x",IF(INDEX(RawDataRefData,$E1077,0)&gt;0,INDEX(RawDataRefData,$E1077,0)),""),3),"")</f>
        <v/>
      </c>
      <c r="BC1077" s="101" t="str">
        <f t="array" ref="BC1077">IF($AY1077,MIN(IF(G4SelectionMask="x",IF(INDEX(RawDataRefData,$E1077,0)&gt;0,INDEX(RawDataRefData,$E1077,0)),"")),"")</f>
        <v/>
      </c>
      <c r="BD1077" s="101" t="str">
        <f t="array" ref="BD1077">IF($AY1077,MAX(IF(G4SelectionMask="x",IF(INDEX(RawDataRefData,$E1077,0)&gt;0,INDEX(RawDataRefData,$E1077,0)),"")),"")</f>
        <v/>
      </c>
      <c r="BE1077" s="101" t="str">
        <f t="shared" si="403"/>
        <v/>
      </c>
      <c r="BF1077" s="101" t="str">
        <f t="array" ref="BF1077">IF($AY1077,STDEVA(IF(G4SelectionMask="x",IF(INDEX(RawDataRefData,$E1077,0)&gt;0,INDEX(RawDataRefData,$E1077,0)),"")),"")</f>
        <v/>
      </c>
      <c r="BG1077" s="100" t="b">
        <f t="shared" si="404"/>
        <v>0</v>
      </c>
      <c r="BH1077" s="100" t="str">
        <f t="array" ref="BH1077">IF($BG1077,MEDIAN(IF(G5SelectionMask="x",IF(INDEX(RawDataRefData,$E1077,0)&gt;0,INDEX(RawDataRefData,$E1077,0)),"")),"")</f>
        <v/>
      </c>
      <c r="BI1077" s="100" t="str">
        <f t="array" ref="BI1077">IF($BG1077,QUARTILE(IF(G5SelectionMask="x",IF(INDEX(RawDataRefData,$E1077,0)&gt;0,INDEX(RawDataRefData,$E1077,0)),""),1),"")</f>
        <v/>
      </c>
      <c r="BJ1077" s="100" t="str">
        <f t="array" ref="BJ1077">IF($BG1077,QUARTILE(IF(G5SelectionMask="x",IF(INDEX(RawDataRefData,$E1077,0)&gt;0,INDEX(RawDataRefData,$E1077,0)),""),3),"")</f>
        <v/>
      </c>
      <c r="BK1077" s="100" t="str">
        <f t="array" ref="BK1077">IF($BG1077,MIN(IF(G5SelectionMask="x",IF(INDEX(RawDataRefData,$E1077,0)&gt;0,INDEX(RawDataRefData,$E1077,0)),"")),"")</f>
        <v/>
      </c>
      <c r="BL1077" s="100" t="str">
        <f t="array" ref="BL1077">IF($BG1077,MAX(IF(G5SelectionMask="x",IF(INDEX(RawDataRefData,$E1077,0)&gt;0,INDEX(RawDataRefData,$E1077,0)),"")),"")</f>
        <v/>
      </c>
      <c r="BM1077" s="100" t="str">
        <f t="shared" si="405"/>
        <v/>
      </c>
      <c r="BN1077" s="103" t="str">
        <f t="array" ref="BN1077">IF($BG1077,STDEVA(IF(G5SelectionMask="x",IF(INDEX(RawDataRefData,$E1077,0)&gt;0,INDEX(RawDataRefData,$E1077,0)),"")),"")</f>
        <v/>
      </c>
      <c r="BO1077" s="104"/>
      <c r="BP1077" s="105">
        <v>3</v>
      </c>
      <c r="BQ1077" s="105">
        <v>4</v>
      </c>
      <c r="BR1077" s="105">
        <v>2</v>
      </c>
      <c r="BS1077" s="105">
        <v>1</v>
      </c>
      <c r="BT1077" s="105">
        <v>1</v>
      </c>
      <c r="BU1077" s="105">
        <v>2</v>
      </c>
      <c r="BV1077" s="105">
        <v>3</v>
      </c>
      <c r="BW1077" s="105">
        <v>1</v>
      </c>
      <c r="BX1077" s="105">
        <v>4</v>
      </c>
      <c r="BY1077" s="105">
        <v>2</v>
      </c>
      <c r="BZ1077" s="105">
        <v>4</v>
      </c>
      <c r="CA1077" s="105">
        <v>3</v>
      </c>
      <c r="CB1077" s="105">
        <v>4</v>
      </c>
      <c r="CC1077" s="105">
        <v>3</v>
      </c>
      <c r="CD1077" s="105">
        <v>4</v>
      </c>
    </row>
    <row r="1078" spans="1:82" ht="13.5" hidden="1" thickBot="1" x14ac:dyDescent="0.25">
      <c r="A1078" s="33" t="e">
        <f t="shared" si="359"/>
        <v>#NAME?</v>
      </c>
      <c r="B1078" s="218"/>
      <c r="C1078" s="215"/>
      <c r="D1078" s="229"/>
      <c r="E1078" s="72">
        <f t="shared" si="398"/>
        <v>1069</v>
      </c>
      <c r="F1078" s="9" t="s">
        <v>2417</v>
      </c>
      <c r="G1078" s="9" t="s">
        <v>1453</v>
      </c>
      <c r="I1078" s="9" t="s">
        <v>341</v>
      </c>
      <c r="K1078" s="100">
        <f t="shared" si="383"/>
        <v>3</v>
      </c>
      <c r="L1078" s="100"/>
      <c r="M1078" s="100"/>
      <c r="N1078" s="100"/>
      <c r="O1078" s="100"/>
      <c r="P1078" s="101">
        <f t="shared" si="384"/>
        <v>2</v>
      </c>
      <c r="Q1078" s="102">
        <f t="shared" si="385"/>
        <v>4</v>
      </c>
      <c r="R1078" s="102">
        <f t="shared" si="386"/>
        <v>1</v>
      </c>
      <c r="S1078" s="102">
        <f t="shared" si="387"/>
        <v>3</v>
      </c>
      <c r="T1078" s="102">
        <f t="shared" si="388"/>
        <v>4</v>
      </c>
      <c r="U1078" s="102">
        <f t="shared" si="389"/>
        <v>4</v>
      </c>
      <c r="V1078" s="102">
        <f t="shared" si="390"/>
        <v>2</v>
      </c>
      <c r="W1078" s="102">
        <f t="shared" si="391"/>
        <v>4</v>
      </c>
      <c r="X1078" s="102">
        <f t="shared" si="392"/>
        <v>4</v>
      </c>
      <c r="Y1078" s="102">
        <f t="shared" si="393"/>
        <v>3</v>
      </c>
      <c r="Z1078" s="102">
        <f t="shared" si="394"/>
        <v>4</v>
      </c>
      <c r="AA1078" s="100" t="b">
        <f t="shared" si="395"/>
        <v>1</v>
      </c>
      <c r="AB1078" s="100">
        <f t="array" ref="AB1078">IF($AA1078,MEDIAN(IF(G1SelectionMask="x",IF(INDEX(RawDataRefData,$E1078,0)&gt;0,INDEX(RawDataRefData,$E1078,0)),"")),"")</f>
        <v>4</v>
      </c>
      <c r="AC1078" s="100">
        <f t="array" ref="AC1078">IF($AA1078,QUARTILE(IF(G1SelectionMask="x",IF(INDEX(RawDataRefData,$E1078,0)&gt;0,INDEX(RawDataRefData,$E1078,0)),""),1),"")</f>
        <v>2.5</v>
      </c>
      <c r="AD1078" s="100">
        <f t="array" ref="AD1078">IF($AA1078,QUARTILE(IF(G1SelectionMask="x",IF(INDEX(RawDataRefData,$E1078,0)&gt;0,INDEX(RawDataRefData,$E1078,0)),""),3),"")</f>
        <v>4</v>
      </c>
      <c r="AE1078" s="100">
        <f t="array" ref="AE1078">IF($AA1078,MIN(IF(G1SelectionMask="x",IF(INDEX(RawDataRefData,$E1078,0)&gt;0,INDEX(RawDataRefData,$E1078,0)),"")),"")</f>
        <v>1</v>
      </c>
      <c r="AF1078" s="100">
        <f t="array" ref="AF1078">IF($AA1078,MAX(IF(G1SelectionMask="x",IF(INDEX(RawDataRefData,$E1078,0)&gt;0,INDEX(RawDataRefData,$E1078,0)),"")),"")</f>
        <v>4</v>
      </c>
      <c r="AG1078" s="100">
        <f t="shared" si="396"/>
        <v>3.1818181818181817</v>
      </c>
      <c r="AH1078" s="100">
        <f t="array" ref="AH1078">IF($AA1078,STDEVA(IF(G1SelectionMask="x",IF(INDEX(RawDataRefData,$E1078,0)&gt;0,INDEX(RawDataRefData,$E1078,0)),"")),"")</f>
        <v>1.0787197799411876</v>
      </c>
      <c r="AI1078" s="101" t="b">
        <f t="shared" si="397"/>
        <v>1</v>
      </c>
      <c r="AJ1078" s="101">
        <f t="array" ref="AJ1078">IF($AI1078,MEDIAN(IF(G2SelectionMask="x",IF(INDEX(RawDataRefData,$E1078,0)&gt;0,INDEX(RawDataRefData,$E1078,0)),"")),"")</f>
        <v>3</v>
      </c>
      <c r="AK1078" s="101">
        <f t="array" ref="AK1078">IF($AI1078,QUARTILE(IF(G2SelectionMask="x",IF(INDEX(RawDataRefData,$E1078,0)&gt;0,INDEX(RawDataRefData,$E1078,0)),""),1),"")</f>
        <v>2</v>
      </c>
      <c r="AL1078" s="101">
        <f t="array" ref="AL1078">IF($AI1078,QUARTILE(IF(G2SelectionMask="x",IF(INDEX(RawDataRefData,$E1078,0)&gt;0,INDEX(RawDataRefData,$E1078,0)),""),3),"")</f>
        <v>4</v>
      </c>
      <c r="AM1078" s="101">
        <f t="array" ref="AM1078">IF($AI1078,MIN(IF(G2SelectionMask="x",IF(INDEX(RawDataRefData,$E1078,0)&gt;0,INDEX(RawDataRefData,$E1078,0)),"")),"")</f>
        <v>1</v>
      </c>
      <c r="AN1078" s="101">
        <f t="array" ref="AN1078">IF($AI1078,MAX(IF(G2SelectionMask="x",IF(INDEX(RawDataRefData,$E1078,0)&gt;0,INDEX(RawDataRefData,$E1078,0)),"")),"")</f>
        <v>4</v>
      </c>
      <c r="AO1078" s="101">
        <f t="shared" si="399"/>
        <v>2.8181818181818183</v>
      </c>
      <c r="AP1078" s="101">
        <f t="array" ref="AP1078">IF($AI1078,STDEVA(IF(G2SelectionMask="x",IF(INDEX(RawDataRefData,$E1078,0)&gt;0,INDEX(RawDataRefData,$E1078,0)),"")),"")</f>
        <v>1.0787197799411876</v>
      </c>
      <c r="AQ1078" s="100" t="b">
        <f t="shared" si="400"/>
        <v>0</v>
      </c>
      <c r="AR1078" s="100" t="str">
        <f t="array" ref="AR1078">IF($AQ1078,MEDIAN(IF(G3SelectionMask="x",IF(INDEX(RawDataRefData,$E1078,0)&gt;0,INDEX(RawDataRefData,$E1078,0)),"")),"")</f>
        <v/>
      </c>
      <c r="AS1078" s="100" t="str">
        <f t="array" ref="AS1078">IF($AQ1078,QUARTILE(IF(G3SelectionMask="x",IF(INDEX(RawDataRefData,$E1078,0)&gt;0,INDEX(RawDataRefData,$E1078,0)),""),1),"")</f>
        <v/>
      </c>
      <c r="AT1078" s="100" t="str">
        <f t="array" ref="AT1078">IF($AQ1078,QUARTILE(IF(G3SelectionMask="x",IF(INDEX(RawDataRefData,$E1078,0)&gt;0,INDEX(RawDataRefData,$E1078,0)),""),3),"")</f>
        <v/>
      </c>
      <c r="AU1078" s="100" t="str">
        <f t="array" ref="AU1078">IF($AQ1078,MIN(IF(G3SelectionMask="x",IF(INDEX(RawDataRefData,$E1078,0)&gt;0,INDEX(RawDataRefData,$E1078,0)),"")),"")</f>
        <v/>
      </c>
      <c r="AV1078" s="100" t="str">
        <f t="array" ref="AV1078">IF($AQ1078,MAX(IF(G3SelectionMask="x",IF(INDEX(RawDataRefData,$E1078,0)&gt;0,INDEX(RawDataRefData,$E1078,0)),"")),"")</f>
        <v/>
      </c>
      <c r="AW1078" s="100" t="str">
        <f t="shared" si="401"/>
        <v/>
      </c>
      <c r="AX1078" s="100" t="str">
        <f t="array" ref="AX1078">IF($AQ1078,STDEVA(IF(G3SelectionMask="x",IF(INDEX(RawDataRefData,$E1078,0)&gt;0,INDEX(RawDataRefData,$E1078,0)),"")),"")</f>
        <v/>
      </c>
      <c r="AY1078" s="101" t="b">
        <f t="shared" si="402"/>
        <v>0</v>
      </c>
      <c r="AZ1078" s="101" t="str">
        <f t="array" ref="AZ1078">IF($AY1078,MEDIAN(IF(G4SelectionMask="x",IF(INDEX(RawDataRefData,$E1078,0)&gt;0,INDEX(RawDataRefData,$E1078,0)),"")),"")</f>
        <v/>
      </c>
      <c r="BA1078" s="101" t="str">
        <f t="array" ref="BA1078">IF($AY1078,QUARTILE(IF(G4SelectionMask="x",IF(INDEX(RawDataRefData,$E1078,0)&gt;0,INDEX(RawDataRefData,$E1078,0)),""),1),"")</f>
        <v/>
      </c>
      <c r="BB1078" s="101" t="str">
        <f t="array" ref="BB1078">IF($AY1078,QUARTILE(IF(G4SelectionMask="x",IF(INDEX(RawDataRefData,$E1078,0)&gt;0,INDEX(RawDataRefData,$E1078,0)),""),3),"")</f>
        <v/>
      </c>
      <c r="BC1078" s="101" t="str">
        <f t="array" ref="BC1078">IF($AY1078,MIN(IF(G4SelectionMask="x",IF(INDEX(RawDataRefData,$E1078,0)&gt;0,INDEX(RawDataRefData,$E1078,0)),"")),"")</f>
        <v/>
      </c>
      <c r="BD1078" s="101" t="str">
        <f t="array" ref="BD1078">IF($AY1078,MAX(IF(G4SelectionMask="x",IF(INDEX(RawDataRefData,$E1078,0)&gt;0,INDEX(RawDataRefData,$E1078,0)),"")),"")</f>
        <v/>
      </c>
      <c r="BE1078" s="101" t="str">
        <f t="shared" si="403"/>
        <v/>
      </c>
      <c r="BF1078" s="101" t="str">
        <f t="array" ref="BF1078">IF($AY1078,STDEVA(IF(G4SelectionMask="x",IF(INDEX(RawDataRefData,$E1078,0)&gt;0,INDEX(RawDataRefData,$E1078,0)),"")),"")</f>
        <v/>
      </c>
      <c r="BG1078" s="100" t="b">
        <f t="shared" si="404"/>
        <v>0</v>
      </c>
      <c r="BH1078" s="100" t="str">
        <f t="array" ref="BH1078">IF($BG1078,MEDIAN(IF(G5SelectionMask="x",IF(INDEX(RawDataRefData,$E1078,0)&gt;0,INDEX(RawDataRefData,$E1078,0)),"")),"")</f>
        <v/>
      </c>
      <c r="BI1078" s="100" t="str">
        <f t="array" ref="BI1078">IF($BG1078,QUARTILE(IF(G5SelectionMask="x",IF(INDEX(RawDataRefData,$E1078,0)&gt;0,INDEX(RawDataRefData,$E1078,0)),""),1),"")</f>
        <v/>
      </c>
      <c r="BJ1078" s="100" t="str">
        <f t="array" ref="BJ1078">IF($BG1078,QUARTILE(IF(G5SelectionMask="x",IF(INDEX(RawDataRefData,$E1078,0)&gt;0,INDEX(RawDataRefData,$E1078,0)),""),3),"")</f>
        <v/>
      </c>
      <c r="BK1078" s="100" t="str">
        <f t="array" ref="BK1078">IF($BG1078,MIN(IF(G5SelectionMask="x",IF(INDEX(RawDataRefData,$E1078,0)&gt;0,INDEX(RawDataRefData,$E1078,0)),"")),"")</f>
        <v/>
      </c>
      <c r="BL1078" s="100" t="str">
        <f t="array" ref="BL1078">IF($BG1078,MAX(IF(G5SelectionMask="x",IF(INDEX(RawDataRefData,$E1078,0)&gt;0,INDEX(RawDataRefData,$E1078,0)),"")),"")</f>
        <v/>
      </c>
      <c r="BM1078" s="100" t="str">
        <f t="shared" si="405"/>
        <v/>
      </c>
      <c r="BN1078" s="103" t="str">
        <f t="array" ref="BN1078">IF($BG1078,STDEVA(IF(G5SelectionMask="x",IF(INDEX(RawDataRefData,$E1078,0)&gt;0,INDEX(RawDataRefData,$E1078,0)),"")),"")</f>
        <v/>
      </c>
      <c r="BO1078" s="104"/>
      <c r="BP1078" s="105">
        <v>3</v>
      </c>
      <c r="BQ1078" s="105">
        <v>2</v>
      </c>
      <c r="BR1078" s="105">
        <v>4</v>
      </c>
      <c r="BS1078" s="105">
        <v>1</v>
      </c>
      <c r="BT1078" s="105">
        <v>3</v>
      </c>
      <c r="BU1078" s="105">
        <v>4</v>
      </c>
      <c r="BV1078" s="105">
        <v>4</v>
      </c>
      <c r="BW1078" s="105">
        <v>2</v>
      </c>
      <c r="BX1078" s="105">
        <v>4</v>
      </c>
      <c r="BY1078" s="105">
        <v>4</v>
      </c>
      <c r="BZ1078" s="105">
        <v>3</v>
      </c>
      <c r="CA1078" s="105">
        <v>4</v>
      </c>
      <c r="CB1078" s="105">
        <v>1</v>
      </c>
      <c r="CC1078" s="105">
        <v>2</v>
      </c>
      <c r="CD1078" s="105">
        <v>2</v>
      </c>
    </row>
    <row r="1079" spans="1:82" ht="13.5" hidden="1" thickBot="1" x14ac:dyDescent="0.25">
      <c r="A1079" s="33" t="e">
        <f t="shared" si="359"/>
        <v>#NAME?</v>
      </c>
      <c r="B1079" s="218"/>
      <c r="C1079" s="215"/>
      <c r="D1079" s="229"/>
      <c r="E1079" s="72">
        <f t="shared" si="398"/>
        <v>1070</v>
      </c>
      <c r="F1079" s="9" t="s">
        <v>2418</v>
      </c>
      <c r="G1079" s="9" t="s">
        <v>1454</v>
      </c>
      <c r="I1079" s="9" t="s">
        <v>341</v>
      </c>
      <c r="K1079" s="100">
        <f t="shared" si="383"/>
        <v>2</v>
      </c>
      <c r="L1079" s="100"/>
      <c r="M1079" s="100"/>
      <c r="N1079" s="100"/>
      <c r="O1079" s="100"/>
      <c r="P1079" s="101">
        <f t="shared" si="384"/>
        <v>3</v>
      </c>
      <c r="Q1079" s="102">
        <f t="shared" si="385"/>
        <v>1</v>
      </c>
      <c r="R1079" s="102">
        <f t="shared" si="386"/>
        <v>1</v>
      </c>
      <c r="S1079" s="102">
        <f t="shared" si="387"/>
        <v>3</v>
      </c>
      <c r="T1079" s="102">
        <f t="shared" si="388"/>
        <v>1</v>
      </c>
      <c r="U1079" s="102">
        <f t="shared" si="389"/>
        <v>3</v>
      </c>
      <c r="V1079" s="102">
        <f t="shared" si="390"/>
        <v>1</v>
      </c>
      <c r="W1079" s="102">
        <f t="shared" si="391"/>
        <v>4</v>
      </c>
      <c r="X1079" s="102">
        <f t="shared" si="392"/>
        <v>3</v>
      </c>
      <c r="Y1079" s="102">
        <f t="shared" si="393"/>
        <v>1</v>
      </c>
      <c r="Z1079" s="102">
        <f t="shared" si="394"/>
        <v>2</v>
      </c>
      <c r="AA1079" s="100" t="b">
        <f t="shared" si="395"/>
        <v>1</v>
      </c>
      <c r="AB1079" s="100">
        <f t="array" ref="AB1079">IF($AA1079,MEDIAN(IF(G1SelectionMask="x",IF(INDEX(RawDataRefData,$E1079,0)&gt;0,INDEX(RawDataRefData,$E1079,0)),"")),"")</f>
        <v>2</v>
      </c>
      <c r="AC1079" s="100">
        <f t="array" ref="AC1079">IF($AA1079,QUARTILE(IF(G1SelectionMask="x",IF(INDEX(RawDataRefData,$E1079,0)&gt;0,INDEX(RawDataRefData,$E1079,0)),""),1),"")</f>
        <v>1</v>
      </c>
      <c r="AD1079" s="100">
        <f t="array" ref="AD1079">IF($AA1079,QUARTILE(IF(G1SelectionMask="x",IF(INDEX(RawDataRefData,$E1079,0)&gt;0,INDEX(RawDataRefData,$E1079,0)),""),3),"")</f>
        <v>3</v>
      </c>
      <c r="AE1079" s="100">
        <f t="array" ref="AE1079">IF($AA1079,MIN(IF(G1SelectionMask="x",IF(INDEX(RawDataRefData,$E1079,0)&gt;0,INDEX(RawDataRefData,$E1079,0)),"")),"")</f>
        <v>1</v>
      </c>
      <c r="AF1079" s="100">
        <f t="array" ref="AF1079">IF($AA1079,MAX(IF(G1SelectionMask="x",IF(INDEX(RawDataRefData,$E1079,0)&gt;0,INDEX(RawDataRefData,$E1079,0)),"")),"")</f>
        <v>4</v>
      </c>
      <c r="AG1079" s="100">
        <f t="shared" si="396"/>
        <v>2.0909090909090908</v>
      </c>
      <c r="AH1079" s="100">
        <f t="array" ref="AH1079">IF($AA1079,STDEVA(IF(G1SelectionMask="x",IF(INDEX(RawDataRefData,$E1079,0)&gt;0,INDEX(RawDataRefData,$E1079,0)),"")),"")</f>
        <v>1.1361818036340356</v>
      </c>
      <c r="AI1079" s="101" t="b">
        <f t="shared" si="397"/>
        <v>1</v>
      </c>
      <c r="AJ1079" s="101">
        <f t="array" ref="AJ1079">IF($AI1079,MEDIAN(IF(G2SelectionMask="x",IF(INDEX(RawDataRefData,$E1079,0)&gt;0,INDEX(RawDataRefData,$E1079,0)),"")),"")</f>
        <v>2</v>
      </c>
      <c r="AK1079" s="101">
        <f t="array" ref="AK1079">IF($AI1079,QUARTILE(IF(G2SelectionMask="x",IF(INDEX(RawDataRefData,$E1079,0)&gt;0,INDEX(RawDataRefData,$E1079,0)),""),1),"")</f>
        <v>1</v>
      </c>
      <c r="AL1079" s="101">
        <f t="array" ref="AL1079">IF($AI1079,QUARTILE(IF(G2SelectionMask="x",IF(INDEX(RawDataRefData,$E1079,0)&gt;0,INDEX(RawDataRefData,$E1079,0)),""),3),"")</f>
        <v>3</v>
      </c>
      <c r="AM1079" s="101">
        <f t="array" ref="AM1079">IF($AI1079,MIN(IF(G2SelectionMask="x",IF(INDEX(RawDataRefData,$E1079,0)&gt;0,INDEX(RawDataRefData,$E1079,0)),"")),"")</f>
        <v>1</v>
      </c>
      <c r="AN1079" s="101">
        <f t="array" ref="AN1079">IF($AI1079,MAX(IF(G2SelectionMask="x",IF(INDEX(RawDataRefData,$E1079,0)&gt;0,INDEX(RawDataRefData,$E1079,0)),"")),"")</f>
        <v>4</v>
      </c>
      <c r="AO1079" s="101">
        <f t="shared" si="399"/>
        <v>2.1818181818181817</v>
      </c>
      <c r="AP1079" s="101">
        <f t="array" ref="AP1079">IF($AI1079,STDEVA(IF(G2SelectionMask="x",IF(INDEX(RawDataRefData,$E1079,0)&gt;0,INDEX(RawDataRefData,$E1079,0)),"")),"")</f>
        <v>1.2504544628399561</v>
      </c>
      <c r="AQ1079" s="100" t="b">
        <f t="shared" si="400"/>
        <v>0</v>
      </c>
      <c r="AR1079" s="100" t="str">
        <f t="array" ref="AR1079">IF($AQ1079,MEDIAN(IF(G3SelectionMask="x",IF(INDEX(RawDataRefData,$E1079,0)&gt;0,INDEX(RawDataRefData,$E1079,0)),"")),"")</f>
        <v/>
      </c>
      <c r="AS1079" s="100" t="str">
        <f t="array" ref="AS1079">IF($AQ1079,QUARTILE(IF(G3SelectionMask="x",IF(INDEX(RawDataRefData,$E1079,0)&gt;0,INDEX(RawDataRefData,$E1079,0)),""),1),"")</f>
        <v/>
      </c>
      <c r="AT1079" s="100" t="str">
        <f t="array" ref="AT1079">IF($AQ1079,QUARTILE(IF(G3SelectionMask="x",IF(INDEX(RawDataRefData,$E1079,0)&gt;0,INDEX(RawDataRefData,$E1079,0)),""),3),"")</f>
        <v/>
      </c>
      <c r="AU1079" s="100" t="str">
        <f t="array" ref="AU1079">IF($AQ1079,MIN(IF(G3SelectionMask="x",IF(INDEX(RawDataRefData,$E1079,0)&gt;0,INDEX(RawDataRefData,$E1079,0)),"")),"")</f>
        <v/>
      </c>
      <c r="AV1079" s="100" t="str">
        <f t="array" ref="AV1079">IF($AQ1079,MAX(IF(G3SelectionMask="x",IF(INDEX(RawDataRefData,$E1079,0)&gt;0,INDEX(RawDataRefData,$E1079,0)),"")),"")</f>
        <v/>
      </c>
      <c r="AW1079" s="100" t="str">
        <f t="shared" si="401"/>
        <v/>
      </c>
      <c r="AX1079" s="100" t="str">
        <f t="array" ref="AX1079">IF($AQ1079,STDEVA(IF(G3SelectionMask="x",IF(INDEX(RawDataRefData,$E1079,0)&gt;0,INDEX(RawDataRefData,$E1079,0)),"")),"")</f>
        <v/>
      </c>
      <c r="AY1079" s="101" t="b">
        <f t="shared" si="402"/>
        <v>0</v>
      </c>
      <c r="AZ1079" s="101" t="str">
        <f t="array" ref="AZ1079">IF($AY1079,MEDIAN(IF(G4SelectionMask="x",IF(INDEX(RawDataRefData,$E1079,0)&gt;0,INDEX(RawDataRefData,$E1079,0)),"")),"")</f>
        <v/>
      </c>
      <c r="BA1079" s="101" t="str">
        <f t="array" ref="BA1079">IF($AY1079,QUARTILE(IF(G4SelectionMask="x",IF(INDEX(RawDataRefData,$E1079,0)&gt;0,INDEX(RawDataRefData,$E1079,0)),""),1),"")</f>
        <v/>
      </c>
      <c r="BB1079" s="101" t="str">
        <f t="array" ref="BB1079">IF($AY1079,QUARTILE(IF(G4SelectionMask="x",IF(INDEX(RawDataRefData,$E1079,0)&gt;0,INDEX(RawDataRefData,$E1079,0)),""),3),"")</f>
        <v/>
      </c>
      <c r="BC1079" s="101" t="str">
        <f t="array" ref="BC1079">IF($AY1079,MIN(IF(G4SelectionMask="x",IF(INDEX(RawDataRefData,$E1079,0)&gt;0,INDEX(RawDataRefData,$E1079,0)),"")),"")</f>
        <v/>
      </c>
      <c r="BD1079" s="101" t="str">
        <f t="array" ref="BD1079">IF($AY1079,MAX(IF(G4SelectionMask="x",IF(INDEX(RawDataRefData,$E1079,0)&gt;0,INDEX(RawDataRefData,$E1079,0)),"")),"")</f>
        <v/>
      </c>
      <c r="BE1079" s="101" t="str">
        <f t="shared" si="403"/>
        <v/>
      </c>
      <c r="BF1079" s="101" t="str">
        <f t="array" ref="BF1079">IF($AY1079,STDEVA(IF(G4SelectionMask="x",IF(INDEX(RawDataRefData,$E1079,0)&gt;0,INDEX(RawDataRefData,$E1079,0)),"")),"")</f>
        <v/>
      </c>
      <c r="BG1079" s="100" t="b">
        <f t="shared" si="404"/>
        <v>0</v>
      </c>
      <c r="BH1079" s="100" t="str">
        <f t="array" ref="BH1079">IF($BG1079,MEDIAN(IF(G5SelectionMask="x",IF(INDEX(RawDataRefData,$E1079,0)&gt;0,INDEX(RawDataRefData,$E1079,0)),"")),"")</f>
        <v/>
      </c>
      <c r="BI1079" s="100" t="str">
        <f t="array" ref="BI1079">IF($BG1079,QUARTILE(IF(G5SelectionMask="x",IF(INDEX(RawDataRefData,$E1079,0)&gt;0,INDEX(RawDataRefData,$E1079,0)),""),1),"")</f>
        <v/>
      </c>
      <c r="BJ1079" s="100" t="str">
        <f t="array" ref="BJ1079">IF($BG1079,QUARTILE(IF(G5SelectionMask="x",IF(INDEX(RawDataRefData,$E1079,0)&gt;0,INDEX(RawDataRefData,$E1079,0)),""),3),"")</f>
        <v/>
      </c>
      <c r="BK1079" s="100" t="str">
        <f t="array" ref="BK1079">IF($BG1079,MIN(IF(G5SelectionMask="x",IF(INDEX(RawDataRefData,$E1079,0)&gt;0,INDEX(RawDataRefData,$E1079,0)),"")),"")</f>
        <v/>
      </c>
      <c r="BL1079" s="100" t="str">
        <f t="array" ref="BL1079">IF($BG1079,MAX(IF(G5SelectionMask="x",IF(INDEX(RawDataRefData,$E1079,0)&gt;0,INDEX(RawDataRefData,$E1079,0)),"")),"")</f>
        <v/>
      </c>
      <c r="BM1079" s="100" t="str">
        <f t="shared" si="405"/>
        <v/>
      </c>
      <c r="BN1079" s="103" t="str">
        <f t="array" ref="BN1079">IF($BG1079,STDEVA(IF(G5SelectionMask="x",IF(INDEX(RawDataRefData,$E1079,0)&gt;0,INDEX(RawDataRefData,$E1079,0)),"")),"")</f>
        <v/>
      </c>
      <c r="BO1079" s="104"/>
      <c r="BP1079" s="105">
        <v>2</v>
      </c>
      <c r="BQ1079" s="105">
        <v>3</v>
      </c>
      <c r="BR1079" s="105">
        <v>1</v>
      </c>
      <c r="BS1079" s="105">
        <v>1</v>
      </c>
      <c r="BT1079" s="105">
        <v>3</v>
      </c>
      <c r="BU1079" s="105">
        <v>1</v>
      </c>
      <c r="BV1079" s="105">
        <v>3</v>
      </c>
      <c r="BW1079" s="105">
        <v>1</v>
      </c>
      <c r="BX1079" s="105">
        <v>4</v>
      </c>
      <c r="BY1079" s="105">
        <v>3</v>
      </c>
      <c r="BZ1079" s="105">
        <v>1</v>
      </c>
      <c r="CA1079" s="105">
        <v>2</v>
      </c>
      <c r="CB1079" s="105">
        <v>1</v>
      </c>
      <c r="CC1079" s="105">
        <v>4</v>
      </c>
      <c r="CD1079" s="105">
        <v>3</v>
      </c>
    </row>
    <row r="1080" spans="1:82" ht="13.5" hidden="1" thickBot="1" x14ac:dyDescent="0.25">
      <c r="A1080" s="33" t="e">
        <f t="shared" si="359"/>
        <v>#NAME?</v>
      </c>
      <c r="B1080" s="218"/>
      <c r="C1080" s="215"/>
      <c r="D1080" s="229"/>
      <c r="E1080" s="72">
        <f t="shared" si="398"/>
        <v>1071</v>
      </c>
      <c r="F1080" s="9" t="s">
        <v>2419</v>
      </c>
      <c r="G1080" s="9" t="s">
        <v>1455</v>
      </c>
      <c r="I1080" s="9" t="s">
        <v>341</v>
      </c>
      <c r="K1080" s="100">
        <f t="shared" si="383"/>
        <v>2</v>
      </c>
      <c r="L1080" s="100"/>
      <c r="M1080" s="100"/>
      <c r="N1080" s="100"/>
      <c r="O1080" s="100"/>
      <c r="P1080" s="101">
        <f t="shared" si="384"/>
        <v>2</v>
      </c>
      <c r="Q1080" s="102">
        <f t="shared" si="385"/>
        <v>2</v>
      </c>
      <c r="R1080" s="102">
        <f t="shared" si="386"/>
        <v>1</v>
      </c>
      <c r="S1080" s="102">
        <f t="shared" si="387"/>
        <v>2</v>
      </c>
      <c r="T1080" s="102">
        <f t="shared" si="388"/>
        <v>2</v>
      </c>
      <c r="U1080" s="102">
        <f t="shared" si="389"/>
        <v>2</v>
      </c>
      <c r="V1080" s="102">
        <f t="shared" si="390"/>
        <v>1</v>
      </c>
      <c r="W1080" s="102">
        <f t="shared" si="391"/>
        <v>1</v>
      </c>
      <c r="X1080" s="102">
        <f t="shared" si="392"/>
        <v>2</v>
      </c>
      <c r="Y1080" s="102">
        <f t="shared" si="393"/>
        <v>3</v>
      </c>
      <c r="Z1080" s="102">
        <f t="shared" si="394"/>
        <v>4</v>
      </c>
      <c r="AA1080" s="100" t="b">
        <f t="shared" si="395"/>
        <v>1</v>
      </c>
      <c r="AB1080" s="100">
        <f t="array" ref="AB1080">IF($AA1080,MEDIAN(IF(G1SelectionMask="x",IF(INDEX(RawDataRefData,$E1080,0)&gt;0,INDEX(RawDataRefData,$E1080,0)),"")),"")</f>
        <v>2</v>
      </c>
      <c r="AC1080" s="100">
        <f t="array" ref="AC1080">IF($AA1080,QUARTILE(IF(G1SelectionMask="x",IF(INDEX(RawDataRefData,$E1080,0)&gt;0,INDEX(RawDataRefData,$E1080,0)),""),1),"")</f>
        <v>1.5</v>
      </c>
      <c r="AD1080" s="100">
        <f t="array" ref="AD1080">IF($AA1080,QUARTILE(IF(G1SelectionMask="x",IF(INDEX(RawDataRefData,$E1080,0)&gt;0,INDEX(RawDataRefData,$E1080,0)),""),3),"")</f>
        <v>2</v>
      </c>
      <c r="AE1080" s="100">
        <f t="array" ref="AE1080">IF($AA1080,MIN(IF(G1SelectionMask="x",IF(INDEX(RawDataRefData,$E1080,0)&gt;0,INDEX(RawDataRefData,$E1080,0)),"")),"")</f>
        <v>1</v>
      </c>
      <c r="AF1080" s="100">
        <f t="array" ref="AF1080">IF($AA1080,MAX(IF(G1SelectionMask="x",IF(INDEX(RawDataRefData,$E1080,0)&gt;0,INDEX(RawDataRefData,$E1080,0)),"")),"")</f>
        <v>4</v>
      </c>
      <c r="AG1080" s="100">
        <f t="shared" si="396"/>
        <v>2</v>
      </c>
      <c r="AH1080" s="100">
        <f t="array" ref="AH1080">IF($AA1080,STDEVA(IF(G1SelectionMask="x",IF(INDEX(RawDataRefData,$E1080,0)&gt;0,INDEX(RawDataRefData,$E1080,0)),"")),"")</f>
        <v>0.89442719099991586</v>
      </c>
      <c r="AI1080" s="101" t="b">
        <f t="shared" si="397"/>
        <v>1</v>
      </c>
      <c r="AJ1080" s="101">
        <f t="array" ref="AJ1080">IF($AI1080,MEDIAN(IF(G2SelectionMask="x",IF(INDEX(RawDataRefData,$E1080,0)&gt;0,INDEX(RawDataRefData,$E1080,0)),"")),"")</f>
        <v>2</v>
      </c>
      <c r="AK1080" s="101">
        <f t="array" ref="AK1080">IF($AI1080,QUARTILE(IF(G2SelectionMask="x",IF(INDEX(RawDataRefData,$E1080,0)&gt;0,INDEX(RawDataRefData,$E1080,0)),""),1),"")</f>
        <v>2</v>
      </c>
      <c r="AL1080" s="101">
        <f t="array" ref="AL1080">IF($AI1080,QUARTILE(IF(G2SelectionMask="x",IF(INDEX(RawDataRefData,$E1080,0)&gt;0,INDEX(RawDataRefData,$E1080,0)),""),3),"")</f>
        <v>3</v>
      </c>
      <c r="AM1080" s="101">
        <f t="array" ref="AM1080">IF($AI1080,MIN(IF(G2SelectionMask="x",IF(INDEX(RawDataRefData,$E1080,0)&gt;0,INDEX(RawDataRefData,$E1080,0)),"")),"")</f>
        <v>1</v>
      </c>
      <c r="AN1080" s="101">
        <f t="array" ref="AN1080">IF($AI1080,MAX(IF(G2SelectionMask="x",IF(INDEX(RawDataRefData,$E1080,0)&gt;0,INDEX(RawDataRefData,$E1080,0)),"")),"")</f>
        <v>4</v>
      </c>
      <c r="AO1080" s="101">
        <f t="shared" si="399"/>
        <v>2.3636363636363638</v>
      </c>
      <c r="AP1080" s="101">
        <f t="array" ref="AP1080">IF($AI1080,STDEVA(IF(G2SelectionMask="x",IF(INDEX(RawDataRefData,$E1080,0)&gt;0,INDEX(RawDataRefData,$E1080,0)),"")),"")</f>
        <v>1.0269106361049412</v>
      </c>
      <c r="AQ1080" s="100" t="b">
        <f t="shared" si="400"/>
        <v>0</v>
      </c>
      <c r="AR1080" s="100" t="str">
        <f t="array" ref="AR1080">IF($AQ1080,MEDIAN(IF(G3SelectionMask="x",IF(INDEX(RawDataRefData,$E1080,0)&gt;0,INDEX(RawDataRefData,$E1080,0)),"")),"")</f>
        <v/>
      </c>
      <c r="AS1080" s="100" t="str">
        <f t="array" ref="AS1080">IF($AQ1080,QUARTILE(IF(G3SelectionMask="x",IF(INDEX(RawDataRefData,$E1080,0)&gt;0,INDEX(RawDataRefData,$E1080,0)),""),1),"")</f>
        <v/>
      </c>
      <c r="AT1080" s="100" t="str">
        <f t="array" ref="AT1080">IF($AQ1080,QUARTILE(IF(G3SelectionMask="x",IF(INDEX(RawDataRefData,$E1080,0)&gt;0,INDEX(RawDataRefData,$E1080,0)),""),3),"")</f>
        <v/>
      </c>
      <c r="AU1080" s="100" t="str">
        <f t="array" ref="AU1080">IF($AQ1080,MIN(IF(G3SelectionMask="x",IF(INDEX(RawDataRefData,$E1080,0)&gt;0,INDEX(RawDataRefData,$E1080,0)),"")),"")</f>
        <v/>
      </c>
      <c r="AV1080" s="100" t="str">
        <f t="array" ref="AV1080">IF($AQ1080,MAX(IF(G3SelectionMask="x",IF(INDEX(RawDataRefData,$E1080,0)&gt;0,INDEX(RawDataRefData,$E1080,0)),"")),"")</f>
        <v/>
      </c>
      <c r="AW1080" s="100" t="str">
        <f t="shared" si="401"/>
        <v/>
      </c>
      <c r="AX1080" s="100" t="str">
        <f t="array" ref="AX1080">IF($AQ1080,STDEVA(IF(G3SelectionMask="x",IF(INDEX(RawDataRefData,$E1080,0)&gt;0,INDEX(RawDataRefData,$E1080,0)),"")),"")</f>
        <v/>
      </c>
      <c r="AY1080" s="101" t="b">
        <f t="shared" si="402"/>
        <v>0</v>
      </c>
      <c r="AZ1080" s="101" t="str">
        <f t="array" ref="AZ1080">IF($AY1080,MEDIAN(IF(G4SelectionMask="x",IF(INDEX(RawDataRefData,$E1080,0)&gt;0,INDEX(RawDataRefData,$E1080,0)),"")),"")</f>
        <v/>
      </c>
      <c r="BA1080" s="101" t="str">
        <f t="array" ref="BA1080">IF($AY1080,QUARTILE(IF(G4SelectionMask="x",IF(INDEX(RawDataRefData,$E1080,0)&gt;0,INDEX(RawDataRefData,$E1080,0)),""),1),"")</f>
        <v/>
      </c>
      <c r="BB1080" s="101" t="str">
        <f t="array" ref="BB1080">IF($AY1080,QUARTILE(IF(G4SelectionMask="x",IF(INDEX(RawDataRefData,$E1080,0)&gt;0,INDEX(RawDataRefData,$E1080,0)),""),3),"")</f>
        <v/>
      </c>
      <c r="BC1080" s="101" t="str">
        <f t="array" ref="BC1080">IF($AY1080,MIN(IF(G4SelectionMask="x",IF(INDEX(RawDataRefData,$E1080,0)&gt;0,INDEX(RawDataRefData,$E1080,0)),"")),"")</f>
        <v/>
      </c>
      <c r="BD1080" s="101" t="str">
        <f t="array" ref="BD1080">IF($AY1080,MAX(IF(G4SelectionMask="x",IF(INDEX(RawDataRefData,$E1080,0)&gt;0,INDEX(RawDataRefData,$E1080,0)),"")),"")</f>
        <v/>
      </c>
      <c r="BE1080" s="101" t="str">
        <f t="shared" si="403"/>
        <v/>
      </c>
      <c r="BF1080" s="101" t="str">
        <f t="array" ref="BF1080">IF($AY1080,STDEVA(IF(G4SelectionMask="x",IF(INDEX(RawDataRefData,$E1080,0)&gt;0,INDEX(RawDataRefData,$E1080,0)),"")),"")</f>
        <v/>
      </c>
      <c r="BG1080" s="100" t="b">
        <f t="shared" si="404"/>
        <v>0</v>
      </c>
      <c r="BH1080" s="100" t="str">
        <f t="array" ref="BH1080">IF($BG1080,MEDIAN(IF(G5SelectionMask="x",IF(INDEX(RawDataRefData,$E1080,0)&gt;0,INDEX(RawDataRefData,$E1080,0)),"")),"")</f>
        <v/>
      </c>
      <c r="BI1080" s="100" t="str">
        <f t="array" ref="BI1080">IF($BG1080,QUARTILE(IF(G5SelectionMask="x",IF(INDEX(RawDataRefData,$E1080,0)&gt;0,INDEX(RawDataRefData,$E1080,0)),""),1),"")</f>
        <v/>
      </c>
      <c r="BJ1080" s="100" t="str">
        <f t="array" ref="BJ1080">IF($BG1080,QUARTILE(IF(G5SelectionMask="x",IF(INDEX(RawDataRefData,$E1080,0)&gt;0,INDEX(RawDataRefData,$E1080,0)),""),3),"")</f>
        <v/>
      </c>
      <c r="BK1080" s="100" t="str">
        <f t="array" ref="BK1080">IF($BG1080,MIN(IF(G5SelectionMask="x",IF(INDEX(RawDataRefData,$E1080,0)&gt;0,INDEX(RawDataRefData,$E1080,0)),"")),"")</f>
        <v/>
      </c>
      <c r="BL1080" s="100" t="str">
        <f t="array" ref="BL1080">IF($BG1080,MAX(IF(G5SelectionMask="x",IF(INDEX(RawDataRefData,$E1080,0)&gt;0,INDEX(RawDataRefData,$E1080,0)),"")),"")</f>
        <v/>
      </c>
      <c r="BM1080" s="100" t="str">
        <f t="shared" si="405"/>
        <v/>
      </c>
      <c r="BN1080" s="103" t="str">
        <f t="array" ref="BN1080">IF($BG1080,STDEVA(IF(G5SelectionMask="x",IF(INDEX(RawDataRefData,$E1080,0)&gt;0,INDEX(RawDataRefData,$E1080,0)),"")),"")</f>
        <v/>
      </c>
      <c r="BO1080" s="104"/>
      <c r="BP1080" s="105">
        <v>2</v>
      </c>
      <c r="BQ1080" s="105">
        <v>2</v>
      </c>
      <c r="BR1080" s="105">
        <v>2</v>
      </c>
      <c r="BS1080" s="105">
        <v>1</v>
      </c>
      <c r="BT1080" s="105">
        <v>2</v>
      </c>
      <c r="BU1080" s="105">
        <v>2</v>
      </c>
      <c r="BV1080" s="105">
        <v>2</v>
      </c>
      <c r="BW1080" s="105">
        <v>1</v>
      </c>
      <c r="BX1080" s="105">
        <v>1</v>
      </c>
      <c r="BY1080" s="105">
        <v>2</v>
      </c>
      <c r="BZ1080" s="105">
        <v>3</v>
      </c>
      <c r="CA1080" s="105">
        <v>4</v>
      </c>
      <c r="CB1080" s="105">
        <v>2</v>
      </c>
      <c r="CC1080" s="105">
        <v>3</v>
      </c>
      <c r="CD1080" s="105">
        <v>4</v>
      </c>
    </row>
    <row r="1081" spans="1:82" ht="13.5" hidden="1" thickBot="1" x14ac:dyDescent="0.25">
      <c r="A1081" s="33" t="e">
        <f t="shared" si="359"/>
        <v>#NAME?</v>
      </c>
      <c r="B1081" s="218"/>
      <c r="C1081" s="215"/>
      <c r="D1081" s="229"/>
      <c r="E1081" s="72">
        <f t="shared" si="398"/>
        <v>1072</v>
      </c>
      <c r="F1081" s="9" t="s">
        <v>2420</v>
      </c>
      <c r="G1081" s="9" t="s">
        <v>1456</v>
      </c>
      <c r="I1081" s="9" t="s">
        <v>341</v>
      </c>
      <c r="K1081" s="100">
        <f t="shared" si="383"/>
        <v>2</v>
      </c>
      <c r="L1081" s="100"/>
      <c r="M1081" s="100"/>
      <c r="N1081" s="100"/>
      <c r="O1081" s="100"/>
      <c r="P1081" s="101">
        <f t="shared" si="384"/>
        <v>2</v>
      </c>
      <c r="Q1081" s="102">
        <f t="shared" si="385"/>
        <v>3</v>
      </c>
      <c r="R1081" s="102">
        <f t="shared" si="386"/>
        <v>4</v>
      </c>
      <c r="S1081" s="102">
        <f t="shared" si="387"/>
        <v>2</v>
      </c>
      <c r="T1081" s="102">
        <f t="shared" si="388"/>
        <v>1</v>
      </c>
      <c r="U1081" s="102">
        <f t="shared" si="389"/>
        <v>2</v>
      </c>
      <c r="V1081" s="102">
        <f t="shared" si="390"/>
        <v>3</v>
      </c>
      <c r="W1081" s="102">
        <f t="shared" si="391"/>
        <v>4</v>
      </c>
      <c r="X1081" s="102">
        <f t="shared" si="392"/>
        <v>2</v>
      </c>
      <c r="Y1081" s="102">
        <f t="shared" si="393"/>
        <v>2</v>
      </c>
      <c r="Z1081" s="102">
        <f t="shared" si="394"/>
        <v>2</v>
      </c>
      <c r="AA1081" s="100" t="b">
        <f t="shared" si="395"/>
        <v>1</v>
      </c>
      <c r="AB1081" s="100">
        <f t="array" ref="AB1081">IF($AA1081,MEDIAN(IF(G1SelectionMask="x",IF(INDEX(RawDataRefData,$E1081,0)&gt;0,INDEX(RawDataRefData,$E1081,0)),"")),"")</f>
        <v>2</v>
      </c>
      <c r="AC1081" s="100">
        <f t="array" ref="AC1081">IF($AA1081,QUARTILE(IF(G1SelectionMask="x",IF(INDEX(RawDataRefData,$E1081,0)&gt;0,INDEX(RawDataRefData,$E1081,0)),""),1),"")</f>
        <v>2</v>
      </c>
      <c r="AD1081" s="100">
        <f t="array" ref="AD1081">IF($AA1081,QUARTILE(IF(G1SelectionMask="x",IF(INDEX(RawDataRefData,$E1081,0)&gt;0,INDEX(RawDataRefData,$E1081,0)),""),3),"")</f>
        <v>3</v>
      </c>
      <c r="AE1081" s="100">
        <f t="array" ref="AE1081">IF($AA1081,MIN(IF(G1SelectionMask="x",IF(INDEX(RawDataRefData,$E1081,0)&gt;0,INDEX(RawDataRefData,$E1081,0)),"")),"")</f>
        <v>1</v>
      </c>
      <c r="AF1081" s="100">
        <f t="array" ref="AF1081">IF($AA1081,MAX(IF(G1SelectionMask="x",IF(INDEX(RawDataRefData,$E1081,0)&gt;0,INDEX(RawDataRefData,$E1081,0)),"")),"")</f>
        <v>4</v>
      </c>
      <c r="AG1081" s="100">
        <f t="shared" si="396"/>
        <v>2.4545454545454546</v>
      </c>
      <c r="AH1081" s="100">
        <f t="array" ref="AH1081">IF($AA1081,STDEVA(IF(G1SelectionMask="x",IF(INDEX(RawDataRefData,$E1081,0)&gt;0,INDEX(RawDataRefData,$E1081,0)),"")),"")</f>
        <v>0.93419873299382794</v>
      </c>
      <c r="AI1081" s="101" t="b">
        <f t="shared" si="397"/>
        <v>1</v>
      </c>
      <c r="AJ1081" s="101">
        <f t="array" ref="AJ1081">IF($AI1081,MEDIAN(IF(G2SelectionMask="x",IF(INDEX(RawDataRefData,$E1081,0)&gt;0,INDEX(RawDataRefData,$E1081,0)),"")),"")</f>
        <v>2</v>
      </c>
      <c r="AK1081" s="101">
        <f t="array" ref="AK1081">IF($AI1081,QUARTILE(IF(G2SelectionMask="x",IF(INDEX(RawDataRefData,$E1081,0)&gt;0,INDEX(RawDataRefData,$E1081,0)),""),1),"")</f>
        <v>2</v>
      </c>
      <c r="AL1081" s="101">
        <f t="array" ref="AL1081">IF($AI1081,QUARTILE(IF(G2SelectionMask="x",IF(INDEX(RawDataRefData,$E1081,0)&gt;0,INDEX(RawDataRefData,$E1081,0)),""),3),"")</f>
        <v>3.5</v>
      </c>
      <c r="AM1081" s="101">
        <f t="array" ref="AM1081">IF($AI1081,MIN(IF(G2SelectionMask="x",IF(INDEX(RawDataRefData,$E1081,0)&gt;0,INDEX(RawDataRefData,$E1081,0)),"")),"")</f>
        <v>1</v>
      </c>
      <c r="AN1081" s="101">
        <f t="array" ref="AN1081">IF($AI1081,MAX(IF(G2SelectionMask="x",IF(INDEX(RawDataRefData,$E1081,0)&gt;0,INDEX(RawDataRefData,$E1081,0)),"")),"")</f>
        <v>4</v>
      </c>
      <c r="AO1081" s="101">
        <f t="shared" si="399"/>
        <v>2.5454545454545454</v>
      </c>
      <c r="AP1081" s="101">
        <f t="array" ref="AP1081">IF($AI1081,STDEVA(IF(G2SelectionMask="x",IF(INDEX(RawDataRefData,$E1081,0)&gt;0,INDEX(RawDataRefData,$E1081,0)),"")),"")</f>
        <v>1.1281521496355327</v>
      </c>
      <c r="AQ1081" s="100" t="b">
        <f t="shared" si="400"/>
        <v>0</v>
      </c>
      <c r="AR1081" s="100" t="str">
        <f t="array" ref="AR1081">IF($AQ1081,MEDIAN(IF(G3SelectionMask="x",IF(INDEX(RawDataRefData,$E1081,0)&gt;0,INDEX(RawDataRefData,$E1081,0)),"")),"")</f>
        <v/>
      </c>
      <c r="AS1081" s="100" t="str">
        <f t="array" ref="AS1081">IF($AQ1081,QUARTILE(IF(G3SelectionMask="x",IF(INDEX(RawDataRefData,$E1081,0)&gt;0,INDEX(RawDataRefData,$E1081,0)),""),1),"")</f>
        <v/>
      </c>
      <c r="AT1081" s="100" t="str">
        <f t="array" ref="AT1081">IF($AQ1081,QUARTILE(IF(G3SelectionMask="x",IF(INDEX(RawDataRefData,$E1081,0)&gt;0,INDEX(RawDataRefData,$E1081,0)),""),3),"")</f>
        <v/>
      </c>
      <c r="AU1081" s="100" t="str">
        <f t="array" ref="AU1081">IF($AQ1081,MIN(IF(G3SelectionMask="x",IF(INDEX(RawDataRefData,$E1081,0)&gt;0,INDEX(RawDataRefData,$E1081,0)),"")),"")</f>
        <v/>
      </c>
      <c r="AV1081" s="100" t="str">
        <f t="array" ref="AV1081">IF($AQ1081,MAX(IF(G3SelectionMask="x",IF(INDEX(RawDataRefData,$E1081,0)&gt;0,INDEX(RawDataRefData,$E1081,0)),"")),"")</f>
        <v/>
      </c>
      <c r="AW1081" s="100" t="str">
        <f t="shared" si="401"/>
        <v/>
      </c>
      <c r="AX1081" s="100" t="str">
        <f t="array" ref="AX1081">IF($AQ1081,STDEVA(IF(G3SelectionMask="x",IF(INDEX(RawDataRefData,$E1081,0)&gt;0,INDEX(RawDataRefData,$E1081,0)),"")),"")</f>
        <v/>
      </c>
      <c r="AY1081" s="101" t="b">
        <f t="shared" si="402"/>
        <v>0</v>
      </c>
      <c r="AZ1081" s="101" t="str">
        <f t="array" ref="AZ1081">IF($AY1081,MEDIAN(IF(G4SelectionMask="x",IF(INDEX(RawDataRefData,$E1081,0)&gt;0,INDEX(RawDataRefData,$E1081,0)),"")),"")</f>
        <v/>
      </c>
      <c r="BA1081" s="101" t="str">
        <f t="array" ref="BA1081">IF($AY1081,QUARTILE(IF(G4SelectionMask="x",IF(INDEX(RawDataRefData,$E1081,0)&gt;0,INDEX(RawDataRefData,$E1081,0)),""),1),"")</f>
        <v/>
      </c>
      <c r="BB1081" s="101" t="str">
        <f t="array" ref="BB1081">IF($AY1081,QUARTILE(IF(G4SelectionMask="x",IF(INDEX(RawDataRefData,$E1081,0)&gt;0,INDEX(RawDataRefData,$E1081,0)),""),3),"")</f>
        <v/>
      </c>
      <c r="BC1081" s="101" t="str">
        <f t="array" ref="BC1081">IF($AY1081,MIN(IF(G4SelectionMask="x",IF(INDEX(RawDataRefData,$E1081,0)&gt;0,INDEX(RawDataRefData,$E1081,0)),"")),"")</f>
        <v/>
      </c>
      <c r="BD1081" s="101" t="str">
        <f t="array" ref="BD1081">IF($AY1081,MAX(IF(G4SelectionMask="x",IF(INDEX(RawDataRefData,$E1081,0)&gt;0,INDEX(RawDataRefData,$E1081,0)),"")),"")</f>
        <v/>
      </c>
      <c r="BE1081" s="101" t="str">
        <f t="shared" si="403"/>
        <v/>
      </c>
      <c r="BF1081" s="101" t="str">
        <f t="array" ref="BF1081">IF($AY1081,STDEVA(IF(G4SelectionMask="x",IF(INDEX(RawDataRefData,$E1081,0)&gt;0,INDEX(RawDataRefData,$E1081,0)),"")),"")</f>
        <v/>
      </c>
      <c r="BG1081" s="100" t="b">
        <f t="shared" si="404"/>
        <v>0</v>
      </c>
      <c r="BH1081" s="100" t="str">
        <f t="array" ref="BH1081">IF($BG1081,MEDIAN(IF(G5SelectionMask="x",IF(INDEX(RawDataRefData,$E1081,0)&gt;0,INDEX(RawDataRefData,$E1081,0)),"")),"")</f>
        <v/>
      </c>
      <c r="BI1081" s="100" t="str">
        <f t="array" ref="BI1081">IF($BG1081,QUARTILE(IF(G5SelectionMask="x",IF(INDEX(RawDataRefData,$E1081,0)&gt;0,INDEX(RawDataRefData,$E1081,0)),""),1),"")</f>
        <v/>
      </c>
      <c r="BJ1081" s="100" t="str">
        <f t="array" ref="BJ1081">IF($BG1081,QUARTILE(IF(G5SelectionMask="x",IF(INDEX(RawDataRefData,$E1081,0)&gt;0,INDEX(RawDataRefData,$E1081,0)),""),3),"")</f>
        <v/>
      </c>
      <c r="BK1081" s="100" t="str">
        <f t="array" ref="BK1081">IF($BG1081,MIN(IF(G5SelectionMask="x",IF(INDEX(RawDataRefData,$E1081,0)&gt;0,INDEX(RawDataRefData,$E1081,0)),"")),"")</f>
        <v/>
      </c>
      <c r="BL1081" s="100" t="str">
        <f t="array" ref="BL1081">IF($BG1081,MAX(IF(G5SelectionMask="x",IF(INDEX(RawDataRefData,$E1081,0)&gt;0,INDEX(RawDataRefData,$E1081,0)),"")),"")</f>
        <v/>
      </c>
      <c r="BM1081" s="100" t="str">
        <f t="shared" si="405"/>
        <v/>
      </c>
      <c r="BN1081" s="103" t="str">
        <f t="array" ref="BN1081">IF($BG1081,STDEVA(IF(G5SelectionMask="x",IF(INDEX(RawDataRefData,$E1081,0)&gt;0,INDEX(RawDataRefData,$E1081,0)),"")),"")</f>
        <v/>
      </c>
      <c r="BO1081" s="104"/>
      <c r="BP1081" s="105">
        <v>2</v>
      </c>
      <c r="BQ1081" s="105">
        <v>2</v>
      </c>
      <c r="BR1081" s="105">
        <v>3</v>
      </c>
      <c r="BS1081" s="105">
        <v>4</v>
      </c>
      <c r="BT1081" s="105">
        <v>2</v>
      </c>
      <c r="BU1081" s="105">
        <v>1</v>
      </c>
      <c r="BV1081" s="105">
        <v>2</v>
      </c>
      <c r="BW1081" s="105">
        <v>3</v>
      </c>
      <c r="BX1081" s="105">
        <v>4</v>
      </c>
      <c r="BY1081" s="105">
        <v>2</v>
      </c>
      <c r="BZ1081" s="105">
        <v>2</v>
      </c>
      <c r="CA1081" s="105">
        <v>2</v>
      </c>
      <c r="CB1081" s="105">
        <v>1</v>
      </c>
      <c r="CC1081" s="105">
        <v>4</v>
      </c>
      <c r="CD1081" s="105">
        <v>4</v>
      </c>
    </row>
    <row r="1082" spans="1:82" ht="13.5" hidden="1" thickBot="1" x14ac:dyDescent="0.25">
      <c r="A1082" s="33" t="e">
        <f t="shared" si="359"/>
        <v>#NAME?</v>
      </c>
      <c r="B1082" s="218"/>
      <c r="C1082" s="215"/>
      <c r="D1082" s="229"/>
      <c r="E1082" s="72">
        <f t="shared" si="398"/>
        <v>1073</v>
      </c>
      <c r="F1082" s="9" t="s">
        <v>2421</v>
      </c>
      <c r="G1082" s="9" t="s">
        <v>1457</v>
      </c>
      <c r="I1082" s="9" t="s">
        <v>341</v>
      </c>
      <c r="K1082" s="100">
        <f t="shared" si="383"/>
        <v>1</v>
      </c>
      <c r="L1082" s="100"/>
      <c r="M1082" s="100"/>
      <c r="N1082" s="100"/>
      <c r="O1082" s="100"/>
      <c r="P1082" s="101">
        <f t="shared" si="384"/>
        <v>4</v>
      </c>
      <c r="Q1082" s="102">
        <f t="shared" si="385"/>
        <v>2</v>
      </c>
      <c r="R1082" s="102">
        <f t="shared" si="386"/>
        <v>2</v>
      </c>
      <c r="S1082" s="102">
        <f t="shared" si="387"/>
        <v>4</v>
      </c>
      <c r="T1082" s="102">
        <f t="shared" si="388"/>
        <v>2</v>
      </c>
      <c r="U1082" s="102">
        <f t="shared" si="389"/>
        <v>3</v>
      </c>
      <c r="V1082" s="102">
        <f t="shared" si="390"/>
        <v>1</v>
      </c>
      <c r="W1082" s="102">
        <f t="shared" si="391"/>
        <v>4</v>
      </c>
      <c r="X1082" s="102">
        <f t="shared" si="392"/>
        <v>2</v>
      </c>
      <c r="Y1082" s="102">
        <f t="shared" si="393"/>
        <v>3</v>
      </c>
      <c r="Z1082" s="102">
        <f t="shared" si="394"/>
        <v>4</v>
      </c>
      <c r="AA1082" s="100" t="b">
        <f t="shared" si="395"/>
        <v>1</v>
      </c>
      <c r="AB1082" s="100">
        <f t="array" ref="AB1082">IF($AA1082,MEDIAN(IF(G1SelectionMask="x",IF(INDEX(RawDataRefData,$E1082,0)&gt;0,INDEX(RawDataRefData,$E1082,0)),"")),"")</f>
        <v>3</v>
      </c>
      <c r="AC1082" s="100">
        <f t="array" ref="AC1082">IF($AA1082,QUARTILE(IF(G1SelectionMask="x",IF(INDEX(RawDataRefData,$E1082,0)&gt;0,INDEX(RawDataRefData,$E1082,0)),""),1),"")</f>
        <v>2</v>
      </c>
      <c r="AD1082" s="100">
        <f t="array" ref="AD1082">IF($AA1082,QUARTILE(IF(G1SelectionMask="x",IF(INDEX(RawDataRefData,$E1082,0)&gt;0,INDEX(RawDataRefData,$E1082,0)),""),3),"")</f>
        <v>4</v>
      </c>
      <c r="AE1082" s="100">
        <f t="array" ref="AE1082">IF($AA1082,MIN(IF(G1SelectionMask="x",IF(INDEX(RawDataRefData,$E1082,0)&gt;0,INDEX(RawDataRefData,$E1082,0)),"")),"")</f>
        <v>1</v>
      </c>
      <c r="AF1082" s="100">
        <f t="array" ref="AF1082">IF($AA1082,MAX(IF(G1SelectionMask="x",IF(INDEX(RawDataRefData,$E1082,0)&gt;0,INDEX(RawDataRefData,$E1082,0)),"")),"")</f>
        <v>4</v>
      </c>
      <c r="AG1082" s="100">
        <f t="shared" si="396"/>
        <v>2.8181818181818183</v>
      </c>
      <c r="AH1082" s="100">
        <f t="array" ref="AH1082">IF($AA1082,STDEVA(IF(G1SelectionMask="x",IF(INDEX(RawDataRefData,$E1082,0)&gt;0,INDEX(RawDataRefData,$E1082,0)),"")),"")</f>
        <v>1.0787197799411876</v>
      </c>
      <c r="AI1082" s="101" t="b">
        <f t="shared" si="397"/>
        <v>1</v>
      </c>
      <c r="AJ1082" s="101">
        <f t="array" ref="AJ1082">IF($AI1082,MEDIAN(IF(G2SelectionMask="x",IF(INDEX(RawDataRefData,$E1082,0)&gt;0,INDEX(RawDataRefData,$E1082,0)),"")),"")</f>
        <v>3</v>
      </c>
      <c r="AK1082" s="101">
        <f t="array" ref="AK1082">IF($AI1082,QUARTILE(IF(G2SelectionMask="x",IF(INDEX(RawDataRefData,$E1082,0)&gt;0,INDEX(RawDataRefData,$E1082,0)),""),1),"")</f>
        <v>2</v>
      </c>
      <c r="AL1082" s="101">
        <f t="array" ref="AL1082">IF($AI1082,QUARTILE(IF(G2SelectionMask="x",IF(INDEX(RawDataRefData,$E1082,0)&gt;0,INDEX(RawDataRefData,$E1082,0)),""),3),"")</f>
        <v>4</v>
      </c>
      <c r="AM1082" s="101">
        <f t="array" ref="AM1082">IF($AI1082,MIN(IF(G2SelectionMask="x",IF(INDEX(RawDataRefData,$E1082,0)&gt;0,INDEX(RawDataRefData,$E1082,0)),"")),"")</f>
        <v>1</v>
      </c>
      <c r="AN1082" s="101">
        <f t="array" ref="AN1082">IF($AI1082,MAX(IF(G2SelectionMask="x",IF(INDEX(RawDataRefData,$E1082,0)&gt;0,INDEX(RawDataRefData,$E1082,0)),"")),"")</f>
        <v>4</v>
      </c>
      <c r="AO1082" s="101">
        <f t="shared" si="399"/>
        <v>2.9090909090909092</v>
      </c>
      <c r="AP1082" s="101">
        <f t="array" ref="AP1082">IF($AI1082,STDEVA(IF(G2SelectionMask="x",IF(INDEX(RawDataRefData,$E1082,0)&gt;0,INDEX(RawDataRefData,$E1082,0)),"")),"")</f>
        <v>1.2210278829367864</v>
      </c>
      <c r="AQ1082" s="100" t="b">
        <f t="shared" si="400"/>
        <v>0</v>
      </c>
      <c r="AR1082" s="100" t="str">
        <f t="array" ref="AR1082">IF($AQ1082,MEDIAN(IF(G3SelectionMask="x",IF(INDEX(RawDataRefData,$E1082,0)&gt;0,INDEX(RawDataRefData,$E1082,0)),"")),"")</f>
        <v/>
      </c>
      <c r="AS1082" s="100" t="str">
        <f t="array" ref="AS1082">IF($AQ1082,QUARTILE(IF(G3SelectionMask="x",IF(INDEX(RawDataRefData,$E1082,0)&gt;0,INDEX(RawDataRefData,$E1082,0)),""),1),"")</f>
        <v/>
      </c>
      <c r="AT1082" s="100" t="str">
        <f t="array" ref="AT1082">IF($AQ1082,QUARTILE(IF(G3SelectionMask="x",IF(INDEX(RawDataRefData,$E1082,0)&gt;0,INDEX(RawDataRefData,$E1082,0)),""),3),"")</f>
        <v/>
      </c>
      <c r="AU1082" s="100" t="str">
        <f t="array" ref="AU1082">IF($AQ1082,MIN(IF(G3SelectionMask="x",IF(INDEX(RawDataRefData,$E1082,0)&gt;0,INDEX(RawDataRefData,$E1082,0)),"")),"")</f>
        <v/>
      </c>
      <c r="AV1082" s="100" t="str">
        <f t="array" ref="AV1082">IF($AQ1082,MAX(IF(G3SelectionMask="x",IF(INDEX(RawDataRefData,$E1082,0)&gt;0,INDEX(RawDataRefData,$E1082,0)),"")),"")</f>
        <v/>
      </c>
      <c r="AW1082" s="100" t="str">
        <f t="shared" si="401"/>
        <v/>
      </c>
      <c r="AX1082" s="100" t="str">
        <f t="array" ref="AX1082">IF($AQ1082,STDEVA(IF(G3SelectionMask="x",IF(INDEX(RawDataRefData,$E1082,0)&gt;0,INDEX(RawDataRefData,$E1082,0)),"")),"")</f>
        <v/>
      </c>
      <c r="AY1082" s="101" t="b">
        <f t="shared" si="402"/>
        <v>0</v>
      </c>
      <c r="AZ1082" s="101" t="str">
        <f t="array" ref="AZ1082">IF($AY1082,MEDIAN(IF(G4SelectionMask="x",IF(INDEX(RawDataRefData,$E1082,0)&gt;0,INDEX(RawDataRefData,$E1082,0)),"")),"")</f>
        <v/>
      </c>
      <c r="BA1082" s="101" t="str">
        <f t="array" ref="BA1082">IF($AY1082,QUARTILE(IF(G4SelectionMask="x",IF(INDEX(RawDataRefData,$E1082,0)&gt;0,INDEX(RawDataRefData,$E1082,0)),""),1),"")</f>
        <v/>
      </c>
      <c r="BB1082" s="101" t="str">
        <f t="array" ref="BB1082">IF($AY1082,QUARTILE(IF(G4SelectionMask="x",IF(INDEX(RawDataRefData,$E1082,0)&gt;0,INDEX(RawDataRefData,$E1082,0)),""),3),"")</f>
        <v/>
      </c>
      <c r="BC1082" s="101" t="str">
        <f t="array" ref="BC1082">IF($AY1082,MIN(IF(G4SelectionMask="x",IF(INDEX(RawDataRefData,$E1082,0)&gt;0,INDEX(RawDataRefData,$E1082,0)),"")),"")</f>
        <v/>
      </c>
      <c r="BD1082" s="101" t="str">
        <f t="array" ref="BD1082">IF($AY1082,MAX(IF(G4SelectionMask="x",IF(INDEX(RawDataRefData,$E1082,0)&gt;0,INDEX(RawDataRefData,$E1082,0)),"")),"")</f>
        <v/>
      </c>
      <c r="BE1082" s="101" t="str">
        <f t="shared" si="403"/>
        <v/>
      </c>
      <c r="BF1082" s="101" t="str">
        <f t="array" ref="BF1082">IF($AY1082,STDEVA(IF(G4SelectionMask="x",IF(INDEX(RawDataRefData,$E1082,0)&gt;0,INDEX(RawDataRefData,$E1082,0)),"")),"")</f>
        <v/>
      </c>
      <c r="BG1082" s="100" t="b">
        <f t="shared" si="404"/>
        <v>0</v>
      </c>
      <c r="BH1082" s="100" t="str">
        <f t="array" ref="BH1082">IF($BG1082,MEDIAN(IF(G5SelectionMask="x",IF(INDEX(RawDataRefData,$E1082,0)&gt;0,INDEX(RawDataRefData,$E1082,0)),"")),"")</f>
        <v/>
      </c>
      <c r="BI1082" s="100" t="str">
        <f t="array" ref="BI1082">IF($BG1082,QUARTILE(IF(G5SelectionMask="x",IF(INDEX(RawDataRefData,$E1082,0)&gt;0,INDEX(RawDataRefData,$E1082,0)),""),1),"")</f>
        <v/>
      </c>
      <c r="BJ1082" s="100" t="str">
        <f t="array" ref="BJ1082">IF($BG1082,QUARTILE(IF(G5SelectionMask="x",IF(INDEX(RawDataRefData,$E1082,0)&gt;0,INDEX(RawDataRefData,$E1082,0)),""),3),"")</f>
        <v/>
      </c>
      <c r="BK1082" s="100" t="str">
        <f t="array" ref="BK1082">IF($BG1082,MIN(IF(G5SelectionMask="x",IF(INDEX(RawDataRefData,$E1082,0)&gt;0,INDEX(RawDataRefData,$E1082,0)),"")),"")</f>
        <v/>
      </c>
      <c r="BL1082" s="100" t="str">
        <f t="array" ref="BL1082">IF($BG1082,MAX(IF(G5SelectionMask="x",IF(INDEX(RawDataRefData,$E1082,0)&gt;0,INDEX(RawDataRefData,$E1082,0)),"")),"")</f>
        <v/>
      </c>
      <c r="BM1082" s="100" t="str">
        <f t="shared" si="405"/>
        <v/>
      </c>
      <c r="BN1082" s="103" t="str">
        <f t="array" ref="BN1082">IF($BG1082,STDEVA(IF(G5SelectionMask="x",IF(INDEX(RawDataRefData,$E1082,0)&gt;0,INDEX(RawDataRefData,$E1082,0)),"")),"")</f>
        <v/>
      </c>
      <c r="BO1082" s="104"/>
      <c r="BP1082" s="105">
        <v>1</v>
      </c>
      <c r="BQ1082" s="105">
        <v>4</v>
      </c>
      <c r="BR1082" s="105">
        <v>2</v>
      </c>
      <c r="BS1082" s="105">
        <v>2</v>
      </c>
      <c r="BT1082" s="105">
        <v>4</v>
      </c>
      <c r="BU1082" s="105">
        <v>2</v>
      </c>
      <c r="BV1082" s="105">
        <v>3</v>
      </c>
      <c r="BW1082" s="105">
        <v>1</v>
      </c>
      <c r="BX1082" s="105">
        <v>4</v>
      </c>
      <c r="BY1082" s="105">
        <v>2</v>
      </c>
      <c r="BZ1082" s="105">
        <v>3</v>
      </c>
      <c r="CA1082" s="105">
        <v>4</v>
      </c>
      <c r="CB1082" s="105">
        <v>3</v>
      </c>
      <c r="CC1082" s="105">
        <v>4</v>
      </c>
      <c r="CD1082" s="105">
        <v>1</v>
      </c>
    </row>
    <row r="1083" spans="1:82" ht="13.5" hidden="1" thickBot="1" x14ac:dyDescent="0.25">
      <c r="A1083" s="33" t="e">
        <f t="shared" si="359"/>
        <v>#NAME?</v>
      </c>
      <c r="B1083" s="218"/>
      <c r="C1083" s="215"/>
      <c r="D1083" s="229"/>
      <c r="E1083" s="72">
        <f t="shared" si="398"/>
        <v>1074</v>
      </c>
      <c r="F1083" s="9" t="s">
        <v>2422</v>
      </c>
      <c r="G1083" s="9" t="s">
        <v>1458</v>
      </c>
      <c r="I1083" s="9" t="s">
        <v>341</v>
      </c>
      <c r="K1083" s="100">
        <f t="shared" si="383"/>
        <v>2</v>
      </c>
      <c r="L1083" s="100"/>
      <c r="M1083" s="100"/>
      <c r="N1083" s="100"/>
      <c r="O1083" s="100"/>
      <c r="P1083" s="101">
        <f t="shared" si="384"/>
        <v>4</v>
      </c>
      <c r="Q1083" s="102">
        <f t="shared" si="385"/>
        <v>3</v>
      </c>
      <c r="R1083" s="102">
        <f t="shared" si="386"/>
        <v>1</v>
      </c>
      <c r="S1083" s="102">
        <f t="shared" si="387"/>
        <v>3</v>
      </c>
      <c r="T1083" s="102">
        <f t="shared" si="388"/>
        <v>2</v>
      </c>
      <c r="U1083" s="102">
        <f t="shared" si="389"/>
        <v>3</v>
      </c>
      <c r="V1083" s="102">
        <f t="shared" si="390"/>
        <v>1</v>
      </c>
      <c r="W1083" s="102">
        <f t="shared" si="391"/>
        <v>4</v>
      </c>
      <c r="X1083" s="102">
        <f t="shared" si="392"/>
        <v>4</v>
      </c>
      <c r="Y1083" s="102">
        <f t="shared" si="393"/>
        <v>2</v>
      </c>
      <c r="Z1083" s="102">
        <f t="shared" si="394"/>
        <v>1</v>
      </c>
      <c r="AA1083" s="100" t="b">
        <f t="shared" si="395"/>
        <v>1</v>
      </c>
      <c r="AB1083" s="100">
        <f t="array" ref="AB1083">IF($AA1083,MEDIAN(IF(G1SelectionMask="x",IF(INDEX(RawDataRefData,$E1083,0)&gt;0,INDEX(RawDataRefData,$E1083,0)),"")),"")</f>
        <v>3</v>
      </c>
      <c r="AC1083" s="100">
        <f t="array" ref="AC1083">IF($AA1083,QUARTILE(IF(G1SelectionMask="x",IF(INDEX(RawDataRefData,$E1083,0)&gt;0,INDEX(RawDataRefData,$E1083,0)),""),1),"")</f>
        <v>1.5</v>
      </c>
      <c r="AD1083" s="100">
        <f t="array" ref="AD1083">IF($AA1083,QUARTILE(IF(G1SelectionMask="x",IF(INDEX(RawDataRefData,$E1083,0)&gt;0,INDEX(RawDataRefData,$E1083,0)),""),3),"")</f>
        <v>3.5</v>
      </c>
      <c r="AE1083" s="100">
        <f t="array" ref="AE1083">IF($AA1083,MIN(IF(G1SelectionMask="x",IF(INDEX(RawDataRefData,$E1083,0)&gt;0,INDEX(RawDataRefData,$E1083,0)),"")),"")</f>
        <v>1</v>
      </c>
      <c r="AF1083" s="100">
        <f t="array" ref="AF1083">IF($AA1083,MAX(IF(G1SelectionMask="x",IF(INDEX(RawDataRefData,$E1083,0)&gt;0,INDEX(RawDataRefData,$E1083,0)),"")),"")</f>
        <v>4</v>
      </c>
      <c r="AG1083" s="100">
        <f t="shared" si="396"/>
        <v>2.5454545454545454</v>
      </c>
      <c r="AH1083" s="100">
        <f t="array" ref="AH1083">IF($AA1083,STDEVA(IF(G1SelectionMask="x",IF(INDEX(RawDataRefData,$E1083,0)&gt;0,INDEX(RawDataRefData,$E1083,0)),"")),"")</f>
        <v>1.213559752433836</v>
      </c>
      <c r="AI1083" s="101" t="b">
        <f t="shared" si="397"/>
        <v>1</v>
      </c>
      <c r="AJ1083" s="101">
        <f t="array" ref="AJ1083">IF($AI1083,MEDIAN(IF(G2SelectionMask="x",IF(INDEX(RawDataRefData,$E1083,0)&gt;0,INDEX(RawDataRefData,$E1083,0)),"")),"")</f>
        <v>2</v>
      </c>
      <c r="AK1083" s="101">
        <f t="array" ref="AK1083">IF($AI1083,QUARTILE(IF(G2SelectionMask="x",IF(INDEX(RawDataRefData,$E1083,0)&gt;0,INDEX(RawDataRefData,$E1083,0)),""),1),"")</f>
        <v>1</v>
      </c>
      <c r="AL1083" s="101">
        <f t="array" ref="AL1083">IF($AI1083,QUARTILE(IF(G2SelectionMask="x",IF(INDEX(RawDataRefData,$E1083,0)&gt;0,INDEX(RawDataRefData,$E1083,0)),""),3),"")</f>
        <v>3</v>
      </c>
      <c r="AM1083" s="101">
        <f t="array" ref="AM1083">IF($AI1083,MIN(IF(G2SelectionMask="x",IF(INDEX(RawDataRefData,$E1083,0)&gt;0,INDEX(RawDataRefData,$E1083,0)),"")),"")</f>
        <v>1</v>
      </c>
      <c r="AN1083" s="101">
        <f t="array" ref="AN1083">IF($AI1083,MAX(IF(G2SelectionMask="x",IF(INDEX(RawDataRefData,$E1083,0)&gt;0,INDEX(RawDataRefData,$E1083,0)),"")),"")</f>
        <v>4</v>
      </c>
      <c r="AO1083" s="101">
        <f t="shared" si="399"/>
        <v>2.1818181818181817</v>
      </c>
      <c r="AP1083" s="101">
        <f t="array" ref="AP1083">IF($AI1083,STDEVA(IF(G2SelectionMask="x",IF(INDEX(RawDataRefData,$E1083,0)&gt;0,INDEX(RawDataRefData,$E1083,0)),"")),"")</f>
        <v>1.1677484162422844</v>
      </c>
      <c r="AQ1083" s="100" t="b">
        <f t="shared" si="400"/>
        <v>0</v>
      </c>
      <c r="AR1083" s="100" t="str">
        <f t="array" ref="AR1083">IF($AQ1083,MEDIAN(IF(G3SelectionMask="x",IF(INDEX(RawDataRefData,$E1083,0)&gt;0,INDEX(RawDataRefData,$E1083,0)),"")),"")</f>
        <v/>
      </c>
      <c r="AS1083" s="100" t="str">
        <f t="array" ref="AS1083">IF($AQ1083,QUARTILE(IF(G3SelectionMask="x",IF(INDEX(RawDataRefData,$E1083,0)&gt;0,INDEX(RawDataRefData,$E1083,0)),""),1),"")</f>
        <v/>
      </c>
      <c r="AT1083" s="100" t="str">
        <f t="array" ref="AT1083">IF($AQ1083,QUARTILE(IF(G3SelectionMask="x",IF(INDEX(RawDataRefData,$E1083,0)&gt;0,INDEX(RawDataRefData,$E1083,0)),""),3),"")</f>
        <v/>
      </c>
      <c r="AU1083" s="100" t="str">
        <f t="array" ref="AU1083">IF($AQ1083,MIN(IF(G3SelectionMask="x",IF(INDEX(RawDataRefData,$E1083,0)&gt;0,INDEX(RawDataRefData,$E1083,0)),"")),"")</f>
        <v/>
      </c>
      <c r="AV1083" s="100" t="str">
        <f t="array" ref="AV1083">IF($AQ1083,MAX(IF(G3SelectionMask="x",IF(INDEX(RawDataRefData,$E1083,0)&gt;0,INDEX(RawDataRefData,$E1083,0)),"")),"")</f>
        <v/>
      </c>
      <c r="AW1083" s="100" t="str">
        <f t="shared" si="401"/>
        <v/>
      </c>
      <c r="AX1083" s="100" t="str">
        <f t="array" ref="AX1083">IF($AQ1083,STDEVA(IF(G3SelectionMask="x",IF(INDEX(RawDataRefData,$E1083,0)&gt;0,INDEX(RawDataRefData,$E1083,0)),"")),"")</f>
        <v/>
      </c>
      <c r="AY1083" s="101" t="b">
        <f t="shared" si="402"/>
        <v>0</v>
      </c>
      <c r="AZ1083" s="101" t="str">
        <f t="array" ref="AZ1083">IF($AY1083,MEDIAN(IF(G4SelectionMask="x",IF(INDEX(RawDataRefData,$E1083,0)&gt;0,INDEX(RawDataRefData,$E1083,0)),"")),"")</f>
        <v/>
      </c>
      <c r="BA1083" s="101" t="str">
        <f t="array" ref="BA1083">IF($AY1083,QUARTILE(IF(G4SelectionMask="x",IF(INDEX(RawDataRefData,$E1083,0)&gt;0,INDEX(RawDataRefData,$E1083,0)),""),1),"")</f>
        <v/>
      </c>
      <c r="BB1083" s="101" t="str">
        <f t="array" ref="BB1083">IF($AY1083,QUARTILE(IF(G4SelectionMask="x",IF(INDEX(RawDataRefData,$E1083,0)&gt;0,INDEX(RawDataRefData,$E1083,0)),""),3),"")</f>
        <v/>
      </c>
      <c r="BC1083" s="101" t="str">
        <f t="array" ref="BC1083">IF($AY1083,MIN(IF(G4SelectionMask="x",IF(INDEX(RawDataRefData,$E1083,0)&gt;0,INDEX(RawDataRefData,$E1083,0)),"")),"")</f>
        <v/>
      </c>
      <c r="BD1083" s="101" t="str">
        <f t="array" ref="BD1083">IF($AY1083,MAX(IF(G4SelectionMask="x",IF(INDEX(RawDataRefData,$E1083,0)&gt;0,INDEX(RawDataRefData,$E1083,0)),"")),"")</f>
        <v/>
      </c>
      <c r="BE1083" s="101" t="str">
        <f t="shared" si="403"/>
        <v/>
      </c>
      <c r="BF1083" s="101" t="str">
        <f t="array" ref="BF1083">IF($AY1083,STDEVA(IF(G4SelectionMask="x",IF(INDEX(RawDataRefData,$E1083,0)&gt;0,INDEX(RawDataRefData,$E1083,0)),"")),"")</f>
        <v/>
      </c>
      <c r="BG1083" s="100" t="b">
        <f t="shared" si="404"/>
        <v>0</v>
      </c>
      <c r="BH1083" s="100" t="str">
        <f t="array" ref="BH1083">IF($BG1083,MEDIAN(IF(G5SelectionMask="x",IF(INDEX(RawDataRefData,$E1083,0)&gt;0,INDEX(RawDataRefData,$E1083,0)),"")),"")</f>
        <v/>
      </c>
      <c r="BI1083" s="100" t="str">
        <f t="array" ref="BI1083">IF($BG1083,QUARTILE(IF(G5SelectionMask="x",IF(INDEX(RawDataRefData,$E1083,0)&gt;0,INDEX(RawDataRefData,$E1083,0)),""),1),"")</f>
        <v/>
      </c>
      <c r="BJ1083" s="100" t="str">
        <f t="array" ref="BJ1083">IF($BG1083,QUARTILE(IF(G5SelectionMask="x",IF(INDEX(RawDataRefData,$E1083,0)&gt;0,INDEX(RawDataRefData,$E1083,0)),""),3),"")</f>
        <v/>
      </c>
      <c r="BK1083" s="100" t="str">
        <f t="array" ref="BK1083">IF($BG1083,MIN(IF(G5SelectionMask="x",IF(INDEX(RawDataRefData,$E1083,0)&gt;0,INDEX(RawDataRefData,$E1083,0)),"")),"")</f>
        <v/>
      </c>
      <c r="BL1083" s="100" t="str">
        <f t="array" ref="BL1083">IF($BG1083,MAX(IF(G5SelectionMask="x",IF(INDEX(RawDataRefData,$E1083,0)&gt;0,INDEX(RawDataRefData,$E1083,0)),"")),"")</f>
        <v/>
      </c>
      <c r="BM1083" s="100" t="str">
        <f t="shared" si="405"/>
        <v/>
      </c>
      <c r="BN1083" s="103" t="str">
        <f t="array" ref="BN1083">IF($BG1083,STDEVA(IF(G5SelectionMask="x",IF(INDEX(RawDataRefData,$E1083,0)&gt;0,INDEX(RawDataRefData,$E1083,0)),"")),"")</f>
        <v/>
      </c>
      <c r="BO1083" s="104"/>
      <c r="BP1083" s="105">
        <v>2</v>
      </c>
      <c r="BQ1083" s="105">
        <v>4</v>
      </c>
      <c r="BR1083" s="105">
        <v>3</v>
      </c>
      <c r="BS1083" s="105">
        <v>1</v>
      </c>
      <c r="BT1083" s="105">
        <v>3</v>
      </c>
      <c r="BU1083" s="105">
        <v>2</v>
      </c>
      <c r="BV1083" s="105">
        <v>3</v>
      </c>
      <c r="BW1083" s="105">
        <v>1</v>
      </c>
      <c r="BX1083" s="105">
        <v>4</v>
      </c>
      <c r="BY1083" s="105">
        <v>4</v>
      </c>
      <c r="BZ1083" s="105">
        <v>2</v>
      </c>
      <c r="CA1083" s="105">
        <v>1</v>
      </c>
      <c r="CB1083" s="105">
        <v>1</v>
      </c>
      <c r="CC1083" s="105">
        <v>2</v>
      </c>
      <c r="CD1083" s="105">
        <v>1</v>
      </c>
    </row>
    <row r="1084" spans="1:82" ht="13.5" hidden="1" thickBot="1" x14ac:dyDescent="0.25">
      <c r="A1084" s="33" t="e">
        <f t="shared" si="359"/>
        <v>#NAME?</v>
      </c>
      <c r="B1084" s="218"/>
      <c r="C1084" s="215"/>
      <c r="D1084" s="229"/>
      <c r="E1084" s="72">
        <f t="shared" si="398"/>
        <v>1075</v>
      </c>
      <c r="F1084" s="9" t="s">
        <v>2423</v>
      </c>
      <c r="G1084" s="9" t="s">
        <v>1459</v>
      </c>
      <c r="I1084" s="9" t="s">
        <v>341</v>
      </c>
      <c r="K1084" s="100">
        <f t="shared" si="383"/>
        <v>3</v>
      </c>
      <c r="L1084" s="100"/>
      <c r="M1084" s="100"/>
      <c r="N1084" s="100"/>
      <c r="O1084" s="100"/>
      <c r="P1084" s="101">
        <f t="shared" si="384"/>
        <v>3</v>
      </c>
      <c r="Q1084" s="102">
        <f t="shared" si="385"/>
        <v>3</v>
      </c>
      <c r="R1084" s="102">
        <f t="shared" si="386"/>
        <v>2</v>
      </c>
      <c r="S1084" s="102">
        <f t="shared" si="387"/>
        <v>1</v>
      </c>
      <c r="T1084" s="102">
        <f t="shared" si="388"/>
        <v>1</v>
      </c>
      <c r="U1084" s="102">
        <f t="shared" si="389"/>
        <v>4</v>
      </c>
      <c r="V1084" s="102">
        <f t="shared" si="390"/>
        <v>2</v>
      </c>
      <c r="W1084" s="102">
        <f t="shared" si="391"/>
        <v>3</v>
      </c>
      <c r="X1084" s="102">
        <f t="shared" si="392"/>
        <v>1</v>
      </c>
      <c r="Y1084" s="102">
        <f t="shared" si="393"/>
        <v>1</v>
      </c>
      <c r="Z1084" s="102">
        <f t="shared" si="394"/>
        <v>4</v>
      </c>
      <c r="AA1084" s="100" t="b">
        <f t="shared" si="395"/>
        <v>1</v>
      </c>
      <c r="AB1084" s="100">
        <f t="array" ref="AB1084">IF($AA1084,MEDIAN(IF(G1SelectionMask="x",IF(INDEX(RawDataRefData,$E1084,0)&gt;0,INDEX(RawDataRefData,$E1084,0)),"")),"")</f>
        <v>2</v>
      </c>
      <c r="AC1084" s="100">
        <f t="array" ref="AC1084">IF($AA1084,QUARTILE(IF(G1SelectionMask="x",IF(INDEX(RawDataRefData,$E1084,0)&gt;0,INDEX(RawDataRefData,$E1084,0)),""),1),"")</f>
        <v>1</v>
      </c>
      <c r="AD1084" s="100">
        <f t="array" ref="AD1084">IF($AA1084,QUARTILE(IF(G1SelectionMask="x",IF(INDEX(RawDataRefData,$E1084,0)&gt;0,INDEX(RawDataRefData,$E1084,0)),""),3),"")</f>
        <v>3</v>
      </c>
      <c r="AE1084" s="100">
        <f t="array" ref="AE1084">IF($AA1084,MIN(IF(G1SelectionMask="x",IF(INDEX(RawDataRefData,$E1084,0)&gt;0,INDEX(RawDataRefData,$E1084,0)),"")),"")</f>
        <v>1</v>
      </c>
      <c r="AF1084" s="100">
        <f t="array" ref="AF1084">IF($AA1084,MAX(IF(G1SelectionMask="x",IF(INDEX(RawDataRefData,$E1084,0)&gt;0,INDEX(RawDataRefData,$E1084,0)),"")),"")</f>
        <v>4</v>
      </c>
      <c r="AG1084" s="100">
        <f t="shared" si="396"/>
        <v>2.2727272727272729</v>
      </c>
      <c r="AH1084" s="100">
        <f t="array" ref="AH1084">IF($AA1084,STDEVA(IF(G1SelectionMask="x",IF(INDEX(RawDataRefData,$E1084,0)&gt;0,INDEX(RawDataRefData,$E1084,0)),"")),"")</f>
        <v>1.1908743922772955</v>
      </c>
      <c r="AI1084" s="101" t="b">
        <f t="shared" si="397"/>
        <v>1</v>
      </c>
      <c r="AJ1084" s="101">
        <f t="array" ref="AJ1084">IF($AI1084,MEDIAN(IF(G2SelectionMask="x",IF(INDEX(RawDataRefData,$E1084,0)&gt;0,INDEX(RawDataRefData,$E1084,0)),"")),"")</f>
        <v>2</v>
      </c>
      <c r="AK1084" s="101">
        <f t="array" ref="AK1084">IF($AI1084,QUARTILE(IF(G2SelectionMask="x",IF(INDEX(RawDataRefData,$E1084,0)&gt;0,INDEX(RawDataRefData,$E1084,0)),""),1),"")</f>
        <v>1.5</v>
      </c>
      <c r="AL1084" s="101">
        <f t="array" ref="AL1084">IF($AI1084,QUARTILE(IF(G2SelectionMask="x",IF(INDEX(RawDataRefData,$E1084,0)&gt;0,INDEX(RawDataRefData,$E1084,0)),""),3),"")</f>
        <v>3</v>
      </c>
      <c r="AM1084" s="101">
        <f t="array" ref="AM1084">IF($AI1084,MIN(IF(G2SelectionMask="x",IF(INDEX(RawDataRefData,$E1084,0)&gt;0,INDEX(RawDataRefData,$E1084,0)),"")),"")</f>
        <v>1</v>
      </c>
      <c r="AN1084" s="101">
        <f t="array" ref="AN1084">IF($AI1084,MAX(IF(G2SelectionMask="x",IF(INDEX(RawDataRefData,$E1084,0)&gt;0,INDEX(RawDataRefData,$E1084,0)),"")),"")</f>
        <v>4</v>
      </c>
      <c r="AO1084" s="101">
        <f t="shared" si="399"/>
        <v>2.2727272727272729</v>
      </c>
      <c r="AP1084" s="101">
        <f t="array" ref="AP1084">IF($AI1084,STDEVA(IF(G2SelectionMask="x",IF(INDEX(RawDataRefData,$E1084,0)&gt;0,INDEX(RawDataRefData,$E1084,0)),"")),"")</f>
        <v>1.009049958219026</v>
      </c>
      <c r="AQ1084" s="100" t="b">
        <f t="shared" si="400"/>
        <v>0</v>
      </c>
      <c r="AR1084" s="100" t="str">
        <f t="array" ref="AR1084">IF($AQ1084,MEDIAN(IF(G3SelectionMask="x",IF(INDEX(RawDataRefData,$E1084,0)&gt;0,INDEX(RawDataRefData,$E1084,0)),"")),"")</f>
        <v/>
      </c>
      <c r="AS1084" s="100" t="str">
        <f t="array" ref="AS1084">IF($AQ1084,QUARTILE(IF(G3SelectionMask="x",IF(INDEX(RawDataRefData,$E1084,0)&gt;0,INDEX(RawDataRefData,$E1084,0)),""),1),"")</f>
        <v/>
      </c>
      <c r="AT1084" s="100" t="str">
        <f t="array" ref="AT1084">IF($AQ1084,QUARTILE(IF(G3SelectionMask="x",IF(INDEX(RawDataRefData,$E1084,0)&gt;0,INDEX(RawDataRefData,$E1084,0)),""),3),"")</f>
        <v/>
      </c>
      <c r="AU1084" s="100" t="str">
        <f t="array" ref="AU1084">IF($AQ1084,MIN(IF(G3SelectionMask="x",IF(INDEX(RawDataRefData,$E1084,0)&gt;0,INDEX(RawDataRefData,$E1084,0)),"")),"")</f>
        <v/>
      </c>
      <c r="AV1084" s="100" t="str">
        <f t="array" ref="AV1084">IF($AQ1084,MAX(IF(G3SelectionMask="x",IF(INDEX(RawDataRefData,$E1084,0)&gt;0,INDEX(RawDataRefData,$E1084,0)),"")),"")</f>
        <v/>
      </c>
      <c r="AW1084" s="100" t="str">
        <f t="shared" si="401"/>
        <v/>
      </c>
      <c r="AX1084" s="100" t="str">
        <f t="array" ref="AX1084">IF($AQ1084,STDEVA(IF(G3SelectionMask="x",IF(INDEX(RawDataRefData,$E1084,0)&gt;0,INDEX(RawDataRefData,$E1084,0)),"")),"")</f>
        <v/>
      </c>
      <c r="AY1084" s="101" t="b">
        <f t="shared" si="402"/>
        <v>0</v>
      </c>
      <c r="AZ1084" s="101" t="str">
        <f t="array" ref="AZ1084">IF($AY1084,MEDIAN(IF(G4SelectionMask="x",IF(INDEX(RawDataRefData,$E1084,0)&gt;0,INDEX(RawDataRefData,$E1084,0)),"")),"")</f>
        <v/>
      </c>
      <c r="BA1084" s="101" t="str">
        <f t="array" ref="BA1084">IF($AY1084,QUARTILE(IF(G4SelectionMask="x",IF(INDEX(RawDataRefData,$E1084,0)&gt;0,INDEX(RawDataRefData,$E1084,0)),""),1),"")</f>
        <v/>
      </c>
      <c r="BB1084" s="101" t="str">
        <f t="array" ref="BB1084">IF($AY1084,QUARTILE(IF(G4SelectionMask="x",IF(INDEX(RawDataRefData,$E1084,0)&gt;0,INDEX(RawDataRefData,$E1084,0)),""),3),"")</f>
        <v/>
      </c>
      <c r="BC1084" s="101" t="str">
        <f t="array" ref="BC1084">IF($AY1084,MIN(IF(G4SelectionMask="x",IF(INDEX(RawDataRefData,$E1084,0)&gt;0,INDEX(RawDataRefData,$E1084,0)),"")),"")</f>
        <v/>
      </c>
      <c r="BD1084" s="101" t="str">
        <f t="array" ref="BD1084">IF($AY1084,MAX(IF(G4SelectionMask="x",IF(INDEX(RawDataRefData,$E1084,0)&gt;0,INDEX(RawDataRefData,$E1084,0)),"")),"")</f>
        <v/>
      </c>
      <c r="BE1084" s="101" t="str">
        <f t="shared" si="403"/>
        <v/>
      </c>
      <c r="BF1084" s="101" t="str">
        <f t="array" ref="BF1084">IF($AY1084,STDEVA(IF(G4SelectionMask="x",IF(INDEX(RawDataRefData,$E1084,0)&gt;0,INDEX(RawDataRefData,$E1084,0)),"")),"")</f>
        <v/>
      </c>
      <c r="BG1084" s="100" t="b">
        <f t="shared" si="404"/>
        <v>0</v>
      </c>
      <c r="BH1084" s="100" t="str">
        <f t="array" ref="BH1084">IF($BG1084,MEDIAN(IF(G5SelectionMask="x",IF(INDEX(RawDataRefData,$E1084,0)&gt;0,INDEX(RawDataRefData,$E1084,0)),"")),"")</f>
        <v/>
      </c>
      <c r="BI1084" s="100" t="str">
        <f t="array" ref="BI1084">IF($BG1084,QUARTILE(IF(G5SelectionMask="x",IF(INDEX(RawDataRefData,$E1084,0)&gt;0,INDEX(RawDataRefData,$E1084,0)),""),1),"")</f>
        <v/>
      </c>
      <c r="BJ1084" s="100" t="str">
        <f t="array" ref="BJ1084">IF($BG1084,QUARTILE(IF(G5SelectionMask="x",IF(INDEX(RawDataRefData,$E1084,0)&gt;0,INDEX(RawDataRefData,$E1084,0)),""),3),"")</f>
        <v/>
      </c>
      <c r="BK1084" s="100" t="str">
        <f t="array" ref="BK1084">IF($BG1084,MIN(IF(G5SelectionMask="x",IF(INDEX(RawDataRefData,$E1084,0)&gt;0,INDEX(RawDataRefData,$E1084,0)),"")),"")</f>
        <v/>
      </c>
      <c r="BL1084" s="100" t="str">
        <f t="array" ref="BL1084">IF($BG1084,MAX(IF(G5SelectionMask="x",IF(INDEX(RawDataRefData,$E1084,0)&gt;0,INDEX(RawDataRefData,$E1084,0)),"")),"")</f>
        <v/>
      </c>
      <c r="BM1084" s="100" t="str">
        <f t="shared" si="405"/>
        <v/>
      </c>
      <c r="BN1084" s="103" t="str">
        <f t="array" ref="BN1084">IF($BG1084,STDEVA(IF(G5SelectionMask="x",IF(INDEX(RawDataRefData,$E1084,0)&gt;0,INDEX(RawDataRefData,$E1084,0)),"")),"")</f>
        <v/>
      </c>
      <c r="BO1084" s="104"/>
      <c r="BP1084" s="105">
        <v>3</v>
      </c>
      <c r="BQ1084" s="105">
        <v>3</v>
      </c>
      <c r="BR1084" s="105">
        <v>3</v>
      </c>
      <c r="BS1084" s="105">
        <v>2</v>
      </c>
      <c r="BT1084" s="105">
        <v>1</v>
      </c>
      <c r="BU1084" s="105">
        <v>1</v>
      </c>
      <c r="BV1084" s="105">
        <v>4</v>
      </c>
      <c r="BW1084" s="105">
        <v>2</v>
      </c>
      <c r="BX1084" s="105">
        <v>3</v>
      </c>
      <c r="BY1084" s="105">
        <v>1</v>
      </c>
      <c r="BZ1084" s="105">
        <v>1</v>
      </c>
      <c r="CA1084" s="105">
        <v>4</v>
      </c>
      <c r="CB1084" s="105">
        <v>2</v>
      </c>
      <c r="CC1084" s="105">
        <v>3</v>
      </c>
      <c r="CD1084" s="105">
        <v>2</v>
      </c>
    </row>
    <row r="1085" spans="1:82" ht="13.5" hidden="1" thickBot="1" x14ac:dyDescent="0.25">
      <c r="A1085" s="33" t="e">
        <f t="shared" si="359"/>
        <v>#NAME?</v>
      </c>
      <c r="B1085" s="218"/>
      <c r="C1085" s="215"/>
      <c r="D1085" s="229"/>
      <c r="E1085" s="72">
        <f t="shared" si="398"/>
        <v>1076</v>
      </c>
      <c r="F1085" s="9" t="s">
        <v>2424</v>
      </c>
      <c r="G1085" s="9" t="s">
        <v>1460</v>
      </c>
      <c r="I1085" s="9" t="s">
        <v>341</v>
      </c>
      <c r="K1085" s="100">
        <f t="shared" si="383"/>
        <v>3</v>
      </c>
      <c r="L1085" s="100"/>
      <c r="M1085" s="100"/>
      <c r="N1085" s="100"/>
      <c r="O1085" s="100"/>
      <c r="P1085" s="101">
        <f t="shared" si="384"/>
        <v>2</v>
      </c>
      <c r="Q1085" s="102">
        <f t="shared" si="385"/>
        <v>4</v>
      </c>
      <c r="R1085" s="102">
        <f t="shared" si="386"/>
        <v>4</v>
      </c>
      <c r="S1085" s="102">
        <f t="shared" si="387"/>
        <v>4</v>
      </c>
      <c r="T1085" s="102">
        <f t="shared" si="388"/>
        <v>2</v>
      </c>
      <c r="U1085" s="102">
        <f t="shared" si="389"/>
        <v>2</v>
      </c>
      <c r="V1085" s="102">
        <f t="shared" si="390"/>
        <v>3</v>
      </c>
      <c r="W1085" s="102">
        <f t="shared" si="391"/>
        <v>2</v>
      </c>
      <c r="X1085" s="102">
        <f t="shared" si="392"/>
        <v>1</v>
      </c>
      <c r="Y1085" s="102">
        <f t="shared" si="393"/>
        <v>1</v>
      </c>
      <c r="Z1085" s="102">
        <f t="shared" si="394"/>
        <v>4</v>
      </c>
      <c r="AA1085" s="100" t="b">
        <f t="shared" si="395"/>
        <v>1</v>
      </c>
      <c r="AB1085" s="100">
        <f t="array" ref="AB1085">IF($AA1085,MEDIAN(IF(G1SelectionMask="x",IF(INDEX(RawDataRefData,$E1085,0)&gt;0,INDEX(RawDataRefData,$E1085,0)),"")),"")</f>
        <v>2</v>
      </c>
      <c r="AC1085" s="100">
        <f t="array" ref="AC1085">IF($AA1085,QUARTILE(IF(G1SelectionMask="x",IF(INDEX(RawDataRefData,$E1085,0)&gt;0,INDEX(RawDataRefData,$E1085,0)),""),1),"")</f>
        <v>2</v>
      </c>
      <c r="AD1085" s="100">
        <f t="array" ref="AD1085">IF($AA1085,QUARTILE(IF(G1SelectionMask="x",IF(INDEX(RawDataRefData,$E1085,0)&gt;0,INDEX(RawDataRefData,$E1085,0)),""),3),"")</f>
        <v>4</v>
      </c>
      <c r="AE1085" s="100">
        <f t="array" ref="AE1085">IF($AA1085,MIN(IF(G1SelectionMask="x",IF(INDEX(RawDataRefData,$E1085,0)&gt;0,INDEX(RawDataRefData,$E1085,0)),"")),"")</f>
        <v>1</v>
      </c>
      <c r="AF1085" s="100">
        <f t="array" ref="AF1085">IF($AA1085,MAX(IF(G1SelectionMask="x",IF(INDEX(RawDataRefData,$E1085,0)&gt;0,INDEX(RawDataRefData,$E1085,0)),"")),"")</f>
        <v>4</v>
      </c>
      <c r="AG1085" s="100">
        <f t="shared" si="396"/>
        <v>2.6363636363636362</v>
      </c>
      <c r="AH1085" s="100">
        <f t="array" ref="AH1085">IF($AA1085,STDEVA(IF(G1SelectionMask="x",IF(INDEX(RawDataRefData,$E1085,0)&gt;0,INDEX(RawDataRefData,$E1085,0)),"")),"")</f>
        <v>1.2060453783110545</v>
      </c>
      <c r="AI1085" s="101" t="b">
        <f t="shared" si="397"/>
        <v>1</v>
      </c>
      <c r="AJ1085" s="101">
        <f t="array" ref="AJ1085">IF($AI1085,MEDIAN(IF(G2SelectionMask="x",IF(INDEX(RawDataRefData,$E1085,0)&gt;0,INDEX(RawDataRefData,$E1085,0)),"")),"")</f>
        <v>2</v>
      </c>
      <c r="AK1085" s="101">
        <f t="array" ref="AK1085">IF($AI1085,QUARTILE(IF(G2SelectionMask="x",IF(INDEX(RawDataRefData,$E1085,0)&gt;0,INDEX(RawDataRefData,$E1085,0)),""),1),"")</f>
        <v>2</v>
      </c>
      <c r="AL1085" s="101">
        <f t="array" ref="AL1085">IF($AI1085,QUARTILE(IF(G2SelectionMask="x",IF(INDEX(RawDataRefData,$E1085,0)&gt;0,INDEX(RawDataRefData,$E1085,0)),""),3),"")</f>
        <v>3.5</v>
      </c>
      <c r="AM1085" s="101">
        <f t="array" ref="AM1085">IF($AI1085,MIN(IF(G2SelectionMask="x",IF(INDEX(RawDataRefData,$E1085,0)&gt;0,INDEX(RawDataRefData,$E1085,0)),"")),"")</f>
        <v>1</v>
      </c>
      <c r="AN1085" s="101">
        <f t="array" ref="AN1085">IF($AI1085,MAX(IF(G2SelectionMask="x",IF(INDEX(RawDataRefData,$E1085,0)&gt;0,INDEX(RawDataRefData,$E1085,0)),"")),"")</f>
        <v>4</v>
      </c>
      <c r="AO1085" s="101">
        <f t="shared" si="399"/>
        <v>2.5454545454545454</v>
      </c>
      <c r="AP1085" s="101">
        <f t="array" ref="AP1085">IF($AI1085,STDEVA(IF(G2SelectionMask="x",IF(INDEX(RawDataRefData,$E1085,0)&gt;0,INDEX(RawDataRefData,$E1085,0)),"")),"")</f>
        <v>1.1281521496355327</v>
      </c>
      <c r="AQ1085" s="100" t="b">
        <f t="shared" si="400"/>
        <v>0</v>
      </c>
      <c r="AR1085" s="100" t="str">
        <f t="array" ref="AR1085">IF($AQ1085,MEDIAN(IF(G3SelectionMask="x",IF(INDEX(RawDataRefData,$E1085,0)&gt;0,INDEX(RawDataRefData,$E1085,0)),"")),"")</f>
        <v/>
      </c>
      <c r="AS1085" s="100" t="str">
        <f t="array" ref="AS1085">IF($AQ1085,QUARTILE(IF(G3SelectionMask="x",IF(INDEX(RawDataRefData,$E1085,0)&gt;0,INDEX(RawDataRefData,$E1085,0)),""),1),"")</f>
        <v/>
      </c>
      <c r="AT1085" s="100" t="str">
        <f t="array" ref="AT1085">IF($AQ1085,QUARTILE(IF(G3SelectionMask="x",IF(INDEX(RawDataRefData,$E1085,0)&gt;0,INDEX(RawDataRefData,$E1085,0)),""),3),"")</f>
        <v/>
      </c>
      <c r="AU1085" s="100" t="str">
        <f t="array" ref="AU1085">IF($AQ1085,MIN(IF(G3SelectionMask="x",IF(INDEX(RawDataRefData,$E1085,0)&gt;0,INDEX(RawDataRefData,$E1085,0)),"")),"")</f>
        <v/>
      </c>
      <c r="AV1085" s="100" t="str">
        <f t="array" ref="AV1085">IF($AQ1085,MAX(IF(G3SelectionMask="x",IF(INDEX(RawDataRefData,$E1085,0)&gt;0,INDEX(RawDataRefData,$E1085,0)),"")),"")</f>
        <v/>
      </c>
      <c r="AW1085" s="100" t="str">
        <f t="shared" si="401"/>
        <v/>
      </c>
      <c r="AX1085" s="100" t="str">
        <f t="array" ref="AX1085">IF($AQ1085,STDEVA(IF(G3SelectionMask="x",IF(INDEX(RawDataRefData,$E1085,0)&gt;0,INDEX(RawDataRefData,$E1085,0)),"")),"")</f>
        <v/>
      </c>
      <c r="AY1085" s="101" t="b">
        <f t="shared" si="402"/>
        <v>0</v>
      </c>
      <c r="AZ1085" s="101" t="str">
        <f t="array" ref="AZ1085">IF($AY1085,MEDIAN(IF(G4SelectionMask="x",IF(INDEX(RawDataRefData,$E1085,0)&gt;0,INDEX(RawDataRefData,$E1085,0)),"")),"")</f>
        <v/>
      </c>
      <c r="BA1085" s="101" t="str">
        <f t="array" ref="BA1085">IF($AY1085,QUARTILE(IF(G4SelectionMask="x",IF(INDEX(RawDataRefData,$E1085,0)&gt;0,INDEX(RawDataRefData,$E1085,0)),""),1),"")</f>
        <v/>
      </c>
      <c r="BB1085" s="101" t="str">
        <f t="array" ref="BB1085">IF($AY1085,QUARTILE(IF(G4SelectionMask="x",IF(INDEX(RawDataRefData,$E1085,0)&gt;0,INDEX(RawDataRefData,$E1085,0)),""),3),"")</f>
        <v/>
      </c>
      <c r="BC1085" s="101" t="str">
        <f t="array" ref="BC1085">IF($AY1085,MIN(IF(G4SelectionMask="x",IF(INDEX(RawDataRefData,$E1085,0)&gt;0,INDEX(RawDataRefData,$E1085,0)),"")),"")</f>
        <v/>
      </c>
      <c r="BD1085" s="101" t="str">
        <f t="array" ref="BD1085">IF($AY1085,MAX(IF(G4SelectionMask="x",IF(INDEX(RawDataRefData,$E1085,0)&gt;0,INDEX(RawDataRefData,$E1085,0)),"")),"")</f>
        <v/>
      </c>
      <c r="BE1085" s="101" t="str">
        <f t="shared" si="403"/>
        <v/>
      </c>
      <c r="BF1085" s="101" t="str">
        <f t="array" ref="BF1085">IF($AY1085,STDEVA(IF(G4SelectionMask="x",IF(INDEX(RawDataRefData,$E1085,0)&gt;0,INDEX(RawDataRefData,$E1085,0)),"")),"")</f>
        <v/>
      </c>
      <c r="BG1085" s="100" t="b">
        <f t="shared" si="404"/>
        <v>0</v>
      </c>
      <c r="BH1085" s="100" t="str">
        <f t="array" ref="BH1085">IF($BG1085,MEDIAN(IF(G5SelectionMask="x",IF(INDEX(RawDataRefData,$E1085,0)&gt;0,INDEX(RawDataRefData,$E1085,0)),"")),"")</f>
        <v/>
      </c>
      <c r="BI1085" s="100" t="str">
        <f t="array" ref="BI1085">IF($BG1085,QUARTILE(IF(G5SelectionMask="x",IF(INDEX(RawDataRefData,$E1085,0)&gt;0,INDEX(RawDataRefData,$E1085,0)),""),1),"")</f>
        <v/>
      </c>
      <c r="BJ1085" s="100" t="str">
        <f t="array" ref="BJ1085">IF($BG1085,QUARTILE(IF(G5SelectionMask="x",IF(INDEX(RawDataRefData,$E1085,0)&gt;0,INDEX(RawDataRefData,$E1085,0)),""),3),"")</f>
        <v/>
      </c>
      <c r="BK1085" s="100" t="str">
        <f t="array" ref="BK1085">IF($BG1085,MIN(IF(G5SelectionMask="x",IF(INDEX(RawDataRefData,$E1085,0)&gt;0,INDEX(RawDataRefData,$E1085,0)),"")),"")</f>
        <v/>
      </c>
      <c r="BL1085" s="100" t="str">
        <f t="array" ref="BL1085">IF($BG1085,MAX(IF(G5SelectionMask="x",IF(INDEX(RawDataRefData,$E1085,0)&gt;0,INDEX(RawDataRefData,$E1085,0)),"")),"")</f>
        <v/>
      </c>
      <c r="BM1085" s="100" t="str">
        <f t="shared" si="405"/>
        <v/>
      </c>
      <c r="BN1085" s="103" t="str">
        <f t="array" ref="BN1085">IF($BG1085,STDEVA(IF(G5SelectionMask="x",IF(INDEX(RawDataRefData,$E1085,0)&gt;0,INDEX(RawDataRefData,$E1085,0)),"")),"")</f>
        <v/>
      </c>
      <c r="BO1085" s="104"/>
      <c r="BP1085" s="105">
        <v>3</v>
      </c>
      <c r="BQ1085" s="105">
        <v>2</v>
      </c>
      <c r="BR1085" s="105">
        <v>4</v>
      </c>
      <c r="BS1085" s="105">
        <v>4</v>
      </c>
      <c r="BT1085" s="105">
        <v>4</v>
      </c>
      <c r="BU1085" s="105">
        <v>2</v>
      </c>
      <c r="BV1085" s="105">
        <v>2</v>
      </c>
      <c r="BW1085" s="105">
        <v>3</v>
      </c>
      <c r="BX1085" s="105">
        <v>2</v>
      </c>
      <c r="BY1085" s="105">
        <v>1</v>
      </c>
      <c r="BZ1085" s="105">
        <v>1</v>
      </c>
      <c r="CA1085" s="105">
        <v>4</v>
      </c>
      <c r="CB1085" s="105">
        <v>2</v>
      </c>
      <c r="CC1085" s="105">
        <v>3</v>
      </c>
      <c r="CD1085" s="105">
        <v>1</v>
      </c>
    </row>
    <row r="1086" spans="1:82" ht="13.5" hidden="1" thickBot="1" x14ac:dyDescent="0.25">
      <c r="A1086" s="33" t="e">
        <f t="shared" si="359"/>
        <v>#NAME?</v>
      </c>
      <c r="B1086" s="218"/>
      <c r="C1086" s="215"/>
      <c r="D1086" s="229"/>
      <c r="E1086" s="72">
        <f t="shared" si="398"/>
        <v>1077</v>
      </c>
      <c r="F1086" s="9" t="s">
        <v>2425</v>
      </c>
      <c r="G1086" s="9" t="s">
        <v>1461</v>
      </c>
      <c r="I1086" s="9" t="s">
        <v>341</v>
      </c>
      <c r="K1086" s="100">
        <f t="shared" si="383"/>
        <v>3</v>
      </c>
      <c r="L1086" s="100"/>
      <c r="M1086" s="100"/>
      <c r="N1086" s="100"/>
      <c r="O1086" s="100"/>
      <c r="P1086" s="101">
        <f t="shared" si="384"/>
        <v>1</v>
      </c>
      <c r="Q1086" s="102">
        <f t="shared" si="385"/>
        <v>4</v>
      </c>
      <c r="R1086" s="102">
        <f t="shared" si="386"/>
        <v>4</v>
      </c>
      <c r="S1086" s="102">
        <f t="shared" si="387"/>
        <v>1</v>
      </c>
      <c r="T1086" s="102">
        <f t="shared" si="388"/>
        <v>4</v>
      </c>
      <c r="U1086" s="102">
        <f t="shared" si="389"/>
        <v>4</v>
      </c>
      <c r="V1086" s="102">
        <f t="shared" si="390"/>
        <v>3</v>
      </c>
      <c r="W1086" s="102">
        <f t="shared" si="391"/>
        <v>1</v>
      </c>
      <c r="X1086" s="102">
        <f t="shared" si="392"/>
        <v>4</v>
      </c>
      <c r="Y1086" s="102">
        <f t="shared" si="393"/>
        <v>2</v>
      </c>
      <c r="Z1086" s="102">
        <f t="shared" si="394"/>
        <v>3</v>
      </c>
      <c r="AA1086" s="100" t="b">
        <f t="shared" si="395"/>
        <v>1</v>
      </c>
      <c r="AB1086" s="100">
        <f t="array" ref="AB1086">IF($AA1086,MEDIAN(IF(G1SelectionMask="x",IF(INDEX(RawDataRefData,$E1086,0)&gt;0,INDEX(RawDataRefData,$E1086,0)),"")),"")</f>
        <v>3</v>
      </c>
      <c r="AC1086" s="100">
        <f t="array" ref="AC1086">IF($AA1086,QUARTILE(IF(G1SelectionMask="x",IF(INDEX(RawDataRefData,$E1086,0)&gt;0,INDEX(RawDataRefData,$E1086,0)),""),1),"")</f>
        <v>1.5</v>
      </c>
      <c r="AD1086" s="100">
        <f t="array" ref="AD1086">IF($AA1086,QUARTILE(IF(G1SelectionMask="x",IF(INDEX(RawDataRefData,$E1086,0)&gt;0,INDEX(RawDataRefData,$E1086,0)),""),3),"")</f>
        <v>4</v>
      </c>
      <c r="AE1086" s="100">
        <f t="array" ref="AE1086">IF($AA1086,MIN(IF(G1SelectionMask="x",IF(INDEX(RawDataRefData,$E1086,0)&gt;0,INDEX(RawDataRefData,$E1086,0)),"")),"")</f>
        <v>1</v>
      </c>
      <c r="AF1086" s="100">
        <f t="array" ref="AF1086">IF($AA1086,MAX(IF(G1SelectionMask="x",IF(INDEX(RawDataRefData,$E1086,0)&gt;0,INDEX(RawDataRefData,$E1086,0)),"")),"")</f>
        <v>4</v>
      </c>
      <c r="AG1086" s="100">
        <f t="shared" si="396"/>
        <v>2.8181818181818183</v>
      </c>
      <c r="AH1086" s="100">
        <f t="array" ref="AH1086">IF($AA1086,STDEVA(IF(G1SelectionMask="x",IF(INDEX(RawDataRefData,$E1086,0)&gt;0,INDEX(RawDataRefData,$E1086,0)),"")),"")</f>
        <v>1.3280197150781927</v>
      </c>
      <c r="AI1086" s="101" t="b">
        <f t="shared" si="397"/>
        <v>1</v>
      </c>
      <c r="AJ1086" s="101">
        <f t="array" ref="AJ1086">IF($AI1086,MEDIAN(IF(G2SelectionMask="x",IF(INDEX(RawDataRefData,$E1086,0)&gt;0,INDEX(RawDataRefData,$E1086,0)),"")),"")</f>
        <v>2</v>
      </c>
      <c r="AK1086" s="101">
        <f t="array" ref="AK1086">IF($AI1086,QUARTILE(IF(G2SelectionMask="x",IF(INDEX(RawDataRefData,$E1086,0)&gt;0,INDEX(RawDataRefData,$E1086,0)),""),1),"")</f>
        <v>1.5</v>
      </c>
      <c r="AL1086" s="101">
        <f t="array" ref="AL1086">IF($AI1086,QUARTILE(IF(G2SelectionMask="x",IF(INDEX(RawDataRefData,$E1086,0)&gt;0,INDEX(RawDataRefData,$E1086,0)),""),3),"")</f>
        <v>3</v>
      </c>
      <c r="AM1086" s="101">
        <f t="array" ref="AM1086">IF($AI1086,MIN(IF(G2SelectionMask="x",IF(INDEX(RawDataRefData,$E1086,0)&gt;0,INDEX(RawDataRefData,$E1086,0)),"")),"")</f>
        <v>1</v>
      </c>
      <c r="AN1086" s="101">
        <f t="array" ref="AN1086">IF($AI1086,MAX(IF(G2SelectionMask="x",IF(INDEX(RawDataRefData,$E1086,0)&gt;0,INDEX(RawDataRefData,$E1086,0)),"")),"")</f>
        <v>4</v>
      </c>
      <c r="AO1086" s="101">
        <f t="shared" si="399"/>
        <v>2.3636363636363638</v>
      </c>
      <c r="AP1086" s="101">
        <f t="array" ref="AP1086">IF($AI1086,STDEVA(IF(G2SelectionMask="x",IF(INDEX(RawDataRefData,$E1086,0)&gt;0,INDEX(RawDataRefData,$E1086,0)),"")),"")</f>
        <v>1.1200649331826502</v>
      </c>
      <c r="AQ1086" s="100" t="b">
        <f t="shared" si="400"/>
        <v>0</v>
      </c>
      <c r="AR1086" s="100" t="str">
        <f t="array" ref="AR1086">IF($AQ1086,MEDIAN(IF(G3SelectionMask="x",IF(INDEX(RawDataRefData,$E1086,0)&gt;0,INDEX(RawDataRefData,$E1086,0)),"")),"")</f>
        <v/>
      </c>
      <c r="AS1086" s="100" t="str">
        <f t="array" ref="AS1086">IF($AQ1086,QUARTILE(IF(G3SelectionMask="x",IF(INDEX(RawDataRefData,$E1086,0)&gt;0,INDEX(RawDataRefData,$E1086,0)),""),1),"")</f>
        <v/>
      </c>
      <c r="AT1086" s="100" t="str">
        <f t="array" ref="AT1086">IF($AQ1086,QUARTILE(IF(G3SelectionMask="x",IF(INDEX(RawDataRefData,$E1086,0)&gt;0,INDEX(RawDataRefData,$E1086,0)),""),3),"")</f>
        <v/>
      </c>
      <c r="AU1086" s="100" t="str">
        <f t="array" ref="AU1086">IF($AQ1086,MIN(IF(G3SelectionMask="x",IF(INDEX(RawDataRefData,$E1086,0)&gt;0,INDEX(RawDataRefData,$E1086,0)),"")),"")</f>
        <v/>
      </c>
      <c r="AV1086" s="100" t="str">
        <f t="array" ref="AV1086">IF($AQ1086,MAX(IF(G3SelectionMask="x",IF(INDEX(RawDataRefData,$E1086,0)&gt;0,INDEX(RawDataRefData,$E1086,0)),"")),"")</f>
        <v/>
      </c>
      <c r="AW1086" s="100" t="str">
        <f t="shared" si="401"/>
        <v/>
      </c>
      <c r="AX1086" s="100" t="str">
        <f t="array" ref="AX1086">IF($AQ1086,STDEVA(IF(G3SelectionMask="x",IF(INDEX(RawDataRefData,$E1086,0)&gt;0,INDEX(RawDataRefData,$E1086,0)),"")),"")</f>
        <v/>
      </c>
      <c r="AY1086" s="101" t="b">
        <f t="shared" si="402"/>
        <v>0</v>
      </c>
      <c r="AZ1086" s="101" t="str">
        <f t="array" ref="AZ1086">IF($AY1086,MEDIAN(IF(G4SelectionMask="x",IF(INDEX(RawDataRefData,$E1086,0)&gt;0,INDEX(RawDataRefData,$E1086,0)),"")),"")</f>
        <v/>
      </c>
      <c r="BA1086" s="101" t="str">
        <f t="array" ref="BA1086">IF($AY1086,QUARTILE(IF(G4SelectionMask="x",IF(INDEX(RawDataRefData,$E1086,0)&gt;0,INDEX(RawDataRefData,$E1086,0)),""),1),"")</f>
        <v/>
      </c>
      <c r="BB1086" s="101" t="str">
        <f t="array" ref="BB1086">IF($AY1086,QUARTILE(IF(G4SelectionMask="x",IF(INDEX(RawDataRefData,$E1086,0)&gt;0,INDEX(RawDataRefData,$E1086,0)),""),3),"")</f>
        <v/>
      </c>
      <c r="BC1086" s="101" t="str">
        <f t="array" ref="BC1086">IF($AY1086,MIN(IF(G4SelectionMask="x",IF(INDEX(RawDataRefData,$E1086,0)&gt;0,INDEX(RawDataRefData,$E1086,0)),"")),"")</f>
        <v/>
      </c>
      <c r="BD1086" s="101" t="str">
        <f t="array" ref="BD1086">IF($AY1086,MAX(IF(G4SelectionMask="x",IF(INDEX(RawDataRefData,$E1086,0)&gt;0,INDEX(RawDataRefData,$E1086,0)),"")),"")</f>
        <v/>
      </c>
      <c r="BE1086" s="101" t="str">
        <f t="shared" si="403"/>
        <v/>
      </c>
      <c r="BF1086" s="101" t="str">
        <f t="array" ref="BF1086">IF($AY1086,STDEVA(IF(G4SelectionMask="x",IF(INDEX(RawDataRefData,$E1086,0)&gt;0,INDEX(RawDataRefData,$E1086,0)),"")),"")</f>
        <v/>
      </c>
      <c r="BG1086" s="100" t="b">
        <f t="shared" si="404"/>
        <v>0</v>
      </c>
      <c r="BH1086" s="100" t="str">
        <f t="array" ref="BH1086">IF($BG1086,MEDIAN(IF(G5SelectionMask="x",IF(INDEX(RawDataRefData,$E1086,0)&gt;0,INDEX(RawDataRefData,$E1086,0)),"")),"")</f>
        <v/>
      </c>
      <c r="BI1086" s="100" t="str">
        <f t="array" ref="BI1086">IF($BG1086,QUARTILE(IF(G5SelectionMask="x",IF(INDEX(RawDataRefData,$E1086,0)&gt;0,INDEX(RawDataRefData,$E1086,0)),""),1),"")</f>
        <v/>
      </c>
      <c r="BJ1086" s="100" t="str">
        <f t="array" ref="BJ1086">IF($BG1086,QUARTILE(IF(G5SelectionMask="x",IF(INDEX(RawDataRefData,$E1086,0)&gt;0,INDEX(RawDataRefData,$E1086,0)),""),3),"")</f>
        <v/>
      </c>
      <c r="BK1086" s="100" t="str">
        <f t="array" ref="BK1086">IF($BG1086,MIN(IF(G5SelectionMask="x",IF(INDEX(RawDataRefData,$E1086,0)&gt;0,INDEX(RawDataRefData,$E1086,0)),"")),"")</f>
        <v/>
      </c>
      <c r="BL1086" s="100" t="str">
        <f t="array" ref="BL1086">IF($BG1086,MAX(IF(G5SelectionMask="x",IF(INDEX(RawDataRefData,$E1086,0)&gt;0,INDEX(RawDataRefData,$E1086,0)),"")),"")</f>
        <v/>
      </c>
      <c r="BM1086" s="100" t="str">
        <f t="shared" si="405"/>
        <v/>
      </c>
      <c r="BN1086" s="103" t="str">
        <f t="array" ref="BN1086">IF($BG1086,STDEVA(IF(G5SelectionMask="x",IF(INDEX(RawDataRefData,$E1086,0)&gt;0,INDEX(RawDataRefData,$E1086,0)),"")),"")</f>
        <v/>
      </c>
      <c r="BO1086" s="104"/>
      <c r="BP1086" s="105">
        <v>3</v>
      </c>
      <c r="BQ1086" s="105">
        <v>1</v>
      </c>
      <c r="BR1086" s="105">
        <v>4</v>
      </c>
      <c r="BS1086" s="105">
        <v>4</v>
      </c>
      <c r="BT1086" s="105">
        <v>1</v>
      </c>
      <c r="BU1086" s="105">
        <v>4</v>
      </c>
      <c r="BV1086" s="105">
        <v>4</v>
      </c>
      <c r="BW1086" s="105">
        <v>3</v>
      </c>
      <c r="BX1086" s="105">
        <v>1</v>
      </c>
      <c r="BY1086" s="105">
        <v>4</v>
      </c>
      <c r="BZ1086" s="105">
        <v>2</v>
      </c>
      <c r="CA1086" s="105">
        <v>3</v>
      </c>
      <c r="CB1086" s="105">
        <v>2</v>
      </c>
      <c r="CC1086" s="105">
        <v>3</v>
      </c>
      <c r="CD1086" s="105">
        <v>2</v>
      </c>
    </row>
    <row r="1087" spans="1:82" ht="13.5" hidden="1" thickBot="1" x14ac:dyDescent="0.25">
      <c r="A1087" s="33" t="e">
        <f t="shared" si="359"/>
        <v>#NAME?</v>
      </c>
      <c r="B1087" s="218"/>
      <c r="C1087" s="215"/>
      <c r="D1087" s="229"/>
      <c r="E1087" s="72">
        <f t="shared" si="398"/>
        <v>1078</v>
      </c>
      <c r="F1087" s="9" t="s">
        <v>2426</v>
      </c>
      <c r="G1087" s="9" t="s">
        <v>1462</v>
      </c>
      <c r="I1087" s="9" t="s">
        <v>341</v>
      </c>
      <c r="K1087" s="100">
        <f t="shared" si="383"/>
        <v>4</v>
      </c>
      <c r="L1087" s="100"/>
      <c r="M1087" s="100"/>
      <c r="N1087" s="100"/>
      <c r="O1087" s="100"/>
      <c r="P1087" s="101">
        <f t="shared" si="384"/>
        <v>3</v>
      </c>
      <c r="Q1087" s="102">
        <f t="shared" si="385"/>
        <v>1</v>
      </c>
      <c r="R1087" s="102">
        <f t="shared" si="386"/>
        <v>3</v>
      </c>
      <c r="S1087" s="102">
        <f t="shared" si="387"/>
        <v>1</v>
      </c>
      <c r="T1087" s="102">
        <f t="shared" si="388"/>
        <v>4</v>
      </c>
      <c r="U1087" s="102">
        <f t="shared" si="389"/>
        <v>2</v>
      </c>
      <c r="V1087" s="102">
        <f t="shared" si="390"/>
        <v>3</v>
      </c>
      <c r="W1087" s="102">
        <f t="shared" si="391"/>
        <v>1</v>
      </c>
      <c r="X1087" s="102">
        <f t="shared" si="392"/>
        <v>3</v>
      </c>
      <c r="Y1087" s="102">
        <f t="shared" si="393"/>
        <v>3</v>
      </c>
      <c r="Z1087" s="102">
        <f t="shared" si="394"/>
        <v>1</v>
      </c>
      <c r="AA1087" s="100" t="b">
        <f t="shared" si="395"/>
        <v>1</v>
      </c>
      <c r="AB1087" s="100">
        <f t="array" ref="AB1087">IF($AA1087,MEDIAN(IF(G1SelectionMask="x",IF(INDEX(RawDataRefData,$E1087,0)&gt;0,INDEX(RawDataRefData,$E1087,0)),"")),"")</f>
        <v>3</v>
      </c>
      <c r="AC1087" s="100">
        <f t="array" ref="AC1087">IF($AA1087,QUARTILE(IF(G1SelectionMask="x",IF(INDEX(RawDataRefData,$E1087,0)&gt;0,INDEX(RawDataRefData,$E1087,0)),""),1),"")</f>
        <v>1</v>
      </c>
      <c r="AD1087" s="100">
        <f t="array" ref="AD1087">IF($AA1087,QUARTILE(IF(G1SelectionMask="x",IF(INDEX(RawDataRefData,$E1087,0)&gt;0,INDEX(RawDataRefData,$E1087,0)),""),3),"")</f>
        <v>3</v>
      </c>
      <c r="AE1087" s="100">
        <f t="array" ref="AE1087">IF($AA1087,MIN(IF(G1SelectionMask="x",IF(INDEX(RawDataRefData,$E1087,0)&gt;0,INDEX(RawDataRefData,$E1087,0)),"")),"")</f>
        <v>1</v>
      </c>
      <c r="AF1087" s="100">
        <f t="array" ref="AF1087">IF($AA1087,MAX(IF(G1SelectionMask="x",IF(INDEX(RawDataRefData,$E1087,0)&gt;0,INDEX(RawDataRefData,$E1087,0)),"")),"")</f>
        <v>4</v>
      </c>
      <c r="AG1087" s="100">
        <f t="shared" si="396"/>
        <v>2.2727272727272729</v>
      </c>
      <c r="AH1087" s="100">
        <f t="array" ref="AH1087">IF($AA1087,STDEVA(IF(G1SelectionMask="x",IF(INDEX(RawDataRefData,$E1087,0)&gt;0,INDEX(RawDataRefData,$E1087,0)),"")),"")</f>
        <v>1.1037127426019047</v>
      </c>
      <c r="AI1087" s="101" t="b">
        <f t="shared" si="397"/>
        <v>1</v>
      </c>
      <c r="AJ1087" s="101">
        <f t="array" ref="AJ1087">IF($AI1087,MEDIAN(IF(G2SelectionMask="x",IF(INDEX(RawDataRefData,$E1087,0)&gt;0,INDEX(RawDataRefData,$E1087,0)),"")),"")</f>
        <v>3</v>
      </c>
      <c r="AK1087" s="101">
        <f t="array" ref="AK1087">IF($AI1087,QUARTILE(IF(G2SelectionMask="x",IF(INDEX(RawDataRefData,$E1087,0)&gt;0,INDEX(RawDataRefData,$E1087,0)),""),1),"")</f>
        <v>1</v>
      </c>
      <c r="AL1087" s="101">
        <f t="array" ref="AL1087">IF($AI1087,QUARTILE(IF(G2SelectionMask="x",IF(INDEX(RawDataRefData,$E1087,0)&gt;0,INDEX(RawDataRefData,$E1087,0)),""),3),"")</f>
        <v>3</v>
      </c>
      <c r="AM1087" s="101">
        <f t="array" ref="AM1087">IF($AI1087,MIN(IF(G2SelectionMask="x",IF(INDEX(RawDataRefData,$E1087,0)&gt;0,INDEX(RawDataRefData,$E1087,0)),"")),"")</f>
        <v>1</v>
      </c>
      <c r="AN1087" s="101">
        <f t="array" ref="AN1087">IF($AI1087,MAX(IF(G2SelectionMask="x",IF(INDEX(RawDataRefData,$E1087,0)&gt;0,INDEX(RawDataRefData,$E1087,0)),"")),"")</f>
        <v>4</v>
      </c>
      <c r="AO1087" s="101">
        <f t="shared" si="399"/>
        <v>2.4545454545454546</v>
      </c>
      <c r="AP1087" s="101">
        <f t="array" ref="AP1087">IF($AI1087,STDEVA(IF(G2SelectionMask="x",IF(INDEX(RawDataRefData,$E1087,0)&gt;0,INDEX(RawDataRefData,$E1087,0)),"")),"")</f>
        <v>1.213559752433836</v>
      </c>
      <c r="AQ1087" s="100" t="b">
        <f t="shared" si="400"/>
        <v>0</v>
      </c>
      <c r="AR1087" s="100" t="str">
        <f t="array" ref="AR1087">IF($AQ1087,MEDIAN(IF(G3SelectionMask="x",IF(INDEX(RawDataRefData,$E1087,0)&gt;0,INDEX(RawDataRefData,$E1087,0)),"")),"")</f>
        <v/>
      </c>
      <c r="AS1087" s="100" t="str">
        <f t="array" ref="AS1087">IF($AQ1087,QUARTILE(IF(G3SelectionMask="x",IF(INDEX(RawDataRefData,$E1087,0)&gt;0,INDEX(RawDataRefData,$E1087,0)),""),1),"")</f>
        <v/>
      </c>
      <c r="AT1087" s="100" t="str">
        <f t="array" ref="AT1087">IF($AQ1087,QUARTILE(IF(G3SelectionMask="x",IF(INDEX(RawDataRefData,$E1087,0)&gt;0,INDEX(RawDataRefData,$E1087,0)),""),3),"")</f>
        <v/>
      </c>
      <c r="AU1087" s="100" t="str">
        <f t="array" ref="AU1087">IF($AQ1087,MIN(IF(G3SelectionMask="x",IF(INDEX(RawDataRefData,$E1087,0)&gt;0,INDEX(RawDataRefData,$E1087,0)),"")),"")</f>
        <v/>
      </c>
      <c r="AV1087" s="100" t="str">
        <f t="array" ref="AV1087">IF($AQ1087,MAX(IF(G3SelectionMask="x",IF(INDEX(RawDataRefData,$E1087,0)&gt;0,INDEX(RawDataRefData,$E1087,0)),"")),"")</f>
        <v/>
      </c>
      <c r="AW1087" s="100" t="str">
        <f t="shared" si="401"/>
        <v/>
      </c>
      <c r="AX1087" s="100" t="str">
        <f t="array" ref="AX1087">IF($AQ1087,STDEVA(IF(G3SelectionMask="x",IF(INDEX(RawDataRefData,$E1087,0)&gt;0,INDEX(RawDataRefData,$E1087,0)),"")),"")</f>
        <v/>
      </c>
      <c r="AY1087" s="101" t="b">
        <f t="shared" si="402"/>
        <v>0</v>
      </c>
      <c r="AZ1087" s="101" t="str">
        <f t="array" ref="AZ1087">IF($AY1087,MEDIAN(IF(G4SelectionMask="x",IF(INDEX(RawDataRefData,$E1087,0)&gt;0,INDEX(RawDataRefData,$E1087,0)),"")),"")</f>
        <v/>
      </c>
      <c r="BA1087" s="101" t="str">
        <f t="array" ref="BA1087">IF($AY1087,QUARTILE(IF(G4SelectionMask="x",IF(INDEX(RawDataRefData,$E1087,0)&gt;0,INDEX(RawDataRefData,$E1087,0)),""),1),"")</f>
        <v/>
      </c>
      <c r="BB1087" s="101" t="str">
        <f t="array" ref="BB1087">IF($AY1087,QUARTILE(IF(G4SelectionMask="x",IF(INDEX(RawDataRefData,$E1087,0)&gt;0,INDEX(RawDataRefData,$E1087,0)),""),3),"")</f>
        <v/>
      </c>
      <c r="BC1087" s="101" t="str">
        <f t="array" ref="BC1087">IF($AY1087,MIN(IF(G4SelectionMask="x",IF(INDEX(RawDataRefData,$E1087,0)&gt;0,INDEX(RawDataRefData,$E1087,0)),"")),"")</f>
        <v/>
      </c>
      <c r="BD1087" s="101" t="str">
        <f t="array" ref="BD1087">IF($AY1087,MAX(IF(G4SelectionMask="x",IF(INDEX(RawDataRefData,$E1087,0)&gt;0,INDEX(RawDataRefData,$E1087,0)),"")),"")</f>
        <v/>
      </c>
      <c r="BE1087" s="101" t="str">
        <f t="shared" si="403"/>
        <v/>
      </c>
      <c r="BF1087" s="101" t="str">
        <f t="array" ref="BF1087">IF($AY1087,STDEVA(IF(G4SelectionMask="x",IF(INDEX(RawDataRefData,$E1087,0)&gt;0,INDEX(RawDataRefData,$E1087,0)),"")),"")</f>
        <v/>
      </c>
      <c r="BG1087" s="100" t="b">
        <f t="shared" si="404"/>
        <v>0</v>
      </c>
      <c r="BH1087" s="100" t="str">
        <f t="array" ref="BH1087">IF($BG1087,MEDIAN(IF(G5SelectionMask="x",IF(INDEX(RawDataRefData,$E1087,0)&gt;0,INDEX(RawDataRefData,$E1087,0)),"")),"")</f>
        <v/>
      </c>
      <c r="BI1087" s="100" t="str">
        <f t="array" ref="BI1087">IF($BG1087,QUARTILE(IF(G5SelectionMask="x",IF(INDEX(RawDataRefData,$E1087,0)&gt;0,INDEX(RawDataRefData,$E1087,0)),""),1),"")</f>
        <v/>
      </c>
      <c r="BJ1087" s="100" t="str">
        <f t="array" ref="BJ1087">IF($BG1087,QUARTILE(IF(G5SelectionMask="x",IF(INDEX(RawDataRefData,$E1087,0)&gt;0,INDEX(RawDataRefData,$E1087,0)),""),3),"")</f>
        <v/>
      </c>
      <c r="BK1087" s="100" t="str">
        <f t="array" ref="BK1087">IF($BG1087,MIN(IF(G5SelectionMask="x",IF(INDEX(RawDataRefData,$E1087,0)&gt;0,INDEX(RawDataRefData,$E1087,0)),"")),"")</f>
        <v/>
      </c>
      <c r="BL1087" s="100" t="str">
        <f t="array" ref="BL1087">IF($BG1087,MAX(IF(G5SelectionMask="x",IF(INDEX(RawDataRefData,$E1087,0)&gt;0,INDEX(RawDataRefData,$E1087,0)),"")),"")</f>
        <v/>
      </c>
      <c r="BM1087" s="100" t="str">
        <f t="shared" si="405"/>
        <v/>
      </c>
      <c r="BN1087" s="103" t="str">
        <f t="array" ref="BN1087">IF($BG1087,STDEVA(IF(G5SelectionMask="x",IF(INDEX(RawDataRefData,$E1087,0)&gt;0,INDEX(RawDataRefData,$E1087,0)),"")),"")</f>
        <v/>
      </c>
      <c r="BO1087" s="104"/>
      <c r="BP1087" s="105">
        <v>4</v>
      </c>
      <c r="BQ1087" s="105">
        <v>3</v>
      </c>
      <c r="BR1087" s="105">
        <v>1</v>
      </c>
      <c r="BS1087" s="105">
        <v>3</v>
      </c>
      <c r="BT1087" s="105">
        <v>1</v>
      </c>
      <c r="BU1087" s="105">
        <v>4</v>
      </c>
      <c r="BV1087" s="105">
        <v>2</v>
      </c>
      <c r="BW1087" s="105">
        <v>3</v>
      </c>
      <c r="BX1087" s="105">
        <v>1</v>
      </c>
      <c r="BY1087" s="105">
        <v>3</v>
      </c>
      <c r="BZ1087" s="105">
        <v>3</v>
      </c>
      <c r="CA1087" s="105">
        <v>1</v>
      </c>
      <c r="CB1087" s="105">
        <v>3</v>
      </c>
      <c r="CC1087" s="105">
        <v>4</v>
      </c>
      <c r="CD1087" s="105">
        <v>3</v>
      </c>
    </row>
    <row r="1088" spans="1:82" ht="13.5" hidden="1" thickBot="1" x14ac:dyDescent="0.25">
      <c r="A1088" s="33" t="e">
        <f t="shared" si="359"/>
        <v>#NAME?</v>
      </c>
      <c r="B1088" s="218"/>
      <c r="C1088" s="215"/>
      <c r="D1088" s="229"/>
      <c r="E1088" s="72">
        <f t="shared" si="398"/>
        <v>1079</v>
      </c>
      <c r="F1088" s="9" t="s">
        <v>2427</v>
      </c>
      <c r="G1088" s="9" t="s">
        <v>1463</v>
      </c>
      <c r="I1088" s="9" t="s">
        <v>341</v>
      </c>
      <c r="K1088" s="100">
        <f t="shared" si="383"/>
        <v>3</v>
      </c>
      <c r="L1088" s="100"/>
      <c r="M1088" s="100"/>
      <c r="N1088" s="100"/>
      <c r="O1088" s="100"/>
      <c r="P1088" s="101">
        <f t="shared" si="384"/>
        <v>4</v>
      </c>
      <c r="Q1088" s="102">
        <f t="shared" si="385"/>
        <v>3</v>
      </c>
      <c r="R1088" s="102">
        <f t="shared" si="386"/>
        <v>3</v>
      </c>
      <c r="S1088" s="102">
        <f t="shared" si="387"/>
        <v>2</v>
      </c>
      <c r="T1088" s="102">
        <f t="shared" si="388"/>
        <v>2</v>
      </c>
      <c r="U1088" s="102">
        <f t="shared" si="389"/>
        <v>3</v>
      </c>
      <c r="V1088" s="102">
        <f t="shared" si="390"/>
        <v>3</v>
      </c>
      <c r="W1088" s="102">
        <f t="shared" si="391"/>
        <v>3</v>
      </c>
      <c r="X1088" s="102">
        <f t="shared" si="392"/>
        <v>1</v>
      </c>
      <c r="Y1088" s="102">
        <f t="shared" si="393"/>
        <v>1</v>
      </c>
      <c r="Z1088" s="102">
        <f t="shared" si="394"/>
        <v>4</v>
      </c>
      <c r="AA1088" s="100" t="b">
        <f t="shared" si="395"/>
        <v>1</v>
      </c>
      <c r="AB1088" s="100">
        <f t="array" ref="AB1088">IF($AA1088,MEDIAN(IF(G1SelectionMask="x",IF(INDEX(RawDataRefData,$E1088,0)&gt;0,INDEX(RawDataRefData,$E1088,0)),"")),"")</f>
        <v>3</v>
      </c>
      <c r="AC1088" s="100">
        <f t="array" ref="AC1088">IF($AA1088,QUARTILE(IF(G1SelectionMask="x",IF(INDEX(RawDataRefData,$E1088,0)&gt;0,INDEX(RawDataRefData,$E1088,0)),""),1),"")</f>
        <v>2</v>
      </c>
      <c r="AD1088" s="100">
        <f t="array" ref="AD1088">IF($AA1088,QUARTILE(IF(G1SelectionMask="x",IF(INDEX(RawDataRefData,$E1088,0)&gt;0,INDEX(RawDataRefData,$E1088,0)),""),3),"")</f>
        <v>3</v>
      </c>
      <c r="AE1088" s="100">
        <f t="array" ref="AE1088">IF($AA1088,MIN(IF(G1SelectionMask="x",IF(INDEX(RawDataRefData,$E1088,0)&gt;0,INDEX(RawDataRefData,$E1088,0)),"")),"")</f>
        <v>1</v>
      </c>
      <c r="AF1088" s="100">
        <f t="array" ref="AF1088">IF($AA1088,MAX(IF(G1SelectionMask="x",IF(INDEX(RawDataRefData,$E1088,0)&gt;0,INDEX(RawDataRefData,$E1088,0)),"")),"")</f>
        <v>4</v>
      </c>
      <c r="AG1088" s="100">
        <f t="shared" si="396"/>
        <v>2.6363636363636362</v>
      </c>
      <c r="AH1088" s="100">
        <f t="array" ref="AH1088">IF($AA1088,STDEVA(IF(G1SelectionMask="x",IF(INDEX(RawDataRefData,$E1088,0)&gt;0,INDEX(RawDataRefData,$E1088,0)),"")),"")</f>
        <v>1.0269106361049412</v>
      </c>
      <c r="AI1088" s="101" t="b">
        <f t="shared" si="397"/>
        <v>1</v>
      </c>
      <c r="AJ1088" s="101">
        <f t="array" ref="AJ1088">IF($AI1088,MEDIAN(IF(G2SelectionMask="x",IF(INDEX(RawDataRefData,$E1088,0)&gt;0,INDEX(RawDataRefData,$E1088,0)),"")),"")</f>
        <v>3</v>
      </c>
      <c r="AK1088" s="101">
        <f t="array" ref="AK1088">IF($AI1088,QUARTILE(IF(G2SelectionMask="x",IF(INDEX(RawDataRefData,$E1088,0)&gt;0,INDEX(RawDataRefData,$E1088,0)),""),1),"")</f>
        <v>2.5</v>
      </c>
      <c r="AL1088" s="101">
        <f t="array" ref="AL1088">IF($AI1088,QUARTILE(IF(G2SelectionMask="x",IF(INDEX(RawDataRefData,$E1088,0)&gt;0,INDEX(RawDataRefData,$E1088,0)),""),3),"")</f>
        <v>3.5</v>
      </c>
      <c r="AM1088" s="101">
        <f t="array" ref="AM1088">IF($AI1088,MIN(IF(G2SelectionMask="x",IF(INDEX(RawDataRefData,$E1088,0)&gt;0,INDEX(RawDataRefData,$E1088,0)),"")),"")</f>
        <v>1</v>
      </c>
      <c r="AN1088" s="101">
        <f t="array" ref="AN1088">IF($AI1088,MAX(IF(G2SelectionMask="x",IF(INDEX(RawDataRefData,$E1088,0)&gt;0,INDEX(RawDataRefData,$E1088,0)),"")),"")</f>
        <v>4</v>
      </c>
      <c r="AO1088" s="101">
        <f t="shared" si="399"/>
        <v>2.9090909090909092</v>
      </c>
      <c r="AP1088" s="101">
        <f t="array" ref="AP1088">IF($AI1088,STDEVA(IF(G2SelectionMask="x",IF(INDEX(RawDataRefData,$E1088,0)&gt;0,INDEX(RawDataRefData,$E1088,0)),"")),"")</f>
        <v>0.94387980744853883</v>
      </c>
      <c r="AQ1088" s="100" t="b">
        <f t="shared" si="400"/>
        <v>0</v>
      </c>
      <c r="AR1088" s="100" t="str">
        <f t="array" ref="AR1088">IF($AQ1088,MEDIAN(IF(G3SelectionMask="x",IF(INDEX(RawDataRefData,$E1088,0)&gt;0,INDEX(RawDataRefData,$E1088,0)),"")),"")</f>
        <v/>
      </c>
      <c r="AS1088" s="100" t="str">
        <f t="array" ref="AS1088">IF($AQ1088,QUARTILE(IF(G3SelectionMask="x",IF(INDEX(RawDataRefData,$E1088,0)&gt;0,INDEX(RawDataRefData,$E1088,0)),""),1),"")</f>
        <v/>
      </c>
      <c r="AT1088" s="100" t="str">
        <f t="array" ref="AT1088">IF($AQ1088,QUARTILE(IF(G3SelectionMask="x",IF(INDEX(RawDataRefData,$E1088,0)&gt;0,INDEX(RawDataRefData,$E1088,0)),""),3),"")</f>
        <v/>
      </c>
      <c r="AU1088" s="100" t="str">
        <f t="array" ref="AU1088">IF($AQ1088,MIN(IF(G3SelectionMask="x",IF(INDEX(RawDataRefData,$E1088,0)&gt;0,INDEX(RawDataRefData,$E1088,0)),"")),"")</f>
        <v/>
      </c>
      <c r="AV1088" s="100" t="str">
        <f t="array" ref="AV1088">IF($AQ1088,MAX(IF(G3SelectionMask="x",IF(INDEX(RawDataRefData,$E1088,0)&gt;0,INDEX(RawDataRefData,$E1088,0)),"")),"")</f>
        <v/>
      </c>
      <c r="AW1088" s="100" t="str">
        <f t="shared" si="401"/>
        <v/>
      </c>
      <c r="AX1088" s="100" t="str">
        <f t="array" ref="AX1088">IF($AQ1088,STDEVA(IF(G3SelectionMask="x",IF(INDEX(RawDataRefData,$E1088,0)&gt;0,INDEX(RawDataRefData,$E1088,0)),"")),"")</f>
        <v/>
      </c>
      <c r="AY1088" s="101" t="b">
        <f t="shared" si="402"/>
        <v>0</v>
      </c>
      <c r="AZ1088" s="101" t="str">
        <f t="array" ref="AZ1088">IF($AY1088,MEDIAN(IF(G4SelectionMask="x",IF(INDEX(RawDataRefData,$E1088,0)&gt;0,INDEX(RawDataRefData,$E1088,0)),"")),"")</f>
        <v/>
      </c>
      <c r="BA1088" s="101" t="str">
        <f t="array" ref="BA1088">IF($AY1088,QUARTILE(IF(G4SelectionMask="x",IF(INDEX(RawDataRefData,$E1088,0)&gt;0,INDEX(RawDataRefData,$E1088,0)),""),1),"")</f>
        <v/>
      </c>
      <c r="BB1088" s="101" t="str">
        <f t="array" ref="BB1088">IF($AY1088,QUARTILE(IF(G4SelectionMask="x",IF(INDEX(RawDataRefData,$E1088,0)&gt;0,INDEX(RawDataRefData,$E1088,0)),""),3),"")</f>
        <v/>
      </c>
      <c r="BC1088" s="101" t="str">
        <f t="array" ref="BC1088">IF($AY1088,MIN(IF(G4SelectionMask="x",IF(INDEX(RawDataRefData,$E1088,0)&gt;0,INDEX(RawDataRefData,$E1088,0)),"")),"")</f>
        <v/>
      </c>
      <c r="BD1088" s="101" t="str">
        <f t="array" ref="BD1088">IF($AY1088,MAX(IF(G4SelectionMask="x",IF(INDEX(RawDataRefData,$E1088,0)&gt;0,INDEX(RawDataRefData,$E1088,0)),"")),"")</f>
        <v/>
      </c>
      <c r="BE1088" s="101" t="str">
        <f t="shared" si="403"/>
        <v/>
      </c>
      <c r="BF1088" s="101" t="str">
        <f t="array" ref="BF1088">IF($AY1088,STDEVA(IF(G4SelectionMask="x",IF(INDEX(RawDataRefData,$E1088,0)&gt;0,INDEX(RawDataRefData,$E1088,0)),"")),"")</f>
        <v/>
      </c>
      <c r="BG1088" s="100" t="b">
        <f t="shared" si="404"/>
        <v>0</v>
      </c>
      <c r="BH1088" s="100" t="str">
        <f t="array" ref="BH1088">IF($BG1088,MEDIAN(IF(G5SelectionMask="x",IF(INDEX(RawDataRefData,$E1088,0)&gt;0,INDEX(RawDataRefData,$E1088,0)),"")),"")</f>
        <v/>
      </c>
      <c r="BI1088" s="100" t="str">
        <f t="array" ref="BI1088">IF($BG1088,QUARTILE(IF(G5SelectionMask="x",IF(INDEX(RawDataRefData,$E1088,0)&gt;0,INDEX(RawDataRefData,$E1088,0)),""),1),"")</f>
        <v/>
      </c>
      <c r="BJ1088" s="100" t="str">
        <f t="array" ref="BJ1088">IF($BG1088,QUARTILE(IF(G5SelectionMask="x",IF(INDEX(RawDataRefData,$E1088,0)&gt;0,INDEX(RawDataRefData,$E1088,0)),""),3),"")</f>
        <v/>
      </c>
      <c r="BK1088" s="100" t="str">
        <f t="array" ref="BK1088">IF($BG1088,MIN(IF(G5SelectionMask="x",IF(INDEX(RawDataRefData,$E1088,0)&gt;0,INDEX(RawDataRefData,$E1088,0)),"")),"")</f>
        <v/>
      </c>
      <c r="BL1088" s="100" t="str">
        <f t="array" ref="BL1088">IF($BG1088,MAX(IF(G5SelectionMask="x",IF(INDEX(RawDataRefData,$E1088,0)&gt;0,INDEX(RawDataRefData,$E1088,0)),"")),"")</f>
        <v/>
      </c>
      <c r="BM1088" s="100" t="str">
        <f t="shared" si="405"/>
        <v/>
      </c>
      <c r="BN1088" s="103" t="str">
        <f t="array" ref="BN1088">IF($BG1088,STDEVA(IF(G5SelectionMask="x",IF(INDEX(RawDataRefData,$E1088,0)&gt;0,INDEX(RawDataRefData,$E1088,0)),"")),"")</f>
        <v/>
      </c>
      <c r="BO1088" s="104"/>
      <c r="BP1088" s="105">
        <v>3</v>
      </c>
      <c r="BQ1088" s="105">
        <v>4</v>
      </c>
      <c r="BR1088" s="105">
        <v>3</v>
      </c>
      <c r="BS1088" s="105">
        <v>3</v>
      </c>
      <c r="BT1088" s="105">
        <v>2</v>
      </c>
      <c r="BU1088" s="105">
        <v>2</v>
      </c>
      <c r="BV1088" s="105">
        <v>3</v>
      </c>
      <c r="BW1088" s="105">
        <v>3</v>
      </c>
      <c r="BX1088" s="105">
        <v>3</v>
      </c>
      <c r="BY1088" s="105">
        <v>1</v>
      </c>
      <c r="BZ1088" s="105">
        <v>1</v>
      </c>
      <c r="CA1088" s="105">
        <v>4</v>
      </c>
      <c r="CB1088" s="105">
        <v>3</v>
      </c>
      <c r="CC1088" s="105">
        <v>3</v>
      </c>
      <c r="CD1088" s="105">
        <v>4</v>
      </c>
    </row>
    <row r="1089" spans="1:82" ht="13.5" hidden="1" thickBot="1" x14ac:dyDescent="0.25">
      <c r="A1089" s="33" t="e">
        <f t="shared" si="359"/>
        <v>#NAME?</v>
      </c>
      <c r="B1089" s="218"/>
      <c r="C1089" s="215"/>
      <c r="D1089" s="229"/>
      <c r="E1089" s="72">
        <f t="shared" si="398"/>
        <v>1080</v>
      </c>
      <c r="F1089" s="9" t="s">
        <v>2428</v>
      </c>
      <c r="G1089" s="9" t="s">
        <v>1464</v>
      </c>
      <c r="I1089" s="9" t="s">
        <v>341</v>
      </c>
      <c r="K1089" s="100">
        <f t="shared" si="383"/>
        <v>1</v>
      </c>
      <c r="L1089" s="100"/>
      <c r="M1089" s="100"/>
      <c r="N1089" s="100"/>
      <c r="O1089" s="100"/>
      <c r="P1089" s="101">
        <f t="shared" si="384"/>
        <v>4</v>
      </c>
      <c r="Q1089" s="102">
        <f t="shared" si="385"/>
        <v>1</v>
      </c>
      <c r="R1089" s="102">
        <f t="shared" si="386"/>
        <v>2</v>
      </c>
      <c r="S1089" s="102">
        <f t="shared" si="387"/>
        <v>4</v>
      </c>
      <c r="T1089" s="102">
        <f t="shared" si="388"/>
        <v>2</v>
      </c>
      <c r="U1089" s="102">
        <f t="shared" si="389"/>
        <v>4</v>
      </c>
      <c r="V1089" s="102">
        <f t="shared" si="390"/>
        <v>3</v>
      </c>
      <c r="W1089" s="102">
        <f t="shared" si="391"/>
        <v>1</v>
      </c>
      <c r="X1089" s="102">
        <f t="shared" si="392"/>
        <v>4</v>
      </c>
      <c r="Y1089" s="102">
        <f t="shared" si="393"/>
        <v>1</v>
      </c>
      <c r="Z1089" s="102">
        <f t="shared" si="394"/>
        <v>2</v>
      </c>
      <c r="AA1089" s="100" t="b">
        <f t="shared" si="395"/>
        <v>1</v>
      </c>
      <c r="AB1089" s="100">
        <f t="array" ref="AB1089">IF($AA1089,MEDIAN(IF(G1SelectionMask="x",IF(INDEX(RawDataRefData,$E1089,0)&gt;0,INDEX(RawDataRefData,$E1089,0)),"")),"")</f>
        <v>2</v>
      </c>
      <c r="AC1089" s="100">
        <f t="array" ref="AC1089">IF($AA1089,QUARTILE(IF(G1SelectionMask="x",IF(INDEX(RawDataRefData,$E1089,0)&gt;0,INDEX(RawDataRefData,$E1089,0)),""),1),"")</f>
        <v>1.5</v>
      </c>
      <c r="AD1089" s="100">
        <f t="array" ref="AD1089">IF($AA1089,QUARTILE(IF(G1SelectionMask="x",IF(INDEX(RawDataRefData,$E1089,0)&gt;0,INDEX(RawDataRefData,$E1089,0)),""),3),"")</f>
        <v>4</v>
      </c>
      <c r="AE1089" s="100">
        <f t="array" ref="AE1089">IF($AA1089,MIN(IF(G1SelectionMask="x",IF(INDEX(RawDataRefData,$E1089,0)&gt;0,INDEX(RawDataRefData,$E1089,0)),"")),"")</f>
        <v>1</v>
      </c>
      <c r="AF1089" s="100">
        <f t="array" ref="AF1089">IF($AA1089,MAX(IF(G1SelectionMask="x",IF(INDEX(RawDataRefData,$E1089,0)&gt;0,INDEX(RawDataRefData,$E1089,0)),"")),"")</f>
        <v>4</v>
      </c>
      <c r="AG1089" s="100">
        <f t="shared" si="396"/>
        <v>2.5454545454545454</v>
      </c>
      <c r="AH1089" s="100">
        <f t="array" ref="AH1089">IF($AA1089,STDEVA(IF(G1SelectionMask="x",IF(INDEX(RawDataRefData,$E1089,0)&gt;0,INDEX(RawDataRefData,$E1089,0)),"")),"")</f>
        <v>1.2933395813657267</v>
      </c>
      <c r="AI1089" s="101" t="b">
        <f t="shared" si="397"/>
        <v>1</v>
      </c>
      <c r="AJ1089" s="101">
        <f t="array" ref="AJ1089">IF($AI1089,MEDIAN(IF(G2SelectionMask="x",IF(INDEX(RawDataRefData,$E1089,0)&gt;0,INDEX(RawDataRefData,$E1089,0)),"")),"")</f>
        <v>2</v>
      </c>
      <c r="AK1089" s="101">
        <f t="array" ref="AK1089">IF($AI1089,QUARTILE(IF(G2SelectionMask="x",IF(INDEX(RawDataRefData,$E1089,0)&gt;0,INDEX(RawDataRefData,$E1089,0)),""),1),"")</f>
        <v>1</v>
      </c>
      <c r="AL1089" s="101">
        <f t="array" ref="AL1089">IF($AI1089,QUARTILE(IF(G2SelectionMask="x",IF(INDEX(RawDataRefData,$E1089,0)&gt;0,INDEX(RawDataRefData,$E1089,0)),""),3),"")</f>
        <v>3.5</v>
      </c>
      <c r="AM1089" s="101">
        <f t="array" ref="AM1089">IF($AI1089,MIN(IF(G2SelectionMask="x",IF(INDEX(RawDataRefData,$E1089,0)&gt;0,INDEX(RawDataRefData,$E1089,0)),"")),"")</f>
        <v>1</v>
      </c>
      <c r="AN1089" s="101">
        <f t="array" ref="AN1089">IF($AI1089,MAX(IF(G2SelectionMask="x",IF(INDEX(RawDataRefData,$E1089,0)&gt;0,INDEX(RawDataRefData,$E1089,0)),"")),"")</f>
        <v>4</v>
      </c>
      <c r="AO1089" s="101">
        <f t="shared" si="399"/>
        <v>2.2727272727272729</v>
      </c>
      <c r="AP1089" s="101">
        <f t="array" ref="AP1089">IF($AI1089,STDEVA(IF(G2SelectionMask="x",IF(INDEX(RawDataRefData,$E1089,0)&gt;0,INDEX(RawDataRefData,$E1089,0)),"")),"")</f>
        <v>1.2720777563426766</v>
      </c>
      <c r="AQ1089" s="100" t="b">
        <f t="shared" si="400"/>
        <v>0</v>
      </c>
      <c r="AR1089" s="100" t="str">
        <f t="array" ref="AR1089">IF($AQ1089,MEDIAN(IF(G3SelectionMask="x",IF(INDEX(RawDataRefData,$E1089,0)&gt;0,INDEX(RawDataRefData,$E1089,0)),"")),"")</f>
        <v/>
      </c>
      <c r="AS1089" s="100" t="str">
        <f t="array" ref="AS1089">IF($AQ1089,QUARTILE(IF(G3SelectionMask="x",IF(INDEX(RawDataRefData,$E1089,0)&gt;0,INDEX(RawDataRefData,$E1089,0)),""),1),"")</f>
        <v/>
      </c>
      <c r="AT1089" s="100" t="str">
        <f t="array" ref="AT1089">IF($AQ1089,QUARTILE(IF(G3SelectionMask="x",IF(INDEX(RawDataRefData,$E1089,0)&gt;0,INDEX(RawDataRefData,$E1089,0)),""),3),"")</f>
        <v/>
      </c>
      <c r="AU1089" s="100" t="str">
        <f t="array" ref="AU1089">IF($AQ1089,MIN(IF(G3SelectionMask="x",IF(INDEX(RawDataRefData,$E1089,0)&gt;0,INDEX(RawDataRefData,$E1089,0)),"")),"")</f>
        <v/>
      </c>
      <c r="AV1089" s="100" t="str">
        <f t="array" ref="AV1089">IF($AQ1089,MAX(IF(G3SelectionMask="x",IF(INDEX(RawDataRefData,$E1089,0)&gt;0,INDEX(RawDataRefData,$E1089,0)),"")),"")</f>
        <v/>
      </c>
      <c r="AW1089" s="100" t="str">
        <f t="shared" si="401"/>
        <v/>
      </c>
      <c r="AX1089" s="100" t="str">
        <f t="array" ref="AX1089">IF($AQ1089,STDEVA(IF(G3SelectionMask="x",IF(INDEX(RawDataRefData,$E1089,0)&gt;0,INDEX(RawDataRefData,$E1089,0)),"")),"")</f>
        <v/>
      </c>
      <c r="AY1089" s="101" t="b">
        <f t="shared" si="402"/>
        <v>0</v>
      </c>
      <c r="AZ1089" s="101" t="str">
        <f t="array" ref="AZ1089">IF($AY1089,MEDIAN(IF(G4SelectionMask="x",IF(INDEX(RawDataRefData,$E1089,0)&gt;0,INDEX(RawDataRefData,$E1089,0)),"")),"")</f>
        <v/>
      </c>
      <c r="BA1089" s="101" t="str">
        <f t="array" ref="BA1089">IF($AY1089,QUARTILE(IF(G4SelectionMask="x",IF(INDEX(RawDataRefData,$E1089,0)&gt;0,INDEX(RawDataRefData,$E1089,0)),""),1),"")</f>
        <v/>
      </c>
      <c r="BB1089" s="101" t="str">
        <f t="array" ref="BB1089">IF($AY1089,QUARTILE(IF(G4SelectionMask="x",IF(INDEX(RawDataRefData,$E1089,0)&gt;0,INDEX(RawDataRefData,$E1089,0)),""),3),"")</f>
        <v/>
      </c>
      <c r="BC1089" s="101" t="str">
        <f t="array" ref="BC1089">IF($AY1089,MIN(IF(G4SelectionMask="x",IF(INDEX(RawDataRefData,$E1089,0)&gt;0,INDEX(RawDataRefData,$E1089,0)),"")),"")</f>
        <v/>
      </c>
      <c r="BD1089" s="101" t="str">
        <f t="array" ref="BD1089">IF($AY1089,MAX(IF(G4SelectionMask="x",IF(INDEX(RawDataRefData,$E1089,0)&gt;0,INDEX(RawDataRefData,$E1089,0)),"")),"")</f>
        <v/>
      </c>
      <c r="BE1089" s="101" t="str">
        <f t="shared" si="403"/>
        <v/>
      </c>
      <c r="BF1089" s="101" t="str">
        <f t="array" ref="BF1089">IF($AY1089,STDEVA(IF(G4SelectionMask="x",IF(INDEX(RawDataRefData,$E1089,0)&gt;0,INDEX(RawDataRefData,$E1089,0)),"")),"")</f>
        <v/>
      </c>
      <c r="BG1089" s="100" t="b">
        <f t="shared" si="404"/>
        <v>0</v>
      </c>
      <c r="BH1089" s="100" t="str">
        <f t="array" ref="BH1089">IF($BG1089,MEDIAN(IF(G5SelectionMask="x",IF(INDEX(RawDataRefData,$E1089,0)&gt;0,INDEX(RawDataRefData,$E1089,0)),"")),"")</f>
        <v/>
      </c>
      <c r="BI1089" s="100" t="str">
        <f t="array" ref="BI1089">IF($BG1089,QUARTILE(IF(G5SelectionMask="x",IF(INDEX(RawDataRefData,$E1089,0)&gt;0,INDEX(RawDataRefData,$E1089,0)),""),1),"")</f>
        <v/>
      </c>
      <c r="BJ1089" s="100" t="str">
        <f t="array" ref="BJ1089">IF($BG1089,QUARTILE(IF(G5SelectionMask="x",IF(INDEX(RawDataRefData,$E1089,0)&gt;0,INDEX(RawDataRefData,$E1089,0)),""),3),"")</f>
        <v/>
      </c>
      <c r="BK1089" s="100" t="str">
        <f t="array" ref="BK1089">IF($BG1089,MIN(IF(G5SelectionMask="x",IF(INDEX(RawDataRefData,$E1089,0)&gt;0,INDEX(RawDataRefData,$E1089,0)),"")),"")</f>
        <v/>
      </c>
      <c r="BL1089" s="100" t="str">
        <f t="array" ref="BL1089">IF($BG1089,MAX(IF(G5SelectionMask="x",IF(INDEX(RawDataRefData,$E1089,0)&gt;0,INDEX(RawDataRefData,$E1089,0)),"")),"")</f>
        <v/>
      </c>
      <c r="BM1089" s="100" t="str">
        <f t="shared" si="405"/>
        <v/>
      </c>
      <c r="BN1089" s="103" t="str">
        <f t="array" ref="BN1089">IF($BG1089,STDEVA(IF(G5SelectionMask="x",IF(INDEX(RawDataRefData,$E1089,0)&gt;0,INDEX(RawDataRefData,$E1089,0)),"")),"")</f>
        <v/>
      </c>
      <c r="BO1089" s="104"/>
      <c r="BP1089" s="105">
        <v>1</v>
      </c>
      <c r="BQ1089" s="105">
        <v>4</v>
      </c>
      <c r="BR1089" s="105">
        <v>1</v>
      </c>
      <c r="BS1089" s="105">
        <v>2</v>
      </c>
      <c r="BT1089" s="105">
        <v>4</v>
      </c>
      <c r="BU1089" s="105">
        <v>2</v>
      </c>
      <c r="BV1089" s="105">
        <v>4</v>
      </c>
      <c r="BW1089" s="105">
        <v>3</v>
      </c>
      <c r="BX1089" s="105">
        <v>1</v>
      </c>
      <c r="BY1089" s="105">
        <v>4</v>
      </c>
      <c r="BZ1089" s="105">
        <v>1</v>
      </c>
      <c r="CA1089" s="105">
        <v>2</v>
      </c>
      <c r="CB1089" s="105">
        <v>2</v>
      </c>
      <c r="CC1089" s="105">
        <v>1</v>
      </c>
      <c r="CD1089" s="105">
        <v>4</v>
      </c>
    </row>
    <row r="1090" spans="1:82" ht="13.5" hidden="1" thickBot="1" x14ac:dyDescent="0.25">
      <c r="A1090" s="33" t="e">
        <f t="shared" si="359"/>
        <v>#NAME?</v>
      </c>
      <c r="B1090" s="218"/>
      <c r="C1090" s="215"/>
      <c r="D1090" s="229"/>
      <c r="E1090" s="72">
        <f t="shared" si="398"/>
        <v>1081</v>
      </c>
      <c r="F1090" s="9" t="s">
        <v>2429</v>
      </c>
      <c r="G1090" s="9" t="s">
        <v>1465</v>
      </c>
      <c r="I1090" s="9" t="s">
        <v>341</v>
      </c>
      <c r="K1090" s="100">
        <f t="shared" si="383"/>
        <v>4</v>
      </c>
      <c r="L1090" s="100"/>
      <c r="M1090" s="100"/>
      <c r="N1090" s="100"/>
      <c r="O1090" s="100"/>
      <c r="P1090" s="101">
        <f t="shared" si="384"/>
        <v>2</v>
      </c>
      <c r="Q1090" s="102">
        <f t="shared" si="385"/>
        <v>2</v>
      </c>
      <c r="R1090" s="102">
        <f t="shared" si="386"/>
        <v>3</v>
      </c>
      <c r="S1090" s="102">
        <f t="shared" si="387"/>
        <v>3</v>
      </c>
      <c r="T1090" s="102">
        <f t="shared" si="388"/>
        <v>3</v>
      </c>
      <c r="U1090" s="102">
        <f t="shared" si="389"/>
        <v>2</v>
      </c>
      <c r="V1090" s="102">
        <f t="shared" si="390"/>
        <v>1</v>
      </c>
      <c r="W1090" s="102">
        <f t="shared" si="391"/>
        <v>2</v>
      </c>
      <c r="X1090" s="102">
        <f t="shared" si="392"/>
        <v>2</v>
      </c>
      <c r="Y1090" s="102">
        <f t="shared" si="393"/>
        <v>3</v>
      </c>
      <c r="Z1090" s="102">
        <f t="shared" si="394"/>
        <v>4</v>
      </c>
      <c r="AA1090" s="100" t="b">
        <f t="shared" si="395"/>
        <v>1</v>
      </c>
      <c r="AB1090" s="100">
        <f t="array" ref="AB1090">IF($AA1090,MEDIAN(IF(G1SelectionMask="x",IF(INDEX(RawDataRefData,$E1090,0)&gt;0,INDEX(RawDataRefData,$E1090,0)),"")),"")</f>
        <v>2</v>
      </c>
      <c r="AC1090" s="100">
        <f t="array" ref="AC1090">IF($AA1090,QUARTILE(IF(G1SelectionMask="x",IF(INDEX(RawDataRefData,$E1090,0)&gt;0,INDEX(RawDataRefData,$E1090,0)),""),1),"")</f>
        <v>2</v>
      </c>
      <c r="AD1090" s="100">
        <f t="array" ref="AD1090">IF($AA1090,QUARTILE(IF(G1SelectionMask="x",IF(INDEX(RawDataRefData,$E1090,0)&gt;0,INDEX(RawDataRefData,$E1090,0)),""),3),"")</f>
        <v>3</v>
      </c>
      <c r="AE1090" s="100">
        <f t="array" ref="AE1090">IF($AA1090,MIN(IF(G1SelectionMask="x",IF(INDEX(RawDataRefData,$E1090,0)&gt;0,INDEX(RawDataRefData,$E1090,0)),"")),"")</f>
        <v>1</v>
      </c>
      <c r="AF1090" s="100">
        <f t="array" ref="AF1090">IF($AA1090,MAX(IF(G1SelectionMask="x",IF(INDEX(RawDataRefData,$E1090,0)&gt;0,INDEX(RawDataRefData,$E1090,0)),"")),"")</f>
        <v>4</v>
      </c>
      <c r="AG1090" s="100">
        <f t="shared" si="396"/>
        <v>2.4545454545454546</v>
      </c>
      <c r="AH1090" s="100">
        <f t="array" ref="AH1090">IF($AA1090,STDEVA(IF(G1SelectionMask="x",IF(INDEX(RawDataRefData,$E1090,0)&gt;0,INDEX(RawDataRefData,$E1090,0)),"")),"")</f>
        <v>0.82019953226472486</v>
      </c>
      <c r="AI1090" s="101" t="b">
        <f t="shared" si="397"/>
        <v>1</v>
      </c>
      <c r="AJ1090" s="101">
        <f t="array" ref="AJ1090">IF($AI1090,MEDIAN(IF(G2SelectionMask="x",IF(INDEX(RawDataRefData,$E1090,0)&gt;0,INDEX(RawDataRefData,$E1090,0)),"")),"")</f>
        <v>3</v>
      </c>
      <c r="AK1090" s="101">
        <f t="array" ref="AK1090">IF($AI1090,QUARTILE(IF(G2SelectionMask="x",IF(INDEX(RawDataRefData,$E1090,0)&gt;0,INDEX(RawDataRefData,$E1090,0)),""),1),"")</f>
        <v>2</v>
      </c>
      <c r="AL1090" s="101">
        <f t="array" ref="AL1090">IF($AI1090,QUARTILE(IF(G2SelectionMask="x",IF(INDEX(RawDataRefData,$E1090,0)&gt;0,INDEX(RawDataRefData,$E1090,0)),""),3),"")</f>
        <v>3</v>
      </c>
      <c r="AM1090" s="101">
        <f t="array" ref="AM1090">IF($AI1090,MIN(IF(G2SelectionMask="x",IF(INDEX(RawDataRefData,$E1090,0)&gt;0,INDEX(RawDataRefData,$E1090,0)),"")),"")</f>
        <v>1</v>
      </c>
      <c r="AN1090" s="101">
        <f t="array" ref="AN1090">IF($AI1090,MAX(IF(G2SelectionMask="x",IF(INDEX(RawDataRefData,$E1090,0)&gt;0,INDEX(RawDataRefData,$E1090,0)),"")),"")</f>
        <v>4</v>
      </c>
      <c r="AO1090" s="101">
        <f t="shared" si="399"/>
        <v>2.4545454545454546</v>
      </c>
      <c r="AP1090" s="101">
        <f t="array" ref="AP1090">IF($AI1090,STDEVA(IF(G2SelectionMask="x",IF(INDEX(RawDataRefData,$E1090,0)&gt;0,INDEX(RawDataRefData,$E1090,0)),"")),"")</f>
        <v>0.93419873299382794</v>
      </c>
      <c r="AQ1090" s="100" t="b">
        <f t="shared" si="400"/>
        <v>0</v>
      </c>
      <c r="AR1090" s="100" t="str">
        <f t="array" ref="AR1090">IF($AQ1090,MEDIAN(IF(G3SelectionMask="x",IF(INDEX(RawDataRefData,$E1090,0)&gt;0,INDEX(RawDataRefData,$E1090,0)),"")),"")</f>
        <v/>
      </c>
      <c r="AS1090" s="100" t="str">
        <f t="array" ref="AS1090">IF($AQ1090,QUARTILE(IF(G3SelectionMask="x",IF(INDEX(RawDataRefData,$E1090,0)&gt;0,INDEX(RawDataRefData,$E1090,0)),""),1),"")</f>
        <v/>
      </c>
      <c r="AT1090" s="100" t="str">
        <f t="array" ref="AT1090">IF($AQ1090,QUARTILE(IF(G3SelectionMask="x",IF(INDEX(RawDataRefData,$E1090,0)&gt;0,INDEX(RawDataRefData,$E1090,0)),""),3),"")</f>
        <v/>
      </c>
      <c r="AU1090" s="100" t="str">
        <f t="array" ref="AU1090">IF($AQ1090,MIN(IF(G3SelectionMask="x",IF(INDEX(RawDataRefData,$E1090,0)&gt;0,INDEX(RawDataRefData,$E1090,0)),"")),"")</f>
        <v/>
      </c>
      <c r="AV1090" s="100" t="str">
        <f t="array" ref="AV1090">IF($AQ1090,MAX(IF(G3SelectionMask="x",IF(INDEX(RawDataRefData,$E1090,0)&gt;0,INDEX(RawDataRefData,$E1090,0)),"")),"")</f>
        <v/>
      </c>
      <c r="AW1090" s="100" t="str">
        <f t="shared" si="401"/>
        <v/>
      </c>
      <c r="AX1090" s="100" t="str">
        <f t="array" ref="AX1090">IF($AQ1090,STDEVA(IF(G3SelectionMask="x",IF(INDEX(RawDataRefData,$E1090,0)&gt;0,INDEX(RawDataRefData,$E1090,0)),"")),"")</f>
        <v/>
      </c>
      <c r="AY1090" s="101" t="b">
        <f t="shared" si="402"/>
        <v>0</v>
      </c>
      <c r="AZ1090" s="101" t="str">
        <f t="array" ref="AZ1090">IF($AY1090,MEDIAN(IF(G4SelectionMask="x",IF(INDEX(RawDataRefData,$E1090,0)&gt;0,INDEX(RawDataRefData,$E1090,0)),"")),"")</f>
        <v/>
      </c>
      <c r="BA1090" s="101" t="str">
        <f t="array" ref="BA1090">IF($AY1090,QUARTILE(IF(G4SelectionMask="x",IF(INDEX(RawDataRefData,$E1090,0)&gt;0,INDEX(RawDataRefData,$E1090,0)),""),1),"")</f>
        <v/>
      </c>
      <c r="BB1090" s="101" t="str">
        <f t="array" ref="BB1090">IF($AY1090,QUARTILE(IF(G4SelectionMask="x",IF(INDEX(RawDataRefData,$E1090,0)&gt;0,INDEX(RawDataRefData,$E1090,0)),""),3),"")</f>
        <v/>
      </c>
      <c r="BC1090" s="101" t="str">
        <f t="array" ref="BC1090">IF($AY1090,MIN(IF(G4SelectionMask="x",IF(INDEX(RawDataRefData,$E1090,0)&gt;0,INDEX(RawDataRefData,$E1090,0)),"")),"")</f>
        <v/>
      </c>
      <c r="BD1090" s="101" t="str">
        <f t="array" ref="BD1090">IF($AY1090,MAX(IF(G4SelectionMask="x",IF(INDEX(RawDataRefData,$E1090,0)&gt;0,INDEX(RawDataRefData,$E1090,0)),"")),"")</f>
        <v/>
      </c>
      <c r="BE1090" s="101" t="str">
        <f t="shared" si="403"/>
        <v/>
      </c>
      <c r="BF1090" s="101" t="str">
        <f t="array" ref="BF1090">IF($AY1090,STDEVA(IF(G4SelectionMask="x",IF(INDEX(RawDataRefData,$E1090,0)&gt;0,INDEX(RawDataRefData,$E1090,0)),"")),"")</f>
        <v/>
      </c>
      <c r="BG1090" s="100" t="b">
        <f t="shared" si="404"/>
        <v>0</v>
      </c>
      <c r="BH1090" s="100" t="str">
        <f t="array" ref="BH1090">IF($BG1090,MEDIAN(IF(G5SelectionMask="x",IF(INDEX(RawDataRefData,$E1090,0)&gt;0,INDEX(RawDataRefData,$E1090,0)),"")),"")</f>
        <v/>
      </c>
      <c r="BI1090" s="100" t="str">
        <f t="array" ref="BI1090">IF($BG1090,QUARTILE(IF(G5SelectionMask="x",IF(INDEX(RawDataRefData,$E1090,0)&gt;0,INDEX(RawDataRefData,$E1090,0)),""),1),"")</f>
        <v/>
      </c>
      <c r="BJ1090" s="100" t="str">
        <f t="array" ref="BJ1090">IF($BG1090,QUARTILE(IF(G5SelectionMask="x",IF(INDEX(RawDataRefData,$E1090,0)&gt;0,INDEX(RawDataRefData,$E1090,0)),""),3),"")</f>
        <v/>
      </c>
      <c r="BK1090" s="100" t="str">
        <f t="array" ref="BK1090">IF($BG1090,MIN(IF(G5SelectionMask="x",IF(INDEX(RawDataRefData,$E1090,0)&gt;0,INDEX(RawDataRefData,$E1090,0)),"")),"")</f>
        <v/>
      </c>
      <c r="BL1090" s="100" t="str">
        <f t="array" ref="BL1090">IF($BG1090,MAX(IF(G5SelectionMask="x",IF(INDEX(RawDataRefData,$E1090,0)&gt;0,INDEX(RawDataRefData,$E1090,0)),"")),"")</f>
        <v/>
      </c>
      <c r="BM1090" s="100" t="str">
        <f t="shared" si="405"/>
        <v/>
      </c>
      <c r="BN1090" s="103" t="str">
        <f t="array" ref="BN1090">IF($BG1090,STDEVA(IF(G5SelectionMask="x",IF(INDEX(RawDataRefData,$E1090,0)&gt;0,INDEX(RawDataRefData,$E1090,0)),"")),"")</f>
        <v/>
      </c>
      <c r="BO1090" s="104"/>
      <c r="BP1090" s="105">
        <v>4</v>
      </c>
      <c r="BQ1090" s="105">
        <v>2</v>
      </c>
      <c r="BR1090" s="105">
        <v>2</v>
      </c>
      <c r="BS1090" s="105">
        <v>3</v>
      </c>
      <c r="BT1090" s="105">
        <v>3</v>
      </c>
      <c r="BU1090" s="105">
        <v>3</v>
      </c>
      <c r="BV1090" s="105">
        <v>2</v>
      </c>
      <c r="BW1090" s="105">
        <v>1</v>
      </c>
      <c r="BX1090" s="105">
        <v>2</v>
      </c>
      <c r="BY1090" s="105">
        <v>2</v>
      </c>
      <c r="BZ1090" s="105">
        <v>3</v>
      </c>
      <c r="CA1090" s="105">
        <v>4</v>
      </c>
      <c r="CB1090" s="105">
        <v>3</v>
      </c>
      <c r="CC1090" s="105">
        <v>3</v>
      </c>
      <c r="CD1090" s="105">
        <v>1</v>
      </c>
    </row>
    <row r="1091" spans="1:82" ht="13.5" hidden="1" thickBot="1" x14ac:dyDescent="0.25">
      <c r="A1091" s="33" t="e">
        <f t="shared" si="359"/>
        <v>#NAME?</v>
      </c>
      <c r="B1091" s="218"/>
      <c r="C1091" s="215"/>
      <c r="D1091" s="229"/>
      <c r="E1091" s="72">
        <f t="shared" si="398"/>
        <v>1082</v>
      </c>
      <c r="F1091" s="9" t="s">
        <v>2430</v>
      </c>
      <c r="G1091" s="9" t="s">
        <v>1466</v>
      </c>
      <c r="I1091" s="9" t="s">
        <v>341</v>
      </c>
      <c r="K1091" s="100">
        <f t="shared" si="383"/>
        <v>3</v>
      </c>
      <c r="L1091" s="100"/>
      <c r="M1091" s="100"/>
      <c r="N1091" s="100"/>
      <c r="O1091" s="100"/>
      <c r="P1091" s="101">
        <f t="shared" si="384"/>
        <v>3</v>
      </c>
      <c r="Q1091" s="102">
        <f t="shared" si="385"/>
        <v>2</v>
      </c>
      <c r="R1091" s="102">
        <f t="shared" si="386"/>
        <v>1</v>
      </c>
      <c r="S1091" s="102">
        <f t="shared" si="387"/>
        <v>1</v>
      </c>
      <c r="T1091" s="102">
        <f t="shared" si="388"/>
        <v>2</v>
      </c>
      <c r="U1091" s="102">
        <f t="shared" si="389"/>
        <v>4</v>
      </c>
      <c r="V1091" s="102">
        <f t="shared" si="390"/>
        <v>4</v>
      </c>
      <c r="W1091" s="102">
        <f t="shared" si="391"/>
        <v>4</v>
      </c>
      <c r="X1091" s="102">
        <f t="shared" si="392"/>
        <v>3</v>
      </c>
      <c r="Y1091" s="102">
        <f t="shared" si="393"/>
        <v>4</v>
      </c>
      <c r="Z1091" s="102">
        <f t="shared" si="394"/>
        <v>2</v>
      </c>
      <c r="AA1091" s="100" t="b">
        <f t="shared" si="395"/>
        <v>1</v>
      </c>
      <c r="AB1091" s="100">
        <f t="array" ref="AB1091">IF($AA1091,MEDIAN(IF(G1SelectionMask="x",IF(INDEX(RawDataRefData,$E1091,0)&gt;0,INDEX(RawDataRefData,$E1091,0)),"")),"")</f>
        <v>3</v>
      </c>
      <c r="AC1091" s="100">
        <f t="array" ref="AC1091">IF($AA1091,QUARTILE(IF(G1SelectionMask="x",IF(INDEX(RawDataRefData,$E1091,0)&gt;0,INDEX(RawDataRefData,$E1091,0)),""),1),"")</f>
        <v>2</v>
      </c>
      <c r="AD1091" s="100">
        <f t="array" ref="AD1091">IF($AA1091,QUARTILE(IF(G1SelectionMask="x",IF(INDEX(RawDataRefData,$E1091,0)&gt;0,INDEX(RawDataRefData,$E1091,0)),""),3),"")</f>
        <v>4</v>
      </c>
      <c r="AE1091" s="100">
        <f t="array" ref="AE1091">IF($AA1091,MIN(IF(G1SelectionMask="x",IF(INDEX(RawDataRefData,$E1091,0)&gt;0,INDEX(RawDataRefData,$E1091,0)),"")),"")</f>
        <v>1</v>
      </c>
      <c r="AF1091" s="100">
        <f t="array" ref="AF1091">IF($AA1091,MAX(IF(G1SelectionMask="x",IF(INDEX(RawDataRefData,$E1091,0)&gt;0,INDEX(RawDataRefData,$E1091,0)),"")),"")</f>
        <v>4</v>
      </c>
      <c r="AG1091" s="100">
        <f t="shared" si="396"/>
        <v>2.7272727272727271</v>
      </c>
      <c r="AH1091" s="100">
        <f t="array" ref="AH1091">IF($AA1091,STDEVA(IF(G1SelectionMask="x",IF(INDEX(RawDataRefData,$E1091,0)&gt;0,INDEX(RawDataRefData,$E1091,0)),"")),"")</f>
        <v>1.1908743922772957</v>
      </c>
      <c r="AI1091" s="101" t="b">
        <f t="shared" si="397"/>
        <v>1</v>
      </c>
      <c r="AJ1091" s="101">
        <f t="array" ref="AJ1091">IF($AI1091,MEDIAN(IF(G2SelectionMask="x",IF(INDEX(RawDataRefData,$E1091,0)&gt;0,INDEX(RawDataRefData,$E1091,0)),"")),"")</f>
        <v>2</v>
      </c>
      <c r="AK1091" s="101">
        <f t="array" ref="AK1091">IF($AI1091,QUARTILE(IF(G2SelectionMask="x",IF(INDEX(RawDataRefData,$E1091,0)&gt;0,INDEX(RawDataRefData,$E1091,0)),""),1),"")</f>
        <v>1.5</v>
      </c>
      <c r="AL1091" s="101">
        <f t="array" ref="AL1091">IF($AI1091,QUARTILE(IF(G2SelectionMask="x",IF(INDEX(RawDataRefData,$E1091,0)&gt;0,INDEX(RawDataRefData,$E1091,0)),""),3),"")</f>
        <v>4</v>
      </c>
      <c r="AM1091" s="101">
        <f t="array" ref="AM1091">IF($AI1091,MIN(IF(G2SelectionMask="x",IF(INDEX(RawDataRefData,$E1091,0)&gt;0,INDEX(RawDataRefData,$E1091,0)),"")),"")</f>
        <v>1</v>
      </c>
      <c r="AN1091" s="101">
        <f t="array" ref="AN1091">IF($AI1091,MAX(IF(G2SelectionMask="x",IF(INDEX(RawDataRefData,$E1091,0)&gt;0,INDEX(RawDataRefData,$E1091,0)),"")),"")</f>
        <v>4</v>
      </c>
      <c r="AO1091" s="101">
        <f t="shared" si="399"/>
        <v>2.5454545454545454</v>
      </c>
      <c r="AP1091" s="101">
        <f t="array" ref="AP1091">IF($AI1091,STDEVA(IF(G2SelectionMask="x",IF(INDEX(RawDataRefData,$E1091,0)&gt;0,INDEX(RawDataRefData,$E1091,0)),"")),"")</f>
        <v>1.2933395813657267</v>
      </c>
      <c r="AQ1091" s="100" t="b">
        <f t="shared" si="400"/>
        <v>0</v>
      </c>
      <c r="AR1091" s="100" t="str">
        <f t="array" ref="AR1091">IF($AQ1091,MEDIAN(IF(G3SelectionMask="x",IF(INDEX(RawDataRefData,$E1091,0)&gt;0,INDEX(RawDataRefData,$E1091,0)),"")),"")</f>
        <v/>
      </c>
      <c r="AS1091" s="100" t="str">
        <f t="array" ref="AS1091">IF($AQ1091,QUARTILE(IF(G3SelectionMask="x",IF(INDEX(RawDataRefData,$E1091,0)&gt;0,INDEX(RawDataRefData,$E1091,0)),""),1),"")</f>
        <v/>
      </c>
      <c r="AT1091" s="100" t="str">
        <f t="array" ref="AT1091">IF($AQ1091,QUARTILE(IF(G3SelectionMask="x",IF(INDEX(RawDataRefData,$E1091,0)&gt;0,INDEX(RawDataRefData,$E1091,0)),""),3),"")</f>
        <v/>
      </c>
      <c r="AU1091" s="100" t="str">
        <f t="array" ref="AU1091">IF($AQ1091,MIN(IF(G3SelectionMask="x",IF(INDEX(RawDataRefData,$E1091,0)&gt;0,INDEX(RawDataRefData,$E1091,0)),"")),"")</f>
        <v/>
      </c>
      <c r="AV1091" s="100" t="str">
        <f t="array" ref="AV1091">IF($AQ1091,MAX(IF(G3SelectionMask="x",IF(INDEX(RawDataRefData,$E1091,0)&gt;0,INDEX(RawDataRefData,$E1091,0)),"")),"")</f>
        <v/>
      </c>
      <c r="AW1091" s="100" t="str">
        <f t="shared" si="401"/>
        <v/>
      </c>
      <c r="AX1091" s="100" t="str">
        <f t="array" ref="AX1091">IF($AQ1091,STDEVA(IF(G3SelectionMask="x",IF(INDEX(RawDataRefData,$E1091,0)&gt;0,INDEX(RawDataRefData,$E1091,0)),"")),"")</f>
        <v/>
      </c>
      <c r="AY1091" s="101" t="b">
        <f t="shared" si="402"/>
        <v>0</v>
      </c>
      <c r="AZ1091" s="101" t="str">
        <f t="array" ref="AZ1091">IF($AY1091,MEDIAN(IF(G4SelectionMask="x",IF(INDEX(RawDataRefData,$E1091,0)&gt;0,INDEX(RawDataRefData,$E1091,0)),"")),"")</f>
        <v/>
      </c>
      <c r="BA1091" s="101" t="str">
        <f t="array" ref="BA1091">IF($AY1091,QUARTILE(IF(G4SelectionMask="x",IF(INDEX(RawDataRefData,$E1091,0)&gt;0,INDEX(RawDataRefData,$E1091,0)),""),1),"")</f>
        <v/>
      </c>
      <c r="BB1091" s="101" t="str">
        <f t="array" ref="BB1091">IF($AY1091,QUARTILE(IF(G4SelectionMask="x",IF(INDEX(RawDataRefData,$E1091,0)&gt;0,INDEX(RawDataRefData,$E1091,0)),""),3),"")</f>
        <v/>
      </c>
      <c r="BC1091" s="101" t="str">
        <f t="array" ref="BC1091">IF($AY1091,MIN(IF(G4SelectionMask="x",IF(INDEX(RawDataRefData,$E1091,0)&gt;0,INDEX(RawDataRefData,$E1091,0)),"")),"")</f>
        <v/>
      </c>
      <c r="BD1091" s="101" t="str">
        <f t="array" ref="BD1091">IF($AY1091,MAX(IF(G4SelectionMask="x",IF(INDEX(RawDataRefData,$E1091,0)&gt;0,INDEX(RawDataRefData,$E1091,0)),"")),"")</f>
        <v/>
      </c>
      <c r="BE1091" s="101" t="str">
        <f t="shared" si="403"/>
        <v/>
      </c>
      <c r="BF1091" s="101" t="str">
        <f t="array" ref="BF1091">IF($AY1091,STDEVA(IF(G4SelectionMask="x",IF(INDEX(RawDataRefData,$E1091,0)&gt;0,INDEX(RawDataRefData,$E1091,0)),"")),"")</f>
        <v/>
      </c>
      <c r="BG1091" s="100" t="b">
        <f t="shared" si="404"/>
        <v>0</v>
      </c>
      <c r="BH1091" s="100" t="str">
        <f t="array" ref="BH1091">IF($BG1091,MEDIAN(IF(G5SelectionMask="x",IF(INDEX(RawDataRefData,$E1091,0)&gt;0,INDEX(RawDataRefData,$E1091,0)),"")),"")</f>
        <v/>
      </c>
      <c r="BI1091" s="100" t="str">
        <f t="array" ref="BI1091">IF($BG1091,QUARTILE(IF(G5SelectionMask="x",IF(INDEX(RawDataRefData,$E1091,0)&gt;0,INDEX(RawDataRefData,$E1091,0)),""),1),"")</f>
        <v/>
      </c>
      <c r="BJ1091" s="100" t="str">
        <f t="array" ref="BJ1091">IF($BG1091,QUARTILE(IF(G5SelectionMask="x",IF(INDEX(RawDataRefData,$E1091,0)&gt;0,INDEX(RawDataRefData,$E1091,0)),""),3),"")</f>
        <v/>
      </c>
      <c r="BK1091" s="100" t="str">
        <f t="array" ref="BK1091">IF($BG1091,MIN(IF(G5SelectionMask="x",IF(INDEX(RawDataRefData,$E1091,0)&gt;0,INDEX(RawDataRefData,$E1091,0)),"")),"")</f>
        <v/>
      </c>
      <c r="BL1091" s="100" t="str">
        <f t="array" ref="BL1091">IF($BG1091,MAX(IF(G5SelectionMask="x",IF(INDEX(RawDataRefData,$E1091,0)&gt;0,INDEX(RawDataRefData,$E1091,0)),"")),"")</f>
        <v/>
      </c>
      <c r="BM1091" s="100" t="str">
        <f t="shared" si="405"/>
        <v/>
      </c>
      <c r="BN1091" s="103" t="str">
        <f t="array" ref="BN1091">IF($BG1091,STDEVA(IF(G5SelectionMask="x",IF(INDEX(RawDataRefData,$E1091,0)&gt;0,INDEX(RawDataRefData,$E1091,0)),"")),"")</f>
        <v/>
      </c>
      <c r="BO1091" s="104"/>
      <c r="BP1091" s="105">
        <v>3</v>
      </c>
      <c r="BQ1091" s="105">
        <v>3</v>
      </c>
      <c r="BR1091" s="105">
        <v>2</v>
      </c>
      <c r="BS1091" s="105">
        <v>1</v>
      </c>
      <c r="BT1091" s="105">
        <v>1</v>
      </c>
      <c r="BU1091" s="105">
        <v>2</v>
      </c>
      <c r="BV1091" s="105">
        <v>4</v>
      </c>
      <c r="BW1091" s="105">
        <v>4</v>
      </c>
      <c r="BX1091" s="105">
        <v>4</v>
      </c>
      <c r="BY1091" s="105">
        <v>3</v>
      </c>
      <c r="BZ1091" s="105">
        <v>4</v>
      </c>
      <c r="CA1091" s="105">
        <v>2</v>
      </c>
      <c r="CB1091" s="105">
        <v>1</v>
      </c>
      <c r="CC1091" s="105">
        <v>1</v>
      </c>
      <c r="CD1091" s="105">
        <v>4</v>
      </c>
    </row>
    <row r="1092" spans="1:82" ht="13.5" hidden="1" thickBot="1" x14ac:dyDescent="0.25">
      <c r="A1092" s="33" t="e">
        <f t="shared" si="359"/>
        <v>#NAME?</v>
      </c>
      <c r="B1092" s="218"/>
      <c r="C1092" s="215"/>
      <c r="D1092" s="229"/>
      <c r="E1092" s="72">
        <f t="shared" si="398"/>
        <v>1083</v>
      </c>
      <c r="F1092" s="9" t="s">
        <v>2431</v>
      </c>
      <c r="G1092" s="9" t="s">
        <v>1467</v>
      </c>
      <c r="I1092" s="9" t="s">
        <v>341</v>
      </c>
      <c r="K1092" s="100">
        <f t="shared" si="383"/>
        <v>2</v>
      </c>
      <c r="L1092" s="100"/>
      <c r="M1092" s="100"/>
      <c r="N1092" s="100"/>
      <c r="O1092" s="100"/>
      <c r="P1092" s="101">
        <f t="shared" si="384"/>
        <v>4</v>
      </c>
      <c r="Q1092" s="102">
        <f t="shared" si="385"/>
        <v>3</v>
      </c>
      <c r="R1092" s="102">
        <f t="shared" si="386"/>
        <v>2</v>
      </c>
      <c r="S1092" s="102">
        <f t="shared" si="387"/>
        <v>1</v>
      </c>
      <c r="T1092" s="102">
        <f t="shared" si="388"/>
        <v>2</v>
      </c>
      <c r="U1092" s="102">
        <f t="shared" si="389"/>
        <v>4</v>
      </c>
      <c r="V1092" s="102">
        <f t="shared" si="390"/>
        <v>4</v>
      </c>
      <c r="W1092" s="102">
        <f t="shared" si="391"/>
        <v>3</v>
      </c>
      <c r="X1092" s="102">
        <f t="shared" si="392"/>
        <v>3</v>
      </c>
      <c r="Y1092" s="102">
        <f t="shared" si="393"/>
        <v>1</v>
      </c>
      <c r="Z1092" s="102">
        <f t="shared" si="394"/>
        <v>3</v>
      </c>
      <c r="AA1092" s="100" t="b">
        <f t="shared" si="395"/>
        <v>1</v>
      </c>
      <c r="AB1092" s="100">
        <f t="array" ref="AB1092">IF($AA1092,MEDIAN(IF(G1SelectionMask="x",IF(INDEX(RawDataRefData,$E1092,0)&gt;0,INDEX(RawDataRefData,$E1092,0)),"")),"")</f>
        <v>3</v>
      </c>
      <c r="AC1092" s="100">
        <f t="array" ref="AC1092">IF($AA1092,QUARTILE(IF(G1SelectionMask="x",IF(INDEX(RawDataRefData,$E1092,0)&gt;0,INDEX(RawDataRefData,$E1092,0)),""),1),"")</f>
        <v>2</v>
      </c>
      <c r="AD1092" s="100">
        <f t="array" ref="AD1092">IF($AA1092,QUARTILE(IF(G1SelectionMask="x",IF(INDEX(RawDataRefData,$E1092,0)&gt;0,INDEX(RawDataRefData,$E1092,0)),""),3),"")</f>
        <v>3.5</v>
      </c>
      <c r="AE1092" s="100">
        <f t="array" ref="AE1092">IF($AA1092,MIN(IF(G1SelectionMask="x",IF(INDEX(RawDataRefData,$E1092,0)&gt;0,INDEX(RawDataRefData,$E1092,0)),"")),"")</f>
        <v>1</v>
      </c>
      <c r="AF1092" s="100">
        <f t="array" ref="AF1092">IF($AA1092,MAX(IF(G1SelectionMask="x",IF(INDEX(RawDataRefData,$E1092,0)&gt;0,INDEX(RawDataRefData,$E1092,0)),"")),"")</f>
        <v>4</v>
      </c>
      <c r="AG1092" s="100">
        <f t="shared" si="396"/>
        <v>2.7272727272727271</v>
      </c>
      <c r="AH1092" s="100">
        <f t="array" ref="AH1092">IF($AA1092,STDEVA(IF(G1SelectionMask="x",IF(INDEX(RawDataRefData,$E1092,0)&gt;0,INDEX(RawDataRefData,$E1092,0)),"")),"")</f>
        <v>1.1037127426019049</v>
      </c>
      <c r="AI1092" s="101" t="b">
        <f t="shared" si="397"/>
        <v>1</v>
      </c>
      <c r="AJ1092" s="101">
        <f t="array" ref="AJ1092">IF($AI1092,MEDIAN(IF(G2SelectionMask="x",IF(INDEX(RawDataRefData,$E1092,0)&gt;0,INDEX(RawDataRefData,$E1092,0)),"")),"")</f>
        <v>3</v>
      </c>
      <c r="AK1092" s="101">
        <f t="array" ref="AK1092">IF($AI1092,QUARTILE(IF(G2SelectionMask="x",IF(INDEX(RawDataRefData,$E1092,0)&gt;0,INDEX(RawDataRefData,$E1092,0)),""),1),"")</f>
        <v>2</v>
      </c>
      <c r="AL1092" s="101">
        <f t="array" ref="AL1092">IF($AI1092,QUARTILE(IF(G2SelectionMask="x",IF(INDEX(RawDataRefData,$E1092,0)&gt;0,INDEX(RawDataRefData,$E1092,0)),""),3),"")</f>
        <v>3.5</v>
      </c>
      <c r="AM1092" s="101">
        <f t="array" ref="AM1092">IF($AI1092,MIN(IF(G2SelectionMask="x",IF(INDEX(RawDataRefData,$E1092,0)&gt;0,INDEX(RawDataRefData,$E1092,0)),"")),"")</f>
        <v>1</v>
      </c>
      <c r="AN1092" s="101">
        <f t="array" ref="AN1092">IF($AI1092,MAX(IF(G2SelectionMask="x",IF(INDEX(RawDataRefData,$E1092,0)&gt;0,INDEX(RawDataRefData,$E1092,0)),"")),"")</f>
        <v>4</v>
      </c>
      <c r="AO1092" s="101">
        <f t="shared" si="399"/>
        <v>2.6363636363636362</v>
      </c>
      <c r="AP1092" s="101">
        <f t="array" ref="AP1092">IF($AI1092,STDEVA(IF(G2SelectionMask="x",IF(INDEX(RawDataRefData,$E1092,0)&gt;0,INDEX(RawDataRefData,$E1092,0)),"")),"")</f>
        <v>1.1200649331826502</v>
      </c>
      <c r="AQ1092" s="100" t="b">
        <f t="shared" si="400"/>
        <v>0</v>
      </c>
      <c r="AR1092" s="100" t="str">
        <f t="array" ref="AR1092">IF($AQ1092,MEDIAN(IF(G3SelectionMask="x",IF(INDEX(RawDataRefData,$E1092,0)&gt;0,INDEX(RawDataRefData,$E1092,0)),"")),"")</f>
        <v/>
      </c>
      <c r="AS1092" s="100" t="str">
        <f t="array" ref="AS1092">IF($AQ1092,QUARTILE(IF(G3SelectionMask="x",IF(INDEX(RawDataRefData,$E1092,0)&gt;0,INDEX(RawDataRefData,$E1092,0)),""),1),"")</f>
        <v/>
      </c>
      <c r="AT1092" s="100" t="str">
        <f t="array" ref="AT1092">IF($AQ1092,QUARTILE(IF(G3SelectionMask="x",IF(INDEX(RawDataRefData,$E1092,0)&gt;0,INDEX(RawDataRefData,$E1092,0)),""),3),"")</f>
        <v/>
      </c>
      <c r="AU1092" s="100" t="str">
        <f t="array" ref="AU1092">IF($AQ1092,MIN(IF(G3SelectionMask="x",IF(INDEX(RawDataRefData,$E1092,0)&gt;0,INDEX(RawDataRefData,$E1092,0)),"")),"")</f>
        <v/>
      </c>
      <c r="AV1092" s="100" t="str">
        <f t="array" ref="AV1092">IF($AQ1092,MAX(IF(G3SelectionMask="x",IF(INDEX(RawDataRefData,$E1092,0)&gt;0,INDEX(RawDataRefData,$E1092,0)),"")),"")</f>
        <v/>
      </c>
      <c r="AW1092" s="100" t="str">
        <f t="shared" si="401"/>
        <v/>
      </c>
      <c r="AX1092" s="100" t="str">
        <f t="array" ref="AX1092">IF($AQ1092,STDEVA(IF(G3SelectionMask="x",IF(INDEX(RawDataRefData,$E1092,0)&gt;0,INDEX(RawDataRefData,$E1092,0)),"")),"")</f>
        <v/>
      </c>
      <c r="AY1092" s="101" t="b">
        <f t="shared" si="402"/>
        <v>0</v>
      </c>
      <c r="AZ1092" s="101" t="str">
        <f t="array" ref="AZ1092">IF($AY1092,MEDIAN(IF(G4SelectionMask="x",IF(INDEX(RawDataRefData,$E1092,0)&gt;0,INDEX(RawDataRefData,$E1092,0)),"")),"")</f>
        <v/>
      </c>
      <c r="BA1092" s="101" t="str">
        <f t="array" ref="BA1092">IF($AY1092,QUARTILE(IF(G4SelectionMask="x",IF(INDEX(RawDataRefData,$E1092,0)&gt;0,INDEX(RawDataRefData,$E1092,0)),""),1),"")</f>
        <v/>
      </c>
      <c r="BB1092" s="101" t="str">
        <f t="array" ref="BB1092">IF($AY1092,QUARTILE(IF(G4SelectionMask="x",IF(INDEX(RawDataRefData,$E1092,0)&gt;0,INDEX(RawDataRefData,$E1092,0)),""),3),"")</f>
        <v/>
      </c>
      <c r="BC1092" s="101" t="str">
        <f t="array" ref="BC1092">IF($AY1092,MIN(IF(G4SelectionMask="x",IF(INDEX(RawDataRefData,$E1092,0)&gt;0,INDEX(RawDataRefData,$E1092,0)),"")),"")</f>
        <v/>
      </c>
      <c r="BD1092" s="101" t="str">
        <f t="array" ref="BD1092">IF($AY1092,MAX(IF(G4SelectionMask="x",IF(INDEX(RawDataRefData,$E1092,0)&gt;0,INDEX(RawDataRefData,$E1092,0)),"")),"")</f>
        <v/>
      </c>
      <c r="BE1092" s="101" t="str">
        <f t="shared" si="403"/>
        <v/>
      </c>
      <c r="BF1092" s="101" t="str">
        <f t="array" ref="BF1092">IF($AY1092,STDEVA(IF(G4SelectionMask="x",IF(INDEX(RawDataRefData,$E1092,0)&gt;0,INDEX(RawDataRefData,$E1092,0)),"")),"")</f>
        <v/>
      </c>
      <c r="BG1092" s="100" t="b">
        <f t="shared" si="404"/>
        <v>0</v>
      </c>
      <c r="BH1092" s="100" t="str">
        <f t="array" ref="BH1092">IF($BG1092,MEDIAN(IF(G5SelectionMask="x",IF(INDEX(RawDataRefData,$E1092,0)&gt;0,INDEX(RawDataRefData,$E1092,0)),"")),"")</f>
        <v/>
      </c>
      <c r="BI1092" s="100" t="str">
        <f t="array" ref="BI1092">IF($BG1092,QUARTILE(IF(G5SelectionMask="x",IF(INDEX(RawDataRefData,$E1092,0)&gt;0,INDEX(RawDataRefData,$E1092,0)),""),1),"")</f>
        <v/>
      </c>
      <c r="BJ1092" s="100" t="str">
        <f t="array" ref="BJ1092">IF($BG1092,QUARTILE(IF(G5SelectionMask="x",IF(INDEX(RawDataRefData,$E1092,0)&gt;0,INDEX(RawDataRefData,$E1092,0)),""),3),"")</f>
        <v/>
      </c>
      <c r="BK1092" s="100" t="str">
        <f t="array" ref="BK1092">IF($BG1092,MIN(IF(G5SelectionMask="x",IF(INDEX(RawDataRefData,$E1092,0)&gt;0,INDEX(RawDataRefData,$E1092,0)),"")),"")</f>
        <v/>
      </c>
      <c r="BL1092" s="100" t="str">
        <f t="array" ref="BL1092">IF($BG1092,MAX(IF(G5SelectionMask="x",IF(INDEX(RawDataRefData,$E1092,0)&gt;0,INDEX(RawDataRefData,$E1092,0)),"")),"")</f>
        <v/>
      </c>
      <c r="BM1092" s="100" t="str">
        <f t="shared" si="405"/>
        <v/>
      </c>
      <c r="BN1092" s="103" t="str">
        <f t="array" ref="BN1092">IF($BG1092,STDEVA(IF(G5SelectionMask="x",IF(INDEX(RawDataRefData,$E1092,0)&gt;0,INDEX(RawDataRefData,$E1092,0)),"")),"")</f>
        <v/>
      </c>
      <c r="BO1092" s="104"/>
      <c r="BP1092" s="105">
        <v>2</v>
      </c>
      <c r="BQ1092" s="105">
        <v>4</v>
      </c>
      <c r="BR1092" s="105">
        <v>3</v>
      </c>
      <c r="BS1092" s="105">
        <v>2</v>
      </c>
      <c r="BT1092" s="105">
        <v>1</v>
      </c>
      <c r="BU1092" s="105">
        <v>2</v>
      </c>
      <c r="BV1092" s="105">
        <v>4</v>
      </c>
      <c r="BW1092" s="105">
        <v>4</v>
      </c>
      <c r="BX1092" s="105">
        <v>3</v>
      </c>
      <c r="BY1092" s="105">
        <v>3</v>
      </c>
      <c r="BZ1092" s="105">
        <v>1</v>
      </c>
      <c r="CA1092" s="105">
        <v>3</v>
      </c>
      <c r="CB1092" s="105">
        <v>2</v>
      </c>
      <c r="CC1092" s="105">
        <v>4</v>
      </c>
      <c r="CD1092" s="105">
        <v>2</v>
      </c>
    </row>
    <row r="1093" spans="1:82" ht="13.5" hidden="1" thickBot="1" x14ac:dyDescent="0.25">
      <c r="A1093" s="33" t="e">
        <f t="shared" si="359"/>
        <v>#NAME?</v>
      </c>
      <c r="B1093" s="218"/>
      <c r="C1093" s="215"/>
      <c r="D1093" s="229"/>
      <c r="E1093" s="72">
        <f t="shared" si="398"/>
        <v>1084</v>
      </c>
      <c r="F1093" s="9" t="s">
        <v>2432</v>
      </c>
      <c r="G1093" s="9" t="s">
        <v>1468</v>
      </c>
      <c r="I1093" s="9" t="s">
        <v>341</v>
      </c>
      <c r="K1093" s="100">
        <f t="shared" si="383"/>
        <v>1</v>
      </c>
      <c r="L1093" s="100"/>
      <c r="M1093" s="100"/>
      <c r="N1093" s="100"/>
      <c r="O1093" s="100"/>
      <c r="P1093" s="101">
        <f t="shared" si="384"/>
        <v>2</v>
      </c>
      <c r="Q1093" s="102">
        <f t="shared" si="385"/>
        <v>4</v>
      </c>
      <c r="R1093" s="102">
        <f t="shared" si="386"/>
        <v>3</v>
      </c>
      <c r="S1093" s="102">
        <f t="shared" si="387"/>
        <v>2</v>
      </c>
      <c r="T1093" s="102">
        <f t="shared" si="388"/>
        <v>2</v>
      </c>
      <c r="U1093" s="102">
        <f t="shared" si="389"/>
        <v>2</v>
      </c>
      <c r="V1093" s="102">
        <f t="shared" si="390"/>
        <v>1</v>
      </c>
      <c r="W1093" s="102">
        <f t="shared" si="391"/>
        <v>1</v>
      </c>
      <c r="X1093" s="102">
        <f t="shared" si="392"/>
        <v>3</v>
      </c>
      <c r="Y1093" s="102">
        <f t="shared" si="393"/>
        <v>2</v>
      </c>
      <c r="Z1093" s="102">
        <f t="shared" si="394"/>
        <v>4</v>
      </c>
      <c r="AA1093" s="100" t="b">
        <f t="shared" si="395"/>
        <v>1</v>
      </c>
      <c r="AB1093" s="100">
        <f t="array" ref="AB1093">IF($AA1093,MEDIAN(IF(G1SelectionMask="x",IF(INDEX(RawDataRefData,$E1093,0)&gt;0,INDEX(RawDataRefData,$E1093,0)),"")),"")</f>
        <v>2</v>
      </c>
      <c r="AC1093" s="100">
        <f t="array" ref="AC1093">IF($AA1093,QUARTILE(IF(G1SelectionMask="x",IF(INDEX(RawDataRefData,$E1093,0)&gt;0,INDEX(RawDataRefData,$E1093,0)),""),1),"")</f>
        <v>2</v>
      </c>
      <c r="AD1093" s="100">
        <f t="array" ref="AD1093">IF($AA1093,QUARTILE(IF(G1SelectionMask="x",IF(INDEX(RawDataRefData,$E1093,0)&gt;0,INDEX(RawDataRefData,$E1093,0)),""),3),"")</f>
        <v>3</v>
      </c>
      <c r="AE1093" s="100">
        <f t="array" ref="AE1093">IF($AA1093,MIN(IF(G1SelectionMask="x",IF(INDEX(RawDataRefData,$E1093,0)&gt;0,INDEX(RawDataRefData,$E1093,0)),"")),"")</f>
        <v>1</v>
      </c>
      <c r="AF1093" s="100">
        <f t="array" ref="AF1093">IF($AA1093,MAX(IF(G1SelectionMask="x",IF(INDEX(RawDataRefData,$E1093,0)&gt;0,INDEX(RawDataRefData,$E1093,0)),"")),"")</f>
        <v>4</v>
      </c>
      <c r="AG1093" s="100">
        <f t="shared" si="396"/>
        <v>2.3636363636363638</v>
      </c>
      <c r="AH1093" s="100">
        <f t="array" ref="AH1093">IF($AA1093,STDEVA(IF(G1SelectionMask="x",IF(INDEX(RawDataRefData,$E1093,0)&gt;0,INDEX(RawDataRefData,$E1093,0)),"")),"")</f>
        <v>1.0269106361049412</v>
      </c>
      <c r="AI1093" s="101" t="b">
        <f t="shared" si="397"/>
        <v>1</v>
      </c>
      <c r="AJ1093" s="101">
        <f t="array" ref="AJ1093">IF($AI1093,MEDIAN(IF(G2SelectionMask="x",IF(INDEX(RawDataRefData,$E1093,0)&gt;0,INDEX(RawDataRefData,$E1093,0)),"")),"")</f>
        <v>2</v>
      </c>
      <c r="AK1093" s="101">
        <f t="array" ref="AK1093">IF($AI1093,QUARTILE(IF(G2SelectionMask="x",IF(INDEX(RawDataRefData,$E1093,0)&gt;0,INDEX(RawDataRefData,$E1093,0)),""),1),"")</f>
        <v>1</v>
      </c>
      <c r="AL1093" s="101">
        <f t="array" ref="AL1093">IF($AI1093,QUARTILE(IF(G2SelectionMask="x",IF(INDEX(RawDataRefData,$E1093,0)&gt;0,INDEX(RawDataRefData,$E1093,0)),""),3),"")</f>
        <v>2.5</v>
      </c>
      <c r="AM1093" s="101">
        <f t="array" ref="AM1093">IF($AI1093,MIN(IF(G2SelectionMask="x",IF(INDEX(RawDataRefData,$E1093,0)&gt;0,INDEX(RawDataRefData,$E1093,0)),"")),"")</f>
        <v>1</v>
      </c>
      <c r="AN1093" s="101">
        <f t="array" ref="AN1093">IF($AI1093,MAX(IF(G2SelectionMask="x",IF(INDEX(RawDataRefData,$E1093,0)&gt;0,INDEX(RawDataRefData,$E1093,0)),"")),"")</f>
        <v>4</v>
      </c>
      <c r="AO1093" s="101">
        <f t="shared" si="399"/>
        <v>2.0909090909090908</v>
      </c>
      <c r="AP1093" s="101">
        <f t="array" ref="AP1093">IF($AI1093,STDEVA(IF(G2SelectionMask="x",IF(INDEX(RawDataRefData,$E1093,0)&gt;0,INDEX(RawDataRefData,$E1093,0)),"")),"")</f>
        <v>1.1361818036340356</v>
      </c>
      <c r="AQ1093" s="100" t="b">
        <f t="shared" si="400"/>
        <v>0</v>
      </c>
      <c r="AR1093" s="100" t="str">
        <f t="array" ref="AR1093">IF($AQ1093,MEDIAN(IF(G3SelectionMask="x",IF(INDEX(RawDataRefData,$E1093,0)&gt;0,INDEX(RawDataRefData,$E1093,0)),"")),"")</f>
        <v/>
      </c>
      <c r="AS1093" s="100" t="str">
        <f t="array" ref="AS1093">IF($AQ1093,QUARTILE(IF(G3SelectionMask="x",IF(INDEX(RawDataRefData,$E1093,0)&gt;0,INDEX(RawDataRefData,$E1093,0)),""),1),"")</f>
        <v/>
      </c>
      <c r="AT1093" s="100" t="str">
        <f t="array" ref="AT1093">IF($AQ1093,QUARTILE(IF(G3SelectionMask="x",IF(INDEX(RawDataRefData,$E1093,0)&gt;0,INDEX(RawDataRefData,$E1093,0)),""),3),"")</f>
        <v/>
      </c>
      <c r="AU1093" s="100" t="str">
        <f t="array" ref="AU1093">IF($AQ1093,MIN(IF(G3SelectionMask="x",IF(INDEX(RawDataRefData,$E1093,0)&gt;0,INDEX(RawDataRefData,$E1093,0)),"")),"")</f>
        <v/>
      </c>
      <c r="AV1093" s="100" t="str">
        <f t="array" ref="AV1093">IF($AQ1093,MAX(IF(G3SelectionMask="x",IF(INDEX(RawDataRefData,$E1093,0)&gt;0,INDEX(RawDataRefData,$E1093,0)),"")),"")</f>
        <v/>
      </c>
      <c r="AW1093" s="100" t="str">
        <f t="shared" si="401"/>
        <v/>
      </c>
      <c r="AX1093" s="100" t="str">
        <f t="array" ref="AX1093">IF($AQ1093,STDEVA(IF(G3SelectionMask="x",IF(INDEX(RawDataRefData,$E1093,0)&gt;0,INDEX(RawDataRefData,$E1093,0)),"")),"")</f>
        <v/>
      </c>
      <c r="AY1093" s="101" t="b">
        <f t="shared" si="402"/>
        <v>0</v>
      </c>
      <c r="AZ1093" s="101" t="str">
        <f t="array" ref="AZ1093">IF($AY1093,MEDIAN(IF(G4SelectionMask="x",IF(INDEX(RawDataRefData,$E1093,0)&gt;0,INDEX(RawDataRefData,$E1093,0)),"")),"")</f>
        <v/>
      </c>
      <c r="BA1093" s="101" t="str">
        <f t="array" ref="BA1093">IF($AY1093,QUARTILE(IF(G4SelectionMask="x",IF(INDEX(RawDataRefData,$E1093,0)&gt;0,INDEX(RawDataRefData,$E1093,0)),""),1),"")</f>
        <v/>
      </c>
      <c r="BB1093" s="101" t="str">
        <f t="array" ref="BB1093">IF($AY1093,QUARTILE(IF(G4SelectionMask="x",IF(INDEX(RawDataRefData,$E1093,0)&gt;0,INDEX(RawDataRefData,$E1093,0)),""),3),"")</f>
        <v/>
      </c>
      <c r="BC1093" s="101" t="str">
        <f t="array" ref="BC1093">IF($AY1093,MIN(IF(G4SelectionMask="x",IF(INDEX(RawDataRefData,$E1093,0)&gt;0,INDEX(RawDataRefData,$E1093,0)),"")),"")</f>
        <v/>
      </c>
      <c r="BD1093" s="101" t="str">
        <f t="array" ref="BD1093">IF($AY1093,MAX(IF(G4SelectionMask="x",IF(INDEX(RawDataRefData,$E1093,0)&gt;0,INDEX(RawDataRefData,$E1093,0)),"")),"")</f>
        <v/>
      </c>
      <c r="BE1093" s="101" t="str">
        <f t="shared" si="403"/>
        <v/>
      </c>
      <c r="BF1093" s="101" t="str">
        <f t="array" ref="BF1093">IF($AY1093,STDEVA(IF(G4SelectionMask="x",IF(INDEX(RawDataRefData,$E1093,0)&gt;0,INDEX(RawDataRefData,$E1093,0)),"")),"")</f>
        <v/>
      </c>
      <c r="BG1093" s="100" t="b">
        <f t="shared" si="404"/>
        <v>0</v>
      </c>
      <c r="BH1093" s="100" t="str">
        <f t="array" ref="BH1093">IF($BG1093,MEDIAN(IF(G5SelectionMask="x",IF(INDEX(RawDataRefData,$E1093,0)&gt;0,INDEX(RawDataRefData,$E1093,0)),"")),"")</f>
        <v/>
      </c>
      <c r="BI1093" s="100" t="str">
        <f t="array" ref="BI1093">IF($BG1093,QUARTILE(IF(G5SelectionMask="x",IF(INDEX(RawDataRefData,$E1093,0)&gt;0,INDEX(RawDataRefData,$E1093,0)),""),1),"")</f>
        <v/>
      </c>
      <c r="BJ1093" s="100" t="str">
        <f t="array" ref="BJ1093">IF($BG1093,QUARTILE(IF(G5SelectionMask="x",IF(INDEX(RawDataRefData,$E1093,0)&gt;0,INDEX(RawDataRefData,$E1093,0)),""),3),"")</f>
        <v/>
      </c>
      <c r="BK1093" s="100" t="str">
        <f t="array" ref="BK1093">IF($BG1093,MIN(IF(G5SelectionMask="x",IF(INDEX(RawDataRefData,$E1093,0)&gt;0,INDEX(RawDataRefData,$E1093,0)),"")),"")</f>
        <v/>
      </c>
      <c r="BL1093" s="100" t="str">
        <f t="array" ref="BL1093">IF($BG1093,MAX(IF(G5SelectionMask="x",IF(INDEX(RawDataRefData,$E1093,0)&gt;0,INDEX(RawDataRefData,$E1093,0)),"")),"")</f>
        <v/>
      </c>
      <c r="BM1093" s="100" t="str">
        <f t="shared" si="405"/>
        <v/>
      </c>
      <c r="BN1093" s="103" t="str">
        <f t="array" ref="BN1093">IF($BG1093,STDEVA(IF(G5SelectionMask="x",IF(INDEX(RawDataRefData,$E1093,0)&gt;0,INDEX(RawDataRefData,$E1093,0)),"")),"")</f>
        <v/>
      </c>
      <c r="BO1093" s="104"/>
      <c r="BP1093" s="105">
        <v>1</v>
      </c>
      <c r="BQ1093" s="105">
        <v>2</v>
      </c>
      <c r="BR1093" s="105">
        <v>4</v>
      </c>
      <c r="BS1093" s="105">
        <v>3</v>
      </c>
      <c r="BT1093" s="105">
        <v>2</v>
      </c>
      <c r="BU1093" s="105">
        <v>2</v>
      </c>
      <c r="BV1093" s="105">
        <v>2</v>
      </c>
      <c r="BW1093" s="105">
        <v>1</v>
      </c>
      <c r="BX1093" s="105">
        <v>1</v>
      </c>
      <c r="BY1093" s="105">
        <v>3</v>
      </c>
      <c r="BZ1093" s="105">
        <v>2</v>
      </c>
      <c r="CA1093" s="105">
        <v>4</v>
      </c>
      <c r="CB1093" s="105">
        <v>3</v>
      </c>
      <c r="CC1093" s="105">
        <v>1</v>
      </c>
      <c r="CD1093" s="105">
        <v>1</v>
      </c>
    </row>
    <row r="1094" spans="1:82" ht="13.5" hidden="1" thickBot="1" x14ac:dyDescent="0.25">
      <c r="A1094" s="33" t="e">
        <f t="shared" si="359"/>
        <v>#NAME?</v>
      </c>
      <c r="B1094" s="218"/>
      <c r="C1094" s="215"/>
      <c r="D1094" s="229"/>
      <c r="E1094" s="72">
        <f t="shared" si="398"/>
        <v>1085</v>
      </c>
      <c r="F1094" s="9" t="s">
        <v>2433</v>
      </c>
      <c r="G1094" s="9" t="s">
        <v>1469</v>
      </c>
      <c r="I1094" s="9" t="s">
        <v>341</v>
      </c>
      <c r="K1094" s="100">
        <f t="shared" si="383"/>
        <v>2</v>
      </c>
      <c r="L1094" s="100"/>
      <c r="M1094" s="100"/>
      <c r="N1094" s="100"/>
      <c r="O1094" s="100"/>
      <c r="P1094" s="101">
        <f t="shared" si="384"/>
        <v>2</v>
      </c>
      <c r="Q1094" s="102">
        <f t="shared" si="385"/>
        <v>3</v>
      </c>
      <c r="R1094" s="102">
        <f t="shared" si="386"/>
        <v>1</v>
      </c>
      <c r="S1094" s="102">
        <f t="shared" si="387"/>
        <v>2</v>
      </c>
      <c r="T1094" s="102">
        <f t="shared" si="388"/>
        <v>2</v>
      </c>
      <c r="U1094" s="102">
        <f t="shared" si="389"/>
        <v>1</v>
      </c>
      <c r="V1094" s="102">
        <f t="shared" si="390"/>
        <v>2</v>
      </c>
      <c r="W1094" s="102">
        <f t="shared" si="391"/>
        <v>2</v>
      </c>
      <c r="X1094" s="102">
        <f t="shared" si="392"/>
        <v>1</v>
      </c>
      <c r="Y1094" s="102">
        <f t="shared" si="393"/>
        <v>4</v>
      </c>
      <c r="Z1094" s="102">
        <f t="shared" si="394"/>
        <v>1</v>
      </c>
      <c r="AA1094" s="100" t="b">
        <f t="shared" si="395"/>
        <v>1</v>
      </c>
      <c r="AB1094" s="100">
        <f t="array" ref="AB1094">IF($AA1094,MEDIAN(IF(G1SelectionMask="x",IF(INDEX(RawDataRefData,$E1094,0)&gt;0,INDEX(RawDataRefData,$E1094,0)),"")),"")</f>
        <v>2</v>
      </c>
      <c r="AC1094" s="100">
        <f t="array" ref="AC1094">IF($AA1094,QUARTILE(IF(G1SelectionMask="x",IF(INDEX(RawDataRefData,$E1094,0)&gt;0,INDEX(RawDataRefData,$E1094,0)),""),1),"")</f>
        <v>1</v>
      </c>
      <c r="AD1094" s="100">
        <f t="array" ref="AD1094">IF($AA1094,QUARTILE(IF(G1SelectionMask="x",IF(INDEX(RawDataRefData,$E1094,0)&gt;0,INDEX(RawDataRefData,$E1094,0)),""),3),"")</f>
        <v>2</v>
      </c>
      <c r="AE1094" s="100">
        <f t="array" ref="AE1094">IF($AA1094,MIN(IF(G1SelectionMask="x",IF(INDEX(RawDataRefData,$E1094,0)&gt;0,INDEX(RawDataRefData,$E1094,0)),"")),"")</f>
        <v>1</v>
      </c>
      <c r="AF1094" s="100">
        <f t="array" ref="AF1094">IF($AA1094,MAX(IF(G1SelectionMask="x",IF(INDEX(RawDataRefData,$E1094,0)&gt;0,INDEX(RawDataRefData,$E1094,0)),"")),"")</f>
        <v>4</v>
      </c>
      <c r="AG1094" s="100">
        <f t="shared" si="396"/>
        <v>1.9090909090909092</v>
      </c>
      <c r="AH1094" s="100">
        <f t="array" ref="AH1094">IF($AA1094,STDEVA(IF(G1SelectionMask="x",IF(INDEX(RawDataRefData,$E1094,0)&gt;0,INDEX(RawDataRefData,$E1094,0)),"")),"")</f>
        <v>0.94387980744853883</v>
      </c>
      <c r="AI1094" s="101" t="b">
        <f t="shared" si="397"/>
        <v>1</v>
      </c>
      <c r="AJ1094" s="101">
        <f t="array" ref="AJ1094">IF($AI1094,MEDIAN(IF(G2SelectionMask="x",IF(INDEX(RawDataRefData,$E1094,0)&gt;0,INDEX(RawDataRefData,$E1094,0)),"")),"")</f>
        <v>2</v>
      </c>
      <c r="AK1094" s="101">
        <f t="array" ref="AK1094">IF($AI1094,QUARTILE(IF(G2SelectionMask="x",IF(INDEX(RawDataRefData,$E1094,0)&gt;0,INDEX(RawDataRefData,$E1094,0)),""),1),"")</f>
        <v>2</v>
      </c>
      <c r="AL1094" s="101">
        <f t="array" ref="AL1094">IF($AI1094,QUARTILE(IF(G2SelectionMask="x",IF(INDEX(RawDataRefData,$E1094,0)&gt;0,INDEX(RawDataRefData,$E1094,0)),""),3),"")</f>
        <v>3</v>
      </c>
      <c r="AM1094" s="101">
        <f t="array" ref="AM1094">IF($AI1094,MIN(IF(G2SelectionMask="x",IF(INDEX(RawDataRefData,$E1094,0)&gt;0,INDEX(RawDataRefData,$E1094,0)),"")),"")</f>
        <v>1</v>
      </c>
      <c r="AN1094" s="101">
        <f t="array" ref="AN1094">IF($AI1094,MAX(IF(G2SelectionMask="x",IF(INDEX(RawDataRefData,$E1094,0)&gt;0,INDEX(RawDataRefData,$E1094,0)),"")),"")</f>
        <v>4</v>
      </c>
      <c r="AO1094" s="101">
        <f t="shared" si="399"/>
        <v>2.4545454545454546</v>
      </c>
      <c r="AP1094" s="101">
        <f t="array" ref="AP1094">IF($AI1094,STDEVA(IF(G2SelectionMask="x",IF(INDEX(RawDataRefData,$E1094,0)&gt;0,INDEX(RawDataRefData,$E1094,0)),"")),"")</f>
        <v>0.93419873299382794</v>
      </c>
      <c r="AQ1094" s="100" t="b">
        <f t="shared" si="400"/>
        <v>0</v>
      </c>
      <c r="AR1094" s="100" t="str">
        <f t="array" ref="AR1094">IF($AQ1094,MEDIAN(IF(G3SelectionMask="x",IF(INDEX(RawDataRefData,$E1094,0)&gt;0,INDEX(RawDataRefData,$E1094,0)),"")),"")</f>
        <v/>
      </c>
      <c r="AS1094" s="100" t="str">
        <f t="array" ref="AS1094">IF($AQ1094,QUARTILE(IF(G3SelectionMask="x",IF(INDEX(RawDataRefData,$E1094,0)&gt;0,INDEX(RawDataRefData,$E1094,0)),""),1),"")</f>
        <v/>
      </c>
      <c r="AT1094" s="100" t="str">
        <f t="array" ref="AT1094">IF($AQ1094,QUARTILE(IF(G3SelectionMask="x",IF(INDEX(RawDataRefData,$E1094,0)&gt;0,INDEX(RawDataRefData,$E1094,0)),""),3),"")</f>
        <v/>
      </c>
      <c r="AU1094" s="100" t="str">
        <f t="array" ref="AU1094">IF($AQ1094,MIN(IF(G3SelectionMask="x",IF(INDEX(RawDataRefData,$E1094,0)&gt;0,INDEX(RawDataRefData,$E1094,0)),"")),"")</f>
        <v/>
      </c>
      <c r="AV1094" s="100" t="str">
        <f t="array" ref="AV1094">IF($AQ1094,MAX(IF(G3SelectionMask="x",IF(INDEX(RawDataRefData,$E1094,0)&gt;0,INDEX(RawDataRefData,$E1094,0)),"")),"")</f>
        <v/>
      </c>
      <c r="AW1094" s="100" t="str">
        <f t="shared" si="401"/>
        <v/>
      </c>
      <c r="AX1094" s="100" t="str">
        <f t="array" ref="AX1094">IF($AQ1094,STDEVA(IF(G3SelectionMask="x",IF(INDEX(RawDataRefData,$E1094,0)&gt;0,INDEX(RawDataRefData,$E1094,0)),"")),"")</f>
        <v/>
      </c>
      <c r="AY1094" s="101" t="b">
        <f t="shared" si="402"/>
        <v>0</v>
      </c>
      <c r="AZ1094" s="101" t="str">
        <f t="array" ref="AZ1094">IF($AY1094,MEDIAN(IF(G4SelectionMask="x",IF(INDEX(RawDataRefData,$E1094,0)&gt;0,INDEX(RawDataRefData,$E1094,0)),"")),"")</f>
        <v/>
      </c>
      <c r="BA1094" s="101" t="str">
        <f t="array" ref="BA1094">IF($AY1094,QUARTILE(IF(G4SelectionMask="x",IF(INDEX(RawDataRefData,$E1094,0)&gt;0,INDEX(RawDataRefData,$E1094,0)),""),1),"")</f>
        <v/>
      </c>
      <c r="BB1094" s="101" t="str">
        <f t="array" ref="BB1094">IF($AY1094,QUARTILE(IF(G4SelectionMask="x",IF(INDEX(RawDataRefData,$E1094,0)&gt;0,INDEX(RawDataRefData,$E1094,0)),""),3),"")</f>
        <v/>
      </c>
      <c r="BC1094" s="101" t="str">
        <f t="array" ref="BC1094">IF($AY1094,MIN(IF(G4SelectionMask="x",IF(INDEX(RawDataRefData,$E1094,0)&gt;0,INDEX(RawDataRefData,$E1094,0)),"")),"")</f>
        <v/>
      </c>
      <c r="BD1094" s="101" t="str">
        <f t="array" ref="BD1094">IF($AY1094,MAX(IF(G4SelectionMask="x",IF(INDEX(RawDataRefData,$E1094,0)&gt;0,INDEX(RawDataRefData,$E1094,0)),"")),"")</f>
        <v/>
      </c>
      <c r="BE1094" s="101" t="str">
        <f t="shared" si="403"/>
        <v/>
      </c>
      <c r="BF1094" s="101" t="str">
        <f t="array" ref="BF1094">IF($AY1094,STDEVA(IF(G4SelectionMask="x",IF(INDEX(RawDataRefData,$E1094,0)&gt;0,INDEX(RawDataRefData,$E1094,0)),"")),"")</f>
        <v/>
      </c>
      <c r="BG1094" s="100" t="b">
        <f t="shared" si="404"/>
        <v>0</v>
      </c>
      <c r="BH1094" s="100" t="str">
        <f t="array" ref="BH1094">IF($BG1094,MEDIAN(IF(G5SelectionMask="x",IF(INDEX(RawDataRefData,$E1094,0)&gt;0,INDEX(RawDataRefData,$E1094,0)),"")),"")</f>
        <v/>
      </c>
      <c r="BI1094" s="100" t="str">
        <f t="array" ref="BI1094">IF($BG1094,QUARTILE(IF(G5SelectionMask="x",IF(INDEX(RawDataRefData,$E1094,0)&gt;0,INDEX(RawDataRefData,$E1094,0)),""),1),"")</f>
        <v/>
      </c>
      <c r="BJ1094" s="100" t="str">
        <f t="array" ref="BJ1094">IF($BG1094,QUARTILE(IF(G5SelectionMask="x",IF(INDEX(RawDataRefData,$E1094,0)&gt;0,INDEX(RawDataRefData,$E1094,0)),""),3),"")</f>
        <v/>
      </c>
      <c r="BK1094" s="100" t="str">
        <f t="array" ref="BK1094">IF($BG1094,MIN(IF(G5SelectionMask="x",IF(INDEX(RawDataRefData,$E1094,0)&gt;0,INDEX(RawDataRefData,$E1094,0)),"")),"")</f>
        <v/>
      </c>
      <c r="BL1094" s="100" t="str">
        <f t="array" ref="BL1094">IF($BG1094,MAX(IF(G5SelectionMask="x",IF(INDEX(RawDataRefData,$E1094,0)&gt;0,INDEX(RawDataRefData,$E1094,0)),"")),"")</f>
        <v/>
      </c>
      <c r="BM1094" s="100" t="str">
        <f t="shared" si="405"/>
        <v/>
      </c>
      <c r="BN1094" s="103" t="str">
        <f t="array" ref="BN1094">IF($BG1094,STDEVA(IF(G5SelectionMask="x",IF(INDEX(RawDataRefData,$E1094,0)&gt;0,INDEX(RawDataRefData,$E1094,0)),"")),"")</f>
        <v/>
      </c>
      <c r="BO1094" s="104"/>
      <c r="BP1094" s="105">
        <v>2</v>
      </c>
      <c r="BQ1094" s="105">
        <v>2</v>
      </c>
      <c r="BR1094" s="105">
        <v>3</v>
      </c>
      <c r="BS1094" s="105">
        <v>1</v>
      </c>
      <c r="BT1094" s="105">
        <v>2</v>
      </c>
      <c r="BU1094" s="105">
        <v>2</v>
      </c>
      <c r="BV1094" s="105">
        <v>1</v>
      </c>
      <c r="BW1094" s="105">
        <v>2</v>
      </c>
      <c r="BX1094" s="105">
        <v>2</v>
      </c>
      <c r="BY1094" s="105">
        <v>1</v>
      </c>
      <c r="BZ1094" s="105">
        <v>4</v>
      </c>
      <c r="CA1094" s="105">
        <v>1</v>
      </c>
      <c r="CB1094" s="105">
        <v>2</v>
      </c>
      <c r="CC1094" s="105">
        <v>3</v>
      </c>
      <c r="CD1094" s="105">
        <v>4</v>
      </c>
    </row>
    <row r="1095" spans="1:82" ht="13.5" hidden="1" thickBot="1" x14ac:dyDescent="0.25">
      <c r="A1095" s="33" t="e">
        <f t="shared" si="359"/>
        <v>#NAME?</v>
      </c>
      <c r="B1095" s="218"/>
      <c r="C1095" s="215"/>
      <c r="D1095" s="229"/>
      <c r="E1095" s="72">
        <f t="shared" si="398"/>
        <v>1086</v>
      </c>
      <c r="F1095" s="9" t="s">
        <v>2434</v>
      </c>
      <c r="G1095" s="9" t="s">
        <v>1470</v>
      </c>
      <c r="I1095" s="9" t="s">
        <v>341</v>
      </c>
      <c r="K1095" s="100">
        <f t="shared" si="383"/>
        <v>3</v>
      </c>
      <c r="L1095" s="100"/>
      <c r="M1095" s="100"/>
      <c r="N1095" s="100"/>
      <c r="O1095" s="100"/>
      <c r="P1095" s="101">
        <f t="shared" si="384"/>
        <v>1</v>
      </c>
      <c r="Q1095" s="102">
        <f t="shared" si="385"/>
        <v>1</v>
      </c>
      <c r="R1095" s="102">
        <f t="shared" si="386"/>
        <v>4</v>
      </c>
      <c r="S1095" s="102">
        <f t="shared" si="387"/>
        <v>4</v>
      </c>
      <c r="T1095" s="102">
        <f t="shared" si="388"/>
        <v>3</v>
      </c>
      <c r="U1095" s="102">
        <f t="shared" si="389"/>
        <v>3</v>
      </c>
      <c r="V1095" s="102">
        <f t="shared" si="390"/>
        <v>4</v>
      </c>
      <c r="W1095" s="102">
        <f t="shared" si="391"/>
        <v>4</v>
      </c>
      <c r="X1095" s="102">
        <f t="shared" si="392"/>
        <v>3</v>
      </c>
      <c r="Y1095" s="102">
        <f t="shared" si="393"/>
        <v>3</v>
      </c>
      <c r="Z1095" s="102">
        <f t="shared" si="394"/>
        <v>4</v>
      </c>
      <c r="AA1095" s="100" t="b">
        <f t="shared" si="395"/>
        <v>1</v>
      </c>
      <c r="AB1095" s="100">
        <f t="array" ref="AB1095">IF($AA1095,MEDIAN(IF(G1SelectionMask="x",IF(INDEX(RawDataRefData,$E1095,0)&gt;0,INDEX(RawDataRefData,$E1095,0)),"")),"")</f>
        <v>3</v>
      </c>
      <c r="AC1095" s="100">
        <f t="array" ref="AC1095">IF($AA1095,QUARTILE(IF(G1SelectionMask="x",IF(INDEX(RawDataRefData,$E1095,0)&gt;0,INDEX(RawDataRefData,$E1095,0)),""),1),"")</f>
        <v>3</v>
      </c>
      <c r="AD1095" s="100">
        <f t="array" ref="AD1095">IF($AA1095,QUARTILE(IF(G1SelectionMask="x",IF(INDEX(RawDataRefData,$E1095,0)&gt;0,INDEX(RawDataRefData,$E1095,0)),""),3),"")</f>
        <v>4</v>
      </c>
      <c r="AE1095" s="100">
        <f t="array" ref="AE1095">IF($AA1095,MIN(IF(G1SelectionMask="x",IF(INDEX(RawDataRefData,$E1095,0)&gt;0,INDEX(RawDataRefData,$E1095,0)),"")),"")</f>
        <v>1</v>
      </c>
      <c r="AF1095" s="100">
        <f t="array" ref="AF1095">IF($AA1095,MAX(IF(G1SelectionMask="x",IF(INDEX(RawDataRefData,$E1095,0)&gt;0,INDEX(RawDataRefData,$E1095,0)),"")),"")</f>
        <v>4</v>
      </c>
      <c r="AG1095" s="100">
        <f t="shared" si="396"/>
        <v>3.0909090909090908</v>
      </c>
      <c r="AH1095" s="100">
        <f t="array" ref="AH1095">IF($AA1095,STDEVA(IF(G1SelectionMask="x",IF(INDEX(RawDataRefData,$E1095,0)&gt;0,INDEX(RawDataRefData,$E1095,0)),"")),"")</f>
        <v>1.1361818036340356</v>
      </c>
      <c r="AI1095" s="101" t="b">
        <f t="shared" si="397"/>
        <v>1</v>
      </c>
      <c r="AJ1095" s="101">
        <f t="array" ref="AJ1095">IF($AI1095,MEDIAN(IF(G2SelectionMask="x",IF(INDEX(RawDataRefData,$E1095,0)&gt;0,INDEX(RawDataRefData,$E1095,0)),"")),"")</f>
        <v>3</v>
      </c>
      <c r="AK1095" s="101">
        <f t="array" ref="AK1095">IF($AI1095,QUARTILE(IF(G2SelectionMask="x",IF(INDEX(RawDataRefData,$E1095,0)&gt;0,INDEX(RawDataRefData,$E1095,0)),""),1),"")</f>
        <v>1.5</v>
      </c>
      <c r="AL1095" s="101">
        <f t="array" ref="AL1095">IF($AI1095,QUARTILE(IF(G2SelectionMask="x",IF(INDEX(RawDataRefData,$E1095,0)&gt;0,INDEX(RawDataRefData,$E1095,0)),""),3),"")</f>
        <v>4</v>
      </c>
      <c r="AM1095" s="101">
        <f t="array" ref="AM1095">IF($AI1095,MIN(IF(G2SelectionMask="x",IF(INDEX(RawDataRefData,$E1095,0)&gt;0,INDEX(RawDataRefData,$E1095,0)),"")),"")</f>
        <v>1</v>
      </c>
      <c r="AN1095" s="101">
        <f t="array" ref="AN1095">IF($AI1095,MAX(IF(G2SelectionMask="x",IF(INDEX(RawDataRefData,$E1095,0)&gt;0,INDEX(RawDataRefData,$E1095,0)),"")),"")</f>
        <v>4</v>
      </c>
      <c r="AO1095" s="101">
        <f t="shared" si="399"/>
        <v>2.7272727272727271</v>
      </c>
      <c r="AP1095" s="101">
        <f t="array" ref="AP1095">IF($AI1095,STDEVA(IF(G2SelectionMask="x",IF(INDEX(RawDataRefData,$E1095,0)&gt;0,INDEX(RawDataRefData,$E1095,0)),"")),"")</f>
        <v>1.2720777563426768</v>
      </c>
      <c r="AQ1095" s="100" t="b">
        <f t="shared" si="400"/>
        <v>0</v>
      </c>
      <c r="AR1095" s="100" t="str">
        <f t="array" ref="AR1095">IF($AQ1095,MEDIAN(IF(G3SelectionMask="x",IF(INDEX(RawDataRefData,$E1095,0)&gt;0,INDEX(RawDataRefData,$E1095,0)),"")),"")</f>
        <v/>
      </c>
      <c r="AS1095" s="100" t="str">
        <f t="array" ref="AS1095">IF($AQ1095,QUARTILE(IF(G3SelectionMask="x",IF(INDEX(RawDataRefData,$E1095,0)&gt;0,INDEX(RawDataRefData,$E1095,0)),""),1),"")</f>
        <v/>
      </c>
      <c r="AT1095" s="100" t="str">
        <f t="array" ref="AT1095">IF($AQ1095,QUARTILE(IF(G3SelectionMask="x",IF(INDEX(RawDataRefData,$E1095,0)&gt;0,INDEX(RawDataRefData,$E1095,0)),""),3),"")</f>
        <v/>
      </c>
      <c r="AU1095" s="100" t="str">
        <f t="array" ref="AU1095">IF($AQ1095,MIN(IF(G3SelectionMask="x",IF(INDEX(RawDataRefData,$E1095,0)&gt;0,INDEX(RawDataRefData,$E1095,0)),"")),"")</f>
        <v/>
      </c>
      <c r="AV1095" s="100" t="str">
        <f t="array" ref="AV1095">IF($AQ1095,MAX(IF(G3SelectionMask="x",IF(INDEX(RawDataRefData,$E1095,0)&gt;0,INDEX(RawDataRefData,$E1095,0)),"")),"")</f>
        <v/>
      </c>
      <c r="AW1095" s="100" t="str">
        <f t="shared" si="401"/>
        <v/>
      </c>
      <c r="AX1095" s="100" t="str">
        <f t="array" ref="AX1095">IF($AQ1095,STDEVA(IF(G3SelectionMask="x",IF(INDEX(RawDataRefData,$E1095,0)&gt;0,INDEX(RawDataRefData,$E1095,0)),"")),"")</f>
        <v/>
      </c>
      <c r="AY1095" s="101" t="b">
        <f t="shared" si="402"/>
        <v>0</v>
      </c>
      <c r="AZ1095" s="101" t="str">
        <f t="array" ref="AZ1095">IF($AY1095,MEDIAN(IF(G4SelectionMask="x",IF(INDEX(RawDataRefData,$E1095,0)&gt;0,INDEX(RawDataRefData,$E1095,0)),"")),"")</f>
        <v/>
      </c>
      <c r="BA1095" s="101" t="str">
        <f t="array" ref="BA1095">IF($AY1095,QUARTILE(IF(G4SelectionMask="x",IF(INDEX(RawDataRefData,$E1095,0)&gt;0,INDEX(RawDataRefData,$E1095,0)),""),1),"")</f>
        <v/>
      </c>
      <c r="BB1095" s="101" t="str">
        <f t="array" ref="BB1095">IF($AY1095,QUARTILE(IF(G4SelectionMask="x",IF(INDEX(RawDataRefData,$E1095,0)&gt;0,INDEX(RawDataRefData,$E1095,0)),""),3),"")</f>
        <v/>
      </c>
      <c r="BC1095" s="101" t="str">
        <f t="array" ref="BC1095">IF($AY1095,MIN(IF(G4SelectionMask="x",IF(INDEX(RawDataRefData,$E1095,0)&gt;0,INDEX(RawDataRefData,$E1095,0)),"")),"")</f>
        <v/>
      </c>
      <c r="BD1095" s="101" t="str">
        <f t="array" ref="BD1095">IF($AY1095,MAX(IF(G4SelectionMask="x",IF(INDEX(RawDataRefData,$E1095,0)&gt;0,INDEX(RawDataRefData,$E1095,0)),"")),"")</f>
        <v/>
      </c>
      <c r="BE1095" s="101" t="str">
        <f t="shared" si="403"/>
        <v/>
      </c>
      <c r="BF1095" s="101" t="str">
        <f t="array" ref="BF1095">IF($AY1095,STDEVA(IF(G4SelectionMask="x",IF(INDEX(RawDataRefData,$E1095,0)&gt;0,INDEX(RawDataRefData,$E1095,0)),"")),"")</f>
        <v/>
      </c>
      <c r="BG1095" s="100" t="b">
        <f t="shared" si="404"/>
        <v>0</v>
      </c>
      <c r="BH1095" s="100" t="str">
        <f t="array" ref="BH1095">IF($BG1095,MEDIAN(IF(G5SelectionMask="x",IF(INDEX(RawDataRefData,$E1095,0)&gt;0,INDEX(RawDataRefData,$E1095,0)),"")),"")</f>
        <v/>
      </c>
      <c r="BI1095" s="100" t="str">
        <f t="array" ref="BI1095">IF($BG1095,QUARTILE(IF(G5SelectionMask="x",IF(INDEX(RawDataRefData,$E1095,0)&gt;0,INDEX(RawDataRefData,$E1095,0)),""),1),"")</f>
        <v/>
      </c>
      <c r="BJ1095" s="100" t="str">
        <f t="array" ref="BJ1095">IF($BG1095,QUARTILE(IF(G5SelectionMask="x",IF(INDEX(RawDataRefData,$E1095,0)&gt;0,INDEX(RawDataRefData,$E1095,0)),""),3),"")</f>
        <v/>
      </c>
      <c r="BK1095" s="100" t="str">
        <f t="array" ref="BK1095">IF($BG1095,MIN(IF(G5SelectionMask="x",IF(INDEX(RawDataRefData,$E1095,0)&gt;0,INDEX(RawDataRefData,$E1095,0)),"")),"")</f>
        <v/>
      </c>
      <c r="BL1095" s="100" t="str">
        <f t="array" ref="BL1095">IF($BG1095,MAX(IF(G5SelectionMask="x",IF(INDEX(RawDataRefData,$E1095,0)&gt;0,INDEX(RawDataRefData,$E1095,0)),"")),"")</f>
        <v/>
      </c>
      <c r="BM1095" s="100" t="str">
        <f t="shared" si="405"/>
        <v/>
      </c>
      <c r="BN1095" s="103" t="str">
        <f t="array" ref="BN1095">IF($BG1095,STDEVA(IF(G5SelectionMask="x",IF(INDEX(RawDataRefData,$E1095,0)&gt;0,INDEX(RawDataRefData,$E1095,0)),"")),"")</f>
        <v/>
      </c>
      <c r="BO1095" s="104"/>
      <c r="BP1095" s="105">
        <v>3</v>
      </c>
      <c r="BQ1095" s="105">
        <v>1</v>
      </c>
      <c r="BR1095" s="105">
        <v>1</v>
      </c>
      <c r="BS1095" s="105">
        <v>4</v>
      </c>
      <c r="BT1095" s="105">
        <v>4</v>
      </c>
      <c r="BU1095" s="105">
        <v>3</v>
      </c>
      <c r="BV1095" s="105">
        <v>3</v>
      </c>
      <c r="BW1095" s="105">
        <v>4</v>
      </c>
      <c r="BX1095" s="105">
        <v>4</v>
      </c>
      <c r="BY1095" s="105">
        <v>3</v>
      </c>
      <c r="BZ1095" s="105">
        <v>3</v>
      </c>
      <c r="CA1095" s="105">
        <v>4</v>
      </c>
      <c r="CB1095" s="105">
        <v>2</v>
      </c>
      <c r="CC1095" s="105">
        <v>1</v>
      </c>
      <c r="CD1095" s="105">
        <v>3</v>
      </c>
    </row>
    <row r="1096" spans="1:82" ht="13.5" hidden="1" thickBot="1" x14ac:dyDescent="0.25">
      <c r="A1096" s="33" t="e">
        <f t="shared" si="359"/>
        <v>#NAME?</v>
      </c>
      <c r="B1096" s="218"/>
      <c r="C1096" s="215"/>
      <c r="D1096" s="229"/>
      <c r="E1096" s="72">
        <f t="shared" si="398"/>
        <v>1087</v>
      </c>
      <c r="F1096" s="9" t="s">
        <v>2435</v>
      </c>
      <c r="G1096" s="9" t="s">
        <v>1471</v>
      </c>
      <c r="I1096" s="9" t="s">
        <v>341</v>
      </c>
      <c r="K1096" s="100">
        <f t="shared" si="383"/>
        <v>2</v>
      </c>
      <c r="L1096" s="100"/>
      <c r="M1096" s="100"/>
      <c r="N1096" s="100"/>
      <c r="O1096" s="100"/>
      <c r="P1096" s="101">
        <f t="shared" si="384"/>
        <v>1</v>
      </c>
      <c r="Q1096" s="102">
        <f t="shared" si="385"/>
        <v>3</v>
      </c>
      <c r="R1096" s="102">
        <f t="shared" si="386"/>
        <v>3</v>
      </c>
      <c r="S1096" s="102">
        <f t="shared" si="387"/>
        <v>4</v>
      </c>
      <c r="T1096" s="102">
        <f t="shared" si="388"/>
        <v>3</v>
      </c>
      <c r="U1096" s="102">
        <f t="shared" si="389"/>
        <v>4</v>
      </c>
      <c r="V1096" s="102">
        <f t="shared" si="390"/>
        <v>1</v>
      </c>
      <c r="W1096" s="102">
        <f t="shared" si="391"/>
        <v>1</v>
      </c>
      <c r="X1096" s="102">
        <f t="shared" si="392"/>
        <v>2</v>
      </c>
      <c r="Y1096" s="102">
        <f t="shared" si="393"/>
        <v>2</v>
      </c>
      <c r="Z1096" s="102">
        <f t="shared" si="394"/>
        <v>2</v>
      </c>
      <c r="AA1096" s="100" t="b">
        <f t="shared" si="395"/>
        <v>1</v>
      </c>
      <c r="AB1096" s="100">
        <f t="array" ref="AB1096">IF($AA1096,MEDIAN(IF(G1SelectionMask="x",IF(INDEX(RawDataRefData,$E1096,0)&gt;0,INDEX(RawDataRefData,$E1096,0)),"")),"")</f>
        <v>2</v>
      </c>
      <c r="AC1096" s="100">
        <f t="array" ref="AC1096">IF($AA1096,QUARTILE(IF(G1SelectionMask="x",IF(INDEX(RawDataRefData,$E1096,0)&gt;0,INDEX(RawDataRefData,$E1096,0)),""),1),"")</f>
        <v>1.5</v>
      </c>
      <c r="AD1096" s="100">
        <f t="array" ref="AD1096">IF($AA1096,QUARTILE(IF(G1SelectionMask="x",IF(INDEX(RawDataRefData,$E1096,0)&gt;0,INDEX(RawDataRefData,$E1096,0)),""),3),"")</f>
        <v>3</v>
      </c>
      <c r="AE1096" s="100">
        <f t="array" ref="AE1096">IF($AA1096,MIN(IF(G1SelectionMask="x",IF(INDEX(RawDataRefData,$E1096,0)&gt;0,INDEX(RawDataRefData,$E1096,0)),"")),"")</f>
        <v>1</v>
      </c>
      <c r="AF1096" s="100">
        <f t="array" ref="AF1096">IF($AA1096,MAX(IF(G1SelectionMask="x",IF(INDEX(RawDataRefData,$E1096,0)&gt;0,INDEX(RawDataRefData,$E1096,0)),"")),"")</f>
        <v>4</v>
      </c>
      <c r="AG1096" s="100">
        <f t="shared" si="396"/>
        <v>2.3636363636363638</v>
      </c>
      <c r="AH1096" s="100">
        <f t="array" ref="AH1096">IF($AA1096,STDEVA(IF(G1SelectionMask="x",IF(INDEX(RawDataRefData,$E1096,0)&gt;0,INDEX(RawDataRefData,$E1096,0)),"")),"")</f>
        <v>1.1200649331826502</v>
      </c>
      <c r="AI1096" s="101" t="b">
        <f t="shared" si="397"/>
        <v>1</v>
      </c>
      <c r="AJ1096" s="101">
        <f t="array" ref="AJ1096">IF($AI1096,MEDIAN(IF(G2SelectionMask="x",IF(INDEX(RawDataRefData,$E1096,0)&gt;0,INDEX(RawDataRefData,$E1096,0)),"")),"")</f>
        <v>2</v>
      </c>
      <c r="AK1096" s="101">
        <f t="array" ref="AK1096">IF($AI1096,QUARTILE(IF(G2SelectionMask="x",IF(INDEX(RawDataRefData,$E1096,0)&gt;0,INDEX(RawDataRefData,$E1096,0)),""),1),"")</f>
        <v>1.5</v>
      </c>
      <c r="AL1096" s="101">
        <f t="array" ref="AL1096">IF($AI1096,QUARTILE(IF(G2SelectionMask="x",IF(INDEX(RawDataRefData,$E1096,0)&gt;0,INDEX(RawDataRefData,$E1096,0)),""),3),"")</f>
        <v>3</v>
      </c>
      <c r="AM1096" s="101">
        <f t="array" ref="AM1096">IF($AI1096,MIN(IF(G2SelectionMask="x",IF(INDEX(RawDataRefData,$E1096,0)&gt;0,INDEX(RawDataRefData,$E1096,0)),"")),"")</f>
        <v>1</v>
      </c>
      <c r="AN1096" s="101">
        <f t="array" ref="AN1096">IF($AI1096,MAX(IF(G2SelectionMask="x",IF(INDEX(RawDataRefData,$E1096,0)&gt;0,INDEX(RawDataRefData,$E1096,0)),"")),"")</f>
        <v>4</v>
      </c>
      <c r="AO1096" s="101">
        <f t="shared" si="399"/>
        <v>2.1818181818181817</v>
      </c>
      <c r="AP1096" s="101">
        <f t="array" ref="AP1096">IF($AI1096,STDEVA(IF(G2SelectionMask="x",IF(INDEX(RawDataRefData,$E1096,0)&gt;0,INDEX(RawDataRefData,$E1096,0)),"")),"")</f>
        <v>0.98164981721404265</v>
      </c>
      <c r="AQ1096" s="100" t="b">
        <f t="shared" si="400"/>
        <v>0</v>
      </c>
      <c r="AR1096" s="100" t="str">
        <f t="array" ref="AR1096">IF($AQ1096,MEDIAN(IF(G3SelectionMask="x",IF(INDEX(RawDataRefData,$E1096,0)&gt;0,INDEX(RawDataRefData,$E1096,0)),"")),"")</f>
        <v/>
      </c>
      <c r="AS1096" s="100" t="str">
        <f t="array" ref="AS1096">IF($AQ1096,QUARTILE(IF(G3SelectionMask="x",IF(INDEX(RawDataRefData,$E1096,0)&gt;0,INDEX(RawDataRefData,$E1096,0)),""),1),"")</f>
        <v/>
      </c>
      <c r="AT1096" s="100" t="str">
        <f t="array" ref="AT1096">IF($AQ1096,QUARTILE(IF(G3SelectionMask="x",IF(INDEX(RawDataRefData,$E1096,0)&gt;0,INDEX(RawDataRefData,$E1096,0)),""),3),"")</f>
        <v/>
      </c>
      <c r="AU1096" s="100" t="str">
        <f t="array" ref="AU1096">IF($AQ1096,MIN(IF(G3SelectionMask="x",IF(INDEX(RawDataRefData,$E1096,0)&gt;0,INDEX(RawDataRefData,$E1096,0)),"")),"")</f>
        <v/>
      </c>
      <c r="AV1096" s="100" t="str">
        <f t="array" ref="AV1096">IF($AQ1096,MAX(IF(G3SelectionMask="x",IF(INDEX(RawDataRefData,$E1096,0)&gt;0,INDEX(RawDataRefData,$E1096,0)),"")),"")</f>
        <v/>
      </c>
      <c r="AW1096" s="100" t="str">
        <f t="shared" si="401"/>
        <v/>
      </c>
      <c r="AX1096" s="100" t="str">
        <f t="array" ref="AX1096">IF($AQ1096,STDEVA(IF(G3SelectionMask="x",IF(INDEX(RawDataRefData,$E1096,0)&gt;0,INDEX(RawDataRefData,$E1096,0)),"")),"")</f>
        <v/>
      </c>
      <c r="AY1096" s="101" t="b">
        <f t="shared" si="402"/>
        <v>0</v>
      </c>
      <c r="AZ1096" s="101" t="str">
        <f t="array" ref="AZ1096">IF($AY1096,MEDIAN(IF(G4SelectionMask="x",IF(INDEX(RawDataRefData,$E1096,0)&gt;0,INDEX(RawDataRefData,$E1096,0)),"")),"")</f>
        <v/>
      </c>
      <c r="BA1096" s="101" t="str">
        <f t="array" ref="BA1096">IF($AY1096,QUARTILE(IF(G4SelectionMask="x",IF(INDEX(RawDataRefData,$E1096,0)&gt;0,INDEX(RawDataRefData,$E1096,0)),""),1),"")</f>
        <v/>
      </c>
      <c r="BB1096" s="101" t="str">
        <f t="array" ref="BB1096">IF($AY1096,QUARTILE(IF(G4SelectionMask="x",IF(INDEX(RawDataRefData,$E1096,0)&gt;0,INDEX(RawDataRefData,$E1096,0)),""),3),"")</f>
        <v/>
      </c>
      <c r="BC1096" s="101" t="str">
        <f t="array" ref="BC1096">IF($AY1096,MIN(IF(G4SelectionMask="x",IF(INDEX(RawDataRefData,$E1096,0)&gt;0,INDEX(RawDataRefData,$E1096,0)),"")),"")</f>
        <v/>
      </c>
      <c r="BD1096" s="101" t="str">
        <f t="array" ref="BD1096">IF($AY1096,MAX(IF(G4SelectionMask="x",IF(INDEX(RawDataRefData,$E1096,0)&gt;0,INDEX(RawDataRefData,$E1096,0)),"")),"")</f>
        <v/>
      </c>
      <c r="BE1096" s="101" t="str">
        <f t="shared" si="403"/>
        <v/>
      </c>
      <c r="BF1096" s="101" t="str">
        <f t="array" ref="BF1096">IF($AY1096,STDEVA(IF(G4SelectionMask="x",IF(INDEX(RawDataRefData,$E1096,0)&gt;0,INDEX(RawDataRefData,$E1096,0)),"")),"")</f>
        <v/>
      </c>
      <c r="BG1096" s="100" t="b">
        <f t="shared" si="404"/>
        <v>0</v>
      </c>
      <c r="BH1096" s="100" t="str">
        <f t="array" ref="BH1096">IF($BG1096,MEDIAN(IF(G5SelectionMask="x",IF(INDEX(RawDataRefData,$E1096,0)&gt;0,INDEX(RawDataRefData,$E1096,0)),"")),"")</f>
        <v/>
      </c>
      <c r="BI1096" s="100" t="str">
        <f t="array" ref="BI1096">IF($BG1096,QUARTILE(IF(G5SelectionMask="x",IF(INDEX(RawDataRefData,$E1096,0)&gt;0,INDEX(RawDataRefData,$E1096,0)),""),1),"")</f>
        <v/>
      </c>
      <c r="BJ1096" s="100" t="str">
        <f t="array" ref="BJ1096">IF($BG1096,QUARTILE(IF(G5SelectionMask="x",IF(INDEX(RawDataRefData,$E1096,0)&gt;0,INDEX(RawDataRefData,$E1096,0)),""),3),"")</f>
        <v/>
      </c>
      <c r="BK1096" s="100" t="str">
        <f t="array" ref="BK1096">IF($BG1096,MIN(IF(G5SelectionMask="x",IF(INDEX(RawDataRefData,$E1096,0)&gt;0,INDEX(RawDataRefData,$E1096,0)),"")),"")</f>
        <v/>
      </c>
      <c r="BL1096" s="100" t="str">
        <f t="array" ref="BL1096">IF($BG1096,MAX(IF(G5SelectionMask="x",IF(INDEX(RawDataRefData,$E1096,0)&gt;0,INDEX(RawDataRefData,$E1096,0)),"")),"")</f>
        <v/>
      </c>
      <c r="BM1096" s="100" t="str">
        <f t="shared" si="405"/>
        <v/>
      </c>
      <c r="BN1096" s="103" t="str">
        <f t="array" ref="BN1096">IF($BG1096,STDEVA(IF(G5SelectionMask="x",IF(INDEX(RawDataRefData,$E1096,0)&gt;0,INDEX(RawDataRefData,$E1096,0)),"")),"")</f>
        <v/>
      </c>
      <c r="BO1096" s="104"/>
      <c r="BP1096" s="105">
        <v>2</v>
      </c>
      <c r="BQ1096" s="105">
        <v>1</v>
      </c>
      <c r="BR1096" s="105">
        <v>3</v>
      </c>
      <c r="BS1096" s="105">
        <v>3</v>
      </c>
      <c r="BT1096" s="105">
        <v>4</v>
      </c>
      <c r="BU1096" s="105">
        <v>3</v>
      </c>
      <c r="BV1096" s="105">
        <v>4</v>
      </c>
      <c r="BW1096" s="105">
        <v>1</v>
      </c>
      <c r="BX1096" s="105">
        <v>1</v>
      </c>
      <c r="BY1096" s="105">
        <v>2</v>
      </c>
      <c r="BZ1096" s="105">
        <v>2</v>
      </c>
      <c r="CA1096" s="105">
        <v>2</v>
      </c>
      <c r="CB1096" s="105">
        <v>3</v>
      </c>
      <c r="CC1096" s="105">
        <v>2</v>
      </c>
      <c r="CD1096" s="105">
        <v>2</v>
      </c>
    </row>
    <row r="1097" spans="1:82" ht="13.5" hidden="1" thickBot="1" x14ac:dyDescent="0.25">
      <c r="A1097" s="33" t="e">
        <f t="shared" si="359"/>
        <v>#NAME?</v>
      </c>
      <c r="B1097" s="218"/>
      <c r="C1097" s="215"/>
      <c r="D1097" s="229"/>
      <c r="E1097" s="72">
        <f t="shared" si="398"/>
        <v>1088</v>
      </c>
      <c r="F1097" s="9" t="s">
        <v>2436</v>
      </c>
      <c r="G1097" s="9" t="s">
        <v>1472</v>
      </c>
      <c r="I1097" s="9" t="s">
        <v>341</v>
      </c>
      <c r="K1097" s="100">
        <f t="shared" si="383"/>
        <v>4</v>
      </c>
      <c r="L1097" s="100"/>
      <c r="M1097" s="100"/>
      <c r="N1097" s="100"/>
      <c r="O1097" s="100"/>
      <c r="P1097" s="101">
        <f t="shared" si="384"/>
        <v>3</v>
      </c>
      <c r="Q1097" s="102">
        <f t="shared" si="385"/>
        <v>4</v>
      </c>
      <c r="R1097" s="102">
        <f t="shared" si="386"/>
        <v>2</v>
      </c>
      <c r="S1097" s="102">
        <f t="shared" si="387"/>
        <v>2</v>
      </c>
      <c r="T1097" s="102">
        <f t="shared" si="388"/>
        <v>3</v>
      </c>
      <c r="U1097" s="102">
        <f t="shared" si="389"/>
        <v>2</v>
      </c>
      <c r="V1097" s="102">
        <f t="shared" si="390"/>
        <v>1</v>
      </c>
      <c r="W1097" s="102">
        <f t="shared" si="391"/>
        <v>3</v>
      </c>
      <c r="X1097" s="102">
        <f t="shared" si="392"/>
        <v>2</v>
      </c>
      <c r="Y1097" s="102">
        <f t="shared" si="393"/>
        <v>2</v>
      </c>
      <c r="Z1097" s="102">
        <f t="shared" si="394"/>
        <v>1</v>
      </c>
      <c r="AA1097" s="100" t="b">
        <f t="shared" si="395"/>
        <v>1</v>
      </c>
      <c r="AB1097" s="100">
        <f t="array" ref="AB1097">IF($AA1097,MEDIAN(IF(G1SelectionMask="x",IF(INDEX(RawDataRefData,$E1097,0)&gt;0,INDEX(RawDataRefData,$E1097,0)),"")),"")</f>
        <v>2</v>
      </c>
      <c r="AC1097" s="100">
        <f t="array" ref="AC1097">IF($AA1097,QUARTILE(IF(G1SelectionMask="x",IF(INDEX(RawDataRefData,$E1097,0)&gt;0,INDEX(RawDataRefData,$E1097,0)),""),1),"")</f>
        <v>2</v>
      </c>
      <c r="AD1097" s="100">
        <f t="array" ref="AD1097">IF($AA1097,QUARTILE(IF(G1SelectionMask="x",IF(INDEX(RawDataRefData,$E1097,0)&gt;0,INDEX(RawDataRefData,$E1097,0)),""),3),"")</f>
        <v>3</v>
      </c>
      <c r="AE1097" s="100">
        <f t="array" ref="AE1097">IF($AA1097,MIN(IF(G1SelectionMask="x",IF(INDEX(RawDataRefData,$E1097,0)&gt;0,INDEX(RawDataRefData,$E1097,0)),"")),"")</f>
        <v>1</v>
      </c>
      <c r="AF1097" s="100">
        <f t="array" ref="AF1097">IF($AA1097,MAX(IF(G1SelectionMask="x",IF(INDEX(RawDataRefData,$E1097,0)&gt;0,INDEX(RawDataRefData,$E1097,0)),"")),"")</f>
        <v>4</v>
      </c>
      <c r="AG1097" s="100">
        <f t="shared" si="396"/>
        <v>2.2727272727272729</v>
      </c>
      <c r="AH1097" s="100">
        <f t="array" ref="AH1097">IF($AA1097,STDEVA(IF(G1SelectionMask="x",IF(INDEX(RawDataRefData,$E1097,0)&gt;0,INDEX(RawDataRefData,$E1097,0)),"")),"")</f>
        <v>0.90453403373329078</v>
      </c>
      <c r="AI1097" s="101" t="b">
        <f t="shared" si="397"/>
        <v>1</v>
      </c>
      <c r="AJ1097" s="101">
        <f t="array" ref="AJ1097">IF($AI1097,MEDIAN(IF(G2SelectionMask="x",IF(INDEX(RawDataRefData,$E1097,0)&gt;0,INDEX(RawDataRefData,$E1097,0)),"")),"")</f>
        <v>2</v>
      </c>
      <c r="AK1097" s="101">
        <f t="array" ref="AK1097">IF($AI1097,QUARTILE(IF(G2SelectionMask="x",IF(INDEX(RawDataRefData,$E1097,0)&gt;0,INDEX(RawDataRefData,$E1097,0)),""),1),"")</f>
        <v>1.5</v>
      </c>
      <c r="AL1097" s="101">
        <f t="array" ref="AL1097">IF($AI1097,QUARTILE(IF(G2SelectionMask="x",IF(INDEX(RawDataRefData,$E1097,0)&gt;0,INDEX(RawDataRefData,$E1097,0)),""),3),"")</f>
        <v>3</v>
      </c>
      <c r="AM1097" s="101">
        <f t="array" ref="AM1097">IF($AI1097,MIN(IF(G2SelectionMask="x",IF(INDEX(RawDataRefData,$E1097,0)&gt;0,INDEX(RawDataRefData,$E1097,0)),"")),"")</f>
        <v>1</v>
      </c>
      <c r="AN1097" s="101">
        <f t="array" ref="AN1097">IF($AI1097,MAX(IF(G2SelectionMask="x",IF(INDEX(RawDataRefData,$E1097,0)&gt;0,INDEX(RawDataRefData,$E1097,0)),"")),"")</f>
        <v>4</v>
      </c>
      <c r="AO1097" s="101">
        <f t="shared" si="399"/>
        <v>2.1818181818181817</v>
      </c>
      <c r="AP1097" s="101">
        <f t="array" ref="AP1097">IF($AI1097,STDEVA(IF(G2SelectionMask="x",IF(INDEX(RawDataRefData,$E1097,0)&gt;0,INDEX(RawDataRefData,$E1097,0)),"")),"")</f>
        <v>0.98164981721404265</v>
      </c>
      <c r="AQ1097" s="100" t="b">
        <f t="shared" si="400"/>
        <v>0</v>
      </c>
      <c r="AR1097" s="100" t="str">
        <f t="array" ref="AR1097">IF($AQ1097,MEDIAN(IF(G3SelectionMask="x",IF(INDEX(RawDataRefData,$E1097,0)&gt;0,INDEX(RawDataRefData,$E1097,0)),"")),"")</f>
        <v/>
      </c>
      <c r="AS1097" s="100" t="str">
        <f t="array" ref="AS1097">IF($AQ1097,QUARTILE(IF(G3SelectionMask="x",IF(INDEX(RawDataRefData,$E1097,0)&gt;0,INDEX(RawDataRefData,$E1097,0)),""),1),"")</f>
        <v/>
      </c>
      <c r="AT1097" s="100" t="str">
        <f t="array" ref="AT1097">IF($AQ1097,QUARTILE(IF(G3SelectionMask="x",IF(INDEX(RawDataRefData,$E1097,0)&gt;0,INDEX(RawDataRefData,$E1097,0)),""),3),"")</f>
        <v/>
      </c>
      <c r="AU1097" s="100" t="str">
        <f t="array" ref="AU1097">IF($AQ1097,MIN(IF(G3SelectionMask="x",IF(INDEX(RawDataRefData,$E1097,0)&gt;0,INDEX(RawDataRefData,$E1097,0)),"")),"")</f>
        <v/>
      </c>
      <c r="AV1097" s="100" t="str">
        <f t="array" ref="AV1097">IF($AQ1097,MAX(IF(G3SelectionMask="x",IF(INDEX(RawDataRefData,$E1097,0)&gt;0,INDEX(RawDataRefData,$E1097,0)),"")),"")</f>
        <v/>
      </c>
      <c r="AW1097" s="100" t="str">
        <f t="shared" si="401"/>
        <v/>
      </c>
      <c r="AX1097" s="100" t="str">
        <f t="array" ref="AX1097">IF($AQ1097,STDEVA(IF(G3SelectionMask="x",IF(INDEX(RawDataRefData,$E1097,0)&gt;0,INDEX(RawDataRefData,$E1097,0)),"")),"")</f>
        <v/>
      </c>
      <c r="AY1097" s="101" t="b">
        <f t="shared" si="402"/>
        <v>0</v>
      </c>
      <c r="AZ1097" s="101" t="str">
        <f t="array" ref="AZ1097">IF($AY1097,MEDIAN(IF(G4SelectionMask="x",IF(INDEX(RawDataRefData,$E1097,0)&gt;0,INDEX(RawDataRefData,$E1097,0)),"")),"")</f>
        <v/>
      </c>
      <c r="BA1097" s="101" t="str">
        <f t="array" ref="BA1097">IF($AY1097,QUARTILE(IF(G4SelectionMask="x",IF(INDEX(RawDataRefData,$E1097,0)&gt;0,INDEX(RawDataRefData,$E1097,0)),""),1),"")</f>
        <v/>
      </c>
      <c r="BB1097" s="101" t="str">
        <f t="array" ref="BB1097">IF($AY1097,QUARTILE(IF(G4SelectionMask="x",IF(INDEX(RawDataRefData,$E1097,0)&gt;0,INDEX(RawDataRefData,$E1097,0)),""),3),"")</f>
        <v/>
      </c>
      <c r="BC1097" s="101" t="str">
        <f t="array" ref="BC1097">IF($AY1097,MIN(IF(G4SelectionMask="x",IF(INDEX(RawDataRefData,$E1097,0)&gt;0,INDEX(RawDataRefData,$E1097,0)),"")),"")</f>
        <v/>
      </c>
      <c r="BD1097" s="101" t="str">
        <f t="array" ref="BD1097">IF($AY1097,MAX(IF(G4SelectionMask="x",IF(INDEX(RawDataRefData,$E1097,0)&gt;0,INDEX(RawDataRefData,$E1097,0)),"")),"")</f>
        <v/>
      </c>
      <c r="BE1097" s="101" t="str">
        <f t="shared" si="403"/>
        <v/>
      </c>
      <c r="BF1097" s="101" t="str">
        <f t="array" ref="BF1097">IF($AY1097,STDEVA(IF(G4SelectionMask="x",IF(INDEX(RawDataRefData,$E1097,0)&gt;0,INDEX(RawDataRefData,$E1097,0)),"")),"")</f>
        <v/>
      </c>
      <c r="BG1097" s="100" t="b">
        <f t="shared" si="404"/>
        <v>0</v>
      </c>
      <c r="BH1097" s="100" t="str">
        <f t="array" ref="BH1097">IF($BG1097,MEDIAN(IF(G5SelectionMask="x",IF(INDEX(RawDataRefData,$E1097,0)&gt;0,INDEX(RawDataRefData,$E1097,0)),"")),"")</f>
        <v/>
      </c>
      <c r="BI1097" s="100" t="str">
        <f t="array" ref="BI1097">IF($BG1097,QUARTILE(IF(G5SelectionMask="x",IF(INDEX(RawDataRefData,$E1097,0)&gt;0,INDEX(RawDataRefData,$E1097,0)),""),1),"")</f>
        <v/>
      </c>
      <c r="BJ1097" s="100" t="str">
        <f t="array" ref="BJ1097">IF($BG1097,QUARTILE(IF(G5SelectionMask="x",IF(INDEX(RawDataRefData,$E1097,0)&gt;0,INDEX(RawDataRefData,$E1097,0)),""),3),"")</f>
        <v/>
      </c>
      <c r="BK1097" s="100" t="str">
        <f t="array" ref="BK1097">IF($BG1097,MIN(IF(G5SelectionMask="x",IF(INDEX(RawDataRefData,$E1097,0)&gt;0,INDEX(RawDataRefData,$E1097,0)),"")),"")</f>
        <v/>
      </c>
      <c r="BL1097" s="100" t="str">
        <f t="array" ref="BL1097">IF($BG1097,MAX(IF(G5SelectionMask="x",IF(INDEX(RawDataRefData,$E1097,0)&gt;0,INDEX(RawDataRefData,$E1097,0)),"")),"")</f>
        <v/>
      </c>
      <c r="BM1097" s="100" t="str">
        <f t="shared" si="405"/>
        <v/>
      </c>
      <c r="BN1097" s="103" t="str">
        <f t="array" ref="BN1097">IF($BG1097,STDEVA(IF(G5SelectionMask="x",IF(INDEX(RawDataRefData,$E1097,0)&gt;0,INDEX(RawDataRefData,$E1097,0)),"")),"")</f>
        <v/>
      </c>
      <c r="BO1097" s="104"/>
      <c r="BP1097" s="105">
        <v>4</v>
      </c>
      <c r="BQ1097" s="105">
        <v>3</v>
      </c>
      <c r="BR1097" s="105">
        <v>4</v>
      </c>
      <c r="BS1097" s="105">
        <v>2</v>
      </c>
      <c r="BT1097" s="105">
        <v>2</v>
      </c>
      <c r="BU1097" s="105">
        <v>3</v>
      </c>
      <c r="BV1097" s="105">
        <v>2</v>
      </c>
      <c r="BW1097" s="105">
        <v>1</v>
      </c>
      <c r="BX1097" s="105">
        <v>3</v>
      </c>
      <c r="BY1097" s="105">
        <v>2</v>
      </c>
      <c r="BZ1097" s="105">
        <v>2</v>
      </c>
      <c r="CA1097" s="105">
        <v>1</v>
      </c>
      <c r="CB1097" s="105">
        <v>1</v>
      </c>
      <c r="CC1097" s="105">
        <v>2</v>
      </c>
      <c r="CD1097" s="105">
        <v>2</v>
      </c>
    </row>
    <row r="1098" spans="1:82" ht="13.5" hidden="1" thickBot="1" x14ac:dyDescent="0.25">
      <c r="A1098" s="33" t="e">
        <f t="shared" si="359"/>
        <v>#NAME?</v>
      </c>
      <c r="B1098" s="218"/>
      <c r="C1098" s="215"/>
      <c r="D1098" s="229"/>
      <c r="E1098" s="72">
        <f t="shared" si="398"/>
        <v>1089</v>
      </c>
      <c r="F1098" s="9" t="s">
        <v>2437</v>
      </c>
      <c r="G1098" s="9" t="s">
        <v>1473</v>
      </c>
      <c r="I1098" s="9" t="s">
        <v>341</v>
      </c>
      <c r="K1098" s="100">
        <f t="shared" si="383"/>
        <v>4</v>
      </c>
      <c r="L1098" s="100"/>
      <c r="M1098" s="100"/>
      <c r="N1098" s="100"/>
      <c r="O1098" s="100"/>
      <c r="P1098" s="101">
        <f t="shared" si="384"/>
        <v>1</v>
      </c>
      <c r="Q1098" s="102">
        <f t="shared" si="385"/>
        <v>1</v>
      </c>
      <c r="R1098" s="102">
        <f t="shared" si="386"/>
        <v>4</v>
      </c>
      <c r="S1098" s="102">
        <f t="shared" si="387"/>
        <v>2</v>
      </c>
      <c r="T1098" s="102">
        <f t="shared" si="388"/>
        <v>2</v>
      </c>
      <c r="U1098" s="102">
        <f t="shared" si="389"/>
        <v>2</v>
      </c>
      <c r="V1098" s="102">
        <f t="shared" si="390"/>
        <v>4</v>
      </c>
      <c r="W1098" s="102">
        <f t="shared" si="391"/>
        <v>3</v>
      </c>
      <c r="X1098" s="102">
        <f t="shared" si="392"/>
        <v>4</v>
      </c>
      <c r="Y1098" s="102">
        <f t="shared" si="393"/>
        <v>3</v>
      </c>
      <c r="Z1098" s="102">
        <f t="shared" si="394"/>
        <v>1</v>
      </c>
      <c r="AA1098" s="100" t="b">
        <f t="shared" si="395"/>
        <v>1</v>
      </c>
      <c r="AB1098" s="100">
        <f t="array" ref="AB1098">IF($AA1098,MEDIAN(IF(G1SelectionMask="x",IF(INDEX(RawDataRefData,$E1098,0)&gt;0,INDEX(RawDataRefData,$E1098,0)),"")),"")</f>
        <v>2</v>
      </c>
      <c r="AC1098" s="100">
        <f t="array" ref="AC1098">IF($AA1098,QUARTILE(IF(G1SelectionMask="x",IF(INDEX(RawDataRefData,$E1098,0)&gt;0,INDEX(RawDataRefData,$E1098,0)),""),1),"")</f>
        <v>1.5</v>
      </c>
      <c r="AD1098" s="100">
        <f t="array" ref="AD1098">IF($AA1098,QUARTILE(IF(G1SelectionMask="x",IF(INDEX(RawDataRefData,$E1098,0)&gt;0,INDEX(RawDataRefData,$E1098,0)),""),3),"")</f>
        <v>3.5</v>
      </c>
      <c r="AE1098" s="100">
        <f t="array" ref="AE1098">IF($AA1098,MIN(IF(G1SelectionMask="x",IF(INDEX(RawDataRefData,$E1098,0)&gt;0,INDEX(RawDataRefData,$E1098,0)),"")),"")</f>
        <v>1</v>
      </c>
      <c r="AF1098" s="100">
        <f t="array" ref="AF1098">IF($AA1098,MAX(IF(G1SelectionMask="x",IF(INDEX(RawDataRefData,$E1098,0)&gt;0,INDEX(RawDataRefData,$E1098,0)),"")),"")</f>
        <v>4</v>
      </c>
      <c r="AG1098" s="100">
        <f t="shared" si="396"/>
        <v>2.4545454545454546</v>
      </c>
      <c r="AH1098" s="100">
        <f t="array" ref="AH1098">IF($AA1098,STDEVA(IF(G1SelectionMask="x",IF(INDEX(RawDataRefData,$E1098,0)&gt;0,INDEX(RawDataRefData,$E1098,0)),"")),"")</f>
        <v>1.213559752433836</v>
      </c>
      <c r="AI1098" s="101" t="b">
        <f t="shared" si="397"/>
        <v>1</v>
      </c>
      <c r="AJ1098" s="101">
        <f t="array" ref="AJ1098">IF($AI1098,MEDIAN(IF(G2SelectionMask="x",IF(INDEX(RawDataRefData,$E1098,0)&gt;0,INDEX(RawDataRefData,$E1098,0)),"")),"")</f>
        <v>2</v>
      </c>
      <c r="AK1098" s="101">
        <f t="array" ref="AK1098">IF($AI1098,QUARTILE(IF(G2SelectionMask="x",IF(INDEX(RawDataRefData,$E1098,0)&gt;0,INDEX(RawDataRefData,$E1098,0)),""),1),"")</f>
        <v>1.5</v>
      </c>
      <c r="AL1098" s="101">
        <f t="array" ref="AL1098">IF($AI1098,QUARTILE(IF(G2SelectionMask="x",IF(INDEX(RawDataRefData,$E1098,0)&gt;0,INDEX(RawDataRefData,$E1098,0)),""),3),"")</f>
        <v>3</v>
      </c>
      <c r="AM1098" s="101">
        <f t="array" ref="AM1098">IF($AI1098,MIN(IF(G2SelectionMask="x",IF(INDEX(RawDataRefData,$E1098,0)&gt;0,INDEX(RawDataRefData,$E1098,0)),"")),"")</f>
        <v>1</v>
      </c>
      <c r="AN1098" s="101">
        <f t="array" ref="AN1098">IF($AI1098,MAX(IF(G2SelectionMask="x",IF(INDEX(RawDataRefData,$E1098,0)&gt;0,INDEX(RawDataRefData,$E1098,0)),"")),"")</f>
        <v>4</v>
      </c>
      <c r="AO1098" s="101">
        <f t="shared" si="399"/>
        <v>2.1818181818181817</v>
      </c>
      <c r="AP1098" s="101">
        <f t="array" ref="AP1098">IF($AI1098,STDEVA(IF(G2SelectionMask="x",IF(INDEX(RawDataRefData,$E1098,0)&gt;0,INDEX(RawDataRefData,$E1098,0)),"")),"")</f>
        <v>0.98164981721404265</v>
      </c>
      <c r="AQ1098" s="100" t="b">
        <f t="shared" si="400"/>
        <v>0</v>
      </c>
      <c r="AR1098" s="100" t="str">
        <f t="array" ref="AR1098">IF($AQ1098,MEDIAN(IF(G3SelectionMask="x",IF(INDEX(RawDataRefData,$E1098,0)&gt;0,INDEX(RawDataRefData,$E1098,0)),"")),"")</f>
        <v/>
      </c>
      <c r="AS1098" s="100" t="str">
        <f t="array" ref="AS1098">IF($AQ1098,QUARTILE(IF(G3SelectionMask="x",IF(INDEX(RawDataRefData,$E1098,0)&gt;0,INDEX(RawDataRefData,$E1098,0)),""),1),"")</f>
        <v/>
      </c>
      <c r="AT1098" s="100" t="str">
        <f t="array" ref="AT1098">IF($AQ1098,QUARTILE(IF(G3SelectionMask="x",IF(INDEX(RawDataRefData,$E1098,0)&gt;0,INDEX(RawDataRefData,$E1098,0)),""),3),"")</f>
        <v/>
      </c>
      <c r="AU1098" s="100" t="str">
        <f t="array" ref="AU1098">IF($AQ1098,MIN(IF(G3SelectionMask="x",IF(INDEX(RawDataRefData,$E1098,0)&gt;0,INDEX(RawDataRefData,$E1098,0)),"")),"")</f>
        <v/>
      </c>
      <c r="AV1098" s="100" t="str">
        <f t="array" ref="AV1098">IF($AQ1098,MAX(IF(G3SelectionMask="x",IF(INDEX(RawDataRefData,$E1098,0)&gt;0,INDEX(RawDataRefData,$E1098,0)),"")),"")</f>
        <v/>
      </c>
      <c r="AW1098" s="100" t="str">
        <f t="shared" si="401"/>
        <v/>
      </c>
      <c r="AX1098" s="100" t="str">
        <f t="array" ref="AX1098">IF($AQ1098,STDEVA(IF(G3SelectionMask="x",IF(INDEX(RawDataRefData,$E1098,0)&gt;0,INDEX(RawDataRefData,$E1098,0)),"")),"")</f>
        <v/>
      </c>
      <c r="AY1098" s="101" t="b">
        <f t="shared" si="402"/>
        <v>0</v>
      </c>
      <c r="AZ1098" s="101" t="str">
        <f t="array" ref="AZ1098">IF($AY1098,MEDIAN(IF(G4SelectionMask="x",IF(INDEX(RawDataRefData,$E1098,0)&gt;0,INDEX(RawDataRefData,$E1098,0)),"")),"")</f>
        <v/>
      </c>
      <c r="BA1098" s="101" t="str">
        <f t="array" ref="BA1098">IF($AY1098,QUARTILE(IF(G4SelectionMask="x",IF(INDEX(RawDataRefData,$E1098,0)&gt;0,INDEX(RawDataRefData,$E1098,0)),""),1),"")</f>
        <v/>
      </c>
      <c r="BB1098" s="101" t="str">
        <f t="array" ref="BB1098">IF($AY1098,QUARTILE(IF(G4SelectionMask="x",IF(INDEX(RawDataRefData,$E1098,0)&gt;0,INDEX(RawDataRefData,$E1098,0)),""),3),"")</f>
        <v/>
      </c>
      <c r="BC1098" s="101" t="str">
        <f t="array" ref="BC1098">IF($AY1098,MIN(IF(G4SelectionMask="x",IF(INDEX(RawDataRefData,$E1098,0)&gt;0,INDEX(RawDataRefData,$E1098,0)),"")),"")</f>
        <v/>
      </c>
      <c r="BD1098" s="101" t="str">
        <f t="array" ref="BD1098">IF($AY1098,MAX(IF(G4SelectionMask="x",IF(INDEX(RawDataRefData,$E1098,0)&gt;0,INDEX(RawDataRefData,$E1098,0)),"")),"")</f>
        <v/>
      </c>
      <c r="BE1098" s="101" t="str">
        <f t="shared" si="403"/>
        <v/>
      </c>
      <c r="BF1098" s="101" t="str">
        <f t="array" ref="BF1098">IF($AY1098,STDEVA(IF(G4SelectionMask="x",IF(INDEX(RawDataRefData,$E1098,0)&gt;0,INDEX(RawDataRefData,$E1098,0)),"")),"")</f>
        <v/>
      </c>
      <c r="BG1098" s="100" t="b">
        <f t="shared" si="404"/>
        <v>0</v>
      </c>
      <c r="BH1098" s="100" t="str">
        <f t="array" ref="BH1098">IF($BG1098,MEDIAN(IF(G5SelectionMask="x",IF(INDEX(RawDataRefData,$E1098,0)&gt;0,INDEX(RawDataRefData,$E1098,0)),"")),"")</f>
        <v/>
      </c>
      <c r="BI1098" s="100" t="str">
        <f t="array" ref="BI1098">IF($BG1098,QUARTILE(IF(G5SelectionMask="x",IF(INDEX(RawDataRefData,$E1098,0)&gt;0,INDEX(RawDataRefData,$E1098,0)),""),1),"")</f>
        <v/>
      </c>
      <c r="BJ1098" s="100" t="str">
        <f t="array" ref="BJ1098">IF($BG1098,QUARTILE(IF(G5SelectionMask="x",IF(INDEX(RawDataRefData,$E1098,0)&gt;0,INDEX(RawDataRefData,$E1098,0)),""),3),"")</f>
        <v/>
      </c>
      <c r="BK1098" s="100" t="str">
        <f t="array" ref="BK1098">IF($BG1098,MIN(IF(G5SelectionMask="x",IF(INDEX(RawDataRefData,$E1098,0)&gt;0,INDEX(RawDataRefData,$E1098,0)),"")),"")</f>
        <v/>
      </c>
      <c r="BL1098" s="100" t="str">
        <f t="array" ref="BL1098">IF($BG1098,MAX(IF(G5SelectionMask="x",IF(INDEX(RawDataRefData,$E1098,0)&gt;0,INDEX(RawDataRefData,$E1098,0)),"")),"")</f>
        <v/>
      </c>
      <c r="BM1098" s="100" t="str">
        <f t="shared" si="405"/>
        <v/>
      </c>
      <c r="BN1098" s="103" t="str">
        <f t="array" ref="BN1098">IF($BG1098,STDEVA(IF(G5SelectionMask="x",IF(INDEX(RawDataRefData,$E1098,0)&gt;0,INDEX(RawDataRefData,$E1098,0)),"")),"")</f>
        <v/>
      </c>
      <c r="BO1098" s="104"/>
      <c r="BP1098" s="105">
        <v>4</v>
      </c>
      <c r="BQ1098" s="105">
        <v>1</v>
      </c>
      <c r="BR1098" s="105">
        <v>1</v>
      </c>
      <c r="BS1098" s="105">
        <v>4</v>
      </c>
      <c r="BT1098" s="105">
        <v>2</v>
      </c>
      <c r="BU1098" s="105">
        <v>2</v>
      </c>
      <c r="BV1098" s="105">
        <v>2</v>
      </c>
      <c r="BW1098" s="105">
        <v>4</v>
      </c>
      <c r="BX1098" s="105">
        <v>3</v>
      </c>
      <c r="BY1098" s="105">
        <v>4</v>
      </c>
      <c r="BZ1098" s="105">
        <v>3</v>
      </c>
      <c r="CA1098" s="105">
        <v>1</v>
      </c>
      <c r="CB1098" s="105">
        <v>3</v>
      </c>
      <c r="CC1098" s="105">
        <v>2</v>
      </c>
      <c r="CD1098" s="105">
        <v>2</v>
      </c>
    </row>
    <row r="1099" spans="1:82" ht="13.5" hidden="1" thickBot="1" x14ac:dyDescent="0.25">
      <c r="A1099" s="33" t="e">
        <f t="shared" si="359"/>
        <v>#NAME?</v>
      </c>
      <c r="B1099" s="218"/>
      <c r="C1099" s="215"/>
      <c r="D1099" s="229"/>
      <c r="E1099" s="72">
        <f t="shared" si="398"/>
        <v>1090</v>
      </c>
      <c r="F1099" s="9" t="s">
        <v>2438</v>
      </c>
      <c r="G1099" s="9" t="s">
        <v>1474</v>
      </c>
      <c r="I1099" s="9" t="s">
        <v>341</v>
      </c>
      <c r="K1099" s="100">
        <f t="shared" si="383"/>
        <v>1</v>
      </c>
      <c r="L1099" s="100"/>
      <c r="M1099" s="100"/>
      <c r="N1099" s="100"/>
      <c r="O1099" s="100"/>
      <c r="P1099" s="101">
        <f t="shared" si="384"/>
        <v>1</v>
      </c>
      <c r="Q1099" s="102">
        <f t="shared" si="385"/>
        <v>2</v>
      </c>
      <c r="R1099" s="102">
        <f t="shared" si="386"/>
        <v>1</v>
      </c>
      <c r="S1099" s="102">
        <f t="shared" si="387"/>
        <v>2</v>
      </c>
      <c r="T1099" s="102">
        <f t="shared" si="388"/>
        <v>1</v>
      </c>
      <c r="U1099" s="102">
        <f t="shared" si="389"/>
        <v>1</v>
      </c>
      <c r="V1099" s="102">
        <f t="shared" si="390"/>
        <v>3</v>
      </c>
      <c r="W1099" s="102">
        <f t="shared" si="391"/>
        <v>3</v>
      </c>
      <c r="X1099" s="102">
        <f t="shared" si="392"/>
        <v>2</v>
      </c>
      <c r="Y1099" s="102">
        <f t="shared" si="393"/>
        <v>2</v>
      </c>
      <c r="Z1099" s="102">
        <f t="shared" si="394"/>
        <v>4</v>
      </c>
      <c r="AA1099" s="100" t="b">
        <f t="shared" si="395"/>
        <v>1</v>
      </c>
      <c r="AB1099" s="100">
        <f t="array" ref="AB1099">IF($AA1099,MEDIAN(IF(G1SelectionMask="x",IF(INDEX(RawDataRefData,$E1099,0)&gt;0,INDEX(RawDataRefData,$E1099,0)),"")),"")</f>
        <v>2</v>
      </c>
      <c r="AC1099" s="100">
        <f t="array" ref="AC1099">IF($AA1099,QUARTILE(IF(G1SelectionMask="x",IF(INDEX(RawDataRefData,$E1099,0)&gt;0,INDEX(RawDataRefData,$E1099,0)),""),1),"")</f>
        <v>1</v>
      </c>
      <c r="AD1099" s="100">
        <f t="array" ref="AD1099">IF($AA1099,QUARTILE(IF(G1SelectionMask="x",IF(INDEX(RawDataRefData,$E1099,0)&gt;0,INDEX(RawDataRefData,$E1099,0)),""),3),"")</f>
        <v>2.5</v>
      </c>
      <c r="AE1099" s="100">
        <f t="array" ref="AE1099">IF($AA1099,MIN(IF(G1SelectionMask="x",IF(INDEX(RawDataRefData,$E1099,0)&gt;0,INDEX(RawDataRefData,$E1099,0)),"")),"")</f>
        <v>1</v>
      </c>
      <c r="AF1099" s="100">
        <f t="array" ref="AF1099">IF($AA1099,MAX(IF(G1SelectionMask="x",IF(INDEX(RawDataRefData,$E1099,0)&gt;0,INDEX(RawDataRefData,$E1099,0)),"")),"")</f>
        <v>4</v>
      </c>
      <c r="AG1099" s="100">
        <f t="shared" si="396"/>
        <v>2</v>
      </c>
      <c r="AH1099" s="100">
        <f t="array" ref="AH1099">IF($AA1099,STDEVA(IF(G1SelectionMask="x",IF(INDEX(RawDataRefData,$E1099,0)&gt;0,INDEX(RawDataRefData,$E1099,0)),"")),"")</f>
        <v>1</v>
      </c>
      <c r="AI1099" s="101" t="b">
        <f t="shared" si="397"/>
        <v>1</v>
      </c>
      <c r="AJ1099" s="101">
        <f t="array" ref="AJ1099">IF($AI1099,MEDIAN(IF(G2SelectionMask="x",IF(INDEX(RawDataRefData,$E1099,0)&gt;0,INDEX(RawDataRefData,$E1099,0)),"")),"")</f>
        <v>2</v>
      </c>
      <c r="AK1099" s="101">
        <f t="array" ref="AK1099">IF($AI1099,QUARTILE(IF(G2SelectionMask="x",IF(INDEX(RawDataRefData,$E1099,0)&gt;0,INDEX(RawDataRefData,$E1099,0)),""),1),"")</f>
        <v>1.5</v>
      </c>
      <c r="AL1099" s="101">
        <f t="array" ref="AL1099">IF($AI1099,QUARTILE(IF(G2SelectionMask="x",IF(INDEX(RawDataRefData,$E1099,0)&gt;0,INDEX(RawDataRefData,$E1099,0)),""),3),"")</f>
        <v>3</v>
      </c>
      <c r="AM1099" s="101">
        <f t="array" ref="AM1099">IF($AI1099,MIN(IF(G2SelectionMask="x",IF(INDEX(RawDataRefData,$E1099,0)&gt;0,INDEX(RawDataRefData,$E1099,0)),"")),"")</f>
        <v>1</v>
      </c>
      <c r="AN1099" s="101">
        <f t="array" ref="AN1099">IF($AI1099,MAX(IF(G2SelectionMask="x",IF(INDEX(RawDataRefData,$E1099,0)&gt;0,INDEX(RawDataRefData,$E1099,0)),"")),"")</f>
        <v>4</v>
      </c>
      <c r="AO1099" s="101">
        <f t="shared" si="399"/>
        <v>2.2727272727272729</v>
      </c>
      <c r="AP1099" s="101">
        <f t="array" ref="AP1099">IF($AI1099,STDEVA(IF(G2SelectionMask="x",IF(INDEX(RawDataRefData,$E1099,0)&gt;0,INDEX(RawDataRefData,$E1099,0)),"")),"")</f>
        <v>1.1037127426019047</v>
      </c>
      <c r="AQ1099" s="100" t="b">
        <f t="shared" si="400"/>
        <v>0</v>
      </c>
      <c r="AR1099" s="100" t="str">
        <f t="array" ref="AR1099">IF($AQ1099,MEDIAN(IF(G3SelectionMask="x",IF(INDEX(RawDataRefData,$E1099,0)&gt;0,INDEX(RawDataRefData,$E1099,0)),"")),"")</f>
        <v/>
      </c>
      <c r="AS1099" s="100" t="str">
        <f t="array" ref="AS1099">IF($AQ1099,QUARTILE(IF(G3SelectionMask="x",IF(INDEX(RawDataRefData,$E1099,0)&gt;0,INDEX(RawDataRefData,$E1099,0)),""),1),"")</f>
        <v/>
      </c>
      <c r="AT1099" s="100" t="str">
        <f t="array" ref="AT1099">IF($AQ1099,QUARTILE(IF(G3SelectionMask="x",IF(INDEX(RawDataRefData,$E1099,0)&gt;0,INDEX(RawDataRefData,$E1099,0)),""),3),"")</f>
        <v/>
      </c>
      <c r="AU1099" s="100" t="str">
        <f t="array" ref="AU1099">IF($AQ1099,MIN(IF(G3SelectionMask="x",IF(INDEX(RawDataRefData,$E1099,0)&gt;0,INDEX(RawDataRefData,$E1099,0)),"")),"")</f>
        <v/>
      </c>
      <c r="AV1099" s="100" t="str">
        <f t="array" ref="AV1099">IF($AQ1099,MAX(IF(G3SelectionMask="x",IF(INDEX(RawDataRefData,$E1099,0)&gt;0,INDEX(RawDataRefData,$E1099,0)),"")),"")</f>
        <v/>
      </c>
      <c r="AW1099" s="100" t="str">
        <f t="shared" si="401"/>
        <v/>
      </c>
      <c r="AX1099" s="100" t="str">
        <f t="array" ref="AX1099">IF($AQ1099,STDEVA(IF(G3SelectionMask="x",IF(INDEX(RawDataRefData,$E1099,0)&gt;0,INDEX(RawDataRefData,$E1099,0)),"")),"")</f>
        <v/>
      </c>
      <c r="AY1099" s="101" t="b">
        <f t="shared" si="402"/>
        <v>0</v>
      </c>
      <c r="AZ1099" s="101" t="str">
        <f t="array" ref="AZ1099">IF($AY1099,MEDIAN(IF(G4SelectionMask="x",IF(INDEX(RawDataRefData,$E1099,0)&gt;0,INDEX(RawDataRefData,$E1099,0)),"")),"")</f>
        <v/>
      </c>
      <c r="BA1099" s="101" t="str">
        <f t="array" ref="BA1099">IF($AY1099,QUARTILE(IF(G4SelectionMask="x",IF(INDEX(RawDataRefData,$E1099,0)&gt;0,INDEX(RawDataRefData,$E1099,0)),""),1),"")</f>
        <v/>
      </c>
      <c r="BB1099" s="101" t="str">
        <f t="array" ref="BB1099">IF($AY1099,QUARTILE(IF(G4SelectionMask="x",IF(INDEX(RawDataRefData,$E1099,0)&gt;0,INDEX(RawDataRefData,$E1099,0)),""),3),"")</f>
        <v/>
      </c>
      <c r="BC1099" s="101" t="str">
        <f t="array" ref="BC1099">IF($AY1099,MIN(IF(G4SelectionMask="x",IF(INDEX(RawDataRefData,$E1099,0)&gt;0,INDEX(RawDataRefData,$E1099,0)),"")),"")</f>
        <v/>
      </c>
      <c r="BD1099" s="101" t="str">
        <f t="array" ref="BD1099">IF($AY1099,MAX(IF(G4SelectionMask="x",IF(INDEX(RawDataRefData,$E1099,0)&gt;0,INDEX(RawDataRefData,$E1099,0)),"")),"")</f>
        <v/>
      </c>
      <c r="BE1099" s="101" t="str">
        <f t="shared" si="403"/>
        <v/>
      </c>
      <c r="BF1099" s="101" t="str">
        <f t="array" ref="BF1099">IF($AY1099,STDEVA(IF(G4SelectionMask="x",IF(INDEX(RawDataRefData,$E1099,0)&gt;0,INDEX(RawDataRefData,$E1099,0)),"")),"")</f>
        <v/>
      </c>
      <c r="BG1099" s="100" t="b">
        <f t="shared" si="404"/>
        <v>0</v>
      </c>
      <c r="BH1099" s="100" t="str">
        <f t="array" ref="BH1099">IF($BG1099,MEDIAN(IF(G5SelectionMask="x",IF(INDEX(RawDataRefData,$E1099,0)&gt;0,INDEX(RawDataRefData,$E1099,0)),"")),"")</f>
        <v/>
      </c>
      <c r="BI1099" s="100" t="str">
        <f t="array" ref="BI1099">IF($BG1099,QUARTILE(IF(G5SelectionMask="x",IF(INDEX(RawDataRefData,$E1099,0)&gt;0,INDEX(RawDataRefData,$E1099,0)),""),1),"")</f>
        <v/>
      </c>
      <c r="BJ1099" s="100" t="str">
        <f t="array" ref="BJ1099">IF($BG1099,QUARTILE(IF(G5SelectionMask="x",IF(INDEX(RawDataRefData,$E1099,0)&gt;0,INDEX(RawDataRefData,$E1099,0)),""),3),"")</f>
        <v/>
      </c>
      <c r="BK1099" s="100" t="str">
        <f t="array" ref="BK1099">IF($BG1099,MIN(IF(G5SelectionMask="x",IF(INDEX(RawDataRefData,$E1099,0)&gt;0,INDEX(RawDataRefData,$E1099,0)),"")),"")</f>
        <v/>
      </c>
      <c r="BL1099" s="100" t="str">
        <f t="array" ref="BL1099">IF($BG1099,MAX(IF(G5SelectionMask="x",IF(INDEX(RawDataRefData,$E1099,0)&gt;0,INDEX(RawDataRefData,$E1099,0)),"")),"")</f>
        <v/>
      </c>
      <c r="BM1099" s="100" t="str">
        <f t="shared" si="405"/>
        <v/>
      </c>
      <c r="BN1099" s="103" t="str">
        <f t="array" ref="BN1099">IF($BG1099,STDEVA(IF(G5SelectionMask="x",IF(INDEX(RawDataRefData,$E1099,0)&gt;0,INDEX(RawDataRefData,$E1099,0)),"")),"")</f>
        <v/>
      </c>
      <c r="BO1099" s="104"/>
      <c r="BP1099" s="105">
        <v>1</v>
      </c>
      <c r="BQ1099" s="105">
        <v>1</v>
      </c>
      <c r="BR1099" s="105">
        <v>2</v>
      </c>
      <c r="BS1099" s="105">
        <v>1</v>
      </c>
      <c r="BT1099" s="105">
        <v>2</v>
      </c>
      <c r="BU1099" s="105">
        <v>1</v>
      </c>
      <c r="BV1099" s="105">
        <v>1</v>
      </c>
      <c r="BW1099" s="105">
        <v>3</v>
      </c>
      <c r="BX1099" s="105">
        <v>3</v>
      </c>
      <c r="BY1099" s="105">
        <v>2</v>
      </c>
      <c r="BZ1099" s="105">
        <v>2</v>
      </c>
      <c r="CA1099" s="105">
        <v>4</v>
      </c>
      <c r="CB1099" s="105">
        <v>4</v>
      </c>
      <c r="CC1099" s="105">
        <v>1</v>
      </c>
      <c r="CD1099" s="105">
        <v>2</v>
      </c>
    </row>
    <row r="1100" spans="1:82" ht="13.5" hidden="1" thickBot="1" x14ac:dyDescent="0.25">
      <c r="A1100" s="33" t="e">
        <f t="shared" si="359"/>
        <v>#NAME?</v>
      </c>
      <c r="B1100" s="218"/>
      <c r="C1100" s="215"/>
      <c r="D1100" s="229"/>
      <c r="E1100" s="72">
        <f t="shared" si="398"/>
        <v>1091</v>
      </c>
      <c r="F1100" s="9" t="s">
        <v>2439</v>
      </c>
      <c r="G1100" s="9" t="s">
        <v>1475</v>
      </c>
      <c r="I1100" s="9" t="s">
        <v>341</v>
      </c>
      <c r="K1100" s="100">
        <f t="shared" si="383"/>
        <v>3</v>
      </c>
      <c r="L1100" s="100"/>
      <c r="M1100" s="100"/>
      <c r="N1100" s="100"/>
      <c r="O1100" s="100"/>
      <c r="P1100" s="101">
        <f t="shared" si="384"/>
        <v>2</v>
      </c>
      <c r="Q1100" s="102">
        <f t="shared" si="385"/>
        <v>2</v>
      </c>
      <c r="R1100" s="102">
        <f t="shared" si="386"/>
        <v>2</v>
      </c>
      <c r="S1100" s="102">
        <f t="shared" si="387"/>
        <v>4</v>
      </c>
      <c r="T1100" s="102">
        <f t="shared" si="388"/>
        <v>2</v>
      </c>
      <c r="U1100" s="102">
        <f t="shared" si="389"/>
        <v>3</v>
      </c>
      <c r="V1100" s="102">
        <f t="shared" si="390"/>
        <v>1</v>
      </c>
      <c r="W1100" s="102">
        <f t="shared" si="391"/>
        <v>3</v>
      </c>
      <c r="X1100" s="102">
        <f t="shared" si="392"/>
        <v>1</v>
      </c>
      <c r="Y1100" s="102">
        <f t="shared" si="393"/>
        <v>1</v>
      </c>
      <c r="Z1100" s="102">
        <f t="shared" si="394"/>
        <v>3</v>
      </c>
      <c r="AA1100" s="100" t="b">
        <f t="shared" si="395"/>
        <v>1</v>
      </c>
      <c r="AB1100" s="100">
        <f t="array" ref="AB1100">IF($AA1100,MEDIAN(IF(G1SelectionMask="x",IF(INDEX(RawDataRefData,$E1100,0)&gt;0,INDEX(RawDataRefData,$E1100,0)),"")),"")</f>
        <v>2</v>
      </c>
      <c r="AC1100" s="100">
        <f t="array" ref="AC1100">IF($AA1100,QUARTILE(IF(G1SelectionMask="x",IF(INDEX(RawDataRefData,$E1100,0)&gt;0,INDEX(RawDataRefData,$E1100,0)),""),1),"")</f>
        <v>1.5</v>
      </c>
      <c r="AD1100" s="100">
        <f t="array" ref="AD1100">IF($AA1100,QUARTILE(IF(G1SelectionMask="x",IF(INDEX(RawDataRefData,$E1100,0)&gt;0,INDEX(RawDataRefData,$E1100,0)),""),3),"")</f>
        <v>3</v>
      </c>
      <c r="AE1100" s="100">
        <f t="array" ref="AE1100">IF($AA1100,MIN(IF(G1SelectionMask="x",IF(INDEX(RawDataRefData,$E1100,0)&gt;0,INDEX(RawDataRefData,$E1100,0)),"")),"")</f>
        <v>1</v>
      </c>
      <c r="AF1100" s="100">
        <f t="array" ref="AF1100">IF($AA1100,MAX(IF(G1SelectionMask="x",IF(INDEX(RawDataRefData,$E1100,0)&gt;0,INDEX(RawDataRefData,$E1100,0)),"")),"")</f>
        <v>4</v>
      </c>
      <c r="AG1100" s="100">
        <f t="shared" si="396"/>
        <v>2.1818181818181817</v>
      </c>
      <c r="AH1100" s="100">
        <f t="array" ref="AH1100">IF($AA1100,STDEVA(IF(G1SelectionMask="x",IF(INDEX(RawDataRefData,$E1100,0)&gt;0,INDEX(RawDataRefData,$E1100,0)),"")),"")</f>
        <v>0.98164981721404265</v>
      </c>
      <c r="AI1100" s="101" t="b">
        <f t="shared" si="397"/>
        <v>1</v>
      </c>
      <c r="AJ1100" s="101">
        <f t="array" ref="AJ1100">IF($AI1100,MEDIAN(IF(G2SelectionMask="x",IF(INDEX(RawDataRefData,$E1100,0)&gt;0,INDEX(RawDataRefData,$E1100,0)),"")),"")</f>
        <v>2</v>
      </c>
      <c r="AK1100" s="101">
        <f t="array" ref="AK1100">IF($AI1100,QUARTILE(IF(G2SelectionMask="x",IF(INDEX(RawDataRefData,$E1100,0)&gt;0,INDEX(RawDataRefData,$E1100,0)),""),1),"")</f>
        <v>2</v>
      </c>
      <c r="AL1100" s="101">
        <f t="array" ref="AL1100">IF($AI1100,QUARTILE(IF(G2SelectionMask="x",IF(INDEX(RawDataRefData,$E1100,0)&gt;0,INDEX(RawDataRefData,$E1100,0)),""),3),"")</f>
        <v>3</v>
      </c>
      <c r="AM1100" s="101">
        <f t="array" ref="AM1100">IF($AI1100,MIN(IF(G2SelectionMask="x",IF(INDEX(RawDataRefData,$E1100,0)&gt;0,INDEX(RawDataRefData,$E1100,0)),"")),"")</f>
        <v>1</v>
      </c>
      <c r="AN1100" s="101">
        <f t="array" ref="AN1100">IF($AI1100,MAX(IF(G2SelectionMask="x",IF(INDEX(RawDataRefData,$E1100,0)&gt;0,INDEX(RawDataRefData,$E1100,0)),"")),"")</f>
        <v>4</v>
      </c>
      <c r="AO1100" s="101">
        <f t="shared" si="399"/>
        <v>2.2727272727272729</v>
      </c>
      <c r="AP1100" s="101">
        <f t="array" ref="AP1100">IF($AI1100,STDEVA(IF(G2SelectionMask="x",IF(INDEX(RawDataRefData,$E1100,0)&gt;0,INDEX(RawDataRefData,$E1100,0)),"")),"")</f>
        <v>0.90453403373329078</v>
      </c>
      <c r="AQ1100" s="100" t="b">
        <f t="shared" si="400"/>
        <v>0</v>
      </c>
      <c r="AR1100" s="100" t="str">
        <f t="array" ref="AR1100">IF($AQ1100,MEDIAN(IF(G3SelectionMask="x",IF(INDEX(RawDataRefData,$E1100,0)&gt;0,INDEX(RawDataRefData,$E1100,0)),"")),"")</f>
        <v/>
      </c>
      <c r="AS1100" s="100" t="str">
        <f t="array" ref="AS1100">IF($AQ1100,QUARTILE(IF(G3SelectionMask="x",IF(INDEX(RawDataRefData,$E1100,0)&gt;0,INDEX(RawDataRefData,$E1100,0)),""),1),"")</f>
        <v/>
      </c>
      <c r="AT1100" s="100" t="str">
        <f t="array" ref="AT1100">IF($AQ1100,QUARTILE(IF(G3SelectionMask="x",IF(INDEX(RawDataRefData,$E1100,0)&gt;0,INDEX(RawDataRefData,$E1100,0)),""),3),"")</f>
        <v/>
      </c>
      <c r="AU1100" s="100" t="str">
        <f t="array" ref="AU1100">IF($AQ1100,MIN(IF(G3SelectionMask="x",IF(INDEX(RawDataRefData,$E1100,0)&gt;0,INDEX(RawDataRefData,$E1100,0)),"")),"")</f>
        <v/>
      </c>
      <c r="AV1100" s="100" t="str">
        <f t="array" ref="AV1100">IF($AQ1100,MAX(IF(G3SelectionMask="x",IF(INDEX(RawDataRefData,$E1100,0)&gt;0,INDEX(RawDataRefData,$E1100,0)),"")),"")</f>
        <v/>
      </c>
      <c r="AW1100" s="100" t="str">
        <f t="shared" si="401"/>
        <v/>
      </c>
      <c r="AX1100" s="100" t="str">
        <f t="array" ref="AX1100">IF($AQ1100,STDEVA(IF(G3SelectionMask="x",IF(INDEX(RawDataRefData,$E1100,0)&gt;0,INDEX(RawDataRefData,$E1100,0)),"")),"")</f>
        <v/>
      </c>
      <c r="AY1100" s="101" t="b">
        <f t="shared" si="402"/>
        <v>0</v>
      </c>
      <c r="AZ1100" s="101" t="str">
        <f t="array" ref="AZ1100">IF($AY1100,MEDIAN(IF(G4SelectionMask="x",IF(INDEX(RawDataRefData,$E1100,0)&gt;0,INDEX(RawDataRefData,$E1100,0)),"")),"")</f>
        <v/>
      </c>
      <c r="BA1100" s="101" t="str">
        <f t="array" ref="BA1100">IF($AY1100,QUARTILE(IF(G4SelectionMask="x",IF(INDEX(RawDataRefData,$E1100,0)&gt;0,INDEX(RawDataRefData,$E1100,0)),""),1),"")</f>
        <v/>
      </c>
      <c r="BB1100" s="101" t="str">
        <f t="array" ref="BB1100">IF($AY1100,QUARTILE(IF(G4SelectionMask="x",IF(INDEX(RawDataRefData,$E1100,0)&gt;0,INDEX(RawDataRefData,$E1100,0)),""),3),"")</f>
        <v/>
      </c>
      <c r="BC1100" s="101" t="str">
        <f t="array" ref="BC1100">IF($AY1100,MIN(IF(G4SelectionMask="x",IF(INDEX(RawDataRefData,$E1100,0)&gt;0,INDEX(RawDataRefData,$E1100,0)),"")),"")</f>
        <v/>
      </c>
      <c r="BD1100" s="101" t="str">
        <f t="array" ref="BD1100">IF($AY1100,MAX(IF(G4SelectionMask="x",IF(INDEX(RawDataRefData,$E1100,0)&gt;0,INDEX(RawDataRefData,$E1100,0)),"")),"")</f>
        <v/>
      </c>
      <c r="BE1100" s="101" t="str">
        <f t="shared" si="403"/>
        <v/>
      </c>
      <c r="BF1100" s="101" t="str">
        <f t="array" ref="BF1100">IF($AY1100,STDEVA(IF(G4SelectionMask="x",IF(INDEX(RawDataRefData,$E1100,0)&gt;0,INDEX(RawDataRefData,$E1100,0)),"")),"")</f>
        <v/>
      </c>
      <c r="BG1100" s="100" t="b">
        <f t="shared" si="404"/>
        <v>0</v>
      </c>
      <c r="BH1100" s="100" t="str">
        <f t="array" ref="BH1100">IF($BG1100,MEDIAN(IF(G5SelectionMask="x",IF(INDEX(RawDataRefData,$E1100,0)&gt;0,INDEX(RawDataRefData,$E1100,0)),"")),"")</f>
        <v/>
      </c>
      <c r="BI1100" s="100" t="str">
        <f t="array" ref="BI1100">IF($BG1100,QUARTILE(IF(G5SelectionMask="x",IF(INDEX(RawDataRefData,$E1100,0)&gt;0,INDEX(RawDataRefData,$E1100,0)),""),1),"")</f>
        <v/>
      </c>
      <c r="BJ1100" s="100" t="str">
        <f t="array" ref="BJ1100">IF($BG1100,QUARTILE(IF(G5SelectionMask="x",IF(INDEX(RawDataRefData,$E1100,0)&gt;0,INDEX(RawDataRefData,$E1100,0)),""),3),"")</f>
        <v/>
      </c>
      <c r="BK1100" s="100" t="str">
        <f t="array" ref="BK1100">IF($BG1100,MIN(IF(G5SelectionMask="x",IF(INDEX(RawDataRefData,$E1100,0)&gt;0,INDEX(RawDataRefData,$E1100,0)),"")),"")</f>
        <v/>
      </c>
      <c r="BL1100" s="100" t="str">
        <f t="array" ref="BL1100">IF($BG1100,MAX(IF(G5SelectionMask="x",IF(INDEX(RawDataRefData,$E1100,0)&gt;0,INDEX(RawDataRefData,$E1100,0)),"")),"")</f>
        <v/>
      </c>
      <c r="BM1100" s="100" t="str">
        <f t="shared" si="405"/>
        <v/>
      </c>
      <c r="BN1100" s="103" t="str">
        <f t="array" ref="BN1100">IF($BG1100,STDEVA(IF(G5SelectionMask="x",IF(INDEX(RawDataRefData,$E1100,0)&gt;0,INDEX(RawDataRefData,$E1100,0)),"")),"")</f>
        <v/>
      </c>
      <c r="BO1100" s="104"/>
      <c r="BP1100" s="105">
        <v>3</v>
      </c>
      <c r="BQ1100" s="105">
        <v>2</v>
      </c>
      <c r="BR1100" s="105">
        <v>2</v>
      </c>
      <c r="BS1100" s="105">
        <v>2</v>
      </c>
      <c r="BT1100" s="105">
        <v>4</v>
      </c>
      <c r="BU1100" s="105">
        <v>2</v>
      </c>
      <c r="BV1100" s="105">
        <v>3</v>
      </c>
      <c r="BW1100" s="105">
        <v>1</v>
      </c>
      <c r="BX1100" s="105">
        <v>3</v>
      </c>
      <c r="BY1100" s="105">
        <v>1</v>
      </c>
      <c r="BZ1100" s="105">
        <v>1</v>
      </c>
      <c r="CA1100" s="105">
        <v>3</v>
      </c>
      <c r="CB1100" s="105">
        <v>2</v>
      </c>
      <c r="CC1100" s="105">
        <v>2</v>
      </c>
      <c r="CD1100" s="105">
        <v>3</v>
      </c>
    </row>
    <row r="1101" spans="1:82" ht="13.5" hidden="1" thickBot="1" x14ac:dyDescent="0.25">
      <c r="A1101" s="33" t="e">
        <f t="shared" si="359"/>
        <v>#NAME?</v>
      </c>
      <c r="B1101" s="218"/>
      <c r="C1101" s="215"/>
      <c r="D1101" s="229"/>
      <c r="E1101" s="72">
        <f t="shared" si="398"/>
        <v>1092</v>
      </c>
      <c r="F1101" s="9" t="s">
        <v>2440</v>
      </c>
      <c r="G1101" s="9" t="s">
        <v>1476</v>
      </c>
      <c r="I1101" s="9" t="s">
        <v>341</v>
      </c>
      <c r="K1101" s="100">
        <f t="shared" si="383"/>
        <v>4</v>
      </c>
      <c r="L1101" s="100"/>
      <c r="M1101" s="100"/>
      <c r="N1101" s="100"/>
      <c r="O1101" s="100"/>
      <c r="P1101" s="101">
        <f t="shared" si="384"/>
        <v>3</v>
      </c>
      <c r="Q1101" s="102">
        <f t="shared" si="385"/>
        <v>3</v>
      </c>
      <c r="R1101" s="102">
        <f t="shared" si="386"/>
        <v>4</v>
      </c>
      <c r="S1101" s="102">
        <f t="shared" si="387"/>
        <v>4</v>
      </c>
      <c r="T1101" s="102">
        <f t="shared" si="388"/>
        <v>1</v>
      </c>
      <c r="U1101" s="102">
        <f t="shared" si="389"/>
        <v>3</v>
      </c>
      <c r="V1101" s="102">
        <f t="shared" si="390"/>
        <v>4</v>
      </c>
      <c r="W1101" s="102">
        <f t="shared" si="391"/>
        <v>3</v>
      </c>
      <c r="X1101" s="102">
        <f t="shared" si="392"/>
        <v>2</v>
      </c>
      <c r="Y1101" s="102">
        <f t="shared" si="393"/>
        <v>1</v>
      </c>
      <c r="Z1101" s="102">
        <f t="shared" si="394"/>
        <v>4</v>
      </c>
      <c r="AA1101" s="100" t="b">
        <f t="shared" si="395"/>
        <v>1</v>
      </c>
      <c r="AB1101" s="100">
        <f t="array" ref="AB1101">IF($AA1101,MEDIAN(IF(G1SelectionMask="x",IF(INDEX(RawDataRefData,$E1101,0)&gt;0,INDEX(RawDataRefData,$E1101,0)),"")),"")</f>
        <v>3</v>
      </c>
      <c r="AC1101" s="100">
        <f t="array" ref="AC1101">IF($AA1101,QUARTILE(IF(G1SelectionMask="x",IF(INDEX(RawDataRefData,$E1101,0)&gt;0,INDEX(RawDataRefData,$E1101,0)),""),1),"")</f>
        <v>2.5</v>
      </c>
      <c r="AD1101" s="100">
        <f t="array" ref="AD1101">IF($AA1101,QUARTILE(IF(G1SelectionMask="x",IF(INDEX(RawDataRefData,$E1101,0)&gt;0,INDEX(RawDataRefData,$E1101,0)),""),3),"")</f>
        <v>4</v>
      </c>
      <c r="AE1101" s="100">
        <f t="array" ref="AE1101">IF($AA1101,MIN(IF(G1SelectionMask="x",IF(INDEX(RawDataRefData,$E1101,0)&gt;0,INDEX(RawDataRefData,$E1101,0)),"")),"")</f>
        <v>1</v>
      </c>
      <c r="AF1101" s="100">
        <f t="array" ref="AF1101">IF($AA1101,MAX(IF(G1SelectionMask="x",IF(INDEX(RawDataRefData,$E1101,0)&gt;0,INDEX(RawDataRefData,$E1101,0)),"")),"")</f>
        <v>4</v>
      </c>
      <c r="AG1101" s="100">
        <f t="shared" si="396"/>
        <v>2.9090909090909092</v>
      </c>
      <c r="AH1101" s="100">
        <f t="array" ref="AH1101">IF($AA1101,STDEVA(IF(G1SelectionMask="x",IF(INDEX(RawDataRefData,$E1101,0)&gt;0,INDEX(RawDataRefData,$E1101,0)),"")),"")</f>
        <v>1.1361818036340356</v>
      </c>
      <c r="AI1101" s="101" t="b">
        <f t="shared" si="397"/>
        <v>1</v>
      </c>
      <c r="AJ1101" s="101">
        <f t="array" ref="AJ1101">IF($AI1101,MEDIAN(IF(G2SelectionMask="x",IF(INDEX(RawDataRefData,$E1101,0)&gt;0,INDEX(RawDataRefData,$E1101,0)),"")),"")</f>
        <v>3</v>
      </c>
      <c r="AK1101" s="101">
        <f t="array" ref="AK1101">IF($AI1101,QUARTILE(IF(G2SelectionMask="x",IF(INDEX(RawDataRefData,$E1101,0)&gt;0,INDEX(RawDataRefData,$E1101,0)),""),1),"")</f>
        <v>1</v>
      </c>
      <c r="AL1101" s="101">
        <f t="array" ref="AL1101">IF($AI1101,QUARTILE(IF(G2SelectionMask="x",IF(INDEX(RawDataRefData,$E1101,0)&gt;0,INDEX(RawDataRefData,$E1101,0)),""),3),"")</f>
        <v>4</v>
      </c>
      <c r="AM1101" s="101">
        <f t="array" ref="AM1101">IF($AI1101,MIN(IF(G2SelectionMask="x",IF(INDEX(RawDataRefData,$E1101,0)&gt;0,INDEX(RawDataRefData,$E1101,0)),"")),"")</f>
        <v>1</v>
      </c>
      <c r="AN1101" s="101">
        <f t="array" ref="AN1101">IF($AI1101,MAX(IF(G2SelectionMask="x",IF(INDEX(RawDataRefData,$E1101,0)&gt;0,INDEX(RawDataRefData,$E1101,0)),"")),"")</f>
        <v>4</v>
      </c>
      <c r="AO1101" s="101">
        <f t="shared" si="399"/>
        <v>2.6363636363636362</v>
      </c>
      <c r="AP1101" s="101">
        <f t="array" ref="AP1101">IF($AI1101,STDEVA(IF(G2SelectionMask="x",IF(INDEX(RawDataRefData,$E1101,0)&gt;0,INDEX(RawDataRefData,$E1101,0)),"")),"")</f>
        <v>1.3618169680781096</v>
      </c>
      <c r="AQ1101" s="100" t="b">
        <f t="shared" si="400"/>
        <v>0</v>
      </c>
      <c r="AR1101" s="100" t="str">
        <f t="array" ref="AR1101">IF($AQ1101,MEDIAN(IF(G3SelectionMask="x",IF(INDEX(RawDataRefData,$E1101,0)&gt;0,INDEX(RawDataRefData,$E1101,0)),"")),"")</f>
        <v/>
      </c>
      <c r="AS1101" s="100" t="str">
        <f t="array" ref="AS1101">IF($AQ1101,QUARTILE(IF(G3SelectionMask="x",IF(INDEX(RawDataRefData,$E1101,0)&gt;0,INDEX(RawDataRefData,$E1101,0)),""),1),"")</f>
        <v/>
      </c>
      <c r="AT1101" s="100" t="str">
        <f t="array" ref="AT1101">IF($AQ1101,QUARTILE(IF(G3SelectionMask="x",IF(INDEX(RawDataRefData,$E1101,0)&gt;0,INDEX(RawDataRefData,$E1101,0)),""),3),"")</f>
        <v/>
      </c>
      <c r="AU1101" s="100" t="str">
        <f t="array" ref="AU1101">IF($AQ1101,MIN(IF(G3SelectionMask="x",IF(INDEX(RawDataRefData,$E1101,0)&gt;0,INDEX(RawDataRefData,$E1101,0)),"")),"")</f>
        <v/>
      </c>
      <c r="AV1101" s="100" t="str">
        <f t="array" ref="AV1101">IF($AQ1101,MAX(IF(G3SelectionMask="x",IF(INDEX(RawDataRefData,$E1101,0)&gt;0,INDEX(RawDataRefData,$E1101,0)),"")),"")</f>
        <v/>
      </c>
      <c r="AW1101" s="100" t="str">
        <f t="shared" si="401"/>
        <v/>
      </c>
      <c r="AX1101" s="100" t="str">
        <f t="array" ref="AX1101">IF($AQ1101,STDEVA(IF(G3SelectionMask="x",IF(INDEX(RawDataRefData,$E1101,0)&gt;0,INDEX(RawDataRefData,$E1101,0)),"")),"")</f>
        <v/>
      </c>
      <c r="AY1101" s="101" t="b">
        <f t="shared" si="402"/>
        <v>0</v>
      </c>
      <c r="AZ1101" s="101" t="str">
        <f t="array" ref="AZ1101">IF($AY1101,MEDIAN(IF(G4SelectionMask="x",IF(INDEX(RawDataRefData,$E1101,0)&gt;0,INDEX(RawDataRefData,$E1101,0)),"")),"")</f>
        <v/>
      </c>
      <c r="BA1101" s="101" t="str">
        <f t="array" ref="BA1101">IF($AY1101,QUARTILE(IF(G4SelectionMask="x",IF(INDEX(RawDataRefData,$E1101,0)&gt;0,INDEX(RawDataRefData,$E1101,0)),""),1),"")</f>
        <v/>
      </c>
      <c r="BB1101" s="101" t="str">
        <f t="array" ref="BB1101">IF($AY1101,QUARTILE(IF(G4SelectionMask="x",IF(INDEX(RawDataRefData,$E1101,0)&gt;0,INDEX(RawDataRefData,$E1101,0)),""),3),"")</f>
        <v/>
      </c>
      <c r="BC1101" s="101" t="str">
        <f t="array" ref="BC1101">IF($AY1101,MIN(IF(G4SelectionMask="x",IF(INDEX(RawDataRefData,$E1101,0)&gt;0,INDEX(RawDataRefData,$E1101,0)),"")),"")</f>
        <v/>
      </c>
      <c r="BD1101" s="101" t="str">
        <f t="array" ref="BD1101">IF($AY1101,MAX(IF(G4SelectionMask="x",IF(INDEX(RawDataRefData,$E1101,0)&gt;0,INDEX(RawDataRefData,$E1101,0)),"")),"")</f>
        <v/>
      </c>
      <c r="BE1101" s="101" t="str">
        <f t="shared" si="403"/>
        <v/>
      </c>
      <c r="BF1101" s="101" t="str">
        <f t="array" ref="BF1101">IF($AY1101,STDEVA(IF(G4SelectionMask="x",IF(INDEX(RawDataRefData,$E1101,0)&gt;0,INDEX(RawDataRefData,$E1101,0)),"")),"")</f>
        <v/>
      </c>
      <c r="BG1101" s="100" t="b">
        <f t="shared" si="404"/>
        <v>0</v>
      </c>
      <c r="BH1101" s="100" t="str">
        <f t="array" ref="BH1101">IF($BG1101,MEDIAN(IF(G5SelectionMask="x",IF(INDEX(RawDataRefData,$E1101,0)&gt;0,INDEX(RawDataRefData,$E1101,0)),"")),"")</f>
        <v/>
      </c>
      <c r="BI1101" s="100" t="str">
        <f t="array" ref="BI1101">IF($BG1101,QUARTILE(IF(G5SelectionMask="x",IF(INDEX(RawDataRefData,$E1101,0)&gt;0,INDEX(RawDataRefData,$E1101,0)),""),1),"")</f>
        <v/>
      </c>
      <c r="BJ1101" s="100" t="str">
        <f t="array" ref="BJ1101">IF($BG1101,QUARTILE(IF(G5SelectionMask="x",IF(INDEX(RawDataRefData,$E1101,0)&gt;0,INDEX(RawDataRefData,$E1101,0)),""),3),"")</f>
        <v/>
      </c>
      <c r="BK1101" s="100" t="str">
        <f t="array" ref="BK1101">IF($BG1101,MIN(IF(G5SelectionMask="x",IF(INDEX(RawDataRefData,$E1101,0)&gt;0,INDEX(RawDataRefData,$E1101,0)),"")),"")</f>
        <v/>
      </c>
      <c r="BL1101" s="100" t="str">
        <f t="array" ref="BL1101">IF($BG1101,MAX(IF(G5SelectionMask="x",IF(INDEX(RawDataRefData,$E1101,0)&gt;0,INDEX(RawDataRefData,$E1101,0)),"")),"")</f>
        <v/>
      </c>
      <c r="BM1101" s="100" t="str">
        <f t="shared" si="405"/>
        <v/>
      </c>
      <c r="BN1101" s="103" t="str">
        <f t="array" ref="BN1101">IF($BG1101,STDEVA(IF(G5SelectionMask="x",IF(INDEX(RawDataRefData,$E1101,0)&gt;0,INDEX(RawDataRefData,$E1101,0)),"")),"")</f>
        <v/>
      </c>
      <c r="BO1101" s="104"/>
      <c r="BP1101" s="105">
        <v>4</v>
      </c>
      <c r="BQ1101" s="105">
        <v>3</v>
      </c>
      <c r="BR1101" s="105">
        <v>3</v>
      </c>
      <c r="BS1101" s="105">
        <v>4</v>
      </c>
      <c r="BT1101" s="105">
        <v>4</v>
      </c>
      <c r="BU1101" s="105">
        <v>1</v>
      </c>
      <c r="BV1101" s="105">
        <v>3</v>
      </c>
      <c r="BW1101" s="105">
        <v>4</v>
      </c>
      <c r="BX1101" s="105">
        <v>3</v>
      </c>
      <c r="BY1101" s="105">
        <v>2</v>
      </c>
      <c r="BZ1101" s="105">
        <v>1</v>
      </c>
      <c r="CA1101" s="105">
        <v>4</v>
      </c>
      <c r="CB1101" s="105">
        <v>1</v>
      </c>
      <c r="CC1101" s="105">
        <v>4</v>
      </c>
      <c r="CD1101" s="105">
        <v>1</v>
      </c>
    </row>
    <row r="1102" spans="1:82" ht="13.5" hidden="1" thickBot="1" x14ac:dyDescent="0.25">
      <c r="A1102" s="33" t="e">
        <f t="shared" si="359"/>
        <v>#NAME?</v>
      </c>
      <c r="B1102" s="218"/>
      <c r="C1102" s="215"/>
      <c r="D1102" s="229"/>
      <c r="E1102" s="72">
        <f t="shared" si="398"/>
        <v>1093</v>
      </c>
      <c r="F1102" s="9" t="s">
        <v>2441</v>
      </c>
      <c r="G1102" s="9" t="s">
        <v>1477</v>
      </c>
      <c r="I1102" s="9" t="s">
        <v>341</v>
      </c>
      <c r="K1102" s="100">
        <f t="shared" si="383"/>
        <v>1</v>
      </c>
      <c r="L1102" s="100"/>
      <c r="M1102" s="100"/>
      <c r="N1102" s="100"/>
      <c r="O1102" s="100"/>
      <c r="P1102" s="101">
        <f t="shared" si="384"/>
        <v>4</v>
      </c>
      <c r="Q1102" s="102">
        <f t="shared" si="385"/>
        <v>3</v>
      </c>
      <c r="R1102" s="102">
        <f t="shared" si="386"/>
        <v>4</v>
      </c>
      <c r="S1102" s="102">
        <f t="shared" si="387"/>
        <v>4</v>
      </c>
      <c r="T1102" s="102">
        <f t="shared" si="388"/>
        <v>2</v>
      </c>
      <c r="U1102" s="102">
        <f t="shared" si="389"/>
        <v>4</v>
      </c>
      <c r="V1102" s="102">
        <f t="shared" si="390"/>
        <v>2</v>
      </c>
      <c r="W1102" s="102">
        <f t="shared" si="391"/>
        <v>3</v>
      </c>
      <c r="X1102" s="102">
        <f t="shared" si="392"/>
        <v>1</v>
      </c>
      <c r="Y1102" s="102">
        <f t="shared" si="393"/>
        <v>4</v>
      </c>
      <c r="Z1102" s="102">
        <f t="shared" si="394"/>
        <v>1</v>
      </c>
      <c r="AA1102" s="100" t="b">
        <f t="shared" si="395"/>
        <v>1</v>
      </c>
      <c r="AB1102" s="100">
        <f t="array" ref="AB1102">IF($AA1102,MEDIAN(IF(G1SelectionMask="x",IF(INDEX(RawDataRefData,$E1102,0)&gt;0,INDEX(RawDataRefData,$E1102,0)),"")),"")</f>
        <v>3</v>
      </c>
      <c r="AC1102" s="100">
        <f t="array" ref="AC1102">IF($AA1102,QUARTILE(IF(G1SelectionMask="x",IF(INDEX(RawDataRefData,$E1102,0)&gt;0,INDEX(RawDataRefData,$E1102,0)),""),1),"")</f>
        <v>2</v>
      </c>
      <c r="AD1102" s="100">
        <f t="array" ref="AD1102">IF($AA1102,QUARTILE(IF(G1SelectionMask="x",IF(INDEX(RawDataRefData,$E1102,0)&gt;0,INDEX(RawDataRefData,$E1102,0)),""),3),"")</f>
        <v>4</v>
      </c>
      <c r="AE1102" s="100">
        <f t="array" ref="AE1102">IF($AA1102,MIN(IF(G1SelectionMask="x",IF(INDEX(RawDataRefData,$E1102,0)&gt;0,INDEX(RawDataRefData,$E1102,0)),"")),"")</f>
        <v>1</v>
      </c>
      <c r="AF1102" s="100">
        <f t="array" ref="AF1102">IF($AA1102,MAX(IF(G1SelectionMask="x",IF(INDEX(RawDataRefData,$E1102,0)&gt;0,INDEX(RawDataRefData,$E1102,0)),"")),"")</f>
        <v>4</v>
      </c>
      <c r="AG1102" s="100">
        <f t="shared" si="396"/>
        <v>2.9090909090909092</v>
      </c>
      <c r="AH1102" s="100">
        <f t="array" ref="AH1102">IF($AA1102,STDEVA(IF(G1SelectionMask="x",IF(INDEX(RawDataRefData,$E1102,0)&gt;0,INDEX(RawDataRefData,$E1102,0)),"")),"")</f>
        <v>1.2210278829367864</v>
      </c>
      <c r="AI1102" s="101" t="b">
        <f t="shared" si="397"/>
        <v>1</v>
      </c>
      <c r="AJ1102" s="101">
        <f t="array" ref="AJ1102">IF($AI1102,MEDIAN(IF(G2SelectionMask="x",IF(INDEX(RawDataRefData,$E1102,0)&gt;0,INDEX(RawDataRefData,$E1102,0)),"")),"")</f>
        <v>3</v>
      </c>
      <c r="AK1102" s="101">
        <f t="array" ref="AK1102">IF($AI1102,QUARTILE(IF(G2SelectionMask="x",IF(INDEX(RawDataRefData,$E1102,0)&gt;0,INDEX(RawDataRefData,$E1102,0)),""),1),"")</f>
        <v>2</v>
      </c>
      <c r="AL1102" s="101">
        <f t="array" ref="AL1102">IF($AI1102,QUARTILE(IF(G2SelectionMask="x",IF(INDEX(RawDataRefData,$E1102,0)&gt;0,INDEX(RawDataRefData,$E1102,0)),""),3),"")</f>
        <v>4</v>
      </c>
      <c r="AM1102" s="101">
        <f t="array" ref="AM1102">IF($AI1102,MIN(IF(G2SelectionMask="x",IF(INDEX(RawDataRefData,$E1102,0)&gt;0,INDEX(RawDataRefData,$E1102,0)),"")),"")</f>
        <v>1</v>
      </c>
      <c r="AN1102" s="101">
        <f t="array" ref="AN1102">IF($AI1102,MAX(IF(G2SelectionMask="x",IF(INDEX(RawDataRefData,$E1102,0)&gt;0,INDEX(RawDataRefData,$E1102,0)),"")),"")</f>
        <v>4</v>
      </c>
      <c r="AO1102" s="101">
        <f t="shared" si="399"/>
        <v>2.9090909090909092</v>
      </c>
      <c r="AP1102" s="101">
        <f t="array" ref="AP1102">IF($AI1102,STDEVA(IF(G2SelectionMask="x",IF(INDEX(RawDataRefData,$E1102,0)&gt;0,INDEX(RawDataRefData,$E1102,0)),"")),"")</f>
        <v>1.0444659357341868</v>
      </c>
      <c r="AQ1102" s="100" t="b">
        <f t="shared" si="400"/>
        <v>0</v>
      </c>
      <c r="AR1102" s="100" t="str">
        <f t="array" ref="AR1102">IF($AQ1102,MEDIAN(IF(G3SelectionMask="x",IF(INDEX(RawDataRefData,$E1102,0)&gt;0,INDEX(RawDataRefData,$E1102,0)),"")),"")</f>
        <v/>
      </c>
      <c r="AS1102" s="100" t="str">
        <f t="array" ref="AS1102">IF($AQ1102,QUARTILE(IF(G3SelectionMask="x",IF(INDEX(RawDataRefData,$E1102,0)&gt;0,INDEX(RawDataRefData,$E1102,0)),""),1),"")</f>
        <v/>
      </c>
      <c r="AT1102" s="100" t="str">
        <f t="array" ref="AT1102">IF($AQ1102,QUARTILE(IF(G3SelectionMask="x",IF(INDEX(RawDataRefData,$E1102,0)&gt;0,INDEX(RawDataRefData,$E1102,0)),""),3),"")</f>
        <v/>
      </c>
      <c r="AU1102" s="100" t="str">
        <f t="array" ref="AU1102">IF($AQ1102,MIN(IF(G3SelectionMask="x",IF(INDEX(RawDataRefData,$E1102,0)&gt;0,INDEX(RawDataRefData,$E1102,0)),"")),"")</f>
        <v/>
      </c>
      <c r="AV1102" s="100" t="str">
        <f t="array" ref="AV1102">IF($AQ1102,MAX(IF(G3SelectionMask="x",IF(INDEX(RawDataRefData,$E1102,0)&gt;0,INDEX(RawDataRefData,$E1102,0)),"")),"")</f>
        <v/>
      </c>
      <c r="AW1102" s="100" t="str">
        <f t="shared" si="401"/>
        <v/>
      </c>
      <c r="AX1102" s="100" t="str">
        <f t="array" ref="AX1102">IF($AQ1102,STDEVA(IF(G3SelectionMask="x",IF(INDEX(RawDataRefData,$E1102,0)&gt;0,INDEX(RawDataRefData,$E1102,0)),"")),"")</f>
        <v/>
      </c>
      <c r="AY1102" s="101" t="b">
        <f t="shared" si="402"/>
        <v>0</v>
      </c>
      <c r="AZ1102" s="101" t="str">
        <f t="array" ref="AZ1102">IF($AY1102,MEDIAN(IF(G4SelectionMask="x",IF(INDEX(RawDataRefData,$E1102,0)&gt;0,INDEX(RawDataRefData,$E1102,0)),"")),"")</f>
        <v/>
      </c>
      <c r="BA1102" s="101" t="str">
        <f t="array" ref="BA1102">IF($AY1102,QUARTILE(IF(G4SelectionMask="x",IF(INDEX(RawDataRefData,$E1102,0)&gt;0,INDEX(RawDataRefData,$E1102,0)),""),1),"")</f>
        <v/>
      </c>
      <c r="BB1102" s="101" t="str">
        <f t="array" ref="BB1102">IF($AY1102,QUARTILE(IF(G4SelectionMask="x",IF(INDEX(RawDataRefData,$E1102,0)&gt;0,INDEX(RawDataRefData,$E1102,0)),""),3),"")</f>
        <v/>
      </c>
      <c r="BC1102" s="101" t="str">
        <f t="array" ref="BC1102">IF($AY1102,MIN(IF(G4SelectionMask="x",IF(INDEX(RawDataRefData,$E1102,0)&gt;0,INDEX(RawDataRefData,$E1102,0)),"")),"")</f>
        <v/>
      </c>
      <c r="BD1102" s="101" t="str">
        <f t="array" ref="BD1102">IF($AY1102,MAX(IF(G4SelectionMask="x",IF(INDEX(RawDataRefData,$E1102,0)&gt;0,INDEX(RawDataRefData,$E1102,0)),"")),"")</f>
        <v/>
      </c>
      <c r="BE1102" s="101" t="str">
        <f t="shared" si="403"/>
        <v/>
      </c>
      <c r="BF1102" s="101" t="str">
        <f t="array" ref="BF1102">IF($AY1102,STDEVA(IF(G4SelectionMask="x",IF(INDEX(RawDataRefData,$E1102,0)&gt;0,INDEX(RawDataRefData,$E1102,0)),"")),"")</f>
        <v/>
      </c>
      <c r="BG1102" s="100" t="b">
        <f t="shared" si="404"/>
        <v>0</v>
      </c>
      <c r="BH1102" s="100" t="str">
        <f t="array" ref="BH1102">IF($BG1102,MEDIAN(IF(G5SelectionMask="x",IF(INDEX(RawDataRefData,$E1102,0)&gt;0,INDEX(RawDataRefData,$E1102,0)),"")),"")</f>
        <v/>
      </c>
      <c r="BI1102" s="100" t="str">
        <f t="array" ref="BI1102">IF($BG1102,QUARTILE(IF(G5SelectionMask="x",IF(INDEX(RawDataRefData,$E1102,0)&gt;0,INDEX(RawDataRefData,$E1102,0)),""),1),"")</f>
        <v/>
      </c>
      <c r="BJ1102" s="100" t="str">
        <f t="array" ref="BJ1102">IF($BG1102,QUARTILE(IF(G5SelectionMask="x",IF(INDEX(RawDataRefData,$E1102,0)&gt;0,INDEX(RawDataRefData,$E1102,0)),""),3),"")</f>
        <v/>
      </c>
      <c r="BK1102" s="100" t="str">
        <f t="array" ref="BK1102">IF($BG1102,MIN(IF(G5SelectionMask="x",IF(INDEX(RawDataRefData,$E1102,0)&gt;0,INDEX(RawDataRefData,$E1102,0)),"")),"")</f>
        <v/>
      </c>
      <c r="BL1102" s="100" t="str">
        <f t="array" ref="BL1102">IF($BG1102,MAX(IF(G5SelectionMask="x",IF(INDEX(RawDataRefData,$E1102,0)&gt;0,INDEX(RawDataRefData,$E1102,0)),"")),"")</f>
        <v/>
      </c>
      <c r="BM1102" s="100" t="str">
        <f t="shared" si="405"/>
        <v/>
      </c>
      <c r="BN1102" s="103" t="str">
        <f t="array" ref="BN1102">IF($BG1102,STDEVA(IF(G5SelectionMask="x",IF(INDEX(RawDataRefData,$E1102,0)&gt;0,INDEX(RawDataRefData,$E1102,0)),"")),"")</f>
        <v/>
      </c>
      <c r="BO1102" s="104"/>
      <c r="BP1102" s="105">
        <v>1</v>
      </c>
      <c r="BQ1102" s="105">
        <v>4</v>
      </c>
      <c r="BR1102" s="105">
        <v>3</v>
      </c>
      <c r="BS1102" s="105">
        <v>4</v>
      </c>
      <c r="BT1102" s="105">
        <v>4</v>
      </c>
      <c r="BU1102" s="105">
        <v>2</v>
      </c>
      <c r="BV1102" s="105">
        <v>4</v>
      </c>
      <c r="BW1102" s="105">
        <v>2</v>
      </c>
      <c r="BX1102" s="105">
        <v>3</v>
      </c>
      <c r="BY1102" s="105">
        <v>1</v>
      </c>
      <c r="BZ1102" s="105">
        <v>4</v>
      </c>
      <c r="CA1102" s="105">
        <v>1</v>
      </c>
      <c r="CB1102" s="105">
        <v>2</v>
      </c>
      <c r="CC1102" s="105">
        <v>4</v>
      </c>
      <c r="CD1102" s="105">
        <v>3</v>
      </c>
    </row>
    <row r="1103" spans="1:82" ht="13.5" hidden="1" thickBot="1" x14ac:dyDescent="0.25">
      <c r="A1103" s="33" t="e">
        <f t="shared" si="359"/>
        <v>#NAME?</v>
      </c>
      <c r="B1103" s="218"/>
      <c r="C1103" s="215"/>
      <c r="D1103" s="229"/>
      <c r="E1103" s="72">
        <f t="shared" si="398"/>
        <v>1094</v>
      </c>
      <c r="F1103" s="9" t="s">
        <v>2442</v>
      </c>
      <c r="G1103" s="9" t="s">
        <v>1478</v>
      </c>
      <c r="I1103" s="9" t="s">
        <v>341</v>
      </c>
      <c r="K1103" s="100">
        <f t="shared" ref="K1103:K1166" si="406">IF(COUNT($BP1103)=0,"",$BP1103)</f>
        <v>3</v>
      </c>
      <c r="L1103" s="100"/>
      <c r="M1103" s="100"/>
      <c r="N1103" s="100"/>
      <c r="O1103" s="100"/>
      <c r="P1103" s="101">
        <f t="shared" ref="P1103:P1166" si="407">IF(COUNT($BQ1103)=0,"",$BQ1103)</f>
        <v>1</v>
      </c>
      <c r="Q1103" s="102">
        <f t="shared" ref="Q1103:Q1166" si="408">IF(COUNT($BR1103)=0,"",$BR1103)</f>
        <v>3</v>
      </c>
      <c r="R1103" s="102">
        <f t="shared" ref="R1103:R1166" si="409">IF(COUNT($BS1103)=0,"",$BS1103)</f>
        <v>3</v>
      </c>
      <c r="S1103" s="102">
        <f t="shared" ref="S1103:S1166" si="410">IF(COUNT($BT1103)=0,"",$BT1103)</f>
        <v>2</v>
      </c>
      <c r="T1103" s="102">
        <f t="shared" ref="T1103:T1166" si="411">IF(COUNT($BU1103)=0,"",$BU1103)</f>
        <v>2</v>
      </c>
      <c r="U1103" s="102">
        <f t="shared" ref="U1103:U1166" si="412">IF(COUNT($BV1103)=0,"",$BV1103)</f>
        <v>3</v>
      </c>
      <c r="V1103" s="102">
        <f t="shared" ref="V1103:V1166" si="413">IF(COUNT($BW1103)=0,"",$BW1103)</f>
        <v>3</v>
      </c>
      <c r="W1103" s="102">
        <f t="shared" ref="W1103:W1166" si="414">IF(COUNT($BX1103)=0,"",$BX1103)</f>
        <v>2</v>
      </c>
      <c r="X1103" s="102">
        <f t="shared" ref="X1103:X1166" si="415">IF(COUNT($BY1103)=0,"",$BY1103)</f>
        <v>3</v>
      </c>
      <c r="Y1103" s="102">
        <f t="shared" ref="Y1103:Y1166" si="416">IF(COUNT($BZ1103)=0,"",$BZ1103)</f>
        <v>2</v>
      </c>
      <c r="Z1103" s="102">
        <f t="shared" ref="Z1103:Z1166" si="417">IF(COUNT($CA1103)=0,"",$CA1103)</f>
        <v>2</v>
      </c>
      <c r="AA1103" s="100" t="b">
        <f t="shared" si="395"/>
        <v>1</v>
      </c>
      <c r="AB1103" s="100">
        <f t="array" ref="AB1103">IF($AA1103,MEDIAN(IF(G1SelectionMask="x",IF(INDEX(RawDataRefData,$E1103,0)&gt;0,INDEX(RawDataRefData,$E1103,0)),"")),"")</f>
        <v>2</v>
      </c>
      <c r="AC1103" s="100">
        <f t="array" ref="AC1103">IF($AA1103,QUARTILE(IF(G1SelectionMask="x",IF(INDEX(RawDataRefData,$E1103,0)&gt;0,INDEX(RawDataRefData,$E1103,0)),""),1),"")</f>
        <v>2</v>
      </c>
      <c r="AD1103" s="100">
        <f t="array" ref="AD1103">IF($AA1103,QUARTILE(IF(G1SelectionMask="x",IF(INDEX(RawDataRefData,$E1103,0)&gt;0,INDEX(RawDataRefData,$E1103,0)),""),3),"")</f>
        <v>3</v>
      </c>
      <c r="AE1103" s="100">
        <f t="array" ref="AE1103">IF($AA1103,MIN(IF(G1SelectionMask="x",IF(INDEX(RawDataRefData,$E1103,0)&gt;0,INDEX(RawDataRefData,$E1103,0)),"")),"")</f>
        <v>1</v>
      </c>
      <c r="AF1103" s="100">
        <f t="array" ref="AF1103">IF($AA1103,MAX(IF(G1SelectionMask="x",IF(INDEX(RawDataRefData,$E1103,0)&gt;0,INDEX(RawDataRefData,$E1103,0)),"")),"")</f>
        <v>3</v>
      </c>
      <c r="AG1103" s="100">
        <f t="shared" si="396"/>
        <v>2.3636363636363638</v>
      </c>
      <c r="AH1103" s="100">
        <f t="array" ref="AH1103">IF($AA1103,STDEVA(IF(G1SelectionMask="x",IF(INDEX(RawDataRefData,$E1103,0)&gt;0,INDEX(RawDataRefData,$E1103,0)),"")),"")</f>
        <v>0.67419986246324215</v>
      </c>
      <c r="AI1103" s="101" t="b">
        <f t="shared" si="397"/>
        <v>1</v>
      </c>
      <c r="AJ1103" s="101">
        <f t="array" ref="AJ1103">IF($AI1103,MEDIAN(IF(G2SelectionMask="x",IF(INDEX(RawDataRefData,$E1103,0)&gt;0,INDEX(RawDataRefData,$E1103,0)),"")),"")</f>
        <v>2</v>
      </c>
      <c r="AK1103" s="101">
        <f t="array" ref="AK1103">IF($AI1103,QUARTILE(IF(G2SelectionMask="x",IF(INDEX(RawDataRefData,$E1103,0)&gt;0,INDEX(RawDataRefData,$E1103,0)),""),1),"")</f>
        <v>2</v>
      </c>
      <c r="AL1103" s="101">
        <f t="array" ref="AL1103">IF($AI1103,QUARTILE(IF(G2SelectionMask="x",IF(INDEX(RawDataRefData,$E1103,0)&gt;0,INDEX(RawDataRefData,$E1103,0)),""),3),"")</f>
        <v>3</v>
      </c>
      <c r="AM1103" s="101">
        <f t="array" ref="AM1103">IF($AI1103,MIN(IF(G2SelectionMask="x",IF(INDEX(RawDataRefData,$E1103,0)&gt;0,INDEX(RawDataRefData,$E1103,0)),"")),"")</f>
        <v>1</v>
      </c>
      <c r="AN1103" s="101">
        <f t="array" ref="AN1103">IF($AI1103,MAX(IF(G2SelectionMask="x",IF(INDEX(RawDataRefData,$E1103,0)&gt;0,INDEX(RawDataRefData,$E1103,0)),"")),"")</f>
        <v>3</v>
      </c>
      <c r="AO1103" s="101">
        <f t="shared" si="399"/>
        <v>2.1818181818181817</v>
      </c>
      <c r="AP1103" s="101">
        <f t="array" ref="AP1103">IF($AI1103,STDEVA(IF(G2SelectionMask="x",IF(INDEX(RawDataRefData,$E1103,0)&gt;0,INDEX(RawDataRefData,$E1103,0)),"")),"")</f>
        <v>0.75075719352954806</v>
      </c>
      <c r="AQ1103" s="100" t="b">
        <f t="shared" si="400"/>
        <v>0</v>
      </c>
      <c r="AR1103" s="100" t="str">
        <f t="array" ref="AR1103">IF($AQ1103,MEDIAN(IF(G3SelectionMask="x",IF(INDEX(RawDataRefData,$E1103,0)&gt;0,INDEX(RawDataRefData,$E1103,0)),"")),"")</f>
        <v/>
      </c>
      <c r="AS1103" s="100" t="str">
        <f t="array" ref="AS1103">IF($AQ1103,QUARTILE(IF(G3SelectionMask="x",IF(INDEX(RawDataRefData,$E1103,0)&gt;0,INDEX(RawDataRefData,$E1103,0)),""),1),"")</f>
        <v/>
      </c>
      <c r="AT1103" s="100" t="str">
        <f t="array" ref="AT1103">IF($AQ1103,QUARTILE(IF(G3SelectionMask="x",IF(INDEX(RawDataRefData,$E1103,0)&gt;0,INDEX(RawDataRefData,$E1103,0)),""),3),"")</f>
        <v/>
      </c>
      <c r="AU1103" s="100" t="str">
        <f t="array" ref="AU1103">IF($AQ1103,MIN(IF(G3SelectionMask="x",IF(INDEX(RawDataRefData,$E1103,0)&gt;0,INDEX(RawDataRefData,$E1103,0)),"")),"")</f>
        <v/>
      </c>
      <c r="AV1103" s="100" t="str">
        <f t="array" ref="AV1103">IF($AQ1103,MAX(IF(G3SelectionMask="x",IF(INDEX(RawDataRefData,$E1103,0)&gt;0,INDEX(RawDataRefData,$E1103,0)),"")),"")</f>
        <v/>
      </c>
      <c r="AW1103" s="100" t="str">
        <f t="shared" si="401"/>
        <v/>
      </c>
      <c r="AX1103" s="100" t="str">
        <f t="array" ref="AX1103">IF($AQ1103,STDEVA(IF(G3SelectionMask="x",IF(INDEX(RawDataRefData,$E1103,0)&gt;0,INDEX(RawDataRefData,$E1103,0)),"")),"")</f>
        <v/>
      </c>
      <c r="AY1103" s="101" t="b">
        <f t="shared" si="402"/>
        <v>0</v>
      </c>
      <c r="AZ1103" s="101" t="str">
        <f t="array" ref="AZ1103">IF($AY1103,MEDIAN(IF(G4SelectionMask="x",IF(INDEX(RawDataRefData,$E1103,0)&gt;0,INDEX(RawDataRefData,$E1103,0)),"")),"")</f>
        <v/>
      </c>
      <c r="BA1103" s="101" t="str">
        <f t="array" ref="BA1103">IF($AY1103,QUARTILE(IF(G4SelectionMask="x",IF(INDEX(RawDataRefData,$E1103,0)&gt;0,INDEX(RawDataRefData,$E1103,0)),""),1),"")</f>
        <v/>
      </c>
      <c r="BB1103" s="101" t="str">
        <f t="array" ref="BB1103">IF($AY1103,QUARTILE(IF(G4SelectionMask="x",IF(INDEX(RawDataRefData,$E1103,0)&gt;0,INDEX(RawDataRefData,$E1103,0)),""),3),"")</f>
        <v/>
      </c>
      <c r="BC1103" s="101" t="str">
        <f t="array" ref="BC1103">IF($AY1103,MIN(IF(G4SelectionMask="x",IF(INDEX(RawDataRefData,$E1103,0)&gt;0,INDEX(RawDataRefData,$E1103,0)),"")),"")</f>
        <v/>
      </c>
      <c r="BD1103" s="101" t="str">
        <f t="array" ref="BD1103">IF($AY1103,MAX(IF(G4SelectionMask="x",IF(INDEX(RawDataRefData,$E1103,0)&gt;0,INDEX(RawDataRefData,$E1103,0)),"")),"")</f>
        <v/>
      </c>
      <c r="BE1103" s="101" t="str">
        <f t="shared" si="403"/>
        <v/>
      </c>
      <c r="BF1103" s="101" t="str">
        <f t="array" ref="BF1103">IF($AY1103,STDEVA(IF(G4SelectionMask="x",IF(INDEX(RawDataRefData,$E1103,0)&gt;0,INDEX(RawDataRefData,$E1103,0)),"")),"")</f>
        <v/>
      </c>
      <c r="BG1103" s="100" t="b">
        <f t="shared" si="404"/>
        <v>0</v>
      </c>
      <c r="BH1103" s="100" t="str">
        <f t="array" ref="BH1103">IF($BG1103,MEDIAN(IF(G5SelectionMask="x",IF(INDEX(RawDataRefData,$E1103,0)&gt;0,INDEX(RawDataRefData,$E1103,0)),"")),"")</f>
        <v/>
      </c>
      <c r="BI1103" s="100" t="str">
        <f t="array" ref="BI1103">IF($BG1103,QUARTILE(IF(G5SelectionMask="x",IF(INDEX(RawDataRefData,$E1103,0)&gt;0,INDEX(RawDataRefData,$E1103,0)),""),1),"")</f>
        <v/>
      </c>
      <c r="BJ1103" s="100" t="str">
        <f t="array" ref="BJ1103">IF($BG1103,QUARTILE(IF(G5SelectionMask="x",IF(INDEX(RawDataRefData,$E1103,0)&gt;0,INDEX(RawDataRefData,$E1103,0)),""),3),"")</f>
        <v/>
      </c>
      <c r="BK1103" s="100" t="str">
        <f t="array" ref="BK1103">IF($BG1103,MIN(IF(G5SelectionMask="x",IF(INDEX(RawDataRefData,$E1103,0)&gt;0,INDEX(RawDataRefData,$E1103,0)),"")),"")</f>
        <v/>
      </c>
      <c r="BL1103" s="100" t="str">
        <f t="array" ref="BL1103">IF($BG1103,MAX(IF(G5SelectionMask="x",IF(INDEX(RawDataRefData,$E1103,0)&gt;0,INDEX(RawDataRefData,$E1103,0)),"")),"")</f>
        <v/>
      </c>
      <c r="BM1103" s="100" t="str">
        <f t="shared" si="405"/>
        <v/>
      </c>
      <c r="BN1103" s="103" t="str">
        <f t="array" ref="BN1103">IF($BG1103,STDEVA(IF(G5SelectionMask="x",IF(INDEX(RawDataRefData,$E1103,0)&gt;0,INDEX(RawDataRefData,$E1103,0)),"")),"")</f>
        <v/>
      </c>
      <c r="BO1103" s="104"/>
      <c r="BP1103" s="105">
        <v>3</v>
      </c>
      <c r="BQ1103" s="105">
        <v>1</v>
      </c>
      <c r="BR1103" s="105">
        <v>3</v>
      </c>
      <c r="BS1103" s="105">
        <v>3</v>
      </c>
      <c r="BT1103" s="105">
        <v>2</v>
      </c>
      <c r="BU1103" s="105">
        <v>2</v>
      </c>
      <c r="BV1103" s="105">
        <v>3</v>
      </c>
      <c r="BW1103" s="105">
        <v>3</v>
      </c>
      <c r="BX1103" s="105">
        <v>2</v>
      </c>
      <c r="BY1103" s="105">
        <v>3</v>
      </c>
      <c r="BZ1103" s="105">
        <v>2</v>
      </c>
      <c r="CA1103" s="105">
        <v>2</v>
      </c>
      <c r="CB1103" s="105">
        <v>3</v>
      </c>
      <c r="CC1103" s="105">
        <v>1</v>
      </c>
      <c r="CD1103" s="105">
        <v>3</v>
      </c>
    </row>
    <row r="1104" spans="1:82" ht="13.5" hidden="1" thickBot="1" x14ac:dyDescent="0.25">
      <c r="A1104" s="33" t="e">
        <f t="shared" si="359"/>
        <v>#NAME?</v>
      </c>
      <c r="B1104" s="218"/>
      <c r="C1104" s="215"/>
      <c r="D1104" s="229"/>
      <c r="E1104" s="72">
        <f t="shared" si="398"/>
        <v>1095</v>
      </c>
      <c r="F1104" s="9" t="s">
        <v>2443</v>
      </c>
      <c r="G1104" s="9" t="s">
        <v>1479</v>
      </c>
      <c r="I1104" s="9" t="s">
        <v>341</v>
      </c>
      <c r="K1104" s="100">
        <f t="shared" si="406"/>
        <v>4</v>
      </c>
      <c r="L1104" s="100"/>
      <c r="M1104" s="100"/>
      <c r="N1104" s="100"/>
      <c r="O1104" s="100"/>
      <c r="P1104" s="101">
        <f t="shared" si="407"/>
        <v>3</v>
      </c>
      <c r="Q1104" s="102">
        <f t="shared" si="408"/>
        <v>4</v>
      </c>
      <c r="R1104" s="102">
        <f t="shared" si="409"/>
        <v>1</v>
      </c>
      <c r="S1104" s="102">
        <f t="shared" si="410"/>
        <v>3</v>
      </c>
      <c r="T1104" s="102">
        <f t="shared" si="411"/>
        <v>3</v>
      </c>
      <c r="U1104" s="102">
        <f t="shared" si="412"/>
        <v>2</v>
      </c>
      <c r="V1104" s="102">
        <f t="shared" si="413"/>
        <v>2</v>
      </c>
      <c r="W1104" s="102">
        <f t="shared" si="414"/>
        <v>2</v>
      </c>
      <c r="X1104" s="102">
        <f t="shared" si="415"/>
        <v>3</v>
      </c>
      <c r="Y1104" s="102">
        <f t="shared" si="416"/>
        <v>3</v>
      </c>
      <c r="Z1104" s="102">
        <f t="shared" si="417"/>
        <v>3</v>
      </c>
      <c r="AA1104" s="100" t="b">
        <f t="shared" si="395"/>
        <v>1</v>
      </c>
      <c r="AB1104" s="100">
        <f t="array" ref="AB1104">IF($AA1104,MEDIAN(IF(G1SelectionMask="x",IF(INDEX(RawDataRefData,$E1104,0)&gt;0,INDEX(RawDataRefData,$E1104,0)),"")),"")</f>
        <v>3</v>
      </c>
      <c r="AC1104" s="100">
        <f t="array" ref="AC1104">IF($AA1104,QUARTILE(IF(G1SelectionMask="x",IF(INDEX(RawDataRefData,$E1104,0)&gt;0,INDEX(RawDataRefData,$E1104,0)),""),1),"")</f>
        <v>2</v>
      </c>
      <c r="AD1104" s="100">
        <f t="array" ref="AD1104">IF($AA1104,QUARTILE(IF(G1SelectionMask="x",IF(INDEX(RawDataRefData,$E1104,0)&gt;0,INDEX(RawDataRefData,$E1104,0)),""),3),"")</f>
        <v>3</v>
      </c>
      <c r="AE1104" s="100">
        <f t="array" ref="AE1104">IF($AA1104,MIN(IF(G1SelectionMask="x",IF(INDEX(RawDataRefData,$E1104,0)&gt;0,INDEX(RawDataRefData,$E1104,0)),"")),"")</f>
        <v>1</v>
      </c>
      <c r="AF1104" s="100">
        <f t="array" ref="AF1104">IF($AA1104,MAX(IF(G1SelectionMask="x",IF(INDEX(RawDataRefData,$E1104,0)&gt;0,INDEX(RawDataRefData,$E1104,0)),"")),"")</f>
        <v>4</v>
      </c>
      <c r="AG1104" s="100">
        <f t="shared" si="396"/>
        <v>2.6363636363636362</v>
      </c>
      <c r="AH1104" s="100">
        <f t="array" ref="AH1104">IF($AA1104,STDEVA(IF(G1SelectionMask="x",IF(INDEX(RawDataRefData,$E1104,0)&gt;0,INDEX(RawDataRefData,$E1104,0)),"")),"")</f>
        <v>0.8090398349558906</v>
      </c>
      <c r="AI1104" s="101" t="b">
        <f t="shared" si="397"/>
        <v>1</v>
      </c>
      <c r="AJ1104" s="101">
        <f t="array" ref="AJ1104">IF($AI1104,MEDIAN(IF(G2SelectionMask="x",IF(INDEX(RawDataRefData,$E1104,0)&gt;0,INDEX(RawDataRefData,$E1104,0)),"")),"")</f>
        <v>3</v>
      </c>
      <c r="AK1104" s="101">
        <f t="array" ref="AK1104">IF($AI1104,QUARTILE(IF(G2SelectionMask="x",IF(INDEX(RawDataRefData,$E1104,0)&gt;0,INDEX(RawDataRefData,$E1104,0)),""),1),"")</f>
        <v>2.5</v>
      </c>
      <c r="AL1104" s="101">
        <f t="array" ref="AL1104">IF($AI1104,QUARTILE(IF(G2SelectionMask="x",IF(INDEX(RawDataRefData,$E1104,0)&gt;0,INDEX(RawDataRefData,$E1104,0)),""),3),"")</f>
        <v>3.5</v>
      </c>
      <c r="AM1104" s="101">
        <f t="array" ref="AM1104">IF($AI1104,MIN(IF(G2SelectionMask="x",IF(INDEX(RawDataRefData,$E1104,0)&gt;0,INDEX(RawDataRefData,$E1104,0)),"")),"")</f>
        <v>2</v>
      </c>
      <c r="AN1104" s="101">
        <f t="array" ref="AN1104">IF($AI1104,MAX(IF(G2SelectionMask="x",IF(INDEX(RawDataRefData,$E1104,0)&gt;0,INDEX(RawDataRefData,$E1104,0)),"")),"")</f>
        <v>4</v>
      </c>
      <c r="AO1104" s="101">
        <f t="shared" si="399"/>
        <v>3</v>
      </c>
      <c r="AP1104" s="101">
        <f t="array" ref="AP1104">IF($AI1104,STDEVA(IF(G2SelectionMask="x",IF(INDEX(RawDataRefData,$E1104,0)&gt;0,INDEX(RawDataRefData,$E1104,0)),"")),"")</f>
        <v>0.7745966692414834</v>
      </c>
      <c r="AQ1104" s="100" t="b">
        <f t="shared" si="400"/>
        <v>0</v>
      </c>
      <c r="AR1104" s="100" t="str">
        <f t="array" ref="AR1104">IF($AQ1104,MEDIAN(IF(G3SelectionMask="x",IF(INDEX(RawDataRefData,$E1104,0)&gt;0,INDEX(RawDataRefData,$E1104,0)),"")),"")</f>
        <v/>
      </c>
      <c r="AS1104" s="100" t="str">
        <f t="array" ref="AS1104">IF($AQ1104,QUARTILE(IF(G3SelectionMask="x",IF(INDEX(RawDataRefData,$E1104,0)&gt;0,INDEX(RawDataRefData,$E1104,0)),""),1),"")</f>
        <v/>
      </c>
      <c r="AT1104" s="100" t="str">
        <f t="array" ref="AT1104">IF($AQ1104,QUARTILE(IF(G3SelectionMask="x",IF(INDEX(RawDataRefData,$E1104,0)&gt;0,INDEX(RawDataRefData,$E1104,0)),""),3),"")</f>
        <v/>
      </c>
      <c r="AU1104" s="100" t="str">
        <f t="array" ref="AU1104">IF($AQ1104,MIN(IF(G3SelectionMask="x",IF(INDEX(RawDataRefData,$E1104,0)&gt;0,INDEX(RawDataRefData,$E1104,0)),"")),"")</f>
        <v/>
      </c>
      <c r="AV1104" s="100" t="str">
        <f t="array" ref="AV1104">IF($AQ1104,MAX(IF(G3SelectionMask="x",IF(INDEX(RawDataRefData,$E1104,0)&gt;0,INDEX(RawDataRefData,$E1104,0)),"")),"")</f>
        <v/>
      </c>
      <c r="AW1104" s="100" t="str">
        <f t="shared" si="401"/>
        <v/>
      </c>
      <c r="AX1104" s="100" t="str">
        <f t="array" ref="AX1104">IF($AQ1104,STDEVA(IF(G3SelectionMask="x",IF(INDEX(RawDataRefData,$E1104,0)&gt;0,INDEX(RawDataRefData,$E1104,0)),"")),"")</f>
        <v/>
      </c>
      <c r="AY1104" s="101" t="b">
        <f t="shared" si="402"/>
        <v>0</v>
      </c>
      <c r="AZ1104" s="101" t="str">
        <f t="array" ref="AZ1104">IF($AY1104,MEDIAN(IF(G4SelectionMask="x",IF(INDEX(RawDataRefData,$E1104,0)&gt;0,INDEX(RawDataRefData,$E1104,0)),"")),"")</f>
        <v/>
      </c>
      <c r="BA1104" s="101" t="str">
        <f t="array" ref="BA1104">IF($AY1104,QUARTILE(IF(G4SelectionMask="x",IF(INDEX(RawDataRefData,$E1104,0)&gt;0,INDEX(RawDataRefData,$E1104,0)),""),1),"")</f>
        <v/>
      </c>
      <c r="BB1104" s="101" t="str">
        <f t="array" ref="BB1104">IF($AY1104,QUARTILE(IF(G4SelectionMask="x",IF(INDEX(RawDataRefData,$E1104,0)&gt;0,INDEX(RawDataRefData,$E1104,0)),""),3),"")</f>
        <v/>
      </c>
      <c r="BC1104" s="101" t="str">
        <f t="array" ref="BC1104">IF($AY1104,MIN(IF(G4SelectionMask="x",IF(INDEX(RawDataRefData,$E1104,0)&gt;0,INDEX(RawDataRefData,$E1104,0)),"")),"")</f>
        <v/>
      </c>
      <c r="BD1104" s="101" t="str">
        <f t="array" ref="BD1104">IF($AY1104,MAX(IF(G4SelectionMask="x",IF(INDEX(RawDataRefData,$E1104,0)&gt;0,INDEX(RawDataRefData,$E1104,0)),"")),"")</f>
        <v/>
      </c>
      <c r="BE1104" s="101" t="str">
        <f t="shared" si="403"/>
        <v/>
      </c>
      <c r="BF1104" s="101" t="str">
        <f t="array" ref="BF1104">IF($AY1104,STDEVA(IF(G4SelectionMask="x",IF(INDEX(RawDataRefData,$E1104,0)&gt;0,INDEX(RawDataRefData,$E1104,0)),"")),"")</f>
        <v/>
      </c>
      <c r="BG1104" s="100" t="b">
        <f t="shared" si="404"/>
        <v>0</v>
      </c>
      <c r="BH1104" s="100" t="str">
        <f t="array" ref="BH1104">IF($BG1104,MEDIAN(IF(G5SelectionMask="x",IF(INDEX(RawDataRefData,$E1104,0)&gt;0,INDEX(RawDataRefData,$E1104,0)),"")),"")</f>
        <v/>
      </c>
      <c r="BI1104" s="100" t="str">
        <f t="array" ref="BI1104">IF($BG1104,QUARTILE(IF(G5SelectionMask="x",IF(INDEX(RawDataRefData,$E1104,0)&gt;0,INDEX(RawDataRefData,$E1104,0)),""),1),"")</f>
        <v/>
      </c>
      <c r="BJ1104" s="100" t="str">
        <f t="array" ref="BJ1104">IF($BG1104,QUARTILE(IF(G5SelectionMask="x",IF(INDEX(RawDataRefData,$E1104,0)&gt;0,INDEX(RawDataRefData,$E1104,0)),""),3),"")</f>
        <v/>
      </c>
      <c r="BK1104" s="100" t="str">
        <f t="array" ref="BK1104">IF($BG1104,MIN(IF(G5SelectionMask="x",IF(INDEX(RawDataRefData,$E1104,0)&gt;0,INDEX(RawDataRefData,$E1104,0)),"")),"")</f>
        <v/>
      </c>
      <c r="BL1104" s="100" t="str">
        <f t="array" ref="BL1104">IF($BG1104,MAX(IF(G5SelectionMask="x",IF(INDEX(RawDataRefData,$E1104,0)&gt;0,INDEX(RawDataRefData,$E1104,0)),"")),"")</f>
        <v/>
      </c>
      <c r="BM1104" s="100" t="str">
        <f t="shared" si="405"/>
        <v/>
      </c>
      <c r="BN1104" s="103" t="str">
        <f t="array" ref="BN1104">IF($BG1104,STDEVA(IF(G5SelectionMask="x",IF(INDEX(RawDataRefData,$E1104,0)&gt;0,INDEX(RawDataRefData,$E1104,0)),"")),"")</f>
        <v/>
      </c>
      <c r="BO1104" s="104"/>
      <c r="BP1104" s="105">
        <v>4</v>
      </c>
      <c r="BQ1104" s="105">
        <v>3</v>
      </c>
      <c r="BR1104" s="105">
        <v>4</v>
      </c>
      <c r="BS1104" s="105">
        <v>1</v>
      </c>
      <c r="BT1104" s="105">
        <v>3</v>
      </c>
      <c r="BU1104" s="105">
        <v>3</v>
      </c>
      <c r="BV1104" s="105">
        <v>2</v>
      </c>
      <c r="BW1104" s="105">
        <v>2</v>
      </c>
      <c r="BX1104" s="105">
        <v>2</v>
      </c>
      <c r="BY1104" s="105">
        <v>3</v>
      </c>
      <c r="BZ1104" s="105">
        <v>3</v>
      </c>
      <c r="CA1104" s="105">
        <v>3</v>
      </c>
      <c r="CB1104" s="105">
        <v>4</v>
      </c>
      <c r="CC1104" s="105">
        <v>2</v>
      </c>
      <c r="CD1104" s="105">
        <v>4</v>
      </c>
    </row>
    <row r="1105" spans="1:82" ht="13.5" hidden="1" thickBot="1" x14ac:dyDescent="0.25">
      <c r="A1105" s="33" t="e">
        <f t="shared" si="359"/>
        <v>#NAME?</v>
      </c>
      <c r="B1105" s="218"/>
      <c r="C1105" s="215"/>
      <c r="D1105" s="229"/>
      <c r="E1105" s="72">
        <f t="shared" si="398"/>
        <v>1096</v>
      </c>
      <c r="F1105" s="9" t="s">
        <v>2444</v>
      </c>
      <c r="G1105" s="9" t="s">
        <v>1480</v>
      </c>
      <c r="I1105" s="9" t="s">
        <v>341</v>
      </c>
      <c r="K1105" s="100">
        <f t="shared" si="406"/>
        <v>3</v>
      </c>
      <c r="L1105" s="100"/>
      <c r="M1105" s="100"/>
      <c r="N1105" s="100"/>
      <c r="O1105" s="100"/>
      <c r="P1105" s="101">
        <f t="shared" si="407"/>
        <v>1</v>
      </c>
      <c r="Q1105" s="102">
        <f t="shared" si="408"/>
        <v>3</v>
      </c>
      <c r="R1105" s="102">
        <f t="shared" si="409"/>
        <v>2</v>
      </c>
      <c r="S1105" s="102">
        <f t="shared" si="410"/>
        <v>1</v>
      </c>
      <c r="T1105" s="102">
        <f t="shared" si="411"/>
        <v>4</v>
      </c>
      <c r="U1105" s="102">
        <f t="shared" si="412"/>
        <v>3</v>
      </c>
      <c r="V1105" s="102">
        <f t="shared" si="413"/>
        <v>4</v>
      </c>
      <c r="W1105" s="102">
        <f t="shared" si="414"/>
        <v>3</v>
      </c>
      <c r="X1105" s="102">
        <f t="shared" si="415"/>
        <v>3</v>
      </c>
      <c r="Y1105" s="102">
        <f t="shared" si="416"/>
        <v>2</v>
      </c>
      <c r="Z1105" s="102">
        <f t="shared" si="417"/>
        <v>2</v>
      </c>
      <c r="AA1105" s="100" t="b">
        <f t="shared" si="395"/>
        <v>1</v>
      </c>
      <c r="AB1105" s="100">
        <f t="array" ref="AB1105">IF($AA1105,MEDIAN(IF(G1SelectionMask="x",IF(INDEX(RawDataRefData,$E1105,0)&gt;0,INDEX(RawDataRefData,$E1105,0)),"")),"")</f>
        <v>3</v>
      </c>
      <c r="AC1105" s="100">
        <f t="array" ref="AC1105">IF($AA1105,QUARTILE(IF(G1SelectionMask="x",IF(INDEX(RawDataRefData,$E1105,0)&gt;0,INDEX(RawDataRefData,$E1105,0)),""),1),"")</f>
        <v>2</v>
      </c>
      <c r="AD1105" s="100">
        <f t="array" ref="AD1105">IF($AA1105,QUARTILE(IF(G1SelectionMask="x",IF(INDEX(RawDataRefData,$E1105,0)&gt;0,INDEX(RawDataRefData,$E1105,0)),""),3),"")</f>
        <v>3</v>
      </c>
      <c r="AE1105" s="100">
        <f t="array" ref="AE1105">IF($AA1105,MIN(IF(G1SelectionMask="x",IF(INDEX(RawDataRefData,$E1105,0)&gt;0,INDEX(RawDataRefData,$E1105,0)),"")),"")</f>
        <v>1</v>
      </c>
      <c r="AF1105" s="100">
        <f t="array" ref="AF1105">IF($AA1105,MAX(IF(G1SelectionMask="x",IF(INDEX(RawDataRefData,$E1105,0)&gt;0,INDEX(RawDataRefData,$E1105,0)),"")),"")</f>
        <v>4</v>
      </c>
      <c r="AG1105" s="100">
        <f t="shared" si="396"/>
        <v>2.5454545454545454</v>
      </c>
      <c r="AH1105" s="100">
        <f t="array" ref="AH1105">IF($AA1105,STDEVA(IF(G1SelectionMask="x",IF(INDEX(RawDataRefData,$E1105,0)&gt;0,INDEX(RawDataRefData,$E1105,0)),"")),"")</f>
        <v>1.0357254813546268</v>
      </c>
      <c r="AI1105" s="101" t="b">
        <f t="shared" si="397"/>
        <v>1</v>
      </c>
      <c r="AJ1105" s="101">
        <f t="array" ref="AJ1105">IF($AI1105,MEDIAN(IF(G2SelectionMask="x",IF(INDEX(RawDataRefData,$E1105,0)&gt;0,INDEX(RawDataRefData,$E1105,0)),"")),"")</f>
        <v>2</v>
      </c>
      <c r="AK1105" s="101">
        <f t="array" ref="AK1105">IF($AI1105,QUARTILE(IF(G2SelectionMask="x",IF(INDEX(RawDataRefData,$E1105,0)&gt;0,INDEX(RawDataRefData,$E1105,0)),""),1),"")</f>
        <v>1.5</v>
      </c>
      <c r="AL1105" s="101">
        <f t="array" ref="AL1105">IF($AI1105,QUARTILE(IF(G2SelectionMask="x",IF(INDEX(RawDataRefData,$E1105,0)&gt;0,INDEX(RawDataRefData,$E1105,0)),""),3),"")</f>
        <v>3</v>
      </c>
      <c r="AM1105" s="101">
        <f t="array" ref="AM1105">IF($AI1105,MIN(IF(G2SelectionMask="x",IF(INDEX(RawDataRefData,$E1105,0)&gt;0,INDEX(RawDataRefData,$E1105,0)),"")),"")</f>
        <v>1</v>
      </c>
      <c r="AN1105" s="101">
        <f t="array" ref="AN1105">IF($AI1105,MAX(IF(G2SelectionMask="x",IF(INDEX(RawDataRefData,$E1105,0)&gt;0,INDEX(RawDataRefData,$E1105,0)),"")),"")</f>
        <v>4</v>
      </c>
      <c r="AO1105" s="101">
        <f t="shared" si="399"/>
        <v>2.2727272727272729</v>
      </c>
      <c r="AP1105" s="101">
        <f t="array" ref="AP1105">IF($AI1105,STDEVA(IF(G2SelectionMask="x",IF(INDEX(RawDataRefData,$E1105,0)&gt;0,INDEX(RawDataRefData,$E1105,0)),"")),"")</f>
        <v>1.1037127426019047</v>
      </c>
      <c r="AQ1105" s="100" t="b">
        <f t="shared" si="400"/>
        <v>0</v>
      </c>
      <c r="AR1105" s="100" t="str">
        <f t="array" ref="AR1105">IF($AQ1105,MEDIAN(IF(G3SelectionMask="x",IF(INDEX(RawDataRefData,$E1105,0)&gt;0,INDEX(RawDataRefData,$E1105,0)),"")),"")</f>
        <v/>
      </c>
      <c r="AS1105" s="100" t="str">
        <f t="array" ref="AS1105">IF($AQ1105,QUARTILE(IF(G3SelectionMask="x",IF(INDEX(RawDataRefData,$E1105,0)&gt;0,INDEX(RawDataRefData,$E1105,0)),""),1),"")</f>
        <v/>
      </c>
      <c r="AT1105" s="100" t="str">
        <f t="array" ref="AT1105">IF($AQ1105,QUARTILE(IF(G3SelectionMask="x",IF(INDEX(RawDataRefData,$E1105,0)&gt;0,INDEX(RawDataRefData,$E1105,0)),""),3),"")</f>
        <v/>
      </c>
      <c r="AU1105" s="100" t="str">
        <f t="array" ref="AU1105">IF($AQ1105,MIN(IF(G3SelectionMask="x",IF(INDEX(RawDataRefData,$E1105,0)&gt;0,INDEX(RawDataRefData,$E1105,0)),"")),"")</f>
        <v/>
      </c>
      <c r="AV1105" s="100" t="str">
        <f t="array" ref="AV1105">IF($AQ1105,MAX(IF(G3SelectionMask="x",IF(INDEX(RawDataRefData,$E1105,0)&gt;0,INDEX(RawDataRefData,$E1105,0)),"")),"")</f>
        <v/>
      </c>
      <c r="AW1105" s="100" t="str">
        <f t="shared" si="401"/>
        <v/>
      </c>
      <c r="AX1105" s="100" t="str">
        <f t="array" ref="AX1105">IF($AQ1105,STDEVA(IF(G3SelectionMask="x",IF(INDEX(RawDataRefData,$E1105,0)&gt;0,INDEX(RawDataRefData,$E1105,0)),"")),"")</f>
        <v/>
      </c>
      <c r="AY1105" s="101" t="b">
        <f t="shared" si="402"/>
        <v>0</v>
      </c>
      <c r="AZ1105" s="101" t="str">
        <f t="array" ref="AZ1105">IF($AY1105,MEDIAN(IF(G4SelectionMask="x",IF(INDEX(RawDataRefData,$E1105,0)&gt;0,INDEX(RawDataRefData,$E1105,0)),"")),"")</f>
        <v/>
      </c>
      <c r="BA1105" s="101" t="str">
        <f t="array" ref="BA1105">IF($AY1105,QUARTILE(IF(G4SelectionMask="x",IF(INDEX(RawDataRefData,$E1105,0)&gt;0,INDEX(RawDataRefData,$E1105,0)),""),1),"")</f>
        <v/>
      </c>
      <c r="BB1105" s="101" t="str">
        <f t="array" ref="BB1105">IF($AY1105,QUARTILE(IF(G4SelectionMask="x",IF(INDEX(RawDataRefData,$E1105,0)&gt;0,INDEX(RawDataRefData,$E1105,0)),""),3),"")</f>
        <v/>
      </c>
      <c r="BC1105" s="101" t="str">
        <f t="array" ref="BC1105">IF($AY1105,MIN(IF(G4SelectionMask="x",IF(INDEX(RawDataRefData,$E1105,0)&gt;0,INDEX(RawDataRefData,$E1105,0)),"")),"")</f>
        <v/>
      </c>
      <c r="BD1105" s="101" t="str">
        <f t="array" ref="BD1105">IF($AY1105,MAX(IF(G4SelectionMask="x",IF(INDEX(RawDataRefData,$E1105,0)&gt;0,INDEX(RawDataRefData,$E1105,0)),"")),"")</f>
        <v/>
      </c>
      <c r="BE1105" s="101" t="str">
        <f t="shared" si="403"/>
        <v/>
      </c>
      <c r="BF1105" s="101" t="str">
        <f t="array" ref="BF1105">IF($AY1105,STDEVA(IF(G4SelectionMask="x",IF(INDEX(RawDataRefData,$E1105,0)&gt;0,INDEX(RawDataRefData,$E1105,0)),"")),"")</f>
        <v/>
      </c>
      <c r="BG1105" s="100" t="b">
        <f t="shared" si="404"/>
        <v>0</v>
      </c>
      <c r="BH1105" s="100" t="str">
        <f t="array" ref="BH1105">IF($BG1105,MEDIAN(IF(G5SelectionMask="x",IF(INDEX(RawDataRefData,$E1105,0)&gt;0,INDEX(RawDataRefData,$E1105,0)),"")),"")</f>
        <v/>
      </c>
      <c r="BI1105" s="100" t="str">
        <f t="array" ref="BI1105">IF($BG1105,QUARTILE(IF(G5SelectionMask="x",IF(INDEX(RawDataRefData,$E1105,0)&gt;0,INDEX(RawDataRefData,$E1105,0)),""),1),"")</f>
        <v/>
      </c>
      <c r="BJ1105" s="100" t="str">
        <f t="array" ref="BJ1105">IF($BG1105,QUARTILE(IF(G5SelectionMask="x",IF(INDEX(RawDataRefData,$E1105,0)&gt;0,INDEX(RawDataRefData,$E1105,0)),""),3),"")</f>
        <v/>
      </c>
      <c r="BK1105" s="100" t="str">
        <f t="array" ref="BK1105">IF($BG1105,MIN(IF(G5SelectionMask="x",IF(INDEX(RawDataRefData,$E1105,0)&gt;0,INDEX(RawDataRefData,$E1105,0)),"")),"")</f>
        <v/>
      </c>
      <c r="BL1105" s="100" t="str">
        <f t="array" ref="BL1105">IF($BG1105,MAX(IF(G5SelectionMask="x",IF(INDEX(RawDataRefData,$E1105,0)&gt;0,INDEX(RawDataRefData,$E1105,0)),"")),"")</f>
        <v/>
      </c>
      <c r="BM1105" s="100" t="str">
        <f t="shared" si="405"/>
        <v/>
      </c>
      <c r="BN1105" s="103" t="str">
        <f t="array" ref="BN1105">IF($BG1105,STDEVA(IF(G5SelectionMask="x",IF(INDEX(RawDataRefData,$E1105,0)&gt;0,INDEX(RawDataRefData,$E1105,0)),"")),"")</f>
        <v/>
      </c>
      <c r="BO1105" s="104"/>
      <c r="BP1105" s="105">
        <v>3</v>
      </c>
      <c r="BQ1105" s="105">
        <v>1</v>
      </c>
      <c r="BR1105" s="105">
        <v>3</v>
      </c>
      <c r="BS1105" s="105">
        <v>2</v>
      </c>
      <c r="BT1105" s="105">
        <v>1</v>
      </c>
      <c r="BU1105" s="105">
        <v>4</v>
      </c>
      <c r="BV1105" s="105">
        <v>3</v>
      </c>
      <c r="BW1105" s="105">
        <v>4</v>
      </c>
      <c r="BX1105" s="105">
        <v>3</v>
      </c>
      <c r="BY1105" s="105">
        <v>3</v>
      </c>
      <c r="BZ1105" s="105">
        <v>2</v>
      </c>
      <c r="CA1105" s="105">
        <v>2</v>
      </c>
      <c r="CB1105" s="105">
        <v>2</v>
      </c>
      <c r="CC1105" s="105">
        <v>1</v>
      </c>
      <c r="CD1105" s="105">
        <v>2</v>
      </c>
    </row>
    <row r="1106" spans="1:82" ht="13.5" hidden="1" thickBot="1" x14ac:dyDescent="0.25">
      <c r="A1106" s="33" t="e">
        <f t="shared" si="359"/>
        <v>#NAME?</v>
      </c>
      <c r="B1106" s="218"/>
      <c r="C1106" s="215"/>
      <c r="D1106" s="229"/>
      <c r="E1106" s="72">
        <f t="shared" si="398"/>
        <v>1097</v>
      </c>
      <c r="F1106" s="9" t="s">
        <v>2445</v>
      </c>
      <c r="G1106" s="9" t="s">
        <v>1481</v>
      </c>
      <c r="I1106" s="9" t="s">
        <v>341</v>
      </c>
      <c r="K1106" s="100">
        <f t="shared" si="406"/>
        <v>2</v>
      </c>
      <c r="L1106" s="100"/>
      <c r="M1106" s="100"/>
      <c r="N1106" s="100"/>
      <c r="O1106" s="100"/>
      <c r="P1106" s="101">
        <f t="shared" si="407"/>
        <v>2</v>
      </c>
      <c r="Q1106" s="102">
        <f t="shared" si="408"/>
        <v>2</v>
      </c>
      <c r="R1106" s="102">
        <f t="shared" si="409"/>
        <v>4</v>
      </c>
      <c r="S1106" s="102">
        <f t="shared" si="410"/>
        <v>2</v>
      </c>
      <c r="T1106" s="102">
        <f t="shared" si="411"/>
        <v>4</v>
      </c>
      <c r="U1106" s="102">
        <f t="shared" si="412"/>
        <v>1</v>
      </c>
      <c r="V1106" s="102">
        <f t="shared" si="413"/>
        <v>4</v>
      </c>
      <c r="W1106" s="102">
        <f t="shared" si="414"/>
        <v>1</v>
      </c>
      <c r="X1106" s="102">
        <f t="shared" si="415"/>
        <v>1</v>
      </c>
      <c r="Y1106" s="102">
        <f t="shared" si="416"/>
        <v>3</v>
      </c>
      <c r="Z1106" s="102">
        <f t="shared" si="417"/>
        <v>3</v>
      </c>
      <c r="AA1106" s="100" t="b">
        <f t="shared" si="395"/>
        <v>1</v>
      </c>
      <c r="AB1106" s="100">
        <f t="array" ref="AB1106">IF($AA1106,MEDIAN(IF(G1SelectionMask="x",IF(INDEX(RawDataRefData,$E1106,0)&gt;0,INDEX(RawDataRefData,$E1106,0)),"")),"")</f>
        <v>2</v>
      </c>
      <c r="AC1106" s="100">
        <f t="array" ref="AC1106">IF($AA1106,QUARTILE(IF(G1SelectionMask="x",IF(INDEX(RawDataRefData,$E1106,0)&gt;0,INDEX(RawDataRefData,$E1106,0)),""),1),"")</f>
        <v>1.5</v>
      </c>
      <c r="AD1106" s="100">
        <f t="array" ref="AD1106">IF($AA1106,QUARTILE(IF(G1SelectionMask="x",IF(INDEX(RawDataRefData,$E1106,0)&gt;0,INDEX(RawDataRefData,$E1106,0)),""),3),"")</f>
        <v>3.5</v>
      </c>
      <c r="AE1106" s="100">
        <f t="array" ref="AE1106">IF($AA1106,MIN(IF(G1SelectionMask="x",IF(INDEX(RawDataRefData,$E1106,0)&gt;0,INDEX(RawDataRefData,$E1106,0)),"")),"")</f>
        <v>1</v>
      </c>
      <c r="AF1106" s="100">
        <f t="array" ref="AF1106">IF($AA1106,MAX(IF(G1SelectionMask="x",IF(INDEX(RawDataRefData,$E1106,0)&gt;0,INDEX(RawDataRefData,$E1106,0)),"")),"")</f>
        <v>4</v>
      </c>
      <c r="AG1106" s="100">
        <f t="shared" si="396"/>
        <v>2.4545454545454546</v>
      </c>
      <c r="AH1106" s="100">
        <f t="array" ref="AH1106">IF($AA1106,STDEVA(IF(G1SelectionMask="x",IF(INDEX(RawDataRefData,$E1106,0)&gt;0,INDEX(RawDataRefData,$E1106,0)),"")),"")</f>
        <v>1.213559752433836</v>
      </c>
      <c r="AI1106" s="101" t="b">
        <f t="shared" si="397"/>
        <v>1</v>
      </c>
      <c r="AJ1106" s="101">
        <f t="array" ref="AJ1106">IF($AI1106,MEDIAN(IF(G2SelectionMask="x",IF(INDEX(RawDataRefData,$E1106,0)&gt;0,INDEX(RawDataRefData,$E1106,0)),"")),"")</f>
        <v>2</v>
      </c>
      <c r="AK1106" s="101">
        <f t="array" ref="AK1106">IF($AI1106,QUARTILE(IF(G2SelectionMask="x",IF(INDEX(RawDataRefData,$E1106,0)&gt;0,INDEX(RawDataRefData,$E1106,0)),""),1),"")</f>
        <v>2</v>
      </c>
      <c r="AL1106" s="101">
        <f t="array" ref="AL1106">IF($AI1106,QUARTILE(IF(G2SelectionMask="x",IF(INDEX(RawDataRefData,$E1106,0)&gt;0,INDEX(RawDataRefData,$E1106,0)),""),3),"")</f>
        <v>3</v>
      </c>
      <c r="AM1106" s="101">
        <f t="array" ref="AM1106">IF($AI1106,MIN(IF(G2SelectionMask="x",IF(INDEX(RawDataRefData,$E1106,0)&gt;0,INDEX(RawDataRefData,$E1106,0)),"")),"")</f>
        <v>1</v>
      </c>
      <c r="AN1106" s="101">
        <f t="array" ref="AN1106">IF($AI1106,MAX(IF(G2SelectionMask="x",IF(INDEX(RawDataRefData,$E1106,0)&gt;0,INDEX(RawDataRefData,$E1106,0)),"")),"")</f>
        <v>4</v>
      </c>
      <c r="AO1106" s="101">
        <f t="shared" si="399"/>
        <v>2.4545454545454546</v>
      </c>
      <c r="AP1106" s="101">
        <f t="array" ref="AP1106">IF($AI1106,STDEVA(IF(G2SelectionMask="x",IF(INDEX(RawDataRefData,$E1106,0)&gt;0,INDEX(RawDataRefData,$E1106,0)),"")),"")</f>
        <v>0.93419873299382794</v>
      </c>
      <c r="AQ1106" s="100" t="b">
        <f t="shared" si="400"/>
        <v>0</v>
      </c>
      <c r="AR1106" s="100" t="str">
        <f t="array" ref="AR1106">IF($AQ1106,MEDIAN(IF(G3SelectionMask="x",IF(INDEX(RawDataRefData,$E1106,0)&gt;0,INDEX(RawDataRefData,$E1106,0)),"")),"")</f>
        <v/>
      </c>
      <c r="AS1106" s="100" t="str">
        <f t="array" ref="AS1106">IF($AQ1106,QUARTILE(IF(G3SelectionMask="x",IF(INDEX(RawDataRefData,$E1106,0)&gt;0,INDEX(RawDataRefData,$E1106,0)),""),1),"")</f>
        <v/>
      </c>
      <c r="AT1106" s="100" t="str">
        <f t="array" ref="AT1106">IF($AQ1106,QUARTILE(IF(G3SelectionMask="x",IF(INDEX(RawDataRefData,$E1106,0)&gt;0,INDEX(RawDataRefData,$E1106,0)),""),3),"")</f>
        <v/>
      </c>
      <c r="AU1106" s="100" t="str">
        <f t="array" ref="AU1106">IF($AQ1106,MIN(IF(G3SelectionMask="x",IF(INDEX(RawDataRefData,$E1106,0)&gt;0,INDEX(RawDataRefData,$E1106,0)),"")),"")</f>
        <v/>
      </c>
      <c r="AV1106" s="100" t="str">
        <f t="array" ref="AV1106">IF($AQ1106,MAX(IF(G3SelectionMask="x",IF(INDEX(RawDataRefData,$E1106,0)&gt;0,INDEX(RawDataRefData,$E1106,0)),"")),"")</f>
        <v/>
      </c>
      <c r="AW1106" s="100" t="str">
        <f t="shared" si="401"/>
        <v/>
      </c>
      <c r="AX1106" s="100" t="str">
        <f t="array" ref="AX1106">IF($AQ1106,STDEVA(IF(G3SelectionMask="x",IF(INDEX(RawDataRefData,$E1106,0)&gt;0,INDEX(RawDataRefData,$E1106,0)),"")),"")</f>
        <v/>
      </c>
      <c r="AY1106" s="101" t="b">
        <f t="shared" si="402"/>
        <v>0</v>
      </c>
      <c r="AZ1106" s="101" t="str">
        <f t="array" ref="AZ1106">IF($AY1106,MEDIAN(IF(G4SelectionMask="x",IF(INDEX(RawDataRefData,$E1106,0)&gt;0,INDEX(RawDataRefData,$E1106,0)),"")),"")</f>
        <v/>
      </c>
      <c r="BA1106" s="101" t="str">
        <f t="array" ref="BA1106">IF($AY1106,QUARTILE(IF(G4SelectionMask="x",IF(INDEX(RawDataRefData,$E1106,0)&gt;0,INDEX(RawDataRefData,$E1106,0)),""),1),"")</f>
        <v/>
      </c>
      <c r="BB1106" s="101" t="str">
        <f t="array" ref="BB1106">IF($AY1106,QUARTILE(IF(G4SelectionMask="x",IF(INDEX(RawDataRefData,$E1106,0)&gt;0,INDEX(RawDataRefData,$E1106,0)),""),3),"")</f>
        <v/>
      </c>
      <c r="BC1106" s="101" t="str">
        <f t="array" ref="BC1106">IF($AY1106,MIN(IF(G4SelectionMask="x",IF(INDEX(RawDataRefData,$E1106,0)&gt;0,INDEX(RawDataRefData,$E1106,0)),"")),"")</f>
        <v/>
      </c>
      <c r="BD1106" s="101" t="str">
        <f t="array" ref="BD1106">IF($AY1106,MAX(IF(G4SelectionMask="x",IF(INDEX(RawDataRefData,$E1106,0)&gt;0,INDEX(RawDataRefData,$E1106,0)),"")),"")</f>
        <v/>
      </c>
      <c r="BE1106" s="101" t="str">
        <f t="shared" si="403"/>
        <v/>
      </c>
      <c r="BF1106" s="101" t="str">
        <f t="array" ref="BF1106">IF($AY1106,STDEVA(IF(G4SelectionMask="x",IF(INDEX(RawDataRefData,$E1106,0)&gt;0,INDEX(RawDataRefData,$E1106,0)),"")),"")</f>
        <v/>
      </c>
      <c r="BG1106" s="100" t="b">
        <f t="shared" si="404"/>
        <v>0</v>
      </c>
      <c r="BH1106" s="100" t="str">
        <f t="array" ref="BH1106">IF($BG1106,MEDIAN(IF(G5SelectionMask="x",IF(INDEX(RawDataRefData,$E1106,0)&gt;0,INDEX(RawDataRefData,$E1106,0)),"")),"")</f>
        <v/>
      </c>
      <c r="BI1106" s="100" t="str">
        <f t="array" ref="BI1106">IF($BG1106,QUARTILE(IF(G5SelectionMask="x",IF(INDEX(RawDataRefData,$E1106,0)&gt;0,INDEX(RawDataRefData,$E1106,0)),""),1),"")</f>
        <v/>
      </c>
      <c r="BJ1106" s="100" t="str">
        <f t="array" ref="BJ1106">IF($BG1106,QUARTILE(IF(G5SelectionMask="x",IF(INDEX(RawDataRefData,$E1106,0)&gt;0,INDEX(RawDataRefData,$E1106,0)),""),3),"")</f>
        <v/>
      </c>
      <c r="BK1106" s="100" t="str">
        <f t="array" ref="BK1106">IF($BG1106,MIN(IF(G5SelectionMask="x",IF(INDEX(RawDataRefData,$E1106,0)&gt;0,INDEX(RawDataRefData,$E1106,0)),"")),"")</f>
        <v/>
      </c>
      <c r="BL1106" s="100" t="str">
        <f t="array" ref="BL1106">IF($BG1106,MAX(IF(G5SelectionMask="x",IF(INDEX(RawDataRefData,$E1106,0)&gt;0,INDEX(RawDataRefData,$E1106,0)),"")),"")</f>
        <v/>
      </c>
      <c r="BM1106" s="100" t="str">
        <f t="shared" si="405"/>
        <v/>
      </c>
      <c r="BN1106" s="103" t="str">
        <f t="array" ref="BN1106">IF($BG1106,STDEVA(IF(G5SelectionMask="x",IF(INDEX(RawDataRefData,$E1106,0)&gt;0,INDEX(RawDataRefData,$E1106,0)),"")),"")</f>
        <v/>
      </c>
      <c r="BO1106" s="104"/>
      <c r="BP1106" s="105">
        <v>2</v>
      </c>
      <c r="BQ1106" s="105">
        <v>2</v>
      </c>
      <c r="BR1106" s="105">
        <v>2</v>
      </c>
      <c r="BS1106" s="105">
        <v>4</v>
      </c>
      <c r="BT1106" s="105">
        <v>2</v>
      </c>
      <c r="BU1106" s="105">
        <v>4</v>
      </c>
      <c r="BV1106" s="105">
        <v>1</v>
      </c>
      <c r="BW1106" s="105">
        <v>4</v>
      </c>
      <c r="BX1106" s="105">
        <v>1</v>
      </c>
      <c r="BY1106" s="105">
        <v>1</v>
      </c>
      <c r="BZ1106" s="105">
        <v>3</v>
      </c>
      <c r="CA1106" s="105">
        <v>3</v>
      </c>
      <c r="CB1106" s="105">
        <v>2</v>
      </c>
      <c r="CC1106" s="105">
        <v>2</v>
      </c>
      <c r="CD1106" s="105">
        <v>2</v>
      </c>
    </row>
    <row r="1107" spans="1:82" ht="13.5" hidden="1" thickBot="1" x14ac:dyDescent="0.25">
      <c r="A1107" s="33" t="e">
        <f t="shared" si="359"/>
        <v>#NAME?</v>
      </c>
      <c r="B1107" s="218"/>
      <c r="C1107" s="215"/>
      <c r="D1107" s="229"/>
      <c r="E1107" s="72">
        <f t="shared" si="398"/>
        <v>1098</v>
      </c>
      <c r="F1107" s="9" t="s">
        <v>2446</v>
      </c>
      <c r="G1107" s="9" t="s">
        <v>1482</v>
      </c>
      <c r="I1107" s="9" t="s">
        <v>341</v>
      </c>
      <c r="K1107" s="100">
        <f t="shared" si="406"/>
        <v>4</v>
      </c>
      <c r="L1107" s="100"/>
      <c r="M1107" s="100"/>
      <c r="N1107" s="100"/>
      <c r="O1107" s="100"/>
      <c r="P1107" s="101">
        <f t="shared" si="407"/>
        <v>1</v>
      </c>
      <c r="Q1107" s="102">
        <f t="shared" si="408"/>
        <v>4</v>
      </c>
      <c r="R1107" s="102">
        <f t="shared" si="409"/>
        <v>4</v>
      </c>
      <c r="S1107" s="102">
        <f t="shared" si="410"/>
        <v>4</v>
      </c>
      <c r="T1107" s="102">
        <f t="shared" si="411"/>
        <v>1</v>
      </c>
      <c r="U1107" s="102">
        <f t="shared" si="412"/>
        <v>2</v>
      </c>
      <c r="V1107" s="102">
        <f t="shared" si="413"/>
        <v>1</v>
      </c>
      <c r="W1107" s="102">
        <f t="shared" si="414"/>
        <v>2</v>
      </c>
      <c r="X1107" s="102">
        <f t="shared" si="415"/>
        <v>2</v>
      </c>
      <c r="Y1107" s="102">
        <f t="shared" si="416"/>
        <v>4</v>
      </c>
      <c r="Z1107" s="102">
        <f t="shared" si="417"/>
        <v>1</v>
      </c>
      <c r="AA1107" s="100" t="b">
        <f t="shared" si="395"/>
        <v>1</v>
      </c>
      <c r="AB1107" s="100">
        <f t="array" ref="AB1107">IF($AA1107,MEDIAN(IF(G1SelectionMask="x",IF(INDEX(RawDataRefData,$E1107,0)&gt;0,INDEX(RawDataRefData,$E1107,0)),"")),"")</f>
        <v>2</v>
      </c>
      <c r="AC1107" s="100">
        <f t="array" ref="AC1107">IF($AA1107,QUARTILE(IF(G1SelectionMask="x",IF(INDEX(RawDataRefData,$E1107,0)&gt;0,INDEX(RawDataRefData,$E1107,0)),""),1),"")</f>
        <v>1</v>
      </c>
      <c r="AD1107" s="100">
        <f t="array" ref="AD1107">IF($AA1107,QUARTILE(IF(G1SelectionMask="x",IF(INDEX(RawDataRefData,$E1107,0)&gt;0,INDEX(RawDataRefData,$E1107,0)),""),3),"")</f>
        <v>4</v>
      </c>
      <c r="AE1107" s="100">
        <f t="array" ref="AE1107">IF($AA1107,MIN(IF(G1SelectionMask="x",IF(INDEX(RawDataRefData,$E1107,0)&gt;0,INDEX(RawDataRefData,$E1107,0)),"")),"")</f>
        <v>1</v>
      </c>
      <c r="AF1107" s="100">
        <f t="array" ref="AF1107">IF($AA1107,MAX(IF(G1SelectionMask="x",IF(INDEX(RawDataRefData,$E1107,0)&gt;0,INDEX(RawDataRefData,$E1107,0)),"")),"")</f>
        <v>4</v>
      </c>
      <c r="AG1107" s="100">
        <f t="shared" si="396"/>
        <v>2.3636363636363638</v>
      </c>
      <c r="AH1107" s="100">
        <f t="array" ref="AH1107">IF($AA1107,STDEVA(IF(G1SelectionMask="x",IF(INDEX(RawDataRefData,$E1107,0)&gt;0,INDEX(RawDataRefData,$E1107,0)),"")),"")</f>
        <v>1.3618169680781096</v>
      </c>
      <c r="AI1107" s="101" t="b">
        <f t="shared" si="397"/>
        <v>1</v>
      </c>
      <c r="AJ1107" s="101">
        <f t="array" ref="AJ1107">IF($AI1107,MEDIAN(IF(G2SelectionMask="x",IF(INDEX(RawDataRefData,$E1107,0)&gt;0,INDEX(RawDataRefData,$E1107,0)),"")),"")</f>
        <v>2</v>
      </c>
      <c r="AK1107" s="101">
        <f t="array" ref="AK1107">IF($AI1107,QUARTILE(IF(G2SelectionMask="x",IF(INDEX(RawDataRefData,$E1107,0)&gt;0,INDEX(RawDataRefData,$E1107,0)),""),1),"")</f>
        <v>1</v>
      </c>
      <c r="AL1107" s="101">
        <f t="array" ref="AL1107">IF($AI1107,QUARTILE(IF(G2SelectionMask="x",IF(INDEX(RawDataRefData,$E1107,0)&gt;0,INDEX(RawDataRefData,$E1107,0)),""),3),"")</f>
        <v>3.5</v>
      </c>
      <c r="AM1107" s="101">
        <f t="array" ref="AM1107">IF($AI1107,MIN(IF(G2SelectionMask="x",IF(INDEX(RawDataRefData,$E1107,0)&gt;0,INDEX(RawDataRefData,$E1107,0)),"")),"")</f>
        <v>1</v>
      </c>
      <c r="AN1107" s="101">
        <f t="array" ref="AN1107">IF($AI1107,MAX(IF(G2SelectionMask="x",IF(INDEX(RawDataRefData,$E1107,0)&gt;0,INDEX(RawDataRefData,$E1107,0)),"")),"")</f>
        <v>4</v>
      </c>
      <c r="AO1107" s="101">
        <f t="shared" si="399"/>
        <v>2.3636363636363638</v>
      </c>
      <c r="AP1107" s="101">
        <f t="array" ref="AP1107">IF($AI1107,STDEVA(IF(G2SelectionMask="x",IF(INDEX(RawDataRefData,$E1107,0)&gt;0,INDEX(RawDataRefData,$E1107,0)),"")),"")</f>
        <v>1.2862913567871996</v>
      </c>
      <c r="AQ1107" s="100" t="b">
        <f t="shared" si="400"/>
        <v>0</v>
      </c>
      <c r="AR1107" s="100" t="str">
        <f t="array" ref="AR1107">IF($AQ1107,MEDIAN(IF(G3SelectionMask="x",IF(INDEX(RawDataRefData,$E1107,0)&gt;0,INDEX(RawDataRefData,$E1107,0)),"")),"")</f>
        <v/>
      </c>
      <c r="AS1107" s="100" t="str">
        <f t="array" ref="AS1107">IF($AQ1107,QUARTILE(IF(G3SelectionMask="x",IF(INDEX(RawDataRefData,$E1107,0)&gt;0,INDEX(RawDataRefData,$E1107,0)),""),1),"")</f>
        <v/>
      </c>
      <c r="AT1107" s="100" t="str">
        <f t="array" ref="AT1107">IF($AQ1107,QUARTILE(IF(G3SelectionMask="x",IF(INDEX(RawDataRefData,$E1107,0)&gt;0,INDEX(RawDataRefData,$E1107,0)),""),3),"")</f>
        <v/>
      </c>
      <c r="AU1107" s="100" t="str">
        <f t="array" ref="AU1107">IF($AQ1107,MIN(IF(G3SelectionMask="x",IF(INDEX(RawDataRefData,$E1107,0)&gt;0,INDEX(RawDataRefData,$E1107,0)),"")),"")</f>
        <v/>
      </c>
      <c r="AV1107" s="100" t="str">
        <f t="array" ref="AV1107">IF($AQ1107,MAX(IF(G3SelectionMask="x",IF(INDEX(RawDataRefData,$E1107,0)&gt;0,INDEX(RawDataRefData,$E1107,0)),"")),"")</f>
        <v/>
      </c>
      <c r="AW1107" s="100" t="str">
        <f t="shared" si="401"/>
        <v/>
      </c>
      <c r="AX1107" s="100" t="str">
        <f t="array" ref="AX1107">IF($AQ1107,STDEVA(IF(G3SelectionMask="x",IF(INDEX(RawDataRefData,$E1107,0)&gt;0,INDEX(RawDataRefData,$E1107,0)),"")),"")</f>
        <v/>
      </c>
      <c r="AY1107" s="101" t="b">
        <f t="shared" si="402"/>
        <v>0</v>
      </c>
      <c r="AZ1107" s="101" t="str">
        <f t="array" ref="AZ1107">IF($AY1107,MEDIAN(IF(G4SelectionMask="x",IF(INDEX(RawDataRefData,$E1107,0)&gt;0,INDEX(RawDataRefData,$E1107,0)),"")),"")</f>
        <v/>
      </c>
      <c r="BA1107" s="101" t="str">
        <f t="array" ref="BA1107">IF($AY1107,QUARTILE(IF(G4SelectionMask="x",IF(INDEX(RawDataRefData,$E1107,0)&gt;0,INDEX(RawDataRefData,$E1107,0)),""),1),"")</f>
        <v/>
      </c>
      <c r="BB1107" s="101" t="str">
        <f t="array" ref="BB1107">IF($AY1107,QUARTILE(IF(G4SelectionMask="x",IF(INDEX(RawDataRefData,$E1107,0)&gt;0,INDEX(RawDataRefData,$E1107,0)),""),3),"")</f>
        <v/>
      </c>
      <c r="BC1107" s="101" t="str">
        <f t="array" ref="BC1107">IF($AY1107,MIN(IF(G4SelectionMask="x",IF(INDEX(RawDataRefData,$E1107,0)&gt;0,INDEX(RawDataRefData,$E1107,0)),"")),"")</f>
        <v/>
      </c>
      <c r="BD1107" s="101" t="str">
        <f t="array" ref="BD1107">IF($AY1107,MAX(IF(G4SelectionMask="x",IF(INDEX(RawDataRefData,$E1107,0)&gt;0,INDEX(RawDataRefData,$E1107,0)),"")),"")</f>
        <v/>
      </c>
      <c r="BE1107" s="101" t="str">
        <f t="shared" si="403"/>
        <v/>
      </c>
      <c r="BF1107" s="101" t="str">
        <f t="array" ref="BF1107">IF($AY1107,STDEVA(IF(G4SelectionMask="x",IF(INDEX(RawDataRefData,$E1107,0)&gt;0,INDEX(RawDataRefData,$E1107,0)),"")),"")</f>
        <v/>
      </c>
      <c r="BG1107" s="100" t="b">
        <f t="shared" si="404"/>
        <v>0</v>
      </c>
      <c r="BH1107" s="100" t="str">
        <f t="array" ref="BH1107">IF($BG1107,MEDIAN(IF(G5SelectionMask="x",IF(INDEX(RawDataRefData,$E1107,0)&gt;0,INDEX(RawDataRefData,$E1107,0)),"")),"")</f>
        <v/>
      </c>
      <c r="BI1107" s="100" t="str">
        <f t="array" ref="BI1107">IF($BG1107,QUARTILE(IF(G5SelectionMask="x",IF(INDEX(RawDataRefData,$E1107,0)&gt;0,INDEX(RawDataRefData,$E1107,0)),""),1),"")</f>
        <v/>
      </c>
      <c r="BJ1107" s="100" t="str">
        <f t="array" ref="BJ1107">IF($BG1107,QUARTILE(IF(G5SelectionMask="x",IF(INDEX(RawDataRefData,$E1107,0)&gt;0,INDEX(RawDataRefData,$E1107,0)),""),3),"")</f>
        <v/>
      </c>
      <c r="BK1107" s="100" t="str">
        <f t="array" ref="BK1107">IF($BG1107,MIN(IF(G5SelectionMask="x",IF(INDEX(RawDataRefData,$E1107,0)&gt;0,INDEX(RawDataRefData,$E1107,0)),"")),"")</f>
        <v/>
      </c>
      <c r="BL1107" s="100" t="str">
        <f t="array" ref="BL1107">IF($BG1107,MAX(IF(G5SelectionMask="x",IF(INDEX(RawDataRefData,$E1107,0)&gt;0,INDEX(RawDataRefData,$E1107,0)),"")),"")</f>
        <v/>
      </c>
      <c r="BM1107" s="100" t="str">
        <f t="shared" si="405"/>
        <v/>
      </c>
      <c r="BN1107" s="103" t="str">
        <f t="array" ref="BN1107">IF($BG1107,STDEVA(IF(G5SelectionMask="x",IF(INDEX(RawDataRefData,$E1107,0)&gt;0,INDEX(RawDataRefData,$E1107,0)),"")),"")</f>
        <v/>
      </c>
      <c r="BO1107" s="104"/>
      <c r="BP1107" s="105">
        <v>4</v>
      </c>
      <c r="BQ1107" s="105">
        <v>1</v>
      </c>
      <c r="BR1107" s="105">
        <v>4</v>
      </c>
      <c r="BS1107" s="105">
        <v>4</v>
      </c>
      <c r="BT1107" s="105">
        <v>4</v>
      </c>
      <c r="BU1107" s="105">
        <v>1</v>
      </c>
      <c r="BV1107" s="105">
        <v>2</v>
      </c>
      <c r="BW1107" s="105">
        <v>1</v>
      </c>
      <c r="BX1107" s="105">
        <v>2</v>
      </c>
      <c r="BY1107" s="105">
        <v>2</v>
      </c>
      <c r="BZ1107" s="105">
        <v>4</v>
      </c>
      <c r="CA1107" s="105">
        <v>1</v>
      </c>
      <c r="CB1107" s="105">
        <v>3</v>
      </c>
      <c r="CC1107" s="105">
        <v>2</v>
      </c>
      <c r="CD1107" s="105">
        <v>3</v>
      </c>
    </row>
    <row r="1108" spans="1:82" ht="13.5" hidden="1" thickBot="1" x14ac:dyDescent="0.25">
      <c r="A1108" s="33" t="e">
        <f t="shared" si="359"/>
        <v>#NAME?</v>
      </c>
      <c r="B1108" s="218"/>
      <c r="C1108" s="215"/>
      <c r="D1108" s="229"/>
      <c r="E1108" s="72">
        <f t="shared" si="398"/>
        <v>1099</v>
      </c>
      <c r="F1108" s="9" t="s">
        <v>2447</v>
      </c>
      <c r="G1108" s="9" t="s">
        <v>1483</v>
      </c>
      <c r="I1108" s="9" t="s">
        <v>341</v>
      </c>
      <c r="K1108" s="100">
        <f t="shared" si="406"/>
        <v>3</v>
      </c>
      <c r="L1108" s="100"/>
      <c r="M1108" s="100"/>
      <c r="N1108" s="100"/>
      <c r="O1108" s="100"/>
      <c r="P1108" s="101">
        <f t="shared" si="407"/>
        <v>2</v>
      </c>
      <c r="Q1108" s="102">
        <f t="shared" si="408"/>
        <v>2</v>
      </c>
      <c r="R1108" s="102">
        <f t="shared" si="409"/>
        <v>3</v>
      </c>
      <c r="S1108" s="102">
        <f t="shared" si="410"/>
        <v>4</v>
      </c>
      <c r="T1108" s="102">
        <f t="shared" si="411"/>
        <v>4</v>
      </c>
      <c r="U1108" s="102">
        <f t="shared" si="412"/>
        <v>3</v>
      </c>
      <c r="V1108" s="102">
        <f t="shared" si="413"/>
        <v>4</v>
      </c>
      <c r="W1108" s="102">
        <f t="shared" si="414"/>
        <v>4</v>
      </c>
      <c r="X1108" s="102">
        <f t="shared" si="415"/>
        <v>1</v>
      </c>
      <c r="Y1108" s="102">
        <f t="shared" si="416"/>
        <v>3</v>
      </c>
      <c r="Z1108" s="102">
        <f t="shared" si="417"/>
        <v>2</v>
      </c>
      <c r="AA1108" s="100" t="b">
        <f t="shared" ref="AA1108:AA1171" si="418">COUNTIFS(G1SelectionMask,"x",INDEX(RawDataRefData,$E1108,0),"&gt;0")&gt;=RuleofN</f>
        <v>1</v>
      </c>
      <c r="AB1108" s="100">
        <f t="array" ref="AB1108">IF($AA1108,MEDIAN(IF(G1SelectionMask="x",IF(INDEX(RawDataRefData,$E1108,0)&gt;0,INDEX(RawDataRefData,$E1108,0)),"")),"")</f>
        <v>3</v>
      </c>
      <c r="AC1108" s="100">
        <f t="array" ref="AC1108">IF($AA1108,QUARTILE(IF(G1SelectionMask="x",IF(INDEX(RawDataRefData,$E1108,0)&gt;0,INDEX(RawDataRefData,$E1108,0)),""),1),"")</f>
        <v>2</v>
      </c>
      <c r="AD1108" s="100">
        <f t="array" ref="AD1108">IF($AA1108,QUARTILE(IF(G1SelectionMask="x",IF(INDEX(RawDataRefData,$E1108,0)&gt;0,INDEX(RawDataRefData,$E1108,0)),""),3),"")</f>
        <v>4</v>
      </c>
      <c r="AE1108" s="100">
        <f t="array" ref="AE1108">IF($AA1108,MIN(IF(G1SelectionMask="x",IF(INDEX(RawDataRefData,$E1108,0)&gt;0,INDEX(RawDataRefData,$E1108,0)),"")),"")</f>
        <v>1</v>
      </c>
      <c r="AF1108" s="100">
        <f t="array" ref="AF1108">IF($AA1108,MAX(IF(G1SelectionMask="x",IF(INDEX(RawDataRefData,$E1108,0)&gt;0,INDEX(RawDataRefData,$E1108,0)),"")),"")</f>
        <v>4</v>
      </c>
      <c r="AG1108" s="100">
        <f t="shared" ref="AG1108:AG1171" si="419">IF($AA1108,AVERAGEIF(G1SelectionMask,"x",INDEX(RawDataRefData,$E1108,0)),"")</f>
        <v>2.9090909090909092</v>
      </c>
      <c r="AH1108" s="100">
        <f t="array" ref="AH1108">IF($AA1108,STDEVA(IF(G1SelectionMask="x",IF(INDEX(RawDataRefData,$E1108,0)&gt;0,INDEX(RawDataRefData,$E1108,0)),"")),"")</f>
        <v>1.0444659357341868</v>
      </c>
      <c r="AI1108" s="101" t="b">
        <f t="shared" ref="AI1108:AI1171" si="420">COUNTIFS(G2SelectionMask,"x",INDEX(RawDataRefData,$E1108,0),"&gt;0")&gt;=RuleofN</f>
        <v>1</v>
      </c>
      <c r="AJ1108" s="101">
        <f t="array" ref="AJ1108">IF($AI1108,MEDIAN(IF(G2SelectionMask="x",IF(INDEX(RawDataRefData,$E1108,0)&gt;0,INDEX(RawDataRefData,$E1108,0)),"")),"")</f>
        <v>3</v>
      </c>
      <c r="AK1108" s="101">
        <f t="array" ref="AK1108">IF($AI1108,QUARTILE(IF(G2SelectionMask="x",IF(INDEX(RawDataRefData,$E1108,0)&gt;0,INDEX(RawDataRefData,$E1108,0)),""),1),"")</f>
        <v>2</v>
      </c>
      <c r="AL1108" s="101">
        <f t="array" ref="AL1108">IF($AI1108,QUARTILE(IF(G2SelectionMask="x",IF(INDEX(RawDataRefData,$E1108,0)&gt;0,INDEX(RawDataRefData,$E1108,0)),""),3),"")</f>
        <v>4</v>
      </c>
      <c r="AM1108" s="101">
        <f t="array" ref="AM1108">IF($AI1108,MIN(IF(G2SelectionMask="x",IF(INDEX(RawDataRefData,$E1108,0)&gt;0,INDEX(RawDataRefData,$E1108,0)),"")),"")</f>
        <v>2</v>
      </c>
      <c r="AN1108" s="101">
        <f t="array" ref="AN1108">IF($AI1108,MAX(IF(G2SelectionMask="x",IF(INDEX(RawDataRefData,$E1108,0)&gt;0,INDEX(RawDataRefData,$E1108,0)),"")),"")</f>
        <v>4</v>
      </c>
      <c r="AO1108" s="101">
        <f t="shared" si="399"/>
        <v>3.0909090909090908</v>
      </c>
      <c r="AP1108" s="101">
        <f t="array" ref="AP1108">IF($AI1108,STDEVA(IF(G2SelectionMask="x",IF(INDEX(RawDataRefData,$E1108,0)&gt;0,INDEX(RawDataRefData,$E1108,0)),"")),"")</f>
        <v>0.94387980744853883</v>
      </c>
      <c r="AQ1108" s="100" t="b">
        <f t="shared" si="400"/>
        <v>0</v>
      </c>
      <c r="AR1108" s="100" t="str">
        <f t="array" ref="AR1108">IF($AQ1108,MEDIAN(IF(G3SelectionMask="x",IF(INDEX(RawDataRefData,$E1108,0)&gt;0,INDEX(RawDataRefData,$E1108,0)),"")),"")</f>
        <v/>
      </c>
      <c r="AS1108" s="100" t="str">
        <f t="array" ref="AS1108">IF($AQ1108,QUARTILE(IF(G3SelectionMask="x",IF(INDEX(RawDataRefData,$E1108,0)&gt;0,INDEX(RawDataRefData,$E1108,0)),""),1),"")</f>
        <v/>
      </c>
      <c r="AT1108" s="100" t="str">
        <f t="array" ref="AT1108">IF($AQ1108,QUARTILE(IF(G3SelectionMask="x",IF(INDEX(RawDataRefData,$E1108,0)&gt;0,INDEX(RawDataRefData,$E1108,0)),""),3),"")</f>
        <v/>
      </c>
      <c r="AU1108" s="100" t="str">
        <f t="array" ref="AU1108">IF($AQ1108,MIN(IF(G3SelectionMask="x",IF(INDEX(RawDataRefData,$E1108,0)&gt;0,INDEX(RawDataRefData,$E1108,0)),"")),"")</f>
        <v/>
      </c>
      <c r="AV1108" s="100" t="str">
        <f t="array" ref="AV1108">IF($AQ1108,MAX(IF(G3SelectionMask="x",IF(INDEX(RawDataRefData,$E1108,0)&gt;0,INDEX(RawDataRefData,$E1108,0)),"")),"")</f>
        <v/>
      </c>
      <c r="AW1108" s="100" t="str">
        <f t="shared" si="401"/>
        <v/>
      </c>
      <c r="AX1108" s="100" t="str">
        <f t="array" ref="AX1108">IF($AQ1108,STDEVA(IF(G3SelectionMask="x",IF(INDEX(RawDataRefData,$E1108,0)&gt;0,INDEX(RawDataRefData,$E1108,0)),"")),"")</f>
        <v/>
      </c>
      <c r="AY1108" s="101" t="b">
        <f t="shared" si="402"/>
        <v>0</v>
      </c>
      <c r="AZ1108" s="101" t="str">
        <f t="array" ref="AZ1108">IF($AY1108,MEDIAN(IF(G4SelectionMask="x",IF(INDEX(RawDataRefData,$E1108,0)&gt;0,INDEX(RawDataRefData,$E1108,0)),"")),"")</f>
        <v/>
      </c>
      <c r="BA1108" s="101" t="str">
        <f t="array" ref="BA1108">IF($AY1108,QUARTILE(IF(G4SelectionMask="x",IF(INDEX(RawDataRefData,$E1108,0)&gt;0,INDEX(RawDataRefData,$E1108,0)),""),1),"")</f>
        <v/>
      </c>
      <c r="BB1108" s="101" t="str">
        <f t="array" ref="BB1108">IF($AY1108,QUARTILE(IF(G4SelectionMask="x",IF(INDEX(RawDataRefData,$E1108,0)&gt;0,INDEX(RawDataRefData,$E1108,0)),""),3),"")</f>
        <v/>
      </c>
      <c r="BC1108" s="101" t="str">
        <f t="array" ref="BC1108">IF($AY1108,MIN(IF(G4SelectionMask="x",IF(INDEX(RawDataRefData,$E1108,0)&gt;0,INDEX(RawDataRefData,$E1108,0)),"")),"")</f>
        <v/>
      </c>
      <c r="BD1108" s="101" t="str">
        <f t="array" ref="BD1108">IF($AY1108,MAX(IF(G4SelectionMask="x",IF(INDEX(RawDataRefData,$E1108,0)&gt;0,INDEX(RawDataRefData,$E1108,0)),"")),"")</f>
        <v/>
      </c>
      <c r="BE1108" s="101" t="str">
        <f t="shared" si="403"/>
        <v/>
      </c>
      <c r="BF1108" s="101" t="str">
        <f t="array" ref="BF1108">IF($AY1108,STDEVA(IF(G4SelectionMask="x",IF(INDEX(RawDataRefData,$E1108,0)&gt;0,INDEX(RawDataRefData,$E1108,0)),"")),"")</f>
        <v/>
      </c>
      <c r="BG1108" s="100" t="b">
        <f t="shared" si="404"/>
        <v>0</v>
      </c>
      <c r="BH1108" s="100" t="str">
        <f t="array" ref="BH1108">IF($BG1108,MEDIAN(IF(G5SelectionMask="x",IF(INDEX(RawDataRefData,$E1108,0)&gt;0,INDEX(RawDataRefData,$E1108,0)),"")),"")</f>
        <v/>
      </c>
      <c r="BI1108" s="100" t="str">
        <f t="array" ref="BI1108">IF($BG1108,QUARTILE(IF(G5SelectionMask="x",IF(INDEX(RawDataRefData,$E1108,0)&gt;0,INDEX(RawDataRefData,$E1108,0)),""),1),"")</f>
        <v/>
      </c>
      <c r="BJ1108" s="100" t="str">
        <f t="array" ref="BJ1108">IF($BG1108,QUARTILE(IF(G5SelectionMask="x",IF(INDEX(RawDataRefData,$E1108,0)&gt;0,INDEX(RawDataRefData,$E1108,0)),""),3),"")</f>
        <v/>
      </c>
      <c r="BK1108" s="100" t="str">
        <f t="array" ref="BK1108">IF($BG1108,MIN(IF(G5SelectionMask="x",IF(INDEX(RawDataRefData,$E1108,0)&gt;0,INDEX(RawDataRefData,$E1108,0)),"")),"")</f>
        <v/>
      </c>
      <c r="BL1108" s="100" t="str">
        <f t="array" ref="BL1108">IF($BG1108,MAX(IF(G5SelectionMask="x",IF(INDEX(RawDataRefData,$E1108,0)&gt;0,INDEX(RawDataRefData,$E1108,0)),"")),"")</f>
        <v/>
      </c>
      <c r="BM1108" s="100" t="str">
        <f t="shared" si="405"/>
        <v/>
      </c>
      <c r="BN1108" s="103" t="str">
        <f t="array" ref="BN1108">IF($BG1108,STDEVA(IF(G5SelectionMask="x",IF(INDEX(RawDataRefData,$E1108,0)&gt;0,INDEX(RawDataRefData,$E1108,0)),"")),"")</f>
        <v/>
      </c>
      <c r="BO1108" s="104"/>
      <c r="BP1108" s="105">
        <v>3</v>
      </c>
      <c r="BQ1108" s="105">
        <v>2</v>
      </c>
      <c r="BR1108" s="105">
        <v>2</v>
      </c>
      <c r="BS1108" s="105">
        <v>3</v>
      </c>
      <c r="BT1108" s="105">
        <v>4</v>
      </c>
      <c r="BU1108" s="105">
        <v>4</v>
      </c>
      <c r="BV1108" s="105">
        <v>3</v>
      </c>
      <c r="BW1108" s="105">
        <v>4</v>
      </c>
      <c r="BX1108" s="105">
        <v>4</v>
      </c>
      <c r="BY1108" s="105">
        <v>1</v>
      </c>
      <c r="BZ1108" s="105">
        <v>3</v>
      </c>
      <c r="CA1108" s="105">
        <v>2</v>
      </c>
      <c r="CB1108" s="105">
        <v>3</v>
      </c>
      <c r="CC1108" s="105">
        <v>4</v>
      </c>
      <c r="CD1108" s="105">
        <v>2</v>
      </c>
    </row>
    <row r="1109" spans="1:82" ht="13.5" hidden="1" thickBot="1" x14ac:dyDescent="0.25">
      <c r="A1109" s="33" t="e">
        <f t="shared" si="359"/>
        <v>#NAME?</v>
      </c>
      <c r="B1109" s="218"/>
      <c r="C1109" s="215"/>
      <c r="D1109" s="229"/>
      <c r="E1109" s="72">
        <f t="shared" ref="E1109:E1172" si="421">ROW()-RawDataFieldKeyBaseRow</f>
        <v>1100</v>
      </c>
      <c r="F1109" s="9" t="s">
        <v>2448</v>
      </c>
      <c r="G1109" s="9" t="s">
        <v>1484</v>
      </c>
      <c r="I1109" s="9" t="s">
        <v>341</v>
      </c>
      <c r="K1109" s="100">
        <f t="shared" si="406"/>
        <v>4</v>
      </c>
      <c r="L1109" s="100"/>
      <c r="M1109" s="100"/>
      <c r="N1109" s="100"/>
      <c r="O1109" s="100"/>
      <c r="P1109" s="101">
        <f t="shared" si="407"/>
        <v>1</v>
      </c>
      <c r="Q1109" s="102">
        <f t="shared" si="408"/>
        <v>4</v>
      </c>
      <c r="R1109" s="102">
        <f t="shared" si="409"/>
        <v>4</v>
      </c>
      <c r="S1109" s="102">
        <f t="shared" si="410"/>
        <v>2</v>
      </c>
      <c r="T1109" s="102">
        <f t="shared" si="411"/>
        <v>1</v>
      </c>
      <c r="U1109" s="102">
        <f t="shared" si="412"/>
        <v>1</v>
      </c>
      <c r="V1109" s="102">
        <f t="shared" si="413"/>
        <v>1</v>
      </c>
      <c r="W1109" s="102">
        <f t="shared" si="414"/>
        <v>1</v>
      </c>
      <c r="X1109" s="102">
        <f t="shared" si="415"/>
        <v>2</v>
      </c>
      <c r="Y1109" s="102">
        <f t="shared" si="416"/>
        <v>3</v>
      </c>
      <c r="Z1109" s="102">
        <f t="shared" si="417"/>
        <v>2</v>
      </c>
      <c r="AA1109" s="100" t="b">
        <f t="shared" si="418"/>
        <v>1</v>
      </c>
      <c r="AB1109" s="100">
        <f t="array" ref="AB1109">IF($AA1109,MEDIAN(IF(G1SelectionMask="x",IF(INDEX(RawDataRefData,$E1109,0)&gt;0,INDEX(RawDataRefData,$E1109,0)),"")),"")</f>
        <v>2</v>
      </c>
      <c r="AC1109" s="100">
        <f t="array" ref="AC1109">IF($AA1109,QUARTILE(IF(G1SelectionMask="x",IF(INDEX(RawDataRefData,$E1109,0)&gt;0,INDEX(RawDataRefData,$E1109,0)),""),1),"")</f>
        <v>1</v>
      </c>
      <c r="AD1109" s="100">
        <f t="array" ref="AD1109">IF($AA1109,QUARTILE(IF(G1SelectionMask="x",IF(INDEX(RawDataRefData,$E1109,0)&gt;0,INDEX(RawDataRefData,$E1109,0)),""),3),"")</f>
        <v>2.5</v>
      </c>
      <c r="AE1109" s="100">
        <f t="array" ref="AE1109">IF($AA1109,MIN(IF(G1SelectionMask="x",IF(INDEX(RawDataRefData,$E1109,0)&gt;0,INDEX(RawDataRefData,$E1109,0)),"")),"")</f>
        <v>1</v>
      </c>
      <c r="AF1109" s="100">
        <f t="array" ref="AF1109">IF($AA1109,MAX(IF(G1SelectionMask="x",IF(INDEX(RawDataRefData,$E1109,0)&gt;0,INDEX(RawDataRefData,$E1109,0)),"")),"")</f>
        <v>4</v>
      </c>
      <c r="AG1109" s="100">
        <f t="shared" si="419"/>
        <v>2</v>
      </c>
      <c r="AH1109" s="100">
        <f t="array" ref="AH1109">IF($AA1109,STDEVA(IF(G1SelectionMask="x",IF(INDEX(RawDataRefData,$E1109,0)&gt;0,INDEX(RawDataRefData,$E1109,0)),"")),"")</f>
        <v>1.1832159566199232</v>
      </c>
      <c r="AI1109" s="101" t="b">
        <f t="shared" si="420"/>
        <v>1</v>
      </c>
      <c r="AJ1109" s="101">
        <f t="array" ref="AJ1109">IF($AI1109,MEDIAN(IF(G2SelectionMask="x",IF(INDEX(RawDataRefData,$E1109,0)&gt;0,INDEX(RawDataRefData,$E1109,0)),"")),"")</f>
        <v>2</v>
      </c>
      <c r="AK1109" s="101">
        <f t="array" ref="AK1109">IF($AI1109,QUARTILE(IF(G2SelectionMask="x",IF(INDEX(RawDataRefData,$E1109,0)&gt;0,INDEX(RawDataRefData,$E1109,0)),""),1),"")</f>
        <v>1</v>
      </c>
      <c r="AL1109" s="101">
        <f t="array" ref="AL1109">IF($AI1109,QUARTILE(IF(G2SelectionMask="x",IF(INDEX(RawDataRefData,$E1109,0)&gt;0,INDEX(RawDataRefData,$E1109,0)),""),3),"")</f>
        <v>3</v>
      </c>
      <c r="AM1109" s="101">
        <f t="array" ref="AM1109">IF($AI1109,MIN(IF(G2SelectionMask="x",IF(INDEX(RawDataRefData,$E1109,0)&gt;0,INDEX(RawDataRefData,$E1109,0)),"")),"")</f>
        <v>1</v>
      </c>
      <c r="AN1109" s="101">
        <f t="array" ref="AN1109">IF($AI1109,MAX(IF(G2SelectionMask="x",IF(INDEX(RawDataRefData,$E1109,0)&gt;0,INDEX(RawDataRefData,$E1109,0)),"")),"")</f>
        <v>4</v>
      </c>
      <c r="AO1109" s="101">
        <f t="shared" ref="AO1109:AO1172" si="422">IF($AI1109,AVERAGEIF(G2SelectionMask,"x",INDEX(RawDataRefData,$E1109,0)),"")</f>
        <v>2.1818181818181817</v>
      </c>
      <c r="AP1109" s="101">
        <f t="array" ref="AP1109">IF($AI1109,STDEVA(IF(G2SelectionMask="x",IF(INDEX(RawDataRefData,$E1109,0)&gt;0,INDEX(RawDataRefData,$E1109,0)),"")),"")</f>
        <v>1.1677484162422844</v>
      </c>
      <c r="AQ1109" s="100" t="b">
        <f t="shared" ref="AQ1109:AQ1172" si="423">COUNTIFS(G3SelectionMask,"x",INDEX(RawDataRefData,$E1109,0),"&gt;0")&gt;=RuleofN</f>
        <v>0</v>
      </c>
      <c r="AR1109" s="100" t="str">
        <f t="array" ref="AR1109">IF($AQ1109,MEDIAN(IF(G3SelectionMask="x",IF(INDEX(RawDataRefData,$E1109,0)&gt;0,INDEX(RawDataRefData,$E1109,0)),"")),"")</f>
        <v/>
      </c>
      <c r="AS1109" s="100" t="str">
        <f t="array" ref="AS1109">IF($AQ1109,QUARTILE(IF(G3SelectionMask="x",IF(INDEX(RawDataRefData,$E1109,0)&gt;0,INDEX(RawDataRefData,$E1109,0)),""),1),"")</f>
        <v/>
      </c>
      <c r="AT1109" s="100" t="str">
        <f t="array" ref="AT1109">IF($AQ1109,QUARTILE(IF(G3SelectionMask="x",IF(INDEX(RawDataRefData,$E1109,0)&gt;0,INDEX(RawDataRefData,$E1109,0)),""),3),"")</f>
        <v/>
      </c>
      <c r="AU1109" s="100" t="str">
        <f t="array" ref="AU1109">IF($AQ1109,MIN(IF(G3SelectionMask="x",IF(INDEX(RawDataRefData,$E1109,0)&gt;0,INDEX(RawDataRefData,$E1109,0)),"")),"")</f>
        <v/>
      </c>
      <c r="AV1109" s="100" t="str">
        <f t="array" ref="AV1109">IF($AQ1109,MAX(IF(G3SelectionMask="x",IF(INDEX(RawDataRefData,$E1109,0)&gt;0,INDEX(RawDataRefData,$E1109,0)),"")),"")</f>
        <v/>
      </c>
      <c r="AW1109" s="100" t="str">
        <f t="shared" ref="AW1109:AW1172" si="424">IF($AQ1109,AVERAGEIF(G3SelectionMask,"x",INDEX(RawDataRefData,$E1109,0)),"")</f>
        <v/>
      </c>
      <c r="AX1109" s="100" t="str">
        <f t="array" ref="AX1109">IF($AQ1109,STDEVA(IF(G3SelectionMask="x",IF(INDEX(RawDataRefData,$E1109,0)&gt;0,INDEX(RawDataRefData,$E1109,0)),"")),"")</f>
        <v/>
      </c>
      <c r="AY1109" s="101" t="b">
        <f t="shared" ref="AY1109:AY1172" si="425">COUNTIFS(G4SelectionMask,"x",INDEX(RawDataRefData,$E1109,0),"&gt;0")&gt;=RuleofN</f>
        <v>0</v>
      </c>
      <c r="AZ1109" s="101" t="str">
        <f t="array" ref="AZ1109">IF($AY1109,MEDIAN(IF(G4SelectionMask="x",IF(INDEX(RawDataRefData,$E1109,0)&gt;0,INDEX(RawDataRefData,$E1109,0)),"")),"")</f>
        <v/>
      </c>
      <c r="BA1109" s="101" t="str">
        <f t="array" ref="BA1109">IF($AY1109,QUARTILE(IF(G4SelectionMask="x",IF(INDEX(RawDataRefData,$E1109,0)&gt;0,INDEX(RawDataRefData,$E1109,0)),""),1),"")</f>
        <v/>
      </c>
      <c r="BB1109" s="101" t="str">
        <f t="array" ref="BB1109">IF($AY1109,QUARTILE(IF(G4SelectionMask="x",IF(INDEX(RawDataRefData,$E1109,0)&gt;0,INDEX(RawDataRefData,$E1109,0)),""),3),"")</f>
        <v/>
      </c>
      <c r="BC1109" s="101" t="str">
        <f t="array" ref="BC1109">IF($AY1109,MIN(IF(G4SelectionMask="x",IF(INDEX(RawDataRefData,$E1109,0)&gt;0,INDEX(RawDataRefData,$E1109,0)),"")),"")</f>
        <v/>
      </c>
      <c r="BD1109" s="101" t="str">
        <f t="array" ref="BD1109">IF($AY1109,MAX(IF(G4SelectionMask="x",IF(INDEX(RawDataRefData,$E1109,0)&gt;0,INDEX(RawDataRefData,$E1109,0)),"")),"")</f>
        <v/>
      </c>
      <c r="BE1109" s="101" t="str">
        <f t="shared" ref="BE1109:BE1172" si="426">IF($AY1109,AVERAGEIF(G4SelectionMask,"x",INDEX(RawDataRefData,$E1109,0)),"")</f>
        <v/>
      </c>
      <c r="BF1109" s="101" t="str">
        <f t="array" ref="BF1109">IF($AY1109,STDEVA(IF(G4SelectionMask="x",IF(INDEX(RawDataRefData,$E1109,0)&gt;0,INDEX(RawDataRefData,$E1109,0)),"")),"")</f>
        <v/>
      </c>
      <c r="BG1109" s="100" t="b">
        <f t="shared" ref="BG1109:BG1172" si="427">COUNTIFS(G5SelectionMask,"x",INDEX(RawDataRefData,$E1109,0),"&gt;0")&gt;=RuleofN</f>
        <v>0</v>
      </c>
      <c r="BH1109" s="100" t="str">
        <f t="array" ref="BH1109">IF($BG1109,MEDIAN(IF(G5SelectionMask="x",IF(INDEX(RawDataRefData,$E1109,0)&gt;0,INDEX(RawDataRefData,$E1109,0)),"")),"")</f>
        <v/>
      </c>
      <c r="BI1109" s="100" t="str">
        <f t="array" ref="BI1109">IF($BG1109,QUARTILE(IF(G5SelectionMask="x",IF(INDEX(RawDataRefData,$E1109,0)&gt;0,INDEX(RawDataRefData,$E1109,0)),""),1),"")</f>
        <v/>
      </c>
      <c r="BJ1109" s="100" t="str">
        <f t="array" ref="BJ1109">IF($BG1109,QUARTILE(IF(G5SelectionMask="x",IF(INDEX(RawDataRefData,$E1109,0)&gt;0,INDEX(RawDataRefData,$E1109,0)),""),3),"")</f>
        <v/>
      </c>
      <c r="BK1109" s="100" t="str">
        <f t="array" ref="BK1109">IF($BG1109,MIN(IF(G5SelectionMask="x",IF(INDEX(RawDataRefData,$E1109,0)&gt;0,INDEX(RawDataRefData,$E1109,0)),"")),"")</f>
        <v/>
      </c>
      <c r="BL1109" s="100" t="str">
        <f t="array" ref="BL1109">IF($BG1109,MAX(IF(G5SelectionMask="x",IF(INDEX(RawDataRefData,$E1109,0)&gt;0,INDEX(RawDataRefData,$E1109,0)),"")),"")</f>
        <v/>
      </c>
      <c r="BM1109" s="100" t="str">
        <f t="shared" ref="BM1109:BM1172" si="428">IF($BG1109,AVERAGEIF(G5SelectionMask,"x",INDEX(RawDataRefData,$E1109,0)),"")</f>
        <v/>
      </c>
      <c r="BN1109" s="103" t="str">
        <f t="array" ref="BN1109">IF($BG1109,STDEVA(IF(G5SelectionMask="x",IF(INDEX(RawDataRefData,$E1109,0)&gt;0,INDEX(RawDataRefData,$E1109,0)),"")),"")</f>
        <v/>
      </c>
      <c r="BO1109" s="104"/>
      <c r="BP1109" s="105">
        <v>4</v>
      </c>
      <c r="BQ1109" s="105">
        <v>1</v>
      </c>
      <c r="BR1109" s="105">
        <v>4</v>
      </c>
      <c r="BS1109" s="105">
        <v>4</v>
      </c>
      <c r="BT1109" s="105">
        <v>2</v>
      </c>
      <c r="BU1109" s="105">
        <v>1</v>
      </c>
      <c r="BV1109" s="105">
        <v>1</v>
      </c>
      <c r="BW1109" s="105">
        <v>1</v>
      </c>
      <c r="BX1109" s="105">
        <v>1</v>
      </c>
      <c r="BY1109" s="105">
        <v>2</v>
      </c>
      <c r="BZ1109" s="105">
        <v>3</v>
      </c>
      <c r="CA1109" s="105">
        <v>2</v>
      </c>
      <c r="CB1109" s="105">
        <v>4</v>
      </c>
      <c r="CC1109" s="105">
        <v>3</v>
      </c>
      <c r="CD1109" s="105">
        <v>2</v>
      </c>
    </row>
    <row r="1110" spans="1:82" ht="13.5" hidden="1" thickBot="1" x14ac:dyDescent="0.25">
      <c r="A1110" s="33" t="e">
        <f t="shared" si="359"/>
        <v>#NAME?</v>
      </c>
      <c r="B1110" s="218"/>
      <c r="C1110" s="215"/>
      <c r="D1110" s="229"/>
      <c r="E1110" s="72">
        <f t="shared" si="421"/>
        <v>1101</v>
      </c>
      <c r="F1110" s="9" t="s">
        <v>2449</v>
      </c>
      <c r="G1110" s="9" t="s">
        <v>1485</v>
      </c>
      <c r="I1110" s="9" t="s">
        <v>341</v>
      </c>
      <c r="K1110" s="100">
        <f t="shared" si="406"/>
        <v>4</v>
      </c>
      <c r="L1110" s="100"/>
      <c r="M1110" s="100"/>
      <c r="N1110" s="100"/>
      <c r="O1110" s="100"/>
      <c r="P1110" s="101">
        <f t="shared" si="407"/>
        <v>1</v>
      </c>
      <c r="Q1110" s="102">
        <f t="shared" si="408"/>
        <v>2</v>
      </c>
      <c r="R1110" s="102">
        <f t="shared" si="409"/>
        <v>2</v>
      </c>
      <c r="S1110" s="102">
        <f t="shared" si="410"/>
        <v>4</v>
      </c>
      <c r="T1110" s="102">
        <f t="shared" si="411"/>
        <v>3</v>
      </c>
      <c r="U1110" s="102">
        <f t="shared" si="412"/>
        <v>4</v>
      </c>
      <c r="V1110" s="102">
        <f t="shared" si="413"/>
        <v>4</v>
      </c>
      <c r="W1110" s="102">
        <f t="shared" si="414"/>
        <v>4</v>
      </c>
      <c r="X1110" s="102">
        <f t="shared" si="415"/>
        <v>3</v>
      </c>
      <c r="Y1110" s="102">
        <f t="shared" si="416"/>
        <v>4</v>
      </c>
      <c r="Z1110" s="102">
        <f t="shared" si="417"/>
        <v>2</v>
      </c>
      <c r="AA1110" s="100" t="b">
        <f t="shared" si="418"/>
        <v>1</v>
      </c>
      <c r="AB1110" s="100">
        <f t="array" ref="AB1110">IF($AA1110,MEDIAN(IF(G1SelectionMask="x",IF(INDEX(RawDataRefData,$E1110,0)&gt;0,INDEX(RawDataRefData,$E1110,0)),"")),"")</f>
        <v>3</v>
      </c>
      <c r="AC1110" s="100">
        <f t="array" ref="AC1110">IF($AA1110,QUARTILE(IF(G1SelectionMask="x",IF(INDEX(RawDataRefData,$E1110,0)&gt;0,INDEX(RawDataRefData,$E1110,0)),""),1),"")</f>
        <v>2</v>
      </c>
      <c r="AD1110" s="100">
        <f t="array" ref="AD1110">IF($AA1110,QUARTILE(IF(G1SelectionMask="x",IF(INDEX(RawDataRefData,$E1110,0)&gt;0,INDEX(RawDataRefData,$E1110,0)),""),3),"")</f>
        <v>4</v>
      </c>
      <c r="AE1110" s="100">
        <f t="array" ref="AE1110">IF($AA1110,MIN(IF(G1SelectionMask="x",IF(INDEX(RawDataRefData,$E1110,0)&gt;0,INDEX(RawDataRefData,$E1110,0)),"")),"")</f>
        <v>1</v>
      </c>
      <c r="AF1110" s="100">
        <f t="array" ref="AF1110">IF($AA1110,MAX(IF(G1SelectionMask="x",IF(INDEX(RawDataRefData,$E1110,0)&gt;0,INDEX(RawDataRefData,$E1110,0)),"")),"")</f>
        <v>4</v>
      </c>
      <c r="AG1110" s="100">
        <f t="shared" si="419"/>
        <v>3</v>
      </c>
      <c r="AH1110" s="100">
        <f t="array" ref="AH1110">IF($AA1110,STDEVA(IF(G1SelectionMask="x",IF(INDEX(RawDataRefData,$E1110,0)&gt;0,INDEX(RawDataRefData,$E1110,0)),"")),"")</f>
        <v>1.0954451150103321</v>
      </c>
      <c r="AI1110" s="101" t="b">
        <f t="shared" si="420"/>
        <v>1</v>
      </c>
      <c r="AJ1110" s="101">
        <f t="array" ref="AJ1110">IF($AI1110,MEDIAN(IF(G2SelectionMask="x",IF(INDEX(RawDataRefData,$E1110,0)&gt;0,INDEX(RawDataRefData,$E1110,0)),"")),"")</f>
        <v>3</v>
      </c>
      <c r="AK1110" s="101">
        <f t="array" ref="AK1110">IF($AI1110,QUARTILE(IF(G2SelectionMask="x",IF(INDEX(RawDataRefData,$E1110,0)&gt;0,INDEX(RawDataRefData,$E1110,0)),""),1),"")</f>
        <v>2</v>
      </c>
      <c r="AL1110" s="101">
        <f t="array" ref="AL1110">IF($AI1110,QUARTILE(IF(G2SelectionMask="x",IF(INDEX(RawDataRefData,$E1110,0)&gt;0,INDEX(RawDataRefData,$E1110,0)),""),3),"")</f>
        <v>4</v>
      </c>
      <c r="AM1110" s="101">
        <f t="array" ref="AM1110">IF($AI1110,MIN(IF(G2SelectionMask="x",IF(INDEX(RawDataRefData,$E1110,0)&gt;0,INDEX(RawDataRefData,$E1110,0)),"")),"")</f>
        <v>1</v>
      </c>
      <c r="AN1110" s="101">
        <f t="array" ref="AN1110">IF($AI1110,MAX(IF(G2SelectionMask="x",IF(INDEX(RawDataRefData,$E1110,0)&gt;0,INDEX(RawDataRefData,$E1110,0)),"")),"")</f>
        <v>4</v>
      </c>
      <c r="AO1110" s="101">
        <f t="shared" si="422"/>
        <v>2.8181818181818183</v>
      </c>
      <c r="AP1110" s="101">
        <f t="array" ref="AP1110">IF($AI1110,STDEVA(IF(G2SelectionMask="x",IF(INDEX(RawDataRefData,$E1110,0)&gt;0,INDEX(RawDataRefData,$E1110,0)),"")),"")</f>
        <v>1.2504544628399563</v>
      </c>
      <c r="AQ1110" s="100" t="b">
        <f t="shared" si="423"/>
        <v>0</v>
      </c>
      <c r="AR1110" s="100" t="str">
        <f t="array" ref="AR1110">IF($AQ1110,MEDIAN(IF(G3SelectionMask="x",IF(INDEX(RawDataRefData,$E1110,0)&gt;0,INDEX(RawDataRefData,$E1110,0)),"")),"")</f>
        <v/>
      </c>
      <c r="AS1110" s="100" t="str">
        <f t="array" ref="AS1110">IF($AQ1110,QUARTILE(IF(G3SelectionMask="x",IF(INDEX(RawDataRefData,$E1110,0)&gt;0,INDEX(RawDataRefData,$E1110,0)),""),1),"")</f>
        <v/>
      </c>
      <c r="AT1110" s="100" t="str">
        <f t="array" ref="AT1110">IF($AQ1110,QUARTILE(IF(G3SelectionMask="x",IF(INDEX(RawDataRefData,$E1110,0)&gt;0,INDEX(RawDataRefData,$E1110,0)),""),3),"")</f>
        <v/>
      </c>
      <c r="AU1110" s="100" t="str">
        <f t="array" ref="AU1110">IF($AQ1110,MIN(IF(G3SelectionMask="x",IF(INDEX(RawDataRefData,$E1110,0)&gt;0,INDEX(RawDataRefData,$E1110,0)),"")),"")</f>
        <v/>
      </c>
      <c r="AV1110" s="100" t="str">
        <f t="array" ref="AV1110">IF($AQ1110,MAX(IF(G3SelectionMask="x",IF(INDEX(RawDataRefData,$E1110,0)&gt;0,INDEX(RawDataRefData,$E1110,0)),"")),"")</f>
        <v/>
      </c>
      <c r="AW1110" s="100" t="str">
        <f t="shared" si="424"/>
        <v/>
      </c>
      <c r="AX1110" s="100" t="str">
        <f t="array" ref="AX1110">IF($AQ1110,STDEVA(IF(G3SelectionMask="x",IF(INDEX(RawDataRefData,$E1110,0)&gt;0,INDEX(RawDataRefData,$E1110,0)),"")),"")</f>
        <v/>
      </c>
      <c r="AY1110" s="101" t="b">
        <f t="shared" si="425"/>
        <v>0</v>
      </c>
      <c r="AZ1110" s="101" t="str">
        <f t="array" ref="AZ1110">IF($AY1110,MEDIAN(IF(G4SelectionMask="x",IF(INDEX(RawDataRefData,$E1110,0)&gt;0,INDEX(RawDataRefData,$E1110,0)),"")),"")</f>
        <v/>
      </c>
      <c r="BA1110" s="101" t="str">
        <f t="array" ref="BA1110">IF($AY1110,QUARTILE(IF(G4SelectionMask="x",IF(INDEX(RawDataRefData,$E1110,0)&gt;0,INDEX(RawDataRefData,$E1110,0)),""),1),"")</f>
        <v/>
      </c>
      <c r="BB1110" s="101" t="str">
        <f t="array" ref="BB1110">IF($AY1110,QUARTILE(IF(G4SelectionMask="x",IF(INDEX(RawDataRefData,$E1110,0)&gt;0,INDEX(RawDataRefData,$E1110,0)),""),3),"")</f>
        <v/>
      </c>
      <c r="BC1110" s="101" t="str">
        <f t="array" ref="BC1110">IF($AY1110,MIN(IF(G4SelectionMask="x",IF(INDEX(RawDataRefData,$E1110,0)&gt;0,INDEX(RawDataRefData,$E1110,0)),"")),"")</f>
        <v/>
      </c>
      <c r="BD1110" s="101" t="str">
        <f t="array" ref="BD1110">IF($AY1110,MAX(IF(G4SelectionMask="x",IF(INDEX(RawDataRefData,$E1110,0)&gt;0,INDEX(RawDataRefData,$E1110,0)),"")),"")</f>
        <v/>
      </c>
      <c r="BE1110" s="101" t="str">
        <f t="shared" si="426"/>
        <v/>
      </c>
      <c r="BF1110" s="101" t="str">
        <f t="array" ref="BF1110">IF($AY1110,STDEVA(IF(G4SelectionMask="x",IF(INDEX(RawDataRefData,$E1110,0)&gt;0,INDEX(RawDataRefData,$E1110,0)),"")),"")</f>
        <v/>
      </c>
      <c r="BG1110" s="100" t="b">
        <f t="shared" si="427"/>
        <v>0</v>
      </c>
      <c r="BH1110" s="100" t="str">
        <f t="array" ref="BH1110">IF($BG1110,MEDIAN(IF(G5SelectionMask="x",IF(INDEX(RawDataRefData,$E1110,0)&gt;0,INDEX(RawDataRefData,$E1110,0)),"")),"")</f>
        <v/>
      </c>
      <c r="BI1110" s="100" t="str">
        <f t="array" ref="BI1110">IF($BG1110,QUARTILE(IF(G5SelectionMask="x",IF(INDEX(RawDataRefData,$E1110,0)&gt;0,INDEX(RawDataRefData,$E1110,0)),""),1),"")</f>
        <v/>
      </c>
      <c r="BJ1110" s="100" t="str">
        <f t="array" ref="BJ1110">IF($BG1110,QUARTILE(IF(G5SelectionMask="x",IF(INDEX(RawDataRefData,$E1110,0)&gt;0,INDEX(RawDataRefData,$E1110,0)),""),3),"")</f>
        <v/>
      </c>
      <c r="BK1110" s="100" t="str">
        <f t="array" ref="BK1110">IF($BG1110,MIN(IF(G5SelectionMask="x",IF(INDEX(RawDataRefData,$E1110,0)&gt;0,INDEX(RawDataRefData,$E1110,0)),"")),"")</f>
        <v/>
      </c>
      <c r="BL1110" s="100" t="str">
        <f t="array" ref="BL1110">IF($BG1110,MAX(IF(G5SelectionMask="x",IF(INDEX(RawDataRefData,$E1110,0)&gt;0,INDEX(RawDataRefData,$E1110,0)),"")),"")</f>
        <v/>
      </c>
      <c r="BM1110" s="100" t="str">
        <f t="shared" si="428"/>
        <v/>
      </c>
      <c r="BN1110" s="103" t="str">
        <f t="array" ref="BN1110">IF($BG1110,STDEVA(IF(G5SelectionMask="x",IF(INDEX(RawDataRefData,$E1110,0)&gt;0,INDEX(RawDataRefData,$E1110,0)),"")),"")</f>
        <v/>
      </c>
      <c r="BO1110" s="104"/>
      <c r="BP1110" s="105">
        <v>4</v>
      </c>
      <c r="BQ1110" s="105">
        <v>1</v>
      </c>
      <c r="BR1110" s="105">
        <v>2</v>
      </c>
      <c r="BS1110" s="105">
        <v>2</v>
      </c>
      <c r="BT1110" s="105">
        <v>4</v>
      </c>
      <c r="BU1110" s="105">
        <v>3</v>
      </c>
      <c r="BV1110" s="105">
        <v>4</v>
      </c>
      <c r="BW1110" s="105">
        <v>4</v>
      </c>
      <c r="BX1110" s="105">
        <v>4</v>
      </c>
      <c r="BY1110" s="105">
        <v>3</v>
      </c>
      <c r="BZ1110" s="105">
        <v>4</v>
      </c>
      <c r="CA1110" s="105">
        <v>2</v>
      </c>
      <c r="CB1110" s="105">
        <v>1</v>
      </c>
      <c r="CC1110" s="105">
        <v>4</v>
      </c>
      <c r="CD1110" s="105">
        <v>2</v>
      </c>
    </row>
    <row r="1111" spans="1:82" ht="13.5" hidden="1" thickBot="1" x14ac:dyDescent="0.25">
      <c r="A1111" s="33" t="e">
        <f t="shared" si="359"/>
        <v>#NAME?</v>
      </c>
      <c r="B1111" s="218"/>
      <c r="C1111" s="215"/>
      <c r="D1111" s="229"/>
      <c r="E1111" s="72">
        <f t="shared" si="421"/>
        <v>1102</v>
      </c>
      <c r="F1111" s="9" t="s">
        <v>2450</v>
      </c>
      <c r="G1111" s="9" t="s">
        <v>1486</v>
      </c>
      <c r="I1111" s="9" t="s">
        <v>341</v>
      </c>
      <c r="K1111" s="100">
        <f t="shared" si="406"/>
        <v>3</v>
      </c>
      <c r="L1111" s="100"/>
      <c r="M1111" s="100"/>
      <c r="N1111" s="100"/>
      <c r="O1111" s="100"/>
      <c r="P1111" s="101">
        <f t="shared" si="407"/>
        <v>2</v>
      </c>
      <c r="Q1111" s="102">
        <f t="shared" si="408"/>
        <v>4</v>
      </c>
      <c r="R1111" s="102">
        <f t="shared" si="409"/>
        <v>3</v>
      </c>
      <c r="S1111" s="102">
        <f t="shared" si="410"/>
        <v>2</v>
      </c>
      <c r="T1111" s="102">
        <f t="shared" si="411"/>
        <v>3</v>
      </c>
      <c r="U1111" s="102">
        <f t="shared" si="412"/>
        <v>2</v>
      </c>
      <c r="V1111" s="102">
        <f t="shared" si="413"/>
        <v>2</v>
      </c>
      <c r="W1111" s="102">
        <f t="shared" si="414"/>
        <v>4</v>
      </c>
      <c r="X1111" s="102">
        <f t="shared" si="415"/>
        <v>1</v>
      </c>
      <c r="Y1111" s="102">
        <f t="shared" si="416"/>
        <v>3</v>
      </c>
      <c r="Z1111" s="102">
        <f t="shared" si="417"/>
        <v>1</v>
      </c>
      <c r="AA1111" s="100" t="b">
        <f t="shared" si="418"/>
        <v>1</v>
      </c>
      <c r="AB1111" s="100">
        <f t="array" ref="AB1111">IF($AA1111,MEDIAN(IF(G1SelectionMask="x",IF(INDEX(RawDataRefData,$E1111,0)&gt;0,INDEX(RawDataRefData,$E1111,0)),"")),"")</f>
        <v>2</v>
      </c>
      <c r="AC1111" s="100">
        <f t="array" ref="AC1111">IF($AA1111,QUARTILE(IF(G1SelectionMask="x",IF(INDEX(RawDataRefData,$E1111,0)&gt;0,INDEX(RawDataRefData,$E1111,0)),""),1),"")</f>
        <v>2</v>
      </c>
      <c r="AD1111" s="100">
        <f t="array" ref="AD1111">IF($AA1111,QUARTILE(IF(G1SelectionMask="x",IF(INDEX(RawDataRefData,$E1111,0)&gt;0,INDEX(RawDataRefData,$E1111,0)),""),3),"")</f>
        <v>3</v>
      </c>
      <c r="AE1111" s="100">
        <f t="array" ref="AE1111">IF($AA1111,MIN(IF(G1SelectionMask="x",IF(INDEX(RawDataRefData,$E1111,0)&gt;0,INDEX(RawDataRefData,$E1111,0)),"")),"")</f>
        <v>1</v>
      </c>
      <c r="AF1111" s="100">
        <f t="array" ref="AF1111">IF($AA1111,MAX(IF(G1SelectionMask="x",IF(INDEX(RawDataRefData,$E1111,0)&gt;0,INDEX(RawDataRefData,$E1111,0)),"")),"")</f>
        <v>4</v>
      </c>
      <c r="AG1111" s="100">
        <f t="shared" si="419"/>
        <v>2.4545454545454546</v>
      </c>
      <c r="AH1111" s="100">
        <f t="array" ref="AH1111">IF($AA1111,STDEVA(IF(G1SelectionMask="x",IF(INDEX(RawDataRefData,$E1111,0)&gt;0,INDEX(RawDataRefData,$E1111,0)),"")),"")</f>
        <v>1.0357254813546268</v>
      </c>
      <c r="AI1111" s="101" t="b">
        <f t="shared" si="420"/>
        <v>1</v>
      </c>
      <c r="AJ1111" s="101">
        <f t="array" ref="AJ1111">IF($AI1111,MEDIAN(IF(G2SelectionMask="x",IF(INDEX(RawDataRefData,$E1111,0)&gt;0,INDEX(RawDataRefData,$E1111,0)),"")),"")</f>
        <v>2</v>
      </c>
      <c r="AK1111" s="101">
        <f t="array" ref="AK1111">IF($AI1111,QUARTILE(IF(G2SelectionMask="x",IF(INDEX(RawDataRefData,$E1111,0)&gt;0,INDEX(RawDataRefData,$E1111,0)),""),1),"")</f>
        <v>2</v>
      </c>
      <c r="AL1111" s="101">
        <f t="array" ref="AL1111">IF($AI1111,QUARTILE(IF(G2SelectionMask="x",IF(INDEX(RawDataRefData,$E1111,0)&gt;0,INDEX(RawDataRefData,$E1111,0)),""),3),"")</f>
        <v>3.5</v>
      </c>
      <c r="AM1111" s="101">
        <f t="array" ref="AM1111">IF($AI1111,MIN(IF(G2SelectionMask="x",IF(INDEX(RawDataRefData,$E1111,0)&gt;0,INDEX(RawDataRefData,$E1111,0)),"")),"")</f>
        <v>1</v>
      </c>
      <c r="AN1111" s="101">
        <f t="array" ref="AN1111">IF($AI1111,MAX(IF(G2SelectionMask="x",IF(INDEX(RawDataRefData,$E1111,0)&gt;0,INDEX(RawDataRefData,$E1111,0)),"")),"")</f>
        <v>4</v>
      </c>
      <c r="AO1111" s="101">
        <f t="shared" si="422"/>
        <v>2.5454545454545454</v>
      </c>
      <c r="AP1111" s="101">
        <f t="array" ref="AP1111">IF($AI1111,STDEVA(IF(G2SelectionMask="x",IF(INDEX(RawDataRefData,$E1111,0)&gt;0,INDEX(RawDataRefData,$E1111,0)),"")),"")</f>
        <v>1.1281521496355327</v>
      </c>
      <c r="AQ1111" s="100" t="b">
        <f t="shared" si="423"/>
        <v>0</v>
      </c>
      <c r="AR1111" s="100" t="str">
        <f t="array" ref="AR1111">IF($AQ1111,MEDIAN(IF(G3SelectionMask="x",IF(INDEX(RawDataRefData,$E1111,0)&gt;0,INDEX(RawDataRefData,$E1111,0)),"")),"")</f>
        <v/>
      </c>
      <c r="AS1111" s="100" t="str">
        <f t="array" ref="AS1111">IF($AQ1111,QUARTILE(IF(G3SelectionMask="x",IF(INDEX(RawDataRefData,$E1111,0)&gt;0,INDEX(RawDataRefData,$E1111,0)),""),1),"")</f>
        <v/>
      </c>
      <c r="AT1111" s="100" t="str">
        <f t="array" ref="AT1111">IF($AQ1111,QUARTILE(IF(G3SelectionMask="x",IF(INDEX(RawDataRefData,$E1111,0)&gt;0,INDEX(RawDataRefData,$E1111,0)),""),3),"")</f>
        <v/>
      </c>
      <c r="AU1111" s="100" t="str">
        <f t="array" ref="AU1111">IF($AQ1111,MIN(IF(G3SelectionMask="x",IF(INDEX(RawDataRefData,$E1111,0)&gt;0,INDEX(RawDataRefData,$E1111,0)),"")),"")</f>
        <v/>
      </c>
      <c r="AV1111" s="100" t="str">
        <f t="array" ref="AV1111">IF($AQ1111,MAX(IF(G3SelectionMask="x",IF(INDEX(RawDataRefData,$E1111,0)&gt;0,INDEX(RawDataRefData,$E1111,0)),"")),"")</f>
        <v/>
      </c>
      <c r="AW1111" s="100" t="str">
        <f t="shared" si="424"/>
        <v/>
      </c>
      <c r="AX1111" s="100" t="str">
        <f t="array" ref="AX1111">IF($AQ1111,STDEVA(IF(G3SelectionMask="x",IF(INDEX(RawDataRefData,$E1111,0)&gt;0,INDEX(RawDataRefData,$E1111,0)),"")),"")</f>
        <v/>
      </c>
      <c r="AY1111" s="101" t="b">
        <f t="shared" si="425"/>
        <v>0</v>
      </c>
      <c r="AZ1111" s="101" t="str">
        <f t="array" ref="AZ1111">IF($AY1111,MEDIAN(IF(G4SelectionMask="x",IF(INDEX(RawDataRefData,$E1111,0)&gt;0,INDEX(RawDataRefData,$E1111,0)),"")),"")</f>
        <v/>
      </c>
      <c r="BA1111" s="101" t="str">
        <f t="array" ref="BA1111">IF($AY1111,QUARTILE(IF(G4SelectionMask="x",IF(INDEX(RawDataRefData,$E1111,0)&gt;0,INDEX(RawDataRefData,$E1111,0)),""),1),"")</f>
        <v/>
      </c>
      <c r="BB1111" s="101" t="str">
        <f t="array" ref="BB1111">IF($AY1111,QUARTILE(IF(G4SelectionMask="x",IF(INDEX(RawDataRefData,$E1111,0)&gt;0,INDEX(RawDataRefData,$E1111,0)),""),3),"")</f>
        <v/>
      </c>
      <c r="BC1111" s="101" t="str">
        <f t="array" ref="BC1111">IF($AY1111,MIN(IF(G4SelectionMask="x",IF(INDEX(RawDataRefData,$E1111,0)&gt;0,INDEX(RawDataRefData,$E1111,0)),"")),"")</f>
        <v/>
      </c>
      <c r="BD1111" s="101" t="str">
        <f t="array" ref="BD1111">IF($AY1111,MAX(IF(G4SelectionMask="x",IF(INDEX(RawDataRefData,$E1111,0)&gt;0,INDEX(RawDataRefData,$E1111,0)),"")),"")</f>
        <v/>
      </c>
      <c r="BE1111" s="101" t="str">
        <f t="shared" si="426"/>
        <v/>
      </c>
      <c r="BF1111" s="101" t="str">
        <f t="array" ref="BF1111">IF($AY1111,STDEVA(IF(G4SelectionMask="x",IF(INDEX(RawDataRefData,$E1111,0)&gt;0,INDEX(RawDataRefData,$E1111,0)),"")),"")</f>
        <v/>
      </c>
      <c r="BG1111" s="100" t="b">
        <f t="shared" si="427"/>
        <v>0</v>
      </c>
      <c r="BH1111" s="100" t="str">
        <f t="array" ref="BH1111">IF($BG1111,MEDIAN(IF(G5SelectionMask="x",IF(INDEX(RawDataRefData,$E1111,0)&gt;0,INDEX(RawDataRefData,$E1111,0)),"")),"")</f>
        <v/>
      </c>
      <c r="BI1111" s="100" t="str">
        <f t="array" ref="BI1111">IF($BG1111,QUARTILE(IF(G5SelectionMask="x",IF(INDEX(RawDataRefData,$E1111,0)&gt;0,INDEX(RawDataRefData,$E1111,0)),""),1),"")</f>
        <v/>
      </c>
      <c r="BJ1111" s="100" t="str">
        <f t="array" ref="BJ1111">IF($BG1111,QUARTILE(IF(G5SelectionMask="x",IF(INDEX(RawDataRefData,$E1111,0)&gt;0,INDEX(RawDataRefData,$E1111,0)),""),3),"")</f>
        <v/>
      </c>
      <c r="BK1111" s="100" t="str">
        <f t="array" ref="BK1111">IF($BG1111,MIN(IF(G5SelectionMask="x",IF(INDEX(RawDataRefData,$E1111,0)&gt;0,INDEX(RawDataRefData,$E1111,0)),"")),"")</f>
        <v/>
      </c>
      <c r="BL1111" s="100" t="str">
        <f t="array" ref="BL1111">IF($BG1111,MAX(IF(G5SelectionMask="x",IF(INDEX(RawDataRefData,$E1111,0)&gt;0,INDEX(RawDataRefData,$E1111,0)),"")),"")</f>
        <v/>
      </c>
      <c r="BM1111" s="100" t="str">
        <f t="shared" si="428"/>
        <v/>
      </c>
      <c r="BN1111" s="103" t="str">
        <f t="array" ref="BN1111">IF($BG1111,STDEVA(IF(G5SelectionMask="x",IF(INDEX(RawDataRefData,$E1111,0)&gt;0,INDEX(RawDataRefData,$E1111,0)),"")),"")</f>
        <v/>
      </c>
      <c r="BO1111" s="104"/>
      <c r="BP1111" s="105">
        <v>3</v>
      </c>
      <c r="BQ1111" s="105">
        <v>2</v>
      </c>
      <c r="BR1111" s="105">
        <v>4</v>
      </c>
      <c r="BS1111" s="105">
        <v>3</v>
      </c>
      <c r="BT1111" s="105">
        <v>2</v>
      </c>
      <c r="BU1111" s="105">
        <v>3</v>
      </c>
      <c r="BV1111" s="105">
        <v>2</v>
      </c>
      <c r="BW1111" s="105">
        <v>2</v>
      </c>
      <c r="BX1111" s="105">
        <v>4</v>
      </c>
      <c r="BY1111" s="105">
        <v>1</v>
      </c>
      <c r="BZ1111" s="105">
        <v>3</v>
      </c>
      <c r="CA1111" s="105">
        <v>1</v>
      </c>
      <c r="CB1111" s="105">
        <v>2</v>
      </c>
      <c r="CC1111" s="105">
        <v>4</v>
      </c>
      <c r="CD1111" s="105">
        <v>1</v>
      </c>
    </row>
    <row r="1112" spans="1:82" ht="13.5" hidden="1" thickBot="1" x14ac:dyDescent="0.25">
      <c r="A1112" s="33" t="e">
        <f t="shared" si="359"/>
        <v>#NAME?</v>
      </c>
      <c r="B1112" s="218"/>
      <c r="C1112" s="215"/>
      <c r="D1112" s="229"/>
      <c r="E1112" s="72">
        <f t="shared" si="421"/>
        <v>1103</v>
      </c>
      <c r="F1112" s="9" t="s">
        <v>2451</v>
      </c>
      <c r="G1112" s="9" t="s">
        <v>1487</v>
      </c>
      <c r="I1112" s="9" t="s">
        <v>341</v>
      </c>
      <c r="K1112" s="100">
        <f t="shared" si="406"/>
        <v>4</v>
      </c>
      <c r="L1112" s="100"/>
      <c r="M1112" s="100"/>
      <c r="N1112" s="100"/>
      <c r="O1112" s="100"/>
      <c r="P1112" s="101">
        <f t="shared" si="407"/>
        <v>3</v>
      </c>
      <c r="Q1112" s="102">
        <f t="shared" si="408"/>
        <v>2</v>
      </c>
      <c r="R1112" s="102">
        <f t="shared" si="409"/>
        <v>4</v>
      </c>
      <c r="S1112" s="102">
        <f t="shared" si="410"/>
        <v>4</v>
      </c>
      <c r="T1112" s="102">
        <f t="shared" si="411"/>
        <v>2</v>
      </c>
      <c r="U1112" s="102">
        <f t="shared" si="412"/>
        <v>2</v>
      </c>
      <c r="V1112" s="102">
        <f t="shared" si="413"/>
        <v>3</v>
      </c>
      <c r="W1112" s="102">
        <f t="shared" si="414"/>
        <v>4</v>
      </c>
      <c r="X1112" s="102">
        <f t="shared" si="415"/>
        <v>1</v>
      </c>
      <c r="Y1112" s="102">
        <f t="shared" si="416"/>
        <v>4</v>
      </c>
      <c r="Z1112" s="102">
        <f t="shared" si="417"/>
        <v>3</v>
      </c>
      <c r="AA1112" s="100" t="b">
        <f t="shared" si="418"/>
        <v>1</v>
      </c>
      <c r="AB1112" s="100">
        <f t="array" ref="AB1112">IF($AA1112,MEDIAN(IF(G1SelectionMask="x",IF(INDEX(RawDataRefData,$E1112,0)&gt;0,INDEX(RawDataRefData,$E1112,0)),"")),"")</f>
        <v>3</v>
      </c>
      <c r="AC1112" s="100">
        <f t="array" ref="AC1112">IF($AA1112,QUARTILE(IF(G1SelectionMask="x",IF(INDEX(RawDataRefData,$E1112,0)&gt;0,INDEX(RawDataRefData,$E1112,0)),""),1),"")</f>
        <v>2</v>
      </c>
      <c r="AD1112" s="100">
        <f t="array" ref="AD1112">IF($AA1112,QUARTILE(IF(G1SelectionMask="x",IF(INDEX(RawDataRefData,$E1112,0)&gt;0,INDEX(RawDataRefData,$E1112,0)),""),3),"")</f>
        <v>4</v>
      </c>
      <c r="AE1112" s="100">
        <f t="array" ref="AE1112">IF($AA1112,MIN(IF(G1SelectionMask="x",IF(INDEX(RawDataRefData,$E1112,0)&gt;0,INDEX(RawDataRefData,$E1112,0)),"")),"")</f>
        <v>1</v>
      </c>
      <c r="AF1112" s="100">
        <f t="array" ref="AF1112">IF($AA1112,MAX(IF(G1SelectionMask="x",IF(INDEX(RawDataRefData,$E1112,0)&gt;0,INDEX(RawDataRefData,$E1112,0)),"")),"")</f>
        <v>4</v>
      </c>
      <c r="AG1112" s="100">
        <f t="shared" si="419"/>
        <v>2.9090909090909092</v>
      </c>
      <c r="AH1112" s="100">
        <f t="array" ref="AH1112">IF($AA1112,STDEVA(IF(G1SelectionMask="x",IF(INDEX(RawDataRefData,$E1112,0)&gt;0,INDEX(RawDataRefData,$E1112,0)),"")),"")</f>
        <v>1.0444659357341868</v>
      </c>
      <c r="AI1112" s="101" t="b">
        <f t="shared" si="420"/>
        <v>1</v>
      </c>
      <c r="AJ1112" s="101">
        <f t="array" ref="AJ1112">IF($AI1112,MEDIAN(IF(G2SelectionMask="x",IF(INDEX(RawDataRefData,$E1112,0)&gt;0,INDEX(RawDataRefData,$E1112,0)),"")),"")</f>
        <v>3</v>
      </c>
      <c r="AK1112" s="101">
        <f t="array" ref="AK1112">IF($AI1112,QUARTILE(IF(G2SelectionMask="x",IF(INDEX(RawDataRefData,$E1112,0)&gt;0,INDEX(RawDataRefData,$E1112,0)),""),1),"")</f>
        <v>2.5</v>
      </c>
      <c r="AL1112" s="101">
        <f t="array" ref="AL1112">IF($AI1112,QUARTILE(IF(G2SelectionMask="x",IF(INDEX(RawDataRefData,$E1112,0)&gt;0,INDEX(RawDataRefData,$E1112,0)),""),3),"")</f>
        <v>3.5</v>
      </c>
      <c r="AM1112" s="101">
        <f t="array" ref="AM1112">IF($AI1112,MIN(IF(G2SelectionMask="x",IF(INDEX(RawDataRefData,$E1112,0)&gt;0,INDEX(RawDataRefData,$E1112,0)),"")),"")</f>
        <v>2</v>
      </c>
      <c r="AN1112" s="101">
        <f t="array" ref="AN1112">IF($AI1112,MAX(IF(G2SelectionMask="x",IF(INDEX(RawDataRefData,$E1112,0)&gt;0,INDEX(RawDataRefData,$E1112,0)),"")),"")</f>
        <v>4</v>
      </c>
      <c r="AO1112" s="101">
        <f t="shared" si="422"/>
        <v>3</v>
      </c>
      <c r="AP1112" s="101">
        <f t="array" ref="AP1112">IF($AI1112,STDEVA(IF(G2SelectionMask="x",IF(INDEX(RawDataRefData,$E1112,0)&gt;0,INDEX(RawDataRefData,$E1112,0)),"")),"")</f>
        <v>0.7745966692414834</v>
      </c>
      <c r="AQ1112" s="100" t="b">
        <f t="shared" si="423"/>
        <v>0</v>
      </c>
      <c r="AR1112" s="100" t="str">
        <f t="array" ref="AR1112">IF($AQ1112,MEDIAN(IF(G3SelectionMask="x",IF(INDEX(RawDataRefData,$E1112,0)&gt;0,INDEX(RawDataRefData,$E1112,0)),"")),"")</f>
        <v/>
      </c>
      <c r="AS1112" s="100" t="str">
        <f t="array" ref="AS1112">IF($AQ1112,QUARTILE(IF(G3SelectionMask="x",IF(INDEX(RawDataRefData,$E1112,0)&gt;0,INDEX(RawDataRefData,$E1112,0)),""),1),"")</f>
        <v/>
      </c>
      <c r="AT1112" s="100" t="str">
        <f t="array" ref="AT1112">IF($AQ1112,QUARTILE(IF(G3SelectionMask="x",IF(INDEX(RawDataRefData,$E1112,0)&gt;0,INDEX(RawDataRefData,$E1112,0)),""),3),"")</f>
        <v/>
      </c>
      <c r="AU1112" s="100" t="str">
        <f t="array" ref="AU1112">IF($AQ1112,MIN(IF(G3SelectionMask="x",IF(INDEX(RawDataRefData,$E1112,0)&gt;0,INDEX(RawDataRefData,$E1112,0)),"")),"")</f>
        <v/>
      </c>
      <c r="AV1112" s="100" t="str">
        <f t="array" ref="AV1112">IF($AQ1112,MAX(IF(G3SelectionMask="x",IF(INDEX(RawDataRefData,$E1112,0)&gt;0,INDEX(RawDataRefData,$E1112,0)),"")),"")</f>
        <v/>
      </c>
      <c r="AW1112" s="100" t="str">
        <f t="shared" si="424"/>
        <v/>
      </c>
      <c r="AX1112" s="100" t="str">
        <f t="array" ref="AX1112">IF($AQ1112,STDEVA(IF(G3SelectionMask="x",IF(INDEX(RawDataRefData,$E1112,0)&gt;0,INDEX(RawDataRefData,$E1112,0)),"")),"")</f>
        <v/>
      </c>
      <c r="AY1112" s="101" t="b">
        <f t="shared" si="425"/>
        <v>0</v>
      </c>
      <c r="AZ1112" s="101" t="str">
        <f t="array" ref="AZ1112">IF($AY1112,MEDIAN(IF(G4SelectionMask="x",IF(INDEX(RawDataRefData,$E1112,0)&gt;0,INDEX(RawDataRefData,$E1112,0)),"")),"")</f>
        <v/>
      </c>
      <c r="BA1112" s="101" t="str">
        <f t="array" ref="BA1112">IF($AY1112,QUARTILE(IF(G4SelectionMask="x",IF(INDEX(RawDataRefData,$E1112,0)&gt;0,INDEX(RawDataRefData,$E1112,0)),""),1),"")</f>
        <v/>
      </c>
      <c r="BB1112" s="101" t="str">
        <f t="array" ref="BB1112">IF($AY1112,QUARTILE(IF(G4SelectionMask="x",IF(INDEX(RawDataRefData,$E1112,0)&gt;0,INDEX(RawDataRefData,$E1112,0)),""),3),"")</f>
        <v/>
      </c>
      <c r="BC1112" s="101" t="str">
        <f t="array" ref="BC1112">IF($AY1112,MIN(IF(G4SelectionMask="x",IF(INDEX(RawDataRefData,$E1112,0)&gt;0,INDEX(RawDataRefData,$E1112,0)),"")),"")</f>
        <v/>
      </c>
      <c r="BD1112" s="101" t="str">
        <f t="array" ref="BD1112">IF($AY1112,MAX(IF(G4SelectionMask="x",IF(INDEX(RawDataRefData,$E1112,0)&gt;0,INDEX(RawDataRefData,$E1112,0)),"")),"")</f>
        <v/>
      </c>
      <c r="BE1112" s="101" t="str">
        <f t="shared" si="426"/>
        <v/>
      </c>
      <c r="BF1112" s="101" t="str">
        <f t="array" ref="BF1112">IF($AY1112,STDEVA(IF(G4SelectionMask="x",IF(INDEX(RawDataRefData,$E1112,0)&gt;0,INDEX(RawDataRefData,$E1112,0)),"")),"")</f>
        <v/>
      </c>
      <c r="BG1112" s="100" t="b">
        <f t="shared" si="427"/>
        <v>0</v>
      </c>
      <c r="BH1112" s="100" t="str">
        <f t="array" ref="BH1112">IF($BG1112,MEDIAN(IF(G5SelectionMask="x",IF(INDEX(RawDataRefData,$E1112,0)&gt;0,INDEX(RawDataRefData,$E1112,0)),"")),"")</f>
        <v/>
      </c>
      <c r="BI1112" s="100" t="str">
        <f t="array" ref="BI1112">IF($BG1112,QUARTILE(IF(G5SelectionMask="x",IF(INDEX(RawDataRefData,$E1112,0)&gt;0,INDEX(RawDataRefData,$E1112,0)),""),1),"")</f>
        <v/>
      </c>
      <c r="BJ1112" s="100" t="str">
        <f t="array" ref="BJ1112">IF($BG1112,QUARTILE(IF(G5SelectionMask="x",IF(INDEX(RawDataRefData,$E1112,0)&gt;0,INDEX(RawDataRefData,$E1112,0)),""),3),"")</f>
        <v/>
      </c>
      <c r="BK1112" s="100" t="str">
        <f t="array" ref="BK1112">IF($BG1112,MIN(IF(G5SelectionMask="x",IF(INDEX(RawDataRefData,$E1112,0)&gt;0,INDEX(RawDataRefData,$E1112,0)),"")),"")</f>
        <v/>
      </c>
      <c r="BL1112" s="100" t="str">
        <f t="array" ref="BL1112">IF($BG1112,MAX(IF(G5SelectionMask="x",IF(INDEX(RawDataRefData,$E1112,0)&gt;0,INDEX(RawDataRefData,$E1112,0)),"")),"")</f>
        <v/>
      </c>
      <c r="BM1112" s="100" t="str">
        <f t="shared" si="428"/>
        <v/>
      </c>
      <c r="BN1112" s="103" t="str">
        <f t="array" ref="BN1112">IF($BG1112,STDEVA(IF(G5SelectionMask="x",IF(INDEX(RawDataRefData,$E1112,0)&gt;0,INDEX(RawDataRefData,$E1112,0)),"")),"")</f>
        <v/>
      </c>
      <c r="BO1112" s="104"/>
      <c r="BP1112" s="105">
        <v>4</v>
      </c>
      <c r="BQ1112" s="105">
        <v>3</v>
      </c>
      <c r="BR1112" s="105">
        <v>2</v>
      </c>
      <c r="BS1112" s="105">
        <v>4</v>
      </c>
      <c r="BT1112" s="105">
        <v>4</v>
      </c>
      <c r="BU1112" s="105">
        <v>2</v>
      </c>
      <c r="BV1112" s="105">
        <v>2</v>
      </c>
      <c r="BW1112" s="105">
        <v>3</v>
      </c>
      <c r="BX1112" s="105">
        <v>4</v>
      </c>
      <c r="BY1112" s="105">
        <v>1</v>
      </c>
      <c r="BZ1112" s="105">
        <v>4</v>
      </c>
      <c r="CA1112" s="105">
        <v>3</v>
      </c>
      <c r="CB1112" s="105">
        <v>3</v>
      </c>
      <c r="CC1112" s="105">
        <v>3</v>
      </c>
      <c r="CD1112" s="105">
        <v>2</v>
      </c>
    </row>
    <row r="1113" spans="1:82" ht="13.5" hidden="1" thickBot="1" x14ac:dyDescent="0.25">
      <c r="A1113" s="33" t="e">
        <f t="shared" si="359"/>
        <v>#NAME?</v>
      </c>
      <c r="B1113" s="218"/>
      <c r="C1113" s="215"/>
      <c r="D1113" s="229"/>
      <c r="E1113" s="72">
        <f t="shared" si="421"/>
        <v>1104</v>
      </c>
      <c r="F1113" s="9" t="s">
        <v>2452</v>
      </c>
      <c r="G1113" s="9" t="s">
        <v>1488</v>
      </c>
      <c r="I1113" s="9" t="s">
        <v>341</v>
      </c>
      <c r="K1113" s="100">
        <f t="shared" si="406"/>
        <v>2</v>
      </c>
      <c r="L1113" s="100"/>
      <c r="M1113" s="100"/>
      <c r="N1113" s="100"/>
      <c r="O1113" s="100"/>
      <c r="P1113" s="101">
        <f t="shared" si="407"/>
        <v>1</v>
      </c>
      <c r="Q1113" s="102">
        <f t="shared" si="408"/>
        <v>4</v>
      </c>
      <c r="R1113" s="102">
        <f t="shared" si="409"/>
        <v>1</v>
      </c>
      <c r="S1113" s="102">
        <f t="shared" si="410"/>
        <v>1</v>
      </c>
      <c r="T1113" s="102">
        <f t="shared" si="411"/>
        <v>4</v>
      </c>
      <c r="U1113" s="102">
        <f t="shared" si="412"/>
        <v>2</v>
      </c>
      <c r="V1113" s="102">
        <f t="shared" si="413"/>
        <v>4</v>
      </c>
      <c r="W1113" s="102">
        <f t="shared" si="414"/>
        <v>3</v>
      </c>
      <c r="X1113" s="102">
        <f t="shared" si="415"/>
        <v>3</v>
      </c>
      <c r="Y1113" s="102">
        <f t="shared" si="416"/>
        <v>2</v>
      </c>
      <c r="Z1113" s="102">
        <f t="shared" si="417"/>
        <v>3</v>
      </c>
      <c r="AA1113" s="100" t="b">
        <f t="shared" si="418"/>
        <v>1</v>
      </c>
      <c r="AB1113" s="100">
        <f t="array" ref="AB1113">IF($AA1113,MEDIAN(IF(G1SelectionMask="x",IF(INDEX(RawDataRefData,$E1113,0)&gt;0,INDEX(RawDataRefData,$E1113,0)),"")),"")</f>
        <v>3</v>
      </c>
      <c r="AC1113" s="100">
        <f t="array" ref="AC1113">IF($AA1113,QUARTILE(IF(G1SelectionMask="x",IF(INDEX(RawDataRefData,$E1113,0)&gt;0,INDEX(RawDataRefData,$E1113,0)),""),1),"")</f>
        <v>1.5</v>
      </c>
      <c r="AD1113" s="100">
        <f t="array" ref="AD1113">IF($AA1113,QUARTILE(IF(G1SelectionMask="x",IF(INDEX(RawDataRefData,$E1113,0)&gt;0,INDEX(RawDataRefData,$E1113,0)),""),3),"")</f>
        <v>3.5</v>
      </c>
      <c r="AE1113" s="100">
        <f t="array" ref="AE1113">IF($AA1113,MIN(IF(G1SelectionMask="x",IF(INDEX(RawDataRefData,$E1113,0)&gt;0,INDEX(RawDataRefData,$E1113,0)),"")),"")</f>
        <v>1</v>
      </c>
      <c r="AF1113" s="100">
        <f t="array" ref="AF1113">IF($AA1113,MAX(IF(G1SelectionMask="x",IF(INDEX(RawDataRefData,$E1113,0)&gt;0,INDEX(RawDataRefData,$E1113,0)),"")),"")</f>
        <v>4</v>
      </c>
      <c r="AG1113" s="100">
        <f t="shared" si="419"/>
        <v>2.5454545454545454</v>
      </c>
      <c r="AH1113" s="100">
        <f t="array" ref="AH1113">IF($AA1113,STDEVA(IF(G1SelectionMask="x",IF(INDEX(RawDataRefData,$E1113,0)&gt;0,INDEX(RawDataRefData,$E1113,0)),"")),"")</f>
        <v>1.213559752433836</v>
      </c>
      <c r="AI1113" s="101" t="b">
        <f t="shared" si="420"/>
        <v>1</v>
      </c>
      <c r="AJ1113" s="101">
        <f t="array" ref="AJ1113">IF($AI1113,MEDIAN(IF(G2SelectionMask="x",IF(INDEX(RawDataRefData,$E1113,0)&gt;0,INDEX(RawDataRefData,$E1113,0)),"")),"")</f>
        <v>3</v>
      </c>
      <c r="AK1113" s="101">
        <f t="array" ref="AK1113">IF($AI1113,QUARTILE(IF(G2SelectionMask="x",IF(INDEX(RawDataRefData,$E1113,0)&gt;0,INDEX(RawDataRefData,$E1113,0)),""),1),"")</f>
        <v>2</v>
      </c>
      <c r="AL1113" s="101">
        <f t="array" ref="AL1113">IF($AI1113,QUARTILE(IF(G2SelectionMask="x",IF(INDEX(RawDataRefData,$E1113,0)&gt;0,INDEX(RawDataRefData,$E1113,0)),""),3),"")</f>
        <v>4</v>
      </c>
      <c r="AM1113" s="101">
        <f t="array" ref="AM1113">IF($AI1113,MIN(IF(G2SelectionMask="x",IF(INDEX(RawDataRefData,$E1113,0)&gt;0,INDEX(RawDataRefData,$E1113,0)),"")),"")</f>
        <v>1</v>
      </c>
      <c r="AN1113" s="101">
        <f t="array" ref="AN1113">IF($AI1113,MAX(IF(G2SelectionMask="x",IF(INDEX(RawDataRefData,$E1113,0)&gt;0,INDEX(RawDataRefData,$E1113,0)),"")),"")</f>
        <v>4</v>
      </c>
      <c r="AO1113" s="101">
        <f t="shared" si="422"/>
        <v>2.7272727272727271</v>
      </c>
      <c r="AP1113" s="101">
        <f t="array" ref="AP1113">IF($AI1113,STDEVA(IF(G2SelectionMask="x",IF(INDEX(RawDataRefData,$E1113,0)&gt;0,INDEX(RawDataRefData,$E1113,0)),"")),"")</f>
        <v>1.1908743922772957</v>
      </c>
      <c r="AQ1113" s="100" t="b">
        <f t="shared" si="423"/>
        <v>0</v>
      </c>
      <c r="AR1113" s="100" t="str">
        <f t="array" ref="AR1113">IF($AQ1113,MEDIAN(IF(G3SelectionMask="x",IF(INDEX(RawDataRefData,$E1113,0)&gt;0,INDEX(RawDataRefData,$E1113,0)),"")),"")</f>
        <v/>
      </c>
      <c r="AS1113" s="100" t="str">
        <f t="array" ref="AS1113">IF($AQ1113,QUARTILE(IF(G3SelectionMask="x",IF(INDEX(RawDataRefData,$E1113,0)&gt;0,INDEX(RawDataRefData,$E1113,0)),""),1),"")</f>
        <v/>
      </c>
      <c r="AT1113" s="100" t="str">
        <f t="array" ref="AT1113">IF($AQ1113,QUARTILE(IF(G3SelectionMask="x",IF(INDEX(RawDataRefData,$E1113,0)&gt;0,INDEX(RawDataRefData,$E1113,0)),""),3),"")</f>
        <v/>
      </c>
      <c r="AU1113" s="100" t="str">
        <f t="array" ref="AU1113">IF($AQ1113,MIN(IF(G3SelectionMask="x",IF(INDEX(RawDataRefData,$E1113,0)&gt;0,INDEX(RawDataRefData,$E1113,0)),"")),"")</f>
        <v/>
      </c>
      <c r="AV1113" s="100" t="str">
        <f t="array" ref="AV1113">IF($AQ1113,MAX(IF(G3SelectionMask="x",IF(INDEX(RawDataRefData,$E1113,0)&gt;0,INDEX(RawDataRefData,$E1113,0)),"")),"")</f>
        <v/>
      </c>
      <c r="AW1113" s="100" t="str">
        <f t="shared" si="424"/>
        <v/>
      </c>
      <c r="AX1113" s="100" t="str">
        <f t="array" ref="AX1113">IF($AQ1113,STDEVA(IF(G3SelectionMask="x",IF(INDEX(RawDataRefData,$E1113,0)&gt;0,INDEX(RawDataRefData,$E1113,0)),"")),"")</f>
        <v/>
      </c>
      <c r="AY1113" s="101" t="b">
        <f t="shared" si="425"/>
        <v>0</v>
      </c>
      <c r="AZ1113" s="101" t="str">
        <f t="array" ref="AZ1113">IF($AY1113,MEDIAN(IF(G4SelectionMask="x",IF(INDEX(RawDataRefData,$E1113,0)&gt;0,INDEX(RawDataRefData,$E1113,0)),"")),"")</f>
        <v/>
      </c>
      <c r="BA1113" s="101" t="str">
        <f t="array" ref="BA1113">IF($AY1113,QUARTILE(IF(G4SelectionMask="x",IF(INDEX(RawDataRefData,$E1113,0)&gt;0,INDEX(RawDataRefData,$E1113,0)),""),1),"")</f>
        <v/>
      </c>
      <c r="BB1113" s="101" t="str">
        <f t="array" ref="BB1113">IF($AY1113,QUARTILE(IF(G4SelectionMask="x",IF(INDEX(RawDataRefData,$E1113,0)&gt;0,INDEX(RawDataRefData,$E1113,0)),""),3),"")</f>
        <v/>
      </c>
      <c r="BC1113" s="101" t="str">
        <f t="array" ref="BC1113">IF($AY1113,MIN(IF(G4SelectionMask="x",IF(INDEX(RawDataRefData,$E1113,0)&gt;0,INDEX(RawDataRefData,$E1113,0)),"")),"")</f>
        <v/>
      </c>
      <c r="BD1113" s="101" t="str">
        <f t="array" ref="BD1113">IF($AY1113,MAX(IF(G4SelectionMask="x",IF(INDEX(RawDataRefData,$E1113,0)&gt;0,INDEX(RawDataRefData,$E1113,0)),"")),"")</f>
        <v/>
      </c>
      <c r="BE1113" s="101" t="str">
        <f t="shared" si="426"/>
        <v/>
      </c>
      <c r="BF1113" s="101" t="str">
        <f t="array" ref="BF1113">IF($AY1113,STDEVA(IF(G4SelectionMask="x",IF(INDEX(RawDataRefData,$E1113,0)&gt;0,INDEX(RawDataRefData,$E1113,0)),"")),"")</f>
        <v/>
      </c>
      <c r="BG1113" s="100" t="b">
        <f t="shared" si="427"/>
        <v>0</v>
      </c>
      <c r="BH1113" s="100" t="str">
        <f t="array" ref="BH1113">IF($BG1113,MEDIAN(IF(G5SelectionMask="x",IF(INDEX(RawDataRefData,$E1113,0)&gt;0,INDEX(RawDataRefData,$E1113,0)),"")),"")</f>
        <v/>
      </c>
      <c r="BI1113" s="100" t="str">
        <f t="array" ref="BI1113">IF($BG1113,QUARTILE(IF(G5SelectionMask="x",IF(INDEX(RawDataRefData,$E1113,0)&gt;0,INDEX(RawDataRefData,$E1113,0)),""),1),"")</f>
        <v/>
      </c>
      <c r="BJ1113" s="100" t="str">
        <f t="array" ref="BJ1113">IF($BG1113,QUARTILE(IF(G5SelectionMask="x",IF(INDEX(RawDataRefData,$E1113,0)&gt;0,INDEX(RawDataRefData,$E1113,0)),""),3),"")</f>
        <v/>
      </c>
      <c r="BK1113" s="100" t="str">
        <f t="array" ref="BK1113">IF($BG1113,MIN(IF(G5SelectionMask="x",IF(INDEX(RawDataRefData,$E1113,0)&gt;0,INDEX(RawDataRefData,$E1113,0)),"")),"")</f>
        <v/>
      </c>
      <c r="BL1113" s="100" t="str">
        <f t="array" ref="BL1113">IF($BG1113,MAX(IF(G5SelectionMask="x",IF(INDEX(RawDataRefData,$E1113,0)&gt;0,INDEX(RawDataRefData,$E1113,0)),"")),"")</f>
        <v/>
      </c>
      <c r="BM1113" s="100" t="str">
        <f t="shared" si="428"/>
        <v/>
      </c>
      <c r="BN1113" s="103" t="str">
        <f t="array" ref="BN1113">IF($BG1113,STDEVA(IF(G5SelectionMask="x",IF(INDEX(RawDataRefData,$E1113,0)&gt;0,INDEX(RawDataRefData,$E1113,0)),"")),"")</f>
        <v/>
      </c>
      <c r="BO1113" s="104"/>
      <c r="BP1113" s="105">
        <v>2</v>
      </c>
      <c r="BQ1113" s="105">
        <v>1</v>
      </c>
      <c r="BR1113" s="105">
        <v>4</v>
      </c>
      <c r="BS1113" s="105">
        <v>1</v>
      </c>
      <c r="BT1113" s="105">
        <v>1</v>
      </c>
      <c r="BU1113" s="105">
        <v>4</v>
      </c>
      <c r="BV1113" s="105">
        <v>2</v>
      </c>
      <c r="BW1113" s="105">
        <v>4</v>
      </c>
      <c r="BX1113" s="105">
        <v>3</v>
      </c>
      <c r="BY1113" s="105">
        <v>3</v>
      </c>
      <c r="BZ1113" s="105">
        <v>2</v>
      </c>
      <c r="CA1113" s="105">
        <v>3</v>
      </c>
      <c r="CB1113" s="105">
        <v>4</v>
      </c>
      <c r="CC1113" s="105">
        <v>2</v>
      </c>
      <c r="CD1113" s="105">
        <v>2</v>
      </c>
    </row>
    <row r="1114" spans="1:82" ht="13.5" hidden="1" thickBot="1" x14ac:dyDescent="0.25">
      <c r="A1114" s="33" t="e">
        <f t="shared" si="359"/>
        <v>#NAME?</v>
      </c>
      <c r="B1114" s="218"/>
      <c r="C1114" s="215"/>
      <c r="D1114" s="229"/>
      <c r="E1114" s="72">
        <f t="shared" si="421"/>
        <v>1105</v>
      </c>
      <c r="F1114" s="9" t="s">
        <v>2453</v>
      </c>
      <c r="G1114" s="9" t="s">
        <v>1489</v>
      </c>
      <c r="I1114" s="9" t="s">
        <v>341</v>
      </c>
      <c r="K1114" s="100">
        <f t="shared" si="406"/>
        <v>1</v>
      </c>
      <c r="L1114" s="100"/>
      <c r="M1114" s="100"/>
      <c r="N1114" s="100"/>
      <c r="O1114" s="100"/>
      <c r="P1114" s="101">
        <f t="shared" si="407"/>
        <v>4</v>
      </c>
      <c r="Q1114" s="102">
        <f t="shared" si="408"/>
        <v>1</v>
      </c>
      <c r="R1114" s="102">
        <f t="shared" si="409"/>
        <v>4</v>
      </c>
      <c r="S1114" s="102">
        <f t="shared" si="410"/>
        <v>3</v>
      </c>
      <c r="T1114" s="102">
        <f t="shared" si="411"/>
        <v>3</v>
      </c>
      <c r="U1114" s="102">
        <f t="shared" si="412"/>
        <v>3</v>
      </c>
      <c r="V1114" s="102">
        <f t="shared" si="413"/>
        <v>1</v>
      </c>
      <c r="W1114" s="102">
        <f t="shared" si="414"/>
        <v>3</v>
      </c>
      <c r="X1114" s="102">
        <f t="shared" si="415"/>
        <v>4</v>
      </c>
      <c r="Y1114" s="102">
        <f t="shared" si="416"/>
        <v>3</v>
      </c>
      <c r="Z1114" s="102">
        <f t="shared" si="417"/>
        <v>3</v>
      </c>
      <c r="AA1114" s="100" t="b">
        <f t="shared" si="418"/>
        <v>1</v>
      </c>
      <c r="AB1114" s="100">
        <f t="array" ref="AB1114">IF($AA1114,MEDIAN(IF(G1SelectionMask="x",IF(INDEX(RawDataRefData,$E1114,0)&gt;0,INDEX(RawDataRefData,$E1114,0)),"")),"")</f>
        <v>3</v>
      </c>
      <c r="AC1114" s="100">
        <f t="array" ref="AC1114">IF($AA1114,QUARTILE(IF(G1SelectionMask="x",IF(INDEX(RawDataRefData,$E1114,0)&gt;0,INDEX(RawDataRefData,$E1114,0)),""),1),"")</f>
        <v>3</v>
      </c>
      <c r="AD1114" s="100">
        <f t="array" ref="AD1114">IF($AA1114,QUARTILE(IF(G1SelectionMask="x",IF(INDEX(RawDataRefData,$E1114,0)&gt;0,INDEX(RawDataRefData,$E1114,0)),""),3),"")</f>
        <v>3.5</v>
      </c>
      <c r="AE1114" s="100">
        <f t="array" ref="AE1114">IF($AA1114,MIN(IF(G1SelectionMask="x",IF(INDEX(RawDataRefData,$E1114,0)&gt;0,INDEX(RawDataRefData,$E1114,0)),"")),"")</f>
        <v>1</v>
      </c>
      <c r="AF1114" s="100">
        <f t="array" ref="AF1114">IF($AA1114,MAX(IF(G1SelectionMask="x",IF(INDEX(RawDataRefData,$E1114,0)&gt;0,INDEX(RawDataRefData,$E1114,0)),"")),"")</f>
        <v>4</v>
      </c>
      <c r="AG1114" s="100">
        <f t="shared" si="419"/>
        <v>2.9090909090909092</v>
      </c>
      <c r="AH1114" s="100">
        <f t="array" ref="AH1114">IF($AA1114,STDEVA(IF(G1SelectionMask="x",IF(INDEX(RawDataRefData,$E1114,0)&gt;0,INDEX(RawDataRefData,$E1114,0)),"")),"")</f>
        <v>1.0444659357341868</v>
      </c>
      <c r="AI1114" s="101" t="b">
        <f t="shared" si="420"/>
        <v>1</v>
      </c>
      <c r="AJ1114" s="101">
        <f t="array" ref="AJ1114">IF($AI1114,MEDIAN(IF(G2SelectionMask="x",IF(INDEX(RawDataRefData,$E1114,0)&gt;0,INDEX(RawDataRefData,$E1114,0)),"")),"")</f>
        <v>3</v>
      </c>
      <c r="AK1114" s="101">
        <f t="array" ref="AK1114">IF($AI1114,QUARTILE(IF(G2SelectionMask="x",IF(INDEX(RawDataRefData,$E1114,0)&gt;0,INDEX(RawDataRefData,$E1114,0)),""),1),"")</f>
        <v>1.5</v>
      </c>
      <c r="AL1114" s="101">
        <f t="array" ref="AL1114">IF($AI1114,QUARTILE(IF(G2SelectionMask="x",IF(INDEX(RawDataRefData,$E1114,0)&gt;0,INDEX(RawDataRefData,$E1114,0)),""),3),"")</f>
        <v>3</v>
      </c>
      <c r="AM1114" s="101">
        <f t="array" ref="AM1114">IF($AI1114,MIN(IF(G2SelectionMask="x",IF(INDEX(RawDataRefData,$E1114,0)&gt;0,INDEX(RawDataRefData,$E1114,0)),"")),"")</f>
        <v>1</v>
      </c>
      <c r="AN1114" s="101">
        <f t="array" ref="AN1114">IF($AI1114,MAX(IF(G2SelectionMask="x",IF(INDEX(RawDataRefData,$E1114,0)&gt;0,INDEX(RawDataRefData,$E1114,0)),"")),"")</f>
        <v>4</v>
      </c>
      <c r="AO1114" s="101">
        <f t="shared" si="422"/>
        <v>2.4545454545454546</v>
      </c>
      <c r="AP1114" s="101">
        <f t="array" ref="AP1114">IF($AI1114,STDEVA(IF(G2SelectionMask="x",IF(INDEX(RawDataRefData,$E1114,0)&gt;0,INDEX(RawDataRefData,$E1114,0)),"")),"")</f>
        <v>1.0357254813546268</v>
      </c>
      <c r="AQ1114" s="100" t="b">
        <f t="shared" si="423"/>
        <v>0</v>
      </c>
      <c r="AR1114" s="100" t="str">
        <f t="array" ref="AR1114">IF($AQ1114,MEDIAN(IF(G3SelectionMask="x",IF(INDEX(RawDataRefData,$E1114,0)&gt;0,INDEX(RawDataRefData,$E1114,0)),"")),"")</f>
        <v/>
      </c>
      <c r="AS1114" s="100" t="str">
        <f t="array" ref="AS1114">IF($AQ1114,QUARTILE(IF(G3SelectionMask="x",IF(INDEX(RawDataRefData,$E1114,0)&gt;0,INDEX(RawDataRefData,$E1114,0)),""),1),"")</f>
        <v/>
      </c>
      <c r="AT1114" s="100" t="str">
        <f t="array" ref="AT1114">IF($AQ1114,QUARTILE(IF(G3SelectionMask="x",IF(INDEX(RawDataRefData,$E1114,0)&gt;0,INDEX(RawDataRefData,$E1114,0)),""),3),"")</f>
        <v/>
      </c>
      <c r="AU1114" s="100" t="str">
        <f t="array" ref="AU1114">IF($AQ1114,MIN(IF(G3SelectionMask="x",IF(INDEX(RawDataRefData,$E1114,0)&gt;0,INDEX(RawDataRefData,$E1114,0)),"")),"")</f>
        <v/>
      </c>
      <c r="AV1114" s="100" t="str">
        <f t="array" ref="AV1114">IF($AQ1114,MAX(IF(G3SelectionMask="x",IF(INDEX(RawDataRefData,$E1114,0)&gt;0,INDEX(RawDataRefData,$E1114,0)),"")),"")</f>
        <v/>
      </c>
      <c r="AW1114" s="100" t="str">
        <f t="shared" si="424"/>
        <v/>
      </c>
      <c r="AX1114" s="100" t="str">
        <f t="array" ref="AX1114">IF($AQ1114,STDEVA(IF(G3SelectionMask="x",IF(INDEX(RawDataRefData,$E1114,0)&gt;0,INDEX(RawDataRefData,$E1114,0)),"")),"")</f>
        <v/>
      </c>
      <c r="AY1114" s="101" t="b">
        <f t="shared" si="425"/>
        <v>0</v>
      </c>
      <c r="AZ1114" s="101" t="str">
        <f t="array" ref="AZ1114">IF($AY1114,MEDIAN(IF(G4SelectionMask="x",IF(INDEX(RawDataRefData,$E1114,0)&gt;0,INDEX(RawDataRefData,$E1114,0)),"")),"")</f>
        <v/>
      </c>
      <c r="BA1114" s="101" t="str">
        <f t="array" ref="BA1114">IF($AY1114,QUARTILE(IF(G4SelectionMask="x",IF(INDEX(RawDataRefData,$E1114,0)&gt;0,INDEX(RawDataRefData,$E1114,0)),""),1),"")</f>
        <v/>
      </c>
      <c r="BB1114" s="101" t="str">
        <f t="array" ref="BB1114">IF($AY1114,QUARTILE(IF(G4SelectionMask="x",IF(INDEX(RawDataRefData,$E1114,0)&gt;0,INDEX(RawDataRefData,$E1114,0)),""),3),"")</f>
        <v/>
      </c>
      <c r="BC1114" s="101" t="str">
        <f t="array" ref="BC1114">IF($AY1114,MIN(IF(G4SelectionMask="x",IF(INDEX(RawDataRefData,$E1114,0)&gt;0,INDEX(RawDataRefData,$E1114,0)),"")),"")</f>
        <v/>
      </c>
      <c r="BD1114" s="101" t="str">
        <f t="array" ref="BD1114">IF($AY1114,MAX(IF(G4SelectionMask="x",IF(INDEX(RawDataRefData,$E1114,0)&gt;0,INDEX(RawDataRefData,$E1114,0)),"")),"")</f>
        <v/>
      </c>
      <c r="BE1114" s="101" t="str">
        <f t="shared" si="426"/>
        <v/>
      </c>
      <c r="BF1114" s="101" t="str">
        <f t="array" ref="BF1114">IF($AY1114,STDEVA(IF(G4SelectionMask="x",IF(INDEX(RawDataRefData,$E1114,0)&gt;0,INDEX(RawDataRefData,$E1114,0)),"")),"")</f>
        <v/>
      </c>
      <c r="BG1114" s="100" t="b">
        <f t="shared" si="427"/>
        <v>0</v>
      </c>
      <c r="BH1114" s="100" t="str">
        <f t="array" ref="BH1114">IF($BG1114,MEDIAN(IF(G5SelectionMask="x",IF(INDEX(RawDataRefData,$E1114,0)&gt;0,INDEX(RawDataRefData,$E1114,0)),"")),"")</f>
        <v/>
      </c>
      <c r="BI1114" s="100" t="str">
        <f t="array" ref="BI1114">IF($BG1114,QUARTILE(IF(G5SelectionMask="x",IF(INDEX(RawDataRefData,$E1114,0)&gt;0,INDEX(RawDataRefData,$E1114,0)),""),1),"")</f>
        <v/>
      </c>
      <c r="BJ1114" s="100" t="str">
        <f t="array" ref="BJ1114">IF($BG1114,QUARTILE(IF(G5SelectionMask="x",IF(INDEX(RawDataRefData,$E1114,0)&gt;0,INDEX(RawDataRefData,$E1114,0)),""),3),"")</f>
        <v/>
      </c>
      <c r="BK1114" s="100" t="str">
        <f t="array" ref="BK1114">IF($BG1114,MIN(IF(G5SelectionMask="x",IF(INDEX(RawDataRefData,$E1114,0)&gt;0,INDEX(RawDataRefData,$E1114,0)),"")),"")</f>
        <v/>
      </c>
      <c r="BL1114" s="100" t="str">
        <f t="array" ref="BL1114">IF($BG1114,MAX(IF(G5SelectionMask="x",IF(INDEX(RawDataRefData,$E1114,0)&gt;0,INDEX(RawDataRefData,$E1114,0)),"")),"")</f>
        <v/>
      </c>
      <c r="BM1114" s="100" t="str">
        <f t="shared" si="428"/>
        <v/>
      </c>
      <c r="BN1114" s="103" t="str">
        <f t="array" ref="BN1114">IF($BG1114,STDEVA(IF(G5SelectionMask="x",IF(INDEX(RawDataRefData,$E1114,0)&gt;0,INDEX(RawDataRefData,$E1114,0)),"")),"")</f>
        <v/>
      </c>
      <c r="BO1114" s="104"/>
      <c r="BP1114" s="105">
        <v>1</v>
      </c>
      <c r="BQ1114" s="105">
        <v>4</v>
      </c>
      <c r="BR1114" s="105">
        <v>1</v>
      </c>
      <c r="BS1114" s="105">
        <v>4</v>
      </c>
      <c r="BT1114" s="105">
        <v>3</v>
      </c>
      <c r="BU1114" s="105">
        <v>3</v>
      </c>
      <c r="BV1114" s="105">
        <v>3</v>
      </c>
      <c r="BW1114" s="105">
        <v>1</v>
      </c>
      <c r="BX1114" s="105">
        <v>3</v>
      </c>
      <c r="BY1114" s="105">
        <v>4</v>
      </c>
      <c r="BZ1114" s="105">
        <v>3</v>
      </c>
      <c r="CA1114" s="105">
        <v>3</v>
      </c>
      <c r="CB1114" s="105">
        <v>3</v>
      </c>
      <c r="CC1114" s="105">
        <v>1</v>
      </c>
      <c r="CD1114" s="105">
        <v>2</v>
      </c>
    </row>
    <row r="1115" spans="1:82" ht="13.5" hidden="1" thickBot="1" x14ac:dyDescent="0.25">
      <c r="A1115" s="33" t="e">
        <f t="shared" si="359"/>
        <v>#NAME?</v>
      </c>
      <c r="B1115" s="218"/>
      <c r="C1115" s="215"/>
      <c r="D1115" s="229"/>
      <c r="E1115" s="72">
        <f t="shared" si="421"/>
        <v>1106</v>
      </c>
      <c r="F1115" s="9" t="s">
        <v>2454</v>
      </c>
      <c r="G1115" s="9" t="s">
        <v>1490</v>
      </c>
      <c r="I1115" s="9" t="s">
        <v>341</v>
      </c>
      <c r="K1115" s="100">
        <f t="shared" si="406"/>
        <v>3</v>
      </c>
      <c r="L1115" s="100"/>
      <c r="M1115" s="100"/>
      <c r="N1115" s="100"/>
      <c r="O1115" s="100"/>
      <c r="P1115" s="101">
        <f t="shared" si="407"/>
        <v>3</v>
      </c>
      <c r="Q1115" s="102">
        <f t="shared" si="408"/>
        <v>1</v>
      </c>
      <c r="R1115" s="102">
        <f t="shared" si="409"/>
        <v>2</v>
      </c>
      <c r="S1115" s="102">
        <f t="shared" si="410"/>
        <v>2</v>
      </c>
      <c r="T1115" s="102">
        <f t="shared" si="411"/>
        <v>1</v>
      </c>
      <c r="U1115" s="102">
        <f t="shared" si="412"/>
        <v>3</v>
      </c>
      <c r="V1115" s="102">
        <f t="shared" si="413"/>
        <v>2</v>
      </c>
      <c r="W1115" s="102">
        <f t="shared" si="414"/>
        <v>1</v>
      </c>
      <c r="X1115" s="102">
        <f t="shared" si="415"/>
        <v>1</v>
      </c>
      <c r="Y1115" s="102">
        <f t="shared" si="416"/>
        <v>1</v>
      </c>
      <c r="Z1115" s="102">
        <f t="shared" si="417"/>
        <v>3</v>
      </c>
      <c r="AA1115" s="100" t="b">
        <f t="shared" si="418"/>
        <v>1</v>
      </c>
      <c r="AB1115" s="100">
        <f t="array" ref="AB1115">IF($AA1115,MEDIAN(IF(G1SelectionMask="x",IF(INDEX(RawDataRefData,$E1115,0)&gt;0,INDEX(RawDataRefData,$E1115,0)),"")),"")</f>
        <v>2</v>
      </c>
      <c r="AC1115" s="100">
        <f t="array" ref="AC1115">IF($AA1115,QUARTILE(IF(G1SelectionMask="x",IF(INDEX(RawDataRefData,$E1115,0)&gt;0,INDEX(RawDataRefData,$E1115,0)),""),1),"")</f>
        <v>1</v>
      </c>
      <c r="AD1115" s="100">
        <f t="array" ref="AD1115">IF($AA1115,QUARTILE(IF(G1SelectionMask="x",IF(INDEX(RawDataRefData,$E1115,0)&gt;0,INDEX(RawDataRefData,$E1115,0)),""),3),"")</f>
        <v>2.5</v>
      </c>
      <c r="AE1115" s="100">
        <f t="array" ref="AE1115">IF($AA1115,MIN(IF(G1SelectionMask="x",IF(INDEX(RawDataRefData,$E1115,0)&gt;0,INDEX(RawDataRefData,$E1115,0)),"")),"")</f>
        <v>1</v>
      </c>
      <c r="AF1115" s="100">
        <f t="array" ref="AF1115">IF($AA1115,MAX(IF(G1SelectionMask="x",IF(INDEX(RawDataRefData,$E1115,0)&gt;0,INDEX(RawDataRefData,$E1115,0)),"")),"")</f>
        <v>3</v>
      </c>
      <c r="AG1115" s="100">
        <f t="shared" si="419"/>
        <v>1.8181818181818181</v>
      </c>
      <c r="AH1115" s="100">
        <f t="array" ref="AH1115">IF($AA1115,STDEVA(IF(G1SelectionMask="x",IF(INDEX(RawDataRefData,$E1115,0)&gt;0,INDEX(RawDataRefData,$E1115,0)),"")),"")</f>
        <v>0.87386289750530277</v>
      </c>
      <c r="AI1115" s="101" t="b">
        <f t="shared" si="420"/>
        <v>1</v>
      </c>
      <c r="AJ1115" s="101">
        <f t="array" ref="AJ1115">IF($AI1115,MEDIAN(IF(G2SelectionMask="x",IF(INDEX(RawDataRefData,$E1115,0)&gt;0,INDEX(RawDataRefData,$E1115,0)),"")),"")</f>
        <v>2</v>
      </c>
      <c r="AK1115" s="101">
        <f t="array" ref="AK1115">IF($AI1115,QUARTILE(IF(G2SelectionMask="x",IF(INDEX(RawDataRefData,$E1115,0)&gt;0,INDEX(RawDataRefData,$E1115,0)),""),1),"")</f>
        <v>1</v>
      </c>
      <c r="AL1115" s="101">
        <f t="array" ref="AL1115">IF($AI1115,QUARTILE(IF(G2SelectionMask="x",IF(INDEX(RawDataRefData,$E1115,0)&gt;0,INDEX(RawDataRefData,$E1115,0)),""),3),"")</f>
        <v>3</v>
      </c>
      <c r="AM1115" s="101">
        <f t="array" ref="AM1115">IF($AI1115,MIN(IF(G2SelectionMask="x",IF(INDEX(RawDataRefData,$E1115,0)&gt;0,INDEX(RawDataRefData,$E1115,0)),"")),"")</f>
        <v>1</v>
      </c>
      <c r="AN1115" s="101">
        <f t="array" ref="AN1115">IF($AI1115,MAX(IF(G2SelectionMask="x",IF(INDEX(RawDataRefData,$E1115,0)&gt;0,INDEX(RawDataRefData,$E1115,0)),"")),"")</f>
        <v>4</v>
      </c>
      <c r="AO1115" s="101">
        <f t="shared" si="422"/>
        <v>2.1818181818181817</v>
      </c>
      <c r="AP1115" s="101">
        <f t="array" ref="AP1115">IF($AI1115,STDEVA(IF(G2SelectionMask="x",IF(INDEX(RawDataRefData,$E1115,0)&gt;0,INDEX(RawDataRefData,$E1115,0)),"")),"")</f>
        <v>1.1677484162422844</v>
      </c>
      <c r="AQ1115" s="100" t="b">
        <f t="shared" si="423"/>
        <v>0</v>
      </c>
      <c r="AR1115" s="100" t="str">
        <f t="array" ref="AR1115">IF($AQ1115,MEDIAN(IF(G3SelectionMask="x",IF(INDEX(RawDataRefData,$E1115,0)&gt;0,INDEX(RawDataRefData,$E1115,0)),"")),"")</f>
        <v/>
      </c>
      <c r="AS1115" s="100" t="str">
        <f t="array" ref="AS1115">IF($AQ1115,QUARTILE(IF(G3SelectionMask="x",IF(INDEX(RawDataRefData,$E1115,0)&gt;0,INDEX(RawDataRefData,$E1115,0)),""),1),"")</f>
        <v/>
      </c>
      <c r="AT1115" s="100" t="str">
        <f t="array" ref="AT1115">IF($AQ1115,QUARTILE(IF(G3SelectionMask="x",IF(INDEX(RawDataRefData,$E1115,0)&gt;0,INDEX(RawDataRefData,$E1115,0)),""),3),"")</f>
        <v/>
      </c>
      <c r="AU1115" s="100" t="str">
        <f t="array" ref="AU1115">IF($AQ1115,MIN(IF(G3SelectionMask="x",IF(INDEX(RawDataRefData,$E1115,0)&gt;0,INDEX(RawDataRefData,$E1115,0)),"")),"")</f>
        <v/>
      </c>
      <c r="AV1115" s="100" t="str">
        <f t="array" ref="AV1115">IF($AQ1115,MAX(IF(G3SelectionMask="x",IF(INDEX(RawDataRefData,$E1115,0)&gt;0,INDEX(RawDataRefData,$E1115,0)),"")),"")</f>
        <v/>
      </c>
      <c r="AW1115" s="100" t="str">
        <f t="shared" si="424"/>
        <v/>
      </c>
      <c r="AX1115" s="100" t="str">
        <f t="array" ref="AX1115">IF($AQ1115,STDEVA(IF(G3SelectionMask="x",IF(INDEX(RawDataRefData,$E1115,0)&gt;0,INDEX(RawDataRefData,$E1115,0)),"")),"")</f>
        <v/>
      </c>
      <c r="AY1115" s="101" t="b">
        <f t="shared" si="425"/>
        <v>0</v>
      </c>
      <c r="AZ1115" s="101" t="str">
        <f t="array" ref="AZ1115">IF($AY1115,MEDIAN(IF(G4SelectionMask="x",IF(INDEX(RawDataRefData,$E1115,0)&gt;0,INDEX(RawDataRefData,$E1115,0)),"")),"")</f>
        <v/>
      </c>
      <c r="BA1115" s="101" t="str">
        <f t="array" ref="BA1115">IF($AY1115,QUARTILE(IF(G4SelectionMask="x",IF(INDEX(RawDataRefData,$E1115,0)&gt;0,INDEX(RawDataRefData,$E1115,0)),""),1),"")</f>
        <v/>
      </c>
      <c r="BB1115" s="101" t="str">
        <f t="array" ref="BB1115">IF($AY1115,QUARTILE(IF(G4SelectionMask="x",IF(INDEX(RawDataRefData,$E1115,0)&gt;0,INDEX(RawDataRefData,$E1115,0)),""),3),"")</f>
        <v/>
      </c>
      <c r="BC1115" s="101" t="str">
        <f t="array" ref="BC1115">IF($AY1115,MIN(IF(G4SelectionMask="x",IF(INDEX(RawDataRefData,$E1115,0)&gt;0,INDEX(RawDataRefData,$E1115,0)),"")),"")</f>
        <v/>
      </c>
      <c r="BD1115" s="101" t="str">
        <f t="array" ref="BD1115">IF($AY1115,MAX(IF(G4SelectionMask="x",IF(INDEX(RawDataRefData,$E1115,0)&gt;0,INDEX(RawDataRefData,$E1115,0)),"")),"")</f>
        <v/>
      </c>
      <c r="BE1115" s="101" t="str">
        <f t="shared" si="426"/>
        <v/>
      </c>
      <c r="BF1115" s="101" t="str">
        <f t="array" ref="BF1115">IF($AY1115,STDEVA(IF(G4SelectionMask="x",IF(INDEX(RawDataRefData,$E1115,0)&gt;0,INDEX(RawDataRefData,$E1115,0)),"")),"")</f>
        <v/>
      </c>
      <c r="BG1115" s="100" t="b">
        <f t="shared" si="427"/>
        <v>0</v>
      </c>
      <c r="BH1115" s="100" t="str">
        <f t="array" ref="BH1115">IF($BG1115,MEDIAN(IF(G5SelectionMask="x",IF(INDEX(RawDataRefData,$E1115,0)&gt;0,INDEX(RawDataRefData,$E1115,0)),"")),"")</f>
        <v/>
      </c>
      <c r="BI1115" s="100" t="str">
        <f t="array" ref="BI1115">IF($BG1115,QUARTILE(IF(G5SelectionMask="x",IF(INDEX(RawDataRefData,$E1115,0)&gt;0,INDEX(RawDataRefData,$E1115,0)),""),1),"")</f>
        <v/>
      </c>
      <c r="BJ1115" s="100" t="str">
        <f t="array" ref="BJ1115">IF($BG1115,QUARTILE(IF(G5SelectionMask="x",IF(INDEX(RawDataRefData,$E1115,0)&gt;0,INDEX(RawDataRefData,$E1115,0)),""),3),"")</f>
        <v/>
      </c>
      <c r="BK1115" s="100" t="str">
        <f t="array" ref="BK1115">IF($BG1115,MIN(IF(G5SelectionMask="x",IF(INDEX(RawDataRefData,$E1115,0)&gt;0,INDEX(RawDataRefData,$E1115,0)),"")),"")</f>
        <v/>
      </c>
      <c r="BL1115" s="100" t="str">
        <f t="array" ref="BL1115">IF($BG1115,MAX(IF(G5SelectionMask="x",IF(INDEX(RawDataRefData,$E1115,0)&gt;0,INDEX(RawDataRefData,$E1115,0)),"")),"")</f>
        <v/>
      </c>
      <c r="BM1115" s="100" t="str">
        <f t="shared" si="428"/>
        <v/>
      </c>
      <c r="BN1115" s="103" t="str">
        <f t="array" ref="BN1115">IF($BG1115,STDEVA(IF(G5SelectionMask="x",IF(INDEX(RawDataRefData,$E1115,0)&gt;0,INDEX(RawDataRefData,$E1115,0)),"")),"")</f>
        <v/>
      </c>
      <c r="BO1115" s="104"/>
      <c r="BP1115" s="105">
        <v>3</v>
      </c>
      <c r="BQ1115" s="105">
        <v>3</v>
      </c>
      <c r="BR1115" s="105">
        <v>1</v>
      </c>
      <c r="BS1115" s="105">
        <v>2</v>
      </c>
      <c r="BT1115" s="105">
        <v>2</v>
      </c>
      <c r="BU1115" s="105">
        <v>1</v>
      </c>
      <c r="BV1115" s="105">
        <v>3</v>
      </c>
      <c r="BW1115" s="105">
        <v>2</v>
      </c>
      <c r="BX1115" s="105">
        <v>1</v>
      </c>
      <c r="BY1115" s="105">
        <v>1</v>
      </c>
      <c r="BZ1115" s="105">
        <v>1</v>
      </c>
      <c r="CA1115" s="105">
        <v>3</v>
      </c>
      <c r="CB1115" s="105">
        <v>4</v>
      </c>
      <c r="CC1115" s="105">
        <v>4</v>
      </c>
      <c r="CD1115" s="105">
        <v>2</v>
      </c>
    </row>
    <row r="1116" spans="1:82" ht="13.5" hidden="1" thickBot="1" x14ac:dyDescent="0.25">
      <c r="A1116" s="33" t="e">
        <f t="shared" si="359"/>
        <v>#NAME?</v>
      </c>
      <c r="B1116" s="218"/>
      <c r="C1116" s="215"/>
      <c r="D1116" s="229"/>
      <c r="E1116" s="72">
        <f t="shared" si="421"/>
        <v>1107</v>
      </c>
      <c r="F1116" s="9" t="s">
        <v>2455</v>
      </c>
      <c r="G1116" s="9" t="s">
        <v>1491</v>
      </c>
      <c r="I1116" s="9" t="s">
        <v>341</v>
      </c>
      <c r="K1116" s="100">
        <f t="shared" si="406"/>
        <v>1</v>
      </c>
      <c r="L1116" s="100"/>
      <c r="M1116" s="100"/>
      <c r="N1116" s="100"/>
      <c r="O1116" s="100"/>
      <c r="P1116" s="101">
        <f t="shared" si="407"/>
        <v>4</v>
      </c>
      <c r="Q1116" s="102">
        <f t="shared" si="408"/>
        <v>2</v>
      </c>
      <c r="R1116" s="102">
        <f t="shared" si="409"/>
        <v>1</v>
      </c>
      <c r="S1116" s="102">
        <f t="shared" si="410"/>
        <v>3</v>
      </c>
      <c r="T1116" s="102">
        <f t="shared" si="411"/>
        <v>4</v>
      </c>
      <c r="U1116" s="102">
        <f t="shared" si="412"/>
        <v>4</v>
      </c>
      <c r="V1116" s="102">
        <f t="shared" si="413"/>
        <v>1</v>
      </c>
      <c r="W1116" s="102">
        <f t="shared" si="414"/>
        <v>1</v>
      </c>
      <c r="X1116" s="102">
        <f t="shared" si="415"/>
        <v>3</v>
      </c>
      <c r="Y1116" s="102">
        <f t="shared" si="416"/>
        <v>1</v>
      </c>
      <c r="Z1116" s="102">
        <f t="shared" si="417"/>
        <v>2</v>
      </c>
      <c r="AA1116" s="100" t="b">
        <f t="shared" si="418"/>
        <v>1</v>
      </c>
      <c r="AB1116" s="100">
        <f t="array" ref="AB1116">IF($AA1116,MEDIAN(IF(G1SelectionMask="x",IF(INDEX(RawDataRefData,$E1116,0)&gt;0,INDEX(RawDataRefData,$E1116,0)),"")),"")</f>
        <v>2</v>
      </c>
      <c r="AC1116" s="100">
        <f t="array" ref="AC1116">IF($AA1116,QUARTILE(IF(G1SelectionMask="x",IF(INDEX(RawDataRefData,$E1116,0)&gt;0,INDEX(RawDataRefData,$E1116,0)),""),1),"")</f>
        <v>1</v>
      </c>
      <c r="AD1116" s="100">
        <f t="array" ref="AD1116">IF($AA1116,QUARTILE(IF(G1SelectionMask="x",IF(INDEX(RawDataRefData,$E1116,0)&gt;0,INDEX(RawDataRefData,$E1116,0)),""),3),"")</f>
        <v>3.5</v>
      </c>
      <c r="AE1116" s="100">
        <f t="array" ref="AE1116">IF($AA1116,MIN(IF(G1SelectionMask="x",IF(INDEX(RawDataRefData,$E1116,0)&gt;0,INDEX(RawDataRefData,$E1116,0)),"")),"")</f>
        <v>1</v>
      </c>
      <c r="AF1116" s="100">
        <f t="array" ref="AF1116">IF($AA1116,MAX(IF(G1SelectionMask="x",IF(INDEX(RawDataRefData,$E1116,0)&gt;0,INDEX(RawDataRefData,$E1116,0)),"")),"")</f>
        <v>4</v>
      </c>
      <c r="AG1116" s="100">
        <f t="shared" si="419"/>
        <v>2.3636363636363638</v>
      </c>
      <c r="AH1116" s="100">
        <f t="array" ref="AH1116">IF($AA1116,STDEVA(IF(G1SelectionMask="x",IF(INDEX(RawDataRefData,$E1116,0)&gt;0,INDEX(RawDataRefData,$E1116,0)),"")),"")</f>
        <v>1.2862913567871996</v>
      </c>
      <c r="AI1116" s="101" t="b">
        <f t="shared" si="420"/>
        <v>1</v>
      </c>
      <c r="AJ1116" s="101">
        <f t="array" ref="AJ1116">IF($AI1116,MEDIAN(IF(G2SelectionMask="x",IF(INDEX(RawDataRefData,$E1116,0)&gt;0,INDEX(RawDataRefData,$E1116,0)),"")),"")</f>
        <v>3</v>
      </c>
      <c r="AK1116" s="101">
        <f t="array" ref="AK1116">IF($AI1116,QUARTILE(IF(G2SelectionMask="x",IF(INDEX(RawDataRefData,$E1116,0)&gt;0,INDEX(RawDataRefData,$E1116,0)),""),1),"")</f>
        <v>1.5</v>
      </c>
      <c r="AL1116" s="101">
        <f t="array" ref="AL1116">IF($AI1116,QUARTILE(IF(G2SelectionMask="x",IF(INDEX(RawDataRefData,$E1116,0)&gt;0,INDEX(RawDataRefData,$E1116,0)),""),3),"")</f>
        <v>3.5</v>
      </c>
      <c r="AM1116" s="101">
        <f t="array" ref="AM1116">IF($AI1116,MIN(IF(G2SelectionMask="x",IF(INDEX(RawDataRefData,$E1116,0)&gt;0,INDEX(RawDataRefData,$E1116,0)),"")),"")</f>
        <v>1</v>
      </c>
      <c r="AN1116" s="101">
        <f t="array" ref="AN1116">IF($AI1116,MAX(IF(G2SelectionMask="x",IF(INDEX(RawDataRefData,$E1116,0)&gt;0,INDEX(RawDataRefData,$E1116,0)),"")),"")</f>
        <v>4</v>
      </c>
      <c r="AO1116" s="101">
        <f t="shared" si="422"/>
        <v>2.5454545454545454</v>
      </c>
      <c r="AP1116" s="101">
        <f t="array" ref="AP1116">IF($AI1116,STDEVA(IF(G2SelectionMask="x",IF(INDEX(RawDataRefData,$E1116,0)&gt;0,INDEX(RawDataRefData,$E1116,0)),"")),"")</f>
        <v>1.213559752433836</v>
      </c>
      <c r="AQ1116" s="100" t="b">
        <f t="shared" si="423"/>
        <v>0</v>
      </c>
      <c r="AR1116" s="100" t="str">
        <f t="array" ref="AR1116">IF($AQ1116,MEDIAN(IF(G3SelectionMask="x",IF(INDEX(RawDataRefData,$E1116,0)&gt;0,INDEX(RawDataRefData,$E1116,0)),"")),"")</f>
        <v/>
      </c>
      <c r="AS1116" s="100" t="str">
        <f t="array" ref="AS1116">IF($AQ1116,QUARTILE(IF(G3SelectionMask="x",IF(INDEX(RawDataRefData,$E1116,0)&gt;0,INDEX(RawDataRefData,$E1116,0)),""),1),"")</f>
        <v/>
      </c>
      <c r="AT1116" s="100" t="str">
        <f t="array" ref="AT1116">IF($AQ1116,QUARTILE(IF(G3SelectionMask="x",IF(INDEX(RawDataRefData,$E1116,0)&gt;0,INDEX(RawDataRefData,$E1116,0)),""),3),"")</f>
        <v/>
      </c>
      <c r="AU1116" s="100" t="str">
        <f t="array" ref="AU1116">IF($AQ1116,MIN(IF(G3SelectionMask="x",IF(INDEX(RawDataRefData,$E1116,0)&gt;0,INDEX(RawDataRefData,$E1116,0)),"")),"")</f>
        <v/>
      </c>
      <c r="AV1116" s="100" t="str">
        <f t="array" ref="AV1116">IF($AQ1116,MAX(IF(G3SelectionMask="x",IF(INDEX(RawDataRefData,$E1116,0)&gt;0,INDEX(RawDataRefData,$E1116,0)),"")),"")</f>
        <v/>
      </c>
      <c r="AW1116" s="100" t="str">
        <f t="shared" si="424"/>
        <v/>
      </c>
      <c r="AX1116" s="100" t="str">
        <f t="array" ref="AX1116">IF($AQ1116,STDEVA(IF(G3SelectionMask="x",IF(INDEX(RawDataRefData,$E1116,0)&gt;0,INDEX(RawDataRefData,$E1116,0)),"")),"")</f>
        <v/>
      </c>
      <c r="AY1116" s="101" t="b">
        <f t="shared" si="425"/>
        <v>0</v>
      </c>
      <c r="AZ1116" s="101" t="str">
        <f t="array" ref="AZ1116">IF($AY1116,MEDIAN(IF(G4SelectionMask="x",IF(INDEX(RawDataRefData,$E1116,0)&gt;0,INDEX(RawDataRefData,$E1116,0)),"")),"")</f>
        <v/>
      </c>
      <c r="BA1116" s="101" t="str">
        <f t="array" ref="BA1116">IF($AY1116,QUARTILE(IF(G4SelectionMask="x",IF(INDEX(RawDataRefData,$E1116,0)&gt;0,INDEX(RawDataRefData,$E1116,0)),""),1),"")</f>
        <v/>
      </c>
      <c r="BB1116" s="101" t="str">
        <f t="array" ref="BB1116">IF($AY1116,QUARTILE(IF(G4SelectionMask="x",IF(INDEX(RawDataRefData,$E1116,0)&gt;0,INDEX(RawDataRefData,$E1116,0)),""),3),"")</f>
        <v/>
      </c>
      <c r="BC1116" s="101" t="str">
        <f t="array" ref="BC1116">IF($AY1116,MIN(IF(G4SelectionMask="x",IF(INDEX(RawDataRefData,$E1116,0)&gt;0,INDEX(RawDataRefData,$E1116,0)),"")),"")</f>
        <v/>
      </c>
      <c r="BD1116" s="101" t="str">
        <f t="array" ref="BD1116">IF($AY1116,MAX(IF(G4SelectionMask="x",IF(INDEX(RawDataRefData,$E1116,0)&gt;0,INDEX(RawDataRefData,$E1116,0)),"")),"")</f>
        <v/>
      </c>
      <c r="BE1116" s="101" t="str">
        <f t="shared" si="426"/>
        <v/>
      </c>
      <c r="BF1116" s="101" t="str">
        <f t="array" ref="BF1116">IF($AY1116,STDEVA(IF(G4SelectionMask="x",IF(INDEX(RawDataRefData,$E1116,0)&gt;0,INDEX(RawDataRefData,$E1116,0)),"")),"")</f>
        <v/>
      </c>
      <c r="BG1116" s="100" t="b">
        <f t="shared" si="427"/>
        <v>0</v>
      </c>
      <c r="BH1116" s="100" t="str">
        <f t="array" ref="BH1116">IF($BG1116,MEDIAN(IF(G5SelectionMask="x",IF(INDEX(RawDataRefData,$E1116,0)&gt;0,INDEX(RawDataRefData,$E1116,0)),"")),"")</f>
        <v/>
      </c>
      <c r="BI1116" s="100" t="str">
        <f t="array" ref="BI1116">IF($BG1116,QUARTILE(IF(G5SelectionMask="x",IF(INDEX(RawDataRefData,$E1116,0)&gt;0,INDEX(RawDataRefData,$E1116,0)),""),1),"")</f>
        <v/>
      </c>
      <c r="BJ1116" s="100" t="str">
        <f t="array" ref="BJ1116">IF($BG1116,QUARTILE(IF(G5SelectionMask="x",IF(INDEX(RawDataRefData,$E1116,0)&gt;0,INDEX(RawDataRefData,$E1116,0)),""),3),"")</f>
        <v/>
      </c>
      <c r="BK1116" s="100" t="str">
        <f t="array" ref="BK1116">IF($BG1116,MIN(IF(G5SelectionMask="x",IF(INDEX(RawDataRefData,$E1116,0)&gt;0,INDEX(RawDataRefData,$E1116,0)),"")),"")</f>
        <v/>
      </c>
      <c r="BL1116" s="100" t="str">
        <f t="array" ref="BL1116">IF($BG1116,MAX(IF(G5SelectionMask="x",IF(INDEX(RawDataRefData,$E1116,0)&gt;0,INDEX(RawDataRefData,$E1116,0)),"")),"")</f>
        <v/>
      </c>
      <c r="BM1116" s="100" t="str">
        <f t="shared" si="428"/>
        <v/>
      </c>
      <c r="BN1116" s="103" t="str">
        <f t="array" ref="BN1116">IF($BG1116,STDEVA(IF(G5SelectionMask="x",IF(INDEX(RawDataRefData,$E1116,0)&gt;0,INDEX(RawDataRefData,$E1116,0)),"")),"")</f>
        <v/>
      </c>
      <c r="BO1116" s="104"/>
      <c r="BP1116" s="105">
        <v>1</v>
      </c>
      <c r="BQ1116" s="105">
        <v>4</v>
      </c>
      <c r="BR1116" s="105">
        <v>2</v>
      </c>
      <c r="BS1116" s="105">
        <v>1</v>
      </c>
      <c r="BT1116" s="105">
        <v>3</v>
      </c>
      <c r="BU1116" s="105">
        <v>4</v>
      </c>
      <c r="BV1116" s="105">
        <v>4</v>
      </c>
      <c r="BW1116" s="105">
        <v>1</v>
      </c>
      <c r="BX1116" s="105">
        <v>1</v>
      </c>
      <c r="BY1116" s="105">
        <v>3</v>
      </c>
      <c r="BZ1116" s="105">
        <v>1</v>
      </c>
      <c r="CA1116" s="105">
        <v>2</v>
      </c>
      <c r="CB1116" s="105">
        <v>3</v>
      </c>
      <c r="CC1116" s="105">
        <v>3</v>
      </c>
      <c r="CD1116" s="105">
        <v>4</v>
      </c>
    </row>
    <row r="1117" spans="1:82" ht="13.5" hidden="1" thickBot="1" x14ac:dyDescent="0.25">
      <c r="A1117" s="33" t="e">
        <f t="shared" si="359"/>
        <v>#NAME?</v>
      </c>
      <c r="B1117" s="218"/>
      <c r="C1117" s="215"/>
      <c r="D1117" s="229"/>
      <c r="E1117" s="72">
        <f t="shared" si="421"/>
        <v>1108</v>
      </c>
      <c r="F1117" s="9" t="s">
        <v>2456</v>
      </c>
      <c r="G1117" s="9" t="s">
        <v>1492</v>
      </c>
      <c r="I1117" s="9" t="s">
        <v>341</v>
      </c>
      <c r="K1117" s="100">
        <f t="shared" si="406"/>
        <v>3</v>
      </c>
      <c r="L1117" s="100"/>
      <c r="M1117" s="100"/>
      <c r="N1117" s="100"/>
      <c r="O1117" s="100"/>
      <c r="P1117" s="101">
        <f t="shared" si="407"/>
        <v>4</v>
      </c>
      <c r="Q1117" s="102">
        <f t="shared" si="408"/>
        <v>1</v>
      </c>
      <c r="R1117" s="102">
        <f t="shared" si="409"/>
        <v>1</v>
      </c>
      <c r="S1117" s="102">
        <f t="shared" si="410"/>
        <v>1</v>
      </c>
      <c r="T1117" s="102">
        <f t="shared" si="411"/>
        <v>3</v>
      </c>
      <c r="U1117" s="102">
        <f t="shared" si="412"/>
        <v>3</v>
      </c>
      <c r="V1117" s="102">
        <f t="shared" si="413"/>
        <v>1</v>
      </c>
      <c r="W1117" s="102">
        <f t="shared" si="414"/>
        <v>1</v>
      </c>
      <c r="X1117" s="102">
        <f t="shared" si="415"/>
        <v>3</v>
      </c>
      <c r="Y1117" s="102">
        <f t="shared" si="416"/>
        <v>2</v>
      </c>
      <c r="Z1117" s="102">
        <f t="shared" si="417"/>
        <v>2</v>
      </c>
      <c r="AA1117" s="100" t="b">
        <f t="shared" si="418"/>
        <v>1</v>
      </c>
      <c r="AB1117" s="100">
        <f t="array" ref="AB1117">IF($AA1117,MEDIAN(IF(G1SelectionMask="x",IF(INDEX(RawDataRefData,$E1117,0)&gt;0,INDEX(RawDataRefData,$E1117,0)),"")),"")</f>
        <v>2</v>
      </c>
      <c r="AC1117" s="100">
        <f t="array" ref="AC1117">IF($AA1117,QUARTILE(IF(G1SelectionMask="x",IF(INDEX(RawDataRefData,$E1117,0)&gt;0,INDEX(RawDataRefData,$E1117,0)),""),1),"")</f>
        <v>1</v>
      </c>
      <c r="AD1117" s="100">
        <f t="array" ref="AD1117">IF($AA1117,QUARTILE(IF(G1SelectionMask="x",IF(INDEX(RawDataRefData,$E1117,0)&gt;0,INDEX(RawDataRefData,$E1117,0)),""),3),"")</f>
        <v>3</v>
      </c>
      <c r="AE1117" s="100">
        <f t="array" ref="AE1117">IF($AA1117,MIN(IF(G1SelectionMask="x",IF(INDEX(RawDataRefData,$E1117,0)&gt;0,INDEX(RawDataRefData,$E1117,0)),"")),"")</f>
        <v>1</v>
      </c>
      <c r="AF1117" s="100">
        <f t="array" ref="AF1117">IF($AA1117,MAX(IF(G1SelectionMask="x",IF(INDEX(RawDataRefData,$E1117,0)&gt;0,INDEX(RawDataRefData,$E1117,0)),"")),"")</f>
        <v>4</v>
      </c>
      <c r="AG1117" s="100">
        <f t="shared" si="419"/>
        <v>2</v>
      </c>
      <c r="AH1117" s="100">
        <f t="array" ref="AH1117">IF($AA1117,STDEVA(IF(G1SelectionMask="x",IF(INDEX(RawDataRefData,$E1117,0)&gt;0,INDEX(RawDataRefData,$E1117,0)),"")),"")</f>
        <v>1.0954451150103321</v>
      </c>
      <c r="AI1117" s="101" t="b">
        <f t="shared" si="420"/>
        <v>1</v>
      </c>
      <c r="AJ1117" s="101">
        <f t="array" ref="AJ1117">IF($AI1117,MEDIAN(IF(G2SelectionMask="x",IF(INDEX(RawDataRefData,$E1117,0)&gt;0,INDEX(RawDataRefData,$E1117,0)),"")),"")</f>
        <v>2</v>
      </c>
      <c r="AK1117" s="101">
        <f t="array" ref="AK1117">IF($AI1117,QUARTILE(IF(G2SelectionMask="x",IF(INDEX(RawDataRefData,$E1117,0)&gt;0,INDEX(RawDataRefData,$E1117,0)),""),1),"")</f>
        <v>1</v>
      </c>
      <c r="AL1117" s="101">
        <f t="array" ref="AL1117">IF($AI1117,QUARTILE(IF(G2SelectionMask="x",IF(INDEX(RawDataRefData,$E1117,0)&gt;0,INDEX(RawDataRefData,$E1117,0)),""),3),"")</f>
        <v>3.5</v>
      </c>
      <c r="AM1117" s="101">
        <f t="array" ref="AM1117">IF($AI1117,MIN(IF(G2SelectionMask="x",IF(INDEX(RawDataRefData,$E1117,0)&gt;0,INDEX(RawDataRefData,$E1117,0)),"")),"")</f>
        <v>1</v>
      </c>
      <c r="AN1117" s="101">
        <f t="array" ref="AN1117">IF($AI1117,MAX(IF(G2SelectionMask="x",IF(INDEX(RawDataRefData,$E1117,0)&gt;0,INDEX(RawDataRefData,$E1117,0)),"")),"")</f>
        <v>4</v>
      </c>
      <c r="AO1117" s="101">
        <f t="shared" si="422"/>
        <v>2.2727272727272729</v>
      </c>
      <c r="AP1117" s="101">
        <f t="array" ref="AP1117">IF($AI1117,STDEVA(IF(G2SelectionMask="x",IF(INDEX(RawDataRefData,$E1117,0)&gt;0,INDEX(RawDataRefData,$E1117,0)),"")),"")</f>
        <v>1.2720777563426766</v>
      </c>
      <c r="AQ1117" s="100" t="b">
        <f t="shared" si="423"/>
        <v>0</v>
      </c>
      <c r="AR1117" s="100" t="str">
        <f t="array" ref="AR1117">IF($AQ1117,MEDIAN(IF(G3SelectionMask="x",IF(INDEX(RawDataRefData,$E1117,0)&gt;0,INDEX(RawDataRefData,$E1117,0)),"")),"")</f>
        <v/>
      </c>
      <c r="AS1117" s="100" t="str">
        <f t="array" ref="AS1117">IF($AQ1117,QUARTILE(IF(G3SelectionMask="x",IF(INDEX(RawDataRefData,$E1117,0)&gt;0,INDEX(RawDataRefData,$E1117,0)),""),1),"")</f>
        <v/>
      </c>
      <c r="AT1117" s="100" t="str">
        <f t="array" ref="AT1117">IF($AQ1117,QUARTILE(IF(G3SelectionMask="x",IF(INDEX(RawDataRefData,$E1117,0)&gt;0,INDEX(RawDataRefData,$E1117,0)),""),3),"")</f>
        <v/>
      </c>
      <c r="AU1117" s="100" t="str">
        <f t="array" ref="AU1117">IF($AQ1117,MIN(IF(G3SelectionMask="x",IF(INDEX(RawDataRefData,$E1117,0)&gt;0,INDEX(RawDataRefData,$E1117,0)),"")),"")</f>
        <v/>
      </c>
      <c r="AV1117" s="100" t="str">
        <f t="array" ref="AV1117">IF($AQ1117,MAX(IF(G3SelectionMask="x",IF(INDEX(RawDataRefData,$E1117,0)&gt;0,INDEX(RawDataRefData,$E1117,0)),"")),"")</f>
        <v/>
      </c>
      <c r="AW1117" s="100" t="str">
        <f t="shared" si="424"/>
        <v/>
      </c>
      <c r="AX1117" s="100" t="str">
        <f t="array" ref="AX1117">IF($AQ1117,STDEVA(IF(G3SelectionMask="x",IF(INDEX(RawDataRefData,$E1117,0)&gt;0,INDEX(RawDataRefData,$E1117,0)),"")),"")</f>
        <v/>
      </c>
      <c r="AY1117" s="101" t="b">
        <f t="shared" si="425"/>
        <v>0</v>
      </c>
      <c r="AZ1117" s="101" t="str">
        <f t="array" ref="AZ1117">IF($AY1117,MEDIAN(IF(G4SelectionMask="x",IF(INDEX(RawDataRefData,$E1117,0)&gt;0,INDEX(RawDataRefData,$E1117,0)),"")),"")</f>
        <v/>
      </c>
      <c r="BA1117" s="101" t="str">
        <f t="array" ref="BA1117">IF($AY1117,QUARTILE(IF(G4SelectionMask="x",IF(INDEX(RawDataRefData,$E1117,0)&gt;0,INDEX(RawDataRefData,$E1117,0)),""),1),"")</f>
        <v/>
      </c>
      <c r="BB1117" s="101" t="str">
        <f t="array" ref="BB1117">IF($AY1117,QUARTILE(IF(G4SelectionMask="x",IF(INDEX(RawDataRefData,$E1117,0)&gt;0,INDEX(RawDataRefData,$E1117,0)),""),3),"")</f>
        <v/>
      </c>
      <c r="BC1117" s="101" t="str">
        <f t="array" ref="BC1117">IF($AY1117,MIN(IF(G4SelectionMask="x",IF(INDEX(RawDataRefData,$E1117,0)&gt;0,INDEX(RawDataRefData,$E1117,0)),"")),"")</f>
        <v/>
      </c>
      <c r="BD1117" s="101" t="str">
        <f t="array" ref="BD1117">IF($AY1117,MAX(IF(G4SelectionMask="x",IF(INDEX(RawDataRefData,$E1117,0)&gt;0,INDEX(RawDataRefData,$E1117,0)),"")),"")</f>
        <v/>
      </c>
      <c r="BE1117" s="101" t="str">
        <f t="shared" si="426"/>
        <v/>
      </c>
      <c r="BF1117" s="101" t="str">
        <f t="array" ref="BF1117">IF($AY1117,STDEVA(IF(G4SelectionMask="x",IF(INDEX(RawDataRefData,$E1117,0)&gt;0,INDEX(RawDataRefData,$E1117,0)),"")),"")</f>
        <v/>
      </c>
      <c r="BG1117" s="100" t="b">
        <f t="shared" si="427"/>
        <v>0</v>
      </c>
      <c r="BH1117" s="100" t="str">
        <f t="array" ref="BH1117">IF($BG1117,MEDIAN(IF(G5SelectionMask="x",IF(INDEX(RawDataRefData,$E1117,0)&gt;0,INDEX(RawDataRefData,$E1117,0)),"")),"")</f>
        <v/>
      </c>
      <c r="BI1117" s="100" t="str">
        <f t="array" ref="BI1117">IF($BG1117,QUARTILE(IF(G5SelectionMask="x",IF(INDEX(RawDataRefData,$E1117,0)&gt;0,INDEX(RawDataRefData,$E1117,0)),""),1),"")</f>
        <v/>
      </c>
      <c r="BJ1117" s="100" t="str">
        <f t="array" ref="BJ1117">IF($BG1117,QUARTILE(IF(G5SelectionMask="x",IF(INDEX(RawDataRefData,$E1117,0)&gt;0,INDEX(RawDataRefData,$E1117,0)),""),3),"")</f>
        <v/>
      </c>
      <c r="BK1117" s="100" t="str">
        <f t="array" ref="BK1117">IF($BG1117,MIN(IF(G5SelectionMask="x",IF(INDEX(RawDataRefData,$E1117,0)&gt;0,INDEX(RawDataRefData,$E1117,0)),"")),"")</f>
        <v/>
      </c>
      <c r="BL1117" s="100" t="str">
        <f t="array" ref="BL1117">IF($BG1117,MAX(IF(G5SelectionMask="x",IF(INDEX(RawDataRefData,$E1117,0)&gt;0,INDEX(RawDataRefData,$E1117,0)),"")),"")</f>
        <v/>
      </c>
      <c r="BM1117" s="100" t="str">
        <f t="shared" si="428"/>
        <v/>
      </c>
      <c r="BN1117" s="103" t="str">
        <f t="array" ref="BN1117">IF($BG1117,STDEVA(IF(G5SelectionMask="x",IF(INDEX(RawDataRefData,$E1117,0)&gt;0,INDEX(RawDataRefData,$E1117,0)),"")),"")</f>
        <v/>
      </c>
      <c r="BO1117" s="104"/>
      <c r="BP1117" s="105">
        <v>3</v>
      </c>
      <c r="BQ1117" s="105">
        <v>4</v>
      </c>
      <c r="BR1117" s="105">
        <v>1</v>
      </c>
      <c r="BS1117" s="105">
        <v>1</v>
      </c>
      <c r="BT1117" s="105">
        <v>1</v>
      </c>
      <c r="BU1117" s="105">
        <v>3</v>
      </c>
      <c r="BV1117" s="105">
        <v>3</v>
      </c>
      <c r="BW1117" s="105">
        <v>1</v>
      </c>
      <c r="BX1117" s="105">
        <v>1</v>
      </c>
      <c r="BY1117" s="105">
        <v>3</v>
      </c>
      <c r="BZ1117" s="105">
        <v>2</v>
      </c>
      <c r="CA1117" s="105">
        <v>2</v>
      </c>
      <c r="CB1117" s="105">
        <v>4</v>
      </c>
      <c r="CC1117" s="105">
        <v>4</v>
      </c>
      <c r="CD1117" s="105">
        <v>2</v>
      </c>
    </row>
    <row r="1118" spans="1:82" ht="13.5" hidden="1" thickBot="1" x14ac:dyDescent="0.25">
      <c r="A1118" s="33" t="e">
        <f t="shared" si="359"/>
        <v>#NAME?</v>
      </c>
      <c r="B1118" s="218"/>
      <c r="C1118" s="215"/>
      <c r="D1118" s="229" t="s">
        <v>1629</v>
      </c>
      <c r="E1118" s="72">
        <f t="shared" si="421"/>
        <v>1109</v>
      </c>
      <c r="F1118" s="9" t="s">
        <v>2457</v>
      </c>
      <c r="G1118" s="9" t="s">
        <v>1493</v>
      </c>
      <c r="I1118" s="9" t="s">
        <v>1629</v>
      </c>
      <c r="K1118" s="100">
        <f t="shared" si="406"/>
        <v>3</v>
      </c>
      <c r="L1118" s="100"/>
      <c r="M1118" s="100"/>
      <c r="N1118" s="100"/>
      <c r="O1118" s="100"/>
      <c r="P1118" s="101">
        <f t="shared" si="407"/>
        <v>4</v>
      </c>
      <c r="Q1118" s="102">
        <f t="shared" si="408"/>
        <v>3</v>
      </c>
      <c r="R1118" s="102">
        <f t="shared" si="409"/>
        <v>2</v>
      </c>
      <c r="S1118" s="102">
        <f t="shared" si="410"/>
        <v>4</v>
      </c>
      <c r="T1118" s="102">
        <f t="shared" si="411"/>
        <v>2</v>
      </c>
      <c r="U1118" s="102">
        <f t="shared" si="412"/>
        <v>4</v>
      </c>
      <c r="V1118" s="102">
        <f t="shared" si="413"/>
        <v>2</v>
      </c>
      <c r="W1118" s="102">
        <f t="shared" si="414"/>
        <v>3</v>
      </c>
      <c r="X1118" s="102">
        <f t="shared" si="415"/>
        <v>4</v>
      </c>
      <c r="Y1118" s="102">
        <f t="shared" si="416"/>
        <v>1</v>
      </c>
      <c r="Z1118" s="102">
        <f t="shared" si="417"/>
        <v>4</v>
      </c>
      <c r="AA1118" s="100" t="b">
        <f t="shared" si="418"/>
        <v>1</v>
      </c>
      <c r="AB1118" s="100">
        <f t="array" ref="AB1118">IF($AA1118,MEDIAN(IF(G1SelectionMask="x",IF(INDEX(RawDataRefData,$E1118,0)&gt;0,INDEX(RawDataRefData,$E1118,0)),"")),"")</f>
        <v>3</v>
      </c>
      <c r="AC1118" s="100">
        <f t="array" ref="AC1118">IF($AA1118,QUARTILE(IF(G1SelectionMask="x",IF(INDEX(RawDataRefData,$E1118,0)&gt;0,INDEX(RawDataRefData,$E1118,0)),""),1),"")</f>
        <v>2</v>
      </c>
      <c r="AD1118" s="100">
        <f t="array" ref="AD1118">IF($AA1118,QUARTILE(IF(G1SelectionMask="x",IF(INDEX(RawDataRefData,$E1118,0)&gt;0,INDEX(RawDataRefData,$E1118,0)),""),3),"")</f>
        <v>4</v>
      </c>
      <c r="AE1118" s="100">
        <f t="array" ref="AE1118">IF($AA1118,MIN(IF(G1SelectionMask="x",IF(INDEX(RawDataRefData,$E1118,0)&gt;0,INDEX(RawDataRefData,$E1118,0)),"")),"")</f>
        <v>1</v>
      </c>
      <c r="AF1118" s="100">
        <f t="array" ref="AF1118">IF($AA1118,MAX(IF(G1SelectionMask="x",IF(INDEX(RawDataRefData,$E1118,0)&gt;0,INDEX(RawDataRefData,$E1118,0)),"")),"")</f>
        <v>4</v>
      </c>
      <c r="AG1118" s="100">
        <f t="shared" si="419"/>
        <v>3</v>
      </c>
      <c r="AH1118" s="100">
        <f t="array" ref="AH1118">IF($AA1118,STDEVA(IF(G1SelectionMask="x",IF(INDEX(RawDataRefData,$E1118,0)&gt;0,INDEX(RawDataRefData,$E1118,0)),"")),"")</f>
        <v>1.0954451150103321</v>
      </c>
      <c r="AI1118" s="101" t="b">
        <f t="shared" si="420"/>
        <v>1</v>
      </c>
      <c r="AJ1118" s="101">
        <f t="array" ref="AJ1118">IF($AI1118,MEDIAN(IF(G2SelectionMask="x",IF(INDEX(RawDataRefData,$E1118,0)&gt;0,INDEX(RawDataRefData,$E1118,0)),"")),"")</f>
        <v>2</v>
      </c>
      <c r="AK1118" s="101">
        <f t="array" ref="AK1118">IF($AI1118,QUARTILE(IF(G2SelectionMask="x",IF(INDEX(RawDataRefData,$E1118,0)&gt;0,INDEX(RawDataRefData,$E1118,0)),""),1),"")</f>
        <v>2</v>
      </c>
      <c r="AL1118" s="101">
        <f t="array" ref="AL1118">IF($AI1118,QUARTILE(IF(G2SelectionMask="x",IF(INDEX(RawDataRefData,$E1118,0)&gt;0,INDEX(RawDataRefData,$E1118,0)),""),3),"")</f>
        <v>3.5</v>
      </c>
      <c r="AM1118" s="101">
        <f t="array" ref="AM1118">IF($AI1118,MIN(IF(G2SelectionMask="x",IF(INDEX(RawDataRefData,$E1118,0)&gt;0,INDEX(RawDataRefData,$E1118,0)),"")),"")</f>
        <v>1</v>
      </c>
      <c r="AN1118" s="101">
        <f t="array" ref="AN1118">IF($AI1118,MAX(IF(G2SelectionMask="x",IF(INDEX(RawDataRefData,$E1118,0)&gt;0,INDEX(RawDataRefData,$E1118,0)),"")),"")</f>
        <v>4</v>
      </c>
      <c r="AO1118" s="101">
        <f t="shared" si="422"/>
        <v>2.5454545454545454</v>
      </c>
      <c r="AP1118" s="101">
        <f t="array" ref="AP1118">IF($AI1118,STDEVA(IF(G2SelectionMask="x",IF(INDEX(RawDataRefData,$E1118,0)&gt;0,INDEX(RawDataRefData,$E1118,0)),"")),"")</f>
        <v>1.1281521496355327</v>
      </c>
      <c r="AQ1118" s="100" t="b">
        <f t="shared" si="423"/>
        <v>0</v>
      </c>
      <c r="AR1118" s="100" t="str">
        <f t="array" ref="AR1118">IF($AQ1118,MEDIAN(IF(G3SelectionMask="x",IF(INDEX(RawDataRefData,$E1118,0)&gt;0,INDEX(RawDataRefData,$E1118,0)),"")),"")</f>
        <v/>
      </c>
      <c r="AS1118" s="100" t="str">
        <f t="array" ref="AS1118">IF($AQ1118,QUARTILE(IF(G3SelectionMask="x",IF(INDEX(RawDataRefData,$E1118,0)&gt;0,INDEX(RawDataRefData,$E1118,0)),""),1),"")</f>
        <v/>
      </c>
      <c r="AT1118" s="100" t="str">
        <f t="array" ref="AT1118">IF($AQ1118,QUARTILE(IF(G3SelectionMask="x",IF(INDEX(RawDataRefData,$E1118,0)&gt;0,INDEX(RawDataRefData,$E1118,0)),""),3),"")</f>
        <v/>
      </c>
      <c r="AU1118" s="100" t="str">
        <f t="array" ref="AU1118">IF($AQ1118,MIN(IF(G3SelectionMask="x",IF(INDEX(RawDataRefData,$E1118,0)&gt;0,INDEX(RawDataRefData,$E1118,0)),"")),"")</f>
        <v/>
      </c>
      <c r="AV1118" s="100" t="str">
        <f t="array" ref="AV1118">IF($AQ1118,MAX(IF(G3SelectionMask="x",IF(INDEX(RawDataRefData,$E1118,0)&gt;0,INDEX(RawDataRefData,$E1118,0)),"")),"")</f>
        <v/>
      </c>
      <c r="AW1118" s="100" t="str">
        <f t="shared" si="424"/>
        <v/>
      </c>
      <c r="AX1118" s="100" t="str">
        <f t="array" ref="AX1118">IF($AQ1118,STDEVA(IF(G3SelectionMask="x",IF(INDEX(RawDataRefData,$E1118,0)&gt;0,INDEX(RawDataRefData,$E1118,0)),"")),"")</f>
        <v/>
      </c>
      <c r="AY1118" s="101" t="b">
        <f t="shared" si="425"/>
        <v>0</v>
      </c>
      <c r="AZ1118" s="101" t="str">
        <f t="array" ref="AZ1118">IF($AY1118,MEDIAN(IF(G4SelectionMask="x",IF(INDEX(RawDataRefData,$E1118,0)&gt;0,INDEX(RawDataRefData,$E1118,0)),"")),"")</f>
        <v/>
      </c>
      <c r="BA1118" s="101" t="str">
        <f t="array" ref="BA1118">IF($AY1118,QUARTILE(IF(G4SelectionMask="x",IF(INDEX(RawDataRefData,$E1118,0)&gt;0,INDEX(RawDataRefData,$E1118,0)),""),1),"")</f>
        <v/>
      </c>
      <c r="BB1118" s="101" t="str">
        <f t="array" ref="BB1118">IF($AY1118,QUARTILE(IF(G4SelectionMask="x",IF(INDEX(RawDataRefData,$E1118,0)&gt;0,INDEX(RawDataRefData,$E1118,0)),""),3),"")</f>
        <v/>
      </c>
      <c r="BC1118" s="101" t="str">
        <f t="array" ref="BC1118">IF($AY1118,MIN(IF(G4SelectionMask="x",IF(INDEX(RawDataRefData,$E1118,0)&gt;0,INDEX(RawDataRefData,$E1118,0)),"")),"")</f>
        <v/>
      </c>
      <c r="BD1118" s="101" t="str">
        <f t="array" ref="BD1118">IF($AY1118,MAX(IF(G4SelectionMask="x",IF(INDEX(RawDataRefData,$E1118,0)&gt;0,INDEX(RawDataRefData,$E1118,0)),"")),"")</f>
        <v/>
      </c>
      <c r="BE1118" s="101" t="str">
        <f t="shared" si="426"/>
        <v/>
      </c>
      <c r="BF1118" s="101" t="str">
        <f t="array" ref="BF1118">IF($AY1118,STDEVA(IF(G4SelectionMask="x",IF(INDEX(RawDataRefData,$E1118,0)&gt;0,INDEX(RawDataRefData,$E1118,0)),"")),"")</f>
        <v/>
      </c>
      <c r="BG1118" s="100" t="b">
        <f t="shared" si="427"/>
        <v>0</v>
      </c>
      <c r="BH1118" s="100" t="str">
        <f t="array" ref="BH1118">IF($BG1118,MEDIAN(IF(G5SelectionMask="x",IF(INDEX(RawDataRefData,$E1118,0)&gt;0,INDEX(RawDataRefData,$E1118,0)),"")),"")</f>
        <v/>
      </c>
      <c r="BI1118" s="100" t="str">
        <f t="array" ref="BI1118">IF($BG1118,QUARTILE(IF(G5SelectionMask="x",IF(INDEX(RawDataRefData,$E1118,0)&gt;0,INDEX(RawDataRefData,$E1118,0)),""),1),"")</f>
        <v/>
      </c>
      <c r="BJ1118" s="100" t="str">
        <f t="array" ref="BJ1118">IF($BG1118,QUARTILE(IF(G5SelectionMask="x",IF(INDEX(RawDataRefData,$E1118,0)&gt;0,INDEX(RawDataRefData,$E1118,0)),""),3),"")</f>
        <v/>
      </c>
      <c r="BK1118" s="100" t="str">
        <f t="array" ref="BK1118">IF($BG1118,MIN(IF(G5SelectionMask="x",IF(INDEX(RawDataRefData,$E1118,0)&gt;0,INDEX(RawDataRefData,$E1118,0)),"")),"")</f>
        <v/>
      </c>
      <c r="BL1118" s="100" t="str">
        <f t="array" ref="BL1118">IF($BG1118,MAX(IF(G5SelectionMask="x",IF(INDEX(RawDataRefData,$E1118,0)&gt;0,INDEX(RawDataRefData,$E1118,0)),"")),"")</f>
        <v/>
      </c>
      <c r="BM1118" s="100" t="str">
        <f t="shared" si="428"/>
        <v/>
      </c>
      <c r="BN1118" s="103" t="str">
        <f t="array" ref="BN1118">IF($BG1118,STDEVA(IF(G5SelectionMask="x",IF(INDEX(RawDataRefData,$E1118,0)&gt;0,INDEX(RawDataRefData,$E1118,0)),"")),"")</f>
        <v/>
      </c>
      <c r="BO1118" s="104"/>
      <c r="BP1118" s="105">
        <v>3</v>
      </c>
      <c r="BQ1118" s="105">
        <v>4</v>
      </c>
      <c r="BR1118" s="105">
        <v>3</v>
      </c>
      <c r="BS1118" s="105">
        <v>2</v>
      </c>
      <c r="BT1118" s="105">
        <v>4</v>
      </c>
      <c r="BU1118" s="105">
        <v>2</v>
      </c>
      <c r="BV1118" s="105">
        <v>4</v>
      </c>
      <c r="BW1118" s="105">
        <v>2</v>
      </c>
      <c r="BX1118" s="105">
        <v>3</v>
      </c>
      <c r="BY1118" s="105">
        <v>4</v>
      </c>
      <c r="BZ1118" s="105">
        <v>1</v>
      </c>
      <c r="CA1118" s="105">
        <v>4</v>
      </c>
      <c r="CB1118" s="105">
        <v>2</v>
      </c>
      <c r="CC1118" s="105">
        <v>2</v>
      </c>
      <c r="CD1118" s="105">
        <v>1</v>
      </c>
    </row>
    <row r="1119" spans="1:82" ht="13.5" hidden="1" thickBot="1" x14ac:dyDescent="0.25">
      <c r="A1119" s="33" t="e">
        <f t="shared" si="359"/>
        <v>#NAME?</v>
      </c>
      <c r="B1119" s="218"/>
      <c r="C1119" s="215"/>
      <c r="D1119" s="229"/>
      <c r="E1119" s="72">
        <f t="shared" si="421"/>
        <v>1110</v>
      </c>
      <c r="F1119" s="9" t="s">
        <v>2458</v>
      </c>
      <c r="G1119" s="9" t="s">
        <v>1494</v>
      </c>
      <c r="I1119" s="9" t="s">
        <v>1629</v>
      </c>
      <c r="K1119" s="100">
        <f t="shared" si="406"/>
        <v>4</v>
      </c>
      <c r="L1119" s="100"/>
      <c r="M1119" s="100"/>
      <c r="N1119" s="100"/>
      <c r="O1119" s="100"/>
      <c r="P1119" s="101">
        <f t="shared" si="407"/>
        <v>3</v>
      </c>
      <c r="Q1119" s="102">
        <f t="shared" si="408"/>
        <v>2</v>
      </c>
      <c r="R1119" s="102">
        <f t="shared" si="409"/>
        <v>2</v>
      </c>
      <c r="S1119" s="102">
        <f t="shared" si="410"/>
        <v>1</v>
      </c>
      <c r="T1119" s="102">
        <f t="shared" si="411"/>
        <v>3</v>
      </c>
      <c r="U1119" s="102">
        <f t="shared" si="412"/>
        <v>4</v>
      </c>
      <c r="V1119" s="102">
        <f t="shared" si="413"/>
        <v>3</v>
      </c>
      <c r="W1119" s="102">
        <f t="shared" si="414"/>
        <v>3</v>
      </c>
      <c r="X1119" s="102">
        <f t="shared" si="415"/>
        <v>2</v>
      </c>
      <c r="Y1119" s="102">
        <f t="shared" si="416"/>
        <v>2</v>
      </c>
      <c r="Z1119" s="102">
        <f t="shared" si="417"/>
        <v>4</v>
      </c>
      <c r="AA1119" s="100" t="b">
        <f t="shared" si="418"/>
        <v>1</v>
      </c>
      <c r="AB1119" s="100">
        <f t="array" ref="AB1119">IF($AA1119,MEDIAN(IF(G1SelectionMask="x",IF(INDEX(RawDataRefData,$E1119,0)&gt;0,INDEX(RawDataRefData,$E1119,0)),"")),"")</f>
        <v>3</v>
      </c>
      <c r="AC1119" s="100">
        <f t="array" ref="AC1119">IF($AA1119,QUARTILE(IF(G1SelectionMask="x",IF(INDEX(RawDataRefData,$E1119,0)&gt;0,INDEX(RawDataRefData,$E1119,0)),""),1),"")</f>
        <v>2</v>
      </c>
      <c r="AD1119" s="100">
        <f t="array" ref="AD1119">IF($AA1119,QUARTILE(IF(G1SelectionMask="x",IF(INDEX(RawDataRefData,$E1119,0)&gt;0,INDEX(RawDataRefData,$E1119,0)),""),3),"")</f>
        <v>3</v>
      </c>
      <c r="AE1119" s="100">
        <f t="array" ref="AE1119">IF($AA1119,MIN(IF(G1SelectionMask="x",IF(INDEX(RawDataRefData,$E1119,0)&gt;0,INDEX(RawDataRefData,$E1119,0)),"")),"")</f>
        <v>1</v>
      </c>
      <c r="AF1119" s="100">
        <f t="array" ref="AF1119">IF($AA1119,MAX(IF(G1SelectionMask="x",IF(INDEX(RawDataRefData,$E1119,0)&gt;0,INDEX(RawDataRefData,$E1119,0)),"")),"")</f>
        <v>4</v>
      </c>
      <c r="AG1119" s="100">
        <f t="shared" si="419"/>
        <v>2.6363636363636362</v>
      </c>
      <c r="AH1119" s="100">
        <f t="array" ref="AH1119">IF($AA1119,STDEVA(IF(G1SelectionMask="x",IF(INDEX(RawDataRefData,$E1119,0)&gt;0,INDEX(RawDataRefData,$E1119,0)),"")),"")</f>
        <v>0.9244162777371755</v>
      </c>
      <c r="AI1119" s="101" t="b">
        <f t="shared" si="420"/>
        <v>1</v>
      </c>
      <c r="AJ1119" s="101">
        <f t="array" ref="AJ1119">IF($AI1119,MEDIAN(IF(G2SelectionMask="x",IF(INDEX(RawDataRefData,$E1119,0)&gt;0,INDEX(RawDataRefData,$E1119,0)),"")),"")</f>
        <v>2</v>
      </c>
      <c r="AK1119" s="101">
        <f t="array" ref="AK1119">IF($AI1119,QUARTILE(IF(G2SelectionMask="x",IF(INDEX(RawDataRefData,$E1119,0)&gt;0,INDEX(RawDataRefData,$E1119,0)),""),1),"")</f>
        <v>1.5</v>
      </c>
      <c r="AL1119" s="101">
        <f t="array" ref="AL1119">IF($AI1119,QUARTILE(IF(G2SelectionMask="x",IF(INDEX(RawDataRefData,$E1119,0)&gt;0,INDEX(RawDataRefData,$E1119,0)),""),3),"")</f>
        <v>3</v>
      </c>
      <c r="AM1119" s="101">
        <f t="array" ref="AM1119">IF($AI1119,MIN(IF(G2SelectionMask="x",IF(INDEX(RawDataRefData,$E1119,0)&gt;0,INDEX(RawDataRefData,$E1119,0)),"")),"")</f>
        <v>1</v>
      </c>
      <c r="AN1119" s="101">
        <f t="array" ref="AN1119">IF($AI1119,MAX(IF(G2SelectionMask="x",IF(INDEX(RawDataRefData,$E1119,0)&gt;0,INDEX(RawDataRefData,$E1119,0)),"")),"")</f>
        <v>4</v>
      </c>
      <c r="AO1119" s="101">
        <f t="shared" si="422"/>
        <v>2.2727272727272729</v>
      </c>
      <c r="AP1119" s="101">
        <f t="array" ref="AP1119">IF($AI1119,STDEVA(IF(G2SelectionMask="x",IF(INDEX(RawDataRefData,$E1119,0)&gt;0,INDEX(RawDataRefData,$E1119,0)),"")),"")</f>
        <v>1.009049958219026</v>
      </c>
      <c r="AQ1119" s="100" t="b">
        <f t="shared" si="423"/>
        <v>0</v>
      </c>
      <c r="AR1119" s="100" t="str">
        <f t="array" ref="AR1119">IF($AQ1119,MEDIAN(IF(G3SelectionMask="x",IF(INDEX(RawDataRefData,$E1119,0)&gt;0,INDEX(RawDataRefData,$E1119,0)),"")),"")</f>
        <v/>
      </c>
      <c r="AS1119" s="100" t="str">
        <f t="array" ref="AS1119">IF($AQ1119,QUARTILE(IF(G3SelectionMask="x",IF(INDEX(RawDataRefData,$E1119,0)&gt;0,INDEX(RawDataRefData,$E1119,0)),""),1),"")</f>
        <v/>
      </c>
      <c r="AT1119" s="100" t="str">
        <f t="array" ref="AT1119">IF($AQ1119,QUARTILE(IF(G3SelectionMask="x",IF(INDEX(RawDataRefData,$E1119,0)&gt;0,INDEX(RawDataRefData,$E1119,0)),""),3),"")</f>
        <v/>
      </c>
      <c r="AU1119" s="100" t="str">
        <f t="array" ref="AU1119">IF($AQ1119,MIN(IF(G3SelectionMask="x",IF(INDEX(RawDataRefData,$E1119,0)&gt;0,INDEX(RawDataRefData,$E1119,0)),"")),"")</f>
        <v/>
      </c>
      <c r="AV1119" s="100" t="str">
        <f t="array" ref="AV1119">IF($AQ1119,MAX(IF(G3SelectionMask="x",IF(INDEX(RawDataRefData,$E1119,0)&gt;0,INDEX(RawDataRefData,$E1119,0)),"")),"")</f>
        <v/>
      </c>
      <c r="AW1119" s="100" t="str">
        <f t="shared" si="424"/>
        <v/>
      </c>
      <c r="AX1119" s="100" t="str">
        <f t="array" ref="AX1119">IF($AQ1119,STDEVA(IF(G3SelectionMask="x",IF(INDEX(RawDataRefData,$E1119,0)&gt;0,INDEX(RawDataRefData,$E1119,0)),"")),"")</f>
        <v/>
      </c>
      <c r="AY1119" s="101" t="b">
        <f t="shared" si="425"/>
        <v>0</v>
      </c>
      <c r="AZ1119" s="101" t="str">
        <f t="array" ref="AZ1119">IF($AY1119,MEDIAN(IF(G4SelectionMask="x",IF(INDEX(RawDataRefData,$E1119,0)&gt;0,INDEX(RawDataRefData,$E1119,0)),"")),"")</f>
        <v/>
      </c>
      <c r="BA1119" s="101" t="str">
        <f t="array" ref="BA1119">IF($AY1119,QUARTILE(IF(G4SelectionMask="x",IF(INDEX(RawDataRefData,$E1119,0)&gt;0,INDEX(RawDataRefData,$E1119,0)),""),1),"")</f>
        <v/>
      </c>
      <c r="BB1119" s="101" t="str">
        <f t="array" ref="BB1119">IF($AY1119,QUARTILE(IF(G4SelectionMask="x",IF(INDEX(RawDataRefData,$E1119,0)&gt;0,INDEX(RawDataRefData,$E1119,0)),""),3),"")</f>
        <v/>
      </c>
      <c r="BC1119" s="101" t="str">
        <f t="array" ref="BC1119">IF($AY1119,MIN(IF(G4SelectionMask="x",IF(INDEX(RawDataRefData,$E1119,0)&gt;0,INDEX(RawDataRefData,$E1119,0)),"")),"")</f>
        <v/>
      </c>
      <c r="BD1119" s="101" t="str">
        <f t="array" ref="BD1119">IF($AY1119,MAX(IF(G4SelectionMask="x",IF(INDEX(RawDataRefData,$E1119,0)&gt;0,INDEX(RawDataRefData,$E1119,0)),"")),"")</f>
        <v/>
      </c>
      <c r="BE1119" s="101" t="str">
        <f t="shared" si="426"/>
        <v/>
      </c>
      <c r="BF1119" s="101" t="str">
        <f t="array" ref="BF1119">IF($AY1119,STDEVA(IF(G4SelectionMask="x",IF(INDEX(RawDataRefData,$E1119,0)&gt;0,INDEX(RawDataRefData,$E1119,0)),"")),"")</f>
        <v/>
      </c>
      <c r="BG1119" s="100" t="b">
        <f t="shared" si="427"/>
        <v>0</v>
      </c>
      <c r="BH1119" s="100" t="str">
        <f t="array" ref="BH1119">IF($BG1119,MEDIAN(IF(G5SelectionMask="x",IF(INDEX(RawDataRefData,$E1119,0)&gt;0,INDEX(RawDataRefData,$E1119,0)),"")),"")</f>
        <v/>
      </c>
      <c r="BI1119" s="100" t="str">
        <f t="array" ref="BI1119">IF($BG1119,QUARTILE(IF(G5SelectionMask="x",IF(INDEX(RawDataRefData,$E1119,0)&gt;0,INDEX(RawDataRefData,$E1119,0)),""),1),"")</f>
        <v/>
      </c>
      <c r="BJ1119" s="100" t="str">
        <f t="array" ref="BJ1119">IF($BG1119,QUARTILE(IF(G5SelectionMask="x",IF(INDEX(RawDataRefData,$E1119,0)&gt;0,INDEX(RawDataRefData,$E1119,0)),""),3),"")</f>
        <v/>
      </c>
      <c r="BK1119" s="100" t="str">
        <f t="array" ref="BK1119">IF($BG1119,MIN(IF(G5SelectionMask="x",IF(INDEX(RawDataRefData,$E1119,0)&gt;0,INDEX(RawDataRefData,$E1119,0)),"")),"")</f>
        <v/>
      </c>
      <c r="BL1119" s="100" t="str">
        <f t="array" ref="BL1119">IF($BG1119,MAX(IF(G5SelectionMask="x",IF(INDEX(RawDataRefData,$E1119,0)&gt;0,INDEX(RawDataRefData,$E1119,0)),"")),"")</f>
        <v/>
      </c>
      <c r="BM1119" s="100" t="str">
        <f t="shared" si="428"/>
        <v/>
      </c>
      <c r="BN1119" s="103" t="str">
        <f t="array" ref="BN1119">IF($BG1119,STDEVA(IF(G5SelectionMask="x",IF(INDEX(RawDataRefData,$E1119,0)&gt;0,INDEX(RawDataRefData,$E1119,0)),"")),"")</f>
        <v/>
      </c>
      <c r="BO1119" s="104"/>
      <c r="BP1119" s="105">
        <v>4</v>
      </c>
      <c r="BQ1119" s="105">
        <v>3</v>
      </c>
      <c r="BR1119" s="105">
        <v>2</v>
      </c>
      <c r="BS1119" s="105">
        <v>2</v>
      </c>
      <c r="BT1119" s="105">
        <v>1</v>
      </c>
      <c r="BU1119" s="105">
        <v>3</v>
      </c>
      <c r="BV1119" s="105">
        <v>4</v>
      </c>
      <c r="BW1119" s="105">
        <v>3</v>
      </c>
      <c r="BX1119" s="105">
        <v>3</v>
      </c>
      <c r="BY1119" s="105">
        <v>2</v>
      </c>
      <c r="BZ1119" s="105">
        <v>2</v>
      </c>
      <c r="CA1119" s="105">
        <v>4</v>
      </c>
      <c r="CB1119" s="105">
        <v>1</v>
      </c>
      <c r="CC1119" s="105">
        <v>1</v>
      </c>
      <c r="CD1119" s="105">
        <v>2</v>
      </c>
    </row>
    <row r="1120" spans="1:82" ht="13.5" hidden="1" thickBot="1" x14ac:dyDescent="0.25">
      <c r="A1120" s="33" t="e">
        <f t="shared" si="359"/>
        <v>#NAME?</v>
      </c>
      <c r="B1120" s="218"/>
      <c r="C1120" s="215"/>
      <c r="D1120" s="229"/>
      <c r="E1120" s="72">
        <f t="shared" si="421"/>
        <v>1111</v>
      </c>
      <c r="F1120" s="9" t="s">
        <v>2459</v>
      </c>
      <c r="G1120" s="9" t="s">
        <v>1495</v>
      </c>
      <c r="I1120" s="9" t="s">
        <v>1629</v>
      </c>
      <c r="K1120" s="100">
        <f t="shared" si="406"/>
        <v>1</v>
      </c>
      <c r="L1120" s="100"/>
      <c r="M1120" s="100"/>
      <c r="N1120" s="100"/>
      <c r="O1120" s="100"/>
      <c r="P1120" s="101">
        <f t="shared" si="407"/>
        <v>3</v>
      </c>
      <c r="Q1120" s="102">
        <f t="shared" si="408"/>
        <v>2</v>
      </c>
      <c r="R1120" s="102">
        <f t="shared" si="409"/>
        <v>3</v>
      </c>
      <c r="S1120" s="102">
        <f t="shared" si="410"/>
        <v>2</v>
      </c>
      <c r="T1120" s="102">
        <f t="shared" si="411"/>
        <v>1</v>
      </c>
      <c r="U1120" s="102">
        <f t="shared" si="412"/>
        <v>4</v>
      </c>
      <c r="V1120" s="102">
        <f t="shared" si="413"/>
        <v>1</v>
      </c>
      <c r="W1120" s="102">
        <f t="shared" si="414"/>
        <v>2</v>
      </c>
      <c r="X1120" s="102">
        <f t="shared" si="415"/>
        <v>3</v>
      </c>
      <c r="Y1120" s="102">
        <f t="shared" si="416"/>
        <v>3</v>
      </c>
      <c r="Z1120" s="102">
        <f t="shared" si="417"/>
        <v>3</v>
      </c>
      <c r="AA1120" s="100" t="b">
        <f t="shared" si="418"/>
        <v>1</v>
      </c>
      <c r="AB1120" s="100">
        <f t="array" ref="AB1120">IF($AA1120,MEDIAN(IF(G1SelectionMask="x",IF(INDEX(RawDataRefData,$E1120,0)&gt;0,INDEX(RawDataRefData,$E1120,0)),"")),"")</f>
        <v>3</v>
      </c>
      <c r="AC1120" s="100">
        <f t="array" ref="AC1120">IF($AA1120,QUARTILE(IF(G1SelectionMask="x",IF(INDEX(RawDataRefData,$E1120,0)&gt;0,INDEX(RawDataRefData,$E1120,0)),""),1),"")</f>
        <v>2</v>
      </c>
      <c r="AD1120" s="100">
        <f t="array" ref="AD1120">IF($AA1120,QUARTILE(IF(G1SelectionMask="x",IF(INDEX(RawDataRefData,$E1120,0)&gt;0,INDEX(RawDataRefData,$E1120,0)),""),3),"")</f>
        <v>3</v>
      </c>
      <c r="AE1120" s="100">
        <f t="array" ref="AE1120">IF($AA1120,MIN(IF(G1SelectionMask="x",IF(INDEX(RawDataRefData,$E1120,0)&gt;0,INDEX(RawDataRefData,$E1120,0)),"")),"")</f>
        <v>1</v>
      </c>
      <c r="AF1120" s="100">
        <f t="array" ref="AF1120">IF($AA1120,MAX(IF(G1SelectionMask="x",IF(INDEX(RawDataRefData,$E1120,0)&gt;0,INDEX(RawDataRefData,$E1120,0)),"")),"")</f>
        <v>4</v>
      </c>
      <c r="AG1120" s="100">
        <f t="shared" si="419"/>
        <v>2.4545454545454546</v>
      </c>
      <c r="AH1120" s="100">
        <f t="array" ref="AH1120">IF($AA1120,STDEVA(IF(G1SelectionMask="x",IF(INDEX(RawDataRefData,$E1120,0)&gt;0,INDEX(RawDataRefData,$E1120,0)),"")),"")</f>
        <v>0.93419873299382794</v>
      </c>
      <c r="AI1120" s="101" t="b">
        <f t="shared" si="420"/>
        <v>1</v>
      </c>
      <c r="AJ1120" s="101">
        <f t="array" ref="AJ1120">IF($AI1120,MEDIAN(IF(G2SelectionMask="x",IF(INDEX(RawDataRefData,$E1120,0)&gt;0,INDEX(RawDataRefData,$E1120,0)),"")),"")</f>
        <v>2</v>
      </c>
      <c r="AK1120" s="101">
        <f t="array" ref="AK1120">IF($AI1120,QUARTILE(IF(G2SelectionMask="x",IF(INDEX(RawDataRefData,$E1120,0)&gt;0,INDEX(RawDataRefData,$E1120,0)),""),1),"")</f>
        <v>1.5</v>
      </c>
      <c r="AL1120" s="101">
        <f t="array" ref="AL1120">IF($AI1120,QUARTILE(IF(G2SelectionMask="x",IF(INDEX(RawDataRefData,$E1120,0)&gt;0,INDEX(RawDataRefData,$E1120,0)),""),3),"")</f>
        <v>3</v>
      </c>
      <c r="AM1120" s="101">
        <f t="array" ref="AM1120">IF($AI1120,MIN(IF(G2SelectionMask="x",IF(INDEX(RawDataRefData,$E1120,0)&gt;0,INDEX(RawDataRefData,$E1120,0)),"")),"")</f>
        <v>1</v>
      </c>
      <c r="AN1120" s="101">
        <f t="array" ref="AN1120">IF($AI1120,MAX(IF(G2SelectionMask="x",IF(INDEX(RawDataRefData,$E1120,0)&gt;0,INDEX(RawDataRefData,$E1120,0)),"")),"")</f>
        <v>4</v>
      </c>
      <c r="AO1120" s="101">
        <f t="shared" si="422"/>
        <v>2.1818181818181817</v>
      </c>
      <c r="AP1120" s="101">
        <f t="array" ref="AP1120">IF($AI1120,STDEVA(IF(G2SelectionMask="x",IF(INDEX(RawDataRefData,$E1120,0)&gt;0,INDEX(RawDataRefData,$E1120,0)),"")),"")</f>
        <v>0.98164981721404265</v>
      </c>
      <c r="AQ1120" s="100" t="b">
        <f t="shared" si="423"/>
        <v>0</v>
      </c>
      <c r="AR1120" s="100" t="str">
        <f t="array" ref="AR1120">IF($AQ1120,MEDIAN(IF(G3SelectionMask="x",IF(INDEX(RawDataRefData,$E1120,0)&gt;0,INDEX(RawDataRefData,$E1120,0)),"")),"")</f>
        <v/>
      </c>
      <c r="AS1120" s="100" t="str">
        <f t="array" ref="AS1120">IF($AQ1120,QUARTILE(IF(G3SelectionMask="x",IF(INDEX(RawDataRefData,$E1120,0)&gt;0,INDEX(RawDataRefData,$E1120,0)),""),1),"")</f>
        <v/>
      </c>
      <c r="AT1120" s="100" t="str">
        <f t="array" ref="AT1120">IF($AQ1120,QUARTILE(IF(G3SelectionMask="x",IF(INDEX(RawDataRefData,$E1120,0)&gt;0,INDEX(RawDataRefData,$E1120,0)),""),3),"")</f>
        <v/>
      </c>
      <c r="AU1120" s="100" t="str">
        <f t="array" ref="AU1120">IF($AQ1120,MIN(IF(G3SelectionMask="x",IF(INDEX(RawDataRefData,$E1120,0)&gt;0,INDEX(RawDataRefData,$E1120,0)),"")),"")</f>
        <v/>
      </c>
      <c r="AV1120" s="100" t="str">
        <f t="array" ref="AV1120">IF($AQ1120,MAX(IF(G3SelectionMask="x",IF(INDEX(RawDataRefData,$E1120,0)&gt;0,INDEX(RawDataRefData,$E1120,0)),"")),"")</f>
        <v/>
      </c>
      <c r="AW1120" s="100" t="str">
        <f t="shared" si="424"/>
        <v/>
      </c>
      <c r="AX1120" s="100" t="str">
        <f t="array" ref="AX1120">IF($AQ1120,STDEVA(IF(G3SelectionMask="x",IF(INDEX(RawDataRefData,$E1120,0)&gt;0,INDEX(RawDataRefData,$E1120,0)),"")),"")</f>
        <v/>
      </c>
      <c r="AY1120" s="101" t="b">
        <f t="shared" si="425"/>
        <v>0</v>
      </c>
      <c r="AZ1120" s="101" t="str">
        <f t="array" ref="AZ1120">IF($AY1120,MEDIAN(IF(G4SelectionMask="x",IF(INDEX(RawDataRefData,$E1120,0)&gt;0,INDEX(RawDataRefData,$E1120,0)),"")),"")</f>
        <v/>
      </c>
      <c r="BA1120" s="101" t="str">
        <f t="array" ref="BA1120">IF($AY1120,QUARTILE(IF(G4SelectionMask="x",IF(INDEX(RawDataRefData,$E1120,0)&gt;0,INDEX(RawDataRefData,$E1120,0)),""),1),"")</f>
        <v/>
      </c>
      <c r="BB1120" s="101" t="str">
        <f t="array" ref="BB1120">IF($AY1120,QUARTILE(IF(G4SelectionMask="x",IF(INDEX(RawDataRefData,$E1120,0)&gt;0,INDEX(RawDataRefData,$E1120,0)),""),3),"")</f>
        <v/>
      </c>
      <c r="BC1120" s="101" t="str">
        <f t="array" ref="BC1120">IF($AY1120,MIN(IF(G4SelectionMask="x",IF(INDEX(RawDataRefData,$E1120,0)&gt;0,INDEX(RawDataRefData,$E1120,0)),"")),"")</f>
        <v/>
      </c>
      <c r="BD1120" s="101" t="str">
        <f t="array" ref="BD1120">IF($AY1120,MAX(IF(G4SelectionMask="x",IF(INDEX(RawDataRefData,$E1120,0)&gt;0,INDEX(RawDataRefData,$E1120,0)),"")),"")</f>
        <v/>
      </c>
      <c r="BE1120" s="101" t="str">
        <f t="shared" si="426"/>
        <v/>
      </c>
      <c r="BF1120" s="101" t="str">
        <f t="array" ref="BF1120">IF($AY1120,STDEVA(IF(G4SelectionMask="x",IF(INDEX(RawDataRefData,$E1120,0)&gt;0,INDEX(RawDataRefData,$E1120,0)),"")),"")</f>
        <v/>
      </c>
      <c r="BG1120" s="100" t="b">
        <f t="shared" si="427"/>
        <v>0</v>
      </c>
      <c r="BH1120" s="100" t="str">
        <f t="array" ref="BH1120">IF($BG1120,MEDIAN(IF(G5SelectionMask="x",IF(INDEX(RawDataRefData,$E1120,0)&gt;0,INDEX(RawDataRefData,$E1120,0)),"")),"")</f>
        <v/>
      </c>
      <c r="BI1120" s="100" t="str">
        <f t="array" ref="BI1120">IF($BG1120,QUARTILE(IF(G5SelectionMask="x",IF(INDEX(RawDataRefData,$E1120,0)&gt;0,INDEX(RawDataRefData,$E1120,0)),""),1),"")</f>
        <v/>
      </c>
      <c r="BJ1120" s="100" t="str">
        <f t="array" ref="BJ1120">IF($BG1120,QUARTILE(IF(G5SelectionMask="x",IF(INDEX(RawDataRefData,$E1120,0)&gt;0,INDEX(RawDataRefData,$E1120,0)),""),3),"")</f>
        <v/>
      </c>
      <c r="BK1120" s="100" t="str">
        <f t="array" ref="BK1120">IF($BG1120,MIN(IF(G5SelectionMask="x",IF(INDEX(RawDataRefData,$E1120,0)&gt;0,INDEX(RawDataRefData,$E1120,0)),"")),"")</f>
        <v/>
      </c>
      <c r="BL1120" s="100" t="str">
        <f t="array" ref="BL1120">IF($BG1120,MAX(IF(G5SelectionMask="x",IF(INDEX(RawDataRefData,$E1120,0)&gt;0,INDEX(RawDataRefData,$E1120,0)),"")),"")</f>
        <v/>
      </c>
      <c r="BM1120" s="100" t="str">
        <f t="shared" si="428"/>
        <v/>
      </c>
      <c r="BN1120" s="103" t="str">
        <f t="array" ref="BN1120">IF($BG1120,STDEVA(IF(G5SelectionMask="x",IF(INDEX(RawDataRefData,$E1120,0)&gt;0,INDEX(RawDataRefData,$E1120,0)),"")),"")</f>
        <v/>
      </c>
      <c r="BO1120" s="104"/>
      <c r="BP1120" s="105">
        <v>1</v>
      </c>
      <c r="BQ1120" s="105">
        <v>3</v>
      </c>
      <c r="BR1120" s="105">
        <v>2</v>
      </c>
      <c r="BS1120" s="105">
        <v>3</v>
      </c>
      <c r="BT1120" s="105">
        <v>2</v>
      </c>
      <c r="BU1120" s="105">
        <v>1</v>
      </c>
      <c r="BV1120" s="105">
        <v>4</v>
      </c>
      <c r="BW1120" s="105">
        <v>1</v>
      </c>
      <c r="BX1120" s="105">
        <v>2</v>
      </c>
      <c r="BY1120" s="105">
        <v>3</v>
      </c>
      <c r="BZ1120" s="105">
        <v>3</v>
      </c>
      <c r="CA1120" s="105">
        <v>3</v>
      </c>
      <c r="CB1120" s="105">
        <v>2</v>
      </c>
      <c r="CC1120" s="105">
        <v>4</v>
      </c>
      <c r="CD1120" s="105">
        <v>1</v>
      </c>
    </row>
    <row r="1121" spans="1:82" ht="13.5" hidden="1" thickBot="1" x14ac:dyDescent="0.25">
      <c r="A1121" s="33" t="e">
        <f t="shared" si="359"/>
        <v>#NAME?</v>
      </c>
      <c r="B1121" s="218"/>
      <c r="C1121" s="215"/>
      <c r="D1121" s="229"/>
      <c r="E1121" s="72">
        <f t="shared" si="421"/>
        <v>1112</v>
      </c>
      <c r="F1121" s="9" t="s">
        <v>2460</v>
      </c>
      <c r="G1121" s="9" t="s">
        <v>1496</v>
      </c>
      <c r="I1121" s="9" t="s">
        <v>1629</v>
      </c>
      <c r="K1121" s="100">
        <f t="shared" si="406"/>
        <v>4</v>
      </c>
      <c r="L1121" s="100"/>
      <c r="M1121" s="100"/>
      <c r="N1121" s="100"/>
      <c r="O1121" s="100"/>
      <c r="P1121" s="101">
        <f t="shared" si="407"/>
        <v>2</v>
      </c>
      <c r="Q1121" s="102">
        <f t="shared" si="408"/>
        <v>3</v>
      </c>
      <c r="R1121" s="102">
        <f t="shared" si="409"/>
        <v>2</v>
      </c>
      <c r="S1121" s="102">
        <f t="shared" si="410"/>
        <v>2</v>
      </c>
      <c r="T1121" s="102">
        <f t="shared" si="411"/>
        <v>1</v>
      </c>
      <c r="U1121" s="102">
        <f t="shared" si="412"/>
        <v>1</v>
      </c>
      <c r="V1121" s="102">
        <f t="shared" si="413"/>
        <v>4</v>
      </c>
      <c r="W1121" s="102">
        <f t="shared" si="414"/>
        <v>3</v>
      </c>
      <c r="X1121" s="102">
        <f t="shared" si="415"/>
        <v>2</v>
      </c>
      <c r="Y1121" s="102">
        <f t="shared" si="416"/>
        <v>2</v>
      </c>
      <c r="Z1121" s="102">
        <f t="shared" si="417"/>
        <v>4</v>
      </c>
      <c r="AA1121" s="100" t="b">
        <f t="shared" si="418"/>
        <v>1</v>
      </c>
      <c r="AB1121" s="100">
        <f t="array" ref="AB1121">IF($AA1121,MEDIAN(IF(G1SelectionMask="x",IF(INDEX(RawDataRefData,$E1121,0)&gt;0,INDEX(RawDataRefData,$E1121,0)),"")),"")</f>
        <v>2</v>
      </c>
      <c r="AC1121" s="100">
        <f t="array" ref="AC1121">IF($AA1121,QUARTILE(IF(G1SelectionMask="x",IF(INDEX(RawDataRefData,$E1121,0)&gt;0,INDEX(RawDataRefData,$E1121,0)),""),1),"")</f>
        <v>2</v>
      </c>
      <c r="AD1121" s="100">
        <f t="array" ref="AD1121">IF($AA1121,QUARTILE(IF(G1SelectionMask="x",IF(INDEX(RawDataRefData,$E1121,0)&gt;0,INDEX(RawDataRefData,$E1121,0)),""),3),"")</f>
        <v>3</v>
      </c>
      <c r="AE1121" s="100">
        <f t="array" ref="AE1121">IF($AA1121,MIN(IF(G1SelectionMask="x",IF(INDEX(RawDataRefData,$E1121,0)&gt;0,INDEX(RawDataRefData,$E1121,0)),"")),"")</f>
        <v>1</v>
      </c>
      <c r="AF1121" s="100">
        <f t="array" ref="AF1121">IF($AA1121,MAX(IF(G1SelectionMask="x",IF(INDEX(RawDataRefData,$E1121,0)&gt;0,INDEX(RawDataRefData,$E1121,0)),"")),"")</f>
        <v>4</v>
      </c>
      <c r="AG1121" s="100">
        <f t="shared" si="419"/>
        <v>2.3636363636363638</v>
      </c>
      <c r="AH1121" s="100">
        <f t="array" ref="AH1121">IF($AA1121,STDEVA(IF(G1SelectionMask="x",IF(INDEX(RawDataRefData,$E1121,0)&gt;0,INDEX(RawDataRefData,$E1121,0)),"")),"")</f>
        <v>1.0269106361049412</v>
      </c>
      <c r="AI1121" s="101" t="b">
        <f t="shared" si="420"/>
        <v>1</v>
      </c>
      <c r="AJ1121" s="101">
        <f t="array" ref="AJ1121">IF($AI1121,MEDIAN(IF(G2SelectionMask="x",IF(INDEX(RawDataRefData,$E1121,0)&gt;0,INDEX(RawDataRefData,$E1121,0)),"")),"")</f>
        <v>3</v>
      </c>
      <c r="AK1121" s="101">
        <f t="array" ref="AK1121">IF($AI1121,QUARTILE(IF(G2SelectionMask="x",IF(INDEX(RawDataRefData,$E1121,0)&gt;0,INDEX(RawDataRefData,$E1121,0)),""),1),"")</f>
        <v>2</v>
      </c>
      <c r="AL1121" s="101">
        <f t="array" ref="AL1121">IF($AI1121,QUARTILE(IF(G2SelectionMask="x",IF(INDEX(RawDataRefData,$E1121,0)&gt;0,INDEX(RawDataRefData,$E1121,0)),""),3),"")</f>
        <v>3.5</v>
      </c>
      <c r="AM1121" s="101">
        <f t="array" ref="AM1121">IF($AI1121,MIN(IF(G2SelectionMask="x",IF(INDEX(RawDataRefData,$E1121,0)&gt;0,INDEX(RawDataRefData,$E1121,0)),"")),"")</f>
        <v>1</v>
      </c>
      <c r="AN1121" s="101">
        <f t="array" ref="AN1121">IF($AI1121,MAX(IF(G2SelectionMask="x",IF(INDEX(RawDataRefData,$E1121,0)&gt;0,INDEX(RawDataRefData,$E1121,0)),"")),"")</f>
        <v>4</v>
      </c>
      <c r="AO1121" s="101">
        <f t="shared" si="422"/>
        <v>2.6363636363636362</v>
      </c>
      <c r="AP1121" s="101">
        <f t="array" ref="AP1121">IF($AI1121,STDEVA(IF(G2SelectionMask="x",IF(INDEX(RawDataRefData,$E1121,0)&gt;0,INDEX(RawDataRefData,$E1121,0)),"")),"")</f>
        <v>1.1200649331826502</v>
      </c>
      <c r="AQ1121" s="100" t="b">
        <f t="shared" si="423"/>
        <v>0</v>
      </c>
      <c r="AR1121" s="100" t="str">
        <f t="array" ref="AR1121">IF($AQ1121,MEDIAN(IF(G3SelectionMask="x",IF(INDEX(RawDataRefData,$E1121,0)&gt;0,INDEX(RawDataRefData,$E1121,0)),"")),"")</f>
        <v/>
      </c>
      <c r="AS1121" s="100" t="str">
        <f t="array" ref="AS1121">IF($AQ1121,QUARTILE(IF(G3SelectionMask="x",IF(INDEX(RawDataRefData,$E1121,0)&gt;0,INDEX(RawDataRefData,$E1121,0)),""),1),"")</f>
        <v/>
      </c>
      <c r="AT1121" s="100" t="str">
        <f t="array" ref="AT1121">IF($AQ1121,QUARTILE(IF(G3SelectionMask="x",IF(INDEX(RawDataRefData,$E1121,0)&gt;0,INDEX(RawDataRefData,$E1121,0)),""),3),"")</f>
        <v/>
      </c>
      <c r="AU1121" s="100" t="str">
        <f t="array" ref="AU1121">IF($AQ1121,MIN(IF(G3SelectionMask="x",IF(INDEX(RawDataRefData,$E1121,0)&gt;0,INDEX(RawDataRefData,$E1121,0)),"")),"")</f>
        <v/>
      </c>
      <c r="AV1121" s="100" t="str">
        <f t="array" ref="AV1121">IF($AQ1121,MAX(IF(G3SelectionMask="x",IF(INDEX(RawDataRefData,$E1121,0)&gt;0,INDEX(RawDataRefData,$E1121,0)),"")),"")</f>
        <v/>
      </c>
      <c r="AW1121" s="100" t="str">
        <f t="shared" si="424"/>
        <v/>
      </c>
      <c r="AX1121" s="100" t="str">
        <f t="array" ref="AX1121">IF($AQ1121,STDEVA(IF(G3SelectionMask="x",IF(INDEX(RawDataRefData,$E1121,0)&gt;0,INDEX(RawDataRefData,$E1121,0)),"")),"")</f>
        <v/>
      </c>
      <c r="AY1121" s="101" t="b">
        <f t="shared" si="425"/>
        <v>0</v>
      </c>
      <c r="AZ1121" s="101" t="str">
        <f t="array" ref="AZ1121">IF($AY1121,MEDIAN(IF(G4SelectionMask="x",IF(INDEX(RawDataRefData,$E1121,0)&gt;0,INDEX(RawDataRefData,$E1121,0)),"")),"")</f>
        <v/>
      </c>
      <c r="BA1121" s="101" t="str">
        <f t="array" ref="BA1121">IF($AY1121,QUARTILE(IF(G4SelectionMask="x",IF(INDEX(RawDataRefData,$E1121,0)&gt;0,INDEX(RawDataRefData,$E1121,0)),""),1),"")</f>
        <v/>
      </c>
      <c r="BB1121" s="101" t="str">
        <f t="array" ref="BB1121">IF($AY1121,QUARTILE(IF(G4SelectionMask="x",IF(INDEX(RawDataRefData,$E1121,0)&gt;0,INDEX(RawDataRefData,$E1121,0)),""),3),"")</f>
        <v/>
      </c>
      <c r="BC1121" s="101" t="str">
        <f t="array" ref="BC1121">IF($AY1121,MIN(IF(G4SelectionMask="x",IF(INDEX(RawDataRefData,$E1121,0)&gt;0,INDEX(RawDataRefData,$E1121,0)),"")),"")</f>
        <v/>
      </c>
      <c r="BD1121" s="101" t="str">
        <f t="array" ref="BD1121">IF($AY1121,MAX(IF(G4SelectionMask="x",IF(INDEX(RawDataRefData,$E1121,0)&gt;0,INDEX(RawDataRefData,$E1121,0)),"")),"")</f>
        <v/>
      </c>
      <c r="BE1121" s="101" t="str">
        <f t="shared" si="426"/>
        <v/>
      </c>
      <c r="BF1121" s="101" t="str">
        <f t="array" ref="BF1121">IF($AY1121,STDEVA(IF(G4SelectionMask="x",IF(INDEX(RawDataRefData,$E1121,0)&gt;0,INDEX(RawDataRefData,$E1121,0)),"")),"")</f>
        <v/>
      </c>
      <c r="BG1121" s="100" t="b">
        <f t="shared" si="427"/>
        <v>0</v>
      </c>
      <c r="BH1121" s="100" t="str">
        <f t="array" ref="BH1121">IF($BG1121,MEDIAN(IF(G5SelectionMask="x",IF(INDEX(RawDataRefData,$E1121,0)&gt;0,INDEX(RawDataRefData,$E1121,0)),"")),"")</f>
        <v/>
      </c>
      <c r="BI1121" s="100" t="str">
        <f t="array" ref="BI1121">IF($BG1121,QUARTILE(IF(G5SelectionMask="x",IF(INDEX(RawDataRefData,$E1121,0)&gt;0,INDEX(RawDataRefData,$E1121,0)),""),1),"")</f>
        <v/>
      </c>
      <c r="BJ1121" s="100" t="str">
        <f t="array" ref="BJ1121">IF($BG1121,QUARTILE(IF(G5SelectionMask="x",IF(INDEX(RawDataRefData,$E1121,0)&gt;0,INDEX(RawDataRefData,$E1121,0)),""),3),"")</f>
        <v/>
      </c>
      <c r="BK1121" s="100" t="str">
        <f t="array" ref="BK1121">IF($BG1121,MIN(IF(G5SelectionMask="x",IF(INDEX(RawDataRefData,$E1121,0)&gt;0,INDEX(RawDataRefData,$E1121,0)),"")),"")</f>
        <v/>
      </c>
      <c r="BL1121" s="100" t="str">
        <f t="array" ref="BL1121">IF($BG1121,MAX(IF(G5SelectionMask="x",IF(INDEX(RawDataRefData,$E1121,0)&gt;0,INDEX(RawDataRefData,$E1121,0)),"")),"")</f>
        <v/>
      </c>
      <c r="BM1121" s="100" t="str">
        <f t="shared" si="428"/>
        <v/>
      </c>
      <c r="BN1121" s="103" t="str">
        <f t="array" ref="BN1121">IF($BG1121,STDEVA(IF(G5SelectionMask="x",IF(INDEX(RawDataRefData,$E1121,0)&gt;0,INDEX(RawDataRefData,$E1121,0)),"")),"")</f>
        <v/>
      </c>
      <c r="BO1121" s="104"/>
      <c r="BP1121" s="105">
        <v>4</v>
      </c>
      <c r="BQ1121" s="105">
        <v>2</v>
      </c>
      <c r="BR1121" s="105">
        <v>3</v>
      </c>
      <c r="BS1121" s="105">
        <v>2</v>
      </c>
      <c r="BT1121" s="105">
        <v>2</v>
      </c>
      <c r="BU1121" s="105">
        <v>1</v>
      </c>
      <c r="BV1121" s="105">
        <v>1</v>
      </c>
      <c r="BW1121" s="105">
        <v>4</v>
      </c>
      <c r="BX1121" s="105">
        <v>3</v>
      </c>
      <c r="BY1121" s="105">
        <v>2</v>
      </c>
      <c r="BZ1121" s="105">
        <v>2</v>
      </c>
      <c r="CA1121" s="105">
        <v>4</v>
      </c>
      <c r="CB1121" s="105">
        <v>4</v>
      </c>
      <c r="CC1121" s="105">
        <v>1</v>
      </c>
      <c r="CD1121" s="105">
        <v>3</v>
      </c>
    </row>
    <row r="1122" spans="1:82" ht="13.5" hidden="1" thickBot="1" x14ac:dyDescent="0.25">
      <c r="A1122" s="33" t="e">
        <f t="shared" si="359"/>
        <v>#NAME?</v>
      </c>
      <c r="B1122" s="218"/>
      <c r="C1122" s="215"/>
      <c r="D1122" s="229"/>
      <c r="E1122" s="72">
        <f t="shared" si="421"/>
        <v>1113</v>
      </c>
      <c r="F1122" s="9" t="s">
        <v>2461</v>
      </c>
      <c r="G1122" s="9" t="s">
        <v>1497</v>
      </c>
      <c r="I1122" s="9" t="s">
        <v>1629</v>
      </c>
      <c r="K1122" s="100">
        <f t="shared" si="406"/>
        <v>2</v>
      </c>
      <c r="L1122" s="100"/>
      <c r="M1122" s="100"/>
      <c r="N1122" s="100"/>
      <c r="O1122" s="100"/>
      <c r="P1122" s="101">
        <f t="shared" si="407"/>
        <v>2</v>
      </c>
      <c r="Q1122" s="102">
        <f t="shared" si="408"/>
        <v>3</v>
      </c>
      <c r="R1122" s="102">
        <f t="shared" si="409"/>
        <v>3</v>
      </c>
      <c r="S1122" s="102">
        <f t="shared" si="410"/>
        <v>3</v>
      </c>
      <c r="T1122" s="102">
        <f t="shared" si="411"/>
        <v>1</v>
      </c>
      <c r="U1122" s="102">
        <f t="shared" si="412"/>
        <v>1</v>
      </c>
      <c r="V1122" s="102">
        <f t="shared" si="413"/>
        <v>3</v>
      </c>
      <c r="W1122" s="102">
        <f t="shared" si="414"/>
        <v>3</v>
      </c>
      <c r="X1122" s="102">
        <f t="shared" si="415"/>
        <v>3</v>
      </c>
      <c r="Y1122" s="102">
        <f t="shared" si="416"/>
        <v>4</v>
      </c>
      <c r="Z1122" s="102">
        <f t="shared" si="417"/>
        <v>3</v>
      </c>
      <c r="AA1122" s="100" t="b">
        <f t="shared" si="418"/>
        <v>1</v>
      </c>
      <c r="AB1122" s="100">
        <f t="array" ref="AB1122">IF($AA1122,MEDIAN(IF(G1SelectionMask="x",IF(INDEX(RawDataRefData,$E1122,0)&gt;0,INDEX(RawDataRefData,$E1122,0)),"")),"")</f>
        <v>3</v>
      </c>
      <c r="AC1122" s="100">
        <f t="array" ref="AC1122">IF($AA1122,QUARTILE(IF(G1SelectionMask="x",IF(INDEX(RawDataRefData,$E1122,0)&gt;0,INDEX(RawDataRefData,$E1122,0)),""),1),"")</f>
        <v>2.5</v>
      </c>
      <c r="AD1122" s="100">
        <f t="array" ref="AD1122">IF($AA1122,QUARTILE(IF(G1SelectionMask="x",IF(INDEX(RawDataRefData,$E1122,0)&gt;0,INDEX(RawDataRefData,$E1122,0)),""),3),"")</f>
        <v>3</v>
      </c>
      <c r="AE1122" s="100">
        <f t="array" ref="AE1122">IF($AA1122,MIN(IF(G1SelectionMask="x",IF(INDEX(RawDataRefData,$E1122,0)&gt;0,INDEX(RawDataRefData,$E1122,0)),"")),"")</f>
        <v>1</v>
      </c>
      <c r="AF1122" s="100">
        <f t="array" ref="AF1122">IF($AA1122,MAX(IF(G1SelectionMask="x",IF(INDEX(RawDataRefData,$E1122,0)&gt;0,INDEX(RawDataRefData,$E1122,0)),"")),"")</f>
        <v>4</v>
      </c>
      <c r="AG1122" s="100">
        <f t="shared" si="419"/>
        <v>2.6363636363636362</v>
      </c>
      <c r="AH1122" s="100">
        <f t="array" ref="AH1122">IF($AA1122,STDEVA(IF(G1SelectionMask="x",IF(INDEX(RawDataRefData,$E1122,0)&gt;0,INDEX(RawDataRefData,$E1122,0)),"")),"")</f>
        <v>0.9244162777371755</v>
      </c>
      <c r="AI1122" s="101" t="b">
        <f t="shared" si="420"/>
        <v>1</v>
      </c>
      <c r="AJ1122" s="101">
        <f t="array" ref="AJ1122">IF($AI1122,MEDIAN(IF(G2SelectionMask="x",IF(INDEX(RawDataRefData,$E1122,0)&gt;0,INDEX(RawDataRefData,$E1122,0)),"")),"")</f>
        <v>3</v>
      </c>
      <c r="AK1122" s="101">
        <f t="array" ref="AK1122">IF($AI1122,QUARTILE(IF(G2SelectionMask="x",IF(INDEX(RawDataRefData,$E1122,0)&gt;0,INDEX(RawDataRefData,$E1122,0)),""),1),"")</f>
        <v>2</v>
      </c>
      <c r="AL1122" s="101">
        <f t="array" ref="AL1122">IF($AI1122,QUARTILE(IF(G2SelectionMask="x",IF(INDEX(RawDataRefData,$E1122,0)&gt;0,INDEX(RawDataRefData,$E1122,0)),""),3),"")</f>
        <v>3</v>
      </c>
      <c r="AM1122" s="101">
        <f t="array" ref="AM1122">IF($AI1122,MIN(IF(G2SelectionMask="x",IF(INDEX(RawDataRefData,$E1122,0)&gt;0,INDEX(RawDataRefData,$E1122,0)),"")),"")</f>
        <v>1</v>
      </c>
      <c r="AN1122" s="101">
        <f t="array" ref="AN1122">IF($AI1122,MAX(IF(G2SelectionMask="x",IF(INDEX(RawDataRefData,$E1122,0)&gt;0,INDEX(RawDataRefData,$E1122,0)),"")),"")</f>
        <v>4</v>
      </c>
      <c r="AO1122" s="101">
        <f t="shared" si="422"/>
        <v>2.6363636363636362</v>
      </c>
      <c r="AP1122" s="101">
        <f t="array" ref="AP1122">IF($AI1122,STDEVA(IF(G2SelectionMask="x",IF(INDEX(RawDataRefData,$E1122,0)&gt;0,INDEX(RawDataRefData,$E1122,0)),"")),"")</f>
        <v>1.0269106361049412</v>
      </c>
      <c r="AQ1122" s="100" t="b">
        <f t="shared" si="423"/>
        <v>0</v>
      </c>
      <c r="AR1122" s="100" t="str">
        <f t="array" ref="AR1122">IF($AQ1122,MEDIAN(IF(G3SelectionMask="x",IF(INDEX(RawDataRefData,$E1122,0)&gt;0,INDEX(RawDataRefData,$E1122,0)),"")),"")</f>
        <v/>
      </c>
      <c r="AS1122" s="100" t="str">
        <f t="array" ref="AS1122">IF($AQ1122,QUARTILE(IF(G3SelectionMask="x",IF(INDEX(RawDataRefData,$E1122,0)&gt;0,INDEX(RawDataRefData,$E1122,0)),""),1),"")</f>
        <v/>
      </c>
      <c r="AT1122" s="100" t="str">
        <f t="array" ref="AT1122">IF($AQ1122,QUARTILE(IF(G3SelectionMask="x",IF(INDEX(RawDataRefData,$E1122,0)&gt;0,INDEX(RawDataRefData,$E1122,0)),""),3),"")</f>
        <v/>
      </c>
      <c r="AU1122" s="100" t="str">
        <f t="array" ref="AU1122">IF($AQ1122,MIN(IF(G3SelectionMask="x",IF(INDEX(RawDataRefData,$E1122,0)&gt;0,INDEX(RawDataRefData,$E1122,0)),"")),"")</f>
        <v/>
      </c>
      <c r="AV1122" s="100" t="str">
        <f t="array" ref="AV1122">IF($AQ1122,MAX(IF(G3SelectionMask="x",IF(INDEX(RawDataRefData,$E1122,0)&gt;0,INDEX(RawDataRefData,$E1122,0)),"")),"")</f>
        <v/>
      </c>
      <c r="AW1122" s="100" t="str">
        <f t="shared" si="424"/>
        <v/>
      </c>
      <c r="AX1122" s="100" t="str">
        <f t="array" ref="AX1122">IF($AQ1122,STDEVA(IF(G3SelectionMask="x",IF(INDEX(RawDataRefData,$E1122,0)&gt;0,INDEX(RawDataRefData,$E1122,0)),"")),"")</f>
        <v/>
      </c>
      <c r="AY1122" s="101" t="b">
        <f t="shared" si="425"/>
        <v>0</v>
      </c>
      <c r="AZ1122" s="101" t="str">
        <f t="array" ref="AZ1122">IF($AY1122,MEDIAN(IF(G4SelectionMask="x",IF(INDEX(RawDataRefData,$E1122,0)&gt;0,INDEX(RawDataRefData,$E1122,0)),"")),"")</f>
        <v/>
      </c>
      <c r="BA1122" s="101" t="str">
        <f t="array" ref="BA1122">IF($AY1122,QUARTILE(IF(G4SelectionMask="x",IF(INDEX(RawDataRefData,$E1122,0)&gt;0,INDEX(RawDataRefData,$E1122,0)),""),1),"")</f>
        <v/>
      </c>
      <c r="BB1122" s="101" t="str">
        <f t="array" ref="BB1122">IF($AY1122,QUARTILE(IF(G4SelectionMask="x",IF(INDEX(RawDataRefData,$E1122,0)&gt;0,INDEX(RawDataRefData,$E1122,0)),""),3),"")</f>
        <v/>
      </c>
      <c r="BC1122" s="101" t="str">
        <f t="array" ref="BC1122">IF($AY1122,MIN(IF(G4SelectionMask="x",IF(INDEX(RawDataRefData,$E1122,0)&gt;0,INDEX(RawDataRefData,$E1122,0)),"")),"")</f>
        <v/>
      </c>
      <c r="BD1122" s="101" t="str">
        <f t="array" ref="BD1122">IF($AY1122,MAX(IF(G4SelectionMask="x",IF(INDEX(RawDataRefData,$E1122,0)&gt;0,INDEX(RawDataRefData,$E1122,0)),"")),"")</f>
        <v/>
      </c>
      <c r="BE1122" s="101" t="str">
        <f t="shared" si="426"/>
        <v/>
      </c>
      <c r="BF1122" s="101" t="str">
        <f t="array" ref="BF1122">IF($AY1122,STDEVA(IF(G4SelectionMask="x",IF(INDEX(RawDataRefData,$E1122,0)&gt;0,INDEX(RawDataRefData,$E1122,0)),"")),"")</f>
        <v/>
      </c>
      <c r="BG1122" s="100" t="b">
        <f t="shared" si="427"/>
        <v>0</v>
      </c>
      <c r="BH1122" s="100" t="str">
        <f t="array" ref="BH1122">IF($BG1122,MEDIAN(IF(G5SelectionMask="x",IF(INDEX(RawDataRefData,$E1122,0)&gt;0,INDEX(RawDataRefData,$E1122,0)),"")),"")</f>
        <v/>
      </c>
      <c r="BI1122" s="100" t="str">
        <f t="array" ref="BI1122">IF($BG1122,QUARTILE(IF(G5SelectionMask="x",IF(INDEX(RawDataRefData,$E1122,0)&gt;0,INDEX(RawDataRefData,$E1122,0)),""),1),"")</f>
        <v/>
      </c>
      <c r="BJ1122" s="100" t="str">
        <f t="array" ref="BJ1122">IF($BG1122,QUARTILE(IF(G5SelectionMask="x",IF(INDEX(RawDataRefData,$E1122,0)&gt;0,INDEX(RawDataRefData,$E1122,0)),""),3),"")</f>
        <v/>
      </c>
      <c r="BK1122" s="100" t="str">
        <f t="array" ref="BK1122">IF($BG1122,MIN(IF(G5SelectionMask="x",IF(INDEX(RawDataRefData,$E1122,0)&gt;0,INDEX(RawDataRefData,$E1122,0)),"")),"")</f>
        <v/>
      </c>
      <c r="BL1122" s="100" t="str">
        <f t="array" ref="BL1122">IF($BG1122,MAX(IF(G5SelectionMask="x",IF(INDEX(RawDataRefData,$E1122,0)&gt;0,INDEX(RawDataRefData,$E1122,0)),"")),"")</f>
        <v/>
      </c>
      <c r="BM1122" s="100" t="str">
        <f t="shared" si="428"/>
        <v/>
      </c>
      <c r="BN1122" s="103" t="str">
        <f t="array" ref="BN1122">IF($BG1122,STDEVA(IF(G5SelectionMask="x",IF(INDEX(RawDataRefData,$E1122,0)&gt;0,INDEX(RawDataRefData,$E1122,0)),"")),"")</f>
        <v/>
      </c>
      <c r="BO1122" s="104"/>
      <c r="BP1122" s="105">
        <v>2</v>
      </c>
      <c r="BQ1122" s="105">
        <v>2</v>
      </c>
      <c r="BR1122" s="105">
        <v>3</v>
      </c>
      <c r="BS1122" s="105">
        <v>3</v>
      </c>
      <c r="BT1122" s="105">
        <v>3</v>
      </c>
      <c r="BU1122" s="105">
        <v>1</v>
      </c>
      <c r="BV1122" s="105">
        <v>1</v>
      </c>
      <c r="BW1122" s="105">
        <v>3</v>
      </c>
      <c r="BX1122" s="105">
        <v>3</v>
      </c>
      <c r="BY1122" s="105">
        <v>3</v>
      </c>
      <c r="BZ1122" s="105">
        <v>4</v>
      </c>
      <c r="CA1122" s="105">
        <v>3</v>
      </c>
      <c r="CB1122" s="105">
        <v>1</v>
      </c>
      <c r="CC1122" s="105">
        <v>2</v>
      </c>
      <c r="CD1122" s="105">
        <v>4</v>
      </c>
    </row>
    <row r="1123" spans="1:82" ht="13.5" hidden="1" thickBot="1" x14ac:dyDescent="0.25">
      <c r="A1123" s="33" t="e">
        <f t="shared" si="359"/>
        <v>#NAME?</v>
      </c>
      <c r="B1123" s="218"/>
      <c r="C1123" s="215"/>
      <c r="D1123" s="229"/>
      <c r="E1123" s="72">
        <f t="shared" si="421"/>
        <v>1114</v>
      </c>
      <c r="F1123" s="9" t="s">
        <v>2462</v>
      </c>
      <c r="G1123" s="9" t="s">
        <v>1498</v>
      </c>
      <c r="I1123" s="9" t="s">
        <v>1629</v>
      </c>
      <c r="K1123" s="100">
        <f t="shared" si="406"/>
        <v>1</v>
      </c>
      <c r="L1123" s="100"/>
      <c r="M1123" s="100"/>
      <c r="N1123" s="100"/>
      <c r="O1123" s="100"/>
      <c r="P1123" s="101">
        <f t="shared" si="407"/>
        <v>1</v>
      </c>
      <c r="Q1123" s="102">
        <f t="shared" si="408"/>
        <v>1</v>
      </c>
      <c r="R1123" s="102">
        <f t="shared" si="409"/>
        <v>2</v>
      </c>
      <c r="S1123" s="102">
        <f t="shared" si="410"/>
        <v>2</v>
      </c>
      <c r="T1123" s="102">
        <f t="shared" si="411"/>
        <v>3</v>
      </c>
      <c r="U1123" s="102">
        <f t="shared" si="412"/>
        <v>4</v>
      </c>
      <c r="V1123" s="102">
        <f t="shared" si="413"/>
        <v>2</v>
      </c>
      <c r="W1123" s="102">
        <f t="shared" si="414"/>
        <v>1</v>
      </c>
      <c r="X1123" s="102">
        <f t="shared" si="415"/>
        <v>2</v>
      </c>
      <c r="Y1123" s="102">
        <f t="shared" si="416"/>
        <v>4</v>
      </c>
      <c r="Z1123" s="102">
        <f t="shared" si="417"/>
        <v>2</v>
      </c>
      <c r="AA1123" s="100" t="b">
        <f t="shared" si="418"/>
        <v>1</v>
      </c>
      <c r="AB1123" s="100">
        <f t="array" ref="AB1123">IF($AA1123,MEDIAN(IF(G1SelectionMask="x",IF(INDEX(RawDataRefData,$E1123,0)&gt;0,INDEX(RawDataRefData,$E1123,0)),"")),"")</f>
        <v>2</v>
      </c>
      <c r="AC1123" s="100">
        <f t="array" ref="AC1123">IF($AA1123,QUARTILE(IF(G1SelectionMask="x",IF(INDEX(RawDataRefData,$E1123,0)&gt;0,INDEX(RawDataRefData,$E1123,0)),""),1),"")</f>
        <v>1.5</v>
      </c>
      <c r="AD1123" s="100">
        <f t="array" ref="AD1123">IF($AA1123,QUARTILE(IF(G1SelectionMask="x",IF(INDEX(RawDataRefData,$E1123,0)&gt;0,INDEX(RawDataRefData,$E1123,0)),""),3),"")</f>
        <v>2.5</v>
      </c>
      <c r="AE1123" s="100">
        <f t="array" ref="AE1123">IF($AA1123,MIN(IF(G1SelectionMask="x",IF(INDEX(RawDataRefData,$E1123,0)&gt;0,INDEX(RawDataRefData,$E1123,0)),"")),"")</f>
        <v>1</v>
      </c>
      <c r="AF1123" s="100">
        <f t="array" ref="AF1123">IF($AA1123,MAX(IF(G1SelectionMask="x",IF(INDEX(RawDataRefData,$E1123,0)&gt;0,INDEX(RawDataRefData,$E1123,0)),"")),"")</f>
        <v>4</v>
      </c>
      <c r="AG1123" s="100">
        <f t="shared" si="419"/>
        <v>2.1818181818181817</v>
      </c>
      <c r="AH1123" s="100">
        <f t="array" ref="AH1123">IF($AA1123,STDEVA(IF(G1SelectionMask="x",IF(INDEX(RawDataRefData,$E1123,0)&gt;0,INDEX(RawDataRefData,$E1123,0)),"")),"")</f>
        <v>1.0787197799411872</v>
      </c>
      <c r="AI1123" s="101" t="b">
        <f t="shared" si="420"/>
        <v>1</v>
      </c>
      <c r="AJ1123" s="101">
        <f t="array" ref="AJ1123">IF($AI1123,MEDIAN(IF(G2SelectionMask="x",IF(INDEX(RawDataRefData,$E1123,0)&gt;0,INDEX(RawDataRefData,$E1123,0)),"")),"")</f>
        <v>2</v>
      </c>
      <c r="AK1123" s="101">
        <f t="array" ref="AK1123">IF($AI1123,QUARTILE(IF(G2SelectionMask="x",IF(INDEX(RawDataRefData,$E1123,0)&gt;0,INDEX(RawDataRefData,$E1123,0)),""),1),"")</f>
        <v>1.5</v>
      </c>
      <c r="AL1123" s="101">
        <f t="array" ref="AL1123">IF($AI1123,QUARTILE(IF(G2SelectionMask="x",IF(INDEX(RawDataRefData,$E1123,0)&gt;0,INDEX(RawDataRefData,$E1123,0)),""),3),"")</f>
        <v>3.5</v>
      </c>
      <c r="AM1123" s="101">
        <f t="array" ref="AM1123">IF($AI1123,MIN(IF(G2SelectionMask="x",IF(INDEX(RawDataRefData,$E1123,0)&gt;0,INDEX(RawDataRefData,$E1123,0)),"")),"")</f>
        <v>1</v>
      </c>
      <c r="AN1123" s="101">
        <f t="array" ref="AN1123">IF($AI1123,MAX(IF(G2SelectionMask="x",IF(INDEX(RawDataRefData,$E1123,0)&gt;0,INDEX(RawDataRefData,$E1123,0)),"")),"")</f>
        <v>4</v>
      </c>
      <c r="AO1123" s="101">
        <f t="shared" si="422"/>
        <v>2.3636363636363638</v>
      </c>
      <c r="AP1123" s="101">
        <f t="array" ref="AP1123">IF($AI1123,STDEVA(IF(G2SelectionMask="x",IF(INDEX(RawDataRefData,$E1123,0)&gt;0,INDEX(RawDataRefData,$E1123,0)),"")),"")</f>
        <v>1.2060453783110545</v>
      </c>
      <c r="AQ1123" s="100" t="b">
        <f t="shared" si="423"/>
        <v>0</v>
      </c>
      <c r="AR1123" s="100" t="str">
        <f t="array" ref="AR1123">IF($AQ1123,MEDIAN(IF(G3SelectionMask="x",IF(INDEX(RawDataRefData,$E1123,0)&gt;0,INDEX(RawDataRefData,$E1123,0)),"")),"")</f>
        <v/>
      </c>
      <c r="AS1123" s="100" t="str">
        <f t="array" ref="AS1123">IF($AQ1123,QUARTILE(IF(G3SelectionMask="x",IF(INDEX(RawDataRefData,$E1123,0)&gt;0,INDEX(RawDataRefData,$E1123,0)),""),1),"")</f>
        <v/>
      </c>
      <c r="AT1123" s="100" t="str">
        <f t="array" ref="AT1123">IF($AQ1123,QUARTILE(IF(G3SelectionMask="x",IF(INDEX(RawDataRefData,$E1123,0)&gt;0,INDEX(RawDataRefData,$E1123,0)),""),3),"")</f>
        <v/>
      </c>
      <c r="AU1123" s="100" t="str">
        <f t="array" ref="AU1123">IF($AQ1123,MIN(IF(G3SelectionMask="x",IF(INDEX(RawDataRefData,$E1123,0)&gt;0,INDEX(RawDataRefData,$E1123,0)),"")),"")</f>
        <v/>
      </c>
      <c r="AV1123" s="100" t="str">
        <f t="array" ref="AV1123">IF($AQ1123,MAX(IF(G3SelectionMask="x",IF(INDEX(RawDataRefData,$E1123,0)&gt;0,INDEX(RawDataRefData,$E1123,0)),"")),"")</f>
        <v/>
      </c>
      <c r="AW1123" s="100" t="str">
        <f t="shared" si="424"/>
        <v/>
      </c>
      <c r="AX1123" s="100" t="str">
        <f t="array" ref="AX1123">IF($AQ1123,STDEVA(IF(G3SelectionMask="x",IF(INDEX(RawDataRefData,$E1123,0)&gt;0,INDEX(RawDataRefData,$E1123,0)),"")),"")</f>
        <v/>
      </c>
      <c r="AY1123" s="101" t="b">
        <f t="shared" si="425"/>
        <v>0</v>
      </c>
      <c r="AZ1123" s="101" t="str">
        <f t="array" ref="AZ1123">IF($AY1123,MEDIAN(IF(G4SelectionMask="x",IF(INDEX(RawDataRefData,$E1123,0)&gt;0,INDEX(RawDataRefData,$E1123,0)),"")),"")</f>
        <v/>
      </c>
      <c r="BA1123" s="101" t="str">
        <f t="array" ref="BA1123">IF($AY1123,QUARTILE(IF(G4SelectionMask="x",IF(INDEX(RawDataRefData,$E1123,0)&gt;0,INDEX(RawDataRefData,$E1123,0)),""),1),"")</f>
        <v/>
      </c>
      <c r="BB1123" s="101" t="str">
        <f t="array" ref="BB1123">IF($AY1123,QUARTILE(IF(G4SelectionMask="x",IF(INDEX(RawDataRefData,$E1123,0)&gt;0,INDEX(RawDataRefData,$E1123,0)),""),3),"")</f>
        <v/>
      </c>
      <c r="BC1123" s="101" t="str">
        <f t="array" ref="BC1123">IF($AY1123,MIN(IF(G4SelectionMask="x",IF(INDEX(RawDataRefData,$E1123,0)&gt;0,INDEX(RawDataRefData,$E1123,0)),"")),"")</f>
        <v/>
      </c>
      <c r="BD1123" s="101" t="str">
        <f t="array" ref="BD1123">IF($AY1123,MAX(IF(G4SelectionMask="x",IF(INDEX(RawDataRefData,$E1123,0)&gt;0,INDEX(RawDataRefData,$E1123,0)),"")),"")</f>
        <v/>
      </c>
      <c r="BE1123" s="101" t="str">
        <f t="shared" si="426"/>
        <v/>
      </c>
      <c r="BF1123" s="101" t="str">
        <f t="array" ref="BF1123">IF($AY1123,STDEVA(IF(G4SelectionMask="x",IF(INDEX(RawDataRefData,$E1123,0)&gt;0,INDEX(RawDataRefData,$E1123,0)),"")),"")</f>
        <v/>
      </c>
      <c r="BG1123" s="100" t="b">
        <f t="shared" si="427"/>
        <v>0</v>
      </c>
      <c r="BH1123" s="100" t="str">
        <f t="array" ref="BH1123">IF($BG1123,MEDIAN(IF(G5SelectionMask="x",IF(INDEX(RawDataRefData,$E1123,0)&gt;0,INDEX(RawDataRefData,$E1123,0)),"")),"")</f>
        <v/>
      </c>
      <c r="BI1123" s="100" t="str">
        <f t="array" ref="BI1123">IF($BG1123,QUARTILE(IF(G5SelectionMask="x",IF(INDEX(RawDataRefData,$E1123,0)&gt;0,INDEX(RawDataRefData,$E1123,0)),""),1),"")</f>
        <v/>
      </c>
      <c r="BJ1123" s="100" t="str">
        <f t="array" ref="BJ1123">IF($BG1123,QUARTILE(IF(G5SelectionMask="x",IF(INDEX(RawDataRefData,$E1123,0)&gt;0,INDEX(RawDataRefData,$E1123,0)),""),3),"")</f>
        <v/>
      </c>
      <c r="BK1123" s="100" t="str">
        <f t="array" ref="BK1123">IF($BG1123,MIN(IF(G5SelectionMask="x",IF(INDEX(RawDataRefData,$E1123,0)&gt;0,INDEX(RawDataRefData,$E1123,0)),"")),"")</f>
        <v/>
      </c>
      <c r="BL1123" s="100" t="str">
        <f t="array" ref="BL1123">IF($BG1123,MAX(IF(G5SelectionMask="x",IF(INDEX(RawDataRefData,$E1123,0)&gt;0,INDEX(RawDataRefData,$E1123,0)),"")),"")</f>
        <v/>
      </c>
      <c r="BM1123" s="100" t="str">
        <f t="shared" si="428"/>
        <v/>
      </c>
      <c r="BN1123" s="103" t="str">
        <f t="array" ref="BN1123">IF($BG1123,STDEVA(IF(G5SelectionMask="x",IF(INDEX(RawDataRefData,$E1123,0)&gt;0,INDEX(RawDataRefData,$E1123,0)),"")),"")</f>
        <v/>
      </c>
      <c r="BO1123" s="104"/>
      <c r="BP1123" s="105">
        <v>1</v>
      </c>
      <c r="BQ1123" s="105">
        <v>1</v>
      </c>
      <c r="BR1123" s="105">
        <v>1</v>
      </c>
      <c r="BS1123" s="105">
        <v>2</v>
      </c>
      <c r="BT1123" s="105">
        <v>2</v>
      </c>
      <c r="BU1123" s="105">
        <v>3</v>
      </c>
      <c r="BV1123" s="105">
        <v>4</v>
      </c>
      <c r="BW1123" s="105">
        <v>2</v>
      </c>
      <c r="BX1123" s="105">
        <v>1</v>
      </c>
      <c r="BY1123" s="105">
        <v>2</v>
      </c>
      <c r="BZ1123" s="105">
        <v>4</v>
      </c>
      <c r="CA1123" s="105">
        <v>2</v>
      </c>
      <c r="CB1123" s="105">
        <v>4</v>
      </c>
      <c r="CC1123" s="105">
        <v>2</v>
      </c>
      <c r="CD1123" s="105">
        <v>4</v>
      </c>
    </row>
    <row r="1124" spans="1:82" ht="13.5" hidden="1" thickBot="1" x14ac:dyDescent="0.25">
      <c r="A1124" s="33" t="e">
        <f t="shared" si="359"/>
        <v>#NAME?</v>
      </c>
      <c r="B1124" s="218"/>
      <c r="C1124" s="215"/>
      <c r="D1124" s="229"/>
      <c r="E1124" s="72">
        <f t="shared" si="421"/>
        <v>1115</v>
      </c>
      <c r="F1124" s="9" t="s">
        <v>2463</v>
      </c>
      <c r="G1124" s="9" t="s">
        <v>1499</v>
      </c>
      <c r="I1124" s="9" t="s">
        <v>1629</v>
      </c>
      <c r="K1124" s="100">
        <f t="shared" si="406"/>
        <v>1</v>
      </c>
      <c r="L1124" s="100"/>
      <c r="M1124" s="100"/>
      <c r="N1124" s="100"/>
      <c r="O1124" s="100"/>
      <c r="P1124" s="101">
        <f t="shared" si="407"/>
        <v>1</v>
      </c>
      <c r="Q1124" s="102">
        <f t="shared" si="408"/>
        <v>1</v>
      </c>
      <c r="R1124" s="102">
        <f t="shared" si="409"/>
        <v>3</v>
      </c>
      <c r="S1124" s="102">
        <f t="shared" si="410"/>
        <v>1</v>
      </c>
      <c r="T1124" s="102">
        <f t="shared" si="411"/>
        <v>3</v>
      </c>
      <c r="U1124" s="102">
        <f t="shared" si="412"/>
        <v>3</v>
      </c>
      <c r="V1124" s="102">
        <f t="shared" si="413"/>
        <v>4</v>
      </c>
      <c r="W1124" s="102">
        <f t="shared" si="414"/>
        <v>2</v>
      </c>
      <c r="X1124" s="102">
        <f t="shared" si="415"/>
        <v>1</v>
      </c>
      <c r="Y1124" s="102">
        <f t="shared" si="416"/>
        <v>1</v>
      </c>
      <c r="Z1124" s="102">
        <f t="shared" si="417"/>
        <v>4</v>
      </c>
      <c r="AA1124" s="100" t="b">
        <f t="shared" si="418"/>
        <v>1</v>
      </c>
      <c r="AB1124" s="100">
        <f t="array" ref="AB1124">IF($AA1124,MEDIAN(IF(G1SelectionMask="x",IF(INDEX(RawDataRefData,$E1124,0)&gt;0,INDEX(RawDataRefData,$E1124,0)),"")),"")</f>
        <v>2</v>
      </c>
      <c r="AC1124" s="100">
        <f t="array" ref="AC1124">IF($AA1124,QUARTILE(IF(G1SelectionMask="x",IF(INDEX(RawDataRefData,$E1124,0)&gt;0,INDEX(RawDataRefData,$E1124,0)),""),1),"")</f>
        <v>1</v>
      </c>
      <c r="AD1124" s="100">
        <f t="array" ref="AD1124">IF($AA1124,QUARTILE(IF(G1SelectionMask="x",IF(INDEX(RawDataRefData,$E1124,0)&gt;0,INDEX(RawDataRefData,$E1124,0)),""),3),"")</f>
        <v>3</v>
      </c>
      <c r="AE1124" s="100">
        <f t="array" ref="AE1124">IF($AA1124,MIN(IF(G1SelectionMask="x",IF(INDEX(RawDataRefData,$E1124,0)&gt;0,INDEX(RawDataRefData,$E1124,0)),"")),"")</f>
        <v>1</v>
      </c>
      <c r="AF1124" s="100">
        <f t="array" ref="AF1124">IF($AA1124,MAX(IF(G1SelectionMask="x",IF(INDEX(RawDataRefData,$E1124,0)&gt;0,INDEX(RawDataRefData,$E1124,0)),"")),"")</f>
        <v>4</v>
      </c>
      <c r="AG1124" s="100">
        <f t="shared" si="419"/>
        <v>2.1818181818181817</v>
      </c>
      <c r="AH1124" s="100">
        <f t="array" ref="AH1124">IF($AA1124,STDEVA(IF(G1SelectionMask="x",IF(INDEX(RawDataRefData,$E1124,0)&gt;0,INDEX(RawDataRefData,$E1124,0)),"")),"")</f>
        <v>1.2504544628399561</v>
      </c>
      <c r="AI1124" s="101" t="b">
        <f t="shared" si="420"/>
        <v>1</v>
      </c>
      <c r="AJ1124" s="101">
        <f t="array" ref="AJ1124">IF($AI1124,MEDIAN(IF(G2SelectionMask="x",IF(INDEX(RawDataRefData,$E1124,0)&gt;0,INDEX(RawDataRefData,$E1124,0)),"")),"")</f>
        <v>2</v>
      </c>
      <c r="AK1124" s="101">
        <f t="array" ref="AK1124">IF($AI1124,QUARTILE(IF(G2SelectionMask="x",IF(INDEX(RawDataRefData,$E1124,0)&gt;0,INDEX(RawDataRefData,$E1124,0)),""),1),"")</f>
        <v>1</v>
      </c>
      <c r="AL1124" s="101">
        <f t="array" ref="AL1124">IF($AI1124,QUARTILE(IF(G2SelectionMask="x",IF(INDEX(RawDataRefData,$E1124,0)&gt;0,INDEX(RawDataRefData,$E1124,0)),""),3),"")</f>
        <v>3.5</v>
      </c>
      <c r="AM1124" s="101">
        <f t="array" ref="AM1124">IF($AI1124,MIN(IF(G2SelectionMask="x",IF(INDEX(RawDataRefData,$E1124,0)&gt;0,INDEX(RawDataRefData,$E1124,0)),"")),"")</f>
        <v>1</v>
      </c>
      <c r="AN1124" s="101">
        <f t="array" ref="AN1124">IF($AI1124,MAX(IF(G2SelectionMask="x",IF(INDEX(RawDataRefData,$E1124,0)&gt;0,INDEX(RawDataRefData,$E1124,0)),"")),"")</f>
        <v>4</v>
      </c>
      <c r="AO1124" s="101">
        <f t="shared" si="422"/>
        <v>2.3636363636363638</v>
      </c>
      <c r="AP1124" s="101">
        <f t="array" ref="AP1124">IF($AI1124,STDEVA(IF(G2SelectionMask="x",IF(INDEX(RawDataRefData,$E1124,0)&gt;0,INDEX(RawDataRefData,$E1124,0)),"")),"")</f>
        <v>1.2862913567871996</v>
      </c>
      <c r="AQ1124" s="100" t="b">
        <f t="shared" si="423"/>
        <v>0</v>
      </c>
      <c r="AR1124" s="100" t="str">
        <f t="array" ref="AR1124">IF($AQ1124,MEDIAN(IF(G3SelectionMask="x",IF(INDEX(RawDataRefData,$E1124,0)&gt;0,INDEX(RawDataRefData,$E1124,0)),"")),"")</f>
        <v/>
      </c>
      <c r="AS1124" s="100" t="str">
        <f t="array" ref="AS1124">IF($AQ1124,QUARTILE(IF(G3SelectionMask="x",IF(INDEX(RawDataRefData,$E1124,0)&gt;0,INDEX(RawDataRefData,$E1124,0)),""),1),"")</f>
        <v/>
      </c>
      <c r="AT1124" s="100" t="str">
        <f t="array" ref="AT1124">IF($AQ1124,QUARTILE(IF(G3SelectionMask="x",IF(INDEX(RawDataRefData,$E1124,0)&gt;0,INDEX(RawDataRefData,$E1124,0)),""),3),"")</f>
        <v/>
      </c>
      <c r="AU1124" s="100" t="str">
        <f t="array" ref="AU1124">IF($AQ1124,MIN(IF(G3SelectionMask="x",IF(INDEX(RawDataRefData,$E1124,0)&gt;0,INDEX(RawDataRefData,$E1124,0)),"")),"")</f>
        <v/>
      </c>
      <c r="AV1124" s="100" t="str">
        <f t="array" ref="AV1124">IF($AQ1124,MAX(IF(G3SelectionMask="x",IF(INDEX(RawDataRefData,$E1124,0)&gt;0,INDEX(RawDataRefData,$E1124,0)),"")),"")</f>
        <v/>
      </c>
      <c r="AW1124" s="100" t="str">
        <f t="shared" si="424"/>
        <v/>
      </c>
      <c r="AX1124" s="100" t="str">
        <f t="array" ref="AX1124">IF($AQ1124,STDEVA(IF(G3SelectionMask="x",IF(INDEX(RawDataRefData,$E1124,0)&gt;0,INDEX(RawDataRefData,$E1124,0)),"")),"")</f>
        <v/>
      </c>
      <c r="AY1124" s="101" t="b">
        <f t="shared" si="425"/>
        <v>0</v>
      </c>
      <c r="AZ1124" s="101" t="str">
        <f t="array" ref="AZ1124">IF($AY1124,MEDIAN(IF(G4SelectionMask="x",IF(INDEX(RawDataRefData,$E1124,0)&gt;0,INDEX(RawDataRefData,$E1124,0)),"")),"")</f>
        <v/>
      </c>
      <c r="BA1124" s="101" t="str">
        <f t="array" ref="BA1124">IF($AY1124,QUARTILE(IF(G4SelectionMask="x",IF(INDEX(RawDataRefData,$E1124,0)&gt;0,INDEX(RawDataRefData,$E1124,0)),""),1),"")</f>
        <v/>
      </c>
      <c r="BB1124" s="101" t="str">
        <f t="array" ref="BB1124">IF($AY1124,QUARTILE(IF(G4SelectionMask="x",IF(INDEX(RawDataRefData,$E1124,0)&gt;0,INDEX(RawDataRefData,$E1124,0)),""),3),"")</f>
        <v/>
      </c>
      <c r="BC1124" s="101" t="str">
        <f t="array" ref="BC1124">IF($AY1124,MIN(IF(G4SelectionMask="x",IF(INDEX(RawDataRefData,$E1124,0)&gt;0,INDEX(RawDataRefData,$E1124,0)),"")),"")</f>
        <v/>
      </c>
      <c r="BD1124" s="101" t="str">
        <f t="array" ref="BD1124">IF($AY1124,MAX(IF(G4SelectionMask="x",IF(INDEX(RawDataRefData,$E1124,0)&gt;0,INDEX(RawDataRefData,$E1124,0)),"")),"")</f>
        <v/>
      </c>
      <c r="BE1124" s="101" t="str">
        <f t="shared" si="426"/>
        <v/>
      </c>
      <c r="BF1124" s="101" t="str">
        <f t="array" ref="BF1124">IF($AY1124,STDEVA(IF(G4SelectionMask="x",IF(INDEX(RawDataRefData,$E1124,0)&gt;0,INDEX(RawDataRefData,$E1124,0)),"")),"")</f>
        <v/>
      </c>
      <c r="BG1124" s="100" t="b">
        <f t="shared" si="427"/>
        <v>0</v>
      </c>
      <c r="BH1124" s="100" t="str">
        <f t="array" ref="BH1124">IF($BG1124,MEDIAN(IF(G5SelectionMask="x",IF(INDEX(RawDataRefData,$E1124,0)&gt;0,INDEX(RawDataRefData,$E1124,0)),"")),"")</f>
        <v/>
      </c>
      <c r="BI1124" s="100" t="str">
        <f t="array" ref="BI1124">IF($BG1124,QUARTILE(IF(G5SelectionMask="x",IF(INDEX(RawDataRefData,$E1124,0)&gt;0,INDEX(RawDataRefData,$E1124,0)),""),1),"")</f>
        <v/>
      </c>
      <c r="BJ1124" s="100" t="str">
        <f t="array" ref="BJ1124">IF($BG1124,QUARTILE(IF(G5SelectionMask="x",IF(INDEX(RawDataRefData,$E1124,0)&gt;0,INDEX(RawDataRefData,$E1124,0)),""),3),"")</f>
        <v/>
      </c>
      <c r="BK1124" s="100" t="str">
        <f t="array" ref="BK1124">IF($BG1124,MIN(IF(G5SelectionMask="x",IF(INDEX(RawDataRefData,$E1124,0)&gt;0,INDEX(RawDataRefData,$E1124,0)),"")),"")</f>
        <v/>
      </c>
      <c r="BL1124" s="100" t="str">
        <f t="array" ref="BL1124">IF($BG1124,MAX(IF(G5SelectionMask="x",IF(INDEX(RawDataRefData,$E1124,0)&gt;0,INDEX(RawDataRefData,$E1124,0)),"")),"")</f>
        <v/>
      </c>
      <c r="BM1124" s="100" t="str">
        <f t="shared" si="428"/>
        <v/>
      </c>
      <c r="BN1124" s="103" t="str">
        <f t="array" ref="BN1124">IF($BG1124,STDEVA(IF(G5SelectionMask="x",IF(INDEX(RawDataRefData,$E1124,0)&gt;0,INDEX(RawDataRefData,$E1124,0)),"")),"")</f>
        <v/>
      </c>
      <c r="BO1124" s="104"/>
      <c r="BP1124" s="105">
        <v>1</v>
      </c>
      <c r="BQ1124" s="105">
        <v>1</v>
      </c>
      <c r="BR1124" s="105">
        <v>1</v>
      </c>
      <c r="BS1124" s="105">
        <v>3</v>
      </c>
      <c r="BT1124" s="105">
        <v>1</v>
      </c>
      <c r="BU1124" s="105">
        <v>3</v>
      </c>
      <c r="BV1124" s="105">
        <v>3</v>
      </c>
      <c r="BW1124" s="105">
        <v>4</v>
      </c>
      <c r="BX1124" s="105">
        <v>2</v>
      </c>
      <c r="BY1124" s="105">
        <v>1</v>
      </c>
      <c r="BZ1124" s="105">
        <v>1</v>
      </c>
      <c r="CA1124" s="105">
        <v>4</v>
      </c>
      <c r="CB1124" s="105">
        <v>2</v>
      </c>
      <c r="CC1124" s="105">
        <v>4</v>
      </c>
      <c r="CD1124" s="105">
        <v>3</v>
      </c>
    </row>
    <row r="1125" spans="1:82" ht="13.5" hidden="1" thickBot="1" x14ac:dyDescent="0.25">
      <c r="A1125" s="33" t="e">
        <f t="shared" si="359"/>
        <v>#NAME?</v>
      </c>
      <c r="B1125" s="218"/>
      <c r="C1125" s="215"/>
      <c r="D1125" s="229"/>
      <c r="E1125" s="72">
        <f t="shared" si="421"/>
        <v>1116</v>
      </c>
      <c r="F1125" s="9" t="s">
        <v>2464</v>
      </c>
      <c r="G1125" s="9" t="s">
        <v>1500</v>
      </c>
      <c r="I1125" s="9" t="s">
        <v>1629</v>
      </c>
      <c r="K1125" s="100">
        <f t="shared" si="406"/>
        <v>4</v>
      </c>
      <c r="L1125" s="100"/>
      <c r="M1125" s="100"/>
      <c r="N1125" s="100"/>
      <c r="O1125" s="100"/>
      <c r="P1125" s="101">
        <f t="shared" si="407"/>
        <v>2</v>
      </c>
      <c r="Q1125" s="102">
        <f t="shared" si="408"/>
        <v>2</v>
      </c>
      <c r="R1125" s="102">
        <f t="shared" si="409"/>
        <v>1</v>
      </c>
      <c r="S1125" s="102">
        <f t="shared" si="410"/>
        <v>1</v>
      </c>
      <c r="T1125" s="102">
        <f t="shared" si="411"/>
        <v>3</v>
      </c>
      <c r="U1125" s="102">
        <f t="shared" si="412"/>
        <v>4</v>
      </c>
      <c r="V1125" s="102">
        <f t="shared" si="413"/>
        <v>1</v>
      </c>
      <c r="W1125" s="102">
        <f t="shared" si="414"/>
        <v>4</v>
      </c>
      <c r="X1125" s="102">
        <f t="shared" si="415"/>
        <v>1</v>
      </c>
      <c r="Y1125" s="102">
        <f t="shared" si="416"/>
        <v>3</v>
      </c>
      <c r="Z1125" s="102">
        <f t="shared" si="417"/>
        <v>2</v>
      </c>
      <c r="AA1125" s="100" t="b">
        <f t="shared" si="418"/>
        <v>1</v>
      </c>
      <c r="AB1125" s="100">
        <f t="array" ref="AB1125">IF($AA1125,MEDIAN(IF(G1SelectionMask="x",IF(INDEX(RawDataRefData,$E1125,0)&gt;0,INDEX(RawDataRefData,$E1125,0)),"")),"")</f>
        <v>2</v>
      </c>
      <c r="AC1125" s="100">
        <f t="array" ref="AC1125">IF($AA1125,QUARTILE(IF(G1SelectionMask="x",IF(INDEX(RawDataRefData,$E1125,0)&gt;0,INDEX(RawDataRefData,$E1125,0)),""),1),"")</f>
        <v>1</v>
      </c>
      <c r="AD1125" s="100">
        <f t="array" ref="AD1125">IF($AA1125,QUARTILE(IF(G1SelectionMask="x",IF(INDEX(RawDataRefData,$E1125,0)&gt;0,INDEX(RawDataRefData,$E1125,0)),""),3),"")</f>
        <v>3</v>
      </c>
      <c r="AE1125" s="100">
        <f t="array" ref="AE1125">IF($AA1125,MIN(IF(G1SelectionMask="x",IF(INDEX(RawDataRefData,$E1125,0)&gt;0,INDEX(RawDataRefData,$E1125,0)),"")),"")</f>
        <v>1</v>
      </c>
      <c r="AF1125" s="100">
        <f t="array" ref="AF1125">IF($AA1125,MAX(IF(G1SelectionMask="x",IF(INDEX(RawDataRefData,$E1125,0)&gt;0,INDEX(RawDataRefData,$E1125,0)),"")),"")</f>
        <v>4</v>
      </c>
      <c r="AG1125" s="100">
        <f t="shared" si="419"/>
        <v>2.1818181818181817</v>
      </c>
      <c r="AH1125" s="100">
        <f t="array" ref="AH1125">IF($AA1125,STDEVA(IF(G1SelectionMask="x",IF(INDEX(RawDataRefData,$E1125,0)&gt;0,INDEX(RawDataRefData,$E1125,0)),"")),"")</f>
        <v>1.1677484162422844</v>
      </c>
      <c r="AI1125" s="101" t="b">
        <f t="shared" si="420"/>
        <v>1</v>
      </c>
      <c r="AJ1125" s="101">
        <f t="array" ref="AJ1125">IF($AI1125,MEDIAN(IF(G2SelectionMask="x",IF(INDEX(RawDataRefData,$E1125,0)&gt;0,INDEX(RawDataRefData,$E1125,0)),"")),"")</f>
        <v>2</v>
      </c>
      <c r="AK1125" s="101">
        <f t="array" ref="AK1125">IF($AI1125,QUARTILE(IF(G2SelectionMask="x",IF(INDEX(RawDataRefData,$E1125,0)&gt;0,INDEX(RawDataRefData,$E1125,0)),""),1),"")</f>
        <v>1.5</v>
      </c>
      <c r="AL1125" s="101">
        <f t="array" ref="AL1125">IF($AI1125,QUARTILE(IF(G2SelectionMask="x",IF(INDEX(RawDataRefData,$E1125,0)&gt;0,INDEX(RawDataRefData,$E1125,0)),""),3),"")</f>
        <v>3</v>
      </c>
      <c r="AM1125" s="101">
        <f t="array" ref="AM1125">IF($AI1125,MIN(IF(G2SelectionMask="x",IF(INDEX(RawDataRefData,$E1125,0)&gt;0,INDEX(RawDataRefData,$E1125,0)),"")),"")</f>
        <v>1</v>
      </c>
      <c r="AN1125" s="101">
        <f t="array" ref="AN1125">IF($AI1125,MAX(IF(G2SelectionMask="x",IF(INDEX(RawDataRefData,$E1125,0)&gt;0,INDEX(RawDataRefData,$E1125,0)),"")),"")</f>
        <v>4</v>
      </c>
      <c r="AO1125" s="101">
        <f t="shared" si="422"/>
        <v>2.2727272727272729</v>
      </c>
      <c r="AP1125" s="101">
        <f t="array" ref="AP1125">IF($AI1125,STDEVA(IF(G2SelectionMask="x",IF(INDEX(RawDataRefData,$E1125,0)&gt;0,INDEX(RawDataRefData,$E1125,0)),"")),"")</f>
        <v>1.009049958219026</v>
      </c>
      <c r="AQ1125" s="100" t="b">
        <f t="shared" si="423"/>
        <v>0</v>
      </c>
      <c r="AR1125" s="100" t="str">
        <f t="array" ref="AR1125">IF($AQ1125,MEDIAN(IF(G3SelectionMask="x",IF(INDEX(RawDataRefData,$E1125,0)&gt;0,INDEX(RawDataRefData,$E1125,0)),"")),"")</f>
        <v/>
      </c>
      <c r="AS1125" s="100" t="str">
        <f t="array" ref="AS1125">IF($AQ1125,QUARTILE(IF(G3SelectionMask="x",IF(INDEX(RawDataRefData,$E1125,0)&gt;0,INDEX(RawDataRefData,$E1125,0)),""),1),"")</f>
        <v/>
      </c>
      <c r="AT1125" s="100" t="str">
        <f t="array" ref="AT1125">IF($AQ1125,QUARTILE(IF(G3SelectionMask="x",IF(INDEX(RawDataRefData,$E1125,0)&gt;0,INDEX(RawDataRefData,$E1125,0)),""),3),"")</f>
        <v/>
      </c>
      <c r="AU1125" s="100" t="str">
        <f t="array" ref="AU1125">IF($AQ1125,MIN(IF(G3SelectionMask="x",IF(INDEX(RawDataRefData,$E1125,0)&gt;0,INDEX(RawDataRefData,$E1125,0)),"")),"")</f>
        <v/>
      </c>
      <c r="AV1125" s="100" t="str">
        <f t="array" ref="AV1125">IF($AQ1125,MAX(IF(G3SelectionMask="x",IF(INDEX(RawDataRefData,$E1125,0)&gt;0,INDEX(RawDataRefData,$E1125,0)),"")),"")</f>
        <v/>
      </c>
      <c r="AW1125" s="100" t="str">
        <f t="shared" si="424"/>
        <v/>
      </c>
      <c r="AX1125" s="100" t="str">
        <f t="array" ref="AX1125">IF($AQ1125,STDEVA(IF(G3SelectionMask="x",IF(INDEX(RawDataRefData,$E1125,0)&gt;0,INDEX(RawDataRefData,$E1125,0)),"")),"")</f>
        <v/>
      </c>
      <c r="AY1125" s="101" t="b">
        <f t="shared" si="425"/>
        <v>0</v>
      </c>
      <c r="AZ1125" s="101" t="str">
        <f t="array" ref="AZ1125">IF($AY1125,MEDIAN(IF(G4SelectionMask="x",IF(INDEX(RawDataRefData,$E1125,0)&gt;0,INDEX(RawDataRefData,$E1125,0)),"")),"")</f>
        <v/>
      </c>
      <c r="BA1125" s="101" t="str">
        <f t="array" ref="BA1125">IF($AY1125,QUARTILE(IF(G4SelectionMask="x",IF(INDEX(RawDataRefData,$E1125,0)&gt;0,INDEX(RawDataRefData,$E1125,0)),""),1),"")</f>
        <v/>
      </c>
      <c r="BB1125" s="101" t="str">
        <f t="array" ref="BB1125">IF($AY1125,QUARTILE(IF(G4SelectionMask="x",IF(INDEX(RawDataRefData,$E1125,0)&gt;0,INDEX(RawDataRefData,$E1125,0)),""),3),"")</f>
        <v/>
      </c>
      <c r="BC1125" s="101" t="str">
        <f t="array" ref="BC1125">IF($AY1125,MIN(IF(G4SelectionMask="x",IF(INDEX(RawDataRefData,$E1125,0)&gt;0,INDEX(RawDataRefData,$E1125,0)),"")),"")</f>
        <v/>
      </c>
      <c r="BD1125" s="101" t="str">
        <f t="array" ref="BD1125">IF($AY1125,MAX(IF(G4SelectionMask="x",IF(INDEX(RawDataRefData,$E1125,0)&gt;0,INDEX(RawDataRefData,$E1125,0)),"")),"")</f>
        <v/>
      </c>
      <c r="BE1125" s="101" t="str">
        <f t="shared" si="426"/>
        <v/>
      </c>
      <c r="BF1125" s="101" t="str">
        <f t="array" ref="BF1125">IF($AY1125,STDEVA(IF(G4SelectionMask="x",IF(INDEX(RawDataRefData,$E1125,0)&gt;0,INDEX(RawDataRefData,$E1125,0)),"")),"")</f>
        <v/>
      </c>
      <c r="BG1125" s="100" t="b">
        <f t="shared" si="427"/>
        <v>0</v>
      </c>
      <c r="BH1125" s="100" t="str">
        <f t="array" ref="BH1125">IF($BG1125,MEDIAN(IF(G5SelectionMask="x",IF(INDEX(RawDataRefData,$E1125,0)&gt;0,INDEX(RawDataRefData,$E1125,0)),"")),"")</f>
        <v/>
      </c>
      <c r="BI1125" s="100" t="str">
        <f t="array" ref="BI1125">IF($BG1125,QUARTILE(IF(G5SelectionMask="x",IF(INDEX(RawDataRefData,$E1125,0)&gt;0,INDEX(RawDataRefData,$E1125,0)),""),1),"")</f>
        <v/>
      </c>
      <c r="BJ1125" s="100" t="str">
        <f t="array" ref="BJ1125">IF($BG1125,QUARTILE(IF(G5SelectionMask="x",IF(INDEX(RawDataRefData,$E1125,0)&gt;0,INDEX(RawDataRefData,$E1125,0)),""),3),"")</f>
        <v/>
      </c>
      <c r="BK1125" s="100" t="str">
        <f t="array" ref="BK1125">IF($BG1125,MIN(IF(G5SelectionMask="x",IF(INDEX(RawDataRefData,$E1125,0)&gt;0,INDEX(RawDataRefData,$E1125,0)),"")),"")</f>
        <v/>
      </c>
      <c r="BL1125" s="100" t="str">
        <f t="array" ref="BL1125">IF($BG1125,MAX(IF(G5SelectionMask="x",IF(INDEX(RawDataRefData,$E1125,0)&gt;0,INDEX(RawDataRefData,$E1125,0)),"")),"")</f>
        <v/>
      </c>
      <c r="BM1125" s="100" t="str">
        <f t="shared" si="428"/>
        <v/>
      </c>
      <c r="BN1125" s="103" t="str">
        <f t="array" ref="BN1125">IF($BG1125,STDEVA(IF(G5SelectionMask="x",IF(INDEX(RawDataRefData,$E1125,0)&gt;0,INDEX(RawDataRefData,$E1125,0)),"")),"")</f>
        <v/>
      </c>
      <c r="BO1125" s="104"/>
      <c r="BP1125" s="105">
        <v>4</v>
      </c>
      <c r="BQ1125" s="105">
        <v>2</v>
      </c>
      <c r="BR1125" s="105">
        <v>2</v>
      </c>
      <c r="BS1125" s="105">
        <v>1</v>
      </c>
      <c r="BT1125" s="105">
        <v>1</v>
      </c>
      <c r="BU1125" s="105">
        <v>3</v>
      </c>
      <c r="BV1125" s="105">
        <v>4</v>
      </c>
      <c r="BW1125" s="105">
        <v>1</v>
      </c>
      <c r="BX1125" s="105">
        <v>4</v>
      </c>
      <c r="BY1125" s="105">
        <v>1</v>
      </c>
      <c r="BZ1125" s="105">
        <v>3</v>
      </c>
      <c r="CA1125" s="105">
        <v>2</v>
      </c>
      <c r="CB1125" s="105">
        <v>3</v>
      </c>
      <c r="CC1125" s="105">
        <v>1</v>
      </c>
      <c r="CD1125" s="105">
        <v>3</v>
      </c>
    </row>
    <row r="1126" spans="1:82" ht="13.5" hidden="1" thickBot="1" x14ac:dyDescent="0.25">
      <c r="A1126" s="33" t="e">
        <f t="shared" si="359"/>
        <v>#NAME?</v>
      </c>
      <c r="B1126" s="218"/>
      <c r="C1126" s="215"/>
      <c r="D1126" s="229"/>
      <c r="E1126" s="72">
        <f t="shared" si="421"/>
        <v>1117</v>
      </c>
      <c r="F1126" s="9" t="s">
        <v>2465</v>
      </c>
      <c r="G1126" s="9" t="s">
        <v>1501</v>
      </c>
      <c r="I1126" s="9" t="s">
        <v>1629</v>
      </c>
      <c r="K1126" s="100">
        <f t="shared" si="406"/>
        <v>2</v>
      </c>
      <c r="L1126" s="100"/>
      <c r="M1126" s="100"/>
      <c r="N1126" s="100"/>
      <c r="O1126" s="100"/>
      <c r="P1126" s="101">
        <f t="shared" si="407"/>
        <v>4</v>
      </c>
      <c r="Q1126" s="102">
        <f t="shared" si="408"/>
        <v>3</v>
      </c>
      <c r="R1126" s="102">
        <f t="shared" si="409"/>
        <v>4</v>
      </c>
      <c r="S1126" s="102">
        <f t="shared" si="410"/>
        <v>1</v>
      </c>
      <c r="T1126" s="102">
        <f t="shared" si="411"/>
        <v>2</v>
      </c>
      <c r="U1126" s="102">
        <f t="shared" si="412"/>
        <v>4</v>
      </c>
      <c r="V1126" s="102">
        <f t="shared" si="413"/>
        <v>1</v>
      </c>
      <c r="W1126" s="102">
        <f t="shared" si="414"/>
        <v>2</v>
      </c>
      <c r="X1126" s="102">
        <f t="shared" si="415"/>
        <v>1</v>
      </c>
      <c r="Y1126" s="102">
        <f t="shared" si="416"/>
        <v>4</v>
      </c>
      <c r="Z1126" s="102">
        <f t="shared" si="417"/>
        <v>2</v>
      </c>
      <c r="AA1126" s="100" t="b">
        <f t="shared" si="418"/>
        <v>1</v>
      </c>
      <c r="AB1126" s="100">
        <f t="array" ref="AB1126">IF($AA1126,MEDIAN(IF(G1SelectionMask="x",IF(INDEX(RawDataRefData,$E1126,0)&gt;0,INDEX(RawDataRefData,$E1126,0)),"")),"")</f>
        <v>2</v>
      </c>
      <c r="AC1126" s="100">
        <f t="array" ref="AC1126">IF($AA1126,QUARTILE(IF(G1SelectionMask="x",IF(INDEX(RawDataRefData,$E1126,0)&gt;0,INDEX(RawDataRefData,$E1126,0)),""),1),"")</f>
        <v>1.5</v>
      </c>
      <c r="AD1126" s="100">
        <f t="array" ref="AD1126">IF($AA1126,QUARTILE(IF(G1SelectionMask="x",IF(INDEX(RawDataRefData,$E1126,0)&gt;0,INDEX(RawDataRefData,$E1126,0)),""),3),"")</f>
        <v>4</v>
      </c>
      <c r="AE1126" s="100">
        <f t="array" ref="AE1126">IF($AA1126,MIN(IF(G1SelectionMask="x",IF(INDEX(RawDataRefData,$E1126,0)&gt;0,INDEX(RawDataRefData,$E1126,0)),"")),"")</f>
        <v>1</v>
      </c>
      <c r="AF1126" s="100">
        <f t="array" ref="AF1126">IF($AA1126,MAX(IF(G1SelectionMask="x",IF(INDEX(RawDataRefData,$E1126,0)&gt;0,INDEX(RawDataRefData,$E1126,0)),"")),"")</f>
        <v>4</v>
      </c>
      <c r="AG1126" s="100">
        <f t="shared" si="419"/>
        <v>2.5454545454545454</v>
      </c>
      <c r="AH1126" s="100">
        <f t="array" ref="AH1126">IF($AA1126,STDEVA(IF(G1SelectionMask="x",IF(INDEX(RawDataRefData,$E1126,0)&gt;0,INDEX(RawDataRefData,$E1126,0)),"")),"")</f>
        <v>1.2933395813657267</v>
      </c>
      <c r="AI1126" s="101" t="b">
        <f t="shared" si="420"/>
        <v>1</v>
      </c>
      <c r="AJ1126" s="101">
        <f t="array" ref="AJ1126">IF($AI1126,MEDIAN(IF(G2SelectionMask="x",IF(INDEX(RawDataRefData,$E1126,0)&gt;0,INDEX(RawDataRefData,$E1126,0)),"")),"")</f>
        <v>2</v>
      </c>
      <c r="AK1126" s="101">
        <f t="array" ref="AK1126">IF($AI1126,QUARTILE(IF(G2SelectionMask="x",IF(INDEX(RawDataRefData,$E1126,0)&gt;0,INDEX(RawDataRefData,$E1126,0)),""),1),"")</f>
        <v>1.5</v>
      </c>
      <c r="AL1126" s="101">
        <f t="array" ref="AL1126">IF($AI1126,QUARTILE(IF(G2SelectionMask="x",IF(INDEX(RawDataRefData,$E1126,0)&gt;0,INDEX(RawDataRefData,$E1126,0)),""),3),"")</f>
        <v>3.5</v>
      </c>
      <c r="AM1126" s="101">
        <f t="array" ref="AM1126">IF($AI1126,MIN(IF(G2SelectionMask="x",IF(INDEX(RawDataRefData,$E1126,0)&gt;0,INDEX(RawDataRefData,$E1126,0)),"")),"")</f>
        <v>1</v>
      </c>
      <c r="AN1126" s="101">
        <f t="array" ref="AN1126">IF($AI1126,MAX(IF(G2SelectionMask="x",IF(INDEX(RawDataRefData,$E1126,0)&gt;0,INDEX(RawDataRefData,$E1126,0)),"")),"")</f>
        <v>4</v>
      </c>
      <c r="AO1126" s="101">
        <f t="shared" si="422"/>
        <v>2.4545454545454546</v>
      </c>
      <c r="AP1126" s="101">
        <f t="array" ref="AP1126">IF($AI1126,STDEVA(IF(G2SelectionMask="x",IF(INDEX(RawDataRefData,$E1126,0)&gt;0,INDEX(RawDataRefData,$E1126,0)),"")),"")</f>
        <v>1.213559752433836</v>
      </c>
      <c r="AQ1126" s="100" t="b">
        <f t="shared" si="423"/>
        <v>0</v>
      </c>
      <c r="AR1126" s="100" t="str">
        <f t="array" ref="AR1126">IF($AQ1126,MEDIAN(IF(G3SelectionMask="x",IF(INDEX(RawDataRefData,$E1126,0)&gt;0,INDEX(RawDataRefData,$E1126,0)),"")),"")</f>
        <v/>
      </c>
      <c r="AS1126" s="100" t="str">
        <f t="array" ref="AS1126">IF($AQ1126,QUARTILE(IF(G3SelectionMask="x",IF(INDEX(RawDataRefData,$E1126,0)&gt;0,INDEX(RawDataRefData,$E1126,0)),""),1),"")</f>
        <v/>
      </c>
      <c r="AT1126" s="100" t="str">
        <f t="array" ref="AT1126">IF($AQ1126,QUARTILE(IF(G3SelectionMask="x",IF(INDEX(RawDataRefData,$E1126,0)&gt;0,INDEX(RawDataRefData,$E1126,0)),""),3),"")</f>
        <v/>
      </c>
      <c r="AU1126" s="100" t="str">
        <f t="array" ref="AU1126">IF($AQ1126,MIN(IF(G3SelectionMask="x",IF(INDEX(RawDataRefData,$E1126,0)&gt;0,INDEX(RawDataRefData,$E1126,0)),"")),"")</f>
        <v/>
      </c>
      <c r="AV1126" s="100" t="str">
        <f t="array" ref="AV1126">IF($AQ1126,MAX(IF(G3SelectionMask="x",IF(INDEX(RawDataRefData,$E1126,0)&gt;0,INDEX(RawDataRefData,$E1126,0)),"")),"")</f>
        <v/>
      </c>
      <c r="AW1126" s="100" t="str">
        <f t="shared" si="424"/>
        <v/>
      </c>
      <c r="AX1126" s="100" t="str">
        <f t="array" ref="AX1126">IF($AQ1126,STDEVA(IF(G3SelectionMask="x",IF(INDEX(RawDataRefData,$E1126,0)&gt;0,INDEX(RawDataRefData,$E1126,0)),"")),"")</f>
        <v/>
      </c>
      <c r="AY1126" s="101" t="b">
        <f t="shared" si="425"/>
        <v>0</v>
      </c>
      <c r="AZ1126" s="101" t="str">
        <f t="array" ref="AZ1126">IF($AY1126,MEDIAN(IF(G4SelectionMask="x",IF(INDEX(RawDataRefData,$E1126,0)&gt;0,INDEX(RawDataRefData,$E1126,0)),"")),"")</f>
        <v/>
      </c>
      <c r="BA1126" s="101" t="str">
        <f t="array" ref="BA1126">IF($AY1126,QUARTILE(IF(G4SelectionMask="x",IF(INDEX(RawDataRefData,$E1126,0)&gt;0,INDEX(RawDataRefData,$E1126,0)),""),1),"")</f>
        <v/>
      </c>
      <c r="BB1126" s="101" t="str">
        <f t="array" ref="BB1126">IF($AY1126,QUARTILE(IF(G4SelectionMask="x",IF(INDEX(RawDataRefData,$E1126,0)&gt;0,INDEX(RawDataRefData,$E1126,0)),""),3),"")</f>
        <v/>
      </c>
      <c r="BC1126" s="101" t="str">
        <f t="array" ref="BC1126">IF($AY1126,MIN(IF(G4SelectionMask="x",IF(INDEX(RawDataRefData,$E1126,0)&gt;0,INDEX(RawDataRefData,$E1126,0)),"")),"")</f>
        <v/>
      </c>
      <c r="BD1126" s="101" t="str">
        <f t="array" ref="BD1126">IF($AY1126,MAX(IF(G4SelectionMask="x",IF(INDEX(RawDataRefData,$E1126,0)&gt;0,INDEX(RawDataRefData,$E1126,0)),"")),"")</f>
        <v/>
      </c>
      <c r="BE1126" s="101" t="str">
        <f t="shared" si="426"/>
        <v/>
      </c>
      <c r="BF1126" s="101" t="str">
        <f t="array" ref="BF1126">IF($AY1126,STDEVA(IF(G4SelectionMask="x",IF(INDEX(RawDataRefData,$E1126,0)&gt;0,INDEX(RawDataRefData,$E1126,0)),"")),"")</f>
        <v/>
      </c>
      <c r="BG1126" s="100" t="b">
        <f t="shared" si="427"/>
        <v>0</v>
      </c>
      <c r="BH1126" s="100" t="str">
        <f t="array" ref="BH1126">IF($BG1126,MEDIAN(IF(G5SelectionMask="x",IF(INDEX(RawDataRefData,$E1126,0)&gt;0,INDEX(RawDataRefData,$E1126,0)),"")),"")</f>
        <v/>
      </c>
      <c r="BI1126" s="100" t="str">
        <f t="array" ref="BI1126">IF($BG1126,QUARTILE(IF(G5SelectionMask="x",IF(INDEX(RawDataRefData,$E1126,0)&gt;0,INDEX(RawDataRefData,$E1126,0)),""),1),"")</f>
        <v/>
      </c>
      <c r="BJ1126" s="100" t="str">
        <f t="array" ref="BJ1126">IF($BG1126,QUARTILE(IF(G5SelectionMask="x",IF(INDEX(RawDataRefData,$E1126,0)&gt;0,INDEX(RawDataRefData,$E1126,0)),""),3),"")</f>
        <v/>
      </c>
      <c r="BK1126" s="100" t="str">
        <f t="array" ref="BK1126">IF($BG1126,MIN(IF(G5SelectionMask="x",IF(INDEX(RawDataRefData,$E1126,0)&gt;0,INDEX(RawDataRefData,$E1126,0)),"")),"")</f>
        <v/>
      </c>
      <c r="BL1126" s="100" t="str">
        <f t="array" ref="BL1126">IF($BG1126,MAX(IF(G5SelectionMask="x",IF(INDEX(RawDataRefData,$E1126,0)&gt;0,INDEX(RawDataRefData,$E1126,0)),"")),"")</f>
        <v/>
      </c>
      <c r="BM1126" s="100" t="str">
        <f t="shared" si="428"/>
        <v/>
      </c>
      <c r="BN1126" s="103" t="str">
        <f t="array" ref="BN1126">IF($BG1126,STDEVA(IF(G5SelectionMask="x",IF(INDEX(RawDataRefData,$E1126,0)&gt;0,INDEX(RawDataRefData,$E1126,0)),"")),"")</f>
        <v/>
      </c>
      <c r="BO1126" s="104"/>
      <c r="BP1126" s="105">
        <v>2</v>
      </c>
      <c r="BQ1126" s="105">
        <v>4</v>
      </c>
      <c r="BR1126" s="105">
        <v>3</v>
      </c>
      <c r="BS1126" s="105">
        <v>4</v>
      </c>
      <c r="BT1126" s="105">
        <v>1</v>
      </c>
      <c r="BU1126" s="105">
        <v>2</v>
      </c>
      <c r="BV1126" s="105">
        <v>4</v>
      </c>
      <c r="BW1126" s="105">
        <v>1</v>
      </c>
      <c r="BX1126" s="105">
        <v>2</v>
      </c>
      <c r="BY1126" s="105">
        <v>1</v>
      </c>
      <c r="BZ1126" s="105">
        <v>4</v>
      </c>
      <c r="CA1126" s="105">
        <v>2</v>
      </c>
      <c r="CB1126" s="105">
        <v>4</v>
      </c>
      <c r="CC1126" s="105">
        <v>1</v>
      </c>
      <c r="CD1126" s="105">
        <v>3</v>
      </c>
    </row>
    <row r="1127" spans="1:82" ht="13.5" hidden="1" thickBot="1" x14ac:dyDescent="0.25">
      <c r="A1127" s="33" t="e">
        <f t="shared" si="359"/>
        <v>#NAME?</v>
      </c>
      <c r="B1127" s="218"/>
      <c r="C1127" s="215"/>
      <c r="D1127" s="229"/>
      <c r="E1127" s="72">
        <f t="shared" si="421"/>
        <v>1118</v>
      </c>
      <c r="F1127" s="9" t="s">
        <v>2466</v>
      </c>
      <c r="G1127" s="9" t="s">
        <v>1502</v>
      </c>
      <c r="I1127" s="9" t="s">
        <v>1629</v>
      </c>
      <c r="K1127" s="100">
        <f t="shared" si="406"/>
        <v>4</v>
      </c>
      <c r="L1127" s="100"/>
      <c r="M1127" s="100"/>
      <c r="N1127" s="100"/>
      <c r="O1127" s="100"/>
      <c r="P1127" s="101">
        <f t="shared" si="407"/>
        <v>1</v>
      </c>
      <c r="Q1127" s="102">
        <f t="shared" si="408"/>
        <v>4</v>
      </c>
      <c r="R1127" s="102">
        <f t="shared" si="409"/>
        <v>4</v>
      </c>
      <c r="S1127" s="102">
        <f t="shared" si="410"/>
        <v>3</v>
      </c>
      <c r="T1127" s="102">
        <f t="shared" si="411"/>
        <v>2</v>
      </c>
      <c r="U1127" s="102">
        <f t="shared" si="412"/>
        <v>1</v>
      </c>
      <c r="V1127" s="102">
        <f t="shared" si="413"/>
        <v>4</v>
      </c>
      <c r="W1127" s="102">
        <f t="shared" si="414"/>
        <v>4</v>
      </c>
      <c r="X1127" s="102">
        <f t="shared" si="415"/>
        <v>4</v>
      </c>
      <c r="Y1127" s="102">
        <f t="shared" si="416"/>
        <v>3</v>
      </c>
      <c r="Z1127" s="102">
        <f t="shared" si="417"/>
        <v>1</v>
      </c>
      <c r="AA1127" s="100" t="b">
        <f t="shared" si="418"/>
        <v>1</v>
      </c>
      <c r="AB1127" s="100">
        <f t="array" ref="AB1127">IF($AA1127,MEDIAN(IF(G1SelectionMask="x",IF(INDEX(RawDataRefData,$E1127,0)&gt;0,INDEX(RawDataRefData,$E1127,0)),"")),"")</f>
        <v>3</v>
      </c>
      <c r="AC1127" s="100">
        <f t="array" ref="AC1127">IF($AA1127,QUARTILE(IF(G1SelectionMask="x",IF(INDEX(RawDataRefData,$E1127,0)&gt;0,INDEX(RawDataRefData,$E1127,0)),""),1),"")</f>
        <v>1.5</v>
      </c>
      <c r="AD1127" s="100">
        <f t="array" ref="AD1127">IF($AA1127,QUARTILE(IF(G1SelectionMask="x",IF(INDEX(RawDataRefData,$E1127,0)&gt;0,INDEX(RawDataRefData,$E1127,0)),""),3),"")</f>
        <v>4</v>
      </c>
      <c r="AE1127" s="100">
        <f t="array" ref="AE1127">IF($AA1127,MIN(IF(G1SelectionMask="x",IF(INDEX(RawDataRefData,$E1127,0)&gt;0,INDEX(RawDataRefData,$E1127,0)),"")),"")</f>
        <v>1</v>
      </c>
      <c r="AF1127" s="100">
        <f t="array" ref="AF1127">IF($AA1127,MAX(IF(G1SelectionMask="x",IF(INDEX(RawDataRefData,$E1127,0)&gt;0,INDEX(RawDataRefData,$E1127,0)),"")),"")</f>
        <v>4</v>
      </c>
      <c r="AG1127" s="100">
        <f t="shared" si="419"/>
        <v>2.8181818181818183</v>
      </c>
      <c r="AH1127" s="100">
        <f t="array" ref="AH1127">IF($AA1127,STDEVA(IF(G1SelectionMask="x",IF(INDEX(RawDataRefData,$E1127,0)&gt;0,INDEX(RawDataRefData,$E1127,0)),"")),"")</f>
        <v>1.3280197150781927</v>
      </c>
      <c r="AI1127" s="101" t="b">
        <f t="shared" si="420"/>
        <v>1</v>
      </c>
      <c r="AJ1127" s="101">
        <f t="array" ref="AJ1127">IF($AI1127,MEDIAN(IF(G2SelectionMask="x",IF(INDEX(RawDataRefData,$E1127,0)&gt;0,INDEX(RawDataRefData,$E1127,0)),"")),"")</f>
        <v>3</v>
      </c>
      <c r="AK1127" s="101">
        <f t="array" ref="AK1127">IF($AI1127,QUARTILE(IF(G2SelectionMask="x",IF(INDEX(RawDataRefData,$E1127,0)&gt;0,INDEX(RawDataRefData,$E1127,0)),""),1),"")</f>
        <v>1.5</v>
      </c>
      <c r="AL1127" s="101">
        <f t="array" ref="AL1127">IF($AI1127,QUARTILE(IF(G2SelectionMask="x",IF(INDEX(RawDataRefData,$E1127,0)&gt;0,INDEX(RawDataRefData,$E1127,0)),""),3),"")</f>
        <v>3.5</v>
      </c>
      <c r="AM1127" s="101">
        <f t="array" ref="AM1127">IF($AI1127,MIN(IF(G2SelectionMask="x",IF(INDEX(RawDataRefData,$E1127,0)&gt;0,INDEX(RawDataRefData,$E1127,0)),"")),"")</f>
        <v>1</v>
      </c>
      <c r="AN1127" s="101">
        <f t="array" ref="AN1127">IF($AI1127,MAX(IF(G2SelectionMask="x",IF(INDEX(RawDataRefData,$E1127,0)&gt;0,INDEX(RawDataRefData,$E1127,0)),"")),"")</f>
        <v>4</v>
      </c>
      <c r="AO1127" s="101">
        <f t="shared" si="422"/>
        <v>2.5454545454545454</v>
      </c>
      <c r="AP1127" s="101">
        <f t="array" ref="AP1127">IF($AI1127,STDEVA(IF(G2SelectionMask="x",IF(INDEX(RawDataRefData,$E1127,0)&gt;0,INDEX(RawDataRefData,$E1127,0)),"")),"")</f>
        <v>1.213559752433836</v>
      </c>
      <c r="AQ1127" s="100" t="b">
        <f t="shared" si="423"/>
        <v>0</v>
      </c>
      <c r="AR1127" s="100" t="str">
        <f t="array" ref="AR1127">IF($AQ1127,MEDIAN(IF(G3SelectionMask="x",IF(INDEX(RawDataRefData,$E1127,0)&gt;0,INDEX(RawDataRefData,$E1127,0)),"")),"")</f>
        <v/>
      </c>
      <c r="AS1127" s="100" t="str">
        <f t="array" ref="AS1127">IF($AQ1127,QUARTILE(IF(G3SelectionMask="x",IF(INDEX(RawDataRefData,$E1127,0)&gt;0,INDEX(RawDataRefData,$E1127,0)),""),1),"")</f>
        <v/>
      </c>
      <c r="AT1127" s="100" t="str">
        <f t="array" ref="AT1127">IF($AQ1127,QUARTILE(IF(G3SelectionMask="x",IF(INDEX(RawDataRefData,$E1127,0)&gt;0,INDEX(RawDataRefData,$E1127,0)),""),3),"")</f>
        <v/>
      </c>
      <c r="AU1127" s="100" t="str">
        <f t="array" ref="AU1127">IF($AQ1127,MIN(IF(G3SelectionMask="x",IF(INDEX(RawDataRefData,$E1127,0)&gt;0,INDEX(RawDataRefData,$E1127,0)),"")),"")</f>
        <v/>
      </c>
      <c r="AV1127" s="100" t="str">
        <f t="array" ref="AV1127">IF($AQ1127,MAX(IF(G3SelectionMask="x",IF(INDEX(RawDataRefData,$E1127,0)&gt;0,INDEX(RawDataRefData,$E1127,0)),"")),"")</f>
        <v/>
      </c>
      <c r="AW1127" s="100" t="str">
        <f t="shared" si="424"/>
        <v/>
      </c>
      <c r="AX1127" s="100" t="str">
        <f t="array" ref="AX1127">IF($AQ1127,STDEVA(IF(G3SelectionMask="x",IF(INDEX(RawDataRefData,$E1127,0)&gt;0,INDEX(RawDataRefData,$E1127,0)),"")),"")</f>
        <v/>
      </c>
      <c r="AY1127" s="101" t="b">
        <f t="shared" si="425"/>
        <v>0</v>
      </c>
      <c r="AZ1127" s="101" t="str">
        <f t="array" ref="AZ1127">IF($AY1127,MEDIAN(IF(G4SelectionMask="x",IF(INDEX(RawDataRefData,$E1127,0)&gt;0,INDEX(RawDataRefData,$E1127,0)),"")),"")</f>
        <v/>
      </c>
      <c r="BA1127" s="101" t="str">
        <f t="array" ref="BA1127">IF($AY1127,QUARTILE(IF(G4SelectionMask="x",IF(INDEX(RawDataRefData,$E1127,0)&gt;0,INDEX(RawDataRefData,$E1127,0)),""),1),"")</f>
        <v/>
      </c>
      <c r="BB1127" s="101" t="str">
        <f t="array" ref="BB1127">IF($AY1127,QUARTILE(IF(G4SelectionMask="x",IF(INDEX(RawDataRefData,$E1127,0)&gt;0,INDEX(RawDataRefData,$E1127,0)),""),3),"")</f>
        <v/>
      </c>
      <c r="BC1127" s="101" t="str">
        <f t="array" ref="BC1127">IF($AY1127,MIN(IF(G4SelectionMask="x",IF(INDEX(RawDataRefData,$E1127,0)&gt;0,INDEX(RawDataRefData,$E1127,0)),"")),"")</f>
        <v/>
      </c>
      <c r="BD1127" s="101" t="str">
        <f t="array" ref="BD1127">IF($AY1127,MAX(IF(G4SelectionMask="x",IF(INDEX(RawDataRefData,$E1127,0)&gt;0,INDEX(RawDataRefData,$E1127,0)),"")),"")</f>
        <v/>
      </c>
      <c r="BE1127" s="101" t="str">
        <f t="shared" si="426"/>
        <v/>
      </c>
      <c r="BF1127" s="101" t="str">
        <f t="array" ref="BF1127">IF($AY1127,STDEVA(IF(G4SelectionMask="x",IF(INDEX(RawDataRefData,$E1127,0)&gt;0,INDEX(RawDataRefData,$E1127,0)),"")),"")</f>
        <v/>
      </c>
      <c r="BG1127" s="100" t="b">
        <f t="shared" si="427"/>
        <v>0</v>
      </c>
      <c r="BH1127" s="100" t="str">
        <f t="array" ref="BH1127">IF($BG1127,MEDIAN(IF(G5SelectionMask="x",IF(INDEX(RawDataRefData,$E1127,0)&gt;0,INDEX(RawDataRefData,$E1127,0)),"")),"")</f>
        <v/>
      </c>
      <c r="BI1127" s="100" t="str">
        <f t="array" ref="BI1127">IF($BG1127,QUARTILE(IF(G5SelectionMask="x",IF(INDEX(RawDataRefData,$E1127,0)&gt;0,INDEX(RawDataRefData,$E1127,0)),""),1),"")</f>
        <v/>
      </c>
      <c r="BJ1127" s="100" t="str">
        <f t="array" ref="BJ1127">IF($BG1127,QUARTILE(IF(G5SelectionMask="x",IF(INDEX(RawDataRefData,$E1127,0)&gt;0,INDEX(RawDataRefData,$E1127,0)),""),3),"")</f>
        <v/>
      </c>
      <c r="BK1127" s="100" t="str">
        <f t="array" ref="BK1127">IF($BG1127,MIN(IF(G5SelectionMask="x",IF(INDEX(RawDataRefData,$E1127,0)&gt;0,INDEX(RawDataRefData,$E1127,0)),"")),"")</f>
        <v/>
      </c>
      <c r="BL1127" s="100" t="str">
        <f t="array" ref="BL1127">IF($BG1127,MAX(IF(G5SelectionMask="x",IF(INDEX(RawDataRefData,$E1127,0)&gt;0,INDEX(RawDataRefData,$E1127,0)),"")),"")</f>
        <v/>
      </c>
      <c r="BM1127" s="100" t="str">
        <f t="shared" si="428"/>
        <v/>
      </c>
      <c r="BN1127" s="103" t="str">
        <f t="array" ref="BN1127">IF($BG1127,STDEVA(IF(G5SelectionMask="x",IF(INDEX(RawDataRefData,$E1127,0)&gt;0,INDEX(RawDataRefData,$E1127,0)),"")),"")</f>
        <v/>
      </c>
      <c r="BO1127" s="104"/>
      <c r="BP1127" s="105">
        <v>4</v>
      </c>
      <c r="BQ1127" s="105">
        <v>1</v>
      </c>
      <c r="BR1127" s="105">
        <v>4</v>
      </c>
      <c r="BS1127" s="105">
        <v>4</v>
      </c>
      <c r="BT1127" s="105">
        <v>3</v>
      </c>
      <c r="BU1127" s="105">
        <v>2</v>
      </c>
      <c r="BV1127" s="105">
        <v>1</v>
      </c>
      <c r="BW1127" s="105">
        <v>4</v>
      </c>
      <c r="BX1127" s="105">
        <v>4</v>
      </c>
      <c r="BY1127" s="105">
        <v>4</v>
      </c>
      <c r="BZ1127" s="105">
        <v>3</v>
      </c>
      <c r="CA1127" s="105">
        <v>1</v>
      </c>
      <c r="CB1127" s="105">
        <v>2</v>
      </c>
      <c r="CC1127" s="105">
        <v>1</v>
      </c>
      <c r="CD1127" s="105">
        <v>3</v>
      </c>
    </row>
    <row r="1128" spans="1:82" ht="13.5" hidden="1" thickBot="1" x14ac:dyDescent="0.25">
      <c r="A1128" s="33" t="e">
        <f t="shared" si="359"/>
        <v>#NAME?</v>
      </c>
      <c r="B1128" s="218"/>
      <c r="C1128" s="215"/>
      <c r="D1128" s="229"/>
      <c r="E1128" s="72">
        <f t="shared" si="421"/>
        <v>1119</v>
      </c>
      <c r="F1128" s="9" t="s">
        <v>2467</v>
      </c>
      <c r="G1128" s="9" t="s">
        <v>1503</v>
      </c>
      <c r="I1128" s="9" t="s">
        <v>1629</v>
      </c>
      <c r="K1128" s="100">
        <f t="shared" si="406"/>
        <v>4</v>
      </c>
      <c r="L1128" s="100"/>
      <c r="M1128" s="100"/>
      <c r="N1128" s="100"/>
      <c r="O1128" s="100"/>
      <c r="P1128" s="101">
        <f t="shared" si="407"/>
        <v>2</v>
      </c>
      <c r="Q1128" s="102">
        <f t="shared" si="408"/>
        <v>1</v>
      </c>
      <c r="R1128" s="102">
        <f t="shared" si="409"/>
        <v>3</v>
      </c>
      <c r="S1128" s="102">
        <f t="shared" si="410"/>
        <v>2</v>
      </c>
      <c r="T1128" s="102">
        <f t="shared" si="411"/>
        <v>3</v>
      </c>
      <c r="U1128" s="102">
        <f t="shared" si="412"/>
        <v>4</v>
      </c>
      <c r="V1128" s="102">
        <f t="shared" si="413"/>
        <v>1</v>
      </c>
      <c r="W1128" s="102">
        <f t="shared" si="414"/>
        <v>1</v>
      </c>
      <c r="X1128" s="102">
        <f t="shared" si="415"/>
        <v>1</v>
      </c>
      <c r="Y1128" s="102">
        <f t="shared" si="416"/>
        <v>4</v>
      </c>
      <c r="Z1128" s="102">
        <f t="shared" si="417"/>
        <v>2</v>
      </c>
      <c r="AA1128" s="100" t="b">
        <f t="shared" si="418"/>
        <v>1</v>
      </c>
      <c r="AB1128" s="100">
        <f t="array" ref="AB1128">IF($AA1128,MEDIAN(IF(G1SelectionMask="x",IF(INDEX(RawDataRefData,$E1128,0)&gt;0,INDEX(RawDataRefData,$E1128,0)),"")),"")</f>
        <v>2</v>
      </c>
      <c r="AC1128" s="100">
        <f t="array" ref="AC1128">IF($AA1128,QUARTILE(IF(G1SelectionMask="x",IF(INDEX(RawDataRefData,$E1128,0)&gt;0,INDEX(RawDataRefData,$E1128,0)),""),1),"")</f>
        <v>1</v>
      </c>
      <c r="AD1128" s="100">
        <f t="array" ref="AD1128">IF($AA1128,QUARTILE(IF(G1SelectionMask="x",IF(INDEX(RawDataRefData,$E1128,0)&gt;0,INDEX(RawDataRefData,$E1128,0)),""),3),"")</f>
        <v>3</v>
      </c>
      <c r="AE1128" s="100">
        <f t="array" ref="AE1128">IF($AA1128,MIN(IF(G1SelectionMask="x",IF(INDEX(RawDataRefData,$E1128,0)&gt;0,INDEX(RawDataRefData,$E1128,0)),"")),"")</f>
        <v>1</v>
      </c>
      <c r="AF1128" s="100">
        <f t="array" ref="AF1128">IF($AA1128,MAX(IF(G1SelectionMask="x",IF(INDEX(RawDataRefData,$E1128,0)&gt;0,INDEX(RawDataRefData,$E1128,0)),"")),"")</f>
        <v>4</v>
      </c>
      <c r="AG1128" s="100">
        <f t="shared" si="419"/>
        <v>2.1818181818181817</v>
      </c>
      <c r="AH1128" s="100">
        <f t="array" ref="AH1128">IF($AA1128,STDEVA(IF(G1SelectionMask="x",IF(INDEX(RawDataRefData,$E1128,0)&gt;0,INDEX(RawDataRefData,$E1128,0)),"")),"")</f>
        <v>1.1677484162422844</v>
      </c>
      <c r="AI1128" s="101" t="b">
        <f t="shared" si="420"/>
        <v>1</v>
      </c>
      <c r="AJ1128" s="101">
        <f t="array" ref="AJ1128">IF($AI1128,MEDIAN(IF(G2SelectionMask="x",IF(INDEX(RawDataRefData,$E1128,0)&gt;0,INDEX(RawDataRefData,$E1128,0)),"")),"")</f>
        <v>2</v>
      </c>
      <c r="AK1128" s="101">
        <f t="array" ref="AK1128">IF($AI1128,QUARTILE(IF(G2SelectionMask="x",IF(INDEX(RawDataRefData,$E1128,0)&gt;0,INDEX(RawDataRefData,$E1128,0)),""),1),"")</f>
        <v>1</v>
      </c>
      <c r="AL1128" s="101">
        <f t="array" ref="AL1128">IF($AI1128,QUARTILE(IF(G2SelectionMask="x",IF(INDEX(RawDataRefData,$E1128,0)&gt;0,INDEX(RawDataRefData,$E1128,0)),""),3),"")</f>
        <v>2.5</v>
      </c>
      <c r="AM1128" s="101">
        <f t="array" ref="AM1128">IF($AI1128,MIN(IF(G2SelectionMask="x",IF(INDEX(RawDataRefData,$E1128,0)&gt;0,INDEX(RawDataRefData,$E1128,0)),"")),"")</f>
        <v>1</v>
      </c>
      <c r="AN1128" s="101">
        <f t="array" ref="AN1128">IF($AI1128,MAX(IF(G2SelectionMask="x",IF(INDEX(RawDataRefData,$E1128,0)&gt;0,INDEX(RawDataRefData,$E1128,0)),"")),"")</f>
        <v>4</v>
      </c>
      <c r="AO1128" s="101">
        <f t="shared" si="422"/>
        <v>2</v>
      </c>
      <c r="AP1128" s="101">
        <f t="array" ref="AP1128">IF($AI1128,STDEVA(IF(G2SelectionMask="x",IF(INDEX(RawDataRefData,$E1128,0)&gt;0,INDEX(RawDataRefData,$E1128,0)),"")),"")</f>
        <v>1</v>
      </c>
      <c r="AQ1128" s="100" t="b">
        <f t="shared" si="423"/>
        <v>0</v>
      </c>
      <c r="AR1128" s="100" t="str">
        <f t="array" ref="AR1128">IF($AQ1128,MEDIAN(IF(G3SelectionMask="x",IF(INDEX(RawDataRefData,$E1128,0)&gt;0,INDEX(RawDataRefData,$E1128,0)),"")),"")</f>
        <v/>
      </c>
      <c r="AS1128" s="100" t="str">
        <f t="array" ref="AS1128">IF($AQ1128,QUARTILE(IF(G3SelectionMask="x",IF(INDEX(RawDataRefData,$E1128,0)&gt;0,INDEX(RawDataRefData,$E1128,0)),""),1),"")</f>
        <v/>
      </c>
      <c r="AT1128" s="100" t="str">
        <f t="array" ref="AT1128">IF($AQ1128,QUARTILE(IF(G3SelectionMask="x",IF(INDEX(RawDataRefData,$E1128,0)&gt;0,INDEX(RawDataRefData,$E1128,0)),""),3),"")</f>
        <v/>
      </c>
      <c r="AU1128" s="100" t="str">
        <f t="array" ref="AU1128">IF($AQ1128,MIN(IF(G3SelectionMask="x",IF(INDEX(RawDataRefData,$E1128,0)&gt;0,INDEX(RawDataRefData,$E1128,0)),"")),"")</f>
        <v/>
      </c>
      <c r="AV1128" s="100" t="str">
        <f t="array" ref="AV1128">IF($AQ1128,MAX(IF(G3SelectionMask="x",IF(INDEX(RawDataRefData,$E1128,0)&gt;0,INDEX(RawDataRefData,$E1128,0)),"")),"")</f>
        <v/>
      </c>
      <c r="AW1128" s="100" t="str">
        <f t="shared" si="424"/>
        <v/>
      </c>
      <c r="AX1128" s="100" t="str">
        <f t="array" ref="AX1128">IF($AQ1128,STDEVA(IF(G3SelectionMask="x",IF(INDEX(RawDataRefData,$E1128,0)&gt;0,INDEX(RawDataRefData,$E1128,0)),"")),"")</f>
        <v/>
      </c>
      <c r="AY1128" s="101" t="b">
        <f t="shared" si="425"/>
        <v>0</v>
      </c>
      <c r="AZ1128" s="101" t="str">
        <f t="array" ref="AZ1128">IF($AY1128,MEDIAN(IF(G4SelectionMask="x",IF(INDEX(RawDataRefData,$E1128,0)&gt;0,INDEX(RawDataRefData,$E1128,0)),"")),"")</f>
        <v/>
      </c>
      <c r="BA1128" s="101" t="str">
        <f t="array" ref="BA1128">IF($AY1128,QUARTILE(IF(G4SelectionMask="x",IF(INDEX(RawDataRefData,$E1128,0)&gt;0,INDEX(RawDataRefData,$E1128,0)),""),1),"")</f>
        <v/>
      </c>
      <c r="BB1128" s="101" t="str">
        <f t="array" ref="BB1128">IF($AY1128,QUARTILE(IF(G4SelectionMask="x",IF(INDEX(RawDataRefData,$E1128,0)&gt;0,INDEX(RawDataRefData,$E1128,0)),""),3),"")</f>
        <v/>
      </c>
      <c r="BC1128" s="101" t="str">
        <f t="array" ref="BC1128">IF($AY1128,MIN(IF(G4SelectionMask="x",IF(INDEX(RawDataRefData,$E1128,0)&gt;0,INDEX(RawDataRefData,$E1128,0)),"")),"")</f>
        <v/>
      </c>
      <c r="BD1128" s="101" t="str">
        <f t="array" ref="BD1128">IF($AY1128,MAX(IF(G4SelectionMask="x",IF(INDEX(RawDataRefData,$E1128,0)&gt;0,INDEX(RawDataRefData,$E1128,0)),"")),"")</f>
        <v/>
      </c>
      <c r="BE1128" s="101" t="str">
        <f t="shared" si="426"/>
        <v/>
      </c>
      <c r="BF1128" s="101" t="str">
        <f t="array" ref="BF1128">IF($AY1128,STDEVA(IF(G4SelectionMask="x",IF(INDEX(RawDataRefData,$E1128,0)&gt;0,INDEX(RawDataRefData,$E1128,0)),"")),"")</f>
        <v/>
      </c>
      <c r="BG1128" s="100" t="b">
        <f t="shared" si="427"/>
        <v>0</v>
      </c>
      <c r="BH1128" s="100" t="str">
        <f t="array" ref="BH1128">IF($BG1128,MEDIAN(IF(G5SelectionMask="x",IF(INDEX(RawDataRefData,$E1128,0)&gt;0,INDEX(RawDataRefData,$E1128,0)),"")),"")</f>
        <v/>
      </c>
      <c r="BI1128" s="100" t="str">
        <f t="array" ref="BI1128">IF($BG1128,QUARTILE(IF(G5SelectionMask="x",IF(INDEX(RawDataRefData,$E1128,0)&gt;0,INDEX(RawDataRefData,$E1128,0)),""),1),"")</f>
        <v/>
      </c>
      <c r="BJ1128" s="100" t="str">
        <f t="array" ref="BJ1128">IF($BG1128,QUARTILE(IF(G5SelectionMask="x",IF(INDEX(RawDataRefData,$E1128,0)&gt;0,INDEX(RawDataRefData,$E1128,0)),""),3),"")</f>
        <v/>
      </c>
      <c r="BK1128" s="100" t="str">
        <f t="array" ref="BK1128">IF($BG1128,MIN(IF(G5SelectionMask="x",IF(INDEX(RawDataRefData,$E1128,0)&gt;0,INDEX(RawDataRefData,$E1128,0)),"")),"")</f>
        <v/>
      </c>
      <c r="BL1128" s="100" t="str">
        <f t="array" ref="BL1128">IF($BG1128,MAX(IF(G5SelectionMask="x",IF(INDEX(RawDataRefData,$E1128,0)&gt;0,INDEX(RawDataRefData,$E1128,0)),"")),"")</f>
        <v/>
      </c>
      <c r="BM1128" s="100" t="str">
        <f t="shared" si="428"/>
        <v/>
      </c>
      <c r="BN1128" s="103" t="str">
        <f t="array" ref="BN1128">IF($BG1128,STDEVA(IF(G5SelectionMask="x",IF(INDEX(RawDataRefData,$E1128,0)&gt;0,INDEX(RawDataRefData,$E1128,0)),"")),"")</f>
        <v/>
      </c>
      <c r="BO1128" s="104"/>
      <c r="BP1128" s="105">
        <v>4</v>
      </c>
      <c r="BQ1128" s="105">
        <v>2</v>
      </c>
      <c r="BR1128" s="105">
        <v>1</v>
      </c>
      <c r="BS1128" s="105">
        <v>3</v>
      </c>
      <c r="BT1128" s="105">
        <v>2</v>
      </c>
      <c r="BU1128" s="105">
        <v>3</v>
      </c>
      <c r="BV1128" s="105">
        <v>4</v>
      </c>
      <c r="BW1128" s="105">
        <v>1</v>
      </c>
      <c r="BX1128" s="105">
        <v>1</v>
      </c>
      <c r="BY1128" s="105">
        <v>1</v>
      </c>
      <c r="BZ1128" s="105">
        <v>4</v>
      </c>
      <c r="CA1128" s="105">
        <v>2</v>
      </c>
      <c r="CB1128" s="105">
        <v>3</v>
      </c>
      <c r="CC1128" s="105">
        <v>2</v>
      </c>
      <c r="CD1128" s="105">
        <v>1</v>
      </c>
    </row>
    <row r="1129" spans="1:82" ht="13.5" hidden="1" thickBot="1" x14ac:dyDescent="0.25">
      <c r="A1129" s="33" t="e">
        <f t="shared" si="359"/>
        <v>#NAME?</v>
      </c>
      <c r="B1129" s="218"/>
      <c r="C1129" s="215"/>
      <c r="D1129" s="229"/>
      <c r="E1129" s="72">
        <f t="shared" si="421"/>
        <v>1120</v>
      </c>
      <c r="F1129" s="9" t="s">
        <v>2468</v>
      </c>
      <c r="G1129" s="9" t="s">
        <v>1504</v>
      </c>
      <c r="I1129" s="9" t="s">
        <v>1629</v>
      </c>
      <c r="K1129" s="100">
        <f t="shared" si="406"/>
        <v>1</v>
      </c>
      <c r="L1129" s="100"/>
      <c r="M1129" s="100"/>
      <c r="N1129" s="100"/>
      <c r="O1129" s="100"/>
      <c r="P1129" s="101">
        <f t="shared" si="407"/>
        <v>2</v>
      </c>
      <c r="Q1129" s="102">
        <f t="shared" si="408"/>
        <v>4</v>
      </c>
      <c r="R1129" s="102">
        <f t="shared" si="409"/>
        <v>2</v>
      </c>
      <c r="S1129" s="102">
        <f t="shared" si="410"/>
        <v>4</v>
      </c>
      <c r="T1129" s="102">
        <f t="shared" si="411"/>
        <v>4</v>
      </c>
      <c r="U1129" s="102">
        <f t="shared" si="412"/>
        <v>2</v>
      </c>
      <c r="V1129" s="102">
        <f t="shared" si="413"/>
        <v>4</v>
      </c>
      <c r="W1129" s="102">
        <f t="shared" si="414"/>
        <v>3</v>
      </c>
      <c r="X1129" s="102">
        <f t="shared" si="415"/>
        <v>1</v>
      </c>
      <c r="Y1129" s="102">
        <f t="shared" si="416"/>
        <v>4</v>
      </c>
      <c r="Z1129" s="102">
        <f t="shared" si="417"/>
        <v>3</v>
      </c>
      <c r="AA1129" s="100" t="b">
        <f t="shared" si="418"/>
        <v>1</v>
      </c>
      <c r="AB1129" s="100">
        <f t="array" ref="AB1129">IF($AA1129,MEDIAN(IF(G1SelectionMask="x",IF(INDEX(RawDataRefData,$E1129,0)&gt;0,INDEX(RawDataRefData,$E1129,0)),"")),"")</f>
        <v>3</v>
      </c>
      <c r="AC1129" s="100">
        <f t="array" ref="AC1129">IF($AA1129,QUARTILE(IF(G1SelectionMask="x",IF(INDEX(RawDataRefData,$E1129,0)&gt;0,INDEX(RawDataRefData,$E1129,0)),""),1),"")</f>
        <v>2</v>
      </c>
      <c r="AD1129" s="100">
        <f t="array" ref="AD1129">IF($AA1129,QUARTILE(IF(G1SelectionMask="x",IF(INDEX(RawDataRefData,$E1129,0)&gt;0,INDEX(RawDataRefData,$E1129,0)),""),3),"")</f>
        <v>4</v>
      </c>
      <c r="AE1129" s="100">
        <f t="array" ref="AE1129">IF($AA1129,MIN(IF(G1SelectionMask="x",IF(INDEX(RawDataRefData,$E1129,0)&gt;0,INDEX(RawDataRefData,$E1129,0)),"")),"")</f>
        <v>1</v>
      </c>
      <c r="AF1129" s="100">
        <f t="array" ref="AF1129">IF($AA1129,MAX(IF(G1SelectionMask="x",IF(INDEX(RawDataRefData,$E1129,0)&gt;0,INDEX(RawDataRefData,$E1129,0)),"")),"")</f>
        <v>4</v>
      </c>
      <c r="AG1129" s="100">
        <f t="shared" si="419"/>
        <v>3</v>
      </c>
      <c r="AH1129" s="100">
        <f t="array" ref="AH1129">IF($AA1129,STDEVA(IF(G1SelectionMask="x",IF(INDEX(RawDataRefData,$E1129,0)&gt;0,INDEX(RawDataRefData,$E1129,0)),"")),"")</f>
        <v>1.0954451150103321</v>
      </c>
      <c r="AI1129" s="101" t="b">
        <f t="shared" si="420"/>
        <v>1</v>
      </c>
      <c r="AJ1129" s="101">
        <f t="array" ref="AJ1129">IF($AI1129,MEDIAN(IF(G2SelectionMask="x",IF(INDEX(RawDataRefData,$E1129,0)&gt;0,INDEX(RawDataRefData,$E1129,0)),"")),"")</f>
        <v>4</v>
      </c>
      <c r="AK1129" s="101">
        <f t="array" ref="AK1129">IF($AI1129,QUARTILE(IF(G2SelectionMask="x",IF(INDEX(RawDataRefData,$E1129,0)&gt;0,INDEX(RawDataRefData,$E1129,0)),""),1),"")</f>
        <v>3</v>
      </c>
      <c r="AL1129" s="101">
        <f t="array" ref="AL1129">IF($AI1129,QUARTILE(IF(G2SelectionMask="x",IF(INDEX(RawDataRefData,$E1129,0)&gt;0,INDEX(RawDataRefData,$E1129,0)),""),3),"")</f>
        <v>4</v>
      </c>
      <c r="AM1129" s="101">
        <f t="array" ref="AM1129">IF($AI1129,MIN(IF(G2SelectionMask="x",IF(INDEX(RawDataRefData,$E1129,0)&gt;0,INDEX(RawDataRefData,$E1129,0)),"")),"")</f>
        <v>2</v>
      </c>
      <c r="AN1129" s="101">
        <f t="array" ref="AN1129">IF($AI1129,MAX(IF(G2SelectionMask="x",IF(INDEX(RawDataRefData,$E1129,0)&gt;0,INDEX(RawDataRefData,$E1129,0)),"")),"")</f>
        <v>4</v>
      </c>
      <c r="AO1129" s="101">
        <f t="shared" si="422"/>
        <v>3.3636363636363638</v>
      </c>
      <c r="AP1129" s="101">
        <f t="array" ref="AP1129">IF($AI1129,STDEVA(IF(G2SelectionMask="x",IF(INDEX(RawDataRefData,$E1129,0)&gt;0,INDEX(RawDataRefData,$E1129,0)),"")),"")</f>
        <v>0.8090398349558906</v>
      </c>
      <c r="AQ1129" s="100" t="b">
        <f t="shared" si="423"/>
        <v>0</v>
      </c>
      <c r="AR1129" s="100" t="str">
        <f t="array" ref="AR1129">IF($AQ1129,MEDIAN(IF(G3SelectionMask="x",IF(INDEX(RawDataRefData,$E1129,0)&gt;0,INDEX(RawDataRefData,$E1129,0)),"")),"")</f>
        <v/>
      </c>
      <c r="AS1129" s="100" t="str">
        <f t="array" ref="AS1129">IF($AQ1129,QUARTILE(IF(G3SelectionMask="x",IF(INDEX(RawDataRefData,$E1129,0)&gt;0,INDEX(RawDataRefData,$E1129,0)),""),1),"")</f>
        <v/>
      </c>
      <c r="AT1129" s="100" t="str">
        <f t="array" ref="AT1129">IF($AQ1129,QUARTILE(IF(G3SelectionMask="x",IF(INDEX(RawDataRefData,$E1129,0)&gt;0,INDEX(RawDataRefData,$E1129,0)),""),3),"")</f>
        <v/>
      </c>
      <c r="AU1129" s="100" t="str">
        <f t="array" ref="AU1129">IF($AQ1129,MIN(IF(G3SelectionMask="x",IF(INDEX(RawDataRefData,$E1129,0)&gt;0,INDEX(RawDataRefData,$E1129,0)),"")),"")</f>
        <v/>
      </c>
      <c r="AV1129" s="100" t="str">
        <f t="array" ref="AV1129">IF($AQ1129,MAX(IF(G3SelectionMask="x",IF(INDEX(RawDataRefData,$E1129,0)&gt;0,INDEX(RawDataRefData,$E1129,0)),"")),"")</f>
        <v/>
      </c>
      <c r="AW1129" s="100" t="str">
        <f t="shared" si="424"/>
        <v/>
      </c>
      <c r="AX1129" s="100" t="str">
        <f t="array" ref="AX1129">IF($AQ1129,STDEVA(IF(G3SelectionMask="x",IF(INDEX(RawDataRefData,$E1129,0)&gt;0,INDEX(RawDataRefData,$E1129,0)),"")),"")</f>
        <v/>
      </c>
      <c r="AY1129" s="101" t="b">
        <f t="shared" si="425"/>
        <v>0</v>
      </c>
      <c r="AZ1129" s="101" t="str">
        <f t="array" ref="AZ1129">IF($AY1129,MEDIAN(IF(G4SelectionMask="x",IF(INDEX(RawDataRefData,$E1129,0)&gt;0,INDEX(RawDataRefData,$E1129,0)),"")),"")</f>
        <v/>
      </c>
      <c r="BA1129" s="101" t="str">
        <f t="array" ref="BA1129">IF($AY1129,QUARTILE(IF(G4SelectionMask="x",IF(INDEX(RawDataRefData,$E1129,0)&gt;0,INDEX(RawDataRefData,$E1129,0)),""),1),"")</f>
        <v/>
      </c>
      <c r="BB1129" s="101" t="str">
        <f t="array" ref="BB1129">IF($AY1129,QUARTILE(IF(G4SelectionMask="x",IF(INDEX(RawDataRefData,$E1129,0)&gt;0,INDEX(RawDataRefData,$E1129,0)),""),3),"")</f>
        <v/>
      </c>
      <c r="BC1129" s="101" t="str">
        <f t="array" ref="BC1129">IF($AY1129,MIN(IF(G4SelectionMask="x",IF(INDEX(RawDataRefData,$E1129,0)&gt;0,INDEX(RawDataRefData,$E1129,0)),"")),"")</f>
        <v/>
      </c>
      <c r="BD1129" s="101" t="str">
        <f t="array" ref="BD1129">IF($AY1129,MAX(IF(G4SelectionMask="x",IF(INDEX(RawDataRefData,$E1129,0)&gt;0,INDEX(RawDataRefData,$E1129,0)),"")),"")</f>
        <v/>
      </c>
      <c r="BE1129" s="101" t="str">
        <f t="shared" si="426"/>
        <v/>
      </c>
      <c r="BF1129" s="101" t="str">
        <f t="array" ref="BF1129">IF($AY1129,STDEVA(IF(G4SelectionMask="x",IF(INDEX(RawDataRefData,$E1129,0)&gt;0,INDEX(RawDataRefData,$E1129,0)),"")),"")</f>
        <v/>
      </c>
      <c r="BG1129" s="100" t="b">
        <f t="shared" si="427"/>
        <v>0</v>
      </c>
      <c r="BH1129" s="100" t="str">
        <f t="array" ref="BH1129">IF($BG1129,MEDIAN(IF(G5SelectionMask="x",IF(INDEX(RawDataRefData,$E1129,0)&gt;0,INDEX(RawDataRefData,$E1129,0)),"")),"")</f>
        <v/>
      </c>
      <c r="BI1129" s="100" t="str">
        <f t="array" ref="BI1129">IF($BG1129,QUARTILE(IF(G5SelectionMask="x",IF(INDEX(RawDataRefData,$E1129,0)&gt;0,INDEX(RawDataRefData,$E1129,0)),""),1),"")</f>
        <v/>
      </c>
      <c r="BJ1129" s="100" t="str">
        <f t="array" ref="BJ1129">IF($BG1129,QUARTILE(IF(G5SelectionMask="x",IF(INDEX(RawDataRefData,$E1129,0)&gt;0,INDEX(RawDataRefData,$E1129,0)),""),3),"")</f>
        <v/>
      </c>
      <c r="BK1129" s="100" t="str">
        <f t="array" ref="BK1129">IF($BG1129,MIN(IF(G5SelectionMask="x",IF(INDEX(RawDataRefData,$E1129,0)&gt;0,INDEX(RawDataRefData,$E1129,0)),"")),"")</f>
        <v/>
      </c>
      <c r="BL1129" s="100" t="str">
        <f t="array" ref="BL1129">IF($BG1129,MAX(IF(G5SelectionMask="x",IF(INDEX(RawDataRefData,$E1129,0)&gt;0,INDEX(RawDataRefData,$E1129,0)),"")),"")</f>
        <v/>
      </c>
      <c r="BM1129" s="100" t="str">
        <f t="shared" si="428"/>
        <v/>
      </c>
      <c r="BN1129" s="103" t="str">
        <f t="array" ref="BN1129">IF($BG1129,STDEVA(IF(G5SelectionMask="x",IF(INDEX(RawDataRefData,$E1129,0)&gt;0,INDEX(RawDataRefData,$E1129,0)),"")),"")</f>
        <v/>
      </c>
      <c r="BO1129" s="104"/>
      <c r="BP1129" s="105">
        <v>1</v>
      </c>
      <c r="BQ1129" s="105">
        <v>2</v>
      </c>
      <c r="BR1129" s="105">
        <v>4</v>
      </c>
      <c r="BS1129" s="105">
        <v>2</v>
      </c>
      <c r="BT1129" s="105">
        <v>4</v>
      </c>
      <c r="BU1129" s="105">
        <v>4</v>
      </c>
      <c r="BV1129" s="105">
        <v>2</v>
      </c>
      <c r="BW1129" s="105">
        <v>4</v>
      </c>
      <c r="BX1129" s="105">
        <v>3</v>
      </c>
      <c r="BY1129" s="105">
        <v>1</v>
      </c>
      <c r="BZ1129" s="105">
        <v>4</v>
      </c>
      <c r="CA1129" s="105">
        <v>3</v>
      </c>
      <c r="CB1129" s="105">
        <v>2</v>
      </c>
      <c r="CC1129" s="105">
        <v>4</v>
      </c>
      <c r="CD1129" s="105">
        <v>3</v>
      </c>
    </row>
    <row r="1130" spans="1:82" ht="13.5" hidden="1" thickBot="1" x14ac:dyDescent="0.25">
      <c r="A1130" s="33" t="e">
        <f t="shared" si="359"/>
        <v>#NAME?</v>
      </c>
      <c r="B1130" s="218"/>
      <c r="C1130" s="215"/>
      <c r="D1130" s="229"/>
      <c r="E1130" s="72">
        <f t="shared" si="421"/>
        <v>1121</v>
      </c>
      <c r="F1130" s="9" t="s">
        <v>2469</v>
      </c>
      <c r="G1130" s="9" t="s">
        <v>1505</v>
      </c>
      <c r="I1130" s="9" t="s">
        <v>1629</v>
      </c>
      <c r="K1130" s="100">
        <f t="shared" si="406"/>
        <v>1</v>
      </c>
      <c r="L1130" s="100"/>
      <c r="M1130" s="100"/>
      <c r="N1130" s="100"/>
      <c r="O1130" s="100"/>
      <c r="P1130" s="101">
        <f t="shared" si="407"/>
        <v>2</v>
      </c>
      <c r="Q1130" s="102">
        <f t="shared" si="408"/>
        <v>2</v>
      </c>
      <c r="R1130" s="102">
        <f t="shared" si="409"/>
        <v>2</v>
      </c>
      <c r="S1130" s="102">
        <f t="shared" si="410"/>
        <v>1</v>
      </c>
      <c r="T1130" s="102">
        <f t="shared" si="411"/>
        <v>1</v>
      </c>
      <c r="U1130" s="102">
        <f t="shared" si="412"/>
        <v>2</v>
      </c>
      <c r="V1130" s="102">
        <f t="shared" si="413"/>
        <v>3</v>
      </c>
      <c r="W1130" s="102">
        <f t="shared" si="414"/>
        <v>2</v>
      </c>
      <c r="X1130" s="102">
        <f t="shared" si="415"/>
        <v>1</v>
      </c>
      <c r="Y1130" s="102">
        <f t="shared" si="416"/>
        <v>1</v>
      </c>
      <c r="Z1130" s="102">
        <f t="shared" si="417"/>
        <v>4</v>
      </c>
      <c r="AA1130" s="100" t="b">
        <f t="shared" si="418"/>
        <v>1</v>
      </c>
      <c r="AB1130" s="100">
        <f t="array" ref="AB1130">IF($AA1130,MEDIAN(IF(G1SelectionMask="x",IF(INDEX(RawDataRefData,$E1130,0)&gt;0,INDEX(RawDataRefData,$E1130,0)),"")),"")</f>
        <v>2</v>
      </c>
      <c r="AC1130" s="100">
        <f t="array" ref="AC1130">IF($AA1130,QUARTILE(IF(G1SelectionMask="x",IF(INDEX(RawDataRefData,$E1130,0)&gt;0,INDEX(RawDataRefData,$E1130,0)),""),1),"")</f>
        <v>1</v>
      </c>
      <c r="AD1130" s="100">
        <f t="array" ref="AD1130">IF($AA1130,QUARTILE(IF(G1SelectionMask="x",IF(INDEX(RawDataRefData,$E1130,0)&gt;0,INDEX(RawDataRefData,$E1130,0)),""),3),"")</f>
        <v>2</v>
      </c>
      <c r="AE1130" s="100">
        <f t="array" ref="AE1130">IF($AA1130,MIN(IF(G1SelectionMask="x",IF(INDEX(RawDataRefData,$E1130,0)&gt;0,INDEX(RawDataRefData,$E1130,0)),"")),"")</f>
        <v>1</v>
      </c>
      <c r="AF1130" s="100">
        <f t="array" ref="AF1130">IF($AA1130,MAX(IF(G1SelectionMask="x",IF(INDEX(RawDataRefData,$E1130,0)&gt;0,INDEX(RawDataRefData,$E1130,0)),"")),"")</f>
        <v>4</v>
      </c>
      <c r="AG1130" s="100">
        <f t="shared" si="419"/>
        <v>1.9090909090909092</v>
      </c>
      <c r="AH1130" s="100">
        <f t="array" ref="AH1130">IF($AA1130,STDEVA(IF(G1SelectionMask="x",IF(INDEX(RawDataRefData,$E1130,0)&gt;0,INDEX(RawDataRefData,$E1130,0)),"")),"")</f>
        <v>0.94387980744853883</v>
      </c>
      <c r="AI1130" s="101" t="b">
        <f t="shared" si="420"/>
        <v>1</v>
      </c>
      <c r="AJ1130" s="101">
        <f t="array" ref="AJ1130">IF($AI1130,MEDIAN(IF(G2SelectionMask="x",IF(INDEX(RawDataRefData,$E1130,0)&gt;0,INDEX(RawDataRefData,$E1130,0)),"")),"")</f>
        <v>2</v>
      </c>
      <c r="AK1130" s="101">
        <f t="array" ref="AK1130">IF($AI1130,QUARTILE(IF(G2SelectionMask="x",IF(INDEX(RawDataRefData,$E1130,0)&gt;0,INDEX(RawDataRefData,$E1130,0)),""),1),"")</f>
        <v>1</v>
      </c>
      <c r="AL1130" s="101">
        <f t="array" ref="AL1130">IF($AI1130,QUARTILE(IF(G2SelectionMask="x",IF(INDEX(RawDataRefData,$E1130,0)&gt;0,INDEX(RawDataRefData,$E1130,0)),""),3),"")</f>
        <v>3</v>
      </c>
      <c r="AM1130" s="101">
        <f t="array" ref="AM1130">IF($AI1130,MIN(IF(G2SelectionMask="x",IF(INDEX(RawDataRefData,$E1130,0)&gt;0,INDEX(RawDataRefData,$E1130,0)),"")),"")</f>
        <v>1</v>
      </c>
      <c r="AN1130" s="101">
        <f t="array" ref="AN1130">IF($AI1130,MAX(IF(G2SelectionMask="x",IF(INDEX(RawDataRefData,$E1130,0)&gt;0,INDEX(RawDataRefData,$E1130,0)),"")),"")</f>
        <v>4</v>
      </c>
      <c r="AO1130" s="101">
        <f t="shared" si="422"/>
        <v>2.1818181818181817</v>
      </c>
      <c r="AP1130" s="101">
        <f t="array" ref="AP1130">IF($AI1130,STDEVA(IF(G2SelectionMask="x",IF(INDEX(RawDataRefData,$E1130,0)&gt;0,INDEX(RawDataRefData,$E1130,0)),"")),"")</f>
        <v>1.1677484162422844</v>
      </c>
      <c r="AQ1130" s="100" t="b">
        <f t="shared" si="423"/>
        <v>0</v>
      </c>
      <c r="AR1130" s="100" t="str">
        <f t="array" ref="AR1130">IF($AQ1130,MEDIAN(IF(G3SelectionMask="x",IF(INDEX(RawDataRefData,$E1130,0)&gt;0,INDEX(RawDataRefData,$E1130,0)),"")),"")</f>
        <v/>
      </c>
      <c r="AS1130" s="100" t="str">
        <f t="array" ref="AS1130">IF($AQ1130,QUARTILE(IF(G3SelectionMask="x",IF(INDEX(RawDataRefData,$E1130,0)&gt;0,INDEX(RawDataRefData,$E1130,0)),""),1),"")</f>
        <v/>
      </c>
      <c r="AT1130" s="100" t="str">
        <f t="array" ref="AT1130">IF($AQ1130,QUARTILE(IF(G3SelectionMask="x",IF(INDEX(RawDataRefData,$E1130,0)&gt;0,INDEX(RawDataRefData,$E1130,0)),""),3),"")</f>
        <v/>
      </c>
      <c r="AU1130" s="100" t="str">
        <f t="array" ref="AU1130">IF($AQ1130,MIN(IF(G3SelectionMask="x",IF(INDEX(RawDataRefData,$E1130,0)&gt;0,INDEX(RawDataRefData,$E1130,0)),"")),"")</f>
        <v/>
      </c>
      <c r="AV1130" s="100" t="str">
        <f t="array" ref="AV1130">IF($AQ1130,MAX(IF(G3SelectionMask="x",IF(INDEX(RawDataRefData,$E1130,0)&gt;0,INDEX(RawDataRefData,$E1130,0)),"")),"")</f>
        <v/>
      </c>
      <c r="AW1130" s="100" t="str">
        <f t="shared" si="424"/>
        <v/>
      </c>
      <c r="AX1130" s="100" t="str">
        <f t="array" ref="AX1130">IF($AQ1130,STDEVA(IF(G3SelectionMask="x",IF(INDEX(RawDataRefData,$E1130,0)&gt;0,INDEX(RawDataRefData,$E1130,0)),"")),"")</f>
        <v/>
      </c>
      <c r="AY1130" s="101" t="b">
        <f t="shared" si="425"/>
        <v>0</v>
      </c>
      <c r="AZ1130" s="101" t="str">
        <f t="array" ref="AZ1130">IF($AY1130,MEDIAN(IF(G4SelectionMask="x",IF(INDEX(RawDataRefData,$E1130,0)&gt;0,INDEX(RawDataRefData,$E1130,0)),"")),"")</f>
        <v/>
      </c>
      <c r="BA1130" s="101" t="str">
        <f t="array" ref="BA1130">IF($AY1130,QUARTILE(IF(G4SelectionMask="x",IF(INDEX(RawDataRefData,$E1130,0)&gt;0,INDEX(RawDataRefData,$E1130,0)),""),1),"")</f>
        <v/>
      </c>
      <c r="BB1130" s="101" t="str">
        <f t="array" ref="BB1130">IF($AY1130,QUARTILE(IF(G4SelectionMask="x",IF(INDEX(RawDataRefData,$E1130,0)&gt;0,INDEX(RawDataRefData,$E1130,0)),""),3),"")</f>
        <v/>
      </c>
      <c r="BC1130" s="101" t="str">
        <f t="array" ref="BC1130">IF($AY1130,MIN(IF(G4SelectionMask="x",IF(INDEX(RawDataRefData,$E1130,0)&gt;0,INDEX(RawDataRefData,$E1130,0)),"")),"")</f>
        <v/>
      </c>
      <c r="BD1130" s="101" t="str">
        <f t="array" ref="BD1130">IF($AY1130,MAX(IF(G4SelectionMask="x",IF(INDEX(RawDataRefData,$E1130,0)&gt;0,INDEX(RawDataRefData,$E1130,0)),"")),"")</f>
        <v/>
      </c>
      <c r="BE1130" s="101" t="str">
        <f t="shared" si="426"/>
        <v/>
      </c>
      <c r="BF1130" s="101" t="str">
        <f t="array" ref="BF1130">IF($AY1130,STDEVA(IF(G4SelectionMask="x",IF(INDEX(RawDataRefData,$E1130,0)&gt;0,INDEX(RawDataRefData,$E1130,0)),"")),"")</f>
        <v/>
      </c>
      <c r="BG1130" s="100" t="b">
        <f t="shared" si="427"/>
        <v>0</v>
      </c>
      <c r="BH1130" s="100" t="str">
        <f t="array" ref="BH1130">IF($BG1130,MEDIAN(IF(G5SelectionMask="x",IF(INDEX(RawDataRefData,$E1130,0)&gt;0,INDEX(RawDataRefData,$E1130,0)),"")),"")</f>
        <v/>
      </c>
      <c r="BI1130" s="100" t="str">
        <f t="array" ref="BI1130">IF($BG1130,QUARTILE(IF(G5SelectionMask="x",IF(INDEX(RawDataRefData,$E1130,0)&gt;0,INDEX(RawDataRefData,$E1130,0)),""),1),"")</f>
        <v/>
      </c>
      <c r="BJ1130" s="100" t="str">
        <f t="array" ref="BJ1130">IF($BG1130,QUARTILE(IF(G5SelectionMask="x",IF(INDEX(RawDataRefData,$E1130,0)&gt;0,INDEX(RawDataRefData,$E1130,0)),""),3),"")</f>
        <v/>
      </c>
      <c r="BK1130" s="100" t="str">
        <f t="array" ref="BK1130">IF($BG1130,MIN(IF(G5SelectionMask="x",IF(INDEX(RawDataRefData,$E1130,0)&gt;0,INDEX(RawDataRefData,$E1130,0)),"")),"")</f>
        <v/>
      </c>
      <c r="BL1130" s="100" t="str">
        <f t="array" ref="BL1130">IF($BG1130,MAX(IF(G5SelectionMask="x",IF(INDEX(RawDataRefData,$E1130,0)&gt;0,INDEX(RawDataRefData,$E1130,0)),"")),"")</f>
        <v/>
      </c>
      <c r="BM1130" s="100" t="str">
        <f t="shared" si="428"/>
        <v/>
      </c>
      <c r="BN1130" s="103" t="str">
        <f t="array" ref="BN1130">IF($BG1130,STDEVA(IF(G5SelectionMask="x",IF(INDEX(RawDataRefData,$E1130,0)&gt;0,INDEX(RawDataRefData,$E1130,0)),"")),"")</f>
        <v/>
      </c>
      <c r="BO1130" s="104"/>
      <c r="BP1130" s="105">
        <v>1</v>
      </c>
      <c r="BQ1130" s="105">
        <v>2</v>
      </c>
      <c r="BR1130" s="105">
        <v>2</v>
      </c>
      <c r="BS1130" s="105">
        <v>2</v>
      </c>
      <c r="BT1130" s="105">
        <v>1</v>
      </c>
      <c r="BU1130" s="105">
        <v>1</v>
      </c>
      <c r="BV1130" s="105">
        <v>2</v>
      </c>
      <c r="BW1130" s="105">
        <v>3</v>
      </c>
      <c r="BX1130" s="105">
        <v>2</v>
      </c>
      <c r="BY1130" s="105">
        <v>1</v>
      </c>
      <c r="BZ1130" s="105">
        <v>1</v>
      </c>
      <c r="CA1130" s="105">
        <v>4</v>
      </c>
      <c r="CB1130" s="105">
        <v>3</v>
      </c>
      <c r="CC1130" s="105">
        <v>4</v>
      </c>
      <c r="CD1130" s="105">
        <v>1</v>
      </c>
    </row>
    <row r="1131" spans="1:82" ht="13.5" hidden="1" thickBot="1" x14ac:dyDescent="0.25">
      <c r="A1131" s="33" t="e">
        <f t="shared" si="359"/>
        <v>#NAME?</v>
      </c>
      <c r="B1131" s="218"/>
      <c r="C1131" s="215"/>
      <c r="D1131" s="229"/>
      <c r="E1131" s="72">
        <f t="shared" si="421"/>
        <v>1122</v>
      </c>
      <c r="F1131" s="9" t="s">
        <v>2470</v>
      </c>
      <c r="G1131" s="9" t="s">
        <v>1506</v>
      </c>
      <c r="I1131" s="9" t="s">
        <v>1629</v>
      </c>
      <c r="K1131" s="100">
        <f t="shared" si="406"/>
        <v>1</v>
      </c>
      <c r="L1131" s="100"/>
      <c r="M1131" s="100"/>
      <c r="N1131" s="100"/>
      <c r="O1131" s="100"/>
      <c r="P1131" s="101">
        <f t="shared" si="407"/>
        <v>2</v>
      </c>
      <c r="Q1131" s="102">
        <f t="shared" si="408"/>
        <v>3</v>
      </c>
      <c r="R1131" s="102">
        <f t="shared" si="409"/>
        <v>4</v>
      </c>
      <c r="S1131" s="102">
        <f t="shared" si="410"/>
        <v>4</v>
      </c>
      <c r="T1131" s="102">
        <f t="shared" si="411"/>
        <v>3</v>
      </c>
      <c r="U1131" s="102">
        <f t="shared" si="412"/>
        <v>4</v>
      </c>
      <c r="V1131" s="102">
        <f t="shared" si="413"/>
        <v>3</v>
      </c>
      <c r="W1131" s="102">
        <f t="shared" si="414"/>
        <v>3</v>
      </c>
      <c r="X1131" s="102">
        <f t="shared" si="415"/>
        <v>3</v>
      </c>
      <c r="Y1131" s="102">
        <f t="shared" si="416"/>
        <v>2</v>
      </c>
      <c r="Z1131" s="102">
        <f t="shared" si="417"/>
        <v>3</v>
      </c>
      <c r="AA1131" s="100" t="b">
        <f t="shared" si="418"/>
        <v>1</v>
      </c>
      <c r="AB1131" s="100">
        <f t="array" ref="AB1131">IF($AA1131,MEDIAN(IF(G1SelectionMask="x",IF(INDEX(RawDataRefData,$E1131,0)&gt;0,INDEX(RawDataRefData,$E1131,0)),"")),"")</f>
        <v>3</v>
      </c>
      <c r="AC1131" s="100">
        <f t="array" ref="AC1131">IF($AA1131,QUARTILE(IF(G1SelectionMask="x",IF(INDEX(RawDataRefData,$E1131,0)&gt;0,INDEX(RawDataRefData,$E1131,0)),""),1),"")</f>
        <v>3</v>
      </c>
      <c r="AD1131" s="100">
        <f t="array" ref="AD1131">IF($AA1131,QUARTILE(IF(G1SelectionMask="x",IF(INDEX(RawDataRefData,$E1131,0)&gt;0,INDEX(RawDataRefData,$E1131,0)),""),3),"")</f>
        <v>3.5</v>
      </c>
      <c r="AE1131" s="100">
        <f t="array" ref="AE1131">IF($AA1131,MIN(IF(G1SelectionMask="x",IF(INDEX(RawDataRefData,$E1131,0)&gt;0,INDEX(RawDataRefData,$E1131,0)),"")),"")</f>
        <v>2</v>
      </c>
      <c r="AF1131" s="100">
        <f t="array" ref="AF1131">IF($AA1131,MAX(IF(G1SelectionMask="x",IF(INDEX(RawDataRefData,$E1131,0)&gt;0,INDEX(RawDataRefData,$E1131,0)),"")),"")</f>
        <v>4</v>
      </c>
      <c r="AG1131" s="100">
        <f t="shared" si="419"/>
        <v>3.0909090909090908</v>
      </c>
      <c r="AH1131" s="100">
        <f t="array" ref="AH1131">IF($AA1131,STDEVA(IF(G1SelectionMask="x",IF(INDEX(RawDataRefData,$E1131,0)&gt;0,INDEX(RawDataRefData,$E1131,0)),"")),"")</f>
        <v>0.70064904974537046</v>
      </c>
      <c r="AI1131" s="101" t="b">
        <f t="shared" si="420"/>
        <v>1</v>
      </c>
      <c r="AJ1131" s="101">
        <f t="array" ref="AJ1131">IF($AI1131,MEDIAN(IF(G2SelectionMask="x",IF(INDEX(RawDataRefData,$E1131,0)&gt;0,INDEX(RawDataRefData,$E1131,0)),"")),"")</f>
        <v>3</v>
      </c>
      <c r="AK1131" s="101">
        <f t="array" ref="AK1131">IF($AI1131,QUARTILE(IF(G2SelectionMask="x",IF(INDEX(RawDataRefData,$E1131,0)&gt;0,INDEX(RawDataRefData,$E1131,0)),""),1),"")</f>
        <v>2</v>
      </c>
      <c r="AL1131" s="101">
        <f t="array" ref="AL1131">IF($AI1131,QUARTILE(IF(G2SelectionMask="x",IF(INDEX(RawDataRefData,$E1131,0)&gt;0,INDEX(RawDataRefData,$E1131,0)),""),3),"")</f>
        <v>3</v>
      </c>
      <c r="AM1131" s="101">
        <f t="array" ref="AM1131">IF($AI1131,MIN(IF(G2SelectionMask="x",IF(INDEX(RawDataRefData,$E1131,0)&gt;0,INDEX(RawDataRefData,$E1131,0)),"")),"")</f>
        <v>1</v>
      </c>
      <c r="AN1131" s="101">
        <f t="array" ref="AN1131">IF($AI1131,MAX(IF(G2SelectionMask="x",IF(INDEX(RawDataRefData,$E1131,0)&gt;0,INDEX(RawDataRefData,$E1131,0)),"")),"")</f>
        <v>4</v>
      </c>
      <c r="AO1131" s="101">
        <f t="shared" si="422"/>
        <v>2.6363636363636362</v>
      </c>
      <c r="AP1131" s="101">
        <f t="array" ref="AP1131">IF($AI1131,STDEVA(IF(G2SelectionMask="x",IF(INDEX(RawDataRefData,$E1131,0)&gt;0,INDEX(RawDataRefData,$E1131,0)),"")),"")</f>
        <v>0.8090398349558906</v>
      </c>
      <c r="AQ1131" s="100" t="b">
        <f t="shared" si="423"/>
        <v>0</v>
      </c>
      <c r="AR1131" s="100" t="str">
        <f t="array" ref="AR1131">IF($AQ1131,MEDIAN(IF(G3SelectionMask="x",IF(INDEX(RawDataRefData,$E1131,0)&gt;0,INDEX(RawDataRefData,$E1131,0)),"")),"")</f>
        <v/>
      </c>
      <c r="AS1131" s="100" t="str">
        <f t="array" ref="AS1131">IF($AQ1131,QUARTILE(IF(G3SelectionMask="x",IF(INDEX(RawDataRefData,$E1131,0)&gt;0,INDEX(RawDataRefData,$E1131,0)),""),1),"")</f>
        <v/>
      </c>
      <c r="AT1131" s="100" t="str">
        <f t="array" ref="AT1131">IF($AQ1131,QUARTILE(IF(G3SelectionMask="x",IF(INDEX(RawDataRefData,$E1131,0)&gt;0,INDEX(RawDataRefData,$E1131,0)),""),3),"")</f>
        <v/>
      </c>
      <c r="AU1131" s="100" t="str">
        <f t="array" ref="AU1131">IF($AQ1131,MIN(IF(G3SelectionMask="x",IF(INDEX(RawDataRefData,$E1131,0)&gt;0,INDEX(RawDataRefData,$E1131,0)),"")),"")</f>
        <v/>
      </c>
      <c r="AV1131" s="100" t="str">
        <f t="array" ref="AV1131">IF($AQ1131,MAX(IF(G3SelectionMask="x",IF(INDEX(RawDataRefData,$E1131,0)&gt;0,INDEX(RawDataRefData,$E1131,0)),"")),"")</f>
        <v/>
      </c>
      <c r="AW1131" s="100" t="str">
        <f t="shared" si="424"/>
        <v/>
      </c>
      <c r="AX1131" s="100" t="str">
        <f t="array" ref="AX1131">IF($AQ1131,STDEVA(IF(G3SelectionMask="x",IF(INDEX(RawDataRefData,$E1131,0)&gt;0,INDEX(RawDataRefData,$E1131,0)),"")),"")</f>
        <v/>
      </c>
      <c r="AY1131" s="101" t="b">
        <f t="shared" si="425"/>
        <v>0</v>
      </c>
      <c r="AZ1131" s="101" t="str">
        <f t="array" ref="AZ1131">IF($AY1131,MEDIAN(IF(G4SelectionMask="x",IF(INDEX(RawDataRefData,$E1131,0)&gt;0,INDEX(RawDataRefData,$E1131,0)),"")),"")</f>
        <v/>
      </c>
      <c r="BA1131" s="101" t="str">
        <f t="array" ref="BA1131">IF($AY1131,QUARTILE(IF(G4SelectionMask="x",IF(INDEX(RawDataRefData,$E1131,0)&gt;0,INDEX(RawDataRefData,$E1131,0)),""),1),"")</f>
        <v/>
      </c>
      <c r="BB1131" s="101" t="str">
        <f t="array" ref="BB1131">IF($AY1131,QUARTILE(IF(G4SelectionMask="x",IF(INDEX(RawDataRefData,$E1131,0)&gt;0,INDEX(RawDataRefData,$E1131,0)),""),3),"")</f>
        <v/>
      </c>
      <c r="BC1131" s="101" t="str">
        <f t="array" ref="BC1131">IF($AY1131,MIN(IF(G4SelectionMask="x",IF(INDEX(RawDataRefData,$E1131,0)&gt;0,INDEX(RawDataRefData,$E1131,0)),"")),"")</f>
        <v/>
      </c>
      <c r="BD1131" s="101" t="str">
        <f t="array" ref="BD1131">IF($AY1131,MAX(IF(G4SelectionMask="x",IF(INDEX(RawDataRefData,$E1131,0)&gt;0,INDEX(RawDataRefData,$E1131,0)),"")),"")</f>
        <v/>
      </c>
      <c r="BE1131" s="101" t="str">
        <f t="shared" si="426"/>
        <v/>
      </c>
      <c r="BF1131" s="101" t="str">
        <f t="array" ref="BF1131">IF($AY1131,STDEVA(IF(G4SelectionMask="x",IF(INDEX(RawDataRefData,$E1131,0)&gt;0,INDEX(RawDataRefData,$E1131,0)),"")),"")</f>
        <v/>
      </c>
      <c r="BG1131" s="100" t="b">
        <f t="shared" si="427"/>
        <v>0</v>
      </c>
      <c r="BH1131" s="100" t="str">
        <f t="array" ref="BH1131">IF($BG1131,MEDIAN(IF(G5SelectionMask="x",IF(INDEX(RawDataRefData,$E1131,0)&gt;0,INDEX(RawDataRefData,$E1131,0)),"")),"")</f>
        <v/>
      </c>
      <c r="BI1131" s="100" t="str">
        <f t="array" ref="BI1131">IF($BG1131,QUARTILE(IF(G5SelectionMask="x",IF(INDEX(RawDataRefData,$E1131,0)&gt;0,INDEX(RawDataRefData,$E1131,0)),""),1),"")</f>
        <v/>
      </c>
      <c r="BJ1131" s="100" t="str">
        <f t="array" ref="BJ1131">IF($BG1131,QUARTILE(IF(G5SelectionMask="x",IF(INDEX(RawDataRefData,$E1131,0)&gt;0,INDEX(RawDataRefData,$E1131,0)),""),3),"")</f>
        <v/>
      </c>
      <c r="BK1131" s="100" t="str">
        <f t="array" ref="BK1131">IF($BG1131,MIN(IF(G5SelectionMask="x",IF(INDEX(RawDataRefData,$E1131,0)&gt;0,INDEX(RawDataRefData,$E1131,0)),"")),"")</f>
        <v/>
      </c>
      <c r="BL1131" s="100" t="str">
        <f t="array" ref="BL1131">IF($BG1131,MAX(IF(G5SelectionMask="x",IF(INDEX(RawDataRefData,$E1131,0)&gt;0,INDEX(RawDataRefData,$E1131,0)),"")),"")</f>
        <v/>
      </c>
      <c r="BM1131" s="100" t="str">
        <f t="shared" si="428"/>
        <v/>
      </c>
      <c r="BN1131" s="103" t="str">
        <f t="array" ref="BN1131">IF($BG1131,STDEVA(IF(G5SelectionMask="x",IF(INDEX(RawDataRefData,$E1131,0)&gt;0,INDEX(RawDataRefData,$E1131,0)),"")),"")</f>
        <v/>
      </c>
      <c r="BO1131" s="104"/>
      <c r="BP1131" s="105">
        <v>1</v>
      </c>
      <c r="BQ1131" s="105">
        <v>2</v>
      </c>
      <c r="BR1131" s="105">
        <v>3</v>
      </c>
      <c r="BS1131" s="105">
        <v>4</v>
      </c>
      <c r="BT1131" s="105">
        <v>4</v>
      </c>
      <c r="BU1131" s="105">
        <v>3</v>
      </c>
      <c r="BV1131" s="105">
        <v>4</v>
      </c>
      <c r="BW1131" s="105">
        <v>3</v>
      </c>
      <c r="BX1131" s="105">
        <v>3</v>
      </c>
      <c r="BY1131" s="105">
        <v>3</v>
      </c>
      <c r="BZ1131" s="105">
        <v>2</v>
      </c>
      <c r="CA1131" s="105">
        <v>3</v>
      </c>
      <c r="CB1131" s="105">
        <v>3</v>
      </c>
      <c r="CC1131" s="105">
        <v>1</v>
      </c>
      <c r="CD1131" s="105">
        <v>2</v>
      </c>
    </row>
    <row r="1132" spans="1:82" ht="13.5" hidden="1" thickBot="1" x14ac:dyDescent="0.25">
      <c r="A1132" s="33" t="e">
        <f t="shared" si="359"/>
        <v>#NAME?</v>
      </c>
      <c r="B1132" s="218"/>
      <c r="C1132" s="215"/>
      <c r="D1132" s="229"/>
      <c r="E1132" s="72">
        <f t="shared" si="421"/>
        <v>1123</v>
      </c>
      <c r="F1132" s="9" t="s">
        <v>2471</v>
      </c>
      <c r="G1132" s="9" t="s">
        <v>1507</v>
      </c>
      <c r="I1132" s="9" t="s">
        <v>1629</v>
      </c>
      <c r="K1132" s="100">
        <f t="shared" si="406"/>
        <v>2</v>
      </c>
      <c r="L1132" s="100"/>
      <c r="M1132" s="100"/>
      <c r="N1132" s="100"/>
      <c r="O1132" s="100"/>
      <c r="P1132" s="101">
        <f t="shared" si="407"/>
        <v>2</v>
      </c>
      <c r="Q1132" s="102">
        <f t="shared" si="408"/>
        <v>1</v>
      </c>
      <c r="R1132" s="102">
        <f t="shared" si="409"/>
        <v>3</v>
      </c>
      <c r="S1132" s="102">
        <f t="shared" si="410"/>
        <v>2</v>
      </c>
      <c r="T1132" s="102">
        <f t="shared" si="411"/>
        <v>1</v>
      </c>
      <c r="U1132" s="102">
        <f t="shared" si="412"/>
        <v>4</v>
      </c>
      <c r="V1132" s="102">
        <f t="shared" si="413"/>
        <v>1</v>
      </c>
      <c r="W1132" s="102">
        <f t="shared" si="414"/>
        <v>2</v>
      </c>
      <c r="X1132" s="102">
        <f t="shared" si="415"/>
        <v>2</v>
      </c>
      <c r="Y1132" s="102">
        <f t="shared" si="416"/>
        <v>4</v>
      </c>
      <c r="Z1132" s="102">
        <f t="shared" si="417"/>
        <v>2</v>
      </c>
      <c r="AA1132" s="100" t="b">
        <f t="shared" si="418"/>
        <v>1</v>
      </c>
      <c r="AB1132" s="100">
        <f t="array" ref="AB1132">IF($AA1132,MEDIAN(IF(G1SelectionMask="x",IF(INDEX(RawDataRefData,$E1132,0)&gt;0,INDEX(RawDataRefData,$E1132,0)),"")),"")</f>
        <v>2</v>
      </c>
      <c r="AC1132" s="100">
        <f t="array" ref="AC1132">IF($AA1132,QUARTILE(IF(G1SelectionMask="x",IF(INDEX(RawDataRefData,$E1132,0)&gt;0,INDEX(RawDataRefData,$E1132,0)),""),1),"")</f>
        <v>1.5</v>
      </c>
      <c r="AD1132" s="100">
        <f t="array" ref="AD1132">IF($AA1132,QUARTILE(IF(G1SelectionMask="x",IF(INDEX(RawDataRefData,$E1132,0)&gt;0,INDEX(RawDataRefData,$E1132,0)),""),3),"")</f>
        <v>2.5</v>
      </c>
      <c r="AE1132" s="100">
        <f t="array" ref="AE1132">IF($AA1132,MIN(IF(G1SelectionMask="x",IF(INDEX(RawDataRefData,$E1132,0)&gt;0,INDEX(RawDataRefData,$E1132,0)),"")),"")</f>
        <v>1</v>
      </c>
      <c r="AF1132" s="100">
        <f t="array" ref="AF1132">IF($AA1132,MAX(IF(G1SelectionMask="x",IF(INDEX(RawDataRefData,$E1132,0)&gt;0,INDEX(RawDataRefData,$E1132,0)),"")),"")</f>
        <v>4</v>
      </c>
      <c r="AG1132" s="100">
        <f t="shared" si="419"/>
        <v>2.1818181818181817</v>
      </c>
      <c r="AH1132" s="100">
        <f t="array" ref="AH1132">IF($AA1132,STDEVA(IF(G1SelectionMask="x",IF(INDEX(RawDataRefData,$E1132,0)&gt;0,INDEX(RawDataRefData,$E1132,0)),"")),"")</f>
        <v>1.0787197799411872</v>
      </c>
      <c r="AI1132" s="101" t="b">
        <f t="shared" si="420"/>
        <v>1</v>
      </c>
      <c r="AJ1132" s="101">
        <f t="array" ref="AJ1132">IF($AI1132,MEDIAN(IF(G2SelectionMask="x",IF(INDEX(RawDataRefData,$E1132,0)&gt;0,INDEX(RawDataRefData,$E1132,0)),"")),"")</f>
        <v>2</v>
      </c>
      <c r="AK1132" s="101">
        <f t="array" ref="AK1132">IF($AI1132,QUARTILE(IF(G2SelectionMask="x",IF(INDEX(RawDataRefData,$E1132,0)&gt;0,INDEX(RawDataRefData,$E1132,0)),""),1),"")</f>
        <v>1</v>
      </c>
      <c r="AL1132" s="101">
        <f t="array" ref="AL1132">IF($AI1132,QUARTILE(IF(G2SelectionMask="x",IF(INDEX(RawDataRefData,$E1132,0)&gt;0,INDEX(RawDataRefData,$E1132,0)),""),3),"")</f>
        <v>2</v>
      </c>
      <c r="AM1132" s="101">
        <f t="array" ref="AM1132">IF($AI1132,MIN(IF(G2SelectionMask="x",IF(INDEX(RawDataRefData,$E1132,0)&gt;0,INDEX(RawDataRefData,$E1132,0)),"")),"")</f>
        <v>1</v>
      </c>
      <c r="AN1132" s="101">
        <f t="array" ref="AN1132">IF($AI1132,MAX(IF(G2SelectionMask="x",IF(INDEX(RawDataRefData,$E1132,0)&gt;0,INDEX(RawDataRefData,$E1132,0)),"")),"")</f>
        <v>4</v>
      </c>
      <c r="AO1132" s="101">
        <f t="shared" si="422"/>
        <v>1.9090909090909092</v>
      </c>
      <c r="AP1132" s="101">
        <f t="array" ref="AP1132">IF($AI1132,STDEVA(IF(G2SelectionMask="x",IF(INDEX(RawDataRefData,$E1132,0)&gt;0,INDEX(RawDataRefData,$E1132,0)),"")),"")</f>
        <v>1.1361818036340356</v>
      </c>
      <c r="AQ1132" s="100" t="b">
        <f t="shared" si="423"/>
        <v>0</v>
      </c>
      <c r="AR1132" s="100" t="str">
        <f t="array" ref="AR1132">IF($AQ1132,MEDIAN(IF(G3SelectionMask="x",IF(INDEX(RawDataRefData,$E1132,0)&gt;0,INDEX(RawDataRefData,$E1132,0)),"")),"")</f>
        <v/>
      </c>
      <c r="AS1132" s="100" t="str">
        <f t="array" ref="AS1132">IF($AQ1132,QUARTILE(IF(G3SelectionMask="x",IF(INDEX(RawDataRefData,$E1132,0)&gt;0,INDEX(RawDataRefData,$E1132,0)),""),1),"")</f>
        <v/>
      </c>
      <c r="AT1132" s="100" t="str">
        <f t="array" ref="AT1132">IF($AQ1132,QUARTILE(IF(G3SelectionMask="x",IF(INDEX(RawDataRefData,$E1132,0)&gt;0,INDEX(RawDataRefData,$E1132,0)),""),3),"")</f>
        <v/>
      </c>
      <c r="AU1132" s="100" t="str">
        <f t="array" ref="AU1132">IF($AQ1132,MIN(IF(G3SelectionMask="x",IF(INDEX(RawDataRefData,$E1132,0)&gt;0,INDEX(RawDataRefData,$E1132,0)),"")),"")</f>
        <v/>
      </c>
      <c r="AV1132" s="100" t="str">
        <f t="array" ref="AV1132">IF($AQ1132,MAX(IF(G3SelectionMask="x",IF(INDEX(RawDataRefData,$E1132,0)&gt;0,INDEX(RawDataRefData,$E1132,0)),"")),"")</f>
        <v/>
      </c>
      <c r="AW1132" s="100" t="str">
        <f t="shared" si="424"/>
        <v/>
      </c>
      <c r="AX1132" s="100" t="str">
        <f t="array" ref="AX1132">IF($AQ1132,STDEVA(IF(G3SelectionMask="x",IF(INDEX(RawDataRefData,$E1132,0)&gt;0,INDEX(RawDataRefData,$E1132,0)),"")),"")</f>
        <v/>
      </c>
      <c r="AY1132" s="101" t="b">
        <f t="shared" si="425"/>
        <v>0</v>
      </c>
      <c r="AZ1132" s="101" t="str">
        <f t="array" ref="AZ1132">IF($AY1132,MEDIAN(IF(G4SelectionMask="x",IF(INDEX(RawDataRefData,$E1132,0)&gt;0,INDEX(RawDataRefData,$E1132,0)),"")),"")</f>
        <v/>
      </c>
      <c r="BA1132" s="101" t="str">
        <f t="array" ref="BA1132">IF($AY1132,QUARTILE(IF(G4SelectionMask="x",IF(INDEX(RawDataRefData,$E1132,0)&gt;0,INDEX(RawDataRefData,$E1132,0)),""),1),"")</f>
        <v/>
      </c>
      <c r="BB1132" s="101" t="str">
        <f t="array" ref="BB1132">IF($AY1132,QUARTILE(IF(G4SelectionMask="x",IF(INDEX(RawDataRefData,$E1132,0)&gt;0,INDEX(RawDataRefData,$E1132,0)),""),3),"")</f>
        <v/>
      </c>
      <c r="BC1132" s="101" t="str">
        <f t="array" ref="BC1132">IF($AY1132,MIN(IF(G4SelectionMask="x",IF(INDEX(RawDataRefData,$E1132,0)&gt;0,INDEX(RawDataRefData,$E1132,0)),"")),"")</f>
        <v/>
      </c>
      <c r="BD1132" s="101" t="str">
        <f t="array" ref="BD1132">IF($AY1132,MAX(IF(G4SelectionMask="x",IF(INDEX(RawDataRefData,$E1132,0)&gt;0,INDEX(RawDataRefData,$E1132,0)),"")),"")</f>
        <v/>
      </c>
      <c r="BE1132" s="101" t="str">
        <f t="shared" si="426"/>
        <v/>
      </c>
      <c r="BF1132" s="101" t="str">
        <f t="array" ref="BF1132">IF($AY1132,STDEVA(IF(G4SelectionMask="x",IF(INDEX(RawDataRefData,$E1132,0)&gt;0,INDEX(RawDataRefData,$E1132,0)),"")),"")</f>
        <v/>
      </c>
      <c r="BG1132" s="100" t="b">
        <f t="shared" si="427"/>
        <v>0</v>
      </c>
      <c r="BH1132" s="100" t="str">
        <f t="array" ref="BH1132">IF($BG1132,MEDIAN(IF(G5SelectionMask="x",IF(INDEX(RawDataRefData,$E1132,0)&gt;0,INDEX(RawDataRefData,$E1132,0)),"")),"")</f>
        <v/>
      </c>
      <c r="BI1132" s="100" t="str">
        <f t="array" ref="BI1132">IF($BG1132,QUARTILE(IF(G5SelectionMask="x",IF(INDEX(RawDataRefData,$E1132,0)&gt;0,INDEX(RawDataRefData,$E1132,0)),""),1),"")</f>
        <v/>
      </c>
      <c r="BJ1132" s="100" t="str">
        <f t="array" ref="BJ1132">IF($BG1132,QUARTILE(IF(G5SelectionMask="x",IF(INDEX(RawDataRefData,$E1132,0)&gt;0,INDEX(RawDataRefData,$E1132,0)),""),3),"")</f>
        <v/>
      </c>
      <c r="BK1132" s="100" t="str">
        <f t="array" ref="BK1132">IF($BG1132,MIN(IF(G5SelectionMask="x",IF(INDEX(RawDataRefData,$E1132,0)&gt;0,INDEX(RawDataRefData,$E1132,0)),"")),"")</f>
        <v/>
      </c>
      <c r="BL1132" s="100" t="str">
        <f t="array" ref="BL1132">IF($BG1132,MAX(IF(G5SelectionMask="x",IF(INDEX(RawDataRefData,$E1132,0)&gt;0,INDEX(RawDataRefData,$E1132,0)),"")),"")</f>
        <v/>
      </c>
      <c r="BM1132" s="100" t="str">
        <f t="shared" si="428"/>
        <v/>
      </c>
      <c r="BN1132" s="103" t="str">
        <f t="array" ref="BN1132">IF($BG1132,STDEVA(IF(G5SelectionMask="x",IF(INDEX(RawDataRefData,$E1132,0)&gt;0,INDEX(RawDataRefData,$E1132,0)),"")),"")</f>
        <v/>
      </c>
      <c r="BO1132" s="104"/>
      <c r="BP1132" s="105">
        <v>2</v>
      </c>
      <c r="BQ1132" s="105">
        <v>2</v>
      </c>
      <c r="BR1132" s="105">
        <v>1</v>
      </c>
      <c r="BS1132" s="105">
        <v>3</v>
      </c>
      <c r="BT1132" s="105">
        <v>2</v>
      </c>
      <c r="BU1132" s="105">
        <v>1</v>
      </c>
      <c r="BV1132" s="105">
        <v>4</v>
      </c>
      <c r="BW1132" s="105">
        <v>1</v>
      </c>
      <c r="BX1132" s="105">
        <v>2</v>
      </c>
      <c r="BY1132" s="105">
        <v>2</v>
      </c>
      <c r="BZ1132" s="105">
        <v>4</v>
      </c>
      <c r="CA1132" s="105">
        <v>2</v>
      </c>
      <c r="CB1132" s="105">
        <v>1</v>
      </c>
      <c r="CC1132" s="105">
        <v>4</v>
      </c>
      <c r="CD1132" s="105">
        <v>1</v>
      </c>
    </row>
    <row r="1133" spans="1:82" ht="13.5" hidden="1" thickBot="1" x14ac:dyDescent="0.25">
      <c r="A1133" s="33" t="e">
        <f t="shared" si="359"/>
        <v>#NAME?</v>
      </c>
      <c r="B1133" s="218"/>
      <c r="C1133" s="215"/>
      <c r="D1133" s="229"/>
      <c r="E1133" s="72">
        <f t="shared" si="421"/>
        <v>1124</v>
      </c>
      <c r="F1133" s="9" t="s">
        <v>2472</v>
      </c>
      <c r="G1133" s="9" t="s">
        <v>1508</v>
      </c>
      <c r="I1133" s="9" t="s">
        <v>1629</v>
      </c>
      <c r="K1133" s="100">
        <f t="shared" si="406"/>
        <v>3</v>
      </c>
      <c r="L1133" s="100"/>
      <c r="M1133" s="100"/>
      <c r="N1133" s="100"/>
      <c r="O1133" s="100"/>
      <c r="P1133" s="101">
        <f t="shared" si="407"/>
        <v>3</v>
      </c>
      <c r="Q1133" s="102">
        <f t="shared" si="408"/>
        <v>4</v>
      </c>
      <c r="R1133" s="102">
        <f t="shared" si="409"/>
        <v>2</v>
      </c>
      <c r="S1133" s="102">
        <f t="shared" si="410"/>
        <v>1</v>
      </c>
      <c r="T1133" s="102">
        <f t="shared" si="411"/>
        <v>3</v>
      </c>
      <c r="U1133" s="102">
        <f t="shared" si="412"/>
        <v>4</v>
      </c>
      <c r="V1133" s="102">
        <f t="shared" si="413"/>
        <v>1</v>
      </c>
      <c r="W1133" s="102">
        <f t="shared" si="414"/>
        <v>1</v>
      </c>
      <c r="X1133" s="102">
        <f t="shared" si="415"/>
        <v>4</v>
      </c>
      <c r="Y1133" s="102">
        <f t="shared" si="416"/>
        <v>2</v>
      </c>
      <c r="Z1133" s="102">
        <f t="shared" si="417"/>
        <v>2</v>
      </c>
      <c r="AA1133" s="100" t="b">
        <f t="shared" si="418"/>
        <v>1</v>
      </c>
      <c r="AB1133" s="100">
        <f t="array" ref="AB1133">IF($AA1133,MEDIAN(IF(G1SelectionMask="x",IF(INDEX(RawDataRefData,$E1133,0)&gt;0,INDEX(RawDataRefData,$E1133,0)),"")),"")</f>
        <v>2</v>
      </c>
      <c r="AC1133" s="100">
        <f t="array" ref="AC1133">IF($AA1133,QUARTILE(IF(G1SelectionMask="x",IF(INDEX(RawDataRefData,$E1133,0)&gt;0,INDEX(RawDataRefData,$E1133,0)),""),1),"")</f>
        <v>1.5</v>
      </c>
      <c r="AD1133" s="100">
        <f t="array" ref="AD1133">IF($AA1133,QUARTILE(IF(G1SelectionMask="x",IF(INDEX(RawDataRefData,$E1133,0)&gt;0,INDEX(RawDataRefData,$E1133,0)),""),3),"")</f>
        <v>3.5</v>
      </c>
      <c r="AE1133" s="100">
        <f t="array" ref="AE1133">IF($AA1133,MIN(IF(G1SelectionMask="x",IF(INDEX(RawDataRefData,$E1133,0)&gt;0,INDEX(RawDataRefData,$E1133,0)),"")),"")</f>
        <v>1</v>
      </c>
      <c r="AF1133" s="100">
        <f t="array" ref="AF1133">IF($AA1133,MAX(IF(G1SelectionMask="x",IF(INDEX(RawDataRefData,$E1133,0)&gt;0,INDEX(RawDataRefData,$E1133,0)),"")),"")</f>
        <v>4</v>
      </c>
      <c r="AG1133" s="100">
        <f t="shared" si="419"/>
        <v>2.4545454545454546</v>
      </c>
      <c r="AH1133" s="100">
        <f t="array" ref="AH1133">IF($AA1133,STDEVA(IF(G1SelectionMask="x",IF(INDEX(RawDataRefData,$E1133,0)&gt;0,INDEX(RawDataRefData,$E1133,0)),"")),"")</f>
        <v>1.213559752433836</v>
      </c>
      <c r="AI1133" s="101" t="b">
        <f t="shared" si="420"/>
        <v>1</v>
      </c>
      <c r="AJ1133" s="101">
        <f t="array" ref="AJ1133">IF($AI1133,MEDIAN(IF(G2SelectionMask="x",IF(INDEX(RawDataRefData,$E1133,0)&gt;0,INDEX(RawDataRefData,$E1133,0)),"")),"")</f>
        <v>2</v>
      </c>
      <c r="AK1133" s="101">
        <f t="array" ref="AK1133">IF($AI1133,QUARTILE(IF(G2SelectionMask="x",IF(INDEX(RawDataRefData,$E1133,0)&gt;0,INDEX(RawDataRefData,$E1133,0)),""),1),"")</f>
        <v>1</v>
      </c>
      <c r="AL1133" s="101">
        <f t="array" ref="AL1133">IF($AI1133,QUARTILE(IF(G2SelectionMask="x",IF(INDEX(RawDataRefData,$E1133,0)&gt;0,INDEX(RawDataRefData,$E1133,0)),""),3),"")</f>
        <v>3</v>
      </c>
      <c r="AM1133" s="101">
        <f t="array" ref="AM1133">IF($AI1133,MIN(IF(G2SelectionMask="x",IF(INDEX(RawDataRefData,$E1133,0)&gt;0,INDEX(RawDataRefData,$E1133,0)),"")),"")</f>
        <v>1</v>
      </c>
      <c r="AN1133" s="101">
        <f t="array" ref="AN1133">IF($AI1133,MAX(IF(G2SelectionMask="x",IF(INDEX(RawDataRefData,$E1133,0)&gt;0,INDEX(RawDataRefData,$E1133,0)),"")),"")</f>
        <v>4</v>
      </c>
      <c r="AO1133" s="101">
        <f t="shared" si="422"/>
        <v>2.0909090909090908</v>
      </c>
      <c r="AP1133" s="101">
        <f t="array" ref="AP1133">IF($AI1133,STDEVA(IF(G2SelectionMask="x",IF(INDEX(RawDataRefData,$E1133,0)&gt;0,INDEX(RawDataRefData,$E1133,0)),"")),"")</f>
        <v>1.0444659357341868</v>
      </c>
      <c r="AQ1133" s="100" t="b">
        <f t="shared" si="423"/>
        <v>0</v>
      </c>
      <c r="AR1133" s="100" t="str">
        <f t="array" ref="AR1133">IF($AQ1133,MEDIAN(IF(G3SelectionMask="x",IF(INDEX(RawDataRefData,$E1133,0)&gt;0,INDEX(RawDataRefData,$E1133,0)),"")),"")</f>
        <v/>
      </c>
      <c r="AS1133" s="100" t="str">
        <f t="array" ref="AS1133">IF($AQ1133,QUARTILE(IF(G3SelectionMask="x",IF(INDEX(RawDataRefData,$E1133,0)&gt;0,INDEX(RawDataRefData,$E1133,0)),""),1),"")</f>
        <v/>
      </c>
      <c r="AT1133" s="100" t="str">
        <f t="array" ref="AT1133">IF($AQ1133,QUARTILE(IF(G3SelectionMask="x",IF(INDEX(RawDataRefData,$E1133,0)&gt;0,INDEX(RawDataRefData,$E1133,0)),""),3),"")</f>
        <v/>
      </c>
      <c r="AU1133" s="100" t="str">
        <f t="array" ref="AU1133">IF($AQ1133,MIN(IF(G3SelectionMask="x",IF(INDEX(RawDataRefData,$E1133,0)&gt;0,INDEX(RawDataRefData,$E1133,0)),"")),"")</f>
        <v/>
      </c>
      <c r="AV1133" s="100" t="str">
        <f t="array" ref="AV1133">IF($AQ1133,MAX(IF(G3SelectionMask="x",IF(INDEX(RawDataRefData,$E1133,0)&gt;0,INDEX(RawDataRefData,$E1133,0)),"")),"")</f>
        <v/>
      </c>
      <c r="AW1133" s="100" t="str">
        <f t="shared" si="424"/>
        <v/>
      </c>
      <c r="AX1133" s="100" t="str">
        <f t="array" ref="AX1133">IF($AQ1133,STDEVA(IF(G3SelectionMask="x",IF(INDEX(RawDataRefData,$E1133,0)&gt;0,INDEX(RawDataRefData,$E1133,0)),"")),"")</f>
        <v/>
      </c>
      <c r="AY1133" s="101" t="b">
        <f t="shared" si="425"/>
        <v>0</v>
      </c>
      <c r="AZ1133" s="101" t="str">
        <f t="array" ref="AZ1133">IF($AY1133,MEDIAN(IF(G4SelectionMask="x",IF(INDEX(RawDataRefData,$E1133,0)&gt;0,INDEX(RawDataRefData,$E1133,0)),"")),"")</f>
        <v/>
      </c>
      <c r="BA1133" s="101" t="str">
        <f t="array" ref="BA1133">IF($AY1133,QUARTILE(IF(G4SelectionMask="x",IF(INDEX(RawDataRefData,$E1133,0)&gt;0,INDEX(RawDataRefData,$E1133,0)),""),1),"")</f>
        <v/>
      </c>
      <c r="BB1133" s="101" t="str">
        <f t="array" ref="BB1133">IF($AY1133,QUARTILE(IF(G4SelectionMask="x",IF(INDEX(RawDataRefData,$E1133,0)&gt;0,INDEX(RawDataRefData,$E1133,0)),""),3),"")</f>
        <v/>
      </c>
      <c r="BC1133" s="101" t="str">
        <f t="array" ref="BC1133">IF($AY1133,MIN(IF(G4SelectionMask="x",IF(INDEX(RawDataRefData,$E1133,0)&gt;0,INDEX(RawDataRefData,$E1133,0)),"")),"")</f>
        <v/>
      </c>
      <c r="BD1133" s="101" t="str">
        <f t="array" ref="BD1133">IF($AY1133,MAX(IF(G4SelectionMask="x",IF(INDEX(RawDataRefData,$E1133,0)&gt;0,INDEX(RawDataRefData,$E1133,0)),"")),"")</f>
        <v/>
      </c>
      <c r="BE1133" s="101" t="str">
        <f t="shared" si="426"/>
        <v/>
      </c>
      <c r="BF1133" s="101" t="str">
        <f t="array" ref="BF1133">IF($AY1133,STDEVA(IF(G4SelectionMask="x",IF(INDEX(RawDataRefData,$E1133,0)&gt;0,INDEX(RawDataRefData,$E1133,0)),"")),"")</f>
        <v/>
      </c>
      <c r="BG1133" s="100" t="b">
        <f t="shared" si="427"/>
        <v>0</v>
      </c>
      <c r="BH1133" s="100" t="str">
        <f t="array" ref="BH1133">IF($BG1133,MEDIAN(IF(G5SelectionMask="x",IF(INDEX(RawDataRefData,$E1133,0)&gt;0,INDEX(RawDataRefData,$E1133,0)),"")),"")</f>
        <v/>
      </c>
      <c r="BI1133" s="100" t="str">
        <f t="array" ref="BI1133">IF($BG1133,QUARTILE(IF(G5SelectionMask="x",IF(INDEX(RawDataRefData,$E1133,0)&gt;0,INDEX(RawDataRefData,$E1133,0)),""),1),"")</f>
        <v/>
      </c>
      <c r="BJ1133" s="100" t="str">
        <f t="array" ref="BJ1133">IF($BG1133,QUARTILE(IF(G5SelectionMask="x",IF(INDEX(RawDataRefData,$E1133,0)&gt;0,INDEX(RawDataRefData,$E1133,0)),""),3),"")</f>
        <v/>
      </c>
      <c r="BK1133" s="100" t="str">
        <f t="array" ref="BK1133">IF($BG1133,MIN(IF(G5SelectionMask="x",IF(INDEX(RawDataRefData,$E1133,0)&gt;0,INDEX(RawDataRefData,$E1133,0)),"")),"")</f>
        <v/>
      </c>
      <c r="BL1133" s="100" t="str">
        <f t="array" ref="BL1133">IF($BG1133,MAX(IF(G5SelectionMask="x",IF(INDEX(RawDataRefData,$E1133,0)&gt;0,INDEX(RawDataRefData,$E1133,0)),"")),"")</f>
        <v/>
      </c>
      <c r="BM1133" s="100" t="str">
        <f t="shared" si="428"/>
        <v/>
      </c>
      <c r="BN1133" s="103" t="str">
        <f t="array" ref="BN1133">IF($BG1133,STDEVA(IF(G5SelectionMask="x",IF(INDEX(RawDataRefData,$E1133,0)&gt;0,INDEX(RawDataRefData,$E1133,0)),"")),"")</f>
        <v/>
      </c>
      <c r="BO1133" s="104"/>
      <c r="BP1133" s="105">
        <v>3</v>
      </c>
      <c r="BQ1133" s="105">
        <v>3</v>
      </c>
      <c r="BR1133" s="105">
        <v>4</v>
      </c>
      <c r="BS1133" s="105">
        <v>2</v>
      </c>
      <c r="BT1133" s="105">
        <v>1</v>
      </c>
      <c r="BU1133" s="105">
        <v>3</v>
      </c>
      <c r="BV1133" s="105">
        <v>4</v>
      </c>
      <c r="BW1133" s="105">
        <v>1</v>
      </c>
      <c r="BX1133" s="105">
        <v>1</v>
      </c>
      <c r="BY1133" s="105">
        <v>4</v>
      </c>
      <c r="BZ1133" s="105">
        <v>2</v>
      </c>
      <c r="CA1133" s="105">
        <v>2</v>
      </c>
      <c r="CB1133" s="105">
        <v>3</v>
      </c>
      <c r="CC1133" s="105">
        <v>1</v>
      </c>
      <c r="CD1133" s="105">
        <v>2</v>
      </c>
    </row>
    <row r="1134" spans="1:82" ht="13.5" hidden="1" thickBot="1" x14ac:dyDescent="0.25">
      <c r="A1134" s="33" t="e">
        <f t="shared" si="359"/>
        <v>#NAME?</v>
      </c>
      <c r="B1134" s="218"/>
      <c r="C1134" s="215"/>
      <c r="D1134" s="229" t="s">
        <v>1630</v>
      </c>
      <c r="E1134" s="72">
        <f t="shared" si="421"/>
        <v>1125</v>
      </c>
      <c r="F1134" s="9" t="s">
        <v>2473</v>
      </c>
      <c r="G1134" s="9" t="s">
        <v>1509</v>
      </c>
      <c r="H1134" s="9" t="s">
        <v>1214</v>
      </c>
      <c r="I1134" s="9" t="s">
        <v>1630</v>
      </c>
      <c r="K1134" s="100">
        <f t="shared" si="406"/>
        <v>3</v>
      </c>
      <c r="L1134" s="100"/>
      <c r="M1134" s="100"/>
      <c r="N1134" s="100"/>
      <c r="O1134" s="100"/>
      <c r="P1134" s="101">
        <f t="shared" si="407"/>
        <v>3</v>
      </c>
      <c r="Q1134" s="102">
        <f t="shared" si="408"/>
        <v>1</v>
      </c>
      <c r="R1134" s="102">
        <f t="shared" si="409"/>
        <v>2</v>
      </c>
      <c r="S1134" s="102">
        <f t="shared" si="410"/>
        <v>2</v>
      </c>
      <c r="T1134" s="102">
        <f t="shared" si="411"/>
        <v>3</v>
      </c>
      <c r="U1134" s="102">
        <f t="shared" si="412"/>
        <v>2</v>
      </c>
      <c r="V1134" s="102">
        <f t="shared" si="413"/>
        <v>1</v>
      </c>
      <c r="W1134" s="102">
        <f t="shared" si="414"/>
        <v>3</v>
      </c>
      <c r="X1134" s="102">
        <f t="shared" si="415"/>
        <v>4</v>
      </c>
      <c r="Y1134" s="102">
        <f t="shared" si="416"/>
        <v>3</v>
      </c>
      <c r="Z1134" s="102">
        <f t="shared" si="417"/>
        <v>1</v>
      </c>
      <c r="AA1134" s="100" t="b">
        <f t="shared" si="418"/>
        <v>1</v>
      </c>
      <c r="AB1134" s="100">
        <f t="array" ref="AB1134">IF($AA1134,MEDIAN(IF(G1SelectionMask="x",IF(INDEX(RawDataRefData,$E1134,0)&gt;0,INDEX(RawDataRefData,$E1134,0)),"")),"")</f>
        <v>2</v>
      </c>
      <c r="AC1134" s="100">
        <f t="array" ref="AC1134">IF($AA1134,QUARTILE(IF(G1SelectionMask="x",IF(INDEX(RawDataRefData,$E1134,0)&gt;0,INDEX(RawDataRefData,$E1134,0)),""),1),"")</f>
        <v>1.5</v>
      </c>
      <c r="AD1134" s="100">
        <f t="array" ref="AD1134">IF($AA1134,QUARTILE(IF(G1SelectionMask="x",IF(INDEX(RawDataRefData,$E1134,0)&gt;0,INDEX(RawDataRefData,$E1134,0)),""),3),"")</f>
        <v>3</v>
      </c>
      <c r="AE1134" s="100">
        <f t="array" ref="AE1134">IF($AA1134,MIN(IF(G1SelectionMask="x",IF(INDEX(RawDataRefData,$E1134,0)&gt;0,INDEX(RawDataRefData,$E1134,0)),"")),"")</f>
        <v>1</v>
      </c>
      <c r="AF1134" s="100">
        <f t="array" ref="AF1134">IF($AA1134,MAX(IF(G1SelectionMask="x",IF(INDEX(RawDataRefData,$E1134,0)&gt;0,INDEX(RawDataRefData,$E1134,0)),"")),"")</f>
        <v>4</v>
      </c>
      <c r="AG1134" s="100">
        <f t="shared" si="419"/>
        <v>2.2727272727272729</v>
      </c>
      <c r="AH1134" s="100">
        <f t="array" ref="AH1134">IF($AA1134,STDEVA(IF(G1SelectionMask="x",IF(INDEX(RawDataRefData,$E1134,0)&gt;0,INDEX(RawDataRefData,$E1134,0)),"")),"")</f>
        <v>1.009049958219026</v>
      </c>
      <c r="AI1134" s="101" t="b">
        <f t="shared" si="420"/>
        <v>1</v>
      </c>
      <c r="AJ1134" s="101">
        <f t="array" ref="AJ1134">IF($AI1134,MEDIAN(IF(G2SelectionMask="x",IF(INDEX(RawDataRefData,$E1134,0)&gt;0,INDEX(RawDataRefData,$E1134,0)),"")),"")</f>
        <v>3</v>
      </c>
      <c r="AK1134" s="101">
        <f t="array" ref="AK1134">IF($AI1134,QUARTILE(IF(G2SelectionMask="x",IF(INDEX(RawDataRefData,$E1134,0)&gt;0,INDEX(RawDataRefData,$E1134,0)),""),1),"")</f>
        <v>1.5</v>
      </c>
      <c r="AL1134" s="101">
        <f t="array" ref="AL1134">IF($AI1134,QUARTILE(IF(G2SelectionMask="x",IF(INDEX(RawDataRefData,$E1134,0)&gt;0,INDEX(RawDataRefData,$E1134,0)),""),3),"")</f>
        <v>3</v>
      </c>
      <c r="AM1134" s="101">
        <f t="array" ref="AM1134">IF($AI1134,MIN(IF(G2SelectionMask="x",IF(INDEX(RawDataRefData,$E1134,0)&gt;0,INDEX(RawDataRefData,$E1134,0)),"")),"")</f>
        <v>1</v>
      </c>
      <c r="AN1134" s="101">
        <f t="array" ref="AN1134">IF($AI1134,MAX(IF(G2SelectionMask="x",IF(INDEX(RawDataRefData,$E1134,0)&gt;0,INDEX(RawDataRefData,$E1134,0)),"")),"")</f>
        <v>4</v>
      </c>
      <c r="AO1134" s="101">
        <f t="shared" si="422"/>
        <v>2.5454545454545454</v>
      </c>
      <c r="AP1134" s="101">
        <f t="array" ref="AP1134">IF($AI1134,STDEVA(IF(G2SelectionMask="x",IF(INDEX(RawDataRefData,$E1134,0)&gt;0,INDEX(RawDataRefData,$E1134,0)),"")),"")</f>
        <v>1.1281521496355327</v>
      </c>
      <c r="AQ1134" s="100" t="b">
        <f t="shared" si="423"/>
        <v>0</v>
      </c>
      <c r="AR1134" s="100" t="str">
        <f t="array" ref="AR1134">IF($AQ1134,MEDIAN(IF(G3SelectionMask="x",IF(INDEX(RawDataRefData,$E1134,0)&gt;0,INDEX(RawDataRefData,$E1134,0)),"")),"")</f>
        <v/>
      </c>
      <c r="AS1134" s="100" t="str">
        <f t="array" ref="AS1134">IF($AQ1134,QUARTILE(IF(G3SelectionMask="x",IF(INDEX(RawDataRefData,$E1134,0)&gt;0,INDEX(RawDataRefData,$E1134,0)),""),1),"")</f>
        <v/>
      </c>
      <c r="AT1134" s="100" t="str">
        <f t="array" ref="AT1134">IF($AQ1134,QUARTILE(IF(G3SelectionMask="x",IF(INDEX(RawDataRefData,$E1134,0)&gt;0,INDEX(RawDataRefData,$E1134,0)),""),3),"")</f>
        <v/>
      </c>
      <c r="AU1134" s="100" t="str">
        <f t="array" ref="AU1134">IF($AQ1134,MIN(IF(G3SelectionMask="x",IF(INDEX(RawDataRefData,$E1134,0)&gt;0,INDEX(RawDataRefData,$E1134,0)),"")),"")</f>
        <v/>
      </c>
      <c r="AV1134" s="100" t="str">
        <f t="array" ref="AV1134">IF($AQ1134,MAX(IF(G3SelectionMask="x",IF(INDEX(RawDataRefData,$E1134,0)&gt;0,INDEX(RawDataRefData,$E1134,0)),"")),"")</f>
        <v/>
      </c>
      <c r="AW1134" s="100" t="str">
        <f t="shared" si="424"/>
        <v/>
      </c>
      <c r="AX1134" s="100" t="str">
        <f t="array" ref="AX1134">IF($AQ1134,STDEVA(IF(G3SelectionMask="x",IF(INDEX(RawDataRefData,$E1134,0)&gt;0,INDEX(RawDataRefData,$E1134,0)),"")),"")</f>
        <v/>
      </c>
      <c r="AY1134" s="101" t="b">
        <f t="shared" si="425"/>
        <v>0</v>
      </c>
      <c r="AZ1134" s="101" t="str">
        <f t="array" ref="AZ1134">IF($AY1134,MEDIAN(IF(G4SelectionMask="x",IF(INDEX(RawDataRefData,$E1134,0)&gt;0,INDEX(RawDataRefData,$E1134,0)),"")),"")</f>
        <v/>
      </c>
      <c r="BA1134" s="101" t="str">
        <f t="array" ref="BA1134">IF($AY1134,QUARTILE(IF(G4SelectionMask="x",IF(INDEX(RawDataRefData,$E1134,0)&gt;0,INDEX(RawDataRefData,$E1134,0)),""),1),"")</f>
        <v/>
      </c>
      <c r="BB1134" s="101" t="str">
        <f t="array" ref="BB1134">IF($AY1134,QUARTILE(IF(G4SelectionMask="x",IF(INDEX(RawDataRefData,$E1134,0)&gt;0,INDEX(RawDataRefData,$E1134,0)),""),3),"")</f>
        <v/>
      </c>
      <c r="BC1134" s="101" t="str">
        <f t="array" ref="BC1134">IF($AY1134,MIN(IF(G4SelectionMask="x",IF(INDEX(RawDataRefData,$E1134,0)&gt;0,INDEX(RawDataRefData,$E1134,0)),"")),"")</f>
        <v/>
      </c>
      <c r="BD1134" s="101" t="str">
        <f t="array" ref="BD1134">IF($AY1134,MAX(IF(G4SelectionMask="x",IF(INDEX(RawDataRefData,$E1134,0)&gt;0,INDEX(RawDataRefData,$E1134,0)),"")),"")</f>
        <v/>
      </c>
      <c r="BE1134" s="101" t="str">
        <f t="shared" si="426"/>
        <v/>
      </c>
      <c r="BF1134" s="101" t="str">
        <f t="array" ref="BF1134">IF($AY1134,STDEVA(IF(G4SelectionMask="x",IF(INDEX(RawDataRefData,$E1134,0)&gt;0,INDEX(RawDataRefData,$E1134,0)),"")),"")</f>
        <v/>
      </c>
      <c r="BG1134" s="100" t="b">
        <f t="shared" si="427"/>
        <v>0</v>
      </c>
      <c r="BH1134" s="100" t="str">
        <f t="array" ref="BH1134">IF($BG1134,MEDIAN(IF(G5SelectionMask="x",IF(INDEX(RawDataRefData,$E1134,0)&gt;0,INDEX(RawDataRefData,$E1134,0)),"")),"")</f>
        <v/>
      </c>
      <c r="BI1134" s="100" t="str">
        <f t="array" ref="BI1134">IF($BG1134,QUARTILE(IF(G5SelectionMask="x",IF(INDEX(RawDataRefData,$E1134,0)&gt;0,INDEX(RawDataRefData,$E1134,0)),""),1),"")</f>
        <v/>
      </c>
      <c r="BJ1134" s="100" t="str">
        <f t="array" ref="BJ1134">IF($BG1134,QUARTILE(IF(G5SelectionMask="x",IF(INDEX(RawDataRefData,$E1134,0)&gt;0,INDEX(RawDataRefData,$E1134,0)),""),3),"")</f>
        <v/>
      </c>
      <c r="BK1134" s="100" t="str">
        <f t="array" ref="BK1134">IF($BG1134,MIN(IF(G5SelectionMask="x",IF(INDEX(RawDataRefData,$E1134,0)&gt;0,INDEX(RawDataRefData,$E1134,0)),"")),"")</f>
        <v/>
      </c>
      <c r="BL1134" s="100" t="str">
        <f t="array" ref="BL1134">IF($BG1134,MAX(IF(G5SelectionMask="x",IF(INDEX(RawDataRefData,$E1134,0)&gt;0,INDEX(RawDataRefData,$E1134,0)),"")),"")</f>
        <v/>
      </c>
      <c r="BM1134" s="100" t="str">
        <f t="shared" si="428"/>
        <v/>
      </c>
      <c r="BN1134" s="103" t="str">
        <f t="array" ref="BN1134">IF($BG1134,STDEVA(IF(G5SelectionMask="x",IF(INDEX(RawDataRefData,$E1134,0)&gt;0,INDEX(RawDataRefData,$E1134,0)),"")),"")</f>
        <v/>
      </c>
      <c r="BO1134" s="104"/>
      <c r="BP1134" s="105">
        <v>3</v>
      </c>
      <c r="BQ1134" s="105">
        <v>3</v>
      </c>
      <c r="BR1134" s="105">
        <v>1</v>
      </c>
      <c r="BS1134" s="105">
        <v>2</v>
      </c>
      <c r="BT1134" s="105">
        <v>2</v>
      </c>
      <c r="BU1134" s="105">
        <v>3</v>
      </c>
      <c r="BV1134" s="105">
        <v>2</v>
      </c>
      <c r="BW1134" s="105">
        <v>1</v>
      </c>
      <c r="BX1134" s="105">
        <v>3</v>
      </c>
      <c r="BY1134" s="105">
        <v>4</v>
      </c>
      <c r="BZ1134" s="105">
        <v>3</v>
      </c>
      <c r="CA1134" s="105">
        <v>1</v>
      </c>
      <c r="CB1134" s="105">
        <v>3</v>
      </c>
      <c r="CC1134" s="105">
        <v>4</v>
      </c>
      <c r="CD1134" s="105">
        <v>4</v>
      </c>
    </row>
    <row r="1135" spans="1:82" ht="13.5" hidden="1" thickBot="1" x14ac:dyDescent="0.25">
      <c r="A1135" s="33" t="e">
        <f t="shared" si="359"/>
        <v>#NAME?</v>
      </c>
      <c r="B1135" s="218"/>
      <c r="C1135" s="215"/>
      <c r="D1135" s="229"/>
      <c r="E1135" s="72">
        <f t="shared" si="421"/>
        <v>1126</v>
      </c>
      <c r="F1135" s="9" t="s">
        <v>2474</v>
      </c>
      <c r="G1135" s="9" t="s">
        <v>1510</v>
      </c>
      <c r="H1135" s="9" t="s">
        <v>1214</v>
      </c>
      <c r="I1135" s="9" t="s">
        <v>1630</v>
      </c>
      <c r="K1135" s="100">
        <f t="shared" si="406"/>
        <v>1</v>
      </c>
      <c r="L1135" s="100"/>
      <c r="M1135" s="100"/>
      <c r="N1135" s="100"/>
      <c r="O1135" s="100"/>
      <c r="P1135" s="101">
        <f t="shared" si="407"/>
        <v>2</v>
      </c>
      <c r="Q1135" s="102">
        <f t="shared" si="408"/>
        <v>4</v>
      </c>
      <c r="R1135" s="102">
        <f t="shared" si="409"/>
        <v>2</v>
      </c>
      <c r="S1135" s="102">
        <f t="shared" si="410"/>
        <v>3</v>
      </c>
      <c r="T1135" s="102">
        <f t="shared" si="411"/>
        <v>1</v>
      </c>
      <c r="U1135" s="102">
        <f t="shared" si="412"/>
        <v>3</v>
      </c>
      <c r="V1135" s="102">
        <f t="shared" si="413"/>
        <v>3</v>
      </c>
      <c r="W1135" s="102">
        <f t="shared" si="414"/>
        <v>2</v>
      </c>
      <c r="X1135" s="102">
        <f t="shared" si="415"/>
        <v>3</v>
      </c>
      <c r="Y1135" s="102">
        <f t="shared" si="416"/>
        <v>1</v>
      </c>
      <c r="Z1135" s="102">
        <f t="shared" si="417"/>
        <v>1</v>
      </c>
      <c r="AA1135" s="100" t="b">
        <f t="shared" si="418"/>
        <v>1</v>
      </c>
      <c r="AB1135" s="100">
        <f t="array" ref="AB1135">IF($AA1135,MEDIAN(IF(G1SelectionMask="x",IF(INDEX(RawDataRefData,$E1135,0)&gt;0,INDEX(RawDataRefData,$E1135,0)),"")),"")</f>
        <v>2</v>
      </c>
      <c r="AC1135" s="100">
        <f t="array" ref="AC1135">IF($AA1135,QUARTILE(IF(G1SelectionMask="x",IF(INDEX(RawDataRefData,$E1135,0)&gt;0,INDEX(RawDataRefData,$E1135,0)),""),1),"")</f>
        <v>1.5</v>
      </c>
      <c r="AD1135" s="100">
        <f t="array" ref="AD1135">IF($AA1135,QUARTILE(IF(G1SelectionMask="x",IF(INDEX(RawDataRefData,$E1135,0)&gt;0,INDEX(RawDataRefData,$E1135,0)),""),3),"")</f>
        <v>3</v>
      </c>
      <c r="AE1135" s="100">
        <f t="array" ref="AE1135">IF($AA1135,MIN(IF(G1SelectionMask="x",IF(INDEX(RawDataRefData,$E1135,0)&gt;0,INDEX(RawDataRefData,$E1135,0)),"")),"")</f>
        <v>1</v>
      </c>
      <c r="AF1135" s="100">
        <f t="array" ref="AF1135">IF($AA1135,MAX(IF(G1SelectionMask="x",IF(INDEX(RawDataRefData,$E1135,0)&gt;0,INDEX(RawDataRefData,$E1135,0)),"")),"")</f>
        <v>4</v>
      </c>
      <c r="AG1135" s="100">
        <f t="shared" si="419"/>
        <v>2.2727272727272729</v>
      </c>
      <c r="AH1135" s="100">
        <f t="array" ref="AH1135">IF($AA1135,STDEVA(IF(G1SelectionMask="x",IF(INDEX(RawDataRefData,$E1135,0)&gt;0,INDEX(RawDataRefData,$E1135,0)),"")),"")</f>
        <v>1.009049958219026</v>
      </c>
      <c r="AI1135" s="101" t="b">
        <f t="shared" si="420"/>
        <v>1</v>
      </c>
      <c r="AJ1135" s="101">
        <f t="array" ref="AJ1135">IF($AI1135,MEDIAN(IF(G2SelectionMask="x",IF(INDEX(RawDataRefData,$E1135,0)&gt;0,INDEX(RawDataRefData,$E1135,0)),"")),"")</f>
        <v>2</v>
      </c>
      <c r="AK1135" s="101">
        <f t="array" ref="AK1135">IF($AI1135,QUARTILE(IF(G2SelectionMask="x",IF(INDEX(RawDataRefData,$E1135,0)&gt;0,INDEX(RawDataRefData,$E1135,0)),""),1),"")</f>
        <v>1.5</v>
      </c>
      <c r="AL1135" s="101">
        <f t="array" ref="AL1135">IF($AI1135,QUARTILE(IF(G2SelectionMask="x",IF(INDEX(RawDataRefData,$E1135,0)&gt;0,INDEX(RawDataRefData,$E1135,0)),""),3),"")</f>
        <v>3</v>
      </c>
      <c r="AM1135" s="101">
        <f t="array" ref="AM1135">IF($AI1135,MIN(IF(G2SelectionMask="x",IF(INDEX(RawDataRefData,$E1135,0)&gt;0,INDEX(RawDataRefData,$E1135,0)),"")),"")</f>
        <v>1</v>
      </c>
      <c r="AN1135" s="101">
        <f t="array" ref="AN1135">IF($AI1135,MAX(IF(G2SelectionMask="x",IF(INDEX(RawDataRefData,$E1135,0)&gt;0,INDEX(RawDataRefData,$E1135,0)),"")),"")</f>
        <v>4</v>
      </c>
      <c r="AO1135" s="101">
        <f t="shared" si="422"/>
        <v>2.3636363636363638</v>
      </c>
      <c r="AP1135" s="101">
        <f t="array" ref="AP1135">IF($AI1135,STDEVA(IF(G2SelectionMask="x",IF(INDEX(RawDataRefData,$E1135,0)&gt;0,INDEX(RawDataRefData,$E1135,0)),"")),"")</f>
        <v>1.1200649331826502</v>
      </c>
      <c r="AQ1135" s="100" t="b">
        <f t="shared" si="423"/>
        <v>0</v>
      </c>
      <c r="AR1135" s="100" t="str">
        <f t="array" ref="AR1135">IF($AQ1135,MEDIAN(IF(G3SelectionMask="x",IF(INDEX(RawDataRefData,$E1135,0)&gt;0,INDEX(RawDataRefData,$E1135,0)),"")),"")</f>
        <v/>
      </c>
      <c r="AS1135" s="100" t="str">
        <f t="array" ref="AS1135">IF($AQ1135,QUARTILE(IF(G3SelectionMask="x",IF(INDEX(RawDataRefData,$E1135,0)&gt;0,INDEX(RawDataRefData,$E1135,0)),""),1),"")</f>
        <v/>
      </c>
      <c r="AT1135" s="100" t="str">
        <f t="array" ref="AT1135">IF($AQ1135,QUARTILE(IF(G3SelectionMask="x",IF(INDEX(RawDataRefData,$E1135,0)&gt;0,INDEX(RawDataRefData,$E1135,0)),""),3),"")</f>
        <v/>
      </c>
      <c r="AU1135" s="100" t="str">
        <f t="array" ref="AU1135">IF($AQ1135,MIN(IF(G3SelectionMask="x",IF(INDEX(RawDataRefData,$E1135,0)&gt;0,INDEX(RawDataRefData,$E1135,0)),"")),"")</f>
        <v/>
      </c>
      <c r="AV1135" s="100" t="str">
        <f t="array" ref="AV1135">IF($AQ1135,MAX(IF(G3SelectionMask="x",IF(INDEX(RawDataRefData,$E1135,0)&gt;0,INDEX(RawDataRefData,$E1135,0)),"")),"")</f>
        <v/>
      </c>
      <c r="AW1135" s="100" t="str">
        <f t="shared" si="424"/>
        <v/>
      </c>
      <c r="AX1135" s="100" t="str">
        <f t="array" ref="AX1135">IF($AQ1135,STDEVA(IF(G3SelectionMask="x",IF(INDEX(RawDataRefData,$E1135,0)&gt;0,INDEX(RawDataRefData,$E1135,0)),"")),"")</f>
        <v/>
      </c>
      <c r="AY1135" s="101" t="b">
        <f t="shared" si="425"/>
        <v>0</v>
      </c>
      <c r="AZ1135" s="101" t="str">
        <f t="array" ref="AZ1135">IF($AY1135,MEDIAN(IF(G4SelectionMask="x",IF(INDEX(RawDataRefData,$E1135,0)&gt;0,INDEX(RawDataRefData,$E1135,0)),"")),"")</f>
        <v/>
      </c>
      <c r="BA1135" s="101" t="str">
        <f t="array" ref="BA1135">IF($AY1135,QUARTILE(IF(G4SelectionMask="x",IF(INDEX(RawDataRefData,$E1135,0)&gt;0,INDEX(RawDataRefData,$E1135,0)),""),1),"")</f>
        <v/>
      </c>
      <c r="BB1135" s="101" t="str">
        <f t="array" ref="BB1135">IF($AY1135,QUARTILE(IF(G4SelectionMask="x",IF(INDEX(RawDataRefData,$E1135,0)&gt;0,INDEX(RawDataRefData,$E1135,0)),""),3),"")</f>
        <v/>
      </c>
      <c r="BC1135" s="101" t="str">
        <f t="array" ref="BC1135">IF($AY1135,MIN(IF(G4SelectionMask="x",IF(INDEX(RawDataRefData,$E1135,0)&gt;0,INDEX(RawDataRefData,$E1135,0)),"")),"")</f>
        <v/>
      </c>
      <c r="BD1135" s="101" t="str">
        <f t="array" ref="BD1135">IF($AY1135,MAX(IF(G4SelectionMask="x",IF(INDEX(RawDataRefData,$E1135,0)&gt;0,INDEX(RawDataRefData,$E1135,0)),"")),"")</f>
        <v/>
      </c>
      <c r="BE1135" s="101" t="str">
        <f t="shared" si="426"/>
        <v/>
      </c>
      <c r="BF1135" s="101" t="str">
        <f t="array" ref="BF1135">IF($AY1135,STDEVA(IF(G4SelectionMask="x",IF(INDEX(RawDataRefData,$E1135,0)&gt;0,INDEX(RawDataRefData,$E1135,0)),"")),"")</f>
        <v/>
      </c>
      <c r="BG1135" s="100" t="b">
        <f t="shared" si="427"/>
        <v>0</v>
      </c>
      <c r="BH1135" s="100" t="str">
        <f t="array" ref="BH1135">IF($BG1135,MEDIAN(IF(G5SelectionMask="x",IF(INDEX(RawDataRefData,$E1135,0)&gt;0,INDEX(RawDataRefData,$E1135,0)),"")),"")</f>
        <v/>
      </c>
      <c r="BI1135" s="100" t="str">
        <f t="array" ref="BI1135">IF($BG1135,QUARTILE(IF(G5SelectionMask="x",IF(INDEX(RawDataRefData,$E1135,0)&gt;0,INDEX(RawDataRefData,$E1135,0)),""),1),"")</f>
        <v/>
      </c>
      <c r="BJ1135" s="100" t="str">
        <f t="array" ref="BJ1135">IF($BG1135,QUARTILE(IF(G5SelectionMask="x",IF(INDEX(RawDataRefData,$E1135,0)&gt;0,INDEX(RawDataRefData,$E1135,0)),""),3),"")</f>
        <v/>
      </c>
      <c r="BK1135" s="100" t="str">
        <f t="array" ref="BK1135">IF($BG1135,MIN(IF(G5SelectionMask="x",IF(INDEX(RawDataRefData,$E1135,0)&gt;0,INDEX(RawDataRefData,$E1135,0)),"")),"")</f>
        <v/>
      </c>
      <c r="BL1135" s="100" t="str">
        <f t="array" ref="BL1135">IF($BG1135,MAX(IF(G5SelectionMask="x",IF(INDEX(RawDataRefData,$E1135,0)&gt;0,INDEX(RawDataRefData,$E1135,0)),"")),"")</f>
        <v/>
      </c>
      <c r="BM1135" s="100" t="str">
        <f t="shared" si="428"/>
        <v/>
      </c>
      <c r="BN1135" s="103" t="str">
        <f t="array" ref="BN1135">IF($BG1135,STDEVA(IF(G5SelectionMask="x",IF(INDEX(RawDataRefData,$E1135,0)&gt;0,INDEX(RawDataRefData,$E1135,0)),"")),"")</f>
        <v/>
      </c>
      <c r="BO1135" s="104"/>
      <c r="BP1135" s="105">
        <v>1</v>
      </c>
      <c r="BQ1135" s="105">
        <v>2</v>
      </c>
      <c r="BR1135" s="105">
        <v>4</v>
      </c>
      <c r="BS1135" s="105">
        <v>2</v>
      </c>
      <c r="BT1135" s="105">
        <v>3</v>
      </c>
      <c r="BU1135" s="105">
        <v>1</v>
      </c>
      <c r="BV1135" s="105">
        <v>3</v>
      </c>
      <c r="BW1135" s="105">
        <v>3</v>
      </c>
      <c r="BX1135" s="105">
        <v>2</v>
      </c>
      <c r="BY1135" s="105">
        <v>3</v>
      </c>
      <c r="BZ1135" s="105">
        <v>1</v>
      </c>
      <c r="CA1135" s="105">
        <v>1</v>
      </c>
      <c r="CB1135" s="105">
        <v>3</v>
      </c>
      <c r="CC1135" s="105">
        <v>2</v>
      </c>
      <c r="CD1135" s="105">
        <v>4</v>
      </c>
    </row>
    <row r="1136" spans="1:82" ht="13.5" hidden="1" thickBot="1" x14ac:dyDescent="0.25">
      <c r="A1136" s="33" t="e">
        <f t="shared" si="359"/>
        <v>#NAME?</v>
      </c>
      <c r="B1136" s="218"/>
      <c r="C1136" s="215"/>
      <c r="D1136" s="229"/>
      <c r="E1136" s="72">
        <f t="shared" si="421"/>
        <v>1127</v>
      </c>
      <c r="F1136" s="9" t="s">
        <v>2475</v>
      </c>
      <c r="G1136" s="9" t="s">
        <v>1511</v>
      </c>
      <c r="H1136" s="9" t="s">
        <v>1214</v>
      </c>
      <c r="I1136" s="9" t="s">
        <v>1630</v>
      </c>
      <c r="K1136" s="100">
        <f t="shared" si="406"/>
        <v>1</v>
      </c>
      <c r="L1136" s="100"/>
      <c r="M1136" s="100"/>
      <c r="N1136" s="100"/>
      <c r="O1136" s="100"/>
      <c r="P1136" s="101">
        <f t="shared" si="407"/>
        <v>4</v>
      </c>
      <c r="Q1136" s="102">
        <f t="shared" si="408"/>
        <v>4</v>
      </c>
      <c r="R1136" s="102">
        <f t="shared" si="409"/>
        <v>2</v>
      </c>
      <c r="S1136" s="102">
        <f t="shared" si="410"/>
        <v>2</v>
      </c>
      <c r="T1136" s="102">
        <f t="shared" si="411"/>
        <v>3</v>
      </c>
      <c r="U1136" s="102">
        <f t="shared" si="412"/>
        <v>1</v>
      </c>
      <c r="V1136" s="102">
        <f t="shared" si="413"/>
        <v>4</v>
      </c>
      <c r="W1136" s="102">
        <f t="shared" si="414"/>
        <v>1</v>
      </c>
      <c r="X1136" s="102">
        <f t="shared" si="415"/>
        <v>2</v>
      </c>
      <c r="Y1136" s="102">
        <f t="shared" si="416"/>
        <v>2</v>
      </c>
      <c r="Z1136" s="102">
        <f t="shared" si="417"/>
        <v>2</v>
      </c>
      <c r="AA1136" s="100" t="b">
        <f t="shared" si="418"/>
        <v>1</v>
      </c>
      <c r="AB1136" s="100">
        <f t="array" ref="AB1136">IF($AA1136,MEDIAN(IF(G1SelectionMask="x",IF(INDEX(RawDataRefData,$E1136,0)&gt;0,INDEX(RawDataRefData,$E1136,0)),"")),"")</f>
        <v>2</v>
      </c>
      <c r="AC1136" s="100">
        <f t="array" ref="AC1136">IF($AA1136,QUARTILE(IF(G1SelectionMask="x",IF(INDEX(RawDataRefData,$E1136,0)&gt;0,INDEX(RawDataRefData,$E1136,0)),""),1),"")</f>
        <v>2</v>
      </c>
      <c r="AD1136" s="100">
        <f t="array" ref="AD1136">IF($AA1136,QUARTILE(IF(G1SelectionMask="x",IF(INDEX(RawDataRefData,$E1136,0)&gt;0,INDEX(RawDataRefData,$E1136,0)),""),3),"")</f>
        <v>3.5</v>
      </c>
      <c r="AE1136" s="100">
        <f t="array" ref="AE1136">IF($AA1136,MIN(IF(G1SelectionMask="x",IF(INDEX(RawDataRefData,$E1136,0)&gt;0,INDEX(RawDataRefData,$E1136,0)),"")),"")</f>
        <v>1</v>
      </c>
      <c r="AF1136" s="100">
        <f t="array" ref="AF1136">IF($AA1136,MAX(IF(G1SelectionMask="x",IF(INDEX(RawDataRefData,$E1136,0)&gt;0,INDEX(RawDataRefData,$E1136,0)),"")),"")</f>
        <v>4</v>
      </c>
      <c r="AG1136" s="100">
        <f t="shared" si="419"/>
        <v>2.4545454545454546</v>
      </c>
      <c r="AH1136" s="100">
        <f t="array" ref="AH1136">IF($AA1136,STDEVA(IF(G1SelectionMask="x",IF(INDEX(RawDataRefData,$E1136,0)&gt;0,INDEX(RawDataRefData,$E1136,0)),"")),"")</f>
        <v>1.1281521496355327</v>
      </c>
      <c r="AI1136" s="101" t="b">
        <f t="shared" si="420"/>
        <v>1</v>
      </c>
      <c r="AJ1136" s="101">
        <f t="array" ref="AJ1136">IF($AI1136,MEDIAN(IF(G2SelectionMask="x",IF(INDEX(RawDataRefData,$E1136,0)&gt;0,INDEX(RawDataRefData,$E1136,0)),"")),"")</f>
        <v>2</v>
      </c>
      <c r="AK1136" s="101">
        <f t="array" ref="AK1136">IF($AI1136,QUARTILE(IF(G2SelectionMask="x",IF(INDEX(RawDataRefData,$E1136,0)&gt;0,INDEX(RawDataRefData,$E1136,0)),""),1),"")</f>
        <v>1.5</v>
      </c>
      <c r="AL1136" s="101">
        <f t="array" ref="AL1136">IF($AI1136,QUARTILE(IF(G2SelectionMask="x",IF(INDEX(RawDataRefData,$E1136,0)&gt;0,INDEX(RawDataRefData,$E1136,0)),""),3),"")</f>
        <v>3.5</v>
      </c>
      <c r="AM1136" s="101">
        <f t="array" ref="AM1136">IF($AI1136,MIN(IF(G2SelectionMask="x",IF(INDEX(RawDataRefData,$E1136,0)&gt;0,INDEX(RawDataRefData,$E1136,0)),"")),"")</f>
        <v>1</v>
      </c>
      <c r="AN1136" s="101">
        <f t="array" ref="AN1136">IF($AI1136,MAX(IF(G2SelectionMask="x",IF(INDEX(RawDataRefData,$E1136,0)&gt;0,INDEX(RawDataRefData,$E1136,0)),"")),"")</f>
        <v>4</v>
      </c>
      <c r="AO1136" s="101">
        <f t="shared" si="422"/>
        <v>2.4545454545454546</v>
      </c>
      <c r="AP1136" s="101">
        <f t="array" ref="AP1136">IF($AI1136,STDEVA(IF(G2SelectionMask="x",IF(INDEX(RawDataRefData,$E1136,0)&gt;0,INDEX(RawDataRefData,$E1136,0)),"")),"")</f>
        <v>1.213559752433836</v>
      </c>
      <c r="AQ1136" s="100" t="b">
        <f t="shared" si="423"/>
        <v>0</v>
      </c>
      <c r="AR1136" s="100" t="str">
        <f t="array" ref="AR1136">IF($AQ1136,MEDIAN(IF(G3SelectionMask="x",IF(INDEX(RawDataRefData,$E1136,0)&gt;0,INDEX(RawDataRefData,$E1136,0)),"")),"")</f>
        <v/>
      </c>
      <c r="AS1136" s="100" t="str">
        <f t="array" ref="AS1136">IF($AQ1136,QUARTILE(IF(G3SelectionMask="x",IF(INDEX(RawDataRefData,$E1136,0)&gt;0,INDEX(RawDataRefData,$E1136,0)),""),1),"")</f>
        <v/>
      </c>
      <c r="AT1136" s="100" t="str">
        <f t="array" ref="AT1136">IF($AQ1136,QUARTILE(IF(G3SelectionMask="x",IF(INDEX(RawDataRefData,$E1136,0)&gt;0,INDEX(RawDataRefData,$E1136,0)),""),3),"")</f>
        <v/>
      </c>
      <c r="AU1136" s="100" t="str">
        <f t="array" ref="AU1136">IF($AQ1136,MIN(IF(G3SelectionMask="x",IF(INDEX(RawDataRefData,$E1136,0)&gt;0,INDEX(RawDataRefData,$E1136,0)),"")),"")</f>
        <v/>
      </c>
      <c r="AV1136" s="100" t="str">
        <f t="array" ref="AV1136">IF($AQ1136,MAX(IF(G3SelectionMask="x",IF(INDEX(RawDataRefData,$E1136,0)&gt;0,INDEX(RawDataRefData,$E1136,0)),"")),"")</f>
        <v/>
      </c>
      <c r="AW1136" s="100" t="str">
        <f t="shared" si="424"/>
        <v/>
      </c>
      <c r="AX1136" s="100" t="str">
        <f t="array" ref="AX1136">IF($AQ1136,STDEVA(IF(G3SelectionMask="x",IF(INDEX(RawDataRefData,$E1136,0)&gt;0,INDEX(RawDataRefData,$E1136,0)),"")),"")</f>
        <v/>
      </c>
      <c r="AY1136" s="101" t="b">
        <f t="shared" si="425"/>
        <v>0</v>
      </c>
      <c r="AZ1136" s="101" t="str">
        <f t="array" ref="AZ1136">IF($AY1136,MEDIAN(IF(G4SelectionMask="x",IF(INDEX(RawDataRefData,$E1136,0)&gt;0,INDEX(RawDataRefData,$E1136,0)),"")),"")</f>
        <v/>
      </c>
      <c r="BA1136" s="101" t="str">
        <f t="array" ref="BA1136">IF($AY1136,QUARTILE(IF(G4SelectionMask="x",IF(INDEX(RawDataRefData,$E1136,0)&gt;0,INDEX(RawDataRefData,$E1136,0)),""),1),"")</f>
        <v/>
      </c>
      <c r="BB1136" s="101" t="str">
        <f t="array" ref="BB1136">IF($AY1136,QUARTILE(IF(G4SelectionMask="x",IF(INDEX(RawDataRefData,$E1136,0)&gt;0,INDEX(RawDataRefData,$E1136,0)),""),3),"")</f>
        <v/>
      </c>
      <c r="BC1136" s="101" t="str">
        <f t="array" ref="BC1136">IF($AY1136,MIN(IF(G4SelectionMask="x",IF(INDEX(RawDataRefData,$E1136,0)&gt;0,INDEX(RawDataRefData,$E1136,0)),"")),"")</f>
        <v/>
      </c>
      <c r="BD1136" s="101" t="str">
        <f t="array" ref="BD1136">IF($AY1136,MAX(IF(G4SelectionMask="x",IF(INDEX(RawDataRefData,$E1136,0)&gt;0,INDEX(RawDataRefData,$E1136,0)),"")),"")</f>
        <v/>
      </c>
      <c r="BE1136" s="101" t="str">
        <f t="shared" si="426"/>
        <v/>
      </c>
      <c r="BF1136" s="101" t="str">
        <f t="array" ref="BF1136">IF($AY1136,STDEVA(IF(G4SelectionMask="x",IF(INDEX(RawDataRefData,$E1136,0)&gt;0,INDEX(RawDataRefData,$E1136,0)),"")),"")</f>
        <v/>
      </c>
      <c r="BG1136" s="100" t="b">
        <f t="shared" si="427"/>
        <v>0</v>
      </c>
      <c r="BH1136" s="100" t="str">
        <f t="array" ref="BH1136">IF($BG1136,MEDIAN(IF(G5SelectionMask="x",IF(INDEX(RawDataRefData,$E1136,0)&gt;0,INDEX(RawDataRefData,$E1136,0)),"")),"")</f>
        <v/>
      </c>
      <c r="BI1136" s="100" t="str">
        <f t="array" ref="BI1136">IF($BG1136,QUARTILE(IF(G5SelectionMask="x",IF(INDEX(RawDataRefData,$E1136,0)&gt;0,INDEX(RawDataRefData,$E1136,0)),""),1),"")</f>
        <v/>
      </c>
      <c r="BJ1136" s="100" t="str">
        <f t="array" ref="BJ1136">IF($BG1136,QUARTILE(IF(G5SelectionMask="x",IF(INDEX(RawDataRefData,$E1136,0)&gt;0,INDEX(RawDataRefData,$E1136,0)),""),3),"")</f>
        <v/>
      </c>
      <c r="BK1136" s="100" t="str">
        <f t="array" ref="BK1136">IF($BG1136,MIN(IF(G5SelectionMask="x",IF(INDEX(RawDataRefData,$E1136,0)&gt;0,INDEX(RawDataRefData,$E1136,0)),"")),"")</f>
        <v/>
      </c>
      <c r="BL1136" s="100" t="str">
        <f t="array" ref="BL1136">IF($BG1136,MAX(IF(G5SelectionMask="x",IF(INDEX(RawDataRefData,$E1136,0)&gt;0,INDEX(RawDataRefData,$E1136,0)),"")),"")</f>
        <v/>
      </c>
      <c r="BM1136" s="100" t="str">
        <f t="shared" si="428"/>
        <v/>
      </c>
      <c r="BN1136" s="103" t="str">
        <f t="array" ref="BN1136">IF($BG1136,STDEVA(IF(G5SelectionMask="x",IF(INDEX(RawDataRefData,$E1136,0)&gt;0,INDEX(RawDataRefData,$E1136,0)),"")),"")</f>
        <v/>
      </c>
      <c r="BO1136" s="104"/>
      <c r="BP1136" s="105">
        <v>1</v>
      </c>
      <c r="BQ1136" s="105">
        <v>4</v>
      </c>
      <c r="BR1136" s="105">
        <v>4</v>
      </c>
      <c r="BS1136" s="105">
        <v>2</v>
      </c>
      <c r="BT1136" s="105">
        <v>2</v>
      </c>
      <c r="BU1136" s="105">
        <v>3</v>
      </c>
      <c r="BV1136" s="105">
        <v>1</v>
      </c>
      <c r="BW1136" s="105">
        <v>4</v>
      </c>
      <c r="BX1136" s="105">
        <v>1</v>
      </c>
      <c r="BY1136" s="105">
        <v>2</v>
      </c>
      <c r="BZ1136" s="105">
        <v>2</v>
      </c>
      <c r="CA1136" s="105">
        <v>2</v>
      </c>
      <c r="CB1136" s="105">
        <v>1</v>
      </c>
      <c r="CC1136" s="105">
        <v>1</v>
      </c>
      <c r="CD1136" s="105">
        <v>3</v>
      </c>
    </row>
    <row r="1137" spans="1:82" ht="13.5" hidden="1" thickBot="1" x14ac:dyDescent="0.25">
      <c r="A1137" s="33" t="e">
        <f t="shared" si="359"/>
        <v>#NAME?</v>
      </c>
      <c r="B1137" s="218"/>
      <c r="C1137" s="215"/>
      <c r="D1137" s="229"/>
      <c r="E1137" s="72">
        <f t="shared" si="421"/>
        <v>1128</v>
      </c>
      <c r="F1137" s="9" t="s">
        <v>2476</v>
      </c>
      <c r="G1137" s="9" t="s">
        <v>1512</v>
      </c>
      <c r="H1137" s="9" t="s">
        <v>1214</v>
      </c>
      <c r="I1137" s="9" t="s">
        <v>1630</v>
      </c>
      <c r="K1137" s="100">
        <f t="shared" si="406"/>
        <v>3</v>
      </c>
      <c r="L1137" s="100"/>
      <c r="M1137" s="100"/>
      <c r="N1137" s="100"/>
      <c r="O1137" s="100"/>
      <c r="P1137" s="101">
        <f t="shared" si="407"/>
        <v>1</v>
      </c>
      <c r="Q1137" s="102">
        <f t="shared" si="408"/>
        <v>2</v>
      </c>
      <c r="R1137" s="102">
        <f t="shared" si="409"/>
        <v>4</v>
      </c>
      <c r="S1137" s="102">
        <f t="shared" si="410"/>
        <v>2</v>
      </c>
      <c r="T1137" s="102">
        <f t="shared" si="411"/>
        <v>4</v>
      </c>
      <c r="U1137" s="102">
        <f t="shared" si="412"/>
        <v>4</v>
      </c>
      <c r="V1137" s="102">
        <f t="shared" si="413"/>
        <v>4</v>
      </c>
      <c r="W1137" s="102">
        <f t="shared" si="414"/>
        <v>1</v>
      </c>
      <c r="X1137" s="102">
        <f t="shared" si="415"/>
        <v>4</v>
      </c>
      <c r="Y1137" s="102">
        <f t="shared" si="416"/>
        <v>2</v>
      </c>
      <c r="Z1137" s="102">
        <f t="shared" si="417"/>
        <v>3</v>
      </c>
      <c r="AA1137" s="100" t="b">
        <f t="shared" si="418"/>
        <v>1</v>
      </c>
      <c r="AB1137" s="100">
        <f t="array" ref="AB1137">IF($AA1137,MEDIAN(IF(G1SelectionMask="x",IF(INDEX(RawDataRefData,$E1137,0)&gt;0,INDEX(RawDataRefData,$E1137,0)),"")),"")</f>
        <v>3</v>
      </c>
      <c r="AC1137" s="100">
        <f t="array" ref="AC1137">IF($AA1137,QUARTILE(IF(G1SelectionMask="x",IF(INDEX(RawDataRefData,$E1137,0)&gt;0,INDEX(RawDataRefData,$E1137,0)),""),1),"")</f>
        <v>2</v>
      </c>
      <c r="AD1137" s="100">
        <f t="array" ref="AD1137">IF($AA1137,QUARTILE(IF(G1SelectionMask="x",IF(INDEX(RawDataRefData,$E1137,0)&gt;0,INDEX(RawDataRefData,$E1137,0)),""),3),"")</f>
        <v>4</v>
      </c>
      <c r="AE1137" s="100">
        <f t="array" ref="AE1137">IF($AA1137,MIN(IF(G1SelectionMask="x",IF(INDEX(RawDataRefData,$E1137,0)&gt;0,INDEX(RawDataRefData,$E1137,0)),"")),"")</f>
        <v>1</v>
      </c>
      <c r="AF1137" s="100">
        <f t="array" ref="AF1137">IF($AA1137,MAX(IF(G1SelectionMask="x",IF(INDEX(RawDataRefData,$E1137,0)&gt;0,INDEX(RawDataRefData,$E1137,0)),"")),"")</f>
        <v>4</v>
      </c>
      <c r="AG1137" s="100">
        <f t="shared" si="419"/>
        <v>2.8181818181818183</v>
      </c>
      <c r="AH1137" s="100">
        <f t="array" ref="AH1137">IF($AA1137,STDEVA(IF(G1SelectionMask="x",IF(INDEX(RawDataRefData,$E1137,0)&gt;0,INDEX(RawDataRefData,$E1137,0)),"")),"")</f>
        <v>1.2504544628399563</v>
      </c>
      <c r="AI1137" s="101" t="b">
        <f t="shared" si="420"/>
        <v>1</v>
      </c>
      <c r="AJ1137" s="101">
        <f t="array" ref="AJ1137">IF($AI1137,MEDIAN(IF(G2SelectionMask="x",IF(INDEX(RawDataRefData,$E1137,0)&gt;0,INDEX(RawDataRefData,$E1137,0)),"")),"")</f>
        <v>2</v>
      </c>
      <c r="AK1137" s="101">
        <f t="array" ref="AK1137">IF($AI1137,QUARTILE(IF(G2SelectionMask="x",IF(INDEX(RawDataRefData,$E1137,0)&gt;0,INDEX(RawDataRefData,$E1137,0)),""),1),"")</f>
        <v>1.5</v>
      </c>
      <c r="AL1137" s="101">
        <f t="array" ref="AL1137">IF($AI1137,QUARTILE(IF(G2SelectionMask="x",IF(INDEX(RawDataRefData,$E1137,0)&gt;0,INDEX(RawDataRefData,$E1137,0)),""),3),"")</f>
        <v>3</v>
      </c>
      <c r="AM1137" s="101">
        <f t="array" ref="AM1137">IF($AI1137,MIN(IF(G2SelectionMask="x",IF(INDEX(RawDataRefData,$E1137,0)&gt;0,INDEX(RawDataRefData,$E1137,0)),"")),"")</f>
        <v>1</v>
      </c>
      <c r="AN1137" s="101">
        <f t="array" ref="AN1137">IF($AI1137,MAX(IF(G2SelectionMask="x",IF(INDEX(RawDataRefData,$E1137,0)&gt;0,INDEX(RawDataRefData,$E1137,0)),"")),"")</f>
        <v>4</v>
      </c>
      <c r="AO1137" s="101">
        <f t="shared" si="422"/>
        <v>2.3636363636363638</v>
      </c>
      <c r="AP1137" s="101">
        <f t="array" ref="AP1137">IF($AI1137,STDEVA(IF(G2SelectionMask="x",IF(INDEX(RawDataRefData,$E1137,0)&gt;0,INDEX(RawDataRefData,$E1137,0)),"")),"")</f>
        <v>1.1200649331826502</v>
      </c>
      <c r="AQ1137" s="100" t="b">
        <f t="shared" si="423"/>
        <v>0</v>
      </c>
      <c r="AR1137" s="100" t="str">
        <f t="array" ref="AR1137">IF($AQ1137,MEDIAN(IF(G3SelectionMask="x",IF(INDEX(RawDataRefData,$E1137,0)&gt;0,INDEX(RawDataRefData,$E1137,0)),"")),"")</f>
        <v/>
      </c>
      <c r="AS1137" s="100" t="str">
        <f t="array" ref="AS1137">IF($AQ1137,QUARTILE(IF(G3SelectionMask="x",IF(INDEX(RawDataRefData,$E1137,0)&gt;0,INDEX(RawDataRefData,$E1137,0)),""),1),"")</f>
        <v/>
      </c>
      <c r="AT1137" s="100" t="str">
        <f t="array" ref="AT1137">IF($AQ1137,QUARTILE(IF(G3SelectionMask="x",IF(INDEX(RawDataRefData,$E1137,0)&gt;0,INDEX(RawDataRefData,$E1137,0)),""),3),"")</f>
        <v/>
      </c>
      <c r="AU1137" s="100" t="str">
        <f t="array" ref="AU1137">IF($AQ1137,MIN(IF(G3SelectionMask="x",IF(INDEX(RawDataRefData,$E1137,0)&gt;0,INDEX(RawDataRefData,$E1137,0)),"")),"")</f>
        <v/>
      </c>
      <c r="AV1137" s="100" t="str">
        <f t="array" ref="AV1137">IF($AQ1137,MAX(IF(G3SelectionMask="x",IF(INDEX(RawDataRefData,$E1137,0)&gt;0,INDEX(RawDataRefData,$E1137,0)),"")),"")</f>
        <v/>
      </c>
      <c r="AW1137" s="100" t="str">
        <f t="shared" si="424"/>
        <v/>
      </c>
      <c r="AX1137" s="100" t="str">
        <f t="array" ref="AX1137">IF($AQ1137,STDEVA(IF(G3SelectionMask="x",IF(INDEX(RawDataRefData,$E1137,0)&gt;0,INDEX(RawDataRefData,$E1137,0)),"")),"")</f>
        <v/>
      </c>
      <c r="AY1137" s="101" t="b">
        <f t="shared" si="425"/>
        <v>0</v>
      </c>
      <c r="AZ1137" s="101" t="str">
        <f t="array" ref="AZ1137">IF($AY1137,MEDIAN(IF(G4SelectionMask="x",IF(INDEX(RawDataRefData,$E1137,0)&gt;0,INDEX(RawDataRefData,$E1137,0)),"")),"")</f>
        <v/>
      </c>
      <c r="BA1137" s="101" t="str">
        <f t="array" ref="BA1137">IF($AY1137,QUARTILE(IF(G4SelectionMask="x",IF(INDEX(RawDataRefData,$E1137,0)&gt;0,INDEX(RawDataRefData,$E1137,0)),""),1),"")</f>
        <v/>
      </c>
      <c r="BB1137" s="101" t="str">
        <f t="array" ref="BB1137">IF($AY1137,QUARTILE(IF(G4SelectionMask="x",IF(INDEX(RawDataRefData,$E1137,0)&gt;0,INDEX(RawDataRefData,$E1137,0)),""),3),"")</f>
        <v/>
      </c>
      <c r="BC1137" s="101" t="str">
        <f t="array" ref="BC1137">IF($AY1137,MIN(IF(G4SelectionMask="x",IF(INDEX(RawDataRefData,$E1137,0)&gt;0,INDEX(RawDataRefData,$E1137,0)),"")),"")</f>
        <v/>
      </c>
      <c r="BD1137" s="101" t="str">
        <f t="array" ref="BD1137">IF($AY1137,MAX(IF(G4SelectionMask="x",IF(INDEX(RawDataRefData,$E1137,0)&gt;0,INDEX(RawDataRefData,$E1137,0)),"")),"")</f>
        <v/>
      </c>
      <c r="BE1137" s="101" t="str">
        <f t="shared" si="426"/>
        <v/>
      </c>
      <c r="BF1137" s="101" t="str">
        <f t="array" ref="BF1137">IF($AY1137,STDEVA(IF(G4SelectionMask="x",IF(INDEX(RawDataRefData,$E1137,0)&gt;0,INDEX(RawDataRefData,$E1137,0)),"")),"")</f>
        <v/>
      </c>
      <c r="BG1137" s="100" t="b">
        <f t="shared" si="427"/>
        <v>0</v>
      </c>
      <c r="BH1137" s="100" t="str">
        <f t="array" ref="BH1137">IF($BG1137,MEDIAN(IF(G5SelectionMask="x",IF(INDEX(RawDataRefData,$E1137,0)&gt;0,INDEX(RawDataRefData,$E1137,0)),"")),"")</f>
        <v/>
      </c>
      <c r="BI1137" s="100" t="str">
        <f t="array" ref="BI1137">IF($BG1137,QUARTILE(IF(G5SelectionMask="x",IF(INDEX(RawDataRefData,$E1137,0)&gt;0,INDEX(RawDataRefData,$E1137,0)),""),1),"")</f>
        <v/>
      </c>
      <c r="BJ1137" s="100" t="str">
        <f t="array" ref="BJ1137">IF($BG1137,QUARTILE(IF(G5SelectionMask="x",IF(INDEX(RawDataRefData,$E1137,0)&gt;0,INDEX(RawDataRefData,$E1137,0)),""),3),"")</f>
        <v/>
      </c>
      <c r="BK1137" s="100" t="str">
        <f t="array" ref="BK1137">IF($BG1137,MIN(IF(G5SelectionMask="x",IF(INDEX(RawDataRefData,$E1137,0)&gt;0,INDEX(RawDataRefData,$E1137,0)),"")),"")</f>
        <v/>
      </c>
      <c r="BL1137" s="100" t="str">
        <f t="array" ref="BL1137">IF($BG1137,MAX(IF(G5SelectionMask="x",IF(INDEX(RawDataRefData,$E1137,0)&gt;0,INDEX(RawDataRefData,$E1137,0)),"")),"")</f>
        <v/>
      </c>
      <c r="BM1137" s="100" t="str">
        <f t="shared" si="428"/>
        <v/>
      </c>
      <c r="BN1137" s="103" t="str">
        <f t="array" ref="BN1137">IF($BG1137,STDEVA(IF(G5SelectionMask="x",IF(INDEX(RawDataRefData,$E1137,0)&gt;0,INDEX(RawDataRefData,$E1137,0)),"")),"")</f>
        <v/>
      </c>
      <c r="BO1137" s="104"/>
      <c r="BP1137" s="105">
        <v>3</v>
      </c>
      <c r="BQ1137" s="105">
        <v>1</v>
      </c>
      <c r="BR1137" s="105">
        <v>2</v>
      </c>
      <c r="BS1137" s="105">
        <v>4</v>
      </c>
      <c r="BT1137" s="105">
        <v>2</v>
      </c>
      <c r="BU1137" s="105">
        <v>4</v>
      </c>
      <c r="BV1137" s="105">
        <v>4</v>
      </c>
      <c r="BW1137" s="105">
        <v>4</v>
      </c>
      <c r="BX1137" s="105">
        <v>1</v>
      </c>
      <c r="BY1137" s="105">
        <v>4</v>
      </c>
      <c r="BZ1137" s="105">
        <v>2</v>
      </c>
      <c r="CA1137" s="105">
        <v>3</v>
      </c>
      <c r="CB1137" s="105">
        <v>1</v>
      </c>
      <c r="CC1137" s="105">
        <v>3</v>
      </c>
      <c r="CD1137" s="105">
        <v>3</v>
      </c>
    </row>
    <row r="1138" spans="1:82" ht="13.5" hidden="1" thickBot="1" x14ac:dyDescent="0.25">
      <c r="A1138" s="33" t="e">
        <f t="shared" si="359"/>
        <v>#NAME?</v>
      </c>
      <c r="B1138" s="218"/>
      <c r="C1138" s="215"/>
      <c r="D1138" s="229"/>
      <c r="E1138" s="72">
        <f t="shared" si="421"/>
        <v>1129</v>
      </c>
      <c r="F1138" s="9" t="s">
        <v>2477</v>
      </c>
      <c r="G1138" s="9" t="s">
        <v>1513</v>
      </c>
      <c r="H1138" s="9" t="s">
        <v>1214</v>
      </c>
      <c r="I1138" s="9" t="s">
        <v>1630</v>
      </c>
      <c r="K1138" s="100">
        <f t="shared" si="406"/>
        <v>2</v>
      </c>
      <c r="L1138" s="100"/>
      <c r="M1138" s="100"/>
      <c r="N1138" s="100"/>
      <c r="O1138" s="100"/>
      <c r="P1138" s="101">
        <f t="shared" si="407"/>
        <v>1</v>
      </c>
      <c r="Q1138" s="102">
        <f t="shared" si="408"/>
        <v>4</v>
      </c>
      <c r="R1138" s="102">
        <f t="shared" si="409"/>
        <v>3</v>
      </c>
      <c r="S1138" s="102">
        <f t="shared" si="410"/>
        <v>2</v>
      </c>
      <c r="T1138" s="102">
        <f t="shared" si="411"/>
        <v>4</v>
      </c>
      <c r="U1138" s="102">
        <f t="shared" si="412"/>
        <v>4</v>
      </c>
      <c r="V1138" s="102">
        <f t="shared" si="413"/>
        <v>3</v>
      </c>
      <c r="W1138" s="102">
        <f t="shared" si="414"/>
        <v>1</v>
      </c>
      <c r="X1138" s="102">
        <f t="shared" si="415"/>
        <v>2</v>
      </c>
      <c r="Y1138" s="102">
        <f t="shared" si="416"/>
        <v>3</v>
      </c>
      <c r="Z1138" s="102">
        <f t="shared" si="417"/>
        <v>4</v>
      </c>
      <c r="AA1138" s="100" t="b">
        <f t="shared" si="418"/>
        <v>1</v>
      </c>
      <c r="AB1138" s="100">
        <f t="array" ref="AB1138">IF($AA1138,MEDIAN(IF(G1SelectionMask="x",IF(INDEX(RawDataRefData,$E1138,0)&gt;0,INDEX(RawDataRefData,$E1138,0)),"")),"")</f>
        <v>3</v>
      </c>
      <c r="AC1138" s="100">
        <f t="array" ref="AC1138">IF($AA1138,QUARTILE(IF(G1SelectionMask="x",IF(INDEX(RawDataRefData,$E1138,0)&gt;0,INDEX(RawDataRefData,$E1138,0)),""),1),"")</f>
        <v>2</v>
      </c>
      <c r="AD1138" s="100">
        <f t="array" ref="AD1138">IF($AA1138,QUARTILE(IF(G1SelectionMask="x",IF(INDEX(RawDataRefData,$E1138,0)&gt;0,INDEX(RawDataRefData,$E1138,0)),""),3),"")</f>
        <v>4</v>
      </c>
      <c r="AE1138" s="100">
        <f t="array" ref="AE1138">IF($AA1138,MIN(IF(G1SelectionMask="x",IF(INDEX(RawDataRefData,$E1138,0)&gt;0,INDEX(RawDataRefData,$E1138,0)),"")),"")</f>
        <v>1</v>
      </c>
      <c r="AF1138" s="100">
        <f t="array" ref="AF1138">IF($AA1138,MAX(IF(G1SelectionMask="x",IF(INDEX(RawDataRefData,$E1138,0)&gt;0,INDEX(RawDataRefData,$E1138,0)),"")),"")</f>
        <v>4</v>
      </c>
      <c r="AG1138" s="100">
        <f t="shared" si="419"/>
        <v>2.8181818181818183</v>
      </c>
      <c r="AH1138" s="100">
        <f t="array" ref="AH1138">IF($AA1138,STDEVA(IF(G1SelectionMask="x",IF(INDEX(RawDataRefData,$E1138,0)&gt;0,INDEX(RawDataRefData,$E1138,0)),"")),"")</f>
        <v>1.1677484162422846</v>
      </c>
      <c r="AI1138" s="101" t="b">
        <f t="shared" si="420"/>
        <v>1</v>
      </c>
      <c r="AJ1138" s="101">
        <f t="array" ref="AJ1138">IF($AI1138,MEDIAN(IF(G2SelectionMask="x",IF(INDEX(RawDataRefData,$E1138,0)&gt;0,INDEX(RawDataRefData,$E1138,0)),"")),"")</f>
        <v>3</v>
      </c>
      <c r="AK1138" s="101">
        <f t="array" ref="AK1138">IF($AI1138,QUARTILE(IF(G2SelectionMask="x",IF(INDEX(RawDataRefData,$E1138,0)&gt;0,INDEX(RawDataRefData,$E1138,0)),""),1),"")</f>
        <v>2</v>
      </c>
      <c r="AL1138" s="101">
        <f t="array" ref="AL1138">IF($AI1138,QUARTILE(IF(G2SelectionMask="x",IF(INDEX(RawDataRefData,$E1138,0)&gt;0,INDEX(RawDataRefData,$E1138,0)),""),3),"")</f>
        <v>4</v>
      </c>
      <c r="AM1138" s="101">
        <f t="array" ref="AM1138">IF($AI1138,MIN(IF(G2SelectionMask="x",IF(INDEX(RawDataRefData,$E1138,0)&gt;0,INDEX(RawDataRefData,$E1138,0)),"")),"")</f>
        <v>1</v>
      </c>
      <c r="AN1138" s="101">
        <f t="array" ref="AN1138">IF($AI1138,MAX(IF(G2SelectionMask="x",IF(INDEX(RawDataRefData,$E1138,0)&gt;0,INDEX(RawDataRefData,$E1138,0)),"")),"")</f>
        <v>4</v>
      </c>
      <c r="AO1138" s="101">
        <f t="shared" si="422"/>
        <v>2.8181818181818183</v>
      </c>
      <c r="AP1138" s="101">
        <f t="array" ref="AP1138">IF($AI1138,STDEVA(IF(G2SelectionMask="x",IF(INDEX(RawDataRefData,$E1138,0)&gt;0,INDEX(RawDataRefData,$E1138,0)),"")),"")</f>
        <v>1.1677484162422846</v>
      </c>
      <c r="AQ1138" s="100" t="b">
        <f t="shared" si="423"/>
        <v>0</v>
      </c>
      <c r="AR1138" s="100" t="str">
        <f t="array" ref="AR1138">IF($AQ1138,MEDIAN(IF(G3SelectionMask="x",IF(INDEX(RawDataRefData,$E1138,0)&gt;0,INDEX(RawDataRefData,$E1138,0)),"")),"")</f>
        <v/>
      </c>
      <c r="AS1138" s="100" t="str">
        <f t="array" ref="AS1138">IF($AQ1138,QUARTILE(IF(G3SelectionMask="x",IF(INDEX(RawDataRefData,$E1138,0)&gt;0,INDEX(RawDataRefData,$E1138,0)),""),1),"")</f>
        <v/>
      </c>
      <c r="AT1138" s="100" t="str">
        <f t="array" ref="AT1138">IF($AQ1138,QUARTILE(IF(G3SelectionMask="x",IF(INDEX(RawDataRefData,$E1138,0)&gt;0,INDEX(RawDataRefData,$E1138,0)),""),3),"")</f>
        <v/>
      </c>
      <c r="AU1138" s="100" t="str">
        <f t="array" ref="AU1138">IF($AQ1138,MIN(IF(G3SelectionMask="x",IF(INDEX(RawDataRefData,$E1138,0)&gt;0,INDEX(RawDataRefData,$E1138,0)),"")),"")</f>
        <v/>
      </c>
      <c r="AV1138" s="100" t="str">
        <f t="array" ref="AV1138">IF($AQ1138,MAX(IF(G3SelectionMask="x",IF(INDEX(RawDataRefData,$E1138,0)&gt;0,INDEX(RawDataRefData,$E1138,0)),"")),"")</f>
        <v/>
      </c>
      <c r="AW1138" s="100" t="str">
        <f t="shared" si="424"/>
        <v/>
      </c>
      <c r="AX1138" s="100" t="str">
        <f t="array" ref="AX1138">IF($AQ1138,STDEVA(IF(G3SelectionMask="x",IF(INDEX(RawDataRefData,$E1138,0)&gt;0,INDEX(RawDataRefData,$E1138,0)),"")),"")</f>
        <v/>
      </c>
      <c r="AY1138" s="101" t="b">
        <f t="shared" si="425"/>
        <v>0</v>
      </c>
      <c r="AZ1138" s="101" t="str">
        <f t="array" ref="AZ1138">IF($AY1138,MEDIAN(IF(G4SelectionMask="x",IF(INDEX(RawDataRefData,$E1138,0)&gt;0,INDEX(RawDataRefData,$E1138,0)),"")),"")</f>
        <v/>
      </c>
      <c r="BA1138" s="101" t="str">
        <f t="array" ref="BA1138">IF($AY1138,QUARTILE(IF(G4SelectionMask="x",IF(INDEX(RawDataRefData,$E1138,0)&gt;0,INDEX(RawDataRefData,$E1138,0)),""),1),"")</f>
        <v/>
      </c>
      <c r="BB1138" s="101" t="str">
        <f t="array" ref="BB1138">IF($AY1138,QUARTILE(IF(G4SelectionMask="x",IF(INDEX(RawDataRefData,$E1138,0)&gt;0,INDEX(RawDataRefData,$E1138,0)),""),3),"")</f>
        <v/>
      </c>
      <c r="BC1138" s="101" t="str">
        <f t="array" ref="BC1138">IF($AY1138,MIN(IF(G4SelectionMask="x",IF(INDEX(RawDataRefData,$E1138,0)&gt;0,INDEX(RawDataRefData,$E1138,0)),"")),"")</f>
        <v/>
      </c>
      <c r="BD1138" s="101" t="str">
        <f t="array" ref="BD1138">IF($AY1138,MAX(IF(G4SelectionMask="x",IF(INDEX(RawDataRefData,$E1138,0)&gt;0,INDEX(RawDataRefData,$E1138,0)),"")),"")</f>
        <v/>
      </c>
      <c r="BE1138" s="101" t="str">
        <f t="shared" si="426"/>
        <v/>
      </c>
      <c r="BF1138" s="101" t="str">
        <f t="array" ref="BF1138">IF($AY1138,STDEVA(IF(G4SelectionMask="x",IF(INDEX(RawDataRefData,$E1138,0)&gt;0,INDEX(RawDataRefData,$E1138,0)),"")),"")</f>
        <v/>
      </c>
      <c r="BG1138" s="100" t="b">
        <f t="shared" si="427"/>
        <v>0</v>
      </c>
      <c r="BH1138" s="100" t="str">
        <f t="array" ref="BH1138">IF($BG1138,MEDIAN(IF(G5SelectionMask="x",IF(INDEX(RawDataRefData,$E1138,0)&gt;0,INDEX(RawDataRefData,$E1138,0)),"")),"")</f>
        <v/>
      </c>
      <c r="BI1138" s="100" t="str">
        <f t="array" ref="BI1138">IF($BG1138,QUARTILE(IF(G5SelectionMask="x",IF(INDEX(RawDataRefData,$E1138,0)&gt;0,INDEX(RawDataRefData,$E1138,0)),""),1),"")</f>
        <v/>
      </c>
      <c r="BJ1138" s="100" t="str">
        <f t="array" ref="BJ1138">IF($BG1138,QUARTILE(IF(G5SelectionMask="x",IF(INDEX(RawDataRefData,$E1138,0)&gt;0,INDEX(RawDataRefData,$E1138,0)),""),3),"")</f>
        <v/>
      </c>
      <c r="BK1138" s="100" t="str">
        <f t="array" ref="BK1138">IF($BG1138,MIN(IF(G5SelectionMask="x",IF(INDEX(RawDataRefData,$E1138,0)&gt;0,INDEX(RawDataRefData,$E1138,0)),"")),"")</f>
        <v/>
      </c>
      <c r="BL1138" s="100" t="str">
        <f t="array" ref="BL1138">IF($BG1138,MAX(IF(G5SelectionMask="x",IF(INDEX(RawDataRefData,$E1138,0)&gt;0,INDEX(RawDataRefData,$E1138,0)),"")),"")</f>
        <v/>
      </c>
      <c r="BM1138" s="100" t="str">
        <f t="shared" si="428"/>
        <v/>
      </c>
      <c r="BN1138" s="103" t="str">
        <f t="array" ref="BN1138">IF($BG1138,STDEVA(IF(G5SelectionMask="x",IF(INDEX(RawDataRefData,$E1138,0)&gt;0,INDEX(RawDataRefData,$E1138,0)),"")),"")</f>
        <v/>
      </c>
      <c r="BO1138" s="104"/>
      <c r="BP1138" s="105">
        <v>2</v>
      </c>
      <c r="BQ1138" s="105">
        <v>1</v>
      </c>
      <c r="BR1138" s="105">
        <v>4</v>
      </c>
      <c r="BS1138" s="105">
        <v>3</v>
      </c>
      <c r="BT1138" s="105">
        <v>2</v>
      </c>
      <c r="BU1138" s="105">
        <v>4</v>
      </c>
      <c r="BV1138" s="105">
        <v>4</v>
      </c>
      <c r="BW1138" s="105">
        <v>3</v>
      </c>
      <c r="BX1138" s="105">
        <v>1</v>
      </c>
      <c r="BY1138" s="105">
        <v>2</v>
      </c>
      <c r="BZ1138" s="105">
        <v>3</v>
      </c>
      <c r="CA1138" s="105">
        <v>4</v>
      </c>
      <c r="CB1138" s="105">
        <v>3</v>
      </c>
      <c r="CC1138" s="105">
        <v>2</v>
      </c>
      <c r="CD1138" s="105">
        <v>4</v>
      </c>
    </row>
    <row r="1139" spans="1:82" ht="13.5" hidden="1" thickBot="1" x14ac:dyDescent="0.25">
      <c r="A1139" s="33" t="e">
        <f t="shared" si="359"/>
        <v>#NAME?</v>
      </c>
      <c r="B1139" s="218"/>
      <c r="C1139" s="215"/>
      <c r="D1139" s="229"/>
      <c r="E1139" s="72">
        <f t="shared" si="421"/>
        <v>1130</v>
      </c>
      <c r="F1139" s="9" t="s">
        <v>2478</v>
      </c>
      <c r="G1139" s="9" t="s">
        <v>1514</v>
      </c>
      <c r="H1139" s="9" t="s">
        <v>1214</v>
      </c>
      <c r="I1139" s="9" t="s">
        <v>1630</v>
      </c>
      <c r="K1139" s="100">
        <f t="shared" si="406"/>
        <v>4</v>
      </c>
      <c r="L1139" s="100"/>
      <c r="M1139" s="100"/>
      <c r="N1139" s="100"/>
      <c r="O1139" s="100"/>
      <c r="P1139" s="101">
        <f t="shared" si="407"/>
        <v>3</v>
      </c>
      <c r="Q1139" s="102">
        <f t="shared" si="408"/>
        <v>3</v>
      </c>
      <c r="R1139" s="102">
        <f t="shared" si="409"/>
        <v>3</v>
      </c>
      <c r="S1139" s="102">
        <f t="shared" si="410"/>
        <v>1</v>
      </c>
      <c r="T1139" s="102">
        <f t="shared" si="411"/>
        <v>3</v>
      </c>
      <c r="U1139" s="102">
        <f t="shared" si="412"/>
        <v>1</v>
      </c>
      <c r="V1139" s="102">
        <f t="shared" si="413"/>
        <v>4</v>
      </c>
      <c r="W1139" s="102">
        <f t="shared" si="414"/>
        <v>2</v>
      </c>
      <c r="X1139" s="102">
        <f t="shared" si="415"/>
        <v>3</v>
      </c>
      <c r="Y1139" s="102">
        <f t="shared" si="416"/>
        <v>3</v>
      </c>
      <c r="Z1139" s="102">
        <f t="shared" si="417"/>
        <v>1</v>
      </c>
      <c r="AA1139" s="100" t="b">
        <f t="shared" si="418"/>
        <v>1</v>
      </c>
      <c r="AB1139" s="100">
        <f t="array" ref="AB1139">IF($AA1139,MEDIAN(IF(G1SelectionMask="x",IF(INDEX(RawDataRefData,$E1139,0)&gt;0,INDEX(RawDataRefData,$E1139,0)),"")),"")</f>
        <v>3</v>
      </c>
      <c r="AC1139" s="100">
        <f t="array" ref="AC1139">IF($AA1139,QUARTILE(IF(G1SelectionMask="x",IF(INDEX(RawDataRefData,$E1139,0)&gt;0,INDEX(RawDataRefData,$E1139,0)),""),1),"")</f>
        <v>1.5</v>
      </c>
      <c r="AD1139" s="100">
        <f t="array" ref="AD1139">IF($AA1139,QUARTILE(IF(G1SelectionMask="x",IF(INDEX(RawDataRefData,$E1139,0)&gt;0,INDEX(RawDataRefData,$E1139,0)),""),3),"")</f>
        <v>3</v>
      </c>
      <c r="AE1139" s="100">
        <f t="array" ref="AE1139">IF($AA1139,MIN(IF(G1SelectionMask="x",IF(INDEX(RawDataRefData,$E1139,0)&gt;0,INDEX(RawDataRefData,$E1139,0)),"")),"")</f>
        <v>1</v>
      </c>
      <c r="AF1139" s="100">
        <f t="array" ref="AF1139">IF($AA1139,MAX(IF(G1SelectionMask="x",IF(INDEX(RawDataRefData,$E1139,0)&gt;0,INDEX(RawDataRefData,$E1139,0)),"")),"")</f>
        <v>4</v>
      </c>
      <c r="AG1139" s="100">
        <f t="shared" si="419"/>
        <v>2.4545454545454546</v>
      </c>
      <c r="AH1139" s="100">
        <f t="array" ref="AH1139">IF($AA1139,STDEVA(IF(G1SelectionMask="x",IF(INDEX(RawDataRefData,$E1139,0)&gt;0,INDEX(RawDataRefData,$E1139,0)),"")),"")</f>
        <v>1.0357254813546268</v>
      </c>
      <c r="AI1139" s="101" t="b">
        <f t="shared" si="420"/>
        <v>1</v>
      </c>
      <c r="AJ1139" s="101">
        <f t="array" ref="AJ1139">IF($AI1139,MEDIAN(IF(G2SelectionMask="x",IF(INDEX(RawDataRefData,$E1139,0)&gt;0,INDEX(RawDataRefData,$E1139,0)),"")),"")</f>
        <v>3</v>
      </c>
      <c r="AK1139" s="101">
        <f t="array" ref="AK1139">IF($AI1139,QUARTILE(IF(G2SelectionMask="x",IF(INDEX(RawDataRefData,$E1139,0)&gt;0,INDEX(RawDataRefData,$E1139,0)),""),1),"")</f>
        <v>1.5</v>
      </c>
      <c r="AL1139" s="101">
        <f t="array" ref="AL1139">IF($AI1139,QUARTILE(IF(G2SelectionMask="x",IF(INDEX(RawDataRefData,$E1139,0)&gt;0,INDEX(RawDataRefData,$E1139,0)),""),3),"")</f>
        <v>3</v>
      </c>
      <c r="AM1139" s="101">
        <f t="array" ref="AM1139">IF($AI1139,MIN(IF(G2SelectionMask="x",IF(INDEX(RawDataRefData,$E1139,0)&gt;0,INDEX(RawDataRefData,$E1139,0)),"")),"")</f>
        <v>1</v>
      </c>
      <c r="AN1139" s="101">
        <f t="array" ref="AN1139">IF($AI1139,MAX(IF(G2SelectionMask="x",IF(INDEX(RawDataRefData,$E1139,0)&gt;0,INDEX(RawDataRefData,$E1139,0)),"")),"")</f>
        <v>4</v>
      </c>
      <c r="AO1139" s="101">
        <f t="shared" si="422"/>
        <v>2.5454545454545454</v>
      </c>
      <c r="AP1139" s="101">
        <f t="array" ref="AP1139">IF($AI1139,STDEVA(IF(G2SelectionMask="x",IF(INDEX(RawDataRefData,$E1139,0)&gt;0,INDEX(RawDataRefData,$E1139,0)),"")),"")</f>
        <v>1.1281521496355327</v>
      </c>
      <c r="AQ1139" s="100" t="b">
        <f t="shared" si="423"/>
        <v>0</v>
      </c>
      <c r="AR1139" s="100" t="str">
        <f t="array" ref="AR1139">IF($AQ1139,MEDIAN(IF(G3SelectionMask="x",IF(INDEX(RawDataRefData,$E1139,0)&gt;0,INDEX(RawDataRefData,$E1139,0)),"")),"")</f>
        <v/>
      </c>
      <c r="AS1139" s="100" t="str">
        <f t="array" ref="AS1139">IF($AQ1139,QUARTILE(IF(G3SelectionMask="x",IF(INDEX(RawDataRefData,$E1139,0)&gt;0,INDEX(RawDataRefData,$E1139,0)),""),1),"")</f>
        <v/>
      </c>
      <c r="AT1139" s="100" t="str">
        <f t="array" ref="AT1139">IF($AQ1139,QUARTILE(IF(G3SelectionMask="x",IF(INDEX(RawDataRefData,$E1139,0)&gt;0,INDEX(RawDataRefData,$E1139,0)),""),3),"")</f>
        <v/>
      </c>
      <c r="AU1139" s="100" t="str">
        <f t="array" ref="AU1139">IF($AQ1139,MIN(IF(G3SelectionMask="x",IF(INDEX(RawDataRefData,$E1139,0)&gt;0,INDEX(RawDataRefData,$E1139,0)),"")),"")</f>
        <v/>
      </c>
      <c r="AV1139" s="100" t="str">
        <f t="array" ref="AV1139">IF($AQ1139,MAX(IF(G3SelectionMask="x",IF(INDEX(RawDataRefData,$E1139,0)&gt;0,INDEX(RawDataRefData,$E1139,0)),"")),"")</f>
        <v/>
      </c>
      <c r="AW1139" s="100" t="str">
        <f t="shared" si="424"/>
        <v/>
      </c>
      <c r="AX1139" s="100" t="str">
        <f t="array" ref="AX1139">IF($AQ1139,STDEVA(IF(G3SelectionMask="x",IF(INDEX(RawDataRefData,$E1139,0)&gt;0,INDEX(RawDataRefData,$E1139,0)),"")),"")</f>
        <v/>
      </c>
      <c r="AY1139" s="101" t="b">
        <f t="shared" si="425"/>
        <v>0</v>
      </c>
      <c r="AZ1139" s="101" t="str">
        <f t="array" ref="AZ1139">IF($AY1139,MEDIAN(IF(G4SelectionMask="x",IF(INDEX(RawDataRefData,$E1139,0)&gt;0,INDEX(RawDataRefData,$E1139,0)),"")),"")</f>
        <v/>
      </c>
      <c r="BA1139" s="101" t="str">
        <f t="array" ref="BA1139">IF($AY1139,QUARTILE(IF(G4SelectionMask="x",IF(INDEX(RawDataRefData,$E1139,0)&gt;0,INDEX(RawDataRefData,$E1139,0)),""),1),"")</f>
        <v/>
      </c>
      <c r="BB1139" s="101" t="str">
        <f t="array" ref="BB1139">IF($AY1139,QUARTILE(IF(G4SelectionMask="x",IF(INDEX(RawDataRefData,$E1139,0)&gt;0,INDEX(RawDataRefData,$E1139,0)),""),3),"")</f>
        <v/>
      </c>
      <c r="BC1139" s="101" t="str">
        <f t="array" ref="BC1139">IF($AY1139,MIN(IF(G4SelectionMask="x",IF(INDEX(RawDataRefData,$E1139,0)&gt;0,INDEX(RawDataRefData,$E1139,0)),"")),"")</f>
        <v/>
      </c>
      <c r="BD1139" s="101" t="str">
        <f t="array" ref="BD1139">IF($AY1139,MAX(IF(G4SelectionMask="x",IF(INDEX(RawDataRefData,$E1139,0)&gt;0,INDEX(RawDataRefData,$E1139,0)),"")),"")</f>
        <v/>
      </c>
      <c r="BE1139" s="101" t="str">
        <f t="shared" si="426"/>
        <v/>
      </c>
      <c r="BF1139" s="101" t="str">
        <f t="array" ref="BF1139">IF($AY1139,STDEVA(IF(G4SelectionMask="x",IF(INDEX(RawDataRefData,$E1139,0)&gt;0,INDEX(RawDataRefData,$E1139,0)),"")),"")</f>
        <v/>
      </c>
      <c r="BG1139" s="100" t="b">
        <f t="shared" si="427"/>
        <v>0</v>
      </c>
      <c r="BH1139" s="100" t="str">
        <f t="array" ref="BH1139">IF($BG1139,MEDIAN(IF(G5SelectionMask="x",IF(INDEX(RawDataRefData,$E1139,0)&gt;0,INDEX(RawDataRefData,$E1139,0)),"")),"")</f>
        <v/>
      </c>
      <c r="BI1139" s="100" t="str">
        <f t="array" ref="BI1139">IF($BG1139,QUARTILE(IF(G5SelectionMask="x",IF(INDEX(RawDataRefData,$E1139,0)&gt;0,INDEX(RawDataRefData,$E1139,0)),""),1),"")</f>
        <v/>
      </c>
      <c r="BJ1139" s="100" t="str">
        <f t="array" ref="BJ1139">IF($BG1139,QUARTILE(IF(G5SelectionMask="x",IF(INDEX(RawDataRefData,$E1139,0)&gt;0,INDEX(RawDataRefData,$E1139,0)),""),3),"")</f>
        <v/>
      </c>
      <c r="BK1139" s="100" t="str">
        <f t="array" ref="BK1139">IF($BG1139,MIN(IF(G5SelectionMask="x",IF(INDEX(RawDataRefData,$E1139,0)&gt;0,INDEX(RawDataRefData,$E1139,0)),"")),"")</f>
        <v/>
      </c>
      <c r="BL1139" s="100" t="str">
        <f t="array" ref="BL1139">IF($BG1139,MAX(IF(G5SelectionMask="x",IF(INDEX(RawDataRefData,$E1139,0)&gt;0,INDEX(RawDataRefData,$E1139,0)),"")),"")</f>
        <v/>
      </c>
      <c r="BM1139" s="100" t="str">
        <f t="shared" si="428"/>
        <v/>
      </c>
      <c r="BN1139" s="103" t="str">
        <f t="array" ref="BN1139">IF($BG1139,STDEVA(IF(G5SelectionMask="x",IF(INDEX(RawDataRefData,$E1139,0)&gt;0,INDEX(RawDataRefData,$E1139,0)),"")),"")</f>
        <v/>
      </c>
      <c r="BO1139" s="104"/>
      <c r="BP1139" s="105">
        <v>4</v>
      </c>
      <c r="BQ1139" s="105">
        <v>3</v>
      </c>
      <c r="BR1139" s="105">
        <v>3</v>
      </c>
      <c r="BS1139" s="105">
        <v>3</v>
      </c>
      <c r="BT1139" s="105">
        <v>1</v>
      </c>
      <c r="BU1139" s="105">
        <v>3</v>
      </c>
      <c r="BV1139" s="105">
        <v>1</v>
      </c>
      <c r="BW1139" s="105">
        <v>4</v>
      </c>
      <c r="BX1139" s="105">
        <v>2</v>
      </c>
      <c r="BY1139" s="105">
        <v>3</v>
      </c>
      <c r="BZ1139" s="105">
        <v>3</v>
      </c>
      <c r="CA1139" s="105">
        <v>1</v>
      </c>
      <c r="CB1139" s="105">
        <v>4</v>
      </c>
      <c r="CC1139" s="105">
        <v>3</v>
      </c>
      <c r="CD1139" s="105">
        <v>1</v>
      </c>
    </row>
    <row r="1140" spans="1:82" ht="13.5" hidden="1" thickBot="1" x14ac:dyDescent="0.25">
      <c r="A1140" s="33" t="e">
        <f t="shared" si="359"/>
        <v>#NAME?</v>
      </c>
      <c r="B1140" s="218"/>
      <c r="C1140" s="215"/>
      <c r="D1140" s="229"/>
      <c r="E1140" s="72">
        <f t="shared" si="421"/>
        <v>1131</v>
      </c>
      <c r="F1140" s="9" t="s">
        <v>2479</v>
      </c>
      <c r="G1140" s="9" t="s">
        <v>1515</v>
      </c>
      <c r="H1140" s="9" t="s">
        <v>1214</v>
      </c>
      <c r="I1140" s="9" t="s">
        <v>1630</v>
      </c>
      <c r="K1140" s="100">
        <f t="shared" si="406"/>
        <v>1</v>
      </c>
      <c r="L1140" s="100"/>
      <c r="M1140" s="100"/>
      <c r="N1140" s="100"/>
      <c r="O1140" s="100"/>
      <c r="P1140" s="101">
        <f t="shared" si="407"/>
        <v>2</v>
      </c>
      <c r="Q1140" s="102">
        <f t="shared" si="408"/>
        <v>1</v>
      </c>
      <c r="R1140" s="102">
        <f t="shared" si="409"/>
        <v>3</v>
      </c>
      <c r="S1140" s="102">
        <f t="shared" si="410"/>
        <v>3</v>
      </c>
      <c r="T1140" s="102">
        <f t="shared" si="411"/>
        <v>3</v>
      </c>
      <c r="U1140" s="102">
        <f t="shared" si="412"/>
        <v>2</v>
      </c>
      <c r="V1140" s="102">
        <f t="shared" si="413"/>
        <v>4</v>
      </c>
      <c r="W1140" s="102">
        <f t="shared" si="414"/>
        <v>2</v>
      </c>
      <c r="X1140" s="102">
        <f t="shared" si="415"/>
        <v>2</v>
      </c>
      <c r="Y1140" s="102">
        <f t="shared" si="416"/>
        <v>2</v>
      </c>
      <c r="Z1140" s="102">
        <f t="shared" si="417"/>
        <v>2</v>
      </c>
      <c r="AA1140" s="100" t="b">
        <f t="shared" si="418"/>
        <v>1</v>
      </c>
      <c r="AB1140" s="100">
        <f t="array" ref="AB1140">IF($AA1140,MEDIAN(IF(G1SelectionMask="x",IF(INDEX(RawDataRefData,$E1140,0)&gt;0,INDEX(RawDataRefData,$E1140,0)),"")),"")</f>
        <v>2</v>
      </c>
      <c r="AC1140" s="100">
        <f t="array" ref="AC1140">IF($AA1140,QUARTILE(IF(G1SelectionMask="x",IF(INDEX(RawDataRefData,$E1140,0)&gt;0,INDEX(RawDataRefData,$E1140,0)),""),1),"")</f>
        <v>2</v>
      </c>
      <c r="AD1140" s="100">
        <f t="array" ref="AD1140">IF($AA1140,QUARTILE(IF(G1SelectionMask="x",IF(INDEX(RawDataRefData,$E1140,0)&gt;0,INDEX(RawDataRefData,$E1140,0)),""),3),"")</f>
        <v>3</v>
      </c>
      <c r="AE1140" s="100">
        <f t="array" ref="AE1140">IF($AA1140,MIN(IF(G1SelectionMask="x",IF(INDEX(RawDataRefData,$E1140,0)&gt;0,INDEX(RawDataRefData,$E1140,0)),"")),"")</f>
        <v>1</v>
      </c>
      <c r="AF1140" s="100">
        <f t="array" ref="AF1140">IF($AA1140,MAX(IF(G1SelectionMask="x",IF(INDEX(RawDataRefData,$E1140,0)&gt;0,INDEX(RawDataRefData,$E1140,0)),"")),"")</f>
        <v>4</v>
      </c>
      <c r="AG1140" s="100">
        <f t="shared" si="419"/>
        <v>2.3636363636363638</v>
      </c>
      <c r="AH1140" s="100">
        <f t="array" ref="AH1140">IF($AA1140,STDEVA(IF(G1SelectionMask="x",IF(INDEX(RawDataRefData,$E1140,0)&gt;0,INDEX(RawDataRefData,$E1140,0)),"")),"")</f>
        <v>0.8090398349558906</v>
      </c>
      <c r="AI1140" s="101" t="b">
        <f t="shared" si="420"/>
        <v>1</v>
      </c>
      <c r="AJ1140" s="101">
        <f t="array" ref="AJ1140">IF($AI1140,MEDIAN(IF(G2SelectionMask="x",IF(INDEX(RawDataRefData,$E1140,0)&gt;0,INDEX(RawDataRefData,$E1140,0)),"")),"")</f>
        <v>3</v>
      </c>
      <c r="AK1140" s="101">
        <f t="array" ref="AK1140">IF($AI1140,QUARTILE(IF(G2SelectionMask="x",IF(INDEX(RawDataRefData,$E1140,0)&gt;0,INDEX(RawDataRefData,$E1140,0)),""),1),"")</f>
        <v>2</v>
      </c>
      <c r="AL1140" s="101">
        <f t="array" ref="AL1140">IF($AI1140,QUARTILE(IF(G2SelectionMask="x",IF(INDEX(RawDataRefData,$E1140,0)&gt;0,INDEX(RawDataRefData,$E1140,0)),""),3),"")</f>
        <v>4</v>
      </c>
      <c r="AM1140" s="101">
        <f t="array" ref="AM1140">IF($AI1140,MIN(IF(G2SelectionMask="x",IF(INDEX(RawDataRefData,$E1140,0)&gt;0,INDEX(RawDataRefData,$E1140,0)),"")),"")</f>
        <v>1</v>
      </c>
      <c r="AN1140" s="101">
        <f t="array" ref="AN1140">IF($AI1140,MAX(IF(G2SelectionMask="x",IF(INDEX(RawDataRefData,$E1140,0)&gt;0,INDEX(RawDataRefData,$E1140,0)),"")),"")</f>
        <v>4</v>
      </c>
      <c r="AO1140" s="101">
        <f t="shared" si="422"/>
        <v>2.8181818181818183</v>
      </c>
      <c r="AP1140" s="101">
        <f t="array" ref="AP1140">IF($AI1140,STDEVA(IF(G2SelectionMask="x",IF(INDEX(RawDataRefData,$E1140,0)&gt;0,INDEX(RawDataRefData,$E1140,0)),"")),"")</f>
        <v>1.0787197799411876</v>
      </c>
      <c r="AQ1140" s="100" t="b">
        <f t="shared" si="423"/>
        <v>0</v>
      </c>
      <c r="AR1140" s="100" t="str">
        <f t="array" ref="AR1140">IF($AQ1140,MEDIAN(IF(G3SelectionMask="x",IF(INDEX(RawDataRefData,$E1140,0)&gt;0,INDEX(RawDataRefData,$E1140,0)),"")),"")</f>
        <v/>
      </c>
      <c r="AS1140" s="100" t="str">
        <f t="array" ref="AS1140">IF($AQ1140,QUARTILE(IF(G3SelectionMask="x",IF(INDEX(RawDataRefData,$E1140,0)&gt;0,INDEX(RawDataRefData,$E1140,0)),""),1),"")</f>
        <v/>
      </c>
      <c r="AT1140" s="100" t="str">
        <f t="array" ref="AT1140">IF($AQ1140,QUARTILE(IF(G3SelectionMask="x",IF(INDEX(RawDataRefData,$E1140,0)&gt;0,INDEX(RawDataRefData,$E1140,0)),""),3),"")</f>
        <v/>
      </c>
      <c r="AU1140" s="100" t="str">
        <f t="array" ref="AU1140">IF($AQ1140,MIN(IF(G3SelectionMask="x",IF(INDEX(RawDataRefData,$E1140,0)&gt;0,INDEX(RawDataRefData,$E1140,0)),"")),"")</f>
        <v/>
      </c>
      <c r="AV1140" s="100" t="str">
        <f t="array" ref="AV1140">IF($AQ1140,MAX(IF(G3SelectionMask="x",IF(INDEX(RawDataRefData,$E1140,0)&gt;0,INDEX(RawDataRefData,$E1140,0)),"")),"")</f>
        <v/>
      </c>
      <c r="AW1140" s="100" t="str">
        <f t="shared" si="424"/>
        <v/>
      </c>
      <c r="AX1140" s="100" t="str">
        <f t="array" ref="AX1140">IF($AQ1140,STDEVA(IF(G3SelectionMask="x",IF(INDEX(RawDataRefData,$E1140,0)&gt;0,INDEX(RawDataRefData,$E1140,0)),"")),"")</f>
        <v/>
      </c>
      <c r="AY1140" s="101" t="b">
        <f t="shared" si="425"/>
        <v>0</v>
      </c>
      <c r="AZ1140" s="101" t="str">
        <f t="array" ref="AZ1140">IF($AY1140,MEDIAN(IF(G4SelectionMask="x",IF(INDEX(RawDataRefData,$E1140,0)&gt;0,INDEX(RawDataRefData,$E1140,0)),"")),"")</f>
        <v/>
      </c>
      <c r="BA1140" s="101" t="str">
        <f t="array" ref="BA1140">IF($AY1140,QUARTILE(IF(G4SelectionMask="x",IF(INDEX(RawDataRefData,$E1140,0)&gt;0,INDEX(RawDataRefData,$E1140,0)),""),1),"")</f>
        <v/>
      </c>
      <c r="BB1140" s="101" t="str">
        <f t="array" ref="BB1140">IF($AY1140,QUARTILE(IF(G4SelectionMask="x",IF(INDEX(RawDataRefData,$E1140,0)&gt;0,INDEX(RawDataRefData,$E1140,0)),""),3),"")</f>
        <v/>
      </c>
      <c r="BC1140" s="101" t="str">
        <f t="array" ref="BC1140">IF($AY1140,MIN(IF(G4SelectionMask="x",IF(INDEX(RawDataRefData,$E1140,0)&gt;0,INDEX(RawDataRefData,$E1140,0)),"")),"")</f>
        <v/>
      </c>
      <c r="BD1140" s="101" t="str">
        <f t="array" ref="BD1140">IF($AY1140,MAX(IF(G4SelectionMask="x",IF(INDEX(RawDataRefData,$E1140,0)&gt;0,INDEX(RawDataRefData,$E1140,0)),"")),"")</f>
        <v/>
      </c>
      <c r="BE1140" s="101" t="str">
        <f t="shared" si="426"/>
        <v/>
      </c>
      <c r="BF1140" s="101" t="str">
        <f t="array" ref="BF1140">IF($AY1140,STDEVA(IF(G4SelectionMask="x",IF(INDEX(RawDataRefData,$E1140,0)&gt;0,INDEX(RawDataRefData,$E1140,0)),"")),"")</f>
        <v/>
      </c>
      <c r="BG1140" s="100" t="b">
        <f t="shared" si="427"/>
        <v>0</v>
      </c>
      <c r="BH1140" s="100" t="str">
        <f t="array" ref="BH1140">IF($BG1140,MEDIAN(IF(G5SelectionMask="x",IF(INDEX(RawDataRefData,$E1140,0)&gt;0,INDEX(RawDataRefData,$E1140,0)),"")),"")</f>
        <v/>
      </c>
      <c r="BI1140" s="100" t="str">
        <f t="array" ref="BI1140">IF($BG1140,QUARTILE(IF(G5SelectionMask="x",IF(INDEX(RawDataRefData,$E1140,0)&gt;0,INDEX(RawDataRefData,$E1140,0)),""),1),"")</f>
        <v/>
      </c>
      <c r="BJ1140" s="100" t="str">
        <f t="array" ref="BJ1140">IF($BG1140,QUARTILE(IF(G5SelectionMask="x",IF(INDEX(RawDataRefData,$E1140,0)&gt;0,INDEX(RawDataRefData,$E1140,0)),""),3),"")</f>
        <v/>
      </c>
      <c r="BK1140" s="100" t="str">
        <f t="array" ref="BK1140">IF($BG1140,MIN(IF(G5SelectionMask="x",IF(INDEX(RawDataRefData,$E1140,0)&gt;0,INDEX(RawDataRefData,$E1140,0)),"")),"")</f>
        <v/>
      </c>
      <c r="BL1140" s="100" t="str">
        <f t="array" ref="BL1140">IF($BG1140,MAX(IF(G5SelectionMask="x",IF(INDEX(RawDataRefData,$E1140,0)&gt;0,INDEX(RawDataRefData,$E1140,0)),"")),"")</f>
        <v/>
      </c>
      <c r="BM1140" s="100" t="str">
        <f t="shared" si="428"/>
        <v/>
      </c>
      <c r="BN1140" s="103" t="str">
        <f t="array" ref="BN1140">IF($BG1140,STDEVA(IF(G5SelectionMask="x",IF(INDEX(RawDataRefData,$E1140,0)&gt;0,INDEX(RawDataRefData,$E1140,0)),"")),"")</f>
        <v/>
      </c>
      <c r="BO1140" s="104"/>
      <c r="BP1140" s="105">
        <v>1</v>
      </c>
      <c r="BQ1140" s="105">
        <v>2</v>
      </c>
      <c r="BR1140" s="105">
        <v>1</v>
      </c>
      <c r="BS1140" s="105">
        <v>3</v>
      </c>
      <c r="BT1140" s="105">
        <v>3</v>
      </c>
      <c r="BU1140" s="105">
        <v>3</v>
      </c>
      <c r="BV1140" s="105">
        <v>2</v>
      </c>
      <c r="BW1140" s="105">
        <v>4</v>
      </c>
      <c r="BX1140" s="105">
        <v>2</v>
      </c>
      <c r="BY1140" s="105">
        <v>2</v>
      </c>
      <c r="BZ1140" s="105">
        <v>2</v>
      </c>
      <c r="CA1140" s="105">
        <v>2</v>
      </c>
      <c r="CB1140" s="105">
        <v>4</v>
      </c>
      <c r="CC1140" s="105">
        <v>4</v>
      </c>
      <c r="CD1140" s="105">
        <v>4</v>
      </c>
    </row>
    <row r="1141" spans="1:82" ht="13.5" hidden="1" thickBot="1" x14ac:dyDescent="0.25">
      <c r="A1141" s="33" t="e">
        <f t="shared" si="359"/>
        <v>#NAME?</v>
      </c>
      <c r="B1141" s="218"/>
      <c r="C1141" s="215"/>
      <c r="D1141" s="229"/>
      <c r="E1141" s="72">
        <f t="shared" si="421"/>
        <v>1132</v>
      </c>
      <c r="F1141" s="9" t="s">
        <v>2480</v>
      </c>
      <c r="G1141" s="9" t="s">
        <v>1520</v>
      </c>
      <c r="H1141" s="9" t="s">
        <v>1214</v>
      </c>
      <c r="I1141" s="9" t="s">
        <v>1630</v>
      </c>
      <c r="K1141" s="100">
        <f t="shared" si="406"/>
        <v>1</v>
      </c>
      <c r="L1141" s="100"/>
      <c r="M1141" s="100"/>
      <c r="N1141" s="100"/>
      <c r="O1141" s="100"/>
      <c r="P1141" s="101">
        <f t="shared" si="407"/>
        <v>4</v>
      </c>
      <c r="Q1141" s="102">
        <f t="shared" si="408"/>
        <v>4</v>
      </c>
      <c r="R1141" s="102">
        <f t="shared" si="409"/>
        <v>3</v>
      </c>
      <c r="S1141" s="102">
        <f t="shared" si="410"/>
        <v>1</v>
      </c>
      <c r="T1141" s="102">
        <f t="shared" si="411"/>
        <v>3</v>
      </c>
      <c r="U1141" s="102">
        <f t="shared" si="412"/>
        <v>1</v>
      </c>
      <c r="V1141" s="102">
        <f t="shared" si="413"/>
        <v>3</v>
      </c>
      <c r="W1141" s="102">
        <f t="shared" si="414"/>
        <v>3</v>
      </c>
      <c r="X1141" s="102">
        <f t="shared" si="415"/>
        <v>2</v>
      </c>
      <c r="Y1141" s="102">
        <f t="shared" si="416"/>
        <v>1</v>
      </c>
      <c r="Z1141" s="102">
        <f t="shared" si="417"/>
        <v>3</v>
      </c>
      <c r="AA1141" s="100" t="b">
        <f t="shared" si="418"/>
        <v>1</v>
      </c>
      <c r="AB1141" s="100">
        <f t="array" ref="AB1141">IF($AA1141,MEDIAN(IF(G1SelectionMask="x",IF(INDEX(RawDataRefData,$E1141,0)&gt;0,INDEX(RawDataRefData,$E1141,0)),"")),"")</f>
        <v>3</v>
      </c>
      <c r="AC1141" s="100">
        <f t="array" ref="AC1141">IF($AA1141,QUARTILE(IF(G1SelectionMask="x",IF(INDEX(RawDataRefData,$E1141,0)&gt;0,INDEX(RawDataRefData,$E1141,0)),""),1),"")</f>
        <v>1.5</v>
      </c>
      <c r="AD1141" s="100">
        <f t="array" ref="AD1141">IF($AA1141,QUARTILE(IF(G1SelectionMask="x",IF(INDEX(RawDataRefData,$E1141,0)&gt;0,INDEX(RawDataRefData,$E1141,0)),""),3),"")</f>
        <v>3</v>
      </c>
      <c r="AE1141" s="100">
        <f t="array" ref="AE1141">IF($AA1141,MIN(IF(G1SelectionMask="x",IF(INDEX(RawDataRefData,$E1141,0)&gt;0,INDEX(RawDataRefData,$E1141,0)),"")),"")</f>
        <v>1</v>
      </c>
      <c r="AF1141" s="100">
        <f t="array" ref="AF1141">IF($AA1141,MAX(IF(G1SelectionMask="x",IF(INDEX(RawDataRefData,$E1141,0)&gt;0,INDEX(RawDataRefData,$E1141,0)),"")),"")</f>
        <v>4</v>
      </c>
      <c r="AG1141" s="100">
        <f t="shared" si="419"/>
        <v>2.5454545454545454</v>
      </c>
      <c r="AH1141" s="100">
        <f t="array" ref="AH1141">IF($AA1141,STDEVA(IF(G1SelectionMask="x",IF(INDEX(RawDataRefData,$E1141,0)&gt;0,INDEX(RawDataRefData,$E1141,0)),"")),"")</f>
        <v>1.1281521496355327</v>
      </c>
      <c r="AI1141" s="101" t="b">
        <f t="shared" si="420"/>
        <v>1</v>
      </c>
      <c r="AJ1141" s="101">
        <f t="array" ref="AJ1141">IF($AI1141,MEDIAN(IF(G2SelectionMask="x",IF(INDEX(RawDataRefData,$E1141,0)&gt;0,INDEX(RawDataRefData,$E1141,0)),"")),"")</f>
        <v>3</v>
      </c>
      <c r="AK1141" s="101">
        <f t="array" ref="AK1141">IF($AI1141,QUARTILE(IF(G2SelectionMask="x",IF(INDEX(RawDataRefData,$E1141,0)&gt;0,INDEX(RawDataRefData,$E1141,0)),""),1),"")</f>
        <v>1</v>
      </c>
      <c r="AL1141" s="101">
        <f t="array" ref="AL1141">IF($AI1141,QUARTILE(IF(G2SelectionMask="x",IF(INDEX(RawDataRefData,$E1141,0)&gt;0,INDEX(RawDataRefData,$E1141,0)),""),3),"")</f>
        <v>3</v>
      </c>
      <c r="AM1141" s="101">
        <f t="array" ref="AM1141">IF($AI1141,MIN(IF(G2SelectionMask="x",IF(INDEX(RawDataRefData,$E1141,0)&gt;0,INDEX(RawDataRefData,$E1141,0)),"")),"")</f>
        <v>1</v>
      </c>
      <c r="AN1141" s="101">
        <f t="array" ref="AN1141">IF($AI1141,MAX(IF(G2SelectionMask="x",IF(INDEX(RawDataRefData,$E1141,0)&gt;0,INDEX(RawDataRefData,$E1141,0)),"")),"")</f>
        <v>4</v>
      </c>
      <c r="AO1141" s="101">
        <f t="shared" si="422"/>
        <v>2.4545454545454546</v>
      </c>
      <c r="AP1141" s="101">
        <f t="array" ref="AP1141">IF($AI1141,STDEVA(IF(G2SelectionMask="x",IF(INDEX(RawDataRefData,$E1141,0)&gt;0,INDEX(RawDataRefData,$E1141,0)),"")),"")</f>
        <v>1.213559752433836</v>
      </c>
      <c r="AQ1141" s="100" t="b">
        <f t="shared" si="423"/>
        <v>0</v>
      </c>
      <c r="AR1141" s="100" t="str">
        <f t="array" ref="AR1141">IF($AQ1141,MEDIAN(IF(G3SelectionMask="x",IF(INDEX(RawDataRefData,$E1141,0)&gt;0,INDEX(RawDataRefData,$E1141,0)),"")),"")</f>
        <v/>
      </c>
      <c r="AS1141" s="100" t="str">
        <f t="array" ref="AS1141">IF($AQ1141,QUARTILE(IF(G3SelectionMask="x",IF(INDEX(RawDataRefData,$E1141,0)&gt;0,INDEX(RawDataRefData,$E1141,0)),""),1),"")</f>
        <v/>
      </c>
      <c r="AT1141" s="100" t="str">
        <f t="array" ref="AT1141">IF($AQ1141,QUARTILE(IF(G3SelectionMask="x",IF(INDEX(RawDataRefData,$E1141,0)&gt;0,INDEX(RawDataRefData,$E1141,0)),""),3),"")</f>
        <v/>
      </c>
      <c r="AU1141" s="100" t="str">
        <f t="array" ref="AU1141">IF($AQ1141,MIN(IF(G3SelectionMask="x",IF(INDEX(RawDataRefData,$E1141,0)&gt;0,INDEX(RawDataRefData,$E1141,0)),"")),"")</f>
        <v/>
      </c>
      <c r="AV1141" s="100" t="str">
        <f t="array" ref="AV1141">IF($AQ1141,MAX(IF(G3SelectionMask="x",IF(INDEX(RawDataRefData,$E1141,0)&gt;0,INDEX(RawDataRefData,$E1141,0)),"")),"")</f>
        <v/>
      </c>
      <c r="AW1141" s="100" t="str">
        <f t="shared" si="424"/>
        <v/>
      </c>
      <c r="AX1141" s="100" t="str">
        <f t="array" ref="AX1141">IF($AQ1141,STDEVA(IF(G3SelectionMask="x",IF(INDEX(RawDataRefData,$E1141,0)&gt;0,INDEX(RawDataRefData,$E1141,0)),"")),"")</f>
        <v/>
      </c>
      <c r="AY1141" s="101" t="b">
        <f t="shared" si="425"/>
        <v>0</v>
      </c>
      <c r="AZ1141" s="101" t="str">
        <f t="array" ref="AZ1141">IF($AY1141,MEDIAN(IF(G4SelectionMask="x",IF(INDEX(RawDataRefData,$E1141,0)&gt;0,INDEX(RawDataRefData,$E1141,0)),"")),"")</f>
        <v/>
      </c>
      <c r="BA1141" s="101" t="str">
        <f t="array" ref="BA1141">IF($AY1141,QUARTILE(IF(G4SelectionMask="x",IF(INDEX(RawDataRefData,$E1141,0)&gt;0,INDEX(RawDataRefData,$E1141,0)),""),1),"")</f>
        <v/>
      </c>
      <c r="BB1141" s="101" t="str">
        <f t="array" ref="BB1141">IF($AY1141,QUARTILE(IF(G4SelectionMask="x",IF(INDEX(RawDataRefData,$E1141,0)&gt;0,INDEX(RawDataRefData,$E1141,0)),""),3),"")</f>
        <v/>
      </c>
      <c r="BC1141" s="101" t="str">
        <f t="array" ref="BC1141">IF($AY1141,MIN(IF(G4SelectionMask="x",IF(INDEX(RawDataRefData,$E1141,0)&gt;0,INDEX(RawDataRefData,$E1141,0)),"")),"")</f>
        <v/>
      </c>
      <c r="BD1141" s="101" t="str">
        <f t="array" ref="BD1141">IF($AY1141,MAX(IF(G4SelectionMask="x",IF(INDEX(RawDataRefData,$E1141,0)&gt;0,INDEX(RawDataRefData,$E1141,0)),"")),"")</f>
        <v/>
      </c>
      <c r="BE1141" s="101" t="str">
        <f t="shared" si="426"/>
        <v/>
      </c>
      <c r="BF1141" s="101" t="str">
        <f t="array" ref="BF1141">IF($AY1141,STDEVA(IF(G4SelectionMask="x",IF(INDEX(RawDataRefData,$E1141,0)&gt;0,INDEX(RawDataRefData,$E1141,0)),"")),"")</f>
        <v/>
      </c>
      <c r="BG1141" s="100" t="b">
        <f t="shared" si="427"/>
        <v>0</v>
      </c>
      <c r="BH1141" s="100" t="str">
        <f t="array" ref="BH1141">IF($BG1141,MEDIAN(IF(G5SelectionMask="x",IF(INDEX(RawDataRefData,$E1141,0)&gt;0,INDEX(RawDataRefData,$E1141,0)),"")),"")</f>
        <v/>
      </c>
      <c r="BI1141" s="100" t="str">
        <f t="array" ref="BI1141">IF($BG1141,QUARTILE(IF(G5SelectionMask="x",IF(INDEX(RawDataRefData,$E1141,0)&gt;0,INDEX(RawDataRefData,$E1141,0)),""),1),"")</f>
        <v/>
      </c>
      <c r="BJ1141" s="100" t="str">
        <f t="array" ref="BJ1141">IF($BG1141,QUARTILE(IF(G5SelectionMask="x",IF(INDEX(RawDataRefData,$E1141,0)&gt;0,INDEX(RawDataRefData,$E1141,0)),""),3),"")</f>
        <v/>
      </c>
      <c r="BK1141" s="100" t="str">
        <f t="array" ref="BK1141">IF($BG1141,MIN(IF(G5SelectionMask="x",IF(INDEX(RawDataRefData,$E1141,0)&gt;0,INDEX(RawDataRefData,$E1141,0)),"")),"")</f>
        <v/>
      </c>
      <c r="BL1141" s="100" t="str">
        <f t="array" ref="BL1141">IF($BG1141,MAX(IF(G5SelectionMask="x",IF(INDEX(RawDataRefData,$E1141,0)&gt;0,INDEX(RawDataRefData,$E1141,0)),"")),"")</f>
        <v/>
      </c>
      <c r="BM1141" s="100" t="str">
        <f t="shared" si="428"/>
        <v/>
      </c>
      <c r="BN1141" s="103" t="str">
        <f t="array" ref="BN1141">IF($BG1141,STDEVA(IF(G5SelectionMask="x",IF(INDEX(RawDataRefData,$E1141,0)&gt;0,INDEX(RawDataRefData,$E1141,0)),"")),"")</f>
        <v/>
      </c>
      <c r="BO1141" s="104"/>
      <c r="BP1141" s="105">
        <v>1</v>
      </c>
      <c r="BQ1141" s="105">
        <v>4</v>
      </c>
      <c r="BR1141" s="105">
        <v>4</v>
      </c>
      <c r="BS1141" s="105">
        <v>3</v>
      </c>
      <c r="BT1141" s="105">
        <v>1</v>
      </c>
      <c r="BU1141" s="105">
        <v>3</v>
      </c>
      <c r="BV1141" s="105">
        <v>1</v>
      </c>
      <c r="BW1141" s="105">
        <v>3</v>
      </c>
      <c r="BX1141" s="105">
        <v>3</v>
      </c>
      <c r="BY1141" s="105">
        <v>2</v>
      </c>
      <c r="BZ1141" s="105">
        <v>1</v>
      </c>
      <c r="CA1141" s="105">
        <v>3</v>
      </c>
      <c r="CB1141" s="105">
        <v>1</v>
      </c>
      <c r="CC1141" s="105">
        <v>3</v>
      </c>
      <c r="CD1141" s="105">
        <v>1</v>
      </c>
    </row>
    <row r="1142" spans="1:82" ht="13.5" hidden="1" thickBot="1" x14ac:dyDescent="0.25">
      <c r="A1142" s="33" t="e">
        <f t="shared" si="359"/>
        <v>#NAME?</v>
      </c>
      <c r="B1142" s="218"/>
      <c r="C1142" s="215"/>
      <c r="D1142" s="229"/>
      <c r="E1142" s="72">
        <f t="shared" si="421"/>
        <v>1133</v>
      </c>
      <c r="F1142" s="9" t="s">
        <v>2481</v>
      </c>
      <c r="G1142" s="9" t="s">
        <v>1521</v>
      </c>
      <c r="H1142" s="9" t="s">
        <v>1214</v>
      </c>
      <c r="I1142" s="9" t="s">
        <v>1630</v>
      </c>
      <c r="K1142" s="100">
        <f t="shared" si="406"/>
        <v>3</v>
      </c>
      <c r="L1142" s="100"/>
      <c r="M1142" s="100"/>
      <c r="N1142" s="100"/>
      <c r="O1142" s="100"/>
      <c r="P1142" s="101">
        <f t="shared" si="407"/>
        <v>2</v>
      </c>
      <c r="Q1142" s="102">
        <f t="shared" si="408"/>
        <v>2</v>
      </c>
      <c r="R1142" s="102">
        <f t="shared" si="409"/>
        <v>3</v>
      </c>
      <c r="S1142" s="102">
        <f t="shared" si="410"/>
        <v>3</v>
      </c>
      <c r="T1142" s="102">
        <f t="shared" si="411"/>
        <v>4</v>
      </c>
      <c r="U1142" s="102">
        <f t="shared" si="412"/>
        <v>4</v>
      </c>
      <c r="V1142" s="102">
        <f t="shared" si="413"/>
        <v>3</v>
      </c>
      <c r="W1142" s="102">
        <f t="shared" si="414"/>
        <v>3</v>
      </c>
      <c r="X1142" s="102">
        <f t="shared" si="415"/>
        <v>3</v>
      </c>
      <c r="Y1142" s="102">
        <f t="shared" si="416"/>
        <v>1</v>
      </c>
      <c r="Z1142" s="102">
        <f t="shared" si="417"/>
        <v>2</v>
      </c>
      <c r="AA1142" s="100" t="b">
        <f t="shared" si="418"/>
        <v>1</v>
      </c>
      <c r="AB1142" s="100">
        <f t="array" ref="AB1142">IF($AA1142,MEDIAN(IF(G1SelectionMask="x",IF(INDEX(RawDataRefData,$E1142,0)&gt;0,INDEX(RawDataRefData,$E1142,0)),"")),"")</f>
        <v>3</v>
      </c>
      <c r="AC1142" s="100">
        <f t="array" ref="AC1142">IF($AA1142,QUARTILE(IF(G1SelectionMask="x",IF(INDEX(RawDataRefData,$E1142,0)&gt;0,INDEX(RawDataRefData,$E1142,0)),""),1),"")</f>
        <v>2</v>
      </c>
      <c r="AD1142" s="100">
        <f t="array" ref="AD1142">IF($AA1142,QUARTILE(IF(G1SelectionMask="x",IF(INDEX(RawDataRefData,$E1142,0)&gt;0,INDEX(RawDataRefData,$E1142,0)),""),3),"")</f>
        <v>3</v>
      </c>
      <c r="AE1142" s="100">
        <f t="array" ref="AE1142">IF($AA1142,MIN(IF(G1SelectionMask="x",IF(INDEX(RawDataRefData,$E1142,0)&gt;0,INDEX(RawDataRefData,$E1142,0)),"")),"")</f>
        <v>1</v>
      </c>
      <c r="AF1142" s="100">
        <f t="array" ref="AF1142">IF($AA1142,MAX(IF(G1SelectionMask="x",IF(INDEX(RawDataRefData,$E1142,0)&gt;0,INDEX(RawDataRefData,$E1142,0)),"")),"")</f>
        <v>4</v>
      </c>
      <c r="AG1142" s="100">
        <f t="shared" si="419"/>
        <v>2.7272727272727271</v>
      </c>
      <c r="AH1142" s="100">
        <f t="array" ref="AH1142">IF($AA1142,STDEVA(IF(G1SelectionMask="x",IF(INDEX(RawDataRefData,$E1142,0)&gt;0,INDEX(RawDataRefData,$E1142,0)),"")),"")</f>
        <v>0.90453403373329111</v>
      </c>
      <c r="AI1142" s="101" t="b">
        <f t="shared" si="420"/>
        <v>1</v>
      </c>
      <c r="AJ1142" s="101">
        <f t="array" ref="AJ1142">IF($AI1142,MEDIAN(IF(G2SelectionMask="x",IF(INDEX(RawDataRefData,$E1142,0)&gt;0,INDEX(RawDataRefData,$E1142,0)),"")),"")</f>
        <v>2</v>
      </c>
      <c r="AK1142" s="101">
        <f t="array" ref="AK1142">IF($AI1142,QUARTILE(IF(G2SelectionMask="x",IF(INDEX(RawDataRefData,$E1142,0)&gt;0,INDEX(RawDataRefData,$E1142,0)),""),1),"")</f>
        <v>2</v>
      </c>
      <c r="AL1142" s="101">
        <f t="array" ref="AL1142">IF($AI1142,QUARTILE(IF(G2SelectionMask="x",IF(INDEX(RawDataRefData,$E1142,0)&gt;0,INDEX(RawDataRefData,$E1142,0)),""),3),"")</f>
        <v>3</v>
      </c>
      <c r="AM1142" s="101">
        <f t="array" ref="AM1142">IF($AI1142,MIN(IF(G2SelectionMask="x",IF(INDEX(RawDataRefData,$E1142,0)&gt;0,INDEX(RawDataRefData,$E1142,0)),"")),"")</f>
        <v>1</v>
      </c>
      <c r="AN1142" s="101">
        <f t="array" ref="AN1142">IF($AI1142,MAX(IF(G2SelectionMask="x",IF(INDEX(RawDataRefData,$E1142,0)&gt;0,INDEX(RawDataRefData,$E1142,0)),"")),"")</f>
        <v>4</v>
      </c>
      <c r="AO1142" s="101">
        <f t="shared" si="422"/>
        <v>2.3636363636363638</v>
      </c>
      <c r="AP1142" s="101">
        <f t="array" ref="AP1142">IF($AI1142,STDEVA(IF(G2SelectionMask="x",IF(INDEX(RawDataRefData,$E1142,0)&gt;0,INDEX(RawDataRefData,$E1142,0)),"")),"")</f>
        <v>0.8090398349558906</v>
      </c>
      <c r="AQ1142" s="100" t="b">
        <f t="shared" si="423"/>
        <v>0</v>
      </c>
      <c r="AR1142" s="100" t="str">
        <f t="array" ref="AR1142">IF($AQ1142,MEDIAN(IF(G3SelectionMask="x",IF(INDEX(RawDataRefData,$E1142,0)&gt;0,INDEX(RawDataRefData,$E1142,0)),"")),"")</f>
        <v/>
      </c>
      <c r="AS1142" s="100" t="str">
        <f t="array" ref="AS1142">IF($AQ1142,QUARTILE(IF(G3SelectionMask="x",IF(INDEX(RawDataRefData,$E1142,0)&gt;0,INDEX(RawDataRefData,$E1142,0)),""),1),"")</f>
        <v/>
      </c>
      <c r="AT1142" s="100" t="str">
        <f t="array" ref="AT1142">IF($AQ1142,QUARTILE(IF(G3SelectionMask="x",IF(INDEX(RawDataRefData,$E1142,0)&gt;0,INDEX(RawDataRefData,$E1142,0)),""),3),"")</f>
        <v/>
      </c>
      <c r="AU1142" s="100" t="str">
        <f t="array" ref="AU1142">IF($AQ1142,MIN(IF(G3SelectionMask="x",IF(INDEX(RawDataRefData,$E1142,0)&gt;0,INDEX(RawDataRefData,$E1142,0)),"")),"")</f>
        <v/>
      </c>
      <c r="AV1142" s="100" t="str">
        <f t="array" ref="AV1142">IF($AQ1142,MAX(IF(G3SelectionMask="x",IF(INDEX(RawDataRefData,$E1142,0)&gt;0,INDEX(RawDataRefData,$E1142,0)),"")),"")</f>
        <v/>
      </c>
      <c r="AW1142" s="100" t="str">
        <f t="shared" si="424"/>
        <v/>
      </c>
      <c r="AX1142" s="100" t="str">
        <f t="array" ref="AX1142">IF($AQ1142,STDEVA(IF(G3SelectionMask="x",IF(INDEX(RawDataRefData,$E1142,0)&gt;0,INDEX(RawDataRefData,$E1142,0)),"")),"")</f>
        <v/>
      </c>
      <c r="AY1142" s="101" t="b">
        <f t="shared" si="425"/>
        <v>0</v>
      </c>
      <c r="AZ1142" s="101" t="str">
        <f t="array" ref="AZ1142">IF($AY1142,MEDIAN(IF(G4SelectionMask="x",IF(INDEX(RawDataRefData,$E1142,0)&gt;0,INDEX(RawDataRefData,$E1142,0)),"")),"")</f>
        <v/>
      </c>
      <c r="BA1142" s="101" t="str">
        <f t="array" ref="BA1142">IF($AY1142,QUARTILE(IF(G4SelectionMask="x",IF(INDEX(RawDataRefData,$E1142,0)&gt;0,INDEX(RawDataRefData,$E1142,0)),""),1),"")</f>
        <v/>
      </c>
      <c r="BB1142" s="101" t="str">
        <f t="array" ref="BB1142">IF($AY1142,QUARTILE(IF(G4SelectionMask="x",IF(INDEX(RawDataRefData,$E1142,0)&gt;0,INDEX(RawDataRefData,$E1142,0)),""),3),"")</f>
        <v/>
      </c>
      <c r="BC1142" s="101" t="str">
        <f t="array" ref="BC1142">IF($AY1142,MIN(IF(G4SelectionMask="x",IF(INDEX(RawDataRefData,$E1142,0)&gt;0,INDEX(RawDataRefData,$E1142,0)),"")),"")</f>
        <v/>
      </c>
      <c r="BD1142" s="101" t="str">
        <f t="array" ref="BD1142">IF($AY1142,MAX(IF(G4SelectionMask="x",IF(INDEX(RawDataRefData,$E1142,0)&gt;0,INDEX(RawDataRefData,$E1142,0)),"")),"")</f>
        <v/>
      </c>
      <c r="BE1142" s="101" t="str">
        <f t="shared" si="426"/>
        <v/>
      </c>
      <c r="BF1142" s="101" t="str">
        <f t="array" ref="BF1142">IF($AY1142,STDEVA(IF(G4SelectionMask="x",IF(INDEX(RawDataRefData,$E1142,0)&gt;0,INDEX(RawDataRefData,$E1142,0)),"")),"")</f>
        <v/>
      </c>
      <c r="BG1142" s="100" t="b">
        <f t="shared" si="427"/>
        <v>0</v>
      </c>
      <c r="BH1142" s="100" t="str">
        <f t="array" ref="BH1142">IF($BG1142,MEDIAN(IF(G5SelectionMask="x",IF(INDEX(RawDataRefData,$E1142,0)&gt;0,INDEX(RawDataRefData,$E1142,0)),"")),"")</f>
        <v/>
      </c>
      <c r="BI1142" s="100" t="str">
        <f t="array" ref="BI1142">IF($BG1142,QUARTILE(IF(G5SelectionMask="x",IF(INDEX(RawDataRefData,$E1142,0)&gt;0,INDEX(RawDataRefData,$E1142,0)),""),1),"")</f>
        <v/>
      </c>
      <c r="BJ1142" s="100" t="str">
        <f t="array" ref="BJ1142">IF($BG1142,QUARTILE(IF(G5SelectionMask="x",IF(INDEX(RawDataRefData,$E1142,0)&gt;0,INDEX(RawDataRefData,$E1142,0)),""),3),"")</f>
        <v/>
      </c>
      <c r="BK1142" s="100" t="str">
        <f t="array" ref="BK1142">IF($BG1142,MIN(IF(G5SelectionMask="x",IF(INDEX(RawDataRefData,$E1142,0)&gt;0,INDEX(RawDataRefData,$E1142,0)),"")),"")</f>
        <v/>
      </c>
      <c r="BL1142" s="100" t="str">
        <f t="array" ref="BL1142">IF($BG1142,MAX(IF(G5SelectionMask="x",IF(INDEX(RawDataRefData,$E1142,0)&gt;0,INDEX(RawDataRefData,$E1142,0)),"")),"")</f>
        <v/>
      </c>
      <c r="BM1142" s="100" t="str">
        <f t="shared" si="428"/>
        <v/>
      </c>
      <c r="BN1142" s="103" t="str">
        <f t="array" ref="BN1142">IF($BG1142,STDEVA(IF(G5SelectionMask="x",IF(INDEX(RawDataRefData,$E1142,0)&gt;0,INDEX(RawDataRefData,$E1142,0)),"")),"")</f>
        <v/>
      </c>
      <c r="BO1142" s="104"/>
      <c r="BP1142" s="105">
        <v>3</v>
      </c>
      <c r="BQ1142" s="105">
        <v>2</v>
      </c>
      <c r="BR1142" s="105">
        <v>2</v>
      </c>
      <c r="BS1142" s="105">
        <v>3</v>
      </c>
      <c r="BT1142" s="105">
        <v>3</v>
      </c>
      <c r="BU1142" s="105">
        <v>4</v>
      </c>
      <c r="BV1142" s="105">
        <v>4</v>
      </c>
      <c r="BW1142" s="105">
        <v>3</v>
      </c>
      <c r="BX1142" s="105">
        <v>3</v>
      </c>
      <c r="BY1142" s="105">
        <v>3</v>
      </c>
      <c r="BZ1142" s="105">
        <v>1</v>
      </c>
      <c r="CA1142" s="105">
        <v>2</v>
      </c>
      <c r="CB1142" s="105">
        <v>2</v>
      </c>
      <c r="CC1142" s="105">
        <v>2</v>
      </c>
      <c r="CD1142" s="105">
        <v>2</v>
      </c>
    </row>
    <row r="1143" spans="1:82" ht="13.5" hidden="1" thickBot="1" x14ac:dyDescent="0.25">
      <c r="A1143" s="33" t="e">
        <f t="shared" si="359"/>
        <v>#NAME?</v>
      </c>
      <c r="B1143" s="218"/>
      <c r="C1143" s="215"/>
      <c r="D1143" s="229"/>
      <c r="E1143" s="72">
        <f t="shared" si="421"/>
        <v>1134</v>
      </c>
      <c r="F1143" s="9" t="s">
        <v>2482</v>
      </c>
      <c r="G1143" s="9" t="s">
        <v>1522</v>
      </c>
      <c r="H1143" s="9" t="s">
        <v>1214</v>
      </c>
      <c r="I1143" s="9" t="s">
        <v>1630</v>
      </c>
      <c r="K1143" s="100">
        <f t="shared" si="406"/>
        <v>4</v>
      </c>
      <c r="L1143" s="100"/>
      <c r="M1143" s="100"/>
      <c r="N1143" s="100"/>
      <c r="O1143" s="100"/>
      <c r="P1143" s="101">
        <f t="shared" si="407"/>
        <v>4</v>
      </c>
      <c r="Q1143" s="102">
        <f t="shared" si="408"/>
        <v>4</v>
      </c>
      <c r="R1143" s="102">
        <f t="shared" si="409"/>
        <v>4</v>
      </c>
      <c r="S1143" s="102">
        <f t="shared" si="410"/>
        <v>1</v>
      </c>
      <c r="T1143" s="102">
        <f t="shared" si="411"/>
        <v>4</v>
      </c>
      <c r="U1143" s="102">
        <f t="shared" si="412"/>
        <v>2</v>
      </c>
      <c r="V1143" s="102">
        <f t="shared" si="413"/>
        <v>2</v>
      </c>
      <c r="W1143" s="102">
        <f t="shared" si="414"/>
        <v>2</v>
      </c>
      <c r="X1143" s="102">
        <f t="shared" si="415"/>
        <v>3</v>
      </c>
      <c r="Y1143" s="102">
        <f t="shared" si="416"/>
        <v>1</v>
      </c>
      <c r="Z1143" s="102">
        <f t="shared" si="417"/>
        <v>2</v>
      </c>
      <c r="AA1143" s="100" t="b">
        <f t="shared" si="418"/>
        <v>1</v>
      </c>
      <c r="AB1143" s="100">
        <f t="array" ref="AB1143">IF($AA1143,MEDIAN(IF(G1SelectionMask="x",IF(INDEX(RawDataRefData,$E1143,0)&gt;0,INDEX(RawDataRefData,$E1143,0)),"")),"")</f>
        <v>2</v>
      </c>
      <c r="AC1143" s="100">
        <f t="array" ref="AC1143">IF($AA1143,QUARTILE(IF(G1SelectionMask="x",IF(INDEX(RawDataRefData,$E1143,0)&gt;0,INDEX(RawDataRefData,$E1143,0)),""),1),"")</f>
        <v>2</v>
      </c>
      <c r="AD1143" s="100">
        <f t="array" ref="AD1143">IF($AA1143,QUARTILE(IF(G1SelectionMask="x",IF(INDEX(RawDataRefData,$E1143,0)&gt;0,INDEX(RawDataRefData,$E1143,0)),""),3),"")</f>
        <v>4</v>
      </c>
      <c r="AE1143" s="100">
        <f t="array" ref="AE1143">IF($AA1143,MIN(IF(G1SelectionMask="x",IF(INDEX(RawDataRefData,$E1143,0)&gt;0,INDEX(RawDataRefData,$E1143,0)),"")),"")</f>
        <v>1</v>
      </c>
      <c r="AF1143" s="100">
        <f t="array" ref="AF1143">IF($AA1143,MAX(IF(G1SelectionMask="x",IF(INDEX(RawDataRefData,$E1143,0)&gt;0,INDEX(RawDataRefData,$E1143,0)),"")),"")</f>
        <v>4</v>
      </c>
      <c r="AG1143" s="100">
        <f t="shared" si="419"/>
        <v>2.6363636363636362</v>
      </c>
      <c r="AH1143" s="100">
        <f t="array" ref="AH1143">IF($AA1143,STDEVA(IF(G1SelectionMask="x",IF(INDEX(RawDataRefData,$E1143,0)&gt;0,INDEX(RawDataRefData,$E1143,0)),"")),"")</f>
        <v>1.2060453783110545</v>
      </c>
      <c r="AI1143" s="101" t="b">
        <f t="shared" si="420"/>
        <v>1</v>
      </c>
      <c r="AJ1143" s="101">
        <f t="array" ref="AJ1143">IF($AI1143,MEDIAN(IF(G2SelectionMask="x",IF(INDEX(RawDataRefData,$E1143,0)&gt;0,INDEX(RawDataRefData,$E1143,0)),"")),"")</f>
        <v>2</v>
      </c>
      <c r="AK1143" s="101">
        <f t="array" ref="AK1143">IF($AI1143,QUARTILE(IF(G2SelectionMask="x",IF(INDEX(RawDataRefData,$E1143,0)&gt;0,INDEX(RawDataRefData,$E1143,0)),""),1),"")</f>
        <v>1.5</v>
      </c>
      <c r="AL1143" s="101">
        <f t="array" ref="AL1143">IF($AI1143,QUARTILE(IF(G2SelectionMask="x",IF(INDEX(RawDataRefData,$E1143,0)&gt;0,INDEX(RawDataRefData,$E1143,0)),""),3),"")</f>
        <v>3.5</v>
      </c>
      <c r="AM1143" s="101">
        <f t="array" ref="AM1143">IF($AI1143,MIN(IF(G2SelectionMask="x",IF(INDEX(RawDataRefData,$E1143,0)&gt;0,INDEX(RawDataRefData,$E1143,0)),"")),"")</f>
        <v>1</v>
      </c>
      <c r="AN1143" s="101">
        <f t="array" ref="AN1143">IF($AI1143,MAX(IF(G2SelectionMask="x",IF(INDEX(RawDataRefData,$E1143,0)&gt;0,INDEX(RawDataRefData,$E1143,0)),"")),"")</f>
        <v>4</v>
      </c>
      <c r="AO1143" s="101">
        <f t="shared" si="422"/>
        <v>2.3636363636363638</v>
      </c>
      <c r="AP1143" s="101">
        <f t="array" ref="AP1143">IF($AI1143,STDEVA(IF(G2SelectionMask="x",IF(INDEX(RawDataRefData,$E1143,0)&gt;0,INDEX(RawDataRefData,$E1143,0)),"")),"")</f>
        <v>1.2060453783110545</v>
      </c>
      <c r="AQ1143" s="100" t="b">
        <f t="shared" si="423"/>
        <v>0</v>
      </c>
      <c r="AR1143" s="100" t="str">
        <f t="array" ref="AR1143">IF($AQ1143,MEDIAN(IF(G3SelectionMask="x",IF(INDEX(RawDataRefData,$E1143,0)&gt;0,INDEX(RawDataRefData,$E1143,0)),"")),"")</f>
        <v/>
      </c>
      <c r="AS1143" s="100" t="str">
        <f t="array" ref="AS1143">IF($AQ1143,QUARTILE(IF(G3SelectionMask="x",IF(INDEX(RawDataRefData,$E1143,0)&gt;0,INDEX(RawDataRefData,$E1143,0)),""),1),"")</f>
        <v/>
      </c>
      <c r="AT1143" s="100" t="str">
        <f t="array" ref="AT1143">IF($AQ1143,QUARTILE(IF(G3SelectionMask="x",IF(INDEX(RawDataRefData,$E1143,0)&gt;0,INDEX(RawDataRefData,$E1143,0)),""),3),"")</f>
        <v/>
      </c>
      <c r="AU1143" s="100" t="str">
        <f t="array" ref="AU1143">IF($AQ1143,MIN(IF(G3SelectionMask="x",IF(INDEX(RawDataRefData,$E1143,0)&gt;0,INDEX(RawDataRefData,$E1143,0)),"")),"")</f>
        <v/>
      </c>
      <c r="AV1143" s="100" t="str">
        <f t="array" ref="AV1143">IF($AQ1143,MAX(IF(G3SelectionMask="x",IF(INDEX(RawDataRefData,$E1143,0)&gt;0,INDEX(RawDataRefData,$E1143,0)),"")),"")</f>
        <v/>
      </c>
      <c r="AW1143" s="100" t="str">
        <f t="shared" si="424"/>
        <v/>
      </c>
      <c r="AX1143" s="100" t="str">
        <f t="array" ref="AX1143">IF($AQ1143,STDEVA(IF(G3SelectionMask="x",IF(INDEX(RawDataRefData,$E1143,0)&gt;0,INDEX(RawDataRefData,$E1143,0)),"")),"")</f>
        <v/>
      </c>
      <c r="AY1143" s="101" t="b">
        <f t="shared" si="425"/>
        <v>0</v>
      </c>
      <c r="AZ1143" s="101" t="str">
        <f t="array" ref="AZ1143">IF($AY1143,MEDIAN(IF(G4SelectionMask="x",IF(INDEX(RawDataRefData,$E1143,0)&gt;0,INDEX(RawDataRefData,$E1143,0)),"")),"")</f>
        <v/>
      </c>
      <c r="BA1143" s="101" t="str">
        <f t="array" ref="BA1143">IF($AY1143,QUARTILE(IF(G4SelectionMask="x",IF(INDEX(RawDataRefData,$E1143,0)&gt;0,INDEX(RawDataRefData,$E1143,0)),""),1),"")</f>
        <v/>
      </c>
      <c r="BB1143" s="101" t="str">
        <f t="array" ref="BB1143">IF($AY1143,QUARTILE(IF(G4SelectionMask="x",IF(INDEX(RawDataRefData,$E1143,0)&gt;0,INDEX(RawDataRefData,$E1143,0)),""),3),"")</f>
        <v/>
      </c>
      <c r="BC1143" s="101" t="str">
        <f t="array" ref="BC1143">IF($AY1143,MIN(IF(G4SelectionMask="x",IF(INDEX(RawDataRefData,$E1143,0)&gt;0,INDEX(RawDataRefData,$E1143,0)),"")),"")</f>
        <v/>
      </c>
      <c r="BD1143" s="101" t="str">
        <f t="array" ref="BD1143">IF($AY1143,MAX(IF(G4SelectionMask="x",IF(INDEX(RawDataRefData,$E1143,0)&gt;0,INDEX(RawDataRefData,$E1143,0)),"")),"")</f>
        <v/>
      </c>
      <c r="BE1143" s="101" t="str">
        <f t="shared" si="426"/>
        <v/>
      </c>
      <c r="BF1143" s="101" t="str">
        <f t="array" ref="BF1143">IF($AY1143,STDEVA(IF(G4SelectionMask="x",IF(INDEX(RawDataRefData,$E1143,0)&gt;0,INDEX(RawDataRefData,$E1143,0)),"")),"")</f>
        <v/>
      </c>
      <c r="BG1143" s="100" t="b">
        <f t="shared" si="427"/>
        <v>0</v>
      </c>
      <c r="BH1143" s="100" t="str">
        <f t="array" ref="BH1143">IF($BG1143,MEDIAN(IF(G5SelectionMask="x",IF(INDEX(RawDataRefData,$E1143,0)&gt;0,INDEX(RawDataRefData,$E1143,0)),"")),"")</f>
        <v/>
      </c>
      <c r="BI1143" s="100" t="str">
        <f t="array" ref="BI1143">IF($BG1143,QUARTILE(IF(G5SelectionMask="x",IF(INDEX(RawDataRefData,$E1143,0)&gt;0,INDEX(RawDataRefData,$E1143,0)),""),1),"")</f>
        <v/>
      </c>
      <c r="BJ1143" s="100" t="str">
        <f t="array" ref="BJ1143">IF($BG1143,QUARTILE(IF(G5SelectionMask="x",IF(INDEX(RawDataRefData,$E1143,0)&gt;0,INDEX(RawDataRefData,$E1143,0)),""),3),"")</f>
        <v/>
      </c>
      <c r="BK1143" s="100" t="str">
        <f t="array" ref="BK1143">IF($BG1143,MIN(IF(G5SelectionMask="x",IF(INDEX(RawDataRefData,$E1143,0)&gt;0,INDEX(RawDataRefData,$E1143,0)),"")),"")</f>
        <v/>
      </c>
      <c r="BL1143" s="100" t="str">
        <f t="array" ref="BL1143">IF($BG1143,MAX(IF(G5SelectionMask="x",IF(INDEX(RawDataRefData,$E1143,0)&gt;0,INDEX(RawDataRefData,$E1143,0)),"")),"")</f>
        <v/>
      </c>
      <c r="BM1143" s="100" t="str">
        <f t="shared" si="428"/>
        <v/>
      </c>
      <c r="BN1143" s="103" t="str">
        <f t="array" ref="BN1143">IF($BG1143,STDEVA(IF(G5SelectionMask="x",IF(INDEX(RawDataRefData,$E1143,0)&gt;0,INDEX(RawDataRefData,$E1143,0)),"")),"")</f>
        <v/>
      </c>
      <c r="BO1143" s="104"/>
      <c r="BP1143" s="105">
        <v>4</v>
      </c>
      <c r="BQ1143" s="105">
        <v>4</v>
      </c>
      <c r="BR1143" s="105">
        <v>4</v>
      </c>
      <c r="BS1143" s="105">
        <v>4</v>
      </c>
      <c r="BT1143" s="105">
        <v>1</v>
      </c>
      <c r="BU1143" s="105">
        <v>4</v>
      </c>
      <c r="BV1143" s="105">
        <v>2</v>
      </c>
      <c r="BW1143" s="105">
        <v>2</v>
      </c>
      <c r="BX1143" s="105">
        <v>2</v>
      </c>
      <c r="BY1143" s="105">
        <v>3</v>
      </c>
      <c r="BZ1143" s="105">
        <v>1</v>
      </c>
      <c r="CA1143" s="105">
        <v>2</v>
      </c>
      <c r="CB1143" s="105">
        <v>2</v>
      </c>
      <c r="CC1143" s="105">
        <v>3</v>
      </c>
      <c r="CD1143" s="105">
        <v>1</v>
      </c>
    </row>
    <row r="1144" spans="1:82" ht="13.5" hidden="1" thickBot="1" x14ac:dyDescent="0.25">
      <c r="A1144" s="33" t="e">
        <f t="shared" si="359"/>
        <v>#NAME?</v>
      </c>
      <c r="B1144" s="218"/>
      <c r="C1144" s="215"/>
      <c r="D1144" s="229"/>
      <c r="E1144" s="72">
        <f t="shared" si="421"/>
        <v>1135</v>
      </c>
      <c r="F1144" s="9" t="s">
        <v>2483</v>
      </c>
      <c r="G1144" s="9" t="s">
        <v>1523</v>
      </c>
      <c r="H1144" s="9" t="s">
        <v>1214</v>
      </c>
      <c r="I1144" s="9" t="s">
        <v>1630</v>
      </c>
      <c r="K1144" s="100">
        <f t="shared" si="406"/>
        <v>3</v>
      </c>
      <c r="L1144" s="100"/>
      <c r="M1144" s="100"/>
      <c r="N1144" s="100"/>
      <c r="O1144" s="100"/>
      <c r="P1144" s="101">
        <f t="shared" si="407"/>
        <v>3</v>
      </c>
      <c r="Q1144" s="102">
        <f t="shared" si="408"/>
        <v>4</v>
      </c>
      <c r="R1144" s="102">
        <f t="shared" si="409"/>
        <v>2</v>
      </c>
      <c r="S1144" s="102">
        <f t="shared" si="410"/>
        <v>3</v>
      </c>
      <c r="T1144" s="102">
        <f t="shared" si="411"/>
        <v>4</v>
      </c>
      <c r="U1144" s="102">
        <f t="shared" si="412"/>
        <v>2</v>
      </c>
      <c r="V1144" s="102">
        <f t="shared" si="413"/>
        <v>2</v>
      </c>
      <c r="W1144" s="102">
        <f t="shared" si="414"/>
        <v>1</v>
      </c>
      <c r="X1144" s="102">
        <f t="shared" si="415"/>
        <v>2</v>
      </c>
      <c r="Y1144" s="102">
        <f t="shared" si="416"/>
        <v>3</v>
      </c>
      <c r="Z1144" s="102">
        <f t="shared" si="417"/>
        <v>3</v>
      </c>
      <c r="AA1144" s="100" t="b">
        <f t="shared" si="418"/>
        <v>1</v>
      </c>
      <c r="AB1144" s="100">
        <f t="array" ref="AB1144">IF($AA1144,MEDIAN(IF(G1SelectionMask="x",IF(INDEX(RawDataRefData,$E1144,0)&gt;0,INDEX(RawDataRefData,$E1144,0)),"")),"")</f>
        <v>3</v>
      </c>
      <c r="AC1144" s="100">
        <f t="array" ref="AC1144">IF($AA1144,QUARTILE(IF(G1SelectionMask="x",IF(INDEX(RawDataRefData,$E1144,0)&gt;0,INDEX(RawDataRefData,$E1144,0)),""),1),"")</f>
        <v>2</v>
      </c>
      <c r="AD1144" s="100">
        <f t="array" ref="AD1144">IF($AA1144,QUARTILE(IF(G1SelectionMask="x",IF(INDEX(RawDataRefData,$E1144,0)&gt;0,INDEX(RawDataRefData,$E1144,0)),""),3),"")</f>
        <v>3</v>
      </c>
      <c r="AE1144" s="100">
        <f t="array" ref="AE1144">IF($AA1144,MIN(IF(G1SelectionMask="x",IF(INDEX(RawDataRefData,$E1144,0)&gt;0,INDEX(RawDataRefData,$E1144,0)),"")),"")</f>
        <v>1</v>
      </c>
      <c r="AF1144" s="100">
        <f t="array" ref="AF1144">IF($AA1144,MAX(IF(G1SelectionMask="x",IF(INDEX(RawDataRefData,$E1144,0)&gt;0,INDEX(RawDataRefData,$E1144,0)),"")),"")</f>
        <v>4</v>
      </c>
      <c r="AG1144" s="100">
        <f t="shared" si="419"/>
        <v>2.6363636363636362</v>
      </c>
      <c r="AH1144" s="100">
        <f t="array" ref="AH1144">IF($AA1144,STDEVA(IF(G1SelectionMask="x",IF(INDEX(RawDataRefData,$E1144,0)&gt;0,INDEX(RawDataRefData,$E1144,0)),"")),"")</f>
        <v>0.9244162777371755</v>
      </c>
      <c r="AI1144" s="101" t="b">
        <f t="shared" si="420"/>
        <v>1</v>
      </c>
      <c r="AJ1144" s="101">
        <f t="array" ref="AJ1144">IF($AI1144,MEDIAN(IF(G2SelectionMask="x",IF(INDEX(RawDataRefData,$E1144,0)&gt;0,INDEX(RawDataRefData,$E1144,0)),"")),"")</f>
        <v>3</v>
      </c>
      <c r="AK1144" s="101">
        <f t="array" ref="AK1144">IF($AI1144,QUARTILE(IF(G2SelectionMask="x",IF(INDEX(RawDataRefData,$E1144,0)&gt;0,INDEX(RawDataRefData,$E1144,0)),""),1),"")</f>
        <v>2</v>
      </c>
      <c r="AL1144" s="101">
        <f t="array" ref="AL1144">IF($AI1144,QUARTILE(IF(G2SelectionMask="x",IF(INDEX(RawDataRefData,$E1144,0)&gt;0,INDEX(RawDataRefData,$E1144,0)),""),3),"")</f>
        <v>3</v>
      </c>
      <c r="AM1144" s="101">
        <f t="array" ref="AM1144">IF($AI1144,MIN(IF(G2SelectionMask="x",IF(INDEX(RawDataRefData,$E1144,0)&gt;0,INDEX(RawDataRefData,$E1144,0)),"")),"")</f>
        <v>1</v>
      </c>
      <c r="AN1144" s="101">
        <f t="array" ref="AN1144">IF($AI1144,MAX(IF(G2SelectionMask="x",IF(INDEX(RawDataRefData,$E1144,0)&gt;0,INDEX(RawDataRefData,$E1144,0)),"")),"")</f>
        <v>4</v>
      </c>
      <c r="AO1144" s="101">
        <f t="shared" si="422"/>
        <v>2.5454545454545454</v>
      </c>
      <c r="AP1144" s="101">
        <f t="array" ref="AP1144">IF($AI1144,STDEVA(IF(G2SelectionMask="x",IF(INDEX(RawDataRefData,$E1144,0)&gt;0,INDEX(RawDataRefData,$E1144,0)),"")),"")</f>
        <v>1.0357254813546268</v>
      </c>
      <c r="AQ1144" s="100" t="b">
        <f t="shared" si="423"/>
        <v>0</v>
      </c>
      <c r="AR1144" s="100" t="str">
        <f t="array" ref="AR1144">IF($AQ1144,MEDIAN(IF(G3SelectionMask="x",IF(INDEX(RawDataRefData,$E1144,0)&gt;0,INDEX(RawDataRefData,$E1144,0)),"")),"")</f>
        <v/>
      </c>
      <c r="AS1144" s="100" t="str">
        <f t="array" ref="AS1144">IF($AQ1144,QUARTILE(IF(G3SelectionMask="x",IF(INDEX(RawDataRefData,$E1144,0)&gt;0,INDEX(RawDataRefData,$E1144,0)),""),1),"")</f>
        <v/>
      </c>
      <c r="AT1144" s="100" t="str">
        <f t="array" ref="AT1144">IF($AQ1144,QUARTILE(IF(G3SelectionMask="x",IF(INDEX(RawDataRefData,$E1144,0)&gt;0,INDEX(RawDataRefData,$E1144,0)),""),3),"")</f>
        <v/>
      </c>
      <c r="AU1144" s="100" t="str">
        <f t="array" ref="AU1144">IF($AQ1144,MIN(IF(G3SelectionMask="x",IF(INDEX(RawDataRefData,$E1144,0)&gt;0,INDEX(RawDataRefData,$E1144,0)),"")),"")</f>
        <v/>
      </c>
      <c r="AV1144" s="100" t="str">
        <f t="array" ref="AV1144">IF($AQ1144,MAX(IF(G3SelectionMask="x",IF(INDEX(RawDataRefData,$E1144,0)&gt;0,INDEX(RawDataRefData,$E1144,0)),"")),"")</f>
        <v/>
      </c>
      <c r="AW1144" s="100" t="str">
        <f t="shared" si="424"/>
        <v/>
      </c>
      <c r="AX1144" s="100" t="str">
        <f t="array" ref="AX1144">IF($AQ1144,STDEVA(IF(G3SelectionMask="x",IF(INDEX(RawDataRefData,$E1144,0)&gt;0,INDEX(RawDataRefData,$E1144,0)),"")),"")</f>
        <v/>
      </c>
      <c r="AY1144" s="101" t="b">
        <f t="shared" si="425"/>
        <v>0</v>
      </c>
      <c r="AZ1144" s="101" t="str">
        <f t="array" ref="AZ1144">IF($AY1144,MEDIAN(IF(G4SelectionMask="x",IF(INDEX(RawDataRefData,$E1144,0)&gt;0,INDEX(RawDataRefData,$E1144,0)),"")),"")</f>
        <v/>
      </c>
      <c r="BA1144" s="101" t="str">
        <f t="array" ref="BA1144">IF($AY1144,QUARTILE(IF(G4SelectionMask="x",IF(INDEX(RawDataRefData,$E1144,0)&gt;0,INDEX(RawDataRefData,$E1144,0)),""),1),"")</f>
        <v/>
      </c>
      <c r="BB1144" s="101" t="str">
        <f t="array" ref="BB1144">IF($AY1144,QUARTILE(IF(G4SelectionMask="x",IF(INDEX(RawDataRefData,$E1144,0)&gt;0,INDEX(RawDataRefData,$E1144,0)),""),3),"")</f>
        <v/>
      </c>
      <c r="BC1144" s="101" t="str">
        <f t="array" ref="BC1144">IF($AY1144,MIN(IF(G4SelectionMask="x",IF(INDEX(RawDataRefData,$E1144,0)&gt;0,INDEX(RawDataRefData,$E1144,0)),"")),"")</f>
        <v/>
      </c>
      <c r="BD1144" s="101" t="str">
        <f t="array" ref="BD1144">IF($AY1144,MAX(IF(G4SelectionMask="x",IF(INDEX(RawDataRefData,$E1144,0)&gt;0,INDEX(RawDataRefData,$E1144,0)),"")),"")</f>
        <v/>
      </c>
      <c r="BE1144" s="101" t="str">
        <f t="shared" si="426"/>
        <v/>
      </c>
      <c r="BF1144" s="101" t="str">
        <f t="array" ref="BF1144">IF($AY1144,STDEVA(IF(G4SelectionMask="x",IF(INDEX(RawDataRefData,$E1144,0)&gt;0,INDEX(RawDataRefData,$E1144,0)),"")),"")</f>
        <v/>
      </c>
      <c r="BG1144" s="100" t="b">
        <f t="shared" si="427"/>
        <v>0</v>
      </c>
      <c r="BH1144" s="100" t="str">
        <f t="array" ref="BH1144">IF($BG1144,MEDIAN(IF(G5SelectionMask="x",IF(INDEX(RawDataRefData,$E1144,0)&gt;0,INDEX(RawDataRefData,$E1144,0)),"")),"")</f>
        <v/>
      </c>
      <c r="BI1144" s="100" t="str">
        <f t="array" ref="BI1144">IF($BG1144,QUARTILE(IF(G5SelectionMask="x",IF(INDEX(RawDataRefData,$E1144,0)&gt;0,INDEX(RawDataRefData,$E1144,0)),""),1),"")</f>
        <v/>
      </c>
      <c r="BJ1144" s="100" t="str">
        <f t="array" ref="BJ1144">IF($BG1144,QUARTILE(IF(G5SelectionMask="x",IF(INDEX(RawDataRefData,$E1144,0)&gt;0,INDEX(RawDataRefData,$E1144,0)),""),3),"")</f>
        <v/>
      </c>
      <c r="BK1144" s="100" t="str">
        <f t="array" ref="BK1144">IF($BG1144,MIN(IF(G5SelectionMask="x",IF(INDEX(RawDataRefData,$E1144,0)&gt;0,INDEX(RawDataRefData,$E1144,0)),"")),"")</f>
        <v/>
      </c>
      <c r="BL1144" s="100" t="str">
        <f t="array" ref="BL1144">IF($BG1144,MAX(IF(G5SelectionMask="x",IF(INDEX(RawDataRefData,$E1144,0)&gt;0,INDEX(RawDataRefData,$E1144,0)),"")),"")</f>
        <v/>
      </c>
      <c r="BM1144" s="100" t="str">
        <f t="shared" si="428"/>
        <v/>
      </c>
      <c r="BN1144" s="103" t="str">
        <f t="array" ref="BN1144">IF($BG1144,STDEVA(IF(G5SelectionMask="x",IF(INDEX(RawDataRefData,$E1144,0)&gt;0,INDEX(RawDataRefData,$E1144,0)),"")),"")</f>
        <v/>
      </c>
      <c r="BO1144" s="104"/>
      <c r="BP1144" s="105">
        <v>3</v>
      </c>
      <c r="BQ1144" s="105">
        <v>3</v>
      </c>
      <c r="BR1144" s="105">
        <v>4</v>
      </c>
      <c r="BS1144" s="105">
        <v>2</v>
      </c>
      <c r="BT1144" s="105">
        <v>3</v>
      </c>
      <c r="BU1144" s="105">
        <v>4</v>
      </c>
      <c r="BV1144" s="105">
        <v>2</v>
      </c>
      <c r="BW1144" s="105">
        <v>2</v>
      </c>
      <c r="BX1144" s="105">
        <v>1</v>
      </c>
      <c r="BY1144" s="105">
        <v>2</v>
      </c>
      <c r="BZ1144" s="105">
        <v>3</v>
      </c>
      <c r="CA1144" s="105">
        <v>3</v>
      </c>
      <c r="CB1144" s="105">
        <v>2</v>
      </c>
      <c r="CC1144" s="105">
        <v>2</v>
      </c>
      <c r="CD1144" s="105">
        <v>1</v>
      </c>
    </row>
    <row r="1145" spans="1:82" ht="13.5" hidden="1" thickBot="1" x14ac:dyDescent="0.25">
      <c r="A1145" s="33" t="e">
        <f t="shared" si="359"/>
        <v>#NAME?</v>
      </c>
      <c r="B1145" s="218"/>
      <c r="C1145" s="215"/>
      <c r="D1145" s="229"/>
      <c r="E1145" s="72">
        <f t="shared" si="421"/>
        <v>1136</v>
      </c>
      <c r="F1145" s="9" t="s">
        <v>2484</v>
      </c>
      <c r="G1145" s="9" t="s">
        <v>1524</v>
      </c>
      <c r="H1145" s="9" t="s">
        <v>1214</v>
      </c>
      <c r="I1145" s="9" t="s">
        <v>1630</v>
      </c>
      <c r="K1145" s="100">
        <f t="shared" si="406"/>
        <v>4</v>
      </c>
      <c r="L1145" s="100"/>
      <c r="M1145" s="100"/>
      <c r="N1145" s="100"/>
      <c r="O1145" s="100"/>
      <c r="P1145" s="101">
        <f t="shared" si="407"/>
        <v>4</v>
      </c>
      <c r="Q1145" s="102">
        <f t="shared" si="408"/>
        <v>4</v>
      </c>
      <c r="R1145" s="102">
        <f t="shared" si="409"/>
        <v>4</v>
      </c>
      <c r="S1145" s="102">
        <f t="shared" si="410"/>
        <v>4</v>
      </c>
      <c r="T1145" s="102">
        <f t="shared" si="411"/>
        <v>1</v>
      </c>
      <c r="U1145" s="102">
        <f t="shared" si="412"/>
        <v>2</v>
      </c>
      <c r="V1145" s="102">
        <f t="shared" si="413"/>
        <v>2</v>
      </c>
      <c r="W1145" s="102">
        <f t="shared" si="414"/>
        <v>3</v>
      </c>
      <c r="X1145" s="102">
        <f t="shared" si="415"/>
        <v>3</v>
      </c>
      <c r="Y1145" s="102">
        <f t="shared" si="416"/>
        <v>2</v>
      </c>
      <c r="Z1145" s="102">
        <f t="shared" si="417"/>
        <v>4</v>
      </c>
      <c r="AA1145" s="100" t="b">
        <f t="shared" si="418"/>
        <v>1</v>
      </c>
      <c r="AB1145" s="100">
        <f t="array" ref="AB1145">IF($AA1145,MEDIAN(IF(G1SelectionMask="x",IF(INDEX(RawDataRefData,$E1145,0)&gt;0,INDEX(RawDataRefData,$E1145,0)),"")),"")</f>
        <v>3</v>
      </c>
      <c r="AC1145" s="100">
        <f t="array" ref="AC1145">IF($AA1145,QUARTILE(IF(G1SelectionMask="x",IF(INDEX(RawDataRefData,$E1145,0)&gt;0,INDEX(RawDataRefData,$E1145,0)),""),1),"")</f>
        <v>2</v>
      </c>
      <c r="AD1145" s="100">
        <f t="array" ref="AD1145">IF($AA1145,QUARTILE(IF(G1SelectionMask="x",IF(INDEX(RawDataRefData,$E1145,0)&gt;0,INDEX(RawDataRefData,$E1145,0)),""),3),"")</f>
        <v>4</v>
      </c>
      <c r="AE1145" s="100">
        <f t="array" ref="AE1145">IF($AA1145,MIN(IF(G1SelectionMask="x",IF(INDEX(RawDataRefData,$E1145,0)&gt;0,INDEX(RawDataRefData,$E1145,0)),"")),"")</f>
        <v>1</v>
      </c>
      <c r="AF1145" s="100">
        <f t="array" ref="AF1145">IF($AA1145,MAX(IF(G1SelectionMask="x",IF(INDEX(RawDataRefData,$E1145,0)&gt;0,INDEX(RawDataRefData,$E1145,0)),"")),"")</f>
        <v>4</v>
      </c>
      <c r="AG1145" s="100">
        <f t="shared" si="419"/>
        <v>3</v>
      </c>
      <c r="AH1145" s="100">
        <f t="array" ref="AH1145">IF($AA1145,STDEVA(IF(G1SelectionMask="x",IF(INDEX(RawDataRefData,$E1145,0)&gt;0,INDEX(RawDataRefData,$E1145,0)),"")),"")</f>
        <v>1.0954451150103321</v>
      </c>
      <c r="AI1145" s="101" t="b">
        <f t="shared" si="420"/>
        <v>1</v>
      </c>
      <c r="AJ1145" s="101">
        <f t="array" ref="AJ1145">IF($AI1145,MEDIAN(IF(G2SelectionMask="x",IF(INDEX(RawDataRefData,$E1145,0)&gt;0,INDEX(RawDataRefData,$E1145,0)),"")),"")</f>
        <v>3</v>
      </c>
      <c r="AK1145" s="101">
        <f t="array" ref="AK1145">IF($AI1145,QUARTILE(IF(G2SelectionMask="x",IF(INDEX(RawDataRefData,$E1145,0)&gt;0,INDEX(RawDataRefData,$E1145,0)),""),1),"")</f>
        <v>2</v>
      </c>
      <c r="AL1145" s="101">
        <f t="array" ref="AL1145">IF($AI1145,QUARTILE(IF(G2SelectionMask="x",IF(INDEX(RawDataRefData,$E1145,0)&gt;0,INDEX(RawDataRefData,$E1145,0)),""),3),"")</f>
        <v>4</v>
      </c>
      <c r="AM1145" s="101">
        <f t="array" ref="AM1145">IF($AI1145,MIN(IF(G2SelectionMask="x",IF(INDEX(RawDataRefData,$E1145,0)&gt;0,INDEX(RawDataRefData,$E1145,0)),"")),"")</f>
        <v>1</v>
      </c>
      <c r="AN1145" s="101">
        <f t="array" ref="AN1145">IF($AI1145,MAX(IF(G2SelectionMask="x",IF(INDEX(RawDataRefData,$E1145,0)&gt;0,INDEX(RawDataRefData,$E1145,0)),"")),"")</f>
        <v>4</v>
      </c>
      <c r="AO1145" s="101">
        <f t="shared" si="422"/>
        <v>2.9090909090909092</v>
      </c>
      <c r="AP1145" s="101">
        <f t="array" ref="AP1145">IF($AI1145,STDEVA(IF(G2SelectionMask="x",IF(INDEX(RawDataRefData,$E1145,0)&gt;0,INDEX(RawDataRefData,$E1145,0)),"")),"")</f>
        <v>1.0444659357341868</v>
      </c>
      <c r="AQ1145" s="100" t="b">
        <f t="shared" si="423"/>
        <v>0</v>
      </c>
      <c r="AR1145" s="100" t="str">
        <f t="array" ref="AR1145">IF($AQ1145,MEDIAN(IF(G3SelectionMask="x",IF(INDEX(RawDataRefData,$E1145,0)&gt;0,INDEX(RawDataRefData,$E1145,0)),"")),"")</f>
        <v/>
      </c>
      <c r="AS1145" s="100" t="str">
        <f t="array" ref="AS1145">IF($AQ1145,QUARTILE(IF(G3SelectionMask="x",IF(INDEX(RawDataRefData,$E1145,0)&gt;0,INDEX(RawDataRefData,$E1145,0)),""),1),"")</f>
        <v/>
      </c>
      <c r="AT1145" s="100" t="str">
        <f t="array" ref="AT1145">IF($AQ1145,QUARTILE(IF(G3SelectionMask="x",IF(INDEX(RawDataRefData,$E1145,0)&gt;0,INDEX(RawDataRefData,$E1145,0)),""),3),"")</f>
        <v/>
      </c>
      <c r="AU1145" s="100" t="str">
        <f t="array" ref="AU1145">IF($AQ1145,MIN(IF(G3SelectionMask="x",IF(INDEX(RawDataRefData,$E1145,0)&gt;0,INDEX(RawDataRefData,$E1145,0)),"")),"")</f>
        <v/>
      </c>
      <c r="AV1145" s="100" t="str">
        <f t="array" ref="AV1145">IF($AQ1145,MAX(IF(G3SelectionMask="x",IF(INDEX(RawDataRefData,$E1145,0)&gt;0,INDEX(RawDataRefData,$E1145,0)),"")),"")</f>
        <v/>
      </c>
      <c r="AW1145" s="100" t="str">
        <f t="shared" si="424"/>
        <v/>
      </c>
      <c r="AX1145" s="100" t="str">
        <f t="array" ref="AX1145">IF($AQ1145,STDEVA(IF(G3SelectionMask="x",IF(INDEX(RawDataRefData,$E1145,0)&gt;0,INDEX(RawDataRefData,$E1145,0)),"")),"")</f>
        <v/>
      </c>
      <c r="AY1145" s="101" t="b">
        <f t="shared" si="425"/>
        <v>0</v>
      </c>
      <c r="AZ1145" s="101" t="str">
        <f t="array" ref="AZ1145">IF($AY1145,MEDIAN(IF(G4SelectionMask="x",IF(INDEX(RawDataRefData,$E1145,0)&gt;0,INDEX(RawDataRefData,$E1145,0)),"")),"")</f>
        <v/>
      </c>
      <c r="BA1145" s="101" t="str">
        <f t="array" ref="BA1145">IF($AY1145,QUARTILE(IF(G4SelectionMask="x",IF(INDEX(RawDataRefData,$E1145,0)&gt;0,INDEX(RawDataRefData,$E1145,0)),""),1),"")</f>
        <v/>
      </c>
      <c r="BB1145" s="101" t="str">
        <f t="array" ref="BB1145">IF($AY1145,QUARTILE(IF(G4SelectionMask="x",IF(INDEX(RawDataRefData,$E1145,0)&gt;0,INDEX(RawDataRefData,$E1145,0)),""),3),"")</f>
        <v/>
      </c>
      <c r="BC1145" s="101" t="str">
        <f t="array" ref="BC1145">IF($AY1145,MIN(IF(G4SelectionMask="x",IF(INDEX(RawDataRefData,$E1145,0)&gt;0,INDEX(RawDataRefData,$E1145,0)),"")),"")</f>
        <v/>
      </c>
      <c r="BD1145" s="101" t="str">
        <f t="array" ref="BD1145">IF($AY1145,MAX(IF(G4SelectionMask="x",IF(INDEX(RawDataRefData,$E1145,0)&gt;0,INDEX(RawDataRefData,$E1145,0)),"")),"")</f>
        <v/>
      </c>
      <c r="BE1145" s="101" t="str">
        <f t="shared" si="426"/>
        <v/>
      </c>
      <c r="BF1145" s="101" t="str">
        <f t="array" ref="BF1145">IF($AY1145,STDEVA(IF(G4SelectionMask="x",IF(INDEX(RawDataRefData,$E1145,0)&gt;0,INDEX(RawDataRefData,$E1145,0)),"")),"")</f>
        <v/>
      </c>
      <c r="BG1145" s="100" t="b">
        <f t="shared" si="427"/>
        <v>0</v>
      </c>
      <c r="BH1145" s="100" t="str">
        <f t="array" ref="BH1145">IF($BG1145,MEDIAN(IF(G5SelectionMask="x",IF(INDEX(RawDataRefData,$E1145,0)&gt;0,INDEX(RawDataRefData,$E1145,0)),"")),"")</f>
        <v/>
      </c>
      <c r="BI1145" s="100" t="str">
        <f t="array" ref="BI1145">IF($BG1145,QUARTILE(IF(G5SelectionMask="x",IF(INDEX(RawDataRefData,$E1145,0)&gt;0,INDEX(RawDataRefData,$E1145,0)),""),1),"")</f>
        <v/>
      </c>
      <c r="BJ1145" s="100" t="str">
        <f t="array" ref="BJ1145">IF($BG1145,QUARTILE(IF(G5SelectionMask="x",IF(INDEX(RawDataRefData,$E1145,0)&gt;0,INDEX(RawDataRefData,$E1145,0)),""),3),"")</f>
        <v/>
      </c>
      <c r="BK1145" s="100" t="str">
        <f t="array" ref="BK1145">IF($BG1145,MIN(IF(G5SelectionMask="x",IF(INDEX(RawDataRefData,$E1145,0)&gt;0,INDEX(RawDataRefData,$E1145,0)),"")),"")</f>
        <v/>
      </c>
      <c r="BL1145" s="100" t="str">
        <f t="array" ref="BL1145">IF($BG1145,MAX(IF(G5SelectionMask="x",IF(INDEX(RawDataRefData,$E1145,0)&gt;0,INDEX(RawDataRefData,$E1145,0)),"")),"")</f>
        <v/>
      </c>
      <c r="BM1145" s="100" t="str">
        <f t="shared" si="428"/>
        <v/>
      </c>
      <c r="BN1145" s="103" t="str">
        <f t="array" ref="BN1145">IF($BG1145,STDEVA(IF(G5SelectionMask="x",IF(INDEX(RawDataRefData,$E1145,0)&gt;0,INDEX(RawDataRefData,$E1145,0)),"")),"")</f>
        <v/>
      </c>
      <c r="BO1145" s="104"/>
      <c r="BP1145" s="105">
        <v>4</v>
      </c>
      <c r="BQ1145" s="105">
        <v>4</v>
      </c>
      <c r="BR1145" s="105">
        <v>4</v>
      </c>
      <c r="BS1145" s="105">
        <v>4</v>
      </c>
      <c r="BT1145" s="105">
        <v>4</v>
      </c>
      <c r="BU1145" s="105">
        <v>1</v>
      </c>
      <c r="BV1145" s="105">
        <v>2</v>
      </c>
      <c r="BW1145" s="105">
        <v>2</v>
      </c>
      <c r="BX1145" s="105">
        <v>3</v>
      </c>
      <c r="BY1145" s="105">
        <v>3</v>
      </c>
      <c r="BZ1145" s="105">
        <v>2</v>
      </c>
      <c r="CA1145" s="105">
        <v>4</v>
      </c>
      <c r="CB1145" s="105">
        <v>2</v>
      </c>
      <c r="CC1145" s="105">
        <v>3</v>
      </c>
      <c r="CD1145" s="105">
        <v>3</v>
      </c>
    </row>
    <row r="1146" spans="1:82" ht="13.5" hidden="1" thickBot="1" x14ac:dyDescent="0.25">
      <c r="A1146" s="33" t="e">
        <f t="shared" si="359"/>
        <v>#NAME?</v>
      </c>
      <c r="B1146" s="218"/>
      <c r="C1146" s="215"/>
      <c r="D1146" s="229"/>
      <c r="E1146" s="72">
        <f t="shared" si="421"/>
        <v>1137</v>
      </c>
      <c r="F1146" s="9" t="s">
        <v>2485</v>
      </c>
      <c r="G1146" s="9" t="s">
        <v>1525</v>
      </c>
      <c r="H1146" s="9" t="s">
        <v>1214</v>
      </c>
      <c r="I1146" s="9" t="s">
        <v>1630</v>
      </c>
      <c r="K1146" s="100">
        <f t="shared" si="406"/>
        <v>3</v>
      </c>
      <c r="L1146" s="100"/>
      <c r="M1146" s="100"/>
      <c r="N1146" s="100"/>
      <c r="O1146" s="100"/>
      <c r="P1146" s="101">
        <f t="shared" si="407"/>
        <v>3</v>
      </c>
      <c r="Q1146" s="102">
        <f t="shared" si="408"/>
        <v>1</v>
      </c>
      <c r="R1146" s="102">
        <f t="shared" si="409"/>
        <v>1</v>
      </c>
      <c r="S1146" s="102">
        <f t="shared" si="410"/>
        <v>2</v>
      </c>
      <c r="T1146" s="102">
        <f t="shared" si="411"/>
        <v>3</v>
      </c>
      <c r="U1146" s="102">
        <f t="shared" si="412"/>
        <v>4</v>
      </c>
      <c r="V1146" s="102">
        <f t="shared" si="413"/>
        <v>1</v>
      </c>
      <c r="W1146" s="102">
        <f t="shared" si="414"/>
        <v>3</v>
      </c>
      <c r="X1146" s="102">
        <f t="shared" si="415"/>
        <v>1</v>
      </c>
      <c r="Y1146" s="102">
        <f t="shared" si="416"/>
        <v>3</v>
      </c>
      <c r="Z1146" s="102">
        <f t="shared" si="417"/>
        <v>4</v>
      </c>
      <c r="AA1146" s="100" t="b">
        <f t="shared" si="418"/>
        <v>1</v>
      </c>
      <c r="AB1146" s="100">
        <f t="array" ref="AB1146">IF($AA1146,MEDIAN(IF(G1SelectionMask="x",IF(INDEX(RawDataRefData,$E1146,0)&gt;0,INDEX(RawDataRefData,$E1146,0)),"")),"")</f>
        <v>3</v>
      </c>
      <c r="AC1146" s="100">
        <f t="array" ref="AC1146">IF($AA1146,QUARTILE(IF(G1SelectionMask="x",IF(INDEX(RawDataRefData,$E1146,0)&gt;0,INDEX(RawDataRefData,$E1146,0)),""),1),"")</f>
        <v>1</v>
      </c>
      <c r="AD1146" s="100">
        <f t="array" ref="AD1146">IF($AA1146,QUARTILE(IF(G1SelectionMask="x",IF(INDEX(RawDataRefData,$E1146,0)&gt;0,INDEX(RawDataRefData,$E1146,0)),""),3),"")</f>
        <v>3</v>
      </c>
      <c r="AE1146" s="100">
        <f t="array" ref="AE1146">IF($AA1146,MIN(IF(G1SelectionMask="x",IF(INDEX(RawDataRefData,$E1146,0)&gt;0,INDEX(RawDataRefData,$E1146,0)),"")),"")</f>
        <v>1</v>
      </c>
      <c r="AF1146" s="100">
        <f t="array" ref="AF1146">IF($AA1146,MAX(IF(G1SelectionMask="x",IF(INDEX(RawDataRefData,$E1146,0)&gt;0,INDEX(RawDataRefData,$E1146,0)),"")),"")</f>
        <v>4</v>
      </c>
      <c r="AG1146" s="100">
        <f t="shared" si="419"/>
        <v>2.3636363636363638</v>
      </c>
      <c r="AH1146" s="100">
        <f t="array" ref="AH1146">IF($AA1146,STDEVA(IF(G1SelectionMask="x",IF(INDEX(RawDataRefData,$E1146,0)&gt;0,INDEX(RawDataRefData,$E1146,0)),"")),"")</f>
        <v>1.2060453783110545</v>
      </c>
      <c r="AI1146" s="101" t="b">
        <f t="shared" si="420"/>
        <v>1</v>
      </c>
      <c r="AJ1146" s="101">
        <f t="array" ref="AJ1146">IF($AI1146,MEDIAN(IF(G2SelectionMask="x",IF(INDEX(RawDataRefData,$E1146,0)&gt;0,INDEX(RawDataRefData,$E1146,0)),"")),"")</f>
        <v>3</v>
      </c>
      <c r="AK1146" s="101">
        <f t="array" ref="AK1146">IF($AI1146,QUARTILE(IF(G2SelectionMask="x",IF(INDEX(RawDataRefData,$E1146,0)&gt;0,INDEX(RawDataRefData,$E1146,0)),""),1),"")</f>
        <v>1.5</v>
      </c>
      <c r="AL1146" s="101">
        <f t="array" ref="AL1146">IF($AI1146,QUARTILE(IF(G2SelectionMask="x",IF(INDEX(RawDataRefData,$E1146,0)&gt;0,INDEX(RawDataRefData,$E1146,0)),""),3),"")</f>
        <v>3.5</v>
      </c>
      <c r="AM1146" s="101">
        <f t="array" ref="AM1146">IF($AI1146,MIN(IF(G2SelectionMask="x",IF(INDEX(RawDataRefData,$E1146,0)&gt;0,INDEX(RawDataRefData,$E1146,0)),"")),"")</f>
        <v>1</v>
      </c>
      <c r="AN1146" s="101">
        <f t="array" ref="AN1146">IF($AI1146,MAX(IF(G2SelectionMask="x",IF(INDEX(RawDataRefData,$E1146,0)&gt;0,INDEX(RawDataRefData,$E1146,0)),"")),"")</f>
        <v>4</v>
      </c>
      <c r="AO1146" s="101">
        <f t="shared" si="422"/>
        <v>2.6363636363636362</v>
      </c>
      <c r="AP1146" s="101">
        <f t="array" ref="AP1146">IF($AI1146,STDEVA(IF(G2SelectionMask="x",IF(INDEX(RawDataRefData,$E1146,0)&gt;0,INDEX(RawDataRefData,$E1146,0)),"")),"")</f>
        <v>1.2060453783110545</v>
      </c>
      <c r="AQ1146" s="100" t="b">
        <f t="shared" si="423"/>
        <v>0</v>
      </c>
      <c r="AR1146" s="100" t="str">
        <f t="array" ref="AR1146">IF($AQ1146,MEDIAN(IF(G3SelectionMask="x",IF(INDEX(RawDataRefData,$E1146,0)&gt;0,INDEX(RawDataRefData,$E1146,0)),"")),"")</f>
        <v/>
      </c>
      <c r="AS1146" s="100" t="str">
        <f t="array" ref="AS1146">IF($AQ1146,QUARTILE(IF(G3SelectionMask="x",IF(INDEX(RawDataRefData,$E1146,0)&gt;0,INDEX(RawDataRefData,$E1146,0)),""),1),"")</f>
        <v/>
      </c>
      <c r="AT1146" s="100" t="str">
        <f t="array" ref="AT1146">IF($AQ1146,QUARTILE(IF(G3SelectionMask="x",IF(INDEX(RawDataRefData,$E1146,0)&gt;0,INDEX(RawDataRefData,$E1146,0)),""),3),"")</f>
        <v/>
      </c>
      <c r="AU1146" s="100" t="str">
        <f t="array" ref="AU1146">IF($AQ1146,MIN(IF(G3SelectionMask="x",IF(INDEX(RawDataRefData,$E1146,0)&gt;0,INDEX(RawDataRefData,$E1146,0)),"")),"")</f>
        <v/>
      </c>
      <c r="AV1146" s="100" t="str">
        <f t="array" ref="AV1146">IF($AQ1146,MAX(IF(G3SelectionMask="x",IF(INDEX(RawDataRefData,$E1146,0)&gt;0,INDEX(RawDataRefData,$E1146,0)),"")),"")</f>
        <v/>
      </c>
      <c r="AW1146" s="100" t="str">
        <f t="shared" si="424"/>
        <v/>
      </c>
      <c r="AX1146" s="100" t="str">
        <f t="array" ref="AX1146">IF($AQ1146,STDEVA(IF(G3SelectionMask="x",IF(INDEX(RawDataRefData,$E1146,0)&gt;0,INDEX(RawDataRefData,$E1146,0)),"")),"")</f>
        <v/>
      </c>
      <c r="AY1146" s="101" t="b">
        <f t="shared" si="425"/>
        <v>0</v>
      </c>
      <c r="AZ1146" s="101" t="str">
        <f t="array" ref="AZ1146">IF($AY1146,MEDIAN(IF(G4SelectionMask="x",IF(INDEX(RawDataRefData,$E1146,0)&gt;0,INDEX(RawDataRefData,$E1146,0)),"")),"")</f>
        <v/>
      </c>
      <c r="BA1146" s="101" t="str">
        <f t="array" ref="BA1146">IF($AY1146,QUARTILE(IF(G4SelectionMask="x",IF(INDEX(RawDataRefData,$E1146,0)&gt;0,INDEX(RawDataRefData,$E1146,0)),""),1),"")</f>
        <v/>
      </c>
      <c r="BB1146" s="101" t="str">
        <f t="array" ref="BB1146">IF($AY1146,QUARTILE(IF(G4SelectionMask="x",IF(INDEX(RawDataRefData,$E1146,0)&gt;0,INDEX(RawDataRefData,$E1146,0)),""),3),"")</f>
        <v/>
      </c>
      <c r="BC1146" s="101" t="str">
        <f t="array" ref="BC1146">IF($AY1146,MIN(IF(G4SelectionMask="x",IF(INDEX(RawDataRefData,$E1146,0)&gt;0,INDEX(RawDataRefData,$E1146,0)),"")),"")</f>
        <v/>
      </c>
      <c r="BD1146" s="101" t="str">
        <f t="array" ref="BD1146">IF($AY1146,MAX(IF(G4SelectionMask="x",IF(INDEX(RawDataRefData,$E1146,0)&gt;0,INDEX(RawDataRefData,$E1146,0)),"")),"")</f>
        <v/>
      </c>
      <c r="BE1146" s="101" t="str">
        <f t="shared" si="426"/>
        <v/>
      </c>
      <c r="BF1146" s="101" t="str">
        <f t="array" ref="BF1146">IF($AY1146,STDEVA(IF(G4SelectionMask="x",IF(INDEX(RawDataRefData,$E1146,0)&gt;0,INDEX(RawDataRefData,$E1146,0)),"")),"")</f>
        <v/>
      </c>
      <c r="BG1146" s="100" t="b">
        <f t="shared" si="427"/>
        <v>0</v>
      </c>
      <c r="BH1146" s="100" t="str">
        <f t="array" ref="BH1146">IF($BG1146,MEDIAN(IF(G5SelectionMask="x",IF(INDEX(RawDataRefData,$E1146,0)&gt;0,INDEX(RawDataRefData,$E1146,0)),"")),"")</f>
        <v/>
      </c>
      <c r="BI1146" s="100" t="str">
        <f t="array" ref="BI1146">IF($BG1146,QUARTILE(IF(G5SelectionMask="x",IF(INDEX(RawDataRefData,$E1146,0)&gt;0,INDEX(RawDataRefData,$E1146,0)),""),1),"")</f>
        <v/>
      </c>
      <c r="BJ1146" s="100" t="str">
        <f t="array" ref="BJ1146">IF($BG1146,QUARTILE(IF(G5SelectionMask="x",IF(INDEX(RawDataRefData,$E1146,0)&gt;0,INDEX(RawDataRefData,$E1146,0)),""),3),"")</f>
        <v/>
      </c>
      <c r="BK1146" s="100" t="str">
        <f t="array" ref="BK1146">IF($BG1146,MIN(IF(G5SelectionMask="x",IF(INDEX(RawDataRefData,$E1146,0)&gt;0,INDEX(RawDataRefData,$E1146,0)),"")),"")</f>
        <v/>
      </c>
      <c r="BL1146" s="100" t="str">
        <f t="array" ref="BL1146">IF($BG1146,MAX(IF(G5SelectionMask="x",IF(INDEX(RawDataRefData,$E1146,0)&gt;0,INDEX(RawDataRefData,$E1146,0)),"")),"")</f>
        <v/>
      </c>
      <c r="BM1146" s="100" t="str">
        <f t="shared" si="428"/>
        <v/>
      </c>
      <c r="BN1146" s="103" t="str">
        <f t="array" ref="BN1146">IF($BG1146,STDEVA(IF(G5SelectionMask="x",IF(INDEX(RawDataRefData,$E1146,0)&gt;0,INDEX(RawDataRefData,$E1146,0)),"")),"")</f>
        <v/>
      </c>
      <c r="BO1146" s="104"/>
      <c r="BP1146" s="105">
        <v>3</v>
      </c>
      <c r="BQ1146" s="105">
        <v>3</v>
      </c>
      <c r="BR1146" s="105">
        <v>1</v>
      </c>
      <c r="BS1146" s="105">
        <v>1</v>
      </c>
      <c r="BT1146" s="105">
        <v>2</v>
      </c>
      <c r="BU1146" s="105">
        <v>3</v>
      </c>
      <c r="BV1146" s="105">
        <v>4</v>
      </c>
      <c r="BW1146" s="105">
        <v>1</v>
      </c>
      <c r="BX1146" s="105">
        <v>3</v>
      </c>
      <c r="BY1146" s="105">
        <v>1</v>
      </c>
      <c r="BZ1146" s="105">
        <v>3</v>
      </c>
      <c r="CA1146" s="105">
        <v>4</v>
      </c>
      <c r="CB1146" s="105">
        <v>4</v>
      </c>
      <c r="CC1146" s="105">
        <v>4</v>
      </c>
      <c r="CD1146" s="105">
        <v>1</v>
      </c>
    </row>
    <row r="1147" spans="1:82" ht="13.5" hidden="1" thickBot="1" x14ac:dyDescent="0.25">
      <c r="A1147" s="33" t="e">
        <f t="shared" si="359"/>
        <v>#NAME?</v>
      </c>
      <c r="B1147" s="218"/>
      <c r="C1147" s="215"/>
      <c r="D1147" s="229"/>
      <c r="E1147" s="72">
        <f t="shared" si="421"/>
        <v>1138</v>
      </c>
      <c r="F1147" s="9" t="s">
        <v>2486</v>
      </c>
      <c r="G1147" s="9" t="s">
        <v>1526</v>
      </c>
      <c r="H1147" s="9" t="s">
        <v>1214</v>
      </c>
      <c r="I1147" s="9" t="s">
        <v>1630</v>
      </c>
      <c r="K1147" s="100">
        <f t="shared" si="406"/>
        <v>1</v>
      </c>
      <c r="L1147" s="100"/>
      <c r="M1147" s="100"/>
      <c r="N1147" s="100"/>
      <c r="O1147" s="100"/>
      <c r="P1147" s="101">
        <f t="shared" si="407"/>
        <v>2</v>
      </c>
      <c r="Q1147" s="102">
        <f t="shared" si="408"/>
        <v>2</v>
      </c>
      <c r="R1147" s="102">
        <f t="shared" si="409"/>
        <v>2</v>
      </c>
      <c r="S1147" s="102">
        <f t="shared" si="410"/>
        <v>3</v>
      </c>
      <c r="T1147" s="102">
        <f t="shared" si="411"/>
        <v>2</v>
      </c>
      <c r="U1147" s="102">
        <f t="shared" si="412"/>
        <v>2</v>
      </c>
      <c r="V1147" s="102">
        <f t="shared" si="413"/>
        <v>3</v>
      </c>
      <c r="W1147" s="102">
        <f t="shared" si="414"/>
        <v>1</v>
      </c>
      <c r="X1147" s="102">
        <f t="shared" si="415"/>
        <v>3</v>
      </c>
      <c r="Y1147" s="102">
        <f t="shared" si="416"/>
        <v>4</v>
      </c>
      <c r="Z1147" s="102">
        <f t="shared" si="417"/>
        <v>1</v>
      </c>
      <c r="AA1147" s="100" t="b">
        <f t="shared" si="418"/>
        <v>1</v>
      </c>
      <c r="AB1147" s="100">
        <f t="array" ref="AB1147">IF($AA1147,MEDIAN(IF(G1SelectionMask="x",IF(INDEX(RawDataRefData,$E1147,0)&gt;0,INDEX(RawDataRefData,$E1147,0)),"")),"")</f>
        <v>2</v>
      </c>
      <c r="AC1147" s="100">
        <f t="array" ref="AC1147">IF($AA1147,QUARTILE(IF(G1SelectionMask="x",IF(INDEX(RawDataRefData,$E1147,0)&gt;0,INDEX(RawDataRefData,$E1147,0)),""),1),"")</f>
        <v>2</v>
      </c>
      <c r="AD1147" s="100">
        <f t="array" ref="AD1147">IF($AA1147,QUARTILE(IF(G1SelectionMask="x",IF(INDEX(RawDataRefData,$E1147,0)&gt;0,INDEX(RawDataRefData,$E1147,0)),""),3),"")</f>
        <v>3</v>
      </c>
      <c r="AE1147" s="100">
        <f t="array" ref="AE1147">IF($AA1147,MIN(IF(G1SelectionMask="x",IF(INDEX(RawDataRefData,$E1147,0)&gt;0,INDEX(RawDataRefData,$E1147,0)),"")),"")</f>
        <v>1</v>
      </c>
      <c r="AF1147" s="100">
        <f t="array" ref="AF1147">IF($AA1147,MAX(IF(G1SelectionMask="x",IF(INDEX(RawDataRefData,$E1147,0)&gt;0,INDEX(RawDataRefData,$E1147,0)),"")),"")</f>
        <v>4</v>
      </c>
      <c r="AG1147" s="100">
        <f t="shared" si="419"/>
        <v>2.2727272727272729</v>
      </c>
      <c r="AH1147" s="100">
        <f t="array" ref="AH1147">IF($AA1147,STDEVA(IF(G1SelectionMask="x",IF(INDEX(RawDataRefData,$E1147,0)&gt;0,INDEX(RawDataRefData,$E1147,0)),"")),"")</f>
        <v>0.90453403373329078</v>
      </c>
      <c r="AI1147" s="101" t="b">
        <f t="shared" si="420"/>
        <v>1</v>
      </c>
      <c r="AJ1147" s="101">
        <f t="array" ref="AJ1147">IF($AI1147,MEDIAN(IF(G2SelectionMask="x",IF(INDEX(RawDataRefData,$E1147,0)&gt;0,INDEX(RawDataRefData,$E1147,0)),"")),"")</f>
        <v>2</v>
      </c>
      <c r="AK1147" s="101">
        <f t="array" ref="AK1147">IF($AI1147,QUARTILE(IF(G2SelectionMask="x",IF(INDEX(RawDataRefData,$E1147,0)&gt;0,INDEX(RawDataRefData,$E1147,0)),""),1),"")</f>
        <v>1</v>
      </c>
      <c r="AL1147" s="101">
        <f t="array" ref="AL1147">IF($AI1147,QUARTILE(IF(G2SelectionMask="x",IF(INDEX(RawDataRefData,$E1147,0)&gt;0,INDEX(RawDataRefData,$E1147,0)),""),3),"")</f>
        <v>2.5</v>
      </c>
      <c r="AM1147" s="101">
        <f t="array" ref="AM1147">IF($AI1147,MIN(IF(G2SelectionMask="x",IF(INDEX(RawDataRefData,$E1147,0)&gt;0,INDEX(RawDataRefData,$E1147,0)),"")),"")</f>
        <v>1</v>
      </c>
      <c r="AN1147" s="101">
        <f t="array" ref="AN1147">IF($AI1147,MAX(IF(G2SelectionMask="x",IF(INDEX(RawDataRefData,$E1147,0)&gt;0,INDEX(RawDataRefData,$E1147,0)),"")),"")</f>
        <v>4</v>
      </c>
      <c r="AO1147" s="101">
        <f t="shared" si="422"/>
        <v>1.9090909090909092</v>
      </c>
      <c r="AP1147" s="101">
        <f t="array" ref="AP1147">IF($AI1147,STDEVA(IF(G2SelectionMask="x",IF(INDEX(RawDataRefData,$E1147,0)&gt;0,INDEX(RawDataRefData,$E1147,0)),"")),"")</f>
        <v>1.0444659357341868</v>
      </c>
      <c r="AQ1147" s="100" t="b">
        <f t="shared" si="423"/>
        <v>0</v>
      </c>
      <c r="AR1147" s="100" t="str">
        <f t="array" ref="AR1147">IF($AQ1147,MEDIAN(IF(G3SelectionMask="x",IF(INDEX(RawDataRefData,$E1147,0)&gt;0,INDEX(RawDataRefData,$E1147,0)),"")),"")</f>
        <v/>
      </c>
      <c r="AS1147" s="100" t="str">
        <f t="array" ref="AS1147">IF($AQ1147,QUARTILE(IF(G3SelectionMask="x",IF(INDEX(RawDataRefData,$E1147,0)&gt;0,INDEX(RawDataRefData,$E1147,0)),""),1),"")</f>
        <v/>
      </c>
      <c r="AT1147" s="100" t="str">
        <f t="array" ref="AT1147">IF($AQ1147,QUARTILE(IF(G3SelectionMask="x",IF(INDEX(RawDataRefData,$E1147,0)&gt;0,INDEX(RawDataRefData,$E1147,0)),""),3),"")</f>
        <v/>
      </c>
      <c r="AU1147" s="100" t="str">
        <f t="array" ref="AU1147">IF($AQ1147,MIN(IF(G3SelectionMask="x",IF(INDEX(RawDataRefData,$E1147,0)&gt;0,INDEX(RawDataRefData,$E1147,0)),"")),"")</f>
        <v/>
      </c>
      <c r="AV1147" s="100" t="str">
        <f t="array" ref="AV1147">IF($AQ1147,MAX(IF(G3SelectionMask="x",IF(INDEX(RawDataRefData,$E1147,0)&gt;0,INDEX(RawDataRefData,$E1147,0)),"")),"")</f>
        <v/>
      </c>
      <c r="AW1147" s="100" t="str">
        <f t="shared" si="424"/>
        <v/>
      </c>
      <c r="AX1147" s="100" t="str">
        <f t="array" ref="AX1147">IF($AQ1147,STDEVA(IF(G3SelectionMask="x",IF(INDEX(RawDataRefData,$E1147,0)&gt;0,INDEX(RawDataRefData,$E1147,0)),"")),"")</f>
        <v/>
      </c>
      <c r="AY1147" s="101" t="b">
        <f t="shared" si="425"/>
        <v>0</v>
      </c>
      <c r="AZ1147" s="101" t="str">
        <f t="array" ref="AZ1147">IF($AY1147,MEDIAN(IF(G4SelectionMask="x",IF(INDEX(RawDataRefData,$E1147,0)&gt;0,INDEX(RawDataRefData,$E1147,0)),"")),"")</f>
        <v/>
      </c>
      <c r="BA1147" s="101" t="str">
        <f t="array" ref="BA1147">IF($AY1147,QUARTILE(IF(G4SelectionMask="x",IF(INDEX(RawDataRefData,$E1147,0)&gt;0,INDEX(RawDataRefData,$E1147,0)),""),1),"")</f>
        <v/>
      </c>
      <c r="BB1147" s="101" t="str">
        <f t="array" ref="BB1147">IF($AY1147,QUARTILE(IF(G4SelectionMask="x",IF(INDEX(RawDataRefData,$E1147,0)&gt;0,INDEX(RawDataRefData,$E1147,0)),""),3),"")</f>
        <v/>
      </c>
      <c r="BC1147" s="101" t="str">
        <f t="array" ref="BC1147">IF($AY1147,MIN(IF(G4SelectionMask="x",IF(INDEX(RawDataRefData,$E1147,0)&gt;0,INDEX(RawDataRefData,$E1147,0)),"")),"")</f>
        <v/>
      </c>
      <c r="BD1147" s="101" t="str">
        <f t="array" ref="BD1147">IF($AY1147,MAX(IF(G4SelectionMask="x",IF(INDEX(RawDataRefData,$E1147,0)&gt;0,INDEX(RawDataRefData,$E1147,0)),"")),"")</f>
        <v/>
      </c>
      <c r="BE1147" s="101" t="str">
        <f t="shared" si="426"/>
        <v/>
      </c>
      <c r="BF1147" s="101" t="str">
        <f t="array" ref="BF1147">IF($AY1147,STDEVA(IF(G4SelectionMask="x",IF(INDEX(RawDataRefData,$E1147,0)&gt;0,INDEX(RawDataRefData,$E1147,0)),"")),"")</f>
        <v/>
      </c>
      <c r="BG1147" s="100" t="b">
        <f t="shared" si="427"/>
        <v>0</v>
      </c>
      <c r="BH1147" s="100" t="str">
        <f t="array" ref="BH1147">IF($BG1147,MEDIAN(IF(G5SelectionMask="x",IF(INDEX(RawDataRefData,$E1147,0)&gt;0,INDEX(RawDataRefData,$E1147,0)),"")),"")</f>
        <v/>
      </c>
      <c r="BI1147" s="100" t="str">
        <f t="array" ref="BI1147">IF($BG1147,QUARTILE(IF(G5SelectionMask="x",IF(INDEX(RawDataRefData,$E1147,0)&gt;0,INDEX(RawDataRefData,$E1147,0)),""),1),"")</f>
        <v/>
      </c>
      <c r="BJ1147" s="100" t="str">
        <f t="array" ref="BJ1147">IF($BG1147,QUARTILE(IF(G5SelectionMask="x",IF(INDEX(RawDataRefData,$E1147,0)&gt;0,INDEX(RawDataRefData,$E1147,0)),""),3),"")</f>
        <v/>
      </c>
      <c r="BK1147" s="100" t="str">
        <f t="array" ref="BK1147">IF($BG1147,MIN(IF(G5SelectionMask="x",IF(INDEX(RawDataRefData,$E1147,0)&gt;0,INDEX(RawDataRefData,$E1147,0)),"")),"")</f>
        <v/>
      </c>
      <c r="BL1147" s="100" t="str">
        <f t="array" ref="BL1147">IF($BG1147,MAX(IF(G5SelectionMask="x",IF(INDEX(RawDataRefData,$E1147,0)&gt;0,INDEX(RawDataRefData,$E1147,0)),"")),"")</f>
        <v/>
      </c>
      <c r="BM1147" s="100" t="str">
        <f t="shared" si="428"/>
        <v/>
      </c>
      <c r="BN1147" s="103" t="str">
        <f t="array" ref="BN1147">IF($BG1147,STDEVA(IF(G5SelectionMask="x",IF(INDEX(RawDataRefData,$E1147,0)&gt;0,INDEX(RawDataRefData,$E1147,0)),"")),"")</f>
        <v/>
      </c>
      <c r="BO1147" s="104"/>
      <c r="BP1147" s="105">
        <v>1</v>
      </c>
      <c r="BQ1147" s="105">
        <v>2</v>
      </c>
      <c r="BR1147" s="105">
        <v>2</v>
      </c>
      <c r="BS1147" s="105">
        <v>2</v>
      </c>
      <c r="BT1147" s="105">
        <v>3</v>
      </c>
      <c r="BU1147" s="105">
        <v>2</v>
      </c>
      <c r="BV1147" s="105">
        <v>2</v>
      </c>
      <c r="BW1147" s="105">
        <v>3</v>
      </c>
      <c r="BX1147" s="105">
        <v>1</v>
      </c>
      <c r="BY1147" s="105">
        <v>3</v>
      </c>
      <c r="BZ1147" s="105">
        <v>4</v>
      </c>
      <c r="CA1147" s="105">
        <v>1</v>
      </c>
      <c r="CB1147" s="105">
        <v>1</v>
      </c>
      <c r="CC1147" s="105">
        <v>1</v>
      </c>
      <c r="CD1147" s="105">
        <v>1</v>
      </c>
    </row>
    <row r="1148" spans="1:82" ht="13.5" hidden="1" thickBot="1" x14ac:dyDescent="0.25">
      <c r="A1148" s="33" t="e">
        <f t="shared" si="359"/>
        <v>#NAME?</v>
      </c>
      <c r="B1148" s="218"/>
      <c r="C1148" s="215"/>
      <c r="D1148" s="229"/>
      <c r="E1148" s="72">
        <f t="shared" si="421"/>
        <v>1139</v>
      </c>
      <c r="F1148" s="9" t="s">
        <v>2487</v>
      </c>
      <c r="G1148" s="9" t="s">
        <v>1528</v>
      </c>
      <c r="H1148" s="9" t="s">
        <v>1214</v>
      </c>
      <c r="I1148" s="9" t="s">
        <v>1630</v>
      </c>
      <c r="K1148" s="100">
        <f t="shared" si="406"/>
        <v>3</v>
      </c>
      <c r="L1148" s="100"/>
      <c r="M1148" s="100"/>
      <c r="N1148" s="100"/>
      <c r="O1148" s="100"/>
      <c r="P1148" s="101">
        <f t="shared" si="407"/>
        <v>2</v>
      </c>
      <c r="Q1148" s="102">
        <f t="shared" si="408"/>
        <v>2</v>
      </c>
      <c r="R1148" s="102">
        <f t="shared" si="409"/>
        <v>3</v>
      </c>
      <c r="S1148" s="102">
        <f t="shared" si="410"/>
        <v>3</v>
      </c>
      <c r="T1148" s="102">
        <f t="shared" si="411"/>
        <v>3</v>
      </c>
      <c r="U1148" s="102">
        <f t="shared" si="412"/>
        <v>1</v>
      </c>
      <c r="V1148" s="102">
        <f t="shared" si="413"/>
        <v>1</v>
      </c>
      <c r="W1148" s="102">
        <f t="shared" si="414"/>
        <v>1</v>
      </c>
      <c r="X1148" s="102">
        <f t="shared" si="415"/>
        <v>1</v>
      </c>
      <c r="Y1148" s="102">
        <f t="shared" si="416"/>
        <v>3</v>
      </c>
      <c r="Z1148" s="102">
        <f t="shared" si="417"/>
        <v>1</v>
      </c>
      <c r="AA1148" s="100" t="b">
        <f t="shared" si="418"/>
        <v>1</v>
      </c>
      <c r="AB1148" s="100">
        <f t="array" ref="AB1148">IF($AA1148,MEDIAN(IF(G1SelectionMask="x",IF(INDEX(RawDataRefData,$E1148,0)&gt;0,INDEX(RawDataRefData,$E1148,0)),"")),"")</f>
        <v>2</v>
      </c>
      <c r="AC1148" s="100">
        <f t="array" ref="AC1148">IF($AA1148,QUARTILE(IF(G1SelectionMask="x",IF(INDEX(RawDataRefData,$E1148,0)&gt;0,INDEX(RawDataRefData,$E1148,0)),""),1),"")</f>
        <v>1</v>
      </c>
      <c r="AD1148" s="100">
        <f t="array" ref="AD1148">IF($AA1148,QUARTILE(IF(G1SelectionMask="x",IF(INDEX(RawDataRefData,$E1148,0)&gt;0,INDEX(RawDataRefData,$E1148,0)),""),3),"")</f>
        <v>3</v>
      </c>
      <c r="AE1148" s="100">
        <f t="array" ref="AE1148">IF($AA1148,MIN(IF(G1SelectionMask="x",IF(INDEX(RawDataRefData,$E1148,0)&gt;0,INDEX(RawDataRefData,$E1148,0)),"")),"")</f>
        <v>1</v>
      </c>
      <c r="AF1148" s="100">
        <f t="array" ref="AF1148">IF($AA1148,MAX(IF(G1SelectionMask="x",IF(INDEX(RawDataRefData,$E1148,0)&gt;0,INDEX(RawDataRefData,$E1148,0)),"")),"")</f>
        <v>3</v>
      </c>
      <c r="AG1148" s="100">
        <f t="shared" si="419"/>
        <v>1.9090909090909092</v>
      </c>
      <c r="AH1148" s="100">
        <f t="array" ref="AH1148">IF($AA1148,STDEVA(IF(G1SelectionMask="x",IF(INDEX(RawDataRefData,$E1148,0)&gt;0,INDEX(RawDataRefData,$E1148,0)),"")),"")</f>
        <v>0.94387980744853883</v>
      </c>
      <c r="AI1148" s="101" t="b">
        <f t="shared" si="420"/>
        <v>1</v>
      </c>
      <c r="AJ1148" s="101">
        <f t="array" ref="AJ1148">IF($AI1148,MEDIAN(IF(G2SelectionMask="x",IF(INDEX(RawDataRefData,$E1148,0)&gt;0,INDEX(RawDataRefData,$E1148,0)),"")),"")</f>
        <v>2</v>
      </c>
      <c r="AK1148" s="101">
        <f t="array" ref="AK1148">IF($AI1148,QUARTILE(IF(G2SelectionMask="x",IF(INDEX(RawDataRefData,$E1148,0)&gt;0,INDEX(RawDataRefData,$E1148,0)),""),1),"")</f>
        <v>1.5</v>
      </c>
      <c r="AL1148" s="101">
        <f t="array" ref="AL1148">IF($AI1148,QUARTILE(IF(G2SelectionMask="x",IF(INDEX(RawDataRefData,$E1148,0)&gt;0,INDEX(RawDataRefData,$E1148,0)),""),3),"")</f>
        <v>3</v>
      </c>
      <c r="AM1148" s="101">
        <f t="array" ref="AM1148">IF($AI1148,MIN(IF(G2SelectionMask="x",IF(INDEX(RawDataRefData,$E1148,0)&gt;0,INDEX(RawDataRefData,$E1148,0)),"")),"")</f>
        <v>1</v>
      </c>
      <c r="AN1148" s="101">
        <f t="array" ref="AN1148">IF($AI1148,MAX(IF(G2SelectionMask="x",IF(INDEX(RawDataRefData,$E1148,0)&gt;0,INDEX(RawDataRefData,$E1148,0)),"")),"")</f>
        <v>3</v>
      </c>
      <c r="AO1148" s="101">
        <f t="shared" si="422"/>
        <v>2.1818181818181817</v>
      </c>
      <c r="AP1148" s="101">
        <f t="array" ref="AP1148">IF($AI1148,STDEVA(IF(G2SelectionMask="x",IF(INDEX(RawDataRefData,$E1148,0)&gt;0,INDEX(RawDataRefData,$E1148,0)),"")),"")</f>
        <v>0.87386289750530277</v>
      </c>
      <c r="AQ1148" s="100" t="b">
        <f t="shared" si="423"/>
        <v>0</v>
      </c>
      <c r="AR1148" s="100" t="str">
        <f t="array" ref="AR1148">IF($AQ1148,MEDIAN(IF(G3SelectionMask="x",IF(INDEX(RawDataRefData,$E1148,0)&gt;0,INDEX(RawDataRefData,$E1148,0)),"")),"")</f>
        <v/>
      </c>
      <c r="AS1148" s="100" t="str">
        <f t="array" ref="AS1148">IF($AQ1148,QUARTILE(IF(G3SelectionMask="x",IF(INDEX(RawDataRefData,$E1148,0)&gt;0,INDEX(RawDataRefData,$E1148,0)),""),1),"")</f>
        <v/>
      </c>
      <c r="AT1148" s="100" t="str">
        <f t="array" ref="AT1148">IF($AQ1148,QUARTILE(IF(G3SelectionMask="x",IF(INDEX(RawDataRefData,$E1148,0)&gt;0,INDEX(RawDataRefData,$E1148,0)),""),3),"")</f>
        <v/>
      </c>
      <c r="AU1148" s="100" t="str">
        <f t="array" ref="AU1148">IF($AQ1148,MIN(IF(G3SelectionMask="x",IF(INDEX(RawDataRefData,$E1148,0)&gt;0,INDEX(RawDataRefData,$E1148,0)),"")),"")</f>
        <v/>
      </c>
      <c r="AV1148" s="100" t="str">
        <f t="array" ref="AV1148">IF($AQ1148,MAX(IF(G3SelectionMask="x",IF(INDEX(RawDataRefData,$E1148,0)&gt;0,INDEX(RawDataRefData,$E1148,0)),"")),"")</f>
        <v/>
      </c>
      <c r="AW1148" s="100" t="str">
        <f t="shared" si="424"/>
        <v/>
      </c>
      <c r="AX1148" s="100" t="str">
        <f t="array" ref="AX1148">IF($AQ1148,STDEVA(IF(G3SelectionMask="x",IF(INDEX(RawDataRefData,$E1148,0)&gt;0,INDEX(RawDataRefData,$E1148,0)),"")),"")</f>
        <v/>
      </c>
      <c r="AY1148" s="101" t="b">
        <f t="shared" si="425"/>
        <v>0</v>
      </c>
      <c r="AZ1148" s="101" t="str">
        <f t="array" ref="AZ1148">IF($AY1148,MEDIAN(IF(G4SelectionMask="x",IF(INDEX(RawDataRefData,$E1148,0)&gt;0,INDEX(RawDataRefData,$E1148,0)),"")),"")</f>
        <v/>
      </c>
      <c r="BA1148" s="101" t="str">
        <f t="array" ref="BA1148">IF($AY1148,QUARTILE(IF(G4SelectionMask="x",IF(INDEX(RawDataRefData,$E1148,0)&gt;0,INDEX(RawDataRefData,$E1148,0)),""),1),"")</f>
        <v/>
      </c>
      <c r="BB1148" s="101" t="str">
        <f t="array" ref="BB1148">IF($AY1148,QUARTILE(IF(G4SelectionMask="x",IF(INDEX(RawDataRefData,$E1148,0)&gt;0,INDEX(RawDataRefData,$E1148,0)),""),3),"")</f>
        <v/>
      </c>
      <c r="BC1148" s="101" t="str">
        <f t="array" ref="BC1148">IF($AY1148,MIN(IF(G4SelectionMask="x",IF(INDEX(RawDataRefData,$E1148,0)&gt;0,INDEX(RawDataRefData,$E1148,0)),"")),"")</f>
        <v/>
      </c>
      <c r="BD1148" s="101" t="str">
        <f t="array" ref="BD1148">IF($AY1148,MAX(IF(G4SelectionMask="x",IF(INDEX(RawDataRefData,$E1148,0)&gt;0,INDEX(RawDataRefData,$E1148,0)),"")),"")</f>
        <v/>
      </c>
      <c r="BE1148" s="101" t="str">
        <f t="shared" si="426"/>
        <v/>
      </c>
      <c r="BF1148" s="101" t="str">
        <f t="array" ref="BF1148">IF($AY1148,STDEVA(IF(G4SelectionMask="x",IF(INDEX(RawDataRefData,$E1148,0)&gt;0,INDEX(RawDataRefData,$E1148,0)),"")),"")</f>
        <v/>
      </c>
      <c r="BG1148" s="100" t="b">
        <f t="shared" si="427"/>
        <v>0</v>
      </c>
      <c r="BH1148" s="100" t="str">
        <f t="array" ref="BH1148">IF($BG1148,MEDIAN(IF(G5SelectionMask="x",IF(INDEX(RawDataRefData,$E1148,0)&gt;0,INDEX(RawDataRefData,$E1148,0)),"")),"")</f>
        <v/>
      </c>
      <c r="BI1148" s="100" t="str">
        <f t="array" ref="BI1148">IF($BG1148,QUARTILE(IF(G5SelectionMask="x",IF(INDEX(RawDataRefData,$E1148,0)&gt;0,INDEX(RawDataRefData,$E1148,0)),""),1),"")</f>
        <v/>
      </c>
      <c r="BJ1148" s="100" t="str">
        <f t="array" ref="BJ1148">IF($BG1148,QUARTILE(IF(G5SelectionMask="x",IF(INDEX(RawDataRefData,$E1148,0)&gt;0,INDEX(RawDataRefData,$E1148,0)),""),3),"")</f>
        <v/>
      </c>
      <c r="BK1148" s="100" t="str">
        <f t="array" ref="BK1148">IF($BG1148,MIN(IF(G5SelectionMask="x",IF(INDEX(RawDataRefData,$E1148,0)&gt;0,INDEX(RawDataRefData,$E1148,0)),"")),"")</f>
        <v/>
      </c>
      <c r="BL1148" s="100" t="str">
        <f t="array" ref="BL1148">IF($BG1148,MAX(IF(G5SelectionMask="x",IF(INDEX(RawDataRefData,$E1148,0)&gt;0,INDEX(RawDataRefData,$E1148,0)),"")),"")</f>
        <v/>
      </c>
      <c r="BM1148" s="100" t="str">
        <f t="shared" si="428"/>
        <v/>
      </c>
      <c r="BN1148" s="103" t="str">
        <f t="array" ref="BN1148">IF($BG1148,STDEVA(IF(G5SelectionMask="x",IF(INDEX(RawDataRefData,$E1148,0)&gt;0,INDEX(RawDataRefData,$E1148,0)),"")),"")</f>
        <v/>
      </c>
      <c r="BO1148" s="104"/>
      <c r="BP1148" s="105">
        <v>3</v>
      </c>
      <c r="BQ1148" s="105">
        <v>2</v>
      </c>
      <c r="BR1148" s="105">
        <v>2</v>
      </c>
      <c r="BS1148" s="105">
        <v>3</v>
      </c>
      <c r="BT1148" s="105">
        <v>3</v>
      </c>
      <c r="BU1148" s="105">
        <v>3</v>
      </c>
      <c r="BV1148" s="105">
        <v>1</v>
      </c>
      <c r="BW1148" s="105">
        <v>1</v>
      </c>
      <c r="BX1148" s="105">
        <v>1</v>
      </c>
      <c r="BY1148" s="105">
        <v>1</v>
      </c>
      <c r="BZ1148" s="105">
        <v>3</v>
      </c>
      <c r="CA1148" s="105">
        <v>1</v>
      </c>
      <c r="CB1148" s="105">
        <v>3</v>
      </c>
      <c r="CC1148" s="105">
        <v>3</v>
      </c>
      <c r="CD1148" s="105">
        <v>2</v>
      </c>
    </row>
    <row r="1149" spans="1:82" ht="13.5" hidden="1" thickBot="1" x14ac:dyDescent="0.25">
      <c r="A1149" s="33" t="e">
        <f t="shared" si="359"/>
        <v>#NAME?</v>
      </c>
      <c r="B1149" s="218"/>
      <c r="C1149" s="215"/>
      <c r="D1149" s="229"/>
      <c r="E1149" s="72">
        <f t="shared" si="421"/>
        <v>1140</v>
      </c>
      <c r="F1149" s="9" t="s">
        <v>2488</v>
      </c>
      <c r="G1149" s="9" t="s">
        <v>1516</v>
      </c>
      <c r="H1149" s="9" t="s">
        <v>1213</v>
      </c>
      <c r="I1149" s="9" t="s">
        <v>1630</v>
      </c>
      <c r="K1149" s="100">
        <f t="shared" si="406"/>
        <v>1</v>
      </c>
      <c r="L1149" s="100"/>
      <c r="M1149" s="100"/>
      <c r="N1149" s="100"/>
      <c r="O1149" s="100"/>
      <c r="P1149" s="101">
        <f t="shared" si="407"/>
        <v>1</v>
      </c>
      <c r="Q1149" s="102">
        <f t="shared" si="408"/>
        <v>3</v>
      </c>
      <c r="R1149" s="102">
        <f t="shared" si="409"/>
        <v>4</v>
      </c>
      <c r="S1149" s="102">
        <f t="shared" si="410"/>
        <v>1</v>
      </c>
      <c r="T1149" s="102">
        <f t="shared" si="411"/>
        <v>4</v>
      </c>
      <c r="U1149" s="102">
        <f t="shared" si="412"/>
        <v>3</v>
      </c>
      <c r="V1149" s="102">
        <f t="shared" si="413"/>
        <v>2</v>
      </c>
      <c r="W1149" s="102">
        <f t="shared" si="414"/>
        <v>4</v>
      </c>
      <c r="X1149" s="102">
        <f t="shared" si="415"/>
        <v>1</v>
      </c>
      <c r="Y1149" s="102">
        <f t="shared" si="416"/>
        <v>3</v>
      </c>
      <c r="Z1149" s="102">
        <f t="shared" si="417"/>
        <v>3</v>
      </c>
      <c r="AA1149" s="100" t="b">
        <f t="shared" si="418"/>
        <v>1</v>
      </c>
      <c r="AB1149" s="100">
        <f t="array" ref="AB1149">IF($AA1149,MEDIAN(IF(G1SelectionMask="x",IF(INDEX(RawDataRefData,$E1149,0)&gt;0,INDEX(RawDataRefData,$E1149,0)),"")),"")</f>
        <v>3</v>
      </c>
      <c r="AC1149" s="100">
        <f t="array" ref="AC1149">IF($AA1149,QUARTILE(IF(G1SelectionMask="x",IF(INDEX(RawDataRefData,$E1149,0)&gt;0,INDEX(RawDataRefData,$E1149,0)),""),1),"")</f>
        <v>1.5</v>
      </c>
      <c r="AD1149" s="100">
        <f t="array" ref="AD1149">IF($AA1149,QUARTILE(IF(G1SelectionMask="x",IF(INDEX(RawDataRefData,$E1149,0)&gt;0,INDEX(RawDataRefData,$E1149,0)),""),3),"")</f>
        <v>3.5</v>
      </c>
      <c r="AE1149" s="100">
        <f t="array" ref="AE1149">IF($AA1149,MIN(IF(G1SelectionMask="x",IF(INDEX(RawDataRefData,$E1149,0)&gt;0,INDEX(RawDataRefData,$E1149,0)),"")),"")</f>
        <v>1</v>
      </c>
      <c r="AF1149" s="100">
        <f t="array" ref="AF1149">IF($AA1149,MAX(IF(G1SelectionMask="x",IF(INDEX(RawDataRefData,$E1149,0)&gt;0,INDEX(RawDataRefData,$E1149,0)),"")),"")</f>
        <v>4</v>
      </c>
      <c r="AG1149" s="100">
        <f t="shared" si="419"/>
        <v>2.6363636363636362</v>
      </c>
      <c r="AH1149" s="100">
        <f t="array" ref="AH1149">IF($AA1149,STDEVA(IF(G1SelectionMask="x",IF(INDEX(RawDataRefData,$E1149,0)&gt;0,INDEX(RawDataRefData,$E1149,0)),"")),"")</f>
        <v>1.2060453783110545</v>
      </c>
      <c r="AI1149" s="101" t="b">
        <f t="shared" si="420"/>
        <v>1</v>
      </c>
      <c r="AJ1149" s="101">
        <f t="array" ref="AJ1149">IF($AI1149,MEDIAN(IF(G2SelectionMask="x",IF(INDEX(RawDataRefData,$E1149,0)&gt;0,INDEX(RawDataRefData,$E1149,0)),"")),"")</f>
        <v>3</v>
      </c>
      <c r="AK1149" s="101">
        <f t="array" ref="AK1149">IF($AI1149,QUARTILE(IF(G2SelectionMask="x",IF(INDEX(RawDataRefData,$E1149,0)&gt;0,INDEX(RawDataRefData,$E1149,0)),""),1),"")</f>
        <v>1.5</v>
      </c>
      <c r="AL1149" s="101">
        <f t="array" ref="AL1149">IF($AI1149,QUARTILE(IF(G2SelectionMask="x",IF(INDEX(RawDataRefData,$E1149,0)&gt;0,INDEX(RawDataRefData,$E1149,0)),""),3),"")</f>
        <v>3</v>
      </c>
      <c r="AM1149" s="101">
        <f t="array" ref="AM1149">IF($AI1149,MIN(IF(G2SelectionMask="x",IF(INDEX(RawDataRefData,$E1149,0)&gt;0,INDEX(RawDataRefData,$E1149,0)),"")),"")</f>
        <v>1</v>
      </c>
      <c r="AN1149" s="101">
        <f t="array" ref="AN1149">IF($AI1149,MAX(IF(G2SelectionMask="x",IF(INDEX(RawDataRefData,$E1149,0)&gt;0,INDEX(RawDataRefData,$E1149,0)),"")),"")</f>
        <v>4</v>
      </c>
      <c r="AO1149" s="101">
        <f t="shared" si="422"/>
        <v>2.5454545454545454</v>
      </c>
      <c r="AP1149" s="101">
        <f t="array" ref="AP1149">IF($AI1149,STDEVA(IF(G2SelectionMask="x",IF(INDEX(RawDataRefData,$E1149,0)&gt;0,INDEX(RawDataRefData,$E1149,0)),"")),"")</f>
        <v>1.1281521496355327</v>
      </c>
      <c r="AQ1149" s="100" t="b">
        <f t="shared" si="423"/>
        <v>0</v>
      </c>
      <c r="AR1149" s="100" t="str">
        <f t="array" ref="AR1149">IF($AQ1149,MEDIAN(IF(G3SelectionMask="x",IF(INDEX(RawDataRefData,$E1149,0)&gt;0,INDEX(RawDataRefData,$E1149,0)),"")),"")</f>
        <v/>
      </c>
      <c r="AS1149" s="100" t="str">
        <f t="array" ref="AS1149">IF($AQ1149,QUARTILE(IF(G3SelectionMask="x",IF(INDEX(RawDataRefData,$E1149,0)&gt;0,INDEX(RawDataRefData,$E1149,0)),""),1),"")</f>
        <v/>
      </c>
      <c r="AT1149" s="100" t="str">
        <f t="array" ref="AT1149">IF($AQ1149,QUARTILE(IF(G3SelectionMask="x",IF(INDEX(RawDataRefData,$E1149,0)&gt;0,INDEX(RawDataRefData,$E1149,0)),""),3),"")</f>
        <v/>
      </c>
      <c r="AU1149" s="100" t="str">
        <f t="array" ref="AU1149">IF($AQ1149,MIN(IF(G3SelectionMask="x",IF(INDEX(RawDataRefData,$E1149,0)&gt;0,INDEX(RawDataRefData,$E1149,0)),"")),"")</f>
        <v/>
      </c>
      <c r="AV1149" s="100" t="str">
        <f t="array" ref="AV1149">IF($AQ1149,MAX(IF(G3SelectionMask="x",IF(INDEX(RawDataRefData,$E1149,0)&gt;0,INDEX(RawDataRefData,$E1149,0)),"")),"")</f>
        <v/>
      </c>
      <c r="AW1149" s="100" t="str">
        <f t="shared" si="424"/>
        <v/>
      </c>
      <c r="AX1149" s="100" t="str">
        <f t="array" ref="AX1149">IF($AQ1149,STDEVA(IF(G3SelectionMask="x",IF(INDEX(RawDataRefData,$E1149,0)&gt;0,INDEX(RawDataRefData,$E1149,0)),"")),"")</f>
        <v/>
      </c>
      <c r="AY1149" s="101" t="b">
        <f t="shared" si="425"/>
        <v>0</v>
      </c>
      <c r="AZ1149" s="101" t="str">
        <f t="array" ref="AZ1149">IF($AY1149,MEDIAN(IF(G4SelectionMask="x",IF(INDEX(RawDataRefData,$E1149,0)&gt;0,INDEX(RawDataRefData,$E1149,0)),"")),"")</f>
        <v/>
      </c>
      <c r="BA1149" s="101" t="str">
        <f t="array" ref="BA1149">IF($AY1149,QUARTILE(IF(G4SelectionMask="x",IF(INDEX(RawDataRefData,$E1149,0)&gt;0,INDEX(RawDataRefData,$E1149,0)),""),1),"")</f>
        <v/>
      </c>
      <c r="BB1149" s="101" t="str">
        <f t="array" ref="BB1149">IF($AY1149,QUARTILE(IF(G4SelectionMask="x",IF(INDEX(RawDataRefData,$E1149,0)&gt;0,INDEX(RawDataRefData,$E1149,0)),""),3),"")</f>
        <v/>
      </c>
      <c r="BC1149" s="101" t="str">
        <f t="array" ref="BC1149">IF($AY1149,MIN(IF(G4SelectionMask="x",IF(INDEX(RawDataRefData,$E1149,0)&gt;0,INDEX(RawDataRefData,$E1149,0)),"")),"")</f>
        <v/>
      </c>
      <c r="BD1149" s="101" t="str">
        <f t="array" ref="BD1149">IF($AY1149,MAX(IF(G4SelectionMask="x",IF(INDEX(RawDataRefData,$E1149,0)&gt;0,INDEX(RawDataRefData,$E1149,0)),"")),"")</f>
        <v/>
      </c>
      <c r="BE1149" s="101" t="str">
        <f t="shared" si="426"/>
        <v/>
      </c>
      <c r="BF1149" s="101" t="str">
        <f t="array" ref="BF1149">IF($AY1149,STDEVA(IF(G4SelectionMask="x",IF(INDEX(RawDataRefData,$E1149,0)&gt;0,INDEX(RawDataRefData,$E1149,0)),"")),"")</f>
        <v/>
      </c>
      <c r="BG1149" s="100" t="b">
        <f t="shared" si="427"/>
        <v>0</v>
      </c>
      <c r="BH1149" s="100" t="str">
        <f t="array" ref="BH1149">IF($BG1149,MEDIAN(IF(G5SelectionMask="x",IF(INDEX(RawDataRefData,$E1149,0)&gt;0,INDEX(RawDataRefData,$E1149,0)),"")),"")</f>
        <v/>
      </c>
      <c r="BI1149" s="100" t="str">
        <f t="array" ref="BI1149">IF($BG1149,QUARTILE(IF(G5SelectionMask="x",IF(INDEX(RawDataRefData,$E1149,0)&gt;0,INDEX(RawDataRefData,$E1149,0)),""),1),"")</f>
        <v/>
      </c>
      <c r="BJ1149" s="100" t="str">
        <f t="array" ref="BJ1149">IF($BG1149,QUARTILE(IF(G5SelectionMask="x",IF(INDEX(RawDataRefData,$E1149,0)&gt;0,INDEX(RawDataRefData,$E1149,0)),""),3),"")</f>
        <v/>
      </c>
      <c r="BK1149" s="100" t="str">
        <f t="array" ref="BK1149">IF($BG1149,MIN(IF(G5SelectionMask="x",IF(INDEX(RawDataRefData,$E1149,0)&gt;0,INDEX(RawDataRefData,$E1149,0)),"")),"")</f>
        <v/>
      </c>
      <c r="BL1149" s="100" t="str">
        <f t="array" ref="BL1149">IF($BG1149,MAX(IF(G5SelectionMask="x",IF(INDEX(RawDataRefData,$E1149,0)&gt;0,INDEX(RawDataRefData,$E1149,0)),"")),"")</f>
        <v/>
      </c>
      <c r="BM1149" s="100" t="str">
        <f t="shared" si="428"/>
        <v/>
      </c>
      <c r="BN1149" s="103" t="str">
        <f t="array" ref="BN1149">IF($BG1149,STDEVA(IF(G5SelectionMask="x",IF(INDEX(RawDataRefData,$E1149,0)&gt;0,INDEX(RawDataRefData,$E1149,0)),"")),"")</f>
        <v/>
      </c>
      <c r="BO1149" s="104"/>
      <c r="BP1149" s="105">
        <v>1</v>
      </c>
      <c r="BQ1149" s="105">
        <v>1</v>
      </c>
      <c r="BR1149" s="105">
        <v>3</v>
      </c>
      <c r="BS1149" s="105">
        <v>4</v>
      </c>
      <c r="BT1149" s="105">
        <v>1</v>
      </c>
      <c r="BU1149" s="105">
        <v>4</v>
      </c>
      <c r="BV1149" s="105">
        <v>3</v>
      </c>
      <c r="BW1149" s="105">
        <v>2</v>
      </c>
      <c r="BX1149" s="105">
        <v>4</v>
      </c>
      <c r="BY1149" s="105">
        <v>1</v>
      </c>
      <c r="BZ1149" s="105">
        <v>3</v>
      </c>
      <c r="CA1149" s="105">
        <v>3</v>
      </c>
      <c r="CB1149" s="105">
        <v>1</v>
      </c>
      <c r="CC1149" s="105">
        <v>3</v>
      </c>
      <c r="CD1149" s="105">
        <v>3</v>
      </c>
    </row>
    <row r="1150" spans="1:82" ht="13.5" hidden="1" thickBot="1" x14ac:dyDescent="0.25">
      <c r="A1150" s="33" t="e">
        <f t="shared" si="359"/>
        <v>#NAME?</v>
      </c>
      <c r="B1150" s="218"/>
      <c r="C1150" s="215"/>
      <c r="D1150" s="229"/>
      <c r="E1150" s="72">
        <f t="shared" si="421"/>
        <v>1141</v>
      </c>
      <c r="F1150" s="9" t="s">
        <v>2489</v>
      </c>
      <c r="G1150" s="9" t="s">
        <v>1517</v>
      </c>
      <c r="H1150" s="9" t="s">
        <v>1213</v>
      </c>
      <c r="I1150" s="9" t="s">
        <v>1630</v>
      </c>
      <c r="K1150" s="100">
        <f t="shared" si="406"/>
        <v>4</v>
      </c>
      <c r="L1150" s="100"/>
      <c r="M1150" s="100"/>
      <c r="N1150" s="100"/>
      <c r="O1150" s="100"/>
      <c r="P1150" s="101">
        <f t="shared" si="407"/>
        <v>3</v>
      </c>
      <c r="Q1150" s="102">
        <f t="shared" si="408"/>
        <v>2</v>
      </c>
      <c r="R1150" s="102">
        <f t="shared" si="409"/>
        <v>1</v>
      </c>
      <c r="S1150" s="102">
        <f t="shared" si="410"/>
        <v>2</v>
      </c>
      <c r="T1150" s="102">
        <f t="shared" si="411"/>
        <v>4</v>
      </c>
      <c r="U1150" s="102">
        <f t="shared" si="412"/>
        <v>3</v>
      </c>
      <c r="V1150" s="102">
        <f t="shared" si="413"/>
        <v>2</v>
      </c>
      <c r="W1150" s="102">
        <f t="shared" si="414"/>
        <v>2</v>
      </c>
      <c r="X1150" s="102">
        <f t="shared" si="415"/>
        <v>3</v>
      </c>
      <c r="Y1150" s="102">
        <f t="shared" si="416"/>
        <v>1</v>
      </c>
      <c r="Z1150" s="102">
        <f t="shared" si="417"/>
        <v>2</v>
      </c>
      <c r="AA1150" s="100" t="b">
        <f t="shared" si="418"/>
        <v>1</v>
      </c>
      <c r="AB1150" s="100">
        <f t="array" ref="AB1150">IF($AA1150,MEDIAN(IF(G1SelectionMask="x",IF(INDEX(RawDataRefData,$E1150,0)&gt;0,INDEX(RawDataRefData,$E1150,0)),"")),"")</f>
        <v>2</v>
      </c>
      <c r="AC1150" s="100">
        <f t="array" ref="AC1150">IF($AA1150,QUARTILE(IF(G1SelectionMask="x",IF(INDEX(RawDataRefData,$E1150,0)&gt;0,INDEX(RawDataRefData,$E1150,0)),""),1),"")</f>
        <v>2</v>
      </c>
      <c r="AD1150" s="100">
        <f t="array" ref="AD1150">IF($AA1150,QUARTILE(IF(G1SelectionMask="x",IF(INDEX(RawDataRefData,$E1150,0)&gt;0,INDEX(RawDataRefData,$E1150,0)),""),3),"")</f>
        <v>3</v>
      </c>
      <c r="AE1150" s="100">
        <f t="array" ref="AE1150">IF($AA1150,MIN(IF(G1SelectionMask="x",IF(INDEX(RawDataRefData,$E1150,0)&gt;0,INDEX(RawDataRefData,$E1150,0)),"")),"")</f>
        <v>1</v>
      </c>
      <c r="AF1150" s="100">
        <f t="array" ref="AF1150">IF($AA1150,MAX(IF(G1SelectionMask="x",IF(INDEX(RawDataRefData,$E1150,0)&gt;0,INDEX(RawDataRefData,$E1150,0)),"")),"")</f>
        <v>4</v>
      </c>
      <c r="AG1150" s="100">
        <f t="shared" si="419"/>
        <v>2.2727272727272729</v>
      </c>
      <c r="AH1150" s="100">
        <f t="array" ref="AH1150">IF($AA1150,STDEVA(IF(G1SelectionMask="x",IF(INDEX(RawDataRefData,$E1150,0)&gt;0,INDEX(RawDataRefData,$E1150,0)),"")),"")</f>
        <v>0.90453403373329078</v>
      </c>
      <c r="AI1150" s="101" t="b">
        <f t="shared" si="420"/>
        <v>1</v>
      </c>
      <c r="AJ1150" s="101">
        <f t="array" ref="AJ1150">IF($AI1150,MEDIAN(IF(G2SelectionMask="x",IF(INDEX(RawDataRefData,$E1150,0)&gt;0,INDEX(RawDataRefData,$E1150,0)),"")),"")</f>
        <v>2</v>
      </c>
      <c r="AK1150" s="101">
        <f t="array" ref="AK1150">IF($AI1150,QUARTILE(IF(G2SelectionMask="x",IF(INDEX(RawDataRefData,$E1150,0)&gt;0,INDEX(RawDataRefData,$E1150,0)),""),1),"")</f>
        <v>2</v>
      </c>
      <c r="AL1150" s="101">
        <f t="array" ref="AL1150">IF($AI1150,QUARTILE(IF(G2SelectionMask="x",IF(INDEX(RawDataRefData,$E1150,0)&gt;0,INDEX(RawDataRefData,$E1150,0)),""),3),"")</f>
        <v>2.5</v>
      </c>
      <c r="AM1150" s="101">
        <f t="array" ref="AM1150">IF($AI1150,MIN(IF(G2SelectionMask="x",IF(INDEX(RawDataRefData,$E1150,0)&gt;0,INDEX(RawDataRefData,$E1150,0)),"")),"")</f>
        <v>1</v>
      </c>
      <c r="AN1150" s="101">
        <f t="array" ref="AN1150">IF($AI1150,MAX(IF(G2SelectionMask="x",IF(INDEX(RawDataRefData,$E1150,0)&gt;0,INDEX(RawDataRefData,$E1150,0)),"")),"")</f>
        <v>4</v>
      </c>
      <c r="AO1150" s="101">
        <f t="shared" si="422"/>
        <v>2.2727272727272729</v>
      </c>
      <c r="AP1150" s="101">
        <f t="array" ref="AP1150">IF($AI1150,STDEVA(IF(G2SelectionMask="x",IF(INDEX(RawDataRefData,$E1150,0)&gt;0,INDEX(RawDataRefData,$E1150,0)),"")),"")</f>
        <v>1.009049958219026</v>
      </c>
      <c r="AQ1150" s="100" t="b">
        <f t="shared" si="423"/>
        <v>0</v>
      </c>
      <c r="AR1150" s="100" t="str">
        <f t="array" ref="AR1150">IF($AQ1150,MEDIAN(IF(G3SelectionMask="x",IF(INDEX(RawDataRefData,$E1150,0)&gt;0,INDEX(RawDataRefData,$E1150,0)),"")),"")</f>
        <v/>
      </c>
      <c r="AS1150" s="100" t="str">
        <f t="array" ref="AS1150">IF($AQ1150,QUARTILE(IF(G3SelectionMask="x",IF(INDEX(RawDataRefData,$E1150,0)&gt;0,INDEX(RawDataRefData,$E1150,0)),""),1),"")</f>
        <v/>
      </c>
      <c r="AT1150" s="100" t="str">
        <f t="array" ref="AT1150">IF($AQ1150,QUARTILE(IF(G3SelectionMask="x",IF(INDEX(RawDataRefData,$E1150,0)&gt;0,INDEX(RawDataRefData,$E1150,0)),""),3),"")</f>
        <v/>
      </c>
      <c r="AU1150" s="100" t="str">
        <f t="array" ref="AU1150">IF($AQ1150,MIN(IF(G3SelectionMask="x",IF(INDEX(RawDataRefData,$E1150,0)&gt;0,INDEX(RawDataRefData,$E1150,0)),"")),"")</f>
        <v/>
      </c>
      <c r="AV1150" s="100" t="str">
        <f t="array" ref="AV1150">IF($AQ1150,MAX(IF(G3SelectionMask="x",IF(INDEX(RawDataRefData,$E1150,0)&gt;0,INDEX(RawDataRefData,$E1150,0)),"")),"")</f>
        <v/>
      </c>
      <c r="AW1150" s="100" t="str">
        <f t="shared" si="424"/>
        <v/>
      </c>
      <c r="AX1150" s="100" t="str">
        <f t="array" ref="AX1150">IF($AQ1150,STDEVA(IF(G3SelectionMask="x",IF(INDEX(RawDataRefData,$E1150,0)&gt;0,INDEX(RawDataRefData,$E1150,0)),"")),"")</f>
        <v/>
      </c>
      <c r="AY1150" s="101" t="b">
        <f t="shared" si="425"/>
        <v>0</v>
      </c>
      <c r="AZ1150" s="101" t="str">
        <f t="array" ref="AZ1150">IF($AY1150,MEDIAN(IF(G4SelectionMask="x",IF(INDEX(RawDataRefData,$E1150,0)&gt;0,INDEX(RawDataRefData,$E1150,0)),"")),"")</f>
        <v/>
      </c>
      <c r="BA1150" s="101" t="str">
        <f t="array" ref="BA1150">IF($AY1150,QUARTILE(IF(G4SelectionMask="x",IF(INDEX(RawDataRefData,$E1150,0)&gt;0,INDEX(RawDataRefData,$E1150,0)),""),1),"")</f>
        <v/>
      </c>
      <c r="BB1150" s="101" t="str">
        <f t="array" ref="BB1150">IF($AY1150,QUARTILE(IF(G4SelectionMask="x",IF(INDEX(RawDataRefData,$E1150,0)&gt;0,INDEX(RawDataRefData,$E1150,0)),""),3),"")</f>
        <v/>
      </c>
      <c r="BC1150" s="101" t="str">
        <f t="array" ref="BC1150">IF($AY1150,MIN(IF(G4SelectionMask="x",IF(INDEX(RawDataRefData,$E1150,0)&gt;0,INDEX(RawDataRefData,$E1150,0)),"")),"")</f>
        <v/>
      </c>
      <c r="BD1150" s="101" t="str">
        <f t="array" ref="BD1150">IF($AY1150,MAX(IF(G4SelectionMask="x",IF(INDEX(RawDataRefData,$E1150,0)&gt;0,INDEX(RawDataRefData,$E1150,0)),"")),"")</f>
        <v/>
      </c>
      <c r="BE1150" s="101" t="str">
        <f t="shared" si="426"/>
        <v/>
      </c>
      <c r="BF1150" s="101" t="str">
        <f t="array" ref="BF1150">IF($AY1150,STDEVA(IF(G4SelectionMask="x",IF(INDEX(RawDataRefData,$E1150,0)&gt;0,INDEX(RawDataRefData,$E1150,0)),"")),"")</f>
        <v/>
      </c>
      <c r="BG1150" s="100" t="b">
        <f t="shared" si="427"/>
        <v>0</v>
      </c>
      <c r="BH1150" s="100" t="str">
        <f t="array" ref="BH1150">IF($BG1150,MEDIAN(IF(G5SelectionMask="x",IF(INDEX(RawDataRefData,$E1150,0)&gt;0,INDEX(RawDataRefData,$E1150,0)),"")),"")</f>
        <v/>
      </c>
      <c r="BI1150" s="100" t="str">
        <f t="array" ref="BI1150">IF($BG1150,QUARTILE(IF(G5SelectionMask="x",IF(INDEX(RawDataRefData,$E1150,0)&gt;0,INDEX(RawDataRefData,$E1150,0)),""),1),"")</f>
        <v/>
      </c>
      <c r="BJ1150" s="100" t="str">
        <f t="array" ref="BJ1150">IF($BG1150,QUARTILE(IF(G5SelectionMask="x",IF(INDEX(RawDataRefData,$E1150,0)&gt;0,INDEX(RawDataRefData,$E1150,0)),""),3),"")</f>
        <v/>
      </c>
      <c r="BK1150" s="100" t="str">
        <f t="array" ref="BK1150">IF($BG1150,MIN(IF(G5SelectionMask="x",IF(INDEX(RawDataRefData,$E1150,0)&gt;0,INDEX(RawDataRefData,$E1150,0)),"")),"")</f>
        <v/>
      </c>
      <c r="BL1150" s="100" t="str">
        <f t="array" ref="BL1150">IF($BG1150,MAX(IF(G5SelectionMask="x",IF(INDEX(RawDataRefData,$E1150,0)&gt;0,INDEX(RawDataRefData,$E1150,0)),"")),"")</f>
        <v/>
      </c>
      <c r="BM1150" s="100" t="str">
        <f t="shared" si="428"/>
        <v/>
      </c>
      <c r="BN1150" s="103" t="str">
        <f t="array" ref="BN1150">IF($BG1150,STDEVA(IF(G5SelectionMask="x",IF(INDEX(RawDataRefData,$E1150,0)&gt;0,INDEX(RawDataRefData,$E1150,0)),"")),"")</f>
        <v/>
      </c>
      <c r="BO1150" s="104"/>
      <c r="BP1150" s="105">
        <v>4</v>
      </c>
      <c r="BQ1150" s="105">
        <v>3</v>
      </c>
      <c r="BR1150" s="105">
        <v>2</v>
      </c>
      <c r="BS1150" s="105">
        <v>1</v>
      </c>
      <c r="BT1150" s="105">
        <v>2</v>
      </c>
      <c r="BU1150" s="105">
        <v>4</v>
      </c>
      <c r="BV1150" s="105">
        <v>3</v>
      </c>
      <c r="BW1150" s="105">
        <v>2</v>
      </c>
      <c r="BX1150" s="105">
        <v>2</v>
      </c>
      <c r="BY1150" s="105">
        <v>3</v>
      </c>
      <c r="BZ1150" s="105">
        <v>1</v>
      </c>
      <c r="CA1150" s="105">
        <v>2</v>
      </c>
      <c r="CB1150" s="105">
        <v>2</v>
      </c>
      <c r="CC1150" s="105">
        <v>4</v>
      </c>
      <c r="CD1150" s="105">
        <v>1</v>
      </c>
    </row>
    <row r="1151" spans="1:82" ht="13.5" hidden="1" thickBot="1" x14ac:dyDescent="0.25">
      <c r="A1151" s="33" t="e">
        <f t="shared" si="359"/>
        <v>#NAME?</v>
      </c>
      <c r="B1151" s="218"/>
      <c r="C1151" s="215"/>
      <c r="D1151" s="229"/>
      <c r="E1151" s="72">
        <f t="shared" si="421"/>
        <v>1142</v>
      </c>
      <c r="F1151" s="9" t="s">
        <v>2490</v>
      </c>
      <c r="G1151" s="9" t="s">
        <v>1518</v>
      </c>
      <c r="H1151" s="9" t="s">
        <v>1213</v>
      </c>
      <c r="I1151" s="9" t="s">
        <v>1630</v>
      </c>
      <c r="K1151" s="100">
        <f t="shared" si="406"/>
        <v>2</v>
      </c>
      <c r="L1151" s="100"/>
      <c r="M1151" s="100"/>
      <c r="N1151" s="100"/>
      <c r="O1151" s="100"/>
      <c r="P1151" s="101">
        <f t="shared" si="407"/>
        <v>3</v>
      </c>
      <c r="Q1151" s="102">
        <f t="shared" si="408"/>
        <v>4</v>
      </c>
      <c r="R1151" s="102">
        <f t="shared" si="409"/>
        <v>2</v>
      </c>
      <c r="S1151" s="102">
        <f t="shared" si="410"/>
        <v>1</v>
      </c>
      <c r="T1151" s="102">
        <f t="shared" si="411"/>
        <v>4</v>
      </c>
      <c r="U1151" s="102">
        <f t="shared" si="412"/>
        <v>3</v>
      </c>
      <c r="V1151" s="102">
        <f t="shared" si="413"/>
        <v>1</v>
      </c>
      <c r="W1151" s="102">
        <f t="shared" si="414"/>
        <v>2</v>
      </c>
      <c r="X1151" s="102">
        <f t="shared" si="415"/>
        <v>2</v>
      </c>
      <c r="Y1151" s="102">
        <f t="shared" si="416"/>
        <v>1</v>
      </c>
      <c r="Z1151" s="102">
        <f t="shared" si="417"/>
        <v>1</v>
      </c>
      <c r="AA1151" s="100" t="b">
        <f t="shared" si="418"/>
        <v>1</v>
      </c>
      <c r="AB1151" s="100">
        <f t="array" ref="AB1151">IF($AA1151,MEDIAN(IF(G1SelectionMask="x",IF(INDEX(RawDataRefData,$E1151,0)&gt;0,INDEX(RawDataRefData,$E1151,0)),"")),"")</f>
        <v>2</v>
      </c>
      <c r="AC1151" s="100">
        <f t="array" ref="AC1151">IF($AA1151,QUARTILE(IF(G1SelectionMask="x",IF(INDEX(RawDataRefData,$E1151,0)&gt;0,INDEX(RawDataRefData,$E1151,0)),""),1),"")</f>
        <v>1</v>
      </c>
      <c r="AD1151" s="100">
        <f t="array" ref="AD1151">IF($AA1151,QUARTILE(IF(G1SelectionMask="x",IF(INDEX(RawDataRefData,$E1151,0)&gt;0,INDEX(RawDataRefData,$E1151,0)),""),3),"")</f>
        <v>3</v>
      </c>
      <c r="AE1151" s="100">
        <f t="array" ref="AE1151">IF($AA1151,MIN(IF(G1SelectionMask="x",IF(INDEX(RawDataRefData,$E1151,0)&gt;0,INDEX(RawDataRefData,$E1151,0)),"")),"")</f>
        <v>1</v>
      </c>
      <c r="AF1151" s="100">
        <f t="array" ref="AF1151">IF($AA1151,MAX(IF(G1SelectionMask="x",IF(INDEX(RawDataRefData,$E1151,0)&gt;0,INDEX(RawDataRefData,$E1151,0)),"")),"")</f>
        <v>4</v>
      </c>
      <c r="AG1151" s="100">
        <f t="shared" si="419"/>
        <v>2.1818181818181817</v>
      </c>
      <c r="AH1151" s="100">
        <f t="array" ref="AH1151">IF($AA1151,STDEVA(IF(G1SelectionMask="x",IF(INDEX(RawDataRefData,$E1151,0)&gt;0,INDEX(RawDataRefData,$E1151,0)),"")),"")</f>
        <v>1.1677484162422844</v>
      </c>
      <c r="AI1151" s="101" t="b">
        <f t="shared" si="420"/>
        <v>1</v>
      </c>
      <c r="AJ1151" s="101">
        <f t="array" ref="AJ1151">IF($AI1151,MEDIAN(IF(G2SelectionMask="x",IF(INDEX(RawDataRefData,$E1151,0)&gt;0,INDEX(RawDataRefData,$E1151,0)),"")),"")</f>
        <v>2</v>
      </c>
      <c r="AK1151" s="101">
        <f t="array" ref="AK1151">IF($AI1151,QUARTILE(IF(G2SelectionMask="x",IF(INDEX(RawDataRefData,$E1151,0)&gt;0,INDEX(RawDataRefData,$E1151,0)),""),1),"")</f>
        <v>1</v>
      </c>
      <c r="AL1151" s="101">
        <f t="array" ref="AL1151">IF($AI1151,QUARTILE(IF(G2SelectionMask="x",IF(INDEX(RawDataRefData,$E1151,0)&gt;0,INDEX(RawDataRefData,$E1151,0)),""),3),"")</f>
        <v>3.5</v>
      </c>
      <c r="AM1151" s="101">
        <f t="array" ref="AM1151">IF($AI1151,MIN(IF(G2SelectionMask="x",IF(INDEX(RawDataRefData,$E1151,0)&gt;0,INDEX(RawDataRefData,$E1151,0)),"")),"")</f>
        <v>1</v>
      </c>
      <c r="AN1151" s="101">
        <f t="array" ref="AN1151">IF($AI1151,MAX(IF(G2SelectionMask="x",IF(INDEX(RawDataRefData,$E1151,0)&gt;0,INDEX(RawDataRefData,$E1151,0)),"")),"")</f>
        <v>4</v>
      </c>
      <c r="AO1151" s="101">
        <f t="shared" si="422"/>
        <v>2.1818181818181817</v>
      </c>
      <c r="AP1151" s="101">
        <f t="array" ref="AP1151">IF($AI1151,STDEVA(IF(G2SelectionMask="x",IF(INDEX(RawDataRefData,$E1151,0)&gt;0,INDEX(RawDataRefData,$E1151,0)),"")),"")</f>
        <v>1.3280197150781923</v>
      </c>
      <c r="AQ1151" s="100" t="b">
        <f t="shared" si="423"/>
        <v>0</v>
      </c>
      <c r="AR1151" s="100" t="str">
        <f t="array" ref="AR1151">IF($AQ1151,MEDIAN(IF(G3SelectionMask="x",IF(INDEX(RawDataRefData,$E1151,0)&gt;0,INDEX(RawDataRefData,$E1151,0)),"")),"")</f>
        <v/>
      </c>
      <c r="AS1151" s="100" t="str">
        <f t="array" ref="AS1151">IF($AQ1151,QUARTILE(IF(G3SelectionMask="x",IF(INDEX(RawDataRefData,$E1151,0)&gt;0,INDEX(RawDataRefData,$E1151,0)),""),1),"")</f>
        <v/>
      </c>
      <c r="AT1151" s="100" t="str">
        <f t="array" ref="AT1151">IF($AQ1151,QUARTILE(IF(G3SelectionMask="x",IF(INDEX(RawDataRefData,$E1151,0)&gt;0,INDEX(RawDataRefData,$E1151,0)),""),3),"")</f>
        <v/>
      </c>
      <c r="AU1151" s="100" t="str">
        <f t="array" ref="AU1151">IF($AQ1151,MIN(IF(G3SelectionMask="x",IF(INDEX(RawDataRefData,$E1151,0)&gt;0,INDEX(RawDataRefData,$E1151,0)),"")),"")</f>
        <v/>
      </c>
      <c r="AV1151" s="100" t="str">
        <f t="array" ref="AV1151">IF($AQ1151,MAX(IF(G3SelectionMask="x",IF(INDEX(RawDataRefData,$E1151,0)&gt;0,INDEX(RawDataRefData,$E1151,0)),"")),"")</f>
        <v/>
      </c>
      <c r="AW1151" s="100" t="str">
        <f t="shared" si="424"/>
        <v/>
      </c>
      <c r="AX1151" s="100" t="str">
        <f t="array" ref="AX1151">IF($AQ1151,STDEVA(IF(G3SelectionMask="x",IF(INDEX(RawDataRefData,$E1151,0)&gt;0,INDEX(RawDataRefData,$E1151,0)),"")),"")</f>
        <v/>
      </c>
      <c r="AY1151" s="101" t="b">
        <f t="shared" si="425"/>
        <v>0</v>
      </c>
      <c r="AZ1151" s="101" t="str">
        <f t="array" ref="AZ1151">IF($AY1151,MEDIAN(IF(G4SelectionMask="x",IF(INDEX(RawDataRefData,$E1151,0)&gt;0,INDEX(RawDataRefData,$E1151,0)),"")),"")</f>
        <v/>
      </c>
      <c r="BA1151" s="101" t="str">
        <f t="array" ref="BA1151">IF($AY1151,QUARTILE(IF(G4SelectionMask="x",IF(INDEX(RawDataRefData,$E1151,0)&gt;0,INDEX(RawDataRefData,$E1151,0)),""),1),"")</f>
        <v/>
      </c>
      <c r="BB1151" s="101" t="str">
        <f t="array" ref="BB1151">IF($AY1151,QUARTILE(IF(G4SelectionMask="x",IF(INDEX(RawDataRefData,$E1151,0)&gt;0,INDEX(RawDataRefData,$E1151,0)),""),3),"")</f>
        <v/>
      </c>
      <c r="BC1151" s="101" t="str">
        <f t="array" ref="BC1151">IF($AY1151,MIN(IF(G4SelectionMask="x",IF(INDEX(RawDataRefData,$E1151,0)&gt;0,INDEX(RawDataRefData,$E1151,0)),"")),"")</f>
        <v/>
      </c>
      <c r="BD1151" s="101" t="str">
        <f t="array" ref="BD1151">IF($AY1151,MAX(IF(G4SelectionMask="x",IF(INDEX(RawDataRefData,$E1151,0)&gt;0,INDEX(RawDataRefData,$E1151,0)),"")),"")</f>
        <v/>
      </c>
      <c r="BE1151" s="101" t="str">
        <f t="shared" si="426"/>
        <v/>
      </c>
      <c r="BF1151" s="101" t="str">
        <f t="array" ref="BF1151">IF($AY1151,STDEVA(IF(G4SelectionMask="x",IF(INDEX(RawDataRefData,$E1151,0)&gt;0,INDEX(RawDataRefData,$E1151,0)),"")),"")</f>
        <v/>
      </c>
      <c r="BG1151" s="100" t="b">
        <f t="shared" si="427"/>
        <v>0</v>
      </c>
      <c r="BH1151" s="100" t="str">
        <f t="array" ref="BH1151">IF($BG1151,MEDIAN(IF(G5SelectionMask="x",IF(INDEX(RawDataRefData,$E1151,0)&gt;0,INDEX(RawDataRefData,$E1151,0)),"")),"")</f>
        <v/>
      </c>
      <c r="BI1151" s="100" t="str">
        <f t="array" ref="BI1151">IF($BG1151,QUARTILE(IF(G5SelectionMask="x",IF(INDEX(RawDataRefData,$E1151,0)&gt;0,INDEX(RawDataRefData,$E1151,0)),""),1),"")</f>
        <v/>
      </c>
      <c r="BJ1151" s="100" t="str">
        <f t="array" ref="BJ1151">IF($BG1151,QUARTILE(IF(G5SelectionMask="x",IF(INDEX(RawDataRefData,$E1151,0)&gt;0,INDEX(RawDataRefData,$E1151,0)),""),3),"")</f>
        <v/>
      </c>
      <c r="BK1151" s="100" t="str">
        <f t="array" ref="BK1151">IF($BG1151,MIN(IF(G5SelectionMask="x",IF(INDEX(RawDataRefData,$E1151,0)&gt;0,INDEX(RawDataRefData,$E1151,0)),"")),"")</f>
        <v/>
      </c>
      <c r="BL1151" s="100" t="str">
        <f t="array" ref="BL1151">IF($BG1151,MAX(IF(G5SelectionMask="x",IF(INDEX(RawDataRefData,$E1151,0)&gt;0,INDEX(RawDataRefData,$E1151,0)),"")),"")</f>
        <v/>
      </c>
      <c r="BM1151" s="100" t="str">
        <f t="shared" si="428"/>
        <v/>
      </c>
      <c r="BN1151" s="103" t="str">
        <f t="array" ref="BN1151">IF($BG1151,STDEVA(IF(G5SelectionMask="x",IF(INDEX(RawDataRefData,$E1151,0)&gt;0,INDEX(RawDataRefData,$E1151,0)),"")),"")</f>
        <v/>
      </c>
      <c r="BO1151" s="104"/>
      <c r="BP1151" s="105">
        <v>2</v>
      </c>
      <c r="BQ1151" s="105">
        <v>3</v>
      </c>
      <c r="BR1151" s="105">
        <v>4</v>
      </c>
      <c r="BS1151" s="105">
        <v>2</v>
      </c>
      <c r="BT1151" s="105">
        <v>1</v>
      </c>
      <c r="BU1151" s="105">
        <v>4</v>
      </c>
      <c r="BV1151" s="105">
        <v>3</v>
      </c>
      <c r="BW1151" s="105">
        <v>1</v>
      </c>
      <c r="BX1151" s="105">
        <v>2</v>
      </c>
      <c r="BY1151" s="105">
        <v>2</v>
      </c>
      <c r="BZ1151" s="105">
        <v>1</v>
      </c>
      <c r="CA1151" s="105">
        <v>1</v>
      </c>
      <c r="CB1151" s="105">
        <v>4</v>
      </c>
      <c r="CC1151" s="105">
        <v>1</v>
      </c>
      <c r="CD1151" s="105">
        <v>2</v>
      </c>
    </row>
    <row r="1152" spans="1:82" ht="13.5" hidden="1" thickBot="1" x14ac:dyDescent="0.25">
      <c r="A1152" s="33" t="e">
        <f t="shared" si="359"/>
        <v>#NAME?</v>
      </c>
      <c r="B1152" s="218"/>
      <c r="C1152" s="215"/>
      <c r="D1152" s="229"/>
      <c r="E1152" s="72">
        <f t="shared" si="421"/>
        <v>1143</v>
      </c>
      <c r="F1152" s="9" t="s">
        <v>2491</v>
      </c>
      <c r="G1152" s="9" t="s">
        <v>1519</v>
      </c>
      <c r="H1152" s="9" t="s">
        <v>1213</v>
      </c>
      <c r="I1152" s="9" t="s">
        <v>1630</v>
      </c>
      <c r="K1152" s="100">
        <f t="shared" si="406"/>
        <v>2</v>
      </c>
      <c r="L1152" s="100"/>
      <c r="M1152" s="100"/>
      <c r="N1152" s="100"/>
      <c r="O1152" s="100"/>
      <c r="P1152" s="101">
        <f t="shared" si="407"/>
        <v>2</v>
      </c>
      <c r="Q1152" s="102">
        <f t="shared" si="408"/>
        <v>2</v>
      </c>
      <c r="R1152" s="102">
        <f t="shared" si="409"/>
        <v>1</v>
      </c>
      <c r="S1152" s="102">
        <f t="shared" si="410"/>
        <v>1</v>
      </c>
      <c r="T1152" s="102">
        <f t="shared" si="411"/>
        <v>4</v>
      </c>
      <c r="U1152" s="102">
        <f t="shared" si="412"/>
        <v>3</v>
      </c>
      <c r="V1152" s="102">
        <f t="shared" si="413"/>
        <v>3</v>
      </c>
      <c r="W1152" s="102">
        <f t="shared" si="414"/>
        <v>4</v>
      </c>
      <c r="X1152" s="102">
        <f t="shared" si="415"/>
        <v>1</v>
      </c>
      <c r="Y1152" s="102">
        <f t="shared" si="416"/>
        <v>2</v>
      </c>
      <c r="Z1152" s="102">
        <f t="shared" si="417"/>
        <v>3</v>
      </c>
      <c r="AA1152" s="100" t="b">
        <f t="shared" si="418"/>
        <v>1</v>
      </c>
      <c r="AB1152" s="100">
        <f t="array" ref="AB1152">IF($AA1152,MEDIAN(IF(G1SelectionMask="x",IF(INDEX(RawDataRefData,$E1152,0)&gt;0,INDEX(RawDataRefData,$E1152,0)),"")),"")</f>
        <v>2</v>
      </c>
      <c r="AC1152" s="100">
        <f t="array" ref="AC1152">IF($AA1152,QUARTILE(IF(G1SelectionMask="x",IF(INDEX(RawDataRefData,$E1152,0)&gt;0,INDEX(RawDataRefData,$E1152,0)),""),1),"")</f>
        <v>1.5</v>
      </c>
      <c r="AD1152" s="100">
        <f t="array" ref="AD1152">IF($AA1152,QUARTILE(IF(G1SelectionMask="x",IF(INDEX(RawDataRefData,$E1152,0)&gt;0,INDEX(RawDataRefData,$E1152,0)),""),3),"")</f>
        <v>3</v>
      </c>
      <c r="AE1152" s="100">
        <f t="array" ref="AE1152">IF($AA1152,MIN(IF(G1SelectionMask="x",IF(INDEX(RawDataRefData,$E1152,0)&gt;0,INDEX(RawDataRefData,$E1152,0)),"")),"")</f>
        <v>1</v>
      </c>
      <c r="AF1152" s="100">
        <f t="array" ref="AF1152">IF($AA1152,MAX(IF(G1SelectionMask="x",IF(INDEX(RawDataRefData,$E1152,0)&gt;0,INDEX(RawDataRefData,$E1152,0)),"")),"")</f>
        <v>4</v>
      </c>
      <c r="AG1152" s="100">
        <f t="shared" si="419"/>
        <v>2.3636363636363638</v>
      </c>
      <c r="AH1152" s="100">
        <f t="array" ref="AH1152">IF($AA1152,STDEVA(IF(G1SelectionMask="x",IF(INDEX(RawDataRefData,$E1152,0)&gt;0,INDEX(RawDataRefData,$E1152,0)),"")),"")</f>
        <v>1.1200649331826502</v>
      </c>
      <c r="AI1152" s="101" t="b">
        <f t="shared" si="420"/>
        <v>1</v>
      </c>
      <c r="AJ1152" s="101">
        <f t="array" ref="AJ1152">IF($AI1152,MEDIAN(IF(G2SelectionMask="x",IF(INDEX(RawDataRefData,$E1152,0)&gt;0,INDEX(RawDataRefData,$E1152,0)),"")),"")</f>
        <v>2</v>
      </c>
      <c r="AK1152" s="101">
        <f t="array" ref="AK1152">IF($AI1152,QUARTILE(IF(G2SelectionMask="x",IF(INDEX(RawDataRefData,$E1152,0)&gt;0,INDEX(RawDataRefData,$E1152,0)),""),1),"")</f>
        <v>1.5</v>
      </c>
      <c r="AL1152" s="101">
        <f t="array" ref="AL1152">IF($AI1152,QUARTILE(IF(G2SelectionMask="x",IF(INDEX(RawDataRefData,$E1152,0)&gt;0,INDEX(RawDataRefData,$E1152,0)),""),3),"")</f>
        <v>3</v>
      </c>
      <c r="AM1152" s="101">
        <f t="array" ref="AM1152">IF($AI1152,MIN(IF(G2SelectionMask="x",IF(INDEX(RawDataRefData,$E1152,0)&gt;0,INDEX(RawDataRefData,$E1152,0)),"")),"")</f>
        <v>1</v>
      </c>
      <c r="AN1152" s="101">
        <f t="array" ref="AN1152">IF($AI1152,MAX(IF(G2SelectionMask="x",IF(INDEX(RawDataRefData,$E1152,0)&gt;0,INDEX(RawDataRefData,$E1152,0)),"")),"")</f>
        <v>4</v>
      </c>
      <c r="AO1152" s="101">
        <f t="shared" si="422"/>
        <v>2.3636363636363638</v>
      </c>
      <c r="AP1152" s="101">
        <f t="array" ref="AP1152">IF($AI1152,STDEVA(IF(G2SelectionMask="x",IF(INDEX(RawDataRefData,$E1152,0)&gt;0,INDEX(RawDataRefData,$E1152,0)),"")),"")</f>
        <v>1.1200649331826502</v>
      </c>
      <c r="AQ1152" s="100" t="b">
        <f t="shared" si="423"/>
        <v>0</v>
      </c>
      <c r="AR1152" s="100" t="str">
        <f t="array" ref="AR1152">IF($AQ1152,MEDIAN(IF(G3SelectionMask="x",IF(INDEX(RawDataRefData,$E1152,0)&gt;0,INDEX(RawDataRefData,$E1152,0)),"")),"")</f>
        <v/>
      </c>
      <c r="AS1152" s="100" t="str">
        <f t="array" ref="AS1152">IF($AQ1152,QUARTILE(IF(G3SelectionMask="x",IF(INDEX(RawDataRefData,$E1152,0)&gt;0,INDEX(RawDataRefData,$E1152,0)),""),1),"")</f>
        <v/>
      </c>
      <c r="AT1152" s="100" t="str">
        <f t="array" ref="AT1152">IF($AQ1152,QUARTILE(IF(G3SelectionMask="x",IF(INDEX(RawDataRefData,$E1152,0)&gt;0,INDEX(RawDataRefData,$E1152,0)),""),3),"")</f>
        <v/>
      </c>
      <c r="AU1152" s="100" t="str">
        <f t="array" ref="AU1152">IF($AQ1152,MIN(IF(G3SelectionMask="x",IF(INDEX(RawDataRefData,$E1152,0)&gt;0,INDEX(RawDataRefData,$E1152,0)),"")),"")</f>
        <v/>
      </c>
      <c r="AV1152" s="100" t="str">
        <f t="array" ref="AV1152">IF($AQ1152,MAX(IF(G3SelectionMask="x",IF(INDEX(RawDataRefData,$E1152,0)&gt;0,INDEX(RawDataRefData,$E1152,0)),"")),"")</f>
        <v/>
      </c>
      <c r="AW1152" s="100" t="str">
        <f t="shared" si="424"/>
        <v/>
      </c>
      <c r="AX1152" s="100" t="str">
        <f t="array" ref="AX1152">IF($AQ1152,STDEVA(IF(G3SelectionMask="x",IF(INDEX(RawDataRefData,$E1152,0)&gt;0,INDEX(RawDataRefData,$E1152,0)),"")),"")</f>
        <v/>
      </c>
      <c r="AY1152" s="101" t="b">
        <f t="shared" si="425"/>
        <v>0</v>
      </c>
      <c r="AZ1152" s="101" t="str">
        <f t="array" ref="AZ1152">IF($AY1152,MEDIAN(IF(G4SelectionMask="x",IF(INDEX(RawDataRefData,$E1152,0)&gt;0,INDEX(RawDataRefData,$E1152,0)),"")),"")</f>
        <v/>
      </c>
      <c r="BA1152" s="101" t="str">
        <f t="array" ref="BA1152">IF($AY1152,QUARTILE(IF(G4SelectionMask="x",IF(INDEX(RawDataRefData,$E1152,0)&gt;0,INDEX(RawDataRefData,$E1152,0)),""),1),"")</f>
        <v/>
      </c>
      <c r="BB1152" s="101" t="str">
        <f t="array" ref="BB1152">IF($AY1152,QUARTILE(IF(G4SelectionMask="x",IF(INDEX(RawDataRefData,$E1152,0)&gt;0,INDEX(RawDataRefData,$E1152,0)),""),3),"")</f>
        <v/>
      </c>
      <c r="BC1152" s="101" t="str">
        <f t="array" ref="BC1152">IF($AY1152,MIN(IF(G4SelectionMask="x",IF(INDEX(RawDataRefData,$E1152,0)&gt;0,INDEX(RawDataRefData,$E1152,0)),"")),"")</f>
        <v/>
      </c>
      <c r="BD1152" s="101" t="str">
        <f t="array" ref="BD1152">IF($AY1152,MAX(IF(G4SelectionMask="x",IF(INDEX(RawDataRefData,$E1152,0)&gt;0,INDEX(RawDataRefData,$E1152,0)),"")),"")</f>
        <v/>
      </c>
      <c r="BE1152" s="101" t="str">
        <f t="shared" si="426"/>
        <v/>
      </c>
      <c r="BF1152" s="101" t="str">
        <f t="array" ref="BF1152">IF($AY1152,STDEVA(IF(G4SelectionMask="x",IF(INDEX(RawDataRefData,$E1152,0)&gt;0,INDEX(RawDataRefData,$E1152,0)),"")),"")</f>
        <v/>
      </c>
      <c r="BG1152" s="100" t="b">
        <f t="shared" si="427"/>
        <v>0</v>
      </c>
      <c r="BH1152" s="100" t="str">
        <f t="array" ref="BH1152">IF($BG1152,MEDIAN(IF(G5SelectionMask="x",IF(INDEX(RawDataRefData,$E1152,0)&gt;0,INDEX(RawDataRefData,$E1152,0)),"")),"")</f>
        <v/>
      </c>
      <c r="BI1152" s="100" t="str">
        <f t="array" ref="BI1152">IF($BG1152,QUARTILE(IF(G5SelectionMask="x",IF(INDEX(RawDataRefData,$E1152,0)&gt;0,INDEX(RawDataRefData,$E1152,0)),""),1),"")</f>
        <v/>
      </c>
      <c r="BJ1152" s="100" t="str">
        <f t="array" ref="BJ1152">IF($BG1152,QUARTILE(IF(G5SelectionMask="x",IF(INDEX(RawDataRefData,$E1152,0)&gt;0,INDEX(RawDataRefData,$E1152,0)),""),3),"")</f>
        <v/>
      </c>
      <c r="BK1152" s="100" t="str">
        <f t="array" ref="BK1152">IF($BG1152,MIN(IF(G5SelectionMask="x",IF(INDEX(RawDataRefData,$E1152,0)&gt;0,INDEX(RawDataRefData,$E1152,0)),"")),"")</f>
        <v/>
      </c>
      <c r="BL1152" s="100" t="str">
        <f t="array" ref="BL1152">IF($BG1152,MAX(IF(G5SelectionMask="x",IF(INDEX(RawDataRefData,$E1152,0)&gt;0,INDEX(RawDataRefData,$E1152,0)),"")),"")</f>
        <v/>
      </c>
      <c r="BM1152" s="100" t="str">
        <f t="shared" si="428"/>
        <v/>
      </c>
      <c r="BN1152" s="103" t="str">
        <f t="array" ref="BN1152">IF($BG1152,STDEVA(IF(G5SelectionMask="x",IF(INDEX(RawDataRefData,$E1152,0)&gt;0,INDEX(RawDataRefData,$E1152,0)),"")),"")</f>
        <v/>
      </c>
      <c r="BO1152" s="104"/>
      <c r="BP1152" s="105">
        <v>2</v>
      </c>
      <c r="BQ1152" s="105">
        <v>2</v>
      </c>
      <c r="BR1152" s="105">
        <v>2</v>
      </c>
      <c r="BS1152" s="105">
        <v>1</v>
      </c>
      <c r="BT1152" s="105">
        <v>1</v>
      </c>
      <c r="BU1152" s="105">
        <v>4</v>
      </c>
      <c r="BV1152" s="105">
        <v>3</v>
      </c>
      <c r="BW1152" s="105">
        <v>3</v>
      </c>
      <c r="BX1152" s="105">
        <v>4</v>
      </c>
      <c r="BY1152" s="105">
        <v>1</v>
      </c>
      <c r="BZ1152" s="105">
        <v>2</v>
      </c>
      <c r="CA1152" s="105">
        <v>3</v>
      </c>
      <c r="CB1152" s="105">
        <v>1</v>
      </c>
      <c r="CC1152" s="105">
        <v>1</v>
      </c>
      <c r="CD1152" s="105">
        <v>3</v>
      </c>
    </row>
    <row r="1153" spans="1:82" ht="13.5" hidden="1" thickBot="1" x14ac:dyDescent="0.25">
      <c r="A1153" s="33" t="e">
        <f t="shared" si="359"/>
        <v>#NAME?</v>
      </c>
      <c r="B1153" s="218"/>
      <c r="C1153" s="215"/>
      <c r="D1153" s="229"/>
      <c r="E1153" s="72">
        <f t="shared" si="421"/>
        <v>1144</v>
      </c>
      <c r="F1153" s="9" t="s">
        <v>2492</v>
      </c>
      <c r="G1153" s="9" t="s">
        <v>1527</v>
      </c>
      <c r="H1153" s="9" t="s">
        <v>1213</v>
      </c>
      <c r="I1153" s="9" t="s">
        <v>1630</v>
      </c>
      <c r="K1153" s="100">
        <f t="shared" si="406"/>
        <v>2</v>
      </c>
      <c r="L1153" s="100"/>
      <c r="M1153" s="100"/>
      <c r="N1153" s="100"/>
      <c r="O1153" s="100"/>
      <c r="P1153" s="101">
        <f t="shared" si="407"/>
        <v>2</v>
      </c>
      <c r="Q1153" s="102">
        <f t="shared" si="408"/>
        <v>3</v>
      </c>
      <c r="R1153" s="102">
        <f t="shared" si="409"/>
        <v>3</v>
      </c>
      <c r="S1153" s="102">
        <f t="shared" si="410"/>
        <v>2</v>
      </c>
      <c r="T1153" s="102">
        <f t="shared" si="411"/>
        <v>3</v>
      </c>
      <c r="U1153" s="102">
        <f t="shared" si="412"/>
        <v>1</v>
      </c>
      <c r="V1153" s="102">
        <f t="shared" si="413"/>
        <v>4</v>
      </c>
      <c r="W1153" s="102">
        <f t="shared" si="414"/>
        <v>3</v>
      </c>
      <c r="X1153" s="102">
        <f t="shared" si="415"/>
        <v>1</v>
      </c>
      <c r="Y1153" s="102">
        <f t="shared" si="416"/>
        <v>3</v>
      </c>
      <c r="Z1153" s="102">
        <f t="shared" si="417"/>
        <v>1</v>
      </c>
      <c r="AA1153" s="100" t="b">
        <f t="shared" si="418"/>
        <v>1</v>
      </c>
      <c r="AB1153" s="100">
        <f t="array" ref="AB1153">IF($AA1153,MEDIAN(IF(G1SelectionMask="x",IF(INDEX(RawDataRefData,$E1153,0)&gt;0,INDEX(RawDataRefData,$E1153,0)),"")),"")</f>
        <v>3</v>
      </c>
      <c r="AC1153" s="100">
        <f t="array" ref="AC1153">IF($AA1153,QUARTILE(IF(G1SelectionMask="x",IF(INDEX(RawDataRefData,$E1153,0)&gt;0,INDEX(RawDataRefData,$E1153,0)),""),1),"")</f>
        <v>1.5</v>
      </c>
      <c r="AD1153" s="100">
        <f t="array" ref="AD1153">IF($AA1153,QUARTILE(IF(G1SelectionMask="x",IF(INDEX(RawDataRefData,$E1153,0)&gt;0,INDEX(RawDataRefData,$E1153,0)),""),3),"")</f>
        <v>3</v>
      </c>
      <c r="AE1153" s="100">
        <f t="array" ref="AE1153">IF($AA1153,MIN(IF(G1SelectionMask="x",IF(INDEX(RawDataRefData,$E1153,0)&gt;0,INDEX(RawDataRefData,$E1153,0)),"")),"")</f>
        <v>1</v>
      </c>
      <c r="AF1153" s="100">
        <f t="array" ref="AF1153">IF($AA1153,MAX(IF(G1SelectionMask="x",IF(INDEX(RawDataRefData,$E1153,0)&gt;0,INDEX(RawDataRefData,$E1153,0)),"")),"")</f>
        <v>4</v>
      </c>
      <c r="AG1153" s="100">
        <f t="shared" si="419"/>
        <v>2.3636363636363638</v>
      </c>
      <c r="AH1153" s="100">
        <f t="array" ref="AH1153">IF($AA1153,STDEVA(IF(G1SelectionMask="x",IF(INDEX(RawDataRefData,$E1153,0)&gt;0,INDEX(RawDataRefData,$E1153,0)),"")),"")</f>
        <v>1.0269106361049412</v>
      </c>
      <c r="AI1153" s="101" t="b">
        <f t="shared" si="420"/>
        <v>1</v>
      </c>
      <c r="AJ1153" s="101">
        <f t="array" ref="AJ1153">IF($AI1153,MEDIAN(IF(G2SelectionMask="x",IF(INDEX(RawDataRefData,$E1153,0)&gt;0,INDEX(RawDataRefData,$E1153,0)),"")),"")</f>
        <v>3</v>
      </c>
      <c r="AK1153" s="101">
        <f t="array" ref="AK1153">IF($AI1153,QUARTILE(IF(G2SelectionMask="x",IF(INDEX(RawDataRefData,$E1153,0)&gt;0,INDEX(RawDataRefData,$E1153,0)),""),1),"")</f>
        <v>2</v>
      </c>
      <c r="AL1153" s="101">
        <f t="array" ref="AL1153">IF($AI1153,QUARTILE(IF(G2SelectionMask="x",IF(INDEX(RawDataRefData,$E1153,0)&gt;0,INDEX(RawDataRefData,$E1153,0)),""),3),"")</f>
        <v>3</v>
      </c>
      <c r="AM1153" s="101">
        <f t="array" ref="AM1153">IF($AI1153,MIN(IF(G2SelectionMask="x",IF(INDEX(RawDataRefData,$E1153,0)&gt;0,INDEX(RawDataRefData,$E1153,0)),"")),"")</f>
        <v>1</v>
      </c>
      <c r="AN1153" s="101">
        <f t="array" ref="AN1153">IF($AI1153,MAX(IF(G2SelectionMask="x",IF(INDEX(RawDataRefData,$E1153,0)&gt;0,INDEX(RawDataRefData,$E1153,0)),"")),"")</f>
        <v>4</v>
      </c>
      <c r="AO1153" s="101">
        <f t="shared" si="422"/>
        <v>2.6363636363636362</v>
      </c>
      <c r="AP1153" s="101">
        <f t="array" ref="AP1153">IF($AI1153,STDEVA(IF(G2SelectionMask="x",IF(INDEX(RawDataRefData,$E1153,0)&gt;0,INDEX(RawDataRefData,$E1153,0)),"")),"")</f>
        <v>0.8090398349558906</v>
      </c>
      <c r="AQ1153" s="100" t="b">
        <f t="shared" si="423"/>
        <v>0</v>
      </c>
      <c r="AR1153" s="100" t="str">
        <f t="array" ref="AR1153">IF($AQ1153,MEDIAN(IF(G3SelectionMask="x",IF(INDEX(RawDataRefData,$E1153,0)&gt;0,INDEX(RawDataRefData,$E1153,0)),"")),"")</f>
        <v/>
      </c>
      <c r="AS1153" s="100" t="str">
        <f t="array" ref="AS1153">IF($AQ1153,QUARTILE(IF(G3SelectionMask="x",IF(INDEX(RawDataRefData,$E1153,0)&gt;0,INDEX(RawDataRefData,$E1153,0)),""),1),"")</f>
        <v/>
      </c>
      <c r="AT1153" s="100" t="str">
        <f t="array" ref="AT1153">IF($AQ1153,QUARTILE(IF(G3SelectionMask="x",IF(INDEX(RawDataRefData,$E1153,0)&gt;0,INDEX(RawDataRefData,$E1153,0)),""),3),"")</f>
        <v/>
      </c>
      <c r="AU1153" s="100" t="str">
        <f t="array" ref="AU1153">IF($AQ1153,MIN(IF(G3SelectionMask="x",IF(INDEX(RawDataRefData,$E1153,0)&gt;0,INDEX(RawDataRefData,$E1153,0)),"")),"")</f>
        <v/>
      </c>
      <c r="AV1153" s="100" t="str">
        <f t="array" ref="AV1153">IF($AQ1153,MAX(IF(G3SelectionMask="x",IF(INDEX(RawDataRefData,$E1153,0)&gt;0,INDEX(RawDataRefData,$E1153,0)),"")),"")</f>
        <v/>
      </c>
      <c r="AW1153" s="100" t="str">
        <f t="shared" si="424"/>
        <v/>
      </c>
      <c r="AX1153" s="100" t="str">
        <f t="array" ref="AX1153">IF($AQ1153,STDEVA(IF(G3SelectionMask="x",IF(INDEX(RawDataRefData,$E1153,0)&gt;0,INDEX(RawDataRefData,$E1153,0)),"")),"")</f>
        <v/>
      </c>
      <c r="AY1153" s="101" t="b">
        <f t="shared" si="425"/>
        <v>0</v>
      </c>
      <c r="AZ1153" s="101" t="str">
        <f t="array" ref="AZ1153">IF($AY1153,MEDIAN(IF(G4SelectionMask="x",IF(INDEX(RawDataRefData,$E1153,0)&gt;0,INDEX(RawDataRefData,$E1153,0)),"")),"")</f>
        <v/>
      </c>
      <c r="BA1153" s="101" t="str">
        <f t="array" ref="BA1153">IF($AY1153,QUARTILE(IF(G4SelectionMask="x",IF(INDEX(RawDataRefData,$E1153,0)&gt;0,INDEX(RawDataRefData,$E1153,0)),""),1),"")</f>
        <v/>
      </c>
      <c r="BB1153" s="101" t="str">
        <f t="array" ref="BB1153">IF($AY1153,QUARTILE(IF(G4SelectionMask="x",IF(INDEX(RawDataRefData,$E1153,0)&gt;0,INDEX(RawDataRefData,$E1153,0)),""),3),"")</f>
        <v/>
      </c>
      <c r="BC1153" s="101" t="str">
        <f t="array" ref="BC1153">IF($AY1153,MIN(IF(G4SelectionMask="x",IF(INDEX(RawDataRefData,$E1153,0)&gt;0,INDEX(RawDataRefData,$E1153,0)),"")),"")</f>
        <v/>
      </c>
      <c r="BD1153" s="101" t="str">
        <f t="array" ref="BD1153">IF($AY1153,MAX(IF(G4SelectionMask="x",IF(INDEX(RawDataRefData,$E1153,0)&gt;0,INDEX(RawDataRefData,$E1153,0)),"")),"")</f>
        <v/>
      </c>
      <c r="BE1153" s="101" t="str">
        <f t="shared" si="426"/>
        <v/>
      </c>
      <c r="BF1153" s="101" t="str">
        <f t="array" ref="BF1153">IF($AY1153,STDEVA(IF(G4SelectionMask="x",IF(INDEX(RawDataRefData,$E1153,0)&gt;0,INDEX(RawDataRefData,$E1153,0)),"")),"")</f>
        <v/>
      </c>
      <c r="BG1153" s="100" t="b">
        <f t="shared" si="427"/>
        <v>0</v>
      </c>
      <c r="BH1153" s="100" t="str">
        <f t="array" ref="BH1153">IF($BG1153,MEDIAN(IF(G5SelectionMask="x",IF(INDEX(RawDataRefData,$E1153,0)&gt;0,INDEX(RawDataRefData,$E1153,0)),"")),"")</f>
        <v/>
      </c>
      <c r="BI1153" s="100" t="str">
        <f t="array" ref="BI1153">IF($BG1153,QUARTILE(IF(G5SelectionMask="x",IF(INDEX(RawDataRefData,$E1153,0)&gt;0,INDEX(RawDataRefData,$E1153,0)),""),1),"")</f>
        <v/>
      </c>
      <c r="BJ1153" s="100" t="str">
        <f t="array" ref="BJ1153">IF($BG1153,QUARTILE(IF(G5SelectionMask="x",IF(INDEX(RawDataRefData,$E1153,0)&gt;0,INDEX(RawDataRefData,$E1153,0)),""),3),"")</f>
        <v/>
      </c>
      <c r="BK1153" s="100" t="str">
        <f t="array" ref="BK1153">IF($BG1153,MIN(IF(G5SelectionMask="x",IF(INDEX(RawDataRefData,$E1153,0)&gt;0,INDEX(RawDataRefData,$E1153,0)),"")),"")</f>
        <v/>
      </c>
      <c r="BL1153" s="100" t="str">
        <f t="array" ref="BL1153">IF($BG1153,MAX(IF(G5SelectionMask="x",IF(INDEX(RawDataRefData,$E1153,0)&gt;0,INDEX(RawDataRefData,$E1153,0)),"")),"")</f>
        <v/>
      </c>
      <c r="BM1153" s="100" t="str">
        <f t="shared" si="428"/>
        <v/>
      </c>
      <c r="BN1153" s="103" t="str">
        <f t="array" ref="BN1153">IF($BG1153,STDEVA(IF(G5SelectionMask="x",IF(INDEX(RawDataRefData,$E1153,0)&gt;0,INDEX(RawDataRefData,$E1153,0)),"")),"")</f>
        <v/>
      </c>
      <c r="BO1153" s="104"/>
      <c r="BP1153" s="105">
        <v>2</v>
      </c>
      <c r="BQ1153" s="105">
        <v>2</v>
      </c>
      <c r="BR1153" s="105">
        <v>3</v>
      </c>
      <c r="BS1153" s="105">
        <v>3</v>
      </c>
      <c r="BT1153" s="105">
        <v>2</v>
      </c>
      <c r="BU1153" s="105">
        <v>3</v>
      </c>
      <c r="BV1153" s="105">
        <v>1</v>
      </c>
      <c r="BW1153" s="105">
        <v>4</v>
      </c>
      <c r="BX1153" s="105">
        <v>3</v>
      </c>
      <c r="BY1153" s="105">
        <v>1</v>
      </c>
      <c r="BZ1153" s="105">
        <v>3</v>
      </c>
      <c r="CA1153" s="105">
        <v>1</v>
      </c>
      <c r="CB1153" s="105">
        <v>3</v>
      </c>
      <c r="CC1153" s="105">
        <v>2</v>
      </c>
      <c r="CD1153" s="105">
        <v>3</v>
      </c>
    </row>
    <row r="1154" spans="1:82" ht="13.5" hidden="1" thickBot="1" x14ac:dyDescent="0.25">
      <c r="A1154" s="33" t="e">
        <f t="shared" si="359"/>
        <v>#NAME?</v>
      </c>
      <c r="B1154" s="218"/>
      <c r="C1154" s="215"/>
      <c r="D1154" s="229" t="s">
        <v>1631</v>
      </c>
      <c r="E1154" s="72">
        <f t="shared" si="421"/>
        <v>1145</v>
      </c>
      <c r="F1154" s="9" t="s">
        <v>2493</v>
      </c>
      <c r="G1154" s="9" t="s">
        <v>1529</v>
      </c>
      <c r="H1154" s="9" t="s">
        <v>1214</v>
      </c>
      <c r="I1154" s="9" t="s">
        <v>1631</v>
      </c>
      <c r="K1154" s="100">
        <f t="shared" si="406"/>
        <v>1</v>
      </c>
      <c r="L1154" s="100"/>
      <c r="M1154" s="100"/>
      <c r="N1154" s="100"/>
      <c r="O1154" s="100"/>
      <c r="P1154" s="101">
        <f t="shared" si="407"/>
        <v>4</v>
      </c>
      <c r="Q1154" s="102">
        <f t="shared" si="408"/>
        <v>1</v>
      </c>
      <c r="R1154" s="102">
        <f t="shared" si="409"/>
        <v>1</v>
      </c>
      <c r="S1154" s="102">
        <f t="shared" si="410"/>
        <v>2</v>
      </c>
      <c r="T1154" s="102">
        <f t="shared" si="411"/>
        <v>4</v>
      </c>
      <c r="U1154" s="102">
        <f t="shared" si="412"/>
        <v>3</v>
      </c>
      <c r="V1154" s="102">
        <f t="shared" si="413"/>
        <v>2</v>
      </c>
      <c r="W1154" s="102">
        <f t="shared" si="414"/>
        <v>4</v>
      </c>
      <c r="X1154" s="102">
        <f t="shared" si="415"/>
        <v>3</v>
      </c>
      <c r="Y1154" s="102">
        <f t="shared" si="416"/>
        <v>4</v>
      </c>
      <c r="Z1154" s="102">
        <f t="shared" si="417"/>
        <v>4</v>
      </c>
      <c r="AA1154" s="100" t="b">
        <f t="shared" si="418"/>
        <v>1</v>
      </c>
      <c r="AB1154" s="100">
        <f t="array" ref="AB1154">IF($AA1154,MEDIAN(IF(G1SelectionMask="x",IF(INDEX(RawDataRefData,$E1154,0)&gt;0,INDEX(RawDataRefData,$E1154,0)),"")),"")</f>
        <v>3</v>
      </c>
      <c r="AC1154" s="100">
        <f t="array" ref="AC1154">IF($AA1154,QUARTILE(IF(G1SelectionMask="x",IF(INDEX(RawDataRefData,$E1154,0)&gt;0,INDEX(RawDataRefData,$E1154,0)),""),1),"")</f>
        <v>2</v>
      </c>
      <c r="AD1154" s="100">
        <f t="array" ref="AD1154">IF($AA1154,QUARTILE(IF(G1SelectionMask="x",IF(INDEX(RawDataRefData,$E1154,0)&gt;0,INDEX(RawDataRefData,$E1154,0)),""),3),"")</f>
        <v>4</v>
      </c>
      <c r="AE1154" s="100">
        <f t="array" ref="AE1154">IF($AA1154,MIN(IF(G1SelectionMask="x",IF(INDEX(RawDataRefData,$E1154,0)&gt;0,INDEX(RawDataRefData,$E1154,0)),"")),"")</f>
        <v>1</v>
      </c>
      <c r="AF1154" s="100">
        <f t="array" ref="AF1154">IF($AA1154,MAX(IF(G1SelectionMask="x",IF(INDEX(RawDataRefData,$E1154,0)&gt;0,INDEX(RawDataRefData,$E1154,0)),"")),"")</f>
        <v>4</v>
      </c>
      <c r="AG1154" s="100">
        <f t="shared" si="419"/>
        <v>2.9090909090909092</v>
      </c>
      <c r="AH1154" s="100">
        <f t="array" ref="AH1154">IF($AA1154,STDEVA(IF(G1SelectionMask="x",IF(INDEX(RawDataRefData,$E1154,0)&gt;0,INDEX(RawDataRefData,$E1154,0)),"")),"")</f>
        <v>1.2210278829367864</v>
      </c>
      <c r="AI1154" s="101" t="b">
        <f t="shared" si="420"/>
        <v>1</v>
      </c>
      <c r="AJ1154" s="101">
        <f t="array" ref="AJ1154">IF($AI1154,MEDIAN(IF(G2SelectionMask="x",IF(INDEX(RawDataRefData,$E1154,0)&gt;0,INDEX(RawDataRefData,$E1154,0)),"")),"")</f>
        <v>4</v>
      </c>
      <c r="AK1154" s="101">
        <f t="array" ref="AK1154">IF($AI1154,QUARTILE(IF(G2SelectionMask="x",IF(INDEX(RawDataRefData,$E1154,0)&gt;0,INDEX(RawDataRefData,$E1154,0)),""),1),"")</f>
        <v>2</v>
      </c>
      <c r="AL1154" s="101">
        <f t="array" ref="AL1154">IF($AI1154,QUARTILE(IF(G2SelectionMask="x",IF(INDEX(RawDataRefData,$E1154,0)&gt;0,INDEX(RawDataRefData,$E1154,0)),""),3),"")</f>
        <v>4</v>
      </c>
      <c r="AM1154" s="101">
        <f t="array" ref="AM1154">IF($AI1154,MIN(IF(G2SelectionMask="x",IF(INDEX(RawDataRefData,$E1154,0)&gt;0,INDEX(RawDataRefData,$E1154,0)),"")),"")</f>
        <v>1</v>
      </c>
      <c r="AN1154" s="101">
        <f t="array" ref="AN1154">IF($AI1154,MAX(IF(G2SelectionMask="x",IF(INDEX(RawDataRefData,$E1154,0)&gt;0,INDEX(RawDataRefData,$E1154,0)),"")),"")</f>
        <v>4</v>
      </c>
      <c r="AO1154" s="101">
        <f t="shared" si="422"/>
        <v>2.9090909090909092</v>
      </c>
      <c r="AP1154" s="101">
        <f t="array" ref="AP1154">IF($AI1154,STDEVA(IF(G2SelectionMask="x",IF(INDEX(RawDataRefData,$E1154,0)&gt;0,INDEX(RawDataRefData,$E1154,0)),"")),"")</f>
        <v>1.300349603340998</v>
      </c>
      <c r="AQ1154" s="100" t="b">
        <f t="shared" si="423"/>
        <v>0</v>
      </c>
      <c r="AR1154" s="100" t="str">
        <f t="array" ref="AR1154">IF($AQ1154,MEDIAN(IF(G3SelectionMask="x",IF(INDEX(RawDataRefData,$E1154,0)&gt;0,INDEX(RawDataRefData,$E1154,0)),"")),"")</f>
        <v/>
      </c>
      <c r="AS1154" s="100" t="str">
        <f t="array" ref="AS1154">IF($AQ1154,QUARTILE(IF(G3SelectionMask="x",IF(INDEX(RawDataRefData,$E1154,0)&gt;0,INDEX(RawDataRefData,$E1154,0)),""),1),"")</f>
        <v/>
      </c>
      <c r="AT1154" s="100" t="str">
        <f t="array" ref="AT1154">IF($AQ1154,QUARTILE(IF(G3SelectionMask="x",IF(INDEX(RawDataRefData,$E1154,0)&gt;0,INDEX(RawDataRefData,$E1154,0)),""),3),"")</f>
        <v/>
      </c>
      <c r="AU1154" s="100" t="str">
        <f t="array" ref="AU1154">IF($AQ1154,MIN(IF(G3SelectionMask="x",IF(INDEX(RawDataRefData,$E1154,0)&gt;0,INDEX(RawDataRefData,$E1154,0)),"")),"")</f>
        <v/>
      </c>
      <c r="AV1154" s="100" t="str">
        <f t="array" ref="AV1154">IF($AQ1154,MAX(IF(G3SelectionMask="x",IF(INDEX(RawDataRefData,$E1154,0)&gt;0,INDEX(RawDataRefData,$E1154,0)),"")),"")</f>
        <v/>
      </c>
      <c r="AW1154" s="100" t="str">
        <f t="shared" si="424"/>
        <v/>
      </c>
      <c r="AX1154" s="100" t="str">
        <f t="array" ref="AX1154">IF($AQ1154,STDEVA(IF(G3SelectionMask="x",IF(INDEX(RawDataRefData,$E1154,0)&gt;0,INDEX(RawDataRefData,$E1154,0)),"")),"")</f>
        <v/>
      </c>
      <c r="AY1154" s="101" t="b">
        <f t="shared" si="425"/>
        <v>0</v>
      </c>
      <c r="AZ1154" s="101" t="str">
        <f t="array" ref="AZ1154">IF($AY1154,MEDIAN(IF(G4SelectionMask="x",IF(INDEX(RawDataRefData,$E1154,0)&gt;0,INDEX(RawDataRefData,$E1154,0)),"")),"")</f>
        <v/>
      </c>
      <c r="BA1154" s="101" t="str">
        <f t="array" ref="BA1154">IF($AY1154,QUARTILE(IF(G4SelectionMask="x",IF(INDEX(RawDataRefData,$E1154,0)&gt;0,INDEX(RawDataRefData,$E1154,0)),""),1),"")</f>
        <v/>
      </c>
      <c r="BB1154" s="101" t="str">
        <f t="array" ref="BB1154">IF($AY1154,QUARTILE(IF(G4SelectionMask="x",IF(INDEX(RawDataRefData,$E1154,0)&gt;0,INDEX(RawDataRefData,$E1154,0)),""),3),"")</f>
        <v/>
      </c>
      <c r="BC1154" s="101" t="str">
        <f t="array" ref="BC1154">IF($AY1154,MIN(IF(G4SelectionMask="x",IF(INDEX(RawDataRefData,$E1154,0)&gt;0,INDEX(RawDataRefData,$E1154,0)),"")),"")</f>
        <v/>
      </c>
      <c r="BD1154" s="101" t="str">
        <f t="array" ref="BD1154">IF($AY1154,MAX(IF(G4SelectionMask="x",IF(INDEX(RawDataRefData,$E1154,0)&gt;0,INDEX(RawDataRefData,$E1154,0)),"")),"")</f>
        <v/>
      </c>
      <c r="BE1154" s="101" t="str">
        <f t="shared" si="426"/>
        <v/>
      </c>
      <c r="BF1154" s="101" t="str">
        <f t="array" ref="BF1154">IF($AY1154,STDEVA(IF(G4SelectionMask="x",IF(INDEX(RawDataRefData,$E1154,0)&gt;0,INDEX(RawDataRefData,$E1154,0)),"")),"")</f>
        <v/>
      </c>
      <c r="BG1154" s="100" t="b">
        <f t="shared" si="427"/>
        <v>0</v>
      </c>
      <c r="BH1154" s="100" t="str">
        <f t="array" ref="BH1154">IF($BG1154,MEDIAN(IF(G5SelectionMask="x",IF(INDEX(RawDataRefData,$E1154,0)&gt;0,INDEX(RawDataRefData,$E1154,0)),"")),"")</f>
        <v/>
      </c>
      <c r="BI1154" s="100" t="str">
        <f t="array" ref="BI1154">IF($BG1154,QUARTILE(IF(G5SelectionMask="x",IF(INDEX(RawDataRefData,$E1154,0)&gt;0,INDEX(RawDataRefData,$E1154,0)),""),1),"")</f>
        <v/>
      </c>
      <c r="BJ1154" s="100" t="str">
        <f t="array" ref="BJ1154">IF($BG1154,QUARTILE(IF(G5SelectionMask="x",IF(INDEX(RawDataRefData,$E1154,0)&gt;0,INDEX(RawDataRefData,$E1154,0)),""),3),"")</f>
        <v/>
      </c>
      <c r="BK1154" s="100" t="str">
        <f t="array" ref="BK1154">IF($BG1154,MIN(IF(G5SelectionMask="x",IF(INDEX(RawDataRefData,$E1154,0)&gt;0,INDEX(RawDataRefData,$E1154,0)),"")),"")</f>
        <v/>
      </c>
      <c r="BL1154" s="100" t="str">
        <f t="array" ref="BL1154">IF($BG1154,MAX(IF(G5SelectionMask="x",IF(INDEX(RawDataRefData,$E1154,0)&gt;0,INDEX(RawDataRefData,$E1154,0)),"")),"")</f>
        <v/>
      </c>
      <c r="BM1154" s="100" t="str">
        <f t="shared" si="428"/>
        <v/>
      </c>
      <c r="BN1154" s="103" t="str">
        <f t="array" ref="BN1154">IF($BG1154,STDEVA(IF(G5SelectionMask="x",IF(INDEX(RawDataRefData,$E1154,0)&gt;0,INDEX(RawDataRefData,$E1154,0)),"")),"")</f>
        <v/>
      </c>
      <c r="BO1154" s="104"/>
      <c r="BP1154" s="105">
        <v>1</v>
      </c>
      <c r="BQ1154" s="105">
        <v>4</v>
      </c>
      <c r="BR1154" s="105">
        <v>1</v>
      </c>
      <c r="BS1154" s="105">
        <v>1</v>
      </c>
      <c r="BT1154" s="105">
        <v>2</v>
      </c>
      <c r="BU1154" s="105">
        <v>4</v>
      </c>
      <c r="BV1154" s="105">
        <v>3</v>
      </c>
      <c r="BW1154" s="105">
        <v>2</v>
      </c>
      <c r="BX1154" s="105">
        <v>4</v>
      </c>
      <c r="BY1154" s="105">
        <v>3</v>
      </c>
      <c r="BZ1154" s="105">
        <v>4</v>
      </c>
      <c r="CA1154" s="105">
        <v>4</v>
      </c>
      <c r="CB1154" s="105">
        <v>2</v>
      </c>
      <c r="CC1154" s="105">
        <v>4</v>
      </c>
      <c r="CD1154" s="105">
        <v>1</v>
      </c>
    </row>
    <row r="1155" spans="1:82" ht="13.5" hidden="1" thickBot="1" x14ac:dyDescent="0.25">
      <c r="A1155" s="33" t="e">
        <f t="shared" si="359"/>
        <v>#NAME?</v>
      </c>
      <c r="B1155" s="218"/>
      <c r="C1155" s="215"/>
      <c r="D1155" s="229"/>
      <c r="E1155" s="72">
        <f t="shared" si="421"/>
        <v>1146</v>
      </c>
      <c r="F1155" s="9" t="s">
        <v>2494</v>
      </c>
      <c r="G1155" s="9" t="s">
        <v>1530</v>
      </c>
      <c r="H1155" s="9" t="s">
        <v>1214</v>
      </c>
      <c r="I1155" s="9" t="s">
        <v>1631</v>
      </c>
      <c r="K1155" s="100">
        <f t="shared" si="406"/>
        <v>2</v>
      </c>
      <c r="L1155" s="100"/>
      <c r="M1155" s="100"/>
      <c r="N1155" s="100"/>
      <c r="O1155" s="100"/>
      <c r="P1155" s="101">
        <f t="shared" si="407"/>
        <v>3</v>
      </c>
      <c r="Q1155" s="102">
        <f t="shared" si="408"/>
        <v>4</v>
      </c>
      <c r="R1155" s="102">
        <f t="shared" si="409"/>
        <v>3</v>
      </c>
      <c r="S1155" s="102">
        <f t="shared" si="410"/>
        <v>2</v>
      </c>
      <c r="T1155" s="102">
        <f t="shared" si="411"/>
        <v>4</v>
      </c>
      <c r="U1155" s="102">
        <f t="shared" si="412"/>
        <v>4</v>
      </c>
      <c r="V1155" s="102">
        <f t="shared" si="413"/>
        <v>4</v>
      </c>
      <c r="W1155" s="102">
        <f t="shared" si="414"/>
        <v>3</v>
      </c>
      <c r="X1155" s="102">
        <f t="shared" si="415"/>
        <v>3</v>
      </c>
      <c r="Y1155" s="102">
        <f t="shared" si="416"/>
        <v>3</v>
      </c>
      <c r="Z1155" s="102">
        <f t="shared" si="417"/>
        <v>4</v>
      </c>
      <c r="AA1155" s="100" t="b">
        <f t="shared" si="418"/>
        <v>1</v>
      </c>
      <c r="AB1155" s="100">
        <f t="array" ref="AB1155">IF($AA1155,MEDIAN(IF(G1SelectionMask="x",IF(INDEX(RawDataRefData,$E1155,0)&gt;0,INDEX(RawDataRefData,$E1155,0)),"")),"")</f>
        <v>3</v>
      </c>
      <c r="AC1155" s="100">
        <f t="array" ref="AC1155">IF($AA1155,QUARTILE(IF(G1SelectionMask="x",IF(INDEX(RawDataRefData,$E1155,0)&gt;0,INDEX(RawDataRefData,$E1155,0)),""),1),"")</f>
        <v>3</v>
      </c>
      <c r="AD1155" s="100">
        <f t="array" ref="AD1155">IF($AA1155,QUARTILE(IF(G1SelectionMask="x",IF(INDEX(RawDataRefData,$E1155,0)&gt;0,INDEX(RawDataRefData,$E1155,0)),""),3),"")</f>
        <v>4</v>
      </c>
      <c r="AE1155" s="100">
        <f t="array" ref="AE1155">IF($AA1155,MIN(IF(G1SelectionMask="x",IF(INDEX(RawDataRefData,$E1155,0)&gt;0,INDEX(RawDataRefData,$E1155,0)),"")),"")</f>
        <v>2</v>
      </c>
      <c r="AF1155" s="100">
        <f t="array" ref="AF1155">IF($AA1155,MAX(IF(G1SelectionMask="x",IF(INDEX(RawDataRefData,$E1155,0)&gt;0,INDEX(RawDataRefData,$E1155,0)),"")),"")</f>
        <v>4</v>
      </c>
      <c r="AG1155" s="100">
        <f t="shared" si="419"/>
        <v>3.3636363636363638</v>
      </c>
      <c r="AH1155" s="100">
        <f t="array" ref="AH1155">IF($AA1155,STDEVA(IF(G1SelectionMask="x",IF(INDEX(RawDataRefData,$E1155,0)&gt;0,INDEX(RawDataRefData,$E1155,0)),"")),"")</f>
        <v>0.67419986246324215</v>
      </c>
      <c r="AI1155" s="101" t="b">
        <f t="shared" si="420"/>
        <v>1</v>
      </c>
      <c r="AJ1155" s="101">
        <f t="array" ref="AJ1155">IF($AI1155,MEDIAN(IF(G2SelectionMask="x",IF(INDEX(RawDataRefData,$E1155,0)&gt;0,INDEX(RawDataRefData,$E1155,0)),"")),"")</f>
        <v>3</v>
      </c>
      <c r="AK1155" s="101">
        <f t="array" ref="AK1155">IF($AI1155,QUARTILE(IF(G2SelectionMask="x",IF(INDEX(RawDataRefData,$E1155,0)&gt;0,INDEX(RawDataRefData,$E1155,0)),""),1),"")</f>
        <v>3</v>
      </c>
      <c r="AL1155" s="101">
        <f t="array" ref="AL1155">IF($AI1155,QUARTILE(IF(G2SelectionMask="x",IF(INDEX(RawDataRefData,$E1155,0)&gt;0,INDEX(RawDataRefData,$E1155,0)),""),3),"")</f>
        <v>4</v>
      </c>
      <c r="AM1155" s="101">
        <f t="array" ref="AM1155">IF($AI1155,MIN(IF(G2SelectionMask="x",IF(INDEX(RawDataRefData,$E1155,0)&gt;0,INDEX(RawDataRefData,$E1155,0)),"")),"")</f>
        <v>2</v>
      </c>
      <c r="AN1155" s="101">
        <f t="array" ref="AN1155">IF($AI1155,MAX(IF(G2SelectionMask="x",IF(INDEX(RawDataRefData,$E1155,0)&gt;0,INDEX(RawDataRefData,$E1155,0)),"")),"")</f>
        <v>4</v>
      </c>
      <c r="AO1155" s="101">
        <f t="shared" si="422"/>
        <v>3.2727272727272729</v>
      </c>
      <c r="AP1155" s="101">
        <f t="array" ref="AP1155">IF($AI1155,STDEVA(IF(G2SelectionMask="x",IF(INDEX(RawDataRefData,$E1155,0)&gt;0,INDEX(RawDataRefData,$E1155,0)),"")),"")</f>
        <v>0.78624539310689678</v>
      </c>
      <c r="AQ1155" s="100" t="b">
        <f t="shared" si="423"/>
        <v>0</v>
      </c>
      <c r="AR1155" s="100" t="str">
        <f t="array" ref="AR1155">IF($AQ1155,MEDIAN(IF(G3SelectionMask="x",IF(INDEX(RawDataRefData,$E1155,0)&gt;0,INDEX(RawDataRefData,$E1155,0)),"")),"")</f>
        <v/>
      </c>
      <c r="AS1155" s="100" t="str">
        <f t="array" ref="AS1155">IF($AQ1155,QUARTILE(IF(G3SelectionMask="x",IF(INDEX(RawDataRefData,$E1155,0)&gt;0,INDEX(RawDataRefData,$E1155,0)),""),1),"")</f>
        <v/>
      </c>
      <c r="AT1155" s="100" t="str">
        <f t="array" ref="AT1155">IF($AQ1155,QUARTILE(IF(G3SelectionMask="x",IF(INDEX(RawDataRefData,$E1155,0)&gt;0,INDEX(RawDataRefData,$E1155,0)),""),3),"")</f>
        <v/>
      </c>
      <c r="AU1155" s="100" t="str">
        <f t="array" ref="AU1155">IF($AQ1155,MIN(IF(G3SelectionMask="x",IF(INDEX(RawDataRefData,$E1155,0)&gt;0,INDEX(RawDataRefData,$E1155,0)),"")),"")</f>
        <v/>
      </c>
      <c r="AV1155" s="100" t="str">
        <f t="array" ref="AV1155">IF($AQ1155,MAX(IF(G3SelectionMask="x",IF(INDEX(RawDataRefData,$E1155,0)&gt;0,INDEX(RawDataRefData,$E1155,0)),"")),"")</f>
        <v/>
      </c>
      <c r="AW1155" s="100" t="str">
        <f t="shared" si="424"/>
        <v/>
      </c>
      <c r="AX1155" s="100" t="str">
        <f t="array" ref="AX1155">IF($AQ1155,STDEVA(IF(G3SelectionMask="x",IF(INDEX(RawDataRefData,$E1155,0)&gt;0,INDEX(RawDataRefData,$E1155,0)),"")),"")</f>
        <v/>
      </c>
      <c r="AY1155" s="101" t="b">
        <f t="shared" si="425"/>
        <v>0</v>
      </c>
      <c r="AZ1155" s="101" t="str">
        <f t="array" ref="AZ1155">IF($AY1155,MEDIAN(IF(G4SelectionMask="x",IF(INDEX(RawDataRefData,$E1155,0)&gt;0,INDEX(RawDataRefData,$E1155,0)),"")),"")</f>
        <v/>
      </c>
      <c r="BA1155" s="101" t="str">
        <f t="array" ref="BA1155">IF($AY1155,QUARTILE(IF(G4SelectionMask="x",IF(INDEX(RawDataRefData,$E1155,0)&gt;0,INDEX(RawDataRefData,$E1155,0)),""),1),"")</f>
        <v/>
      </c>
      <c r="BB1155" s="101" t="str">
        <f t="array" ref="BB1155">IF($AY1155,QUARTILE(IF(G4SelectionMask="x",IF(INDEX(RawDataRefData,$E1155,0)&gt;0,INDEX(RawDataRefData,$E1155,0)),""),3),"")</f>
        <v/>
      </c>
      <c r="BC1155" s="101" t="str">
        <f t="array" ref="BC1155">IF($AY1155,MIN(IF(G4SelectionMask="x",IF(INDEX(RawDataRefData,$E1155,0)&gt;0,INDEX(RawDataRefData,$E1155,0)),"")),"")</f>
        <v/>
      </c>
      <c r="BD1155" s="101" t="str">
        <f t="array" ref="BD1155">IF($AY1155,MAX(IF(G4SelectionMask="x",IF(INDEX(RawDataRefData,$E1155,0)&gt;0,INDEX(RawDataRefData,$E1155,0)),"")),"")</f>
        <v/>
      </c>
      <c r="BE1155" s="101" t="str">
        <f t="shared" si="426"/>
        <v/>
      </c>
      <c r="BF1155" s="101" t="str">
        <f t="array" ref="BF1155">IF($AY1155,STDEVA(IF(G4SelectionMask="x",IF(INDEX(RawDataRefData,$E1155,0)&gt;0,INDEX(RawDataRefData,$E1155,0)),"")),"")</f>
        <v/>
      </c>
      <c r="BG1155" s="100" t="b">
        <f t="shared" si="427"/>
        <v>0</v>
      </c>
      <c r="BH1155" s="100" t="str">
        <f t="array" ref="BH1155">IF($BG1155,MEDIAN(IF(G5SelectionMask="x",IF(INDEX(RawDataRefData,$E1155,0)&gt;0,INDEX(RawDataRefData,$E1155,0)),"")),"")</f>
        <v/>
      </c>
      <c r="BI1155" s="100" t="str">
        <f t="array" ref="BI1155">IF($BG1155,QUARTILE(IF(G5SelectionMask="x",IF(INDEX(RawDataRefData,$E1155,0)&gt;0,INDEX(RawDataRefData,$E1155,0)),""),1),"")</f>
        <v/>
      </c>
      <c r="BJ1155" s="100" t="str">
        <f t="array" ref="BJ1155">IF($BG1155,QUARTILE(IF(G5SelectionMask="x",IF(INDEX(RawDataRefData,$E1155,0)&gt;0,INDEX(RawDataRefData,$E1155,0)),""),3),"")</f>
        <v/>
      </c>
      <c r="BK1155" s="100" t="str">
        <f t="array" ref="BK1155">IF($BG1155,MIN(IF(G5SelectionMask="x",IF(INDEX(RawDataRefData,$E1155,0)&gt;0,INDEX(RawDataRefData,$E1155,0)),"")),"")</f>
        <v/>
      </c>
      <c r="BL1155" s="100" t="str">
        <f t="array" ref="BL1155">IF($BG1155,MAX(IF(G5SelectionMask="x",IF(INDEX(RawDataRefData,$E1155,0)&gt;0,INDEX(RawDataRefData,$E1155,0)),"")),"")</f>
        <v/>
      </c>
      <c r="BM1155" s="100" t="str">
        <f t="shared" si="428"/>
        <v/>
      </c>
      <c r="BN1155" s="103" t="str">
        <f t="array" ref="BN1155">IF($BG1155,STDEVA(IF(G5SelectionMask="x",IF(INDEX(RawDataRefData,$E1155,0)&gt;0,INDEX(RawDataRefData,$E1155,0)),"")),"")</f>
        <v/>
      </c>
      <c r="BO1155" s="104"/>
      <c r="BP1155" s="105">
        <v>2</v>
      </c>
      <c r="BQ1155" s="105">
        <v>3</v>
      </c>
      <c r="BR1155" s="105">
        <v>4</v>
      </c>
      <c r="BS1155" s="105">
        <v>3</v>
      </c>
      <c r="BT1155" s="105">
        <v>2</v>
      </c>
      <c r="BU1155" s="105">
        <v>4</v>
      </c>
      <c r="BV1155" s="105">
        <v>4</v>
      </c>
      <c r="BW1155" s="105">
        <v>4</v>
      </c>
      <c r="BX1155" s="105">
        <v>3</v>
      </c>
      <c r="BY1155" s="105">
        <v>3</v>
      </c>
      <c r="BZ1155" s="105">
        <v>3</v>
      </c>
      <c r="CA1155" s="105">
        <v>4</v>
      </c>
      <c r="CB1155" s="105">
        <v>4</v>
      </c>
      <c r="CC1155" s="105">
        <v>2</v>
      </c>
      <c r="CD1155" s="105">
        <v>3</v>
      </c>
    </row>
    <row r="1156" spans="1:82" ht="13.5" hidden="1" thickBot="1" x14ac:dyDescent="0.25">
      <c r="A1156" s="33" t="e">
        <f t="shared" si="359"/>
        <v>#NAME?</v>
      </c>
      <c r="B1156" s="218"/>
      <c r="C1156" s="215"/>
      <c r="D1156" s="229"/>
      <c r="E1156" s="72">
        <f t="shared" si="421"/>
        <v>1147</v>
      </c>
      <c r="F1156" s="9" t="s">
        <v>2495</v>
      </c>
      <c r="G1156" s="9" t="s">
        <v>1531</v>
      </c>
      <c r="H1156" s="9" t="s">
        <v>1214</v>
      </c>
      <c r="I1156" s="9" t="s">
        <v>1631</v>
      </c>
      <c r="K1156" s="100">
        <f t="shared" si="406"/>
        <v>2</v>
      </c>
      <c r="L1156" s="100"/>
      <c r="M1156" s="100"/>
      <c r="N1156" s="100"/>
      <c r="O1156" s="100"/>
      <c r="P1156" s="101">
        <f t="shared" si="407"/>
        <v>1</v>
      </c>
      <c r="Q1156" s="102">
        <f t="shared" si="408"/>
        <v>1</v>
      </c>
      <c r="R1156" s="102">
        <f t="shared" si="409"/>
        <v>4</v>
      </c>
      <c r="S1156" s="102">
        <f t="shared" si="410"/>
        <v>2</v>
      </c>
      <c r="T1156" s="102">
        <f t="shared" si="411"/>
        <v>2</v>
      </c>
      <c r="U1156" s="102">
        <f t="shared" si="412"/>
        <v>3</v>
      </c>
      <c r="V1156" s="102">
        <f t="shared" si="413"/>
        <v>1</v>
      </c>
      <c r="W1156" s="102">
        <f t="shared" si="414"/>
        <v>1</v>
      </c>
      <c r="X1156" s="102">
        <f t="shared" si="415"/>
        <v>1</v>
      </c>
      <c r="Y1156" s="102">
        <f t="shared" si="416"/>
        <v>2</v>
      </c>
      <c r="Z1156" s="102">
        <f t="shared" si="417"/>
        <v>2</v>
      </c>
      <c r="AA1156" s="100" t="b">
        <f t="shared" si="418"/>
        <v>1</v>
      </c>
      <c r="AB1156" s="100">
        <f t="array" ref="AB1156">IF($AA1156,MEDIAN(IF(G1SelectionMask="x",IF(INDEX(RawDataRefData,$E1156,0)&gt;0,INDEX(RawDataRefData,$E1156,0)),"")),"")</f>
        <v>2</v>
      </c>
      <c r="AC1156" s="100">
        <f t="array" ref="AC1156">IF($AA1156,QUARTILE(IF(G1SelectionMask="x",IF(INDEX(RawDataRefData,$E1156,0)&gt;0,INDEX(RawDataRefData,$E1156,0)),""),1),"")</f>
        <v>1</v>
      </c>
      <c r="AD1156" s="100">
        <f t="array" ref="AD1156">IF($AA1156,QUARTILE(IF(G1SelectionMask="x",IF(INDEX(RawDataRefData,$E1156,0)&gt;0,INDEX(RawDataRefData,$E1156,0)),""),3),"")</f>
        <v>2</v>
      </c>
      <c r="AE1156" s="100">
        <f t="array" ref="AE1156">IF($AA1156,MIN(IF(G1SelectionMask="x",IF(INDEX(RawDataRefData,$E1156,0)&gt;0,INDEX(RawDataRefData,$E1156,0)),"")),"")</f>
        <v>1</v>
      </c>
      <c r="AF1156" s="100">
        <f t="array" ref="AF1156">IF($AA1156,MAX(IF(G1SelectionMask="x",IF(INDEX(RawDataRefData,$E1156,0)&gt;0,INDEX(RawDataRefData,$E1156,0)),"")),"")</f>
        <v>4</v>
      </c>
      <c r="AG1156" s="100">
        <f t="shared" si="419"/>
        <v>1.8181818181818181</v>
      </c>
      <c r="AH1156" s="100">
        <f t="array" ref="AH1156">IF($AA1156,STDEVA(IF(G1SelectionMask="x",IF(INDEX(RawDataRefData,$E1156,0)&gt;0,INDEX(RawDataRefData,$E1156,0)),"")),"")</f>
        <v>0.98164981721404265</v>
      </c>
      <c r="AI1156" s="101" t="b">
        <f t="shared" si="420"/>
        <v>1</v>
      </c>
      <c r="AJ1156" s="101">
        <f t="array" ref="AJ1156">IF($AI1156,MEDIAN(IF(G2SelectionMask="x",IF(INDEX(RawDataRefData,$E1156,0)&gt;0,INDEX(RawDataRefData,$E1156,0)),"")),"")</f>
        <v>2</v>
      </c>
      <c r="AK1156" s="101">
        <f t="array" ref="AK1156">IF($AI1156,QUARTILE(IF(G2SelectionMask="x",IF(INDEX(RawDataRefData,$E1156,0)&gt;0,INDEX(RawDataRefData,$E1156,0)),""),1),"")</f>
        <v>1</v>
      </c>
      <c r="AL1156" s="101">
        <f t="array" ref="AL1156">IF($AI1156,QUARTILE(IF(G2SelectionMask="x",IF(INDEX(RawDataRefData,$E1156,0)&gt;0,INDEX(RawDataRefData,$E1156,0)),""),3),"")</f>
        <v>2</v>
      </c>
      <c r="AM1156" s="101">
        <f t="array" ref="AM1156">IF($AI1156,MIN(IF(G2SelectionMask="x",IF(INDEX(RawDataRefData,$E1156,0)&gt;0,INDEX(RawDataRefData,$E1156,0)),"")),"")</f>
        <v>1</v>
      </c>
      <c r="AN1156" s="101">
        <f t="array" ref="AN1156">IF($AI1156,MAX(IF(G2SelectionMask="x",IF(INDEX(RawDataRefData,$E1156,0)&gt;0,INDEX(RawDataRefData,$E1156,0)),"")),"")</f>
        <v>4</v>
      </c>
      <c r="AO1156" s="101">
        <f t="shared" si="422"/>
        <v>1.9090909090909092</v>
      </c>
      <c r="AP1156" s="101">
        <f t="array" ref="AP1156">IF($AI1156,STDEVA(IF(G2SelectionMask="x",IF(INDEX(RawDataRefData,$E1156,0)&gt;0,INDEX(RawDataRefData,$E1156,0)),"")),"")</f>
        <v>0.94387980744853883</v>
      </c>
      <c r="AQ1156" s="100" t="b">
        <f t="shared" si="423"/>
        <v>0</v>
      </c>
      <c r="AR1156" s="100" t="str">
        <f t="array" ref="AR1156">IF($AQ1156,MEDIAN(IF(G3SelectionMask="x",IF(INDEX(RawDataRefData,$E1156,0)&gt;0,INDEX(RawDataRefData,$E1156,0)),"")),"")</f>
        <v/>
      </c>
      <c r="AS1156" s="100" t="str">
        <f t="array" ref="AS1156">IF($AQ1156,QUARTILE(IF(G3SelectionMask="x",IF(INDEX(RawDataRefData,$E1156,0)&gt;0,INDEX(RawDataRefData,$E1156,0)),""),1),"")</f>
        <v/>
      </c>
      <c r="AT1156" s="100" t="str">
        <f t="array" ref="AT1156">IF($AQ1156,QUARTILE(IF(G3SelectionMask="x",IF(INDEX(RawDataRefData,$E1156,0)&gt;0,INDEX(RawDataRefData,$E1156,0)),""),3),"")</f>
        <v/>
      </c>
      <c r="AU1156" s="100" t="str">
        <f t="array" ref="AU1156">IF($AQ1156,MIN(IF(G3SelectionMask="x",IF(INDEX(RawDataRefData,$E1156,0)&gt;0,INDEX(RawDataRefData,$E1156,0)),"")),"")</f>
        <v/>
      </c>
      <c r="AV1156" s="100" t="str">
        <f t="array" ref="AV1156">IF($AQ1156,MAX(IF(G3SelectionMask="x",IF(INDEX(RawDataRefData,$E1156,0)&gt;0,INDEX(RawDataRefData,$E1156,0)),"")),"")</f>
        <v/>
      </c>
      <c r="AW1156" s="100" t="str">
        <f t="shared" si="424"/>
        <v/>
      </c>
      <c r="AX1156" s="100" t="str">
        <f t="array" ref="AX1156">IF($AQ1156,STDEVA(IF(G3SelectionMask="x",IF(INDEX(RawDataRefData,$E1156,0)&gt;0,INDEX(RawDataRefData,$E1156,0)),"")),"")</f>
        <v/>
      </c>
      <c r="AY1156" s="101" t="b">
        <f t="shared" si="425"/>
        <v>0</v>
      </c>
      <c r="AZ1156" s="101" t="str">
        <f t="array" ref="AZ1156">IF($AY1156,MEDIAN(IF(G4SelectionMask="x",IF(INDEX(RawDataRefData,$E1156,0)&gt;0,INDEX(RawDataRefData,$E1156,0)),"")),"")</f>
        <v/>
      </c>
      <c r="BA1156" s="101" t="str">
        <f t="array" ref="BA1156">IF($AY1156,QUARTILE(IF(G4SelectionMask="x",IF(INDEX(RawDataRefData,$E1156,0)&gt;0,INDEX(RawDataRefData,$E1156,0)),""),1),"")</f>
        <v/>
      </c>
      <c r="BB1156" s="101" t="str">
        <f t="array" ref="BB1156">IF($AY1156,QUARTILE(IF(G4SelectionMask="x",IF(INDEX(RawDataRefData,$E1156,0)&gt;0,INDEX(RawDataRefData,$E1156,0)),""),3),"")</f>
        <v/>
      </c>
      <c r="BC1156" s="101" t="str">
        <f t="array" ref="BC1156">IF($AY1156,MIN(IF(G4SelectionMask="x",IF(INDEX(RawDataRefData,$E1156,0)&gt;0,INDEX(RawDataRefData,$E1156,0)),"")),"")</f>
        <v/>
      </c>
      <c r="BD1156" s="101" t="str">
        <f t="array" ref="BD1156">IF($AY1156,MAX(IF(G4SelectionMask="x",IF(INDEX(RawDataRefData,$E1156,0)&gt;0,INDEX(RawDataRefData,$E1156,0)),"")),"")</f>
        <v/>
      </c>
      <c r="BE1156" s="101" t="str">
        <f t="shared" si="426"/>
        <v/>
      </c>
      <c r="BF1156" s="101" t="str">
        <f t="array" ref="BF1156">IF($AY1156,STDEVA(IF(G4SelectionMask="x",IF(INDEX(RawDataRefData,$E1156,0)&gt;0,INDEX(RawDataRefData,$E1156,0)),"")),"")</f>
        <v/>
      </c>
      <c r="BG1156" s="100" t="b">
        <f t="shared" si="427"/>
        <v>0</v>
      </c>
      <c r="BH1156" s="100" t="str">
        <f t="array" ref="BH1156">IF($BG1156,MEDIAN(IF(G5SelectionMask="x",IF(INDEX(RawDataRefData,$E1156,0)&gt;0,INDEX(RawDataRefData,$E1156,0)),"")),"")</f>
        <v/>
      </c>
      <c r="BI1156" s="100" t="str">
        <f t="array" ref="BI1156">IF($BG1156,QUARTILE(IF(G5SelectionMask="x",IF(INDEX(RawDataRefData,$E1156,0)&gt;0,INDEX(RawDataRefData,$E1156,0)),""),1),"")</f>
        <v/>
      </c>
      <c r="BJ1156" s="100" t="str">
        <f t="array" ref="BJ1156">IF($BG1156,QUARTILE(IF(G5SelectionMask="x",IF(INDEX(RawDataRefData,$E1156,0)&gt;0,INDEX(RawDataRefData,$E1156,0)),""),3),"")</f>
        <v/>
      </c>
      <c r="BK1156" s="100" t="str">
        <f t="array" ref="BK1156">IF($BG1156,MIN(IF(G5SelectionMask="x",IF(INDEX(RawDataRefData,$E1156,0)&gt;0,INDEX(RawDataRefData,$E1156,0)),"")),"")</f>
        <v/>
      </c>
      <c r="BL1156" s="100" t="str">
        <f t="array" ref="BL1156">IF($BG1156,MAX(IF(G5SelectionMask="x",IF(INDEX(RawDataRefData,$E1156,0)&gt;0,INDEX(RawDataRefData,$E1156,0)),"")),"")</f>
        <v/>
      </c>
      <c r="BM1156" s="100" t="str">
        <f t="shared" si="428"/>
        <v/>
      </c>
      <c r="BN1156" s="103" t="str">
        <f t="array" ref="BN1156">IF($BG1156,STDEVA(IF(G5SelectionMask="x",IF(INDEX(RawDataRefData,$E1156,0)&gt;0,INDEX(RawDataRefData,$E1156,0)),"")),"")</f>
        <v/>
      </c>
      <c r="BO1156" s="104"/>
      <c r="BP1156" s="105">
        <v>2</v>
      </c>
      <c r="BQ1156" s="105">
        <v>1</v>
      </c>
      <c r="BR1156" s="105">
        <v>1</v>
      </c>
      <c r="BS1156" s="105">
        <v>4</v>
      </c>
      <c r="BT1156" s="105">
        <v>2</v>
      </c>
      <c r="BU1156" s="105">
        <v>2</v>
      </c>
      <c r="BV1156" s="105">
        <v>3</v>
      </c>
      <c r="BW1156" s="105">
        <v>1</v>
      </c>
      <c r="BX1156" s="105">
        <v>1</v>
      </c>
      <c r="BY1156" s="105">
        <v>1</v>
      </c>
      <c r="BZ1156" s="105">
        <v>2</v>
      </c>
      <c r="CA1156" s="105">
        <v>2</v>
      </c>
      <c r="CB1156" s="105">
        <v>4</v>
      </c>
      <c r="CC1156" s="105">
        <v>3</v>
      </c>
      <c r="CD1156" s="105">
        <v>2</v>
      </c>
    </row>
    <row r="1157" spans="1:82" ht="13.5" hidden="1" thickBot="1" x14ac:dyDescent="0.25">
      <c r="A1157" s="33" t="e">
        <f t="shared" si="359"/>
        <v>#NAME?</v>
      </c>
      <c r="B1157" s="218"/>
      <c r="C1157" s="215"/>
      <c r="D1157" s="229"/>
      <c r="E1157" s="72">
        <f t="shared" si="421"/>
        <v>1148</v>
      </c>
      <c r="F1157" s="9" t="s">
        <v>2496</v>
      </c>
      <c r="G1157" s="9" t="s">
        <v>1532</v>
      </c>
      <c r="H1157" s="9" t="s">
        <v>1214</v>
      </c>
      <c r="I1157" s="9" t="s">
        <v>1631</v>
      </c>
      <c r="K1157" s="100">
        <f t="shared" si="406"/>
        <v>2</v>
      </c>
      <c r="L1157" s="100"/>
      <c r="M1157" s="100"/>
      <c r="N1157" s="100"/>
      <c r="O1157" s="100"/>
      <c r="P1157" s="101">
        <f t="shared" si="407"/>
        <v>4</v>
      </c>
      <c r="Q1157" s="102">
        <f t="shared" si="408"/>
        <v>2</v>
      </c>
      <c r="R1157" s="102">
        <f t="shared" si="409"/>
        <v>2</v>
      </c>
      <c r="S1157" s="102">
        <f t="shared" si="410"/>
        <v>4</v>
      </c>
      <c r="T1157" s="102">
        <f t="shared" si="411"/>
        <v>1</v>
      </c>
      <c r="U1157" s="102">
        <f t="shared" si="412"/>
        <v>2</v>
      </c>
      <c r="V1157" s="102">
        <f t="shared" si="413"/>
        <v>2</v>
      </c>
      <c r="W1157" s="102">
        <f t="shared" si="414"/>
        <v>2</v>
      </c>
      <c r="X1157" s="102">
        <f t="shared" si="415"/>
        <v>2</v>
      </c>
      <c r="Y1157" s="102">
        <f t="shared" si="416"/>
        <v>1</v>
      </c>
      <c r="Z1157" s="102">
        <f t="shared" si="417"/>
        <v>1</v>
      </c>
      <c r="AA1157" s="100" t="b">
        <f t="shared" si="418"/>
        <v>1</v>
      </c>
      <c r="AB1157" s="100">
        <f t="array" ref="AB1157">IF($AA1157,MEDIAN(IF(G1SelectionMask="x",IF(INDEX(RawDataRefData,$E1157,0)&gt;0,INDEX(RawDataRefData,$E1157,0)),"")),"")</f>
        <v>2</v>
      </c>
      <c r="AC1157" s="100">
        <f t="array" ref="AC1157">IF($AA1157,QUARTILE(IF(G1SelectionMask="x",IF(INDEX(RawDataRefData,$E1157,0)&gt;0,INDEX(RawDataRefData,$E1157,0)),""),1),"")</f>
        <v>1.5</v>
      </c>
      <c r="AD1157" s="100">
        <f t="array" ref="AD1157">IF($AA1157,QUARTILE(IF(G1SelectionMask="x",IF(INDEX(RawDataRefData,$E1157,0)&gt;0,INDEX(RawDataRefData,$E1157,0)),""),3),"")</f>
        <v>2</v>
      </c>
      <c r="AE1157" s="100">
        <f t="array" ref="AE1157">IF($AA1157,MIN(IF(G1SelectionMask="x",IF(INDEX(RawDataRefData,$E1157,0)&gt;0,INDEX(RawDataRefData,$E1157,0)),"")),"")</f>
        <v>1</v>
      </c>
      <c r="AF1157" s="100">
        <f t="array" ref="AF1157">IF($AA1157,MAX(IF(G1SelectionMask="x",IF(INDEX(RawDataRefData,$E1157,0)&gt;0,INDEX(RawDataRefData,$E1157,0)),"")),"")</f>
        <v>4</v>
      </c>
      <c r="AG1157" s="100">
        <f t="shared" si="419"/>
        <v>2.0909090909090908</v>
      </c>
      <c r="AH1157" s="100">
        <f t="array" ref="AH1157">IF($AA1157,STDEVA(IF(G1SelectionMask="x",IF(INDEX(RawDataRefData,$E1157,0)&gt;0,INDEX(RawDataRefData,$E1157,0)),"")),"")</f>
        <v>1.0444659357341868</v>
      </c>
      <c r="AI1157" s="101" t="b">
        <f t="shared" si="420"/>
        <v>1</v>
      </c>
      <c r="AJ1157" s="101">
        <f t="array" ref="AJ1157">IF($AI1157,MEDIAN(IF(G2SelectionMask="x",IF(INDEX(RawDataRefData,$E1157,0)&gt;0,INDEX(RawDataRefData,$E1157,0)),"")),"")</f>
        <v>2</v>
      </c>
      <c r="AK1157" s="101">
        <f t="array" ref="AK1157">IF($AI1157,QUARTILE(IF(G2SelectionMask="x",IF(INDEX(RawDataRefData,$E1157,0)&gt;0,INDEX(RawDataRefData,$E1157,0)),""),1),"")</f>
        <v>1</v>
      </c>
      <c r="AL1157" s="101">
        <f t="array" ref="AL1157">IF($AI1157,QUARTILE(IF(G2SelectionMask="x",IF(INDEX(RawDataRefData,$E1157,0)&gt;0,INDEX(RawDataRefData,$E1157,0)),""),3),"")</f>
        <v>4</v>
      </c>
      <c r="AM1157" s="101">
        <f t="array" ref="AM1157">IF($AI1157,MIN(IF(G2SelectionMask="x",IF(INDEX(RawDataRefData,$E1157,0)&gt;0,INDEX(RawDataRefData,$E1157,0)),"")),"")</f>
        <v>1</v>
      </c>
      <c r="AN1157" s="101">
        <f t="array" ref="AN1157">IF($AI1157,MAX(IF(G2SelectionMask="x",IF(INDEX(RawDataRefData,$E1157,0)&gt;0,INDEX(RawDataRefData,$E1157,0)),"")),"")</f>
        <v>4</v>
      </c>
      <c r="AO1157" s="101">
        <f t="shared" si="422"/>
        <v>2.3636363636363638</v>
      </c>
      <c r="AP1157" s="101">
        <f t="array" ref="AP1157">IF($AI1157,STDEVA(IF(G2SelectionMask="x",IF(INDEX(RawDataRefData,$E1157,0)&gt;0,INDEX(RawDataRefData,$E1157,0)),"")),"")</f>
        <v>1.3618169680781096</v>
      </c>
      <c r="AQ1157" s="100" t="b">
        <f t="shared" si="423"/>
        <v>0</v>
      </c>
      <c r="AR1157" s="100" t="str">
        <f t="array" ref="AR1157">IF($AQ1157,MEDIAN(IF(G3SelectionMask="x",IF(INDEX(RawDataRefData,$E1157,0)&gt;0,INDEX(RawDataRefData,$E1157,0)),"")),"")</f>
        <v/>
      </c>
      <c r="AS1157" s="100" t="str">
        <f t="array" ref="AS1157">IF($AQ1157,QUARTILE(IF(G3SelectionMask="x",IF(INDEX(RawDataRefData,$E1157,0)&gt;0,INDEX(RawDataRefData,$E1157,0)),""),1),"")</f>
        <v/>
      </c>
      <c r="AT1157" s="100" t="str">
        <f t="array" ref="AT1157">IF($AQ1157,QUARTILE(IF(G3SelectionMask="x",IF(INDEX(RawDataRefData,$E1157,0)&gt;0,INDEX(RawDataRefData,$E1157,0)),""),3),"")</f>
        <v/>
      </c>
      <c r="AU1157" s="100" t="str">
        <f t="array" ref="AU1157">IF($AQ1157,MIN(IF(G3SelectionMask="x",IF(INDEX(RawDataRefData,$E1157,0)&gt;0,INDEX(RawDataRefData,$E1157,0)),"")),"")</f>
        <v/>
      </c>
      <c r="AV1157" s="100" t="str">
        <f t="array" ref="AV1157">IF($AQ1157,MAX(IF(G3SelectionMask="x",IF(INDEX(RawDataRefData,$E1157,0)&gt;0,INDEX(RawDataRefData,$E1157,0)),"")),"")</f>
        <v/>
      </c>
      <c r="AW1157" s="100" t="str">
        <f t="shared" si="424"/>
        <v/>
      </c>
      <c r="AX1157" s="100" t="str">
        <f t="array" ref="AX1157">IF($AQ1157,STDEVA(IF(G3SelectionMask="x",IF(INDEX(RawDataRefData,$E1157,0)&gt;0,INDEX(RawDataRefData,$E1157,0)),"")),"")</f>
        <v/>
      </c>
      <c r="AY1157" s="101" t="b">
        <f t="shared" si="425"/>
        <v>0</v>
      </c>
      <c r="AZ1157" s="101" t="str">
        <f t="array" ref="AZ1157">IF($AY1157,MEDIAN(IF(G4SelectionMask="x",IF(INDEX(RawDataRefData,$E1157,0)&gt;0,INDEX(RawDataRefData,$E1157,0)),"")),"")</f>
        <v/>
      </c>
      <c r="BA1157" s="101" t="str">
        <f t="array" ref="BA1157">IF($AY1157,QUARTILE(IF(G4SelectionMask="x",IF(INDEX(RawDataRefData,$E1157,0)&gt;0,INDEX(RawDataRefData,$E1157,0)),""),1),"")</f>
        <v/>
      </c>
      <c r="BB1157" s="101" t="str">
        <f t="array" ref="BB1157">IF($AY1157,QUARTILE(IF(G4SelectionMask="x",IF(INDEX(RawDataRefData,$E1157,0)&gt;0,INDEX(RawDataRefData,$E1157,0)),""),3),"")</f>
        <v/>
      </c>
      <c r="BC1157" s="101" t="str">
        <f t="array" ref="BC1157">IF($AY1157,MIN(IF(G4SelectionMask="x",IF(INDEX(RawDataRefData,$E1157,0)&gt;0,INDEX(RawDataRefData,$E1157,0)),"")),"")</f>
        <v/>
      </c>
      <c r="BD1157" s="101" t="str">
        <f t="array" ref="BD1157">IF($AY1157,MAX(IF(G4SelectionMask="x",IF(INDEX(RawDataRefData,$E1157,0)&gt;0,INDEX(RawDataRefData,$E1157,0)),"")),"")</f>
        <v/>
      </c>
      <c r="BE1157" s="101" t="str">
        <f t="shared" si="426"/>
        <v/>
      </c>
      <c r="BF1157" s="101" t="str">
        <f t="array" ref="BF1157">IF($AY1157,STDEVA(IF(G4SelectionMask="x",IF(INDEX(RawDataRefData,$E1157,0)&gt;0,INDEX(RawDataRefData,$E1157,0)),"")),"")</f>
        <v/>
      </c>
      <c r="BG1157" s="100" t="b">
        <f t="shared" si="427"/>
        <v>0</v>
      </c>
      <c r="BH1157" s="100" t="str">
        <f t="array" ref="BH1157">IF($BG1157,MEDIAN(IF(G5SelectionMask="x",IF(INDEX(RawDataRefData,$E1157,0)&gt;0,INDEX(RawDataRefData,$E1157,0)),"")),"")</f>
        <v/>
      </c>
      <c r="BI1157" s="100" t="str">
        <f t="array" ref="BI1157">IF($BG1157,QUARTILE(IF(G5SelectionMask="x",IF(INDEX(RawDataRefData,$E1157,0)&gt;0,INDEX(RawDataRefData,$E1157,0)),""),1),"")</f>
        <v/>
      </c>
      <c r="BJ1157" s="100" t="str">
        <f t="array" ref="BJ1157">IF($BG1157,QUARTILE(IF(G5SelectionMask="x",IF(INDEX(RawDataRefData,$E1157,0)&gt;0,INDEX(RawDataRefData,$E1157,0)),""),3),"")</f>
        <v/>
      </c>
      <c r="BK1157" s="100" t="str">
        <f t="array" ref="BK1157">IF($BG1157,MIN(IF(G5SelectionMask="x",IF(INDEX(RawDataRefData,$E1157,0)&gt;0,INDEX(RawDataRefData,$E1157,0)),"")),"")</f>
        <v/>
      </c>
      <c r="BL1157" s="100" t="str">
        <f t="array" ref="BL1157">IF($BG1157,MAX(IF(G5SelectionMask="x",IF(INDEX(RawDataRefData,$E1157,0)&gt;0,INDEX(RawDataRefData,$E1157,0)),"")),"")</f>
        <v/>
      </c>
      <c r="BM1157" s="100" t="str">
        <f t="shared" si="428"/>
        <v/>
      </c>
      <c r="BN1157" s="103" t="str">
        <f t="array" ref="BN1157">IF($BG1157,STDEVA(IF(G5SelectionMask="x",IF(INDEX(RawDataRefData,$E1157,0)&gt;0,INDEX(RawDataRefData,$E1157,0)),"")),"")</f>
        <v/>
      </c>
      <c r="BO1157" s="104"/>
      <c r="BP1157" s="105">
        <v>2</v>
      </c>
      <c r="BQ1157" s="105">
        <v>4</v>
      </c>
      <c r="BR1157" s="105">
        <v>2</v>
      </c>
      <c r="BS1157" s="105">
        <v>2</v>
      </c>
      <c r="BT1157" s="105">
        <v>4</v>
      </c>
      <c r="BU1157" s="105">
        <v>1</v>
      </c>
      <c r="BV1157" s="105">
        <v>2</v>
      </c>
      <c r="BW1157" s="105">
        <v>2</v>
      </c>
      <c r="BX1157" s="105">
        <v>2</v>
      </c>
      <c r="BY1157" s="105">
        <v>2</v>
      </c>
      <c r="BZ1157" s="105">
        <v>1</v>
      </c>
      <c r="CA1157" s="105">
        <v>1</v>
      </c>
      <c r="CB1157" s="105">
        <v>1</v>
      </c>
      <c r="CC1157" s="105">
        <v>4</v>
      </c>
      <c r="CD1157" s="105">
        <v>4</v>
      </c>
    </row>
    <row r="1158" spans="1:82" ht="13.5" hidden="1" thickBot="1" x14ac:dyDescent="0.25">
      <c r="A1158" s="33" t="e">
        <f t="shared" si="359"/>
        <v>#NAME?</v>
      </c>
      <c r="B1158" s="218"/>
      <c r="C1158" s="215"/>
      <c r="D1158" s="229"/>
      <c r="E1158" s="72">
        <f t="shared" si="421"/>
        <v>1149</v>
      </c>
      <c r="F1158" s="9" t="s">
        <v>2497</v>
      </c>
      <c r="G1158" s="9" t="s">
        <v>1533</v>
      </c>
      <c r="H1158" s="9" t="s">
        <v>1214</v>
      </c>
      <c r="I1158" s="9" t="s">
        <v>1631</v>
      </c>
      <c r="K1158" s="100">
        <f t="shared" si="406"/>
        <v>4</v>
      </c>
      <c r="L1158" s="100"/>
      <c r="M1158" s="100"/>
      <c r="N1158" s="100"/>
      <c r="O1158" s="100"/>
      <c r="P1158" s="101">
        <f t="shared" si="407"/>
        <v>3</v>
      </c>
      <c r="Q1158" s="102">
        <f t="shared" si="408"/>
        <v>4</v>
      </c>
      <c r="R1158" s="102">
        <f t="shared" si="409"/>
        <v>2</v>
      </c>
      <c r="S1158" s="102">
        <f t="shared" si="410"/>
        <v>4</v>
      </c>
      <c r="T1158" s="102">
        <f t="shared" si="411"/>
        <v>4</v>
      </c>
      <c r="U1158" s="102">
        <f t="shared" si="412"/>
        <v>2</v>
      </c>
      <c r="V1158" s="102">
        <f t="shared" si="413"/>
        <v>4</v>
      </c>
      <c r="W1158" s="102">
        <f t="shared" si="414"/>
        <v>2</v>
      </c>
      <c r="X1158" s="102">
        <f t="shared" si="415"/>
        <v>4</v>
      </c>
      <c r="Y1158" s="102">
        <f t="shared" si="416"/>
        <v>2</v>
      </c>
      <c r="Z1158" s="102">
        <f t="shared" si="417"/>
        <v>1</v>
      </c>
      <c r="AA1158" s="100" t="b">
        <f t="shared" si="418"/>
        <v>1</v>
      </c>
      <c r="AB1158" s="100">
        <f t="array" ref="AB1158">IF($AA1158,MEDIAN(IF(G1SelectionMask="x",IF(INDEX(RawDataRefData,$E1158,0)&gt;0,INDEX(RawDataRefData,$E1158,0)),"")),"")</f>
        <v>3</v>
      </c>
      <c r="AC1158" s="100">
        <f t="array" ref="AC1158">IF($AA1158,QUARTILE(IF(G1SelectionMask="x",IF(INDEX(RawDataRefData,$E1158,0)&gt;0,INDEX(RawDataRefData,$E1158,0)),""),1),"")</f>
        <v>2</v>
      </c>
      <c r="AD1158" s="100">
        <f t="array" ref="AD1158">IF($AA1158,QUARTILE(IF(G1SelectionMask="x",IF(INDEX(RawDataRefData,$E1158,0)&gt;0,INDEX(RawDataRefData,$E1158,0)),""),3),"")</f>
        <v>4</v>
      </c>
      <c r="AE1158" s="100">
        <f t="array" ref="AE1158">IF($AA1158,MIN(IF(G1SelectionMask="x",IF(INDEX(RawDataRefData,$E1158,0)&gt;0,INDEX(RawDataRefData,$E1158,0)),"")),"")</f>
        <v>1</v>
      </c>
      <c r="AF1158" s="100">
        <f t="array" ref="AF1158">IF($AA1158,MAX(IF(G1SelectionMask="x",IF(INDEX(RawDataRefData,$E1158,0)&gt;0,INDEX(RawDataRefData,$E1158,0)),"")),"")</f>
        <v>4</v>
      </c>
      <c r="AG1158" s="100">
        <f t="shared" si="419"/>
        <v>2.9090909090909092</v>
      </c>
      <c r="AH1158" s="100">
        <f t="array" ref="AH1158">IF($AA1158,STDEVA(IF(G1SelectionMask="x",IF(INDEX(RawDataRefData,$E1158,0)&gt;0,INDEX(RawDataRefData,$E1158,0)),"")),"")</f>
        <v>1.1361818036340356</v>
      </c>
      <c r="AI1158" s="101" t="b">
        <f t="shared" si="420"/>
        <v>1</v>
      </c>
      <c r="AJ1158" s="101">
        <f t="array" ref="AJ1158">IF($AI1158,MEDIAN(IF(G2SelectionMask="x",IF(INDEX(RawDataRefData,$E1158,0)&gt;0,INDEX(RawDataRefData,$E1158,0)),"")),"")</f>
        <v>2</v>
      </c>
      <c r="AK1158" s="101">
        <f t="array" ref="AK1158">IF($AI1158,QUARTILE(IF(G2SelectionMask="x",IF(INDEX(RawDataRefData,$E1158,0)&gt;0,INDEX(RawDataRefData,$E1158,0)),""),1),"")</f>
        <v>2</v>
      </c>
      <c r="AL1158" s="101">
        <f t="array" ref="AL1158">IF($AI1158,QUARTILE(IF(G2SelectionMask="x",IF(INDEX(RawDataRefData,$E1158,0)&gt;0,INDEX(RawDataRefData,$E1158,0)),""),3),"")</f>
        <v>4</v>
      </c>
      <c r="AM1158" s="101">
        <f t="array" ref="AM1158">IF($AI1158,MIN(IF(G2SelectionMask="x",IF(INDEX(RawDataRefData,$E1158,0)&gt;0,INDEX(RawDataRefData,$E1158,0)),"")),"")</f>
        <v>1</v>
      </c>
      <c r="AN1158" s="101">
        <f t="array" ref="AN1158">IF($AI1158,MAX(IF(G2SelectionMask="x",IF(INDEX(RawDataRefData,$E1158,0)&gt;0,INDEX(RawDataRefData,$E1158,0)),"")),"")</f>
        <v>4</v>
      </c>
      <c r="AO1158" s="101">
        <f t="shared" si="422"/>
        <v>2.6363636363636362</v>
      </c>
      <c r="AP1158" s="101">
        <f t="array" ref="AP1158">IF($AI1158,STDEVA(IF(G2SelectionMask="x",IF(INDEX(RawDataRefData,$E1158,0)&gt;0,INDEX(RawDataRefData,$E1158,0)),"")),"")</f>
        <v>1.2060453783110545</v>
      </c>
      <c r="AQ1158" s="100" t="b">
        <f t="shared" si="423"/>
        <v>0</v>
      </c>
      <c r="AR1158" s="100" t="str">
        <f t="array" ref="AR1158">IF($AQ1158,MEDIAN(IF(G3SelectionMask="x",IF(INDEX(RawDataRefData,$E1158,0)&gt;0,INDEX(RawDataRefData,$E1158,0)),"")),"")</f>
        <v/>
      </c>
      <c r="AS1158" s="100" t="str">
        <f t="array" ref="AS1158">IF($AQ1158,QUARTILE(IF(G3SelectionMask="x",IF(INDEX(RawDataRefData,$E1158,0)&gt;0,INDEX(RawDataRefData,$E1158,0)),""),1),"")</f>
        <v/>
      </c>
      <c r="AT1158" s="100" t="str">
        <f t="array" ref="AT1158">IF($AQ1158,QUARTILE(IF(G3SelectionMask="x",IF(INDEX(RawDataRefData,$E1158,0)&gt;0,INDEX(RawDataRefData,$E1158,0)),""),3),"")</f>
        <v/>
      </c>
      <c r="AU1158" s="100" t="str">
        <f t="array" ref="AU1158">IF($AQ1158,MIN(IF(G3SelectionMask="x",IF(INDEX(RawDataRefData,$E1158,0)&gt;0,INDEX(RawDataRefData,$E1158,0)),"")),"")</f>
        <v/>
      </c>
      <c r="AV1158" s="100" t="str">
        <f t="array" ref="AV1158">IF($AQ1158,MAX(IF(G3SelectionMask="x",IF(INDEX(RawDataRefData,$E1158,0)&gt;0,INDEX(RawDataRefData,$E1158,0)),"")),"")</f>
        <v/>
      </c>
      <c r="AW1158" s="100" t="str">
        <f t="shared" si="424"/>
        <v/>
      </c>
      <c r="AX1158" s="100" t="str">
        <f t="array" ref="AX1158">IF($AQ1158,STDEVA(IF(G3SelectionMask="x",IF(INDEX(RawDataRefData,$E1158,0)&gt;0,INDEX(RawDataRefData,$E1158,0)),"")),"")</f>
        <v/>
      </c>
      <c r="AY1158" s="101" t="b">
        <f t="shared" si="425"/>
        <v>0</v>
      </c>
      <c r="AZ1158" s="101" t="str">
        <f t="array" ref="AZ1158">IF($AY1158,MEDIAN(IF(G4SelectionMask="x",IF(INDEX(RawDataRefData,$E1158,0)&gt;0,INDEX(RawDataRefData,$E1158,0)),"")),"")</f>
        <v/>
      </c>
      <c r="BA1158" s="101" t="str">
        <f t="array" ref="BA1158">IF($AY1158,QUARTILE(IF(G4SelectionMask="x",IF(INDEX(RawDataRefData,$E1158,0)&gt;0,INDEX(RawDataRefData,$E1158,0)),""),1),"")</f>
        <v/>
      </c>
      <c r="BB1158" s="101" t="str">
        <f t="array" ref="BB1158">IF($AY1158,QUARTILE(IF(G4SelectionMask="x",IF(INDEX(RawDataRefData,$E1158,0)&gt;0,INDEX(RawDataRefData,$E1158,0)),""),3),"")</f>
        <v/>
      </c>
      <c r="BC1158" s="101" t="str">
        <f t="array" ref="BC1158">IF($AY1158,MIN(IF(G4SelectionMask="x",IF(INDEX(RawDataRefData,$E1158,0)&gt;0,INDEX(RawDataRefData,$E1158,0)),"")),"")</f>
        <v/>
      </c>
      <c r="BD1158" s="101" t="str">
        <f t="array" ref="BD1158">IF($AY1158,MAX(IF(G4SelectionMask="x",IF(INDEX(RawDataRefData,$E1158,0)&gt;0,INDEX(RawDataRefData,$E1158,0)),"")),"")</f>
        <v/>
      </c>
      <c r="BE1158" s="101" t="str">
        <f t="shared" si="426"/>
        <v/>
      </c>
      <c r="BF1158" s="101" t="str">
        <f t="array" ref="BF1158">IF($AY1158,STDEVA(IF(G4SelectionMask="x",IF(INDEX(RawDataRefData,$E1158,0)&gt;0,INDEX(RawDataRefData,$E1158,0)),"")),"")</f>
        <v/>
      </c>
      <c r="BG1158" s="100" t="b">
        <f t="shared" si="427"/>
        <v>0</v>
      </c>
      <c r="BH1158" s="100" t="str">
        <f t="array" ref="BH1158">IF($BG1158,MEDIAN(IF(G5SelectionMask="x",IF(INDEX(RawDataRefData,$E1158,0)&gt;0,INDEX(RawDataRefData,$E1158,0)),"")),"")</f>
        <v/>
      </c>
      <c r="BI1158" s="100" t="str">
        <f t="array" ref="BI1158">IF($BG1158,QUARTILE(IF(G5SelectionMask="x",IF(INDEX(RawDataRefData,$E1158,0)&gt;0,INDEX(RawDataRefData,$E1158,0)),""),1),"")</f>
        <v/>
      </c>
      <c r="BJ1158" s="100" t="str">
        <f t="array" ref="BJ1158">IF($BG1158,QUARTILE(IF(G5SelectionMask="x",IF(INDEX(RawDataRefData,$E1158,0)&gt;0,INDEX(RawDataRefData,$E1158,0)),""),3),"")</f>
        <v/>
      </c>
      <c r="BK1158" s="100" t="str">
        <f t="array" ref="BK1158">IF($BG1158,MIN(IF(G5SelectionMask="x",IF(INDEX(RawDataRefData,$E1158,0)&gt;0,INDEX(RawDataRefData,$E1158,0)),"")),"")</f>
        <v/>
      </c>
      <c r="BL1158" s="100" t="str">
        <f t="array" ref="BL1158">IF($BG1158,MAX(IF(G5SelectionMask="x",IF(INDEX(RawDataRefData,$E1158,0)&gt;0,INDEX(RawDataRefData,$E1158,0)),"")),"")</f>
        <v/>
      </c>
      <c r="BM1158" s="100" t="str">
        <f t="shared" si="428"/>
        <v/>
      </c>
      <c r="BN1158" s="103" t="str">
        <f t="array" ref="BN1158">IF($BG1158,STDEVA(IF(G5SelectionMask="x",IF(INDEX(RawDataRefData,$E1158,0)&gt;0,INDEX(RawDataRefData,$E1158,0)),"")),"")</f>
        <v/>
      </c>
      <c r="BO1158" s="104"/>
      <c r="BP1158" s="105">
        <v>4</v>
      </c>
      <c r="BQ1158" s="105">
        <v>3</v>
      </c>
      <c r="BR1158" s="105">
        <v>4</v>
      </c>
      <c r="BS1158" s="105">
        <v>2</v>
      </c>
      <c r="BT1158" s="105">
        <v>4</v>
      </c>
      <c r="BU1158" s="105">
        <v>4</v>
      </c>
      <c r="BV1158" s="105">
        <v>2</v>
      </c>
      <c r="BW1158" s="105">
        <v>4</v>
      </c>
      <c r="BX1158" s="105">
        <v>2</v>
      </c>
      <c r="BY1158" s="105">
        <v>4</v>
      </c>
      <c r="BZ1158" s="105">
        <v>2</v>
      </c>
      <c r="CA1158" s="105">
        <v>1</v>
      </c>
      <c r="CB1158" s="105">
        <v>2</v>
      </c>
      <c r="CC1158" s="105">
        <v>2</v>
      </c>
      <c r="CD1158" s="105">
        <v>1</v>
      </c>
    </row>
    <row r="1159" spans="1:82" ht="13.5" hidden="1" thickBot="1" x14ac:dyDescent="0.25">
      <c r="A1159" s="33" t="e">
        <f t="shared" si="359"/>
        <v>#NAME?</v>
      </c>
      <c r="B1159" s="218"/>
      <c r="C1159" s="215"/>
      <c r="D1159" s="229"/>
      <c r="E1159" s="72">
        <f t="shared" si="421"/>
        <v>1150</v>
      </c>
      <c r="F1159" s="9" t="s">
        <v>2498</v>
      </c>
      <c r="G1159" s="9" t="s">
        <v>1534</v>
      </c>
      <c r="H1159" s="9" t="s">
        <v>1214</v>
      </c>
      <c r="I1159" s="9" t="s">
        <v>1631</v>
      </c>
      <c r="K1159" s="100">
        <f t="shared" si="406"/>
        <v>4</v>
      </c>
      <c r="L1159" s="100"/>
      <c r="M1159" s="100"/>
      <c r="N1159" s="100"/>
      <c r="O1159" s="100"/>
      <c r="P1159" s="101">
        <f t="shared" si="407"/>
        <v>1</v>
      </c>
      <c r="Q1159" s="102">
        <f t="shared" si="408"/>
        <v>3</v>
      </c>
      <c r="R1159" s="102">
        <f t="shared" si="409"/>
        <v>4</v>
      </c>
      <c r="S1159" s="102">
        <f t="shared" si="410"/>
        <v>1</v>
      </c>
      <c r="T1159" s="102">
        <f t="shared" si="411"/>
        <v>2</v>
      </c>
      <c r="U1159" s="102">
        <f t="shared" si="412"/>
        <v>2</v>
      </c>
      <c r="V1159" s="102">
        <f t="shared" si="413"/>
        <v>1</v>
      </c>
      <c r="W1159" s="102">
        <f t="shared" si="414"/>
        <v>4</v>
      </c>
      <c r="X1159" s="102">
        <f t="shared" si="415"/>
        <v>3</v>
      </c>
      <c r="Y1159" s="102">
        <f t="shared" si="416"/>
        <v>1</v>
      </c>
      <c r="Z1159" s="102">
        <f t="shared" si="417"/>
        <v>2</v>
      </c>
      <c r="AA1159" s="100" t="b">
        <f t="shared" si="418"/>
        <v>1</v>
      </c>
      <c r="AB1159" s="100">
        <f t="array" ref="AB1159">IF($AA1159,MEDIAN(IF(G1SelectionMask="x",IF(INDEX(RawDataRefData,$E1159,0)&gt;0,INDEX(RawDataRefData,$E1159,0)),"")),"")</f>
        <v>2</v>
      </c>
      <c r="AC1159" s="100">
        <f t="array" ref="AC1159">IF($AA1159,QUARTILE(IF(G1SelectionMask="x",IF(INDEX(RawDataRefData,$E1159,0)&gt;0,INDEX(RawDataRefData,$E1159,0)),""),1),"")</f>
        <v>1</v>
      </c>
      <c r="AD1159" s="100">
        <f t="array" ref="AD1159">IF($AA1159,QUARTILE(IF(G1SelectionMask="x",IF(INDEX(RawDataRefData,$E1159,0)&gt;0,INDEX(RawDataRefData,$E1159,0)),""),3),"")</f>
        <v>3</v>
      </c>
      <c r="AE1159" s="100">
        <f t="array" ref="AE1159">IF($AA1159,MIN(IF(G1SelectionMask="x",IF(INDEX(RawDataRefData,$E1159,0)&gt;0,INDEX(RawDataRefData,$E1159,0)),"")),"")</f>
        <v>1</v>
      </c>
      <c r="AF1159" s="100">
        <f t="array" ref="AF1159">IF($AA1159,MAX(IF(G1SelectionMask="x",IF(INDEX(RawDataRefData,$E1159,0)&gt;0,INDEX(RawDataRefData,$E1159,0)),"")),"")</f>
        <v>4</v>
      </c>
      <c r="AG1159" s="100">
        <f t="shared" si="419"/>
        <v>2.1818181818181817</v>
      </c>
      <c r="AH1159" s="100">
        <f t="array" ref="AH1159">IF($AA1159,STDEVA(IF(G1SelectionMask="x",IF(INDEX(RawDataRefData,$E1159,0)&gt;0,INDEX(RawDataRefData,$E1159,0)),"")),"")</f>
        <v>1.1677484162422844</v>
      </c>
      <c r="AI1159" s="101" t="b">
        <f t="shared" si="420"/>
        <v>1</v>
      </c>
      <c r="AJ1159" s="101">
        <f t="array" ref="AJ1159">IF($AI1159,MEDIAN(IF(G2SelectionMask="x",IF(INDEX(RawDataRefData,$E1159,0)&gt;0,INDEX(RawDataRefData,$E1159,0)),"")),"")</f>
        <v>2</v>
      </c>
      <c r="AK1159" s="101">
        <f t="array" ref="AK1159">IF($AI1159,QUARTILE(IF(G2SelectionMask="x",IF(INDEX(RawDataRefData,$E1159,0)&gt;0,INDEX(RawDataRefData,$E1159,0)),""),1),"")</f>
        <v>1</v>
      </c>
      <c r="AL1159" s="101">
        <f t="array" ref="AL1159">IF($AI1159,QUARTILE(IF(G2SelectionMask="x",IF(INDEX(RawDataRefData,$E1159,0)&gt;0,INDEX(RawDataRefData,$E1159,0)),""),3),"")</f>
        <v>3</v>
      </c>
      <c r="AM1159" s="101">
        <f t="array" ref="AM1159">IF($AI1159,MIN(IF(G2SelectionMask="x",IF(INDEX(RawDataRefData,$E1159,0)&gt;0,INDEX(RawDataRefData,$E1159,0)),"")),"")</f>
        <v>1</v>
      </c>
      <c r="AN1159" s="101">
        <f t="array" ref="AN1159">IF($AI1159,MAX(IF(G2SelectionMask="x",IF(INDEX(RawDataRefData,$E1159,0)&gt;0,INDEX(RawDataRefData,$E1159,0)),"")),"")</f>
        <v>4</v>
      </c>
      <c r="AO1159" s="101">
        <f t="shared" si="422"/>
        <v>2</v>
      </c>
      <c r="AP1159" s="101">
        <f t="array" ref="AP1159">IF($AI1159,STDEVA(IF(G2SelectionMask="x",IF(INDEX(RawDataRefData,$E1159,0)&gt;0,INDEX(RawDataRefData,$E1159,0)),"")),"")</f>
        <v>1.0954451150103321</v>
      </c>
      <c r="AQ1159" s="100" t="b">
        <f t="shared" si="423"/>
        <v>0</v>
      </c>
      <c r="AR1159" s="100" t="str">
        <f t="array" ref="AR1159">IF($AQ1159,MEDIAN(IF(G3SelectionMask="x",IF(INDEX(RawDataRefData,$E1159,0)&gt;0,INDEX(RawDataRefData,$E1159,0)),"")),"")</f>
        <v/>
      </c>
      <c r="AS1159" s="100" t="str">
        <f t="array" ref="AS1159">IF($AQ1159,QUARTILE(IF(G3SelectionMask="x",IF(INDEX(RawDataRefData,$E1159,0)&gt;0,INDEX(RawDataRefData,$E1159,0)),""),1),"")</f>
        <v/>
      </c>
      <c r="AT1159" s="100" t="str">
        <f t="array" ref="AT1159">IF($AQ1159,QUARTILE(IF(G3SelectionMask="x",IF(INDEX(RawDataRefData,$E1159,0)&gt;0,INDEX(RawDataRefData,$E1159,0)),""),3),"")</f>
        <v/>
      </c>
      <c r="AU1159" s="100" t="str">
        <f t="array" ref="AU1159">IF($AQ1159,MIN(IF(G3SelectionMask="x",IF(INDEX(RawDataRefData,$E1159,0)&gt;0,INDEX(RawDataRefData,$E1159,0)),"")),"")</f>
        <v/>
      </c>
      <c r="AV1159" s="100" t="str">
        <f t="array" ref="AV1159">IF($AQ1159,MAX(IF(G3SelectionMask="x",IF(INDEX(RawDataRefData,$E1159,0)&gt;0,INDEX(RawDataRefData,$E1159,0)),"")),"")</f>
        <v/>
      </c>
      <c r="AW1159" s="100" t="str">
        <f t="shared" si="424"/>
        <v/>
      </c>
      <c r="AX1159" s="100" t="str">
        <f t="array" ref="AX1159">IF($AQ1159,STDEVA(IF(G3SelectionMask="x",IF(INDEX(RawDataRefData,$E1159,0)&gt;0,INDEX(RawDataRefData,$E1159,0)),"")),"")</f>
        <v/>
      </c>
      <c r="AY1159" s="101" t="b">
        <f t="shared" si="425"/>
        <v>0</v>
      </c>
      <c r="AZ1159" s="101" t="str">
        <f t="array" ref="AZ1159">IF($AY1159,MEDIAN(IF(G4SelectionMask="x",IF(INDEX(RawDataRefData,$E1159,0)&gt;0,INDEX(RawDataRefData,$E1159,0)),"")),"")</f>
        <v/>
      </c>
      <c r="BA1159" s="101" t="str">
        <f t="array" ref="BA1159">IF($AY1159,QUARTILE(IF(G4SelectionMask="x",IF(INDEX(RawDataRefData,$E1159,0)&gt;0,INDEX(RawDataRefData,$E1159,0)),""),1),"")</f>
        <v/>
      </c>
      <c r="BB1159" s="101" t="str">
        <f t="array" ref="BB1159">IF($AY1159,QUARTILE(IF(G4SelectionMask="x",IF(INDEX(RawDataRefData,$E1159,0)&gt;0,INDEX(RawDataRefData,$E1159,0)),""),3),"")</f>
        <v/>
      </c>
      <c r="BC1159" s="101" t="str">
        <f t="array" ref="BC1159">IF($AY1159,MIN(IF(G4SelectionMask="x",IF(INDEX(RawDataRefData,$E1159,0)&gt;0,INDEX(RawDataRefData,$E1159,0)),"")),"")</f>
        <v/>
      </c>
      <c r="BD1159" s="101" t="str">
        <f t="array" ref="BD1159">IF($AY1159,MAX(IF(G4SelectionMask="x",IF(INDEX(RawDataRefData,$E1159,0)&gt;0,INDEX(RawDataRefData,$E1159,0)),"")),"")</f>
        <v/>
      </c>
      <c r="BE1159" s="101" t="str">
        <f t="shared" si="426"/>
        <v/>
      </c>
      <c r="BF1159" s="101" t="str">
        <f t="array" ref="BF1159">IF($AY1159,STDEVA(IF(G4SelectionMask="x",IF(INDEX(RawDataRefData,$E1159,0)&gt;0,INDEX(RawDataRefData,$E1159,0)),"")),"")</f>
        <v/>
      </c>
      <c r="BG1159" s="100" t="b">
        <f t="shared" si="427"/>
        <v>0</v>
      </c>
      <c r="BH1159" s="100" t="str">
        <f t="array" ref="BH1159">IF($BG1159,MEDIAN(IF(G5SelectionMask="x",IF(INDEX(RawDataRefData,$E1159,0)&gt;0,INDEX(RawDataRefData,$E1159,0)),"")),"")</f>
        <v/>
      </c>
      <c r="BI1159" s="100" t="str">
        <f t="array" ref="BI1159">IF($BG1159,QUARTILE(IF(G5SelectionMask="x",IF(INDEX(RawDataRefData,$E1159,0)&gt;0,INDEX(RawDataRefData,$E1159,0)),""),1),"")</f>
        <v/>
      </c>
      <c r="BJ1159" s="100" t="str">
        <f t="array" ref="BJ1159">IF($BG1159,QUARTILE(IF(G5SelectionMask="x",IF(INDEX(RawDataRefData,$E1159,0)&gt;0,INDEX(RawDataRefData,$E1159,0)),""),3),"")</f>
        <v/>
      </c>
      <c r="BK1159" s="100" t="str">
        <f t="array" ref="BK1159">IF($BG1159,MIN(IF(G5SelectionMask="x",IF(INDEX(RawDataRefData,$E1159,0)&gt;0,INDEX(RawDataRefData,$E1159,0)),"")),"")</f>
        <v/>
      </c>
      <c r="BL1159" s="100" t="str">
        <f t="array" ref="BL1159">IF($BG1159,MAX(IF(G5SelectionMask="x",IF(INDEX(RawDataRefData,$E1159,0)&gt;0,INDEX(RawDataRefData,$E1159,0)),"")),"")</f>
        <v/>
      </c>
      <c r="BM1159" s="100" t="str">
        <f t="shared" si="428"/>
        <v/>
      </c>
      <c r="BN1159" s="103" t="str">
        <f t="array" ref="BN1159">IF($BG1159,STDEVA(IF(G5SelectionMask="x",IF(INDEX(RawDataRefData,$E1159,0)&gt;0,INDEX(RawDataRefData,$E1159,0)),"")),"")</f>
        <v/>
      </c>
      <c r="BO1159" s="104"/>
      <c r="BP1159" s="105">
        <v>4</v>
      </c>
      <c r="BQ1159" s="105">
        <v>1</v>
      </c>
      <c r="BR1159" s="105">
        <v>3</v>
      </c>
      <c r="BS1159" s="105">
        <v>4</v>
      </c>
      <c r="BT1159" s="105">
        <v>1</v>
      </c>
      <c r="BU1159" s="105">
        <v>2</v>
      </c>
      <c r="BV1159" s="105">
        <v>2</v>
      </c>
      <c r="BW1159" s="105">
        <v>1</v>
      </c>
      <c r="BX1159" s="105">
        <v>4</v>
      </c>
      <c r="BY1159" s="105">
        <v>3</v>
      </c>
      <c r="BZ1159" s="105">
        <v>1</v>
      </c>
      <c r="CA1159" s="105">
        <v>2</v>
      </c>
      <c r="CB1159" s="105">
        <v>3</v>
      </c>
      <c r="CC1159" s="105">
        <v>3</v>
      </c>
      <c r="CD1159" s="105">
        <v>1</v>
      </c>
    </row>
    <row r="1160" spans="1:82" ht="13.5" hidden="1" thickBot="1" x14ac:dyDescent="0.25">
      <c r="A1160" s="33" t="e">
        <f t="shared" si="359"/>
        <v>#NAME?</v>
      </c>
      <c r="B1160" s="218"/>
      <c r="C1160" s="215"/>
      <c r="D1160" s="229" t="s">
        <v>1632</v>
      </c>
      <c r="E1160" s="72">
        <f t="shared" si="421"/>
        <v>1151</v>
      </c>
      <c r="F1160" s="9" t="s">
        <v>2499</v>
      </c>
      <c r="G1160" s="9" t="s">
        <v>1535</v>
      </c>
      <c r="H1160" s="9" t="s">
        <v>1214</v>
      </c>
      <c r="I1160" s="9" t="s">
        <v>1632</v>
      </c>
      <c r="K1160" s="100">
        <f t="shared" si="406"/>
        <v>3</v>
      </c>
      <c r="L1160" s="100"/>
      <c r="M1160" s="100"/>
      <c r="N1160" s="100"/>
      <c r="O1160" s="100"/>
      <c r="P1160" s="101">
        <f t="shared" si="407"/>
        <v>4</v>
      </c>
      <c r="Q1160" s="102">
        <f t="shared" si="408"/>
        <v>3</v>
      </c>
      <c r="R1160" s="102">
        <f t="shared" si="409"/>
        <v>1</v>
      </c>
      <c r="S1160" s="102">
        <f t="shared" si="410"/>
        <v>2</v>
      </c>
      <c r="T1160" s="102">
        <f t="shared" si="411"/>
        <v>2</v>
      </c>
      <c r="U1160" s="102">
        <f t="shared" si="412"/>
        <v>2</v>
      </c>
      <c r="V1160" s="102">
        <f t="shared" si="413"/>
        <v>1</v>
      </c>
      <c r="W1160" s="102">
        <f t="shared" si="414"/>
        <v>3</v>
      </c>
      <c r="X1160" s="102">
        <f t="shared" si="415"/>
        <v>3</v>
      </c>
      <c r="Y1160" s="102">
        <f t="shared" si="416"/>
        <v>1</v>
      </c>
      <c r="Z1160" s="102">
        <f t="shared" si="417"/>
        <v>2</v>
      </c>
      <c r="AA1160" s="100" t="b">
        <f t="shared" si="418"/>
        <v>1</v>
      </c>
      <c r="AB1160" s="100">
        <f t="array" ref="AB1160">IF($AA1160,MEDIAN(IF(G1SelectionMask="x",IF(INDEX(RawDataRefData,$E1160,0)&gt;0,INDEX(RawDataRefData,$E1160,0)),"")),"")</f>
        <v>2</v>
      </c>
      <c r="AC1160" s="100">
        <f t="array" ref="AC1160">IF($AA1160,QUARTILE(IF(G1SelectionMask="x",IF(INDEX(RawDataRefData,$E1160,0)&gt;0,INDEX(RawDataRefData,$E1160,0)),""),1),"")</f>
        <v>1.5</v>
      </c>
      <c r="AD1160" s="100">
        <f t="array" ref="AD1160">IF($AA1160,QUARTILE(IF(G1SelectionMask="x",IF(INDEX(RawDataRefData,$E1160,0)&gt;0,INDEX(RawDataRefData,$E1160,0)),""),3),"")</f>
        <v>3</v>
      </c>
      <c r="AE1160" s="100">
        <f t="array" ref="AE1160">IF($AA1160,MIN(IF(G1SelectionMask="x",IF(INDEX(RawDataRefData,$E1160,0)&gt;0,INDEX(RawDataRefData,$E1160,0)),"")),"")</f>
        <v>1</v>
      </c>
      <c r="AF1160" s="100">
        <f t="array" ref="AF1160">IF($AA1160,MAX(IF(G1SelectionMask="x",IF(INDEX(RawDataRefData,$E1160,0)&gt;0,INDEX(RawDataRefData,$E1160,0)),"")),"")</f>
        <v>4</v>
      </c>
      <c r="AG1160" s="100">
        <f t="shared" si="419"/>
        <v>2.1818181818181817</v>
      </c>
      <c r="AH1160" s="100">
        <f t="array" ref="AH1160">IF($AA1160,STDEVA(IF(G1SelectionMask="x",IF(INDEX(RawDataRefData,$E1160,0)&gt;0,INDEX(RawDataRefData,$E1160,0)),"")),"")</f>
        <v>0.98164981721404265</v>
      </c>
      <c r="AI1160" s="101" t="b">
        <f t="shared" si="420"/>
        <v>1</v>
      </c>
      <c r="AJ1160" s="101">
        <f t="array" ref="AJ1160">IF($AI1160,MEDIAN(IF(G2SelectionMask="x",IF(INDEX(RawDataRefData,$E1160,0)&gt;0,INDEX(RawDataRefData,$E1160,0)),"")),"")</f>
        <v>2</v>
      </c>
      <c r="AK1160" s="101">
        <f t="array" ref="AK1160">IF($AI1160,QUARTILE(IF(G2SelectionMask="x",IF(INDEX(RawDataRefData,$E1160,0)&gt;0,INDEX(RawDataRefData,$E1160,0)),""),1),"")</f>
        <v>2</v>
      </c>
      <c r="AL1160" s="101">
        <f t="array" ref="AL1160">IF($AI1160,QUARTILE(IF(G2SelectionMask="x",IF(INDEX(RawDataRefData,$E1160,0)&gt;0,INDEX(RawDataRefData,$E1160,0)),""),3),"")</f>
        <v>3</v>
      </c>
      <c r="AM1160" s="101">
        <f t="array" ref="AM1160">IF($AI1160,MIN(IF(G2SelectionMask="x",IF(INDEX(RawDataRefData,$E1160,0)&gt;0,INDEX(RawDataRefData,$E1160,0)),"")),"")</f>
        <v>1</v>
      </c>
      <c r="AN1160" s="101">
        <f t="array" ref="AN1160">IF($AI1160,MAX(IF(G2SelectionMask="x",IF(INDEX(RawDataRefData,$E1160,0)&gt;0,INDEX(RawDataRefData,$E1160,0)),"")),"")</f>
        <v>4</v>
      </c>
      <c r="AO1160" s="101">
        <f t="shared" si="422"/>
        <v>2.3636363636363638</v>
      </c>
      <c r="AP1160" s="101">
        <f t="array" ref="AP1160">IF($AI1160,STDEVA(IF(G2SelectionMask="x",IF(INDEX(RawDataRefData,$E1160,0)&gt;0,INDEX(RawDataRefData,$E1160,0)),"")),"")</f>
        <v>0.9244162777371755</v>
      </c>
      <c r="AQ1160" s="100" t="b">
        <f t="shared" si="423"/>
        <v>0</v>
      </c>
      <c r="AR1160" s="100" t="str">
        <f t="array" ref="AR1160">IF($AQ1160,MEDIAN(IF(G3SelectionMask="x",IF(INDEX(RawDataRefData,$E1160,0)&gt;0,INDEX(RawDataRefData,$E1160,0)),"")),"")</f>
        <v/>
      </c>
      <c r="AS1160" s="100" t="str">
        <f t="array" ref="AS1160">IF($AQ1160,QUARTILE(IF(G3SelectionMask="x",IF(INDEX(RawDataRefData,$E1160,0)&gt;0,INDEX(RawDataRefData,$E1160,0)),""),1),"")</f>
        <v/>
      </c>
      <c r="AT1160" s="100" t="str">
        <f t="array" ref="AT1160">IF($AQ1160,QUARTILE(IF(G3SelectionMask="x",IF(INDEX(RawDataRefData,$E1160,0)&gt;0,INDEX(RawDataRefData,$E1160,0)),""),3),"")</f>
        <v/>
      </c>
      <c r="AU1160" s="100" t="str">
        <f t="array" ref="AU1160">IF($AQ1160,MIN(IF(G3SelectionMask="x",IF(INDEX(RawDataRefData,$E1160,0)&gt;0,INDEX(RawDataRefData,$E1160,0)),"")),"")</f>
        <v/>
      </c>
      <c r="AV1160" s="100" t="str">
        <f t="array" ref="AV1160">IF($AQ1160,MAX(IF(G3SelectionMask="x",IF(INDEX(RawDataRefData,$E1160,0)&gt;0,INDEX(RawDataRefData,$E1160,0)),"")),"")</f>
        <v/>
      </c>
      <c r="AW1160" s="100" t="str">
        <f t="shared" si="424"/>
        <v/>
      </c>
      <c r="AX1160" s="100" t="str">
        <f t="array" ref="AX1160">IF($AQ1160,STDEVA(IF(G3SelectionMask="x",IF(INDEX(RawDataRefData,$E1160,0)&gt;0,INDEX(RawDataRefData,$E1160,0)),"")),"")</f>
        <v/>
      </c>
      <c r="AY1160" s="101" t="b">
        <f t="shared" si="425"/>
        <v>0</v>
      </c>
      <c r="AZ1160" s="101" t="str">
        <f t="array" ref="AZ1160">IF($AY1160,MEDIAN(IF(G4SelectionMask="x",IF(INDEX(RawDataRefData,$E1160,0)&gt;0,INDEX(RawDataRefData,$E1160,0)),"")),"")</f>
        <v/>
      </c>
      <c r="BA1160" s="101" t="str">
        <f t="array" ref="BA1160">IF($AY1160,QUARTILE(IF(G4SelectionMask="x",IF(INDEX(RawDataRefData,$E1160,0)&gt;0,INDEX(RawDataRefData,$E1160,0)),""),1),"")</f>
        <v/>
      </c>
      <c r="BB1160" s="101" t="str">
        <f t="array" ref="BB1160">IF($AY1160,QUARTILE(IF(G4SelectionMask="x",IF(INDEX(RawDataRefData,$E1160,0)&gt;0,INDEX(RawDataRefData,$E1160,0)),""),3),"")</f>
        <v/>
      </c>
      <c r="BC1160" s="101" t="str">
        <f t="array" ref="BC1160">IF($AY1160,MIN(IF(G4SelectionMask="x",IF(INDEX(RawDataRefData,$E1160,0)&gt;0,INDEX(RawDataRefData,$E1160,0)),"")),"")</f>
        <v/>
      </c>
      <c r="BD1160" s="101" t="str">
        <f t="array" ref="BD1160">IF($AY1160,MAX(IF(G4SelectionMask="x",IF(INDEX(RawDataRefData,$E1160,0)&gt;0,INDEX(RawDataRefData,$E1160,0)),"")),"")</f>
        <v/>
      </c>
      <c r="BE1160" s="101" t="str">
        <f t="shared" si="426"/>
        <v/>
      </c>
      <c r="BF1160" s="101" t="str">
        <f t="array" ref="BF1160">IF($AY1160,STDEVA(IF(G4SelectionMask="x",IF(INDEX(RawDataRefData,$E1160,0)&gt;0,INDEX(RawDataRefData,$E1160,0)),"")),"")</f>
        <v/>
      </c>
      <c r="BG1160" s="100" t="b">
        <f t="shared" si="427"/>
        <v>0</v>
      </c>
      <c r="BH1160" s="100" t="str">
        <f t="array" ref="BH1160">IF($BG1160,MEDIAN(IF(G5SelectionMask="x",IF(INDEX(RawDataRefData,$E1160,0)&gt;0,INDEX(RawDataRefData,$E1160,0)),"")),"")</f>
        <v/>
      </c>
      <c r="BI1160" s="100" t="str">
        <f t="array" ref="BI1160">IF($BG1160,QUARTILE(IF(G5SelectionMask="x",IF(INDEX(RawDataRefData,$E1160,0)&gt;0,INDEX(RawDataRefData,$E1160,0)),""),1),"")</f>
        <v/>
      </c>
      <c r="BJ1160" s="100" t="str">
        <f t="array" ref="BJ1160">IF($BG1160,QUARTILE(IF(G5SelectionMask="x",IF(INDEX(RawDataRefData,$E1160,0)&gt;0,INDEX(RawDataRefData,$E1160,0)),""),3),"")</f>
        <v/>
      </c>
      <c r="BK1160" s="100" t="str">
        <f t="array" ref="BK1160">IF($BG1160,MIN(IF(G5SelectionMask="x",IF(INDEX(RawDataRefData,$E1160,0)&gt;0,INDEX(RawDataRefData,$E1160,0)),"")),"")</f>
        <v/>
      </c>
      <c r="BL1160" s="100" t="str">
        <f t="array" ref="BL1160">IF($BG1160,MAX(IF(G5SelectionMask="x",IF(INDEX(RawDataRefData,$E1160,0)&gt;0,INDEX(RawDataRefData,$E1160,0)),"")),"")</f>
        <v/>
      </c>
      <c r="BM1160" s="100" t="str">
        <f t="shared" si="428"/>
        <v/>
      </c>
      <c r="BN1160" s="103" t="str">
        <f t="array" ref="BN1160">IF($BG1160,STDEVA(IF(G5SelectionMask="x",IF(INDEX(RawDataRefData,$E1160,0)&gt;0,INDEX(RawDataRefData,$E1160,0)),"")),"")</f>
        <v/>
      </c>
      <c r="BO1160" s="104"/>
      <c r="BP1160" s="105">
        <v>3</v>
      </c>
      <c r="BQ1160" s="105">
        <v>4</v>
      </c>
      <c r="BR1160" s="105">
        <v>3</v>
      </c>
      <c r="BS1160" s="105">
        <v>1</v>
      </c>
      <c r="BT1160" s="105">
        <v>2</v>
      </c>
      <c r="BU1160" s="105">
        <v>2</v>
      </c>
      <c r="BV1160" s="105">
        <v>2</v>
      </c>
      <c r="BW1160" s="105">
        <v>1</v>
      </c>
      <c r="BX1160" s="105">
        <v>3</v>
      </c>
      <c r="BY1160" s="105">
        <v>3</v>
      </c>
      <c r="BZ1160" s="105">
        <v>1</v>
      </c>
      <c r="CA1160" s="105">
        <v>2</v>
      </c>
      <c r="CB1160" s="105">
        <v>3</v>
      </c>
      <c r="CC1160" s="105">
        <v>3</v>
      </c>
      <c r="CD1160" s="105">
        <v>2</v>
      </c>
    </row>
    <row r="1161" spans="1:82" ht="13.5" hidden="1" thickBot="1" x14ac:dyDescent="0.25">
      <c r="A1161" s="33" t="e">
        <f t="shared" si="359"/>
        <v>#NAME?</v>
      </c>
      <c r="B1161" s="218"/>
      <c r="C1161" s="215"/>
      <c r="D1161" s="229"/>
      <c r="E1161" s="72">
        <f t="shared" si="421"/>
        <v>1152</v>
      </c>
      <c r="F1161" s="9" t="s">
        <v>2500</v>
      </c>
      <c r="G1161" s="9" t="s">
        <v>1536</v>
      </c>
      <c r="H1161" s="9" t="s">
        <v>1214</v>
      </c>
      <c r="I1161" s="9" t="s">
        <v>1632</v>
      </c>
      <c r="K1161" s="100">
        <f t="shared" si="406"/>
        <v>3</v>
      </c>
      <c r="L1161" s="100"/>
      <c r="M1161" s="100"/>
      <c r="N1161" s="100"/>
      <c r="O1161" s="100"/>
      <c r="P1161" s="101">
        <f t="shared" si="407"/>
        <v>3</v>
      </c>
      <c r="Q1161" s="102">
        <f t="shared" si="408"/>
        <v>3</v>
      </c>
      <c r="R1161" s="102">
        <f t="shared" si="409"/>
        <v>4</v>
      </c>
      <c r="S1161" s="102">
        <f t="shared" si="410"/>
        <v>1</v>
      </c>
      <c r="T1161" s="102">
        <f t="shared" si="411"/>
        <v>1</v>
      </c>
      <c r="U1161" s="102">
        <f t="shared" si="412"/>
        <v>4</v>
      </c>
      <c r="V1161" s="102">
        <f t="shared" si="413"/>
        <v>3</v>
      </c>
      <c r="W1161" s="102">
        <f t="shared" si="414"/>
        <v>2</v>
      </c>
      <c r="X1161" s="102">
        <f t="shared" si="415"/>
        <v>2</v>
      </c>
      <c r="Y1161" s="102">
        <f t="shared" si="416"/>
        <v>4</v>
      </c>
      <c r="Z1161" s="102">
        <f t="shared" si="417"/>
        <v>3</v>
      </c>
      <c r="AA1161" s="100" t="b">
        <f t="shared" si="418"/>
        <v>1</v>
      </c>
      <c r="AB1161" s="100">
        <f t="array" ref="AB1161">IF($AA1161,MEDIAN(IF(G1SelectionMask="x",IF(INDEX(RawDataRefData,$E1161,0)&gt;0,INDEX(RawDataRefData,$E1161,0)),"")),"")</f>
        <v>3</v>
      </c>
      <c r="AC1161" s="100">
        <f t="array" ref="AC1161">IF($AA1161,QUARTILE(IF(G1SelectionMask="x",IF(INDEX(RawDataRefData,$E1161,0)&gt;0,INDEX(RawDataRefData,$E1161,0)),""),1),"")</f>
        <v>2</v>
      </c>
      <c r="AD1161" s="100">
        <f t="array" ref="AD1161">IF($AA1161,QUARTILE(IF(G1SelectionMask="x",IF(INDEX(RawDataRefData,$E1161,0)&gt;0,INDEX(RawDataRefData,$E1161,0)),""),3),"")</f>
        <v>3.5</v>
      </c>
      <c r="AE1161" s="100">
        <f t="array" ref="AE1161">IF($AA1161,MIN(IF(G1SelectionMask="x",IF(INDEX(RawDataRefData,$E1161,0)&gt;0,INDEX(RawDataRefData,$E1161,0)),"")),"")</f>
        <v>1</v>
      </c>
      <c r="AF1161" s="100">
        <f t="array" ref="AF1161">IF($AA1161,MAX(IF(G1SelectionMask="x",IF(INDEX(RawDataRefData,$E1161,0)&gt;0,INDEX(RawDataRefData,$E1161,0)),"")),"")</f>
        <v>4</v>
      </c>
      <c r="AG1161" s="100">
        <f t="shared" si="419"/>
        <v>2.7272727272727271</v>
      </c>
      <c r="AH1161" s="100">
        <f t="array" ref="AH1161">IF($AA1161,STDEVA(IF(G1SelectionMask="x",IF(INDEX(RawDataRefData,$E1161,0)&gt;0,INDEX(RawDataRefData,$E1161,0)),"")),"")</f>
        <v>1.1037127426019049</v>
      </c>
      <c r="AI1161" s="101" t="b">
        <f t="shared" si="420"/>
        <v>1</v>
      </c>
      <c r="AJ1161" s="101">
        <f t="array" ref="AJ1161">IF($AI1161,MEDIAN(IF(G2SelectionMask="x",IF(INDEX(RawDataRefData,$E1161,0)&gt;0,INDEX(RawDataRefData,$E1161,0)),"")),"")</f>
        <v>3</v>
      </c>
      <c r="AK1161" s="101">
        <f t="array" ref="AK1161">IF($AI1161,QUARTILE(IF(G2SelectionMask="x",IF(INDEX(RawDataRefData,$E1161,0)&gt;0,INDEX(RawDataRefData,$E1161,0)),""),1),"")</f>
        <v>2</v>
      </c>
      <c r="AL1161" s="101">
        <f t="array" ref="AL1161">IF($AI1161,QUARTILE(IF(G2SelectionMask="x",IF(INDEX(RawDataRefData,$E1161,0)&gt;0,INDEX(RawDataRefData,$E1161,0)),""),3),"")</f>
        <v>3</v>
      </c>
      <c r="AM1161" s="101">
        <f t="array" ref="AM1161">IF($AI1161,MIN(IF(G2SelectionMask="x",IF(INDEX(RawDataRefData,$E1161,0)&gt;0,INDEX(RawDataRefData,$E1161,0)),"")),"")</f>
        <v>1</v>
      </c>
      <c r="AN1161" s="101">
        <f t="array" ref="AN1161">IF($AI1161,MAX(IF(G2SelectionMask="x",IF(INDEX(RawDataRefData,$E1161,0)&gt;0,INDEX(RawDataRefData,$E1161,0)),"")),"")</f>
        <v>4</v>
      </c>
      <c r="AO1161" s="101">
        <f t="shared" si="422"/>
        <v>2.6363636363636362</v>
      </c>
      <c r="AP1161" s="101">
        <f t="array" ref="AP1161">IF($AI1161,STDEVA(IF(G2SelectionMask="x",IF(INDEX(RawDataRefData,$E1161,0)&gt;0,INDEX(RawDataRefData,$E1161,0)),"")),"")</f>
        <v>1.0269106361049412</v>
      </c>
      <c r="AQ1161" s="100" t="b">
        <f t="shared" si="423"/>
        <v>0</v>
      </c>
      <c r="AR1161" s="100" t="str">
        <f t="array" ref="AR1161">IF($AQ1161,MEDIAN(IF(G3SelectionMask="x",IF(INDEX(RawDataRefData,$E1161,0)&gt;0,INDEX(RawDataRefData,$E1161,0)),"")),"")</f>
        <v/>
      </c>
      <c r="AS1161" s="100" t="str">
        <f t="array" ref="AS1161">IF($AQ1161,QUARTILE(IF(G3SelectionMask="x",IF(INDEX(RawDataRefData,$E1161,0)&gt;0,INDEX(RawDataRefData,$E1161,0)),""),1),"")</f>
        <v/>
      </c>
      <c r="AT1161" s="100" t="str">
        <f t="array" ref="AT1161">IF($AQ1161,QUARTILE(IF(G3SelectionMask="x",IF(INDEX(RawDataRefData,$E1161,0)&gt;0,INDEX(RawDataRefData,$E1161,0)),""),3),"")</f>
        <v/>
      </c>
      <c r="AU1161" s="100" t="str">
        <f t="array" ref="AU1161">IF($AQ1161,MIN(IF(G3SelectionMask="x",IF(INDEX(RawDataRefData,$E1161,0)&gt;0,INDEX(RawDataRefData,$E1161,0)),"")),"")</f>
        <v/>
      </c>
      <c r="AV1161" s="100" t="str">
        <f t="array" ref="AV1161">IF($AQ1161,MAX(IF(G3SelectionMask="x",IF(INDEX(RawDataRefData,$E1161,0)&gt;0,INDEX(RawDataRefData,$E1161,0)),"")),"")</f>
        <v/>
      </c>
      <c r="AW1161" s="100" t="str">
        <f t="shared" si="424"/>
        <v/>
      </c>
      <c r="AX1161" s="100" t="str">
        <f t="array" ref="AX1161">IF($AQ1161,STDEVA(IF(G3SelectionMask="x",IF(INDEX(RawDataRefData,$E1161,0)&gt;0,INDEX(RawDataRefData,$E1161,0)),"")),"")</f>
        <v/>
      </c>
      <c r="AY1161" s="101" t="b">
        <f t="shared" si="425"/>
        <v>0</v>
      </c>
      <c r="AZ1161" s="101" t="str">
        <f t="array" ref="AZ1161">IF($AY1161,MEDIAN(IF(G4SelectionMask="x",IF(INDEX(RawDataRefData,$E1161,0)&gt;0,INDEX(RawDataRefData,$E1161,0)),"")),"")</f>
        <v/>
      </c>
      <c r="BA1161" s="101" t="str">
        <f t="array" ref="BA1161">IF($AY1161,QUARTILE(IF(G4SelectionMask="x",IF(INDEX(RawDataRefData,$E1161,0)&gt;0,INDEX(RawDataRefData,$E1161,0)),""),1),"")</f>
        <v/>
      </c>
      <c r="BB1161" s="101" t="str">
        <f t="array" ref="BB1161">IF($AY1161,QUARTILE(IF(G4SelectionMask="x",IF(INDEX(RawDataRefData,$E1161,0)&gt;0,INDEX(RawDataRefData,$E1161,0)),""),3),"")</f>
        <v/>
      </c>
      <c r="BC1161" s="101" t="str">
        <f t="array" ref="BC1161">IF($AY1161,MIN(IF(G4SelectionMask="x",IF(INDEX(RawDataRefData,$E1161,0)&gt;0,INDEX(RawDataRefData,$E1161,0)),"")),"")</f>
        <v/>
      </c>
      <c r="BD1161" s="101" t="str">
        <f t="array" ref="BD1161">IF($AY1161,MAX(IF(G4SelectionMask="x",IF(INDEX(RawDataRefData,$E1161,0)&gt;0,INDEX(RawDataRefData,$E1161,0)),"")),"")</f>
        <v/>
      </c>
      <c r="BE1161" s="101" t="str">
        <f t="shared" si="426"/>
        <v/>
      </c>
      <c r="BF1161" s="101" t="str">
        <f t="array" ref="BF1161">IF($AY1161,STDEVA(IF(G4SelectionMask="x",IF(INDEX(RawDataRefData,$E1161,0)&gt;0,INDEX(RawDataRefData,$E1161,0)),"")),"")</f>
        <v/>
      </c>
      <c r="BG1161" s="100" t="b">
        <f t="shared" si="427"/>
        <v>0</v>
      </c>
      <c r="BH1161" s="100" t="str">
        <f t="array" ref="BH1161">IF($BG1161,MEDIAN(IF(G5SelectionMask="x",IF(INDEX(RawDataRefData,$E1161,0)&gt;0,INDEX(RawDataRefData,$E1161,0)),"")),"")</f>
        <v/>
      </c>
      <c r="BI1161" s="100" t="str">
        <f t="array" ref="BI1161">IF($BG1161,QUARTILE(IF(G5SelectionMask="x",IF(INDEX(RawDataRefData,$E1161,0)&gt;0,INDEX(RawDataRefData,$E1161,0)),""),1),"")</f>
        <v/>
      </c>
      <c r="BJ1161" s="100" t="str">
        <f t="array" ref="BJ1161">IF($BG1161,QUARTILE(IF(G5SelectionMask="x",IF(INDEX(RawDataRefData,$E1161,0)&gt;0,INDEX(RawDataRefData,$E1161,0)),""),3),"")</f>
        <v/>
      </c>
      <c r="BK1161" s="100" t="str">
        <f t="array" ref="BK1161">IF($BG1161,MIN(IF(G5SelectionMask="x",IF(INDEX(RawDataRefData,$E1161,0)&gt;0,INDEX(RawDataRefData,$E1161,0)),"")),"")</f>
        <v/>
      </c>
      <c r="BL1161" s="100" t="str">
        <f t="array" ref="BL1161">IF($BG1161,MAX(IF(G5SelectionMask="x",IF(INDEX(RawDataRefData,$E1161,0)&gt;0,INDEX(RawDataRefData,$E1161,0)),"")),"")</f>
        <v/>
      </c>
      <c r="BM1161" s="100" t="str">
        <f t="shared" si="428"/>
        <v/>
      </c>
      <c r="BN1161" s="103" t="str">
        <f t="array" ref="BN1161">IF($BG1161,STDEVA(IF(G5SelectionMask="x",IF(INDEX(RawDataRefData,$E1161,0)&gt;0,INDEX(RawDataRefData,$E1161,0)),"")),"")</f>
        <v/>
      </c>
      <c r="BO1161" s="104"/>
      <c r="BP1161" s="105">
        <v>3</v>
      </c>
      <c r="BQ1161" s="105">
        <v>3</v>
      </c>
      <c r="BR1161" s="105">
        <v>3</v>
      </c>
      <c r="BS1161" s="105">
        <v>4</v>
      </c>
      <c r="BT1161" s="105">
        <v>1</v>
      </c>
      <c r="BU1161" s="105">
        <v>1</v>
      </c>
      <c r="BV1161" s="105">
        <v>4</v>
      </c>
      <c r="BW1161" s="105">
        <v>3</v>
      </c>
      <c r="BX1161" s="105">
        <v>2</v>
      </c>
      <c r="BY1161" s="105">
        <v>2</v>
      </c>
      <c r="BZ1161" s="105">
        <v>4</v>
      </c>
      <c r="CA1161" s="105">
        <v>3</v>
      </c>
      <c r="CB1161" s="105">
        <v>2</v>
      </c>
      <c r="CC1161" s="105">
        <v>3</v>
      </c>
      <c r="CD1161" s="105">
        <v>4</v>
      </c>
    </row>
    <row r="1162" spans="1:82" ht="13.5" hidden="1" thickBot="1" x14ac:dyDescent="0.25">
      <c r="A1162" s="33" t="e">
        <f t="shared" si="359"/>
        <v>#NAME?</v>
      </c>
      <c r="B1162" s="218"/>
      <c r="C1162" s="215"/>
      <c r="D1162" s="229"/>
      <c r="E1162" s="72">
        <f t="shared" si="421"/>
        <v>1153</v>
      </c>
      <c r="F1162" s="9" t="s">
        <v>2501</v>
      </c>
      <c r="G1162" s="9" t="s">
        <v>1537</v>
      </c>
      <c r="H1162" s="9" t="s">
        <v>1214</v>
      </c>
      <c r="I1162" s="9" t="s">
        <v>1632</v>
      </c>
      <c r="K1162" s="100">
        <f t="shared" si="406"/>
        <v>1</v>
      </c>
      <c r="L1162" s="100"/>
      <c r="M1162" s="100"/>
      <c r="N1162" s="100"/>
      <c r="O1162" s="100"/>
      <c r="P1162" s="101">
        <f t="shared" si="407"/>
        <v>4</v>
      </c>
      <c r="Q1162" s="102">
        <f t="shared" si="408"/>
        <v>2</v>
      </c>
      <c r="R1162" s="102">
        <f t="shared" si="409"/>
        <v>4</v>
      </c>
      <c r="S1162" s="102">
        <f t="shared" si="410"/>
        <v>1</v>
      </c>
      <c r="T1162" s="102">
        <f t="shared" si="411"/>
        <v>2</v>
      </c>
      <c r="U1162" s="102">
        <f t="shared" si="412"/>
        <v>4</v>
      </c>
      <c r="V1162" s="102">
        <f t="shared" si="413"/>
        <v>1</v>
      </c>
      <c r="W1162" s="102">
        <f t="shared" si="414"/>
        <v>1</v>
      </c>
      <c r="X1162" s="102">
        <f t="shared" si="415"/>
        <v>1</v>
      </c>
      <c r="Y1162" s="102">
        <f t="shared" si="416"/>
        <v>1</v>
      </c>
      <c r="Z1162" s="102">
        <f t="shared" si="417"/>
        <v>3</v>
      </c>
      <c r="AA1162" s="100" t="b">
        <f t="shared" si="418"/>
        <v>1</v>
      </c>
      <c r="AB1162" s="100">
        <f t="array" ref="AB1162">IF($AA1162,MEDIAN(IF(G1SelectionMask="x",IF(INDEX(RawDataRefData,$E1162,0)&gt;0,INDEX(RawDataRefData,$E1162,0)),"")),"")</f>
        <v>2</v>
      </c>
      <c r="AC1162" s="100">
        <f t="array" ref="AC1162">IF($AA1162,QUARTILE(IF(G1SelectionMask="x",IF(INDEX(RawDataRefData,$E1162,0)&gt;0,INDEX(RawDataRefData,$E1162,0)),""),1),"")</f>
        <v>1</v>
      </c>
      <c r="AD1162" s="100">
        <f t="array" ref="AD1162">IF($AA1162,QUARTILE(IF(G1SelectionMask="x",IF(INDEX(RawDataRefData,$E1162,0)&gt;0,INDEX(RawDataRefData,$E1162,0)),""),3),"")</f>
        <v>3.5</v>
      </c>
      <c r="AE1162" s="100">
        <f t="array" ref="AE1162">IF($AA1162,MIN(IF(G1SelectionMask="x",IF(INDEX(RawDataRefData,$E1162,0)&gt;0,INDEX(RawDataRefData,$E1162,0)),"")),"")</f>
        <v>1</v>
      </c>
      <c r="AF1162" s="100">
        <f t="array" ref="AF1162">IF($AA1162,MAX(IF(G1SelectionMask="x",IF(INDEX(RawDataRefData,$E1162,0)&gt;0,INDEX(RawDataRefData,$E1162,0)),"")),"")</f>
        <v>4</v>
      </c>
      <c r="AG1162" s="100">
        <f t="shared" si="419"/>
        <v>2.1818181818181817</v>
      </c>
      <c r="AH1162" s="100">
        <f t="array" ref="AH1162">IF($AA1162,STDEVA(IF(G1SelectionMask="x",IF(INDEX(RawDataRefData,$E1162,0)&gt;0,INDEX(RawDataRefData,$E1162,0)),"")),"")</f>
        <v>1.3280197150781923</v>
      </c>
      <c r="AI1162" s="101" t="b">
        <f t="shared" si="420"/>
        <v>1</v>
      </c>
      <c r="AJ1162" s="101">
        <f t="array" ref="AJ1162">IF($AI1162,MEDIAN(IF(G2SelectionMask="x",IF(INDEX(RawDataRefData,$E1162,0)&gt;0,INDEX(RawDataRefData,$E1162,0)),"")),"")</f>
        <v>2</v>
      </c>
      <c r="AK1162" s="101">
        <f t="array" ref="AK1162">IF($AI1162,QUARTILE(IF(G2SelectionMask="x",IF(INDEX(RawDataRefData,$E1162,0)&gt;0,INDEX(RawDataRefData,$E1162,0)),""),1),"")</f>
        <v>1</v>
      </c>
      <c r="AL1162" s="101">
        <f t="array" ref="AL1162">IF($AI1162,QUARTILE(IF(G2SelectionMask="x",IF(INDEX(RawDataRefData,$E1162,0)&gt;0,INDEX(RawDataRefData,$E1162,0)),""),3),"")</f>
        <v>3.5</v>
      </c>
      <c r="AM1162" s="101">
        <f t="array" ref="AM1162">IF($AI1162,MIN(IF(G2SelectionMask="x",IF(INDEX(RawDataRefData,$E1162,0)&gt;0,INDEX(RawDataRefData,$E1162,0)),"")),"")</f>
        <v>1</v>
      </c>
      <c r="AN1162" s="101">
        <f t="array" ref="AN1162">IF($AI1162,MAX(IF(G2SelectionMask="x",IF(INDEX(RawDataRefData,$E1162,0)&gt;0,INDEX(RawDataRefData,$E1162,0)),"")),"")</f>
        <v>4</v>
      </c>
      <c r="AO1162" s="101">
        <f t="shared" si="422"/>
        <v>2.1818181818181817</v>
      </c>
      <c r="AP1162" s="101">
        <f t="array" ref="AP1162">IF($AI1162,STDEVA(IF(G2SelectionMask="x",IF(INDEX(RawDataRefData,$E1162,0)&gt;0,INDEX(RawDataRefData,$E1162,0)),"")),"")</f>
        <v>1.3280197150781923</v>
      </c>
      <c r="AQ1162" s="100" t="b">
        <f t="shared" si="423"/>
        <v>0</v>
      </c>
      <c r="AR1162" s="100" t="str">
        <f t="array" ref="AR1162">IF($AQ1162,MEDIAN(IF(G3SelectionMask="x",IF(INDEX(RawDataRefData,$E1162,0)&gt;0,INDEX(RawDataRefData,$E1162,0)),"")),"")</f>
        <v/>
      </c>
      <c r="AS1162" s="100" t="str">
        <f t="array" ref="AS1162">IF($AQ1162,QUARTILE(IF(G3SelectionMask="x",IF(INDEX(RawDataRefData,$E1162,0)&gt;0,INDEX(RawDataRefData,$E1162,0)),""),1),"")</f>
        <v/>
      </c>
      <c r="AT1162" s="100" t="str">
        <f t="array" ref="AT1162">IF($AQ1162,QUARTILE(IF(G3SelectionMask="x",IF(INDEX(RawDataRefData,$E1162,0)&gt;0,INDEX(RawDataRefData,$E1162,0)),""),3),"")</f>
        <v/>
      </c>
      <c r="AU1162" s="100" t="str">
        <f t="array" ref="AU1162">IF($AQ1162,MIN(IF(G3SelectionMask="x",IF(INDEX(RawDataRefData,$E1162,0)&gt;0,INDEX(RawDataRefData,$E1162,0)),"")),"")</f>
        <v/>
      </c>
      <c r="AV1162" s="100" t="str">
        <f t="array" ref="AV1162">IF($AQ1162,MAX(IF(G3SelectionMask="x",IF(INDEX(RawDataRefData,$E1162,0)&gt;0,INDEX(RawDataRefData,$E1162,0)),"")),"")</f>
        <v/>
      </c>
      <c r="AW1162" s="100" t="str">
        <f t="shared" si="424"/>
        <v/>
      </c>
      <c r="AX1162" s="100" t="str">
        <f t="array" ref="AX1162">IF($AQ1162,STDEVA(IF(G3SelectionMask="x",IF(INDEX(RawDataRefData,$E1162,0)&gt;0,INDEX(RawDataRefData,$E1162,0)),"")),"")</f>
        <v/>
      </c>
      <c r="AY1162" s="101" t="b">
        <f t="shared" si="425"/>
        <v>0</v>
      </c>
      <c r="AZ1162" s="101" t="str">
        <f t="array" ref="AZ1162">IF($AY1162,MEDIAN(IF(G4SelectionMask="x",IF(INDEX(RawDataRefData,$E1162,0)&gt;0,INDEX(RawDataRefData,$E1162,0)),"")),"")</f>
        <v/>
      </c>
      <c r="BA1162" s="101" t="str">
        <f t="array" ref="BA1162">IF($AY1162,QUARTILE(IF(G4SelectionMask="x",IF(INDEX(RawDataRefData,$E1162,0)&gt;0,INDEX(RawDataRefData,$E1162,0)),""),1),"")</f>
        <v/>
      </c>
      <c r="BB1162" s="101" t="str">
        <f t="array" ref="BB1162">IF($AY1162,QUARTILE(IF(G4SelectionMask="x",IF(INDEX(RawDataRefData,$E1162,0)&gt;0,INDEX(RawDataRefData,$E1162,0)),""),3),"")</f>
        <v/>
      </c>
      <c r="BC1162" s="101" t="str">
        <f t="array" ref="BC1162">IF($AY1162,MIN(IF(G4SelectionMask="x",IF(INDEX(RawDataRefData,$E1162,0)&gt;0,INDEX(RawDataRefData,$E1162,0)),"")),"")</f>
        <v/>
      </c>
      <c r="BD1162" s="101" t="str">
        <f t="array" ref="BD1162">IF($AY1162,MAX(IF(G4SelectionMask="x",IF(INDEX(RawDataRefData,$E1162,0)&gt;0,INDEX(RawDataRefData,$E1162,0)),"")),"")</f>
        <v/>
      </c>
      <c r="BE1162" s="101" t="str">
        <f t="shared" si="426"/>
        <v/>
      </c>
      <c r="BF1162" s="101" t="str">
        <f t="array" ref="BF1162">IF($AY1162,STDEVA(IF(G4SelectionMask="x",IF(INDEX(RawDataRefData,$E1162,0)&gt;0,INDEX(RawDataRefData,$E1162,0)),"")),"")</f>
        <v/>
      </c>
      <c r="BG1162" s="100" t="b">
        <f t="shared" si="427"/>
        <v>0</v>
      </c>
      <c r="BH1162" s="100" t="str">
        <f t="array" ref="BH1162">IF($BG1162,MEDIAN(IF(G5SelectionMask="x",IF(INDEX(RawDataRefData,$E1162,0)&gt;0,INDEX(RawDataRefData,$E1162,0)),"")),"")</f>
        <v/>
      </c>
      <c r="BI1162" s="100" t="str">
        <f t="array" ref="BI1162">IF($BG1162,QUARTILE(IF(G5SelectionMask="x",IF(INDEX(RawDataRefData,$E1162,0)&gt;0,INDEX(RawDataRefData,$E1162,0)),""),1),"")</f>
        <v/>
      </c>
      <c r="BJ1162" s="100" t="str">
        <f t="array" ref="BJ1162">IF($BG1162,QUARTILE(IF(G5SelectionMask="x",IF(INDEX(RawDataRefData,$E1162,0)&gt;0,INDEX(RawDataRefData,$E1162,0)),""),3),"")</f>
        <v/>
      </c>
      <c r="BK1162" s="100" t="str">
        <f t="array" ref="BK1162">IF($BG1162,MIN(IF(G5SelectionMask="x",IF(INDEX(RawDataRefData,$E1162,0)&gt;0,INDEX(RawDataRefData,$E1162,0)),"")),"")</f>
        <v/>
      </c>
      <c r="BL1162" s="100" t="str">
        <f t="array" ref="BL1162">IF($BG1162,MAX(IF(G5SelectionMask="x",IF(INDEX(RawDataRefData,$E1162,0)&gt;0,INDEX(RawDataRefData,$E1162,0)),"")),"")</f>
        <v/>
      </c>
      <c r="BM1162" s="100" t="str">
        <f t="shared" si="428"/>
        <v/>
      </c>
      <c r="BN1162" s="103" t="str">
        <f t="array" ref="BN1162">IF($BG1162,STDEVA(IF(G5SelectionMask="x",IF(INDEX(RawDataRefData,$E1162,0)&gt;0,INDEX(RawDataRefData,$E1162,0)),"")),"")</f>
        <v/>
      </c>
      <c r="BO1162" s="104"/>
      <c r="BP1162" s="105">
        <v>1</v>
      </c>
      <c r="BQ1162" s="105">
        <v>4</v>
      </c>
      <c r="BR1162" s="105">
        <v>2</v>
      </c>
      <c r="BS1162" s="105">
        <v>4</v>
      </c>
      <c r="BT1162" s="105">
        <v>1</v>
      </c>
      <c r="BU1162" s="105">
        <v>2</v>
      </c>
      <c r="BV1162" s="105">
        <v>4</v>
      </c>
      <c r="BW1162" s="105">
        <v>1</v>
      </c>
      <c r="BX1162" s="105">
        <v>1</v>
      </c>
      <c r="BY1162" s="105">
        <v>1</v>
      </c>
      <c r="BZ1162" s="105">
        <v>1</v>
      </c>
      <c r="CA1162" s="105">
        <v>3</v>
      </c>
      <c r="CB1162" s="105">
        <v>4</v>
      </c>
      <c r="CC1162" s="105">
        <v>4</v>
      </c>
      <c r="CD1162" s="105">
        <v>1</v>
      </c>
    </row>
    <row r="1163" spans="1:82" ht="13.5" hidden="1" thickBot="1" x14ac:dyDescent="0.25">
      <c r="A1163" s="33" t="e">
        <f t="shared" si="359"/>
        <v>#NAME?</v>
      </c>
      <c r="B1163" s="218"/>
      <c r="C1163" s="215"/>
      <c r="D1163" s="229"/>
      <c r="E1163" s="72">
        <f t="shared" si="421"/>
        <v>1154</v>
      </c>
      <c r="F1163" s="9" t="s">
        <v>2502</v>
      </c>
      <c r="G1163" s="9" t="s">
        <v>1538</v>
      </c>
      <c r="H1163" s="9" t="s">
        <v>1214</v>
      </c>
      <c r="I1163" s="9" t="s">
        <v>1632</v>
      </c>
      <c r="K1163" s="100">
        <f t="shared" si="406"/>
        <v>1</v>
      </c>
      <c r="L1163" s="100"/>
      <c r="M1163" s="100"/>
      <c r="N1163" s="100"/>
      <c r="O1163" s="100"/>
      <c r="P1163" s="101">
        <f t="shared" si="407"/>
        <v>3</v>
      </c>
      <c r="Q1163" s="102">
        <f t="shared" si="408"/>
        <v>4</v>
      </c>
      <c r="R1163" s="102">
        <f t="shared" si="409"/>
        <v>1</v>
      </c>
      <c r="S1163" s="102">
        <f t="shared" si="410"/>
        <v>3</v>
      </c>
      <c r="T1163" s="102">
        <f t="shared" si="411"/>
        <v>2</v>
      </c>
      <c r="U1163" s="102">
        <f t="shared" si="412"/>
        <v>2</v>
      </c>
      <c r="V1163" s="102">
        <f t="shared" si="413"/>
        <v>1</v>
      </c>
      <c r="W1163" s="102">
        <f t="shared" si="414"/>
        <v>2</v>
      </c>
      <c r="X1163" s="102">
        <f t="shared" si="415"/>
        <v>4</v>
      </c>
      <c r="Y1163" s="102">
        <f t="shared" si="416"/>
        <v>2</v>
      </c>
      <c r="Z1163" s="102">
        <f t="shared" si="417"/>
        <v>3</v>
      </c>
      <c r="AA1163" s="100" t="b">
        <f t="shared" si="418"/>
        <v>1</v>
      </c>
      <c r="AB1163" s="100">
        <f t="array" ref="AB1163">IF($AA1163,MEDIAN(IF(G1SelectionMask="x",IF(INDEX(RawDataRefData,$E1163,0)&gt;0,INDEX(RawDataRefData,$E1163,0)),"")),"")</f>
        <v>2</v>
      </c>
      <c r="AC1163" s="100">
        <f t="array" ref="AC1163">IF($AA1163,QUARTILE(IF(G1SelectionMask="x",IF(INDEX(RawDataRefData,$E1163,0)&gt;0,INDEX(RawDataRefData,$E1163,0)),""),1),"")</f>
        <v>2</v>
      </c>
      <c r="AD1163" s="100">
        <f t="array" ref="AD1163">IF($AA1163,QUARTILE(IF(G1SelectionMask="x",IF(INDEX(RawDataRefData,$E1163,0)&gt;0,INDEX(RawDataRefData,$E1163,0)),""),3),"")</f>
        <v>3</v>
      </c>
      <c r="AE1163" s="100">
        <f t="array" ref="AE1163">IF($AA1163,MIN(IF(G1SelectionMask="x",IF(INDEX(RawDataRefData,$E1163,0)&gt;0,INDEX(RawDataRefData,$E1163,0)),"")),"")</f>
        <v>1</v>
      </c>
      <c r="AF1163" s="100">
        <f t="array" ref="AF1163">IF($AA1163,MAX(IF(G1SelectionMask="x",IF(INDEX(RawDataRefData,$E1163,0)&gt;0,INDEX(RawDataRefData,$E1163,0)),"")),"")</f>
        <v>4</v>
      </c>
      <c r="AG1163" s="100">
        <f t="shared" si="419"/>
        <v>2.4545454545454546</v>
      </c>
      <c r="AH1163" s="100">
        <f t="array" ref="AH1163">IF($AA1163,STDEVA(IF(G1SelectionMask="x",IF(INDEX(RawDataRefData,$E1163,0)&gt;0,INDEX(RawDataRefData,$E1163,0)),"")),"")</f>
        <v>1.0357254813546268</v>
      </c>
      <c r="AI1163" s="101" t="b">
        <f t="shared" si="420"/>
        <v>1</v>
      </c>
      <c r="AJ1163" s="101">
        <f t="array" ref="AJ1163">IF($AI1163,MEDIAN(IF(G2SelectionMask="x",IF(INDEX(RawDataRefData,$E1163,0)&gt;0,INDEX(RawDataRefData,$E1163,0)),"")),"")</f>
        <v>2</v>
      </c>
      <c r="AK1163" s="101">
        <f t="array" ref="AK1163">IF($AI1163,QUARTILE(IF(G2SelectionMask="x",IF(INDEX(RawDataRefData,$E1163,0)&gt;0,INDEX(RawDataRefData,$E1163,0)),""),1),"")</f>
        <v>2</v>
      </c>
      <c r="AL1163" s="101">
        <f t="array" ref="AL1163">IF($AI1163,QUARTILE(IF(G2SelectionMask="x",IF(INDEX(RawDataRefData,$E1163,0)&gt;0,INDEX(RawDataRefData,$E1163,0)),""),3),"")</f>
        <v>3</v>
      </c>
      <c r="AM1163" s="101">
        <f t="array" ref="AM1163">IF($AI1163,MIN(IF(G2SelectionMask="x",IF(INDEX(RawDataRefData,$E1163,0)&gt;0,INDEX(RawDataRefData,$E1163,0)),"")),"")</f>
        <v>1</v>
      </c>
      <c r="AN1163" s="101">
        <f t="array" ref="AN1163">IF($AI1163,MAX(IF(G2SelectionMask="x",IF(INDEX(RawDataRefData,$E1163,0)&gt;0,INDEX(RawDataRefData,$E1163,0)),"")),"")</f>
        <v>4</v>
      </c>
      <c r="AO1163" s="101">
        <f t="shared" si="422"/>
        <v>2.3636363636363638</v>
      </c>
      <c r="AP1163" s="101">
        <f t="array" ref="AP1163">IF($AI1163,STDEVA(IF(G2SelectionMask="x",IF(INDEX(RawDataRefData,$E1163,0)&gt;0,INDEX(RawDataRefData,$E1163,0)),"")),"")</f>
        <v>0.9244162777371755</v>
      </c>
      <c r="AQ1163" s="100" t="b">
        <f t="shared" si="423"/>
        <v>0</v>
      </c>
      <c r="AR1163" s="100" t="str">
        <f t="array" ref="AR1163">IF($AQ1163,MEDIAN(IF(G3SelectionMask="x",IF(INDEX(RawDataRefData,$E1163,0)&gt;0,INDEX(RawDataRefData,$E1163,0)),"")),"")</f>
        <v/>
      </c>
      <c r="AS1163" s="100" t="str">
        <f t="array" ref="AS1163">IF($AQ1163,QUARTILE(IF(G3SelectionMask="x",IF(INDEX(RawDataRefData,$E1163,0)&gt;0,INDEX(RawDataRefData,$E1163,0)),""),1),"")</f>
        <v/>
      </c>
      <c r="AT1163" s="100" t="str">
        <f t="array" ref="AT1163">IF($AQ1163,QUARTILE(IF(G3SelectionMask="x",IF(INDEX(RawDataRefData,$E1163,0)&gt;0,INDEX(RawDataRefData,$E1163,0)),""),3),"")</f>
        <v/>
      </c>
      <c r="AU1163" s="100" t="str">
        <f t="array" ref="AU1163">IF($AQ1163,MIN(IF(G3SelectionMask="x",IF(INDEX(RawDataRefData,$E1163,0)&gt;0,INDEX(RawDataRefData,$E1163,0)),"")),"")</f>
        <v/>
      </c>
      <c r="AV1163" s="100" t="str">
        <f t="array" ref="AV1163">IF($AQ1163,MAX(IF(G3SelectionMask="x",IF(INDEX(RawDataRefData,$E1163,0)&gt;0,INDEX(RawDataRefData,$E1163,0)),"")),"")</f>
        <v/>
      </c>
      <c r="AW1163" s="100" t="str">
        <f t="shared" si="424"/>
        <v/>
      </c>
      <c r="AX1163" s="100" t="str">
        <f t="array" ref="AX1163">IF($AQ1163,STDEVA(IF(G3SelectionMask="x",IF(INDEX(RawDataRefData,$E1163,0)&gt;0,INDEX(RawDataRefData,$E1163,0)),"")),"")</f>
        <v/>
      </c>
      <c r="AY1163" s="101" t="b">
        <f t="shared" si="425"/>
        <v>0</v>
      </c>
      <c r="AZ1163" s="101" t="str">
        <f t="array" ref="AZ1163">IF($AY1163,MEDIAN(IF(G4SelectionMask="x",IF(INDEX(RawDataRefData,$E1163,0)&gt;0,INDEX(RawDataRefData,$E1163,0)),"")),"")</f>
        <v/>
      </c>
      <c r="BA1163" s="101" t="str">
        <f t="array" ref="BA1163">IF($AY1163,QUARTILE(IF(G4SelectionMask="x",IF(INDEX(RawDataRefData,$E1163,0)&gt;0,INDEX(RawDataRefData,$E1163,0)),""),1),"")</f>
        <v/>
      </c>
      <c r="BB1163" s="101" t="str">
        <f t="array" ref="BB1163">IF($AY1163,QUARTILE(IF(G4SelectionMask="x",IF(INDEX(RawDataRefData,$E1163,0)&gt;0,INDEX(RawDataRefData,$E1163,0)),""),3),"")</f>
        <v/>
      </c>
      <c r="BC1163" s="101" t="str">
        <f t="array" ref="BC1163">IF($AY1163,MIN(IF(G4SelectionMask="x",IF(INDEX(RawDataRefData,$E1163,0)&gt;0,INDEX(RawDataRefData,$E1163,0)),"")),"")</f>
        <v/>
      </c>
      <c r="BD1163" s="101" t="str">
        <f t="array" ref="BD1163">IF($AY1163,MAX(IF(G4SelectionMask="x",IF(INDEX(RawDataRefData,$E1163,0)&gt;0,INDEX(RawDataRefData,$E1163,0)),"")),"")</f>
        <v/>
      </c>
      <c r="BE1163" s="101" t="str">
        <f t="shared" si="426"/>
        <v/>
      </c>
      <c r="BF1163" s="101" t="str">
        <f t="array" ref="BF1163">IF($AY1163,STDEVA(IF(G4SelectionMask="x",IF(INDEX(RawDataRefData,$E1163,0)&gt;0,INDEX(RawDataRefData,$E1163,0)),"")),"")</f>
        <v/>
      </c>
      <c r="BG1163" s="100" t="b">
        <f t="shared" si="427"/>
        <v>0</v>
      </c>
      <c r="BH1163" s="100" t="str">
        <f t="array" ref="BH1163">IF($BG1163,MEDIAN(IF(G5SelectionMask="x",IF(INDEX(RawDataRefData,$E1163,0)&gt;0,INDEX(RawDataRefData,$E1163,0)),"")),"")</f>
        <v/>
      </c>
      <c r="BI1163" s="100" t="str">
        <f t="array" ref="BI1163">IF($BG1163,QUARTILE(IF(G5SelectionMask="x",IF(INDEX(RawDataRefData,$E1163,0)&gt;0,INDEX(RawDataRefData,$E1163,0)),""),1),"")</f>
        <v/>
      </c>
      <c r="BJ1163" s="100" t="str">
        <f t="array" ref="BJ1163">IF($BG1163,QUARTILE(IF(G5SelectionMask="x",IF(INDEX(RawDataRefData,$E1163,0)&gt;0,INDEX(RawDataRefData,$E1163,0)),""),3),"")</f>
        <v/>
      </c>
      <c r="BK1163" s="100" t="str">
        <f t="array" ref="BK1163">IF($BG1163,MIN(IF(G5SelectionMask="x",IF(INDEX(RawDataRefData,$E1163,0)&gt;0,INDEX(RawDataRefData,$E1163,0)),"")),"")</f>
        <v/>
      </c>
      <c r="BL1163" s="100" t="str">
        <f t="array" ref="BL1163">IF($BG1163,MAX(IF(G5SelectionMask="x",IF(INDEX(RawDataRefData,$E1163,0)&gt;0,INDEX(RawDataRefData,$E1163,0)),"")),"")</f>
        <v/>
      </c>
      <c r="BM1163" s="100" t="str">
        <f t="shared" si="428"/>
        <v/>
      </c>
      <c r="BN1163" s="103" t="str">
        <f t="array" ref="BN1163">IF($BG1163,STDEVA(IF(G5SelectionMask="x",IF(INDEX(RawDataRefData,$E1163,0)&gt;0,INDEX(RawDataRefData,$E1163,0)),"")),"")</f>
        <v/>
      </c>
      <c r="BO1163" s="104"/>
      <c r="BP1163" s="105">
        <v>1</v>
      </c>
      <c r="BQ1163" s="105">
        <v>3</v>
      </c>
      <c r="BR1163" s="105">
        <v>4</v>
      </c>
      <c r="BS1163" s="105">
        <v>1</v>
      </c>
      <c r="BT1163" s="105">
        <v>3</v>
      </c>
      <c r="BU1163" s="105">
        <v>2</v>
      </c>
      <c r="BV1163" s="105">
        <v>2</v>
      </c>
      <c r="BW1163" s="105">
        <v>1</v>
      </c>
      <c r="BX1163" s="105">
        <v>2</v>
      </c>
      <c r="BY1163" s="105">
        <v>4</v>
      </c>
      <c r="BZ1163" s="105">
        <v>2</v>
      </c>
      <c r="CA1163" s="105">
        <v>3</v>
      </c>
      <c r="CB1163" s="105">
        <v>2</v>
      </c>
      <c r="CC1163" s="105">
        <v>3</v>
      </c>
      <c r="CD1163" s="105">
        <v>1</v>
      </c>
    </row>
    <row r="1164" spans="1:82" ht="13.5" hidden="1" thickBot="1" x14ac:dyDescent="0.25">
      <c r="A1164" s="33" t="e">
        <f t="shared" si="359"/>
        <v>#NAME?</v>
      </c>
      <c r="B1164" s="218"/>
      <c r="C1164" s="215"/>
      <c r="D1164" s="229"/>
      <c r="E1164" s="72">
        <f t="shared" si="421"/>
        <v>1155</v>
      </c>
      <c r="F1164" s="9" t="s">
        <v>2503</v>
      </c>
      <c r="G1164" s="9" t="s">
        <v>1539</v>
      </c>
      <c r="H1164" s="9" t="s">
        <v>1213</v>
      </c>
      <c r="I1164" s="9" t="s">
        <v>1632</v>
      </c>
      <c r="K1164" s="100">
        <f t="shared" si="406"/>
        <v>4</v>
      </c>
      <c r="L1164" s="100"/>
      <c r="M1164" s="100"/>
      <c r="N1164" s="100"/>
      <c r="O1164" s="100"/>
      <c r="P1164" s="101">
        <f t="shared" si="407"/>
        <v>3</v>
      </c>
      <c r="Q1164" s="102">
        <f t="shared" si="408"/>
        <v>4</v>
      </c>
      <c r="R1164" s="102">
        <f t="shared" si="409"/>
        <v>3</v>
      </c>
      <c r="S1164" s="102">
        <f t="shared" si="410"/>
        <v>2</v>
      </c>
      <c r="T1164" s="102">
        <f t="shared" si="411"/>
        <v>3</v>
      </c>
      <c r="U1164" s="102">
        <f t="shared" si="412"/>
        <v>4</v>
      </c>
      <c r="V1164" s="102">
        <f t="shared" si="413"/>
        <v>3</v>
      </c>
      <c r="W1164" s="102">
        <f t="shared" si="414"/>
        <v>1</v>
      </c>
      <c r="X1164" s="102">
        <f t="shared" si="415"/>
        <v>4</v>
      </c>
      <c r="Y1164" s="102">
        <f t="shared" si="416"/>
        <v>2</v>
      </c>
      <c r="Z1164" s="102">
        <f t="shared" si="417"/>
        <v>3</v>
      </c>
      <c r="AA1164" s="100" t="b">
        <f t="shared" si="418"/>
        <v>1</v>
      </c>
      <c r="AB1164" s="100">
        <f t="array" ref="AB1164">IF($AA1164,MEDIAN(IF(G1SelectionMask="x",IF(INDEX(RawDataRefData,$E1164,0)&gt;0,INDEX(RawDataRefData,$E1164,0)),"")),"")</f>
        <v>3</v>
      </c>
      <c r="AC1164" s="100">
        <f t="array" ref="AC1164">IF($AA1164,QUARTILE(IF(G1SelectionMask="x",IF(INDEX(RawDataRefData,$E1164,0)&gt;0,INDEX(RawDataRefData,$E1164,0)),""),1),"")</f>
        <v>2.5</v>
      </c>
      <c r="AD1164" s="100">
        <f t="array" ref="AD1164">IF($AA1164,QUARTILE(IF(G1SelectionMask="x",IF(INDEX(RawDataRefData,$E1164,0)&gt;0,INDEX(RawDataRefData,$E1164,0)),""),3),"")</f>
        <v>3.5</v>
      </c>
      <c r="AE1164" s="100">
        <f t="array" ref="AE1164">IF($AA1164,MIN(IF(G1SelectionMask="x",IF(INDEX(RawDataRefData,$E1164,0)&gt;0,INDEX(RawDataRefData,$E1164,0)),"")),"")</f>
        <v>1</v>
      </c>
      <c r="AF1164" s="100">
        <f t="array" ref="AF1164">IF($AA1164,MAX(IF(G1SelectionMask="x",IF(INDEX(RawDataRefData,$E1164,0)&gt;0,INDEX(RawDataRefData,$E1164,0)),"")),"")</f>
        <v>4</v>
      </c>
      <c r="AG1164" s="100">
        <f t="shared" si="419"/>
        <v>2.9090909090909092</v>
      </c>
      <c r="AH1164" s="100">
        <f t="array" ref="AH1164">IF($AA1164,STDEVA(IF(G1SelectionMask="x",IF(INDEX(RawDataRefData,$E1164,0)&gt;0,INDEX(RawDataRefData,$E1164,0)),"")),"")</f>
        <v>0.94387980744853883</v>
      </c>
      <c r="AI1164" s="101" t="b">
        <f t="shared" si="420"/>
        <v>1</v>
      </c>
      <c r="AJ1164" s="101">
        <f t="array" ref="AJ1164">IF($AI1164,MEDIAN(IF(G2SelectionMask="x",IF(INDEX(RawDataRefData,$E1164,0)&gt;0,INDEX(RawDataRefData,$E1164,0)),"")),"")</f>
        <v>3</v>
      </c>
      <c r="AK1164" s="101">
        <f t="array" ref="AK1164">IF($AI1164,QUARTILE(IF(G2SelectionMask="x",IF(INDEX(RawDataRefData,$E1164,0)&gt;0,INDEX(RawDataRefData,$E1164,0)),""),1),"")</f>
        <v>2</v>
      </c>
      <c r="AL1164" s="101">
        <f t="array" ref="AL1164">IF($AI1164,QUARTILE(IF(G2SelectionMask="x",IF(INDEX(RawDataRefData,$E1164,0)&gt;0,INDEX(RawDataRefData,$E1164,0)),""),3),"")</f>
        <v>3.5</v>
      </c>
      <c r="AM1164" s="101">
        <f t="array" ref="AM1164">IF($AI1164,MIN(IF(G2SelectionMask="x",IF(INDEX(RawDataRefData,$E1164,0)&gt;0,INDEX(RawDataRefData,$E1164,0)),"")),"")</f>
        <v>1</v>
      </c>
      <c r="AN1164" s="101">
        <f t="array" ref="AN1164">IF($AI1164,MAX(IF(G2SelectionMask="x",IF(INDEX(RawDataRefData,$E1164,0)&gt;0,INDEX(RawDataRefData,$E1164,0)),"")),"")</f>
        <v>4</v>
      </c>
      <c r="AO1164" s="101">
        <f t="shared" si="422"/>
        <v>2.7272727272727271</v>
      </c>
      <c r="AP1164" s="101">
        <f t="array" ref="AP1164">IF($AI1164,STDEVA(IF(G2SelectionMask="x",IF(INDEX(RawDataRefData,$E1164,0)&gt;0,INDEX(RawDataRefData,$E1164,0)),"")),"")</f>
        <v>1.1037127426019049</v>
      </c>
      <c r="AQ1164" s="100" t="b">
        <f t="shared" si="423"/>
        <v>0</v>
      </c>
      <c r="AR1164" s="100" t="str">
        <f t="array" ref="AR1164">IF($AQ1164,MEDIAN(IF(G3SelectionMask="x",IF(INDEX(RawDataRefData,$E1164,0)&gt;0,INDEX(RawDataRefData,$E1164,0)),"")),"")</f>
        <v/>
      </c>
      <c r="AS1164" s="100" t="str">
        <f t="array" ref="AS1164">IF($AQ1164,QUARTILE(IF(G3SelectionMask="x",IF(INDEX(RawDataRefData,$E1164,0)&gt;0,INDEX(RawDataRefData,$E1164,0)),""),1),"")</f>
        <v/>
      </c>
      <c r="AT1164" s="100" t="str">
        <f t="array" ref="AT1164">IF($AQ1164,QUARTILE(IF(G3SelectionMask="x",IF(INDEX(RawDataRefData,$E1164,0)&gt;0,INDEX(RawDataRefData,$E1164,0)),""),3),"")</f>
        <v/>
      </c>
      <c r="AU1164" s="100" t="str">
        <f t="array" ref="AU1164">IF($AQ1164,MIN(IF(G3SelectionMask="x",IF(INDEX(RawDataRefData,$E1164,0)&gt;0,INDEX(RawDataRefData,$E1164,0)),"")),"")</f>
        <v/>
      </c>
      <c r="AV1164" s="100" t="str">
        <f t="array" ref="AV1164">IF($AQ1164,MAX(IF(G3SelectionMask="x",IF(INDEX(RawDataRefData,$E1164,0)&gt;0,INDEX(RawDataRefData,$E1164,0)),"")),"")</f>
        <v/>
      </c>
      <c r="AW1164" s="100" t="str">
        <f t="shared" si="424"/>
        <v/>
      </c>
      <c r="AX1164" s="100" t="str">
        <f t="array" ref="AX1164">IF($AQ1164,STDEVA(IF(G3SelectionMask="x",IF(INDEX(RawDataRefData,$E1164,0)&gt;0,INDEX(RawDataRefData,$E1164,0)),"")),"")</f>
        <v/>
      </c>
      <c r="AY1164" s="101" t="b">
        <f t="shared" si="425"/>
        <v>0</v>
      </c>
      <c r="AZ1164" s="101" t="str">
        <f t="array" ref="AZ1164">IF($AY1164,MEDIAN(IF(G4SelectionMask="x",IF(INDEX(RawDataRefData,$E1164,0)&gt;0,INDEX(RawDataRefData,$E1164,0)),"")),"")</f>
        <v/>
      </c>
      <c r="BA1164" s="101" t="str">
        <f t="array" ref="BA1164">IF($AY1164,QUARTILE(IF(G4SelectionMask="x",IF(INDEX(RawDataRefData,$E1164,0)&gt;0,INDEX(RawDataRefData,$E1164,0)),""),1),"")</f>
        <v/>
      </c>
      <c r="BB1164" s="101" t="str">
        <f t="array" ref="BB1164">IF($AY1164,QUARTILE(IF(G4SelectionMask="x",IF(INDEX(RawDataRefData,$E1164,0)&gt;0,INDEX(RawDataRefData,$E1164,0)),""),3),"")</f>
        <v/>
      </c>
      <c r="BC1164" s="101" t="str">
        <f t="array" ref="BC1164">IF($AY1164,MIN(IF(G4SelectionMask="x",IF(INDEX(RawDataRefData,$E1164,0)&gt;0,INDEX(RawDataRefData,$E1164,0)),"")),"")</f>
        <v/>
      </c>
      <c r="BD1164" s="101" t="str">
        <f t="array" ref="BD1164">IF($AY1164,MAX(IF(G4SelectionMask="x",IF(INDEX(RawDataRefData,$E1164,0)&gt;0,INDEX(RawDataRefData,$E1164,0)),"")),"")</f>
        <v/>
      </c>
      <c r="BE1164" s="101" t="str">
        <f t="shared" si="426"/>
        <v/>
      </c>
      <c r="BF1164" s="101" t="str">
        <f t="array" ref="BF1164">IF($AY1164,STDEVA(IF(G4SelectionMask="x",IF(INDEX(RawDataRefData,$E1164,0)&gt;0,INDEX(RawDataRefData,$E1164,0)),"")),"")</f>
        <v/>
      </c>
      <c r="BG1164" s="100" t="b">
        <f t="shared" si="427"/>
        <v>0</v>
      </c>
      <c r="BH1164" s="100" t="str">
        <f t="array" ref="BH1164">IF($BG1164,MEDIAN(IF(G5SelectionMask="x",IF(INDEX(RawDataRefData,$E1164,0)&gt;0,INDEX(RawDataRefData,$E1164,0)),"")),"")</f>
        <v/>
      </c>
      <c r="BI1164" s="100" t="str">
        <f t="array" ref="BI1164">IF($BG1164,QUARTILE(IF(G5SelectionMask="x",IF(INDEX(RawDataRefData,$E1164,0)&gt;0,INDEX(RawDataRefData,$E1164,0)),""),1),"")</f>
        <v/>
      </c>
      <c r="BJ1164" s="100" t="str">
        <f t="array" ref="BJ1164">IF($BG1164,QUARTILE(IF(G5SelectionMask="x",IF(INDEX(RawDataRefData,$E1164,0)&gt;0,INDEX(RawDataRefData,$E1164,0)),""),3),"")</f>
        <v/>
      </c>
      <c r="BK1164" s="100" t="str">
        <f t="array" ref="BK1164">IF($BG1164,MIN(IF(G5SelectionMask="x",IF(INDEX(RawDataRefData,$E1164,0)&gt;0,INDEX(RawDataRefData,$E1164,0)),"")),"")</f>
        <v/>
      </c>
      <c r="BL1164" s="100" t="str">
        <f t="array" ref="BL1164">IF($BG1164,MAX(IF(G5SelectionMask="x",IF(INDEX(RawDataRefData,$E1164,0)&gt;0,INDEX(RawDataRefData,$E1164,0)),"")),"")</f>
        <v/>
      </c>
      <c r="BM1164" s="100" t="str">
        <f t="shared" si="428"/>
        <v/>
      </c>
      <c r="BN1164" s="103" t="str">
        <f t="array" ref="BN1164">IF($BG1164,STDEVA(IF(G5SelectionMask="x",IF(INDEX(RawDataRefData,$E1164,0)&gt;0,INDEX(RawDataRefData,$E1164,0)),"")),"")</f>
        <v/>
      </c>
      <c r="BO1164" s="104"/>
      <c r="BP1164" s="105">
        <v>4</v>
      </c>
      <c r="BQ1164" s="105">
        <v>3</v>
      </c>
      <c r="BR1164" s="105">
        <v>4</v>
      </c>
      <c r="BS1164" s="105">
        <v>3</v>
      </c>
      <c r="BT1164" s="105">
        <v>2</v>
      </c>
      <c r="BU1164" s="105">
        <v>3</v>
      </c>
      <c r="BV1164" s="105">
        <v>4</v>
      </c>
      <c r="BW1164" s="105">
        <v>3</v>
      </c>
      <c r="BX1164" s="105">
        <v>1</v>
      </c>
      <c r="BY1164" s="105">
        <v>4</v>
      </c>
      <c r="BZ1164" s="105">
        <v>2</v>
      </c>
      <c r="CA1164" s="105">
        <v>3</v>
      </c>
      <c r="CB1164" s="105">
        <v>4</v>
      </c>
      <c r="CC1164" s="105">
        <v>4</v>
      </c>
      <c r="CD1164" s="105">
        <v>1</v>
      </c>
    </row>
    <row r="1165" spans="1:82" ht="13.5" hidden="1" thickBot="1" x14ac:dyDescent="0.25">
      <c r="A1165" s="33" t="e">
        <f t="shared" si="359"/>
        <v>#NAME?</v>
      </c>
      <c r="B1165" s="218"/>
      <c r="C1165" s="215"/>
      <c r="D1165" s="229"/>
      <c r="E1165" s="72">
        <f t="shared" si="421"/>
        <v>1156</v>
      </c>
      <c r="F1165" s="9" t="s">
        <v>2504</v>
      </c>
      <c r="G1165" s="9" t="s">
        <v>1540</v>
      </c>
      <c r="H1165" s="9" t="s">
        <v>1213</v>
      </c>
      <c r="I1165" s="9" t="s">
        <v>1632</v>
      </c>
      <c r="K1165" s="100">
        <f t="shared" si="406"/>
        <v>4</v>
      </c>
      <c r="L1165" s="100"/>
      <c r="M1165" s="100"/>
      <c r="N1165" s="100"/>
      <c r="O1165" s="100"/>
      <c r="P1165" s="101">
        <f t="shared" si="407"/>
        <v>2</v>
      </c>
      <c r="Q1165" s="102">
        <f t="shared" si="408"/>
        <v>2</v>
      </c>
      <c r="R1165" s="102">
        <f t="shared" si="409"/>
        <v>2</v>
      </c>
      <c r="S1165" s="102">
        <f t="shared" si="410"/>
        <v>2</v>
      </c>
      <c r="T1165" s="102">
        <f t="shared" si="411"/>
        <v>1</v>
      </c>
      <c r="U1165" s="102">
        <f t="shared" si="412"/>
        <v>3</v>
      </c>
      <c r="V1165" s="102">
        <f t="shared" si="413"/>
        <v>1</v>
      </c>
      <c r="W1165" s="102">
        <f t="shared" si="414"/>
        <v>2</v>
      </c>
      <c r="X1165" s="102">
        <f t="shared" si="415"/>
        <v>3</v>
      </c>
      <c r="Y1165" s="102">
        <f t="shared" si="416"/>
        <v>3</v>
      </c>
      <c r="Z1165" s="102">
        <f t="shared" si="417"/>
        <v>4</v>
      </c>
      <c r="AA1165" s="100" t="b">
        <f t="shared" si="418"/>
        <v>1</v>
      </c>
      <c r="AB1165" s="100">
        <f t="array" ref="AB1165">IF($AA1165,MEDIAN(IF(G1SelectionMask="x",IF(INDEX(RawDataRefData,$E1165,0)&gt;0,INDEX(RawDataRefData,$E1165,0)),"")),"")</f>
        <v>2</v>
      </c>
      <c r="AC1165" s="100">
        <f t="array" ref="AC1165">IF($AA1165,QUARTILE(IF(G1SelectionMask="x",IF(INDEX(RawDataRefData,$E1165,0)&gt;0,INDEX(RawDataRefData,$E1165,0)),""),1),"")</f>
        <v>2</v>
      </c>
      <c r="AD1165" s="100">
        <f t="array" ref="AD1165">IF($AA1165,QUARTILE(IF(G1SelectionMask="x",IF(INDEX(RawDataRefData,$E1165,0)&gt;0,INDEX(RawDataRefData,$E1165,0)),""),3),"")</f>
        <v>3</v>
      </c>
      <c r="AE1165" s="100">
        <f t="array" ref="AE1165">IF($AA1165,MIN(IF(G1SelectionMask="x",IF(INDEX(RawDataRefData,$E1165,0)&gt;0,INDEX(RawDataRefData,$E1165,0)),"")),"")</f>
        <v>1</v>
      </c>
      <c r="AF1165" s="100">
        <f t="array" ref="AF1165">IF($AA1165,MAX(IF(G1SelectionMask="x",IF(INDEX(RawDataRefData,$E1165,0)&gt;0,INDEX(RawDataRefData,$E1165,0)),"")),"")</f>
        <v>4</v>
      </c>
      <c r="AG1165" s="100">
        <f t="shared" si="419"/>
        <v>2.2727272727272729</v>
      </c>
      <c r="AH1165" s="100">
        <f t="array" ref="AH1165">IF($AA1165,STDEVA(IF(G1SelectionMask="x",IF(INDEX(RawDataRefData,$E1165,0)&gt;0,INDEX(RawDataRefData,$E1165,0)),"")),"")</f>
        <v>0.90453403373329078</v>
      </c>
      <c r="AI1165" s="101" t="b">
        <f t="shared" si="420"/>
        <v>1</v>
      </c>
      <c r="AJ1165" s="101">
        <f t="array" ref="AJ1165">IF($AI1165,MEDIAN(IF(G2SelectionMask="x",IF(INDEX(RawDataRefData,$E1165,0)&gt;0,INDEX(RawDataRefData,$E1165,0)),"")),"")</f>
        <v>2</v>
      </c>
      <c r="AK1165" s="101">
        <f t="array" ref="AK1165">IF($AI1165,QUARTILE(IF(G2SelectionMask="x",IF(INDEX(RawDataRefData,$E1165,0)&gt;0,INDEX(RawDataRefData,$E1165,0)),""),1),"")</f>
        <v>1.5</v>
      </c>
      <c r="AL1165" s="101">
        <f t="array" ref="AL1165">IF($AI1165,QUARTILE(IF(G2SelectionMask="x",IF(INDEX(RawDataRefData,$E1165,0)&gt;0,INDEX(RawDataRefData,$E1165,0)),""),3),"")</f>
        <v>2.5</v>
      </c>
      <c r="AM1165" s="101">
        <f t="array" ref="AM1165">IF($AI1165,MIN(IF(G2SelectionMask="x",IF(INDEX(RawDataRefData,$E1165,0)&gt;0,INDEX(RawDataRefData,$E1165,0)),"")),"")</f>
        <v>1</v>
      </c>
      <c r="AN1165" s="101">
        <f t="array" ref="AN1165">IF($AI1165,MAX(IF(G2SelectionMask="x",IF(INDEX(RawDataRefData,$E1165,0)&gt;0,INDEX(RawDataRefData,$E1165,0)),"")),"")</f>
        <v>4</v>
      </c>
      <c r="AO1165" s="101">
        <f t="shared" si="422"/>
        <v>2.0909090909090908</v>
      </c>
      <c r="AP1165" s="101">
        <f t="array" ref="AP1165">IF($AI1165,STDEVA(IF(G2SelectionMask="x",IF(INDEX(RawDataRefData,$E1165,0)&gt;0,INDEX(RawDataRefData,$E1165,0)),"")),"")</f>
        <v>0.94387980744853883</v>
      </c>
      <c r="AQ1165" s="100" t="b">
        <f t="shared" si="423"/>
        <v>0</v>
      </c>
      <c r="AR1165" s="100" t="str">
        <f t="array" ref="AR1165">IF($AQ1165,MEDIAN(IF(G3SelectionMask="x",IF(INDEX(RawDataRefData,$E1165,0)&gt;0,INDEX(RawDataRefData,$E1165,0)),"")),"")</f>
        <v/>
      </c>
      <c r="AS1165" s="100" t="str">
        <f t="array" ref="AS1165">IF($AQ1165,QUARTILE(IF(G3SelectionMask="x",IF(INDEX(RawDataRefData,$E1165,0)&gt;0,INDEX(RawDataRefData,$E1165,0)),""),1),"")</f>
        <v/>
      </c>
      <c r="AT1165" s="100" t="str">
        <f t="array" ref="AT1165">IF($AQ1165,QUARTILE(IF(G3SelectionMask="x",IF(INDEX(RawDataRefData,$E1165,0)&gt;0,INDEX(RawDataRefData,$E1165,0)),""),3),"")</f>
        <v/>
      </c>
      <c r="AU1165" s="100" t="str">
        <f t="array" ref="AU1165">IF($AQ1165,MIN(IF(G3SelectionMask="x",IF(INDEX(RawDataRefData,$E1165,0)&gt;0,INDEX(RawDataRefData,$E1165,0)),"")),"")</f>
        <v/>
      </c>
      <c r="AV1165" s="100" t="str">
        <f t="array" ref="AV1165">IF($AQ1165,MAX(IF(G3SelectionMask="x",IF(INDEX(RawDataRefData,$E1165,0)&gt;0,INDEX(RawDataRefData,$E1165,0)),"")),"")</f>
        <v/>
      </c>
      <c r="AW1165" s="100" t="str">
        <f t="shared" si="424"/>
        <v/>
      </c>
      <c r="AX1165" s="100" t="str">
        <f t="array" ref="AX1165">IF($AQ1165,STDEVA(IF(G3SelectionMask="x",IF(INDEX(RawDataRefData,$E1165,0)&gt;0,INDEX(RawDataRefData,$E1165,0)),"")),"")</f>
        <v/>
      </c>
      <c r="AY1165" s="101" t="b">
        <f t="shared" si="425"/>
        <v>0</v>
      </c>
      <c r="AZ1165" s="101" t="str">
        <f t="array" ref="AZ1165">IF($AY1165,MEDIAN(IF(G4SelectionMask="x",IF(INDEX(RawDataRefData,$E1165,0)&gt;0,INDEX(RawDataRefData,$E1165,0)),"")),"")</f>
        <v/>
      </c>
      <c r="BA1165" s="101" t="str">
        <f t="array" ref="BA1165">IF($AY1165,QUARTILE(IF(G4SelectionMask="x",IF(INDEX(RawDataRefData,$E1165,0)&gt;0,INDEX(RawDataRefData,$E1165,0)),""),1),"")</f>
        <v/>
      </c>
      <c r="BB1165" s="101" t="str">
        <f t="array" ref="BB1165">IF($AY1165,QUARTILE(IF(G4SelectionMask="x",IF(INDEX(RawDataRefData,$E1165,0)&gt;0,INDEX(RawDataRefData,$E1165,0)),""),3),"")</f>
        <v/>
      </c>
      <c r="BC1165" s="101" t="str">
        <f t="array" ref="BC1165">IF($AY1165,MIN(IF(G4SelectionMask="x",IF(INDEX(RawDataRefData,$E1165,0)&gt;0,INDEX(RawDataRefData,$E1165,0)),"")),"")</f>
        <v/>
      </c>
      <c r="BD1165" s="101" t="str">
        <f t="array" ref="BD1165">IF($AY1165,MAX(IF(G4SelectionMask="x",IF(INDEX(RawDataRefData,$E1165,0)&gt;0,INDEX(RawDataRefData,$E1165,0)),"")),"")</f>
        <v/>
      </c>
      <c r="BE1165" s="101" t="str">
        <f t="shared" si="426"/>
        <v/>
      </c>
      <c r="BF1165" s="101" t="str">
        <f t="array" ref="BF1165">IF($AY1165,STDEVA(IF(G4SelectionMask="x",IF(INDEX(RawDataRefData,$E1165,0)&gt;0,INDEX(RawDataRefData,$E1165,0)),"")),"")</f>
        <v/>
      </c>
      <c r="BG1165" s="100" t="b">
        <f t="shared" si="427"/>
        <v>0</v>
      </c>
      <c r="BH1165" s="100" t="str">
        <f t="array" ref="BH1165">IF($BG1165,MEDIAN(IF(G5SelectionMask="x",IF(INDEX(RawDataRefData,$E1165,0)&gt;0,INDEX(RawDataRefData,$E1165,0)),"")),"")</f>
        <v/>
      </c>
      <c r="BI1165" s="100" t="str">
        <f t="array" ref="BI1165">IF($BG1165,QUARTILE(IF(G5SelectionMask="x",IF(INDEX(RawDataRefData,$E1165,0)&gt;0,INDEX(RawDataRefData,$E1165,0)),""),1),"")</f>
        <v/>
      </c>
      <c r="BJ1165" s="100" t="str">
        <f t="array" ref="BJ1165">IF($BG1165,QUARTILE(IF(G5SelectionMask="x",IF(INDEX(RawDataRefData,$E1165,0)&gt;0,INDEX(RawDataRefData,$E1165,0)),""),3),"")</f>
        <v/>
      </c>
      <c r="BK1165" s="100" t="str">
        <f t="array" ref="BK1165">IF($BG1165,MIN(IF(G5SelectionMask="x",IF(INDEX(RawDataRefData,$E1165,0)&gt;0,INDEX(RawDataRefData,$E1165,0)),"")),"")</f>
        <v/>
      </c>
      <c r="BL1165" s="100" t="str">
        <f t="array" ref="BL1165">IF($BG1165,MAX(IF(G5SelectionMask="x",IF(INDEX(RawDataRefData,$E1165,0)&gt;0,INDEX(RawDataRefData,$E1165,0)),"")),"")</f>
        <v/>
      </c>
      <c r="BM1165" s="100" t="str">
        <f t="shared" si="428"/>
        <v/>
      </c>
      <c r="BN1165" s="103" t="str">
        <f t="array" ref="BN1165">IF($BG1165,STDEVA(IF(G5SelectionMask="x",IF(INDEX(RawDataRefData,$E1165,0)&gt;0,INDEX(RawDataRefData,$E1165,0)),"")),"")</f>
        <v/>
      </c>
      <c r="BO1165" s="104"/>
      <c r="BP1165" s="105">
        <v>4</v>
      </c>
      <c r="BQ1165" s="105">
        <v>2</v>
      </c>
      <c r="BR1165" s="105">
        <v>2</v>
      </c>
      <c r="BS1165" s="105">
        <v>2</v>
      </c>
      <c r="BT1165" s="105">
        <v>2</v>
      </c>
      <c r="BU1165" s="105">
        <v>1</v>
      </c>
      <c r="BV1165" s="105">
        <v>3</v>
      </c>
      <c r="BW1165" s="105">
        <v>1</v>
      </c>
      <c r="BX1165" s="105">
        <v>2</v>
      </c>
      <c r="BY1165" s="105">
        <v>3</v>
      </c>
      <c r="BZ1165" s="105">
        <v>3</v>
      </c>
      <c r="CA1165" s="105">
        <v>4</v>
      </c>
      <c r="CB1165" s="105">
        <v>3</v>
      </c>
      <c r="CC1165" s="105">
        <v>1</v>
      </c>
      <c r="CD1165" s="105">
        <v>2</v>
      </c>
    </row>
    <row r="1166" spans="1:82" ht="13.5" hidden="1" thickBot="1" x14ac:dyDescent="0.25">
      <c r="A1166" s="33" t="e">
        <f t="shared" si="359"/>
        <v>#NAME?</v>
      </c>
      <c r="B1166" s="218"/>
      <c r="C1166" s="215"/>
      <c r="D1166" s="229"/>
      <c r="E1166" s="72">
        <f t="shared" si="421"/>
        <v>1157</v>
      </c>
      <c r="F1166" s="9" t="s">
        <v>2505</v>
      </c>
      <c r="G1166" s="9" t="s">
        <v>1541</v>
      </c>
      <c r="H1166" s="9" t="s">
        <v>1213</v>
      </c>
      <c r="I1166" s="9" t="s">
        <v>1632</v>
      </c>
      <c r="K1166" s="100">
        <f t="shared" si="406"/>
        <v>3</v>
      </c>
      <c r="L1166" s="100"/>
      <c r="M1166" s="100"/>
      <c r="N1166" s="100"/>
      <c r="O1166" s="100"/>
      <c r="P1166" s="101">
        <f t="shared" si="407"/>
        <v>2</v>
      </c>
      <c r="Q1166" s="102">
        <f t="shared" si="408"/>
        <v>2</v>
      </c>
      <c r="R1166" s="102">
        <f t="shared" si="409"/>
        <v>2</v>
      </c>
      <c r="S1166" s="102">
        <f t="shared" si="410"/>
        <v>1</v>
      </c>
      <c r="T1166" s="102">
        <f t="shared" si="411"/>
        <v>4</v>
      </c>
      <c r="U1166" s="102">
        <f t="shared" si="412"/>
        <v>3</v>
      </c>
      <c r="V1166" s="102">
        <f t="shared" si="413"/>
        <v>1</v>
      </c>
      <c r="W1166" s="102">
        <f t="shared" si="414"/>
        <v>1</v>
      </c>
      <c r="X1166" s="102">
        <f t="shared" si="415"/>
        <v>4</v>
      </c>
      <c r="Y1166" s="102">
        <f t="shared" si="416"/>
        <v>4</v>
      </c>
      <c r="Z1166" s="102">
        <f t="shared" si="417"/>
        <v>4</v>
      </c>
      <c r="AA1166" s="100" t="b">
        <f t="shared" si="418"/>
        <v>1</v>
      </c>
      <c r="AB1166" s="100">
        <f t="array" ref="AB1166">IF($AA1166,MEDIAN(IF(G1SelectionMask="x",IF(INDEX(RawDataRefData,$E1166,0)&gt;0,INDEX(RawDataRefData,$E1166,0)),"")),"")</f>
        <v>2</v>
      </c>
      <c r="AC1166" s="100">
        <f t="array" ref="AC1166">IF($AA1166,QUARTILE(IF(G1SelectionMask="x",IF(INDEX(RawDataRefData,$E1166,0)&gt;0,INDEX(RawDataRefData,$E1166,0)),""),1),"")</f>
        <v>1.5</v>
      </c>
      <c r="AD1166" s="100">
        <f t="array" ref="AD1166">IF($AA1166,QUARTILE(IF(G1SelectionMask="x",IF(INDEX(RawDataRefData,$E1166,0)&gt;0,INDEX(RawDataRefData,$E1166,0)),""),3),"")</f>
        <v>4</v>
      </c>
      <c r="AE1166" s="100">
        <f t="array" ref="AE1166">IF($AA1166,MIN(IF(G1SelectionMask="x",IF(INDEX(RawDataRefData,$E1166,0)&gt;0,INDEX(RawDataRefData,$E1166,0)),"")),"")</f>
        <v>1</v>
      </c>
      <c r="AF1166" s="100">
        <f t="array" ref="AF1166">IF($AA1166,MAX(IF(G1SelectionMask="x",IF(INDEX(RawDataRefData,$E1166,0)&gt;0,INDEX(RawDataRefData,$E1166,0)),"")),"")</f>
        <v>4</v>
      </c>
      <c r="AG1166" s="100">
        <f t="shared" si="419"/>
        <v>2.5454545454545454</v>
      </c>
      <c r="AH1166" s="100">
        <f t="array" ref="AH1166">IF($AA1166,STDEVA(IF(G1SelectionMask="x",IF(INDEX(RawDataRefData,$E1166,0)&gt;0,INDEX(RawDataRefData,$E1166,0)),"")),"")</f>
        <v>1.2933395813657267</v>
      </c>
      <c r="AI1166" s="101" t="b">
        <f t="shared" si="420"/>
        <v>1</v>
      </c>
      <c r="AJ1166" s="101">
        <f t="array" ref="AJ1166">IF($AI1166,MEDIAN(IF(G2SelectionMask="x",IF(INDEX(RawDataRefData,$E1166,0)&gt;0,INDEX(RawDataRefData,$E1166,0)),"")),"")</f>
        <v>2</v>
      </c>
      <c r="AK1166" s="101">
        <f t="array" ref="AK1166">IF($AI1166,QUARTILE(IF(G2SelectionMask="x",IF(INDEX(RawDataRefData,$E1166,0)&gt;0,INDEX(RawDataRefData,$E1166,0)),""),1),"")</f>
        <v>1.5</v>
      </c>
      <c r="AL1166" s="101">
        <f t="array" ref="AL1166">IF($AI1166,QUARTILE(IF(G2SelectionMask="x",IF(INDEX(RawDataRefData,$E1166,0)&gt;0,INDEX(RawDataRefData,$E1166,0)),""),3),"")</f>
        <v>4</v>
      </c>
      <c r="AM1166" s="101">
        <f t="array" ref="AM1166">IF($AI1166,MIN(IF(G2SelectionMask="x",IF(INDEX(RawDataRefData,$E1166,0)&gt;0,INDEX(RawDataRefData,$E1166,0)),"")),"")</f>
        <v>1</v>
      </c>
      <c r="AN1166" s="101">
        <f t="array" ref="AN1166">IF($AI1166,MAX(IF(G2SelectionMask="x",IF(INDEX(RawDataRefData,$E1166,0)&gt;0,INDEX(RawDataRefData,$E1166,0)),"")),"")</f>
        <v>4</v>
      </c>
      <c r="AO1166" s="101">
        <f t="shared" si="422"/>
        <v>2.4545454545454546</v>
      </c>
      <c r="AP1166" s="101">
        <f t="array" ref="AP1166">IF($AI1166,STDEVA(IF(G2SelectionMask="x",IF(INDEX(RawDataRefData,$E1166,0)&gt;0,INDEX(RawDataRefData,$E1166,0)),"")),"")</f>
        <v>1.2933395813657267</v>
      </c>
      <c r="AQ1166" s="100" t="b">
        <f t="shared" si="423"/>
        <v>0</v>
      </c>
      <c r="AR1166" s="100" t="str">
        <f t="array" ref="AR1166">IF($AQ1166,MEDIAN(IF(G3SelectionMask="x",IF(INDEX(RawDataRefData,$E1166,0)&gt;0,INDEX(RawDataRefData,$E1166,0)),"")),"")</f>
        <v/>
      </c>
      <c r="AS1166" s="100" t="str">
        <f t="array" ref="AS1166">IF($AQ1166,QUARTILE(IF(G3SelectionMask="x",IF(INDEX(RawDataRefData,$E1166,0)&gt;0,INDEX(RawDataRefData,$E1166,0)),""),1),"")</f>
        <v/>
      </c>
      <c r="AT1166" s="100" t="str">
        <f t="array" ref="AT1166">IF($AQ1166,QUARTILE(IF(G3SelectionMask="x",IF(INDEX(RawDataRefData,$E1166,0)&gt;0,INDEX(RawDataRefData,$E1166,0)),""),3),"")</f>
        <v/>
      </c>
      <c r="AU1166" s="100" t="str">
        <f t="array" ref="AU1166">IF($AQ1166,MIN(IF(G3SelectionMask="x",IF(INDEX(RawDataRefData,$E1166,0)&gt;0,INDEX(RawDataRefData,$E1166,0)),"")),"")</f>
        <v/>
      </c>
      <c r="AV1166" s="100" t="str">
        <f t="array" ref="AV1166">IF($AQ1166,MAX(IF(G3SelectionMask="x",IF(INDEX(RawDataRefData,$E1166,0)&gt;0,INDEX(RawDataRefData,$E1166,0)),"")),"")</f>
        <v/>
      </c>
      <c r="AW1166" s="100" t="str">
        <f t="shared" si="424"/>
        <v/>
      </c>
      <c r="AX1166" s="100" t="str">
        <f t="array" ref="AX1166">IF($AQ1166,STDEVA(IF(G3SelectionMask="x",IF(INDEX(RawDataRefData,$E1166,0)&gt;0,INDEX(RawDataRefData,$E1166,0)),"")),"")</f>
        <v/>
      </c>
      <c r="AY1166" s="101" t="b">
        <f t="shared" si="425"/>
        <v>0</v>
      </c>
      <c r="AZ1166" s="101" t="str">
        <f t="array" ref="AZ1166">IF($AY1166,MEDIAN(IF(G4SelectionMask="x",IF(INDEX(RawDataRefData,$E1166,0)&gt;0,INDEX(RawDataRefData,$E1166,0)),"")),"")</f>
        <v/>
      </c>
      <c r="BA1166" s="101" t="str">
        <f t="array" ref="BA1166">IF($AY1166,QUARTILE(IF(G4SelectionMask="x",IF(INDEX(RawDataRefData,$E1166,0)&gt;0,INDEX(RawDataRefData,$E1166,0)),""),1),"")</f>
        <v/>
      </c>
      <c r="BB1166" s="101" t="str">
        <f t="array" ref="BB1166">IF($AY1166,QUARTILE(IF(G4SelectionMask="x",IF(INDEX(RawDataRefData,$E1166,0)&gt;0,INDEX(RawDataRefData,$E1166,0)),""),3),"")</f>
        <v/>
      </c>
      <c r="BC1166" s="101" t="str">
        <f t="array" ref="BC1166">IF($AY1166,MIN(IF(G4SelectionMask="x",IF(INDEX(RawDataRefData,$E1166,0)&gt;0,INDEX(RawDataRefData,$E1166,0)),"")),"")</f>
        <v/>
      </c>
      <c r="BD1166" s="101" t="str">
        <f t="array" ref="BD1166">IF($AY1166,MAX(IF(G4SelectionMask="x",IF(INDEX(RawDataRefData,$E1166,0)&gt;0,INDEX(RawDataRefData,$E1166,0)),"")),"")</f>
        <v/>
      </c>
      <c r="BE1166" s="101" t="str">
        <f t="shared" si="426"/>
        <v/>
      </c>
      <c r="BF1166" s="101" t="str">
        <f t="array" ref="BF1166">IF($AY1166,STDEVA(IF(G4SelectionMask="x",IF(INDEX(RawDataRefData,$E1166,0)&gt;0,INDEX(RawDataRefData,$E1166,0)),"")),"")</f>
        <v/>
      </c>
      <c r="BG1166" s="100" t="b">
        <f t="shared" si="427"/>
        <v>0</v>
      </c>
      <c r="BH1166" s="100" t="str">
        <f t="array" ref="BH1166">IF($BG1166,MEDIAN(IF(G5SelectionMask="x",IF(INDEX(RawDataRefData,$E1166,0)&gt;0,INDEX(RawDataRefData,$E1166,0)),"")),"")</f>
        <v/>
      </c>
      <c r="BI1166" s="100" t="str">
        <f t="array" ref="BI1166">IF($BG1166,QUARTILE(IF(G5SelectionMask="x",IF(INDEX(RawDataRefData,$E1166,0)&gt;0,INDEX(RawDataRefData,$E1166,0)),""),1),"")</f>
        <v/>
      </c>
      <c r="BJ1166" s="100" t="str">
        <f t="array" ref="BJ1166">IF($BG1166,QUARTILE(IF(G5SelectionMask="x",IF(INDEX(RawDataRefData,$E1166,0)&gt;0,INDEX(RawDataRefData,$E1166,0)),""),3),"")</f>
        <v/>
      </c>
      <c r="BK1166" s="100" t="str">
        <f t="array" ref="BK1166">IF($BG1166,MIN(IF(G5SelectionMask="x",IF(INDEX(RawDataRefData,$E1166,0)&gt;0,INDEX(RawDataRefData,$E1166,0)),"")),"")</f>
        <v/>
      </c>
      <c r="BL1166" s="100" t="str">
        <f t="array" ref="BL1166">IF($BG1166,MAX(IF(G5SelectionMask="x",IF(INDEX(RawDataRefData,$E1166,0)&gt;0,INDEX(RawDataRefData,$E1166,0)),"")),"")</f>
        <v/>
      </c>
      <c r="BM1166" s="100" t="str">
        <f t="shared" si="428"/>
        <v/>
      </c>
      <c r="BN1166" s="103" t="str">
        <f t="array" ref="BN1166">IF($BG1166,STDEVA(IF(G5SelectionMask="x",IF(INDEX(RawDataRefData,$E1166,0)&gt;0,INDEX(RawDataRefData,$E1166,0)),"")),"")</f>
        <v/>
      </c>
      <c r="BO1166" s="104"/>
      <c r="BP1166" s="105">
        <v>3</v>
      </c>
      <c r="BQ1166" s="105">
        <v>2</v>
      </c>
      <c r="BR1166" s="105">
        <v>2</v>
      </c>
      <c r="BS1166" s="105">
        <v>2</v>
      </c>
      <c r="BT1166" s="105">
        <v>1</v>
      </c>
      <c r="BU1166" s="105">
        <v>4</v>
      </c>
      <c r="BV1166" s="105">
        <v>3</v>
      </c>
      <c r="BW1166" s="105">
        <v>1</v>
      </c>
      <c r="BX1166" s="105">
        <v>1</v>
      </c>
      <c r="BY1166" s="105">
        <v>4</v>
      </c>
      <c r="BZ1166" s="105">
        <v>4</v>
      </c>
      <c r="CA1166" s="105">
        <v>4</v>
      </c>
      <c r="CB1166" s="105">
        <v>2</v>
      </c>
      <c r="CC1166" s="105">
        <v>4</v>
      </c>
      <c r="CD1166" s="105">
        <v>2</v>
      </c>
    </row>
    <row r="1167" spans="1:82" ht="13.5" hidden="1" thickBot="1" x14ac:dyDescent="0.25">
      <c r="A1167" s="33" t="e">
        <f t="shared" si="359"/>
        <v>#NAME?</v>
      </c>
      <c r="B1167" s="218"/>
      <c r="C1167" s="215"/>
      <c r="D1167" s="229"/>
      <c r="E1167" s="72">
        <f t="shared" si="421"/>
        <v>1158</v>
      </c>
      <c r="F1167" s="9" t="s">
        <v>2506</v>
      </c>
      <c r="G1167" s="9" t="s">
        <v>1542</v>
      </c>
      <c r="H1167" s="9" t="s">
        <v>1213</v>
      </c>
      <c r="I1167" s="9" t="s">
        <v>1632</v>
      </c>
      <c r="K1167" s="100">
        <f t="shared" ref="K1167:K1230" si="429">IF(COUNT($BP1167)=0,"",$BP1167)</f>
        <v>2</v>
      </c>
      <c r="L1167" s="100"/>
      <c r="M1167" s="100"/>
      <c r="N1167" s="100"/>
      <c r="O1167" s="100"/>
      <c r="P1167" s="101">
        <f t="shared" ref="P1167:P1230" si="430">IF(COUNT($BQ1167)=0,"",$BQ1167)</f>
        <v>1</v>
      </c>
      <c r="Q1167" s="102">
        <f t="shared" ref="Q1167:Q1230" si="431">IF(COUNT($BR1167)=0,"",$BR1167)</f>
        <v>2</v>
      </c>
      <c r="R1167" s="102">
        <f t="shared" ref="R1167:R1230" si="432">IF(COUNT($BS1167)=0,"",$BS1167)</f>
        <v>4</v>
      </c>
      <c r="S1167" s="102">
        <f t="shared" ref="S1167:S1230" si="433">IF(COUNT($BT1167)=0,"",$BT1167)</f>
        <v>4</v>
      </c>
      <c r="T1167" s="102">
        <f t="shared" ref="T1167:T1230" si="434">IF(COUNT($BU1167)=0,"",$BU1167)</f>
        <v>2</v>
      </c>
      <c r="U1167" s="102">
        <f t="shared" ref="U1167:U1230" si="435">IF(COUNT($BV1167)=0,"",$BV1167)</f>
        <v>3</v>
      </c>
      <c r="V1167" s="102">
        <f t="shared" ref="V1167:V1230" si="436">IF(COUNT($BW1167)=0,"",$BW1167)</f>
        <v>3</v>
      </c>
      <c r="W1167" s="102">
        <f t="shared" ref="W1167:W1230" si="437">IF(COUNT($BX1167)=0,"",$BX1167)</f>
        <v>3</v>
      </c>
      <c r="X1167" s="102">
        <f t="shared" ref="X1167:X1230" si="438">IF(COUNT($BY1167)=0,"",$BY1167)</f>
        <v>4</v>
      </c>
      <c r="Y1167" s="102">
        <f t="shared" ref="Y1167:Y1230" si="439">IF(COUNT($BZ1167)=0,"",$BZ1167)</f>
        <v>1</v>
      </c>
      <c r="Z1167" s="102">
        <f t="shared" ref="Z1167:Z1230" si="440">IF(COUNT($CA1167)=0,"",$CA1167)</f>
        <v>4</v>
      </c>
      <c r="AA1167" s="100" t="b">
        <f t="shared" si="418"/>
        <v>1</v>
      </c>
      <c r="AB1167" s="100">
        <f t="array" ref="AB1167">IF($AA1167,MEDIAN(IF(G1SelectionMask="x",IF(INDEX(RawDataRefData,$E1167,0)&gt;0,INDEX(RawDataRefData,$E1167,0)),"")),"")</f>
        <v>3</v>
      </c>
      <c r="AC1167" s="100">
        <f t="array" ref="AC1167">IF($AA1167,QUARTILE(IF(G1SelectionMask="x",IF(INDEX(RawDataRefData,$E1167,0)&gt;0,INDEX(RawDataRefData,$E1167,0)),""),1),"")</f>
        <v>2</v>
      </c>
      <c r="AD1167" s="100">
        <f t="array" ref="AD1167">IF($AA1167,QUARTILE(IF(G1SelectionMask="x",IF(INDEX(RawDataRefData,$E1167,0)&gt;0,INDEX(RawDataRefData,$E1167,0)),""),3),"")</f>
        <v>4</v>
      </c>
      <c r="AE1167" s="100">
        <f t="array" ref="AE1167">IF($AA1167,MIN(IF(G1SelectionMask="x",IF(INDEX(RawDataRefData,$E1167,0)&gt;0,INDEX(RawDataRefData,$E1167,0)),"")),"")</f>
        <v>1</v>
      </c>
      <c r="AF1167" s="100">
        <f t="array" ref="AF1167">IF($AA1167,MAX(IF(G1SelectionMask="x",IF(INDEX(RawDataRefData,$E1167,0)&gt;0,INDEX(RawDataRefData,$E1167,0)),"")),"")</f>
        <v>4</v>
      </c>
      <c r="AG1167" s="100">
        <f t="shared" si="419"/>
        <v>2.8181818181818183</v>
      </c>
      <c r="AH1167" s="100">
        <f t="array" ref="AH1167">IF($AA1167,STDEVA(IF(G1SelectionMask="x",IF(INDEX(RawDataRefData,$E1167,0)&gt;0,INDEX(RawDataRefData,$E1167,0)),"")),"")</f>
        <v>1.1677484162422846</v>
      </c>
      <c r="AI1167" s="101" t="b">
        <f t="shared" si="420"/>
        <v>1</v>
      </c>
      <c r="AJ1167" s="101">
        <f t="array" ref="AJ1167">IF($AI1167,MEDIAN(IF(G2SelectionMask="x",IF(INDEX(RawDataRefData,$E1167,0)&gt;0,INDEX(RawDataRefData,$E1167,0)),"")),"")</f>
        <v>3</v>
      </c>
      <c r="AK1167" s="101">
        <f t="array" ref="AK1167">IF($AI1167,QUARTILE(IF(G2SelectionMask="x",IF(INDEX(RawDataRefData,$E1167,0)&gt;0,INDEX(RawDataRefData,$E1167,0)),""),1),"")</f>
        <v>2</v>
      </c>
      <c r="AL1167" s="101">
        <f t="array" ref="AL1167">IF($AI1167,QUARTILE(IF(G2SelectionMask="x",IF(INDEX(RawDataRefData,$E1167,0)&gt;0,INDEX(RawDataRefData,$E1167,0)),""),3),"")</f>
        <v>3.5</v>
      </c>
      <c r="AM1167" s="101">
        <f t="array" ref="AM1167">IF($AI1167,MIN(IF(G2SelectionMask="x",IF(INDEX(RawDataRefData,$E1167,0)&gt;0,INDEX(RawDataRefData,$E1167,0)),"")),"")</f>
        <v>1</v>
      </c>
      <c r="AN1167" s="101">
        <f t="array" ref="AN1167">IF($AI1167,MAX(IF(G2SelectionMask="x",IF(INDEX(RawDataRefData,$E1167,0)&gt;0,INDEX(RawDataRefData,$E1167,0)),"")),"")</f>
        <v>4</v>
      </c>
      <c r="AO1167" s="101">
        <f t="shared" si="422"/>
        <v>2.6363636363636362</v>
      </c>
      <c r="AP1167" s="101">
        <f t="array" ref="AP1167">IF($AI1167,STDEVA(IF(G2SelectionMask="x",IF(INDEX(RawDataRefData,$E1167,0)&gt;0,INDEX(RawDataRefData,$E1167,0)),"")),"")</f>
        <v>1.1200649331826502</v>
      </c>
      <c r="AQ1167" s="100" t="b">
        <f t="shared" si="423"/>
        <v>0</v>
      </c>
      <c r="AR1167" s="100" t="str">
        <f t="array" ref="AR1167">IF($AQ1167,MEDIAN(IF(G3SelectionMask="x",IF(INDEX(RawDataRefData,$E1167,0)&gt;0,INDEX(RawDataRefData,$E1167,0)),"")),"")</f>
        <v/>
      </c>
      <c r="AS1167" s="100" t="str">
        <f t="array" ref="AS1167">IF($AQ1167,QUARTILE(IF(G3SelectionMask="x",IF(INDEX(RawDataRefData,$E1167,0)&gt;0,INDEX(RawDataRefData,$E1167,0)),""),1),"")</f>
        <v/>
      </c>
      <c r="AT1167" s="100" t="str">
        <f t="array" ref="AT1167">IF($AQ1167,QUARTILE(IF(G3SelectionMask="x",IF(INDEX(RawDataRefData,$E1167,0)&gt;0,INDEX(RawDataRefData,$E1167,0)),""),3),"")</f>
        <v/>
      </c>
      <c r="AU1167" s="100" t="str">
        <f t="array" ref="AU1167">IF($AQ1167,MIN(IF(G3SelectionMask="x",IF(INDEX(RawDataRefData,$E1167,0)&gt;0,INDEX(RawDataRefData,$E1167,0)),"")),"")</f>
        <v/>
      </c>
      <c r="AV1167" s="100" t="str">
        <f t="array" ref="AV1167">IF($AQ1167,MAX(IF(G3SelectionMask="x",IF(INDEX(RawDataRefData,$E1167,0)&gt;0,INDEX(RawDataRefData,$E1167,0)),"")),"")</f>
        <v/>
      </c>
      <c r="AW1167" s="100" t="str">
        <f t="shared" si="424"/>
        <v/>
      </c>
      <c r="AX1167" s="100" t="str">
        <f t="array" ref="AX1167">IF($AQ1167,STDEVA(IF(G3SelectionMask="x",IF(INDEX(RawDataRefData,$E1167,0)&gt;0,INDEX(RawDataRefData,$E1167,0)),"")),"")</f>
        <v/>
      </c>
      <c r="AY1167" s="101" t="b">
        <f t="shared" si="425"/>
        <v>0</v>
      </c>
      <c r="AZ1167" s="101" t="str">
        <f t="array" ref="AZ1167">IF($AY1167,MEDIAN(IF(G4SelectionMask="x",IF(INDEX(RawDataRefData,$E1167,0)&gt;0,INDEX(RawDataRefData,$E1167,0)),"")),"")</f>
        <v/>
      </c>
      <c r="BA1167" s="101" t="str">
        <f t="array" ref="BA1167">IF($AY1167,QUARTILE(IF(G4SelectionMask="x",IF(INDEX(RawDataRefData,$E1167,0)&gt;0,INDEX(RawDataRefData,$E1167,0)),""),1),"")</f>
        <v/>
      </c>
      <c r="BB1167" s="101" t="str">
        <f t="array" ref="BB1167">IF($AY1167,QUARTILE(IF(G4SelectionMask="x",IF(INDEX(RawDataRefData,$E1167,0)&gt;0,INDEX(RawDataRefData,$E1167,0)),""),3),"")</f>
        <v/>
      </c>
      <c r="BC1167" s="101" t="str">
        <f t="array" ref="BC1167">IF($AY1167,MIN(IF(G4SelectionMask="x",IF(INDEX(RawDataRefData,$E1167,0)&gt;0,INDEX(RawDataRefData,$E1167,0)),"")),"")</f>
        <v/>
      </c>
      <c r="BD1167" s="101" t="str">
        <f t="array" ref="BD1167">IF($AY1167,MAX(IF(G4SelectionMask="x",IF(INDEX(RawDataRefData,$E1167,0)&gt;0,INDEX(RawDataRefData,$E1167,0)),"")),"")</f>
        <v/>
      </c>
      <c r="BE1167" s="101" t="str">
        <f t="shared" si="426"/>
        <v/>
      </c>
      <c r="BF1167" s="101" t="str">
        <f t="array" ref="BF1167">IF($AY1167,STDEVA(IF(G4SelectionMask="x",IF(INDEX(RawDataRefData,$E1167,0)&gt;0,INDEX(RawDataRefData,$E1167,0)),"")),"")</f>
        <v/>
      </c>
      <c r="BG1167" s="100" t="b">
        <f t="shared" si="427"/>
        <v>0</v>
      </c>
      <c r="BH1167" s="100" t="str">
        <f t="array" ref="BH1167">IF($BG1167,MEDIAN(IF(G5SelectionMask="x",IF(INDEX(RawDataRefData,$E1167,0)&gt;0,INDEX(RawDataRefData,$E1167,0)),"")),"")</f>
        <v/>
      </c>
      <c r="BI1167" s="100" t="str">
        <f t="array" ref="BI1167">IF($BG1167,QUARTILE(IF(G5SelectionMask="x",IF(INDEX(RawDataRefData,$E1167,0)&gt;0,INDEX(RawDataRefData,$E1167,0)),""),1),"")</f>
        <v/>
      </c>
      <c r="BJ1167" s="100" t="str">
        <f t="array" ref="BJ1167">IF($BG1167,QUARTILE(IF(G5SelectionMask="x",IF(INDEX(RawDataRefData,$E1167,0)&gt;0,INDEX(RawDataRefData,$E1167,0)),""),3),"")</f>
        <v/>
      </c>
      <c r="BK1167" s="100" t="str">
        <f t="array" ref="BK1167">IF($BG1167,MIN(IF(G5SelectionMask="x",IF(INDEX(RawDataRefData,$E1167,0)&gt;0,INDEX(RawDataRefData,$E1167,0)),"")),"")</f>
        <v/>
      </c>
      <c r="BL1167" s="100" t="str">
        <f t="array" ref="BL1167">IF($BG1167,MAX(IF(G5SelectionMask="x",IF(INDEX(RawDataRefData,$E1167,0)&gt;0,INDEX(RawDataRefData,$E1167,0)),"")),"")</f>
        <v/>
      </c>
      <c r="BM1167" s="100" t="str">
        <f t="shared" si="428"/>
        <v/>
      </c>
      <c r="BN1167" s="103" t="str">
        <f t="array" ref="BN1167">IF($BG1167,STDEVA(IF(G5SelectionMask="x",IF(INDEX(RawDataRefData,$E1167,0)&gt;0,INDEX(RawDataRefData,$E1167,0)),"")),"")</f>
        <v/>
      </c>
      <c r="BO1167" s="104"/>
      <c r="BP1167" s="105">
        <v>2</v>
      </c>
      <c r="BQ1167" s="105">
        <v>1</v>
      </c>
      <c r="BR1167" s="105">
        <v>2</v>
      </c>
      <c r="BS1167" s="105">
        <v>4</v>
      </c>
      <c r="BT1167" s="105">
        <v>4</v>
      </c>
      <c r="BU1167" s="105">
        <v>2</v>
      </c>
      <c r="BV1167" s="105">
        <v>3</v>
      </c>
      <c r="BW1167" s="105">
        <v>3</v>
      </c>
      <c r="BX1167" s="105">
        <v>3</v>
      </c>
      <c r="BY1167" s="105">
        <v>4</v>
      </c>
      <c r="BZ1167" s="105">
        <v>1</v>
      </c>
      <c r="CA1167" s="105">
        <v>4</v>
      </c>
      <c r="CB1167" s="105">
        <v>3</v>
      </c>
      <c r="CC1167" s="105">
        <v>2</v>
      </c>
      <c r="CD1167" s="105">
        <v>4</v>
      </c>
    </row>
    <row r="1168" spans="1:82" ht="13.5" hidden="1" thickBot="1" x14ac:dyDescent="0.25">
      <c r="A1168" s="33" t="e">
        <f t="shared" si="359"/>
        <v>#NAME?</v>
      </c>
      <c r="B1168" s="218"/>
      <c r="C1168" s="215"/>
      <c r="D1168" s="229"/>
      <c r="E1168" s="72">
        <f t="shared" si="421"/>
        <v>1159</v>
      </c>
      <c r="F1168" s="9" t="s">
        <v>2507</v>
      </c>
      <c r="G1168" s="9" t="s">
        <v>1543</v>
      </c>
      <c r="H1168" s="9" t="s">
        <v>1213</v>
      </c>
      <c r="I1168" s="9" t="s">
        <v>1632</v>
      </c>
      <c r="K1168" s="100">
        <f t="shared" si="429"/>
        <v>1</v>
      </c>
      <c r="L1168" s="100"/>
      <c r="M1168" s="100"/>
      <c r="N1168" s="100"/>
      <c r="O1168" s="100"/>
      <c r="P1168" s="101">
        <f t="shared" si="430"/>
        <v>1</v>
      </c>
      <c r="Q1168" s="102">
        <f t="shared" si="431"/>
        <v>3</v>
      </c>
      <c r="R1168" s="102">
        <f t="shared" si="432"/>
        <v>3</v>
      </c>
      <c r="S1168" s="102">
        <f t="shared" si="433"/>
        <v>2</v>
      </c>
      <c r="T1168" s="102">
        <f t="shared" si="434"/>
        <v>4</v>
      </c>
      <c r="U1168" s="102">
        <f t="shared" si="435"/>
        <v>2</v>
      </c>
      <c r="V1168" s="102">
        <f t="shared" si="436"/>
        <v>1</v>
      </c>
      <c r="W1168" s="102">
        <f t="shared" si="437"/>
        <v>4</v>
      </c>
      <c r="X1168" s="102">
        <f t="shared" si="438"/>
        <v>3</v>
      </c>
      <c r="Y1168" s="102">
        <f t="shared" si="439"/>
        <v>1</v>
      </c>
      <c r="Z1168" s="102">
        <f t="shared" si="440"/>
        <v>4</v>
      </c>
      <c r="AA1168" s="100" t="b">
        <f t="shared" si="418"/>
        <v>1</v>
      </c>
      <c r="AB1168" s="100">
        <f t="array" ref="AB1168">IF($AA1168,MEDIAN(IF(G1SelectionMask="x",IF(INDEX(RawDataRefData,$E1168,0)&gt;0,INDEX(RawDataRefData,$E1168,0)),"")),"")</f>
        <v>3</v>
      </c>
      <c r="AC1168" s="100">
        <f t="array" ref="AC1168">IF($AA1168,QUARTILE(IF(G1SelectionMask="x",IF(INDEX(RawDataRefData,$E1168,0)&gt;0,INDEX(RawDataRefData,$E1168,0)),""),1),"")</f>
        <v>1.5</v>
      </c>
      <c r="AD1168" s="100">
        <f t="array" ref="AD1168">IF($AA1168,QUARTILE(IF(G1SelectionMask="x",IF(INDEX(RawDataRefData,$E1168,0)&gt;0,INDEX(RawDataRefData,$E1168,0)),""),3),"")</f>
        <v>3.5</v>
      </c>
      <c r="AE1168" s="100">
        <f t="array" ref="AE1168">IF($AA1168,MIN(IF(G1SelectionMask="x",IF(INDEX(RawDataRefData,$E1168,0)&gt;0,INDEX(RawDataRefData,$E1168,0)),"")),"")</f>
        <v>1</v>
      </c>
      <c r="AF1168" s="100">
        <f t="array" ref="AF1168">IF($AA1168,MAX(IF(G1SelectionMask="x",IF(INDEX(RawDataRefData,$E1168,0)&gt;0,INDEX(RawDataRefData,$E1168,0)),"")),"")</f>
        <v>4</v>
      </c>
      <c r="AG1168" s="100">
        <f t="shared" si="419"/>
        <v>2.5454545454545454</v>
      </c>
      <c r="AH1168" s="100">
        <f t="array" ref="AH1168">IF($AA1168,STDEVA(IF(G1SelectionMask="x",IF(INDEX(RawDataRefData,$E1168,0)&gt;0,INDEX(RawDataRefData,$E1168,0)),"")),"")</f>
        <v>1.213559752433836</v>
      </c>
      <c r="AI1168" s="101" t="b">
        <f t="shared" si="420"/>
        <v>1</v>
      </c>
      <c r="AJ1168" s="101">
        <f t="array" ref="AJ1168">IF($AI1168,MEDIAN(IF(G2SelectionMask="x",IF(INDEX(RawDataRefData,$E1168,0)&gt;0,INDEX(RawDataRefData,$E1168,0)),"")),"")</f>
        <v>3</v>
      </c>
      <c r="AK1168" s="101">
        <f t="array" ref="AK1168">IF($AI1168,QUARTILE(IF(G2SelectionMask="x",IF(INDEX(RawDataRefData,$E1168,0)&gt;0,INDEX(RawDataRefData,$E1168,0)),""),1),"")</f>
        <v>1</v>
      </c>
      <c r="AL1168" s="101">
        <f t="array" ref="AL1168">IF($AI1168,QUARTILE(IF(G2SelectionMask="x",IF(INDEX(RawDataRefData,$E1168,0)&gt;0,INDEX(RawDataRefData,$E1168,0)),""),3),"")</f>
        <v>4</v>
      </c>
      <c r="AM1168" s="101">
        <f t="array" ref="AM1168">IF($AI1168,MIN(IF(G2SelectionMask="x",IF(INDEX(RawDataRefData,$E1168,0)&gt;0,INDEX(RawDataRefData,$E1168,0)),"")),"")</f>
        <v>1</v>
      </c>
      <c r="AN1168" s="101">
        <f t="array" ref="AN1168">IF($AI1168,MAX(IF(G2SelectionMask="x",IF(INDEX(RawDataRefData,$E1168,0)&gt;0,INDEX(RawDataRefData,$E1168,0)),"")),"")</f>
        <v>4</v>
      </c>
      <c r="AO1168" s="101">
        <f t="shared" si="422"/>
        <v>2.5454545454545454</v>
      </c>
      <c r="AP1168" s="101">
        <f t="array" ref="AP1168">IF($AI1168,STDEVA(IF(G2SelectionMask="x",IF(INDEX(RawDataRefData,$E1168,0)&gt;0,INDEX(RawDataRefData,$E1168,0)),"")),"")</f>
        <v>1.3684762594679067</v>
      </c>
      <c r="AQ1168" s="100" t="b">
        <f t="shared" si="423"/>
        <v>0</v>
      </c>
      <c r="AR1168" s="100" t="str">
        <f t="array" ref="AR1168">IF($AQ1168,MEDIAN(IF(G3SelectionMask="x",IF(INDEX(RawDataRefData,$E1168,0)&gt;0,INDEX(RawDataRefData,$E1168,0)),"")),"")</f>
        <v/>
      </c>
      <c r="AS1168" s="100" t="str">
        <f t="array" ref="AS1168">IF($AQ1168,QUARTILE(IF(G3SelectionMask="x",IF(INDEX(RawDataRefData,$E1168,0)&gt;0,INDEX(RawDataRefData,$E1168,0)),""),1),"")</f>
        <v/>
      </c>
      <c r="AT1168" s="100" t="str">
        <f t="array" ref="AT1168">IF($AQ1168,QUARTILE(IF(G3SelectionMask="x",IF(INDEX(RawDataRefData,$E1168,0)&gt;0,INDEX(RawDataRefData,$E1168,0)),""),3),"")</f>
        <v/>
      </c>
      <c r="AU1168" s="100" t="str">
        <f t="array" ref="AU1168">IF($AQ1168,MIN(IF(G3SelectionMask="x",IF(INDEX(RawDataRefData,$E1168,0)&gt;0,INDEX(RawDataRefData,$E1168,0)),"")),"")</f>
        <v/>
      </c>
      <c r="AV1168" s="100" t="str">
        <f t="array" ref="AV1168">IF($AQ1168,MAX(IF(G3SelectionMask="x",IF(INDEX(RawDataRefData,$E1168,0)&gt;0,INDEX(RawDataRefData,$E1168,0)),"")),"")</f>
        <v/>
      </c>
      <c r="AW1168" s="100" t="str">
        <f t="shared" si="424"/>
        <v/>
      </c>
      <c r="AX1168" s="100" t="str">
        <f t="array" ref="AX1168">IF($AQ1168,STDEVA(IF(G3SelectionMask="x",IF(INDEX(RawDataRefData,$E1168,0)&gt;0,INDEX(RawDataRefData,$E1168,0)),"")),"")</f>
        <v/>
      </c>
      <c r="AY1168" s="101" t="b">
        <f t="shared" si="425"/>
        <v>0</v>
      </c>
      <c r="AZ1168" s="101" t="str">
        <f t="array" ref="AZ1168">IF($AY1168,MEDIAN(IF(G4SelectionMask="x",IF(INDEX(RawDataRefData,$E1168,0)&gt;0,INDEX(RawDataRefData,$E1168,0)),"")),"")</f>
        <v/>
      </c>
      <c r="BA1168" s="101" t="str">
        <f t="array" ref="BA1168">IF($AY1168,QUARTILE(IF(G4SelectionMask="x",IF(INDEX(RawDataRefData,$E1168,0)&gt;0,INDEX(RawDataRefData,$E1168,0)),""),1),"")</f>
        <v/>
      </c>
      <c r="BB1168" s="101" t="str">
        <f t="array" ref="BB1168">IF($AY1168,QUARTILE(IF(G4SelectionMask="x",IF(INDEX(RawDataRefData,$E1168,0)&gt;0,INDEX(RawDataRefData,$E1168,0)),""),3),"")</f>
        <v/>
      </c>
      <c r="BC1168" s="101" t="str">
        <f t="array" ref="BC1168">IF($AY1168,MIN(IF(G4SelectionMask="x",IF(INDEX(RawDataRefData,$E1168,0)&gt;0,INDEX(RawDataRefData,$E1168,0)),"")),"")</f>
        <v/>
      </c>
      <c r="BD1168" s="101" t="str">
        <f t="array" ref="BD1168">IF($AY1168,MAX(IF(G4SelectionMask="x",IF(INDEX(RawDataRefData,$E1168,0)&gt;0,INDEX(RawDataRefData,$E1168,0)),"")),"")</f>
        <v/>
      </c>
      <c r="BE1168" s="101" t="str">
        <f t="shared" si="426"/>
        <v/>
      </c>
      <c r="BF1168" s="101" t="str">
        <f t="array" ref="BF1168">IF($AY1168,STDEVA(IF(G4SelectionMask="x",IF(INDEX(RawDataRefData,$E1168,0)&gt;0,INDEX(RawDataRefData,$E1168,0)),"")),"")</f>
        <v/>
      </c>
      <c r="BG1168" s="100" t="b">
        <f t="shared" si="427"/>
        <v>0</v>
      </c>
      <c r="BH1168" s="100" t="str">
        <f t="array" ref="BH1168">IF($BG1168,MEDIAN(IF(G5SelectionMask="x",IF(INDEX(RawDataRefData,$E1168,0)&gt;0,INDEX(RawDataRefData,$E1168,0)),"")),"")</f>
        <v/>
      </c>
      <c r="BI1168" s="100" t="str">
        <f t="array" ref="BI1168">IF($BG1168,QUARTILE(IF(G5SelectionMask="x",IF(INDEX(RawDataRefData,$E1168,0)&gt;0,INDEX(RawDataRefData,$E1168,0)),""),1),"")</f>
        <v/>
      </c>
      <c r="BJ1168" s="100" t="str">
        <f t="array" ref="BJ1168">IF($BG1168,QUARTILE(IF(G5SelectionMask="x",IF(INDEX(RawDataRefData,$E1168,0)&gt;0,INDEX(RawDataRefData,$E1168,0)),""),3),"")</f>
        <v/>
      </c>
      <c r="BK1168" s="100" t="str">
        <f t="array" ref="BK1168">IF($BG1168,MIN(IF(G5SelectionMask="x",IF(INDEX(RawDataRefData,$E1168,0)&gt;0,INDEX(RawDataRefData,$E1168,0)),"")),"")</f>
        <v/>
      </c>
      <c r="BL1168" s="100" t="str">
        <f t="array" ref="BL1168">IF($BG1168,MAX(IF(G5SelectionMask="x",IF(INDEX(RawDataRefData,$E1168,0)&gt;0,INDEX(RawDataRefData,$E1168,0)),"")),"")</f>
        <v/>
      </c>
      <c r="BM1168" s="100" t="str">
        <f t="shared" si="428"/>
        <v/>
      </c>
      <c r="BN1168" s="103" t="str">
        <f t="array" ref="BN1168">IF($BG1168,STDEVA(IF(G5SelectionMask="x",IF(INDEX(RawDataRefData,$E1168,0)&gt;0,INDEX(RawDataRefData,$E1168,0)),"")),"")</f>
        <v/>
      </c>
      <c r="BO1168" s="104"/>
      <c r="BP1168" s="105">
        <v>1</v>
      </c>
      <c r="BQ1168" s="105">
        <v>1</v>
      </c>
      <c r="BR1168" s="105">
        <v>3</v>
      </c>
      <c r="BS1168" s="105">
        <v>3</v>
      </c>
      <c r="BT1168" s="105">
        <v>2</v>
      </c>
      <c r="BU1168" s="105">
        <v>4</v>
      </c>
      <c r="BV1168" s="105">
        <v>2</v>
      </c>
      <c r="BW1168" s="105">
        <v>1</v>
      </c>
      <c r="BX1168" s="105">
        <v>4</v>
      </c>
      <c r="BY1168" s="105">
        <v>3</v>
      </c>
      <c r="BZ1168" s="105">
        <v>1</v>
      </c>
      <c r="CA1168" s="105">
        <v>4</v>
      </c>
      <c r="CB1168" s="105">
        <v>3</v>
      </c>
      <c r="CC1168" s="105">
        <v>4</v>
      </c>
      <c r="CD1168" s="105">
        <v>1</v>
      </c>
    </row>
    <row r="1169" spans="1:82" ht="13.5" hidden="1" thickBot="1" x14ac:dyDescent="0.25">
      <c r="A1169" s="33" t="e">
        <f t="shared" si="359"/>
        <v>#NAME?</v>
      </c>
      <c r="B1169" s="218"/>
      <c r="C1169" s="215"/>
      <c r="D1169" s="229"/>
      <c r="E1169" s="72">
        <f t="shared" si="421"/>
        <v>1160</v>
      </c>
      <c r="F1169" s="9" t="s">
        <v>2508</v>
      </c>
      <c r="G1169" s="9" t="s">
        <v>1544</v>
      </c>
      <c r="H1169" s="9" t="s">
        <v>1213</v>
      </c>
      <c r="I1169" s="9" t="s">
        <v>1632</v>
      </c>
      <c r="K1169" s="100">
        <f t="shared" si="429"/>
        <v>1</v>
      </c>
      <c r="L1169" s="100"/>
      <c r="M1169" s="100"/>
      <c r="N1169" s="100"/>
      <c r="O1169" s="100"/>
      <c r="P1169" s="101">
        <f t="shared" si="430"/>
        <v>2</v>
      </c>
      <c r="Q1169" s="102">
        <f t="shared" si="431"/>
        <v>3</v>
      </c>
      <c r="R1169" s="102">
        <f t="shared" si="432"/>
        <v>4</v>
      </c>
      <c r="S1169" s="102">
        <f t="shared" si="433"/>
        <v>2</v>
      </c>
      <c r="T1169" s="102">
        <f t="shared" si="434"/>
        <v>4</v>
      </c>
      <c r="U1169" s="102">
        <f t="shared" si="435"/>
        <v>3</v>
      </c>
      <c r="V1169" s="102">
        <f t="shared" si="436"/>
        <v>3</v>
      </c>
      <c r="W1169" s="102">
        <f t="shared" si="437"/>
        <v>4</v>
      </c>
      <c r="X1169" s="102">
        <f t="shared" si="438"/>
        <v>3</v>
      </c>
      <c r="Y1169" s="102">
        <f t="shared" si="439"/>
        <v>4</v>
      </c>
      <c r="Z1169" s="102">
        <f t="shared" si="440"/>
        <v>3</v>
      </c>
      <c r="AA1169" s="100" t="b">
        <f t="shared" si="418"/>
        <v>1</v>
      </c>
      <c r="AB1169" s="100">
        <f t="array" ref="AB1169">IF($AA1169,MEDIAN(IF(G1SelectionMask="x",IF(INDEX(RawDataRefData,$E1169,0)&gt;0,INDEX(RawDataRefData,$E1169,0)),"")),"")</f>
        <v>3</v>
      </c>
      <c r="AC1169" s="100">
        <f t="array" ref="AC1169">IF($AA1169,QUARTILE(IF(G1SelectionMask="x",IF(INDEX(RawDataRefData,$E1169,0)&gt;0,INDEX(RawDataRefData,$E1169,0)),""),1),"")</f>
        <v>3</v>
      </c>
      <c r="AD1169" s="100">
        <f t="array" ref="AD1169">IF($AA1169,QUARTILE(IF(G1SelectionMask="x",IF(INDEX(RawDataRefData,$E1169,0)&gt;0,INDEX(RawDataRefData,$E1169,0)),""),3),"")</f>
        <v>4</v>
      </c>
      <c r="AE1169" s="100">
        <f t="array" ref="AE1169">IF($AA1169,MIN(IF(G1SelectionMask="x",IF(INDEX(RawDataRefData,$E1169,0)&gt;0,INDEX(RawDataRefData,$E1169,0)),"")),"")</f>
        <v>2</v>
      </c>
      <c r="AF1169" s="100">
        <f t="array" ref="AF1169">IF($AA1169,MAX(IF(G1SelectionMask="x",IF(INDEX(RawDataRefData,$E1169,0)&gt;0,INDEX(RawDataRefData,$E1169,0)),"")),"")</f>
        <v>4</v>
      </c>
      <c r="AG1169" s="100">
        <f t="shared" si="419"/>
        <v>3.1818181818181817</v>
      </c>
      <c r="AH1169" s="100">
        <f t="array" ref="AH1169">IF($AA1169,STDEVA(IF(G1SelectionMask="x",IF(INDEX(RawDataRefData,$E1169,0)&gt;0,INDEX(RawDataRefData,$E1169,0)),"")),"")</f>
        <v>0.75075719352954862</v>
      </c>
      <c r="AI1169" s="101" t="b">
        <f t="shared" si="420"/>
        <v>1</v>
      </c>
      <c r="AJ1169" s="101">
        <f t="array" ref="AJ1169">IF($AI1169,MEDIAN(IF(G2SelectionMask="x",IF(INDEX(RawDataRefData,$E1169,0)&gt;0,INDEX(RawDataRefData,$E1169,0)),"")),"")</f>
        <v>3</v>
      </c>
      <c r="AK1169" s="101">
        <f t="array" ref="AK1169">IF($AI1169,QUARTILE(IF(G2SelectionMask="x",IF(INDEX(RawDataRefData,$E1169,0)&gt;0,INDEX(RawDataRefData,$E1169,0)),""),1),"")</f>
        <v>2</v>
      </c>
      <c r="AL1169" s="101">
        <f t="array" ref="AL1169">IF($AI1169,QUARTILE(IF(G2SelectionMask="x",IF(INDEX(RawDataRefData,$E1169,0)&gt;0,INDEX(RawDataRefData,$E1169,0)),""),3),"")</f>
        <v>4</v>
      </c>
      <c r="AM1169" s="101">
        <f t="array" ref="AM1169">IF($AI1169,MIN(IF(G2SelectionMask="x",IF(INDEX(RawDataRefData,$E1169,0)&gt;0,INDEX(RawDataRefData,$E1169,0)),"")),"")</f>
        <v>1</v>
      </c>
      <c r="AN1169" s="101">
        <f t="array" ref="AN1169">IF($AI1169,MAX(IF(G2SelectionMask="x",IF(INDEX(RawDataRefData,$E1169,0)&gt;0,INDEX(RawDataRefData,$E1169,0)),"")),"")</f>
        <v>4</v>
      </c>
      <c r="AO1169" s="101">
        <f t="shared" si="422"/>
        <v>2.8181818181818183</v>
      </c>
      <c r="AP1169" s="101">
        <f t="array" ref="AP1169">IF($AI1169,STDEVA(IF(G2SelectionMask="x",IF(INDEX(RawDataRefData,$E1169,0)&gt;0,INDEX(RawDataRefData,$E1169,0)),"")),"")</f>
        <v>1.1677484162422846</v>
      </c>
      <c r="AQ1169" s="100" t="b">
        <f t="shared" si="423"/>
        <v>0</v>
      </c>
      <c r="AR1169" s="100" t="str">
        <f t="array" ref="AR1169">IF($AQ1169,MEDIAN(IF(G3SelectionMask="x",IF(INDEX(RawDataRefData,$E1169,0)&gt;0,INDEX(RawDataRefData,$E1169,0)),"")),"")</f>
        <v/>
      </c>
      <c r="AS1169" s="100" t="str">
        <f t="array" ref="AS1169">IF($AQ1169,QUARTILE(IF(G3SelectionMask="x",IF(INDEX(RawDataRefData,$E1169,0)&gt;0,INDEX(RawDataRefData,$E1169,0)),""),1),"")</f>
        <v/>
      </c>
      <c r="AT1169" s="100" t="str">
        <f t="array" ref="AT1169">IF($AQ1169,QUARTILE(IF(G3SelectionMask="x",IF(INDEX(RawDataRefData,$E1169,0)&gt;0,INDEX(RawDataRefData,$E1169,0)),""),3),"")</f>
        <v/>
      </c>
      <c r="AU1169" s="100" t="str">
        <f t="array" ref="AU1169">IF($AQ1169,MIN(IF(G3SelectionMask="x",IF(INDEX(RawDataRefData,$E1169,0)&gt;0,INDEX(RawDataRefData,$E1169,0)),"")),"")</f>
        <v/>
      </c>
      <c r="AV1169" s="100" t="str">
        <f t="array" ref="AV1169">IF($AQ1169,MAX(IF(G3SelectionMask="x",IF(INDEX(RawDataRefData,$E1169,0)&gt;0,INDEX(RawDataRefData,$E1169,0)),"")),"")</f>
        <v/>
      </c>
      <c r="AW1169" s="100" t="str">
        <f t="shared" si="424"/>
        <v/>
      </c>
      <c r="AX1169" s="100" t="str">
        <f t="array" ref="AX1169">IF($AQ1169,STDEVA(IF(G3SelectionMask="x",IF(INDEX(RawDataRefData,$E1169,0)&gt;0,INDEX(RawDataRefData,$E1169,0)),"")),"")</f>
        <v/>
      </c>
      <c r="AY1169" s="101" t="b">
        <f t="shared" si="425"/>
        <v>0</v>
      </c>
      <c r="AZ1169" s="101" t="str">
        <f t="array" ref="AZ1169">IF($AY1169,MEDIAN(IF(G4SelectionMask="x",IF(INDEX(RawDataRefData,$E1169,0)&gt;0,INDEX(RawDataRefData,$E1169,0)),"")),"")</f>
        <v/>
      </c>
      <c r="BA1169" s="101" t="str">
        <f t="array" ref="BA1169">IF($AY1169,QUARTILE(IF(G4SelectionMask="x",IF(INDEX(RawDataRefData,$E1169,0)&gt;0,INDEX(RawDataRefData,$E1169,0)),""),1),"")</f>
        <v/>
      </c>
      <c r="BB1169" s="101" t="str">
        <f t="array" ref="BB1169">IF($AY1169,QUARTILE(IF(G4SelectionMask="x",IF(INDEX(RawDataRefData,$E1169,0)&gt;0,INDEX(RawDataRefData,$E1169,0)),""),3),"")</f>
        <v/>
      </c>
      <c r="BC1169" s="101" t="str">
        <f t="array" ref="BC1169">IF($AY1169,MIN(IF(G4SelectionMask="x",IF(INDEX(RawDataRefData,$E1169,0)&gt;0,INDEX(RawDataRefData,$E1169,0)),"")),"")</f>
        <v/>
      </c>
      <c r="BD1169" s="101" t="str">
        <f t="array" ref="BD1169">IF($AY1169,MAX(IF(G4SelectionMask="x",IF(INDEX(RawDataRefData,$E1169,0)&gt;0,INDEX(RawDataRefData,$E1169,0)),"")),"")</f>
        <v/>
      </c>
      <c r="BE1169" s="101" t="str">
        <f t="shared" si="426"/>
        <v/>
      </c>
      <c r="BF1169" s="101" t="str">
        <f t="array" ref="BF1169">IF($AY1169,STDEVA(IF(G4SelectionMask="x",IF(INDEX(RawDataRefData,$E1169,0)&gt;0,INDEX(RawDataRefData,$E1169,0)),"")),"")</f>
        <v/>
      </c>
      <c r="BG1169" s="100" t="b">
        <f t="shared" si="427"/>
        <v>0</v>
      </c>
      <c r="BH1169" s="100" t="str">
        <f t="array" ref="BH1169">IF($BG1169,MEDIAN(IF(G5SelectionMask="x",IF(INDEX(RawDataRefData,$E1169,0)&gt;0,INDEX(RawDataRefData,$E1169,0)),"")),"")</f>
        <v/>
      </c>
      <c r="BI1169" s="100" t="str">
        <f t="array" ref="BI1169">IF($BG1169,QUARTILE(IF(G5SelectionMask="x",IF(INDEX(RawDataRefData,$E1169,0)&gt;0,INDEX(RawDataRefData,$E1169,0)),""),1),"")</f>
        <v/>
      </c>
      <c r="BJ1169" s="100" t="str">
        <f t="array" ref="BJ1169">IF($BG1169,QUARTILE(IF(G5SelectionMask="x",IF(INDEX(RawDataRefData,$E1169,0)&gt;0,INDEX(RawDataRefData,$E1169,0)),""),3),"")</f>
        <v/>
      </c>
      <c r="BK1169" s="100" t="str">
        <f t="array" ref="BK1169">IF($BG1169,MIN(IF(G5SelectionMask="x",IF(INDEX(RawDataRefData,$E1169,0)&gt;0,INDEX(RawDataRefData,$E1169,0)),"")),"")</f>
        <v/>
      </c>
      <c r="BL1169" s="100" t="str">
        <f t="array" ref="BL1169">IF($BG1169,MAX(IF(G5SelectionMask="x",IF(INDEX(RawDataRefData,$E1169,0)&gt;0,INDEX(RawDataRefData,$E1169,0)),"")),"")</f>
        <v/>
      </c>
      <c r="BM1169" s="100" t="str">
        <f t="shared" si="428"/>
        <v/>
      </c>
      <c r="BN1169" s="103" t="str">
        <f t="array" ref="BN1169">IF($BG1169,STDEVA(IF(G5SelectionMask="x",IF(INDEX(RawDataRefData,$E1169,0)&gt;0,INDEX(RawDataRefData,$E1169,0)),"")),"")</f>
        <v/>
      </c>
      <c r="BO1169" s="104"/>
      <c r="BP1169" s="105">
        <v>1</v>
      </c>
      <c r="BQ1169" s="105">
        <v>2</v>
      </c>
      <c r="BR1169" s="105">
        <v>3</v>
      </c>
      <c r="BS1169" s="105">
        <v>4</v>
      </c>
      <c r="BT1169" s="105">
        <v>2</v>
      </c>
      <c r="BU1169" s="105">
        <v>4</v>
      </c>
      <c r="BV1169" s="105">
        <v>3</v>
      </c>
      <c r="BW1169" s="105">
        <v>3</v>
      </c>
      <c r="BX1169" s="105">
        <v>4</v>
      </c>
      <c r="BY1169" s="105">
        <v>3</v>
      </c>
      <c r="BZ1169" s="105">
        <v>4</v>
      </c>
      <c r="CA1169" s="105">
        <v>3</v>
      </c>
      <c r="CB1169" s="105">
        <v>1</v>
      </c>
      <c r="CC1169" s="105">
        <v>4</v>
      </c>
      <c r="CD1169" s="105">
        <v>1</v>
      </c>
    </row>
    <row r="1170" spans="1:82" ht="13.5" hidden="1" thickBot="1" x14ac:dyDescent="0.25">
      <c r="A1170" s="33" t="e">
        <f t="shared" si="359"/>
        <v>#NAME?</v>
      </c>
      <c r="B1170" s="218"/>
      <c r="C1170" s="215"/>
      <c r="D1170" s="229"/>
      <c r="E1170" s="72">
        <f t="shared" si="421"/>
        <v>1161</v>
      </c>
      <c r="F1170" s="9" t="s">
        <v>2509</v>
      </c>
      <c r="G1170" s="9" t="s">
        <v>1545</v>
      </c>
      <c r="H1170" s="9" t="s">
        <v>1213</v>
      </c>
      <c r="I1170" s="9" t="s">
        <v>1632</v>
      </c>
      <c r="K1170" s="100">
        <f t="shared" si="429"/>
        <v>4</v>
      </c>
      <c r="L1170" s="100"/>
      <c r="M1170" s="100"/>
      <c r="N1170" s="100"/>
      <c r="O1170" s="100"/>
      <c r="P1170" s="101">
        <f t="shared" si="430"/>
        <v>1</v>
      </c>
      <c r="Q1170" s="102">
        <f t="shared" si="431"/>
        <v>2</v>
      </c>
      <c r="R1170" s="102">
        <f t="shared" si="432"/>
        <v>2</v>
      </c>
      <c r="S1170" s="102">
        <f t="shared" si="433"/>
        <v>3</v>
      </c>
      <c r="T1170" s="102">
        <f t="shared" si="434"/>
        <v>3</v>
      </c>
      <c r="U1170" s="102">
        <f t="shared" si="435"/>
        <v>4</v>
      </c>
      <c r="V1170" s="102">
        <f t="shared" si="436"/>
        <v>3</v>
      </c>
      <c r="W1170" s="102">
        <f t="shared" si="437"/>
        <v>4</v>
      </c>
      <c r="X1170" s="102">
        <f t="shared" si="438"/>
        <v>4</v>
      </c>
      <c r="Y1170" s="102">
        <f t="shared" si="439"/>
        <v>3</v>
      </c>
      <c r="Z1170" s="102">
        <f t="shared" si="440"/>
        <v>1</v>
      </c>
      <c r="AA1170" s="100" t="b">
        <f t="shared" si="418"/>
        <v>1</v>
      </c>
      <c r="AB1170" s="100">
        <f t="array" ref="AB1170">IF($AA1170,MEDIAN(IF(G1SelectionMask="x",IF(INDEX(RawDataRefData,$E1170,0)&gt;0,INDEX(RawDataRefData,$E1170,0)),"")),"")</f>
        <v>3</v>
      </c>
      <c r="AC1170" s="100">
        <f t="array" ref="AC1170">IF($AA1170,QUARTILE(IF(G1SelectionMask="x",IF(INDEX(RawDataRefData,$E1170,0)&gt;0,INDEX(RawDataRefData,$E1170,0)),""),1),"")</f>
        <v>2</v>
      </c>
      <c r="AD1170" s="100">
        <f t="array" ref="AD1170">IF($AA1170,QUARTILE(IF(G1SelectionMask="x",IF(INDEX(RawDataRefData,$E1170,0)&gt;0,INDEX(RawDataRefData,$E1170,0)),""),3),"")</f>
        <v>3.5</v>
      </c>
      <c r="AE1170" s="100">
        <f t="array" ref="AE1170">IF($AA1170,MIN(IF(G1SelectionMask="x",IF(INDEX(RawDataRefData,$E1170,0)&gt;0,INDEX(RawDataRefData,$E1170,0)),"")),"")</f>
        <v>1</v>
      </c>
      <c r="AF1170" s="100">
        <f t="array" ref="AF1170">IF($AA1170,MAX(IF(G1SelectionMask="x",IF(INDEX(RawDataRefData,$E1170,0)&gt;0,INDEX(RawDataRefData,$E1170,0)),"")),"")</f>
        <v>4</v>
      </c>
      <c r="AG1170" s="100">
        <f t="shared" si="419"/>
        <v>2.7272727272727271</v>
      </c>
      <c r="AH1170" s="100">
        <f t="array" ref="AH1170">IF($AA1170,STDEVA(IF(G1SelectionMask="x",IF(INDEX(RawDataRefData,$E1170,0)&gt;0,INDEX(RawDataRefData,$E1170,0)),"")),"")</f>
        <v>1.1037127426019049</v>
      </c>
      <c r="AI1170" s="101" t="b">
        <f t="shared" si="420"/>
        <v>1</v>
      </c>
      <c r="AJ1170" s="101">
        <f t="array" ref="AJ1170">IF($AI1170,MEDIAN(IF(G2SelectionMask="x",IF(INDEX(RawDataRefData,$E1170,0)&gt;0,INDEX(RawDataRefData,$E1170,0)),"")),"")</f>
        <v>3</v>
      </c>
      <c r="AK1170" s="101">
        <f t="array" ref="AK1170">IF($AI1170,QUARTILE(IF(G2SelectionMask="x",IF(INDEX(RawDataRefData,$E1170,0)&gt;0,INDEX(RawDataRefData,$E1170,0)),""),1),"")</f>
        <v>1.5</v>
      </c>
      <c r="AL1170" s="101">
        <f t="array" ref="AL1170">IF($AI1170,QUARTILE(IF(G2SelectionMask="x",IF(INDEX(RawDataRefData,$E1170,0)&gt;0,INDEX(RawDataRefData,$E1170,0)),""),3),"")</f>
        <v>3</v>
      </c>
      <c r="AM1170" s="101">
        <f t="array" ref="AM1170">IF($AI1170,MIN(IF(G2SelectionMask="x",IF(INDEX(RawDataRefData,$E1170,0)&gt;0,INDEX(RawDataRefData,$E1170,0)),"")),"")</f>
        <v>1</v>
      </c>
      <c r="AN1170" s="101">
        <f t="array" ref="AN1170">IF($AI1170,MAX(IF(G2SelectionMask="x",IF(INDEX(RawDataRefData,$E1170,0)&gt;0,INDEX(RawDataRefData,$E1170,0)),"")),"")</f>
        <v>4</v>
      </c>
      <c r="AO1170" s="101">
        <f t="shared" si="422"/>
        <v>2.3636363636363638</v>
      </c>
      <c r="AP1170" s="101">
        <f t="array" ref="AP1170">IF($AI1170,STDEVA(IF(G2SelectionMask="x",IF(INDEX(RawDataRefData,$E1170,0)&gt;0,INDEX(RawDataRefData,$E1170,0)),"")),"")</f>
        <v>1.0269106361049412</v>
      </c>
      <c r="AQ1170" s="100" t="b">
        <f t="shared" si="423"/>
        <v>0</v>
      </c>
      <c r="AR1170" s="100" t="str">
        <f t="array" ref="AR1170">IF($AQ1170,MEDIAN(IF(G3SelectionMask="x",IF(INDEX(RawDataRefData,$E1170,0)&gt;0,INDEX(RawDataRefData,$E1170,0)),"")),"")</f>
        <v/>
      </c>
      <c r="AS1170" s="100" t="str">
        <f t="array" ref="AS1170">IF($AQ1170,QUARTILE(IF(G3SelectionMask="x",IF(INDEX(RawDataRefData,$E1170,0)&gt;0,INDEX(RawDataRefData,$E1170,0)),""),1),"")</f>
        <v/>
      </c>
      <c r="AT1170" s="100" t="str">
        <f t="array" ref="AT1170">IF($AQ1170,QUARTILE(IF(G3SelectionMask="x",IF(INDEX(RawDataRefData,$E1170,0)&gt;0,INDEX(RawDataRefData,$E1170,0)),""),3),"")</f>
        <v/>
      </c>
      <c r="AU1170" s="100" t="str">
        <f t="array" ref="AU1170">IF($AQ1170,MIN(IF(G3SelectionMask="x",IF(INDEX(RawDataRefData,$E1170,0)&gt;0,INDEX(RawDataRefData,$E1170,0)),"")),"")</f>
        <v/>
      </c>
      <c r="AV1170" s="100" t="str">
        <f t="array" ref="AV1170">IF($AQ1170,MAX(IF(G3SelectionMask="x",IF(INDEX(RawDataRefData,$E1170,0)&gt;0,INDEX(RawDataRefData,$E1170,0)),"")),"")</f>
        <v/>
      </c>
      <c r="AW1170" s="100" t="str">
        <f t="shared" si="424"/>
        <v/>
      </c>
      <c r="AX1170" s="100" t="str">
        <f t="array" ref="AX1170">IF($AQ1170,STDEVA(IF(G3SelectionMask="x",IF(INDEX(RawDataRefData,$E1170,0)&gt;0,INDEX(RawDataRefData,$E1170,0)),"")),"")</f>
        <v/>
      </c>
      <c r="AY1170" s="101" t="b">
        <f t="shared" si="425"/>
        <v>0</v>
      </c>
      <c r="AZ1170" s="101" t="str">
        <f t="array" ref="AZ1170">IF($AY1170,MEDIAN(IF(G4SelectionMask="x",IF(INDEX(RawDataRefData,$E1170,0)&gt;0,INDEX(RawDataRefData,$E1170,0)),"")),"")</f>
        <v/>
      </c>
      <c r="BA1170" s="101" t="str">
        <f t="array" ref="BA1170">IF($AY1170,QUARTILE(IF(G4SelectionMask="x",IF(INDEX(RawDataRefData,$E1170,0)&gt;0,INDEX(RawDataRefData,$E1170,0)),""),1),"")</f>
        <v/>
      </c>
      <c r="BB1170" s="101" t="str">
        <f t="array" ref="BB1170">IF($AY1170,QUARTILE(IF(G4SelectionMask="x",IF(INDEX(RawDataRefData,$E1170,0)&gt;0,INDEX(RawDataRefData,$E1170,0)),""),3),"")</f>
        <v/>
      </c>
      <c r="BC1170" s="101" t="str">
        <f t="array" ref="BC1170">IF($AY1170,MIN(IF(G4SelectionMask="x",IF(INDEX(RawDataRefData,$E1170,0)&gt;0,INDEX(RawDataRefData,$E1170,0)),"")),"")</f>
        <v/>
      </c>
      <c r="BD1170" s="101" t="str">
        <f t="array" ref="BD1170">IF($AY1170,MAX(IF(G4SelectionMask="x",IF(INDEX(RawDataRefData,$E1170,0)&gt;0,INDEX(RawDataRefData,$E1170,0)),"")),"")</f>
        <v/>
      </c>
      <c r="BE1170" s="101" t="str">
        <f t="shared" si="426"/>
        <v/>
      </c>
      <c r="BF1170" s="101" t="str">
        <f t="array" ref="BF1170">IF($AY1170,STDEVA(IF(G4SelectionMask="x",IF(INDEX(RawDataRefData,$E1170,0)&gt;0,INDEX(RawDataRefData,$E1170,0)),"")),"")</f>
        <v/>
      </c>
      <c r="BG1170" s="100" t="b">
        <f t="shared" si="427"/>
        <v>0</v>
      </c>
      <c r="BH1170" s="100" t="str">
        <f t="array" ref="BH1170">IF($BG1170,MEDIAN(IF(G5SelectionMask="x",IF(INDEX(RawDataRefData,$E1170,0)&gt;0,INDEX(RawDataRefData,$E1170,0)),"")),"")</f>
        <v/>
      </c>
      <c r="BI1170" s="100" t="str">
        <f t="array" ref="BI1170">IF($BG1170,QUARTILE(IF(G5SelectionMask="x",IF(INDEX(RawDataRefData,$E1170,0)&gt;0,INDEX(RawDataRefData,$E1170,0)),""),1),"")</f>
        <v/>
      </c>
      <c r="BJ1170" s="100" t="str">
        <f t="array" ref="BJ1170">IF($BG1170,QUARTILE(IF(G5SelectionMask="x",IF(INDEX(RawDataRefData,$E1170,0)&gt;0,INDEX(RawDataRefData,$E1170,0)),""),3),"")</f>
        <v/>
      </c>
      <c r="BK1170" s="100" t="str">
        <f t="array" ref="BK1170">IF($BG1170,MIN(IF(G5SelectionMask="x",IF(INDEX(RawDataRefData,$E1170,0)&gt;0,INDEX(RawDataRefData,$E1170,0)),"")),"")</f>
        <v/>
      </c>
      <c r="BL1170" s="100" t="str">
        <f t="array" ref="BL1170">IF($BG1170,MAX(IF(G5SelectionMask="x",IF(INDEX(RawDataRefData,$E1170,0)&gt;0,INDEX(RawDataRefData,$E1170,0)),"")),"")</f>
        <v/>
      </c>
      <c r="BM1170" s="100" t="str">
        <f t="shared" si="428"/>
        <v/>
      </c>
      <c r="BN1170" s="103" t="str">
        <f t="array" ref="BN1170">IF($BG1170,STDEVA(IF(G5SelectionMask="x",IF(INDEX(RawDataRefData,$E1170,0)&gt;0,INDEX(RawDataRefData,$E1170,0)),"")),"")</f>
        <v/>
      </c>
      <c r="BO1170" s="104"/>
      <c r="BP1170" s="105">
        <v>4</v>
      </c>
      <c r="BQ1170" s="105">
        <v>1</v>
      </c>
      <c r="BR1170" s="105">
        <v>2</v>
      </c>
      <c r="BS1170" s="105">
        <v>2</v>
      </c>
      <c r="BT1170" s="105">
        <v>3</v>
      </c>
      <c r="BU1170" s="105">
        <v>3</v>
      </c>
      <c r="BV1170" s="105">
        <v>4</v>
      </c>
      <c r="BW1170" s="105">
        <v>3</v>
      </c>
      <c r="BX1170" s="105">
        <v>4</v>
      </c>
      <c r="BY1170" s="105">
        <v>4</v>
      </c>
      <c r="BZ1170" s="105">
        <v>3</v>
      </c>
      <c r="CA1170" s="105">
        <v>1</v>
      </c>
      <c r="CB1170" s="105">
        <v>3</v>
      </c>
      <c r="CC1170" s="105">
        <v>2</v>
      </c>
      <c r="CD1170" s="105">
        <v>1</v>
      </c>
    </row>
    <row r="1171" spans="1:82" hidden="1" x14ac:dyDescent="0.2">
      <c r="A1171" s="33" t="e">
        <f t="shared" ref="A1171:A1239" si="441">IF(SelectEffectivenessInsurance="x",,ERROR)</f>
        <v>#NAME?</v>
      </c>
      <c r="B1171" s="218"/>
      <c r="C1171" s="211" t="s">
        <v>345</v>
      </c>
      <c r="D1171" s="223" t="s">
        <v>1627</v>
      </c>
      <c r="E1171" s="72">
        <f t="shared" si="421"/>
        <v>1162</v>
      </c>
      <c r="F1171" s="9" t="s">
        <v>1220</v>
      </c>
      <c r="H1171" s="9" t="s">
        <v>1213</v>
      </c>
      <c r="I1171" s="9" t="s">
        <v>1627</v>
      </c>
      <c r="K1171" s="100">
        <f t="shared" si="429"/>
        <v>1</v>
      </c>
      <c r="L1171" s="100"/>
      <c r="M1171" s="100"/>
      <c r="N1171" s="100"/>
      <c r="O1171" s="100"/>
      <c r="P1171" s="101">
        <f t="shared" si="430"/>
        <v>4</v>
      </c>
      <c r="Q1171" s="102">
        <f t="shared" si="431"/>
        <v>2</v>
      </c>
      <c r="R1171" s="102">
        <f t="shared" si="432"/>
        <v>1</v>
      </c>
      <c r="S1171" s="102">
        <f t="shared" si="433"/>
        <v>2</v>
      </c>
      <c r="T1171" s="102">
        <f t="shared" si="434"/>
        <v>3</v>
      </c>
      <c r="U1171" s="102">
        <f t="shared" si="435"/>
        <v>2</v>
      </c>
      <c r="V1171" s="102">
        <f t="shared" si="436"/>
        <v>2</v>
      </c>
      <c r="W1171" s="102">
        <f t="shared" si="437"/>
        <v>2</v>
      </c>
      <c r="X1171" s="102">
        <f t="shared" si="438"/>
        <v>1</v>
      </c>
      <c r="Y1171" s="102">
        <f t="shared" si="439"/>
        <v>1</v>
      </c>
      <c r="Z1171" s="102">
        <f t="shared" si="440"/>
        <v>3</v>
      </c>
      <c r="AA1171" s="100" t="b">
        <f t="shared" si="418"/>
        <v>1</v>
      </c>
      <c r="AB1171" s="100">
        <f t="array" ref="AB1171">IF($AA1171,MEDIAN(IF(G1SelectionMask="x",IF(INDEX(RawDataRefData,$E1171,0)&gt;0,INDEX(RawDataRefData,$E1171,0)),"")),"")</f>
        <v>2</v>
      </c>
      <c r="AC1171" s="100">
        <f t="array" ref="AC1171">IF($AA1171,QUARTILE(IF(G1SelectionMask="x",IF(INDEX(RawDataRefData,$E1171,0)&gt;0,INDEX(RawDataRefData,$E1171,0)),""),1),"")</f>
        <v>1.5</v>
      </c>
      <c r="AD1171" s="100">
        <f t="array" ref="AD1171">IF($AA1171,QUARTILE(IF(G1SelectionMask="x",IF(INDEX(RawDataRefData,$E1171,0)&gt;0,INDEX(RawDataRefData,$E1171,0)),""),3),"")</f>
        <v>2.5</v>
      </c>
      <c r="AE1171" s="100">
        <f t="array" ref="AE1171">IF($AA1171,MIN(IF(G1SelectionMask="x",IF(INDEX(RawDataRefData,$E1171,0)&gt;0,INDEX(RawDataRefData,$E1171,0)),"")),"")</f>
        <v>1</v>
      </c>
      <c r="AF1171" s="100">
        <f t="array" ref="AF1171">IF($AA1171,MAX(IF(G1SelectionMask="x",IF(INDEX(RawDataRefData,$E1171,0)&gt;0,INDEX(RawDataRefData,$E1171,0)),"")),"")</f>
        <v>4</v>
      </c>
      <c r="AG1171" s="100">
        <f t="shared" si="419"/>
        <v>2.0909090909090908</v>
      </c>
      <c r="AH1171" s="100">
        <f t="array" ref="AH1171">IF($AA1171,STDEVA(IF(G1SelectionMask="x",IF(INDEX(RawDataRefData,$E1171,0)&gt;0,INDEX(RawDataRefData,$E1171,0)),"")),"")</f>
        <v>0.94387980744853883</v>
      </c>
      <c r="AI1171" s="101" t="b">
        <f t="shared" si="420"/>
        <v>1</v>
      </c>
      <c r="AJ1171" s="101">
        <f t="array" ref="AJ1171">IF($AI1171,MEDIAN(IF(G2SelectionMask="x",IF(INDEX(RawDataRefData,$E1171,0)&gt;0,INDEX(RawDataRefData,$E1171,0)),"")),"")</f>
        <v>3</v>
      </c>
      <c r="AK1171" s="101">
        <f t="array" ref="AK1171">IF($AI1171,QUARTILE(IF(G2SelectionMask="x",IF(INDEX(RawDataRefData,$E1171,0)&gt;0,INDEX(RawDataRefData,$E1171,0)),""),1),"")</f>
        <v>2</v>
      </c>
      <c r="AL1171" s="101">
        <f t="array" ref="AL1171">IF($AI1171,QUARTILE(IF(G2SelectionMask="x",IF(INDEX(RawDataRefData,$E1171,0)&gt;0,INDEX(RawDataRefData,$E1171,0)),""),3),"")</f>
        <v>3.5</v>
      </c>
      <c r="AM1171" s="101">
        <f t="array" ref="AM1171">IF($AI1171,MIN(IF(G2SelectionMask="x",IF(INDEX(RawDataRefData,$E1171,0)&gt;0,INDEX(RawDataRefData,$E1171,0)),"")),"")</f>
        <v>1</v>
      </c>
      <c r="AN1171" s="101">
        <f t="array" ref="AN1171">IF($AI1171,MAX(IF(G2SelectionMask="x",IF(INDEX(RawDataRefData,$E1171,0)&gt;0,INDEX(RawDataRefData,$E1171,0)),"")),"")</f>
        <v>4</v>
      </c>
      <c r="AO1171" s="101">
        <f t="shared" si="422"/>
        <v>2.7272727272727271</v>
      </c>
      <c r="AP1171" s="101">
        <f t="array" ref="AP1171">IF($AI1171,STDEVA(IF(G2SelectionMask="x",IF(INDEX(RawDataRefData,$E1171,0)&gt;0,INDEX(RawDataRefData,$E1171,0)),"")),"")</f>
        <v>1.0090499582190262</v>
      </c>
      <c r="AQ1171" s="100" t="b">
        <f t="shared" si="423"/>
        <v>0</v>
      </c>
      <c r="AR1171" s="100" t="str">
        <f t="array" ref="AR1171">IF($AQ1171,MEDIAN(IF(G3SelectionMask="x",IF(INDEX(RawDataRefData,$E1171,0)&gt;0,INDEX(RawDataRefData,$E1171,0)),"")),"")</f>
        <v/>
      </c>
      <c r="AS1171" s="100" t="str">
        <f t="array" ref="AS1171">IF($AQ1171,QUARTILE(IF(G3SelectionMask="x",IF(INDEX(RawDataRefData,$E1171,0)&gt;0,INDEX(RawDataRefData,$E1171,0)),""),1),"")</f>
        <v/>
      </c>
      <c r="AT1171" s="100" t="str">
        <f t="array" ref="AT1171">IF($AQ1171,QUARTILE(IF(G3SelectionMask="x",IF(INDEX(RawDataRefData,$E1171,0)&gt;0,INDEX(RawDataRefData,$E1171,0)),""),3),"")</f>
        <v/>
      </c>
      <c r="AU1171" s="100" t="str">
        <f t="array" ref="AU1171">IF($AQ1171,MIN(IF(G3SelectionMask="x",IF(INDEX(RawDataRefData,$E1171,0)&gt;0,INDEX(RawDataRefData,$E1171,0)),"")),"")</f>
        <v/>
      </c>
      <c r="AV1171" s="100" t="str">
        <f t="array" ref="AV1171">IF($AQ1171,MAX(IF(G3SelectionMask="x",IF(INDEX(RawDataRefData,$E1171,0)&gt;0,INDEX(RawDataRefData,$E1171,0)),"")),"")</f>
        <v/>
      </c>
      <c r="AW1171" s="100" t="str">
        <f t="shared" si="424"/>
        <v/>
      </c>
      <c r="AX1171" s="100" t="str">
        <f t="array" ref="AX1171">IF($AQ1171,STDEVA(IF(G3SelectionMask="x",IF(INDEX(RawDataRefData,$E1171,0)&gt;0,INDEX(RawDataRefData,$E1171,0)),"")),"")</f>
        <v/>
      </c>
      <c r="AY1171" s="101" t="b">
        <f t="shared" si="425"/>
        <v>0</v>
      </c>
      <c r="AZ1171" s="101" t="str">
        <f t="array" ref="AZ1171">IF($AY1171,MEDIAN(IF(G4SelectionMask="x",IF(INDEX(RawDataRefData,$E1171,0)&gt;0,INDEX(RawDataRefData,$E1171,0)),"")),"")</f>
        <v/>
      </c>
      <c r="BA1171" s="101" t="str">
        <f t="array" ref="BA1171">IF($AY1171,QUARTILE(IF(G4SelectionMask="x",IF(INDEX(RawDataRefData,$E1171,0)&gt;0,INDEX(RawDataRefData,$E1171,0)),""),1),"")</f>
        <v/>
      </c>
      <c r="BB1171" s="101" t="str">
        <f t="array" ref="BB1171">IF($AY1171,QUARTILE(IF(G4SelectionMask="x",IF(INDEX(RawDataRefData,$E1171,0)&gt;0,INDEX(RawDataRefData,$E1171,0)),""),3),"")</f>
        <v/>
      </c>
      <c r="BC1171" s="101" t="str">
        <f t="array" ref="BC1171">IF($AY1171,MIN(IF(G4SelectionMask="x",IF(INDEX(RawDataRefData,$E1171,0)&gt;0,INDEX(RawDataRefData,$E1171,0)),"")),"")</f>
        <v/>
      </c>
      <c r="BD1171" s="101" t="str">
        <f t="array" ref="BD1171">IF($AY1171,MAX(IF(G4SelectionMask="x",IF(INDEX(RawDataRefData,$E1171,0)&gt;0,INDEX(RawDataRefData,$E1171,0)),"")),"")</f>
        <v/>
      </c>
      <c r="BE1171" s="101" t="str">
        <f t="shared" si="426"/>
        <v/>
      </c>
      <c r="BF1171" s="101" t="str">
        <f t="array" ref="BF1171">IF($AY1171,STDEVA(IF(G4SelectionMask="x",IF(INDEX(RawDataRefData,$E1171,0)&gt;0,INDEX(RawDataRefData,$E1171,0)),"")),"")</f>
        <v/>
      </c>
      <c r="BG1171" s="100" t="b">
        <f t="shared" si="427"/>
        <v>0</v>
      </c>
      <c r="BH1171" s="100" t="str">
        <f t="array" ref="BH1171">IF($BG1171,MEDIAN(IF(G5SelectionMask="x",IF(INDEX(RawDataRefData,$E1171,0)&gt;0,INDEX(RawDataRefData,$E1171,0)),"")),"")</f>
        <v/>
      </c>
      <c r="BI1171" s="100" t="str">
        <f t="array" ref="BI1171">IF($BG1171,QUARTILE(IF(G5SelectionMask="x",IF(INDEX(RawDataRefData,$E1171,0)&gt;0,INDEX(RawDataRefData,$E1171,0)),""),1),"")</f>
        <v/>
      </c>
      <c r="BJ1171" s="100" t="str">
        <f t="array" ref="BJ1171">IF($BG1171,QUARTILE(IF(G5SelectionMask="x",IF(INDEX(RawDataRefData,$E1171,0)&gt;0,INDEX(RawDataRefData,$E1171,0)),""),3),"")</f>
        <v/>
      </c>
      <c r="BK1171" s="100" t="str">
        <f t="array" ref="BK1171">IF($BG1171,MIN(IF(G5SelectionMask="x",IF(INDEX(RawDataRefData,$E1171,0)&gt;0,INDEX(RawDataRefData,$E1171,0)),"")),"")</f>
        <v/>
      </c>
      <c r="BL1171" s="100" t="str">
        <f t="array" ref="BL1171">IF($BG1171,MAX(IF(G5SelectionMask="x",IF(INDEX(RawDataRefData,$E1171,0)&gt;0,INDEX(RawDataRefData,$E1171,0)),"")),"")</f>
        <v/>
      </c>
      <c r="BM1171" s="100" t="str">
        <f t="shared" si="428"/>
        <v/>
      </c>
      <c r="BN1171" s="103" t="str">
        <f t="array" ref="BN1171">IF($BG1171,STDEVA(IF(G5SelectionMask="x",IF(INDEX(RawDataRefData,$E1171,0)&gt;0,INDEX(RawDataRefData,$E1171,0)),"")),"")</f>
        <v/>
      </c>
      <c r="BO1171" s="104"/>
      <c r="BP1171" s="105">
        <v>1</v>
      </c>
      <c r="BQ1171" s="105">
        <v>4</v>
      </c>
      <c r="BR1171" s="105">
        <v>2</v>
      </c>
      <c r="BS1171" s="105">
        <v>1</v>
      </c>
      <c r="BT1171" s="105">
        <v>2</v>
      </c>
      <c r="BU1171" s="105">
        <v>3</v>
      </c>
      <c r="BV1171" s="105">
        <v>2</v>
      </c>
      <c r="BW1171" s="105">
        <v>2</v>
      </c>
      <c r="BX1171" s="105">
        <v>2</v>
      </c>
      <c r="BY1171" s="105">
        <v>1</v>
      </c>
      <c r="BZ1171" s="105">
        <v>1</v>
      </c>
      <c r="CA1171" s="105">
        <v>3</v>
      </c>
      <c r="CB1171" s="105">
        <v>4</v>
      </c>
      <c r="CC1171" s="105">
        <v>3</v>
      </c>
      <c r="CD1171" s="105">
        <v>4</v>
      </c>
    </row>
    <row r="1172" spans="1:82" hidden="1" x14ac:dyDescent="0.2">
      <c r="A1172" s="33" t="e">
        <f t="shared" si="441"/>
        <v>#NAME?</v>
      </c>
      <c r="B1172" s="218"/>
      <c r="C1172" s="212"/>
      <c r="D1172" s="224"/>
      <c r="E1172" s="72">
        <f t="shared" si="421"/>
        <v>1163</v>
      </c>
      <c r="F1172" s="9" t="s">
        <v>1221</v>
      </c>
      <c r="H1172" s="9" t="s">
        <v>1213</v>
      </c>
      <c r="I1172" s="9" t="s">
        <v>1627</v>
      </c>
      <c r="K1172" s="100">
        <f t="shared" si="429"/>
        <v>3</v>
      </c>
      <c r="L1172" s="100"/>
      <c r="M1172" s="100"/>
      <c r="N1172" s="100"/>
      <c r="O1172" s="100"/>
      <c r="P1172" s="101">
        <f t="shared" si="430"/>
        <v>1</v>
      </c>
      <c r="Q1172" s="102">
        <f t="shared" si="431"/>
        <v>2</v>
      </c>
      <c r="R1172" s="102">
        <f t="shared" si="432"/>
        <v>1</v>
      </c>
      <c r="S1172" s="102">
        <f t="shared" si="433"/>
        <v>3</v>
      </c>
      <c r="T1172" s="102">
        <f t="shared" si="434"/>
        <v>1</v>
      </c>
      <c r="U1172" s="102">
        <f t="shared" si="435"/>
        <v>3</v>
      </c>
      <c r="V1172" s="102">
        <f t="shared" si="436"/>
        <v>4</v>
      </c>
      <c r="W1172" s="102">
        <f t="shared" si="437"/>
        <v>2</v>
      </c>
      <c r="X1172" s="102">
        <f t="shared" si="438"/>
        <v>2</v>
      </c>
      <c r="Y1172" s="102">
        <f t="shared" si="439"/>
        <v>2</v>
      </c>
      <c r="Z1172" s="102">
        <f t="shared" si="440"/>
        <v>3</v>
      </c>
      <c r="AA1172" s="100" t="b">
        <f t="shared" ref="AA1172:AA1230" si="442">COUNTIFS(G1SelectionMask,"x",INDEX(RawDataRefData,$E1172,0),"&gt;0")&gt;=RuleofN</f>
        <v>1</v>
      </c>
      <c r="AB1172" s="100">
        <f t="array" ref="AB1172">IF($AA1172,MEDIAN(IF(G1SelectionMask="x",IF(INDEX(RawDataRefData,$E1172,0)&gt;0,INDEX(RawDataRefData,$E1172,0)),"")),"")</f>
        <v>2</v>
      </c>
      <c r="AC1172" s="100">
        <f t="array" ref="AC1172">IF($AA1172,QUARTILE(IF(G1SelectionMask="x",IF(INDEX(RawDataRefData,$E1172,0)&gt;0,INDEX(RawDataRefData,$E1172,0)),""),1),"")</f>
        <v>1.5</v>
      </c>
      <c r="AD1172" s="100">
        <f t="array" ref="AD1172">IF($AA1172,QUARTILE(IF(G1SelectionMask="x",IF(INDEX(RawDataRefData,$E1172,0)&gt;0,INDEX(RawDataRefData,$E1172,0)),""),3),"")</f>
        <v>3</v>
      </c>
      <c r="AE1172" s="100">
        <f t="array" ref="AE1172">IF($AA1172,MIN(IF(G1SelectionMask="x",IF(INDEX(RawDataRefData,$E1172,0)&gt;0,INDEX(RawDataRefData,$E1172,0)),"")),"")</f>
        <v>1</v>
      </c>
      <c r="AF1172" s="100">
        <f t="array" ref="AF1172">IF($AA1172,MAX(IF(G1SelectionMask="x",IF(INDEX(RawDataRefData,$E1172,0)&gt;0,INDEX(RawDataRefData,$E1172,0)),"")),"")</f>
        <v>4</v>
      </c>
      <c r="AG1172" s="100">
        <f t="shared" ref="AG1172:AG1230" si="443">IF($AA1172,AVERAGEIF(G1SelectionMask,"x",INDEX(RawDataRefData,$E1172,0)),"")</f>
        <v>2.1818181818181817</v>
      </c>
      <c r="AH1172" s="100">
        <f t="array" ref="AH1172">IF($AA1172,STDEVA(IF(G1SelectionMask="x",IF(INDEX(RawDataRefData,$E1172,0)&gt;0,INDEX(RawDataRefData,$E1172,0)),"")),"")</f>
        <v>0.98164981721404265</v>
      </c>
      <c r="AI1172" s="101" t="b">
        <f t="shared" ref="AI1172:AI1230" si="444">COUNTIFS(G2SelectionMask,"x",INDEX(RawDataRefData,$E1172,0),"&gt;0")&gt;=RuleofN</f>
        <v>1</v>
      </c>
      <c r="AJ1172" s="101">
        <f t="array" ref="AJ1172">IF($AI1172,MEDIAN(IF(G2SelectionMask="x",IF(INDEX(RawDataRefData,$E1172,0)&gt;0,INDEX(RawDataRefData,$E1172,0)),"")),"")</f>
        <v>3</v>
      </c>
      <c r="AK1172" s="101">
        <f t="array" ref="AK1172">IF($AI1172,QUARTILE(IF(G2SelectionMask="x",IF(INDEX(RawDataRefData,$E1172,0)&gt;0,INDEX(RawDataRefData,$E1172,0)),""),1),"")</f>
        <v>2</v>
      </c>
      <c r="AL1172" s="101">
        <f t="array" ref="AL1172">IF($AI1172,QUARTILE(IF(G2SelectionMask="x",IF(INDEX(RawDataRefData,$E1172,0)&gt;0,INDEX(RawDataRefData,$E1172,0)),""),3),"")</f>
        <v>3.5</v>
      </c>
      <c r="AM1172" s="101">
        <f t="array" ref="AM1172">IF($AI1172,MIN(IF(G2SelectionMask="x",IF(INDEX(RawDataRefData,$E1172,0)&gt;0,INDEX(RawDataRefData,$E1172,0)),"")),"")</f>
        <v>1</v>
      </c>
      <c r="AN1172" s="101">
        <f t="array" ref="AN1172">IF($AI1172,MAX(IF(G2SelectionMask="x",IF(INDEX(RawDataRefData,$E1172,0)&gt;0,INDEX(RawDataRefData,$E1172,0)),"")),"")</f>
        <v>4</v>
      </c>
      <c r="AO1172" s="101">
        <f t="shared" si="422"/>
        <v>2.6363636363636362</v>
      </c>
      <c r="AP1172" s="101">
        <f t="array" ref="AP1172">IF($AI1172,STDEVA(IF(G2SelectionMask="x",IF(INDEX(RawDataRefData,$E1172,0)&gt;0,INDEX(RawDataRefData,$E1172,0)),"")),"")</f>
        <v>1.1200649331826502</v>
      </c>
      <c r="AQ1172" s="100" t="b">
        <f t="shared" si="423"/>
        <v>0</v>
      </c>
      <c r="AR1172" s="100" t="str">
        <f t="array" ref="AR1172">IF($AQ1172,MEDIAN(IF(G3SelectionMask="x",IF(INDEX(RawDataRefData,$E1172,0)&gt;0,INDEX(RawDataRefData,$E1172,0)),"")),"")</f>
        <v/>
      </c>
      <c r="AS1172" s="100" t="str">
        <f t="array" ref="AS1172">IF($AQ1172,QUARTILE(IF(G3SelectionMask="x",IF(INDEX(RawDataRefData,$E1172,0)&gt;0,INDEX(RawDataRefData,$E1172,0)),""),1),"")</f>
        <v/>
      </c>
      <c r="AT1172" s="100" t="str">
        <f t="array" ref="AT1172">IF($AQ1172,QUARTILE(IF(G3SelectionMask="x",IF(INDEX(RawDataRefData,$E1172,0)&gt;0,INDEX(RawDataRefData,$E1172,0)),""),3),"")</f>
        <v/>
      </c>
      <c r="AU1172" s="100" t="str">
        <f t="array" ref="AU1172">IF($AQ1172,MIN(IF(G3SelectionMask="x",IF(INDEX(RawDataRefData,$E1172,0)&gt;0,INDEX(RawDataRefData,$E1172,0)),"")),"")</f>
        <v/>
      </c>
      <c r="AV1172" s="100" t="str">
        <f t="array" ref="AV1172">IF($AQ1172,MAX(IF(G3SelectionMask="x",IF(INDEX(RawDataRefData,$E1172,0)&gt;0,INDEX(RawDataRefData,$E1172,0)),"")),"")</f>
        <v/>
      </c>
      <c r="AW1172" s="100" t="str">
        <f t="shared" si="424"/>
        <v/>
      </c>
      <c r="AX1172" s="100" t="str">
        <f t="array" ref="AX1172">IF($AQ1172,STDEVA(IF(G3SelectionMask="x",IF(INDEX(RawDataRefData,$E1172,0)&gt;0,INDEX(RawDataRefData,$E1172,0)),"")),"")</f>
        <v/>
      </c>
      <c r="AY1172" s="101" t="b">
        <f t="shared" si="425"/>
        <v>0</v>
      </c>
      <c r="AZ1172" s="101" t="str">
        <f t="array" ref="AZ1172">IF($AY1172,MEDIAN(IF(G4SelectionMask="x",IF(INDEX(RawDataRefData,$E1172,0)&gt;0,INDEX(RawDataRefData,$E1172,0)),"")),"")</f>
        <v/>
      </c>
      <c r="BA1172" s="101" t="str">
        <f t="array" ref="BA1172">IF($AY1172,QUARTILE(IF(G4SelectionMask="x",IF(INDEX(RawDataRefData,$E1172,0)&gt;0,INDEX(RawDataRefData,$E1172,0)),""),1),"")</f>
        <v/>
      </c>
      <c r="BB1172" s="101" t="str">
        <f t="array" ref="BB1172">IF($AY1172,QUARTILE(IF(G4SelectionMask="x",IF(INDEX(RawDataRefData,$E1172,0)&gt;0,INDEX(RawDataRefData,$E1172,0)),""),3),"")</f>
        <v/>
      </c>
      <c r="BC1172" s="101" t="str">
        <f t="array" ref="BC1172">IF($AY1172,MIN(IF(G4SelectionMask="x",IF(INDEX(RawDataRefData,$E1172,0)&gt;0,INDEX(RawDataRefData,$E1172,0)),"")),"")</f>
        <v/>
      </c>
      <c r="BD1172" s="101" t="str">
        <f t="array" ref="BD1172">IF($AY1172,MAX(IF(G4SelectionMask="x",IF(INDEX(RawDataRefData,$E1172,0)&gt;0,INDEX(RawDataRefData,$E1172,0)),"")),"")</f>
        <v/>
      </c>
      <c r="BE1172" s="101" t="str">
        <f t="shared" si="426"/>
        <v/>
      </c>
      <c r="BF1172" s="101" t="str">
        <f t="array" ref="BF1172">IF($AY1172,STDEVA(IF(G4SelectionMask="x",IF(INDEX(RawDataRefData,$E1172,0)&gt;0,INDEX(RawDataRefData,$E1172,0)),"")),"")</f>
        <v/>
      </c>
      <c r="BG1172" s="100" t="b">
        <f t="shared" si="427"/>
        <v>0</v>
      </c>
      <c r="BH1172" s="100" t="str">
        <f t="array" ref="BH1172">IF($BG1172,MEDIAN(IF(G5SelectionMask="x",IF(INDEX(RawDataRefData,$E1172,0)&gt;0,INDEX(RawDataRefData,$E1172,0)),"")),"")</f>
        <v/>
      </c>
      <c r="BI1172" s="100" t="str">
        <f t="array" ref="BI1172">IF($BG1172,QUARTILE(IF(G5SelectionMask="x",IF(INDEX(RawDataRefData,$E1172,0)&gt;0,INDEX(RawDataRefData,$E1172,0)),""),1),"")</f>
        <v/>
      </c>
      <c r="BJ1172" s="100" t="str">
        <f t="array" ref="BJ1172">IF($BG1172,QUARTILE(IF(G5SelectionMask="x",IF(INDEX(RawDataRefData,$E1172,0)&gt;0,INDEX(RawDataRefData,$E1172,0)),""),3),"")</f>
        <v/>
      </c>
      <c r="BK1172" s="100" t="str">
        <f t="array" ref="BK1172">IF($BG1172,MIN(IF(G5SelectionMask="x",IF(INDEX(RawDataRefData,$E1172,0)&gt;0,INDEX(RawDataRefData,$E1172,0)),"")),"")</f>
        <v/>
      </c>
      <c r="BL1172" s="100" t="str">
        <f t="array" ref="BL1172">IF($BG1172,MAX(IF(G5SelectionMask="x",IF(INDEX(RawDataRefData,$E1172,0)&gt;0,INDEX(RawDataRefData,$E1172,0)),"")),"")</f>
        <v/>
      </c>
      <c r="BM1172" s="100" t="str">
        <f t="shared" si="428"/>
        <v/>
      </c>
      <c r="BN1172" s="103" t="str">
        <f t="array" ref="BN1172">IF($BG1172,STDEVA(IF(G5SelectionMask="x",IF(INDEX(RawDataRefData,$E1172,0)&gt;0,INDEX(RawDataRefData,$E1172,0)),"")),"")</f>
        <v/>
      </c>
      <c r="BO1172" s="104"/>
      <c r="BP1172" s="105">
        <v>3</v>
      </c>
      <c r="BQ1172" s="105">
        <v>1</v>
      </c>
      <c r="BR1172" s="105">
        <v>2</v>
      </c>
      <c r="BS1172" s="105">
        <v>1</v>
      </c>
      <c r="BT1172" s="105">
        <v>3</v>
      </c>
      <c r="BU1172" s="105">
        <v>1</v>
      </c>
      <c r="BV1172" s="105">
        <v>3</v>
      </c>
      <c r="BW1172" s="105">
        <v>4</v>
      </c>
      <c r="BX1172" s="105">
        <v>2</v>
      </c>
      <c r="BY1172" s="105">
        <v>2</v>
      </c>
      <c r="BZ1172" s="105">
        <v>2</v>
      </c>
      <c r="CA1172" s="105">
        <v>3</v>
      </c>
      <c r="CB1172" s="105">
        <v>4</v>
      </c>
      <c r="CC1172" s="105">
        <v>4</v>
      </c>
      <c r="CD1172" s="105">
        <v>3</v>
      </c>
    </row>
    <row r="1173" spans="1:82" hidden="1" x14ac:dyDescent="0.2">
      <c r="A1173" s="33" t="e">
        <f t="shared" si="441"/>
        <v>#NAME?</v>
      </c>
      <c r="B1173" s="218"/>
      <c r="C1173" s="212"/>
      <c r="D1173" s="224"/>
      <c r="E1173" s="72">
        <f t="shared" ref="E1173:E1231" si="445">ROW()-RawDataFieldKeyBaseRow</f>
        <v>1164</v>
      </c>
      <c r="F1173" s="9" t="s">
        <v>1222</v>
      </c>
      <c r="H1173" s="9" t="s">
        <v>1213</v>
      </c>
      <c r="I1173" s="9" t="s">
        <v>1627</v>
      </c>
      <c r="K1173" s="100">
        <f t="shared" si="429"/>
        <v>1</v>
      </c>
      <c r="L1173" s="100"/>
      <c r="M1173" s="100"/>
      <c r="N1173" s="100"/>
      <c r="O1173" s="100"/>
      <c r="P1173" s="101">
        <f t="shared" si="430"/>
        <v>1</v>
      </c>
      <c r="Q1173" s="102">
        <f t="shared" si="431"/>
        <v>3</v>
      </c>
      <c r="R1173" s="102">
        <f t="shared" si="432"/>
        <v>4</v>
      </c>
      <c r="S1173" s="102">
        <f t="shared" si="433"/>
        <v>3</v>
      </c>
      <c r="T1173" s="102">
        <f t="shared" si="434"/>
        <v>3</v>
      </c>
      <c r="U1173" s="102">
        <f t="shared" si="435"/>
        <v>3</v>
      </c>
      <c r="V1173" s="102">
        <f t="shared" si="436"/>
        <v>4</v>
      </c>
      <c r="W1173" s="102">
        <f t="shared" si="437"/>
        <v>4</v>
      </c>
      <c r="X1173" s="102">
        <f t="shared" si="438"/>
        <v>1</v>
      </c>
      <c r="Y1173" s="102">
        <f t="shared" si="439"/>
        <v>1</v>
      </c>
      <c r="Z1173" s="102">
        <f t="shared" si="440"/>
        <v>1</v>
      </c>
      <c r="AA1173" s="100" t="b">
        <f t="shared" si="442"/>
        <v>1</v>
      </c>
      <c r="AB1173" s="100">
        <f t="array" ref="AB1173">IF($AA1173,MEDIAN(IF(G1SelectionMask="x",IF(INDEX(RawDataRefData,$E1173,0)&gt;0,INDEX(RawDataRefData,$E1173,0)),"")),"")</f>
        <v>3</v>
      </c>
      <c r="AC1173" s="100">
        <f t="array" ref="AC1173">IF($AA1173,QUARTILE(IF(G1SelectionMask="x",IF(INDEX(RawDataRefData,$E1173,0)&gt;0,INDEX(RawDataRefData,$E1173,0)),""),1),"")</f>
        <v>1</v>
      </c>
      <c r="AD1173" s="100">
        <f t="array" ref="AD1173">IF($AA1173,QUARTILE(IF(G1SelectionMask="x",IF(INDEX(RawDataRefData,$E1173,0)&gt;0,INDEX(RawDataRefData,$E1173,0)),""),3),"")</f>
        <v>3.5</v>
      </c>
      <c r="AE1173" s="100">
        <f t="array" ref="AE1173">IF($AA1173,MIN(IF(G1SelectionMask="x",IF(INDEX(RawDataRefData,$E1173,0)&gt;0,INDEX(RawDataRefData,$E1173,0)),"")),"")</f>
        <v>1</v>
      </c>
      <c r="AF1173" s="100">
        <f t="array" ref="AF1173">IF($AA1173,MAX(IF(G1SelectionMask="x",IF(INDEX(RawDataRefData,$E1173,0)&gt;0,INDEX(RawDataRefData,$E1173,0)),"")),"")</f>
        <v>4</v>
      </c>
      <c r="AG1173" s="100">
        <f t="shared" si="443"/>
        <v>2.5454545454545454</v>
      </c>
      <c r="AH1173" s="100">
        <f t="array" ref="AH1173">IF($AA1173,STDEVA(IF(G1SelectionMask="x",IF(INDEX(RawDataRefData,$E1173,0)&gt;0,INDEX(RawDataRefData,$E1173,0)),"")),"")</f>
        <v>1.2933395813657267</v>
      </c>
      <c r="AI1173" s="101" t="b">
        <f t="shared" si="444"/>
        <v>1</v>
      </c>
      <c r="AJ1173" s="101">
        <f t="array" ref="AJ1173">IF($AI1173,MEDIAN(IF(G2SelectionMask="x",IF(INDEX(RawDataRefData,$E1173,0)&gt;0,INDEX(RawDataRefData,$E1173,0)),"")),"")</f>
        <v>3</v>
      </c>
      <c r="AK1173" s="101">
        <f t="array" ref="AK1173">IF($AI1173,QUARTILE(IF(G2SelectionMask="x",IF(INDEX(RawDataRefData,$E1173,0)&gt;0,INDEX(RawDataRefData,$E1173,0)),""),1),"")</f>
        <v>1</v>
      </c>
      <c r="AL1173" s="101">
        <f t="array" ref="AL1173">IF($AI1173,QUARTILE(IF(G2SelectionMask="x",IF(INDEX(RawDataRefData,$E1173,0)&gt;0,INDEX(RawDataRefData,$E1173,0)),""),3),"")</f>
        <v>3.5</v>
      </c>
      <c r="AM1173" s="101">
        <f t="array" ref="AM1173">IF($AI1173,MIN(IF(G2SelectionMask="x",IF(INDEX(RawDataRefData,$E1173,0)&gt;0,INDEX(RawDataRefData,$E1173,0)),"")),"")</f>
        <v>1</v>
      </c>
      <c r="AN1173" s="101">
        <f t="array" ref="AN1173">IF($AI1173,MAX(IF(G2SelectionMask="x",IF(INDEX(RawDataRefData,$E1173,0)&gt;0,INDEX(RawDataRefData,$E1173,0)),"")),"")</f>
        <v>4</v>
      </c>
      <c r="AO1173" s="101">
        <f t="shared" ref="AO1173:AO1231" si="446">IF($AI1173,AVERAGEIF(G2SelectionMask,"x",INDEX(RawDataRefData,$E1173,0)),"")</f>
        <v>2.5454545454545454</v>
      </c>
      <c r="AP1173" s="101">
        <f t="array" ref="AP1173">IF($AI1173,STDEVA(IF(G2SelectionMask="x",IF(INDEX(RawDataRefData,$E1173,0)&gt;0,INDEX(RawDataRefData,$E1173,0)),"")),"")</f>
        <v>1.2933395813657267</v>
      </c>
      <c r="AQ1173" s="100" t="b">
        <f t="shared" ref="AQ1173:AQ1231" si="447">COUNTIFS(G3SelectionMask,"x",INDEX(RawDataRefData,$E1173,0),"&gt;0")&gt;=RuleofN</f>
        <v>0</v>
      </c>
      <c r="AR1173" s="100" t="str">
        <f t="array" ref="AR1173">IF($AQ1173,MEDIAN(IF(G3SelectionMask="x",IF(INDEX(RawDataRefData,$E1173,0)&gt;0,INDEX(RawDataRefData,$E1173,0)),"")),"")</f>
        <v/>
      </c>
      <c r="AS1173" s="100" t="str">
        <f t="array" ref="AS1173">IF($AQ1173,QUARTILE(IF(G3SelectionMask="x",IF(INDEX(RawDataRefData,$E1173,0)&gt;0,INDEX(RawDataRefData,$E1173,0)),""),1),"")</f>
        <v/>
      </c>
      <c r="AT1173" s="100" t="str">
        <f t="array" ref="AT1173">IF($AQ1173,QUARTILE(IF(G3SelectionMask="x",IF(INDEX(RawDataRefData,$E1173,0)&gt;0,INDEX(RawDataRefData,$E1173,0)),""),3),"")</f>
        <v/>
      </c>
      <c r="AU1173" s="100" t="str">
        <f t="array" ref="AU1173">IF($AQ1173,MIN(IF(G3SelectionMask="x",IF(INDEX(RawDataRefData,$E1173,0)&gt;0,INDEX(RawDataRefData,$E1173,0)),"")),"")</f>
        <v/>
      </c>
      <c r="AV1173" s="100" t="str">
        <f t="array" ref="AV1173">IF($AQ1173,MAX(IF(G3SelectionMask="x",IF(INDEX(RawDataRefData,$E1173,0)&gt;0,INDEX(RawDataRefData,$E1173,0)),"")),"")</f>
        <v/>
      </c>
      <c r="AW1173" s="100" t="str">
        <f t="shared" ref="AW1173:AW1231" si="448">IF($AQ1173,AVERAGEIF(G3SelectionMask,"x",INDEX(RawDataRefData,$E1173,0)),"")</f>
        <v/>
      </c>
      <c r="AX1173" s="100" t="str">
        <f t="array" ref="AX1173">IF($AQ1173,STDEVA(IF(G3SelectionMask="x",IF(INDEX(RawDataRefData,$E1173,0)&gt;0,INDEX(RawDataRefData,$E1173,0)),"")),"")</f>
        <v/>
      </c>
      <c r="AY1173" s="101" t="b">
        <f t="shared" ref="AY1173:AY1231" si="449">COUNTIFS(G4SelectionMask,"x",INDEX(RawDataRefData,$E1173,0),"&gt;0")&gt;=RuleofN</f>
        <v>0</v>
      </c>
      <c r="AZ1173" s="101" t="str">
        <f t="array" ref="AZ1173">IF($AY1173,MEDIAN(IF(G4SelectionMask="x",IF(INDEX(RawDataRefData,$E1173,0)&gt;0,INDEX(RawDataRefData,$E1173,0)),"")),"")</f>
        <v/>
      </c>
      <c r="BA1173" s="101" t="str">
        <f t="array" ref="BA1173">IF($AY1173,QUARTILE(IF(G4SelectionMask="x",IF(INDEX(RawDataRefData,$E1173,0)&gt;0,INDEX(RawDataRefData,$E1173,0)),""),1),"")</f>
        <v/>
      </c>
      <c r="BB1173" s="101" t="str">
        <f t="array" ref="BB1173">IF($AY1173,QUARTILE(IF(G4SelectionMask="x",IF(INDEX(RawDataRefData,$E1173,0)&gt;0,INDEX(RawDataRefData,$E1173,0)),""),3),"")</f>
        <v/>
      </c>
      <c r="BC1173" s="101" t="str">
        <f t="array" ref="BC1173">IF($AY1173,MIN(IF(G4SelectionMask="x",IF(INDEX(RawDataRefData,$E1173,0)&gt;0,INDEX(RawDataRefData,$E1173,0)),"")),"")</f>
        <v/>
      </c>
      <c r="BD1173" s="101" t="str">
        <f t="array" ref="BD1173">IF($AY1173,MAX(IF(G4SelectionMask="x",IF(INDEX(RawDataRefData,$E1173,0)&gt;0,INDEX(RawDataRefData,$E1173,0)),"")),"")</f>
        <v/>
      </c>
      <c r="BE1173" s="101" t="str">
        <f t="shared" ref="BE1173:BE1231" si="450">IF($AY1173,AVERAGEIF(G4SelectionMask,"x",INDEX(RawDataRefData,$E1173,0)),"")</f>
        <v/>
      </c>
      <c r="BF1173" s="101" t="str">
        <f t="array" ref="BF1173">IF($AY1173,STDEVA(IF(G4SelectionMask="x",IF(INDEX(RawDataRefData,$E1173,0)&gt;0,INDEX(RawDataRefData,$E1173,0)),"")),"")</f>
        <v/>
      </c>
      <c r="BG1173" s="100" t="b">
        <f t="shared" ref="BG1173:BG1231" si="451">COUNTIFS(G5SelectionMask,"x",INDEX(RawDataRefData,$E1173,0),"&gt;0")&gt;=RuleofN</f>
        <v>0</v>
      </c>
      <c r="BH1173" s="100" t="str">
        <f t="array" ref="BH1173">IF($BG1173,MEDIAN(IF(G5SelectionMask="x",IF(INDEX(RawDataRefData,$E1173,0)&gt;0,INDEX(RawDataRefData,$E1173,0)),"")),"")</f>
        <v/>
      </c>
      <c r="BI1173" s="100" t="str">
        <f t="array" ref="BI1173">IF($BG1173,QUARTILE(IF(G5SelectionMask="x",IF(INDEX(RawDataRefData,$E1173,0)&gt;0,INDEX(RawDataRefData,$E1173,0)),""),1),"")</f>
        <v/>
      </c>
      <c r="BJ1173" s="100" t="str">
        <f t="array" ref="BJ1173">IF($BG1173,QUARTILE(IF(G5SelectionMask="x",IF(INDEX(RawDataRefData,$E1173,0)&gt;0,INDEX(RawDataRefData,$E1173,0)),""),3),"")</f>
        <v/>
      </c>
      <c r="BK1173" s="100" t="str">
        <f t="array" ref="BK1173">IF($BG1173,MIN(IF(G5SelectionMask="x",IF(INDEX(RawDataRefData,$E1173,0)&gt;0,INDEX(RawDataRefData,$E1173,0)),"")),"")</f>
        <v/>
      </c>
      <c r="BL1173" s="100" t="str">
        <f t="array" ref="BL1173">IF($BG1173,MAX(IF(G5SelectionMask="x",IF(INDEX(RawDataRefData,$E1173,0)&gt;0,INDEX(RawDataRefData,$E1173,0)),"")),"")</f>
        <v/>
      </c>
      <c r="BM1173" s="100" t="str">
        <f t="shared" ref="BM1173:BM1231" si="452">IF($BG1173,AVERAGEIF(G5SelectionMask,"x",INDEX(RawDataRefData,$E1173,0)),"")</f>
        <v/>
      </c>
      <c r="BN1173" s="103" t="str">
        <f t="array" ref="BN1173">IF($BG1173,STDEVA(IF(G5SelectionMask="x",IF(INDEX(RawDataRefData,$E1173,0)&gt;0,INDEX(RawDataRefData,$E1173,0)),"")),"")</f>
        <v/>
      </c>
      <c r="BO1173" s="104"/>
      <c r="BP1173" s="105">
        <v>1</v>
      </c>
      <c r="BQ1173" s="105">
        <v>1</v>
      </c>
      <c r="BR1173" s="105">
        <v>3</v>
      </c>
      <c r="BS1173" s="105">
        <v>4</v>
      </c>
      <c r="BT1173" s="105">
        <v>3</v>
      </c>
      <c r="BU1173" s="105">
        <v>3</v>
      </c>
      <c r="BV1173" s="105">
        <v>3</v>
      </c>
      <c r="BW1173" s="105">
        <v>4</v>
      </c>
      <c r="BX1173" s="105">
        <v>4</v>
      </c>
      <c r="BY1173" s="105">
        <v>1</v>
      </c>
      <c r="BZ1173" s="105">
        <v>1</v>
      </c>
      <c r="CA1173" s="105">
        <v>1</v>
      </c>
      <c r="CB1173" s="105">
        <v>3</v>
      </c>
      <c r="CC1173" s="105">
        <v>4</v>
      </c>
      <c r="CD1173" s="105">
        <v>1</v>
      </c>
    </row>
    <row r="1174" spans="1:82" hidden="1" x14ac:dyDescent="0.2">
      <c r="A1174" s="33" t="e">
        <f t="shared" si="441"/>
        <v>#NAME?</v>
      </c>
      <c r="B1174" s="218"/>
      <c r="C1174" s="212"/>
      <c r="D1174" s="224"/>
      <c r="E1174" s="72">
        <f t="shared" si="445"/>
        <v>1165</v>
      </c>
      <c r="F1174" s="9" t="s">
        <v>1223</v>
      </c>
      <c r="H1174" s="9" t="s">
        <v>1214</v>
      </c>
      <c r="I1174" s="9" t="s">
        <v>1627</v>
      </c>
      <c r="K1174" s="100">
        <f t="shared" si="429"/>
        <v>4</v>
      </c>
      <c r="L1174" s="100"/>
      <c r="M1174" s="100"/>
      <c r="N1174" s="100"/>
      <c r="O1174" s="100"/>
      <c r="P1174" s="101">
        <f t="shared" si="430"/>
        <v>3</v>
      </c>
      <c r="Q1174" s="102">
        <f t="shared" si="431"/>
        <v>2</v>
      </c>
      <c r="R1174" s="102">
        <f t="shared" si="432"/>
        <v>3</v>
      </c>
      <c r="S1174" s="102">
        <f t="shared" si="433"/>
        <v>2</v>
      </c>
      <c r="T1174" s="102">
        <f t="shared" si="434"/>
        <v>2</v>
      </c>
      <c r="U1174" s="102">
        <f t="shared" si="435"/>
        <v>4</v>
      </c>
      <c r="V1174" s="102">
        <f t="shared" si="436"/>
        <v>1</v>
      </c>
      <c r="W1174" s="102">
        <f t="shared" si="437"/>
        <v>3</v>
      </c>
      <c r="X1174" s="102">
        <f t="shared" si="438"/>
        <v>3</v>
      </c>
      <c r="Y1174" s="102">
        <f t="shared" si="439"/>
        <v>2</v>
      </c>
      <c r="Z1174" s="102">
        <f t="shared" si="440"/>
        <v>2</v>
      </c>
      <c r="AA1174" s="100" t="b">
        <f t="shared" si="442"/>
        <v>1</v>
      </c>
      <c r="AB1174" s="100">
        <f t="array" ref="AB1174">IF($AA1174,MEDIAN(IF(G1SelectionMask="x",IF(INDEX(RawDataRefData,$E1174,0)&gt;0,INDEX(RawDataRefData,$E1174,0)),"")),"")</f>
        <v>2</v>
      </c>
      <c r="AC1174" s="100">
        <f t="array" ref="AC1174">IF($AA1174,QUARTILE(IF(G1SelectionMask="x",IF(INDEX(RawDataRefData,$E1174,0)&gt;0,INDEX(RawDataRefData,$E1174,0)),""),1),"")</f>
        <v>2</v>
      </c>
      <c r="AD1174" s="100">
        <f t="array" ref="AD1174">IF($AA1174,QUARTILE(IF(G1SelectionMask="x",IF(INDEX(RawDataRefData,$E1174,0)&gt;0,INDEX(RawDataRefData,$E1174,0)),""),3),"")</f>
        <v>3</v>
      </c>
      <c r="AE1174" s="100">
        <f t="array" ref="AE1174">IF($AA1174,MIN(IF(G1SelectionMask="x",IF(INDEX(RawDataRefData,$E1174,0)&gt;0,INDEX(RawDataRefData,$E1174,0)),"")),"")</f>
        <v>1</v>
      </c>
      <c r="AF1174" s="100">
        <f t="array" ref="AF1174">IF($AA1174,MAX(IF(G1SelectionMask="x",IF(INDEX(RawDataRefData,$E1174,0)&gt;0,INDEX(RawDataRefData,$E1174,0)),"")),"")</f>
        <v>4</v>
      </c>
      <c r="AG1174" s="100">
        <f t="shared" si="443"/>
        <v>2.4545454545454546</v>
      </c>
      <c r="AH1174" s="100">
        <f t="array" ref="AH1174">IF($AA1174,STDEVA(IF(G1SelectionMask="x",IF(INDEX(RawDataRefData,$E1174,0)&gt;0,INDEX(RawDataRefData,$E1174,0)),"")),"")</f>
        <v>0.82019953226472486</v>
      </c>
      <c r="AI1174" s="101" t="b">
        <f t="shared" si="444"/>
        <v>1</v>
      </c>
      <c r="AJ1174" s="101">
        <f t="array" ref="AJ1174">IF($AI1174,MEDIAN(IF(G2SelectionMask="x",IF(INDEX(RawDataRefData,$E1174,0)&gt;0,INDEX(RawDataRefData,$E1174,0)),"")),"")</f>
        <v>2</v>
      </c>
      <c r="AK1174" s="101">
        <f t="array" ref="AK1174">IF($AI1174,QUARTILE(IF(G2SelectionMask="x",IF(INDEX(RawDataRefData,$E1174,0)&gt;0,INDEX(RawDataRefData,$E1174,0)),""),1),"")</f>
        <v>2</v>
      </c>
      <c r="AL1174" s="101">
        <f t="array" ref="AL1174">IF($AI1174,QUARTILE(IF(G2SelectionMask="x",IF(INDEX(RawDataRefData,$E1174,0)&gt;0,INDEX(RawDataRefData,$E1174,0)),""),3),"")</f>
        <v>3</v>
      </c>
      <c r="AM1174" s="101">
        <f t="array" ref="AM1174">IF($AI1174,MIN(IF(G2SelectionMask="x",IF(INDEX(RawDataRefData,$E1174,0)&gt;0,INDEX(RawDataRefData,$E1174,0)),"")),"")</f>
        <v>1</v>
      </c>
      <c r="AN1174" s="101">
        <f t="array" ref="AN1174">IF($AI1174,MAX(IF(G2SelectionMask="x",IF(INDEX(RawDataRefData,$E1174,0)&gt;0,INDEX(RawDataRefData,$E1174,0)),"")),"")</f>
        <v>3</v>
      </c>
      <c r="AO1174" s="101">
        <f t="shared" si="446"/>
        <v>2.3636363636363638</v>
      </c>
      <c r="AP1174" s="101">
        <f t="array" ref="AP1174">IF($AI1174,STDEVA(IF(G2SelectionMask="x",IF(INDEX(RawDataRefData,$E1174,0)&gt;0,INDEX(RawDataRefData,$E1174,0)),"")),"")</f>
        <v>0.67419986246324215</v>
      </c>
      <c r="AQ1174" s="100" t="b">
        <f t="shared" si="447"/>
        <v>0</v>
      </c>
      <c r="AR1174" s="100" t="str">
        <f t="array" ref="AR1174">IF($AQ1174,MEDIAN(IF(G3SelectionMask="x",IF(INDEX(RawDataRefData,$E1174,0)&gt;0,INDEX(RawDataRefData,$E1174,0)),"")),"")</f>
        <v/>
      </c>
      <c r="AS1174" s="100" t="str">
        <f t="array" ref="AS1174">IF($AQ1174,QUARTILE(IF(G3SelectionMask="x",IF(INDEX(RawDataRefData,$E1174,0)&gt;0,INDEX(RawDataRefData,$E1174,0)),""),1),"")</f>
        <v/>
      </c>
      <c r="AT1174" s="100" t="str">
        <f t="array" ref="AT1174">IF($AQ1174,QUARTILE(IF(G3SelectionMask="x",IF(INDEX(RawDataRefData,$E1174,0)&gt;0,INDEX(RawDataRefData,$E1174,0)),""),3),"")</f>
        <v/>
      </c>
      <c r="AU1174" s="100" t="str">
        <f t="array" ref="AU1174">IF($AQ1174,MIN(IF(G3SelectionMask="x",IF(INDEX(RawDataRefData,$E1174,0)&gt;0,INDEX(RawDataRefData,$E1174,0)),"")),"")</f>
        <v/>
      </c>
      <c r="AV1174" s="100" t="str">
        <f t="array" ref="AV1174">IF($AQ1174,MAX(IF(G3SelectionMask="x",IF(INDEX(RawDataRefData,$E1174,0)&gt;0,INDEX(RawDataRefData,$E1174,0)),"")),"")</f>
        <v/>
      </c>
      <c r="AW1174" s="100" t="str">
        <f t="shared" si="448"/>
        <v/>
      </c>
      <c r="AX1174" s="100" t="str">
        <f t="array" ref="AX1174">IF($AQ1174,STDEVA(IF(G3SelectionMask="x",IF(INDEX(RawDataRefData,$E1174,0)&gt;0,INDEX(RawDataRefData,$E1174,0)),"")),"")</f>
        <v/>
      </c>
      <c r="AY1174" s="101" t="b">
        <f t="shared" si="449"/>
        <v>0</v>
      </c>
      <c r="AZ1174" s="101" t="str">
        <f t="array" ref="AZ1174">IF($AY1174,MEDIAN(IF(G4SelectionMask="x",IF(INDEX(RawDataRefData,$E1174,0)&gt;0,INDEX(RawDataRefData,$E1174,0)),"")),"")</f>
        <v/>
      </c>
      <c r="BA1174" s="101" t="str">
        <f t="array" ref="BA1174">IF($AY1174,QUARTILE(IF(G4SelectionMask="x",IF(INDEX(RawDataRefData,$E1174,0)&gt;0,INDEX(RawDataRefData,$E1174,0)),""),1),"")</f>
        <v/>
      </c>
      <c r="BB1174" s="101" t="str">
        <f t="array" ref="BB1174">IF($AY1174,QUARTILE(IF(G4SelectionMask="x",IF(INDEX(RawDataRefData,$E1174,0)&gt;0,INDEX(RawDataRefData,$E1174,0)),""),3),"")</f>
        <v/>
      </c>
      <c r="BC1174" s="101" t="str">
        <f t="array" ref="BC1174">IF($AY1174,MIN(IF(G4SelectionMask="x",IF(INDEX(RawDataRefData,$E1174,0)&gt;0,INDEX(RawDataRefData,$E1174,0)),"")),"")</f>
        <v/>
      </c>
      <c r="BD1174" s="101" t="str">
        <f t="array" ref="BD1174">IF($AY1174,MAX(IF(G4SelectionMask="x",IF(INDEX(RawDataRefData,$E1174,0)&gt;0,INDEX(RawDataRefData,$E1174,0)),"")),"")</f>
        <v/>
      </c>
      <c r="BE1174" s="101" t="str">
        <f t="shared" si="450"/>
        <v/>
      </c>
      <c r="BF1174" s="101" t="str">
        <f t="array" ref="BF1174">IF($AY1174,STDEVA(IF(G4SelectionMask="x",IF(INDEX(RawDataRefData,$E1174,0)&gt;0,INDEX(RawDataRefData,$E1174,0)),"")),"")</f>
        <v/>
      </c>
      <c r="BG1174" s="100" t="b">
        <f t="shared" si="451"/>
        <v>0</v>
      </c>
      <c r="BH1174" s="100" t="str">
        <f t="array" ref="BH1174">IF($BG1174,MEDIAN(IF(G5SelectionMask="x",IF(INDEX(RawDataRefData,$E1174,0)&gt;0,INDEX(RawDataRefData,$E1174,0)),"")),"")</f>
        <v/>
      </c>
      <c r="BI1174" s="100" t="str">
        <f t="array" ref="BI1174">IF($BG1174,QUARTILE(IF(G5SelectionMask="x",IF(INDEX(RawDataRefData,$E1174,0)&gt;0,INDEX(RawDataRefData,$E1174,0)),""),1),"")</f>
        <v/>
      </c>
      <c r="BJ1174" s="100" t="str">
        <f t="array" ref="BJ1174">IF($BG1174,QUARTILE(IF(G5SelectionMask="x",IF(INDEX(RawDataRefData,$E1174,0)&gt;0,INDEX(RawDataRefData,$E1174,0)),""),3),"")</f>
        <v/>
      </c>
      <c r="BK1174" s="100" t="str">
        <f t="array" ref="BK1174">IF($BG1174,MIN(IF(G5SelectionMask="x",IF(INDEX(RawDataRefData,$E1174,0)&gt;0,INDEX(RawDataRefData,$E1174,0)),"")),"")</f>
        <v/>
      </c>
      <c r="BL1174" s="100" t="str">
        <f t="array" ref="BL1174">IF($BG1174,MAX(IF(G5SelectionMask="x",IF(INDEX(RawDataRefData,$E1174,0)&gt;0,INDEX(RawDataRefData,$E1174,0)),"")),"")</f>
        <v/>
      </c>
      <c r="BM1174" s="100" t="str">
        <f t="shared" si="452"/>
        <v/>
      </c>
      <c r="BN1174" s="103" t="str">
        <f t="array" ref="BN1174">IF($BG1174,STDEVA(IF(G5SelectionMask="x",IF(INDEX(RawDataRefData,$E1174,0)&gt;0,INDEX(RawDataRefData,$E1174,0)),"")),"")</f>
        <v/>
      </c>
      <c r="BO1174" s="104"/>
      <c r="BP1174" s="105">
        <v>4</v>
      </c>
      <c r="BQ1174" s="105">
        <v>3</v>
      </c>
      <c r="BR1174" s="105">
        <v>2</v>
      </c>
      <c r="BS1174" s="105">
        <v>3</v>
      </c>
      <c r="BT1174" s="105">
        <v>2</v>
      </c>
      <c r="BU1174" s="105">
        <v>2</v>
      </c>
      <c r="BV1174" s="105">
        <v>4</v>
      </c>
      <c r="BW1174" s="105">
        <v>1</v>
      </c>
      <c r="BX1174" s="105">
        <v>3</v>
      </c>
      <c r="BY1174" s="105">
        <v>3</v>
      </c>
      <c r="BZ1174" s="105">
        <v>2</v>
      </c>
      <c r="CA1174" s="105">
        <v>2</v>
      </c>
      <c r="CB1174" s="105">
        <v>3</v>
      </c>
      <c r="CC1174" s="105">
        <v>3</v>
      </c>
      <c r="CD1174" s="105">
        <v>3</v>
      </c>
    </row>
    <row r="1175" spans="1:82" ht="13.5" hidden="1" thickBot="1" x14ac:dyDescent="0.25">
      <c r="A1175" s="33" t="e">
        <f t="shared" si="441"/>
        <v>#NAME?</v>
      </c>
      <c r="B1175" s="218"/>
      <c r="C1175" s="212"/>
      <c r="D1175" s="224"/>
      <c r="E1175" s="72">
        <f t="shared" si="445"/>
        <v>1166</v>
      </c>
      <c r="F1175" s="9" t="s">
        <v>1224</v>
      </c>
      <c r="H1175" s="9" t="s">
        <v>219</v>
      </c>
      <c r="I1175" s="9" t="s">
        <v>1627</v>
      </c>
      <c r="K1175" s="100">
        <f t="shared" si="429"/>
        <v>1</v>
      </c>
      <c r="L1175" s="100"/>
      <c r="M1175" s="100"/>
      <c r="N1175" s="100"/>
      <c r="O1175" s="100"/>
      <c r="P1175" s="101">
        <f t="shared" si="430"/>
        <v>4</v>
      </c>
      <c r="Q1175" s="102">
        <f t="shared" si="431"/>
        <v>3</v>
      </c>
      <c r="R1175" s="102">
        <f t="shared" si="432"/>
        <v>3</v>
      </c>
      <c r="S1175" s="102">
        <f t="shared" si="433"/>
        <v>1</v>
      </c>
      <c r="T1175" s="102">
        <f t="shared" si="434"/>
        <v>1</v>
      </c>
      <c r="U1175" s="102">
        <f t="shared" si="435"/>
        <v>1</v>
      </c>
      <c r="V1175" s="102">
        <f t="shared" si="436"/>
        <v>4</v>
      </c>
      <c r="W1175" s="102">
        <f t="shared" si="437"/>
        <v>4</v>
      </c>
      <c r="X1175" s="102">
        <f t="shared" si="438"/>
        <v>3</v>
      </c>
      <c r="Y1175" s="102">
        <f t="shared" si="439"/>
        <v>3</v>
      </c>
      <c r="Z1175" s="102">
        <f t="shared" si="440"/>
        <v>1</v>
      </c>
      <c r="AA1175" s="100" t="b">
        <f t="shared" si="442"/>
        <v>1</v>
      </c>
      <c r="AB1175" s="100">
        <f t="array" ref="AB1175">IF($AA1175,MEDIAN(IF(G1SelectionMask="x",IF(INDEX(RawDataRefData,$E1175,0)&gt;0,INDEX(RawDataRefData,$E1175,0)),"")),"")</f>
        <v>3</v>
      </c>
      <c r="AC1175" s="100">
        <f t="array" ref="AC1175">IF($AA1175,QUARTILE(IF(G1SelectionMask="x",IF(INDEX(RawDataRefData,$E1175,0)&gt;0,INDEX(RawDataRefData,$E1175,0)),""),1),"")</f>
        <v>1</v>
      </c>
      <c r="AD1175" s="100">
        <f t="array" ref="AD1175">IF($AA1175,QUARTILE(IF(G1SelectionMask="x",IF(INDEX(RawDataRefData,$E1175,0)&gt;0,INDEX(RawDataRefData,$E1175,0)),""),3),"")</f>
        <v>3.5</v>
      </c>
      <c r="AE1175" s="100">
        <f t="array" ref="AE1175">IF($AA1175,MIN(IF(G1SelectionMask="x",IF(INDEX(RawDataRefData,$E1175,0)&gt;0,INDEX(RawDataRefData,$E1175,0)),"")),"")</f>
        <v>1</v>
      </c>
      <c r="AF1175" s="100">
        <f t="array" ref="AF1175">IF($AA1175,MAX(IF(G1SelectionMask="x",IF(INDEX(RawDataRefData,$E1175,0)&gt;0,INDEX(RawDataRefData,$E1175,0)),"")),"")</f>
        <v>4</v>
      </c>
      <c r="AG1175" s="100">
        <f t="shared" si="443"/>
        <v>2.5454545454545454</v>
      </c>
      <c r="AH1175" s="100">
        <f t="array" ref="AH1175">IF($AA1175,STDEVA(IF(G1SelectionMask="x",IF(INDEX(RawDataRefData,$E1175,0)&gt;0,INDEX(RawDataRefData,$E1175,0)),"")),"")</f>
        <v>1.2933395813657267</v>
      </c>
      <c r="AI1175" s="101" t="b">
        <f t="shared" si="444"/>
        <v>1</v>
      </c>
      <c r="AJ1175" s="101">
        <f t="array" ref="AJ1175">IF($AI1175,MEDIAN(IF(G2SelectionMask="x",IF(INDEX(RawDataRefData,$E1175,0)&gt;0,INDEX(RawDataRefData,$E1175,0)),"")),"")</f>
        <v>3</v>
      </c>
      <c r="AK1175" s="101">
        <f t="array" ref="AK1175">IF($AI1175,QUARTILE(IF(G2SelectionMask="x",IF(INDEX(RawDataRefData,$E1175,0)&gt;0,INDEX(RawDataRefData,$E1175,0)),""),1),"")</f>
        <v>1</v>
      </c>
      <c r="AL1175" s="101">
        <f t="array" ref="AL1175">IF($AI1175,QUARTILE(IF(G2SelectionMask="x",IF(INDEX(RawDataRefData,$E1175,0)&gt;0,INDEX(RawDataRefData,$E1175,0)),""),3),"")</f>
        <v>4</v>
      </c>
      <c r="AM1175" s="101">
        <f t="array" ref="AM1175">IF($AI1175,MIN(IF(G2SelectionMask="x",IF(INDEX(RawDataRefData,$E1175,0)&gt;0,INDEX(RawDataRefData,$E1175,0)),"")),"")</f>
        <v>1</v>
      </c>
      <c r="AN1175" s="101">
        <f t="array" ref="AN1175">IF($AI1175,MAX(IF(G2SelectionMask="x",IF(INDEX(RawDataRefData,$E1175,0)&gt;0,INDEX(RawDataRefData,$E1175,0)),"")),"")</f>
        <v>4</v>
      </c>
      <c r="AO1175" s="101">
        <f t="shared" si="446"/>
        <v>2.6363636363636362</v>
      </c>
      <c r="AP1175" s="101">
        <f t="array" ref="AP1175">IF($AI1175,STDEVA(IF(G2SelectionMask="x",IF(INDEX(RawDataRefData,$E1175,0)&gt;0,INDEX(RawDataRefData,$E1175,0)),"")),"")</f>
        <v>1.3618169680781096</v>
      </c>
      <c r="AQ1175" s="100" t="b">
        <f t="shared" si="447"/>
        <v>0</v>
      </c>
      <c r="AR1175" s="100" t="str">
        <f t="array" ref="AR1175">IF($AQ1175,MEDIAN(IF(G3SelectionMask="x",IF(INDEX(RawDataRefData,$E1175,0)&gt;0,INDEX(RawDataRefData,$E1175,0)),"")),"")</f>
        <v/>
      </c>
      <c r="AS1175" s="100" t="str">
        <f t="array" ref="AS1175">IF($AQ1175,QUARTILE(IF(G3SelectionMask="x",IF(INDEX(RawDataRefData,$E1175,0)&gt;0,INDEX(RawDataRefData,$E1175,0)),""),1),"")</f>
        <v/>
      </c>
      <c r="AT1175" s="100" t="str">
        <f t="array" ref="AT1175">IF($AQ1175,QUARTILE(IF(G3SelectionMask="x",IF(INDEX(RawDataRefData,$E1175,0)&gt;0,INDEX(RawDataRefData,$E1175,0)),""),3),"")</f>
        <v/>
      </c>
      <c r="AU1175" s="100" t="str">
        <f t="array" ref="AU1175">IF($AQ1175,MIN(IF(G3SelectionMask="x",IF(INDEX(RawDataRefData,$E1175,0)&gt;0,INDEX(RawDataRefData,$E1175,0)),"")),"")</f>
        <v/>
      </c>
      <c r="AV1175" s="100" t="str">
        <f t="array" ref="AV1175">IF($AQ1175,MAX(IF(G3SelectionMask="x",IF(INDEX(RawDataRefData,$E1175,0)&gt;0,INDEX(RawDataRefData,$E1175,0)),"")),"")</f>
        <v/>
      </c>
      <c r="AW1175" s="100" t="str">
        <f t="shared" si="448"/>
        <v/>
      </c>
      <c r="AX1175" s="100" t="str">
        <f t="array" ref="AX1175">IF($AQ1175,STDEVA(IF(G3SelectionMask="x",IF(INDEX(RawDataRefData,$E1175,0)&gt;0,INDEX(RawDataRefData,$E1175,0)),"")),"")</f>
        <v/>
      </c>
      <c r="AY1175" s="101" t="b">
        <f t="shared" si="449"/>
        <v>0</v>
      </c>
      <c r="AZ1175" s="101" t="str">
        <f t="array" ref="AZ1175">IF($AY1175,MEDIAN(IF(G4SelectionMask="x",IF(INDEX(RawDataRefData,$E1175,0)&gt;0,INDEX(RawDataRefData,$E1175,0)),"")),"")</f>
        <v/>
      </c>
      <c r="BA1175" s="101" t="str">
        <f t="array" ref="BA1175">IF($AY1175,QUARTILE(IF(G4SelectionMask="x",IF(INDEX(RawDataRefData,$E1175,0)&gt;0,INDEX(RawDataRefData,$E1175,0)),""),1),"")</f>
        <v/>
      </c>
      <c r="BB1175" s="101" t="str">
        <f t="array" ref="BB1175">IF($AY1175,QUARTILE(IF(G4SelectionMask="x",IF(INDEX(RawDataRefData,$E1175,0)&gt;0,INDEX(RawDataRefData,$E1175,0)),""),3),"")</f>
        <v/>
      </c>
      <c r="BC1175" s="101" t="str">
        <f t="array" ref="BC1175">IF($AY1175,MIN(IF(G4SelectionMask="x",IF(INDEX(RawDataRefData,$E1175,0)&gt;0,INDEX(RawDataRefData,$E1175,0)),"")),"")</f>
        <v/>
      </c>
      <c r="BD1175" s="101" t="str">
        <f t="array" ref="BD1175">IF($AY1175,MAX(IF(G4SelectionMask="x",IF(INDEX(RawDataRefData,$E1175,0)&gt;0,INDEX(RawDataRefData,$E1175,0)),"")),"")</f>
        <v/>
      </c>
      <c r="BE1175" s="101" t="str">
        <f t="shared" si="450"/>
        <v/>
      </c>
      <c r="BF1175" s="101" t="str">
        <f t="array" ref="BF1175">IF($AY1175,STDEVA(IF(G4SelectionMask="x",IF(INDEX(RawDataRefData,$E1175,0)&gt;0,INDEX(RawDataRefData,$E1175,0)),"")),"")</f>
        <v/>
      </c>
      <c r="BG1175" s="100" t="b">
        <f t="shared" si="451"/>
        <v>0</v>
      </c>
      <c r="BH1175" s="100" t="str">
        <f t="array" ref="BH1175">IF($BG1175,MEDIAN(IF(G5SelectionMask="x",IF(INDEX(RawDataRefData,$E1175,0)&gt;0,INDEX(RawDataRefData,$E1175,0)),"")),"")</f>
        <v/>
      </c>
      <c r="BI1175" s="100" t="str">
        <f t="array" ref="BI1175">IF($BG1175,QUARTILE(IF(G5SelectionMask="x",IF(INDEX(RawDataRefData,$E1175,0)&gt;0,INDEX(RawDataRefData,$E1175,0)),""),1),"")</f>
        <v/>
      </c>
      <c r="BJ1175" s="100" t="str">
        <f t="array" ref="BJ1175">IF($BG1175,QUARTILE(IF(G5SelectionMask="x",IF(INDEX(RawDataRefData,$E1175,0)&gt;0,INDEX(RawDataRefData,$E1175,0)),""),3),"")</f>
        <v/>
      </c>
      <c r="BK1175" s="100" t="str">
        <f t="array" ref="BK1175">IF($BG1175,MIN(IF(G5SelectionMask="x",IF(INDEX(RawDataRefData,$E1175,0)&gt;0,INDEX(RawDataRefData,$E1175,0)),"")),"")</f>
        <v/>
      </c>
      <c r="BL1175" s="100" t="str">
        <f t="array" ref="BL1175">IF($BG1175,MAX(IF(G5SelectionMask="x",IF(INDEX(RawDataRefData,$E1175,0)&gt;0,INDEX(RawDataRefData,$E1175,0)),"")),"")</f>
        <v/>
      </c>
      <c r="BM1175" s="100" t="str">
        <f t="shared" si="452"/>
        <v/>
      </c>
      <c r="BN1175" s="103" t="str">
        <f t="array" ref="BN1175">IF($BG1175,STDEVA(IF(G5SelectionMask="x",IF(INDEX(RawDataRefData,$E1175,0)&gt;0,INDEX(RawDataRefData,$E1175,0)),"")),"")</f>
        <v/>
      </c>
      <c r="BO1175" s="104"/>
      <c r="BP1175" s="105">
        <v>1</v>
      </c>
      <c r="BQ1175" s="105">
        <v>4</v>
      </c>
      <c r="BR1175" s="105">
        <v>3</v>
      </c>
      <c r="BS1175" s="105">
        <v>3</v>
      </c>
      <c r="BT1175" s="105">
        <v>1</v>
      </c>
      <c r="BU1175" s="105">
        <v>1</v>
      </c>
      <c r="BV1175" s="105">
        <v>1</v>
      </c>
      <c r="BW1175" s="105">
        <v>4</v>
      </c>
      <c r="BX1175" s="105">
        <v>4</v>
      </c>
      <c r="BY1175" s="105">
        <v>3</v>
      </c>
      <c r="BZ1175" s="105">
        <v>3</v>
      </c>
      <c r="CA1175" s="105">
        <v>1</v>
      </c>
      <c r="CB1175" s="105">
        <v>1</v>
      </c>
      <c r="CC1175" s="105">
        <v>4</v>
      </c>
      <c r="CD1175" s="105">
        <v>3</v>
      </c>
    </row>
    <row r="1176" spans="1:82" hidden="1" x14ac:dyDescent="0.2">
      <c r="A1176" s="33" t="e">
        <f t="shared" si="441"/>
        <v>#NAME?</v>
      </c>
      <c r="B1176" s="218"/>
      <c r="C1176" s="212"/>
      <c r="D1176" s="223" t="s">
        <v>1626</v>
      </c>
      <c r="E1176" s="72">
        <f t="shared" si="445"/>
        <v>1167</v>
      </c>
      <c r="F1176" s="9" t="s">
        <v>1225</v>
      </c>
      <c r="H1176" s="9" t="s">
        <v>1213</v>
      </c>
      <c r="I1176" s="9" t="s">
        <v>1626</v>
      </c>
      <c r="K1176" s="100">
        <f t="shared" si="429"/>
        <v>1</v>
      </c>
      <c r="L1176" s="100"/>
      <c r="M1176" s="100"/>
      <c r="N1176" s="100"/>
      <c r="O1176" s="100"/>
      <c r="P1176" s="101">
        <f t="shared" si="430"/>
        <v>3</v>
      </c>
      <c r="Q1176" s="102">
        <f t="shared" si="431"/>
        <v>4</v>
      </c>
      <c r="R1176" s="102">
        <f t="shared" si="432"/>
        <v>4</v>
      </c>
      <c r="S1176" s="102">
        <f t="shared" si="433"/>
        <v>4</v>
      </c>
      <c r="T1176" s="102">
        <f t="shared" si="434"/>
        <v>2</v>
      </c>
      <c r="U1176" s="102">
        <f t="shared" si="435"/>
        <v>2</v>
      </c>
      <c r="V1176" s="102">
        <f t="shared" si="436"/>
        <v>3</v>
      </c>
      <c r="W1176" s="102">
        <f t="shared" si="437"/>
        <v>2</v>
      </c>
      <c r="X1176" s="102">
        <f t="shared" si="438"/>
        <v>1</v>
      </c>
      <c r="Y1176" s="102">
        <f t="shared" si="439"/>
        <v>1</v>
      </c>
      <c r="Z1176" s="102">
        <f t="shared" si="440"/>
        <v>3</v>
      </c>
      <c r="AA1176" s="100" t="b">
        <f t="shared" si="442"/>
        <v>1</v>
      </c>
      <c r="AB1176" s="100">
        <f t="array" ref="AB1176">IF($AA1176,MEDIAN(IF(G1SelectionMask="x",IF(INDEX(RawDataRefData,$E1176,0)&gt;0,INDEX(RawDataRefData,$E1176,0)),"")),"")</f>
        <v>3</v>
      </c>
      <c r="AC1176" s="100">
        <f t="array" ref="AC1176">IF($AA1176,QUARTILE(IF(G1SelectionMask="x",IF(INDEX(RawDataRefData,$E1176,0)&gt;0,INDEX(RawDataRefData,$E1176,0)),""),1),"")</f>
        <v>2</v>
      </c>
      <c r="AD1176" s="100">
        <f t="array" ref="AD1176">IF($AA1176,QUARTILE(IF(G1SelectionMask="x",IF(INDEX(RawDataRefData,$E1176,0)&gt;0,INDEX(RawDataRefData,$E1176,0)),""),3),"")</f>
        <v>3.5</v>
      </c>
      <c r="AE1176" s="100">
        <f t="array" ref="AE1176">IF($AA1176,MIN(IF(G1SelectionMask="x",IF(INDEX(RawDataRefData,$E1176,0)&gt;0,INDEX(RawDataRefData,$E1176,0)),"")),"")</f>
        <v>1</v>
      </c>
      <c r="AF1176" s="100">
        <f t="array" ref="AF1176">IF($AA1176,MAX(IF(G1SelectionMask="x",IF(INDEX(RawDataRefData,$E1176,0)&gt;0,INDEX(RawDataRefData,$E1176,0)),"")),"")</f>
        <v>4</v>
      </c>
      <c r="AG1176" s="100">
        <f t="shared" si="443"/>
        <v>2.6363636363636362</v>
      </c>
      <c r="AH1176" s="100">
        <f t="array" ref="AH1176">IF($AA1176,STDEVA(IF(G1SelectionMask="x",IF(INDEX(RawDataRefData,$E1176,0)&gt;0,INDEX(RawDataRefData,$E1176,0)),"")),"")</f>
        <v>1.1200649331826502</v>
      </c>
      <c r="AI1176" s="101" t="b">
        <f t="shared" si="444"/>
        <v>1</v>
      </c>
      <c r="AJ1176" s="101">
        <f t="array" ref="AJ1176">IF($AI1176,MEDIAN(IF(G2SelectionMask="x",IF(INDEX(RawDataRefData,$E1176,0)&gt;0,INDEX(RawDataRefData,$E1176,0)),"")),"")</f>
        <v>2</v>
      </c>
      <c r="AK1176" s="101">
        <f t="array" ref="AK1176">IF($AI1176,QUARTILE(IF(G2SelectionMask="x",IF(INDEX(RawDataRefData,$E1176,0)&gt;0,INDEX(RawDataRefData,$E1176,0)),""),1),"")</f>
        <v>2</v>
      </c>
      <c r="AL1176" s="101">
        <f t="array" ref="AL1176">IF($AI1176,QUARTILE(IF(G2SelectionMask="x",IF(INDEX(RawDataRefData,$E1176,0)&gt;0,INDEX(RawDataRefData,$E1176,0)),""),3),"")</f>
        <v>3</v>
      </c>
      <c r="AM1176" s="101">
        <f t="array" ref="AM1176">IF($AI1176,MIN(IF(G2SelectionMask="x",IF(INDEX(RawDataRefData,$E1176,0)&gt;0,INDEX(RawDataRefData,$E1176,0)),"")),"")</f>
        <v>1</v>
      </c>
      <c r="AN1176" s="101">
        <f t="array" ref="AN1176">IF($AI1176,MAX(IF(G2SelectionMask="x",IF(INDEX(RawDataRefData,$E1176,0)&gt;0,INDEX(RawDataRefData,$E1176,0)),"")),"")</f>
        <v>4</v>
      </c>
      <c r="AO1176" s="101">
        <f t="shared" si="446"/>
        <v>2.4545454545454546</v>
      </c>
      <c r="AP1176" s="101">
        <f t="array" ref="AP1176">IF($AI1176,STDEVA(IF(G2SelectionMask="x",IF(INDEX(RawDataRefData,$E1176,0)&gt;0,INDEX(RawDataRefData,$E1176,0)),"")),"")</f>
        <v>1.0357254813546268</v>
      </c>
      <c r="AQ1176" s="100" t="b">
        <f t="shared" si="447"/>
        <v>0</v>
      </c>
      <c r="AR1176" s="100" t="str">
        <f t="array" ref="AR1176">IF($AQ1176,MEDIAN(IF(G3SelectionMask="x",IF(INDEX(RawDataRefData,$E1176,0)&gt;0,INDEX(RawDataRefData,$E1176,0)),"")),"")</f>
        <v/>
      </c>
      <c r="AS1176" s="100" t="str">
        <f t="array" ref="AS1176">IF($AQ1176,QUARTILE(IF(G3SelectionMask="x",IF(INDEX(RawDataRefData,$E1176,0)&gt;0,INDEX(RawDataRefData,$E1176,0)),""),1),"")</f>
        <v/>
      </c>
      <c r="AT1176" s="100" t="str">
        <f t="array" ref="AT1176">IF($AQ1176,QUARTILE(IF(G3SelectionMask="x",IF(INDEX(RawDataRefData,$E1176,0)&gt;0,INDEX(RawDataRefData,$E1176,0)),""),3),"")</f>
        <v/>
      </c>
      <c r="AU1176" s="100" t="str">
        <f t="array" ref="AU1176">IF($AQ1176,MIN(IF(G3SelectionMask="x",IF(INDEX(RawDataRefData,$E1176,0)&gt;0,INDEX(RawDataRefData,$E1176,0)),"")),"")</f>
        <v/>
      </c>
      <c r="AV1176" s="100" t="str">
        <f t="array" ref="AV1176">IF($AQ1176,MAX(IF(G3SelectionMask="x",IF(INDEX(RawDataRefData,$E1176,0)&gt;0,INDEX(RawDataRefData,$E1176,0)),"")),"")</f>
        <v/>
      </c>
      <c r="AW1176" s="100" t="str">
        <f t="shared" si="448"/>
        <v/>
      </c>
      <c r="AX1176" s="100" t="str">
        <f t="array" ref="AX1176">IF($AQ1176,STDEVA(IF(G3SelectionMask="x",IF(INDEX(RawDataRefData,$E1176,0)&gt;0,INDEX(RawDataRefData,$E1176,0)),"")),"")</f>
        <v/>
      </c>
      <c r="AY1176" s="101" t="b">
        <f t="shared" si="449"/>
        <v>0</v>
      </c>
      <c r="AZ1176" s="101" t="str">
        <f t="array" ref="AZ1176">IF($AY1176,MEDIAN(IF(G4SelectionMask="x",IF(INDEX(RawDataRefData,$E1176,0)&gt;0,INDEX(RawDataRefData,$E1176,0)),"")),"")</f>
        <v/>
      </c>
      <c r="BA1176" s="101" t="str">
        <f t="array" ref="BA1176">IF($AY1176,QUARTILE(IF(G4SelectionMask="x",IF(INDEX(RawDataRefData,$E1176,0)&gt;0,INDEX(RawDataRefData,$E1176,0)),""),1),"")</f>
        <v/>
      </c>
      <c r="BB1176" s="101" t="str">
        <f t="array" ref="BB1176">IF($AY1176,QUARTILE(IF(G4SelectionMask="x",IF(INDEX(RawDataRefData,$E1176,0)&gt;0,INDEX(RawDataRefData,$E1176,0)),""),3),"")</f>
        <v/>
      </c>
      <c r="BC1176" s="101" t="str">
        <f t="array" ref="BC1176">IF($AY1176,MIN(IF(G4SelectionMask="x",IF(INDEX(RawDataRefData,$E1176,0)&gt;0,INDEX(RawDataRefData,$E1176,0)),"")),"")</f>
        <v/>
      </c>
      <c r="BD1176" s="101" t="str">
        <f t="array" ref="BD1176">IF($AY1176,MAX(IF(G4SelectionMask="x",IF(INDEX(RawDataRefData,$E1176,0)&gt;0,INDEX(RawDataRefData,$E1176,0)),"")),"")</f>
        <v/>
      </c>
      <c r="BE1176" s="101" t="str">
        <f t="shared" si="450"/>
        <v/>
      </c>
      <c r="BF1176" s="101" t="str">
        <f t="array" ref="BF1176">IF($AY1176,STDEVA(IF(G4SelectionMask="x",IF(INDEX(RawDataRefData,$E1176,0)&gt;0,INDEX(RawDataRefData,$E1176,0)),"")),"")</f>
        <v/>
      </c>
      <c r="BG1176" s="100" t="b">
        <f t="shared" si="451"/>
        <v>0</v>
      </c>
      <c r="BH1176" s="100" t="str">
        <f t="array" ref="BH1176">IF($BG1176,MEDIAN(IF(G5SelectionMask="x",IF(INDEX(RawDataRefData,$E1176,0)&gt;0,INDEX(RawDataRefData,$E1176,0)),"")),"")</f>
        <v/>
      </c>
      <c r="BI1176" s="100" t="str">
        <f t="array" ref="BI1176">IF($BG1176,QUARTILE(IF(G5SelectionMask="x",IF(INDEX(RawDataRefData,$E1176,0)&gt;0,INDEX(RawDataRefData,$E1176,0)),""),1),"")</f>
        <v/>
      </c>
      <c r="BJ1176" s="100" t="str">
        <f t="array" ref="BJ1176">IF($BG1176,QUARTILE(IF(G5SelectionMask="x",IF(INDEX(RawDataRefData,$E1176,0)&gt;0,INDEX(RawDataRefData,$E1176,0)),""),3),"")</f>
        <v/>
      </c>
      <c r="BK1176" s="100" t="str">
        <f t="array" ref="BK1176">IF($BG1176,MIN(IF(G5SelectionMask="x",IF(INDEX(RawDataRefData,$E1176,0)&gt;0,INDEX(RawDataRefData,$E1176,0)),"")),"")</f>
        <v/>
      </c>
      <c r="BL1176" s="100" t="str">
        <f t="array" ref="BL1176">IF($BG1176,MAX(IF(G5SelectionMask="x",IF(INDEX(RawDataRefData,$E1176,0)&gt;0,INDEX(RawDataRefData,$E1176,0)),"")),"")</f>
        <v/>
      </c>
      <c r="BM1176" s="100" t="str">
        <f t="shared" si="452"/>
        <v/>
      </c>
      <c r="BN1176" s="103" t="str">
        <f t="array" ref="BN1176">IF($BG1176,STDEVA(IF(G5SelectionMask="x",IF(INDEX(RawDataRefData,$E1176,0)&gt;0,INDEX(RawDataRefData,$E1176,0)),"")),"")</f>
        <v/>
      </c>
      <c r="BO1176" s="104"/>
      <c r="BP1176" s="105">
        <v>1</v>
      </c>
      <c r="BQ1176" s="105">
        <v>3</v>
      </c>
      <c r="BR1176" s="105">
        <v>4</v>
      </c>
      <c r="BS1176" s="105">
        <v>4</v>
      </c>
      <c r="BT1176" s="105">
        <v>4</v>
      </c>
      <c r="BU1176" s="105">
        <v>2</v>
      </c>
      <c r="BV1176" s="105">
        <v>2</v>
      </c>
      <c r="BW1176" s="105">
        <v>3</v>
      </c>
      <c r="BX1176" s="105">
        <v>2</v>
      </c>
      <c r="BY1176" s="105">
        <v>1</v>
      </c>
      <c r="BZ1176" s="105">
        <v>1</v>
      </c>
      <c r="CA1176" s="105">
        <v>3</v>
      </c>
      <c r="CB1176" s="105">
        <v>1</v>
      </c>
      <c r="CC1176" s="105">
        <v>2</v>
      </c>
      <c r="CD1176" s="105">
        <v>2</v>
      </c>
    </row>
    <row r="1177" spans="1:82" hidden="1" x14ac:dyDescent="0.2">
      <c r="A1177" s="33" t="e">
        <f t="shared" si="441"/>
        <v>#NAME?</v>
      </c>
      <c r="B1177" s="218"/>
      <c r="C1177" s="212"/>
      <c r="D1177" s="224"/>
      <c r="E1177" s="72">
        <f t="shared" si="445"/>
        <v>1168</v>
      </c>
      <c r="F1177" s="9" t="s">
        <v>1231</v>
      </c>
      <c r="H1177" s="9" t="s">
        <v>1213</v>
      </c>
      <c r="I1177" s="9" t="s">
        <v>1626</v>
      </c>
      <c r="K1177" s="100">
        <f t="shared" si="429"/>
        <v>2</v>
      </c>
      <c r="L1177" s="100"/>
      <c r="M1177" s="100"/>
      <c r="N1177" s="100"/>
      <c r="O1177" s="100"/>
      <c r="P1177" s="101">
        <f t="shared" si="430"/>
        <v>2</v>
      </c>
      <c r="Q1177" s="102">
        <f t="shared" si="431"/>
        <v>1</v>
      </c>
      <c r="R1177" s="102">
        <f t="shared" si="432"/>
        <v>4</v>
      </c>
      <c r="S1177" s="102">
        <f t="shared" si="433"/>
        <v>4</v>
      </c>
      <c r="T1177" s="102">
        <f t="shared" si="434"/>
        <v>3</v>
      </c>
      <c r="U1177" s="102">
        <f t="shared" si="435"/>
        <v>4</v>
      </c>
      <c r="V1177" s="102">
        <f t="shared" si="436"/>
        <v>3</v>
      </c>
      <c r="W1177" s="102">
        <f t="shared" si="437"/>
        <v>2</v>
      </c>
      <c r="X1177" s="102">
        <f t="shared" si="438"/>
        <v>4</v>
      </c>
      <c r="Y1177" s="102">
        <f t="shared" si="439"/>
        <v>2</v>
      </c>
      <c r="Z1177" s="102">
        <f t="shared" si="440"/>
        <v>2</v>
      </c>
      <c r="AA1177" s="100" t="b">
        <f t="shared" si="442"/>
        <v>1</v>
      </c>
      <c r="AB1177" s="100">
        <f t="array" ref="AB1177">IF($AA1177,MEDIAN(IF(G1SelectionMask="x",IF(INDEX(RawDataRefData,$E1177,0)&gt;0,INDEX(RawDataRefData,$E1177,0)),"")),"")</f>
        <v>3</v>
      </c>
      <c r="AC1177" s="100">
        <f t="array" ref="AC1177">IF($AA1177,QUARTILE(IF(G1SelectionMask="x",IF(INDEX(RawDataRefData,$E1177,0)&gt;0,INDEX(RawDataRefData,$E1177,0)),""),1),"")</f>
        <v>2</v>
      </c>
      <c r="AD1177" s="100">
        <f t="array" ref="AD1177">IF($AA1177,QUARTILE(IF(G1SelectionMask="x",IF(INDEX(RawDataRefData,$E1177,0)&gt;0,INDEX(RawDataRefData,$E1177,0)),""),3),"")</f>
        <v>4</v>
      </c>
      <c r="AE1177" s="100">
        <f t="array" ref="AE1177">IF($AA1177,MIN(IF(G1SelectionMask="x",IF(INDEX(RawDataRefData,$E1177,0)&gt;0,INDEX(RawDataRefData,$E1177,0)),"")),"")</f>
        <v>1</v>
      </c>
      <c r="AF1177" s="100">
        <f t="array" ref="AF1177">IF($AA1177,MAX(IF(G1SelectionMask="x",IF(INDEX(RawDataRefData,$E1177,0)&gt;0,INDEX(RawDataRefData,$E1177,0)),"")),"")</f>
        <v>4</v>
      </c>
      <c r="AG1177" s="100">
        <f t="shared" si="443"/>
        <v>2.8181818181818183</v>
      </c>
      <c r="AH1177" s="100">
        <f t="array" ref="AH1177">IF($AA1177,STDEVA(IF(G1SelectionMask="x",IF(INDEX(RawDataRefData,$E1177,0)&gt;0,INDEX(RawDataRefData,$E1177,0)),"")),"")</f>
        <v>1.0787197799411876</v>
      </c>
      <c r="AI1177" s="101" t="b">
        <f t="shared" si="444"/>
        <v>1</v>
      </c>
      <c r="AJ1177" s="101">
        <f t="array" ref="AJ1177">IF($AI1177,MEDIAN(IF(G2SelectionMask="x",IF(INDEX(RawDataRefData,$E1177,0)&gt;0,INDEX(RawDataRefData,$E1177,0)),"")),"")</f>
        <v>2</v>
      </c>
      <c r="AK1177" s="101">
        <f t="array" ref="AK1177">IF($AI1177,QUARTILE(IF(G2SelectionMask="x",IF(INDEX(RawDataRefData,$E1177,0)&gt;0,INDEX(RawDataRefData,$E1177,0)),""),1),"")</f>
        <v>2</v>
      </c>
      <c r="AL1177" s="101">
        <f t="array" ref="AL1177">IF($AI1177,QUARTILE(IF(G2SelectionMask="x",IF(INDEX(RawDataRefData,$E1177,0)&gt;0,INDEX(RawDataRefData,$E1177,0)),""),3),"")</f>
        <v>3</v>
      </c>
      <c r="AM1177" s="101">
        <f t="array" ref="AM1177">IF($AI1177,MIN(IF(G2SelectionMask="x",IF(INDEX(RawDataRefData,$E1177,0)&gt;0,INDEX(RawDataRefData,$E1177,0)),"")),"")</f>
        <v>1</v>
      </c>
      <c r="AN1177" s="101">
        <f t="array" ref="AN1177">IF($AI1177,MAX(IF(G2SelectionMask="x",IF(INDEX(RawDataRefData,$E1177,0)&gt;0,INDEX(RawDataRefData,$E1177,0)),"")),"")</f>
        <v>4</v>
      </c>
      <c r="AO1177" s="101">
        <f t="shared" si="446"/>
        <v>2.4545454545454546</v>
      </c>
      <c r="AP1177" s="101">
        <f t="array" ref="AP1177">IF($AI1177,STDEVA(IF(G2SelectionMask="x",IF(INDEX(RawDataRefData,$E1177,0)&gt;0,INDEX(RawDataRefData,$E1177,0)),"")),"")</f>
        <v>0.93419873299382794</v>
      </c>
      <c r="AQ1177" s="100" t="b">
        <f t="shared" si="447"/>
        <v>0</v>
      </c>
      <c r="AR1177" s="100" t="str">
        <f t="array" ref="AR1177">IF($AQ1177,MEDIAN(IF(G3SelectionMask="x",IF(INDEX(RawDataRefData,$E1177,0)&gt;0,INDEX(RawDataRefData,$E1177,0)),"")),"")</f>
        <v/>
      </c>
      <c r="AS1177" s="100" t="str">
        <f t="array" ref="AS1177">IF($AQ1177,QUARTILE(IF(G3SelectionMask="x",IF(INDEX(RawDataRefData,$E1177,0)&gt;0,INDEX(RawDataRefData,$E1177,0)),""),1),"")</f>
        <v/>
      </c>
      <c r="AT1177" s="100" t="str">
        <f t="array" ref="AT1177">IF($AQ1177,QUARTILE(IF(G3SelectionMask="x",IF(INDEX(RawDataRefData,$E1177,0)&gt;0,INDEX(RawDataRefData,$E1177,0)),""),3),"")</f>
        <v/>
      </c>
      <c r="AU1177" s="100" t="str">
        <f t="array" ref="AU1177">IF($AQ1177,MIN(IF(G3SelectionMask="x",IF(INDEX(RawDataRefData,$E1177,0)&gt;0,INDEX(RawDataRefData,$E1177,0)),"")),"")</f>
        <v/>
      </c>
      <c r="AV1177" s="100" t="str">
        <f t="array" ref="AV1177">IF($AQ1177,MAX(IF(G3SelectionMask="x",IF(INDEX(RawDataRefData,$E1177,0)&gt;0,INDEX(RawDataRefData,$E1177,0)),"")),"")</f>
        <v/>
      </c>
      <c r="AW1177" s="100" t="str">
        <f t="shared" si="448"/>
        <v/>
      </c>
      <c r="AX1177" s="100" t="str">
        <f t="array" ref="AX1177">IF($AQ1177,STDEVA(IF(G3SelectionMask="x",IF(INDEX(RawDataRefData,$E1177,0)&gt;0,INDEX(RawDataRefData,$E1177,0)),"")),"")</f>
        <v/>
      </c>
      <c r="AY1177" s="101" t="b">
        <f t="shared" si="449"/>
        <v>0</v>
      </c>
      <c r="AZ1177" s="101" t="str">
        <f t="array" ref="AZ1177">IF($AY1177,MEDIAN(IF(G4SelectionMask="x",IF(INDEX(RawDataRefData,$E1177,0)&gt;0,INDEX(RawDataRefData,$E1177,0)),"")),"")</f>
        <v/>
      </c>
      <c r="BA1177" s="101" t="str">
        <f t="array" ref="BA1177">IF($AY1177,QUARTILE(IF(G4SelectionMask="x",IF(INDEX(RawDataRefData,$E1177,0)&gt;0,INDEX(RawDataRefData,$E1177,0)),""),1),"")</f>
        <v/>
      </c>
      <c r="BB1177" s="101" t="str">
        <f t="array" ref="BB1177">IF($AY1177,QUARTILE(IF(G4SelectionMask="x",IF(INDEX(RawDataRefData,$E1177,0)&gt;0,INDEX(RawDataRefData,$E1177,0)),""),3),"")</f>
        <v/>
      </c>
      <c r="BC1177" s="101" t="str">
        <f t="array" ref="BC1177">IF($AY1177,MIN(IF(G4SelectionMask="x",IF(INDEX(RawDataRefData,$E1177,0)&gt;0,INDEX(RawDataRefData,$E1177,0)),"")),"")</f>
        <v/>
      </c>
      <c r="BD1177" s="101" t="str">
        <f t="array" ref="BD1177">IF($AY1177,MAX(IF(G4SelectionMask="x",IF(INDEX(RawDataRefData,$E1177,0)&gt;0,INDEX(RawDataRefData,$E1177,0)),"")),"")</f>
        <v/>
      </c>
      <c r="BE1177" s="101" t="str">
        <f t="shared" si="450"/>
        <v/>
      </c>
      <c r="BF1177" s="101" t="str">
        <f t="array" ref="BF1177">IF($AY1177,STDEVA(IF(G4SelectionMask="x",IF(INDEX(RawDataRefData,$E1177,0)&gt;0,INDEX(RawDataRefData,$E1177,0)),"")),"")</f>
        <v/>
      </c>
      <c r="BG1177" s="100" t="b">
        <f t="shared" si="451"/>
        <v>0</v>
      </c>
      <c r="BH1177" s="100" t="str">
        <f t="array" ref="BH1177">IF($BG1177,MEDIAN(IF(G5SelectionMask="x",IF(INDEX(RawDataRefData,$E1177,0)&gt;0,INDEX(RawDataRefData,$E1177,0)),"")),"")</f>
        <v/>
      </c>
      <c r="BI1177" s="100" t="str">
        <f t="array" ref="BI1177">IF($BG1177,QUARTILE(IF(G5SelectionMask="x",IF(INDEX(RawDataRefData,$E1177,0)&gt;0,INDEX(RawDataRefData,$E1177,0)),""),1),"")</f>
        <v/>
      </c>
      <c r="BJ1177" s="100" t="str">
        <f t="array" ref="BJ1177">IF($BG1177,QUARTILE(IF(G5SelectionMask="x",IF(INDEX(RawDataRefData,$E1177,0)&gt;0,INDEX(RawDataRefData,$E1177,0)),""),3),"")</f>
        <v/>
      </c>
      <c r="BK1177" s="100" t="str">
        <f t="array" ref="BK1177">IF($BG1177,MIN(IF(G5SelectionMask="x",IF(INDEX(RawDataRefData,$E1177,0)&gt;0,INDEX(RawDataRefData,$E1177,0)),"")),"")</f>
        <v/>
      </c>
      <c r="BL1177" s="100" t="str">
        <f t="array" ref="BL1177">IF($BG1177,MAX(IF(G5SelectionMask="x",IF(INDEX(RawDataRefData,$E1177,0)&gt;0,INDEX(RawDataRefData,$E1177,0)),"")),"")</f>
        <v/>
      </c>
      <c r="BM1177" s="100" t="str">
        <f t="shared" si="452"/>
        <v/>
      </c>
      <c r="BN1177" s="103" t="str">
        <f t="array" ref="BN1177">IF($BG1177,STDEVA(IF(G5SelectionMask="x",IF(INDEX(RawDataRefData,$E1177,0)&gt;0,INDEX(RawDataRefData,$E1177,0)),"")),"")</f>
        <v/>
      </c>
      <c r="BO1177" s="104"/>
      <c r="BP1177" s="105">
        <v>2</v>
      </c>
      <c r="BQ1177" s="105">
        <v>2</v>
      </c>
      <c r="BR1177" s="105">
        <v>1</v>
      </c>
      <c r="BS1177" s="105">
        <v>4</v>
      </c>
      <c r="BT1177" s="105">
        <v>4</v>
      </c>
      <c r="BU1177" s="105">
        <v>3</v>
      </c>
      <c r="BV1177" s="105">
        <v>4</v>
      </c>
      <c r="BW1177" s="105">
        <v>3</v>
      </c>
      <c r="BX1177" s="105">
        <v>2</v>
      </c>
      <c r="BY1177" s="105">
        <v>4</v>
      </c>
      <c r="BZ1177" s="105">
        <v>2</v>
      </c>
      <c r="CA1177" s="105">
        <v>2</v>
      </c>
      <c r="CB1177" s="105">
        <v>2</v>
      </c>
      <c r="CC1177" s="105">
        <v>4</v>
      </c>
      <c r="CD1177" s="105">
        <v>2</v>
      </c>
    </row>
    <row r="1178" spans="1:82" hidden="1" x14ac:dyDescent="0.2">
      <c r="A1178" s="33" t="e">
        <f t="shared" si="441"/>
        <v>#NAME?</v>
      </c>
      <c r="B1178" s="218"/>
      <c r="C1178" s="212"/>
      <c r="D1178" s="224"/>
      <c r="E1178" s="72">
        <f t="shared" si="445"/>
        <v>1169</v>
      </c>
      <c r="F1178" s="9" t="s">
        <v>1232</v>
      </c>
      <c r="H1178" s="9" t="s">
        <v>1213</v>
      </c>
      <c r="I1178" s="9" t="s">
        <v>1626</v>
      </c>
      <c r="K1178" s="100">
        <f t="shared" si="429"/>
        <v>2</v>
      </c>
      <c r="L1178" s="100"/>
      <c r="M1178" s="100"/>
      <c r="N1178" s="100"/>
      <c r="O1178" s="100"/>
      <c r="P1178" s="101">
        <f t="shared" si="430"/>
        <v>3</v>
      </c>
      <c r="Q1178" s="102">
        <f t="shared" si="431"/>
        <v>2</v>
      </c>
      <c r="R1178" s="102">
        <f t="shared" si="432"/>
        <v>3</v>
      </c>
      <c r="S1178" s="102">
        <f t="shared" si="433"/>
        <v>3</v>
      </c>
      <c r="T1178" s="102">
        <f t="shared" si="434"/>
        <v>2</v>
      </c>
      <c r="U1178" s="102">
        <f t="shared" si="435"/>
        <v>3</v>
      </c>
      <c r="V1178" s="102">
        <f t="shared" si="436"/>
        <v>2</v>
      </c>
      <c r="W1178" s="102">
        <f t="shared" si="437"/>
        <v>4</v>
      </c>
      <c r="X1178" s="102">
        <f t="shared" si="438"/>
        <v>3</v>
      </c>
      <c r="Y1178" s="102">
        <f t="shared" si="439"/>
        <v>1</v>
      </c>
      <c r="Z1178" s="102">
        <f t="shared" si="440"/>
        <v>3</v>
      </c>
      <c r="AA1178" s="100" t="b">
        <f t="shared" si="442"/>
        <v>1</v>
      </c>
      <c r="AB1178" s="100">
        <f t="array" ref="AB1178">IF($AA1178,MEDIAN(IF(G1SelectionMask="x",IF(INDEX(RawDataRefData,$E1178,0)&gt;0,INDEX(RawDataRefData,$E1178,0)),"")),"")</f>
        <v>3</v>
      </c>
      <c r="AC1178" s="100">
        <f t="array" ref="AC1178">IF($AA1178,QUARTILE(IF(G1SelectionMask="x",IF(INDEX(RawDataRefData,$E1178,0)&gt;0,INDEX(RawDataRefData,$E1178,0)),""),1),"")</f>
        <v>2</v>
      </c>
      <c r="AD1178" s="100">
        <f t="array" ref="AD1178">IF($AA1178,QUARTILE(IF(G1SelectionMask="x",IF(INDEX(RawDataRefData,$E1178,0)&gt;0,INDEX(RawDataRefData,$E1178,0)),""),3),"")</f>
        <v>3</v>
      </c>
      <c r="AE1178" s="100">
        <f t="array" ref="AE1178">IF($AA1178,MIN(IF(G1SelectionMask="x",IF(INDEX(RawDataRefData,$E1178,0)&gt;0,INDEX(RawDataRefData,$E1178,0)),"")),"")</f>
        <v>1</v>
      </c>
      <c r="AF1178" s="100">
        <f t="array" ref="AF1178">IF($AA1178,MAX(IF(G1SelectionMask="x",IF(INDEX(RawDataRefData,$E1178,0)&gt;0,INDEX(RawDataRefData,$E1178,0)),"")),"")</f>
        <v>4</v>
      </c>
      <c r="AG1178" s="100">
        <f t="shared" si="443"/>
        <v>2.6363636363636362</v>
      </c>
      <c r="AH1178" s="100">
        <f t="array" ref="AH1178">IF($AA1178,STDEVA(IF(G1SelectionMask="x",IF(INDEX(RawDataRefData,$E1178,0)&gt;0,INDEX(RawDataRefData,$E1178,0)),"")),"")</f>
        <v>0.8090398349558906</v>
      </c>
      <c r="AI1178" s="101" t="b">
        <f t="shared" si="444"/>
        <v>1</v>
      </c>
      <c r="AJ1178" s="101">
        <f t="array" ref="AJ1178">IF($AI1178,MEDIAN(IF(G2SelectionMask="x",IF(INDEX(RawDataRefData,$E1178,0)&gt;0,INDEX(RawDataRefData,$E1178,0)),"")),"")</f>
        <v>2</v>
      </c>
      <c r="AK1178" s="101">
        <f t="array" ref="AK1178">IF($AI1178,QUARTILE(IF(G2SelectionMask="x",IF(INDEX(RawDataRefData,$E1178,0)&gt;0,INDEX(RawDataRefData,$E1178,0)),""),1),"")</f>
        <v>2</v>
      </c>
      <c r="AL1178" s="101">
        <f t="array" ref="AL1178">IF($AI1178,QUARTILE(IF(G2SelectionMask="x",IF(INDEX(RawDataRefData,$E1178,0)&gt;0,INDEX(RawDataRefData,$E1178,0)),""),3),"")</f>
        <v>3</v>
      </c>
      <c r="AM1178" s="101">
        <f t="array" ref="AM1178">IF($AI1178,MIN(IF(G2SelectionMask="x",IF(INDEX(RawDataRefData,$E1178,0)&gt;0,INDEX(RawDataRefData,$E1178,0)),"")),"")</f>
        <v>1</v>
      </c>
      <c r="AN1178" s="101">
        <f t="array" ref="AN1178">IF($AI1178,MAX(IF(G2SelectionMask="x",IF(INDEX(RawDataRefData,$E1178,0)&gt;0,INDEX(RawDataRefData,$E1178,0)),"")),"")</f>
        <v>4</v>
      </c>
      <c r="AO1178" s="101">
        <f t="shared" si="446"/>
        <v>2.4545454545454546</v>
      </c>
      <c r="AP1178" s="101">
        <f t="array" ref="AP1178">IF($AI1178,STDEVA(IF(G2SelectionMask="x",IF(INDEX(RawDataRefData,$E1178,0)&gt;0,INDEX(RawDataRefData,$E1178,0)),"")),"")</f>
        <v>1.0357254813546268</v>
      </c>
      <c r="AQ1178" s="100" t="b">
        <f t="shared" si="447"/>
        <v>0</v>
      </c>
      <c r="AR1178" s="100" t="str">
        <f t="array" ref="AR1178">IF($AQ1178,MEDIAN(IF(G3SelectionMask="x",IF(INDEX(RawDataRefData,$E1178,0)&gt;0,INDEX(RawDataRefData,$E1178,0)),"")),"")</f>
        <v/>
      </c>
      <c r="AS1178" s="100" t="str">
        <f t="array" ref="AS1178">IF($AQ1178,QUARTILE(IF(G3SelectionMask="x",IF(INDEX(RawDataRefData,$E1178,0)&gt;0,INDEX(RawDataRefData,$E1178,0)),""),1),"")</f>
        <v/>
      </c>
      <c r="AT1178" s="100" t="str">
        <f t="array" ref="AT1178">IF($AQ1178,QUARTILE(IF(G3SelectionMask="x",IF(INDEX(RawDataRefData,$E1178,0)&gt;0,INDEX(RawDataRefData,$E1178,0)),""),3),"")</f>
        <v/>
      </c>
      <c r="AU1178" s="100" t="str">
        <f t="array" ref="AU1178">IF($AQ1178,MIN(IF(G3SelectionMask="x",IF(INDEX(RawDataRefData,$E1178,0)&gt;0,INDEX(RawDataRefData,$E1178,0)),"")),"")</f>
        <v/>
      </c>
      <c r="AV1178" s="100" t="str">
        <f t="array" ref="AV1178">IF($AQ1178,MAX(IF(G3SelectionMask="x",IF(INDEX(RawDataRefData,$E1178,0)&gt;0,INDEX(RawDataRefData,$E1178,0)),"")),"")</f>
        <v/>
      </c>
      <c r="AW1178" s="100" t="str">
        <f t="shared" si="448"/>
        <v/>
      </c>
      <c r="AX1178" s="100" t="str">
        <f t="array" ref="AX1178">IF($AQ1178,STDEVA(IF(G3SelectionMask="x",IF(INDEX(RawDataRefData,$E1178,0)&gt;0,INDEX(RawDataRefData,$E1178,0)),"")),"")</f>
        <v/>
      </c>
      <c r="AY1178" s="101" t="b">
        <f t="shared" si="449"/>
        <v>0</v>
      </c>
      <c r="AZ1178" s="101" t="str">
        <f t="array" ref="AZ1178">IF($AY1178,MEDIAN(IF(G4SelectionMask="x",IF(INDEX(RawDataRefData,$E1178,0)&gt;0,INDEX(RawDataRefData,$E1178,0)),"")),"")</f>
        <v/>
      </c>
      <c r="BA1178" s="101" t="str">
        <f t="array" ref="BA1178">IF($AY1178,QUARTILE(IF(G4SelectionMask="x",IF(INDEX(RawDataRefData,$E1178,0)&gt;0,INDEX(RawDataRefData,$E1178,0)),""),1),"")</f>
        <v/>
      </c>
      <c r="BB1178" s="101" t="str">
        <f t="array" ref="BB1178">IF($AY1178,QUARTILE(IF(G4SelectionMask="x",IF(INDEX(RawDataRefData,$E1178,0)&gt;0,INDEX(RawDataRefData,$E1178,0)),""),3),"")</f>
        <v/>
      </c>
      <c r="BC1178" s="101" t="str">
        <f t="array" ref="BC1178">IF($AY1178,MIN(IF(G4SelectionMask="x",IF(INDEX(RawDataRefData,$E1178,0)&gt;0,INDEX(RawDataRefData,$E1178,0)),"")),"")</f>
        <v/>
      </c>
      <c r="BD1178" s="101" t="str">
        <f t="array" ref="BD1178">IF($AY1178,MAX(IF(G4SelectionMask="x",IF(INDEX(RawDataRefData,$E1178,0)&gt;0,INDEX(RawDataRefData,$E1178,0)),"")),"")</f>
        <v/>
      </c>
      <c r="BE1178" s="101" t="str">
        <f t="shared" si="450"/>
        <v/>
      </c>
      <c r="BF1178" s="101" t="str">
        <f t="array" ref="BF1178">IF($AY1178,STDEVA(IF(G4SelectionMask="x",IF(INDEX(RawDataRefData,$E1178,0)&gt;0,INDEX(RawDataRefData,$E1178,0)),"")),"")</f>
        <v/>
      </c>
      <c r="BG1178" s="100" t="b">
        <f t="shared" si="451"/>
        <v>0</v>
      </c>
      <c r="BH1178" s="100" t="str">
        <f t="array" ref="BH1178">IF($BG1178,MEDIAN(IF(G5SelectionMask="x",IF(INDEX(RawDataRefData,$E1178,0)&gt;0,INDEX(RawDataRefData,$E1178,0)),"")),"")</f>
        <v/>
      </c>
      <c r="BI1178" s="100" t="str">
        <f t="array" ref="BI1178">IF($BG1178,QUARTILE(IF(G5SelectionMask="x",IF(INDEX(RawDataRefData,$E1178,0)&gt;0,INDEX(RawDataRefData,$E1178,0)),""),1),"")</f>
        <v/>
      </c>
      <c r="BJ1178" s="100" t="str">
        <f t="array" ref="BJ1178">IF($BG1178,QUARTILE(IF(G5SelectionMask="x",IF(INDEX(RawDataRefData,$E1178,0)&gt;0,INDEX(RawDataRefData,$E1178,0)),""),3),"")</f>
        <v/>
      </c>
      <c r="BK1178" s="100" t="str">
        <f t="array" ref="BK1178">IF($BG1178,MIN(IF(G5SelectionMask="x",IF(INDEX(RawDataRefData,$E1178,0)&gt;0,INDEX(RawDataRefData,$E1178,0)),"")),"")</f>
        <v/>
      </c>
      <c r="BL1178" s="100" t="str">
        <f t="array" ref="BL1178">IF($BG1178,MAX(IF(G5SelectionMask="x",IF(INDEX(RawDataRefData,$E1178,0)&gt;0,INDEX(RawDataRefData,$E1178,0)),"")),"")</f>
        <v/>
      </c>
      <c r="BM1178" s="100" t="str">
        <f t="shared" si="452"/>
        <v/>
      </c>
      <c r="BN1178" s="103" t="str">
        <f t="array" ref="BN1178">IF($BG1178,STDEVA(IF(G5SelectionMask="x",IF(INDEX(RawDataRefData,$E1178,0)&gt;0,INDEX(RawDataRefData,$E1178,0)),"")),"")</f>
        <v/>
      </c>
      <c r="BO1178" s="104"/>
      <c r="BP1178" s="105">
        <v>2</v>
      </c>
      <c r="BQ1178" s="105">
        <v>3</v>
      </c>
      <c r="BR1178" s="105">
        <v>2</v>
      </c>
      <c r="BS1178" s="105">
        <v>3</v>
      </c>
      <c r="BT1178" s="105">
        <v>3</v>
      </c>
      <c r="BU1178" s="105">
        <v>2</v>
      </c>
      <c r="BV1178" s="105">
        <v>3</v>
      </c>
      <c r="BW1178" s="105">
        <v>2</v>
      </c>
      <c r="BX1178" s="105">
        <v>4</v>
      </c>
      <c r="BY1178" s="105">
        <v>3</v>
      </c>
      <c r="BZ1178" s="105">
        <v>1</v>
      </c>
      <c r="CA1178" s="105">
        <v>3</v>
      </c>
      <c r="CB1178" s="105">
        <v>2</v>
      </c>
      <c r="CC1178" s="105">
        <v>1</v>
      </c>
      <c r="CD1178" s="105">
        <v>4</v>
      </c>
    </row>
    <row r="1179" spans="1:82" hidden="1" x14ac:dyDescent="0.2">
      <c r="A1179" s="33" t="e">
        <f t="shared" si="441"/>
        <v>#NAME?</v>
      </c>
      <c r="B1179" s="218"/>
      <c r="C1179" s="212"/>
      <c r="D1179" s="224"/>
      <c r="E1179" s="72">
        <f t="shared" si="445"/>
        <v>1170</v>
      </c>
      <c r="F1179" s="9" t="s">
        <v>1233</v>
      </c>
      <c r="H1179" s="9" t="s">
        <v>1213</v>
      </c>
      <c r="I1179" s="9" t="s">
        <v>1626</v>
      </c>
      <c r="K1179" s="100">
        <f t="shared" si="429"/>
        <v>4</v>
      </c>
      <c r="L1179" s="100"/>
      <c r="M1179" s="100"/>
      <c r="N1179" s="100"/>
      <c r="O1179" s="100"/>
      <c r="P1179" s="101">
        <f t="shared" si="430"/>
        <v>4</v>
      </c>
      <c r="Q1179" s="102">
        <f t="shared" si="431"/>
        <v>3</v>
      </c>
      <c r="R1179" s="102">
        <f t="shared" si="432"/>
        <v>1</v>
      </c>
      <c r="S1179" s="102">
        <f t="shared" si="433"/>
        <v>3</v>
      </c>
      <c r="T1179" s="102">
        <f t="shared" si="434"/>
        <v>2</v>
      </c>
      <c r="U1179" s="102">
        <f t="shared" si="435"/>
        <v>2</v>
      </c>
      <c r="V1179" s="102">
        <f t="shared" si="436"/>
        <v>3</v>
      </c>
      <c r="W1179" s="102">
        <f t="shared" si="437"/>
        <v>3</v>
      </c>
      <c r="X1179" s="102">
        <f t="shared" si="438"/>
        <v>1</v>
      </c>
      <c r="Y1179" s="102">
        <f t="shared" si="439"/>
        <v>1</v>
      </c>
      <c r="Z1179" s="102">
        <f t="shared" si="440"/>
        <v>4</v>
      </c>
      <c r="AA1179" s="100" t="b">
        <f t="shared" si="442"/>
        <v>1</v>
      </c>
      <c r="AB1179" s="100">
        <f t="array" ref="AB1179">IF($AA1179,MEDIAN(IF(G1SelectionMask="x",IF(INDEX(RawDataRefData,$E1179,0)&gt;0,INDEX(RawDataRefData,$E1179,0)),"")),"")</f>
        <v>3</v>
      </c>
      <c r="AC1179" s="100">
        <f t="array" ref="AC1179">IF($AA1179,QUARTILE(IF(G1SelectionMask="x",IF(INDEX(RawDataRefData,$E1179,0)&gt;0,INDEX(RawDataRefData,$E1179,0)),""),1),"")</f>
        <v>1.5</v>
      </c>
      <c r="AD1179" s="100">
        <f t="array" ref="AD1179">IF($AA1179,QUARTILE(IF(G1SelectionMask="x",IF(INDEX(RawDataRefData,$E1179,0)&gt;0,INDEX(RawDataRefData,$E1179,0)),""),3),"")</f>
        <v>3</v>
      </c>
      <c r="AE1179" s="100">
        <f t="array" ref="AE1179">IF($AA1179,MIN(IF(G1SelectionMask="x",IF(INDEX(RawDataRefData,$E1179,0)&gt;0,INDEX(RawDataRefData,$E1179,0)),"")),"")</f>
        <v>1</v>
      </c>
      <c r="AF1179" s="100">
        <f t="array" ref="AF1179">IF($AA1179,MAX(IF(G1SelectionMask="x",IF(INDEX(RawDataRefData,$E1179,0)&gt;0,INDEX(RawDataRefData,$E1179,0)),"")),"")</f>
        <v>4</v>
      </c>
      <c r="AG1179" s="100">
        <f t="shared" si="443"/>
        <v>2.4545454545454546</v>
      </c>
      <c r="AH1179" s="100">
        <f t="array" ref="AH1179">IF($AA1179,STDEVA(IF(G1SelectionMask="x",IF(INDEX(RawDataRefData,$E1179,0)&gt;0,INDEX(RawDataRefData,$E1179,0)),"")),"")</f>
        <v>1.1281521496355327</v>
      </c>
      <c r="AI1179" s="101" t="b">
        <f t="shared" si="444"/>
        <v>1</v>
      </c>
      <c r="AJ1179" s="101">
        <f t="array" ref="AJ1179">IF($AI1179,MEDIAN(IF(G2SelectionMask="x",IF(INDEX(RawDataRefData,$E1179,0)&gt;0,INDEX(RawDataRefData,$E1179,0)),"")),"")</f>
        <v>3</v>
      </c>
      <c r="AK1179" s="101">
        <f t="array" ref="AK1179">IF($AI1179,QUARTILE(IF(G2SelectionMask="x",IF(INDEX(RawDataRefData,$E1179,0)&gt;0,INDEX(RawDataRefData,$E1179,0)),""),1),"")</f>
        <v>2</v>
      </c>
      <c r="AL1179" s="101">
        <f t="array" ref="AL1179">IF($AI1179,QUARTILE(IF(G2SelectionMask="x",IF(INDEX(RawDataRefData,$E1179,0)&gt;0,INDEX(RawDataRefData,$E1179,0)),""),3),"")</f>
        <v>3</v>
      </c>
      <c r="AM1179" s="101">
        <f t="array" ref="AM1179">IF($AI1179,MIN(IF(G2SelectionMask="x",IF(INDEX(RawDataRefData,$E1179,0)&gt;0,INDEX(RawDataRefData,$E1179,0)),"")),"")</f>
        <v>1</v>
      </c>
      <c r="AN1179" s="101">
        <f t="array" ref="AN1179">IF($AI1179,MAX(IF(G2SelectionMask="x",IF(INDEX(RawDataRefData,$E1179,0)&gt;0,INDEX(RawDataRefData,$E1179,0)),"")),"")</f>
        <v>4</v>
      </c>
      <c r="AO1179" s="101">
        <f t="shared" si="446"/>
        <v>2.6363636363636362</v>
      </c>
      <c r="AP1179" s="101">
        <f t="array" ref="AP1179">IF($AI1179,STDEVA(IF(G2SelectionMask="x",IF(INDEX(RawDataRefData,$E1179,0)&gt;0,INDEX(RawDataRefData,$E1179,0)),"")),"")</f>
        <v>0.9244162777371755</v>
      </c>
      <c r="AQ1179" s="100" t="b">
        <f t="shared" si="447"/>
        <v>0</v>
      </c>
      <c r="AR1179" s="100" t="str">
        <f t="array" ref="AR1179">IF($AQ1179,MEDIAN(IF(G3SelectionMask="x",IF(INDEX(RawDataRefData,$E1179,0)&gt;0,INDEX(RawDataRefData,$E1179,0)),"")),"")</f>
        <v/>
      </c>
      <c r="AS1179" s="100" t="str">
        <f t="array" ref="AS1179">IF($AQ1179,QUARTILE(IF(G3SelectionMask="x",IF(INDEX(RawDataRefData,$E1179,0)&gt;0,INDEX(RawDataRefData,$E1179,0)),""),1),"")</f>
        <v/>
      </c>
      <c r="AT1179" s="100" t="str">
        <f t="array" ref="AT1179">IF($AQ1179,QUARTILE(IF(G3SelectionMask="x",IF(INDEX(RawDataRefData,$E1179,0)&gt;0,INDEX(RawDataRefData,$E1179,0)),""),3),"")</f>
        <v/>
      </c>
      <c r="AU1179" s="100" t="str">
        <f t="array" ref="AU1179">IF($AQ1179,MIN(IF(G3SelectionMask="x",IF(INDEX(RawDataRefData,$E1179,0)&gt;0,INDEX(RawDataRefData,$E1179,0)),"")),"")</f>
        <v/>
      </c>
      <c r="AV1179" s="100" t="str">
        <f t="array" ref="AV1179">IF($AQ1179,MAX(IF(G3SelectionMask="x",IF(INDEX(RawDataRefData,$E1179,0)&gt;0,INDEX(RawDataRefData,$E1179,0)),"")),"")</f>
        <v/>
      </c>
      <c r="AW1179" s="100" t="str">
        <f t="shared" si="448"/>
        <v/>
      </c>
      <c r="AX1179" s="100" t="str">
        <f t="array" ref="AX1179">IF($AQ1179,STDEVA(IF(G3SelectionMask="x",IF(INDEX(RawDataRefData,$E1179,0)&gt;0,INDEX(RawDataRefData,$E1179,0)),"")),"")</f>
        <v/>
      </c>
      <c r="AY1179" s="101" t="b">
        <f t="shared" si="449"/>
        <v>0</v>
      </c>
      <c r="AZ1179" s="101" t="str">
        <f t="array" ref="AZ1179">IF($AY1179,MEDIAN(IF(G4SelectionMask="x",IF(INDEX(RawDataRefData,$E1179,0)&gt;0,INDEX(RawDataRefData,$E1179,0)),"")),"")</f>
        <v/>
      </c>
      <c r="BA1179" s="101" t="str">
        <f t="array" ref="BA1179">IF($AY1179,QUARTILE(IF(G4SelectionMask="x",IF(INDEX(RawDataRefData,$E1179,0)&gt;0,INDEX(RawDataRefData,$E1179,0)),""),1),"")</f>
        <v/>
      </c>
      <c r="BB1179" s="101" t="str">
        <f t="array" ref="BB1179">IF($AY1179,QUARTILE(IF(G4SelectionMask="x",IF(INDEX(RawDataRefData,$E1179,0)&gt;0,INDEX(RawDataRefData,$E1179,0)),""),3),"")</f>
        <v/>
      </c>
      <c r="BC1179" s="101" t="str">
        <f t="array" ref="BC1179">IF($AY1179,MIN(IF(G4SelectionMask="x",IF(INDEX(RawDataRefData,$E1179,0)&gt;0,INDEX(RawDataRefData,$E1179,0)),"")),"")</f>
        <v/>
      </c>
      <c r="BD1179" s="101" t="str">
        <f t="array" ref="BD1179">IF($AY1179,MAX(IF(G4SelectionMask="x",IF(INDEX(RawDataRefData,$E1179,0)&gt;0,INDEX(RawDataRefData,$E1179,0)),"")),"")</f>
        <v/>
      </c>
      <c r="BE1179" s="101" t="str">
        <f t="shared" si="450"/>
        <v/>
      </c>
      <c r="BF1179" s="101" t="str">
        <f t="array" ref="BF1179">IF($AY1179,STDEVA(IF(G4SelectionMask="x",IF(INDEX(RawDataRefData,$E1179,0)&gt;0,INDEX(RawDataRefData,$E1179,0)),"")),"")</f>
        <v/>
      </c>
      <c r="BG1179" s="100" t="b">
        <f t="shared" si="451"/>
        <v>0</v>
      </c>
      <c r="BH1179" s="100" t="str">
        <f t="array" ref="BH1179">IF($BG1179,MEDIAN(IF(G5SelectionMask="x",IF(INDEX(RawDataRefData,$E1179,0)&gt;0,INDEX(RawDataRefData,$E1179,0)),"")),"")</f>
        <v/>
      </c>
      <c r="BI1179" s="100" t="str">
        <f t="array" ref="BI1179">IF($BG1179,QUARTILE(IF(G5SelectionMask="x",IF(INDEX(RawDataRefData,$E1179,0)&gt;0,INDEX(RawDataRefData,$E1179,0)),""),1),"")</f>
        <v/>
      </c>
      <c r="BJ1179" s="100" t="str">
        <f t="array" ref="BJ1179">IF($BG1179,QUARTILE(IF(G5SelectionMask="x",IF(INDEX(RawDataRefData,$E1179,0)&gt;0,INDEX(RawDataRefData,$E1179,0)),""),3),"")</f>
        <v/>
      </c>
      <c r="BK1179" s="100" t="str">
        <f t="array" ref="BK1179">IF($BG1179,MIN(IF(G5SelectionMask="x",IF(INDEX(RawDataRefData,$E1179,0)&gt;0,INDEX(RawDataRefData,$E1179,0)),"")),"")</f>
        <v/>
      </c>
      <c r="BL1179" s="100" t="str">
        <f t="array" ref="BL1179">IF($BG1179,MAX(IF(G5SelectionMask="x",IF(INDEX(RawDataRefData,$E1179,0)&gt;0,INDEX(RawDataRefData,$E1179,0)),"")),"")</f>
        <v/>
      </c>
      <c r="BM1179" s="100" t="str">
        <f t="shared" si="452"/>
        <v/>
      </c>
      <c r="BN1179" s="103" t="str">
        <f t="array" ref="BN1179">IF($BG1179,STDEVA(IF(G5SelectionMask="x",IF(INDEX(RawDataRefData,$E1179,0)&gt;0,INDEX(RawDataRefData,$E1179,0)),"")),"")</f>
        <v/>
      </c>
      <c r="BO1179" s="104"/>
      <c r="BP1179" s="105">
        <v>4</v>
      </c>
      <c r="BQ1179" s="105">
        <v>4</v>
      </c>
      <c r="BR1179" s="105">
        <v>3</v>
      </c>
      <c r="BS1179" s="105">
        <v>1</v>
      </c>
      <c r="BT1179" s="105">
        <v>3</v>
      </c>
      <c r="BU1179" s="105">
        <v>2</v>
      </c>
      <c r="BV1179" s="105">
        <v>2</v>
      </c>
      <c r="BW1179" s="105">
        <v>3</v>
      </c>
      <c r="BX1179" s="105">
        <v>3</v>
      </c>
      <c r="BY1179" s="105">
        <v>1</v>
      </c>
      <c r="BZ1179" s="105">
        <v>1</v>
      </c>
      <c r="CA1179" s="105">
        <v>4</v>
      </c>
      <c r="CB1179" s="105">
        <v>2</v>
      </c>
      <c r="CC1179" s="105">
        <v>2</v>
      </c>
      <c r="CD1179" s="105">
        <v>2</v>
      </c>
    </row>
    <row r="1180" spans="1:82" hidden="1" x14ac:dyDescent="0.2">
      <c r="A1180" s="33" t="e">
        <f t="shared" si="441"/>
        <v>#NAME?</v>
      </c>
      <c r="B1180" s="218"/>
      <c r="C1180" s="212"/>
      <c r="D1180" s="224"/>
      <c r="E1180" s="72">
        <f t="shared" si="445"/>
        <v>1171</v>
      </c>
      <c r="F1180" s="9" t="s">
        <v>1234</v>
      </c>
      <c r="H1180" s="9" t="s">
        <v>1213</v>
      </c>
      <c r="I1180" s="9" t="s">
        <v>1626</v>
      </c>
      <c r="K1180" s="100">
        <f t="shared" si="429"/>
        <v>1</v>
      </c>
      <c r="L1180" s="100"/>
      <c r="M1180" s="100"/>
      <c r="N1180" s="100"/>
      <c r="O1180" s="100"/>
      <c r="P1180" s="101">
        <f t="shared" si="430"/>
        <v>3</v>
      </c>
      <c r="Q1180" s="102">
        <f t="shared" si="431"/>
        <v>4</v>
      </c>
      <c r="R1180" s="102">
        <f t="shared" si="432"/>
        <v>3</v>
      </c>
      <c r="S1180" s="102">
        <f t="shared" si="433"/>
        <v>4</v>
      </c>
      <c r="T1180" s="102">
        <f t="shared" si="434"/>
        <v>1</v>
      </c>
      <c r="U1180" s="102">
        <f t="shared" si="435"/>
        <v>1</v>
      </c>
      <c r="V1180" s="102">
        <f t="shared" si="436"/>
        <v>1</v>
      </c>
      <c r="W1180" s="102">
        <f t="shared" si="437"/>
        <v>2</v>
      </c>
      <c r="X1180" s="102">
        <f t="shared" si="438"/>
        <v>3</v>
      </c>
      <c r="Y1180" s="102">
        <f t="shared" si="439"/>
        <v>2</v>
      </c>
      <c r="Z1180" s="102">
        <f t="shared" si="440"/>
        <v>4</v>
      </c>
      <c r="AA1180" s="100" t="b">
        <f t="shared" si="442"/>
        <v>1</v>
      </c>
      <c r="AB1180" s="100">
        <f t="array" ref="AB1180">IF($AA1180,MEDIAN(IF(G1SelectionMask="x",IF(INDEX(RawDataRefData,$E1180,0)&gt;0,INDEX(RawDataRefData,$E1180,0)),"")),"")</f>
        <v>3</v>
      </c>
      <c r="AC1180" s="100">
        <f t="array" ref="AC1180">IF($AA1180,QUARTILE(IF(G1SelectionMask="x",IF(INDEX(RawDataRefData,$E1180,0)&gt;0,INDEX(RawDataRefData,$E1180,0)),""),1),"")</f>
        <v>1.5</v>
      </c>
      <c r="AD1180" s="100">
        <f t="array" ref="AD1180">IF($AA1180,QUARTILE(IF(G1SelectionMask="x",IF(INDEX(RawDataRefData,$E1180,0)&gt;0,INDEX(RawDataRefData,$E1180,0)),""),3),"")</f>
        <v>3.5</v>
      </c>
      <c r="AE1180" s="100">
        <f t="array" ref="AE1180">IF($AA1180,MIN(IF(G1SelectionMask="x",IF(INDEX(RawDataRefData,$E1180,0)&gt;0,INDEX(RawDataRefData,$E1180,0)),"")),"")</f>
        <v>1</v>
      </c>
      <c r="AF1180" s="100">
        <f t="array" ref="AF1180">IF($AA1180,MAX(IF(G1SelectionMask="x",IF(INDEX(RawDataRefData,$E1180,0)&gt;0,INDEX(RawDataRefData,$E1180,0)),"")),"")</f>
        <v>4</v>
      </c>
      <c r="AG1180" s="100">
        <f t="shared" si="443"/>
        <v>2.5454545454545454</v>
      </c>
      <c r="AH1180" s="100">
        <f t="array" ref="AH1180">IF($AA1180,STDEVA(IF(G1SelectionMask="x",IF(INDEX(RawDataRefData,$E1180,0)&gt;0,INDEX(RawDataRefData,$E1180,0)),"")),"")</f>
        <v>1.213559752433836</v>
      </c>
      <c r="AI1180" s="101" t="b">
        <f t="shared" si="444"/>
        <v>1</v>
      </c>
      <c r="AJ1180" s="101">
        <f t="array" ref="AJ1180">IF($AI1180,MEDIAN(IF(G2SelectionMask="x",IF(INDEX(RawDataRefData,$E1180,0)&gt;0,INDEX(RawDataRefData,$E1180,0)),"")),"")</f>
        <v>2</v>
      </c>
      <c r="AK1180" s="101">
        <f t="array" ref="AK1180">IF($AI1180,QUARTILE(IF(G2SelectionMask="x",IF(INDEX(RawDataRefData,$E1180,0)&gt;0,INDEX(RawDataRefData,$E1180,0)),""),1),"")</f>
        <v>1.5</v>
      </c>
      <c r="AL1180" s="101">
        <f t="array" ref="AL1180">IF($AI1180,QUARTILE(IF(G2SelectionMask="x",IF(INDEX(RawDataRefData,$E1180,0)&gt;0,INDEX(RawDataRefData,$E1180,0)),""),3),"")</f>
        <v>3.5</v>
      </c>
      <c r="AM1180" s="101">
        <f t="array" ref="AM1180">IF($AI1180,MIN(IF(G2SelectionMask="x",IF(INDEX(RawDataRefData,$E1180,0)&gt;0,INDEX(RawDataRefData,$E1180,0)),"")),"")</f>
        <v>1</v>
      </c>
      <c r="AN1180" s="101">
        <f t="array" ref="AN1180">IF($AI1180,MAX(IF(G2SelectionMask="x",IF(INDEX(RawDataRefData,$E1180,0)&gt;0,INDEX(RawDataRefData,$E1180,0)),"")),"")</f>
        <v>4</v>
      </c>
      <c r="AO1180" s="101">
        <f t="shared" si="446"/>
        <v>2.4545454545454546</v>
      </c>
      <c r="AP1180" s="101">
        <f t="array" ref="AP1180">IF($AI1180,STDEVA(IF(G2SelectionMask="x",IF(INDEX(RawDataRefData,$E1180,0)&gt;0,INDEX(RawDataRefData,$E1180,0)),"")),"")</f>
        <v>1.213559752433836</v>
      </c>
      <c r="AQ1180" s="100" t="b">
        <f t="shared" si="447"/>
        <v>0</v>
      </c>
      <c r="AR1180" s="100" t="str">
        <f t="array" ref="AR1180">IF($AQ1180,MEDIAN(IF(G3SelectionMask="x",IF(INDEX(RawDataRefData,$E1180,0)&gt;0,INDEX(RawDataRefData,$E1180,0)),"")),"")</f>
        <v/>
      </c>
      <c r="AS1180" s="100" t="str">
        <f t="array" ref="AS1180">IF($AQ1180,QUARTILE(IF(G3SelectionMask="x",IF(INDEX(RawDataRefData,$E1180,0)&gt;0,INDEX(RawDataRefData,$E1180,0)),""),1),"")</f>
        <v/>
      </c>
      <c r="AT1180" s="100" t="str">
        <f t="array" ref="AT1180">IF($AQ1180,QUARTILE(IF(G3SelectionMask="x",IF(INDEX(RawDataRefData,$E1180,0)&gt;0,INDEX(RawDataRefData,$E1180,0)),""),3),"")</f>
        <v/>
      </c>
      <c r="AU1180" s="100" t="str">
        <f t="array" ref="AU1180">IF($AQ1180,MIN(IF(G3SelectionMask="x",IF(INDEX(RawDataRefData,$E1180,0)&gt;0,INDEX(RawDataRefData,$E1180,0)),"")),"")</f>
        <v/>
      </c>
      <c r="AV1180" s="100" t="str">
        <f t="array" ref="AV1180">IF($AQ1180,MAX(IF(G3SelectionMask="x",IF(INDEX(RawDataRefData,$E1180,0)&gt;0,INDEX(RawDataRefData,$E1180,0)),"")),"")</f>
        <v/>
      </c>
      <c r="AW1180" s="100" t="str">
        <f t="shared" si="448"/>
        <v/>
      </c>
      <c r="AX1180" s="100" t="str">
        <f t="array" ref="AX1180">IF($AQ1180,STDEVA(IF(G3SelectionMask="x",IF(INDEX(RawDataRefData,$E1180,0)&gt;0,INDEX(RawDataRefData,$E1180,0)),"")),"")</f>
        <v/>
      </c>
      <c r="AY1180" s="101" t="b">
        <f t="shared" si="449"/>
        <v>0</v>
      </c>
      <c r="AZ1180" s="101" t="str">
        <f t="array" ref="AZ1180">IF($AY1180,MEDIAN(IF(G4SelectionMask="x",IF(INDEX(RawDataRefData,$E1180,0)&gt;0,INDEX(RawDataRefData,$E1180,0)),"")),"")</f>
        <v/>
      </c>
      <c r="BA1180" s="101" t="str">
        <f t="array" ref="BA1180">IF($AY1180,QUARTILE(IF(G4SelectionMask="x",IF(INDEX(RawDataRefData,$E1180,0)&gt;0,INDEX(RawDataRefData,$E1180,0)),""),1),"")</f>
        <v/>
      </c>
      <c r="BB1180" s="101" t="str">
        <f t="array" ref="BB1180">IF($AY1180,QUARTILE(IF(G4SelectionMask="x",IF(INDEX(RawDataRefData,$E1180,0)&gt;0,INDEX(RawDataRefData,$E1180,0)),""),3),"")</f>
        <v/>
      </c>
      <c r="BC1180" s="101" t="str">
        <f t="array" ref="BC1180">IF($AY1180,MIN(IF(G4SelectionMask="x",IF(INDEX(RawDataRefData,$E1180,0)&gt;0,INDEX(RawDataRefData,$E1180,0)),"")),"")</f>
        <v/>
      </c>
      <c r="BD1180" s="101" t="str">
        <f t="array" ref="BD1180">IF($AY1180,MAX(IF(G4SelectionMask="x",IF(INDEX(RawDataRefData,$E1180,0)&gt;0,INDEX(RawDataRefData,$E1180,0)),"")),"")</f>
        <v/>
      </c>
      <c r="BE1180" s="101" t="str">
        <f t="shared" si="450"/>
        <v/>
      </c>
      <c r="BF1180" s="101" t="str">
        <f t="array" ref="BF1180">IF($AY1180,STDEVA(IF(G4SelectionMask="x",IF(INDEX(RawDataRefData,$E1180,0)&gt;0,INDEX(RawDataRefData,$E1180,0)),"")),"")</f>
        <v/>
      </c>
      <c r="BG1180" s="100" t="b">
        <f t="shared" si="451"/>
        <v>0</v>
      </c>
      <c r="BH1180" s="100" t="str">
        <f t="array" ref="BH1180">IF($BG1180,MEDIAN(IF(G5SelectionMask="x",IF(INDEX(RawDataRefData,$E1180,0)&gt;0,INDEX(RawDataRefData,$E1180,0)),"")),"")</f>
        <v/>
      </c>
      <c r="BI1180" s="100" t="str">
        <f t="array" ref="BI1180">IF($BG1180,QUARTILE(IF(G5SelectionMask="x",IF(INDEX(RawDataRefData,$E1180,0)&gt;0,INDEX(RawDataRefData,$E1180,0)),""),1),"")</f>
        <v/>
      </c>
      <c r="BJ1180" s="100" t="str">
        <f t="array" ref="BJ1180">IF($BG1180,QUARTILE(IF(G5SelectionMask="x",IF(INDEX(RawDataRefData,$E1180,0)&gt;0,INDEX(RawDataRefData,$E1180,0)),""),3),"")</f>
        <v/>
      </c>
      <c r="BK1180" s="100" t="str">
        <f t="array" ref="BK1180">IF($BG1180,MIN(IF(G5SelectionMask="x",IF(INDEX(RawDataRefData,$E1180,0)&gt;0,INDEX(RawDataRefData,$E1180,0)),"")),"")</f>
        <v/>
      </c>
      <c r="BL1180" s="100" t="str">
        <f t="array" ref="BL1180">IF($BG1180,MAX(IF(G5SelectionMask="x",IF(INDEX(RawDataRefData,$E1180,0)&gt;0,INDEX(RawDataRefData,$E1180,0)),"")),"")</f>
        <v/>
      </c>
      <c r="BM1180" s="100" t="str">
        <f t="shared" si="452"/>
        <v/>
      </c>
      <c r="BN1180" s="103" t="str">
        <f t="array" ref="BN1180">IF($BG1180,STDEVA(IF(G5SelectionMask="x",IF(INDEX(RawDataRefData,$E1180,0)&gt;0,INDEX(RawDataRefData,$E1180,0)),"")),"")</f>
        <v/>
      </c>
      <c r="BO1180" s="104"/>
      <c r="BP1180" s="105">
        <v>1</v>
      </c>
      <c r="BQ1180" s="105">
        <v>3</v>
      </c>
      <c r="BR1180" s="105">
        <v>4</v>
      </c>
      <c r="BS1180" s="105">
        <v>3</v>
      </c>
      <c r="BT1180" s="105">
        <v>4</v>
      </c>
      <c r="BU1180" s="105">
        <v>1</v>
      </c>
      <c r="BV1180" s="105">
        <v>1</v>
      </c>
      <c r="BW1180" s="105">
        <v>1</v>
      </c>
      <c r="BX1180" s="105">
        <v>2</v>
      </c>
      <c r="BY1180" s="105">
        <v>3</v>
      </c>
      <c r="BZ1180" s="105">
        <v>2</v>
      </c>
      <c r="CA1180" s="105">
        <v>4</v>
      </c>
      <c r="CB1180" s="105">
        <v>1</v>
      </c>
      <c r="CC1180" s="105">
        <v>3</v>
      </c>
      <c r="CD1180" s="105">
        <v>2</v>
      </c>
    </row>
    <row r="1181" spans="1:82" hidden="1" x14ac:dyDescent="0.2">
      <c r="A1181" s="33" t="e">
        <f t="shared" si="441"/>
        <v>#NAME?</v>
      </c>
      <c r="B1181" s="218"/>
      <c r="C1181" s="212"/>
      <c r="D1181" s="224"/>
      <c r="E1181" s="72">
        <f t="shared" si="445"/>
        <v>1172</v>
      </c>
      <c r="F1181" s="9" t="s">
        <v>1235</v>
      </c>
      <c r="H1181" s="9" t="s">
        <v>1213</v>
      </c>
      <c r="I1181" s="9" t="s">
        <v>1626</v>
      </c>
      <c r="K1181" s="100">
        <f t="shared" si="429"/>
        <v>2</v>
      </c>
      <c r="L1181" s="100"/>
      <c r="M1181" s="100"/>
      <c r="N1181" s="100"/>
      <c r="O1181" s="100"/>
      <c r="P1181" s="101">
        <f t="shared" si="430"/>
        <v>1</v>
      </c>
      <c r="Q1181" s="102">
        <f t="shared" si="431"/>
        <v>2</v>
      </c>
      <c r="R1181" s="102">
        <f t="shared" si="432"/>
        <v>2</v>
      </c>
      <c r="S1181" s="102">
        <f t="shared" si="433"/>
        <v>4</v>
      </c>
      <c r="T1181" s="102">
        <f t="shared" si="434"/>
        <v>1</v>
      </c>
      <c r="U1181" s="102">
        <f t="shared" si="435"/>
        <v>3</v>
      </c>
      <c r="V1181" s="102">
        <f t="shared" si="436"/>
        <v>3</v>
      </c>
      <c r="W1181" s="102">
        <f t="shared" si="437"/>
        <v>4</v>
      </c>
      <c r="X1181" s="102">
        <f t="shared" si="438"/>
        <v>4</v>
      </c>
      <c r="Y1181" s="102">
        <f t="shared" si="439"/>
        <v>2</v>
      </c>
      <c r="Z1181" s="102">
        <f t="shared" si="440"/>
        <v>4</v>
      </c>
      <c r="AA1181" s="100" t="b">
        <f t="shared" si="442"/>
        <v>1</v>
      </c>
      <c r="AB1181" s="100">
        <f t="array" ref="AB1181">IF($AA1181,MEDIAN(IF(G1SelectionMask="x",IF(INDEX(RawDataRefData,$E1181,0)&gt;0,INDEX(RawDataRefData,$E1181,0)),"")),"")</f>
        <v>3</v>
      </c>
      <c r="AC1181" s="100">
        <f t="array" ref="AC1181">IF($AA1181,QUARTILE(IF(G1SelectionMask="x",IF(INDEX(RawDataRefData,$E1181,0)&gt;0,INDEX(RawDataRefData,$E1181,0)),""),1),"")</f>
        <v>2</v>
      </c>
      <c r="AD1181" s="100">
        <f t="array" ref="AD1181">IF($AA1181,QUARTILE(IF(G1SelectionMask="x",IF(INDEX(RawDataRefData,$E1181,0)&gt;0,INDEX(RawDataRefData,$E1181,0)),""),3),"")</f>
        <v>4</v>
      </c>
      <c r="AE1181" s="100">
        <f t="array" ref="AE1181">IF($AA1181,MIN(IF(G1SelectionMask="x",IF(INDEX(RawDataRefData,$E1181,0)&gt;0,INDEX(RawDataRefData,$E1181,0)),"")),"")</f>
        <v>1</v>
      </c>
      <c r="AF1181" s="100">
        <f t="array" ref="AF1181">IF($AA1181,MAX(IF(G1SelectionMask="x",IF(INDEX(RawDataRefData,$E1181,0)&gt;0,INDEX(RawDataRefData,$E1181,0)),"")),"")</f>
        <v>4</v>
      </c>
      <c r="AG1181" s="100">
        <f t="shared" si="443"/>
        <v>2.7272727272727271</v>
      </c>
      <c r="AH1181" s="100">
        <f t="array" ref="AH1181">IF($AA1181,STDEVA(IF(G1SelectionMask="x",IF(INDEX(RawDataRefData,$E1181,0)&gt;0,INDEX(RawDataRefData,$E1181,0)),"")),"")</f>
        <v>1.1908743922772957</v>
      </c>
      <c r="AI1181" s="101" t="b">
        <f t="shared" si="444"/>
        <v>1</v>
      </c>
      <c r="AJ1181" s="101">
        <f t="array" ref="AJ1181">IF($AI1181,MEDIAN(IF(G2SelectionMask="x",IF(INDEX(RawDataRefData,$E1181,0)&gt;0,INDEX(RawDataRefData,$E1181,0)),"")),"")</f>
        <v>3</v>
      </c>
      <c r="AK1181" s="101">
        <f t="array" ref="AK1181">IF($AI1181,QUARTILE(IF(G2SelectionMask="x",IF(INDEX(RawDataRefData,$E1181,0)&gt;0,INDEX(RawDataRefData,$E1181,0)),""),1),"")</f>
        <v>1.5</v>
      </c>
      <c r="AL1181" s="101">
        <f t="array" ref="AL1181">IF($AI1181,QUARTILE(IF(G2SelectionMask="x",IF(INDEX(RawDataRefData,$E1181,0)&gt;0,INDEX(RawDataRefData,$E1181,0)),""),3),"")</f>
        <v>3.5</v>
      </c>
      <c r="AM1181" s="101">
        <f t="array" ref="AM1181">IF($AI1181,MIN(IF(G2SelectionMask="x",IF(INDEX(RawDataRefData,$E1181,0)&gt;0,INDEX(RawDataRefData,$E1181,0)),"")),"")</f>
        <v>1</v>
      </c>
      <c r="AN1181" s="101">
        <f t="array" ref="AN1181">IF($AI1181,MAX(IF(G2SelectionMask="x",IF(INDEX(RawDataRefData,$E1181,0)&gt;0,INDEX(RawDataRefData,$E1181,0)),"")),"")</f>
        <v>4</v>
      </c>
      <c r="AO1181" s="101">
        <f t="shared" si="446"/>
        <v>2.5454545454545454</v>
      </c>
      <c r="AP1181" s="101">
        <f t="array" ref="AP1181">IF($AI1181,STDEVA(IF(G2SelectionMask="x",IF(INDEX(RawDataRefData,$E1181,0)&gt;0,INDEX(RawDataRefData,$E1181,0)),"")),"")</f>
        <v>1.213559752433836</v>
      </c>
      <c r="AQ1181" s="100" t="b">
        <f t="shared" si="447"/>
        <v>0</v>
      </c>
      <c r="AR1181" s="100" t="str">
        <f t="array" ref="AR1181">IF($AQ1181,MEDIAN(IF(G3SelectionMask="x",IF(INDEX(RawDataRefData,$E1181,0)&gt;0,INDEX(RawDataRefData,$E1181,0)),"")),"")</f>
        <v/>
      </c>
      <c r="AS1181" s="100" t="str">
        <f t="array" ref="AS1181">IF($AQ1181,QUARTILE(IF(G3SelectionMask="x",IF(INDEX(RawDataRefData,$E1181,0)&gt;0,INDEX(RawDataRefData,$E1181,0)),""),1),"")</f>
        <v/>
      </c>
      <c r="AT1181" s="100" t="str">
        <f t="array" ref="AT1181">IF($AQ1181,QUARTILE(IF(G3SelectionMask="x",IF(INDEX(RawDataRefData,$E1181,0)&gt;0,INDEX(RawDataRefData,$E1181,0)),""),3),"")</f>
        <v/>
      </c>
      <c r="AU1181" s="100" t="str">
        <f t="array" ref="AU1181">IF($AQ1181,MIN(IF(G3SelectionMask="x",IF(INDEX(RawDataRefData,$E1181,0)&gt;0,INDEX(RawDataRefData,$E1181,0)),"")),"")</f>
        <v/>
      </c>
      <c r="AV1181" s="100" t="str">
        <f t="array" ref="AV1181">IF($AQ1181,MAX(IF(G3SelectionMask="x",IF(INDEX(RawDataRefData,$E1181,0)&gt;0,INDEX(RawDataRefData,$E1181,0)),"")),"")</f>
        <v/>
      </c>
      <c r="AW1181" s="100" t="str">
        <f t="shared" si="448"/>
        <v/>
      </c>
      <c r="AX1181" s="100" t="str">
        <f t="array" ref="AX1181">IF($AQ1181,STDEVA(IF(G3SelectionMask="x",IF(INDEX(RawDataRefData,$E1181,0)&gt;0,INDEX(RawDataRefData,$E1181,0)),"")),"")</f>
        <v/>
      </c>
      <c r="AY1181" s="101" t="b">
        <f t="shared" si="449"/>
        <v>0</v>
      </c>
      <c r="AZ1181" s="101" t="str">
        <f t="array" ref="AZ1181">IF($AY1181,MEDIAN(IF(G4SelectionMask="x",IF(INDEX(RawDataRefData,$E1181,0)&gt;0,INDEX(RawDataRefData,$E1181,0)),"")),"")</f>
        <v/>
      </c>
      <c r="BA1181" s="101" t="str">
        <f t="array" ref="BA1181">IF($AY1181,QUARTILE(IF(G4SelectionMask="x",IF(INDEX(RawDataRefData,$E1181,0)&gt;0,INDEX(RawDataRefData,$E1181,0)),""),1),"")</f>
        <v/>
      </c>
      <c r="BB1181" s="101" t="str">
        <f t="array" ref="BB1181">IF($AY1181,QUARTILE(IF(G4SelectionMask="x",IF(INDEX(RawDataRefData,$E1181,0)&gt;0,INDEX(RawDataRefData,$E1181,0)),""),3),"")</f>
        <v/>
      </c>
      <c r="BC1181" s="101" t="str">
        <f t="array" ref="BC1181">IF($AY1181,MIN(IF(G4SelectionMask="x",IF(INDEX(RawDataRefData,$E1181,0)&gt;0,INDEX(RawDataRefData,$E1181,0)),"")),"")</f>
        <v/>
      </c>
      <c r="BD1181" s="101" t="str">
        <f t="array" ref="BD1181">IF($AY1181,MAX(IF(G4SelectionMask="x",IF(INDEX(RawDataRefData,$E1181,0)&gt;0,INDEX(RawDataRefData,$E1181,0)),"")),"")</f>
        <v/>
      </c>
      <c r="BE1181" s="101" t="str">
        <f t="shared" si="450"/>
        <v/>
      </c>
      <c r="BF1181" s="101" t="str">
        <f t="array" ref="BF1181">IF($AY1181,STDEVA(IF(G4SelectionMask="x",IF(INDEX(RawDataRefData,$E1181,0)&gt;0,INDEX(RawDataRefData,$E1181,0)),"")),"")</f>
        <v/>
      </c>
      <c r="BG1181" s="100" t="b">
        <f t="shared" si="451"/>
        <v>0</v>
      </c>
      <c r="BH1181" s="100" t="str">
        <f t="array" ref="BH1181">IF($BG1181,MEDIAN(IF(G5SelectionMask="x",IF(INDEX(RawDataRefData,$E1181,0)&gt;0,INDEX(RawDataRefData,$E1181,0)),"")),"")</f>
        <v/>
      </c>
      <c r="BI1181" s="100" t="str">
        <f t="array" ref="BI1181">IF($BG1181,QUARTILE(IF(G5SelectionMask="x",IF(INDEX(RawDataRefData,$E1181,0)&gt;0,INDEX(RawDataRefData,$E1181,0)),""),1),"")</f>
        <v/>
      </c>
      <c r="BJ1181" s="100" t="str">
        <f t="array" ref="BJ1181">IF($BG1181,QUARTILE(IF(G5SelectionMask="x",IF(INDEX(RawDataRefData,$E1181,0)&gt;0,INDEX(RawDataRefData,$E1181,0)),""),3),"")</f>
        <v/>
      </c>
      <c r="BK1181" s="100" t="str">
        <f t="array" ref="BK1181">IF($BG1181,MIN(IF(G5SelectionMask="x",IF(INDEX(RawDataRefData,$E1181,0)&gt;0,INDEX(RawDataRefData,$E1181,0)),"")),"")</f>
        <v/>
      </c>
      <c r="BL1181" s="100" t="str">
        <f t="array" ref="BL1181">IF($BG1181,MAX(IF(G5SelectionMask="x",IF(INDEX(RawDataRefData,$E1181,0)&gt;0,INDEX(RawDataRefData,$E1181,0)),"")),"")</f>
        <v/>
      </c>
      <c r="BM1181" s="100" t="str">
        <f t="shared" si="452"/>
        <v/>
      </c>
      <c r="BN1181" s="103" t="str">
        <f t="array" ref="BN1181">IF($BG1181,STDEVA(IF(G5SelectionMask="x",IF(INDEX(RawDataRefData,$E1181,0)&gt;0,INDEX(RawDataRefData,$E1181,0)),"")),"")</f>
        <v/>
      </c>
      <c r="BO1181" s="104"/>
      <c r="BP1181" s="105">
        <v>2</v>
      </c>
      <c r="BQ1181" s="105">
        <v>1</v>
      </c>
      <c r="BR1181" s="105">
        <v>2</v>
      </c>
      <c r="BS1181" s="105">
        <v>2</v>
      </c>
      <c r="BT1181" s="105">
        <v>4</v>
      </c>
      <c r="BU1181" s="105">
        <v>1</v>
      </c>
      <c r="BV1181" s="105">
        <v>3</v>
      </c>
      <c r="BW1181" s="105">
        <v>3</v>
      </c>
      <c r="BX1181" s="105">
        <v>4</v>
      </c>
      <c r="BY1181" s="105">
        <v>4</v>
      </c>
      <c r="BZ1181" s="105">
        <v>2</v>
      </c>
      <c r="CA1181" s="105">
        <v>4</v>
      </c>
      <c r="CB1181" s="105">
        <v>1</v>
      </c>
      <c r="CC1181" s="105">
        <v>3</v>
      </c>
      <c r="CD1181" s="105">
        <v>3</v>
      </c>
    </row>
    <row r="1182" spans="1:82" hidden="1" x14ac:dyDescent="0.2">
      <c r="A1182" s="33" t="e">
        <f t="shared" si="441"/>
        <v>#NAME?</v>
      </c>
      <c r="B1182" s="218"/>
      <c r="C1182" s="212"/>
      <c r="D1182" s="224"/>
      <c r="E1182" s="72">
        <f t="shared" si="445"/>
        <v>1173</v>
      </c>
      <c r="F1182" s="9" t="s">
        <v>1236</v>
      </c>
      <c r="H1182" s="9" t="s">
        <v>1213</v>
      </c>
      <c r="I1182" s="9" t="s">
        <v>1626</v>
      </c>
      <c r="K1182" s="100">
        <f t="shared" si="429"/>
        <v>1</v>
      </c>
      <c r="L1182" s="100"/>
      <c r="M1182" s="100"/>
      <c r="N1182" s="100"/>
      <c r="O1182" s="100"/>
      <c r="P1182" s="101">
        <f t="shared" si="430"/>
        <v>4</v>
      </c>
      <c r="Q1182" s="102">
        <f t="shared" si="431"/>
        <v>3</v>
      </c>
      <c r="R1182" s="102">
        <f t="shared" si="432"/>
        <v>3</v>
      </c>
      <c r="S1182" s="102">
        <f t="shared" si="433"/>
        <v>4</v>
      </c>
      <c r="T1182" s="102">
        <f t="shared" si="434"/>
        <v>3</v>
      </c>
      <c r="U1182" s="102">
        <f t="shared" si="435"/>
        <v>4</v>
      </c>
      <c r="V1182" s="102">
        <f t="shared" si="436"/>
        <v>3</v>
      </c>
      <c r="W1182" s="102">
        <f t="shared" si="437"/>
        <v>1</v>
      </c>
      <c r="X1182" s="102">
        <f t="shared" si="438"/>
        <v>4</v>
      </c>
      <c r="Y1182" s="102">
        <f t="shared" si="439"/>
        <v>1</v>
      </c>
      <c r="Z1182" s="102">
        <f t="shared" si="440"/>
        <v>2</v>
      </c>
      <c r="AA1182" s="100" t="b">
        <f t="shared" si="442"/>
        <v>1</v>
      </c>
      <c r="AB1182" s="100">
        <f t="array" ref="AB1182">IF($AA1182,MEDIAN(IF(G1SelectionMask="x",IF(INDEX(RawDataRefData,$E1182,0)&gt;0,INDEX(RawDataRefData,$E1182,0)),"")),"")</f>
        <v>3</v>
      </c>
      <c r="AC1182" s="100">
        <f t="array" ref="AC1182">IF($AA1182,QUARTILE(IF(G1SelectionMask="x",IF(INDEX(RawDataRefData,$E1182,0)&gt;0,INDEX(RawDataRefData,$E1182,0)),""),1),"")</f>
        <v>2.5</v>
      </c>
      <c r="AD1182" s="100">
        <f t="array" ref="AD1182">IF($AA1182,QUARTILE(IF(G1SelectionMask="x",IF(INDEX(RawDataRefData,$E1182,0)&gt;0,INDEX(RawDataRefData,$E1182,0)),""),3),"")</f>
        <v>4</v>
      </c>
      <c r="AE1182" s="100">
        <f t="array" ref="AE1182">IF($AA1182,MIN(IF(G1SelectionMask="x",IF(INDEX(RawDataRefData,$E1182,0)&gt;0,INDEX(RawDataRefData,$E1182,0)),"")),"")</f>
        <v>1</v>
      </c>
      <c r="AF1182" s="100">
        <f t="array" ref="AF1182">IF($AA1182,MAX(IF(G1SelectionMask="x",IF(INDEX(RawDataRefData,$E1182,0)&gt;0,INDEX(RawDataRefData,$E1182,0)),"")),"")</f>
        <v>4</v>
      </c>
      <c r="AG1182" s="100">
        <f t="shared" si="443"/>
        <v>2.9090909090909092</v>
      </c>
      <c r="AH1182" s="100">
        <f t="array" ref="AH1182">IF($AA1182,STDEVA(IF(G1SelectionMask="x",IF(INDEX(RawDataRefData,$E1182,0)&gt;0,INDEX(RawDataRefData,$E1182,0)),"")),"")</f>
        <v>1.1361818036340356</v>
      </c>
      <c r="AI1182" s="101" t="b">
        <f t="shared" si="444"/>
        <v>1</v>
      </c>
      <c r="AJ1182" s="101">
        <f t="array" ref="AJ1182">IF($AI1182,MEDIAN(IF(G2SelectionMask="x",IF(INDEX(RawDataRefData,$E1182,0)&gt;0,INDEX(RawDataRefData,$E1182,0)),"")),"")</f>
        <v>3</v>
      </c>
      <c r="AK1182" s="101">
        <f t="array" ref="AK1182">IF($AI1182,QUARTILE(IF(G2SelectionMask="x",IF(INDEX(RawDataRefData,$E1182,0)&gt;0,INDEX(RawDataRefData,$E1182,0)),""),1),"")</f>
        <v>2</v>
      </c>
      <c r="AL1182" s="101">
        <f t="array" ref="AL1182">IF($AI1182,QUARTILE(IF(G2SelectionMask="x",IF(INDEX(RawDataRefData,$E1182,0)&gt;0,INDEX(RawDataRefData,$E1182,0)),""),3),"")</f>
        <v>3.5</v>
      </c>
      <c r="AM1182" s="101">
        <f t="array" ref="AM1182">IF($AI1182,MIN(IF(G2SelectionMask="x",IF(INDEX(RawDataRefData,$E1182,0)&gt;0,INDEX(RawDataRefData,$E1182,0)),"")),"")</f>
        <v>1</v>
      </c>
      <c r="AN1182" s="101">
        <f t="array" ref="AN1182">IF($AI1182,MAX(IF(G2SelectionMask="x",IF(INDEX(RawDataRefData,$E1182,0)&gt;0,INDEX(RawDataRefData,$E1182,0)),"")),"")</f>
        <v>4</v>
      </c>
      <c r="AO1182" s="101">
        <f t="shared" si="446"/>
        <v>2.6363636363636362</v>
      </c>
      <c r="AP1182" s="101">
        <f t="array" ref="AP1182">IF($AI1182,STDEVA(IF(G2SelectionMask="x",IF(INDEX(RawDataRefData,$E1182,0)&gt;0,INDEX(RawDataRefData,$E1182,0)),"")),"")</f>
        <v>1.1200649331826502</v>
      </c>
      <c r="AQ1182" s="100" t="b">
        <f t="shared" si="447"/>
        <v>0</v>
      </c>
      <c r="AR1182" s="100" t="str">
        <f t="array" ref="AR1182">IF($AQ1182,MEDIAN(IF(G3SelectionMask="x",IF(INDEX(RawDataRefData,$E1182,0)&gt;0,INDEX(RawDataRefData,$E1182,0)),"")),"")</f>
        <v/>
      </c>
      <c r="AS1182" s="100" t="str">
        <f t="array" ref="AS1182">IF($AQ1182,QUARTILE(IF(G3SelectionMask="x",IF(INDEX(RawDataRefData,$E1182,0)&gt;0,INDEX(RawDataRefData,$E1182,0)),""),1),"")</f>
        <v/>
      </c>
      <c r="AT1182" s="100" t="str">
        <f t="array" ref="AT1182">IF($AQ1182,QUARTILE(IF(G3SelectionMask="x",IF(INDEX(RawDataRefData,$E1182,0)&gt;0,INDEX(RawDataRefData,$E1182,0)),""),3),"")</f>
        <v/>
      </c>
      <c r="AU1182" s="100" t="str">
        <f t="array" ref="AU1182">IF($AQ1182,MIN(IF(G3SelectionMask="x",IF(INDEX(RawDataRefData,$E1182,0)&gt;0,INDEX(RawDataRefData,$E1182,0)),"")),"")</f>
        <v/>
      </c>
      <c r="AV1182" s="100" t="str">
        <f t="array" ref="AV1182">IF($AQ1182,MAX(IF(G3SelectionMask="x",IF(INDEX(RawDataRefData,$E1182,0)&gt;0,INDEX(RawDataRefData,$E1182,0)),"")),"")</f>
        <v/>
      </c>
      <c r="AW1182" s="100" t="str">
        <f t="shared" si="448"/>
        <v/>
      </c>
      <c r="AX1182" s="100" t="str">
        <f t="array" ref="AX1182">IF($AQ1182,STDEVA(IF(G3SelectionMask="x",IF(INDEX(RawDataRefData,$E1182,0)&gt;0,INDEX(RawDataRefData,$E1182,0)),"")),"")</f>
        <v/>
      </c>
      <c r="AY1182" s="101" t="b">
        <f t="shared" si="449"/>
        <v>0</v>
      </c>
      <c r="AZ1182" s="101" t="str">
        <f t="array" ref="AZ1182">IF($AY1182,MEDIAN(IF(G4SelectionMask="x",IF(INDEX(RawDataRefData,$E1182,0)&gt;0,INDEX(RawDataRefData,$E1182,0)),"")),"")</f>
        <v/>
      </c>
      <c r="BA1182" s="101" t="str">
        <f t="array" ref="BA1182">IF($AY1182,QUARTILE(IF(G4SelectionMask="x",IF(INDEX(RawDataRefData,$E1182,0)&gt;0,INDEX(RawDataRefData,$E1182,0)),""),1),"")</f>
        <v/>
      </c>
      <c r="BB1182" s="101" t="str">
        <f t="array" ref="BB1182">IF($AY1182,QUARTILE(IF(G4SelectionMask="x",IF(INDEX(RawDataRefData,$E1182,0)&gt;0,INDEX(RawDataRefData,$E1182,0)),""),3),"")</f>
        <v/>
      </c>
      <c r="BC1182" s="101" t="str">
        <f t="array" ref="BC1182">IF($AY1182,MIN(IF(G4SelectionMask="x",IF(INDEX(RawDataRefData,$E1182,0)&gt;0,INDEX(RawDataRefData,$E1182,0)),"")),"")</f>
        <v/>
      </c>
      <c r="BD1182" s="101" t="str">
        <f t="array" ref="BD1182">IF($AY1182,MAX(IF(G4SelectionMask="x",IF(INDEX(RawDataRefData,$E1182,0)&gt;0,INDEX(RawDataRefData,$E1182,0)),"")),"")</f>
        <v/>
      </c>
      <c r="BE1182" s="101" t="str">
        <f t="shared" si="450"/>
        <v/>
      </c>
      <c r="BF1182" s="101" t="str">
        <f t="array" ref="BF1182">IF($AY1182,STDEVA(IF(G4SelectionMask="x",IF(INDEX(RawDataRefData,$E1182,0)&gt;0,INDEX(RawDataRefData,$E1182,0)),"")),"")</f>
        <v/>
      </c>
      <c r="BG1182" s="100" t="b">
        <f t="shared" si="451"/>
        <v>0</v>
      </c>
      <c r="BH1182" s="100" t="str">
        <f t="array" ref="BH1182">IF($BG1182,MEDIAN(IF(G5SelectionMask="x",IF(INDEX(RawDataRefData,$E1182,0)&gt;0,INDEX(RawDataRefData,$E1182,0)),"")),"")</f>
        <v/>
      </c>
      <c r="BI1182" s="100" t="str">
        <f t="array" ref="BI1182">IF($BG1182,QUARTILE(IF(G5SelectionMask="x",IF(INDEX(RawDataRefData,$E1182,0)&gt;0,INDEX(RawDataRefData,$E1182,0)),""),1),"")</f>
        <v/>
      </c>
      <c r="BJ1182" s="100" t="str">
        <f t="array" ref="BJ1182">IF($BG1182,QUARTILE(IF(G5SelectionMask="x",IF(INDEX(RawDataRefData,$E1182,0)&gt;0,INDEX(RawDataRefData,$E1182,0)),""),3),"")</f>
        <v/>
      </c>
      <c r="BK1182" s="100" t="str">
        <f t="array" ref="BK1182">IF($BG1182,MIN(IF(G5SelectionMask="x",IF(INDEX(RawDataRefData,$E1182,0)&gt;0,INDEX(RawDataRefData,$E1182,0)),"")),"")</f>
        <v/>
      </c>
      <c r="BL1182" s="100" t="str">
        <f t="array" ref="BL1182">IF($BG1182,MAX(IF(G5SelectionMask="x",IF(INDEX(RawDataRefData,$E1182,0)&gt;0,INDEX(RawDataRefData,$E1182,0)),"")),"")</f>
        <v/>
      </c>
      <c r="BM1182" s="100" t="str">
        <f t="shared" si="452"/>
        <v/>
      </c>
      <c r="BN1182" s="103" t="str">
        <f t="array" ref="BN1182">IF($BG1182,STDEVA(IF(G5SelectionMask="x",IF(INDEX(RawDataRefData,$E1182,0)&gt;0,INDEX(RawDataRefData,$E1182,0)),"")),"")</f>
        <v/>
      </c>
      <c r="BO1182" s="104"/>
      <c r="BP1182" s="105">
        <v>1</v>
      </c>
      <c r="BQ1182" s="105">
        <v>4</v>
      </c>
      <c r="BR1182" s="105">
        <v>3</v>
      </c>
      <c r="BS1182" s="105">
        <v>3</v>
      </c>
      <c r="BT1182" s="105">
        <v>4</v>
      </c>
      <c r="BU1182" s="105">
        <v>3</v>
      </c>
      <c r="BV1182" s="105">
        <v>4</v>
      </c>
      <c r="BW1182" s="105">
        <v>3</v>
      </c>
      <c r="BX1182" s="105">
        <v>1</v>
      </c>
      <c r="BY1182" s="105">
        <v>4</v>
      </c>
      <c r="BZ1182" s="105">
        <v>1</v>
      </c>
      <c r="CA1182" s="105">
        <v>2</v>
      </c>
      <c r="CB1182" s="105">
        <v>2</v>
      </c>
      <c r="CC1182" s="105">
        <v>2</v>
      </c>
      <c r="CD1182" s="105">
        <v>4</v>
      </c>
    </row>
    <row r="1183" spans="1:82" hidden="1" x14ac:dyDescent="0.2">
      <c r="A1183" s="33" t="e">
        <f t="shared" si="441"/>
        <v>#NAME?</v>
      </c>
      <c r="B1183" s="218"/>
      <c r="C1183" s="212"/>
      <c r="D1183" s="224"/>
      <c r="E1183" s="72">
        <f t="shared" si="445"/>
        <v>1174</v>
      </c>
      <c r="F1183" s="9" t="s">
        <v>1237</v>
      </c>
      <c r="H1183" s="9" t="s">
        <v>1213</v>
      </c>
      <c r="I1183" s="9" t="s">
        <v>1626</v>
      </c>
      <c r="K1183" s="100">
        <f t="shared" si="429"/>
        <v>3</v>
      </c>
      <c r="L1183" s="100"/>
      <c r="M1183" s="100"/>
      <c r="N1183" s="100"/>
      <c r="O1183" s="100"/>
      <c r="P1183" s="101">
        <f t="shared" si="430"/>
        <v>1</v>
      </c>
      <c r="Q1183" s="102">
        <f t="shared" si="431"/>
        <v>4</v>
      </c>
      <c r="R1183" s="102">
        <f t="shared" si="432"/>
        <v>2</v>
      </c>
      <c r="S1183" s="102">
        <f t="shared" si="433"/>
        <v>2</v>
      </c>
      <c r="T1183" s="102">
        <f t="shared" si="434"/>
        <v>1</v>
      </c>
      <c r="U1183" s="102">
        <f t="shared" si="435"/>
        <v>1</v>
      </c>
      <c r="V1183" s="102">
        <f t="shared" si="436"/>
        <v>1</v>
      </c>
      <c r="W1183" s="102">
        <f t="shared" si="437"/>
        <v>1</v>
      </c>
      <c r="X1183" s="102">
        <f t="shared" si="438"/>
        <v>4</v>
      </c>
      <c r="Y1183" s="102">
        <f t="shared" si="439"/>
        <v>2</v>
      </c>
      <c r="Z1183" s="102">
        <f t="shared" si="440"/>
        <v>2</v>
      </c>
      <c r="AA1183" s="100" t="b">
        <f t="shared" si="442"/>
        <v>1</v>
      </c>
      <c r="AB1183" s="100">
        <f t="array" ref="AB1183">IF($AA1183,MEDIAN(IF(G1SelectionMask="x",IF(INDEX(RawDataRefData,$E1183,0)&gt;0,INDEX(RawDataRefData,$E1183,0)),"")),"")</f>
        <v>2</v>
      </c>
      <c r="AC1183" s="100">
        <f t="array" ref="AC1183">IF($AA1183,QUARTILE(IF(G1SelectionMask="x",IF(INDEX(RawDataRefData,$E1183,0)&gt;0,INDEX(RawDataRefData,$E1183,0)),""),1),"")</f>
        <v>1</v>
      </c>
      <c r="AD1183" s="100">
        <f t="array" ref="AD1183">IF($AA1183,QUARTILE(IF(G1SelectionMask="x",IF(INDEX(RawDataRefData,$E1183,0)&gt;0,INDEX(RawDataRefData,$E1183,0)),""),3),"")</f>
        <v>2</v>
      </c>
      <c r="AE1183" s="100">
        <f t="array" ref="AE1183">IF($AA1183,MIN(IF(G1SelectionMask="x",IF(INDEX(RawDataRefData,$E1183,0)&gt;0,INDEX(RawDataRefData,$E1183,0)),"")),"")</f>
        <v>1</v>
      </c>
      <c r="AF1183" s="100">
        <f t="array" ref="AF1183">IF($AA1183,MAX(IF(G1SelectionMask="x",IF(INDEX(RawDataRefData,$E1183,0)&gt;0,INDEX(RawDataRefData,$E1183,0)),"")),"")</f>
        <v>4</v>
      </c>
      <c r="AG1183" s="100">
        <f t="shared" si="443"/>
        <v>1.9090909090909092</v>
      </c>
      <c r="AH1183" s="100">
        <f t="array" ref="AH1183">IF($AA1183,STDEVA(IF(G1SelectionMask="x",IF(INDEX(RawDataRefData,$E1183,0)&gt;0,INDEX(RawDataRefData,$E1183,0)),"")),"")</f>
        <v>1.1361818036340356</v>
      </c>
      <c r="AI1183" s="101" t="b">
        <f t="shared" si="444"/>
        <v>1</v>
      </c>
      <c r="AJ1183" s="101">
        <f t="array" ref="AJ1183">IF($AI1183,MEDIAN(IF(G2SelectionMask="x",IF(INDEX(RawDataRefData,$E1183,0)&gt;0,INDEX(RawDataRefData,$E1183,0)),"")),"")</f>
        <v>2</v>
      </c>
      <c r="AK1183" s="101">
        <f t="array" ref="AK1183">IF($AI1183,QUARTILE(IF(G2SelectionMask="x",IF(INDEX(RawDataRefData,$E1183,0)&gt;0,INDEX(RawDataRefData,$E1183,0)),""),1),"")</f>
        <v>1</v>
      </c>
      <c r="AL1183" s="101">
        <f t="array" ref="AL1183">IF($AI1183,QUARTILE(IF(G2SelectionMask="x",IF(INDEX(RawDataRefData,$E1183,0)&gt;0,INDEX(RawDataRefData,$E1183,0)),""),3),"")</f>
        <v>3</v>
      </c>
      <c r="AM1183" s="101">
        <f t="array" ref="AM1183">IF($AI1183,MIN(IF(G2SelectionMask="x",IF(INDEX(RawDataRefData,$E1183,0)&gt;0,INDEX(RawDataRefData,$E1183,0)),"")),"")</f>
        <v>1</v>
      </c>
      <c r="AN1183" s="101">
        <f t="array" ref="AN1183">IF($AI1183,MAX(IF(G2SelectionMask="x",IF(INDEX(RawDataRefData,$E1183,0)&gt;0,INDEX(RawDataRefData,$E1183,0)),"")),"")</f>
        <v>4</v>
      </c>
      <c r="AO1183" s="101">
        <f t="shared" si="446"/>
        <v>2.1818181818181817</v>
      </c>
      <c r="AP1183" s="101">
        <f t="array" ref="AP1183">IF($AI1183,STDEVA(IF(G2SelectionMask="x",IF(INDEX(RawDataRefData,$E1183,0)&gt;0,INDEX(RawDataRefData,$E1183,0)),"")),"")</f>
        <v>1.1677484162422844</v>
      </c>
      <c r="AQ1183" s="100" t="b">
        <f t="shared" si="447"/>
        <v>0</v>
      </c>
      <c r="AR1183" s="100" t="str">
        <f t="array" ref="AR1183">IF($AQ1183,MEDIAN(IF(G3SelectionMask="x",IF(INDEX(RawDataRefData,$E1183,0)&gt;0,INDEX(RawDataRefData,$E1183,0)),"")),"")</f>
        <v/>
      </c>
      <c r="AS1183" s="100" t="str">
        <f t="array" ref="AS1183">IF($AQ1183,QUARTILE(IF(G3SelectionMask="x",IF(INDEX(RawDataRefData,$E1183,0)&gt;0,INDEX(RawDataRefData,$E1183,0)),""),1),"")</f>
        <v/>
      </c>
      <c r="AT1183" s="100" t="str">
        <f t="array" ref="AT1183">IF($AQ1183,QUARTILE(IF(G3SelectionMask="x",IF(INDEX(RawDataRefData,$E1183,0)&gt;0,INDEX(RawDataRefData,$E1183,0)),""),3),"")</f>
        <v/>
      </c>
      <c r="AU1183" s="100" t="str">
        <f t="array" ref="AU1183">IF($AQ1183,MIN(IF(G3SelectionMask="x",IF(INDEX(RawDataRefData,$E1183,0)&gt;0,INDEX(RawDataRefData,$E1183,0)),"")),"")</f>
        <v/>
      </c>
      <c r="AV1183" s="100" t="str">
        <f t="array" ref="AV1183">IF($AQ1183,MAX(IF(G3SelectionMask="x",IF(INDEX(RawDataRefData,$E1183,0)&gt;0,INDEX(RawDataRefData,$E1183,0)),"")),"")</f>
        <v/>
      </c>
      <c r="AW1183" s="100" t="str">
        <f t="shared" si="448"/>
        <v/>
      </c>
      <c r="AX1183" s="100" t="str">
        <f t="array" ref="AX1183">IF($AQ1183,STDEVA(IF(G3SelectionMask="x",IF(INDEX(RawDataRefData,$E1183,0)&gt;0,INDEX(RawDataRefData,$E1183,0)),"")),"")</f>
        <v/>
      </c>
      <c r="AY1183" s="101" t="b">
        <f t="shared" si="449"/>
        <v>0</v>
      </c>
      <c r="AZ1183" s="101" t="str">
        <f t="array" ref="AZ1183">IF($AY1183,MEDIAN(IF(G4SelectionMask="x",IF(INDEX(RawDataRefData,$E1183,0)&gt;0,INDEX(RawDataRefData,$E1183,0)),"")),"")</f>
        <v/>
      </c>
      <c r="BA1183" s="101" t="str">
        <f t="array" ref="BA1183">IF($AY1183,QUARTILE(IF(G4SelectionMask="x",IF(INDEX(RawDataRefData,$E1183,0)&gt;0,INDEX(RawDataRefData,$E1183,0)),""),1),"")</f>
        <v/>
      </c>
      <c r="BB1183" s="101" t="str">
        <f t="array" ref="BB1183">IF($AY1183,QUARTILE(IF(G4SelectionMask="x",IF(INDEX(RawDataRefData,$E1183,0)&gt;0,INDEX(RawDataRefData,$E1183,0)),""),3),"")</f>
        <v/>
      </c>
      <c r="BC1183" s="101" t="str">
        <f t="array" ref="BC1183">IF($AY1183,MIN(IF(G4SelectionMask="x",IF(INDEX(RawDataRefData,$E1183,0)&gt;0,INDEX(RawDataRefData,$E1183,0)),"")),"")</f>
        <v/>
      </c>
      <c r="BD1183" s="101" t="str">
        <f t="array" ref="BD1183">IF($AY1183,MAX(IF(G4SelectionMask="x",IF(INDEX(RawDataRefData,$E1183,0)&gt;0,INDEX(RawDataRefData,$E1183,0)),"")),"")</f>
        <v/>
      </c>
      <c r="BE1183" s="101" t="str">
        <f t="shared" si="450"/>
        <v/>
      </c>
      <c r="BF1183" s="101" t="str">
        <f t="array" ref="BF1183">IF($AY1183,STDEVA(IF(G4SelectionMask="x",IF(INDEX(RawDataRefData,$E1183,0)&gt;0,INDEX(RawDataRefData,$E1183,0)),"")),"")</f>
        <v/>
      </c>
      <c r="BG1183" s="100" t="b">
        <f t="shared" si="451"/>
        <v>0</v>
      </c>
      <c r="BH1183" s="100" t="str">
        <f t="array" ref="BH1183">IF($BG1183,MEDIAN(IF(G5SelectionMask="x",IF(INDEX(RawDataRefData,$E1183,0)&gt;0,INDEX(RawDataRefData,$E1183,0)),"")),"")</f>
        <v/>
      </c>
      <c r="BI1183" s="100" t="str">
        <f t="array" ref="BI1183">IF($BG1183,QUARTILE(IF(G5SelectionMask="x",IF(INDEX(RawDataRefData,$E1183,0)&gt;0,INDEX(RawDataRefData,$E1183,0)),""),1),"")</f>
        <v/>
      </c>
      <c r="BJ1183" s="100" t="str">
        <f t="array" ref="BJ1183">IF($BG1183,QUARTILE(IF(G5SelectionMask="x",IF(INDEX(RawDataRefData,$E1183,0)&gt;0,INDEX(RawDataRefData,$E1183,0)),""),3),"")</f>
        <v/>
      </c>
      <c r="BK1183" s="100" t="str">
        <f t="array" ref="BK1183">IF($BG1183,MIN(IF(G5SelectionMask="x",IF(INDEX(RawDataRefData,$E1183,0)&gt;0,INDEX(RawDataRefData,$E1183,0)),"")),"")</f>
        <v/>
      </c>
      <c r="BL1183" s="100" t="str">
        <f t="array" ref="BL1183">IF($BG1183,MAX(IF(G5SelectionMask="x",IF(INDEX(RawDataRefData,$E1183,0)&gt;0,INDEX(RawDataRefData,$E1183,0)),"")),"")</f>
        <v/>
      </c>
      <c r="BM1183" s="100" t="str">
        <f t="shared" si="452"/>
        <v/>
      </c>
      <c r="BN1183" s="103" t="str">
        <f t="array" ref="BN1183">IF($BG1183,STDEVA(IF(G5SelectionMask="x",IF(INDEX(RawDataRefData,$E1183,0)&gt;0,INDEX(RawDataRefData,$E1183,0)),"")),"")</f>
        <v/>
      </c>
      <c r="BO1183" s="104"/>
      <c r="BP1183" s="105">
        <v>3</v>
      </c>
      <c r="BQ1183" s="105">
        <v>1</v>
      </c>
      <c r="BR1183" s="105">
        <v>4</v>
      </c>
      <c r="BS1183" s="105">
        <v>2</v>
      </c>
      <c r="BT1183" s="105">
        <v>2</v>
      </c>
      <c r="BU1183" s="105">
        <v>1</v>
      </c>
      <c r="BV1183" s="105">
        <v>1</v>
      </c>
      <c r="BW1183" s="105">
        <v>1</v>
      </c>
      <c r="BX1183" s="105">
        <v>1</v>
      </c>
      <c r="BY1183" s="105">
        <v>4</v>
      </c>
      <c r="BZ1183" s="105">
        <v>2</v>
      </c>
      <c r="CA1183" s="105">
        <v>2</v>
      </c>
      <c r="CB1183" s="105">
        <v>4</v>
      </c>
      <c r="CC1183" s="105">
        <v>3</v>
      </c>
      <c r="CD1183" s="105">
        <v>3</v>
      </c>
    </row>
    <row r="1184" spans="1:82" hidden="1" x14ac:dyDescent="0.2">
      <c r="A1184" s="33" t="e">
        <f t="shared" si="441"/>
        <v>#NAME?</v>
      </c>
      <c r="B1184" s="218"/>
      <c r="C1184" s="212"/>
      <c r="D1184" s="224"/>
      <c r="E1184" s="72">
        <f t="shared" si="445"/>
        <v>1175</v>
      </c>
      <c r="F1184" s="9" t="s">
        <v>1238</v>
      </c>
      <c r="H1184" s="9" t="s">
        <v>1213</v>
      </c>
      <c r="I1184" s="9" t="s">
        <v>1626</v>
      </c>
      <c r="K1184" s="100">
        <f t="shared" si="429"/>
        <v>1</v>
      </c>
      <c r="L1184" s="100"/>
      <c r="M1184" s="100"/>
      <c r="N1184" s="100"/>
      <c r="O1184" s="100"/>
      <c r="P1184" s="101">
        <f t="shared" si="430"/>
        <v>4</v>
      </c>
      <c r="Q1184" s="102">
        <f t="shared" si="431"/>
        <v>2</v>
      </c>
      <c r="R1184" s="102">
        <f t="shared" si="432"/>
        <v>4</v>
      </c>
      <c r="S1184" s="102">
        <f t="shared" si="433"/>
        <v>4</v>
      </c>
      <c r="T1184" s="102">
        <f t="shared" si="434"/>
        <v>3</v>
      </c>
      <c r="U1184" s="102">
        <f t="shared" si="435"/>
        <v>4</v>
      </c>
      <c r="V1184" s="102">
        <f t="shared" si="436"/>
        <v>4</v>
      </c>
      <c r="W1184" s="102">
        <f t="shared" si="437"/>
        <v>3</v>
      </c>
      <c r="X1184" s="102">
        <f t="shared" si="438"/>
        <v>3</v>
      </c>
      <c r="Y1184" s="102">
        <f t="shared" si="439"/>
        <v>2</v>
      </c>
      <c r="Z1184" s="102">
        <f t="shared" si="440"/>
        <v>4</v>
      </c>
      <c r="AA1184" s="100" t="b">
        <f t="shared" si="442"/>
        <v>1</v>
      </c>
      <c r="AB1184" s="100">
        <f t="array" ref="AB1184">IF($AA1184,MEDIAN(IF(G1SelectionMask="x",IF(INDEX(RawDataRefData,$E1184,0)&gt;0,INDEX(RawDataRefData,$E1184,0)),"")),"")</f>
        <v>4</v>
      </c>
      <c r="AC1184" s="100">
        <f t="array" ref="AC1184">IF($AA1184,QUARTILE(IF(G1SelectionMask="x",IF(INDEX(RawDataRefData,$E1184,0)&gt;0,INDEX(RawDataRefData,$E1184,0)),""),1),"")</f>
        <v>3</v>
      </c>
      <c r="AD1184" s="100">
        <f t="array" ref="AD1184">IF($AA1184,QUARTILE(IF(G1SelectionMask="x",IF(INDEX(RawDataRefData,$E1184,0)&gt;0,INDEX(RawDataRefData,$E1184,0)),""),3),"")</f>
        <v>4</v>
      </c>
      <c r="AE1184" s="100">
        <f t="array" ref="AE1184">IF($AA1184,MIN(IF(G1SelectionMask="x",IF(INDEX(RawDataRefData,$E1184,0)&gt;0,INDEX(RawDataRefData,$E1184,0)),"")),"")</f>
        <v>2</v>
      </c>
      <c r="AF1184" s="100">
        <f t="array" ref="AF1184">IF($AA1184,MAX(IF(G1SelectionMask="x",IF(INDEX(RawDataRefData,$E1184,0)&gt;0,INDEX(RawDataRefData,$E1184,0)),"")),"")</f>
        <v>4</v>
      </c>
      <c r="AG1184" s="100">
        <f t="shared" si="443"/>
        <v>3.3636363636363638</v>
      </c>
      <c r="AH1184" s="100">
        <f t="array" ref="AH1184">IF($AA1184,STDEVA(IF(G1SelectionMask="x",IF(INDEX(RawDataRefData,$E1184,0)&gt;0,INDEX(RawDataRefData,$E1184,0)),"")),"")</f>
        <v>0.8090398349558906</v>
      </c>
      <c r="AI1184" s="101" t="b">
        <f t="shared" si="444"/>
        <v>1</v>
      </c>
      <c r="AJ1184" s="101">
        <f t="array" ref="AJ1184">IF($AI1184,MEDIAN(IF(G2SelectionMask="x",IF(INDEX(RawDataRefData,$E1184,0)&gt;0,INDEX(RawDataRefData,$E1184,0)),"")),"")</f>
        <v>3</v>
      </c>
      <c r="AK1184" s="101">
        <f t="array" ref="AK1184">IF($AI1184,QUARTILE(IF(G2SelectionMask="x",IF(INDEX(RawDataRefData,$E1184,0)&gt;0,INDEX(RawDataRefData,$E1184,0)),""),1),"")</f>
        <v>2</v>
      </c>
      <c r="AL1184" s="101">
        <f t="array" ref="AL1184">IF($AI1184,QUARTILE(IF(G2SelectionMask="x",IF(INDEX(RawDataRefData,$E1184,0)&gt;0,INDEX(RawDataRefData,$E1184,0)),""),3),"")</f>
        <v>4</v>
      </c>
      <c r="AM1184" s="101">
        <f t="array" ref="AM1184">IF($AI1184,MIN(IF(G2SelectionMask="x",IF(INDEX(RawDataRefData,$E1184,0)&gt;0,INDEX(RawDataRefData,$E1184,0)),"")),"")</f>
        <v>2</v>
      </c>
      <c r="AN1184" s="101">
        <f t="array" ref="AN1184">IF($AI1184,MAX(IF(G2SelectionMask="x",IF(INDEX(RawDataRefData,$E1184,0)&gt;0,INDEX(RawDataRefData,$E1184,0)),"")),"")</f>
        <v>4</v>
      </c>
      <c r="AO1184" s="101">
        <f t="shared" si="446"/>
        <v>3</v>
      </c>
      <c r="AP1184" s="101">
        <f t="array" ref="AP1184">IF($AI1184,STDEVA(IF(G2SelectionMask="x",IF(INDEX(RawDataRefData,$E1184,0)&gt;0,INDEX(RawDataRefData,$E1184,0)),"")),"")</f>
        <v>0.89442719099991586</v>
      </c>
      <c r="AQ1184" s="100" t="b">
        <f t="shared" si="447"/>
        <v>0</v>
      </c>
      <c r="AR1184" s="100" t="str">
        <f t="array" ref="AR1184">IF($AQ1184,MEDIAN(IF(G3SelectionMask="x",IF(INDEX(RawDataRefData,$E1184,0)&gt;0,INDEX(RawDataRefData,$E1184,0)),"")),"")</f>
        <v/>
      </c>
      <c r="AS1184" s="100" t="str">
        <f t="array" ref="AS1184">IF($AQ1184,QUARTILE(IF(G3SelectionMask="x",IF(INDEX(RawDataRefData,$E1184,0)&gt;0,INDEX(RawDataRefData,$E1184,0)),""),1),"")</f>
        <v/>
      </c>
      <c r="AT1184" s="100" t="str">
        <f t="array" ref="AT1184">IF($AQ1184,QUARTILE(IF(G3SelectionMask="x",IF(INDEX(RawDataRefData,$E1184,0)&gt;0,INDEX(RawDataRefData,$E1184,0)),""),3),"")</f>
        <v/>
      </c>
      <c r="AU1184" s="100" t="str">
        <f t="array" ref="AU1184">IF($AQ1184,MIN(IF(G3SelectionMask="x",IF(INDEX(RawDataRefData,$E1184,0)&gt;0,INDEX(RawDataRefData,$E1184,0)),"")),"")</f>
        <v/>
      </c>
      <c r="AV1184" s="100" t="str">
        <f t="array" ref="AV1184">IF($AQ1184,MAX(IF(G3SelectionMask="x",IF(INDEX(RawDataRefData,$E1184,0)&gt;0,INDEX(RawDataRefData,$E1184,0)),"")),"")</f>
        <v/>
      </c>
      <c r="AW1184" s="100" t="str">
        <f t="shared" si="448"/>
        <v/>
      </c>
      <c r="AX1184" s="100" t="str">
        <f t="array" ref="AX1184">IF($AQ1184,STDEVA(IF(G3SelectionMask="x",IF(INDEX(RawDataRefData,$E1184,0)&gt;0,INDEX(RawDataRefData,$E1184,0)),"")),"")</f>
        <v/>
      </c>
      <c r="AY1184" s="101" t="b">
        <f t="shared" si="449"/>
        <v>0</v>
      </c>
      <c r="AZ1184" s="101" t="str">
        <f t="array" ref="AZ1184">IF($AY1184,MEDIAN(IF(G4SelectionMask="x",IF(INDEX(RawDataRefData,$E1184,0)&gt;0,INDEX(RawDataRefData,$E1184,0)),"")),"")</f>
        <v/>
      </c>
      <c r="BA1184" s="101" t="str">
        <f t="array" ref="BA1184">IF($AY1184,QUARTILE(IF(G4SelectionMask="x",IF(INDEX(RawDataRefData,$E1184,0)&gt;0,INDEX(RawDataRefData,$E1184,0)),""),1),"")</f>
        <v/>
      </c>
      <c r="BB1184" s="101" t="str">
        <f t="array" ref="BB1184">IF($AY1184,QUARTILE(IF(G4SelectionMask="x",IF(INDEX(RawDataRefData,$E1184,0)&gt;0,INDEX(RawDataRefData,$E1184,0)),""),3),"")</f>
        <v/>
      </c>
      <c r="BC1184" s="101" t="str">
        <f t="array" ref="BC1184">IF($AY1184,MIN(IF(G4SelectionMask="x",IF(INDEX(RawDataRefData,$E1184,0)&gt;0,INDEX(RawDataRefData,$E1184,0)),"")),"")</f>
        <v/>
      </c>
      <c r="BD1184" s="101" t="str">
        <f t="array" ref="BD1184">IF($AY1184,MAX(IF(G4SelectionMask="x",IF(INDEX(RawDataRefData,$E1184,0)&gt;0,INDEX(RawDataRefData,$E1184,0)),"")),"")</f>
        <v/>
      </c>
      <c r="BE1184" s="101" t="str">
        <f t="shared" si="450"/>
        <v/>
      </c>
      <c r="BF1184" s="101" t="str">
        <f t="array" ref="BF1184">IF($AY1184,STDEVA(IF(G4SelectionMask="x",IF(INDEX(RawDataRefData,$E1184,0)&gt;0,INDEX(RawDataRefData,$E1184,0)),"")),"")</f>
        <v/>
      </c>
      <c r="BG1184" s="100" t="b">
        <f t="shared" si="451"/>
        <v>0</v>
      </c>
      <c r="BH1184" s="100" t="str">
        <f t="array" ref="BH1184">IF($BG1184,MEDIAN(IF(G5SelectionMask="x",IF(INDEX(RawDataRefData,$E1184,0)&gt;0,INDEX(RawDataRefData,$E1184,0)),"")),"")</f>
        <v/>
      </c>
      <c r="BI1184" s="100" t="str">
        <f t="array" ref="BI1184">IF($BG1184,QUARTILE(IF(G5SelectionMask="x",IF(INDEX(RawDataRefData,$E1184,0)&gt;0,INDEX(RawDataRefData,$E1184,0)),""),1),"")</f>
        <v/>
      </c>
      <c r="BJ1184" s="100" t="str">
        <f t="array" ref="BJ1184">IF($BG1184,QUARTILE(IF(G5SelectionMask="x",IF(INDEX(RawDataRefData,$E1184,0)&gt;0,INDEX(RawDataRefData,$E1184,0)),""),3),"")</f>
        <v/>
      </c>
      <c r="BK1184" s="100" t="str">
        <f t="array" ref="BK1184">IF($BG1184,MIN(IF(G5SelectionMask="x",IF(INDEX(RawDataRefData,$E1184,0)&gt;0,INDEX(RawDataRefData,$E1184,0)),"")),"")</f>
        <v/>
      </c>
      <c r="BL1184" s="100" t="str">
        <f t="array" ref="BL1184">IF($BG1184,MAX(IF(G5SelectionMask="x",IF(INDEX(RawDataRefData,$E1184,0)&gt;0,INDEX(RawDataRefData,$E1184,0)),"")),"")</f>
        <v/>
      </c>
      <c r="BM1184" s="100" t="str">
        <f t="shared" si="452"/>
        <v/>
      </c>
      <c r="BN1184" s="103" t="str">
        <f t="array" ref="BN1184">IF($BG1184,STDEVA(IF(G5SelectionMask="x",IF(INDEX(RawDataRefData,$E1184,0)&gt;0,INDEX(RawDataRefData,$E1184,0)),"")),"")</f>
        <v/>
      </c>
      <c r="BO1184" s="104"/>
      <c r="BP1184" s="105">
        <v>1</v>
      </c>
      <c r="BQ1184" s="105">
        <v>4</v>
      </c>
      <c r="BR1184" s="105">
        <v>2</v>
      </c>
      <c r="BS1184" s="105">
        <v>4</v>
      </c>
      <c r="BT1184" s="105">
        <v>4</v>
      </c>
      <c r="BU1184" s="105">
        <v>3</v>
      </c>
      <c r="BV1184" s="105">
        <v>4</v>
      </c>
      <c r="BW1184" s="105">
        <v>4</v>
      </c>
      <c r="BX1184" s="105">
        <v>3</v>
      </c>
      <c r="BY1184" s="105">
        <v>3</v>
      </c>
      <c r="BZ1184" s="105">
        <v>2</v>
      </c>
      <c r="CA1184" s="105">
        <v>4</v>
      </c>
      <c r="CB1184" s="105">
        <v>3</v>
      </c>
      <c r="CC1184" s="105">
        <v>2</v>
      </c>
      <c r="CD1184" s="105">
        <v>2</v>
      </c>
    </row>
    <row r="1185" spans="1:82" hidden="1" x14ac:dyDescent="0.2">
      <c r="A1185" s="33" t="e">
        <f t="shared" si="441"/>
        <v>#NAME?</v>
      </c>
      <c r="B1185" s="218"/>
      <c r="C1185" s="212"/>
      <c r="D1185" s="224"/>
      <c r="E1185" s="72">
        <f t="shared" si="445"/>
        <v>1176</v>
      </c>
      <c r="F1185" s="9" t="s">
        <v>1239</v>
      </c>
      <c r="H1185" s="9" t="s">
        <v>1213</v>
      </c>
      <c r="I1185" s="9" t="s">
        <v>1626</v>
      </c>
      <c r="K1185" s="100">
        <f t="shared" si="429"/>
        <v>3</v>
      </c>
      <c r="L1185" s="100"/>
      <c r="M1185" s="100"/>
      <c r="N1185" s="100"/>
      <c r="O1185" s="100"/>
      <c r="P1185" s="101">
        <f t="shared" si="430"/>
        <v>3</v>
      </c>
      <c r="Q1185" s="102">
        <f t="shared" si="431"/>
        <v>4</v>
      </c>
      <c r="R1185" s="102">
        <f t="shared" si="432"/>
        <v>1</v>
      </c>
      <c r="S1185" s="102">
        <f t="shared" si="433"/>
        <v>4</v>
      </c>
      <c r="T1185" s="102">
        <f t="shared" si="434"/>
        <v>3</v>
      </c>
      <c r="U1185" s="102">
        <f t="shared" si="435"/>
        <v>2</v>
      </c>
      <c r="V1185" s="102">
        <f t="shared" si="436"/>
        <v>4</v>
      </c>
      <c r="W1185" s="102">
        <f t="shared" si="437"/>
        <v>4</v>
      </c>
      <c r="X1185" s="102">
        <f t="shared" si="438"/>
        <v>2</v>
      </c>
      <c r="Y1185" s="102">
        <f t="shared" si="439"/>
        <v>4</v>
      </c>
      <c r="Z1185" s="102">
        <f t="shared" si="440"/>
        <v>3</v>
      </c>
      <c r="AA1185" s="100" t="b">
        <f t="shared" si="442"/>
        <v>1</v>
      </c>
      <c r="AB1185" s="100">
        <f t="array" ref="AB1185">IF($AA1185,MEDIAN(IF(G1SelectionMask="x",IF(INDEX(RawDataRefData,$E1185,0)&gt;0,INDEX(RawDataRefData,$E1185,0)),"")),"")</f>
        <v>3</v>
      </c>
      <c r="AC1185" s="100">
        <f t="array" ref="AC1185">IF($AA1185,QUARTILE(IF(G1SelectionMask="x",IF(INDEX(RawDataRefData,$E1185,0)&gt;0,INDEX(RawDataRefData,$E1185,0)),""),1),"")</f>
        <v>2.5</v>
      </c>
      <c r="AD1185" s="100">
        <f t="array" ref="AD1185">IF($AA1185,QUARTILE(IF(G1SelectionMask="x",IF(INDEX(RawDataRefData,$E1185,0)&gt;0,INDEX(RawDataRefData,$E1185,0)),""),3),"")</f>
        <v>4</v>
      </c>
      <c r="AE1185" s="100">
        <f t="array" ref="AE1185">IF($AA1185,MIN(IF(G1SelectionMask="x",IF(INDEX(RawDataRefData,$E1185,0)&gt;0,INDEX(RawDataRefData,$E1185,0)),"")),"")</f>
        <v>1</v>
      </c>
      <c r="AF1185" s="100">
        <f t="array" ref="AF1185">IF($AA1185,MAX(IF(G1SelectionMask="x",IF(INDEX(RawDataRefData,$E1185,0)&gt;0,INDEX(RawDataRefData,$E1185,0)),"")),"")</f>
        <v>4</v>
      </c>
      <c r="AG1185" s="100">
        <f t="shared" si="443"/>
        <v>3.0909090909090908</v>
      </c>
      <c r="AH1185" s="100">
        <f t="array" ref="AH1185">IF($AA1185,STDEVA(IF(G1SelectionMask="x",IF(INDEX(RawDataRefData,$E1185,0)&gt;0,INDEX(RawDataRefData,$E1185,0)),"")),"")</f>
        <v>1.0444659357341868</v>
      </c>
      <c r="AI1185" s="101" t="b">
        <f t="shared" si="444"/>
        <v>1</v>
      </c>
      <c r="AJ1185" s="101">
        <f t="array" ref="AJ1185">IF($AI1185,MEDIAN(IF(G2SelectionMask="x",IF(INDEX(RawDataRefData,$E1185,0)&gt;0,INDEX(RawDataRefData,$E1185,0)),"")),"")</f>
        <v>4</v>
      </c>
      <c r="AK1185" s="101">
        <f t="array" ref="AK1185">IF($AI1185,QUARTILE(IF(G2SelectionMask="x",IF(INDEX(RawDataRefData,$E1185,0)&gt;0,INDEX(RawDataRefData,$E1185,0)),""),1),"")</f>
        <v>3</v>
      </c>
      <c r="AL1185" s="101">
        <f t="array" ref="AL1185">IF($AI1185,QUARTILE(IF(G2SelectionMask="x",IF(INDEX(RawDataRefData,$E1185,0)&gt;0,INDEX(RawDataRefData,$E1185,0)),""),3),"")</f>
        <v>4</v>
      </c>
      <c r="AM1185" s="101">
        <f t="array" ref="AM1185">IF($AI1185,MIN(IF(G2SelectionMask="x",IF(INDEX(RawDataRefData,$E1185,0)&gt;0,INDEX(RawDataRefData,$E1185,0)),"")),"")</f>
        <v>2</v>
      </c>
      <c r="AN1185" s="101">
        <f t="array" ref="AN1185">IF($AI1185,MAX(IF(G2SelectionMask="x",IF(INDEX(RawDataRefData,$E1185,0)&gt;0,INDEX(RawDataRefData,$E1185,0)),"")),"")</f>
        <v>4</v>
      </c>
      <c r="AO1185" s="101">
        <f t="shared" si="446"/>
        <v>3.3636363636363638</v>
      </c>
      <c r="AP1185" s="101">
        <f t="array" ref="AP1185">IF($AI1185,STDEVA(IF(G2SelectionMask="x",IF(INDEX(RawDataRefData,$E1185,0)&gt;0,INDEX(RawDataRefData,$E1185,0)),"")),"")</f>
        <v>0.8090398349558906</v>
      </c>
      <c r="AQ1185" s="100" t="b">
        <f t="shared" si="447"/>
        <v>0</v>
      </c>
      <c r="AR1185" s="100" t="str">
        <f t="array" ref="AR1185">IF($AQ1185,MEDIAN(IF(G3SelectionMask="x",IF(INDEX(RawDataRefData,$E1185,0)&gt;0,INDEX(RawDataRefData,$E1185,0)),"")),"")</f>
        <v/>
      </c>
      <c r="AS1185" s="100" t="str">
        <f t="array" ref="AS1185">IF($AQ1185,QUARTILE(IF(G3SelectionMask="x",IF(INDEX(RawDataRefData,$E1185,0)&gt;0,INDEX(RawDataRefData,$E1185,0)),""),1),"")</f>
        <v/>
      </c>
      <c r="AT1185" s="100" t="str">
        <f t="array" ref="AT1185">IF($AQ1185,QUARTILE(IF(G3SelectionMask="x",IF(INDEX(RawDataRefData,$E1185,0)&gt;0,INDEX(RawDataRefData,$E1185,0)),""),3),"")</f>
        <v/>
      </c>
      <c r="AU1185" s="100" t="str">
        <f t="array" ref="AU1185">IF($AQ1185,MIN(IF(G3SelectionMask="x",IF(INDEX(RawDataRefData,$E1185,0)&gt;0,INDEX(RawDataRefData,$E1185,0)),"")),"")</f>
        <v/>
      </c>
      <c r="AV1185" s="100" t="str">
        <f t="array" ref="AV1185">IF($AQ1185,MAX(IF(G3SelectionMask="x",IF(INDEX(RawDataRefData,$E1185,0)&gt;0,INDEX(RawDataRefData,$E1185,0)),"")),"")</f>
        <v/>
      </c>
      <c r="AW1185" s="100" t="str">
        <f t="shared" si="448"/>
        <v/>
      </c>
      <c r="AX1185" s="100" t="str">
        <f t="array" ref="AX1185">IF($AQ1185,STDEVA(IF(G3SelectionMask="x",IF(INDEX(RawDataRefData,$E1185,0)&gt;0,INDEX(RawDataRefData,$E1185,0)),"")),"")</f>
        <v/>
      </c>
      <c r="AY1185" s="101" t="b">
        <f t="shared" si="449"/>
        <v>0</v>
      </c>
      <c r="AZ1185" s="101" t="str">
        <f t="array" ref="AZ1185">IF($AY1185,MEDIAN(IF(G4SelectionMask="x",IF(INDEX(RawDataRefData,$E1185,0)&gt;0,INDEX(RawDataRefData,$E1185,0)),"")),"")</f>
        <v/>
      </c>
      <c r="BA1185" s="101" t="str">
        <f t="array" ref="BA1185">IF($AY1185,QUARTILE(IF(G4SelectionMask="x",IF(INDEX(RawDataRefData,$E1185,0)&gt;0,INDEX(RawDataRefData,$E1185,0)),""),1),"")</f>
        <v/>
      </c>
      <c r="BB1185" s="101" t="str">
        <f t="array" ref="BB1185">IF($AY1185,QUARTILE(IF(G4SelectionMask="x",IF(INDEX(RawDataRefData,$E1185,0)&gt;0,INDEX(RawDataRefData,$E1185,0)),""),3),"")</f>
        <v/>
      </c>
      <c r="BC1185" s="101" t="str">
        <f t="array" ref="BC1185">IF($AY1185,MIN(IF(G4SelectionMask="x",IF(INDEX(RawDataRefData,$E1185,0)&gt;0,INDEX(RawDataRefData,$E1185,0)),"")),"")</f>
        <v/>
      </c>
      <c r="BD1185" s="101" t="str">
        <f t="array" ref="BD1185">IF($AY1185,MAX(IF(G4SelectionMask="x",IF(INDEX(RawDataRefData,$E1185,0)&gt;0,INDEX(RawDataRefData,$E1185,0)),"")),"")</f>
        <v/>
      </c>
      <c r="BE1185" s="101" t="str">
        <f t="shared" si="450"/>
        <v/>
      </c>
      <c r="BF1185" s="101" t="str">
        <f t="array" ref="BF1185">IF($AY1185,STDEVA(IF(G4SelectionMask="x",IF(INDEX(RawDataRefData,$E1185,0)&gt;0,INDEX(RawDataRefData,$E1185,0)),"")),"")</f>
        <v/>
      </c>
      <c r="BG1185" s="100" t="b">
        <f t="shared" si="451"/>
        <v>0</v>
      </c>
      <c r="BH1185" s="100" t="str">
        <f t="array" ref="BH1185">IF($BG1185,MEDIAN(IF(G5SelectionMask="x",IF(INDEX(RawDataRefData,$E1185,0)&gt;0,INDEX(RawDataRefData,$E1185,0)),"")),"")</f>
        <v/>
      </c>
      <c r="BI1185" s="100" t="str">
        <f t="array" ref="BI1185">IF($BG1185,QUARTILE(IF(G5SelectionMask="x",IF(INDEX(RawDataRefData,$E1185,0)&gt;0,INDEX(RawDataRefData,$E1185,0)),""),1),"")</f>
        <v/>
      </c>
      <c r="BJ1185" s="100" t="str">
        <f t="array" ref="BJ1185">IF($BG1185,QUARTILE(IF(G5SelectionMask="x",IF(INDEX(RawDataRefData,$E1185,0)&gt;0,INDEX(RawDataRefData,$E1185,0)),""),3),"")</f>
        <v/>
      </c>
      <c r="BK1185" s="100" t="str">
        <f t="array" ref="BK1185">IF($BG1185,MIN(IF(G5SelectionMask="x",IF(INDEX(RawDataRefData,$E1185,0)&gt;0,INDEX(RawDataRefData,$E1185,0)),"")),"")</f>
        <v/>
      </c>
      <c r="BL1185" s="100" t="str">
        <f t="array" ref="BL1185">IF($BG1185,MAX(IF(G5SelectionMask="x",IF(INDEX(RawDataRefData,$E1185,0)&gt;0,INDEX(RawDataRefData,$E1185,0)),"")),"")</f>
        <v/>
      </c>
      <c r="BM1185" s="100" t="str">
        <f t="shared" si="452"/>
        <v/>
      </c>
      <c r="BN1185" s="103" t="str">
        <f t="array" ref="BN1185">IF($BG1185,STDEVA(IF(G5SelectionMask="x",IF(INDEX(RawDataRefData,$E1185,0)&gt;0,INDEX(RawDataRefData,$E1185,0)),"")),"")</f>
        <v/>
      </c>
      <c r="BO1185" s="104"/>
      <c r="BP1185" s="105">
        <v>3</v>
      </c>
      <c r="BQ1185" s="105">
        <v>3</v>
      </c>
      <c r="BR1185" s="105">
        <v>4</v>
      </c>
      <c r="BS1185" s="105">
        <v>1</v>
      </c>
      <c r="BT1185" s="105">
        <v>4</v>
      </c>
      <c r="BU1185" s="105">
        <v>3</v>
      </c>
      <c r="BV1185" s="105">
        <v>2</v>
      </c>
      <c r="BW1185" s="105">
        <v>4</v>
      </c>
      <c r="BX1185" s="105">
        <v>4</v>
      </c>
      <c r="BY1185" s="105">
        <v>2</v>
      </c>
      <c r="BZ1185" s="105">
        <v>4</v>
      </c>
      <c r="CA1185" s="105">
        <v>3</v>
      </c>
      <c r="CB1185" s="105">
        <v>4</v>
      </c>
      <c r="CC1185" s="105">
        <v>2</v>
      </c>
      <c r="CD1185" s="105">
        <v>2</v>
      </c>
    </row>
    <row r="1186" spans="1:82" hidden="1" x14ac:dyDescent="0.2">
      <c r="A1186" s="33" t="e">
        <f t="shared" si="441"/>
        <v>#NAME?</v>
      </c>
      <c r="B1186" s="218"/>
      <c r="C1186" s="212"/>
      <c r="D1186" s="224"/>
      <c r="E1186" s="72">
        <f t="shared" si="445"/>
        <v>1177</v>
      </c>
      <c r="F1186" s="9" t="s">
        <v>1240</v>
      </c>
      <c r="H1186" s="9" t="s">
        <v>1213</v>
      </c>
      <c r="I1186" s="9" t="s">
        <v>1626</v>
      </c>
      <c r="K1186" s="100">
        <f t="shared" si="429"/>
        <v>3</v>
      </c>
      <c r="L1186" s="100"/>
      <c r="M1186" s="100"/>
      <c r="N1186" s="100"/>
      <c r="O1186" s="100"/>
      <c r="P1186" s="101">
        <f t="shared" si="430"/>
        <v>4</v>
      </c>
      <c r="Q1186" s="102">
        <f t="shared" si="431"/>
        <v>3</v>
      </c>
      <c r="R1186" s="102">
        <f t="shared" si="432"/>
        <v>2</v>
      </c>
      <c r="S1186" s="102">
        <f t="shared" si="433"/>
        <v>2</v>
      </c>
      <c r="T1186" s="102">
        <f t="shared" si="434"/>
        <v>1</v>
      </c>
      <c r="U1186" s="102">
        <f t="shared" si="435"/>
        <v>4</v>
      </c>
      <c r="V1186" s="102">
        <f t="shared" si="436"/>
        <v>2</v>
      </c>
      <c r="W1186" s="102">
        <f t="shared" si="437"/>
        <v>4</v>
      </c>
      <c r="X1186" s="102">
        <f t="shared" si="438"/>
        <v>2</v>
      </c>
      <c r="Y1186" s="102">
        <f t="shared" si="439"/>
        <v>4</v>
      </c>
      <c r="Z1186" s="102">
        <f t="shared" si="440"/>
        <v>2</v>
      </c>
      <c r="AA1186" s="100" t="b">
        <f t="shared" si="442"/>
        <v>1</v>
      </c>
      <c r="AB1186" s="100">
        <f t="array" ref="AB1186">IF($AA1186,MEDIAN(IF(G1SelectionMask="x",IF(INDEX(RawDataRefData,$E1186,0)&gt;0,INDEX(RawDataRefData,$E1186,0)),"")),"")</f>
        <v>2</v>
      </c>
      <c r="AC1186" s="100">
        <f t="array" ref="AC1186">IF($AA1186,QUARTILE(IF(G1SelectionMask="x",IF(INDEX(RawDataRefData,$E1186,0)&gt;0,INDEX(RawDataRefData,$E1186,0)),""),1),"")</f>
        <v>2</v>
      </c>
      <c r="AD1186" s="100">
        <f t="array" ref="AD1186">IF($AA1186,QUARTILE(IF(G1SelectionMask="x",IF(INDEX(RawDataRefData,$E1186,0)&gt;0,INDEX(RawDataRefData,$E1186,0)),""),3),"")</f>
        <v>4</v>
      </c>
      <c r="AE1186" s="100">
        <f t="array" ref="AE1186">IF($AA1186,MIN(IF(G1SelectionMask="x",IF(INDEX(RawDataRefData,$E1186,0)&gt;0,INDEX(RawDataRefData,$E1186,0)),"")),"")</f>
        <v>1</v>
      </c>
      <c r="AF1186" s="100">
        <f t="array" ref="AF1186">IF($AA1186,MAX(IF(G1SelectionMask="x",IF(INDEX(RawDataRefData,$E1186,0)&gt;0,INDEX(RawDataRefData,$E1186,0)),"")),"")</f>
        <v>4</v>
      </c>
      <c r="AG1186" s="100">
        <f t="shared" si="443"/>
        <v>2.7272727272727271</v>
      </c>
      <c r="AH1186" s="100">
        <f t="array" ref="AH1186">IF($AA1186,STDEVA(IF(G1SelectionMask="x",IF(INDEX(RawDataRefData,$E1186,0)&gt;0,INDEX(RawDataRefData,$E1186,0)),"")),"")</f>
        <v>1.1037127426019049</v>
      </c>
      <c r="AI1186" s="101" t="b">
        <f t="shared" si="444"/>
        <v>1</v>
      </c>
      <c r="AJ1186" s="101">
        <f t="array" ref="AJ1186">IF($AI1186,MEDIAN(IF(G2SelectionMask="x",IF(INDEX(RawDataRefData,$E1186,0)&gt;0,INDEX(RawDataRefData,$E1186,0)),"")),"")</f>
        <v>3</v>
      </c>
      <c r="AK1186" s="101">
        <f t="array" ref="AK1186">IF($AI1186,QUARTILE(IF(G2SelectionMask="x",IF(INDEX(RawDataRefData,$E1186,0)&gt;0,INDEX(RawDataRefData,$E1186,0)),""),1),"")</f>
        <v>2</v>
      </c>
      <c r="AL1186" s="101">
        <f t="array" ref="AL1186">IF($AI1186,QUARTILE(IF(G2SelectionMask="x",IF(INDEX(RawDataRefData,$E1186,0)&gt;0,INDEX(RawDataRefData,$E1186,0)),""),3),"")</f>
        <v>4</v>
      </c>
      <c r="AM1186" s="101">
        <f t="array" ref="AM1186">IF($AI1186,MIN(IF(G2SelectionMask="x",IF(INDEX(RawDataRefData,$E1186,0)&gt;0,INDEX(RawDataRefData,$E1186,0)),"")),"")</f>
        <v>1</v>
      </c>
      <c r="AN1186" s="101">
        <f t="array" ref="AN1186">IF($AI1186,MAX(IF(G2SelectionMask="x",IF(INDEX(RawDataRefData,$E1186,0)&gt;0,INDEX(RawDataRefData,$E1186,0)),"")),"")</f>
        <v>4</v>
      </c>
      <c r="AO1186" s="101">
        <f t="shared" si="446"/>
        <v>2.9090909090909092</v>
      </c>
      <c r="AP1186" s="101">
        <f t="array" ref="AP1186">IF($AI1186,STDEVA(IF(G2SelectionMask="x",IF(INDEX(RawDataRefData,$E1186,0)&gt;0,INDEX(RawDataRefData,$E1186,0)),"")),"")</f>
        <v>1.0444659357341868</v>
      </c>
      <c r="AQ1186" s="100" t="b">
        <f t="shared" si="447"/>
        <v>0</v>
      </c>
      <c r="AR1186" s="100" t="str">
        <f t="array" ref="AR1186">IF($AQ1186,MEDIAN(IF(G3SelectionMask="x",IF(INDEX(RawDataRefData,$E1186,0)&gt;0,INDEX(RawDataRefData,$E1186,0)),"")),"")</f>
        <v/>
      </c>
      <c r="AS1186" s="100" t="str">
        <f t="array" ref="AS1186">IF($AQ1186,QUARTILE(IF(G3SelectionMask="x",IF(INDEX(RawDataRefData,$E1186,0)&gt;0,INDEX(RawDataRefData,$E1186,0)),""),1),"")</f>
        <v/>
      </c>
      <c r="AT1186" s="100" t="str">
        <f t="array" ref="AT1186">IF($AQ1186,QUARTILE(IF(G3SelectionMask="x",IF(INDEX(RawDataRefData,$E1186,0)&gt;0,INDEX(RawDataRefData,$E1186,0)),""),3),"")</f>
        <v/>
      </c>
      <c r="AU1186" s="100" t="str">
        <f t="array" ref="AU1186">IF($AQ1186,MIN(IF(G3SelectionMask="x",IF(INDEX(RawDataRefData,$E1186,0)&gt;0,INDEX(RawDataRefData,$E1186,0)),"")),"")</f>
        <v/>
      </c>
      <c r="AV1186" s="100" t="str">
        <f t="array" ref="AV1186">IF($AQ1186,MAX(IF(G3SelectionMask="x",IF(INDEX(RawDataRefData,$E1186,0)&gt;0,INDEX(RawDataRefData,$E1186,0)),"")),"")</f>
        <v/>
      </c>
      <c r="AW1186" s="100" t="str">
        <f t="shared" si="448"/>
        <v/>
      </c>
      <c r="AX1186" s="100" t="str">
        <f t="array" ref="AX1186">IF($AQ1186,STDEVA(IF(G3SelectionMask="x",IF(INDEX(RawDataRefData,$E1186,0)&gt;0,INDEX(RawDataRefData,$E1186,0)),"")),"")</f>
        <v/>
      </c>
      <c r="AY1186" s="101" t="b">
        <f t="shared" si="449"/>
        <v>0</v>
      </c>
      <c r="AZ1186" s="101" t="str">
        <f t="array" ref="AZ1186">IF($AY1186,MEDIAN(IF(G4SelectionMask="x",IF(INDEX(RawDataRefData,$E1186,0)&gt;0,INDEX(RawDataRefData,$E1186,0)),"")),"")</f>
        <v/>
      </c>
      <c r="BA1186" s="101" t="str">
        <f t="array" ref="BA1186">IF($AY1186,QUARTILE(IF(G4SelectionMask="x",IF(INDEX(RawDataRefData,$E1186,0)&gt;0,INDEX(RawDataRefData,$E1186,0)),""),1),"")</f>
        <v/>
      </c>
      <c r="BB1186" s="101" t="str">
        <f t="array" ref="BB1186">IF($AY1186,QUARTILE(IF(G4SelectionMask="x",IF(INDEX(RawDataRefData,$E1186,0)&gt;0,INDEX(RawDataRefData,$E1186,0)),""),3),"")</f>
        <v/>
      </c>
      <c r="BC1186" s="101" t="str">
        <f t="array" ref="BC1186">IF($AY1186,MIN(IF(G4SelectionMask="x",IF(INDEX(RawDataRefData,$E1186,0)&gt;0,INDEX(RawDataRefData,$E1186,0)),"")),"")</f>
        <v/>
      </c>
      <c r="BD1186" s="101" t="str">
        <f t="array" ref="BD1186">IF($AY1186,MAX(IF(G4SelectionMask="x",IF(INDEX(RawDataRefData,$E1186,0)&gt;0,INDEX(RawDataRefData,$E1186,0)),"")),"")</f>
        <v/>
      </c>
      <c r="BE1186" s="101" t="str">
        <f t="shared" si="450"/>
        <v/>
      </c>
      <c r="BF1186" s="101" t="str">
        <f t="array" ref="BF1186">IF($AY1186,STDEVA(IF(G4SelectionMask="x",IF(INDEX(RawDataRefData,$E1186,0)&gt;0,INDEX(RawDataRefData,$E1186,0)),"")),"")</f>
        <v/>
      </c>
      <c r="BG1186" s="100" t="b">
        <f t="shared" si="451"/>
        <v>0</v>
      </c>
      <c r="BH1186" s="100" t="str">
        <f t="array" ref="BH1186">IF($BG1186,MEDIAN(IF(G5SelectionMask="x",IF(INDEX(RawDataRefData,$E1186,0)&gt;0,INDEX(RawDataRefData,$E1186,0)),"")),"")</f>
        <v/>
      </c>
      <c r="BI1186" s="100" t="str">
        <f t="array" ref="BI1186">IF($BG1186,QUARTILE(IF(G5SelectionMask="x",IF(INDEX(RawDataRefData,$E1186,0)&gt;0,INDEX(RawDataRefData,$E1186,0)),""),1),"")</f>
        <v/>
      </c>
      <c r="BJ1186" s="100" t="str">
        <f t="array" ref="BJ1186">IF($BG1186,QUARTILE(IF(G5SelectionMask="x",IF(INDEX(RawDataRefData,$E1186,0)&gt;0,INDEX(RawDataRefData,$E1186,0)),""),3),"")</f>
        <v/>
      </c>
      <c r="BK1186" s="100" t="str">
        <f t="array" ref="BK1186">IF($BG1186,MIN(IF(G5SelectionMask="x",IF(INDEX(RawDataRefData,$E1186,0)&gt;0,INDEX(RawDataRefData,$E1186,0)),"")),"")</f>
        <v/>
      </c>
      <c r="BL1186" s="100" t="str">
        <f t="array" ref="BL1186">IF($BG1186,MAX(IF(G5SelectionMask="x",IF(INDEX(RawDataRefData,$E1186,0)&gt;0,INDEX(RawDataRefData,$E1186,0)),"")),"")</f>
        <v/>
      </c>
      <c r="BM1186" s="100" t="str">
        <f t="shared" si="452"/>
        <v/>
      </c>
      <c r="BN1186" s="103" t="str">
        <f t="array" ref="BN1186">IF($BG1186,STDEVA(IF(G5SelectionMask="x",IF(INDEX(RawDataRefData,$E1186,0)&gt;0,INDEX(RawDataRefData,$E1186,0)),"")),"")</f>
        <v/>
      </c>
      <c r="BO1186" s="104"/>
      <c r="BP1186" s="105">
        <v>3</v>
      </c>
      <c r="BQ1186" s="105">
        <v>4</v>
      </c>
      <c r="BR1186" s="105">
        <v>3</v>
      </c>
      <c r="BS1186" s="105">
        <v>2</v>
      </c>
      <c r="BT1186" s="105">
        <v>2</v>
      </c>
      <c r="BU1186" s="105">
        <v>1</v>
      </c>
      <c r="BV1186" s="105">
        <v>4</v>
      </c>
      <c r="BW1186" s="105">
        <v>2</v>
      </c>
      <c r="BX1186" s="105">
        <v>4</v>
      </c>
      <c r="BY1186" s="105">
        <v>2</v>
      </c>
      <c r="BZ1186" s="105">
        <v>4</v>
      </c>
      <c r="CA1186" s="105">
        <v>2</v>
      </c>
      <c r="CB1186" s="105">
        <v>4</v>
      </c>
      <c r="CC1186" s="105">
        <v>3</v>
      </c>
      <c r="CD1186" s="105">
        <v>3</v>
      </c>
    </row>
    <row r="1187" spans="1:82" hidden="1" x14ac:dyDescent="0.2">
      <c r="A1187" s="33" t="e">
        <f t="shared" si="441"/>
        <v>#NAME?</v>
      </c>
      <c r="B1187" s="218"/>
      <c r="C1187" s="212"/>
      <c r="D1187" s="224"/>
      <c r="E1187" s="72">
        <f t="shared" si="445"/>
        <v>1178</v>
      </c>
      <c r="F1187" s="9" t="s">
        <v>1241</v>
      </c>
      <c r="H1187" s="9" t="s">
        <v>1213</v>
      </c>
      <c r="I1187" s="9" t="s">
        <v>1626</v>
      </c>
      <c r="K1187" s="100">
        <f t="shared" si="429"/>
        <v>1</v>
      </c>
      <c r="L1187" s="100"/>
      <c r="M1187" s="100"/>
      <c r="N1187" s="100"/>
      <c r="O1187" s="100"/>
      <c r="P1187" s="101">
        <f t="shared" si="430"/>
        <v>1</v>
      </c>
      <c r="Q1187" s="102">
        <f t="shared" si="431"/>
        <v>3</v>
      </c>
      <c r="R1187" s="102">
        <f t="shared" si="432"/>
        <v>3</v>
      </c>
      <c r="S1187" s="102">
        <f t="shared" si="433"/>
        <v>2</v>
      </c>
      <c r="T1187" s="102">
        <f t="shared" si="434"/>
        <v>4</v>
      </c>
      <c r="U1187" s="102">
        <f t="shared" si="435"/>
        <v>4</v>
      </c>
      <c r="V1187" s="102">
        <f t="shared" si="436"/>
        <v>2</v>
      </c>
      <c r="W1187" s="102">
        <f t="shared" si="437"/>
        <v>2</v>
      </c>
      <c r="X1187" s="102">
        <f t="shared" si="438"/>
        <v>3</v>
      </c>
      <c r="Y1187" s="102">
        <f t="shared" si="439"/>
        <v>2</v>
      </c>
      <c r="Z1187" s="102">
        <f t="shared" si="440"/>
        <v>4</v>
      </c>
      <c r="AA1187" s="100" t="b">
        <f t="shared" si="442"/>
        <v>1</v>
      </c>
      <c r="AB1187" s="100">
        <f t="array" ref="AB1187">IF($AA1187,MEDIAN(IF(G1SelectionMask="x",IF(INDEX(RawDataRefData,$E1187,0)&gt;0,INDEX(RawDataRefData,$E1187,0)),"")),"")</f>
        <v>3</v>
      </c>
      <c r="AC1187" s="100">
        <f t="array" ref="AC1187">IF($AA1187,QUARTILE(IF(G1SelectionMask="x",IF(INDEX(RawDataRefData,$E1187,0)&gt;0,INDEX(RawDataRefData,$E1187,0)),""),1),"")</f>
        <v>2</v>
      </c>
      <c r="AD1187" s="100">
        <f t="array" ref="AD1187">IF($AA1187,QUARTILE(IF(G1SelectionMask="x",IF(INDEX(RawDataRefData,$E1187,0)&gt;0,INDEX(RawDataRefData,$E1187,0)),""),3),"")</f>
        <v>3.5</v>
      </c>
      <c r="AE1187" s="100">
        <f t="array" ref="AE1187">IF($AA1187,MIN(IF(G1SelectionMask="x",IF(INDEX(RawDataRefData,$E1187,0)&gt;0,INDEX(RawDataRefData,$E1187,0)),"")),"")</f>
        <v>1</v>
      </c>
      <c r="AF1187" s="100">
        <f t="array" ref="AF1187">IF($AA1187,MAX(IF(G1SelectionMask="x",IF(INDEX(RawDataRefData,$E1187,0)&gt;0,INDEX(RawDataRefData,$E1187,0)),"")),"")</f>
        <v>4</v>
      </c>
      <c r="AG1187" s="100">
        <f t="shared" si="443"/>
        <v>2.7272727272727271</v>
      </c>
      <c r="AH1187" s="100">
        <f t="array" ref="AH1187">IF($AA1187,STDEVA(IF(G1SelectionMask="x",IF(INDEX(RawDataRefData,$E1187,0)&gt;0,INDEX(RawDataRefData,$E1187,0)),"")),"")</f>
        <v>1.0090499582190262</v>
      </c>
      <c r="AI1187" s="101" t="b">
        <f t="shared" si="444"/>
        <v>1</v>
      </c>
      <c r="AJ1187" s="101">
        <f t="array" ref="AJ1187">IF($AI1187,MEDIAN(IF(G2SelectionMask="x",IF(INDEX(RawDataRefData,$E1187,0)&gt;0,INDEX(RawDataRefData,$E1187,0)),"")),"")</f>
        <v>2</v>
      </c>
      <c r="AK1187" s="101">
        <f t="array" ref="AK1187">IF($AI1187,QUARTILE(IF(G2SelectionMask="x",IF(INDEX(RawDataRefData,$E1187,0)&gt;0,INDEX(RawDataRefData,$E1187,0)),""),1),"")</f>
        <v>2</v>
      </c>
      <c r="AL1187" s="101">
        <f t="array" ref="AL1187">IF($AI1187,QUARTILE(IF(G2SelectionMask="x",IF(INDEX(RawDataRefData,$E1187,0)&gt;0,INDEX(RawDataRefData,$E1187,0)),""),3),"")</f>
        <v>3.5</v>
      </c>
      <c r="AM1187" s="101">
        <f t="array" ref="AM1187">IF($AI1187,MIN(IF(G2SelectionMask="x",IF(INDEX(RawDataRefData,$E1187,0)&gt;0,INDEX(RawDataRefData,$E1187,0)),"")),"")</f>
        <v>1</v>
      </c>
      <c r="AN1187" s="101">
        <f t="array" ref="AN1187">IF($AI1187,MAX(IF(G2SelectionMask="x",IF(INDEX(RawDataRefData,$E1187,0)&gt;0,INDEX(RawDataRefData,$E1187,0)),"")),"")</f>
        <v>4</v>
      </c>
      <c r="AO1187" s="101">
        <f t="shared" si="446"/>
        <v>2.5454545454545454</v>
      </c>
      <c r="AP1187" s="101">
        <f t="array" ref="AP1187">IF($AI1187,STDEVA(IF(G2SelectionMask="x",IF(INDEX(RawDataRefData,$E1187,0)&gt;0,INDEX(RawDataRefData,$E1187,0)),"")),"")</f>
        <v>1.1281521496355327</v>
      </c>
      <c r="AQ1187" s="100" t="b">
        <f t="shared" si="447"/>
        <v>0</v>
      </c>
      <c r="AR1187" s="100" t="str">
        <f t="array" ref="AR1187">IF($AQ1187,MEDIAN(IF(G3SelectionMask="x",IF(INDEX(RawDataRefData,$E1187,0)&gt;0,INDEX(RawDataRefData,$E1187,0)),"")),"")</f>
        <v/>
      </c>
      <c r="AS1187" s="100" t="str">
        <f t="array" ref="AS1187">IF($AQ1187,QUARTILE(IF(G3SelectionMask="x",IF(INDEX(RawDataRefData,$E1187,0)&gt;0,INDEX(RawDataRefData,$E1187,0)),""),1),"")</f>
        <v/>
      </c>
      <c r="AT1187" s="100" t="str">
        <f t="array" ref="AT1187">IF($AQ1187,QUARTILE(IF(G3SelectionMask="x",IF(INDEX(RawDataRefData,$E1187,0)&gt;0,INDEX(RawDataRefData,$E1187,0)),""),3),"")</f>
        <v/>
      </c>
      <c r="AU1187" s="100" t="str">
        <f t="array" ref="AU1187">IF($AQ1187,MIN(IF(G3SelectionMask="x",IF(INDEX(RawDataRefData,$E1187,0)&gt;0,INDEX(RawDataRefData,$E1187,0)),"")),"")</f>
        <v/>
      </c>
      <c r="AV1187" s="100" t="str">
        <f t="array" ref="AV1187">IF($AQ1187,MAX(IF(G3SelectionMask="x",IF(INDEX(RawDataRefData,$E1187,0)&gt;0,INDEX(RawDataRefData,$E1187,0)),"")),"")</f>
        <v/>
      </c>
      <c r="AW1187" s="100" t="str">
        <f t="shared" si="448"/>
        <v/>
      </c>
      <c r="AX1187" s="100" t="str">
        <f t="array" ref="AX1187">IF($AQ1187,STDEVA(IF(G3SelectionMask="x",IF(INDEX(RawDataRefData,$E1187,0)&gt;0,INDEX(RawDataRefData,$E1187,0)),"")),"")</f>
        <v/>
      </c>
      <c r="AY1187" s="101" t="b">
        <f t="shared" si="449"/>
        <v>0</v>
      </c>
      <c r="AZ1187" s="101" t="str">
        <f t="array" ref="AZ1187">IF($AY1187,MEDIAN(IF(G4SelectionMask="x",IF(INDEX(RawDataRefData,$E1187,0)&gt;0,INDEX(RawDataRefData,$E1187,0)),"")),"")</f>
        <v/>
      </c>
      <c r="BA1187" s="101" t="str">
        <f t="array" ref="BA1187">IF($AY1187,QUARTILE(IF(G4SelectionMask="x",IF(INDEX(RawDataRefData,$E1187,0)&gt;0,INDEX(RawDataRefData,$E1187,0)),""),1),"")</f>
        <v/>
      </c>
      <c r="BB1187" s="101" t="str">
        <f t="array" ref="BB1187">IF($AY1187,QUARTILE(IF(G4SelectionMask="x",IF(INDEX(RawDataRefData,$E1187,0)&gt;0,INDEX(RawDataRefData,$E1187,0)),""),3),"")</f>
        <v/>
      </c>
      <c r="BC1187" s="101" t="str">
        <f t="array" ref="BC1187">IF($AY1187,MIN(IF(G4SelectionMask="x",IF(INDEX(RawDataRefData,$E1187,0)&gt;0,INDEX(RawDataRefData,$E1187,0)),"")),"")</f>
        <v/>
      </c>
      <c r="BD1187" s="101" t="str">
        <f t="array" ref="BD1187">IF($AY1187,MAX(IF(G4SelectionMask="x",IF(INDEX(RawDataRefData,$E1187,0)&gt;0,INDEX(RawDataRefData,$E1187,0)),"")),"")</f>
        <v/>
      </c>
      <c r="BE1187" s="101" t="str">
        <f t="shared" si="450"/>
        <v/>
      </c>
      <c r="BF1187" s="101" t="str">
        <f t="array" ref="BF1187">IF($AY1187,STDEVA(IF(G4SelectionMask="x",IF(INDEX(RawDataRefData,$E1187,0)&gt;0,INDEX(RawDataRefData,$E1187,0)),"")),"")</f>
        <v/>
      </c>
      <c r="BG1187" s="100" t="b">
        <f t="shared" si="451"/>
        <v>0</v>
      </c>
      <c r="BH1187" s="100" t="str">
        <f t="array" ref="BH1187">IF($BG1187,MEDIAN(IF(G5SelectionMask="x",IF(INDEX(RawDataRefData,$E1187,0)&gt;0,INDEX(RawDataRefData,$E1187,0)),"")),"")</f>
        <v/>
      </c>
      <c r="BI1187" s="100" t="str">
        <f t="array" ref="BI1187">IF($BG1187,QUARTILE(IF(G5SelectionMask="x",IF(INDEX(RawDataRefData,$E1187,0)&gt;0,INDEX(RawDataRefData,$E1187,0)),""),1),"")</f>
        <v/>
      </c>
      <c r="BJ1187" s="100" t="str">
        <f t="array" ref="BJ1187">IF($BG1187,QUARTILE(IF(G5SelectionMask="x",IF(INDEX(RawDataRefData,$E1187,0)&gt;0,INDEX(RawDataRefData,$E1187,0)),""),3),"")</f>
        <v/>
      </c>
      <c r="BK1187" s="100" t="str">
        <f t="array" ref="BK1187">IF($BG1187,MIN(IF(G5SelectionMask="x",IF(INDEX(RawDataRefData,$E1187,0)&gt;0,INDEX(RawDataRefData,$E1187,0)),"")),"")</f>
        <v/>
      </c>
      <c r="BL1187" s="100" t="str">
        <f t="array" ref="BL1187">IF($BG1187,MAX(IF(G5SelectionMask="x",IF(INDEX(RawDataRefData,$E1187,0)&gt;0,INDEX(RawDataRefData,$E1187,0)),"")),"")</f>
        <v/>
      </c>
      <c r="BM1187" s="100" t="str">
        <f t="shared" si="452"/>
        <v/>
      </c>
      <c r="BN1187" s="103" t="str">
        <f t="array" ref="BN1187">IF($BG1187,STDEVA(IF(G5SelectionMask="x",IF(INDEX(RawDataRefData,$E1187,0)&gt;0,INDEX(RawDataRefData,$E1187,0)),"")),"")</f>
        <v/>
      </c>
      <c r="BO1187" s="104"/>
      <c r="BP1187" s="105">
        <v>1</v>
      </c>
      <c r="BQ1187" s="105">
        <v>1</v>
      </c>
      <c r="BR1187" s="105">
        <v>3</v>
      </c>
      <c r="BS1187" s="105">
        <v>3</v>
      </c>
      <c r="BT1187" s="105">
        <v>2</v>
      </c>
      <c r="BU1187" s="105">
        <v>4</v>
      </c>
      <c r="BV1187" s="105">
        <v>4</v>
      </c>
      <c r="BW1187" s="105">
        <v>2</v>
      </c>
      <c r="BX1187" s="105">
        <v>2</v>
      </c>
      <c r="BY1187" s="105">
        <v>3</v>
      </c>
      <c r="BZ1187" s="105">
        <v>2</v>
      </c>
      <c r="CA1187" s="105">
        <v>4</v>
      </c>
      <c r="CB1187" s="105">
        <v>3</v>
      </c>
      <c r="CC1187" s="105">
        <v>4</v>
      </c>
      <c r="CD1187" s="105">
        <v>1</v>
      </c>
    </row>
    <row r="1188" spans="1:82" hidden="1" x14ac:dyDescent="0.2">
      <c r="A1188" s="33" t="e">
        <f t="shared" si="441"/>
        <v>#NAME?</v>
      </c>
      <c r="B1188" s="218"/>
      <c r="C1188" s="212"/>
      <c r="D1188" s="224"/>
      <c r="E1188" s="72">
        <f t="shared" si="445"/>
        <v>1179</v>
      </c>
      <c r="F1188" s="9" t="s">
        <v>1242</v>
      </c>
      <c r="H1188" s="9" t="s">
        <v>1213</v>
      </c>
      <c r="I1188" s="9" t="s">
        <v>1626</v>
      </c>
      <c r="K1188" s="100">
        <f t="shared" si="429"/>
        <v>4</v>
      </c>
      <c r="L1188" s="100"/>
      <c r="M1188" s="100"/>
      <c r="N1188" s="100"/>
      <c r="O1188" s="100"/>
      <c r="P1188" s="101">
        <f t="shared" si="430"/>
        <v>4</v>
      </c>
      <c r="Q1188" s="102">
        <f t="shared" si="431"/>
        <v>3</v>
      </c>
      <c r="R1188" s="102">
        <f t="shared" si="432"/>
        <v>3</v>
      </c>
      <c r="S1188" s="102">
        <f t="shared" si="433"/>
        <v>2</v>
      </c>
      <c r="T1188" s="102">
        <f t="shared" si="434"/>
        <v>1</v>
      </c>
      <c r="U1188" s="102">
        <f t="shared" si="435"/>
        <v>3</v>
      </c>
      <c r="V1188" s="102">
        <f t="shared" si="436"/>
        <v>3</v>
      </c>
      <c r="W1188" s="102">
        <f t="shared" si="437"/>
        <v>3</v>
      </c>
      <c r="X1188" s="102">
        <f t="shared" si="438"/>
        <v>2</v>
      </c>
      <c r="Y1188" s="102">
        <f t="shared" si="439"/>
        <v>1</v>
      </c>
      <c r="Z1188" s="102">
        <f t="shared" si="440"/>
        <v>1</v>
      </c>
      <c r="AA1188" s="100" t="b">
        <f t="shared" si="442"/>
        <v>1</v>
      </c>
      <c r="AB1188" s="100">
        <f t="array" ref="AB1188">IF($AA1188,MEDIAN(IF(G1SelectionMask="x",IF(INDEX(RawDataRefData,$E1188,0)&gt;0,INDEX(RawDataRefData,$E1188,0)),"")),"")</f>
        <v>3</v>
      </c>
      <c r="AC1188" s="100">
        <f t="array" ref="AC1188">IF($AA1188,QUARTILE(IF(G1SelectionMask="x",IF(INDEX(RawDataRefData,$E1188,0)&gt;0,INDEX(RawDataRefData,$E1188,0)),""),1),"")</f>
        <v>1.5</v>
      </c>
      <c r="AD1188" s="100">
        <f t="array" ref="AD1188">IF($AA1188,QUARTILE(IF(G1SelectionMask="x",IF(INDEX(RawDataRefData,$E1188,0)&gt;0,INDEX(RawDataRefData,$E1188,0)),""),3),"")</f>
        <v>3</v>
      </c>
      <c r="AE1188" s="100">
        <f t="array" ref="AE1188">IF($AA1188,MIN(IF(G1SelectionMask="x",IF(INDEX(RawDataRefData,$E1188,0)&gt;0,INDEX(RawDataRefData,$E1188,0)),"")),"")</f>
        <v>1</v>
      </c>
      <c r="AF1188" s="100">
        <f t="array" ref="AF1188">IF($AA1188,MAX(IF(G1SelectionMask="x",IF(INDEX(RawDataRefData,$E1188,0)&gt;0,INDEX(RawDataRefData,$E1188,0)),"")),"")</f>
        <v>4</v>
      </c>
      <c r="AG1188" s="100">
        <f t="shared" si="443"/>
        <v>2.3636363636363638</v>
      </c>
      <c r="AH1188" s="100">
        <f t="array" ref="AH1188">IF($AA1188,STDEVA(IF(G1SelectionMask="x",IF(INDEX(RawDataRefData,$E1188,0)&gt;0,INDEX(RawDataRefData,$E1188,0)),"")),"")</f>
        <v>1.0269106361049412</v>
      </c>
      <c r="AI1188" s="101" t="b">
        <f t="shared" si="444"/>
        <v>1</v>
      </c>
      <c r="AJ1188" s="101">
        <f t="array" ref="AJ1188">IF($AI1188,MEDIAN(IF(G2SelectionMask="x",IF(INDEX(RawDataRefData,$E1188,0)&gt;0,INDEX(RawDataRefData,$E1188,0)),"")),"")</f>
        <v>2</v>
      </c>
      <c r="AK1188" s="101">
        <f t="array" ref="AK1188">IF($AI1188,QUARTILE(IF(G2SelectionMask="x",IF(INDEX(RawDataRefData,$E1188,0)&gt;0,INDEX(RawDataRefData,$E1188,0)),""),1),"")</f>
        <v>1</v>
      </c>
      <c r="AL1188" s="101">
        <f t="array" ref="AL1188">IF($AI1188,QUARTILE(IF(G2SelectionMask="x",IF(INDEX(RawDataRefData,$E1188,0)&gt;0,INDEX(RawDataRefData,$E1188,0)),""),3),"")</f>
        <v>3</v>
      </c>
      <c r="AM1188" s="101">
        <f t="array" ref="AM1188">IF($AI1188,MIN(IF(G2SelectionMask="x",IF(INDEX(RawDataRefData,$E1188,0)&gt;0,INDEX(RawDataRefData,$E1188,0)),"")),"")</f>
        <v>1</v>
      </c>
      <c r="AN1188" s="101">
        <f t="array" ref="AN1188">IF($AI1188,MAX(IF(G2SelectionMask="x",IF(INDEX(RawDataRefData,$E1188,0)&gt;0,INDEX(RawDataRefData,$E1188,0)),"")),"")</f>
        <v>4</v>
      </c>
      <c r="AO1188" s="101">
        <f t="shared" si="446"/>
        <v>2.1818181818181817</v>
      </c>
      <c r="AP1188" s="101">
        <f t="array" ref="AP1188">IF($AI1188,STDEVA(IF(G2SelectionMask="x",IF(INDEX(RawDataRefData,$E1188,0)&gt;0,INDEX(RawDataRefData,$E1188,0)),"")),"")</f>
        <v>1.0787197799411872</v>
      </c>
      <c r="AQ1188" s="100" t="b">
        <f t="shared" si="447"/>
        <v>0</v>
      </c>
      <c r="AR1188" s="100" t="str">
        <f t="array" ref="AR1188">IF($AQ1188,MEDIAN(IF(G3SelectionMask="x",IF(INDEX(RawDataRefData,$E1188,0)&gt;0,INDEX(RawDataRefData,$E1188,0)),"")),"")</f>
        <v/>
      </c>
      <c r="AS1188" s="100" t="str">
        <f t="array" ref="AS1188">IF($AQ1188,QUARTILE(IF(G3SelectionMask="x",IF(INDEX(RawDataRefData,$E1188,0)&gt;0,INDEX(RawDataRefData,$E1188,0)),""),1),"")</f>
        <v/>
      </c>
      <c r="AT1188" s="100" t="str">
        <f t="array" ref="AT1188">IF($AQ1188,QUARTILE(IF(G3SelectionMask="x",IF(INDEX(RawDataRefData,$E1188,0)&gt;0,INDEX(RawDataRefData,$E1188,0)),""),3),"")</f>
        <v/>
      </c>
      <c r="AU1188" s="100" t="str">
        <f t="array" ref="AU1188">IF($AQ1188,MIN(IF(G3SelectionMask="x",IF(INDEX(RawDataRefData,$E1188,0)&gt;0,INDEX(RawDataRefData,$E1188,0)),"")),"")</f>
        <v/>
      </c>
      <c r="AV1188" s="100" t="str">
        <f t="array" ref="AV1188">IF($AQ1188,MAX(IF(G3SelectionMask="x",IF(INDEX(RawDataRefData,$E1188,0)&gt;0,INDEX(RawDataRefData,$E1188,0)),"")),"")</f>
        <v/>
      </c>
      <c r="AW1188" s="100" t="str">
        <f t="shared" si="448"/>
        <v/>
      </c>
      <c r="AX1188" s="100" t="str">
        <f t="array" ref="AX1188">IF($AQ1188,STDEVA(IF(G3SelectionMask="x",IF(INDEX(RawDataRefData,$E1188,0)&gt;0,INDEX(RawDataRefData,$E1188,0)),"")),"")</f>
        <v/>
      </c>
      <c r="AY1188" s="101" t="b">
        <f t="shared" si="449"/>
        <v>0</v>
      </c>
      <c r="AZ1188" s="101" t="str">
        <f t="array" ref="AZ1188">IF($AY1188,MEDIAN(IF(G4SelectionMask="x",IF(INDEX(RawDataRefData,$E1188,0)&gt;0,INDEX(RawDataRefData,$E1188,0)),"")),"")</f>
        <v/>
      </c>
      <c r="BA1188" s="101" t="str">
        <f t="array" ref="BA1188">IF($AY1188,QUARTILE(IF(G4SelectionMask="x",IF(INDEX(RawDataRefData,$E1188,0)&gt;0,INDEX(RawDataRefData,$E1188,0)),""),1),"")</f>
        <v/>
      </c>
      <c r="BB1188" s="101" t="str">
        <f t="array" ref="BB1188">IF($AY1188,QUARTILE(IF(G4SelectionMask="x",IF(INDEX(RawDataRefData,$E1188,0)&gt;0,INDEX(RawDataRefData,$E1188,0)),""),3),"")</f>
        <v/>
      </c>
      <c r="BC1188" s="101" t="str">
        <f t="array" ref="BC1188">IF($AY1188,MIN(IF(G4SelectionMask="x",IF(INDEX(RawDataRefData,$E1188,0)&gt;0,INDEX(RawDataRefData,$E1188,0)),"")),"")</f>
        <v/>
      </c>
      <c r="BD1188" s="101" t="str">
        <f t="array" ref="BD1188">IF($AY1188,MAX(IF(G4SelectionMask="x",IF(INDEX(RawDataRefData,$E1188,0)&gt;0,INDEX(RawDataRefData,$E1188,0)),"")),"")</f>
        <v/>
      </c>
      <c r="BE1188" s="101" t="str">
        <f t="shared" si="450"/>
        <v/>
      </c>
      <c r="BF1188" s="101" t="str">
        <f t="array" ref="BF1188">IF($AY1188,STDEVA(IF(G4SelectionMask="x",IF(INDEX(RawDataRefData,$E1188,0)&gt;0,INDEX(RawDataRefData,$E1188,0)),"")),"")</f>
        <v/>
      </c>
      <c r="BG1188" s="100" t="b">
        <f t="shared" si="451"/>
        <v>0</v>
      </c>
      <c r="BH1188" s="100" t="str">
        <f t="array" ref="BH1188">IF($BG1188,MEDIAN(IF(G5SelectionMask="x",IF(INDEX(RawDataRefData,$E1188,0)&gt;0,INDEX(RawDataRefData,$E1188,0)),"")),"")</f>
        <v/>
      </c>
      <c r="BI1188" s="100" t="str">
        <f t="array" ref="BI1188">IF($BG1188,QUARTILE(IF(G5SelectionMask="x",IF(INDEX(RawDataRefData,$E1188,0)&gt;0,INDEX(RawDataRefData,$E1188,0)),""),1),"")</f>
        <v/>
      </c>
      <c r="BJ1188" s="100" t="str">
        <f t="array" ref="BJ1188">IF($BG1188,QUARTILE(IF(G5SelectionMask="x",IF(INDEX(RawDataRefData,$E1188,0)&gt;0,INDEX(RawDataRefData,$E1188,0)),""),3),"")</f>
        <v/>
      </c>
      <c r="BK1188" s="100" t="str">
        <f t="array" ref="BK1188">IF($BG1188,MIN(IF(G5SelectionMask="x",IF(INDEX(RawDataRefData,$E1188,0)&gt;0,INDEX(RawDataRefData,$E1188,0)),"")),"")</f>
        <v/>
      </c>
      <c r="BL1188" s="100" t="str">
        <f t="array" ref="BL1188">IF($BG1188,MAX(IF(G5SelectionMask="x",IF(INDEX(RawDataRefData,$E1188,0)&gt;0,INDEX(RawDataRefData,$E1188,0)),"")),"")</f>
        <v/>
      </c>
      <c r="BM1188" s="100" t="str">
        <f t="shared" si="452"/>
        <v/>
      </c>
      <c r="BN1188" s="103" t="str">
        <f t="array" ref="BN1188">IF($BG1188,STDEVA(IF(G5SelectionMask="x",IF(INDEX(RawDataRefData,$E1188,0)&gt;0,INDEX(RawDataRefData,$E1188,0)),"")),"")</f>
        <v/>
      </c>
      <c r="BO1188" s="104"/>
      <c r="BP1188" s="105">
        <v>4</v>
      </c>
      <c r="BQ1188" s="105">
        <v>4</v>
      </c>
      <c r="BR1188" s="105">
        <v>3</v>
      </c>
      <c r="BS1188" s="105">
        <v>3</v>
      </c>
      <c r="BT1188" s="105">
        <v>2</v>
      </c>
      <c r="BU1188" s="105">
        <v>1</v>
      </c>
      <c r="BV1188" s="105">
        <v>3</v>
      </c>
      <c r="BW1188" s="105">
        <v>3</v>
      </c>
      <c r="BX1188" s="105">
        <v>3</v>
      </c>
      <c r="BY1188" s="105">
        <v>2</v>
      </c>
      <c r="BZ1188" s="105">
        <v>1</v>
      </c>
      <c r="CA1188" s="105">
        <v>1</v>
      </c>
      <c r="CB1188" s="105">
        <v>3</v>
      </c>
      <c r="CC1188" s="105">
        <v>2</v>
      </c>
      <c r="CD1188" s="105">
        <v>1</v>
      </c>
    </row>
    <row r="1189" spans="1:82" hidden="1" x14ac:dyDescent="0.2">
      <c r="A1189" s="33" t="e">
        <f t="shared" si="441"/>
        <v>#NAME?</v>
      </c>
      <c r="B1189" s="218"/>
      <c r="C1189" s="212"/>
      <c r="D1189" s="224"/>
      <c r="E1189" s="72">
        <f t="shared" si="445"/>
        <v>1180</v>
      </c>
      <c r="F1189" s="9" t="s">
        <v>1243</v>
      </c>
      <c r="H1189" s="9" t="s">
        <v>1213</v>
      </c>
      <c r="I1189" s="9" t="s">
        <v>1626</v>
      </c>
      <c r="K1189" s="100">
        <f t="shared" si="429"/>
        <v>4</v>
      </c>
      <c r="L1189" s="100"/>
      <c r="M1189" s="100"/>
      <c r="N1189" s="100"/>
      <c r="O1189" s="100"/>
      <c r="P1189" s="101">
        <f t="shared" si="430"/>
        <v>4</v>
      </c>
      <c r="Q1189" s="102">
        <f t="shared" si="431"/>
        <v>3</v>
      </c>
      <c r="R1189" s="102">
        <f t="shared" si="432"/>
        <v>3</v>
      </c>
      <c r="S1189" s="102">
        <f t="shared" si="433"/>
        <v>1</v>
      </c>
      <c r="T1189" s="102">
        <f t="shared" si="434"/>
        <v>3</v>
      </c>
      <c r="U1189" s="102">
        <f t="shared" si="435"/>
        <v>3</v>
      </c>
      <c r="V1189" s="102">
        <f t="shared" si="436"/>
        <v>4</v>
      </c>
      <c r="W1189" s="102">
        <f t="shared" si="437"/>
        <v>4</v>
      </c>
      <c r="X1189" s="102">
        <f t="shared" si="438"/>
        <v>4</v>
      </c>
      <c r="Y1189" s="102">
        <f t="shared" si="439"/>
        <v>3</v>
      </c>
      <c r="Z1189" s="102">
        <f t="shared" si="440"/>
        <v>2</v>
      </c>
      <c r="AA1189" s="100" t="b">
        <f t="shared" si="442"/>
        <v>1</v>
      </c>
      <c r="AB1189" s="100">
        <f t="array" ref="AB1189">IF($AA1189,MEDIAN(IF(G1SelectionMask="x",IF(INDEX(RawDataRefData,$E1189,0)&gt;0,INDEX(RawDataRefData,$E1189,0)),"")),"")</f>
        <v>3</v>
      </c>
      <c r="AC1189" s="100">
        <f t="array" ref="AC1189">IF($AA1189,QUARTILE(IF(G1SelectionMask="x",IF(INDEX(RawDataRefData,$E1189,0)&gt;0,INDEX(RawDataRefData,$E1189,0)),""),1),"")</f>
        <v>3</v>
      </c>
      <c r="AD1189" s="100">
        <f t="array" ref="AD1189">IF($AA1189,QUARTILE(IF(G1SelectionMask="x",IF(INDEX(RawDataRefData,$E1189,0)&gt;0,INDEX(RawDataRefData,$E1189,0)),""),3),"")</f>
        <v>4</v>
      </c>
      <c r="AE1189" s="100">
        <f t="array" ref="AE1189">IF($AA1189,MIN(IF(G1SelectionMask="x",IF(INDEX(RawDataRefData,$E1189,0)&gt;0,INDEX(RawDataRefData,$E1189,0)),"")),"")</f>
        <v>1</v>
      </c>
      <c r="AF1189" s="100">
        <f t="array" ref="AF1189">IF($AA1189,MAX(IF(G1SelectionMask="x",IF(INDEX(RawDataRefData,$E1189,0)&gt;0,INDEX(RawDataRefData,$E1189,0)),"")),"")</f>
        <v>4</v>
      </c>
      <c r="AG1189" s="100">
        <f t="shared" si="443"/>
        <v>3.0909090909090908</v>
      </c>
      <c r="AH1189" s="100">
        <f t="array" ref="AH1189">IF($AA1189,STDEVA(IF(G1SelectionMask="x",IF(INDEX(RawDataRefData,$E1189,0)&gt;0,INDEX(RawDataRefData,$E1189,0)),"")),"")</f>
        <v>0.94387980744853883</v>
      </c>
      <c r="AI1189" s="101" t="b">
        <f t="shared" si="444"/>
        <v>1</v>
      </c>
      <c r="AJ1189" s="101">
        <f t="array" ref="AJ1189">IF($AI1189,MEDIAN(IF(G2SelectionMask="x",IF(INDEX(RawDataRefData,$E1189,0)&gt;0,INDEX(RawDataRefData,$E1189,0)),"")),"")</f>
        <v>3</v>
      </c>
      <c r="AK1189" s="101">
        <f t="array" ref="AK1189">IF($AI1189,QUARTILE(IF(G2SelectionMask="x",IF(INDEX(RawDataRefData,$E1189,0)&gt;0,INDEX(RawDataRefData,$E1189,0)),""),1),"")</f>
        <v>3</v>
      </c>
      <c r="AL1189" s="101">
        <f t="array" ref="AL1189">IF($AI1189,QUARTILE(IF(G2SelectionMask="x",IF(INDEX(RawDataRefData,$E1189,0)&gt;0,INDEX(RawDataRefData,$E1189,0)),""),3),"")</f>
        <v>4</v>
      </c>
      <c r="AM1189" s="101">
        <f t="array" ref="AM1189">IF($AI1189,MIN(IF(G2SelectionMask="x",IF(INDEX(RawDataRefData,$E1189,0)&gt;0,INDEX(RawDataRefData,$E1189,0)),"")),"")</f>
        <v>1</v>
      </c>
      <c r="AN1189" s="101">
        <f t="array" ref="AN1189">IF($AI1189,MAX(IF(G2SelectionMask="x",IF(INDEX(RawDataRefData,$E1189,0)&gt;0,INDEX(RawDataRefData,$E1189,0)),"")),"")</f>
        <v>4</v>
      </c>
      <c r="AO1189" s="101">
        <f t="shared" si="446"/>
        <v>3.1818181818181817</v>
      </c>
      <c r="AP1189" s="101">
        <f t="array" ref="AP1189">IF($AI1189,STDEVA(IF(G2SelectionMask="x",IF(INDEX(RawDataRefData,$E1189,0)&gt;0,INDEX(RawDataRefData,$E1189,0)),"")),"")</f>
        <v>0.98164981721404299</v>
      </c>
      <c r="AQ1189" s="100" t="b">
        <f t="shared" si="447"/>
        <v>0</v>
      </c>
      <c r="AR1189" s="100" t="str">
        <f t="array" ref="AR1189">IF($AQ1189,MEDIAN(IF(G3SelectionMask="x",IF(INDEX(RawDataRefData,$E1189,0)&gt;0,INDEX(RawDataRefData,$E1189,0)),"")),"")</f>
        <v/>
      </c>
      <c r="AS1189" s="100" t="str">
        <f t="array" ref="AS1189">IF($AQ1189,QUARTILE(IF(G3SelectionMask="x",IF(INDEX(RawDataRefData,$E1189,0)&gt;0,INDEX(RawDataRefData,$E1189,0)),""),1),"")</f>
        <v/>
      </c>
      <c r="AT1189" s="100" t="str">
        <f t="array" ref="AT1189">IF($AQ1189,QUARTILE(IF(G3SelectionMask="x",IF(INDEX(RawDataRefData,$E1189,0)&gt;0,INDEX(RawDataRefData,$E1189,0)),""),3),"")</f>
        <v/>
      </c>
      <c r="AU1189" s="100" t="str">
        <f t="array" ref="AU1189">IF($AQ1189,MIN(IF(G3SelectionMask="x",IF(INDEX(RawDataRefData,$E1189,0)&gt;0,INDEX(RawDataRefData,$E1189,0)),"")),"")</f>
        <v/>
      </c>
      <c r="AV1189" s="100" t="str">
        <f t="array" ref="AV1189">IF($AQ1189,MAX(IF(G3SelectionMask="x",IF(INDEX(RawDataRefData,$E1189,0)&gt;0,INDEX(RawDataRefData,$E1189,0)),"")),"")</f>
        <v/>
      </c>
      <c r="AW1189" s="100" t="str">
        <f t="shared" si="448"/>
        <v/>
      </c>
      <c r="AX1189" s="100" t="str">
        <f t="array" ref="AX1189">IF($AQ1189,STDEVA(IF(G3SelectionMask="x",IF(INDEX(RawDataRefData,$E1189,0)&gt;0,INDEX(RawDataRefData,$E1189,0)),"")),"")</f>
        <v/>
      </c>
      <c r="AY1189" s="101" t="b">
        <f t="shared" si="449"/>
        <v>0</v>
      </c>
      <c r="AZ1189" s="101" t="str">
        <f t="array" ref="AZ1189">IF($AY1189,MEDIAN(IF(G4SelectionMask="x",IF(INDEX(RawDataRefData,$E1189,0)&gt;0,INDEX(RawDataRefData,$E1189,0)),"")),"")</f>
        <v/>
      </c>
      <c r="BA1189" s="101" t="str">
        <f t="array" ref="BA1189">IF($AY1189,QUARTILE(IF(G4SelectionMask="x",IF(INDEX(RawDataRefData,$E1189,0)&gt;0,INDEX(RawDataRefData,$E1189,0)),""),1),"")</f>
        <v/>
      </c>
      <c r="BB1189" s="101" t="str">
        <f t="array" ref="BB1189">IF($AY1189,QUARTILE(IF(G4SelectionMask="x",IF(INDEX(RawDataRefData,$E1189,0)&gt;0,INDEX(RawDataRefData,$E1189,0)),""),3),"")</f>
        <v/>
      </c>
      <c r="BC1189" s="101" t="str">
        <f t="array" ref="BC1189">IF($AY1189,MIN(IF(G4SelectionMask="x",IF(INDEX(RawDataRefData,$E1189,0)&gt;0,INDEX(RawDataRefData,$E1189,0)),"")),"")</f>
        <v/>
      </c>
      <c r="BD1189" s="101" t="str">
        <f t="array" ref="BD1189">IF($AY1189,MAX(IF(G4SelectionMask="x",IF(INDEX(RawDataRefData,$E1189,0)&gt;0,INDEX(RawDataRefData,$E1189,0)),"")),"")</f>
        <v/>
      </c>
      <c r="BE1189" s="101" t="str">
        <f t="shared" si="450"/>
        <v/>
      </c>
      <c r="BF1189" s="101" t="str">
        <f t="array" ref="BF1189">IF($AY1189,STDEVA(IF(G4SelectionMask="x",IF(INDEX(RawDataRefData,$E1189,0)&gt;0,INDEX(RawDataRefData,$E1189,0)),"")),"")</f>
        <v/>
      </c>
      <c r="BG1189" s="100" t="b">
        <f t="shared" si="451"/>
        <v>0</v>
      </c>
      <c r="BH1189" s="100" t="str">
        <f t="array" ref="BH1189">IF($BG1189,MEDIAN(IF(G5SelectionMask="x",IF(INDEX(RawDataRefData,$E1189,0)&gt;0,INDEX(RawDataRefData,$E1189,0)),"")),"")</f>
        <v/>
      </c>
      <c r="BI1189" s="100" t="str">
        <f t="array" ref="BI1189">IF($BG1189,QUARTILE(IF(G5SelectionMask="x",IF(INDEX(RawDataRefData,$E1189,0)&gt;0,INDEX(RawDataRefData,$E1189,0)),""),1),"")</f>
        <v/>
      </c>
      <c r="BJ1189" s="100" t="str">
        <f t="array" ref="BJ1189">IF($BG1189,QUARTILE(IF(G5SelectionMask="x",IF(INDEX(RawDataRefData,$E1189,0)&gt;0,INDEX(RawDataRefData,$E1189,0)),""),3),"")</f>
        <v/>
      </c>
      <c r="BK1189" s="100" t="str">
        <f t="array" ref="BK1189">IF($BG1189,MIN(IF(G5SelectionMask="x",IF(INDEX(RawDataRefData,$E1189,0)&gt;0,INDEX(RawDataRefData,$E1189,0)),"")),"")</f>
        <v/>
      </c>
      <c r="BL1189" s="100" t="str">
        <f t="array" ref="BL1189">IF($BG1189,MAX(IF(G5SelectionMask="x",IF(INDEX(RawDataRefData,$E1189,0)&gt;0,INDEX(RawDataRefData,$E1189,0)),"")),"")</f>
        <v/>
      </c>
      <c r="BM1189" s="100" t="str">
        <f t="shared" si="452"/>
        <v/>
      </c>
      <c r="BN1189" s="103" t="str">
        <f t="array" ref="BN1189">IF($BG1189,STDEVA(IF(G5SelectionMask="x",IF(INDEX(RawDataRefData,$E1189,0)&gt;0,INDEX(RawDataRefData,$E1189,0)),"")),"")</f>
        <v/>
      </c>
      <c r="BO1189" s="104"/>
      <c r="BP1189" s="105">
        <v>4</v>
      </c>
      <c r="BQ1189" s="105">
        <v>4</v>
      </c>
      <c r="BR1189" s="105">
        <v>3</v>
      </c>
      <c r="BS1189" s="105">
        <v>3</v>
      </c>
      <c r="BT1189" s="105">
        <v>1</v>
      </c>
      <c r="BU1189" s="105">
        <v>3</v>
      </c>
      <c r="BV1189" s="105">
        <v>3</v>
      </c>
      <c r="BW1189" s="105">
        <v>4</v>
      </c>
      <c r="BX1189" s="105">
        <v>4</v>
      </c>
      <c r="BY1189" s="105">
        <v>4</v>
      </c>
      <c r="BZ1189" s="105">
        <v>3</v>
      </c>
      <c r="CA1189" s="105">
        <v>2</v>
      </c>
      <c r="CB1189" s="105">
        <v>4</v>
      </c>
      <c r="CC1189" s="105">
        <v>4</v>
      </c>
      <c r="CD1189" s="105">
        <v>3</v>
      </c>
    </row>
    <row r="1190" spans="1:82" hidden="1" x14ac:dyDescent="0.2">
      <c r="A1190" s="33" t="e">
        <f t="shared" si="441"/>
        <v>#NAME?</v>
      </c>
      <c r="B1190" s="218"/>
      <c r="C1190" s="212"/>
      <c r="D1190" s="224"/>
      <c r="E1190" s="72">
        <f t="shared" si="445"/>
        <v>1181</v>
      </c>
      <c r="F1190" s="9" t="s">
        <v>1244</v>
      </c>
      <c r="H1190" s="9" t="s">
        <v>1213</v>
      </c>
      <c r="I1190" s="9" t="s">
        <v>1626</v>
      </c>
      <c r="K1190" s="100">
        <f t="shared" si="429"/>
        <v>4</v>
      </c>
      <c r="L1190" s="100"/>
      <c r="M1190" s="100"/>
      <c r="N1190" s="100"/>
      <c r="O1190" s="100"/>
      <c r="P1190" s="101">
        <f t="shared" si="430"/>
        <v>3</v>
      </c>
      <c r="Q1190" s="102">
        <f t="shared" si="431"/>
        <v>1</v>
      </c>
      <c r="R1190" s="102">
        <f t="shared" si="432"/>
        <v>3</v>
      </c>
      <c r="S1190" s="102">
        <f t="shared" si="433"/>
        <v>2</v>
      </c>
      <c r="T1190" s="102">
        <f t="shared" si="434"/>
        <v>4</v>
      </c>
      <c r="U1190" s="102">
        <f t="shared" si="435"/>
        <v>3</v>
      </c>
      <c r="V1190" s="102">
        <f t="shared" si="436"/>
        <v>3</v>
      </c>
      <c r="W1190" s="102">
        <f t="shared" si="437"/>
        <v>2</v>
      </c>
      <c r="X1190" s="102">
        <f t="shared" si="438"/>
        <v>3</v>
      </c>
      <c r="Y1190" s="102">
        <f t="shared" si="439"/>
        <v>4</v>
      </c>
      <c r="Z1190" s="102">
        <f t="shared" si="440"/>
        <v>4</v>
      </c>
      <c r="AA1190" s="100" t="b">
        <f t="shared" si="442"/>
        <v>1</v>
      </c>
      <c r="AB1190" s="100">
        <f t="array" ref="AB1190">IF($AA1190,MEDIAN(IF(G1SelectionMask="x",IF(INDEX(RawDataRefData,$E1190,0)&gt;0,INDEX(RawDataRefData,$E1190,0)),"")),"")</f>
        <v>3</v>
      </c>
      <c r="AC1190" s="100">
        <f t="array" ref="AC1190">IF($AA1190,QUARTILE(IF(G1SelectionMask="x",IF(INDEX(RawDataRefData,$E1190,0)&gt;0,INDEX(RawDataRefData,$E1190,0)),""),1),"")</f>
        <v>2.5</v>
      </c>
      <c r="AD1190" s="100">
        <f t="array" ref="AD1190">IF($AA1190,QUARTILE(IF(G1SelectionMask="x",IF(INDEX(RawDataRefData,$E1190,0)&gt;0,INDEX(RawDataRefData,$E1190,0)),""),3),"")</f>
        <v>3.5</v>
      </c>
      <c r="AE1190" s="100">
        <f t="array" ref="AE1190">IF($AA1190,MIN(IF(G1SelectionMask="x",IF(INDEX(RawDataRefData,$E1190,0)&gt;0,INDEX(RawDataRefData,$E1190,0)),"")),"")</f>
        <v>1</v>
      </c>
      <c r="AF1190" s="100">
        <f t="array" ref="AF1190">IF($AA1190,MAX(IF(G1SelectionMask="x",IF(INDEX(RawDataRefData,$E1190,0)&gt;0,INDEX(RawDataRefData,$E1190,0)),"")),"")</f>
        <v>4</v>
      </c>
      <c r="AG1190" s="100">
        <f t="shared" si="443"/>
        <v>2.9090909090909092</v>
      </c>
      <c r="AH1190" s="100">
        <f t="array" ref="AH1190">IF($AA1190,STDEVA(IF(G1SelectionMask="x",IF(INDEX(RawDataRefData,$E1190,0)&gt;0,INDEX(RawDataRefData,$E1190,0)),"")),"")</f>
        <v>0.94387980744853883</v>
      </c>
      <c r="AI1190" s="101" t="b">
        <f t="shared" si="444"/>
        <v>1</v>
      </c>
      <c r="AJ1190" s="101">
        <f t="array" ref="AJ1190">IF($AI1190,MEDIAN(IF(G2SelectionMask="x",IF(INDEX(RawDataRefData,$E1190,0)&gt;0,INDEX(RawDataRefData,$E1190,0)),"")),"")</f>
        <v>3</v>
      </c>
      <c r="AK1190" s="101">
        <f t="array" ref="AK1190">IF($AI1190,QUARTILE(IF(G2SelectionMask="x",IF(INDEX(RawDataRefData,$E1190,0)&gt;0,INDEX(RawDataRefData,$E1190,0)),""),1),"")</f>
        <v>2</v>
      </c>
      <c r="AL1190" s="101">
        <f t="array" ref="AL1190">IF($AI1190,QUARTILE(IF(G2SelectionMask="x",IF(INDEX(RawDataRefData,$E1190,0)&gt;0,INDEX(RawDataRefData,$E1190,0)),""),3),"")</f>
        <v>4</v>
      </c>
      <c r="AM1190" s="101">
        <f t="array" ref="AM1190">IF($AI1190,MIN(IF(G2SelectionMask="x",IF(INDEX(RawDataRefData,$E1190,0)&gt;0,INDEX(RawDataRefData,$E1190,0)),"")),"")</f>
        <v>1</v>
      </c>
      <c r="AN1190" s="101">
        <f t="array" ref="AN1190">IF($AI1190,MAX(IF(G2SelectionMask="x",IF(INDEX(RawDataRefData,$E1190,0)&gt;0,INDEX(RawDataRefData,$E1190,0)),"")),"")</f>
        <v>4</v>
      </c>
      <c r="AO1190" s="101">
        <f t="shared" si="446"/>
        <v>2.9090909090909092</v>
      </c>
      <c r="AP1190" s="101">
        <f t="array" ref="AP1190">IF($AI1190,STDEVA(IF(G2SelectionMask="x",IF(INDEX(RawDataRefData,$E1190,0)&gt;0,INDEX(RawDataRefData,$E1190,0)),"")),"")</f>
        <v>1.0444659357341868</v>
      </c>
      <c r="AQ1190" s="100" t="b">
        <f t="shared" si="447"/>
        <v>0</v>
      </c>
      <c r="AR1190" s="100" t="str">
        <f t="array" ref="AR1190">IF($AQ1190,MEDIAN(IF(G3SelectionMask="x",IF(INDEX(RawDataRefData,$E1190,0)&gt;0,INDEX(RawDataRefData,$E1190,0)),"")),"")</f>
        <v/>
      </c>
      <c r="AS1190" s="100" t="str">
        <f t="array" ref="AS1190">IF($AQ1190,QUARTILE(IF(G3SelectionMask="x",IF(INDEX(RawDataRefData,$E1190,0)&gt;0,INDEX(RawDataRefData,$E1190,0)),""),1),"")</f>
        <v/>
      </c>
      <c r="AT1190" s="100" t="str">
        <f t="array" ref="AT1190">IF($AQ1190,QUARTILE(IF(G3SelectionMask="x",IF(INDEX(RawDataRefData,$E1190,0)&gt;0,INDEX(RawDataRefData,$E1190,0)),""),3),"")</f>
        <v/>
      </c>
      <c r="AU1190" s="100" t="str">
        <f t="array" ref="AU1190">IF($AQ1190,MIN(IF(G3SelectionMask="x",IF(INDEX(RawDataRefData,$E1190,0)&gt;0,INDEX(RawDataRefData,$E1190,0)),"")),"")</f>
        <v/>
      </c>
      <c r="AV1190" s="100" t="str">
        <f t="array" ref="AV1190">IF($AQ1190,MAX(IF(G3SelectionMask="x",IF(INDEX(RawDataRefData,$E1190,0)&gt;0,INDEX(RawDataRefData,$E1190,0)),"")),"")</f>
        <v/>
      </c>
      <c r="AW1190" s="100" t="str">
        <f t="shared" si="448"/>
        <v/>
      </c>
      <c r="AX1190" s="100" t="str">
        <f t="array" ref="AX1190">IF($AQ1190,STDEVA(IF(G3SelectionMask="x",IF(INDEX(RawDataRefData,$E1190,0)&gt;0,INDEX(RawDataRefData,$E1190,0)),"")),"")</f>
        <v/>
      </c>
      <c r="AY1190" s="101" t="b">
        <f t="shared" si="449"/>
        <v>0</v>
      </c>
      <c r="AZ1190" s="101" t="str">
        <f t="array" ref="AZ1190">IF($AY1190,MEDIAN(IF(G4SelectionMask="x",IF(INDEX(RawDataRefData,$E1190,0)&gt;0,INDEX(RawDataRefData,$E1190,0)),"")),"")</f>
        <v/>
      </c>
      <c r="BA1190" s="101" t="str">
        <f t="array" ref="BA1190">IF($AY1190,QUARTILE(IF(G4SelectionMask="x",IF(INDEX(RawDataRefData,$E1190,0)&gt;0,INDEX(RawDataRefData,$E1190,0)),""),1),"")</f>
        <v/>
      </c>
      <c r="BB1190" s="101" t="str">
        <f t="array" ref="BB1190">IF($AY1190,QUARTILE(IF(G4SelectionMask="x",IF(INDEX(RawDataRefData,$E1190,0)&gt;0,INDEX(RawDataRefData,$E1190,0)),""),3),"")</f>
        <v/>
      </c>
      <c r="BC1190" s="101" t="str">
        <f t="array" ref="BC1190">IF($AY1190,MIN(IF(G4SelectionMask="x",IF(INDEX(RawDataRefData,$E1190,0)&gt;0,INDEX(RawDataRefData,$E1190,0)),"")),"")</f>
        <v/>
      </c>
      <c r="BD1190" s="101" t="str">
        <f t="array" ref="BD1190">IF($AY1190,MAX(IF(G4SelectionMask="x",IF(INDEX(RawDataRefData,$E1190,0)&gt;0,INDEX(RawDataRefData,$E1190,0)),"")),"")</f>
        <v/>
      </c>
      <c r="BE1190" s="101" t="str">
        <f t="shared" si="450"/>
        <v/>
      </c>
      <c r="BF1190" s="101" t="str">
        <f t="array" ref="BF1190">IF($AY1190,STDEVA(IF(G4SelectionMask="x",IF(INDEX(RawDataRefData,$E1190,0)&gt;0,INDEX(RawDataRefData,$E1190,0)),"")),"")</f>
        <v/>
      </c>
      <c r="BG1190" s="100" t="b">
        <f t="shared" si="451"/>
        <v>0</v>
      </c>
      <c r="BH1190" s="100" t="str">
        <f t="array" ref="BH1190">IF($BG1190,MEDIAN(IF(G5SelectionMask="x",IF(INDEX(RawDataRefData,$E1190,0)&gt;0,INDEX(RawDataRefData,$E1190,0)),"")),"")</f>
        <v/>
      </c>
      <c r="BI1190" s="100" t="str">
        <f t="array" ref="BI1190">IF($BG1190,QUARTILE(IF(G5SelectionMask="x",IF(INDEX(RawDataRefData,$E1190,0)&gt;0,INDEX(RawDataRefData,$E1190,0)),""),1),"")</f>
        <v/>
      </c>
      <c r="BJ1190" s="100" t="str">
        <f t="array" ref="BJ1190">IF($BG1190,QUARTILE(IF(G5SelectionMask="x",IF(INDEX(RawDataRefData,$E1190,0)&gt;0,INDEX(RawDataRefData,$E1190,0)),""),3),"")</f>
        <v/>
      </c>
      <c r="BK1190" s="100" t="str">
        <f t="array" ref="BK1190">IF($BG1190,MIN(IF(G5SelectionMask="x",IF(INDEX(RawDataRefData,$E1190,0)&gt;0,INDEX(RawDataRefData,$E1190,0)),"")),"")</f>
        <v/>
      </c>
      <c r="BL1190" s="100" t="str">
        <f t="array" ref="BL1190">IF($BG1190,MAX(IF(G5SelectionMask="x",IF(INDEX(RawDataRefData,$E1190,0)&gt;0,INDEX(RawDataRefData,$E1190,0)),"")),"")</f>
        <v/>
      </c>
      <c r="BM1190" s="100" t="str">
        <f t="shared" si="452"/>
        <v/>
      </c>
      <c r="BN1190" s="103" t="str">
        <f t="array" ref="BN1190">IF($BG1190,STDEVA(IF(G5SelectionMask="x",IF(INDEX(RawDataRefData,$E1190,0)&gt;0,INDEX(RawDataRefData,$E1190,0)),"")),"")</f>
        <v/>
      </c>
      <c r="BO1190" s="104"/>
      <c r="BP1190" s="105">
        <v>4</v>
      </c>
      <c r="BQ1190" s="105">
        <v>3</v>
      </c>
      <c r="BR1190" s="105">
        <v>1</v>
      </c>
      <c r="BS1190" s="105">
        <v>3</v>
      </c>
      <c r="BT1190" s="105">
        <v>2</v>
      </c>
      <c r="BU1190" s="105">
        <v>4</v>
      </c>
      <c r="BV1190" s="105">
        <v>3</v>
      </c>
      <c r="BW1190" s="105">
        <v>3</v>
      </c>
      <c r="BX1190" s="105">
        <v>2</v>
      </c>
      <c r="BY1190" s="105">
        <v>3</v>
      </c>
      <c r="BZ1190" s="105">
        <v>4</v>
      </c>
      <c r="CA1190" s="105">
        <v>4</v>
      </c>
      <c r="CB1190" s="105">
        <v>4</v>
      </c>
      <c r="CC1190" s="105">
        <v>2</v>
      </c>
      <c r="CD1190" s="105">
        <v>3</v>
      </c>
    </row>
    <row r="1191" spans="1:82" hidden="1" x14ac:dyDescent="0.2">
      <c r="A1191" s="33" t="e">
        <f t="shared" si="441"/>
        <v>#NAME?</v>
      </c>
      <c r="B1191" s="218"/>
      <c r="C1191" s="212"/>
      <c r="D1191" s="224"/>
      <c r="E1191" s="72">
        <f t="shared" si="445"/>
        <v>1182</v>
      </c>
      <c r="F1191" s="9" t="s">
        <v>1245</v>
      </c>
      <c r="H1191" s="9" t="s">
        <v>1213</v>
      </c>
      <c r="I1191" s="9" t="s">
        <v>1626</v>
      </c>
      <c r="K1191" s="100">
        <f t="shared" si="429"/>
        <v>2</v>
      </c>
      <c r="L1191" s="100"/>
      <c r="M1191" s="100"/>
      <c r="N1191" s="100"/>
      <c r="O1191" s="100"/>
      <c r="P1191" s="101">
        <f t="shared" si="430"/>
        <v>2</v>
      </c>
      <c r="Q1191" s="102">
        <f t="shared" si="431"/>
        <v>2</v>
      </c>
      <c r="R1191" s="102">
        <f t="shared" si="432"/>
        <v>2</v>
      </c>
      <c r="S1191" s="102">
        <f t="shared" si="433"/>
        <v>4</v>
      </c>
      <c r="T1191" s="102">
        <f t="shared" si="434"/>
        <v>3</v>
      </c>
      <c r="U1191" s="102">
        <f t="shared" si="435"/>
        <v>2</v>
      </c>
      <c r="V1191" s="102">
        <f t="shared" si="436"/>
        <v>1</v>
      </c>
      <c r="W1191" s="102">
        <f t="shared" si="437"/>
        <v>1</v>
      </c>
      <c r="X1191" s="102">
        <f t="shared" si="438"/>
        <v>2</v>
      </c>
      <c r="Y1191" s="102">
        <f t="shared" si="439"/>
        <v>3</v>
      </c>
      <c r="Z1191" s="102">
        <f t="shared" si="440"/>
        <v>3</v>
      </c>
      <c r="AA1191" s="100" t="b">
        <f t="shared" si="442"/>
        <v>1</v>
      </c>
      <c r="AB1191" s="100">
        <f t="array" ref="AB1191">IF($AA1191,MEDIAN(IF(G1SelectionMask="x",IF(INDEX(RawDataRefData,$E1191,0)&gt;0,INDEX(RawDataRefData,$E1191,0)),"")),"")</f>
        <v>2</v>
      </c>
      <c r="AC1191" s="100">
        <f t="array" ref="AC1191">IF($AA1191,QUARTILE(IF(G1SelectionMask="x",IF(INDEX(RawDataRefData,$E1191,0)&gt;0,INDEX(RawDataRefData,$E1191,0)),""),1),"")</f>
        <v>2</v>
      </c>
      <c r="AD1191" s="100">
        <f t="array" ref="AD1191">IF($AA1191,QUARTILE(IF(G1SelectionMask="x",IF(INDEX(RawDataRefData,$E1191,0)&gt;0,INDEX(RawDataRefData,$E1191,0)),""),3),"")</f>
        <v>3</v>
      </c>
      <c r="AE1191" s="100">
        <f t="array" ref="AE1191">IF($AA1191,MIN(IF(G1SelectionMask="x",IF(INDEX(RawDataRefData,$E1191,0)&gt;0,INDEX(RawDataRefData,$E1191,0)),"")),"")</f>
        <v>1</v>
      </c>
      <c r="AF1191" s="100">
        <f t="array" ref="AF1191">IF($AA1191,MAX(IF(G1SelectionMask="x",IF(INDEX(RawDataRefData,$E1191,0)&gt;0,INDEX(RawDataRefData,$E1191,0)),"")),"")</f>
        <v>4</v>
      </c>
      <c r="AG1191" s="100">
        <f t="shared" si="443"/>
        <v>2.2727272727272729</v>
      </c>
      <c r="AH1191" s="100">
        <f t="array" ref="AH1191">IF($AA1191,STDEVA(IF(G1SelectionMask="x",IF(INDEX(RawDataRefData,$E1191,0)&gt;0,INDEX(RawDataRefData,$E1191,0)),"")),"")</f>
        <v>0.90453403373329078</v>
      </c>
      <c r="AI1191" s="101" t="b">
        <f t="shared" si="444"/>
        <v>1</v>
      </c>
      <c r="AJ1191" s="101">
        <f t="array" ref="AJ1191">IF($AI1191,MEDIAN(IF(G2SelectionMask="x",IF(INDEX(RawDataRefData,$E1191,0)&gt;0,INDEX(RawDataRefData,$E1191,0)),"")),"")</f>
        <v>2</v>
      </c>
      <c r="AK1191" s="101">
        <f t="array" ref="AK1191">IF($AI1191,QUARTILE(IF(G2SelectionMask="x",IF(INDEX(RawDataRefData,$E1191,0)&gt;0,INDEX(RawDataRefData,$E1191,0)),""),1),"")</f>
        <v>1.5</v>
      </c>
      <c r="AL1191" s="101">
        <f t="array" ref="AL1191">IF($AI1191,QUARTILE(IF(G2SelectionMask="x",IF(INDEX(RawDataRefData,$E1191,0)&gt;0,INDEX(RawDataRefData,$E1191,0)),""),3),"")</f>
        <v>3</v>
      </c>
      <c r="AM1191" s="101">
        <f t="array" ref="AM1191">IF($AI1191,MIN(IF(G2SelectionMask="x",IF(INDEX(RawDataRefData,$E1191,0)&gt;0,INDEX(RawDataRefData,$E1191,0)),"")),"")</f>
        <v>1</v>
      </c>
      <c r="AN1191" s="101">
        <f t="array" ref="AN1191">IF($AI1191,MAX(IF(G2SelectionMask="x",IF(INDEX(RawDataRefData,$E1191,0)&gt;0,INDEX(RawDataRefData,$E1191,0)),"")),"")</f>
        <v>4</v>
      </c>
      <c r="AO1191" s="101">
        <f t="shared" si="446"/>
        <v>2.2727272727272729</v>
      </c>
      <c r="AP1191" s="101">
        <f t="array" ref="AP1191">IF($AI1191,STDEVA(IF(G2SelectionMask="x",IF(INDEX(RawDataRefData,$E1191,0)&gt;0,INDEX(RawDataRefData,$E1191,0)),"")),"")</f>
        <v>1.009049958219026</v>
      </c>
      <c r="AQ1191" s="100" t="b">
        <f t="shared" si="447"/>
        <v>0</v>
      </c>
      <c r="AR1191" s="100" t="str">
        <f t="array" ref="AR1191">IF($AQ1191,MEDIAN(IF(G3SelectionMask="x",IF(INDEX(RawDataRefData,$E1191,0)&gt;0,INDEX(RawDataRefData,$E1191,0)),"")),"")</f>
        <v/>
      </c>
      <c r="AS1191" s="100" t="str">
        <f t="array" ref="AS1191">IF($AQ1191,QUARTILE(IF(G3SelectionMask="x",IF(INDEX(RawDataRefData,$E1191,0)&gt;0,INDEX(RawDataRefData,$E1191,0)),""),1),"")</f>
        <v/>
      </c>
      <c r="AT1191" s="100" t="str">
        <f t="array" ref="AT1191">IF($AQ1191,QUARTILE(IF(G3SelectionMask="x",IF(INDEX(RawDataRefData,$E1191,0)&gt;0,INDEX(RawDataRefData,$E1191,0)),""),3),"")</f>
        <v/>
      </c>
      <c r="AU1191" s="100" t="str">
        <f t="array" ref="AU1191">IF($AQ1191,MIN(IF(G3SelectionMask="x",IF(INDEX(RawDataRefData,$E1191,0)&gt;0,INDEX(RawDataRefData,$E1191,0)),"")),"")</f>
        <v/>
      </c>
      <c r="AV1191" s="100" t="str">
        <f t="array" ref="AV1191">IF($AQ1191,MAX(IF(G3SelectionMask="x",IF(INDEX(RawDataRefData,$E1191,0)&gt;0,INDEX(RawDataRefData,$E1191,0)),"")),"")</f>
        <v/>
      </c>
      <c r="AW1191" s="100" t="str">
        <f t="shared" si="448"/>
        <v/>
      </c>
      <c r="AX1191" s="100" t="str">
        <f t="array" ref="AX1191">IF($AQ1191,STDEVA(IF(G3SelectionMask="x",IF(INDEX(RawDataRefData,$E1191,0)&gt;0,INDEX(RawDataRefData,$E1191,0)),"")),"")</f>
        <v/>
      </c>
      <c r="AY1191" s="101" t="b">
        <f t="shared" si="449"/>
        <v>0</v>
      </c>
      <c r="AZ1191" s="101" t="str">
        <f t="array" ref="AZ1191">IF($AY1191,MEDIAN(IF(G4SelectionMask="x",IF(INDEX(RawDataRefData,$E1191,0)&gt;0,INDEX(RawDataRefData,$E1191,0)),"")),"")</f>
        <v/>
      </c>
      <c r="BA1191" s="101" t="str">
        <f t="array" ref="BA1191">IF($AY1191,QUARTILE(IF(G4SelectionMask="x",IF(INDEX(RawDataRefData,$E1191,0)&gt;0,INDEX(RawDataRefData,$E1191,0)),""),1),"")</f>
        <v/>
      </c>
      <c r="BB1191" s="101" t="str">
        <f t="array" ref="BB1191">IF($AY1191,QUARTILE(IF(G4SelectionMask="x",IF(INDEX(RawDataRefData,$E1191,0)&gt;0,INDEX(RawDataRefData,$E1191,0)),""),3),"")</f>
        <v/>
      </c>
      <c r="BC1191" s="101" t="str">
        <f t="array" ref="BC1191">IF($AY1191,MIN(IF(G4SelectionMask="x",IF(INDEX(RawDataRefData,$E1191,0)&gt;0,INDEX(RawDataRefData,$E1191,0)),"")),"")</f>
        <v/>
      </c>
      <c r="BD1191" s="101" t="str">
        <f t="array" ref="BD1191">IF($AY1191,MAX(IF(G4SelectionMask="x",IF(INDEX(RawDataRefData,$E1191,0)&gt;0,INDEX(RawDataRefData,$E1191,0)),"")),"")</f>
        <v/>
      </c>
      <c r="BE1191" s="101" t="str">
        <f t="shared" si="450"/>
        <v/>
      </c>
      <c r="BF1191" s="101" t="str">
        <f t="array" ref="BF1191">IF($AY1191,STDEVA(IF(G4SelectionMask="x",IF(INDEX(RawDataRefData,$E1191,0)&gt;0,INDEX(RawDataRefData,$E1191,0)),"")),"")</f>
        <v/>
      </c>
      <c r="BG1191" s="100" t="b">
        <f t="shared" si="451"/>
        <v>0</v>
      </c>
      <c r="BH1191" s="100" t="str">
        <f t="array" ref="BH1191">IF($BG1191,MEDIAN(IF(G5SelectionMask="x",IF(INDEX(RawDataRefData,$E1191,0)&gt;0,INDEX(RawDataRefData,$E1191,0)),"")),"")</f>
        <v/>
      </c>
      <c r="BI1191" s="100" t="str">
        <f t="array" ref="BI1191">IF($BG1191,QUARTILE(IF(G5SelectionMask="x",IF(INDEX(RawDataRefData,$E1191,0)&gt;0,INDEX(RawDataRefData,$E1191,0)),""),1),"")</f>
        <v/>
      </c>
      <c r="BJ1191" s="100" t="str">
        <f t="array" ref="BJ1191">IF($BG1191,QUARTILE(IF(G5SelectionMask="x",IF(INDEX(RawDataRefData,$E1191,0)&gt;0,INDEX(RawDataRefData,$E1191,0)),""),3),"")</f>
        <v/>
      </c>
      <c r="BK1191" s="100" t="str">
        <f t="array" ref="BK1191">IF($BG1191,MIN(IF(G5SelectionMask="x",IF(INDEX(RawDataRefData,$E1191,0)&gt;0,INDEX(RawDataRefData,$E1191,0)),"")),"")</f>
        <v/>
      </c>
      <c r="BL1191" s="100" t="str">
        <f t="array" ref="BL1191">IF($BG1191,MAX(IF(G5SelectionMask="x",IF(INDEX(RawDataRefData,$E1191,0)&gt;0,INDEX(RawDataRefData,$E1191,0)),"")),"")</f>
        <v/>
      </c>
      <c r="BM1191" s="100" t="str">
        <f t="shared" si="452"/>
        <v/>
      </c>
      <c r="BN1191" s="103" t="str">
        <f t="array" ref="BN1191">IF($BG1191,STDEVA(IF(G5SelectionMask="x",IF(INDEX(RawDataRefData,$E1191,0)&gt;0,INDEX(RawDataRefData,$E1191,0)),"")),"")</f>
        <v/>
      </c>
      <c r="BO1191" s="104"/>
      <c r="BP1191" s="105">
        <v>2</v>
      </c>
      <c r="BQ1191" s="105">
        <v>2</v>
      </c>
      <c r="BR1191" s="105">
        <v>2</v>
      </c>
      <c r="BS1191" s="105">
        <v>2</v>
      </c>
      <c r="BT1191" s="105">
        <v>4</v>
      </c>
      <c r="BU1191" s="105">
        <v>3</v>
      </c>
      <c r="BV1191" s="105">
        <v>2</v>
      </c>
      <c r="BW1191" s="105">
        <v>1</v>
      </c>
      <c r="BX1191" s="105">
        <v>1</v>
      </c>
      <c r="BY1191" s="105">
        <v>2</v>
      </c>
      <c r="BZ1191" s="105">
        <v>3</v>
      </c>
      <c r="CA1191" s="105">
        <v>3</v>
      </c>
      <c r="CB1191" s="105">
        <v>2</v>
      </c>
      <c r="CC1191" s="105">
        <v>1</v>
      </c>
      <c r="CD1191" s="105">
        <v>3</v>
      </c>
    </row>
    <row r="1192" spans="1:82" hidden="1" x14ac:dyDescent="0.2">
      <c r="A1192" s="33" t="e">
        <f t="shared" si="441"/>
        <v>#NAME?</v>
      </c>
      <c r="B1192" s="218"/>
      <c r="C1192" s="212"/>
      <c r="D1192" s="224"/>
      <c r="E1192" s="72">
        <f t="shared" si="445"/>
        <v>1183</v>
      </c>
      <c r="F1192" s="9" t="s">
        <v>1246</v>
      </c>
      <c r="H1192" s="9" t="s">
        <v>1213</v>
      </c>
      <c r="I1192" s="9" t="s">
        <v>1626</v>
      </c>
      <c r="K1192" s="100">
        <f t="shared" si="429"/>
        <v>2</v>
      </c>
      <c r="L1192" s="100"/>
      <c r="M1192" s="100"/>
      <c r="N1192" s="100"/>
      <c r="O1192" s="100"/>
      <c r="P1192" s="101">
        <f t="shared" si="430"/>
        <v>2</v>
      </c>
      <c r="Q1192" s="102">
        <f t="shared" si="431"/>
        <v>4</v>
      </c>
      <c r="R1192" s="102">
        <f t="shared" si="432"/>
        <v>4</v>
      </c>
      <c r="S1192" s="102">
        <f t="shared" si="433"/>
        <v>1</v>
      </c>
      <c r="T1192" s="102">
        <f t="shared" si="434"/>
        <v>1</v>
      </c>
      <c r="U1192" s="102">
        <f t="shared" si="435"/>
        <v>2</v>
      </c>
      <c r="V1192" s="102">
        <f t="shared" si="436"/>
        <v>1</v>
      </c>
      <c r="W1192" s="102">
        <f t="shared" si="437"/>
        <v>4</v>
      </c>
      <c r="X1192" s="102">
        <f t="shared" si="438"/>
        <v>1</v>
      </c>
      <c r="Y1192" s="102">
        <f t="shared" si="439"/>
        <v>3</v>
      </c>
      <c r="Z1192" s="102">
        <f t="shared" si="440"/>
        <v>1</v>
      </c>
      <c r="AA1192" s="100" t="b">
        <f t="shared" si="442"/>
        <v>1</v>
      </c>
      <c r="AB1192" s="100">
        <f t="array" ref="AB1192">IF($AA1192,MEDIAN(IF(G1SelectionMask="x",IF(INDEX(RawDataRefData,$E1192,0)&gt;0,INDEX(RawDataRefData,$E1192,0)),"")),"")</f>
        <v>2</v>
      </c>
      <c r="AC1192" s="100">
        <f t="array" ref="AC1192">IF($AA1192,QUARTILE(IF(G1SelectionMask="x",IF(INDEX(RawDataRefData,$E1192,0)&gt;0,INDEX(RawDataRefData,$E1192,0)),""),1),"")</f>
        <v>1</v>
      </c>
      <c r="AD1192" s="100">
        <f t="array" ref="AD1192">IF($AA1192,QUARTILE(IF(G1SelectionMask="x",IF(INDEX(RawDataRefData,$E1192,0)&gt;0,INDEX(RawDataRefData,$E1192,0)),""),3),"")</f>
        <v>3.5</v>
      </c>
      <c r="AE1192" s="100">
        <f t="array" ref="AE1192">IF($AA1192,MIN(IF(G1SelectionMask="x",IF(INDEX(RawDataRefData,$E1192,0)&gt;0,INDEX(RawDataRefData,$E1192,0)),"")),"")</f>
        <v>1</v>
      </c>
      <c r="AF1192" s="100">
        <f t="array" ref="AF1192">IF($AA1192,MAX(IF(G1SelectionMask="x",IF(INDEX(RawDataRefData,$E1192,0)&gt;0,INDEX(RawDataRefData,$E1192,0)),"")),"")</f>
        <v>4</v>
      </c>
      <c r="AG1192" s="100">
        <f t="shared" si="443"/>
        <v>2.1818181818181817</v>
      </c>
      <c r="AH1192" s="100">
        <f t="array" ref="AH1192">IF($AA1192,STDEVA(IF(G1SelectionMask="x",IF(INDEX(RawDataRefData,$E1192,0)&gt;0,INDEX(RawDataRefData,$E1192,0)),"")),"")</f>
        <v>1.3280197150781923</v>
      </c>
      <c r="AI1192" s="101" t="b">
        <f t="shared" si="444"/>
        <v>1</v>
      </c>
      <c r="AJ1192" s="101">
        <f t="array" ref="AJ1192">IF($AI1192,MEDIAN(IF(G2SelectionMask="x",IF(INDEX(RawDataRefData,$E1192,0)&gt;0,INDEX(RawDataRefData,$E1192,0)),"")),"")</f>
        <v>2</v>
      </c>
      <c r="AK1192" s="101">
        <f t="array" ref="AK1192">IF($AI1192,QUARTILE(IF(G2SelectionMask="x",IF(INDEX(RawDataRefData,$E1192,0)&gt;0,INDEX(RawDataRefData,$E1192,0)),""),1),"")</f>
        <v>1</v>
      </c>
      <c r="AL1192" s="101">
        <f t="array" ref="AL1192">IF($AI1192,QUARTILE(IF(G2SelectionMask="x",IF(INDEX(RawDataRefData,$E1192,0)&gt;0,INDEX(RawDataRefData,$E1192,0)),""),3),"")</f>
        <v>4</v>
      </c>
      <c r="AM1192" s="101">
        <f t="array" ref="AM1192">IF($AI1192,MIN(IF(G2SelectionMask="x",IF(INDEX(RawDataRefData,$E1192,0)&gt;0,INDEX(RawDataRefData,$E1192,0)),"")),"")</f>
        <v>1</v>
      </c>
      <c r="AN1192" s="101">
        <f t="array" ref="AN1192">IF($AI1192,MAX(IF(G2SelectionMask="x",IF(INDEX(RawDataRefData,$E1192,0)&gt;0,INDEX(RawDataRefData,$E1192,0)),"")),"")</f>
        <v>4</v>
      </c>
      <c r="AO1192" s="101">
        <f t="shared" si="446"/>
        <v>2.4545454545454546</v>
      </c>
      <c r="AP1192" s="101">
        <f t="array" ref="AP1192">IF($AI1192,STDEVA(IF(G2SelectionMask="x",IF(INDEX(RawDataRefData,$E1192,0)&gt;0,INDEX(RawDataRefData,$E1192,0)),"")),"")</f>
        <v>1.3684762594679067</v>
      </c>
      <c r="AQ1192" s="100" t="b">
        <f t="shared" si="447"/>
        <v>0</v>
      </c>
      <c r="AR1192" s="100" t="str">
        <f t="array" ref="AR1192">IF($AQ1192,MEDIAN(IF(G3SelectionMask="x",IF(INDEX(RawDataRefData,$E1192,0)&gt;0,INDEX(RawDataRefData,$E1192,0)),"")),"")</f>
        <v/>
      </c>
      <c r="AS1192" s="100" t="str">
        <f t="array" ref="AS1192">IF($AQ1192,QUARTILE(IF(G3SelectionMask="x",IF(INDEX(RawDataRefData,$E1192,0)&gt;0,INDEX(RawDataRefData,$E1192,0)),""),1),"")</f>
        <v/>
      </c>
      <c r="AT1192" s="100" t="str">
        <f t="array" ref="AT1192">IF($AQ1192,QUARTILE(IF(G3SelectionMask="x",IF(INDEX(RawDataRefData,$E1192,0)&gt;0,INDEX(RawDataRefData,$E1192,0)),""),3),"")</f>
        <v/>
      </c>
      <c r="AU1192" s="100" t="str">
        <f t="array" ref="AU1192">IF($AQ1192,MIN(IF(G3SelectionMask="x",IF(INDEX(RawDataRefData,$E1192,0)&gt;0,INDEX(RawDataRefData,$E1192,0)),"")),"")</f>
        <v/>
      </c>
      <c r="AV1192" s="100" t="str">
        <f t="array" ref="AV1192">IF($AQ1192,MAX(IF(G3SelectionMask="x",IF(INDEX(RawDataRefData,$E1192,0)&gt;0,INDEX(RawDataRefData,$E1192,0)),"")),"")</f>
        <v/>
      </c>
      <c r="AW1192" s="100" t="str">
        <f t="shared" si="448"/>
        <v/>
      </c>
      <c r="AX1192" s="100" t="str">
        <f t="array" ref="AX1192">IF($AQ1192,STDEVA(IF(G3SelectionMask="x",IF(INDEX(RawDataRefData,$E1192,0)&gt;0,INDEX(RawDataRefData,$E1192,0)),"")),"")</f>
        <v/>
      </c>
      <c r="AY1192" s="101" t="b">
        <f t="shared" si="449"/>
        <v>0</v>
      </c>
      <c r="AZ1192" s="101" t="str">
        <f t="array" ref="AZ1192">IF($AY1192,MEDIAN(IF(G4SelectionMask="x",IF(INDEX(RawDataRefData,$E1192,0)&gt;0,INDEX(RawDataRefData,$E1192,0)),"")),"")</f>
        <v/>
      </c>
      <c r="BA1192" s="101" t="str">
        <f t="array" ref="BA1192">IF($AY1192,QUARTILE(IF(G4SelectionMask="x",IF(INDEX(RawDataRefData,$E1192,0)&gt;0,INDEX(RawDataRefData,$E1192,0)),""),1),"")</f>
        <v/>
      </c>
      <c r="BB1192" s="101" t="str">
        <f t="array" ref="BB1192">IF($AY1192,QUARTILE(IF(G4SelectionMask="x",IF(INDEX(RawDataRefData,$E1192,0)&gt;0,INDEX(RawDataRefData,$E1192,0)),""),3),"")</f>
        <v/>
      </c>
      <c r="BC1192" s="101" t="str">
        <f t="array" ref="BC1192">IF($AY1192,MIN(IF(G4SelectionMask="x",IF(INDEX(RawDataRefData,$E1192,0)&gt;0,INDEX(RawDataRefData,$E1192,0)),"")),"")</f>
        <v/>
      </c>
      <c r="BD1192" s="101" t="str">
        <f t="array" ref="BD1192">IF($AY1192,MAX(IF(G4SelectionMask="x",IF(INDEX(RawDataRefData,$E1192,0)&gt;0,INDEX(RawDataRefData,$E1192,0)),"")),"")</f>
        <v/>
      </c>
      <c r="BE1192" s="101" t="str">
        <f t="shared" si="450"/>
        <v/>
      </c>
      <c r="BF1192" s="101" t="str">
        <f t="array" ref="BF1192">IF($AY1192,STDEVA(IF(G4SelectionMask="x",IF(INDEX(RawDataRefData,$E1192,0)&gt;0,INDEX(RawDataRefData,$E1192,0)),"")),"")</f>
        <v/>
      </c>
      <c r="BG1192" s="100" t="b">
        <f t="shared" si="451"/>
        <v>0</v>
      </c>
      <c r="BH1192" s="100" t="str">
        <f t="array" ref="BH1192">IF($BG1192,MEDIAN(IF(G5SelectionMask="x",IF(INDEX(RawDataRefData,$E1192,0)&gt;0,INDEX(RawDataRefData,$E1192,0)),"")),"")</f>
        <v/>
      </c>
      <c r="BI1192" s="100" t="str">
        <f t="array" ref="BI1192">IF($BG1192,QUARTILE(IF(G5SelectionMask="x",IF(INDEX(RawDataRefData,$E1192,0)&gt;0,INDEX(RawDataRefData,$E1192,0)),""),1),"")</f>
        <v/>
      </c>
      <c r="BJ1192" s="100" t="str">
        <f t="array" ref="BJ1192">IF($BG1192,QUARTILE(IF(G5SelectionMask="x",IF(INDEX(RawDataRefData,$E1192,0)&gt;0,INDEX(RawDataRefData,$E1192,0)),""),3),"")</f>
        <v/>
      </c>
      <c r="BK1192" s="100" t="str">
        <f t="array" ref="BK1192">IF($BG1192,MIN(IF(G5SelectionMask="x",IF(INDEX(RawDataRefData,$E1192,0)&gt;0,INDEX(RawDataRefData,$E1192,0)),"")),"")</f>
        <v/>
      </c>
      <c r="BL1192" s="100" t="str">
        <f t="array" ref="BL1192">IF($BG1192,MAX(IF(G5SelectionMask="x",IF(INDEX(RawDataRefData,$E1192,0)&gt;0,INDEX(RawDataRefData,$E1192,0)),"")),"")</f>
        <v/>
      </c>
      <c r="BM1192" s="100" t="str">
        <f t="shared" si="452"/>
        <v/>
      </c>
      <c r="BN1192" s="103" t="str">
        <f t="array" ref="BN1192">IF($BG1192,STDEVA(IF(G5SelectionMask="x",IF(INDEX(RawDataRefData,$E1192,0)&gt;0,INDEX(RawDataRefData,$E1192,0)),"")),"")</f>
        <v/>
      </c>
      <c r="BO1192" s="104"/>
      <c r="BP1192" s="105">
        <v>2</v>
      </c>
      <c r="BQ1192" s="105">
        <v>2</v>
      </c>
      <c r="BR1192" s="105">
        <v>4</v>
      </c>
      <c r="BS1192" s="105">
        <v>4</v>
      </c>
      <c r="BT1192" s="105">
        <v>1</v>
      </c>
      <c r="BU1192" s="105">
        <v>1</v>
      </c>
      <c r="BV1192" s="105">
        <v>2</v>
      </c>
      <c r="BW1192" s="105">
        <v>1</v>
      </c>
      <c r="BX1192" s="105">
        <v>4</v>
      </c>
      <c r="BY1192" s="105">
        <v>1</v>
      </c>
      <c r="BZ1192" s="105">
        <v>3</v>
      </c>
      <c r="CA1192" s="105">
        <v>1</v>
      </c>
      <c r="CB1192" s="105">
        <v>2</v>
      </c>
      <c r="CC1192" s="105">
        <v>4</v>
      </c>
      <c r="CD1192" s="105">
        <v>4</v>
      </c>
    </row>
    <row r="1193" spans="1:82" hidden="1" x14ac:dyDescent="0.2">
      <c r="A1193" s="33" t="e">
        <f t="shared" si="441"/>
        <v>#NAME?</v>
      </c>
      <c r="B1193" s="218"/>
      <c r="C1193" s="212"/>
      <c r="D1193" s="224"/>
      <c r="E1193" s="72">
        <f t="shared" si="445"/>
        <v>1184</v>
      </c>
      <c r="F1193" s="9" t="s">
        <v>1247</v>
      </c>
      <c r="H1193" s="9" t="s">
        <v>1213</v>
      </c>
      <c r="I1193" s="9" t="s">
        <v>1626</v>
      </c>
      <c r="K1193" s="100">
        <f t="shared" si="429"/>
        <v>3</v>
      </c>
      <c r="L1193" s="100"/>
      <c r="M1193" s="100"/>
      <c r="N1193" s="100"/>
      <c r="O1193" s="100"/>
      <c r="P1193" s="101">
        <f t="shared" si="430"/>
        <v>4</v>
      </c>
      <c r="Q1193" s="102">
        <f t="shared" si="431"/>
        <v>3</v>
      </c>
      <c r="R1193" s="102">
        <f t="shared" si="432"/>
        <v>1</v>
      </c>
      <c r="S1193" s="102">
        <f t="shared" si="433"/>
        <v>4</v>
      </c>
      <c r="T1193" s="102">
        <f t="shared" si="434"/>
        <v>3</v>
      </c>
      <c r="U1193" s="102">
        <f t="shared" si="435"/>
        <v>1</v>
      </c>
      <c r="V1193" s="102">
        <f t="shared" si="436"/>
        <v>1</v>
      </c>
      <c r="W1193" s="102">
        <f t="shared" si="437"/>
        <v>1</v>
      </c>
      <c r="X1193" s="102">
        <f t="shared" si="438"/>
        <v>3</v>
      </c>
      <c r="Y1193" s="102">
        <f t="shared" si="439"/>
        <v>1</v>
      </c>
      <c r="Z1193" s="102">
        <f t="shared" si="440"/>
        <v>2</v>
      </c>
      <c r="AA1193" s="100" t="b">
        <f t="shared" si="442"/>
        <v>1</v>
      </c>
      <c r="AB1193" s="100">
        <f t="array" ref="AB1193">IF($AA1193,MEDIAN(IF(G1SelectionMask="x",IF(INDEX(RawDataRefData,$E1193,0)&gt;0,INDEX(RawDataRefData,$E1193,0)),"")),"")</f>
        <v>2</v>
      </c>
      <c r="AC1193" s="100">
        <f t="array" ref="AC1193">IF($AA1193,QUARTILE(IF(G1SelectionMask="x",IF(INDEX(RawDataRefData,$E1193,0)&gt;0,INDEX(RawDataRefData,$E1193,0)),""),1),"")</f>
        <v>1</v>
      </c>
      <c r="AD1193" s="100">
        <f t="array" ref="AD1193">IF($AA1193,QUARTILE(IF(G1SelectionMask="x",IF(INDEX(RawDataRefData,$E1193,0)&gt;0,INDEX(RawDataRefData,$E1193,0)),""),3),"")</f>
        <v>3</v>
      </c>
      <c r="AE1193" s="100">
        <f t="array" ref="AE1193">IF($AA1193,MIN(IF(G1SelectionMask="x",IF(INDEX(RawDataRefData,$E1193,0)&gt;0,INDEX(RawDataRefData,$E1193,0)),"")),"")</f>
        <v>1</v>
      </c>
      <c r="AF1193" s="100">
        <f t="array" ref="AF1193">IF($AA1193,MAX(IF(G1SelectionMask="x",IF(INDEX(RawDataRefData,$E1193,0)&gt;0,INDEX(RawDataRefData,$E1193,0)),"")),"")</f>
        <v>4</v>
      </c>
      <c r="AG1193" s="100">
        <f t="shared" si="443"/>
        <v>2.1818181818181817</v>
      </c>
      <c r="AH1193" s="100">
        <f t="array" ref="AH1193">IF($AA1193,STDEVA(IF(G1SelectionMask="x",IF(INDEX(RawDataRefData,$E1193,0)&gt;0,INDEX(RawDataRefData,$E1193,0)),"")),"")</f>
        <v>1.2504544628399561</v>
      </c>
      <c r="AI1193" s="101" t="b">
        <f t="shared" si="444"/>
        <v>1</v>
      </c>
      <c r="AJ1193" s="101">
        <f t="array" ref="AJ1193">IF($AI1193,MEDIAN(IF(G2SelectionMask="x",IF(INDEX(RawDataRefData,$E1193,0)&gt;0,INDEX(RawDataRefData,$E1193,0)),"")),"")</f>
        <v>2</v>
      </c>
      <c r="AK1193" s="101">
        <f t="array" ref="AK1193">IF($AI1193,QUARTILE(IF(G2SelectionMask="x",IF(INDEX(RawDataRefData,$E1193,0)&gt;0,INDEX(RawDataRefData,$E1193,0)),""),1),"")</f>
        <v>1.5</v>
      </c>
      <c r="AL1193" s="101">
        <f t="array" ref="AL1193">IF($AI1193,QUARTILE(IF(G2SelectionMask="x",IF(INDEX(RawDataRefData,$E1193,0)&gt;0,INDEX(RawDataRefData,$E1193,0)),""),3),"")</f>
        <v>3.5</v>
      </c>
      <c r="AM1193" s="101">
        <f t="array" ref="AM1193">IF($AI1193,MIN(IF(G2SelectionMask="x",IF(INDEX(RawDataRefData,$E1193,0)&gt;0,INDEX(RawDataRefData,$E1193,0)),"")),"")</f>
        <v>1</v>
      </c>
      <c r="AN1193" s="101">
        <f t="array" ref="AN1193">IF($AI1193,MAX(IF(G2SelectionMask="x",IF(INDEX(RawDataRefData,$E1193,0)&gt;0,INDEX(RawDataRefData,$E1193,0)),"")),"")</f>
        <v>4</v>
      </c>
      <c r="AO1193" s="101">
        <f t="shared" si="446"/>
        <v>2.4545454545454546</v>
      </c>
      <c r="AP1193" s="101">
        <f t="array" ref="AP1193">IF($AI1193,STDEVA(IF(G2SelectionMask="x",IF(INDEX(RawDataRefData,$E1193,0)&gt;0,INDEX(RawDataRefData,$E1193,0)),"")),"")</f>
        <v>1.213559752433836</v>
      </c>
      <c r="AQ1193" s="100" t="b">
        <f t="shared" si="447"/>
        <v>0</v>
      </c>
      <c r="AR1193" s="100" t="str">
        <f t="array" ref="AR1193">IF($AQ1193,MEDIAN(IF(G3SelectionMask="x",IF(INDEX(RawDataRefData,$E1193,0)&gt;0,INDEX(RawDataRefData,$E1193,0)),"")),"")</f>
        <v/>
      </c>
      <c r="AS1193" s="100" t="str">
        <f t="array" ref="AS1193">IF($AQ1193,QUARTILE(IF(G3SelectionMask="x",IF(INDEX(RawDataRefData,$E1193,0)&gt;0,INDEX(RawDataRefData,$E1193,0)),""),1),"")</f>
        <v/>
      </c>
      <c r="AT1193" s="100" t="str">
        <f t="array" ref="AT1193">IF($AQ1193,QUARTILE(IF(G3SelectionMask="x",IF(INDEX(RawDataRefData,$E1193,0)&gt;0,INDEX(RawDataRefData,$E1193,0)),""),3),"")</f>
        <v/>
      </c>
      <c r="AU1193" s="100" t="str">
        <f t="array" ref="AU1193">IF($AQ1193,MIN(IF(G3SelectionMask="x",IF(INDEX(RawDataRefData,$E1193,0)&gt;0,INDEX(RawDataRefData,$E1193,0)),"")),"")</f>
        <v/>
      </c>
      <c r="AV1193" s="100" t="str">
        <f t="array" ref="AV1193">IF($AQ1193,MAX(IF(G3SelectionMask="x",IF(INDEX(RawDataRefData,$E1193,0)&gt;0,INDEX(RawDataRefData,$E1193,0)),"")),"")</f>
        <v/>
      </c>
      <c r="AW1193" s="100" t="str">
        <f t="shared" si="448"/>
        <v/>
      </c>
      <c r="AX1193" s="100" t="str">
        <f t="array" ref="AX1193">IF($AQ1193,STDEVA(IF(G3SelectionMask="x",IF(INDEX(RawDataRefData,$E1193,0)&gt;0,INDEX(RawDataRefData,$E1193,0)),"")),"")</f>
        <v/>
      </c>
      <c r="AY1193" s="101" t="b">
        <f t="shared" si="449"/>
        <v>0</v>
      </c>
      <c r="AZ1193" s="101" t="str">
        <f t="array" ref="AZ1193">IF($AY1193,MEDIAN(IF(G4SelectionMask="x",IF(INDEX(RawDataRefData,$E1193,0)&gt;0,INDEX(RawDataRefData,$E1193,0)),"")),"")</f>
        <v/>
      </c>
      <c r="BA1193" s="101" t="str">
        <f t="array" ref="BA1193">IF($AY1193,QUARTILE(IF(G4SelectionMask="x",IF(INDEX(RawDataRefData,$E1193,0)&gt;0,INDEX(RawDataRefData,$E1193,0)),""),1),"")</f>
        <v/>
      </c>
      <c r="BB1193" s="101" t="str">
        <f t="array" ref="BB1193">IF($AY1193,QUARTILE(IF(G4SelectionMask="x",IF(INDEX(RawDataRefData,$E1193,0)&gt;0,INDEX(RawDataRefData,$E1193,0)),""),3),"")</f>
        <v/>
      </c>
      <c r="BC1193" s="101" t="str">
        <f t="array" ref="BC1193">IF($AY1193,MIN(IF(G4SelectionMask="x",IF(INDEX(RawDataRefData,$E1193,0)&gt;0,INDEX(RawDataRefData,$E1193,0)),"")),"")</f>
        <v/>
      </c>
      <c r="BD1193" s="101" t="str">
        <f t="array" ref="BD1193">IF($AY1193,MAX(IF(G4SelectionMask="x",IF(INDEX(RawDataRefData,$E1193,0)&gt;0,INDEX(RawDataRefData,$E1193,0)),"")),"")</f>
        <v/>
      </c>
      <c r="BE1193" s="101" t="str">
        <f t="shared" si="450"/>
        <v/>
      </c>
      <c r="BF1193" s="101" t="str">
        <f t="array" ref="BF1193">IF($AY1193,STDEVA(IF(G4SelectionMask="x",IF(INDEX(RawDataRefData,$E1193,0)&gt;0,INDEX(RawDataRefData,$E1193,0)),"")),"")</f>
        <v/>
      </c>
      <c r="BG1193" s="100" t="b">
        <f t="shared" si="451"/>
        <v>0</v>
      </c>
      <c r="BH1193" s="100" t="str">
        <f t="array" ref="BH1193">IF($BG1193,MEDIAN(IF(G5SelectionMask="x",IF(INDEX(RawDataRefData,$E1193,0)&gt;0,INDEX(RawDataRefData,$E1193,0)),"")),"")</f>
        <v/>
      </c>
      <c r="BI1193" s="100" t="str">
        <f t="array" ref="BI1193">IF($BG1193,QUARTILE(IF(G5SelectionMask="x",IF(INDEX(RawDataRefData,$E1193,0)&gt;0,INDEX(RawDataRefData,$E1193,0)),""),1),"")</f>
        <v/>
      </c>
      <c r="BJ1193" s="100" t="str">
        <f t="array" ref="BJ1193">IF($BG1193,QUARTILE(IF(G5SelectionMask="x",IF(INDEX(RawDataRefData,$E1193,0)&gt;0,INDEX(RawDataRefData,$E1193,0)),""),3),"")</f>
        <v/>
      </c>
      <c r="BK1193" s="100" t="str">
        <f t="array" ref="BK1193">IF($BG1193,MIN(IF(G5SelectionMask="x",IF(INDEX(RawDataRefData,$E1193,0)&gt;0,INDEX(RawDataRefData,$E1193,0)),"")),"")</f>
        <v/>
      </c>
      <c r="BL1193" s="100" t="str">
        <f t="array" ref="BL1193">IF($BG1193,MAX(IF(G5SelectionMask="x",IF(INDEX(RawDataRefData,$E1193,0)&gt;0,INDEX(RawDataRefData,$E1193,0)),"")),"")</f>
        <v/>
      </c>
      <c r="BM1193" s="100" t="str">
        <f t="shared" si="452"/>
        <v/>
      </c>
      <c r="BN1193" s="103" t="str">
        <f t="array" ref="BN1193">IF($BG1193,STDEVA(IF(G5SelectionMask="x",IF(INDEX(RawDataRefData,$E1193,0)&gt;0,INDEX(RawDataRefData,$E1193,0)),"")),"")</f>
        <v/>
      </c>
      <c r="BO1193" s="104"/>
      <c r="BP1193" s="105">
        <v>3</v>
      </c>
      <c r="BQ1193" s="105">
        <v>4</v>
      </c>
      <c r="BR1193" s="105">
        <v>3</v>
      </c>
      <c r="BS1193" s="105">
        <v>1</v>
      </c>
      <c r="BT1193" s="105">
        <v>4</v>
      </c>
      <c r="BU1193" s="105">
        <v>3</v>
      </c>
      <c r="BV1193" s="105">
        <v>1</v>
      </c>
      <c r="BW1193" s="105">
        <v>1</v>
      </c>
      <c r="BX1193" s="105">
        <v>1</v>
      </c>
      <c r="BY1193" s="105">
        <v>3</v>
      </c>
      <c r="BZ1193" s="105">
        <v>1</v>
      </c>
      <c r="CA1193" s="105">
        <v>2</v>
      </c>
      <c r="CB1193" s="105">
        <v>2</v>
      </c>
      <c r="CC1193" s="105">
        <v>4</v>
      </c>
      <c r="CD1193" s="105">
        <v>2</v>
      </c>
    </row>
    <row r="1194" spans="1:82" hidden="1" x14ac:dyDescent="0.2">
      <c r="A1194" s="33" t="e">
        <f t="shared" si="441"/>
        <v>#NAME?</v>
      </c>
      <c r="B1194" s="218"/>
      <c r="C1194" s="212"/>
      <c r="D1194" s="224"/>
      <c r="E1194" s="72">
        <f t="shared" si="445"/>
        <v>1185</v>
      </c>
      <c r="F1194" s="9" t="s">
        <v>1248</v>
      </c>
      <c r="H1194" s="9" t="s">
        <v>1213</v>
      </c>
      <c r="I1194" s="9" t="s">
        <v>1626</v>
      </c>
      <c r="K1194" s="100">
        <f t="shared" si="429"/>
        <v>3</v>
      </c>
      <c r="L1194" s="100"/>
      <c r="M1194" s="100"/>
      <c r="N1194" s="100"/>
      <c r="O1194" s="100"/>
      <c r="P1194" s="101">
        <f t="shared" si="430"/>
        <v>3</v>
      </c>
      <c r="Q1194" s="102">
        <f t="shared" si="431"/>
        <v>1</v>
      </c>
      <c r="R1194" s="102">
        <f t="shared" si="432"/>
        <v>4</v>
      </c>
      <c r="S1194" s="102">
        <f t="shared" si="433"/>
        <v>2</v>
      </c>
      <c r="T1194" s="102">
        <f t="shared" si="434"/>
        <v>1</v>
      </c>
      <c r="U1194" s="102">
        <f t="shared" si="435"/>
        <v>4</v>
      </c>
      <c r="V1194" s="102">
        <f t="shared" si="436"/>
        <v>4</v>
      </c>
      <c r="W1194" s="102">
        <f t="shared" si="437"/>
        <v>2</v>
      </c>
      <c r="X1194" s="102">
        <f t="shared" si="438"/>
        <v>4</v>
      </c>
      <c r="Y1194" s="102">
        <f t="shared" si="439"/>
        <v>3</v>
      </c>
      <c r="Z1194" s="102">
        <f t="shared" si="440"/>
        <v>4</v>
      </c>
      <c r="AA1194" s="100" t="b">
        <f t="shared" si="442"/>
        <v>1</v>
      </c>
      <c r="AB1194" s="100">
        <f t="array" ref="AB1194">IF($AA1194,MEDIAN(IF(G1SelectionMask="x",IF(INDEX(RawDataRefData,$E1194,0)&gt;0,INDEX(RawDataRefData,$E1194,0)),"")),"")</f>
        <v>3</v>
      </c>
      <c r="AC1194" s="100">
        <f t="array" ref="AC1194">IF($AA1194,QUARTILE(IF(G1SelectionMask="x",IF(INDEX(RawDataRefData,$E1194,0)&gt;0,INDEX(RawDataRefData,$E1194,0)),""),1),"")</f>
        <v>2</v>
      </c>
      <c r="AD1194" s="100">
        <f t="array" ref="AD1194">IF($AA1194,QUARTILE(IF(G1SelectionMask="x",IF(INDEX(RawDataRefData,$E1194,0)&gt;0,INDEX(RawDataRefData,$E1194,0)),""),3),"")</f>
        <v>4</v>
      </c>
      <c r="AE1194" s="100">
        <f t="array" ref="AE1194">IF($AA1194,MIN(IF(G1SelectionMask="x",IF(INDEX(RawDataRefData,$E1194,0)&gt;0,INDEX(RawDataRefData,$E1194,0)),"")),"")</f>
        <v>1</v>
      </c>
      <c r="AF1194" s="100">
        <f t="array" ref="AF1194">IF($AA1194,MAX(IF(G1SelectionMask="x",IF(INDEX(RawDataRefData,$E1194,0)&gt;0,INDEX(RawDataRefData,$E1194,0)),"")),"")</f>
        <v>4</v>
      </c>
      <c r="AG1194" s="100">
        <f t="shared" si="443"/>
        <v>2.9090909090909092</v>
      </c>
      <c r="AH1194" s="100">
        <f t="array" ref="AH1194">IF($AA1194,STDEVA(IF(G1SelectionMask="x",IF(INDEX(RawDataRefData,$E1194,0)&gt;0,INDEX(RawDataRefData,$E1194,0)),"")),"")</f>
        <v>1.2210278829367864</v>
      </c>
      <c r="AI1194" s="101" t="b">
        <f t="shared" si="444"/>
        <v>1</v>
      </c>
      <c r="AJ1194" s="101">
        <f t="array" ref="AJ1194">IF($AI1194,MEDIAN(IF(G2SelectionMask="x",IF(INDEX(RawDataRefData,$E1194,0)&gt;0,INDEX(RawDataRefData,$E1194,0)),"")),"")</f>
        <v>2</v>
      </c>
      <c r="AK1194" s="101">
        <f t="array" ref="AK1194">IF($AI1194,QUARTILE(IF(G2SelectionMask="x",IF(INDEX(RawDataRefData,$E1194,0)&gt;0,INDEX(RawDataRefData,$E1194,0)),""),1),"")</f>
        <v>1.5</v>
      </c>
      <c r="AL1194" s="101">
        <f t="array" ref="AL1194">IF($AI1194,QUARTILE(IF(G2SelectionMask="x",IF(INDEX(RawDataRefData,$E1194,0)&gt;0,INDEX(RawDataRefData,$E1194,0)),""),3),"")</f>
        <v>3.5</v>
      </c>
      <c r="AM1194" s="101">
        <f t="array" ref="AM1194">IF($AI1194,MIN(IF(G2SelectionMask="x",IF(INDEX(RawDataRefData,$E1194,0)&gt;0,INDEX(RawDataRefData,$E1194,0)),"")),"")</f>
        <v>1</v>
      </c>
      <c r="AN1194" s="101">
        <f t="array" ref="AN1194">IF($AI1194,MAX(IF(G2SelectionMask="x",IF(INDEX(RawDataRefData,$E1194,0)&gt;0,INDEX(RawDataRefData,$E1194,0)),"")),"")</f>
        <v>4</v>
      </c>
      <c r="AO1194" s="101">
        <f t="shared" si="446"/>
        <v>2.4545454545454546</v>
      </c>
      <c r="AP1194" s="101">
        <f t="array" ref="AP1194">IF($AI1194,STDEVA(IF(G2SelectionMask="x",IF(INDEX(RawDataRefData,$E1194,0)&gt;0,INDEX(RawDataRefData,$E1194,0)),"")),"")</f>
        <v>1.213559752433836</v>
      </c>
      <c r="AQ1194" s="100" t="b">
        <f t="shared" si="447"/>
        <v>0</v>
      </c>
      <c r="AR1194" s="100" t="str">
        <f t="array" ref="AR1194">IF($AQ1194,MEDIAN(IF(G3SelectionMask="x",IF(INDEX(RawDataRefData,$E1194,0)&gt;0,INDEX(RawDataRefData,$E1194,0)),"")),"")</f>
        <v/>
      </c>
      <c r="AS1194" s="100" t="str">
        <f t="array" ref="AS1194">IF($AQ1194,QUARTILE(IF(G3SelectionMask="x",IF(INDEX(RawDataRefData,$E1194,0)&gt;0,INDEX(RawDataRefData,$E1194,0)),""),1),"")</f>
        <v/>
      </c>
      <c r="AT1194" s="100" t="str">
        <f t="array" ref="AT1194">IF($AQ1194,QUARTILE(IF(G3SelectionMask="x",IF(INDEX(RawDataRefData,$E1194,0)&gt;0,INDEX(RawDataRefData,$E1194,0)),""),3),"")</f>
        <v/>
      </c>
      <c r="AU1194" s="100" t="str">
        <f t="array" ref="AU1194">IF($AQ1194,MIN(IF(G3SelectionMask="x",IF(INDEX(RawDataRefData,$E1194,0)&gt;0,INDEX(RawDataRefData,$E1194,0)),"")),"")</f>
        <v/>
      </c>
      <c r="AV1194" s="100" t="str">
        <f t="array" ref="AV1194">IF($AQ1194,MAX(IF(G3SelectionMask="x",IF(INDEX(RawDataRefData,$E1194,0)&gt;0,INDEX(RawDataRefData,$E1194,0)),"")),"")</f>
        <v/>
      </c>
      <c r="AW1194" s="100" t="str">
        <f t="shared" si="448"/>
        <v/>
      </c>
      <c r="AX1194" s="100" t="str">
        <f t="array" ref="AX1194">IF($AQ1194,STDEVA(IF(G3SelectionMask="x",IF(INDEX(RawDataRefData,$E1194,0)&gt;0,INDEX(RawDataRefData,$E1194,0)),"")),"")</f>
        <v/>
      </c>
      <c r="AY1194" s="101" t="b">
        <f t="shared" si="449"/>
        <v>0</v>
      </c>
      <c r="AZ1194" s="101" t="str">
        <f t="array" ref="AZ1194">IF($AY1194,MEDIAN(IF(G4SelectionMask="x",IF(INDEX(RawDataRefData,$E1194,0)&gt;0,INDEX(RawDataRefData,$E1194,0)),"")),"")</f>
        <v/>
      </c>
      <c r="BA1194" s="101" t="str">
        <f t="array" ref="BA1194">IF($AY1194,QUARTILE(IF(G4SelectionMask="x",IF(INDEX(RawDataRefData,$E1194,0)&gt;0,INDEX(RawDataRefData,$E1194,0)),""),1),"")</f>
        <v/>
      </c>
      <c r="BB1194" s="101" t="str">
        <f t="array" ref="BB1194">IF($AY1194,QUARTILE(IF(G4SelectionMask="x",IF(INDEX(RawDataRefData,$E1194,0)&gt;0,INDEX(RawDataRefData,$E1194,0)),""),3),"")</f>
        <v/>
      </c>
      <c r="BC1194" s="101" t="str">
        <f t="array" ref="BC1194">IF($AY1194,MIN(IF(G4SelectionMask="x",IF(INDEX(RawDataRefData,$E1194,0)&gt;0,INDEX(RawDataRefData,$E1194,0)),"")),"")</f>
        <v/>
      </c>
      <c r="BD1194" s="101" t="str">
        <f t="array" ref="BD1194">IF($AY1194,MAX(IF(G4SelectionMask="x",IF(INDEX(RawDataRefData,$E1194,0)&gt;0,INDEX(RawDataRefData,$E1194,0)),"")),"")</f>
        <v/>
      </c>
      <c r="BE1194" s="101" t="str">
        <f t="shared" si="450"/>
        <v/>
      </c>
      <c r="BF1194" s="101" t="str">
        <f t="array" ref="BF1194">IF($AY1194,STDEVA(IF(G4SelectionMask="x",IF(INDEX(RawDataRefData,$E1194,0)&gt;0,INDEX(RawDataRefData,$E1194,0)),"")),"")</f>
        <v/>
      </c>
      <c r="BG1194" s="100" t="b">
        <f t="shared" si="451"/>
        <v>0</v>
      </c>
      <c r="BH1194" s="100" t="str">
        <f t="array" ref="BH1194">IF($BG1194,MEDIAN(IF(G5SelectionMask="x",IF(INDEX(RawDataRefData,$E1194,0)&gt;0,INDEX(RawDataRefData,$E1194,0)),"")),"")</f>
        <v/>
      </c>
      <c r="BI1194" s="100" t="str">
        <f t="array" ref="BI1194">IF($BG1194,QUARTILE(IF(G5SelectionMask="x",IF(INDEX(RawDataRefData,$E1194,0)&gt;0,INDEX(RawDataRefData,$E1194,0)),""),1),"")</f>
        <v/>
      </c>
      <c r="BJ1194" s="100" t="str">
        <f t="array" ref="BJ1194">IF($BG1194,QUARTILE(IF(G5SelectionMask="x",IF(INDEX(RawDataRefData,$E1194,0)&gt;0,INDEX(RawDataRefData,$E1194,0)),""),3),"")</f>
        <v/>
      </c>
      <c r="BK1194" s="100" t="str">
        <f t="array" ref="BK1194">IF($BG1194,MIN(IF(G5SelectionMask="x",IF(INDEX(RawDataRefData,$E1194,0)&gt;0,INDEX(RawDataRefData,$E1194,0)),"")),"")</f>
        <v/>
      </c>
      <c r="BL1194" s="100" t="str">
        <f t="array" ref="BL1194">IF($BG1194,MAX(IF(G5SelectionMask="x",IF(INDEX(RawDataRefData,$E1194,0)&gt;0,INDEX(RawDataRefData,$E1194,0)),"")),"")</f>
        <v/>
      </c>
      <c r="BM1194" s="100" t="str">
        <f t="shared" si="452"/>
        <v/>
      </c>
      <c r="BN1194" s="103" t="str">
        <f t="array" ref="BN1194">IF($BG1194,STDEVA(IF(G5SelectionMask="x",IF(INDEX(RawDataRefData,$E1194,0)&gt;0,INDEX(RawDataRefData,$E1194,0)),"")),"")</f>
        <v/>
      </c>
      <c r="BO1194" s="104"/>
      <c r="BP1194" s="105">
        <v>3</v>
      </c>
      <c r="BQ1194" s="105">
        <v>3</v>
      </c>
      <c r="BR1194" s="105">
        <v>1</v>
      </c>
      <c r="BS1194" s="105">
        <v>4</v>
      </c>
      <c r="BT1194" s="105">
        <v>2</v>
      </c>
      <c r="BU1194" s="105">
        <v>1</v>
      </c>
      <c r="BV1194" s="105">
        <v>4</v>
      </c>
      <c r="BW1194" s="105">
        <v>4</v>
      </c>
      <c r="BX1194" s="105">
        <v>2</v>
      </c>
      <c r="BY1194" s="105">
        <v>4</v>
      </c>
      <c r="BZ1194" s="105">
        <v>3</v>
      </c>
      <c r="CA1194" s="105">
        <v>4</v>
      </c>
      <c r="CB1194" s="105">
        <v>4</v>
      </c>
      <c r="CC1194" s="105">
        <v>2</v>
      </c>
      <c r="CD1194" s="105">
        <v>1</v>
      </c>
    </row>
    <row r="1195" spans="1:82" hidden="1" x14ac:dyDescent="0.2">
      <c r="A1195" s="33" t="e">
        <f t="shared" si="441"/>
        <v>#NAME?</v>
      </c>
      <c r="B1195" s="218"/>
      <c r="C1195" s="212"/>
      <c r="D1195" s="224"/>
      <c r="E1195" s="72">
        <f t="shared" si="445"/>
        <v>1186</v>
      </c>
      <c r="F1195" s="9" t="s">
        <v>1249</v>
      </c>
      <c r="H1195" s="9" t="s">
        <v>1213</v>
      </c>
      <c r="I1195" s="9" t="s">
        <v>1626</v>
      </c>
      <c r="K1195" s="100">
        <f t="shared" si="429"/>
        <v>4</v>
      </c>
      <c r="L1195" s="100"/>
      <c r="M1195" s="100"/>
      <c r="N1195" s="100"/>
      <c r="O1195" s="100"/>
      <c r="P1195" s="101">
        <f t="shared" si="430"/>
        <v>1</v>
      </c>
      <c r="Q1195" s="102">
        <f t="shared" si="431"/>
        <v>3</v>
      </c>
      <c r="R1195" s="102">
        <f t="shared" si="432"/>
        <v>4</v>
      </c>
      <c r="S1195" s="102">
        <f t="shared" si="433"/>
        <v>4</v>
      </c>
      <c r="T1195" s="102">
        <f t="shared" si="434"/>
        <v>3</v>
      </c>
      <c r="U1195" s="102">
        <f t="shared" si="435"/>
        <v>3</v>
      </c>
      <c r="V1195" s="102">
        <f t="shared" si="436"/>
        <v>1</v>
      </c>
      <c r="W1195" s="102">
        <f t="shared" si="437"/>
        <v>2</v>
      </c>
      <c r="X1195" s="102">
        <f t="shared" si="438"/>
        <v>3</v>
      </c>
      <c r="Y1195" s="102">
        <f t="shared" si="439"/>
        <v>1</v>
      </c>
      <c r="Z1195" s="102">
        <f t="shared" si="440"/>
        <v>4</v>
      </c>
      <c r="AA1195" s="100" t="b">
        <f t="shared" si="442"/>
        <v>1</v>
      </c>
      <c r="AB1195" s="100">
        <f t="array" ref="AB1195">IF($AA1195,MEDIAN(IF(G1SelectionMask="x",IF(INDEX(RawDataRefData,$E1195,0)&gt;0,INDEX(RawDataRefData,$E1195,0)),"")),"")</f>
        <v>3</v>
      </c>
      <c r="AC1195" s="100">
        <f t="array" ref="AC1195">IF($AA1195,QUARTILE(IF(G1SelectionMask="x",IF(INDEX(RawDataRefData,$E1195,0)&gt;0,INDEX(RawDataRefData,$E1195,0)),""),1),"")</f>
        <v>1.5</v>
      </c>
      <c r="AD1195" s="100">
        <f t="array" ref="AD1195">IF($AA1195,QUARTILE(IF(G1SelectionMask="x",IF(INDEX(RawDataRefData,$E1195,0)&gt;0,INDEX(RawDataRefData,$E1195,0)),""),3),"")</f>
        <v>3.5</v>
      </c>
      <c r="AE1195" s="100">
        <f t="array" ref="AE1195">IF($AA1195,MIN(IF(G1SelectionMask="x",IF(INDEX(RawDataRefData,$E1195,0)&gt;0,INDEX(RawDataRefData,$E1195,0)),"")),"")</f>
        <v>1</v>
      </c>
      <c r="AF1195" s="100">
        <f t="array" ref="AF1195">IF($AA1195,MAX(IF(G1SelectionMask="x",IF(INDEX(RawDataRefData,$E1195,0)&gt;0,INDEX(RawDataRefData,$E1195,0)),"")),"")</f>
        <v>4</v>
      </c>
      <c r="AG1195" s="100">
        <f t="shared" si="443"/>
        <v>2.6363636363636362</v>
      </c>
      <c r="AH1195" s="100">
        <f t="array" ref="AH1195">IF($AA1195,STDEVA(IF(G1SelectionMask="x",IF(INDEX(RawDataRefData,$E1195,0)&gt;0,INDEX(RawDataRefData,$E1195,0)),"")),"")</f>
        <v>1.2060453783110545</v>
      </c>
      <c r="AI1195" s="101" t="b">
        <f t="shared" si="444"/>
        <v>1</v>
      </c>
      <c r="AJ1195" s="101">
        <f t="array" ref="AJ1195">IF($AI1195,MEDIAN(IF(G2SelectionMask="x",IF(INDEX(RawDataRefData,$E1195,0)&gt;0,INDEX(RawDataRefData,$E1195,0)),"")),"")</f>
        <v>2</v>
      </c>
      <c r="AK1195" s="101">
        <f t="array" ref="AK1195">IF($AI1195,QUARTILE(IF(G2SelectionMask="x",IF(INDEX(RawDataRefData,$E1195,0)&gt;0,INDEX(RawDataRefData,$E1195,0)),""),1),"")</f>
        <v>1.5</v>
      </c>
      <c r="AL1195" s="101">
        <f t="array" ref="AL1195">IF($AI1195,QUARTILE(IF(G2SelectionMask="x",IF(INDEX(RawDataRefData,$E1195,0)&gt;0,INDEX(RawDataRefData,$E1195,0)),""),3),"")</f>
        <v>3</v>
      </c>
      <c r="AM1195" s="101">
        <f t="array" ref="AM1195">IF($AI1195,MIN(IF(G2SelectionMask="x",IF(INDEX(RawDataRefData,$E1195,0)&gt;0,INDEX(RawDataRefData,$E1195,0)),"")),"")</f>
        <v>1</v>
      </c>
      <c r="AN1195" s="101">
        <f t="array" ref="AN1195">IF($AI1195,MAX(IF(G2SelectionMask="x",IF(INDEX(RawDataRefData,$E1195,0)&gt;0,INDEX(RawDataRefData,$E1195,0)),"")),"")</f>
        <v>4</v>
      </c>
      <c r="AO1195" s="101">
        <f t="shared" si="446"/>
        <v>2.2727272727272729</v>
      </c>
      <c r="AP1195" s="101">
        <f t="array" ref="AP1195">IF($AI1195,STDEVA(IF(G2SelectionMask="x",IF(INDEX(RawDataRefData,$E1195,0)&gt;0,INDEX(RawDataRefData,$E1195,0)),"")),"")</f>
        <v>1.1037127426019047</v>
      </c>
      <c r="AQ1195" s="100" t="b">
        <f t="shared" si="447"/>
        <v>0</v>
      </c>
      <c r="AR1195" s="100" t="str">
        <f t="array" ref="AR1195">IF($AQ1195,MEDIAN(IF(G3SelectionMask="x",IF(INDEX(RawDataRefData,$E1195,0)&gt;0,INDEX(RawDataRefData,$E1195,0)),"")),"")</f>
        <v/>
      </c>
      <c r="AS1195" s="100" t="str">
        <f t="array" ref="AS1195">IF($AQ1195,QUARTILE(IF(G3SelectionMask="x",IF(INDEX(RawDataRefData,$E1195,0)&gt;0,INDEX(RawDataRefData,$E1195,0)),""),1),"")</f>
        <v/>
      </c>
      <c r="AT1195" s="100" t="str">
        <f t="array" ref="AT1195">IF($AQ1195,QUARTILE(IF(G3SelectionMask="x",IF(INDEX(RawDataRefData,$E1195,0)&gt;0,INDEX(RawDataRefData,$E1195,0)),""),3),"")</f>
        <v/>
      </c>
      <c r="AU1195" s="100" t="str">
        <f t="array" ref="AU1195">IF($AQ1195,MIN(IF(G3SelectionMask="x",IF(INDEX(RawDataRefData,$E1195,0)&gt;0,INDEX(RawDataRefData,$E1195,0)),"")),"")</f>
        <v/>
      </c>
      <c r="AV1195" s="100" t="str">
        <f t="array" ref="AV1195">IF($AQ1195,MAX(IF(G3SelectionMask="x",IF(INDEX(RawDataRefData,$E1195,0)&gt;0,INDEX(RawDataRefData,$E1195,0)),"")),"")</f>
        <v/>
      </c>
      <c r="AW1195" s="100" t="str">
        <f t="shared" si="448"/>
        <v/>
      </c>
      <c r="AX1195" s="100" t="str">
        <f t="array" ref="AX1195">IF($AQ1195,STDEVA(IF(G3SelectionMask="x",IF(INDEX(RawDataRefData,$E1195,0)&gt;0,INDEX(RawDataRefData,$E1195,0)),"")),"")</f>
        <v/>
      </c>
      <c r="AY1195" s="101" t="b">
        <f t="shared" si="449"/>
        <v>0</v>
      </c>
      <c r="AZ1195" s="101" t="str">
        <f t="array" ref="AZ1195">IF($AY1195,MEDIAN(IF(G4SelectionMask="x",IF(INDEX(RawDataRefData,$E1195,0)&gt;0,INDEX(RawDataRefData,$E1195,0)),"")),"")</f>
        <v/>
      </c>
      <c r="BA1195" s="101" t="str">
        <f t="array" ref="BA1195">IF($AY1195,QUARTILE(IF(G4SelectionMask="x",IF(INDEX(RawDataRefData,$E1195,0)&gt;0,INDEX(RawDataRefData,$E1195,0)),""),1),"")</f>
        <v/>
      </c>
      <c r="BB1195" s="101" t="str">
        <f t="array" ref="BB1195">IF($AY1195,QUARTILE(IF(G4SelectionMask="x",IF(INDEX(RawDataRefData,$E1195,0)&gt;0,INDEX(RawDataRefData,$E1195,0)),""),3),"")</f>
        <v/>
      </c>
      <c r="BC1195" s="101" t="str">
        <f t="array" ref="BC1195">IF($AY1195,MIN(IF(G4SelectionMask="x",IF(INDEX(RawDataRefData,$E1195,0)&gt;0,INDEX(RawDataRefData,$E1195,0)),"")),"")</f>
        <v/>
      </c>
      <c r="BD1195" s="101" t="str">
        <f t="array" ref="BD1195">IF($AY1195,MAX(IF(G4SelectionMask="x",IF(INDEX(RawDataRefData,$E1195,0)&gt;0,INDEX(RawDataRefData,$E1195,0)),"")),"")</f>
        <v/>
      </c>
      <c r="BE1195" s="101" t="str">
        <f t="shared" si="450"/>
        <v/>
      </c>
      <c r="BF1195" s="101" t="str">
        <f t="array" ref="BF1195">IF($AY1195,STDEVA(IF(G4SelectionMask="x",IF(INDEX(RawDataRefData,$E1195,0)&gt;0,INDEX(RawDataRefData,$E1195,0)),"")),"")</f>
        <v/>
      </c>
      <c r="BG1195" s="100" t="b">
        <f t="shared" si="451"/>
        <v>0</v>
      </c>
      <c r="BH1195" s="100" t="str">
        <f t="array" ref="BH1195">IF($BG1195,MEDIAN(IF(G5SelectionMask="x",IF(INDEX(RawDataRefData,$E1195,0)&gt;0,INDEX(RawDataRefData,$E1195,0)),"")),"")</f>
        <v/>
      </c>
      <c r="BI1195" s="100" t="str">
        <f t="array" ref="BI1195">IF($BG1195,QUARTILE(IF(G5SelectionMask="x",IF(INDEX(RawDataRefData,$E1195,0)&gt;0,INDEX(RawDataRefData,$E1195,0)),""),1),"")</f>
        <v/>
      </c>
      <c r="BJ1195" s="100" t="str">
        <f t="array" ref="BJ1195">IF($BG1195,QUARTILE(IF(G5SelectionMask="x",IF(INDEX(RawDataRefData,$E1195,0)&gt;0,INDEX(RawDataRefData,$E1195,0)),""),3),"")</f>
        <v/>
      </c>
      <c r="BK1195" s="100" t="str">
        <f t="array" ref="BK1195">IF($BG1195,MIN(IF(G5SelectionMask="x",IF(INDEX(RawDataRefData,$E1195,0)&gt;0,INDEX(RawDataRefData,$E1195,0)),"")),"")</f>
        <v/>
      </c>
      <c r="BL1195" s="100" t="str">
        <f t="array" ref="BL1195">IF($BG1195,MAX(IF(G5SelectionMask="x",IF(INDEX(RawDataRefData,$E1195,0)&gt;0,INDEX(RawDataRefData,$E1195,0)),"")),"")</f>
        <v/>
      </c>
      <c r="BM1195" s="100" t="str">
        <f t="shared" si="452"/>
        <v/>
      </c>
      <c r="BN1195" s="103" t="str">
        <f t="array" ref="BN1195">IF($BG1195,STDEVA(IF(G5SelectionMask="x",IF(INDEX(RawDataRefData,$E1195,0)&gt;0,INDEX(RawDataRefData,$E1195,0)),"")),"")</f>
        <v/>
      </c>
      <c r="BO1195" s="104"/>
      <c r="BP1195" s="105">
        <v>4</v>
      </c>
      <c r="BQ1195" s="105">
        <v>1</v>
      </c>
      <c r="BR1195" s="105">
        <v>3</v>
      </c>
      <c r="BS1195" s="105">
        <v>4</v>
      </c>
      <c r="BT1195" s="105">
        <v>4</v>
      </c>
      <c r="BU1195" s="105">
        <v>3</v>
      </c>
      <c r="BV1195" s="105">
        <v>3</v>
      </c>
      <c r="BW1195" s="105">
        <v>1</v>
      </c>
      <c r="BX1195" s="105">
        <v>2</v>
      </c>
      <c r="BY1195" s="105">
        <v>3</v>
      </c>
      <c r="BZ1195" s="105">
        <v>1</v>
      </c>
      <c r="CA1195" s="105">
        <v>4</v>
      </c>
      <c r="CB1195" s="105">
        <v>2</v>
      </c>
      <c r="CC1195" s="105">
        <v>2</v>
      </c>
      <c r="CD1195" s="105">
        <v>2</v>
      </c>
    </row>
    <row r="1196" spans="1:82" hidden="1" x14ac:dyDescent="0.2">
      <c r="A1196" s="33" t="e">
        <f t="shared" si="441"/>
        <v>#NAME?</v>
      </c>
      <c r="B1196" s="218"/>
      <c r="C1196" s="212"/>
      <c r="D1196" s="224"/>
      <c r="E1196" s="72">
        <f t="shared" si="445"/>
        <v>1187</v>
      </c>
      <c r="F1196" s="9" t="s">
        <v>1250</v>
      </c>
      <c r="H1196" s="9" t="s">
        <v>1213</v>
      </c>
      <c r="I1196" s="9" t="s">
        <v>1626</v>
      </c>
      <c r="K1196" s="100">
        <f t="shared" si="429"/>
        <v>1</v>
      </c>
      <c r="L1196" s="100"/>
      <c r="M1196" s="100"/>
      <c r="N1196" s="100"/>
      <c r="O1196" s="100"/>
      <c r="P1196" s="101">
        <f t="shared" si="430"/>
        <v>1</v>
      </c>
      <c r="Q1196" s="102">
        <f t="shared" si="431"/>
        <v>1</v>
      </c>
      <c r="R1196" s="102">
        <f t="shared" si="432"/>
        <v>2</v>
      </c>
      <c r="S1196" s="102">
        <f t="shared" si="433"/>
        <v>2</v>
      </c>
      <c r="T1196" s="102">
        <f t="shared" si="434"/>
        <v>4</v>
      </c>
      <c r="U1196" s="102">
        <f t="shared" si="435"/>
        <v>1</v>
      </c>
      <c r="V1196" s="102">
        <f t="shared" si="436"/>
        <v>4</v>
      </c>
      <c r="W1196" s="102">
        <f t="shared" si="437"/>
        <v>3</v>
      </c>
      <c r="X1196" s="102">
        <f t="shared" si="438"/>
        <v>3</v>
      </c>
      <c r="Y1196" s="102">
        <f t="shared" si="439"/>
        <v>3</v>
      </c>
      <c r="Z1196" s="102">
        <f t="shared" si="440"/>
        <v>1</v>
      </c>
      <c r="AA1196" s="100" t="b">
        <f t="shared" si="442"/>
        <v>1</v>
      </c>
      <c r="AB1196" s="100">
        <f t="array" ref="AB1196">IF($AA1196,MEDIAN(IF(G1SelectionMask="x",IF(INDEX(RawDataRefData,$E1196,0)&gt;0,INDEX(RawDataRefData,$E1196,0)),"")),"")</f>
        <v>2</v>
      </c>
      <c r="AC1196" s="100">
        <f t="array" ref="AC1196">IF($AA1196,QUARTILE(IF(G1SelectionMask="x",IF(INDEX(RawDataRefData,$E1196,0)&gt;0,INDEX(RawDataRefData,$E1196,0)),""),1),"")</f>
        <v>1</v>
      </c>
      <c r="AD1196" s="100">
        <f t="array" ref="AD1196">IF($AA1196,QUARTILE(IF(G1SelectionMask="x",IF(INDEX(RawDataRefData,$E1196,0)&gt;0,INDEX(RawDataRefData,$E1196,0)),""),3),"")</f>
        <v>3</v>
      </c>
      <c r="AE1196" s="100">
        <f t="array" ref="AE1196">IF($AA1196,MIN(IF(G1SelectionMask="x",IF(INDEX(RawDataRefData,$E1196,0)&gt;0,INDEX(RawDataRefData,$E1196,0)),"")),"")</f>
        <v>1</v>
      </c>
      <c r="AF1196" s="100">
        <f t="array" ref="AF1196">IF($AA1196,MAX(IF(G1SelectionMask="x",IF(INDEX(RawDataRefData,$E1196,0)&gt;0,INDEX(RawDataRefData,$E1196,0)),"")),"")</f>
        <v>4</v>
      </c>
      <c r="AG1196" s="100">
        <f t="shared" si="443"/>
        <v>2.2727272727272729</v>
      </c>
      <c r="AH1196" s="100">
        <f t="array" ref="AH1196">IF($AA1196,STDEVA(IF(G1SelectionMask="x",IF(INDEX(RawDataRefData,$E1196,0)&gt;0,INDEX(RawDataRefData,$E1196,0)),"")),"")</f>
        <v>1.1908743922772955</v>
      </c>
      <c r="AI1196" s="101" t="b">
        <f t="shared" si="444"/>
        <v>1</v>
      </c>
      <c r="AJ1196" s="101">
        <f t="array" ref="AJ1196">IF($AI1196,MEDIAN(IF(G2SelectionMask="x",IF(INDEX(RawDataRefData,$E1196,0)&gt;0,INDEX(RawDataRefData,$E1196,0)),"")),"")</f>
        <v>3</v>
      </c>
      <c r="AK1196" s="101">
        <f t="array" ref="AK1196">IF($AI1196,QUARTILE(IF(G2SelectionMask="x",IF(INDEX(RawDataRefData,$E1196,0)&gt;0,INDEX(RawDataRefData,$E1196,0)),""),1),"")</f>
        <v>1</v>
      </c>
      <c r="AL1196" s="101">
        <f t="array" ref="AL1196">IF($AI1196,QUARTILE(IF(G2SelectionMask="x",IF(INDEX(RawDataRefData,$E1196,0)&gt;0,INDEX(RawDataRefData,$E1196,0)),""),3),"")</f>
        <v>3.5</v>
      </c>
      <c r="AM1196" s="101">
        <f t="array" ref="AM1196">IF($AI1196,MIN(IF(G2SelectionMask="x",IF(INDEX(RawDataRefData,$E1196,0)&gt;0,INDEX(RawDataRefData,$E1196,0)),"")),"")</f>
        <v>1</v>
      </c>
      <c r="AN1196" s="101">
        <f t="array" ref="AN1196">IF($AI1196,MAX(IF(G2SelectionMask="x",IF(INDEX(RawDataRefData,$E1196,0)&gt;0,INDEX(RawDataRefData,$E1196,0)),"")),"")</f>
        <v>4</v>
      </c>
      <c r="AO1196" s="101">
        <f t="shared" si="446"/>
        <v>2.4545454545454546</v>
      </c>
      <c r="AP1196" s="101">
        <f t="array" ref="AP1196">IF($AI1196,STDEVA(IF(G2SelectionMask="x",IF(INDEX(RawDataRefData,$E1196,0)&gt;0,INDEX(RawDataRefData,$E1196,0)),"")),"")</f>
        <v>1.2933395813657267</v>
      </c>
      <c r="AQ1196" s="100" t="b">
        <f t="shared" si="447"/>
        <v>0</v>
      </c>
      <c r="AR1196" s="100" t="str">
        <f t="array" ref="AR1196">IF($AQ1196,MEDIAN(IF(G3SelectionMask="x",IF(INDEX(RawDataRefData,$E1196,0)&gt;0,INDEX(RawDataRefData,$E1196,0)),"")),"")</f>
        <v/>
      </c>
      <c r="AS1196" s="100" t="str">
        <f t="array" ref="AS1196">IF($AQ1196,QUARTILE(IF(G3SelectionMask="x",IF(INDEX(RawDataRefData,$E1196,0)&gt;0,INDEX(RawDataRefData,$E1196,0)),""),1),"")</f>
        <v/>
      </c>
      <c r="AT1196" s="100" t="str">
        <f t="array" ref="AT1196">IF($AQ1196,QUARTILE(IF(G3SelectionMask="x",IF(INDEX(RawDataRefData,$E1196,0)&gt;0,INDEX(RawDataRefData,$E1196,0)),""),3),"")</f>
        <v/>
      </c>
      <c r="AU1196" s="100" t="str">
        <f t="array" ref="AU1196">IF($AQ1196,MIN(IF(G3SelectionMask="x",IF(INDEX(RawDataRefData,$E1196,0)&gt;0,INDEX(RawDataRefData,$E1196,0)),"")),"")</f>
        <v/>
      </c>
      <c r="AV1196" s="100" t="str">
        <f t="array" ref="AV1196">IF($AQ1196,MAX(IF(G3SelectionMask="x",IF(INDEX(RawDataRefData,$E1196,0)&gt;0,INDEX(RawDataRefData,$E1196,0)),"")),"")</f>
        <v/>
      </c>
      <c r="AW1196" s="100" t="str">
        <f t="shared" si="448"/>
        <v/>
      </c>
      <c r="AX1196" s="100" t="str">
        <f t="array" ref="AX1196">IF($AQ1196,STDEVA(IF(G3SelectionMask="x",IF(INDEX(RawDataRefData,$E1196,0)&gt;0,INDEX(RawDataRefData,$E1196,0)),"")),"")</f>
        <v/>
      </c>
      <c r="AY1196" s="101" t="b">
        <f t="shared" si="449"/>
        <v>0</v>
      </c>
      <c r="AZ1196" s="101" t="str">
        <f t="array" ref="AZ1196">IF($AY1196,MEDIAN(IF(G4SelectionMask="x",IF(INDEX(RawDataRefData,$E1196,0)&gt;0,INDEX(RawDataRefData,$E1196,0)),"")),"")</f>
        <v/>
      </c>
      <c r="BA1196" s="101" t="str">
        <f t="array" ref="BA1196">IF($AY1196,QUARTILE(IF(G4SelectionMask="x",IF(INDEX(RawDataRefData,$E1196,0)&gt;0,INDEX(RawDataRefData,$E1196,0)),""),1),"")</f>
        <v/>
      </c>
      <c r="BB1196" s="101" t="str">
        <f t="array" ref="BB1196">IF($AY1196,QUARTILE(IF(G4SelectionMask="x",IF(INDEX(RawDataRefData,$E1196,0)&gt;0,INDEX(RawDataRefData,$E1196,0)),""),3),"")</f>
        <v/>
      </c>
      <c r="BC1196" s="101" t="str">
        <f t="array" ref="BC1196">IF($AY1196,MIN(IF(G4SelectionMask="x",IF(INDEX(RawDataRefData,$E1196,0)&gt;0,INDEX(RawDataRefData,$E1196,0)),"")),"")</f>
        <v/>
      </c>
      <c r="BD1196" s="101" t="str">
        <f t="array" ref="BD1196">IF($AY1196,MAX(IF(G4SelectionMask="x",IF(INDEX(RawDataRefData,$E1196,0)&gt;0,INDEX(RawDataRefData,$E1196,0)),"")),"")</f>
        <v/>
      </c>
      <c r="BE1196" s="101" t="str">
        <f t="shared" si="450"/>
        <v/>
      </c>
      <c r="BF1196" s="101" t="str">
        <f t="array" ref="BF1196">IF($AY1196,STDEVA(IF(G4SelectionMask="x",IF(INDEX(RawDataRefData,$E1196,0)&gt;0,INDEX(RawDataRefData,$E1196,0)),"")),"")</f>
        <v/>
      </c>
      <c r="BG1196" s="100" t="b">
        <f t="shared" si="451"/>
        <v>0</v>
      </c>
      <c r="BH1196" s="100" t="str">
        <f t="array" ref="BH1196">IF($BG1196,MEDIAN(IF(G5SelectionMask="x",IF(INDEX(RawDataRefData,$E1196,0)&gt;0,INDEX(RawDataRefData,$E1196,0)),"")),"")</f>
        <v/>
      </c>
      <c r="BI1196" s="100" t="str">
        <f t="array" ref="BI1196">IF($BG1196,QUARTILE(IF(G5SelectionMask="x",IF(INDEX(RawDataRefData,$E1196,0)&gt;0,INDEX(RawDataRefData,$E1196,0)),""),1),"")</f>
        <v/>
      </c>
      <c r="BJ1196" s="100" t="str">
        <f t="array" ref="BJ1196">IF($BG1196,QUARTILE(IF(G5SelectionMask="x",IF(INDEX(RawDataRefData,$E1196,0)&gt;0,INDEX(RawDataRefData,$E1196,0)),""),3),"")</f>
        <v/>
      </c>
      <c r="BK1196" s="100" t="str">
        <f t="array" ref="BK1196">IF($BG1196,MIN(IF(G5SelectionMask="x",IF(INDEX(RawDataRefData,$E1196,0)&gt;0,INDEX(RawDataRefData,$E1196,0)),"")),"")</f>
        <v/>
      </c>
      <c r="BL1196" s="100" t="str">
        <f t="array" ref="BL1196">IF($BG1196,MAX(IF(G5SelectionMask="x",IF(INDEX(RawDataRefData,$E1196,0)&gt;0,INDEX(RawDataRefData,$E1196,0)),"")),"")</f>
        <v/>
      </c>
      <c r="BM1196" s="100" t="str">
        <f t="shared" si="452"/>
        <v/>
      </c>
      <c r="BN1196" s="103" t="str">
        <f t="array" ref="BN1196">IF($BG1196,STDEVA(IF(G5SelectionMask="x",IF(INDEX(RawDataRefData,$E1196,0)&gt;0,INDEX(RawDataRefData,$E1196,0)),"")),"")</f>
        <v/>
      </c>
      <c r="BO1196" s="104"/>
      <c r="BP1196" s="105">
        <v>1</v>
      </c>
      <c r="BQ1196" s="105">
        <v>1</v>
      </c>
      <c r="BR1196" s="105">
        <v>1</v>
      </c>
      <c r="BS1196" s="105">
        <v>2</v>
      </c>
      <c r="BT1196" s="105">
        <v>2</v>
      </c>
      <c r="BU1196" s="105">
        <v>4</v>
      </c>
      <c r="BV1196" s="105">
        <v>1</v>
      </c>
      <c r="BW1196" s="105">
        <v>4</v>
      </c>
      <c r="BX1196" s="105">
        <v>3</v>
      </c>
      <c r="BY1196" s="105">
        <v>3</v>
      </c>
      <c r="BZ1196" s="105">
        <v>3</v>
      </c>
      <c r="CA1196" s="105">
        <v>1</v>
      </c>
      <c r="CB1196" s="105">
        <v>1</v>
      </c>
      <c r="CC1196" s="105">
        <v>3</v>
      </c>
      <c r="CD1196" s="105">
        <v>4</v>
      </c>
    </row>
    <row r="1197" spans="1:82" hidden="1" x14ac:dyDescent="0.2">
      <c r="A1197" s="33" t="e">
        <f t="shared" si="441"/>
        <v>#NAME?</v>
      </c>
      <c r="B1197" s="218"/>
      <c r="C1197" s="212"/>
      <c r="D1197" s="224"/>
      <c r="E1197" s="72">
        <f t="shared" si="445"/>
        <v>1188</v>
      </c>
      <c r="F1197" s="9" t="s">
        <v>1251</v>
      </c>
      <c r="H1197" s="9" t="s">
        <v>1213</v>
      </c>
      <c r="I1197" s="9" t="s">
        <v>1626</v>
      </c>
      <c r="K1197" s="100">
        <f t="shared" si="429"/>
        <v>3</v>
      </c>
      <c r="L1197" s="100"/>
      <c r="M1197" s="100"/>
      <c r="N1197" s="100"/>
      <c r="O1197" s="100"/>
      <c r="P1197" s="101">
        <f t="shared" si="430"/>
        <v>3</v>
      </c>
      <c r="Q1197" s="102">
        <f t="shared" si="431"/>
        <v>1</v>
      </c>
      <c r="R1197" s="102">
        <f t="shared" si="432"/>
        <v>3</v>
      </c>
      <c r="S1197" s="102">
        <f t="shared" si="433"/>
        <v>2</v>
      </c>
      <c r="T1197" s="102">
        <f t="shared" si="434"/>
        <v>4</v>
      </c>
      <c r="U1197" s="102">
        <f t="shared" si="435"/>
        <v>2</v>
      </c>
      <c r="V1197" s="102">
        <f t="shared" si="436"/>
        <v>4</v>
      </c>
      <c r="W1197" s="102">
        <f t="shared" si="437"/>
        <v>1</v>
      </c>
      <c r="X1197" s="102">
        <f t="shared" si="438"/>
        <v>1</v>
      </c>
      <c r="Y1197" s="102">
        <f t="shared" si="439"/>
        <v>2</v>
      </c>
      <c r="Z1197" s="102">
        <f t="shared" si="440"/>
        <v>3</v>
      </c>
      <c r="AA1197" s="100" t="b">
        <f t="shared" si="442"/>
        <v>1</v>
      </c>
      <c r="AB1197" s="100">
        <f t="array" ref="AB1197">IF($AA1197,MEDIAN(IF(G1SelectionMask="x",IF(INDEX(RawDataRefData,$E1197,0)&gt;0,INDEX(RawDataRefData,$E1197,0)),"")),"")</f>
        <v>2</v>
      </c>
      <c r="AC1197" s="100">
        <f t="array" ref="AC1197">IF($AA1197,QUARTILE(IF(G1SelectionMask="x",IF(INDEX(RawDataRefData,$E1197,0)&gt;0,INDEX(RawDataRefData,$E1197,0)),""),1),"")</f>
        <v>1.5</v>
      </c>
      <c r="AD1197" s="100">
        <f t="array" ref="AD1197">IF($AA1197,QUARTILE(IF(G1SelectionMask="x",IF(INDEX(RawDataRefData,$E1197,0)&gt;0,INDEX(RawDataRefData,$E1197,0)),""),3),"")</f>
        <v>3</v>
      </c>
      <c r="AE1197" s="100">
        <f t="array" ref="AE1197">IF($AA1197,MIN(IF(G1SelectionMask="x",IF(INDEX(RawDataRefData,$E1197,0)&gt;0,INDEX(RawDataRefData,$E1197,0)),"")),"")</f>
        <v>1</v>
      </c>
      <c r="AF1197" s="100">
        <f t="array" ref="AF1197">IF($AA1197,MAX(IF(G1SelectionMask="x",IF(INDEX(RawDataRefData,$E1197,0)&gt;0,INDEX(RawDataRefData,$E1197,0)),"")),"")</f>
        <v>4</v>
      </c>
      <c r="AG1197" s="100">
        <f t="shared" si="443"/>
        <v>2.3636363636363638</v>
      </c>
      <c r="AH1197" s="100">
        <f t="array" ref="AH1197">IF($AA1197,STDEVA(IF(G1SelectionMask="x",IF(INDEX(RawDataRefData,$E1197,0)&gt;0,INDEX(RawDataRefData,$E1197,0)),"")),"")</f>
        <v>1.1200649331826502</v>
      </c>
      <c r="AI1197" s="101" t="b">
        <f t="shared" si="444"/>
        <v>1</v>
      </c>
      <c r="AJ1197" s="101">
        <f t="array" ref="AJ1197">IF($AI1197,MEDIAN(IF(G2SelectionMask="x",IF(INDEX(RawDataRefData,$E1197,0)&gt;0,INDEX(RawDataRefData,$E1197,0)),"")),"")</f>
        <v>2</v>
      </c>
      <c r="AK1197" s="101">
        <f t="array" ref="AK1197">IF($AI1197,QUARTILE(IF(G2SelectionMask="x",IF(INDEX(RawDataRefData,$E1197,0)&gt;0,INDEX(RawDataRefData,$E1197,0)),""),1),"")</f>
        <v>1</v>
      </c>
      <c r="AL1197" s="101">
        <f t="array" ref="AL1197">IF($AI1197,QUARTILE(IF(G2SelectionMask="x",IF(INDEX(RawDataRefData,$E1197,0)&gt;0,INDEX(RawDataRefData,$E1197,0)),""),3),"")</f>
        <v>3</v>
      </c>
      <c r="AM1197" s="101">
        <f t="array" ref="AM1197">IF($AI1197,MIN(IF(G2SelectionMask="x",IF(INDEX(RawDataRefData,$E1197,0)&gt;0,INDEX(RawDataRefData,$E1197,0)),"")),"")</f>
        <v>1</v>
      </c>
      <c r="AN1197" s="101">
        <f t="array" ref="AN1197">IF($AI1197,MAX(IF(G2SelectionMask="x",IF(INDEX(RawDataRefData,$E1197,0)&gt;0,INDEX(RawDataRefData,$E1197,0)),"")),"")</f>
        <v>4</v>
      </c>
      <c r="AO1197" s="101">
        <f t="shared" si="446"/>
        <v>2.2727272727272729</v>
      </c>
      <c r="AP1197" s="101">
        <f t="array" ref="AP1197">IF($AI1197,STDEVA(IF(G2SelectionMask="x",IF(INDEX(RawDataRefData,$E1197,0)&gt;0,INDEX(RawDataRefData,$E1197,0)),"")),"")</f>
        <v>1.1908743922772955</v>
      </c>
      <c r="AQ1197" s="100" t="b">
        <f t="shared" si="447"/>
        <v>0</v>
      </c>
      <c r="AR1197" s="100" t="str">
        <f t="array" ref="AR1197">IF($AQ1197,MEDIAN(IF(G3SelectionMask="x",IF(INDEX(RawDataRefData,$E1197,0)&gt;0,INDEX(RawDataRefData,$E1197,0)),"")),"")</f>
        <v/>
      </c>
      <c r="AS1197" s="100" t="str">
        <f t="array" ref="AS1197">IF($AQ1197,QUARTILE(IF(G3SelectionMask="x",IF(INDEX(RawDataRefData,$E1197,0)&gt;0,INDEX(RawDataRefData,$E1197,0)),""),1),"")</f>
        <v/>
      </c>
      <c r="AT1197" s="100" t="str">
        <f t="array" ref="AT1197">IF($AQ1197,QUARTILE(IF(G3SelectionMask="x",IF(INDEX(RawDataRefData,$E1197,0)&gt;0,INDEX(RawDataRefData,$E1197,0)),""),3),"")</f>
        <v/>
      </c>
      <c r="AU1197" s="100" t="str">
        <f t="array" ref="AU1197">IF($AQ1197,MIN(IF(G3SelectionMask="x",IF(INDEX(RawDataRefData,$E1197,0)&gt;0,INDEX(RawDataRefData,$E1197,0)),"")),"")</f>
        <v/>
      </c>
      <c r="AV1197" s="100" t="str">
        <f t="array" ref="AV1197">IF($AQ1197,MAX(IF(G3SelectionMask="x",IF(INDEX(RawDataRefData,$E1197,0)&gt;0,INDEX(RawDataRefData,$E1197,0)),"")),"")</f>
        <v/>
      </c>
      <c r="AW1197" s="100" t="str">
        <f t="shared" si="448"/>
        <v/>
      </c>
      <c r="AX1197" s="100" t="str">
        <f t="array" ref="AX1197">IF($AQ1197,STDEVA(IF(G3SelectionMask="x",IF(INDEX(RawDataRefData,$E1197,0)&gt;0,INDEX(RawDataRefData,$E1197,0)),"")),"")</f>
        <v/>
      </c>
      <c r="AY1197" s="101" t="b">
        <f t="shared" si="449"/>
        <v>0</v>
      </c>
      <c r="AZ1197" s="101" t="str">
        <f t="array" ref="AZ1197">IF($AY1197,MEDIAN(IF(G4SelectionMask="x",IF(INDEX(RawDataRefData,$E1197,0)&gt;0,INDEX(RawDataRefData,$E1197,0)),"")),"")</f>
        <v/>
      </c>
      <c r="BA1197" s="101" t="str">
        <f t="array" ref="BA1197">IF($AY1197,QUARTILE(IF(G4SelectionMask="x",IF(INDEX(RawDataRefData,$E1197,0)&gt;0,INDEX(RawDataRefData,$E1197,0)),""),1),"")</f>
        <v/>
      </c>
      <c r="BB1197" s="101" t="str">
        <f t="array" ref="BB1197">IF($AY1197,QUARTILE(IF(G4SelectionMask="x",IF(INDEX(RawDataRefData,$E1197,0)&gt;0,INDEX(RawDataRefData,$E1197,0)),""),3),"")</f>
        <v/>
      </c>
      <c r="BC1197" s="101" t="str">
        <f t="array" ref="BC1197">IF($AY1197,MIN(IF(G4SelectionMask="x",IF(INDEX(RawDataRefData,$E1197,0)&gt;0,INDEX(RawDataRefData,$E1197,0)),"")),"")</f>
        <v/>
      </c>
      <c r="BD1197" s="101" t="str">
        <f t="array" ref="BD1197">IF($AY1197,MAX(IF(G4SelectionMask="x",IF(INDEX(RawDataRefData,$E1197,0)&gt;0,INDEX(RawDataRefData,$E1197,0)),"")),"")</f>
        <v/>
      </c>
      <c r="BE1197" s="101" t="str">
        <f t="shared" si="450"/>
        <v/>
      </c>
      <c r="BF1197" s="101" t="str">
        <f t="array" ref="BF1197">IF($AY1197,STDEVA(IF(G4SelectionMask="x",IF(INDEX(RawDataRefData,$E1197,0)&gt;0,INDEX(RawDataRefData,$E1197,0)),"")),"")</f>
        <v/>
      </c>
      <c r="BG1197" s="100" t="b">
        <f t="shared" si="451"/>
        <v>0</v>
      </c>
      <c r="BH1197" s="100" t="str">
        <f t="array" ref="BH1197">IF($BG1197,MEDIAN(IF(G5SelectionMask="x",IF(INDEX(RawDataRefData,$E1197,0)&gt;0,INDEX(RawDataRefData,$E1197,0)),"")),"")</f>
        <v/>
      </c>
      <c r="BI1197" s="100" t="str">
        <f t="array" ref="BI1197">IF($BG1197,QUARTILE(IF(G5SelectionMask="x",IF(INDEX(RawDataRefData,$E1197,0)&gt;0,INDEX(RawDataRefData,$E1197,0)),""),1),"")</f>
        <v/>
      </c>
      <c r="BJ1197" s="100" t="str">
        <f t="array" ref="BJ1197">IF($BG1197,QUARTILE(IF(G5SelectionMask="x",IF(INDEX(RawDataRefData,$E1197,0)&gt;0,INDEX(RawDataRefData,$E1197,0)),""),3),"")</f>
        <v/>
      </c>
      <c r="BK1197" s="100" t="str">
        <f t="array" ref="BK1197">IF($BG1197,MIN(IF(G5SelectionMask="x",IF(INDEX(RawDataRefData,$E1197,0)&gt;0,INDEX(RawDataRefData,$E1197,0)),"")),"")</f>
        <v/>
      </c>
      <c r="BL1197" s="100" t="str">
        <f t="array" ref="BL1197">IF($BG1197,MAX(IF(G5SelectionMask="x",IF(INDEX(RawDataRefData,$E1197,0)&gt;0,INDEX(RawDataRefData,$E1197,0)),"")),"")</f>
        <v/>
      </c>
      <c r="BM1197" s="100" t="str">
        <f t="shared" si="452"/>
        <v/>
      </c>
      <c r="BN1197" s="103" t="str">
        <f t="array" ref="BN1197">IF($BG1197,STDEVA(IF(G5SelectionMask="x",IF(INDEX(RawDataRefData,$E1197,0)&gt;0,INDEX(RawDataRefData,$E1197,0)),"")),"")</f>
        <v/>
      </c>
      <c r="BO1197" s="104"/>
      <c r="BP1197" s="105">
        <v>3</v>
      </c>
      <c r="BQ1197" s="105">
        <v>3</v>
      </c>
      <c r="BR1197" s="105">
        <v>1</v>
      </c>
      <c r="BS1197" s="105">
        <v>3</v>
      </c>
      <c r="BT1197" s="105">
        <v>2</v>
      </c>
      <c r="BU1197" s="105">
        <v>4</v>
      </c>
      <c r="BV1197" s="105">
        <v>2</v>
      </c>
      <c r="BW1197" s="105">
        <v>4</v>
      </c>
      <c r="BX1197" s="105">
        <v>1</v>
      </c>
      <c r="BY1197" s="105">
        <v>1</v>
      </c>
      <c r="BZ1197" s="105">
        <v>2</v>
      </c>
      <c r="CA1197" s="105">
        <v>3</v>
      </c>
      <c r="CB1197" s="105">
        <v>1</v>
      </c>
      <c r="CC1197" s="105">
        <v>1</v>
      </c>
      <c r="CD1197" s="105">
        <v>3</v>
      </c>
    </row>
    <row r="1198" spans="1:82" hidden="1" x14ac:dyDescent="0.2">
      <c r="A1198" s="33" t="e">
        <f t="shared" si="441"/>
        <v>#NAME?</v>
      </c>
      <c r="B1198" s="218"/>
      <c r="C1198" s="212"/>
      <c r="D1198" s="224"/>
      <c r="E1198" s="72">
        <f t="shared" si="445"/>
        <v>1189</v>
      </c>
      <c r="F1198" s="9" t="s">
        <v>1252</v>
      </c>
      <c r="H1198" s="9" t="s">
        <v>1213</v>
      </c>
      <c r="I1198" s="9" t="s">
        <v>1626</v>
      </c>
      <c r="K1198" s="100">
        <f t="shared" si="429"/>
        <v>3</v>
      </c>
      <c r="L1198" s="100"/>
      <c r="M1198" s="100"/>
      <c r="N1198" s="100"/>
      <c r="O1198" s="100"/>
      <c r="P1198" s="101">
        <f t="shared" si="430"/>
        <v>3</v>
      </c>
      <c r="Q1198" s="102">
        <f t="shared" si="431"/>
        <v>3</v>
      </c>
      <c r="R1198" s="102">
        <f t="shared" si="432"/>
        <v>4</v>
      </c>
      <c r="S1198" s="102">
        <f t="shared" si="433"/>
        <v>2</v>
      </c>
      <c r="T1198" s="102">
        <f t="shared" si="434"/>
        <v>4</v>
      </c>
      <c r="U1198" s="102">
        <f t="shared" si="435"/>
        <v>1</v>
      </c>
      <c r="V1198" s="102">
        <f t="shared" si="436"/>
        <v>1</v>
      </c>
      <c r="W1198" s="102">
        <f t="shared" si="437"/>
        <v>4</v>
      </c>
      <c r="X1198" s="102">
        <f t="shared" si="438"/>
        <v>4</v>
      </c>
      <c r="Y1198" s="102">
        <f t="shared" si="439"/>
        <v>4</v>
      </c>
      <c r="Z1198" s="102">
        <f t="shared" si="440"/>
        <v>4</v>
      </c>
      <c r="AA1198" s="100" t="b">
        <f t="shared" si="442"/>
        <v>1</v>
      </c>
      <c r="AB1198" s="100">
        <f t="array" ref="AB1198">IF($AA1198,MEDIAN(IF(G1SelectionMask="x",IF(INDEX(RawDataRefData,$E1198,0)&gt;0,INDEX(RawDataRefData,$E1198,0)),"")),"")</f>
        <v>4</v>
      </c>
      <c r="AC1198" s="100">
        <f t="array" ref="AC1198">IF($AA1198,QUARTILE(IF(G1SelectionMask="x",IF(INDEX(RawDataRefData,$E1198,0)&gt;0,INDEX(RawDataRefData,$E1198,0)),""),1),"")</f>
        <v>2.5</v>
      </c>
      <c r="AD1198" s="100">
        <f t="array" ref="AD1198">IF($AA1198,QUARTILE(IF(G1SelectionMask="x",IF(INDEX(RawDataRefData,$E1198,0)&gt;0,INDEX(RawDataRefData,$E1198,0)),""),3),"")</f>
        <v>4</v>
      </c>
      <c r="AE1198" s="100">
        <f t="array" ref="AE1198">IF($AA1198,MIN(IF(G1SelectionMask="x",IF(INDEX(RawDataRefData,$E1198,0)&gt;0,INDEX(RawDataRefData,$E1198,0)),"")),"")</f>
        <v>1</v>
      </c>
      <c r="AF1198" s="100">
        <f t="array" ref="AF1198">IF($AA1198,MAX(IF(G1SelectionMask="x",IF(INDEX(RawDataRefData,$E1198,0)&gt;0,INDEX(RawDataRefData,$E1198,0)),"")),"")</f>
        <v>4</v>
      </c>
      <c r="AG1198" s="100">
        <f t="shared" si="443"/>
        <v>3.0909090909090908</v>
      </c>
      <c r="AH1198" s="100">
        <f t="array" ref="AH1198">IF($AA1198,STDEVA(IF(G1SelectionMask="x",IF(INDEX(RawDataRefData,$E1198,0)&gt;0,INDEX(RawDataRefData,$E1198,0)),"")),"")</f>
        <v>1.2210278829367864</v>
      </c>
      <c r="AI1198" s="101" t="b">
        <f t="shared" si="444"/>
        <v>1</v>
      </c>
      <c r="AJ1198" s="101">
        <f t="array" ref="AJ1198">IF($AI1198,MEDIAN(IF(G2SelectionMask="x",IF(INDEX(RawDataRefData,$E1198,0)&gt;0,INDEX(RawDataRefData,$E1198,0)),"")),"")</f>
        <v>3</v>
      </c>
      <c r="AK1198" s="101">
        <f t="array" ref="AK1198">IF($AI1198,QUARTILE(IF(G2SelectionMask="x",IF(INDEX(RawDataRefData,$E1198,0)&gt;0,INDEX(RawDataRefData,$E1198,0)),""),1),"")</f>
        <v>2.5</v>
      </c>
      <c r="AL1198" s="101">
        <f t="array" ref="AL1198">IF($AI1198,QUARTILE(IF(G2SelectionMask="x",IF(INDEX(RawDataRefData,$E1198,0)&gt;0,INDEX(RawDataRefData,$E1198,0)),""),3),"")</f>
        <v>4</v>
      </c>
      <c r="AM1198" s="101">
        <f t="array" ref="AM1198">IF($AI1198,MIN(IF(G2SelectionMask="x",IF(INDEX(RawDataRefData,$E1198,0)&gt;0,INDEX(RawDataRefData,$E1198,0)),"")),"")</f>
        <v>1</v>
      </c>
      <c r="AN1198" s="101">
        <f t="array" ref="AN1198">IF($AI1198,MAX(IF(G2SelectionMask="x",IF(INDEX(RawDataRefData,$E1198,0)&gt;0,INDEX(RawDataRefData,$E1198,0)),"")),"")</f>
        <v>4</v>
      </c>
      <c r="AO1198" s="101">
        <f t="shared" si="446"/>
        <v>3.0909090909090908</v>
      </c>
      <c r="AP1198" s="101">
        <f t="array" ref="AP1198">IF($AI1198,STDEVA(IF(G2SelectionMask="x",IF(INDEX(RawDataRefData,$E1198,0)&gt;0,INDEX(RawDataRefData,$E1198,0)),"")),"")</f>
        <v>1.0444659357341868</v>
      </c>
      <c r="AQ1198" s="100" t="b">
        <f t="shared" si="447"/>
        <v>0</v>
      </c>
      <c r="AR1198" s="100" t="str">
        <f t="array" ref="AR1198">IF($AQ1198,MEDIAN(IF(G3SelectionMask="x",IF(INDEX(RawDataRefData,$E1198,0)&gt;0,INDEX(RawDataRefData,$E1198,0)),"")),"")</f>
        <v/>
      </c>
      <c r="AS1198" s="100" t="str">
        <f t="array" ref="AS1198">IF($AQ1198,QUARTILE(IF(G3SelectionMask="x",IF(INDEX(RawDataRefData,$E1198,0)&gt;0,INDEX(RawDataRefData,$E1198,0)),""),1),"")</f>
        <v/>
      </c>
      <c r="AT1198" s="100" t="str">
        <f t="array" ref="AT1198">IF($AQ1198,QUARTILE(IF(G3SelectionMask="x",IF(INDEX(RawDataRefData,$E1198,0)&gt;0,INDEX(RawDataRefData,$E1198,0)),""),3),"")</f>
        <v/>
      </c>
      <c r="AU1198" s="100" t="str">
        <f t="array" ref="AU1198">IF($AQ1198,MIN(IF(G3SelectionMask="x",IF(INDEX(RawDataRefData,$E1198,0)&gt;0,INDEX(RawDataRefData,$E1198,0)),"")),"")</f>
        <v/>
      </c>
      <c r="AV1198" s="100" t="str">
        <f t="array" ref="AV1198">IF($AQ1198,MAX(IF(G3SelectionMask="x",IF(INDEX(RawDataRefData,$E1198,0)&gt;0,INDEX(RawDataRefData,$E1198,0)),"")),"")</f>
        <v/>
      </c>
      <c r="AW1198" s="100" t="str">
        <f t="shared" si="448"/>
        <v/>
      </c>
      <c r="AX1198" s="100" t="str">
        <f t="array" ref="AX1198">IF($AQ1198,STDEVA(IF(G3SelectionMask="x",IF(INDEX(RawDataRefData,$E1198,0)&gt;0,INDEX(RawDataRefData,$E1198,0)),"")),"")</f>
        <v/>
      </c>
      <c r="AY1198" s="101" t="b">
        <f t="shared" si="449"/>
        <v>0</v>
      </c>
      <c r="AZ1198" s="101" t="str">
        <f t="array" ref="AZ1198">IF($AY1198,MEDIAN(IF(G4SelectionMask="x",IF(INDEX(RawDataRefData,$E1198,0)&gt;0,INDEX(RawDataRefData,$E1198,0)),"")),"")</f>
        <v/>
      </c>
      <c r="BA1198" s="101" t="str">
        <f t="array" ref="BA1198">IF($AY1198,QUARTILE(IF(G4SelectionMask="x",IF(INDEX(RawDataRefData,$E1198,0)&gt;0,INDEX(RawDataRefData,$E1198,0)),""),1),"")</f>
        <v/>
      </c>
      <c r="BB1198" s="101" t="str">
        <f t="array" ref="BB1198">IF($AY1198,QUARTILE(IF(G4SelectionMask="x",IF(INDEX(RawDataRefData,$E1198,0)&gt;0,INDEX(RawDataRefData,$E1198,0)),""),3),"")</f>
        <v/>
      </c>
      <c r="BC1198" s="101" t="str">
        <f t="array" ref="BC1198">IF($AY1198,MIN(IF(G4SelectionMask="x",IF(INDEX(RawDataRefData,$E1198,0)&gt;0,INDEX(RawDataRefData,$E1198,0)),"")),"")</f>
        <v/>
      </c>
      <c r="BD1198" s="101" t="str">
        <f t="array" ref="BD1198">IF($AY1198,MAX(IF(G4SelectionMask="x",IF(INDEX(RawDataRefData,$E1198,0)&gt;0,INDEX(RawDataRefData,$E1198,0)),"")),"")</f>
        <v/>
      </c>
      <c r="BE1198" s="101" t="str">
        <f t="shared" si="450"/>
        <v/>
      </c>
      <c r="BF1198" s="101" t="str">
        <f t="array" ref="BF1198">IF($AY1198,STDEVA(IF(G4SelectionMask="x",IF(INDEX(RawDataRefData,$E1198,0)&gt;0,INDEX(RawDataRefData,$E1198,0)),"")),"")</f>
        <v/>
      </c>
      <c r="BG1198" s="100" t="b">
        <f t="shared" si="451"/>
        <v>0</v>
      </c>
      <c r="BH1198" s="100" t="str">
        <f t="array" ref="BH1198">IF($BG1198,MEDIAN(IF(G5SelectionMask="x",IF(INDEX(RawDataRefData,$E1198,0)&gt;0,INDEX(RawDataRefData,$E1198,0)),"")),"")</f>
        <v/>
      </c>
      <c r="BI1198" s="100" t="str">
        <f t="array" ref="BI1198">IF($BG1198,QUARTILE(IF(G5SelectionMask="x",IF(INDEX(RawDataRefData,$E1198,0)&gt;0,INDEX(RawDataRefData,$E1198,0)),""),1),"")</f>
        <v/>
      </c>
      <c r="BJ1198" s="100" t="str">
        <f t="array" ref="BJ1198">IF($BG1198,QUARTILE(IF(G5SelectionMask="x",IF(INDEX(RawDataRefData,$E1198,0)&gt;0,INDEX(RawDataRefData,$E1198,0)),""),3),"")</f>
        <v/>
      </c>
      <c r="BK1198" s="100" t="str">
        <f t="array" ref="BK1198">IF($BG1198,MIN(IF(G5SelectionMask="x",IF(INDEX(RawDataRefData,$E1198,0)&gt;0,INDEX(RawDataRefData,$E1198,0)),"")),"")</f>
        <v/>
      </c>
      <c r="BL1198" s="100" t="str">
        <f t="array" ref="BL1198">IF($BG1198,MAX(IF(G5SelectionMask="x",IF(INDEX(RawDataRefData,$E1198,0)&gt;0,INDEX(RawDataRefData,$E1198,0)),"")),"")</f>
        <v/>
      </c>
      <c r="BM1198" s="100" t="str">
        <f t="shared" si="452"/>
        <v/>
      </c>
      <c r="BN1198" s="103" t="str">
        <f t="array" ref="BN1198">IF($BG1198,STDEVA(IF(G5SelectionMask="x",IF(INDEX(RawDataRefData,$E1198,0)&gt;0,INDEX(RawDataRefData,$E1198,0)),"")),"")</f>
        <v/>
      </c>
      <c r="BO1198" s="104"/>
      <c r="BP1198" s="105">
        <v>3</v>
      </c>
      <c r="BQ1198" s="105">
        <v>3</v>
      </c>
      <c r="BR1198" s="105">
        <v>3</v>
      </c>
      <c r="BS1198" s="105">
        <v>4</v>
      </c>
      <c r="BT1198" s="105">
        <v>2</v>
      </c>
      <c r="BU1198" s="105">
        <v>4</v>
      </c>
      <c r="BV1198" s="105">
        <v>1</v>
      </c>
      <c r="BW1198" s="105">
        <v>1</v>
      </c>
      <c r="BX1198" s="105">
        <v>4</v>
      </c>
      <c r="BY1198" s="105">
        <v>4</v>
      </c>
      <c r="BZ1198" s="105">
        <v>4</v>
      </c>
      <c r="CA1198" s="105">
        <v>4</v>
      </c>
      <c r="CB1198" s="105">
        <v>3</v>
      </c>
      <c r="CC1198" s="105">
        <v>2</v>
      </c>
      <c r="CD1198" s="105">
        <v>4</v>
      </c>
    </row>
    <row r="1199" spans="1:82" hidden="1" x14ac:dyDescent="0.2">
      <c r="A1199" s="33" t="e">
        <f t="shared" si="441"/>
        <v>#NAME?</v>
      </c>
      <c r="B1199" s="218"/>
      <c r="C1199" s="212"/>
      <c r="D1199" s="224"/>
      <c r="E1199" s="72">
        <f t="shared" si="445"/>
        <v>1190</v>
      </c>
      <c r="F1199" s="9" t="s">
        <v>1253</v>
      </c>
      <c r="H1199" s="9" t="s">
        <v>1213</v>
      </c>
      <c r="I1199" s="9" t="s">
        <v>1626</v>
      </c>
      <c r="K1199" s="100">
        <f t="shared" si="429"/>
        <v>1</v>
      </c>
      <c r="L1199" s="100"/>
      <c r="M1199" s="100"/>
      <c r="N1199" s="100"/>
      <c r="O1199" s="100"/>
      <c r="P1199" s="101">
        <f t="shared" si="430"/>
        <v>3</v>
      </c>
      <c r="Q1199" s="102">
        <f t="shared" si="431"/>
        <v>1</v>
      </c>
      <c r="R1199" s="102">
        <f t="shared" si="432"/>
        <v>1</v>
      </c>
      <c r="S1199" s="102">
        <f t="shared" si="433"/>
        <v>3</v>
      </c>
      <c r="T1199" s="102">
        <f t="shared" si="434"/>
        <v>1</v>
      </c>
      <c r="U1199" s="102">
        <f t="shared" si="435"/>
        <v>3</v>
      </c>
      <c r="V1199" s="102">
        <f t="shared" si="436"/>
        <v>3</v>
      </c>
      <c r="W1199" s="102">
        <f t="shared" si="437"/>
        <v>1</v>
      </c>
      <c r="X1199" s="102">
        <f t="shared" si="438"/>
        <v>4</v>
      </c>
      <c r="Y1199" s="102">
        <f t="shared" si="439"/>
        <v>3</v>
      </c>
      <c r="Z1199" s="102">
        <f t="shared" si="440"/>
        <v>2</v>
      </c>
      <c r="AA1199" s="100" t="b">
        <f t="shared" si="442"/>
        <v>1</v>
      </c>
      <c r="AB1199" s="100">
        <f t="array" ref="AB1199">IF($AA1199,MEDIAN(IF(G1SelectionMask="x",IF(INDEX(RawDataRefData,$E1199,0)&gt;0,INDEX(RawDataRefData,$E1199,0)),"")),"")</f>
        <v>3</v>
      </c>
      <c r="AC1199" s="100">
        <f t="array" ref="AC1199">IF($AA1199,QUARTILE(IF(G1SelectionMask="x",IF(INDEX(RawDataRefData,$E1199,0)&gt;0,INDEX(RawDataRefData,$E1199,0)),""),1),"")</f>
        <v>1</v>
      </c>
      <c r="AD1199" s="100">
        <f t="array" ref="AD1199">IF($AA1199,QUARTILE(IF(G1SelectionMask="x",IF(INDEX(RawDataRefData,$E1199,0)&gt;0,INDEX(RawDataRefData,$E1199,0)),""),3),"")</f>
        <v>3</v>
      </c>
      <c r="AE1199" s="100">
        <f t="array" ref="AE1199">IF($AA1199,MIN(IF(G1SelectionMask="x",IF(INDEX(RawDataRefData,$E1199,0)&gt;0,INDEX(RawDataRefData,$E1199,0)),"")),"")</f>
        <v>1</v>
      </c>
      <c r="AF1199" s="100">
        <f t="array" ref="AF1199">IF($AA1199,MAX(IF(G1SelectionMask="x",IF(INDEX(RawDataRefData,$E1199,0)&gt;0,INDEX(RawDataRefData,$E1199,0)),"")),"")</f>
        <v>4</v>
      </c>
      <c r="AG1199" s="100">
        <f t="shared" si="443"/>
        <v>2.2727272727272729</v>
      </c>
      <c r="AH1199" s="100">
        <f t="array" ref="AH1199">IF($AA1199,STDEVA(IF(G1SelectionMask="x",IF(INDEX(RawDataRefData,$E1199,0)&gt;0,INDEX(RawDataRefData,$E1199,0)),"")),"")</f>
        <v>1.1037127426019047</v>
      </c>
      <c r="AI1199" s="101" t="b">
        <f t="shared" si="444"/>
        <v>1</v>
      </c>
      <c r="AJ1199" s="101">
        <f t="array" ref="AJ1199">IF($AI1199,MEDIAN(IF(G2SelectionMask="x",IF(INDEX(RawDataRefData,$E1199,0)&gt;0,INDEX(RawDataRefData,$E1199,0)),"")),"")</f>
        <v>3</v>
      </c>
      <c r="AK1199" s="101">
        <f t="array" ref="AK1199">IF($AI1199,QUARTILE(IF(G2SelectionMask="x",IF(INDEX(RawDataRefData,$E1199,0)&gt;0,INDEX(RawDataRefData,$E1199,0)),""),1),"")</f>
        <v>1.5</v>
      </c>
      <c r="AL1199" s="101">
        <f t="array" ref="AL1199">IF($AI1199,QUARTILE(IF(G2SelectionMask="x",IF(INDEX(RawDataRefData,$E1199,0)&gt;0,INDEX(RawDataRefData,$E1199,0)),""),3),"")</f>
        <v>3</v>
      </c>
      <c r="AM1199" s="101">
        <f t="array" ref="AM1199">IF($AI1199,MIN(IF(G2SelectionMask="x",IF(INDEX(RawDataRefData,$E1199,0)&gt;0,INDEX(RawDataRefData,$E1199,0)),"")),"")</f>
        <v>1</v>
      </c>
      <c r="AN1199" s="101">
        <f t="array" ref="AN1199">IF($AI1199,MAX(IF(G2SelectionMask="x",IF(INDEX(RawDataRefData,$E1199,0)&gt;0,INDEX(RawDataRefData,$E1199,0)),"")),"")</f>
        <v>4</v>
      </c>
      <c r="AO1199" s="101">
        <f t="shared" si="446"/>
        <v>2.4545454545454546</v>
      </c>
      <c r="AP1199" s="101">
        <f t="array" ref="AP1199">IF($AI1199,STDEVA(IF(G2SelectionMask="x",IF(INDEX(RawDataRefData,$E1199,0)&gt;0,INDEX(RawDataRefData,$E1199,0)),"")),"")</f>
        <v>1.0357254813546268</v>
      </c>
      <c r="AQ1199" s="100" t="b">
        <f t="shared" si="447"/>
        <v>0</v>
      </c>
      <c r="AR1199" s="100" t="str">
        <f t="array" ref="AR1199">IF($AQ1199,MEDIAN(IF(G3SelectionMask="x",IF(INDEX(RawDataRefData,$E1199,0)&gt;0,INDEX(RawDataRefData,$E1199,0)),"")),"")</f>
        <v/>
      </c>
      <c r="AS1199" s="100" t="str">
        <f t="array" ref="AS1199">IF($AQ1199,QUARTILE(IF(G3SelectionMask="x",IF(INDEX(RawDataRefData,$E1199,0)&gt;0,INDEX(RawDataRefData,$E1199,0)),""),1),"")</f>
        <v/>
      </c>
      <c r="AT1199" s="100" t="str">
        <f t="array" ref="AT1199">IF($AQ1199,QUARTILE(IF(G3SelectionMask="x",IF(INDEX(RawDataRefData,$E1199,0)&gt;0,INDEX(RawDataRefData,$E1199,0)),""),3),"")</f>
        <v/>
      </c>
      <c r="AU1199" s="100" t="str">
        <f t="array" ref="AU1199">IF($AQ1199,MIN(IF(G3SelectionMask="x",IF(INDEX(RawDataRefData,$E1199,0)&gt;0,INDEX(RawDataRefData,$E1199,0)),"")),"")</f>
        <v/>
      </c>
      <c r="AV1199" s="100" t="str">
        <f t="array" ref="AV1199">IF($AQ1199,MAX(IF(G3SelectionMask="x",IF(INDEX(RawDataRefData,$E1199,0)&gt;0,INDEX(RawDataRefData,$E1199,0)),"")),"")</f>
        <v/>
      </c>
      <c r="AW1199" s="100" t="str">
        <f t="shared" si="448"/>
        <v/>
      </c>
      <c r="AX1199" s="100" t="str">
        <f t="array" ref="AX1199">IF($AQ1199,STDEVA(IF(G3SelectionMask="x",IF(INDEX(RawDataRefData,$E1199,0)&gt;0,INDEX(RawDataRefData,$E1199,0)),"")),"")</f>
        <v/>
      </c>
      <c r="AY1199" s="101" t="b">
        <f t="shared" si="449"/>
        <v>0</v>
      </c>
      <c r="AZ1199" s="101" t="str">
        <f t="array" ref="AZ1199">IF($AY1199,MEDIAN(IF(G4SelectionMask="x",IF(INDEX(RawDataRefData,$E1199,0)&gt;0,INDEX(RawDataRefData,$E1199,0)),"")),"")</f>
        <v/>
      </c>
      <c r="BA1199" s="101" t="str">
        <f t="array" ref="BA1199">IF($AY1199,QUARTILE(IF(G4SelectionMask="x",IF(INDEX(RawDataRefData,$E1199,0)&gt;0,INDEX(RawDataRefData,$E1199,0)),""),1),"")</f>
        <v/>
      </c>
      <c r="BB1199" s="101" t="str">
        <f t="array" ref="BB1199">IF($AY1199,QUARTILE(IF(G4SelectionMask="x",IF(INDEX(RawDataRefData,$E1199,0)&gt;0,INDEX(RawDataRefData,$E1199,0)),""),3),"")</f>
        <v/>
      </c>
      <c r="BC1199" s="101" t="str">
        <f t="array" ref="BC1199">IF($AY1199,MIN(IF(G4SelectionMask="x",IF(INDEX(RawDataRefData,$E1199,0)&gt;0,INDEX(RawDataRefData,$E1199,0)),"")),"")</f>
        <v/>
      </c>
      <c r="BD1199" s="101" t="str">
        <f t="array" ref="BD1199">IF($AY1199,MAX(IF(G4SelectionMask="x",IF(INDEX(RawDataRefData,$E1199,0)&gt;0,INDEX(RawDataRefData,$E1199,0)),"")),"")</f>
        <v/>
      </c>
      <c r="BE1199" s="101" t="str">
        <f t="shared" si="450"/>
        <v/>
      </c>
      <c r="BF1199" s="101" t="str">
        <f t="array" ref="BF1199">IF($AY1199,STDEVA(IF(G4SelectionMask="x",IF(INDEX(RawDataRefData,$E1199,0)&gt;0,INDEX(RawDataRefData,$E1199,0)),"")),"")</f>
        <v/>
      </c>
      <c r="BG1199" s="100" t="b">
        <f t="shared" si="451"/>
        <v>0</v>
      </c>
      <c r="BH1199" s="100" t="str">
        <f t="array" ref="BH1199">IF($BG1199,MEDIAN(IF(G5SelectionMask="x",IF(INDEX(RawDataRefData,$E1199,0)&gt;0,INDEX(RawDataRefData,$E1199,0)),"")),"")</f>
        <v/>
      </c>
      <c r="BI1199" s="100" t="str">
        <f t="array" ref="BI1199">IF($BG1199,QUARTILE(IF(G5SelectionMask="x",IF(INDEX(RawDataRefData,$E1199,0)&gt;0,INDEX(RawDataRefData,$E1199,0)),""),1),"")</f>
        <v/>
      </c>
      <c r="BJ1199" s="100" t="str">
        <f t="array" ref="BJ1199">IF($BG1199,QUARTILE(IF(G5SelectionMask="x",IF(INDEX(RawDataRefData,$E1199,0)&gt;0,INDEX(RawDataRefData,$E1199,0)),""),3),"")</f>
        <v/>
      </c>
      <c r="BK1199" s="100" t="str">
        <f t="array" ref="BK1199">IF($BG1199,MIN(IF(G5SelectionMask="x",IF(INDEX(RawDataRefData,$E1199,0)&gt;0,INDEX(RawDataRefData,$E1199,0)),"")),"")</f>
        <v/>
      </c>
      <c r="BL1199" s="100" t="str">
        <f t="array" ref="BL1199">IF($BG1199,MAX(IF(G5SelectionMask="x",IF(INDEX(RawDataRefData,$E1199,0)&gt;0,INDEX(RawDataRefData,$E1199,0)),"")),"")</f>
        <v/>
      </c>
      <c r="BM1199" s="100" t="str">
        <f t="shared" si="452"/>
        <v/>
      </c>
      <c r="BN1199" s="103" t="str">
        <f t="array" ref="BN1199">IF($BG1199,STDEVA(IF(G5SelectionMask="x",IF(INDEX(RawDataRefData,$E1199,0)&gt;0,INDEX(RawDataRefData,$E1199,0)),"")),"")</f>
        <v/>
      </c>
      <c r="BO1199" s="104"/>
      <c r="BP1199" s="105">
        <v>1</v>
      </c>
      <c r="BQ1199" s="105">
        <v>3</v>
      </c>
      <c r="BR1199" s="105">
        <v>1</v>
      </c>
      <c r="BS1199" s="105">
        <v>1</v>
      </c>
      <c r="BT1199" s="105">
        <v>3</v>
      </c>
      <c r="BU1199" s="105">
        <v>1</v>
      </c>
      <c r="BV1199" s="105">
        <v>3</v>
      </c>
      <c r="BW1199" s="105">
        <v>3</v>
      </c>
      <c r="BX1199" s="105">
        <v>1</v>
      </c>
      <c r="BY1199" s="105">
        <v>4</v>
      </c>
      <c r="BZ1199" s="105">
        <v>3</v>
      </c>
      <c r="CA1199" s="105">
        <v>2</v>
      </c>
      <c r="CB1199" s="105">
        <v>3</v>
      </c>
      <c r="CC1199" s="105">
        <v>4</v>
      </c>
      <c r="CD1199" s="105">
        <v>3</v>
      </c>
    </row>
    <row r="1200" spans="1:82" hidden="1" x14ac:dyDescent="0.2">
      <c r="A1200" s="33" t="e">
        <f t="shared" si="441"/>
        <v>#NAME?</v>
      </c>
      <c r="B1200" s="218"/>
      <c r="C1200" s="212"/>
      <c r="D1200" s="224"/>
      <c r="E1200" s="72">
        <f t="shared" si="445"/>
        <v>1191</v>
      </c>
      <c r="F1200" s="9" t="s">
        <v>1254</v>
      </c>
      <c r="H1200" s="9" t="s">
        <v>1213</v>
      </c>
      <c r="I1200" s="9" t="s">
        <v>1626</v>
      </c>
      <c r="K1200" s="100">
        <f t="shared" si="429"/>
        <v>2</v>
      </c>
      <c r="L1200" s="100"/>
      <c r="M1200" s="100"/>
      <c r="N1200" s="100"/>
      <c r="O1200" s="100"/>
      <c r="P1200" s="101">
        <f t="shared" si="430"/>
        <v>4</v>
      </c>
      <c r="Q1200" s="102">
        <f t="shared" si="431"/>
        <v>1</v>
      </c>
      <c r="R1200" s="102">
        <f t="shared" si="432"/>
        <v>1</v>
      </c>
      <c r="S1200" s="102">
        <f t="shared" si="433"/>
        <v>2</v>
      </c>
      <c r="T1200" s="102">
        <f t="shared" si="434"/>
        <v>3</v>
      </c>
      <c r="U1200" s="102">
        <f t="shared" si="435"/>
        <v>1</v>
      </c>
      <c r="V1200" s="102">
        <f t="shared" si="436"/>
        <v>2</v>
      </c>
      <c r="W1200" s="102">
        <f t="shared" si="437"/>
        <v>3</v>
      </c>
      <c r="X1200" s="102">
        <f t="shared" si="438"/>
        <v>3</v>
      </c>
      <c r="Y1200" s="102">
        <f t="shared" si="439"/>
        <v>3</v>
      </c>
      <c r="Z1200" s="102">
        <f t="shared" si="440"/>
        <v>3</v>
      </c>
      <c r="AA1200" s="100" t="b">
        <f t="shared" si="442"/>
        <v>1</v>
      </c>
      <c r="AB1200" s="100">
        <f t="array" ref="AB1200">IF($AA1200,MEDIAN(IF(G1SelectionMask="x",IF(INDEX(RawDataRefData,$E1200,0)&gt;0,INDEX(RawDataRefData,$E1200,0)),"")),"")</f>
        <v>3</v>
      </c>
      <c r="AC1200" s="100">
        <f t="array" ref="AC1200">IF($AA1200,QUARTILE(IF(G1SelectionMask="x",IF(INDEX(RawDataRefData,$E1200,0)&gt;0,INDEX(RawDataRefData,$E1200,0)),""),1),"")</f>
        <v>1.5</v>
      </c>
      <c r="AD1200" s="100">
        <f t="array" ref="AD1200">IF($AA1200,QUARTILE(IF(G1SelectionMask="x",IF(INDEX(RawDataRefData,$E1200,0)&gt;0,INDEX(RawDataRefData,$E1200,0)),""),3),"")</f>
        <v>3</v>
      </c>
      <c r="AE1200" s="100">
        <f t="array" ref="AE1200">IF($AA1200,MIN(IF(G1SelectionMask="x",IF(INDEX(RawDataRefData,$E1200,0)&gt;0,INDEX(RawDataRefData,$E1200,0)),"")),"")</f>
        <v>1</v>
      </c>
      <c r="AF1200" s="100">
        <f t="array" ref="AF1200">IF($AA1200,MAX(IF(G1SelectionMask="x",IF(INDEX(RawDataRefData,$E1200,0)&gt;0,INDEX(RawDataRefData,$E1200,0)),"")),"")</f>
        <v>4</v>
      </c>
      <c r="AG1200" s="100">
        <f t="shared" si="443"/>
        <v>2.3636363636363638</v>
      </c>
      <c r="AH1200" s="100">
        <f t="array" ref="AH1200">IF($AA1200,STDEVA(IF(G1SelectionMask="x",IF(INDEX(RawDataRefData,$E1200,0)&gt;0,INDEX(RawDataRefData,$E1200,0)),"")),"")</f>
        <v>1.0269106361049412</v>
      </c>
      <c r="AI1200" s="101" t="b">
        <f t="shared" si="444"/>
        <v>1</v>
      </c>
      <c r="AJ1200" s="101">
        <f t="array" ref="AJ1200">IF($AI1200,MEDIAN(IF(G2SelectionMask="x",IF(INDEX(RawDataRefData,$E1200,0)&gt;0,INDEX(RawDataRefData,$E1200,0)),"")),"")</f>
        <v>3</v>
      </c>
      <c r="AK1200" s="101">
        <f t="array" ref="AK1200">IF($AI1200,QUARTILE(IF(G2SelectionMask="x",IF(INDEX(RawDataRefData,$E1200,0)&gt;0,INDEX(RawDataRefData,$E1200,0)),""),1),"")</f>
        <v>1.5</v>
      </c>
      <c r="AL1200" s="101">
        <f t="array" ref="AL1200">IF($AI1200,QUARTILE(IF(G2SelectionMask="x",IF(INDEX(RawDataRefData,$E1200,0)&gt;0,INDEX(RawDataRefData,$E1200,0)),""),3),"")</f>
        <v>3</v>
      </c>
      <c r="AM1200" s="101">
        <f t="array" ref="AM1200">IF($AI1200,MIN(IF(G2SelectionMask="x",IF(INDEX(RawDataRefData,$E1200,0)&gt;0,INDEX(RawDataRefData,$E1200,0)),"")),"")</f>
        <v>1</v>
      </c>
      <c r="AN1200" s="101">
        <f t="array" ref="AN1200">IF($AI1200,MAX(IF(G2SelectionMask="x",IF(INDEX(RawDataRefData,$E1200,0)&gt;0,INDEX(RawDataRefData,$E1200,0)),"")),"")</f>
        <v>4</v>
      </c>
      <c r="AO1200" s="101">
        <f t="shared" si="446"/>
        <v>2.4545454545454546</v>
      </c>
      <c r="AP1200" s="101">
        <f t="array" ref="AP1200">IF($AI1200,STDEVA(IF(G2SelectionMask="x",IF(INDEX(RawDataRefData,$E1200,0)&gt;0,INDEX(RawDataRefData,$E1200,0)),"")),"")</f>
        <v>1.1281521496355327</v>
      </c>
      <c r="AQ1200" s="100" t="b">
        <f t="shared" si="447"/>
        <v>0</v>
      </c>
      <c r="AR1200" s="100" t="str">
        <f t="array" ref="AR1200">IF($AQ1200,MEDIAN(IF(G3SelectionMask="x",IF(INDEX(RawDataRefData,$E1200,0)&gt;0,INDEX(RawDataRefData,$E1200,0)),"")),"")</f>
        <v/>
      </c>
      <c r="AS1200" s="100" t="str">
        <f t="array" ref="AS1200">IF($AQ1200,QUARTILE(IF(G3SelectionMask="x",IF(INDEX(RawDataRefData,$E1200,0)&gt;0,INDEX(RawDataRefData,$E1200,0)),""),1),"")</f>
        <v/>
      </c>
      <c r="AT1200" s="100" t="str">
        <f t="array" ref="AT1200">IF($AQ1200,QUARTILE(IF(G3SelectionMask="x",IF(INDEX(RawDataRefData,$E1200,0)&gt;0,INDEX(RawDataRefData,$E1200,0)),""),3),"")</f>
        <v/>
      </c>
      <c r="AU1200" s="100" t="str">
        <f t="array" ref="AU1200">IF($AQ1200,MIN(IF(G3SelectionMask="x",IF(INDEX(RawDataRefData,$E1200,0)&gt;0,INDEX(RawDataRefData,$E1200,0)),"")),"")</f>
        <v/>
      </c>
      <c r="AV1200" s="100" t="str">
        <f t="array" ref="AV1200">IF($AQ1200,MAX(IF(G3SelectionMask="x",IF(INDEX(RawDataRefData,$E1200,0)&gt;0,INDEX(RawDataRefData,$E1200,0)),"")),"")</f>
        <v/>
      </c>
      <c r="AW1200" s="100" t="str">
        <f t="shared" si="448"/>
        <v/>
      </c>
      <c r="AX1200" s="100" t="str">
        <f t="array" ref="AX1200">IF($AQ1200,STDEVA(IF(G3SelectionMask="x",IF(INDEX(RawDataRefData,$E1200,0)&gt;0,INDEX(RawDataRefData,$E1200,0)),"")),"")</f>
        <v/>
      </c>
      <c r="AY1200" s="101" t="b">
        <f t="shared" si="449"/>
        <v>0</v>
      </c>
      <c r="AZ1200" s="101" t="str">
        <f t="array" ref="AZ1200">IF($AY1200,MEDIAN(IF(G4SelectionMask="x",IF(INDEX(RawDataRefData,$E1200,0)&gt;0,INDEX(RawDataRefData,$E1200,0)),"")),"")</f>
        <v/>
      </c>
      <c r="BA1200" s="101" t="str">
        <f t="array" ref="BA1200">IF($AY1200,QUARTILE(IF(G4SelectionMask="x",IF(INDEX(RawDataRefData,$E1200,0)&gt;0,INDEX(RawDataRefData,$E1200,0)),""),1),"")</f>
        <v/>
      </c>
      <c r="BB1200" s="101" t="str">
        <f t="array" ref="BB1200">IF($AY1200,QUARTILE(IF(G4SelectionMask="x",IF(INDEX(RawDataRefData,$E1200,0)&gt;0,INDEX(RawDataRefData,$E1200,0)),""),3),"")</f>
        <v/>
      </c>
      <c r="BC1200" s="101" t="str">
        <f t="array" ref="BC1200">IF($AY1200,MIN(IF(G4SelectionMask="x",IF(INDEX(RawDataRefData,$E1200,0)&gt;0,INDEX(RawDataRefData,$E1200,0)),"")),"")</f>
        <v/>
      </c>
      <c r="BD1200" s="101" t="str">
        <f t="array" ref="BD1200">IF($AY1200,MAX(IF(G4SelectionMask="x",IF(INDEX(RawDataRefData,$E1200,0)&gt;0,INDEX(RawDataRefData,$E1200,0)),"")),"")</f>
        <v/>
      </c>
      <c r="BE1200" s="101" t="str">
        <f t="shared" si="450"/>
        <v/>
      </c>
      <c r="BF1200" s="101" t="str">
        <f t="array" ref="BF1200">IF($AY1200,STDEVA(IF(G4SelectionMask="x",IF(INDEX(RawDataRefData,$E1200,0)&gt;0,INDEX(RawDataRefData,$E1200,0)),"")),"")</f>
        <v/>
      </c>
      <c r="BG1200" s="100" t="b">
        <f t="shared" si="451"/>
        <v>0</v>
      </c>
      <c r="BH1200" s="100" t="str">
        <f t="array" ref="BH1200">IF($BG1200,MEDIAN(IF(G5SelectionMask="x",IF(INDEX(RawDataRefData,$E1200,0)&gt;0,INDEX(RawDataRefData,$E1200,0)),"")),"")</f>
        <v/>
      </c>
      <c r="BI1200" s="100" t="str">
        <f t="array" ref="BI1200">IF($BG1200,QUARTILE(IF(G5SelectionMask="x",IF(INDEX(RawDataRefData,$E1200,0)&gt;0,INDEX(RawDataRefData,$E1200,0)),""),1),"")</f>
        <v/>
      </c>
      <c r="BJ1200" s="100" t="str">
        <f t="array" ref="BJ1200">IF($BG1200,QUARTILE(IF(G5SelectionMask="x",IF(INDEX(RawDataRefData,$E1200,0)&gt;0,INDEX(RawDataRefData,$E1200,0)),""),3),"")</f>
        <v/>
      </c>
      <c r="BK1200" s="100" t="str">
        <f t="array" ref="BK1200">IF($BG1200,MIN(IF(G5SelectionMask="x",IF(INDEX(RawDataRefData,$E1200,0)&gt;0,INDEX(RawDataRefData,$E1200,0)),"")),"")</f>
        <v/>
      </c>
      <c r="BL1200" s="100" t="str">
        <f t="array" ref="BL1200">IF($BG1200,MAX(IF(G5SelectionMask="x",IF(INDEX(RawDataRefData,$E1200,0)&gt;0,INDEX(RawDataRefData,$E1200,0)),"")),"")</f>
        <v/>
      </c>
      <c r="BM1200" s="100" t="str">
        <f t="shared" si="452"/>
        <v/>
      </c>
      <c r="BN1200" s="103" t="str">
        <f t="array" ref="BN1200">IF($BG1200,STDEVA(IF(G5SelectionMask="x",IF(INDEX(RawDataRefData,$E1200,0)&gt;0,INDEX(RawDataRefData,$E1200,0)),"")),"")</f>
        <v/>
      </c>
      <c r="BO1200" s="104"/>
      <c r="BP1200" s="105">
        <v>2</v>
      </c>
      <c r="BQ1200" s="105">
        <v>4</v>
      </c>
      <c r="BR1200" s="105">
        <v>1</v>
      </c>
      <c r="BS1200" s="105">
        <v>1</v>
      </c>
      <c r="BT1200" s="105">
        <v>2</v>
      </c>
      <c r="BU1200" s="105">
        <v>3</v>
      </c>
      <c r="BV1200" s="105">
        <v>1</v>
      </c>
      <c r="BW1200" s="105">
        <v>2</v>
      </c>
      <c r="BX1200" s="105">
        <v>3</v>
      </c>
      <c r="BY1200" s="105">
        <v>3</v>
      </c>
      <c r="BZ1200" s="105">
        <v>3</v>
      </c>
      <c r="CA1200" s="105">
        <v>3</v>
      </c>
      <c r="CB1200" s="105">
        <v>4</v>
      </c>
      <c r="CC1200" s="105">
        <v>1</v>
      </c>
      <c r="CD1200" s="105">
        <v>1</v>
      </c>
    </row>
    <row r="1201" spans="1:82" hidden="1" x14ac:dyDescent="0.2">
      <c r="A1201" s="33" t="e">
        <f t="shared" si="441"/>
        <v>#NAME?</v>
      </c>
      <c r="B1201" s="218"/>
      <c r="C1201" s="212"/>
      <c r="D1201" s="224"/>
      <c r="E1201" s="72">
        <f t="shared" si="445"/>
        <v>1192</v>
      </c>
      <c r="F1201" s="9" t="s">
        <v>1257</v>
      </c>
      <c r="H1201" s="9" t="s">
        <v>1213</v>
      </c>
      <c r="I1201" s="9" t="s">
        <v>1626</v>
      </c>
      <c r="K1201" s="100">
        <f t="shared" si="429"/>
        <v>4</v>
      </c>
      <c r="L1201" s="100"/>
      <c r="M1201" s="100"/>
      <c r="N1201" s="100"/>
      <c r="O1201" s="100"/>
      <c r="P1201" s="101">
        <f t="shared" si="430"/>
        <v>3</v>
      </c>
      <c r="Q1201" s="102">
        <f t="shared" si="431"/>
        <v>3</v>
      </c>
      <c r="R1201" s="102">
        <f t="shared" si="432"/>
        <v>3</v>
      </c>
      <c r="S1201" s="102">
        <f t="shared" si="433"/>
        <v>3</v>
      </c>
      <c r="T1201" s="102">
        <f t="shared" si="434"/>
        <v>3</v>
      </c>
      <c r="U1201" s="102">
        <f t="shared" si="435"/>
        <v>2</v>
      </c>
      <c r="V1201" s="102">
        <f t="shared" si="436"/>
        <v>4</v>
      </c>
      <c r="W1201" s="102">
        <f t="shared" si="437"/>
        <v>1</v>
      </c>
      <c r="X1201" s="102">
        <f t="shared" si="438"/>
        <v>2</v>
      </c>
      <c r="Y1201" s="102">
        <f t="shared" si="439"/>
        <v>1</v>
      </c>
      <c r="Z1201" s="102">
        <f t="shared" si="440"/>
        <v>4</v>
      </c>
      <c r="AA1201" s="100" t="b">
        <f t="shared" si="442"/>
        <v>1</v>
      </c>
      <c r="AB1201" s="100">
        <f t="array" ref="AB1201">IF($AA1201,MEDIAN(IF(G1SelectionMask="x",IF(INDEX(RawDataRefData,$E1201,0)&gt;0,INDEX(RawDataRefData,$E1201,0)),"")),"")</f>
        <v>3</v>
      </c>
      <c r="AC1201" s="100">
        <f t="array" ref="AC1201">IF($AA1201,QUARTILE(IF(G1SelectionMask="x",IF(INDEX(RawDataRefData,$E1201,0)&gt;0,INDEX(RawDataRefData,$E1201,0)),""),1),"")</f>
        <v>2</v>
      </c>
      <c r="AD1201" s="100">
        <f t="array" ref="AD1201">IF($AA1201,QUARTILE(IF(G1SelectionMask="x",IF(INDEX(RawDataRefData,$E1201,0)&gt;0,INDEX(RawDataRefData,$E1201,0)),""),3),"")</f>
        <v>3</v>
      </c>
      <c r="AE1201" s="100">
        <f t="array" ref="AE1201">IF($AA1201,MIN(IF(G1SelectionMask="x",IF(INDEX(RawDataRefData,$E1201,0)&gt;0,INDEX(RawDataRefData,$E1201,0)),"")),"")</f>
        <v>1</v>
      </c>
      <c r="AF1201" s="100">
        <f t="array" ref="AF1201">IF($AA1201,MAX(IF(G1SelectionMask="x",IF(INDEX(RawDataRefData,$E1201,0)&gt;0,INDEX(RawDataRefData,$E1201,0)),"")),"")</f>
        <v>4</v>
      </c>
      <c r="AG1201" s="100">
        <f t="shared" si="443"/>
        <v>2.6363636363636362</v>
      </c>
      <c r="AH1201" s="100">
        <f t="array" ref="AH1201">IF($AA1201,STDEVA(IF(G1SelectionMask="x",IF(INDEX(RawDataRefData,$E1201,0)&gt;0,INDEX(RawDataRefData,$E1201,0)),"")),"")</f>
        <v>1.0269106361049412</v>
      </c>
      <c r="AI1201" s="101" t="b">
        <f t="shared" si="444"/>
        <v>1</v>
      </c>
      <c r="AJ1201" s="101">
        <f t="array" ref="AJ1201">IF($AI1201,MEDIAN(IF(G2SelectionMask="x",IF(INDEX(RawDataRefData,$E1201,0)&gt;0,INDEX(RawDataRefData,$E1201,0)),"")),"")</f>
        <v>3</v>
      </c>
      <c r="AK1201" s="101">
        <f t="array" ref="AK1201">IF($AI1201,QUARTILE(IF(G2SelectionMask="x",IF(INDEX(RawDataRefData,$E1201,0)&gt;0,INDEX(RawDataRefData,$E1201,0)),""),1),"")</f>
        <v>2</v>
      </c>
      <c r="AL1201" s="101">
        <f t="array" ref="AL1201">IF($AI1201,QUARTILE(IF(G2SelectionMask="x",IF(INDEX(RawDataRefData,$E1201,0)&gt;0,INDEX(RawDataRefData,$E1201,0)),""),3),"")</f>
        <v>3</v>
      </c>
      <c r="AM1201" s="101">
        <f t="array" ref="AM1201">IF($AI1201,MIN(IF(G2SelectionMask="x",IF(INDEX(RawDataRefData,$E1201,0)&gt;0,INDEX(RawDataRefData,$E1201,0)),"")),"")</f>
        <v>1</v>
      </c>
      <c r="AN1201" s="101">
        <f t="array" ref="AN1201">IF($AI1201,MAX(IF(G2SelectionMask="x",IF(INDEX(RawDataRefData,$E1201,0)&gt;0,INDEX(RawDataRefData,$E1201,0)),"")),"")</f>
        <v>4</v>
      </c>
      <c r="AO1201" s="101">
        <f t="shared" si="446"/>
        <v>2.6363636363636362</v>
      </c>
      <c r="AP1201" s="101">
        <f t="array" ref="AP1201">IF($AI1201,STDEVA(IF(G2SelectionMask="x",IF(INDEX(RawDataRefData,$E1201,0)&gt;0,INDEX(RawDataRefData,$E1201,0)),"")),"")</f>
        <v>1.1200649331826502</v>
      </c>
      <c r="AQ1201" s="100" t="b">
        <f t="shared" si="447"/>
        <v>0</v>
      </c>
      <c r="AR1201" s="100" t="str">
        <f t="array" ref="AR1201">IF($AQ1201,MEDIAN(IF(G3SelectionMask="x",IF(INDEX(RawDataRefData,$E1201,0)&gt;0,INDEX(RawDataRefData,$E1201,0)),"")),"")</f>
        <v/>
      </c>
      <c r="AS1201" s="100" t="str">
        <f t="array" ref="AS1201">IF($AQ1201,QUARTILE(IF(G3SelectionMask="x",IF(INDEX(RawDataRefData,$E1201,0)&gt;0,INDEX(RawDataRefData,$E1201,0)),""),1),"")</f>
        <v/>
      </c>
      <c r="AT1201" s="100" t="str">
        <f t="array" ref="AT1201">IF($AQ1201,QUARTILE(IF(G3SelectionMask="x",IF(INDEX(RawDataRefData,$E1201,0)&gt;0,INDEX(RawDataRefData,$E1201,0)),""),3),"")</f>
        <v/>
      </c>
      <c r="AU1201" s="100" t="str">
        <f t="array" ref="AU1201">IF($AQ1201,MIN(IF(G3SelectionMask="x",IF(INDEX(RawDataRefData,$E1201,0)&gt;0,INDEX(RawDataRefData,$E1201,0)),"")),"")</f>
        <v/>
      </c>
      <c r="AV1201" s="100" t="str">
        <f t="array" ref="AV1201">IF($AQ1201,MAX(IF(G3SelectionMask="x",IF(INDEX(RawDataRefData,$E1201,0)&gt;0,INDEX(RawDataRefData,$E1201,0)),"")),"")</f>
        <v/>
      </c>
      <c r="AW1201" s="100" t="str">
        <f t="shared" si="448"/>
        <v/>
      </c>
      <c r="AX1201" s="100" t="str">
        <f t="array" ref="AX1201">IF($AQ1201,STDEVA(IF(G3SelectionMask="x",IF(INDEX(RawDataRefData,$E1201,0)&gt;0,INDEX(RawDataRefData,$E1201,0)),"")),"")</f>
        <v/>
      </c>
      <c r="AY1201" s="101" t="b">
        <f t="shared" si="449"/>
        <v>0</v>
      </c>
      <c r="AZ1201" s="101" t="str">
        <f t="array" ref="AZ1201">IF($AY1201,MEDIAN(IF(G4SelectionMask="x",IF(INDEX(RawDataRefData,$E1201,0)&gt;0,INDEX(RawDataRefData,$E1201,0)),"")),"")</f>
        <v/>
      </c>
      <c r="BA1201" s="101" t="str">
        <f t="array" ref="BA1201">IF($AY1201,QUARTILE(IF(G4SelectionMask="x",IF(INDEX(RawDataRefData,$E1201,0)&gt;0,INDEX(RawDataRefData,$E1201,0)),""),1),"")</f>
        <v/>
      </c>
      <c r="BB1201" s="101" t="str">
        <f t="array" ref="BB1201">IF($AY1201,QUARTILE(IF(G4SelectionMask="x",IF(INDEX(RawDataRefData,$E1201,0)&gt;0,INDEX(RawDataRefData,$E1201,0)),""),3),"")</f>
        <v/>
      </c>
      <c r="BC1201" s="101" t="str">
        <f t="array" ref="BC1201">IF($AY1201,MIN(IF(G4SelectionMask="x",IF(INDEX(RawDataRefData,$E1201,0)&gt;0,INDEX(RawDataRefData,$E1201,0)),"")),"")</f>
        <v/>
      </c>
      <c r="BD1201" s="101" t="str">
        <f t="array" ref="BD1201">IF($AY1201,MAX(IF(G4SelectionMask="x",IF(INDEX(RawDataRefData,$E1201,0)&gt;0,INDEX(RawDataRefData,$E1201,0)),"")),"")</f>
        <v/>
      </c>
      <c r="BE1201" s="101" t="str">
        <f t="shared" si="450"/>
        <v/>
      </c>
      <c r="BF1201" s="101" t="str">
        <f t="array" ref="BF1201">IF($AY1201,STDEVA(IF(G4SelectionMask="x",IF(INDEX(RawDataRefData,$E1201,0)&gt;0,INDEX(RawDataRefData,$E1201,0)),"")),"")</f>
        <v/>
      </c>
      <c r="BG1201" s="100" t="b">
        <f t="shared" si="451"/>
        <v>0</v>
      </c>
      <c r="BH1201" s="100" t="str">
        <f t="array" ref="BH1201">IF($BG1201,MEDIAN(IF(G5SelectionMask="x",IF(INDEX(RawDataRefData,$E1201,0)&gt;0,INDEX(RawDataRefData,$E1201,0)),"")),"")</f>
        <v/>
      </c>
      <c r="BI1201" s="100" t="str">
        <f t="array" ref="BI1201">IF($BG1201,QUARTILE(IF(G5SelectionMask="x",IF(INDEX(RawDataRefData,$E1201,0)&gt;0,INDEX(RawDataRefData,$E1201,0)),""),1),"")</f>
        <v/>
      </c>
      <c r="BJ1201" s="100" t="str">
        <f t="array" ref="BJ1201">IF($BG1201,QUARTILE(IF(G5SelectionMask="x",IF(INDEX(RawDataRefData,$E1201,0)&gt;0,INDEX(RawDataRefData,$E1201,0)),""),3),"")</f>
        <v/>
      </c>
      <c r="BK1201" s="100" t="str">
        <f t="array" ref="BK1201">IF($BG1201,MIN(IF(G5SelectionMask="x",IF(INDEX(RawDataRefData,$E1201,0)&gt;0,INDEX(RawDataRefData,$E1201,0)),"")),"")</f>
        <v/>
      </c>
      <c r="BL1201" s="100" t="str">
        <f t="array" ref="BL1201">IF($BG1201,MAX(IF(G5SelectionMask="x",IF(INDEX(RawDataRefData,$E1201,0)&gt;0,INDEX(RawDataRefData,$E1201,0)),"")),"")</f>
        <v/>
      </c>
      <c r="BM1201" s="100" t="str">
        <f t="shared" si="452"/>
        <v/>
      </c>
      <c r="BN1201" s="103" t="str">
        <f t="array" ref="BN1201">IF($BG1201,STDEVA(IF(G5SelectionMask="x",IF(INDEX(RawDataRefData,$E1201,0)&gt;0,INDEX(RawDataRefData,$E1201,0)),"")),"")</f>
        <v/>
      </c>
      <c r="BO1201" s="104"/>
      <c r="BP1201" s="105">
        <v>4</v>
      </c>
      <c r="BQ1201" s="105">
        <v>3</v>
      </c>
      <c r="BR1201" s="105">
        <v>3</v>
      </c>
      <c r="BS1201" s="105">
        <v>3</v>
      </c>
      <c r="BT1201" s="105">
        <v>3</v>
      </c>
      <c r="BU1201" s="105">
        <v>3</v>
      </c>
      <c r="BV1201" s="105">
        <v>2</v>
      </c>
      <c r="BW1201" s="105">
        <v>4</v>
      </c>
      <c r="BX1201" s="105">
        <v>1</v>
      </c>
      <c r="BY1201" s="105">
        <v>2</v>
      </c>
      <c r="BZ1201" s="105">
        <v>1</v>
      </c>
      <c r="CA1201" s="105">
        <v>4</v>
      </c>
      <c r="CB1201" s="105">
        <v>1</v>
      </c>
      <c r="CC1201" s="105">
        <v>3</v>
      </c>
      <c r="CD1201" s="105">
        <v>3</v>
      </c>
    </row>
    <row r="1202" spans="1:82" hidden="1" x14ac:dyDescent="0.2">
      <c r="A1202" s="33" t="e">
        <f t="shared" si="441"/>
        <v>#NAME?</v>
      </c>
      <c r="B1202" s="218"/>
      <c r="C1202" s="212"/>
      <c r="D1202" s="224"/>
      <c r="E1202" s="72">
        <f t="shared" si="445"/>
        <v>1193</v>
      </c>
      <c r="F1202" s="9" t="s">
        <v>1255</v>
      </c>
      <c r="H1202" s="9" t="s">
        <v>1213</v>
      </c>
      <c r="I1202" s="9" t="s">
        <v>1626</v>
      </c>
      <c r="K1202" s="100">
        <f t="shared" si="429"/>
        <v>4</v>
      </c>
      <c r="L1202" s="100"/>
      <c r="M1202" s="100"/>
      <c r="N1202" s="100"/>
      <c r="O1202" s="100"/>
      <c r="P1202" s="101">
        <f t="shared" si="430"/>
        <v>3</v>
      </c>
      <c r="Q1202" s="102">
        <f t="shared" si="431"/>
        <v>4</v>
      </c>
      <c r="R1202" s="102">
        <f t="shared" si="432"/>
        <v>2</v>
      </c>
      <c r="S1202" s="102">
        <f t="shared" si="433"/>
        <v>2</v>
      </c>
      <c r="T1202" s="102">
        <f t="shared" si="434"/>
        <v>1</v>
      </c>
      <c r="U1202" s="102">
        <f t="shared" si="435"/>
        <v>1</v>
      </c>
      <c r="V1202" s="102">
        <f t="shared" si="436"/>
        <v>2</v>
      </c>
      <c r="W1202" s="102">
        <f t="shared" si="437"/>
        <v>4</v>
      </c>
      <c r="X1202" s="102">
        <f t="shared" si="438"/>
        <v>4</v>
      </c>
      <c r="Y1202" s="102">
        <f t="shared" si="439"/>
        <v>1</v>
      </c>
      <c r="Z1202" s="102">
        <f t="shared" si="440"/>
        <v>4</v>
      </c>
      <c r="AA1202" s="100" t="b">
        <f t="shared" si="442"/>
        <v>1</v>
      </c>
      <c r="AB1202" s="100">
        <f t="array" ref="AB1202">IF($AA1202,MEDIAN(IF(G1SelectionMask="x",IF(INDEX(RawDataRefData,$E1202,0)&gt;0,INDEX(RawDataRefData,$E1202,0)),"")),"")</f>
        <v>2</v>
      </c>
      <c r="AC1202" s="100">
        <f t="array" ref="AC1202">IF($AA1202,QUARTILE(IF(G1SelectionMask="x",IF(INDEX(RawDataRefData,$E1202,0)&gt;0,INDEX(RawDataRefData,$E1202,0)),""),1),"")</f>
        <v>1.5</v>
      </c>
      <c r="AD1202" s="100">
        <f t="array" ref="AD1202">IF($AA1202,QUARTILE(IF(G1SelectionMask="x",IF(INDEX(RawDataRefData,$E1202,0)&gt;0,INDEX(RawDataRefData,$E1202,0)),""),3),"")</f>
        <v>4</v>
      </c>
      <c r="AE1202" s="100">
        <f t="array" ref="AE1202">IF($AA1202,MIN(IF(G1SelectionMask="x",IF(INDEX(RawDataRefData,$E1202,0)&gt;0,INDEX(RawDataRefData,$E1202,0)),"")),"")</f>
        <v>1</v>
      </c>
      <c r="AF1202" s="100">
        <f t="array" ref="AF1202">IF($AA1202,MAX(IF(G1SelectionMask="x",IF(INDEX(RawDataRefData,$E1202,0)&gt;0,INDEX(RawDataRefData,$E1202,0)),"")),"")</f>
        <v>4</v>
      </c>
      <c r="AG1202" s="100">
        <f t="shared" si="443"/>
        <v>2.5454545454545454</v>
      </c>
      <c r="AH1202" s="100">
        <f t="array" ref="AH1202">IF($AA1202,STDEVA(IF(G1SelectionMask="x",IF(INDEX(RawDataRefData,$E1202,0)&gt;0,INDEX(RawDataRefData,$E1202,0)),"")),"")</f>
        <v>1.2933395813657267</v>
      </c>
      <c r="AI1202" s="101" t="b">
        <f t="shared" si="444"/>
        <v>1</v>
      </c>
      <c r="AJ1202" s="101">
        <f t="array" ref="AJ1202">IF($AI1202,MEDIAN(IF(G2SelectionMask="x",IF(INDEX(RawDataRefData,$E1202,0)&gt;0,INDEX(RawDataRefData,$E1202,0)),"")),"")</f>
        <v>3</v>
      </c>
      <c r="AK1202" s="101">
        <f t="array" ref="AK1202">IF($AI1202,QUARTILE(IF(G2SelectionMask="x",IF(INDEX(RawDataRefData,$E1202,0)&gt;0,INDEX(RawDataRefData,$E1202,0)),""),1),"")</f>
        <v>2</v>
      </c>
      <c r="AL1202" s="101">
        <f t="array" ref="AL1202">IF($AI1202,QUARTILE(IF(G2SelectionMask="x",IF(INDEX(RawDataRefData,$E1202,0)&gt;0,INDEX(RawDataRefData,$E1202,0)),""),3),"")</f>
        <v>4</v>
      </c>
      <c r="AM1202" s="101">
        <f t="array" ref="AM1202">IF($AI1202,MIN(IF(G2SelectionMask="x",IF(INDEX(RawDataRefData,$E1202,0)&gt;0,INDEX(RawDataRefData,$E1202,0)),"")),"")</f>
        <v>1</v>
      </c>
      <c r="AN1202" s="101">
        <f t="array" ref="AN1202">IF($AI1202,MAX(IF(G2SelectionMask="x",IF(INDEX(RawDataRefData,$E1202,0)&gt;0,INDEX(RawDataRefData,$E1202,0)),"")),"")</f>
        <v>4</v>
      </c>
      <c r="AO1202" s="101">
        <f t="shared" si="446"/>
        <v>2.9090909090909092</v>
      </c>
      <c r="AP1202" s="101">
        <f t="array" ref="AP1202">IF($AI1202,STDEVA(IF(G2SelectionMask="x",IF(INDEX(RawDataRefData,$E1202,0)&gt;0,INDEX(RawDataRefData,$E1202,0)),"")),"")</f>
        <v>1.2210278829367864</v>
      </c>
      <c r="AQ1202" s="100" t="b">
        <f t="shared" si="447"/>
        <v>0</v>
      </c>
      <c r="AR1202" s="100" t="str">
        <f t="array" ref="AR1202">IF($AQ1202,MEDIAN(IF(G3SelectionMask="x",IF(INDEX(RawDataRefData,$E1202,0)&gt;0,INDEX(RawDataRefData,$E1202,0)),"")),"")</f>
        <v/>
      </c>
      <c r="AS1202" s="100" t="str">
        <f t="array" ref="AS1202">IF($AQ1202,QUARTILE(IF(G3SelectionMask="x",IF(INDEX(RawDataRefData,$E1202,0)&gt;0,INDEX(RawDataRefData,$E1202,0)),""),1),"")</f>
        <v/>
      </c>
      <c r="AT1202" s="100" t="str">
        <f t="array" ref="AT1202">IF($AQ1202,QUARTILE(IF(G3SelectionMask="x",IF(INDEX(RawDataRefData,$E1202,0)&gt;0,INDEX(RawDataRefData,$E1202,0)),""),3),"")</f>
        <v/>
      </c>
      <c r="AU1202" s="100" t="str">
        <f t="array" ref="AU1202">IF($AQ1202,MIN(IF(G3SelectionMask="x",IF(INDEX(RawDataRefData,$E1202,0)&gt;0,INDEX(RawDataRefData,$E1202,0)),"")),"")</f>
        <v/>
      </c>
      <c r="AV1202" s="100" t="str">
        <f t="array" ref="AV1202">IF($AQ1202,MAX(IF(G3SelectionMask="x",IF(INDEX(RawDataRefData,$E1202,0)&gt;0,INDEX(RawDataRefData,$E1202,0)),"")),"")</f>
        <v/>
      </c>
      <c r="AW1202" s="100" t="str">
        <f t="shared" si="448"/>
        <v/>
      </c>
      <c r="AX1202" s="100" t="str">
        <f t="array" ref="AX1202">IF($AQ1202,STDEVA(IF(G3SelectionMask="x",IF(INDEX(RawDataRefData,$E1202,0)&gt;0,INDEX(RawDataRefData,$E1202,0)),"")),"")</f>
        <v/>
      </c>
      <c r="AY1202" s="101" t="b">
        <f t="shared" si="449"/>
        <v>0</v>
      </c>
      <c r="AZ1202" s="101" t="str">
        <f t="array" ref="AZ1202">IF($AY1202,MEDIAN(IF(G4SelectionMask="x",IF(INDEX(RawDataRefData,$E1202,0)&gt;0,INDEX(RawDataRefData,$E1202,0)),"")),"")</f>
        <v/>
      </c>
      <c r="BA1202" s="101" t="str">
        <f t="array" ref="BA1202">IF($AY1202,QUARTILE(IF(G4SelectionMask="x",IF(INDEX(RawDataRefData,$E1202,0)&gt;0,INDEX(RawDataRefData,$E1202,0)),""),1),"")</f>
        <v/>
      </c>
      <c r="BB1202" s="101" t="str">
        <f t="array" ref="BB1202">IF($AY1202,QUARTILE(IF(G4SelectionMask="x",IF(INDEX(RawDataRefData,$E1202,0)&gt;0,INDEX(RawDataRefData,$E1202,0)),""),3),"")</f>
        <v/>
      </c>
      <c r="BC1202" s="101" t="str">
        <f t="array" ref="BC1202">IF($AY1202,MIN(IF(G4SelectionMask="x",IF(INDEX(RawDataRefData,$E1202,0)&gt;0,INDEX(RawDataRefData,$E1202,0)),"")),"")</f>
        <v/>
      </c>
      <c r="BD1202" s="101" t="str">
        <f t="array" ref="BD1202">IF($AY1202,MAX(IF(G4SelectionMask="x",IF(INDEX(RawDataRefData,$E1202,0)&gt;0,INDEX(RawDataRefData,$E1202,0)),"")),"")</f>
        <v/>
      </c>
      <c r="BE1202" s="101" t="str">
        <f t="shared" si="450"/>
        <v/>
      </c>
      <c r="BF1202" s="101" t="str">
        <f t="array" ref="BF1202">IF($AY1202,STDEVA(IF(G4SelectionMask="x",IF(INDEX(RawDataRefData,$E1202,0)&gt;0,INDEX(RawDataRefData,$E1202,0)),"")),"")</f>
        <v/>
      </c>
      <c r="BG1202" s="100" t="b">
        <f t="shared" si="451"/>
        <v>0</v>
      </c>
      <c r="BH1202" s="100" t="str">
        <f t="array" ref="BH1202">IF($BG1202,MEDIAN(IF(G5SelectionMask="x",IF(INDEX(RawDataRefData,$E1202,0)&gt;0,INDEX(RawDataRefData,$E1202,0)),"")),"")</f>
        <v/>
      </c>
      <c r="BI1202" s="100" t="str">
        <f t="array" ref="BI1202">IF($BG1202,QUARTILE(IF(G5SelectionMask="x",IF(INDEX(RawDataRefData,$E1202,0)&gt;0,INDEX(RawDataRefData,$E1202,0)),""),1),"")</f>
        <v/>
      </c>
      <c r="BJ1202" s="100" t="str">
        <f t="array" ref="BJ1202">IF($BG1202,QUARTILE(IF(G5SelectionMask="x",IF(INDEX(RawDataRefData,$E1202,0)&gt;0,INDEX(RawDataRefData,$E1202,0)),""),3),"")</f>
        <v/>
      </c>
      <c r="BK1202" s="100" t="str">
        <f t="array" ref="BK1202">IF($BG1202,MIN(IF(G5SelectionMask="x",IF(INDEX(RawDataRefData,$E1202,0)&gt;0,INDEX(RawDataRefData,$E1202,0)),"")),"")</f>
        <v/>
      </c>
      <c r="BL1202" s="100" t="str">
        <f t="array" ref="BL1202">IF($BG1202,MAX(IF(G5SelectionMask="x",IF(INDEX(RawDataRefData,$E1202,0)&gt;0,INDEX(RawDataRefData,$E1202,0)),"")),"")</f>
        <v/>
      </c>
      <c r="BM1202" s="100" t="str">
        <f t="shared" si="452"/>
        <v/>
      </c>
      <c r="BN1202" s="103" t="str">
        <f t="array" ref="BN1202">IF($BG1202,STDEVA(IF(G5SelectionMask="x",IF(INDEX(RawDataRefData,$E1202,0)&gt;0,INDEX(RawDataRefData,$E1202,0)),"")),"")</f>
        <v/>
      </c>
      <c r="BO1202" s="104"/>
      <c r="BP1202" s="105">
        <v>4</v>
      </c>
      <c r="BQ1202" s="105">
        <v>3</v>
      </c>
      <c r="BR1202" s="105">
        <v>4</v>
      </c>
      <c r="BS1202" s="105">
        <v>2</v>
      </c>
      <c r="BT1202" s="105">
        <v>2</v>
      </c>
      <c r="BU1202" s="105">
        <v>1</v>
      </c>
      <c r="BV1202" s="105">
        <v>1</v>
      </c>
      <c r="BW1202" s="105">
        <v>2</v>
      </c>
      <c r="BX1202" s="105">
        <v>4</v>
      </c>
      <c r="BY1202" s="105">
        <v>4</v>
      </c>
      <c r="BZ1202" s="105">
        <v>1</v>
      </c>
      <c r="CA1202" s="105">
        <v>4</v>
      </c>
      <c r="CB1202" s="105">
        <v>3</v>
      </c>
      <c r="CC1202" s="105">
        <v>4</v>
      </c>
      <c r="CD1202" s="105">
        <v>4</v>
      </c>
    </row>
    <row r="1203" spans="1:82" hidden="1" x14ac:dyDescent="0.2">
      <c r="A1203" s="33" t="e">
        <f t="shared" si="441"/>
        <v>#NAME?</v>
      </c>
      <c r="B1203" s="218"/>
      <c r="C1203" s="212"/>
      <c r="D1203" s="224"/>
      <c r="E1203" s="72">
        <f t="shared" si="445"/>
        <v>1194</v>
      </c>
      <c r="F1203" s="9" t="s">
        <v>1256</v>
      </c>
      <c r="H1203" s="9" t="s">
        <v>1213</v>
      </c>
      <c r="I1203" s="9" t="s">
        <v>1626</v>
      </c>
      <c r="K1203" s="100">
        <f t="shared" si="429"/>
        <v>1</v>
      </c>
      <c r="L1203" s="100"/>
      <c r="M1203" s="100"/>
      <c r="N1203" s="100"/>
      <c r="O1203" s="100"/>
      <c r="P1203" s="101">
        <f t="shared" si="430"/>
        <v>1</v>
      </c>
      <c r="Q1203" s="102">
        <f t="shared" si="431"/>
        <v>2</v>
      </c>
      <c r="R1203" s="102">
        <f t="shared" si="432"/>
        <v>1</v>
      </c>
      <c r="S1203" s="102">
        <f t="shared" si="433"/>
        <v>3</v>
      </c>
      <c r="T1203" s="102">
        <f t="shared" si="434"/>
        <v>3</v>
      </c>
      <c r="U1203" s="102">
        <f t="shared" si="435"/>
        <v>1</v>
      </c>
      <c r="V1203" s="102">
        <f t="shared" si="436"/>
        <v>1</v>
      </c>
      <c r="W1203" s="102">
        <f t="shared" si="437"/>
        <v>2</v>
      </c>
      <c r="X1203" s="102">
        <f t="shared" si="438"/>
        <v>1</v>
      </c>
      <c r="Y1203" s="102">
        <f t="shared" si="439"/>
        <v>1</v>
      </c>
      <c r="Z1203" s="102">
        <f t="shared" si="440"/>
        <v>3</v>
      </c>
      <c r="AA1203" s="100" t="b">
        <f t="shared" si="442"/>
        <v>1</v>
      </c>
      <c r="AB1203" s="100">
        <f t="array" ref="AB1203">IF($AA1203,MEDIAN(IF(G1SelectionMask="x",IF(INDEX(RawDataRefData,$E1203,0)&gt;0,INDEX(RawDataRefData,$E1203,0)),"")),"")</f>
        <v>1</v>
      </c>
      <c r="AC1203" s="100">
        <f t="array" ref="AC1203">IF($AA1203,QUARTILE(IF(G1SelectionMask="x",IF(INDEX(RawDataRefData,$E1203,0)&gt;0,INDEX(RawDataRefData,$E1203,0)),""),1),"")</f>
        <v>1</v>
      </c>
      <c r="AD1203" s="100">
        <f t="array" ref="AD1203">IF($AA1203,QUARTILE(IF(G1SelectionMask="x",IF(INDEX(RawDataRefData,$E1203,0)&gt;0,INDEX(RawDataRefData,$E1203,0)),""),3),"")</f>
        <v>2.5</v>
      </c>
      <c r="AE1203" s="100">
        <f t="array" ref="AE1203">IF($AA1203,MIN(IF(G1SelectionMask="x",IF(INDEX(RawDataRefData,$E1203,0)&gt;0,INDEX(RawDataRefData,$E1203,0)),"")),"")</f>
        <v>1</v>
      </c>
      <c r="AF1203" s="100">
        <f t="array" ref="AF1203">IF($AA1203,MAX(IF(G1SelectionMask="x",IF(INDEX(RawDataRefData,$E1203,0)&gt;0,INDEX(RawDataRefData,$E1203,0)),"")),"")</f>
        <v>3</v>
      </c>
      <c r="AG1203" s="100">
        <f t="shared" si="443"/>
        <v>1.7272727272727273</v>
      </c>
      <c r="AH1203" s="100">
        <f t="array" ref="AH1203">IF($AA1203,STDEVA(IF(G1SelectionMask="x",IF(INDEX(RawDataRefData,$E1203,0)&gt;0,INDEX(RawDataRefData,$E1203,0)),"")),"")</f>
        <v>0.90453403373329078</v>
      </c>
      <c r="AI1203" s="101" t="b">
        <f t="shared" si="444"/>
        <v>1</v>
      </c>
      <c r="AJ1203" s="101">
        <f t="array" ref="AJ1203">IF($AI1203,MEDIAN(IF(G2SelectionMask="x",IF(INDEX(RawDataRefData,$E1203,0)&gt;0,INDEX(RawDataRefData,$E1203,0)),"")),"")</f>
        <v>2</v>
      </c>
      <c r="AK1203" s="101">
        <f t="array" ref="AK1203">IF($AI1203,QUARTILE(IF(G2SelectionMask="x",IF(INDEX(RawDataRefData,$E1203,0)&gt;0,INDEX(RawDataRefData,$E1203,0)),""),1),"")</f>
        <v>1</v>
      </c>
      <c r="AL1203" s="101">
        <f t="array" ref="AL1203">IF($AI1203,QUARTILE(IF(G2SelectionMask="x",IF(INDEX(RawDataRefData,$E1203,0)&gt;0,INDEX(RawDataRefData,$E1203,0)),""),3),"")</f>
        <v>3</v>
      </c>
      <c r="AM1203" s="101">
        <f t="array" ref="AM1203">IF($AI1203,MIN(IF(G2SelectionMask="x",IF(INDEX(RawDataRefData,$E1203,0)&gt;0,INDEX(RawDataRefData,$E1203,0)),"")),"")</f>
        <v>1</v>
      </c>
      <c r="AN1203" s="101">
        <f t="array" ref="AN1203">IF($AI1203,MAX(IF(G2SelectionMask="x",IF(INDEX(RawDataRefData,$E1203,0)&gt;0,INDEX(RawDataRefData,$E1203,0)),"")),"")</f>
        <v>4</v>
      </c>
      <c r="AO1203" s="101">
        <f t="shared" si="446"/>
        <v>2</v>
      </c>
      <c r="AP1203" s="101">
        <f t="array" ref="AP1203">IF($AI1203,STDEVA(IF(G2SelectionMask="x",IF(INDEX(RawDataRefData,$E1203,0)&gt;0,INDEX(RawDataRefData,$E1203,0)),"")),"")</f>
        <v>1.0954451150103321</v>
      </c>
      <c r="AQ1203" s="100" t="b">
        <f t="shared" si="447"/>
        <v>0</v>
      </c>
      <c r="AR1203" s="100" t="str">
        <f t="array" ref="AR1203">IF($AQ1203,MEDIAN(IF(G3SelectionMask="x",IF(INDEX(RawDataRefData,$E1203,0)&gt;0,INDEX(RawDataRefData,$E1203,0)),"")),"")</f>
        <v/>
      </c>
      <c r="AS1203" s="100" t="str">
        <f t="array" ref="AS1203">IF($AQ1203,QUARTILE(IF(G3SelectionMask="x",IF(INDEX(RawDataRefData,$E1203,0)&gt;0,INDEX(RawDataRefData,$E1203,0)),""),1),"")</f>
        <v/>
      </c>
      <c r="AT1203" s="100" t="str">
        <f t="array" ref="AT1203">IF($AQ1203,QUARTILE(IF(G3SelectionMask="x",IF(INDEX(RawDataRefData,$E1203,0)&gt;0,INDEX(RawDataRefData,$E1203,0)),""),3),"")</f>
        <v/>
      </c>
      <c r="AU1203" s="100" t="str">
        <f t="array" ref="AU1203">IF($AQ1203,MIN(IF(G3SelectionMask="x",IF(INDEX(RawDataRefData,$E1203,0)&gt;0,INDEX(RawDataRefData,$E1203,0)),"")),"")</f>
        <v/>
      </c>
      <c r="AV1203" s="100" t="str">
        <f t="array" ref="AV1203">IF($AQ1203,MAX(IF(G3SelectionMask="x",IF(INDEX(RawDataRefData,$E1203,0)&gt;0,INDEX(RawDataRefData,$E1203,0)),"")),"")</f>
        <v/>
      </c>
      <c r="AW1203" s="100" t="str">
        <f t="shared" si="448"/>
        <v/>
      </c>
      <c r="AX1203" s="100" t="str">
        <f t="array" ref="AX1203">IF($AQ1203,STDEVA(IF(G3SelectionMask="x",IF(INDEX(RawDataRefData,$E1203,0)&gt;0,INDEX(RawDataRefData,$E1203,0)),"")),"")</f>
        <v/>
      </c>
      <c r="AY1203" s="101" t="b">
        <f t="shared" si="449"/>
        <v>0</v>
      </c>
      <c r="AZ1203" s="101" t="str">
        <f t="array" ref="AZ1203">IF($AY1203,MEDIAN(IF(G4SelectionMask="x",IF(INDEX(RawDataRefData,$E1203,0)&gt;0,INDEX(RawDataRefData,$E1203,0)),"")),"")</f>
        <v/>
      </c>
      <c r="BA1203" s="101" t="str">
        <f t="array" ref="BA1203">IF($AY1203,QUARTILE(IF(G4SelectionMask="x",IF(INDEX(RawDataRefData,$E1203,0)&gt;0,INDEX(RawDataRefData,$E1203,0)),""),1),"")</f>
        <v/>
      </c>
      <c r="BB1203" s="101" t="str">
        <f t="array" ref="BB1203">IF($AY1203,QUARTILE(IF(G4SelectionMask="x",IF(INDEX(RawDataRefData,$E1203,0)&gt;0,INDEX(RawDataRefData,$E1203,0)),""),3),"")</f>
        <v/>
      </c>
      <c r="BC1203" s="101" t="str">
        <f t="array" ref="BC1203">IF($AY1203,MIN(IF(G4SelectionMask="x",IF(INDEX(RawDataRefData,$E1203,0)&gt;0,INDEX(RawDataRefData,$E1203,0)),"")),"")</f>
        <v/>
      </c>
      <c r="BD1203" s="101" t="str">
        <f t="array" ref="BD1203">IF($AY1203,MAX(IF(G4SelectionMask="x",IF(INDEX(RawDataRefData,$E1203,0)&gt;0,INDEX(RawDataRefData,$E1203,0)),"")),"")</f>
        <v/>
      </c>
      <c r="BE1203" s="101" t="str">
        <f t="shared" si="450"/>
        <v/>
      </c>
      <c r="BF1203" s="101" t="str">
        <f t="array" ref="BF1203">IF($AY1203,STDEVA(IF(G4SelectionMask="x",IF(INDEX(RawDataRefData,$E1203,0)&gt;0,INDEX(RawDataRefData,$E1203,0)),"")),"")</f>
        <v/>
      </c>
      <c r="BG1203" s="100" t="b">
        <f t="shared" si="451"/>
        <v>0</v>
      </c>
      <c r="BH1203" s="100" t="str">
        <f t="array" ref="BH1203">IF($BG1203,MEDIAN(IF(G5SelectionMask="x",IF(INDEX(RawDataRefData,$E1203,0)&gt;0,INDEX(RawDataRefData,$E1203,0)),"")),"")</f>
        <v/>
      </c>
      <c r="BI1203" s="100" t="str">
        <f t="array" ref="BI1203">IF($BG1203,QUARTILE(IF(G5SelectionMask="x",IF(INDEX(RawDataRefData,$E1203,0)&gt;0,INDEX(RawDataRefData,$E1203,0)),""),1),"")</f>
        <v/>
      </c>
      <c r="BJ1203" s="100" t="str">
        <f t="array" ref="BJ1203">IF($BG1203,QUARTILE(IF(G5SelectionMask="x",IF(INDEX(RawDataRefData,$E1203,0)&gt;0,INDEX(RawDataRefData,$E1203,0)),""),3),"")</f>
        <v/>
      </c>
      <c r="BK1203" s="100" t="str">
        <f t="array" ref="BK1203">IF($BG1203,MIN(IF(G5SelectionMask="x",IF(INDEX(RawDataRefData,$E1203,0)&gt;0,INDEX(RawDataRefData,$E1203,0)),"")),"")</f>
        <v/>
      </c>
      <c r="BL1203" s="100" t="str">
        <f t="array" ref="BL1203">IF($BG1203,MAX(IF(G5SelectionMask="x",IF(INDEX(RawDataRefData,$E1203,0)&gt;0,INDEX(RawDataRefData,$E1203,0)),"")),"")</f>
        <v/>
      </c>
      <c r="BM1203" s="100" t="str">
        <f t="shared" si="452"/>
        <v/>
      </c>
      <c r="BN1203" s="103" t="str">
        <f t="array" ref="BN1203">IF($BG1203,STDEVA(IF(G5SelectionMask="x",IF(INDEX(RawDataRefData,$E1203,0)&gt;0,INDEX(RawDataRefData,$E1203,0)),"")),"")</f>
        <v/>
      </c>
      <c r="BO1203" s="104"/>
      <c r="BP1203" s="105">
        <v>1</v>
      </c>
      <c r="BQ1203" s="105">
        <v>1</v>
      </c>
      <c r="BR1203" s="105">
        <v>2</v>
      </c>
      <c r="BS1203" s="105">
        <v>1</v>
      </c>
      <c r="BT1203" s="105">
        <v>3</v>
      </c>
      <c r="BU1203" s="105">
        <v>3</v>
      </c>
      <c r="BV1203" s="105">
        <v>1</v>
      </c>
      <c r="BW1203" s="105">
        <v>1</v>
      </c>
      <c r="BX1203" s="105">
        <v>2</v>
      </c>
      <c r="BY1203" s="105">
        <v>1</v>
      </c>
      <c r="BZ1203" s="105">
        <v>1</v>
      </c>
      <c r="CA1203" s="105">
        <v>3</v>
      </c>
      <c r="CB1203" s="105">
        <v>4</v>
      </c>
      <c r="CC1203" s="105">
        <v>1</v>
      </c>
      <c r="CD1203" s="105">
        <v>1</v>
      </c>
    </row>
    <row r="1204" spans="1:82" hidden="1" x14ac:dyDescent="0.2">
      <c r="A1204" s="33" t="e">
        <f t="shared" si="441"/>
        <v>#NAME?</v>
      </c>
      <c r="B1204" s="218"/>
      <c r="C1204" s="212"/>
      <c r="D1204" s="224"/>
      <c r="E1204" s="72">
        <f t="shared" si="445"/>
        <v>1195</v>
      </c>
      <c r="F1204" s="9" t="s">
        <v>1258</v>
      </c>
      <c r="H1204" s="9" t="s">
        <v>1212</v>
      </c>
      <c r="I1204" s="9" t="s">
        <v>1626</v>
      </c>
      <c r="K1204" s="100">
        <f t="shared" si="429"/>
        <v>1</v>
      </c>
      <c r="L1204" s="100"/>
      <c r="M1204" s="100"/>
      <c r="N1204" s="100"/>
      <c r="O1204" s="100"/>
      <c r="P1204" s="101">
        <f t="shared" si="430"/>
        <v>1</v>
      </c>
      <c r="Q1204" s="102">
        <f t="shared" si="431"/>
        <v>1</v>
      </c>
      <c r="R1204" s="102">
        <f t="shared" si="432"/>
        <v>1</v>
      </c>
      <c r="S1204" s="102">
        <f t="shared" si="433"/>
        <v>3</v>
      </c>
      <c r="T1204" s="102">
        <f t="shared" si="434"/>
        <v>3</v>
      </c>
      <c r="U1204" s="102">
        <f t="shared" si="435"/>
        <v>1</v>
      </c>
      <c r="V1204" s="102">
        <f t="shared" si="436"/>
        <v>1</v>
      </c>
      <c r="W1204" s="102">
        <f t="shared" si="437"/>
        <v>4</v>
      </c>
      <c r="X1204" s="102">
        <f t="shared" si="438"/>
        <v>2</v>
      </c>
      <c r="Y1204" s="102">
        <f t="shared" si="439"/>
        <v>2</v>
      </c>
      <c r="Z1204" s="102">
        <f t="shared" si="440"/>
        <v>3</v>
      </c>
      <c r="AA1204" s="100" t="b">
        <f t="shared" si="442"/>
        <v>1</v>
      </c>
      <c r="AB1204" s="100">
        <f t="array" ref="AB1204">IF($AA1204,MEDIAN(IF(G1SelectionMask="x",IF(INDEX(RawDataRefData,$E1204,0)&gt;0,INDEX(RawDataRefData,$E1204,0)),"")),"")</f>
        <v>2</v>
      </c>
      <c r="AC1204" s="100">
        <f t="array" ref="AC1204">IF($AA1204,QUARTILE(IF(G1SelectionMask="x",IF(INDEX(RawDataRefData,$E1204,0)&gt;0,INDEX(RawDataRefData,$E1204,0)),""),1),"")</f>
        <v>1</v>
      </c>
      <c r="AD1204" s="100">
        <f t="array" ref="AD1204">IF($AA1204,QUARTILE(IF(G1SelectionMask="x",IF(INDEX(RawDataRefData,$E1204,0)&gt;0,INDEX(RawDataRefData,$E1204,0)),""),3),"")</f>
        <v>3</v>
      </c>
      <c r="AE1204" s="100">
        <f t="array" ref="AE1204">IF($AA1204,MIN(IF(G1SelectionMask="x",IF(INDEX(RawDataRefData,$E1204,0)&gt;0,INDEX(RawDataRefData,$E1204,0)),"")),"")</f>
        <v>1</v>
      </c>
      <c r="AF1204" s="100">
        <f t="array" ref="AF1204">IF($AA1204,MAX(IF(G1SelectionMask="x",IF(INDEX(RawDataRefData,$E1204,0)&gt;0,INDEX(RawDataRefData,$E1204,0)),"")),"")</f>
        <v>4</v>
      </c>
      <c r="AG1204" s="100">
        <f t="shared" si="443"/>
        <v>2</v>
      </c>
      <c r="AH1204" s="100">
        <f t="array" ref="AH1204">IF($AA1204,STDEVA(IF(G1SelectionMask="x",IF(INDEX(RawDataRefData,$E1204,0)&gt;0,INDEX(RawDataRefData,$E1204,0)),"")),"")</f>
        <v>1.0954451150103321</v>
      </c>
      <c r="AI1204" s="101" t="b">
        <f t="shared" si="444"/>
        <v>1</v>
      </c>
      <c r="AJ1204" s="101">
        <f t="array" ref="AJ1204">IF($AI1204,MEDIAN(IF(G2SelectionMask="x",IF(INDEX(RawDataRefData,$E1204,0)&gt;0,INDEX(RawDataRefData,$E1204,0)),"")),"")</f>
        <v>3</v>
      </c>
      <c r="AK1204" s="101">
        <f t="array" ref="AK1204">IF($AI1204,QUARTILE(IF(G2SelectionMask="x",IF(INDEX(RawDataRefData,$E1204,0)&gt;0,INDEX(RawDataRefData,$E1204,0)),""),1),"")</f>
        <v>1.5</v>
      </c>
      <c r="AL1204" s="101">
        <f t="array" ref="AL1204">IF($AI1204,QUARTILE(IF(G2SelectionMask="x",IF(INDEX(RawDataRefData,$E1204,0)&gt;0,INDEX(RawDataRefData,$E1204,0)),""),3),"")</f>
        <v>3</v>
      </c>
      <c r="AM1204" s="101">
        <f t="array" ref="AM1204">IF($AI1204,MIN(IF(G2SelectionMask="x",IF(INDEX(RawDataRefData,$E1204,0)&gt;0,INDEX(RawDataRefData,$E1204,0)),"")),"")</f>
        <v>1</v>
      </c>
      <c r="AN1204" s="101">
        <f t="array" ref="AN1204">IF($AI1204,MAX(IF(G2SelectionMask="x",IF(INDEX(RawDataRefData,$E1204,0)&gt;0,INDEX(RawDataRefData,$E1204,0)),"")),"")</f>
        <v>4</v>
      </c>
      <c r="AO1204" s="101">
        <f t="shared" si="446"/>
        <v>2.5454545454545454</v>
      </c>
      <c r="AP1204" s="101">
        <f t="array" ref="AP1204">IF($AI1204,STDEVA(IF(G2SelectionMask="x",IF(INDEX(RawDataRefData,$E1204,0)&gt;0,INDEX(RawDataRefData,$E1204,0)),"")),"")</f>
        <v>1.1281521496355327</v>
      </c>
      <c r="AQ1204" s="100" t="b">
        <f t="shared" si="447"/>
        <v>0</v>
      </c>
      <c r="AR1204" s="100" t="str">
        <f t="array" ref="AR1204">IF($AQ1204,MEDIAN(IF(G3SelectionMask="x",IF(INDEX(RawDataRefData,$E1204,0)&gt;0,INDEX(RawDataRefData,$E1204,0)),"")),"")</f>
        <v/>
      </c>
      <c r="AS1204" s="100" t="str">
        <f t="array" ref="AS1204">IF($AQ1204,QUARTILE(IF(G3SelectionMask="x",IF(INDEX(RawDataRefData,$E1204,0)&gt;0,INDEX(RawDataRefData,$E1204,0)),""),1),"")</f>
        <v/>
      </c>
      <c r="AT1204" s="100" t="str">
        <f t="array" ref="AT1204">IF($AQ1204,QUARTILE(IF(G3SelectionMask="x",IF(INDEX(RawDataRefData,$E1204,0)&gt;0,INDEX(RawDataRefData,$E1204,0)),""),3),"")</f>
        <v/>
      </c>
      <c r="AU1204" s="100" t="str">
        <f t="array" ref="AU1204">IF($AQ1204,MIN(IF(G3SelectionMask="x",IF(INDEX(RawDataRefData,$E1204,0)&gt;0,INDEX(RawDataRefData,$E1204,0)),"")),"")</f>
        <v/>
      </c>
      <c r="AV1204" s="100" t="str">
        <f t="array" ref="AV1204">IF($AQ1204,MAX(IF(G3SelectionMask="x",IF(INDEX(RawDataRefData,$E1204,0)&gt;0,INDEX(RawDataRefData,$E1204,0)),"")),"")</f>
        <v/>
      </c>
      <c r="AW1204" s="100" t="str">
        <f t="shared" si="448"/>
        <v/>
      </c>
      <c r="AX1204" s="100" t="str">
        <f t="array" ref="AX1204">IF($AQ1204,STDEVA(IF(G3SelectionMask="x",IF(INDEX(RawDataRefData,$E1204,0)&gt;0,INDEX(RawDataRefData,$E1204,0)),"")),"")</f>
        <v/>
      </c>
      <c r="AY1204" s="101" t="b">
        <f t="shared" si="449"/>
        <v>0</v>
      </c>
      <c r="AZ1204" s="101" t="str">
        <f t="array" ref="AZ1204">IF($AY1204,MEDIAN(IF(G4SelectionMask="x",IF(INDEX(RawDataRefData,$E1204,0)&gt;0,INDEX(RawDataRefData,$E1204,0)),"")),"")</f>
        <v/>
      </c>
      <c r="BA1204" s="101" t="str">
        <f t="array" ref="BA1204">IF($AY1204,QUARTILE(IF(G4SelectionMask="x",IF(INDEX(RawDataRefData,$E1204,0)&gt;0,INDEX(RawDataRefData,$E1204,0)),""),1),"")</f>
        <v/>
      </c>
      <c r="BB1204" s="101" t="str">
        <f t="array" ref="BB1204">IF($AY1204,QUARTILE(IF(G4SelectionMask="x",IF(INDEX(RawDataRefData,$E1204,0)&gt;0,INDEX(RawDataRefData,$E1204,0)),""),3),"")</f>
        <v/>
      </c>
      <c r="BC1204" s="101" t="str">
        <f t="array" ref="BC1204">IF($AY1204,MIN(IF(G4SelectionMask="x",IF(INDEX(RawDataRefData,$E1204,0)&gt;0,INDEX(RawDataRefData,$E1204,0)),"")),"")</f>
        <v/>
      </c>
      <c r="BD1204" s="101" t="str">
        <f t="array" ref="BD1204">IF($AY1204,MAX(IF(G4SelectionMask="x",IF(INDEX(RawDataRefData,$E1204,0)&gt;0,INDEX(RawDataRefData,$E1204,0)),"")),"")</f>
        <v/>
      </c>
      <c r="BE1204" s="101" t="str">
        <f t="shared" si="450"/>
        <v/>
      </c>
      <c r="BF1204" s="101" t="str">
        <f t="array" ref="BF1204">IF($AY1204,STDEVA(IF(G4SelectionMask="x",IF(INDEX(RawDataRefData,$E1204,0)&gt;0,INDEX(RawDataRefData,$E1204,0)),"")),"")</f>
        <v/>
      </c>
      <c r="BG1204" s="100" t="b">
        <f t="shared" si="451"/>
        <v>0</v>
      </c>
      <c r="BH1204" s="100" t="str">
        <f t="array" ref="BH1204">IF($BG1204,MEDIAN(IF(G5SelectionMask="x",IF(INDEX(RawDataRefData,$E1204,0)&gt;0,INDEX(RawDataRefData,$E1204,0)),"")),"")</f>
        <v/>
      </c>
      <c r="BI1204" s="100" t="str">
        <f t="array" ref="BI1204">IF($BG1204,QUARTILE(IF(G5SelectionMask="x",IF(INDEX(RawDataRefData,$E1204,0)&gt;0,INDEX(RawDataRefData,$E1204,0)),""),1),"")</f>
        <v/>
      </c>
      <c r="BJ1204" s="100" t="str">
        <f t="array" ref="BJ1204">IF($BG1204,QUARTILE(IF(G5SelectionMask="x",IF(INDEX(RawDataRefData,$E1204,0)&gt;0,INDEX(RawDataRefData,$E1204,0)),""),3),"")</f>
        <v/>
      </c>
      <c r="BK1204" s="100" t="str">
        <f t="array" ref="BK1204">IF($BG1204,MIN(IF(G5SelectionMask="x",IF(INDEX(RawDataRefData,$E1204,0)&gt;0,INDEX(RawDataRefData,$E1204,0)),"")),"")</f>
        <v/>
      </c>
      <c r="BL1204" s="100" t="str">
        <f t="array" ref="BL1204">IF($BG1204,MAX(IF(G5SelectionMask="x",IF(INDEX(RawDataRefData,$E1204,0)&gt;0,INDEX(RawDataRefData,$E1204,0)),"")),"")</f>
        <v/>
      </c>
      <c r="BM1204" s="100" t="str">
        <f t="shared" si="452"/>
        <v/>
      </c>
      <c r="BN1204" s="103" t="str">
        <f t="array" ref="BN1204">IF($BG1204,STDEVA(IF(G5SelectionMask="x",IF(INDEX(RawDataRefData,$E1204,0)&gt;0,INDEX(RawDataRefData,$E1204,0)),"")),"")</f>
        <v/>
      </c>
      <c r="BO1204" s="104"/>
      <c r="BP1204" s="105">
        <v>1</v>
      </c>
      <c r="BQ1204" s="105">
        <v>1</v>
      </c>
      <c r="BR1204" s="105">
        <v>1</v>
      </c>
      <c r="BS1204" s="105">
        <v>1</v>
      </c>
      <c r="BT1204" s="105">
        <v>3</v>
      </c>
      <c r="BU1204" s="105">
        <v>3</v>
      </c>
      <c r="BV1204" s="105">
        <v>1</v>
      </c>
      <c r="BW1204" s="105">
        <v>1</v>
      </c>
      <c r="BX1204" s="105">
        <v>4</v>
      </c>
      <c r="BY1204" s="105">
        <v>2</v>
      </c>
      <c r="BZ1204" s="105">
        <v>2</v>
      </c>
      <c r="CA1204" s="105">
        <v>3</v>
      </c>
      <c r="CB1204" s="105">
        <v>3</v>
      </c>
      <c r="CC1204" s="105">
        <v>4</v>
      </c>
      <c r="CD1204" s="105">
        <v>3</v>
      </c>
    </row>
    <row r="1205" spans="1:82" hidden="1" x14ac:dyDescent="0.2">
      <c r="A1205" s="33" t="e">
        <f t="shared" si="441"/>
        <v>#NAME?</v>
      </c>
      <c r="B1205" s="218"/>
      <c r="C1205" s="212"/>
      <c r="D1205" s="224"/>
      <c r="E1205" s="72">
        <f t="shared" si="445"/>
        <v>1196</v>
      </c>
      <c r="F1205" s="9" t="s">
        <v>1259</v>
      </c>
      <c r="H1205" s="9" t="s">
        <v>1212</v>
      </c>
      <c r="I1205" s="9" t="s">
        <v>1626</v>
      </c>
      <c r="K1205" s="100">
        <f t="shared" si="429"/>
        <v>3</v>
      </c>
      <c r="L1205" s="100"/>
      <c r="M1205" s="100"/>
      <c r="N1205" s="100"/>
      <c r="O1205" s="100"/>
      <c r="P1205" s="101">
        <f t="shared" si="430"/>
        <v>3</v>
      </c>
      <c r="Q1205" s="102">
        <f t="shared" si="431"/>
        <v>1</v>
      </c>
      <c r="R1205" s="102">
        <f t="shared" si="432"/>
        <v>1</v>
      </c>
      <c r="S1205" s="102">
        <f t="shared" si="433"/>
        <v>3</v>
      </c>
      <c r="T1205" s="102">
        <f t="shared" si="434"/>
        <v>2</v>
      </c>
      <c r="U1205" s="102">
        <f t="shared" si="435"/>
        <v>3</v>
      </c>
      <c r="V1205" s="102">
        <f t="shared" si="436"/>
        <v>4</v>
      </c>
      <c r="W1205" s="102">
        <f t="shared" si="437"/>
        <v>4</v>
      </c>
      <c r="X1205" s="102">
        <f t="shared" si="438"/>
        <v>2</v>
      </c>
      <c r="Y1205" s="102">
        <f t="shared" si="439"/>
        <v>3</v>
      </c>
      <c r="Z1205" s="102">
        <f t="shared" si="440"/>
        <v>2</v>
      </c>
      <c r="AA1205" s="100" t="b">
        <f t="shared" si="442"/>
        <v>1</v>
      </c>
      <c r="AB1205" s="100">
        <f t="array" ref="AB1205">IF($AA1205,MEDIAN(IF(G1SelectionMask="x",IF(INDEX(RawDataRefData,$E1205,0)&gt;0,INDEX(RawDataRefData,$E1205,0)),"")),"")</f>
        <v>3</v>
      </c>
      <c r="AC1205" s="100">
        <f t="array" ref="AC1205">IF($AA1205,QUARTILE(IF(G1SelectionMask="x",IF(INDEX(RawDataRefData,$E1205,0)&gt;0,INDEX(RawDataRefData,$E1205,0)),""),1),"")</f>
        <v>2</v>
      </c>
      <c r="AD1205" s="100">
        <f t="array" ref="AD1205">IF($AA1205,QUARTILE(IF(G1SelectionMask="x",IF(INDEX(RawDataRefData,$E1205,0)&gt;0,INDEX(RawDataRefData,$E1205,0)),""),3),"")</f>
        <v>3</v>
      </c>
      <c r="AE1205" s="100">
        <f t="array" ref="AE1205">IF($AA1205,MIN(IF(G1SelectionMask="x",IF(INDEX(RawDataRefData,$E1205,0)&gt;0,INDEX(RawDataRefData,$E1205,0)),"")),"")</f>
        <v>1</v>
      </c>
      <c r="AF1205" s="100">
        <f t="array" ref="AF1205">IF($AA1205,MAX(IF(G1SelectionMask="x",IF(INDEX(RawDataRefData,$E1205,0)&gt;0,INDEX(RawDataRefData,$E1205,0)),"")),"")</f>
        <v>4</v>
      </c>
      <c r="AG1205" s="100">
        <f t="shared" si="443"/>
        <v>2.5454545454545454</v>
      </c>
      <c r="AH1205" s="100">
        <f t="array" ref="AH1205">IF($AA1205,STDEVA(IF(G1SelectionMask="x",IF(INDEX(RawDataRefData,$E1205,0)&gt;0,INDEX(RawDataRefData,$E1205,0)),"")),"")</f>
        <v>1.0357254813546268</v>
      </c>
      <c r="AI1205" s="101" t="b">
        <f t="shared" si="444"/>
        <v>1</v>
      </c>
      <c r="AJ1205" s="101">
        <f t="array" ref="AJ1205">IF($AI1205,MEDIAN(IF(G2SelectionMask="x",IF(INDEX(RawDataRefData,$E1205,0)&gt;0,INDEX(RawDataRefData,$E1205,0)),"")),"")</f>
        <v>3</v>
      </c>
      <c r="AK1205" s="101">
        <f t="array" ref="AK1205">IF($AI1205,QUARTILE(IF(G2SelectionMask="x",IF(INDEX(RawDataRefData,$E1205,0)&gt;0,INDEX(RawDataRefData,$E1205,0)),""),1),"")</f>
        <v>2</v>
      </c>
      <c r="AL1205" s="101">
        <f t="array" ref="AL1205">IF($AI1205,QUARTILE(IF(G2SelectionMask="x",IF(INDEX(RawDataRefData,$E1205,0)&gt;0,INDEX(RawDataRefData,$E1205,0)),""),3),"")</f>
        <v>3.5</v>
      </c>
      <c r="AM1205" s="101">
        <f t="array" ref="AM1205">IF($AI1205,MIN(IF(G2SelectionMask="x",IF(INDEX(RawDataRefData,$E1205,0)&gt;0,INDEX(RawDataRefData,$E1205,0)),"")),"")</f>
        <v>1</v>
      </c>
      <c r="AN1205" s="101">
        <f t="array" ref="AN1205">IF($AI1205,MAX(IF(G2SelectionMask="x",IF(INDEX(RawDataRefData,$E1205,0)&gt;0,INDEX(RawDataRefData,$E1205,0)),"")),"")</f>
        <v>4</v>
      </c>
      <c r="AO1205" s="101">
        <f t="shared" si="446"/>
        <v>2.7272727272727271</v>
      </c>
      <c r="AP1205" s="101">
        <f t="array" ref="AP1205">IF($AI1205,STDEVA(IF(G2SelectionMask="x",IF(INDEX(RawDataRefData,$E1205,0)&gt;0,INDEX(RawDataRefData,$E1205,0)),"")),"")</f>
        <v>1.1037127426019049</v>
      </c>
      <c r="AQ1205" s="100" t="b">
        <f t="shared" si="447"/>
        <v>0</v>
      </c>
      <c r="AR1205" s="100" t="str">
        <f t="array" ref="AR1205">IF($AQ1205,MEDIAN(IF(G3SelectionMask="x",IF(INDEX(RawDataRefData,$E1205,0)&gt;0,INDEX(RawDataRefData,$E1205,0)),"")),"")</f>
        <v/>
      </c>
      <c r="AS1205" s="100" t="str">
        <f t="array" ref="AS1205">IF($AQ1205,QUARTILE(IF(G3SelectionMask="x",IF(INDEX(RawDataRefData,$E1205,0)&gt;0,INDEX(RawDataRefData,$E1205,0)),""),1),"")</f>
        <v/>
      </c>
      <c r="AT1205" s="100" t="str">
        <f t="array" ref="AT1205">IF($AQ1205,QUARTILE(IF(G3SelectionMask="x",IF(INDEX(RawDataRefData,$E1205,0)&gt;0,INDEX(RawDataRefData,$E1205,0)),""),3),"")</f>
        <v/>
      </c>
      <c r="AU1205" s="100" t="str">
        <f t="array" ref="AU1205">IF($AQ1205,MIN(IF(G3SelectionMask="x",IF(INDEX(RawDataRefData,$E1205,0)&gt;0,INDEX(RawDataRefData,$E1205,0)),"")),"")</f>
        <v/>
      </c>
      <c r="AV1205" s="100" t="str">
        <f t="array" ref="AV1205">IF($AQ1205,MAX(IF(G3SelectionMask="x",IF(INDEX(RawDataRefData,$E1205,0)&gt;0,INDEX(RawDataRefData,$E1205,0)),"")),"")</f>
        <v/>
      </c>
      <c r="AW1205" s="100" t="str">
        <f t="shared" si="448"/>
        <v/>
      </c>
      <c r="AX1205" s="100" t="str">
        <f t="array" ref="AX1205">IF($AQ1205,STDEVA(IF(G3SelectionMask="x",IF(INDEX(RawDataRefData,$E1205,0)&gt;0,INDEX(RawDataRefData,$E1205,0)),"")),"")</f>
        <v/>
      </c>
      <c r="AY1205" s="101" t="b">
        <f t="shared" si="449"/>
        <v>0</v>
      </c>
      <c r="AZ1205" s="101" t="str">
        <f t="array" ref="AZ1205">IF($AY1205,MEDIAN(IF(G4SelectionMask="x",IF(INDEX(RawDataRefData,$E1205,0)&gt;0,INDEX(RawDataRefData,$E1205,0)),"")),"")</f>
        <v/>
      </c>
      <c r="BA1205" s="101" t="str">
        <f t="array" ref="BA1205">IF($AY1205,QUARTILE(IF(G4SelectionMask="x",IF(INDEX(RawDataRefData,$E1205,0)&gt;0,INDEX(RawDataRefData,$E1205,0)),""),1),"")</f>
        <v/>
      </c>
      <c r="BB1205" s="101" t="str">
        <f t="array" ref="BB1205">IF($AY1205,QUARTILE(IF(G4SelectionMask="x",IF(INDEX(RawDataRefData,$E1205,0)&gt;0,INDEX(RawDataRefData,$E1205,0)),""),3),"")</f>
        <v/>
      </c>
      <c r="BC1205" s="101" t="str">
        <f t="array" ref="BC1205">IF($AY1205,MIN(IF(G4SelectionMask="x",IF(INDEX(RawDataRefData,$E1205,0)&gt;0,INDEX(RawDataRefData,$E1205,0)),"")),"")</f>
        <v/>
      </c>
      <c r="BD1205" s="101" t="str">
        <f t="array" ref="BD1205">IF($AY1205,MAX(IF(G4SelectionMask="x",IF(INDEX(RawDataRefData,$E1205,0)&gt;0,INDEX(RawDataRefData,$E1205,0)),"")),"")</f>
        <v/>
      </c>
      <c r="BE1205" s="101" t="str">
        <f t="shared" si="450"/>
        <v/>
      </c>
      <c r="BF1205" s="101" t="str">
        <f t="array" ref="BF1205">IF($AY1205,STDEVA(IF(G4SelectionMask="x",IF(INDEX(RawDataRefData,$E1205,0)&gt;0,INDEX(RawDataRefData,$E1205,0)),"")),"")</f>
        <v/>
      </c>
      <c r="BG1205" s="100" t="b">
        <f t="shared" si="451"/>
        <v>0</v>
      </c>
      <c r="BH1205" s="100" t="str">
        <f t="array" ref="BH1205">IF($BG1205,MEDIAN(IF(G5SelectionMask="x",IF(INDEX(RawDataRefData,$E1205,0)&gt;0,INDEX(RawDataRefData,$E1205,0)),"")),"")</f>
        <v/>
      </c>
      <c r="BI1205" s="100" t="str">
        <f t="array" ref="BI1205">IF($BG1205,QUARTILE(IF(G5SelectionMask="x",IF(INDEX(RawDataRefData,$E1205,0)&gt;0,INDEX(RawDataRefData,$E1205,0)),""),1),"")</f>
        <v/>
      </c>
      <c r="BJ1205" s="100" t="str">
        <f t="array" ref="BJ1205">IF($BG1205,QUARTILE(IF(G5SelectionMask="x",IF(INDEX(RawDataRefData,$E1205,0)&gt;0,INDEX(RawDataRefData,$E1205,0)),""),3),"")</f>
        <v/>
      </c>
      <c r="BK1205" s="100" t="str">
        <f t="array" ref="BK1205">IF($BG1205,MIN(IF(G5SelectionMask="x",IF(INDEX(RawDataRefData,$E1205,0)&gt;0,INDEX(RawDataRefData,$E1205,0)),"")),"")</f>
        <v/>
      </c>
      <c r="BL1205" s="100" t="str">
        <f t="array" ref="BL1205">IF($BG1205,MAX(IF(G5SelectionMask="x",IF(INDEX(RawDataRefData,$E1205,0)&gt;0,INDEX(RawDataRefData,$E1205,0)),"")),"")</f>
        <v/>
      </c>
      <c r="BM1205" s="100" t="str">
        <f t="shared" si="452"/>
        <v/>
      </c>
      <c r="BN1205" s="103" t="str">
        <f t="array" ref="BN1205">IF($BG1205,STDEVA(IF(G5SelectionMask="x",IF(INDEX(RawDataRefData,$E1205,0)&gt;0,INDEX(RawDataRefData,$E1205,0)),"")),"")</f>
        <v/>
      </c>
      <c r="BO1205" s="104"/>
      <c r="BP1205" s="105">
        <v>3</v>
      </c>
      <c r="BQ1205" s="105">
        <v>3</v>
      </c>
      <c r="BR1205" s="105">
        <v>1</v>
      </c>
      <c r="BS1205" s="105">
        <v>1</v>
      </c>
      <c r="BT1205" s="105">
        <v>3</v>
      </c>
      <c r="BU1205" s="105">
        <v>2</v>
      </c>
      <c r="BV1205" s="105">
        <v>3</v>
      </c>
      <c r="BW1205" s="105">
        <v>4</v>
      </c>
      <c r="BX1205" s="105">
        <v>4</v>
      </c>
      <c r="BY1205" s="105">
        <v>2</v>
      </c>
      <c r="BZ1205" s="105">
        <v>3</v>
      </c>
      <c r="CA1205" s="105">
        <v>2</v>
      </c>
      <c r="CB1205" s="105">
        <v>1</v>
      </c>
      <c r="CC1205" s="105">
        <v>3</v>
      </c>
      <c r="CD1205" s="105">
        <v>4</v>
      </c>
    </row>
    <row r="1206" spans="1:82" hidden="1" x14ac:dyDescent="0.2">
      <c r="A1206" s="33" t="e">
        <f t="shared" si="441"/>
        <v>#NAME?</v>
      </c>
      <c r="B1206" s="218"/>
      <c r="C1206" s="212"/>
      <c r="D1206" s="224"/>
      <c r="E1206" s="72">
        <f t="shared" si="445"/>
        <v>1197</v>
      </c>
      <c r="F1206" s="9" t="s">
        <v>1260</v>
      </c>
      <c r="H1206" s="9" t="s">
        <v>1212</v>
      </c>
      <c r="I1206" s="9" t="s">
        <v>1626</v>
      </c>
      <c r="K1206" s="100">
        <f t="shared" si="429"/>
        <v>3</v>
      </c>
      <c r="L1206" s="100"/>
      <c r="M1206" s="100"/>
      <c r="N1206" s="100"/>
      <c r="O1206" s="100"/>
      <c r="P1206" s="101">
        <f t="shared" si="430"/>
        <v>2</v>
      </c>
      <c r="Q1206" s="102">
        <f t="shared" si="431"/>
        <v>1</v>
      </c>
      <c r="R1206" s="102">
        <f t="shared" si="432"/>
        <v>4</v>
      </c>
      <c r="S1206" s="102">
        <f t="shared" si="433"/>
        <v>4</v>
      </c>
      <c r="T1206" s="102">
        <f t="shared" si="434"/>
        <v>1</v>
      </c>
      <c r="U1206" s="102">
        <f t="shared" si="435"/>
        <v>4</v>
      </c>
      <c r="V1206" s="102">
        <f t="shared" si="436"/>
        <v>3</v>
      </c>
      <c r="W1206" s="102">
        <f t="shared" si="437"/>
        <v>2</v>
      </c>
      <c r="X1206" s="102">
        <f t="shared" si="438"/>
        <v>4</v>
      </c>
      <c r="Y1206" s="102">
        <f t="shared" si="439"/>
        <v>2</v>
      </c>
      <c r="Z1206" s="102">
        <f t="shared" si="440"/>
        <v>2</v>
      </c>
      <c r="AA1206" s="100" t="b">
        <f t="shared" si="442"/>
        <v>1</v>
      </c>
      <c r="AB1206" s="100">
        <f t="array" ref="AB1206">IF($AA1206,MEDIAN(IF(G1SelectionMask="x",IF(INDEX(RawDataRefData,$E1206,0)&gt;0,INDEX(RawDataRefData,$E1206,0)),"")),"")</f>
        <v>2</v>
      </c>
      <c r="AC1206" s="100">
        <f t="array" ref="AC1206">IF($AA1206,QUARTILE(IF(G1SelectionMask="x",IF(INDEX(RawDataRefData,$E1206,0)&gt;0,INDEX(RawDataRefData,$E1206,0)),""),1),"")</f>
        <v>2</v>
      </c>
      <c r="AD1206" s="100">
        <f t="array" ref="AD1206">IF($AA1206,QUARTILE(IF(G1SelectionMask="x",IF(INDEX(RawDataRefData,$E1206,0)&gt;0,INDEX(RawDataRefData,$E1206,0)),""),3),"")</f>
        <v>4</v>
      </c>
      <c r="AE1206" s="100">
        <f t="array" ref="AE1206">IF($AA1206,MIN(IF(G1SelectionMask="x",IF(INDEX(RawDataRefData,$E1206,0)&gt;0,INDEX(RawDataRefData,$E1206,0)),"")),"")</f>
        <v>1</v>
      </c>
      <c r="AF1206" s="100">
        <f t="array" ref="AF1206">IF($AA1206,MAX(IF(G1SelectionMask="x",IF(INDEX(RawDataRefData,$E1206,0)&gt;0,INDEX(RawDataRefData,$E1206,0)),"")),"")</f>
        <v>4</v>
      </c>
      <c r="AG1206" s="100">
        <f t="shared" si="443"/>
        <v>2.6363636363636362</v>
      </c>
      <c r="AH1206" s="100">
        <f t="array" ref="AH1206">IF($AA1206,STDEVA(IF(G1SelectionMask="x",IF(INDEX(RawDataRefData,$E1206,0)&gt;0,INDEX(RawDataRefData,$E1206,0)),"")),"")</f>
        <v>1.2060453783110545</v>
      </c>
      <c r="AI1206" s="101" t="b">
        <f t="shared" si="444"/>
        <v>1</v>
      </c>
      <c r="AJ1206" s="101">
        <f t="array" ref="AJ1206">IF($AI1206,MEDIAN(IF(G2SelectionMask="x",IF(INDEX(RawDataRefData,$E1206,0)&gt;0,INDEX(RawDataRefData,$E1206,0)),"")),"")</f>
        <v>2</v>
      </c>
      <c r="AK1206" s="101">
        <f t="array" ref="AK1206">IF($AI1206,QUARTILE(IF(G2SelectionMask="x",IF(INDEX(RawDataRefData,$E1206,0)&gt;0,INDEX(RawDataRefData,$E1206,0)),""),1),"")</f>
        <v>1.5</v>
      </c>
      <c r="AL1206" s="101">
        <f t="array" ref="AL1206">IF($AI1206,QUARTILE(IF(G2SelectionMask="x",IF(INDEX(RawDataRefData,$E1206,0)&gt;0,INDEX(RawDataRefData,$E1206,0)),""),3),"")</f>
        <v>3</v>
      </c>
      <c r="AM1206" s="101">
        <f t="array" ref="AM1206">IF($AI1206,MIN(IF(G2SelectionMask="x",IF(INDEX(RawDataRefData,$E1206,0)&gt;0,INDEX(RawDataRefData,$E1206,0)),"")),"")</f>
        <v>1</v>
      </c>
      <c r="AN1206" s="101">
        <f t="array" ref="AN1206">IF($AI1206,MAX(IF(G2SelectionMask="x",IF(INDEX(RawDataRefData,$E1206,0)&gt;0,INDEX(RawDataRefData,$E1206,0)),"")),"")</f>
        <v>4</v>
      </c>
      <c r="AO1206" s="101">
        <f t="shared" si="446"/>
        <v>2.2727272727272729</v>
      </c>
      <c r="AP1206" s="101">
        <f t="array" ref="AP1206">IF($AI1206,STDEVA(IF(G2SelectionMask="x",IF(INDEX(RawDataRefData,$E1206,0)&gt;0,INDEX(RawDataRefData,$E1206,0)),"")),"")</f>
        <v>1.1037127426019047</v>
      </c>
      <c r="AQ1206" s="100" t="b">
        <f t="shared" si="447"/>
        <v>0</v>
      </c>
      <c r="AR1206" s="100" t="str">
        <f t="array" ref="AR1206">IF($AQ1206,MEDIAN(IF(G3SelectionMask="x",IF(INDEX(RawDataRefData,$E1206,0)&gt;0,INDEX(RawDataRefData,$E1206,0)),"")),"")</f>
        <v/>
      </c>
      <c r="AS1206" s="100" t="str">
        <f t="array" ref="AS1206">IF($AQ1206,QUARTILE(IF(G3SelectionMask="x",IF(INDEX(RawDataRefData,$E1206,0)&gt;0,INDEX(RawDataRefData,$E1206,0)),""),1),"")</f>
        <v/>
      </c>
      <c r="AT1206" s="100" t="str">
        <f t="array" ref="AT1206">IF($AQ1206,QUARTILE(IF(G3SelectionMask="x",IF(INDEX(RawDataRefData,$E1206,0)&gt;0,INDEX(RawDataRefData,$E1206,0)),""),3),"")</f>
        <v/>
      </c>
      <c r="AU1206" s="100" t="str">
        <f t="array" ref="AU1206">IF($AQ1206,MIN(IF(G3SelectionMask="x",IF(INDEX(RawDataRefData,$E1206,0)&gt;0,INDEX(RawDataRefData,$E1206,0)),"")),"")</f>
        <v/>
      </c>
      <c r="AV1206" s="100" t="str">
        <f t="array" ref="AV1206">IF($AQ1206,MAX(IF(G3SelectionMask="x",IF(INDEX(RawDataRefData,$E1206,0)&gt;0,INDEX(RawDataRefData,$E1206,0)),"")),"")</f>
        <v/>
      </c>
      <c r="AW1206" s="100" t="str">
        <f t="shared" si="448"/>
        <v/>
      </c>
      <c r="AX1206" s="100" t="str">
        <f t="array" ref="AX1206">IF($AQ1206,STDEVA(IF(G3SelectionMask="x",IF(INDEX(RawDataRefData,$E1206,0)&gt;0,INDEX(RawDataRefData,$E1206,0)),"")),"")</f>
        <v/>
      </c>
      <c r="AY1206" s="101" t="b">
        <f t="shared" si="449"/>
        <v>0</v>
      </c>
      <c r="AZ1206" s="101" t="str">
        <f t="array" ref="AZ1206">IF($AY1206,MEDIAN(IF(G4SelectionMask="x",IF(INDEX(RawDataRefData,$E1206,0)&gt;0,INDEX(RawDataRefData,$E1206,0)),"")),"")</f>
        <v/>
      </c>
      <c r="BA1206" s="101" t="str">
        <f t="array" ref="BA1206">IF($AY1206,QUARTILE(IF(G4SelectionMask="x",IF(INDEX(RawDataRefData,$E1206,0)&gt;0,INDEX(RawDataRefData,$E1206,0)),""),1),"")</f>
        <v/>
      </c>
      <c r="BB1206" s="101" t="str">
        <f t="array" ref="BB1206">IF($AY1206,QUARTILE(IF(G4SelectionMask="x",IF(INDEX(RawDataRefData,$E1206,0)&gt;0,INDEX(RawDataRefData,$E1206,0)),""),3),"")</f>
        <v/>
      </c>
      <c r="BC1206" s="101" t="str">
        <f t="array" ref="BC1206">IF($AY1206,MIN(IF(G4SelectionMask="x",IF(INDEX(RawDataRefData,$E1206,0)&gt;0,INDEX(RawDataRefData,$E1206,0)),"")),"")</f>
        <v/>
      </c>
      <c r="BD1206" s="101" t="str">
        <f t="array" ref="BD1206">IF($AY1206,MAX(IF(G4SelectionMask="x",IF(INDEX(RawDataRefData,$E1206,0)&gt;0,INDEX(RawDataRefData,$E1206,0)),"")),"")</f>
        <v/>
      </c>
      <c r="BE1206" s="101" t="str">
        <f t="shared" si="450"/>
        <v/>
      </c>
      <c r="BF1206" s="101" t="str">
        <f t="array" ref="BF1206">IF($AY1206,STDEVA(IF(G4SelectionMask="x",IF(INDEX(RawDataRefData,$E1206,0)&gt;0,INDEX(RawDataRefData,$E1206,0)),"")),"")</f>
        <v/>
      </c>
      <c r="BG1206" s="100" t="b">
        <f t="shared" si="451"/>
        <v>0</v>
      </c>
      <c r="BH1206" s="100" t="str">
        <f t="array" ref="BH1206">IF($BG1206,MEDIAN(IF(G5SelectionMask="x",IF(INDEX(RawDataRefData,$E1206,0)&gt;0,INDEX(RawDataRefData,$E1206,0)),"")),"")</f>
        <v/>
      </c>
      <c r="BI1206" s="100" t="str">
        <f t="array" ref="BI1206">IF($BG1206,QUARTILE(IF(G5SelectionMask="x",IF(INDEX(RawDataRefData,$E1206,0)&gt;0,INDEX(RawDataRefData,$E1206,0)),""),1),"")</f>
        <v/>
      </c>
      <c r="BJ1206" s="100" t="str">
        <f t="array" ref="BJ1206">IF($BG1206,QUARTILE(IF(G5SelectionMask="x",IF(INDEX(RawDataRefData,$E1206,0)&gt;0,INDEX(RawDataRefData,$E1206,0)),""),3),"")</f>
        <v/>
      </c>
      <c r="BK1206" s="100" t="str">
        <f t="array" ref="BK1206">IF($BG1206,MIN(IF(G5SelectionMask="x",IF(INDEX(RawDataRefData,$E1206,0)&gt;0,INDEX(RawDataRefData,$E1206,0)),"")),"")</f>
        <v/>
      </c>
      <c r="BL1206" s="100" t="str">
        <f t="array" ref="BL1206">IF($BG1206,MAX(IF(G5SelectionMask="x",IF(INDEX(RawDataRefData,$E1206,0)&gt;0,INDEX(RawDataRefData,$E1206,0)),"")),"")</f>
        <v/>
      </c>
      <c r="BM1206" s="100" t="str">
        <f t="shared" si="452"/>
        <v/>
      </c>
      <c r="BN1206" s="103" t="str">
        <f t="array" ref="BN1206">IF($BG1206,STDEVA(IF(G5SelectionMask="x",IF(INDEX(RawDataRefData,$E1206,0)&gt;0,INDEX(RawDataRefData,$E1206,0)),"")),"")</f>
        <v/>
      </c>
      <c r="BO1206" s="104"/>
      <c r="BP1206" s="105">
        <v>3</v>
      </c>
      <c r="BQ1206" s="105">
        <v>2</v>
      </c>
      <c r="BR1206" s="105">
        <v>1</v>
      </c>
      <c r="BS1206" s="105">
        <v>4</v>
      </c>
      <c r="BT1206" s="105">
        <v>4</v>
      </c>
      <c r="BU1206" s="105">
        <v>1</v>
      </c>
      <c r="BV1206" s="105">
        <v>4</v>
      </c>
      <c r="BW1206" s="105">
        <v>3</v>
      </c>
      <c r="BX1206" s="105">
        <v>2</v>
      </c>
      <c r="BY1206" s="105">
        <v>4</v>
      </c>
      <c r="BZ1206" s="105">
        <v>2</v>
      </c>
      <c r="CA1206" s="105">
        <v>2</v>
      </c>
      <c r="CB1206" s="105">
        <v>1</v>
      </c>
      <c r="CC1206" s="105">
        <v>4</v>
      </c>
      <c r="CD1206" s="105">
        <v>3</v>
      </c>
    </row>
    <row r="1207" spans="1:82" hidden="1" x14ac:dyDescent="0.2">
      <c r="A1207" s="33" t="e">
        <f t="shared" si="441"/>
        <v>#NAME?</v>
      </c>
      <c r="B1207" s="218"/>
      <c r="C1207" s="212"/>
      <c r="D1207" s="224"/>
      <c r="E1207" s="72">
        <f t="shared" si="445"/>
        <v>1198</v>
      </c>
      <c r="F1207" s="9" t="s">
        <v>1261</v>
      </c>
      <c r="H1207" s="9" t="s">
        <v>1212</v>
      </c>
      <c r="I1207" s="9" t="s">
        <v>1626</v>
      </c>
      <c r="K1207" s="100">
        <f t="shared" si="429"/>
        <v>1</v>
      </c>
      <c r="L1207" s="100"/>
      <c r="M1207" s="100"/>
      <c r="N1207" s="100"/>
      <c r="O1207" s="100"/>
      <c r="P1207" s="101">
        <f t="shared" si="430"/>
        <v>1</v>
      </c>
      <c r="Q1207" s="102">
        <f t="shared" si="431"/>
        <v>2</v>
      </c>
      <c r="R1207" s="102">
        <f t="shared" si="432"/>
        <v>2</v>
      </c>
      <c r="S1207" s="102">
        <f t="shared" si="433"/>
        <v>3</v>
      </c>
      <c r="T1207" s="102">
        <f t="shared" si="434"/>
        <v>1</v>
      </c>
      <c r="U1207" s="102">
        <f t="shared" si="435"/>
        <v>3</v>
      </c>
      <c r="V1207" s="102">
        <f t="shared" si="436"/>
        <v>4</v>
      </c>
      <c r="W1207" s="102">
        <f t="shared" si="437"/>
        <v>3</v>
      </c>
      <c r="X1207" s="102">
        <f t="shared" si="438"/>
        <v>2</v>
      </c>
      <c r="Y1207" s="102">
        <f t="shared" si="439"/>
        <v>4</v>
      </c>
      <c r="Z1207" s="102">
        <f t="shared" si="440"/>
        <v>4</v>
      </c>
      <c r="AA1207" s="100" t="b">
        <f t="shared" si="442"/>
        <v>1</v>
      </c>
      <c r="AB1207" s="100">
        <f t="array" ref="AB1207">IF($AA1207,MEDIAN(IF(G1SelectionMask="x",IF(INDEX(RawDataRefData,$E1207,0)&gt;0,INDEX(RawDataRefData,$E1207,0)),"")),"")</f>
        <v>3</v>
      </c>
      <c r="AC1207" s="100">
        <f t="array" ref="AC1207">IF($AA1207,QUARTILE(IF(G1SelectionMask="x",IF(INDEX(RawDataRefData,$E1207,0)&gt;0,INDEX(RawDataRefData,$E1207,0)),""),1),"")</f>
        <v>2</v>
      </c>
      <c r="AD1207" s="100">
        <f t="array" ref="AD1207">IF($AA1207,QUARTILE(IF(G1SelectionMask="x",IF(INDEX(RawDataRefData,$E1207,0)&gt;0,INDEX(RawDataRefData,$E1207,0)),""),3),"")</f>
        <v>3.5</v>
      </c>
      <c r="AE1207" s="100">
        <f t="array" ref="AE1207">IF($AA1207,MIN(IF(G1SelectionMask="x",IF(INDEX(RawDataRefData,$E1207,0)&gt;0,INDEX(RawDataRefData,$E1207,0)),"")),"")</f>
        <v>1</v>
      </c>
      <c r="AF1207" s="100">
        <f t="array" ref="AF1207">IF($AA1207,MAX(IF(G1SelectionMask="x",IF(INDEX(RawDataRefData,$E1207,0)&gt;0,INDEX(RawDataRefData,$E1207,0)),"")),"")</f>
        <v>4</v>
      </c>
      <c r="AG1207" s="100">
        <f t="shared" si="443"/>
        <v>2.6363636363636362</v>
      </c>
      <c r="AH1207" s="100">
        <f t="array" ref="AH1207">IF($AA1207,STDEVA(IF(G1SelectionMask="x",IF(INDEX(RawDataRefData,$E1207,0)&gt;0,INDEX(RawDataRefData,$E1207,0)),"")),"")</f>
        <v>1.1200649331826502</v>
      </c>
      <c r="AI1207" s="101" t="b">
        <f t="shared" si="444"/>
        <v>1</v>
      </c>
      <c r="AJ1207" s="101">
        <f t="array" ref="AJ1207">IF($AI1207,MEDIAN(IF(G2SelectionMask="x",IF(INDEX(RawDataRefData,$E1207,0)&gt;0,INDEX(RawDataRefData,$E1207,0)),"")),"")</f>
        <v>2</v>
      </c>
      <c r="AK1207" s="101">
        <f t="array" ref="AK1207">IF($AI1207,QUARTILE(IF(G2SelectionMask="x",IF(INDEX(RawDataRefData,$E1207,0)&gt;0,INDEX(RawDataRefData,$E1207,0)),""),1),"")</f>
        <v>2</v>
      </c>
      <c r="AL1207" s="101">
        <f t="array" ref="AL1207">IF($AI1207,QUARTILE(IF(G2SelectionMask="x",IF(INDEX(RawDataRefData,$E1207,0)&gt;0,INDEX(RawDataRefData,$E1207,0)),""),3),"")</f>
        <v>3.5</v>
      </c>
      <c r="AM1207" s="101">
        <f t="array" ref="AM1207">IF($AI1207,MIN(IF(G2SelectionMask="x",IF(INDEX(RawDataRefData,$E1207,0)&gt;0,INDEX(RawDataRefData,$E1207,0)),"")),"")</f>
        <v>1</v>
      </c>
      <c r="AN1207" s="101">
        <f t="array" ref="AN1207">IF($AI1207,MAX(IF(G2SelectionMask="x",IF(INDEX(RawDataRefData,$E1207,0)&gt;0,INDEX(RawDataRefData,$E1207,0)),"")),"")</f>
        <v>4</v>
      </c>
      <c r="AO1207" s="101">
        <f t="shared" si="446"/>
        <v>2.5454545454545454</v>
      </c>
      <c r="AP1207" s="101">
        <f t="array" ref="AP1207">IF($AI1207,STDEVA(IF(G2SelectionMask="x",IF(INDEX(RawDataRefData,$E1207,0)&gt;0,INDEX(RawDataRefData,$E1207,0)),"")),"")</f>
        <v>1.1281521496355327</v>
      </c>
      <c r="AQ1207" s="100" t="b">
        <f t="shared" si="447"/>
        <v>0</v>
      </c>
      <c r="AR1207" s="100" t="str">
        <f t="array" ref="AR1207">IF($AQ1207,MEDIAN(IF(G3SelectionMask="x",IF(INDEX(RawDataRefData,$E1207,0)&gt;0,INDEX(RawDataRefData,$E1207,0)),"")),"")</f>
        <v/>
      </c>
      <c r="AS1207" s="100" t="str">
        <f t="array" ref="AS1207">IF($AQ1207,QUARTILE(IF(G3SelectionMask="x",IF(INDEX(RawDataRefData,$E1207,0)&gt;0,INDEX(RawDataRefData,$E1207,0)),""),1),"")</f>
        <v/>
      </c>
      <c r="AT1207" s="100" t="str">
        <f t="array" ref="AT1207">IF($AQ1207,QUARTILE(IF(G3SelectionMask="x",IF(INDEX(RawDataRefData,$E1207,0)&gt;0,INDEX(RawDataRefData,$E1207,0)),""),3),"")</f>
        <v/>
      </c>
      <c r="AU1207" s="100" t="str">
        <f t="array" ref="AU1207">IF($AQ1207,MIN(IF(G3SelectionMask="x",IF(INDEX(RawDataRefData,$E1207,0)&gt;0,INDEX(RawDataRefData,$E1207,0)),"")),"")</f>
        <v/>
      </c>
      <c r="AV1207" s="100" t="str">
        <f t="array" ref="AV1207">IF($AQ1207,MAX(IF(G3SelectionMask="x",IF(INDEX(RawDataRefData,$E1207,0)&gt;0,INDEX(RawDataRefData,$E1207,0)),"")),"")</f>
        <v/>
      </c>
      <c r="AW1207" s="100" t="str">
        <f t="shared" si="448"/>
        <v/>
      </c>
      <c r="AX1207" s="100" t="str">
        <f t="array" ref="AX1207">IF($AQ1207,STDEVA(IF(G3SelectionMask="x",IF(INDEX(RawDataRefData,$E1207,0)&gt;0,INDEX(RawDataRefData,$E1207,0)),"")),"")</f>
        <v/>
      </c>
      <c r="AY1207" s="101" t="b">
        <f t="shared" si="449"/>
        <v>0</v>
      </c>
      <c r="AZ1207" s="101" t="str">
        <f t="array" ref="AZ1207">IF($AY1207,MEDIAN(IF(G4SelectionMask="x",IF(INDEX(RawDataRefData,$E1207,0)&gt;0,INDEX(RawDataRefData,$E1207,0)),"")),"")</f>
        <v/>
      </c>
      <c r="BA1207" s="101" t="str">
        <f t="array" ref="BA1207">IF($AY1207,QUARTILE(IF(G4SelectionMask="x",IF(INDEX(RawDataRefData,$E1207,0)&gt;0,INDEX(RawDataRefData,$E1207,0)),""),1),"")</f>
        <v/>
      </c>
      <c r="BB1207" s="101" t="str">
        <f t="array" ref="BB1207">IF($AY1207,QUARTILE(IF(G4SelectionMask="x",IF(INDEX(RawDataRefData,$E1207,0)&gt;0,INDEX(RawDataRefData,$E1207,0)),""),3),"")</f>
        <v/>
      </c>
      <c r="BC1207" s="101" t="str">
        <f t="array" ref="BC1207">IF($AY1207,MIN(IF(G4SelectionMask="x",IF(INDEX(RawDataRefData,$E1207,0)&gt;0,INDEX(RawDataRefData,$E1207,0)),"")),"")</f>
        <v/>
      </c>
      <c r="BD1207" s="101" t="str">
        <f t="array" ref="BD1207">IF($AY1207,MAX(IF(G4SelectionMask="x",IF(INDEX(RawDataRefData,$E1207,0)&gt;0,INDEX(RawDataRefData,$E1207,0)),"")),"")</f>
        <v/>
      </c>
      <c r="BE1207" s="101" t="str">
        <f t="shared" si="450"/>
        <v/>
      </c>
      <c r="BF1207" s="101" t="str">
        <f t="array" ref="BF1207">IF($AY1207,STDEVA(IF(G4SelectionMask="x",IF(INDEX(RawDataRefData,$E1207,0)&gt;0,INDEX(RawDataRefData,$E1207,0)),"")),"")</f>
        <v/>
      </c>
      <c r="BG1207" s="100" t="b">
        <f t="shared" si="451"/>
        <v>0</v>
      </c>
      <c r="BH1207" s="100" t="str">
        <f t="array" ref="BH1207">IF($BG1207,MEDIAN(IF(G5SelectionMask="x",IF(INDEX(RawDataRefData,$E1207,0)&gt;0,INDEX(RawDataRefData,$E1207,0)),"")),"")</f>
        <v/>
      </c>
      <c r="BI1207" s="100" t="str">
        <f t="array" ref="BI1207">IF($BG1207,QUARTILE(IF(G5SelectionMask="x",IF(INDEX(RawDataRefData,$E1207,0)&gt;0,INDEX(RawDataRefData,$E1207,0)),""),1),"")</f>
        <v/>
      </c>
      <c r="BJ1207" s="100" t="str">
        <f t="array" ref="BJ1207">IF($BG1207,QUARTILE(IF(G5SelectionMask="x",IF(INDEX(RawDataRefData,$E1207,0)&gt;0,INDEX(RawDataRefData,$E1207,0)),""),3),"")</f>
        <v/>
      </c>
      <c r="BK1207" s="100" t="str">
        <f t="array" ref="BK1207">IF($BG1207,MIN(IF(G5SelectionMask="x",IF(INDEX(RawDataRefData,$E1207,0)&gt;0,INDEX(RawDataRefData,$E1207,0)),"")),"")</f>
        <v/>
      </c>
      <c r="BL1207" s="100" t="str">
        <f t="array" ref="BL1207">IF($BG1207,MAX(IF(G5SelectionMask="x",IF(INDEX(RawDataRefData,$E1207,0)&gt;0,INDEX(RawDataRefData,$E1207,0)),"")),"")</f>
        <v/>
      </c>
      <c r="BM1207" s="100" t="str">
        <f t="shared" si="452"/>
        <v/>
      </c>
      <c r="BN1207" s="103" t="str">
        <f t="array" ref="BN1207">IF($BG1207,STDEVA(IF(G5SelectionMask="x",IF(INDEX(RawDataRefData,$E1207,0)&gt;0,INDEX(RawDataRefData,$E1207,0)),"")),"")</f>
        <v/>
      </c>
      <c r="BO1207" s="104"/>
      <c r="BP1207" s="105">
        <v>1</v>
      </c>
      <c r="BQ1207" s="105">
        <v>1</v>
      </c>
      <c r="BR1207" s="105">
        <v>2</v>
      </c>
      <c r="BS1207" s="105">
        <v>2</v>
      </c>
      <c r="BT1207" s="105">
        <v>3</v>
      </c>
      <c r="BU1207" s="105">
        <v>1</v>
      </c>
      <c r="BV1207" s="105">
        <v>3</v>
      </c>
      <c r="BW1207" s="105">
        <v>4</v>
      </c>
      <c r="BX1207" s="105">
        <v>3</v>
      </c>
      <c r="BY1207" s="105">
        <v>2</v>
      </c>
      <c r="BZ1207" s="105">
        <v>4</v>
      </c>
      <c r="CA1207" s="105">
        <v>4</v>
      </c>
      <c r="CB1207" s="105">
        <v>2</v>
      </c>
      <c r="CC1207" s="105">
        <v>2</v>
      </c>
      <c r="CD1207" s="105">
        <v>2</v>
      </c>
    </row>
    <row r="1208" spans="1:82" hidden="1" x14ac:dyDescent="0.2">
      <c r="A1208" s="33" t="e">
        <f t="shared" si="441"/>
        <v>#NAME?</v>
      </c>
      <c r="B1208" s="218"/>
      <c r="C1208" s="212"/>
      <c r="D1208" s="224"/>
      <c r="E1208" s="72">
        <f t="shared" si="445"/>
        <v>1199</v>
      </c>
      <c r="F1208" s="9" t="s">
        <v>1262</v>
      </c>
      <c r="H1208" s="9" t="s">
        <v>1212</v>
      </c>
      <c r="I1208" s="9" t="s">
        <v>1626</v>
      </c>
      <c r="K1208" s="100">
        <f t="shared" si="429"/>
        <v>2</v>
      </c>
      <c r="L1208" s="100"/>
      <c r="M1208" s="100"/>
      <c r="N1208" s="100"/>
      <c r="O1208" s="100"/>
      <c r="P1208" s="101">
        <f t="shared" si="430"/>
        <v>3</v>
      </c>
      <c r="Q1208" s="102">
        <f t="shared" si="431"/>
        <v>4</v>
      </c>
      <c r="R1208" s="102">
        <f t="shared" si="432"/>
        <v>4</v>
      </c>
      <c r="S1208" s="102">
        <f t="shared" si="433"/>
        <v>1</v>
      </c>
      <c r="T1208" s="102">
        <f t="shared" si="434"/>
        <v>2</v>
      </c>
      <c r="U1208" s="102">
        <f t="shared" si="435"/>
        <v>3</v>
      </c>
      <c r="V1208" s="102">
        <f t="shared" si="436"/>
        <v>3</v>
      </c>
      <c r="W1208" s="102">
        <f t="shared" si="437"/>
        <v>3</v>
      </c>
      <c r="X1208" s="102">
        <f t="shared" si="438"/>
        <v>2</v>
      </c>
      <c r="Y1208" s="102">
        <f t="shared" si="439"/>
        <v>3</v>
      </c>
      <c r="Z1208" s="102">
        <f t="shared" si="440"/>
        <v>1</v>
      </c>
      <c r="AA1208" s="100" t="b">
        <f t="shared" si="442"/>
        <v>1</v>
      </c>
      <c r="AB1208" s="100">
        <f t="array" ref="AB1208">IF($AA1208,MEDIAN(IF(G1SelectionMask="x",IF(INDEX(RawDataRefData,$E1208,0)&gt;0,INDEX(RawDataRefData,$E1208,0)),"")),"")</f>
        <v>3</v>
      </c>
      <c r="AC1208" s="100">
        <f t="array" ref="AC1208">IF($AA1208,QUARTILE(IF(G1SelectionMask="x",IF(INDEX(RawDataRefData,$E1208,0)&gt;0,INDEX(RawDataRefData,$E1208,0)),""),1),"")</f>
        <v>2</v>
      </c>
      <c r="AD1208" s="100">
        <f t="array" ref="AD1208">IF($AA1208,QUARTILE(IF(G1SelectionMask="x",IF(INDEX(RawDataRefData,$E1208,0)&gt;0,INDEX(RawDataRefData,$E1208,0)),""),3),"")</f>
        <v>3</v>
      </c>
      <c r="AE1208" s="100">
        <f t="array" ref="AE1208">IF($AA1208,MIN(IF(G1SelectionMask="x",IF(INDEX(RawDataRefData,$E1208,0)&gt;0,INDEX(RawDataRefData,$E1208,0)),"")),"")</f>
        <v>1</v>
      </c>
      <c r="AF1208" s="100">
        <f t="array" ref="AF1208">IF($AA1208,MAX(IF(G1SelectionMask="x",IF(INDEX(RawDataRefData,$E1208,0)&gt;0,INDEX(RawDataRefData,$E1208,0)),"")),"")</f>
        <v>4</v>
      </c>
      <c r="AG1208" s="100">
        <f t="shared" si="443"/>
        <v>2.6363636363636362</v>
      </c>
      <c r="AH1208" s="100">
        <f t="array" ref="AH1208">IF($AA1208,STDEVA(IF(G1SelectionMask="x",IF(INDEX(RawDataRefData,$E1208,0)&gt;0,INDEX(RawDataRefData,$E1208,0)),"")),"")</f>
        <v>1.0269106361049412</v>
      </c>
      <c r="AI1208" s="101" t="b">
        <f t="shared" si="444"/>
        <v>1</v>
      </c>
      <c r="AJ1208" s="101">
        <f t="array" ref="AJ1208">IF($AI1208,MEDIAN(IF(G2SelectionMask="x",IF(INDEX(RawDataRefData,$E1208,0)&gt;0,INDEX(RawDataRefData,$E1208,0)),"")),"")</f>
        <v>3</v>
      </c>
      <c r="AK1208" s="101">
        <f t="array" ref="AK1208">IF($AI1208,QUARTILE(IF(G2SelectionMask="x",IF(INDEX(RawDataRefData,$E1208,0)&gt;0,INDEX(RawDataRefData,$E1208,0)),""),1),"")</f>
        <v>1.5</v>
      </c>
      <c r="AL1208" s="101">
        <f t="array" ref="AL1208">IF($AI1208,QUARTILE(IF(G2SelectionMask="x",IF(INDEX(RawDataRefData,$E1208,0)&gt;0,INDEX(RawDataRefData,$E1208,0)),""),3),"")</f>
        <v>3</v>
      </c>
      <c r="AM1208" s="101">
        <f t="array" ref="AM1208">IF($AI1208,MIN(IF(G2SelectionMask="x",IF(INDEX(RawDataRefData,$E1208,0)&gt;0,INDEX(RawDataRefData,$E1208,0)),"")),"")</f>
        <v>1</v>
      </c>
      <c r="AN1208" s="101">
        <f t="array" ref="AN1208">IF($AI1208,MAX(IF(G2SelectionMask="x",IF(INDEX(RawDataRefData,$E1208,0)&gt;0,INDEX(RawDataRefData,$E1208,0)),"")),"")</f>
        <v>4</v>
      </c>
      <c r="AO1208" s="101">
        <f t="shared" si="446"/>
        <v>2.5454545454545454</v>
      </c>
      <c r="AP1208" s="101">
        <f t="array" ref="AP1208">IF($AI1208,STDEVA(IF(G2SelectionMask="x",IF(INDEX(RawDataRefData,$E1208,0)&gt;0,INDEX(RawDataRefData,$E1208,0)),"")),"")</f>
        <v>1.1281521496355327</v>
      </c>
      <c r="AQ1208" s="100" t="b">
        <f t="shared" si="447"/>
        <v>0</v>
      </c>
      <c r="AR1208" s="100" t="str">
        <f t="array" ref="AR1208">IF($AQ1208,MEDIAN(IF(G3SelectionMask="x",IF(INDEX(RawDataRefData,$E1208,0)&gt;0,INDEX(RawDataRefData,$E1208,0)),"")),"")</f>
        <v/>
      </c>
      <c r="AS1208" s="100" t="str">
        <f t="array" ref="AS1208">IF($AQ1208,QUARTILE(IF(G3SelectionMask="x",IF(INDEX(RawDataRefData,$E1208,0)&gt;0,INDEX(RawDataRefData,$E1208,0)),""),1),"")</f>
        <v/>
      </c>
      <c r="AT1208" s="100" t="str">
        <f t="array" ref="AT1208">IF($AQ1208,QUARTILE(IF(G3SelectionMask="x",IF(INDEX(RawDataRefData,$E1208,0)&gt;0,INDEX(RawDataRefData,$E1208,0)),""),3),"")</f>
        <v/>
      </c>
      <c r="AU1208" s="100" t="str">
        <f t="array" ref="AU1208">IF($AQ1208,MIN(IF(G3SelectionMask="x",IF(INDEX(RawDataRefData,$E1208,0)&gt;0,INDEX(RawDataRefData,$E1208,0)),"")),"")</f>
        <v/>
      </c>
      <c r="AV1208" s="100" t="str">
        <f t="array" ref="AV1208">IF($AQ1208,MAX(IF(G3SelectionMask="x",IF(INDEX(RawDataRefData,$E1208,0)&gt;0,INDEX(RawDataRefData,$E1208,0)),"")),"")</f>
        <v/>
      </c>
      <c r="AW1208" s="100" t="str">
        <f t="shared" si="448"/>
        <v/>
      </c>
      <c r="AX1208" s="100" t="str">
        <f t="array" ref="AX1208">IF($AQ1208,STDEVA(IF(G3SelectionMask="x",IF(INDEX(RawDataRefData,$E1208,0)&gt;0,INDEX(RawDataRefData,$E1208,0)),"")),"")</f>
        <v/>
      </c>
      <c r="AY1208" s="101" t="b">
        <f t="shared" si="449"/>
        <v>0</v>
      </c>
      <c r="AZ1208" s="101" t="str">
        <f t="array" ref="AZ1208">IF($AY1208,MEDIAN(IF(G4SelectionMask="x",IF(INDEX(RawDataRefData,$E1208,0)&gt;0,INDEX(RawDataRefData,$E1208,0)),"")),"")</f>
        <v/>
      </c>
      <c r="BA1208" s="101" t="str">
        <f t="array" ref="BA1208">IF($AY1208,QUARTILE(IF(G4SelectionMask="x",IF(INDEX(RawDataRefData,$E1208,0)&gt;0,INDEX(RawDataRefData,$E1208,0)),""),1),"")</f>
        <v/>
      </c>
      <c r="BB1208" s="101" t="str">
        <f t="array" ref="BB1208">IF($AY1208,QUARTILE(IF(G4SelectionMask="x",IF(INDEX(RawDataRefData,$E1208,0)&gt;0,INDEX(RawDataRefData,$E1208,0)),""),3),"")</f>
        <v/>
      </c>
      <c r="BC1208" s="101" t="str">
        <f t="array" ref="BC1208">IF($AY1208,MIN(IF(G4SelectionMask="x",IF(INDEX(RawDataRefData,$E1208,0)&gt;0,INDEX(RawDataRefData,$E1208,0)),"")),"")</f>
        <v/>
      </c>
      <c r="BD1208" s="101" t="str">
        <f t="array" ref="BD1208">IF($AY1208,MAX(IF(G4SelectionMask="x",IF(INDEX(RawDataRefData,$E1208,0)&gt;0,INDEX(RawDataRefData,$E1208,0)),"")),"")</f>
        <v/>
      </c>
      <c r="BE1208" s="101" t="str">
        <f t="shared" si="450"/>
        <v/>
      </c>
      <c r="BF1208" s="101" t="str">
        <f t="array" ref="BF1208">IF($AY1208,STDEVA(IF(G4SelectionMask="x",IF(INDEX(RawDataRefData,$E1208,0)&gt;0,INDEX(RawDataRefData,$E1208,0)),"")),"")</f>
        <v/>
      </c>
      <c r="BG1208" s="100" t="b">
        <f t="shared" si="451"/>
        <v>0</v>
      </c>
      <c r="BH1208" s="100" t="str">
        <f t="array" ref="BH1208">IF($BG1208,MEDIAN(IF(G5SelectionMask="x",IF(INDEX(RawDataRefData,$E1208,0)&gt;0,INDEX(RawDataRefData,$E1208,0)),"")),"")</f>
        <v/>
      </c>
      <c r="BI1208" s="100" t="str">
        <f t="array" ref="BI1208">IF($BG1208,QUARTILE(IF(G5SelectionMask="x",IF(INDEX(RawDataRefData,$E1208,0)&gt;0,INDEX(RawDataRefData,$E1208,0)),""),1),"")</f>
        <v/>
      </c>
      <c r="BJ1208" s="100" t="str">
        <f t="array" ref="BJ1208">IF($BG1208,QUARTILE(IF(G5SelectionMask="x",IF(INDEX(RawDataRefData,$E1208,0)&gt;0,INDEX(RawDataRefData,$E1208,0)),""),3),"")</f>
        <v/>
      </c>
      <c r="BK1208" s="100" t="str">
        <f t="array" ref="BK1208">IF($BG1208,MIN(IF(G5SelectionMask="x",IF(INDEX(RawDataRefData,$E1208,0)&gt;0,INDEX(RawDataRefData,$E1208,0)),"")),"")</f>
        <v/>
      </c>
      <c r="BL1208" s="100" t="str">
        <f t="array" ref="BL1208">IF($BG1208,MAX(IF(G5SelectionMask="x",IF(INDEX(RawDataRefData,$E1208,0)&gt;0,INDEX(RawDataRefData,$E1208,0)),"")),"")</f>
        <v/>
      </c>
      <c r="BM1208" s="100" t="str">
        <f t="shared" si="452"/>
        <v/>
      </c>
      <c r="BN1208" s="103" t="str">
        <f t="array" ref="BN1208">IF($BG1208,STDEVA(IF(G5SelectionMask="x",IF(INDEX(RawDataRefData,$E1208,0)&gt;0,INDEX(RawDataRefData,$E1208,0)),"")),"")</f>
        <v/>
      </c>
      <c r="BO1208" s="104"/>
      <c r="BP1208" s="105">
        <v>2</v>
      </c>
      <c r="BQ1208" s="105">
        <v>3</v>
      </c>
      <c r="BR1208" s="105">
        <v>4</v>
      </c>
      <c r="BS1208" s="105">
        <v>4</v>
      </c>
      <c r="BT1208" s="105">
        <v>1</v>
      </c>
      <c r="BU1208" s="105">
        <v>2</v>
      </c>
      <c r="BV1208" s="105">
        <v>3</v>
      </c>
      <c r="BW1208" s="105">
        <v>3</v>
      </c>
      <c r="BX1208" s="105">
        <v>3</v>
      </c>
      <c r="BY1208" s="105">
        <v>2</v>
      </c>
      <c r="BZ1208" s="105">
        <v>3</v>
      </c>
      <c r="CA1208" s="105">
        <v>1</v>
      </c>
      <c r="CB1208" s="105">
        <v>4</v>
      </c>
      <c r="CC1208" s="105">
        <v>1</v>
      </c>
      <c r="CD1208" s="105">
        <v>3</v>
      </c>
    </row>
    <row r="1209" spans="1:82" hidden="1" x14ac:dyDescent="0.2">
      <c r="A1209" s="33" t="e">
        <f t="shared" si="441"/>
        <v>#NAME?</v>
      </c>
      <c r="B1209" s="218"/>
      <c r="C1209" s="212"/>
      <c r="D1209" s="224"/>
      <c r="E1209" s="72">
        <f t="shared" si="445"/>
        <v>1200</v>
      </c>
      <c r="F1209" s="9" t="s">
        <v>1263</v>
      </c>
      <c r="H1209" s="9" t="s">
        <v>1212</v>
      </c>
      <c r="I1209" s="9" t="s">
        <v>1626</v>
      </c>
      <c r="K1209" s="100">
        <f t="shared" si="429"/>
        <v>3</v>
      </c>
      <c r="L1209" s="100"/>
      <c r="M1209" s="100"/>
      <c r="N1209" s="100"/>
      <c r="O1209" s="100"/>
      <c r="P1209" s="101">
        <f t="shared" si="430"/>
        <v>1</v>
      </c>
      <c r="Q1209" s="102">
        <f t="shared" si="431"/>
        <v>4</v>
      </c>
      <c r="R1209" s="102">
        <f t="shared" si="432"/>
        <v>2</v>
      </c>
      <c r="S1209" s="102">
        <f t="shared" si="433"/>
        <v>4</v>
      </c>
      <c r="T1209" s="102">
        <f t="shared" si="434"/>
        <v>1</v>
      </c>
      <c r="U1209" s="102">
        <f t="shared" si="435"/>
        <v>4</v>
      </c>
      <c r="V1209" s="102">
        <f t="shared" si="436"/>
        <v>4</v>
      </c>
      <c r="W1209" s="102">
        <f t="shared" si="437"/>
        <v>2</v>
      </c>
      <c r="X1209" s="102">
        <f t="shared" si="438"/>
        <v>1</v>
      </c>
      <c r="Y1209" s="102">
        <f t="shared" si="439"/>
        <v>4</v>
      </c>
      <c r="Z1209" s="102">
        <f t="shared" si="440"/>
        <v>4</v>
      </c>
      <c r="AA1209" s="100" t="b">
        <f t="shared" si="442"/>
        <v>1</v>
      </c>
      <c r="AB1209" s="100">
        <f t="array" ref="AB1209">IF($AA1209,MEDIAN(IF(G1SelectionMask="x",IF(INDEX(RawDataRefData,$E1209,0)&gt;0,INDEX(RawDataRefData,$E1209,0)),"")),"")</f>
        <v>4</v>
      </c>
      <c r="AC1209" s="100">
        <f t="array" ref="AC1209">IF($AA1209,QUARTILE(IF(G1SelectionMask="x",IF(INDEX(RawDataRefData,$E1209,0)&gt;0,INDEX(RawDataRefData,$E1209,0)),""),1),"")</f>
        <v>1.5</v>
      </c>
      <c r="AD1209" s="100">
        <f t="array" ref="AD1209">IF($AA1209,QUARTILE(IF(G1SelectionMask="x",IF(INDEX(RawDataRefData,$E1209,0)&gt;0,INDEX(RawDataRefData,$E1209,0)),""),3),"")</f>
        <v>4</v>
      </c>
      <c r="AE1209" s="100">
        <f t="array" ref="AE1209">IF($AA1209,MIN(IF(G1SelectionMask="x",IF(INDEX(RawDataRefData,$E1209,0)&gt;0,INDEX(RawDataRefData,$E1209,0)),"")),"")</f>
        <v>1</v>
      </c>
      <c r="AF1209" s="100">
        <f t="array" ref="AF1209">IF($AA1209,MAX(IF(G1SelectionMask="x",IF(INDEX(RawDataRefData,$E1209,0)&gt;0,INDEX(RawDataRefData,$E1209,0)),"")),"")</f>
        <v>4</v>
      </c>
      <c r="AG1209" s="100">
        <f t="shared" si="443"/>
        <v>2.8181818181818183</v>
      </c>
      <c r="AH1209" s="100">
        <f t="array" ref="AH1209">IF($AA1209,STDEVA(IF(G1SelectionMask="x",IF(INDEX(RawDataRefData,$E1209,0)&gt;0,INDEX(RawDataRefData,$E1209,0)),"")),"")</f>
        <v>1.4012980994907416</v>
      </c>
      <c r="AI1209" s="101" t="b">
        <f t="shared" si="444"/>
        <v>1</v>
      </c>
      <c r="AJ1209" s="101">
        <f t="array" ref="AJ1209">IF($AI1209,MEDIAN(IF(G2SelectionMask="x",IF(INDEX(RawDataRefData,$E1209,0)&gt;0,INDEX(RawDataRefData,$E1209,0)),"")),"")</f>
        <v>4</v>
      </c>
      <c r="AK1209" s="101">
        <f t="array" ref="AK1209">IF($AI1209,QUARTILE(IF(G2SelectionMask="x",IF(INDEX(RawDataRefData,$E1209,0)&gt;0,INDEX(RawDataRefData,$E1209,0)),""),1),"")</f>
        <v>1</v>
      </c>
      <c r="AL1209" s="101">
        <f t="array" ref="AL1209">IF($AI1209,QUARTILE(IF(G2SelectionMask="x",IF(INDEX(RawDataRefData,$E1209,0)&gt;0,INDEX(RawDataRefData,$E1209,0)),""),3),"")</f>
        <v>4</v>
      </c>
      <c r="AM1209" s="101">
        <f t="array" ref="AM1209">IF($AI1209,MIN(IF(G2SelectionMask="x",IF(INDEX(RawDataRefData,$E1209,0)&gt;0,INDEX(RawDataRefData,$E1209,0)),"")),"")</f>
        <v>1</v>
      </c>
      <c r="AN1209" s="101">
        <f t="array" ref="AN1209">IF($AI1209,MAX(IF(G2SelectionMask="x",IF(INDEX(RawDataRefData,$E1209,0)&gt;0,INDEX(RawDataRefData,$E1209,0)),"")),"")</f>
        <v>4</v>
      </c>
      <c r="AO1209" s="101">
        <f t="shared" si="446"/>
        <v>2.7272727272727271</v>
      </c>
      <c r="AP1209" s="101">
        <f t="array" ref="AP1209">IF($AI1209,STDEVA(IF(G2SelectionMask="x",IF(INDEX(RawDataRefData,$E1209,0)&gt;0,INDEX(RawDataRefData,$E1209,0)),"")),"")</f>
        <v>1.4893561757289016</v>
      </c>
      <c r="AQ1209" s="100" t="b">
        <f t="shared" si="447"/>
        <v>0</v>
      </c>
      <c r="AR1209" s="100" t="str">
        <f t="array" ref="AR1209">IF($AQ1209,MEDIAN(IF(G3SelectionMask="x",IF(INDEX(RawDataRefData,$E1209,0)&gt;0,INDEX(RawDataRefData,$E1209,0)),"")),"")</f>
        <v/>
      </c>
      <c r="AS1209" s="100" t="str">
        <f t="array" ref="AS1209">IF($AQ1209,QUARTILE(IF(G3SelectionMask="x",IF(INDEX(RawDataRefData,$E1209,0)&gt;0,INDEX(RawDataRefData,$E1209,0)),""),1),"")</f>
        <v/>
      </c>
      <c r="AT1209" s="100" t="str">
        <f t="array" ref="AT1209">IF($AQ1209,QUARTILE(IF(G3SelectionMask="x",IF(INDEX(RawDataRefData,$E1209,0)&gt;0,INDEX(RawDataRefData,$E1209,0)),""),3),"")</f>
        <v/>
      </c>
      <c r="AU1209" s="100" t="str">
        <f t="array" ref="AU1209">IF($AQ1209,MIN(IF(G3SelectionMask="x",IF(INDEX(RawDataRefData,$E1209,0)&gt;0,INDEX(RawDataRefData,$E1209,0)),"")),"")</f>
        <v/>
      </c>
      <c r="AV1209" s="100" t="str">
        <f t="array" ref="AV1209">IF($AQ1209,MAX(IF(G3SelectionMask="x",IF(INDEX(RawDataRefData,$E1209,0)&gt;0,INDEX(RawDataRefData,$E1209,0)),"")),"")</f>
        <v/>
      </c>
      <c r="AW1209" s="100" t="str">
        <f t="shared" si="448"/>
        <v/>
      </c>
      <c r="AX1209" s="100" t="str">
        <f t="array" ref="AX1209">IF($AQ1209,STDEVA(IF(G3SelectionMask="x",IF(INDEX(RawDataRefData,$E1209,0)&gt;0,INDEX(RawDataRefData,$E1209,0)),"")),"")</f>
        <v/>
      </c>
      <c r="AY1209" s="101" t="b">
        <f t="shared" si="449"/>
        <v>0</v>
      </c>
      <c r="AZ1209" s="101" t="str">
        <f t="array" ref="AZ1209">IF($AY1209,MEDIAN(IF(G4SelectionMask="x",IF(INDEX(RawDataRefData,$E1209,0)&gt;0,INDEX(RawDataRefData,$E1209,0)),"")),"")</f>
        <v/>
      </c>
      <c r="BA1209" s="101" t="str">
        <f t="array" ref="BA1209">IF($AY1209,QUARTILE(IF(G4SelectionMask="x",IF(INDEX(RawDataRefData,$E1209,0)&gt;0,INDEX(RawDataRefData,$E1209,0)),""),1),"")</f>
        <v/>
      </c>
      <c r="BB1209" s="101" t="str">
        <f t="array" ref="BB1209">IF($AY1209,QUARTILE(IF(G4SelectionMask="x",IF(INDEX(RawDataRefData,$E1209,0)&gt;0,INDEX(RawDataRefData,$E1209,0)),""),3),"")</f>
        <v/>
      </c>
      <c r="BC1209" s="101" t="str">
        <f t="array" ref="BC1209">IF($AY1209,MIN(IF(G4SelectionMask="x",IF(INDEX(RawDataRefData,$E1209,0)&gt;0,INDEX(RawDataRefData,$E1209,0)),"")),"")</f>
        <v/>
      </c>
      <c r="BD1209" s="101" t="str">
        <f t="array" ref="BD1209">IF($AY1209,MAX(IF(G4SelectionMask="x",IF(INDEX(RawDataRefData,$E1209,0)&gt;0,INDEX(RawDataRefData,$E1209,0)),"")),"")</f>
        <v/>
      </c>
      <c r="BE1209" s="101" t="str">
        <f t="shared" si="450"/>
        <v/>
      </c>
      <c r="BF1209" s="101" t="str">
        <f t="array" ref="BF1209">IF($AY1209,STDEVA(IF(G4SelectionMask="x",IF(INDEX(RawDataRefData,$E1209,0)&gt;0,INDEX(RawDataRefData,$E1209,0)),"")),"")</f>
        <v/>
      </c>
      <c r="BG1209" s="100" t="b">
        <f t="shared" si="451"/>
        <v>0</v>
      </c>
      <c r="BH1209" s="100" t="str">
        <f t="array" ref="BH1209">IF($BG1209,MEDIAN(IF(G5SelectionMask="x",IF(INDEX(RawDataRefData,$E1209,0)&gt;0,INDEX(RawDataRefData,$E1209,0)),"")),"")</f>
        <v/>
      </c>
      <c r="BI1209" s="100" t="str">
        <f t="array" ref="BI1209">IF($BG1209,QUARTILE(IF(G5SelectionMask="x",IF(INDEX(RawDataRefData,$E1209,0)&gt;0,INDEX(RawDataRefData,$E1209,0)),""),1),"")</f>
        <v/>
      </c>
      <c r="BJ1209" s="100" t="str">
        <f t="array" ref="BJ1209">IF($BG1209,QUARTILE(IF(G5SelectionMask="x",IF(INDEX(RawDataRefData,$E1209,0)&gt;0,INDEX(RawDataRefData,$E1209,0)),""),3),"")</f>
        <v/>
      </c>
      <c r="BK1209" s="100" t="str">
        <f t="array" ref="BK1209">IF($BG1209,MIN(IF(G5SelectionMask="x",IF(INDEX(RawDataRefData,$E1209,0)&gt;0,INDEX(RawDataRefData,$E1209,0)),"")),"")</f>
        <v/>
      </c>
      <c r="BL1209" s="100" t="str">
        <f t="array" ref="BL1209">IF($BG1209,MAX(IF(G5SelectionMask="x",IF(INDEX(RawDataRefData,$E1209,0)&gt;0,INDEX(RawDataRefData,$E1209,0)),"")),"")</f>
        <v/>
      </c>
      <c r="BM1209" s="100" t="str">
        <f t="shared" si="452"/>
        <v/>
      </c>
      <c r="BN1209" s="103" t="str">
        <f t="array" ref="BN1209">IF($BG1209,STDEVA(IF(G5SelectionMask="x",IF(INDEX(RawDataRefData,$E1209,0)&gt;0,INDEX(RawDataRefData,$E1209,0)),"")),"")</f>
        <v/>
      </c>
      <c r="BO1209" s="104"/>
      <c r="BP1209" s="105">
        <v>3</v>
      </c>
      <c r="BQ1209" s="105">
        <v>1</v>
      </c>
      <c r="BR1209" s="105">
        <v>4</v>
      </c>
      <c r="BS1209" s="105">
        <v>2</v>
      </c>
      <c r="BT1209" s="105">
        <v>4</v>
      </c>
      <c r="BU1209" s="105">
        <v>1</v>
      </c>
      <c r="BV1209" s="105">
        <v>4</v>
      </c>
      <c r="BW1209" s="105">
        <v>4</v>
      </c>
      <c r="BX1209" s="105">
        <v>2</v>
      </c>
      <c r="BY1209" s="105">
        <v>1</v>
      </c>
      <c r="BZ1209" s="105">
        <v>4</v>
      </c>
      <c r="CA1209" s="105">
        <v>4</v>
      </c>
      <c r="CB1209" s="105">
        <v>4</v>
      </c>
      <c r="CC1209" s="105">
        <v>1</v>
      </c>
      <c r="CD1209" s="105">
        <v>1</v>
      </c>
    </row>
    <row r="1210" spans="1:82" hidden="1" x14ac:dyDescent="0.2">
      <c r="A1210" s="33" t="e">
        <f t="shared" si="441"/>
        <v>#NAME?</v>
      </c>
      <c r="B1210" s="218"/>
      <c r="C1210" s="212"/>
      <c r="D1210" s="224"/>
      <c r="E1210" s="72">
        <f t="shared" si="445"/>
        <v>1201</v>
      </c>
      <c r="F1210" s="9" t="s">
        <v>1264</v>
      </c>
      <c r="H1210" s="9" t="s">
        <v>1212</v>
      </c>
      <c r="I1210" s="9" t="s">
        <v>1626</v>
      </c>
      <c r="K1210" s="100">
        <f t="shared" si="429"/>
        <v>1</v>
      </c>
      <c r="L1210" s="100"/>
      <c r="M1210" s="100"/>
      <c r="N1210" s="100"/>
      <c r="O1210" s="100"/>
      <c r="P1210" s="101">
        <f t="shared" si="430"/>
        <v>4</v>
      </c>
      <c r="Q1210" s="102">
        <f t="shared" si="431"/>
        <v>4</v>
      </c>
      <c r="R1210" s="102">
        <f t="shared" si="432"/>
        <v>3</v>
      </c>
      <c r="S1210" s="102">
        <f t="shared" si="433"/>
        <v>2</v>
      </c>
      <c r="T1210" s="102">
        <f t="shared" si="434"/>
        <v>1</v>
      </c>
      <c r="U1210" s="102">
        <f t="shared" si="435"/>
        <v>3</v>
      </c>
      <c r="V1210" s="102">
        <f t="shared" si="436"/>
        <v>3</v>
      </c>
      <c r="W1210" s="102">
        <f t="shared" si="437"/>
        <v>3</v>
      </c>
      <c r="X1210" s="102">
        <f t="shared" si="438"/>
        <v>2</v>
      </c>
      <c r="Y1210" s="102">
        <f t="shared" si="439"/>
        <v>1</v>
      </c>
      <c r="Z1210" s="102">
        <f t="shared" si="440"/>
        <v>1</v>
      </c>
      <c r="AA1210" s="100" t="b">
        <f t="shared" si="442"/>
        <v>1</v>
      </c>
      <c r="AB1210" s="100">
        <f t="array" ref="AB1210">IF($AA1210,MEDIAN(IF(G1SelectionMask="x",IF(INDEX(RawDataRefData,$E1210,0)&gt;0,INDEX(RawDataRefData,$E1210,0)),"")),"")</f>
        <v>3</v>
      </c>
      <c r="AC1210" s="100">
        <f t="array" ref="AC1210">IF($AA1210,QUARTILE(IF(G1SelectionMask="x",IF(INDEX(RawDataRefData,$E1210,0)&gt;0,INDEX(RawDataRefData,$E1210,0)),""),1),"")</f>
        <v>1.5</v>
      </c>
      <c r="AD1210" s="100">
        <f t="array" ref="AD1210">IF($AA1210,QUARTILE(IF(G1SelectionMask="x",IF(INDEX(RawDataRefData,$E1210,0)&gt;0,INDEX(RawDataRefData,$E1210,0)),""),3),"")</f>
        <v>3</v>
      </c>
      <c r="AE1210" s="100">
        <f t="array" ref="AE1210">IF($AA1210,MIN(IF(G1SelectionMask="x",IF(INDEX(RawDataRefData,$E1210,0)&gt;0,INDEX(RawDataRefData,$E1210,0)),"")),"")</f>
        <v>1</v>
      </c>
      <c r="AF1210" s="100">
        <f t="array" ref="AF1210">IF($AA1210,MAX(IF(G1SelectionMask="x",IF(INDEX(RawDataRefData,$E1210,0)&gt;0,INDEX(RawDataRefData,$E1210,0)),"")),"")</f>
        <v>4</v>
      </c>
      <c r="AG1210" s="100">
        <f t="shared" si="443"/>
        <v>2.4545454545454546</v>
      </c>
      <c r="AH1210" s="100">
        <f t="array" ref="AH1210">IF($AA1210,STDEVA(IF(G1SelectionMask="x",IF(INDEX(RawDataRefData,$E1210,0)&gt;0,INDEX(RawDataRefData,$E1210,0)),"")),"")</f>
        <v>1.1281521496355327</v>
      </c>
      <c r="AI1210" s="101" t="b">
        <f t="shared" si="444"/>
        <v>1</v>
      </c>
      <c r="AJ1210" s="101">
        <f t="array" ref="AJ1210">IF($AI1210,MEDIAN(IF(G2SelectionMask="x",IF(INDEX(RawDataRefData,$E1210,0)&gt;0,INDEX(RawDataRefData,$E1210,0)),"")),"")</f>
        <v>2</v>
      </c>
      <c r="AK1210" s="101">
        <f t="array" ref="AK1210">IF($AI1210,QUARTILE(IF(G2SelectionMask="x",IF(INDEX(RawDataRefData,$E1210,0)&gt;0,INDEX(RawDataRefData,$E1210,0)),""),1),"")</f>
        <v>1</v>
      </c>
      <c r="AL1210" s="101">
        <f t="array" ref="AL1210">IF($AI1210,QUARTILE(IF(G2SelectionMask="x",IF(INDEX(RawDataRefData,$E1210,0)&gt;0,INDEX(RawDataRefData,$E1210,0)),""),3),"")</f>
        <v>3.5</v>
      </c>
      <c r="AM1210" s="101">
        <f t="array" ref="AM1210">IF($AI1210,MIN(IF(G2SelectionMask="x",IF(INDEX(RawDataRefData,$E1210,0)&gt;0,INDEX(RawDataRefData,$E1210,0)),"")),"")</f>
        <v>1</v>
      </c>
      <c r="AN1210" s="101">
        <f t="array" ref="AN1210">IF($AI1210,MAX(IF(G2SelectionMask="x",IF(INDEX(RawDataRefData,$E1210,0)&gt;0,INDEX(RawDataRefData,$E1210,0)),"")),"")</f>
        <v>4</v>
      </c>
      <c r="AO1210" s="101">
        <f t="shared" si="446"/>
        <v>2.3636363636363638</v>
      </c>
      <c r="AP1210" s="101">
        <f t="array" ref="AP1210">IF($AI1210,STDEVA(IF(G2SelectionMask="x",IF(INDEX(RawDataRefData,$E1210,0)&gt;0,INDEX(RawDataRefData,$E1210,0)),"")),"")</f>
        <v>1.2862913567871996</v>
      </c>
      <c r="AQ1210" s="100" t="b">
        <f t="shared" si="447"/>
        <v>0</v>
      </c>
      <c r="AR1210" s="100" t="str">
        <f t="array" ref="AR1210">IF($AQ1210,MEDIAN(IF(G3SelectionMask="x",IF(INDEX(RawDataRefData,$E1210,0)&gt;0,INDEX(RawDataRefData,$E1210,0)),"")),"")</f>
        <v/>
      </c>
      <c r="AS1210" s="100" t="str">
        <f t="array" ref="AS1210">IF($AQ1210,QUARTILE(IF(G3SelectionMask="x",IF(INDEX(RawDataRefData,$E1210,0)&gt;0,INDEX(RawDataRefData,$E1210,0)),""),1),"")</f>
        <v/>
      </c>
      <c r="AT1210" s="100" t="str">
        <f t="array" ref="AT1210">IF($AQ1210,QUARTILE(IF(G3SelectionMask="x",IF(INDEX(RawDataRefData,$E1210,0)&gt;0,INDEX(RawDataRefData,$E1210,0)),""),3),"")</f>
        <v/>
      </c>
      <c r="AU1210" s="100" t="str">
        <f t="array" ref="AU1210">IF($AQ1210,MIN(IF(G3SelectionMask="x",IF(INDEX(RawDataRefData,$E1210,0)&gt;0,INDEX(RawDataRefData,$E1210,0)),"")),"")</f>
        <v/>
      </c>
      <c r="AV1210" s="100" t="str">
        <f t="array" ref="AV1210">IF($AQ1210,MAX(IF(G3SelectionMask="x",IF(INDEX(RawDataRefData,$E1210,0)&gt;0,INDEX(RawDataRefData,$E1210,0)),"")),"")</f>
        <v/>
      </c>
      <c r="AW1210" s="100" t="str">
        <f t="shared" si="448"/>
        <v/>
      </c>
      <c r="AX1210" s="100" t="str">
        <f t="array" ref="AX1210">IF($AQ1210,STDEVA(IF(G3SelectionMask="x",IF(INDEX(RawDataRefData,$E1210,0)&gt;0,INDEX(RawDataRefData,$E1210,0)),"")),"")</f>
        <v/>
      </c>
      <c r="AY1210" s="101" t="b">
        <f t="shared" si="449"/>
        <v>0</v>
      </c>
      <c r="AZ1210" s="101" t="str">
        <f t="array" ref="AZ1210">IF($AY1210,MEDIAN(IF(G4SelectionMask="x",IF(INDEX(RawDataRefData,$E1210,0)&gt;0,INDEX(RawDataRefData,$E1210,0)),"")),"")</f>
        <v/>
      </c>
      <c r="BA1210" s="101" t="str">
        <f t="array" ref="BA1210">IF($AY1210,QUARTILE(IF(G4SelectionMask="x",IF(INDEX(RawDataRefData,$E1210,0)&gt;0,INDEX(RawDataRefData,$E1210,0)),""),1),"")</f>
        <v/>
      </c>
      <c r="BB1210" s="101" t="str">
        <f t="array" ref="BB1210">IF($AY1210,QUARTILE(IF(G4SelectionMask="x",IF(INDEX(RawDataRefData,$E1210,0)&gt;0,INDEX(RawDataRefData,$E1210,0)),""),3),"")</f>
        <v/>
      </c>
      <c r="BC1210" s="101" t="str">
        <f t="array" ref="BC1210">IF($AY1210,MIN(IF(G4SelectionMask="x",IF(INDEX(RawDataRefData,$E1210,0)&gt;0,INDEX(RawDataRefData,$E1210,0)),"")),"")</f>
        <v/>
      </c>
      <c r="BD1210" s="101" t="str">
        <f t="array" ref="BD1210">IF($AY1210,MAX(IF(G4SelectionMask="x",IF(INDEX(RawDataRefData,$E1210,0)&gt;0,INDEX(RawDataRefData,$E1210,0)),"")),"")</f>
        <v/>
      </c>
      <c r="BE1210" s="101" t="str">
        <f t="shared" si="450"/>
        <v/>
      </c>
      <c r="BF1210" s="101" t="str">
        <f t="array" ref="BF1210">IF($AY1210,STDEVA(IF(G4SelectionMask="x",IF(INDEX(RawDataRefData,$E1210,0)&gt;0,INDEX(RawDataRefData,$E1210,0)),"")),"")</f>
        <v/>
      </c>
      <c r="BG1210" s="100" t="b">
        <f t="shared" si="451"/>
        <v>0</v>
      </c>
      <c r="BH1210" s="100" t="str">
        <f t="array" ref="BH1210">IF($BG1210,MEDIAN(IF(G5SelectionMask="x",IF(INDEX(RawDataRefData,$E1210,0)&gt;0,INDEX(RawDataRefData,$E1210,0)),"")),"")</f>
        <v/>
      </c>
      <c r="BI1210" s="100" t="str">
        <f t="array" ref="BI1210">IF($BG1210,QUARTILE(IF(G5SelectionMask="x",IF(INDEX(RawDataRefData,$E1210,0)&gt;0,INDEX(RawDataRefData,$E1210,0)),""),1),"")</f>
        <v/>
      </c>
      <c r="BJ1210" s="100" t="str">
        <f t="array" ref="BJ1210">IF($BG1210,QUARTILE(IF(G5SelectionMask="x",IF(INDEX(RawDataRefData,$E1210,0)&gt;0,INDEX(RawDataRefData,$E1210,0)),""),3),"")</f>
        <v/>
      </c>
      <c r="BK1210" s="100" t="str">
        <f t="array" ref="BK1210">IF($BG1210,MIN(IF(G5SelectionMask="x",IF(INDEX(RawDataRefData,$E1210,0)&gt;0,INDEX(RawDataRefData,$E1210,0)),"")),"")</f>
        <v/>
      </c>
      <c r="BL1210" s="100" t="str">
        <f t="array" ref="BL1210">IF($BG1210,MAX(IF(G5SelectionMask="x",IF(INDEX(RawDataRefData,$E1210,0)&gt;0,INDEX(RawDataRefData,$E1210,0)),"")),"")</f>
        <v/>
      </c>
      <c r="BM1210" s="100" t="str">
        <f t="shared" si="452"/>
        <v/>
      </c>
      <c r="BN1210" s="103" t="str">
        <f t="array" ref="BN1210">IF($BG1210,STDEVA(IF(G5SelectionMask="x",IF(INDEX(RawDataRefData,$E1210,0)&gt;0,INDEX(RawDataRefData,$E1210,0)),"")),"")</f>
        <v/>
      </c>
      <c r="BO1210" s="104"/>
      <c r="BP1210" s="105">
        <v>1</v>
      </c>
      <c r="BQ1210" s="105">
        <v>4</v>
      </c>
      <c r="BR1210" s="105">
        <v>4</v>
      </c>
      <c r="BS1210" s="105">
        <v>3</v>
      </c>
      <c r="BT1210" s="105">
        <v>2</v>
      </c>
      <c r="BU1210" s="105">
        <v>1</v>
      </c>
      <c r="BV1210" s="105">
        <v>3</v>
      </c>
      <c r="BW1210" s="105">
        <v>3</v>
      </c>
      <c r="BX1210" s="105">
        <v>3</v>
      </c>
      <c r="BY1210" s="105">
        <v>2</v>
      </c>
      <c r="BZ1210" s="105">
        <v>1</v>
      </c>
      <c r="CA1210" s="105">
        <v>1</v>
      </c>
      <c r="CB1210" s="105">
        <v>1</v>
      </c>
      <c r="CC1210" s="105">
        <v>4</v>
      </c>
      <c r="CD1210" s="105">
        <v>2</v>
      </c>
    </row>
    <row r="1211" spans="1:82" hidden="1" x14ac:dyDescent="0.2">
      <c r="A1211" s="33" t="e">
        <f t="shared" si="441"/>
        <v>#NAME?</v>
      </c>
      <c r="B1211" s="218"/>
      <c r="C1211" s="212"/>
      <c r="D1211" s="224"/>
      <c r="E1211" s="72">
        <f t="shared" si="445"/>
        <v>1202</v>
      </c>
      <c r="F1211" s="9" t="s">
        <v>1265</v>
      </c>
      <c r="H1211" s="9" t="s">
        <v>1212</v>
      </c>
      <c r="I1211" s="9" t="s">
        <v>1626</v>
      </c>
      <c r="K1211" s="100">
        <f t="shared" si="429"/>
        <v>4</v>
      </c>
      <c r="L1211" s="100"/>
      <c r="M1211" s="100"/>
      <c r="N1211" s="100"/>
      <c r="O1211" s="100"/>
      <c r="P1211" s="101">
        <f t="shared" si="430"/>
        <v>2</v>
      </c>
      <c r="Q1211" s="102">
        <f t="shared" si="431"/>
        <v>4</v>
      </c>
      <c r="R1211" s="102">
        <f t="shared" si="432"/>
        <v>2</v>
      </c>
      <c r="S1211" s="102">
        <f t="shared" si="433"/>
        <v>2</v>
      </c>
      <c r="T1211" s="102">
        <f t="shared" si="434"/>
        <v>3</v>
      </c>
      <c r="U1211" s="102">
        <f t="shared" si="435"/>
        <v>1</v>
      </c>
      <c r="V1211" s="102">
        <f t="shared" si="436"/>
        <v>4</v>
      </c>
      <c r="W1211" s="102">
        <f t="shared" si="437"/>
        <v>1</v>
      </c>
      <c r="X1211" s="102">
        <f t="shared" si="438"/>
        <v>4</v>
      </c>
      <c r="Y1211" s="102">
        <f t="shared" si="439"/>
        <v>4</v>
      </c>
      <c r="Z1211" s="102">
        <f t="shared" si="440"/>
        <v>2</v>
      </c>
      <c r="AA1211" s="100" t="b">
        <f t="shared" si="442"/>
        <v>1</v>
      </c>
      <c r="AB1211" s="100">
        <f t="array" ref="AB1211">IF($AA1211,MEDIAN(IF(G1SelectionMask="x",IF(INDEX(RawDataRefData,$E1211,0)&gt;0,INDEX(RawDataRefData,$E1211,0)),"")),"")</f>
        <v>2</v>
      </c>
      <c r="AC1211" s="100">
        <f t="array" ref="AC1211">IF($AA1211,QUARTILE(IF(G1SelectionMask="x",IF(INDEX(RawDataRefData,$E1211,0)&gt;0,INDEX(RawDataRefData,$E1211,0)),""),1),"")</f>
        <v>2</v>
      </c>
      <c r="AD1211" s="100">
        <f t="array" ref="AD1211">IF($AA1211,QUARTILE(IF(G1SelectionMask="x",IF(INDEX(RawDataRefData,$E1211,0)&gt;0,INDEX(RawDataRefData,$E1211,0)),""),3),"")</f>
        <v>4</v>
      </c>
      <c r="AE1211" s="100">
        <f t="array" ref="AE1211">IF($AA1211,MIN(IF(G1SelectionMask="x",IF(INDEX(RawDataRefData,$E1211,0)&gt;0,INDEX(RawDataRefData,$E1211,0)),"")),"")</f>
        <v>1</v>
      </c>
      <c r="AF1211" s="100">
        <f t="array" ref="AF1211">IF($AA1211,MAX(IF(G1SelectionMask="x",IF(INDEX(RawDataRefData,$E1211,0)&gt;0,INDEX(RawDataRefData,$E1211,0)),"")),"")</f>
        <v>4</v>
      </c>
      <c r="AG1211" s="100">
        <f t="shared" si="443"/>
        <v>2.6363636363636362</v>
      </c>
      <c r="AH1211" s="100">
        <f t="array" ref="AH1211">IF($AA1211,STDEVA(IF(G1SelectionMask="x",IF(INDEX(RawDataRefData,$E1211,0)&gt;0,INDEX(RawDataRefData,$E1211,0)),"")),"")</f>
        <v>1.2060453783110545</v>
      </c>
      <c r="AI1211" s="101" t="b">
        <f t="shared" si="444"/>
        <v>1</v>
      </c>
      <c r="AJ1211" s="101">
        <f t="array" ref="AJ1211">IF($AI1211,MEDIAN(IF(G2SelectionMask="x",IF(INDEX(RawDataRefData,$E1211,0)&gt;0,INDEX(RawDataRefData,$E1211,0)),"")),"")</f>
        <v>2</v>
      </c>
      <c r="AK1211" s="101">
        <f t="array" ref="AK1211">IF($AI1211,QUARTILE(IF(G2SelectionMask="x",IF(INDEX(RawDataRefData,$E1211,0)&gt;0,INDEX(RawDataRefData,$E1211,0)),""),1),"")</f>
        <v>2</v>
      </c>
      <c r="AL1211" s="101">
        <f t="array" ref="AL1211">IF($AI1211,QUARTILE(IF(G2SelectionMask="x",IF(INDEX(RawDataRefData,$E1211,0)&gt;0,INDEX(RawDataRefData,$E1211,0)),""),3),"")</f>
        <v>4</v>
      </c>
      <c r="AM1211" s="101">
        <f t="array" ref="AM1211">IF($AI1211,MIN(IF(G2SelectionMask="x",IF(INDEX(RawDataRefData,$E1211,0)&gt;0,INDEX(RawDataRefData,$E1211,0)),"")),"")</f>
        <v>1</v>
      </c>
      <c r="AN1211" s="101">
        <f t="array" ref="AN1211">IF($AI1211,MAX(IF(G2SelectionMask="x",IF(INDEX(RawDataRefData,$E1211,0)&gt;0,INDEX(RawDataRefData,$E1211,0)),"")),"")</f>
        <v>4</v>
      </c>
      <c r="AO1211" s="101">
        <f t="shared" si="446"/>
        <v>2.6363636363636362</v>
      </c>
      <c r="AP1211" s="101">
        <f t="array" ref="AP1211">IF($AI1211,STDEVA(IF(G2SelectionMask="x",IF(INDEX(RawDataRefData,$E1211,0)&gt;0,INDEX(RawDataRefData,$E1211,0)),"")),"")</f>
        <v>1.2060453783110545</v>
      </c>
      <c r="AQ1211" s="100" t="b">
        <f t="shared" si="447"/>
        <v>0</v>
      </c>
      <c r="AR1211" s="100" t="str">
        <f t="array" ref="AR1211">IF($AQ1211,MEDIAN(IF(G3SelectionMask="x",IF(INDEX(RawDataRefData,$E1211,0)&gt;0,INDEX(RawDataRefData,$E1211,0)),"")),"")</f>
        <v/>
      </c>
      <c r="AS1211" s="100" t="str">
        <f t="array" ref="AS1211">IF($AQ1211,QUARTILE(IF(G3SelectionMask="x",IF(INDEX(RawDataRefData,$E1211,0)&gt;0,INDEX(RawDataRefData,$E1211,0)),""),1),"")</f>
        <v/>
      </c>
      <c r="AT1211" s="100" t="str">
        <f t="array" ref="AT1211">IF($AQ1211,QUARTILE(IF(G3SelectionMask="x",IF(INDEX(RawDataRefData,$E1211,0)&gt;0,INDEX(RawDataRefData,$E1211,0)),""),3),"")</f>
        <v/>
      </c>
      <c r="AU1211" s="100" t="str">
        <f t="array" ref="AU1211">IF($AQ1211,MIN(IF(G3SelectionMask="x",IF(INDEX(RawDataRefData,$E1211,0)&gt;0,INDEX(RawDataRefData,$E1211,0)),"")),"")</f>
        <v/>
      </c>
      <c r="AV1211" s="100" t="str">
        <f t="array" ref="AV1211">IF($AQ1211,MAX(IF(G3SelectionMask="x",IF(INDEX(RawDataRefData,$E1211,0)&gt;0,INDEX(RawDataRefData,$E1211,0)),"")),"")</f>
        <v/>
      </c>
      <c r="AW1211" s="100" t="str">
        <f t="shared" si="448"/>
        <v/>
      </c>
      <c r="AX1211" s="100" t="str">
        <f t="array" ref="AX1211">IF($AQ1211,STDEVA(IF(G3SelectionMask="x",IF(INDEX(RawDataRefData,$E1211,0)&gt;0,INDEX(RawDataRefData,$E1211,0)),"")),"")</f>
        <v/>
      </c>
      <c r="AY1211" s="101" t="b">
        <f t="shared" si="449"/>
        <v>0</v>
      </c>
      <c r="AZ1211" s="101" t="str">
        <f t="array" ref="AZ1211">IF($AY1211,MEDIAN(IF(G4SelectionMask="x",IF(INDEX(RawDataRefData,$E1211,0)&gt;0,INDEX(RawDataRefData,$E1211,0)),"")),"")</f>
        <v/>
      </c>
      <c r="BA1211" s="101" t="str">
        <f t="array" ref="BA1211">IF($AY1211,QUARTILE(IF(G4SelectionMask="x",IF(INDEX(RawDataRefData,$E1211,0)&gt;0,INDEX(RawDataRefData,$E1211,0)),""),1),"")</f>
        <v/>
      </c>
      <c r="BB1211" s="101" t="str">
        <f t="array" ref="BB1211">IF($AY1211,QUARTILE(IF(G4SelectionMask="x",IF(INDEX(RawDataRefData,$E1211,0)&gt;0,INDEX(RawDataRefData,$E1211,0)),""),3),"")</f>
        <v/>
      </c>
      <c r="BC1211" s="101" t="str">
        <f t="array" ref="BC1211">IF($AY1211,MIN(IF(G4SelectionMask="x",IF(INDEX(RawDataRefData,$E1211,0)&gt;0,INDEX(RawDataRefData,$E1211,0)),"")),"")</f>
        <v/>
      </c>
      <c r="BD1211" s="101" t="str">
        <f t="array" ref="BD1211">IF($AY1211,MAX(IF(G4SelectionMask="x",IF(INDEX(RawDataRefData,$E1211,0)&gt;0,INDEX(RawDataRefData,$E1211,0)),"")),"")</f>
        <v/>
      </c>
      <c r="BE1211" s="101" t="str">
        <f t="shared" si="450"/>
        <v/>
      </c>
      <c r="BF1211" s="101" t="str">
        <f t="array" ref="BF1211">IF($AY1211,STDEVA(IF(G4SelectionMask="x",IF(INDEX(RawDataRefData,$E1211,0)&gt;0,INDEX(RawDataRefData,$E1211,0)),"")),"")</f>
        <v/>
      </c>
      <c r="BG1211" s="100" t="b">
        <f t="shared" si="451"/>
        <v>0</v>
      </c>
      <c r="BH1211" s="100" t="str">
        <f t="array" ref="BH1211">IF($BG1211,MEDIAN(IF(G5SelectionMask="x",IF(INDEX(RawDataRefData,$E1211,0)&gt;0,INDEX(RawDataRefData,$E1211,0)),"")),"")</f>
        <v/>
      </c>
      <c r="BI1211" s="100" t="str">
        <f t="array" ref="BI1211">IF($BG1211,QUARTILE(IF(G5SelectionMask="x",IF(INDEX(RawDataRefData,$E1211,0)&gt;0,INDEX(RawDataRefData,$E1211,0)),""),1),"")</f>
        <v/>
      </c>
      <c r="BJ1211" s="100" t="str">
        <f t="array" ref="BJ1211">IF($BG1211,QUARTILE(IF(G5SelectionMask="x",IF(INDEX(RawDataRefData,$E1211,0)&gt;0,INDEX(RawDataRefData,$E1211,0)),""),3),"")</f>
        <v/>
      </c>
      <c r="BK1211" s="100" t="str">
        <f t="array" ref="BK1211">IF($BG1211,MIN(IF(G5SelectionMask="x",IF(INDEX(RawDataRefData,$E1211,0)&gt;0,INDEX(RawDataRefData,$E1211,0)),"")),"")</f>
        <v/>
      </c>
      <c r="BL1211" s="100" t="str">
        <f t="array" ref="BL1211">IF($BG1211,MAX(IF(G5SelectionMask="x",IF(INDEX(RawDataRefData,$E1211,0)&gt;0,INDEX(RawDataRefData,$E1211,0)),"")),"")</f>
        <v/>
      </c>
      <c r="BM1211" s="100" t="str">
        <f t="shared" si="452"/>
        <v/>
      </c>
      <c r="BN1211" s="103" t="str">
        <f t="array" ref="BN1211">IF($BG1211,STDEVA(IF(G5SelectionMask="x",IF(INDEX(RawDataRefData,$E1211,0)&gt;0,INDEX(RawDataRefData,$E1211,0)),"")),"")</f>
        <v/>
      </c>
      <c r="BO1211" s="104"/>
      <c r="BP1211" s="105">
        <v>4</v>
      </c>
      <c r="BQ1211" s="105">
        <v>2</v>
      </c>
      <c r="BR1211" s="105">
        <v>4</v>
      </c>
      <c r="BS1211" s="105">
        <v>2</v>
      </c>
      <c r="BT1211" s="105">
        <v>2</v>
      </c>
      <c r="BU1211" s="105">
        <v>3</v>
      </c>
      <c r="BV1211" s="105">
        <v>1</v>
      </c>
      <c r="BW1211" s="105">
        <v>4</v>
      </c>
      <c r="BX1211" s="105">
        <v>1</v>
      </c>
      <c r="BY1211" s="105">
        <v>4</v>
      </c>
      <c r="BZ1211" s="105">
        <v>4</v>
      </c>
      <c r="CA1211" s="105">
        <v>2</v>
      </c>
      <c r="CB1211" s="105">
        <v>1</v>
      </c>
      <c r="CC1211" s="105">
        <v>4</v>
      </c>
      <c r="CD1211" s="105">
        <v>2</v>
      </c>
    </row>
    <row r="1212" spans="1:82" hidden="1" x14ac:dyDescent="0.2">
      <c r="A1212" s="33" t="e">
        <f t="shared" si="441"/>
        <v>#NAME?</v>
      </c>
      <c r="B1212" s="218"/>
      <c r="C1212" s="212"/>
      <c r="D1212" s="224"/>
      <c r="E1212" s="72">
        <f t="shared" si="445"/>
        <v>1203</v>
      </c>
      <c r="F1212" s="9" t="s">
        <v>1266</v>
      </c>
      <c r="H1212" s="9" t="s">
        <v>1212</v>
      </c>
      <c r="I1212" s="9" t="s">
        <v>1626</v>
      </c>
      <c r="K1212" s="100">
        <f t="shared" si="429"/>
        <v>3</v>
      </c>
      <c r="L1212" s="100"/>
      <c r="M1212" s="100"/>
      <c r="N1212" s="100"/>
      <c r="O1212" s="100"/>
      <c r="P1212" s="101">
        <f t="shared" si="430"/>
        <v>4</v>
      </c>
      <c r="Q1212" s="102">
        <f t="shared" si="431"/>
        <v>4</v>
      </c>
      <c r="R1212" s="102">
        <f t="shared" si="432"/>
        <v>3</v>
      </c>
      <c r="S1212" s="102">
        <f t="shared" si="433"/>
        <v>1</v>
      </c>
      <c r="T1212" s="102">
        <f t="shared" si="434"/>
        <v>2</v>
      </c>
      <c r="U1212" s="102">
        <f t="shared" si="435"/>
        <v>3</v>
      </c>
      <c r="V1212" s="102">
        <f t="shared" si="436"/>
        <v>4</v>
      </c>
      <c r="W1212" s="102">
        <f t="shared" si="437"/>
        <v>2</v>
      </c>
      <c r="X1212" s="102">
        <f t="shared" si="438"/>
        <v>3</v>
      </c>
      <c r="Y1212" s="102">
        <f t="shared" si="439"/>
        <v>1</v>
      </c>
      <c r="Z1212" s="102">
        <f t="shared" si="440"/>
        <v>2</v>
      </c>
      <c r="AA1212" s="100" t="b">
        <f t="shared" si="442"/>
        <v>1</v>
      </c>
      <c r="AB1212" s="100">
        <f t="array" ref="AB1212">IF($AA1212,MEDIAN(IF(G1SelectionMask="x",IF(INDEX(RawDataRefData,$E1212,0)&gt;0,INDEX(RawDataRefData,$E1212,0)),"")),"")</f>
        <v>3</v>
      </c>
      <c r="AC1212" s="100">
        <f t="array" ref="AC1212">IF($AA1212,QUARTILE(IF(G1SelectionMask="x",IF(INDEX(RawDataRefData,$E1212,0)&gt;0,INDEX(RawDataRefData,$E1212,0)),""),1),"")</f>
        <v>2</v>
      </c>
      <c r="AD1212" s="100">
        <f t="array" ref="AD1212">IF($AA1212,QUARTILE(IF(G1SelectionMask="x",IF(INDEX(RawDataRefData,$E1212,0)&gt;0,INDEX(RawDataRefData,$E1212,0)),""),3),"")</f>
        <v>3.5</v>
      </c>
      <c r="AE1212" s="100">
        <f t="array" ref="AE1212">IF($AA1212,MIN(IF(G1SelectionMask="x",IF(INDEX(RawDataRefData,$E1212,0)&gt;0,INDEX(RawDataRefData,$E1212,0)),"")),"")</f>
        <v>1</v>
      </c>
      <c r="AF1212" s="100">
        <f t="array" ref="AF1212">IF($AA1212,MAX(IF(G1SelectionMask="x",IF(INDEX(RawDataRefData,$E1212,0)&gt;0,INDEX(RawDataRefData,$E1212,0)),"")),"")</f>
        <v>4</v>
      </c>
      <c r="AG1212" s="100">
        <f t="shared" si="443"/>
        <v>2.6363636363636362</v>
      </c>
      <c r="AH1212" s="100">
        <f t="array" ref="AH1212">IF($AA1212,STDEVA(IF(G1SelectionMask="x",IF(INDEX(RawDataRefData,$E1212,0)&gt;0,INDEX(RawDataRefData,$E1212,0)),"")),"")</f>
        <v>1.1200649331826502</v>
      </c>
      <c r="AI1212" s="101" t="b">
        <f t="shared" si="444"/>
        <v>1</v>
      </c>
      <c r="AJ1212" s="101">
        <f t="array" ref="AJ1212">IF($AI1212,MEDIAN(IF(G2SelectionMask="x",IF(INDEX(RawDataRefData,$E1212,0)&gt;0,INDEX(RawDataRefData,$E1212,0)),"")),"")</f>
        <v>2</v>
      </c>
      <c r="AK1212" s="101">
        <f t="array" ref="AK1212">IF($AI1212,QUARTILE(IF(G2SelectionMask="x",IF(INDEX(RawDataRefData,$E1212,0)&gt;0,INDEX(RawDataRefData,$E1212,0)),""),1),"")</f>
        <v>1</v>
      </c>
      <c r="AL1212" s="101">
        <f t="array" ref="AL1212">IF($AI1212,QUARTILE(IF(G2SelectionMask="x",IF(INDEX(RawDataRefData,$E1212,0)&gt;0,INDEX(RawDataRefData,$E1212,0)),""),3),"")</f>
        <v>3.5</v>
      </c>
      <c r="AM1212" s="101">
        <f t="array" ref="AM1212">IF($AI1212,MIN(IF(G2SelectionMask="x",IF(INDEX(RawDataRefData,$E1212,0)&gt;0,INDEX(RawDataRefData,$E1212,0)),"")),"")</f>
        <v>1</v>
      </c>
      <c r="AN1212" s="101">
        <f t="array" ref="AN1212">IF($AI1212,MAX(IF(G2SelectionMask="x",IF(INDEX(RawDataRefData,$E1212,0)&gt;0,INDEX(RawDataRefData,$E1212,0)),"")),"")</f>
        <v>4</v>
      </c>
      <c r="AO1212" s="101">
        <f t="shared" si="446"/>
        <v>2.2727272727272729</v>
      </c>
      <c r="AP1212" s="101">
        <f t="array" ref="AP1212">IF($AI1212,STDEVA(IF(G2SelectionMask="x",IF(INDEX(RawDataRefData,$E1212,0)&gt;0,INDEX(RawDataRefData,$E1212,0)),"")),"")</f>
        <v>1.2720777563426766</v>
      </c>
      <c r="AQ1212" s="100" t="b">
        <f t="shared" si="447"/>
        <v>0</v>
      </c>
      <c r="AR1212" s="100" t="str">
        <f t="array" ref="AR1212">IF($AQ1212,MEDIAN(IF(G3SelectionMask="x",IF(INDEX(RawDataRefData,$E1212,0)&gt;0,INDEX(RawDataRefData,$E1212,0)),"")),"")</f>
        <v/>
      </c>
      <c r="AS1212" s="100" t="str">
        <f t="array" ref="AS1212">IF($AQ1212,QUARTILE(IF(G3SelectionMask="x",IF(INDEX(RawDataRefData,$E1212,0)&gt;0,INDEX(RawDataRefData,$E1212,0)),""),1),"")</f>
        <v/>
      </c>
      <c r="AT1212" s="100" t="str">
        <f t="array" ref="AT1212">IF($AQ1212,QUARTILE(IF(G3SelectionMask="x",IF(INDEX(RawDataRefData,$E1212,0)&gt;0,INDEX(RawDataRefData,$E1212,0)),""),3),"")</f>
        <v/>
      </c>
      <c r="AU1212" s="100" t="str">
        <f t="array" ref="AU1212">IF($AQ1212,MIN(IF(G3SelectionMask="x",IF(INDEX(RawDataRefData,$E1212,0)&gt;0,INDEX(RawDataRefData,$E1212,0)),"")),"")</f>
        <v/>
      </c>
      <c r="AV1212" s="100" t="str">
        <f t="array" ref="AV1212">IF($AQ1212,MAX(IF(G3SelectionMask="x",IF(INDEX(RawDataRefData,$E1212,0)&gt;0,INDEX(RawDataRefData,$E1212,0)),"")),"")</f>
        <v/>
      </c>
      <c r="AW1212" s="100" t="str">
        <f t="shared" si="448"/>
        <v/>
      </c>
      <c r="AX1212" s="100" t="str">
        <f t="array" ref="AX1212">IF($AQ1212,STDEVA(IF(G3SelectionMask="x",IF(INDEX(RawDataRefData,$E1212,0)&gt;0,INDEX(RawDataRefData,$E1212,0)),"")),"")</f>
        <v/>
      </c>
      <c r="AY1212" s="101" t="b">
        <f t="shared" si="449"/>
        <v>0</v>
      </c>
      <c r="AZ1212" s="101" t="str">
        <f t="array" ref="AZ1212">IF($AY1212,MEDIAN(IF(G4SelectionMask="x",IF(INDEX(RawDataRefData,$E1212,0)&gt;0,INDEX(RawDataRefData,$E1212,0)),"")),"")</f>
        <v/>
      </c>
      <c r="BA1212" s="101" t="str">
        <f t="array" ref="BA1212">IF($AY1212,QUARTILE(IF(G4SelectionMask="x",IF(INDEX(RawDataRefData,$E1212,0)&gt;0,INDEX(RawDataRefData,$E1212,0)),""),1),"")</f>
        <v/>
      </c>
      <c r="BB1212" s="101" t="str">
        <f t="array" ref="BB1212">IF($AY1212,QUARTILE(IF(G4SelectionMask="x",IF(INDEX(RawDataRefData,$E1212,0)&gt;0,INDEX(RawDataRefData,$E1212,0)),""),3),"")</f>
        <v/>
      </c>
      <c r="BC1212" s="101" t="str">
        <f t="array" ref="BC1212">IF($AY1212,MIN(IF(G4SelectionMask="x",IF(INDEX(RawDataRefData,$E1212,0)&gt;0,INDEX(RawDataRefData,$E1212,0)),"")),"")</f>
        <v/>
      </c>
      <c r="BD1212" s="101" t="str">
        <f t="array" ref="BD1212">IF($AY1212,MAX(IF(G4SelectionMask="x",IF(INDEX(RawDataRefData,$E1212,0)&gt;0,INDEX(RawDataRefData,$E1212,0)),"")),"")</f>
        <v/>
      </c>
      <c r="BE1212" s="101" t="str">
        <f t="shared" si="450"/>
        <v/>
      </c>
      <c r="BF1212" s="101" t="str">
        <f t="array" ref="BF1212">IF($AY1212,STDEVA(IF(G4SelectionMask="x",IF(INDEX(RawDataRefData,$E1212,0)&gt;0,INDEX(RawDataRefData,$E1212,0)),"")),"")</f>
        <v/>
      </c>
      <c r="BG1212" s="100" t="b">
        <f t="shared" si="451"/>
        <v>0</v>
      </c>
      <c r="BH1212" s="100" t="str">
        <f t="array" ref="BH1212">IF($BG1212,MEDIAN(IF(G5SelectionMask="x",IF(INDEX(RawDataRefData,$E1212,0)&gt;0,INDEX(RawDataRefData,$E1212,0)),"")),"")</f>
        <v/>
      </c>
      <c r="BI1212" s="100" t="str">
        <f t="array" ref="BI1212">IF($BG1212,QUARTILE(IF(G5SelectionMask="x",IF(INDEX(RawDataRefData,$E1212,0)&gt;0,INDEX(RawDataRefData,$E1212,0)),""),1),"")</f>
        <v/>
      </c>
      <c r="BJ1212" s="100" t="str">
        <f t="array" ref="BJ1212">IF($BG1212,QUARTILE(IF(G5SelectionMask="x",IF(INDEX(RawDataRefData,$E1212,0)&gt;0,INDEX(RawDataRefData,$E1212,0)),""),3),"")</f>
        <v/>
      </c>
      <c r="BK1212" s="100" t="str">
        <f t="array" ref="BK1212">IF($BG1212,MIN(IF(G5SelectionMask="x",IF(INDEX(RawDataRefData,$E1212,0)&gt;0,INDEX(RawDataRefData,$E1212,0)),"")),"")</f>
        <v/>
      </c>
      <c r="BL1212" s="100" t="str">
        <f t="array" ref="BL1212">IF($BG1212,MAX(IF(G5SelectionMask="x",IF(INDEX(RawDataRefData,$E1212,0)&gt;0,INDEX(RawDataRefData,$E1212,0)),"")),"")</f>
        <v/>
      </c>
      <c r="BM1212" s="100" t="str">
        <f t="shared" si="452"/>
        <v/>
      </c>
      <c r="BN1212" s="103" t="str">
        <f t="array" ref="BN1212">IF($BG1212,STDEVA(IF(G5SelectionMask="x",IF(INDEX(RawDataRefData,$E1212,0)&gt;0,INDEX(RawDataRefData,$E1212,0)),"")),"")</f>
        <v/>
      </c>
      <c r="BO1212" s="104"/>
      <c r="BP1212" s="105">
        <v>3</v>
      </c>
      <c r="BQ1212" s="105">
        <v>4</v>
      </c>
      <c r="BR1212" s="105">
        <v>4</v>
      </c>
      <c r="BS1212" s="105">
        <v>3</v>
      </c>
      <c r="BT1212" s="105">
        <v>1</v>
      </c>
      <c r="BU1212" s="105">
        <v>2</v>
      </c>
      <c r="BV1212" s="105">
        <v>3</v>
      </c>
      <c r="BW1212" s="105">
        <v>4</v>
      </c>
      <c r="BX1212" s="105">
        <v>2</v>
      </c>
      <c r="BY1212" s="105">
        <v>3</v>
      </c>
      <c r="BZ1212" s="105">
        <v>1</v>
      </c>
      <c r="CA1212" s="105">
        <v>2</v>
      </c>
      <c r="CB1212" s="105">
        <v>3</v>
      </c>
      <c r="CC1212" s="105">
        <v>1</v>
      </c>
      <c r="CD1212" s="105">
        <v>1</v>
      </c>
    </row>
    <row r="1213" spans="1:82" hidden="1" x14ac:dyDescent="0.2">
      <c r="A1213" s="33" t="e">
        <f t="shared" si="441"/>
        <v>#NAME?</v>
      </c>
      <c r="B1213" s="218"/>
      <c r="C1213" s="212"/>
      <c r="D1213" s="224"/>
      <c r="E1213" s="72">
        <f t="shared" si="445"/>
        <v>1204</v>
      </c>
      <c r="F1213" s="9" t="s">
        <v>1267</v>
      </c>
      <c r="H1213" s="9" t="s">
        <v>1212</v>
      </c>
      <c r="I1213" s="9" t="s">
        <v>1626</v>
      </c>
      <c r="K1213" s="100">
        <f t="shared" si="429"/>
        <v>3</v>
      </c>
      <c r="L1213" s="100"/>
      <c r="M1213" s="100"/>
      <c r="N1213" s="100"/>
      <c r="O1213" s="100"/>
      <c r="P1213" s="101">
        <f t="shared" si="430"/>
        <v>2</v>
      </c>
      <c r="Q1213" s="102">
        <f t="shared" si="431"/>
        <v>2</v>
      </c>
      <c r="R1213" s="102">
        <f t="shared" si="432"/>
        <v>4</v>
      </c>
      <c r="S1213" s="102">
        <f t="shared" si="433"/>
        <v>2</v>
      </c>
      <c r="T1213" s="102">
        <f t="shared" si="434"/>
        <v>2</v>
      </c>
      <c r="U1213" s="102">
        <f t="shared" si="435"/>
        <v>3</v>
      </c>
      <c r="V1213" s="102">
        <f t="shared" si="436"/>
        <v>3</v>
      </c>
      <c r="W1213" s="102">
        <f t="shared" si="437"/>
        <v>1</v>
      </c>
      <c r="X1213" s="102">
        <f t="shared" si="438"/>
        <v>2</v>
      </c>
      <c r="Y1213" s="102">
        <f t="shared" si="439"/>
        <v>3</v>
      </c>
      <c r="Z1213" s="102">
        <f t="shared" si="440"/>
        <v>3</v>
      </c>
      <c r="AA1213" s="100" t="b">
        <f t="shared" si="442"/>
        <v>1</v>
      </c>
      <c r="AB1213" s="100">
        <f t="array" ref="AB1213">IF($AA1213,MEDIAN(IF(G1SelectionMask="x",IF(INDEX(RawDataRefData,$E1213,0)&gt;0,INDEX(RawDataRefData,$E1213,0)),"")),"")</f>
        <v>2</v>
      </c>
      <c r="AC1213" s="100">
        <f t="array" ref="AC1213">IF($AA1213,QUARTILE(IF(G1SelectionMask="x",IF(INDEX(RawDataRefData,$E1213,0)&gt;0,INDEX(RawDataRefData,$E1213,0)),""),1),"")</f>
        <v>2</v>
      </c>
      <c r="AD1213" s="100">
        <f t="array" ref="AD1213">IF($AA1213,QUARTILE(IF(G1SelectionMask="x",IF(INDEX(RawDataRefData,$E1213,0)&gt;0,INDEX(RawDataRefData,$E1213,0)),""),3),"")</f>
        <v>3</v>
      </c>
      <c r="AE1213" s="100">
        <f t="array" ref="AE1213">IF($AA1213,MIN(IF(G1SelectionMask="x",IF(INDEX(RawDataRefData,$E1213,0)&gt;0,INDEX(RawDataRefData,$E1213,0)),"")),"")</f>
        <v>1</v>
      </c>
      <c r="AF1213" s="100">
        <f t="array" ref="AF1213">IF($AA1213,MAX(IF(G1SelectionMask="x",IF(INDEX(RawDataRefData,$E1213,0)&gt;0,INDEX(RawDataRefData,$E1213,0)),"")),"")</f>
        <v>4</v>
      </c>
      <c r="AG1213" s="100">
        <f t="shared" si="443"/>
        <v>2.4545454545454546</v>
      </c>
      <c r="AH1213" s="100">
        <f t="array" ref="AH1213">IF($AA1213,STDEVA(IF(G1SelectionMask="x",IF(INDEX(RawDataRefData,$E1213,0)&gt;0,INDEX(RawDataRefData,$E1213,0)),"")),"")</f>
        <v>0.82019953226472486</v>
      </c>
      <c r="AI1213" s="101" t="b">
        <f t="shared" si="444"/>
        <v>1</v>
      </c>
      <c r="AJ1213" s="101">
        <f t="array" ref="AJ1213">IF($AI1213,MEDIAN(IF(G2SelectionMask="x",IF(INDEX(RawDataRefData,$E1213,0)&gt;0,INDEX(RawDataRefData,$E1213,0)),"")),"")</f>
        <v>2</v>
      </c>
      <c r="AK1213" s="101">
        <f t="array" ref="AK1213">IF($AI1213,QUARTILE(IF(G2SelectionMask="x",IF(INDEX(RawDataRefData,$E1213,0)&gt;0,INDEX(RawDataRefData,$E1213,0)),""),1),"")</f>
        <v>2</v>
      </c>
      <c r="AL1213" s="101">
        <f t="array" ref="AL1213">IF($AI1213,QUARTILE(IF(G2SelectionMask="x",IF(INDEX(RawDataRefData,$E1213,0)&gt;0,INDEX(RawDataRefData,$E1213,0)),""),3),"")</f>
        <v>3</v>
      </c>
      <c r="AM1213" s="101">
        <f t="array" ref="AM1213">IF($AI1213,MIN(IF(G2SelectionMask="x",IF(INDEX(RawDataRefData,$E1213,0)&gt;0,INDEX(RawDataRefData,$E1213,0)),"")),"")</f>
        <v>1</v>
      </c>
      <c r="AN1213" s="101">
        <f t="array" ref="AN1213">IF($AI1213,MAX(IF(G2SelectionMask="x",IF(INDEX(RawDataRefData,$E1213,0)&gt;0,INDEX(RawDataRefData,$E1213,0)),"")),"")</f>
        <v>4</v>
      </c>
      <c r="AO1213" s="101">
        <f t="shared" si="446"/>
        <v>2.2727272727272729</v>
      </c>
      <c r="AP1213" s="101">
        <f t="array" ref="AP1213">IF($AI1213,STDEVA(IF(G2SelectionMask="x",IF(INDEX(RawDataRefData,$E1213,0)&gt;0,INDEX(RawDataRefData,$E1213,0)),"")),"")</f>
        <v>0.90453403373329078</v>
      </c>
      <c r="AQ1213" s="100" t="b">
        <f t="shared" si="447"/>
        <v>0</v>
      </c>
      <c r="AR1213" s="100" t="str">
        <f t="array" ref="AR1213">IF($AQ1213,MEDIAN(IF(G3SelectionMask="x",IF(INDEX(RawDataRefData,$E1213,0)&gt;0,INDEX(RawDataRefData,$E1213,0)),"")),"")</f>
        <v/>
      </c>
      <c r="AS1213" s="100" t="str">
        <f t="array" ref="AS1213">IF($AQ1213,QUARTILE(IF(G3SelectionMask="x",IF(INDEX(RawDataRefData,$E1213,0)&gt;0,INDEX(RawDataRefData,$E1213,0)),""),1),"")</f>
        <v/>
      </c>
      <c r="AT1213" s="100" t="str">
        <f t="array" ref="AT1213">IF($AQ1213,QUARTILE(IF(G3SelectionMask="x",IF(INDEX(RawDataRefData,$E1213,0)&gt;0,INDEX(RawDataRefData,$E1213,0)),""),3),"")</f>
        <v/>
      </c>
      <c r="AU1213" s="100" t="str">
        <f t="array" ref="AU1213">IF($AQ1213,MIN(IF(G3SelectionMask="x",IF(INDEX(RawDataRefData,$E1213,0)&gt;0,INDEX(RawDataRefData,$E1213,0)),"")),"")</f>
        <v/>
      </c>
      <c r="AV1213" s="100" t="str">
        <f t="array" ref="AV1213">IF($AQ1213,MAX(IF(G3SelectionMask="x",IF(INDEX(RawDataRefData,$E1213,0)&gt;0,INDEX(RawDataRefData,$E1213,0)),"")),"")</f>
        <v/>
      </c>
      <c r="AW1213" s="100" t="str">
        <f t="shared" si="448"/>
        <v/>
      </c>
      <c r="AX1213" s="100" t="str">
        <f t="array" ref="AX1213">IF($AQ1213,STDEVA(IF(G3SelectionMask="x",IF(INDEX(RawDataRefData,$E1213,0)&gt;0,INDEX(RawDataRefData,$E1213,0)),"")),"")</f>
        <v/>
      </c>
      <c r="AY1213" s="101" t="b">
        <f t="shared" si="449"/>
        <v>0</v>
      </c>
      <c r="AZ1213" s="101" t="str">
        <f t="array" ref="AZ1213">IF($AY1213,MEDIAN(IF(G4SelectionMask="x",IF(INDEX(RawDataRefData,$E1213,0)&gt;0,INDEX(RawDataRefData,$E1213,0)),"")),"")</f>
        <v/>
      </c>
      <c r="BA1213" s="101" t="str">
        <f t="array" ref="BA1213">IF($AY1213,QUARTILE(IF(G4SelectionMask="x",IF(INDEX(RawDataRefData,$E1213,0)&gt;0,INDEX(RawDataRefData,$E1213,0)),""),1),"")</f>
        <v/>
      </c>
      <c r="BB1213" s="101" t="str">
        <f t="array" ref="BB1213">IF($AY1213,QUARTILE(IF(G4SelectionMask="x",IF(INDEX(RawDataRefData,$E1213,0)&gt;0,INDEX(RawDataRefData,$E1213,0)),""),3),"")</f>
        <v/>
      </c>
      <c r="BC1213" s="101" t="str">
        <f t="array" ref="BC1213">IF($AY1213,MIN(IF(G4SelectionMask="x",IF(INDEX(RawDataRefData,$E1213,0)&gt;0,INDEX(RawDataRefData,$E1213,0)),"")),"")</f>
        <v/>
      </c>
      <c r="BD1213" s="101" t="str">
        <f t="array" ref="BD1213">IF($AY1213,MAX(IF(G4SelectionMask="x",IF(INDEX(RawDataRefData,$E1213,0)&gt;0,INDEX(RawDataRefData,$E1213,0)),"")),"")</f>
        <v/>
      </c>
      <c r="BE1213" s="101" t="str">
        <f t="shared" si="450"/>
        <v/>
      </c>
      <c r="BF1213" s="101" t="str">
        <f t="array" ref="BF1213">IF($AY1213,STDEVA(IF(G4SelectionMask="x",IF(INDEX(RawDataRefData,$E1213,0)&gt;0,INDEX(RawDataRefData,$E1213,0)),"")),"")</f>
        <v/>
      </c>
      <c r="BG1213" s="100" t="b">
        <f t="shared" si="451"/>
        <v>0</v>
      </c>
      <c r="BH1213" s="100" t="str">
        <f t="array" ref="BH1213">IF($BG1213,MEDIAN(IF(G5SelectionMask="x",IF(INDEX(RawDataRefData,$E1213,0)&gt;0,INDEX(RawDataRefData,$E1213,0)),"")),"")</f>
        <v/>
      </c>
      <c r="BI1213" s="100" t="str">
        <f t="array" ref="BI1213">IF($BG1213,QUARTILE(IF(G5SelectionMask="x",IF(INDEX(RawDataRefData,$E1213,0)&gt;0,INDEX(RawDataRefData,$E1213,0)),""),1),"")</f>
        <v/>
      </c>
      <c r="BJ1213" s="100" t="str">
        <f t="array" ref="BJ1213">IF($BG1213,QUARTILE(IF(G5SelectionMask="x",IF(INDEX(RawDataRefData,$E1213,0)&gt;0,INDEX(RawDataRefData,$E1213,0)),""),3),"")</f>
        <v/>
      </c>
      <c r="BK1213" s="100" t="str">
        <f t="array" ref="BK1213">IF($BG1213,MIN(IF(G5SelectionMask="x",IF(INDEX(RawDataRefData,$E1213,0)&gt;0,INDEX(RawDataRefData,$E1213,0)),"")),"")</f>
        <v/>
      </c>
      <c r="BL1213" s="100" t="str">
        <f t="array" ref="BL1213">IF($BG1213,MAX(IF(G5SelectionMask="x",IF(INDEX(RawDataRefData,$E1213,0)&gt;0,INDEX(RawDataRefData,$E1213,0)),"")),"")</f>
        <v/>
      </c>
      <c r="BM1213" s="100" t="str">
        <f t="shared" si="452"/>
        <v/>
      </c>
      <c r="BN1213" s="103" t="str">
        <f t="array" ref="BN1213">IF($BG1213,STDEVA(IF(G5SelectionMask="x",IF(INDEX(RawDataRefData,$E1213,0)&gt;0,INDEX(RawDataRefData,$E1213,0)),"")),"")</f>
        <v/>
      </c>
      <c r="BO1213" s="104"/>
      <c r="BP1213" s="105">
        <v>3</v>
      </c>
      <c r="BQ1213" s="105">
        <v>2</v>
      </c>
      <c r="BR1213" s="105">
        <v>2</v>
      </c>
      <c r="BS1213" s="105">
        <v>4</v>
      </c>
      <c r="BT1213" s="105">
        <v>2</v>
      </c>
      <c r="BU1213" s="105">
        <v>2</v>
      </c>
      <c r="BV1213" s="105">
        <v>3</v>
      </c>
      <c r="BW1213" s="105">
        <v>3</v>
      </c>
      <c r="BX1213" s="105">
        <v>1</v>
      </c>
      <c r="BY1213" s="105">
        <v>2</v>
      </c>
      <c r="BZ1213" s="105">
        <v>3</v>
      </c>
      <c r="CA1213" s="105">
        <v>3</v>
      </c>
      <c r="CB1213" s="105">
        <v>2</v>
      </c>
      <c r="CC1213" s="105">
        <v>4</v>
      </c>
      <c r="CD1213" s="105">
        <v>1</v>
      </c>
    </row>
    <row r="1214" spans="1:82" hidden="1" x14ac:dyDescent="0.2">
      <c r="A1214" s="33" t="e">
        <f t="shared" si="441"/>
        <v>#NAME?</v>
      </c>
      <c r="B1214" s="218"/>
      <c r="C1214" s="212"/>
      <c r="D1214" s="224"/>
      <c r="E1214" s="72">
        <f t="shared" si="445"/>
        <v>1205</v>
      </c>
      <c r="F1214" s="9" t="s">
        <v>1268</v>
      </c>
      <c r="H1214" s="9" t="s">
        <v>1212</v>
      </c>
      <c r="I1214" s="9" t="s">
        <v>1626</v>
      </c>
      <c r="K1214" s="100">
        <f t="shared" si="429"/>
        <v>4</v>
      </c>
      <c r="L1214" s="100"/>
      <c r="M1214" s="100"/>
      <c r="N1214" s="100"/>
      <c r="O1214" s="100"/>
      <c r="P1214" s="101">
        <f t="shared" si="430"/>
        <v>1</v>
      </c>
      <c r="Q1214" s="102">
        <f t="shared" si="431"/>
        <v>1</v>
      </c>
      <c r="R1214" s="102">
        <f t="shared" si="432"/>
        <v>4</v>
      </c>
      <c r="S1214" s="102">
        <f t="shared" si="433"/>
        <v>2</v>
      </c>
      <c r="T1214" s="102">
        <f t="shared" si="434"/>
        <v>2</v>
      </c>
      <c r="U1214" s="102">
        <f t="shared" si="435"/>
        <v>4</v>
      </c>
      <c r="V1214" s="102">
        <f t="shared" si="436"/>
        <v>1</v>
      </c>
      <c r="W1214" s="102">
        <f t="shared" si="437"/>
        <v>1</v>
      </c>
      <c r="X1214" s="102">
        <f t="shared" si="438"/>
        <v>2</v>
      </c>
      <c r="Y1214" s="102">
        <f t="shared" si="439"/>
        <v>4</v>
      </c>
      <c r="Z1214" s="102">
        <f t="shared" si="440"/>
        <v>1</v>
      </c>
      <c r="AA1214" s="100" t="b">
        <f t="shared" si="442"/>
        <v>1</v>
      </c>
      <c r="AB1214" s="100">
        <f t="array" ref="AB1214">IF($AA1214,MEDIAN(IF(G1SelectionMask="x",IF(INDEX(RawDataRefData,$E1214,0)&gt;0,INDEX(RawDataRefData,$E1214,0)),"")),"")</f>
        <v>2</v>
      </c>
      <c r="AC1214" s="100">
        <f t="array" ref="AC1214">IF($AA1214,QUARTILE(IF(G1SelectionMask="x",IF(INDEX(RawDataRefData,$E1214,0)&gt;0,INDEX(RawDataRefData,$E1214,0)),""),1),"")</f>
        <v>1</v>
      </c>
      <c r="AD1214" s="100">
        <f t="array" ref="AD1214">IF($AA1214,QUARTILE(IF(G1SelectionMask="x",IF(INDEX(RawDataRefData,$E1214,0)&gt;0,INDEX(RawDataRefData,$E1214,0)),""),3),"")</f>
        <v>3</v>
      </c>
      <c r="AE1214" s="100">
        <f t="array" ref="AE1214">IF($AA1214,MIN(IF(G1SelectionMask="x",IF(INDEX(RawDataRefData,$E1214,0)&gt;0,INDEX(RawDataRefData,$E1214,0)),"")),"")</f>
        <v>1</v>
      </c>
      <c r="AF1214" s="100">
        <f t="array" ref="AF1214">IF($AA1214,MAX(IF(G1SelectionMask="x",IF(INDEX(RawDataRefData,$E1214,0)&gt;0,INDEX(RawDataRefData,$E1214,0)),"")),"")</f>
        <v>4</v>
      </c>
      <c r="AG1214" s="100">
        <f t="shared" si="443"/>
        <v>2.0909090909090908</v>
      </c>
      <c r="AH1214" s="100">
        <f t="array" ref="AH1214">IF($AA1214,STDEVA(IF(G1SelectionMask="x",IF(INDEX(RawDataRefData,$E1214,0)&gt;0,INDEX(RawDataRefData,$E1214,0)),"")),"")</f>
        <v>1.300349603340998</v>
      </c>
      <c r="AI1214" s="101" t="b">
        <f t="shared" si="444"/>
        <v>1</v>
      </c>
      <c r="AJ1214" s="101">
        <f t="array" ref="AJ1214">IF($AI1214,MEDIAN(IF(G2SelectionMask="x",IF(INDEX(RawDataRefData,$E1214,0)&gt;0,INDEX(RawDataRefData,$E1214,0)),"")),"")</f>
        <v>1</v>
      </c>
      <c r="AK1214" s="101">
        <f t="array" ref="AK1214">IF($AI1214,QUARTILE(IF(G2SelectionMask="x",IF(INDEX(RawDataRefData,$E1214,0)&gt;0,INDEX(RawDataRefData,$E1214,0)),""),1),"")</f>
        <v>1</v>
      </c>
      <c r="AL1214" s="101">
        <f t="array" ref="AL1214">IF($AI1214,QUARTILE(IF(G2SelectionMask="x",IF(INDEX(RawDataRefData,$E1214,0)&gt;0,INDEX(RawDataRefData,$E1214,0)),""),3),"")</f>
        <v>2</v>
      </c>
      <c r="AM1214" s="101">
        <f t="array" ref="AM1214">IF($AI1214,MIN(IF(G2SelectionMask="x",IF(INDEX(RawDataRefData,$E1214,0)&gt;0,INDEX(RawDataRefData,$E1214,0)),"")),"")</f>
        <v>1</v>
      </c>
      <c r="AN1214" s="101">
        <f t="array" ref="AN1214">IF($AI1214,MAX(IF(G2SelectionMask="x",IF(INDEX(RawDataRefData,$E1214,0)&gt;0,INDEX(RawDataRefData,$E1214,0)),"")),"")</f>
        <v>4</v>
      </c>
      <c r="AO1214" s="101">
        <f t="shared" si="446"/>
        <v>1.8181818181818181</v>
      </c>
      <c r="AP1214" s="101">
        <f t="array" ref="AP1214">IF($AI1214,STDEVA(IF(G2SelectionMask="x",IF(INDEX(RawDataRefData,$E1214,0)&gt;0,INDEX(RawDataRefData,$E1214,0)),"")),"")</f>
        <v>1.1677484162422844</v>
      </c>
      <c r="AQ1214" s="100" t="b">
        <f t="shared" si="447"/>
        <v>0</v>
      </c>
      <c r="AR1214" s="100" t="str">
        <f t="array" ref="AR1214">IF($AQ1214,MEDIAN(IF(G3SelectionMask="x",IF(INDEX(RawDataRefData,$E1214,0)&gt;0,INDEX(RawDataRefData,$E1214,0)),"")),"")</f>
        <v/>
      </c>
      <c r="AS1214" s="100" t="str">
        <f t="array" ref="AS1214">IF($AQ1214,QUARTILE(IF(G3SelectionMask="x",IF(INDEX(RawDataRefData,$E1214,0)&gt;0,INDEX(RawDataRefData,$E1214,0)),""),1),"")</f>
        <v/>
      </c>
      <c r="AT1214" s="100" t="str">
        <f t="array" ref="AT1214">IF($AQ1214,QUARTILE(IF(G3SelectionMask="x",IF(INDEX(RawDataRefData,$E1214,0)&gt;0,INDEX(RawDataRefData,$E1214,0)),""),3),"")</f>
        <v/>
      </c>
      <c r="AU1214" s="100" t="str">
        <f t="array" ref="AU1214">IF($AQ1214,MIN(IF(G3SelectionMask="x",IF(INDEX(RawDataRefData,$E1214,0)&gt;0,INDEX(RawDataRefData,$E1214,0)),"")),"")</f>
        <v/>
      </c>
      <c r="AV1214" s="100" t="str">
        <f t="array" ref="AV1214">IF($AQ1214,MAX(IF(G3SelectionMask="x",IF(INDEX(RawDataRefData,$E1214,0)&gt;0,INDEX(RawDataRefData,$E1214,0)),"")),"")</f>
        <v/>
      </c>
      <c r="AW1214" s="100" t="str">
        <f t="shared" si="448"/>
        <v/>
      </c>
      <c r="AX1214" s="100" t="str">
        <f t="array" ref="AX1214">IF($AQ1214,STDEVA(IF(G3SelectionMask="x",IF(INDEX(RawDataRefData,$E1214,0)&gt;0,INDEX(RawDataRefData,$E1214,0)),"")),"")</f>
        <v/>
      </c>
      <c r="AY1214" s="101" t="b">
        <f t="shared" si="449"/>
        <v>0</v>
      </c>
      <c r="AZ1214" s="101" t="str">
        <f t="array" ref="AZ1214">IF($AY1214,MEDIAN(IF(G4SelectionMask="x",IF(INDEX(RawDataRefData,$E1214,0)&gt;0,INDEX(RawDataRefData,$E1214,0)),"")),"")</f>
        <v/>
      </c>
      <c r="BA1214" s="101" t="str">
        <f t="array" ref="BA1214">IF($AY1214,QUARTILE(IF(G4SelectionMask="x",IF(INDEX(RawDataRefData,$E1214,0)&gt;0,INDEX(RawDataRefData,$E1214,0)),""),1),"")</f>
        <v/>
      </c>
      <c r="BB1214" s="101" t="str">
        <f t="array" ref="BB1214">IF($AY1214,QUARTILE(IF(G4SelectionMask="x",IF(INDEX(RawDataRefData,$E1214,0)&gt;0,INDEX(RawDataRefData,$E1214,0)),""),3),"")</f>
        <v/>
      </c>
      <c r="BC1214" s="101" t="str">
        <f t="array" ref="BC1214">IF($AY1214,MIN(IF(G4SelectionMask="x",IF(INDEX(RawDataRefData,$E1214,0)&gt;0,INDEX(RawDataRefData,$E1214,0)),"")),"")</f>
        <v/>
      </c>
      <c r="BD1214" s="101" t="str">
        <f t="array" ref="BD1214">IF($AY1214,MAX(IF(G4SelectionMask="x",IF(INDEX(RawDataRefData,$E1214,0)&gt;0,INDEX(RawDataRefData,$E1214,0)),"")),"")</f>
        <v/>
      </c>
      <c r="BE1214" s="101" t="str">
        <f t="shared" si="450"/>
        <v/>
      </c>
      <c r="BF1214" s="101" t="str">
        <f t="array" ref="BF1214">IF($AY1214,STDEVA(IF(G4SelectionMask="x",IF(INDEX(RawDataRefData,$E1214,0)&gt;0,INDEX(RawDataRefData,$E1214,0)),"")),"")</f>
        <v/>
      </c>
      <c r="BG1214" s="100" t="b">
        <f t="shared" si="451"/>
        <v>0</v>
      </c>
      <c r="BH1214" s="100" t="str">
        <f t="array" ref="BH1214">IF($BG1214,MEDIAN(IF(G5SelectionMask="x",IF(INDEX(RawDataRefData,$E1214,0)&gt;0,INDEX(RawDataRefData,$E1214,0)),"")),"")</f>
        <v/>
      </c>
      <c r="BI1214" s="100" t="str">
        <f t="array" ref="BI1214">IF($BG1214,QUARTILE(IF(G5SelectionMask="x",IF(INDEX(RawDataRefData,$E1214,0)&gt;0,INDEX(RawDataRefData,$E1214,0)),""),1),"")</f>
        <v/>
      </c>
      <c r="BJ1214" s="100" t="str">
        <f t="array" ref="BJ1214">IF($BG1214,QUARTILE(IF(G5SelectionMask="x",IF(INDEX(RawDataRefData,$E1214,0)&gt;0,INDEX(RawDataRefData,$E1214,0)),""),3),"")</f>
        <v/>
      </c>
      <c r="BK1214" s="100" t="str">
        <f t="array" ref="BK1214">IF($BG1214,MIN(IF(G5SelectionMask="x",IF(INDEX(RawDataRefData,$E1214,0)&gt;0,INDEX(RawDataRefData,$E1214,0)),"")),"")</f>
        <v/>
      </c>
      <c r="BL1214" s="100" t="str">
        <f t="array" ref="BL1214">IF($BG1214,MAX(IF(G5SelectionMask="x",IF(INDEX(RawDataRefData,$E1214,0)&gt;0,INDEX(RawDataRefData,$E1214,0)),"")),"")</f>
        <v/>
      </c>
      <c r="BM1214" s="100" t="str">
        <f t="shared" si="452"/>
        <v/>
      </c>
      <c r="BN1214" s="103" t="str">
        <f t="array" ref="BN1214">IF($BG1214,STDEVA(IF(G5SelectionMask="x",IF(INDEX(RawDataRefData,$E1214,0)&gt;0,INDEX(RawDataRefData,$E1214,0)),"")),"")</f>
        <v/>
      </c>
      <c r="BO1214" s="104"/>
      <c r="BP1214" s="105">
        <v>4</v>
      </c>
      <c r="BQ1214" s="105">
        <v>1</v>
      </c>
      <c r="BR1214" s="105">
        <v>1</v>
      </c>
      <c r="BS1214" s="105">
        <v>4</v>
      </c>
      <c r="BT1214" s="105">
        <v>2</v>
      </c>
      <c r="BU1214" s="105">
        <v>2</v>
      </c>
      <c r="BV1214" s="105">
        <v>4</v>
      </c>
      <c r="BW1214" s="105">
        <v>1</v>
      </c>
      <c r="BX1214" s="105">
        <v>1</v>
      </c>
      <c r="BY1214" s="105">
        <v>2</v>
      </c>
      <c r="BZ1214" s="105">
        <v>4</v>
      </c>
      <c r="CA1214" s="105">
        <v>1</v>
      </c>
      <c r="CB1214" s="105">
        <v>1</v>
      </c>
      <c r="CC1214" s="105">
        <v>4</v>
      </c>
      <c r="CD1214" s="105">
        <v>2</v>
      </c>
    </row>
    <row r="1215" spans="1:82" hidden="1" x14ac:dyDescent="0.2">
      <c r="A1215" s="33" t="e">
        <f t="shared" si="441"/>
        <v>#NAME?</v>
      </c>
      <c r="B1215" s="218"/>
      <c r="C1215" s="212"/>
      <c r="D1215" s="224"/>
      <c r="E1215" s="72">
        <f t="shared" si="445"/>
        <v>1206</v>
      </c>
      <c r="F1215" s="9" t="s">
        <v>1269</v>
      </c>
      <c r="H1215" s="9" t="s">
        <v>1212</v>
      </c>
      <c r="I1215" s="9" t="s">
        <v>1626</v>
      </c>
      <c r="K1215" s="100">
        <f t="shared" si="429"/>
        <v>3</v>
      </c>
      <c r="L1215" s="100"/>
      <c r="M1215" s="100"/>
      <c r="N1215" s="100"/>
      <c r="O1215" s="100"/>
      <c r="P1215" s="101">
        <f t="shared" si="430"/>
        <v>2</v>
      </c>
      <c r="Q1215" s="102">
        <f t="shared" si="431"/>
        <v>1</v>
      </c>
      <c r="R1215" s="102">
        <f t="shared" si="432"/>
        <v>3</v>
      </c>
      <c r="S1215" s="102">
        <f t="shared" si="433"/>
        <v>1</v>
      </c>
      <c r="T1215" s="102">
        <f t="shared" si="434"/>
        <v>4</v>
      </c>
      <c r="U1215" s="102">
        <f t="shared" si="435"/>
        <v>3</v>
      </c>
      <c r="V1215" s="102">
        <f t="shared" si="436"/>
        <v>3</v>
      </c>
      <c r="W1215" s="102">
        <f t="shared" si="437"/>
        <v>2</v>
      </c>
      <c r="X1215" s="102">
        <f t="shared" si="438"/>
        <v>1</v>
      </c>
      <c r="Y1215" s="102">
        <f t="shared" si="439"/>
        <v>4</v>
      </c>
      <c r="Z1215" s="102">
        <f t="shared" si="440"/>
        <v>2</v>
      </c>
      <c r="AA1215" s="100" t="b">
        <f t="shared" si="442"/>
        <v>1</v>
      </c>
      <c r="AB1215" s="100">
        <f t="array" ref="AB1215">IF($AA1215,MEDIAN(IF(G1SelectionMask="x",IF(INDEX(RawDataRefData,$E1215,0)&gt;0,INDEX(RawDataRefData,$E1215,0)),"")),"")</f>
        <v>2</v>
      </c>
      <c r="AC1215" s="100">
        <f t="array" ref="AC1215">IF($AA1215,QUARTILE(IF(G1SelectionMask="x",IF(INDEX(RawDataRefData,$E1215,0)&gt;0,INDEX(RawDataRefData,$E1215,0)),""),1),"")</f>
        <v>1.5</v>
      </c>
      <c r="AD1215" s="100">
        <f t="array" ref="AD1215">IF($AA1215,QUARTILE(IF(G1SelectionMask="x",IF(INDEX(RawDataRefData,$E1215,0)&gt;0,INDEX(RawDataRefData,$E1215,0)),""),3),"")</f>
        <v>3</v>
      </c>
      <c r="AE1215" s="100">
        <f t="array" ref="AE1215">IF($AA1215,MIN(IF(G1SelectionMask="x",IF(INDEX(RawDataRefData,$E1215,0)&gt;0,INDEX(RawDataRefData,$E1215,0)),"")),"")</f>
        <v>1</v>
      </c>
      <c r="AF1215" s="100">
        <f t="array" ref="AF1215">IF($AA1215,MAX(IF(G1SelectionMask="x",IF(INDEX(RawDataRefData,$E1215,0)&gt;0,INDEX(RawDataRefData,$E1215,0)),"")),"")</f>
        <v>4</v>
      </c>
      <c r="AG1215" s="100">
        <f t="shared" si="443"/>
        <v>2.3636363636363638</v>
      </c>
      <c r="AH1215" s="100">
        <f t="array" ref="AH1215">IF($AA1215,STDEVA(IF(G1SelectionMask="x",IF(INDEX(RawDataRefData,$E1215,0)&gt;0,INDEX(RawDataRefData,$E1215,0)),"")),"")</f>
        <v>1.1200649331826502</v>
      </c>
      <c r="AI1215" s="101" t="b">
        <f t="shared" si="444"/>
        <v>1</v>
      </c>
      <c r="AJ1215" s="101">
        <f t="array" ref="AJ1215">IF($AI1215,MEDIAN(IF(G2SelectionMask="x",IF(INDEX(RawDataRefData,$E1215,0)&gt;0,INDEX(RawDataRefData,$E1215,0)),"")),"")</f>
        <v>2</v>
      </c>
      <c r="AK1215" s="101">
        <f t="array" ref="AK1215">IF($AI1215,QUARTILE(IF(G2SelectionMask="x",IF(INDEX(RawDataRefData,$E1215,0)&gt;0,INDEX(RawDataRefData,$E1215,0)),""),1),"")</f>
        <v>1</v>
      </c>
      <c r="AL1215" s="101">
        <f t="array" ref="AL1215">IF($AI1215,QUARTILE(IF(G2SelectionMask="x",IF(INDEX(RawDataRefData,$E1215,0)&gt;0,INDEX(RawDataRefData,$E1215,0)),""),3),"")</f>
        <v>3</v>
      </c>
      <c r="AM1215" s="101">
        <f t="array" ref="AM1215">IF($AI1215,MIN(IF(G2SelectionMask="x",IF(INDEX(RawDataRefData,$E1215,0)&gt;0,INDEX(RawDataRefData,$E1215,0)),"")),"")</f>
        <v>1</v>
      </c>
      <c r="AN1215" s="101">
        <f t="array" ref="AN1215">IF($AI1215,MAX(IF(G2SelectionMask="x",IF(INDEX(RawDataRefData,$E1215,0)&gt;0,INDEX(RawDataRefData,$E1215,0)),"")),"")</f>
        <v>4</v>
      </c>
      <c r="AO1215" s="101">
        <f t="shared" si="446"/>
        <v>2.1818181818181817</v>
      </c>
      <c r="AP1215" s="101">
        <f t="array" ref="AP1215">IF($AI1215,STDEVA(IF(G2SelectionMask="x",IF(INDEX(RawDataRefData,$E1215,0)&gt;0,INDEX(RawDataRefData,$E1215,0)),"")),"")</f>
        <v>1.1677484162422844</v>
      </c>
      <c r="AQ1215" s="100" t="b">
        <f t="shared" si="447"/>
        <v>0</v>
      </c>
      <c r="AR1215" s="100" t="str">
        <f t="array" ref="AR1215">IF($AQ1215,MEDIAN(IF(G3SelectionMask="x",IF(INDEX(RawDataRefData,$E1215,0)&gt;0,INDEX(RawDataRefData,$E1215,0)),"")),"")</f>
        <v/>
      </c>
      <c r="AS1215" s="100" t="str">
        <f t="array" ref="AS1215">IF($AQ1215,QUARTILE(IF(G3SelectionMask="x",IF(INDEX(RawDataRefData,$E1215,0)&gt;0,INDEX(RawDataRefData,$E1215,0)),""),1),"")</f>
        <v/>
      </c>
      <c r="AT1215" s="100" t="str">
        <f t="array" ref="AT1215">IF($AQ1215,QUARTILE(IF(G3SelectionMask="x",IF(INDEX(RawDataRefData,$E1215,0)&gt;0,INDEX(RawDataRefData,$E1215,0)),""),3),"")</f>
        <v/>
      </c>
      <c r="AU1215" s="100" t="str">
        <f t="array" ref="AU1215">IF($AQ1215,MIN(IF(G3SelectionMask="x",IF(INDEX(RawDataRefData,$E1215,0)&gt;0,INDEX(RawDataRefData,$E1215,0)),"")),"")</f>
        <v/>
      </c>
      <c r="AV1215" s="100" t="str">
        <f t="array" ref="AV1215">IF($AQ1215,MAX(IF(G3SelectionMask="x",IF(INDEX(RawDataRefData,$E1215,0)&gt;0,INDEX(RawDataRefData,$E1215,0)),"")),"")</f>
        <v/>
      </c>
      <c r="AW1215" s="100" t="str">
        <f t="shared" si="448"/>
        <v/>
      </c>
      <c r="AX1215" s="100" t="str">
        <f t="array" ref="AX1215">IF($AQ1215,STDEVA(IF(G3SelectionMask="x",IF(INDEX(RawDataRefData,$E1215,0)&gt;0,INDEX(RawDataRefData,$E1215,0)),"")),"")</f>
        <v/>
      </c>
      <c r="AY1215" s="101" t="b">
        <f t="shared" si="449"/>
        <v>0</v>
      </c>
      <c r="AZ1215" s="101" t="str">
        <f t="array" ref="AZ1215">IF($AY1215,MEDIAN(IF(G4SelectionMask="x",IF(INDEX(RawDataRefData,$E1215,0)&gt;0,INDEX(RawDataRefData,$E1215,0)),"")),"")</f>
        <v/>
      </c>
      <c r="BA1215" s="101" t="str">
        <f t="array" ref="BA1215">IF($AY1215,QUARTILE(IF(G4SelectionMask="x",IF(INDEX(RawDataRefData,$E1215,0)&gt;0,INDEX(RawDataRefData,$E1215,0)),""),1),"")</f>
        <v/>
      </c>
      <c r="BB1215" s="101" t="str">
        <f t="array" ref="BB1215">IF($AY1215,QUARTILE(IF(G4SelectionMask="x",IF(INDEX(RawDataRefData,$E1215,0)&gt;0,INDEX(RawDataRefData,$E1215,0)),""),3),"")</f>
        <v/>
      </c>
      <c r="BC1215" s="101" t="str">
        <f t="array" ref="BC1215">IF($AY1215,MIN(IF(G4SelectionMask="x",IF(INDEX(RawDataRefData,$E1215,0)&gt;0,INDEX(RawDataRefData,$E1215,0)),"")),"")</f>
        <v/>
      </c>
      <c r="BD1215" s="101" t="str">
        <f t="array" ref="BD1215">IF($AY1215,MAX(IF(G4SelectionMask="x",IF(INDEX(RawDataRefData,$E1215,0)&gt;0,INDEX(RawDataRefData,$E1215,0)),"")),"")</f>
        <v/>
      </c>
      <c r="BE1215" s="101" t="str">
        <f t="shared" si="450"/>
        <v/>
      </c>
      <c r="BF1215" s="101" t="str">
        <f t="array" ref="BF1215">IF($AY1215,STDEVA(IF(G4SelectionMask="x",IF(INDEX(RawDataRefData,$E1215,0)&gt;0,INDEX(RawDataRefData,$E1215,0)),"")),"")</f>
        <v/>
      </c>
      <c r="BG1215" s="100" t="b">
        <f t="shared" si="451"/>
        <v>0</v>
      </c>
      <c r="BH1215" s="100" t="str">
        <f t="array" ref="BH1215">IF($BG1215,MEDIAN(IF(G5SelectionMask="x",IF(INDEX(RawDataRefData,$E1215,0)&gt;0,INDEX(RawDataRefData,$E1215,0)),"")),"")</f>
        <v/>
      </c>
      <c r="BI1215" s="100" t="str">
        <f t="array" ref="BI1215">IF($BG1215,QUARTILE(IF(G5SelectionMask="x",IF(INDEX(RawDataRefData,$E1215,0)&gt;0,INDEX(RawDataRefData,$E1215,0)),""),1),"")</f>
        <v/>
      </c>
      <c r="BJ1215" s="100" t="str">
        <f t="array" ref="BJ1215">IF($BG1215,QUARTILE(IF(G5SelectionMask="x",IF(INDEX(RawDataRefData,$E1215,0)&gt;0,INDEX(RawDataRefData,$E1215,0)),""),3),"")</f>
        <v/>
      </c>
      <c r="BK1215" s="100" t="str">
        <f t="array" ref="BK1215">IF($BG1215,MIN(IF(G5SelectionMask="x",IF(INDEX(RawDataRefData,$E1215,0)&gt;0,INDEX(RawDataRefData,$E1215,0)),"")),"")</f>
        <v/>
      </c>
      <c r="BL1215" s="100" t="str">
        <f t="array" ref="BL1215">IF($BG1215,MAX(IF(G5SelectionMask="x",IF(INDEX(RawDataRefData,$E1215,0)&gt;0,INDEX(RawDataRefData,$E1215,0)),"")),"")</f>
        <v/>
      </c>
      <c r="BM1215" s="100" t="str">
        <f t="shared" si="452"/>
        <v/>
      </c>
      <c r="BN1215" s="103" t="str">
        <f t="array" ref="BN1215">IF($BG1215,STDEVA(IF(G5SelectionMask="x",IF(INDEX(RawDataRefData,$E1215,0)&gt;0,INDEX(RawDataRefData,$E1215,0)),"")),"")</f>
        <v/>
      </c>
      <c r="BO1215" s="104"/>
      <c r="BP1215" s="105">
        <v>3</v>
      </c>
      <c r="BQ1215" s="105">
        <v>2</v>
      </c>
      <c r="BR1215" s="105">
        <v>1</v>
      </c>
      <c r="BS1215" s="105">
        <v>3</v>
      </c>
      <c r="BT1215" s="105">
        <v>1</v>
      </c>
      <c r="BU1215" s="105">
        <v>4</v>
      </c>
      <c r="BV1215" s="105">
        <v>3</v>
      </c>
      <c r="BW1215" s="105">
        <v>3</v>
      </c>
      <c r="BX1215" s="105">
        <v>2</v>
      </c>
      <c r="BY1215" s="105">
        <v>1</v>
      </c>
      <c r="BZ1215" s="105">
        <v>4</v>
      </c>
      <c r="CA1215" s="105">
        <v>2</v>
      </c>
      <c r="CB1215" s="105">
        <v>1</v>
      </c>
      <c r="CC1215" s="105">
        <v>1</v>
      </c>
      <c r="CD1215" s="105">
        <v>3</v>
      </c>
    </row>
    <row r="1216" spans="1:82" hidden="1" x14ac:dyDescent="0.2">
      <c r="A1216" s="33" t="e">
        <f t="shared" si="441"/>
        <v>#NAME?</v>
      </c>
      <c r="B1216" s="218"/>
      <c r="C1216" s="212"/>
      <c r="D1216" s="224"/>
      <c r="E1216" s="72">
        <f t="shared" si="445"/>
        <v>1207</v>
      </c>
      <c r="F1216" s="9" t="s">
        <v>1270</v>
      </c>
      <c r="H1216" s="9" t="s">
        <v>1212</v>
      </c>
      <c r="I1216" s="9" t="s">
        <v>1626</v>
      </c>
      <c r="K1216" s="100">
        <f t="shared" si="429"/>
        <v>1</v>
      </c>
      <c r="L1216" s="100"/>
      <c r="M1216" s="100"/>
      <c r="N1216" s="100"/>
      <c r="O1216" s="100"/>
      <c r="P1216" s="101">
        <f t="shared" si="430"/>
        <v>3</v>
      </c>
      <c r="Q1216" s="102">
        <f t="shared" si="431"/>
        <v>1</v>
      </c>
      <c r="R1216" s="102">
        <f t="shared" si="432"/>
        <v>1</v>
      </c>
      <c r="S1216" s="102">
        <f t="shared" si="433"/>
        <v>1</v>
      </c>
      <c r="T1216" s="102">
        <f t="shared" si="434"/>
        <v>2</v>
      </c>
      <c r="U1216" s="102">
        <f t="shared" si="435"/>
        <v>2</v>
      </c>
      <c r="V1216" s="102">
        <f t="shared" si="436"/>
        <v>2</v>
      </c>
      <c r="W1216" s="102">
        <f t="shared" si="437"/>
        <v>2</v>
      </c>
      <c r="X1216" s="102">
        <f t="shared" si="438"/>
        <v>2</v>
      </c>
      <c r="Y1216" s="102">
        <f t="shared" si="439"/>
        <v>1</v>
      </c>
      <c r="Z1216" s="102">
        <f t="shared" si="440"/>
        <v>2</v>
      </c>
      <c r="AA1216" s="100" t="b">
        <f t="shared" si="442"/>
        <v>1</v>
      </c>
      <c r="AB1216" s="100">
        <f t="array" ref="AB1216">IF($AA1216,MEDIAN(IF(G1SelectionMask="x",IF(INDEX(RawDataRefData,$E1216,0)&gt;0,INDEX(RawDataRefData,$E1216,0)),"")),"")</f>
        <v>2</v>
      </c>
      <c r="AC1216" s="100">
        <f t="array" ref="AC1216">IF($AA1216,QUARTILE(IF(G1SelectionMask="x",IF(INDEX(RawDataRefData,$E1216,0)&gt;0,INDEX(RawDataRefData,$E1216,0)),""),1),"")</f>
        <v>1</v>
      </c>
      <c r="AD1216" s="100">
        <f t="array" ref="AD1216">IF($AA1216,QUARTILE(IF(G1SelectionMask="x",IF(INDEX(RawDataRefData,$E1216,0)&gt;0,INDEX(RawDataRefData,$E1216,0)),""),3),"")</f>
        <v>2</v>
      </c>
      <c r="AE1216" s="100">
        <f t="array" ref="AE1216">IF($AA1216,MIN(IF(G1SelectionMask="x",IF(INDEX(RawDataRefData,$E1216,0)&gt;0,INDEX(RawDataRefData,$E1216,0)),"")),"")</f>
        <v>1</v>
      </c>
      <c r="AF1216" s="100">
        <f t="array" ref="AF1216">IF($AA1216,MAX(IF(G1SelectionMask="x",IF(INDEX(RawDataRefData,$E1216,0)&gt;0,INDEX(RawDataRefData,$E1216,0)),"")),"")</f>
        <v>3</v>
      </c>
      <c r="AG1216" s="100">
        <f t="shared" si="443"/>
        <v>1.7272727272727273</v>
      </c>
      <c r="AH1216" s="100">
        <f t="array" ref="AH1216">IF($AA1216,STDEVA(IF(G1SelectionMask="x",IF(INDEX(RawDataRefData,$E1216,0)&gt;0,INDEX(RawDataRefData,$E1216,0)),"")),"")</f>
        <v>0.64666979068286312</v>
      </c>
      <c r="AI1216" s="101" t="b">
        <f t="shared" si="444"/>
        <v>1</v>
      </c>
      <c r="AJ1216" s="101">
        <f t="array" ref="AJ1216">IF($AI1216,MEDIAN(IF(G2SelectionMask="x",IF(INDEX(RawDataRefData,$E1216,0)&gt;0,INDEX(RawDataRefData,$E1216,0)),"")),"")</f>
        <v>2</v>
      </c>
      <c r="AK1216" s="101">
        <f t="array" ref="AK1216">IF($AI1216,QUARTILE(IF(G2SelectionMask="x",IF(INDEX(RawDataRefData,$E1216,0)&gt;0,INDEX(RawDataRefData,$E1216,0)),""),1),"")</f>
        <v>1.5</v>
      </c>
      <c r="AL1216" s="101">
        <f t="array" ref="AL1216">IF($AI1216,QUARTILE(IF(G2SelectionMask="x",IF(INDEX(RawDataRefData,$E1216,0)&gt;0,INDEX(RawDataRefData,$E1216,0)),""),3),"")</f>
        <v>2.5</v>
      </c>
      <c r="AM1216" s="101">
        <f t="array" ref="AM1216">IF($AI1216,MIN(IF(G2SelectionMask="x",IF(INDEX(RawDataRefData,$E1216,0)&gt;0,INDEX(RawDataRefData,$E1216,0)),"")),"")</f>
        <v>1</v>
      </c>
      <c r="AN1216" s="101">
        <f t="array" ref="AN1216">IF($AI1216,MAX(IF(G2SelectionMask="x",IF(INDEX(RawDataRefData,$E1216,0)&gt;0,INDEX(RawDataRefData,$E1216,0)),"")),"")</f>
        <v>4</v>
      </c>
      <c r="AO1216" s="101">
        <f t="shared" si="446"/>
        <v>2.0909090909090908</v>
      </c>
      <c r="AP1216" s="101">
        <f t="array" ref="AP1216">IF($AI1216,STDEVA(IF(G2SelectionMask="x",IF(INDEX(RawDataRefData,$E1216,0)&gt;0,INDEX(RawDataRefData,$E1216,0)),"")),"")</f>
        <v>0.94387980744853883</v>
      </c>
      <c r="AQ1216" s="100" t="b">
        <f t="shared" si="447"/>
        <v>0</v>
      </c>
      <c r="AR1216" s="100" t="str">
        <f t="array" ref="AR1216">IF($AQ1216,MEDIAN(IF(G3SelectionMask="x",IF(INDEX(RawDataRefData,$E1216,0)&gt;0,INDEX(RawDataRefData,$E1216,0)),"")),"")</f>
        <v/>
      </c>
      <c r="AS1216" s="100" t="str">
        <f t="array" ref="AS1216">IF($AQ1216,QUARTILE(IF(G3SelectionMask="x",IF(INDEX(RawDataRefData,$E1216,0)&gt;0,INDEX(RawDataRefData,$E1216,0)),""),1),"")</f>
        <v/>
      </c>
      <c r="AT1216" s="100" t="str">
        <f t="array" ref="AT1216">IF($AQ1216,QUARTILE(IF(G3SelectionMask="x",IF(INDEX(RawDataRefData,$E1216,0)&gt;0,INDEX(RawDataRefData,$E1216,0)),""),3),"")</f>
        <v/>
      </c>
      <c r="AU1216" s="100" t="str">
        <f t="array" ref="AU1216">IF($AQ1216,MIN(IF(G3SelectionMask="x",IF(INDEX(RawDataRefData,$E1216,0)&gt;0,INDEX(RawDataRefData,$E1216,0)),"")),"")</f>
        <v/>
      </c>
      <c r="AV1216" s="100" t="str">
        <f t="array" ref="AV1216">IF($AQ1216,MAX(IF(G3SelectionMask="x",IF(INDEX(RawDataRefData,$E1216,0)&gt;0,INDEX(RawDataRefData,$E1216,0)),"")),"")</f>
        <v/>
      </c>
      <c r="AW1216" s="100" t="str">
        <f t="shared" si="448"/>
        <v/>
      </c>
      <c r="AX1216" s="100" t="str">
        <f t="array" ref="AX1216">IF($AQ1216,STDEVA(IF(G3SelectionMask="x",IF(INDEX(RawDataRefData,$E1216,0)&gt;0,INDEX(RawDataRefData,$E1216,0)),"")),"")</f>
        <v/>
      </c>
      <c r="AY1216" s="101" t="b">
        <f t="shared" si="449"/>
        <v>0</v>
      </c>
      <c r="AZ1216" s="101" t="str">
        <f t="array" ref="AZ1216">IF($AY1216,MEDIAN(IF(G4SelectionMask="x",IF(INDEX(RawDataRefData,$E1216,0)&gt;0,INDEX(RawDataRefData,$E1216,0)),"")),"")</f>
        <v/>
      </c>
      <c r="BA1216" s="101" t="str">
        <f t="array" ref="BA1216">IF($AY1216,QUARTILE(IF(G4SelectionMask="x",IF(INDEX(RawDataRefData,$E1216,0)&gt;0,INDEX(RawDataRefData,$E1216,0)),""),1),"")</f>
        <v/>
      </c>
      <c r="BB1216" s="101" t="str">
        <f t="array" ref="BB1216">IF($AY1216,QUARTILE(IF(G4SelectionMask="x",IF(INDEX(RawDataRefData,$E1216,0)&gt;0,INDEX(RawDataRefData,$E1216,0)),""),3),"")</f>
        <v/>
      </c>
      <c r="BC1216" s="101" t="str">
        <f t="array" ref="BC1216">IF($AY1216,MIN(IF(G4SelectionMask="x",IF(INDEX(RawDataRefData,$E1216,0)&gt;0,INDEX(RawDataRefData,$E1216,0)),"")),"")</f>
        <v/>
      </c>
      <c r="BD1216" s="101" t="str">
        <f t="array" ref="BD1216">IF($AY1216,MAX(IF(G4SelectionMask="x",IF(INDEX(RawDataRefData,$E1216,0)&gt;0,INDEX(RawDataRefData,$E1216,0)),"")),"")</f>
        <v/>
      </c>
      <c r="BE1216" s="101" t="str">
        <f t="shared" si="450"/>
        <v/>
      </c>
      <c r="BF1216" s="101" t="str">
        <f t="array" ref="BF1216">IF($AY1216,STDEVA(IF(G4SelectionMask="x",IF(INDEX(RawDataRefData,$E1216,0)&gt;0,INDEX(RawDataRefData,$E1216,0)),"")),"")</f>
        <v/>
      </c>
      <c r="BG1216" s="100" t="b">
        <f t="shared" si="451"/>
        <v>0</v>
      </c>
      <c r="BH1216" s="100" t="str">
        <f t="array" ref="BH1216">IF($BG1216,MEDIAN(IF(G5SelectionMask="x",IF(INDEX(RawDataRefData,$E1216,0)&gt;0,INDEX(RawDataRefData,$E1216,0)),"")),"")</f>
        <v/>
      </c>
      <c r="BI1216" s="100" t="str">
        <f t="array" ref="BI1216">IF($BG1216,QUARTILE(IF(G5SelectionMask="x",IF(INDEX(RawDataRefData,$E1216,0)&gt;0,INDEX(RawDataRefData,$E1216,0)),""),1),"")</f>
        <v/>
      </c>
      <c r="BJ1216" s="100" t="str">
        <f t="array" ref="BJ1216">IF($BG1216,QUARTILE(IF(G5SelectionMask="x",IF(INDEX(RawDataRefData,$E1216,0)&gt;0,INDEX(RawDataRefData,$E1216,0)),""),3),"")</f>
        <v/>
      </c>
      <c r="BK1216" s="100" t="str">
        <f t="array" ref="BK1216">IF($BG1216,MIN(IF(G5SelectionMask="x",IF(INDEX(RawDataRefData,$E1216,0)&gt;0,INDEX(RawDataRefData,$E1216,0)),"")),"")</f>
        <v/>
      </c>
      <c r="BL1216" s="100" t="str">
        <f t="array" ref="BL1216">IF($BG1216,MAX(IF(G5SelectionMask="x",IF(INDEX(RawDataRefData,$E1216,0)&gt;0,INDEX(RawDataRefData,$E1216,0)),"")),"")</f>
        <v/>
      </c>
      <c r="BM1216" s="100" t="str">
        <f t="shared" si="452"/>
        <v/>
      </c>
      <c r="BN1216" s="103" t="str">
        <f t="array" ref="BN1216">IF($BG1216,STDEVA(IF(G5SelectionMask="x",IF(INDEX(RawDataRefData,$E1216,0)&gt;0,INDEX(RawDataRefData,$E1216,0)),"")),"")</f>
        <v/>
      </c>
      <c r="BO1216" s="104"/>
      <c r="BP1216" s="105">
        <v>1</v>
      </c>
      <c r="BQ1216" s="105">
        <v>3</v>
      </c>
      <c r="BR1216" s="105">
        <v>1</v>
      </c>
      <c r="BS1216" s="105">
        <v>1</v>
      </c>
      <c r="BT1216" s="105">
        <v>1</v>
      </c>
      <c r="BU1216" s="105">
        <v>2</v>
      </c>
      <c r="BV1216" s="105">
        <v>2</v>
      </c>
      <c r="BW1216" s="105">
        <v>2</v>
      </c>
      <c r="BX1216" s="105">
        <v>2</v>
      </c>
      <c r="BY1216" s="105">
        <v>2</v>
      </c>
      <c r="BZ1216" s="105">
        <v>1</v>
      </c>
      <c r="CA1216" s="105">
        <v>2</v>
      </c>
      <c r="CB1216" s="105">
        <v>4</v>
      </c>
      <c r="CC1216" s="105">
        <v>2</v>
      </c>
      <c r="CD1216" s="105">
        <v>3</v>
      </c>
    </row>
    <row r="1217" spans="1:82" hidden="1" x14ac:dyDescent="0.2">
      <c r="A1217" s="33" t="e">
        <f t="shared" si="441"/>
        <v>#NAME?</v>
      </c>
      <c r="B1217" s="218"/>
      <c r="C1217" s="212"/>
      <c r="D1217" s="224"/>
      <c r="E1217" s="72">
        <f t="shared" si="445"/>
        <v>1208</v>
      </c>
      <c r="F1217" s="9" t="s">
        <v>1271</v>
      </c>
      <c r="H1217" s="9" t="s">
        <v>1212</v>
      </c>
      <c r="I1217" s="9" t="s">
        <v>1626</v>
      </c>
      <c r="K1217" s="100">
        <f t="shared" si="429"/>
        <v>2</v>
      </c>
      <c r="L1217" s="100"/>
      <c r="M1217" s="100"/>
      <c r="N1217" s="100"/>
      <c r="O1217" s="100"/>
      <c r="P1217" s="101">
        <f t="shared" si="430"/>
        <v>4</v>
      </c>
      <c r="Q1217" s="102">
        <f t="shared" si="431"/>
        <v>1</v>
      </c>
      <c r="R1217" s="102">
        <f t="shared" si="432"/>
        <v>4</v>
      </c>
      <c r="S1217" s="102">
        <f t="shared" si="433"/>
        <v>2</v>
      </c>
      <c r="T1217" s="102">
        <f t="shared" si="434"/>
        <v>2</v>
      </c>
      <c r="U1217" s="102">
        <f t="shared" si="435"/>
        <v>2</v>
      </c>
      <c r="V1217" s="102">
        <f t="shared" si="436"/>
        <v>4</v>
      </c>
      <c r="W1217" s="102">
        <f t="shared" si="437"/>
        <v>2</v>
      </c>
      <c r="X1217" s="102">
        <f t="shared" si="438"/>
        <v>2</v>
      </c>
      <c r="Y1217" s="102">
        <f t="shared" si="439"/>
        <v>4</v>
      </c>
      <c r="Z1217" s="102">
        <f t="shared" si="440"/>
        <v>4</v>
      </c>
      <c r="AA1217" s="100" t="b">
        <f t="shared" si="442"/>
        <v>1</v>
      </c>
      <c r="AB1217" s="100">
        <f t="array" ref="AB1217">IF($AA1217,MEDIAN(IF(G1SelectionMask="x",IF(INDEX(RawDataRefData,$E1217,0)&gt;0,INDEX(RawDataRefData,$E1217,0)),"")),"")</f>
        <v>2</v>
      </c>
      <c r="AC1217" s="100">
        <f t="array" ref="AC1217">IF($AA1217,QUARTILE(IF(G1SelectionMask="x",IF(INDEX(RawDataRefData,$E1217,0)&gt;0,INDEX(RawDataRefData,$E1217,0)),""),1),"")</f>
        <v>2</v>
      </c>
      <c r="AD1217" s="100">
        <f t="array" ref="AD1217">IF($AA1217,QUARTILE(IF(G1SelectionMask="x",IF(INDEX(RawDataRefData,$E1217,0)&gt;0,INDEX(RawDataRefData,$E1217,0)),""),3),"")</f>
        <v>4</v>
      </c>
      <c r="AE1217" s="100">
        <f t="array" ref="AE1217">IF($AA1217,MIN(IF(G1SelectionMask="x",IF(INDEX(RawDataRefData,$E1217,0)&gt;0,INDEX(RawDataRefData,$E1217,0)),"")),"")</f>
        <v>1</v>
      </c>
      <c r="AF1217" s="100">
        <f t="array" ref="AF1217">IF($AA1217,MAX(IF(G1SelectionMask="x",IF(INDEX(RawDataRefData,$E1217,0)&gt;0,INDEX(RawDataRefData,$E1217,0)),"")),"")</f>
        <v>4</v>
      </c>
      <c r="AG1217" s="100">
        <f t="shared" si="443"/>
        <v>2.8181818181818183</v>
      </c>
      <c r="AH1217" s="100">
        <f t="array" ref="AH1217">IF($AA1217,STDEVA(IF(G1SelectionMask="x",IF(INDEX(RawDataRefData,$E1217,0)&gt;0,INDEX(RawDataRefData,$E1217,0)),"")),"")</f>
        <v>1.1677484162422846</v>
      </c>
      <c r="AI1217" s="101" t="b">
        <f t="shared" si="444"/>
        <v>1</v>
      </c>
      <c r="AJ1217" s="101">
        <f t="array" ref="AJ1217">IF($AI1217,MEDIAN(IF(G2SelectionMask="x",IF(INDEX(RawDataRefData,$E1217,0)&gt;0,INDEX(RawDataRefData,$E1217,0)),"")),"")</f>
        <v>2</v>
      </c>
      <c r="AK1217" s="101">
        <f t="array" ref="AK1217">IF($AI1217,QUARTILE(IF(G2SelectionMask="x",IF(INDEX(RawDataRefData,$E1217,0)&gt;0,INDEX(RawDataRefData,$E1217,0)),""),1),"")</f>
        <v>2</v>
      </c>
      <c r="AL1217" s="101">
        <f t="array" ref="AL1217">IF($AI1217,QUARTILE(IF(G2SelectionMask="x",IF(INDEX(RawDataRefData,$E1217,0)&gt;0,INDEX(RawDataRefData,$E1217,0)),""),3),"")</f>
        <v>4</v>
      </c>
      <c r="AM1217" s="101">
        <f t="array" ref="AM1217">IF($AI1217,MIN(IF(G2SelectionMask="x",IF(INDEX(RawDataRefData,$E1217,0)&gt;0,INDEX(RawDataRefData,$E1217,0)),"")),"")</f>
        <v>1</v>
      </c>
      <c r="AN1217" s="101">
        <f t="array" ref="AN1217">IF($AI1217,MAX(IF(G2SelectionMask="x",IF(INDEX(RawDataRefData,$E1217,0)&gt;0,INDEX(RawDataRefData,$E1217,0)),"")),"")</f>
        <v>4</v>
      </c>
      <c r="AO1217" s="101">
        <f t="shared" si="446"/>
        <v>2.7272727272727271</v>
      </c>
      <c r="AP1217" s="101">
        <f t="array" ref="AP1217">IF($AI1217,STDEVA(IF(G2SelectionMask="x",IF(INDEX(RawDataRefData,$E1217,0)&gt;0,INDEX(RawDataRefData,$E1217,0)),"")),"")</f>
        <v>1.2720777563426768</v>
      </c>
      <c r="AQ1217" s="100" t="b">
        <f t="shared" si="447"/>
        <v>0</v>
      </c>
      <c r="AR1217" s="100" t="str">
        <f t="array" ref="AR1217">IF($AQ1217,MEDIAN(IF(G3SelectionMask="x",IF(INDEX(RawDataRefData,$E1217,0)&gt;0,INDEX(RawDataRefData,$E1217,0)),"")),"")</f>
        <v/>
      </c>
      <c r="AS1217" s="100" t="str">
        <f t="array" ref="AS1217">IF($AQ1217,QUARTILE(IF(G3SelectionMask="x",IF(INDEX(RawDataRefData,$E1217,0)&gt;0,INDEX(RawDataRefData,$E1217,0)),""),1),"")</f>
        <v/>
      </c>
      <c r="AT1217" s="100" t="str">
        <f t="array" ref="AT1217">IF($AQ1217,QUARTILE(IF(G3SelectionMask="x",IF(INDEX(RawDataRefData,$E1217,0)&gt;0,INDEX(RawDataRefData,$E1217,0)),""),3),"")</f>
        <v/>
      </c>
      <c r="AU1217" s="100" t="str">
        <f t="array" ref="AU1217">IF($AQ1217,MIN(IF(G3SelectionMask="x",IF(INDEX(RawDataRefData,$E1217,0)&gt;0,INDEX(RawDataRefData,$E1217,0)),"")),"")</f>
        <v/>
      </c>
      <c r="AV1217" s="100" t="str">
        <f t="array" ref="AV1217">IF($AQ1217,MAX(IF(G3SelectionMask="x",IF(INDEX(RawDataRefData,$E1217,0)&gt;0,INDEX(RawDataRefData,$E1217,0)),"")),"")</f>
        <v/>
      </c>
      <c r="AW1217" s="100" t="str">
        <f t="shared" si="448"/>
        <v/>
      </c>
      <c r="AX1217" s="100" t="str">
        <f t="array" ref="AX1217">IF($AQ1217,STDEVA(IF(G3SelectionMask="x",IF(INDEX(RawDataRefData,$E1217,0)&gt;0,INDEX(RawDataRefData,$E1217,0)),"")),"")</f>
        <v/>
      </c>
      <c r="AY1217" s="101" t="b">
        <f t="shared" si="449"/>
        <v>0</v>
      </c>
      <c r="AZ1217" s="101" t="str">
        <f t="array" ref="AZ1217">IF($AY1217,MEDIAN(IF(G4SelectionMask="x",IF(INDEX(RawDataRefData,$E1217,0)&gt;0,INDEX(RawDataRefData,$E1217,0)),"")),"")</f>
        <v/>
      </c>
      <c r="BA1217" s="101" t="str">
        <f t="array" ref="BA1217">IF($AY1217,QUARTILE(IF(G4SelectionMask="x",IF(INDEX(RawDataRefData,$E1217,0)&gt;0,INDEX(RawDataRefData,$E1217,0)),""),1),"")</f>
        <v/>
      </c>
      <c r="BB1217" s="101" t="str">
        <f t="array" ref="BB1217">IF($AY1217,QUARTILE(IF(G4SelectionMask="x",IF(INDEX(RawDataRefData,$E1217,0)&gt;0,INDEX(RawDataRefData,$E1217,0)),""),3),"")</f>
        <v/>
      </c>
      <c r="BC1217" s="101" t="str">
        <f t="array" ref="BC1217">IF($AY1217,MIN(IF(G4SelectionMask="x",IF(INDEX(RawDataRefData,$E1217,0)&gt;0,INDEX(RawDataRefData,$E1217,0)),"")),"")</f>
        <v/>
      </c>
      <c r="BD1217" s="101" t="str">
        <f t="array" ref="BD1217">IF($AY1217,MAX(IF(G4SelectionMask="x",IF(INDEX(RawDataRefData,$E1217,0)&gt;0,INDEX(RawDataRefData,$E1217,0)),"")),"")</f>
        <v/>
      </c>
      <c r="BE1217" s="101" t="str">
        <f t="shared" si="450"/>
        <v/>
      </c>
      <c r="BF1217" s="101" t="str">
        <f t="array" ref="BF1217">IF($AY1217,STDEVA(IF(G4SelectionMask="x",IF(INDEX(RawDataRefData,$E1217,0)&gt;0,INDEX(RawDataRefData,$E1217,0)),"")),"")</f>
        <v/>
      </c>
      <c r="BG1217" s="100" t="b">
        <f t="shared" si="451"/>
        <v>0</v>
      </c>
      <c r="BH1217" s="100" t="str">
        <f t="array" ref="BH1217">IF($BG1217,MEDIAN(IF(G5SelectionMask="x",IF(INDEX(RawDataRefData,$E1217,0)&gt;0,INDEX(RawDataRefData,$E1217,0)),"")),"")</f>
        <v/>
      </c>
      <c r="BI1217" s="100" t="str">
        <f t="array" ref="BI1217">IF($BG1217,QUARTILE(IF(G5SelectionMask="x",IF(INDEX(RawDataRefData,$E1217,0)&gt;0,INDEX(RawDataRefData,$E1217,0)),""),1),"")</f>
        <v/>
      </c>
      <c r="BJ1217" s="100" t="str">
        <f t="array" ref="BJ1217">IF($BG1217,QUARTILE(IF(G5SelectionMask="x",IF(INDEX(RawDataRefData,$E1217,0)&gt;0,INDEX(RawDataRefData,$E1217,0)),""),3),"")</f>
        <v/>
      </c>
      <c r="BK1217" s="100" t="str">
        <f t="array" ref="BK1217">IF($BG1217,MIN(IF(G5SelectionMask="x",IF(INDEX(RawDataRefData,$E1217,0)&gt;0,INDEX(RawDataRefData,$E1217,0)),"")),"")</f>
        <v/>
      </c>
      <c r="BL1217" s="100" t="str">
        <f t="array" ref="BL1217">IF($BG1217,MAX(IF(G5SelectionMask="x",IF(INDEX(RawDataRefData,$E1217,0)&gt;0,INDEX(RawDataRefData,$E1217,0)),"")),"")</f>
        <v/>
      </c>
      <c r="BM1217" s="100" t="str">
        <f t="shared" si="452"/>
        <v/>
      </c>
      <c r="BN1217" s="103" t="str">
        <f t="array" ref="BN1217">IF($BG1217,STDEVA(IF(G5SelectionMask="x",IF(INDEX(RawDataRefData,$E1217,0)&gt;0,INDEX(RawDataRefData,$E1217,0)),"")),"")</f>
        <v/>
      </c>
      <c r="BO1217" s="104"/>
      <c r="BP1217" s="105">
        <v>2</v>
      </c>
      <c r="BQ1217" s="105">
        <v>4</v>
      </c>
      <c r="BR1217" s="105">
        <v>1</v>
      </c>
      <c r="BS1217" s="105">
        <v>4</v>
      </c>
      <c r="BT1217" s="105">
        <v>2</v>
      </c>
      <c r="BU1217" s="105">
        <v>2</v>
      </c>
      <c r="BV1217" s="105">
        <v>2</v>
      </c>
      <c r="BW1217" s="105">
        <v>4</v>
      </c>
      <c r="BX1217" s="105">
        <v>2</v>
      </c>
      <c r="BY1217" s="105">
        <v>2</v>
      </c>
      <c r="BZ1217" s="105">
        <v>4</v>
      </c>
      <c r="CA1217" s="105">
        <v>4</v>
      </c>
      <c r="CB1217" s="105">
        <v>2</v>
      </c>
      <c r="CC1217" s="105">
        <v>4</v>
      </c>
      <c r="CD1217" s="105">
        <v>1</v>
      </c>
    </row>
    <row r="1218" spans="1:82" hidden="1" x14ac:dyDescent="0.2">
      <c r="A1218" s="33" t="e">
        <f t="shared" si="441"/>
        <v>#NAME?</v>
      </c>
      <c r="B1218" s="218"/>
      <c r="C1218" s="212"/>
      <c r="D1218" s="224"/>
      <c r="E1218" s="72">
        <f t="shared" si="445"/>
        <v>1209</v>
      </c>
      <c r="F1218" s="9" t="s">
        <v>1272</v>
      </c>
      <c r="H1218" s="9" t="s">
        <v>1212</v>
      </c>
      <c r="I1218" s="9" t="s">
        <v>1626</v>
      </c>
      <c r="K1218" s="100">
        <f t="shared" si="429"/>
        <v>2</v>
      </c>
      <c r="L1218" s="100"/>
      <c r="M1218" s="100"/>
      <c r="N1218" s="100"/>
      <c r="O1218" s="100"/>
      <c r="P1218" s="101">
        <f t="shared" si="430"/>
        <v>2</v>
      </c>
      <c r="Q1218" s="102">
        <f t="shared" si="431"/>
        <v>2</v>
      </c>
      <c r="R1218" s="102">
        <f t="shared" si="432"/>
        <v>3</v>
      </c>
      <c r="S1218" s="102">
        <f t="shared" si="433"/>
        <v>1</v>
      </c>
      <c r="T1218" s="102">
        <f t="shared" si="434"/>
        <v>1</v>
      </c>
      <c r="U1218" s="102">
        <f t="shared" si="435"/>
        <v>3</v>
      </c>
      <c r="V1218" s="102">
        <f t="shared" si="436"/>
        <v>3</v>
      </c>
      <c r="W1218" s="102">
        <f t="shared" si="437"/>
        <v>1</v>
      </c>
      <c r="X1218" s="102">
        <f t="shared" si="438"/>
        <v>1</v>
      </c>
      <c r="Y1218" s="102">
        <f t="shared" si="439"/>
        <v>4</v>
      </c>
      <c r="Z1218" s="102">
        <f t="shared" si="440"/>
        <v>2</v>
      </c>
      <c r="AA1218" s="100" t="b">
        <f t="shared" si="442"/>
        <v>1</v>
      </c>
      <c r="AB1218" s="100">
        <f t="array" ref="AB1218">IF($AA1218,MEDIAN(IF(G1SelectionMask="x",IF(INDEX(RawDataRefData,$E1218,0)&gt;0,INDEX(RawDataRefData,$E1218,0)),"")),"")</f>
        <v>2</v>
      </c>
      <c r="AC1218" s="100">
        <f t="array" ref="AC1218">IF($AA1218,QUARTILE(IF(G1SelectionMask="x",IF(INDEX(RawDataRefData,$E1218,0)&gt;0,INDEX(RawDataRefData,$E1218,0)),""),1),"")</f>
        <v>1</v>
      </c>
      <c r="AD1218" s="100">
        <f t="array" ref="AD1218">IF($AA1218,QUARTILE(IF(G1SelectionMask="x",IF(INDEX(RawDataRefData,$E1218,0)&gt;0,INDEX(RawDataRefData,$E1218,0)),""),3),"")</f>
        <v>3</v>
      </c>
      <c r="AE1218" s="100">
        <f t="array" ref="AE1218">IF($AA1218,MIN(IF(G1SelectionMask="x",IF(INDEX(RawDataRefData,$E1218,0)&gt;0,INDEX(RawDataRefData,$E1218,0)),"")),"")</f>
        <v>1</v>
      </c>
      <c r="AF1218" s="100">
        <f t="array" ref="AF1218">IF($AA1218,MAX(IF(G1SelectionMask="x",IF(INDEX(RawDataRefData,$E1218,0)&gt;0,INDEX(RawDataRefData,$E1218,0)),"")),"")</f>
        <v>4</v>
      </c>
      <c r="AG1218" s="100">
        <f t="shared" si="443"/>
        <v>2.0909090909090908</v>
      </c>
      <c r="AH1218" s="100">
        <f t="array" ref="AH1218">IF($AA1218,STDEVA(IF(G1SelectionMask="x",IF(INDEX(RawDataRefData,$E1218,0)&gt;0,INDEX(RawDataRefData,$E1218,0)),"")),"")</f>
        <v>1.0444659357341868</v>
      </c>
      <c r="AI1218" s="101" t="b">
        <f t="shared" si="444"/>
        <v>1</v>
      </c>
      <c r="AJ1218" s="101">
        <f t="array" ref="AJ1218">IF($AI1218,MEDIAN(IF(G2SelectionMask="x",IF(INDEX(RawDataRefData,$E1218,0)&gt;0,INDEX(RawDataRefData,$E1218,0)),"")),"")</f>
        <v>2</v>
      </c>
      <c r="AK1218" s="101">
        <f t="array" ref="AK1218">IF($AI1218,QUARTILE(IF(G2SelectionMask="x",IF(INDEX(RawDataRefData,$E1218,0)&gt;0,INDEX(RawDataRefData,$E1218,0)),""),1),"")</f>
        <v>1</v>
      </c>
      <c r="AL1218" s="101">
        <f t="array" ref="AL1218">IF($AI1218,QUARTILE(IF(G2SelectionMask="x",IF(INDEX(RawDataRefData,$E1218,0)&gt;0,INDEX(RawDataRefData,$E1218,0)),""),3),"")</f>
        <v>2.5</v>
      </c>
      <c r="AM1218" s="101">
        <f t="array" ref="AM1218">IF($AI1218,MIN(IF(G2SelectionMask="x",IF(INDEX(RawDataRefData,$E1218,0)&gt;0,INDEX(RawDataRefData,$E1218,0)),"")),"")</f>
        <v>1</v>
      </c>
      <c r="AN1218" s="101">
        <f t="array" ref="AN1218">IF($AI1218,MAX(IF(G2SelectionMask="x",IF(INDEX(RawDataRefData,$E1218,0)&gt;0,INDEX(RawDataRefData,$E1218,0)),"")),"")</f>
        <v>4</v>
      </c>
      <c r="AO1218" s="101">
        <f t="shared" si="446"/>
        <v>2</v>
      </c>
      <c r="AP1218" s="101">
        <f t="array" ref="AP1218">IF($AI1218,STDEVA(IF(G2SelectionMask="x",IF(INDEX(RawDataRefData,$E1218,0)&gt;0,INDEX(RawDataRefData,$E1218,0)),"")),"")</f>
        <v>1</v>
      </c>
      <c r="AQ1218" s="100" t="b">
        <f t="shared" si="447"/>
        <v>0</v>
      </c>
      <c r="AR1218" s="100" t="str">
        <f t="array" ref="AR1218">IF($AQ1218,MEDIAN(IF(G3SelectionMask="x",IF(INDEX(RawDataRefData,$E1218,0)&gt;0,INDEX(RawDataRefData,$E1218,0)),"")),"")</f>
        <v/>
      </c>
      <c r="AS1218" s="100" t="str">
        <f t="array" ref="AS1218">IF($AQ1218,QUARTILE(IF(G3SelectionMask="x",IF(INDEX(RawDataRefData,$E1218,0)&gt;0,INDEX(RawDataRefData,$E1218,0)),""),1),"")</f>
        <v/>
      </c>
      <c r="AT1218" s="100" t="str">
        <f t="array" ref="AT1218">IF($AQ1218,QUARTILE(IF(G3SelectionMask="x",IF(INDEX(RawDataRefData,$E1218,0)&gt;0,INDEX(RawDataRefData,$E1218,0)),""),3),"")</f>
        <v/>
      </c>
      <c r="AU1218" s="100" t="str">
        <f t="array" ref="AU1218">IF($AQ1218,MIN(IF(G3SelectionMask="x",IF(INDEX(RawDataRefData,$E1218,0)&gt;0,INDEX(RawDataRefData,$E1218,0)),"")),"")</f>
        <v/>
      </c>
      <c r="AV1218" s="100" t="str">
        <f t="array" ref="AV1218">IF($AQ1218,MAX(IF(G3SelectionMask="x",IF(INDEX(RawDataRefData,$E1218,0)&gt;0,INDEX(RawDataRefData,$E1218,0)),"")),"")</f>
        <v/>
      </c>
      <c r="AW1218" s="100" t="str">
        <f t="shared" si="448"/>
        <v/>
      </c>
      <c r="AX1218" s="100" t="str">
        <f t="array" ref="AX1218">IF($AQ1218,STDEVA(IF(G3SelectionMask="x",IF(INDEX(RawDataRefData,$E1218,0)&gt;0,INDEX(RawDataRefData,$E1218,0)),"")),"")</f>
        <v/>
      </c>
      <c r="AY1218" s="101" t="b">
        <f t="shared" si="449"/>
        <v>0</v>
      </c>
      <c r="AZ1218" s="101" t="str">
        <f t="array" ref="AZ1218">IF($AY1218,MEDIAN(IF(G4SelectionMask="x",IF(INDEX(RawDataRefData,$E1218,0)&gt;0,INDEX(RawDataRefData,$E1218,0)),"")),"")</f>
        <v/>
      </c>
      <c r="BA1218" s="101" t="str">
        <f t="array" ref="BA1218">IF($AY1218,QUARTILE(IF(G4SelectionMask="x",IF(INDEX(RawDataRefData,$E1218,0)&gt;0,INDEX(RawDataRefData,$E1218,0)),""),1),"")</f>
        <v/>
      </c>
      <c r="BB1218" s="101" t="str">
        <f t="array" ref="BB1218">IF($AY1218,QUARTILE(IF(G4SelectionMask="x",IF(INDEX(RawDataRefData,$E1218,0)&gt;0,INDEX(RawDataRefData,$E1218,0)),""),3),"")</f>
        <v/>
      </c>
      <c r="BC1218" s="101" t="str">
        <f t="array" ref="BC1218">IF($AY1218,MIN(IF(G4SelectionMask="x",IF(INDEX(RawDataRefData,$E1218,0)&gt;0,INDEX(RawDataRefData,$E1218,0)),"")),"")</f>
        <v/>
      </c>
      <c r="BD1218" s="101" t="str">
        <f t="array" ref="BD1218">IF($AY1218,MAX(IF(G4SelectionMask="x",IF(INDEX(RawDataRefData,$E1218,0)&gt;0,INDEX(RawDataRefData,$E1218,0)),"")),"")</f>
        <v/>
      </c>
      <c r="BE1218" s="101" t="str">
        <f t="shared" si="450"/>
        <v/>
      </c>
      <c r="BF1218" s="101" t="str">
        <f t="array" ref="BF1218">IF($AY1218,STDEVA(IF(G4SelectionMask="x",IF(INDEX(RawDataRefData,$E1218,0)&gt;0,INDEX(RawDataRefData,$E1218,0)),"")),"")</f>
        <v/>
      </c>
      <c r="BG1218" s="100" t="b">
        <f t="shared" si="451"/>
        <v>0</v>
      </c>
      <c r="BH1218" s="100" t="str">
        <f t="array" ref="BH1218">IF($BG1218,MEDIAN(IF(G5SelectionMask="x",IF(INDEX(RawDataRefData,$E1218,0)&gt;0,INDEX(RawDataRefData,$E1218,0)),"")),"")</f>
        <v/>
      </c>
      <c r="BI1218" s="100" t="str">
        <f t="array" ref="BI1218">IF($BG1218,QUARTILE(IF(G5SelectionMask="x",IF(INDEX(RawDataRefData,$E1218,0)&gt;0,INDEX(RawDataRefData,$E1218,0)),""),1),"")</f>
        <v/>
      </c>
      <c r="BJ1218" s="100" t="str">
        <f t="array" ref="BJ1218">IF($BG1218,QUARTILE(IF(G5SelectionMask="x",IF(INDEX(RawDataRefData,$E1218,0)&gt;0,INDEX(RawDataRefData,$E1218,0)),""),3),"")</f>
        <v/>
      </c>
      <c r="BK1218" s="100" t="str">
        <f t="array" ref="BK1218">IF($BG1218,MIN(IF(G5SelectionMask="x",IF(INDEX(RawDataRefData,$E1218,0)&gt;0,INDEX(RawDataRefData,$E1218,0)),"")),"")</f>
        <v/>
      </c>
      <c r="BL1218" s="100" t="str">
        <f t="array" ref="BL1218">IF($BG1218,MAX(IF(G5SelectionMask="x",IF(INDEX(RawDataRefData,$E1218,0)&gt;0,INDEX(RawDataRefData,$E1218,0)),"")),"")</f>
        <v/>
      </c>
      <c r="BM1218" s="100" t="str">
        <f t="shared" si="452"/>
        <v/>
      </c>
      <c r="BN1218" s="103" t="str">
        <f t="array" ref="BN1218">IF($BG1218,STDEVA(IF(G5SelectionMask="x",IF(INDEX(RawDataRefData,$E1218,0)&gt;0,INDEX(RawDataRefData,$E1218,0)),"")),"")</f>
        <v/>
      </c>
      <c r="BO1218" s="104"/>
      <c r="BP1218" s="105">
        <v>2</v>
      </c>
      <c r="BQ1218" s="105">
        <v>2</v>
      </c>
      <c r="BR1218" s="105">
        <v>2</v>
      </c>
      <c r="BS1218" s="105">
        <v>3</v>
      </c>
      <c r="BT1218" s="105">
        <v>1</v>
      </c>
      <c r="BU1218" s="105">
        <v>1</v>
      </c>
      <c r="BV1218" s="105">
        <v>3</v>
      </c>
      <c r="BW1218" s="105">
        <v>3</v>
      </c>
      <c r="BX1218" s="105">
        <v>1</v>
      </c>
      <c r="BY1218" s="105">
        <v>1</v>
      </c>
      <c r="BZ1218" s="105">
        <v>4</v>
      </c>
      <c r="CA1218" s="105">
        <v>2</v>
      </c>
      <c r="CB1218" s="105">
        <v>1</v>
      </c>
      <c r="CC1218" s="105">
        <v>2</v>
      </c>
      <c r="CD1218" s="105">
        <v>3</v>
      </c>
    </row>
    <row r="1219" spans="1:82" hidden="1" x14ac:dyDescent="0.2">
      <c r="A1219" s="33" t="e">
        <f t="shared" si="441"/>
        <v>#NAME?</v>
      </c>
      <c r="B1219" s="218"/>
      <c r="C1219" s="212"/>
      <c r="D1219" s="224"/>
      <c r="E1219" s="72">
        <f t="shared" si="445"/>
        <v>1210</v>
      </c>
      <c r="F1219" s="9" t="s">
        <v>1273</v>
      </c>
      <c r="H1219" s="9" t="s">
        <v>1212</v>
      </c>
      <c r="I1219" s="9" t="s">
        <v>1626</v>
      </c>
      <c r="K1219" s="100">
        <f t="shared" si="429"/>
        <v>2</v>
      </c>
      <c r="L1219" s="100"/>
      <c r="M1219" s="100"/>
      <c r="N1219" s="100"/>
      <c r="O1219" s="100"/>
      <c r="P1219" s="101">
        <f t="shared" si="430"/>
        <v>2</v>
      </c>
      <c r="Q1219" s="102">
        <f t="shared" si="431"/>
        <v>4</v>
      </c>
      <c r="R1219" s="102">
        <f t="shared" si="432"/>
        <v>1</v>
      </c>
      <c r="S1219" s="102">
        <f t="shared" si="433"/>
        <v>3</v>
      </c>
      <c r="T1219" s="102">
        <f t="shared" si="434"/>
        <v>4</v>
      </c>
      <c r="U1219" s="102">
        <f t="shared" si="435"/>
        <v>4</v>
      </c>
      <c r="V1219" s="102">
        <f t="shared" si="436"/>
        <v>1</v>
      </c>
      <c r="W1219" s="102">
        <f t="shared" si="437"/>
        <v>1</v>
      </c>
      <c r="X1219" s="102">
        <f t="shared" si="438"/>
        <v>4</v>
      </c>
      <c r="Y1219" s="102">
        <f t="shared" si="439"/>
        <v>3</v>
      </c>
      <c r="Z1219" s="102">
        <f t="shared" si="440"/>
        <v>4</v>
      </c>
      <c r="AA1219" s="100" t="b">
        <f t="shared" si="442"/>
        <v>1</v>
      </c>
      <c r="AB1219" s="100">
        <f t="array" ref="AB1219">IF($AA1219,MEDIAN(IF(G1SelectionMask="x",IF(INDEX(RawDataRefData,$E1219,0)&gt;0,INDEX(RawDataRefData,$E1219,0)),"")),"")</f>
        <v>3</v>
      </c>
      <c r="AC1219" s="100">
        <f t="array" ref="AC1219">IF($AA1219,QUARTILE(IF(G1SelectionMask="x",IF(INDEX(RawDataRefData,$E1219,0)&gt;0,INDEX(RawDataRefData,$E1219,0)),""),1),"")</f>
        <v>1.5</v>
      </c>
      <c r="AD1219" s="100">
        <f t="array" ref="AD1219">IF($AA1219,QUARTILE(IF(G1SelectionMask="x",IF(INDEX(RawDataRefData,$E1219,0)&gt;0,INDEX(RawDataRefData,$E1219,0)),""),3),"")</f>
        <v>4</v>
      </c>
      <c r="AE1219" s="100">
        <f t="array" ref="AE1219">IF($AA1219,MIN(IF(G1SelectionMask="x",IF(INDEX(RawDataRefData,$E1219,0)&gt;0,INDEX(RawDataRefData,$E1219,0)),"")),"")</f>
        <v>1</v>
      </c>
      <c r="AF1219" s="100">
        <f t="array" ref="AF1219">IF($AA1219,MAX(IF(G1SelectionMask="x",IF(INDEX(RawDataRefData,$E1219,0)&gt;0,INDEX(RawDataRefData,$E1219,0)),"")),"")</f>
        <v>4</v>
      </c>
      <c r="AG1219" s="100">
        <f t="shared" si="443"/>
        <v>2.8181818181818183</v>
      </c>
      <c r="AH1219" s="100">
        <f t="array" ref="AH1219">IF($AA1219,STDEVA(IF(G1SelectionMask="x",IF(INDEX(RawDataRefData,$E1219,0)&gt;0,INDEX(RawDataRefData,$E1219,0)),"")),"")</f>
        <v>1.3280197150781927</v>
      </c>
      <c r="AI1219" s="101" t="b">
        <f t="shared" si="444"/>
        <v>1</v>
      </c>
      <c r="AJ1219" s="101">
        <f t="array" ref="AJ1219">IF($AI1219,MEDIAN(IF(G2SelectionMask="x",IF(INDEX(RawDataRefData,$E1219,0)&gt;0,INDEX(RawDataRefData,$E1219,0)),"")),"")</f>
        <v>3</v>
      </c>
      <c r="AK1219" s="101">
        <f t="array" ref="AK1219">IF($AI1219,QUARTILE(IF(G2SelectionMask="x",IF(INDEX(RawDataRefData,$E1219,0)&gt;0,INDEX(RawDataRefData,$E1219,0)),""),1),"")</f>
        <v>2.5</v>
      </c>
      <c r="AL1219" s="101">
        <f t="array" ref="AL1219">IF($AI1219,QUARTILE(IF(G2SelectionMask="x",IF(INDEX(RawDataRefData,$E1219,0)&gt;0,INDEX(RawDataRefData,$E1219,0)),""),3),"")</f>
        <v>3.5</v>
      </c>
      <c r="AM1219" s="101">
        <f t="array" ref="AM1219">IF($AI1219,MIN(IF(G2SelectionMask="x",IF(INDEX(RawDataRefData,$E1219,0)&gt;0,INDEX(RawDataRefData,$E1219,0)),"")),"")</f>
        <v>1</v>
      </c>
      <c r="AN1219" s="101">
        <f t="array" ref="AN1219">IF($AI1219,MAX(IF(G2SelectionMask="x",IF(INDEX(RawDataRefData,$E1219,0)&gt;0,INDEX(RawDataRefData,$E1219,0)),"")),"")</f>
        <v>4</v>
      </c>
      <c r="AO1219" s="101">
        <f t="shared" si="446"/>
        <v>2.8181818181818183</v>
      </c>
      <c r="AP1219" s="101">
        <f t="array" ref="AP1219">IF($AI1219,STDEVA(IF(G2SelectionMask="x",IF(INDEX(RawDataRefData,$E1219,0)&gt;0,INDEX(RawDataRefData,$E1219,0)),"")),"")</f>
        <v>1.0787197799411876</v>
      </c>
      <c r="AQ1219" s="100" t="b">
        <f t="shared" si="447"/>
        <v>0</v>
      </c>
      <c r="AR1219" s="100" t="str">
        <f t="array" ref="AR1219">IF($AQ1219,MEDIAN(IF(G3SelectionMask="x",IF(INDEX(RawDataRefData,$E1219,0)&gt;0,INDEX(RawDataRefData,$E1219,0)),"")),"")</f>
        <v/>
      </c>
      <c r="AS1219" s="100" t="str">
        <f t="array" ref="AS1219">IF($AQ1219,QUARTILE(IF(G3SelectionMask="x",IF(INDEX(RawDataRefData,$E1219,0)&gt;0,INDEX(RawDataRefData,$E1219,0)),""),1),"")</f>
        <v/>
      </c>
      <c r="AT1219" s="100" t="str">
        <f t="array" ref="AT1219">IF($AQ1219,QUARTILE(IF(G3SelectionMask="x",IF(INDEX(RawDataRefData,$E1219,0)&gt;0,INDEX(RawDataRefData,$E1219,0)),""),3),"")</f>
        <v/>
      </c>
      <c r="AU1219" s="100" t="str">
        <f t="array" ref="AU1219">IF($AQ1219,MIN(IF(G3SelectionMask="x",IF(INDEX(RawDataRefData,$E1219,0)&gt;0,INDEX(RawDataRefData,$E1219,0)),"")),"")</f>
        <v/>
      </c>
      <c r="AV1219" s="100" t="str">
        <f t="array" ref="AV1219">IF($AQ1219,MAX(IF(G3SelectionMask="x",IF(INDEX(RawDataRefData,$E1219,0)&gt;0,INDEX(RawDataRefData,$E1219,0)),"")),"")</f>
        <v/>
      </c>
      <c r="AW1219" s="100" t="str">
        <f t="shared" si="448"/>
        <v/>
      </c>
      <c r="AX1219" s="100" t="str">
        <f t="array" ref="AX1219">IF($AQ1219,STDEVA(IF(G3SelectionMask="x",IF(INDEX(RawDataRefData,$E1219,0)&gt;0,INDEX(RawDataRefData,$E1219,0)),"")),"")</f>
        <v/>
      </c>
      <c r="AY1219" s="101" t="b">
        <f t="shared" si="449"/>
        <v>0</v>
      </c>
      <c r="AZ1219" s="101" t="str">
        <f t="array" ref="AZ1219">IF($AY1219,MEDIAN(IF(G4SelectionMask="x",IF(INDEX(RawDataRefData,$E1219,0)&gt;0,INDEX(RawDataRefData,$E1219,0)),"")),"")</f>
        <v/>
      </c>
      <c r="BA1219" s="101" t="str">
        <f t="array" ref="BA1219">IF($AY1219,QUARTILE(IF(G4SelectionMask="x",IF(INDEX(RawDataRefData,$E1219,0)&gt;0,INDEX(RawDataRefData,$E1219,0)),""),1),"")</f>
        <v/>
      </c>
      <c r="BB1219" s="101" t="str">
        <f t="array" ref="BB1219">IF($AY1219,QUARTILE(IF(G4SelectionMask="x",IF(INDEX(RawDataRefData,$E1219,0)&gt;0,INDEX(RawDataRefData,$E1219,0)),""),3),"")</f>
        <v/>
      </c>
      <c r="BC1219" s="101" t="str">
        <f t="array" ref="BC1219">IF($AY1219,MIN(IF(G4SelectionMask="x",IF(INDEX(RawDataRefData,$E1219,0)&gt;0,INDEX(RawDataRefData,$E1219,0)),"")),"")</f>
        <v/>
      </c>
      <c r="BD1219" s="101" t="str">
        <f t="array" ref="BD1219">IF($AY1219,MAX(IF(G4SelectionMask="x",IF(INDEX(RawDataRefData,$E1219,0)&gt;0,INDEX(RawDataRefData,$E1219,0)),"")),"")</f>
        <v/>
      </c>
      <c r="BE1219" s="101" t="str">
        <f t="shared" si="450"/>
        <v/>
      </c>
      <c r="BF1219" s="101" t="str">
        <f t="array" ref="BF1219">IF($AY1219,STDEVA(IF(G4SelectionMask="x",IF(INDEX(RawDataRefData,$E1219,0)&gt;0,INDEX(RawDataRefData,$E1219,0)),"")),"")</f>
        <v/>
      </c>
      <c r="BG1219" s="100" t="b">
        <f t="shared" si="451"/>
        <v>0</v>
      </c>
      <c r="BH1219" s="100" t="str">
        <f t="array" ref="BH1219">IF($BG1219,MEDIAN(IF(G5SelectionMask="x",IF(INDEX(RawDataRefData,$E1219,0)&gt;0,INDEX(RawDataRefData,$E1219,0)),"")),"")</f>
        <v/>
      </c>
      <c r="BI1219" s="100" t="str">
        <f t="array" ref="BI1219">IF($BG1219,QUARTILE(IF(G5SelectionMask="x",IF(INDEX(RawDataRefData,$E1219,0)&gt;0,INDEX(RawDataRefData,$E1219,0)),""),1),"")</f>
        <v/>
      </c>
      <c r="BJ1219" s="100" t="str">
        <f t="array" ref="BJ1219">IF($BG1219,QUARTILE(IF(G5SelectionMask="x",IF(INDEX(RawDataRefData,$E1219,0)&gt;0,INDEX(RawDataRefData,$E1219,0)),""),3),"")</f>
        <v/>
      </c>
      <c r="BK1219" s="100" t="str">
        <f t="array" ref="BK1219">IF($BG1219,MIN(IF(G5SelectionMask="x",IF(INDEX(RawDataRefData,$E1219,0)&gt;0,INDEX(RawDataRefData,$E1219,0)),"")),"")</f>
        <v/>
      </c>
      <c r="BL1219" s="100" t="str">
        <f t="array" ref="BL1219">IF($BG1219,MAX(IF(G5SelectionMask="x",IF(INDEX(RawDataRefData,$E1219,0)&gt;0,INDEX(RawDataRefData,$E1219,0)),"")),"")</f>
        <v/>
      </c>
      <c r="BM1219" s="100" t="str">
        <f t="shared" si="452"/>
        <v/>
      </c>
      <c r="BN1219" s="103" t="str">
        <f t="array" ref="BN1219">IF($BG1219,STDEVA(IF(G5SelectionMask="x",IF(INDEX(RawDataRefData,$E1219,0)&gt;0,INDEX(RawDataRefData,$E1219,0)),"")),"")</f>
        <v/>
      </c>
      <c r="BO1219" s="104"/>
      <c r="BP1219" s="105">
        <v>2</v>
      </c>
      <c r="BQ1219" s="105">
        <v>2</v>
      </c>
      <c r="BR1219" s="105">
        <v>4</v>
      </c>
      <c r="BS1219" s="105">
        <v>1</v>
      </c>
      <c r="BT1219" s="105">
        <v>3</v>
      </c>
      <c r="BU1219" s="105">
        <v>4</v>
      </c>
      <c r="BV1219" s="105">
        <v>4</v>
      </c>
      <c r="BW1219" s="105">
        <v>1</v>
      </c>
      <c r="BX1219" s="105">
        <v>1</v>
      </c>
      <c r="BY1219" s="105">
        <v>4</v>
      </c>
      <c r="BZ1219" s="105">
        <v>3</v>
      </c>
      <c r="CA1219" s="105">
        <v>4</v>
      </c>
      <c r="CB1219" s="105">
        <v>3</v>
      </c>
      <c r="CC1219" s="105">
        <v>3</v>
      </c>
      <c r="CD1219" s="105">
        <v>3</v>
      </c>
    </row>
    <row r="1220" spans="1:82" hidden="1" x14ac:dyDescent="0.2">
      <c r="A1220" s="33" t="e">
        <f t="shared" si="441"/>
        <v>#NAME?</v>
      </c>
      <c r="B1220" s="218"/>
      <c r="C1220" s="212"/>
      <c r="D1220" s="224"/>
      <c r="E1220" s="72">
        <f t="shared" si="445"/>
        <v>1211</v>
      </c>
      <c r="F1220" s="9" t="s">
        <v>1274</v>
      </c>
      <c r="H1220" s="9" t="s">
        <v>1212</v>
      </c>
      <c r="I1220" s="9" t="s">
        <v>1626</v>
      </c>
      <c r="K1220" s="100">
        <f t="shared" si="429"/>
        <v>3</v>
      </c>
      <c r="L1220" s="100"/>
      <c r="M1220" s="100"/>
      <c r="N1220" s="100"/>
      <c r="O1220" s="100"/>
      <c r="P1220" s="101">
        <f t="shared" si="430"/>
        <v>1</v>
      </c>
      <c r="Q1220" s="102">
        <f t="shared" si="431"/>
        <v>4</v>
      </c>
      <c r="R1220" s="102">
        <f t="shared" si="432"/>
        <v>3</v>
      </c>
      <c r="S1220" s="102">
        <f t="shared" si="433"/>
        <v>3</v>
      </c>
      <c r="T1220" s="102">
        <f t="shared" si="434"/>
        <v>4</v>
      </c>
      <c r="U1220" s="102">
        <f t="shared" si="435"/>
        <v>3</v>
      </c>
      <c r="V1220" s="102">
        <f t="shared" si="436"/>
        <v>2</v>
      </c>
      <c r="W1220" s="102">
        <f t="shared" si="437"/>
        <v>3</v>
      </c>
      <c r="X1220" s="102">
        <f t="shared" si="438"/>
        <v>2</v>
      </c>
      <c r="Y1220" s="102">
        <f t="shared" si="439"/>
        <v>3</v>
      </c>
      <c r="Z1220" s="102">
        <f t="shared" si="440"/>
        <v>3</v>
      </c>
      <c r="AA1220" s="100" t="b">
        <f t="shared" si="442"/>
        <v>1</v>
      </c>
      <c r="AB1220" s="100">
        <f t="array" ref="AB1220">IF($AA1220,MEDIAN(IF(G1SelectionMask="x",IF(INDEX(RawDataRefData,$E1220,0)&gt;0,INDEX(RawDataRefData,$E1220,0)),"")),"")</f>
        <v>3</v>
      </c>
      <c r="AC1220" s="100">
        <f t="array" ref="AC1220">IF($AA1220,QUARTILE(IF(G1SelectionMask="x",IF(INDEX(RawDataRefData,$E1220,0)&gt;0,INDEX(RawDataRefData,$E1220,0)),""),1),"")</f>
        <v>2.5</v>
      </c>
      <c r="AD1220" s="100">
        <f t="array" ref="AD1220">IF($AA1220,QUARTILE(IF(G1SelectionMask="x",IF(INDEX(RawDataRefData,$E1220,0)&gt;0,INDEX(RawDataRefData,$E1220,0)),""),3),"")</f>
        <v>3</v>
      </c>
      <c r="AE1220" s="100">
        <f t="array" ref="AE1220">IF($AA1220,MIN(IF(G1SelectionMask="x",IF(INDEX(RawDataRefData,$E1220,0)&gt;0,INDEX(RawDataRefData,$E1220,0)),"")),"")</f>
        <v>1</v>
      </c>
      <c r="AF1220" s="100">
        <f t="array" ref="AF1220">IF($AA1220,MAX(IF(G1SelectionMask="x",IF(INDEX(RawDataRefData,$E1220,0)&gt;0,INDEX(RawDataRefData,$E1220,0)),"")),"")</f>
        <v>4</v>
      </c>
      <c r="AG1220" s="100">
        <f t="shared" si="443"/>
        <v>2.8181818181818183</v>
      </c>
      <c r="AH1220" s="100">
        <f t="array" ref="AH1220">IF($AA1220,STDEVA(IF(G1SelectionMask="x",IF(INDEX(RawDataRefData,$E1220,0)&gt;0,INDEX(RawDataRefData,$E1220,0)),"")),"")</f>
        <v>0.87386289750530322</v>
      </c>
      <c r="AI1220" s="101" t="b">
        <f t="shared" si="444"/>
        <v>1</v>
      </c>
      <c r="AJ1220" s="101">
        <f t="array" ref="AJ1220">IF($AI1220,MEDIAN(IF(G2SelectionMask="x",IF(INDEX(RawDataRefData,$E1220,0)&gt;0,INDEX(RawDataRefData,$E1220,0)),"")),"")</f>
        <v>3</v>
      </c>
      <c r="AK1220" s="101">
        <f t="array" ref="AK1220">IF($AI1220,QUARTILE(IF(G2SelectionMask="x",IF(INDEX(RawDataRefData,$E1220,0)&gt;0,INDEX(RawDataRefData,$E1220,0)),""),1),"")</f>
        <v>1.5</v>
      </c>
      <c r="AL1220" s="101">
        <f t="array" ref="AL1220">IF($AI1220,QUARTILE(IF(G2SelectionMask="x",IF(INDEX(RawDataRefData,$E1220,0)&gt;0,INDEX(RawDataRefData,$E1220,0)),""),3),"")</f>
        <v>3</v>
      </c>
      <c r="AM1220" s="101">
        <f t="array" ref="AM1220">IF($AI1220,MIN(IF(G2SelectionMask="x",IF(INDEX(RawDataRefData,$E1220,0)&gt;0,INDEX(RawDataRefData,$E1220,0)),"")),"")</f>
        <v>1</v>
      </c>
      <c r="AN1220" s="101">
        <f t="array" ref="AN1220">IF($AI1220,MAX(IF(G2SelectionMask="x",IF(INDEX(RawDataRefData,$E1220,0)&gt;0,INDEX(RawDataRefData,$E1220,0)),"")),"")</f>
        <v>4</v>
      </c>
      <c r="AO1220" s="101">
        <f t="shared" si="446"/>
        <v>2.5454545454545454</v>
      </c>
      <c r="AP1220" s="101">
        <f t="array" ref="AP1220">IF($AI1220,STDEVA(IF(G2SelectionMask="x",IF(INDEX(RawDataRefData,$E1220,0)&gt;0,INDEX(RawDataRefData,$E1220,0)),"")),"")</f>
        <v>1.1281521496355327</v>
      </c>
      <c r="AQ1220" s="100" t="b">
        <f t="shared" si="447"/>
        <v>0</v>
      </c>
      <c r="AR1220" s="100" t="str">
        <f t="array" ref="AR1220">IF($AQ1220,MEDIAN(IF(G3SelectionMask="x",IF(INDEX(RawDataRefData,$E1220,0)&gt;0,INDEX(RawDataRefData,$E1220,0)),"")),"")</f>
        <v/>
      </c>
      <c r="AS1220" s="100" t="str">
        <f t="array" ref="AS1220">IF($AQ1220,QUARTILE(IF(G3SelectionMask="x",IF(INDEX(RawDataRefData,$E1220,0)&gt;0,INDEX(RawDataRefData,$E1220,0)),""),1),"")</f>
        <v/>
      </c>
      <c r="AT1220" s="100" t="str">
        <f t="array" ref="AT1220">IF($AQ1220,QUARTILE(IF(G3SelectionMask="x",IF(INDEX(RawDataRefData,$E1220,0)&gt;0,INDEX(RawDataRefData,$E1220,0)),""),3),"")</f>
        <v/>
      </c>
      <c r="AU1220" s="100" t="str">
        <f t="array" ref="AU1220">IF($AQ1220,MIN(IF(G3SelectionMask="x",IF(INDEX(RawDataRefData,$E1220,0)&gt;0,INDEX(RawDataRefData,$E1220,0)),"")),"")</f>
        <v/>
      </c>
      <c r="AV1220" s="100" t="str">
        <f t="array" ref="AV1220">IF($AQ1220,MAX(IF(G3SelectionMask="x",IF(INDEX(RawDataRefData,$E1220,0)&gt;0,INDEX(RawDataRefData,$E1220,0)),"")),"")</f>
        <v/>
      </c>
      <c r="AW1220" s="100" t="str">
        <f t="shared" si="448"/>
        <v/>
      </c>
      <c r="AX1220" s="100" t="str">
        <f t="array" ref="AX1220">IF($AQ1220,STDEVA(IF(G3SelectionMask="x",IF(INDEX(RawDataRefData,$E1220,0)&gt;0,INDEX(RawDataRefData,$E1220,0)),"")),"")</f>
        <v/>
      </c>
      <c r="AY1220" s="101" t="b">
        <f t="shared" si="449"/>
        <v>0</v>
      </c>
      <c r="AZ1220" s="101" t="str">
        <f t="array" ref="AZ1220">IF($AY1220,MEDIAN(IF(G4SelectionMask="x",IF(INDEX(RawDataRefData,$E1220,0)&gt;0,INDEX(RawDataRefData,$E1220,0)),"")),"")</f>
        <v/>
      </c>
      <c r="BA1220" s="101" t="str">
        <f t="array" ref="BA1220">IF($AY1220,QUARTILE(IF(G4SelectionMask="x",IF(INDEX(RawDataRefData,$E1220,0)&gt;0,INDEX(RawDataRefData,$E1220,0)),""),1),"")</f>
        <v/>
      </c>
      <c r="BB1220" s="101" t="str">
        <f t="array" ref="BB1220">IF($AY1220,QUARTILE(IF(G4SelectionMask="x",IF(INDEX(RawDataRefData,$E1220,0)&gt;0,INDEX(RawDataRefData,$E1220,0)),""),3),"")</f>
        <v/>
      </c>
      <c r="BC1220" s="101" t="str">
        <f t="array" ref="BC1220">IF($AY1220,MIN(IF(G4SelectionMask="x",IF(INDEX(RawDataRefData,$E1220,0)&gt;0,INDEX(RawDataRefData,$E1220,0)),"")),"")</f>
        <v/>
      </c>
      <c r="BD1220" s="101" t="str">
        <f t="array" ref="BD1220">IF($AY1220,MAX(IF(G4SelectionMask="x",IF(INDEX(RawDataRefData,$E1220,0)&gt;0,INDEX(RawDataRefData,$E1220,0)),"")),"")</f>
        <v/>
      </c>
      <c r="BE1220" s="101" t="str">
        <f t="shared" si="450"/>
        <v/>
      </c>
      <c r="BF1220" s="101" t="str">
        <f t="array" ref="BF1220">IF($AY1220,STDEVA(IF(G4SelectionMask="x",IF(INDEX(RawDataRefData,$E1220,0)&gt;0,INDEX(RawDataRefData,$E1220,0)),"")),"")</f>
        <v/>
      </c>
      <c r="BG1220" s="100" t="b">
        <f t="shared" si="451"/>
        <v>0</v>
      </c>
      <c r="BH1220" s="100" t="str">
        <f t="array" ref="BH1220">IF($BG1220,MEDIAN(IF(G5SelectionMask="x",IF(INDEX(RawDataRefData,$E1220,0)&gt;0,INDEX(RawDataRefData,$E1220,0)),"")),"")</f>
        <v/>
      </c>
      <c r="BI1220" s="100" t="str">
        <f t="array" ref="BI1220">IF($BG1220,QUARTILE(IF(G5SelectionMask="x",IF(INDEX(RawDataRefData,$E1220,0)&gt;0,INDEX(RawDataRefData,$E1220,0)),""),1),"")</f>
        <v/>
      </c>
      <c r="BJ1220" s="100" t="str">
        <f t="array" ref="BJ1220">IF($BG1220,QUARTILE(IF(G5SelectionMask="x",IF(INDEX(RawDataRefData,$E1220,0)&gt;0,INDEX(RawDataRefData,$E1220,0)),""),3),"")</f>
        <v/>
      </c>
      <c r="BK1220" s="100" t="str">
        <f t="array" ref="BK1220">IF($BG1220,MIN(IF(G5SelectionMask="x",IF(INDEX(RawDataRefData,$E1220,0)&gt;0,INDEX(RawDataRefData,$E1220,0)),"")),"")</f>
        <v/>
      </c>
      <c r="BL1220" s="100" t="str">
        <f t="array" ref="BL1220">IF($BG1220,MAX(IF(G5SelectionMask="x",IF(INDEX(RawDataRefData,$E1220,0)&gt;0,INDEX(RawDataRefData,$E1220,0)),"")),"")</f>
        <v/>
      </c>
      <c r="BM1220" s="100" t="str">
        <f t="shared" si="452"/>
        <v/>
      </c>
      <c r="BN1220" s="103" t="str">
        <f t="array" ref="BN1220">IF($BG1220,STDEVA(IF(G5SelectionMask="x",IF(INDEX(RawDataRefData,$E1220,0)&gt;0,INDEX(RawDataRefData,$E1220,0)),"")),"")</f>
        <v/>
      </c>
      <c r="BO1220" s="104"/>
      <c r="BP1220" s="105">
        <v>3</v>
      </c>
      <c r="BQ1220" s="105">
        <v>1</v>
      </c>
      <c r="BR1220" s="105">
        <v>4</v>
      </c>
      <c r="BS1220" s="105">
        <v>3</v>
      </c>
      <c r="BT1220" s="105">
        <v>3</v>
      </c>
      <c r="BU1220" s="105">
        <v>4</v>
      </c>
      <c r="BV1220" s="105">
        <v>3</v>
      </c>
      <c r="BW1220" s="105">
        <v>2</v>
      </c>
      <c r="BX1220" s="105">
        <v>3</v>
      </c>
      <c r="BY1220" s="105">
        <v>2</v>
      </c>
      <c r="BZ1220" s="105">
        <v>3</v>
      </c>
      <c r="CA1220" s="105">
        <v>3</v>
      </c>
      <c r="CB1220" s="105">
        <v>1</v>
      </c>
      <c r="CC1220" s="105">
        <v>1</v>
      </c>
      <c r="CD1220" s="105">
        <v>3</v>
      </c>
    </row>
    <row r="1221" spans="1:82" hidden="1" x14ac:dyDescent="0.2">
      <c r="A1221" s="33" t="e">
        <f t="shared" si="441"/>
        <v>#NAME?</v>
      </c>
      <c r="B1221" s="218"/>
      <c r="C1221" s="212"/>
      <c r="D1221" s="224"/>
      <c r="E1221" s="72">
        <f t="shared" si="445"/>
        <v>1212</v>
      </c>
      <c r="F1221" s="9" t="s">
        <v>1275</v>
      </c>
      <c r="H1221" s="9" t="s">
        <v>1212</v>
      </c>
      <c r="I1221" s="9" t="s">
        <v>1626</v>
      </c>
      <c r="K1221" s="100">
        <f t="shared" si="429"/>
        <v>4</v>
      </c>
      <c r="L1221" s="100"/>
      <c r="M1221" s="100"/>
      <c r="N1221" s="100"/>
      <c r="O1221" s="100"/>
      <c r="P1221" s="101">
        <f t="shared" si="430"/>
        <v>2</v>
      </c>
      <c r="Q1221" s="102">
        <f t="shared" si="431"/>
        <v>4</v>
      </c>
      <c r="R1221" s="102">
        <f t="shared" si="432"/>
        <v>2</v>
      </c>
      <c r="S1221" s="102">
        <f t="shared" si="433"/>
        <v>1</v>
      </c>
      <c r="T1221" s="102">
        <f t="shared" si="434"/>
        <v>4</v>
      </c>
      <c r="U1221" s="102">
        <f t="shared" si="435"/>
        <v>3</v>
      </c>
      <c r="V1221" s="102">
        <f t="shared" si="436"/>
        <v>2</v>
      </c>
      <c r="W1221" s="102">
        <f t="shared" si="437"/>
        <v>4</v>
      </c>
      <c r="X1221" s="102">
        <f t="shared" si="438"/>
        <v>1</v>
      </c>
      <c r="Y1221" s="102">
        <f t="shared" si="439"/>
        <v>2</v>
      </c>
      <c r="Z1221" s="102">
        <f t="shared" si="440"/>
        <v>4</v>
      </c>
      <c r="AA1221" s="100" t="b">
        <f t="shared" si="442"/>
        <v>1</v>
      </c>
      <c r="AB1221" s="100">
        <f t="array" ref="AB1221">IF($AA1221,MEDIAN(IF(G1SelectionMask="x",IF(INDEX(RawDataRefData,$E1221,0)&gt;0,INDEX(RawDataRefData,$E1221,0)),"")),"")</f>
        <v>2</v>
      </c>
      <c r="AC1221" s="100">
        <f t="array" ref="AC1221">IF($AA1221,QUARTILE(IF(G1SelectionMask="x",IF(INDEX(RawDataRefData,$E1221,0)&gt;0,INDEX(RawDataRefData,$E1221,0)),""),1),"")</f>
        <v>2</v>
      </c>
      <c r="AD1221" s="100">
        <f t="array" ref="AD1221">IF($AA1221,QUARTILE(IF(G1SelectionMask="x",IF(INDEX(RawDataRefData,$E1221,0)&gt;0,INDEX(RawDataRefData,$E1221,0)),""),3),"")</f>
        <v>4</v>
      </c>
      <c r="AE1221" s="100">
        <f t="array" ref="AE1221">IF($AA1221,MIN(IF(G1SelectionMask="x",IF(INDEX(RawDataRefData,$E1221,0)&gt;0,INDEX(RawDataRefData,$E1221,0)),"")),"")</f>
        <v>1</v>
      </c>
      <c r="AF1221" s="100">
        <f t="array" ref="AF1221">IF($AA1221,MAX(IF(G1SelectionMask="x",IF(INDEX(RawDataRefData,$E1221,0)&gt;0,INDEX(RawDataRefData,$E1221,0)),"")),"")</f>
        <v>4</v>
      </c>
      <c r="AG1221" s="100">
        <f t="shared" si="443"/>
        <v>2.6363636363636362</v>
      </c>
      <c r="AH1221" s="100">
        <f t="array" ref="AH1221">IF($AA1221,STDEVA(IF(G1SelectionMask="x",IF(INDEX(RawDataRefData,$E1221,0)&gt;0,INDEX(RawDataRefData,$E1221,0)),"")),"")</f>
        <v>1.2060453783110545</v>
      </c>
      <c r="AI1221" s="101" t="b">
        <f t="shared" si="444"/>
        <v>1</v>
      </c>
      <c r="AJ1221" s="101">
        <f t="array" ref="AJ1221">IF($AI1221,MEDIAN(IF(G2SelectionMask="x",IF(INDEX(RawDataRefData,$E1221,0)&gt;0,INDEX(RawDataRefData,$E1221,0)),"")),"")</f>
        <v>2</v>
      </c>
      <c r="AK1221" s="101">
        <f t="array" ref="AK1221">IF($AI1221,QUARTILE(IF(G2SelectionMask="x",IF(INDEX(RawDataRefData,$E1221,0)&gt;0,INDEX(RawDataRefData,$E1221,0)),""),1),"")</f>
        <v>1.5</v>
      </c>
      <c r="AL1221" s="101">
        <f t="array" ref="AL1221">IF($AI1221,QUARTILE(IF(G2SelectionMask="x",IF(INDEX(RawDataRefData,$E1221,0)&gt;0,INDEX(RawDataRefData,$E1221,0)),""),3),"")</f>
        <v>4</v>
      </c>
      <c r="AM1221" s="101">
        <f t="array" ref="AM1221">IF($AI1221,MIN(IF(G2SelectionMask="x",IF(INDEX(RawDataRefData,$E1221,0)&gt;0,INDEX(RawDataRefData,$E1221,0)),"")),"")</f>
        <v>1</v>
      </c>
      <c r="AN1221" s="101">
        <f t="array" ref="AN1221">IF($AI1221,MAX(IF(G2SelectionMask="x",IF(INDEX(RawDataRefData,$E1221,0)&gt;0,INDEX(RawDataRefData,$E1221,0)),"")),"")</f>
        <v>4</v>
      </c>
      <c r="AO1221" s="101">
        <f t="shared" si="446"/>
        <v>2.6363636363636362</v>
      </c>
      <c r="AP1221" s="101">
        <f t="array" ref="AP1221">IF($AI1221,STDEVA(IF(G2SelectionMask="x",IF(INDEX(RawDataRefData,$E1221,0)&gt;0,INDEX(RawDataRefData,$E1221,0)),"")),"")</f>
        <v>1.3618169680781096</v>
      </c>
      <c r="AQ1221" s="100" t="b">
        <f t="shared" si="447"/>
        <v>0</v>
      </c>
      <c r="AR1221" s="100" t="str">
        <f t="array" ref="AR1221">IF($AQ1221,MEDIAN(IF(G3SelectionMask="x",IF(INDEX(RawDataRefData,$E1221,0)&gt;0,INDEX(RawDataRefData,$E1221,0)),"")),"")</f>
        <v/>
      </c>
      <c r="AS1221" s="100" t="str">
        <f t="array" ref="AS1221">IF($AQ1221,QUARTILE(IF(G3SelectionMask="x",IF(INDEX(RawDataRefData,$E1221,0)&gt;0,INDEX(RawDataRefData,$E1221,0)),""),1),"")</f>
        <v/>
      </c>
      <c r="AT1221" s="100" t="str">
        <f t="array" ref="AT1221">IF($AQ1221,QUARTILE(IF(G3SelectionMask="x",IF(INDEX(RawDataRefData,$E1221,0)&gt;0,INDEX(RawDataRefData,$E1221,0)),""),3),"")</f>
        <v/>
      </c>
      <c r="AU1221" s="100" t="str">
        <f t="array" ref="AU1221">IF($AQ1221,MIN(IF(G3SelectionMask="x",IF(INDEX(RawDataRefData,$E1221,0)&gt;0,INDEX(RawDataRefData,$E1221,0)),"")),"")</f>
        <v/>
      </c>
      <c r="AV1221" s="100" t="str">
        <f t="array" ref="AV1221">IF($AQ1221,MAX(IF(G3SelectionMask="x",IF(INDEX(RawDataRefData,$E1221,0)&gt;0,INDEX(RawDataRefData,$E1221,0)),"")),"")</f>
        <v/>
      </c>
      <c r="AW1221" s="100" t="str">
        <f t="shared" si="448"/>
        <v/>
      </c>
      <c r="AX1221" s="100" t="str">
        <f t="array" ref="AX1221">IF($AQ1221,STDEVA(IF(G3SelectionMask="x",IF(INDEX(RawDataRefData,$E1221,0)&gt;0,INDEX(RawDataRefData,$E1221,0)),"")),"")</f>
        <v/>
      </c>
      <c r="AY1221" s="101" t="b">
        <f t="shared" si="449"/>
        <v>0</v>
      </c>
      <c r="AZ1221" s="101" t="str">
        <f t="array" ref="AZ1221">IF($AY1221,MEDIAN(IF(G4SelectionMask="x",IF(INDEX(RawDataRefData,$E1221,0)&gt;0,INDEX(RawDataRefData,$E1221,0)),"")),"")</f>
        <v/>
      </c>
      <c r="BA1221" s="101" t="str">
        <f t="array" ref="BA1221">IF($AY1221,QUARTILE(IF(G4SelectionMask="x",IF(INDEX(RawDataRefData,$E1221,0)&gt;0,INDEX(RawDataRefData,$E1221,0)),""),1),"")</f>
        <v/>
      </c>
      <c r="BB1221" s="101" t="str">
        <f t="array" ref="BB1221">IF($AY1221,QUARTILE(IF(G4SelectionMask="x",IF(INDEX(RawDataRefData,$E1221,0)&gt;0,INDEX(RawDataRefData,$E1221,0)),""),3),"")</f>
        <v/>
      </c>
      <c r="BC1221" s="101" t="str">
        <f t="array" ref="BC1221">IF($AY1221,MIN(IF(G4SelectionMask="x",IF(INDEX(RawDataRefData,$E1221,0)&gt;0,INDEX(RawDataRefData,$E1221,0)),"")),"")</f>
        <v/>
      </c>
      <c r="BD1221" s="101" t="str">
        <f t="array" ref="BD1221">IF($AY1221,MAX(IF(G4SelectionMask="x",IF(INDEX(RawDataRefData,$E1221,0)&gt;0,INDEX(RawDataRefData,$E1221,0)),"")),"")</f>
        <v/>
      </c>
      <c r="BE1221" s="101" t="str">
        <f t="shared" si="450"/>
        <v/>
      </c>
      <c r="BF1221" s="101" t="str">
        <f t="array" ref="BF1221">IF($AY1221,STDEVA(IF(G4SelectionMask="x",IF(INDEX(RawDataRefData,$E1221,0)&gt;0,INDEX(RawDataRefData,$E1221,0)),"")),"")</f>
        <v/>
      </c>
      <c r="BG1221" s="100" t="b">
        <f t="shared" si="451"/>
        <v>0</v>
      </c>
      <c r="BH1221" s="100" t="str">
        <f t="array" ref="BH1221">IF($BG1221,MEDIAN(IF(G5SelectionMask="x",IF(INDEX(RawDataRefData,$E1221,0)&gt;0,INDEX(RawDataRefData,$E1221,0)),"")),"")</f>
        <v/>
      </c>
      <c r="BI1221" s="100" t="str">
        <f t="array" ref="BI1221">IF($BG1221,QUARTILE(IF(G5SelectionMask="x",IF(INDEX(RawDataRefData,$E1221,0)&gt;0,INDEX(RawDataRefData,$E1221,0)),""),1),"")</f>
        <v/>
      </c>
      <c r="BJ1221" s="100" t="str">
        <f t="array" ref="BJ1221">IF($BG1221,QUARTILE(IF(G5SelectionMask="x",IF(INDEX(RawDataRefData,$E1221,0)&gt;0,INDEX(RawDataRefData,$E1221,0)),""),3),"")</f>
        <v/>
      </c>
      <c r="BK1221" s="100" t="str">
        <f t="array" ref="BK1221">IF($BG1221,MIN(IF(G5SelectionMask="x",IF(INDEX(RawDataRefData,$E1221,0)&gt;0,INDEX(RawDataRefData,$E1221,0)),"")),"")</f>
        <v/>
      </c>
      <c r="BL1221" s="100" t="str">
        <f t="array" ref="BL1221">IF($BG1221,MAX(IF(G5SelectionMask="x",IF(INDEX(RawDataRefData,$E1221,0)&gt;0,INDEX(RawDataRefData,$E1221,0)),"")),"")</f>
        <v/>
      </c>
      <c r="BM1221" s="100" t="str">
        <f t="shared" si="452"/>
        <v/>
      </c>
      <c r="BN1221" s="103" t="str">
        <f t="array" ref="BN1221">IF($BG1221,STDEVA(IF(G5SelectionMask="x",IF(INDEX(RawDataRefData,$E1221,0)&gt;0,INDEX(RawDataRefData,$E1221,0)),"")),"")</f>
        <v/>
      </c>
      <c r="BO1221" s="104"/>
      <c r="BP1221" s="105">
        <v>4</v>
      </c>
      <c r="BQ1221" s="105">
        <v>2</v>
      </c>
      <c r="BR1221" s="105">
        <v>4</v>
      </c>
      <c r="BS1221" s="105">
        <v>2</v>
      </c>
      <c r="BT1221" s="105">
        <v>1</v>
      </c>
      <c r="BU1221" s="105">
        <v>4</v>
      </c>
      <c r="BV1221" s="105">
        <v>3</v>
      </c>
      <c r="BW1221" s="105">
        <v>2</v>
      </c>
      <c r="BX1221" s="105">
        <v>4</v>
      </c>
      <c r="BY1221" s="105">
        <v>1</v>
      </c>
      <c r="BZ1221" s="105">
        <v>2</v>
      </c>
      <c r="CA1221" s="105">
        <v>4</v>
      </c>
      <c r="CB1221" s="105">
        <v>1</v>
      </c>
      <c r="CC1221" s="105">
        <v>1</v>
      </c>
      <c r="CD1221" s="105">
        <v>4</v>
      </c>
    </row>
    <row r="1222" spans="1:82" hidden="1" x14ac:dyDescent="0.2">
      <c r="A1222" s="33" t="e">
        <f t="shared" si="441"/>
        <v>#NAME?</v>
      </c>
      <c r="B1222" s="218"/>
      <c r="C1222" s="212"/>
      <c r="D1222" s="224"/>
      <c r="E1222" s="72">
        <f t="shared" si="445"/>
        <v>1213</v>
      </c>
      <c r="F1222" s="9" t="s">
        <v>1276</v>
      </c>
      <c r="H1222" s="9" t="s">
        <v>1214</v>
      </c>
      <c r="I1222" s="9" t="s">
        <v>1626</v>
      </c>
      <c r="K1222" s="100">
        <f t="shared" si="429"/>
        <v>4</v>
      </c>
      <c r="L1222" s="100"/>
      <c r="M1222" s="100"/>
      <c r="N1222" s="100"/>
      <c r="O1222" s="100"/>
      <c r="P1222" s="101">
        <f t="shared" si="430"/>
        <v>2</v>
      </c>
      <c r="Q1222" s="102">
        <f t="shared" si="431"/>
        <v>2</v>
      </c>
      <c r="R1222" s="102">
        <f t="shared" si="432"/>
        <v>3</v>
      </c>
      <c r="S1222" s="102">
        <f t="shared" si="433"/>
        <v>1</v>
      </c>
      <c r="T1222" s="102">
        <f t="shared" si="434"/>
        <v>1</v>
      </c>
      <c r="U1222" s="102">
        <f t="shared" si="435"/>
        <v>1</v>
      </c>
      <c r="V1222" s="102">
        <f t="shared" si="436"/>
        <v>2</v>
      </c>
      <c r="W1222" s="102">
        <f t="shared" si="437"/>
        <v>1</v>
      </c>
      <c r="X1222" s="102">
        <f t="shared" si="438"/>
        <v>2</v>
      </c>
      <c r="Y1222" s="102">
        <f t="shared" si="439"/>
        <v>1</v>
      </c>
      <c r="Z1222" s="102">
        <f t="shared" si="440"/>
        <v>4</v>
      </c>
      <c r="AA1222" s="100" t="b">
        <f t="shared" si="442"/>
        <v>1</v>
      </c>
      <c r="AB1222" s="100">
        <f t="array" ref="AB1222">IF($AA1222,MEDIAN(IF(G1SelectionMask="x",IF(INDEX(RawDataRefData,$E1222,0)&gt;0,INDEX(RawDataRefData,$E1222,0)),"")),"")</f>
        <v>2</v>
      </c>
      <c r="AC1222" s="100">
        <f t="array" ref="AC1222">IF($AA1222,QUARTILE(IF(G1SelectionMask="x",IF(INDEX(RawDataRefData,$E1222,0)&gt;0,INDEX(RawDataRefData,$E1222,0)),""),1),"")</f>
        <v>1</v>
      </c>
      <c r="AD1222" s="100">
        <f t="array" ref="AD1222">IF($AA1222,QUARTILE(IF(G1SelectionMask="x",IF(INDEX(RawDataRefData,$E1222,0)&gt;0,INDEX(RawDataRefData,$E1222,0)),""),3),"")</f>
        <v>2</v>
      </c>
      <c r="AE1222" s="100">
        <f t="array" ref="AE1222">IF($AA1222,MIN(IF(G1SelectionMask="x",IF(INDEX(RawDataRefData,$E1222,0)&gt;0,INDEX(RawDataRefData,$E1222,0)),"")),"")</f>
        <v>1</v>
      </c>
      <c r="AF1222" s="100">
        <f t="array" ref="AF1222">IF($AA1222,MAX(IF(G1SelectionMask="x",IF(INDEX(RawDataRefData,$E1222,0)&gt;0,INDEX(RawDataRefData,$E1222,0)),"")),"")</f>
        <v>4</v>
      </c>
      <c r="AG1222" s="100">
        <f t="shared" si="443"/>
        <v>1.8181818181818181</v>
      </c>
      <c r="AH1222" s="100">
        <f t="array" ref="AH1222">IF($AA1222,STDEVA(IF(G1SelectionMask="x",IF(INDEX(RawDataRefData,$E1222,0)&gt;0,INDEX(RawDataRefData,$E1222,0)),"")),"")</f>
        <v>0.98164981721404265</v>
      </c>
      <c r="AI1222" s="101" t="b">
        <f t="shared" si="444"/>
        <v>1</v>
      </c>
      <c r="AJ1222" s="101">
        <f t="array" ref="AJ1222">IF($AI1222,MEDIAN(IF(G2SelectionMask="x",IF(INDEX(RawDataRefData,$E1222,0)&gt;0,INDEX(RawDataRefData,$E1222,0)),"")),"")</f>
        <v>2</v>
      </c>
      <c r="AK1222" s="101">
        <f t="array" ref="AK1222">IF($AI1222,QUARTILE(IF(G2SelectionMask="x",IF(INDEX(RawDataRefData,$E1222,0)&gt;0,INDEX(RawDataRefData,$E1222,0)),""),1),"")</f>
        <v>1</v>
      </c>
      <c r="AL1222" s="101">
        <f t="array" ref="AL1222">IF($AI1222,QUARTILE(IF(G2SelectionMask="x",IF(INDEX(RawDataRefData,$E1222,0)&gt;0,INDEX(RawDataRefData,$E1222,0)),""),3),"")</f>
        <v>3</v>
      </c>
      <c r="AM1222" s="101">
        <f t="array" ref="AM1222">IF($AI1222,MIN(IF(G2SelectionMask="x",IF(INDEX(RawDataRefData,$E1222,0)&gt;0,INDEX(RawDataRefData,$E1222,0)),"")),"")</f>
        <v>1</v>
      </c>
      <c r="AN1222" s="101">
        <f t="array" ref="AN1222">IF($AI1222,MAX(IF(G2SelectionMask="x",IF(INDEX(RawDataRefData,$E1222,0)&gt;0,INDEX(RawDataRefData,$E1222,0)),"")),"")</f>
        <v>4</v>
      </c>
      <c r="AO1222" s="101">
        <f t="shared" si="446"/>
        <v>2.1818181818181817</v>
      </c>
      <c r="AP1222" s="101">
        <f t="array" ref="AP1222">IF($AI1222,STDEVA(IF(G2SelectionMask="x",IF(INDEX(RawDataRefData,$E1222,0)&gt;0,INDEX(RawDataRefData,$E1222,0)),"")),"")</f>
        <v>1.2504544628399561</v>
      </c>
      <c r="AQ1222" s="100" t="b">
        <f t="shared" si="447"/>
        <v>0</v>
      </c>
      <c r="AR1222" s="100" t="str">
        <f t="array" ref="AR1222">IF($AQ1222,MEDIAN(IF(G3SelectionMask="x",IF(INDEX(RawDataRefData,$E1222,0)&gt;0,INDEX(RawDataRefData,$E1222,0)),"")),"")</f>
        <v/>
      </c>
      <c r="AS1222" s="100" t="str">
        <f t="array" ref="AS1222">IF($AQ1222,QUARTILE(IF(G3SelectionMask="x",IF(INDEX(RawDataRefData,$E1222,0)&gt;0,INDEX(RawDataRefData,$E1222,0)),""),1),"")</f>
        <v/>
      </c>
      <c r="AT1222" s="100" t="str">
        <f t="array" ref="AT1222">IF($AQ1222,QUARTILE(IF(G3SelectionMask="x",IF(INDEX(RawDataRefData,$E1222,0)&gt;0,INDEX(RawDataRefData,$E1222,0)),""),3),"")</f>
        <v/>
      </c>
      <c r="AU1222" s="100" t="str">
        <f t="array" ref="AU1222">IF($AQ1222,MIN(IF(G3SelectionMask="x",IF(INDEX(RawDataRefData,$E1222,0)&gt;0,INDEX(RawDataRefData,$E1222,0)),"")),"")</f>
        <v/>
      </c>
      <c r="AV1222" s="100" t="str">
        <f t="array" ref="AV1222">IF($AQ1222,MAX(IF(G3SelectionMask="x",IF(INDEX(RawDataRefData,$E1222,0)&gt;0,INDEX(RawDataRefData,$E1222,0)),"")),"")</f>
        <v/>
      </c>
      <c r="AW1222" s="100" t="str">
        <f t="shared" si="448"/>
        <v/>
      </c>
      <c r="AX1222" s="100" t="str">
        <f t="array" ref="AX1222">IF($AQ1222,STDEVA(IF(G3SelectionMask="x",IF(INDEX(RawDataRefData,$E1222,0)&gt;0,INDEX(RawDataRefData,$E1222,0)),"")),"")</f>
        <v/>
      </c>
      <c r="AY1222" s="101" t="b">
        <f t="shared" si="449"/>
        <v>0</v>
      </c>
      <c r="AZ1222" s="101" t="str">
        <f t="array" ref="AZ1222">IF($AY1222,MEDIAN(IF(G4SelectionMask="x",IF(INDEX(RawDataRefData,$E1222,0)&gt;0,INDEX(RawDataRefData,$E1222,0)),"")),"")</f>
        <v/>
      </c>
      <c r="BA1222" s="101" t="str">
        <f t="array" ref="BA1222">IF($AY1222,QUARTILE(IF(G4SelectionMask="x",IF(INDEX(RawDataRefData,$E1222,0)&gt;0,INDEX(RawDataRefData,$E1222,0)),""),1),"")</f>
        <v/>
      </c>
      <c r="BB1222" s="101" t="str">
        <f t="array" ref="BB1222">IF($AY1222,QUARTILE(IF(G4SelectionMask="x",IF(INDEX(RawDataRefData,$E1222,0)&gt;0,INDEX(RawDataRefData,$E1222,0)),""),3),"")</f>
        <v/>
      </c>
      <c r="BC1222" s="101" t="str">
        <f t="array" ref="BC1222">IF($AY1222,MIN(IF(G4SelectionMask="x",IF(INDEX(RawDataRefData,$E1222,0)&gt;0,INDEX(RawDataRefData,$E1222,0)),"")),"")</f>
        <v/>
      </c>
      <c r="BD1222" s="101" t="str">
        <f t="array" ref="BD1222">IF($AY1222,MAX(IF(G4SelectionMask="x",IF(INDEX(RawDataRefData,$E1222,0)&gt;0,INDEX(RawDataRefData,$E1222,0)),"")),"")</f>
        <v/>
      </c>
      <c r="BE1222" s="101" t="str">
        <f t="shared" si="450"/>
        <v/>
      </c>
      <c r="BF1222" s="101" t="str">
        <f t="array" ref="BF1222">IF($AY1222,STDEVA(IF(G4SelectionMask="x",IF(INDEX(RawDataRefData,$E1222,0)&gt;0,INDEX(RawDataRefData,$E1222,0)),"")),"")</f>
        <v/>
      </c>
      <c r="BG1222" s="100" t="b">
        <f t="shared" si="451"/>
        <v>0</v>
      </c>
      <c r="BH1222" s="100" t="str">
        <f t="array" ref="BH1222">IF($BG1222,MEDIAN(IF(G5SelectionMask="x",IF(INDEX(RawDataRefData,$E1222,0)&gt;0,INDEX(RawDataRefData,$E1222,0)),"")),"")</f>
        <v/>
      </c>
      <c r="BI1222" s="100" t="str">
        <f t="array" ref="BI1222">IF($BG1222,QUARTILE(IF(G5SelectionMask="x",IF(INDEX(RawDataRefData,$E1222,0)&gt;0,INDEX(RawDataRefData,$E1222,0)),""),1),"")</f>
        <v/>
      </c>
      <c r="BJ1222" s="100" t="str">
        <f t="array" ref="BJ1222">IF($BG1222,QUARTILE(IF(G5SelectionMask="x",IF(INDEX(RawDataRefData,$E1222,0)&gt;0,INDEX(RawDataRefData,$E1222,0)),""),3),"")</f>
        <v/>
      </c>
      <c r="BK1222" s="100" t="str">
        <f t="array" ref="BK1222">IF($BG1222,MIN(IF(G5SelectionMask="x",IF(INDEX(RawDataRefData,$E1222,0)&gt;0,INDEX(RawDataRefData,$E1222,0)),"")),"")</f>
        <v/>
      </c>
      <c r="BL1222" s="100" t="str">
        <f t="array" ref="BL1222">IF($BG1222,MAX(IF(G5SelectionMask="x",IF(INDEX(RawDataRefData,$E1222,0)&gt;0,INDEX(RawDataRefData,$E1222,0)),"")),"")</f>
        <v/>
      </c>
      <c r="BM1222" s="100" t="str">
        <f t="shared" si="452"/>
        <v/>
      </c>
      <c r="BN1222" s="103" t="str">
        <f t="array" ref="BN1222">IF($BG1222,STDEVA(IF(G5SelectionMask="x",IF(INDEX(RawDataRefData,$E1222,0)&gt;0,INDEX(RawDataRefData,$E1222,0)),"")),"")</f>
        <v/>
      </c>
      <c r="BO1222" s="104"/>
      <c r="BP1222" s="105">
        <v>4</v>
      </c>
      <c r="BQ1222" s="105">
        <v>2</v>
      </c>
      <c r="BR1222" s="105">
        <v>2</v>
      </c>
      <c r="BS1222" s="105">
        <v>3</v>
      </c>
      <c r="BT1222" s="105">
        <v>1</v>
      </c>
      <c r="BU1222" s="105">
        <v>1</v>
      </c>
      <c r="BV1222" s="105">
        <v>1</v>
      </c>
      <c r="BW1222" s="105">
        <v>2</v>
      </c>
      <c r="BX1222" s="105">
        <v>1</v>
      </c>
      <c r="BY1222" s="105">
        <v>2</v>
      </c>
      <c r="BZ1222" s="105">
        <v>1</v>
      </c>
      <c r="CA1222" s="105">
        <v>4</v>
      </c>
      <c r="CB1222" s="105">
        <v>4</v>
      </c>
      <c r="CC1222" s="105">
        <v>4</v>
      </c>
      <c r="CD1222" s="105">
        <v>2</v>
      </c>
    </row>
    <row r="1223" spans="1:82" hidden="1" x14ac:dyDescent="0.2">
      <c r="A1223" s="33" t="e">
        <f t="shared" si="441"/>
        <v>#NAME?</v>
      </c>
      <c r="B1223" s="218"/>
      <c r="C1223" s="212"/>
      <c r="D1223" s="224"/>
      <c r="E1223" s="72">
        <f t="shared" si="445"/>
        <v>1214</v>
      </c>
      <c r="F1223" s="9" t="s">
        <v>1277</v>
      </c>
      <c r="H1223" s="9" t="s">
        <v>1214</v>
      </c>
      <c r="I1223" s="9" t="s">
        <v>1626</v>
      </c>
      <c r="K1223" s="100">
        <f t="shared" si="429"/>
        <v>2</v>
      </c>
      <c r="L1223" s="100"/>
      <c r="M1223" s="100"/>
      <c r="N1223" s="100"/>
      <c r="O1223" s="100"/>
      <c r="P1223" s="101">
        <f t="shared" si="430"/>
        <v>3</v>
      </c>
      <c r="Q1223" s="102">
        <f t="shared" si="431"/>
        <v>3</v>
      </c>
      <c r="R1223" s="102">
        <f t="shared" si="432"/>
        <v>3</v>
      </c>
      <c r="S1223" s="102">
        <f t="shared" si="433"/>
        <v>2</v>
      </c>
      <c r="T1223" s="102">
        <f t="shared" si="434"/>
        <v>2</v>
      </c>
      <c r="U1223" s="102">
        <f t="shared" si="435"/>
        <v>2</v>
      </c>
      <c r="V1223" s="102">
        <f t="shared" si="436"/>
        <v>4</v>
      </c>
      <c r="W1223" s="102">
        <f t="shared" si="437"/>
        <v>3</v>
      </c>
      <c r="X1223" s="102">
        <f t="shared" si="438"/>
        <v>1</v>
      </c>
      <c r="Y1223" s="102">
        <f t="shared" si="439"/>
        <v>1</v>
      </c>
      <c r="Z1223" s="102">
        <f t="shared" si="440"/>
        <v>4</v>
      </c>
      <c r="AA1223" s="100" t="b">
        <f t="shared" si="442"/>
        <v>1</v>
      </c>
      <c r="AB1223" s="100">
        <f t="array" ref="AB1223">IF($AA1223,MEDIAN(IF(G1SelectionMask="x",IF(INDEX(RawDataRefData,$E1223,0)&gt;0,INDEX(RawDataRefData,$E1223,0)),"")),"")</f>
        <v>3</v>
      </c>
      <c r="AC1223" s="100">
        <f t="array" ref="AC1223">IF($AA1223,QUARTILE(IF(G1SelectionMask="x",IF(INDEX(RawDataRefData,$E1223,0)&gt;0,INDEX(RawDataRefData,$E1223,0)),""),1),"")</f>
        <v>2</v>
      </c>
      <c r="AD1223" s="100">
        <f t="array" ref="AD1223">IF($AA1223,QUARTILE(IF(G1SelectionMask="x",IF(INDEX(RawDataRefData,$E1223,0)&gt;0,INDEX(RawDataRefData,$E1223,0)),""),3),"")</f>
        <v>3</v>
      </c>
      <c r="AE1223" s="100">
        <f t="array" ref="AE1223">IF($AA1223,MIN(IF(G1SelectionMask="x",IF(INDEX(RawDataRefData,$E1223,0)&gt;0,INDEX(RawDataRefData,$E1223,0)),"")),"")</f>
        <v>1</v>
      </c>
      <c r="AF1223" s="100">
        <f t="array" ref="AF1223">IF($AA1223,MAX(IF(G1SelectionMask="x",IF(INDEX(RawDataRefData,$E1223,0)&gt;0,INDEX(RawDataRefData,$E1223,0)),"")),"")</f>
        <v>4</v>
      </c>
      <c r="AG1223" s="100">
        <f t="shared" si="443"/>
        <v>2.5454545454545454</v>
      </c>
      <c r="AH1223" s="100">
        <f t="array" ref="AH1223">IF($AA1223,STDEVA(IF(G1SelectionMask="x",IF(INDEX(RawDataRefData,$E1223,0)&gt;0,INDEX(RawDataRefData,$E1223,0)),"")),"")</f>
        <v>1.0357254813546268</v>
      </c>
      <c r="AI1223" s="101" t="b">
        <f t="shared" si="444"/>
        <v>1</v>
      </c>
      <c r="AJ1223" s="101">
        <f t="array" ref="AJ1223">IF($AI1223,MEDIAN(IF(G2SelectionMask="x",IF(INDEX(RawDataRefData,$E1223,0)&gt;0,INDEX(RawDataRefData,$E1223,0)),"")),"")</f>
        <v>3</v>
      </c>
      <c r="AK1223" s="101">
        <f t="array" ref="AK1223">IF($AI1223,QUARTILE(IF(G2SelectionMask="x",IF(INDEX(RawDataRefData,$E1223,0)&gt;0,INDEX(RawDataRefData,$E1223,0)),""),1),"")</f>
        <v>2</v>
      </c>
      <c r="AL1223" s="101">
        <f t="array" ref="AL1223">IF($AI1223,QUARTILE(IF(G2SelectionMask="x",IF(INDEX(RawDataRefData,$E1223,0)&gt;0,INDEX(RawDataRefData,$E1223,0)),""),3),"")</f>
        <v>3</v>
      </c>
      <c r="AM1223" s="101">
        <f t="array" ref="AM1223">IF($AI1223,MIN(IF(G2SelectionMask="x",IF(INDEX(RawDataRefData,$E1223,0)&gt;0,INDEX(RawDataRefData,$E1223,0)),"")),"")</f>
        <v>1</v>
      </c>
      <c r="AN1223" s="101">
        <f t="array" ref="AN1223">IF($AI1223,MAX(IF(G2SelectionMask="x",IF(INDEX(RawDataRefData,$E1223,0)&gt;0,INDEX(RawDataRefData,$E1223,0)),"")),"")</f>
        <v>4</v>
      </c>
      <c r="AO1223" s="101">
        <f t="shared" si="446"/>
        <v>2.5454545454545454</v>
      </c>
      <c r="AP1223" s="101">
        <f t="array" ref="AP1223">IF($AI1223,STDEVA(IF(G2SelectionMask="x",IF(INDEX(RawDataRefData,$E1223,0)&gt;0,INDEX(RawDataRefData,$E1223,0)),"")),"")</f>
        <v>1.0357254813546268</v>
      </c>
      <c r="AQ1223" s="100" t="b">
        <f t="shared" si="447"/>
        <v>0</v>
      </c>
      <c r="AR1223" s="100" t="str">
        <f t="array" ref="AR1223">IF($AQ1223,MEDIAN(IF(G3SelectionMask="x",IF(INDEX(RawDataRefData,$E1223,0)&gt;0,INDEX(RawDataRefData,$E1223,0)),"")),"")</f>
        <v/>
      </c>
      <c r="AS1223" s="100" t="str">
        <f t="array" ref="AS1223">IF($AQ1223,QUARTILE(IF(G3SelectionMask="x",IF(INDEX(RawDataRefData,$E1223,0)&gt;0,INDEX(RawDataRefData,$E1223,0)),""),1),"")</f>
        <v/>
      </c>
      <c r="AT1223" s="100" t="str">
        <f t="array" ref="AT1223">IF($AQ1223,QUARTILE(IF(G3SelectionMask="x",IF(INDEX(RawDataRefData,$E1223,0)&gt;0,INDEX(RawDataRefData,$E1223,0)),""),3),"")</f>
        <v/>
      </c>
      <c r="AU1223" s="100" t="str">
        <f t="array" ref="AU1223">IF($AQ1223,MIN(IF(G3SelectionMask="x",IF(INDEX(RawDataRefData,$E1223,0)&gt;0,INDEX(RawDataRefData,$E1223,0)),"")),"")</f>
        <v/>
      </c>
      <c r="AV1223" s="100" t="str">
        <f t="array" ref="AV1223">IF($AQ1223,MAX(IF(G3SelectionMask="x",IF(INDEX(RawDataRefData,$E1223,0)&gt;0,INDEX(RawDataRefData,$E1223,0)),"")),"")</f>
        <v/>
      </c>
      <c r="AW1223" s="100" t="str">
        <f t="shared" si="448"/>
        <v/>
      </c>
      <c r="AX1223" s="100" t="str">
        <f t="array" ref="AX1223">IF($AQ1223,STDEVA(IF(G3SelectionMask="x",IF(INDEX(RawDataRefData,$E1223,0)&gt;0,INDEX(RawDataRefData,$E1223,0)),"")),"")</f>
        <v/>
      </c>
      <c r="AY1223" s="101" t="b">
        <f t="shared" si="449"/>
        <v>0</v>
      </c>
      <c r="AZ1223" s="101" t="str">
        <f t="array" ref="AZ1223">IF($AY1223,MEDIAN(IF(G4SelectionMask="x",IF(INDEX(RawDataRefData,$E1223,0)&gt;0,INDEX(RawDataRefData,$E1223,0)),"")),"")</f>
        <v/>
      </c>
      <c r="BA1223" s="101" t="str">
        <f t="array" ref="BA1223">IF($AY1223,QUARTILE(IF(G4SelectionMask="x",IF(INDEX(RawDataRefData,$E1223,0)&gt;0,INDEX(RawDataRefData,$E1223,0)),""),1),"")</f>
        <v/>
      </c>
      <c r="BB1223" s="101" t="str">
        <f t="array" ref="BB1223">IF($AY1223,QUARTILE(IF(G4SelectionMask="x",IF(INDEX(RawDataRefData,$E1223,0)&gt;0,INDEX(RawDataRefData,$E1223,0)),""),3),"")</f>
        <v/>
      </c>
      <c r="BC1223" s="101" t="str">
        <f t="array" ref="BC1223">IF($AY1223,MIN(IF(G4SelectionMask="x",IF(INDEX(RawDataRefData,$E1223,0)&gt;0,INDEX(RawDataRefData,$E1223,0)),"")),"")</f>
        <v/>
      </c>
      <c r="BD1223" s="101" t="str">
        <f t="array" ref="BD1223">IF($AY1223,MAX(IF(G4SelectionMask="x",IF(INDEX(RawDataRefData,$E1223,0)&gt;0,INDEX(RawDataRefData,$E1223,0)),"")),"")</f>
        <v/>
      </c>
      <c r="BE1223" s="101" t="str">
        <f t="shared" si="450"/>
        <v/>
      </c>
      <c r="BF1223" s="101" t="str">
        <f t="array" ref="BF1223">IF($AY1223,STDEVA(IF(G4SelectionMask="x",IF(INDEX(RawDataRefData,$E1223,0)&gt;0,INDEX(RawDataRefData,$E1223,0)),"")),"")</f>
        <v/>
      </c>
      <c r="BG1223" s="100" t="b">
        <f t="shared" si="451"/>
        <v>0</v>
      </c>
      <c r="BH1223" s="100" t="str">
        <f t="array" ref="BH1223">IF($BG1223,MEDIAN(IF(G5SelectionMask="x",IF(INDEX(RawDataRefData,$E1223,0)&gt;0,INDEX(RawDataRefData,$E1223,0)),"")),"")</f>
        <v/>
      </c>
      <c r="BI1223" s="100" t="str">
        <f t="array" ref="BI1223">IF($BG1223,QUARTILE(IF(G5SelectionMask="x",IF(INDEX(RawDataRefData,$E1223,0)&gt;0,INDEX(RawDataRefData,$E1223,0)),""),1),"")</f>
        <v/>
      </c>
      <c r="BJ1223" s="100" t="str">
        <f t="array" ref="BJ1223">IF($BG1223,QUARTILE(IF(G5SelectionMask="x",IF(INDEX(RawDataRefData,$E1223,0)&gt;0,INDEX(RawDataRefData,$E1223,0)),""),3),"")</f>
        <v/>
      </c>
      <c r="BK1223" s="100" t="str">
        <f t="array" ref="BK1223">IF($BG1223,MIN(IF(G5SelectionMask="x",IF(INDEX(RawDataRefData,$E1223,0)&gt;0,INDEX(RawDataRefData,$E1223,0)),"")),"")</f>
        <v/>
      </c>
      <c r="BL1223" s="100" t="str">
        <f t="array" ref="BL1223">IF($BG1223,MAX(IF(G5SelectionMask="x",IF(INDEX(RawDataRefData,$E1223,0)&gt;0,INDEX(RawDataRefData,$E1223,0)),"")),"")</f>
        <v/>
      </c>
      <c r="BM1223" s="100" t="str">
        <f t="shared" si="452"/>
        <v/>
      </c>
      <c r="BN1223" s="103" t="str">
        <f t="array" ref="BN1223">IF($BG1223,STDEVA(IF(G5SelectionMask="x",IF(INDEX(RawDataRefData,$E1223,0)&gt;0,INDEX(RawDataRefData,$E1223,0)),"")),"")</f>
        <v/>
      </c>
      <c r="BO1223" s="104"/>
      <c r="BP1223" s="105">
        <v>2</v>
      </c>
      <c r="BQ1223" s="105">
        <v>3</v>
      </c>
      <c r="BR1223" s="105">
        <v>3</v>
      </c>
      <c r="BS1223" s="105">
        <v>3</v>
      </c>
      <c r="BT1223" s="105">
        <v>2</v>
      </c>
      <c r="BU1223" s="105">
        <v>2</v>
      </c>
      <c r="BV1223" s="105">
        <v>2</v>
      </c>
      <c r="BW1223" s="105">
        <v>4</v>
      </c>
      <c r="BX1223" s="105">
        <v>3</v>
      </c>
      <c r="BY1223" s="105">
        <v>1</v>
      </c>
      <c r="BZ1223" s="105">
        <v>1</v>
      </c>
      <c r="CA1223" s="105">
        <v>4</v>
      </c>
      <c r="CB1223" s="105">
        <v>2</v>
      </c>
      <c r="CC1223" s="105">
        <v>3</v>
      </c>
      <c r="CD1223" s="105">
        <v>1</v>
      </c>
    </row>
    <row r="1224" spans="1:82" hidden="1" x14ac:dyDescent="0.2">
      <c r="A1224" s="33" t="e">
        <f t="shared" si="441"/>
        <v>#NAME?</v>
      </c>
      <c r="B1224" s="218"/>
      <c r="C1224" s="212"/>
      <c r="D1224" s="224"/>
      <c r="E1224" s="72">
        <f t="shared" si="445"/>
        <v>1215</v>
      </c>
      <c r="F1224" s="9" t="s">
        <v>1278</v>
      </c>
      <c r="H1224" s="9" t="s">
        <v>1214</v>
      </c>
      <c r="I1224" s="9" t="s">
        <v>1626</v>
      </c>
      <c r="K1224" s="100">
        <f t="shared" si="429"/>
        <v>2</v>
      </c>
      <c r="L1224" s="100"/>
      <c r="M1224" s="100"/>
      <c r="N1224" s="100"/>
      <c r="O1224" s="100"/>
      <c r="P1224" s="101">
        <f t="shared" si="430"/>
        <v>2</v>
      </c>
      <c r="Q1224" s="102">
        <f t="shared" si="431"/>
        <v>3</v>
      </c>
      <c r="R1224" s="102">
        <f t="shared" si="432"/>
        <v>2</v>
      </c>
      <c r="S1224" s="102">
        <f t="shared" si="433"/>
        <v>3</v>
      </c>
      <c r="T1224" s="102">
        <f t="shared" si="434"/>
        <v>3</v>
      </c>
      <c r="U1224" s="102">
        <f t="shared" si="435"/>
        <v>1</v>
      </c>
      <c r="V1224" s="102">
        <f t="shared" si="436"/>
        <v>3</v>
      </c>
      <c r="W1224" s="102">
        <f t="shared" si="437"/>
        <v>4</v>
      </c>
      <c r="X1224" s="102">
        <f t="shared" si="438"/>
        <v>1</v>
      </c>
      <c r="Y1224" s="102">
        <f t="shared" si="439"/>
        <v>3</v>
      </c>
      <c r="Z1224" s="102">
        <f t="shared" si="440"/>
        <v>3</v>
      </c>
      <c r="AA1224" s="100" t="b">
        <f t="shared" si="442"/>
        <v>1</v>
      </c>
      <c r="AB1224" s="100">
        <f t="array" ref="AB1224">IF($AA1224,MEDIAN(IF(G1SelectionMask="x",IF(INDEX(RawDataRefData,$E1224,0)&gt;0,INDEX(RawDataRefData,$E1224,0)),"")),"")</f>
        <v>3</v>
      </c>
      <c r="AC1224" s="100">
        <f t="array" ref="AC1224">IF($AA1224,QUARTILE(IF(G1SelectionMask="x",IF(INDEX(RawDataRefData,$E1224,0)&gt;0,INDEX(RawDataRefData,$E1224,0)),""),1),"")</f>
        <v>2</v>
      </c>
      <c r="AD1224" s="100">
        <f t="array" ref="AD1224">IF($AA1224,QUARTILE(IF(G1SelectionMask="x",IF(INDEX(RawDataRefData,$E1224,0)&gt;0,INDEX(RawDataRefData,$E1224,0)),""),3),"")</f>
        <v>3</v>
      </c>
      <c r="AE1224" s="100">
        <f t="array" ref="AE1224">IF($AA1224,MIN(IF(G1SelectionMask="x",IF(INDEX(RawDataRefData,$E1224,0)&gt;0,INDEX(RawDataRefData,$E1224,0)),"")),"")</f>
        <v>1</v>
      </c>
      <c r="AF1224" s="100">
        <f t="array" ref="AF1224">IF($AA1224,MAX(IF(G1SelectionMask="x",IF(INDEX(RawDataRefData,$E1224,0)&gt;0,INDEX(RawDataRefData,$E1224,0)),"")),"")</f>
        <v>4</v>
      </c>
      <c r="AG1224" s="100">
        <f t="shared" si="443"/>
        <v>2.5454545454545454</v>
      </c>
      <c r="AH1224" s="100">
        <f t="array" ref="AH1224">IF($AA1224,STDEVA(IF(G1SelectionMask="x",IF(INDEX(RawDataRefData,$E1224,0)&gt;0,INDEX(RawDataRefData,$E1224,0)),"")),"")</f>
        <v>0.93419873299382794</v>
      </c>
      <c r="AI1224" s="101" t="b">
        <f t="shared" si="444"/>
        <v>1</v>
      </c>
      <c r="AJ1224" s="101">
        <f t="array" ref="AJ1224">IF($AI1224,MEDIAN(IF(G2SelectionMask="x",IF(INDEX(RawDataRefData,$E1224,0)&gt;0,INDEX(RawDataRefData,$E1224,0)),"")),"")</f>
        <v>3</v>
      </c>
      <c r="AK1224" s="101">
        <f t="array" ref="AK1224">IF($AI1224,QUARTILE(IF(G2SelectionMask="x",IF(INDEX(RawDataRefData,$E1224,0)&gt;0,INDEX(RawDataRefData,$E1224,0)),""),1),"")</f>
        <v>2.5</v>
      </c>
      <c r="AL1224" s="101">
        <f t="array" ref="AL1224">IF($AI1224,QUARTILE(IF(G2SelectionMask="x",IF(INDEX(RawDataRefData,$E1224,0)&gt;0,INDEX(RawDataRefData,$E1224,0)),""),3),"")</f>
        <v>3</v>
      </c>
      <c r="AM1224" s="101">
        <f t="array" ref="AM1224">IF($AI1224,MIN(IF(G2SelectionMask="x",IF(INDEX(RawDataRefData,$E1224,0)&gt;0,INDEX(RawDataRefData,$E1224,0)),"")),"")</f>
        <v>1</v>
      </c>
      <c r="AN1224" s="101">
        <f t="array" ref="AN1224">IF($AI1224,MAX(IF(G2SelectionMask="x",IF(INDEX(RawDataRefData,$E1224,0)&gt;0,INDEX(RawDataRefData,$E1224,0)),"")),"")</f>
        <v>4</v>
      </c>
      <c r="AO1224" s="101">
        <f t="shared" si="446"/>
        <v>2.7272727272727271</v>
      </c>
      <c r="AP1224" s="101">
        <f t="array" ref="AP1224">IF($AI1224,STDEVA(IF(G2SelectionMask="x",IF(INDEX(RawDataRefData,$E1224,0)&gt;0,INDEX(RawDataRefData,$E1224,0)),"")),"")</f>
        <v>1.0090499582190262</v>
      </c>
      <c r="AQ1224" s="100" t="b">
        <f t="shared" si="447"/>
        <v>0</v>
      </c>
      <c r="AR1224" s="100" t="str">
        <f t="array" ref="AR1224">IF($AQ1224,MEDIAN(IF(G3SelectionMask="x",IF(INDEX(RawDataRefData,$E1224,0)&gt;0,INDEX(RawDataRefData,$E1224,0)),"")),"")</f>
        <v/>
      </c>
      <c r="AS1224" s="100" t="str">
        <f t="array" ref="AS1224">IF($AQ1224,QUARTILE(IF(G3SelectionMask="x",IF(INDEX(RawDataRefData,$E1224,0)&gt;0,INDEX(RawDataRefData,$E1224,0)),""),1),"")</f>
        <v/>
      </c>
      <c r="AT1224" s="100" t="str">
        <f t="array" ref="AT1224">IF($AQ1224,QUARTILE(IF(G3SelectionMask="x",IF(INDEX(RawDataRefData,$E1224,0)&gt;0,INDEX(RawDataRefData,$E1224,0)),""),3),"")</f>
        <v/>
      </c>
      <c r="AU1224" s="100" t="str">
        <f t="array" ref="AU1224">IF($AQ1224,MIN(IF(G3SelectionMask="x",IF(INDEX(RawDataRefData,$E1224,0)&gt;0,INDEX(RawDataRefData,$E1224,0)),"")),"")</f>
        <v/>
      </c>
      <c r="AV1224" s="100" t="str">
        <f t="array" ref="AV1224">IF($AQ1224,MAX(IF(G3SelectionMask="x",IF(INDEX(RawDataRefData,$E1224,0)&gt;0,INDEX(RawDataRefData,$E1224,0)),"")),"")</f>
        <v/>
      </c>
      <c r="AW1224" s="100" t="str">
        <f t="shared" si="448"/>
        <v/>
      </c>
      <c r="AX1224" s="100" t="str">
        <f t="array" ref="AX1224">IF($AQ1224,STDEVA(IF(G3SelectionMask="x",IF(INDEX(RawDataRefData,$E1224,0)&gt;0,INDEX(RawDataRefData,$E1224,0)),"")),"")</f>
        <v/>
      </c>
      <c r="AY1224" s="101" t="b">
        <f t="shared" si="449"/>
        <v>0</v>
      </c>
      <c r="AZ1224" s="101" t="str">
        <f t="array" ref="AZ1224">IF($AY1224,MEDIAN(IF(G4SelectionMask="x",IF(INDEX(RawDataRefData,$E1224,0)&gt;0,INDEX(RawDataRefData,$E1224,0)),"")),"")</f>
        <v/>
      </c>
      <c r="BA1224" s="101" t="str">
        <f t="array" ref="BA1224">IF($AY1224,QUARTILE(IF(G4SelectionMask="x",IF(INDEX(RawDataRefData,$E1224,0)&gt;0,INDEX(RawDataRefData,$E1224,0)),""),1),"")</f>
        <v/>
      </c>
      <c r="BB1224" s="101" t="str">
        <f t="array" ref="BB1224">IF($AY1224,QUARTILE(IF(G4SelectionMask="x",IF(INDEX(RawDataRefData,$E1224,0)&gt;0,INDEX(RawDataRefData,$E1224,0)),""),3),"")</f>
        <v/>
      </c>
      <c r="BC1224" s="101" t="str">
        <f t="array" ref="BC1224">IF($AY1224,MIN(IF(G4SelectionMask="x",IF(INDEX(RawDataRefData,$E1224,0)&gt;0,INDEX(RawDataRefData,$E1224,0)),"")),"")</f>
        <v/>
      </c>
      <c r="BD1224" s="101" t="str">
        <f t="array" ref="BD1224">IF($AY1224,MAX(IF(G4SelectionMask="x",IF(INDEX(RawDataRefData,$E1224,0)&gt;0,INDEX(RawDataRefData,$E1224,0)),"")),"")</f>
        <v/>
      </c>
      <c r="BE1224" s="101" t="str">
        <f t="shared" si="450"/>
        <v/>
      </c>
      <c r="BF1224" s="101" t="str">
        <f t="array" ref="BF1224">IF($AY1224,STDEVA(IF(G4SelectionMask="x",IF(INDEX(RawDataRefData,$E1224,0)&gt;0,INDEX(RawDataRefData,$E1224,0)),"")),"")</f>
        <v/>
      </c>
      <c r="BG1224" s="100" t="b">
        <f t="shared" si="451"/>
        <v>0</v>
      </c>
      <c r="BH1224" s="100" t="str">
        <f t="array" ref="BH1224">IF($BG1224,MEDIAN(IF(G5SelectionMask="x",IF(INDEX(RawDataRefData,$E1224,0)&gt;0,INDEX(RawDataRefData,$E1224,0)),"")),"")</f>
        <v/>
      </c>
      <c r="BI1224" s="100" t="str">
        <f t="array" ref="BI1224">IF($BG1224,QUARTILE(IF(G5SelectionMask="x",IF(INDEX(RawDataRefData,$E1224,0)&gt;0,INDEX(RawDataRefData,$E1224,0)),""),1),"")</f>
        <v/>
      </c>
      <c r="BJ1224" s="100" t="str">
        <f t="array" ref="BJ1224">IF($BG1224,QUARTILE(IF(G5SelectionMask="x",IF(INDEX(RawDataRefData,$E1224,0)&gt;0,INDEX(RawDataRefData,$E1224,0)),""),3),"")</f>
        <v/>
      </c>
      <c r="BK1224" s="100" t="str">
        <f t="array" ref="BK1224">IF($BG1224,MIN(IF(G5SelectionMask="x",IF(INDEX(RawDataRefData,$E1224,0)&gt;0,INDEX(RawDataRefData,$E1224,0)),"")),"")</f>
        <v/>
      </c>
      <c r="BL1224" s="100" t="str">
        <f t="array" ref="BL1224">IF($BG1224,MAX(IF(G5SelectionMask="x",IF(INDEX(RawDataRefData,$E1224,0)&gt;0,INDEX(RawDataRefData,$E1224,0)),"")),"")</f>
        <v/>
      </c>
      <c r="BM1224" s="100" t="str">
        <f t="shared" si="452"/>
        <v/>
      </c>
      <c r="BN1224" s="103" t="str">
        <f t="array" ref="BN1224">IF($BG1224,STDEVA(IF(G5SelectionMask="x",IF(INDEX(RawDataRefData,$E1224,0)&gt;0,INDEX(RawDataRefData,$E1224,0)),"")),"")</f>
        <v/>
      </c>
      <c r="BO1224" s="104"/>
      <c r="BP1224" s="105">
        <v>2</v>
      </c>
      <c r="BQ1224" s="105">
        <v>2</v>
      </c>
      <c r="BR1224" s="105">
        <v>3</v>
      </c>
      <c r="BS1224" s="105">
        <v>2</v>
      </c>
      <c r="BT1224" s="105">
        <v>3</v>
      </c>
      <c r="BU1224" s="105">
        <v>3</v>
      </c>
      <c r="BV1224" s="105">
        <v>1</v>
      </c>
      <c r="BW1224" s="105">
        <v>3</v>
      </c>
      <c r="BX1224" s="105">
        <v>4</v>
      </c>
      <c r="BY1224" s="105">
        <v>1</v>
      </c>
      <c r="BZ1224" s="105">
        <v>3</v>
      </c>
      <c r="CA1224" s="105">
        <v>3</v>
      </c>
      <c r="CB1224" s="105">
        <v>4</v>
      </c>
      <c r="CC1224" s="105">
        <v>1</v>
      </c>
      <c r="CD1224" s="105">
        <v>1</v>
      </c>
    </row>
    <row r="1225" spans="1:82" hidden="1" x14ac:dyDescent="0.2">
      <c r="A1225" s="33" t="e">
        <f t="shared" si="441"/>
        <v>#NAME?</v>
      </c>
      <c r="B1225" s="218"/>
      <c r="C1225" s="212"/>
      <c r="D1225" s="224"/>
      <c r="E1225" s="72">
        <f t="shared" si="445"/>
        <v>1216</v>
      </c>
      <c r="F1225" s="9" t="s">
        <v>1279</v>
      </c>
      <c r="H1225" s="9" t="s">
        <v>1214</v>
      </c>
      <c r="I1225" s="9" t="s">
        <v>1626</v>
      </c>
      <c r="K1225" s="100">
        <f t="shared" si="429"/>
        <v>2</v>
      </c>
      <c r="L1225" s="100"/>
      <c r="M1225" s="100"/>
      <c r="N1225" s="100"/>
      <c r="O1225" s="100"/>
      <c r="P1225" s="101">
        <f t="shared" si="430"/>
        <v>3</v>
      </c>
      <c r="Q1225" s="102">
        <f t="shared" si="431"/>
        <v>1</v>
      </c>
      <c r="R1225" s="102">
        <f t="shared" si="432"/>
        <v>3</v>
      </c>
      <c r="S1225" s="102">
        <f t="shared" si="433"/>
        <v>3</v>
      </c>
      <c r="T1225" s="102">
        <f t="shared" si="434"/>
        <v>3</v>
      </c>
      <c r="U1225" s="102">
        <f t="shared" si="435"/>
        <v>1</v>
      </c>
      <c r="V1225" s="102">
        <f t="shared" si="436"/>
        <v>4</v>
      </c>
      <c r="W1225" s="102">
        <f t="shared" si="437"/>
        <v>4</v>
      </c>
      <c r="X1225" s="102">
        <f t="shared" si="438"/>
        <v>2</v>
      </c>
      <c r="Y1225" s="102">
        <f t="shared" si="439"/>
        <v>4</v>
      </c>
      <c r="Z1225" s="102">
        <f t="shared" si="440"/>
        <v>2</v>
      </c>
      <c r="AA1225" s="100" t="b">
        <f t="shared" si="442"/>
        <v>1</v>
      </c>
      <c r="AB1225" s="100">
        <f t="array" ref="AB1225">IF($AA1225,MEDIAN(IF(G1SelectionMask="x",IF(INDEX(RawDataRefData,$E1225,0)&gt;0,INDEX(RawDataRefData,$E1225,0)),"")),"")</f>
        <v>3</v>
      </c>
      <c r="AC1225" s="100">
        <f t="array" ref="AC1225">IF($AA1225,QUARTILE(IF(G1SelectionMask="x",IF(INDEX(RawDataRefData,$E1225,0)&gt;0,INDEX(RawDataRefData,$E1225,0)),""),1),"")</f>
        <v>2</v>
      </c>
      <c r="AD1225" s="100">
        <f t="array" ref="AD1225">IF($AA1225,QUARTILE(IF(G1SelectionMask="x",IF(INDEX(RawDataRefData,$E1225,0)&gt;0,INDEX(RawDataRefData,$E1225,0)),""),3),"")</f>
        <v>3.5</v>
      </c>
      <c r="AE1225" s="100">
        <f t="array" ref="AE1225">IF($AA1225,MIN(IF(G1SelectionMask="x",IF(INDEX(RawDataRefData,$E1225,0)&gt;0,INDEX(RawDataRefData,$E1225,0)),"")),"")</f>
        <v>1</v>
      </c>
      <c r="AF1225" s="100">
        <f t="array" ref="AF1225">IF($AA1225,MAX(IF(G1SelectionMask="x",IF(INDEX(RawDataRefData,$E1225,0)&gt;0,INDEX(RawDataRefData,$E1225,0)),"")),"")</f>
        <v>4</v>
      </c>
      <c r="AG1225" s="100">
        <f t="shared" si="443"/>
        <v>2.7272727272727271</v>
      </c>
      <c r="AH1225" s="100">
        <f t="array" ref="AH1225">IF($AA1225,STDEVA(IF(G1SelectionMask="x",IF(INDEX(RawDataRefData,$E1225,0)&gt;0,INDEX(RawDataRefData,$E1225,0)),"")),"")</f>
        <v>1.1037127426019049</v>
      </c>
      <c r="AI1225" s="101" t="b">
        <f t="shared" si="444"/>
        <v>1</v>
      </c>
      <c r="AJ1225" s="101">
        <f t="array" ref="AJ1225">IF($AI1225,MEDIAN(IF(G2SelectionMask="x",IF(INDEX(RawDataRefData,$E1225,0)&gt;0,INDEX(RawDataRefData,$E1225,0)),"")),"")</f>
        <v>3</v>
      </c>
      <c r="AK1225" s="101">
        <f t="array" ref="AK1225">IF($AI1225,QUARTILE(IF(G2SelectionMask="x",IF(INDEX(RawDataRefData,$E1225,0)&gt;0,INDEX(RawDataRefData,$E1225,0)),""),1),"")</f>
        <v>2.5</v>
      </c>
      <c r="AL1225" s="101">
        <f t="array" ref="AL1225">IF($AI1225,QUARTILE(IF(G2SelectionMask="x",IF(INDEX(RawDataRefData,$E1225,0)&gt;0,INDEX(RawDataRefData,$E1225,0)),""),3),"")</f>
        <v>3.5</v>
      </c>
      <c r="AM1225" s="101">
        <f t="array" ref="AM1225">IF($AI1225,MIN(IF(G2SelectionMask="x",IF(INDEX(RawDataRefData,$E1225,0)&gt;0,INDEX(RawDataRefData,$E1225,0)),"")),"")</f>
        <v>1</v>
      </c>
      <c r="AN1225" s="101">
        <f t="array" ref="AN1225">IF($AI1225,MAX(IF(G2SelectionMask="x",IF(INDEX(RawDataRefData,$E1225,0)&gt;0,INDEX(RawDataRefData,$E1225,0)),"")),"")</f>
        <v>4</v>
      </c>
      <c r="AO1225" s="101">
        <f t="shared" si="446"/>
        <v>2.9090909090909092</v>
      </c>
      <c r="AP1225" s="101">
        <f t="array" ref="AP1225">IF($AI1225,STDEVA(IF(G2SelectionMask="x",IF(INDEX(RawDataRefData,$E1225,0)&gt;0,INDEX(RawDataRefData,$E1225,0)),"")),"")</f>
        <v>0.94387980744853883</v>
      </c>
      <c r="AQ1225" s="100" t="b">
        <f t="shared" si="447"/>
        <v>0</v>
      </c>
      <c r="AR1225" s="100" t="str">
        <f t="array" ref="AR1225">IF($AQ1225,MEDIAN(IF(G3SelectionMask="x",IF(INDEX(RawDataRefData,$E1225,0)&gt;0,INDEX(RawDataRefData,$E1225,0)),"")),"")</f>
        <v/>
      </c>
      <c r="AS1225" s="100" t="str">
        <f t="array" ref="AS1225">IF($AQ1225,QUARTILE(IF(G3SelectionMask="x",IF(INDEX(RawDataRefData,$E1225,0)&gt;0,INDEX(RawDataRefData,$E1225,0)),""),1),"")</f>
        <v/>
      </c>
      <c r="AT1225" s="100" t="str">
        <f t="array" ref="AT1225">IF($AQ1225,QUARTILE(IF(G3SelectionMask="x",IF(INDEX(RawDataRefData,$E1225,0)&gt;0,INDEX(RawDataRefData,$E1225,0)),""),3),"")</f>
        <v/>
      </c>
      <c r="AU1225" s="100" t="str">
        <f t="array" ref="AU1225">IF($AQ1225,MIN(IF(G3SelectionMask="x",IF(INDEX(RawDataRefData,$E1225,0)&gt;0,INDEX(RawDataRefData,$E1225,0)),"")),"")</f>
        <v/>
      </c>
      <c r="AV1225" s="100" t="str">
        <f t="array" ref="AV1225">IF($AQ1225,MAX(IF(G3SelectionMask="x",IF(INDEX(RawDataRefData,$E1225,0)&gt;0,INDEX(RawDataRefData,$E1225,0)),"")),"")</f>
        <v/>
      </c>
      <c r="AW1225" s="100" t="str">
        <f t="shared" si="448"/>
        <v/>
      </c>
      <c r="AX1225" s="100" t="str">
        <f t="array" ref="AX1225">IF($AQ1225,STDEVA(IF(G3SelectionMask="x",IF(INDEX(RawDataRefData,$E1225,0)&gt;0,INDEX(RawDataRefData,$E1225,0)),"")),"")</f>
        <v/>
      </c>
      <c r="AY1225" s="101" t="b">
        <f t="shared" si="449"/>
        <v>0</v>
      </c>
      <c r="AZ1225" s="101" t="str">
        <f t="array" ref="AZ1225">IF($AY1225,MEDIAN(IF(G4SelectionMask="x",IF(INDEX(RawDataRefData,$E1225,0)&gt;0,INDEX(RawDataRefData,$E1225,0)),"")),"")</f>
        <v/>
      </c>
      <c r="BA1225" s="101" t="str">
        <f t="array" ref="BA1225">IF($AY1225,QUARTILE(IF(G4SelectionMask="x",IF(INDEX(RawDataRefData,$E1225,0)&gt;0,INDEX(RawDataRefData,$E1225,0)),""),1),"")</f>
        <v/>
      </c>
      <c r="BB1225" s="101" t="str">
        <f t="array" ref="BB1225">IF($AY1225,QUARTILE(IF(G4SelectionMask="x",IF(INDEX(RawDataRefData,$E1225,0)&gt;0,INDEX(RawDataRefData,$E1225,0)),""),3),"")</f>
        <v/>
      </c>
      <c r="BC1225" s="101" t="str">
        <f t="array" ref="BC1225">IF($AY1225,MIN(IF(G4SelectionMask="x",IF(INDEX(RawDataRefData,$E1225,0)&gt;0,INDEX(RawDataRefData,$E1225,0)),"")),"")</f>
        <v/>
      </c>
      <c r="BD1225" s="101" t="str">
        <f t="array" ref="BD1225">IF($AY1225,MAX(IF(G4SelectionMask="x",IF(INDEX(RawDataRefData,$E1225,0)&gt;0,INDEX(RawDataRefData,$E1225,0)),"")),"")</f>
        <v/>
      </c>
      <c r="BE1225" s="101" t="str">
        <f t="shared" si="450"/>
        <v/>
      </c>
      <c r="BF1225" s="101" t="str">
        <f t="array" ref="BF1225">IF($AY1225,STDEVA(IF(G4SelectionMask="x",IF(INDEX(RawDataRefData,$E1225,0)&gt;0,INDEX(RawDataRefData,$E1225,0)),"")),"")</f>
        <v/>
      </c>
      <c r="BG1225" s="100" t="b">
        <f t="shared" si="451"/>
        <v>0</v>
      </c>
      <c r="BH1225" s="100" t="str">
        <f t="array" ref="BH1225">IF($BG1225,MEDIAN(IF(G5SelectionMask="x",IF(INDEX(RawDataRefData,$E1225,0)&gt;0,INDEX(RawDataRefData,$E1225,0)),"")),"")</f>
        <v/>
      </c>
      <c r="BI1225" s="100" t="str">
        <f t="array" ref="BI1225">IF($BG1225,QUARTILE(IF(G5SelectionMask="x",IF(INDEX(RawDataRefData,$E1225,0)&gt;0,INDEX(RawDataRefData,$E1225,0)),""),1),"")</f>
        <v/>
      </c>
      <c r="BJ1225" s="100" t="str">
        <f t="array" ref="BJ1225">IF($BG1225,QUARTILE(IF(G5SelectionMask="x",IF(INDEX(RawDataRefData,$E1225,0)&gt;0,INDEX(RawDataRefData,$E1225,0)),""),3),"")</f>
        <v/>
      </c>
      <c r="BK1225" s="100" t="str">
        <f t="array" ref="BK1225">IF($BG1225,MIN(IF(G5SelectionMask="x",IF(INDEX(RawDataRefData,$E1225,0)&gt;0,INDEX(RawDataRefData,$E1225,0)),"")),"")</f>
        <v/>
      </c>
      <c r="BL1225" s="100" t="str">
        <f t="array" ref="BL1225">IF($BG1225,MAX(IF(G5SelectionMask="x",IF(INDEX(RawDataRefData,$E1225,0)&gt;0,INDEX(RawDataRefData,$E1225,0)),"")),"")</f>
        <v/>
      </c>
      <c r="BM1225" s="100" t="str">
        <f t="shared" si="452"/>
        <v/>
      </c>
      <c r="BN1225" s="103" t="str">
        <f t="array" ref="BN1225">IF($BG1225,STDEVA(IF(G5SelectionMask="x",IF(INDEX(RawDataRefData,$E1225,0)&gt;0,INDEX(RawDataRefData,$E1225,0)),"")),"")</f>
        <v/>
      </c>
      <c r="BO1225" s="104"/>
      <c r="BP1225" s="105">
        <v>2</v>
      </c>
      <c r="BQ1225" s="105">
        <v>3</v>
      </c>
      <c r="BR1225" s="105">
        <v>1</v>
      </c>
      <c r="BS1225" s="105">
        <v>3</v>
      </c>
      <c r="BT1225" s="105">
        <v>3</v>
      </c>
      <c r="BU1225" s="105">
        <v>3</v>
      </c>
      <c r="BV1225" s="105">
        <v>1</v>
      </c>
      <c r="BW1225" s="105">
        <v>4</v>
      </c>
      <c r="BX1225" s="105">
        <v>4</v>
      </c>
      <c r="BY1225" s="105">
        <v>2</v>
      </c>
      <c r="BZ1225" s="105">
        <v>4</v>
      </c>
      <c r="CA1225" s="105">
        <v>2</v>
      </c>
      <c r="CB1225" s="105">
        <v>3</v>
      </c>
      <c r="CC1225" s="105">
        <v>2</v>
      </c>
      <c r="CD1225" s="105">
        <v>3</v>
      </c>
    </row>
    <row r="1226" spans="1:82" hidden="1" x14ac:dyDescent="0.2">
      <c r="A1226" s="33" t="e">
        <f t="shared" si="441"/>
        <v>#NAME?</v>
      </c>
      <c r="B1226" s="218"/>
      <c r="C1226" s="212"/>
      <c r="D1226" s="224"/>
      <c r="E1226" s="72">
        <f t="shared" si="445"/>
        <v>1217</v>
      </c>
      <c r="F1226" s="9" t="s">
        <v>1280</v>
      </c>
      <c r="H1226" s="9" t="s">
        <v>1214</v>
      </c>
      <c r="I1226" s="9" t="s">
        <v>1626</v>
      </c>
      <c r="K1226" s="100">
        <f t="shared" si="429"/>
        <v>2</v>
      </c>
      <c r="L1226" s="100"/>
      <c r="M1226" s="100"/>
      <c r="N1226" s="100"/>
      <c r="O1226" s="100"/>
      <c r="P1226" s="101">
        <f t="shared" si="430"/>
        <v>4</v>
      </c>
      <c r="Q1226" s="102">
        <f t="shared" si="431"/>
        <v>3</v>
      </c>
      <c r="R1226" s="102">
        <f t="shared" si="432"/>
        <v>4</v>
      </c>
      <c r="S1226" s="102">
        <f t="shared" si="433"/>
        <v>2</v>
      </c>
      <c r="T1226" s="102">
        <f t="shared" si="434"/>
        <v>1</v>
      </c>
      <c r="U1226" s="102">
        <f t="shared" si="435"/>
        <v>3</v>
      </c>
      <c r="V1226" s="102">
        <f t="shared" si="436"/>
        <v>2</v>
      </c>
      <c r="W1226" s="102">
        <f t="shared" si="437"/>
        <v>4</v>
      </c>
      <c r="X1226" s="102">
        <f t="shared" si="438"/>
        <v>3</v>
      </c>
      <c r="Y1226" s="102">
        <f t="shared" si="439"/>
        <v>3</v>
      </c>
      <c r="Z1226" s="102">
        <f t="shared" si="440"/>
        <v>1</v>
      </c>
      <c r="AA1226" s="100" t="b">
        <f t="shared" si="442"/>
        <v>1</v>
      </c>
      <c r="AB1226" s="100">
        <f t="array" ref="AB1226">IF($AA1226,MEDIAN(IF(G1SelectionMask="x",IF(INDEX(RawDataRefData,$E1226,0)&gt;0,INDEX(RawDataRefData,$E1226,0)),"")),"")</f>
        <v>3</v>
      </c>
      <c r="AC1226" s="100">
        <f t="array" ref="AC1226">IF($AA1226,QUARTILE(IF(G1SelectionMask="x",IF(INDEX(RawDataRefData,$E1226,0)&gt;0,INDEX(RawDataRefData,$E1226,0)),""),1),"")</f>
        <v>2</v>
      </c>
      <c r="AD1226" s="100">
        <f t="array" ref="AD1226">IF($AA1226,QUARTILE(IF(G1SelectionMask="x",IF(INDEX(RawDataRefData,$E1226,0)&gt;0,INDEX(RawDataRefData,$E1226,0)),""),3),"")</f>
        <v>3.5</v>
      </c>
      <c r="AE1226" s="100">
        <f t="array" ref="AE1226">IF($AA1226,MIN(IF(G1SelectionMask="x",IF(INDEX(RawDataRefData,$E1226,0)&gt;0,INDEX(RawDataRefData,$E1226,0)),"")),"")</f>
        <v>1</v>
      </c>
      <c r="AF1226" s="100">
        <f t="array" ref="AF1226">IF($AA1226,MAX(IF(G1SelectionMask="x",IF(INDEX(RawDataRefData,$E1226,0)&gt;0,INDEX(RawDataRefData,$E1226,0)),"")),"")</f>
        <v>4</v>
      </c>
      <c r="AG1226" s="100">
        <f t="shared" si="443"/>
        <v>2.7272727272727271</v>
      </c>
      <c r="AH1226" s="100">
        <f t="array" ref="AH1226">IF($AA1226,STDEVA(IF(G1SelectionMask="x",IF(INDEX(RawDataRefData,$E1226,0)&gt;0,INDEX(RawDataRefData,$E1226,0)),"")),"")</f>
        <v>1.1037127426019049</v>
      </c>
      <c r="AI1226" s="101" t="b">
        <f t="shared" si="444"/>
        <v>1</v>
      </c>
      <c r="AJ1226" s="101">
        <f t="array" ref="AJ1226">IF($AI1226,MEDIAN(IF(G2SelectionMask="x",IF(INDEX(RawDataRefData,$E1226,0)&gt;0,INDEX(RawDataRefData,$E1226,0)),"")),"")</f>
        <v>3</v>
      </c>
      <c r="AK1226" s="101">
        <f t="array" ref="AK1226">IF($AI1226,QUARTILE(IF(G2SelectionMask="x",IF(INDEX(RawDataRefData,$E1226,0)&gt;0,INDEX(RawDataRefData,$E1226,0)),""),1),"")</f>
        <v>2</v>
      </c>
      <c r="AL1226" s="101">
        <f t="array" ref="AL1226">IF($AI1226,QUARTILE(IF(G2SelectionMask="x",IF(INDEX(RawDataRefData,$E1226,0)&gt;0,INDEX(RawDataRefData,$E1226,0)),""),3),"")</f>
        <v>4</v>
      </c>
      <c r="AM1226" s="101">
        <f t="array" ref="AM1226">IF($AI1226,MIN(IF(G2SelectionMask="x",IF(INDEX(RawDataRefData,$E1226,0)&gt;0,INDEX(RawDataRefData,$E1226,0)),"")),"")</f>
        <v>1</v>
      </c>
      <c r="AN1226" s="101">
        <f t="array" ref="AN1226">IF($AI1226,MAX(IF(G2SelectionMask="x",IF(INDEX(RawDataRefData,$E1226,0)&gt;0,INDEX(RawDataRefData,$E1226,0)),"")),"")</f>
        <v>4</v>
      </c>
      <c r="AO1226" s="101">
        <f t="shared" si="446"/>
        <v>2.8181818181818183</v>
      </c>
      <c r="AP1226" s="101">
        <f t="array" ref="AP1226">IF($AI1226,STDEVA(IF(G2SelectionMask="x",IF(INDEX(RawDataRefData,$E1226,0)&gt;0,INDEX(RawDataRefData,$E1226,0)),"")),"")</f>
        <v>1.1677484162422846</v>
      </c>
      <c r="AQ1226" s="100" t="b">
        <f t="shared" si="447"/>
        <v>0</v>
      </c>
      <c r="AR1226" s="100" t="str">
        <f t="array" ref="AR1226">IF($AQ1226,MEDIAN(IF(G3SelectionMask="x",IF(INDEX(RawDataRefData,$E1226,0)&gt;0,INDEX(RawDataRefData,$E1226,0)),"")),"")</f>
        <v/>
      </c>
      <c r="AS1226" s="100" t="str">
        <f t="array" ref="AS1226">IF($AQ1226,QUARTILE(IF(G3SelectionMask="x",IF(INDEX(RawDataRefData,$E1226,0)&gt;0,INDEX(RawDataRefData,$E1226,0)),""),1),"")</f>
        <v/>
      </c>
      <c r="AT1226" s="100" t="str">
        <f t="array" ref="AT1226">IF($AQ1226,QUARTILE(IF(G3SelectionMask="x",IF(INDEX(RawDataRefData,$E1226,0)&gt;0,INDEX(RawDataRefData,$E1226,0)),""),3),"")</f>
        <v/>
      </c>
      <c r="AU1226" s="100" t="str">
        <f t="array" ref="AU1226">IF($AQ1226,MIN(IF(G3SelectionMask="x",IF(INDEX(RawDataRefData,$E1226,0)&gt;0,INDEX(RawDataRefData,$E1226,0)),"")),"")</f>
        <v/>
      </c>
      <c r="AV1226" s="100" t="str">
        <f t="array" ref="AV1226">IF($AQ1226,MAX(IF(G3SelectionMask="x",IF(INDEX(RawDataRefData,$E1226,0)&gt;0,INDEX(RawDataRefData,$E1226,0)),"")),"")</f>
        <v/>
      </c>
      <c r="AW1226" s="100" t="str">
        <f t="shared" si="448"/>
        <v/>
      </c>
      <c r="AX1226" s="100" t="str">
        <f t="array" ref="AX1226">IF($AQ1226,STDEVA(IF(G3SelectionMask="x",IF(INDEX(RawDataRefData,$E1226,0)&gt;0,INDEX(RawDataRefData,$E1226,0)),"")),"")</f>
        <v/>
      </c>
      <c r="AY1226" s="101" t="b">
        <f t="shared" si="449"/>
        <v>0</v>
      </c>
      <c r="AZ1226" s="101" t="str">
        <f t="array" ref="AZ1226">IF($AY1226,MEDIAN(IF(G4SelectionMask="x",IF(INDEX(RawDataRefData,$E1226,0)&gt;0,INDEX(RawDataRefData,$E1226,0)),"")),"")</f>
        <v/>
      </c>
      <c r="BA1226" s="101" t="str">
        <f t="array" ref="BA1226">IF($AY1226,QUARTILE(IF(G4SelectionMask="x",IF(INDEX(RawDataRefData,$E1226,0)&gt;0,INDEX(RawDataRefData,$E1226,0)),""),1),"")</f>
        <v/>
      </c>
      <c r="BB1226" s="101" t="str">
        <f t="array" ref="BB1226">IF($AY1226,QUARTILE(IF(G4SelectionMask="x",IF(INDEX(RawDataRefData,$E1226,0)&gt;0,INDEX(RawDataRefData,$E1226,0)),""),3),"")</f>
        <v/>
      </c>
      <c r="BC1226" s="101" t="str">
        <f t="array" ref="BC1226">IF($AY1226,MIN(IF(G4SelectionMask="x",IF(INDEX(RawDataRefData,$E1226,0)&gt;0,INDEX(RawDataRefData,$E1226,0)),"")),"")</f>
        <v/>
      </c>
      <c r="BD1226" s="101" t="str">
        <f t="array" ref="BD1226">IF($AY1226,MAX(IF(G4SelectionMask="x",IF(INDEX(RawDataRefData,$E1226,0)&gt;0,INDEX(RawDataRefData,$E1226,0)),"")),"")</f>
        <v/>
      </c>
      <c r="BE1226" s="101" t="str">
        <f t="shared" si="450"/>
        <v/>
      </c>
      <c r="BF1226" s="101" t="str">
        <f t="array" ref="BF1226">IF($AY1226,STDEVA(IF(G4SelectionMask="x",IF(INDEX(RawDataRefData,$E1226,0)&gt;0,INDEX(RawDataRefData,$E1226,0)),"")),"")</f>
        <v/>
      </c>
      <c r="BG1226" s="100" t="b">
        <f t="shared" si="451"/>
        <v>0</v>
      </c>
      <c r="BH1226" s="100" t="str">
        <f t="array" ref="BH1226">IF($BG1226,MEDIAN(IF(G5SelectionMask="x",IF(INDEX(RawDataRefData,$E1226,0)&gt;0,INDEX(RawDataRefData,$E1226,0)),"")),"")</f>
        <v/>
      </c>
      <c r="BI1226" s="100" t="str">
        <f t="array" ref="BI1226">IF($BG1226,QUARTILE(IF(G5SelectionMask="x",IF(INDEX(RawDataRefData,$E1226,0)&gt;0,INDEX(RawDataRefData,$E1226,0)),""),1),"")</f>
        <v/>
      </c>
      <c r="BJ1226" s="100" t="str">
        <f t="array" ref="BJ1226">IF($BG1226,QUARTILE(IF(G5SelectionMask="x",IF(INDEX(RawDataRefData,$E1226,0)&gt;0,INDEX(RawDataRefData,$E1226,0)),""),3),"")</f>
        <v/>
      </c>
      <c r="BK1226" s="100" t="str">
        <f t="array" ref="BK1226">IF($BG1226,MIN(IF(G5SelectionMask="x",IF(INDEX(RawDataRefData,$E1226,0)&gt;0,INDEX(RawDataRefData,$E1226,0)),"")),"")</f>
        <v/>
      </c>
      <c r="BL1226" s="100" t="str">
        <f t="array" ref="BL1226">IF($BG1226,MAX(IF(G5SelectionMask="x",IF(INDEX(RawDataRefData,$E1226,0)&gt;0,INDEX(RawDataRefData,$E1226,0)),"")),"")</f>
        <v/>
      </c>
      <c r="BM1226" s="100" t="str">
        <f t="shared" si="452"/>
        <v/>
      </c>
      <c r="BN1226" s="103" t="str">
        <f t="array" ref="BN1226">IF($BG1226,STDEVA(IF(G5SelectionMask="x",IF(INDEX(RawDataRefData,$E1226,0)&gt;0,INDEX(RawDataRefData,$E1226,0)),"")),"")</f>
        <v/>
      </c>
      <c r="BO1226" s="104"/>
      <c r="BP1226" s="105">
        <v>2</v>
      </c>
      <c r="BQ1226" s="105">
        <v>4</v>
      </c>
      <c r="BR1226" s="105">
        <v>3</v>
      </c>
      <c r="BS1226" s="105">
        <v>4</v>
      </c>
      <c r="BT1226" s="105">
        <v>2</v>
      </c>
      <c r="BU1226" s="105">
        <v>1</v>
      </c>
      <c r="BV1226" s="105">
        <v>3</v>
      </c>
      <c r="BW1226" s="105">
        <v>2</v>
      </c>
      <c r="BX1226" s="105">
        <v>4</v>
      </c>
      <c r="BY1226" s="105">
        <v>3</v>
      </c>
      <c r="BZ1226" s="105">
        <v>3</v>
      </c>
      <c r="CA1226" s="105">
        <v>1</v>
      </c>
      <c r="CB1226" s="105">
        <v>3</v>
      </c>
      <c r="CC1226" s="105">
        <v>4</v>
      </c>
      <c r="CD1226" s="105">
        <v>4</v>
      </c>
    </row>
    <row r="1227" spans="1:82" hidden="1" x14ac:dyDescent="0.2">
      <c r="A1227" s="33" t="e">
        <f t="shared" si="441"/>
        <v>#NAME?</v>
      </c>
      <c r="B1227" s="218"/>
      <c r="C1227" s="212"/>
      <c r="D1227" s="224"/>
      <c r="E1227" s="72">
        <f t="shared" si="445"/>
        <v>1218</v>
      </c>
      <c r="F1227" s="9" t="s">
        <v>1281</v>
      </c>
      <c r="H1227" s="9" t="s">
        <v>1214</v>
      </c>
      <c r="I1227" s="9" t="s">
        <v>1626</v>
      </c>
      <c r="K1227" s="100">
        <f t="shared" si="429"/>
        <v>4</v>
      </c>
      <c r="L1227" s="100"/>
      <c r="M1227" s="100"/>
      <c r="N1227" s="100"/>
      <c r="O1227" s="100"/>
      <c r="P1227" s="101">
        <f t="shared" si="430"/>
        <v>3</v>
      </c>
      <c r="Q1227" s="102">
        <f t="shared" si="431"/>
        <v>1</v>
      </c>
      <c r="R1227" s="102">
        <f t="shared" si="432"/>
        <v>1</v>
      </c>
      <c r="S1227" s="102">
        <f t="shared" si="433"/>
        <v>4</v>
      </c>
      <c r="T1227" s="102">
        <f t="shared" si="434"/>
        <v>1</v>
      </c>
      <c r="U1227" s="102">
        <f t="shared" si="435"/>
        <v>4</v>
      </c>
      <c r="V1227" s="102">
        <f t="shared" si="436"/>
        <v>3</v>
      </c>
      <c r="W1227" s="102">
        <f t="shared" si="437"/>
        <v>3</v>
      </c>
      <c r="X1227" s="102">
        <f t="shared" si="438"/>
        <v>4</v>
      </c>
      <c r="Y1227" s="102">
        <f t="shared" si="439"/>
        <v>3</v>
      </c>
      <c r="Z1227" s="102">
        <f t="shared" si="440"/>
        <v>3</v>
      </c>
      <c r="AA1227" s="100" t="b">
        <f t="shared" si="442"/>
        <v>1</v>
      </c>
      <c r="AB1227" s="100">
        <f t="array" ref="AB1227">IF($AA1227,MEDIAN(IF(G1SelectionMask="x",IF(INDEX(RawDataRefData,$E1227,0)&gt;0,INDEX(RawDataRefData,$E1227,0)),"")),"")</f>
        <v>3</v>
      </c>
      <c r="AC1227" s="100">
        <f t="array" ref="AC1227">IF($AA1227,QUARTILE(IF(G1SelectionMask="x",IF(INDEX(RawDataRefData,$E1227,0)&gt;0,INDEX(RawDataRefData,$E1227,0)),""),1),"")</f>
        <v>2</v>
      </c>
      <c r="AD1227" s="100">
        <f t="array" ref="AD1227">IF($AA1227,QUARTILE(IF(G1SelectionMask="x",IF(INDEX(RawDataRefData,$E1227,0)&gt;0,INDEX(RawDataRefData,$E1227,0)),""),3),"")</f>
        <v>3.5</v>
      </c>
      <c r="AE1227" s="100">
        <f t="array" ref="AE1227">IF($AA1227,MIN(IF(G1SelectionMask="x",IF(INDEX(RawDataRefData,$E1227,0)&gt;0,INDEX(RawDataRefData,$E1227,0)),"")),"")</f>
        <v>1</v>
      </c>
      <c r="AF1227" s="100">
        <f t="array" ref="AF1227">IF($AA1227,MAX(IF(G1SelectionMask="x",IF(INDEX(RawDataRefData,$E1227,0)&gt;0,INDEX(RawDataRefData,$E1227,0)),"")),"")</f>
        <v>4</v>
      </c>
      <c r="AG1227" s="100">
        <f t="shared" si="443"/>
        <v>2.7272727272727271</v>
      </c>
      <c r="AH1227" s="100">
        <f t="array" ref="AH1227">IF($AA1227,STDEVA(IF(G1SelectionMask="x",IF(INDEX(RawDataRefData,$E1227,0)&gt;0,INDEX(RawDataRefData,$E1227,0)),"")),"")</f>
        <v>1.1908743922772957</v>
      </c>
      <c r="AI1227" s="101" t="b">
        <f t="shared" si="444"/>
        <v>1</v>
      </c>
      <c r="AJ1227" s="101">
        <f t="array" ref="AJ1227">IF($AI1227,MEDIAN(IF(G2SelectionMask="x",IF(INDEX(RawDataRefData,$E1227,0)&gt;0,INDEX(RawDataRefData,$E1227,0)),"")),"")</f>
        <v>3</v>
      </c>
      <c r="AK1227" s="101">
        <f t="array" ref="AK1227">IF($AI1227,QUARTILE(IF(G2SelectionMask="x",IF(INDEX(RawDataRefData,$E1227,0)&gt;0,INDEX(RawDataRefData,$E1227,0)),""),1),"")</f>
        <v>2.5</v>
      </c>
      <c r="AL1227" s="101">
        <f t="array" ref="AL1227">IF($AI1227,QUARTILE(IF(G2SelectionMask="x",IF(INDEX(RawDataRefData,$E1227,0)&gt;0,INDEX(RawDataRefData,$E1227,0)),""),3),"")</f>
        <v>3.5</v>
      </c>
      <c r="AM1227" s="101">
        <f t="array" ref="AM1227">IF($AI1227,MIN(IF(G2SelectionMask="x",IF(INDEX(RawDataRefData,$E1227,0)&gt;0,INDEX(RawDataRefData,$E1227,0)),"")),"")</f>
        <v>1</v>
      </c>
      <c r="AN1227" s="101">
        <f t="array" ref="AN1227">IF($AI1227,MAX(IF(G2SelectionMask="x",IF(INDEX(RawDataRefData,$E1227,0)&gt;0,INDEX(RawDataRefData,$E1227,0)),"")),"")</f>
        <v>4</v>
      </c>
      <c r="AO1227" s="101">
        <f t="shared" si="446"/>
        <v>2.8181818181818183</v>
      </c>
      <c r="AP1227" s="101">
        <f t="array" ref="AP1227">IF($AI1227,STDEVA(IF(G2SelectionMask="x",IF(INDEX(RawDataRefData,$E1227,0)&gt;0,INDEX(RawDataRefData,$E1227,0)),"")),"")</f>
        <v>1.0787197799411876</v>
      </c>
      <c r="AQ1227" s="100" t="b">
        <f t="shared" si="447"/>
        <v>0</v>
      </c>
      <c r="AR1227" s="100" t="str">
        <f t="array" ref="AR1227">IF($AQ1227,MEDIAN(IF(G3SelectionMask="x",IF(INDEX(RawDataRefData,$E1227,0)&gt;0,INDEX(RawDataRefData,$E1227,0)),"")),"")</f>
        <v/>
      </c>
      <c r="AS1227" s="100" t="str">
        <f t="array" ref="AS1227">IF($AQ1227,QUARTILE(IF(G3SelectionMask="x",IF(INDEX(RawDataRefData,$E1227,0)&gt;0,INDEX(RawDataRefData,$E1227,0)),""),1),"")</f>
        <v/>
      </c>
      <c r="AT1227" s="100" t="str">
        <f t="array" ref="AT1227">IF($AQ1227,QUARTILE(IF(G3SelectionMask="x",IF(INDEX(RawDataRefData,$E1227,0)&gt;0,INDEX(RawDataRefData,$E1227,0)),""),3),"")</f>
        <v/>
      </c>
      <c r="AU1227" s="100" t="str">
        <f t="array" ref="AU1227">IF($AQ1227,MIN(IF(G3SelectionMask="x",IF(INDEX(RawDataRefData,$E1227,0)&gt;0,INDEX(RawDataRefData,$E1227,0)),"")),"")</f>
        <v/>
      </c>
      <c r="AV1227" s="100" t="str">
        <f t="array" ref="AV1227">IF($AQ1227,MAX(IF(G3SelectionMask="x",IF(INDEX(RawDataRefData,$E1227,0)&gt;0,INDEX(RawDataRefData,$E1227,0)),"")),"")</f>
        <v/>
      </c>
      <c r="AW1227" s="100" t="str">
        <f t="shared" si="448"/>
        <v/>
      </c>
      <c r="AX1227" s="100" t="str">
        <f t="array" ref="AX1227">IF($AQ1227,STDEVA(IF(G3SelectionMask="x",IF(INDEX(RawDataRefData,$E1227,0)&gt;0,INDEX(RawDataRefData,$E1227,0)),"")),"")</f>
        <v/>
      </c>
      <c r="AY1227" s="101" t="b">
        <f t="shared" si="449"/>
        <v>0</v>
      </c>
      <c r="AZ1227" s="101" t="str">
        <f t="array" ref="AZ1227">IF($AY1227,MEDIAN(IF(G4SelectionMask="x",IF(INDEX(RawDataRefData,$E1227,0)&gt;0,INDEX(RawDataRefData,$E1227,0)),"")),"")</f>
        <v/>
      </c>
      <c r="BA1227" s="101" t="str">
        <f t="array" ref="BA1227">IF($AY1227,QUARTILE(IF(G4SelectionMask="x",IF(INDEX(RawDataRefData,$E1227,0)&gt;0,INDEX(RawDataRefData,$E1227,0)),""),1),"")</f>
        <v/>
      </c>
      <c r="BB1227" s="101" t="str">
        <f t="array" ref="BB1227">IF($AY1227,QUARTILE(IF(G4SelectionMask="x",IF(INDEX(RawDataRefData,$E1227,0)&gt;0,INDEX(RawDataRefData,$E1227,0)),""),3),"")</f>
        <v/>
      </c>
      <c r="BC1227" s="101" t="str">
        <f t="array" ref="BC1227">IF($AY1227,MIN(IF(G4SelectionMask="x",IF(INDEX(RawDataRefData,$E1227,0)&gt;0,INDEX(RawDataRefData,$E1227,0)),"")),"")</f>
        <v/>
      </c>
      <c r="BD1227" s="101" t="str">
        <f t="array" ref="BD1227">IF($AY1227,MAX(IF(G4SelectionMask="x",IF(INDEX(RawDataRefData,$E1227,0)&gt;0,INDEX(RawDataRefData,$E1227,0)),"")),"")</f>
        <v/>
      </c>
      <c r="BE1227" s="101" t="str">
        <f t="shared" si="450"/>
        <v/>
      </c>
      <c r="BF1227" s="101" t="str">
        <f t="array" ref="BF1227">IF($AY1227,STDEVA(IF(G4SelectionMask="x",IF(INDEX(RawDataRefData,$E1227,0)&gt;0,INDEX(RawDataRefData,$E1227,0)),"")),"")</f>
        <v/>
      </c>
      <c r="BG1227" s="100" t="b">
        <f t="shared" si="451"/>
        <v>0</v>
      </c>
      <c r="BH1227" s="100" t="str">
        <f t="array" ref="BH1227">IF($BG1227,MEDIAN(IF(G5SelectionMask="x",IF(INDEX(RawDataRefData,$E1227,0)&gt;0,INDEX(RawDataRefData,$E1227,0)),"")),"")</f>
        <v/>
      </c>
      <c r="BI1227" s="100" t="str">
        <f t="array" ref="BI1227">IF($BG1227,QUARTILE(IF(G5SelectionMask="x",IF(INDEX(RawDataRefData,$E1227,0)&gt;0,INDEX(RawDataRefData,$E1227,0)),""),1),"")</f>
        <v/>
      </c>
      <c r="BJ1227" s="100" t="str">
        <f t="array" ref="BJ1227">IF($BG1227,QUARTILE(IF(G5SelectionMask="x",IF(INDEX(RawDataRefData,$E1227,0)&gt;0,INDEX(RawDataRefData,$E1227,0)),""),3),"")</f>
        <v/>
      </c>
      <c r="BK1227" s="100" t="str">
        <f t="array" ref="BK1227">IF($BG1227,MIN(IF(G5SelectionMask="x",IF(INDEX(RawDataRefData,$E1227,0)&gt;0,INDEX(RawDataRefData,$E1227,0)),"")),"")</f>
        <v/>
      </c>
      <c r="BL1227" s="100" t="str">
        <f t="array" ref="BL1227">IF($BG1227,MAX(IF(G5SelectionMask="x",IF(INDEX(RawDataRefData,$E1227,0)&gt;0,INDEX(RawDataRefData,$E1227,0)),"")),"")</f>
        <v/>
      </c>
      <c r="BM1227" s="100" t="str">
        <f t="shared" si="452"/>
        <v/>
      </c>
      <c r="BN1227" s="103" t="str">
        <f t="array" ref="BN1227">IF($BG1227,STDEVA(IF(G5SelectionMask="x",IF(INDEX(RawDataRefData,$E1227,0)&gt;0,INDEX(RawDataRefData,$E1227,0)),"")),"")</f>
        <v/>
      </c>
      <c r="BO1227" s="104"/>
      <c r="BP1227" s="105">
        <v>4</v>
      </c>
      <c r="BQ1227" s="105">
        <v>3</v>
      </c>
      <c r="BR1227" s="105">
        <v>1</v>
      </c>
      <c r="BS1227" s="105">
        <v>1</v>
      </c>
      <c r="BT1227" s="105">
        <v>4</v>
      </c>
      <c r="BU1227" s="105">
        <v>1</v>
      </c>
      <c r="BV1227" s="105">
        <v>4</v>
      </c>
      <c r="BW1227" s="105">
        <v>3</v>
      </c>
      <c r="BX1227" s="105">
        <v>3</v>
      </c>
      <c r="BY1227" s="105">
        <v>4</v>
      </c>
      <c r="BZ1227" s="105">
        <v>3</v>
      </c>
      <c r="CA1227" s="105">
        <v>3</v>
      </c>
      <c r="CB1227" s="105">
        <v>4</v>
      </c>
      <c r="CC1227" s="105">
        <v>4</v>
      </c>
      <c r="CD1227" s="105">
        <v>2</v>
      </c>
    </row>
    <row r="1228" spans="1:82" hidden="1" x14ac:dyDescent="0.2">
      <c r="A1228" s="33" t="e">
        <f t="shared" si="441"/>
        <v>#NAME?</v>
      </c>
      <c r="B1228" s="218"/>
      <c r="C1228" s="212"/>
      <c r="D1228" s="224"/>
      <c r="E1228" s="72">
        <f t="shared" si="445"/>
        <v>1219</v>
      </c>
      <c r="F1228" s="9" t="s">
        <v>1282</v>
      </c>
      <c r="H1228" s="9" t="s">
        <v>1214</v>
      </c>
      <c r="I1228" s="9" t="s">
        <v>1626</v>
      </c>
      <c r="K1228" s="100">
        <f t="shared" si="429"/>
        <v>4</v>
      </c>
      <c r="L1228" s="100"/>
      <c r="M1228" s="100"/>
      <c r="N1228" s="100"/>
      <c r="O1228" s="100"/>
      <c r="P1228" s="101">
        <f t="shared" si="430"/>
        <v>3</v>
      </c>
      <c r="Q1228" s="102">
        <f t="shared" si="431"/>
        <v>3</v>
      </c>
      <c r="R1228" s="102">
        <f t="shared" si="432"/>
        <v>1</v>
      </c>
      <c r="S1228" s="102">
        <f t="shared" si="433"/>
        <v>4</v>
      </c>
      <c r="T1228" s="102">
        <f t="shared" si="434"/>
        <v>2</v>
      </c>
      <c r="U1228" s="102">
        <f t="shared" si="435"/>
        <v>1</v>
      </c>
      <c r="V1228" s="102">
        <f t="shared" si="436"/>
        <v>2</v>
      </c>
      <c r="W1228" s="102">
        <f t="shared" si="437"/>
        <v>3</v>
      </c>
      <c r="X1228" s="102">
        <f t="shared" si="438"/>
        <v>2</v>
      </c>
      <c r="Y1228" s="102">
        <f t="shared" si="439"/>
        <v>1</v>
      </c>
      <c r="Z1228" s="102">
        <f t="shared" si="440"/>
        <v>4</v>
      </c>
      <c r="AA1228" s="100" t="b">
        <f t="shared" si="442"/>
        <v>1</v>
      </c>
      <c r="AB1228" s="100">
        <f t="array" ref="AB1228">IF($AA1228,MEDIAN(IF(G1SelectionMask="x",IF(INDEX(RawDataRefData,$E1228,0)&gt;0,INDEX(RawDataRefData,$E1228,0)),"")),"")</f>
        <v>2</v>
      </c>
      <c r="AC1228" s="100">
        <f t="array" ref="AC1228">IF($AA1228,QUARTILE(IF(G1SelectionMask="x",IF(INDEX(RawDataRefData,$E1228,0)&gt;0,INDEX(RawDataRefData,$E1228,0)),""),1),"")</f>
        <v>1.5</v>
      </c>
      <c r="AD1228" s="100">
        <f t="array" ref="AD1228">IF($AA1228,QUARTILE(IF(G1SelectionMask="x",IF(INDEX(RawDataRefData,$E1228,0)&gt;0,INDEX(RawDataRefData,$E1228,0)),""),3),"")</f>
        <v>3</v>
      </c>
      <c r="AE1228" s="100">
        <f t="array" ref="AE1228">IF($AA1228,MIN(IF(G1SelectionMask="x",IF(INDEX(RawDataRefData,$E1228,0)&gt;0,INDEX(RawDataRefData,$E1228,0)),"")),"")</f>
        <v>1</v>
      </c>
      <c r="AF1228" s="100">
        <f t="array" ref="AF1228">IF($AA1228,MAX(IF(G1SelectionMask="x",IF(INDEX(RawDataRefData,$E1228,0)&gt;0,INDEX(RawDataRefData,$E1228,0)),"")),"")</f>
        <v>4</v>
      </c>
      <c r="AG1228" s="100">
        <f t="shared" si="443"/>
        <v>2.3636363636363638</v>
      </c>
      <c r="AH1228" s="100">
        <f t="array" ref="AH1228">IF($AA1228,STDEVA(IF(G1SelectionMask="x",IF(INDEX(RawDataRefData,$E1228,0)&gt;0,INDEX(RawDataRefData,$E1228,0)),"")),"")</f>
        <v>1.1200649331826502</v>
      </c>
      <c r="AI1228" s="101" t="b">
        <f t="shared" si="444"/>
        <v>1</v>
      </c>
      <c r="AJ1228" s="101">
        <f t="array" ref="AJ1228">IF($AI1228,MEDIAN(IF(G2SelectionMask="x",IF(INDEX(RawDataRefData,$E1228,0)&gt;0,INDEX(RawDataRefData,$E1228,0)),"")),"")</f>
        <v>3</v>
      </c>
      <c r="AK1228" s="101">
        <f t="array" ref="AK1228">IF($AI1228,QUARTILE(IF(G2SelectionMask="x",IF(INDEX(RawDataRefData,$E1228,0)&gt;0,INDEX(RawDataRefData,$E1228,0)),""),1),"")</f>
        <v>2.5</v>
      </c>
      <c r="AL1228" s="101">
        <f t="array" ref="AL1228">IF($AI1228,QUARTILE(IF(G2SelectionMask="x",IF(INDEX(RawDataRefData,$E1228,0)&gt;0,INDEX(RawDataRefData,$E1228,0)),""),3),"")</f>
        <v>4</v>
      </c>
      <c r="AM1228" s="101">
        <f t="array" ref="AM1228">IF($AI1228,MIN(IF(G2SelectionMask="x",IF(INDEX(RawDataRefData,$E1228,0)&gt;0,INDEX(RawDataRefData,$E1228,0)),"")),"")</f>
        <v>1</v>
      </c>
      <c r="AN1228" s="101">
        <f t="array" ref="AN1228">IF($AI1228,MAX(IF(G2SelectionMask="x",IF(INDEX(RawDataRefData,$E1228,0)&gt;0,INDEX(RawDataRefData,$E1228,0)),"")),"")</f>
        <v>4</v>
      </c>
      <c r="AO1228" s="101">
        <f t="shared" si="446"/>
        <v>3.0909090909090908</v>
      </c>
      <c r="AP1228" s="101">
        <f t="array" ref="AP1228">IF($AI1228,STDEVA(IF(G2SelectionMask="x",IF(INDEX(RawDataRefData,$E1228,0)&gt;0,INDEX(RawDataRefData,$E1228,0)),"")),"")</f>
        <v>1.0444659357341868</v>
      </c>
      <c r="AQ1228" s="100" t="b">
        <f t="shared" si="447"/>
        <v>0</v>
      </c>
      <c r="AR1228" s="100" t="str">
        <f t="array" ref="AR1228">IF($AQ1228,MEDIAN(IF(G3SelectionMask="x",IF(INDEX(RawDataRefData,$E1228,0)&gt;0,INDEX(RawDataRefData,$E1228,0)),"")),"")</f>
        <v/>
      </c>
      <c r="AS1228" s="100" t="str">
        <f t="array" ref="AS1228">IF($AQ1228,QUARTILE(IF(G3SelectionMask="x",IF(INDEX(RawDataRefData,$E1228,0)&gt;0,INDEX(RawDataRefData,$E1228,0)),""),1),"")</f>
        <v/>
      </c>
      <c r="AT1228" s="100" t="str">
        <f t="array" ref="AT1228">IF($AQ1228,QUARTILE(IF(G3SelectionMask="x",IF(INDEX(RawDataRefData,$E1228,0)&gt;0,INDEX(RawDataRefData,$E1228,0)),""),3),"")</f>
        <v/>
      </c>
      <c r="AU1228" s="100" t="str">
        <f t="array" ref="AU1228">IF($AQ1228,MIN(IF(G3SelectionMask="x",IF(INDEX(RawDataRefData,$E1228,0)&gt;0,INDEX(RawDataRefData,$E1228,0)),"")),"")</f>
        <v/>
      </c>
      <c r="AV1228" s="100" t="str">
        <f t="array" ref="AV1228">IF($AQ1228,MAX(IF(G3SelectionMask="x",IF(INDEX(RawDataRefData,$E1228,0)&gt;0,INDEX(RawDataRefData,$E1228,0)),"")),"")</f>
        <v/>
      </c>
      <c r="AW1228" s="100" t="str">
        <f t="shared" si="448"/>
        <v/>
      </c>
      <c r="AX1228" s="100" t="str">
        <f t="array" ref="AX1228">IF($AQ1228,STDEVA(IF(G3SelectionMask="x",IF(INDEX(RawDataRefData,$E1228,0)&gt;0,INDEX(RawDataRefData,$E1228,0)),"")),"")</f>
        <v/>
      </c>
      <c r="AY1228" s="101" t="b">
        <f t="shared" si="449"/>
        <v>0</v>
      </c>
      <c r="AZ1228" s="101" t="str">
        <f t="array" ref="AZ1228">IF($AY1228,MEDIAN(IF(G4SelectionMask="x",IF(INDEX(RawDataRefData,$E1228,0)&gt;0,INDEX(RawDataRefData,$E1228,0)),"")),"")</f>
        <v/>
      </c>
      <c r="BA1228" s="101" t="str">
        <f t="array" ref="BA1228">IF($AY1228,QUARTILE(IF(G4SelectionMask="x",IF(INDEX(RawDataRefData,$E1228,0)&gt;0,INDEX(RawDataRefData,$E1228,0)),""),1),"")</f>
        <v/>
      </c>
      <c r="BB1228" s="101" t="str">
        <f t="array" ref="BB1228">IF($AY1228,QUARTILE(IF(G4SelectionMask="x",IF(INDEX(RawDataRefData,$E1228,0)&gt;0,INDEX(RawDataRefData,$E1228,0)),""),3),"")</f>
        <v/>
      </c>
      <c r="BC1228" s="101" t="str">
        <f t="array" ref="BC1228">IF($AY1228,MIN(IF(G4SelectionMask="x",IF(INDEX(RawDataRefData,$E1228,0)&gt;0,INDEX(RawDataRefData,$E1228,0)),"")),"")</f>
        <v/>
      </c>
      <c r="BD1228" s="101" t="str">
        <f t="array" ref="BD1228">IF($AY1228,MAX(IF(G4SelectionMask="x",IF(INDEX(RawDataRefData,$E1228,0)&gt;0,INDEX(RawDataRefData,$E1228,0)),"")),"")</f>
        <v/>
      </c>
      <c r="BE1228" s="101" t="str">
        <f t="shared" si="450"/>
        <v/>
      </c>
      <c r="BF1228" s="101" t="str">
        <f t="array" ref="BF1228">IF($AY1228,STDEVA(IF(G4SelectionMask="x",IF(INDEX(RawDataRefData,$E1228,0)&gt;0,INDEX(RawDataRefData,$E1228,0)),"")),"")</f>
        <v/>
      </c>
      <c r="BG1228" s="100" t="b">
        <f t="shared" si="451"/>
        <v>0</v>
      </c>
      <c r="BH1228" s="100" t="str">
        <f t="array" ref="BH1228">IF($BG1228,MEDIAN(IF(G5SelectionMask="x",IF(INDEX(RawDataRefData,$E1228,0)&gt;0,INDEX(RawDataRefData,$E1228,0)),"")),"")</f>
        <v/>
      </c>
      <c r="BI1228" s="100" t="str">
        <f t="array" ref="BI1228">IF($BG1228,QUARTILE(IF(G5SelectionMask="x",IF(INDEX(RawDataRefData,$E1228,0)&gt;0,INDEX(RawDataRefData,$E1228,0)),""),1),"")</f>
        <v/>
      </c>
      <c r="BJ1228" s="100" t="str">
        <f t="array" ref="BJ1228">IF($BG1228,QUARTILE(IF(G5SelectionMask="x",IF(INDEX(RawDataRefData,$E1228,0)&gt;0,INDEX(RawDataRefData,$E1228,0)),""),3),"")</f>
        <v/>
      </c>
      <c r="BK1228" s="100" t="str">
        <f t="array" ref="BK1228">IF($BG1228,MIN(IF(G5SelectionMask="x",IF(INDEX(RawDataRefData,$E1228,0)&gt;0,INDEX(RawDataRefData,$E1228,0)),"")),"")</f>
        <v/>
      </c>
      <c r="BL1228" s="100" t="str">
        <f t="array" ref="BL1228">IF($BG1228,MAX(IF(G5SelectionMask="x",IF(INDEX(RawDataRefData,$E1228,0)&gt;0,INDEX(RawDataRefData,$E1228,0)),"")),"")</f>
        <v/>
      </c>
      <c r="BM1228" s="100" t="str">
        <f t="shared" si="452"/>
        <v/>
      </c>
      <c r="BN1228" s="103" t="str">
        <f t="array" ref="BN1228">IF($BG1228,STDEVA(IF(G5SelectionMask="x",IF(INDEX(RawDataRefData,$E1228,0)&gt;0,INDEX(RawDataRefData,$E1228,0)),"")),"")</f>
        <v/>
      </c>
      <c r="BO1228" s="104"/>
      <c r="BP1228" s="105">
        <v>4</v>
      </c>
      <c r="BQ1228" s="105">
        <v>3</v>
      </c>
      <c r="BR1228" s="105">
        <v>3</v>
      </c>
      <c r="BS1228" s="105">
        <v>1</v>
      </c>
      <c r="BT1228" s="105">
        <v>4</v>
      </c>
      <c r="BU1228" s="105">
        <v>2</v>
      </c>
      <c r="BV1228" s="105">
        <v>1</v>
      </c>
      <c r="BW1228" s="105">
        <v>2</v>
      </c>
      <c r="BX1228" s="105">
        <v>3</v>
      </c>
      <c r="BY1228" s="105">
        <v>2</v>
      </c>
      <c r="BZ1228" s="105">
        <v>1</v>
      </c>
      <c r="CA1228" s="105">
        <v>4</v>
      </c>
      <c r="CB1228" s="105">
        <v>4</v>
      </c>
      <c r="CC1228" s="105">
        <v>4</v>
      </c>
      <c r="CD1228" s="105">
        <v>4</v>
      </c>
    </row>
    <row r="1229" spans="1:82" hidden="1" x14ac:dyDescent="0.2">
      <c r="A1229" s="33" t="e">
        <f t="shared" si="441"/>
        <v>#NAME?</v>
      </c>
      <c r="B1229" s="218"/>
      <c r="C1229" s="212"/>
      <c r="D1229" s="224"/>
      <c r="E1229" s="72">
        <f t="shared" si="445"/>
        <v>1220</v>
      </c>
      <c r="F1229" s="9" t="s">
        <v>1290</v>
      </c>
      <c r="H1229" s="9" t="s">
        <v>1214</v>
      </c>
      <c r="I1229" s="9" t="s">
        <v>1626</v>
      </c>
      <c r="K1229" s="100">
        <f t="shared" si="429"/>
        <v>2</v>
      </c>
      <c r="L1229" s="100"/>
      <c r="M1229" s="100"/>
      <c r="N1229" s="100"/>
      <c r="O1229" s="100"/>
      <c r="P1229" s="101">
        <f t="shared" si="430"/>
        <v>2</v>
      </c>
      <c r="Q1229" s="102">
        <f t="shared" si="431"/>
        <v>4</v>
      </c>
      <c r="R1229" s="102">
        <f t="shared" si="432"/>
        <v>3</v>
      </c>
      <c r="S1229" s="102">
        <f t="shared" si="433"/>
        <v>2</v>
      </c>
      <c r="T1229" s="102">
        <f t="shared" si="434"/>
        <v>2</v>
      </c>
      <c r="U1229" s="102">
        <f t="shared" si="435"/>
        <v>2</v>
      </c>
      <c r="V1229" s="102">
        <f t="shared" si="436"/>
        <v>2</v>
      </c>
      <c r="W1229" s="102">
        <f t="shared" si="437"/>
        <v>3</v>
      </c>
      <c r="X1229" s="102">
        <f t="shared" si="438"/>
        <v>3</v>
      </c>
      <c r="Y1229" s="102">
        <f t="shared" si="439"/>
        <v>1</v>
      </c>
      <c r="Z1229" s="102">
        <f t="shared" si="440"/>
        <v>1</v>
      </c>
      <c r="AA1229" s="100" t="b">
        <f t="shared" si="442"/>
        <v>1</v>
      </c>
      <c r="AB1229" s="100">
        <f t="array" ref="AB1229">IF($AA1229,MEDIAN(IF(G1SelectionMask="x",IF(INDEX(RawDataRefData,$E1229,0)&gt;0,INDEX(RawDataRefData,$E1229,0)),"")),"")</f>
        <v>2</v>
      </c>
      <c r="AC1229" s="100">
        <f t="array" ref="AC1229">IF($AA1229,QUARTILE(IF(G1SelectionMask="x",IF(INDEX(RawDataRefData,$E1229,0)&gt;0,INDEX(RawDataRefData,$E1229,0)),""),1),"")</f>
        <v>2</v>
      </c>
      <c r="AD1229" s="100">
        <f t="array" ref="AD1229">IF($AA1229,QUARTILE(IF(G1SelectionMask="x",IF(INDEX(RawDataRefData,$E1229,0)&gt;0,INDEX(RawDataRefData,$E1229,0)),""),3),"")</f>
        <v>3</v>
      </c>
      <c r="AE1229" s="100">
        <f t="array" ref="AE1229">IF($AA1229,MIN(IF(G1SelectionMask="x",IF(INDEX(RawDataRefData,$E1229,0)&gt;0,INDEX(RawDataRefData,$E1229,0)),"")),"")</f>
        <v>1</v>
      </c>
      <c r="AF1229" s="100">
        <f t="array" ref="AF1229">IF($AA1229,MAX(IF(G1SelectionMask="x",IF(INDEX(RawDataRefData,$E1229,0)&gt;0,INDEX(RawDataRefData,$E1229,0)),"")),"")</f>
        <v>4</v>
      </c>
      <c r="AG1229" s="100">
        <f t="shared" si="443"/>
        <v>2.2727272727272729</v>
      </c>
      <c r="AH1229" s="100">
        <f t="array" ref="AH1229">IF($AA1229,STDEVA(IF(G1SelectionMask="x",IF(INDEX(RawDataRefData,$E1229,0)&gt;0,INDEX(RawDataRefData,$E1229,0)),"")),"")</f>
        <v>0.90453403373329078</v>
      </c>
      <c r="AI1229" s="101" t="b">
        <f t="shared" si="444"/>
        <v>1</v>
      </c>
      <c r="AJ1229" s="101">
        <f t="array" ref="AJ1229">IF($AI1229,MEDIAN(IF(G2SelectionMask="x",IF(INDEX(RawDataRefData,$E1229,0)&gt;0,INDEX(RawDataRefData,$E1229,0)),"")),"")</f>
        <v>2</v>
      </c>
      <c r="AK1229" s="101">
        <f t="array" ref="AK1229">IF($AI1229,QUARTILE(IF(G2SelectionMask="x",IF(INDEX(RawDataRefData,$E1229,0)&gt;0,INDEX(RawDataRefData,$E1229,0)),""),1),"")</f>
        <v>1</v>
      </c>
      <c r="AL1229" s="101">
        <f t="array" ref="AL1229">IF($AI1229,QUARTILE(IF(G2SelectionMask="x",IF(INDEX(RawDataRefData,$E1229,0)&gt;0,INDEX(RawDataRefData,$E1229,0)),""),3),"")</f>
        <v>2</v>
      </c>
      <c r="AM1229" s="101">
        <f t="array" ref="AM1229">IF($AI1229,MIN(IF(G2SelectionMask="x",IF(INDEX(RawDataRefData,$E1229,0)&gt;0,INDEX(RawDataRefData,$E1229,0)),"")),"")</f>
        <v>1</v>
      </c>
      <c r="AN1229" s="101">
        <f t="array" ref="AN1229">IF($AI1229,MAX(IF(G2SelectionMask="x",IF(INDEX(RawDataRefData,$E1229,0)&gt;0,INDEX(RawDataRefData,$E1229,0)),"")),"")</f>
        <v>4</v>
      </c>
      <c r="AO1229" s="101">
        <f t="shared" si="446"/>
        <v>1.9090909090909092</v>
      </c>
      <c r="AP1229" s="101">
        <f t="array" ref="AP1229">IF($AI1229,STDEVA(IF(G2SelectionMask="x",IF(INDEX(RawDataRefData,$E1229,0)&gt;0,INDEX(RawDataRefData,$E1229,0)),"")),"")</f>
        <v>0.94387980744853883</v>
      </c>
      <c r="AQ1229" s="100" t="b">
        <f t="shared" si="447"/>
        <v>0</v>
      </c>
      <c r="AR1229" s="100" t="str">
        <f t="array" ref="AR1229">IF($AQ1229,MEDIAN(IF(G3SelectionMask="x",IF(INDEX(RawDataRefData,$E1229,0)&gt;0,INDEX(RawDataRefData,$E1229,0)),"")),"")</f>
        <v/>
      </c>
      <c r="AS1229" s="100" t="str">
        <f t="array" ref="AS1229">IF($AQ1229,QUARTILE(IF(G3SelectionMask="x",IF(INDEX(RawDataRefData,$E1229,0)&gt;0,INDEX(RawDataRefData,$E1229,0)),""),1),"")</f>
        <v/>
      </c>
      <c r="AT1229" s="100" t="str">
        <f t="array" ref="AT1229">IF($AQ1229,QUARTILE(IF(G3SelectionMask="x",IF(INDEX(RawDataRefData,$E1229,0)&gt;0,INDEX(RawDataRefData,$E1229,0)),""),3),"")</f>
        <v/>
      </c>
      <c r="AU1229" s="100" t="str">
        <f t="array" ref="AU1229">IF($AQ1229,MIN(IF(G3SelectionMask="x",IF(INDEX(RawDataRefData,$E1229,0)&gt;0,INDEX(RawDataRefData,$E1229,0)),"")),"")</f>
        <v/>
      </c>
      <c r="AV1229" s="100" t="str">
        <f t="array" ref="AV1229">IF($AQ1229,MAX(IF(G3SelectionMask="x",IF(INDEX(RawDataRefData,$E1229,0)&gt;0,INDEX(RawDataRefData,$E1229,0)),"")),"")</f>
        <v/>
      </c>
      <c r="AW1229" s="100" t="str">
        <f t="shared" si="448"/>
        <v/>
      </c>
      <c r="AX1229" s="100" t="str">
        <f t="array" ref="AX1229">IF($AQ1229,STDEVA(IF(G3SelectionMask="x",IF(INDEX(RawDataRefData,$E1229,0)&gt;0,INDEX(RawDataRefData,$E1229,0)),"")),"")</f>
        <v/>
      </c>
      <c r="AY1229" s="101" t="b">
        <f t="shared" si="449"/>
        <v>0</v>
      </c>
      <c r="AZ1229" s="101" t="str">
        <f t="array" ref="AZ1229">IF($AY1229,MEDIAN(IF(G4SelectionMask="x",IF(INDEX(RawDataRefData,$E1229,0)&gt;0,INDEX(RawDataRefData,$E1229,0)),"")),"")</f>
        <v/>
      </c>
      <c r="BA1229" s="101" t="str">
        <f t="array" ref="BA1229">IF($AY1229,QUARTILE(IF(G4SelectionMask="x",IF(INDEX(RawDataRefData,$E1229,0)&gt;0,INDEX(RawDataRefData,$E1229,0)),""),1),"")</f>
        <v/>
      </c>
      <c r="BB1229" s="101" t="str">
        <f t="array" ref="BB1229">IF($AY1229,QUARTILE(IF(G4SelectionMask="x",IF(INDEX(RawDataRefData,$E1229,0)&gt;0,INDEX(RawDataRefData,$E1229,0)),""),3),"")</f>
        <v/>
      </c>
      <c r="BC1229" s="101" t="str">
        <f t="array" ref="BC1229">IF($AY1229,MIN(IF(G4SelectionMask="x",IF(INDEX(RawDataRefData,$E1229,0)&gt;0,INDEX(RawDataRefData,$E1229,0)),"")),"")</f>
        <v/>
      </c>
      <c r="BD1229" s="101" t="str">
        <f t="array" ref="BD1229">IF($AY1229,MAX(IF(G4SelectionMask="x",IF(INDEX(RawDataRefData,$E1229,0)&gt;0,INDEX(RawDataRefData,$E1229,0)),"")),"")</f>
        <v/>
      </c>
      <c r="BE1229" s="101" t="str">
        <f t="shared" si="450"/>
        <v/>
      </c>
      <c r="BF1229" s="101" t="str">
        <f t="array" ref="BF1229">IF($AY1229,STDEVA(IF(G4SelectionMask="x",IF(INDEX(RawDataRefData,$E1229,0)&gt;0,INDEX(RawDataRefData,$E1229,0)),"")),"")</f>
        <v/>
      </c>
      <c r="BG1229" s="100" t="b">
        <f t="shared" si="451"/>
        <v>0</v>
      </c>
      <c r="BH1229" s="100" t="str">
        <f t="array" ref="BH1229">IF($BG1229,MEDIAN(IF(G5SelectionMask="x",IF(INDEX(RawDataRefData,$E1229,0)&gt;0,INDEX(RawDataRefData,$E1229,0)),"")),"")</f>
        <v/>
      </c>
      <c r="BI1229" s="100" t="str">
        <f t="array" ref="BI1229">IF($BG1229,QUARTILE(IF(G5SelectionMask="x",IF(INDEX(RawDataRefData,$E1229,0)&gt;0,INDEX(RawDataRefData,$E1229,0)),""),1),"")</f>
        <v/>
      </c>
      <c r="BJ1229" s="100" t="str">
        <f t="array" ref="BJ1229">IF($BG1229,QUARTILE(IF(G5SelectionMask="x",IF(INDEX(RawDataRefData,$E1229,0)&gt;0,INDEX(RawDataRefData,$E1229,0)),""),3),"")</f>
        <v/>
      </c>
      <c r="BK1229" s="100" t="str">
        <f t="array" ref="BK1229">IF($BG1229,MIN(IF(G5SelectionMask="x",IF(INDEX(RawDataRefData,$E1229,0)&gt;0,INDEX(RawDataRefData,$E1229,0)),"")),"")</f>
        <v/>
      </c>
      <c r="BL1229" s="100" t="str">
        <f t="array" ref="BL1229">IF($BG1229,MAX(IF(G5SelectionMask="x",IF(INDEX(RawDataRefData,$E1229,0)&gt;0,INDEX(RawDataRefData,$E1229,0)),"")),"")</f>
        <v/>
      </c>
      <c r="BM1229" s="100" t="str">
        <f t="shared" si="452"/>
        <v/>
      </c>
      <c r="BN1229" s="103" t="str">
        <f t="array" ref="BN1229">IF($BG1229,STDEVA(IF(G5SelectionMask="x",IF(INDEX(RawDataRefData,$E1229,0)&gt;0,INDEX(RawDataRefData,$E1229,0)),"")),"")</f>
        <v/>
      </c>
      <c r="BO1229" s="104"/>
      <c r="BP1229" s="105">
        <v>2</v>
      </c>
      <c r="BQ1229" s="105">
        <v>2</v>
      </c>
      <c r="BR1229" s="105">
        <v>4</v>
      </c>
      <c r="BS1229" s="105">
        <v>3</v>
      </c>
      <c r="BT1229" s="105">
        <v>2</v>
      </c>
      <c r="BU1229" s="105">
        <v>2</v>
      </c>
      <c r="BV1229" s="105">
        <v>2</v>
      </c>
      <c r="BW1229" s="105">
        <v>2</v>
      </c>
      <c r="BX1229" s="105">
        <v>3</v>
      </c>
      <c r="BY1229" s="105">
        <v>3</v>
      </c>
      <c r="BZ1229" s="105">
        <v>1</v>
      </c>
      <c r="CA1229" s="105">
        <v>1</v>
      </c>
      <c r="CB1229" s="105">
        <v>1</v>
      </c>
      <c r="CC1229" s="105">
        <v>2</v>
      </c>
      <c r="CD1229" s="105">
        <v>1</v>
      </c>
    </row>
    <row r="1230" spans="1:82" hidden="1" x14ac:dyDescent="0.2">
      <c r="A1230" s="33" t="e">
        <f t="shared" si="441"/>
        <v>#NAME?</v>
      </c>
      <c r="B1230" s="218"/>
      <c r="C1230" s="212"/>
      <c r="D1230" s="224"/>
      <c r="E1230" s="72">
        <f t="shared" si="445"/>
        <v>1221</v>
      </c>
      <c r="F1230" s="9" t="s">
        <v>1291</v>
      </c>
      <c r="H1230" s="9" t="s">
        <v>1214</v>
      </c>
      <c r="I1230" s="9" t="s">
        <v>1626</v>
      </c>
      <c r="K1230" s="100">
        <f t="shared" si="429"/>
        <v>4</v>
      </c>
      <c r="L1230" s="100"/>
      <c r="M1230" s="100"/>
      <c r="N1230" s="100"/>
      <c r="O1230" s="100"/>
      <c r="P1230" s="101">
        <f t="shared" si="430"/>
        <v>3</v>
      </c>
      <c r="Q1230" s="102">
        <f t="shared" si="431"/>
        <v>1</v>
      </c>
      <c r="R1230" s="102">
        <f t="shared" si="432"/>
        <v>1</v>
      </c>
      <c r="S1230" s="102">
        <f t="shared" si="433"/>
        <v>3</v>
      </c>
      <c r="T1230" s="102">
        <f t="shared" si="434"/>
        <v>2</v>
      </c>
      <c r="U1230" s="102">
        <f t="shared" si="435"/>
        <v>2</v>
      </c>
      <c r="V1230" s="102">
        <f t="shared" si="436"/>
        <v>3</v>
      </c>
      <c r="W1230" s="102">
        <f t="shared" si="437"/>
        <v>4</v>
      </c>
      <c r="X1230" s="102">
        <f t="shared" si="438"/>
        <v>4</v>
      </c>
      <c r="Y1230" s="102">
        <f t="shared" si="439"/>
        <v>4</v>
      </c>
      <c r="Z1230" s="102">
        <f t="shared" si="440"/>
        <v>3</v>
      </c>
      <c r="AA1230" s="100" t="b">
        <f t="shared" si="442"/>
        <v>1</v>
      </c>
      <c r="AB1230" s="100">
        <f t="array" ref="AB1230">IF($AA1230,MEDIAN(IF(G1SelectionMask="x",IF(INDEX(RawDataRefData,$E1230,0)&gt;0,INDEX(RawDataRefData,$E1230,0)),"")),"")</f>
        <v>3</v>
      </c>
      <c r="AC1230" s="100">
        <f t="array" ref="AC1230">IF($AA1230,QUARTILE(IF(G1SelectionMask="x",IF(INDEX(RawDataRefData,$E1230,0)&gt;0,INDEX(RawDataRefData,$E1230,0)),""),1),"")</f>
        <v>2</v>
      </c>
      <c r="AD1230" s="100">
        <f t="array" ref="AD1230">IF($AA1230,QUARTILE(IF(G1SelectionMask="x",IF(INDEX(RawDataRefData,$E1230,0)&gt;0,INDEX(RawDataRefData,$E1230,0)),""),3),"")</f>
        <v>3.5</v>
      </c>
      <c r="AE1230" s="100">
        <f t="array" ref="AE1230">IF($AA1230,MIN(IF(G1SelectionMask="x",IF(INDEX(RawDataRefData,$E1230,0)&gt;0,INDEX(RawDataRefData,$E1230,0)),"")),"")</f>
        <v>1</v>
      </c>
      <c r="AF1230" s="100">
        <f t="array" ref="AF1230">IF($AA1230,MAX(IF(G1SelectionMask="x",IF(INDEX(RawDataRefData,$E1230,0)&gt;0,INDEX(RawDataRefData,$E1230,0)),"")),"")</f>
        <v>4</v>
      </c>
      <c r="AG1230" s="100">
        <f t="shared" si="443"/>
        <v>2.7272727272727271</v>
      </c>
      <c r="AH1230" s="100">
        <f t="array" ref="AH1230">IF($AA1230,STDEVA(IF(G1SelectionMask="x",IF(INDEX(RawDataRefData,$E1230,0)&gt;0,INDEX(RawDataRefData,$E1230,0)),"")),"")</f>
        <v>1.1037127426019049</v>
      </c>
      <c r="AI1230" s="101" t="b">
        <f t="shared" si="444"/>
        <v>1</v>
      </c>
      <c r="AJ1230" s="101">
        <f t="array" ref="AJ1230">IF($AI1230,MEDIAN(IF(G2SelectionMask="x",IF(INDEX(RawDataRefData,$E1230,0)&gt;0,INDEX(RawDataRefData,$E1230,0)),"")),"")</f>
        <v>3</v>
      </c>
      <c r="AK1230" s="101">
        <f t="array" ref="AK1230">IF($AI1230,QUARTILE(IF(G2SelectionMask="x",IF(INDEX(RawDataRefData,$E1230,0)&gt;0,INDEX(RawDataRefData,$E1230,0)),""),1),"")</f>
        <v>1.5</v>
      </c>
      <c r="AL1230" s="101">
        <f t="array" ref="AL1230">IF($AI1230,QUARTILE(IF(G2SelectionMask="x",IF(INDEX(RawDataRefData,$E1230,0)&gt;0,INDEX(RawDataRefData,$E1230,0)),""),3),"")</f>
        <v>3.5</v>
      </c>
      <c r="AM1230" s="101">
        <f t="array" ref="AM1230">IF($AI1230,MIN(IF(G2SelectionMask="x",IF(INDEX(RawDataRefData,$E1230,0)&gt;0,INDEX(RawDataRefData,$E1230,0)),"")),"")</f>
        <v>1</v>
      </c>
      <c r="AN1230" s="101">
        <f t="array" ref="AN1230">IF($AI1230,MAX(IF(G2SelectionMask="x",IF(INDEX(RawDataRefData,$E1230,0)&gt;0,INDEX(RawDataRefData,$E1230,0)),"")),"")</f>
        <v>4</v>
      </c>
      <c r="AO1230" s="101">
        <f t="shared" si="446"/>
        <v>2.6363636363636362</v>
      </c>
      <c r="AP1230" s="101">
        <f t="array" ref="AP1230">IF($AI1230,STDEVA(IF(G2SelectionMask="x",IF(INDEX(RawDataRefData,$E1230,0)&gt;0,INDEX(RawDataRefData,$E1230,0)),"")),"")</f>
        <v>1.2060453783110545</v>
      </c>
      <c r="AQ1230" s="100" t="b">
        <f t="shared" si="447"/>
        <v>0</v>
      </c>
      <c r="AR1230" s="100" t="str">
        <f t="array" ref="AR1230">IF($AQ1230,MEDIAN(IF(G3SelectionMask="x",IF(INDEX(RawDataRefData,$E1230,0)&gt;0,INDEX(RawDataRefData,$E1230,0)),"")),"")</f>
        <v/>
      </c>
      <c r="AS1230" s="100" t="str">
        <f t="array" ref="AS1230">IF($AQ1230,QUARTILE(IF(G3SelectionMask="x",IF(INDEX(RawDataRefData,$E1230,0)&gt;0,INDEX(RawDataRefData,$E1230,0)),""),1),"")</f>
        <v/>
      </c>
      <c r="AT1230" s="100" t="str">
        <f t="array" ref="AT1230">IF($AQ1230,QUARTILE(IF(G3SelectionMask="x",IF(INDEX(RawDataRefData,$E1230,0)&gt;0,INDEX(RawDataRefData,$E1230,0)),""),3),"")</f>
        <v/>
      </c>
      <c r="AU1230" s="100" t="str">
        <f t="array" ref="AU1230">IF($AQ1230,MIN(IF(G3SelectionMask="x",IF(INDEX(RawDataRefData,$E1230,0)&gt;0,INDEX(RawDataRefData,$E1230,0)),"")),"")</f>
        <v/>
      </c>
      <c r="AV1230" s="100" t="str">
        <f t="array" ref="AV1230">IF($AQ1230,MAX(IF(G3SelectionMask="x",IF(INDEX(RawDataRefData,$E1230,0)&gt;0,INDEX(RawDataRefData,$E1230,0)),"")),"")</f>
        <v/>
      </c>
      <c r="AW1230" s="100" t="str">
        <f t="shared" si="448"/>
        <v/>
      </c>
      <c r="AX1230" s="100" t="str">
        <f t="array" ref="AX1230">IF($AQ1230,STDEVA(IF(G3SelectionMask="x",IF(INDEX(RawDataRefData,$E1230,0)&gt;0,INDEX(RawDataRefData,$E1230,0)),"")),"")</f>
        <v/>
      </c>
      <c r="AY1230" s="101" t="b">
        <f t="shared" si="449"/>
        <v>0</v>
      </c>
      <c r="AZ1230" s="101" t="str">
        <f t="array" ref="AZ1230">IF($AY1230,MEDIAN(IF(G4SelectionMask="x",IF(INDEX(RawDataRefData,$E1230,0)&gt;0,INDEX(RawDataRefData,$E1230,0)),"")),"")</f>
        <v/>
      </c>
      <c r="BA1230" s="101" t="str">
        <f t="array" ref="BA1230">IF($AY1230,QUARTILE(IF(G4SelectionMask="x",IF(INDEX(RawDataRefData,$E1230,0)&gt;0,INDEX(RawDataRefData,$E1230,0)),""),1),"")</f>
        <v/>
      </c>
      <c r="BB1230" s="101" t="str">
        <f t="array" ref="BB1230">IF($AY1230,QUARTILE(IF(G4SelectionMask="x",IF(INDEX(RawDataRefData,$E1230,0)&gt;0,INDEX(RawDataRefData,$E1230,0)),""),3),"")</f>
        <v/>
      </c>
      <c r="BC1230" s="101" t="str">
        <f t="array" ref="BC1230">IF($AY1230,MIN(IF(G4SelectionMask="x",IF(INDEX(RawDataRefData,$E1230,0)&gt;0,INDEX(RawDataRefData,$E1230,0)),"")),"")</f>
        <v/>
      </c>
      <c r="BD1230" s="101" t="str">
        <f t="array" ref="BD1230">IF($AY1230,MAX(IF(G4SelectionMask="x",IF(INDEX(RawDataRefData,$E1230,0)&gt;0,INDEX(RawDataRefData,$E1230,0)),"")),"")</f>
        <v/>
      </c>
      <c r="BE1230" s="101" t="str">
        <f t="shared" si="450"/>
        <v/>
      </c>
      <c r="BF1230" s="101" t="str">
        <f t="array" ref="BF1230">IF($AY1230,STDEVA(IF(G4SelectionMask="x",IF(INDEX(RawDataRefData,$E1230,0)&gt;0,INDEX(RawDataRefData,$E1230,0)),"")),"")</f>
        <v/>
      </c>
      <c r="BG1230" s="100" t="b">
        <f t="shared" si="451"/>
        <v>0</v>
      </c>
      <c r="BH1230" s="100" t="str">
        <f t="array" ref="BH1230">IF($BG1230,MEDIAN(IF(G5SelectionMask="x",IF(INDEX(RawDataRefData,$E1230,0)&gt;0,INDEX(RawDataRefData,$E1230,0)),"")),"")</f>
        <v/>
      </c>
      <c r="BI1230" s="100" t="str">
        <f t="array" ref="BI1230">IF($BG1230,QUARTILE(IF(G5SelectionMask="x",IF(INDEX(RawDataRefData,$E1230,0)&gt;0,INDEX(RawDataRefData,$E1230,0)),""),1),"")</f>
        <v/>
      </c>
      <c r="BJ1230" s="100" t="str">
        <f t="array" ref="BJ1230">IF($BG1230,QUARTILE(IF(G5SelectionMask="x",IF(INDEX(RawDataRefData,$E1230,0)&gt;0,INDEX(RawDataRefData,$E1230,0)),""),3),"")</f>
        <v/>
      </c>
      <c r="BK1230" s="100" t="str">
        <f t="array" ref="BK1230">IF($BG1230,MIN(IF(G5SelectionMask="x",IF(INDEX(RawDataRefData,$E1230,0)&gt;0,INDEX(RawDataRefData,$E1230,0)),"")),"")</f>
        <v/>
      </c>
      <c r="BL1230" s="100" t="str">
        <f t="array" ref="BL1230">IF($BG1230,MAX(IF(G5SelectionMask="x",IF(INDEX(RawDataRefData,$E1230,0)&gt;0,INDEX(RawDataRefData,$E1230,0)),"")),"")</f>
        <v/>
      </c>
      <c r="BM1230" s="100" t="str">
        <f t="shared" si="452"/>
        <v/>
      </c>
      <c r="BN1230" s="103" t="str">
        <f t="array" ref="BN1230">IF($BG1230,STDEVA(IF(G5SelectionMask="x",IF(INDEX(RawDataRefData,$E1230,0)&gt;0,INDEX(RawDataRefData,$E1230,0)),"")),"")</f>
        <v/>
      </c>
      <c r="BO1230" s="104"/>
      <c r="BP1230" s="105">
        <v>4</v>
      </c>
      <c r="BQ1230" s="105">
        <v>3</v>
      </c>
      <c r="BR1230" s="105">
        <v>1</v>
      </c>
      <c r="BS1230" s="105">
        <v>1</v>
      </c>
      <c r="BT1230" s="105">
        <v>3</v>
      </c>
      <c r="BU1230" s="105">
        <v>2</v>
      </c>
      <c r="BV1230" s="105">
        <v>2</v>
      </c>
      <c r="BW1230" s="105">
        <v>3</v>
      </c>
      <c r="BX1230" s="105">
        <v>4</v>
      </c>
      <c r="BY1230" s="105">
        <v>4</v>
      </c>
      <c r="BZ1230" s="105">
        <v>4</v>
      </c>
      <c r="CA1230" s="105">
        <v>3</v>
      </c>
      <c r="CB1230" s="105">
        <v>4</v>
      </c>
      <c r="CC1230" s="105">
        <v>1</v>
      </c>
      <c r="CD1230" s="105">
        <v>1</v>
      </c>
    </row>
    <row r="1231" spans="1:82" hidden="1" x14ac:dyDescent="0.2">
      <c r="A1231" s="33" t="e">
        <f t="shared" si="441"/>
        <v>#NAME?</v>
      </c>
      <c r="B1231" s="218"/>
      <c r="C1231" s="212"/>
      <c r="D1231" s="224"/>
      <c r="E1231" s="72">
        <f t="shared" si="445"/>
        <v>1222</v>
      </c>
      <c r="F1231" s="9" t="s">
        <v>1283</v>
      </c>
      <c r="H1231" s="9" t="s">
        <v>1214</v>
      </c>
      <c r="I1231" s="9" t="s">
        <v>1626</v>
      </c>
      <c r="K1231" s="100">
        <f t="shared" ref="K1231:K1294" si="453">IF(COUNT($BP1231)=0,"",$BP1231)</f>
        <v>3</v>
      </c>
      <c r="L1231" s="100"/>
      <c r="M1231" s="100"/>
      <c r="N1231" s="100"/>
      <c r="O1231" s="100"/>
      <c r="P1231" s="101">
        <f t="shared" ref="P1231:P1294" si="454">IF(COUNT($BQ1231)=0,"",$BQ1231)</f>
        <v>3</v>
      </c>
      <c r="Q1231" s="102">
        <f t="shared" ref="Q1231:Q1294" si="455">IF(COUNT($BR1231)=0,"",$BR1231)</f>
        <v>3</v>
      </c>
      <c r="R1231" s="102">
        <f t="shared" ref="R1231:R1294" si="456">IF(COUNT($BS1231)=0,"",$BS1231)</f>
        <v>4</v>
      </c>
      <c r="S1231" s="102">
        <f t="shared" ref="S1231:S1294" si="457">IF(COUNT($BT1231)=0,"",$BT1231)</f>
        <v>3</v>
      </c>
      <c r="T1231" s="102">
        <f t="shared" ref="T1231:T1294" si="458">IF(COUNT($BU1231)=0,"",$BU1231)</f>
        <v>2</v>
      </c>
      <c r="U1231" s="102">
        <f t="shared" ref="U1231:U1294" si="459">IF(COUNT($BV1231)=0,"",$BV1231)</f>
        <v>4</v>
      </c>
      <c r="V1231" s="102">
        <f t="shared" ref="V1231:V1294" si="460">IF(COUNT($BW1231)=0,"",$BW1231)</f>
        <v>4</v>
      </c>
      <c r="W1231" s="102">
        <f t="shared" ref="W1231:W1294" si="461">IF(COUNT($BX1231)=0,"",$BX1231)</f>
        <v>3</v>
      </c>
      <c r="X1231" s="102">
        <f t="shared" ref="X1231:X1294" si="462">IF(COUNT($BY1231)=0,"",$BY1231)</f>
        <v>1</v>
      </c>
      <c r="Y1231" s="102">
        <f t="shared" ref="Y1231:Y1294" si="463">IF(COUNT($BZ1231)=0,"",$BZ1231)</f>
        <v>1</v>
      </c>
      <c r="Z1231" s="102">
        <f t="shared" ref="Z1231:Z1294" si="464">IF(COUNT($CA1231)=0,"",$CA1231)</f>
        <v>3</v>
      </c>
      <c r="AA1231" s="100" t="b">
        <f t="shared" ref="AA1231:AA1294" si="465">COUNTIFS(G1SelectionMask,"x",INDEX(RawDataRefData,$E1231,0),"&gt;0")&gt;=RuleofN</f>
        <v>1</v>
      </c>
      <c r="AB1231" s="100">
        <f t="array" ref="AB1231">IF($AA1231,MEDIAN(IF(G1SelectionMask="x",IF(INDEX(RawDataRefData,$E1231,0)&gt;0,INDEX(RawDataRefData,$E1231,0)),"")),"")</f>
        <v>3</v>
      </c>
      <c r="AC1231" s="100">
        <f t="array" ref="AC1231">IF($AA1231,QUARTILE(IF(G1SelectionMask="x",IF(INDEX(RawDataRefData,$E1231,0)&gt;0,INDEX(RawDataRefData,$E1231,0)),""),1),"")</f>
        <v>2.5</v>
      </c>
      <c r="AD1231" s="100">
        <f t="array" ref="AD1231">IF($AA1231,QUARTILE(IF(G1SelectionMask="x",IF(INDEX(RawDataRefData,$E1231,0)&gt;0,INDEX(RawDataRefData,$E1231,0)),""),3),"")</f>
        <v>3.5</v>
      </c>
      <c r="AE1231" s="100">
        <f t="array" ref="AE1231">IF($AA1231,MIN(IF(G1SelectionMask="x",IF(INDEX(RawDataRefData,$E1231,0)&gt;0,INDEX(RawDataRefData,$E1231,0)),"")),"")</f>
        <v>1</v>
      </c>
      <c r="AF1231" s="100">
        <f t="array" ref="AF1231">IF($AA1231,MAX(IF(G1SelectionMask="x",IF(INDEX(RawDataRefData,$E1231,0)&gt;0,INDEX(RawDataRefData,$E1231,0)),"")),"")</f>
        <v>4</v>
      </c>
      <c r="AG1231" s="100">
        <f t="shared" ref="AG1231:AG1294" si="466">IF($AA1231,AVERAGEIF(G1SelectionMask,"x",INDEX(RawDataRefData,$E1231,0)),"")</f>
        <v>2.8181818181818183</v>
      </c>
      <c r="AH1231" s="100">
        <f t="array" ref="AH1231">IF($AA1231,STDEVA(IF(G1SelectionMask="x",IF(INDEX(RawDataRefData,$E1231,0)&gt;0,INDEX(RawDataRefData,$E1231,0)),"")),"")</f>
        <v>1.0787197799411876</v>
      </c>
      <c r="AI1231" s="101" t="b">
        <f t="shared" ref="AI1231:AI1294" si="467">COUNTIFS(G2SelectionMask,"x",INDEX(RawDataRefData,$E1231,0),"&gt;0")&gt;=RuleofN</f>
        <v>1</v>
      </c>
      <c r="AJ1231" s="101">
        <f t="array" ref="AJ1231">IF($AI1231,MEDIAN(IF(G2SelectionMask="x",IF(INDEX(RawDataRefData,$E1231,0)&gt;0,INDEX(RawDataRefData,$E1231,0)),"")),"")</f>
        <v>3</v>
      </c>
      <c r="AK1231" s="101">
        <f t="array" ref="AK1231">IF($AI1231,QUARTILE(IF(G2SelectionMask="x",IF(INDEX(RawDataRefData,$E1231,0)&gt;0,INDEX(RawDataRefData,$E1231,0)),""),1),"")</f>
        <v>3</v>
      </c>
      <c r="AL1231" s="101">
        <f t="array" ref="AL1231">IF($AI1231,QUARTILE(IF(G2SelectionMask="x",IF(INDEX(RawDataRefData,$E1231,0)&gt;0,INDEX(RawDataRefData,$E1231,0)),""),3),"")</f>
        <v>3</v>
      </c>
      <c r="AM1231" s="101">
        <f t="array" ref="AM1231">IF($AI1231,MIN(IF(G2SelectionMask="x",IF(INDEX(RawDataRefData,$E1231,0)&gt;0,INDEX(RawDataRefData,$E1231,0)),"")),"")</f>
        <v>1</v>
      </c>
      <c r="AN1231" s="101">
        <f t="array" ref="AN1231">IF($AI1231,MAX(IF(G2SelectionMask="x",IF(INDEX(RawDataRefData,$E1231,0)&gt;0,INDEX(RawDataRefData,$E1231,0)),"")),"")</f>
        <v>4</v>
      </c>
      <c r="AO1231" s="101">
        <f t="shared" si="446"/>
        <v>2.9090909090909092</v>
      </c>
      <c r="AP1231" s="101">
        <f t="array" ref="AP1231">IF($AI1231,STDEVA(IF(G2SelectionMask="x",IF(INDEX(RawDataRefData,$E1231,0)&gt;0,INDEX(RawDataRefData,$E1231,0)),"")),"")</f>
        <v>0.8312094145936334</v>
      </c>
      <c r="AQ1231" s="100" t="b">
        <f t="shared" si="447"/>
        <v>0</v>
      </c>
      <c r="AR1231" s="100" t="str">
        <f t="array" ref="AR1231">IF($AQ1231,MEDIAN(IF(G3SelectionMask="x",IF(INDEX(RawDataRefData,$E1231,0)&gt;0,INDEX(RawDataRefData,$E1231,0)),"")),"")</f>
        <v/>
      </c>
      <c r="AS1231" s="100" t="str">
        <f t="array" ref="AS1231">IF($AQ1231,QUARTILE(IF(G3SelectionMask="x",IF(INDEX(RawDataRefData,$E1231,0)&gt;0,INDEX(RawDataRefData,$E1231,0)),""),1),"")</f>
        <v/>
      </c>
      <c r="AT1231" s="100" t="str">
        <f t="array" ref="AT1231">IF($AQ1231,QUARTILE(IF(G3SelectionMask="x",IF(INDEX(RawDataRefData,$E1231,0)&gt;0,INDEX(RawDataRefData,$E1231,0)),""),3),"")</f>
        <v/>
      </c>
      <c r="AU1231" s="100" t="str">
        <f t="array" ref="AU1231">IF($AQ1231,MIN(IF(G3SelectionMask="x",IF(INDEX(RawDataRefData,$E1231,0)&gt;0,INDEX(RawDataRefData,$E1231,0)),"")),"")</f>
        <v/>
      </c>
      <c r="AV1231" s="100" t="str">
        <f t="array" ref="AV1231">IF($AQ1231,MAX(IF(G3SelectionMask="x",IF(INDEX(RawDataRefData,$E1231,0)&gt;0,INDEX(RawDataRefData,$E1231,0)),"")),"")</f>
        <v/>
      </c>
      <c r="AW1231" s="100" t="str">
        <f t="shared" si="448"/>
        <v/>
      </c>
      <c r="AX1231" s="100" t="str">
        <f t="array" ref="AX1231">IF($AQ1231,STDEVA(IF(G3SelectionMask="x",IF(INDEX(RawDataRefData,$E1231,0)&gt;0,INDEX(RawDataRefData,$E1231,0)),"")),"")</f>
        <v/>
      </c>
      <c r="AY1231" s="101" t="b">
        <f t="shared" si="449"/>
        <v>0</v>
      </c>
      <c r="AZ1231" s="101" t="str">
        <f t="array" ref="AZ1231">IF($AY1231,MEDIAN(IF(G4SelectionMask="x",IF(INDEX(RawDataRefData,$E1231,0)&gt;0,INDEX(RawDataRefData,$E1231,0)),"")),"")</f>
        <v/>
      </c>
      <c r="BA1231" s="101" t="str">
        <f t="array" ref="BA1231">IF($AY1231,QUARTILE(IF(G4SelectionMask="x",IF(INDEX(RawDataRefData,$E1231,0)&gt;0,INDEX(RawDataRefData,$E1231,0)),""),1),"")</f>
        <v/>
      </c>
      <c r="BB1231" s="101" t="str">
        <f t="array" ref="BB1231">IF($AY1231,QUARTILE(IF(G4SelectionMask="x",IF(INDEX(RawDataRefData,$E1231,0)&gt;0,INDEX(RawDataRefData,$E1231,0)),""),3),"")</f>
        <v/>
      </c>
      <c r="BC1231" s="101" t="str">
        <f t="array" ref="BC1231">IF($AY1231,MIN(IF(G4SelectionMask="x",IF(INDEX(RawDataRefData,$E1231,0)&gt;0,INDEX(RawDataRefData,$E1231,0)),"")),"")</f>
        <v/>
      </c>
      <c r="BD1231" s="101" t="str">
        <f t="array" ref="BD1231">IF($AY1231,MAX(IF(G4SelectionMask="x",IF(INDEX(RawDataRefData,$E1231,0)&gt;0,INDEX(RawDataRefData,$E1231,0)),"")),"")</f>
        <v/>
      </c>
      <c r="BE1231" s="101" t="str">
        <f t="shared" si="450"/>
        <v/>
      </c>
      <c r="BF1231" s="101" t="str">
        <f t="array" ref="BF1231">IF($AY1231,STDEVA(IF(G4SelectionMask="x",IF(INDEX(RawDataRefData,$E1231,0)&gt;0,INDEX(RawDataRefData,$E1231,0)),"")),"")</f>
        <v/>
      </c>
      <c r="BG1231" s="100" t="b">
        <f t="shared" si="451"/>
        <v>0</v>
      </c>
      <c r="BH1231" s="100" t="str">
        <f t="array" ref="BH1231">IF($BG1231,MEDIAN(IF(G5SelectionMask="x",IF(INDEX(RawDataRefData,$E1231,0)&gt;0,INDEX(RawDataRefData,$E1231,0)),"")),"")</f>
        <v/>
      </c>
      <c r="BI1231" s="100" t="str">
        <f t="array" ref="BI1231">IF($BG1231,QUARTILE(IF(G5SelectionMask="x",IF(INDEX(RawDataRefData,$E1231,0)&gt;0,INDEX(RawDataRefData,$E1231,0)),""),1),"")</f>
        <v/>
      </c>
      <c r="BJ1231" s="100" t="str">
        <f t="array" ref="BJ1231">IF($BG1231,QUARTILE(IF(G5SelectionMask="x",IF(INDEX(RawDataRefData,$E1231,0)&gt;0,INDEX(RawDataRefData,$E1231,0)),""),3),"")</f>
        <v/>
      </c>
      <c r="BK1231" s="100" t="str">
        <f t="array" ref="BK1231">IF($BG1231,MIN(IF(G5SelectionMask="x",IF(INDEX(RawDataRefData,$E1231,0)&gt;0,INDEX(RawDataRefData,$E1231,0)),"")),"")</f>
        <v/>
      </c>
      <c r="BL1231" s="100" t="str">
        <f t="array" ref="BL1231">IF($BG1231,MAX(IF(G5SelectionMask="x",IF(INDEX(RawDataRefData,$E1231,0)&gt;0,INDEX(RawDataRefData,$E1231,0)),"")),"")</f>
        <v/>
      </c>
      <c r="BM1231" s="100" t="str">
        <f t="shared" si="452"/>
        <v/>
      </c>
      <c r="BN1231" s="103" t="str">
        <f t="array" ref="BN1231">IF($BG1231,STDEVA(IF(G5SelectionMask="x",IF(INDEX(RawDataRefData,$E1231,0)&gt;0,INDEX(RawDataRefData,$E1231,0)),"")),"")</f>
        <v/>
      </c>
      <c r="BO1231" s="104"/>
      <c r="BP1231" s="105">
        <v>3</v>
      </c>
      <c r="BQ1231" s="105">
        <v>3</v>
      </c>
      <c r="BR1231" s="105">
        <v>3</v>
      </c>
      <c r="BS1231" s="105">
        <v>4</v>
      </c>
      <c r="BT1231" s="105">
        <v>3</v>
      </c>
      <c r="BU1231" s="105">
        <v>2</v>
      </c>
      <c r="BV1231" s="105">
        <v>4</v>
      </c>
      <c r="BW1231" s="105">
        <v>4</v>
      </c>
      <c r="BX1231" s="105">
        <v>3</v>
      </c>
      <c r="BY1231" s="105">
        <v>1</v>
      </c>
      <c r="BZ1231" s="105">
        <v>1</v>
      </c>
      <c r="CA1231" s="105">
        <v>3</v>
      </c>
      <c r="CB1231" s="105">
        <v>4</v>
      </c>
      <c r="CC1231" s="105">
        <v>3</v>
      </c>
      <c r="CD1231" s="105">
        <v>3</v>
      </c>
    </row>
    <row r="1232" spans="1:82" hidden="1" x14ac:dyDescent="0.2">
      <c r="A1232" s="33" t="e">
        <f t="shared" si="441"/>
        <v>#NAME?</v>
      </c>
      <c r="B1232" s="218"/>
      <c r="C1232" s="212"/>
      <c r="D1232" s="224"/>
      <c r="E1232" s="72">
        <f t="shared" ref="E1232:E1295" si="468">ROW()-RawDataFieldKeyBaseRow</f>
        <v>1223</v>
      </c>
      <c r="F1232" s="9" t="s">
        <v>1284</v>
      </c>
      <c r="H1232" s="9" t="s">
        <v>1214</v>
      </c>
      <c r="I1232" s="9" t="s">
        <v>1626</v>
      </c>
      <c r="K1232" s="100">
        <f t="shared" si="453"/>
        <v>2</v>
      </c>
      <c r="L1232" s="100"/>
      <c r="M1232" s="100"/>
      <c r="N1232" s="100"/>
      <c r="O1232" s="100"/>
      <c r="P1232" s="101">
        <f t="shared" si="454"/>
        <v>1</v>
      </c>
      <c r="Q1232" s="102">
        <f t="shared" si="455"/>
        <v>4</v>
      </c>
      <c r="R1232" s="102">
        <f t="shared" si="456"/>
        <v>1</v>
      </c>
      <c r="S1232" s="102">
        <f t="shared" si="457"/>
        <v>2</v>
      </c>
      <c r="T1232" s="102">
        <f t="shared" si="458"/>
        <v>2</v>
      </c>
      <c r="U1232" s="102">
        <f t="shared" si="459"/>
        <v>1</v>
      </c>
      <c r="V1232" s="102">
        <f t="shared" si="460"/>
        <v>1</v>
      </c>
      <c r="W1232" s="102">
        <f t="shared" si="461"/>
        <v>2</v>
      </c>
      <c r="X1232" s="102">
        <f t="shared" si="462"/>
        <v>2</v>
      </c>
      <c r="Y1232" s="102">
        <f t="shared" si="463"/>
        <v>2</v>
      </c>
      <c r="Z1232" s="102">
        <f t="shared" si="464"/>
        <v>1</v>
      </c>
      <c r="AA1232" s="100" t="b">
        <f t="shared" si="465"/>
        <v>1</v>
      </c>
      <c r="AB1232" s="100">
        <f t="array" ref="AB1232">IF($AA1232,MEDIAN(IF(G1SelectionMask="x",IF(INDEX(RawDataRefData,$E1232,0)&gt;0,INDEX(RawDataRefData,$E1232,0)),"")),"")</f>
        <v>2</v>
      </c>
      <c r="AC1232" s="100">
        <f t="array" ref="AC1232">IF($AA1232,QUARTILE(IF(G1SelectionMask="x",IF(INDEX(RawDataRefData,$E1232,0)&gt;0,INDEX(RawDataRefData,$E1232,0)),""),1),"")</f>
        <v>1</v>
      </c>
      <c r="AD1232" s="100">
        <f t="array" ref="AD1232">IF($AA1232,QUARTILE(IF(G1SelectionMask="x",IF(INDEX(RawDataRefData,$E1232,0)&gt;0,INDEX(RawDataRefData,$E1232,0)),""),3),"")</f>
        <v>2</v>
      </c>
      <c r="AE1232" s="100">
        <f t="array" ref="AE1232">IF($AA1232,MIN(IF(G1SelectionMask="x",IF(INDEX(RawDataRefData,$E1232,0)&gt;0,INDEX(RawDataRefData,$E1232,0)),"")),"")</f>
        <v>1</v>
      </c>
      <c r="AF1232" s="100">
        <f t="array" ref="AF1232">IF($AA1232,MAX(IF(G1SelectionMask="x",IF(INDEX(RawDataRefData,$E1232,0)&gt;0,INDEX(RawDataRefData,$E1232,0)),"")),"")</f>
        <v>4</v>
      </c>
      <c r="AG1232" s="100">
        <f t="shared" si="466"/>
        <v>1.7272727272727273</v>
      </c>
      <c r="AH1232" s="100">
        <f t="array" ref="AH1232">IF($AA1232,STDEVA(IF(G1SelectionMask="x",IF(INDEX(RawDataRefData,$E1232,0)&gt;0,INDEX(RawDataRefData,$E1232,0)),"")),"")</f>
        <v>0.90453403373329078</v>
      </c>
      <c r="AI1232" s="101" t="b">
        <f t="shared" si="467"/>
        <v>1</v>
      </c>
      <c r="AJ1232" s="101">
        <f t="array" ref="AJ1232">IF($AI1232,MEDIAN(IF(G2SelectionMask="x",IF(INDEX(RawDataRefData,$E1232,0)&gt;0,INDEX(RawDataRefData,$E1232,0)),"")),"")</f>
        <v>2</v>
      </c>
      <c r="AK1232" s="101">
        <f t="array" ref="AK1232">IF($AI1232,QUARTILE(IF(G2SelectionMask="x",IF(INDEX(RawDataRefData,$E1232,0)&gt;0,INDEX(RawDataRefData,$E1232,0)),""),1),"")</f>
        <v>1</v>
      </c>
      <c r="AL1232" s="101">
        <f t="array" ref="AL1232">IF($AI1232,QUARTILE(IF(G2SelectionMask="x",IF(INDEX(RawDataRefData,$E1232,0)&gt;0,INDEX(RawDataRefData,$E1232,0)),""),3),"")</f>
        <v>2</v>
      </c>
      <c r="AM1232" s="101">
        <f t="array" ref="AM1232">IF($AI1232,MIN(IF(G2SelectionMask="x",IF(INDEX(RawDataRefData,$E1232,0)&gt;0,INDEX(RawDataRefData,$E1232,0)),"")),"")</f>
        <v>1</v>
      </c>
      <c r="AN1232" s="101">
        <f t="array" ref="AN1232">IF($AI1232,MAX(IF(G2SelectionMask="x",IF(INDEX(RawDataRefData,$E1232,0)&gt;0,INDEX(RawDataRefData,$E1232,0)),"")),"")</f>
        <v>4</v>
      </c>
      <c r="AO1232" s="101">
        <f t="shared" ref="AO1232:AO1295" si="469">IF($AI1232,AVERAGEIF(G2SelectionMask,"x",INDEX(RawDataRefData,$E1232,0)),"")</f>
        <v>1.9090909090909092</v>
      </c>
      <c r="AP1232" s="101">
        <f t="array" ref="AP1232">IF($AI1232,STDEVA(IF(G2SelectionMask="x",IF(INDEX(RawDataRefData,$E1232,0)&gt;0,INDEX(RawDataRefData,$E1232,0)),"")),"")</f>
        <v>0.94387980744853883</v>
      </c>
      <c r="AQ1232" s="100" t="b">
        <f t="shared" ref="AQ1232:AQ1295" si="470">COUNTIFS(G3SelectionMask,"x",INDEX(RawDataRefData,$E1232,0),"&gt;0")&gt;=RuleofN</f>
        <v>0</v>
      </c>
      <c r="AR1232" s="100" t="str">
        <f t="array" ref="AR1232">IF($AQ1232,MEDIAN(IF(G3SelectionMask="x",IF(INDEX(RawDataRefData,$E1232,0)&gt;0,INDEX(RawDataRefData,$E1232,0)),"")),"")</f>
        <v/>
      </c>
      <c r="AS1232" s="100" t="str">
        <f t="array" ref="AS1232">IF($AQ1232,QUARTILE(IF(G3SelectionMask="x",IF(INDEX(RawDataRefData,$E1232,0)&gt;0,INDEX(RawDataRefData,$E1232,0)),""),1),"")</f>
        <v/>
      </c>
      <c r="AT1232" s="100" t="str">
        <f t="array" ref="AT1232">IF($AQ1232,QUARTILE(IF(G3SelectionMask="x",IF(INDEX(RawDataRefData,$E1232,0)&gt;0,INDEX(RawDataRefData,$E1232,0)),""),3),"")</f>
        <v/>
      </c>
      <c r="AU1232" s="100" t="str">
        <f t="array" ref="AU1232">IF($AQ1232,MIN(IF(G3SelectionMask="x",IF(INDEX(RawDataRefData,$E1232,0)&gt;0,INDEX(RawDataRefData,$E1232,0)),"")),"")</f>
        <v/>
      </c>
      <c r="AV1232" s="100" t="str">
        <f t="array" ref="AV1232">IF($AQ1232,MAX(IF(G3SelectionMask="x",IF(INDEX(RawDataRefData,$E1232,0)&gt;0,INDEX(RawDataRefData,$E1232,0)),"")),"")</f>
        <v/>
      </c>
      <c r="AW1232" s="100" t="str">
        <f t="shared" ref="AW1232:AW1295" si="471">IF($AQ1232,AVERAGEIF(G3SelectionMask,"x",INDEX(RawDataRefData,$E1232,0)),"")</f>
        <v/>
      </c>
      <c r="AX1232" s="100" t="str">
        <f t="array" ref="AX1232">IF($AQ1232,STDEVA(IF(G3SelectionMask="x",IF(INDEX(RawDataRefData,$E1232,0)&gt;0,INDEX(RawDataRefData,$E1232,0)),"")),"")</f>
        <v/>
      </c>
      <c r="AY1232" s="101" t="b">
        <f t="shared" ref="AY1232:AY1295" si="472">COUNTIFS(G4SelectionMask,"x",INDEX(RawDataRefData,$E1232,0),"&gt;0")&gt;=RuleofN</f>
        <v>0</v>
      </c>
      <c r="AZ1232" s="101" t="str">
        <f t="array" ref="AZ1232">IF($AY1232,MEDIAN(IF(G4SelectionMask="x",IF(INDEX(RawDataRefData,$E1232,0)&gt;0,INDEX(RawDataRefData,$E1232,0)),"")),"")</f>
        <v/>
      </c>
      <c r="BA1232" s="101" t="str">
        <f t="array" ref="BA1232">IF($AY1232,QUARTILE(IF(G4SelectionMask="x",IF(INDEX(RawDataRefData,$E1232,0)&gt;0,INDEX(RawDataRefData,$E1232,0)),""),1),"")</f>
        <v/>
      </c>
      <c r="BB1232" s="101" t="str">
        <f t="array" ref="BB1232">IF($AY1232,QUARTILE(IF(G4SelectionMask="x",IF(INDEX(RawDataRefData,$E1232,0)&gt;0,INDEX(RawDataRefData,$E1232,0)),""),3),"")</f>
        <v/>
      </c>
      <c r="BC1232" s="101" t="str">
        <f t="array" ref="BC1232">IF($AY1232,MIN(IF(G4SelectionMask="x",IF(INDEX(RawDataRefData,$E1232,0)&gt;0,INDEX(RawDataRefData,$E1232,0)),"")),"")</f>
        <v/>
      </c>
      <c r="BD1232" s="101" t="str">
        <f t="array" ref="BD1232">IF($AY1232,MAX(IF(G4SelectionMask="x",IF(INDEX(RawDataRefData,$E1232,0)&gt;0,INDEX(RawDataRefData,$E1232,0)),"")),"")</f>
        <v/>
      </c>
      <c r="BE1232" s="101" t="str">
        <f t="shared" ref="BE1232:BE1295" si="473">IF($AY1232,AVERAGEIF(G4SelectionMask,"x",INDEX(RawDataRefData,$E1232,0)),"")</f>
        <v/>
      </c>
      <c r="BF1232" s="101" t="str">
        <f t="array" ref="BF1232">IF($AY1232,STDEVA(IF(G4SelectionMask="x",IF(INDEX(RawDataRefData,$E1232,0)&gt;0,INDEX(RawDataRefData,$E1232,0)),"")),"")</f>
        <v/>
      </c>
      <c r="BG1232" s="100" t="b">
        <f t="shared" ref="BG1232:BG1295" si="474">COUNTIFS(G5SelectionMask,"x",INDEX(RawDataRefData,$E1232,0),"&gt;0")&gt;=RuleofN</f>
        <v>0</v>
      </c>
      <c r="BH1232" s="100" t="str">
        <f t="array" ref="BH1232">IF($BG1232,MEDIAN(IF(G5SelectionMask="x",IF(INDEX(RawDataRefData,$E1232,0)&gt;0,INDEX(RawDataRefData,$E1232,0)),"")),"")</f>
        <v/>
      </c>
      <c r="BI1232" s="100" t="str">
        <f t="array" ref="BI1232">IF($BG1232,QUARTILE(IF(G5SelectionMask="x",IF(INDEX(RawDataRefData,$E1232,0)&gt;0,INDEX(RawDataRefData,$E1232,0)),""),1),"")</f>
        <v/>
      </c>
      <c r="BJ1232" s="100" t="str">
        <f t="array" ref="BJ1232">IF($BG1232,QUARTILE(IF(G5SelectionMask="x",IF(INDEX(RawDataRefData,$E1232,0)&gt;0,INDEX(RawDataRefData,$E1232,0)),""),3),"")</f>
        <v/>
      </c>
      <c r="BK1232" s="100" t="str">
        <f t="array" ref="BK1232">IF($BG1232,MIN(IF(G5SelectionMask="x",IF(INDEX(RawDataRefData,$E1232,0)&gt;0,INDEX(RawDataRefData,$E1232,0)),"")),"")</f>
        <v/>
      </c>
      <c r="BL1232" s="100" t="str">
        <f t="array" ref="BL1232">IF($BG1232,MAX(IF(G5SelectionMask="x",IF(INDEX(RawDataRefData,$E1232,0)&gt;0,INDEX(RawDataRefData,$E1232,0)),"")),"")</f>
        <v/>
      </c>
      <c r="BM1232" s="100" t="str">
        <f t="shared" ref="BM1232:BM1295" si="475">IF($BG1232,AVERAGEIF(G5SelectionMask,"x",INDEX(RawDataRefData,$E1232,0)),"")</f>
        <v/>
      </c>
      <c r="BN1232" s="103" t="str">
        <f t="array" ref="BN1232">IF($BG1232,STDEVA(IF(G5SelectionMask="x",IF(INDEX(RawDataRefData,$E1232,0)&gt;0,INDEX(RawDataRefData,$E1232,0)),"")),"")</f>
        <v/>
      </c>
      <c r="BO1232" s="104"/>
      <c r="BP1232" s="105">
        <v>2</v>
      </c>
      <c r="BQ1232" s="105">
        <v>1</v>
      </c>
      <c r="BR1232" s="105">
        <v>4</v>
      </c>
      <c r="BS1232" s="105">
        <v>1</v>
      </c>
      <c r="BT1232" s="105">
        <v>2</v>
      </c>
      <c r="BU1232" s="105">
        <v>2</v>
      </c>
      <c r="BV1232" s="105">
        <v>1</v>
      </c>
      <c r="BW1232" s="105">
        <v>1</v>
      </c>
      <c r="BX1232" s="105">
        <v>2</v>
      </c>
      <c r="BY1232" s="105">
        <v>2</v>
      </c>
      <c r="BZ1232" s="105">
        <v>2</v>
      </c>
      <c r="CA1232" s="105">
        <v>1</v>
      </c>
      <c r="CB1232" s="105">
        <v>2</v>
      </c>
      <c r="CC1232" s="105">
        <v>3</v>
      </c>
      <c r="CD1232" s="105">
        <v>1</v>
      </c>
    </row>
    <row r="1233" spans="1:82" hidden="1" x14ac:dyDescent="0.2">
      <c r="A1233" s="33" t="e">
        <f t="shared" si="441"/>
        <v>#NAME?</v>
      </c>
      <c r="B1233" s="218"/>
      <c r="C1233" s="212"/>
      <c r="D1233" s="224"/>
      <c r="E1233" s="72">
        <f t="shared" si="468"/>
        <v>1224</v>
      </c>
      <c r="F1233" s="9" t="s">
        <v>1285</v>
      </c>
      <c r="H1233" s="9" t="s">
        <v>1214</v>
      </c>
      <c r="I1233" s="9" t="s">
        <v>1626</v>
      </c>
      <c r="K1233" s="100">
        <f t="shared" si="453"/>
        <v>2</v>
      </c>
      <c r="L1233" s="100"/>
      <c r="M1233" s="100"/>
      <c r="N1233" s="100"/>
      <c r="O1233" s="100"/>
      <c r="P1233" s="101">
        <f t="shared" si="454"/>
        <v>4</v>
      </c>
      <c r="Q1233" s="102">
        <f t="shared" si="455"/>
        <v>1</v>
      </c>
      <c r="R1233" s="102">
        <f t="shared" si="456"/>
        <v>4</v>
      </c>
      <c r="S1233" s="102">
        <f t="shared" si="457"/>
        <v>2</v>
      </c>
      <c r="T1233" s="102">
        <f t="shared" si="458"/>
        <v>1</v>
      </c>
      <c r="U1233" s="102">
        <f t="shared" si="459"/>
        <v>2</v>
      </c>
      <c r="V1233" s="102">
        <f t="shared" si="460"/>
        <v>4</v>
      </c>
      <c r="W1233" s="102">
        <f t="shared" si="461"/>
        <v>3</v>
      </c>
      <c r="X1233" s="102">
        <f t="shared" si="462"/>
        <v>2</v>
      </c>
      <c r="Y1233" s="102">
        <f t="shared" si="463"/>
        <v>2</v>
      </c>
      <c r="Z1233" s="102">
        <f t="shared" si="464"/>
        <v>4</v>
      </c>
      <c r="AA1233" s="100" t="b">
        <f t="shared" si="465"/>
        <v>1</v>
      </c>
      <c r="AB1233" s="100">
        <f t="array" ref="AB1233">IF($AA1233,MEDIAN(IF(G1SelectionMask="x",IF(INDEX(RawDataRefData,$E1233,0)&gt;0,INDEX(RawDataRefData,$E1233,0)),"")),"")</f>
        <v>2</v>
      </c>
      <c r="AC1233" s="100">
        <f t="array" ref="AC1233">IF($AA1233,QUARTILE(IF(G1SelectionMask="x",IF(INDEX(RawDataRefData,$E1233,0)&gt;0,INDEX(RawDataRefData,$E1233,0)),""),1),"")</f>
        <v>2</v>
      </c>
      <c r="AD1233" s="100">
        <f t="array" ref="AD1233">IF($AA1233,QUARTILE(IF(G1SelectionMask="x",IF(INDEX(RawDataRefData,$E1233,0)&gt;0,INDEX(RawDataRefData,$E1233,0)),""),3),"")</f>
        <v>4</v>
      </c>
      <c r="AE1233" s="100">
        <f t="array" ref="AE1233">IF($AA1233,MIN(IF(G1SelectionMask="x",IF(INDEX(RawDataRefData,$E1233,0)&gt;0,INDEX(RawDataRefData,$E1233,0)),"")),"")</f>
        <v>1</v>
      </c>
      <c r="AF1233" s="100">
        <f t="array" ref="AF1233">IF($AA1233,MAX(IF(G1SelectionMask="x",IF(INDEX(RawDataRefData,$E1233,0)&gt;0,INDEX(RawDataRefData,$E1233,0)),"")),"")</f>
        <v>4</v>
      </c>
      <c r="AG1233" s="100">
        <f t="shared" si="466"/>
        <v>2.6363636363636362</v>
      </c>
      <c r="AH1233" s="100">
        <f t="array" ref="AH1233">IF($AA1233,STDEVA(IF(G1SelectionMask="x",IF(INDEX(RawDataRefData,$E1233,0)&gt;0,INDEX(RawDataRefData,$E1233,0)),"")),"")</f>
        <v>1.2060453783110545</v>
      </c>
      <c r="AI1233" s="101" t="b">
        <f t="shared" si="467"/>
        <v>1</v>
      </c>
      <c r="AJ1233" s="101">
        <f t="array" ref="AJ1233">IF($AI1233,MEDIAN(IF(G2SelectionMask="x",IF(INDEX(RawDataRefData,$E1233,0)&gt;0,INDEX(RawDataRefData,$E1233,0)),"")),"")</f>
        <v>3</v>
      </c>
      <c r="AK1233" s="101">
        <f t="array" ref="AK1233">IF($AI1233,QUARTILE(IF(G2SelectionMask="x",IF(INDEX(RawDataRefData,$E1233,0)&gt;0,INDEX(RawDataRefData,$E1233,0)),""),1),"")</f>
        <v>2</v>
      </c>
      <c r="AL1233" s="101">
        <f t="array" ref="AL1233">IF($AI1233,QUARTILE(IF(G2SelectionMask="x",IF(INDEX(RawDataRefData,$E1233,0)&gt;0,INDEX(RawDataRefData,$E1233,0)),""),3),"")</f>
        <v>3.5</v>
      </c>
      <c r="AM1233" s="101">
        <f t="array" ref="AM1233">IF($AI1233,MIN(IF(G2SelectionMask="x",IF(INDEX(RawDataRefData,$E1233,0)&gt;0,INDEX(RawDataRefData,$E1233,0)),"")),"")</f>
        <v>1</v>
      </c>
      <c r="AN1233" s="101">
        <f t="array" ref="AN1233">IF($AI1233,MAX(IF(G2SelectionMask="x",IF(INDEX(RawDataRefData,$E1233,0)&gt;0,INDEX(RawDataRefData,$E1233,0)),"")),"")</f>
        <v>4</v>
      </c>
      <c r="AO1233" s="101">
        <f t="shared" si="469"/>
        <v>2.7272727272727271</v>
      </c>
      <c r="AP1233" s="101">
        <f t="array" ref="AP1233">IF($AI1233,STDEVA(IF(G2SelectionMask="x",IF(INDEX(RawDataRefData,$E1233,0)&gt;0,INDEX(RawDataRefData,$E1233,0)),"")),"")</f>
        <v>1.1037127426019049</v>
      </c>
      <c r="AQ1233" s="100" t="b">
        <f t="shared" si="470"/>
        <v>0</v>
      </c>
      <c r="AR1233" s="100" t="str">
        <f t="array" ref="AR1233">IF($AQ1233,MEDIAN(IF(G3SelectionMask="x",IF(INDEX(RawDataRefData,$E1233,0)&gt;0,INDEX(RawDataRefData,$E1233,0)),"")),"")</f>
        <v/>
      </c>
      <c r="AS1233" s="100" t="str">
        <f t="array" ref="AS1233">IF($AQ1233,QUARTILE(IF(G3SelectionMask="x",IF(INDEX(RawDataRefData,$E1233,0)&gt;0,INDEX(RawDataRefData,$E1233,0)),""),1),"")</f>
        <v/>
      </c>
      <c r="AT1233" s="100" t="str">
        <f t="array" ref="AT1233">IF($AQ1233,QUARTILE(IF(G3SelectionMask="x",IF(INDEX(RawDataRefData,$E1233,0)&gt;0,INDEX(RawDataRefData,$E1233,0)),""),3),"")</f>
        <v/>
      </c>
      <c r="AU1233" s="100" t="str">
        <f t="array" ref="AU1233">IF($AQ1233,MIN(IF(G3SelectionMask="x",IF(INDEX(RawDataRefData,$E1233,0)&gt;0,INDEX(RawDataRefData,$E1233,0)),"")),"")</f>
        <v/>
      </c>
      <c r="AV1233" s="100" t="str">
        <f t="array" ref="AV1233">IF($AQ1233,MAX(IF(G3SelectionMask="x",IF(INDEX(RawDataRefData,$E1233,0)&gt;0,INDEX(RawDataRefData,$E1233,0)),"")),"")</f>
        <v/>
      </c>
      <c r="AW1233" s="100" t="str">
        <f t="shared" si="471"/>
        <v/>
      </c>
      <c r="AX1233" s="100" t="str">
        <f t="array" ref="AX1233">IF($AQ1233,STDEVA(IF(G3SelectionMask="x",IF(INDEX(RawDataRefData,$E1233,0)&gt;0,INDEX(RawDataRefData,$E1233,0)),"")),"")</f>
        <v/>
      </c>
      <c r="AY1233" s="101" t="b">
        <f t="shared" si="472"/>
        <v>0</v>
      </c>
      <c r="AZ1233" s="101" t="str">
        <f t="array" ref="AZ1233">IF($AY1233,MEDIAN(IF(G4SelectionMask="x",IF(INDEX(RawDataRefData,$E1233,0)&gt;0,INDEX(RawDataRefData,$E1233,0)),"")),"")</f>
        <v/>
      </c>
      <c r="BA1233" s="101" t="str">
        <f t="array" ref="BA1233">IF($AY1233,QUARTILE(IF(G4SelectionMask="x",IF(INDEX(RawDataRefData,$E1233,0)&gt;0,INDEX(RawDataRefData,$E1233,0)),""),1),"")</f>
        <v/>
      </c>
      <c r="BB1233" s="101" t="str">
        <f t="array" ref="BB1233">IF($AY1233,QUARTILE(IF(G4SelectionMask="x",IF(INDEX(RawDataRefData,$E1233,0)&gt;0,INDEX(RawDataRefData,$E1233,0)),""),3),"")</f>
        <v/>
      </c>
      <c r="BC1233" s="101" t="str">
        <f t="array" ref="BC1233">IF($AY1233,MIN(IF(G4SelectionMask="x",IF(INDEX(RawDataRefData,$E1233,0)&gt;0,INDEX(RawDataRefData,$E1233,0)),"")),"")</f>
        <v/>
      </c>
      <c r="BD1233" s="101" t="str">
        <f t="array" ref="BD1233">IF($AY1233,MAX(IF(G4SelectionMask="x",IF(INDEX(RawDataRefData,$E1233,0)&gt;0,INDEX(RawDataRefData,$E1233,0)),"")),"")</f>
        <v/>
      </c>
      <c r="BE1233" s="101" t="str">
        <f t="shared" si="473"/>
        <v/>
      </c>
      <c r="BF1233" s="101" t="str">
        <f t="array" ref="BF1233">IF($AY1233,STDEVA(IF(G4SelectionMask="x",IF(INDEX(RawDataRefData,$E1233,0)&gt;0,INDEX(RawDataRefData,$E1233,0)),"")),"")</f>
        <v/>
      </c>
      <c r="BG1233" s="100" t="b">
        <f t="shared" si="474"/>
        <v>0</v>
      </c>
      <c r="BH1233" s="100" t="str">
        <f t="array" ref="BH1233">IF($BG1233,MEDIAN(IF(G5SelectionMask="x",IF(INDEX(RawDataRefData,$E1233,0)&gt;0,INDEX(RawDataRefData,$E1233,0)),"")),"")</f>
        <v/>
      </c>
      <c r="BI1233" s="100" t="str">
        <f t="array" ref="BI1233">IF($BG1233,QUARTILE(IF(G5SelectionMask="x",IF(INDEX(RawDataRefData,$E1233,0)&gt;0,INDEX(RawDataRefData,$E1233,0)),""),1),"")</f>
        <v/>
      </c>
      <c r="BJ1233" s="100" t="str">
        <f t="array" ref="BJ1233">IF($BG1233,QUARTILE(IF(G5SelectionMask="x",IF(INDEX(RawDataRefData,$E1233,0)&gt;0,INDEX(RawDataRefData,$E1233,0)),""),3),"")</f>
        <v/>
      </c>
      <c r="BK1233" s="100" t="str">
        <f t="array" ref="BK1233">IF($BG1233,MIN(IF(G5SelectionMask="x",IF(INDEX(RawDataRefData,$E1233,0)&gt;0,INDEX(RawDataRefData,$E1233,0)),"")),"")</f>
        <v/>
      </c>
      <c r="BL1233" s="100" t="str">
        <f t="array" ref="BL1233">IF($BG1233,MAX(IF(G5SelectionMask="x",IF(INDEX(RawDataRefData,$E1233,0)&gt;0,INDEX(RawDataRefData,$E1233,0)),"")),"")</f>
        <v/>
      </c>
      <c r="BM1233" s="100" t="str">
        <f t="shared" si="475"/>
        <v/>
      </c>
      <c r="BN1233" s="103" t="str">
        <f t="array" ref="BN1233">IF($BG1233,STDEVA(IF(G5SelectionMask="x",IF(INDEX(RawDataRefData,$E1233,0)&gt;0,INDEX(RawDataRefData,$E1233,0)),"")),"")</f>
        <v/>
      </c>
      <c r="BO1233" s="104"/>
      <c r="BP1233" s="105">
        <v>2</v>
      </c>
      <c r="BQ1233" s="105">
        <v>4</v>
      </c>
      <c r="BR1233" s="105">
        <v>1</v>
      </c>
      <c r="BS1233" s="105">
        <v>4</v>
      </c>
      <c r="BT1233" s="105">
        <v>2</v>
      </c>
      <c r="BU1233" s="105">
        <v>1</v>
      </c>
      <c r="BV1233" s="105">
        <v>2</v>
      </c>
      <c r="BW1233" s="105">
        <v>4</v>
      </c>
      <c r="BX1233" s="105">
        <v>3</v>
      </c>
      <c r="BY1233" s="105">
        <v>2</v>
      </c>
      <c r="BZ1233" s="105">
        <v>2</v>
      </c>
      <c r="CA1233" s="105">
        <v>4</v>
      </c>
      <c r="CB1233" s="105">
        <v>3</v>
      </c>
      <c r="CC1233" s="105">
        <v>3</v>
      </c>
      <c r="CD1233" s="105">
        <v>3</v>
      </c>
    </row>
    <row r="1234" spans="1:82" hidden="1" x14ac:dyDescent="0.2">
      <c r="A1234" s="33" t="e">
        <f t="shared" si="441"/>
        <v>#NAME?</v>
      </c>
      <c r="B1234" s="218"/>
      <c r="C1234" s="212"/>
      <c r="D1234" s="224"/>
      <c r="E1234" s="72">
        <f t="shared" si="468"/>
        <v>1225</v>
      </c>
      <c r="F1234" s="9" t="s">
        <v>1286</v>
      </c>
      <c r="H1234" s="9" t="s">
        <v>1214</v>
      </c>
      <c r="I1234" s="9" t="s">
        <v>1626</v>
      </c>
      <c r="K1234" s="100">
        <f t="shared" si="453"/>
        <v>1</v>
      </c>
      <c r="L1234" s="100"/>
      <c r="M1234" s="100"/>
      <c r="N1234" s="100"/>
      <c r="O1234" s="100"/>
      <c r="P1234" s="101">
        <f t="shared" si="454"/>
        <v>3</v>
      </c>
      <c r="Q1234" s="102">
        <f t="shared" si="455"/>
        <v>1</v>
      </c>
      <c r="R1234" s="102">
        <f t="shared" si="456"/>
        <v>4</v>
      </c>
      <c r="S1234" s="102">
        <f t="shared" si="457"/>
        <v>3</v>
      </c>
      <c r="T1234" s="102">
        <f t="shared" si="458"/>
        <v>2</v>
      </c>
      <c r="U1234" s="102">
        <f t="shared" si="459"/>
        <v>3</v>
      </c>
      <c r="V1234" s="102">
        <f t="shared" si="460"/>
        <v>2</v>
      </c>
      <c r="W1234" s="102">
        <f t="shared" si="461"/>
        <v>1</v>
      </c>
      <c r="X1234" s="102">
        <f t="shared" si="462"/>
        <v>2</v>
      </c>
      <c r="Y1234" s="102">
        <f t="shared" si="463"/>
        <v>1</v>
      </c>
      <c r="Z1234" s="102">
        <f t="shared" si="464"/>
        <v>3</v>
      </c>
      <c r="AA1234" s="100" t="b">
        <f t="shared" si="465"/>
        <v>1</v>
      </c>
      <c r="AB1234" s="100">
        <f t="array" ref="AB1234">IF($AA1234,MEDIAN(IF(G1SelectionMask="x",IF(INDEX(RawDataRefData,$E1234,0)&gt;0,INDEX(RawDataRefData,$E1234,0)),"")),"")</f>
        <v>2</v>
      </c>
      <c r="AC1234" s="100">
        <f t="array" ref="AC1234">IF($AA1234,QUARTILE(IF(G1SelectionMask="x",IF(INDEX(RawDataRefData,$E1234,0)&gt;0,INDEX(RawDataRefData,$E1234,0)),""),1),"")</f>
        <v>1.5</v>
      </c>
      <c r="AD1234" s="100">
        <f t="array" ref="AD1234">IF($AA1234,QUARTILE(IF(G1SelectionMask="x",IF(INDEX(RawDataRefData,$E1234,0)&gt;0,INDEX(RawDataRefData,$E1234,0)),""),3),"")</f>
        <v>3</v>
      </c>
      <c r="AE1234" s="100">
        <f t="array" ref="AE1234">IF($AA1234,MIN(IF(G1SelectionMask="x",IF(INDEX(RawDataRefData,$E1234,0)&gt;0,INDEX(RawDataRefData,$E1234,0)),"")),"")</f>
        <v>1</v>
      </c>
      <c r="AF1234" s="100">
        <f t="array" ref="AF1234">IF($AA1234,MAX(IF(G1SelectionMask="x",IF(INDEX(RawDataRefData,$E1234,0)&gt;0,INDEX(RawDataRefData,$E1234,0)),"")),"")</f>
        <v>4</v>
      </c>
      <c r="AG1234" s="100">
        <f t="shared" si="466"/>
        <v>2.2727272727272729</v>
      </c>
      <c r="AH1234" s="100">
        <f t="array" ref="AH1234">IF($AA1234,STDEVA(IF(G1SelectionMask="x",IF(INDEX(RawDataRefData,$E1234,0)&gt;0,INDEX(RawDataRefData,$E1234,0)),"")),"")</f>
        <v>1.009049958219026</v>
      </c>
      <c r="AI1234" s="101" t="b">
        <f t="shared" si="467"/>
        <v>1</v>
      </c>
      <c r="AJ1234" s="101">
        <f t="array" ref="AJ1234">IF($AI1234,MEDIAN(IF(G2SelectionMask="x",IF(INDEX(RawDataRefData,$E1234,0)&gt;0,INDEX(RawDataRefData,$E1234,0)),"")),"")</f>
        <v>3</v>
      </c>
      <c r="AK1234" s="101">
        <f t="array" ref="AK1234">IF($AI1234,QUARTILE(IF(G2SelectionMask="x",IF(INDEX(RawDataRefData,$E1234,0)&gt;0,INDEX(RawDataRefData,$E1234,0)),""),1),"")</f>
        <v>1.5</v>
      </c>
      <c r="AL1234" s="101">
        <f t="array" ref="AL1234">IF($AI1234,QUARTILE(IF(G2SelectionMask="x",IF(INDEX(RawDataRefData,$E1234,0)&gt;0,INDEX(RawDataRefData,$E1234,0)),""),3),"")</f>
        <v>3</v>
      </c>
      <c r="AM1234" s="101">
        <f t="array" ref="AM1234">IF($AI1234,MIN(IF(G2SelectionMask="x",IF(INDEX(RawDataRefData,$E1234,0)&gt;0,INDEX(RawDataRefData,$E1234,0)),"")),"")</f>
        <v>1</v>
      </c>
      <c r="AN1234" s="101">
        <f t="array" ref="AN1234">IF($AI1234,MAX(IF(G2SelectionMask="x",IF(INDEX(RawDataRefData,$E1234,0)&gt;0,INDEX(RawDataRefData,$E1234,0)),"")),"")</f>
        <v>4</v>
      </c>
      <c r="AO1234" s="101">
        <f t="shared" si="469"/>
        <v>2.3636363636363638</v>
      </c>
      <c r="AP1234" s="101">
        <f t="array" ref="AP1234">IF($AI1234,STDEVA(IF(G2SelectionMask="x",IF(INDEX(RawDataRefData,$E1234,0)&gt;0,INDEX(RawDataRefData,$E1234,0)),"")),"")</f>
        <v>1.0269106361049412</v>
      </c>
      <c r="AQ1234" s="100" t="b">
        <f t="shared" si="470"/>
        <v>0</v>
      </c>
      <c r="AR1234" s="100" t="str">
        <f t="array" ref="AR1234">IF($AQ1234,MEDIAN(IF(G3SelectionMask="x",IF(INDEX(RawDataRefData,$E1234,0)&gt;0,INDEX(RawDataRefData,$E1234,0)),"")),"")</f>
        <v/>
      </c>
      <c r="AS1234" s="100" t="str">
        <f t="array" ref="AS1234">IF($AQ1234,QUARTILE(IF(G3SelectionMask="x",IF(INDEX(RawDataRefData,$E1234,0)&gt;0,INDEX(RawDataRefData,$E1234,0)),""),1),"")</f>
        <v/>
      </c>
      <c r="AT1234" s="100" t="str">
        <f t="array" ref="AT1234">IF($AQ1234,QUARTILE(IF(G3SelectionMask="x",IF(INDEX(RawDataRefData,$E1234,0)&gt;0,INDEX(RawDataRefData,$E1234,0)),""),3),"")</f>
        <v/>
      </c>
      <c r="AU1234" s="100" t="str">
        <f t="array" ref="AU1234">IF($AQ1234,MIN(IF(G3SelectionMask="x",IF(INDEX(RawDataRefData,$E1234,0)&gt;0,INDEX(RawDataRefData,$E1234,0)),"")),"")</f>
        <v/>
      </c>
      <c r="AV1234" s="100" t="str">
        <f t="array" ref="AV1234">IF($AQ1234,MAX(IF(G3SelectionMask="x",IF(INDEX(RawDataRefData,$E1234,0)&gt;0,INDEX(RawDataRefData,$E1234,0)),"")),"")</f>
        <v/>
      </c>
      <c r="AW1234" s="100" t="str">
        <f t="shared" si="471"/>
        <v/>
      </c>
      <c r="AX1234" s="100" t="str">
        <f t="array" ref="AX1234">IF($AQ1234,STDEVA(IF(G3SelectionMask="x",IF(INDEX(RawDataRefData,$E1234,0)&gt;0,INDEX(RawDataRefData,$E1234,0)),"")),"")</f>
        <v/>
      </c>
      <c r="AY1234" s="101" t="b">
        <f t="shared" si="472"/>
        <v>0</v>
      </c>
      <c r="AZ1234" s="101" t="str">
        <f t="array" ref="AZ1234">IF($AY1234,MEDIAN(IF(G4SelectionMask="x",IF(INDEX(RawDataRefData,$E1234,0)&gt;0,INDEX(RawDataRefData,$E1234,0)),"")),"")</f>
        <v/>
      </c>
      <c r="BA1234" s="101" t="str">
        <f t="array" ref="BA1234">IF($AY1234,QUARTILE(IF(G4SelectionMask="x",IF(INDEX(RawDataRefData,$E1234,0)&gt;0,INDEX(RawDataRefData,$E1234,0)),""),1),"")</f>
        <v/>
      </c>
      <c r="BB1234" s="101" t="str">
        <f t="array" ref="BB1234">IF($AY1234,QUARTILE(IF(G4SelectionMask="x",IF(INDEX(RawDataRefData,$E1234,0)&gt;0,INDEX(RawDataRefData,$E1234,0)),""),3),"")</f>
        <v/>
      </c>
      <c r="BC1234" s="101" t="str">
        <f t="array" ref="BC1234">IF($AY1234,MIN(IF(G4SelectionMask="x",IF(INDEX(RawDataRefData,$E1234,0)&gt;0,INDEX(RawDataRefData,$E1234,0)),"")),"")</f>
        <v/>
      </c>
      <c r="BD1234" s="101" t="str">
        <f t="array" ref="BD1234">IF($AY1234,MAX(IF(G4SelectionMask="x",IF(INDEX(RawDataRefData,$E1234,0)&gt;0,INDEX(RawDataRefData,$E1234,0)),"")),"")</f>
        <v/>
      </c>
      <c r="BE1234" s="101" t="str">
        <f t="shared" si="473"/>
        <v/>
      </c>
      <c r="BF1234" s="101" t="str">
        <f t="array" ref="BF1234">IF($AY1234,STDEVA(IF(G4SelectionMask="x",IF(INDEX(RawDataRefData,$E1234,0)&gt;0,INDEX(RawDataRefData,$E1234,0)),"")),"")</f>
        <v/>
      </c>
      <c r="BG1234" s="100" t="b">
        <f t="shared" si="474"/>
        <v>0</v>
      </c>
      <c r="BH1234" s="100" t="str">
        <f t="array" ref="BH1234">IF($BG1234,MEDIAN(IF(G5SelectionMask="x",IF(INDEX(RawDataRefData,$E1234,0)&gt;0,INDEX(RawDataRefData,$E1234,0)),"")),"")</f>
        <v/>
      </c>
      <c r="BI1234" s="100" t="str">
        <f t="array" ref="BI1234">IF($BG1234,QUARTILE(IF(G5SelectionMask="x",IF(INDEX(RawDataRefData,$E1234,0)&gt;0,INDEX(RawDataRefData,$E1234,0)),""),1),"")</f>
        <v/>
      </c>
      <c r="BJ1234" s="100" t="str">
        <f t="array" ref="BJ1234">IF($BG1234,QUARTILE(IF(G5SelectionMask="x",IF(INDEX(RawDataRefData,$E1234,0)&gt;0,INDEX(RawDataRefData,$E1234,0)),""),3),"")</f>
        <v/>
      </c>
      <c r="BK1234" s="100" t="str">
        <f t="array" ref="BK1234">IF($BG1234,MIN(IF(G5SelectionMask="x",IF(INDEX(RawDataRefData,$E1234,0)&gt;0,INDEX(RawDataRefData,$E1234,0)),"")),"")</f>
        <v/>
      </c>
      <c r="BL1234" s="100" t="str">
        <f t="array" ref="BL1234">IF($BG1234,MAX(IF(G5SelectionMask="x",IF(INDEX(RawDataRefData,$E1234,0)&gt;0,INDEX(RawDataRefData,$E1234,0)),"")),"")</f>
        <v/>
      </c>
      <c r="BM1234" s="100" t="str">
        <f t="shared" si="475"/>
        <v/>
      </c>
      <c r="BN1234" s="103" t="str">
        <f t="array" ref="BN1234">IF($BG1234,STDEVA(IF(G5SelectionMask="x",IF(INDEX(RawDataRefData,$E1234,0)&gt;0,INDEX(RawDataRefData,$E1234,0)),"")),"")</f>
        <v/>
      </c>
      <c r="BO1234" s="104"/>
      <c r="BP1234" s="105">
        <v>1</v>
      </c>
      <c r="BQ1234" s="105">
        <v>3</v>
      </c>
      <c r="BR1234" s="105">
        <v>1</v>
      </c>
      <c r="BS1234" s="105">
        <v>4</v>
      </c>
      <c r="BT1234" s="105">
        <v>3</v>
      </c>
      <c r="BU1234" s="105">
        <v>2</v>
      </c>
      <c r="BV1234" s="105">
        <v>3</v>
      </c>
      <c r="BW1234" s="105">
        <v>2</v>
      </c>
      <c r="BX1234" s="105">
        <v>1</v>
      </c>
      <c r="BY1234" s="105">
        <v>2</v>
      </c>
      <c r="BZ1234" s="105">
        <v>1</v>
      </c>
      <c r="CA1234" s="105">
        <v>3</v>
      </c>
      <c r="CB1234" s="105">
        <v>3</v>
      </c>
      <c r="CC1234" s="105">
        <v>4</v>
      </c>
      <c r="CD1234" s="105">
        <v>3</v>
      </c>
    </row>
    <row r="1235" spans="1:82" hidden="1" x14ac:dyDescent="0.2">
      <c r="A1235" s="33" t="e">
        <f t="shared" si="441"/>
        <v>#NAME?</v>
      </c>
      <c r="B1235" s="218"/>
      <c r="C1235" s="212"/>
      <c r="D1235" s="224"/>
      <c r="E1235" s="72">
        <f t="shared" si="468"/>
        <v>1226</v>
      </c>
      <c r="F1235" s="9" t="s">
        <v>1287</v>
      </c>
      <c r="H1235" s="9" t="s">
        <v>1214</v>
      </c>
      <c r="I1235" s="9" t="s">
        <v>1626</v>
      </c>
      <c r="K1235" s="100">
        <f t="shared" si="453"/>
        <v>2</v>
      </c>
      <c r="L1235" s="100"/>
      <c r="M1235" s="100"/>
      <c r="N1235" s="100"/>
      <c r="O1235" s="100"/>
      <c r="P1235" s="101">
        <f t="shared" si="454"/>
        <v>1</v>
      </c>
      <c r="Q1235" s="102">
        <f t="shared" si="455"/>
        <v>1</v>
      </c>
      <c r="R1235" s="102">
        <f t="shared" si="456"/>
        <v>2</v>
      </c>
      <c r="S1235" s="102">
        <f t="shared" si="457"/>
        <v>1</v>
      </c>
      <c r="T1235" s="102">
        <f t="shared" si="458"/>
        <v>1</v>
      </c>
      <c r="U1235" s="102">
        <f t="shared" si="459"/>
        <v>1</v>
      </c>
      <c r="V1235" s="102">
        <f t="shared" si="460"/>
        <v>4</v>
      </c>
      <c r="W1235" s="102">
        <f t="shared" si="461"/>
        <v>4</v>
      </c>
      <c r="X1235" s="102">
        <f t="shared" si="462"/>
        <v>2</v>
      </c>
      <c r="Y1235" s="102">
        <f t="shared" si="463"/>
        <v>3</v>
      </c>
      <c r="Z1235" s="102">
        <f t="shared" si="464"/>
        <v>3</v>
      </c>
      <c r="AA1235" s="100" t="b">
        <f t="shared" si="465"/>
        <v>1</v>
      </c>
      <c r="AB1235" s="100">
        <f t="array" ref="AB1235">IF($AA1235,MEDIAN(IF(G1SelectionMask="x",IF(INDEX(RawDataRefData,$E1235,0)&gt;0,INDEX(RawDataRefData,$E1235,0)),"")),"")</f>
        <v>2</v>
      </c>
      <c r="AC1235" s="100">
        <f t="array" ref="AC1235">IF($AA1235,QUARTILE(IF(G1SelectionMask="x",IF(INDEX(RawDataRefData,$E1235,0)&gt;0,INDEX(RawDataRefData,$E1235,0)),""),1),"")</f>
        <v>1</v>
      </c>
      <c r="AD1235" s="100">
        <f t="array" ref="AD1235">IF($AA1235,QUARTILE(IF(G1SelectionMask="x",IF(INDEX(RawDataRefData,$E1235,0)&gt;0,INDEX(RawDataRefData,$E1235,0)),""),3),"")</f>
        <v>3</v>
      </c>
      <c r="AE1235" s="100">
        <f t="array" ref="AE1235">IF($AA1235,MIN(IF(G1SelectionMask="x",IF(INDEX(RawDataRefData,$E1235,0)&gt;0,INDEX(RawDataRefData,$E1235,0)),"")),"")</f>
        <v>1</v>
      </c>
      <c r="AF1235" s="100">
        <f t="array" ref="AF1235">IF($AA1235,MAX(IF(G1SelectionMask="x",IF(INDEX(RawDataRefData,$E1235,0)&gt;0,INDEX(RawDataRefData,$E1235,0)),"")),"")</f>
        <v>4</v>
      </c>
      <c r="AG1235" s="100">
        <f t="shared" si="466"/>
        <v>2.0909090909090908</v>
      </c>
      <c r="AH1235" s="100">
        <f t="array" ref="AH1235">IF($AA1235,STDEVA(IF(G1SelectionMask="x",IF(INDEX(RawDataRefData,$E1235,0)&gt;0,INDEX(RawDataRefData,$E1235,0)),"")),"")</f>
        <v>1.2210278829367864</v>
      </c>
      <c r="AI1235" s="101" t="b">
        <f t="shared" si="467"/>
        <v>1</v>
      </c>
      <c r="AJ1235" s="101">
        <f t="array" ref="AJ1235">IF($AI1235,MEDIAN(IF(G2SelectionMask="x",IF(INDEX(RawDataRefData,$E1235,0)&gt;0,INDEX(RawDataRefData,$E1235,0)),"")),"")</f>
        <v>1</v>
      </c>
      <c r="AK1235" s="101">
        <f t="array" ref="AK1235">IF($AI1235,QUARTILE(IF(G2SelectionMask="x",IF(INDEX(RawDataRefData,$E1235,0)&gt;0,INDEX(RawDataRefData,$E1235,0)),""),1),"")</f>
        <v>1</v>
      </c>
      <c r="AL1235" s="101">
        <f t="array" ref="AL1235">IF($AI1235,QUARTILE(IF(G2SelectionMask="x",IF(INDEX(RawDataRefData,$E1235,0)&gt;0,INDEX(RawDataRefData,$E1235,0)),""),3),"")</f>
        <v>3</v>
      </c>
      <c r="AM1235" s="101">
        <f t="array" ref="AM1235">IF($AI1235,MIN(IF(G2SelectionMask="x",IF(INDEX(RawDataRefData,$E1235,0)&gt;0,INDEX(RawDataRefData,$E1235,0)),"")),"")</f>
        <v>1</v>
      </c>
      <c r="AN1235" s="101">
        <f t="array" ref="AN1235">IF($AI1235,MAX(IF(G2SelectionMask="x",IF(INDEX(RawDataRefData,$E1235,0)&gt;0,INDEX(RawDataRefData,$E1235,0)),"")),"")</f>
        <v>4</v>
      </c>
      <c r="AO1235" s="101">
        <f t="shared" si="469"/>
        <v>2</v>
      </c>
      <c r="AP1235" s="101">
        <f t="array" ref="AP1235">IF($AI1235,STDEVA(IF(G2SelectionMask="x",IF(INDEX(RawDataRefData,$E1235,0)&gt;0,INDEX(RawDataRefData,$E1235,0)),"")),"")</f>
        <v>1.2649110640673518</v>
      </c>
      <c r="AQ1235" s="100" t="b">
        <f t="shared" si="470"/>
        <v>0</v>
      </c>
      <c r="AR1235" s="100" t="str">
        <f t="array" ref="AR1235">IF($AQ1235,MEDIAN(IF(G3SelectionMask="x",IF(INDEX(RawDataRefData,$E1235,0)&gt;0,INDEX(RawDataRefData,$E1235,0)),"")),"")</f>
        <v/>
      </c>
      <c r="AS1235" s="100" t="str">
        <f t="array" ref="AS1235">IF($AQ1235,QUARTILE(IF(G3SelectionMask="x",IF(INDEX(RawDataRefData,$E1235,0)&gt;0,INDEX(RawDataRefData,$E1235,0)),""),1),"")</f>
        <v/>
      </c>
      <c r="AT1235" s="100" t="str">
        <f t="array" ref="AT1235">IF($AQ1235,QUARTILE(IF(G3SelectionMask="x",IF(INDEX(RawDataRefData,$E1235,0)&gt;0,INDEX(RawDataRefData,$E1235,0)),""),3),"")</f>
        <v/>
      </c>
      <c r="AU1235" s="100" t="str">
        <f t="array" ref="AU1235">IF($AQ1235,MIN(IF(G3SelectionMask="x",IF(INDEX(RawDataRefData,$E1235,0)&gt;0,INDEX(RawDataRefData,$E1235,0)),"")),"")</f>
        <v/>
      </c>
      <c r="AV1235" s="100" t="str">
        <f t="array" ref="AV1235">IF($AQ1235,MAX(IF(G3SelectionMask="x",IF(INDEX(RawDataRefData,$E1235,0)&gt;0,INDEX(RawDataRefData,$E1235,0)),"")),"")</f>
        <v/>
      </c>
      <c r="AW1235" s="100" t="str">
        <f t="shared" si="471"/>
        <v/>
      </c>
      <c r="AX1235" s="100" t="str">
        <f t="array" ref="AX1235">IF($AQ1235,STDEVA(IF(G3SelectionMask="x",IF(INDEX(RawDataRefData,$E1235,0)&gt;0,INDEX(RawDataRefData,$E1235,0)),"")),"")</f>
        <v/>
      </c>
      <c r="AY1235" s="101" t="b">
        <f t="shared" si="472"/>
        <v>0</v>
      </c>
      <c r="AZ1235" s="101" t="str">
        <f t="array" ref="AZ1235">IF($AY1235,MEDIAN(IF(G4SelectionMask="x",IF(INDEX(RawDataRefData,$E1235,0)&gt;0,INDEX(RawDataRefData,$E1235,0)),"")),"")</f>
        <v/>
      </c>
      <c r="BA1235" s="101" t="str">
        <f t="array" ref="BA1235">IF($AY1235,QUARTILE(IF(G4SelectionMask="x",IF(INDEX(RawDataRefData,$E1235,0)&gt;0,INDEX(RawDataRefData,$E1235,0)),""),1),"")</f>
        <v/>
      </c>
      <c r="BB1235" s="101" t="str">
        <f t="array" ref="BB1235">IF($AY1235,QUARTILE(IF(G4SelectionMask="x",IF(INDEX(RawDataRefData,$E1235,0)&gt;0,INDEX(RawDataRefData,$E1235,0)),""),3),"")</f>
        <v/>
      </c>
      <c r="BC1235" s="101" t="str">
        <f t="array" ref="BC1235">IF($AY1235,MIN(IF(G4SelectionMask="x",IF(INDEX(RawDataRefData,$E1235,0)&gt;0,INDEX(RawDataRefData,$E1235,0)),"")),"")</f>
        <v/>
      </c>
      <c r="BD1235" s="101" t="str">
        <f t="array" ref="BD1235">IF($AY1235,MAX(IF(G4SelectionMask="x",IF(INDEX(RawDataRefData,$E1235,0)&gt;0,INDEX(RawDataRefData,$E1235,0)),"")),"")</f>
        <v/>
      </c>
      <c r="BE1235" s="101" t="str">
        <f t="shared" si="473"/>
        <v/>
      </c>
      <c r="BF1235" s="101" t="str">
        <f t="array" ref="BF1235">IF($AY1235,STDEVA(IF(G4SelectionMask="x",IF(INDEX(RawDataRefData,$E1235,0)&gt;0,INDEX(RawDataRefData,$E1235,0)),"")),"")</f>
        <v/>
      </c>
      <c r="BG1235" s="100" t="b">
        <f t="shared" si="474"/>
        <v>0</v>
      </c>
      <c r="BH1235" s="100" t="str">
        <f t="array" ref="BH1235">IF($BG1235,MEDIAN(IF(G5SelectionMask="x",IF(INDEX(RawDataRefData,$E1235,0)&gt;0,INDEX(RawDataRefData,$E1235,0)),"")),"")</f>
        <v/>
      </c>
      <c r="BI1235" s="100" t="str">
        <f t="array" ref="BI1235">IF($BG1235,QUARTILE(IF(G5SelectionMask="x",IF(INDEX(RawDataRefData,$E1235,0)&gt;0,INDEX(RawDataRefData,$E1235,0)),""),1),"")</f>
        <v/>
      </c>
      <c r="BJ1235" s="100" t="str">
        <f t="array" ref="BJ1235">IF($BG1235,QUARTILE(IF(G5SelectionMask="x",IF(INDEX(RawDataRefData,$E1235,0)&gt;0,INDEX(RawDataRefData,$E1235,0)),""),3),"")</f>
        <v/>
      </c>
      <c r="BK1235" s="100" t="str">
        <f t="array" ref="BK1235">IF($BG1235,MIN(IF(G5SelectionMask="x",IF(INDEX(RawDataRefData,$E1235,0)&gt;0,INDEX(RawDataRefData,$E1235,0)),"")),"")</f>
        <v/>
      </c>
      <c r="BL1235" s="100" t="str">
        <f t="array" ref="BL1235">IF($BG1235,MAX(IF(G5SelectionMask="x",IF(INDEX(RawDataRefData,$E1235,0)&gt;0,INDEX(RawDataRefData,$E1235,0)),"")),"")</f>
        <v/>
      </c>
      <c r="BM1235" s="100" t="str">
        <f t="shared" si="475"/>
        <v/>
      </c>
      <c r="BN1235" s="103" t="str">
        <f t="array" ref="BN1235">IF($BG1235,STDEVA(IF(G5SelectionMask="x",IF(INDEX(RawDataRefData,$E1235,0)&gt;0,INDEX(RawDataRefData,$E1235,0)),"")),"")</f>
        <v/>
      </c>
      <c r="BO1235" s="104"/>
      <c r="BP1235" s="105">
        <v>2</v>
      </c>
      <c r="BQ1235" s="105">
        <v>1</v>
      </c>
      <c r="BR1235" s="105">
        <v>1</v>
      </c>
      <c r="BS1235" s="105">
        <v>2</v>
      </c>
      <c r="BT1235" s="105">
        <v>1</v>
      </c>
      <c r="BU1235" s="105">
        <v>1</v>
      </c>
      <c r="BV1235" s="105">
        <v>1</v>
      </c>
      <c r="BW1235" s="105">
        <v>4</v>
      </c>
      <c r="BX1235" s="105">
        <v>4</v>
      </c>
      <c r="BY1235" s="105">
        <v>2</v>
      </c>
      <c r="BZ1235" s="105">
        <v>3</v>
      </c>
      <c r="CA1235" s="105">
        <v>3</v>
      </c>
      <c r="CB1235" s="105">
        <v>1</v>
      </c>
      <c r="CC1235" s="105">
        <v>1</v>
      </c>
      <c r="CD1235" s="105">
        <v>2</v>
      </c>
    </row>
    <row r="1236" spans="1:82" hidden="1" x14ac:dyDescent="0.2">
      <c r="A1236" s="33" t="e">
        <f t="shared" si="441"/>
        <v>#NAME?</v>
      </c>
      <c r="B1236" s="218"/>
      <c r="C1236" s="212"/>
      <c r="D1236" s="224"/>
      <c r="E1236" s="72">
        <f t="shared" si="468"/>
        <v>1227</v>
      </c>
      <c r="F1236" s="9" t="s">
        <v>1288</v>
      </c>
      <c r="H1236" s="9" t="s">
        <v>1214</v>
      </c>
      <c r="I1236" s="9" t="s">
        <v>1626</v>
      </c>
      <c r="K1236" s="100">
        <f t="shared" si="453"/>
        <v>2</v>
      </c>
      <c r="L1236" s="100"/>
      <c r="M1236" s="100"/>
      <c r="N1236" s="100"/>
      <c r="O1236" s="100"/>
      <c r="P1236" s="101">
        <f t="shared" si="454"/>
        <v>3</v>
      </c>
      <c r="Q1236" s="102">
        <f t="shared" si="455"/>
        <v>2</v>
      </c>
      <c r="R1236" s="102">
        <f t="shared" si="456"/>
        <v>4</v>
      </c>
      <c r="S1236" s="102">
        <f t="shared" si="457"/>
        <v>1</v>
      </c>
      <c r="T1236" s="102">
        <f t="shared" si="458"/>
        <v>3</v>
      </c>
      <c r="U1236" s="102">
        <f t="shared" si="459"/>
        <v>1</v>
      </c>
      <c r="V1236" s="102">
        <f t="shared" si="460"/>
        <v>1</v>
      </c>
      <c r="W1236" s="102">
        <f t="shared" si="461"/>
        <v>3</v>
      </c>
      <c r="X1236" s="102">
        <f t="shared" si="462"/>
        <v>2</v>
      </c>
      <c r="Y1236" s="102">
        <f t="shared" si="463"/>
        <v>4</v>
      </c>
      <c r="Z1236" s="102">
        <f t="shared" si="464"/>
        <v>4</v>
      </c>
      <c r="AA1236" s="100" t="b">
        <f t="shared" si="465"/>
        <v>1</v>
      </c>
      <c r="AB1236" s="100">
        <f t="array" ref="AB1236">IF($AA1236,MEDIAN(IF(G1SelectionMask="x",IF(INDEX(RawDataRefData,$E1236,0)&gt;0,INDEX(RawDataRefData,$E1236,0)),"")),"")</f>
        <v>3</v>
      </c>
      <c r="AC1236" s="100">
        <f t="array" ref="AC1236">IF($AA1236,QUARTILE(IF(G1SelectionMask="x",IF(INDEX(RawDataRefData,$E1236,0)&gt;0,INDEX(RawDataRefData,$E1236,0)),""),1),"")</f>
        <v>1.5</v>
      </c>
      <c r="AD1236" s="100">
        <f t="array" ref="AD1236">IF($AA1236,QUARTILE(IF(G1SelectionMask="x",IF(INDEX(RawDataRefData,$E1236,0)&gt;0,INDEX(RawDataRefData,$E1236,0)),""),3),"")</f>
        <v>3.5</v>
      </c>
      <c r="AE1236" s="100">
        <f t="array" ref="AE1236">IF($AA1236,MIN(IF(G1SelectionMask="x",IF(INDEX(RawDataRefData,$E1236,0)&gt;0,INDEX(RawDataRefData,$E1236,0)),"")),"")</f>
        <v>1</v>
      </c>
      <c r="AF1236" s="100">
        <f t="array" ref="AF1236">IF($AA1236,MAX(IF(G1SelectionMask="x",IF(INDEX(RawDataRefData,$E1236,0)&gt;0,INDEX(RawDataRefData,$E1236,0)),"")),"")</f>
        <v>4</v>
      </c>
      <c r="AG1236" s="100">
        <f t="shared" si="466"/>
        <v>2.5454545454545454</v>
      </c>
      <c r="AH1236" s="100">
        <f t="array" ref="AH1236">IF($AA1236,STDEVA(IF(G1SelectionMask="x",IF(INDEX(RawDataRefData,$E1236,0)&gt;0,INDEX(RawDataRefData,$E1236,0)),"")),"")</f>
        <v>1.213559752433836</v>
      </c>
      <c r="AI1236" s="101" t="b">
        <f t="shared" si="467"/>
        <v>1</v>
      </c>
      <c r="AJ1236" s="101">
        <f t="array" ref="AJ1236">IF($AI1236,MEDIAN(IF(G2SelectionMask="x",IF(INDEX(RawDataRefData,$E1236,0)&gt;0,INDEX(RawDataRefData,$E1236,0)),"")),"")</f>
        <v>3</v>
      </c>
      <c r="AK1236" s="101">
        <f t="array" ref="AK1236">IF($AI1236,QUARTILE(IF(G2SelectionMask="x",IF(INDEX(RawDataRefData,$E1236,0)&gt;0,INDEX(RawDataRefData,$E1236,0)),""),1),"")</f>
        <v>2.5</v>
      </c>
      <c r="AL1236" s="101">
        <f t="array" ref="AL1236">IF($AI1236,QUARTILE(IF(G2SelectionMask="x",IF(INDEX(RawDataRefData,$E1236,0)&gt;0,INDEX(RawDataRefData,$E1236,0)),""),3),"")</f>
        <v>3.5</v>
      </c>
      <c r="AM1236" s="101">
        <f t="array" ref="AM1236">IF($AI1236,MIN(IF(G2SelectionMask="x",IF(INDEX(RawDataRefData,$E1236,0)&gt;0,INDEX(RawDataRefData,$E1236,0)),"")),"")</f>
        <v>1</v>
      </c>
      <c r="AN1236" s="101">
        <f t="array" ref="AN1236">IF($AI1236,MAX(IF(G2SelectionMask="x",IF(INDEX(RawDataRefData,$E1236,0)&gt;0,INDEX(RawDataRefData,$E1236,0)),"")),"")</f>
        <v>4</v>
      </c>
      <c r="AO1236" s="101">
        <f t="shared" si="469"/>
        <v>2.8181818181818183</v>
      </c>
      <c r="AP1236" s="101">
        <f t="array" ref="AP1236">IF($AI1236,STDEVA(IF(G2SelectionMask="x",IF(INDEX(RawDataRefData,$E1236,0)&gt;0,INDEX(RawDataRefData,$E1236,0)),"")),"")</f>
        <v>1.0787197799411876</v>
      </c>
      <c r="AQ1236" s="100" t="b">
        <f t="shared" si="470"/>
        <v>0</v>
      </c>
      <c r="AR1236" s="100" t="str">
        <f t="array" ref="AR1236">IF($AQ1236,MEDIAN(IF(G3SelectionMask="x",IF(INDEX(RawDataRefData,$E1236,0)&gt;0,INDEX(RawDataRefData,$E1236,0)),"")),"")</f>
        <v/>
      </c>
      <c r="AS1236" s="100" t="str">
        <f t="array" ref="AS1236">IF($AQ1236,QUARTILE(IF(G3SelectionMask="x",IF(INDEX(RawDataRefData,$E1236,0)&gt;0,INDEX(RawDataRefData,$E1236,0)),""),1),"")</f>
        <v/>
      </c>
      <c r="AT1236" s="100" t="str">
        <f t="array" ref="AT1236">IF($AQ1236,QUARTILE(IF(G3SelectionMask="x",IF(INDEX(RawDataRefData,$E1236,0)&gt;0,INDEX(RawDataRefData,$E1236,0)),""),3),"")</f>
        <v/>
      </c>
      <c r="AU1236" s="100" t="str">
        <f t="array" ref="AU1236">IF($AQ1236,MIN(IF(G3SelectionMask="x",IF(INDEX(RawDataRefData,$E1236,0)&gt;0,INDEX(RawDataRefData,$E1236,0)),"")),"")</f>
        <v/>
      </c>
      <c r="AV1236" s="100" t="str">
        <f t="array" ref="AV1236">IF($AQ1236,MAX(IF(G3SelectionMask="x",IF(INDEX(RawDataRefData,$E1236,0)&gt;0,INDEX(RawDataRefData,$E1236,0)),"")),"")</f>
        <v/>
      </c>
      <c r="AW1236" s="100" t="str">
        <f t="shared" si="471"/>
        <v/>
      </c>
      <c r="AX1236" s="100" t="str">
        <f t="array" ref="AX1236">IF($AQ1236,STDEVA(IF(G3SelectionMask="x",IF(INDEX(RawDataRefData,$E1236,0)&gt;0,INDEX(RawDataRefData,$E1236,0)),"")),"")</f>
        <v/>
      </c>
      <c r="AY1236" s="101" t="b">
        <f t="shared" si="472"/>
        <v>0</v>
      </c>
      <c r="AZ1236" s="101" t="str">
        <f t="array" ref="AZ1236">IF($AY1236,MEDIAN(IF(G4SelectionMask="x",IF(INDEX(RawDataRefData,$E1236,0)&gt;0,INDEX(RawDataRefData,$E1236,0)),"")),"")</f>
        <v/>
      </c>
      <c r="BA1236" s="101" t="str">
        <f t="array" ref="BA1236">IF($AY1236,QUARTILE(IF(G4SelectionMask="x",IF(INDEX(RawDataRefData,$E1236,0)&gt;0,INDEX(RawDataRefData,$E1236,0)),""),1),"")</f>
        <v/>
      </c>
      <c r="BB1236" s="101" t="str">
        <f t="array" ref="BB1236">IF($AY1236,QUARTILE(IF(G4SelectionMask="x",IF(INDEX(RawDataRefData,$E1236,0)&gt;0,INDEX(RawDataRefData,$E1236,0)),""),3),"")</f>
        <v/>
      </c>
      <c r="BC1236" s="101" t="str">
        <f t="array" ref="BC1236">IF($AY1236,MIN(IF(G4SelectionMask="x",IF(INDEX(RawDataRefData,$E1236,0)&gt;0,INDEX(RawDataRefData,$E1236,0)),"")),"")</f>
        <v/>
      </c>
      <c r="BD1236" s="101" t="str">
        <f t="array" ref="BD1236">IF($AY1236,MAX(IF(G4SelectionMask="x",IF(INDEX(RawDataRefData,$E1236,0)&gt;0,INDEX(RawDataRefData,$E1236,0)),"")),"")</f>
        <v/>
      </c>
      <c r="BE1236" s="101" t="str">
        <f t="shared" si="473"/>
        <v/>
      </c>
      <c r="BF1236" s="101" t="str">
        <f t="array" ref="BF1236">IF($AY1236,STDEVA(IF(G4SelectionMask="x",IF(INDEX(RawDataRefData,$E1236,0)&gt;0,INDEX(RawDataRefData,$E1236,0)),"")),"")</f>
        <v/>
      </c>
      <c r="BG1236" s="100" t="b">
        <f t="shared" si="474"/>
        <v>0</v>
      </c>
      <c r="BH1236" s="100" t="str">
        <f t="array" ref="BH1236">IF($BG1236,MEDIAN(IF(G5SelectionMask="x",IF(INDEX(RawDataRefData,$E1236,0)&gt;0,INDEX(RawDataRefData,$E1236,0)),"")),"")</f>
        <v/>
      </c>
      <c r="BI1236" s="100" t="str">
        <f t="array" ref="BI1236">IF($BG1236,QUARTILE(IF(G5SelectionMask="x",IF(INDEX(RawDataRefData,$E1236,0)&gt;0,INDEX(RawDataRefData,$E1236,0)),""),1),"")</f>
        <v/>
      </c>
      <c r="BJ1236" s="100" t="str">
        <f t="array" ref="BJ1236">IF($BG1236,QUARTILE(IF(G5SelectionMask="x",IF(INDEX(RawDataRefData,$E1236,0)&gt;0,INDEX(RawDataRefData,$E1236,0)),""),3),"")</f>
        <v/>
      </c>
      <c r="BK1236" s="100" t="str">
        <f t="array" ref="BK1236">IF($BG1236,MIN(IF(G5SelectionMask="x",IF(INDEX(RawDataRefData,$E1236,0)&gt;0,INDEX(RawDataRefData,$E1236,0)),"")),"")</f>
        <v/>
      </c>
      <c r="BL1236" s="100" t="str">
        <f t="array" ref="BL1236">IF($BG1236,MAX(IF(G5SelectionMask="x",IF(INDEX(RawDataRefData,$E1236,0)&gt;0,INDEX(RawDataRefData,$E1236,0)),"")),"")</f>
        <v/>
      </c>
      <c r="BM1236" s="100" t="str">
        <f t="shared" si="475"/>
        <v/>
      </c>
      <c r="BN1236" s="103" t="str">
        <f t="array" ref="BN1236">IF($BG1236,STDEVA(IF(G5SelectionMask="x",IF(INDEX(RawDataRefData,$E1236,0)&gt;0,INDEX(RawDataRefData,$E1236,0)),"")),"")</f>
        <v/>
      </c>
      <c r="BO1236" s="104"/>
      <c r="BP1236" s="105">
        <v>2</v>
      </c>
      <c r="BQ1236" s="105">
        <v>3</v>
      </c>
      <c r="BR1236" s="105">
        <v>2</v>
      </c>
      <c r="BS1236" s="105">
        <v>4</v>
      </c>
      <c r="BT1236" s="105">
        <v>1</v>
      </c>
      <c r="BU1236" s="105">
        <v>3</v>
      </c>
      <c r="BV1236" s="105">
        <v>1</v>
      </c>
      <c r="BW1236" s="105">
        <v>1</v>
      </c>
      <c r="BX1236" s="105">
        <v>3</v>
      </c>
      <c r="BY1236" s="105">
        <v>2</v>
      </c>
      <c r="BZ1236" s="105">
        <v>4</v>
      </c>
      <c r="CA1236" s="105">
        <v>4</v>
      </c>
      <c r="CB1236" s="105">
        <v>4</v>
      </c>
      <c r="CC1236" s="105">
        <v>3</v>
      </c>
      <c r="CD1236" s="105">
        <v>3</v>
      </c>
    </row>
    <row r="1237" spans="1:82" ht="13.5" hidden="1" thickBot="1" x14ac:dyDescent="0.25">
      <c r="A1237" s="33" t="e">
        <f t="shared" si="441"/>
        <v>#NAME?</v>
      </c>
      <c r="B1237" s="218"/>
      <c r="C1237" s="212"/>
      <c r="D1237" s="225"/>
      <c r="E1237" s="72">
        <f t="shared" si="468"/>
        <v>1228</v>
      </c>
      <c r="F1237" s="9" t="s">
        <v>1289</v>
      </c>
      <c r="H1237" s="9" t="s">
        <v>1214</v>
      </c>
      <c r="I1237" s="9" t="s">
        <v>1626</v>
      </c>
      <c r="K1237" s="100">
        <f t="shared" si="453"/>
        <v>2</v>
      </c>
      <c r="L1237" s="100"/>
      <c r="M1237" s="100"/>
      <c r="N1237" s="100"/>
      <c r="O1237" s="100"/>
      <c r="P1237" s="101">
        <f t="shared" si="454"/>
        <v>3</v>
      </c>
      <c r="Q1237" s="102">
        <f t="shared" si="455"/>
        <v>3</v>
      </c>
      <c r="R1237" s="102">
        <f t="shared" si="456"/>
        <v>4</v>
      </c>
      <c r="S1237" s="102">
        <f t="shared" si="457"/>
        <v>2</v>
      </c>
      <c r="T1237" s="102">
        <f t="shared" si="458"/>
        <v>2</v>
      </c>
      <c r="U1237" s="102">
        <f t="shared" si="459"/>
        <v>3</v>
      </c>
      <c r="V1237" s="102">
        <f t="shared" si="460"/>
        <v>4</v>
      </c>
      <c r="W1237" s="102">
        <f t="shared" si="461"/>
        <v>1</v>
      </c>
      <c r="X1237" s="102">
        <f t="shared" si="462"/>
        <v>1</v>
      </c>
      <c r="Y1237" s="102">
        <f t="shared" si="463"/>
        <v>2</v>
      </c>
      <c r="Z1237" s="102">
        <f t="shared" si="464"/>
        <v>2</v>
      </c>
      <c r="AA1237" s="100" t="b">
        <f t="shared" si="465"/>
        <v>1</v>
      </c>
      <c r="AB1237" s="100">
        <f t="array" ref="AB1237">IF($AA1237,MEDIAN(IF(G1SelectionMask="x",IF(INDEX(RawDataRefData,$E1237,0)&gt;0,INDEX(RawDataRefData,$E1237,0)),"")),"")</f>
        <v>2</v>
      </c>
      <c r="AC1237" s="100">
        <f t="array" ref="AC1237">IF($AA1237,QUARTILE(IF(G1SelectionMask="x",IF(INDEX(RawDataRefData,$E1237,0)&gt;0,INDEX(RawDataRefData,$E1237,0)),""),1),"")</f>
        <v>2</v>
      </c>
      <c r="AD1237" s="100">
        <f t="array" ref="AD1237">IF($AA1237,QUARTILE(IF(G1SelectionMask="x",IF(INDEX(RawDataRefData,$E1237,0)&gt;0,INDEX(RawDataRefData,$E1237,0)),""),3),"")</f>
        <v>3</v>
      </c>
      <c r="AE1237" s="100">
        <f t="array" ref="AE1237">IF($AA1237,MIN(IF(G1SelectionMask="x",IF(INDEX(RawDataRefData,$E1237,0)&gt;0,INDEX(RawDataRefData,$E1237,0)),"")),"")</f>
        <v>1</v>
      </c>
      <c r="AF1237" s="100">
        <f t="array" ref="AF1237">IF($AA1237,MAX(IF(G1SelectionMask="x",IF(INDEX(RawDataRefData,$E1237,0)&gt;0,INDEX(RawDataRefData,$E1237,0)),"")),"")</f>
        <v>4</v>
      </c>
      <c r="AG1237" s="100">
        <f t="shared" si="466"/>
        <v>2.4545454545454546</v>
      </c>
      <c r="AH1237" s="100">
        <f t="array" ref="AH1237">IF($AA1237,STDEVA(IF(G1SelectionMask="x",IF(INDEX(RawDataRefData,$E1237,0)&gt;0,INDEX(RawDataRefData,$E1237,0)),"")),"")</f>
        <v>1.0357254813546268</v>
      </c>
      <c r="AI1237" s="101" t="b">
        <f t="shared" si="467"/>
        <v>1</v>
      </c>
      <c r="AJ1237" s="101">
        <f t="array" ref="AJ1237">IF($AI1237,MEDIAN(IF(G2SelectionMask="x",IF(INDEX(RawDataRefData,$E1237,0)&gt;0,INDEX(RawDataRefData,$E1237,0)),"")),"")</f>
        <v>3</v>
      </c>
      <c r="AK1237" s="101">
        <f t="array" ref="AK1237">IF($AI1237,QUARTILE(IF(G2SelectionMask="x",IF(INDEX(RawDataRefData,$E1237,0)&gt;0,INDEX(RawDataRefData,$E1237,0)),""),1),"")</f>
        <v>2</v>
      </c>
      <c r="AL1237" s="101">
        <f t="array" ref="AL1237">IF($AI1237,QUARTILE(IF(G2SelectionMask="x",IF(INDEX(RawDataRefData,$E1237,0)&gt;0,INDEX(RawDataRefData,$E1237,0)),""),3),"")</f>
        <v>3.5</v>
      </c>
      <c r="AM1237" s="101">
        <f t="array" ref="AM1237">IF($AI1237,MIN(IF(G2SelectionMask="x",IF(INDEX(RawDataRefData,$E1237,0)&gt;0,INDEX(RawDataRefData,$E1237,0)),"")),"")</f>
        <v>1</v>
      </c>
      <c r="AN1237" s="101">
        <f t="array" ref="AN1237">IF($AI1237,MAX(IF(G2SelectionMask="x",IF(INDEX(RawDataRefData,$E1237,0)&gt;0,INDEX(RawDataRefData,$E1237,0)),"")),"")</f>
        <v>4</v>
      </c>
      <c r="AO1237" s="101">
        <f t="shared" si="469"/>
        <v>2.7272727272727271</v>
      </c>
      <c r="AP1237" s="101">
        <f t="array" ref="AP1237">IF($AI1237,STDEVA(IF(G2SelectionMask="x",IF(INDEX(RawDataRefData,$E1237,0)&gt;0,INDEX(RawDataRefData,$E1237,0)),"")),"")</f>
        <v>1.0090499582190262</v>
      </c>
      <c r="AQ1237" s="100" t="b">
        <f t="shared" si="470"/>
        <v>0</v>
      </c>
      <c r="AR1237" s="100" t="str">
        <f t="array" ref="AR1237">IF($AQ1237,MEDIAN(IF(G3SelectionMask="x",IF(INDEX(RawDataRefData,$E1237,0)&gt;0,INDEX(RawDataRefData,$E1237,0)),"")),"")</f>
        <v/>
      </c>
      <c r="AS1237" s="100" t="str">
        <f t="array" ref="AS1237">IF($AQ1237,QUARTILE(IF(G3SelectionMask="x",IF(INDEX(RawDataRefData,$E1237,0)&gt;0,INDEX(RawDataRefData,$E1237,0)),""),1),"")</f>
        <v/>
      </c>
      <c r="AT1237" s="100" t="str">
        <f t="array" ref="AT1237">IF($AQ1237,QUARTILE(IF(G3SelectionMask="x",IF(INDEX(RawDataRefData,$E1237,0)&gt;0,INDEX(RawDataRefData,$E1237,0)),""),3),"")</f>
        <v/>
      </c>
      <c r="AU1237" s="100" t="str">
        <f t="array" ref="AU1237">IF($AQ1237,MIN(IF(G3SelectionMask="x",IF(INDEX(RawDataRefData,$E1237,0)&gt;0,INDEX(RawDataRefData,$E1237,0)),"")),"")</f>
        <v/>
      </c>
      <c r="AV1237" s="100" t="str">
        <f t="array" ref="AV1237">IF($AQ1237,MAX(IF(G3SelectionMask="x",IF(INDEX(RawDataRefData,$E1237,0)&gt;0,INDEX(RawDataRefData,$E1237,0)),"")),"")</f>
        <v/>
      </c>
      <c r="AW1237" s="100" t="str">
        <f t="shared" si="471"/>
        <v/>
      </c>
      <c r="AX1237" s="100" t="str">
        <f t="array" ref="AX1237">IF($AQ1237,STDEVA(IF(G3SelectionMask="x",IF(INDEX(RawDataRefData,$E1237,0)&gt;0,INDEX(RawDataRefData,$E1237,0)),"")),"")</f>
        <v/>
      </c>
      <c r="AY1237" s="101" t="b">
        <f t="shared" si="472"/>
        <v>0</v>
      </c>
      <c r="AZ1237" s="101" t="str">
        <f t="array" ref="AZ1237">IF($AY1237,MEDIAN(IF(G4SelectionMask="x",IF(INDEX(RawDataRefData,$E1237,0)&gt;0,INDEX(RawDataRefData,$E1237,0)),"")),"")</f>
        <v/>
      </c>
      <c r="BA1237" s="101" t="str">
        <f t="array" ref="BA1237">IF($AY1237,QUARTILE(IF(G4SelectionMask="x",IF(INDEX(RawDataRefData,$E1237,0)&gt;0,INDEX(RawDataRefData,$E1237,0)),""),1),"")</f>
        <v/>
      </c>
      <c r="BB1237" s="101" t="str">
        <f t="array" ref="BB1237">IF($AY1237,QUARTILE(IF(G4SelectionMask="x",IF(INDEX(RawDataRefData,$E1237,0)&gt;0,INDEX(RawDataRefData,$E1237,0)),""),3),"")</f>
        <v/>
      </c>
      <c r="BC1237" s="101" t="str">
        <f t="array" ref="BC1237">IF($AY1237,MIN(IF(G4SelectionMask="x",IF(INDEX(RawDataRefData,$E1237,0)&gt;0,INDEX(RawDataRefData,$E1237,0)),"")),"")</f>
        <v/>
      </c>
      <c r="BD1237" s="101" t="str">
        <f t="array" ref="BD1237">IF($AY1237,MAX(IF(G4SelectionMask="x",IF(INDEX(RawDataRefData,$E1237,0)&gt;0,INDEX(RawDataRefData,$E1237,0)),"")),"")</f>
        <v/>
      </c>
      <c r="BE1237" s="101" t="str">
        <f t="shared" si="473"/>
        <v/>
      </c>
      <c r="BF1237" s="101" t="str">
        <f t="array" ref="BF1237">IF($AY1237,STDEVA(IF(G4SelectionMask="x",IF(INDEX(RawDataRefData,$E1237,0)&gt;0,INDEX(RawDataRefData,$E1237,0)),"")),"")</f>
        <v/>
      </c>
      <c r="BG1237" s="100" t="b">
        <f t="shared" si="474"/>
        <v>0</v>
      </c>
      <c r="BH1237" s="100" t="str">
        <f t="array" ref="BH1237">IF($BG1237,MEDIAN(IF(G5SelectionMask="x",IF(INDEX(RawDataRefData,$E1237,0)&gt;0,INDEX(RawDataRefData,$E1237,0)),"")),"")</f>
        <v/>
      </c>
      <c r="BI1237" s="100" t="str">
        <f t="array" ref="BI1237">IF($BG1237,QUARTILE(IF(G5SelectionMask="x",IF(INDEX(RawDataRefData,$E1237,0)&gt;0,INDEX(RawDataRefData,$E1237,0)),""),1),"")</f>
        <v/>
      </c>
      <c r="BJ1237" s="100" t="str">
        <f t="array" ref="BJ1237">IF($BG1237,QUARTILE(IF(G5SelectionMask="x",IF(INDEX(RawDataRefData,$E1237,0)&gt;0,INDEX(RawDataRefData,$E1237,0)),""),3),"")</f>
        <v/>
      </c>
      <c r="BK1237" s="100" t="str">
        <f t="array" ref="BK1237">IF($BG1237,MIN(IF(G5SelectionMask="x",IF(INDEX(RawDataRefData,$E1237,0)&gt;0,INDEX(RawDataRefData,$E1237,0)),"")),"")</f>
        <v/>
      </c>
      <c r="BL1237" s="100" t="str">
        <f t="array" ref="BL1237">IF($BG1237,MAX(IF(G5SelectionMask="x",IF(INDEX(RawDataRefData,$E1237,0)&gt;0,INDEX(RawDataRefData,$E1237,0)),"")),"")</f>
        <v/>
      </c>
      <c r="BM1237" s="100" t="str">
        <f t="shared" si="475"/>
        <v/>
      </c>
      <c r="BN1237" s="103" t="str">
        <f t="array" ref="BN1237">IF($BG1237,STDEVA(IF(G5SelectionMask="x",IF(INDEX(RawDataRefData,$E1237,0)&gt;0,INDEX(RawDataRefData,$E1237,0)),"")),"")</f>
        <v/>
      </c>
      <c r="BO1237" s="104"/>
      <c r="BP1237" s="105">
        <v>2</v>
      </c>
      <c r="BQ1237" s="105">
        <v>3</v>
      </c>
      <c r="BR1237" s="105">
        <v>3</v>
      </c>
      <c r="BS1237" s="105">
        <v>4</v>
      </c>
      <c r="BT1237" s="105">
        <v>2</v>
      </c>
      <c r="BU1237" s="105">
        <v>2</v>
      </c>
      <c r="BV1237" s="105">
        <v>3</v>
      </c>
      <c r="BW1237" s="105">
        <v>4</v>
      </c>
      <c r="BX1237" s="105">
        <v>1</v>
      </c>
      <c r="BY1237" s="105">
        <v>1</v>
      </c>
      <c r="BZ1237" s="105">
        <v>2</v>
      </c>
      <c r="CA1237" s="105">
        <v>2</v>
      </c>
      <c r="CB1237" s="105">
        <v>4</v>
      </c>
      <c r="CC1237" s="105">
        <v>4</v>
      </c>
      <c r="CD1237" s="105">
        <v>3</v>
      </c>
    </row>
    <row r="1238" spans="1:82" hidden="1" x14ac:dyDescent="0.2">
      <c r="A1238" s="33" t="e">
        <f t="shared" si="441"/>
        <v>#NAME?</v>
      </c>
      <c r="B1238" s="218"/>
      <c r="C1238" s="212"/>
      <c r="D1238" s="223" t="s">
        <v>1625</v>
      </c>
      <c r="E1238" s="72">
        <f t="shared" si="468"/>
        <v>1229</v>
      </c>
      <c r="F1238" s="9" t="s">
        <v>1292</v>
      </c>
      <c r="H1238" s="9" t="s">
        <v>1214</v>
      </c>
      <c r="I1238" s="9" t="s">
        <v>1625</v>
      </c>
      <c r="K1238" s="100">
        <f t="shared" si="453"/>
        <v>2</v>
      </c>
      <c r="L1238" s="100"/>
      <c r="M1238" s="100"/>
      <c r="N1238" s="100"/>
      <c r="O1238" s="100"/>
      <c r="P1238" s="101">
        <f t="shared" si="454"/>
        <v>3</v>
      </c>
      <c r="Q1238" s="102">
        <f t="shared" si="455"/>
        <v>2</v>
      </c>
      <c r="R1238" s="102">
        <f t="shared" si="456"/>
        <v>4</v>
      </c>
      <c r="S1238" s="102">
        <f t="shared" si="457"/>
        <v>3</v>
      </c>
      <c r="T1238" s="102">
        <f t="shared" si="458"/>
        <v>3</v>
      </c>
      <c r="U1238" s="102">
        <f t="shared" si="459"/>
        <v>3</v>
      </c>
      <c r="V1238" s="102">
        <f t="shared" si="460"/>
        <v>3</v>
      </c>
      <c r="W1238" s="102">
        <f t="shared" si="461"/>
        <v>1</v>
      </c>
      <c r="X1238" s="102">
        <f t="shared" si="462"/>
        <v>4</v>
      </c>
      <c r="Y1238" s="102">
        <f t="shared" si="463"/>
        <v>1</v>
      </c>
      <c r="Z1238" s="102">
        <f t="shared" si="464"/>
        <v>4</v>
      </c>
      <c r="AA1238" s="100" t="b">
        <f t="shared" si="465"/>
        <v>1</v>
      </c>
      <c r="AB1238" s="100">
        <f t="array" ref="AB1238">IF($AA1238,MEDIAN(IF(G1SelectionMask="x",IF(INDEX(RawDataRefData,$E1238,0)&gt;0,INDEX(RawDataRefData,$E1238,0)),"")),"")</f>
        <v>3</v>
      </c>
      <c r="AC1238" s="100">
        <f t="array" ref="AC1238">IF($AA1238,QUARTILE(IF(G1SelectionMask="x",IF(INDEX(RawDataRefData,$E1238,0)&gt;0,INDEX(RawDataRefData,$E1238,0)),""),1),"")</f>
        <v>2.5</v>
      </c>
      <c r="AD1238" s="100">
        <f t="array" ref="AD1238">IF($AA1238,QUARTILE(IF(G1SelectionMask="x",IF(INDEX(RawDataRefData,$E1238,0)&gt;0,INDEX(RawDataRefData,$E1238,0)),""),3),"")</f>
        <v>3.5</v>
      </c>
      <c r="AE1238" s="100">
        <f t="array" ref="AE1238">IF($AA1238,MIN(IF(G1SelectionMask="x",IF(INDEX(RawDataRefData,$E1238,0)&gt;0,INDEX(RawDataRefData,$E1238,0)),"")),"")</f>
        <v>1</v>
      </c>
      <c r="AF1238" s="100">
        <f t="array" ref="AF1238">IF($AA1238,MAX(IF(G1SelectionMask="x",IF(INDEX(RawDataRefData,$E1238,0)&gt;0,INDEX(RawDataRefData,$E1238,0)),"")),"")</f>
        <v>4</v>
      </c>
      <c r="AG1238" s="100">
        <f t="shared" si="466"/>
        <v>2.8181818181818183</v>
      </c>
      <c r="AH1238" s="100">
        <f t="array" ref="AH1238">IF($AA1238,STDEVA(IF(G1SelectionMask="x",IF(INDEX(RawDataRefData,$E1238,0)&gt;0,INDEX(RawDataRefData,$E1238,0)),"")),"")</f>
        <v>1.0787197799411876</v>
      </c>
      <c r="AI1238" s="101" t="b">
        <f t="shared" si="467"/>
        <v>1</v>
      </c>
      <c r="AJ1238" s="101">
        <f t="array" ref="AJ1238">IF($AI1238,MEDIAN(IF(G2SelectionMask="x",IF(INDEX(RawDataRefData,$E1238,0)&gt;0,INDEX(RawDataRefData,$E1238,0)),"")),"")</f>
        <v>3</v>
      </c>
      <c r="AK1238" s="101">
        <f t="array" ref="AK1238">IF($AI1238,QUARTILE(IF(G2SelectionMask="x",IF(INDEX(RawDataRefData,$E1238,0)&gt;0,INDEX(RawDataRefData,$E1238,0)),""),1),"")</f>
        <v>1</v>
      </c>
      <c r="AL1238" s="101">
        <f t="array" ref="AL1238">IF($AI1238,QUARTILE(IF(G2SelectionMask="x",IF(INDEX(RawDataRefData,$E1238,0)&gt;0,INDEX(RawDataRefData,$E1238,0)),""),3),"")</f>
        <v>3</v>
      </c>
      <c r="AM1238" s="101">
        <f t="array" ref="AM1238">IF($AI1238,MIN(IF(G2SelectionMask="x",IF(INDEX(RawDataRefData,$E1238,0)&gt;0,INDEX(RawDataRefData,$E1238,0)),"")),"")</f>
        <v>1</v>
      </c>
      <c r="AN1238" s="101">
        <f t="array" ref="AN1238">IF($AI1238,MAX(IF(G2SelectionMask="x",IF(INDEX(RawDataRefData,$E1238,0)&gt;0,INDEX(RawDataRefData,$E1238,0)),"")),"")</f>
        <v>4</v>
      </c>
      <c r="AO1238" s="101">
        <f t="shared" si="469"/>
        <v>2.2727272727272729</v>
      </c>
      <c r="AP1238" s="101">
        <f t="array" ref="AP1238">IF($AI1238,STDEVA(IF(G2SelectionMask="x",IF(INDEX(RawDataRefData,$E1238,0)&gt;0,INDEX(RawDataRefData,$E1238,0)),"")),"")</f>
        <v>1.1037127426019047</v>
      </c>
      <c r="AQ1238" s="100" t="b">
        <f t="shared" si="470"/>
        <v>0</v>
      </c>
      <c r="AR1238" s="100" t="str">
        <f t="array" ref="AR1238">IF($AQ1238,MEDIAN(IF(G3SelectionMask="x",IF(INDEX(RawDataRefData,$E1238,0)&gt;0,INDEX(RawDataRefData,$E1238,0)),"")),"")</f>
        <v/>
      </c>
      <c r="AS1238" s="100" t="str">
        <f t="array" ref="AS1238">IF($AQ1238,QUARTILE(IF(G3SelectionMask="x",IF(INDEX(RawDataRefData,$E1238,0)&gt;0,INDEX(RawDataRefData,$E1238,0)),""),1),"")</f>
        <v/>
      </c>
      <c r="AT1238" s="100" t="str">
        <f t="array" ref="AT1238">IF($AQ1238,QUARTILE(IF(G3SelectionMask="x",IF(INDEX(RawDataRefData,$E1238,0)&gt;0,INDEX(RawDataRefData,$E1238,0)),""),3),"")</f>
        <v/>
      </c>
      <c r="AU1238" s="100" t="str">
        <f t="array" ref="AU1238">IF($AQ1238,MIN(IF(G3SelectionMask="x",IF(INDEX(RawDataRefData,$E1238,0)&gt;0,INDEX(RawDataRefData,$E1238,0)),"")),"")</f>
        <v/>
      </c>
      <c r="AV1238" s="100" t="str">
        <f t="array" ref="AV1238">IF($AQ1238,MAX(IF(G3SelectionMask="x",IF(INDEX(RawDataRefData,$E1238,0)&gt;0,INDEX(RawDataRefData,$E1238,0)),"")),"")</f>
        <v/>
      </c>
      <c r="AW1238" s="100" t="str">
        <f t="shared" si="471"/>
        <v/>
      </c>
      <c r="AX1238" s="100" t="str">
        <f t="array" ref="AX1238">IF($AQ1238,STDEVA(IF(G3SelectionMask="x",IF(INDEX(RawDataRefData,$E1238,0)&gt;0,INDEX(RawDataRefData,$E1238,0)),"")),"")</f>
        <v/>
      </c>
      <c r="AY1238" s="101" t="b">
        <f t="shared" si="472"/>
        <v>0</v>
      </c>
      <c r="AZ1238" s="101" t="str">
        <f t="array" ref="AZ1238">IF($AY1238,MEDIAN(IF(G4SelectionMask="x",IF(INDEX(RawDataRefData,$E1238,0)&gt;0,INDEX(RawDataRefData,$E1238,0)),"")),"")</f>
        <v/>
      </c>
      <c r="BA1238" s="101" t="str">
        <f t="array" ref="BA1238">IF($AY1238,QUARTILE(IF(G4SelectionMask="x",IF(INDEX(RawDataRefData,$E1238,0)&gt;0,INDEX(RawDataRefData,$E1238,0)),""),1),"")</f>
        <v/>
      </c>
      <c r="BB1238" s="101" t="str">
        <f t="array" ref="BB1238">IF($AY1238,QUARTILE(IF(G4SelectionMask="x",IF(INDEX(RawDataRefData,$E1238,0)&gt;0,INDEX(RawDataRefData,$E1238,0)),""),3),"")</f>
        <v/>
      </c>
      <c r="BC1238" s="101" t="str">
        <f t="array" ref="BC1238">IF($AY1238,MIN(IF(G4SelectionMask="x",IF(INDEX(RawDataRefData,$E1238,0)&gt;0,INDEX(RawDataRefData,$E1238,0)),"")),"")</f>
        <v/>
      </c>
      <c r="BD1238" s="101" t="str">
        <f t="array" ref="BD1238">IF($AY1238,MAX(IF(G4SelectionMask="x",IF(INDEX(RawDataRefData,$E1238,0)&gt;0,INDEX(RawDataRefData,$E1238,0)),"")),"")</f>
        <v/>
      </c>
      <c r="BE1238" s="101" t="str">
        <f t="shared" si="473"/>
        <v/>
      </c>
      <c r="BF1238" s="101" t="str">
        <f t="array" ref="BF1238">IF($AY1238,STDEVA(IF(G4SelectionMask="x",IF(INDEX(RawDataRefData,$E1238,0)&gt;0,INDEX(RawDataRefData,$E1238,0)),"")),"")</f>
        <v/>
      </c>
      <c r="BG1238" s="100" t="b">
        <f t="shared" si="474"/>
        <v>0</v>
      </c>
      <c r="BH1238" s="100" t="str">
        <f t="array" ref="BH1238">IF($BG1238,MEDIAN(IF(G5SelectionMask="x",IF(INDEX(RawDataRefData,$E1238,0)&gt;0,INDEX(RawDataRefData,$E1238,0)),"")),"")</f>
        <v/>
      </c>
      <c r="BI1238" s="100" t="str">
        <f t="array" ref="BI1238">IF($BG1238,QUARTILE(IF(G5SelectionMask="x",IF(INDEX(RawDataRefData,$E1238,0)&gt;0,INDEX(RawDataRefData,$E1238,0)),""),1),"")</f>
        <v/>
      </c>
      <c r="BJ1238" s="100" t="str">
        <f t="array" ref="BJ1238">IF($BG1238,QUARTILE(IF(G5SelectionMask="x",IF(INDEX(RawDataRefData,$E1238,0)&gt;0,INDEX(RawDataRefData,$E1238,0)),""),3),"")</f>
        <v/>
      </c>
      <c r="BK1238" s="100" t="str">
        <f t="array" ref="BK1238">IF($BG1238,MIN(IF(G5SelectionMask="x",IF(INDEX(RawDataRefData,$E1238,0)&gt;0,INDEX(RawDataRefData,$E1238,0)),"")),"")</f>
        <v/>
      </c>
      <c r="BL1238" s="100" t="str">
        <f t="array" ref="BL1238">IF($BG1238,MAX(IF(G5SelectionMask="x",IF(INDEX(RawDataRefData,$E1238,0)&gt;0,INDEX(RawDataRefData,$E1238,0)),"")),"")</f>
        <v/>
      </c>
      <c r="BM1238" s="100" t="str">
        <f t="shared" si="475"/>
        <v/>
      </c>
      <c r="BN1238" s="103" t="str">
        <f t="array" ref="BN1238">IF($BG1238,STDEVA(IF(G5SelectionMask="x",IF(INDEX(RawDataRefData,$E1238,0)&gt;0,INDEX(RawDataRefData,$E1238,0)),"")),"")</f>
        <v/>
      </c>
      <c r="BO1238" s="104"/>
      <c r="BP1238" s="105">
        <v>2</v>
      </c>
      <c r="BQ1238" s="105">
        <v>3</v>
      </c>
      <c r="BR1238" s="105">
        <v>2</v>
      </c>
      <c r="BS1238" s="105">
        <v>4</v>
      </c>
      <c r="BT1238" s="105">
        <v>3</v>
      </c>
      <c r="BU1238" s="105">
        <v>3</v>
      </c>
      <c r="BV1238" s="105">
        <v>3</v>
      </c>
      <c r="BW1238" s="105">
        <v>3</v>
      </c>
      <c r="BX1238" s="105">
        <v>1</v>
      </c>
      <c r="BY1238" s="105">
        <v>4</v>
      </c>
      <c r="BZ1238" s="105">
        <v>1</v>
      </c>
      <c r="CA1238" s="105">
        <v>4</v>
      </c>
      <c r="CB1238" s="105">
        <v>1</v>
      </c>
      <c r="CC1238" s="105">
        <v>1</v>
      </c>
      <c r="CD1238" s="105">
        <v>3</v>
      </c>
    </row>
    <row r="1239" spans="1:82" hidden="1" x14ac:dyDescent="0.2">
      <c r="A1239" s="33" t="e">
        <f t="shared" si="441"/>
        <v>#NAME?</v>
      </c>
      <c r="B1239" s="218"/>
      <c r="C1239" s="212"/>
      <c r="D1239" s="224"/>
      <c r="E1239" s="72">
        <f t="shared" si="468"/>
        <v>1230</v>
      </c>
      <c r="F1239" s="9" t="s">
        <v>1293</v>
      </c>
      <c r="H1239" s="9" t="s">
        <v>1214</v>
      </c>
      <c r="I1239" s="9" t="s">
        <v>1625</v>
      </c>
      <c r="K1239" s="100">
        <f t="shared" si="453"/>
        <v>3</v>
      </c>
      <c r="L1239" s="100"/>
      <c r="M1239" s="100"/>
      <c r="N1239" s="100"/>
      <c r="O1239" s="100"/>
      <c r="P1239" s="101">
        <f t="shared" si="454"/>
        <v>1</v>
      </c>
      <c r="Q1239" s="102">
        <f t="shared" si="455"/>
        <v>2</v>
      </c>
      <c r="R1239" s="102">
        <f t="shared" si="456"/>
        <v>3</v>
      </c>
      <c r="S1239" s="102">
        <f t="shared" si="457"/>
        <v>2</v>
      </c>
      <c r="T1239" s="102">
        <f t="shared" si="458"/>
        <v>2</v>
      </c>
      <c r="U1239" s="102">
        <f t="shared" si="459"/>
        <v>1</v>
      </c>
      <c r="V1239" s="102">
        <f t="shared" si="460"/>
        <v>3</v>
      </c>
      <c r="W1239" s="102">
        <f t="shared" si="461"/>
        <v>4</v>
      </c>
      <c r="X1239" s="102">
        <f t="shared" si="462"/>
        <v>3</v>
      </c>
      <c r="Y1239" s="102">
        <f t="shared" si="463"/>
        <v>1</v>
      </c>
      <c r="Z1239" s="102">
        <f t="shared" si="464"/>
        <v>2</v>
      </c>
      <c r="AA1239" s="100" t="b">
        <f t="shared" si="465"/>
        <v>1</v>
      </c>
      <c r="AB1239" s="100">
        <f t="array" ref="AB1239">IF($AA1239,MEDIAN(IF(G1SelectionMask="x",IF(INDEX(RawDataRefData,$E1239,0)&gt;0,INDEX(RawDataRefData,$E1239,0)),"")),"")</f>
        <v>2</v>
      </c>
      <c r="AC1239" s="100">
        <f t="array" ref="AC1239">IF($AA1239,QUARTILE(IF(G1SelectionMask="x",IF(INDEX(RawDataRefData,$E1239,0)&gt;0,INDEX(RawDataRefData,$E1239,0)),""),1),"")</f>
        <v>1.5</v>
      </c>
      <c r="AD1239" s="100">
        <f t="array" ref="AD1239">IF($AA1239,QUARTILE(IF(G1SelectionMask="x",IF(INDEX(RawDataRefData,$E1239,0)&gt;0,INDEX(RawDataRefData,$E1239,0)),""),3),"")</f>
        <v>3</v>
      </c>
      <c r="AE1239" s="100">
        <f t="array" ref="AE1239">IF($AA1239,MIN(IF(G1SelectionMask="x",IF(INDEX(RawDataRefData,$E1239,0)&gt;0,INDEX(RawDataRefData,$E1239,0)),"")),"")</f>
        <v>1</v>
      </c>
      <c r="AF1239" s="100">
        <f t="array" ref="AF1239">IF($AA1239,MAX(IF(G1SelectionMask="x",IF(INDEX(RawDataRefData,$E1239,0)&gt;0,INDEX(RawDataRefData,$E1239,0)),"")),"")</f>
        <v>4</v>
      </c>
      <c r="AG1239" s="100">
        <f t="shared" si="466"/>
        <v>2.1818181818181817</v>
      </c>
      <c r="AH1239" s="100">
        <f t="array" ref="AH1239">IF($AA1239,STDEVA(IF(G1SelectionMask="x",IF(INDEX(RawDataRefData,$E1239,0)&gt;0,INDEX(RawDataRefData,$E1239,0)),"")),"")</f>
        <v>0.98164981721404265</v>
      </c>
      <c r="AI1239" s="101" t="b">
        <f t="shared" si="467"/>
        <v>1</v>
      </c>
      <c r="AJ1239" s="101">
        <f t="array" ref="AJ1239">IF($AI1239,MEDIAN(IF(G2SelectionMask="x",IF(INDEX(RawDataRefData,$E1239,0)&gt;0,INDEX(RawDataRefData,$E1239,0)),"")),"")</f>
        <v>2</v>
      </c>
      <c r="AK1239" s="101">
        <f t="array" ref="AK1239">IF($AI1239,QUARTILE(IF(G2SelectionMask="x",IF(INDEX(RawDataRefData,$E1239,0)&gt;0,INDEX(RawDataRefData,$E1239,0)),""),1),"")</f>
        <v>1.5</v>
      </c>
      <c r="AL1239" s="101">
        <f t="array" ref="AL1239">IF($AI1239,QUARTILE(IF(G2SelectionMask="x",IF(INDEX(RawDataRefData,$E1239,0)&gt;0,INDEX(RawDataRefData,$E1239,0)),""),3),"")</f>
        <v>3</v>
      </c>
      <c r="AM1239" s="101">
        <f t="array" ref="AM1239">IF($AI1239,MIN(IF(G2SelectionMask="x",IF(INDEX(RawDataRefData,$E1239,0)&gt;0,INDEX(RawDataRefData,$E1239,0)),"")),"")</f>
        <v>1</v>
      </c>
      <c r="AN1239" s="101">
        <f t="array" ref="AN1239">IF($AI1239,MAX(IF(G2SelectionMask="x",IF(INDEX(RawDataRefData,$E1239,0)&gt;0,INDEX(RawDataRefData,$E1239,0)),"")),"")</f>
        <v>4</v>
      </c>
      <c r="AO1239" s="101">
        <f t="shared" si="469"/>
        <v>2.1818181818181817</v>
      </c>
      <c r="AP1239" s="101">
        <f t="array" ref="AP1239">IF($AI1239,STDEVA(IF(G2SelectionMask="x",IF(INDEX(RawDataRefData,$E1239,0)&gt;0,INDEX(RawDataRefData,$E1239,0)),"")),"")</f>
        <v>0.98164981721404265</v>
      </c>
      <c r="AQ1239" s="100" t="b">
        <f t="shared" si="470"/>
        <v>0</v>
      </c>
      <c r="AR1239" s="100" t="str">
        <f t="array" ref="AR1239">IF($AQ1239,MEDIAN(IF(G3SelectionMask="x",IF(INDEX(RawDataRefData,$E1239,0)&gt;0,INDEX(RawDataRefData,$E1239,0)),"")),"")</f>
        <v/>
      </c>
      <c r="AS1239" s="100" t="str">
        <f t="array" ref="AS1239">IF($AQ1239,QUARTILE(IF(G3SelectionMask="x",IF(INDEX(RawDataRefData,$E1239,0)&gt;0,INDEX(RawDataRefData,$E1239,0)),""),1),"")</f>
        <v/>
      </c>
      <c r="AT1239" s="100" t="str">
        <f t="array" ref="AT1239">IF($AQ1239,QUARTILE(IF(G3SelectionMask="x",IF(INDEX(RawDataRefData,$E1239,0)&gt;0,INDEX(RawDataRefData,$E1239,0)),""),3),"")</f>
        <v/>
      </c>
      <c r="AU1239" s="100" t="str">
        <f t="array" ref="AU1239">IF($AQ1239,MIN(IF(G3SelectionMask="x",IF(INDEX(RawDataRefData,$E1239,0)&gt;0,INDEX(RawDataRefData,$E1239,0)),"")),"")</f>
        <v/>
      </c>
      <c r="AV1239" s="100" t="str">
        <f t="array" ref="AV1239">IF($AQ1239,MAX(IF(G3SelectionMask="x",IF(INDEX(RawDataRefData,$E1239,0)&gt;0,INDEX(RawDataRefData,$E1239,0)),"")),"")</f>
        <v/>
      </c>
      <c r="AW1239" s="100" t="str">
        <f t="shared" si="471"/>
        <v/>
      </c>
      <c r="AX1239" s="100" t="str">
        <f t="array" ref="AX1239">IF($AQ1239,STDEVA(IF(G3SelectionMask="x",IF(INDEX(RawDataRefData,$E1239,0)&gt;0,INDEX(RawDataRefData,$E1239,0)),"")),"")</f>
        <v/>
      </c>
      <c r="AY1239" s="101" t="b">
        <f t="shared" si="472"/>
        <v>0</v>
      </c>
      <c r="AZ1239" s="101" t="str">
        <f t="array" ref="AZ1239">IF($AY1239,MEDIAN(IF(G4SelectionMask="x",IF(INDEX(RawDataRefData,$E1239,0)&gt;0,INDEX(RawDataRefData,$E1239,0)),"")),"")</f>
        <v/>
      </c>
      <c r="BA1239" s="101" t="str">
        <f t="array" ref="BA1239">IF($AY1239,QUARTILE(IF(G4SelectionMask="x",IF(INDEX(RawDataRefData,$E1239,0)&gt;0,INDEX(RawDataRefData,$E1239,0)),""),1),"")</f>
        <v/>
      </c>
      <c r="BB1239" s="101" t="str">
        <f t="array" ref="BB1239">IF($AY1239,QUARTILE(IF(G4SelectionMask="x",IF(INDEX(RawDataRefData,$E1239,0)&gt;0,INDEX(RawDataRefData,$E1239,0)),""),3),"")</f>
        <v/>
      </c>
      <c r="BC1239" s="101" t="str">
        <f t="array" ref="BC1239">IF($AY1239,MIN(IF(G4SelectionMask="x",IF(INDEX(RawDataRefData,$E1239,0)&gt;0,INDEX(RawDataRefData,$E1239,0)),"")),"")</f>
        <v/>
      </c>
      <c r="BD1239" s="101" t="str">
        <f t="array" ref="BD1239">IF($AY1239,MAX(IF(G4SelectionMask="x",IF(INDEX(RawDataRefData,$E1239,0)&gt;0,INDEX(RawDataRefData,$E1239,0)),"")),"")</f>
        <v/>
      </c>
      <c r="BE1239" s="101" t="str">
        <f t="shared" si="473"/>
        <v/>
      </c>
      <c r="BF1239" s="101" t="str">
        <f t="array" ref="BF1239">IF($AY1239,STDEVA(IF(G4SelectionMask="x",IF(INDEX(RawDataRefData,$E1239,0)&gt;0,INDEX(RawDataRefData,$E1239,0)),"")),"")</f>
        <v/>
      </c>
      <c r="BG1239" s="100" t="b">
        <f t="shared" si="474"/>
        <v>0</v>
      </c>
      <c r="BH1239" s="100" t="str">
        <f t="array" ref="BH1239">IF($BG1239,MEDIAN(IF(G5SelectionMask="x",IF(INDEX(RawDataRefData,$E1239,0)&gt;0,INDEX(RawDataRefData,$E1239,0)),"")),"")</f>
        <v/>
      </c>
      <c r="BI1239" s="100" t="str">
        <f t="array" ref="BI1239">IF($BG1239,QUARTILE(IF(G5SelectionMask="x",IF(INDEX(RawDataRefData,$E1239,0)&gt;0,INDEX(RawDataRefData,$E1239,0)),""),1),"")</f>
        <v/>
      </c>
      <c r="BJ1239" s="100" t="str">
        <f t="array" ref="BJ1239">IF($BG1239,QUARTILE(IF(G5SelectionMask="x",IF(INDEX(RawDataRefData,$E1239,0)&gt;0,INDEX(RawDataRefData,$E1239,0)),""),3),"")</f>
        <v/>
      </c>
      <c r="BK1239" s="100" t="str">
        <f t="array" ref="BK1239">IF($BG1239,MIN(IF(G5SelectionMask="x",IF(INDEX(RawDataRefData,$E1239,0)&gt;0,INDEX(RawDataRefData,$E1239,0)),"")),"")</f>
        <v/>
      </c>
      <c r="BL1239" s="100" t="str">
        <f t="array" ref="BL1239">IF($BG1239,MAX(IF(G5SelectionMask="x",IF(INDEX(RawDataRefData,$E1239,0)&gt;0,INDEX(RawDataRefData,$E1239,0)),"")),"")</f>
        <v/>
      </c>
      <c r="BM1239" s="100" t="str">
        <f t="shared" si="475"/>
        <v/>
      </c>
      <c r="BN1239" s="103" t="str">
        <f t="array" ref="BN1239">IF($BG1239,STDEVA(IF(G5SelectionMask="x",IF(INDEX(RawDataRefData,$E1239,0)&gt;0,INDEX(RawDataRefData,$E1239,0)),"")),"")</f>
        <v/>
      </c>
      <c r="BO1239" s="104"/>
      <c r="BP1239" s="105">
        <v>3</v>
      </c>
      <c r="BQ1239" s="105">
        <v>1</v>
      </c>
      <c r="BR1239" s="105">
        <v>2</v>
      </c>
      <c r="BS1239" s="105">
        <v>3</v>
      </c>
      <c r="BT1239" s="105">
        <v>2</v>
      </c>
      <c r="BU1239" s="105">
        <v>2</v>
      </c>
      <c r="BV1239" s="105">
        <v>1</v>
      </c>
      <c r="BW1239" s="105">
        <v>3</v>
      </c>
      <c r="BX1239" s="105">
        <v>4</v>
      </c>
      <c r="BY1239" s="105">
        <v>3</v>
      </c>
      <c r="BZ1239" s="105">
        <v>1</v>
      </c>
      <c r="CA1239" s="105">
        <v>2</v>
      </c>
      <c r="CB1239" s="105">
        <v>3</v>
      </c>
      <c r="CC1239" s="105">
        <v>1</v>
      </c>
      <c r="CD1239" s="105">
        <v>3</v>
      </c>
    </row>
    <row r="1240" spans="1:82" hidden="1" x14ac:dyDescent="0.2">
      <c r="A1240" s="33" t="e">
        <f t="shared" ref="A1240:A1290" si="476">IF(SelectEffectivenessInsurance="x",,ERROR)</f>
        <v>#NAME?</v>
      </c>
      <c r="B1240" s="218"/>
      <c r="C1240" s="212"/>
      <c r="D1240" s="224"/>
      <c r="E1240" s="72">
        <f t="shared" si="468"/>
        <v>1231</v>
      </c>
      <c r="F1240" s="9" t="s">
        <v>1294</v>
      </c>
      <c r="H1240" s="9" t="s">
        <v>1214</v>
      </c>
      <c r="I1240" s="9" t="s">
        <v>1625</v>
      </c>
      <c r="K1240" s="100">
        <f t="shared" si="453"/>
        <v>3</v>
      </c>
      <c r="L1240" s="100"/>
      <c r="M1240" s="100"/>
      <c r="N1240" s="100"/>
      <c r="O1240" s="100"/>
      <c r="P1240" s="101">
        <f t="shared" si="454"/>
        <v>2</v>
      </c>
      <c r="Q1240" s="102">
        <f t="shared" si="455"/>
        <v>1</v>
      </c>
      <c r="R1240" s="102">
        <f t="shared" si="456"/>
        <v>3</v>
      </c>
      <c r="S1240" s="102">
        <f t="shared" si="457"/>
        <v>4</v>
      </c>
      <c r="T1240" s="102">
        <f t="shared" si="458"/>
        <v>2</v>
      </c>
      <c r="U1240" s="102">
        <f t="shared" si="459"/>
        <v>4</v>
      </c>
      <c r="V1240" s="102">
        <f t="shared" si="460"/>
        <v>3</v>
      </c>
      <c r="W1240" s="102">
        <f t="shared" si="461"/>
        <v>4</v>
      </c>
      <c r="X1240" s="102">
        <f t="shared" si="462"/>
        <v>1</v>
      </c>
      <c r="Y1240" s="102">
        <f t="shared" si="463"/>
        <v>3</v>
      </c>
      <c r="Z1240" s="102">
        <f t="shared" si="464"/>
        <v>3</v>
      </c>
      <c r="AA1240" s="100" t="b">
        <f t="shared" si="465"/>
        <v>1</v>
      </c>
      <c r="AB1240" s="100">
        <f t="array" ref="AB1240">IF($AA1240,MEDIAN(IF(G1SelectionMask="x",IF(INDEX(RawDataRefData,$E1240,0)&gt;0,INDEX(RawDataRefData,$E1240,0)),"")),"")</f>
        <v>3</v>
      </c>
      <c r="AC1240" s="100">
        <f t="array" ref="AC1240">IF($AA1240,QUARTILE(IF(G1SelectionMask="x",IF(INDEX(RawDataRefData,$E1240,0)&gt;0,INDEX(RawDataRefData,$E1240,0)),""),1),"")</f>
        <v>2</v>
      </c>
      <c r="AD1240" s="100">
        <f t="array" ref="AD1240">IF($AA1240,QUARTILE(IF(G1SelectionMask="x",IF(INDEX(RawDataRefData,$E1240,0)&gt;0,INDEX(RawDataRefData,$E1240,0)),""),3),"")</f>
        <v>3.5</v>
      </c>
      <c r="AE1240" s="100">
        <f t="array" ref="AE1240">IF($AA1240,MIN(IF(G1SelectionMask="x",IF(INDEX(RawDataRefData,$E1240,0)&gt;0,INDEX(RawDataRefData,$E1240,0)),"")),"")</f>
        <v>1</v>
      </c>
      <c r="AF1240" s="100">
        <f t="array" ref="AF1240">IF($AA1240,MAX(IF(G1SelectionMask="x",IF(INDEX(RawDataRefData,$E1240,0)&gt;0,INDEX(RawDataRefData,$E1240,0)),"")),"")</f>
        <v>4</v>
      </c>
      <c r="AG1240" s="100">
        <f t="shared" si="466"/>
        <v>2.7272727272727271</v>
      </c>
      <c r="AH1240" s="100">
        <f t="array" ref="AH1240">IF($AA1240,STDEVA(IF(G1SelectionMask="x",IF(INDEX(RawDataRefData,$E1240,0)&gt;0,INDEX(RawDataRefData,$E1240,0)),"")),"")</f>
        <v>1.1037127426019049</v>
      </c>
      <c r="AI1240" s="101" t="b">
        <f t="shared" si="467"/>
        <v>1</v>
      </c>
      <c r="AJ1240" s="101">
        <f t="array" ref="AJ1240">IF($AI1240,MEDIAN(IF(G2SelectionMask="x",IF(INDEX(RawDataRefData,$E1240,0)&gt;0,INDEX(RawDataRefData,$E1240,0)),"")),"")</f>
        <v>2</v>
      </c>
      <c r="AK1240" s="101">
        <f t="array" ref="AK1240">IF($AI1240,QUARTILE(IF(G2SelectionMask="x",IF(INDEX(RawDataRefData,$E1240,0)&gt;0,INDEX(RawDataRefData,$E1240,0)),""),1),"")</f>
        <v>2</v>
      </c>
      <c r="AL1240" s="101">
        <f t="array" ref="AL1240">IF($AI1240,QUARTILE(IF(G2SelectionMask="x",IF(INDEX(RawDataRefData,$E1240,0)&gt;0,INDEX(RawDataRefData,$E1240,0)),""),3),"")</f>
        <v>3</v>
      </c>
      <c r="AM1240" s="101">
        <f t="array" ref="AM1240">IF($AI1240,MIN(IF(G2SelectionMask="x",IF(INDEX(RawDataRefData,$E1240,0)&gt;0,INDEX(RawDataRefData,$E1240,0)),"")),"")</f>
        <v>1</v>
      </c>
      <c r="AN1240" s="101">
        <f t="array" ref="AN1240">IF($AI1240,MAX(IF(G2SelectionMask="x",IF(INDEX(RawDataRefData,$E1240,0)&gt;0,INDEX(RawDataRefData,$E1240,0)),"")),"")</f>
        <v>4</v>
      </c>
      <c r="AO1240" s="101">
        <f t="shared" si="469"/>
        <v>2.4545454545454546</v>
      </c>
      <c r="AP1240" s="101">
        <f t="array" ref="AP1240">IF($AI1240,STDEVA(IF(G2SelectionMask="x",IF(INDEX(RawDataRefData,$E1240,0)&gt;0,INDEX(RawDataRefData,$E1240,0)),"")),"")</f>
        <v>1.0357254813546268</v>
      </c>
      <c r="AQ1240" s="100" t="b">
        <f t="shared" si="470"/>
        <v>0</v>
      </c>
      <c r="AR1240" s="100" t="str">
        <f t="array" ref="AR1240">IF($AQ1240,MEDIAN(IF(G3SelectionMask="x",IF(INDEX(RawDataRefData,$E1240,0)&gt;0,INDEX(RawDataRefData,$E1240,0)),"")),"")</f>
        <v/>
      </c>
      <c r="AS1240" s="100" t="str">
        <f t="array" ref="AS1240">IF($AQ1240,QUARTILE(IF(G3SelectionMask="x",IF(INDEX(RawDataRefData,$E1240,0)&gt;0,INDEX(RawDataRefData,$E1240,0)),""),1),"")</f>
        <v/>
      </c>
      <c r="AT1240" s="100" t="str">
        <f t="array" ref="AT1240">IF($AQ1240,QUARTILE(IF(G3SelectionMask="x",IF(INDEX(RawDataRefData,$E1240,0)&gt;0,INDEX(RawDataRefData,$E1240,0)),""),3),"")</f>
        <v/>
      </c>
      <c r="AU1240" s="100" t="str">
        <f t="array" ref="AU1240">IF($AQ1240,MIN(IF(G3SelectionMask="x",IF(INDEX(RawDataRefData,$E1240,0)&gt;0,INDEX(RawDataRefData,$E1240,0)),"")),"")</f>
        <v/>
      </c>
      <c r="AV1240" s="100" t="str">
        <f t="array" ref="AV1240">IF($AQ1240,MAX(IF(G3SelectionMask="x",IF(INDEX(RawDataRefData,$E1240,0)&gt;0,INDEX(RawDataRefData,$E1240,0)),"")),"")</f>
        <v/>
      </c>
      <c r="AW1240" s="100" t="str">
        <f t="shared" si="471"/>
        <v/>
      </c>
      <c r="AX1240" s="100" t="str">
        <f t="array" ref="AX1240">IF($AQ1240,STDEVA(IF(G3SelectionMask="x",IF(INDEX(RawDataRefData,$E1240,0)&gt;0,INDEX(RawDataRefData,$E1240,0)),"")),"")</f>
        <v/>
      </c>
      <c r="AY1240" s="101" t="b">
        <f t="shared" si="472"/>
        <v>0</v>
      </c>
      <c r="AZ1240" s="101" t="str">
        <f t="array" ref="AZ1240">IF($AY1240,MEDIAN(IF(G4SelectionMask="x",IF(INDEX(RawDataRefData,$E1240,0)&gt;0,INDEX(RawDataRefData,$E1240,0)),"")),"")</f>
        <v/>
      </c>
      <c r="BA1240" s="101" t="str">
        <f t="array" ref="BA1240">IF($AY1240,QUARTILE(IF(G4SelectionMask="x",IF(INDEX(RawDataRefData,$E1240,0)&gt;0,INDEX(RawDataRefData,$E1240,0)),""),1),"")</f>
        <v/>
      </c>
      <c r="BB1240" s="101" t="str">
        <f t="array" ref="BB1240">IF($AY1240,QUARTILE(IF(G4SelectionMask="x",IF(INDEX(RawDataRefData,$E1240,0)&gt;0,INDEX(RawDataRefData,$E1240,0)),""),3),"")</f>
        <v/>
      </c>
      <c r="BC1240" s="101" t="str">
        <f t="array" ref="BC1240">IF($AY1240,MIN(IF(G4SelectionMask="x",IF(INDEX(RawDataRefData,$E1240,0)&gt;0,INDEX(RawDataRefData,$E1240,0)),"")),"")</f>
        <v/>
      </c>
      <c r="BD1240" s="101" t="str">
        <f t="array" ref="BD1240">IF($AY1240,MAX(IF(G4SelectionMask="x",IF(INDEX(RawDataRefData,$E1240,0)&gt;0,INDEX(RawDataRefData,$E1240,0)),"")),"")</f>
        <v/>
      </c>
      <c r="BE1240" s="101" t="str">
        <f t="shared" si="473"/>
        <v/>
      </c>
      <c r="BF1240" s="101" t="str">
        <f t="array" ref="BF1240">IF($AY1240,STDEVA(IF(G4SelectionMask="x",IF(INDEX(RawDataRefData,$E1240,0)&gt;0,INDEX(RawDataRefData,$E1240,0)),"")),"")</f>
        <v/>
      </c>
      <c r="BG1240" s="100" t="b">
        <f t="shared" si="474"/>
        <v>0</v>
      </c>
      <c r="BH1240" s="100" t="str">
        <f t="array" ref="BH1240">IF($BG1240,MEDIAN(IF(G5SelectionMask="x",IF(INDEX(RawDataRefData,$E1240,0)&gt;0,INDEX(RawDataRefData,$E1240,0)),"")),"")</f>
        <v/>
      </c>
      <c r="BI1240" s="100" t="str">
        <f t="array" ref="BI1240">IF($BG1240,QUARTILE(IF(G5SelectionMask="x",IF(INDEX(RawDataRefData,$E1240,0)&gt;0,INDEX(RawDataRefData,$E1240,0)),""),1),"")</f>
        <v/>
      </c>
      <c r="BJ1240" s="100" t="str">
        <f t="array" ref="BJ1240">IF($BG1240,QUARTILE(IF(G5SelectionMask="x",IF(INDEX(RawDataRefData,$E1240,0)&gt;0,INDEX(RawDataRefData,$E1240,0)),""),3),"")</f>
        <v/>
      </c>
      <c r="BK1240" s="100" t="str">
        <f t="array" ref="BK1240">IF($BG1240,MIN(IF(G5SelectionMask="x",IF(INDEX(RawDataRefData,$E1240,0)&gt;0,INDEX(RawDataRefData,$E1240,0)),"")),"")</f>
        <v/>
      </c>
      <c r="BL1240" s="100" t="str">
        <f t="array" ref="BL1240">IF($BG1240,MAX(IF(G5SelectionMask="x",IF(INDEX(RawDataRefData,$E1240,0)&gt;0,INDEX(RawDataRefData,$E1240,0)),"")),"")</f>
        <v/>
      </c>
      <c r="BM1240" s="100" t="str">
        <f t="shared" si="475"/>
        <v/>
      </c>
      <c r="BN1240" s="103" t="str">
        <f t="array" ref="BN1240">IF($BG1240,STDEVA(IF(G5SelectionMask="x",IF(INDEX(RawDataRefData,$E1240,0)&gt;0,INDEX(RawDataRefData,$E1240,0)),"")),"")</f>
        <v/>
      </c>
      <c r="BO1240" s="104"/>
      <c r="BP1240" s="105">
        <v>3</v>
      </c>
      <c r="BQ1240" s="105">
        <v>2</v>
      </c>
      <c r="BR1240" s="105">
        <v>1</v>
      </c>
      <c r="BS1240" s="105">
        <v>3</v>
      </c>
      <c r="BT1240" s="105">
        <v>4</v>
      </c>
      <c r="BU1240" s="105">
        <v>2</v>
      </c>
      <c r="BV1240" s="105">
        <v>4</v>
      </c>
      <c r="BW1240" s="105">
        <v>3</v>
      </c>
      <c r="BX1240" s="105">
        <v>4</v>
      </c>
      <c r="BY1240" s="105">
        <v>1</v>
      </c>
      <c r="BZ1240" s="105">
        <v>3</v>
      </c>
      <c r="CA1240" s="105">
        <v>3</v>
      </c>
      <c r="CB1240" s="105">
        <v>2</v>
      </c>
      <c r="CC1240" s="105">
        <v>2</v>
      </c>
      <c r="CD1240" s="105">
        <v>1</v>
      </c>
    </row>
    <row r="1241" spans="1:82" hidden="1" x14ac:dyDescent="0.2">
      <c r="A1241" s="33" t="e">
        <f t="shared" si="476"/>
        <v>#NAME?</v>
      </c>
      <c r="B1241" s="218"/>
      <c r="C1241" s="212"/>
      <c r="D1241" s="224"/>
      <c r="E1241" s="72">
        <f t="shared" si="468"/>
        <v>1232</v>
      </c>
      <c r="F1241" s="9" t="s">
        <v>1295</v>
      </c>
      <c r="H1241" s="9" t="s">
        <v>1214</v>
      </c>
      <c r="I1241" s="9" t="s">
        <v>1625</v>
      </c>
      <c r="K1241" s="100">
        <f t="shared" si="453"/>
        <v>4</v>
      </c>
      <c r="L1241" s="100"/>
      <c r="M1241" s="100"/>
      <c r="N1241" s="100"/>
      <c r="O1241" s="100"/>
      <c r="P1241" s="101">
        <f t="shared" si="454"/>
        <v>1</v>
      </c>
      <c r="Q1241" s="102">
        <f t="shared" si="455"/>
        <v>4</v>
      </c>
      <c r="R1241" s="102">
        <f t="shared" si="456"/>
        <v>1</v>
      </c>
      <c r="S1241" s="102">
        <f t="shared" si="457"/>
        <v>3</v>
      </c>
      <c r="T1241" s="102">
        <f t="shared" si="458"/>
        <v>4</v>
      </c>
      <c r="U1241" s="102">
        <f t="shared" si="459"/>
        <v>4</v>
      </c>
      <c r="V1241" s="102">
        <f t="shared" si="460"/>
        <v>1</v>
      </c>
      <c r="W1241" s="102">
        <f t="shared" si="461"/>
        <v>4</v>
      </c>
      <c r="X1241" s="102">
        <f t="shared" si="462"/>
        <v>2</v>
      </c>
      <c r="Y1241" s="102">
        <f t="shared" si="463"/>
        <v>4</v>
      </c>
      <c r="Z1241" s="102">
        <f t="shared" si="464"/>
        <v>3</v>
      </c>
      <c r="AA1241" s="100" t="b">
        <f t="shared" si="465"/>
        <v>1</v>
      </c>
      <c r="AB1241" s="100">
        <f t="array" ref="AB1241">IF($AA1241,MEDIAN(IF(G1SelectionMask="x",IF(INDEX(RawDataRefData,$E1241,0)&gt;0,INDEX(RawDataRefData,$E1241,0)),"")),"")</f>
        <v>3</v>
      </c>
      <c r="AC1241" s="100">
        <f t="array" ref="AC1241">IF($AA1241,QUARTILE(IF(G1SelectionMask="x",IF(INDEX(RawDataRefData,$E1241,0)&gt;0,INDEX(RawDataRefData,$E1241,0)),""),1),"")</f>
        <v>1.5</v>
      </c>
      <c r="AD1241" s="100">
        <f t="array" ref="AD1241">IF($AA1241,QUARTILE(IF(G1SelectionMask="x",IF(INDEX(RawDataRefData,$E1241,0)&gt;0,INDEX(RawDataRefData,$E1241,0)),""),3),"")</f>
        <v>4</v>
      </c>
      <c r="AE1241" s="100">
        <f t="array" ref="AE1241">IF($AA1241,MIN(IF(G1SelectionMask="x",IF(INDEX(RawDataRefData,$E1241,0)&gt;0,INDEX(RawDataRefData,$E1241,0)),"")),"")</f>
        <v>1</v>
      </c>
      <c r="AF1241" s="100">
        <f t="array" ref="AF1241">IF($AA1241,MAX(IF(G1SelectionMask="x",IF(INDEX(RawDataRefData,$E1241,0)&gt;0,INDEX(RawDataRefData,$E1241,0)),"")),"")</f>
        <v>4</v>
      </c>
      <c r="AG1241" s="100">
        <f t="shared" si="466"/>
        <v>2.8181818181818183</v>
      </c>
      <c r="AH1241" s="100">
        <f t="array" ref="AH1241">IF($AA1241,STDEVA(IF(G1SelectionMask="x",IF(INDEX(RawDataRefData,$E1241,0)&gt;0,INDEX(RawDataRefData,$E1241,0)),"")),"")</f>
        <v>1.3280197150781927</v>
      </c>
      <c r="AI1241" s="101" t="b">
        <f t="shared" si="467"/>
        <v>1</v>
      </c>
      <c r="AJ1241" s="101">
        <f t="array" ref="AJ1241">IF($AI1241,MEDIAN(IF(G2SelectionMask="x",IF(INDEX(RawDataRefData,$E1241,0)&gt;0,INDEX(RawDataRefData,$E1241,0)),"")),"")</f>
        <v>3</v>
      </c>
      <c r="AK1241" s="101">
        <f t="array" ref="AK1241">IF($AI1241,QUARTILE(IF(G2SelectionMask="x",IF(INDEX(RawDataRefData,$E1241,0)&gt;0,INDEX(RawDataRefData,$E1241,0)),""),1),"")</f>
        <v>1.5</v>
      </c>
      <c r="AL1241" s="101">
        <f t="array" ref="AL1241">IF($AI1241,QUARTILE(IF(G2SelectionMask="x",IF(INDEX(RawDataRefData,$E1241,0)&gt;0,INDEX(RawDataRefData,$E1241,0)),""),3),"")</f>
        <v>4</v>
      </c>
      <c r="AM1241" s="101">
        <f t="array" ref="AM1241">IF($AI1241,MIN(IF(G2SelectionMask="x",IF(INDEX(RawDataRefData,$E1241,0)&gt;0,INDEX(RawDataRefData,$E1241,0)),"")),"")</f>
        <v>1</v>
      </c>
      <c r="AN1241" s="101">
        <f t="array" ref="AN1241">IF($AI1241,MAX(IF(G2SelectionMask="x",IF(INDEX(RawDataRefData,$E1241,0)&gt;0,INDEX(RawDataRefData,$E1241,0)),"")),"")</f>
        <v>4</v>
      </c>
      <c r="AO1241" s="101">
        <f t="shared" si="469"/>
        <v>2.7272727272727271</v>
      </c>
      <c r="AP1241" s="101">
        <f t="array" ref="AP1241">IF($AI1241,STDEVA(IF(G2SelectionMask="x",IF(INDEX(RawDataRefData,$E1241,0)&gt;0,INDEX(RawDataRefData,$E1241,0)),"")),"")</f>
        <v>1.2720777563426768</v>
      </c>
      <c r="AQ1241" s="100" t="b">
        <f t="shared" si="470"/>
        <v>0</v>
      </c>
      <c r="AR1241" s="100" t="str">
        <f t="array" ref="AR1241">IF($AQ1241,MEDIAN(IF(G3SelectionMask="x",IF(INDEX(RawDataRefData,$E1241,0)&gt;0,INDEX(RawDataRefData,$E1241,0)),"")),"")</f>
        <v/>
      </c>
      <c r="AS1241" s="100" t="str">
        <f t="array" ref="AS1241">IF($AQ1241,QUARTILE(IF(G3SelectionMask="x",IF(INDEX(RawDataRefData,$E1241,0)&gt;0,INDEX(RawDataRefData,$E1241,0)),""),1),"")</f>
        <v/>
      </c>
      <c r="AT1241" s="100" t="str">
        <f t="array" ref="AT1241">IF($AQ1241,QUARTILE(IF(G3SelectionMask="x",IF(INDEX(RawDataRefData,$E1241,0)&gt;0,INDEX(RawDataRefData,$E1241,0)),""),3),"")</f>
        <v/>
      </c>
      <c r="AU1241" s="100" t="str">
        <f t="array" ref="AU1241">IF($AQ1241,MIN(IF(G3SelectionMask="x",IF(INDEX(RawDataRefData,$E1241,0)&gt;0,INDEX(RawDataRefData,$E1241,0)),"")),"")</f>
        <v/>
      </c>
      <c r="AV1241" s="100" t="str">
        <f t="array" ref="AV1241">IF($AQ1241,MAX(IF(G3SelectionMask="x",IF(INDEX(RawDataRefData,$E1241,0)&gt;0,INDEX(RawDataRefData,$E1241,0)),"")),"")</f>
        <v/>
      </c>
      <c r="AW1241" s="100" t="str">
        <f t="shared" si="471"/>
        <v/>
      </c>
      <c r="AX1241" s="100" t="str">
        <f t="array" ref="AX1241">IF($AQ1241,STDEVA(IF(G3SelectionMask="x",IF(INDEX(RawDataRefData,$E1241,0)&gt;0,INDEX(RawDataRefData,$E1241,0)),"")),"")</f>
        <v/>
      </c>
      <c r="AY1241" s="101" t="b">
        <f t="shared" si="472"/>
        <v>0</v>
      </c>
      <c r="AZ1241" s="101" t="str">
        <f t="array" ref="AZ1241">IF($AY1241,MEDIAN(IF(G4SelectionMask="x",IF(INDEX(RawDataRefData,$E1241,0)&gt;0,INDEX(RawDataRefData,$E1241,0)),"")),"")</f>
        <v/>
      </c>
      <c r="BA1241" s="101" t="str">
        <f t="array" ref="BA1241">IF($AY1241,QUARTILE(IF(G4SelectionMask="x",IF(INDEX(RawDataRefData,$E1241,0)&gt;0,INDEX(RawDataRefData,$E1241,0)),""),1),"")</f>
        <v/>
      </c>
      <c r="BB1241" s="101" t="str">
        <f t="array" ref="BB1241">IF($AY1241,QUARTILE(IF(G4SelectionMask="x",IF(INDEX(RawDataRefData,$E1241,0)&gt;0,INDEX(RawDataRefData,$E1241,0)),""),3),"")</f>
        <v/>
      </c>
      <c r="BC1241" s="101" t="str">
        <f t="array" ref="BC1241">IF($AY1241,MIN(IF(G4SelectionMask="x",IF(INDEX(RawDataRefData,$E1241,0)&gt;0,INDEX(RawDataRefData,$E1241,0)),"")),"")</f>
        <v/>
      </c>
      <c r="BD1241" s="101" t="str">
        <f t="array" ref="BD1241">IF($AY1241,MAX(IF(G4SelectionMask="x",IF(INDEX(RawDataRefData,$E1241,0)&gt;0,INDEX(RawDataRefData,$E1241,0)),"")),"")</f>
        <v/>
      </c>
      <c r="BE1241" s="101" t="str">
        <f t="shared" si="473"/>
        <v/>
      </c>
      <c r="BF1241" s="101" t="str">
        <f t="array" ref="BF1241">IF($AY1241,STDEVA(IF(G4SelectionMask="x",IF(INDEX(RawDataRefData,$E1241,0)&gt;0,INDEX(RawDataRefData,$E1241,0)),"")),"")</f>
        <v/>
      </c>
      <c r="BG1241" s="100" t="b">
        <f t="shared" si="474"/>
        <v>0</v>
      </c>
      <c r="BH1241" s="100" t="str">
        <f t="array" ref="BH1241">IF($BG1241,MEDIAN(IF(G5SelectionMask="x",IF(INDEX(RawDataRefData,$E1241,0)&gt;0,INDEX(RawDataRefData,$E1241,0)),"")),"")</f>
        <v/>
      </c>
      <c r="BI1241" s="100" t="str">
        <f t="array" ref="BI1241">IF($BG1241,QUARTILE(IF(G5SelectionMask="x",IF(INDEX(RawDataRefData,$E1241,0)&gt;0,INDEX(RawDataRefData,$E1241,0)),""),1),"")</f>
        <v/>
      </c>
      <c r="BJ1241" s="100" t="str">
        <f t="array" ref="BJ1241">IF($BG1241,QUARTILE(IF(G5SelectionMask="x",IF(INDEX(RawDataRefData,$E1241,0)&gt;0,INDEX(RawDataRefData,$E1241,0)),""),3),"")</f>
        <v/>
      </c>
      <c r="BK1241" s="100" t="str">
        <f t="array" ref="BK1241">IF($BG1241,MIN(IF(G5SelectionMask="x",IF(INDEX(RawDataRefData,$E1241,0)&gt;0,INDEX(RawDataRefData,$E1241,0)),"")),"")</f>
        <v/>
      </c>
      <c r="BL1241" s="100" t="str">
        <f t="array" ref="BL1241">IF($BG1241,MAX(IF(G5SelectionMask="x",IF(INDEX(RawDataRefData,$E1241,0)&gt;0,INDEX(RawDataRefData,$E1241,0)),"")),"")</f>
        <v/>
      </c>
      <c r="BM1241" s="100" t="str">
        <f t="shared" si="475"/>
        <v/>
      </c>
      <c r="BN1241" s="103" t="str">
        <f t="array" ref="BN1241">IF($BG1241,STDEVA(IF(G5SelectionMask="x",IF(INDEX(RawDataRefData,$E1241,0)&gt;0,INDEX(RawDataRefData,$E1241,0)),"")),"")</f>
        <v/>
      </c>
      <c r="BO1241" s="104"/>
      <c r="BP1241" s="105">
        <v>4</v>
      </c>
      <c r="BQ1241" s="105">
        <v>1</v>
      </c>
      <c r="BR1241" s="105">
        <v>4</v>
      </c>
      <c r="BS1241" s="105">
        <v>1</v>
      </c>
      <c r="BT1241" s="105">
        <v>3</v>
      </c>
      <c r="BU1241" s="105">
        <v>4</v>
      </c>
      <c r="BV1241" s="105">
        <v>4</v>
      </c>
      <c r="BW1241" s="105">
        <v>1</v>
      </c>
      <c r="BX1241" s="105">
        <v>4</v>
      </c>
      <c r="BY1241" s="105">
        <v>2</v>
      </c>
      <c r="BZ1241" s="105">
        <v>4</v>
      </c>
      <c r="CA1241" s="105">
        <v>3</v>
      </c>
      <c r="CB1241" s="105">
        <v>3</v>
      </c>
      <c r="CC1241" s="105">
        <v>1</v>
      </c>
      <c r="CD1241" s="105">
        <v>2</v>
      </c>
    </row>
    <row r="1242" spans="1:82" hidden="1" x14ac:dyDescent="0.2">
      <c r="A1242" s="33" t="e">
        <f t="shared" si="476"/>
        <v>#NAME?</v>
      </c>
      <c r="B1242" s="218"/>
      <c r="C1242" s="212"/>
      <c r="D1242" s="224"/>
      <c r="E1242" s="72">
        <f t="shared" si="468"/>
        <v>1233</v>
      </c>
      <c r="F1242" s="9" t="s">
        <v>1296</v>
      </c>
      <c r="H1242" s="9" t="s">
        <v>1214</v>
      </c>
      <c r="I1242" s="9" t="s">
        <v>1625</v>
      </c>
      <c r="K1242" s="100">
        <f t="shared" si="453"/>
        <v>3</v>
      </c>
      <c r="L1242" s="100"/>
      <c r="M1242" s="100"/>
      <c r="N1242" s="100"/>
      <c r="O1242" s="100"/>
      <c r="P1242" s="101">
        <f t="shared" si="454"/>
        <v>4</v>
      </c>
      <c r="Q1242" s="102">
        <f t="shared" si="455"/>
        <v>4</v>
      </c>
      <c r="R1242" s="102">
        <f t="shared" si="456"/>
        <v>3</v>
      </c>
      <c r="S1242" s="102">
        <f t="shared" si="457"/>
        <v>1</v>
      </c>
      <c r="T1242" s="102">
        <f t="shared" si="458"/>
        <v>3</v>
      </c>
      <c r="U1242" s="102">
        <f t="shared" si="459"/>
        <v>2</v>
      </c>
      <c r="V1242" s="102">
        <f t="shared" si="460"/>
        <v>4</v>
      </c>
      <c r="W1242" s="102">
        <f t="shared" si="461"/>
        <v>3</v>
      </c>
      <c r="X1242" s="102">
        <f t="shared" si="462"/>
        <v>4</v>
      </c>
      <c r="Y1242" s="102">
        <f t="shared" si="463"/>
        <v>1</v>
      </c>
      <c r="Z1242" s="102">
        <f t="shared" si="464"/>
        <v>4</v>
      </c>
      <c r="AA1242" s="100" t="b">
        <f t="shared" si="465"/>
        <v>1</v>
      </c>
      <c r="AB1242" s="100">
        <f t="array" ref="AB1242">IF($AA1242,MEDIAN(IF(G1SelectionMask="x",IF(INDEX(RawDataRefData,$E1242,0)&gt;0,INDEX(RawDataRefData,$E1242,0)),"")),"")</f>
        <v>3</v>
      </c>
      <c r="AC1242" s="100">
        <f t="array" ref="AC1242">IF($AA1242,QUARTILE(IF(G1SelectionMask="x",IF(INDEX(RawDataRefData,$E1242,0)&gt;0,INDEX(RawDataRefData,$E1242,0)),""),1),"")</f>
        <v>2.5</v>
      </c>
      <c r="AD1242" s="100">
        <f t="array" ref="AD1242">IF($AA1242,QUARTILE(IF(G1SelectionMask="x",IF(INDEX(RawDataRefData,$E1242,0)&gt;0,INDEX(RawDataRefData,$E1242,0)),""),3),"")</f>
        <v>4</v>
      </c>
      <c r="AE1242" s="100">
        <f t="array" ref="AE1242">IF($AA1242,MIN(IF(G1SelectionMask="x",IF(INDEX(RawDataRefData,$E1242,0)&gt;0,INDEX(RawDataRefData,$E1242,0)),"")),"")</f>
        <v>1</v>
      </c>
      <c r="AF1242" s="100">
        <f t="array" ref="AF1242">IF($AA1242,MAX(IF(G1SelectionMask="x",IF(INDEX(RawDataRefData,$E1242,0)&gt;0,INDEX(RawDataRefData,$E1242,0)),"")),"")</f>
        <v>4</v>
      </c>
      <c r="AG1242" s="100">
        <f t="shared" si="466"/>
        <v>3</v>
      </c>
      <c r="AH1242" s="100">
        <f t="array" ref="AH1242">IF($AA1242,STDEVA(IF(G1SelectionMask="x",IF(INDEX(RawDataRefData,$E1242,0)&gt;0,INDEX(RawDataRefData,$E1242,0)),"")),"")</f>
        <v>1.1832159566199232</v>
      </c>
      <c r="AI1242" s="101" t="b">
        <f t="shared" si="467"/>
        <v>1</v>
      </c>
      <c r="AJ1242" s="101">
        <f t="array" ref="AJ1242">IF($AI1242,MEDIAN(IF(G2SelectionMask="x",IF(INDEX(RawDataRefData,$E1242,0)&gt;0,INDEX(RawDataRefData,$E1242,0)),"")),"")</f>
        <v>3</v>
      </c>
      <c r="AK1242" s="101">
        <f t="array" ref="AK1242">IF($AI1242,QUARTILE(IF(G2SelectionMask="x",IF(INDEX(RawDataRefData,$E1242,0)&gt;0,INDEX(RawDataRefData,$E1242,0)),""),1),"")</f>
        <v>2.5</v>
      </c>
      <c r="AL1242" s="101">
        <f t="array" ref="AL1242">IF($AI1242,QUARTILE(IF(G2SelectionMask="x",IF(INDEX(RawDataRefData,$E1242,0)&gt;0,INDEX(RawDataRefData,$E1242,0)),""),3),"")</f>
        <v>4</v>
      </c>
      <c r="AM1242" s="101">
        <f t="array" ref="AM1242">IF($AI1242,MIN(IF(G2SelectionMask="x",IF(INDEX(RawDataRefData,$E1242,0)&gt;0,INDEX(RawDataRefData,$E1242,0)),"")),"")</f>
        <v>1</v>
      </c>
      <c r="AN1242" s="101">
        <f t="array" ref="AN1242">IF($AI1242,MAX(IF(G2SelectionMask="x",IF(INDEX(RawDataRefData,$E1242,0)&gt;0,INDEX(RawDataRefData,$E1242,0)),"")),"")</f>
        <v>4</v>
      </c>
      <c r="AO1242" s="101">
        <f t="shared" si="469"/>
        <v>3</v>
      </c>
      <c r="AP1242" s="101">
        <f t="array" ref="AP1242">IF($AI1242,STDEVA(IF(G2SelectionMask="x",IF(INDEX(RawDataRefData,$E1242,0)&gt;0,INDEX(RawDataRefData,$E1242,0)),"")),"")</f>
        <v>1.1832159566199232</v>
      </c>
      <c r="AQ1242" s="100" t="b">
        <f t="shared" si="470"/>
        <v>0</v>
      </c>
      <c r="AR1242" s="100" t="str">
        <f t="array" ref="AR1242">IF($AQ1242,MEDIAN(IF(G3SelectionMask="x",IF(INDEX(RawDataRefData,$E1242,0)&gt;0,INDEX(RawDataRefData,$E1242,0)),"")),"")</f>
        <v/>
      </c>
      <c r="AS1242" s="100" t="str">
        <f t="array" ref="AS1242">IF($AQ1242,QUARTILE(IF(G3SelectionMask="x",IF(INDEX(RawDataRefData,$E1242,0)&gt;0,INDEX(RawDataRefData,$E1242,0)),""),1),"")</f>
        <v/>
      </c>
      <c r="AT1242" s="100" t="str">
        <f t="array" ref="AT1242">IF($AQ1242,QUARTILE(IF(G3SelectionMask="x",IF(INDEX(RawDataRefData,$E1242,0)&gt;0,INDEX(RawDataRefData,$E1242,0)),""),3),"")</f>
        <v/>
      </c>
      <c r="AU1242" s="100" t="str">
        <f t="array" ref="AU1242">IF($AQ1242,MIN(IF(G3SelectionMask="x",IF(INDEX(RawDataRefData,$E1242,0)&gt;0,INDEX(RawDataRefData,$E1242,0)),"")),"")</f>
        <v/>
      </c>
      <c r="AV1242" s="100" t="str">
        <f t="array" ref="AV1242">IF($AQ1242,MAX(IF(G3SelectionMask="x",IF(INDEX(RawDataRefData,$E1242,0)&gt;0,INDEX(RawDataRefData,$E1242,0)),"")),"")</f>
        <v/>
      </c>
      <c r="AW1242" s="100" t="str">
        <f t="shared" si="471"/>
        <v/>
      </c>
      <c r="AX1242" s="100" t="str">
        <f t="array" ref="AX1242">IF($AQ1242,STDEVA(IF(G3SelectionMask="x",IF(INDEX(RawDataRefData,$E1242,0)&gt;0,INDEX(RawDataRefData,$E1242,0)),"")),"")</f>
        <v/>
      </c>
      <c r="AY1242" s="101" t="b">
        <f t="shared" si="472"/>
        <v>0</v>
      </c>
      <c r="AZ1242" s="101" t="str">
        <f t="array" ref="AZ1242">IF($AY1242,MEDIAN(IF(G4SelectionMask="x",IF(INDEX(RawDataRefData,$E1242,0)&gt;0,INDEX(RawDataRefData,$E1242,0)),"")),"")</f>
        <v/>
      </c>
      <c r="BA1242" s="101" t="str">
        <f t="array" ref="BA1242">IF($AY1242,QUARTILE(IF(G4SelectionMask="x",IF(INDEX(RawDataRefData,$E1242,0)&gt;0,INDEX(RawDataRefData,$E1242,0)),""),1),"")</f>
        <v/>
      </c>
      <c r="BB1242" s="101" t="str">
        <f t="array" ref="BB1242">IF($AY1242,QUARTILE(IF(G4SelectionMask="x",IF(INDEX(RawDataRefData,$E1242,0)&gt;0,INDEX(RawDataRefData,$E1242,0)),""),3),"")</f>
        <v/>
      </c>
      <c r="BC1242" s="101" t="str">
        <f t="array" ref="BC1242">IF($AY1242,MIN(IF(G4SelectionMask="x",IF(INDEX(RawDataRefData,$E1242,0)&gt;0,INDEX(RawDataRefData,$E1242,0)),"")),"")</f>
        <v/>
      </c>
      <c r="BD1242" s="101" t="str">
        <f t="array" ref="BD1242">IF($AY1242,MAX(IF(G4SelectionMask="x",IF(INDEX(RawDataRefData,$E1242,0)&gt;0,INDEX(RawDataRefData,$E1242,0)),"")),"")</f>
        <v/>
      </c>
      <c r="BE1242" s="101" t="str">
        <f t="shared" si="473"/>
        <v/>
      </c>
      <c r="BF1242" s="101" t="str">
        <f t="array" ref="BF1242">IF($AY1242,STDEVA(IF(G4SelectionMask="x",IF(INDEX(RawDataRefData,$E1242,0)&gt;0,INDEX(RawDataRefData,$E1242,0)),"")),"")</f>
        <v/>
      </c>
      <c r="BG1242" s="100" t="b">
        <f t="shared" si="474"/>
        <v>0</v>
      </c>
      <c r="BH1242" s="100" t="str">
        <f t="array" ref="BH1242">IF($BG1242,MEDIAN(IF(G5SelectionMask="x",IF(INDEX(RawDataRefData,$E1242,0)&gt;0,INDEX(RawDataRefData,$E1242,0)),"")),"")</f>
        <v/>
      </c>
      <c r="BI1242" s="100" t="str">
        <f t="array" ref="BI1242">IF($BG1242,QUARTILE(IF(G5SelectionMask="x",IF(INDEX(RawDataRefData,$E1242,0)&gt;0,INDEX(RawDataRefData,$E1242,0)),""),1),"")</f>
        <v/>
      </c>
      <c r="BJ1242" s="100" t="str">
        <f t="array" ref="BJ1242">IF($BG1242,QUARTILE(IF(G5SelectionMask="x",IF(INDEX(RawDataRefData,$E1242,0)&gt;0,INDEX(RawDataRefData,$E1242,0)),""),3),"")</f>
        <v/>
      </c>
      <c r="BK1242" s="100" t="str">
        <f t="array" ref="BK1242">IF($BG1242,MIN(IF(G5SelectionMask="x",IF(INDEX(RawDataRefData,$E1242,0)&gt;0,INDEX(RawDataRefData,$E1242,0)),"")),"")</f>
        <v/>
      </c>
      <c r="BL1242" s="100" t="str">
        <f t="array" ref="BL1242">IF($BG1242,MAX(IF(G5SelectionMask="x",IF(INDEX(RawDataRefData,$E1242,0)&gt;0,INDEX(RawDataRefData,$E1242,0)),"")),"")</f>
        <v/>
      </c>
      <c r="BM1242" s="100" t="str">
        <f t="shared" si="475"/>
        <v/>
      </c>
      <c r="BN1242" s="103" t="str">
        <f t="array" ref="BN1242">IF($BG1242,STDEVA(IF(G5SelectionMask="x",IF(INDEX(RawDataRefData,$E1242,0)&gt;0,INDEX(RawDataRefData,$E1242,0)),"")),"")</f>
        <v/>
      </c>
      <c r="BO1242" s="104"/>
      <c r="BP1242" s="105">
        <v>3</v>
      </c>
      <c r="BQ1242" s="105">
        <v>4</v>
      </c>
      <c r="BR1242" s="105">
        <v>4</v>
      </c>
      <c r="BS1242" s="105">
        <v>3</v>
      </c>
      <c r="BT1242" s="105">
        <v>1</v>
      </c>
      <c r="BU1242" s="105">
        <v>3</v>
      </c>
      <c r="BV1242" s="105">
        <v>2</v>
      </c>
      <c r="BW1242" s="105">
        <v>4</v>
      </c>
      <c r="BX1242" s="105">
        <v>3</v>
      </c>
      <c r="BY1242" s="105">
        <v>4</v>
      </c>
      <c r="BZ1242" s="105">
        <v>1</v>
      </c>
      <c r="CA1242" s="105">
        <v>4</v>
      </c>
      <c r="CB1242" s="105">
        <v>2</v>
      </c>
      <c r="CC1242" s="105">
        <v>3</v>
      </c>
      <c r="CD1242" s="105">
        <v>4</v>
      </c>
    </row>
    <row r="1243" spans="1:82" hidden="1" x14ac:dyDescent="0.2">
      <c r="A1243" s="33" t="e">
        <f t="shared" si="476"/>
        <v>#NAME?</v>
      </c>
      <c r="B1243" s="218"/>
      <c r="C1243" s="212"/>
      <c r="D1243" s="224"/>
      <c r="E1243" s="72">
        <f t="shared" si="468"/>
        <v>1234</v>
      </c>
      <c r="F1243" s="9" t="s">
        <v>1297</v>
      </c>
      <c r="H1243" s="9" t="s">
        <v>1214</v>
      </c>
      <c r="I1243" s="9" t="s">
        <v>1625</v>
      </c>
      <c r="K1243" s="100">
        <f t="shared" si="453"/>
        <v>1</v>
      </c>
      <c r="L1243" s="100"/>
      <c r="M1243" s="100"/>
      <c r="N1243" s="100"/>
      <c r="O1243" s="100"/>
      <c r="P1243" s="101">
        <f t="shared" si="454"/>
        <v>1</v>
      </c>
      <c r="Q1243" s="102">
        <f t="shared" si="455"/>
        <v>3</v>
      </c>
      <c r="R1243" s="102">
        <f t="shared" si="456"/>
        <v>4</v>
      </c>
      <c r="S1243" s="102">
        <f t="shared" si="457"/>
        <v>1</v>
      </c>
      <c r="T1243" s="102">
        <f t="shared" si="458"/>
        <v>1</v>
      </c>
      <c r="U1243" s="102">
        <f t="shared" si="459"/>
        <v>4</v>
      </c>
      <c r="V1243" s="102">
        <f t="shared" si="460"/>
        <v>3</v>
      </c>
      <c r="W1243" s="102">
        <f t="shared" si="461"/>
        <v>4</v>
      </c>
      <c r="X1243" s="102">
        <f t="shared" si="462"/>
        <v>4</v>
      </c>
      <c r="Y1243" s="102">
        <f t="shared" si="463"/>
        <v>1</v>
      </c>
      <c r="Z1243" s="102">
        <f t="shared" si="464"/>
        <v>4</v>
      </c>
      <c r="AA1243" s="100" t="b">
        <f t="shared" si="465"/>
        <v>1</v>
      </c>
      <c r="AB1243" s="100">
        <f t="array" ref="AB1243">IF($AA1243,MEDIAN(IF(G1SelectionMask="x",IF(INDEX(RawDataRefData,$E1243,0)&gt;0,INDEX(RawDataRefData,$E1243,0)),"")),"")</f>
        <v>3</v>
      </c>
      <c r="AC1243" s="100">
        <f t="array" ref="AC1243">IF($AA1243,QUARTILE(IF(G1SelectionMask="x",IF(INDEX(RawDataRefData,$E1243,0)&gt;0,INDEX(RawDataRefData,$E1243,0)),""),1),"")</f>
        <v>1</v>
      </c>
      <c r="AD1243" s="100">
        <f t="array" ref="AD1243">IF($AA1243,QUARTILE(IF(G1SelectionMask="x",IF(INDEX(RawDataRefData,$E1243,0)&gt;0,INDEX(RawDataRefData,$E1243,0)),""),3),"")</f>
        <v>4</v>
      </c>
      <c r="AE1243" s="100">
        <f t="array" ref="AE1243">IF($AA1243,MIN(IF(G1SelectionMask="x",IF(INDEX(RawDataRefData,$E1243,0)&gt;0,INDEX(RawDataRefData,$E1243,0)),"")),"")</f>
        <v>1</v>
      </c>
      <c r="AF1243" s="100">
        <f t="array" ref="AF1243">IF($AA1243,MAX(IF(G1SelectionMask="x",IF(INDEX(RawDataRefData,$E1243,0)&gt;0,INDEX(RawDataRefData,$E1243,0)),"")),"")</f>
        <v>4</v>
      </c>
      <c r="AG1243" s="100">
        <f t="shared" si="466"/>
        <v>2.7272727272727271</v>
      </c>
      <c r="AH1243" s="100">
        <f t="array" ref="AH1243">IF($AA1243,STDEVA(IF(G1SelectionMask="x",IF(INDEX(RawDataRefData,$E1243,0)&gt;0,INDEX(RawDataRefData,$E1243,0)),"")),"")</f>
        <v>1.4206272622267315</v>
      </c>
      <c r="AI1243" s="101" t="b">
        <f t="shared" si="467"/>
        <v>1</v>
      </c>
      <c r="AJ1243" s="101">
        <f t="array" ref="AJ1243">IF($AI1243,MEDIAN(IF(G2SelectionMask="x",IF(INDEX(RawDataRefData,$E1243,0)&gt;0,INDEX(RawDataRefData,$E1243,0)),"")),"")</f>
        <v>2</v>
      </c>
      <c r="AK1243" s="101">
        <f t="array" ref="AK1243">IF($AI1243,QUARTILE(IF(G2SelectionMask="x",IF(INDEX(RawDataRefData,$E1243,0)&gt;0,INDEX(RawDataRefData,$E1243,0)),""),1),"")</f>
        <v>1</v>
      </c>
      <c r="AL1243" s="101">
        <f t="array" ref="AL1243">IF($AI1243,QUARTILE(IF(G2SelectionMask="x",IF(INDEX(RawDataRefData,$E1243,0)&gt;0,INDEX(RawDataRefData,$E1243,0)),""),3),"")</f>
        <v>3</v>
      </c>
      <c r="AM1243" s="101">
        <f t="array" ref="AM1243">IF($AI1243,MIN(IF(G2SelectionMask="x",IF(INDEX(RawDataRefData,$E1243,0)&gt;0,INDEX(RawDataRefData,$E1243,0)),"")),"")</f>
        <v>1</v>
      </c>
      <c r="AN1243" s="101">
        <f t="array" ref="AN1243">IF($AI1243,MAX(IF(G2SelectionMask="x",IF(INDEX(RawDataRefData,$E1243,0)&gt;0,INDEX(RawDataRefData,$E1243,0)),"")),"")</f>
        <v>4</v>
      </c>
      <c r="AO1243" s="101">
        <f t="shared" si="469"/>
        <v>2.2727272727272729</v>
      </c>
      <c r="AP1243" s="101">
        <f t="array" ref="AP1243">IF($AI1243,STDEVA(IF(G2SelectionMask="x",IF(INDEX(RawDataRefData,$E1243,0)&gt;0,INDEX(RawDataRefData,$E1243,0)),"")),"")</f>
        <v>1.1908743922772955</v>
      </c>
      <c r="AQ1243" s="100" t="b">
        <f t="shared" si="470"/>
        <v>0</v>
      </c>
      <c r="AR1243" s="100" t="str">
        <f t="array" ref="AR1243">IF($AQ1243,MEDIAN(IF(G3SelectionMask="x",IF(INDEX(RawDataRefData,$E1243,0)&gt;0,INDEX(RawDataRefData,$E1243,0)),"")),"")</f>
        <v/>
      </c>
      <c r="AS1243" s="100" t="str">
        <f t="array" ref="AS1243">IF($AQ1243,QUARTILE(IF(G3SelectionMask="x",IF(INDEX(RawDataRefData,$E1243,0)&gt;0,INDEX(RawDataRefData,$E1243,0)),""),1),"")</f>
        <v/>
      </c>
      <c r="AT1243" s="100" t="str">
        <f t="array" ref="AT1243">IF($AQ1243,QUARTILE(IF(G3SelectionMask="x",IF(INDEX(RawDataRefData,$E1243,0)&gt;0,INDEX(RawDataRefData,$E1243,0)),""),3),"")</f>
        <v/>
      </c>
      <c r="AU1243" s="100" t="str">
        <f t="array" ref="AU1243">IF($AQ1243,MIN(IF(G3SelectionMask="x",IF(INDEX(RawDataRefData,$E1243,0)&gt;0,INDEX(RawDataRefData,$E1243,0)),"")),"")</f>
        <v/>
      </c>
      <c r="AV1243" s="100" t="str">
        <f t="array" ref="AV1243">IF($AQ1243,MAX(IF(G3SelectionMask="x",IF(INDEX(RawDataRefData,$E1243,0)&gt;0,INDEX(RawDataRefData,$E1243,0)),"")),"")</f>
        <v/>
      </c>
      <c r="AW1243" s="100" t="str">
        <f t="shared" si="471"/>
        <v/>
      </c>
      <c r="AX1243" s="100" t="str">
        <f t="array" ref="AX1243">IF($AQ1243,STDEVA(IF(G3SelectionMask="x",IF(INDEX(RawDataRefData,$E1243,0)&gt;0,INDEX(RawDataRefData,$E1243,0)),"")),"")</f>
        <v/>
      </c>
      <c r="AY1243" s="101" t="b">
        <f t="shared" si="472"/>
        <v>0</v>
      </c>
      <c r="AZ1243" s="101" t="str">
        <f t="array" ref="AZ1243">IF($AY1243,MEDIAN(IF(G4SelectionMask="x",IF(INDEX(RawDataRefData,$E1243,0)&gt;0,INDEX(RawDataRefData,$E1243,0)),"")),"")</f>
        <v/>
      </c>
      <c r="BA1243" s="101" t="str">
        <f t="array" ref="BA1243">IF($AY1243,QUARTILE(IF(G4SelectionMask="x",IF(INDEX(RawDataRefData,$E1243,0)&gt;0,INDEX(RawDataRefData,$E1243,0)),""),1),"")</f>
        <v/>
      </c>
      <c r="BB1243" s="101" t="str">
        <f t="array" ref="BB1243">IF($AY1243,QUARTILE(IF(G4SelectionMask="x",IF(INDEX(RawDataRefData,$E1243,0)&gt;0,INDEX(RawDataRefData,$E1243,0)),""),3),"")</f>
        <v/>
      </c>
      <c r="BC1243" s="101" t="str">
        <f t="array" ref="BC1243">IF($AY1243,MIN(IF(G4SelectionMask="x",IF(INDEX(RawDataRefData,$E1243,0)&gt;0,INDEX(RawDataRefData,$E1243,0)),"")),"")</f>
        <v/>
      </c>
      <c r="BD1243" s="101" t="str">
        <f t="array" ref="BD1243">IF($AY1243,MAX(IF(G4SelectionMask="x",IF(INDEX(RawDataRefData,$E1243,0)&gt;0,INDEX(RawDataRefData,$E1243,0)),"")),"")</f>
        <v/>
      </c>
      <c r="BE1243" s="101" t="str">
        <f t="shared" si="473"/>
        <v/>
      </c>
      <c r="BF1243" s="101" t="str">
        <f t="array" ref="BF1243">IF($AY1243,STDEVA(IF(G4SelectionMask="x",IF(INDEX(RawDataRefData,$E1243,0)&gt;0,INDEX(RawDataRefData,$E1243,0)),"")),"")</f>
        <v/>
      </c>
      <c r="BG1243" s="100" t="b">
        <f t="shared" si="474"/>
        <v>0</v>
      </c>
      <c r="BH1243" s="100" t="str">
        <f t="array" ref="BH1243">IF($BG1243,MEDIAN(IF(G5SelectionMask="x",IF(INDEX(RawDataRefData,$E1243,0)&gt;0,INDEX(RawDataRefData,$E1243,0)),"")),"")</f>
        <v/>
      </c>
      <c r="BI1243" s="100" t="str">
        <f t="array" ref="BI1243">IF($BG1243,QUARTILE(IF(G5SelectionMask="x",IF(INDEX(RawDataRefData,$E1243,0)&gt;0,INDEX(RawDataRefData,$E1243,0)),""),1),"")</f>
        <v/>
      </c>
      <c r="BJ1243" s="100" t="str">
        <f t="array" ref="BJ1243">IF($BG1243,QUARTILE(IF(G5SelectionMask="x",IF(INDEX(RawDataRefData,$E1243,0)&gt;0,INDEX(RawDataRefData,$E1243,0)),""),3),"")</f>
        <v/>
      </c>
      <c r="BK1243" s="100" t="str">
        <f t="array" ref="BK1243">IF($BG1243,MIN(IF(G5SelectionMask="x",IF(INDEX(RawDataRefData,$E1243,0)&gt;0,INDEX(RawDataRefData,$E1243,0)),"")),"")</f>
        <v/>
      </c>
      <c r="BL1243" s="100" t="str">
        <f t="array" ref="BL1243">IF($BG1243,MAX(IF(G5SelectionMask="x",IF(INDEX(RawDataRefData,$E1243,0)&gt;0,INDEX(RawDataRefData,$E1243,0)),"")),"")</f>
        <v/>
      </c>
      <c r="BM1243" s="100" t="str">
        <f t="shared" si="475"/>
        <v/>
      </c>
      <c r="BN1243" s="103" t="str">
        <f t="array" ref="BN1243">IF($BG1243,STDEVA(IF(G5SelectionMask="x",IF(INDEX(RawDataRefData,$E1243,0)&gt;0,INDEX(RawDataRefData,$E1243,0)),"")),"")</f>
        <v/>
      </c>
      <c r="BO1243" s="104"/>
      <c r="BP1243" s="105">
        <v>1</v>
      </c>
      <c r="BQ1243" s="105">
        <v>1</v>
      </c>
      <c r="BR1243" s="105">
        <v>3</v>
      </c>
      <c r="BS1243" s="105">
        <v>4</v>
      </c>
      <c r="BT1243" s="105">
        <v>1</v>
      </c>
      <c r="BU1243" s="105">
        <v>1</v>
      </c>
      <c r="BV1243" s="105">
        <v>4</v>
      </c>
      <c r="BW1243" s="105">
        <v>3</v>
      </c>
      <c r="BX1243" s="105">
        <v>4</v>
      </c>
      <c r="BY1243" s="105">
        <v>4</v>
      </c>
      <c r="BZ1243" s="105">
        <v>1</v>
      </c>
      <c r="CA1243" s="105">
        <v>4</v>
      </c>
      <c r="CB1243" s="105">
        <v>3</v>
      </c>
      <c r="CC1243" s="105">
        <v>2</v>
      </c>
      <c r="CD1243" s="105">
        <v>2</v>
      </c>
    </row>
    <row r="1244" spans="1:82" hidden="1" x14ac:dyDescent="0.2">
      <c r="A1244" s="33" t="e">
        <f t="shared" si="476"/>
        <v>#NAME?</v>
      </c>
      <c r="B1244" s="218"/>
      <c r="C1244" s="212"/>
      <c r="D1244" s="224"/>
      <c r="E1244" s="72">
        <f t="shared" si="468"/>
        <v>1235</v>
      </c>
      <c r="F1244" s="9" t="s">
        <v>1298</v>
      </c>
      <c r="H1244" s="9" t="s">
        <v>1214</v>
      </c>
      <c r="I1244" s="9" t="s">
        <v>1625</v>
      </c>
      <c r="K1244" s="100">
        <f t="shared" si="453"/>
        <v>1</v>
      </c>
      <c r="L1244" s="100"/>
      <c r="M1244" s="100"/>
      <c r="N1244" s="100"/>
      <c r="O1244" s="100"/>
      <c r="P1244" s="101">
        <f t="shared" si="454"/>
        <v>2</v>
      </c>
      <c r="Q1244" s="102">
        <f t="shared" si="455"/>
        <v>2</v>
      </c>
      <c r="R1244" s="102">
        <f t="shared" si="456"/>
        <v>3</v>
      </c>
      <c r="S1244" s="102">
        <f t="shared" si="457"/>
        <v>1</v>
      </c>
      <c r="T1244" s="102">
        <f t="shared" si="458"/>
        <v>4</v>
      </c>
      <c r="U1244" s="102">
        <f t="shared" si="459"/>
        <v>2</v>
      </c>
      <c r="V1244" s="102">
        <f t="shared" si="460"/>
        <v>1</v>
      </c>
      <c r="W1244" s="102">
        <f t="shared" si="461"/>
        <v>1</v>
      </c>
      <c r="X1244" s="102">
        <f t="shared" si="462"/>
        <v>2</v>
      </c>
      <c r="Y1244" s="102">
        <f t="shared" si="463"/>
        <v>3</v>
      </c>
      <c r="Z1244" s="102">
        <f t="shared" si="464"/>
        <v>4</v>
      </c>
      <c r="AA1244" s="100" t="b">
        <f t="shared" si="465"/>
        <v>1</v>
      </c>
      <c r="AB1244" s="100">
        <f t="array" ref="AB1244">IF($AA1244,MEDIAN(IF(G1SelectionMask="x",IF(INDEX(RawDataRefData,$E1244,0)&gt;0,INDEX(RawDataRefData,$E1244,0)),"")),"")</f>
        <v>2</v>
      </c>
      <c r="AC1244" s="100">
        <f t="array" ref="AC1244">IF($AA1244,QUARTILE(IF(G1SelectionMask="x",IF(INDEX(RawDataRefData,$E1244,0)&gt;0,INDEX(RawDataRefData,$E1244,0)),""),1),"")</f>
        <v>1.5</v>
      </c>
      <c r="AD1244" s="100">
        <f t="array" ref="AD1244">IF($AA1244,QUARTILE(IF(G1SelectionMask="x",IF(INDEX(RawDataRefData,$E1244,0)&gt;0,INDEX(RawDataRefData,$E1244,0)),""),3),"")</f>
        <v>3</v>
      </c>
      <c r="AE1244" s="100">
        <f t="array" ref="AE1244">IF($AA1244,MIN(IF(G1SelectionMask="x",IF(INDEX(RawDataRefData,$E1244,0)&gt;0,INDEX(RawDataRefData,$E1244,0)),"")),"")</f>
        <v>1</v>
      </c>
      <c r="AF1244" s="100">
        <f t="array" ref="AF1244">IF($AA1244,MAX(IF(G1SelectionMask="x",IF(INDEX(RawDataRefData,$E1244,0)&gt;0,INDEX(RawDataRefData,$E1244,0)),"")),"")</f>
        <v>4</v>
      </c>
      <c r="AG1244" s="100">
        <f t="shared" si="466"/>
        <v>2.2727272727272729</v>
      </c>
      <c r="AH1244" s="100">
        <f t="array" ref="AH1244">IF($AA1244,STDEVA(IF(G1SelectionMask="x",IF(INDEX(RawDataRefData,$E1244,0)&gt;0,INDEX(RawDataRefData,$E1244,0)),"")),"")</f>
        <v>1.1037127426019047</v>
      </c>
      <c r="AI1244" s="101" t="b">
        <f t="shared" si="467"/>
        <v>1</v>
      </c>
      <c r="AJ1244" s="101">
        <f t="array" ref="AJ1244">IF($AI1244,MEDIAN(IF(G2SelectionMask="x",IF(INDEX(RawDataRefData,$E1244,0)&gt;0,INDEX(RawDataRefData,$E1244,0)),"")),"")</f>
        <v>3</v>
      </c>
      <c r="AK1244" s="101">
        <f t="array" ref="AK1244">IF($AI1244,QUARTILE(IF(G2SelectionMask="x",IF(INDEX(RawDataRefData,$E1244,0)&gt;0,INDEX(RawDataRefData,$E1244,0)),""),1),"")</f>
        <v>1.5</v>
      </c>
      <c r="AL1244" s="101">
        <f t="array" ref="AL1244">IF($AI1244,QUARTILE(IF(G2SelectionMask="x",IF(INDEX(RawDataRefData,$E1244,0)&gt;0,INDEX(RawDataRefData,$E1244,0)),""),3),"")</f>
        <v>3</v>
      </c>
      <c r="AM1244" s="101">
        <f t="array" ref="AM1244">IF($AI1244,MIN(IF(G2SelectionMask="x",IF(INDEX(RawDataRefData,$E1244,0)&gt;0,INDEX(RawDataRefData,$E1244,0)),"")),"")</f>
        <v>1</v>
      </c>
      <c r="AN1244" s="101">
        <f t="array" ref="AN1244">IF($AI1244,MAX(IF(G2SelectionMask="x",IF(INDEX(RawDataRefData,$E1244,0)&gt;0,INDEX(RawDataRefData,$E1244,0)),"")),"")</f>
        <v>4</v>
      </c>
      <c r="AO1244" s="101">
        <f t="shared" si="469"/>
        <v>2.4545454545454546</v>
      </c>
      <c r="AP1244" s="101">
        <f t="array" ref="AP1244">IF($AI1244,STDEVA(IF(G2SelectionMask="x",IF(INDEX(RawDataRefData,$E1244,0)&gt;0,INDEX(RawDataRefData,$E1244,0)),"")),"")</f>
        <v>1.1281521496355327</v>
      </c>
      <c r="AQ1244" s="100" t="b">
        <f t="shared" si="470"/>
        <v>0</v>
      </c>
      <c r="AR1244" s="100" t="str">
        <f t="array" ref="AR1244">IF($AQ1244,MEDIAN(IF(G3SelectionMask="x",IF(INDEX(RawDataRefData,$E1244,0)&gt;0,INDEX(RawDataRefData,$E1244,0)),"")),"")</f>
        <v/>
      </c>
      <c r="AS1244" s="100" t="str">
        <f t="array" ref="AS1244">IF($AQ1244,QUARTILE(IF(G3SelectionMask="x",IF(INDEX(RawDataRefData,$E1244,0)&gt;0,INDEX(RawDataRefData,$E1244,0)),""),1),"")</f>
        <v/>
      </c>
      <c r="AT1244" s="100" t="str">
        <f t="array" ref="AT1244">IF($AQ1244,QUARTILE(IF(G3SelectionMask="x",IF(INDEX(RawDataRefData,$E1244,0)&gt;0,INDEX(RawDataRefData,$E1244,0)),""),3),"")</f>
        <v/>
      </c>
      <c r="AU1244" s="100" t="str">
        <f t="array" ref="AU1244">IF($AQ1244,MIN(IF(G3SelectionMask="x",IF(INDEX(RawDataRefData,$E1244,0)&gt;0,INDEX(RawDataRefData,$E1244,0)),"")),"")</f>
        <v/>
      </c>
      <c r="AV1244" s="100" t="str">
        <f t="array" ref="AV1244">IF($AQ1244,MAX(IF(G3SelectionMask="x",IF(INDEX(RawDataRefData,$E1244,0)&gt;0,INDEX(RawDataRefData,$E1244,0)),"")),"")</f>
        <v/>
      </c>
      <c r="AW1244" s="100" t="str">
        <f t="shared" si="471"/>
        <v/>
      </c>
      <c r="AX1244" s="100" t="str">
        <f t="array" ref="AX1244">IF($AQ1244,STDEVA(IF(G3SelectionMask="x",IF(INDEX(RawDataRefData,$E1244,0)&gt;0,INDEX(RawDataRefData,$E1244,0)),"")),"")</f>
        <v/>
      </c>
      <c r="AY1244" s="101" t="b">
        <f t="shared" si="472"/>
        <v>0</v>
      </c>
      <c r="AZ1244" s="101" t="str">
        <f t="array" ref="AZ1244">IF($AY1244,MEDIAN(IF(G4SelectionMask="x",IF(INDEX(RawDataRefData,$E1244,0)&gt;0,INDEX(RawDataRefData,$E1244,0)),"")),"")</f>
        <v/>
      </c>
      <c r="BA1244" s="101" t="str">
        <f t="array" ref="BA1244">IF($AY1244,QUARTILE(IF(G4SelectionMask="x",IF(INDEX(RawDataRefData,$E1244,0)&gt;0,INDEX(RawDataRefData,$E1244,0)),""),1),"")</f>
        <v/>
      </c>
      <c r="BB1244" s="101" t="str">
        <f t="array" ref="BB1244">IF($AY1244,QUARTILE(IF(G4SelectionMask="x",IF(INDEX(RawDataRefData,$E1244,0)&gt;0,INDEX(RawDataRefData,$E1244,0)),""),3),"")</f>
        <v/>
      </c>
      <c r="BC1244" s="101" t="str">
        <f t="array" ref="BC1244">IF($AY1244,MIN(IF(G4SelectionMask="x",IF(INDEX(RawDataRefData,$E1244,0)&gt;0,INDEX(RawDataRefData,$E1244,0)),"")),"")</f>
        <v/>
      </c>
      <c r="BD1244" s="101" t="str">
        <f t="array" ref="BD1244">IF($AY1244,MAX(IF(G4SelectionMask="x",IF(INDEX(RawDataRefData,$E1244,0)&gt;0,INDEX(RawDataRefData,$E1244,0)),"")),"")</f>
        <v/>
      </c>
      <c r="BE1244" s="101" t="str">
        <f t="shared" si="473"/>
        <v/>
      </c>
      <c r="BF1244" s="101" t="str">
        <f t="array" ref="BF1244">IF($AY1244,STDEVA(IF(G4SelectionMask="x",IF(INDEX(RawDataRefData,$E1244,0)&gt;0,INDEX(RawDataRefData,$E1244,0)),"")),"")</f>
        <v/>
      </c>
      <c r="BG1244" s="100" t="b">
        <f t="shared" si="474"/>
        <v>0</v>
      </c>
      <c r="BH1244" s="100" t="str">
        <f t="array" ref="BH1244">IF($BG1244,MEDIAN(IF(G5SelectionMask="x",IF(INDEX(RawDataRefData,$E1244,0)&gt;0,INDEX(RawDataRefData,$E1244,0)),"")),"")</f>
        <v/>
      </c>
      <c r="BI1244" s="100" t="str">
        <f t="array" ref="BI1244">IF($BG1244,QUARTILE(IF(G5SelectionMask="x",IF(INDEX(RawDataRefData,$E1244,0)&gt;0,INDEX(RawDataRefData,$E1244,0)),""),1),"")</f>
        <v/>
      </c>
      <c r="BJ1244" s="100" t="str">
        <f t="array" ref="BJ1244">IF($BG1244,QUARTILE(IF(G5SelectionMask="x",IF(INDEX(RawDataRefData,$E1244,0)&gt;0,INDEX(RawDataRefData,$E1244,0)),""),3),"")</f>
        <v/>
      </c>
      <c r="BK1244" s="100" t="str">
        <f t="array" ref="BK1244">IF($BG1244,MIN(IF(G5SelectionMask="x",IF(INDEX(RawDataRefData,$E1244,0)&gt;0,INDEX(RawDataRefData,$E1244,0)),"")),"")</f>
        <v/>
      </c>
      <c r="BL1244" s="100" t="str">
        <f t="array" ref="BL1244">IF($BG1244,MAX(IF(G5SelectionMask="x",IF(INDEX(RawDataRefData,$E1244,0)&gt;0,INDEX(RawDataRefData,$E1244,0)),"")),"")</f>
        <v/>
      </c>
      <c r="BM1244" s="100" t="str">
        <f t="shared" si="475"/>
        <v/>
      </c>
      <c r="BN1244" s="103" t="str">
        <f t="array" ref="BN1244">IF($BG1244,STDEVA(IF(G5SelectionMask="x",IF(INDEX(RawDataRefData,$E1244,0)&gt;0,INDEX(RawDataRefData,$E1244,0)),"")),"")</f>
        <v/>
      </c>
      <c r="BO1244" s="104"/>
      <c r="BP1244" s="105">
        <v>1</v>
      </c>
      <c r="BQ1244" s="105">
        <v>2</v>
      </c>
      <c r="BR1244" s="105">
        <v>2</v>
      </c>
      <c r="BS1244" s="105">
        <v>3</v>
      </c>
      <c r="BT1244" s="105">
        <v>1</v>
      </c>
      <c r="BU1244" s="105">
        <v>4</v>
      </c>
      <c r="BV1244" s="105">
        <v>2</v>
      </c>
      <c r="BW1244" s="105">
        <v>1</v>
      </c>
      <c r="BX1244" s="105">
        <v>1</v>
      </c>
      <c r="BY1244" s="105">
        <v>2</v>
      </c>
      <c r="BZ1244" s="105">
        <v>3</v>
      </c>
      <c r="CA1244" s="105">
        <v>4</v>
      </c>
      <c r="CB1244" s="105">
        <v>3</v>
      </c>
      <c r="CC1244" s="105">
        <v>3</v>
      </c>
      <c r="CD1244" s="105">
        <v>3</v>
      </c>
    </row>
    <row r="1245" spans="1:82" hidden="1" x14ac:dyDescent="0.2">
      <c r="A1245" s="33" t="e">
        <f t="shared" si="476"/>
        <v>#NAME?</v>
      </c>
      <c r="B1245" s="218"/>
      <c r="C1245" s="212"/>
      <c r="D1245" s="224"/>
      <c r="E1245" s="72">
        <f t="shared" si="468"/>
        <v>1236</v>
      </c>
      <c r="F1245" s="9" t="s">
        <v>1299</v>
      </c>
      <c r="H1245" s="9" t="s">
        <v>1214</v>
      </c>
      <c r="I1245" s="9" t="s">
        <v>1625</v>
      </c>
      <c r="K1245" s="100">
        <f t="shared" si="453"/>
        <v>3</v>
      </c>
      <c r="L1245" s="100"/>
      <c r="M1245" s="100"/>
      <c r="N1245" s="100"/>
      <c r="O1245" s="100"/>
      <c r="P1245" s="101">
        <f t="shared" si="454"/>
        <v>3</v>
      </c>
      <c r="Q1245" s="102">
        <f t="shared" si="455"/>
        <v>4</v>
      </c>
      <c r="R1245" s="102">
        <f t="shared" si="456"/>
        <v>4</v>
      </c>
      <c r="S1245" s="102">
        <f t="shared" si="457"/>
        <v>3</v>
      </c>
      <c r="T1245" s="102">
        <f t="shared" si="458"/>
        <v>4</v>
      </c>
      <c r="U1245" s="102">
        <f t="shared" si="459"/>
        <v>3</v>
      </c>
      <c r="V1245" s="102">
        <f t="shared" si="460"/>
        <v>1</v>
      </c>
      <c r="W1245" s="102">
        <f t="shared" si="461"/>
        <v>3</v>
      </c>
      <c r="X1245" s="102">
        <f t="shared" si="462"/>
        <v>1</v>
      </c>
      <c r="Y1245" s="102">
        <f t="shared" si="463"/>
        <v>1</v>
      </c>
      <c r="Z1245" s="102">
        <f t="shared" si="464"/>
        <v>4</v>
      </c>
      <c r="AA1245" s="100" t="b">
        <f t="shared" si="465"/>
        <v>1</v>
      </c>
      <c r="AB1245" s="100">
        <f t="array" ref="AB1245">IF($AA1245,MEDIAN(IF(G1SelectionMask="x",IF(INDEX(RawDataRefData,$E1245,0)&gt;0,INDEX(RawDataRefData,$E1245,0)),"")),"")</f>
        <v>3</v>
      </c>
      <c r="AC1245" s="100">
        <f t="array" ref="AC1245">IF($AA1245,QUARTILE(IF(G1SelectionMask="x",IF(INDEX(RawDataRefData,$E1245,0)&gt;0,INDEX(RawDataRefData,$E1245,0)),""),1),"")</f>
        <v>2</v>
      </c>
      <c r="AD1245" s="100">
        <f t="array" ref="AD1245">IF($AA1245,QUARTILE(IF(G1SelectionMask="x",IF(INDEX(RawDataRefData,$E1245,0)&gt;0,INDEX(RawDataRefData,$E1245,0)),""),3),"")</f>
        <v>4</v>
      </c>
      <c r="AE1245" s="100">
        <f t="array" ref="AE1245">IF($AA1245,MIN(IF(G1SelectionMask="x",IF(INDEX(RawDataRefData,$E1245,0)&gt;0,INDEX(RawDataRefData,$E1245,0)),"")),"")</f>
        <v>1</v>
      </c>
      <c r="AF1245" s="100">
        <f t="array" ref="AF1245">IF($AA1245,MAX(IF(G1SelectionMask="x",IF(INDEX(RawDataRefData,$E1245,0)&gt;0,INDEX(RawDataRefData,$E1245,0)),"")),"")</f>
        <v>4</v>
      </c>
      <c r="AG1245" s="100">
        <f t="shared" si="466"/>
        <v>2.8181818181818183</v>
      </c>
      <c r="AH1245" s="100">
        <f t="array" ref="AH1245">IF($AA1245,STDEVA(IF(G1SelectionMask="x",IF(INDEX(RawDataRefData,$E1245,0)&gt;0,INDEX(RawDataRefData,$E1245,0)),"")),"")</f>
        <v>1.2504544628399563</v>
      </c>
      <c r="AI1245" s="101" t="b">
        <f t="shared" si="467"/>
        <v>1</v>
      </c>
      <c r="AJ1245" s="101">
        <f t="array" ref="AJ1245">IF($AI1245,MEDIAN(IF(G2SelectionMask="x",IF(INDEX(RawDataRefData,$E1245,0)&gt;0,INDEX(RawDataRefData,$E1245,0)),"")),"")</f>
        <v>3</v>
      </c>
      <c r="AK1245" s="101">
        <f t="array" ref="AK1245">IF($AI1245,QUARTILE(IF(G2SelectionMask="x",IF(INDEX(RawDataRefData,$E1245,0)&gt;0,INDEX(RawDataRefData,$E1245,0)),""),1),"")</f>
        <v>1.5</v>
      </c>
      <c r="AL1245" s="101">
        <f t="array" ref="AL1245">IF($AI1245,QUARTILE(IF(G2SelectionMask="x",IF(INDEX(RawDataRefData,$E1245,0)&gt;0,INDEX(RawDataRefData,$E1245,0)),""),3),"")</f>
        <v>3.5</v>
      </c>
      <c r="AM1245" s="101">
        <f t="array" ref="AM1245">IF($AI1245,MIN(IF(G2SelectionMask="x",IF(INDEX(RawDataRefData,$E1245,0)&gt;0,INDEX(RawDataRefData,$E1245,0)),"")),"")</f>
        <v>1</v>
      </c>
      <c r="AN1245" s="101">
        <f t="array" ref="AN1245">IF($AI1245,MAX(IF(G2SelectionMask="x",IF(INDEX(RawDataRefData,$E1245,0)&gt;0,INDEX(RawDataRefData,$E1245,0)),"")),"")</f>
        <v>4</v>
      </c>
      <c r="AO1245" s="101">
        <f t="shared" si="469"/>
        <v>2.6363636363636362</v>
      </c>
      <c r="AP1245" s="101">
        <f t="array" ref="AP1245">IF($AI1245,STDEVA(IF(G2SelectionMask="x",IF(INDEX(RawDataRefData,$E1245,0)&gt;0,INDEX(RawDataRefData,$E1245,0)),"")),"")</f>
        <v>1.2060453783110545</v>
      </c>
      <c r="AQ1245" s="100" t="b">
        <f t="shared" si="470"/>
        <v>0</v>
      </c>
      <c r="AR1245" s="100" t="str">
        <f t="array" ref="AR1245">IF($AQ1245,MEDIAN(IF(G3SelectionMask="x",IF(INDEX(RawDataRefData,$E1245,0)&gt;0,INDEX(RawDataRefData,$E1245,0)),"")),"")</f>
        <v/>
      </c>
      <c r="AS1245" s="100" t="str">
        <f t="array" ref="AS1245">IF($AQ1245,QUARTILE(IF(G3SelectionMask="x",IF(INDEX(RawDataRefData,$E1245,0)&gt;0,INDEX(RawDataRefData,$E1245,0)),""),1),"")</f>
        <v/>
      </c>
      <c r="AT1245" s="100" t="str">
        <f t="array" ref="AT1245">IF($AQ1245,QUARTILE(IF(G3SelectionMask="x",IF(INDEX(RawDataRefData,$E1245,0)&gt;0,INDEX(RawDataRefData,$E1245,0)),""),3),"")</f>
        <v/>
      </c>
      <c r="AU1245" s="100" t="str">
        <f t="array" ref="AU1245">IF($AQ1245,MIN(IF(G3SelectionMask="x",IF(INDEX(RawDataRefData,$E1245,0)&gt;0,INDEX(RawDataRefData,$E1245,0)),"")),"")</f>
        <v/>
      </c>
      <c r="AV1245" s="100" t="str">
        <f t="array" ref="AV1245">IF($AQ1245,MAX(IF(G3SelectionMask="x",IF(INDEX(RawDataRefData,$E1245,0)&gt;0,INDEX(RawDataRefData,$E1245,0)),"")),"")</f>
        <v/>
      </c>
      <c r="AW1245" s="100" t="str">
        <f t="shared" si="471"/>
        <v/>
      </c>
      <c r="AX1245" s="100" t="str">
        <f t="array" ref="AX1245">IF($AQ1245,STDEVA(IF(G3SelectionMask="x",IF(INDEX(RawDataRefData,$E1245,0)&gt;0,INDEX(RawDataRefData,$E1245,0)),"")),"")</f>
        <v/>
      </c>
      <c r="AY1245" s="101" t="b">
        <f t="shared" si="472"/>
        <v>0</v>
      </c>
      <c r="AZ1245" s="101" t="str">
        <f t="array" ref="AZ1245">IF($AY1245,MEDIAN(IF(G4SelectionMask="x",IF(INDEX(RawDataRefData,$E1245,0)&gt;0,INDEX(RawDataRefData,$E1245,0)),"")),"")</f>
        <v/>
      </c>
      <c r="BA1245" s="101" t="str">
        <f t="array" ref="BA1245">IF($AY1245,QUARTILE(IF(G4SelectionMask="x",IF(INDEX(RawDataRefData,$E1245,0)&gt;0,INDEX(RawDataRefData,$E1245,0)),""),1),"")</f>
        <v/>
      </c>
      <c r="BB1245" s="101" t="str">
        <f t="array" ref="BB1245">IF($AY1245,QUARTILE(IF(G4SelectionMask="x",IF(INDEX(RawDataRefData,$E1245,0)&gt;0,INDEX(RawDataRefData,$E1245,0)),""),3),"")</f>
        <v/>
      </c>
      <c r="BC1245" s="101" t="str">
        <f t="array" ref="BC1245">IF($AY1245,MIN(IF(G4SelectionMask="x",IF(INDEX(RawDataRefData,$E1245,0)&gt;0,INDEX(RawDataRefData,$E1245,0)),"")),"")</f>
        <v/>
      </c>
      <c r="BD1245" s="101" t="str">
        <f t="array" ref="BD1245">IF($AY1245,MAX(IF(G4SelectionMask="x",IF(INDEX(RawDataRefData,$E1245,0)&gt;0,INDEX(RawDataRefData,$E1245,0)),"")),"")</f>
        <v/>
      </c>
      <c r="BE1245" s="101" t="str">
        <f t="shared" si="473"/>
        <v/>
      </c>
      <c r="BF1245" s="101" t="str">
        <f t="array" ref="BF1245">IF($AY1245,STDEVA(IF(G4SelectionMask="x",IF(INDEX(RawDataRefData,$E1245,0)&gt;0,INDEX(RawDataRefData,$E1245,0)),"")),"")</f>
        <v/>
      </c>
      <c r="BG1245" s="100" t="b">
        <f t="shared" si="474"/>
        <v>0</v>
      </c>
      <c r="BH1245" s="100" t="str">
        <f t="array" ref="BH1245">IF($BG1245,MEDIAN(IF(G5SelectionMask="x",IF(INDEX(RawDataRefData,$E1245,0)&gt;0,INDEX(RawDataRefData,$E1245,0)),"")),"")</f>
        <v/>
      </c>
      <c r="BI1245" s="100" t="str">
        <f t="array" ref="BI1245">IF($BG1245,QUARTILE(IF(G5SelectionMask="x",IF(INDEX(RawDataRefData,$E1245,0)&gt;0,INDEX(RawDataRefData,$E1245,0)),""),1),"")</f>
        <v/>
      </c>
      <c r="BJ1245" s="100" t="str">
        <f t="array" ref="BJ1245">IF($BG1245,QUARTILE(IF(G5SelectionMask="x",IF(INDEX(RawDataRefData,$E1245,0)&gt;0,INDEX(RawDataRefData,$E1245,0)),""),3),"")</f>
        <v/>
      </c>
      <c r="BK1245" s="100" t="str">
        <f t="array" ref="BK1245">IF($BG1245,MIN(IF(G5SelectionMask="x",IF(INDEX(RawDataRefData,$E1245,0)&gt;0,INDEX(RawDataRefData,$E1245,0)),"")),"")</f>
        <v/>
      </c>
      <c r="BL1245" s="100" t="str">
        <f t="array" ref="BL1245">IF($BG1245,MAX(IF(G5SelectionMask="x",IF(INDEX(RawDataRefData,$E1245,0)&gt;0,INDEX(RawDataRefData,$E1245,0)),"")),"")</f>
        <v/>
      </c>
      <c r="BM1245" s="100" t="str">
        <f t="shared" si="475"/>
        <v/>
      </c>
      <c r="BN1245" s="103" t="str">
        <f t="array" ref="BN1245">IF($BG1245,STDEVA(IF(G5SelectionMask="x",IF(INDEX(RawDataRefData,$E1245,0)&gt;0,INDEX(RawDataRefData,$E1245,0)),"")),"")</f>
        <v/>
      </c>
      <c r="BO1245" s="104"/>
      <c r="BP1245" s="105">
        <v>3</v>
      </c>
      <c r="BQ1245" s="105">
        <v>3</v>
      </c>
      <c r="BR1245" s="105">
        <v>4</v>
      </c>
      <c r="BS1245" s="105">
        <v>4</v>
      </c>
      <c r="BT1245" s="105">
        <v>3</v>
      </c>
      <c r="BU1245" s="105">
        <v>4</v>
      </c>
      <c r="BV1245" s="105">
        <v>3</v>
      </c>
      <c r="BW1245" s="105">
        <v>1</v>
      </c>
      <c r="BX1245" s="105">
        <v>3</v>
      </c>
      <c r="BY1245" s="105">
        <v>1</v>
      </c>
      <c r="BZ1245" s="105">
        <v>1</v>
      </c>
      <c r="CA1245" s="105">
        <v>4</v>
      </c>
      <c r="CB1245" s="105">
        <v>3</v>
      </c>
      <c r="CC1245" s="105">
        <v>2</v>
      </c>
      <c r="CD1245" s="105">
        <v>1</v>
      </c>
    </row>
    <row r="1246" spans="1:82" hidden="1" x14ac:dyDescent="0.2">
      <c r="A1246" s="33" t="e">
        <f t="shared" si="476"/>
        <v>#NAME?</v>
      </c>
      <c r="B1246" s="218"/>
      <c r="C1246" s="212"/>
      <c r="D1246" s="224"/>
      <c r="E1246" s="72">
        <f t="shared" si="468"/>
        <v>1237</v>
      </c>
      <c r="F1246" s="9" t="s">
        <v>1300</v>
      </c>
      <c r="H1246" s="9" t="s">
        <v>1213</v>
      </c>
      <c r="I1246" s="9" t="s">
        <v>1625</v>
      </c>
      <c r="K1246" s="100">
        <f t="shared" si="453"/>
        <v>3</v>
      </c>
      <c r="L1246" s="100"/>
      <c r="M1246" s="100"/>
      <c r="N1246" s="100"/>
      <c r="O1246" s="100"/>
      <c r="P1246" s="101">
        <f t="shared" si="454"/>
        <v>4</v>
      </c>
      <c r="Q1246" s="102">
        <f t="shared" si="455"/>
        <v>1</v>
      </c>
      <c r="R1246" s="102">
        <f t="shared" si="456"/>
        <v>1</v>
      </c>
      <c r="S1246" s="102">
        <f t="shared" si="457"/>
        <v>3</v>
      </c>
      <c r="T1246" s="102">
        <f t="shared" si="458"/>
        <v>4</v>
      </c>
      <c r="U1246" s="102">
        <f t="shared" si="459"/>
        <v>3</v>
      </c>
      <c r="V1246" s="102">
        <f t="shared" si="460"/>
        <v>1</v>
      </c>
      <c r="W1246" s="102">
        <f t="shared" si="461"/>
        <v>3</v>
      </c>
      <c r="X1246" s="102">
        <f t="shared" si="462"/>
        <v>3</v>
      </c>
      <c r="Y1246" s="102">
        <f t="shared" si="463"/>
        <v>3</v>
      </c>
      <c r="Z1246" s="102">
        <f t="shared" si="464"/>
        <v>2</v>
      </c>
      <c r="AA1246" s="100" t="b">
        <f t="shared" si="465"/>
        <v>1</v>
      </c>
      <c r="AB1246" s="100">
        <f t="array" ref="AB1246">IF($AA1246,MEDIAN(IF(G1SelectionMask="x",IF(INDEX(RawDataRefData,$E1246,0)&gt;0,INDEX(RawDataRefData,$E1246,0)),"")),"")</f>
        <v>3</v>
      </c>
      <c r="AC1246" s="100">
        <f t="array" ref="AC1246">IF($AA1246,QUARTILE(IF(G1SelectionMask="x",IF(INDEX(RawDataRefData,$E1246,0)&gt;0,INDEX(RawDataRefData,$E1246,0)),""),1),"")</f>
        <v>1.5</v>
      </c>
      <c r="AD1246" s="100">
        <f t="array" ref="AD1246">IF($AA1246,QUARTILE(IF(G1SelectionMask="x",IF(INDEX(RawDataRefData,$E1246,0)&gt;0,INDEX(RawDataRefData,$E1246,0)),""),3),"")</f>
        <v>3</v>
      </c>
      <c r="AE1246" s="100">
        <f t="array" ref="AE1246">IF($AA1246,MIN(IF(G1SelectionMask="x",IF(INDEX(RawDataRefData,$E1246,0)&gt;0,INDEX(RawDataRefData,$E1246,0)),"")),"")</f>
        <v>1</v>
      </c>
      <c r="AF1246" s="100">
        <f t="array" ref="AF1246">IF($AA1246,MAX(IF(G1SelectionMask="x",IF(INDEX(RawDataRefData,$E1246,0)&gt;0,INDEX(RawDataRefData,$E1246,0)),"")),"")</f>
        <v>4</v>
      </c>
      <c r="AG1246" s="100">
        <f t="shared" si="466"/>
        <v>2.5454545454545454</v>
      </c>
      <c r="AH1246" s="100">
        <f t="array" ref="AH1246">IF($AA1246,STDEVA(IF(G1SelectionMask="x",IF(INDEX(RawDataRefData,$E1246,0)&gt;0,INDEX(RawDataRefData,$E1246,0)),"")),"")</f>
        <v>1.1281521496355327</v>
      </c>
      <c r="AI1246" s="101" t="b">
        <f t="shared" si="467"/>
        <v>1</v>
      </c>
      <c r="AJ1246" s="101">
        <f t="array" ref="AJ1246">IF($AI1246,MEDIAN(IF(G2SelectionMask="x",IF(INDEX(RawDataRefData,$E1246,0)&gt;0,INDEX(RawDataRefData,$E1246,0)),"")),"")</f>
        <v>3</v>
      </c>
      <c r="AK1246" s="101">
        <f t="array" ref="AK1246">IF($AI1246,QUARTILE(IF(G2SelectionMask="x",IF(INDEX(RawDataRefData,$E1246,0)&gt;0,INDEX(RawDataRefData,$E1246,0)),""),1),"")</f>
        <v>1.5</v>
      </c>
      <c r="AL1246" s="101">
        <f t="array" ref="AL1246">IF($AI1246,QUARTILE(IF(G2SelectionMask="x",IF(INDEX(RawDataRefData,$E1246,0)&gt;0,INDEX(RawDataRefData,$E1246,0)),""),3),"")</f>
        <v>4</v>
      </c>
      <c r="AM1246" s="101">
        <f t="array" ref="AM1246">IF($AI1246,MIN(IF(G2SelectionMask="x",IF(INDEX(RawDataRefData,$E1246,0)&gt;0,INDEX(RawDataRefData,$E1246,0)),"")),"")</f>
        <v>1</v>
      </c>
      <c r="AN1246" s="101">
        <f t="array" ref="AN1246">IF($AI1246,MAX(IF(G2SelectionMask="x",IF(INDEX(RawDataRefData,$E1246,0)&gt;0,INDEX(RawDataRefData,$E1246,0)),"")),"")</f>
        <v>4</v>
      </c>
      <c r="AO1246" s="101">
        <f t="shared" si="469"/>
        <v>2.7272727272727271</v>
      </c>
      <c r="AP1246" s="101">
        <f t="array" ref="AP1246">IF($AI1246,STDEVA(IF(G2SelectionMask="x",IF(INDEX(RawDataRefData,$E1246,0)&gt;0,INDEX(RawDataRefData,$E1246,0)),"")),"")</f>
        <v>1.2720777563426768</v>
      </c>
      <c r="AQ1246" s="100" t="b">
        <f t="shared" si="470"/>
        <v>0</v>
      </c>
      <c r="AR1246" s="100" t="str">
        <f t="array" ref="AR1246">IF($AQ1246,MEDIAN(IF(G3SelectionMask="x",IF(INDEX(RawDataRefData,$E1246,0)&gt;0,INDEX(RawDataRefData,$E1246,0)),"")),"")</f>
        <v/>
      </c>
      <c r="AS1246" s="100" t="str">
        <f t="array" ref="AS1246">IF($AQ1246,QUARTILE(IF(G3SelectionMask="x",IF(INDEX(RawDataRefData,$E1246,0)&gt;0,INDEX(RawDataRefData,$E1246,0)),""),1),"")</f>
        <v/>
      </c>
      <c r="AT1246" s="100" t="str">
        <f t="array" ref="AT1246">IF($AQ1246,QUARTILE(IF(G3SelectionMask="x",IF(INDEX(RawDataRefData,$E1246,0)&gt;0,INDEX(RawDataRefData,$E1246,0)),""),3),"")</f>
        <v/>
      </c>
      <c r="AU1246" s="100" t="str">
        <f t="array" ref="AU1246">IF($AQ1246,MIN(IF(G3SelectionMask="x",IF(INDEX(RawDataRefData,$E1246,0)&gt;0,INDEX(RawDataRefData,$E1246,0)),"")),"")</f>
        <v/>
      </c>
      <c r="AV1246" s="100" t="str">
        <f t="array" ref="AV1246">IF($AQ1246,MAX(IF(G3SelectionMask="x",IF(INDEX(RawDataRefData,$E1246,0)&gt;0,INDEX(RawDataRefData,$E1246,0)),"")),"")</f>
        <v/>
      </c>
      <c r="AW1246" s="100" t="str">
        <f t="shared" si="471"/>
        <v/>
      </c>
      <c r="AX1246" s="100" t="str">
        <f t="array" ref="AX1246">IF($AQ1246,STDEVA(IF(G3SelectionMask="x",IF(INDEX(RawDataRefData,$E1246,0)&gt;0,INDEX(RawDataRefData,$E1246,0)),"")),"")</f>
        <v/>
      </c>
      <c r="AY1246" s="101" t="b">
        <f t="shared" si="472"/>
        <v>0</v>
      </c>
      <c r="AZ1246" s="101" t="str">
        <f t="array" ref="AZ1246">IF($AY1246,MEDIAN(IF(G4SelectionMask="x",IF(INDEX(RawDataRefData,$E1246,0)&gt;0,INDEX(RawDataRefData,$E1246,0)),"")),"")</f>
        <v/>
      </c>
      <c r="BA1246" s="101" t="str">
        <f t="array" ref="BA1246">IF($AY1246,QUARTILE(IF(G4SelectionMask="x",IF(INDEX(RawDataRefData,$E1246,0)&gt;0,INDEX(RawDataRefData,$E1246,0)),""),1),"")</f>
        <v/>
      </c>
      <c r="BB1246" s="101" t="str">
        <f t="array" ref="BB1246">IF($AY1246,QUARTILE(IF(G4SelectionMask="x",IF(INDEX(RawDataRefData,$E1246,0)&gt;0,INDEX(RawDataRefData,$E1246,0)),""),3),"")</f>
        <v/>
      </c>
      <c r="BC1246" s="101" t="str">
        <f t="array" ref="BC1246">IF($AY1246,MIN(IF(G4SelectionMask="x",IF(INDEX(RawDataRefData,$E1246,0)&gt;0,INDEX(RawDataRefData,$E1246,0)),"")),"")</f>
        <v/>
      </c>
      <c r="BD1246" s="101" t="str">
        <f t="array" ref="BD1246">IF($AY1246,MAX(IF(G4SelectionMask="x",IF(INDEX(RawDataRefData,$E1246,0)&gt;0,INDEX(RawDataRefData,$E1246,0)),"")),"")</f>
        <v/>
      </c>
      <c r="BE1246" s="101" t="str">
        <f t="shared" si="473"/>
        <v/>
      </c>
      <c r="BF1246" s="101" t="str">
        <f t="array" ref="BF1246">IF($AY1246,STDEVA(IF(G4SelectionMask="x",IF(INDEX(RawDataRefData,$E1246,0)&gt;0,INDEX(RawDataRefData,$E1246,0)),"")),"")</f>
        <v/>
      </c>
      <c r="BG1246" s="100" t="b">
        <f t="shared" si="474"/>
        <v>0</v>
      </c>
      <c r="BH1246" s="100" t="str">
        <f t="array" ref="BH1246">IF($BG1246,MEDIAN(IF(G5SelectionMask="x",IF(INDEX(RawDataRefData,$E1246,0)&gt;0,INDEX(RawDataRefData,$E1246,0)),"")),"")</f>
        <v/>
      </c>
      <c r="BI1246" s="100" t="str">
        <f t="array" ref="BI1246">IF($BG1246,QUARTILE(IF(G5SelectionMask="x",IF(INDEX(RawDataRefData,$E1246,0)&gt;0,INDEX(RawDataRefData,$E1246,0)),""),1),"")</f>
        <v/>
      </c>
      <c r="BJ1246" s="100" t="str">
        <f t="array" ref="BJ1246">IF($BG1246,QUARTILE(IF(G5SelectionMask="x",IF(INDEX(RawDataRefData,$E1246,0)&gt;0,INDEX(RawDataRefData,$E1246,0)),""),3),"")</f>
        <v/>
      </c>
      <c r="BK1246" s="100" t="str">
        <f t="array" ref="BK1246">IF($BG1246,MIN(IF(G5SelectionMask="x",IF(INDEX(RawDataRefData,$E1246,0)&gt;0,INDEX(RawDataRefData,$E1246,0)),"")),"")</f>
        <v/>
      </c>
      <c r="BL1246" s="100" t="str">
        <f t="array" ref="BL1246">IF($BG1246,MAX(IF(G5SelectionMask="x",IF(INDEX(RawDataRefData,$E1246,0)&gt;0,INDEX(RawDataRefData,$E1246,0)),"")),"")</f>
        <v/>
      </c>
      <c r="BM1246" s="100" t="str">
        <f t="shared" si="475"/>
        <v/>
      </c>
      <c r="BN1246" s="103" t="str">
        <f t="array" ref="BN1246">IF($BG1246,STDEVA(IF(G5SelectionMask="x",IF(INDEX(RawDataRefData,$E1246,0)&gt;0,INDEX(RawDataRefData,$E1246,0)),"")),"")</f>
        <v/>
      </c>
      <c r="BO1246" s="104"/>
      <c r="BP1246" s="105">
        <v>3</v>
      </c>
      <c r="BQ1246" s="105">
        <v>4</v>
      </c>
      <c r="BR1246" s="105">
        <v>1</v>
      </c>
      <c r="BS1246" s="105">
        <v>1</v>
      </c>
      <c r="BT1246" s="105">
        <v>3</v>
      </c>
      <c r="BU1246" s="105">
        <v>4</v>
      </c>
      <c r="BV1246" s="105">
        <v>3</v>
      </c>
      <c r="BW1246" s="105">
        <v>1</v>
      </c>
      <c r="BX1246" s="105">
        <v>3</v>
      </c>
      <c r="BY1246" s="105">
        <v>3</v>
      </c>
      <c r="BZ1246" s="105">
        <v>3</v>
      </c>
      <c r="CA1246" s="105">
        <v>2</v>
      </c>
      <c r="CB1246" s="105">
        <v>4</v>
      </c>
      <c r="CC1246" s="105">
        <v>4</v>
      </c>
      <c r="CD1246" s="105">
        <v>1</v>
      </c>
    </row>
    <row r="1247" spans="1:82" hidden="1" x14ac:dyDescent="0.2">
      <c r="A1247" s="33" t="e">
        <f t="shared" si="476"/>
        <v>#NAME?</v>
      </c>
      <c r="B1247" s="218"/>
      <c r="C1247" s="212"/>
      <c r="D1247" s="224"/>
      <c r="E1247" s="72">
        <f t="shared" si="468"/>
        <v>1238</v>
      </c>
      <c r="F1247" s="9" t="s">
        <v>1301</v>
      </c>
      <c r="H1247" s="9" t="s">
        <v>1213</v>
      </c>
      <c r="I1247" s="9" t="s">
        <v>1625</v>
      </c>
      <c r="K1247" s="100">
        <f t="shared" si="453"/>
        <v>4</v>
      </c>
      <c r="L1247" s="100"/>
      <c r="M1247" s="100"/>
      <c r="N1247" s="100"/>
      <c r="O1247" s="100"/>
      <c r="P1247" s="101">
        <f t="shared" si="454"/>
        <v>3</v>
      </c>
      <c r="Q1247" s="102">
        <f t="shared" si="455"/>
        <v>2</v>
      </c>
      <c r="R1247" s="102">
        <f t="shared" si="456"/>
        <v>1</v>
      </c>
      <c r="S1247" s="102">
        <f t="shared" si="457"/>
        <v>1</v>
      </c>
      <c r="T1247" s="102">
        <f t="shared" si="458"/>
        <v>4</v>
      </c>
      <c r="U1247" s="102">
        <f t="shared" si="459"/>
        <v>1</v>
      </c>
      <c r="V1247" s="102">
        <f t="shared" si="460"/>
        <v>1</v>
      </c>
      <c r="W1247" s="102">
        <f t="shared" si="461"/>
        <v>4</v>
      </c>
      <c r="X1247" s="102">
        <f t="shared" si="462"/>
        <v>4</v>
      </c>
      <c r="Y1247" s="102">
        <f t="shared" si="463"/>
        <v>4</v>
      </c>
      <c r="Z1247" s="102">
        <f t="shared" si="464"/>
        <v>3</v>
      </c>
      <c r="AA1247" s="100" t="b">
        <f t="shared" si="465"/>
        <v>1</v>
      </c>
      <c r="AB1247" s="100">
        <f t="array" ref="AB1247">IF($AA1247,MEDIAN(IF(G1SelectionMask="x",IF(INDEX(RawDataRefData,$E1247,0)&gt;0,INDEX(RawDataRefData,$E1247,0)),"")),"")</f>
        <v>3</v>
      </c>
      <c r="AC1247" s="100">
        <f t="array" ref="AC1247">IF($AA1247,QUARTILE(IF(G1SelectionMask="x",IF(INDEX(RawDataRefData,$E1247,0)&gt;0,INDEX(RawDataRefData,$E1247,0)),""),1),"")</f>
        <v>1</v>
      </c>
      <c r="AD1247" s="100">
        <f t="array" ref="AD1247">IF($AA1247,QUARTILE(IF(G1SelectionMask="x",IF(INDEX(RawDataRefData,$E1247,0)&gt;0,INDEX(RawDataRefData,$E1247,0)),""),3),"")</f>
        <v>4</v>
      </c>
      <c r="AE1247" s="100">
        <f t="array" ref="AE1247">IF($AA1247,MIN(IF(G1SelectionMask="x",IF(INDEX(RawDataRefData,$E1247,0)&gt;0,INDEX(RawDataRefData,$E1247,0)),"")),"")</f>
        <v>1</v>
      </c>
      <c r="AF1247" s="100">
        <f t="array" ref="AF1247">IF($AA1247,MAX(IF(G1SelectionMask="x",IF(INDEX(RawDataRefData,$E1247,0)&gt;0,INDEX(RawDataRefData,$E1247,0)),"")),"")</f>
        <v>4</v>
      </c>
      <c r="AG1247" s="100">
        <f t="shared" si="466"/>
        <v>2.5454545454545454</v>
      </c>
      <c r="AH1247" s="100">
        <f t="array" ref="AH1247">IF($AA1247,STDEVA(IF(G1SelectionMask="x",IF(INDEX(RawDataRefData,$E1247,0)&gt;0,INDEX(RawDataRefData,$E1247,0)),"")),"")</f>
        <v>1.3684762594679067</v>
      </c>
      <c r="AI1247" s="101" t="b">
        <f t="shared" si="467"/>
        <v>1</v>
      </c>
      <c r="AJ1247" s="101">
        <f t="array" ref="AJ1247">IF($AI1247,MEDIAN(IF(G2SelectionMask="x",IF(INDEX(RawDataRefData,$E1247,0)&gt;0,INDEX(RawDataRefData,$E1247,0)),"")),"")</f>
        <v>3</v>
      </c>
      <c r="AK1247" s="101">
        <f t="array" ref="AK1247">IF($AI1247,QUARTILE(IF(G2SelectionMask="x",IF(INDEX(RawDataRefData,$E1247,0)&gt;0,INDEX(RawDataRefData,$E1247,0)),""),1),"")</f>
        <v>2</v>
      </c>
      <c r="AL1247" s="101">
        <f t="array" ref="AL1247">IF($AI1247,QUARTILE(IF(G2SelectionMask="x",IF(INDEX(RawDataRefData,$E1247,0)&gt;0,INDEX(RawDataRefData,$E1247,0)),""),3),"")</f>
        <v>3.5</v>
      </c>
      <c r="AM1247" s="101">
        <f t="array" ref="AM1247">IF($AI1247,MIN(IF(G2SelectionMask="x",IF(INDEX(RawDataRefData,$E1247,0)&gt;0,INDEX(RawDataRefData,$E1247,0)),"")),"")</f>
        <v>1</v>
      </c>
      <c r="AN1247" s="101">
        <f t="array" ref="AN1247">IF($AI1247,MAX(IF(G2SelectionMask="x",IF(INDEX(RawDataRefData,$E1247,0)&gt;0,INDEX(RawDataRefData,$E1247,0)),"")),"")</f>
        <v>4</v>
      </c>
      <c r="AO1247" s="101">
        <f t="shared" si="469"/>
        <v>2.6363636363636362</v>
      </c>
      <c r="AP1247" s="101">
        <f t="array" ref="AP1247">IF($AI1247,STDEVA(IF(G2SelectionMask="x",IF(INDEX(RawDataRefData,$E1247,0)&gt;0,INDEX(RawDataRefData,$E1247,0)),"")),"")</f>
        <v>1.1200649331826502</v>
      </c>
      <c r="AQ1247" s="100" t="b">
        <f t="shared" si="470"/>
        <v>0</v>
      </c>
      <c r="AR1247" s="100" t="str">
        <f t="array" ref="AR1247">IF($AQ1247,MEDIAN(IF(G3SelectionMask="x",IF(INDEX(RawDataRefData,$E1247,0)&gt;0,INDEX(RawDataRefData,$E1247,0)),"")),"")</f>
        <v/>
      </c>
      <c r="AS1247" s="100" t="str">
        <f t="array" ref="AS1247">IF($AQ1247,QUARTILE(IF(G3SelectionMask="x",IF(INDEX(RawDataRefData,$E1247,0)&gt;0,INDEX(RawDataRefData,$E1247,0)),""),1),"")</f>
        <v/>
      </c>
      <c r="AT1247" s="100" t="str">
        <f t="array" ref="AT1247">IF($AQ1247,QUARTILE(IF(G3SelectionMask="x",IF(INDEX(RawDataRefData,$E1247,0)&gt;0,INDEX(RawDataRefData,$E1247,0)),""),3),"")</f>
        <v/>
      </c>
      <c r="AU1247" s="100" t="str">
        <f t="array" ref="AU1247">IF($AQ1247,MIN(IF(G3SelectionMask="x",IF(INDEX(RawDataRefData,$E1247,0)&gt;0,INDEX(RawDataRefData,$E1247,0)),"")),"")</f>
        <v/>
      </c>
      <c r="AV1247" s="100" t="str">
        <f t="array" ref="AV1247">IF($AQ1247,MAX(IF(G3SelectionMask="x",IF(INDEX(RawDataRefData,$E1247,0)&gt;0,INDEX(RawDataRefData,$E1247,0)),"")),"")</f>
        <v/>
      </c>
      <c r="AW1247" s="100" t="str">
        <f t="shared" si="471"/>
        <v/>
      </c>
      <c r="AX1247" s="100" t="str">
        <f t="array" ref="AX1247">IF($AQ1247,STDEVA(IF(G3SelectionMask="x",IF(INDEX(RawDataRefData,$E1247,0)&gt;0,INDEX(RawDataRefData,$E1247,0)),"")),"")</f>
        <v/>
      </c>
      <c r="AY1247" s="101" t="b">
        <f t="shared" si="472"/>
        <v>0</v>
      </c>
      <c r="AZ1247" s="101" t="str">
        <f t="array" ref="AZ1247">IF($AY1247,MEDIAN(IF(G4SelectionMask="x",IF(INDEX(RawDataRefData,$E1247,0)&gt;0,INDEX(RawDataRefData,$E1247,0)),"")),"")</f>
        <v/>
      </c>
      <c r="BA1247" s="101" t="str">
        <f t="array" ref="BA1247">IF($AY1247,QUARTILE(IF(G4SelectionMask="x",IF(INDEX(RawDataRefData,$E1247,0)&gt;0,INDEX(RawDataRefData,$E1247,0)),""),1),"")</f>
        <v/>
      </c>
      <c r="BB1247" s="101" t="str">
        <f t="array" ref="BB1247">IF($AY1247,QUARTILE(IF(G4SelectionMask="x",IF(INDEX(RawDataRefData,$E1247,0)&gt;0,INDEX(RawDataRefData,$E1247,0)),""),3),"")</f>
        <v/>
      </c>
      <c r="BC1247" s="101" t="str">
        <f t="array" ref="BC1247">IF($AY1247,MIN(IF(G4SelectionMask="x",IF(INDEX(RawDataRefData,$E1247,0)&gt;0,INDEX(RawDataRefData,$E1247,0)),"")),"")</f>
        <v/>
      </c>
      <c r="BD1247" s="101" t="str">
        <f t="array" ref="BD1247">IF($AY1247,MAX(IF(G4SelectionMask="x",IF(INDEX(RawDataRefData,$E1247,0)&gt;0,INDEX(RawDataRefData,$E1247,0)),"")),"")</f>
        <v/>
      </c>
      <c r="BE1247" s="101" t="str">
        <f t="shared" si="473"/>
        <v/>
      </c>
      <c r="BF1247" s="101" t="str">
        <f t="array" ref="BF1247">IF($AY1247,STDEVA(IF(G4SelectionMask="x",IF(INDEX(RawDataRefData,$E1247,0)&gt;0,INDEX(RawDataRefData,$E1247,0)),"")),"")</f>
        <v/>
      </c>
      <c r="BG1247" s="100" t="b">
        <f t="shared" si="474"/>
        <v>0</v>
      </c>
      <c r="BH1247" s="100" t="str">
        <f t="array" ref="BH1247">IF($BG1247,MEDIAN(IF(G5SelectionMask="x",IF(INDEX(RawDataRefData,$E1247,0)&gt;0,INDEX(RawDataRefData,$E1247,0)),"")),"")</f>
        <v/>
      </c>
      <c r="BI1247" s="100" t="str">
        <f t="array" ref="BI1247">IF($BG1247,QUARTILE(IF(G5SelectionMask="x",IF(INDEX(RawDataRefData,$E1247,0)&gt;0,INDEX(RawDataRefData,$E1247,0)),""),1),"")</f>
        <v/>
      </c>
      <c r="BJ1247" s="100" t="str">
        <f t="array" ref="BJ1247">IF($BG1247,QUARTILE(IF(G5SelectionMask="x",IF(INDEX(RawDataRefData,$E1247,0)&gt;0,INDEX(RawDataRefData,$E1247,0)),""),3),"")</f>
        <v/>
      </c>
      <c r="BK1247" s="100" t="str">
        <f t="array" ref="BK1247">IF($BG1247,MIN(IF(G5SelectionMask="x",IF(INDEX(RawDataRefData,$E1247,0)&gt;0,INDEX(RawDataRefData,$E1247,0)),"")),"")</f>
        <v/>
      </c>
      <c r="BL1247" s="100" t="str">
        <f t="array" ref="BL1247">IF($BG1247,MAX(IF(G5SelectionMask="x",IF(INDEX(RawDataRefData,$E1247,0)&gt;0,INDEX(RawDataRefData,$E1247,0)),"")),"")</f>
        <v/>
      </c>
      <c r="BM1247" s="100" t="str">
        <f t="shared" si="475"/>
        <v/>
      </c>
      <c r="BN1247" s="103" t="str">
        <f t="array" ref="BN1247">IF($BG1247,STDEVA(IF(G5SelectionMask="x",IF(INDEX(RawDataRefData,$E1247,0)&gt;0,INDEX(RawDataRefData,$E1247,0)),"")),"")</f>
        <v/>
      </c>
      <c r="BO1247" s="104"/>
      <c r="BP1247" s="105">
        <v>4</v>
      </c>
      <c r="BQ1247" s="105">
        <v>3</v>
      </c>
      <c r="BR1247" s="105">
        <v>2</v>
      </c>
      <c r="BS1247" s="105">
        <v>1</v>
      </c>
      <c r="BT1247" s="105">
        <v>1</v>
      </c>
      <c r="BU1247" s="105">
        <v>4</v>
      </c>
      <c r="BV1247" s="105">
        <v>1</v>
      </c>
      <c r="BW1247" s="105">
        <v>1</v>
      </c>
      <c r="BX1247" s="105">
        <v>4</v>
      </c>
      <c r="BY1247" s="105">
        <v>4</v>
      </c>
      <c r="BZ1247" s="105">
        <v>4</v>
      </c>
      <c r="CA1247" s="105">
        <v>3</v>
      </c>
      <c r="CB1247" s="105">
        <v>2</v>
      </c>
      <c r="CC1247" s="105">
        <v>3</v>
      </c>
      <c r="CD1247" s="105">
        <v>2</v>
      </c>
    </row>
    <row r="1248" spans="1:82" hidden="1" x14ac:dyDescent="0.2">
      <c r="A1248" s="33" t="e">
        <f t="shared" si="476"/>
        <v>#NAME?</v>
      </c>
      <c r="B1248" s="218"/>
      <c r="C1248" s="212"/>
      <c r="D1248" s="224"/>
      <c r="E1248" s="72">
        <f t="shared" si="468"/>
        <v>1239</v>
      </c>
      <c r="F1248" s="9" t="s">
        <v>1302</v>
      </c>
      <c r="H1248" s="9" t="s">
        <v>1213</v>
      </c>
      <c r="I1248" s="9" t="s">
        <v>1625</v>
      </c>
      <c r="K1248" s="100">
        <f t="shared" si="453"/>
        <v>4</v>
      </c>
      <c r="L1248" s="100"/>
      <c r="M1248" s="100"/>
      <c r="N1248" s="100"/>
      <c r="O1248" s="100"/>
      <c r="P1248" s="101">
        <f t="shared" si="454"/>
        <v>4</v>
      </c>
      <c r="Q1248" s="102">
        <f t="shared" si="455"/>
        <v>1</v>
      </c>
      <c r="R1248" s="102">
        <f t="shared" si="456"/>
        <v>4</v>
      </c>
      <c r="S1248" s="102">
        <f t="shared" si="457"/>
        <v>2</v>
      </c>
      <c r="T1248" s="102">
        <f t="shared" si="458"/>
        <v>1</v>
      </c>
      <c r="U1248" s="102">
        <f t="shared" si="459"/>
        <v>1</v>
      </c>
      <c r="V1248" s="102">
        <f t="shared" si="460"/>
        <v>2</v>
      </c>
      <c r="W1248" s="102">
        <f t="shared" si="461"/>
        <v>4</v>
      </c>
      <c r="X1248" s="102">
        <f t="shared" si="462"/>
        <v>1</v>
      </c>
      <c r="Y1248" s="102">
        <f t="shared" si="463"/>
        <v>4</v>
      </c>
      <c r="Z1248" s="102">
        <f t="shared" si="464"/>
        <v>3</v>
      </c>
      <c r="AA1248" s="100" t="b">
        <f t="shared" si="465"/>
        <v>1</v>
      </c>
      <c r="AB1248" s="100">
        <f t="array" ref="AB1248">IF($AA1248,MEDIAN(IF(G1SelectionMask="x",IF(INDEX(RawDataRefData,$E1248,0)&gt;0,INDEX(RawDataRefData,$E1248,0)),"")),"")</f>
        <v>2</v>
      </c>
      <c r="AC1248" s="100">
        <f t="array" ref="AC1248">IF($AA1248,QUARTILE(IF(G1SelectionMask="x",IF(INDEX(RawDataRefData,$E1248,0)&gt;0,INDEX(RawDataRefData,$E1248,0)),""),1),"")</f>
        <v>1</v>
      </c>
      <c r="AD1248" s="100">
        <f t="array" ref="AD1248">IF($AA1248,QUARTILE(IF(G1SelectionMask="x",IF(INDEX(RawDataRefData,$E1248,0)&gt;0,INDEX(RawDataRefData,$E1248,0)),""),3),"")</f>
        <v>4</v>
      </c>
      <c r="AE1248" s="100">
        <f t="array" ref="AE1248">IF($AA1248,MIN(IF(G1SelectionMask="x",IF(INDEX(RawDataRefData,$E1248,0)&gt;0,INDEX(RawDataRefData,$E1248,0)),"")),"")</f>
        <v>1</v>
      </c>
      <c r="AF1248" s="100">
        <f t="array" ref="AF1248">IF($AA1248,MAX(IF(G1SelectionMask="x",IF(INDEX(RawDataRefData,$E1248,0)&gt;0,INDEX(RawDataRefData,$E1248,0)),"")),"")</f>
        <v>4</v>
      </c>
      <c r="AG1248" s="100">
        <f t="shared" si="466"/>
        <v>2.4545454545454546</v>
      </c>
      <c r="AH1248" s="100">
        <f t="array" ref="AH1248">IF($AA1248,STDEVA(IF(G1SelectionMask="x",IF(INDEX(RawDataRefData,$E1248,0)&gt;0,INDEX(RawDataRefData,$E1248,0)),"")),"")</f>
        <v>1.3684762594679067</v>
      </c>
      <c r="AI1248" s="101" t="b">
        <f t="shared" si="467"/>
        <v>1</v>
      </c>
      <c r="AJ1248" s="101">
        <f t="array" ref="AJ1248">IF($AI1248,MEDIAN(IF(G2SelectionMask="x",IF(INDEX(RawDataRefData,$E1248,0)&gt;0,INDEX(RawDataRefData,$E1248,0)),"")),"")</f>
        <v>3</v>
      </c>
      <c r="AK1248" s="101">
        <f t="array" ref="AK1248">IF($AI1248,QUARTILE(IF(G2SelectionMask="x",IF(INDEX(RawDataRefData,$E1248,0)&gt;0,INDEX(RawDataRefData,$E1248,0)),""),1),"")</f>
        <v>1.5</v>
      </c>
      <c r="AL1248" s="101">
        <f t="array" ref="AL1248">IF($AI1248,QUARTILE(IF(G2SelectionMask="x",IF(INDEX(RawDataRefData,$E1248,0)&gt;0,INDEX(RawDataRefData,$E1248,0)),""),3),"")</f>
        <v>3.5</v>
      </c>
      <c r="AM1248" s="101">
        <f t="array" ref="AM1248">IF($AI1248,MIN(IF(G2SelectionMask="x",IF(INDEX(RawDataRefData,$E1248,0)&gt;0,INDEX(RawDataRefData,$E1248,0)),"")),"")</f>
        <v>1</v>
      </c>
      <c r="AN1248" s="101">
        <f t="array" ref="AN1248">IF($AI1248,MAX(IF(G2SelectionMask="x",IF(INDEX(RawDataRefData,$E1248,0)&gt;0,INDEX(RawDataRefData,$E1248,0)),"")),"")</f>
        <v>4</v>
      </c>
      <c r="AO1248" s="101">
        <f t="shared" si="469"/>
        <v>2.5454545454545454</v>
      </c>
      <c r="AP1248" s="101">
        <f t="array" ref="AP1248">IF($AI1248,STDEVA(IF(G2SelectionMask="x",IF(INDEX(RawDataRefData,$E1248,0)&gt;0,INDEX(RawDataRefData,$E1248,0)),"")),"")</f>
        <v>1.213559752433836</v>
      </c>
      <c r="AQ1248" s="100" t="b">
        <f t="shared" si="470"/>
        <v>0</v>
      </c>
      <c r="AR1248" s="100" t="str">
        <f t="array" ref="AR1248">IF($AQ1248,MEDIAN(IF(G3SelectionMask="x",IF(INDEX(RawDataRefData,$E1248,0)&gt;0,INDEX(RawDataRefData,$E1248,0)),"")),"")</f>
        <v/>
      </c>
      <c r="AS1248" s="100" t="str">
        <f t="array" ref="AS1248">IF($AQ1248,QUARTILE(IF(G3SelectionMask="x",IF(INDEX(RawDataRefData,$E1248,0)&gt;0,INDEX(RawDataRefData,$E1248,0)),""),1),"")</f>
        <v/>
      </c>
      <c r="AT1248" s="100" t="str">
        <f t="array" ref="AT1248">IF($AQ1248,QUARTILE(IF(G3SelectionMask="x",IF(INDEX(RawDataRefData,$E1248,0)&gt;0,INDEX(RawDataRefData,$E1248,0)),""),3),"")</f>
        <v/>
      </c>
      <c r="AU1248" s="100" t="str">
        <f t="array" ref="AU1248">IF($AQ1248,MIN(IF(G3SelectionMask="x",IF(INDEX(RawDataRefData,$E1248,0)&gt;0,INDEX(RawDataRefData,$E1248,0)),"")),"")</f>
        <v/>
      </c>
      <c r="AV1248" s="100" t="str">
        <f t="array" ref="AV1248">IF($AQ1248,MAX(IF(G3SelectionMask="x",IF(INDEX(RawDataRefData,$E1248,0)&gt;0,INDEX(RawDataRefData,$E1248,0)),"")),"")</f>
        <v/>
      </c>
      <c r="AW1248" s="100" t="str">
        <f t="shared" si="471"/>
        <v/>
      </c>
      <c r="AX1248" s="100" t="str">
        <f t="array" ref="AX1248">IF($AQ1248,STDEVA(IF(G3SelectionMask="x",IF(INDEX(RawDataRefData,$E1248,0)&gt;0,INDEX(RawDataRefData,$E1248,0)),"")),"")</f>
        <v/>
      </c>
      <c r="AY1248" s="101" t="b">
        <f t="shared" si="472"/>
        <v>0</v>
      </c>
      <c r="AZ1248" s="101" t="str">
        <f t="array" ref="AZ1248">IF($AY1248,MEDIAN(IF(G4SelectionMask="x",IF(INDEX(RawDataRefData,$E1248,0)&gt;0,INDEX(RawDataRefData,$E1248,0)),"")),"")</f>
        <v/>
      </c>
      <c r="BA1248" s="101" t="str">
        <f t="array" ref="BA1248">IF($AY1248,QUARTILE(IF(G4SelectionMask="x",IF(INDEX(RawDataRefData,$E1248,0)&gt;0,INDEX(RawDataRefData,$E1248,0)),""),1),"")</f>
        <v/>
      </c>
      <c r="BB1248" s="101" t="str">
        <f t="array" ref="BB1248">IF($AY1248,QUARTILE(IF(G4SelectionMask="x",IF(INDEX(RawDataRefData,$E1248,0)&gt;0,INDEX(RawDataRefData,$E1248,0)),""),3),"")</f>
        <v/>
      </c>
      <c r="BC1248" s="101" t="str">
        <f t="array" ref="BC1248">IF($AY1248,MIN(IF(G4SelectionMask="x",IF(INDEX(RawDataRefData,$E1248,0)&gt;0,INDEX(RawDataRefData,$E1248,0)),"")),"")</f>
        <v/>
      </c>
      <c r="BD1248" s="101" t="str">
        <f t="array" ref="BD1248">IF($AY1248,MAX(IF(G4SelectionMask="x",IF(INDEX(RawDataRefData,$E1248,0)&gt;0,INDEX(RawDataRefData,$E1248,0)),"")),"")</f>
        <v/>
      </c>
      <c r="BE1248" s="101" t="str">
        <f t="shared" si="473"/>
        <v/>
      </c>
      <c r="BF1248" s="101" t="str">
        <f t="array" ref="BF1248">IF($AY1248,STDEVA(IF(G4SelectionMask="x",IF(INDEX(RawDataRefData,$E1248,0)&gt;0,INDEX(RawDataRefData,$E1248,0)),"")),"")</f>
        <v/>
      </c>
      <c r="BG1248" s="100" t="b">
        <f t="shared" si="474"/>
        <v>0</v>
      </c>
      <c r="BH1248" s="100" t="str">
        <f t="array" ref="BH1248">IF($BG1248,MEDIAN(IF(G5SelectionMask="x",IF(INDEX(RawDataRefData,$E1248,0)&gt;0,INDEX(RawDataRefData,$E1248,0)),"")),"")</f>
        <v/>
      </c>
      <c r="BI1248" s="100" t="str">
        <f t="array" ref="BI1248">IF($BG1248,QUARTILE(IF(G5SelectionMask="x",IF(INDEX(RawDataRefData,$E1248,0)&gt;0,INDEX(RawDataRefData,$E1248,0)),""),1),"")</f>
        <v/>
      </c>
      <c r="BJ1248" s="100" t="str">
        <f t="array" ref="BJ1248">IF($BG1248,QUARTILE(IF(G5SelectionMask="x",IF(INDEX(RawDataRefData,$E1248,0)&gt;0,INDEX(RawDataRefData,$E1248,0)),""),3),"")</f>
        <v/>
      </c>
      <c r="BK1248" s="100" t="str">
        <f t="array" ref="BK1248">IF($BG1248,MIN(IF(G5SelectionMask="x",IF(INDEX(RawDataRefData,$E1248,0)&gt;0,INDEX(RawDataRefData,$E1248,0)),"")),"")</f>
        <v/>
      </c>
      <c r="BL1248" s="100" t="str">
        <f t="array" ref="BL1248">IF($BG1248,MAX(IF(G5SelectionMask="x",IF(INDEX(RawDataRefData,$E1248,0)&gt;0,INDEX(RawDataRefData,$E1248,0)),"")),"")</f>
        <v/>
      </c>
      <c r="BM1248" s="100" t="str">
        <f t="shared" si="475"/>
        <v/>
      </c>
      <c r="BN1248" s="103" t="str">
        <f t="array" ref="BN1248">IF($BG1248,STDEVA(IF(G5SelectionMask="x",IF(INDEX(RawDataRefData,$E1248,0)&gt;0,INDEX(RawDataRefData,$E1248,0)),"")),"")</f>
        <v/>
      </c>
      <c r="BO1248" s="104"/>
      <c r="BP1248" s="105">
        <v>4</v>
      </c>
      <c r="BQ1248" s="105">
        <v>4</v>
      </c>
      <c r="BR1248" s="105">
        <v>1</v>
      </c>
      <c r="BS1248" s="105">
        <v>4</v>
      </c>
      <c r="BT1248" s="105">
        <v>2</v>
      </c>
      <c r="BU1248" s="105">
        <v>1</v>
      </c>
      <c r="BV1248" s="105">
        <v>1</v>
      </c>
      <c r="BW1248" s="105">
        <v>2</v>
      </c>
      <c r="BX1248" s="105">
        <v>4</v>
      </c>
      <c r="BY1248" s="105">
        <v>1</v>
      </c>
      <c r="BZ1248" s="105">
        <v>4</v>
      </c>
      <c r="CA1248" s="105">
        <v>3</v>
      </c>
      <c r="CB1248" s="105">
        <v>3</v>
      </c>
      <c r="CC1248" s="105">
        <v>1</v>
      </c>
      <c r="CD1248" s="105">
        <v>3</v>
      </c>
    </row>
    <row r="1249" spans="1:82" hidden="1" x14ac:dyDescent="0.2">
      <c r="A1249" s="33" t="e">
        <f t="shared" si="476"/>
        <v>#NAME?</v>
      </c>
      <c r="B1249" s="218"/>
      <c r="C1249" s="212"/>
      <c r="D1249" s="224"/>
      <c r="E1249" s="72">
        <f t="shared" si="468"/>
        <v>1240</v>
      </c>
      <c r="F1249" s="9" t="s">
        <v>1307</v>
      </c>
      <c r="H1249" s="9" t="s">
        <v>1213</v>
      </c>
      <c r="I1249" s="9" t="s">
        <v>1625</v>
      </c>
      <c r="K1249" s="100">
        <f t="shared" si="453"/>
        <v>3</v>
      </c>
      <c r="L1249" s="100"/>
      <c r="M1249" s="100"/>
      <c r="N1249" s="100"/>
      <c r="O1249" s="100"/>
      <c r="P1249" s="101">
        <f t="shared" si="454"/>
        <v>2</v>
      </c>
      <c r="Q1249" s="102">
        <f t="shared" si="455"/>
        <v>3</v>
      </c>
      <c r="R1249" s="102">
        <f t="shared" si="456"/>
        <v>4</v>
      </c>
      <c r="S1249" s="102">
        <f t="shared" si="457"/>
        <v>2</v>
      </c>
      <c r="T1249" s="102">
        <f t="shared" si="458"/>
        <v>3</v>
      </c>
      <c r="U1249" s="102">
        <f t="shared" si="459"/>
        <v>4</v>
      </c>
      <c r="V1249" s="102">
        <f t="shared" si="460"/>
        <v>2</v>
      </c>
      <c r="W1249" s="102">
        <f t="shared" si="461"/>
        <v>3</v>
      </c>
      <c r="X1249" s="102">
        <f t="shared" si="462"/>
        <v>3</v>
      </c>
      <c r="Y1249" s="102">
        <f t="shared" si="463"/>
        <v>1</v>
      </c>
      <c r="Z1249" s="102">
        <f t="shared" si="464"/>
        <v>3</v>
      </c>
      <c r="AA1249" s="100" t="b">
        <f t="shared" si="465"/>
        <v>1</v>
      </c>
      <c r="AB1249" s="100">
        <f t="array" ref="AB1249">IF($AA1249,MEDIAN(IF(G1SelectionMask="x",IF(INDEX(RawDataRefData,$E1249,0)&gt;0,INDEX(RawDataRefData,$E1249,0)),"")),"")</f>
        <v>3</v>
      </c>
      <c r="AC1249" s="100">
        <f t="array" ref="AC1249">IF($AA1249,QUARTILE(IF(G1SelectionMask="x",IF(INDEX(RawDataRefData,$E1249,0)&gt;0,INDEX(RawDataRefData,$E1249,0)),""),1),"")</f>
        <v>2</v>
      </c>
      <c r="AD1249" s="100">
        <f t="array" ref="AD1249">IF($AA1249,QUARTILE(IF(G1SelectionMask="x",IF(INDEX(RawDataRefData,$E1249,0)&gt;0,INDEX(RawDataRefData,$E1249,0)),""),3),"")</f>
        <v>3</v>
      </c>
      <c r="AE1249" s="100">
        <f t="array" ref="AE1249">IF($AA1249,MIN(IF(G1SelectionMask="x",IF(INDEX(RawDataRefData,$E1249,0)&gt;0,INDEX(RawDataRefData,$E1249,0)),"")),"")</f>
        <v>1</v>
      </c>
      <c r="AF1249" s="100">
        <f t="array" ref="AF1249">IF($AA1249,MAX(IF(G1SelectionMask="x",IF(INDEX(RawDataRefData,$E1249,0)&gt;0,INDEX(RawDataRefData,$E1249,0)),"")),"")</f>
        <v>4</v>
      </c>
      <c r="AG1249" s="100">
        <f t="shared" si="466"/>
        <v>2.7272727272727271</v>
      </c>
      <c r="AH1249" s="100">
        <f t="array" ref="AH1249">IF($AA1249,STDEVA(IF(G1SelectionMask="x",IF(INDEX(RawDataRefData,$E1249,0)&gt;0,INDEX(RawDataRefData,$E1249,0)),"")),"")</f>
        <v>0.90453403373329111</v>
      </c>
      <c r="AI1249" s="101" t="b">
        <f t="shared" si="467"/>
        <v>1</v>
      </c>
      <c r="AJ1249" s="101">
        <f t="array" ref="AJ1249">IF($AI1249,MEDIAN(IF(G2SelectionMask="x",IF(INDEX(RawDataRefData,$E1249,0)&gt;0,INDEX(RawDataRefData,$E1249,0)),"")),"")</f>
        <v>3</v>
      </c>
      <c r="AK1249" s="101">
        <f t="array" ref="AK1249">IF($AI1249,QUARTILE(IF(G2SelectionMask="x",IF(INDEX(RawDataRefData,$E1249,0)&gt;0,INDEX(RawDataRefData,$E1249,0)),""),1),"")</f>
        <v>2</v>
      </c>
      <c r="AL1249" s="101">
        <f t="array" ref="AL1249">IF($AI1249,QUARTILE(IF(G2SelectionMask="x",IF(INDEX(RawDataRefData,$E1249,0)&gt;0,INDEX(RawDataRefData,$E1249,0)),""),3),"")</f>
        <v>3</v>
      </c>
      <c r="AM1249" s="101">
        <f t="array" ref="AM1249">IF($AI1249,MIN(IF(G2SelectionMask="x",IF(INDEX(RawDataRefData,$E1249,0)&gt;0,INDEX(RawDataRefData,$E1249,0)),"")),"")</f>
        <v>1</v>
      </c>
      <c r="AN1249" s="101">
        <f t="array" ref="AN1249">IF($AI1249,MAX(IF(G2SelectionMask="x",IF(INDEX(RawDataRefData,$E1249,0)&gt;0,INDEX(RawDataRefData,$E1249,0)),"")),"")</f>
        <v>4</v>
      </c>
      <c r="AO1249" s="101">
        <f t="shared" si="469"/>
        <v>2.4545454545454546</v>
      </c>
      <c r="AP1249" s="101">
        <f t="array" ref="AP1249">IF($AI1249,STDEVA(IF(G2SelectionMask="x",IF(INDEX(RawDataRefData,$E1249,0)&gt;0,INDEX(RawDataRefData,$E1249,0)),"")),"")</f>
        <v>0.93419873299382794</v>
      </c>
      <c r="AQ1249" s="100" t="b">
        <f t="shared" si="470"/>
        <v>0</v>
      </c>
      <c r="AR1249" s="100" t="str">
        <f t="array" ref="AR1249">IF($AQ1249,MEDIAN(IF(G3SelectionMask="x",IF(INDEX(RawDataRefData,$E1249,0)&gt;0,INDEX(RawDataRefData,$E1249,0)),"")),"")</f>
        <v/>
      </c>
      <c r="AS1249" s="100" t="str">
        <f t="array" ref="AS1249">IF($AQ1249,QUARTILE(IF(G3SelectionMask="x",IF(INDEX(RawDataRefData,$E1249,0)&gt;0,INDEX(RawDataRefData,$E1249,0)),""),1),"")</f>
        <v/>
      </c>
      <c r="AT1249" s="100" t="str">
        <f t="array" ref="AT1249">IF($AQ1249,QUARTILE(IF(G3SelectionMask="x",IF(INDEX(RawDataRefData,$E1249,0)&gt;0,INDEX(RawDataRefData,$E1249,0)),""),3),"")</f>
        <v/>
      </c>
      <c r="AU1249" s="100" t="str">
        <f t="array" ref="AU1249">IF($AQ1249,MIN(IF(G3SelectionMask="x",IF(INDEX(RawDataRefData,$E1249,0)&gt;0,INDEX(RawDataRefData,$E1249,0)),"")),"")</f>
        <v/>
      </c>
      <c r="AV1249" s="100" t="str">
        <f t="array" ref="AV1249">IF($AQ1249,MAX(IF(G3SelectionMask="x",IF(INDEX(RawDataRefData,$E1249,0)&gt;0,INDEX(RawDataRefData,$E1249,0)),"")),"")</f>
        <v/>
      </c>
      <c r="AW1249" s="100" t="str">
        <f t="shared" si="471"/>
        <v/>
      </c>
      <c r="AX1249" s="100" t="str">
        <f t="array" ref="AX1249">IF($AQ1249,STDEVA(IF(G3SelectionMask="x",IF(INDEX(RawDataRefData,$E1249,0)&gt;0,INDEX(RawDataRefData,$E1249,0)),"")),"")</f>
        <v/>
      </c>
      <c r="AY1249" s="101" t="b">
        <f t="shared" si="472"/>
        <v>0</v>
      </c>
      <c r="AZ1249" s="101" t="str">
        <f t="array" ref="AZ1249">IF($AY1249,MEDIAN(IF(G4SelectionMask="x",IF(INDEX(RawDataRefData,$E1249,0)&gt;0,INDEX(RawDataRefData,$E1249,0)),"")),"")</f>
        <v/>
      </c>
      <c r="BA1249" s="101" t="str">
        <f t="array" ref="BA1249">IF($AY1249,QUARTILE(IF(G4SelectionMask="x",IF(INDEX(RawDataRefData,$E1249,0)&gt;0,INDEX(RawDataRefData,$E1249,0)),""),1),"")</f>
        <v/>
      </c>
      <c r="BB1249" s="101" t="str">
        <f t="array" ref="BB1249">IF($AY1249,QUARTILE(IF(G4SelectionMask="x",IF(INDEX(RawDataRefData,$E1249,0)&gt;0,INDEX(RawDataRefData,$E1249,0)),""),3),"")</f>
        <v/>
      </c>
      <c r="BC1249" s="101" t="str">
        <f t="array" ref="BC1249">IF($AY1249,MIN(IF(G4SelectionMask="x",IF(INDEX(RawDataRefData,$E1249,0)&gt;0,INDEX(RawDataRefData,$E1249,0)),"")),"")</f>
        <v/>
      </c>
      <c r="BD1249" s="101" t="str">
        <f t="array" ref="BD1249">IF($AY1249,MAX(IF(G4SelectionMask="x",IF(INDEX(RawDataRefData,$E1249,0)&gt;0,INDEX(RawDataRefData,$E1249,0)),"")),"")</f>
        <v/>
      </c>
      <c r="BE1249" s="101" t="str">
        <f t="shared" si="473"/>
        <v/>
      </c>
      <c r="BF1249" s="101" t="str">
        <f t="array" ref="BF1249">IF($AY1249,STDEVA(IF(G4SelectionMask="x",IF(INDEX(RawDataRefData,$E1249,0)&gt;0,INDEX(RawDataRefData,$E1249,0)),"")),"")</f>
        <v/>
      </c>
      <c r="BG1249" s="100" t="b">
        <f t="shared" si="474"/>
        <v>0</v>
      </c>
      <c r="BH1249" s="100" t="str">
        <f t="array" ref="BH1249">IF($BG1249,MEDIAN(IF(G5SelectionMask="x",IF(INDEX(RawDataRefData,$E1249,0)&gt;0,INDEX(RawDataRefData,$E1249,0)),"")),"")</f>
        <v/>
      </c>
      <c r="BI1249" s="100" t="str">
        <f t="array" ref="BI1249">IF($BG1249,QUARTILE(IF(G5SelectionMask="x",IF(INDEX(RawDataRefData,$E1249,0)&gt;0,INDEX(RawDataRefData,$E1249,0)),""),1),"")</f>
        <v/>
      </c>
      <c r="BJ1249" s="100" t="str">
        <f t="array" ref="BJ1249">IF($BG1249,QUARTILE(IF(G5SelectionMask="x",IF(INDEX(RawDataRefData,$E1249,0)&gt;0,INDEX(RawDataRefData,$E1249,0)),""),3),"")</f>
        <v/>
      </c>
      <c r="BK1249" s="100" t="str">
        <f t="array" ref="BK1249">IF($BG1249,MIN(IF(G5SelectionMask="x",IF(INDEX(RawDataRefData,$E1249,0)&gt;0,INDEX(RawDataRefData,$E1249,0)),"")),"")</f>
        <v/>
      </c>
      <c r="BL1249" s="100" t="str">
        <f t="array" ref="BL1249">IF($BG1249,MAX(IF(G5SelectionMask="x",IF(INDEX(RawDataRefData,$E1249,0)&gt;0,INDEX(RawDataRefData,$E1249,0)),"")),"")</f>
        <v/>
      </c>
      <c r="BM1249" s="100" t="str">
        <f t="shared" si="475"/>
        <v/>
      </c>
      <c r="BN1249" s="103" t="str">
        <f t="array" ref="BN1249">IF($BG1249,STDEVA(IF(G5SelectionMask="x",IF(INDEX(RawDataRefData,$E1249,0)&gt;0,INDEX(RawDataRefData,$E1249,0)),"")),"")</f>
        <v/>
      </c>
      <c r="BO1249" s="104"/>
      <c r="BP1249" s="105">
        <v>3</v>
      </c>
      <c r="BQ1249" s="105">
        <v>2</v>
      </c>
      <c r="BR1249" s="105">
        <v>3</v>
      </c>
      <c r="BS1249" s="105">
        <v>4</v>
      </c>
      <c r="BT1249" s="105">
        <v>2</v>
      </c>
      <c r="BU1249" s="105">
        <v>3</v>
      </c>
      <c r="BV1249" s="105">
        <v>4</v>
      </c>
      <c r="BW1249" s="105">
        <v>2</v>
      </c>
      <c r="BX1249" s="105">
        <v>3</v>
      </c>
      <c r="BY1249" s="105">
        <v>3</v>
      </c>
      <c r="BZ1249" s="105">
        <v>1</v>
      </c>
      <c r="CA1249" s="105">
        <v>3</v>
      </c>
      <c r="CB1249" s="105">
        <v>3</v>
      </c>
      <c r="CC1249" s="105">
        <v>1</v>
      </c>
      <c r="CD1249" s="105">
        <v>4</v>
      </c>
    </row>
    <row r="1250" spans="1:82" hidden="1" x14ac:dyDescent="0.2">
      <c r="A1250" s="33" t="e">
        <f t="shared" si="476"/>
        <v>#NAME?</v>
      </c>
      <c r="B1250" s="218"/>
      <c r="C1250" s="212"/>
      <c r="D1250" s="224"/>
      <c r="E1250" s="72">
        <f t="shared" si="468"/>
        <v>1241</v>
      </c>
      <c r="F1250" s="9" t="s">
        <v>1303</v>
      </c>
      <c r="H1250" s="9" t="s">
        <v>1213</v>
      </c>
      <c r="I1250" s="9" t="s">
        <v>1625</v>
      </c>
      <c r="K1250" s="100">
        <f t="shared" si="453"/>
        <v>1</v>
      </c>
      <c r="L1250" s="100"/>
      <c r="M1250" s="100"/>
      <c r="N1250" s="100"/>
      <c r="O1250" s="100"/>
      <c r="P1250" s="101">
        <f t="shared" si="454"/>
        <v>4</v>
      </c>
      <c r="Q1250" s="102">
        <f t="shared" si="455"/>
        <v>4</v>
      </c>
      <c r="R1250" s="102">
        <f t="shared" si="456"/>
        <v>4</v>
      </c>
      <c r="S1250" s="102">
        <f t="shared" si="457"/>
        <v>1</v>
      </c>
      <c r="T1250" s="102">
        <f t="shared" si="458"/>
        <v>1</v>
      </c>
      <c r="U1250" s="102">
        <f t="shared" si="459"/>
        <v>4</v>
      </c>
      <c r="V1250" s="102">
        <f t="shared" si="460"/>
        <v>3</v>
      </c>
      <c r="W1250" s="102">
        <f t="shared" si="461"/>
        <v>4</v>
      </c>
      <c r="X1250" s="102">
        <f t="shared" si="462"/>
        <v>3</v>
      </c>
      <c r="Y1250" s="102">
        <f t="shared" si="463"/>
        <v>3</v>
      </c>
      <c r="Z1250" s="102">
        <f t="shared" si="464"/>
        <v>2</v>
      </c>
      <c r="AA1250" s="100" t="b">
        <f t="shared" si="465"/>
        <v>1</v>
      </c>
      <c r="AB1250" s="100">
        <f t="array" ref="AB1250">IF($AA1250,MEDIAN(IF(G1SelectionMask="x",IF(INDEX(RawDataRefData,$E1250,0)&gt;0,INDEX(RawDataRefData,$E1250,0)),"")),"")</f>
        <v>3</v>
      </c>
      <c r="AC1250" s="100">
        <f t="array" ref="AC1250">IF($AA1250,QUARTILE(IF(G1SelectionMask="x",IF(INDEX(RawDataRefData,$E1250,0)&gt;0,INDEX(RawDataRefData,$E1250,0)),""),1),"")</f>
        <v>2.5</v>
      </c>
      <c r="AD1250" s="100">
        <f t="array" ref="AD1250">IF($AA1250,QUARTILE(IF(G1SelectionMask="x",IF(INDEX(RawDataRefData,$E1250,0)&gt;0,INDEX(RawDataRefData,$E1250,0)),""),3),"")</f>
        <v>4</v>
      </c>
      <c r="AE1250" s="100">
        <f t="array" ref="AE1250">IF($AA1250,MIN(IF(G1SelectionMask="x",IF(INDEX(RawDataRefData,$E1250,0)&gt;0,INDEX(RawDataRefData,$E1250,0)),"")),"")</f>
        <v>1</v>
      </c>
      <c r="AF1250" s="100">
        <f t="array" ref="AF1250">IF($AA1250,MAX(IF(G1SelectionMask="x",IF(INDEX(RawDataRefData,$E1250,0)&gt;0,INDEX(RawDataRefData,$E1250,0)),"")),"")</f>
        <v>4</v>
      </c>
      <c r="AG1250" s="100">
        <f t="shared" si="466"/>
        <v>3</v>
      </c>
      <c r="AH1250" s="100">
        <f t="array" ref="AH1250">IF($AA1250,STDEVA(IF(G1SelectionMask="x",IF(INDEX(RawDataRefData,$E1250,0)&gt;0,INDEX(RawDataRefData,$E1250,0)),"")),"")</f>
        <v>1.1832159566199232</v>
      </c>
      <c r="AI1250" s="101" t="b">
        <f t="shared" si="467"/>
        <v>1</v>
      </c>
      <c r="AJ1250" s="101">
        <f t="array" ref="AJ1250">IF($AI1250,MEDIAN(IF(G2SelectionMask="x",IF(INDEX(RawDataRefData,$E1250,0)&gt;0,INDEX(RawDataRefData,$E1250,0)),"")),"")</f>
        <v>2</v>
      </c>
      <c r="AK1250" s="101">
        <f t="array" ref="AK1250">IF($AI1250,QUARTILE(IF(G2SelectionMask="x",IF(INDEX(RawDataRefData,$E1250,0)&gt;0,INDEX(RawDataRefData,$E1250,0)),""),1),"")</f>
        <v>1.5</v>
      </c>
      <c r="AL1250" s="101">
        <f t="array" ref="AL1250">IF($AI1250,QUARTILE(IF(G2SelectionMask="x",IF(INDEX(RawDataRefData,$E1250,0)&gt;0,INDEX(RawDataRefData,$E1250,0)),""),3),"")</f>
        <v>3.5</v>
      </c>
      <c r="AM1250" s="101">
        <f t="array" ref="AM1250">IF($AI1250,MIN(IF(G2SelectionMask="x",IF(INDEX(RawDataRefData,$E1250,0)&gt;0,INDEX(RawDataRefData,$E1250,0)),"")),"")</f>
        <v>1</v>
      </c>
      <c r="AN1250" s="101">
        <f t="array" ref="AN1250">IF($AI1250,MAX(IF(G2SelectionMask="x",IF(INDEX(RawDataRefData,$E1250,0)&gt;0,INDEX(RawDataRefData,$E1250,0)),"")),"")</f>
        <v>4</v>
      </c>
      <c r="AO1250" s="101">
        <f t="shared" si="469"/>
        <v>2.4545454545454546</v>
      </c>
      <c r="AP1250" s="101">
        <f t="array" ref="AP1250">IF($AI1250,STDEVA(IF(G2SelectionMask="x",IF(INDEX(RawDataRefData,$E1250,0)&gt;0,INDEX(RawDataRefData,$E1250,0)),"")),"")</f>
        <v>1.213559752433836</v>
      </c>
      <c r="AQ1250" s="100" t="b">
        <f t="shared" si="470"/>
        <v>0</v>
      </c>
      <c r="AR1250" s="100" t="str">
        <f t="array" ref="AR1250">IF($AQ1250,MEDIAN(IF(G3SelectionMask="x",IF(INDEX(RawDataRefData,$E1250,0)&gt;0,INDEX(RawDataRefData,$E1250,0)),"")),"")</f>
        <v/>
      </c>
      <c r="AS1250" s="100" t="str">
        <f t="array" ref="AS1250">IF($AQ1250,QUARTILE(IF(G3SelectionMask="x",IF(INDEX(RawDataRefData,$E1250,0)&gt;0,INDEX(RawDataRefData,$E1250,0)),""),1),"")</f>
        <v/>
      </c>
      <c r="AT1250" s="100" t="str">
        <f t="array" ref="AT1250">IF($AQ1250,QUARTILE(IF(G3SelectionMask="x",IF(INDEX(RawDataRefData,$E1250,0)&gt;0,INDEX(RawDataRefData,$E1250,0)),""),3),"")</f>
        <v/>
      </c>
      <c r="AU1250" s="100" t="str">
        <f t="array" ref="AU1250">IF($AQ1250,MIN(IF(G3SelectionMask="x",IF(INDEX(RawDataRefData,$E1250,0)&gt;0,INDEX(RawDataRefData,$E1250,0)),"")),"")</f>
        <v/>
      </c>
      <c r="AV1250" s="100" t="str">
        <f t="array" ref="AV1250">IF($AQ1250,MAX(IF(G3SelectionMask="x",IF(INDEX(RawDataRefData,$E1250,0)&gt;0,INDEX(RawDataRefData,$E1250,0)),"")),"")</f>
        <v/>
      </c>
      <c r="AW1250" s="100" t="str">
        <f t="shared" si="471"/>
        <v/>
      </c>
      <c r="AX1250" s="100" t="str">
        <f t="array" ref="AX1250">IF($AQ1250,STDEVA(IF(G3SelectionMask="x",IF(INDEX(RawDataRefData,$E1250,0)&gt;0,INDEX(RawDataRefData,$E1250,0)),"")),"")</f>
        <v/>
      </c>
      <c r="AY1250" s="101" t="b">
        <f t="shared" si="472"/>
        <v>0</v>
      </c>
      <c r="AZ1250" s="101" t="str">
        <f t="array" ref="AZ1250">IF($AY1250,MEDIAN(IF(G4SelectionMask="x",IF(INDEX(RawDataRefData,$E1250,0)&gt;0,INDEX(RawDataRefData,$E1250,0)),"")),"")</f>
        <v/>
      </c>
      <c r="BA1250" s="101" t="str">
        <f t="array" ref="BA1250">IF($AY1250,QUARTILE(IF(G4SelectionMask="x",IF(INDEX(RawDataRefData,$E1250,0)&gt;0,INDEX(RawDataRefData,$E1250,0)),""),1),"")</f>
        <v/>
      </c>
      <c r="BB1250" s="101" t="str">
        <f t="array" ref="BB1250">IF($AY1250,QUARTILE(IF(G4SelectionMask="x",IF(INDEX(RawDataRefData,$E1250,0)&gt;0,INDEX(RawDataRefData,$E1250,0)),""),3),"")</f>
        <v/>
      </c>
      <c r="BC1250" s="101" t="str">
        <f t="array" ref="BC1250">IF($AY1250,MIN(IF(G4SelectionMask="x",IF(INDEX(RawDataRefData,$E1250,0)&gt;0,INDEX(RawDataRefData,$E1250,0)),"")),"")</f>
        <v/>
      </c>
      <c r="BD1250" s="101" t="str">
        <f t="array" ref="BD1250">IF($AY1250,MAX(IF(G4SelectionMask="x",IF(INDEX(RawDataRefData,$E1250,0)&gt;0,INDEX(RawDataRefData,$E1250,0)),"")),"")</f>
        <v/>
      </c>
      <c r="BE1250" s="101" t="str">
        <f t="shared" si="473"/>
        <v/>
      </c>
      <c r="BF1250" s="101" t="str">
        <f t="array" ref="BF1250">IF($AY1250,STDEVA(IF(G4SelectionMask="x",IF(INDEX(RawDataRefData,$E1250,0)&gt;0,INDEX(RawDataRefData,$E1250,0)),"")),"")</f>
        <v/>
      </c>
      <c r="BG1250" s="100" t="b">
        <f t="shared" si="474"/>
        <v>0</v>
      </c>
      <c r="BH1250" s="100" t="str">
        <f t="array" ref="BH1250">IF($BG1250,MEDIAN(IF(G5SelectionMask="x",IF(INDEX(RawDataRefData,$E1250,0)&gt;0,INDEX(RawDataRefData,$E1250,0)),"")),"")</f>
        <v/>
      </c>
      <c r="BI1250" s="100" t="str">
        <f t="array" ref="BI1250">IF($BG1250,QUARTILE(IF(G5SelectionMask="x",IF(INDEX(RawDataRefData,$E1250,0)&gt;0,INDEX(RawDataRefData,$E1250,0)),""),1),"")</f>
        <v/>
      </c>
      <c r="BJ1250" s="100" t="str">
        <f t="array" ref="BJ1250">IF($BG1250,QUARTILE(IF(G5SelectionMask="x",IF(INDEX(RawDataRefData,$E1250,0)&gt;0,INDEX(RawDataRefData,$E1250,0)),""),3),"")</f>
        <v/>
      </c>
      <c r="BK1250" s="100" t="str">
        <f t="array" ref="BK1250">IF($BG1250,MIN(IF(G5SelectionMask="x",IF(INDEX(RawDataRefData,$E1250,0)&gt;0,INDEX(RawDataRefData,$E1250,0)),"")),"")</f>
        <v/>
      </c>
      <c r="BL1250" s="100" t="str">
        <f t="array" ref="BL1250">IF($BG1250,MAX(IF(G5SelectionMask="x",IF(INDEX(RawDataRefData,$E1250,0)&gt;0,INDEX(RawDataRefData,$E1250,0)),"")),"")</f>
        <v/>
      </c>
      <c r="BM1250" s="100" t="str">
        <f t="shared" si="475"/>
        <v/>
      </c>
      <c r="BN1250" s="103" t="str">
        <f t="array" ref="BN1250">IF($BG1250,STDEVA(IF(G5SelectionMask="x",IF(INDEX(RawDataRefData,$E1250,0)&gt;0,INDEX(RawDataRefData,$E1250,0)),"")),"")</f>
        <v/>
      </c>
      <c r="BO1250" s="104"/>
      <c r="BP1250" s="105">
        <v>1</v>
      </c>
      <c r="BQ1250" s="105">
        <v>4</v>
      </c>
      <c r="BR1250" s="105">
        <v>4</v>
      </c>
      <c r="BS1250" s="105">
        <v>4</v>
      </c>
      <c r="BT1250" s="105">
        <v>1</v>
      </c>
      <c r="BU1250" s="105">
        <v>1</v>
      </c>
      <c r="BV1250" s="105">
        <v>4</v>
      </c>
      <c r="BW1250" s="105">
        <v>3</v>
      </c>
      <c r="BX1250" s="105">
        <v>4</v>
      </c>
      <c r="BY1250" s="105">
        <v>3</v>
      </c>
      <c r="BZ1250" s="105">
        <v>3</v>
      </c>
      <c r="CA1250" s="105">
        <v>2</v>
      </c>
      <c r="CB1250" s="105">
        <v>2</v>
      </c>
      <c r="CC1250" s="105">
        <v>1</v>
      </c>
      <c r="CD1250" s="105">
        <v>2</v>
      </c>
    </row>
    <row r="1251" spans="1:82" hidden="1" x14ac:dyDescent="0.2">
      <c r="A1251" s="33" t="e">
        <f t="shared" si="476"/>
        <v>#NAME?</v>
      </c>
      <c r="B1251" s="218"/>
      <c r="C1251" s="212"/>
      <c r="D1251" s="224"/>
      <c r="E1251" s="72">
        <f t="shared" si="468"/>
        <v>1242</v>
      </c>
      <c r="F1251" s="9" t="s">
        <v>1304</v>
      </c>
      <c r="H1251" s="9" t="s">
        <v>1213</v>
      </c>
      <c r="I1251" s="9" t="s">
        <v>1625</v>
      </c>
      <c r="K1251" s="100">
        <f t="shared" si="453"/>
        <v>4</v>
      </c>
      <c r="L1251" s="100"/>
      <c r="M1251" s="100"/>
      <c r="N1251" s="100"/>
      <c r="O1251" s="100"/>
      <c r="P1251" s="101">
        <f t="shared" si="454"/>
        <v>2</v>
      </c>
      <c r="Q1251" s="102">
        <f t="shared" si="455"/>
        <v>4</v>
      </c>
      <c r="R1251" s="102">
        <f t="shared" si="456"/>
        <v>4</v>
      </c>
      <c r="S1251" s="102">
        <f t="shared" si="457"/>
        <v>4</v>
      </c>
      <c r="T1251" s="102">
        <f t="shared" si="458"/>
        <v>4</v>
      </c>
      <c r="U1251" s="102">
        <f t="shared" si="459"/>
        <v>2</v>
      </c>
      <c r="V1251" s="102">
        <f t="shared" si="460"/>
        <v>3</v>
      </c>
      <c r="W1251" s="102">
        <f t="shared" si="461"/>
        <v>3</v>
      </c>
      <c r="X1251" s="102">
        <f t="shared" si="462"/>
        <v>3</v>
      </c>
      <c r="Y1251" s="102">
        <f t="shared" si="463"/>
        <v>2</v>
      </c>
      <c r="Z1251" s="102">
        <f t="shared" si="464"/>
        <v>3</v>
      </c>
      <c r="AA1251" s="100" t="b">
        <f t="shared" si="465"/>
        <v>1</v>
      </c>
      <c r="AB1251" s="100">
        <f t="array" ref="AB1251">IF($AA1251,MEDIAN(IF(G1SelectionMask="x",IF(INDEX(RawDataRefData,$E1251,0)&gt;0,INDEX(RawDataRefData,$E1251,0)),"")),"")</f>
        <v>3</v>
      </c>
      <c r="AC1251" s="100">
        <f t="array" ref="AC1251">IF($AA1251,QUARTILE(IF(G1SelectionMask="x",IF(INDEX(RawDataRefData,$E1251,0)&gt;0,INDEX(RawDataRefData,$E1251,0)),""),1),"")</f>
        <v>2.5</v>
      </c>
      <c r="AD1251" s="100">
        <f t="array" ref="AD1251">IF($AA1251,QUARTILE(IF(G1SelectionMask="x",IF(INDEX(RawDataRefData,$E1251,0)&gt;0,INDEX(RawDataRefData,$E1251,0)),""),3),"")</f>
        <v>4</v>
      </c>
      <c r="AE1251" s="100">
        <f t="array" ref="AE1251">IF($AA1251,MIN(IF(G1SelectionMask="x",IF(INDEX(RawDataRefData,$E1251,0)&gt;0,INDEX(RawDataRefData,$E1251,0)),"")),"")</f>
        <v>2</v>
      </c>
      <c r="AF1251" s="100">
        <f t="array" ref="AF1251">IF($AA1251,MAX(IF(G1SelectionMask="x",IF(INDEX(RawDataRefData,$E1251,0)&gt;0,INDEX(RawDataRefData,$E1251,0)),"")),"")</f>
        <v>4</v>
      </c>
      <c r="AG1251" s="100">
        <f t="shared" si="466"/>
        <v>3.0909090909090908</v>
      </c>
      <c r="AH1251" s="100">
        <f t="array" ref="AH1251">IF($AA1251,STDEVA(IF(G1SelectionMask="x",IF(INDEX(RawDataRefData,$E1251,0)&gt;0,INDEX(RawDataRefData,$E1251,0)),"")),"")</f>
        <v>0.8312094145936334</v>
      </c>
      <c r="AI1251" s="101" t="b">
        <f t="shared" si="467"/>
        <v>1</v>
      </c>
      <c r="AJ1251" s="101">
        <f t="array" ref="AJ1251">IF($AI1251,MEDIAN(IF(G2SelectionMask="x",IF(INDEX(RawDataRefData,$E1251,0)&gt;0,INDEX(RawDataRefData,$E1251,0)),"")),"")</f>
        <v>3</v>
      </c>
      <c r="AK1251" s="101">
        <f t="array" ref="AK1251">IF($AI1251,QUARTILE(IF(G2SelectionMask="x",IF(INDEX(RawDataRefData,$E1251,0)&gt;0,INDEX(RawDataRefData,$E1251,0)),""),1),"")</f>
        <v>2</v>
      </c>
      <c r="AL1251" s="101">
        <f t="array" ref="AL1251">IF($AI1251,QUARTILE(IF(G2SelectionMask="x",IF(INDEX(RawDataRefData,$E1251,0)&gt;0,INDEX(RawDataRefData,$E1251,0)),""),3),"")</f>
        <v>3.5</v>
      </c>
      <c r="AM1251" s="101">
        <f t="array" ref="AM1251">IF($AI1251,MIN(IF(G2SelectionMask="x",IF(INDEX(RawDataRefData,$E1251,0)&gt;0,INDEX(RawDataRefData,$E1251,0)),"")),"")</f>
        <v>1</v>
      </c>
      <c r="AN1251" s="101">
        <f t="array" ref="AN1251">IF($AI1251,MAX(IF(G2SelectionMask="x",IF(INDEX(RawDataRefData,$E1251,0)&gt;0,INDEX(RawDataRefData,$E1251,0)),"")),"")</f>
        <v>4</v>
      </c>
      <c r="AO1251" s="101">
        <f t="shared" si="469"/>
        <v>2.8181818181818183</v>
      </c>
      <c r="AP1251" s="101">
        <f t="array" ref="AP1251">IF($AI1251,STDEVA(IF(G2SelectionMask="x",IF(INDEX(RawDataRefData,$E1251,0)&gt;0,INDEX(RawDataRefData,$E1251,0)),"")),"")</f>
        <v>0.98164981721404299</v>
      </c>
      <c r="AQ1251" s="100" t="b">
        <f t="shared" si="470"/>
        <v>0</v>
      </c>
      <c r="AR1251" s="100" t="str">
        <f t="array" ref="AR1251">IF($AQ1251,MEDIAN(IF(G3SelectionMask="x",IF(INDEX(RawDataRefData,$E1251,0)&gt;0,INDEX(RawDataRefData,$E1251,0)),"")),"")</f>
        <v/>
      </c>
      <c r="AS1251" s="100" t="str">
        <f t="array" ref="AS1251">IF($AQ1251,QUARTILE(IF(G3SelectionMask="x",IF(INDEX(RawDataRefData,$E1251,0)&gt;0,INDEX(RawDataRefData,$E1251,0)),""),1),"")</f>
        <v/>
      </c>
      <c r="AT1251" s="100" t="str">
        <f t="array" ref="AT1251">IF($AQ1251,QUARTILE(IF(G3SelectionMask="x",IF(INDEX(RawDataRefData,$E1251,0)&gt;0,INDEX(RawDataRefData,$E1251,0)),""),3),"")</f>
        <v/>
      </c>
      <c r="AU1251" s="100" t="str">
        <f t="array" ref="AU1251">IF($AQ1251,MIN(IF(G3SelectionMask="x",IF(INDEX(RawDataRefData,$E1251,0)&gt;0,INDEX(RawDataRefData,$E1251,0)),"")),"")</f>
        <v/>
      </c>
      <c r="AV1251" s="100" t="str">
        <f t="array" ref="AV1251">IF($AQ1251,MAX(IF(G3SelectionMask="x",IF(INDEX(RawDataRefData,$E1251,0)&gt;0,INDEX(RawDataRefData,$E1251,0)),"")),"")</f>
        <v/>
      </c>
      <c r="AW1251" s="100" t="str">
        <f t="shared" si="471"/>
        <v/>
      </c>
      <c r="AX1251" s="100" t="str">
        <f t="array" ref="AX1251">IF($AQ1251,STDEVA(IF(G3SelectionMask="x",IF(INDEX(RawDataRefData,$E1251,0)&gt;0,INDEX(RawDataRefData,$E1251,0)),"")),"")</f>
        <v/>
      </c>
      <c r="AY1251" s="101" t="b">
        <f t="shared" si="472"/>
        <v>0</v>
      </c>
      <c r="AZ1251" s="101" t="str">
        <f t="array" ref="AZ1251">IF($AY1251,MEDIAN(IF(G4SelectionMask="x",IF(INDEX(RawDataRefData,$E1251,0)&gt;0,INDEX(RawDataRefData,$E1251,0)),"")),"")</f>
        <v/>
      </c>
      <c r="BA1251" s="101" t="str">
        <f t="array" ref="BA1251">IF($AY1251,QUARTILE(IF(G4SelectionMask="x",IF(INDEX(RawDataRefData,$E1251,0)&gt;0,INDEX(RawDataRefData,$E1251,0)),""),1),"")</f>
        <v/>
      </c>
      <c r="BB1251" s="101" t="str">
        <f t="array" ref="BB1251">IF($AY1251,QUARTILE(IF(G4SelectionMask="x",IF(INDEX(RawDataRefData,$E1251,0)&gt;0,INDEX(RawDataRefData,$E1251,0)),""),3),"")</f>
        <v/>
      </c>
      <c r="BC1251" s="101" t="str">
        <f t="array" ref="BC1251">IF($AY1251,MIN(IF(G4SelectionMask="x",IF(INDEX(RawDataRefData,$E1251,0)&gt;0,INDEX(RawDataRefData,$E1251,0)),"")),"")</f>
        <v/>
      </c>
      <c r="BD1251" s="101" t="str">
        <f t="array" ref="BD1251">IF($AY1251,MAX(IF(G4SelectionMask="x",IF(INDEX(RawDataRefData,$E1251,0)&gt;0,INDEX(RawDataRefData,$E1251,0)),"")),"")</f>
        <v/>
      </c>
      <c r="BE1251" s="101" t="str">
        <f t="shared" si="473"/>
        <v/>
      </c>
      <c r="BF1251" s="101" t="str">
        <f t="array" ref="BF1251">IF($AY1251,STDEVA(IF(G4SelectionMask="x",IF(INDEX(RawDataRefData,$E1251,0)&gt;0,INDEX(RawDataRefData,$E1251,0)),"")),"")</f>
        <v/>
      </c>
      <c r="BG1251" s="100" t="b">
        <f t="shared" si="474"/>
        <v>0</v>
      </c>
      <c r="BH1251" s="100" t="str">
        <f t="array" ref="BH1251">IF($BG1251,MEDIAN(IF(G5SelectionMask="x",IF(INDEX(RawDataRefData,$E1251,0)&gt;0,INDEX(RawDataRefData,$E1251,0)),"")),"")</f>
        <v/>
      </c>
      <c r="BI1251" s="100" t="str">
        <f t="array" ref="BI1251">IF($BG1251,QUARTILE(IF(G5SelectionMask="x",IF(INDEX(RawDataRefData,$E1251,0)&gt;0,INDEX(RawDataRefData,$E1251,0)),""),1),"")</f>
        <v/>
      </c>
      <c r="BJ1251" s="100" t="str">
        <f t="array" ref="BJ1251">IF($BG1251,QUARTILE(IF(G5SelectionMask="x",IF(INDEX(RawDataRefData,$E1251,0)&gt;0,INDEX(RawDataRefData,$E1251,0)),""),3),"")</f>
        <v/>
      </c>
      <c r="BK1251" s="100" t="str">
        <f t="array" ref="BK1251">IF($BG1251,MIN(IF(G5SelectionMask="x",IF(INDEX(RawDataRefData,$E1251,0)&gt;0,INDEX(RawDataRefData,$E1251,0)),"")),"")</f>
        <v/>
      </c>
      <c r="BL1251" s="100" t="str">
        <f t="array" ref="BL1251">IF($BG1251,MAX(IF(G5SelectionMask="x",IF(INDEX(RawDataRefData,$E1251,0)&gt;0,INDEX(RawDataRefData,$E1251,0)),"")),"")</f>
        <v/>
      </c>
      <c r="BM1251" s="100" t="str">
        <f t="shared" si="475"/>
        <v/>
      </c>
      <c r="BN1251" s="103" t="str">
        <f t="array" ref="BN1251">IF($BG1251,STDEVA(IF(G5SelectionMask="x",IF(INDEX(RawDataRefData,$E1251,0)&gt;0,INDEX(RawDataRefData,$E1251,0)),"")),"")</f>
        <v/>
      </c>
      <c r="BO1251" s="104"/>
      <c r="BP1251" s="105">
        <v>4</v>
      </c>
      <c r="BQ1251" s="105">
        <v>2</v>
      </c>
      <c r="BR1251" s="105">
        <v>4</v>
      </c>
      <c r="BS1251" s="105">
        <v>4</v>
      </c>
      <c r="BT1251" s="105">
        <v>4</v>
      </c>
      <c r="BU1251" s="105">
        <v>4</v>
      </c>
      <c r="BV1251" s="105">
        <v>2</v>
      </c>
      <c r="BW1251" s="105">
        <v>3</v>
      </c>
      <c r="BX1251" s="105">
        <v>3</v>
      </c>
      <c r="BY1251" s="105">
        <v>3</v>
      </c>
      <c r="BZ1251" s="105">
        <v>2</v>
      </c>
      <c r="CA1251" s="105">
        <v>3</v>
      </c>
      <c r="CB1251" s="105">
        <v>2</v>
      </c>
      <c r="CC1251" s="105">
        <v>3</v>
      </c>
      <c r="CD1251" s="105">
        <v>1</v>
      </c>
    </row>
    <row r="1252" spans="1:82" hidden="1" x14ac:dyDescent="0.2">
      <c r="A1252" s="33" t="e">
        <f t="shared" si="476"/>
        <v>#NAME?</v>
      </c>
      <c r="B1252" s="218"/>
      <c r="C1252" s="212"/>
      <c r="D1252" s="224"/>
      <c r="E1252" s="72">
        <f t="shared" si="468"/>
        <v>1243</v>
      </c>
      <c r="F1252" s="9" t="s">
        <v>1305</v>
      </c>
      <c r="H1252" s="9" t="s">
        <v>1213</v>
      </c>
      <c r="I1252" s="9" t="s">
        <v>1625</v>
      </c>
      <c r="K1252" s="100">
        <f t="shared" si="453"/>
        <v>2</v>
      </c>
      <c r="L1252" s="100"/>
      <c r="M1252" s="100"/>
      <c r="N1252" s="100"/>
      <c r="O1252" s="100"/>
      <c r="P1252" s="101">
        <f t="shared" si="454"/>
        <v>1</v>
      </c>
      <c r="Q1252" s="102">
        <f t="shared" si="455"/>
        <v>4</v>
      </c>
      <c r="R1252" s="102">
        <f t="shared" si="456"/>
        <v>4</v>
      </c>
      <c r="S1252" s="102">
        <f t="shared" si="457"/>
        <v>4</v>
      </c>
      <c r="T1252" s="102">
        <f t="shared" si="458"/>
        <v>2</v>
      </c>
      <c r="U1252" s="102">
        <f t="shared" si="459"/>
        <v>3</v>
      </c>
      <c r="V1252" s="102">
        <f t="shared" si="460"/>
        <v>4</v>
      </c>
      <c r="W1252" s="102">
        <f t="shared" si="461"/>
        <v>3</v>
      </c>
      <c r="X1252" s="102">
        <f t="shared" si="462"/>
        <v>2</v>
      </c>
      <c r="Y1252" s="102">
        <f t="shared" si="463"/>
        <v>4</v>
      </c>
      <c r="Z1252" s="102">
        <f t="shared" si="464"/>
        <v>4</v>
      </c>
      <c r="AA1252" s="100" t="b">
        <f t="shared" si="465"/>
        <v>1</v>
      </c>
      <c r="AB1252" s="100">
        <f t="array" ref="AB1252">IF($AA1252,MEDIAN(IF(G1SelectionMask="x",IF(INDEX(RawDataRefData,$E1252,0)&gt;0,INDEX(RawDataRefData,$E1252,0)),"")),"")</f>
        <v>4</v>
      </c>
      <c r="AC1252" s="100">
        <f t="array" ref="AC1252">IF($AA1252,QUARTILE(IF(G1SelectionMask="x",IF(INDEX(RawDataRefData,$E1252,0)&gt;0,INDEX(RawDataRefData,$E1252,0)),""),1),"")</f>
        <v>2.5</v>
      </c>
      <c r="AD1252" s="100">
        <f t="array" ref="AD1252">IF($AA1252,QUARTILE(IF(G1SelectionMask="x",IF(INDEX(RawDataRefData,$E1252,0)&gt;0,INDEX(RawDataRefData,$E1252,0)),""),3),"")</f>
        <v>4</v>
      </c>
      <c r="AE1252" s="100">
        <f t="array" ref="AE1252">IF($AA1252,MIN(IF(G1SelectionMask="x",IF(INDEX(RawDataRefData,$E1252,0)&gt;0,INDEX(RawDataRefData,$E1252,0)),"")),"")</f>
        <v>1</v>
      </c>
      <c r="AF1252" s="100">
        <f t="array" ref="AF1252">IF($AA1252,MAX(IF(G1SelectionMask="x",IF(INDEX(RawDataRefData,$E1252,0)&gt;0,INDEX(RawDataRefData,$E1252,0)),"")),"")</f>
        <v>4</v>
      </c>
      <c r="AG1252" s="100">
        <f t="shared" si="466"/>
        <v>3.1818181818181817</v>
      </c>
      <c r="AH1252" s="100">
        <f t="array" ref="AH1252">IF($AA1252,STDEVA(IF(G1SelectionMask="x",IF(INDEX(RawDataRefData,$E1252,0)&gt;0,INDEX(RawDataRefData,$E1252,0)),"")),"")</f>
        <v>1.0787197799411876</v>
      </c>
      <c r="AI1252" s="101" t="b">
        <f t="shared" si="467"/>
        <v>1</v>
      </c>
      <c r="AJ1252" s="101">
        <f t="array" ref="AJ1252">IF($AI1252,MEDIAN(IF(G2SelectionMask="x",IF(INDEX(RawDataRefData,$E1252,0)&gt;0,INDEX(RawDataRefData,$E1252,0)),"")),"")</f>
        <v>4</v>
      </c>
      <c r="AK1252" s="101">
        <f t="array" ref="AK1252">IF($AI1252,QUARTILE(IF(G2SelectionMask="x",IF(INDEX(RawDataRefData,$E1252,0)&gt;0,INDEX(RawDataRefData,$E1252,0)),""),1),"")</f>
        <v>2</v>
      </c>
      <c r="AL1252" s="101">
        <f t="array" ref="AL1252">IF($AI1252,QUARTILE(IF(G2SelectionMask="x",IF(INDEX(RawDataRefData,$E1252,0)&gt;0,INDEX(RawDataRefData,$E1252,0)),""),3),"")</f>
        <v>4</v>
      </c>
      <c r="AM1252" s="101">
        <f t="array" ref="AM1252">IF($AI1252,MIN(IF(G2SelectionMask="x",IF(INDEX(RawDataRefData,$E1252,0)&gt;0,INDEX(RawDataRefData,$E1252,0)),"")),"")</f>
        <v>1</v>
      </c>
      <c r="AN1252" s="101">
        <f t="array" ref="AN1252">IF($AI1252,MAX(IF(G2SelectionMask="x",IF(INDEX(RawDataRefData,$E1252,0)&gt;0,INDEX(RawDataRefData,$E1252,0)),"")),"")</f>
        <v>4</v>
      </c>
      <c r="AO1252" s="101">
        <f t="shared" si="469"/>
        <v>3</v>
      </c>
      <c r="AP1252" s="101">
        <f t="array" ref="AP1252">IF($AI1252,STDEVA(IF(G2SelectionMask="x",IF(INDEX(RawDataRefData,$E1252,0)&gt;0,INDEX(RawDataRefData,$E1252,0)),"")),"")</f>
        <v>1.2649110640673518</v>
      </c>
      <c r="AQ1252" s="100" t="b">
        <f t="shared" si="470"/>
        <v>0</v>
      </c>
      <c r="AR1252" s="100" t="str">
        <f t="array" ref="AR1252">IF($AQ1252,MEDIAN(IF(G3SelectionMask="x",IF(INDEX(RawDataRefData,$E1252,0)&gt;0,INDEX(RawDataRefData,$E1252,0)),"")),"")</f>
        <v/>
      </c>
      <c r="AS1252" s="100" t="str">
        <f t="array" ref="AS1252">IF($AQ1252,QUARTILE(IF(G3SelectionMask="x",IF(INDEX(RawDataRefData,$E1252,0)&gt;0,INDEX(RawDataRefData,$E1252,0)),""),1),"")</f>
        <v/>
      </c>
      <c r="AT1252" s="100" t="str">
        <f t="array" ref="AT1252">IF($AQ1252,QUARTILE(IF(G3SelectionMask="x",IF(INDEX(RawDataRefData,$E1252,0)&gt;0,INDEX(RawDataRefData,$E1252,0)),""),3),"")</f>
        <v/>
      </c>
      <c r="AU1252" s="100" t="str">
        <f t="array" ref="AU1252">IF($AQ1252,MIN(IF(G3SelectionMask="x",IF(INDEX(RawDataRefData,$E1252,0)&gt;0,INDEX(RawDataRefData,$E1252,0)),"")),"")</f>
        <v/>
      </c>
      <c r="AV1252" s="100" t="str">
        <f t="array" ref="AV1252">IF($AQ1252,MAX(IF(G3SelectionMask="x",IF(INDEX(RawDataRefData,$E1252,0)&gt;0,INDEX(RawDataRefData,$E1252,0)),"")),"")</f>
        <v/>
      </c>
      <c r="AW1252" s="100" t="str">
        <f t="shared" si="471"/>
        <v/>
      </c>
      <c r="AX1252" s="100" t="str">
        <f t="array" ref="AX1252">IF($AQ1252,STDEVA(IF(G3SelectionMask="x",IF(INDEX(RawDataRefData,$E1252,0)&gt;0,INDEX(RawDataRefData,$E1252,0)),"")),"")</f>
        <v/>
      </c>
      <c r="AY1252" s="101" t="b">
        <f t="shared" si="472"/>
        <v>0</v>
      </c>
      <c r="AZ1252" s="101" t="str">
        <f t="array" ref="AZ1252">IF($AY1252,MEDIAN(IF(G4SelectionMask="x",IF(INDEX(RawDataRefData,$E1252,0)&gt;0,INDEX(RawDataRefData,$E1252,0)),"")),"")</f>
        <v/>
      </c>
      <c r="BA1252" s="101" t="str">
        <f t="array" ref="BA1252">IF($AY1252,QUARTILE(IF(G4SelectionMask="x",IF(INDEX(RawDataRefData,$E1252,0)&gt;0,INDEX(RawDataRefData,$E1252,0)),""),1),"")</f>
        <v/>
      </c>
      <c r="BB1252" s="101" t="str">
        <f t="array" ref="BB1252">IF($AY1252,QUARTILE(IF(G4SelectionMask="x",IF(INDEX(RawDataRefData,$E1252,0)&gt;0,INDEX(RawDataRefData,$E1252,0)),""),3),"")</f>
        <v/>
      </c>
      <c r="BC1252" s="101" t="str">
        <f t="array" ref="BC1252">IF($AY1252,MIN(IF(G4SelectionMask="x",IF(INDEX(RawDataRefData,$E1252,0)&gt;0,INDEX(RawDataRefData,$E1252,0)),"")),"")</f>
        <v/>
      </c>
      <c r="BD1252" s="101" t="str">
        <f t="array" ref="BD1252">IF($AY1252,MAX(IF(G4SelectionMask="x",IF(INDEX(RawDataRefData,$E1252,0)&gt;0,INDEX(RawDataRefData,$E1252,0)),"")),"")</f>
        <v/>
      </c>
      <c r="BE1252" s="101" t="str">
        <f t="shared" si="473"/>
        <v/>
      </c>
      <c r="BF1252" s="101" t="str">
        <f t="array" ref="BF1252">IF($AY1252,STDEVA(IF(G4SelectionMask="x",IF(INDEX(RawDataRefData,$E1252,0)&gt;0,INDEX(RawDataRefData,$E1252,0)),"")),"")</f>
        <v/>
      </c>
      <c r="BG1252" s="100" t="b">
        <f t="shared" si="474"/>
        <v>0</v>
      </c>
      <c r="BH1252" s="100" t="str">
        <f t="array" ref="BH1252">IF($BG1252,MEDIAN(IF(G5SelectionMask="x",IF(INDEX(RawDataRefData,$E1252,0)&gt;0,INDEX(RawDataRefData,$E1252,0)),"")),"")</f>
        <v/>
      </c>
      <c r="BI1252" s="100" t="str">
        <f t="array" ref="BI1252">IF($BG1252,QUARTILE(IF(G5SelectionMask="x",IF(INDEX(RawDataRefData,$E1252,0)&gt;0,INDEX(RawDataRefData,$E1252,0)),""),1),"")</f>
        <v/>
      </c>
      <c r="BJ1252" s="100" t="str">
        <f t="array" ref="BJ1252">IF($BG1252,QUARTILE(IF(G5SelectionMask="x",IF(INDEX(RawDataRefData,$E1252,0)&gt;0,INDEX(RawDataRefData,$E1252,0)),""),3),"")</f>
        <v/>
      </c>
      <c r="BK1252" s="100" t="str">
        <f t="array" ref="BK1252">IF($BG1252,MIN(IF(G5SelectionMask="x",IF(INDEX(RawDataRefData,$E1252,0)&gt;0,INDEX(RawDataRefData,$E1252,0)),"")),"")</f>
        <v/>
      </c>
      <c r="BL1252" s="100" t="str">
        <f t="array" ref="BL1252">IF($BG1252,MAX(IF(G5SelectionMask="x",IF(INDEX(RawDataRefData,$E1252,0)&gt;0,INDEX(RawDataRefData,$E1252,0)),"")),"")</f>
        <v/>
      </c>
      <c r="BM1252" s="100" t="str">
        <f t="shared" si="475"/>
        <v/>
      </c>
      <c r="BN1252" s="103" t="str">
        <f t="array" ref="BN1252">IF($BG1252,STDEVA(IF(G5SelectionMask="x",IF(INDEX(RawDataRefData,$E1252,0)&gt;0,INDEX(RawDataRefData,$E1252,0)),"")),"")</f>
        <v/>
      </c>
      <c r="BO1252" s="104"/>
      <c r="BP1252" s="105">
        <v>2</v>
      </c>
      <c r="BQ1252" s="105">
        <v>1</v>
      </c>
      <c r="BR1252" s="105">
        <v>4</v>
      </c>
      <c r="BS1252" s="105">
        <v>4</v>
      </c>
      <c r="BT1252" s="105">
        <v>4</v>
      </c>
      <c r="BU1252" s="105">
        <v>2</v>
      </c>
      <c r="BV1252" s="105">
        <v>3</v>
      </c>
      <c r="BW1252" s="105">
        <v>4</v>
      </c>
      <c r="BX1252" s="105">
        <v>3</v>
      </c>
      <c r="BY1252" s="105">
        <v>2</v>
      </c>
      <c r="BZ1252" s="105">
        <v>4</v>
      </c>
      <c r="CA1252" s="105">
        <v>4</v>
      </c>
      <c r="CB1252" s="105">
        <v>4</v>
      </c>
      <c r="CC1252" s="105">
        <v>1</v>
      </c>
      <c r="CD1252" s="105">
        <v>2</v>
      </c>
    </row>
    <row r="1253" spans="1:82" ht="13.5" hidden="1" thickBot="1" x14ac:dyDescent="0.25">
      <c r="A1253" s="33" t="e">
        <f t="shared" si="476"/>
        <v>#NAME?</v>
      </c>
      <c r="B1253" s="218"/>
      <c r="C1253" s="212"/>
      <c r="D1253" s="225"/>
      <c r="E1253" s="72">
        <f t="shared" si="468"/>
        <v>1244</v>
      </c>
      <c r="F1253" s="9" t="s">
        <v>1306</v>
      </c>
      <c r="H1253" s="9" t="s">
        <v>1213</v>
      </c>
      <c r="I1253" s="9" t="s">
        <v>1625</v>
      </c>
      <c r="K1253" s="100">
        <f t="shared" si="453"/>
        <v>3</v>
      </c>
      <c r="L1253" s="100"/>
      <c r="M1253" s="100"/>
      <c r="N1253" s="100"/>
      <c r="O1253" s="100"/>
      <c r="P1253" s="101">
        <f t="shared" si="454"/>
        <v>1</v>
      </c>
      <c r="Q1253" s="102">
        <f t="shared" si="455"/>
        <v>2</v>
      </c>
      <c r="R1253" s="102">
        <f t="shared" si="456"/>
        <v>2</v>
      </c>
      <c r="S1253" s="102">
        <f t="shared" si="457"/>
        <v>3</v>
      </c>
      <c r="T1253" s="102">
        <f t="shared" si="458"/>
        <v>3</v>
      </c>
      <c r="U1253" s="102">
        <f t="shared" si="459"/>
        <v>1</v>
      </c>
      <c r="V1253" s="102">
        <f t="shared" si="460"/>
        <v>1</v>
      </c>
      <c r="W1253" s="102">
        <f t="shared" si="461"/>
        <v>3</v>
      </c>
      <c r="X1253" s="102">
        <f t="shared" si="462"/>
        <v>4</v>
      </c>
      <c r="Y1253" s="102">
        <f t="shared" si="463"/>
        <v>1</v>
      </c>
      <c r="Z1253" s="102">
        <f t="shared" si="464"/>
        <v>3</v>
      </c>
      <c r="AA1253" s="100" t="b">
        <f t="shared" si="465"/>
        <v>1</v>
      </c>
      <c r="AB1253" s="100">
        <f t="array" ref="AB1253">IF($AA1253,MEDIAN(IF(G1SelectionMask="x",IF(INDEX(RawDataRefData,$E1253,0)&gt;0,INDEX(RawDataRefData,$E1253,0)),"")),"")</f>
        <v>2</v>
      </c>
      <c r="AC1253" s="100">
        <f t="array" ref="AC1253">IF($AA1253,QUARTILE(IF(G1SelectionMask="x",IF(INDEX(RawDataRefData,$E1253,0)&gt;0,INDEX(RawDataRefData,$E1253,0)),""),1),"")</f>
        <v>1</v>
      </c>
      <c r="AD1253" s="100">
        <f t="array" ref="AD1253">IF($AA1253,QUARTILE(IF(G1SelectionMask="x",IF(INDEX(RawDataRefData,$E1253,0)&gt;0,INDEX(RawDataRefData,$E1253,0)),""),3),"")</f>
        <v>3</v>
      </c>
      <c r="AE1253" s="100">
        <f t="array" ref="AE1253">IF($AA1253,MIN(IF(G1SelectionMask="x",IF(INDEX(RawDataRefData,$E1253,0)&gt;0,INDEX(RawDataRefData,$E1253,0)),"")),"")</f>
        <v>1</v>
      </c>
      <c r="AF1253" s="100">
        <f t="array" ref="AF1253">IF($AA1253,MAX(IF(G1SelectionMask="x",IF(INDEX(RawDataRefData,$E1253,0)&gt;0,INDEX(RawDataRefData,$E1253,0)),"")),"")</f>
        <v>4</v>
      </c>
      <c r="AG1253" s="100">
        <f t="shared" si="466"/>
        <v>2.1818181818181817</v>
      </c>
      <c r="AH1253" s="100">
        <f t="array" ref="AH1253">IF($AA1253,STDEVA(IF(G1SelectionMask="x",IF(INDEX(RawDataRefData,$E1253,0)&gt;0,INDEX(RawDataRefData,$E1253,0)),"")),"")</f>
        <v>1.0787197799411872</v>
      </c>
      <c r="AI1253" s="101" t="b">
        <f t="shared" si="467"/>
        <v>1</v>
      </c>
      <c r="AJ1253" s="101">
        <f t="array" ref="AJ1253">IF($AI1253,MEDIAN(IF(G2SelectionMask="x",IF(INDEX(RawDataRefData,$E1253,0)&gt;0,INDEX(RawDataRefData,$E1253,0)),"")),"")</f>
        <v>3</v>
      </c>
      <c r="AK1253" s="101">
        <f t="array" ref="AK1253">IF($AI1253,QUARTILE(IF(G2SelectionMask="x",IF(INDEX(RawDataRefData,$E1253,0)&gt;0,INDEX(RawDataRefData,$E1253,0)),""),1),"")</f>
        <v>1.5</v>
      </c>
      <c r="AL1253" s="101">
        <f t="array" ref="AL1253">IF($AI1253,QUARTILE(IF(G2SelectionMask="x",IF(INDEX(RawDataRefData,$E1253,0)&gt;0,INDEX(RawDataRefData,$E1253,0)),""),3),"")</f>
        <v>3</v>
      </c>
      <c r="AM1253" s="101">
        <f t="array" ref="AM1253">IF($AI1253,MIN(IF(G2SelectionMask="x",IF(INDEX(RawDataRefData,$E1253,0)&gt;0,INDEX(RawDataRefData,$E1253,0)),"")),"")</f>
        <v>1</v>
      </c>
      <c r="AN1253" s="101">
        <f t="array" ref="AN1253">IF($AI1253,MAX(IF(G2SelectionMask="x",IF(INDEX(RawDataRefData,$E1253,0)&gt;0,INDEX(RawDataRefData,$E1253,0)),"")),"")</f>
        <v>3</v>
      </c>
      <c r="AO1253" s="101">
        <f t="shared" si="469"/>
        <v>2.2727272727272729</v>
      </c>
      <c r="AP1253" s="101">
        <f t="array" ref="AP1253">IF($AI1253,STDEVA(IF(G2SelectionMask="x",IF(INDEX(RawDataRefData,$E1253,0)&gt;0,INDEX(RawDataRefData,$E1253,0)),"")),"")</f>
        <v>0.90453403373329078</v>
      </c>
      <c r="AQ1253" s="100" t="b">
        <f t="shared" si="470"/>
        <v>0</v>
      </c>
      <c r="AR1253" s="100" t="str">
        <f t="array" ref="AR1253">IF($AQ1253,MEDIAN(IF(G3SelectionMask="x",IF(INDEX(RawDataRefData,$E1253,0)&gt;0,INDEX(RawDataRefData,$E1253,0)),"")),"")</f>
        <v/>
      </c>
      <c r="AS1253" s="100" t="str">
        <f t="array" ref="AS1253">IF($AQ1253,QUARTILE(IF(G3SelectionMask="x",IF(INDEX(RawDataRefData,$E1253,0)&gt;0,INDEX(RawDataRefData,$E1253,0)),""),1),"")</f>
        <v/>
      </c>
      <c r="AT1253" s="100" t="str">
        <f t="array" ref="AT1253">IF($AQ1253,QUARTILE(IF(G3SelectionMask="x",IF(INDEX(RawDataRefData,$E1253,0)&gt;0,INDEX(RawDataRefData,$E1253,0)),""),3),"")</f>
        <v/>
      </c>
      <c r="AU1253" s="100" t="str">
        <f t="array" ref="AU1253">IF($AQ1253,MIN(IF(G3SelectionMask="x",IF(INDEX(RawDataRefData,$E1253,0)&gt;0,INDEX(RawDataRefData,$E1253,0)),"")),"")</f>
        <v/>
      </c>
      <c r="AV1253" s="100" t="str">
        <f t="array" ref="AV1253">IF($AQ1253,MAX(IF(G3SelectionMask="x",IF(INDEX(RawDataRefData,$E1253,0)&gt;0,INDEX(RawDataRefData,$E1253,0)),"")),"")</f>
        <v/>
      </c>
      <c r="AW1253" s="100" t="str">
        <f t="shared" si="471"/>
        <v/>
      </c>
      <c r="AX1253" s="100" t="str">
        <f t="array" ref="AX1253">IF($AQ1253,STDEVA(IF(G3SelectionMask="x",IF(INDEX(RawDataRefData,$E1253,0)&gt;0,INDEX(RawDataRefData,$E1253,0)),"")),"")</f>
        <v/>
      </c>
      <c r="AY1253" s="101" t="b">
        <f t="shared" si="472"/>
        <v>0</v>
      </c>
      <c r="AZ1253" s="101" t="str">
        <f t="array" ref="AZ1253">IF($AY1253,MEDIAN(IF(G4SelectionMask="x",IF(INDEX(RawDataRefData,$E1253,0)&gt;0,INDEX(RawDataRefData,$E1253,0)),"")),"")</f>
        <v/>
      </c>
      <c r="BA1253" s="101" t="str">
        <f t="array" ref="BA1253">IF($AY1253,QUARTILE(IF(G4SelectionMask="x",IF(INDEX(RawDataRefData,$E1253,0)&gt;0,INDEX(RawDataRefData,$E1253,0)),""),1),"")</f>
        <v/>
      </c>
      <c r="BB1253" s="101" t="str">
        <f t="array" ref="BB1253">IF($AY1253,QUARTILE(IF(G4SelectionMask="x",IF(INDEX(RawDataRefData,$E1253,0)&gt;0,INDEX(RawDataRefData,$E1253,0)),""),3),"")</f>
        <v/>
      </c>
      <c r="BC1253" s="101" t="str">
        <f t="array" ref="BC1253">IF($AY1253,MIN(IF(G4SelectionMask="x",IF(INDEX(RawDataRefData,$E1253,0)&gt;0,INDEX(RawDataRefData,$E1253,0)),"")),"")</f>
        <v/>
      </c>
      <c r="BD1253" s="101" t="str">
        <f t="array" ref="BD1253">IF($AY1253,MAX(IF(G4SelectionMask="x",IF(INDEX(RawDataRefData,$E1253,0)&gt;0,INDEX(RawDataRefData,$E1253,0)),"")),"")</f>
        <v/>
      </c>
      <c r="BE1253" s="101" t="str">
        <f t="shared" si="473"/>
        <v/>
      </c>
      <c r="BF1253" s="101" t="str">
        <f t="array" ref="BF1253">IF($AY1253,STDEVA(IF(G4SelectionMask="x",IF(INDEX(RawDataRefData,$E1253,0)&gt;0,INDEX(RawDataRefData,$E1253,0)),"")),"")</f>
        <v/>
      </c>
      <c r="BG1253" s="100" t="b">
        <f t="shared" si="474"/>
        <v>0</v>
      </c>
      <c r="BH1253" s="100" t="str">
        <f t="array" ref="BH1253">IF($BG1253,MEDIAN(IF(G5SelectionMask="x",IF(INDEX(RawDataRefData,$E1253,0)&gt;0,INDEX(RawDataRefData,$E1253,0)),"")),"")</f>
        <v/>
      </c>
      <c r="BI1253" s="100" t="str">
        <f t="array" ref="BI1253">IF($BG1253,QUARTILE(IF(G5SelectionMask="x",IF(INDEX(RawDataRefData,$E1253,0)&gt;0,INDEX(RawDataRefData,$E1253,0)),""),1),"")</f>
        <v/>
      </c>
      <c r="BJ1253" s="100" t="str">
        <f t="array" ref="BJ1253">IF($BG1253,QUARTILE(IF(G5SelectionMask="x",IF(INDEX(RawDataRefData,$E1253,0)&gt;0,INDEX(RawDataRefData,$E1253,0)),""),3),"")</f>
        <v/>
      </c>
      <c r="BK1253" s="100" t="str">
        <f t="array" ref="BK1253">IF($BG1253,MIN(IF(G5SelectionMask="x",IF(INDEX(RawDataRefData,$E1253,0)&gt;0,INDEX(RawDataRefData,$E1253,0)),"")),"")</f>
        <v/>
      </c>
      <c r="BL1253" s="100" t="str">
        <f t="array" ref="BL1253">IF($BG1253,MAX(IF(G5SelectionMask="x",IF(INDEX(RawDataRefData,$E1253,0)&gt;0,INDEX(RawDataRefData,$E1253,0)),"")),"")</f>
        <v/>
      </c>
      <c r="BM1253" s="100" t="str">
        <f t="shared" si="475"/>
        <v/>
      </c>
      <c r="BN1253" s="103" t="str">
        <f t="array" ref="BN1253">IF($BG1253,STDEVA(IF(G5SelectionMask="x",IF(INDEX(RawDataRefData,$E1253,0)&gt;0,INDEX(RawDataRefData,$E1253,0)),"")),"")</f>
        <v/>
      </c>
      <c r="BO1253" s="104"/>
      <c r="BP1253" s="105">
        <v>3</v>
      </c>
      <c r="BQ1253" s="105">
        <v>1</v>
      </c>
      <c r="BR1253" s="105">
        <v>2</v>
      </c>
      <c r="BS1253" s="105">
        <v>2</v>
      </c>
      <c r="BT1253" s="105">
        <v>3</v>
      </c>
      <c r="BU1253" s="105">
        <v>3</v>
      </c>
      <c r="BV1253" s="105">
        <v>1</v>
      </c>
      <c r="BW1253" s="105">
        <v>1</v>
      </c>
      <c r="BX1253" s="105">
        <v>3</v>
      </c>
      <c r="BY1253" s="105">
        <v>4</v>
      </c>
      <c r="BZ1253" s="105">
        <v>1</v>
      </c>
      <c r="CA1253" s="105">
        <v>3</v>
      </c>
      <c r="CB1253" s="105">
        <v>3</v>
      </c>
      <c r="CC1253" s="105">
        <v>2</v>
      </c>
      <c r="CD1253" s="105">
        <v>3</v>
      </c>
    </row>
    <row r="1254" spans="1:82" hidden="1" x14ac:dyDescent="0.2">
      <c r="A1254" s="33" t="e">
        <f t="shared" si="476"/>
        <v>#NAME?</v>
      </c>
      <c r="B1254" s="218"/>
      <c r="C1254" s="212"/>
      <c r="D1254" s="223" t="s">
        <v>1623</v>
      </c>
      <c r="E1254" s="72">
        <f t="shared" si="468"/>
        <v>1245</v>
      </c>
      <c r="F1254" s="9" t="s">
        <v>1308</v>
      </c>
      <c r="H1254" s="9" t="s">
        <v>1213</v>
      </c>
      <c r="I1254" s="9" t="s">
        <v>1623</v>
      </c>
      <c r="K1254" s="100">
        <f t="shared" si="453"/>
        <v>3</v>
      </c>
      <c r="L1254" s="100"/>
      <c r="M1254" s="100"/>
      <c r="N1254" s="100"/>
      <c r="O1254" s="100"/>
      <c r="P1254" s="101">
        <f t="shared" si="454"/>
        <v>3</v>
      </c>
      <c r="Q1254" s="102">
        <f t="shared" si="455"/>
        <v>4</v>
      </c>
      <c r="R1254" s="102">
        <f t="shared" si="456"/>
        <v>3</v>
      </c>
      <c r="S1254" s="102">
        <f t="shared" si="457"/>
        <v>2</v>
      </c>
      <c r="T1254" s="102">
        <f t="shared" si="458"/>
        <v>2</v>
      </c>
      <c r="U1254" s="102">
        <f t="shared" si="459"/>
        <v>2</v>
      </c>
      <c r="V1254" s="102">
        <f t="shared" si="460"/>
        <v>1</v>
      </c>
      <c r="W1254" s="102">
        <f t="shared" si="461"/>
        <v>4</v>
      </c>
      <c r="X1254" s="102">
        <f t="shared" si="462"/>
        <v>3</v>
      </c>
      <c r="Y1254" s="102">
        <f t="shared" si="463"/>
        <v>3</v>
      </c>
      <c r="Z1254" s="102">
        <f t="shared" si="464"/>
        <v>2</v>
      </c>
      <c r="AA1254" s="100" t="b">
        <f t="shared" si="465"/>
        <v>1</v>
      </c>
      <c r="AB1254" s="100">
        <f t="array" ref="AB1254">IF($AA1254,MEDIAN(IF(G1SelectionMask="x",IF(INDEX(RawDataRefData,$E1254,0)&gt;0,INDEX(RawDataRefData,$E1254,0)),"")),"")</f>
        <v>3</v>
      </c>
      <c r="AC1254" s="100">
        <f t="array" ref="AC1254">IF($AA1254,QUARTILE(IF(G1SelectionMask="x",IF(INDEX(RawDataRefData,$E1254,0)&gt;0,INDEX(RawDataRefData,$E1254,0)),""),1),"")</f>
        <v>2</v>
      </c>
      <c r="AD1254" s="100">
        <f t="array" ref="AD1254">IF($AA1254,QUARTILE(IF(G1SelectionMask="x",IF(INDEX(RawDataRefData,$E1254,0)&gt;0,INDEX(RawDataRefData,$E1254,0)),""),3),"")</f>
        <v>3</v>
      </c>
      <c r="AE1254" s="100">
        <f t="array" ref="AE1254">IF($AA1254,MIN(IF(G1SelectionMask="x",IF(INDEX(RawDataRefData,$E1254,0)&gt;0,INDEX(RawDataRefData,$E1254,0)),"")),"")</f>
        <v>1</v>
      </c>
      <c r="AF1254" s="100">
        <f t="array" ref="AF1254">IF($AA1254,MAX(IF(G1SelectionMask="x",IF(INDEX(RawDataRefData,$E1254,0)&gt;0,INDEX(RawDataRefData,$E1254,0)),"")),"")</f>
        <v>4</v>
      </c>
      <c r="AG1254" s="100">
        <f t="shared" si="466"/>
        <v>2.6363636363636362</v>
      </c>
      <c r="AH1254" s="100">
        <f t="array" ref="AH1254">IF($AA1254,STDEVA(IF(G1SelectionMask="x",IF(INDEX(RawDataRefData,$E1254,0)&gt;0,INDEX(RawDataRefData,$E1254,0)),"")),"")</f>
        <v>0.9244162777371755</v>
      </c>
      <c r="AI1254" s="101" t="b">
        <f t="shared" si="467"/>
        <v>1</v>
      </c>
      <c r="AJ1254" s="101">
        <f t="array" ref="AJ1254">IF($AI1254,MEDIAN(IF(G2SelectionMask="x",IF(INDEX(RawDataRefData,$E1254,0)&gt;0,INDEX(RawDataRefData,$E1254,0)),"")),"")</f>
        <v>2</v>
      </c>
      <c r="AK1254" s="101">
        <f t="array" ref="AK1254">IF($AI1254,QUARTILE(IF(G2SelectionMask="x",IF(INDEX(RawDataRefData,$E1254,0)&gt;0,INDEX(RawDataRefData,$E1254,0)),""),1),"")</f>
        <v>1.5</v>
      </c>
      <c r="AL1254" s="101">
        <f t="array" ref="AL1254">IF($AI1254,QUARTILE(IF(G2SelectionMask="x",IF(INDEX(RawDataRefData,$E1254,0)&gt;0,INDEX(RawDataRefData,$E1254,0)),""),3),"")</f>
        <v>3</v>
      </c>
      <c r="AM1254" s="101">
        <f t="array" ref="AM1254">IF($AI1254,MIN(IF(G2SelectionMask="x",IF(INDEX(RawDataRefData,$E1254,0)&gt;0,INDEX(RawDataRefData,$E1254,0)),"")),"")</f>
        <v>1</v>
      </c>
      <c r="AN1254" s="101">
        <f t="array" ref="AN1254">IF($AI1254,MAX(IF(G2SelectionMask="x",IF(INDEX(RawDataRefData,$E1254,0)&gt;0,INDEX(RawDataRefData,$E1254,0)),"")),"")</f>
        <v>4</v>
      </c>
      <c r="AO1254" s="101">
        <f t="shared" si="469"/>
        <v>2.2727272727272729</v>
      </c>
      <c r="AP1254" s="101">
        <f t="array" ref="AP1254">IF($AI1254,STDEVA(IF(G2SelectionMask="x",IF(INDEX(RawDataRefData,$E1254,0)&gt;0,INDEX(RawDataRefData,$E1254,0)),"")),"")</f>
        <v>1.1037127426019047</v>
      </c>
      <c r="AQ1254" s="100" t="b">
        <f t="shared" si="470"/>
        <v>0</v>
      </c>
      <c r="AR1254" s="100" t="str">
        <f t="array" ref="AR1254">IF($AQ1254,MEDIAN(IF(G3SelectionMask="x",IF(INDEX(RawDataRefData,$E1254,0)&gt;0,INDEX(RawDataRefData,$E1254,0)),"")),"")</f>
        <v/>
      </c>
      <c r="AS1254" s="100" t="str">
        <f t="array" ref="AS1254">IF($AQ1254,QUARTILE(IF(G3SelectionMask="x",IF(INDEX(RawDataRefData,$E1254,0)&gt;0,INDEX(RawDataRefData,$E1254,0)),""),1),"")</f>
        <v/>
      </c>
      <c r="AT1254" s="100" t="str">
        <f t="array" ref="AT1254">IF($AQ1254,QUARTILE(IF(G3SelectionMask="x",IF(INDEX(RawDataRefData,$E1254,0)&gt;0,INDEX(RawDataRefData,$E1254,0)),""),3),"")</f>
        <v/>
      </c>
      <c r="AU1254" s="100" t="str">
        <f t="array" ref="AU1254">IF($AQ1254,MIN(IF(G3SelectionMask="x",IF(INDEX(RawDataRefData,$E1254,0)&gt;0,INDEX(RawDataRefData,$E1254,0)),"")),"")</f>
        <v/>
      </c>
      <c r="AV1254" s="100" t="str">
        <f t="array" ref="AV1254">IF($AQ1254,MAX(IF(G3SelectionMask="x",IF(INDEX(RawDataRefData,$E1254,0)&gt;0,INDEX(RawDataRefData,$E1254,0)),"")),"")</f>
        <v/>
      </c>
      <c r="AW1254" s="100" t="str">
        <f t="shared" si="471"/>
        <v/>
      </c>
      <c r="AX1254" s="100" t="str">
        <f t="array" ref="AX1254">IF($AQ1254,STDEVA(IF(G3SelectionMask="x",IF(INDEX(RawDataRefData,$E1254,0)&gt;0,INDEX(RawDataRefData,$E1254,0)),"")),"")</f>
        <v/>
      </c>
      <c r="AY1254" s="101" t="b">
        <f t="shared" si="472"/>
        <v>0</v>
      </c>
      <c r="AZ1254" s="101" t="str">
        <f t="array" ref="AZ1254">IF($AY1254,MEDIAN(IF(G4SelectionMask="x",IF(INDEX(RawDataRefData,$E1254,0)&gt;0,INDEX(RawDataRefData,$E1254,0)),"")),"")</f>
        <v/>
      </c>
      <c r="BA1254" s="101" t="str">
        <f t="array" ref="BA1254">IF($AY1254,QUARTILE(IF(G4SelectionMask="x",IF(INDEX(RawDataRefData,$E1254,0)&gt;0,INDEX(RawDataRefData,$E1254,0)),""),1),"")</f>
        <v/>
      </c>
      <c r="BB1254" s="101" t="str">
        <f t="array" ref="BB1254">IF($AY1254,QUARTILE(IF(G4SelectionMask="x",IF(INDEX(RawDataRefData,$E1254,0)&gt;0,INDEX(RawDataRefData,$E1254,0)),""),3),"")</f>
        <v/>
      </c>
      <c r="BC1254" s="101" t="str">
        <f t="array" ref="BC1254">IF($AY1254,MIN(IF(G4SelectionMask="x",IF(INDEX(RawDataRefData,$E1254,0)&gt;0,INDEX(RawDataRefData,$E1254,0)),"")),"")</f>
        <v/>
      </c>
      <c r="BD1254" s="101" t="str">
        <f t="array" ref="BD1254">IF($AY1254,MAX(IF(G4SelectionMask="x",IF(INDEX(RawDataRefData,$E1254,0)&gt;0,INDEX(RawDataRefData,$E1254,0)),"")),"")</f>
        <v/>
      </c>
      <c r="BE1254" s="101" t="str">
        <f t="shared" si="473"/>
        <v/>
      </c>
      <c r="BF1254" s="101" t="str">
        <f t="array" ref="BF1254">IF($AY1254,STDEVA(IF(G4SelectionMask="x",IF(INDEX(RawDataRefData,$E1254,0)&gt;0,INDEX(RawDataRefData,$E1254,0)),"")),"")</f>
        <v/>
      </c>
      <c r="BG1254" s="100" t="b">
        <f t="shared" si="474"/>
        <v>0</v>
      </c>
      <c r="BH1254" s="100" t="str">
        <f t="array" ref="BH1254">IF($BG1254,MEDIAN(IF(G5SelectionMask="x",IF(INDEX(RawDataRefData,$E1254,0)&gt;0,INDEX(RawDataRefData,$E1254,0)),"")),"")</f>
        <v/>
      </c>
      <c r="BI1254" s="100" t="str">
        <f t="array" ref="BI1254">IF($BG1254,QUARTILE(IF(G5SelectionMask="x",IF(INDEX(RawDataRefData,$E1254,0)&gt;0,INDEX(RawDataRefData,$E1254,0)),""),1),"")</f>
        <v/>
      </c>
      <c r="BJ1254" s="100" t="str">
        <f t="array" ref="BJ1254">IF($BG1254,QUARTILE(IF(G5SelectionMask="x",IF(INDEX(RawDataRefData,$E1254,0)&gt;0,INDEX(RawDataRefData,$E1254,0)),""),3),"")</f>
        <v/>
      </c>
      <c r="BK1254" s="100" t="str">
        <f t="array" ref="BK1254">IF($BG1254,MIN(IF(G5SelectionMask="x",IF(INDEX(RawDataRefData,$E1254,0)&gt;0,INDEX(RawDataRefData,$E1254,0)),"")),"")</f>
        <v/>
      </c>
      <c r="BL1254" s="100" t="str">
        <f t="array" ref="BL1254">IF($BG1254,MAX(IF(G5SelectionMask="x",IF(INDEX(RawDataRefData,$E1254,0)&gt;0,INDEX(RawDataRefData,$E1254,0)),"")),"")</f>
        <v/>
      </c>
      <c r="BM1254" s="100" t="str">
        <f t="shared" si="475"/>
        <v/>
      </c>
      <c r="BN1254" s="103" t="str">
        <f t="array" ref="BN1254">IF($BG1254,STDEVA(IF(G5SelectionMask="x",IF(INDEX(RawDataRefData,$E1254,0)&gt;0,INDEX(RawDataRefData,$E1254,0)),"")),"")</f>
        <v/>
      </c>
      <c r="BO1254" s="104"/>
      <c r="BP1254" s="106">
        <v>3</v>
      </c>
      <c r="BQ1254" s="106">
        <v>3</v>
      </c>
      <c r="BR1254" s="106">
        <v>4</v>
      </c>
      <c r="BS1254" s="106">
        <v>3</v>
      </c>
      <c r="BT1254" s="106">
        <v>2</v>
      </c>
      <c r="BU1254" s="106">
        <v>2</v>
      </c>
      <c r="BV1254" s="106">
        <v>2</v>
      </c>
      <c r="BW1254" s="106">
        <v>1</v>
      </c>
      <c r="BX1254" s="106">
        <v>4</v>
      </c>
      <c r="BY1254" s="106">
        <v>3</v>
      </c>
      <c r="BZ1254" s="106">
        <v>3</v>
      </c>
      <c r="CA1254" s="106">
        <v>2</v>
      </c>
      <c r="CB1254" s="106">
        <v>2</v>
      </c>
      <c r="CC1254" s="106">
        <v>1</v>
      </c>
      <c r="CD1254" s="106">
        <v>1</v>
      </c>
    </row>
    <row r="1255" spans="1:82" hidden="1" x14ac:dyDescent="0.2">
      <c r="A1255" s="33" t="e">
        <f t="shared" si="476"/>
        <v>#NAME?</v>
      </c>
      <c r="B1255" s="218"/>
      <c r="C1255" s="212"/>
      <c r="D1255" s="224"/>
      <c r="E1255" s="72">
        <f t="shared" si="468"/>
        <v>1246</v>
      </c>
      <c r="F1255" s="9" t="s">
        <v>1309</v>
      </c>
      <c r="H1255" s="9" t="s">
        <v>1213</v>
      </c>
      <c r="I1255" s="9" t="s">
        <v>1623</v>
      </c>
      <c r="K1255" s="100">
        <f t="shared" si="453"/>
        <v>4</v>
      </c>
      <c r="L1255" s="100"/>
      <c r="M1255" s="100"/>
      <c r="N1255" s="100"/>
      <c r="O1255" s="100"/>
      <c r="P1255" s="101">
        <f t="shared" si="454"/>
        <v>2</v>
      </c>
      <c r="Q1255" s="102">
        <f t="shared" si="455"/>
        <v>4</v>
      </c>
      <c r="R1255" s="102">
        <f t="shared" si="456"/>
        <v>3</v>
      </c>
      <c r="S1255" s="102">
        <f t="shared" si="457"/>
        <v>1</v>
      </c>
      <c r="T1255" s="102">
        <f t="shared" si="458"/>
        <v>4</v>
      </c>
      <c r="U1255" s="102">
        <f t="shared" si="459"/>
        <v>2</v>
      </c>
      <c r="V1255" s="102">
        <f t="shared" si="460"/>
        <v>2</v>
      </c>
      <c r="W1255" s="102">
        <f t="shared" si="461"/>
        <v>2</v>
      </c>
      <c r="X1255" s="102">
        <f t="shared" si="462"/>
        <v>4</v>
      </c>
      <c r="Y1255" s="102">
        <f t="shared" si="463"/>
        <v>2</v>
      </c>
      <c r="Z1255" s="102">
        <f t="shared" si="464"/>
        <v>2</v>
      </c>
      <c r="AA1255" s="100" t="b">
        <f t="shared" si="465"/>
        <v>1</v>
      </c>
      <c r="AB1255" s="100">
        <f t="array" ref="AB1255">IF($AA1255,MEDIAN(IF(G1SelectionMask="x",IF(INDEX(RawDataRefData,$E1255,0)&gt;0,INDEX(RawDataRefData,$E1255,0)),"")),"")</f>
        <v>2</v>
      </c>
      <c r="AC1255" s="100">
        <f t="array" ref="AC1255">IF($AA1255,QUARTILE(IF(G1SelectionMask="x",IF(INDEX(RawDataRefData,$E1255,0)&gt;0,INDEX(RawDataRefData,$E1255,0)),""),1),"")</f>
        <v>2</v>
      </c>
      <c r="AD1255" s="100">
        <f t="array" ref="AD1255">IF($AA1255,QUARTILE(IF(G1SelectionMask="x",IF(INDEX(RawDataRefData,$E1255,0)&gt;0,INDEX(RawDataRefData,$E1255,0)),""),3),"")</f>
        <v>3.5</v>
      </c>
      <c r="AE1255" s="100">
        <f t="array" ref="AE1255">IF($AA1255,MIN(IF(G1SelectionMask="x",IF(INDEX(RawDataRefData,$E1255,0)&gt;0,INDEX(RawDataRefData,$E1255,0)),"")),"")</f>
        <v>1</v>
      </c>
      <c r="AF1255" s="100">
        <f t="array" ref="AF1255">IF($AA1255,MAX(IF(G1SelectionMask="x",IF(INDEX(RawDataRefData,$E1255,0)&gt;0,INDEX(RawDataRefData,$E1255,0)),"")),"")</f>
        <v>4</v>
      </c>
      <c r="AG1255" s="100">
        <f t="shared" si="466"/>
        <v>2.5454545454545454</v>
      </c>
      <c r="AH1255" s="100">
        <f t="array" ref="AH1255">IF($AA1255,STDEVA(IF(G1SelectionMask="x",IF(INDEX(RawDataRefData,$E1255,0)&gt;0,INDEX(RawDataRefData,$E1255,0)),"")),"")</f>
        <v>1.0357254813546268</v>
      </c>
      <c r="AI1255" s="101" t="b">
        <f t="shared" si="467"/>
        <v>1</v>
      </c>
      <c r="AJ1255" s="101">
        <f t="array" ref="AJ1255">IF($AI1255,MEDIAN(IF(G2SelectionMask="x",IF(INDEX(RawDataRefData,$E1255,0)&gt;0,INDEX(RawDataRefData,$E1255,0)),"")),"")</f>
        <v>2</v>
      </c>
      <c r="AK1255" s="101">
        <f t="array" ref="AK1255">IF($AI1255,QUARTILE(IF(G2SelectionMask="x",IF(INDEX(RawDataRefData,$E1255,0)&gt;0,INDEX(RawDataRefData,$E1255,0)),""),1),"")</f>
        <v>2</v>
      </c>
      <c r="AL1255" s="101">
        <f t="array" ref="AL1255">IF($AI1255,QUARTILE(IF(G2SelectionMask="x",IF(INDEX(RawDataRefData,$E1255,0)&gt;0,INDEX(RawDataRefData,$E1255,0)),""),3),"")</f>
        <v>3</v>
      </c>
      <c r="AM1255" s="101">
        <f t="array" ref="AM1255">IF($AI1255,MIN(IF(G2SelectionMask="x",IF(INDEX(RawDataRefData,$E1255,0)&gt;0,INDEX(RawDataRefData,$E1255,0)),"")),"")</f>
        <v>1</v>
      </c>
      <c r="AN1255" s="101">
        <f t="array" ref="AN1255">IF($AI1255,MAX(IF(G2SelectionMask="x",IF(INDEX(RawDataRefData,$E1255,0)&gt;0,INDEX(RawDataRefData,$E1255,0)),"")),"")</f>
        <v>4</v>
      </c>
      <c r="AO1255" s="101">
        <f t="shared" si="469"/>
        <v>2.4545454545454546</v>
      </c>
      <c r="AP1255" s="101">
        <f t="array" ref="AP1255">IF($AI1255,STDEVA(IF(G2SelectionMask="x",IF(INDEX(RawDataRefData,$E1255,0)&gt;0,INDEX(RawDataRefData,$E1255,0)),"")),"")</f>
        <v>0.93419873299382794</v>
      </c>
      <c r="AQ1255" s="100" t="b">
        <f t="shared" si="470"/>
        <v>0</v>
      </c>
      <c r="AR1255" s="100" t="str">
        <f t="array" ref="AR1255">IF($AQ1255,MEDIAN(IF(G3SelectionMask="x",IF(INDEX(RawDataRefData,$E1255,0)&gt;0,INDEX(RawDataRefData,$E1255,0)),"")),"")</f>
        <v/>
      </c>
      <c r="AS1255" s="100" t="str">
        <f t="array" ref="AS1255">IF($AQ1255,QUARTILE(IF(G3SelectionMask="x",IF(INDEX(RawDataRefData,$E1255,0)&gt;0,INDEX(RawDataRefData,$E1255,0)),""),1),"")</f>
        <v/>
      </c>
      <c r="AT1255" s="100" t="str">
        <f t="array" ref="AT1255">IF($AQ1255,QUARTILE(IF(G3SelectionMask="x",IF(INDEX(RawDataRefData,$E1255,0)&gt;0,INDEX(RawDataRefData,$E1255,0)),""),3),"")</f>
        <v/>
      </c>
      <c r="AU1255" s="100" t="str">
        <f t="array" ref="AU1255">IF($AQ1255,MIN(IF(G3SelectionMask="x",IF(INDEX(RawDataRefData,$E1255,0)&gt;0,INDEX(RawDataRefData,$E1255,0)),"")),"")</f>
        <v/>
      </c>
      <c r="AV1255" s="100" t="str">
        <f t="array" ref="AV1255">IF($AQ1255,MAX(IF(G3SelectionMask="x",IF(INDEX(RawDataRefData,$E1255,0)&gt;0,INDEX(RawDataRefData,$E1255,0)),"")),"")</f>
        <v/>
      </c>
      <c r="AW1255" s="100" t="str">
        <f t="shared" si="471"/>
        <v/>
      </c>
      <c r="AX1255" s="100" t="str">
        <f t="array" ref="AX1255">IF($AQ1255,STDEVA(IF(G3SelectionMask="x",IF(INDEX(RawDataRefData,$E1255,0)&gt;0,INDEX(RawDataRefData,$E1255,0)),"")),"")</f>
        <v/>
      </c>
      <c r="AY1255" s="101" t="b">
        <f t="shared" si="472"/>
        <v>0</v>
      </c>
      <c r="AZ1255" s="101" t="str">
        <f t="array" ref="AZ1255">IF($AY1255,MEDIAN(IF(G4SelectionMask="x",IF(INDEX(RawDataRefData,$E1255,0)&gt;0,INDEX(RawDataRefData,$E1255,0)),"")),"")</f>
        <v/>
      </c>
      <c r="BA1255" s="101" t="str">
        <f t="array" ref="BA1255">IF($AY1255,QUARTILE(IF(G4SelectionMask="x",IF(INDEX(RawDataRefData,$E1255,0)&gt;0,INDEX(RawDataRefData,$E1255,0)),""),1),"")</f>
        <v/>
      </c>
      <c r="BB1255" s="101" t="str">
        <f t="array" ref="BB1255">IF($AY1255,QUARTILE(IF(G4SelectionMask="x",IF(INDEX(RawDataRefData,$E1255,0)&gt;0,INDEX(RawDataRefData,$E1255,0)),""),3),"")</f>
        <v/>
      </c>
      <c r="BC1255" s="101" t="str">
        <f t="array" ref="BC1255">IF($AY1255,MIN(IF(G4SelectionMask="x",IF(INDEX(RawDataRefData,$E1255,0)&gt;0,INDEX(RawDataRefData,$E1255,0)),"")),"")</f>
        <v/>
      </c>
      <c r="BD1255" s="101" t="str">
        <f t="array" ref="BD1255">IF($AY1255,MAX(IF(G4SelectionMask="x",IF(INDEX(RawDataRefData,$E1255,0)&gt;0,INDEX(RawDataRefData,$E1255,0)),"")),"")</f>
        <v/>
      </c>
      <c r="BE1255" s="101" t="str">
        <f t="shared" si="473"/>
        <v/>
      </c>
      <c r="BF1255" s="101" t="str">
        <f t="array" ref="BF1255">IF($AY1255,STDEVA(IF(G4SelectionMask="x",IF(INDEX(RawDataRefData,$E1255,0)&gt;0,INDEX(RawDataRefData,$E1255,0)),"")),"")</f>
        <v/>
      </c>
      <c r="BG1255" s="100" t="b">
        <f t="shared" si="474"/>
        <v>0</v>
      </c>
      <c r="BH1255" s="100" t="str">
        <f t="array" ref="BH1255">IF($BG1255,MEDIAN(IF(G5SelectionMask="x",IF(INDEX(RawDataRefData,$E1255,0)&gt;0,INDEX(RawDataRefData,$E1255,0)),"")),"")</f>
        <v/>
      </c>
      <c r="BI1255" s="100" t="str">
        <f t="array" ref="BI1255">IF($BG1255,QUARTILE(IF(G5SelectionMask="x",IF(INDEX(RawDataRefData,$E1255,0)&gt;0,INDEX(RawDataRefData,$E1255,0)),""),1),"")</f>
        <v/>
      </c>
      <c r="BJ1255" s="100" t="str">
        <f t="array" ref="BJ1255">IF($BG1255,QUARTILE(IF(G5SelectionMask="x",IF(INDEX(RawDataRefData,$E1255,0)&gt;0,INDEX(RawDataRefData,$E1255,0)),""),3),"")</f>
        <v/>
      </c>
      <c r="BK1255" s="100" t="str">
        <f t="array" ref="BK1255">IF($BG1255,MIN(IF(G5SelectionMask="x",IF(INDEX(RawDataRefData,$E1255,0)&gt;0,INDEX(RawDataRefData,$E1255,0)),"")),"")</f>
        <v/>
      </c>
      <c r="BL1255" s="100" t="str">
        <f t="array" ref="BL1255">IF($BG1255,MAX(IF(G5SelectionMask="x",IF(INDEX(RawDataRefData,$E1255,0)&gt;0,INDEX(RawDataRefData,$E1255,0)),"")),"")</f>
        <v/>
      </c>
      <c r="BM1255" s="100" t="str">
        <f t="shared" si="475"/>
        <v/>
      </c>
      <c r="BN1255" s="103" t="str">
        <f t="array" ref="BN1255">IF($BG1255,STDEVA(IF(G5SelectionMask="x",IF(INDEX(RawDataRefData,$E1255,0)&gt;0,INDEX(RawDataRefData,$E1255,0)),"")),"")</f>
        <v/>
      </c>
      <c r="BO1255" s="104"/>
      <c r="BP1255" s="106">
        <v>4</v>
      </c>
      <c r="BQ1255" s="106">
        <v>2</v>
      </c>
      <c r="BR1255" s="106">
        <v>4</v>
      </c>
      <c r="BS1255" s="106">
        <v>3</v>
      </c>
      <c r="BT1255" s="106">
        <v>1</v>
      </c>
      <c r="BU1255" s="106">
        <v>4</v>
      </c>
      <c r="BV1255" s="106">
        <v>2</v>
      </c>
      <c r="BW1255" s="106">
        <v>2</v>
      </c>
      <c r="BX1255" s="106">
        <v>2</v>
      </c>
      <c r="BY1255" s="106">
        <v>4</v>
      </c>
      <c r="BZ1255" s="106">
        <v>2</v>
      </c>
      <c r="CA1255" s="106">
        <v>2</v>
      </c>
      <c r="CB1255" s="106">
        <v>3</v>
      </c>
      <c r="CC1255" s="106">
        <v>2</v>
      </c>
      <c r="CD1255" s="106">
        <v>3</v>
      </c>
    </row>
    <row r="1256" spans="1:82" hidden="1" x14ac:dyDescent="0.2">
      <c r="A1256" s="33" t="e">
        <f t="shared" si="476"/>
        <v>#NAME?</v>
      </c>
      <c r="B1256" s="218"/>
      <c r="C1256" s="212"/>
      <c r="D1256" s="224"/>
      <c r="E1256" s="72">
        <f t="shared" si="468"/>
        <v>1247</v>
      </c>
      <c r="F1256" s="9" t="s">
        <v>1310</v>
      </c>
      <c r="H1256" s="9" t="s">
        <v>1213</v>
      </c>
      <c r="I1256" s="9" t="s">
        <v>1623</v>
      </c>
      <c r="K1256" s="100">
        <f t="shared" si="453"/>
        <v>3</v>
      </c>
      <c r="L1256" s="100"/>
      <c r="M1256" s="100"/>
      <c r="N1256" s="100"/>
      <c r="O1256" s="100"/>
      <c r="P1256" s="101">
        <f t="shared" si="454"/>
        <v>2</v>
      </c>
      <c r="Q1256" s="102">
        <f t="shared" si="455"/>
        <v>2</v>
      </c>
      <c r="R1256" s="102">
        <f t="shared" si="456"/>
        <v>4</v>
      </c>
      <c r="S1256" s="102">
        <f t="shared" si="457"/>
        <v>2</v>
      </c>
      <c r="T1256" s="102">
        <f t="shared" si="458"/>
        <v>2</v>
      </c>
      <c r="U1256" s="102">
        <f t="shared" si="459"/>
        <v>3</v>
      </c>
      <c r="V1256" s="102">
        <f t="shared" si="460"/>
        <v>2</v>
      </c>
      <c r="W1256" s="102">
        <f t="shared" si="461"/>
        <v>3</v>
      </c>
      <c r="X1256" s="102">
        <f t="shared" si="462"/>
        <v>4</v>
      </c>
      <c r="Y1256" s="102">
        <f t="shared" si="463"/>
        <v>2</v>
      </c>
      <c r="Z1256" s="102">
        <f t="shared" si="464"/>
        <v>4</v>
      </c>
      <c r="AA1256" s="100" t="b">
        <f t="shared" si="465"/>
        <v>1</v>
      </c>
      <c r="AB1256" s="100">
        <f t="array" ref="AB1256">IF($AA1256,MEDIAN(IF(G1SelectionMask="x",IF(INDEX(RawDataRefData,$E1256,0)&gt;0,INDEX(RawDataRefData,$E1256,0)),"")),"")</f>
        <v>2</v>
      </c>
      <c r="AC1256" s="100">
        <f t="array" ref="AC1256">IF($AA1256,QUARTILE(IF(G1SelectionMask="x",IF(INDEX(RawDataRefData,$E1256,0)&gt;0,INDEX(RawDataRefData,$E1256,0)),""),1),"")</f>
        <v>2</v>
      </c>
      <c r="AD1256" s="100">
        <f t="array" ref="AD1256">IF($AA1256,QUARTILE(IF(G1SelectionMask="x",IF(INDEX(RawDataRefData,$E1256,0)&gt;0,INDEX(RawDataRefData,$E1256,0)),""),3),"")</f>
        <v>3.5</v>
      </c>
      <c r="AE1256" s="100">
        <f t="array" ref="AE1256">IF($AA1256,MIN(IF(G1SelectionMask="x",IF(INDEX(RawDataRefData,$E1256,0)&gt;0,INDEX(RawDataRefData,$E1256,0)),"")),"")</f>
        <v>2</v>
      </c>
      <c r="AF1256" s="100">
        <f t="array" ref="AF1256">IF($AA1256,MAX(IF(G1SelectionMask="x",IF(INDEX(RawDataRefData,$E1256,0)&gt;0,INDEX(RawDataRefData,$E1256,0)),"")),"")</f>
        <v>4</v>
      </c>
      <c r="AG1256" s="100">
        <f t="shared" si="466"/>
        <v>2.7272727272727271</v>
      </c>
      <c r="AH1256" s="100">
        <f t="array" ref="AH1256">IF($AA1256,STDEVA(IF(G1SelectionMask="x",IF(INDEX(RawDataRefData,$E1256,0)&gt;0,INDEX(RawDataRefData,$E1256,0)),"")),"")</f>
        <v>0.90453403373329111</v>
      </c>
      <c r="AI1256" s="101" t="b">
        <f t="shared" si="467"/>
        <v>1</v>
      </c>
      <c r="AJ1256" s="101">
        <f t="array" ref="AJ1256">IF($AI1256,MEDIAN(IF(G2SelectionMask="x",IF(INDEX(RawDataRefData,$E1256,0)&gt;0,INDEX(RawDataRefData,$E1256,0)),"")),"")</f>
        <v>2</v>
      </c>
      <c r="AK1256" s="101">
        <f t="array" ref="AK1256">IF($AI1256,QUARTILE(IF(G2SelectionMask="x",IF(INDEX(RawDataRefData,$E1256,0)&gt;0,INDEX(RawDataRefData,$E1256,0)),""),1),"")</f>
        <v>2</v>
      </c>
      <c r="AL1256" s="101">
        <f t="array" ref="AL1256">IF($AI1256,QUARTILE(IF(G2SelectionMask="x",IF(INDEX(RawDataRefData,$E1256,0)&gt;0,INDEX(RawDataRefData,$E1256,0)),""),3),"")</f>
        <v>2</v>
      </c>
      <c r="AM1256" s="101">
        <f t="array" ref="AM1256">IF($AI1256,MIN(IF(G2SelectionMask="x",IF(INDEX(RawDataRefData,$E1256,0)&gt;0,INDEX(RawDataRefData,$E1256,0)),"")),"")</f>
        <v>1</v>
      </c>
      <c r="AN1256" s="101">
        <f t="array" ref="AN1256">IF($AI1256,MAX(IF(G2SelectionMask="x",IF(INDEX(RawDataRefData,$E1256,0)&gt;0,INDEX(RawDataRefData,$E1256,0)),"")),"")</f>
        <v>4</v>
      </c>
      <c r="AO1256" s="101">
        <f t="shared" si="469"/>
        <v>2.0909090909090908</v>
      </c>
      <c r="AP1256" s="101">
        <f t="array" ref="AP1256">IF($AI1256,STDEVA(IF(G2SelectionMask="x",IF(INDEX(RawDataRefData,$E1256,0)&gt;0,INDEX(RawDataRefData,$E1256,0)),"")),"")</f>
        <v>0.8312094145936334</v>
      </c>
      <c r="AQ1256" s="100" t="b">
        <f t="shared" si="470"/>
        <v>0</v>
      </c>
      <c r="AR1256" s="100" t="str">
        <f t="array" ref="AR1256">IF($AQ1256,MEDIAN(IF(G3SelectionMask="x",IF(INDEX(RawDataRefData,$E1256,0)&gt;0,INDEX(RawDataRefData,$E1256,0)),"")),"")</f>
        <v/>
      </c>
      <c r="AS1256" s="100" t="str">
        <f t="array" ref="AS1256">IF($AQ1256,QUARTILE(IF(G3SelectionMask="x",IF(INDEX(RawDataRefData,$E1256,0)&gt;0,INDEX(RawDataRefData,$E1256,0)),""),1),"")</f>
        <v/>
      </c>
      <c r="AT1256" s="100" t="str">
        <f t="array" ref="AT1256">IF($AQ1256,QUARTILE(IF(G3SelectionMask="x",IF(INDEX(RawDataRefData,$E1256,0)&gt;0,INDEX(RawDataRefData,$E1256,0)),""),3),"")</f>
        <v/>
      </c>
      <c r="AU1256" s="100" t="str">
        <f t="array" ref="AU1256">IF($AQ1256,MIN(IF(G3SelectionMask="x",IF(INDEX(RawDataRefData,$E1256,0)&gt;0,INDEX(RawDataRefData,$E1256,0)),"")),"")</f>
        <v/>
      </c>
      <c r="AV1256" s="100" t="str">
        <f t="array" ref="AV1256">IF($AQ1256,MAX(IF(G3SelectionMask="x",IF(INDEX(RawDataRefData,$E1256,0)&gt;0,INDEX(RawDataRefData,$E1256,0)),"")),"")</f>
        <v/>
      </c>
      <c r="AW1256" s="100" t="str">
        <f t="shared" si="471"/>
        <v/>
      </c>
      <c r="AX1256" s="100" t="str">
        <f t="array" ref="AX1256">IF($AQ1256,STDEVA(IF(G3SelectionMask="x",IF(INDEX(RawDataRefData,$E1256,0)&gt;0,INDEX(RawDataRefData,$E1256,0)),"")),"")</f>
        <v/>
      </c>
      <c r="AY1256" s="101" t="b">
        <f t="shared" si="472"/>
        <v>0</v>
      </c>
      <c r="AZ1256" s="101" t="str">
        <f t="array" ref="AZ1256">IF($AY1256,MEDIAN(IF(G4SelectionMask="x",IF(INDEX(RawDataRefData,$E1256,0)&gt;0,INDEX(RawDataRefData,$E1256,0)),"")),"")</f>
        <v/>
      </c>
      <c r="BA1256" s="101" t="str">
        <f t="array" ref="BA1256">IF($AY1256,QUARTILE(IF(G4SelectionMask="x",IF(INDEX(RawDataRefData,$E1256,0)&gt;0,INDEX(RawDataRefData,$E1256,0)),""),1),"")</f>
        <v/>
      </c>
      <c r="BB1256" s="101" t="str">
        <f t="array" ref="BB1256">IF($AY1256,QUARTILE(IF(G4SelectionMask="x",IF(INDEX(RawDataRefData,$E1256,0)&gt;0,INDEX(RawDataRefData,$E1256,0)),""),3),"")</f>
        <v/>
      </c>
      <c r="BC1256" s="101" t="str">
        <f t="array" ref="BC1256">IF($AY1256,MIN(IF(G4SelectionMask="x",IF(INDEX(RawDataRefData,$E1256,0)&gt;0,INDEX(RawDataRefData,$E1256,0)),"")),"")</f>
        <v/>
      </c>
      <c r="BD1256" s="101" t="str">
        <f t="array" ref="BD1256">IF($AY1256,MAX(IF(G4SelectionMask="x",IF(INDEX(RawDataRefData,$E1256,0)&gt;0,INDEX(RawDataRefData,$E1256,0)),"")),"")</f>
        <v/>
      </c>
      <c r="BE1256" s="101" t="str">
        <f t="shared" si="473"/>
        <v/>
      </c>
      <c r="BF1256" s="101" t="str">
        <f t="array" ref="BF1256">IF($AY1256,STDEVA(IF(G4SelectionMask="x",IF(INDEX(RawDataRefData,$E1256,0)&gt;0,INDEX(RawDataRefData,$E1256,0)),"")),"")</f>
        <v/>
      </c>
      <c r="BG1256" s="100" t="b">
        <f t="shared" si="474"/>
        <v>0</v>
      </c>
      <c r="BH1256" s="100" t="str">
        <f t="array" ref="BH1256">IF($BG1256,MEDIAN(IF(G5SelectionMask="x",IF(INDEX(RawDataRefData,$E1256,0)&gt;0,INDEX(RawDataRefData,$E1256,0)),"")),"")</f>
        <v/>
      </c>
      <c r="BI1256" s="100" t="str">
        <f t="array" ref="BI1256">IF($BG1256,QUARTILE(IF(G5SelectionMask="x",IF(INDEX(RawDataRefData,$E1256,0)&gt;0,INDEX(RawDataRefData,$E1256,0)),""),1),"")</f>
        <v/>
      </c>
      <c r="BJ1256" s="100" t="str">
        <f t="array" ref="BJ1256">IF($BG1256,QUARTILE(IF(G5SelectionMask="x",IF(INDEX(RawDataRefData,$E1256,0)&gt;0,INDEX(RawDataRefData,$E1256,0)),""),3),"")</f>
        <v/>
      </c>
      <c r="BK1256" s="100" t="str">
        <f t="array" ref="BK1256">IF($BG1256,MIN(IF(G5SelectionMask="x",IF(INDEX(RawDataRefData,$E1256,0)&gt;0,INDEX(RawDataRefData,$E1256,0)),"")),"")</f>
        <v/>
      </c>
      <c r="BL1256" s="100" t="str">
        <f t="array" ref="BL1256">IF($BG1256,MAX(IF(G5SelectionMask="x",IF(INDEX(RawDataRefData,$E1256,0)&gt;0,INDEX(RawDataRefData,$E1256,0)),"")),"")</f>
        <v/>
      </c>
      <c r="BM1256" s="100" t="str">
        <f t="shared" si="475"/>
        <v/>
      </c>
      <c r="BN1256" s="103" t="str">
        <f t="array" ref="BN1256">IF($BG1256,STDEVA(IF(G5SelectionMask="x",IF(INDEX(RawDataRefData,$E1256,0)&gt;0,INDEX(RawDataRefData,$E1256,0)),"")),"")</f>
        <v/>
      </c>
      <c r="BO1256" s="104"/>
      <c r="BP1256" s="106">
        <v>3</v>
      </c>
      <c r="BQ1256" s="106">
        <v>2</v>
      </c>
      <c r="BR1256" s="106">
        <v>2</v>
      </c>
      <c r="BS1256" s="106">
        <v>4</v>
      </c>
      <c r="BT1256" s="106">
        <v>2</v>
      </c>
      <c r="BU1256" s="106">
        <v>2</v>
      </c>
      <c r="BV1256" s="106">
        <v>3</v>
      </c>
      <c r="BW1256" s="106">
        <v>2</v>
      </c>
      <c r="BX1256" s="106">
        <v>3</v>
      </c>
      <c r="BY1256" s="106">
        <v>4</v>
      </c>
      <c r="BZ1256" s="106">
        <v>2</v>
      </c>
      <c r="CA1256" s="106">
        <v>4</v>
      </c>
      <c r="CB1256" s="106">
        <v>2</v>
      </c>
      <c r="CC1256" s="106">
        <v>1</v>
      </c>
      <c r="CD1256" s="106">
        <v>1</v>
      </c>
    </row>
    <row r="1257" spans="1:82" hidden="1" x14ac:dyDescent="0.2">
      <c r="A1257" s="33" t="e">
        <f t="shared" si="476"/>
        <v>#NAME?</v>
      </c>
      <c r="B1257" s="218"/>
      <c r="C1257" s="212"/>
      <c r="D1257" s="224"/>
      <c r="E1257" s="72">
        <f t="shared" si="468"/>
        <v>1248</v>
      </c>
      <c r="F1257" s="9" t="s">
        <v>1313</v>
      </c>
      <c r="H1257" s="9" t="s">
        <v>1213</v>
      </c>
      <c r="I1257" s="9" t="s">
        <v>1623</v>
      </c>
      <c r="K1257" s="100">
        <f t="shared" si="453"/>
        <v>3</v>
      </c>
      <c r="L1257" s="100"/>
      <c r="M1257" s="100"/>
      <c r="N1257" s="100"/>
      <c r="O1257" s="100"/>
      <c r="P1257" s="101">
        <f t="shared" si="454"/>
        <v>4</v>
      </c>
      <c r="Q1257" s="102">
        <f t="shared" si="455"/>
        <v>4</v>
      </c>
      <c r="R1257" s="102">
        <f t="shared" si="456"/>
        <v>2</v>
      </c>
      <c r="S1257" s="102">
        <f t="shared" si="457"/>
        <v>3</v>
      </c>
      <c r="T1257" s="102">
        <f t="shared" si="458"/>
        <v>3</v>
      </c>
      <c r="U1257" s="102">
        <f t="shared" si="459"/>
        <v>4</v>
      </c>
      <c r="V1257" s="102">
        <f t="shared" si="460"/>
        <v>1</v>
      </c>
      <c r="W1257" s="102">
        <f t="shared" si="461"/>
        <v>4</v>
      </c>
      <c r="X1257" s="102">
        <f t="shared" si="462"/>
        <v>3</v>
      </c>
      <c r="Y1257" s="102">
        <f t="shared" si="463"/>
        <v>4</v>
      </c>
      <c r="Z1257" s="102">
        <f t="shared" si="464"/>
        <v>2</v>
      </c>
      <c r="AA1257" s="100" t="b">
        <f t="shared" si="465"/>
        <v>1</v>
      </c>
      <c r="AB1257" s="100">
        <f t="array" ref="AB1257">IF($AA1257,MEDIAN(IF(G1SelectionMask="x",IF(INDEX(RawDataRefData,$E1257,0)&gt;0,INDEX(RawDataRefData,$E1257,0)),"")),"")</f>
        <v>3</v>
      </c>
      <c r="AC1257" s="100">
        <f t="array" ref="AC1257">IF($AA1257,QUARTILE(IF(G1SelectionMask="x",IF(INDEX(RawDataRefData,$E1257,0)&gt;0,INDEX(RawDataRefData,$E1257,0)),""),1),"")</f>
        <v>2.5</v>
      </c>
      <c r="AD1257" s="100">
        <f t="array" ref="AD1257">IF($AA1257,QUARTILE(IF(G1SelectionMask="x",IF(INDEX(RawDataRefData,$E1257,0)&gt;0,INDEX(RawDataRefData,$E1257,0)),""),3),"")</f>
        <v>4</v>
      </c>
      <c r="AE1257" s="100">
        <f t="array" ref="AE1257">IF($AA1257,MIN(IF(G1SelectionMask="x",IF(INDEX(RawDataRefData,$E1257,0)&gt;0,INDEX(RawDataRefData,$E1257,0)),"")),"")</f>
        <v>1</v>
      </c>
      <c r="AF1257" s="100">
        <f t="array" ref="AF1257">IF($AA1257,MAX(IF(G1SelectionMask="x",IF(INDEX(RawDataRefData,$E1257,0)&gt;0,INDEX(RawDataRefData,$E1257,0)),"")),"")</f>
        <v>4</v>
      </c>
      <c r="AG1257" s="100">
        <f t="shared" si="466"/>
        <v>3.0909090909090908</v>
      </c>
      <c r="AH1257" s="100">
        <f t="array" ref="AH1257">IF($AA1257,STDEVA(IF(G1SelectionMask="x",IF(INDEX(RawDataRefData,$E1257,0)&gt;0,INDEX(RawDataRefData,$E1257,0)),"")),"")</f>
        <v>1.0444659357341868</v>
      </c>
      <c r="AI1257" s="101" t="b">
        <f t="shared" si="467"/>
        <v>1</v>
      </c>
      <c r="AJ1257" s="101">
        <f t="array" ref="AJ1257">IF($AI1257,MEDIAN(IF(G2SelectionMask="x",IF(INDEX(RawDataRefData,$E1257,0)&gt;0,INDEX(RawDataRefData,$E1257,0)),"")),"")</f>
        <v>3</v>
      </c>
      <c r="AK1257" s="101">
        <f t="array" ref="AK1257">IF($AI1257,QUARTILE(IF(G2SelectionMask="x",IF(INDEX(RawDataRefData,$E1257,0)&gt;0,INDEX(RawDataRefData,$E1257,0)),""),1),"")</f>
        <v>2.5</v>
      </c>
      <c r="AL1257" s="101">
        <f t="array" ref="AL1257">IF($AI1257,QUARTILE(IF(G2SelectionMask="x",IF(INDEX(RawDataRefData,$E1257,0)&gt;0,INDEX(RawDataRefData,$E1257,0)),""),3),"")</f>
        <v>4</v>
      </c>
      <c r="AM1257" s="101">
        <f t="array" ref="AM1257">IF($AI1257,MIN(IF(G2SelectionMask="x",IF(INDEX(RawDataRefData,$E1257,0)&gt;0,INDEX(RawDataRefData,$E1257,0)),"")),"")</f>
        <v>1</v>
      </c>
      <c r="AN1257" s="101">
        <f t="array" ref="AN1257">IF($AI1257,MAX(IF(G2SelectionMask="x",IF(INDEX(RawDataRefData,$E1257,0)&gt;0,INDEX(RawDataRefData,$E1257,0)),"")),"")</f>
        <v>4</v>
      </c>
      <c r="AO1257" s="101">
        <f t="shared" si="469"/>
        <v>3.0909090909090908</v>
      </c>
      <c r="AP1257" s="101">
        <f t="array" ref="AP1257">IF($AI1257,STDEVA(IF(G2SelectionMask="x",IF(INDEX(RawDataRefData,$E1257,0)&gt;0,INDEX(RawDataRefData,$E1257,0)),"")),"")</f>
        <v>1.0444659357341868</v>
      </c>
      <c r="AQ1257" s="100" t="b">
        <f t="shared" si="470"/>
        <v>0</v>
      </c>
      <c r="AR1257" s="100" t="str">
        <f t="array" ref="AR1257">IF($AQ1257,MEDIAN(IF(G3SelectionMask="x",IF(INDEX(RawDataRefData,$E1257,0)&gt;0,INDEX(RawDataRefData,$E1257,0)),"")),"")</f>
        <v/>
      </c>
      <c r="AS1257" s="100" t="str">
        <f t="array" ref="AS1257">IF($AQ1257,QUARTILE(IF(G3SelectionMask="x",IF(INDEX(RawDataRefData,$E1257,0)&gt;0,INDEX(RawDataRefData,$E1257,0)),""),1),"")</f>
        <v/>
      </c>
      <c r="AT1257" s="100" t="str">
        <f t="array" ref="AT1257">IF($AQ1257,QUARTILE(IF(G3SelectionMask="x",IF(INDEX(RawDataRefData,$E1257,0)&gt;0,INDEX(RawDataRefData,$E1257,0)),""),3),"")</f>
        <v/>
      </c>
      <c r="AU1257" s="100" t="str">
        <f t="array" ref="AU1257">IF($AQ1257,MIN(IF(G3SelectionMask="x",IF(INDEX(RawDataRefData,$E1257,0)&gt;0,INDEX(RawDataRefData,$E1257,0)),"")),"")</f>
        <v/>
      </c>
      <c r="AV1257" s="100" t="str">
        <f t="array" ref="AV1257">IF($AQ1257,MAX(IF(G3SelectionMask="x",IF(INDEX(RawDataRefData,$E1257,0)&gt;0,INDEX(RawDataRefData,$E1257,0)),"")),"")</f>
        <v/>
      </c>
      <c r="AW1257" s="100" t="str">
        <f t="shared" si="471"/>
        <v/>
      </c>
      <c r="AX1257" s="100" t="str">
        <f t="array" ref="AX1257">IF($AQ1257,STDEVA(IF(G3SelectionMask="x",IF(INDEX(RawDataRefData,$E1257,0)&gt;0,INDEX(RawDataRefData,$E1257,0)),"")),"")</f>
        <v/>
      </c>
      <c r="AY1257" s="101" t="b">
        <f t="shared" si="472"/>
        <v>0</v>
      </c>
      <c r="AZ1257" s="101" t="str">
        <f t="array" ref="AZ1257">IF($AY1257,MEDIAN(IF(G4SelectionMask="x",IF(INDEX(RawDataRefData,$E1257,0)&gt;0,INDEX(RawDataRefData,$E1257,0)),"")),"")</f>
        <v/>
      </c>
      <c r="BA1257" s="101" t="str">
        <f t="array" ref="BA1257">IF($AY1257,QUARTILE(IF(G4SelectionMask="x",IF(INDEX(RawDataRefData,$E1257,0)&gt;0,INDEX(RawDataRefData,$E1257,0)),""),1),"")</f>
        <v/>
      </c>
      <c r="BB1257" s="101" t="str">
        <f t="array" ref="BB1257">IF($AY1257,QUARTILE(IF(G4SelectionMask="x",IF(INDEX(RawDataRefData,$E1257,0)&gt;0,INDEX(RawDataRefData,$E1257,0)),""),3),"")</f>
        <v/>
      </c>
      <c r="BC1257" s="101" t="str">
        <f t="array" ref="BC1257">IF($AY1257,MIN(IF(G4SelectionMask="x",IF(INDEX(RawDataRefData,$E1257,0)&gt;0,INDEX(RawDataRefData,$E1257,0)),"")),"")</f>
        <v/>
      </c>
      <c r="BD1257" s="101" t="str">
        <f t="array" ref="BD1257">IF($AY1257,MAX(IF(G4SelectionMask="x",IF(INDEX(RawDataRefData,$E1257,0)&gt;0,INDEX(RawDataRefData,$E1257,0)),"")),"")</f>
        <v/>
      </c>
      <c r="BE1257" s="101" t="str">
        <f t="shared" si="473"/>
        <v/>
      </c>
      <c r="BF1257" s="101" t="str">
        <f t="array" ref="BF1257">IF($AY1257,STDEVA(IF(G4SelectionMask="x",IF(INDEX(RawDataRefData,$E1257,0)&gt;0,INDEX(RawDataRefData,$E1257,0)),"")),"")</f>
        <v/>
      </c>
      <c r="BG1257" s="100" t="b">
        <f t="shared" si="474"/>
        <v>0</v>
      </c>
      <c r="BH1257" s="100" t="str">
        <f t="array" ref="BH1257">IF($BG1257,MEDIAN(IF(G5SelectionMask="x",IF(INDEX(RawDataRefData,$E1257,0)&gt;0,INDEX(RawDataRefData,$E1257,0)),"")),"")</f>
        <v/>
      </c>
      <c r="BI1257" s="100" t="str">
        <f t="array" ref="BI1257">IF($BG1257,QUARTILE(IF(G5SelectionMask="x",IF(INDEX(RawDataRefData,$E1257,0)&gt;0,INDEX(RawDataRefData,$E1257,0)),""),1),"")</f>
        <v/>
      </c>
      <c r="BJ1257" s="100" t="str">
        <f t="array" ref="BJ1257">IF($BG1257,QUARTILE(IF(G5SelectionMask="x",IF(INDEX(RawDataRefData,$E1257,0)&gt;0,INDEX(RawDataRefData,$E1257,0)),""),3),"")</f>
        <v/>
      </c>
      <c r="BK1257" s="100" t="str">
        <f t="array" ref="BK1257">IF($BG1257,MIN(IF(G5SelectionMask="x",IF(INDEX(RawDataRefData,$E1257,0)&gt;0,INDEX(RawDataRefData,$E1257,0)),"")),"")</f>
        <v/>
      </c>
      <c r="BL1257" s="100" t="str">
        <f t="array" ref="BL1257">IF($BG1257,MAX(IF(G5SelectionMask="x",IF(INDEX(RawDataRefData,$E1257,0)&gt;0,INDEX(RawDataRefData,$E1257,0)),"")),"")</f>
        <v/>
      </c>
      <c r="BM1257" s="100" t="str">
        <f t="shared" si="475"/>
        <v/>
      </c>
      <c r="BN1257" s="103" t="str">
        <f t="array" ref="BN1257">IF($BG1257,STDEVA(IF(G5SelectionMask="x",IF(INDEX(RawDataRefData,$E1257,0)&gt;0,INDEX(RawDataRefData,$E1257,0)),"")),"")</f>
        <v/>
      </c>
      <c r="BO1257" s="104"/>
      <c r="BP1257" s="106">
        <v>3</v>
      </c>
      <c r="BQ1257" s="106">
        <v>4</v>
      </c>
      <c r="BR1257" s="106">
        <v>4</v>
      </c>
      <c r="BS1257" s="106">
        <v>2</v>
      </c>
      <c r="BT1257" s="106">
        <v>3</v>
      </c>
      <c r="BU1257" s="106">
        <v>3</v>
      </c>
      <c r="BV1257" s="106">
        <v>4</v>
      </c>
      <c r="BW1257" s="106">
        <v>1</v>
      </c>
      <c r="BX1257" s="106">
        <v>4</v>
      </c>
      <c r="BY1257" s="106">
        <v>3</v>
      </c>
      <c r="BZ1257" s="106">
        <v>4</v>
      </c>
      <c r="CA1257" s="106">
        <v>2</v>
      </c>
      <c r="CB1257" s="106">
        <v>2</v>
      </c>
      <c r="CC1257" s="106">
        <v>4</v>
      </c>
      <c r="CD1257" s="106">
        <v>3</v>
      </c>
    </row>
    <row r="1258" spans="1:82" hidden="1" x14ac:dyDescent="0.2">
      <c r="A1258" s="33" t="e">
        <f t="shared" si="476"/>
        <v>#NAME?</v>
      </c>
      <c r="B1258" s="218"/>
      <c r="C1258" s="212"/>
      <c r="D1258" s="224"/>
      <c r="E1258" s="72">
        <f t="shared" si="468"/>
        <v>1249</v>
      </c>
      <c r="F1258" s="9" t="s">
        <v>1314</v>
      </c>
      <c r="H1258" s="9" t="s">
        <v>1213</v>
      </c>
      <c r="I1258" s="9" t="s">
        <v>1623</v>
      </c>
      <c r="K1258" s="100">
        <f t="shared" si="453"/>
        <v>2</v>
      </c>
      <c r="L1258" s="100"/>
      <c r="M1258" s="100"/>
      <c r="N1258" s="100"/>
      <c r="O1258" s="100"/>
      <c r="P1258" s="101">
        <f t="shared" si="454"/>
        <v>4</v>
      </c>
      <c r="Q1258" s="102">
        <f t="shared" si="455"/>
        <v>3</v>
      </c>
      <c r="R1258" s="102">
        <f t="shared" si="456"/>
        <v>2</v>
      </c>
      <c r="S1258" s="102">
        <f t="shared" si="457"/>
        <v>3</v>
      </c>
      <c r="T1258" s="102">
        <f t="shared" si="458"/>
        <v>1</v>
      </c>
      <c r="U1258" s="102">
        <f t="shared" si="459"/>
        <v>2</v>
      </c>
      <c r="V1258" s="102">
        <f t="shared" si="460"/>
        <v>2</v>
      </c>
      <c r="W1258" s="102">
        <f t="shared" si="461"/>
        <v>2</v>
      </c>
      <c r="X1258" s="102">
        <f t="shared" si="462"/>
        <v>1</v>
      </c>
      <c r="Y1258" s="102">
        <f t="shared" si="463"/>
        <v>2</v>
      </c>
      <c r="Z1258" s="102">
        <f t="shared" si="464"/>
        <v>1</v>
      </c>
      <c r="AA1258" s="100" t="b">
        <f t="shared" si="465"/>
        <v>1</v>
      </c>
      <c r="AB1258" s="100">
        <f t="array" ref="AB1258">IF($AA1258,MEDIAN(IF(G1SelectionMask="x",IF(INDEX(RawDataRefData,$E1258,0)&gt;0,INDEX(RawDataRefData,$E1258,0)),"")),"")</f>
        <v>2</v>
      </c>
      <c r="AC1258" s="100">
        <f t="array" ref="AC1258">IF($AA1258,QUARTILE(IF(G1SelectionMask="x",IF(INDEX(RawDataRefData,$E1258,0)&gt;0,INDEX(RawDataRefData,$E1258,0)),""),1),"")</f>
        <v>1.5</v>
      </c>
      <c r="AD1258" s="100">
        <f t="array" ref="AD1258">IF($AA1258,QUARTILE(IF(G1SelectionMask="x",IF(INDEX(RawDataRefData,$E1258,0)&gt;0,INDEX(RawDataRefData,$E1258,0)),""),3),"")</f>
        <v>2.5</v>
      </c>
      <c r="AE1258" s="100">
        <f t="array" ref="AE1258">IF($AA1258,MIN(IF(G1SelectionMask="x",IF(INDEX(RawDataRefData,$E1258,0)&gt;0,INDEX(RawDataRefData,$E1258,0)),"")),"")</f>
        <v>1</v>
      </c>
      <c r="AF1258" s="100">
        <f t="array" ref="AF1258">IF($AA1258,MAX(IF(G1SelectionMask="x",IF(INDEX(RawDataRefData,$E1258,0)&gt;0,INDEX(RawDataRefData,$E1258,0)),"")),"")</f>
        <v>4</v>
      </c>
      <c r="AG1258" s="100">
        <f t="shared" si="466"/>
        <v>2.0909090909090908</v>
      </c>
      <c r="AH1258" s="100">
        <f t="array" ref="AH1258">IF($AA1258,STDEVA(IF(G1SelectionMask="x",IF(INDEX(RawDataRefData,$E1258,0)&gt;0,INDEX(RawDataRefData,$E1258,0)),"")),"")</f>
        <v>0.94387980744853883</v>
      </c>
      <c r="AI1258" s="101" t="b">
        <f t="shared" si="467"/>
        <v>1</v>
      </c>
      <c r="AJ1258" s="101">
        <f t="array" ref="AJ1258">IF($AI1258,MEDIAN(IF(G2SelectionMask="x",IF(INDEX(RawDataRefData,$E1258,0)&gt;0,INDEX(RawDataRefData,$E1258,0)),"")),"")</f>
        <v>2</v>
      </c>
      <c r="AK1258" s="101">
        <f t="array" ref="AK1258">IF($AI1258,QUARTILE(IF(G2SelectionMask="x",IF(INDEX(RawDataRefData,$E1258,0)&gt;0,INDEX(RawDataRefData,$E1258,0)),""),1),"")</f>
        <v>1.5</v>
      </c>
      <c r="AL1258" s="101">
        <f t="array" ref="AL1258">IF($AI1258,QUARTILE(IF(G2SelectionMask="x",IF(INDEX(RawDataRefData,$E1258,0)&gt;0,INDEX(RawDataRefData,$E1258,0)),""),3),"")</f>
        <v>3</v>
      </c>
      <c r="AM1258" s="101">
        <f t="array" ref="AM1258">IF($AI1258,MIN(IF(G2SelectionMask="x",IF(INDEX(RawDataRefData,$E1258,0)&gt;0,INDEX(RawDataRefData,$E1258,0)),"")),"")</f>
        <v>1</v>
      </c>
      <c r="AN1258" s="101">
        <f t="array" ref="AN1258">IF($AI1258,MAX(IF(G2SelectionMask="x",IF(INDEX(RawDataRefData,$E1258,0)&gt;0,INDEX(RawDataRefData,$E1258,0)),"")),"")</f>
        <v>4</v>
      </c>
      <c r="AO1258" s="101">
        <f t="shared" si="469"/>
        <v>2.2727272727272729</v>
      </c>
      <c r="AP1258" s="101">
        <f t="array" ref="AP1258">IF($AI1258,STDEVA(IF(G2SelectionMask="x",IF(INDEX(RawDataRefData,$E1258,0)&gt;0,INDEX(RawDataRefData,$E1258,0)),"")),"")</f>
        <v>1.1037127426019047</v>
      </c>
      <c r="AQ1258" s="100" t="b">
        <f t="shared" si="470"/>
        <v>0</v>
      </c>
      <c r="AR1258" s="100" t="str">
        <f t="array" ref="AR1258">IF($AQ1258,MEDIAN(IF(G3SelectionMask="x",IF(INDEX(RawDataRefData,$E1258,0)&gt;0,INDEX(RawDataRefData,$E1258,0)),"")),"")</f>
        <v/>
      </c>
      <c r="AS1258" s="100" t="str">
        <f t="array" ref="AS1258">IF($AQ1258,QUARTILE(IF(G3SelectionMask="x",IF(INDEX(RawDataRefData,$E1258,0)&gt;0,INDEX(RawDataRefData,$E1258,0)),""),1),"")</f>
        <v/>
      </c>
      <c r="AT1258" s="100" t="str">
        <f t="array" ref="AT1258">IF($AQ1258,QUARTILE(IF(G3SelectionMask="x",IF(INDEX(RawDataRefData,$E1258,0)&gt;0,INDEX(RawDataRefData,$E1258,0)),""),3),"")</f>
        <v/>
      </c>
      <c r="AU1258" s="100" t="str">
        <f t="array" ref="AU1258">IF($AQ1258,MIN(IF(G3SelectionMask="x",IF(INDEX(RawDataRefData,$E1258,0)&gt;0,INDEX(RawDataRefData,$E1258,0)),"")),"")</f>
        <v/>
      </c>
      <c r="AV1258" s="100" t="str">
        <f t="array" ref="AV1258">IF($AQ1258,MAX(IF(G3SelectionMask="x",IF(INDEX(RawDataRefData,$E1258,0)&gt;0,INDEX(RawDataRefData,$E1258,0)),"")),"")</f>
        <v/>
      </c>
      <c r="AW1258" s="100" t="str">
        <f t="shared" si="471"/>
        <v/>
      </c>
      <c r="AX1258" s="100" t="str">
        <f t="array" ref="AX1258">IF($AQ1258,STDEVA(IF(G3SelectionMask="x",IF(INDEX(RawDataRefData,$E1258,0)&gt;0,INDEX(RawDataRefData,$E1258,0)),"")),"")</f>
        <v/>
      </c>
      <c r="AY1258" s="101" t="b">
        <f t="shared" si="472"/>
        <v>0</v>
      </c>
      <c r="AZ1258" s="101" t="str">
        <f t="array" ref="AZ1258">IF($AY1258,MEDIAN(IF(G4SelectionMask="x",IF(INDEX(RawDataRefData,$E1258,0)&gt;0,INDEX(RawDataRefData,$E1258,0)),"")),"")</f>
        <v/>
      </c>
      <c r="BA1258" s="101" t="str">
        <f t="array" ref="BA1258">IF($AY1258,QUARTILE(IF(G4SelectionMask="x",IF(INDEX(RawDataRefData,$E1258,0)&gt;0,INDEX(RawDataRefData,$E1258,0)),""),1),"")</f>
        <v/>
      </c>
      <c r="BB1258" s="101" t="str">
        <f t="array" ref="BB1258">IF($AY1258,QUARTILE(IF(G4SelectionMask="x",IF(INDEX(RawDataRefData,$E1258,0)&gt;0,INDEX(RawDataRefData,$E1258,0)),""),3),"")</f>
        <v/>
      </c>
      <c r="BC1258" s="101" t="str">
        <f t="array" ref="BC1258">IF($AY1258,MIN(IF(G4SelectionMask="x",IF(INDEX(RawDataRefData,$E1258,0)&gt;0,INDEX(RawDataRefData,$E1258,0)),"")),"")</f>
        <v/>
      </c>
      <c r="BD1258" s="101" t="str">
        <f t="array" ref="BD1258">IF($AY1258,MAX(IF(G4SelectionMask="x",IF(INDEX(RawDataRefData,$E1258,0)&gt;0,INDEX(RawDataRefData,$E1258,0)),"")),"")</f>
        <v/>
      </c>
      <c r="BE1258" s="101" t="str">
        <f t="shared" si="473"/>
        <v/>
      </c>
      <c r="BF1258" s="101" t="str">
        <f t="array" ref="BF1258">IF($AY1258,STDEVA(IF(G4SelectionMask="x",IF(INDEX(RawDataRefData,$E1258,0)&gt;0,INDEX(RawDataRefData,$E1258,0)),"")),"")</f>
        <v/>
      </c>
      <c r="BG1258" s="100" t="b">
        <f t="shared" si="474"/>
        <v>0</v>
      </c>
      <c r="BH1258" s="100" t="str">
        <f t="array" ref="BH1258">IF($BG1258,MEDIAN(IF(G5SelectionMask="x",IF(INDEX(RawDataRefData,$E1258,0)&gt;0,INDEX(RawDataRefData,$E1258,0)),"")),"")</f>
        <v/>
      </c>
      <c r="BI1258" s="100" t="str">
        <f t="array" ref="BI1258">IF($BG1258,QUARTILE(IF(G5SelectionMask="x",IF(INDEX(RawDataRefData,$E1258,0)&gt;0,INDEX(RawDataRefData,$E1258,0)),""),1),"")</f>
        <v/>
      </c>
      <c r="BJ1258" s="100" t="str">
        <f t="array" ref="BJ1258">IF($BG1258,QUARTILE(IF(G5SelectionMask="x",IF(INDEX(RawDataRefData,$E1258,0)&gt;0,INDEX(RawDataRefData,$E1258,0)),""),3),"")</f>
        <v/>
      </c>
      <c r="BK1258" s="100" t="str">
        <f t="array" ref="BK1258">IF($BG1258,MIN(IF(G5SelectionMask="x",IF(INDEX(RawDataRefData,$E1258,0)&gt;0,INDEX(RawDataRefData,$E1258,0)),"")),"")</f>
        <v/>
      </c>
      <c r="BL1258" s="100" t="str">
        <f t="array" ref="BL1258">IF($BG1258,MAX(IF(G5SelectionMask="x",IF(INDEX(RawDataRefData,$E1258,0)&gt;0,INDEX(RawDataRefData,$E1258,0)),"")),"")</f>
        <v/>
      </c>
      <c r="BM1258" s="100" t="str">
        <f t="shared" si="475"/>
        <v/>
      </c>
      <c r="BN1258" s="103" t="str">
        <f t="array" ref="BN1258">IF($BG1258,STDEVA(IF(G5SelectionMask="x",IF(INDEX(RawDataRefData,$E1258,0)&gt;0,INDEX(RawDataRefData,$E1258,0)),"")),"")</f>
        <v/>
      </c>
      <c r="BO1258" s="104"/>
      <c r="BP1258" s="106">
        <v>2</v>
      </c>
      <c r="BQ1258" s="106">
        <v>4</v>
      </c>
      <c r="BR1258" s="106">
        <v>3</v>
      </c>
      <c r="BS1258" s="106">
        <v>2</v>
      </c>
      <c r="BT1258" s="106">
        <v>3</v>
      </c>
      <c r="BU1258" s="106">
        <v>1</v>
      </c>
      <c r="BV1258" s="106">
        <v>2</v>
      </c>
      <c r="BW1258" s="106">
        <v>2</v>
      </c>
      <c r="BX1258" s="106">
        <v>2</v>
      </c>
      <c r="BY1258" s="106">
        <v>1</v>
      </c>
      <c r="BZ1258" s="106">
        <v>2</v>
      </c>
      <c r="CA1258" s="106">
        <v>1</v>
      </c>
      <c r="CB1258" s="106">
        <v>4</v>
      </c>
      <c r="CC1258" s="106">
        <v>1</v>
      </c>
      <c r="CD1258" s="106">
        <v>2</v>
      </c>
    </row>
    <row r="1259" spans="1:82" hidden="1" x14ac:dyDescent="0.2">
      <c r="A1259" s="33" t="e">
        <f t="shared" si="476"/>
        <v>#NAME?</v>
      </c>
      <c r="B1259" s="218"/>
      <c r="C1259" s="212"/>
      <c r="D1259" s="224"/>
      <c r="E1259" s="72">
        <f t="shared" si="468"/>
        <v>1250</v>
      </c>
      <c r="F1259" s="9" t="s">
        <v>1311</v>
      </c>
      <c r="H1259" s="9" t="s">
        <v>1213</v>
      </c>
      <c r="I1259" s="9" t="s">
        <v>1623</v>
      </c>
      <c r="K1259" s="100">
        <f t="shared" si="453"/>
        <v>3</v>
      </c>
      <c r="L1259" s="100"/>
      <c r="M1259" s="100"/>
      <c r="N1259" s="100"/>
      <c r="O1259" s="100"/>
      <c r="P1259" s="101">
        <f t="shared" si="454"/>
        <v>4</v>
      </c>
      <c r="Q1259" s="102">
        <f t="shared" si="455"/>
        <v>1</v>
      </c>
      <c r="R1259" s="102">
        <f t="shared" si="456"/>
        <v>4</v>
      </c>
      <c r="S1259" s="102">
        <f t="shared" si="457"/>
        <v>3</v>
      </c>
      <c r="T1259" s="102">
        <f t="shared" si="458"/>
        <v>2</v>
      </c>
      <c r="U1259" s="102">
        <f t="shared" si="459"/>
        <v>1</v>
      </c>
      <c r="V1259" s="102">
        <f t="shared" si="460"/>
        <v>3</v>
      </c>
      <c r="W1259" s="102">
        <f t="shared" si="461"/>
        <v>4</v>
      </c>
      <c r="X1259" s="102">
        <f t="shared" si="462"/>
        <v>3</v>
      </c>
      <c r="Y1259" s="102">
        <f t="shared" si="463"/>
        <v>2</v>
      </c>
      <c r="Z1259" s="102">
        <f t="shared" si="464"/>
        <v>2</v>
      </c>
      <c r="AA1259" s="100" t="b">
        <f t="shared" si="465"/>
        <v>1</v>
      </c>
      <c r="AB1259" s="100">
        <f t="array" ref="AB1259">IF($AA1259,MEDIAN(IF(G1SelectionMask="x",IF(INDEX(RawDataRefData,$E1259,0)&gt;0,INDEX(RawDataRefData,$E1259,0)),"")),"")</f>
        <v>3</v>
      </c>
      <c r="AC1259" s="100">
        <f t="array" ref="AC1259">IF($AA1259,QUARTILE(IF(G1SelectionMask="x",IF(INDEX(RawDataRefData,$E1259,0)&gt;0,INDEX(RawDataRefData,$E1259,0)),""),1),"")</f>
        <v>2</v>
      </c>
      <c r="AD1259" s="100">
        <f t="array" ref="AD1259">IF($AA1259,QUARTILE(IF(G1SelectionMask="x",IF(INDEX(RawDataRefData,$E1259,0)&gt;0,INDEX(RawDataRefData,$E1259,0)),""),3),"")</f>
        <v>3.5</v>
      </c>
      <c r="AE1259" s="100">
        <f t="array" ref="AE1259">IF($AA1259,MIN(IF(G1SelectionMask="x",IF(INDEX(RawDataRefData,$E1259,0)&gt;0,INDEX(RawDataRefData,$E1259,0)),"")),"")</f>
        <v>1</v>
      </c>
      <c r="AF1259" s="100">
        <f t="array" ref="AF1259">IF($AA1259,MAX(IF(G1SelectionMask="x",IF(INDEX(RawDataRefData,$E1259,0)&gt;0,INDEX(RawDataRefData,$E1259,0)),"")),"")</f>
        <v>4</v>
      </c>
      <c r="AG1259" s="100">
        <f t="shared" si="466"/>
        <v>2.6363636363636362</v>
      </c>
      <c r="AH1259" s="100">
        <f t="array" ref="AH1259">IF($AA1259,STDEVA(IF(G1SelectionMask="x",IF(INDEX(RawDataRefData,$E1259,0)&gt;0,INDEX(RawDataRefData,$E1259,0)),"")),"")</f>
        <v>1.1200649331826502</v>
      </c>
      <c r="AI1259" s="101" t="b">
        <f t="shared" si="467"/>
        <v>1</v>
      </c>
      <c r="AJ1259" s="101">
        <f t="array" ref="AJ1259">IF($AI1259,MEDIAN(IF(G2SelectionMask="x",IF(INDEX(RawDataRefData,$E1259,0)&gt;0,INDEX(RawDataRefData,$E1259,0)),"")),"")</f>
        <v>2</v>
      </c>
      <c r="AK1259" s="101">
        <f t="array" ref="AK1259">IF($AI1259,QUARTILE(IF(G2SelectionMask="x",IF(INDEX(RawDataRefData,$E1259,0)&gt;0,INDEX(RawDataRefData,$E1259,0)),""),1),"")</f>
        <v>1.5</v>
      </c>
      <c r="AL1259" s="101">
        <f t="array" ref="AL1259">IF($AI1259,QUARTILE(IF(G2SelectionMask="x",IF(INDEX(RawDataRefData,$E1259,0)&gt;0,INDEX(RawDataRefData,$E1259,0)),""),3),"")</f>
        <v>3</v>
      </c>
      <c r="AM1259" s="101">
        <f t="array" ref="AM1259">IF($AI1259,MIN(IF(G2SelectionMask="x",IF(INDEX(RawDataRefData,$E1259,0)&gt;0,INDEX(RawDataRefData,$E1259,0)),"")),"")</f>
        <v>1</v>
      </c>
      <c r="AN1259" s="101">
        <f t="array" ref="AN1259">IF($AI1259,MAX(IF(G2SelectionMask="x",IF(INDEX(RawDataRefData,$E1259,0)&gt;0,INDEX(RawDataRefData,$E1259,0)),"")),"")</f>
        <v>4</v>
      </c>
      <c r="AO1259" s="101">
        <f t="shared" si="469"/>
        <v>2.3636363636363638</v>
      </c>
      <c r="AP1259" s="101">
        <f t="array" ref="AP1259">IF($AI1259,STDEVA(IF(G2SelectionMask="x",IF(INDEX(RawDataRefData,$E1259,0)&gt;0,INDEX(RawDataRefData,$E1259,0)),"")),"")</f>
        <v>1.1200649331826502</v>
      </c>
      <c r="AQ1259" s="100" t="b">
        <f t="shared" si="470"/>
        <v>0</v>
      </c>
      <c r="AR1259" s="100" t="str">
        <f t="array" ref="AR1259">IF($AQ1259,MEDIAN(IF(G3SelectionMask="x",IF(INDEX(RawDataRefData,$E1259,0)&gt;0,INDEX(RawDataRefData,$E1259,0)),"")),"")</f>
        <v/>
      </c>
      <c r="AS1259" s="100" t="str">
        <f t="array" ref="AS1259">IF($AQ1259,QUARTILE(IF(G3SelectionMask="x",IF(INDEX(RawDataRefData,$E1259,0)&gt;0,INDEX(RawDataRefData,$E1259,0)),""),1),"")</f>
        <v/>
      </c>
      <c r="AT1259" s="100" t="str">
        <f t="array" ref="AT1259">IF($AQ1259,QUARTILE(IF(G3SelectionMask="x",IF(INDEX(RawDataRefData,$E1259,0)&gt;0,INDEX(RawDataRefData,$E1259,0)),""),3),"")</f>
        <v/>
      </c>
      <c r="AU1259" s="100" t="str">
        <f t="array" ref="AU1259">IF($AQ1259,MIN(IF(G3SelectionMask="x",IF(INDEX(RawDataRefData,$E1259,0)&gt;0,INDEX(RawDataRefData,$E1259,0)),"")),"")</f>
        <v/>
      </c>
      <c r="AV1259" s="100" t="str">
        <f t="array" ref="AV1259">IF($AQ1259,MAX(IF(G3SelectionMask="x",IF(INDEX(RawDataRefData,$E1259,0)&gt;0,INDEX(RawDataRefData,$E1259,0)),"")),"")</f>
        <v/>
      </c>
      <c r="AW1259" s="100" t="str">
        <f t="shared" si="471"/>
        <v/>
      </c>
      <c r="AX1259" s="100" t="str">
        <f t="array" ref="AX1259">IF($AQ1259,STDEVA(IF(G3SelectionMask="x",IF(INDEX(RawDataRefData,$E1259,0)&gt;0,INDEX(RawDataRefData,$E1259,0)),"")),"")</f>
        <v/>
      </c>
      <c r="AY1259" s="101" t="b">
        <f t="shared" si="472"/>
        <v>0</v>
      </c>
      <c r="AZ1259" s="101" t="str">
        <f t="array" ref="AZ1259">IF($AY1259,MEDIAN(IF(G4SelectionMask="x",IF(INDEX(RawDataRefData,$E1259,0)&gt;0,INDEX(RawDataRefData,$E1259,0)),"")),"")</f>
        <v/>
      </c>
      <c r="BA1259" s="101" t="str">
        <f t="array" ref="BA1259">IF($AY1259,QUARTILE(IF(G4SelectionMask="x",IF(INDEX(RawDataRefData,$E1259,0)&gt;0,INDEX(RawDataRefData,$E1259,0)),""),1),"")</f>
        <v/>
      </c>
      <c r="BB1259" s="101" t="str">
        <f t="array" ref="BB1259">IF($AY1259,QUARTILE(IF(G4SelectionMask="x",IF(INDEX(RawDataRefData,$E1259,0)&gt;0,INDEX(RawDataRefData,$E1259,0)),""),3),"")</f>
        <v/>
      </c>
      <c r="BC1259" s="101" t="str">
        <f t="array" ref="BC1259">IF($AY1259,MIN(IF(G4SelectionMask="x",IF(INDEX(RawDataRefData,$E1259,0)&gt;0,INDEX(RawDataRefData,$E1259,0)),"")),"")</f>
        <v/>
      </c>
      <c r="BD1259" s="101" t="str">
        <f t="array" ref="BD1259">IF($AY1259,MAX(IF(G4SelectionMask="x",IF(INDEX(RawDataRefData,$E1259,0)&gt;0,INDEX(RawDataRefData,$E1259,0)),"")),"")</f>
        <v/>
      </c>
      <c r="BE1259" s="101" t="str">
        <f t="shared" si="473"/>
        <v/>
      </c>
      <c r="BF1259" s="101" t="str">
        <f t="array" ref="BF1259">IF($AY1259,STDEVA(IF(G4SelectionMask="x",IF(INDEX(RawDataRefData,$E1259,0)&gt;0,INDEX(RawDataRefData,$E1259,0)),"")),"")</f>
        <v/>
      </c>
      <c r="BG1259" s="100" t="b">
        <f t="shared" si="474"/>
        <v>0</v>
      </c>
      <c r="BH1259" s="100" t="str">
        <f t="array" ref="BH1259">IF($BG1259,MEDIAN(IF(G5SelectionMask="x",IF(INDEX(RawDataRefData,$E1259,0)&gt;0,INDEX(RawDataRefData,$E1259,0)),"")),"")</f>
        <v/>
      </c>
      <c r="BI1259" s="100" t="str">
        <f t="array" ref="BI1259">IF($BG1259,QUARTILE(IF(G5SelectionMask="x",IF(INDEX(RawDataRefData,$E1259,0)&gt;0,INDEX(RawDataRefData,$E1259,0)),""),1),"")</f>
        <v/>
      </c>
      <c r="BJ1259" s="100" t="str">
        <f t="array" ref="BJ1259">IF($BG1259,QUARTILE(IF(G5SelectionMask="x",IF(INDEX(RawDataRefData,$E1259,0)&gt;0,INDEX(RawDataRefData,$E1259,0)),""),3),"")</f>
        <v/>
      </c>
      <c r="BK1259" s="100" t="str">
        <f t="array" ref="BK1259">IF($BG1259,MIN(IF(G5SelectionMask="x",IF(INDEX(RawDataRefData,$E1259,0)&gt;0,INDEX(RawDataRefData,$E1259,0)),"")),"")</f>
        <v/>
      </c>
      <c r="BL1259" s="100" t="str">
        <f t="array" ref="BL1259">IF($BG1259,MAX(IF(G5SelectionMask="x",IF(INDEX(RawDataRefData,$E1259,0)&gt;0,INDEX(RawDataRefData,$E1259,0)),"")),"")</f>
        <v/>
      </c>
      <c r="BM1259" s="100" t="str">
        <f t="shared" si="475"/>
        <v/>
      </c>
      <c r="BN1259" s="103" t="str">
        <f t="array" ref="BN1259">IF($BG1259,STDEVA(IF(G5SelectionMask="x",IF(INDEX(RawDataRefData,$E1259,0)&gt;0,INDEX(RawDataRefData,$E1259,0)),"")),"")</f>
        <v/>
      </c>
      <c r="BO1259" s="104"/>
      <c r="BP1259" s="106">
        <v>3</v>
      </c>
      <c r="BQ1259" s="106">
        <v>4</v>
      </c>
      <c r="BR1259" s="106">
        <v>1</v>
      </c>
      <c r="BS1259" s="106">
        <v>4</v>
      </c>
      <c r="BT1259" s="106">
        <v>3</v>
      </c>
      <c r="BU1259" s="106">
        <v>2</v>
      </c>
      <c r="BV1259" s="106">
        <v>1</v>
      </c>
      <c r="BW1259" s="106">
        <v>3</v>
      </c>
      <c r="BX1259" s="106">
        <v>4</v>
      </c>
      <c r="BY1259" s="106">
        <v>3</v>
      </c>
      <c r="BZ1259" s="106">
        <v>2</v>
      </c>
      <c r="CA1259" s="106">
        <v>2</v>
      </c>
      <c r="CB1259" s="106">
        <v>3</v>
      </c>
      <c r="CC1259" s="106">
        <v>1</v>
      </c>
      <c r="CD1259" s="106">
        <v>1</v>
      </c>
    </row>
    <row r="1260" spans="1:82" hidden="1" x14ac:dyDescent="0.2">
      <c r="A1260" s="33" t="e">
        <f t="shared" si="476"/>
        <v>#NAME?</v>
      </c>
      <c r="B1260" s="218"/>
      <c r="C1260" s="212"/>
      <c r="D1260" s="224"/>
      <c r="E1260" s="72">
        <f t="shared" si="468"/>
        <v>1251</v>
      </c>
      <c r="F1260" s="9" t="s">
        <v>1312</v>
      </c>
      <c r="H1260" s="9" t="s">
        <v>1213</v>
      </c>
      <c r="I1260" s="9" t="s">
        <v>1623</v>
      </c>
      <c r="K1260" s="100">
        <f t="shared" si="453"/>
        <v>3</v>
      </c>
      <c r="L1260" s="100"/>
      <c r="M1260" s="100"/>
      <c r="N1260" s="100"/>
      <c r="O1260" s="100"/>
      <c r="P1260" s="101">
        <f t="shared" si="454"/>
        <v>4</v>
      </c>
      <c r="Q1260" s="102">
        <f t="shared" si="455"/>
        <v>1</v>
      </c>
      <c r="R1260" s="102">
        <f t="shared" si="456"/>
        <v>2</v>
      </c>
      <c r="S1260" s="102">
        <f t="shared" si="457"/>
        <v>2</v>
      </c>
      <c r="T1260" s="102">
        <f t="shared" si="458"/>
        <v>1</v>
      </c>
      <c r="U1260" s="102">
        <f t="shared" si="459"/>
        <v>2</v>
      </c>
      <c r="V1260" s="102">
        <f t="shared" si="460"/>
        <v>3</v>
      </c>
      <c r="W1260" s="102">
        <f t="shared" si="461"/>
        <v>1</v>
      </c>
      <c r="X1260" s="102">
        <f t="shared" si="462"/>
        <v>1</v>
      </c>
      <c r="Y1260" s="102">
        <f t="shared" si="463"/>
        <v>1</v>
      </c>
      <c r="Z1260" s="102">
        <f t="shared" si="464"/>
        <v>2</v>
      </c>
      <c r="AA1260" s="100" t="b">
        <f t="shared" si="465"/>
        <v>1</v>
      </c>
      <c r="AB1260" s="100">
        <f t="array" ref="AB1260">IF($AA1260,MEDIAN(IF(G1SelectionMask="x",IF(INDEX(RawDataRefData,$E1260,0)&gt;0,INDEX(RawDataRefData,$E1260,0)),"")),"")</f>
        <v>2</v>
      </c>
      <c r="AC1260" s="100">
        <f t="array" ref="AC1260">IF($AA1260,QUARTILE(IF(G1SelectionMask="x",IF(INDEX(RawDataRefData,$E1260,0)&gt;0,INDEX(RawDataRefData,$E1260,0)),""),1),"")</f>
        <v>1</v>
      </c>
      <c r="AD1260" s="100">
        <f t="array" ref="AD1260">IF($AA1260,QUARTILE(IF(G1SelectionMask="x",IF(INDEX(RawDataRefData,$E1260,0)&gt;0,INDEX(RawDataRefData,$E1260,0)),""),3),"")</f>
        <v>2</v>
      </c>
      <c r="AE1260" s="100">
        <f t="array" ref="AE1260">IF($AA1260,MIN(IF(G1SelectionMask="x",IF(INDEX(RawDataRefData,$E1260,0)&gt;0,INDEX(RawDataRefData,$E1260,0)),"")),"")</f>
        <v>1</v>
      </c>
      <c r="AF1260" s="100">
        <f t="array" ref="AF1260">IF($AA1260,MAX(IF(G1SelectionMask="x",IF(INDEX(RawDataRefData,$E1260,0)&gt;0,INDEX(RawDataRefData,$E1260,0)),"")),"")</f>
        <v>4</v>
      </c>
      <c r="AG1260" s="100">
        <f t="shared" si="466"/>
        <v>1.8181818181818181</v>
      </c>
      <c r="AH1260" s="100">
        <f t="array" ref="AH1260">IF($AA1260,STDEVA(IF(G1SelectionMask="x",IF(INDEX(RawDataRefData,$E1260,0)&gt;0,INDEX(RawDataRefData,$E1260,0)),"")),"")</f>
        <v>0.98164981721404265</v>
      </c>
      <c r="AI1260" s="101" t="b">
        <f t="shared" si="467"/>
        <v>1</v>
      </c>
      <c r="AJ1260" s="101">
        <f t="array" ref="AJ1260">IF($AI1260,MEDIAN(IF(G2SelectionMask="x",IF(INDEX(RawDataRefData,$E1260,0)&gt;0,INDEX(RawDataRefData,$E1260,0)),"")),"")</f>
        <v>2</v>
      </c>
      <c r="AK1260" s="101">
        <f t="array" ref="AK1260">IF($AI1260,QUARTILE(IF(G2SelectionMask="x",IF(INDEX(RawDataRefData,$E1260,0)&gt;0,INDEX(RawDataRefData,$E1260,0)),""),1),"")</f>
        <v>1</v>
      </c>
      <c r="AL1260" s="101">
        <f t="array" ref="AL1260">IF($AI1260,QUARTILE(IF(G2SelectionMask="x",IF(INDEX(RawDataRefData,$E1260,0)&gt;0,INDEX(RawDataRefData,$E1260,0)),""),3),"")</f>
        <v>3.5</v>
      </c>
      <c r="AM1260" s="101">
        <f t="array" ref="AM1260">IF($AI1260,MIN(IF(G2SelectionMask="x",IF(INDEX(RawDataRefData,$E1260,0)&gt;0,INDEX(RawDataRefData,$E1260,0)),"")),"")</f>
        <v>1</v>
      </c>
      <c r="AN1260" s="101">
        <f t="array" ref="AN1260">IF($AI1260,MAX(IF(G2SelectionMask="x",IF(INDEX(RawDataRefData,$E1260,0)&gt;0,INDEX(RawDataRefData,$E1260,0)),"")),"")</f>
        <v>4</v>
      </c>
      <c r="AO1260" s="101">
        <f t="shared" si="469"/>
        <v>2.3636363636363638</v>
      </c>
      <c r="AP1260" s="101">
        <f t="array" ref="AP1260">IF($AI1260,STDEVA(IF(G2SelectionMask="x",IF(INDEX(RawDataRefData,$E1260,0)&gt;0,INDEX(RawDataRefData,$E1260,0)),"")),"")</f>
        <v>1.2862913567871996</v>
      </c>
      <c r="AQ1260" s="100" t="b">
        <f t="shared" si="470"/>
        <v>0</v>
      </c>
      <c r="AR1260" s="100" t="str">
        <f t="array" ref="AR1260">IF($AQ1260,MEDIAN(IF(G3SelectionMask="x",IF(INDEX(RawDataRefData,$E1260,0)&gt;0,INDEX(RawDataRefData,$E1260,0)),"")),"")</f>
        <v/>
      </c>
      <c r="AS1260" s="100" t="str">
        <f t="array" ref="AS1260">IF($AQ1260,QUARTILE(IF(G3SelectionMask="x",IF(INDEX(RawDataRefData,$E1260,0)&gt;0,INDEX(RawDataRefData,$E1260,0)),""),1),"")</f>
        <v/>
      </c>
      <c r="AT1260" s="100" t="str">
        <f t="array" ref="AT1260">IF($AQ1260,QUARTILE(IF(G3SelectionMask="x",IF(INDEX(RawDataRefData,$E1260,0)&gt;0,INDEX(RawDataRefData,$E1260,0)),""),3),"")</f>
        <v/>
      </c>
      <c r="AU1260" s="100" t="str">
        <f t="array" ref="AU1260">IF($AQ1260,MIN(IF(G3SelectionMask="x",IF(INDEX(RawDataRefData,$E1260,0)&gt;0,INDEX(RawDataRefData,$E1260,0)),"")),"")</f>
        <v/>
      </c>
      <c r="AV1260" s="100" t="str">
        <f t="array" ref="AV1260">IF($AQ1260,MAX(IF(G3SelectionMask="x",IF(INDEX(RawDataRefData,$E1260,0)&gt;0,INDEX(RawDataRefData,$E1260,0)),"")),"")</f>
        <v/>
      </c>
      <c r="AW1260" s="100" t="str">
        <f t="shared" si="471"/>
        <v/>
      </c>
      <c r="AX1260" s="100" t="str">
        <f t="array" ref="AX1260">IF($AQ1260,STDEVA(IF(G3SelectionMask="x",IF(INDEX(RawDataRefData,$E1260,0)&gt;0,INDEX(RawDataRefData,$E1260,0)),"")),"")</f>
        <v/>
      </c>
      <c r="AY1260" s="101" t="b">
        <f t="shared" si="472"/>
        <v>0</v>
      </c>
      <c r="AZ1260" s="101" t="str">
        <f t="array" ref="AZ1260">IF($AY1260,MEDIAN(IF(G4SelectionMask="x",IF(INDEX(RawDataRefData,$E1260,0)&gt;0,INDEX(RawDataRefData,$E1260,0)),"")),"")</f>
        <v/>
      </c>
      <c r="BA1260" s="101" t="str">
        <f t="array" ref="BA1260">IF($AY1260,QUARTILE(IF(G4SelectionMask="x",IF(INDEX(RawDataRefData,$E1260,0)&gt;0,INDEX(RawDataRefData,$E1260,0)),""),1),"")</f>
        <v/>
      </c>
      <c r="BB1260" s="101" t="str">
        <f t="array" ref="BB1260">IF($AY1260,QUARTILE(IF(G4SelectionMask="x",IF(INDEX(RawDataRefData,$E1260,0)&gt;0,INDEX(RawDataRefData,$E1260,0)),""),3),"")</f>
        <v/>
      </c>
      <c r="BC1260" s="101" t="str">
        <f t="array" ref="BC1260">IF($AY1260,MIN(IF(G4SelectionMask="x",IF(INDEX(RawDataRefData,$E1260,0)&gt;0,INDEX(RawDataRefData,$E1260,0)),"")),"")</f>
        <v/>
      </c>
      <c r="BD1260" s="101" t="str">
        <f t="array" ref="BD1260">IF($AY1260,MAX(IF(G4SelectionMask="x",IF(INDEX(RawDataRefData,$E1260,0)&gt;0,INDEX(RawDataRefData,$E1260,0)),"")),"")</f>
        <v/>
      </c>
      <c r="BE1260" s="101" t="str">
        <f t="shared" si="473"/>
        <v/>
      </c>
      <c r="BF1260" s="101" t="str">
        <f t="array" ref="BF1260">IF($AY1260,STDEVA(IF(G4SelectionMask="x",IF(INDEX(RawDataRefData,$E1260,0)&gt;0,INDEX(RawDataRefData,$E1260,0)),"")),"")</f>
        <v/>
      </c>
      <c r="BG1260" s="100" t="b">
        <f t="shared" si="474"/>
        <v>0</v>
      </c>
      <c r="BH1260" s="100" t="str">
        <f t="array" ref="BH1260">IF($BG1260,MEDIAN(IF(G5SelectionMask="x",IF(INDEX(RawDataRefData,$E1260,0)&gt;0,INDEX(RawDataRefData,$E1260,0)),"")),"")</f>
        <v/>
      </c>
      <c r="BI1260" s="100" t="str">
        <f t="array" ref="BI1260">IF($BG1260,QUARTILE(IF(G5SelectionMask="x",IF(INDEX(RawDataRefData,$E1260,0)&gt;0,INDEX(RawDataRefData,$E1260,0)),""),1),"")</f>
        <v/>
      </c>
      <c r="BJ1260" s="100" t="str">
        <f t="array" ref="BJ1260">IF($BG1260,QUARTILE(IF(G5SelectionMask="x",IF(INDEX(RawDataRefData,$E1260,0)&gt;0,INDEX(RawDataRefData,$E1260,0)),""),3),"")</f>
        <v/>
      </c>
      <c r="BK1260" s="100" t="str">
        <f t="array" ref="BK1260">IF($BG1260,MIN(IF(G5SelectionMask="x",IF(INDEX(RawDataRefData,$E1260,0)&gt;0,INDEX(RawDataRefData,$E1260,0)),"")),"")</f>
        <v/>
      </c>
      <c r="BL1260" s="100" t="str">
        <f t="array" ref="BL1260">IF($BG1260,MAX(IF(G5SelectionMask="x",IF(INDEX(RawDataRefData,$E1260,0)&gt;0,INDEX(RawDataRefData,$E1260,0)),"")),"")</f>
        <v/>
      </c>
      <c r="BM1260" s="100" t="str">
        <f t="shared" si="475"/>
        <v/>
      </c>
      <c r="BN1260" s="103" t="str">
        <f t="array" ref="BN1260">IF($BG1260,STDEVA(IF(G5SelectionMask="x",IF(INDEX(RawDataRefData,$E1260,0)&gt;0,INDEX(RawDataRefData,$E1260,0)),"")),"")</f>
        <v/>
      </c>
      <c r="BO1260" s="104"/>
      <c r="BP1260" s="106">
        <v>3</v>
      </c>
      <c r="BQ1260" s="106">
        <v>4</v>
      </c>
      <c r="BR1260" s="106">
        <v>1</v>
      </c>
      <c r="BS1260" s="106">
        <v>2</v>
      </c>
      <c r="BT1260" s="106">
        <v>2</v>
      </c>
      <c r="BU1260" s="106">
        <v>1</v>
      </c>
      <c r="BV1260" s="106">
        <v>2</v>
      </c>
      <c r="BW1260" s="106">
        <v>3</v>
      </c>
      <c r="BX1260" s="106">
        <v>1</v>
      </c>
      <c r="BY1260" s="106">
        <v>1</v>
      </c>
      <c r="BZ1260" s="106">
        <v>1</v>
      </c>
      <c r="CA1260" s="106">
        <v>2</v>
      </c>
      <c r="CB1260" s="106">
        <v>4</v>
      </c>
      <c r="CC1260" s="106">
        <v>4</v>
      </c>
      <c r="CD1260" s="106">
        <v>3</v>
      </c>
    </row>
    <row r="1261" spans="1:82" hidden="1" x14ac:dyDescent="0.2">
      <c r="A1261" s="33" t="e">
        <f t="shared" si="476"/>
        <v>#NAME?</v>
      </c>
      <c r="B1261" s="218"/>
      <c r="C1261" s="212"/>
      <c r="D1261" s="224"/>
      <c r="E1261" s="72">
        <f t="shared" si="468"/>
        <v>1252</v>
      </c>
      <c r="F1261" s="9" t="s">
        <v>1315</v>
      </c>
      <c r="H1261" s="9" t="s">
        <v>1214</v>
      </c>
      <c r="I1261" s="9" t="s">
        <v>1623</v>
      </c>
      <c r="K1261" s="100">
        <f t="shared" si="453"/>
        <v>3</v>
      </c>
      <c r="L1261" s="100"/>
      <c r="M1261" s="100"/>
      <c r="N1261" s="100"/>
      <c r="O1261" s="100"/>
      <c r="P1261" s="101">
        <f t="shared" si="454"/>
        <v>1</v>
      </c>
      <c r="Q1261" s="102">
        <f t="shared" si="455"/>
        <v>2</v>
      </c>
      <c r="R1261" s="102">
        <f t="shared" si="456"/>
        <v>4</v>
      </c>
      <c r="S1261" s="102">
        <f t="shared" si="457"/>
        <v>4</v>
      </c>
      <c r="T1261" s="102">
        <f t="shared" si="458"/>
        <v>1</v>
      </c>
      <c r="U1261" s="102">
        <f t="shared" si="459"/>
        <v>4</v>
      </c>
      <c r="V1261" s="102">
        <f t="shared" si="460"/>
        <v>4</v>
      </c>
      <c r="W1261" s="102">
        <f t="shared" si="461"/>
        <v>3</v>
      </c>
      <c r="X1261" s="102">
        <f t="shared" si="462"/>
        <v>2</v>
      </c>
      <c r="Y1261" s="102">
        <f t="shared" si="463"/>
        <v>1</v>
      </c>
      <c r="Z1261" s="102">
        <f t="shared" si="464"/>
        <v>4</v>
      </c>
      <c r="AA1261" s="100" t="b">
        <f t="shared" si="465"/>
        <v>1</v>
      </c>
      <c r="AB1261" s="100">
        <f t="array" ref="AB1261">IF($AA1261,MEDIAN(IF(G1SelectionMask="x",IF(INDEX(RawDataRefData,$E1261,0)&gt;0,INDEX(RawDataRefData,$E1261,0)),"")),"")</f>
        <v>3</v>
      </c>
      <c r="AC1261" s="100">
        <f t="array" ref="AC1261">IF($AA1261,QUARTILE(IF(G1SelectionMask="x",IF(INDEX(RawDataRefData,$E1261,0)&gt;0,INDEX(RawDataRefData,$E1261,0)),""),1),"")</f>
        <v>1.5</v>
      </c>
      <c r="AD1261" s="100">
        <f t="array" ref="AD1261">IF($AA1261,QUARTILE(IF(G1SelectionMask="x",IF(INDEX(RawDataRefData,$E1261,0)&gt;0,INDEX(RawDataRefData,$E1261,0)),""),3),"")</f>
        <v>4</v>
      </c>
      <c r="AE1261" s="100">
        <f t="array" ref="AE1261">IF($AA1261,MIN(IF(G1SelectionMask="x",IF(INDEX(RawDataRefData,$E1261,0)&gt;0,INDEX(RawDataRefData,$E1261,0)),"")),"")</f>
        <v>1</v>
      </c>
      <c r="AF1261" s="100">
        <f t="array" ref="AF1261">IF($AA1261,MAX(IF(G1SelectionMask="x",IF(INDEX(RawDataRefData,$E1261,0)&gt;0,INDEX(RawDataRefData,$E1261,0)),"")),"")</f>
        <v>4</v>
      </c>
      <c r="AG1261" s="100">
        <f t="shared" si="466"/>
        <v>2.7272727272727271</v>
      </c>
      <c r="AH1261" s="100">
        <f t="array" ref="AH1261">IF($AA1261,STDEVA(IF(G1SelectionMask="x",IF(INDEX(RawDataRefData,$E1261,0)&gt;0,INDEX(RawDataRefData,$E1261,0)),"")),"")</f>
        <v>1.3483997249264843</v>
      </c>
      <c r="AI1261" s="101" t="b">
        <f t="shared" si="467"/>
        <v>1</v>
      </c>
      <c r="AJ1261" s="101">
        <f t="array" ref="AJ1261">IF($AI1261,MEDIAN(IF(G2SelectionMask="x",IF(INDEX(RawDataRefData,$E1261,0)&gt;0,INDEX(RawDataRefData,$E1261,0)),"")),"")</f>
        <v>4</v>
      </c>
      <c r="AK1261" s="101">
        <f t="array" ref="AK1261">IF($AI1261,QUARTILE(IF(G2SelectionMask="x",IF(INDEX(RawDataRefData,$E1261,0)&gt;0,INDEX(RawDataRefData,$E1261,0)),""),1),"")</f>
        <v>1.5</v>
      </c>
      <c r="AL1261" s="101">
        <f t="array" ref="AL1261">IF($AI1261,QUARTILE(IF(G2SelectionMask="x",IF(INDEX(RawDataRefData,$E1261,0)&gt;0,INDEX(RawDataRefData,$E1261,0)),""),3),"")</f>
        <v>4</v>
      </c>
      <c r="AM1261" s="101">
        <f t="array" ref="AM1261">IF($AI1261,MIN(IF(G2SelectionMask="x",IF(INDEX(RawDataRefData,$E1261,0)&gt;0,INDEX(RawDataRefData,$E1261,0)),"")),"")</f>
        <v>1</v>
      </c>
      <c r="AN1261" s="101">
        <f t="array" ref="AN1261">IF($AI1261,MAX(IF(G2SelectionMask="x",IF(INDEX(RawDataRefData,$E1261,0)&gt;0,INDEX(RawDataRefData,$E1261,0)),"")),"")</f>
        <v>4</v>
      </c>
      <c r="AO1261" s="101">
        <f t="shared" si="469"/>
        <v>2.9090909090909092</v>
      </c>
      <c r="AP1261" s="101">
        <f t="array" ref="AP1261">IF($AI1261,STDEVA(IF(G2SelectionMask="x",IF(INDEX(RawDataRefData,$E1261,0)&gt;0,INDEX(RawDataRefData,$E1261,0)),"")),"")</f>
        <v>1.3751033019046572</v>
      </c>
      <c r="AQ1261" s="100" t="b">
        <f t="shared" si="470"/>
        <v>0</v>
      </c>
      <c r="AR1261" s="100" t="str">
        <f t="array" ref="AR1261">IF($AQ1261,MEDIAN(IF(G3SelectionMask="x",IF(INDEX(RawDataRefData,$E1261,0)&gt;0,INDEX(RawDataRefData,$E1261,0)),"")),"")</f>
        <v/>
      </c>
      <c r="AS1261" s="100" t="str">
        <f t="array" ref="AS1261">IF($AQ1261,QUARTILE(IF(G3SelectionMask="x",IF(INDEX(RawDataRefData,$E1261,0)&gt;0,INDEX(RawDataRefData,$E1261,0)),""),1),"")</f>
        <v/>
      </c>
      <c r="AT1261" s="100" t="str">
        <f t="array" ref="AT1261">IF($AQ1261,QUARTILE(IF(G3SelectionMask="x",IF(INDEX(RawDataRefData,$E1261,0)&gt;0,INDEX(RawDataRefData,$E1261,0)),""),3),"")</f>
        <v/>
      </c>
      <c r="AU1261" s="100" t="str">
        <f t="array" ref="AU1261">IF($AQ1261,MIN(IF(G3SelectionMask="x",IF(INDEX(RawDataRefData,$E1261,0)&gt;0,INDEX(RawDataRefData,$E1261,0)),"")),"")</f>
        <v/>
      </c>
      <c r="AV1261" s="100" t="str">
        <f t="array" ref="AV1261">IF($AQ1261,MAX(IF(G3SelectionMask="x",IF(INDEX(RawDataRefData,$E1261,0)&gt;0,INDEX(RawDataRefData,$E1261,0)),"")),"")</f>
        <v/>
      </c>
      <c r="AW1261" s="100" t="str">
        <f t="shared" si="471"/>
        <v/>
      </c>
      <c r="AX1261" s="100" t="str">
        <f t="array" ref="AX1261">IF($AQ1261,STDEVA(IF(G3SelectionMask="x",IF(INDEX(RawDataRefData,$E1261,0)&gt;0,INDEX(RawDataRefData,$E1261,0)),"")),"")</f>
        <v/>
      </c>
      <c r="AY1261" s="101" t="b">
        <f t="shared" si="472"/>
        <v>0</v>
      </c>
      <c r="AZ1261" s="101" t="str">
        <f t="array" ref="AZ1261">IF($AY1261,MEDIAN(IF(G4SelectionMask="x",IF(INDEX(RawDataRefData,$E1261,0)&gt;0,INDEX(RawDataRefData,$E1261,0)),"")),"")</f>
        <v/>
      </c>
      <c r="BA1261" s="101" t="str">
        <f t="array" ref="BA1261">IF($AY1261,QUARTILE(IF(G4SelectionMask="x",IF(INDEX(RawDataRefData,$E1261,0)&gt;0,INDEX(RawDataRefData,$E1261,0)),""),1),"")</f>
        <v/>
      </c>
      <c r="BB1261" s="101" t="str">
        <f t="array" ref="BB1261">IF($AY1261,QUARTILE(IF(G4SelectionMask="x",IF(INDEX(RawDataRefData,$E1261,0)&gt;0,INDEX(RawDataRefData,$E1261,0)),""),3),"")</f>
        <v/>
      </c>
      <c r="BC1261" s="101" t="str">
        <f t="array" ref="BC1261">IF($AY1261,MIN(IF(G4SelectionMask="x",IF(INDEX(RawDataRefData,$E1261,0)&gt;0,INDEX(RawDataRefData,$E1261,0)),"")),"")</f>
        <v/>
      </c>
      <c r="BD1261" s="101" t="str">
        <f t="array" ref="BD1261">IF($AY1261,MAX(IF(G4SelectionMask="x",IF(INDEX(RawDataRefData,$E1261,0)&gt;0,INDEX(RawDataRefData,$E1261,0)),"")),"")</f>
        <v/>
      </c>
      <c r="BE1261" s="101" t="str">
        <f t="shared" si="473"/>
        <v/>
      </c>
      <c r="BF1261" s="101" t="str">
        <f t="array" ref="BF1261">IF($AY1261,STDEVA(IF(G4SelectionMask="x",IF(INDEX(RawDataRefData,$E1261,0)&gt;0,INDEX(RawDataRefData,$E1261,0)),"")),"")</f>
        <v/>
      </c>
      <c r="BG1261" s="100" t="b">
        <f t="shared" si="474"/>
        <v>0</v>
      </c>
      <c r="BH1261" s="100" t="str">
        <f t="array" ref="BH1261">IF($BG1261,MEDIAN(IF(G5SelectionMask="x",IF(INDEX(RawDataRefData,$E1261,0)&gt;0,INDEX(RawDataRefData,$E1261,0)),"")),"")</f>
        <v/>
      </c>
      <c r="BI1261" s="100" t="str">
        <f t="array" ref="BI1261">IF($BG1261,QUARTILE(IF(G5SelectionMask="x",IF(INDEX(RawDataRefData,$E1261,0)&gt;0,INDEX(RawDataRefData,$E1261,0)),""),1),"")</f>
        <v/>
      </c>
      <c r="BJ1261" s="100" t="str">
        <f t="array" ref="BJ1261">IF($BG1261,QUARTILE(IF(G5SelectionMask="x",IF(INDEX(RawDataRefData,$E1261,0)&gt;0,INDEX(RawDataRefData,$E1261,0)),""),3),"")</f>
        <v/>
      </c>
      <c r="BK1261" s="100" t="str">
        <f t="array" ref="BK1261">IF($BG1261,MIN(IF(G5SelectionMask="x",IF(INDEX(RawDataRefData,$E1261,0)&gt;0,INDEX(RawDataRefData,$E1261,0)),"")),"")</f>
        <v/>
      </c>
      <c r="BL1261" s="100" t="str">
        <f t="array" ref="BL1261">IF($BG1261,MAX(IF(G5SelectionMask="x",IF(INDEX(RawDataRefData,$E1261,0)&gt;0,INDEX(RawDataRefData,$E1261,0)),"")),"")</f>
        <v/>
      </c>
      <c r="BM1261" s="100" t="str">
        <f t="shared" si="475"/>
        <v/>
      </c>
      <c r="BN1261" s="103" t="str">
        <f t="array" ref="BN1261">IF($BG1261,STDEVA(IF(G5SelectionMask="x",IF(INDEX(RawDataRefData,$E1261,0)&gt;0,INDEX(RawDataRefData,$E1261,0)),"")),"")</f>
        <v/>
      </c>
      <c r="BO1261" s="104"/>
      <c r="BP1261" s="106">
        <v>3</v>
      </c>
      <c r="BQ1261" s="106">
        <v>1</v>
      </c>
      <c r="BR1261" s="106">
        <v>2</v>
      </c>
      <c r="BS1261" s="106">
        <v>4</v>
      </c>
      <c r="BT1261" s="106">
        <v>4</v>
      </c>
      <c r="BU1261" s="106">
        <v>1</v>
      </c>
      <c r="BV1261" s="106">
        <v>4</v>
      </c>
      <c r="BW1261" s="106">
        <v>4</v>
      </c>
      <c r="BX1261" s="106">
        <v>3</v>
      </c>
      <c r="BY1261" s="106">
        <v>2</v>
      </c>
      <c r="BZ1261" s="106">
        <v>1</v>
      </c>
      <c r="CA1261" s="106">
        <v>4</v>
      </c>
      <c r="CB1261" s="106">
        <v>4</v>
      </c>
      <c r="CC1261" s="106">
        <v>4</v>
      </c>
      <c r="CD1261" s="106">
        <v>4</v>
      </c>
    </row>
    <row r="1262" spans="1:82" hidden="1" x14ac:dyDescent="0.2">
      <c r="A1262" s="33" t="e">
        <f t="shared" si="476"/>
        <v>#NAME?</v>
      </c>
      <c r="B1262" s="218"/>
      <c r="C1262" s="212"/>
      <c r="D1262" s="224"/>
      <c r="E1262" s="72">
        <f t="shared" si="468"/>
        <v>1253</v>
      </c>
      <c r="F1262" s="9" t="s">
        <v>1316</v>
      </c>
      <c r="H1262" s="9" t="s">
        <v>1214</v>
      </c>
      <c r="I1262" s="9" t="s">
        <v>1623</v>
      </c>
      <c r="K1262" s="100">
        <f t="shared" si="453"/>
        <v>1</v>
      </c>
      <c r="L1262" s="100"/>
      <c r="M1262" s="100"/>
      <c r="N1262" s="100"/>
      <c r="O1262" s="100"/>
      <c r="P1262" s="101">
        <f t="shared" si="454"/>
        <v>3</v>
      </c>
      <c r="Q1262" s="102">
        <f t="shared" si="455"/>
        <v>3</v>
      </c>
      <c r="R1262" s="102">
        <f t="shared" si="456"/>
        <v>3</v>
      </c>
      <c r="S1262" s="102">
        <f t="shared" si="457"/>
        <v>2</v>
      </c>
      <c r="T1262" s="102">
        <f t="shared" si="458"/>
        <v>3</v>
      </c>
      <c r="U1262" s="102">
        <f t="shared" si="459"/>
        <v>1</v>
      </c>
      <c r="V1262" s="102">
        <f t="shared" si="460"/>
        <v>4</v>
      </c>
      <c r="W1262" s="102">
        <f t="shared" si="461"/>
        <v>2</v>
      </c>
      <c r="X1262" s="102">
        <f t="shared" si="462"/>
        <v>4</v>
      </c>
      <c r="Y1262" s="102">
        <f t="shared" si="463"/>
        <v>2</v>
      </c>
      <c r="Z1262" s="102">
        <f t="shared" si="464"/>
        <v>3</v>
      </c>
      <c r="AA1262" s="100" t="b">
        <f t="shared" si="465"/>
        <v>1</v>
      </c>
      <c r="AB1262" s="100">
        <f t="array" ref="AB1262">IF($AA1262,MEDIAN(IF(G1SelectionMask="x",IF(INDEX(RawDataRefData,$E1262,0)&gt;0,INDEX(RawDataRefData,$E1262,0)),"")),"")</f>
        <v>3</v>
      </c>
      <c r="AC1262" s="100">
        <f t="array" ref="AC1262">IF($AA1262,QUARTILE(IF(G1SelectionMask="x",IF(INDEX(RawDataRefData,$E1262,0)&gt;0,INDEX(RawDataRefData,$E1262,0)),""),1),"")</f>
        <v>2</v>
      </c>
      <c r="AD1262" s="100">
        <f t="array" ref="AD1262">IF($AA1262,QUARTILE(IF(G1SelectionMask="x",IF(INDEX(RawDataRefData,$E1262,0)&gt;0,INDEX(RawDataRefData,$E1262,0)),""),3),"")</f>
        <v>3</v>
      </c>
      <c r="AE1262" s="100">
        <f t="array" ref="AE1262">IF($AA1262,MIN(IF(G1SelectionMask="x",IF(INDEX(RawDataRefData,$E1262,0)&gt;0,INDEX(RawDataRefData,$E1262,0)),"")),"")</f>
        <v>1</v>
      </c>
      <c r="AF1262" s="100">
        <f t="array" ref="AF1262">IF($AA1262,MAX(IF(G1SelectionMask="x",IF(INDEX(RawDataRefData,$E1262,0)&gt;0,INDEX(RawDataRefData,$E1262,0)),"")),"")</f>
        <v>4</v>
      </c>
      <c r="AG1262" s="100">
        <f t="shared" si="466"/>
        <v>2.7272727272727271</v>
      </c>
      <c r="AH1262" s="100">
        <f t="array" ref="AH1262">IF($AA1262,STDEVA(IF(G1SelectionMask="x",IF(INDEX(RawDataRefData,$E1262,0)&gt;0,INDEX(RawDataRefData,$E1262,0)),"")),"")</f>
        <v>0.90453403373329111</v>
      </c>
      <c r="AI1262" s="101" t="b">
        <f t="shared" si="467"/>
        <v>1</v>
      </c>
      <c r="AJ1262" s="101">
        <f t="array" ref="AJ1262">IF($AI1262,MEDIAN(IF(G2SelectionMask="x",IF(INDEX(RawDataRefData,$E1262,0)&gt;0,INDEX(RawDataRefData,$E1262,0)),"")),"")</f>
        <v>2</v>
      </c>
      <c r="AK1262" s="101">
        <f t="array" ref="AK1262">IF($AI1262,QUARTILE(IF(G2SelectionMask="x",IF(INDEX(RawDataRefData,$E1262,0)&gt;0,INDEX(RawDataRefData,$E1262,0)),""),1),"")</f>
        <v>1.5</v>
      </c>
      <c r="AL1262" s="101">
        <f t="array" ref="AL1262">IF($AI1262,QUARTILE(IF(G2SelectionMask="x",IF(INDEX(RawDataRefData,$E1262,0)&gt;0,INDEX(RawDataRefData,$E1262,0)),""),3),"")</f>
        <v>3</v>
      </c>
      <c r="AM1262" s="101">
        <f t="array" ref="AM1262">IF($AI1262,MIN(IF(G2SelectionMask="x",IF(INDEX(RawDataRefData,$E1262,0)&gt;0,INDEX(RawDataRefData,$E1262,0)),"")),"")</f>
        <v>1</v>
      </c>
      <c r="AN1262" s="101">
        <f t="array" ref="AN1262">IF($AI1262,MAX(IF(G2SelectionMask="x",IF(INDEX(RawDataRefData,$E1262,0)&gt;0,INDEX(RawDataRefData,$E1262,0)),"")),"")</f>
        <v>4</v>
      </c>
      <c r="AO1262" s="101">
        <f t="shared" si="469"/>
        <v>2.2727272727272729</v>
      </c>
      <c r="AP1262" s="101">
        <f t="array" ref="AP1262">IF($AI1262,STDEVA(IF(G2SelectionMask="x",IF(INDEX(RawDataRefData,$E1262,0)&gt;0,INDEX(RawDataRefData,$E1262,0)),"")),"")</f>
        <v>1.009049958219026</v>
      </c>
      <c r="AQ1262" s="100" t="b">
        <f t="shared" si="470"/>
        <v>0</v>
      </c>
      <c r="AR1262" s="100" t="str">
        <f t="array" ref="AR1262">IF($AQ1262,MEDIAN(IF(G3SelectionMask="x",IF(INDEX(RawDataRefData,$E1262,0)&gt;0,INDEX(RawDataRefData,$E1262,0)),"")),"")</f>
        <v/>
      </c>
      <c r="AS1262" s="100" t="str">
        <f t="array" ref="AS1262">IF($AQ1262,QUARTILE(IF(G3SelectionMask="x",IF(INDEX(RawDataRefData,$E1262,0)&gt;0,INDEX(RawDataRefData,$E1262,0)),""),1),"")</f>
        <v/>
      </c>
      <c r="AT1262" s="100" t="str">
        <f t="array" ref="AT1262">IF($AQ1262,QUARTILE(IF(G3SelectionMask="x",IF(INDEX(RawDataRefData,$E1262,0)&gt;0,INDEX(RawDataRefData,$E1262,0)),""),3),"")</f>
        <v/>
      </c>
      <c r="AU1262" s="100" t="str">
        <f t="array" ref="AU1262">IF($AQ1262,MIN(IF(G3SelectionMask="x",IF(INDEX(RawDataRefData,$E1262,0)&gt;0,INDEX(RawDataRefData,$E1262,0)),"")),"")</f>
        <v/>
      </c>
      <c r="AV1262" s="100" t="str">
        <f t="array" ref="AV1262">IF($AQ1262,MAX(IF(G3SelectionMask="x",IF(INDEX(RawDataRefData,$E1262,0)&gt;0,INDEX(RawDataRefData,$E1262,0)),"")),"")</f>
        <v/>
      </c>
      <c r="AW1262" s="100" t="str">
        <f t="shared" si="471"/>
        <v/>
      </c>
      <c r="AX1262" s="100" t="str">
        <f t="array" ref="AX1262">IF($AQ1262,STDEVA(IF(G3SelectionMask="x",IF(INDEX(RawDataRefData,$E1262,0)&gt;0,INDEX(RawDataRefData,$E1262,0)),"")),"")</f>
        <v/>
      </c>
      <c r="AY1262" s="101" t="b">
        <f t="shared" si="472"/>
        <v>0</v>
      </c>
      <c r="AZ1262" s="101" t="str">
        <f t="array" ref="AZ1262">IF($AY1262,MEDIAN(IF(G4SelectionMask="x",IF(INDEX(RawDataRefData,$E1262,0)&gt;0,INDEX(RawDataRefData,$E1262,0)),"")),"")</f>
        <v/>
      </c>
      <c r="BA1262" s="101" t="str">
        <f t="array" ref="BA1262">IF($AY1262,QUARTILE(IF(G4SelectionMask="x",IF(INDEX(RawDataRefData,$E1262,0)&gt;0,INDEX(RawDataRefData,$E1262,0)),""),1),"")</f>
        <v/>
      </c>
      <c r="BB1262" s="101" t="str">
        <f t="array" ref="BB1262">IF($AY1262,QUARTILE(IF(G4SelectionMask="x",IF(INDEX(RawDataRefData,$E1262,0)&gt;0,INDEX(RawDataRefData,$E1262,0)),""),3),"")</f>
        <v/>
      </c>
      <c r="BC1262" s="101" t="str">
        <f t="array" ref="BC1262">IF($AY1262,MIN(IF(G4SelectionMask="x",IF(INDEX(RawDataRefData,$E1262,0)&gt;0,INDEX(RawDataRefData,$E1262,0)),"")),"")</f>
        <v/>
      </c>
      <c r="BD1262" s="101" t="str">
        <f t="array" ref="BD1262">IF($AY1262,MAX(IF(G4SelectionMask="x",IF(INDEX(RawDataRefData,$E1262,0)&gt;0,INDEX(RawDataRefData,$E1262,0)),"")),"")</f>
        <v/>
      </c>
      <c r="BE1262" s="101" t="str">
        <f t="shared" si="473"/>
        <v/>
      </c>
      <c r="BF1262" s="101" t="str">
        <f t="array" ref="BF1262">IF($AY1262,STDEVA(IF(G4SelectionMask="x",IF(INDEX(RawDataRefData,$E1262,0)&gt;0,INDEX(RawDataRefData,$E1262,0)),"")),"")</f>
        <v/>
      </c>
      <c r="BG1262" s="100" t="b">
        <f t="shared" si="474"/>
        <v>0</v>
      </c>
      <c r="BH1262" s="100" t="str">
        <f t="array" ref="BH1262">IF($BG1262,MEDIAN(IF(G5SelectionMask="x",IF(INDEX(RawDataRefData,$E1262,0)&gt;0,INDEX(RawDataRefData,$E1262,0)),"")),"")</f>
        <v/>
      </c>
      <c r="BI1262" s="100" t="str">
        <f t="array" ref="BI1262">IF($BG1262,QUARTILE(IF(G5SelectionMask="x",IF(INDEX(RawDataRefData,$E1262,0)&gt;0,INDEX(RawDataRefData,$E1262,0)),""),1),"")</f>
        <v/>
      </c>
      <c r="BJ1262" s="100" t="str">
        <f t="array" ref="BJ1262">IF($BG1262,QUARTILE(IF(G5SelectionMask="x",IF(INDEX(RawDataRefData,$E1262,0)&gt;0,INDEX(RawDataRefData,$E1262,0)),""),3),"")</f>
        <v/>
      </c>
      <c r="BK1262" s="100" t="str">
        <f t="array" ref="BK1262">IF($BG1262,MIN(IF(G5SelectionMask="x",IF(INDEX(RawDataRefData,$E1262,0)&gt;0,INDEX(RawDataRefData,$E1262,0)),"")),"")</f>
        <v/>
      </c>
      <c r="BL1262" s="100" t="str">
        <f t="array" ref="BL1262">IF($BG1262,MAX(IF(G5SelectionMask="x",IF(INDEX(RawDataRefData,$E1262,0)&gt;0,INDEX(RawDataRefData,$E1262,0)),"")),"")</f>
        <v/>
      </c>
      <c r="BM1262" s="100" t="str">
        <f t="shared" si="475"/>
        <v/>
      </c>
      <c r="BN1262" s="103" t="str">
        <f t="array" ref="BN1262">IF($BG1262,STDEVA(IF(G5SelectionMask="x",IF(INDEX(RawDataRefData,$E1262,0)&gt;0,INDEX(RawDataRefData,$E1262,0)),"")),"")</f>
        <v/>
      </c>
      <c r="BO1262" s="104"/>
      <c r="BP1262" s="106">
        <v>1</v>
      </c>
      <c r="BQ1262" s="106">
        <v>3</v>
      </c>
      <c r="BR1262" s="106">
        <v>3</v>
      </c>
      <c r="BS1262" s="106">
        <v>3</v>
      </c>
      <c r="BT1262" s="106">
        <v>2</v>
      </c>
      <c r="BU1262" s="106">
        <v>3</v>
      </c>
      <c r="BV1262" s="106">
        <v>1</v>
      </c>
      <c r="BW1262" s="106">
        <v>4</v>
      </c>
      <c r="BX1262" s="106">
        <v>2</v>
      </c>
      <c r="BY1262" s="106">
        <v>4</v>
      </c>
      <c r="BZ1262" s="106">
        <v>2</v>
      </c>
      <c r="CA1262" s="106">
        <v>3</v>
      </c>
      <c r="CB1262" s="106">
        <v>1</v>
      </c>
      <c r="CC1262" s="106">
        <v>1</v>
      </c>
      <c r="CD1262" s="106">
        <v>1</v>
      </c>
    </row>
    <row r="1263" spans="1:82" hidden="1" x14ac:dyDescent="0.2">
      <c r="A1263" s="33" t="e">
        <f t="shared" si="476"/>
        <v>#NAME?</v>
      </c>
      <c r="B1263" s="218"/>
      <c r="C1263" s="212"/>
      <c r="D1263" s="224"/>
      <c r="E1263" s="72">
        <f t="shared" si="468"/>
        <v>1254</v>
      </c>
      <c r="F1263" s="9" t="s">
        <v>1317</v>
      </c>
      <c r="H1263" s="9" t="s">
        <v>1214</v>
      </c>
      <c r="I1263" s="9" t="s">
        <v>1623</v>
      </c>
      <c r="K1263" s="100">
        <f t="shared" si="453"/>
        <v>3</v>
      </c>
      <c r="L1263" s="100"/>
      <c r="M1263" s="100"/>
      <c r="N1263" s="100"/>
      <c r="O1263" s="100"/>
      <c r="P1263" s="101">
        <f t="shared" si="454"/>
        <v>2</v>
      </c>
      <c r="Q1263" s="102">
        <f t="shared" si="455"/>
        <v>1</v>
      </c>
      <c r="R1263" s="102">
        <f t="shared" si="456"/>
        <v>1</v>
      </c>
      <c r="S1263" s="102">
        <f t="shared" si="457"/>
        <v>1</v>
      </c>
      <c r="T1263" s="102">
        <f t="shared" si="458"/>
        <v>1</v>
      </c>
      <c r="U1263" s="102">
        <f t="shared" si="459"/>
        <v>2</v>
      </c>
      <c r="V1263" s="102">
        <f t="shared" si="460"/>
        <v>4</v>
      </c>
      <c r="W1263" s="102">
        <f t="shared" si="461"/>
        <v>4</v>
      </c>
      <c r="X1263" s="102">
        <f t="shared" si="462"/>
        <v>4</v>
      </c>
      <c r="Y1263" s="102">
        <f t="shared" si="463"/>
        <v>1</v>
      </c>
      <c r="Z1263" s="102">
        <f t="shared" si="464"/>
        <v>1</v>
      </c>
      <c r="AA1263" s="100" t="b">
        <f t="shared" si="465"/>
        <v>1</v>
      </c>
      <c r="AB1263" s="100">
        <f t="array" ref="AB1263">IF($AA1263,MEDIAN(IF(G1SelectionMask="x",IF(INDEX(RawDataRefData,$E1263,0)&gt;0,INDEX(RawDataRefData,$E1263,0)),"")),"")</f>
        <v>1</v>
      </c>
      <c r="AC1263" s="100">
        <f t="array" ref="AC1263">IF($AA1263,QUARTILE(IF(G1SelectionMask="x",IF(INDEX(RawDataRefData,$E1263,0)&gt;0,INDEX(RawDataRefData,$E1263,0)),""),1),"")</f>
        <v>1</v>
      </c>
      <c r="AD1263" s="100">
        <f t="array" ref="AD1263">IF($AA1263,QUARTILE(IF(G1SelectionMask="x",IF(INDEX(RawDataRefData,$E1263,0)&gt;0,INDEX(RawDataRefData,$E1263,0)),""),3),"")</f>
        <v>3</v>
      </c>
      <c r="AE1263" s="100">
        <f t="array" ref="AE1263">IF($AA1263,MIN(IF(G1SelectionMask="x",IF(INDEX(RawDataRefData,$E1263,0)&gt;0,INDEX(RawDataRefData,$E1263,0)),"")),"")</f>
        <v>1</v>
      </c>
      <c r="AF1263" s="100">
        <f t="array" ref="AF1263">IF($AA1263,MAX(IF(G1SelectionMask="x",IF(INDEX(RawDataRefData,$E1263,0)&gt;0,INDEX(RawDataRefData,$E1263,0)),"")),"")</f>
        <v>4</v>
      </c>
      <c r="AG1263" s="100">
        <f t="shared" si="466"/>
        <v>2</v>
      </c>
      <c r="AH1263" s="100">
        <f t="array" ref="AH1263">IF($AA1263,STDEVA(IF(G1SelectionMask="x",IF(INDEX(RawDataRefData,$E1263,0)&gt;0,INDEX(RawDataRefData,$E1263,0)),"")),"")</f>
        <v>1.3416407864998738</v>
      </c>
      <c r="AI1263" s="101" t="b">
        <f t="shared" si="467"/>
        <v>1</v>
      </c>
      <c r="AJ1263" s="101">
        <f t="array" ref="AJ1263">IF($AI1263,MEDIAN(IF(G2SelectionMask="x",IF(INDEX(RawDataRefData,$E1263,0)&gt;0,INDEX(RawDataRefData,$E1263,0)),"")),"")</f>
        <v>2</v>
      </c>
      <c r="AK1263" s="101">
        <f t="array" ref="AK1263">IF($AI1263,QUARTILE(IF(G2SelectionMask="x",IF(INDEX(RawDataRefData,$E1263,0)&gt;0,INDEX(RawDataRefData,$E1263,0)),""),1),"")</f>
        <v>1</v>
      </c>
      <c r="AL1263" s="101">
        <f t="array" ref="AL1263">IF($AI1263,QUARTILE(IF(G2SelectionMask="x",IF(INDEX(RawDataRefData,$E1263,0)&gt;0,INDEX(RawDataRefData,$E1263,0)),""),3),"")</f>
        <v>3.5</v>
      </c>
      <c r="AM1263" s="101">
        <f t="array" ref="AM1263">IF($AI1263,MIN(IF(G2SelectionMask="x",IF(INDEX(RawDataRefData,$E1263,0)&gt;0,INDEX(RawDataRefData,$E1263,0)),"")),"")</f>
        <v>1</v>
      </c>
      <c r="AN1263" s="101">
        <f t="array" ref="AN1263">IF($AI1263,MAX(IF(G2SelectionMask="x",IF(INDEX(RawDataRefData,$E1263,0)&gt;0,INDEX(RawDataRefData,$E1263,0)),"")),"")</f>
        <v>4</v>
      </c>
      <c r="AO1263" s="101">
        <f t="shared" si="469"/>
        <v>2.2727272727272729</v>
      </c>
      <c r="AP1263" s="101">
        <f t="array" ref="AP1263">IF($AI1263,STDEVA(IF(G2SelectionMask="x",IF(INDEX(RawDataRefData,$E1263,0)&gt;0,INDEX(RawDataRefData,$E1263,0)),"")),"")</f>
        <v>1.3483997249264841</v>
      </c>
      <c r="AQ1263" s="100" t="b">
        <f t="shared" si="470"/>
        <v>0</v>
      </c>
      <c r="AR1263" s="100" t="str">
        <f t="array" ref="AR1263">IF($AQ1263,MEDIAN(IF(G3SelectionMask="x",IF(INDEX(RawDataRefData,$E1263,0)&gt;0,INDEX(RawDataRefData,$E1263,0)),"")),"")</f>
        <v/>
      </c>
      <c r="AS1263" s="100" t="str">
        <f t="array" ref="AS1263">IF($AQ1263,QUARTILE(IF(G3SelectionMask="x",IF(INDEX(RawDataRefData,$E1263,0)&gt;0,INDEX(RawDataRefData,$E1263,0)),""),1),"")</f>
        <v/>
      </c>
      <c r="AT1263" s="100" t="str">
        <f t="array" ref="AT1263">IF($AQ1263,QUARTILE(IF(G3SelectionMask="x",IF(INDEX(RawDataRefData,$E1263,0)&gt;0,INDEX(RawDataRefData,$E1263,0)),""),3),"")</f>
        <v/>
      </c>
      <c r="AU1263" s="100" t="str">
        <f t="array" ref="AU1263">IF($AQ1263,MIN(IF(G3SelectionMask="x",IF(INDEX(RawDataRefData,$E1263,0)&gt;0,INDEX(RawDataRefData,$E1263,0)),"")),"")</f>
        <v/>
      </c>
      <c r="AV1263" s="100" t="str">
        <f t="array" ref="AV1263">IF($AQ1263,MAX(IF(G3SelectionMask="x",IF(INDEX(RawDataRefData,$E1263,0)&gt;0,INDEX(RawDataRefData,$E1263,0)),"")),"")</f>
        <v/>
      </c>
      <c r="AW1263" s="100" t="str">
        <f t="shared" si="471"/>
        <v/>
      </c>
      <c r="AX1263" s="100" t="str">
        <f t="array" ref="AX1263">IF($AQ1263,STDEVA(IF(G3SelectionMask="x",IF(INDEX(RawDataRefData,$E1263,0)&gt;0,INDEX(RawDataRefData,$E1263,0)),"")),"")</f>
        <v/>
      </c>
      <c r="AY1263" s="101" t="b">
        <f t="shared" si="472"/>
        <v>0</v>
      </c>
      <c r="AZ1263" s="101" t="str">
        <f t="array" ref="AZ1263">IF($AY1263,MEDIAN(IF(G4SelectionMask="x",IF(INDEX(RawDataRefData,$E1263,0)&gt;0,INDEX(RawDataRefData,$E1263,0)),"")),"")</f>
        <v/>
      </c>
      <c r="BA1263" s="101" t="str">
        <f t="array" ref="BA1263">IF($AY1263,QUARTILE(IF(G4SelectionMask="x",IF(INDEX(RawDataRefData,$E1263,0)&gt;0,INDEX(RawDataRefData,$E1263,0)),""),1),"")</f>
        <v/>
      </c>
      <c r="BB1263" s="101" t="str">
        <f t="array" ref="BB1263">IF($AY1263,QUARTILE(IF(G4SelectionMask="x",IF(INDEX(RawDataRefData,$E1263,0)&gt;0,INDEX(RawDataRefData,$E1263,0)),""),3),"")</f>
        <v/>
      </c>
      <c r="BC1263" s="101" t="str">
        <f t="array" ref="BC1263">IF($AY1263,MIN(IF(G4SelectionMask="x",IF(INDEX(RawDataRefData,$E1263,0)&gt;0,INDEX(RawDataRefData,$E1263,0)),"")),"")</f>
        <v/>
      </c>
      <c r="BD1263" s="101" t="str">
        <f t="array" ref="BD1263">IF($AY1263,MAX(IF(G4SelectionMask="x",IF(INDEX(RawDataRefData,$E1263,0)&gt;0,INDEX(RawDataRefData,$E1263,0)),"")),"")</f>
        <v/>
      </c>
      <c r="BE1263" s="101" t="str">
        <f t="shared" si="473"/>
        <v/>
      </c>
      <c r="BF1263" s="101" t="str">
        <f t="array" ref="BF1263">IF($AY1263,STDEVA(IF(G4SelectionMask="x",IF(INDEX(RawDataRefData,$E1263,0)&gt;0,INDEX(RawDataRefData,$E1263,0)),"")),"")</f>
        <v/>
      </c>
      <c r="BG1263" s="100" t="b">
        <f t="shared" si="474"/>
        <v>0</v>
      </c>
      <c r="BH1263" s="100" t="str">
        <f t="array" ref="BH1263">IF($BG1263,MEDIAN(IF(G5SelectionMask="x",IF(INDEX(RawDataRefData,$E1263,0)&gt;0,INDEX(RawDataRefData,$E1263,0)),"")),"")</f>
        <v/>
      </c>
      <c r="BI1263" s="100" t="str">
        <f t="array" ref="BI1263">IF($BG1263,QUARTILE(IF(G5SelectionMask="x",IF(INDEX(RawDataRefData,$E1263,0)&gt;0,INDEX(RawDataRefData,$E1263,0)),""),1),"")</f>
        <v/>
      </c>
      <c r="BJ1263" s="100" t="str">
        <f t="array" ref="BJ1263">IF($BG1263,QUARTILE(IF(G5SelectionMask="x",IF(INDEX(RawDataRefData,$E1263,0)&gt;0,INDEX(RawDataRefData,$E1263,0)),""),3),"")</f>
        <v/>
      </c>
      <c r="BK1263" s="100" t="str">
        <f t="array" ref="BK1263">IF($BG1263,MIN(IF(G5SelectionMask="x",IF(INDEX(RawDataRefData,$E1263,0)&gt;0,INDEX(RawDataRefData,$E1263,0)),"")),"")</f>
        <v/>
      </c>
      <c r="BL1263" s="100" t="str">
        <f t="array" ref="BL1263">IF($BG1263,MAX(IF(G5SelectionMask="x",IF(INDEX(RawDataRefData,$E1263,0)&gt;0,INDEX(RawDataRefData,$E1263,0)),"")),"")</f>
        <v/>
      </c>
      <c r="BM1263" s="100" t="str">
        <f t="shared" si="475"/>
        <v/>
      </c>
      <c r="BN1263" s="103" t="str">
        <f t="array" ref="BN1263">IF($BG1263,STDEVA(IF(G5SelectionMask="x",IF(INDEX(RawDataRefData,$E1263,0)&gt;0,INDEX(RawDataRefData,$E1263,0)),"")),"")</f>
        <v/>
      </c>
      <c r="BO1263" s="104"/>
      <c r="BP1263" s="106">
        <v>3</v>
      </c>
      <c r="BQ1263" s="106">
        <v>2</v>
      </c>
      <c r="BR1263" s="106">
        <v>1</v>
      </c>
      <c r="BS1263" s="106">
        <v>1</v>
      </c>
      <c r="BT1263" s="106">
        <v>1</v>
      </c>
      <c r="BU1263" s="106">
        <v>1</v>
      </c>
      <c r="BV1263" s="106">
        <v>2</v>
      </c>
      <c r="BW1263" s="106">
        <v>4</v>
      </c>
      <c r="BX1263" s="106">
        <v>4</v>
      </c>
      <c r="BY1263" s="106">
        <v>4</v>
      </c>
      <c r="BZ1263" s="106">
        <v>1</v>
      </c>
      <c r="CA1263" s="106">
        <v>1</v>
      </c>
      <c r="CB1263" s="106">
        <v>4</v>
      </c>
      <c r="CC1263" s="106">
        <v>3</v>
      </c>
      <c r="CD1263" s="106">
        <v>3</v>
      </c>
    </row>
    <row r="1264" spans="1:82" hidden="1" x14ac:dyDescent="0.2">
      <c r="A1264" s="33" t="e">
        <f t="shared" si="476"/>
        <v>#NAME?</v>
      </c>
      <c r="B1264" s="218"/>
      <c r="C1264" s="212"/>
      <c r="D1264" s="224"/>
      <c r="E1264" s="72">
        <f t="shared" si="468"/>
        <v>1255</v>
      </c>
      <c r="F1264" s="9" t="s">
        <v>1318</v>
      </c>
      <c r="H1264" s="9" t="s">
        <v>1214</v>
      </c>
      <c r="I1264" s="9" t="s">
        <v>1623</v>
      </c>
      <c r="K1264" s="100">
        <f t="shared" si="453"/>
        <v>1</v>
      </c>
      <c r="L1264" s="100"/>
      <c r="M1264" s="100"/>
      <c r="N1264" s="100"/>
      <c r="O1264" s="100"/>
      <c r="P1264" s="101">
        <f t="shared" si="454"/>
        <v>2</v>
      </c>
      <c r="Q1264" s="102">
        <f t="shared" si="455"/>
        <v>4</v>
      </c>
      <c r="R1264" s="102">
        <f t="shared" si="456"/>
        <v>4</v>
      </c>
      <c r="S1264" s="102">
        <f t="shared" si="457"/>
        <v>4</v>
      </c>
      <c r="T1264" s="102">
        <f t="shared" si="458"/>
        <v>2</v>
      </c>
      <c r="U1264" s="102">
        <f t="shared" si="459"/>
        <v>4</v>
      </c>
      <c r="V1264" s="102">
        <f t="shared" si="460"/>
        <v>1</v>
      </c>
      <c r="W1264" s="102">
        <f t="shared" si="461"/>
        <v>3</v>
      </c>
      <c r="X1264" s="102">
        <f t="shared" si="462"/>
        <v>2</v>
      </c>
      <c r="Y1264" s="102">
        <f t="shared" si="463"/>
        <v>3</v>
      </c>
      <c r="Z1264" s="102">
        <f t="shared" si="464"/>
        <v>1</v>
      </c>
      <c r="AA1264" s="100" t="b">
        <f t="shared" si="465"/>
        <v>1</v>
      </c>
      <c r="AB1264" s="100">
        <f t="array" ref="AB1264">IF($AA1264,MEDIAN(IF(G1SelectionMask="x",IF(INDEX(RawDataRefData,$E1264,0)&gt;0,INDEX(RawDataRefData,$E1264,0)),"")),"")</f>
        <v>3</v>
      </c>
      <c r="AC1264" s="100">
        <f t="array" ref="AC1264">IF($AA1264,QUARTILE(IF(G1SelectionMask="x",IF(INDEX(RawDataRefData,$E1264,0)&gt;0,INDEX(RawDataRefData,$E1264,0)),""),1),"")</f>
        <v>2</v>
      </c>
      <c r="AD1264" s="100">
        <f t="array" ref="AD1264">IF($AA1264,QUARTILE(IF(G1SelectionMask="x",IF(INDEX(RawDataRefData,$E1264,0)&gt;0,INDEX(RawDataRefData,$E1264,0)),""),3),"")</f>
        <v>4</v>
      </c>
      <c r="AE1264" s="100">
        <f t="array" ref="AE1264">IF($AA1264,MIN(IF(G1SelectionMask="x",IF(INDEX(RawDataRefData,$E1264,0)&gt;0,INDEX(RawDataRefData,$E1264,0)),"")),"")</f>
        <v>1</v>
      </c>
      <c r="AF1264" s="100">
        <f t="array" ref="AF1264">IF($AA1264,MAX(IF(G1SelectionMask="x",IF(INDEX(RawDataRefData,$E1264,0)&gt;0,INDEX(RawDataRefData,$E1264,0)),"")),"")</f>
        <v>4</v>
      </c>
      <c r="AG1264" s="100">
        <f t="shared" si="466"/>
        <v>2.7272727272727271</v>
      </c>
      <c r="AH1264" s="100">
        <f t="array" ref="AH1264">IF($AA1264,STDEVA(IF(G1SelectionMask="x",IF(INDEX(RawDataRefData,$E1264,0)&gt;0,INDEX(RawDataRefData,$E1264,0)),"")),"")</f>
        <v>1.1908743922772957</v>
      </c>
      <c r="AI1264" s="101" t="b">
        <f t="shared" si="467"/>
        <v>1</v>
      </c>
      <c r="AJ1264" s="101">
        <f t="array" ref="AJ1264">IF($AI1264,MEDIAN(IF(G2SelectionMask="x",IF(INDEX(RawDataRefData,$E1264,0)&gt;0,INDEX(RawDataRefData,$E1264,0)),"")),"")</f>
        <v>2</v>
      </c>
      <c r="AK1264" s="101">
        <f t="array" ref="AK1264">IF($AI1264,QUARTILE(IF(G2SelectionMask="x",IF(INDEX(RawDataRefData,$E1264,0)&gt;0,INDEX(RawDataRefData,$E1264,0)),""),1),"")</f>
        <v>1</v>
      </c>
      <c r="AL1264" s="101">
        <f t="array" ref="AL1264">IF($AI1264,QUARTILE(IF(G2SelectionMask="x",IF(INDEX(RawDataRefData,$E1264,0)&gt;0,INDEX(RawDataRefData,$E1264,0)),""),3),"")</f>
        <v>3</v>
      </c>
      <c r="AM1264" s="101">
        <f t="array" ref="AM1264">IF($AI1264,MIN(IF(G2SelectionMask="x",IF(INDEX(RawDataRefData,$E1264,0)&gt;0,INDEX(RawDataRefData,$E1264,0)),"")),"")</f>
        <v>1</v>
      </c>
      <c r="AN1264" s="101">
        <f t="array" ref="AN1264">IF($AI1264,MAX(IF(G2SelectionMask="x",IF(INDEX(RawDataRefData,$E1264,0)&gt;0,INDEX(RawDataRefData,$E1264,0)),"")),"")</f>
        <v>4</v>
      </c>
      <c r="AO1264" s="101">
        <f t="shared" si="469"/>
        <v>2.2727272727272729</v>
      </c>
      <c r="AP1264" s="101">
        <f t="array" ref="AP1264">IF($AI1264,STDEVA(IF(G2SelectionMask="x",IF(INDEX(RawDataRefData,$E1264,0)&gt;0,INDEX(RawDataRefData,$E1264,0)),"")),"")</f>
        <v>1.1908743922772955</v>
      </c>
      <c r="AQ1264" s="100" t="b">
        <f t="shared" si="470"/>
        <v>0</v>
      </c>
      <c r="AR1264" s="100" t="str">
        <f t="array" ref="AR1264">IF($AQ1264,MEDIAN(IF(G3SelectionMask="x",IF(INDEX(RawDataRefData,$E1264,0)&gt;0,INDEX(RawDataRefData,$E1264,0)),"")),"")</f>
        <v/>
      </c>
      <c r="AS1264" s="100" t="str">
        <f t="array" ref="AS1264">IF($AQ1264,QUARTILE(IF(G3SelectionMask="x",IF(INDEX(RawDataRefData,$E1264,0)&gt;0,INDEX(RawDataRefData,$E1264,0)),""),1),"")</f>
        <v/>
      </c>
      <c r="AT1264" s="100" t="str">
        <f t="array" ref="AT1264">IF($AQ1264,QUARTILE(IF(G3SelectionMask="x",IF(INDEX(RawDataRefData,$E1264,0)&gt;0,INDEX(RawDataRefData,$E1264,0)),""),3),"")</f>
        <v/>
      </c>
      <c r="AU1264" s="100" t="str">
        <f t="array" ref="AU1264">IF($AQ1264,MIN(IF(G3SelectionMask="x",IF(INDEX(RawDataRefData,$E1264,0)&gt;0,INDEX(RawDataRefData,$E1264,0)),"")),"")</f>
        <v/>
      </c>
      <c r="AV1264" s="100" t="str">
        <f t="array" ref="AV1264">IF($AQ1264,MAX(IF(G3SelectionMask="x",IF(INDEX(RawDataRefData,$E1264,0)&gt;0,INDEX(RawDataRefData,$E1264,0)),"")),"")</f>
        <v/>
      </c>
      <c r="AW1264" s="100" t="str">
        <f t="shared" si="471"/>
        <v/>
      </c>
      <c r="AX1264" s="100" t="str">
        <f t="array" ref="AX1264">IF($AQ1264,STDEVA(IF(G3SelectionMask="x",IF(INDEX(RawDataRefData,$E1264,0)&gt;0,INDEX(RawDataRefData,$E1264,0)),"")),"")</f>
        <v/>
      </c>
      <c r="AY1264" s="101" t="b">
        <f t="shared" si="472"/>
        <v>0</v>
      </c>
      <c r="AZ1264" s="101" t="str">
        <f t="array" ref="AZ1264">IF($AY1264,MEDIAN(IF(G4SelectionMask="x",IF(INDEX(RawDataRefData,$E1264,0)&gt;0,INDEX(RawDataRefData,$E1264,0)),"")),"")</f>
        <v/>
      </c>
      <c r="BA1264" s="101" t="str">
        <f t="array" ref="BA1264">IF($AY1264,QUARTILE(IF(G4SelectionMask="x",IF(INDEX(RawDataRefData,$E1264,0)&gt;0,INDEX(RawDataRefData,$E1264,0)),""),1),"")</f>
        <v/>
      </c>
      <c r="BB1264" s="101" t="str">
        <f t="array" ref="BB1264">IF($AY1264,QUARTILE(IF(G4SelectionMask="x",IF(INDEX(RawDataRefData,$E1264,0)&gt;0,INDEX(RawDataRefData,$E1264,0)),""),3),"")</f>
        <v/>
      </c>
      <c r="BC1264" s="101" t="str">
        <f t="array" ref="BC1264">IF($AY1264,MIN(IF(G4SelectionMask="x",IF(INDEX(RawDataRefData,$E1264,0)&gt;0,INDEX(RawDataRefData,$E1264,0)),"")),"")</f>
        <v/>
      </c>
      <c r="BD1264" s="101" t="str">
        <f t="array" ref="BD1264">IF($AY1264,MAX(IF(G4SelectionMask="x",IF(INDEX(RawDataRefData,$E1264,0)&gt;0,INDEX(RawDataRefData,$E1264,0)),"")),"")</f>
        <v/>
      </c>
      <c r="BE1264" s="101" t="str">
        <f t="shared" si="473"/>
        <v/>
      </c>
      <c r="BF1264" s="101" t="str">
        <f t="array" ref="BF1264">IF($AY1264,STDEVA(IF(G4SelectionMask="x",IF(INDEX(RawDataRefData,$E1264,0)&gt;0,INDEX(RawDataRefData,$E1264,0)),"")),"")</f>
        <v/>
      </c>
      <c r="BG1264" s="100" t="b">
        <f t="shared" si="474"/>
        <v>0</v>
      </c>
      <c r="BH1264" s="100" t="str">
        <f t="array" ref="BH1264">IF($BG1264,MEDIAN(IF(G5SelectionMask="x",IF(INDEX(RawDataRefData,$E1264,0)&gt;0,INDEX(RawDataRefData,$E1264,0)),"")),"")</f>
        <v/>
      </c>
      <c r="BI1264" s="100" t="str">
        <f t="array" ref="BI1264">IF($BG1264,QUARTILE(IF(G5SelectionMask="x",IF(INDEX(RawDataRefData,$E1264,0)&gt;0,INDEX(RawDataRefData,$E1264,0)),""),1),"")</f>
        <v/>
      </c>
      <c r="BJ1264" s="100" t="str">
        <f t="array" ref="BJ1264">IF($BG1264,QUARTILE(IF(G5SelectionMask="x",IF(INDEX(RawDataRefData,$E1264,0)&gt;0,INDEX(RawDataRefData,$E1264,0)),""),3),"")</f>
        <v/>
      </c>
      <c r="BK1264" s="100" t="str">
        <f t="array" ref="BK1264">IF($BG1264,MIN(IF(G5SelectionMask="x",IF(INDEX(RawDataRefData,$E1264,0)&gt;0,INDEX(RawDataRefData,$E1264,0)),"")),"")</f>
        <v/>
      </c>
      <c r="BL1264" s="100" t="str">
        <f t="array" ref="BL1264">IF($BG1264,MAX(IF(G5SelectionMask="x",IF(INDEX(RawDataRefData,$E1264,0)&gt;0,INDEX(RawDataRefData,$E1264,0)),"")),"")</f>
        <v/>
      </c>
      <c r="BM1264" s="100" t="str">
        <f t="shared" si="475"/>
        <v/>
      </c>
      <c r="BN1264" s="103" t="str">
        <f t="array" ref="BN1264">IF($BG1264,STDEVA(IF(G5SelectionMask="x",IF(INDEX(RawDataRefData,$E1264,0)&gt;0,INDEX(RawDataRefData,$E1264,0)),"")),"")</f>
        <v/>
      </c>
      <c r="BO1264" s="104"/>
      <c r="BP1264" s="106">
        <v>1</v>
      </c>
      <c r="BQ1264" s="106">
        <v>2</v>
      </c>
      <c r="BR1264" s="106">
        <v>4</v>
      </c>
      <c r="BS1264" s="106">
        <v>4</v>
      </c>
      <c r="BT1264" s="106">
        <v>4</v>
      </c>
      <c r="BU1264" s="106">
        <v>2</v>
      </c>
      <c r="BV1264" s="106">
        <v>4</v>
      </c>
      <c r="BW1264" s="106">
        <v>1</v>
      </c>
      <c r="BX1264" s="106">
        <v>3</v>
      </c>
      <c r="BY1264" s="106">
        <v>2</v>
      </c>
      <c r="BZ1264" s="106">
        <v>3</v>
      </c>
      <c r="CA1264" s="106">
        <v>1</v>
      </c>
      <c r="CB1264" s="106">
        <v>3</v>
      </c>
      <c r="CC1264" s="106">
        <v>1</v>
      </c>
      <c r="CD1264" s="106">
        <v>1</v>
      </c>
    </row>
    <row r="1265" spans="1:82" hidden="1" x14ac:dyDescent="0.2">
      <c r="A1265" s="33" t="e">
        <f t="shared" si="476"/>
        <v>#NAME?</v>
      </c>
      <c r="B1265" s="218"/>
      <c r="C1265" s="212"/>
      <c r="D1265" s="224"/>
      <c r="E1265" s="72">
        <f t="shared" si="468"/>
        <v>1256</v>
      </c>
      <c r="F1265" s="9" t="s">
        <v>1319</v>
      </c>
      <c r="H1265" s="9" t="s">
        <v>1214</v>
      </c>
      <c r="I1265" s="9" t="s">
        <v>1623</v>
      </c>
      <c r="K1265" s="100">
        <f t="shared" si="453"/>
        <v>1</v>
      </c>
      <c r="L1265" s="100"/>
      <c r="M1265" s="100"/>
      <c r="N1265" s="100"/>
      <c r="O1265" s="100"/>
      <c r="P1265" s="101">
        <f t="shared" si="454"/>
        <v>2</v>
      </c>
      <c r="Q1265" s="102">
        <f t="shared" si="455"/>
        <v>3</v>
      </c>
      <c r="R1265" s="102">
        <f t="shared" si="456"/>
        <v>2</v>
      </c>
      <c r="S1265" s="102">
        <f t="shared" si="457"/>
        <v>4</v>
      </c>
      <c r="T1265" s="102">
        <f t="shared" si="458"/>
        <v>1</v>
      </c>
      <c r="U1265" s="102">
        <f t="shared" si="459"/>
        <v>1</v>
      </c>
      <c r="V1265" s="102">
        <f t="shared" si="460"/>
        <v>2</v>
      </c>
      <c r="W1265" s="102">
        <f t="shared" si="461"/>
        <v>1</v>
      </c>
      <c r="X1265" s="102">
        <f t="shared" si="462"/>
        <v>2</v>
      </c>
      <c r="Y1265" s="102">
        <f t="shared" si="463"/>
        <v>3</v>
      </c>
      <c r="Z1265" s="102">
        <f t="shared" si="464"/>
        <v>1</v>
      </c>
      <c r="AA1265" s="100" t="b">
        <f t="shared" si="465"/>
        <v>1</v>
      </c>
      <c r="AB1265" s="100">
        <f t="array" ref="AB1265">IF($AA1265,MEDIAN(IF(G1SelectionMask="x",IF(INDEX(RawDataRefData,$E1265,0)&gt;0,INDEX(RawDataRefData,$E1265,0)),"")),"")</f>
        <v>2</v>
      </c>
      <c r="AC1265" s="100">
        <f t="array" ref="AC1265">IF($AA1265,QUARTILE(IF(G1SelectionMask="x",IF(INDEX(RawDataRefData,$E1265,0)&gt;0,INDEX(RawDataRefData,$E1265,0)),""),1),"")</f>
        <v>1</v>
      </c>
      <c r="AD1265" s="100">
        <f t="array" ref="AD1265">IF($AA1265,QUARTILE(IF(G1SelectionMask="x",IF(INDEX(RawDataRefData,$E1265,0)&gt;0,INDEX(RawDataRefData,$E1265,0)),""),3),"")</f>
        <v>2.5</v>
      </c>
      <c r="AE1265" s="100">
        <f t="array" ref="AE1265">IF($AA1265,MIN(IF(G1SelectionMask="x",IF(INDEX(RawDataRefData,$E1265,0)&gt;0,INDEX(RawDataRefData,$E1265,0)),"")),"")</f>
        <v>1</v>
      </c>
      <c r="AF1265" s="100">
        <f t="array" ref="AF1265">IF($AA1265,MAX(IF(G1SelectionMask="x",IF(INDEX(RawDataRefData,$E1265,0)&gt;0,INDEX(RawDataRefData,$E1265,0)),"")),"")</f>
        <v>4</v>
      </c>
      <c r="AG1265" s="100">
        <f t="shared" si="466"/>
        <v>2</v>
      </c>
      <c r="AH1265" s="100">
        <f t="array" ref="AH1265">IF($AA1265,STDEVA(IF(G1SelectionMask="x",IF(INDEX(RawDataRefData,$E1265,0)&gt;0,INDEX(RawDataRefData,$E1265,0)),"")),"")</f>
        <v>1</v>
      </c>
      <c r="AI1265" s="101" t="b">
        <f t="shared" si="467"/>
        <v>1</v>
      </c>
      <c r="AJ1265" s="101">
        <f t="array" ref="AJ1265">IF($AI1265,MEDIAN(IF(G2SelectionMask="x",IF(INDEX(RawDataRefData,$E1265,0)&gt;0,INDEX(RawDataRefData,$E1265,0)),"")),"")</f>
        <v>2</v>
      </c>
      <c r="AK1265" s="101">
        <f t="array" ref="AK1265">IF($AI1265,QUARTILE(IF(G2SelectionMask="x",IF(INDEX(RawDataRefData,$E1265,0)&gt;0,INDEX(RawDataRefData,$E1265,0)),""),1),"")</f>
        <v>1</v>
      </c>
      <c r="AL1265" s="101">
        <f t="array" ref="AL1265">IF($AI1265,QUARTILE(IF(G2SelectionMask="x",IF(INDEX(RawDataRefData,$E1265,0)&gt;0,INDEX(RawDataRefData,$E1265,0)),""),3),"")</f>
        <v>3</v>
      </c>
      <c r="AM1265" s="101">
        <f t="array" ref="AM1265">IF($AI1265,MIN(IF(G2SelectionMask="x",IF(INDEX(RawDataRefData,$E1265,0)&gt;0,INDEX(RawDataRefData,$E1265,0)),"")),"")</f>
        <v>1</v>
      </c>
      <c r="AN1265" s="101">
        <f t="array" ref="AN1265">IF($AI1265,MAX(IF(G2SelectionMask="x",IF(INDEX(RawDataRefData,$E1265,0)&gt;0,INDEX(RawDataRefData,$E1265,0)),"")),"")</f>
        <v>4</v>
      </c>
      <c r="AO1265" s="101">
        <f t="shared" si="469"/>
        <v>2.0909090909090908</v>
      </c>
      <c r="AP1265" s="101">
        <f t="array" ref="AP1265">IF($AI1265,STDEVA(IF(G2SelectionMask="x",IF(INDEX(RawDataRefData,$E1265,0)&gt;0,INDEX(RawDataRefData,$E1265,0)),"")),"")</f>
        <v>1.0444659357341868</v>
      </c>
      <c r="AQ1265" s="100" t="b">
        <f t="shared" si="470"/>
        <v>0</v>
      </c>
      <c r="AR1265" s="100" t="str">
        <f t="array" ref="AR1265">IF($AQ1265,MEDIAN(IF(G3SelectionMask="x",IF(INDEX(RawDataRefData,$E1265,0)&gt;0,INDEX(RawDataRefData,$E1265,0)),"")),"")</f>
        <v/>
      </c>
      <c r="AS1265" s="100" t="str">
        <f t="array" ref="AS1265">IF($AQ1265,QUARTILE(IF(G3SelectionMask="x",IF(INDEX(RawDataRefData,$E1265,0)&gt;0,INDEX(RawDataRefData,$E1265,0)),""),1),"")</f>
        <v/>
      </c>
      <c r="AT1265" s="100" t="str">
        <f t="array" ref="AT1265">IF($AQ1265,QUARTILE(IF(G3SelectionMask="x",IF(INDEX(RawDataRefData,$E1265,0)&gt;0,INDEX(RawDataRefData,$E1265,0)),""),3),"")</f>
        <v/>
      </c>
      <c r="AU1265" s="100" t="str">
        <f t="array" ref="AU1265">IF($AQ1265,MIN(IF(G3SelectionMask="x",IF(INDEX(RawDataRefData,$E1265,0)&gt;0,INDEX(RawDataRefData,$E1265,0)),"")),"")</f>
        <v/>
      </c>
      <c r="AV1265" s="100" t="str">
        <f t="array" ref="AV1265">IF($AQ1265,MAX(IF(G3SelectionMask="x",IF(INDEX(RawDataRefData,$E1265,0)&gt;0,INDEX(RawDataRefData,$E1265,0)),"")),"")</f>
        <v/>
      </c>
      <c r="AW1265" s="100" t="str">
        <f t="shared" si="471"/>
        <v/>
      </c>
      <c r="AX1265" s="100" t="str">
        <f t="array" ref="AX1265">IF($AQ1265,STDEVA(IF(G3SelectionMask="x",IF(INDEX(RawDataRefData,$E1265,0)&gt;0,INDEX(RawDataRefData,$E1265,0)),"")),"")</f>
        <v/>
      </c>
      <c r="AY1265" s="101" t="b">
        <f t="shared" si="472"/>
        <v>0</v>
      </c>
      <c r="AZ1265" s="101" t="str">
        <f t="array" ref="AZ1265">IF($AY1265,MEDIAN(IF(G4SelectionMask="x",IF(INDEX(RawDataRefData,$E1265,0)&gt;0,INDEX(RawDataRefData,$E1265,0)),"")),"")</f>
        <v/>
      </c>
      <c r="BA1265" s="101" t="str">
        <f t="array" ref="BA1265">IF($AY1265,QUARTILE(IF(G4SelectionMask="x",IF(INDEX(RawDataRefData,$E1265,0)&gt;0,INDEX(RawDataRefData,$E1265,0)),""),1),"")</f>
        <v/>
      </c>
      <c r="BB1265" s="101" t="str">
        <f t="array" ref="BB1265">IF($AY1265,QUARTILE(IF(G4SelectionMask="x",IF(INDEX(RawDataRefData,$E1265,0)&gt;0,INDEX(RawDataRefData,$E1265,0)),""),3),"")</f>
        <v/>
      </c>
      <c r="BC1265" s="101" t="str">
        <f t="array" ref="BC1265">IF($AY1265,MIN(IF(G4SelectionMask="x",IF(INDEX(RawDataRefData,$E1265,0)&gt;0,INDEX(RawDataRefData,$E1265,0)),"")),"")</f>
        <v/>
      </c>
      <c r="BD1265" s="101" t="str">
        <f t="array" ref="BD1265">IF($AY1265,MAX(IF(G4SelectionMask="x",IF(INDEX(RawDataRefData,$E1265,0)&gt;0,INDEX(RawDataRefData,$E1265,0)),"")),"")</f>
        <v/>
      </c>
      <c r="BE1265" s="101" t="str">
        <f t="shared" si="473"/>
        <v/>
      </c>
      <c r="BF1265" s="101" t="str">
        <f t="array" ref="BF1265">IF($AY1265,STDEVA(IF(G4SelectionMask="x",IF(INDEX(RawDataRefData,$E1265,0)&gt;0,INDEX(RawDataRefData,$E1265,0)),"")),"")</f>
        <v/>
      </c>
      <c r="BG1265" s="100" t="b">
        <f t="shared" si="474"/>
        <v>0</v>
      </c>
      <c r="BH1265" s="100" t="str">
        <f t="array" ref="BH1265">IF($BG1265,MEDIAN(IF(G5SelectionMask="x",IF(INDEX(RawDataRefData,$E1265,0)&gt;0,INDEX(RawDataRefData,$E1265,0)),"")),"")</f>
        <v/>
      </c>
      <c r="BI1265" s="100" t="str">
        <f t="array" ref="BI1265">IF($BG1265,QUARTILE(IF(G5SelectionMask="x",IF(INDEX(RawDataRefData,$E1265,0)&gt;0,INDEX(RawDataRefData,$E1265,0)),""),1),"")</f>
        <v/>
      </c>
      <c r="BJ1265" s="100" t="str">
        <f t="array" ref="BJ1265">IF($BG1265,QUARTILE(IF(G5SelectionMask="x",IF(INDEX(RawDataRefData,$E1265,0)&gt;0,INDEX(RawDataRefData,$E1265,0)),""),3),"")</f>
        <v/>
      </c>
      <c r="BK1265" s="100" t="str">
        <f t="array" ref="BK1265">IF($BG1265,MIN(IF(G5SelectionMask="x",IF(INDEX(RawDataRefData,$E1265,0)&gt;0,INDEX(RawDataRefData,$E1265,0)),"")),"")</f>
        <v/>
      </c>
      <c r="BL1265" s="100" t="str">
        <f t="array" ref="BL1265">IF($BG1265,MAX(IF(G5SelectionMask="x",IF(INDEX(RawDataRefData,$E1265,0)&gt;0,INDEX(RawDataRefData,$E1265,0)),"")),"")</f>
        <v/>
      </c>
      <c r="BM1265" s="100" t="str">
        <f t="shared" si="475"/>
        <v/>
      </c>
      <c r="BN1265" s="103" t="str">
        <f t="array" ref="BN1265">IF($BG1265,STDEVA(IF(G5SelectionMask="x",IF(INDEX(RawDataRefData,$E1265,0)&gt;0,INDEX(RawDataRefData,$E1265,0)),"")),"")</f>
        <v/>
      </c>
      <c r="BO1265" s="104"/>
      <c r="BP1265" s="106">
        <v>1</v>
      </c>
      <c r="BQ1265" s="106">
        <v>2</v>
      </c>
      <c r="BR1265" s="106">
        <v>3</v>
      </c>
      <c r="BS1265" s="106">
        <v>2</v>
      </c>
      <c r="BT1265" s="106">
        <v>4</v>
      </c>
      <c r="BU1265" s="106">
        <v>1</v>
      </c>
      <c r="BV1265" s="106">
        <v>1</v>
      </c>
      <c r="BW1265" s="106">
        <v>2</v>
      </c>
      <c r="BX1265" s="106">
        <v>1</v>
      </c>
      <c r="BY1265" s="106">
        <v>2</v>
      </c>
      <c r="BZ1265" s="106">
        <v>3</v>
      </c>
      <c r="CA1265" s="106">
        <v>1</v>
      </c>
      <c r="CB1265" s="106">
        <v>1</v>
      </c>
      <c r="CC1265" s="106">
        <v>2</v>
      </c>
      <c r="CD1265" s="106">
        <v>3</v>
      </c>
    </row>
    <row r="1266" spans="1:82" hidden="1" x14ac:dyDescent="0.2">
      <c r="A1266" s="33" t="e">
        <f t="shared" si="476"/>
        <v>#NAME?</v>
      </c>
      <c r="B1266" s="218"/>
      <c r="C1266" s="212"/>
      <c r="D1266" s="224"/>
      <c r="E1266" s="72">
        <f t="shared" si="468"/>
        <v>1257</v>
      </c>
      <c r="F1266" s="9" t="s">
        <v>1320</v>
      </c>
      <c r="H1266" s="9" t="s">
        <v>1214</v>
      </c>
      <c r="I1266" s="9" t="s">
        <v>1623</v>
      </c>
      <c r="K1266" s="100">
        <f t="shared" si="453"/>
        <v>4</v>
      </c>
      <c r="L1266" s="100"/>
      <c r="M1266" s="100"/>
      <c r="N1266" s="100"/>
      <c r="O1266" s="100"/>
      <c r="P1266" s="101">
        <f t="shared" si="454"/>
        <v>1</v>
      </c>
      <c r="Q1266" s="102">
        <f t="shared" si="455"/>
        <v>4</v>
      </c>
      <c r="R1266" s="102">
        <f t="shared" si="456"/>
        <v>3</v>
      </c>
      <c r="S1266" s="102">
        <f t="shared" si="457"/>
        <v>4</v>
      </c>
      <c r="T1266" s="102">
        <f t="shared" si="458"/>
        <v>2</v>
      </c>
      <c r="U1266" s="102">
        <f t="shared" si="459"/>
        <v>4</v>
      </c>
      <c r="V1266" s="102">
        <f t="shared" si="460"/>
        <v>2</v>
      </c>
      <c r="W1266" s="102">
        <f t="shared" si="461"/>
        <v>4</v>
      </c>
      <c r="X1266" s="102">
        <f t="shared" si="462"/>
        <v>2</v>
      </c>
      <c r="Y1266" s="102">
        <f t="shared" si="463"/>
        <v>1</v>
      </c>
      <c r="Z1266" s="102">
        <f t="shared" si="464"/>
        <v>3</v>
      </c>
      <c r="AA1266" s="100" t="b">
        <f t="shared" si="465"/>
        <v>1</v>
      </c>
      <c r="AB1266" s="100">
        <f t="array" ref="AB1266">IF($AA1266,MEDIAN(IF(G1SelectionMask="x",IF(INDEX(RawDataRefData,$E1266,0)&gt;0,INDEX(RawDataRefData,$E1266,0)),"")),"")</f>
        <v>3</v>
      </c>
      <c r="AC1266" s="100">
        <f t="array" ref="AC1266">IF($AA1266,QUARTILE(IF(G1SelectionMask="x",IF(INDEX(RawDataRefData,$E1266,0)&gt;0,INDEX(RawDataRefData,$E1266,0)),""),1),"")</f>
        <v>2</v>
      </c>
      <c r="AD1266" s="100">
        <f t="array" ref="AD1266">IF($AA1266,QUARTILE(IF(G1SelectionMask="x",IF(INDEX(RawDataRefData,$E1266,0)&gt;0,INDEX(RawDataRefData,$E1266,0)),""),3),"")</f>
        <v>4</v>
      </c>
      <c r="AE1266" s="100">
        <f t="array" ref="AE1266">IF($AA1266,MIN(IF(G1SelectionMask="x",IF(INDEX(RawDataRefData,$E1266,0)&gt;0,INDEX(RawDataRefData,$E1266,0)),"")),"")</f>
        <v>1</v>
      </c>
      <c r="AF1266" s="100">
        <f t="array" ref="AF1266">IF($AA1266,MAX(IF(G1SelectionMask="x",IF(INDEX(RawDataRefData,$E1266,0)&gt;0,INDEX(RawDataRefData,$E1266,0)),"")),"")</f>
        <v>4</v>
      </c>
      <c r="AG1266" s="100">
        <f t="shared" si="466"/>
        <v>2.7272727272727271</v>
      </c>
      <c r="AH1266" s="100">
        <f t="array" ref="AH1266">IF($AA1266,STDEVA(IF(G1SelectionMask="x",IF(INDEX(RawDataRefData,$E1266,0)&gt;0,INDEX(RawDataRefData,$E1266,0)),"")),"")</f>
        <v>1.1908743922772957</v>
      </c>
      <c r="AI1266" s="101" t="b">
        <f t="shared" si="467"/>
        <v>1</v>
      </c>
      <c r="AJ1266" s="101">
        <f t="array" ref="AJ1266">IF($AI1266,MEDIAN(IF(G2SelectionMask="x",IF(INDEX(RawDataRefData,$E1266,0)&gt;0,INDEX(RawDataRefData,$E1266,0)),"")),"")</f>
        <v>3</v>
      </c>
      <c r="AK1266" s="101">
        <f t="array" ref="AK1266">IF($AI1266,QUARTILE(IF(G2SelectionMask="x",IF(INDEX(RawDataRefData,$E1266,0)&gt;0,INDEX(RawDataRefData,$E1266,0)),""),1),"")</f>
        <v>2</v>
      </c>
      <c r="AL1266" s="101">
        <f t="array" ref="AL1266">IF($AI1266,QUARTILE(IF(G2SelectionMask="x",IF(INDEX(RawDataRefData,$E1266,0)&gt;0,INDEX(RawDataRefData,$E1266,0)),""),3),"")</f>
        <v>4</v>
      </c>
      <c r="AM1266" s="101">
        <f t="array" ref="AM1266">IF($AI1266,MIN(IF(G2SelectionMask="x",IF(INDEX(RawDataRefData,$E1266,0)&gt;0,INDEX(RawDataRefData,$E1266,0)),"")),"")</f>
        <v>1</v>
      </c>
      <c r="AN1266" s="101">
        <f t="array" ref="AN1266">IF($AI1266,MAX(IF(G2SelectionMask="x",IF(INDEX(RawDataRefData,$E1266,0)&gt;0,INDEX(RawDataRefData,$E1266,0)),"")),"")</f>
        <v>4</v>
      </c>
      <c r="AO1266" s="101">
        <f t="shared" si="469"/>
        <v>2.8181818181818183</v>
      </c>
      <c r="AP1266" s="101">
        <f t="array" ref="AP1266">IF($AI1266,STDEVA(IF(G2SelectionMask="x",IF(INDEX(RawDataRefData,$E1266,0)&gt;0,INDEX(RawDataRefData,$E1266,0)),"")),"")</f>
        <v>1.2504544628399563</v>
      </c>
      <c r="AQ1266" s="100" t="b">
        <f t="shared" si="470"/>
        <v>0</v>
      </c>
      <c r="AR1266" s="100" t="str">
        <f t="array" ref="AR1266">IF($AQ1266,MEDIAN(IF(G3SelectionMask="x",IF(INDEX(RawDataRefData,$E1266,0)&gt;0,INDEX(RawDataRefData,$E1266,0)),"")),"")</f>
        <v/>
      </c>
      <c r="AS1266" s="100" t="str">
        <f t="array" ref="AS1266">IF($AQ1266,QUARTILE(IF(G3SelectionMask="x",IF(INDEX(RawDataRefData,$E1266,0)&gt;0,INDEX(RawDataRefData,$E1266,0)),""),1),"")</f>
        <v/>
      </c>
      <c r="AT1266" s="100" t="str">
        <f t="array" ref="AT1266">IF($AQ1266,QUARTILE(IF(G3SelectionMask="x",IF(INDEX(RawDataRefData,$E1266,0)&gt;0,INDEX(RawDataRefData,$E1266,0)),""),3),"")</f>
        <v/>
      </c>
      <c r="AU1266" s="100" t="str">
        <f t="array" ref="AU1266">IF($AQ1266,MIN(IF(G3SelectionMask="x",IF(INDEX(RawDataRefData,$E1266,0)&gt;0,INDEX(RawDataRefData,$E1266,0)),"")),"")</f>
        <v/>
      </c>
      <c r="AV1266" s="100" t="str">
        <f t="array" ref="AV1266">IF($AQ1266,MAX(IF(G3SelectionMask="x",IF(INDEX(RawDataRefData,$E1266,0)&gt;0,INDEX(RawDataRefData,$E1266,0)),"")),"")</f>
        <v/>
      </c>
      <c r="AW1266" s="100" t="str">
        <f t="shared" si="471"/>
        <v/>
      </c>
      <c r="AX1266" s="100" t="str">
        <f t="array" ref="AX1266">IF($AQ1266,STDEVA(IF(G3SelectionMask="x",IF(INDEX(RawDataRefData,$E1266,0)&gt;0,INDEX(RawDataRefData,$E1266,0)),"")),"")</f>
        <v/>
      </c>
      <c r="AY1266" s="101" t="b">
        <f t="shared" si="472"/>
        <v>0</v>
      </c>
      <c r="AZ1266" s="101" t="str">
        <f t="array" ref="AZ1266">IF($AY1266,MEDIAN(IF(G4SelectionMask="x",IF(INDEX(RawDataRefData,$E1266,0)&gt;0,INDEX(RawDataRefData,$E1266,0)),"")),"")</f>
        <v/>
      </c>
      <c r="BA1266" s="101" t="str">
        <f t="array" ref="BA1266">IF($AY1266,QUARTILE(IF(G4SelectionMask="x",IF(INDEX(RawDataRefData,$E1266,0)&gt;0,INDEX(RawDataRefData,$E1266,0)),""),1),"")</f>
        <v/>
      </c>
      <c r="BB1266" s="101" t="str">
        <f t="array" ref="BB1266">IF($AY1266,QUARTILE(IF(G4SelectionMask="x",IF(INDEX(RawDataRefData,$E1266,0)&gt;0,INDEX(RawDataRefData,$E1266,0)),""),3),"")</f>
        <v/>
      </c>
      <c r="BC1266" s="101" t="str">
        <f t="array" ref="BC1266">IF($AY1266,MIN(IF(G4SelectionMask="x",IF(INDEX(RawDataRefData,$E1266,0)&gt;0,INDEX(RawDataRefData,$E1266,0)),"")),"")</f>
        <v/>
      </c>
      <c r="BD1266" s="101" t="str">
        <f t="array" ref="BD1266">IF($AY1266,MAX(IF(G4SelectionMask="x",IF(INDEX(RawDataRefData,$E1266,0)&gt;0,INDEX(RawDataRefData,$E1266,0)),"")),"")</f>
        <v/>
      </c>
      <c r="BE1266" s="101" t="str">
        <f t="shared" si="473"/>
        <v/>
      </c>
      <c r="BF1266" s="101" t="str">
        <f t="array" ref="BF1266">IF($AY1266,STDEVA(IF(G4SelectionMask="x",IF(INDEX(RawDataRefData,$E1266,0)&gt;0,INDEX(RawDataRefData,$E1266,0)),"")),"")</f>
        <v/>
      </c>
      <c r="BG1266" s="100" t="b">
        <f t="shared" si="474"/>
        <v>0</v>
      </c>
      <c r="BH1266" s="100" t="str">
        <f t="array" ref="BH1266">IF($BG1266,MEDIAN(IF(G5SelectionMask="x",IF(INDEX(RawDataRefData,$E1266,0)&gt;0,INDEX(RawDataRefData,$E1266,0)),"")),"")</f>
        <v/>
      </c>
      <c r="BI1266" s="100" t="str">
        <f t="array" ref="BI1266">IF($BG1266,QUARTILE(IF(G5SelectionMask="x",IF(INDEX(RawDataRefData,$E1266,0)&gt;0,INDEX(RawDataRefData,$E1266,0)),""),1),"")</f>
        <v/>
      </c>
      <c r="BJ1266" s="100" t="str">
        <f t="array" ref="BJ1266">IF($BG1266,QUARTILE(IF(G5SelectionMask="x",IF(INDEX(RawDataRefData,$E1266,0)&gt;0,INDEX(RawDataRefData,$E1266,0)),""),3),"")</f>
        <v/>
      </c>
      <c r="BK1266" s="100" t="str">
        <f t="array" ref="BK1266">IF($BG1266,MIN(IF(G5SelectionMask="x",IF(INDEX(RawDataRefData,$E1266,0)&gt;0,INDEX(RawDataRefData,$E1266,0)),"")),"")</f>
        <v/>
      </c>
      <c r="BL1266" s="100" t="str">
        <f t="array" ref="BL1266">IF($BG1266,MAX(IF(G5SelectionMask="x",IF(INDEX(RawDataRefData,$E1266,0)&gt;0,INDEX(RawDataRefData,$E1266,0)),"")),"")</f>
        <v/>
      </c>
      <c r="BM1266" s="100" t="str">
        <f t="shared" si="475"/>
        <v/>
      </c>
      <c r="BN1266" s="103" t="str">
        <f t="array" ref="BN1266">IF($BG1266,STDEVA(IF(G5SelectionMask="x",IF(INDEX(RawDataRefData,$E1266,0)&gt;0,INDEX(RawDataRefData,$E1266,0)),"")),"")</f>
        <v/>
      </c>
      <c r="BO1266" s="104"/>
      <c r="BP1266" s="106">
        <v>4</v>
      </c>
      <c r="BQ1266" s="106">
        <v>1</v>
      </c>
      <c r="BR1266" s="106">
        <v>4</v>
      </c>
      <c r="BS1266" s="106">
        <v>3</v>
      </c>
      <c r="BT1266" s="106">
        <v>4</v>
      </c>
      <c r="BU1266" s="106">
        <v>2</v>
      </c>
      <c r="BV1266" s="106">
        <v>4</v>
      </c>
      <c r="BW1266" s="106">
        <v>2</v>
      </c>
      <c r="BX1266" s="106">
        <v>4</v>
      </c>
      <c r="BY1266" s="106">
        <v>2</v>
      </c>
      <c r="BZ1266" s="106">
        <v>1</v>
      </c>
      <c r="CA1266" s="106">
        <v>3</v>
      </c>
      <c r="CB1266" s="106">
        <v>4</v>
      </c>
      <c r="CC1266" s="106">
        <v>2</v>
      </c>
      <c r="CD1266" s="106">
        <v>4</v>
      </c>
    </row>
    <row r="1267" spans="1:82" hidden="1" x14ac:dyDescent="0.2">
      <c r="A1267" s="33" t="e">
        <f t="shared" si="476"/>
        <v>#NAME?</v>
      </c>
      <c r="B1267" s="218"/>
      <c r="C1267" s="212"/>
      <c r="D1267" s="224"/>
      <c r="E1267" s="72">
        <f t="shared" si="468"/>
        <v>1258</v>
      </c>
      <c r="F1267" s="9" t="s">
        <v>1321</v>
      </c>
      <c r="H1267" s="9" t="s">
        <v>1214</v>
      </c>
      <c r="I1267" s="9" t="s">
        <v>1623</v>
      </c>
      <c r="K1267" s="100">
        <f t="shared" si="453"/>
        <v>4</v>
      </c>
      <c r="L1267" s="100"/>
      <c r="M1267" s="100"/>
      <c r="N1267" s="100"/>
      <c r="O1267" s="100"/>
      <c r="P1267" s="101">
        <f t="shared" si="454"/>
        <v>3</v>
      </c>
      <c r="Q1267" s="102">
        <f t="shared" si="455"/>
        <v>2</v>
      </c>
      <c r="R1267" s="102">
        <f t="shared" si="456"/>
        <v>2</v>
      </c>
      <c r="S1267" s="102">
        <f t="shared" si="457"/>
        <v>4</v>
      </c>
      <c r="T1267" s="102">
        <f t="shared" si="458"/>
        <v>1</v>
      </c>
      <c r="U1267" s="102">
        <f t="shared" si="459"/>
        <v>4</v>
      </c>
      <c r="V1267" s="102">
        <f t="shared" si="460"/>
        <v>3</v>
      </c>
      <c r="W1267" s="102">
        <f t="shared" si="461"/>
        <v>4</v>
      </c>
      <c r="X1267" s="102">
        <f t="shared" si="462"/>
        <v>1</v>
      </c>
      <c r="Y1267" s="102">
        <f t="shared" si="463"/>
        <v>2</v>
      </c>
      <c r="Z1267" s="102">
        <f t="shared" si="464"/>
        <v>4</v>
      </c>
      <c r="AA1267" s="100" t="b">
        <f t="shared" si="465"/>
        <v>1</v>
      </c>
      <c r="AB1267" s="100">
        <f t="array" ref="AB1267">IF($AA1267,MEDIAN(IF(G1SelectionMask="x",IF(INDEX(RawDataRefData,$E1267,0)&gt;0,INDEX(RawDataRefData,$E1267,0)),"")),"")</f>
        <v>3</v>
      </c>
      <c r="AC1267" s="100">
        <f t="array" ref="AC1267">IF($AA1267,QUARTILE(IF(G1SelectionMask="x",IF(INDEX(RawDataRefData,$E1267,0)&gt;0,INDEX(RawDataRefData,$E1267,0)),""),1),"")</f>
        <v>2</v>
      </c>
      <c r="AD1267" s="100">
        <f t="array" ref="AD1267">IF($AA1267,QUARTILE(IF(G1SelectionMask="x",IF(INDEX(RawDataRefData,$E1267,0)&gt;0,INDEX(RawDataRefData,$E1267,0)),""),3),"")</f>
        <v>4</v>
      </c>
      <c r="AE1267" s="100">
        <f t="array" ref="AE1267">IF($AA1267,MIN(IF(G1SelectionMask="x",IF(INDEX(RawDataRefData,$E1267,0)&gt;0,INDEX(RawDataRefData,$E1267,0)),"")),"")</f>
        <v>1</v>
      </c>
      <c r="AF1267" s="100">
        <f t="array" ref="AF1267">IF($AA1267,MAX(IF(G1SelectionMask="x",IF(INDEX(RawDataRefData,$E1267,0)&gt;0,INDEX(RawDataRefData,$E1267,0)),"")),"")</f>
        <v>4</v>
      </c>
      <c r="AG1267" s="100">
        <f t="shared" si="466"/>
        <v>2.7272727272727271</v>
      </c>
      <c r="AH1267" s="100">
        <f t="array" ref="AH1267">IF($AA1267,STDEVA(IF(G1SelectionMask="x",IF(INDEX(RawDataRefData,$E1267,0)&gt;0,INDEX(RawDataRefData,$E1267,0)),"")),"")</f>
        <v>1.1908743922772957</v>
      </c>
      <c r="AI1267" s="101" t="b">
        <f t="shared" si="467"/>
        <v>1</v>
      </c>
      <c r="AJ1267" s="101">
        <f t="array" ref="AJ1267">IF($AI1267,MEDIAN(IF(G2SelectionMask="x",IF(INDEX(RawDataRefData,$E1267,0)&gt;0,INDEX(RawDataRefData,$E1267,0)),"")),"")</f>
        <v>3</v>
      </c>
      <c r="AK1267" s="101">
        <f t="array" ref="AK1267">IF($AI1267,QUARTILE(IF(G2SelectionMask="x",IF(INDEX(RawDataRefData,$E1267,0)&gt;0,INDEX(RawDataRefData,$E1267,0)),""),1),"")</f>
        <v>2</v>
      </c>
      <c r="AL1267" s="101">
        <f t="array" ref="AL1267">IF($AI1267,QUARTILE(IF(G2SelectionMask="x",IF(INDEX(RawDataRefData,$E1267,0)&gt;0,INDEX(RawDataRefData,$E1267,0)),""),3),"")</f>
        <v>3.5</v>
      </c>
      <c r="AM1267" s="101">
        <f t="array" ref="AM1267">IF($AI1267,MIN(IF(G2SelectionMask="x",IF(INDEX(RawDataRefData,$E1267,0)&gt;0,INDEX(RawDataRefData,$E1267,0)),"")),"")</f>
        <v>1</v>
      </c>
      <c r="AN1267" s="101">
        <f t="array" ref="AN1267">IF($AI1267,MAX(IF(G2SelectionMask="x",IF(INDEX(RawDataRefData,$E1267,0)&gt;0,INDEX(RawDataRefData,$E1267,0)),"")),"")</f>
        <v>4</v>
      </c>
      <c r="AO1267" s="101">
        <f t="shared" si="469"/>
        <v>2.6363636363636362</v>
      </c>
      <c r="AP1267" s="101">
        <f t="array" ref="AP1267">IF($AI1267,STDEVA(IF(G2SelectionMask="x",IF(INDEX(RawDataRefData,$E1267,0)&gt;0,INDEX(RawDataRefData,$E1267,0)),"")),"")</f>
        <v>1.1200649331826502</v>
      </c>
      <c r="AQ1267" s="100" t="b">
        <f t="shared" si="470"/>
        <v>0</v>
      </c>
      <c r="AR1267" s="100" t="str">
        <f t="array" ref="AR1267">IF($AQ1267,MEDIAN(IF(G3SelectionMask="x",IF(INDEX(RawDataRefData,$E1267,0)&gt;0,INDEX(RawDataRefData,$E1267,0)),"")),"")</f>
        <v/>
      </c>
      <c r="AS1267" s="100" t="str">
        <f t="array" ref="AS1267">IF($AQ1267,QUARTILE(IF(G3SelectionMask="x",IF(INDEX(RawDataRefData,$E1267,0)&gt;0,INDEX(RawDataRefData,$E1267,0)),""),1),"")</f>
        <v/>
      </c>
      <c r="AT1267" s="100" t="str">
        <f t="array" ref="AT1267">IF($AQ1267,QUARTILE(IF(G3SelectionMask="x",IF(INDEX(RawDataRefData,$E1267,0)&gt;0,INDEX(RawDataRefData,$E1267,0)),""),3),"")</f>
        <v/>
      </c>
      <c r="AU1267" s="100" t="str">
        <f t="array" ref="AU1267">IF($AQ1267,MIN(IF(G3SelectionMask="x",IF(INDEX(RawDataRefData,$E1267,0)&gt;0,INDEX(RawDataRefData,$E1267,0)),"")),"")</f>
        <v/>
      </c>
      <c r="AV1267" s="100" t="str">
        <f t="array" ref="AV1267">IF($AQ1267,MAX(IF(G3SelectionMask="x",IF(INDEX(RawDataRefData,$E1267,0)&gt;0,INDEX(RawDataRefData,$E1267,0)),"")),"")</f>
        <v/>
      </c>
      <c r="AW1267" s="100" t="str">
        <f t="shared" si="471"/>
        <v/>
      </c>
      <c r="AX1267" s="100" t="str">
        <f t="array" ref="AX1267">IF($AQ1267,STDEVA(IF(G3SelectionMask="x",IF(INDEX(RawDataRefData,$E1267,0)&gt;0,INDEX(RawDataRefData,$E1267,0)),"")),"")</f>
        <v/>
      </c>
      <c r="AY1267" s="101" t="b">
        <f t="shared" si="472"/>
        <v>0</v>
      </c>
      <c r="AZ1267" s="101" t="str">
        <f t="array" ref="AZ1267">IF($AY1267,MEDIAN(IF(G4SelectionMask="x",IF(INDEX(RawDataRefData,$E1267,0)&gt;0,INDEX(RawDataRefData,$E1267,0)),"")),"")</f>
        <v/>
      </c>
      <c r="BA1267" s="101" t="str">
        <f t="array" ref="BA1267">IF($AY1267,QUARTILE(IF(G4SelectionMask="x",IF(INDEX(RawDataRefData,$E1267,0)&gt;0,INDEX(RawDataRefData,$E1267,0)),""),1),"")</f>
        <v/>
      </c>
      <c r="BB1267" s="101" t="str">
        <f t="array" ref="BB1267">IF($AY1267,QUARTILE(IF(G4SelectionMask="x",IF(INDEX(RawDataRefData,$E1267,0)&gt;0,INDEX(RawDataRefData,$E1267,0)),""),3),"")</f>
        <v/>
      </c>
      <c r="BC1267" s="101" t="str">
        <f t="array" ref="BC1267">IF($AY1267,MIN(IF(G4SelectionMask="x",IF(INDEX(RawDataRefData,$E1267,0)&gt;0,INDEX(RawDataRefData,$E1267,0)),"")),"")</f>
        <v/>
      </c>
      <c r="BD1267" s="101" t="str">
        <f t="array" ref="BD1267">IF($AY1267,MAX(IF(G4SelectionMask="x",IF(INDEX(RawDataRefData,$E1267,0)&gt;0,INDEX(RawDataRefData,$E1267,0)),"")),"")</f>
        <v/>
      </c>
      <c r="BE1267" s="101" t="str">
        <f t="shared" si="473"/>
        <v/>
      </c>
      <c r="BF1267" s="101" t="str">
        <f t="array" ref="BF1267">IF($AY1267,STDEVA(IF(G4SelectionMask="x",IF(INDEX(RawDataRefData,$E1267,0)&gt;0,INDEX(RawDataRefData,$E1267,0)),"")),"")</f>
        <v/>
      </c>
      <c r="BG1267" s="100" t="b">
        <f t="shared" si="474"/>
        <v>0</v>
      </c>
      <c r="BH1267" s="100" t="str">
        <f t="array" ref="BH1267">IF($BG1267,MEDIAN(IF(G5SelectionMask="x",IF(INDEX(RawDataRefData,$E1267,0)&gt;0,INDEX(RawDataRefData,$E1267,0)),"")),"")</f>
        <v/>
      </c>
      <c r="BI1267" s="100" t="str">
        <f t="array" ref="BI1267">IF($BG1267,QUARTILE(IF(G5SelectionMask="x",IF(INDEX(RawDataRefData,$E1267,0)&gt;0,INDEX(RawDataRefData,$E1267,0)),""),1),"")</f>
        <v/>
      </c>
      <c r="BJ1267" s="100" t="str">
        <f t="array" ref="BJ1267">IF($BG1267,QUARTILE(IF(G5SelectionMask="x",IF(INDEX(RawDataRefData,$E1267,0)&gt;0,INDEX(RawDataRefData,$E1267,0)),""),3),"")</f>
        <v/>
      </c>
      <c r="BK1267" s="100" t="str">
        <f t="array" ref="BK1267">IF($BG1267,MIN(IF(G5SelectionMask="x",IF(INDEX(RawDataRefData,$E1267,0)&gt;0,INDEX(RawDataRefData,$E1267,0)),"")),"")</f>
        <v/>
      </c>
      <c r="BL1267" s="100" t="str">
        <f t="array" ref="BL1267">IF($BG1267,MAX(IF(G5SelectionMask="x",IF(INDEX(RawDataRefData,$E1267,0)&gt;0,INDEX(RawDataRefData,$E1267,0)),"")),"")</f>
        <v/>
      </c>
      <c r="BM1267" s="100" t="str">
        <f t="shared" si="475"/>
        <v/>
      </c>
      <c r="BN1267" s="103" t="str">
        <f t="array" ref="BN1267">IF($BG1267,STDEVA(IF(G5SelectionMask="x",IF(INDEX(RawDataRefData,$E1267,0)&gt;0,INDEX(RawDataRefData,$E1267,0)),"")),"")</f>
        <v/>
      </c>
      <c r="BO1267" s="104"/>
      <c r="BP1267" s="106">
        <v>4</v>
      </c>
      <c r="BQ1267" s="106">
        <v>3</v>
      </c>
      <c r="BR1267" s="106">
        <v>2</v>
      </c>
      <c r="BS1267" s="106">
        <v>2</v>
      </c>
      <c r="BT1267" s="106">
        <v>4</v>
      </c>
      <c r="BU1267" s="106">
        <v>1</v>
      </c>
      <c r="BV1267" s="106">
        <v>4</v>
      </c>
      <c r="BW1267" s="106">
        <v>3</v>
      </c>
      <c r="BX1267" s="106">
        <v>4</v>
      </c>
      <c r="BY1267" s="106">
        <v>1</v>
      </c>
      <c r="BZ1267" s="106">
        <v>2</v>
      </c>
      <c r="CA1267" s="106">
        <v>4</v>
      </c>
      <c r="CB1267" s="106">
        <v>2</v>
      </c>
      <c r="CC1267" s="106">
        <v>1</v>
      </c>
      <c r="CD1267" s="106">
        <v>3</v>
      </c>
    </row>
    <row r="1268" spans="1:82" hidden="1" x14ac:dyDescent="0.2">
      <c r="A1268" s="33" t="e">
        <f t="shared" si="476"/>
        <v>#NAME?</v>
      </c>
      <c r="B1268" s="218"/>
      <c r="C1268" s="212"/>
      <c r="D1268" s="224"/>
      <c r="E1268" s="72">
        <f t="shared" si="468"/>
        <v>1259</v>
      </c>
      <c r="F1268" s="9" t="s">
        <v>1322</v>
      </c>
      <c r="H1268" s="9" t="s">
        <v>1214</v>
      </c>
      <c r="I1268" s="9" t="s">
        <v>1623</v>
      </c>
      <c r="K1268" s="100">
        <f t="shared" si="453"/>
        <v>1</v>
      </c>
      <c r="L1268" s="100"/>
      <c r="M1268" s="100"/>
      <c r="N1268" s="100"/>
      <c r="O1268" s="100"/>
      <c r="P1268" s="101">
        <f t="shared" si="454"/>
        <v>1</v>
      </c>
      <c r="Q1268" s="102">
        <f t="shared" si="455"/>
        <v>3</v>
      </c>
      <c r="R1268" s="102">
        <f t="shared" si="456"/>
        <v>4</v>
      </c>
      <c r="S1268" s="102">
        <f t="shared" si="457"/>
        <v>1</v>
      </c>
      <c r="T1268" s="102">
        <f t="shared" si="458"/>
        <v>4</v>
      </c>
      <c r="U1268" s="102">
        <f t="shared" si="459"/>
        <v>3</v>
      </c>
      <c r="V1268" s="102">
        <f t="shared" si="460"/>
        <v>1</v>
      </c>
      <c r="W1268" s="102">
        <f t="shared" si="461"/>
        <v>3</v>
      </c>
      <c r="X1268" s="102">
        <f t="shared" si="462"/>
        <v>1</v>
      </c>
      <c r="Y1268" s="102">
        <f t="shared" si="463"/>
        <v>3</v>
      </c>
      <c r="Z1268" s="102">
        <f t="shared" si="464"/>
        <v>4</v>
      </c>
      <c r="AA1268" s="100" t="b">
        <f t="shared" si="465"/>
        <v>1</v>
      </c>
      <c r="AB1268" s="100">
        <f t="array" ref="AB1268">IF($AA1268,MEDIAN(IF(G1SelectionMask="x",IF(INDEX(RawDataRefData,$E1268,0)&gt;0,INDEX(RawDataRefData,$E1268,0)),"")),"")</f>
        <v>3</v>
      </c>
      <c r="AC1268" s="100">
        <f t="array" ref="AC1268">IF($AA1268,QUARTILE(IF(G1SelectionMask="x",IF(INDEX(RawDataRefData,$E1268,0)&gt;0,INDEX(RawDataRefData,$E1268,0)),""),1),"")</f>
        <v>1</v>
      </c>
      <c r="AD1268" s="100">
        <f t="array" ref="AD1268">IF($AA1268,QUARTILE(IF(G1SelectionMask="x",IF(INDEX(RawDataRefData,$E1268,0)&gt;0,INDEX(RawDataRefData,$E1268,0)),""),3),"")</f>
        <v>3.5</v>
      </c>
      <c r="AE1268" s="100">
        <f t="array" ref="AE1268">IF($AA1268,MIN(IF(G1SelectionMask="x",IF(INDEX(RawDataRefData,$E1268,0)&gt;0,INDEX(RawDataRefData,$E1268,0)),"")),"")</f>
        <v>1</v>
      </c>
      <c r="AF1268" s="100">
        <f t="array" ref="AF1268">IF($AA1268,MAX(IF(G1SelectionMask="x",IF(INDEX(RawDataRefData,$E1268,0)&gt;0,INDEX(RawDataRefData,$E1268,0)),"")),"")</f>
        <v>4</v>
      </c>
      <c r="AG1268" s="100">
        <f t="shared" si="466"/>
        <v>2.5454545454545454</v>
      </c>
      <c r="AH1268" s="100">
        <f t="array" ref="AH1268">IF($AA1268,STDEVA(IF(G1SelectionMask="x",IF(INDEX(RawDataRefData,$E1268,0)&gt;0,INDEX(RawDataRefData,$E1268,0)),"")),"")</f>
        <v>1.2933395813657267</v>
      </c>
      <c r="AI1268" s="101" t="b">
        <f t="shared" si="467"/>
        <v>1</v>
      </c>
      <c r="AJ1268" s="101">
        <f t="array" ref="AJ1268">IF($AI1268,MEDIAN(IF(G2SelectionMask="x",IF(INDEX(RawDataRefData,$E1268,0)&gt;0,INDEX(RawDataRefData,$E1268,0)),"")),"")</f>
        <v>3</v>
      </c>
      <c r="AK1268" s="101">
        <f t="array" ref="AK1268">IF($AI1268,QUARTILE(IF(G2SelectionMask="x",IF(INDEX(RawDataRefData,$E1268,0)&gt;0,INDEX(RawDataRefData,$E1268,0)),""),1),"")</f>
        <v>1</v>
      </c>
      <c r="AL1268" s="101">
        <f t="array" ref="AL1268">IF($AI1268,QUARTILE(IF(G2SelectionMask="x",IF(INDEX(RawDataRefData,$E1268,0)&gt;0,INDEX(RawDataRefData,$E1268,0)),""),3),"")</f>
        <v>3.5</v>
      </c>
      <c r="AM1268" s="101">
        <f t="array" ref="AM1268">IF($AI1268,MIN(IF(G2SelectionMask="x",IF(INDEX(RawDataRefData,$E1268,0)&gt;0,INDEX(RawDataRefData,$E1268,0)),"")),"")</f>
        <v>1</v>
      </c>
      <c r="AN1268" s="101">
        <f t="array" ref="AN1268">IF($AI1268,MAX(IF(G2SelectionMask="x",IF(INDEX(RawDataRefData,$E1268,0)&gt;0,INDEX(RawDataRefData,$E1268,0)),"")),"")</f>
        <v>4</v>
      </c>
      <c r="AO1268" s="101">
        <f t="shared" si="469"/>
        <v>2.4545454545454546</v>
      </c>
      <c r="AP1268" s="101">
        <f t="array" ref="AP1268">IF($AI1268,STDEVA(IF(G2SelectionMask="x",IF(INDEX(RawDataRefData,$E1268,0)&gt;0,INDEX(RawDataRefData,$E1268,0)),"")),"")</f>
        <v>1.2933395813657267</v>
      </c>
      <c r="AQ1268" s="100" t="b">
        <f t="shared" si="470"/>
        <v>0</v>
      </c>
      <c r="AR1268" s="100" t="str">
        <f t="array" ref="AR1268">IF($AQ1268,MEDIAN(IF(G3SelectionMask="x",IF(INDEX(RawDataRefData,$E1268,0)&gt;0,INDEX(RawDataRefData,$E1268,0)),"")),"")</f>
        <v/>
      </c>
      <c r="AS1268" s="100" t="str">
        <f t="array" ref="AS1268">IF($AQ1268,QUARTILE(IF(G3SelectionMask="x",IF(INDEX(RawDataRefData,$E1268,0)&gt;0,INDEX(RawDataRefData,$E1268,0)),""),1),"")</f>
        <v/>
      </c>
      <c r="AT1268" s="100" t="str">
        <f t="array" ref="AT1268">IF($AQ1268,QUARTILE(IF(G3SelectionMask="x",IF(INDEX(RawDataRefData,$E1268,0)&gt;0,INDEX(RawDataRefData,$E1268,0)),""),3),"")</f>
        <v/>
      </c>
      <c r="AU1268" s="100" t="str">
        <f t="array" ref="AU1268">IF($AQ1268,MIN(IF(G3SelectionMask="x",IF(INDEX(RawDataRefData,$E1268,0)&gt;0,INDEX(RawDataRefData,$E1268,0)),"")),"")</f>
        <v/>
      </c>
      <c r="AV1268" s="100" t="str">
        <f t="array" ref="AV1268">IF($AQ1268,MAX(IF(G3SelectionMask="x",IF(INDEX(RawDataRefData,$E1268,0)&gt;0,INDEX(RawDataRefData,$E1268,0)),"")),"")</f>
        <v/>
      </c>
      <c r="AW1268" s="100" t="str">
        <f t="shared" si="471"/>
        <v/>
      </c>
      <c r="AX1268" s="100" t="str">
        <f t="array" ref="AX1268">IF($AQ1268,STDEVA(IF(G3SelectionMask="x",IF(INDEX(RawDataRefData,$E1268,0)&gt;0,INDEX(RawDataRefData,$E1268,0)),"")),"")</f>
        <v/>
      </c>
      <c r="AY1268" s="101" t="b">
        <f t="shared" si="472"/>
        <v>0</v>
      </c>
      <c r="AZ1268" s="101" t="str">
        <f t="array" ref="AZ1268">IF($AY1268,MEDIAN(IF(G4SelectionMask="x",IF(INDEX(RawDataRefData,$E1268,0)&gt;0,INDEX(RawDataRefData,$E1268,0)),"")),"")</f>
        <v/>
      </c>
      <c r="BA1268" s="101" t="str">
        <f t="array" ref="BA1268">IF($AY1268,QUARTILE(IF(G4SelectionMask="x",IF(INDEX(RawDataRefData,$E1268,0)&gt;0,INDEX(RawDataRefData,$E1268,0)),""),1),"")</f>
        <v/>
      </c>
      <c r="BB1268" s="101" t="str">
        <f t="array" ref="BB1268">IF($AY1268,QUARTILE(IF(G4SelectionMask="x",IF(INDEX(RawDataRefData,$E1268,0)&gt;0,INDEX(RawDataRefData,$E1268,0)),""),3),"")</f>
        <v/>
      </c>
      <c r="BC1268" s="101" t="str">
        <f t="array" ref="BC1268">IF($AY1268,MIN(IF(G4SelectionMask="x",IF(INDEX(RawDataRefData,$E1268,0)&gt;0,INDEX(RawDataRefData,$E1268,0)),"")),"")</f>
        <v/>
      </c>
      <c r="BD1268" s="101" t="str">
        <f t="array" ref="BD1268">IF($AY1268,MAX(IF(G4SelectionMask="x",IF(INDEX(RawDataRefData,$E1268,0)&gt;0,INDEX(RawDataRefData,$E1268,0)),"")),"")</f>
        <v/>
      </c>
      <c r="BE1268" s="101" t="str">
        <f t="shared" si="473"/>
        <v/>
      </c>
      <c r="BF1268" s="101" t="str">
        <f t="array" ref="BF1268">IF($AY1268,STDEVA(IF(G4SelectionMask="x",IF(INDEX(RawDataRefData,$E1268,0)&gt;0,INDEX(RawDataRefData,$E1268,0)),"")),"")</f>
        <v/>
      </c>
      <c r="BG1268" s="100" t="b">
        <f t="shared" si="474"/>
        <v>0</v>
      </c>
      <c r="BH1268" s="100" t="str">
        <f t="array" ref="BH1268">IF($BG1268,MEDIAN(IF(G5SelectionMask="x",IF(INDEX(RawDataRefData,$E1268,0)&gt;0,INDEX(RawDataRefData,$E1268,0)),"")),"")</f>
        <v/>
      </c>
      <c r="BI1268" s="100" t="str">
        <f t="array" ref="BI1268">IF($BG1268,QUARTILE(IF(G5SelectionMask="x",IF(INDEX(RawDataRefData,$E1268,0)&gt;0,INDEX(RawDataRefData,$E1268,0)),""),1),"")</f>
        <v/>
      </c>
      <c r="BJ1268" s="100" t="str">
        <f t="array" ref="BJ1268">IF($BG1268,QUARTILE(IF(G5SelectionMask="x",IF(INDEX(RawDataRefData,$E1268,0)&gt;0,INDEX(RawDataRefData,$E1268,0)),""),3),"")</f>
        <v/>
      </c>
      <c r="BK1268" s="100" t="str">
        <f t="array" ref="BK1268">IF($BG1268,MIN(IF(G5SelectionMask="x",IF(INDEX(RawDataRefData,$E1268,0)&gt;0,INDEX(RawDataRefData,$E1268,0)),"")),"")</f>
        <v/>
      </c>
      <c r="BL1268" s="100" t="str">
        <f t="array" ref="BL1268">IF($BG1268,MAX(IF(G5SelectionMask="x",IF(INDEX(RawDataRefData,$E1268,0)&gt;0,INDEX(RawDataRefData,$E1268,0)),"")),"")</f>
        <v/>
      </c>
      <c r="BM1268" s="100" t="str">
        <f t="shared" si="475"/>
        <v/>
      </c>
      <c r="BN1268" s="103" t="str">
        <f t="array" ref="BN1268">IF($BG1268,STDEVA(IF(G5SelectionMask="x",IF(INDEX(RawDataRefData,$E1268,0)&gt;0,INDEX(RawDataRefData,$E1268,0)),"")),"")</f>
        <v/>
      </c>
      <c r="BO1268" s="104"/>
      <c r="BP1268" s="106">
        <v>1</v>
      </c>
      <c r="BQ1268" s="106">
        <v>1</v>
      </c>
      <c r="BR1268" s="106">
        <v>3</v>
      </c>
      <c r="BS1268" s="106">
        <v>4</v>
      </c>
      <c r="BT1268" s="106">
        <v>1</v>
      </c>
      <c r="BU1268" s="106">
        <v>4</v>
      </c>
      <c r="BV1268" s="106">
        <v>3</v>
      </c>
      <c r="BW1268" s="106">
        <v>1</v>
      </c>
      <c r="BX1268" s="106">
        <v>3</v>
      </c>
      <c r="BY1268" s="106">
        <v>1</v>
      </c>
      <c r="BZ1268" s="106">
        <v>3</v>
      </c>
      <c r="CA1268" s="106">
        <v>4</v>
      </c>
      <c r="CB1268" s="106">
        <v>1</v>
      </c>
      <c r="CC1268" s="106">
        <v>2</v>
      </c>
      <c r="CD1268" s="106">
        <v>4</v>
      </c>
    </row>
    <row r="1269" spans="1:82" hidden="1" x14ac:dyDescent="0.2">
      <c r="A1269" s="33" t="e">
        <f t="shared" si="476"/>
        <v>#NAME?</v>
      </c>
      <c r="B1269" s="218"/>
      <c r="C1269" s="212"/>
      <c r="D1269" s="224"/>
      <c r="E1269" s="72">
        <f t="shared" si="468"/>
        <v>1260</v>
      </c>
      <c r="F1269" s="9" t="s">
        <v>1323</v>
      </c>
      <c r="H1269" s="9" t="s">
        <v>1214</v>
      </c>
      <c r="I1269" s="9" t="s">
        <v>1623</v>
      </c>
      <c r="K1269" s="100">
        <f t="shared" si="453"/>
        <v>3</v>
      </c>
      <c r="L1269" s="100"/>
      <c r="M1269" s="100"/>
      <c r="N1269" s="100"/>
      <c r="O1269" s="100"/>
      <c r="P1269" s="101">
        <f t="shared" si="454"/>
        <v>2</v>
      </c>
      <c r="Q1269" s="102">
        <f t="shared" si="455"/>
        <v>2</v>
      </c>
      <c r="R1269" s="102">
        <f t="shared" si="456"/>
        <v>2</v>
      </c>
      <c r="S1269" s="102">
        <f t="shared" si="457"/>
        <v>4</v>
      </c>
      <c r="T1269" s="102">
        <f t="shared" si="458"/>
        <v>4</v>
      </c>
      <c r="U1269" s="102">
        <f t="shared" si="459"/>
        <v>1</v>
      </c>
      <c r="V1269" s="102">
        <f t="shared" si="460"/>
        <v>2</v>
      </c>
      <c r="W1269" s="102">
        <f t="shared" si="461"/>
        <v>3</v>
      </c>
      <c r="X1269" s="102">
        <f t="shared" si="462"/>
        <v>3</v>
      </c>
      <c r="Y1269" s="102">
        <f t="shared" si="463"/>
        <v>2</v>
      </c>
      <c r="Z1269" s="102">
        <f t="shared" si="464"/>
        <v>4</v>
      </c>
      <c r="AA1269" s="100" t="b">
        <f t="shared" si="465"/>
        <v>1</v>
      </c>
      <c r="AB1269" s="100">
        <f t="array" ref="AB1269">IF($AA1269,MEDIAN(IF(G1SelectionMask="x",IF(INDEX(RawDataRefData,$E1269,0)&gt;0,INDEX(RawDataRefData,$E1269,0)),"")),"")</f>
        <v>2</v>
      </c>
      <c r="AC1269" s="100">
        <f t="array" ref="AC1269">IF($AA1269,QUARTILE(IF(G1SelectionMask="x",IF(INDEX(RawDataRefData,$E1269,0)&gt;0,INDEX(RawDataRefData,$E1269,0)),""),1),"")</f>
        <v>2</v>
      </c>
      <c r="AD1269" s="100">
        <f t="array" ref="AD1269">IF($AA1269,QUARTILE(IF(G1SelectionMask="x",IF(INDEX(RawDataRefData,$E1269,0)&gt;0,INDEX(RawDataRefData,$E1269,0)),""),3),"")</f>
        <v>3.5</v>
      </c>
      <c r="AE1269" s="100">
        <f t="array" ref="AE1269">IF($AA1269,MIN(IF(G1SelectionMask="x",IF(INDEX(RawDataRefData,$E1269,0)&gt;0,INDEX(RawDataRefData,$E1269,0)),"")),"")</f>
        <v>1</v>
      </c>
      <c r="AF1269" s="100">
        <f t="array" ref="AF1269">IF($AA1269,MAX(IF(G1SelectionMask="x",IF(INDEX(RawDataRefData,$E1269,0)&gt;0,INDEX(RawDataRefData,$E1269,0)),"")),"")</f>
        <v>4</v>
      </c>
      <c r="AG1269" s="100">
        <f t="shared" si="466"/>
        <v>2.6363636363636362</v>
      </c>
      <c r="AH1269" s="100">
        <f t="array" ref="AH1269">IF($AA1269,STDEVA(IF(G1SelectionMask="x",IF(INDEX(RawDataRefData,$E1269,0)&gt;0,INDEX(RawDataRefData,$E1269,0)),"")),"")</f>
        <v>1.0269106361049412</v>
      </c>
      <c r="AI1269" s="101" t="b">
        <f t="shared" si="467"/>
        <v>1</v>
      </c>
      <c r="AJ1269" s="101">
        <f t="array" ref="AJ1269">IF($AI1269,MEDIAN(IF(G2SelectionMask="x",IF(INDEX(RawDataRefData,$E1269,0)&gt;0,INDEX(RawDataRefData,$E1269,0)),"")),"")</f>
        <v>3</v>
      </c>
      <c r="AK1269" s="101">
        <f t="array" ref="AK1269">IF($AI1269,QUARTILE(IF(G2SelectionMask="x",IF(INDEX(RawDataRefData,$E1269,0)&gt;0,INDEX(RawDataRefData,$E1269,0)),""),1),"")</f>
        <v>2</v>
      </c>
      <c r="AL1269" s="101">
        <f t="array" ref="AL1269">IF($AI1269,QUARTILE(IF(G2SelectionMask="x",IF(INDEX(RawDataRefData,$E1269,0)&gt;0,INDEX(RawDataRefData,$E1269,0)),""),3),"")</f>
        <v>4</v>
      </c>
      <c r="AM1269" s="101">
        <f t="array" ref="AM1269">IF($AI1269,MIN(IF(G2SelectionMask="x",IF(INDEX(RawDataRefData,$E1269,0)&gt;0,INDEX(RawDataRefData,$E1269,0)),"")),"")</f>
        <v>1</v>
      </c>
      <c r="AN1269" s="101">
        <f t="array" ref="AN1269">IF($AI1269,MAX(IF(G2SelectionMask="x",IF(INDEX(RawDataRefData,$E1269,0)&gt;0,INDEX(RawDataRefData,$E1269,0)),"")),"")</f>
        <v>4</v>
      </c>
      <c r="AO1269" s="101">
        <f t="shared" si="469"/>
        <v>2.9090909090909092</v>
      </c>
      <c r="AP1269" s="101">
        <f t="array" ref="AP1269">IF($AI1269,STDEVA(IF(G2SelectionMask="x",IF(INDEX(RawDataRefData,$E1269,0)&gt;0,INDEX(RawDataRefData,$E1269,0)),"")),"")</f>
        <v>1.1361818036340356</v>
      </c>
      <c r="AQ1269" s="100" t="b">
        <f t="shared" si="470"/>
        <v>0</v>
      </c>
      <c r="AR1269" s="100" t="str">
        <f t="array" ref="AR1269">IF($AQ1269,MEDIAN(IF(G3SelectionMask="x",IF(INDEX(RawDataRefData,$E1269,0)&gt;0,INDEX(RawDataRefData,$E1269,0)),"")),"")</f>
        <v/>
      </c>
      <c r="AS1269" s="100" t="str">
        <f t="array" ref="AS1269">IF($AQ1269,QUARTILE(IF(G3SelectionMask="x",IF(INDEX(RawDataRefData,$E1269,0)&gt;0,INDEX(RawDataRefData,$E1269,0)),""),1),"")</f>
        <v/>
      </c>
      <c r="AT1269" s="100" t="str">
        <f t="array" ref="AT1269">IF($AQ1269,QUARTILE(IF(G3SelectionMask="x",IF(INDEX(RawDataRefData,$E1269,0)&gt;0,INDEX(RawDataRefData,$E1269,0)),""),3),"")</f>
        <v/>
      </c>
      <c r="AU1269" s="100" t="str">
        <f t="array" ref="AU1269">IF($AQ1269,MIN(IF(G3SelectionMask="x",IF(INDEX(RawDataRefData,$E1269,0)&gt;0,INDEX(RawDataRefData,$E1269,0)),"")),"")</f>
        <v/>
      </c>
      <c r="AV1269" s="100" t="str">
        <f t="array" ref="AV1269">IF($AQ1269,MAX(IF(G3SelectionMask="x",IF(INDEX(RawDataRefData,$E1269,0)&gt;0,INDEX(RawDataRefData,$E1269,0)),"")),"")</f>
        <v/>
      </c>
      <c r="AW1269" s="100" t="str">
        <f t="shared" si="471"/>
        <v/>
      </c>
      <c r="AX1269" s="100" t="str">
        <f t="array" ref="AX1269">IF($AQ1269,STDEVA(IF(G3SelectionMask="x",IF(INDEX(RawDataRefData,$E1269,0)&gt;0,INDEX(RawDataRefData,$E1269,0)),"")),"")</f>
        <v/>
      </c>
      <c r="AY1269" s="101" t="b">
        <f t="shared" si="472"/>
        <v>0</v>
      </c>
      <c r="AZ1269" s="101" t="str">
        <f t="array" ref="AZ1269">IF($AY1269,MEDIAN(IF(G4SelectionMask="x",IF(INDEX(RawDataRefData,$E1269,0)&gt;0,INDEX(RawDataRefData,$E1269,0)),"")),"")</f>
        <v/>
      </c>
      <c r="BA1269" s="101" t="str">
        <f t="array" ref="BA1269">IF($AY1269,QUARTILE(IF(G4SelectionMask="x",IF(INDEX(RawDataRefData,$E1269,0)&gt;0,INDEX(RawDataRefData,$E1269,0)),""),1),"")</f>
        <v/>
      </c>
      <c r="BB1269" s="101" t="str">
        <f t="array" ref="BB1269">IF($AY1269,QUARTILE(IF(G4SelectionMask="x",IF(INDEX(RawDataRefData,$E1269,0)&gt;0,INDEX(RawDataRefData,$E1269,0)),""),3),"")</f>
        <v/>
      </c>
      <c r="BC1269" s="101" t="str">
        <f t="array" ref="BC1269">IF($AY1269,MIN(IF(G4SelectionMask="x",IF(INDEX(RawDataRefData,$E1269,0)&gt;0,INDEX(RawDataRefData,$E1269,0)),"")),"")</f>
        <v/>
      </c>
      <c r="BD1269" s="101" t="str">
        <f t="array" ref="BD1269">IF($AY1269,MAX(IF(G4SelectionMask="x",IF(INDEX(RawDataRefData,$E1269,0)&gt;0,INDEX(RawDataRefData,$E1269,0)),"")),"")</f>
        <v/>
      </c>
      <c r="BE1269" s="101" t="str">
        <f t="shared" si="473"/>
        <v/>
      </c>
      <c r="BF1269" s="101" t="str">
        <f t="array" ref="BF1269">IF($AY1269,STDEVA(IF(G4SelectionMask="x",IF(INDEX(RawDataRefData,$E1269,0)&gt;0,INDEX(RawDataRefData,$E1269,0)),"")),"")</f>
        <v/>
      </c>
      <c r="BG1269" s="100" t="b">
        <f t="shared" si="474"/>
        <v>0</v>
      </c>
      <c r="BH1269" s="100" t="str">
        <f t="array" ref="BH1269">IF($BG1269,MEDIAN(IF(G5SelectionMask="x",IF(INDEX(RawDataRefData,$E1269,0)&gt;0,INDEX(RawDataRefData,$E1269,0)),"")),"")</f>
        <v/>
      </c>
      <c r="BI1269" s="100" t="str">
        <f t="array" ref="BI1269">IF($BG1269,QUARTILE(IF(G5SelectionMask="x",IF(INDEX(RawDataRefData,$E1269,0)&gt;0,INDEX(RawDataRefData,$E1269,0)),""),1),"")</f>
        <v/>
      </c>
      <c r="BJ1269" s="100" t="str">
        <f t="array" ref="BJ1269">IF($BG1269,QUARTILE(IF(G5SelectionMask="x",IF(INDEX(RawDataRefData,$E1269,0)&gt;0,INDEX(RawDataRefData,$E1269,0)),""),3),"")</f>
        <v/>
      </c>
      <c r="BK1269" s="100" t="str">
        <f t="array" ref="BK1269">IF($BG1269,MIN(IF(G5SelectionMask="x",IF(INDEX(RawDataRefData,$E1269,0)&gt;0,INDEX(RawDataRefData,$E1269,0)),"")),"")</f>
        <v/>
      </c>
      <c r="BL1269" s="100" t="str">
        <f t="array" ref="BL1269">IF($BG1269,MAX(IF(G5SelectionMask="x",IF(INDEX(RawDataRefData,$E1269,0)&gt;0,INDEX(RawDataRefData,$E1269,0)),"")),"")</f>
        <v/>
      </c>
      <c r="BM1269" s="100" t="str">
        <f t="shared" si="475"/>
        <v/>
      </c>
      <c r="BN1269" s="103" t="str">
        <f t="array" ref="BN1269">IF($BG1269,STDEVA(IF(G5SelectionMask="x",IF(INDEX(RawDataRefData,$E1269,0)&gt;0,INDEX(RawDataRefData,$E1269,0)),"")),"")</f>
        <v/>
      </c>
      <c r="BO1269" s="104"/>
      <c r="BP1269" s="106">
        <v>3</v>
      </c>
      <c r="BQ1269" s="106">
        <v>2</v>
      </c>
      <c r="BR1269" s="106">
        <v>2</v>
      </c>
      <c r="BS1269" s="106">
        <v>2</v>
      </c>
      <c r="BT1269" s="106">
        <v>4</v>
      </c>
      <c r="BU1269" s="106">
        <v>4</v>
      </c>
      <c r="BV1269" s="106">
        <v>1</v>
      </c>
      <c r="BW1269" s="106">
        <v>2</v>
      </c>
      <c r="BX1269" s="106">
        <v>3</v>
      </c>
      <c r="BY1269" s="106">
        <v>3</v>
      </c>
      <c r="BZ1269" s="106">
        <v>2</v>
      </c>
      <c r="CA1269" s="106">
        <v>4</v>
      </c>
      <c r="CB1269" s="106">
        <v>4</v>
      </c>
      <c r="CC1269" s="106">
        <v>1</v>
      </c>
      <c r="CD1269" s="106">
        <v>4</v>
      </c>
    </row>
    <row r="1270" spans="1:82" hidden="1" x14ac:dyDescent="0.2">
      <c r="A1270" s="33" t="e">
        <f t="shared" si="476"/>
        <v>#NAME?</v>
      </c>
      <c r="B1270" s="218"/>
      <c r="C1270" s="212"/>
      <c r="D1270" s="224"/>
      <c r="E1270" s="72">
        <f t="shared" si="468"/>
        <v>1261</v>
      </c>
      <c r="F1270" s="9" t="s">
        <v>1325</v>
      </c>
      <c r="H1270" s="9" t="s">
        <v>1214</v>
      </c>
      <c r="I1270" s="9" t="s">
        <v>1623</v>
      </c>
      <c r="K1270" s="100">
        <f t="shared" si="453"/>
        <v>3</v>
      </c>
      <c r="L1270" s="100"/>
      <c r="M1270" s="100"/>
      <c r="N1270" s="100"/>
      <c r="O1270" s="100"/>
      <c r="P1270" s="101">
        <f t="shared" si="454"/>
        <v>2</v>
      </c>
      <c r="Q1270" s="102">
        <f t="shared" si="455"/>
        <v>3</v>
      </c>
      <c r="R1270" s="102">
        <f t="shared" si="456"/>
        <v>3</v>
      </c>
      <c r="S1270" s="102">
        <f t="shared" si="457"/>
        <v>2</v>
      </c>
      <c r="T1270" s="102">
        <f t="shared" si="458"/>
        <v>3</v>
      </c>
      <c r="U1270" s="102">
        <f t="shared" si="459"/>
        <v>2</v>
      </c>
      <c r="V1270" s="102">
        <f t="shared" si="460"/>
        <v>4</v>
      </c>
      <c r="W1270" s="102">
        <f t="shared" si="461"/>
        <v>1</v>
      </c>
      <c r="X1270" s="102">
        <f t="shared" si="462"/>
        <v>3</v>
      </c>
      <c r="Y1270" s="102">
        <f t="shared" si="463"/>
        <v>4</v>
      </c>
      <c r="Z1270" s="102">
        <f t="shared" si="464"/>
        <v>4</v>
      </c>
      <c r="AA1270" s="100" t="b">
        <f t="shared" si="465"/>
        <v>1</v>
      </c>
      <c r="AB1270" s="100">
        <f t="array" ref="AB1270">IF($AA1270,MEDIAN(IF(G1SelectionMask="x",IF(INDEX(RawDataRefData,$E1270,0)&gt;0,INDEX(RawDataRefData,$E1270,0)),"")),"")</f>
        <v>3</v>
      </c>
      <c r="AC1270" s="100">
        <f t="array" ref="AC1270">IF($AA1270,QUARTILE(IF(G1SelectionMask="x",IF(INDEX(RawDataRefData,$E1270,0)&gt;0,INDEX(RawDataRefData,$E1270,0)),""),1),"")</f>
        <v>2</v>
      </c>
      <c r="AD1270" s="100">
        <f t="array" ref="AD1270">IF($AA1270,QUARTILE(IF(G1SelectionMask="x",IF(INDEX(RawDataRefData,$E1270,0)&gt;0,INDEX(RawDataRefData,$E1270,0)),""),3),"")</f>
        <v>3.5</v>
      </c>
      <c r="AE1270" s="100">
        <f t="array" ref="AE1270">IF($AA1270,MIN(IF(G1SelectionMask="x",IF(INDEX(RawDataRefData,$E1270,0)&gt;0,INDEX(RawDataRefData,$E1270,0)),"")),"")</f>
        <v>1</v>
      </c>
      <c r="AF1270" s="100">
        <f t="array" ref="AF1270">IF($AA1270,MAX(IF(G1SelectionMask="x",IF(INDEX(RawDataRefData,$E1270,0)&gt;0,INDEX(RawDataRefData,$E1270,0)),"")),"")</f>
        <v>4</v>
      </c>
      <c r="AG1270" s="100">
        <f t="shared" si="466"/>
        <v>2.8181818181818183</v>
      </c>
      <c r="AH1270" s="100">
        <f t="array" ref="AH1270">IF($AA1270,STDEVA(IF(G1SelectionMask="x",IF(INDEX(RawDataRefData,$E1270,0)&gt;0,INDEX(RawDataRefData,$E1270,0)),"")),"")</f>
        <v>0.98164981721404299</v>
      </c>
      <c r="AI1270" s="101" t="b">
        <f t="shared" si="467"/>
        <v>1</v>
      </c>
      <c r="AJ1270" s="101">
        <f t="array" ref="AJ1270">IF($AI1270,MEDIAN(IF(G2SelectionMask="x",IF(INDEX(RawDataRefData,$E1270,0)&gt;0,INDEX(RawDataRefData,$E1270,0)),"")),"")</f>
        <v>3</v>
      </c>
      <c r="AK1270" s="101">
        <f t="array" ref="AK1270">IF($AI1270,QUARTILE(IF(G2SelectionMask="x",IF(INDEX(RawDataRefData,$E1270,0)&gt;0,INDEX(RawDataRefData,$E1270,0)),""),1),"")</f>
        <v>2</v>
      </c>
      <c r="AL1270" s="101">
        <f t="array" ref="AL1270">IF($AI1270,QUARTILE(IF(G2SelectionMask="x",IF(INDEX(RawDataRefData,$E1270,0)&gt;0,INDEX(RawDataRefData,$E1270,0)),""),3),"")</f>
        <v>3.5</v>
      </c>
      <c r="AM1270" s="101">
        <f t="array" ref="AM1270">IF($AI1270,MIN(IF(G2SelectionMask="x",IF(INDEX(RawDataRefData,$E1270,0)&gt;0,INDEX(RawDataRefData,$E1270,0)),"")),"")</f>
        <v>1</v>
      </c>
      <c r="AN1270" s="101">
        <f t="array" ref="AN1270">IF($AI1270,MAX(IF(G2SelectionMask="x",IF(INDEX(RawDataRefData,$E1270,0)&gt;0,INDEX(RawDataRefData,$E1270,0)),"")),"")</f>
        <v>4</v>
      </c>
      <c r="AO1270" s="101">
        <f t="shared" si="469"/>
        <v>2.6363636363636362</v>
      </c>
      <c r="AP1270" s="101">
        <f t="array" ref="AP1270">IF($AI1270,STDEVA(IF(G2SelectionMask="x",IF(INDEX(RawDataRefData,$E1270,0)&gt;0,INDEX(RawDataRefData,$E1270,0)),"")),"")</f>
        <v>1.1200649331826502</v>
      </c>
      <c r="AQ1270" s="100" t="b">
        <f t="shared" si="470"/>
        <v>0</v>
      </c>
      <c r="AR1270" s="100" t="str">
        <f t="array" ref="AR1270">IF($AQ1270,MEDIAN(IF(G3SelectionMask="x",IF(INDEX(RawDataRefData,$E1270,0)&gt;0,INDEX(RawDataRefData,$E1270,0)),"")),"")</f>
        <v/>
      </c>
      <c r="AS1270" s="100" t="str">
        <f t="array" ref="AS1270">IF($AQ1270,QUARTILE(IF(G3SelectionMask="x",IF(INDEX(RawDataRefData,$E1270,0)&gt;0,INDEX(RawDataRefData,$E1270,0)),""),1),"")</f>
        <v/>
      </c>
      <c r="AT1270" s="100" t="str">
        <f t="array" ref="AT1270">IF($AQ1270,QUARTILE(IF(G3SelectionMask="x",IF(INDEX(RawDataRefData,$E1270,0)&gt;0,INDEX(RawDataRefData,$E1270,0)),""),3),"")</f>
        <v/>
      </c>
      <c r="AU1270" s="100" t="str">
        <f t="array" ref="AU1270">IF($AQ1270,MIN(IF(G3SelectionMask="x",IF(INDEX(RawDataRefData,$E1270,0)&gt;0,INDEX(RawDataRefData,$E1270,0)),"")),"")</f>
        <v/>
      </c>
      <c r="AV1270" s="100" t="str">
        <f t="array" ref="AV1270">IF($AQ1270,MAX(IF(G3SelectionMask="x",IF(INDEX(RawDataRefData,$E1270,0)&gt;0,INDEX(RawDataRefData,$E1270,0)),"")),"")</f>
        <v/>
      </c>
      <c r="AW1270" s="100" t="str">
        <f t="shared" si="471"/>
        <v/>
      </c>
      <c r="AX1270" s="100" t="str">
        <f t="array" ref="AX1270">IF($AQ1270,STDEVA(IF(G3SelectionMask="x",IF(INDEX(RawDataRefData,$E1270,0)&gt;0,INDEX(RawDataRefData,$E1270,0)),"")),"")</f>
        <v/>
      </c>
      <c r="AY1270" s="101" t="b">
        <f t="shared" si="472"/>
        <v>0</v>
      </c>
      <c r="AZ1270" s="101" t="str">
        <f t="array" ref="AZ1270">IF($AY1270,MEDIAN(IF(G4SelectionMask="x",IF(INDEX(RawDataRefData,$E1270,0)&gt;0,INDEX(RawDataRefData,$E1270,0)),"")),"")</f>
        <v/>
      </c>
      <c r="BA1270" s="101" t="str">
        <f t="array" ref="BA1270">IF($AY1270,QUARTILE(IF(G4SelectionMask="x",IF(INDEX(RawDataRefData,$E1270,0)&gt;0,INDEX(RawDataRefData,$E1270,0)),""),1),"")</f>
        <v/>
      </c>
      <c r="BB1270" s="101" t="str">
        <f t="array" ref="BB1270">IF($AY1270,QUARTILE(IF(G4SelectionMask="x",IF(INDEX(RawDataRefData,$E1270,0)&gt;0,INDEX(RawDataRefData,$E1270,0)),""),3),"")</f>
        <v/>
      </c>
      <c r="BC1270" s="101" t="str">
        <f t="array" ref="BC1270">IF($AY1270,MIN(IF(G4SelectionMask="x",IF(INDEX(RawDataRefData,$E1270,0)&gt;0,INDEX(RawDataRefData,$E1270,0)),"")),"")</f>
        <v/>
      </c>
      <c r="BD1270" s="101" t="str">
        <f t="array" ref="BD1270">IF($AY1270,MAX(IF(G4SelectionMask="x",IF(INDEX(RawDataRefData,$E1270,0)&gt;0,INDEX(RawDataRefData,$E1270,0)),"")),"")</f>
        <v/>
      </c>
      <c r="BE1270" s="101" t="str">
        <f t="shared" si="473"/>
        <v/>
      </c>
      <c r="BF1270" s="101" t="str">
        <f t="array" ref="BF1270">IF($AY1270,STDEVA(IF(G4SelectionMask="x",IF(INDEX(RawDataRefData,$E1270,0)&gt;0,INDEX(RawDataRefData,$E1270,0)),"")),"")</f>
        <v/>
      </c>
      <c r="BG1270" s="100" t="b">
        <f t="shared" si="474"/>
        <v>0</v>
      </c>
      <c r="BH1270" s="100" t="str">
        <f t="array" ref="BH1270">IF($BG1270,MEDIAN(IF(G5SelectionMask="x",IF(INDEX(RawDataRefData,$E1270,0)&gt;0,INDEX(RawDataRefData,$E1270,0)),"")),"")</f>
        <v/>
      </c>
      <c r="BI1270" s="100" t="str">
        <f t="array" ref="BI1270">IF($BG1270,QUARTILE(IF(G5SelectionMask="x",IF(INDEX(RawDataRefData,$E1270,0)&gt;0,INDEX(RawDataRefData,$E1270,0)),""),1),"")</f>
        <v/>
      </c>
      <c r="BJ1270" s="100" t="str">
        <f t="array" ref="BJ1270">IF($BG1270,QUARTILE(IF(G5SelectionMask="x",IF(INDEX(RawDataRefData,$E1270,0)&gt;0,INDEX(RawDataRefData,$E1270,0)),""),3),"")</f>
        <v/>
      </c>
      <c r="BK1270" s="100" t="str">
        <f t="array" ref="BK1270">IF($BG1270,MIN(IF(G5SelectionMask="x",IF(INDEX(RawDataRefData,$E1270,0)&gt;0,INDEX(RawDataRefData,$E1270,0)),"")),"")</f>
        <v/>
      </c>
      <c r="BL1270" s="100" t="str">
        <f t="array" ref="BL1270">IF($BG1270,MAX(IF(G5SelectionMask="x",IF(INDEX(RawDataRefData,$E1270,0)&gt;0,INDEX(RawDataRefData,$E1270,0)),"")),"")</f>
        <v/>
      </c>
      <c r="BM1270" s="100" t="str">
        <f t="shared" si="475"/>
        <v/>
      </c>
      <c r="BN1270" s="103" t="str">
        <f t="array" ref="BN1270">IF($BG1270,STDEVA(IF(G5SelectionMask="x",IF(INDEX(RawDataRefData,$E1270,0)&gt;0,INDEX(RawDataRefData,$E1270,0)),"")),"")</f>
        <v/>
      </c>
      <c r="BO1270" s="104"/>
      <c r="BP1270" s="106">
        <v>3</v>
      </c>
      <c r="BQ1270" s="106">
        <v>2</v>
      </c>
      <c r="BR1270" s="106">
        <v>3</v>
      </c>
      <c r="BS1270" s="106">
        <v>3</v>
      </c>
      <c r="BT1270" s="106">
        <v>2</v>
      </c>
      <c r="BU1270" s="106">
        <v>3</v>
      </c>
      <c r="BV1270" s="106">
        <v>2</v>
      </c>
      <c r="BW1270" s="106">
        <v>4</v>
      </c>
      <c r="BX1270" s="106">
        <v>1</v>
      </c>
      <c r="BY1270" s="106">
        <v>3</v>
      </c>
      <c r="BZ1270" s="106">
        <v>4</v>
      </c>
      <c r="CA1270" s="106">
        <v>4</v>
      </c>
      <c r="CB1270" s="106">
        <v>3</v>
      </c>
      <c r="CC1270" s="106">
        <v>1</v>
      </c>
      <c r="CD1270" s="106">
        <v>2</v>
      </c>
    </row>
    <row r="1271" spans="1:82" hidden="1" x14ac:dyDescent="0.2">
      <c r="A1271" s="33" t="e">
        <f t="shared" si="476"/>
        <v>#NAME?</v>
      </c>
      <c r="B1271" s="218"/>
      <c r="C1271" s="212"/>
      <c r="D1271" s="224"/>
      <c r="E1271" s="72">
        <f t="shared" si="468"/>
        <v>1262</v>
      </c>
      <c r="F1271" s="9" t="s">
        <v>1324</v>
      </c>
      <c r="H1271" s="9" t="s">
        <v>1214</v>
      </c>
      <c r="I1271" s="9" t="s">
        <v>1623</v>
      </c>
      <c r="K1271" s="100">
        <f t="shared" si="453"/>
        <v>4</v>
      </c>
      <c r="L1271" s="100"/>
      <c r="M1271" s="100"/>
      <c r="N1271" s="100"/>
      <c r="O1271" s="100"/>
      <c r="P1271" s="101">
        <f t="shared" si="454"/>
        <v>2</v>
      </c>
      <c r="Q1271" s="102">
        <f t="shared" si="455"/>
        <v>1</v>
      </c>
      <c r="R1271" s="102">
        <f t="shared" si="456"/>
        <v>2</v>
      </c>
      <c r="S1271" s="102">
        <f t="shared" si="457"/>
        <v>1</v>
      </c>
      <c r="T1271" s="102">
        <f t="shared" si="458"/>
        <v>1</v>
      </c>
      <c r="U1271" s="102">
        <f t="shared" si="459"/>
        <v>2</v>
      </c>
      <c r="V1271" s="102">
        <f t="shared" si="460"/>
        <v>1</v>
      </c>
      <c r="W1271" s="102">
        <f t="shared" si="461"/>
        <v>4</v>
      </c>
      <c r="X1271" s="102">
        <f t="shared" si="462"/>
        <v>2</v>
      </c>
      <c r="Y1271" s="102">
        <f t="shared" si="463"/>
        <v>4</v>
      </c>
      <c r="Z1271" s="102">
        <f t="shared" si="464"/>
        <v>2</v>
      </c>
      <c r="AA1271" s="100" t="b">
        <f t="shared" si="465"/>
        <v>1</v>
      </c>
      <c r="AB1271" s="100">
        <f t="array" ref="AB1271">IF($AA1271,MEDIAN(IF(G1SelectionMask="x",IF(INDEX(RawDataRefData,$E1271,0)&gt;0,INDEX(RawDataRefData,$E1271,0)),"")),"")</f>
        <v>2</v>
      </c>
      <c r="AC1271" s="100">
        <f t="array" ref="AC1271">IF($AA1271,QUARTILE(IF(G1SelectionMask="x",IF(INDEX(RawDataRefData,$E1271,0)&gt;0,INDEX(RawDataRefData,$E1271,0)),""),1),"")</f>
        <v>1</v>
      </c>
      <c r="AD1271" s="100">
        <f t="array" ref="AD1271">IF($AA1271,QUARTILE(IF(G1SelectionMask="x",IF(INDEX(RawDataRefData,$E1271,0)&gt;0,INDEX(RawDataRefData,$E1271,0)),""),3),"")</f>
        <v>2</v>
      </c>
      <c r="AE1271" s="100">
        <f t="array" ref="AE1271">IF($AA1271,MIN(IF(G1SelectionMask="x",IF(INDEX(RawDataRefData,$E1271,0)&gt;0,INDEX(RawDataRefData,$E1271,0)),"")),"")</f>
        <v>1</v>
      </c>
      <c r="AF1271" s="100">
        <f t="array" ref="AF1271">IF($AA1271,MAX(IF(G1SelectionMask="x",IF(INDEX(RawDataRefData,$E1271,0)&gt;0,INDEX(RawDataRefData,$E1271,0)),"")),"")</f>
        <v>4</v>
      </c>
      <c r="AG1271" s="100">
        <f t="shared" si="466"/>
        <v>2</v>
      </c>
      <c r="AH1271" s="100">
        <f t="array" ref="AH1271">IF($AA1271,STDEVA(IF(G1SelectionMask="x",IF(INDEX(RawDataRefData,$E1271,0)&gt;0,INDEX(RawDataRefData,$E1271,0)),"")),"")</f>
        <v>1.0954451150103321</v>
      </c>
      <c r="AI1271" s="101" t="b">
        <f t="shared" si="467"/>
        <v>1</v>
      </c>
      <c r="AJ1271" s="101">
        <f t="array" ref="AJ1271">IF($AI1271,MEDIAN(IF(G2SelectionMask="x",IF(INDEX(RawDataRefData,$E1271,0)&gt;0,INDEX(RawDataRefData,$E1271,0)),"")),"")</f>
        <v>2</v>
      </c>
      <c r="AK1271" s="101">
        <f t="array" ref="AK1271">IF($AI1271,QUARTILE(IF(G2SelectionMask="x",IF(INDEX(RawDataRefData,$E1271,0)&gt;0,INDEX(RawDataRefData,$E1271,0)),""),1),"")</f>
        <v>1</v>
      </c>
      <c r="AL1271" s="101">
        <f t="array" ref="AL1271">IF($AI1271,QUARTILE(IF(G2SelectionMask="x",IF(INDEX(RawDataRefData,$E1271,0)&gt;0,INDEX(RawDataRefData,$E1271,0)),""),3),"")</f>
        <v>3</v>
      </c>
      <c r="AM1271" s="101">
        <f t="array" ref="AM1271">IF($AI1271,MIN(IF(G2SelectionMask="x",IF(INDEX(RawDataRefData,$E1271,0)&gt;0,INDEX(RawDataRefData,$E1271,0)),"")),"")</f>
        <v>1</v>
      </c>
      <c r="AN1271" s="101">
        <f t="array" ref="AN1271">IF($AI1271,MAX(IF(G2SelectionMask="x",IF(INDEX(RawDataRefData,$E1271,0)&gt;0,INDEX(RawDataRefData,$E1271,0)),"")),"")</f>
        <v>4</v>
      </c>
      <c r="AO1271" s="101">
        <f t="shared" si="469"/>
        <v>2.0909090909090908</v>
      </c>
      <c r="AP1271" s="101">
        <f t="array" ref="AP1271">IF($AI1271,STDEVA(IF(G2SelectionMask="x",IF(INDEX(RawDataRefData,$E1271,0)&gt;0,INDEX(RawDataRefData,$E1271,0)),"")),"")</f>
        <v>1.300349603340998</v>
      </c>
      <c r="AQ1271" s="100" t="b">
        <f t="shared" si="470"/>
        <v>0</v>
      </c>
      <c r="AR1271" s="100" t="str">
        <f t="array" ref="AR1271">IF($AQ1271,MEDIAN(IF(G3SelectionMask="x",IF(INDEX(RawDataRefData,$E1271,0)&gt;0,INDEX(RawDataRefData,$E1271,0)),"")),"")</f>
        <v/>
      </c>
      <c r="AS1271" s="100" t="str">
        <f t="array" ref="AS1271">IF($AQ1271,QUARTILE(IF(G3SelectionMask="x",IF(INDEX(RawDataRefData,$E1271,0)&gt;0,INDEX(RawDataRefData,$E1271,0)),""),1),"")</f>
        <v/>
      </c>
      <c r="AT1271" s="100" t="str">
        <f t="array" ref="AT1271">IF($AQ1271,QUARTILE(IF(G3SelectionMask="x",IF(INDEX(RawDataRefData,$E1271,0)&gt;0,INDEX(RawDataRefData,$E1271,0)),""),3),"")</f>
        <v/>
      </c>
      <c r="AU1271" s="100" t="str">
        <f t="array" ref="AU1271">IF($AQ1271,MIN(IF(G3SelectionMask="x",IF(INDEX(RawDataRefData,$E1271,0)&gt;0,INDEX(RawDataRefData,$E1271,0)),"")),"")</f>
        <v/>
      </c>
      <c r="AV1271" s="100" t="str">
        <f t="array" ref="AV1271">IF($AQ1271,MAX(IF(G3SelectionMask="x",IF(INDEX(RawDataRefData,$E1271,0)&gt;0,INDEX(RawDataRefData,$E1271,0)),"")),"")</f>
        <v/>
      </c>
      <c r="AW1271" s="100" t="str">
        <f t="shared" si="471"/>
        <v/>
      </c>
      <c r="AX1271" s="100" t="str">
        <f t="array" ref="AX1271">IF($AQ1271,STDEVA(IF(G3SelectionMask="x",IF(INDEX(RawDataRefData,$E1271,0)&gt;0,INDEX(RawDataRefData,$E1271,0)),"")),"")</f>
        <v/>
      </c>
      <c r="AY1271" s="101" t="b">
        <f t="shared" si="472"/>
        <v>0</v>
      </c>
      <c r="AZ1271" s="101" t="str">
        <f t="array" ref="AZ1271">IF($AY1271,MEDIAN(IF(G4SelectionMask="x",IF(INDEX(RawDataRefData,$E1271,0)&gt;0,INDEX(RawDataRefData,$E1271,0)),"")),"")</f>
        <v/>
      </c>
      <c r="BA1271" s="101" t="str">
        <f t="array" ref="BA1271">IF($AY1271,QUARTILE(IF(G4SelectionMask="x",IF(INDEX(RawDataRefData,$E1271,0)&gt;0,INDEX(RawDataRefData,$E1271,0)),""),1),"")</f>
        <v/>
      </c>
      <c r="BB1271" s="101" t="str">
        <f t="array" ref="BB1271">IF($AY1271,QUARTILE(IF(G4SelectionMask="x",IF(INDEX(RawDataRefData,$E1271,0)&gt;0,INDEX(RawDataRefData,$E1271,0)),""),3),"")</f>
        <v/>
      </c>
      <c r="BC1271" s="101" t="str">
        <f t="array" ref="BC1271">IF($AY1271,MIN(IF(G4SelectionMask="x",IF(INDEX(RawDataRefData,$E1271,0)&gt;0,INDEX(RawDataRefData,$E1271,0)),"")),"")</f>
        <v/>
      </c>
      <c r="BD1271" s="101" t="str">
        <f t="array" ref="BD1271">IF($AY1271,MAX(IF(G4SelectionMask="x",IF(INDEX(RawDataRefData,$E1271,0)&gt;0,INDEX(RawDataRefData,$E1271,0)),"")),"")</f>
        <v/>
      </c>
      <c r="BE1271" s="101" t="str">
        <f t="shared" si="473"/>
        <v/>
      </c>
      <c r="BF1271" s="101" t="str">
        <f t="array" ref="BF1271">IF($AY1271,STDEVA(IF(G4SelectionMask="x",IF(INDEX(RawDataRefData,$E1271,0)&gt;0,INDEX(RawDataRefData,$E1271,0)),"")),"")</f>
        <v/>
      </c>
      <c r="BG1271" s="100" t="b">
        <f t="shared" si="474"/>
        <v>0</v>
      </c>
      <c r="BH1271" s="100" t="str">
        <f t="array" ref="BH1271">IF($BG1271,MEDIAN(IF(G5SelectionMask="x",IF(INDEX(RawDataRefData,$E1271,0)&gt;0,INDEX(RawDataRefData,$E1271,0)),"")),"")</f>
        <v/>
      </c>
      <c r="BI1271" s="100" t="str">
        <f t="array" ref="BI1271">IF($BG1271,QUARTILE(IF(G5SelectionMask="x",IF(INDEX(RawDataRefData,$E1271,0)&gt;0,INDEX(RawDataRefData,$E1271,0)),""),1),"")</f>
        <v/>
      </c>
      <c r="BJ1271" s="100" t="str">
        <f t="array" ref="BJ1271">IF($BG1271,QUARTILE(IF(G5SelectionMask="x",IF(INDEX(RawDataRefData,$E1271,0)&gt;0,INDEX(RawDataRefData,$E1271,0)),""),3),"")</f>
        <v/>
      </c>
      <c r="BK1271" s="100" t="str">
        <f t="array" ref="BK1271">IF($BG1271,MIN(IF(G5SelectionMask="x",IF(INDEX(RawDataRefData,$E1271,0)&gt;0,INDEX(RawDataRefData,$E1271,0)),"")),"")</f>
        <v/>
      </c>
      <c r="BL1271" s="100" t="str">
        <f t="array" ref="BL1271">IF($BG1271,MAX(IF(G5SelectionMask="x",IF(INDEX(RawDataRefData,$E1271,0)&gt;0,INDEX(RawDataRefData,$E1271,0)),"")),"")</f>
        <v/>
      </c>
      <c r="BM1271" s="100" t="str">
        <f t="shared" si="475"/>
        <v/>
      </c>
      <c r="BN1271" s="103" t="str">
        <f t="array" ref="BN1271">IF($BG1271,STDEVA(IF(G5SelectionMask="x",IF(INDEX(RawDataRefData,$E1271,0)&gt;0,INDEX(RawDataRefData,$E1271,0)),"")),"")</f>
        <v/>
      </c>
      <c r="BO1271" s="104"/>
      <c r="BP1271" s="106">
        <v>4</v>
      </c>
      <c r="BQ1271" s="106">
        <v>2</v>
      </c>
      <c r="BR1271" s="106">
        <v>1</v>
      </c>
      <c r="BS1271" s="106">
        <v>2</v>
      </c>
      <c r="BT1271" s="106">
        <v>1</v>
      </c>
      <c r="BU1271" s="106">
        <v>1</v>
      </c>
      <c r="BV1271" s="106">
        <v>2</v>
      </c>
      <c r="BW1271" s="106">
        <v>1</v>
      </c>
      <c r="BX1271" s="106">
        <v>4</v>
      </c>
      <c r="BY1271" s="106">
        <v>2</v>
      </c>
      <c r="BZ1271" s="106">
        <v>4</v>
      </c>
      <c r="CA1271" s="106">
        <v>2</v>
      </c>
      <c r="CB1271" s="106">
        <v>4</v>
      </c>
      <c r="CC1271" s="106">
        <v>1</v>
      </c>
      <c r="CD1271" s="106">
        <v>2</v>
      </c>
    </row>
    <row r="1272" spans="1:82" hidden="1" x14ac:dyDescent="0.2">
      <c r="A1272" s="33" t="e">
        <f t="shared" si="476"/>
        <v>#NAME?</v>
      </c>
      <c r="B1272" s="218"/>
      <c r="C1272" s="212"/>
      <c r="D1272" s="224"/>
      <c r="E1272" s="72">
        <f t="shared" si="468"/>
        <v>1263</v>
      </c>
      <c r="F1272" s="9" t="s">
        <v>1326</v>
      </c>
      <c r="H1272" s="9" t="s">
        <v>1212</v>
      </c>
      <c r="I1272" s="9" t="s">
        <v>1623</v>
      </c>
      <c r="K1272" s="100">
        <f t="shared" si="453"/>
        <v>3</v>
      </c>
      <c r="L1272" s="100"/>
      <c r="M1272" s="100"/>
      <c r="N1272" s="100"/>
      <c r="O1272" s="100"/>
      <c r="P1272" s="101">
        <f t="shared" si="454"/>
        <v>2</v>
      </c>
      <c r="Q1272" s="102">
        <f t="shared" si="455"/>
        <v>2</v>
      </c>
      <c r="R1272" s="102">
        <f t="shared" si="456"/>
        <v>4</v>
      </c>
      <c r="S1272" s="102">
        <f t="shared" si="457"/>
        <v>1</v>
      </c>
      <c r="T1272" s="102">
        <f t="shared" si="458"/>
        <v>3</v>
      </c>
      <c r="U1272" s="102">
        <f t="shared" si="459"/>
        <v>4</v>
      </c>
      <c r="V1272" s="102">
        <f t="shared" si="460"/>
        <v>3</v>
      </c>
      <c r="W1272" s="102">
        <f t="shared" si="461"/>
        <v>2</v>
      </c>
      <c r="X1272" s="102">
        <f t="shared" si="462"/>
        <v>2</v>
      </c>
      <c r="Y1272" s="102">
        <f t="shared" si="463"/>
        <v>1</v>
      </c>
      <c r="Z1272" s="102">
        <f t="shared" si="464"/>
        <v>3</v>
      </c>
      <c r="AA1272" s="100" t="b">
        <f t="shared" si="465"/>
        <v>1</v>
      </c>
      <c r="AB1272" s="100">
        <f t="array" ref="AB1272">IF($AA1272,MEDIAN(IF(G1SelectionMask="x",IF(INDEX(RawDataRefData,$E1272,0)&gt;0,INDEX(RawDataRefData,$E1272,0)),"")),"")</f>
        <v>2</v>
      </c>
      <c r="AC1272" s="100">
        <f t="array" ref="AC1272">IF($AA1272,QUARTILE(IF(G1SelectionMask="x",IF(INDEX(RawDataRefData,$E1272,0)&gt;0,INDEX(RawDataRefData,$E1272,0)),""),1),"")</f>
        <v>2</v>
      </c>
      <c r="AD1272" s="100">
        <f t="array" ref="AD1272">IF($AA1272,QUARTILE(IF(G1SelectionMask="x",IF(INDEX(RawDataRefData,$E1272,0)&gt;0,INDEX(RawDataRefData,$E1272,0)),""),3),"")</f>
        <v>3</v>
      </c>
      <c r="AE1272" s="100">
        <f t="array" ref="AE1272">IF($AA1272,MIN(IF(G1SelectionMask="x",IF(INDEX(RawDataRefData,$E1272,0)&gt;0,INDEX(RawDataRefData,$E1272,0)),"")),"")</f>
        <v>1</v>
      </c>
      <c r="AF1272" s="100">
        <f t="array" ref="AF1272">IF($AA1272,MAX(IF(G1SelectionMask="x",IF(INDEX(RawDataRefData,$E1272,0)&gt;0,INDEX(RawDataRefData,$E1272,0)),"")),"")</f>
        <v>4</v>
      </c>
      <c r="AG1272" s="100">
        <f t="shared" si="466"/>
        <v>2.4545454545454546</v>
      </c>
      <c r="AH1272" s="100">
        <f t="array" ref="AH1272">IF($AA1272,STDEVA(IF(G1SelectionMask="x",IF(INDEX(RawDataRefData,$E1272,0)&gt;0,INDEX(RawDataRefData,$E1272,0)),"")),"")</f>
        <v>1.0357254813546268</v>
      </c>
      <c r="AI1272" s="101" t="b">
        <f t="shared" si="467"/>
        <v>1</v>
      </c>
      <c r="AJ1272" s="101">
        <f t="array" ref="AJ1272">IF($AI1272,MEDIAN(IF(G2SelectionMask="x",IF(INDEX(RawDataRefData,$E1272,0)&gt;0,INDEX(RawDataRefData,$E1272,0)),"")),"")</f>
        <v>2</v>
      </c>
      <c r="AK1272" s="101">
        <f t="array" ref="AK1272">IF($AI1272,QUARTILE(IF(G2SelectionMask="x",IF(INDEX(RawDataRefData,$E1272,0)&gt;0,INDEX(RawDataRefData,$E1272,0)),""),1),"")</f>
        <v>2</v>
      </c>
      <c r="AL1272" s="101">
        <f t="array" ref="AL1272">IF($AI1272,QUARTILE(IF(G2SelectionMask="x",IF(INDEX(RawDataRefData,$E1272,0)&gt;0,INDEX(RawDataRefData,$E1272,0)),""),3),"")</f>
        <v>3</v>
      </c>
      <c r="AM1272" s="101">
        <f t="array" ref="AM1272">IF($AI1272,MIN(IF(G2SelectionMask="x",IF(INDEX(RawDataRefData,$E1272,0)&gt;0,INDEX(RawDataRefData,$E1272,0)),"")),"")</f>
        <v>1</v>
      </c>
      <c r="AN1272" s="101">
        <f t="array" ref="AN1272">IF($AI1272,MAX(IF(G2SelectionMask="x",IF(INDEX(RawDataRefData,$E1272,0)&gt;0,INDEX(RawDataRefData,$E1272,0)),"")),"")</f>
        <v>3</v>
      </c>
      <c r="AO1272" s="101">
        <f t="shared" si="469"/>
        <v>2.1818181818181817</v>
      </c>
      <c r="AP1272" s="101">
        <f t="array" ref="AP1272">IF($AI1272,STDEVA(IF(G2SelectionMask="x",IF(INDEX(RawDataRefData,$E1272,0)&gt;0,INDEX(RawDataRefData,$E1272,0)),"")),"")</f>
        <v>0.75075719352954806</v>
      </c>
      <c r="AQ1272" s="100" t="b">
        <f t="shared" si="470"/>
        <v>0</v>
      </c>
      <c r="AR1272" s="100" t="str">
        <f t="array" ref="AR1272">IF($AQ1272,MEDIAN(IF(G3SelectionMask="x",IF(INDEX(RawDataRefData,$E1272,0)&gt;0,INDEX(RawDataRefData,$E1272,0)),"")),"")</f>
        <v/>
      </c>
      <c r="AS1272" s="100" t="str">
        <f t="array" ref="AS1272">IF($AQ1272,QUARTILE(IF(G3SelectionMask="x",IF(INDEX(RawDataRefData,$E1272,0)&gt;0,INDEX(RawDataRefData,$E1272,0)),""),1),"")</f>
        <v/>
      </c>
      <c r="AT1272" s="100" t="str">
        <f t="array" ref="AT1272">IF($AQ1272,QUARTILE(IF(G3SelectionMask="x",IF(INDEX(RawDataRefData,$E1272,0)&gt;0,INDEX(RawDataRefData,$E1272,0)),""),3),"")</f>
        <v/>
      </c>
      <c r="AU1272" s="100" t="str">
        <f t="array" ref="AU1272">IF($AQ1272,MIN(IF(G3SelectionMask="x",IF(INDEX(RawDataRefData,$E1272,0)&gt;0,INDEX(RawDataRefData,$E1272,0)),"")),"")</f>
        <v/>
      </c>
      <c r="AV1272" s="100" t="str">
        <f t="array" ref="AV1272">IF($AQ1272,MAX(IF(G3SelectionMask="x",IF(INDEX(RawDataRefData,$E1272,0)&gt;0,INDEX(RawDataRefData,$E1272,0)),"")),"")</f>
        <v/>
      </c>
      <c r="AW1272" s="100" t="str">
        <f t="shared" si="471"/>
        <v/>
      </c>
      <c r="AX1272" s="100" t="str">
        <f t="array" ref="AX1272">IF($AQ1272,STDEVA(IF(G3SelectionMask="x",IF(INDEX(RawDataRefData,$E1272,0)&gt;0,INDEX(RawDataRefData,$E1272,0)),"")),"")</f>
        <v/>
      </c>
      <c r="AY1272" s="101" t="b">
        <f t="shared" si="472"/>
        <v>0</v>
      </c>
      <c r="AZ1272" s="101" t="str">
        <f t="array" ref="AZ1272">IF($AY1272,MEDIAN(IF(G4SelectionMask="x",IF(INDEX(RawDataRefData,$E1272,0)&gt;0,INDEX(RawDataRefData,$E1272,0)),"")),"")</f>
        <v/>
      </c>
      <c r="BA1272" s="101" t="str">
        <f t="array" ref="BA1272">IF($AY1272,QUARTILE(IF(G4SelectionMask="x",IF(INDEX(RawDataRefData,$E1272,0)&gt;0,INDEX(RawDataRefData,$E1272,0)),""),1),"")</f>
        <v/>
      </c>
      <c r="BB1272" s="101" t="str">
        <f t="array" ref="BB1272">IF($AY1272,QUARTILE(IF(G4SelectionMask="x",IF(INDEX(RawDataRefData,$E1272,0)&gt;0,INDEX(RawDataRefData,$E1272,0)),""),3),"")</f>
        <v/>
      </c>
      <c r="BC1272" s="101" t="str">
        <f t="array" ref="BC1272">IF($AY1272,MIN(IF(G4SelectionMask="x",IF(INDEX(RawDataRefData,$E1272,0)&gt;0,INDEX(RawDataRefData,$E1272,0)),"")),"")</f>
        <v/>
      </c>
      <c r="BD1272" s="101" t="str">
        <f t="array" ref="BD1272">IF($AY1272,MAX(IF(G4SelectionMask="x",IF(INDEX(RawDataRefData,$E1272,0)&gt;0,INDEX(RawDataRefData,$E1272,0)),"")),"")</f>
        <v/>
      </c>
      <c r="BE1272" s="101" t="str">
        <f t="shared" si="473"/>
        <v/>
      </c>
      <c r="BF1272" s="101" t="str">
        <f t="array" ref="BF1272">IF($AY1272,STDEVA(IF(G4SelectionMask="x",IF(INDEX(RawDataRefData,$E1272,0)&gt;0,INDEX(RawDataRefData,$E1272,0)),"")),"")</f>
        <v/>
      </c>
      <c r="BG1272" s="100" t="b">
        <f t="shared" si="474"/>
        <v>0</v>
      </c>
      <c r="BH1272" s="100" t="str">
        <f t="array" ref="BH1272">IF($BG1272,MEDIAN(IF(G5SelectionMask="x",IF(INDEX(RawDataRefData,$E1272,0)&gt;0,INDEX(RawDataRefData,$E1272,0)),"")),"")</f>
        <v/>
      </c>
      <c r="BI1272" s="100" t="str">
        <f t="array" ref="BI1272">IF($BG1272,QUARTILE(IF(G5SelectionMask="x",IF(INDEX(RawDataRefData,$E1272,0)&gt;0,INDEX(RawDataRefData,$E1272,0)),""),1),"")</f>
        <v/>
      </c>
      <c r="BJ1272" s="100" t="str">
        <f t="array" ref="BJ1272">IF($BG1272,QUARTILE(IF(G5SelectionMask="x",IF(INDEX(RawDataRefData,$E1272,0)&gt;0,INDEX(RawDataRefData,$E1272,0)),""),3),"")</f>
        <v/>
      </c>
      <c r="BK1272" s="100" t="str">
        <f t="array" ref="BK1272">IF($BG1272,MIN(IF(G5SelectionMask="x",IF(INDEX(RawDataRefData,$E1272,0)&gt;0,INDEX(RawDataRefData,$E1272,0)),"")),"")</f>
        <v/>
      </c>
      <c r="BL1272" s="100" t="str">
        <f t="array" ref="BL1272">IF($BG1272,MAX(IF(G5SelectionMask="x",IF(INDEX(RawDataRefData,$E1272,0)&gt;0,INDEX(RawDataRefData,$E1272,0)),"")),"")</f>
        <v/>
      </c>
      <c r="BM1272" s="100" t="str">
        <f t="shared" si="475"/>
        <v/>
      </c>
      <c r="BN1272" s="103" t="str">
        <f t="array" ref="BN1272">IF($BG1272,STDEVA(IF(G5SelectionMask="x",IF(INDEX(RawDataRefData,$E1272,0)&gt;0,INDEX(RawDataRefData,$E1272,0)),"")),"")</f>
        <v/>
      </c>
      <c r="BO1272" s="104"/>
      <c r="BP1272" s="106">
        <v>3</v>
      </c>
      <c r="BQ1272" s="106">
        <v>2</v>
      </c>
      <c r="BR1272" s="106">
        <v>2</v>
      </c>
      <c r="BS1272" s="106">
        <v>4</v>
      </c>
      <c r="BT1272" s="106">
        <v>1</v>
      </c>
      <c r="BU1272" s="106">
        <v>3</v>
      </c>
      <c r="BV1272" s="106">
        <v>4</v>
      </c>
      <c r="BW1272" s="106">
        <v>3</v>
      </c>
      <c r="BX1272" s="106">
        <v>2</v>
      </c>
      <c r="BY1272" s="106">
        <v>2</v>
      </c>
      <c r="BZ1272" s="106">
        <v>1</v>
      </c>
      <c r="CA1272" s="106">
        <v>3</v>
      </c>
      <c r="CB1272" s="106">
        <v>2</v>
      </c>
      <c r="CC1272" s="106">
        <v>3</v>
      </c>
      <c r="CD1272" s="106">
        <v>2</v>
      </c>
    </row>
    <row r="1273" spans="1:82" hidden="1" x14ac:dyDescent="0.2">
      <c r="A1273" s="33" t="e">
        <f t="shared" si="476"/>
        <v>#NAME?</v>
      </c>
      <c r="B1273" s="218"/>
      <c r="C1273" s="212"/>
      <c r="D1273" s="224"/>
      <c r="E1273" s="72">
        <f t="shared" si="468"/>
        <v>1264</v>
      </c>
      <c r="F1273" s="9" t="s">
        <v>1327</v>
      </c>
      <c r="H1273" s="9" t="s">
        <v>1212</v>
      </c>
      <c r="I1273" s="9" t="s">
        <v>1623</v>
      </c>
      <c r="K1273" s="100">
        <f t="shared" si="453"/>
        <v>4</v>
      </c>
      <c r="L1273" s="100"/>
      <c r="M1273" s="100"/>
      <c r="N1273" s="100"/>
      <c r="O1273" s="100"/>
      <c r="P1273" s="101">
        <f t="shared" si="454"/>
        <v>3</v>
      </c>
      <c r="Q1273" s="102">
        <f t="shared" si="455"/>
        <v>1</v>
      </c>
      <c r="R1273" s="102">
        <f t="shared" si="456"/>
        <v>2</v>
      </c>
      <c r="S1273" s="102">
        <f t="shared" si="457"/>
        <v>3</v>
      </c>
      <c r="T1273" s="102">
        <f t="shared" si="458"/>
        <v>3</v>
      </c>
      <c r="U1273" s="102">
        <f t="shared" si="459"/>
        <v>4</v>
      </c>
      <c r="V1273" s="102">
        <f t="shared" si="460"/>
        <v>4</v>
      </c>
      <c r="W1273" s="102">
        <f t="shared" si="461"/>
        <v>2</v>
      </c>
      <c r="X1273" s="102">
        <f t="shared" si="462"/>
        <v>4</v>
      </c>
      <c r="Y1273" s="102">
        <f t="shared" si="463"/>
        <v>2</v>
      </c>
      <c r="Z1273" s="102">
        <f t="shared" si="464"/>
        <v>2</v>
      </c>
      <c r="AA1273" s="100" t="b">
        <f t="shared" si="465"/>
        <v>1</v>
      </c>
      <c r="AB1273" s="100">
        <f t="array" ref="AB1273">IF($AA1273,MEDIAN(IF(G1SelectionMask="x",IF(INDEX(RawDataRefData,$E1273,0)&gt;0,INDEX(RawDataRefData,$E1273,0)),"")),"")</f>
        <v>3</v>
      </c>
      <c r="AC1273" s="100">
        <f t="array" ref="AC1273">IF($AA1273,QUARTILE(IF(G1SelectionMask="x",IF(INDEX(RawDataRefData,$E1273,0)&gt;0,INDEX(RawDataRefData,$E1273,0)),""),1),"")</f>
        <v>2</v>
      </c>
      <c r="AD1273" s="100">
        <f t="array" ref="AD1273">IF($AA1273,QUARTILE(IF(G1SelectionMask="x",IF(INDEX(RawDataRefData,$E1273,0)&gt;0,INDEX(RawDataRefData,$E1273,0)),""),3),"")</f>
        <v>3.5</v>
      </c>
      <c r="AE1273" s="100">
        <f t="array" ref="AE1273">IF($AA1273,MIN(IF(G1SelectionMask="x",IF(INDEX(RawDataRefData,$E1273,0)&gt;0,INDEX(RawDataRefData,$E1273,0)),"")),"")</f>
        <v>1</v>
      </c>
      <c r="AF1273" s="100">
        <f t="array" ref="AF1273">IF($AA1273,MAX(IF(G1SelectionMask="x",IF(INDEX(RawDataRefData,$E1273,0)&gt;0,INDEX(RawDataRefData,$E1273,0)),"")),"")</f>
        <v>4</v>
      </c>
      <c r="AG1273" s="100">
        <f t="shared" si="466"/>
        <v>2.7272727272727271</v>
      </c>
      <c r="AH1273" s="100">
        <f t="array" ref="AH1273">IF($AA1273,STDEVA(IF(G1SelectionMask="x",IF(INDEX(RawDataRefData,$E1273,0)&gt;0,INDEX(RawDataRefData,$E1273,0)),"")),"")</f>
        <v>1.0090499582190262</v>
      </c>
      <c r="AI1273" s="101" t="b">
        <f t="shared" si="467"/>
        <v>1</v>
      </c>
      <c r="AJ1273" s="101">
        <f t="array" ref="AJ1273">IF($AI1273,MEDIAN(IF(G2SelectionMask="x",IF(INDEX(RawDataRefData,$E1273,0)&gt;0,INDEX(RawDataRefData,$E1273,0)),"")),"")</f>
        <v>3</v>
      </c>
      <c r="AK1273" s="101">
        <f t="array" ref="AK1273">IF($AI1273,QUARTILE(IF(G2SelectionMask="x",IF(INDEX(RawDataRefData,$E1273,0)&gt;0,INDEX(RawDataRefData,$E1273,0)),""),1),"")</f>
        <v>2</v>
      </c>
      <c r="AL1273" s="101">
        <f t="array" ref="AL1273">IF($AI1273,QUARTILE(IF(G2SelectionMask="x",IF(INDEX(RawDataRefData,$E1273,0)&gt;0,INDEX(RawDataRefData,$E1273,0)),""),3),"")</f>
        <v>3.5</v>
      </c>
      <c r="AM1273" s="101">
        <f t="array" ref="AM1273">IF($AI1273,MIN(IF(G2SelectionMask="x",IF(INDEX(RawDataRefData,$E1273,0)&gt;0,INDEX(RawDataRefData,$E1273,0)),"")),"")</f>
        <v>1</v>
      </c>
      <c r="AN1273" s="101">
        <f t="array" ref="AN1273">IF($AI1273,MAX(IF(G2SelectionMask="x",IF(INDEX(RawDataRefData,$E1273,0)&gt;0,INDEX(RawDataRefData,$E1273,0)),"")),"")</f>
        <v>4</v>
      </c>
      <c r="AO1273" s="101">
        <f t="shared" si="469"/>
        <v>2.6363636363636362</v>
      </c>
      <c r="AP1273" s="101">
        <f t="array" ref="AP1273">IF($AI1273,STDEVA(IF(G2SelectionMask="x",IF(INDEX(RawDataRefData,$E1273,0)&gt;0,INDEX(RawDataRefData,$E1273,0)),"")),"")</f>
        <v>1.1200649331826502</v>
      </c>
      <c r="AQ1273" s="100" t="b">
        <f t="shared" si="470"/>
        <v>0</v>
      </c>
      <c r="AR1273" s="100" t="str">
        <f t="array" ref="AR1273">IF($AQ1273,MEDIAN(IF(G3SelectionMask="x",IF(INDEX(RawDataRefData,$E1273,0)&gt;0,INDEX(RawDataRefData,$E1273,0)),"")),"")</f>
        <v/>
      </c>
      <c r="AS1273" s="100" t="str">
        <f t="array" ref="AS1273">IF($AQ1273,QUARTILE(IF(G3SelectionMask="x",IF(INDEX(RawDataRefData,$E1273,0)&gt;0,INDEX(RawDataRefData,$E1273,0)),""),1),"")</f>
        <v/>
      </c>
      <c r="AT1273" s="100" t="str">
        <f t="array" ref="AT1273">IF($AQ1273,QUARTILE(IF(G3SelectionMask="x",IF(INDEX(RawDataRefData,$E1273,0)&gt;0,INDEX(RawDataRefData,$E1273,0)),""),3),"")</f>
        <v/>
      </c>
      <c r="AU1273" s="100" t="str">
        <f t="array" ref="AU1273">IF($AQ1273,MIN(IF(G3SelectionMask="x",IF(INDEX(RawDataRefData,$E1273,0)&gt;0,INDEX(RawDataRefData,$E1273,0)),"")),"")</f>
        <v/>
      </c>
      <c r="AV1273" s="100" t="str">
        <f t="array" ref="AV1273">IF($AQ1273,MAX(IF(G3SelectionMask="x",IF(INDEX(RawDataRefData,$E1273,0)&gt;0,INDEX(RawDataRefData,$E1273,0)),"")),"")</f>
        <v/>
      </c>
      <c r="AW1273" s="100" t="str">
        <f t="shared" si="471"/>
        <v/>
      </c>
      <c r="AX1273" s="100" t="str">
        <f t="array" ref="AX1273">IF($AQ1273,STDEVA(IF(G3SelectionMask="x",IF(INDEX(RawDataRefData,$E1273,0)&gt;0,INDEX(RawDataRefData,$E1273,0)),"")),"")</f>
        <v/>
      </c>
      <c r="AY1273" s="101" t="b">
        <f t="shared" si="472"/>
        <v>0</v>
      </c>
      <c r="AZ1273" s="101" t="str">
        <f t="array" ref="AZ1273">IF($AY1273,MEDIAN(IF(G4SelectionMask="x",IF(INDEX(RawDataRefData,$E1273,0)&gt;0,INDEX(RawDataRefData,$E1273,0)),"")),"")</f>
        <v/>
      </c>
      <c r="BA1273" s="101" t="str">
        <f t="array" ref="BA1273">IF($AY1273,QUARTILE(IF(G4SelectionMask="x",IF(INDEX(RawDataRefData,$E1273,0)&gt;0,INDEX(RawDataRefData,$E1273,0)),""),1),"")</f>
        <v/>
      </c>
      <c r="BB1273" s="101" t="str">
        <f t="array" ref="BB1273">IF($AY1273,QUARTILE(IF(G4SelectionMask="x",IF(INDEX(RawDataRefData,$E1273,0)&gt;0,INDEX(RawDataRefData,$E1273,0)),""),3),"")</f>
        <v/>
      </c>
      <c r="BC1273" s="101" t="str">
        <f t="array" ref="BC1273">IF($AY1273,MIN(IF(G4SelectionMask="x",IF(INDEX(RawDataRefData,$E1273,0)&gt;0,INDEX(RawDataRefData,$E1273,0)),"")),"")</f>
        <v/>
      </c>
      <c r="BD1273" s="101" t="str">
        <f t="array" ref="BD1273">IF($AY1273,MAX(IF(G4SelectionMask="x",IF(INDEX(RawDataRefData,$E1273,0)&gt;0,INDEX(RawDataRefData,$E1273,0)),"")),"")</f>
        <v/>
      </c>
      <c r="BE1273" s="101" t="str">
        <f t="shared" si="473"/>
        <v/>
      </c>
      <c r="BF1273" s="101" t="str">
        <f t="array" ref="BF1273">IF($AY1273,STDEVA(IF(G4SelectionMask="x",IF(INDEX(RawDataRefData,$E1273,0)&gt;0,INDEX(RawDataRefData,$E1273,0)),"")),"")</f>
        <v/>
      </c>
      <c r="BG1273" s="100" t="b">
        <f t="shared" si="474"/>
        <v>0</v>
      </c>
      <c r="BH1273" s="100" t="str">
        <f t="array" ref="BH1273">IF($BG1273,MEDIAN(IF(G5SelectionMask="x",IF(INDEX(RawDataRefData,$E1273,0)&gt;0,INDEX(RawDataRefData,$E1273,0)),"")),"")</f>
        <v/>
      </c>
      <c r="BI1273" s="100" t="str">
        <f t="array" ref="BI1273">IF($BG1273,QUARTILE(IF(G5SelectionMask="x",IF(INDEX(RawDataRefData,$E1273,0)&gt;0,INDEX(RawDataRefData,$E1273,0)),""),1),"")</f>
        <v/>
      </c>
      <c r="BJ1273" s="100" t="str">
        <f t="array" ref="BJ1273">IF($BG1273,QUARTILE(IF(G5SelectionMask="x",IF(INDEX(RawDataRefData,$E1273,0)&gt;0,INDEX(RawDataRefData,$E1273,0)),""),3),"")</f>
        <v/>
      </c>
      <c r="BK1273" s="100" t="str">
        <f t="array" ref="BK1273">IF($BG1273,MIN(IF(G5SelectionMask="x",IF(INDEX(RawDataRefData,$E1273,0)&gt;0,INDEX(RawDataRefData,$E1273,0)),"")),"")</f>
        <v/>
      </c>
      <c r="BL1273" s="100" t="str">
        <f t="array" ref="BL1273">IF($BG1273,MAX(IF(G5SelectionMask="x",IF(INDEX(RawDataRefData,$E1273,0)&gt;0,INDEX(RawDataRefData,$E1273,0)),"")),"")</f>
        <v/>
      </c>
      <c r="BM1273" s="100" t="str">
        <f t="shared" si="475"/>
        <v/>
      </c>
      <c r="BN1273" s="103" t="str">
        <f t="array" ref="BN1273">IF($BG1273,STDEVA(IF(G5SelectionMask="x",IF(INDEX(RawDataRefData,$E1273,0)&gt;0,INDEX(RawDataRefData,$E1273,0)),"")),"")</f>
        <v/>
      </c>
      <c r="BO1273" s="104"/>
      <c r="BP1273" s="106">
        <v>4</v>
      </c>
      <c r="BQ1273" s="106">
        <v>3</v>
      </c>
      <c r="BR1273" s="106">
        <v>1</v>
      </c>
      <c r="BS1273" s="106">
        <v>2</v>
      </c>
      <c r="BT1273" s="106">
        <v>3</v>
      </c>
      <c r="BU1273" s="106">
        <v>3</v>
      </c>
      <c r="BV1273" s="106">
        <v>4</v>
      </c>
      <c r="BW1273" s="106">
        <v>4</v>
      </c>
      <c r="BX1273" s="106">
        <v>2</v>
      </c>
      <c r="BY1273" s="106">
        <v>4</v>
      </c>
      <c r="BZ1273" s="106">
        <v>2</v>
      </c>
      <c r="CA1273" s="106">
        <v>2</v>
      </c>
      <c r="CB1273" s="106">
        <v>4</v>
      </c>
      <c r="CC1273" s="106">
        <v>1</v>
      </c>
      <c r="CD1273" s="106">
        <v>4</v>
      </c>
    </row>
    <row r="1274" spans="1:82" hidden="1" x14ac:dyDescent="0.2">
      <c r="A1274" s="33" t="e">
        <f t="shared" si="476"/>
        <v>#NAME?</v>
      </c>
      <c r="B1274" s="218"/>
      <c r="C1274" s="212"/>
      <c r="D1274" s="224"/>
      <c r="E1274" s="72">
        <f t="shared" si="468"/>
        <v>1265</v>
      </c>
      <c r="F1274" s="9" t="s">
        <v>1328</v>
      </c>
      <c r="H1274" s="9" t="s">
        <v>1212</v>
      </c>
      <c r="I1274" s="9" t="s">
        <v>1623</v>
      </c>
      <c r="K1274" s="100">
        <f t="shared" si="453"/>
        <v>3</v>
      </c>
      <c r="L1274" s="100"/>
      <c r="M1274" s="100"/>
      <c r="N1274" s="100"/>
      <c r="O1274" s="100"/>
      <c r="P1274" s="101">
        <f t="shared" si="454"/>
        <v>2</v>
      </c>
      <c r="Q1274" s="102">
        <f t="shared" si="455"/>
        <v>4</v>
      </c>
      <c r="R1274" s="102">
        <f t="shared" si="456"/>
        <v>2</v>
      </c>
      <c r="S1274" s="102">
        <f t="shared" si="457"/>
        <v>1</v>
      </c>
      <c r="T1274" s="102">
        <f t="shared" si="458"/>
        <v>4</v>
      </c>
      <c r="U1274" s="102">
        <f t="shared" si="459"/>
        <v>3</v>
      </c>
      <c r="V1274" s="102">
        <f t="shared" si="460"/>
        <v>1</v>
      </c>
      <c r="W1274" s="102">
        <f t="shared" si="461"/>
        <v>2</v>
      </c>
      <c r="X1274" s="102">
        <f t="shared" si="462"/>
        <v>3</v>
      </c>
      <c r="Y1274" s="102">
        <f t="shared" si="463"/>
        <v>2</v>
      </c>
      <c r="Z1274" s="102">
        <f t="shared" si="464"/>
        <v>1</v>
      </c>
      <c r="AA1274" s="100" t="b">
        <f t="shared" si="465"/>
        <v>1</v>
      </c>
      <c r="AB1274" s="100">
        <f t="array" ref="AB1274">IF($AA1274,MEDIAN(IF(G1SelectionMask="x",IF(INDEX(RawDataRefData,$E1274,0)&gt;0,INDEX(RawDataRefData,$E1274,0)),"")),"")</f>
        <v>2</v>
      </c>
      <c r="AC1274" s="100">
        <f t="array" ref="AC1274">IF($AA1274,QUARTILE(IF(G1SelectionMask="x",IF(INDEX(RawDataRefData,$E1274,0)&gt;0,INDEX(RawDataRefData,$E1274,0)),""),1),"")</f>
        <v>1.5</v>
      </c>
      <c r="AD1274" s="100">
        <f t="array" ref="AD1274">IF($AA1274,QUARTILE(IF(G1SelectionMask="x",IF(INDEX(RawDataRefData,$E1274,0)&gt;0,INDEX(RawDataRefData,$E1274,0)),""),3),"")</f>
        <v>3</v>
      </c>
      <c r="AE1274" s="100">
        <f t="array" ref="AE1274">IF($AA1274,MIN(IF(G1SelectionMask="x",IF(INDEX(RawDataRefData,$E1274,0)&gt;0,INDEX(RawDataRefData,$E1274,0)),"")),"")</f>
        <v>1</v>
      </c>
      <c r="AF1274" s="100">
        <f t="array" ref="AF1274">IF($AA1274,MAX(IF(G1SelectionMask="x",IF(INDEX(RawDataRefData,$E1274,0)&gt;0,INDEX(RawDataRefData,$E1274,0)),"")),"")</f>
        <v>4</v>
      </c>
      <c r="AG1274" s="100">
        <f t="shared" si="466"/>
        <v>2.2727272727272729</v>
      </c>
      <c r="AH1274" s="100">
        <f t="array" ref="AH1274">IF($AA1274,STDEVA(IF(G1SelectionMask="x",IF(INDEX(RawDataRefData,$E1274,0)&gt;0,INDEX(RawDataRefData,$E1274,0)),"")),"")</f>
        <v>1.1037127426019047</v>
      </c>
      <c r="AI1274" s="101" t="b">
        <f t="shared" si="467"/>
        <v>1</v>
      </c>
      <c r="AJ1274" s="101">
        <f t="array" ref="AJ1274">IF($AI1274,MEDIAN(IF(G2SelectionMask="x",IF(INDEX(RawDataRefData,$E1274,0)&gt;0,INDEX(RawDataRefData,$E1274,0)),"")),"")</f>
        <v>2</v>
      </c>
      <c r="AK1274" s="101">
        <f t="array" ref="AK1274">IF($AI1274,QUARTILE(IF(G2SelectionMask="x",IF(INDEX(RawDataRefData,$E1274,0)&gt;0,INDEX(RawDataRefData,$E1274,0)),""),1),"")</f>
        <v>1.5</v>
      </c>
      <c r="AL1274" s="101">
        <f t="array" ref="AL1274">IF($AI1274,QUARTILE(IF(G2SelectionMask="x",IF(INDEX(RawDataRefData,$E1274,0)&gt;0,INDEX(RawDataRefData,$E1274,0)),""),3),"")</f>
        <v>3.5</v>
      </c>
      <c r="AM1274" s="101">
        <f t="array" ref="AM1274">IF($AI1274,MIN(IF(G2SelectionMask="x",IF(INDEX(RawDataRefData,$E1274,0)&gt;0,INDEX(RawDataRefData,$E1274,0)),"")),"")</f>
        <v>1</v>
      </c>
      <c r="AN1274" s="101">
        <f t="array" ref="AN1274">IF($AI1274,MAX(IF(G2SelectionMask="x",IF(INDEX(RawDataRefData,$E1274,0)&gt;0,INDEX(RawDataRefData,$E1274,0)),"")),"")</f>
        <v>4</v>
      </c>
      <c r="AO1274" s="101">
        <f t="shared" si="469"/>
        <v>2.3636363636363638</v>
      </c>
      <c r="AP1274" s="101">
        <f t="array" ref="AP1274">IF($AI1274,STDEVA(IF(G2SelectionMask="x",IF(INDEX(RawDataRefData,$E1274,0)&gt;0,INDEX(RawDataRefData,$E1274,0)),"")),"")</f>
        <v>1.2060453783110545</v>
      </c>
      <c r="AQ1274" s="100" t="b">
        <f t="shared" si="470"/>
        <v>0</v>
      </c>
      <c r="AR1274" s="100" t="str">
        <f t="array" ref="AR1274">IF($AQ1274,MEDIAN(IF(G3SelectionMask="x",IF(INDEX(RawDataRefData,$E1274,0)&gt;0,INDEX(RawDataRefData,$E1274,0)),"")),"")</f>
        <v/>
      </c>
      <c r="AS1274" s="100" t="str">
        <f t="array" ref="AS1274">IF($AQ1274,QUARTILE(IF(G3SelectionMask="x",IF(INDEX(RawDataRefData,$E1274,0)&gt;0,INDEX(RawDataRefData,$E1274,0)),""),1),"")</f>
        <v/>
      </c>
      <c r="AT1274" s="100" t="str">
        <f t="array" ref="AT1274">IF($AQ1274,QUARTILE(IF(G3SelectionMask="x",IF(INDEX(RawDataRefData,$E1274,0)&gt;0,INDEX(RawDataRefData,$E1274,0)),""),3),"")</f>
        <v/>
      </c>
      <c r="AU1274" s="100" t="str">
        <f t="array" ref="AU1274">IF($AQ1274,MIN(IF(G3SelectionMask="x",IF(INDEX(RawDataRefData,$E1274,0)&gt;0,INDEX(RawDataRefData,$E1274,0)),"")),"")</f>
        <v/>
      </c>
      <c r="AV1274" s="100" t="str">
        <f t="array" ref="AV1274">IF($AQ1274,MAX(IF(G3SelectionMask="x",IF(INDEX(RawDataRefData,$E1274,0)&gt;0,INDEX(RawDataRefData,$E1274,0)),"")),"")</f>
        <v/>
      </c>
      <c r="AW1274" s="100" t="str">
        <f t="shared" si="471"/>
        <v/>
      </c>
      <c r="AX1274" s="100" t="str">
        <f t="array" ref="AX1274">IF($AQ1274,STDEVA(IF(G3SelectionMask="x",IF(INDEX(RawDataRefData,$E1274,0)&gt;0,INDEX(RawDataRefData,$E1274,0)),"")),"")</f>
        <v/>
      </c>
      <c r="AY1274" s="101" t="b">
        <f t="shared" si="472"/>
        <v>0</v>
      </c>
      <c r="AZ1274" s="101" t="str">
        <f t="array" ref="AZ1274">IF($AY1274,MEDIAN(IF(G4SelectionMask="x",IF(INDEX(RawDataRefData,$E1274,0)&gt;0,INDEX(RawDataRefData,$E1274,0)),"")),"")</f>
        <v/>
      </c>
      <c r="BA1274" s="101" t="str">
        <f t="array" ref="BA1274">IF($AY1274,QUARTILE(IF(G4SelectionMask="x",IF(INDEX(RawDataRefData,$E1274,0)&gt;0,INDEX(RawDataRefData,$E1274,0)),""),1),"")</f>
        <v/>
      </c>
      <c r="BB1274" s="101" t="str">
        <f t="array" ref="BB1274">IF($AY1274,QUARTILE(IF(G4SelectionMask="x",IF(INDEX(RawDataRefData,$E1274,0)&gt;0,INDEX(RawDataRefData,$E1274,0)),""),3),"")</f>
        <v/>
      </c>
      <c r="BC1274" s="101" t="str">
        <f t="array" ref="BC1274">IF($AY1274,MIN(IF(G4SelectionMask="x",IF(INDEX(RawDataRefData,$E1274,0)&gt;0,INDEX(RawDataRefData,$E1274,0)),"")),"")</f>
        <v/>
      </c>
      <c r="BD1274" s="101" t="str">
        <f t="array" ref="BD1274">IF($AY1274,MAX(IF(G4SelectionMask="x",IF(INDEX(RawDataRefData,$E1274,0)&gt;0,INDEX(RawDataRefData,$E1274,0)),"")),"")</f>
        <v/>
      </c>
      <c r="BE1274" s="101" t="str">
        <f t="shared" si="473"/>
        <v/>
      </c>
      <c r="BF1274" s="101" t="str">
        <f t="array" ref="BF1274">IF($AY1274,STDEVA(IF(G4SelectionMask="x",IF(INDEX(RawDataRefData,$E1274,0)&gt;0,INDEX(RawDataRefData,$E1274,0)),"")),"")</f>
        <v/>
      </c>
      <c r="BG1274" s="100" t="b">
        <f t="shared" si="474"/>
        <v>0</v>
      </c>
      <c r="BH1274" s="100" t="str">
        <f t="array" ref="BH1274">IF($BG1274,MEDIAN(IF(G5SelectionMask="x",IF(INDEX(RawDataRefData,$E1274,0)&gt;0,INDEX(RawDataRefData,$E1274,0)),"")),"")</f>
        <v/>
      </c>
      <c r="BI1274" s="100" t="str">
        <f t="array" ref="BI1274">IF($BG1274,QUARTILE(IF(G5SelectionMask="x",IF(INDEX(RawDataRefData,$E1274,0)&gt;0,INDEX(RawDataRefData,$E1274,0)),""),1),"")</f>
        <v/>
      </c>
      <c r="BJ1274" s="100" t="str">
        <f t="array" ref="BJ1274">IF($BG1274,QUARTILE(IF(G5SelectionMask="x",IF(INDEX(RawDataRefData,$E1274,0)&gt;0,INDEX(RawDataRefData,$E1274,0)),""),3),"")</f>
        <v/>
      </c>
      <c r="BK1274" s="100" t="str">
        <f t="array" ref="BK1274">IF($BG1274,MIN(IF(G5SelectionMask="x",IF(INDEX(RawDataRefData,$E1274,0)&gt;0,INDEX(RawDataRefData,$E1274,0)),"")),"")</f>
        <v/>
      </c>
      <c r="BL1274" s="100" t="str">
        <f t="array" ref="BL1274">IF($BG1274,MAX(IF(G5SelectionMask="x",IF(INDEX(RawDataRefData,$E1274,0)&gt;0,INDEX(RawDataRefData,$E1274,0)),"")),"")</f>
        <v/>
      </c>
      <c r="BM1274" s="100" t="str">
        <f t="shared" si="475"/>
        <v/>
      </c>
      <c r="BN1274" s="103" t="str">
        <f t="array" ref="BN1274">IF($BG1274,STDEVA(IF(G5SelectionMask="x",IF(INDEX(RawDataRefData,$E1274,0)&gt;0,INDEX(RawDataRefData,$E1274,0)),"")),"")</f>
        <v/>
      </c>
      <c r="BO1274" s="104"/>
      <c r="BP1274" s="106">
        <v>3</v>
      </c>
      <c r="BQ1274" s="106">
        <v>2</v>
      </c>
      <c r="BR1274" s="106">
        <v>4</v>
      </c>
      <c r="BS1274" s="106">
        <v>2</v>
      </c>
      <c r="BT1274" s="106">
        <v>1</v>
      </c>
      <c r="BU1274" s="106">
        <v>4</v>
      </c>
      <c r="BV1274" s="106">
        <v>3</v>
      </c>
      <c r="BW1274" s="106">
        <v>1</v>
      </c>
      <c r="BX1274" s="106">
        <v>2</v>
      </c>
      <c r="BY1274" s="106">
        <v>3</v>
      </c>
      <c r="BZ1274" s="106">
        <v>2</v>
      </c>
      <c r="CA1274" s="106">
        <v>1</v>
      </c>
      <c r="CB1274" s="106">
        <v>2</v>
      </c>
      <c r="CC1274" s="106">
        <v>4</v>
      </c>
      <c r="CD1274" s="106">
        <v>3</v>
      </c>
    </row>
    <row r="1275" spans="1:82" hidden="1" x14ac:dyDescent="0.2">
      <c r="A1275" s="33" t="e">
        <f t="shared" si="476"/>
        <v>#NAME?</v>
      </c>
      <c r="B1275" s="218"/>
      <c r="C1275" s="212"/>
      <c r="D1275" s="224"/>
      <c r="E1275" s="72">
        <f t="shared" si="468"/>
        <v>1266</v>
      </c>
      <c r="F1275" s="9" t="s">
        <v>1329</v>
      </c>
      <c r="H1275" s="9" t="s">
        <v>1212</v>
      </c>
      <c r="I1275" s="9" t="s">
        <v>1623</v>
      </c>
      <c r="K1275" s="100">
        <f t="shared" si="453"/>
        <v>1</v>
      </c>
      <c r="L1275" s="100"/>
      <c r="M1275" s="100"/>
      <c r="N1275" s="100"/>
      <c r="O1275" s="100"/>
      <c r="P1275" s="101">
        <f t="shared" si="454"/>
        <v>1</v>
      </c>
      <c r="Q1275" s="102">
        <f t="shared" si="455"/>
        <v>4</v>
      </c>
      <c r="R1275" s="102">
        <f t="shared" si="456"/>
        <v>3</v>
      </c>
      <c r="S1275" s="102">
        <f t="shared" si="457"/>
        <v>4</v>
      </c>
      <c r="T1275" s="102">
        <f t="shared" si="458"/>
        <v>3</v>
      </c>
      <c r="U1275" s="102">
        <f t="shared" si="459"/>
        <v>1</v>
      </c>
      <c r="V1275" s="102">
        <f t="shared" si="460"/>
        <v>1</v>
      </c>
      <c r="W1275" s="102">
        <f t="shared" si="461"/>
        <v>1</v>
      </c>
      <c r="X1275" s="102">
        <f t="shared" si="462"/>
        <v>1</v>
      </c>
      <c r="Y1275" s="102">
        <f t="shared" si="463"/>
        <v>2</v>
      </c>
      <c r="Z1275" s="102">
        <f t="shared" si="464"/>
        <v>4</v>
      </c>
      <c r="AA1275" s="100" t="b">
        <f t="shared" si="465"/>
        <v>1</v>
      </c>
      <c r="AB1275" s="100">
        <f t="array" ref="AB1275">IF($AA1275,MEDIAN(IF(G1SelectionMask="x",IF(INDEX(RawDataRefData,$E1275,0)&gt;0,INDEX(RawDataRefData,$E1275,0)),"")),"")</f>
        <v>2</v>
      </c>
      <c r="AC1275" s="100">
        <f t="array" ref="AC1275">IF($AA1275,QUARTILE(IF(G1SelectionMask="x",IF(INDEX(RawDataRefData,$E1275,0)&gt;0,INDEX(RawDataRefData,$E1275,0)),""),1),"")</f>
        <v>1</v>
      </c>
      <c r="AD1275" s="100">
        <f t="array" ref="AD1275">IF($AA1275,QUARTILE(IF(G1SelectionMask="x",IF(INDEX(RawDataRefData,$E1275,0)&gt;0,INDEX(RawDataRefData,$E1275,0)),""),3),"")</f>
        <v>3.5</v>
      </c>
      <c r="AE1275" s="100">
        <f t="array" ref="AE1275">IF($AA1275,MIN(IF(G1SelectionMask="x",IF(INDEX(RawDataRefData,$E1275,0)&gt;0,INDEX(RawDataRefData,$E1275,0)),"")),"")</f>
        <v>1</v>
      </c>
      <c r="AF1275" s="100">
        <f t="array" ref="AF1275">IF($AA1275,MAX(IF(G1SelectionMask="x",IF(INDEX(RawDataRefData,$E1275,0)&gt;0,INDEX(RawDataRefData,$E1275,0)),"")),"")</f>
        <v>4</v>
      </c>
      <c r="AG1275" s="100">
        <f t="shared" si="466"/>
        <v>2.2727272727272729</v>
      </c>
      <c r="AH1275" s="100">
        <f t="array" ref="AH1275">IF($AA1275,STDEVA(IF(G1SelectionMask="x",IF(INDEX(RawDataRefData,$E1275,0)&gt;0,INDEX(RawDataRefData,$E1275,0)),"")),"")</f>
        <v>1.3483997249264841</v>
      </c>
      <c r="AI1275" s="101" t="b">
        <f t="shared" si="467"/>
        <v>1</v>
      </c>
      <c r="AJ1275" s="101">
        <f t="array" ref="AJ1275">IF($AI1275,MEDIAN(IF(G2SelectionMask="x",IF(INDEX(RawDataRefData,$E1275,0)&gt;0,INDEX(RawDataRefData,$E1275,0)),"")),"")</f>
        <v>3</v>
      </c>
      <c r="AK1275" s="101">
        <f t="array" ref="AK1275">IF($AI1275,QUARTILE(IF(G2SelectionMask="x",IF(INDEX(RawDataRefData,$E1275,0)&gt;0,INDEX(RawDataRefData,$E1275,0)),""),1),"")</f>
        <v>1</v>
      </c>
      <c r="AL1275" s="101">
        <f t="array" ref="AL1275">IF($AI1275,QUARTILE(IF(G2SelectionMask="x",IF(INDEX(RawDataRefData,$E1275,0)&gt;0,INDEX(RawDataRefData,$E1275,0)),""),3),"")</f>
        <v>4</v>
      </c>
      <c r="AM1275" s="101">
        <f t="array" ref="AM1275">IF($AI1275,MIN(IF(G2SelectionMask="x",IF(INDEX(RawDataRefData,$E1275,0)&gt;0,INDEX(RawDataRefData,$E1275,0)),"")),"")</f>
        <v>1</v>
      </c>
      <c r="AN1275" s="101">
        <f t="array" ref="AN1275">IF($AI1275,MAX(IF(G2SelectionMask="x",IF(INDEX(RawDataRefData,$E1275,0)&gt;0,INDEX(RawDataRefData,$E1275,0)),"")),"")</f>
        <v>4</v>
      </c>
      <c r="AO1275" s="101">
        <f t="shared" si="469"/>
        <v>2.6363636363636362</v>
      </c>
      <c r="AP1275" s="101">
        <f t="array" ref="AP1275">IF($AI1275,STDEVA(IF(G2SelectionMask="x",IF(INDEX(RawDataRefData,$E1275,0)&gt;0,INDEX(RawDataRefData,$E1275,0)),"")),"")</f>
        <v>1.4333685689819819</v>
      </c>
      <c r="AQ1275" s="100" t="b">
        <f t="shared" si="470"/>
        <v>0</v>
      </c>
      <c r="AR1275" s="100" t="str">
        <f t="array" ref="AR1275">IF($AQ1275,MEDIAN(IF(G3SelectionMask="x",IF(INDEX(RawDataRefData,$E1275,0)&gt;0,INDEX(RawDataRefData,$E1275,0)),"")),"")</f>
        <v/>
      </c>
      <c r="AS1275" s="100" t="str">
        <f t="array" ref="AS1275">IF($AQ1275,QUARTILE(IF(G3SelectionMask="x",IF(INDEX(RawDataRefData,$E1275,0)&gt;0,INDEX(RawDataRefData,$E1275,0)),""),1),"")</f>
        <v/>
      </c>
      <c r="AT1275" s="100" t="str">
        <f t="array" ref="AT1275">IF($AQ1275,QUARTILE(IF(G3SelectionMask="x",IF(INDEX(RawDataRefData,$E1275,0)&gt;0,INDEX(RawDataRefData,$E1275,0)),""),3),"")</f>
        <v/>
      </c>
      <c r="AU1275" s="100" t="str">
        <f t="array" ref="AU1275">IF($AQ1275,MIN(IF(G3SelectionMask="x",IF(INDEX(RawDataRefData,$E1275,0)&gt;0,INDEX(RawDataRefData,$E1275,0)),"")),"")</f>
        <v/>
      </c>
      <c r="AV1275" s="100" t="str">
        <f t="array" ref="AV1275">IF($AQ1275,MAX(IF(G3SelectionMask="x",IF(INDEX(RawDataRefData,$E1275,0)&gt;0,INDEX(RawDataRefData,$E1275,0)),"")),"")</f>
        <v/>
      </c>
      <c r="AW1275" s="100" t="str">
        <f t="shared" si="471"/>
        <v/>
      </c>
      <c r="AX1275" s="100" t="str">
        <f t="array" ref="AX1275">IF($AQ1275,STDEVA(IF(G3SelectionMask="x",IF(INDEX(RawDataRefData,$E1275,0)&gt;0,INDEX(RawDataRefData,$E1275,0)),"")),"")</f>
        <v/>
      </c>
      <c r="AY1275" s="101" t="b">
        <f t="shared" si="472"/>
        <v>0</v>
      </c>
      <c r="AZ1275" s="101" t="str">
        <f t="array" ref="AZ1275">IF($AY1275,MEDIAN(IF(G4SelectionMask="x",IF(INDEX(RawDataRefData,$E1275,0)&gt;0,INDEX(RawDataRefData,$E1275,0)),"")),"")</f>
        <v/>
      </c>
      <c r="BA1275" s="101" t="str">
        <f t="array" ref="BA1275">IF($AY1275,QUARTILE(IF(G4SelectionMask="x",IF(INDEX(RawDataRefData,$E1275,0)&gt;0,INDEX(RawDataRefData,$E1275,0)),""),1),"")</f>
        <v/>
      </c>
      <c r="BB1275" s="101" t="str">
        <f t="array" ref="BB1275">IF($AY1275,QUARTILE(IF(G4SelectionMask="x",IF(INDEX(RawDataRefData,$E1275,0)&gt;0,INDEX(RawDataRefData,$E1275,0)),""),3),"")</f>
        <v/>
      </c>
      <c r="BC1275" s="101" t="str">
        <f t="array" ref="BC1275">IF($AY1275,MIN(IF(G4SelectionMask="x",IF(INDEX(RawDataRefData,$E1275,0)&gt;0,INDEX(RawDataRefData,$E1275,0)),"")),"")</f>
        <v/>
      </c>
      <c r="BD1275" s="101" t="str">
        <f t="array" ref="BD1275">IF($AY1275,MAX(IF(G4SelectionMask="x",IF(INDEX(RawDataRefData,$E1275,0)&gt;0,INDEX(RawDataRefData,$E1275,0)),"")),"")</f>
        <v/>
      </c>
      <c r="BE1275" s="101" t="str">
        <f t="shared" si="473"/>
        <v/>
      </c>
      <c r="BF1275" s="101" t="str">
        <f t="array" ref="BF1275">IF($AY1275,STDEVA(IF(G4SelectionMask="x",IF(INDEX(RawDataRefData,$E1275,0)&gt;0,INDEX(RawDataRefData,$E1275,0)),"")),"")</f>
        <v/>
      </c>
      <c r="BG1275" s="100" t="b">
        <f t="shared" si="474"/>
        <v>0</v>
      </c>
      <c r="BH1275" s="100" t="str">
        <f t="array" ref="BH1275">IF($BG1275,MEDIAN(IF(G5SelectionMask="x",IF(INDEX(RawDataRefData,$E1275,0)&gt;0,INDEX(RawDataRefData,$E1275,0)),"")),"")</f>
        <v/>
      </c>
      <c r="BI1275" s="100" t="str">
        <f t="array" ref="BI1275">IF($BG1275,QUARTILE(IF(G5SelectionMask="x",IF(INDEX(RawDataRefData,$E1275,0)&gt;0,INDEX(RawDataRefData,$E1275,0)),""),1),"")</f>
        <v/>
      </c>
      <c r="BJ1275" s="100" t="str">
        <f t="array" ref="BJ1275">IF($BG1275,QUARTILE(IF(G5SelectionMask="x",IF(INDEX(RawDataRefData,$E1275,0)&gt;0,INDEX(RawDataRefData,$E1275,0)),""),3),"")</f>
        <v/>
      </c>
      <c r="BK1275" s="100" t="str">
        <f t="array" ref="BK1275">IF($BG1275,MIN(IF(G5SelectionMask="x",IF(INDEX(RawDataRefData,$E1275,0)&gt;0,INDEX(RawDataRefData,$E1275,0)),"")),"")</f>
        <v/>
      </c>
      <c r="BL1275" s="100" t="str">
        <f t="array" ref="BL1275">IF($BG1275,MAX(IF(G5SelectionMask="x",IF(INDEX(RawDataRefData,$E1275,0)&gt;0,INDEX(RawDataRefData,$E1275,0)),"")),"")</f>
        <v/>
      </c>
      <c r="BM1275" s="100" t="str">
        <f t="shared" si="475"/>
        <v/>
      </c>
      <c r="BN1275" s="103" t="str">
        <f t="array" ref="BN1275">IF($BG1275,STDEVA(IF(G5SelectionMask="x",IF(INDEX(RawDataRefData,$E1275,0)&gt;0,INDEX(RawDataRefData,$E1275,0)),"")),"")</f>
        <v/>
      </c>
      <c r="BO1275" s="104"/>
      <c r="BP1275" s="106">
        <v>1</v>
      </c>
      <c r="BQ1275" s="106">
        <v>1</v>
      </c>
      <c r="BR1275" s="106">
        <v>4</v>
      </c>
      <c r="BS1275" s="106">
        <v>3</v>
      </c>
      <c r="BT1275" s="106">
        <v>4</v>
      </c>
      <c r="BU1275" s="106">
        <v>3</v>
      </c>
      <c r="BV1275" s="106">
        <v>1</v>
      </c>
      <c r="BW1275" s="106">
        <v>1</v>
      </c>
      <c r="BX1275" s="106">
        <v>1</v>
      </c>
      <c r="BY1275" s="106">
        <v>1</v>
      </c>
      <c r="BZ1275" s="106">
        <v>2</v>
      </c>
      <c r="CA1275" s="106">
        <v>4</v>
      </c>
      <c r="CB1275" s="106">
        <v>4</v>
      </c>
      <c r="CC1275" s="106">
        <v>4</v>
      </c>
      <c r="CD1275" s="106">
        <v>1</v>
      </c>
    </row>
    <row r="1276" spans="1:82" hidden="1" x14ac:dyDescent="0.2">
      <c r="A1276" s="33" t="e">
        <f t="shared" si="476"/>
        <v>#NAME?</v>
      </c>
      <c r="B1276" s="218"/>
      <c r="C1276" s="212"/>
      <c r="D1276" s="224"/>
      <c r="E1276" s="72">
        <f t="shared" si="468"/>
        <v>1267</v>
      </c>
      <c r="F1276" s="9" t="s">
        <v>1331</v>
      </c>
      <c r="H1276" s="9" t="s">
        <v>1212</v>
      </c>
      <c r="I1276" s="9" t="s">
        <v>1623</v>
      </c>
      <c r="K1276" s="100">
        <f t="shared" si="453"/>
        <v>2</v>
      </c>
      <c r="L1276" s="100"/>
      <c r="M1276" s="100"/>
      <c r="N1276" s="100"/>
      <c r="O1276" s="100"/>
      <c r="P1276" s="101">
        <f t="shared" si="454"/>
        <v>2</v>
      </c>
      <c r="Q1276" s="102">
        <f t="shared" si="455"/>
        <v>3</v>
      </c>
      <c r="R1276" s="102">
        <f t="shared" si="456"/>
        <v>3</v>
      </c>
      <c r="S1276" s="102">
        <f t="shared" si="457"/>
        <v>3</v>
      </c>
      <c r="T1276" s="102">
        <f t="shared" si="458"/>
        <v>2</v>
      </c>
      <c r="U1276" s="102">
        <f t="shared" si="459"/>
        <v>2</v>
      </c>
      <c r="V1276" s="102">
        <f t="shared" si="460"/>
        <v>2</v>
      </c>
      <c r="W1276" s="102">
        <f t="shared" si="461"/>
        <v>2</v>
      </c>
      <c r="X1276" s="102">
        <f t="shared" si="462"/>
        <v>3</v>
      </c>
      <c r="Y1276" s="102">
        <f t="shared" si="463"/>
        <v>4</v>
      </c>
      <c r="Z1276" s="102">
        <f t="shared" si="464"/>
        <v>1</v>
      </c>
      <c r="AA1276" s="100" t="b">
        <f t="shared" si="465"/>
        <v>1</v>
      </c>
      <c r="AB1276" s="100">
        <f t="array" ref="AB1276">IF($AA1276,MEDIAN(IF(G1SelectionMask="x",IF(INDEX(RawDataRefData,$E1276,0)&gt;0,INDEX(RawDataRefData,$E1276,0)),"")),"")</f>
        <v>2</v>
      </c>
      <c r="AC1276" s="100">
        <f t="array" ref="AC1276">IF($AA1276,QUARTILE(IF(G1SelectionMask="x",IF(INDEX(RawDataRefData,$E1276,0)&gt;0,INDEX(RawDataRefData,$E1276,0)),""),1),"")</f>
        <v>2</v>
      </c>
      <c r="AD1276" s="100">
        <f t="array" ref="AD1276">IF($AA1276,QUARTILE(IF(G1SelectionMask="x",IF(INDEX(RawDataRefData,$E1276,0)&gt;0,INDEX(RawDataRefData,$E1276,0)),""),3),"")</f>
        <v>3</v>
      </c>
      <c r="AE1276" s="100">
        <f t="array" ref="AE1276">IF($AA1276,MIN(IF(G1SelectionMask="x",IF(INDEX(RawDataRefData,$E1276,0)&gt;0,INDEX(RawDataRefData,$E1276,0)),"")),"")</f>
        <v>1</v>
      </c>
      <c r="AF1276" s="100">
        <f t="array" ref="AF1276">IF($AA1276,MAX(IF(G1SelectionMask="x",IF(INDEX(RawDataRefData,$E1276,0)&gt;0,INDEX(RawDataRefData,$E1276,0)),"")),"")</f>
        <v>4</v>
      </c>
      <c r="AG1276" s="100">
        <f t="shared" si="466"/>
        <v>2.4545454545454546</v>
      </c>
      <c r="AH1276" s="100">
        <f t="array" ref="AH1276">IF($AA1276,STDEVA(IF(G1SelectionMask="x",IF(INDEX(RawDataRefData,$E1276,0)&gt;0,INDEX(RawDataRefData,$E1276,0)),"")),"")</f>
        <v>0.82019953226472486</v>
      </c>
      <c r="AI1276" s="101" t="b">
        <f t="shared" si="467"/>
        <v>1</v>
      </c>
      <c r="AJ1276" s="101">
        <f t="array" ref="AJ1276">IF($AI1276,MEDIAN(IF(G2SelectionMask="x",IF(INDEX(RawDataRefData,$E1276,0)&gt;0,INDEX(RawDataRefData,$E1276,0)),"")),"")</f>
        <v>2</v>
      </c>
      <c r="AK1276" s="101">
        <f t="array" ref="AK1276">IF($AI1276,QUARTILE(IF(G2SelectionMask="x",IF(INDEX(RawDataRefData,$E1276,0)&gt;0,INDEX(RawDataRefData,$E1276,0)),""),1),"")</f>
        <v>2</v>
      </c>
      <c r="AL1276" s="101">
        <f t="array" ref="AL1276">IF($AI1276,QUARTILE(IF(G2SelectionMask="x",IF(INDEX(RawDataRefData,$E1276,0)&gt;0,INDEX(RawDataRefData,$E1276,0)),""),3),"")</f>
        <v>3</v>
      </c>
      <c r="AM1276" s="101">
        <f t="array" ref="AM1276">IF($AI1276,MIN(IF(G2SelectionMask="x",IF(INDEX(RawDataRefData,$E1276,0)&gt;0,INDEX(RawDataRefData,$E1276,0)),"")),"")</f>
        <v>1</v>
      </c>
      <c r="AN1276" s="101">
        <f t="array" ref="AN1276">IF($AI1276,MAX(IF(G2SelectionMask="x",IF(INDEX(RawDataRefData,$E1276,0)&gt;0,INDEX(RawDataRefData,$E1276,0)),"")),"")</f>
        <v>4</v>
      </c>
      <c r="AO1276" s="101">
        <f t="shared" si="469"/>
        <v>2.2727272727272729</v>
      </c>
      <c r="AP1276" s="101">
        <f t="array" ref="AP1276">IF($AI1276,STDEVA(IF(G2SelectionMask="x",IF(INDEX(RawDataRefData,$E1276,0)&gt;0,INDEX(RawDataRefData,$E1276,0)),"")),"")</f>
        <v>0.90453403373329078</v>
      </c>
      <c r="AQ1276" s="100" t="b">
        <f t="shared" si="470"/>
        <v>0</v>
      </c>
      <c r="AR1276" s="100" t="str">
        <f t="array" ref="AR1276">IF($AQ1276,MEDIAN(IF(G3SelectionMask="x",IF(INDEX(RawDataRefData,$E1276,0)&gt;0,INDEX(RawDataRefData,$E1276,0)),"")),"")</f>
        <v/>
      </c>
      <c r="AS1276" s="100" t="str">
        <f t="array" ref="AS1276">IF($AQ1276,QUARTILE(IF(G3SelectionMask="x",IF(INDEX(RawDataRefData,$E1276,0)&gt;0,INDEX(RawDataRefData,$E1276,0)),""),1),"")</f>
        <v/>
      </c>
      <c r="AT1276" s="100" t="str">
        <f t="array" ref="AT1276">IF($AQ1276,QUARTILE(IF(G3SelectionMask="x",IF(INDEX(RawDataRefData,$E1276,0)&gt;0,INDEX(RawDataRefData,$E1276,0)),""),3),"")</f>
        <v/>
      </c>
      <c r="AU1276" s="100" t="str">
        <f t="array" ref="AU1276">IF($AQ1276,MIN(IF(G3SelectionMask="x",IF(INDEX(RawDataRefData,$E1276,0)&gt;0,INDEX(RawDataRefData,$E1276,0)),"")),"")</f>
        <v/>
      </c>
      <c r="AV1276" s="100" t="str">
        <f t="array" ref="AV1276">IF($AQ1276,MAX(IF(G3SelectionMask="x",IF(INDEX(RawDataRefData,$E1276,0)&gt;0,INDEX(RawDataRefData,$E1276,0)),"")),"")</f>
        <v/>
      </c>
      <c r="AW1276" s="100" t="str">
        <f t="shared" si="471"/>
        <v/>
      </c>
      <c r="AX1276" s="100" t="str">
        <f t="array" ref="AX1276">IF($AQ1276,STDEVA(IF(G3SelectionMask="x",IF(INDEX(RawDataRefData,$E1276,0)&gt;0,INDEX(RawDataRefData,$E1276,0)),"")),"")</f>
        <v/>
      </c>
      <c r="AY1276" s="101" t="b">
        <f t="shared" si="472"/>
        <v>0</v>
      </c>
      <c r="AZ1276" s="101" t="str">
        <f t="array" ref="AZ1276">IF($AY1276,MEDIAN(IF(G4SelectionMask="x",IF(INDEX(RawDataRefData,$E1276,0)&gt;0,INDEX(RawDataRefData,$E1276,0)),"")),"")</f>
        <v/>
      </c>
      <c r="BA1276" s="101" t="str">
        <f t="array" ref="BA1276">IF($AY1276,QUARTILE(IF(G4SelectionMask="x",IF(INDEX(RawDataRefData,$E1276,0)&gt;0,INDEX(RawDataRefData,$E1276,0)),""),1),"")</f>
        <v/>
      </c>
      <c r="BB1276" s="101" t="str">
        <f t="array" ref="BB1276">IF($AY1276,QUARTILE(IF(G4SelectionMask="x",IF(INDEX(RawDataRefData,$E1276,0)&gt;0,INDEX(RawDataRefData,$E1276,0)),""),3),"")</f>
        <v/>
      </c>
      <c r="BC1276" s="101" t="str">
        <f t="array" ref="BC1276">IF($AY1276,MIN(IF(G4SelectionMask="x",IF(INDEX(RawDataRefData,$E1276,0)&gt;0,INDEX(RawDataRefData,$E1276,0)),"")),"")</f>
        <v/>
      </c>
      <c r="BD1276" s="101" t="str">
        <f t="array" ref="BD1276">IF($AY1276,MAX(IF(G4SelectionMask="x",IF(INDEX(RawDataRefData,$E1276,0)&gt;0,INDEX(RawDataRefData,$E1276,0)),"")),"")</f>
        <v/>
      </c>
      <c r="BE1276" s="101" t="str">
        <f t="shared" si="473"/>
        <v/>
      </c>
      <c r="BF1276" s="101" t="str">
        <f t="array" ref="BF1276">IF($AY1276,STDEVA(IF(G4SelectionMask="x",IF(INDEX(RawDataRefData,$E1276,0)&gt;0,INDEX(RawDataRefData,$E1276,0)),"")),"")</f>
        <v/>
      </c>
      <c r="BG1276" s="100" t="b">
        <f t="shared" si="474"/>
        <v>0</v>
      </c>
      <c r="BH1276" s="100" t="str">
        <f t="array" ref="BH1276">IF($BG1276,MEDIAN(IF(G5SelectionMask="x",IF(INDEX(RawDataRefData,$E1276,0)&gt;0,INDEX(RawDataRefData,$E1276,0)),"")),"")</f>
        <v/>
      </c>
      <c r="BI1276" s="100" t="str">
        <f t="array" ref="BI1276">IF($BG1276,QUARTILE(IF(G5SelectionMask="x",IF(INDEX(RawDataRefData,$E1276,0)&gt;0,INDEX(RawDataRefData,$E1276,0)),""),1),"")</f>
        <v/>
      </c>
      <c r="BJ1276" s="100" t="str">
        <f t="array" ref="BJ1276">IF($BG1276,QUARTILE(IF(G5SelectionMask="x",IF(INDEX(RawDataRefData,$E1276,0)&gt;0,INDEX(RawDataRefData,$E1276,0)),""),3),"")</f>
        <v/>
      </c>
      <c r="BK1276" s="100" t="str">
        <f t="array" ref="BK1276">IF($BG1276,MIN(IF(G5SelectionMask="x",IF(INDEX(RawDataRefData,$E1276,0)&gt;0,INDEX(RawDataRefData,$E1276,0)),"")),"")</f>
        <v/>
      </c>
      <c r="BL1276" s="100" t="str">
        <f t="array" ref="BL1276">IF($BG1276,MAX(IF(G5SelectionMask="x",IF(INDEX(RawDataRefData,$E1276,0)&gt;0,INDEX(RawDataRefData,$E1276,0)),"")),"")</f>
        <v/>
      </c>
      <c r="BM1276" s="100" t="str">
        <f t="shared" si="475"/>
        <v/>
      </c>
      <c r="BN1276" s="103" t="str">
        <f t="array" ref="BN1276">IF($BG1276,STDEVA(IF(G5SelectionMask="x",IF(INDEX(RawDataRefData,$E1276,0)&gt;0,INDEX(RawDataRefData,$E1276,0)),"")),"")</f>
        <v/>
      </c>
      <c r="BO1276" s="104"/>
      <c r="BP1276" s="106">
        <v>2</v>
      </c>
      <c r="BQ1276" s="106">
        <v>2</v>
      </c>
      <c r="BR1276" s="106">
        <v>3</v>
      </c>
      <c r="BS1276" s="106">
        <v>3</v>
      </c>
      <c r="BT1276" s="106">
        <v>3</v>
      </c>
      <c r="BU1276" s="106">
        <v>2</v>
      </c>
      <c r="BV1276" s="106">
        <v>2</v>
      </c>
      <c r="BW1276" s="106">
        <v>2</v>
      </c>
      <c r="BX1276" s="106">
        <v>2</v>
      </c>
      <c r="BY1276" s="106">
        <v>3</v>
      </c>
      <c r="BZ1276" s="106">
        <v>4</v>
      </c>
      <c r="CA1276" s="106">
        <v>1</v>
      </c>
      <c r="CB1276" s="106">
        <v>1</v>
      </c>
      <c r="CC1276" s="106">
        <v>2</v>
      </c>
      <c r="CD1276" s="106">
        <v>3</v>
      </c>
    </row>
    <row r="1277" spans="1:82" ht="13.5" hidden="1" thickBot="1" x14ac:dyDescent="0.25">
      <c r="A1277" s="33" t="e">
        <f t="shared" si="476"/>
        <v>#NAME?</v>
      </c>
      <c r="B1277" s="218"/>
      <c r="C1277" s="212"/>
      <c r="D1277" s="225"/>
      <c r="E1277" s="72">
        <f t="shared" si="468"/>
        <v>1268</v>
      </c>
      <c r="F1277" s="9" t="s">
        <v>1330</v>
      </c>
      <c r="H1277" s="9" t="s">
        <v>1212</v>
      </c>
      <c r="I1277" s="9" t="s">
        <v>1623</v>
      </c>
      <c r="K1277" s="100">
        <f t="shared" si="453"/>
        <v>1</v>
      </c>
      <c r="L1277" s="100"/>
      <c r="M1277" s="100"/>
      <c r="N1277" s="100"/>
      <c r="O1277" s="100"/>
      <c r="P1277" s="101">
        <f t="shared" si="454"/>
        <v>4</v>
      </c>
      <c r="Q1277" s="102">
        <f t="shared" si="455"/>
        <v>4</v>
      </c>
      <c r="R1277" s="102">
        <f t="shared" si="456"/>
        <v>2</v>
      </c>
      <c r="S1277" s="102">
        <f t="shared" si="457"/>
        <v>3</v>
      </c>
      <c r="T1277" s="102">
        <f t="shared" si="458"/>
        <v>2</v>
      </c>
      <c r="U1277" s="102">
        <f t="shared" si="459"/>
        <v>1</v>
      </c>
      <c r="V1277" s="102">
        <f t="shared" si="460"/>
        <v>3</v>
      </c>
      <c r="W1277" s="102">
        <f t="shared" si="461"/>
        <v>4</v>
      </c>
      <c r="X1277" s="102">
        <f t="shared" si="462"/>
        <v>4</v>
      </c>
      <c r="Y1277" s="102">
        <f t="shared" si="463"/>
        <v>3</v>
      </c>
      <c r="Z1277" s="102">
        <f t="shared" si="464"/>
        <v>4</v>
      </c>
      <c r="AA1277" s="100" t="b">
        <f t="shared" si="465"/>
        <v>1</v>
      </c>
      <c r="AB1277" s="100">
        <f t="array" ref="AB1277">IF($AA1277,MEDIAN(IF(G1SelectionMask="x",IF(INDEX(RawDataRefData,$E1277,0)&gt;0,INDEX(RawDataRefData,$E1277,0)),"")),"")</f>
        <v>3</v>
      </c>
      <c r="AC1277" s="100">
        <f t="array" ref="AC1277">IF($AA1277,QUARTILE(IF(G1SelectionMask="x",IF(INDEX(RawDataRefData,$E1277,0)&gt;0,INDEX(RawDataRefData,$E1277,0)),""),1),"")</f>
        <v>2.5</v>
      </c>
      <c r="AD1277" s="100">
        <f t="array" ref="AD1277">IF($AA1277,QUARTILE(IF(G1SelectionMask="x",IF(INDEX(RawDataRefData,$E1277,0)&gt;0,INDEX(RawDataRefData,$E1277,0)),""),3),"")</f>
        <v>4</v>
      </c>
      <c r="AE1277" s="100">
        <f t="array" ref="AE1277">IF($AA1277,MIN(IF(G1SelectionMask="x",IF(INDEX(RawDataRefData,$E1277,0)&gt;0,INDEX(RawDataRefData,$E1277,0)),"")),"")</f>
        <v>1</v>
      </c>
      <c r="AF1277" s="100">
        <f t="array" ref="AF1277">IF($AA1277,MAX(IF(G1SelectionMask="x",IF(INDEX(RawDataRefData,$E1277,0)&gt;0,INDEX(RawDataRefData,$E1277,0)),"")),"")</f>
        <v>4</v>
      </c>
      <c r="AG1277" s="100">
        <f t="shared" si="466"/>
        <v>3.0909090909090908</v>
      </c>
      <c r="AH1277" s="100">
        <f t="array" ref="AH1277">IF($AA1277,STDEVA(IF(G1SelectionMask="x",IF(INDEX(RawDataRefData,$E1277,0)&gt;0,INDEX(RawDataRefData,$E1277,0)),"")),"")</f>
        <v>1.0444659357341868</v>
      </c>
      <c r="AI1277" s="101" t="b">
        <f t="shared" si="467"/>
        <v>1</v>
      </c>
      <c r="AJ1277" s="101">
        <f t="array" ref="AJ1277">IF($AI1277,MEDIAN(IF(G2SelectionMask="x",IF(INDEX(RawDataRefData,$E1277,0)&gt;0,INDEX(RawDataRefData,$E1277,0)),"")),"")</f>
        <v>4</v>
      </c>
      <c r="AK1277" s="101">
        <f t="array" ref="AK1277">IF($AI1277,QUARTILE(IF(G2SelectionMask="x",IF(INDEX(RawDataRefData,$E1277,0)&gt;0,INDEX(RawDataRefData,$E1277,0)),""),1),"")</f>
        <v>3</v>
      </c>
      <c r="AL1277" s="101">
        <f t="array" ref="AL1277">IF($AI1277,QUARTILE(IF(G2SelectionMask="x",IF(INDEX(RawDataRefData,$E1277,0)&gt;0,INDEX(RawDataRefData,$E1277,0)),""),3),"")</f>
        <v>4</v>
      </c>
      <c r="AM1277" s="101">
        <f t="array" ref="AM1277">IF($AI1277,MIN(IF(G2SelectionMask="x",IF(INDEX(RawDataRefData,$E1277,0)&gt;0,INDEX(RawDataRefData,$E1277,0)),"")),"")</f>
        <v>1</v>
      </c>
      <c r="AN1277" s="101">
        <f t="array" ref="AN1277">IF($AI1277,MAX(IF(G2SelectionMask="x",IF(INDEX(RawDataRefData,$E1277,0)&gt;0,INDEX(RawDataRefData,$E1277,0)),"")),"")</f>
        <v>4</v>
      </c>
      <c r="AO1277" s="101">
        <f t="shared" si="469"/>
        <v>3.2727272727272729</v>
      </c>
      <c r="AP1277" s="101">
        <f t="array" ref="AP1277">IF($AI1277,STDEVA(IF(G2SelectionMask="x",IF(INDEX(RawDataRefData,$E1277,0)&gt;0,INDEX(RawDataRefData,$E1277,0)),"")),"")</f>
        <v>1.0090499582190262</v>
      </c>
      <c r="AQ1277" s="100" t="b">
        <f t="shared" si="470"/>
        <v>0</v>
      </c>
      <c r="AR1277" s="100" t="str">
        <f t="array" ref="AR1277">IF($AQ1277,MEDIAN(IF(G3SelectionMask="x",IF(INDEX(RawDataRefData,$E1277,0)&gt;0,INDEX(RawDataRefData,$E1277,0)),"")),"")</f>
        <v/>
      </c>
      <c r="AS1277" s="100" t="str">
        <f t="array" ref="AS1277">IF($AQ1277,QUARTILE(IF(G3SelectionMask="x",IF(INDEX(RawDataRefData,$E1277,0)&gt;0,INDEX(RawDataRefData,$E1277,0)),""),1),"")</f>
        <v/>
      </c>
      <c r="AT1277" s="100" t="str">
        <f t="array" ref="AT1277">IF($AQ1277,QUARTILE(IF(G3SelectionMask="x",IF(INDEX(RawDataRefData,$E1277,0)&gt;0,INDEX(RawDataRefData,$E1277,0)),""),3),"")</f>
        <v/>
      </c>
      <c r="AU1277" s="100" t="str">
        <f t="array" ref="AU1277">IF($AQ1277,MIN(IF(G3SelectionMask="x",IF(INDEX(RawDataRefData,$E1277,0)&gt;0,INDEX(RawDataRefData,$E1277,0)),"")),"")</f>
        <v/>
      </c>
      <c r="AV1277" s="100" t="str">
        <f t="array" ref="AV1277">IF($AQ1277,MAX(IF(G3SelectionMask="x",IF(INDEX(RawDataRefData,$E1277,0)&gt;0,INDEX(RawDataRefData,$E1277,0)),"")),"")</f>
        <v/>
      </c>
      <c r="AW1277" s="100" t="str">
        <f t="shared" si="471"/>
        <v/>
      </c>
      <c r="AX1277" s="100" t="str">
        <f t="array" ref="AX1277">IF($AQ1277,STDEVA(IF(G3SelectionMask="x",IF(INDEX(RawDataRefData,$E1277,0)&gt;0,INDEX(RawDataRefData,$E1277,0)),"")),"")</f>
        <v/>
      </c>
      <c r="AY1277" s="101" t="b">
        <f t="shared" si="472"/>
        <v>0</v>
      </c>
      <c r="AZ1277" s="101" t="str">
        <f t="array" ref="AZ1277">IF($AY1277,MEDIAN(IF(G4SelectionMask="x",IF(INDEX(RawDataRefData,$E1277,0)&gt;0,INDEX(RawDataRefData,$E1277,0)),"")),"")</f>
        <v/>
      </c>
      <c r="BA1277" s="101" t="str">
        <f t="array" ref="BA1277">IF($AY1277,QUARTILE(IF(G4SelectionMask="x",IF(INDEX(RawDataRefData,$E1277,0)&gt;0,INDEX(RawDataRefData,$E1277,0)),""),1),"")</f>
        <v/>
      </c>
      <c r="BB1277" s="101" t="str">
        <f t="array" ref="BB1277">IF($AY1277,QUARTILE(IF(G4SelectionMask="x",IF(INDEX(RawDataRefData,$E1277,0)&gt;0,INDEX(RawDataRefData,$E1277,0)),""),3),"")</f>
        <v/>
      </c>
      <c r="BC1277" s="101" t="str">
        <f t="array" ref="BC1277">IF($AY1277,MIN(IF(G4SelectionMask="x",IF(INDEX(RawDataRefData,$E1277,0)&gt;0,INDEX(RawDataRefData,$E1277,0)),"")),"")</f>
        <v/>
      </c>
      <c r="BD1277" s="101" t="str">
        <f t="array" ref="BD1277">IF($AY1277,MAX(IF(G4SelectionMask="x",IF(INDEX(RawDataRefData,$E1277,0)&gt;0,INDEX(RawDataRefData,$E1277,0)),"")),"")</f>
        <v/>
      </c>
      <c r="BE1277" s="101" t="str">
        <f t="shared" si="473"/>
        <v/>
      </c>
      <c r="BF1277" s="101" t="str">
        <f t="array" ref="BF1277">IF($AY1277,STDEVA(IF(G4SelectionMask="x",IF(INDEX(RawDataRefData,$E1277,0)&gt;0,INDEX(RawDataRefData,$E1277,0)),"")),"")</f>
        <v/>
      </c>
      <c r="BG1277" s="100" t="b">
        <f t="shared" si="474"/>
        <v>0</v>
      </c>
      <c r="BH1277" s="100" t="str">
        <f t="array" ref="BH1277">IF($BG1277,MEDIAN(IF(G5SelectionMask="x",IF(INDEX(RawDataRefData,$E1277,0)&gt;0,INDEX(RawDataRefData,$E1277,0)),"")),"")</f>
        <v/>
      </c>
      <c r="BI1277" s="100" t="str">
        <f t="array" ref="BI1277">IF($BG1277,QUARTILE(IF(G5SelectionMask="x",IF(INDEX(RawDataRefData,$E1277,0)&gt;0,INDEX(RawDataRefData,$E1277,0)),""),1),"")</f>
        <v/>
      </c>
      <c r="BJ1277" s="100" t="str">
        <f t="array" ref="BJ1277">IF($BG1277,QUARTILE(IF(G5SelectionMask="x",IF(INDEX(RawDataRefData,$E1277,0)&gt;0,INDEX(RawDataRefData,$E1277,0)),""),3),"")</f>
        <v/>
      </c>
      <c r="BK1277" s="100" t="str">
        <f t="array" ref="BK1277">IF($BG1277,MIN(IF(G5SelectionMask="x",IF(INDEX(RawDataRefData,$E1277,0)&gt;0,INDEX(RawDataRefData,$E1277,0)),"")),"")</f>
        <v/>
      </c>
      <c r="BL1277" s="100" t="str">
        <f t="array" ref="BL1277">IF($BG1277,MAX(IF(G5SelectionMask="x",IF(INDEX(RawDataRefData,$E1277,0)&gt;0,INDEX(RawDataRefData,$E1277,0)),"")),"")</f>
        <v/>
      </c>
      <c r="BM1277" s="100" t="str">
        <f t="shared" si="475"/>
        <v/>
      </c>
      <c r="BN1277" s="103" t="str">
        <f t="array" ref="BN1277">IF($BG1277,STDEVA(IF(G5SelectionMask="x",IF(INDEX(RawDataRefData,$E1277,0)&gt;0,INDEX(RawDataRefData,$E1277,0)),"")),"")</f>
        <v/>
      </c>
      <c r="BO1277" s="104"/>
      <c r="BP1277" s="106">
        <v>1</v>
      </c>
      <c r="BQ1277" s="106">
        <v>4</v>
      </c>
      <c r="BR1277" s="106">
        <v>4</v>
      </c>
      <c r="BS1277" s="106">
        <v>2</v>
      </c>
      <c r="BT1277" s="106">
        <v>3</v>
      </c>
      <c r="BU1277" s="106">
        <v>2</v>
      </c>
      <c r="BV1277" s="106">
        <v>1</v>
      </c>
      <c r="BW1277" s="106">
        <v>3</v>
      </c>
      <c r="BX1277" s="106">
        <v>4</v>
      </c>
      <c r="BY1277" s="106">
        <v>4</v>
      </c>
      <c r="BZ1277" s="106">
        <v>3</v>
      </c>
      <c r="CA1277" s="106">
        <v>4</v>
      </c>
      <c r="CB1277" s="106">
        <v>1</v>
      </c>
      <c r="CC1277" s="106">
        <v>4</v>
      </c>
      <c r="CD1277" s="106">
        <v>4</v>
      </c>
    </row>
    <row r="1278" spans="1:82" hidden="1" x14ac:dyDescent="0.2">
      <c r="A1278" s="33" t="e">
        <f t="shared" si="476"/>
        <v>#NAME?</v>
      </c>
      <c r="B1278" s="218"/>
      <c r="C1278" s="212"/>
      <c r="D1278" s="223" t="s">
        <v>1624</v>
      </c>
      <c r="E1278" s="72">
        <f t="shared" si="468"/>
        <v>1269</v>
      </c>
      <c r="F1278" s="9" t="s">
        <v>1332</v>
      </c>
      <c r="H1278" s="9" t="s">
        <v>1214</v>
      </c>
      <c r="I1278" s="9" t="s">
        <v>1624</v>
      </c>
      <c r="K1278" s="100">
        <f t="shared" si="453"/>
        <v>2</v>
      </c>
      <c r="L1278" s="100"/>
      <c r="M1278" s="100"/>
      <c r="N1278" s="100"/>
      <c r="O1278" s="100"/>
      <c r="P1278" s="101">
        <f t="shared" si="454"/>
        <v>4</v>
      </c>
      <c r="Q1278" s="102">
        <f t="shared" si="455"/>
        <v>4</v>
      </c>
      <c r="R1278" s="102">
        <f t="shared" si="456"/>
        <v>1</v>
      </c>
      <c r="S1278" s="102">
        <f t="shared" si="457"/>
        <v>2</v>
      </c>
      <c r="T1278" s="102">
        <f t="shared" si="458"/>
        <v>4</v>
      </c>
      <c r="U1278" s="102">
        <f t="shared" si="459"/>
        <v>3</v>
      </c>
      <c r="V1278" s="102">
        <f t="shared" si="460"/>
        <v>3</v>
      </c>
      <c r="W1278" s="102">
        <f t="shared" si="461"/>
        <v>1</v>
      </c>
      <c r="X1278" s="102">
        <f t="shared" si="462"/>
        <v>3</v>
      </c>
      <c r="Y1278" s="102">
        <f t="shared" si="463"/>
        <v>2</v>
      </c>
      <c r="Z1278" s="102">
        <f t="shared" si="464"/>
        <v>3</v>
      </c>
      <c r="AA1278" s="100" t="b">
        <f t="shared" si="465"/>
        <v>1</v>
      </c>
      <c r="AB1278" s="100">
        <f t="array" ref="AB1278">IF($AA1278,MEDIAN(IF(G1SelectionMask="x",IF(INDEX(RawDataRefData,$E1278,0)&gt;0,INDEX(RawDataRefData,$E1278,0)),"")),"")</f>
        <v>3</v>
      </c>
      <c r="AC1278" s="100">
        <f t="array" ref="AC1278">IF($AA1278,QUARTILE(IF(G1SelectionMask="x",IF(INDEX(RawDataRefData,$E1278,0)&gt;0,INDEX(RawDataRefData,$E1278,0)),""),1),"")</f>
        <v>2</v>
      </c>
      <c r="AD1278" s="100">
        <f t="array" ref="AD1278">IF($AA1278,QUARTILE(IF(G1SelectionMask="x",IF(INDEX(RawDataRefData,$E1278,0)&gt;0,INDEX(RawDataRefData,$E1278,0)),""),3),"")</f>
        <v>3.5</v>
      </c>
      <c r="AE1278" s="100">
        <f t="array" ref="AE1278">IF($AA1278,MIN(IF(G1SelectionMask="x",IF(INDEX(RawDataRefData,$E1278,0)&gt;0,INDEX(RawDataRefData,$E1278,0)),"")),"")</f>
        <v>1</v>
      </c>
      <c r="AF1278" s="100">
        <f t="array" ref="AF1278">IF($AA1278,MAX(IF(G1SelectionMask="x",IF(INDEX(RawDataRefData,$E1278,0)&gt;0,INDEX(RawDataRefData,$E1278,0)),"")),"")</f>
        <v>4</v>
      </c>
      <c r="AG1278" s="100">
        <f t="shared" si="466"/>
        <v>2.7272727272727271</v>
      </c>
      <c r="AH1278" s="100">
        <f t="array" ref="AH1278">IF($AA1278,STDEVA(IF(G1SelectionMask="x",IF(INDEX(RawDataRefData,$E1278,0)&gt;0,INDEX(RawDataRefData,$E1278,0)),"")),"")</f>
        <v>1.1037127426019049</v>
      </c>
      <c r="AI1278" s="101" t="b">
        <f t="shared" si="467"/>
        <v>1</v>
      </c>
      <c r="AJ1278" s="101">
        <f t="array" ref="AJ1278">IF($AI1278,MEDIAN(IF(G2SelectionMask="x",IF(INDEX(RawDataRefData,$E1278,0)&gt;0,INDEX(RawDataRefData,$E1278,0)),"")),"")</f>
        <v>2</v>
      </c>
      <c r="AK1278" s="101">
        <f t="array" ref="AK1278">IF($AI1278,QUARTILE(IF(G2SelectionMask="x",IF(INDEX(RawDataRefData,$E1278,0)&gt;0,INDEX(RawDataRefData,$E1278,0)),""),1),"")</f>
        <v>2</v>
      </c>
      <c r="AL1278" s="101">
        <f t="array" ref="AL1278">IF($AI1278,QUARTILE(IF(G2SelectionMask="x",IF(INDEX(RawDataRefData,$E1278,0)&gt;0,INDEX(RawDataRefData,$E1278,0)),""),3),"")</f>
        <v>3.5</v>
      </c>
      <c r="AM1278" s="101">
        <f t="array" ref="AM1278">IF($AI1278,MIN(IF(G2SelectionMask="x",IF(INDEX(RawDataRefData,$E1278,0)&gt;0,INDEX(RawDataRefData,$E1278,0)),"")),"")</f>
        <v>1</v>
      </c>
      <c r="AN1278" s="101">
        <f t="array" ref="AN1278">IF($AI1278,MAX(IF(G2SelectionMask="x",IF(INDEX(RawDataRefData,$E1278,0)&gt;0,INDEX(RawDataRefData,$E1278,0)),"")),"")</f>
        <v>4</v>
      </c>
      <c r="AO1278" s="101">
        <f t="shared" si="469"/>
        <v>2.6363636363636362</v>
      </c>
      <c r="AP1278" s="101">
        <f t="array" ref="AP1278">IF($AI1278,STDEVA(IF(G2SelectionMask="x",IF(INDEX(RawDataRefData,$E1278,0)&gt;0,INDEX(RawDataRefData,$E1278,0)),"")),"")</f>
        <v>1.0269106361049412</v>
      </c>
      <c r="AQ1278" s="100" t="b">
        <f t="shared" si="470"/>
        <v>0</v>
      </c>
      <c r="AR1278" s="100" t="str">
        <f t="array" ref="AR1278">IF($AQ1278,MEDIAN(IF(G3SelectionMask="x",IF(INDEX(RawDataRefData,$E1278,0)&gt;0,INDEX(RawDataRefData,$E1278,0)),"")),"")</f>
        <v/>
      </c>
      <c r="AS1278" s="100" t="str">
        <f t="array" ref="AS1278">IF($AQ1278,QUARTILE(IF(G3SelectionMask="x",IF(INDEX(RawDataRefData,$E1278,0)&gt;0,INDEX(RawDataRefData,$E1278,0)),""),1),"")</f>
        <v/>
      </c>
      <c r="AT1278" s="100" t="str">
        <f t="array" ref="AT1278">IF($AQ1278,QUARTILE(IF(G3SelectionMask="x",IF(INDEX(RawDataRefData,$E1278,0)&gt;0,INDEX(RawDataRefData,$E1278,0)),""),3),"")</f>
        <v/>
      </c>
      <c r="AU1278" s="100" t="str">
        <f t="array" ref="AU1278">IF($AQ1278,MIN(IF(G3SelectionMask="x",IF(INDEX(RawDataRefData,$E1278,0)&gt;0,INDEX(RawDataRefData,$E1278,0)),"")),"")</f>
        <v/>
      </c>
      <c r="AV1278" s="100" t="str">
        <f t="array" ref="AV1278">IF($AQ1278,MAX(IF(G3SelectionMask="x",IF(INDEX(RawDataRefData,$E1278,0)&gt;0,INDEX(RawDataRefData,$E1278,0)),"")),"")</f>
        <v/>
      </c>
      <c r="AW1278" s="100" t="str">
        <f t="shared" si="471"/>
        <v/>
      </c>
      <c r="AX1278" s="100" t="str">
        <f t="array" ref="AX1278">IF($AQ1278,STDEVA(IF(G3SelectionMask="x",IF(INDEX(RawDataRefData,$E1278,0)&gt;0,INDEX(RawDataRefData,$E1278,0)),"")),"")</f>
        <v/>
      </c>
      <c r="AY1278" s="101" t="b">
        <f t="shared" si="472"/>
        <v>0</v>
      </c>
      <c r="AZ1278" s="101" t="str">
        <f t="array" ref="AZ1278">IF($AY1278,MEDIAN(IF(G4SelectionMask="x",IF(INDEX(RawDataRefData,$E1278,0)&gt;0,INDEX(RawDataRefData,$E1278,0)),"")),"")</f>
        <v/>
      </c>
      <c r="BA1278" s="101" t="str">
        <f t="array" ref="BA1278">IF($AY1278,QUARTILE(IF(G4SelectionMask="x",IF(INDEX(RawDataRefData,$E1278,0)&gt;0,INDEX(RawDataRefData,$E1278,0)),""),1),"")</f>
        <v/>
      </c>
      <c r="BB1278" s="101" t="str">
        <f t="array" ref="BB1278">IF($AY1278,QUARTILE(IF(G4SelectionMask="x",IF(INDEX(RawDataRefData,$E1278,0)&gt;0,INDEX(RawDataRefData,$E1278,0)),""),3),"")</f>
        <v/>
      </c>
      <c r="BC1278" s="101" t="str">
        <f t="array" ref="BC1278">IF($AY1278,MIN(IF(G4SelectionMask="x",IF(INDEX(RawDataRefData,$E1278,0)&gt;0,INDEX(RawDataRefData,$E1278,0)),"")),"")</f>
        <v/>
      </c>
      <c r="BD1278" s="101" t="str">
        <f t="array" ref="BD1278">IF($AY1278,MAX(IF(G4SelectionMask="x",IF(INDEX(RawDataRefData,$E1278,0)&gt;0,INDEX(RawDataRefData,$E1278,0)),"")),"")</f>
        <v/>
      </c>
      <c r="BE1278" s="101" t="str">
        <f t="shared" si="473"/>
        <v/>
      </c>
      <c r="BF1278" s="101" t="str">
        <f t="array" ref="BF1278">IF($AY1278,STDEVA(IF(G4SelectionMask="x",IF(INDEX(RawDataRefData,$E1278,0)&gt;0,INDEX(RawDataRefData,$E1278,0)),"")),"")</f>
        <v/>
      </c>
      <c r="BG1278" s="100" t="b">
        <f t="shared" si="474"/>
        <v>0</v>
      </c>
      <c r="BH1278" s="100" t="str">
        <f t="array" ref="BH1278">IF($BG1278,MEDIAN(IF(G5SelectionMask="x",IF(INDEX(RawDataRefData,$E1278,0)&gt;0,INDEX(RawDataRefData,$E1278,0)),"")),"")</f>
        <v/>
      </c>
      <c r="BI1278" s="100" t="str">
        <f t="array" ref="BI1278">IF($BG1278,QUARTILE(IF(G5SelectionMask="x",IF(INDEX(RawDataRefData,$E1278,0)&gt;0,INDEX(RawDataRefData,$E1278,0)),""),1),"")</f>
        <v/>
      </c>
      <c r="BJ1278" s="100" t="str">
        <f t="array" ref="BJ1278">IF($BG1278,QUARTILE(IF(G5SelectionMask="x",IF(INDEX(RawDataRefData,$E1278,0)&gt;0,INDEX(RawDataRefData,$E1278,0)),""),3),"")</f>
        <v/>
      </c>
      <c r="BK1278" s="100" t="str">
        <f t="array" ref="BK1278">IF($BG1278,MIN(IF(G5SelectionMask="x",IF(INDEX(RawDataRefData,$E1278,0)&gt;0,INDEX(RawDataRefData,$E1278,0)),"")),"")</f>
        <v/>
      </c>
      <c r="BL1278" s="100" t="str">
        <f t="array" ref="BL1278">IF($BG1278,MAX(IF(G5SelectionMask="x",IF(INDEX(RawDataRefData,$E1278,0)&gt;0,INDEX(RawDataRefData,$E1278,0)),"")),"")</f>
        <v/>
      </c>
      <c r="BM1278" s="100" t="str">
        <f t="shared" si="475"/>
        <v/>
      </c>
      <c r="BN1278" s="103" t="str">
        <f t="array" ref="BN1278">IF($BG1278,STDEVA(IF(G5SelectionMask="x",IF(INDEX(RawDataRefData,$E1278,0)&gt;0,INDEX(RawDataRefData,$E1278,0)),"")),"")</f>
        <v/>
      </c>
      <c r="BO1278" s="104"/>
      <c r="BP1278" s="106">
        <v>2</v>
      </c>
      <c r="BQ1278" s="106">
        <v>4</v>
      </c>
      <c r="BR1278" s="106">
        <v>4</v>
      </c>
      <c r="BS1278" s="106">
        <v>1</v>
      </c>
      <c r="BT1278" s="106">
        <v>2</v>
      </c>
      <c r="BU1278" s="106">
        <v>4</v>
      </c>
      <c r="BV1278" s="106">
        <v>3</v>
      </c>
      <c r="BW1278" s="106">
        <v>3</v>
      </c>
      <c r="BX1278" s="106">
        <v>1</v>
      </c>
      <c r="BY1278" s="106">
        <v>3</v>
      </c>
      <c r="BZ1278" s="106">
        <v>2</v>
      </c>
      <c r="CA1278" s="106">
        <v>3</v>
      </c>
      <c r="CB1278" s="106">
        <v>2</v>
      </c>
      <c r="CC1278" s="106">
        <v>2</v>
      </c>
      <c r="CD1278" s="106">
        <v>2</v>
      </c>
    </row>
    <row r="1279" spans="1:82" hidden="1" x14ac:dyDescent="0.2">
      <c r="A1279" s="33" t="e">
        <f t="shared" si="476"/>
        <v>#NAME?</v>
      </c>
      <c r="B1279" s="218"/>
      <c r="C1279" s="212"/>
      <c r="D1279" s="224"/>
      <c r="E1279" s="72">
        <f t="shared" si="468"/>
        <v>1270</v>
      </c>
      <c r="F1279" s="9" t="s">
        <v>1335</v>
      </c>
      <c r="H1279" s="9" t="s">
        <v>1214</v>
      </c>
      <c r="I1279" s="9" t="s">
        <v>1624</v>
      </c>
      <c r="K1279" s="100">
        <f t="shared" si="453"/>
        <v>1</v>
      </c>
      <c r="L1279" s="100"/>
      <c r="M1279" s="100"/>
      <c r="N1279" s="100"/>
      <c r="O1279" s="100"/>
      <c r="P1279" s="101">
        <f t="shared" si="454"/>
        <v>3</v>
      </c>
      <c r="Q1279" s="102">
        <f t="shared" si="455"/>
        <v>1</v>
      </c>
      <c r="R1279" s="102">
        <f t="shared" si="456"/>
        <v>3</v>
      </c>
      <c r="S1279" s="102">
        <f t="shared" si="457"/>
        <v>1</v>
      </c>
      <c r="T1279" s="102">
        <f t="shared" si="458"/>
        <v>3</v>
      </c>
      <c r="U1279" s="102">
        <f t="shared" si="459"/>
        <v>3</v>
      </c>
      <c r="V1279" s="102">
        <f t="shared" si="460"/>
        <v>4</v>
      </c>
      <c r="W1279" s="102">
        <f t="shared" si="461"/>
        <v>4</v>
      </c>
      <c r="X1279" s="102">
        <f t="shared" si="462"/>
        <v>4</v>
      </c>
      <c r="Y1279" s="102">
        <f t="shared" si="463"/>
        <v>2</v>
      </c>
      <c r="Z1279" s="102">
        <f t="shared" si="464"/>
        <v>2</v>
      </c>
      <c r="AA1279" s="100" t="b">
        <f t="shared" si="465"/>
        <v>1</v>
      </c>
      <c r="AB1279" s="100">
        <f t="array" ref="AB1279">IF($AA1279,MEDIAN(IF(G1SelectionMask="x",IF(INDEX(RawDataRefData,$E1279,0)&gt;0,INDEX(RawDataRefData,$E1279,0)),"")),"")</f>
        <v>3</v>
      </c>
      <c r="AC1279" s="100">
        <f t="array" ref="AC1279">IF($AA1279,QUARTILE(IF(G1SelectionMask="x",IF(INDEX(RawDataRefData,$E1279,0)&gt;0,INDEX(RawDataRefData,$E1279,0)),""),1),"")</f>
        <v>2</v>
      </c>
      <c r="AD1279" s="100">
        <f t="array" ref="AD1279">IF($AA1279,QUARTILE(IF(G1SelectionMask="x",IF(INDEX(RawDataRefData,$E1279,0)&gt;0,INDEX(RawDataRefData,$E1279,0)),""),3),"")</f>
        <v>3.5</v>
      </c>
      <c r="AE1279" s="100">
        <f t="array" ref="AE1279">IF($AA1279,MIN(IF(G1SelectionMask="x",IF(INDEX(RawDataRefData,$E1279,0)&gt;0,INDEX(RawDataRefData,$E1279,0)),"")),"")</f>
        <v>1</v>
      </c>
      <c r="AF1279" s="100">
        <f t="array" ref="AF1279">IF($AA1279,MAX(IF(G1SelectionMask="x",IF(INDEX(RawDataRefData,$E1279,0)&gt;0,INDEX(RawDataRefData,$E1279,0)),"")),"")</f>
        <v>4</v>
      </c>
      <c r="AG1279" s="100">
        <f t="shared" si="466"/>
        <v>2.7272727272727271</v>
      </c>
      <c r="AH1279" s="100">
        <f t="array" ref="AH1279">IF($AA1279,STDEVA(IF(G1SelectionMask="x",IF(INDEX(RawDataRefData,$E1279,0)&gt;0,INDEX(RawDataRefData,$E1279,0)),"")),"")</f>
        <v>1.1037127426019049</v>
      </c>
      <c r="AI1279" s="101" t="b">
        <f t="shared" si="467"/>
        <v>1</v>
      </c>
      <c r="AJ1279" s="101">
        <f t="array" ref="AJ1279">IF($AI1279,MEDIAN(IF(G2SelectionMask="x",IF(INDEX(RawDataRefData,$E1279,0)&gt;0,INDEX(RawDataRefData,$E1279,0)),"")),"")</f>
        <v>2</v>
      </c>
      <c r="AK1279" s="101">
        <f t="array" ref="AK1279">IF($AI1279,QUARTILE(IF(G2SelectionMask="x",IF(INDEX(RawDataRefData,$E1279,0)&gt;0,INDEX(RawDataRefData,$E1279,0)),""),1),"")</f>
        <v>1.5</v>
      </c>
      <c r="AL1279" s="101">
        <f t="array" ref="AL1279">IF($AI1279,QUARTILE(IF(G2SelectionMask="x",IF(INDEX(RawDataRefData,$E1279,0)&gt;0,INDEX(RawDataRefData,$E1279,0)),""),3),"")</f>
        <v>3</v>
      </c>
      <c r="AM1279" s="101">
        <f t="array" ref="AM1279">IF($AI1279,MIN(IF(G2SelectionMask="x",IF(INDEX(RawDataRefData,$E1279,0)&gt;0,INDEX(RawDataRefData,$E1279,0)),"")),"")</f>
        <v>1</v>
      </c>
      <c r="AN1279" s="101">
        <f t="array" ref="AN1279">IF($AI1279,MAX(IF(G2SelectionMask="x",IF(INDEX(RawDataRefData,$E1279,0)&gt;0,INDEX(RawDataRefData,$E1279,0)),"")),"")</f>
        <v>4</v>
      </c>
      <c r="AO1279" s="101">
        <f t="shared" si="469"/>
        <v>2.3636363636363638</v>
      </c>
      <c r="AP1279" s="101">
        <f t="array" ref="AP1279">IF($AI1279,STDEVA(IF(G2SelectionMask="x",IF(INDEX(RawDataRefData,$E1279,0)&gt;0,INDEX(RawDataRefData,$E1279,0)),"")),"")</f>
        <v>1.1200649331826502</v>
      </c>
      <c r="AQ1279" s="100" t="b">
        <f t="shared" si="470"/>
        <v>0</v>
      </c>
      <c r="AR1279" s="100" t="str">
        <f t="array" ref="AR1279">IF($AQ1279,MEDIAN(IF(G3SelectionMask="x",IF(INDEX(RawDataRefData,$E1279,0)&gt;0,INDEX(RawDataRefData,$E1279,0)),"")),"")</f>
        <v/>
      </c>
      <c r="AS1279" s="100" t="str">
        <f t="array" ref="AS1279">IF($AQ1279,QUARTILE(IF(G3SelectionMask="x",IF(INDEX(RawDataRefData,$E1279,0)&gt;0,INDEX(RawDataRefData,$E1279,0)),""),1),"")</f>
        <v/>
      </c>
      <c r="AT1279" s="100" t="str">
        <f t="array" ref="AT1279">IF($AQ1279,QUARTILE(IF(G3SelectionMask="x",IF(INDEX(RawDataRefData,$E1279,0)&gt;0,INDEX(RawDataRefData,$E1279,0)),""),3),"")</f>
        <v/>
      </c>
      <c r="AU1279" s="100" t="str">
        <f t="array" ref="AU1279">IF($AQ1279,MIN(IF(G3SelectionMask="x",IF(INDEX(RawDataRefData,$E1279,0)&gt;0,INDEX(RawDataRefData,$E1279,0)),"")),"")</f>
        <v/>
      </c>
      <c r="AV1279" s="100" t="str">
        <f t="array" ref="AV1279">IF($AQ1279,MAX(IF(G3SelectionMask="x",IF(INDEX(RawDataRefData,$E1279,0)&gt;0,INDEX(RawDataRefData,$E1279,0)),"")),"")</f>
        <v/>
      </c>
      <c r="AW1279" s="100" t="str">
        <f t="shared" si="471"/>
        <v/>
      </c>
      <c r="AX1279" s="100" t="str">
        <f t="array" ref="AX1279">IF($AQ1279,STDEVA(IF(G3SelectionMask="x",IF(INDEX(RawDataRefData,$E1279,0)&gt;0,INDEX(RawDataRefData,$E1279,0)),"")),"")</f>
        <v/>
      </c>
      <c r="AY1279" s="101" t="b">
        <f t="shared" si="472"/>
        <v>0</v>
      </c>
      <c r="AZ1279" s="101" t="str">
        <f t="array" ref="AZ1279">IF($AY1279,MEDIAN(IF(G4SelectionMask="x",IF(INDEX(RawDataRefData,$E1279,0)&gt;0,INDEX(RawDataRefData,$E1279,0)),"")),"")</f>
        <v/>
      </c>
      <c r="BA1279" s="101" t="str">
        <f t="array" ref="BA1279">IF($AY1279,QUARTILE(IF(G4SelectionMask="x",IF(INDEX(RawDataRefData,$E1279,0)&gt;0,INDEX(RawDataRefData,$E1279,0)),""),1),"")</f>
        <v/>
      </c>
      <c r="BB1279" s="101" t="str">
        <f t="array" ref="BB1279">IF($AY1279,QUARTILE(IF(G4SelectionMask="x",IF(INDEX(RawDataRefData,$E1279,0)&gt;0,INDEX(RawDataRefData,$E1279,0)),""),3),"")</f>
        <v/>
      </c>
      <c r="BC1279" s="101" t="str">
        <f t="array" ref="BC1279">IF($AY1279,MIN(IF(G4SelectionMask="x",IF(INDEX(RawDataRefData,$E1279,0)&gt;0,INDEX(RawDataRefData,$E1279,0)),"")),"")</f>
        <v/>
      </c>
      <c r="BD1279" s="101" t="str">
        <f t="array" ref="BD1279">IF($AY1279,MAX(IF(G4SelectionMask="x",IF(INDEX(RawDataRefData,$E1279,0)&gt;0,INDEX(RawDataRefData,$E1279,0)),"")),"")</f>
        <v/>
      </c>
      <c r="BE1279" s="101" t="str">
        <f t="shared" si="473"/>
        <v/>
      </c>
      <c r="BF1279" s="101" t="str">
        <f t="array" ref="BF1279">IF($AY1279,STDEVA(IF(G4SelectionMask="x",IF(INDEX(RawDataRefData,$E1279,0)&gt;0,INDEX(RawDataRefData,$E1279,0)),"")),"")</f>
        <v/>
      </c>
      <c r="BG1279" s="100" t="b">
        <f t="shared" si="474"/>
        <v>0</v>
      </c>
      <c r="BH1279" s="100" t="str">
        <f t="array" ref="BH1279">IF($BG1279,MEDIAN(IF(G5SelectionMask="x",IF(INDEX(RawDataRefData,$E1279,0)&gt;0,INDEX(RawDataRefData,$E1279,0)),"")),"")</f>
        <v/>
      </c>
      <c r="BI1279" s="100" t="str">
        <f t="array" ref="BI1279">IF($BG1279,QUARTILE(IF(G5SelectionMask="x",IF(INDEX(RawDataRefData,$E1279,0)&gt;0,INDEX(RawDataRefData,$E1279,0)),""),1),"")</f>
        <v/>
      </c>
      <c r="BJ1279" s="100" t="str">
        <f t="array" ref="BJ1279">IF($BG1279,QUARTILE(IF(G5SelectionMask="x",IF(INDEX(RawDataRefData,$E1279,0)&gt;0,INDEX(RawDataRefData,$E1279,0)),""),3),"")</f>
        <v/>
      </c>
      <c r="BK1279" s="100" t="str">
        <f t="array" ref="BK1279">IF($BG1279,MIN(IF(G5SelectionMask="x",IF(INDEX(RawDataRefData,$E1279,0)&gt;0,INDEX(RawDataRefData,$E1279,0)),"")),"")</f>
        <v/>
      </c>
      <c r="BL1279" s="100" t="str">
        <f t="array" ref="BL1279">IF($BG1279,MAX(IF(G5SelectionMask="x",IF(INDEX(RawDataRefData,$E1279,0)&gt;0,INDEX(RawDataRefData,$E1279,0)),"")),"")</f>
        <v/>
      </c>
      <c r="BM1279" s="100" t="str">
        <f t="shared" si="475"/>
        <v/>
      </c>
      <c r="BN1279" s="103" t="str">
        <f t="array" ref="BN1279">IF($BG1279,STDEVA(IF(G5SelectionMask="x",IF(INDEX(RawDataRefData,$E1279,0)&gt;0,INDEX(RawDataRefData,$E1279,0)),"")),"")</f>
        <v/>
      </c>
      <c r="BO1279" s="104"/>
      <c r="BP1279" s="106">
        <v>1</v>
      </c>
      <c r="BQ1279" s="106">
        <v>3</v>
      </c>
      <c r="BR1279" s="106">
        <v>1</v>
      </c>
      <c r="BS1279" s="106">
        <v>3</v>
      </c>
      <c r="BT1279" s="106">
        <v>1</v>
      </c>
      <c r="BU1279" s="106">
        <v>3</v>
      </c>
      <c r="BV1279" s="106">
        <v>3</v>
      </c>
      <c r="BW1279" s="106">
        <v>4</v>
      </c>
      <c r="BX1279" s="106">
        <v>4</v>
      </c>
      <c r="BY1279" s="106">
        <v>4</v>
      </c>
      <c r="BZ1279" s="106">
        <v>2</v>
      </c>
      <c r="CA1279" s="106">
        <v>2</v>
      </c>
      <c r="CB1279" s="106">
        <v>3</v>
      </c>
      <c r="CC1279" s="106">
        <v>2</v>
      </c>
      <c r="CD1279" s="106">
        <v>1</v>
      </c>
    </row>
    <row r="1280" spans="1:82" hidden="1" x14ac:dyDescent="0.2">
      <c r="A1280" s="33" t="e">
        <f t="shared" si="476"/>
        <v>#NAME?</v>
      </c>
      <c r="B1280" s="218"/>
      <c r="C1280" s="212"/>
      <c r="D1280" s="224"/>
      <c r="E1280" s="72">
        <f t="shared" si="468"/>
        <v>1271</v>
      </c>
      <c r="F1280" s="9" t="s">
        <v>1333</v>
      </c>
      <c r="H1280" s="9" t="s">
        <v>1214</v>
      </c>
      <c r="I1280" s="9" t="s">
        <v>1624</v>
      </c>
      <c r="K1280" s="100">
        <f t="shared" si="453"/>
        <v>1</v>
      </c>
      <c r="L1280" s="100"/>
      <c r="M1280" s="100"/>
      <c r="N1280" s="100"/>
      <c r="O1280" s="100"/>
      <c r="P1280" s="101">
        <f t="shared" si="454"/>
        <v>4</v>
      </c>
      <c r="Q1280" s="102">
        <f t="shared" si="455"/>
        <v>4</v>
      </c>
      <c r="R1280" s="102">
        <f t="shared" si="456"/>
        <v>3</v>
      </c>
      <c r="S1280" s="102">
        <f t="shared" si="457"/>
        <v>4</v>
      </c>
      <c r="T1280" s="102">
        <f t="shared" si="458"/>
        <v>4</v>
      </c>
      <c r="U1280" s="102">
        <f t="shared" si="459"/>
        <v>1</v>
      </c>
      <c r="V1280" s="102">
        <f t="shared" si="460"/>
        <v>1</v>
      </c>
      <c r="W1280" s="102">
        <f t="shared" si="461"/>
        <v>1</v>
      </c>
      <c r="X1280" s="102">
        <f t="shared" si="462"/>
        <v>3</v>
      </c>
      <c r="Y1280" s="102">
        <f t="shared" si="463"/>
        <v>4</v>
      </c>
      <c r="Z1280" s="102">
        <f t="shared" si="464"/>
        <v>2</v>
      </c>
      <c r="AA1280" s="100" t="b">
        <f t="shared" si="465"/>
        <v>1</v>
      </c>
      <c r="AB1280" s="100">
        <f t="array" ref="AB1280">IF($AA1280,MEDIAN(IF(G1SelectionMask="x",IF(INDEX(RawDataRefData,$E1280,0)&gt;0,INDEX(RawDataRefData,$E1280,0)),"")),"")</f>
        <v>3</v>
      </c>
      <c r="AC1280" s="100">
        <f t="array" ref="AC1280">IF($AA1280,QUARTILE(IF(G1SelectionMask="x",IF(INDEX(RawDataRefData,$E1280,0)&gt;0,INDEX(RawDataRefData,$E1280,0)),""),1),"")</f>
        <v>1.5</v>
      </c>
      <c r="AD1280" s="100">
        <f t="array" ref="AD1280">IF($AA1280,QUARTILE(IF(G1SelectionMask="x",IF(INDEX(RawDataRefData,$E1280,0)&gt;0,INDEX(RawDataRefData,$E1280,0)),""),3),"")</f>
        <v>4</v>
      </c>
      <c r="AE1280" s="100">
        <f t="array" ref="AE1280">IF($AA1280,MIN(IF(G1SelectionMask="x",IF(INDEX(RawDataRefData,$E1280,0)&gt;0,INDEX(RawDataRefData,$E1280,0)),"")),"")</f>
        <v>1</v>
      </c>
      <c r="AF1280" s="100">
        <f t="array" ref="AF1280">IF($AA1280,MAX(IF(G1SelectionMask="x",IF(INDEX(RawDataRefData,$E1280,0)&gt;0,INDEX(RawDataRefData,$E1280,0)),"")),"")</f>
        <v>4</v>
      </c>
      <c r="AG1280" s="100">
        <f t="shared" si="466"/>
        <v>2.8181818181818183</v>
      </c>
      <c r="AH1280" s="100">
        <f t="array" ref="AH1280">IF($AA1280,STDEVA(IF(G1SelectionMask="x",IF(INDEX(RawDataRefData,$E1280,0)&gt;0,INDEX(RawDataRefData,$E1280,0)),"")),"")</f>
        <v>1.3280197150781927</v>
      </c>
      <c r="AI1280" s="101" t="b">
        <f t="shared" si="467"/>
        <v>1</v>
      </c>
      <c r="AJ1280" s="101">
        <f t="array" ref="AJ1280">IF($AI1280,MEDIAN(IF(G2SelectionMask="x",IF(INDEX(RawDataRefData,$E1280,0)&gt;0,INDEX(RawDataRefData,$E1280,0)),"")),"")</f>
        <v>4</v>
      </c>
      <c r="AK1280" s="101">
        <f t="array" ref="AK1280">IF($AI1280,QUARTILE(IF(G2SelectionMask="x",IF(INDEX(RawDataRefData,$E1280,0)&gt;0,INDEX(RawDataRefData,$E1280,0)),""),1),"")</f>
        <v>2</v>
      </c>
      <c r="AL1280" s="101">
        <f t="array" ref="AL1280">IF($AI1280,QUARTILE(IF(G2SelectionMask="x",IF(INDEX(RawDataRefData,$E1280,0)&gt;0,INDEX(RawDataRefData,$E1280,0)),""),3),"")</f>
        <v>4</v>
      </c>
      <c r="AM1280" s="101">
        <f t="array" ref="AM1280">IF($AI1280,MIN(IF(G2SelectionMask="x",IF(INDEX(RawDataRefData,$E1280,0)&gt;0,INDEX(RawDataRefData,$E1280,0)),"")),"")</f>
        <v>1</v>
      </c>
      <c r="AN1280" s="101">
        <f t="array" ref="AN1280">IF($AI1280,MAX(IF(G2SelectionMask="x",IF(INDEX(RawDataRefData,$E1280,0)&gt;0,INDEX(RawDataRefData,$E1280,0)),"")),"")</f>
        <v>4</v>
      </c>
      <c r="AO1280" s="101">
        <f t="shared" si="469"/>
        <v>3.0909090909090908</v>
      </c>
      <c r="AP1280" s="101">
        <f t="array" ref="AP1280">IF($AI1280,STDEVA(IF(G2SelectionMask="x",IF(INDEX(RawDataRefData,$E1280,0)&gt;0,INDEX(RawDataRefData,$E1280,0)),"")),"")</f>
        <v>1.300349603340998</v>
      </c>
      <c r="AQ1280" s="100" t="b">
        <f t="shared" si="470"/>
        <v>0</v>
      </c>
      <c r="AR1280" s="100" t="str">
        <f t="array" ref="AR1280">IF($AQ1280,MEDIAN(IF(G3SelectionMask="x",IF(INDEX(RawDataRefData,$E1280,0)&gt;0,INDEX(RawDataRefData,$E1280,0)),"")),"")</f>
        <v/>
      </c>
      <c r="AS1280" s="100" t="str">
        <f t="array" ref="AS1280">IF($AQ1280,QUARTILE(IF(G3SelectionMask="x",IF(INDEX(RawDataRefData,$E1280,0)&gt;0,INDEX(RawDataRefData,$E1280,0)),""),1),"")</f>
        <v/>
      </c>
      <c r="AT1280" s="100" t="str">
        <f t="array" ref="AT1280">IF($AQ1280,QUARTILE(IF(G3SelectionMask="x",IF(INDEX(RawDataRefData,$E1280,0)&gt;0,INDEX(RawDataRefData,$E1280,0)),""),3),"")</f>
        <v/>
      </c>
      <c r="AU1280" s="100" t="str">
        <f t="array" ref="AU1280">IF($AQ1280,MIN(IF(G3SelectionMask="x",IF(INDEX(RawDataRefData,$E1280,0)&gt;0,INDEX(RawDataRefData,$E1280,0)),"")),"")</f>
        <v/>
      </c>
      <c r="AV1280" s="100" t="str">
        <f t="array" ref="AV1280">IF($AQ1280,MAX(IF(G3SelectionMask="x",IF(INDEX(RawDataRefData,$E1280,0)&gt;0,INDEX(RawDataRefData,$E1280,0)),"")),"")</f>
        <v/>
      </c>
      <c r="AW1280" s="100" t="str">
        <f t="shared" si="471"/>
        <v/>
      </c>
      <c r="AX1280" s="100" t="str">
        <f t="array" ref="AX1280">IF($AQ1280,STDEVA(IF(G3SelectionMask="x",IF(INDEX(RawDataRefData,$E1280,0)&gt;0,INDEX(RawDataRefData,$E1280,0)),"")),"")</f>
        <v/>
      </c>
      <c r="AY1280" s="101" t="b">
        <f t="shared" si="472"/>
        <v>0</v>
      </c>
      <c r="AZ1280" s="101" t="str">
        <f t="array" ref="AZ1280">IF($AY1280,MEDIAN(IF(G4SelectionMask="x",IF(INDEX(RawDataRefData,$E1280,0)&gt;0,INDEX(RawDataRefData,$E1280,0)),"")),"")</f>
        <v/>
      </c>
      <c r="BA1280" s="101" t="str">
        <f t="array" ref="BA1280">IF($AY1280,QUARTILE(IF(G4SelectionMask="x",IF(INDEX(RawDataRefData,$E1280,0)&gt;0,INDEX(RawDataRefData,$E1280,0)),""),1),"")</f>
        <v/>
      </c>
      <c r="BB1280" s="101" t="str">
        <f t="array" ref="BB1280">IF($AY1280,QUARTILE(IF(G4SelectionMask="x",IF(INDEX(RawDataRefData,$E1280,0)&gt;0,INDEX(RawDataRefData,$E1280,0)),""),3),"")</f>
        <v/>
      </c>
      <c r="BC1280" s="101" t="str">
        <f t="array" ref="BC1280">IF($AY1280,MIN(IF(G4SelectionMask="x",IF(INDEX(RawDataRefData,$E1280,0)&gt;0,INDEX(RawDataRefData,$E1280,0)),"")),"")</f>
        <v/>
      </c>
      <c r="BD1280" s="101" t="str">
        <f t="array" ref="BD1280">IF($AY1280,MAX(IF(G4SelectionMask="x",IF(INDEX(RawDataRefData,$E1280,0)&gt;0,INDEX(RawDataRefData,$E1280,0)),"")),"")</f>
        <v/>
      </c>
      <c r="BE1280" s="101" t="str">
        <f t="shared" si="473"/>
        <v/>
      </c>
      <c r="BF1280" s="101" t="str">
        <f t="array" ref="BF1280">IF($AY1280,STDEVA(IF(G4SelectionMask="x",IF(INDEX(RawDataRefData,$E1280,0)&gt;0,INDEX(RawDataRefData,$E1280,0)),"")),"")</f>
        <v/>
      </c>
      <c r="BG1280" s="100" t="b">
        <f t="shared" si="474"/>
        <v>0</v>
      </c>
      <c r="BH1280" s="100" t="str">
        <f t="array" ref="BH1280">IF($BG1280,MEDIAN(IF(G5SelectionMask="x",IF(INDEX(RawDataRefData,$E1280,0)&gt;0,INDEX(RawDataRefData,$E1280,0)),"")),"")</f>
        <v/>
      </c>
      <c r="BI1280" s="100" t="str">
        <f t="array" ref="BI1280">IF($BG1280,QUARTILE(IF(G5SelectionMask="x",IF(INDEX(RawDataRefData,$E1280,0)&gt;0,INDEX(RawDataRefData,$E1280,0)),""),1),"")</f>
        <v/>
      </c>
      <c r="BJ1280" s="100" t="str">
        <f t="array" ref="BJ1280">IF($BG1280,QUARTILE(IF(G5SelectionMask="x",IF(INDEX(RawDataRefData,$E1280,0)&gt;0,INDEX(RawDataRefData,$E1280,0)),""),3),"")</f>
        <v/>
      </c>
      <c r="BK1280" s="100" t="str">
        <f t="array" ref="BK1280">IF($BG1280,MIN(IF(G5SelectionMask="x",IF(INDEX(RawDataRefData,$E1280,0)&gt;0,INDEX(RawDataRefData,$E1280,0)),"")),"")</f>
        <v/>
      </c>
      <c r="BL1280" s="100" t="str">
        <f t="array" ref="BL1280">IF($BG1280,MAX(IF(G5SelectionMask="x",IF(INDEX(RawDataRefData,$E1280,0)&gt;0,INDEX(RawDataRefData,$E1280,0)),"")),"")</f>
        <v/>
      </c>
      <c r="BM1280" s="100" t="str">
        <f t="shared" si="475"/>
        <v/>
      </c>
      <c r="BN1280" s="103" t="str">
        <f t="array" ref="BN1280">IF($BG1280,STDEVA(IF(G5SelectionMask="x",IF(INDEX(RawDataRefData,$E1280,0)&gt;0,INDEX(RawDataRefData,$E1280,0)),"")),"")</f>
        <v/>
      </c>
      <c r="BO1280" s="104"/>
      <c r="BP1280" s="106">
        <v>1</v>
      </c>
      <c r="BQ1280" s="106">
        <v>4</v>
      </c>
      <c r="BR1280" s="106">
        <v>4</v>
      </c>
      <c r="BS1280" s="106">
        <v>3</v>
      </c>
      <c r="BT1280" s="106">
        <v>4</v>
      </c>
      <c r="BU1280" s="106">
        <v>4</v>
      </c>
      <c r="BV1280" s="106">
        <v>1</v>
      </c>
      <c r="BW1280" s="106">
        <v>1</v>
      </c>
      <c r="BX1280" s="106">
        <v>1</v>
      </c>
      <c r="BY1280" s="106">
        <v>3</v>
      </c>
      <c r="BZ1280" s="106">
        <v>4</v>
      </c>
      <c r="CA1280" s="106">
        <v>2</v>
      </c>
      <c r="CB1280" s="106">
        <v>2</v>
      </c>
      <c r="CC1280" s="106">
        <v>4</v>
      </c>
      <c r="CD1280" s="106">
        <v>4</v>
      </c>
    </row>
    <row r="1281" spans="1:82" hidden="1" x14ac:dyDescent="0.2">
      <c r="A1281" s="33" t="e">
        <f t="shared" si="476"/>
        <v>#NAME?</v>
      </c>
      <c r="B1281" s="218"/>
      <c r="C1281" s="212"/>
      <c r="D1281" s="224"/>
      <c r="E1281" s="72">
        <f t="shared" si="468"/>
        <v>1272</v>
      </c>
      <c r="F1281" s="9" t="s">
        <v>1334</v>
      </c>
      <c r="H1281" s="9" t="s">
        <v>1214</v>
      </c>
      <c r="I1281" s="9" t="s">
        <v>1624</v>
      </c>
      <c r="K1281" s="100">
        <f t="shared" si="453"/>
        <v>3</v>
      </c>
      <c r="L1281" s="100"/>
      <c r="M1281" s="100"/>
      <c r="N1281" s="100"/>
      <c r="O1281" s="100"/>
      <c r="P1281" s="101">
        <f t="shared" si="454"/>
        <v>3</v>
      </c>
      <c r="Q1281" s="102">
        <f t="shared" si="455"/>
        <v>2</v>
      </c>
      <c r="R1281" s="102">
        <f t="shared" si="456"/>
        <v>3</v>
      </c>
      <c r="S1281" s="102">
        <f t="shared" si="457"/>
        <v>3</v>
      </c>
      <c r="T1281" s="102">
        <f t="shared" si="458"/>
        <v>3</v>
      </c>
      <c r="U1281" s="102">
        <f t="shared" si="459"/>
        <v>2</v>
      </c>
      <c r="V1281" s="102">
        <f t="shared" si="460"/>
        <v>1</v>
      </c>
      <c r="W1281" s="102">
        <f t="shared" si="461"/>
        <v>1</v>
      </c>
      <c r="X1281" s="102">
        <f t="shared" si="462"/>
        <v>4</v>
      </c>
      <c r="Y1281" s="102">
        <f t="shared" si="463"/>
        <v>3</v>
      </c>
      <c r="Z1281" s="102">
        <f t="shared" si="464"/>
        <v>3</v>
      </c>
      <c r="AA1281" s="100" t="b">
        <f t="shared" si="465"/>
        <v>1</v>
      </c>
      <c r="AB1281" s="100">
        <f t="array" ref="AB1281">IF($AA1281,MEDIAN(IF(G1SelectionMask="x",IF(INDEX(RawDataRefData,$E1281,0)&gt;0,INDEX(RawDataRefData,$E1281,0)),"")),"")</f>
        <v>3</v>
      </c>
      <c r="AC1281" s="100">
        <f t="array" ref="AC1281">IF($AA1281,QUARTILE(IF(G1SelectionMask="x",IF(INDEX(RawDataRefData,$E1281,0)&gt;0,INDEX(RawDataRefData,$E1281,0)),""),1),"")</f>
        <v>2</v>
      </c>
      <c r="AD1281" s="100">
        <f t="array" ref="AD1281">IF($AA1281,QUARTILE(IF(G1SelectionMask="x",IF(INDEX(RawDataRefData,$E1281,0)&gt;0,INDEX(RawDataRefData,$E1281,0)),""),3),"")</f>
        <v>3</v>
      </c>
      <c r="AE1281" s="100">
        <f t="array" ref="AE1281">IF($AA1281,MIN(IF(G1SelectionMask="x",IF(INDEX(RawDataRefData,$E1281,0)&gt;0,INDEX(RawDataRefData,$E1281,0)),"")),"")</f>
        <v>1</v>
      </c>
      <c r="AF1281" s="100">
        <f t="array" ref="AF1281">IF($AA1281,MAX(IF(G1SelectionMask="x",IF(INDEX(RawDataRefData,$E1281,0)&gt;0,INDEX(RawDataRefData,$E1281,0)),"")),"")</f>
        <v>4</v>
      </c>
      <c r="AG1281" s="100">
        <f t="shared" si="466"/>
        <v>2.5454545454545454</v>
      </c>
      <c r="AH1281" s="100">
        <f t="array" ref="AH1281">IF($AA1281,STDEVA(IF(G1SelectionMask="x",IF(INDEX(RawDataRefData,$E1281,0)&gt;0,INDEX(RawDataRefData,$E1281,0)),"")),"")</f>
        <v>0.93419873299382794</v>
      </c>
      <c r="AI1281" s="101" t="b">
        <f t="shared" si="467"/>
        <v>1</v>
      </c>
      <c r="AJ1281" s="101">
        <f t="array" ref="AJ1281">IF($AI1281,MEDIAN(IF(G2SelectionMask="x",IF(INDEX(RawDataRefData,$E1281,0)&gt;0,INDEX(RawDataRefData,$E1281,0)),"")),"")</f>
        <v>3</v>
      </c>
      <c r="AK1281" s="101">
        <f t="array" ref="AK1281">IF($AI1281,QUARTILE(IF(G2SelectionMask="x",IF(INDEX(RawDataRefData,$E1281,0)&gt;0,INDEX(RawDataRefData,$E1281,0)),""),1),"")</f>
        <v>1.5</v>
      </c>
      <c r="AL1281" s="101">
        <f t="array" ref="AL1281">IF($AI1281,QUARTILE(IF(G2SelectionMask="x",IF(INDEX(RawDataRefData,$E1281,0)&gt;0,INDEX(RawDataRefData,$E1281,0)),""),3),"")</f>
        <v>3</v>
      </c>
      <c r="AM1281" s="101">
        <f t="array" ref="AM1281">IF($AI1281,MIN(IF(G2SelectionMask="x",IF(INDEX(RawDataRefData,$E1281,0)&gt;0,INDEX(RawDataRefData,$E1281,0)),"")),"")</f>
        <v>1</v>
      </c>
      <c r="AN1281" s="101">
        <f t="array" ref="AN1281">IF($AI1281,MAX(IF(G2SelectionMask="x",IF(INDEX(RawDataRefData,$E1281,0)&gt;0,INDEX(RawDataRefData,$E1281,0)),"")),"")</f>
        <v>4</v>
      </c>
      <c r="AO1281" s="101">
        <f t="shared" si="469"/>
        <v>2.3636363636363638</v>
      </c>
      <c r="AP1281" s="101">
        <f t="array" ref="AP1281">IF($AI1281,STDEVA(IF(G2SelectionMask="x",IF(INDEX(RawDataRefData,$E1281,0)&gt;0,INDEX(RawDataRefData,$E1281,0)),"")),"")</f>
        <v>1.0269106361049412</v>
      </c>
      <c r="AQ1281" s="100" t="b">
        <f t="shared" si="470"/>
        <v>0</v>
      </c>
      <c r="AR1281" s="100" t="str">
        <f t="array" ref="AR1281">IF($AQ1281,MEDIAN(IF(G3SelectionMask="x",IF(INDEX(RawDataRefData,$E1281,0)&gt;0,INDEX(RawDataRefData,$E1281,0)),"")),"")</f>
        <v/>
      </c>
      <c r="AS1281" s="100" t="str">
        <f t="array" ref="AS1281">IF($AQ1281,QUARTILE(IF(G3SelectionMask="x",IF(INDEX(RawDataRefData,$E1281,0)&gt;0,INDEX(RawDataRefData,$E1281,0)),""),1),"")</f>
        <v/>
      </c>
      <c r="AT1281" s="100" t="str">
        <f t="array" ref="AT1281">IF($AQ1281,QUARTILE(IF(G3SelectionMask="x",IF(INDEX(RawDataRefData,$E1281,0)&gt;0,INDEX(RawDataRefData,$E1281,0)),""),3),"")</f>
        <v/>
      </c>
      <c r="AU1281" s="100" t="str">
        <f t="array" ref="AU1281">IF($AQ1281,MIN(IF(G3SelectionMask="x",IF(INDEX(RawDataRefData,$E1281,0)&gt;0,INDEX(RawDataRefData,$E1281,0)),"")),"")</f>
        <v/>
      </c>
      <c r="AV1281" s="100" t="str">
        <f t="array" ref="AV1281">IF($AQ1281,MAX(IF(G3SelectionMask="x",IF(INDEX(RawDataRefData,$E1281,0)&gt;0,INDEX(RawDataRefData,$E1281,0)),"")),"")</f>
        <v/>
      </c>
      <c r="AW1281" s="100" t="str">
        <f t="shared" si="471"/>
        <v/>
      </c>
      <c r="AX1281" s="100" t="str">
        <f t="array" ref="AX1281">IF($AQ1281,STDEVA(IF(G3SelectionMask="x",IF(INDEX(RawDataRefData,$E1281,0)&gt;0,INDEX(RawDataRefData,$E1281,0)),"")),"")</f>
        <v/>
      </c>
      <c r="AY1281" s="101" t="b">
        <f t="shared" si="472"/>
        <v>0</v>
      </c>
      <c r="AZ1281" s="101" t="str">
        <f t="array" ref="AZ1281">IF($AY1281,MEDIAN(IF(G4SelectionMask="x",IF(INDEX(RawDataRefData,$E1281,0)&gt;0,INDEX(RawDataRefData,$E1281,0)),"")),"")</f>
        <v/>
      </c>
      <c r="BA1281" s="101" t="str">
        <f t="array" ref="BA1281">IF($AY1281,QUARTILE(IF(G4SelectionMask="x",IF(INDEX(RawDataRefData,$E1281,0)&gt;0,INDEX(RawDataRefData,$E1281,0)),""),1),"")</f>
        <v/>
      </c>
      <c r="BB1281" s="101" t="str">
        <f t="array" ref="BB1281">IF($AY1281,QUARTILE(IF(G4SelectionMask="x",IF(INDEX(RawDataRefData,$E1281,0)&gt;0,INDEX(RawDataRefData,$E1281,0)),""),3),"")</f>
        <v/>
      </c>
      <c r="BC1281" s="101" t="str">
        <f t="array" ref="BC1281">IF($AY1281,MIN(IF(G4SelectionMask="x",IF(INDEX(RawDataRefData,$E1281,0)&gt;0,INDEX(RawDataRefData,$E1281,0)),"")),"")</f>
        <v/>
      </c>
      <c r="BD1281" s="101" t="str">
        <f t="array" ref="BD1281">IF($AY1281,MAX(IF(G4SelectionMask="x",IF(INDEX(RawDataRefData,$E1281,0)&gt;0,INDEX(RawDataRefData,$E1281,0)),"")),"")</f>
        <v/>
      </c>
      <c r="BE1281" s="101" t="str">
        <f t="shared" si="473"/>
        <v/>
      </c>
      <c r="BF1281" s="101" t="str">
        <f t="array" ref="BF1281">IF($AY1281,STDEVA(IF(G4SelectionMask="x",IF(INDEX(RawDataRefData,$E1281,0)&gt;0,INDEX(RawDataRefData,$E1281,0)),"")),"")</f>
        <v/>
      </c>
      <c r="BG1281" s="100" t="b">
        <f t="shared" si="474"/>
        <v>0</v>
      </c>
      <c r="BH1281" s="100" t="str">
        <f t="array" ref="BH1281">IF($BG1281,MEDIAN(IF(G5SelectionMask="x",IF(INDEX(RawDataRefData,$E1281,0)&gt;0,INDEX(RawDataRefData,$E1281,0)),"")),"")</f>
        <v/>
      </c>
      <c r="BI1281" s="100" t="str">
        <f t="array" ref="BI1281">IF($BG1281,QUARTILE(IF(G5SelectionMask="x",IF(INDEX(RawDataRefData,$E1281,0)&gt;0,INDEX(RawDataRefData,$E1281,0)),""),1),"")</f>
        <v/>
      </c>
      <c r="BJ1281" s="100" t="str">
        <f t="array" ref="BJ1281">IF($BG1281,QUARTILE(IF(G5SelectionMask="x",IF(INDEX(RawDataRefData,$E1281,0)&gt;0,INDEX(RawDataRefData,$E1281,0)),""),3),"")</f>
        <v/>
      </c>
      <c r="BK1281" s="100" t="str">
        <f t="array" ref="BK1281">IF($BG1281,MIN(IF(G5SelectionMask="x",IF(INDEX(RawDataRefData,$E1281,0)&gt;0,INDEX(RawDataRefData,$E1281,0)),"")),"")</f>
        <v/>
      </c>
      <c r="BL1281" s="100" t="str">
        <f t="array" ref="BL1281">IF($BG1281,MAX(IF(G5SelectionMask="x",IF(INDEX(RawDataRefData,$E1281,0)&gt;0,INDEX(RawDataRefData,$E1281,0)),"")),"")</f>
        <v/>
      </c>
      <c r="BM1281" s="100" t="str">
        <f t="shared" si="475"/>
        <v/>
      </c>
      <c r="BN1281" s="103" t="str">
        <f t="array" ref="BN1281">IF($BG1281,STDEVA(IF(G5SelectionMask="x",IF(INDEX(RawDataRefData,$E1281,0)&gt;0,INDEX(RawDataRefData,$E1281,0)),"")),"")</f>
        <v/>
      </c>
      <c r="BO1281" s="104"/>
      <c r="BP1281" s="106">
        <v>3</v>
      </c>
      <c r="BQ1281" s="106">
        <v>3</v>
      </c>
      <c r="BR1281" s="106">
        <v>2</v>
      </c>
      <c r="BS1281" s="106">
        <v>3</v>
      </c>
      <c r="BT1281" s="106">
        <v>3</v>
      </c>
      <c r="BU1281" s="106">
        <v>3</v>
      </c>
      <c r="BV1281" s="106">
        <v>2</v>
      </c>
      <c r="BW1281" s="106">
        <v>1</v>
      </c>
      <c r="BX1281" s="106">
        <v>1</v>
      </c>
      <c r="BY1281" s="106">
        <v>4</v>
      </c>
      <c r="BZ1281" s="106">
        <v>3</v>
      </c>
      <c r="CA1281" s="106">
        <v>3</v>
      </c>
      <c r="CB1281" s="106">
        <v>1</v>
      </c>
      <c r="CC1281" s="106">
        <v>4</v>
      </c>
      <c r="CD1281" s="106">
        <v>2</v>
      </c>
    </row>
    <row r="1282" spans="1:82" hidden="1" x14ac:dyDescent="0.2">
      <c r="A1282" s="33" t="e">
        <f t="shared" si="476"/>
        <v>#NAME?</v>
      </c>
      <c r="B1282" s="218"/>
      <c r="C1282" s="212"/>
      <c r="D1282" s="224"/>
      <c r="E1282" s="72">
        <f t="shared" si="468"/>
        <v>1273</v>
      </c>
      <c r="F1282" s="9" t="s">
        <v>1336</v>
      </c>
      <c r="H1282" s="9" t="s">
        <v>1214</v>
      </c>
      <c r="I1282" s="9" t="s">
        <v>1624</v>
      </c>
      <c r="K1282" s="100">
        <f t="shared" si="453"/>
        <v>3</v>
      </c>
      <c r="L1282" s="100"/>
      <c r="M1282" s="100"/>
      <c r="N1282" s="100"/>
      <c r="O1282" s="100"/>
      <c r="P1282" s="101">
        <f t="shared" si="454"/>
        <v>2</v>
      </c>
      <c r="Q1282" s="102">
        <f t="shared" si="455"/>
        <v>4</v>
      </c>
      <c r="R1282" s="102">
        <f t="shared" si="456"/>
        <v>3</v>
      </c>
      <c r="S1282" s="102">
        <f t="shared" si="457"/>
        <v>1</v>
      </c>
      <c r="T1282" s="102">
        <f t="shared" si="458"/>
        <v>4</v>
      </c>
      <c r="U1282" s="102">
        <f t="shared" si="459"/>
        <v>4</v>
      </c>
      <c r="V1282" s="102">
        <f t="shared" si="460"/>
        <v>2</v>
      </c>
      <c r="W1282" s="102">
        <f t="shared" si="461"/>
        <v>3</v>
      </c>
      <c r="X1282" s="102">
        <f t="shared" si="462"/>
        <v>2</v>
      </c>
      <c r="Y1282" s="102">
        <f t="shared" si="463"/>
        <v>1</v>
      </c>
      <c r="Z1282" s="102">
        <f t="shared" si="464"/>
        <v>3</v>
      </c>
      <c r="AA1282" s="100" t="b">
        <f t="shared" si="465"/>
        <v>1</v>
      </c>
      <c r="AB1282" s="100">
        <f t="array" ref="AB1282">IF($AA1282,MEDIAN(IF(G1SelectionMask="x",IF(INDEX(RawDataRefData,$E1282,0)&gt;0,INDEX(RawDataRefData,$E1282,0)),"")),"")</f>
        <v>3</v>
      </c>
      <c r="AC1282" s="100">
        <f t="array" ref="AC1282">IF($AA1282,QUARTILE(IF(G1SelectionMask="x",IF(INDEX(RawDataRefData,$E1282,0)&gt;0,INDEX(RawDataRefData,$E1282,0)),""),1),"")</f>
        <v>2</v>
      </c>
      <c r="AD1282" s="100">
        <f t="array" ref="AD1282">IF($AA1282,QUARTILE(IF(G1SelectionMask="x",IF(INDEX(RawDataRefData,$E1282,0)&gt;0,INDEX(RawDataRefData,$E1282,0)),""),3),"")</f>
        <v>3.5</v>
      </c>
      <c r="AE1282" s="100">
        <f t="array" ref="AE1282">IF($AA1282,MIN(IF(G1SelectionMask="x",IF(INDEX(RawDataRefData,$E1282,0)&gt;0,INDEX(RawDataRefData,$E1282,0)),"")),"")</f>
        <v>1</v>
      </c>
      <c r="AF1282" s="100">
        <f t="array" ref="AF1282">IF($AA1282,MAX(IF(G1SelectionMask="x",IF(INDEX(RawDataRefData,$E1282,0)&gt;0,INDEX(RawDataRefData,$E1282,0)),"")),"")</f>
        <v>4</v>
      </c>
      <c r="AG1282" s="100">
        <f t="shared" si="466"/>
        <v>2.6363636363636362</v>
      </c>
      <c r="AH1282" s="100">
        <f t="array" ref="AH1282">IF($AA1282,STDEVA(IF(G1SelectionMask="x",IF(INDEX(RawDataRefData,$E1282,0)&gt;0,INDEX(RawDataRefData,$E1282,0)),"")),"")</f>
        <v>1.1200649331826502</v>
      </c>
      <c r="AI1282" s="101" t="b">
        <f t="shared" si="467"/>
        <v>1</v>
      </c>
      <c r="AJ1282" s="101">
        <f t="array" ref="AJ1282">IF($AI1282,MEDIAN(IF(G2SelectionMask="x",IF(INDEX(RawDataRefData,$E1282,0)&gt;0,INDEX(RawDataRefData,$E1282,0)),"")),"")</f>
        <v>2</v>
      </c>
      <c r="AK1282" s="101">
        <f t="array" ref="AK1282">IF($AI1282,QUARTILE(IF(G2SelectionMask="x",IF(INDEX(RawDataRefData,$E1282,0)&gt;0,INDEX(RawDataRefData,$E1282,0)),""),1),"")</f>
        <v>1.5</v>
      </c>
      <c r="AL1282" s="101">
        <f t="array" ref="AL1282">IF($AI1282,QUARTILE(IF(G2SelectionMask="x",IF(INDEX(RawDataRefData,$E1282,0)&gt;0,INDEX(RawDataRefData,$E1282,0)),""),3),"")</f>
        <v>3.5</v>
      </c>
      <c r="AM1282" s="101">
        <f t="array" ref="AM1282">IF($AI1282,MIN(IF(G2SelectionMask="x",IF(INDEX(RawDataRefData,$E1282,0)&gt;0,INDEX(RawDataRefData,$E1282,0)),"")),"")</f>
        <v>1</v>
      </c>
      <c r="AN1282" s="101">
        <f t="array" ref="AN1282">IF($AI1282,MAX(IF(G2SelectionMask="x",IF(INDEX(RawDataRefData,$E1282,0)&gt;0,INDEX(RawDataRefData,$E1282,0)),"")),"")</f>
        <v>4</v>
      </c>
      <c r="AO1282" s="101">
        <f t="shared" si="469"/>
        <v>2.4545454545454546</v>
      </c>
      <c r="AP1282" s="101">
        <f t="array" ref="AP1282">IF($AI1282,STDEVA(IF(G2SelectionMask="x",IF(INDEX(RawDataRefData,$E1282,0)&gt;0,INDEX(RawDataRefData,$E1282,0)),"")),"")</f>
        <v>1.213559752433836</v>
      </c>
      <c r="AQ1282" s="100" t="b">
        <f t="shared" si="470"/>
        <v>0</v>
      </c>
      <c r="AR1282" s="100" t="str">
        <f t="array" ref="AR1282">IF($AQ1282,MEDIAN(IF(G3SelectionMask="x",IF(INDEX(RawDataRefData,$E1282,0)&gt;0,INDEX(RawDataRefData,$E1282,0)),"")),"")</f>
        <v/>
      </c>
      <c r="AS1282" s="100" t="str">
        <f t="array" ref="AS1282">IF($AQ1282,QUARTILE(IF(G3SelectionMask="x",IF(INDEX(RawDataRefData,$E1282,0)&gt;0,INDEX(RawDataRefData,$E1282,0)),""),1),"")</f>
        <v/>
      </c>
      <c r="AT1282" s="100" t="str">
        <f t="array" ref="AT1282">IF($AQ1282,QUARTILE(IF(G3SelectionMask="x",IF(INDEX(RawDataRefData,$E1282,0)&gt;0,INDEX(RawDataRefData,$E1282,0)),""),3),"")</f>
        <v/>
      </c>
      <c r="AU1282" s="100" t="str">
        <f t="array" ref="AU1282">IF($AQ1282,MIN(IF(G3SelectionMask="x",IF(INDEX(RawDataRefData,$E1282,0)&gt;0,INDEX(RawDataRefData,$E1282,0)),"")),"")</f>
        <v/>
      </c>
      <c r="AV1282" s="100" t="str">
        <f t="array" ref="AV1282">IF($AQ1282,MAX(IF(G3SelectionMask="x",IF(INDEX(RawDataRefData,$E1282,0)&gt;0,INDEX(RawDataRefData,$E1282,0)),"")),"")</f>
        <v/>
      </c>
      <c r="AW1282" s="100" t="str">
        <f t="shared" si="471"/>
        <v/>
      </c>
      <c r="AX1282" s="100" t="str">
        <f t="array" ref="AX1282">IF($AQ1282,STDEVA(IF(G3SelectionMask="x",IF(INDEX(RawDataRefData,$E1282,0)&gt;0,INDEX(RawDataRefData,$E1282,0)),"")),"")</f>
        <v/>
      </c>
      <c r="AY1282" s="101" t="b">
        <f t="shared" si="472"/>
        <v>0</v>
      </c>
      <c r="AZ1282" s="101" t="str">
        <f t="array" ref="AZ1282">IF($AY1282,MEDIAN(IF(G4SelectionMask="x",IF(INDEX(RawDataRefData,$E1282,0)&gt;0,INDEX(RawDataRefData,$E1282,0)),"")),"")</f>
        <v/>
      </c>
      <c r="BA1282" s="101" t="str">
        <f t="array" ref="BA1282">IF($AY1282,QUARTILE(IF(G4SelectionMask="x",IF(INDEX(RawDataRefData,$E1282,0)&gt;0,INDEX(RawDataRefData,$E1282,0)),""),1),"")</f>
        <v/>
      </c>
      <c r="BB1282" s="101" t="str">
        <f t="array" ref="BB1282">IF($AY1282,QUARTILE(IF(G4SelectionMask="x",IF(INDEX(RawDataRefData,$E1282,0)&gt;0,INDEX(RawDataRefData,$E1282,0)),""),3),"")</f>
        <v/>
      </c>
      <c r="BC1282" s="101" t="str">
        <f t="array" ref="BC1282">IF($AY1282,MIN(IF(G4SelectionMask="x",IF(INDEX(RawDataRefData,$E1282,0)&gt;0,INDEX(RawDataRefData,$E1282,0)),"")),"")</f>
        <v/>
      </c>
      <c r="BD1282" s="101" t="str">
        <f t="array" ref="BD1282">IF($AY1282,MAX(IF(G4SelectionMask="x",IF(INDEX(RawDataRefData,$E1282,0)&gt;0,INDEX(RawDataRefData,$E1282,0)),"")),"")</f>
        <v/>
      </c>
      <c r="BE1282" s="101" t="str">
        <f t="shared" si="473"/>
        <v/>
      </c>
      <c r="BF1282" s="101" t="str">
        <f t="array" ref="BF1282">IF($AY1282,STDEVA(IF(G4SelectionMask="x",IF(INDEX(RawDataRefData,$E1282,0)&gt;0,INDEX(RawDataRefData,$E1282,0)),"")),"")</f>
        <v/>
      </c>
      <c r="BG1282" s="100" t="b">
        <f t="shared" si="474"/>
        <v>0</v>
      </c>
      <c r="BH1282" s="100" t="str">
        <f t="array" ref="BH1282">IF($BG1282,MEDIAN(IF(G5SelectionMask="x",IF(INDEX(RawDataRefData,$E1282,0)&gt;0,INDEX(RawDataRefData,$E1282,0)),"")),"")</f>
        <v/>
      </c>
      <c r="BI1282" s="100" t="str">
        <f t="array" ref="BI1282">IF($BG1282,QUARTILE(IF(G5SelectionMask="x",IF(INDEX(RawDataRefData,$E1282,0)&gt;0,INDEX(RawDataRefData,$E1282,0)),""),1),"")</f>
        <v/>
      </c>
      <c r="BJ1282" s="100" t="str">
        <f t="array" ref="BJ1282">IF($BG1282,QUARTILE(IF(G5SelectionMask="x",IF(INDEX(RawDataRefData,$E1282,0)&gt;0,INDEX(RawDataRefData,$E1282,0)),""),3),"")</f>
        <v/>
      </c>
      <c r="BK1282" s="100" t="str">
        <f t="array" ref="BK1282">IF($BG1282,MIN(IF(G5SelectionMask="x",IF(INDEX(RawDataRefData,$E1282,0)&gt;0,INDEX(RawDataRefData,$E1282,0)),"")),"")</f>
        <v/>
      </c>
      <c r="BL1282" s="100" t="str">
        <f t="array" ref="BL1282">IF($BG1282,MAX(IF(G5SelectionMask="x",IF(INDEX(RawDataRefData,$E1282,0)&gt;0,INDEX(RawDataRefData,$E1282,0)),"")),"")</f>
        <v/>
      </c>
      <c r="BM1282" s="100" t="str">
        <f t="shared" si="475"/>
        <v/>
      </c>
      <c r="BN1282" s="103" t="str">
        <f t="array" ref="BN1282">IF($BG1282,STDEVA(IF(G5SelectionMask="x",IF(INDEX(RawDataRefData,$E1282,0)&gt;0,INDEX(RawDataRefData,$E1282,0)),"")),"")</f>
        <v/>
      </c>
      <c r="BO1282" s="104"/>
      <c r="BP1282" s="106">
        <v>3</v>
      </c>
      <c r="BQ1282" s="106">
        <v>2</v>
      </c>
      <c r="BR1282" s="106">
        <v>4</v>
      </c>
      <c r="BS1282" s="106">
        <v>3</v>
      </c>
      <c r="BT1282" s="106">
        <v>1</v>
      </c>
      <c r="BU1282" s="106">
        <v>4</v>
      </c>
      <c r="BV1282" s="106">
        <v>4</v>
      </c>
      <c r="BW1282" s="106">
        <v>2</v>
      </c>
      <c r="BX1282" s="106">
        <v>3</v>
      </c>
      <c r="BY1282" s="106">
        <v>2</v>
      </c>
      <c r="BZ1282" s="106">
        <v>1</v>
      </c>
      <c r="CA1282" s="106">
        <v>3</v>
      </c>
      <c r="CB1282" s="106">
        <v>4</v>
      </c>
      <c r="CC1282" s="106">
        <v>2</v>
      </c>
      <c r="CD1282" s="106">
        <v>1</v>
      </c>
    </row>
    <row r="1283" spans="1:82" hidden="1" x14ac:dyDescent="0.2">
      <c r="A1283" s="33" t="e">
        <f t="shared" si="476"/>
        <v>#NAME?</v>
      </c>
      <c r="B1283" s="218"/>
      <c r="C1283" s="212"/>
      <c r="D1283" s="224"/>
      <c r="E1283" s="72">
        <f t="shared" si="468"/>
        <v>1274</v>
      </c>
      <c r="F1283" s="9" t="s">
        <v>1339</v>
      </c>
      <c r="H1283" s="9" t="s">
        <v>1214</v>
      </c>
      <c r="I1283" s="9" t="s">
        <v>1624</v>
      </c>
      <c r="K1283" s="100">
        <f t="shared" si="453"/>
        <v>1</v>
      </c>
      <c r="L1283" s="100"/>
      <c r="M1283" s="100"/>
      <c r="N1283" s="100"/>
      <c r="O1283" s="100"/>
      <c r="P1283" s="101">
        <f t="shared" si="454"/>
        <v>2</v>
      </c>
      <c r="Q1283" s="102">
        <f t="shared" si="455"/>
        <v>4</v>
      </c>
      <c r="R1283" s="102">
        <f t="shared" si="456"/>
        <v>2</v>
      </c>
      <c r="S1283" s="102">
        <f t="shared" si="457"/>
        <v>1</v>
      </c>
      <c r="T1283" s="102">
        <f t="shared" si="458"/>
        <v>4</v>
      </c>
      <c r="U1283" s="102">
        <f t="shared" si="459"/>
        <v>2</v>
      </c>
      <c r="V1283" s="102">
        <f t="shared" si="460"/>
        <v>2</v>
      </c>
      <c r="W1283" s="102">
        <f t="shared" si="461"/>
        <v>3</v>
      </c>
      <c r="X1283" s="102">
        <f t="shared" si="462"/>
        <v>4</v>
      </c>
      <c r="Y1283" s="102">
        <f t="shared" si="463"/>
        <v>2</v>
      </c>
      <c r="Z1283" s="102">
        <f t="shared" si="464"/>
        <v>3</v>
      </c>
      <c r="AA1283" s="100" t="b">
        <f t="shared" si="465"/>
        <v>1</v>
      </c>
      <c r="AB1283" s="100">
        <f t="array" ref="AB1283">IF($AA1283,MEDIAN(IF(G1SelectionMask="x",IF(INDEX(RawDataRefData,$E1283,0)&gt;0,INDEX(RawDataRefData,$E1283,0)),"")),"")</f>
        <v>2</v>
      </c>
      <c r="AC1283" s="100">
        <f t="array" ref="AC1283">IF($AA1283,QUARTILE(IF(G1SelectionMask="x",IF(INDEX(RawDataRefData,$E1283,0)&gt;0,INDEX(RawDataRefData,$E1283,0)),""),1),"")</f>
        <v>2</v>
      </c>
      <c r="AD1283" s="100">
        <f t="array" ref="AD1283">IF($AA1283,QUARTILE(IF(G1SelectionMask="x",IF(INDEX(RawDataRefData,$E1283,0)&gt;0,INDEX(RawDataRefData,$E1283,0)),""),3),"")</f>
        <v>3.5</v>
      </c>
      <c r="AE1283" s="100">
        <f t="array" ref="AE1283">IF($AA1283,MIN(IF(G1SelectionMask="x",IF(INDEX(RawDataRefData,$E1283,0)&gt;0,INDEX(RawDataRefData,$E1283,0)),"")),"")</f>
        <v>1</v>
      </c>
      <c r="AF1283" s="100">
        <f t="array" ref="AF1283">IF($AA1283,MAX(IF(G1SelectionMask="x",IF(INDEX(RawDataRefData,$E1283,0)&gt;0,INDEX(RawDataRefData,$E1283,0)),"")),"")</f>
        <v>4</v>
      </c>
      <c r="AG1283" s="100">
        <f t="shared" si="466"/>
        <v>2.6363636363636362</v>
      </c>
      <c r="AH1283" s="100">
        <f t="array" ref="AH1283">IF($AA1283,STDEVA(IF(G1SelectionMask="x",IF(INDEX(RawDataRefData,$E1283,0)&gt;0,INDEX(RawDataRefData,$E1283,0)),"")),"")</f>
        <v>1.0269106361049412</v>
      </c>
      <c r="AI1283" s="101" t="b">
        <f t="shared" si="467"/>
        <v>1</v>
      </c>
      <c r="AJ1283" s="101">
        <f t="array" ref="AJ1283">IF($AI1283,MEDIAN(IF(G2SelectionMask="x",IF(INDEX(RawDataRefData,$E1283,0)&gt;0,INDEX(RawDataRefData,$E1283,0)),"")),"")</f>
        <v>3</v>
      </c>
      <c r="AK1283" s="101">
        <f t="array" ref="AK1283">IF($AI1283,QUARTILE(IF(G2SelectionMask="x",IF(INDEX(RawDataRefData,$E1283,0)&gt;0,INDEX(RawDataRefData,$E1283,0)),""),1),"")</f>
        <v>2</v>
      </c>
      <c r="AL1283" s="101">
        <f t="array" ref="AL1283">IF($AI1283,QUARTILE(IF(G2SelectionMask="x",IF(INDEX(RawDataRefData,$E1283,0)&gt;0,INDEX(RawDataRefData,$E1283,0)),""),3),"")</f>
        <v>4</v>
      </c>
      <c r="AM1283" s="101">
        <f t="array" ref="AM1283">IF($AI1283,MIN(IF(G2SelectionMask="x",IF(INDEX(RawDataRefData,$E1283,0)&gt;0,INDEX(RawDataRefData,$E1283,0)),"")),"")</f>
        <v>1</v>
      </c>
      <c r="AN1283" s="101">
        <f t="array" ref="AN1283">IF($AI1283,MAX(IF(G2SelectionMask="x",IF(INDEX(RawDataRefData,$E1283,0)&gt;0,INDEX(RawDataRefData,$E1283,0)),"")),"")</f>
        <v>4</v>
      </c>
      <c r="AO1283" s="101">
        <f t="shared" si="469"/>
        <v>2.7272727272727271</v>
      </c>
      <c r="AP1283" s="101">
        <f t="array" ref="AP1283">IF($AI1283,STDEVA(IF(G2SelectionMask="x",IF(INDEX(RawDataRefData,$E1283,0)&gt;0,INDEX(RawDataRefData,$E1283,0)),"")),"")</f>
        <v>1.1908743922772957</v>
      </c>
      <c r="AQ1283" s="100" t="b">
        <f t="shared" si="470"/>
        <v>0</v>
      </c>
      <c r="AR1283" s="100" t="str">
        <f t="array" ref="AR1283">IF($AQ1283,MEDIAN(IF(G3SelectionMask="x",IF(INDEX(RawDataRefData,$E1283,0)&gt;0,INDEX(RawDataRefData,$E1283,0)),"")),"")</f>
        <v/>
      </c>
      <c r="AS1283" s="100" t="str">
        <f t="array" ref="AS1283">IF($AQ1283,QUARTILE(IF(G3SelectionMask="x",IF(INDEX(RawDataRefData,$E1283,0)&gt;0,INDEX(RawDataRefData,$E1283,0)),""),1),"")</f>
        <v/>
      </c>
      <c r="AT1283" s="100" t="str">
        <f t="array" ref="AT1283">IF($AQ1283,QUARTILE(IF(G3SelectionMask="x",IF(INDEX(RawDataRefData,$E1283,0)&gt;0,INDEX(RawDataRefData,$E1283,0)),""),3),"")</f>
        <v/>
      </c>
      <c r="AU1283" s="100" t="str">
        <f t="array" ref="AU1283">IF($AQ1283,MIN(IF(G3SelectionMask="x",IF(INDEX(RawDataRefData,$E1283,0)&gt;0,INDEX(RawDataRefData,$E1283,0)),"")),"")</f>
        <v/>
      </c>
      <c r="AV1283" s="100" t="str">
        <f t="array" ref="AV1283">IF($AQ1283,MAX(IF(G3SelectionMask="x",IF(INDEX(RawDataRefData,$E1283,0)&gt;0,INDEX(RawDataRefData,$E1283,0)),"")),"")</f>
        <v/>
      </c>
      <c r="AW1283" s="100" t="str">
        <f t="shared" si="471"/>
        <v/>
      </c>
      <c r="AX1283" s="100" t="str">
        <f t="array" ref="AX1283">IF($AQ1283,STDEVA(IF(G3SelectionMask="x",IF(INDEX(RawDataRefData,$E1283,0)&gt;0,INDEX(RawDataRefData,$E1283,0)),"")),"")</f>
        <v/>
      </c>
      <c r="AY1283" s="101" t="b">
        <f t="shared" si="472"/>
        <v>0</v>
      </c>
      <c r="AZ1283" s="101" t="str">
        <f t="array" ref="AZ1283">IF($AY1283,MEDIAN(IF(G4SelectionMask="x",IF(INDEX(RawDataRefData,$E1283,0)&gt;0,INDEX(RawDataRefData,$E1283,0)),"")),"")</f>
        <v/>
      </c>
      <c r="BA1283" s="101" t="str">
        <f t="array" ref="BA1283">IF($AY1283,QUARTILE(IF(G4SelectionMask="x",IF(INDEX(RawDataRefData,$E1283,0)&gt;0,INDEX(RawDataRefData,$E1283,0)),""),1),"")</f>
        <v/>
      </c>
      <c r="BB1283" s="101" t="str">
        <f t="array" ref="BB1283">IF($AY1283,QUARTILE(IF(G4SelectionMask="x",IF(INDEX(RawDataRefData,$E1283,0)&gt;0,INDEX(RawDataRefData,$E1283,0)),""),3),"")</f>
        <v/>
      </c>
      <c r="BC1283" s="101" t="str">
        <f t="array" ref="BC1283">IF($AY1283,MIN(IF(G4SelectionMask="x",IF(INDEX(RawDataRefData,$E1283,0)&gt;0,INDEX(RawDataRefData,$E1283,0)),"")),"")</f>
        <v/>
      </c>
      <c r="BD1283" s="101" t="str">
        <f t="array" ref="BD1283">IF($AY1283,MAX(IF(G4SelectionMask="x",IF(INDEX(RawDataRefData,$E1283,0)&gt;0,INDEX(RawDataRefData,$E1283,0)),"")),"")</f>
        <v/>
      </c>
      <c r="BE1283" s="101" t="str">
        <f t="shared" si="473"/>
        <v/>
      </c>
      <c r="BF1283" s="101" t="str">
        <f t="array" ref="BF1283">IF($AY1283,STDEVA(IF(G4SelectionMask="x",IF(INDEX(RawDataRefData,$E1283,0)&gt;0,INDEX(RawDataRefData,$E1283,0)),"")),"")</f>
        <v/>
      </c>
      <c r="BG1283" s="100" t="b">
        <f t="shared" si="474"/>
        <v>0</v>
      </c>
      <c r="BH1283" s="100" t="str">
        <f t="array" ref="BH1283">IF($BG1283,MEDIAN(IF(G5SelectionMask="x",IF(INDEX(RawDataRefData,$E1283,0)&gt;0,INDEX(RawDataRefData,$E1283,0)),"")),"")</f>
        <v/>
      </c>
      <c r="BI1283" s="100" t="str">
        <f t="array" ref="BI1283">IF($BG1283,QUARTILE(IF(G5SelectionMask="x",IF(INDEX(RawDataRefData,$E1283,0)&gt;0,INDEX(RawDataRefData,$E1283,0)),""),1),"")</f>
        <v/>
      </c>
      <c r="BJ1283" s="100" t="str">
        <f t="array" ref="BJ1283">IF($BG1283,QUARTILE(IF(G5SelectionMask="x",IF(INDEX(RawDataRefData,$E1283,0)&gt;0,INDEX(RawDataRefData,$E1283,0)),""),3),"")</f>
        <v/>
      </c>
      <c r="BK1283" s="100" t="str">
        <f t="array" ref="BK1283">IF($BG1283,MIN(IF(G5SelectionMask="x",IF(INDEX(RawDataRefData,$E1283,0)&gt;0,INDEX(RawDataRefData,$E1283,0)),"")),"")</f>
        <v/>
      </c>
      <c r="BL1283" s="100" t="str">
        <f t="array" ref="BL1283">IF($BG1283,MAX(IF(G5SelectionMask="x",IF(INDEX(RawDataRefData,$E1283,0)&gt;0,INDEX(RawDataRefData,$E1283,0)),"")),"")</f>
        <v/>
      </c>
      <c r="BM1283" s="100" t="str">
        <f t="shared" si="475"/>
        <v/>
      </c>
      <c r="BN1283" s="103" t="str">
        <f t="array" ref="BN1283">IF($BG1283,STDEVA(IF(G5SelectionMask="x",IF(INDEX(RawDataRefData,$E1283,0)&gt;0,INDEX(RawDataRefData,$E1283,0)),"")),"")</f>
        <v/>
      </c>
      <c r="BO1283" s="104"/>
      <c r="BP1283" s="106">
        <v>1</v>
      </c>
      <c r="BQ1283" s="106">
        <v>2</v>
      </c>
      <c r="BR1283" s="106">
        <v>4</v>
      </c>
      <c r="BS1283" s="106">
        <v>2</v>
      </c>
      <c r="BT1283" s="106">
        <v>1</v>
      </c>
      <c r="BU1283" s="106">
        <v>4</v>
      </c>
      <c r="BV1283" s="106">
        <v>2</v>
      </c>
      <c r="BW1283" s="106">
        <v>2</v>
      </c>
      <c r="BX1283" s="106">
        <v>3</v>
      </c>
      <c r="BY1283" s="106">
        <v>4</v>
      </c>
      <c r="BZ1283" s="106">
        <v>2</v>
      </c>
      <c r="CA1283" s="106">
        <v>3</v>
      </c>
      <c r="CB1283" s="106">
        <v>4</v>
      </c>
      <c r="CC1283" s="106">
        <v>4</v>
      </c>
      <c r="CD1283" s="106">
        <v>1</v>
      </c>
    </row>
    <row r="1284" spans="1:82" hidden="1" x14ac:dyDescent="0.2">
      <c r="A1284" s="33" t="e">
        <f t="shared" si="476"/>
        <v>#NAME?</v>
      </c>
      <c r="B1284" s="218"/>
      <c r="C1284" s="212"/>
      <c r="D1284" s="224"/>
      <c r="E1284" s="72">
        <f t="shared" si="468"/>
        <v>1275</v>
      </c>
      <c r="F1284" s="9" t="s">
        <v>1337</v>
      </c>
      <c r="H1284" s="9" t="s">
        <v>1214</v>
      </c>
      <c r="I1284" s="9" t="s">
        <v>1624</v>
      </c>
      <c r="K1284" s="100">
        <f t="shared" si="453"/>
        <v>2</v>
      </c>
      <c r="L1284" s="100"/>
      <c r="M1284" s="100"/>
      <c r="N1284" s="100"/>
      <c r="O1284" s="100"/>
      <c r="P1284" s="101">
        <f t="shared" si="454"/>
        <v>4</v>
      </c>
      <c r="Q1284" s="102">
        <f t="shared" si="455"/>
        <v>1</v>
      </c>
      <c r="R1284" s="102">
        <f t="shared" si="456"/>
        <v>4</v>
      </c>
      <c r="S1284" s="102">
        <f t="shared" si="457"/>
        <v>1</v>
      </c>
      <c r="T1284" s="102">
        <f t="shared" si="458"/>
        <v>2</v>
      </c>
      <c r="U1284" s="102">
        <f t="shared" si="459"/>
        <v>4</v>
      </c>
      <c r="V1284" s="102">
        <f t="shared" si="460"/>
        <v>1</v>
      </c>
      <c r="W1284" s="102">
        <f t="shared" si="461"/>
        <v>1</v>
      </c>
      <c r="X1284" s="102">
        <f t="shared" si="462"/>
        <v>4</v>
      </c>
      <c r="Y1284" s="102">
        <f t="shared" si="463"/>
        <v>1</v>
      </c>
      <c r="Z1284" s="102">
        <f t="shared" si="464"/>
        <v>4</v>
      </c>
      <c r="AA1284" s="100" t="b">
        <f t="shared" si="465"/>
        <v>1</v>
      </c>
      <c r="AB1284" s="100">
        <f t="array" ref="AB1284">IF($AA1284,MEDIAN(IF(G1SelectionMask="x",IF(INDEX(RawDataRefData,$E1284,0)&gt;0,INDEX(RawDataRefData,$E1284,0)),"")),"")</f>
        <v>2</v>
      </c>
      <c r="AC1284" s="100">
        <f t="array" ref="AC1284">IF($AA1284,QUARTILE(IF(G1SelectionMask="x",IF(INDEX(RawDataRefData,$E1284,0)&gt;0,INDEX(RawDataRefData,$E1284,0)),""),1),"")</f>
        <v>1</v>
      </c>
      <c r="AD1284" s="100">
        <f t="array" ref="AD1284">IF($AA1284,QUARTILE(IF(G1SelectionMask="x",IF(INDEX(RawDataRefData,$E1284,0)&gt;0,INDEX(RawDataRefData,$E1284,0)),""),3),"")</f>
        <v>4</v>
      </c>
      <c r="AE1284" s="100">
        <f t="array" ref="AE1284">IF($AA1284,MIN(IF(G1SelectionMask="x",IF(INDEX(RawDataRefData,$E1284,0)&gt;0,INDEX(RawDataRefData,$E1284,0)),"")),"")</f>
        <v>1</v>
      </c>
      <c r="AF1284" s="100">
        <f t="array" ref="AF1284">IF($AA1284,MAX(IF(G1SelectionMask="x",IF(INDEX(RawDataRefData,$E1284,0)&gt;0,INDEX(RawDataRefData,$E1284,0)),"")),"")</f>
        <v>4</v>
      </c>
      <c r="AG1284" s="100">
        <f t="shared" si="466"/>
        <v>2.4545454545454546</v>
      </c>
      <c r="AH1284" s="100">
        <f t="array" ref="AH1284">IF($AA1284,STDEVA(IF(G1SelectionMask="x",IF(INDEX(RawDataRefData,$E1284,0)&gt;0,INDEX(RawDataRefData,$E1284,0)),"")),"")</f>
        <v>1.5075567228888183</v>
      </c>
      <c r="AI1284" s="101" t="b">
        <f t="shared" si="467"/>
        <v>1</v>
      </c>
      <c r="AJ1284" s="101">
        <f t="array" ref="AJ1284">IF($AI1284,MEDIAN(IF(G2SelectionMask="x",IF(INDEX(RawDataRefData,$E1284,0)&gt;0,INDEX(RawDataRefData,$E1284,0)),"")),"")</f>
        <v>2</v>
      </c>
      <c r="AK1284" s="101">
        <f t="array" ref="AK1284">IF($AI1284,QUARTILE(IF(G2SelectionMask="x",IF(INDEX(RawDataRefData,$E1284,0)&gt;0,INDEX(RawDataRefData,$E1284,0)),""),1),"")</f>
        <v>1</v>
      </c>
      <c r="AL1284" s="101">
        <f t="array" ref="AL1284">IF($AI1284,QUARTILE(IF(G2SelectionMask="x",IF(INDEX(RawDataRefData,$E1284,0)&gt;0,INDEX(RawDataRefData,$E1284,0)),""),3),"")</f>
        <v>3.5</v>
      </c>
      <c r="AM1284" s="101">
        <f t="array" ref="AM1284">IF($AI1284,MIN(IF(G2SelectionMask="x",IF(INDEX(RawDataRefData,$E1284,0)&gt;0,INDEX(RawDataRefData,$E1284,0)),"")),"")</f>
        <v>1</v>
      </c>
      <c r="AN1284" s="101">
        <f t="array" ref="AN1284">IF($AI1284,MAX(IF(G2SelectionMask="x",IF(INDEX(RawDataRefData,$E1284,0)&gt;0,INDEX(RawDataRefData,$E1284,0)),"")),"")</f>
        <v>4</v>
      </c>
      <c r="AO1284" s="101">
        <f t="shared" si="469"/>
        <v>2.2727272727272729</v>
      </c>
      <c r="AP1284" s="101">
        <f t="array" ref="AP1284">IF($AI1284,STDEVA(IF(G2SelectionMask="x",IF(INDEX(RawDataRefData,$E1284,0)&gt;0,INDEX(RawDataRefData,$E1284,0)),"")),"")</f>
        <v>1.3483997249264841</v>
      </c>
      <c r="AQ1284" s="100" t="b">
        <f t="shared" si="470"/>
        <v>0</v>
      </c>
      <c r="AR1284" s="100" t="str">
        <f t="array" ref="AR1284">IF($AQ1284,MEDIAN(IF(G3SelectionMask="x",IF(INDEX(RawDataRefData,$E1284,0)&gt;0,INDEX(RawDataRefData,$E1284,0)),"")),"")</f>
        <v/>
      </c>
      <c r="AS1284" s="100" t="str">
        <f t="array" ref="AS1284">IF($AQ1284,QUARTILE(IF(G3SelectionMask="x",IF(INDEX(RawDataRefData,$E1284,0)&gt;0,INDEX(RawDataRefData,$E1284,0)),""),1),"")</f>
        <v/>
      </c>
      <c r="AT1284" s="100" t="str">
        <f t="array" ref="AT1284">IF($AQ1284,QUARTILE(IF(G3SelectionMask="x",IF(INDEX(RawDataRefData,$E1284,0)&gt;0,INDEX(RawDataRefData,$E1284,0)),""),3),"")</f>
        <v/>
      </c>
      <c r="AU1284" s="100" t="str">
        <f t="array" ref="AU1284">IF($AQ1284,MIN(IF(G3SelectionMask="x",IF(INDEX(RawDataRefData,$E1284,0)&gt;0,INDEX(RawDataRefData,$E1284,0)),"")),"")</f>
        <v/>
      </c>
      <c r="AV1284" s="100" t="str">
        <f t="array" ref="AV1284">IF($AQ1284,MAX(IF(G3SelectionMask="x",IF(INDEX(RawDataRefData,$E1284,0)&gt;0,INDEX(RawDataRefData,$E1284,0)),"")),"")</f>
        <v/>
      </c>
      <c r="AW1284" s="100" t="str">
        <f t="shared" si="471"/>
        <v/>
      </c>
      <c r="AX1284" s="100" t="str">
        <f t="array" ref="AX1284">IF($AQ1284,STDEVA(IF(G3SelectionMask="x",IF(INDEX(RawDataRefData,$E1284,0)&gt;0,INDEX(RawDataRefData,$E1284,0)),"")),"")</f>
        <v/>
      </c>
      <c r="AY1284" s="101" t="b">
        <f t="shared" si="472"/>
        <v>0</v>
      </c>
      <c r="AZ1284" s="101" t="str">
        <f t="array" ref="AZ1284">IF($AY1284,MEDIAN(IF(G4SelectionMask="x",IF(INDEX(RawDataRefData,$E1284,0)&gt;0,INDEX(RawDataRefData,$E1284,0)),"")),"")</f>
        <v/>
      </c>
      <c r="BA1284" s="101" t="str">
        <f t="array" ref="BA1284">IF($AY1284,QUARTILE(IF(G4SelectionMask="x",IF(INDEX(RawDataRefData,$E1284,0)&gt;0,INDEX(RawDataRefData,$E1284,0)),""),1),"")</f>
        <v/>
      </c>
      <c r="BB1284" s="101" t="str">
        <f t="array" ref="BB1284">IF($AY1284,QUARTILE(IF(G4SelectionMask="x",IF(INDEX(RawDataRefData,$E1284,0)&gt;0,INDEX(RawDataRefData,$E1284,0)),""),3),"")</f>
        <v/>
      </c>
      <c r="BC1284" s="101" t="str">
        <f t="array" ref="BC1284">IF($AY1284,MIN(IF(G4SelectionMask="x",IF(INDEX(RawDataRefData,$E1284,0)&gt;0,INDEX(RawDataRefData,$E1284,0)),"")),"")</f>
        <v/>
      </c>
      <c r="BD1284" s="101" t="str">
        <f t="array" ref="BD1284">IF($AY1284,MAX(IF(G4SelectionMask="x",IF(INDEX(RawDataRefData,$E1284,0)&gt;0,INDEX(RawDataRefData,$E1284,0)),"")),"")</f>
        <v/>
      </c>
      <c r="BE1284" s="101" t="str">
        <f t="shared" si="473"/>
        <v/>
      </c>
      <c r="BF1284" s="101" t="str">
        <f t="array" ref="BF1284">IF($AY1284,STDEVA(IF(G4SelectionMask="x",IF(INDEX(RawDataRefData,$E1284,0)&gt;0,INDEX(RawDataRefData,$E1284,0)),"")),"")</f>
        <v/>
      </c>
      <c r="BG1284" s="100" t="b">
        <f t="shared" si="474"/>
        <v>0</v>
      </c>
      <c r="BH1284" s="100" t="str">
        <f t="array" ref="BH1284">IF($BG1284,MEDIAN(IF(G5SelectionMask="x",IF(INDEX(RawDataRefData,$E1284,0)&gt;0,INDEX(RawDataRefData,$E1284,0)),"")),"")</f>
        <v/>
      </c>
      <c r="BI1284" s="100" t="str">
        <f t="array" ref="BI1284">IF($BG1284,QUARTILE(IF(G5SelectionMask="x",IF(INDEX(RawDataRefData,$E1284,0)&gt;0,INDEX(RawDataRefData,$E1284,0)),""),1),"")</f>
        <v/>
      </c>
      <c r="BJ1284" s="100" t="str">
        <f t="array" ref="BJ1284">IF($BG1284,QUARTILE(IF(G5SelectionMask="x",IF(INDEX(RawDataRefData,$E1284,0)&gt;0,INDEX(RawDataRefData,$E1284,0)),""),3),"")</f>
        <v/>
      </c>
      <c r="BK1284" s="100" t="str">
        <f t="array" ref="BK1284">IF($BG1284,MIN(IF(G5SelectionMask="x",IF(INDEX(RawDataRefData,$E1284,0)&gt;0,INDEX(RawDataRefData,$E1284,0)),"")),"")</f>
        <v/>
      </c>
      <c r="BL1284" s="100" t="str">
        <f t="array" ref="BL1284">IF($BG1284,MAX(IF(G5SelectionMask="x",IF(INDEX(RawDataRefData,$E1284,0)&gt;0,INDEX(RawDataRefData,$E1284,0)),"")),"")</f>
        <v/>
      </c>
      <c r="BM1284" s="100" t="str">
        <f t="shared" si="475"/>
        <v/>
      </c>
      <c r="BN1284" s="103" t="str">
        <f t="array" ref="BN1284">IF($BG1284,STDEVA(IF(G5SelectionMask="x",IF(INDEX(RawDataRefData,$E1284,0)&gt;0,INDEX(RawDataRefData,$E1284,0)),"")),"")</f>
        <v/>
      </c>
      <c r="BO1284" s="104"/>
      <c r="BP1284" s="106">
        <v>2</v>
      </c>
      <c r="BQ1284" s="106">
        <v>4</v>
      </c>
      <c r="BR1284" s="106">
        <v>1</v>
      </c>
      <c r="BS1284" s="106">
        <v>4</v>
      </c>
      <c r="BT1284" s="106">
        <v>1</v>
      </c>
      <c r="BU1284" s="106">
        <v>2</v>
      </c>
      <c r="BV1284" s="106">
        <v>4</v>
      </c>
      <c r="BW1284" s="106">
        <v>1</v>
      </c>
      <c r="BX1284" s="106">
        <v>1</v>
      </c>
      <c r="BY1284" s="106">
        <v>4</v>
      </c>
      <c r="BZ1284" s="106">
        <v>1</v>
      </c>
      <c r="CA1284" s="106">
        <v>4</v>
      </c>
      <c r="CB1284" s="106">
        <v>4</v>
      </c>
      <c r="CC1284" s="106">
        <v>3</v>
      </c>
      <c r="CD1284" s="106">
        <v>3</v>
      </c>
    </row>
    <row r="1285" spans="1:82" hidden="1" x14ac:dyDescent="0.2">
      <c r="A1285" s="33" t="e">
        <f t="shared" si="476"/>
        <v>#NAME?</v>
      </c>
      <c r="B1285" s="218"/>
      <c r="C1285" s="212"/>
      <c r="D1285" s="224"/>
      <c r="E1285" s="72">
        <f t="shared" si="468"/>
        <v>1276</v>
      </c>
      <c r="F1285" s="9" t="s">
        <v>1338</v>
      </c>
      <c r="H1285" s="9" t="s">
        <v>1214</v>
      </c>
      <c r="I1285" s="9" t="s">
        <v>1624</v>
      </c>
      <c r="K1285" s="100">
        <f t="shared" si="453"/>
        <v>2</v>
      </c>
      <c r="L1285" s="100"/>
      <c r="M1285" s="100"/>
      <c r="N1285" s="100"/>
      <c r="O1285" s="100"/>
      <c r="P1285" s="101">
        <f t="shared" si="454"/>
        <v>4</v>
      </c>
      <c r="Q1285" s="102">
        <f t="shared" si="455"/>
        <v>2</v>
      </c>
      <c r="R1285" s="102">
        <f t="shared" si="456"/>
        <v>3</v>
      </c>
      <c r="S1285" s="102">
        <f t="shared" si="457"/>
        <v>1</v>
      </c>
      <c r="T1285" s="102">
        <f t="shared" si="458"/>
        <v>1</v>
      </c>
      <c r="U1285" s="102">
        <f t="shared" si="459"/>
        <v>4</v>
      </c>
      <c r="V1285" s="102">
        <f t="shared" si="460"/>
        <v>1</v>
      </c>
      <c r="W1285" s="102">
        <f t="shared" si="461"/>
        <v>4</v>
      </c>
      <c r="X1285" s="102">
        <f t="shared" si="462"/>
        <v>3</v>
      </c>
      <c r="Y1285" s="102">
        <f t="shared" si="463"/>
        <v>2</v>
      </c>
      <c r="Z1285" s="102">
        <f t="shared" si="464"/>
        <v>1</v>
      </c>
      <c r="AA1285" s="100" t="b">
        <f t="shared" si="465"/>
        <v>1</v>
      </c>
      <c r="AB1285" s="100">
        <f t="array" ref="AB1285">IF($AA1285,MEDIAN(IF(G1SelectionMask="x",IF(INDEX(RawDataRefData,$E1285,0)&gt;0,INDEX(RawDataRefData,$E1285,0)),"")),"")</f>
        <v>2</v>
      </c>
      <c r="AC1285" s="100">
        <f t="array" ref="AC1285">IF($AA1285,QUARTILE(IF(G1SelectionMask="x",IF(INDEX(RawDataRefData,$E1285,0)&gt;0,INDEX(RawDataRefData,$E1285,0)),""),1),"")</f>
        <v>1</v>
      </c>
      <c r="AD1285" s="100">
        <f t="array" ref="AD1285">IF($AA1285,QUARTILE(IF(G1SelectionMask="x",IF(INDEX(RawDataRefData,$E1285,0)&gt;0,INDEX(RawDataRefData,$E1285,0)),""),3),"")</f>
        <v>3.5</v>
      </c>
      <c r="AE1285" s="100">
        <f t="array" ref="AE1285">IF($AA1285,MIN(IF(G1SelectionMask="x",IF(INDEX(RawDataRefData,$E1285,0)&gt;0,INDEX(RawDataRefData,$E1285,0)),"")),"")</f>
        <v>1</v>
      </c>
      <c r="AF1285" s="100">
        <f t="array" ref="AF1285">IF($AA1285,MAX(IF(G1SelectionMask="x",IF(INDEX(RawDataRefData,$E1285,0)&gt;0,INDEX(RawDataRefData,$E1285,0)),"")),"")</f>
        <v>4</v>
      </c>
      <c r="AG1285" s="100">
        <f t="shared" si="466"/>
        <v>2.3636363636363638</v>
      </c>
      <c r="AH1285" s="100">
        <f t="array" ref="AH1285">IF($AA1285,STDEVA(IF(G1SelectionMask="x",IF(INDEX(RawDataRefData,$E1285,0)&gt;0,INDEX(RawDataRefData,$E1285,0)),"")),"")</f>
        <v>1.2862913567871996</v>
      </c>
      <c r="AI1285" s="101" t="b">
        <f t="shared" si="467"/>
        <v>1</v>
      </c>
      <c r="AJ1285" s="101">
        <f t="array" ref="AJ1285">IF($AI1285,MEDIAN(IF(G2SelectionMask="x",IF(INDEX(RawDataRefData,$E1285,0)&gt;0,INDEX(RawDataRefData,$E1285,0)),"")),"")</f>
        <v>2</v>
      </c>
      <c r="AK1285" s="101">
        <f t="array" ref="AK1285">IF($AI1285,QUARTILE(IF(G2SelectionMask="x",IF(INDEX(RawDataRefData,$E1285,0)&gt;0,INDEX(RawDataRefData,$E1285,0)),""),1),"")</f>
        <v>1</v>
      </c>
      <c r="AL1285" s="101">
        <f t="array" ref="AL1285">IF($AI1285,QUARTILE(IF(G2SelectionMask="x",IF(INDEX(RawDataRefData,$E1285,0)&gt;0,INDEX(RawDataRefData,$E1285,0)),""),3),"")</f>
        <v>3.5</v>
      </c>
      <c r="AM1285" s="101">
        <f t="array" ref="AM1285">IF($AI1285,MIN(IF(G2SelectionMask="x",IF(INDEX(RawDataRefData,$E1285,0)&gt;0,INDEX(RawDataRefData,$E1285,0)),"")),"")</f>
        <v>1</v>
      </c>
      <c r="AN1285" s="101">
        <f t="array" ref="AN1285">IF($AI1285,MAX(IF(G2SelectionMask="x",IF(INDEX(RawDataRefData,$E1285,0)&gt;0,INDEX(RawDataRefData,$E1285,0)),"")),"")</f>
        <v>4</v>
      </c>
      <c r="AO1285" s="101">
        <f t="shared" si="469"/>
        <v>2.2727272727272729</v>
      </c>
      <c r="AP1285" s="101">
        <f t="array" ref="AP1285">IF($AI1285,STDEVA(IF(G2SelectionMask="x",IF(INDEX(RawDataRefData,$E1285,0)&gt;0,INDEX(RawDataRefData,$E1285,0)),"")),"")</f>
        <v>1.2720777563426766</v>
      </c>
      <c r="AQ1285" s="100" t="b">
        <f t="shared" si="470"/>
        <v>0</v>
      </c>
      <c r="AR1285" s="100" t="str">
        <f t="array" ref="AR1285">IF($AQ1285,MEDIAN(IF(G3SelectionMask="x",IF(INDEX(RawDataRefData,$E1285,0)&gt;0,INDEX(RawDataRefData,$E1285,0)),"")),"")</f>
        <v/>
      </c>
      <c r="AS1285" s="100" t="str">
        <f t="array" ref="AS1285">IF($AQ1285,QUARTILE(IF(G3SelectionMask="x",IF(INDEX(RawDataRefData,$E1285,0)&gt;0,INDEX(RawDataRefData,$E1285,0)),""),1),"")</f>
        <v/>
      </c>
      <c r="AT1285" s="100" t="str">
        <f t="array" ref="AT1285">IF($AQ1285,QUARTILE(IF(G3SelectionMask="x",IF(INDEX(RawDataRefData,$E1285,0)&gt;0,INDEX(RawDataRefData,$E1285,0)),""),3),"")</f>
        <v/>
      </c>
      <c r="AU1285" s="100" t="str">
        <f t="array" ref="AU1285">IF($AQ1285,MIN(IF(G3SelectionMask="x",IF(INDEX(RawDataRefData,$E1285,0)&gt;0,INDEX(RawDataRefData,$E1285,0)),"")),"")</f>
        <v/>
      </c>
      <c r="AV1285" s="100" t="str">
        <f t="array" ref="AV1285">IF($AQ1285,MAX(IF(G3SelectionMask="x",IF(INDEX(RawDataRefData,$E1285,0)&gt;0,INDEX(RawDataRefData,$E1285,0)),"")),"")</f>
        <v/>
      </c>
      <c r="AW1285" s="100" t="str">
        <f t="shared" si="471"/>
        <v/>
      </c>
      <c r="AX1285" s="100" t="str">
        <f t="array" ref="AX1285">IF($AQ1285,STDEVA(IF(G3SelectionMask="x",IF(INDEX(RawDataRefData,$E1285,0)&gt;0,INDEX(RawDataRefData,$E1285,0)),"")),"")</f>
        <v/>
      </c>
      <c r="AY1285" s="101" t="b">
        <f t="shared" si="472"/>
        <v>0</v>
      </c>
      <c r="AZ1285" s="101" t="str">
        <f t="array" ref="AZ1285">IF($AY1285,MEDIAN(IF(G4SelectionMask="x",IF(INDEX(RawDataRefData,$E1285,0)&gt;0,INDEX(RawDataRefData,$E1285,0)),"")),"")</f>
        <v/>
      </c>
      <c r="BA1285" s="101" t="str">
        <f t="array" ref="BA1285">IF($AY1285,QUARTILE(IF(G4SelectionMask="x",IF(INDEX(RawDataRefData,$E1285,0)&gt;0,INDEX(RawDataRefData,$E1285,0)),""),1),"")</f>
        <v/>
      </c>
      <c r="BB1285" s="101" t="str">
        <f t="array" ref="BB1285">IF($AY1285,QUARTILE(IF(G4SelectionMask="x",IF(INDEX(RawDataRefData,$E1285,0)&gt;0,INDEX(RawDataRefData,$E1285,0)),""),3),"")</f>
        <v/>
      </c>
      <c r="BC1285" s="101" t="str">
        <f t="array" ref="BC1285">IF($AY1285,MIN(IF(G4SelectionMask="x",IF(INDEX(RawDataRefData,$E1285,0)&gt;0,INDEX(RawDataRefData,$E1285,0)),"")),"")</f>
        <v/>
      </c>
      <c r="BD1285" s="101" t="str">
        <f t="array" ref="BD1285">IF($AY1285,MAX(IF(G4SelectionMask="x",IF(INDEX(RawDataRefData,$E1285,0)&gt;0,INDEX(RawDataRefData,$E1285,0)),"")),"")</f>
        <v/>
      </c>
      <c r="BE1285" s="101" t="str">
        <f t="shared" si="473"/>
        <v/>
      </c>
      <c r="BF1285" s="101" t="str">
        <f t="array" ref="BF1285">IF($AY1285,STDEVA(IF(G4SelectionMask="x",IF(INDEX(RawDataRefData,$E1285,0)&gt;0,INDEX(RawDataRefData,$E1285,0)),"")),"")</f>
        <v/>
      </c>
      <c r="BG1285" s="100" t="b">
        <f t="shared" si="474"/>
        <v>0</v>
      </c>
      <c r="BH1285" s="100" t="str">
        <f t="array" ref="BH1285">IF($BG1285,MEDIAN(IF(G5SelectionMask="x",IF(INDEX(RawDataRefData,$E1285,0)&gt;0,INDEX(RawDataRefData,$E1285,0)),"")),"")</f>
        <v/>
      </c>
      <c r="BI1285" s="100" t="str">
        <f t="array" ref="BI1285">IF($BG1285,QUARTILE(IF(G5SelectionMask="x",IF(INDEX(RawDataRefData,$E1285,0)&gt;0,INDEX(RawDataRefData,$E1285,0)),""),1),"")</f>
        <v/>
      </c>
      <c r="BJ1285" s="100" t="str">
        <f t="array" ref="BJ1285">IF($BG1285,QUARTILE(IF(G5SelectionMask="x",IF(INDEX(RawDataRefData,$E1285,0)&gt;0,INDEX(RawDataRefData,$E1285,0)),""),3),"")</f>
        <v/>
      </c>
      <c r="BK1285" s="100" t="str">
        <f t="array" ref="BK1285">IF($BG1285,MIN(IF(G5SelectionMask="x",IF(INDEX(RawDataRefData,$E1285,0)&gt;0,INDEX(RawDataRefData,$E1285,0)),"")),"")</f>
        <v/>
      </c>
      <c r="BL1285" s="100" t="str">
        <f t="array" ref="BL1285">IF($BG1285,MAX(IF(G5SelectionMask="x",IF(INDEX(RawDataRefData,$E1285,0)&gt;0,INDEX(RawDataRefData,$E1285,0)),"")),"")</f>
        <v/>
      </c>
      <c r="BM1285" s="100" t="str">
        <f t="shared" si="475"/>
        <v/>
      </c>
      <c r="BN1285" s="103" t="str">
        <f t="array" ref="BN1285">IF($BG1285,STDEVA(IF(G5SelectionMask="x",IF(INDEX(RawDataRefData,$E1285,0)&gt;0,INDEX(RawDataRefData,$E1285,0)),"")),"")</f>
        <v/>
      </c>
      <c r="BO1285" s="104"/>
      <c r="BP1285" s="106">
        <v>2</v>
      </c>
      <c r="BQ1285" s="106">
        <v>4</v>
      </c>
      <c r="BR1285" s="106">
        <v>2</v>
      </c>
      <c r="BS1285" s="106">
        <v>3</v>
      </c>
      <c r="BT1285" s="106">
        <v>1</v>
      </c>
      <c r="BU1285" s="106">
        <v>1</v>
      </c>
      <c r="BV1285" s="106">
        <v>4</v>
      </c>
      <c r="BW1285" s="106">
        <v>1</v>
      </c>
      <c r="BX1285" s="106">
        <v>4</v>
      </c>
      <c r="BY1285" s="106">
        <v>3</v>
      </c>
      <c r="BZ1285" s="106">
        <v>2</v>
      </c>
      <c r="CA1285" s="106">
        <v>1</v>
      </c>
      <c r="CB1285" s="106">
        <v>2</v>
      </c>
      <c r="CC1285" s="106">
        <v>3</v>
      </c>
      <c r="CD1285" s="106">
        <v>4</v>
      </c>
    </row>
    <row r="1286" spans="1:82" hidden="1" x14ac:dyDescent="0.2">
      <c r="A1286" s="33" t="e">
        <f t="shared" si="476"/>
        <v>#NAME?</v>
      </c>
      <c r="B1286" s="218"/>
      <c r="C1286" s="212"/>
      <c r="D1286" s="224"/>
      <c r="E1286" s="72">
        <f t="shared" si="468"/>
        <v>1277</v>
      </c>
      <c r="F1286" s="9" t="s">
        <v>1340</v>
      </c>
      <c r="H1286" s="9" t="s">
        <v>1213</v>
      </c>
      <c r="I1286" s="9" t="s">
        <v>1624</v>
      </c>
      <c r="K1286" s="100">
        <f t="shared" si="453"/>
        <v>4</v>
      </c>
      <c r="L1286" s="100"/>
      <c r="M1286" s="100"/>
      <c r="N1286" s="100"/>
      <c r="O1286" s="100"/>
      <c r="P1286" s="101">
        <f t="shared" si="454"/>
        <v>3</v>
      </c>
      <c r="Q1286" s="102">
        <f t="shared" si="455"/>
        <v>1</v>
      </c>
      <c r="R1286" s="102">
        <f t="shared" si="456"/>
        <v>2</v>
      </c>
      <c r="S1286" s="102">
        <f t="shared" si="457"/>
        <v>4</v>
      </c>
      <c r="T1286" s="102">
        <f t="shared" si="458"/>
        <v>1</v>
      </c>
      <c r="U1286" s="102">
        <f t="shared" si="459"/>
        <v>2</v>
      </c>
      <c r="V1286" s="102">
        <f t="shared" si="460"/>
        <v>3</v>
      </c>
      <c r="W1286" s="102">
        <f t="shared" si="461"/>
        <v>2</v>
      </c>
      <c r="X1286" s="102">
        <f t="shared" si="462"/>
        <v>4</v>
      </c>
      <c r="Y1286" s="102">
        <f t="shared" si="463"/>
        <v>1</v>
      </c>
      <c r="Z1286" s="102">
        <f t="shared" si="464"/>
        <v>4</v>
      </c>
      <c r="AA1286" s="100" t="b">
        <f t="shared" si="465"/>
        <v>1</v>
      </c>
      <c r="AB1286" s="100">
        <f t="array" ref="AB1286">IF($AA1286,MEDIAN(IF(G1SelectionMask="x",IF(INDEX(RawDataRefData,$E1286,0)&gt;0,INDEX(RawDataRefData,$E1286,0)),"")),"")</f>
        <v>2</v>
      </c>
      <c r="AC1286" s="100">
        <f t="array" ref="AC1286">IF($AA1286,QUARTILE(IF(G1SelectionMask="x",IF(INDEX(RawDataRefData,$E1286,0)&gt;0,INDEX(RawDataRefData,$E1286,0)),""),1),"")</f>
        <v>1.5</v>
      </c>
      <c r="AD1286" s="100">
        <f t="array" ref="AD1286">IF($AA1286,QUARTILE(IF(G1SelectionMask="x",IF(INDEX(RawDataRefData,$E1286,0)&gt;0,INDEX(RawDataRefData,$E1286,0)),""),3),"")</f>
        <v>3.5</v>
      </c>
      <c r="AE1286" s="100">
        <f t="array" ref="AE1286">IF($AA1286,MIN(IF(G1SelectionMask="x",IF(INDEX(RawDataRefData,$E1286,0)&gt;0,INDEX(RawDataRefData,$E1286,0)),"")),"")</f>
        <v>1</v>
      </c>
      <c r="AF1286" s="100">
        <f t="array" ref="AF1286">IF($AA1286,MAX(IF(G1SelectionMask="x",IF(INDEX(RawDataRefData,$E1286,0)&gt;0,INDEX(RawDataRefData,$E1286,0)),"")),"")</f>
        <v>4</v>
      </c>
      <c r="AG1286" s="100">
        <f t="shared" si="466"/>
        <v>2.4545454545454546</v>
      </c>
      <c r="AH1286" s="100">
        <f t="array" ref="AH1286">IF($AA1286,STDEVA(IF(G1SelectionMask="x",IF(INDEX(RawDataRefData,$E1286,0)&gt;0,INDEX(RawDataRefData,$E1286,0)),"")),"")</f>
        <v>1.213559752433836</v>
      </c>
      <c r="AI1286" s="101" t="b">
        <f t="shared" si="467"/>
        <v>1</v>
      </c>
      <c r="AJ1286" s="101">
        <f t="array" ref="AJ1286">IF($AI1286,MEDIAN(IF(G2SelectionMask="x",IF(INDEX(RawDataRefData,$E1286,0)&gt;0,INDEX(RawDataRefData,$E1286,0)),"")),"")</f>
        <v>2</v>
      </c>
      <c r="AK1286" s="101">
        <f t="array" ref="AK1286">IF($AI1286,QUARTILE(IF(G2SelectionMask="x",IF(INDEX(RawDataRefData,$E1286,0)&gt;0,INDEX(RawDataRefData,$E1286,0)),""),1),"")</f>
        <v>1</v>
      </c>
      <c r="AL1286" s="101">
        <f t="array" ref="AL1286">IF($AI1286,QUARTILE(IF(G2SelectionMask="x",IF(INDEX(RawDataRefData,$E1286,0)&gt;0,INDEX(RawDataRefData,$E1286,0)),""),3),"")</f>
        <v>3</v>
      </c>
      <c r="AM1286" s="101">
        <f t="array" ref="AM1286">IF($AI1286,MIN(IF(G2SelectionMask="x",IF(INDEX(RawDataRefData,$E1286,0)&gt;0,INDEX(RawDataRefData,$E1286,0)),"")),"")</f>
        <v>1</v>
      </c>
      <c r="AN1286" s="101">
        <f t="array" ref="AN1286">IF($AI1286,MAX(IF(G2SelectionMask="x",IF(INDEX(RawDataRefData,$E1286,0)&gt;0,INDEX(RawDataRefData,$E1286,0)),"")),"")</f>
        <v>4</v>
      </c>
      <c r="AO1286" s="101">
        <f t="shared" si="469"/>
        <v>2.1818181818181817</v>
      </c>
      <c r="AP1286" s="101">
        <f t="array" ref="AP1286">IF($AI1286,STDEVA(IF(G2SelectionMask="x",IF(INDEX(RawDataRefData,$E1286,0)&gt;0,INDEX(RawDataRefData,$E1286,0)),"")),"")</f>
        <v>1.2504544628399561</v>
      </c>
      <c r="AQ1286" s="100" t="b">
        <f t="shared" si="470"/>
        <v>0</v>
      </c>
      <c r="AR1286" s="100" t="str">
        <f t="array" ref="AR1286">IF($AQ1286,MEDIAN(IF(G3SelectionMask="x",IF(INDEX(RawDataRefData,$E1286,0)&gt;0,INDEX(RawDataRefData,$E1286,0)),"")),"")</f>
        <v/>
      </c>
      <c r="AS1286" s="100" t="str">
        <f t="array" ref="AS1286">IF($AQ1286,QUARTILE(IF(G3SelectionMask="x",IF(INDEX(RawDataRefData,$E1286,0)&gt;0,INDEX(RawDataRefData,$E1286,0)),""),1),"")</f>
        <v/>
      </c>
      <c r="AT1286" s="100" t="str">
        <f t="array" ref="AT1286">IF($AQ1286,QUARTILE(IF(G3SelectionMask="x",IF(INDEX(RawDataRefData,$E1286,0)&gt;0,INDEX(RawDataRefData,$E1286,0)),""),3),"")</f>
        <v/>
      </c>
      <c r="AU1286" s="100" t="str">
        <f t="array" ref="AU1286">IF($AQ1286,MIN(IF(G3SelectionMask="x",IF(INDEX(RawDataRefData,$E1286,0)&gt;0,INDEX(RawDataRefData,$E1286,0)),"")),"")</f>
        <v/>
      </c>
      <c r="AV1286" s="100" t="str">
        <f t="array" ref="AV1286">IF($AQ1286,MAX(IF(G3SelectionMask="x",IF(INDEX(RawDataRefData,$E1286,0)&gt;0,INDEX(RawDataRefData,$E1286,0)),"")),"")</f>
        <v/>
      </c>
      <c r="AW1286" s="100" t="str">
        <f t="shared" si="471"/>
        <v/>
      </c>
      <c r="AX1286" s="100" t="str">
        <f t="array" ref="AX1286">IF($AQ1286,STDEVA(IF(G3SelectionMask="x",IF(INDEX(RawDataRefData,$E1286,0)&gt;0,INDEX(RawDataRefData,$E1286,0)),"")),"")</f>
        <v/>
      </c>
      <c r="AY1286" s="101" t="b">
        <f t="shared" si="472"/>
        <v>0</v>
      </c>
      <c r="AZ1286" s="101" t="str">
        <f t="array" ref="AZ1286">IF($AY1286,MEDIAN(IF(G4SelectionMask="x",IF(INDEX(RawDataRefData,$E1286,0)&gt;0,INDEX(RawDataRefData,$E1286,0)),"")),"")</f>
        <v/>
      </c>
      <c r="BA1286" s="101" t="str">
        <f t="array" ref="BA1286">IF($AY1286,QUARTILE(IF(G4SelectionMask="x",IF(INDEX(RawDataRefData,$E1286,0)&gt;0,INDEX(RawDataRefData,$E1286,0)),""),1),"")</f>
        <v/>
      </c>
      <c r="BB1286" s="101" t="str">
        <f t="array" ref="BB1286">IF($AY1286,QUARTILE(IF(G4SelectionMask="x",IF(INDEX(RawDataRefData,$E1286,0)&gt;0,INDEX(RawDataRefData,$E1286,0)),""),3),"")</f>
        <v/>
      </c>
      <c r="BC1286" s="101" t="str">
        <f t="array" ref="BC1286">IF($AY1286,MIN(IF(G4SelectionMask="x",IF(INDEX(RawDataRefData,$E1286,0)&gt;0,INDEX(RawDataRefData,$E1286,0)),"")),"")</f>
        <v/>
      </c>
      <c r="BD1286" s="101" t="str">
        <f t="array" ref="BD1286">IF($AY1286,MAX(IF(G4SelectionMask="x",IF(INDEX(RawDataRefData,$E1286,0)&gt;0,INDEX(RawDataRefData,$E1286,0)),"")),"")</f>
        <v/>
      </c>
      <c r="BE1286" s="101" t="str">
        <f t="shared" si="473"/>
        <v/>
      </c>
      <c r="BF1286" s="101" t="str">
        <f t="array" ref="BF1286">IF($AY1286,STDEVA(IF(G4SelectionMask="x",IF(INDEX(RawDataRefData,$E1286,0)&gt;0,INDEX(RawDataRefData,$E1286,0)),"")),"")</f>
        <v/>
      </c>
      <c r="BG1286" s="100" t="b">
        <f t="shared" si="474"/>
        <v>0</v>
      </c>
      <c r="BH1286" s="100" t="str">
        <f t="array" ref="BH1286">IF($BG1286,MEDIAN(IF(G5SelectionMask="x",IF(INDEX(RawDataRefData,$E1286,0)&gt;0,INDEX(RawDataRefData,$E1286,0)),"")),"")</f>
        <v/>
      </c>
      <c r="BI1286" s="100" t="str">
        <f t="array" ref="BI1286">IF($BG1286,QUARTILE(IF(G5SelectionMask="x",IF(INDEX(RawDataRefData,$E1286,0)&gt;0,INDEX(RawDataRefData,$E1286,0)),""),1),"")</f>
        <v/>
      </c>
      <c r="BJ1286" s="100" t="str">
        <f t="array" ref="BJ1286">IF($BG1286,QUARTILE(IF(G5SelectionMask="x",IF(INDEX(RawDataRefData,$E1286,0)&gt;0,INDEX(RawDataRefData,$E1286,0)),""),3),"")</f>
        <v/>
      </c>
      <c r="BK1286" s="100" t="str">
        <f t="array" ref="BK1286">IF($BG1286,MIN(IF(G5SelectionMask="x",IF(INDEX(RawDataRefData,$E1286,0)&gt;0,INDEX(RawDataRefData,$E1286,0)),"")),"")</f>
        <v/>
      </c>
      <c r="BL1286" s="100" t="str">
        <f t="array" ref="BL1286">IF($BG1286,MAX(IF(G5SelectionMask="x",IF(INDEX(RawDataRefData,$E1286,0)&gt;0,INDEX(RawDataRefData,$E1286,0)),"")),"")</f>
        <v/>
      </c>
      <c r="BM1286" s="100" t="str">
        <f t="shared" si="475"/>
        <v/>
      </c>
      <c r="BN1286" s="103" t="str">
        <f t="array" ref="BN1286">IF($BG1286,STDEVA(IF(G5SelectionMask="x",IF(INDEX(RawDataRefData,$E1286,0)&gt;0,INDEX(RawDataRefData,$E1286,0)),"")),"")</f>
        <v/>
      </c>
      <c r="BO1286" s="104"/>
      <c r="BP1286" s="106">
        <v>4</v>
      </c>
      <c r="BQ1286" s="106">
        <v>3</v>
      </c>
      <c r="BR1286" s="106">
        <v>1</v>
      </c>
      <c r="BS1286" s="106">
        <v>2</v>
      </c>
      <c r="BT1286" s="106">
        <v>4</v>
      </c>
      <c r="BU1286" s="106">
        <v>1</v>
      </c>
      <c r="BV1286" s="106">
        <v>2</v>
      </c>
      <c r="BW1286" s="106">
        <v>3</v>
      </c>
      <c r="BX1286" s="106">
        <v>2</v>
      </c>
      <c r="BY1286" s="106">
        <v>4</v>
      </c>
      <c r="BZ1286" s="106">
        <v>1</v>
      </c>
      <c r="CA1286" s="106">
        <v>4</v>
      </c>
      <c r="CB1286" s="106">
        <v>3</v>
      </c>
      <c r="CC1286" s="106">
        <v>1</v>
      </c>
      <c r="CD1286" s="106">
        <v>1</v>
      </c>
    </row>
    <row r="1287" spans="1:82" hidden="1" x14ac:dyDescent="0.2">
      <c r="A1287" s="33" t="e">
        <f t="shared" si="476"/>
        <v>#NAME?</v>
      </c>
      <c r="B1287" s="218"/>
      <c r="C1287" s="212"/>
      <c r="D1287" s="224"/>
      <c r="E1287" s="72">
        <f t="shared" si="468"/>
        <v>1278</v>
      </c>
      <c r="F1287" s="9" t="s">
        <v>1341</v>
      </c>
      <c r="H1287" s="9" t="s">
        <v>1213</v>
      </c>
      <c r="I1287" s="9" t="s">
        <v>1624</v>
      </c>
      <c r="K1287" s="100">
        <f t="shared" si="453"/>
        <v>4</v>
      </c>
      <c r="L1287" s="100"/>
      <c r="M1287" s="100"/>
      <c r="N1287" s="100"/>
      <c r="O1287" s="100"/>
      <c r="P1287" s="101">
        <f t="shared" si="454"/>
        <v>3</v>
      </c>
      <c r="Q1287" s="102">
        <f t="shared" si="455"/>
        <v>4</v>
      </c>
      <c r="R1287" s="102">
        <f t="shared" si="456"/>
        <v>2</v>
      </c>
      <c r="S1287" s="102">
        <f t="shared" si="457"/>
        <v>3</v>
      </c>
      <c r="T1287" s="102">
        <f t="shared" si="458"/>
        <v>4</v>
      </c>
      <c r="U1287" s="102">
        <f t="shared" si="459"/>
        <v>1</v>
      </c>
      <c r="V1287" s="102">
        <f t="shared" si="460"/>
        <v>4</v>
      </c>
      <c r="W1287" s="102">
        <f t="shared" si="461"/>
        <v>2</v>
      </c>
      <c r="X1287" s="102">
        <f t="shared" si="462"/>
        <v>1</v>
      </c>
      <c r="Y1287" s="102">
        <f t="shared" si="463"/>
        <v>1</v>
      </c>
      <c r="Z1287" s="102">
        <f t="shared" si="464"/>
        <v>3</v>
      </c>
      <c r="AA1287" s="100" t="b">
        <f t="shared" si="465"/>
        <v>1</v>
      </c>
      <c r="AB1287" s="100">
        <f t="array" ref="AB1287">IF($AA1287,MEDIAN(IF(G1SelectionMask="x",IF(INDEX(RawDataRefData,$E1287,0)&gt;0,INDEX(RawDataRefData,$E1287,0)),"")),"")</f>
        <v>3</v>
      </c>
      <c r="AC1287" s="100">
        <f t="array" ref="AC1287">IF($AA1287,QUARTILE(IF(G1SelectionMask="x",IF(INDEX(RawDataRefData,$E1287,0)&gt;0,INDEX(RawDataRefData,$E1287,0)),""),1),"")</f>
        <v>1.5</v>
      </c>
      <c r="AD1287" s="100">
        <f t="array" ref="AD1287">IF($AA1287,QUARTILE(IF(G1SelectionMask="x",IF(INDEX(RawDataRefData,$E1287,0)&gt;0,INDEX(RawDataRefData,$E1287,0)),""),3),"")</f>
        <v>3.5</v>
      </c>
      <c r="AE1287" s="100">
        <f t="array" ref="AE1287">IF($AA1287,MIN(IF(G1SelectionMask="x",IF(INDEX(RawDataRefData,$E1287,0)&gt;0,INDEX(RawDataRefData,$E1287,0)),"")),"")</f>
        <v>1</v>
      </c>
      <c r="AF1287" s="100">
        <f t="array" ref="AF1287">IF($AA1287,MAX(IF(G1SelectionMask="x",IF(INDEX(RawDataRefData,$E1287,0)&gt;0,INDEX(RawDataRefData,$E1287,0)),"")),"")</f>
        <v>4</v>
      </c>
      <c r="AG1287" s="100">
        <f t="shared" si="466"/>
        <v>2.5454545454545454</v>
      </c>
      <c r="AH1287" s="100">
        <f t="array" ref="AH1287">IF($AA1287,STDEVA(IF(G1SelectionMask="x",IF(INDEX(RawDataRefData,$E1287,0)&gt;0,INDEX(RawDataRefData,$E1287,0)),"")),"")</f>
        <v>1.213559752433836</v>
      </c>
      <c r="AI1287" s="101" t="b">
        <f t="shared" si="467"/>
        <v>1</v>
      </c>
      <c r="AJ1287" s="101">
        <f t="array" ref="AJ1287">IF($AI1287,MEDIAN(IF(G2SelectionMask="x",IF(INDEX(RawDataRefData,$E1287,0)&gt;0,INDEX(RawDataRefData,$E1287,0)),"")),"")</f>
        <v>3</v>
      </c>
      <c r="AK1287" s="101">
        <f t="array" ref="AK1287">IF($AI1287,QUARTILE(IF(G2SelectionMask="x",IF(INDEX(RawDataRefData,$E1287,0)&gt;0,INDEX(RawDataRefData,$E1287,0)),""),1),"")</f>
        <v>2</v>
      </c>
      <c r="AL1287" s="101">
        <f t="array" ref="AL1287">IF($AI1287,QUARTILE(IF(G2SelectionMask="x",IF(INDEX(RawDataRefData,$E1287,0)&gt;0,INDEX(RawDataRefData,$E1287,0)),""),3),"")</f>
        <v>4</v>
      </c>
      <c r="AM1287" s="101">
        <f t="array" ref="AM1287">IF($AI1287,MIN(IF(G2SelectionMask="x",IF(INDEX(RawDataRefData,$E1287,0)&gt;0,INDEX(RawDataRefData,$E1287,0)),"")),"")</f>
        <v>1</v>
      </c>
      <c r="AN1287" s="101">
        <f t="array" ref="AN1287">IF($AI1287,MAX(IF(G2SelectionMask="x",IF(INDEX(RawDataRefData,$E1287,0)&gt;0,INDEX(RawDataRefData,$E1287,0)),"")),"")</f>
        <v>4</v>
      </c>
      <c r="AO1287" s="101">
        <f t="shared" si="469"/>
        <v>2.8181818181818183</v>
      </c>
      <c r="AP1287" s="101">
        <f t="array" ref="AP1287">IF($AI1287,STDEVA(IF(G2SelectionMask="x",IF(INDEX(RawDataRefData,$E1287,0)&gt;0,INDEX(RawDataRefData,$E1287,0)),"")),"")</f>
        <v>1.1677484162422846</v>
      </c>
      <c r="AQ1287" s="100" t="b">
        <f t="shared" si="470"/>
        <v>0</v>
      </c>
      <c r="AR1287" s="100" t="str">
        <f t="array" ref="AR1287">IF($AQ1287,MEDIAN(IF(G3SelectionMask="x",IF(INDEX(RawDataRefData,$E1287,0)&gt;0,INDEX(RawDataRefData,$E1287,0)),"")),"")</f>
        <v/>
      </c>
      <c r="AS1287" s="100" t="str">
        <f t="array" ref="AS1287">IF($AQ1287,QUARTILE(IF(G3SelectionMask="x",IF(INDEX(RawDataRefData,$E1287,0)&gt;0,INDEX(RawDataRefData,$E1287,0)),""),1),"")</f>
        <v/>
      </c>
      <c r="AT1287" s="100" t="str">
        <f t="array" ref="AT1287">IF($AQ1287,QUARTILE(IF(G3SelectionMask="x",IF(INDEX(RawDataRefData,$E1287,0)&gt;0,INDEX(RawDataRefData,$E1287,0)),""),3),"")</f>
        <v/>
      </c>
      <c r="AU1287" s="100" t="str">
        <f t="array" ref="AU1287">IF($AQ1287,MIN(IF(G3SelectionMask="x",IF(INDEX(RawDataRefData,$E1287,0)&gt;0,INDEX(RawDataRefData,$E1287,0)),"")),"")</f>
        <v/>
      </c>
      <c r="AV1287" s="100" t="str">
        <f t="array" ref="AV1287">IF($AQ1287,MAX(IF(G3SelectionMask="x",IF(INDEX(RawDataRefData,$E1287,0)&gt;0,INDEX(RawDataRefData,$E1287,0)),"")),"")</f>
        <v/>
      </c>
      <c r="AW1287" s="100" t="str">
        <f t="shared" si="471"/>
        <v/>
      </c>
      <c r="AX1287" s="100" t="str">
        <f t="array" ref="AX1287">IF($AQ1287,STDEVA(IF(G3SelectionMask="x",IF(INDEX(RawDataRefData,$E1287,0)&gt;0,INDEX(RawDataRefData,$E1287,0)),"")),"")</f>
        <v/>
      </c>
      <c r="AY1287" s="101" t="b">
        <f t="shared" si="472"/>
        <v>0</v>
      </c>
      <c r="AZ1287" s="101" t="str">
        <f t="array" ref="AZ1287">IF($AY1287,MEDIAN(IF(G4SelectionMask="x",IF(INDEX(RawDataRefData,$E1287,0)&gt;0,INDEX(RawDataRefData,$E1287,0)),"")),"")</f>
        <v/>
      </c>
      <c r="BA1287" s="101" t="str">
        <f t="array" ref="BA1287">IF($AY1287,QUARTILE(IF(G4SelectionMask="x",IF(INDEX(RawDataRefData,$E1287,0)&gt;0,INDEX(RawDataRefData,$E1287,0)),""),1),"")</f>
        <v/>
      </c>
      <c r="BB1287" s="101" t="str">
        <f t="array" ref="BB1287">IF($AY1287,QUARTILE(IF(G4SelectionMask="x",IF(INDEX(RawDataRefData,$E1287,0)&gt;0,INDEX(RawDataRefData,$E1287,0)),""),3),"")</f>
        <v/>
      </c>
      <c r="BC1287" s="101" t="str">
        <f t="array" ref="BC1287">IF($AY1287,MIN(IF(G4SelectionMask="x",IF(INDEX(RawDataRefData,$E1287,0)&gt;0,INDEX(RawDataRefData,$E1287,0)),"")),"")</f>
        <v/>
      </c>
      <c r="BD1287" s="101" t="str">
        <f t="array" ref="BD1287">IF($AY1287,MAX(IF(G4SelectionMask="x",IF(INDEX(RawDataRefData,$E1287,0)&gt;0,INDEX(RawDataRefData,$E1287,0)),"")),"")</f>
        <v/>
      </c>
      <c r="BE1287" s="101" t="str">
        <f t="shared" si="473"/>
        <v/>
      </c>
      <c r="BF1287" s="101" t="str">
        <f t="array" ref="BF1287">IF($AY1287,STDEVA(IF(G4SelectionMask="x",IF(INDEX(RawDataRefData,$E1287,0)&gt;0,INDEX(RawDataRefData,$E1287,0)),"")),"")</f>
        <v/>
      </c>
      <c r="BG1287" s="100" t="b">
        <f t="shared" si="474"/>
        <v>0</v>
      </c>
      <c r="BH1287" s="100" t="str">
        <f t="array" ref="BH1287">IF($BG1287,MEDIAN(IF(G5SelectionMask="x",IF(INDEX(RawDataRefData,$E1287,0)&gt;0,INDEX(RawDataRefData,$E1287,0)),"")),"")</f>
        <v/>
      </c>
      <c r="BI1287" s="100" t="str">
        <f t="array" ref="BI1287">IF($BG1287,QUARTILE(IF(G5SelectionMask="x",IF(INDEX(RawDataRefData,$E1287,0)&gt;0,INDEX(RawDataRefData,$E1287,0)),""),1),"")</f>
        <v/>
      </c>
      <c r="BJ1287" s="100" t="str">
        <f t="array" ref="BJ1287">IF($BG1287,QUARTILE(IF(G5SelectionMask="x",IF(INDEX(RawDataRefData,$E1287,0)&gt;0,INDEX(RawDataRefData,$E1287,0)),""),3),"")</f>
        <v/>
      </c>
      <c r="BK1287" s="100" t="str">
        <f t="array" ref="BK1287">IF($BG1287,MIN(IF(G5SelectionMask="x",IF(INDEX(RawDataRefData,$E1287,0)&gt;0,INDEX(RawDataRefData,$E1287,0)),"")),"")</f>
        <v/>
      </c>
      <c r="BL1287" s="100" t="str">
        <f t="array" ref="BL1287">IF($BG1287,MAX(IF(G5SelectionMask="x",IF(INDEX(RawDataRefData,$E1287,0)&gt;0,INDEX(RawDataRefData,$E1287,0)),"")),"")</f>
        <v/>
      </c>
      <c r="BM1287" s="100" t="str">
        <f t="shared" si="475"/>
        <v/>
      </c>
      <c r="BN1287" s="103" t="str">
        <f t="array" ref="BN1287">IF($BG1287,STDEVA(IF(G5SelectionMask="x",IF(INDEX(RawDataRefData,$E1287,0)&gt;0,INDEX(RawDataRefData,$E1287,0)),"")),"")</f>
        <v/>
      </c>
      <c r="BO1287" s="104"/>
      <c r="BP1287" s="106">
        <v>4</v>
      </c>
      <c r="BQ1287" s="106">
        <v>3</v>
      </c>
      <c r="BR1287" s="106">
        <v>4</v>
      </c>
      <c r="BS1287" s="106">
        <v>2</v>
      </c>
      <c r="BT1287" s="106">
        <v>3</v>
      </c>
      <c r="BU1287" s="106">
        <v>4</v>
      </c>
      <c r="BV1287" s="106">
        <v>1</v>
      </c>
      <c r="BW1287" s="106">
        <v>4</v>
      </c>
      <c r="BX1287" s="106">
        <v>2</v>
      </c>
      <c r="BY1287" s="106">
        <v>1</v>
      </c>
      <c r="BZ1287" s="106">
        <v>1</v>
      </c>
      <c r="CA1287" s="106">
        <v>3</v>
      </c>
      <c r="CB1287" s="106">
        <v>4</v>
      </c>
      <c r="CC1287" s="106">
        <v>2</v>
      </c>
      <c r="CD1287" s="106">
        <v>1</v>
      </c>
    </row>
    <row r="1288" spans="1:82" hidden="1" x14ac:dyDescent="0.2">
      <c r="A1288" s="33" t="e">
        <f t="shared" si="476"/>
        <v>#NAME?</v>
      </c>
      <c r="B1288" s="218"/>
      <c r="C1288" s="212"/>
      <c r="D1288" s="224"/>
      <c r="E1288" s="72">
        <f t="shared" si="468"/>
        <v>1279</v>
      </c>
      <c r="F1288" s="9" t="s">
        <v>1342</v>
      </c>
      <c r="H1288" s="9" t="s">
        <v>1213</v>
      </c>
      <c r="I1288" s="9" t="s">
        <v>1624</v>
      </c>
      <c r="K1288" s="100">
        <f t="shared" si="453"/>
        <v>2</v>
      </c>
      <c r="L1288" s="100"/>
      <c r="M1288" s="100"/>
      <c r="N1288" s="100"/>
      <c r="O1288" s="100"/>
      <c r="P1288" s="101">
        <f t="shared" si="454"/>
        <v>3</v>
      </c>
      <c r="Q1288" s="102">
        <f t="shared" si="455"/>
        <v>1</v>
      </c>
      <c r="R1288" s="102">
        <f t="shared" si="456"/>
        <v>2</v>
      </c>
      <c r="S1288" s="102">
        <f t="shared" si="457"/>
        <v>4</v>
      </c>
      <c r="T1288" s="102">
        <f t="shared" si="458"/>
        <v>2</v>
      </c>
      <c r="U1288" s="102">
        <f t="shared" si="459"/>
        <v>1</v>
      </c>
      <c r="V1288" s="102">
        <f t="shared" si="460"/>
        <v>3</v>
      </c>
      <c r="W1288" s="102">
        <f t="shared" si="461"/>
        <v>3</v>
      </c>
      <c r="X1288" s="102">
        <f t="shared" si="462"/>
        <v>2</v>
      </c>
      <c r="Y1288" s="102">
        <f t="shared" si="463"/>
        <v>2</v>
      </c>
      <c r="Z1288" s="102">
        <f t="shared" si="464"/>
        <v>3</v>
      </c>
      <c r="AA1288" s="100" t="b">
        <f t="shared" si="465"/>
        <v>1</v>
      </c>
      <c r="AB1288" s="100">
        <f t="array" ref="AB1288">IF($AA1288,MEDIAN(IF(G1SelectionMask="x",IF(INDEX(RawDataRefData,$E1288,0)&gt;0,INDEX(RawDataRefData,$E1288,0)),"")),"")</f>
        <v>2</v>
      </c>
      <c r="AC1288" s="100">
        <f t="array" ref="AC1288">IF($AA1288,QUARTILE(IF(G1SelectionMask="x",IF(INDEX(RawDataRefData,$E1288,0)&gt;0,INDEX(RawDataRefData,$E1288,0)),""),1),"")</f>
        <v>2</v>
      </c>
      <c r="AD1288" s="100">
        <f t="array" ref="AD1288">IF($AA1288,QUARTILE(IF(G1SelectionMask="x",IF(INDEX(RawDataRefData,$E1288,0)&gt;0,INDEX(RawDataRefData,$E1288,0)),""),3),"")</f>
        <v>3</v>
      </c>
      <c r="AE1288" s="100">
        <f t="array" ref="AE1288">IF($AA1288,MIN(IF(G1SelectionMask="x",IF(INDEX(RawDataRefData,$E1288,0)&gt;0,INDEX(RawDataRefData,$E1288,0)),"")),"")</f>
        <v>1</v>
      </c>
      <c r="AF1288" s="100">
        <f t="array" ref="AF1288">IF($AA1288,MAX(IF(G1SelectionMask="x",IF(INDEX(RawDataRefData,$E1288,0)&gt;0,INDEX(RawDataRefData,$E1288,0)),"")),"")</f>
        <v>4</v>
      </c>
      <c r="AG1288" s="100">
        <f t="shared" si="466"/>
        <v>2.3636363636363638</v>
      </c>
      <c r="AH1288" s="100">
        <f t="array" ref="AH1288">IF($AA1288,STDEVA(IF(G1SelectionMask="x",IF(INDEX(RawDataRefData,$E1288,0)&gt;0,INDEX(RawDataRefData,$E1288,0)),"")),"")</f>
        <v>0.9244162777371755</v>
      </c>
      <c r="AI1288" s="101" t="b">
        <f t="shared" si="467"/>
        <v>1</v>
      </c>
      <c r="AJ1288" s="101">
        <f t="array" ref="AJ1288">IF($AI1288,MEDIAN(IF(G2SelectionMask="x",IF(INDEX(RawDataRefData,$E1288,0)&gt;0,INDEX(RawDataRefData,$E1288,0)),"")),"")</f>
        <v>3</v>
      </c>
      <c r="AK1288" s="101">
        <f t="array" ref="AK1288">IF($AI1288,QUARTILE(IF(G2SelectionMask="x",IF(INDEX(RawDataRefData,$E1288,0)&gt;0,INDEX(RawDataRefData,$E1288,0)),""),1),"")</f>
        <v>2</v>
      </c>
      <c r="AL1288" s="101">
        <f t="array" ref="AL1288">IF($AI1288,QUARTILE(IF(G2SelectionMask="x",IF(INDEX(RawDataRefData,$E1288,0)&gt;0,INDEX(RawDataRefData,$E1288,0)),""),3),"")</f>
        <v>3</v>
      </c>
      <c r="AM1288" s="101">
        <f t="array" ref="AM1288">IF($AI1288,MIN(IF(G2SelectionMask="x",IF(INDEX(RawDataRefData,$E1288,0)&gt;0,INDEX(RawDataRefData,$E1288,0)),"")),"")</f>
        <v>1</v>
      </c>
      <c r="AN1288" s="101">
        <f t="array" ref="AN1288">IF($AI1288,MAX(IF(G2SelectionMask="x",IF(INDEX(RawDataRefData,$E1288,0)&gt;0,INDEX(RawDataRefData,$E1288,0)),"")),"")</f>
        <v>4</v>
      </c>
      <c r="AO1288" s="101">
        <f t="shared" si="469"/>
        <v>2.6363636363636362</v>
      </c>
      <c r="AP1288" s="101">
        <f t="array" ref="AP1288">IF($AI1288,STDEVA(IF(G2SelectionMask="x",IF(INDEX(RawDataRefData,$E1288,0)&gt;0,INDEX(RawDataRefData,$E1288,0)),"")),"")</f>
        <v>1.0269106361049412</v>
      </c>
      <c r="AQ1288" s="100" t="b">
        <f t="shared" si="470"/>
        <v>0</v>
      </c>
      <c r="AR1288" s="100" t="str">
        <f t="array" ref="AR1288">IF($AQ1288,MEDIAN(IF(G3SelectionMask="x",IF(INDEX(RawDataRefData,$E1288,0)&gt;0,INDEX(RawDataRefData,$E1288,0)),"")),"")</f>
        <v/>
      </c>
      <c r="AS1288" s="100" t="str">
        <f t="array" ref="AS1288">IF($AQ1288,QUARTILE(IF(G3SelectionMask="x",IF(INDEX(RawDataRefData,$E1288,0)&gt;0,INDEX(RawDataRefData,$E1288,0)),""),1),"")</f>
        <v/>
      </c>
      <c r="AT1288" s="100" t="str">
        <f t="array" ref="AT1288">IF($AQ1288,QUARTILE(IF(G3SelectionMask="x",IF(INDEX(RawDataRefData,$E1288,0)&gt;0,INDEX(RawDataRefData,$E1288,0)),""),3),"")</f>
        <v/>
      </c>
      <c r="AU1288" s="100" t="str">
        <f t="array" ref="AU1288">IF($AQ1288,MIN(IF(G3SelectionMask="x",IF(INDEX(RawDataRefData,$E1288,0)&gt;0,INDEX(RawDataRefData,$E1288,0)),"")),"")</f>
        <v/>
      </c>
      <c r="AV1288" s="100" t="str">
        <f t="array" ref="AV1288">IF($AQ1288,MAX(IF(G3SelectionMask="x",IF(INDEX(RawDataRefData,$E1288,0)&gt;0,INDEX(RawDataRefData,$E1288,0)),"")),"")</f>
        <v/>
      </c>
      <c r="AW1288" s="100" t="str">
        <f t="shared" si="471"/>
        <v/>
      </c>
      <c r="AX1288" s="100" t="str">
        <f t="array" ref="AX1288">IF($AQ1288,STDEVA(IF(G3SelectionMask="x",IF(INDEX(RawDataRefData,$E1288,0)&gt;0,INDEX(RawDataRefData,$E1288,0)),"")),"")</f>
        <v/>
      </c>
      <c r="AY1288" s="101" t="b">
        <f t="shared" si="472"/>
        <v>0</v>
      </c>
      <c r="AZ1288" s="101" t="str">
        <f t="array" ref="AZ1288">IF($AY1288,MEDIAN(IF(G4SelectionMask="x",IF(INDEX(RawDataRefData,$E1288,0)&gt;0,INDEX(RawDataRefData,$E1288,0)),"")),"")</f>
        <v/>
      </c>
      <c r="BA1288" s="101" t="str">
        <f t="array" ref="BA1288">IF($AY1288,QUARTILE(IF(G4SelectionMask="x",IF(INDEX(RawDataRefData,$E1288,0)&gt;0,INDEX(RawDataRefData,$E1288,0)),""),1),"")</f>
        <v/>
      </c>
      <c r="BB1288" s="101" t="str">
        <f t="array" ref="BB1288">IF($AY1288,QUARTILE(IF(G4SelectionMask="x",IF(INDEX(RawDataRefData,$E1288,0)&gt;0,INDEX(RawDataRefData,$E1288,0)),""),3),"")</f>
        <v/>
      </c>
      <c r="BC1288" s="101" t="str">
        <f t="array" ref="BC1288">IF($AY1288,MIN(IF(G4SelectionMask="x",IF(INDEX(RawDataRefData,$E1288,0)&gt;0,INDEX(RawDataRefData,$E1288,0)),"")),"")</f>
        <v/>
      </c>
      <c r="BD1288" s="101" t="str">
        <f t="array" ref="BD1288">IF($AY1288,MAX(IF(G4SelectionMask="x",IF(INDEX(RawDataRefData,$E1288,0)&gt;0,INDEX(RawDataRefData,$E1288,0)),"")),"")</f>
        <v/>
      </c>
      <c r="BE1288" s="101" t="str">
        <f t="shared" si="473"/>
        <v/>
      </c>
      <c r="BF1288" s="101" t="str">
        <f t="array" ref="BF1288">IF($AY1288,STDEVA(IF(G4SelectionMask="x",IF(INDEX(RawDataRefData,$E1288,0)&gt;0,INDEX(RawDataRefData,$E1288,0)),"")),"")</f>
        <v/>
      </c>
      <c r="BG1288" s="100" t="b">
        <f t="shared" si="474"/>
        <v>0</v>
      </c>
      <c r="BH1288" s="100" t="str">
        <f t="array" ref="BH1288">IF($BG1288,MEDIAN(IF(G5SelectionMask="x",IF(INDEX(RawDataRefData,$E1288,0)&gt;0,INDEX(RawDataRefData,$E1288,0)),"")),"")</f>
        <v/>
      </c>
      <c r="BI1288" s="100" t="str">
        <f t="array" ref="BI1288">IF($BG1288,QUARTILE(IF(G5SelectionMask="x",IF(INDEX(RawDataRefData,$E1288,0)&gt;0,INDEX(RawDataRefData,$E1288,0)),""),1),"")</f>
        <v/>
      </c>
      <c r="BJ1288" s="100" t="str">
        <f t="array" ref="BJ1288">IF($BG1288,QUARTILE(IF(G5SelectionMask="x",IF(INDEX(RawDataRefData,$E1288,0)&gt;0,INDEX(RawDataRefData,$E1288,0)),""),3),"")</f>
        <v/>
      </c>
      <c r="BK1288" s="100" t="str">
        <f t="array" ref="BK1288">IF($BG1288,MIN(IF(G5SelectionMask="x",IF(INDEX(RawDataRefData,$E1288,0)&gt;0,INDEX(RawDataRefData,$E1288,0)),"")),"")</f>
        <v/>
      </c>
      <c r="BL1288" s="100" t="str">
        <f t="array" ref="BL1288">IF($BG1288,MAX(IF(G5SelectionMask="x",IF(INDEX(RawDataRefData,$E1288,0)&gt;0,INDEX(RawDataRefData,$E1288,0)),"")),"")</f>
        <v/>
      </c>
      <c r="BM1288" s="100" t="str">
        <f t="shared" si="475"/>
        <v/>
      </c>
      <c r="BN1288" s="103" t="str">
        <f t="array" ref="BN1288">IF($BG1288,STDEVA(IF(G5SelectionMask="x",IF(INDEX(RawDataRefData,$E1288,0)&gt;0,INDEX(RawDataRefData,$E1288,0)),"")),"")</f>
        <v/>
      </c>
      <c r="BO1288" s="104"/>
      <c r="BP1288" s="106">
        <v>2</v>
      </c>
      <c r="BQ1288" s="106">
        <v>3</v>
      </c>
      <c r="BR1288" s="106">
        <v>1</v>
      </c>
      <c r="BS1288" s="106">
        <v>2</v>
      </c>
      <c r="BT1288" s="106">
        <v>4</v>
      </c>
      <c r="BU1288" s="106">
        <v>2</v>
      </c>
      <c r="BV1288" s="106">
        <v>1</v>
      </c>
      <c r="BW1288" s="106">
        <v>3</v>
      </c>
      <c r="BX1288" s="106">
        <v>3</v>
      </c>
      <c r="BY1288" s="106">
        <v>2</v>
      </c>
      <c r="BZ1288" s="106">
        <v>2</v>
      </c>
      <c r="CA1288" s="106">
        <v>3</v>
      </c>
      <c r="CB1288" s="106">
        <v>3</v>
      </c>
      <c r="CC1288" s="106">
        <v>4</v>
      </c>
      <c r="CD1288" s="106">
        <v>1</v>
      </c>
    </row>
    <row r="1289" spans="1:82" hidden="1" x14ac:dyDescent="0.2">
      <c r="A1289" s="33" t="e">
        <f t="shared" si="476"/>
        <v>#NAME?</v>
      </c>
      <c r="B1289" s="218"/>
      <c r="C1289" s="212"/>
      <c r="D1289" s="224"/>
      <c r="E1289" s="72">
        <f t="shared" si="468"/>
        <v>1280</v>
      </c>
      <c r="F1289" s="9" t="s">
        <v>1343</v>
      </c>
      <c r="H1289" s="9" t="s">
        <v>1213</v>
      </c>
      <c r="I1289" s="9" t="s">
        <v>1624</v>
      </c>
      <c r="K1289" s="100">
        <f t="shared" si="453"/>
        <v>3</v>
      </c>
      <c r="L1289" s="100"/>
      <c r="M1289" s="100"/>
      <c r="N1289" s="100"/>
      <c r="O1289" s="100"/>
      <c r="P1289" s="101">
        <f t="shared" si="454"/>
        <v>2</v>
      </c>
      <c r="Q1289" s="102">
        <f t="shared" si="455"/>
        <v>3</v>
      </c>
      <c r="R1289" s="102">
        <f t="shared" si="456"/>
        <v>1</v>
      </c>
      <c r="S1289" s="102">
        <f t="shared" si="457"/>
        <v>3</v>
      </c>
      <c r="T1289" s="102">
        <f t="shared" si="458"/>
        <v>2</v>
      </c>
      <c r="U1289" s="102">
        <f t="shared" si="459"/>
        <v>3</v>
      </c>
      <c r="V1289" s="102">
        <f t="shared" si="460"/>
        <v>3</v>
      </c>
      <c r="W1289" s="102">
        <f t="shared" si="461"/>
        <v>4</v>
      </c>
      <c r="X1289" s="102">
        <f t="shared" si="462"/>
        <v>3</v>
      </c>
      <c r="Y1289" s="102">
        <f t="shared" si="463"/>
        <v>3</v>
      </c>
      <c r="Z1289" s="102">
        <f t="shared" si="464"/>
        <v>2</v>
      </c>
      <c r="AA1289" s="100" t="b">
        <f t="shared" si="465"/>
        <v>1</v>
      </c>
      <c r="AB1289" s="100">
        <f t="array" ref="AB1289">IF($AA1289,MEDIAN(IF(G1SelectionMask="x",IF(INDEX(RawDataRefData,$E1289,0)&gt;0,INDEX(RawDataRefData,$E1289,0)),"")),"")</f>
        <v>3</v>
      </c>
      <c r="AC1289" s="100">
        <f t="array" ref="AC1289">IF($AA1289,QUARTILE(IF(G1SelectionMask="x",IF(INDEX(RawDataRefData,$E1289,0)&gt;0,INDEX(RawDataRefData,$E1289,0)),""),1),"")</f>
        <v>2</v>
      </c>
      <c r="AD1289" s="100">
        <f t="array" ref="AD1289">IF($AA1289,QUARTILE(IF(G1SelectionMask="x",IF(INDEX(RawDataRefData,$E1289,0)&gt;0,INDEX(RawDataRefData,$E1289,0)),""),3),"")</f>
        <v>3</v>
      </c>
      <c r="AE1289" s="100">
        <f t="array" ref="AE1289">IF($AA1289,MIN(IF(G1SelectionMask="x",IF(INDEX(RawDataRefData,$E1289,0)&gt;0,INDEX(RawDataRefData,$E1289,0)),"")),"")</f>
        <v>1</v>
      </c>
      <c r="AF1289" s="100">
        <f t="array" ref="AF1289">IF($AA1289,MAX(IF(G1SelectionMask="x",IF(INDEX(RawDataRefData,$E1289,0)&gt;0,INDEX(RawDataRefData,$E1289,0)),"")),"")</f>
        <v>4</v>
      </c>
      <c r="AG1289" s="100">
        <f t="shared" si="466"/>
        <v>2.6363636363636362</v>
      </c>
      <c r="AH1289" s="100">
        <f t="array" ref="AH1289">IF($AA1289,STDEVA(IF(G1SelectionMask="x",IF(INDEX(RawDataRefData,$E1289,0)&gt;0,INDEX(RawDataRefData,$E1289,0)),"")),"")</f>
        <v>0.8090398349558906</v>
      </c>
      <c r="AI1289" s="101" t="b">
        <f t="shared" si="467"/>
        <v>1</v>
      </c>
      <c r="AJ1289" s="101">
        <f t="array" ref="AJ1289">IF($AI1289,MEDIAN(IF(G2SelectionMask="x",IF(INDEX(RawDataRefData,$E1289,0)&gt;0,INDEX(RawDataRefData,$E1289,0)),"")),"")</f>
        <v>3</v>
      </c>
      <c r="AK1289" s="101">
        <f t="array" ref="AK1289">IF($AI1289,QUARTILE(IF(G2SelectionMask="x",IF(INDEX(RawDataRefData,$E1289,0)&gt;0,INDEX(RawDataRefData,$E1289,0)),""),1),"")</f>
        <v>2</v>
      </c>
      <c r="AL1289" s="101">
        <f t="array" ref="AL1289">IF($AI1289,QUARTILE(IF(G2SelectionMask="x",IF(INDEX(RawDataRefData,$E1289,0)&gt;0,INDEX(RawDataRefData,$E1289,0)),""),3),"")</f>
        <v>3</v>
      </c>
      <c r="AM1289" s="101">
        <f t="array" ref="AM1289">IF($AI1289,MIN(IF(G2SelectionMask="x",IF(INDEX(RawDataRefData,$E1289,0)&gt;0,INDEX(RawDataRefData,$E1289,0)),"")),"")</f>
        <v>2</v>
      </c>
      <c r="AN1289" s="101">
        <f t="array" ref="AN1289">IF($AI1289,MAX(IF(G2SelectionMask="x",IF(INDEX(RawDataRefData,$E1289,0)&gt;0,INDEX(RawDataRefData,$E1289,0)),"")),"")</f>
        <v>4</v>
      </c>
      <c r="AO1289" s="101">
        <f t="shared" si="469"/>
        <v>2.7272727272727271</v>
      </c>
      <c r="AP1289" s="101">
        <f t="array" ref="AP1289">IF($AI1289,STDEVA(IF(G2SelectionMask="x",IF(INDEX(RawDataRefData,$E1289,0)&gt;0,INDEX(RawDataRefData,$E1289,0)),"")),"")</f>
        <v>0.78624539310689678</v>
      </c>
      <c r="AQ1289" s="100" t="b">
        <f t="shared" si="470"/>
        <v>0</v>
      </c>
      <c r="AR1289" s="100" t="str">
        <f t="array" ref="AR1289">IF($AQ1289,MEDIAN(IF(G3SelectionMask="x",IF(INDEX(RawDataRefData,$E1289,0)&gt;0,INDEX(RawDataRefData,$E1289,0)),"")),"")</f>
        <v/>
      </c>
      <c r="AS1289" s="100" t="str">
        <f t="array" ref="AS1289">IF($AQ1289,QUARTILE(IF(G3SelectionMask="x",IF(INDEX(RawDataRefData,$E1289,0)&gt;0,INDEX(RawDataRefData,$E1289,0)),""),1),"")</f>
        <v/>
      </c>
      <c r="AT1289" s="100" t="str">
        <f t="array" ref="AT1289">IF($AQ1289,QUARTILE(IF(G3SelectionMask="x",IF(INDEX(RawDataRefData,$E1289,0)&gt;0,INDEX(RawDataRefData,$E1289,0)),""),3),"")</f>
        <v/>
      </c>
      <c r="AU1289" s="100" t="str">
        <f t="array" ref="AU1289">IF($AQ1289,MIN(IF(G3SelectionMask="x",IF(INDEX(RawDataRefData,$E1289,0)&gt;0,INDEX(RawDataRefData,$E1289,0)),"")),"")</f>
        <v/>
      </c>
      <c r="AV1289" s="100" t="str">
        <f t="array" ref="AV1289">IF($AQ1289,MAX(IF(G3SelectionMask="x",IF(INDEX(RawDataRefData,$E1289,0)&gt;0,INDEX(RawDataRefData,$E1289,0)),"")),"")</f>
        <v/>
      </c>
      <c r="AW1289" s="100" t="str">
        <f t="shared" si="471"/>
        <v/>
      </c>
      <c r="AX1289" s="100" t="str">
        <f t="array" ref="AX1289">IF($AQ1289,STDEVA(IF(G3SelectionMask="x",IF(INDEX(RawDataRefData,$E1289,0)&gt;0,INDEX(RawDataRefData,$E1289,0)),"")),"")</f>
        <v/>
      </c>
      <c r="AY1289" s="101" t="b">
        <f t="shared" si="472"/>
        <v>0</v>
      </c>
      <c r="AZ1289" s="101" t="str">
        <f t="array" ref="AZ1289">IF($AY1289,MEDIAN(IF(G4SelectionMask="x",IF(INDEX(RawDataRefData,$E1289,0)&gt;0,INDEX(RawDataRefData,$E1289,0)),"")),"")</f>
        <v/>
      </c>
      <c r="BA1289" s="101" t="str">
        <f t="array" ref="BA1289">IF($AY1289,QUARTILE(IF(G4SelectionMask="x",IF(INDEX(RawDataRefData,$E1289,0)&gt;0,INDEX(RawDataRefData,$E1289,0)),""),1),"")</f>
        <v/>
      </c>
      <c r="BB1289" s="101" t="str">
        <f t="array" ref="BB1289">IF($AY1289,QUARTILE(IF(G4SelectionMask="x",IF(INDEX(RawDataRefData,$E1289,0)&gt;0,INDEX(RawDataRefData,$E1289,0)),""),3),"")</f>
        <v/>
      </c>
      <c r="BC1289" s="101" t="str">
        <f t="array" ref="BC1289">IF($AY1289,MIN(IF(G4SelectionMask="x",IF(INDEX(RawDataRefData,$E1289,0)&gt;0,INDEX(RawDataRefData,$E1289,0)),"")),"")</f>
        <v/>
      </c>
      <c r="BD1289" s="101" t="str">
        <f t="array" ref="BD1289">IF($AY1289,MAX(IF(G4SelectionMask="x",IF(INDEX(RawDataRefData,$E1289,0)&gt;0,INDEX(RawDataRefData,$E1289,0)),"")),"")</f>
        <v/>
      </c>
      <c r="BE1289" s="101" t="str">
        <f t="shared" si="473"/>
        <v/>
      </c>
      <c r="BF1289" s="101" t="str">
        <f t="array" ref="BF1289">IF($AY1289,STDEVA(IF(G4SelectionMask="x",IF(INDEX(RawDataRefData,$E1289,0)&gt;0,INDEX(RawDataRefData,$E1289,0)),"")),"")</f>
        <v/>
      </c>
      <c r="BG1289" s="100" t="b">
        <f t="shared" si="474"/>
        <v>0</v>
      </c>
      <c r="BH1289" s="100" t="str">
        <f t="array" ref="BH1289">IF($BG1289,MEDIAN(IF(G5SelectionMask="x",IF(INDEX(RawDataRefData,$E1289,0)&gt;0,INDEX(RawDataRefData,$E1289,0)),"")),"")</f>
        <v/>
      </c>
      <c r="BI1289" s="100" t="str">
        <f t="array" ref="BI1289">IF($BG1289,QUARTILE(IF(G5SelectionMask="x",IF(INDEX(RawDataRefData,$E1289,0)&gt;0,INDEX(RawDataRefData,$E1289,0)),""),1),"")</f>
        <v/>
      </c>
      <c r="BJ1289" s="100" t="str">
        <f t="array" ref="BJ1289">IF($BG1289,QUARTILE(IF(G5SelectionMask="x",IF(INDEX(RawDataRefData,$E1289,0)&gt;0,INDEX(RawDataRefData,$E1289,0)),""),3),"")</f>
        <v/>
      </c>
      <c r="BK1289" s="100" t="str">
        <f t="array" ref="BK1289">IF($BG1289,MIN(IF(G5SelectionMask="x",IF(INDEX(RawDataRefData,$E1289,0)&gt;0,INDEX(RawDataRefData,$E1289,0)),"")),"")</f>
        <v/>
      </c>
      <c r="BL1289" s="100" t="str">
        <f t="array" ref="BL1289">IF($BG1289,MAX(IF(G5SelectionMask="x",IF(INDEX(RawDataRefData,$E1289,0)&gt;0,INDEX(RawDataRefData,$E1289,0)),"")),"")</f>
        <v/>
      </c>
      <c r="BM1289" s="100" t="str">
        <f t="shared" si="475"/>
        <v/>
      </c>
      <c r="BN1289" s="103" t="str">
        <f t="array" ref="BN1289">IF($BG1289,STDEVA(IF(G5SelectionMask="x",IF(INDEX(RawDataRefData,$E1289,0)&gt;0,INDEX(RawDataRefData,$E1289,0)),"")),"")</f>
        <v/>
      </c>
      <c r="BO1289" s="104"/>
      <c r="BP1289" s="106">
        <v>3</v>
      </c>
      <c r="BQ1289" s="106">
        <v>2</v>
      </c>
      <c r="BR1289" s="106">
        <v>3</v>
      </c>
      <c r="BS1289" s="106">
        <v>1</v>
      </c>
      <c r="BT1289" s="106">
        <v>3</v>
      </c>
      <c r="BU1289" s="106">
        <v>2</v>
      </c>
      <c r="BV1289" s="106">
        <v>3</v>
      </c>
      <c r="BW1289" s="106">
        <v>3</v>
      </c>
      <c r="BX1289" s="106">
        <v>4</v>
      </c>
      <c r="BY1289" s="106">
        <v>3</v>
      </c>
      <c r="BZ1289" s="106">
        <v>3</v>
      </c>
      <c r="CA1289" s="106">
        <v>2</v>
      </c>
      <c r="CB1289" s="106">
        <v>2</v>
      </c>
      <c r="CC1289" s="106">
        <v>2</v>
      </c>
      <c r="CD1289" s="106">
        <v>4</v>
      </c>
    </row>
    <row r="1290" spans="1:82" ht="13.5" hidden="1" thickBot="1" x14ac:dyDescent="0.25">
      <c r="A1290" s="33" t="e">
        <f t="shared" si="476"/>
        <v>#NAME?</v>
      </c>
      <c r="B1290" s="218"/>
      <c r="C1290" s="213"/>
      <c r="D1290" s="225"/>
      <c r="E1290" s="72">
        <f t="shared" si="468"/>
        <v>1281</v>
      </c>
      <c r="F1290" s="9" t="s">
        <v>1344</v>
      </c>
      <c r="H1290" s="9" t="s">
        <v>1213</v>
      </c>
      <c r="I1290" s="9" t="s">
        <v>1624</v>
      </c>
      <c r="K1290" s="100">
        <f t="shared" si="453"/>
        <v>2</v>
      </c>
      <c r="L1290" s="100"/>
      <c r="M1290" s="100"/>
      <c r="N1290" s="100"/>
      <c r="O1290" s="100"/>
      <c r="P1290" s="101">
        <f t="shared" si="454"/>
        <v>2</v>
      </c>
      <c r="Q1290" s="102">
        <f t="shared" si="455"/>
        <v>3</v>
      </c>
      <c r="R1290" s="102">
        <f t="shared" si="456"/>
        <v>3</v>
      </c>
      <c r="S1290" s="102">
        <f t="shared" si="457"/>
        <v>1</v>
      </c>
      <c r="T1290" s="102">
        <f t="shared" si="458"/>
        <v>4</v>
      </c>
      <c r="U1290" s="102">
        <f t="shared" si="459"/>
        <v>2</v>
      </c>
      <c r="V1290" s="102">
        <f t="shared" si="460"/>
        <v>2</v>
      </c>
      <c r="W1290" s="102">
        <f t="shared" si="461"/>
        <v>1</v>
      </c>
      <c r="X1290" s="102">
        <f t="shared" si="462"/>
        <v>2</v>
      </c>
      <c r="Y1290" s="102">
        <f t="shared" si="463"/>
        <v>2</v>
      </c>
      <c r="Z1290" s="102">
        <f t="shared" si="464"/>
        <v>1</v>
      </c>
      <c r="AA1290" s="100" t="b">
        <f t="shared" si="465"/>
        <v>1</v>
      </c>
      <c r="AB1290" s="100">
        <f t="array" ref="AB1290">IF($AA1290,MEDIAN(IF(G1SelectionMask="x",IF(INDEX(RawDataRefData,$E1290,0)&gt;0,INDEX(RawDataRefData,$E1290,0)),"")),"")</f>
        <v>2</v>
      </c>
      <c r="AC1290" s="100">
        <f t="array" ref="AC1290">IF($AA1290,QUARTILE(IF(G1SelectionMask="x",IF(INDEX(RawDataRefData,$E1290,0)&gt;0,INDEX(RawDataRefData,$E1290,0)),""),1),"")</f>
        <v>1.5</v>
      </c>
      <c r="AD1290" s="100">
        <f t="array" ref="AD1290">IF($AA1290,QUARTILE(IF(G1SelectionMask="x",IF(INDEX(RawDataRefData,$E1290,0)&gt;0,INDEX(RawDataRefData,$E1290,0)),""),3),"")</f>
        <v>2.5</v>
      </c>
      <c r="AE1290" s="100">
        <f t="array" ref="AE1290">IF($AA1290,MIN(IF(G1SelectionMask="x",IF(INDEX(RawDataRefData,$E1290,0)&gt;0,INDEX(RawDataRefData,$E1290,0)),"")),"")</f>
        <v>1</v>
      </c>
      <c r="AF1290" s="100">
        <f t="array" ref="AF1290">IF($AA1290,MAX(IF(G1SelectionMask="x",IF(INDEX(RawDataRefData,$E1290,0)&gt;0,INDEX(RawDataRefData,$E1290,0)),"")),"")</f>
        <v>4</v>
      </c>
      <c r="AG1290" s="100">
        <f t="shared" si="466"/>
        <v>2.0909090909090908</v>
      </c>
      <c r="AH1290" s="100">
        <f t="array" ref="AH1290">IF($AA1290,STDEVA(IF(G1SelectionMask="x",IF(INDEX(RawDataRefData,$E1290,0)&gt;0,INDEX(RawDataRefData,$E1290,0)),"")),"")</f>
        <v>0.94387980744853883</v>
      </c>
      <c r="AI1290" s="101" t="b">
        <f t="shared" si="467"/>
        <v>1</v>
      </c>
      <c r="AJ1290" s="101">
        <f t="array" ref="AJ1290">IF($AI1290,MEDIAN(IF(G2SelectionMask="x",IF(INDEX(RawDataRefData,$E1290,0)&gt;0,INDEX(RawDataRefData,$E1290,0)),"")),"")</f>
        <v>2</v>
      </c>
      <c r="AK1290" s="101">
        <f t="array" ref="AK1290">IF($AI1290,QUARTILE(IF(G2SelectionMask="x",IF(INDEX(RawDataRefData,$E1290,0)&gt;0,INDEX(RawDataRefData,$E1290,0)),""),1),"")</f>
        <v>1.5</v>
      </c>
      <c r="AL1290" s="101">
        <f t="array" ref="AL1290">IF($AI1290,QUARTILE(IF(G2SelectionMask="x",IF(INDEX(RawDataRefData,$E1290,0)&gt;0,INDEX(RawDataRefData,$E1290,0)),""),3),"")</f>
        <v>3.5</v>
      </c>
      <c r="AM1290" s="101">
        <f t="array" ref="AM1290">IF($AI1290,MIN(IF(G2SelectionMask="x",IF(INDEX(RawDataRefData,$E1290,0)&gt;0,INDEX(RawDataRefData,$E1290,0)),"")),"")</f>
        <v>1</v>
      </c>
      <c r="AN1290" s="101">
        <f t="array" ref="AN1290">IF($AI1290,MAX(IF(G2SelectionMask="x",IF(INDEX(RawDataRefData,$E1290,0)&gt;0,INDEX(RawDataRefData,$E1290,0)),"")),"")</f>
        <v>4</v>
      </c>
      <c r="AO1290" s="101">
        <f t="shared" si="469"/>
        <v>2.4545454545454546</v>
      </c>
      <c r="AP1290" s="101">
        <f t="array" ref="AP1290">IF($AI1290,STDEVA(IF(G2SelectionMask="x",IF(INDEX(RawDataRefData,$E1290,0)&gt;0,INDEX(RawDataRefData,$E1290,0)),"")),"")</f>
        <v>1.213559752433836</v>
      </c>
      <c r="AQ1290" s="100" t="b">
        <f t="shared" si="470"/>
        <v>0</v>
      </c>
      <c r="AR1290" s="100" t="str">
        <f t="array" ref="AR1290">IF($AQ1290,MEDIAN(IF(G3SelectionMask="x",IF(INDEX(RawDataRefData,$E1290,0)&gt;0,INDEX(RawDataRefData,$E1290,0)),"")),"")</f>
        <v/>
      </c>
      <c r="AS1290" s="100" t="str">
        <f t="array" ref="AS1290">IF($AQ1290,QUARTILE(IF(G3SelectionMask="x",IF(INDEX(RawDataRefData,$E1290,0)&gt;0,INDEX(RawDataRefData,$E1290,0)),""),1),"")</f>
        <v/>
      </c>
      <c r="AT1290" s="100" t="str">
        <f t="array" ref="AT1290">IF($AQ1290,QUARTILE(IF(G3SelectionMask="x",IF(INDEX(RawDataRefData,$E1290,0)&gt;0,INDEX(RawDataRefData,$E1290,0)),""),3),"")</f>
        <v/>
      </c>
      <c r="AU1290" s="100" t="str">
        <f t="array" ref="AU1290">IF($AQ1290,MIN(IF(G3SelectionMask="x",IF(INDEX(RawDataRefData,$E1290,0)&gt;0,INDEX(RawDataRefData,$E1290,0)),"")),"")</f>
        <v/>
      </c>
      <c r="AV1290" s="100" t="str">
        <f t="array" ref="AV1290">IF($AQ1290,MAX(IF(G3SelectionMask="x",IF(INDEX(RawDataRefData,$E1290,0)&gt;0,INDEX(RawDataRefData,$E1290,0)),"")),"")</f>
        <v/>
      </c>
      <c r="AW1290" s="100" t="str">
        <f t="shared" si="471"/>
        <v/>
      </c>
      <c r="AX1290" s="100" t="str">
        <f t="array" ref="AX1290">IF($AQ1290,STDEVA(IF(G3SelectionMask="x",IF(INDEX(RawDataRefData,$E1290,0)&gt;0,INDEX(RawDataRefData,$E1290,0)),"")),"")</f>
        <v/>
      </c>
      <c r="AY1290" s="101" t="b">
        <f t="shared" si="472"/>
        <v>0</v>
      </c>
      <c r="AZ1290" s="101" t="str">
        <f t="array" ref="AZ1290">IF($AY1290,MEDIAN(IF(G4SelectionMask="x",IF(INDEX(RawDataRefData,$E1290,0)&gt;0,INDEX(RawDataRefData,$E1290,0)),"")),"")</f>
        <v/>
      </c>
      <c r="BA1290" s="101" t="str">
        <f t="array" ref="BA1290">IF($AY1290,QUARTILE(IF(G4SelectionMask="x",IF(INDEX(RawDataRefData,$E1290,0)&gt;0,INDEX(RawDataRefData,$E1290,0)),""),1),"")</f>
        <v/>
      </c>
      <c r="BB1290" s="101" t="str">
        <f t="array" ref="BB1290">IF($AY1290,QUARTILE(IF(G4SelectionMask="x",IF(INDEX(RawDataRefData,$E1290,0)&gt;0,INDEX(RawDataRefData,$E1290,0)),""),3),"")</f>
        <v/>
      </c>
      <c r="BC1290" s="101" t="str">
        <f t="array" ref="BC1290">IF($AY1290,MIN(IF(G4SelectionMask="x",IF(INDEX(RawDataRefData,$E1290,0)&gt;0,INDEX(RawDataRefData,$E1290,0)),"")),"")</f>
        <v/>
      </c>
      <c r="BD1290" s="101" t="str">
        <f t="array" ref="BD1290">IF($AY1290,MAX(IF(G4SelectionMask="x",IF(INDEX(RawDataRefData,$E1290,0)&gt;0,INDEX(RawDataRefData,$E1290,0)),"")),"")</f>
        <v/>
      </c>
      <c r="BE1290" s="101" t="str">
        <f t="shared" si="473"/>
        <v/>
      </c>
      <c r="BF1290" s="101" t="str">
        <f t="array" ref="BF1290">IF($AY1290,STDEVA(IF(G4SelectionMask="x",IF(INDEX(RawDataRefData,$E1290,0)&gt;0,INDEX(RawDataRefData,$E1290,0)),"")),"")</f>
        <v/>
      </c>
      <c r="BG1290" s="100" t="b">
        <f t="shared" si="474"/>
        <v>0</v>
      </c>
      <c r="BH1290" s="100" t="str">
        <f t="array" ref="BH1290">IF($BG1290,MEDIAN(IF(G5SelectionMask="x",IF(INDEX(RawDataRefData,$E1290,0)&gt;0,INDEX(RawDataRefData,$E1290,0)),"")),"")</f>
        <v/>
      </c>
      <c r="BI1290" s="100" t="str">
        <f t="array" ref="BI1290">IF($BG1290,QUARTILE(IF(G5SelectionMask="x",IF(INDEX(RawDataRefData,$E1290,0)&gt;0,INDEX(RawDataRefData,$E1290,0)),""),1),"")</f>
        <v/>
      </c>
      <c r="BJ1290" s="100" t="str">
        <f t="array" ref="BJ1290">IF($BG1290,QUARTILE(IF(G5SelectionMask="x",IF(INDEX(RawDataRefData,$E1290,0)&gt;0,INDEX(RawDataRefData,$E1290,0)),""),3),"")</f>
        <v/>
      </c>
      <c r="BK1290" s="100" t="str">
        <f t="array" ref="BK1290">IF($BG1290,MIN(IF(G5SelectionMask="x",IF(INDEX(RawDataRefData,$E1290,0)&gt;0,INDEX(RawDataRefData,$E1290,0)),"")),"")</f>
        <v/>
      </c>
      <c r="BL1290" s="100" t="str">
        <f t="array" ref="BL1290">IF($BG1290,MAX(IF(G5SelectionMask="x",IF(INDEX(RawDataRefData,$E1290,0)&gt;0,INDEX(RawDataRefData,$E1290,0)),"")),"")</f>
        <v/>
      </c>
      <c r="BM1290" s="100" t="str">
        <f t="shared" si="475"/>
        <v/>
      </c>
      <c r="BN1290" s="103" t="str">
        <f t="array" ref="BN1290">IF($BG1290,STDEVA(IF(G5SelectionMask="x",IF(INDEX(RawDataRefData,$E1290,0)&gt;0,INDEX(RawDataRefData,$E1290,0)),"")),"")</f>
        <v/>
      </c>
      <c r="BO1290" s="104"/>
      <c r="BP1290" s="106">
        <v>2</v>
      </c>
      <c r="BQ1290" s="106">
        <v>2</v>
      </c>
      <c r="BR1290" s="106">
        <v>3</v>
      </c>
      <c r="BS1290" s="106">
        <v>3</v>
      </c>
      <c r="BT1290" s="106">
        <v>1</v>
      </c>
      <c r="BU1290" s="106">
        <v>4</v>
      </c>
      <c r="BV1290" s="106">
        <v>2</v>
      </c>
      <c r="BW1290" s="106">
        <v>2</v>
      </c>
      <c r="BX1290" s="106">
        <v>1</v>
      </c>
      <c r="BY1290" s="106">
        <v>2</v>
      </c>
      <c r="BZ1290" s="106">
        <v>2</v>
      </c>
      <c r="CA1290" s="106">
        <v>1</v>
      </c>
      <c r="CB1290" s="106">
        <v>4</v>
      </c>
      <c r="CC1290" s="106">
        <v>4</v>
      </c>
      <c r="CD1290" s="106">
        <v>3</v>
      </c>
    </row>
    <row r="1291" spans="1:82" hidden="1" x14ac:dyDescent="0.2">
      <c r="A1291" s="33" t="e">
        <f t="shared" ref="A1291:A1354" si="477">IF(SelectEffectivenessUtilities="x",,ERROR)</f>
        <v>#NAME?</v>
      </c>
      <c r="B1291" s="218"/>
      <c r="C1291" s="214" t="s">
        <v>346</v>
      </c>
      <c r="D1291" s="223" t="s">
        <v>1550</v>
      </c>
      <c r="E1291" s="72">
        <f t="shared" si="468"/>
        <v>1282</v>
      </c>
      <c r="F1291" s="9" t="s">
        <v>1551</v>
      </c>
      <c r="H1291" s="9" t="s">
        <v>1213</v>
      </c>
      <c r="I1291" s="9" t="s">
        <v>1550</v>
      </c>
      <c r="K1291" s="100">
        <f t="shared" si="453"/>
        <v>4</v>
      </c>
      <c r="L1291" s="100"/>
      <c r="M1291" s="100"/>
      <c r="N1291" s="100"/>
      <c r="O1291" s="100"/>
      <c r="P1291" s="101">
        <f t="shared" si="454"/>
        <v>2</v>
      </c>
      <c r="Q1291" s="102">
        <f t="shared" si="455"/>
        <v>3</v>
      </c>
      <c r="R1291" s="102">
        <f t="shared" si="456"/>
        <v>3</v>
      </c>
      <c r="S1291" s="102">
        <f t="shared" si="457"/>
        <v>4</v>
      </c>
      <c r="T1291" s="102">
        <f t="shared" si="458"/>
        <v>2</v>
      </c>
      <c r="U1291" s="102">
        <f t="shared" si="459"/>
        <v>4</v>
      </c>
      <c r="V1291" s="102">
        <f t="shared" si="460"/>
        <v>3</v>
      </c>
      <c r="W1291" s="102">
        <f t="shared" si="461"/>
        <v>2</v>
      </c>
      <c r="X1291" s="102">
        <f t="shared" si="462"/>
        <v>3</v>
      </c>
      <c r="Y1291" s="102">
        <f t="shared" si="463"/>
        <v>2</v>
      </c>
      <c r="Z1291" s="102">
        <f t="shared" si="464"/>
        <v>4</v>
      </c>
      <c r="AA1291" s="100" t="b">
        <f t="shared" si="465"/>
        <v>1</v>
      </c>
      <c r="AB1291" s="100">
        <f t="array" ref="AB1291">IF($AA1291,MEDIAN(IF(G1SelectionMask="x",IF(INDEX(RawDataRefData,$E1291,0)&gt;0,INDEX(RawDataRefData,$E1291,0)),"")),"")</f>
        <v>3</v>
      </c>
      <c r="AC1291" s="100">
        <f t="array" ref="AC1291">IF($AA1291,QUARTILE(IF(G1SelectionMask="x",IF(INDEX(RawDataRefData,$E1291,0)&gt;0,INDEX(RawDataRefData,$E1291,0)),""),1),"")</f>
        <v>2</v>
      </c>
      <c r="AD1291" s="100">
        <f t="array" ref="AD1291">IF($AA1291,QUARTILE(IF(G1SelectionMask="x",IF(INDEX(RawDataRefData,$E1291,0)&gt;0,INDEX(RawDataRefData,$E1291,0)),""),3),"")</f>
        <v>3.5</v>
      </c>
      <c r="AE1291" s="100">
        <f t="array" ref="AE1291">IF($AA1291,MIN(IF(G1SelectionMask="x",IF(INDEX(RawDataRefData,$E1291,0)&gt;0,INDEX(RawDataRefData,$E1291,0)),"")),"")</f>
        <v>2</v>
      </c>
      <c r="AF1291" s="100">
        <f t="array" ref="AF1291">IF($AA1291,MAX(IF(G1SelectionMask="x",IF(INDEX(RawDataRefData,$E1291,0)&gt;0,INDEX(RawDataRefData,$E1291,0)),"")),"")</f>
        <v>4</v>
      </c>
      <c r="AG1291" s="100">
        <f t="shared" si="466"/>
        <v>2.9090909090909092</v>
      </c>
      <c r="AH1291" s="100">
        <f t="array" ref="AH1291">IF($AA1291,STDEVA(IF(G1SelectionMask="x",IF(INDEX(RawDataRefData,$E1291,0)&gt;0,INDEX(RawDataRefData,$E1291,0)),"")),"")</f>
        <v>0.8312094145936334</v>
      </c>
      <c r="AI1291" s="101" t="b">
        <f t="shared" si="467"/>
        <v>1</v>
      </c>
      <c r="AJ1291" s="101">
        <f t="array" ref="AJ1291">IF($AI1291,MEDIAN(IF(G2SelectionMask="x",IF(INDEX(RawDataRefData,$E1291,0)&gt;0,INDEX(RawDataRefData,$E1291,0)),"")),"")</f>
        <v>3</v>
      </c>
      <c r="AK1291" s="101">
        <f t="array" ref="AK1291">IF($AI1291,QUARTILE(IF(G2SelectionMask="x",IF(INDEX(RawDataRefData,$E1291,0)&gt;0,INDEX(RawDataRefData,$E1291,0)),""),1),"")</f>
        <v>2</v>
      </c>
      <c r="AL1291" s="101">
        <f t="array" ref="AL1291">IF($AI1291,QUARTILE(IF(G2SelectionMask="x",IF(INDEX(RawDataRefData,$E1291,0)&gt;0,INDEX(RawDataRefData,$E1291,0)),""),3),"")</f>
        <v>3</v>
      </c>
      <c r="AM1291" s="101">
        <f t="array" ref="AM1291">IF($AI1291,MIN(IF(G2SelectionMask="x",IF(INDEX(RawDataRefData,$E1291,0)&gt;0,INDEX(RawDataRefData,$E1291,0)),"")),"")</f>
        <v>2</v>
      </c>
      <c r="AN1291" s="101">
        <f t="array" ref="AN1291">IF($AI1291,MAX(IF(G2SelectionMask="x",IF(INDEX(RawDataRefData,$E1291,0)&gt;0,INDEX(RawDataRefData,$E1291,0)),"")),"")</f>
        <v>4</v>
      </c>
      <c r="AO1291" s="101">
        <f t="shared" si="469"/>
        <v>2.8181818181818183</v>
      </c>
      <c r="AP1291" s="101">
        <f t="array" ref="AP1291">IF($AI1291,STDEVA(IF(G2SelectionMask="x",IF(INDEX(RawDataRefData,$E1291,0)&gt;0,INDEX(RawDataRefData,$E1291,0)),"")),"")</f>
        <v>0.75075719352954862</v>
      </c>
      <c r="AQ1291" s="100" t="b">
        <f t="shared" si="470"/>
        <v>0</v>
      </c>
      <c r="AR1291" s="100" t="str">
        <f t="array" ref="AR1291">IF($AQ1291,MEDIAN(IF(G3SelectionMask="x",IF(INDEX(RawDataRefData,$E1291,0)&gt;0,INDEX(RawDataRefData,$E1291,0)),"")),"")</f>
        <v/>
      </c>
      <c r="AS1291" s="100" t="str">
        <f t="array" ref="AS1291">IF($AQ1291,QUARTILE(IF(G3SelectionMask="x",IF(INDEX(RawDataRefData,$E1291,0)&gt;0,INDEX(RawDataRefData,$E1291,0)),""),1),"")</f>
        <v/>
      </c>
      <c r="AT1291" s="100" t="str">
        <f t="array" ref="AT1291">IF($AQ1291,QUARTILE(IF(G3SelectionMask="x",IF(INDEX(RawDataRefData,$E1291,0)&gt;0,INDEX(RawDataRefData,$E1291,0)),""),3),"")</f>
        <v/>
      </c>
      <c r="AU1291" s="100" t="str">
        <f t="array" ref="AU1291">IF($AQ1291,MIN(IF(G3SelectionMask="x",IF(INDEX(RawDataRefData,$E1291,0)&gt;0,INDEX(RawDataRefData,$E1291,0)),"")),"")</f>
        <v/>
      </c>
      <c r="AV1291" s="100" t="str">
        <f t="array" ref="AV1291">IF($AQ1291,MAX(IF(G3SelectionMask="x",IF(INDEX(RawDataRefData,$E1291,0)&gt;0,INDEX(RawDataRefData,$E1291,0)),"")),"")</f>
        <v/>
      </c>
      <c r="AW1291" s="100" t="str">
        <f t="shared" si="471"/>
        <v/>
      </c>
      <c r="AX1291" s="100" t="str">
        <f t="array" ref="AX1291">IF($AQ1291,STDEVA(IF(G3SelectionMask="x",IF(INDEX(RawDataRefData,$E1291,0)&gt;0,INDEX(RawDataRefData,$E1291,0)),"")),"")</f>
        <v/>
      </c>
      <c r="AY1291" s="101" t="b">
        <f t="shared" si="472"/>
        <v>0</v>
      </c>
      <c r="AZ1291" s="101" t="str">
        <f t="array" ref="AZ1291">IF($AY1291,MEDIAN(IF(G4SelectionMask="x",IF(INDEX(RawDataRefData,$E1291,0)&gt;0,INDEX(RawDataRefData,$E1291,0)),"")),"")</f>
        <v/>
      </c>
      <c r="BA1291" s="101" t="str">
        <f t="array" ref="BA1291">IF($AY1291,QUARTILE(IF(G4SelectionMask="x",IF(INDEX(RawDataRefData,$E1291,0)&gt;0,INDEX(RawDataRefData,$E1291,0)),""),1),"")</f>
        <v/>
      </c>
      <c r="BB1291" s="101" t="str">
        <f t="array" ref="BB1291">IF($AY1291,QUARTILE(IF(G4SelectionMask="x",IF(INDEX(RawDataRefData,$E1291,0)&gt;0,INDEX(RawDataRefData,$E1291,0)),""),3),"")</f>
        <v/>
      </c>
      <c r="BC1291" s="101" t="str">
        <f t="array" ref="BC1291">IF($AY1291,MIN(IF(G4SelectionMask="x",IF(INDEX(RawDataRefData,$E1291,0)&gt;0,INDEX(RawDataRefData,$E1291,0)),"")),"")</f>
        <v/>
      </c>
      <c r="BD1291" s="101" t="str">
        <f t="array" ref="BD1291">IF($AY1291,MAX(IF(G4SelectionMask="x",IF(INDEX(RawDataRefData,$E1291,0)&gt;0,INDEX(RawDataRefData,$E1291,0)),"")),"")</f>
        <v/>
      </c>
      <c r="BE1291" s="101" t="str">
        <f t="shared" si="473"/>
        <v/>
      </c>
      <c r="BF1291" s="101" t="str">
        <f t="array" ref="BF1291">IF($AY1291,STDEVA(IF(G4SelectionMask="x",IF(INDEX(RawDataRefData,$E1291,0)&gt;0,INDEX(RawDataRefData,$E1291,0)),"")),"")</f>
        <v/>
      </c>
      <c r="BG1291" s="100" t="b">
        <f t="shared" si="474"/>
        <v>0</v>
      </c>
      <c r="BH1291" s="100" t="str">
        <f t="array" ref="BH1291">IF($BG1291,MEDIAN(IF(G5SelectionMask="x",IF(INDEX(RawDataRefData,$E1291,0)&gt;0,INDEX(RawDataRefData,$E1291,0)),"")),"")</f>
        <v/>
      </c>
      <c r="BI1291" s="100" t="str">
        <f t="array" ref="BI1291">IF($BG1291,QUARTILE(IF(G5SelectionMask="x",IF(INDEX(RawDataRefData,$E1291,0)&gt;0,INDEX(RawDataRefData,$E1291,0)),""),1),"")</f>
        <v/>
      </c>
      <c r="BJ1291" s="100" t="str">
        <f t="array" ref="BJ1291">IF($BG1291,QUARTILE(IF(G5SelectionMask="x",IF(INDEX(RawDataRefData,$E1291,0)&gt;0,INDEX(RawDataRefData,$E1291,0)),""),3),"")</f>
        <v/>
      </c>
      <c r="BK1291" s="100" t="str">
        <f t="array" ref="BK1291">IF($BG1291,MIN(IF(G5SelectionMask="x",IF(INDEX(RawDataRefData,$E1291,0)&gt;0,INDEX(RawDataRefData,$E1291,0)),"")),"")</f>
        <v/>
      </c>
      <c r="BL1291" s="100" t="str">
        <f t="array" ref="BL1291">IF($BG1291,MAX(IF(G5SelectionMask="x",IF(INDEX(RawDataRefData,$E1291,0)&gt;0,INDEX(RawDataRefData,$E1291,0)),"")),"")</f>
        <v/>
      </c>
      <c r="BM1291" s="100" t="str">
        <f t="shared" si="475"/>
        <v/>
      </c>
      <c r="BN1291" s="103" t="str">
        <f t="array" ref="BN1291">IF($BG1291,STDEVA(IF(G5SelectionMask="x",IF(INDEX(RawDataRefData,$E1291,0)&gt;0,INDEX(RawDataRefData,$E1291,0)),"")),"")</f>
        <v/>
      </c>
      <c r="BO1291" s="104"/>
      <c r="BP1291" s="105">
        <v>4</v>
      </c>
      <c r="BQ1291" s="105">
        <v>2</v>
      </c>
      <c r="BR1291" s="105">
        <v>3</v>
      </c>
      <c r="BS1291" s="105">
        <v>3</v>
      </c>
      <c r="BT1291" s="105">
        <v>4</v>
      </c>
      <c r="BU1291" s="105">
        <v>2</v>
      </c>
      <c r="BV1291" s="105">
        <v>4</v>
      </c>
      <c r="BW1291" s="105">
        <v>3</v>
      </c>
      <c r="BX1291" s="105">
        <v>2</v>
      </c>
      <c r="BY1291" s="105">
        <v>3</v>
      </c>
      <c r="BZ1291" s="105">
        <v>2</v>
      </c>
      <c r="CA1291" s="105">
        <v>4</v>
      </c>
      <c r="CB1291" s="105">
        <v>3</v>
      </c>
      <c r="CC1291" s="105">
        <v>3</v>
      </c>
      <c r="CD1291" s="105">
        <v>3</v>
      </c>
    </row>
    <row r="1292" spans="1:82" hidden="1" x14ac:dyDescent="0.2">
      <c r="A1292" s="33" t="e">
        <f t="shared" si="477"/>
        <v>#NAME?</v>
      </c>
      <c r="B1292" s="218"/>
      <c r="C1292" s="215"/>
      <c r="D1292" s="224"/>
      <c r="E1292" s="72">
        <f t="shared" si="468"/>
        <v>1283</v>
      </c>
      <c r="F1292" s="9" t="s">
        <v>1552</v>
      </c>
      <c r="H1292" s="9" t="s">
        <v>1213</v>
      </c>
      <c r="I1292" s="9" t="s">
        <v>1550</v>
      </c>
      <c r="K1292" s="100">
        <f t="shared" si="453"/>
        <v>3</v>
      </c>
      <c r="L1292" s="100"/>
      <c r="M1292" s="100"/>
      <c r="N1292" s="100"/>
      <c r="O1292" s="100"/>
      <c r="P1292" s="101">
        <f t="shared" si="454"/>
        <v>1</v>
      </c>
      <c r="Q1292" s="102">
        <f t="shared" si="455"/>
        <v>2</v>
      </c>
      <c r="R1292" s="102">
        <f t="shared" si="456"/>
        <v>4</v>
      </c>
      <c r="S1292" s="102">
        <f t="shared" si="457"/>
        <v>1</v>
      </c>
      <c r="T1292" s="102">
        <f t="shared" si="458"/>
        <v>4</v>
      </c>
      <c r="U1292" s="102">
        <f t="shared" si="459"/>
        <v>3</v>
      </c>
      <c r="V1292" s="102">
        <f t="shared" si="460"/>
        <v>4</v>
      </c>
      <c r="W1292" s="102">
        <f t="shared" si="461"/>
        <v>4</v>
      </c>
      <c r="X1292" s="102">
        <f t="shared" si="462"/>
        <v>4</v>
      </c>
      <c r="Y1292" s="102">
        <f t="shared" si="463"/>
        <v>4</v>
      </c>
      <c r="Z1292" s="102">
        <f t="shared" si="464"/>
        <v>4</v>
      </c>
      <c r="AA1292" s="100" t="b">
        <f t="shared" si="465"/>
        <v>1</v>
      </c>
      <c r="AB1292" s="100">
        <f t="array" ref="AB1292">IF($AA1292,MEDIAN(IF(G1SelectionMask="x",IF(INDEX(RawDataRefData,$E1292,0)&gt;0,INDEX(RawDataRefData,$E1292,0)),"")),"")</f>
        <v>4</v>
      </c>
      <c r="AC1292" s="100">
        <f t="array" ref="AC1292">IF($AA1292,QUARTILE(IF(G1SelectionMask="x",IF(INDEX(RawDataRefData,$E1292,0)&gt;0,INDEX(RawDataRefData,$E1292,0)),""),1),"")</f>
        <v>2.5</v>
      </c>
      <c r="AD1292" s="100">
        <f t="array" ref="AD1292">IF($AA1292,QUARTILE(IF(G1SelectionMask="x",IF(INDEX(RawDataRefData,$E1292,0)&gt;0,INDEX(RawDataRefData,$E1292,0)),""),3),"")</f>
        <v>4</v>
      </c>
      <c r="AE1292" s="100">
        <f t="array" ref="AE1292">IF($AA1292,MIN(IF(G1SelectionMask="x",IF(INDEX(RawDataRefData,$E1292,0)&gt;0,INDEX(RawDataRefData,$E1292,0)),"")),"")</f>
        <v>1</v>
      </c>
      <c r="AF1292" s="100">
        <f t="array" ref="AF1292">IF($AA1292,MAX(IF(G1SelectionMask="x",IF(INDEX(RawDataRefData,$E1292,0)&gt;0,INDEX(RawDataRefData,$E1292,0)),"")),"")</f>
        <v>4</v>
      </c>
      <c r="AG1292" s="100">
        <f t="shared" si="466"/>
        <v>3.1818181818181817</v>
      </c>
      <c r="AH1292" s="100">
        <f t="array" ref="AH1292">IF($AA1292,STDEVA(IF(G1SelectionMask="x",IF(INDEX(RawDataRefData,$E1292,0)&gt;0,INDEX(RawDataRefData,$E1292,0)),"")),"")</f>
        <v>1.2504544628399563</v>
      </c>
      <c r="AI1292" s="101" t="b">
        <f t="shared" si="467"/>
        <v>1</v>
      </c>
      <c r="AJ1292" s="101">
        <f t="array" ref="AJ1292">IF($AI1292,MEDIAN(IF(G2SelectionMask="x",IF(INDEX(RawDataRefData,$E1292,0)&gt;0,INDEX(RawDataRefData,$E1292,0)),"")),"")</f>
        <v>3</v>
      </c>
      <c r="AK1292" s="101">
        <f t="array" ref="AK1292">IF($AI1292,QUARTILE(IF(G2SelectionMask="x",IF(INDEX(RawDataRefData,$E1292,0)&gt;0,INDEX(RawDataRefData,$E1292,0)),""),1),"")</f>
        <v>2</v>
      </c>
      <c r="AL1292" s="101">
        <f t="array" ref="AL1292">IF($AI1292,QUARTILE(IF(G2SelectionMask="x",IF(INDEX(RawDataRefData,$E1292,0)&gt;0,INDEX(RawDataRefData,$E1292,0)),""),3),"")</f>
        <v>4</v>
      </c>
      <c r="AM1292" s="101">
        <f t="array" ref="AM1292">IF($AI1292,MIN(IF(G2SelectionMask="x",IF(INDEX(RawDataRefData,$E1292,0)&gt;0,INDEX(RawDataRefData,$E1292,0)),"")),"")</f>
        <v>1</v>
      </c>
      <c r="AN1292" s="101">
        <f t="array" ref="AN1292">IF($AI1292,MAX(IF(G2SelectionMask="x",IF(INDEX(RawDataRefData,$E1292,0)&gt;0,INDEX(RawDataRefData,$E1292,0)),"")),"")</f>
        <v>4</v>
      </c>
      <c r="AO1292" s="101">
        <f t="shared" si="469"/>
        <v>2.8181818181818183</v>
      </c>
      <c r="AP1292" s="101">
        <f t="array" ref="AP1292">IF($AI1292,STDEVA(IF(G2SelectionMask="x",IF(INDEX(RawDataRefData,$E1292,0)&gt;0,INDEX(RawDataRefData,$E1292,0)),"")),"")</f>
        <v>1.2504544628399563</v>
      </c>
      <c r="AQ1292" s="100" t="b">
        <f t="shared" si="470"/>
        <v>0</v>
      </c>
      <c r="AR1292" s="100" t="str">
        <f t="array" ref="AR1292">IF($AQ1292,MEDIAN(IF(G3SelectionMask="x",IF(INDEX(RawDataRefData,$E1292,0)&gt;0,INDEX(RawDataRefData,$E1292,0)),"")),"")</f>
        <v/>
      </c>
      <c r="AS1292" s="100" t="str">
        <f t="array" ref="AS1292">IF($AQ1292,QUARTILE(IF(G3SelectionMask="x",IF(INDEX(RawDataRefData,$E1292,0)&gt;0,INDEX(RawDataRefData,$E1292,0)),""),1),"")</f>
        <v/>
      </c>
      <c r="AT1292" s="100" t="str">
        <f t="array" ref="AT1292">IF($AQ1292,QUARTILE(IF(G3SelectionMask="x",IF(INDEX(RawDataRefData,$E1292,0)&gt;0,INDEX(RawDataRefData,$E1292,0)),""),3),"")</f>
        <v/>
      </c>
      <c r="AU1292" s="100" t="str">
        <f t="array" ref="AU1292">IF($AQ1292,MIN(IF(G3SelectionMask="x",IF(INDEX(RawDataRefData,$E1292,0)&gt;0,INDEX(RawDataRefData,$E1292,0)),"")),"")</f>
        <v/>
      </c>
      <c r="AV1292" s="100" t="str">
        <f t="array" ref="AV1292">IF($AQ1292,MAX(IF(G3SelectionMask="x",IF(INDEX(RawDataRefData,$E1292,0)&gt;0,INDEX(RawDataRefData,$E1292,0)),"")),"")</f>
        <v/>
      </c>
      <c r="AW1292" s="100" t="str">
        <f t="shared" si="471"/>
        <v/>
      </c>
      <c r="AX1292" s="100" t="str">
        <f t="array" ref="AX1292">IF($AQ1292,STDEVA(IF(G3SelectionMask="x",IF(INDEX(RawDataRefData,$E1292,0)&gt;0,INDEX(RawDataRefData,$E1292,0)),"")),"")</f>
        <v/>
      </c>
      <c r="AY1292" s="101" t="b">
        <f t="shared" si="472"/>
        <v>0</v>
      </c>
      <c r="AZ1292" s="101" t="str">
        <f t="array" ref="AZ1292">IF($AY1292,MEDIAN(IF(G4SelectionMask="x",IF(INDEX(RawDataRefData,$E1292,0)&gt;0,INDEX(RawDataRefData,$E1292,0)),"")),"")</f>
        <v/>
      </c>
      <c r="BA1292" s="101" t="str">
        <f t="array" ref="BA1292">IF($AY1292,QUARTILE(IF(G4SelectionMask="x",IF(INDEX(RawDataRefData,$E1292,0)&gt;0,INDEX(RawDataRefData,$E1292,0)),""),1),"")</f>
        <v/>
      </c>
      <c r="BB1292" s="101" t="str">
        <f t="array" ref="BB1292">IF($AY1292,QUARTILE(IF(G4SelectionMask="x",IF(INDEX(RawDataRefData,$E1292,0)&gt;0,INDEX(RawDataRefData,$E1292,0)),""),3),"")</f>
        <v/>
      </c>
      <c r="BC1292" s="101" t="str">
        <f t="array" ref="BC1292">IF($AY1292,MIN(IF(G4SelectionMask="x",IF(INDEX(RawDataRefData,$E1292,0)&gt;0,INDEX(RawDataRefData,$E1292,0)),"")),"")</f>
        <v/>
      </c>
      <c r="BD1292" s="101" t="str">
        <f t="array" ref="BD1292">IF($AY1292,MAX(IF(G4SelectionMask="x",IF(INDEX(RawDataRefData,$E1292,0)&gt;0,INDEX(RawDataRefData,$E1292,0)),"")),"")</f>
        <v/>
      </c>
      <c r="BE1292" s="101" t="str">
        <f t="shared" si="473"/>
        <v/>
      </c>
      <c r="BF1292" s="101" t="str">
        <f t="array" ref="BF1292">IF($AY1292,STDEVA(IF(G4SelectionMask="x",IF(INDEX(RawDataRefData,$E1292,0)&gt;0,INDEX(RawDataRefData,$E1292,0)),"")),"")</f>
        <v/>
      </c>
      <c r="BG1292" s="100" t="b">
        <f t="shared" si="474"/>
        <v>0</v>
      </c>
      <c r="BH1292" s="100" t="str">
        <f t="array" ref="BH1292">IF($BG1292,MEDIAN(IF(G5SelectionMask="x",IF(INDEX(RawDataRefData,$E1292,0)&gt;0,INDEX(RawDataRefData,$E1292,0)),"")),"")</f>
        <v/>
      </c>
      <c r="BI1292" s="100" t="str">
        <f t="array" ref="BI1292">IF($BG1292,QUARTILE(IF(G5SelectionMask="x",IF(INDEX(RawDataRefData,$E1292,0)&gt;0,INDEX(RawDataRefData,$E1292,0)),""),1),"")</f>
        <v/>
      </c>
      <c r="BJ1292" s="100" t="str">
        <f t="array" ref="BJ1292">IF($BG1292,QUARTILE(IF(G5SelectionMask="x",IF(INDEX(RawDataRefData,$E1292,0)&gt;0,INDEX(RawDataRefData,$E1292,0)),""),3),"")</f>
        <v/>
      </c>
      <c r="BK1292" s="100" t="str">
        <f t="array" ref="BK1292">IF($BG1292,MIN(IF(G5SelectionMask="x",IF(INDEX(RawDataRefData,$E1292,0)&gt;0,INDEX(RawDataRefData,$E1292,0)),"")),"")</f>
        <v/>
      </c>
      <c r="BL1292" s="100" t="str">
        <f t="array" ref="BL1292">IF($BG1292,MAX(IF(G5SelectionMask="x",IF(INDEX(RawDataRefData,$E1292,0)&gt;0,INDEX(RawDataRefData,$E1292,0)),"")),"")</f>
        <v/>
      </c>
      <c r="BM1292" s="100" t="str">
        <f t="shared" si="475"/>
        <v/>
      </c>
      <c r="BN1292" s="103" t="str">
        <f t="array" ref="BN1292">IF($BG1292,STDEVA(IF(G5SelectionMask="x",IF(INDEX(RawDataRefData,$E1292,0)&gt;0,INDEX(RawDataRefData,$E1292,0)),"")),"")</f>
        <v/>
      </c>
      <c r="BO1292" s="104"/>
      <c r="BP1292" s="105">
        <v>3</v>
      </c>
      <c r="BQ1292" s="105">
        <v>1</v>
      </c>
      <c r="BR1292" s="105">
        <v>2</v>
      </c>
      <c r="BS1292" s="105">
        <v>4</v>
      </c>
      <c r="BT1292" s="105">
        <v>1</v>
      </c>
      <c r="BU1292" s="105">
        <v>4</v>
      </c>
      <c r="BV1292" s="105">
        <v>3</v>
      </c>
      <c r="BW1292" s="105">
        <v>4</v>
      </c>
      <c r="BX1292" s="105">
        <v>4</v>
      </c>
      <c r="BY1292" s="105">
        <v>4</v>
      </c>
      <c r="BZ1292" s="105">
        <v>4</v>
      </c>
      <c r="CA1292" s="105">
        <v>4</v>
      </c>
      <c r="CB1292" s="105">
        <v>3</v>
      </c>
      <c r="CC1292" s="105">
        <v>2</v>
      </c>
      <c r="CD1292" s="105">
        <v>2</v>
      </c>
    </row>
    <row r="1293" spans="1:82" hidden="1" x14ac:dyDescent="0.2">
      <c r="A1293" s="33" t="e">
        <f t="shared" si="477"/>
        <v>#NAME?</v>
      </c>
      <c r="B1293" s="218"/>
      <c r="C1293" s="215"/>
      <c r="D1293" s="224"/>
      <c r="E1293" s="72">
        <f t="shared" si="468"/>
        <v>1284</v>
      </c>
      <c r="F1293" s="9" t="s">
        <v>1553</v>
      </c>
      <c r="H1293" s="9" t="s">
        <v>1213</v>
      </c>
      <c r="I1293" s="9" t="s">
        <v>1550</v>
      </c>
      <c r="K1293" s="100">
        <f t="shared" si="453"/>
        <v>4</v>
      </c>
      <c r="L1293" s="100"/>
      <c r="M1293" s="100"/>
      <c r="N1293" s="100"/>
      <c r="O1293" s="100"/>
      <c r="P1293" s="101">
        <f t="shared" si="454"/>
        <v>2</v>
      </c>
      <c r="Q1293" s="102">
        <f t="shared" si="455"/>
        <v>4</v>
      </c>
      <c r="R1293" s="102">
        <f t="shared" si="456"/>
        <v>4</v>
      </c>
      <c r="S1293" s="102">
        <f t="shared" si="457"/>
        <v>3</v>
      </c>
      <c r="T1293" s="102">
        <f t="shared" si="458"/>
        <v>3</v>
      </c>
      <c r="U1293" s="102">
        <f t="shared" si="459"/>
        <v>1</v>
      </c>
      <c r="V1293" s="102">
        <f t="shared" si="460"/>
        <v>3</v>
      </c>
      <c r="W1293" s="102">
        <f t="shared" si="461"/>
        <v>3</v>
      </c>
      <c r="X1293" s="102">
        <f t="shared" si="462"/>
        <v>4</v>
      </c>
      <c r="Y1293" s="102">
        <f t="shared" si="463"/>
        <v>3</v>
      </c>
      <c r="Z1293" s="102">
        <f t="shared" si="464"/>
        <v>1</v>
      </c>
      <c r="AA1293" s="100" t="b">
        <f t="shared" si="465"/>
        <v>1</v>
      </c>
      <c r="AB1293" s="100">
        <f t="array" ref="AB1293">IF($AA1293,MEDIAN(IF(G1SelectionMask="x",IF(INDEX(RawDataRefData,$E1293,0)&gt;0,INDEX(RawDataRefData,$E1293,0)),"")),"")</f>
        <v>3</v>
      </c>
      <c r="AC1293" s="100">
        <f t="array" ref="AC1293">IF($AA1293,QUARTILE(IF(G1SelectionMask="x",IF(INDEX(RawDataRefData,$E1293,0)&gt;0,INDEX(RawDataRefData,$E1293,0)),""),1),"")</f>
        <v>2.5</v>
      </c>
      <c r="AD1293" s="100">
        <f t="array" ref="AD1293">IF($AA1293,QUARTILE(IF(G1SelectionMask="x",IF(INDEX(RawDataRefData,$E1293,0)&gt;0,INDEX(RawDataRefData,$E1293,0)),""),3),"")</f>
        <v>3.5</v>
      </c>
      <c r="AE1293" s="100">
        <f t="array" ref="AE1293">IF($AA1293,MIN(IF(G1SelectionMask="x",IF(INDEX(RawDataRefData,$E1293,0)&gt;0,INDEX(RawDataRefData,$E1293,0)),"")),"")</f>
        <v>1</v>
      </c>
      <c r="AF1293" s="100">
        <f t="array" ref="AF1293">IF($AA1293,MAX(IF(G1SelectionMask="x",IF(INDEX(RawDataRefData,$E1293,0)&gt;0,INDEX(RawDataRefData,$E1293,0)),"")),"")</f>
        <v>4</v>
      </c>
      <c r="AG1293" s="100">
        <f t="shared" si="466"/>
        <v>2.8181818181818183</v>
      </c>
      <c r="AH1293" s="100">
        <f t="array" ref="AH1293">IF($AA1293,STDEVA(IF(G1SelectionMask="x",IF(INDEX(RawDataRefData,$E1293,0)&gt;0,INDEX(RawDataRefData,$E1293,0)),"")),"")</f>
        <v>1.0787197799411876</v>
      </c>
      <c r="AI1293" s="101" t="b">
        <f t="shared" si="467"/>
        <v>1</v>
      </c>
      <c r="AJ1293" s="101">
        <f t="array" ref="AJ1293">IF($AI1293,MEDIAN(IF(G2SelectionMask="x",IF(INDEX(RawDataRefData,$E1293,0)&gt;0,INDEX(RawDataRefData,$E1293,0)),"")),"")</f>
        <v>3</v>
      </c>
      <c r="AK1293" s="101">
        <f t="array" ref="AK1293">IF($AI1293,QUARTILE(IF(G2SelectionMask="x",IF(INDEX(RawDataRefData,$E1293,0)&gt;0,INDEX(RawDataRefData,$E1293,0)),""),1),"")</f>
        <v>2</v>
      </c>
      <c r="AL1293" s="101">
        <f t="array" ref="AL1293">IF($AI1293,QUARTILE(IF(G2SelectionMask="x",IF(INDEX(RawDataRefData,$E1293,0)&gt;0,INDEX(RawDataRefData,$E1293,0)),""),3),"")</f>
        <v>3</v>
      </c>
      <c r="AM1293" s="101">
        <f t="array" ref="AM1293">IF($AI1293,MIN(IF(G2SelectionMask="x",IF(INDEX(RawDataRefData,$E1293,0)&gt;0,INDEX(RawDataRefData,$E1293,0)),"")),"")</f>
        <v>1</v>
      </c>
      <c r="AN1293" s="101">
        <f t="array" ref="AN1293">IF($AI1293,MAX(IF(G2SelectionMask="x",IF(INDEX(RawDataRefData,$E1293,0)&gt;0,INDEX(RawDataRefData,$E1293,0)),"")),"")</f>
        <v>4</v>
      </c>
      <c r="AO1293" s="101">
        <f t="shared" si="469"/>
        <v>2.4545454545454546</v>
      </c>
      <c r="AP1293" s="101">
        <f t="array" ref="AP1293">IF($AI1293,STDEVA(IF(G2SelectionMask="x",IF(INDEX(RawDataRefData,$E1293,0)&gt;0,INDEX(RawDataRefData,$E1293,0)),"")),"")</f>
        <v>0.93419873299382794</v>
      </c>
      <c r="AQ1293" s="100" t="b">
        <f t="shared" si="470"/>
        <v>0</v>
      </c>
      <c r="AR1293" s="100" t="str">
        <f t="array" ref="AR1293">IF($AQ1293,MEDIAN(IF(G3SelectionMask="x",IF(INDEX(RawDataRefData,$E1293,0)&gt;0,INDEX(RawDataRefData,$E1293,0)),"")),"")</f>
        <v/>
      </c>
      <c r="AS1293" s="100" t="str">
        <f t="array" ref="AS1293">IF($AQ1293,QUARTILE(IF(G3SelectionMask="x",IF(INDEX(RawDataRefData,$E1293,0)&gt;0,INDEX(RawDataRefData,$E1293,0)),""),1),"")</f>
        <v/>
      </c>
      <c r="AT1293" s="100" t="str">
        <f t="array" ref="AT1293">IF($AQ1293,QUARTILE(IF(G3SelectionMask="x",IF(INDEX(RawDataRefData,$E1293,0)&gt;0,INDEX(RawDataRefData,$E1293,0)),""),3),"")</f>
        <v/>
      </c>
      <c r="AU1293" s="100" t="str">
        <f t="array" ref="AU1293">IF($AQ1293,MIN(IF(G3SelectionMask="x",IF(INDEX(RawDataRefData,$E1293,0)&gt;0,INDEX(RawDataRefData,$E1293,0)),"")),"")</f>
        <v/>
      </c>
      <c r="AV1293" s="100" t="str">
        <f t="array" ref="AV1293">IF($AQ1293,MAX(IF(G3SelectionMask="x",IF(INDEX(RawDataRefData,$E1293,0)&gt;0,INDEX(RawDataRefData,$E1293,0)),"")),"")</f>
        <v/>
      </c>
      <c r="AW1293" s="100" t="str">
        <f t="shared" si="471"/>
        <v/>
      </c>
      <c r="AX1293" s="100" t="str">
        <f t="array" ref="AX1293">IF($AQ1293,STDEVA(IF(G3SelectionMask="x",IF(INDEX(RawDataRefData,$E1293,0)&gt;0,INDEX(RawDataRefData,$E1293,0)),"")),"")</f>
        <v/>
      </c>
      <c r="AY1293" s="101" t="b">
        <f t="shared" si="472"/>
        <v>0</v>
      </c>
      <c r="AZ1293" s="101" t="str">
        <f t="array" ref="AZ1293">IF($AY1293,MEDIAN(IF(G4SelectionMask="x",IF(INDEX(RawDataRefData,$E1293,0)&gt;0,INDEX(RawDataRefData,$E1293,0)),"")),"")</f>
        <v/>
      </c>
      <c r="BA1293" s="101" t="str">
        <f t="array" ref="BA1293">IF($AY1293,QUARTILE(IF(G4SelectionMask="x",IF(INDEX(RawDataRefData,$E1293,0)&gt;0,INDEX(RawDataRefData,$E1293,0)),""),1),"")</f>
        <v/>
      </c>
      <c r="BB1293" s="101" t="str">
        <f t="array" ref="BB1293">IF($AY1293,QUARTILE(IF(G4SelectionMask="x",IF(INDEX(RawDataRefData,$E1293,0)&gt;0,INDEX(RawDataRefData,$E1293,0)),""),3),"")</f>
        <v/>
      </c>
      <c r="BC1293" s="101" t="str">
        <f t="array" ref="BC1293">IF($AY1293,MIN(IF(G4SelectionMask="x",IF(INDEX(RawDataRefData,$E1293,0)&gt;0,INDEX(RawDataRefData,$E1293,0)),"")),"")</f>
        <v/>
      </c>
      <c r="BD1293" s="101" t="str">
        <f t="array" ref="BD1293">IF($AY1293,MAX(IF(G4SelectionMask="x",IF(INDEX(RawDataRefData,$E1293,0)&gt;0,INDEX(RawDataRefData,$E1293,0)),"")),"")</f>
        <v/>
      </c>
      <c r="BE1293" s="101" t="str">
        <f t="shared" si="473"/>
        <v/>
      </c>
      <c r="BF1293" s="101" t="str">
        <f t="array" ref="BF1293">IF($AY1293,STDEVA(IF(G4SelectionMask="x",IF(INDEX(RawDataRefData,$E1293,0)&gt;0,INDEX(RawDataRefData,$E1293,0)),"")),"")</f>
        <v/>
      </c>
      <c r="BG1293" s="100" t="b">
        <f t="shared" si="474"/>
        <v>0</v>
      </c>
      <c r="BH1293" s="100" t="str">
        <f t="array" ref="BH1293">IF($BG1293,MEDIAN(IF(G5SelectionMask="x",IF(INDEX(RawDataRefData,$E1293,0)&gt;0,INDEX(RawDataRefData,$E1293,0)),"")),"")</f>
        <v/>
      </c>
      <c r="BI1293" s="100" t="str">
        <f t="array" ref="BI1293">IF($BG1293,QUARTILE(IF(G5SelectionMask="x",IF(INDEX(RawDataRefData,$E1293,0)&gt;0,INDEX(RawDataRefData,$E1293,0)),""),1),"")</f>
        <v/>
      </c>
      <c r="BJ1293" s="100" t="str">
        <f t="array" ref="BJ1293">IF($BG1293,QUARTILE(IF(G5SelectionMask="x",IF(INDEX(RawDataRefData,$E1293,0)&gt;0,INDEX(RawDataRefData,$E1293,0)),""),3),"")</f>
        <v/>
      </c>
      <c r="BK1293" s="100" t="str">
        <f t="array" ref="BK1293">IF($BG1293,MIN(IF(G5SelectionMask="x",IF(INDEX(RawDataRefData,$E1293,0)&gt;0,INDEX(RawDataRefData,$E1293,0)),"")),"")</f>
        <v/>
      </c>
      <c r="BL1293" s="100" t="str">
        <f t="array" ref="BL1293">IF($BG1293,MAX(IF(G5SelectionMask="x",IF(INDEX(RawDataRefData,$E1293,0)&gt;0,INDEX(RawDataRefData,$E1293,0)),"")),"")</f>
        <v/>
      </c>
      <c r="BM1293" s="100" t="str">
        <f t="shared" si="475"/>
        <v/>
      </c>
      <c r="BN1293" s="103" t="str">
        <f t="array" ref="BN1293">IF($BG1293,STDEVA(IF(G5SelectionMask="x",IF(INDEX(RawDataRefData,$E1293,0)&gt;0,INDEX(RawDataRefData,$E1293,0)),"")),"")</f>
        <v/>
      </c>
      <c r="BO1293" s="104"/>
      <c r="BP1293" s="105">
        <v>4</v>
      </c>
      <c r="BQ1293" s="105">
        <v>2</v>
      </c>
      <c r="BR1293" s="105">
        <v>4</v>
      </c>
      <c r="BS1293" s="105">
        <v>4</v>
      </c>
      <c r="BT1293" s="105">
        <v>3</v>
      </c>
      <c r="BU1293" s="105">
        <v>3</v>
      </c>
      <c r="BV1293" s="105">
        <v>1</v>
      </c>
      <c r="BW1293" s="105">
        <v>3</v>
      </c>
      <c r="BX1293" s="105">
        <v>3</v>
      </c>
      <c r="BY1293" s="105">
        <v>4</v>
      </c>
      <c r="BZ1293" s="105">
        <v>3</v>
      </c>
      <c r="CA1293" s="105">
        <v>1</v>
      </c>
      <c r="CB1293" s="105">
        <v>1</v>
      </c>
      <c r="CC1293" s="105">
        <v>2</v>
      </c>
      <c r="CD1293" s="105">
        <v>2</v>
      </c>
    </row>
    <row r="1294" spans="1:82" hidden="1" x14ac:dyDescent="0.2">
      <c r="A1294" s="33" t="e">
        <f t="shared" si="477"/>
        <v>#NAME?</v>
      </c>
      <c r="B1294" s="218"/>
      <c r="C1294" s="215"/>
      <c r="D1294" s="224"/>
      <c r="E1294" s="72">
        <f t="shared" si="468"/>
        <v>1285</v>
      </c>
      <c r="F1294" s="9" t="s">
        <v>1554</v>
      </c>
      <c r="H1294" s="9" t="s">
        <v>1214</v>
      </c>
      <c r="I1294" s="9" t="s">
        <v>1550</v>
      </c>
      <c r="K1294" s="100">
        <f t="shared" si="453"/>
        <v>4</v>
      </c>
      <c r="L1294" s="100"/>
      <c r="M1294" s="100"/>
      <c r="N1294" s="100"/>
      <c r="O1294" s="100"/>
      <c r="P1294" s="101">
        <f t="shared" si="454"/>
        <v>1</v>
      </c>
      <c r="Q1294" s="102">
        <f t="shared" si="455"/>
        <v>2</v>
      </c>
      <c r="R1294" s="102">
        <f t="shared" si="456"/>
        <v>3</v>
      </c>
      <c r="S1294" s="102">
        <f t="shared" si="457"/>
        <v>3</v>
      </c>
      <c r="T1294" s="102">
        <f t="shared" si="458"/>
        <v>4</v>
      </c>
      <c r="U1294" s="102">
        <f t="shared" si="459"/>
        <v>4</v>
      </c>
      <c r="V1294" s="102">
        <f t="shared" si="460"/>
        <v>1</v>
      </c>
      <c r="W1294" s="102">
        <f t="shared" si="461"/>
        <v>3</v>
      </c>
      <c r="X1294" s="102">
        <f t="shared" si="462"/>
        <v>4</v>
      </c>
      <c r="Y1294" s="102">
        <f t="shared" si="463"/>
        <v>1</v>
      </c>
      <c r="Z1294" s="102">
        <f t="shared" si="464"/>
        <v>4</v>
      </c>
      <c r="AA1294" s="100" t="b">
        <f t="shared" si="465"/>
        <v>1</v>
      </c>
      <c r="AB1294" s="100">
        <f t="array" ref="AB1294">IF($AA1294,MEDIAN(IF(G1SelectionMask="x",IF(INDEX(RawDataRefData,$E1294,0)&gt;0,INDEX(RawDataRefData,$E1294,0)),"")),"")</f>
        <v>3</v>
      </c>
      <c r="AC1294" s="100">
        <f t="array" ref="AC1294">IF($AA1294,QUARTILE(IF(G1SelectionMask="x",IF(INDEX(RawDataRefData,$E1294,0)&gt;0,INDEX(RawDataRefData,$E1294,0)),""),1),"")</f>
        <v>1.5</v>
      </c>
      <c r="AD1294" s="100">
        <f t="array" ref="AD1294">IF($AA1294,QUARTILE(IF(G1SelectionMask="x",IF(INDEX(RawDataRefData,$E1294,0)&gt;0,INDEX(RawDataRefData,$E1294,0)),""),3),"")</f>
        <v>4</v>
      </c>
      <c r="AE1294" s="100">
        <f t="array" ref="AE1294">IF($AA1294,MIN(IF(G1SelectionMask="x",IF(INDEX(RawDataRefData,$E1294,0)&gt;0,INDEX(RawDataRefData,$E1294,0)),"")),"")</f>
        <v>1</v>
      </c>
      <c r="AF1294" s="100">
        <f t="array" ref="AF1294">IF($AA1294,MAX(IF(G1SelectionMask="x",IF(INDEX(RawDataRefData,$E1294,0)&gt;0,INDEX(RawDataRefData,$E1294,0)),"")),"")</f>
        <v>4</v>
      </c>
      <c r="AG1294" s="100">
        <f t="shared" si="466"/>
        <v>2.7272727272727271</v>
      </c>
      <c r="AH1294" s="100">
        <f t="array" ref="AH1294">IF($AA1294,STDEVA(IF(G1SelectionMask="x",IF(INDEX(RawDataRefData,$E1294,0)&gt;0,INDEX(RawDataRefData,$E1294,0)),"")),"")</f>
        <v>1.2720777563426768</v>
      </c>
      <c r="AI1294" s="101" t="b">
        <f t="shared" si="467"/>
        <v>1</v>
      </c>
      <c r="AJ1294" s="101">
        <f t="array" ref="AJ1294">IF($AI1294,MEDIAN(IF(G2SelectionMask="x",IF(INDEX(RawDataRefData,$E1294,0)&gt;0,INDEX(RawDataRefData,$E1294,0)),"")),"")</f>
        <v>2</v>
      </c>
      <c r="AK1294" s="101">
        <f t="array" ref="AK1294">IF($AI1294,QUARTILE(IF(G2SelectionMask="x",IF(INDEX(RawDataRefData,$E1294,0)&gt;0,INDEX(RawDataRefData,$E1294,0)),""),1),"")</f>
        <v>1</v>
      </c>
      <c r="AL1294" s="101">
        <f t="array" ref="AL1294">IF($AI1294,QUARTILE(IF(G2SelectionMask="x",IF(INDEX(RawDataRefData,$E1294,0)&gt;0,INDEX(RawDataRefData,$E1294,0)),""),3),"")</f>
        <v>3</v>
      </c>
      <c r="AM1294" s="101">
        <f t="array" ref="AM1294">IF($AI1294,MIN(IF(G2SelectionMask="x",IF(INDEX(RawDataRefData,$E1294,0)&gt;0,INDEX(RawDataRefData,$E1294,0)),"")),"")</f>
        <v>1</v>
      </c>
      <c r="AN1294" s="101">
        <f t="array" ref="AN1294">IF($AI1294,MAX(IF(G2SelectionMask="x",IF(INDEX(RawDataRefData,$E1294,0)&gt;0,INDEX(RawDataRefData,$E1294,0)),"")),"")</f>
        <v>4</v>
      </c>
      <c r="AO1294" s="101">
        <f t="shared" si="469"/>
        <v>2.1818181818181817</v>
      </c>
      <c r="AP1294" s="101">
        <f t="array" ref="AP1294">IF($AI1294,STDEVA(IF(G2SelectionMask="x",IF(INDEX(RawDataRefData,$E1294,0)&gt;0,INDEX(RawDataRefData,$E1294,0)),"")),"")</f>
        <v>1.1677484162422844</v>
      </c>
      <c r="AQ1294" s="100" t="b">
        <f t="shared" si="470"/>
        <v>0</v>
      </c>
      <c r="AR1294" s="100" t="str">
        <f t="array" ref="AR1294">IF($AQ1294,MEDIAN(IF(G3SelectionMask="x",IF(INDEX(RawDataRefData,$E1294,0)&gt;0,INDEX(RawDataRefData,$E1294,0)),"")),"")</f>
        <v/>
      </c>
      <c r="AS1294" s="100" t="str">
        <f t="array" ref="AS1294">IF($AQ1294,QUARTILE(IF(G3SelectionMask="x",IF(INDEX(RawDataRefData,$E1294,0)&gt;0,INDEX(RawDataRefData,$E1294,0)),""),1),"")</f>
        <v/>
      </c>
      <c r="AT1294" s="100" t="str">
        <f t="array" ref="AT1294">IF($AQ1294,QUARTILE(IF(G3SelectionMask="x",IF(INDEX(RawDataRefData,$E1294,0)&gt;0,INDEX(RawDataRefData,$E1294,0)),""),3),"")</f>
        <v/>
      </c>
      <c r="AU1294" s="100" t="str">
        <f t="array" ref="AU1294">IF($AQ1294,MIN(IF(G3SelectionMask="x",IF(INDEX(RawDataRefData,$E1294,0)&gt;0,INDEX(RawDataRefData,$E1294,0)),"")),"")</f>
        <v/>
      </c>
      <c r="AV1294" s="100" t="str">
        <f t="array" ref="AV1294">IF($AQ1294,MAX(IF(G3SelectionMask="x",IF(INDEX(RawDataRefData,$E1294,0)&gt;0,INDEX(RawDataRefData,$E1294,0)),"")),"")</f>
        <v/>
      </c>
      <c r="AW1294" s="100" t="str">
        <f t="shared" si="471"/>
        <v/>
      </c>
      <c r="AX1294" s="100" t="str">
        <f t="array" ref="AX1294">IF($AQ1294,STDEVA(IF(G3SelectionMask="x",IF(INDEX(RawDataRefData,$E1294,0)&gt;0,INDEX(RawDataRefData,$E1294,0)),"")),"")</f>
        <v/>
      </c>
      <c r="AY1294" s="101" t="b">
        <f t="shared" si="472"/>
        <v>0</v>
      </c>
      <c r="AZ1294" s="101" t="str">
        <f t="array" ref="AZ1294">IF($AY1294,MEDIAN(IF(G4SelectionMask="x",IF(INDEX(RawDataRefData,$E1294,0)&gt;0,INDEX(RawDataRefData,$E1294,0)),"")),"")</f>
        <v/>
      </c>
      <c r="BA1294" s="101" t="str">
        <f t="array" ref="BA1294">IF($AY1294,QUARTILE(IF(G4SelectionMask="x",IF(INDEX(RawDataRefData,$E1294,0)&gt;0,INDEX(RawDataRefData,$E1294,0)),""),1),"")</f>
        <v/>
      </c>
      <c r="BB1294" s="101" t="str">
        <f t="array" ref="BB1294">IF($AY1294,QUARTILE(IF(G4SelectionMask="x",IF(INDEX(RawDataRefData,$E1294,0)&gt;0,INDEX(RawDataRefData,$E1294,0)),""),3),"")</f>
        <v/>
      </c>
      <c r="BC1294" s="101" t="str">
        <f t="array" ref="BC1294">IF($AY1294,MIN(IF(G4SelectionMask="x",IF(INDEX(RawDataRefData,$E1294,0)&gt;0,INDEX(RawDataRefData,$E1294,0)),"")),"")</f>
        <v/>
      </c>
      <c r="BD1294" s="101" t="str">
        <f t="array" ref="BD1294">IF($AY1294,MAX(IF(G4SelectionMask="x",IF(INDEX(RawDataRefData,$E1294,0)&gt;0,INDEX(RawDataRefData,$E1294,0)),"")),"")</f>
        <v/>
      </c>
      <c r="BE1294" s="101" t="str">
        <f t="shared" si="473"/>
        <v/>
      </c>
      <c r="BF1294" s="101" t="str">
        <f t="array" ref="BF1294">IF($AY1294,STDEVA(IF(G4SelectionMask="x",IF(INDEX(RawDataRefData,$E1294,0)&gt;0,INDEX(RawDataRefData,$E1294,0)),"")),"")</f>
        <v/>
      </c>
      <c r="BG1294" s="100" t="b">
        <f t="shared" si="474"/>
        <v>0</v>
      </c>
      <c r="BH1294" s="100" t="str">
        <f t="array" ref="BH1294">IF($BG1294,MEDIAN(IF(G5SelectionMask="x",IF(INDEX(RawDataRefData,$E1294,0)&gt;0,INDEX(RawDataRefData,$E1294,0)),"")),"")</f>
        <v/>
      </c>
      <c r="BI1294" s="100" t="str">
        <f t="array" ref="BI1294">IF($BG1294,QUARTILE(IF(G5SelectionMask="x",IF(INDEX(RawDataRefData,$E1294,0)&gt;0,INDEX(RawDataRefData,$E1294,0)),""),1),"")</f>
        <v/>
      </c>
      <c r="BJ1294" s="100" t="str">
        <f t="array" ref="BJ1294">IF($BG1294,QUARTILE(IF(G5SelectionMask="x",IF(INDEX(RawDataRefData,$E1294,0)&gt;0,INDEX(RawDataRefData,$E1294,0)),""),3),"")</f>
        <v/>
      </c>
      <c r="BK1294" s="100" t="str">
        <f t="array" ref="BK1294">IF($BG1294,MIN(IF(G5SelectionMask="x",IF(INDEX(RawDataRefData,$E1294,0)&gt;0,INDEX(RawDataRefData,$E1294,0)),"")),"")</f>
        <v/>
      </c>
      <c r="BL1294" s="100" t="str">
        <f t="array" ref="BL1294">IF($BG1294,MAX(IF(G5SelectionMask="x",IF(INDEX(RawDataRefData,$E1294,0)&gt;0,INDEX(RawDataRefData,$E1294,0)),"")),"")</f>
        <v/>
      </c>
      <c r="BM1294" s="100" t="str">
        <f t="shared" si="475"/>
        <v/>
      </c>
      <c r="BN1294" s="103" t="str">
        <f t="array" ref="BN1294">IF($BG1294,STDEVA(IF(G5SelectionMask="x",IF(INDEX(RawDataRefData,$E1294,0)&gt;0,INDEX(RawDataRefData,$E1294,0)),"")),"")</f>
        <v/>
      </c>
      <c r="BO1294" s="104"/>
      <c r="BP1294" s="105">
        <v>4</v>
      </c>
      <c r="BQ1294" s="105">
        <v>1</v>
      </c>
      <c r="BR1294" s="105">
        <v>2</v>
      </c>
      <c r="BS1294" s="105">
        <v>3</v>
      </c>
      <c r="BT1294" s="105">
        <v>3</v>
      </c>
      <c r="BU1294" s="105">
        <v>4</v>
      </c>
      <c r="BV1294" s="105">
        <v>4</v>
      </c>
      <c r="BW1294" s="105">
        <v>1</v>
      </c>
      <c r="BX1294" s="105">
        <v>3</v>
      </c>
      <c r="BY1294" s="105">
        <v>4</v>
      </c>
      <c r="BZ1294" s="105">
        <v>1</v>
      </c>
      <c r="CA1294" s="105">
        <v>4</v>
      </c>
      <c r="CB1294" s="105">
        <v>1</v>
      </c>
      <c r="CC1294" s="105">
        <v>2</v>
      </c>
      <c r="CD1294" s="105">
        <v>2</v>
      </c>
    </row>
    <row r="1295" spans="1:82" hidden="1" x14ac:dyDescent="0.2">
      <c r="A1295" s="33" t="e">
        <f t="shared" si="477"/>
        <v>#NAME?</v>
      </c>
      <c r="B1295" s="218"/>
      <c r="C1295" s="215"/>
      <c r="D1295" s="224"/>
      <c r="E1295" s="72">
        <f t="shared" si="468"/>
        <v>1286</v>
      </c>
      <c r="F1295" s="9" t="s">
        <v>1555</v>
      </c>
      <c r="H1295" s="9" t="s">
        <v>1214</v>
      </c>
      <c r="I1295" s="9" t="s">
        <v>1550</v>
      </c>
      <c r="K1295" s="100">
        <f t="shared" ref="K1295:K1358" si="478">IF(COUNT($BP1295)=0,"",$BP1295)</f>
        <v>2</v>
      </c>
      <c r="L1295" s="100"/>
      <c r="M1295" s="100"/>
      <c r="N1295" s="100"/>
      <c r="O1295" s="100"/>
      <c r="P1295" s="101">
        <f t="shared" ref="P1295:P1358" si="479">IF(COUNT($BQ1295)=0,"",$BQ1295)</f>
        <v>3</v>
      </c>
      <c r="Q1295" s="102">
        <f t="shared" ref="Q1295:Q1358" si="480">IF(COUNT($BR1295)=0,"",$BR1295)</f>
        <v>3</v>
      </c>
      <c r="R1295" s="102">
        <f t="shared" ref="R1295:R1358" si="481">IF(COUNT($BS1295)=0,"",$BS1295)</f>
        <v>4</v>
      </c>
      <c r="S1295" s="102">
        <f t="shared" ref="S1295:S1358" si="482">IF(COUNT($BT1295)=0,"",$BT1295)</f>
        <v>2</v>
      </c>
      <c r="T1295" s="102">
        <f t="shared" ref="T1295:T1358" si="483">IF(COUNT($BU1295)=0,"",$BU1295)</f>
        <v>1</v>
      </c>
      <c r="U1295" s="102">
        <f t="shared" ref="U1295:U1358" si="484">IF(COUNT($BV1295)=0,"",$BV1295)</f>
        <v>1</v>
      </c>
      <c r="V1295" s="102">
        <f t="shared" ref="V1295:V1358" si="485">IF(COUNT($BW1295)=0,"",$BW1295)</f>
        <v>3</v>
      </c>
      <c r="W1295" s="102">
        <f t="shared" ref="W1295:W1358" si="486">IF(COUNT($BX1295)=0,"",$BX1295)</f>
        <v>1</v>
      </c>
      <c r="X1295" s="102">
        <f t="shared" ref="X1295:X1358" si="487">IF(COUNT($BY1295)=0,"",$BY1295)</f>
        <v>1</v>
      </c>
      <c r="Y1295" s="102">
        <f t="shared" ref="Y1295:Y1358" si="488">IF(COUNT($BZ1295)=0,"",$BZ1295)</f>
        <v>2</v>
      </c>
      <c r="Z1295" s="102">
        <f t="shared" ref="Z1295:Z1358" si="489">IF(COUNT($CA1295)=0,"",$CA1295)</f>
        <v>3</v>
      </c>
      <c r="AA1295" s="100" t="b">
        <f t="shared" ref="AA1295:AA1358" si="490">COUNTIFS(G1SelectionMask,"x",INDEX(RawDataRefData,$E1295,0),"&gt;0")&gt;=RuleofN</f>
        <v>1</v>
      </c>
      <c r="AB1295" s="100">
        <f t="array" ref="AB1295">IF($AA1295,MEDIAN(IF(G1SelectionMask="x",IF(INDEX(RawDataRefData,$E1295,0)&gt;0,INDEX(RawDataRefData,$E1295,0)),"")),"")</f>
        <v>2</v>
      </c>
      <c r="AC1295" s="100">
        <f t="array" ref="AC1295">IF($AA1295,QUARTILE(IF(G1SelectionMask="x",IF(INDEX(RawDataRefData,$E1295,0)&gt;0,INDEX(RawDataRefData,$E1295,0)),""),1),"")</f>
        <v>1</v>
      </c>
      <c r="AD1295" s="100">
        <f t="array" ref="AD1295">IF($AA1295,QUARTILE(IF(G1SelectionMask="x",IF(INDEX(RawDataRefData,$E1295,0)&gt;0,INDEX(RawDataRefData,$E1295,0)),""),3),"")</f>
        <v>3</v>
      </c>
      <c r="AE1295" s="100">
        <f t="array" ref="AE1295">IF($AA1295,MIN(IF(G1SelectionMask="x",IF(INDEX(RawDataRefData,$E1295,0)&gt;0,INDEX(RawDataRefData,$E1295,0)),"")),"")</f>
        <v>1</v>
      </c>
      <c r="AF1295" s="100">
        <f t="array" ref="AF1295">IF($AA1295,MAX(IF(G1SelectionMask="x",IF(INDEX(RawDataRefData,$E1295,0)&gt;0,INDEX(RawDataRefData,$E1295,0)),"")),"")</f>
        <v>4</v>
      </c>
      <c r="AG1295" s="100">
        <f t="shared" ref="AG1295:AG1358" si="491">IF($AA1295,AVERAGEIF(G1SelectionMask,"x",INDEX(RawDataRefData,$E1295,0)),"")</f>
        <v>2.1818181818181817</v>
      </c>
      <c r="AH1295" s="100">
        <f t="array" ref="AH1295">IF($AA1295,STDEVA(IF(G1SelectionMask="x",IF(INDEX(RawDataRefData,$E1295,0)&gt;0,INDEX(RawDataRefData,$E1295,0)),"")),"")</f>
        <v>1.0787197799411872</v>
      </c>
      <c r="AI1295" s="101" t="b">
        <f t="shared" ref="AI1295:AI1358" si="492">COUNTIFS(G2SelectionMask,"x",INDEX(RawDataRefData,$E1295,0),"&gt;0")&gt;=RuleofN</f>
        <v>1</v>
      </c>
      <c r="AJ1295" s="101">
        <f t="array" ref="AJ1295">IF($AI1295,MEDIAN(IF(G2SelectionMask="x",IF(INDEX(RawDataRefData,$E1295,0)&gt;0,INDEX(RawDataRefData,$E1295,0)),"")),"")</f>
        <v>2</v>
      </c>
      <c r="AK1295" s="101">
        <f t="array" ref="AK1295">IF($AI1295,QUARTILE(IF(G2SelectionMask="x",IF(INDEX(RawDataRefData,$E1295,0)&gt;0,INDEX(RawDataRefData,$E1295,0)),""),1),"")</f>
        <v>1.5</v>
      </c>
      <c r="AL1295" s="101">
        <f t="array" ref="AL1295">IF($AI1295,QUARTILE(IF(G2SelectionMask="x",IF(INDEX(RawDataRefData,$E1295,0)&gt;0,INDEX(RawDataRefData,$E1295,0)),""),3),"")</f>
        <v>3</v>
      </c>
      <c r="AM1295" s="101">
        <f t="array" ref="AM1295">IF($AI1295,MIN(IF(G2SelectionMask="x",IF(INDEX(RawDataRefData,$E1295,0)&gt;0,INDEX(RawDataRefData,$E1295,0)),"")),"")</f>
        <v>1</v>
      </c>
      <c r="AN1295" s="101">
        <f t="array" ref="AN1295">IF($AI1295,MAX(IF(G2SelectionMask="x",IF(INDEX(RawDataRefData,$E1295,0)&gt;0,INDEX(RawDataRefData,$E1295,0)),"")),"")</f>
        <v>4</v>
      </c>
      <c r="AO1295" s="101">
        <f t="shared" si="469"/>
        <v>2.2727272727272729</v>
      </c>
      <c r="AP1295" s="101">
        <f t="array" ref="AP1295">IF($AI1295,STDEVA(IF(G2SelectionMask="x",IF(INDEX(RawDataRefData,$E1295,0)&gt;0,INDEX(RawDataRefData,$E1295,0)),"")),"")</f>
        <v>1.009049958219026</v>
      </c>
      <c r="AQ1295" s="100" t="b">
        <f t="shared" si="470"/>
        <v>0</v>
      </c>
      <c r="AR1295" s="100" t="str">
        <f t="array" ref="AR1295">IF($AQ1295,MEDIAN(IF(G3SelectionMask="x",IF(INDEX(RawDataRefData,$E1295,0)&gt;0,INDEX(RawDataRefData,$E1295,0)),"")),"")</f>
        <v/>
      </c>
      <c r="AS1295" s="100" t="str">
        <f t="array" ref="AS1295">IF($AQ1295,QUARTILE(IF(G3SelectionMask="x",IF(INDEX(RawDataRefData,$E1295,0)&gt;0,INDEX(RawDataRefData,$E1295,0)),""),1),"")</f>
        <v/>
      </c>
      <c r="AT1295" s="100" t="str">
        <f t="array" ref="AT1295">IF($AQ1295,QUARTILE(IF(G3SelectionMask="x",IF(INDEX(RawDataRefData,$E1295,0)&gt;0,INDEX(RawDataRefData,$E1295,0)),""),3),"")</f>
        <v/>
      </c>
      <c r="AU1295" s="100" t="str">
        <f t="array" ref="AU1295">IF($AQ1295,MIN(IF(G3SelectionMask="x",IF(INDEX(RawDataRefData,$E1295,0)&gt;0,INDEX(RawDataRefData,$E1295,0)),"")),"")</f>
        <v/>
      </c>
      <c r="AV1295" s="100" t="str">
        <f t="array" ref="AV1295">IF($AQ1295,MAX(IF(G3SelectionMask="x",IF(INDEX(RawDataRefData,$E1295,0)&gt;0,INDEX(RawDataRefData,$E1295,0)),"")),"")</f>
        <v/>
      </c>
      <c r="AW1295" s="100" t="str">
        <f t="shared" si="471"/>
        <v/>
      </c>
      <c r="AX1295" s="100" t="str">
        <f t="array" ref="AX1295">IF($AQ1295,STDEVA(IF(G3SelectionMask="x",IF(INDEX(RawDataRefData,$E1295,0)&gt;0,INDEX(RawDataRefData,$E1295,0)),"")),"")</f>
        <v/>
      </c>
      <c r="AY1295" s="101" t="b">
        <f t="shared" si="472"/>
        <v>0</v>
      </c>
      <c r="AZ1295" s="101" t="str">
        <f t="array" ref="AZ1295">IF($AY1295,MEDIAN(IF(G4SelectionMask="x",IF(INDEX(RawDataRefData,$E1295,0)&gt;0,INDEX(RawDataRefData,$E1295,0)),"")),"")</f>
        <v/>
      </c>
      <c r="BA1295" s="101" t="str">
        <f t="array" ref="BA1295">IF($AY1295,QUARTILE(IF(G4SelectionMask="x",IF(INDEX(RawDataRefData,$E1295,0)&gt;0,INDEX(RawDataRefData,$E1295,0)),""),1),"")</f>
        <v/>
      </c>
      <c r="BB1295" s="101" t="str">
        <f t="array" ref="BB1295">IF($AY1295,QUARTILE(IF(G4SelectionMask="x",IF(INDEX(RawDataRefData,$E1295,0)&gt;0,INDEX(RawDataRefData,$E1295,0)),""),3),"")</f>
        <v/>
      </c>
      <c r="BC1295" s="101" t="str">
        <f t="array" ref="BC1295">IF($AY1295,MIN(IF(G4SelectionMask="x",IF(INDEX(RawDataRefData,$E1295,0)&gt;0,INDEX(RawDataRefData,$E1295,0)),"")),"")</f>
        <v/>
      </c>
      <c r="BD1295" s="101" t="str">
        <f t="array" ref="BD1295">IF($AY1295,MAX(IF(G4SelectionMask="x",IF(INDEX(RawDataRefData,$E1295,0)&gt;0,INDEX(RawDataRefData,$E1295,0)),"")),"")</f>
        <v/>
      </c>
      <c r="BE1295" s="101" t="str">
        <f t="shared" si="473"/>
        <v/>
      </c>
      <c r="BF1295" s="101" t="str">
        <f t="array" ref="BF1295">IF($AY1295,STDEVA(IF(G4SelectionMask="x",IF(INDEX(RawDataRefData,$E1295,0)&gt;0,INDEX(RawDataRefData,$E1295,0)),"")),"")</f>
        <v/>
      </c>
      <c r="BG1295" s="100" t="b">
        <f t="shared" si="474"/>
        <v>0</v>
      </c>
      <c r="BH1295" s="100" t="str">
        <f t="array" ref="BH1295">IF($BG1295,MEDIAN(IF(G5SelectionMask="x",IF(INDEX(RawDataRefData,$E1295,0)&gt;0,INDEX(RawDataRefData,$E1295,0)),"")),"")</f>
        <v/>
      </c>
      <c r="BI1295" s="100" t="str">
        <f t="array" ref="BI1295">IF($BG1295,QUARTILE(IF(G5SelectionMask="x",IF(INDEX(RawDataRefData,$E1295,0)&gt;0,INDEX(RawDataRefData,$E1295,0)),""),1),"")</f>
        <v/>
      </c>
      <c r="BJ1295" s="100" t="str">
        <f t="array" ref="BJ1295">IF($BG1295,QUARTILE(IF(G5SelectionMask="x",IF(INDEX(RawDataRefData,$E1295,0)&gt;0,INDEX(RawDataRefData,$E1295,0)),""),3),"")</f>
        <v/>
      </c>
      <c r="BK1295" s="100" t="str">
        <f t="array" ref="BK1295">IF($BG1295,MIN(IF(G5SelectionMask="x",IF(INDEX(RawDataRefData,$E1295,0)&gt;0,INDEX(RawDataRefData,$E1295,0)),"")),"")</f>
        <v/>
      </c>
      <c r="BL1295" s="100" t="str">
        <f t="array" ref="BL1295">IF($BG1295,MAX(IF(G5SelectionMask="x",IF(INDEX(RawDataRefData,$E1295,0)&gt;0,INDEX(RawDataRefData,$E1295,0)),"")),"")</f>
        <v/>
      </c>
      <c r="BM1295" s="100" t="str">
        <f t="shared" si="475"/>
        <v/>
      </c>
      <c r="BN1295" s="103" t="str">
        <f t="array" ref="BN1295">IF($BG1295,STDEVA(IF(G5SelectionMask="x",IF(INDEX(RawDataRefData,$E1295,0)&gt;0,INDEX(RawDataRefData,$E1295,0)),"")),"")</f>
        <v/>
      </c>
      <c r="BO1295" s="104"/>
      <c r="BP1295" s="105">
        <v>2</v>
      </c>
      <c r="BQ1295" s="105">
        <v>3</v>
      </c>
      <c r="BR1295" s="105">
        <v>3</v>
      </c>
      <c r="BS1295" s="105">
        <v>4</v>
      </c>
      <c r="BT1295" s="105">
        <v>2</v>
      </c>
      <c r="BU1295" s="105">
        <v>1</v>
      </c>
      <c r="BV1295" s="105">
        <v>1</v>
      </c>
      <c r="BW1295" s="105">
        <v>3</v>
      </c>
      <c r="BX1295" s="105">
        <v>1</v>
      </c>
      <c r="BY1295" s="105">
        <v>1</v>
      </c>
      <c r="BZ1295" s="105">
        <v>2</v>
      </c>
      <c r="CA1295" s="105">
        <v>3</v>
      </c>
      <c r="CB1295" s="105">
        <v>2</v>
      </c>
      <c r="CC1295" s="105">
        <v>4</v>
      </c>
      <c r="CD1295" s="105">
        <v>1</v>
      </c>
    </row>
    <row r="1296" spans="1:82" ht="13.5" hidden="1" thickBot="1" x14ac:dyDescent="0.25">
      <c r="A1296" s="33" t="e">
        <f t="shared" si="477"/>
        <v>#NAME?</v>
      </c>
      <c r="B1296" s="218"/>
      <c r="C1296" s="215"/>
      <c r="D1296" s="225"/>
      <c r="E1296" s="72">
        <f t="shared" ref="E1296:E1362" si="493">ROW()-RawDataFieldKeyBaseRow</f>
        <v>1287</v>
      </c>
      <c r="F1296" s="9" t="s">
        <v>1556</v>
      </c>
      <c r="H1296" s="9" t="s">
        <v>1214</v>
      </c>
      <c r="I1296" s="9" t="s">
        <v>1550</v>
      </c>
      <c r="K1296" s="100">
        <f t="shared" si="478"/>
        <v>4</v>
      </c>
      <c r="L1296" s="100"/>
      <c r="M1296" s="100"/>
      <c r="N1296" s="100"/>
      <c r="O1296" s="100"/>
      <c r="P1296" s="101">
        <f t="shared" si="479"/>
        <v>3</v>
      </c>
      <c r="Q1296" s="102">
        <f t="shared" si="480"/>
        <v>2</v>
      </c>
      <c r="R1296" s="102">
        <f t="shared" si="481"/>
        <v>4</v>
      </c>
      <c r="S1296" s="102">
        <f t="shared" si="482"/>
        <v>2</v>
      </c>
      <c r="T1296" s="102">
        <f t="shared" si="483"/>
        <v>1</v>
      </c>
      <c r="U1296" s="102">
        <f t="shared" si="484"/>
        <v>4</v>
      </c>
      <c r="V1296" s="102">
        <f t="shared" si="485"/>
        <v>1</v>
      </c>
      <c r="W1296" s="102">
        <f t="shared" si="486"/>
        <v>3</v>
      </c>
      <c r="X1296" s="102">
        <f t="shared" si="487"/>
        <v>1</v>
      </c>
      <c r="Y1296" s="102">
        <f t="shared" si="488"/>
        <v>3</v>
      </c>
      <c r="Z1296" s="102">
        <f t="shared" si="489"/>
        <v>2</v>
      </c>
      <c r="AA1296" s="100" t="b">
        <f t="shared" si="490"/>
        <v>1</v>
      </c>
      <c r="AB1296" s="100">
        <f t="array" ref="AB1296">IF($AA1296,MEDIAN(IF(G1SelectionMask="x",IF(INDEX(RawDataRefData,$E1296,0)&gt;0,INDEX(RawDataRefData,$E1296,0)),"")),"")</f>
        <v>2</v>
      </c>
      <c r="AC1296" s="100">
        <f t="array" ref="AC1296">IF($AA1296,QUARTILE(IF(G1SelectionMask="x",IF(INDEX(RawDataRefData,$E1296,0)&gt;0,INDEX(RawDataRefData,$E1296,0)),""),1),"")</f>
        <v>1.5</v>
      </c>
      <c r="AD1296" s="100">
        <f t="array" ref="AD1296">IF($AA1296,QUARTILE(IF(G1SelectionMask="x",IF(INDEX(RawDataRefData,$E1296,0)&gt;0,INDEX(RawDataRefData,$E1296,0)),""),3),"")</f>
        <v>3</v>
      </c>
      <c r="AE1296" s="100">
        <f t="array" ref="AE1296">IF($AA1296,MIN(IF(G1SelectionMask="x",IF(INDEX(RawDataRefData,$E1296,0)&gt;0,INDEX(RawDataRefData,$E1296,0)),"")),"")</f>
        <v>1</v>
      </c>
      <c r="AF1296" s="100">
        <f t="array" ref="AF1296">IF($AA1296,MAX(IF(G1SelectionMask="x",IF(INDEX(RawDataRefData,$E1296,0)&gt;0,INDEX(RawDataRefData,$E1296,0)),"")),"")</f>
        <v>4</v>
      </c>
      <c r="AG1296" s="100">
        <f t="shared" si="491"/>
        <v>2.3636363636363638</v>
      </c>
      <c r="AH1296" s="100">
        <f t="array" ref="AH1296">IF($AA1296,STDEVA(IF(G1SelectionMask="x",IF(INDEX(RawDataRefData,$E1296,0)&gt;0,INDEX(RawDataRefData,$E1296,0)),"")),"")</f>
        <v>1.1200649331826502</v>
      </c>
      <c r="AI1296" s="101" t="b">
        <f t="shared" si="492"/>
        <v>1</v>
      </c>
      <c r="AJ1296" s="101">
        <f t="array" ref="AJ1296">IF($AI1296,MEDIAN(IF(G2SelectionMask="x",IF(INDEX(RawDataRefData,$E1296,0)&gt;0,INDEX(RawDataRefData,$E1296,0)),"")),"")</f>
        <v>2</v>
      </c>
      <c r="AK1296" s="101">
        <f t="array" ref="AK1296">IF($AI1296,QUARTILE(IF(G2SelectionMask="x",IF(INDEX(RawDataRefData,$E1296,0)&gt;0,INDEX(RawDataRefData,$E1296,0)),""),1),"")</f>
        <v>2</v>
      </c>
      <c r="AL1296" s="101">
        <f t="array" ref="AL1296">IF($AI1296,QUARTILE(IF(G2SelectionMask="x",IF(INDEX(RawDataRefData,$E1296,0)&gt;0,INDEX(RawDataRefData,$E1296,0)),""),3),"")</f>
        <v>3</v>
      </c>
      <c r="AM1296" s="101">
        <f t="array" ref="AM1296">IF($AI1296,MIN(IF(G2SelectionMask="x",IF(INDEX(RawDataRefData,$E1296,0)&gt;0,INDEX(RawDataRefData,$E1296,0)),"")),"")</f>
        <v>1</v>
      </c>
      <c r="AN1296" s="101">
        <f t="array" ref="AN1296">IF($AI1296,MAX(IF(G2SelectionMask="x",IF(INDEX(RawDataRefData,$E1296,0)&gt;0,INDEX(RawDataRefData,$E1296,0)),"")),"")</f>
        <v>4</v>
      </c>
      <c r="AO1296" s="101">
        <f t="shared" ref="AO1296:AO1362" si="494">IF($AI1296,AVERAGEIF(G2SelectionMask,"x",INDEX(RawDataRefData,$E1296,0)),"")</f>
        <v>2.4545454545454546</v>
      </c>
      <c r="AP1296" s="101">
        <f t="array" ref="AP1296">IF($AI1296,STDEVA(IF(G2SelectionMask="x",IF(INDEX(RawDataRefData,$E1296,0)&gt;0,INDEX(RawDataRefData,$E1296,0)),"")),"")</f>
        <v>1.0357254813546268</v>
      </c>
      <c r="AQ1296" s="100" t="b">
        <f t="shared" ref="AQ1296:AQ1362" si="495">COUNTIFS(G3SelectionMask,"x",INDEX(RawDataRefData,$E1296,0),"&gt;0")&gt;=RuleofN</f>
        <v>0</v>
      </c>
      <c r="AR1296" s="100" t="str">
        <f t="array" ref="AR1296">IF($AQ1296,MEDIAN(IF(G3SelectionMask="x",IF(INDEX(RawDataRefData,$E1296,0)&gt;0,INDEX(RawDataRefData,$E1296,0)),"")),"")</f>
        <v/>
      </c>
      <c r="AS1296" s="100" t="str">
        <f t="array" ref="AS1296">IF($AQ1296,QUARTILE(IF(G3SelectionMask="x",IF(INDEX(RawDataRefData,$E1296,0)&gt;0,INDEX(RawDataRefData,$E1296,0)),""),1),"")</f>
        <v/>
      </c>
      <c r="AT1296" s="100" t="str">
        <f t="array" ref="AT1296">IF($AQ1296,QUARTILE(IF(G3SelectionMask="x",IF(INDEX(RawDataRefData,$E1296,0)&gt;0,INDEX(RawDataRefData,$E1296,0)),""),3),"")</f>
        <v/>
      </c>
      <c r="AU1296" s="100" t="str">
        <f t="array" ref="AU1296">IF($AQ1296,MIN(IF(G3SelectionMask="x",IF(INDEX(RawDataRefData,$E1296,0)&gt;0,INDEX(RawDataRefData,$E1296,0)),"")),"")</f>
        <v/>
      </c>
      <c r="AV1296" s="100" t="str">
        <f t="array" ref="AV1296">IF($AQ1296,MAX(IF(G3SelectionMask="x",IF(INDEX(RawDataRefData,$E1296,0)&gt;0,INDEX(RawDataRefData,$E1296,0)),"")),"")</f>
        <v/>
      </c>
      <c r="AW1296" s="100" t="str">
        <f t="shared" ref="AW1296:AW1362" si="496">IF($AQ1296,AVERAGEIF(G3SelectionMask,"x",INDEX(RawDataRefData,$E1296,0)),"")</f>
        <v/>
      </c>
      <c r="AX1296" s="100" t="str">
        <f t="array" ref="AX1296">IF($AQ1296,STDEVA(IF(G3SelectionMask="x",IF(INDEX(RawDataRefData,$E1296,0)&gt;0,INDEX(RawDataRefData,$E1296,0)),"")),"")</f>
        <v/>
      </c>
      <c r="AY1296" s="101" t="b">
        <f t="shared" ref="AY1296:AY1362" si="497">COUNTIFS(G4SelectionMask,"x",INDEX(RawDataRefData,$E1296,0),"&gt;0")&gt;=RuleofN</f>
        <v>0</v>
      </c>
      <c r="AZ1296" s="101" t="str">
        <f t="array" ref="AZ1296">IF($AY1296,MEDIAN(IF(G4SelectionMask="x",IF(INDEX(RawDataRefData,$E1296,0)&gt;0,INDEX(RawDataRefData,$E1296,0)),"")),"")</f>
        <v/>
      </c>
      <c r="BA1296" s="101" t="str">
        <f t="array" ref="BA1296">IF($AY1296,QUARTILE(IF(G4SelectionMask="x",IF(INDEX(RawDataRefData,$E1296,0)&gt;0,INDEX(RawDataRefData,$E1296,0)),""),1),"")</f>
        <v/>
      </c>
      <c r="BB1296" s="101" t="str">
        <f t="array" ref="BB1296">IF($AY1296,QUARTILE(IF(G4SelectionMask="x",IF(INDEX(RawDataRefData,$E1296,0)&gt;0,INDEX(RawDataRefData,$E1296,0)),""),3),"")</f>
        <v/>
      </c>
      <c r="BC1296" s="101" t="str">
        <f t="array" ref="BC1296">IF($AY1296,MIN(IF(G4SelectionMask="x",IF(INDEX(RawDataRefData,$E1296,0)&gt;0,INDEX(RawDataRefData,$E1296,0)),"")),"")</f>
        <v/>
      </c>
      <c r="BD1296" s="101" t="str">
        <f t="array" ref="BD1296">IF($AY1296,MAX(IF(G4SelectionMask="x",IF(INDEX(RawDataRefData,$E1296,0)&gt;0,INDEX(RawDataRefData,$E1296,0)),"")),"")</f>
        <v/>
      </c>
      <c r="BE1296" s="101" t="str">
        <f t="shared" ref="BE1296:BE1362" si="498">IF($AY1296,AVERAGEIF(G4SelectionMask,"x",INDEX(RawDataRefData,$E1296,0)),"")</f>
        <v/>
      </c>
      <c r="BF1296" s="101" t="str">
        <f t="array" ref="BF1296">IF($AY1296,STDEVA(IF(G4SelectionMask="x",IF(INDEX(RawDataRefData,$E1296,0)&gt;0,INDEX(RawDataRefData,$E1296,0)),"")),"")</f>
        <v/>
      </c>
      <c r="BG1296" s="100" t="b">
        <f t="shared" ref="BG1296:BG1362" si="499">COUNTIFS(G5SelectionMask,"x",INDEX(RawDataRefData,$E1296,0),"&gt;0")&gt;=RuleofN</f>
        <v>0</v>
      </c>
      <c r="BH1296" s="100" t="str">
        <f t="array" ref="BH1296">IF($BG1296,MEDIAN(IF(G5SelectionMask="x",IF(INDEX(RawDataRefData,$E1296,0)&gt;0,INDEX(RawDataRefData,$E1296,0)),"")),"")</f>
        <v/>
      </c>
      <c r="BI1296" s="100" t="str">
        <f t="array" ref="BI1296">IF($BG1296,QUARTILE(IF(G5SelectionMask="x",IF(INDEX(RawDataRefData,$E1296,0)&gt;0,INDEX(RawDataRefData,$E1296,0)),""),1),"")</f>
        <v/>
      </c>
      <c r="BJ1296" s="100" t="str">
        <f t="array" ref="BJ1296">IF($BG1296,QUARTILE(IF(G5SelectionMask="x",IF(INDEX(RawDataRefData,$E1296,0)&gt;0,INDEX(RawDataRefData,$E1296,0)),""),3),"")</f>
        <v/>
      </c>
      <c r="BK1296" s="100" t="str">
        <f t="array" ref="BK1296">IF($BG1296,MIN(IF(G5SelectionMask="x",IF(INDEX(RawDataRefData,$E1296,0)&gt;0,INDEX(RawDataRefData,$E1296,0)),"")),"")</f>
        <v/>
      </c>
      <c r="BL1296" s="100" t="str">
        <f t="array" ref="BL1296">IF($BG1296,MAX(IF(G5SelectionMask="x",IF(INDEX(RawDataRefData,$E1296,0)&gt;0,INDEX(RawDataRefData,$E1296,0)),"")),"")</f>
        <v/>
      </c>
      <c r="BM1296" s="100" t="str">
        <f t="shared" ref="BM1296:BM1362" si="500">IF($BG1296,AVERAGEIF(G5SelectionMask,"x",INDEX(RawDataRefData,$E1296,0)),"")</f>
        <v/>
      </c>
      <c r="BN1296" s="103" t="str">
        <f t="array" ref="BN1296">IF($BG1296,STDEVA(IF(G5SelectionMask="x",IF(INDEX(RawDataRefData,$E1296,0)&gt;0,INDEX(RawDataRefData,$E1296,0)),"")),"")</f>
        <v/>
      </c>
      <c r="BO1296" s="104"/>
      <c r="BP1296" s="105">
        <v>4</v>
      </c>
      <c r="BQ1296" s="105">
        <v>3</v>
      </c>
      <c r="BR1296" s="105">
        <v>2</v>
      </c>
      <c r="BS1296" s="105">
        <v>4</v>
      </c>
      <c r="BT1296" s="105">
        <v>2</v>
      </c>
      <c r="BU1296" s="105">
        <v>1</v>
      </c>
      <c r="BV1296" s="105">
        <v>4</v>
      </c>
      <c r="BW1296" s="105">
        <v>1</v>
      </c>
      <c r="BX1296" s="105">
        <v>3</v>
      </c>
      <c r="BY1296" s="105">
        <v>1</v>
      </c>
      <c r="BZ1296" s="105">
        <v>3</v>
      </c>
      <c r="CA1296" s="105">
        <v>2</v>
      </c>
      <c r="CB1296" s="105">
        <v>4</v>
      </c>
      <c r="CC1296" s="105">
        <v>2</v>
      </c>
      <c r="CD1296" s="105">
        <v>4</v>
      </c>
    </row>
    <row r="1297" spans="1:82" hidden="1" x14ac:dyDescent="0.2">
      <c r="A1297" s="33" t="e">
        <f t="shared" si="477"/>
        <v>#NAME?</v>
      </c>
      <c r="B1297" s="218"/>
      <c r="C1297" s="215"/>
      <c r="D1297" s="224" t="s">
        <v>1549</v>
      </c>
      <c r="E1297" s="72">
        <f t="shared" si="493"/>
        <v>1288</v>
      </c>
      <c r="F1297" s="9" t="s">
        <v>1557</v>
      </c>
      <c r="H1297" s="9" t="s">
        <v>1213</v>
      </c>
      <c r="I1297" s="9" t="s">
        <v>1549</v>
      </c>
      <c r="K1297" s="100">
        <f t="shared" si="478"/>
        <v>3</v>
      </c>
      <c r="L1297" s="100"/>
      <c r="M1297" s="100"/>
      <c r="N1297" s="100"/>
      <c r="O1297" s="100"/>
      <c r="P1297" s="101">
        <f t="shared" si="479"/>
        <v>2</v>
      </c>
      <c r="Q1297" s="102">
        <f t="shared" si="480"/>
        <v>3</v>
      </c>
      <c r="R1297" s="102">
        <f t="shared" si="481"/>
        <v>1</v>
      </c>
      <c r="S1297" s="102">
        <f t="shared" si="482"/>
        <v>3</v>
      </c>
      <c r="T1297" s="102">
        <f t="shared" si="483"/>
        <v>1</v>
      </c>
      <c r="U1297" s="102">
        <f t="shared" si="484"/>
        <v>3</v>
      </c>
      <c r="V1297" s="102">
        <f t="shared" si="485"/>
        <v>3</v>
      </c>
      <c r="W1297" s="102">
        <f t="shared" si="486"/>
        <v>2</v>
      </c>
      <c r="X1297" s="102">
        <f t="shared" si="487"/>
        <v>2</v>
      </c>
      <c r="Y1297" s="102">
        <f t="shared" si="488"/>
        <v>1</v>
      </c>
      <c r="Z1297" s="102">
        <f t="shared" si="489"/>
        <v>1</v>
      </c>
      <c r="AA1297" s="100" t="b">
        <f t="shared" si="490"/>
        <v>1</v>
      </c>
      <c r="AB1297" s="100">
        <f t="array" ref="AB1297">IF($AA1297,MEDIAN(IF(G1SelectionMask="x",IF(INDEX(RawDataRefData,$E1297,0)&gt;0,INDEX(RawDataRefData,$E1297,0)),"")),"")</f>
        <v>2</v>
      </c>
      <c r="AC1297" s="100">
        <f t="array" ref="AC1297">IF($AA1297,QUARTILE(IF(G1SelectionMask="x",IF(INDEX(RawDataRefData,$E1297,0)&gt;0,INDEX(RawDataRefData,$E1297,0)),""),1),"")</f>
        <v>1</v>
      </c>
      <c r="AD1297" s="100">
        <f t="array" ref="AD1297">IF($AA1297,QUARTILE(IF(G1SelectionMask="x",IF(INDEX(RawDataRefData,$E1297,0)&gt;0,INDEX(RawDataRefData,$E1297,0)),""),3),"")</f>
        <v>3</v>
      </c>
      <c r="AE1297" s="100">
        <f t="array" ref="AE1297">IF($AA1297,MIN(IF(G1SelectionMask="x",IF(INDEX(RawDataRefData,$E1297,0)&gt;0,INDEX(RawDataRefData,$E1297,0)),"")),"")</f>
        <v>1</v>
      </c>
      <c r="AF1297" s="100">
        <f t="array" ref="AF1297">IF($AA1297,MAX(IF(G1SelectionMask="x",IF(INDEX(RawDataRefData,$E1297,0)&gt;0,INDEX(RawDataRefData,$E1297,0)),"")),"")</f>
        <v>3</v>
      </c>
      <c r="AG1297" s="100">
        <f t="shared" si="491"/>
        <v>2</v>
      </c>
      <c r="AH1297" s="100">
        <f t="array" ref="AH1297">IF($AA1297,STDEVA(IF(G1SelectionMask="x",IF(INDEX(RawDataRefData,$E1297,0)&gt;0,INDEX(RawDataRefData,$E1297,0)),"")),"")</f>
        <v>0.89442719099991586</v>
      </c>
      <c r="AI1297" s="101" t="b">
        <f t="shared" si="492"/>
        <v>1</v>
      </c>
      <c r="AJ1297" s="101">
        <f t="array" ref="AJ1297">IF($AI1297,MEDIAN(IF(G2SelectionMask="x",IF(INDEX(RawDataRefData,$E1297,0)&gt;0,INDEX(RawDataRefData,$E1297,0)),"")),"")</f>
        <v>2</v>
      </c>
      <c r="AK1297" s="101">
        <f t="array" ref="AK1297">IF($AI1297,QUARTILE(IF(G2SelectionMask="x",IF(INDEX(RawDataRefData,$E1297,0)&gt;0,INDEX(RawDataRefData,$E1297,0)),""),1),"")</f>
        <v>1.5</v>
      </c>
      <c r="AL1297" s="101">
        <f t="array" ref="AL1297">IF($AI1297,QUARTILE(IF(G2SelectionMask="x",IF(INDEX(RawDataRefData,$E1297,0)&gt;0,INDEX(RawDataRefData,$E1297,0)),""),3),"")</f>
        <v>3</v>
      </c>
      <c r="AM1297" s="101">
        <f t="array" ref="AM1297">IF($AI1297,MIN(IF(G2SelectionMask="x",IF(INDEX(RawDataRefData,$E1297,0)&gt;0,INDEX(RawDataRefData,$E1297,0)),"")),"")</f>
        <v>1</v>
      </c>
      <c r="AN1297" s="101">
        <f t="array" ref="AN1297">IF($AI1297,MAX(IF(G2SelectionMask="x",IF(INDEX(RawDataRefData,$E1297,0)&gt;0,INDEX(RawDataRefData,$E1297,0)),"")),"")</f>
        <v>4</v>
      </c>
      <c r="AO1297" s="101">
        <f t="shared" si="494"/>
        <v>2.1818181818181817</v>
      </c>
      <c r="AP1297" s="101">
        <f t="array" ref="AP1297">IF($AI1297,STDEVA(IF(G2SelectionMask="x",IF(INDEX(RawDataRefData,$E1297,0)&gt;0,INDEX(RawDataRefData,$E1297,0)),"")),"")</f>
        <v>0.98164981721404265</v>
      </c>
      <c r="AQ1297" s="100" t="b">
        <f t="shared" si="495"/>
        <v>0</v>
      </c>
      <c r="AR1297" s="100" t="str">
        <f t="array" ref="AR1297">IF($AQ1297,MEDIAN(IF(G3SelectionMask="x",IF(INDEX(RawDataRefData,$E1297,0)&gt;0,INDEX(RawDataRefData,$E1297,0)),"")),"")</f>
        <v/>
      </c>
      <c r="AS1297" s="100" t="str">
        <f t="array" ref="AS1297">IF($AQ1297,QUARTILE(IF(G3SelectionMask="x",IF(INDEX(RawDataRefData,$E1297,0)&gt;0,INDEX(RawDataRefData,$E1297,0)),""),1),"")</f>
        <v/>
      </c>
      <c r="AT1297" s="100" t="str">
        <f t="array" ref="AT1297">IF($AQ1297,QUARTILE(IF(G3SelectionMask="x",IF(INDEX(RawDataRefData,$E1297,0)&gt;0,INDEX(RawDataRefData,$E1297,0)),""),3),"")</f>
        <v/>
      </c>
      <c r="AU1297" s="100" t="str">
        <f t="array" ref="AU1297">IF($AQ1297,MIN(IF(G3SelectionMask="x",IF(INDEX(RawDataRefData,$E1297,0)&gt;0,INDEX(RawDataRefData,$E1297,0)),"")),"")</f>
        <v/>
      </c>
      <c r="AV1297" s="100" t="str">
        <f t="array" ref="AV1297">IF($AQ1297,MAX(IF(G3SelectionMask="x",IF(INDEX(RawDataRefData,$E1297,0)&gt;0,INDEX(RawDataRefData,$E1297,0)),"")),"")</f>
        <v/>
      </c>
      <c r="AW1297" s="100" t="str">
        <f t="shared" si="496"/>
        <v/>
      </c>
      <c r="AX1297" s="100" t="str">
        <f t="array" ref="AX1297">IF($AQ1297,STDEVA(IF(G3SelectionMask="x",IF(INDEX(RawDataRefData,$E1297,0)&gt;0,INDEX(RawDataRefData,$E1297,0)),"")),"")</f>
        <v/>
      </c>
      <c r="AY1297" s="101" t="b">
        <f t="shared" si="497"/>
        <v>0</v>
      </c>
      <c r="AZ1297" s="101" t="str">
        <f t="array" ref="AZ1297">IF($AY1297,MEDIAN(IF(G4SelectionMask="x",IF(INDEX(RawDataRefData,$E1297,0)&gt;0,INDEX(RawDataRefData,$E1297,0)),"")),"")</f>
        <v/>
      </c>
      <c r="BA1297" s="101" t="str">
        <f t="array" ref="BA1297">IF($AY1297,QUARTILE(IF(G4SelectionMask="x",IF(INDEX(RawDataRefData,$E1297,0)&gt;0,INDEX(RawDataRefData,$E1297,0)),""),1),"")</f>
        <v/>
      </c>
      <c r="BB1297" s="101" t="str">
        <f t="array" ref="BB1297">IF($AY1297,QUARTILE(IF(G4SelectionMask="x",IF(INDEX(RawDataRefData,$E1297,0)&gt;0,INDEX(RawDataRefData,$E1297,0)),""),3),"")</f>
        <v/>
      </c>
      <c r="BC1297" s="101" t="str">
        <f t="array" ref="BC1297">IF($AY1297,MIN(IF(G4SelectionMask="x",IF(INDEX(RawDataRefData,$E1297,0)&gt;0,INDEX(RawDataRefData,$E1297,0)),"")),"")</f>
        <v/>
      </c>
      <c r="BD1297" s="101" t="str">
        <f t="array" ref="BD1297">IF($AY1297,MAX(IF(G4SelectionMask="x",IF(INDEX(RawDataRefData,$E1297,0)&gt;0,INDEX(RawDataRefData,$E1297,0)),"")),"")</f>
        <v/>
      </c>
      <c r="BE1297" s="101" t="str">
        <f t="shared" si="498"/>
        <v/>
      </c>
      <c r="BF1297" s="101" t="str">
        <f t="array" ref="BF1297">IF($AY1297,STDEVA(IF(G4SelectionMask="x",IF(INDEX(RawDataRefData,$E1297,0)&gt;0,INDEX(RawDataRefData,$E1297,0)),"")),"")</f>
        <v/>
      </c>
      <c r="BG1297" s="100" t="b">
        <f t="shared" si="499"/>
        <v>0</v>
      </c>
      <c r="BH1297" s="100" t="str">
        <f t="array" ref="BH1297">IF($BG1297,MEDIAN(IF(G5SelectionMask="x",IF(INDEX(RawDataRefData,$E1297,0)&gt;0,INDEX(RawDataRefData,$E1297,0)),"")),"")</f>
        <v/>
      </c>
      <c r="BI1297" s="100" t="str">
        <f t="array" ref="BI1297">IF($BG1297,QUARTILE(IF(G5SelectionMask="x",IF(INDEX(RawDataRefData,$E1297,0)&gt;0,INDEX(RawDataRefData,$E1297,0)),""),1),"")</f>
        <v/>
      </c>
      <c r="BJ1297" s="100" t="str">
        <f t="array" ref="BJ1297">IF($BG1297,QUARTILE(IF(G5SelectionMask="x",IF(INDEX(RawDataRefData,$E1297,0)&gt;0,INDEX(RawDataRefData,$E1297,0)),""),3),"")</f>
        <v/>
      </c>
      <c r="BK1297" s="100" t="str">
        <f t="array" ref="BK1297">IF($BG1297,MIN(IF(G5SelectionMask="x",IF(INDEX(RawDataRefData,$E1297,0)&gt;0,INDEX(RawDataRefData,$E1297,0)),"")),"")</f>
        <v/>
      </c>
      <c r="BL1297" s="100" t="str">
        <f t="array" ref="BL1297">IF($BG1297,MAX(IF(G5SelectionMask="x",IF(INDEX(RawDataRefData,$E1297,0)&gt;0,INDEX(RawDataRefData,$E1297,0)),"")),"")</f>
        <v/>
      </c>
      <c r="BM1297" s="100" t="str">
        <f t="shared" si="500"/>
        <v/>
      </c>
      <c r="BN1297" s="103" t="str">
        <f t="array" ref="BN1297">IF($BG1297,STDEVA(IF(G5SelectionMask="x",IF(INDEX(RawDataRefData,$E1297,0)&gt;0,INDEX(RawDataRefData,$E1297,0)),"")),"")</f>
        <v/>
      </c>
      <c r="BO1297" s="104"/>
      <c r="BP1297" s="105">
        <v>3</v>
      </c>
      <c r="BQ1297" s="105">
        <v>2</v>
      </c>
      <c r="BR1297" s="105">
        <v>3</v>
      </c>
      <c r="BS1297" s="105">
        <v>1</v>
      </c>
      <c r="BT1297" s="105">
        <v>3</v>
      </c>
      <c r="BU1297" s="105">
        <v>1</v>
      </c>
      <c r="BV1297" s="105">
        <v>3</v>
      </c>
      <c r="BW1297" s="105">
        <v>3</v>
      </c>
      <c r="BX1297" s="105">
        <v>2</v>
      </c>
      <c r="BY1297" s="105">
        <v>2</v>
      </c>
      <c r="BZ1297" s="105">
        <v>1</v>
      </c>
      <c r="CA1297" s="105">
        <v>1</v>
      </c>
      <c r="CB1297" s="105">
        <v>2</v>
      </c>
      <c r="CC1297" s="105">
        <v>4</v>
      </c>
      <c r="CD1297" s="105">
        <v>2</v>
      </c>
    </row>
    <row r="1298" spans="1:82" hidden="1" x14ac:dyDescent="0.2">
      <c r="A1298" s="33" t="e">
        <f t="shared" si="477"/>
        <v>#NAME?</v>
      </c>
      <c r="B1298" s="218"/>
      <c r="C1298" s="215"/>
      <c r="D1298" s="224"/>
      <c r="E1298" s="72">
        <f t="shared" si="493"/>
        <v>1289</v>
      </c>
      <c r="F1298" s="9" t="s">
        <v>1558</v>
      </c>
      <c r="H1298" s="9" t="s">
        <v>1213</v>
      </c>
      <c r="I1298" s="9" t="s">
        <v>1549</v>
      </c>
      <c r="K1298" s="100">
        <f t="shared" si="478"/>
        <v>1</v>
      </c>
      <c r="L1298" s="100"/>
      <c r="M1298" s="100"/>
      <c r="N1298" s="100"/>
      <c r="O1298" s="100"/>
      <c r="P1298" s="101">
        <f t="shared" si="479"/>
        <v>2</v>
      </c>
      <c r="Q1298" s="102">
        <f t="shared" si="480"/>
        <v>3</v>
      </c>
      <c r="R1298" s="102">
        <f t="shared" si="481"/>
        <v>1</v>
      </c>
      <c r="S1298" s="102">
        <f t="shared" si="482"/>
        <v>1</v>
      </c>
      <c r="T1298" s="102">
        <f t="shared" si="483"/>
        <v>1</v>
      </c>
      <c r="U1298" s="102">
        <f t="shared" si="484"/>
        <v>2</v>
      </c>
      <c r="V1298" s="102">
        <f t="shared" si="485"/>
        <v>3</v>
      </c>
      <c r="W1298" s="102">
        <f t="shared" si="486"/>
        <v>3</v>
      </c>
      <c r="X1298" s="102">
        <f t="shared" si="487"/>
        <v>2</v>
      </c>
      <c r="Y1298" s="102">
        <f t="shared" si="488"/>
        <v>4</v>
      </c>
      <c r="Z1298" s="102">
        <f t="shared" si="489"/>
        <v>4</v>
      </c>
      <c r="AA1298" s="100" t="b">
        <f t="shared" si="490"/>
        <v>1</v>
      </c>
      <c r="AB1298" s="100">
        <f t="array" ref="AB1298">IF($AA1298,MEDIAN(IF(G1SelectionMask="x",IF(INDEX(RawDataRefData,$E1298,0)&gt;0,INDEX(RawDataRefData,$E1298,0)),"")),"")</f>
        <v>2</v>
      </c>
      <c r="AC1298" s="100">
        <f t="array" ref="AC1298">IF($AA1298,QUARTILE(IF(G1SelectionMask="x",IF(INDEX(RawDataRefData,$E1298,0)&gt;0,INDEX(RawDataRefData,$E1298,0)),""),1),"")</f>
        <v>1.5</v>
      </c>
      <c r="AD1298" s="100">
        <f t="array" ref="AD1298">IF($AA1298,QUARTILE(IF(G1SelectionMask="x",IF(INDEX(RawDataRefData,$E1298,0)&gt;0,INDEX(RawDataRefData,$E1298,0)),""),3),"")</f>
        <v>3</v>
      </c>
      <c r="AE1298" s="100">
        <f t="array" ref="AE1298">IF($AA1298,MIN(IF(G1SelectionMask="x",IF(INDEX(RawDataRefData,$E1298,0)&gt;0,INDEX(RawDataRefData,$E1298,0)),"")),"")</f>
        <v>1</v>
      </c>
      <c r="AF1298" s="100">
        <f t="array" ref="AF1298">IF($AA1298,MAX(IF(G1SelectionMask="x",IF(INDEX(RawDataRefData,$E1298,0)&gt;0,INDEX(RawDataRefData,$E1298,0)),"")),"")</f>
        <v>4</v>
      </c>
      <c r="AG1298" s="100">
        <f t="shared" si="491"/>
        <v>2.3636363636363638</v>
      </c>
      <c r="AH1298" s="100">
        <f t="array" ref="AH1298">IF($AA1298,STDEVA(IF(G1SelectionMask="x",IF(INDEX(RawDataRefData,$E1298,0)&gt;0,INDEX(RawDataRefData,$E1298,0)),"")),"")</f>
        <v>1.1200649331826502</v>
      </c>
      <c r="AI1298" s="101" t="b">
        <f t="shared" si="492"/>
        <v>1</v>
      </c>
      <c r="AJ1298" s="101">
        <f t="array" ref="AJ1298">IF($AI1298,MEDIAN(IF(G2SelectionMask="x",IF(INDEX(RawDataRefData,$E1298,0)&gt;0,INDEX(RawDataRefData,$E1298,0)),"")),"")</f>
        <v>3</v>
      </c>
      <c r="AK1298" s="101">
        <f t="array" ref="AK1298">IF($AI1298,QUARTILE(IF(G2SelectionMask="x",IF(INDEX(RawDataRefData,$E1298,0)&gt;0,INDEX(RawDataRefData,$E1298,0)),""),1),"")</f>
        <v>2</v>
      </c>
      <c r="AL1298" s="101">
        <f t="array" ref="AL1298">IF($AI1298,QUARTILE(IF(G2SelectionMask="x",IF(INDEX(RawDataRefData,$E1298,0)&gt;0,INDEX(RawDataRefData,$E1298,0)),""),3),"")</f>
        <v>3</v>
      </c>
      <c r="AM1298" s="101">
        <f t="array" ref="AM1298">IF($AI1298,MIN(IF(G2SelectionMask="x",IF(INDEX(RawDataRefData,$E1298,0)&gt;0,INDEX(RawDataRefData,$E1298,0)),"")),"")</f>
        <v>1</v>
      </c>
      <c r="AN1298" s="101">
        <f t="array" ref="AN1298">IF($AI1298,MAX(IF(G2SelectionMask="x",IF(INDEX(RawDataRefData,$E1298,0)&gt;0,INDEX(RawDataRefData,$E1298,0)),"")),"")</f>
        <v>4</v>
      </c>
      <c r="AO1298" s="101">
        <f t="shared" si="494"/>
        <v>2.6363636363636362</v>
      </c>
      <c r="AP1298" s="101">
        <f t="array" ref="AP1298">IF($AI1298,STDEVA(IF(G2SelectionMask="x",IF(INDEX(RawDataRefData,$E1298,0)&gt;0,INDEX(RawDataRefData,$E1298,0)),"")),"")</f>
        <v>1.0269106361049412</v>
      </c>
      <c r="AQ1298" s="100" t="b">
        <f t="shared" si="495"/>
        <v>0</v>
      </c>
      <c r="AR1298" s="100" t="str">
        <f t="array" ref="AR1298">IF($AQ1298,MEDIAN(IF(G3SelectionMask="x",IF(INDEX(RawDataRefData,$E1298,0)&gt;0,INDEX(RawDataRefData,$E1298,0)),"")),"")</f>
        <v/>
      </c>
      <c r="AS1298" s="100" t="str">
        <f t="array" ref="AS1298">IF($AQ1298,QUARTILE(IF(G3SelectionMask="x",IF(INDEX(RawDataRefData,$E1298,0)&gt;0,INDEX(RawDataRefData,$E1298,0)),""),1),"")</f>
        <v/>
      </c>
      <c r="AT1298" s="100" t="str">
        <f t="array" ref="AT1298">IF($AQ1298,QUARTILE(IF(G3SelectionMask="x",IF(INDEX(RawDataRefData,$E1298,0)&gt;0,INDEX(RawDataRefData,$E1298,0)),""),3),"")</f>
        <v/>
      </c>
      <c r="AU1298" s="100" t="str">
        <f t="array" ref="AU1298">IF($AQ1298,MIN(IF(G3SelectionMask="x",IF(INDEX(RawDataRefData,$E1298,0)&gt;0,INDEX(RawDataRefData,$E1298,0)),"")),"")</f>
        <v/>
      </c>
      <c r="AV1298" s="100" t="str">
        <f t="array" ref="AV1298">IF($AQ1298,MAX(IF(G3SelectionMask="x",IF(INDEX(RawDataRefData,$E1298,0)&gt;0,INDEX(RawDataRefData,$E1298,0)),"")),"")</f>
        <v/>
      </c>
      <c r="AW1298" s="100" t="str">
        <f t="shared" si="496"/>
        <v/>
      </c>
      <c r="AX1298" s="100" t="str">
        <f t="array" ref="AX1298">IF($AQ1298,STDEVA(IF(G3SelectionMask="x",IF(INDEX(RawDataRefData,$E1298,0)&gt;0,INDEX(RawDataRefData,$E1298,0)),"")),"")</f>
        <v/>
      </c>
      <c r="AY1298" s="101" t="b">
        <f t="shared" si="497"/>
        <v>0</v>
      </c>
      <c r="AZ1298" s="101" t="str">
        <f t="array" ref="AZ1298">IF($AY1298,MEDIAN(IF(G4SelectionMask="x",IF(INDEX(RawDataRefData,$E1298,0)&gt;0,INDEX(RawDataRefData,$E1298,0)),"")),"")</f>
        <v/>
      </c>
      <c r="BA1298" s="101" t="str">
        <f t="array" ref="BA1298">IF($AY1298,QUARTILE(IF(G4SelectionMask="x",IF(INDEX(RawDataRefData,$E1298,0)&gt;0,INDEX(RawDataRefData,$E1298,0)),""),1),"")</f>
        <v/>
      </c>
      <c r="BB1298" s="101" t="str">
        <f t="array" ref="BB1298">IF($AY1298,QUARTILE(IF(G4SelectionMask="x",IF(INDEX(RawDataRefData,$E1298,0)&gt;0,INDEX(RawDataRefData,$E1298,0)),""),3),"")</f>
        <v/>
      </c>
      <c r="BC1298" s="101" t="str">
        <f t="array" ref="BC1298">IF($AY1298,MIN(IF(G4SelectionMask="x",IF(INDEX(RawDataRefData,$E1298,0)&gt;0,INDEX(RawDataRefData,$E1298,0)),"")),"")</f>
        <v/>
      </c>
      <c r="BD1298" s="101" t="str">
        <f t="array" ref="BD1298">IF($AY1298,MAX(IF(G4SelectionMask="x",IF(INDEX(RawDataRefData,$E1298,0)&gt;0,INDEX(RawDataRefData,$E1298,0)),"")),"")</f>
        <v/>
      </c>
      <c r="BE1298" s="101" t="str">
        <f t="shared" si="498"/>
        <v/>
      </c>
      <c r="BF1298" s="101" t="str">
        <f t="array" ref="BF1298">IF($AY1298,STDEVA(IF(G4SelectionMask="x",IF(INDEX(RawDataRefData,$E1298,0)&gt;0,INDEX(RawDataRefData,$E1298,0)),"")),"")</f>
        <v/>
      </c>
      <c r="BG1298" s="100" t="b">
        <f t="shared" si="499"/>
        <v>0</v>
      </c>
      <c r="BH1298" s="100" t="str">
        <f t="array" ref="BH1298">IF($BG1298,MEDIAN(IF(G5SelectionMask="x",IF(INDEX(RawDataRefData,$E1298,0)&gt;0,INDEX(RawDataRefData,$E1298,0)),"")),"")</f>
        <v/>
      </c>
      <c r="BI1298" s="100" t="str">
        <f t="array" ref="BI1298">IF($BG1298,QUARTILE(IF(G5SelectionMask="x",IF(INDEX(RawDataRefData,$E1298,0)&gt;0,INDEX(RawDataRefData,$E1298,0)),""),1),"")</f>
        <v/>
      </c>
      <c r="BJ1298" s="100" t="str">
        <f t="array" ref="BJ1298">IF($BG1298,QUARTILE(IF(G5SelectionMask="x",IF(INDEX(RawDataRefData,$E1298,0)&gt;0,INDEX(RawDataRefData,$E1298,0)),""),3),"")</f>
        <v/>
      </c>
      <c r="BK1298" s="100" t="str">
        <f t="array" ref="BK1298">IF($BG1298,MIN(IF(G5SelectionMask="x",IF(INDEX(RawDataRefData,$E1298,0)&gt;0,INDEX(RawDataRefData,$E1298,0)),"")),"")</f>
        <v/>
      </c>
      <c r="BL1298" s="100" t="str">
        <f t="array" ref="BL1298">IF($BG1298,MAX(IF(G5SelectionMask="x",IF(INDEX(RawDataRefData,$E1298,0)&gt;0,INDEX(RawDataRefData,$E1298,0)),"")),"")</f>
        <v/>
      </c>
      <c r="BM1298" s="100" t="str">
        <f t="shared" si="500"/>
        <v/>
      </c>
      <c r="BN1298" s="103" t="str">
        <f t="array" ref="BN1298">IF($BG1298,STDEVA(IF(G5SelectionMask="x",IF(INDEX(RawDataRefData,$E1298,0)&gt;0,INDEX(RawDataRefData,$E1298,0)),"")),"")</f>
        <v/>
      </c>
      <c r="BO1298" s="104"/>
      <c r="BP1298" s="105">
        <v>1</v>
      </c>
      <c r="BQ1298" s="105">
        <v>2</v>
      </c>
      <c r="BR1298" s="105">
        <v>3</v>
      </c>
      <c r="BS1298" s="105">
        <v>1</v>
      </c>
      <c r="BT1298" s="105">
        <v>1</v>
      </c>
      <c r="BU1298" s="105">
        <v>1</v>
      </c>
      <c r="BV1298" s="105">
        <v>2</v>
      </c>
      <c r="BW1298" s="105">
        <v>3</v>
      </c>
      <c r="BX1298" s="105">
        <v>3</v>
      </c>
      <c r="BY1298" s="105">
        <v>2</v>
      </c>
      <c r="BZ1298" s="105">
        <v>4</v>
      </c>
      <c r="CA1298" s="105">
        <v>4</v>
      </c>
      <c r="CB1298" s="105">
        <v>3</v>
      </c>
      <c r="CC1298" s="105">
        <v>3</v>
      </c>
      <c r="CD1298" s="105">
        <v>2</v>
      </c>
    </row>
    <row r="1299" spans="1:82" hidden="1" x14ac:dyDescent="0.2">
      <c r="A1299" s="33" t="e">
        <f t="shared" si="477"/>
        <v>#NAME?</v>
      </c>
      <c r="B1299" s="218"/>
      <c r="C1299" s="215"/>
      <c r="D1299" s="224"/>
      <c r="E1299" s="72">
        <f t="shared" si="493"/>
        <v>1290</v>
      </c>
      <c r="F1299" s="9" t="s">
        <v>1559</v>
      </c>
      <c r="H1299" s="9" t="s">
        <v>1213</v>
      </c>
      <c r="I1299" s="9" t="s">
        <v>1549</v>
      </c>
      <c r="K1299" s="100">
        <f t="shared" si="478"/>
        <v>2</v>
      </c>
      <c r="L1299" s="100"/>
      <c r="M1299" s="100"/>
      <c r="N1299" s="100"/>
      <c r="O1299" s="100"/>
      <c r="P1299" s="101">
        <f t="shared" si="479"/>
        <v>1</v>
      </c>
      <c r="Q1299" s="102">
        <f t="shared" si="480"/>
        <v>4</v>
      </c>
      <c r="R1299" s="102">
        <f t="shared" si="481"/>
        <v>4</v>
      </c>
      <c r="S1299" s="102">
        <f t="shared" si="482"/>
        <v>4</v>
      </c>
      <c r="T1299" s="102">
        <f t="shared" si="483"/>
        <v>1</v>
      </c>
      <c r="U1299" s="102">
        <f t="shared" si="484"/>
        <v>1</v>
      </c>
      <c r="V1299" s="102">
        <f t="shared" si="485"/>
        <v>2</v>
      </c>
      <c r="W1299" s="102">
        <f t="shared" si="486"/>
        <v>2</v>
      </c>
      <c r="X1299" s="102">
        <f t="shared" si="487"/>
        <v>3</v>
      </c>
      <c r="Y1299" s="102">
        <f t="shared" si="488"/>
        <v>1</v>
      </c>
      <c r="Z1299" s="102">
        <f t="shared" si="489"/>
        <v>4</v>
      </c>
      <c r="AA1299" s="100" t="b">
        <f t="shared" si="490"/>
        <v>1</v>
      </c>
      <c r="AB1299" s="100">
        <f t="array" ref="AB1299">IF($AA1299,MEDIAN(IF(G1SelectionMask="x",IF(INDEX(RawDataRefData,$E1299,0)&gt;0,INDEX(RawDataRefData,$E1299,0)),"")),"")</f>
        <v>2</v>
      </c>
      <c r="AC1299" s="100">
        <f t="array" ref="AC1299">IF($AA1299,QUARTILE(IF(G1SelectionMask="x",IF(INDEX(RawDataRefData,$E1299,0)&gt;0,INDEX(RawDataRefData,$E1299,0)),""),1),"")</f>
        <v>1</v>
      </c>
      <c r="AD1299" s="100">
        <f t="array" ref="AD1299">IF($AA1299,QUARTILE(IF(G1SelectionMask="x",IF(INDEX(RawDataRefData,$E1299,0)&gt;0,INDEX(RawDataRefData,$E1299,0)),""),3),"")</f>
        <v>4</v>
      </c>
      <c r="AE1299" s="100">
        <f t="array" ref="AE1299">IF($AA1299,MIN(IF(G1SelectionMask="x",IF(INDEX(RawDataRefData,$E1299,0)&gt;0,INDEX(RawDataRefData,$E1299,0)),"")),"")</f>
        <v>1</v>
      </c>
      <c r="AF1299" s="100">
        <f t="array" ref="AF1299">IF($AA1299,MAX(IF(G1SelectionMask="x",IF(INDEX(RawDataRefData,$E1299,0)&gt;0,INDEX(RawDataRefData,$E1299,0)),"")),"")</f>
        <v>4</v>
      </c>
      <c r="AG1299" s="100">
        <f t="shared" si="491"/>
        <v>2.4545454545454546</v>
      </c>
      <c r="AH1299" s="100">
        <f t="array" ref="AH1299">IF($AA1299,STDEVA(IF(G1SelectionMask="x",IF(INDEX(RawDataRefData,$E1299,0)&gt;0,INDEX(RawDataRefData,$E1299,0)),"")),"")</f>
        <v>1.3684762594679067</v>
      </c>
      <c r="AI1299" s="101" t="b">
        <f t="shared" si="492"/>
        <v>1</v>
      </c>
      <c r="AJ1299" s="101">
        <f t="array" ref="AJ1299">IF($AI1299,MEDIAN(IF(G2SelectionMask="x",IF(INDEX(RawDataRefData,$E1299,0)&gt;0,INDEX(RawDataRefData,$E1299,0)),"")),"")</f>
        <v>2</v>
      </c>
      <c r="AK1299" s="101">
        <f t="array" ref="AK1299">IF($AI1299,QUARTILE(IF(G2SelectionMask="x",IF(INDEX(RawDataRefData,$E1299,0)&gt;0,INDEX(RawDataRefData,$E1299,0)),""),1),"")</f>
        <v>1</v>
      </c>
      <c r="AL1299" s="101">
        <f t="array" ref="AL1299">IF($AI1299,QUARTILE(IF(G2SelectionMask="x",IF(INDEX(RawDataRefData,$E1299,0)&gt;0,INDEX(RawDataRefData,$E1299,0)),""),3),"")</f>
        <v>3.5</v>
      </c>
      <c r="AM1299" s="101">
        <f t="array" ref="AM1299">IF($AI1299,MIN(IF(G2SelectionMask="x",IF(INDEX(RawDataRefData,$E1299,0)&gt;0,INDEX(RawDataRefData,$E1299,0)),"")),"")</f>
        <v>1</v>
      </c>
      <c r="AN1299" s="101">
        <f t="array" ref="AN1299">IF($AI1299,MAX(IF(G2SelectionMask="x",IF(INDEX(RawDataRefData,$E1299,0)&gt;0,INDEX(RawDataRefData,$E1299,0)),"")),"")</f>
        <v>4</v>
      </c>
      <c r="AO1299" s="101">
        <f t="shared" si="494"/>
        <v>2.2727272727272729</v>
      </c>
      <c r="AP1299" s="101">
        <f t="array" ref="AP1299">IF($AI1299,STDEVA(IF(G2SelectionMask="x",IF(INDEX(RawDataRefData,$E1299,0)&gt;0,INDEX(RawDataRefData,$E1299,0)),"")),"")</f>
        <v>1.2720777563426766</v>
      </c>
      <c r="AQ1299" s="100" t="b">
        <f t="shared" si="495"/>
        <v>0</v>
      </c>
      <c r="AR1299" s="100" t="str">
        <f t="array" ref="AR1299">IF($AQ1299,MEDIAN(IF(G3SelectionMask="x",IF(INDEX(RawDataRefData,$E1299,0)&gt;0,INDEX(RawDataRefData,$E1299,0)),"")),"")</f>
        <v/>
      </c>
      <c r="AS1299" s="100" t="str">
        <f t="array" ref="AS1299">IF($AQ1299,QUARTILE(IF(G3SelectionMask="x",IF(INDEX(RawDataRefData,$E1299,0)&gt;0,INDEX(RawDataRefData,$E1299,0)),""),1),"")</f>
        <v/>
      </c>
      <c r="AT1299" s="100" t="str">
        <f t="array" ref="AT1299">IF($AQ1299,QUARTILE(IF(G3SelectionMask="x",IF(INDEX(RawDataRefData,$E1299,0)&gt;0,INDEX(RawDataRefData,$E1299,0)),""),3),"")</f>
        <v/>
      </c>
      <c r="AU1299" s="100" t="str">
        <f t="array" ref="AU1299">IF($AQ1299,MIN(IF(G3SelectionMask="x",IF(INDEX(RawDataRefData,$E1299,0)&gt;0,INDEX(RawDataRefData,$E1299,0)),"")),"")</f>
        <v/>
      </c>
      <c r="AV1299" s="100" t="str">
        <f t="array" ref="AV1299">IF($AQ1299,MAX(IF(G3SelectionMask="x",IF(INDEX(RawDataRefData,$E1299,0)&gt;0,INDEX(RawDataRefData,$E1299,0)),"")),"")</f>
        <v/>
      </c>
      <c r="AW1299" s="100" t="str">
        <f t="shared" si="496"/>
        <v/>
      </c>
      <c r="AX1299" s="100" t="str">
        <f t="array" ref="AX1299">IF($AQ1299,STDEVA(IF(G3SelectionMask="x",IF(INDEX(RawDataRefData,$E1299,0)&gt;0,INDEX(RawDataRefData,$E1299,0)),"")),"")</f>
        <v/>
      </c>
      <c r="AY1299" s="101" t="b">
        <f t="shared" si="497"/>
        <v>0</v>
      </c>
      <c r="AZ1299" s="101" t="str">
        <f t="array" ref="AZ1299">IF($AY1299,MEDIAN(IF(G4SelectionMask="x",IF(INDEX(RawDataRefData,$E1299,0)&gt;0,INDEX(RawDataRefData,$E1299,0)),"")),"")</f>
        <v/>
      </c>
      <c r="BA1299" s="101" t="str">
        <f t="array" ref="BA1299">IF($AY1299,QUARTILE(IF(G4SelectionMask="x",IF(INDEX(RawDataRefData,$E1299,0)&gt;0,INDEX(RawDataRefData,$E1299,0)),""),1),"")</f>
        <v/>
      </c>
      <c r="BB1299" s="101" t="str">
        <f t="array" ref="BB1299">IF($AY1299,QUARTILE(IF(G4SelectionMask="x",IF(INDEX(RawDataRefData,$E1299,0)&gt;0,INDEX(RawDataRefData,$E1299,0)),""),3),"")</f>
        <v/>
      </c>
      <c r="BC1299" s="101" t="str">
        <f t="array" ref="BC1299">IF($AY1299,MIN(IF(G4SelectionMask="x",IF(INDEX(RawDataRefData,$E1299,0)&gt;0,INDEX(RawDataRefData,$E1299,0)),"")),"")</f>
        <v/>
      </c>
      <c r="BD1299" s="101" t="str">
        <f t="array" ref="BD1299">IF($AY1299,MAX(IF(G4SelectionMask="x",IF(INDEX(RawDataRefData,$E1299,0)&gt;0,INDEX(RawDataRefData,$E1299,0)),"")),"")</f>
        <v/>
      </c>
      <c r="BE1299" s="101" t="str">
        <f t="shared" si="498"/>
        <v/>
      </c>
      <c r="BF1299" s="101" t="str">
        <f t="array" ref="BF1299">IF($AY1299,STDEVA(IF(G4SelectionMask="x",IF(INDEX(RawDataRefData,$E1299,0)&gt;0,INDEX(RawDataRefData,$E1299,0)),"")),"")</f>
        <v/>
      </c>
      <c r="BG1299" s="100" t="b">
        <f t="shared" si="499"/>
        <v>0</v>
      </c>
      <c r="BH1299" s="100" t="str">
        <f t="array" ref="BH1299">IF($BG1299,MEDIAN(IF(G5SelectionMask="x",IF(INDEX(RawDataRefData,$E1299,0)&gt;0,INDEX(RawDataRefData,$E1299,0)),"")),"")</f>
        <v/>
      </c>
      <c r="BI1299" s="100" t="str">
        <f t="array" ref="BI1299">IF($BG1299,QUARTILE(IF(G5SelectionMask="x",IF(INDEX(RawDataRefData,$E1299,0)&gt;0,INDEX(RawDataRefData,$E1299,0)),""),1),"")</f>
        <v/>
      </c>
      <c r="BJ1299" s="100" t="str">
        <f t="array" ref="BJ1299">IF($BG1299,QUARTILE(IF(G5SelectionMask="x",IF(INDEX(RawDataRefData,$E1299,0)&gt;0,INDEX(RawDataRefData,$E1299,0)),""),3),"")</f>
        <v/>
      </c>
      <c r="BK1299" s="100" t="str">
        <f t="array" ref="BK1299">IF($BG1299,MIN(IF(G5SelectionMask="x",IF(INDEX(RawDataRefData,$E1299,0)&gt;0,INDEX(RawDataRefData,$E1299,0)),"")),"")</f>
        <v/>
      </c>
      <c r="BL1299" s="100" t="str">
        <f t="array" ref="BL1299">IF($BG1299,MAX(IF(G5SelectionMask="x",IF(INDEX(RawDataRefData,$E1299,0)&gt;0,INDEX(RawDataRefData,$E1299,0)),"")),"")</f>
        <v/>
      </c>
      <c r="BM1299" s="100" t="str">
        <f t="shared" si="500"/>
        <v/>
      </c>
      <c r="BN1299" s="103" t="str">
        <f t="array" ref="BN1299">IF($BG1299,STDEVA(IF(G5SelectionMask="x",IF(INDEX(RawDataRefData,$E1299,0)&gt;0,INDEX(RawDataRefData,$E1299,0)),"")),"")</f>
        <v/>
      </c>
      <c r="BO1299" s="104"/>
      <c r="BP1299" s="105">
        <v>2</v>
      </c>
      <c r="BQ1299" s="105">
        <v>1</v>
      </c>
      <c r="BR1299" s="105">
        <v>4</v>
      </c>
      <c r="BS1299" s="105">
        <v>4</v>
      </c>
      <c r="BT1299" s="105">
        <v>4</v>
      </c>
      <c r="BU1299" s="105">
        <v>1</v>
      </c>
      <c r="BV1299" s="105">
        <v>1</v>
      </c>
      <c r="BW1299" s="105">
        <v>2</v>
      </c>
      <c r="BX1299" s="105">
        <v>2</v>
      </c>
      <c r="BY1299" s="105">
        <v>3</v>
      </c>
      <c r="BZ1299" s="105">
        <v>1</v>
      </c>
      <c r="CA1299" s="105">
        <v>4</v>
      </c>
      <c r="CB1299" s="105">
        <v>3</v>
      </c>
      <c r="CC1299" s="105">
        <v>1</v>
      </c>
      <c r="CD1299" s="105">
        <v>2</v>
      </c>
    </row>
    <row r="1300" spans="1:82" hidden="1" x14ac:dyDescent="0.2">
      <c r="A1300" s="33" t="e">
        <f t="shared" si="477"/>
        <v>#NAME?</v>
      </c>
      <c r="B1300" s="218"/>
      <c r="C1300" s="215"/>
      <c r="D1300" s="224"/>
      <c r="E1300" s="72">
        <f t="shared" si="493"/>
        <v>1291</v>
      </c>
      <c r="F1300" s="9" t="s">
        <v>1560</v>
      </c>
      <c r="H1300" s="9" t="s">
        <v>1213</v>
      </c>
      <c r="I1300" s="9" t="s">
        <v>1549</v>
      </c>
      <c r="K1300" s="100">
        <f t="shared" si="478"/>
        <v>3</v>
      </c>
      <c r="L1300" s="100"/>
      <c r="M1300" s="100"/>
      <c r="N1300" s="100"/>
      <c r="O1300" s="100"/>
      <c r="P1300" s="101">
        <f t="shared" si="479"/>
        <v>1</v>
      </c>
      <c r="Q1300" s="102">
        <f t="shared" si="480"/>
        <v>1</v>
      </c>
      <c r="R1300" s="102">
        <f t="shared" si="481"/>
        <v>4</v>
      </c>
      <c r="S1300" s="102">
        <f t="shared" si="482"/>
        <v>3</v>
      </c>
      <c r="T1300" s="102">
        <f t="shared" si="483"/>
        <v>1</v>
      </c>
      <c r="U1300" s="102">
        <f t="shared" si="484"/>
        <v>1</v>
      </c>
      <c r="V1300" s="102">
        <f t="shared" si="485"/>
        <v>3</v>
      </c>
      <c r="W1300" s="102">
        <f t="shared" si="486"/>
        <v>1</v>
      </c>
      <c r="X1300" s="102">
        <f t="shared" si="487"/>
        <v>4</v>
      </c>
      <c r="Y1300" s="102">
        <f t="shared" si="488"/>
        <v>4</v>
      </c>
      <c r="Z1300" s="102">
        <f t="shared" si="489"/>
        <v>3</v>
      </c>
      <c r="AA1300" s="100" t="b">
        <f t="shared" si="490"/>
        <v>1</v>
      </c>
      <c r="AB1300" s="100">
        <f t="array" ref="AB1300">IF($AA1300,MEDIAN(IF(G1SelectionMask="x",IF(INDEX(RawDataRefData,$E1300,0)&gt;0,INDEX(RawDataRefData,$E1300,0)),"")),"")</f>
        <v>3</v>
      </c>
      <c r="AC1300" s="100">
        <f t="array" ref="AC1300">IF($AA1300,QUARTILE(IF(G1SelectionMask="x",IF(INDEX(RawDataRefData,$E1300,0)&gt;0,INDEX(RawDataRefData,$E1300,0)),""),1),"")</f>
        <v>1</v>
      </c>
      <c r="AD1300" s="100">
        <f t="array" ref="AD1300">IF($AA1300,QUARTILE(IF(G1SelectionMask="x",IF(INDEX(RawDataRefData,$E1300,0)&gt;0,INDEX(RawDataRefData,$E1300,0)),""),3),"")</f>
        <v>3.5</v>
      </c>
      <c r="AE1300" s="100">
        <f t="array" ref="AE1300">IF($AA1300,MIN(IF(G1SelectionMask="x",IF(INDEX(RawDataRefData,$E1300,0)&gt;0,INDEX(RawDataRefData,$E1300,0)),"")),"")</f>
        <v>1</v>
      </c>
      <c r="AF1300" s="100">
        <f t="array" ref="AF1300">IF($AA1300,MAX(IF(G1SelectionMask="x",IF(INDEX(RawDataRefData,$E1300,0)&gt;0,INDEX(RawDataRefData,$E1300,0)),"")),"")</f>
        <v>4</v>
      </c>
      <c r="AG1300" s="100">
        <f t="shared" si="491"/>
        <v>2.3636363636363638</v>
      </c>
      <c r="AH1300" s="100">
        <f t="array" ref="AH1300">IF($AA1300,STDEVA(IF(G1SelectionMask="x",IF(INDEX(RawDataRefData,$E1300,0)&gt;0,INDEX(RawDataRefData,$E1300,0)),"")),"")</f>
        <v>1.3618169680781096</v>
      </c>
      <c r="AI1300" s="101" t="b">
        <f t="shared" si="492"/>
        <v>1</v>
      </c>
      <c r="AJ1300" s="101">
        <f t="array" ref="AJ1300">IF($AI1300,MEDIAN(IF(G2SelectionMask="x",IF(INDEX(RawDataRefData,$E1300,0)&gt;0,INDEX(RawDataRefData,$E1300,0)),"")),"")</f>
        <v>3</v>
      </c>
      <c r="AK1300" s="101">
        <f t="array" ref="AK1300">IF($AI1300,QUARTILE(IF(G2SelectionMask="x",IF(INDEX(RawDataRefData,$E1300,0)&gt;0,INDEX(RawDataRefData,$E1300,0)),""),1),"")</f>
        <v>1</v>
      </c>
      <c r="AL1300" s="101">
        <f t="array" ref="AL1300">IF($AI1300,QUARTILE(IF(G2SelectionMask="x",IF(INDEX(RawDataRefData,$E1300,0)&gt;0,INDEX(RawDataRefData,$E1300,0)),""),3),"")</f>
        <v>3.5</v>
      </c>
      <c r="AM1300" s="101">
        <f t="array" ref="AM1300">IF($AI1300,MIN(IF(G2SelectionMask="x",IF(INDEX(RawDataRefData,$E1300,0)&gt;0,INDEX(RawDataRefData,$E1300,0)),"")),"")</f>
        <v>1</v>
      </c>
      <c r="AN1300" s="101">
        <f t="array" ref="AN1300">IF($AI1300,MAX(IF(G2SelectionMask="x",IF(INDEX(RawDataRefData,$E1300,0)&gt;0,INDEX(RawDataRefData,$E1300,0)),"")),"")</f>
        <v>4</v>
      </c>
      <c r="AO1300" s="101">
        <f t="shared" si="494"/>
        <v>2.4545454545454546</v>
      </c>
      <c r="AP1300" s="101">
        <f t="array" ref="AP1300">IF($AI1300,STDEVA(IF(G2SelectionMask="x",IF(INDEX(RawDataRefData,$E1300,0)&gt;0,INDEX(RawDataRefData,$E1300,0)),"")),"")</f>
        <v>1.2933395813657267</v>
      </c>
      <c r="AQ1300" s="100" t="b">
        <f t="shared" si="495"/>
        <v>0</v>
      </c>
      <c r="AR1300" s="100" t="str">
        <f t="array" ref="AR1300">IF($AQ1300,MEDIAN(IF(G3SelectionMask="x",IF(INDEX(RawDataRefData,$E1300,0)&gt;0,INDEX(RawDataRefData,$E1300,0)),"")),"")</f>
        <v/>
      </c>
      <c r="AS1300" s="100" t="str">
        <f t="array" ref="AS1300">IF($AQ1300,QUARTILE(IF(G3SelectionMask="x",IF(INDEX(RawDataRefData,$E1300,0)&gt;0,INDEX(RawDataRefData,$E1300,0)),""),1),"")</f>
        <v/>
      </c>
      <c r="AT1300" s="100" t="str">
        <f t="array" ref="AT1300">IF($AQ1300,QUARTILE(IF(G3SelectionMask="x",IF(INDEX(RawDataRefData,$E1300,0)&gt;0,INDEX(RawDataRefData,$E1300,0)),""),3),"")</f>
        <v/>
      </c>
      <c r="AU1300" s="100" t="str">
        <f t="array" ref="AU1300">IF($AQ1300,MIN(IF(G3SelectionMask="x",IF(INDEX(RawDataRefData,$E1300,0)&gt;0,INDEX(RawDataRefData,$E1300,0)),"")),"")</f>
        <v/>
      </c>
      <c r="AV1300" s="100" t="str">
        <f t="array" ref="AV1300">IF($AQ1300,MAX(IF(G3SelectionMask="x",IF(INDEX(RawDataRefData,$E1300,0)&gt;0,INDEX(RawDataRefData,$E1300,0)),"")),"")</f>
        <v/>
      </c>
      <c r="AW1300" s="100" t="str">
        <f t="shared" si="496"/>
        <v/>
      </c>
      <c r="AX1300" s="100" t="str">
        <f t="array" ref="AX1300">IF($AQ1300,STDEVA(IF(G3SelectionMask="x",IF(INDEX(RawDataRefData,$E1300,0)&gt;0,INDEX(RawDataRefData,$E1300,0)),"")),"")</f>
        <v/>
      </c>
      <c r="AY1300" s="101" t="b">
        <f t="shared" si="497"/>
        <v>0</v>
      </c>
      <c r="AZ1300" s="101" t="str">
        <f t="array" ref="AZ1300">IF($AY1300,MEDIAN(IF(G4SelectionMask="x",IF(INDEX(RawDataRefData,$E1300,0)&gt;0,INDEX(RawDataRefData,$E1300,0)),"")),"")</f>
        <v/>
      </c>
      <c r="BA1300" s="101" t="str">
        <f t="array" ref="BA1300">IF($AY1300,QUARTILE(IF(G4SelectionMask="x",IF(INDEX(RawDataRefData,$E1300,0)&gt;0,INDEX(RawDataRefData,$E1300,0)),""),1),"")</f>
        <v/>
      </c>
      <c r="BB1300" s="101" t="str">
        <f t="array" ref="BB1300">IF($AY1300,QUARTILE(IF(G4SelectionMask="x",IF(INDEX(RawDataRefData,$E1300,0)&gt;0,INDEX(RawDataRefData,$E1300,0)),""),3),"")</f>
        <v/>
      </c>
      <c r="BC1300" s="101" t="str">
        <f t="array" ref="BC1300">IF($AY1300,MIN(IF(G4SelectionMask="x",IF(INDEX(RawDataRefData,$E1300,0)&gt;0,INDEX(RawDataRefData,$E1300,0)),"")),"")</f>
        <v/>
      </c>
      <c r="BD1300" s="101" t="str">
        <f t="array" ref="BD1300">IF($AY1300,MAX(IF(G4SelectionMask="x",IF(INDEX(RawDataRefData,$E1300,0)&gt;0,INDEX(RawDataRefData,$E1300,0)),"")),"")</f>
        <v/>
      </c>
      <c r="BE1300" s="101" t="str">
        <f t="shared" si="498"/>
        <v/>
      </c>
      <c r="BF1300" s="101" t="str">
        <f t="array" ref="BF1300">IF($AY1300,STDEVA(IF(G4SelectionMask="x",IF(INDEX(RawDataRefData,$E1300,0)&gt;0,INDEX(RawDataRefData,$E1300,0)),"")),"")</f>
        <v/>
      </c>
      <c r="BG1300" s="100" t="b">
        <f t="shared" si="499"/>
        <v>0</v>
      </c>
      <c r="BH1300" s="100" t="str">
        <f t="array" ref="BH1300">IF($BG1300,MEDIAN(IF(G5SelectionMask="x",IF(INDEX(RawDataRefData,$E1300,0)&gt;0,INDEX(RawDataRefData,$E1300,0)),"")),"")</f>
        <v/>
      </c>
      <c r="BI1300" s="100" t="str">
        <f t="array" ref="BI1300">IF($BG1300,QUARTILE(IF(G5SelectionMask="x",IF(INDEX(RawDataRefData,$E1300,0)&gt;0,INDEX(RawDataRefData,$E1300,0)),""),1),"")</f>
        <v/>
      </c>
      <c r="BJ1300" s="100" t="str">
        <f t="array" ref="BJ1300">IF($BG1300,QUARTILE(IF(G5SelectionMask="x",IF(INDEX(RawDataRefData,$E1300,0)&gt;0,INDEX(RawDataRefData,$E1300,0)),""),3),"")</f>
        <v/>
      </c>
      <c r="BK1300" s="100" t="str">
        <f t="array" ref="BK1300">IF($BG1300,MIN(IF(G5SelectionMask="x",IF(INDEX(RawDataRefData,$E1300,0)&gt;0,INDEX(RawDataRefData,$E1300,0)),"")),"")</f>
        <v/>
      </c>
      <c r="BL1300" s="100" t="str">
        <f t="array" ref="BL1300">IF($BG1300,MAX(IF(G5SelectionMask="x",IF(INDEX(RawDataRefData,$E1300,0)&gt;0,INDEX(RawDataRefData,$E1300,0)),"")),"")</f>
        <v/>
      </c>
      <c r="BM1300" s="100" t="str">
        <f t="shared" si="500"/>
        <v/>
      </c>
      <c r="BN1300" s="103" t="str">
        <f t="array" ref="BN1300">IF($BG1300,STDEVA(IF(G5SelectionMask="x",IF(INDEX(RawDataRefData,$E1300,0)&gt;0,INDEX(RawDataRefData,$E1300,0)),"")),"")</f>
        <v/>
      </c>
      <c r="BO1300" s="104"/>
      <c r="BP1300" s="106">
        <v>3</v>
      </c>
      <c r="BQ1300" s="106">
        <v>1</v>
      </c>
      <c r="BR1300" s="106">
        <v>1</v>
      </c>
      <c r="BS1300" s="106">
        <v>4</v>
      </c>
      <c r="BT1300" s="106">
        <v>3</v>
      </c>
      <c r="BU1300" s="106">
        <v>1</v>
      </c>
      <c r="BV1300" s="106">
        <v>1</v>
      </c>
      <c r="BW1300" s="106">
        <v>3</v>
      </c>
      <c r="BX1300" s="106">
        <v>1</v>
      </c>
      <c r="BY1300" s="106">
        <v>4</v>
      </c>
      <c r="BZ1300" s="106">
        <v>4</v>
      </c>
      <c r="CA1300" s="106">
        <v>3</v>
      </c>
      <c r="CB1300" s="106">
        <v>4</v>
      </c>
      <c r="CC1300" s="106">
        <v>4</v>
      </c>
      <c r="CD1300" s="106">
        <v>2</v>
      </c>
    </row>
    <row r="1301" spans="1:82" hidden="1" x14ac:dyDescent="0.2">
      <c r="A1301" s="33" t="e">
        <f t="shared" si="477"/>
        <v>#NAME?</v>
      </c>
      <c r="B1301" s="218"/>
      <c r="C1301" s="215"/>
      <c r="D1301" s="224"/>
      <c r="E1301" s="72">
        <f t="shared" si="493"/>
        <v>1292</v>
      </c>
      <c r="F1301" s="9" t="s">
        <v>1561</v>
      </c>
      <c r="H1301" s="9" t="s">
        <v>1213</v>
      </c>
      <c r="I1301" s="9" t="s">
        <v>1549</v>
      </c>
      <c r="K1301" s="100">
        <f t="shared" si="478"/>
        <v>3</v>
      </c>
      <c r="L1301" s="100"/>
      <c r="M1301" s="100"/>
      <c r="N1301" s="100"/>
      <c r="O1301" s="100"/>
      <c r="P1301" s="101">
        <f t="shared" si="479"/>
        <v>2</v>
      </c>
      <c r="Q1301" s="102">
        <f t="shared" si="480"/>
        <v>4</v>
      </c>
      <c r="R1301" s="102">
        <f t="shared" si="481"/>
        <v>1</v>
      </c>
      <c r="S1301" s="102">
        <f t="shared" si="482"/>
        <v>4</v>
      </c>
      <c r="T1301" s="102">
        <f t="shared" si="483"/>
        <v>2</v>
      </c>
      <c r="U1301" s="102">
        <f t="shared" si="484"/>
        <v>1</v>
      </c>
      <c r="V1301" s="102">
        <f t="shared" si="485"/>
        <v>2</v>
      </c>
      <c r="W1301" s="102">
        <f t="shared" si="486"/>
        <v>2</v>
      </c>
      <c r="X1301" s="102">
        <f t="shared" si="487"/>
        <v>2</v>
      </c>
      <c r="Y1301" s="102">
        <f t="shared" si="488"/>
        <v>3</v>
      </c>
      <c r="Z1301" s="102">
        <f t="shared" si="489"/>
        <v>1</v>
      </c>
      <c r="AA1301" s="100" t="b">
        <f t="shared" si="490"/>
        <v>1</v>
      </c>
      <c r="AB1301" s="100">
        <f t="array" ref="AB1301">IF($AA1301,MEDIAN(IF(G1SelectionMask="x",IF(INDEX(RawDataRefData,$E1301,0)&gt;0,INDEX(RawDataRefData,$E1301,0)),"")),"")</f>
        <v>2</v>
      </c>
      <c r="AC1301" s="100">
        <f t="array" ref="AC1301">IF($AA1301,QUARTILE(IF(G1SelectionMask="x",IF(INDEX(RawDataRefData,$E1301,0)&gt;0,INDEX(RawDataRefData,$E1301,0)),""),1),"")</f>
        <v>1.5</v>
      </c>
      <c r="AD1301" s="100">
        <f t="array" ref="AD1301">IF($AA1301,QUARTILE(IF(G1SelectionMask="x",IF(INDEX(RawDataRefData,$E1301,0)&gt;0,INDEX(RawDataRefData,$E1301,0)),""),3),"")</f>
        <v>2.5</v>
      </c>
      <c r="AE1301" s="100">
        <f t="array" ref="AE1301">IF($AA1301,MIN(IF(G1SelectionMask="x",IF(INDEX(RawDataRefData,$E1301,0)&gt;0,INDEX(RawDataRefData,$E1301,0)),"")),"")</f>
        <v>1</v>
      </c>
      <c r="AF1301" s="100">
        <f t="array" ref="AF1301">IF($AA1301,MAX(IF(G1SelectionMask="x",IF(INDEX(RawDataRefData,$E1301,0)&gt;0,INDEX(RawDataRefData,$E1301,0)),"")),"")</f>
        <v>4</v>
      </c>
      <c r="AG1301" s="100">
        <f t="shared" si="491"/>
        <v>2.1818181818181817</v>
      </c>
      <c r="AH1301" s="100">
        <f t="array" ref="AH1301">IF($AA1301,STDEVA(IF(G1SelectionMask="x",IF(INDEX(RawDataRefData,$E1301,0)&gt;0,INDEX(RawDataRefData,$E1301,0)),"")),"")</f>
        <v>1.0787197799411872</v>
      </c>
      <c r="AI1301" s="101" t="b">
        <f t="shared" si="492"/>
        <v>1</v>
      </c>
      <c r="AJ1301" s="101">
        <f t="array" ref="AJ1301">IF($AI1301,MEDIAN(IF(G2SelectionMask="x",IF(INDEX(RawDataRefData,$E1301,0)&gt;0,INDEX(RawDataRefData,$E1301,0)),"")),"")</f>
        <v>2</v>
      </c>
      <c r="AK1301" s="101">
        <f t="array" ref="AK1301">IF($AI1301,QUARTILE(IF(G2SelectionMask="x",IF(INDEX(RawDataRefData,$E1301,0)&gt;0,INDEX(RawDataRefData,$E1301,0)),""),1),"")</f>
        <v>2</v>
      </c>
      <c r="AL1301" s="101">
        <f t="array" ref="AL1301">IF($AI1301,QUARTILE(IF(G2SelectionMask="x",IF(INDEX(RawDataRefData,$E1301,0)&gt;0,INDEX(RawDataRefData,$E1301,0)),""),3),"")</f>
        <v>3.5</v>
      </c>
      <c r="AM1301" s="101">
        <f t="array" ref="AM1301">IF($AI1301,MIN(IF(G2SelectionMask="x",IF(INDEX(RawDataRefData,$E1301,0)&gt;0,INDEX(RawDataRefData,$E1301,0)),"")),"")</f>
        <v>1</v>
      </c>
      <c r="AN1301" s="101">
        <f t="array" ref="AN1301">IF($AI1301,MAX(IF(G2SelectionMask="x",IF(INDEX(RawDataRefData,$E1301,0)&gt;0,INDEX(RawDataRefData,$E1301,0)),"")),"")</f>
        <v>4</v>
      </c>
      <c r="AO1301" s="101">
        <f t="shared" si="494"/>
        <v>2.5454545454545454</v>
      </c>
      <c r="AP1301" s="101">
        <f t="array" ref="AP1301">IF($AI1301,STDEVA(IF(G2SelectionMask="x",IF(INDEX(RawDataRefData,$E1301,0)&gt;0,INDEX(RawDataRefData,$E1301,0)),"")),"")</f>
        <v>1.1281521496355327</v>
      </c>
      <c r="AQ1301" s="100" t="b">
        <f t="shared" si="495"/>
        <v>0</v>
      </c>
      <c r="AR1301" s="100" t="str">
        <f t="array" ref="AR1301">IF($AQ1301,MEDIAN(IF(G3SelectionMask="x",IF(INDEX(RawDataRefData,$E1301,0)&gt;0,INDEX(RawDataRefData,$E1301,0)),"")),"")</f>
        <v/>
      </c>
      <c r="AS1301" s="100" t="str">
        <f t="array" ref="AS1301">IF($AQ1301,QUARTILE(IF(G3SelectionMask="x",IF(INDEX(RawDataRefData,$E1301,0)&gt;0,INDEX(RawDataRefData,$E1301,0)),""),1),"")</f>
        <v/>
      </c>
      <c r="AT1301" s="100" t="str">
        <f t="array" ref="AT1301">IF($AQ1301,QUARTILE(IF(G3SelectionMask="x",IF(INDEX(RawDataRefData,$E1301,0)&gt;0,INDEX(RawDataRefData,$E1301,0)),""),3),"")</f>
        <v/>
      </c>
      <c r="AU1301" s="100" t="str">
        <f t="array" ref="AU1301">IF($AQ1301,MIN(IF(G3SelectionMask="x",IF(INDEX(RawDataRefData,$E1301,0)&gt;0,INDEX(RawDataRefData,$E1301,0)),"")),"")</f>
        <v/>
      </c>
      <c r="AV1301" s="100" t="str">
        <f t="array" ref="AV1301">IF($AQ1301,MAX(IF(G3SelectionMask="x",IF(INDEX(RawDataRefData,$E1301,0)&gt;0,INDEX(RawDataRefData,$E1301,0)),"")),"")</f>
        <v/>
      </c>
      <c r="AW1301" s="100" t="str">
        <f t="shared" si="496"/>
        <v/>
      </c>
      <c r="AX1301" s="100" t="str">
        <f t="array" ref="AX1301">IF($AQ1301,STDEVA(IF(G3SelectionMask="x",IF(INDEX(RawDataRefData,$E1301,0)&gt;0,INDEX(RawDataRefData,$E1301,0)),"")),"")</f>
        <v/>
      </c>
      <c r="AY1301" s="101" t="b">
        <f t="shared" si="497"/>
        <v>0</v>
      </c>
      <c r="AZ1301" s="101" t="str">
        <f t="array" ref="AZ1301">IF($AY1301,MEDIAN(IF(G4SelectionMask="x",IF(INDEX(RawDataRefData,$E1301,0)&gt;0,INDEX(RawDataRefData,$E1301,0)),"")),"")</f>
        <v/>
      </c>
      <c r="BA1301" s="101" t="str">
        <f t="array" ref="BA1301">IF($AY1301,QUARTILE(IF(G4SelectionMask="x",IF(INDEX(RawDataRefData,$E1301,0)&gt;0,INDEX(RawDataRefData,$E1301,0)),""),1),"")</f>
        <v/>
      </c>
      <c r="BB1301" s="101" t="str">
        <f t="array" ref="BB1301">IF($AY1301,QUARTILE(IF(G4SelectionMask="x",IF(INDEX(RawDataRefData,$E1301,0)&gt;0,INDEX(RawDataRefData,$E1301,0)),""),3),"")</f>
        <v/>
      </c>
      <c r="BC1301" s="101" t="str">
        <f t="array" ref="BC1301">IF($AY1301,MIN(IF(G4SelectionMask="x",IF(INDEX(RawDataRefData,$E1301,0)&gt;0,INDEX(RawDataRefData,$E1301,0)),"")),"")</f>
        <v/>
      </c>
      <c r="BD1301" s="101" t="str">
        <f t="array" ref="BD1301">IF($AY1301,MAX(IF(G4SelectionMask="x",IF(INDEX(RawDataRefData,$E1301,0)&gt;0,INDEX(RawDataRefData,$E1301,0)),"")),"")</f>
        <v/>
      </c>
      <c r="BE1301" s="101" t="str">
        <f t="shared" si="498"/>
        <v/>
      </c>
      <c r="BF1301" s="101" t="str">
        <f t="array" ref="BF1301">IF($AY1301,STDEVA(IF(G4SelectionMask="x",IF(INDEX(RawDataRefData,$E1301,0)&gt;0,INDEX(RawDataRefData,$E1301,0)),"")),"")</f>
        <v/>
      </c>
      <c r="BG1301" s="100" t="b">
        <f t="shared" si="499"/>
        <v>0</v>
      </c>
      <c r="BH1301" s="100" t="str">
        <f t="array" ref="BH1301">IF($BG1301,MEDIAN(IF(G5SelectionMask="x",IF(INDEX(RawDataRefData,$E1301,0)&gt;0,INDEX(RawDataRefData,$E1301,0)),"")),"")</f>
        <v/>
      </c>
      <c r="BI1301" s="100" t="str">
        <f t="array" ref="BI1301">IF($BG1301,QUARTILE(IF(G5SelectionMask="x",IF(INDEX(RawDataRefData,$E1301,0)&gt;0,INDEX(RawDataRefData,$E1301,0)),""),1),"")</f>
        <v/>
      </c>
      <c r="BJ1301" s="100" t="str">
        <f t="array" ref="BJ1301">IF($BG1301,QUARTILE(IF(G5SelectionMask="x",IF(INDEX(RawDataRefData,$E1301,0)&gt;0,INDEX(RawDataRefData,$E1301,0)),""),3),"")</f>
        <v/>
      </c>
      <c r="BK1301" s="100" t="str">
        <f t="array" ref="BK1301">IF($BG1301,MIN(IF(G5SelectionMask="x",IF(INDEX(RawDataRefData,$E1301,0)&gt;0,INDEX(RawDataRefData,$E1301,0)),"")),"")</f>
        <v/>
      </c>
      <c r="BL1301" s="100" t="str">
        <f t="array" ref="BL1301">IF($BG1301,MAX(IF(G5SelectionMask="x",IF(INDEX(RawDataRefData,$E1301,0)&gt;0,INDEX(RawDataRefData,$E1301,0)),"")),"")</f>
        <v/>
      </c>
      <c r="BM1301" s="100" t="str">
        <f t="shared" si="500"/>
        <v/>
      </c>
      <c r="BN1301" s="103" t="str">
        <f t="array" ref="BN1301">IF($BG1301,STDEVA(IF(G5SelectionMask="x",IF(INDEX(RawDataRefData,$E1301,0)&gt;0,INDEX(RawDataRefData,$E1301,0)),"")),"")</f>
        <v/>
      </c>
      <c r="BO1301" s="104"/>
      <c r="BP1301" s="106">
        <v>3</v>
      </c>
      <c r="BQ1301" s="106">
        <v>2</v>
      </c>
      <c r="BR1301" s="106">
        <v>4</v>
      </c>
      <c r="BS1301" s="106">
        <v>1</v>
      </c>
      <c r="BT1301" s="106">
        <v>4</v>
      </c>
      <c r="BU1301" s="106">
        <v>2</v>
      </c>
      <c r="BV1301" s="106">
        <v>1</v>
      </c>
      <c r="BW1301" s="106">
        <v>2</v>
      </c>
      <c r="BX1301" s="106">
        <v>2</v>
      </c>
      <c r="BY1301" s="106">
        <v>2</v>
      </c>
      <c r="BZ1301" s="106">
        <v>3</v>
      </c>
      <c r="CA1301" s="106">
        <v>1</v>
      </c>
      <c r="CB1301" s="106">
        <v>3</v>
      </c>
      <c r="CC1301" s="106">
        <v>1</v>
      </c>
      <c r="CD1301" s="106">
        <v>4</v>
      </c>
    </row>
    <row r="1302" spans="1:82" hidden="1" x14ac:dyDescent="0.2">
      <c r="A1302" s="33" t="e">
        <f t="shared" si="477"/>
        <v>#NAME?</v>
      </c>
      <c r="B1302" s="218"/>
      <c r="C1302" s="215"/>
      <c r="D1302" s="224"/>
      <c r="E1302" s="72">
        <f t="shared" si="493"/>
        <v>1293</v>
      </c>
      <c r="F1302" s="9" t="s">
        <v>1562</v>
      </c>
      <c r="H1302" s="9" t="s">
        <v>1213</v>
      </c>
      <c r="I1302" s="9" t="s">
        <v>1549</v>
      </c>
      <c r="K1302" s="100">
        <f t="shared" si="478"/>
        <v>1</v>
      </c>
      <c r="L1302" s="100"/>
      <c r="M1302" s="100"/>
      <c r="N1302" s="100"/>
      <c r="O1302" s="100"/>
      <c r="P1302" s="101">
        <f t="shared" si="479"/>
        <v>3</v>
      </c>
      <c r="Q1302" s="102">
        <f t="shared" si="480"/>
        <v>4</v>
      </c>
      <c r="R1302" s="102">
        <f t="shared" si="481"/>
        <v>4</v>
      </c>
      <c r="S1302" s="102">
        <f t="shared" si="482"/>
        <v>3</v>
      </c>
      <c r="T1302" s="102">
        <f t="shared" si="483"/>
        <v>4</v>
      </c>
      <c r="U1302" s="102">
        <f t="shared" si="484"/>
        <v>4</v>
      </c>
      <c r="V1302" s="102">
        <f t="shared" si="485"/>
        <v>2</v>
      </c>
      <c r="W1302" s="102">
        <f t="shared" si="486"/>
        <v>1</v>
      </c>
      <c r="X1302" s="102">
        <f t="shared" si="487"/>
        <v>1</v>
      </c>
      <c r="Y1302" s="102">
        <f t="shared" si="488"/>
        <v>4</v>
      </c>
      <c r="Z1302" s="102">
        <f t="shared" si="489"/>
        <v>4</v>
      </c>
      <c r="AA1302" s="100" t="b">
        <f t="shared" si="490"/>
        <v>1</v>
      </c>
      <c r="AB1302" s="100">
        <f t="array" ref="AB1302">IF($AA1302,MEDIAN(IF(G1SelectionMask="x",IF(INDEX(RawDataRefData,$E1302,0)&gt;0,INDEX(RawDataRefData,$E1302,0)),"")),"")</f>
        <v>4</v>
      </c>
      <c r="AC1302" s="100">
        <f t="array" ref="AC1302">IF($AA1302,QUARTILE(IF(G1SelectionMask="x",IF(INDEX(RawDataRefData,$E1302,0)&gt;0,INDEX(RawDataRefData,$E1302,0)),""),1),"")</f>
        <v>2.5</v>
      </c>
      <c r="AD1302" s="100">
        <f t="array" ref="AD1302">IF($AA1302,QUARTILE(IF(G1SelectionMask="x",IF(INDEX(RawDataRefData,$E1302,0)&gt;0,INDEX(RawDataRefData,$E1302,0)),""),3),"")</f>
        <v>4</v>
      </c>
      <c r="AE1302" s="100">
        <f t="array" ref="AE1302">IF($AA1302,MIN(IF(G1SelectionMask="x",IF(INDEX(RawDataRefData,$E1302,0)&gt;0,INDEX(RawDataRefData,$E1302,0)),"")),"")</f>
        <v>1</v>
      </c>
      <c r="AF1302" s="100">
        <f t="array" ref="AF1302">IF($AA1302,MAX(IF(G1SelectionMask="x",IF(INDEX(RawDataRefData,$E1302,0)&gt;0,INDEX(RawDataRefData,$E1302,0)),"")),"")</f>
        <v>4</v>
      </c>
      <c r="AG1302" s="100">
        <f t="shared" si="491"/>
        <v>3.0909090909090908</v>
      </c>
      <c r="AH1302" s="100">
        <f t="array" ref="AH1302">IF($AA1302,STDEVA(IF(G1SelectionMask="x",IF(INDEX(RawDataRefData,$E1302,0)&gt;0,INDEX(RawDataRefData,$E1302,0)),"")),"")</f>
        <v>1.2210278829367864</v>
      </c>
      <c r="AI1302" s="101" t="b">
        <f t="shared" si="492"/>
        <v>1</v>
      </c>
      <c r="AJ1302" s="101">
        <f t="array" ref="AJ1302">IF($AI1302,MEDIAN(IF(G2SelectionMask="x",IF(INDEX(RawDataRefData,$E1302,0)&gt;0,INDEX(RawDataRefData,$E1302,0)),"")),"")</f>
        <v>3</v>
      </c>
      <c r="AK1302" s="101">
        <f t="array" ref="AK1302">IF($AI1302,QUARTILE(IF(G2SelectionMask="x",IF(INDEX(RawDataRefData,$E1302,0)&gt;0,INDEX(RawDataRefData,$E1302,0)),""),1),"")</f>
        <v>2.5</v>
      </c>
      <c r="AL1302" s="101">
        <f t="array" ref="AL1302">IF($AI1302,QUARTILE(IF(G2SelectionMask="x",IF(INDEX(RawDataRefData,$E1302,0)&gt;0,INDEX(RawDataRefData,$E1302,0)),""),3),"")</f>
        <v>4</v>
      </c>
      <c r="AM1302" s="101">
        <f t="array" ref="AM1302">IF($AI1302,MIN(IF(G2SelectionMask="x",IF(INDEX(RawDataRefData,$E1302,0)&gt;0,INDEX(RawDataRefData,$E1302,0)),"")),"")</f>
        <v>1</v>
      </c>
      <c r="AN1302" s="101">
        <f t="array" ref="AN1302">IF($AI1302,MAX(IF(G2SelectionMask="x",IF(INDEX(RawDataRefData,$E1302,0)&gt;0,INDEX(RawDataRefData,$E1302,0)),"")),"")</f>
        <v>4</v>
      </c>
      <c r="AO1302" s="101">
        <f t="shared" si="494"/>
        <v>3.0909090909090908</v>
      </c>
      <c r="AP1302" s="101">
        <f t="array" ref="AP1302">IF($AI1302,STDEVA(IF(G2SelectionMask="x",IF(INDEX(RawDataRefData,$E1302,0)&gt;0,INDEX(RawDataRefData,$E1302,0)),"")),"")</f>
        <v>1.0444659357341868</v>
      </c>
      <c r="AQ1302" s="100" t="b">
        <f t="shared" si="495"/>
        <v>0</v>
      </c>
      <c r="AR1302" s="100" t="str">
        <f t="array" ref="AR1302">IF($AQ1302,MEDIAN(IF(G3SelectionMask="x",IF(INDEX(RawDataRefData,$E1302,0)&gt;0,INDEX(RawDataRefData,$E1302,0)),"")),"")</f>
        <v/>
      </c>
      <c r="AS1302" s="100" t="str">
        <f t="array" ref="AS1302">IF($AQ1302,QUARTILE(IF(G3SelectionMask="x",IF(INDEX(RawDataRefData,$E1302,0)&gt;0,INDEX(RawDataRefData,$E1302,0)),""),1),"")</f>
        <v/>
      </c>
      <c r="AT1302" s="100" t="str">
        <f t="array" ref="AT1302">IF($AQ1302,QUARTILE(IF(G3SelectionMask="x",IF(INDEX(RawDataRefData,$E1302,0)&gt;0,INDEX(RawDataRefData,$E1302,0)),""),3),"")</f>
        <v/>
      </c>
      <c r="AU1302" s="100" t="str">
        <f t="array" ref="AU1302">IF($AQ1302,MIN(IF(G3SelectionMask="x",IF(INDEX(RawDataRefData,$E1302,0)&gt;0,INDEX(RawDataRefData,$E1302,0)),"")),"")</f>
        <v/>
      </c>
      <c r="AV1302" s="100" t="str">
        <f t="array" ref="AV1302">IF($AQ1302,MAX(IF(G3SelectionMask="x",IF(INDEX(RawDataRefData,$E1302,0)&gt;0,INDEX(RawDataRefData,$E1302,0)),"")),"")</f>
        <v/>
      </c>
      <c r="AW1302" s="100" t="str">
        <f t="shared" si="496"/>
        <v/>
      </c>
      <c r="AX1302" s="100" t="str">
        <f t="array" ref="AX1302">IF($AQ1302,STDEVA(IF(G3SelectionMask="x",IF(INDEX(RawDataRefData,$E1302,0)&gt;0,INDEX(RawDataRefData,$E1302,0)),"")),"")</f>
        <v/>
      </c>
      <c r="AY1302" s="101" t="b">
        <f t="shared" si="497"/>
        <v>0</v>
      </c>
      <c r="AZ1302" s="101" t="str">
        <f t="array" ref="AZ1302">IF($AY1302,MEDIAN(IF(G4SelectionMask="x",IF(INDEX(RawDataRefData,$E1302,0)&gt;0,INDEX(RawDataRefData,$E1302,0)),"")),"")</f>
        <v/>
      </c>
      <c r="BA1302" s="101" t="str">
        <f t="array" ref="BA1302">IF($AY1302,QUARTILE(IF(G4SelectionMask="x",IF(INDEX(RawDataRefData,$E1302,0)&gt;0,INDEX(RawDataRefData,$E1302,0)),""),1),"")</f>
        <v/>
      </c>
      <c r="BB1302" s="101" t="str">
        <f t="array" ref="BB1302">IF($AY1302,QUARTILE(IF(G4SelectionMask="x",IF(INDEX(RawDataRefData,$E1302,0)&gt;0,INDEX(RawDataRefData,$E1302,0)),""),3),"")</f>
        <v/>
      </c>
      <c r="BC1302" s="101" t="str">
        <f t="array" ref="BC1302">IF($AY1302,MIN(IF(G4SelectionMask="x",IF(INDEX(RawDataRefData,$E1302,0)&gt;0,INDEX(RawDataRefData,$E1302,0)),"")),"")</f>
        <v/>
      </c>
      <c r="BD1302" s="101" t="str">
        <f t="array" ref="BD1302">IF($AY1302,MAX(IF(G4SelectionMask="x",IF(INDEX(RawDataRefData,$E1302,0)&gt;0,INDEX(RawDataRefData,$E1302,0)),"")),"")</f>
        <v/>
      </c>
      <c r="BE1302" s="101" t="str">
        <f t="shared" si="498"/>
        <v/>
      </c>
      <c r="BF1302" s="101" t="str">
        <f t="array" ref="BF1302">IF($AY1302,STDEVA(IF(G4SelectionMask="x",IF(INDEX(RawDataRefData,$E1302,0)&gt;0,INDEX(RawDataRefData,$E1302,0)),"")),"")</f>
        <v/>
      </c>
      <c r="BG1302" s="100" t="b">
        <f t="shared" si="499"/>
        <v>0</v>
      </c>
      <c r="BH1302" s="100" t="str">
        <f t="array" ref="BH1302">IF($BG1302,MEDIAN(IF(G5SelectionMask="x",IF(INDEX(RawDataRefData,$E1302,0)&gt;0,INDEX(RawDataRefData,$E1302,0)),"")),"")</f>
        <v/>
      </c>
      <c r="BI1302" s="100" t="str">
        <f t="array" ref="BI1302">IF($BG1302,QUARTILE(IF(G5SelectionMask="x",IF(INDEX(RawDataRefData,$E1302,0)&gt;0,INDEX(RawDataRefData,$E1302,0)),""),1),"")</f>
        <v/>
      </c>
      <c r="BJ1302" s="100" t="str">
        <f t="array" ref="BJ1302">IF($BG1302,QUARTILE(IF(G5SelectionMask="x",IF(INDEX(RawDataRefData,$E1302,0)&gt;0,INDEX(RawDataRefData,$E1302,0)),""),3),"")</f>
        <v/>
      </c>
      <c r="BK1302" s="100" t="str">
        <f t="array" ref="BK1302">IF($BG1302,MIN(IF(G5SelectionMask="x",IF(INDEX(RawDataRefData,$E1302,0)&gt;0,INDEX(RawDataRefData,$E1302,0)),"")),"")</f>
        <v/>
      </c>
      <c r="BL1302" s="100" t="str">
        <f t="array" ref="BL1302">IF($BG1302,MAX(IF(G5SelectionMask="x",IF(INDEX(RawDataRefData,$E1302,0)&gt;0,INDEX(RawDataRefData,$E1302,0)),"")),"")</f>
        <v/>
      </c>
      <c r="BM1302" s="100" t="str">
        <f t="shared" si="500"/>
        <v/>
      </c>
      <c r="BN1302" s="103" t="str">
        <f t="array" ref="BN1302">IF($BG1302,STDEVA(IF(G5SelectionMask="x",IF(INDEX(RawDataRefData,$E1302,0)&gt;0,INDEX(RawDataRefData,$E1302,0)),"")),"")</f>
        <v/>
      </c>
      <c r="BO1302" s="104"/>
      <c r="BP1302" s="106">
        <v>1</v>
      </c>
      <c r="BQ1302" s="106">
        <v>3</v>
      </c>
      <c r="BR1302" s="106">
        <v>4</v>
      </c>
      <c r="BS1302" s="106">
        <v>4</v>
      </c>
      <c r="BT1302" s="106">
        <v>3</v>
      </c>
      <c r="BU1302" s="106">
        <v>4</v>
      </c>
      <c r="BV1302" s="106">
        <v>4</v>
      </c>
      <c r="BW1302" s="106">
        <v>2</v>
      </c>
      <c r="BX1302" s="106">
        <v>1</v>
      </c>
      <c r="BY1302" s="106">
        <v>1</v>
      </c>
      <c r="BZ1302" s="106">
        <v>4</v>
      </c>
      <c r="CA1302" s="106">
        <v>4</v>
      </c>
      <c r="CB1302" s="106">
        <v>4</v>
      </c>
      <c r="CC1302" s="106">
        <v>3</v>
      </c>
      <c r="CD1302" s="106">
        <v>2</v>
      </c>
    </row>
    <row r="1303" spans="1:82" hidden="1" x14ac:dyDescent="0.2">
      <c r="A1303" s="33" t="e">
        <f t="shared" si="477"/>
        <v>#NAME?</v>
      </c>
      <c r="B1303" s="218"/>
      <c r="C1303" s="215"/>
      <c r="D1303" s="224"/>
      <c r="E1303" s="72">
        <f t="shared" si="493"/>
        <v>1294</v>
      </c>
      <c r="F1303" s="9" t="s">
        <v>1563</v>
      </c>
      <c r="H1303" s="9" t="s">
        <v>1213</v>
      </c>
      <c r="I1303" s="9" t="s">
        <v>1549</v>
      </c>
      <c r="K1303" s="100">
        <f t="shared" si="478"/>
        <v>1</v>
      </c>
      <c r="L1303" s="100"/>
      <c r="M1303" s="100"/>
      <c r="N1303" s="100"/>
      <c r="O1303" s="100"/>
      <c r="P1303" s="101">
        <f t="shared" si="479"/>
        <v>4</v>
      </c>
      <c r="Q1303" s="102">
        <f t="shared" si="480"/>
        <v>1</v>
      </c>
      <c r="R1303" s="102">
        <f t="shared" si="481"/>
        <v>1</v>
      </c>
      <c r="S1303" s="102">
        <f t="shared" si="482"/>
        <v>2</v>
      </c>
      <c r="T1303" s="102">
        <f t="shared" si="483"/>
        <v>1</v>
      </c>
      <c r="U1303" s="102">
        <f t="shared" si="484"/>
        <v>3</v>
      </c>
      <c r="V1303" s="102">
        <f t="shared" si="485"/>
        <v>4</v>
      </c>
      <c r="W1303" s="102">
        <f t="shared" si="486"/>
        <v>1</v>
      </c>
      <c r="X1303" s="102">
        <f t="shared" si="487"/>
        <v>2</v>
      </c>
      <c r="Y1303" s="102">
        <f t="shared" si="488"/>
        <v>3</v>
      </c>
      <c r="Z1303" s="102">
        <f t="shared" si="489"/>
        <v>1</v>
      </c>
      <c r="AA1303" s="100" t="b">
        <f t="shared" si="490"/>
        <v>1</v>
      </c>
      <c r="AB1303" s="100">
        <f t="array" ref="AB1303">IF($AA1303,MEDIAN(IF(G1SelectionMask="x",IF(INDEX(RawDataRefData,$E1303,0)&gt;0,INDEX(RawDataRefData,$E1303,0)),"")),"")</f>
        <v>2</v>
      </c>
      <c r="AC1303" s="100">
        <f t="array" ref="AC1303">IF($AA1303,QUARTILE(IF(G1SelectionMask="x",IF(INDEX(RawDataRefData,$E1303,0)&gt;0,INDEX(RawDataRefData,$E1303,0)),""),1),"")</f>
        <v>1</v>
      </c>
      <c r="AD1303" s="100">
        <f t="array" ref="AD1303">IF($AA1303,QUARTILE(IF(G1SelectionMask="x",IF(INDEX(RawDataRefData,$E1303,0)&gt;0,INDEX(RawDataRefData,$E1303,0)),""),3),"")</f>
        <v>3</v>
      </c>
      <c r="AE1303" s="100">
        <f t="array" ref="AE1303">IF($AA1303,MIN(IF(G1SelectionMask="x",IF(INDEX(RawDataRefData,$E1303,0)&gt;0,INDEX(RawDataRefData,$E1303,0)),"")),"")</f>
        <v>1</v>
      </c>
      <c r="AF1303" s="100">
        <f t="array" ref="AF1303">IF($AA1303,MAX(IF(G1SelectionMask="x",IF(INDEX(RawDataRefData,$E1303,0)&gt;0,INDEX(RawDataRefData,$E1303,0)),"")),"")</f>
        <v>4</v>
      </c>
      <c r="AG1303" s="100">
        <f t="shared" si="491"/>
        <v>2.0909090909090908</v>
      </c>
      <c r="AH1303" s="100">
        <f t="array" ref="AH1303">IF($AA1303,STDEVA(IF(G1SelectionMask="x",IF(INDEX(RawDataRefData,$E1303,0)&gt;0,INDEX(RawDataRefData,$E1303,0)),"")),"")</f>
        <v>1.2210278829367864</v>
      </c>
      <c r="AI1303" s="101" t="b">
        <f t="shared" si="492"/>
        <v>1</v>
      </c>
      <c r="AJ1303" s="101">
        <f t="array" ref="AJ1303">IF($AI1303,MEDIAN(IF(G2SelectionMask="x",IF(INDEX(RawDataRefData,$E1303,0)&gt;0,INDEX(RawDataRefData,$E1303,0)),"")),"")</f>
        <v>2</v>
      </c>
      <c r="AK1303" s="101">
        <f t="array" ref="AK1303">IF($AI1303,QUARTILE(IF(G2SelectionMask="x",IF(INDEX(RawDataRefData,$E1303,0)&gt;0,INDEX(RawDataRefData,$E1303,0)),""),1),"")</f>
        <v>1</v>
      </c>
      <c r="AL1303" s="101">
        <f t="array" ref="AL1303">IF($AI1303,QUARTILE(IF(G2SelectionMask="x",IF(INDEX(RawDataRefData,$E1303,0)&gt;0,INDEX(RawDataRefData,$E1303,0)),""),3),"")</f>
        <v>3.5</v>
      </c>
      <c r="AM1303" s="101">
        <f t="array" ref="AM1303">IF($AI1303,MIN(IF(G2SelectionMask="x",IF(INDEX(RawDataRefData,$E1303,0)&gt;0,INDEX(RawDataRefData,$E1303,0)),"")),"")</f>
        <v>1</v>
      </c>
      <c r="AN1303" s="101">
        <f t="array" ref="AN1303">IF($AI1303,MAX(IF(G2SelectionMask="x",IF(INDEX(RawDataRefData,$E1303,0)&gt;0,INDEX(RawDataRefData,$E1303,0)),"")),"")</f>
        <v>4</v>
      </c>
      <c r="AO1303" s="101">
        <f t="shared" si="494"/>
        <v>2.1818181818181817</v>
      </c>
      <c r="AP1303" s="101">
        <f t="array" ref="AP1303">IF($AI1303,STDEVA(IF(G2SelectionMask="x",IF(INDEX(RawDataRefData,$E1303,0)&gt;0,INDEX(RawDataRefData,$E1303,0)),"")),"")</f>
        <v>1.3280197150781923</v>
      </c>
      <c r="AQ1303" s="100" t="b">
        <f t="shared" si="495"/>
        <v>0</v>
      </c>
      <c r="AR1303" s="100" t="str">
        <f t="array" ref="AR1303">IF($AQ1303,MEDIAN(IF(G3SelectionMask="x",IF(INDEX(RawDataRefData,$E1303,0)&gt;0,INDEX(RawDataRefData,$E1303,0)),"")),"")</f>
        <v/>
      </c>
      <c r="AS1303" s="100" t="str">
        <f t="array" ref="AS1303">IF($AQ1303,QUARTILE(IF(G3SelectionMask="x",IF(INDEX(RawDataRefData,$E1303,0)&gt;0,INDEX(RawDataRefData,$E1303,0)),""),1),"")</f>
        <v/>
      </c>
      <c r="AT1303" s="100" t="str">
        <f t="array" ref="AT1303">IF($AQ1303,QUARTILE(IF(G3SelectionMask="x",IF(INDEX(RawDataRefData,$E1303,0)&gt;0,INDEX(RawDataRefData,$E1303,0)),""),3),"")</f>
        <v/>
      </c>
      <c r="AU1303" s="100" t="str">
        <f t="array" ref="AU1303">IF($AQ1303,MIN(IF(G3SelectionMask="x",IF(INDEX(RawDataRefData,$E1303,0)&gt;0,INDEX(RawDataRefData,$E1303,0)),"")),"")</f>
        <v/>
      </c>
      <c r="AV1303" s="100" t="str">
        <f t="array" ref="AV1303">IF($AQ1303,MAX(IF(G3SelectionMask="x",IF(INDEX(RawDataRefData,$E1303,0)&gt;0,INDEX(RawDataRefData,$E1303,0)),"")),"")</f>
        <v/>
      </c>
      <c r="AW1303" s="100" t="str">
        <f t="shared" si="496"/>
        <v/>
      </c>
      <c r="AX1303" s="100" t="str">
        <f t="array" ref="AX1303">IF($AQ1303,STDEVA(IF(G3SelectionMask="x",IF(INDEX(RawDataRefData,$E1303,0)&gt;0,INDEX(RawDataRefData,$E1303,0)),"")),"")</f>
        <v/>
      </c>
      <c r="AY1303" s="101" t="b">
        <f t="shared" si="497"/>
        <v>0</v>
      </c>
      <c r="AZ1303" s="101" t="str">
        <f t="array" ref="AZ1303">IF($AY1303,MEDIAN(IF(G4SelectionMask="x",IF(INDEX(RawDataRefData,$E1303,0)&gt;0,INDEX(RawDataRefData,$E1303,0)),"")),"")</f>
        <v/>
      </c>
      <c r="BA1303" s="101" t="str">
        <f t="array" ref="BA1303">IF($AY1303,QUARTILE(IF(G4SelectionMask="x",IF(INDEX(RawDataRefData,$E1303,0)&gt;0,INDEX(RawDataRefData,$E1303,0)),""),1),"")</f>
        <v/>
      </c>
      <c r="BB1303" s="101" t="str">
        <f t="array" ref="BB1303">IF($AY1303,QUARTILE(IF(G4SelectionMask="x",IF(INDEX(RawDataRefData,$E1303,0)&gt;0,INDEX(RawDataRefData,$E1303,0)),""),3),"")</f>
        <v/>
      </c>
      <c r="BC1303" s="101" t="str">
        <f t="array" ref="BC1303">IF($AY1303,MIN(IF(G4SelectionMask="x",IF(INDEX(RawDataRefData,$E1303,0)&gt;0,INDEX(RawDataRefData,$E1303,0)),"")),"")</f>
        <v/>
      </c>
      <c r="BD1303" s="101" t="str">
        <f t="array" ref="BD1303">IF($AY1303,MAX(IF(G4SelectionMask="x",IF(INDEX(RawDataRefData,$E1303,0)&gt;0,INDEX(RawDataRefData,$E1303,0)),"")),"")</f>
        <v/>
      </c>
      <c r="BE1303" s="101" t="str">
        <f t="shared" si="498"/>
        <v/>
      </c>
      <c r="BF1303" s="101" t="str">
        <f t="array" ref="BF1303">IF($AY1303,STDEVA(IF(G4SelectionMask="x",IF(INDEX(RawDataRefData,$E1303,0)&gt;0,INDEX(RawDataRefData,$E1303,0)),"")),"")</f>
        <v/>
      </c>
      <c r="BG1303" s="100" t="b">
        <f t="shared" si="499"/>
        <v>0</v>
      </c>
      <c r="BH1303" s="100" t="str">
        <f t="array" ref="BH1303">IF($BG1303,MEDIAN(IF(G5SelectionMask="x",IF(INDEX(RawDataRefData,$E1303,0)&gt;0,INDEX(RawDataRefData,$E1303,0)),"")),"")</f>
        <v/>
      </c>
      <c r="BI1303" s="100" t="str">
        <f t="array" ref="BI1303">IF($BG1303,QUARTILE(IF(G5SelectionMask="x",IF(INDEX(RawDataRefData,$E1303,0)&gt;0,INDEX(RawDataRefData,$E1303,0)),""),1),"")</f>
        <v/>
      </c>
      <c r="BJ1303" s="100" t="str">
        <f t="array" ref="BJ1303">IF($BG1303,QUARTILE(IF(G5SelectionMask="x",IF(INDEX(RawDataRefData,$E1303,0)&gt;0,INDEX(RawDataRefData,$E1303,0)),""),3),"")</f>
        <v/>
      </c>
      <c r="BK1303" s="100" t="str">
        <f t="array" ref="BK1303">IF($BG1303,MIN(IF(G5SelectionMask="x",IF(INDEX(RawDataRefData,$E1303,0)&gt;0,INDEX(RawDataRefData,$E1303,0)),"")),"")</f>
        <v/>
      </c>
      <c r="BL1303" s="100" t="str">
        <f t="array" ref="BL1303">IF($BG1303,MAX(IF(G5SelectionMask="x",IF(INDEX(RawDataRefData,$E1303,0)&gt;0,INDEX(RawDataRefData,$E1303,0)),"")),"")</f>
        <v/>
      </c>
      <c r="BM1303" s="100" t="str">
        <f t="shared" si="500"/>
        <v/>
      </c>
      <c r="BN1303" s="103" t="str">
        <f t="array" ref="BN1303">IF($BG1303,STDEVA(IF(G5SelectionMask="x",IF(INDEX(RawDataRefData,$E1303,0)&gt;0,INDEX(RawDataRefData,$E1303,0)),"")),"")</f>
        <v/>
      </c>
      <c r="BO1303" s="104"/>
      <c r="BP1303" s="106">
        <v>1</v>
      </c>
      <c r="BQ1303" s="106">
        <v>4</v>
      </c>
      <c r="BR1303" s="106">
        <v>1</v>
      </c>
      <c r="BS1303" s="106">
        <v>1</v>
      </c>
      <c r="BT1303" s="106">
        <v>2</v>
      </c>
      <c r="BU1303" s="106">
        <v>1</v>
      </c>
      <c r="BV1303" s="106">
        <v>3</v>
      </c>
      <c r="BW1303" s="106">
        <v>4</v>
      </c>
      <c r="BX1303" s="106">
        <v>1</v>
      </c>
      <c r="BY1303" s="106">
        <v>2</v>
      </c>
      <c r="BZ1303" s="106">
        <v>3</v>
      </c>
      <c r="CA1303" s="106">
        <v>1</v>
      </c>
      <c r="CB1303" s="106">
        <v>2</v>
      </c>
      <c r="CC1303" s="106">
        <v>1</v>
      </c>
      <c r="CD1303" s="106">
        <v>4</v>
      </c>
    </row>
    <row r="1304" spans="1:82" hidden="1" x14ac:dyDescent="0.2">
      <c r="A1304" s="33" t="e">
        <f t="shared" si="477"/>
        <v>#NAME?</v>
      </c>
      <c r="B1304" s="218"/>
      <c r="C1304" s="215"/>
      <c r="D1304" s="224"/>
      <c r="E1304" s="72">
        <f t="shared" si="493"/>
        <v>1295</v>
      </c>
      <c r="F1304" s="9" t="s">
        <v>1564</v>
      </c>
      <c r="H1304" s="9" t="s">
        <v>1213</v>
      </c>
      <c r="I1304" s="9" t="s">
        <v>1549</v>
      </c>
      <c r="K1304" s="100">
        <f t="shared" si="478"/>
        <v>2</v>
      </c>
      <c r="L1304" s="100"/>
      <c r="M1304" s="100"/>
      <c r="N1304" s="100"/>
      <c r="O1304" s="100"/>
      <c r="P1304" s="101">
        <f t="shared" si="479"/>
        <v>2</v>
      </c>
      <c r="Q1304" s="102">
        <f t="shared" si="480"/>
        <v>2</v>
      </c>
      <c r="R1304" s="102">
        <f t="shared" si="481"/>
        <v>3</v>
      </c>
      <c r="S1304" s="102">
        <f t="shared" si="482"/>
        <v>1</v>
      </c>
      <c r="T1304" s="102">
        <f t="shared" si="483"/>
        <v>3</v>
      </c>
      <c r="U1304" s="102">
        <f t="shared" si="484"/>
        <v>4</v>
      </c>
      <c r="V1304" s="102">
        <f t="shared" si="485"/>
        <v>4</v>
      </c>
      <c r="W1304" s="102">
        <f t="shared" si="486"/>
        <v>2</v>
      </c>
      <c r="X1304" s="102">
        <f t="shared" si="487"/>
        <v>1</v>
      </c>
      <c r="Y1304" s="102">
        <f t="shared" si="488"/>
        <v>1</v>
      </c>
      <c r="Z1304" s="102">
        <f t="shared" si="489"/>
        <v>2</v>
      </c>
      <c r="AA1304" s="100" t="b">
        <f t="shared" si="490"/>
        <v>1</v>
      </c>
      <c r="AB1304" s="100">
        <f t="array" ref="AB1304">IF($AA1304,MEDIAN(IF(G1SelectionMask="x",IF(INDEX(RawDataRefData,$E1304,0)&gt;0,INDEX(RawDataRefData,$E1304,0)),"")),"")</f>
        <v>2</v>
      </c>
      <c r="AC1304" s="100">
        <f t="array" ref="AC1304">IF($AA1304,QUARTILE(IF(G1SelectionMask="x",IF(INDEX(RawDataRefData,$E1304,0)&gt;0,INDEX(RawDataRefData,$E1304,0)),""),1),"")</f>
        <v>1.5</v>
      </c>
      <c r="AD1304" s="100">
        <f t="array" ref="AD1304">IF($AA1304,QUARTILE(IF(G1SelectionMask="x",IF(INDEX(RawDataRefData,$E1304,0)&gt;0,INDEX(RawDataRefData,$E1304,0)),""),3),"")</f>
        <v>3</v>
      </c>
      <c r="AE1304" s="100">
        <f t="array" ref="AE1304">IF($AA1304,MIN(IF(G1SelectionMask="x",IF(INDEX(RawDataRefData,$E1304,0)&gt;0,INDEX(RawDataRefData,$E1304,0)),"")),"")</f>
        <v>1</v>
      </c>
      <c r="AF1304" s="100">
        <f t="array" ref="AF1304">IF($AA1304,MAX(IF(G1SelectionMask="x",IF(INDEX(RawDataRefData,$E1304,0)&gt;0,INDEX(RawDataRefData,$E1304,0)),"")),"")</f>
        <v>4</v>
      </c>
      <c r="AG1304" s="100">
        <f t="shared" si="491"/>
        <v>2.2727272727272729</v>
      </c>
      <c r="AH1304" s="100">
        <f t="array" ref="AH1304">IF($AA1304,STDEVA(IF(G1SelectionMask="x",IF(INDEX(RawDataRefData,$E1304,0)&gt;0,INDEX(RawDataRefData,$E1304,0)),"")),"")</f>
        <v>1.1037127426019047</v>
      </c>
      <c r="AI1304" s="101" t="b">
        <f t="shared" si="492"/>
        <v>1</v>
      </c>
      <c r="AJ1304" s="101">
        <f t="array" ref="AJ1304">IF($AI1304,MEDIAN(IF(G2SelectionMask="x",IF(INDEX(RawDataRefData,$E1304,0)&gt;0,INDEX(RawDataRefData,$E1304,0)),"")),"")</f>
        <v>2</v>
      </c>
      <c r="AK1304" s="101">
        <f t="array" ref="AK1304">IF($AI1304,QUARTILE(IF(G2SelectionMask="x",IF(INDEX(RawDataRefData,$E1304,0)&gt;0,INDEX(RawDataRefData,$E1304,0)),""),1),"")</f>
        <v>1</v>
      </c>
      <c r="AL1304" s="101">
        <f t="array" ref="AL1304">IF($AI1304,QUARTILE(IF(G2SelectionMask="x",IF(INDEX(RawDataRefData,$E1304,0)&gt;0,INDEX(RawDataRefData,$E1304,0)),""),3),"")</f>
        <v>2.5</v>
      </c>
      <c r="AM1304" s="101">
        <f t="array" ref="AM1304">IF($AI1304,MIN(IF(G2SelectionMask="x",IF(INDEX(RawDataRefData,$E1304,0)&gt;0,INDEX(RawDataRefData,$E1304,0)),"")),"")</f>
        <v>1</v>
      </c>
      <c r="AN1304" s="101">
        <f t="array" ref="AN1304">IF($AI1304,MAX(IF(G2SelectionMask="x",IF(INDEX(RawDataRefData,$E1304,0)&gt;0,INDEX(RawDataRefData,$E1304,0)),"")),"")</f>
        <v>4</v>
      </c>
      <c r="AO1304" s="101">
        <f t="shared" si="494"/>
        <v>2.0909090909090908</v>
      </c>
      <c r="AP1304" s="101">
        <f t="array" ref="AP1304">IF($AI1304,STDEVA(IF(G2SelectionMask="x",IF(INDEX(RawDataRefData,$E1304,0)&gt;0,INDEX(RawDataRefData,$E1304,0)),"")),"")</f>
        <v>1.1361818036340356</v>
      </c>
      <c r="AQ1304" s="100" t="b">
        <f t="shared" si="495"/>
        <v>0</v>
      </c>
      <c r="AR1304" s="100" t="str">
        <f t="array" ref="AR1304">IF($AQ1304,MEDIAN(IF(G3SelectionMask="x",IF(INDEX(RawDataRefData,$E1304,0)&gt;0,INDEX(RawDataRefData,$E1304,0)),"")),"")</f>
        <v/>
      </c>
      <c r="AS1304" s="100" t="str">
        <f t="array" ref="AS1304">IF($AQ1304,QUARTILE(IF(G3SelectionMask="x",IF(INDEX(RawDataRefData,$E1304,0)&gt;0,INDEX(RawDataRefData,$E1304,0)),""),1),"")</f>
        <v/>
      </c>
      <c r="AT1304" s="100" t="str">
        <f t="array" ref="AT1304">IF($AQ1304,QUARTILE(IF(G3SelectionMask="x",IF(INDEX(RawDataRefData,$E1304,0)&gt;0,INDEX(RawDataRefData,$E1304,0)),""),3),"")</f>
        <v/>
      </c>
      <c r="AU1304" s="100" t="str">
        <f t="array" ref="AU1304">IF($AQ1304,MIN(IF(G3SelectionMask="x",IF(INDEX(RawDataRefData,$E1304,0)&gt;0,INDEX(RawDataRefData,$E1304,0)),"")),"")</f>
        <v/>
      </c>
      <c r="AV1304" s="100" t="str">
        <f t="array" ref="AV1304">IF($AQ1304,MAX(IF(G3SelectionMask="x",IF(INDEX(RawDataRefData,$E1304,0)&gt;0,INDEX(RawDataRefData,$E1304,0)),"")),"")</f>
        <v/>
      </c>
      <c r="AW1304" s="100" t="str">
        <f t="shared" si="496"/>
        <v/>
      </c>
      <c r="AX1304" s="100" t="str">
        <f t="array" ref="AX1304">IF($AQ1304,STDEVA(IF(G3SelectionMask="x",IF(INDEX(RawDataRefData,$E1304,0)&gt;0,INDEX(RawDataRefData,$E1304,0)),"")),"")</f>
        <v/>
      </c>
      <c r="AY1304" s="101" t="b">
        <f t="shared" si="497"/>
        <v>0</v>
      </c>
      <c r="AZ1304" s="101" t="str">
        <f t="array" ref="AZ1304">IF($AY1304,MEDIAN(IF(G4SelectionMask="x",IF(INDEX(RawDataRefData,$E1304,0)&gt;0,INDEX(RawDataRefData,$E1304,0)),"")),"")</f>
        <v/>
      </c>
      <c r="BA1304" s="101" t="str">
        <f t="array" ref="BA1304">IF($AY1304,QUARTILE(IF(G4SelectionMask="x",IF(INDEX(RawDataRefData,$E1304,0)&gt;0,INDEX(RawDataRefData,$E1304,0)),""),1),"")</f>
        <v/>
      </c>
      <c r="BB1304" s="101" t="str">
        <f t="array" ref="BB1304">IF($AY1304,QUARTILE(IF(G4SelectionMask="x",IF(INDEX(RawDataRefData,$E1304,0)&gt;0,INDEX(RawDataRefData,$E1304,0)),""),3),"")</f>
        <v/>
      </c>
      <c r="BC1304" s="101" t="str">
        <f t="array" ref="BC1304">IF($AY1304,MIN(IF(G4SelectionMask="x",IF(INDEX(RawDataRefData,$E1304,0)&gt;0,INDEX(RawDataRefData,$E1304,0)),"")),"")</f>
        <v/>
      </c>
      <c r="BD1304" s="101" t="str">
        <f t="array" ref="BD1304">IF($AY1304,MAX(IF(G4SelectionMask="x",IF(INDEX(RawDataRefData,$E1304,0)&gt;0,INDEX(RawDataRefData,$E1304,0)),"")),"")</f>
        <v/>
      </c>
      <c r="BE1304" s="101" t="str">
        <f t="shared" si="498"/>
        <v/>
      </c>
      <c r="BF1304" s="101" t="str">
        <f t="array" ref="BF1304">IF($AY1304,STDEVA(IF(G4SelectionMask="x",IF(INDEX(RawDataRefData,$E1304,0)&gt;0,INDEX(RawDataRefData,$E1304,0)),"")),"")</f>
        <v/>
      </c>
      <c r="BG1304" s="100" t="b">
        <f t="shared" si="499"/>
        <v>0</v>
      </c>
      <c r="BH1304" s="100" t="str">
        <f t="array" ref="BH1304">IF($BG1304,MEDIAN(IF(G5SelectionMask="x",IF(INDEX(RawDataRefData,$E1304,0)&gt;0,INDEX(RawDataRefData,$E1304,0)),"")),"")</f>
        <v/>
      </c>
      <c r="BI1304" s="100" t="str">
        <f t="array" ref="BI1304">IF($BG1304,QUARTILE(IF(G5SelectionMask="x",IF(INDEX(RawDataRefData,$E1304,0)&gt;0,INDEX(RawDataRefData,$E1304,0)),""),1),"")</f>
        <v/>
      </c>
      <c r="BJ1304" s="100" t="str">
        <f t="array" ref="BJ1304">IF($BG1304,QUARTILE(IF(G5SelectionMask="x",IF(INDEX(RawDataRefData,$E1304,0)&gt;0,INDEX(RawDataRefData,$E1304,0)),""),3),"")</f>
        <v/>
      </c>
      <c r="BK1304" s="100" t="str">
        <f t="array" ref="BK1304">IF($BG1304,MIN(IF(G5SelectionMask="x",IF(INDEX(RawDataRefData,$E1304,0)&gt;0,INDEX(RawDataRefData,$E1304,0)),"")),"")</f>
        <v/>
      </c>
      <c r="BL1304" s="100" t="str">
        <f t="array" ref="BL1304">IF($BG1304,MAX(IF(G5SelectionMask="x",IF(INDEX(RawDataRefData,$E1304,0)&gt;0,INDEX(RawDataRefData,$E1304,0)),"")),"")</f>
        <v/>
      </c>
      <c r="BM1304" s="100" t="str">
        <f t="shared" si="500"/>
        <v/>
      </c>
      <c r="BN1304" s="103" t="str">
        <f t="array" ref="BN1304">IF($BG1304,STDEVA(IF(G5SelectionMask="x",IF(INDEX(RawDataRefData,$E1304,0)&gt;0,INDEX(RawDataRefData,$E1304,0)),"")),"")</f>
        <v/>
      </c>
      <c r="BO1304" s="104"/>
      <c r="BP1304" s="106">
        <v>2</v>
      </c>
      <c r="BQ1304" s="106">
        <v>2</v>
      </c>
      <c r="BR1304" s="106">
        <v>2</v>
      </c>
      <c r="BS1304" s="106">
        <v>3</v>
      </c>
      <c r="BT1304" s="106">
        <v>1</v>
      </c>
      <c r="BU1304" s="106">
        <v>3</v>
      </c>
      <c r="BV1304" s="106">
        <v>4</v>
      </c>
      <c r="BW1304" s="106">
        <v>4</v>
      </c>
      <c r="BX1304" s="106">
        <v>2</v>
      </c>
      <c r="BY1304" s="106">
        <v>1</v>
      </c>
      <c r="BZ1304" s="106">
        <v>1</v>
      </c>
      <c r="CA1304" s="106">
        <v>2</v>
      </c>
      <c r="CB1304" s="106">
        <v>1</v>
      </c>
      <c r="CC1304" s="106">
        <v>1</v>
      </c>
      <c r="CD1304" s="106">
        <v>4</v>
      </c>
    </row>
    <row r="1305" spans="1:82" hidden="1" x14ac:dyDescent="0.2">
      <c r="A1305" s="33" t="e">
        <f t="shared" si="477"/>
        <v>#NAME?</v>
      </c>
      <c r="B1305" s="218"/>
      <c r="C1305" s="215"/>
      <c r="D1305" s="224"/>
      <c r="E1305" s="72">
        <f t="shared" si="493"/>
        <v>1296</v>
      </c>
      <c r="F1305" s="9" t="s">
        <v>1565</v>
      </c>
      <c r="H1305" s="9" t="s">
        <v>1213</v>
      </c>
      <c r="I1305" s="9" t="s">
        <v>1549</v>
      </c>
      <c r="K1305" s="100">
        <f t="shared" si="478"/>
        <v>4</v>
      </c>
      <c r="L1305" s="100"/>
      <c r="M1305" s="100"/>
      <c r="N1305" s="100"/>
      <c r="O1305" s="100"/>
      <c r="P1305" s="101">
        <f t="shared" si="479"/>
        <v>3</v>
      </c>
      <c r="Q1305" s="102">
        <f t="shared" si="480"/>
        <v>1</v>
      </c>
      <c r="R1305" s="102">
        <f t="shared" si="481"/>
        <v>4</v>
      </c>
      <c r="S1305" s="102">
        <f t="shared" si="482"/>
        <v>2</v>
      </c>
      <c r="T1305" s="102">
        <f t="shared" si="483"/>
        <v>2</v>
      </c>
      <c r="U1305" s="102">
        <f t="shared" si="484"/>
        <v>4</v>
      </c>
      <c r="V1305" s="102">
        <f t="shared" si="485"/>
        <v>1</v>
      </c>
      <c r="W1305" s="102">
        <f t="shared" si="486"/>
        <v>1</v>
      </c>
      <c r="X1305" s="102">
        <f t="shared" si="487"/>
        <v>4</v>
      </c>
      <c r="Y1305" s="102">
        <f t="shared" si="488"/>
        <v>2</v>
      </c>
      <c r="Z1305" s="102">
        <f t="shared" si="489"/>
        <v>2</v>
      </c>
      <c r="AA1305" s="100" t="b">
        <f t="shared" si="490"/>
        <v>1</v>
      </c>
      <c r="AB1305" s="100">
        <f t="array" ref="AB1305">IF($AA1305,MEDIAN(IF(G1SelectionMask="x",IF(INDEX(RawDataRefData,$E1305,0)&gt;0,INDEX(RawDataRefData,$E1305,0)),"")),"")</f>
        <v>2</v>
      </c>
      <c r="AC1305" s="100">
        <f t="array" ref="AC1305">IF($AA1305,QUARTILE(IF(G1SelectionMask="x",IF(INDEX(RawDataRefData,$E1305,0)&gt;0,INDEX(RawDataRefData,$E1305,0)),""),1),"")</f>
        <v>1.5</v>
      </c>
      <c r="AD1305" s="100">
        <f t="array" ref="AD1305">IF($AA1305,QUARTILE(IF(G1SelectionMask="x",IF(INDEX(RawDataRefData,$E1305,0)&gt;0,INDEX(RawDataRefData,$E1305,0)),""),3),"")</f>
        <v>3.5</v>
      </c>
      <c r="AE1305" s="100">
        <f t="array" ref="AE1305">IF($AA1305,MIN(IF(G1SelectionMask="x",IF(INDEX(RawDataRefData,$E1305,0)&gt;0,INDEX(RawDataRefData,$E1305,0)),"")),"")</f>
        <v>1</v>
      </c>
      <c r="AF1305" s="100">
        <f t="array" ref="AF1305">IF($AA1305,MAX(IF(G1SelectionMask="x",IF(INDEX(RawDataRefData,$E1305,0)&gt;0,INDEX(RawDataRefData,$E1305,0)),"")),"")</f>
        <v>4</v>
      </c>
      <c r="AG1305" s="100">
        <f t="shared" si="491"/>
        <v>2.3636363636363638</v>
      </c>
      <c r="AH1305" s="100">
        <f t="array" ref="AH1305">IF($AA1305,STDEVA(IF(G1SelectionMask="x",IF(INDEX(RawDataRefData,$E1305,0)&gt;0,INDEX(RawDataRefData,$E1305,0)),"")),"")</f>
        <v>1.2060453783110545</v>
      </c>
      <c r="AI1305" s="101" t="b">
        <f t="shared" si="492"/>
        <v>1</v>
      </c>
      <c r="AJ1305" s="101">
        <f t="array" ref="AJ1305">IF($AI1305,MEDIAN(IF(G2SelectionMask="x",IF(INDEX(RawDataRefData,$E1305,0)&gt;0,INDEX(RawDataRefData,$E1305,0)),"")),"")</f>
        <v>2</v>
      </c>
      <c r="AK1305" s="101">
        <f t="array" ref="AK1305">IF($AI1305,QUARTILE(IF(G2SelectionMask="x",IF(INDEX(RawDataRefData,$E1305,0)&gt;0,INDEX(RawDataRefData,$E1305,0)),""),1),"")</f>
        <v>1</v>
      </c>
      <c r="AL1305" s="101">
        <f t="array" ref="AL1305">IF($AI1305,QUARTILE(IF(G2SelectionMask="x",IF(INDEX(RawDataRefData,$E1305,0)&gt;0,INDEX(RawDataRefData,$E1305,0)),""),3),"")</f>
        <v>2</v>
      </c>
      <c r="AM1305" s="101">
        <f t="array" ref="AM1305">IF($AI1305,MIN(IF(G2SelectionMask="x",IF(INDEX(RawDataRefData,$E1305,0)&gt;0,INDEX(RawDataRefData,$E1305,0)),"")),"")</f>
        <v>1</v>
      </c>
      <c r="AN1305" s="101">
        <f t="array" ref="AN1305">IF($AI1305,MAX(IF(G2SelectionMask="x",IF(INDEX(RawDataRefData,$E1305,0)&gt;0,INDEX(RawDataRefData,$E1305,0)),"")),"")</f>
        <v>3</v>
      </c>
      <c r="AO1305" s="101">
        <f t="shared" si="494"/>
        <v>1.7272727272727273</v>
      </c>
      <c r="AP1305" s="101">
        <f t="array" ref="AP1305">IF($AI1305,STDEVA(IF(G2SelectionMask="x",IF(INDEX(RawDataRefData,$E1305,0)&gt;0,INDEX(RawDataRefData,$E1305,0)),"")),"")</f>
        <v>0.64666979068286312</v>
      </c>
      <c r="AQ1305" s="100" t="b">
        <f t="shared" si="495"/>
        <v>0</v>
      </c>
      <c r="AR1305" s="100" t="str">
        <f t="array" ref="AR1305">IF($AQ1305,MEDIAN(IF(G3SelectionMask="x",IF(INDEX(RawDataRefData,$E1305,0)&gt;0,INDEX(RawDataRefData,$E1305,0)),"")),"")</f>
        <v/>
      </c>
      <c r="AS1305" s="100" t="str">
        <f t="array" ref="AS1305">IF($AQ1305,QUARTILE(IF(G3SelectionMask="x",IF(INDEX(RawDataRefData,$E1305,0)&gt;0,INDEX(RawDataRefData,$E1305,0)),""),1),"")</f>
        <v/>
      </c>
      <c r="AT1305" s="100" t="str">
        <f t="array" ref="AT1305">IF($AQ1305,QUARTILE(IF(G3SelectionMask="x",IF(INDEX(RawDataRefData,$E1305,0)&gt;0,INDEX(RawDataRefData,$E1305,0)),""),3),"")</f>
        <v/>
      </c>
      <c r="AU1305" s="100" t="str">
        <f t="array" ref="AU1305">IF($AQ1305,MIN(IF(G3SelectionMask="x",IF(INDEX(RawDataRefData,$E1305,0)&gt;0,INDEX(RawDataRefData,$E1305,0)),"")),"")</f>
        <v/>
      </c>
      <c r="AV1305" s="100" t="str">
        <f t="array" ref="AV1305">IF($AQ1305,MAX(IF(G3SelectionMask="x",IF(INDEX(RawDataRefData,$E1305,0)&gt;0,INDEX(RawDataRefData,$E1305,0)),"")),"")</f>
        <v/>
      </c>
      <c r="AW1305" s="100" t="str">
        <f t="shared" si="496"/>
        <v/>
      </c>
      <c r="AX1305" s="100" t="str">
        <f t="array" ref="AX1305">IF($AQ1305,STDEVA(IF(G3SelectionMask="x",IF(INDEX(RawDataRefData,$E1305,0)&gt;0,INDEX(RawDataRefData,$E1305,0)),"")),"")</f>
        <v/>
      </c>
      <c r="AY1305" s="101" t="b">
        <f t="shared" si="497"/>
        <v>0</v>
      </c>
      <c r="AZ1305" s="101" t="str">
        <f t="array" ref="AZ1305">IF($AY1305,MEDIAN(IF(G4SelectionMask="x",IF(INDEX(RawDataRefData,$E1305,0)&gt;0,INDEX(RawDataRefData,$E1305,0)),"")),"")</f>
        <v/>
      </c>
      <c r="BA1305" s="101" t="str">
        <f t="array" ref="BA1305">IF($AY1305,QUARTILE(IF(G4SelectionMask="x",IF(INDEX(RawDataRefData,$E1305,0)&gt;0,INDEX(RawDataRefData,$E1305,0)),""),1),"")</f>
        <v/>
      </c>
      <c r="BB1305" s="101" t="str">
        <f t="array" ref="BB1305">IF($AY1305,QUARTILE(IF(G4SelectionMask="x",IF(INDEX(RawDataRefData,$E1305,0)&gt;0,INDEX(RawDataRefData,$E1305,0)),""),3),"")</f>
        <v/>
      </c>
      <c r="BC1305" s="101" t="str">
        <f t="array" ref="BC1305">IF($AY1305,MIN(IF(G4SelectionMask="x",IF(INDEX(RawDataRefData,$E1305,0)&gt;0,INDEX(RawDataRefData,$E1305,0)),"")),"")</f>
        <v/>
      </c>
      <c r="BD1305" s="101" t="str">
        <f t="array" ref="BD1305">IF($AY1305,MAX(IF(G4SelectionMask="x",IF(INDEX(RawDataRefData,$E1305,0)&gt;0,INDEX(RawDataRefData,$E1305,0)),"")),"")</f>
        <v/>
      </c>
      <c r="BE1305" s="101" t="str">
        <f t="shared" si="498"/>
        <v/>
      </c>
      <c r="BF1305" s="101" t="str">
        <f t="array" ref="BF1305">IF($AY1305,STDEVA(IF(G4SelectionMask="x",IF(INDEX(RawDataRefData,$E1305,0)&gt;0,INDEX(RawDataRefData,$E1305,0)),"")),"")</f>
        <v/>
      </c>
      <c r="BG1305" s="100" t="b">
        <f t="shared" si="499"/>
        <v>0</v>
      </c>
      <c r="BH1305" s="100" t="str">
        <f t="array" ref="BH1305">IF($BG1305,MEDIAN(IF(G5SelectionMask="x",IF(INDEX(RawDataRefData,$E1305,0)&gt;0,INDEX(RawDataRefData,$E1305,0)),"")),"")</f>
        <v/>
      </c>
      <c r="BI1305" s="100" t="str">
        <f t="array" ref="BI1305">IF($BG1305,QUARTILE(IF(G5SelectionMask="x",IF(INDEX(RawDataRefData,$E1305,0)&gt;0,INDEX(RawDataRefData,$E1305,0)),""),1),"")</f>
        <v/>
      </c>
      <c r="BJ1305" s="100" t="str">
        <f t="array" ref="BJ1305">IF($BG1305,QUARTILE(IF(G5SelectionMask="x",IF(INDEX(RawDataRefData,$E1305,0)&gt;0,INDEX(RawDataRefData,$E1305,0)),""),3),"")</f>
        <v/>
      </c>
      <c r="BK1305" s="100" t="str">
        <f t="array" ref="BK1305">IF($BG1305,MIN(IF(G5SelectionMask="x",IF(INDEX(RawDataRefData,$E1305,0)&gt;0,INDEX(RawDataRefData,$E1305,0)),"")),"")</f>
        <v/>
      </c>
      <c r="BL1305" s="100" t="str">
        <f t="array" ref="BL1305">IF($BG1305,MAX(IF(G5SelectionMask="x",IF(INDEX(RawDataRefData,$E1305,0)&gt;0,INDEX(RawDataRefData,$E1305,0)),"")),"")</f>
        <v/>
      </c>
      <c r="BM1305" s="100" t="str">
        <f t="shared" si="500"/>
        <v/>
      </c>
      <c r="BN1305" s="103" t="str">
        <f t="array" ref="BN1305">IF($BG1305,STDEVA(IF(G5SelectionMask="x",IF(INDEX(RawDataRefData,$E1305,0)&gt;0,INDEX(RawDataRefData,$E1305,0)),"")),"")</f>
        <v/>
      </c>
      <c r="BO1305" s="104"/>
      <c r="BP1305" s="106">
        <v>4</v>
      </c>
      <c r="BQ1305" s="106">
        <v>3</v>
      </c>
      <c r="BR1305" s="106">
        <v>1</v>
      </c>
      <c r="BS1305" s="106">
        <v>4</v>
      </c>
      <c r="BT1305" s="106">
        <v>2</v>
      </c>
      <c r="BU1305" s="106">
        <v>2</v>
      </c>
      <c r="BV1305" s="106">
        <v>4</v>
      </c>
      <c r="BW1305" s="106">
        <v>1</v>
      </c>
      <c r="BX1305" s="106">
        <v>1</v>
      </c>
      <c r="BY1305" s="106">
        <v>4</v>
      </c>
      <c r="BZ1305" s="106">
        <v>2</v>
      </c>
      <c r="CA1305" s="106">
        <v>2</v>
      </c>
      <c r="CB1305" s="106">
        <v>1</v>
      </c>
      <c r="CC1305" s="106">
        <v>2</v>
      </c>
      <c r="CD1305" s="106">
        <v>2</v>
      </c>
    </row>
    <row r="1306" spans="1:82" hidden="1" x14ac:dyDescent="0.2">
      <c r="A1306" s="33" t="e">
        <f t="shared" si="477"/>
        <v>#NAME?</v>
      </c>
      <c r="B1306" s="218"/>
      <c r="C1306" s="215"/>
      <c r="D1306" s="224"/>
      <c r="E1306" s="72">
        <f t="shared" si="493"/>
        <v>1297</v>
      </c>
      <c r="F1306" s="9" t="s">
        <v>1566</v>
      </c>
      <c r="H1306" s="9" t="s">
        <v>1213</v>
      </c>
      <c r="I1306" s="9" t="s">
        <v>1549</v>
      </c>
      <c r="K1306" s="100">
        <f t="shared" si="478"/>
        <v>4</v>
      </c>
      <c r="L1306" s="100"/>
      <c r="M1306" s="100"/>
      <c r="N1306" s="100"/>
      <c r="O1306" s="100"/>
      <c r="P1306" s="101">
        <f t="shared" si="479"/>
        <v>1</v>
      </c>
      <c r="Q1306" s="102">
        <f t="shared" si="480"/>
        <v>3</v>
      </c>
      <c r="R1306" s="102">
        <f t="shared" si="481"/>
        <v>4</v>
      </c>
      <c r="S1306" s="102">
        <f t="shared" si="482"/>
        <v>2</v>
      </c>
      <c r="T1306" s="102">
        <f t="shared" si="483"/>
        <v>3</v>
      </c>
      <c r="U1306" s="102">
        <f t="shared" si="484"/>
        <v>4</v>
      </c>
      <c r="V1306" s="102">
        <f t="shared" si="485"/>
        <v>3</v>
      </c>
      <c r="W1306" s="102">
        <f t="shared" si="486"/>
        <v>2</v>
      </c>
      <c r="X1306" s="102">
        <f t="shared" si="487"/>
        <v>1</v>
      </c>
      <c r="Y1306" s="102">
        <f t="shared" si="488"/>
        <v>4</v>
      </c>
      <c r="Z1306" s="102">
        <f t="shared" si="489"/>
        <v>1</v>
      </c>
      <c r="AA1306" s="100" t="b">
        <f t="shared" si="490"/>
        <v>1</v>
      </c>
      <c r="AB1306" s="100">
        <f t="array" ref="AB1306">IF($AA1306,MEDIAN(IF(G1SelectionMask="x",IF(INDEX(RawDataRefData,$E1306,0)&gt;0,INDEX(RawDataRefData,$E1306,0)),"")),"")</f>
        <v>3</v>
      </c>
      <c r="AC1306" s="100">
        <f t="array" ref="AC1306">IF($AA1306,QUARTILE(IF(G1SelectionMask="x",IF(INDEX(RawDataRefData,$E1306,0)&gt;0,INDEX(RawDataRefData,$E1306,0)),""),1),"")</f>
        <v>1.5</v>
      </c>
      <c r="AD1306" s="100">
        <f t="array" ref="AD1306">IF($AA1306,QUARTILE(IF(G1SelectionMask="x",IF(INDEX(RawDataRefData,$E1306,0)&gt;0,INDEX(RawDataRefData,$E1306,0)),""),3),"")</f>
        <v>3.5</v>
      </c>
      <c r="AE1306" s="100">
        <f t="array" ref="AE1306">IF($AA1306,MIN(IF(G1SelectionMask="x",IF(INDEX(RawDataRefData,$E1306,0)&gt;0,INDEX(RawDataRefData,$E1306,0)),"")),"")</f>
        <v>1</v>
      </c>
      <c r="AF1306" s="100">
        <f t="array" ref="AF1306">IF($AA1306,MAX(IF(G1SelectionMask="x",IF(INDEX(RawDataRefData,$E1306,0)&gt;0,INDEX(RawDataRefData,$E1306,0)),"")),"")</f>
        <v>4</v>
      </c>
      <c r="AG1306" s="100">
        <f t="shared" si="491"/>
        <v>2.5454545454545454</v>
      </c>
      <c r="AH1306" s="100">
        <f t="array" ref="AH1306">IF($AA1306,STDEVA(IF(G1SelectionMask="x",IF(INDEX(RawDataRefData,$E1306,0)&gt;0,INDEX(RawDataRefData,$E1306,0)),"")),"")</f>
        <v>1.213559752433836</v>
      </c>
      <c r="AI1306" s="101" t="b">
        <f t="shared" si="492"/>
        <v>1</v>
      </c>
      <c r="AJ1306" s="101">
        <f t="array" ref="AJ1306">IF($AI1306,MEDIAN(IF(G2SelectionMask="x",IF(INDEX(RawDataRefData,$E1306,0)&gt;0,INDEX(RawDataRefData,$E1306,0)),"")),"")</f>
        <v>3</v>
      </c>
      <c r="AK1306" s="101">
        <f t="array" ref="AK1306">IF($AI1306,QUARTILE(IF(G2SelectionMask="x",IF(INDEX(RawDataRefData,$E1306,0)&gt;0,INDEX(RawDataRefData,$E1306,0)),""),1),"")</f>
        <v>2</v>
      </c>
      <c r="AL1306" s="101">
        <f t="array" ref="AL1306">IF($AI1306,QUARTILE(IF(G2SelectionMask="x",IF(INDEX(RawDataRefData,$E1306,0)&gt;0,INDEX(RawDataRefData,$E1306,0)),""),3),"")</f>
        <v>3</v>
      </c>
      <c r="AM1306" s="101">
        <f t="array" ref="AM1306">IF($AI1306,MIN(IF(G2SelectionMask="x",IF(INDEX(RawDataRefData,$E1306,0)&gt;0,INDEX(RawDataRefData,$E1306,0)),"")),"")</f>
        <v>1</v>
      </c>
      <c r="AN1306" s="101">
        <f t="array" ref="AN1306">IF($AI1306,MAX(IF(G2SelectionMask="x",IF(INDEX(RawDataRefData,$E1306,0)&gt;0,INDEX(RawDataRefData,$E1306,0)),"")),"")</f>
        <v>4</v>
      </c>
      <c r="AO1306" s="101">
        <f t="shared" si="494"/>
        <v>2.4545454545454546</v>
      </c>
      <c r="AP1306" s="101">
        <f t="array" ref="AP1306">IF($AI1306,STDEVA(IF(G2SelectionMask="x",IF(INDEX(RawDataRefData,$E1306,0)&gt;0,INDEX(RawDataRefData,$E1306,0)),"")),"")</f>
        <v>0.93419873299382794</v>
      </c>
      <c r="AQ1306" s="100" t="b">
        <f t="shared" si="495"/>
        <v>0</v>
      </c>
      <c r="AR1306" s="100" t="str">
        <f t="array" ref="AR1306">IF($AQ1306,MEDIAN(IF(G3SelectionMask="x",IF(INDEX(RawDataRefData,$E1306,0)&gt;0,INDEX(RawDataRefData,$E1306,0)),"")),"")</f>
        <v/>
      </c>
      <c r="AS1306" s="100" t="str">
        <f t="array" ref="AS1306">IF($AQ1306,QUARTILE(IF(G3SelectionMask="x",IF(INDEX(RawDataRefData,$E1306,0)&gt;0,INDEX(RawDataRefData,$E1306,0)),""),1),"")</f>
        <v/>
      </c>
      <c r="AT1306" s="100" t="str">
        <f t="array" ref="AT1306">IF($AQ1306,QUARTILE(IF(G3SelectionMask="x",IF(INDEX(RawDataRefData,$E1306,0)&gt;0,INDEX(RawDataRefData,$E1306,0)),""),3),"")</f>
        <v/>
      </c>
      <c r="AU1306" s="100" t="str">
        <f t="array" ref="AU1306">IF($AQ1306,MIN(IF(G3SelectionMask="x",IF(INDEX(RawDataRefData,$E1306,0)&gt;0,INDEX(RawDataRefData,$E1306,0)),"")),"")</f>
        <v/>
      </c>
      <c r="AV1306" s="100" t="str">
        <f t="array" ref="AV1306">IF($AQ1306,MAX(IF(G3SelectionMask="x",IF(INDEX(RawDataRefData,$E1306,0)&gt;0,INDEX(RawDataRefData,$E1306,0)),"")),"")</f>
        <v/>
      </c>
      <c r="AW1306" s="100" t="str">
        <f t="shared" si="496"/>
        <v/>
      </c>
      <c r="AX1306" s="100" t="str">
        <f t="array" ref="AX1306">IF($AQ1306,STDEVA(IF(G3SelectionMask="x",IF(INDEX(RawDataRefData,$E1306,0)&gt;0,INDEX(RawDataRefData,$E1306,0)),"")),"")</f>
        <v/>
      </c>
      <c r="AY1306" s="101" t="b">
        <f t="shared" si="497"/>
        <v>0</v>
      </c>
      <c r="AZ1306" s="101" t="str">
        <f t="array" ref="AZ1306">IF($AY1306,MEDIAN(IF(G4SelectionMask="x",IF(INDEX(RawDataRefData,$E1306,0)&gt;0,INDEX(RawDataRefData,$E1306,0)),"")),"")</f>
        <v/>
      </c>
      <c r="BA1306" s="101" t="str">
        <f t="array" ref="BA1306">IF($AY1306,QUARTILE(IF(G4SelectionMask="x",IF(INDEX(RawDataRefData,$E1306,0)&gt;0,INDEX(RawDataRefData,$E1306,0)),""),1),"")</f>
        <v/>
      </c>
      <c r="BB1306" s="101" t="str">
        <f t="array" ref="BB1306">IF($AY1306,QUARTILE(IF(G4SelectionMask="x",IF(INDEX(RawDataRefData,$E1306,0)&gt;0,INDEX(RawDataRefData,$E1306,0)),""),3),"")</f>
        <v/>
      </c>
      <c r="BC1306" s="101" t="str">
        <f t="array" ref="BC1306">IF($AY1306,MIN(IF(G4SelectionMask="x",IF(INDEX(RawDataRefData,$E1306,0)&gt;0,INDEX(RawDataRefData,$E1306,0)),"")),"")</f>
        <v/>
      </c>
      <c r="BD1306" s="101" t="str">
        <f t="array" ref="BD1306">IF($AY1306,MAX(IF(G4SelectionMask="x",IF(INDEX(RawDataRefData,$E1306,0)&gt;0,INDEX(RawDataRefData,$E1306,0)),"")),"")</f>
        <v/>
      </c>
      <c r="BE1306" s="101" t="str">
        <f t="shared" si="498"/>
        <v/>
      </c>
      <c r="BF1306" s="101" t="str">
        <f t="array" ref="BF1306">IF($AY1306,STDEVA(IF(G4SelectionMask="x",IF(INDEX(RawDataRefData,$E1306,0)&gt;0,INDEX(RawDataRefData,$E1306,0)),"")),"")</f>
        <v/>
      </c>
      <c r="BG1306" s="100" t="b">
        <f t="shared" si="499"/>
        <v>0</v>
      </c>
      <c r="BH1306" s="100" t="str">
        <f t="array" ref="BH1306">IF($BG1306,MEDIAN(IF(G5SelectionMask="x",IF(INDEX(RawDataRefData,$E1306,0)&gt;0,INDEX(RawDataRefData,$E1306,0)),"")),"")</f>
        <v/>
      </c>
      <c r="BI1306" s="100" t="str">
        <f t="array" ref="BI1306">IF($BG1306,QUARTILE(IF(G5SelectionMask="x",IF(INDEX(RawDataRefData,$E1306,0)&gt;0,INDEX(RawDataRefData,$E1306,0)),""),1),"")</f>
        <v/>
      </c>
      <c r="BJ1306" s="100" t="str">
        <f t="array" ref="BJ1306">IF($BG1306,QUARTILE(IF(G5SelectionMask="x",IF(INDEX(RawDataRefData,$E1306,0)&gt;0,INDEX(RawDataRefData,$E1306,0)),""),3),"")</f>
        <v/>
      </c>
      <c r="BK1306" s="100" t="str">
        <f t="array" ref="BK1306">IF($BG1306,MIN(IF(G5SelectionMask="x",IF(INDEX(RawDataRefData,$E1306,0)&gt;0,INDEX(RawDataRefData,$E1306,0)),"")),"")</f>
        <v/>
      </c>
      <c r="BL1306" s="100" t="str">
        <f t="array" ref="BL1306">IF($BG1306,MAX(IF(G5SelectionMask="x",IF(INDEX(RawDataRefData,$E1306,0)&gt;0,INDEX(RawDataRefData,$E1306,0)),"")),"")</f>
        <v/>
      </c>
      <c r="BM1306" s="100" t="str">
        <f t="shared" si="500"/>
        <v/>
      </c>
      <c r="BN1306" s="103" t="str">
        <f t="array" ref="BN1306">IF($BG1306,STDEVA(IF(G5SelectionMask="x",IF(INDEX(RawDataRefData,$E1306,0)&gt;0,INDEX(RawDataRefData,$E1306,0)),"")),"")</f>
        <v/>
      </c>
      <c r="BO1306" s="104"/>
      <c r="BP1306" s="106">
        <v>4</v>
      </c>
      <c r="BQ1306" s="106">
        <v>1</v>
      </c>
      <c r="BR1306" s="106">
        <v>3</v>
      </c>
      <c r="BS1306" s="106">
        <v>4</v>
      </c>
      <c r="BT1306" s="106">
        <v>2</v>
      </c>
      <c r="BU1306" s="106">
        <v>3</v>
      </c>
      <c r="BV1306" s="106">
        <v>4</v>
      </c>
      <c r="BW1306" s="106">
        <v>3</v>
      </c>
      <c r="BX1306" s="106">
        <v>2</v>
      </c>
      <c r="BY1306" s="106">
        <v>1</v>
      </c>
      <c r="BZ1306" s="106">
        <v>4</v>
      </c>
      <c r="CA1306" s="106">
        <v>1</v>
      </c>
      <c r="CB1306" s="106">
        <v>2</v>
      </c>
      <c r="CC1306" s="106">
        <v>3</v>
      </c>
      <c r="CD1306" s="106">
        <v>3</v>
      </c>
    </row>
    <row r="1307" spans="1:82" hidden="1" x14ac:dyDescent="0.2">
      <c r="A1307" s="33" t="e">
        <f t="shared" si="477"/>
        <v>#NAME?</v>
      </c>
      <c r="B1307" s="218"/>
      <c r="C1307" s="215"/>
      <c r="D1307" s="224"/>
      <c r="E1307" s="72">
        <f t="shared" si="493"/>
        <v>1298</v>
      </c>
      <c r="F1307" s="9" t="s">
        <v>1567</v>
      </c>
      <c r="H1307" s="9" t="s">
        <v>1214</v>
      </c>
      <c r="I1307" s="9" t="s">
        <v>1549</v>
      </c>
      <c r="K1307" s="100">
        <f t="shared" si="478"/>
        <v>1</v>
      </c>
      <c r="L1307" s="100"/>
      <c r="M1307" s="100"/>
      <c r="N1307" s="100"/>
      <c r="O1307" s="100"/>
      <c r="P1307" s="101">
        <f t="shared" si="479"/>
        <v>2</v>
      </c>
      <c r="Q1307" s="102">
        <f t="shared" si="480"/>
        <v>2</v>
      </c>
      <c r="R1307" s="102">
        <f t="shared" si="481"/>
        <v>4</v>
      </c>
      <c r="S1307" s="102">
        <f t="shared" si="482"/>
        <v>4</v>
      </c>
      <c r="T1307" s="102">
        <f t="shared" si="483"/>
        <v>2</v>
      </c>
      <c r="U1307" s="102">
        <f t="shared" si="484"/>
        <v>1</v>
      </c>
      <c r="V1307" s="102">
        <f t="shared" si="485"/>
        <v>3</v>
      </c>
      <c r="W1307" s="102">
        <f t="shared" si="486"/>
        <v>2</v>
      </c>
      <c r="X1307" s="102">
        <f t="shared" si="487"/>
        <v>3</v>
      </c>
      <c r="Y1307" s="102">
        <f t="shared" si="488"/>
        <v>1</v>
      </c>
      <c r="Z1307" s="102">
        <f t="shared" si="489"/>
        <v>3</v>
      </c>
      <c r="AA1307" s="100" t="b">
        <f t="shared" si="490"/>
        <v>1</v>
      </c>
      <c r="AB1307" s="100">
        <f t="array" ref="AB1307">IF($AA1307,MEDIAN(IF(G1SelectionMask="x",IF(INDEX(RawDataRefData,$E1307,0)&gt;0,INDEX(RawDataRefData,$E1307,0)),"")),"")</f>
        <v>2</v>
      </c>
      <c r="AC1307" s="100">
        <f t="array" ref="AC1307">IF($AA1307,QUARTILE(IF(G1SelectionMask="x",IF(INDEX(RawDataRefData,$E1307,0)&gt;0,INDEX(RawDataRefData,$E1307,0)),""),1),"")</f>
        <v>2</v>
      </c>
      <c r="AD1307" s="100">
        <f t="array" ref="AD1307">IF($AA1307,QUARTILE(IF(G1SelectionMask="x",IF(INDEX(RawDataRefData,$E1307,0)&gt;0,INDEX(RawDataRefData,$E1307,0)),""),3),"")</f>
        <v>3</v>
      </c>
      <c r="AE1307" s="100">
        <f t="array" ref="AE1307">IF($AA1307,MIN(IF(G1SelectionMask="x",IF(INDEX(RawDataRefData,$E1307,0)&gt;0,INDEX(RawDataRefData,$E1307,0)),"")),"")</f>
        <v>1</v>
      </c>
      <c r="AF1307" s="100">
        <f t="array" ref="AF1307">IF($AA1307,MAX(IF(G1SelectionMask="x",IF(INDEX(RawDataRefData,$E1307,0)&gt;0,INDEX(RawDataRefData,$E1307,0)),"")),"")</f>
        <v>4</v>
      </c>
      <c r="AG1307" s="100">
        <f t="shared" si="491"/>
        <v>2.4545454545454546</v>
      </c>
      <c r="AH1307" s="100">
        <f t="array" ref="AH1307">IF($AA1307,STDEVA(IF(G1SelectionMask="x",IF(INDEX(RawDataRefData,$E1307,0)&gt;0,INDEX(RawDataRefData,$E1307,0)),"")),"")</f>
        <v>1.0357254813546268</v>
      </c>
      <c r="AI1307" s="101" t="b">
        <f t="shared" si="492"/>
        <v>1</v>
      </c>
      <c r="AJ1307" s="101">
        <f t="array" ref="AJ1307">IF($AI1307,MEDIAN(IF(G2SelectionMask="x",IF(INDEX(RawDataRefData,$E1307,0)&gt;0,INDEX(RawDataRefData,$E1307,0)),"")),"")</f>
        <v>2</v>
      </c>
      <c r="AK1307" s="101">
        <f t="array" ref="AK1307">IF($AI1307,QUARTILE(IF(G2SelectionMask="x",IF(INDEX(RawDataRefData,$E1307,0)&gt;0,INDEX(RawDataRefData,$E1307,0)),""),1),"")</f>
        <v>2</v>
      </c>
      <c r="AL1307" s="101">
        <f t="array" ref="AL1307">IF($AI1307,QUARTILE(IF(G2SelectionMask="x",IF(INDEX(RawDataRefData,$E1307,0)&gt;0,INDEX(RawDataRefData,$E1307,0)),""),3),"")</f>
        <v>3</v>
      </c>
      <c r="AM1307" s="101">
        <f t="array" ref="AM1307">IF($AI1307,MIN(IF(G2SelectionMask="x",IF(INDEX(RawDataRefData,$E1307,0)&gt;0,INDEX(RawDataRefData,$E1307,0)),"")),"")</f>
        <v>1</v>
      </c>
      <c r="AN1307" s="101">
        <f t="array" ref="AN1307">IF($AI1307,MAX(IF(G2SelectionMask="x",IF(INDEX(RawDataRefData,$E1307,0)&gt;0,INDEX(RawDataRefData,$E1307,0)),"")),"")</f>
        <v>4</v>
      </c>
      <c r="AO1307" s="101">
        <f t="shared" si="494"/>
        <v>2.5454545454545454</v>
      </c>
      <c r="AP1307" s="101">
        <f t="array" ref="AP1307">IF($AI1307,STDEVA(IF(G2SelectionMask="x",IF(INDEX(RawDataRefData,$E1307,0)&gt;0,INDEX(RawDataRefData,$E1307,0)),"")),"")</f>
        <v>0.93419873299382794</v>
      </c>
      <c r="AQ1307" s="100" t="b">
        <f t="shared" si="495"/>
        <v>0</v>
      </c>
      <c r="AR1307" s="100" t="str">
        <f t="array" ref="AR1307">IF($AQ1307,MEDIAN(IF(G3SelectionMask="x",IF(INDEX(RawDataRefData,$E1307,0)&gt;0,INDEX(RawDataRefData,$E1307,0)),"")),"")</f>
        <v/>
      </c>
      <c r="AS1307" s="100" t="str">
        <f t="array" ref="AS1307">IF($AQ1307,QUARTILE(IF(G3SelectionMask="x",IF(INDEX(RawDataRefData,$E1307,0)&gt;0,INDEX(RawDataRefData,$E1307,0)),""),1),"")</f>
        <v/>
      </c>
      <c r="AT1307" s="100" t="str">
        <f t="array" ref="AT1307">IF($AQ1307,QUARTILE(IF(G3SelectionMask="x",IF(INDEX(RawDataRefData,$E1307,0)&gt;0,INDEX(RawDataRefData,$E1307,0)),""),3),"")</f>
        <v/>
      </c>
      <c r="AU1307" s="100" t="str">
        <f t="array" ref="AU1307">IF($AQ1307,MIN(IF(G3SelectionMask="x",IF(INDEX(RawDataRefData,$E1307,0)&gt;0,INDEX(RawDataRefData,$E1307,0)),"")),"")</f>
        <v/>
      </c>
      <c r="AV1307" s="100" t="str">
        <f t="array" ref="AV1307">IF($AQ1307,MAX(IF(G3SelectionMask="x",IF(INDEX(RawDataRefData,$E1307,0)&gt;0,INDEX(RawDataRefData,$E1307,0)),"")),"")</f>
        <v/>
      </c>
      <c r="AW1307" s="100" t="str">
        <f t="shared" si="496"/>
        <v/>
      </c>
      <c r="AX1307" s="100" t="str">
        <f t="array" ref="AX1307">IF($AQ1307,STDEVA(IF(G3SelectionMask="x",IF(INDEX(RawDataRefData,$E1307,0)&gt;0,INDEX(RawDataRefData,$E1307,0)),"")),"")</f>
        <v/>
      </c>
      <c r="AY1307" s="101" t="b">
        <f t="shared" si="497"/>
        <v>0</v>
      </c>
      <c r="AZ1307" s="101" t="str">
        <f t="array" ref="AZ1307">IF($AY1307,MEDIAN(IF(G4SelectionMask="x",IF(INDEX(RawDataRefData,$E1307,0)&gt;0,INDEX(RawDataRefData,$E1307,0)),"")),"")</f>
        <v/>
      </c>
      <c r="BA1307" s="101" t="str">
        <f t="array" ref="BA1307">IF($AY1307,QUARTILE(IF(G4SelectionMask="x",IF(INDEX(RawDataRefData,$E1307,0)&gt;0,INDEX(RawDataRefData,$E1307,0)),""),1),"")</f>
        <v/>
      </c>
      <c r="BB1307" s="101" t="str">
        <f t="array" ref="BB1307">IF($AY1307,QUARTILE(IF(G4SelectionMask="x",IF(INDEX(RawDataRefData,$E1307,0)&gt;0,INDEX(RawDataRefData,$E1307,0)),""),3),"")</f>
        <v/>
      </c>
      <c r="BC1307" s="101" t="str">
        <f t="array" ref="BC1307">IF($AY1307,MIN(IF(G4SelectionMask="x",IF(INDEX(RawDataRefData,$E1307,0)&gt;0,INDEX(RawDataRefData,$E1307,0)),"")),"")</f>
        <v/>
      </c>
      <c r="BD1307" s="101" t="str">
        <f t="array" ref="BD1307">IF($AY1307,MAX(IF(G4SelectionMask="x",IF(INDEX(RawDataRefData,$E1307,0)&gt;0,INDEX(RawDataRefData,$E1307,0)),"")),"")</f>
        <v/>
      </c>
      <c r="BE1307" s="101" t="str">
        <f t="shared" si="498"/>
        <v/>
      </c>
      <c r="BF1307" s="101" t="str">
        <f t="array" ref="BF1307">IF($AY1307,STDEVA(IF(G4SelectionMask="x",IF(INDEX(RawDataRefData,$E1307,0)&gt;0,INDEX(RawDataRefData,$E1307,0)),"")),"")</f>
        <v/>
      </c>
      <c r="BG1307" s="100" t="b">
        <f t="shared" si="499"/>
        <v>0</v>
      </c>
      <c r="BH1307" s="100" t="str">
        <f t="array" ref="BH1307">IF($BG1307,MEDIAN(IF(G5SelectionMask="x",IF(INDEX(RawDataRefData,$E1307,0)&gt;0,INDEX(RawDataRefData,$E1307,0)),"")),"")</f>
        <v/>
      </c>
      <c r="BI1307" s="100" t="str">
        <f t="array" ref="BI1307">IF($BG1307,QUARTILE(IF(G5SelectionMask="x",IF(INDEX(RawDataRefData,$E1307,0)&gt;0,INDEX(RawDataRefData,$E1307,0)),""),1),"")</f>
        <v/>
      </c>
      <c r="BJ1307" s="100" t="str">
        <f t="array" ref="BJ1307">IF($BG1307,QUARTILE(IF(G5SelectionMask="x",IF(INDEX(RawDataRefData,$E1307,0)&gt;0,INDEX(RawDataRefData,$E1307,0)),""),3),"")</f>
        <v/>
      </c>
      <c r="BK1307" s="100" t="str">
        <f t="array" ref="BK1307">IF($BG1307,MIN(IF(G5SelectionMask="x",IF(INDEX(RawDataRefData,$E1307,0)&gt;0,INDEX(RawDataRefData,$E1307,0)),"")),"")</f>
        <v/>
      </c>
      <c r="BL1307" s="100" t="str">
        <f t="array" ref="BL1307">IF($BG1307,MAX(IF(G5SelectionMask="x",IF(INDEX(RawDataRefData,$E1307,0)&gt;0,INDEX(RawDataRefData,$E1307,0)),"")),"")</f>
        <v/>
      </c>
      <c r="BM1307" s="100" t="str">
        <f t="shared" si="500"/>
        <v/>
      </c>
      <c r="BN1307" s="103" t="str">
        <f t="array" ref="BN1307">IF($BG1307,STDEVA(IF(G5SelectionMask="x",IF(INDEX(RawDataRefData,$E1307,0)&gt;0,INDEX(RawDataRefData,$E1307,0)),"")),"")</f>
        <v/>
      </c>
      <c r="BO1307" s="104"/>
      <c r="BP1307" s="105">
        <v>1</v>
      </c>
      <c r="BQ1307" s="105">
        <v>2</v>
      </c>
      <c r="BR1307" s="105">
        <v>2</v>
      </c>
      <c r="BS1307" s="105">
        <v>4</v>
      </c>
      <c r="BT1307" s="105">
        <v>4</v>
      </c>
      <c r="BU1307" s="105">
        <v>2</v>
      </c>
      <c r="BV1307" s="105">
        <v>1</v>
      </c>
      <c r="BW1307" s="105">
        <v>3</v>
      </c>
      <c r="BX1307" s="105">
        <v>2</v>
      </c>
      <c r="BY1307" s="105">
        <v>3</v>
      </c>
      <c r="BZ1307" s="105">
        <v>1</v>
      </c>
      <c r="CA1307" s="105">
        <v>3</v>
      </c>
      <c r="CB1307" s="105">
        <v>2</v>
      </c>
      <c r="CC1307" s="105">
        <v>3</v>
      </c>
      <c r="CD1307" s="105">
        <v>4</v>
      </c>
    </row>
    <row r="1308" spans="1:82" hidden="1" x14ac:dyDescent="0.2">
      <c r="A1308" s="33" t="e">
        <f t="shared" si="477"/>
        <v>#NAME?</v>
      </c>
      <c r="B1308" s="218"/>
      <c r="C1308" s="215"/>
      <c r="D1308" s="224"/>
      <c r="E1308" s="72">
        <f t="shared" si="493"/>
        <v>1299</v>
      </c>
      <c r="F1308" s="9" t="s">
        <v>1568</v>
      </c>
      <c r="H1308" s="9" t="s">
        <v>1214</v>
      </c>
      <c r="I1308" s="9" t="s">
        <v>1549</v>
      </c>
      <c r="K1308" s="100">
        <f t="shared" si="478"/>
        <v>3</v>
      </c>
      <c r="L1308" s="100"/>
      <c r="M1308" s="100"/>
      <c r="N1308" s="100"/>
      <c r="O1308" s="100"/>
      <c r="P1308" s="101">
        <f t="shared" si="479"/>
        <v>4</v>
      </c>
      <c r="Q1308" s="102">
        <f t="shared" si="480"/>
        <v>1</v>
      </c>
      <c r="R1308" s="102">
        <f t="shared" si="481"/>
        <v>4</v>
      </c>
      <c r="S1308" s="102">
        <f t="shared" si="482"/>
        <v>4</v>
      </c>
      <c r="T1308" s="102">
        <f t="shared" si="483"/>
        <v>4</v>
      </c>
      <c r="U1308" s="102">
        <f t="shared" si="484"/>
        <v>3</v>
      </c>
      <c r="V1308" s="102">
        <f t="shared" si="485"/>
        <v>1</v>
      </c>
      <c r="W1308" s="102">
        <f t="shared" si="486"/>
        <v>2</v>
      </c>
      <c r="X1308" s="102">
        <f t="shared" si="487"/>
        <v>4</v>
      </c>
      <c r="Y1308" s="102">
        <f t="shared" si="488"/>
        <v>3</v>
      </c>
      <c r="Z1308" s="102">
        <f t="shared" si="489"/>
        <v>4</v>
      </c>
      <c r="AA1308" s="100" t="b">
        <f t="shared" si="490"/>
        <v>1</v>
      </c>
      <c r="AB1308" s="100">
        <f t="array" ref="AB1308">IF($AA1308,MEDIAN(IF(G1SelectionMask="x",IF(INDEX(RawDataRefData,$E1308,0)&gt;0,INDEX(RawDataRefData,$E1308,0)),"")),"")</f>
        <v>4</v>
      </c>
      <c r="AC1308" s="100">
        <f t="array" ref="AC1308">IF($AA1308,QUARTILE(IF(G1SelectionMask="x",IF(INDEX(RawDataRefData,$E1308,0)&gt;0,INDEX(RawDataRefData,$E1308,0)),""),1),"")</f>
        <v>2.5</v>
      </c>
      <c r="AD1308" s="100">
        <f t="array" ref="AD1308">IF($AA1308,QUARTILE(IF(G1SelectionMask="x",IF(INDEX(RawDataRefData,$E1308,0)&gt;0,INDEX(RawDataRefData,$E1308,0)),""),3),"")</f>
        <v>4</v>
      </c>
      <c r="AE1308" s="100">
        <f t="array" ref="AE1308">IF($AA1308,MIN(IF(G1SelectionMask="x",IF(INDEX(RawDataRefData,$E1308,0)&gt;0,INDEX(RawDataRefData,$E1308,0)),"")),"")</f>
        <v>1</v>
      </c>
      <c r="AF1308" s="100">
        <f t="array" ref="AF1308">IF($AA1308,MAX(IF(G1SelectionMask="x",IF(INDEX(RawDataRefData,$E1308,0)&gt;0,INDEX(RawDataRefData,$E1308,0)),"")),"")</f>
        <v>4</v>
      </c>
      <c r="AG1308" s="100">
        <f t="shared" si="491"/>
        <v>3.0909090909090908</v>
      </c>
      <c r="AH1308" s="100">
        <f t="array" ref="AH1308">IF($AA1308,STDEVA(IF(G1SelectionMask="x",IF(INDEX(RawDataRefData,$E1308,0)&gt;0,INDEX(RawDataRefData,$E1308,0)),"")),"")</f>
        <v>1.2210278829367864</v>
      </c>
      <c r="AI1308" s="101" t="b">
        <f t="shared" si="492"/>
        <v>1</v>
      </c>
      <c r="AJ1308" s="101">
        <f t="array" ref="AJ1308">IF($AI1308,MEDIAN(IF(G2SelectionMask="x",IF(INDEX(RawDataRefData,$E1308,0)&gt;0,INDEX(RawDataRefData,$E1308,0)),"")),"")</f>
        <v>3</v>
      </c>
      <c r="AK1308" s="101">
        <f t="array" ref="AK1308">IF($AI1308,QUARTILE(IF(G2SelectionMask="x",IF(INDEX(RawDataRefData,$E1308,0)&gt;0,INDEX(RawDataRefData,$E1308,0)),""),1),"")</f>
        <v>2.5</v>
      </c>
      <c r="AL1308" s="101">
        <f t="array" ref="AL1308">IF($AI1308,QUARTILE(IF(G2SelectionMask="x",IF(INDEX(RawDataRefData,$E1308,0)&gt;0,INDEX(RawDataRefData,$E1308,0)),""),3),"")</f>
        <v>4</v>
      </c>
      <c r="AM1308" s="101">
        <f t="array" ref="AM1308">IF($AI1308,MIN(IF(G2SelectionMask="x",IF(INDEX(RawDataRefData,$E1308,0)&gt;0,INDEX(RawDataRefData,$E1308,0)),"")),"")</f>
        <v>1</v>
      </c>
      <c r="AN1308" s="101">
        <f t="array" ref="AN1308">IF($AI1308,MAX(IF(G2SelectionMask="x",IF(INDEX(RawDataRefData,$E1308,0)&gt;0,INDEX(RawDataRefData,$E1308,0)),"")),"")</f>
        <v>4</v>
      </c>
      <c r="AO1308" s="101">
        <f t="shared" si="494"/>
        <v>2.9090909090909092</v>
      </c>
      <c r="AP1308" s="101">
        <f t="array" ref="AP1308">IF($AI1308,STDEVA(IF(G2SelectionMask="x",IF(INDEX(RawDataRefData,$E1308,0)&gt;0,INDEX(RawDataRefData,$E1308,0)),"")),"")</f>
        <v>1.1361818036340356</v>
      </c>
      <c r="AQ1308" s="100" t="b">
        <f t="shared" si="495"/>
        <v>0</v>
      </c>
      <c r="AR1308" s="100" t="str">
        <f t="array" ref="AR1308">IF($AQ1308,MEDIAN(IF(G3SelectionMask="x",IF(INDEX(RawDataRefData,$E1308,0)&gt;0,INDEX(RawDataRefData,$E1308,0)),"")),"")</f>
        <v/>
      </c>
      <c r="AS1308" s="100" t="str">
        <f t="array" ref="AS1308">IF($AQ1308,QUARTILE(IF(G3SelectionMask="x",IF(INDEX(RawDataRefData,$E1308,0)&gt;0,INDEX(RawDataRefData,$E1308,0)),""),1),"")</f>
        <v/>
      </c>
      <c r="AT1308" s="100" t="str">
        <f t="array" ref="AT1308">IF($AQ1308,QUARTILE(IF(G3SelectionMask="x",IF(INDEX(RawDataRefData,$E1308,0)&gt;0,INDEX(RawDataRefData,$E1308,0)),""),3),"")</f>
        <v/>
      </c>
      <c r="AU1308" s="100" t="str">
        <f t="array" ref="AU1308">IF($AQ1308,MIN(IF(G3SelectionMask="x",IF(INDEX(RawDataRefData,$E1308,0)&gt;0,INDEX(RawDataRefData,$E1308,0)),"")),"")</f>
        <v/>
      </c>
      <c r="AV1308" s="100" t="str">
        <f t="array" ref="AV1308">IF($AQ1308,MAX(IF(G3SelectionMask="x",IF(INDEX(RawDataRefData,$E1308,0)&gt;0,INDEX(RawDataRefData,$E1308,0)),"")),"")</f>
        <v/>
      </c>
      <c r="AW1308" s="100" t="str">
        <f t="shared" si="496"/>
        <v/>
      </c>
      <c r="AX1308" s="100" t="str">
        <f t="array" ref="AX1308">IF($AQ1308,STDEVA(IF(G3SelectionMask="x",IF(INDEX(RawDataRefData,$E1308,0)&gt;0,INDEX(RawDataRefData,$E1308,0)),"")),"")</f>
        <v/>
      </c>
      <c r="AY1308" s="101" t="b">
        <f t="shared" si="497"/>
        <v>0</v>
      </c>
      <c r="AZ1308" s="101" t="str">
        <f t="array" ref="AZ1308">IF($AY1308,MEDIAN(IF(G4SelectionMask="x",IF(INDEX(RawDataRefData,$E1308,0)&gt;0,INDEX(RawDataRefData,$E1308,0)),"")),"")</f>
        <v/>
      </c>
      <c r="BA1308" s="101" t="str">
        <f t="array" ref="BA1308">IF($AY1308,QUARTILE(IF(G4SelectionMask="x",IF(INDEX(RawDataRefData,$E1308,0)&gt;0,INDEX(RawDataRefData,$E1308,0)),""),1),"")</f>
        <v/>
      </c>
      <c r="BB1308" s="101" t="str">
        <f t="array" ref="BB1308">IF($AY1308,QUARTILE(IF(G4SelectionMask="x",IF(INDEX(RawDataRefData,$E1308,0)&gt;0,INDEX(RawDataRefData,$E1308,0)),""),3),"")</f>
        <v/>
      </c>
      <c r="BC1308" s="101" t="str">
        <f t="array" ref="BC1308">IF($AY1308,MIN(IF(G4SelectionMask="x",IF(INDEX(RawDataRefData,$E1308,0)&gt;0,INDEX(RawDataRefData,$E1308,0)),"")),"")</f>
        <v/>
      </c>
      <c r="BD1308" s="101" t="str">
        <f t="array" ref="BD1308">IF($AY1308,MAX(IF(G4SelectionMask="x",IF(INDEX(RawDataRefData,$E1308,0)&gt;0,INDEX(RawDataRefData,$E1308,0)),"")),"")</f>
        <v/>
      </c>
      <c r="BE1308" s="101" t="str">
        <f t="shared" si="498"/>
        <v/>
      </c>
      <c r="BF1308" s="101" t="str">
        <f t="array" ref="BF1308">IF($AY1308,STDEVA(IF(G4SelectionMask="x",IF(INDEX(RawDataRefData,$E1308,0)&gt;0,INDEX(RawDataRefData,$E1308,0)),"")),"")</f>
        <v/>
      </c>
      <c r="BG1308" s="100" t="b">
        <f t="shared" si="499"/>
        <v>0</v>
      </c>
      <c r="BH1308" s="100" t="str">
        <f t="array" ref="BH1308">IF($BG1308,MEDIAN(IF(G5SelectionMask="x",IF(INDEX(RawDataRefData,$E1308,0)&gt;0,INDEX(RawDataRefData,$E1308,0)),"")),"")</f>
        <v/>
      </c>
      <c r="BI1308" s="100" t="str">
        <f t="array" ref="BI1308">IF($BG1308,QUARTILE(IF(G5SelectionMask="x",IF(INDEX(RawDataRefData,$E1308,0)&gt;0,INDEX(RawDataRefData,$E1308,0)),""),1),"")</f>
        <v/>
      </c>
      <c r="BJ1308" s="100" t="str">
        <f t="array" ref="BJ1308">IF($BG1308,QUARTILE(IF(G5SelectionMask="x",IF(INDEX(RawDataRefData,$E1308,0)&gt;0,INDEX(RawDataRefData,$E1308,0)),""),3),"")</f>
        <v/>
      </c>
      <c r="BK1308" s="100" t="str">
        <f t="array" ref="BK1308">IF($BG1308,MIN(IF(G5SelectionMask="x",IF(INDEX(RawDataRefData,$E1308,0)&gt;0,INDEX(RawDataRefData,$E1308,0)),"")),"")</f>
        <v/>
      </c>
      <c r="BL1308" s="100" t="str">
        <f t="array" ref="BL1308">IF($BG1308,MAX(IF(G5SelectionMask="x",IF(INDEX(RawDataRefData,$E1308,0)&gt;0,INDEX(RawDataRefData,$E1308,0)),"")),"")</f>
        <v/>
      </c>
      <c r="BM1308" s="100" t="str">
        <f t="shared" si="500"/>
        <v/>
      </c>
      <c r="BN1308" s="103" t="str">
        <f t="array" ref="BN1308">IF($BG1308,STDEVA(IF(G5SelectionMask="x",IF(INDEX(RawDataRefData,$E1308,0)&gt;0,INDEX(RawDataRefData,$E1308,0)),"")),"")</f>
        <v/>
      </c>
      <c r="BO1308" s="104"/>
      <c r="BP1308" s="105">
        <v>3</v>
      </c>
      <c r="BQ1308" s="105">
        <v>4</v>
      </c>
      <c r="BR1308" s="105">
        <v>1</v>
      </c>
      <c r="BS1308" s="105">
        <v>4</v>
      </c>
      <c r="BT1308" s="105">
        <v>4</v>
      </c>
      <c r="BU1308" s="105">
        <v>4</v>
      </c>
      <c r="BV1308" s="105">
        <v>3</v>
      </c>
      <c r="BW1308" s="105">
        <v>1</v>
      </c>
      <c r="BX1308" s="105">
        <v>2</v>
      </c>
      <c r="BY1308" s="105">
        <v>4</v>
      </c>
      <c r="BZ1308" s="105">
        <v>3</v>
      </c>
      <c r="CA1308" s="105">
        <v>4</v>
      </c>
      <c r="CB1308" s="105">
        <v>3</v>
      </c>
      <c r="CC1308" s="105">
        <v>3</v>
      </c>
      <c r="CD1308" s="105">
        <v>3</v>
      </c>
    </row>
    <row r="1309" spans="1:82" hidden="1" x14ac:dyDescent="0.2">
      <c r="A1309" s="33" t="e">
        <f t="shared" si="477"/>
        <v>#NAME?</v>
      </c>
      <c r="B1309" s="218"/>
      <c r="C1309" s="215"/>
      <c r="D1309" s="224"/>
      <c r="E1309" s="72">
        <f t="shared" si="493"/>
        <v>1300</v>
      </c>
      <c r="F1309" s="9" t="s">
        <v>1569</v>
      </c>
      <c r="H1309" s="9" t="s">
        <v>1214</v>
      </c>
      <c r="I1309" s="9" t="s">
        <v>1549</v>
      </c>
      <c r="K1309" s="100">
        <f t="shared" si="478"/>
        <v>4</v>
      </c>
      <c r="L1309" s="100"/>
      <c r="M1309" s="100"/>
      <c r="N1309" s="100"/>
      <c r="O1309" s="100"/>
      <c r="P1309" s="101">
        <f t="shared" si="479"/>
        <v>1</v>
      </c>
      <c r="Q1309" s="102">
        <f t="shared" si="480"/>
        <v>2</v>
      </c>
      <c r="R1309" s="102">
        <f t="shared" si="481"/>
        <v>1</v>
      </c>
      <c r="S1309" s="102">
        <f t="shared" si="482"/>
        <v>3</v>
      </c>
      <c r="T1309" s="102">
        <f t="shared" si="483"/>
        <v>1</v>
      </c>
      <c r="U1309" s="102">
        <f t="shared" si="484"/>
        <v>2</v>
      </c>
      <c r="V1309" s="102">
        <f t="shared" si="485"/>
        <v>2</v>
      </c>
      <c r="W1309" s="102">
        <f t="shared" si="486"/>
        <v>2</v>
      </c>
      <c r="X1309" s="102">
        <f t="shared" si="487"/>
        <v>3</v>
      </c>
      <c r="Y1309" s="102">
        <f t="shared" si="488"/>
        <v>4</v>
      </c>
      <c r="Z1309" s="102">
        <f t="shared" si="489"/>
        <v>1</v>
      </c>
      <c r="AA1309" s="100" t="b">
        <f t="shared" si="490"/>
        <v>1</v>
      </c>
      <c r="AB1309" s="100">
        <f t="array" ref="AB1309">IF($AA1309,MEDIAN(IF(G1SelectionMask="x",IF(INDEX(RawDataRefData,$E1309,0)&gt;0,INDEX(RawDataRefData,$E1309,0)),"")),"")</f>
        <v>2</v>
      </c>
      <c r="AC1309" s="100">
        <f t="array" ref="AC1309">IF($AA1309,QUARTILE(IF(G1SelectionMask="x",IF(INDEX(RawDataRefData,$E1309,0)&gt;0,INDEX(RawDataRefData,$E1309,0)),""),1),"")</f>
        <v>1</v>
      </c>
      <c r="AD1309" s="100">
        <f t="array" ref="AD1309">IF($AA1309,QUARTILE(IF(G1SelectionMask="x",IF(INDEX(RawDataRefData,$E1309,0)&gt;0,INDEX(RawDataRefData,$E1309,0)),""),3),"")</f>
        <v>2.5</v>
      </c>
      <c r="AE1309" s="100">
        <f t="array" ref="AE1309">IF($AA1309,MIN(IF(G1SelectionMask="x",IF(INDEX(RawDataRefData,$E1309,0)&gt;0,INDEX(RawDataRefData,$E1309,0)),"")),"")</f>
        <v>1</v>
      </c>
      <c r="AF1309" s="100">
        <f t="array" ref="AF1309">IF($AA1309,MAX(IF(G1SelectionMask="x",IF(INDEX(RawDataRefData,$E1309,0)&gt;0,INDEX(RawDataRefData,$E1309,0)),"")),"")</f>
        <v>4</v>
      </c>
      <c r="AG1309" s="100">
        <f t="shared" si="491"/>
        <v>2</v>
      </c>
      <c r="AH1309" s="100">
        <f t="array" ref="AH1309">IF($AA1309,STDEVA(IF(G1SelectionMask="x",IF(INDEX(RawDataRefData,$E1309,0)&gt;0,INDEX(RawDataRefData,$E1309,0)),"")),"")</f>
        <v>1</v>
      </c>
      <c r="AI1309" s="101" t="b">
        <f t="shared" si="492"/>
        <v>1</v>
      </c>
      <c r="AJ1309" s="101">
        <f t="array" ref="AJ1309">IF($AI1309,MEDIAN(IF(G2SelectionMask="x",IF(INDEX(RawDataRefData,$E1309,0)&gt;0,INDEX(RawDataRefData,$E1309,0)),"")),"")</f>
        <v>2</v>
      </c>
      <c r="AK1309" s="101">
        <f t="array" ref="AK1309">IF($AI1309,QUARTILE(IF(G2SelectionMask="x",IF(INDEX(RawDataRefData,$E1309,0)&gt;0,INDEX(RawDataRefData,$E1309,0)),""),1),"")</f>
        <v>1.5</v>
      </c>
      <c r="AL1309" s="101">
        <f t="array" ref="AL1309">IF($AI1309,QUARTILE(IF(G2SelectionMask="x",IF(INDEX(RawDataRefData,$E1309,0)&gt;0,INDEX(RawDataRefData,$E1309,0)),""),3),"")</f>
        <v>3</v>
      </c>
      <c r="AM1309" s="101">
        <f t="array" ref="AM1309">IF($AI1309,MIN(IF(G2SelectionMask="x",IF(INDEX(RawDataRefData,$E1309,0)&gt;0,INDEX(RawDataRefData,$E1309,0)),"")),"")</f>
        <v>1</v>
      </c>
      <c r="AN1309" s="101">
        <f t="array" ref="AN1309">IF($AI1309,MAX(IF(G2SelectionMask="x",IF(INDEX(RawDataRefData,$E1309,0)&gt;0,INDEX(RawDataRefData,$E1309,0)),"")),"")</f>
        <v>4</v>
      </c>
      <c r="AO1309" s="101">
        <f t="shared" si="494"/>
        <v>2.3636363636363638</v>
      </c>
      <c r="AP1309" s="101">
        <f t="array" ref="AP1309">IF($AI1309,STDEVA(IF(G2SelectionMask="x",IF(INDEX(RawDataRefData,$E1309,0)&gt;0,INDEX(RawDataRefData,$E1309,0)),"")),"")</f>
        <v>1.1200649331826502</v>
      </c>
      <c r="AQ1309" s="100" t="b">
        <f t="shared" si="495"/>
        <v>0</v>
      </c>
      <c r="AR1309" s="100" t="str">
        <f t="array" ref="AR1309">IF($AQ1309,MEDIAN(IF(G3SelectionMask="x",IF(INDEX(RawDataRefData,$E1309,0)&gt;0,INDEX(RawDataRefData,$E1309,0)),"")),"")</f>
        <v/>
      </c>
      <c r="AS1309" s="100" t="str">
        <f t="array" ref="AS1309">IF($AQ1309,QUARTILE(IF(G3SelectionMask="x",IF(INDEX(RawDataRefData,$E1309,0)&gt;0,INDEX(RawDataRefData,$E1309,0)),""),1),"")</f>
        <v/>
      </c>
      <c r="AT1309" s="100" t="str">
        <f t="array" ref="AT1309">IF($AQ1309,QUARTILE(IF(G3SelectionMask="x",IF(INDEX(RawDataRefData,$E1309,0)&gt;0,INDEX(RawDataRefData,$E1309,0)),""),3),"")</f>
        <v/>
      </c>
      <c r="AU1309" s="100" t="str">
        <f t="array" ref="AU1309">IF($AQ1309,MIN(IF(G3SelectionMask="x",IF(INDEX(RawDataRefData,$E1309,0)&gt;0,INDEX(RawDataRefData,$E1309,0)),"")),"")</f>
        <v/>
      </c>
      <c r="AV1309" s="100" t="str">
        <f t="array" ref="AV1309">IF($AQ1309,MAX(IF(G3SelectionMask="x",IF(INDEX(RawDataRefData,$E1309,0)&gt;0,INDEX(RawDataRefData,$E1309,0)),"")),"")</f>
        <v/>
      </c>
      <c r="AW1309" s="100" t="str">
        <f t="shared" si="496"/>
        <v/>
      </c>
      <c r="AX1309" s="100" t="str">
        <f t="array" ref="AX1309">IF($AQ1309,STDEVA(IF(G3SelectionMask="x",IF(INDEX(RawDataRefData,$E1309,0)&gt;0,INDEX(RawDataRefData,$E1309,0)),"")),"")</f>
        <v/>
      </c>
      <c r="AY1309" s="101" t="b">
        <f t="shared" si="497"/>
        <v>0</v>
      </c>
      <c r="AZ1309" s="101" t="str">
        <f t="array" ref="AZ1309">IF($AY1309,MEDIAN(IF(G4SelectionMask="x",IF(INDEX(RawDataRefData,$E1309,0)&gt;0,INDEX(RawDataRefData,$E1309,0)),"")),"")</f>
        <v/>
      </c>
      <c r="BA1309" s="101" t="str">
        <f t="array" ref="BA1309">IF($AY1309,QUARTILE(IF(G4SelectionMask="x",IF(INDEX(RawDataRefData,$E1309,0)&gt;0,INDEX(RawDataRefData,$E1309,0)),""),1),"")</f>
        <v/>
      </c>
      <c r="BB1309" s="101" t="str">
        <f t="array" ref="BB1309">IF($AY1309,QUARTILE(IF(G4SelectionMask="x",IF(INDEX(RawDataRefData,$E1309,0)&gt;0,INDEX(RawDataRefData,$E1309,0)),""),3),"")</f>
        <v/>
      </c>
      <c r="BC1309" s="101" t="str">
        <f t="array" ref="BC1309">IF($AY1309,MIN(IF(G4SelectionMask="x",IF(INDEX(RawDataRefData,$E1309,0)&gt;0,INDEX(RawDataRefData,$E1309,0)),"")),"")</f>
        <v/>
      </c>
      <c r="BD1309" s="101" t="str">
        <f t="array" ref="BD1309">IF($AY1309,MAX(IF(G4SelectionMask="x",IF(INDEX(RawDataRefData,$E1309,0)&gt;0,INDEX(RawDataRefData,$E1309,0)),"")),"")</f>
        <v/>
      </c>
      <c r="BE1309" s="101" t="str">
        <f t="shared" si="498"/>
        <v/>
      </c>
      <c r="BF1309" s="101" t="str">
        <f t="array" ref="BF1309">IF($AY1309,STDEVA(IF(G4SelectionMask="x",IF(INDEX(RawDataRefData,$E1309,0)&gt;0,INDEX(RawDataRefData,$E1309,0)),"")),"")</f>
        <v/>
      </c>
      <c r="BG1309" s="100" t="b">
        <f t="shared" si="499"/>
        <v>0</v>
      </c>
      <c r="BH1309" s="100" t="str">
        <f t="array" ref="BH1309">IF($BG1309,MEDIAN(IF(G5SelectionMask="x",IF(INDEX(RawDataRefData,$E1309,0)&gt;0,INDEX(RawDataRefData,$E1309,0)),"")),"")</f>
        <v/>
      </c>
      <c r="BI1309" s="100" t="str">
        <f t="array" ref="BI1309">IF($BG1309,QUARTILE(IF(G5SelectionMask="x",IF(INDEX(RawDataRefData,$E1309,0)&gt;0,INDEX(RawDataRefData,$E1309,0)),""),1),"")</f>
        <v/>
      </c>
      <c r="BJ1309" s="100" t="str">
        <f t="array" ref="BJ1309">IF($BG1309,QUARTILE(IF(G5SelectionMask="x",IF(INDEX(RawDataRefData,$E1309,0)&gt;0,INDEX(RawDataRefData,$E1309,0)),""),3),"")</f>
        <v/>
      </c>
      <c r="BK1309" s="100" t="str">
        <f t="array" ref="BK1309">IF($BG1309,MIN(IF(G5SelectionMask="x",IF(INDEX(RawDataRefData,$E1309,0)&gt;0,INDEX(RawDataRefData,$E1309,0)),"")),"")</f>
        <v/>
      </c>
      <c r="BL1309" s="100" t="str">
        <f t="array" ref="BL1309">IF($BG1309,MAX(IF(G5SelectionMask="x",IF(INDEX(RawDataRefData,$E1309,0)&gt;0,INDEX(RawDataRefData,$E1309,0)),"")),"")</f>
        <v/>
      </c>
      <c r="BM1309" s="100" t="str">
        <f t="shared" si="500"/>
        <v/>
      </c>
      <c r="BN1309" s="103" t="str">
        <f t="array" ref="BN1309">IF($BG1309,STDEVA(IF(G5SelectionMask="x",IF(INDEX(RawDataRefData,$E1309,0)&gt;0,INDEX(RawDataRefData,$E1309,0)),"")),"")</f>
        <v/>
      </c>
      <c r="BO1309" s="104"/>
      <c r="BP1309" s="105">
        <v>4</v>
      </c>
      <c r="BQ1309" s="105">
        <v>1</v>
      </c>
      <c r="BR1309" s="105">
        <v>2</v>
      </c>
      <c r="BS1309" s="105">
        <v>1</v>
      </c>
      <c r="BT1309" s="105">
        <v>3</v>
      </c>
      <c r="BU1309" s="105">
        <v>1</v>
      </c>
      <c r="BV1309" s="105">
        <v>2</v>
      </c>
      <c r="BW1309" s="105">
        <v>2</v>
      </c>
      <c r="BX1309" s="105">
        <v>2</v>
      </c>
      <c r="BY1309" s="105">
        <v>3</v>
      </c>
      <c r="BZ1309" s="105">
        <v>4</v>
      </c>
      <c r="CA1309" s="105">
        <v>1</v>
      </c>
      <c r="CB1309" s="105">
        <v>3</v>
      </c>
      <c r="CC1309" s="105">
        <v>4</v>
      </c>
      <c r="CD1309" s="105">
        <v>3</v>
      </c>
    </row>
    <row r="1310" spans="1:82" hidden="1" x14ac:dyDescent="0.2">
      <c r="A1310" s="33" t="e">
        <f t="shared" si="477"/>
        <v>#NAME?</v>
      </c>
      <c r="B1310" s="218"/>
      <c r="C1310" s="215"/>
      <c r="D1310" s="224"/>
      <c r="E1310" s="72">
        <f t="shared" si="493"/>
        <v>1301</v>
      </c>
      <c r="F1310" s="9" t="s">
        <v>1570</v>
      </c>
      <c r="H1310" s="9" t="s">
        <v>1214</v>
      </c>
      <c r="I1310" s="9" t="s">
        <v>1549</v>
      </c>
      <c r="K1310" s="100">
        <f t="shared" si="478"/>
        <v>4</v>
      </c>
      <c r="L1310" s="100"/>
      <c r="M1310" s="100"/>
      <c r="N1310" s="100"/>
      <c r="O1310" s="100"/>
      <c r="P1310" s="101">
        <f t="shared" si="479"/>
        <v>2</v>
      </c>
      <c r="Q1310" s="102">
        <f t="shared" si="480"/>
        <v>2</v>
      </c>
      <c r="R1310" s="102">
        <f t="shared" si="481"/>
        <v>1</v>
      </c>
      <c r="S1310" s="102">
        <f t="shared" si="482"/>
        <v>4</v>
      </c>
      <c r="T1310" s="102">
        <f t="shared" si="483"/>
        <v>4</v>
      </c>
      <c r="U1310" s="102">
        <f t="shared" si="484"/>
        <v>1</v>
      </c>
      <c r="V1310" s="102">
        <f t="shared" si="485"/>
        <v>2</v>
      </c>
      <c r="W1310" s="102">
        <f t="shared" si="486"/>
        <v>4</v>
      </c>
      <c r="X1310" s="102">
        <f t="shared" si="487"/>
        <v>4</v>
      </c>
      <c r="Y1310" s="102">
        <f t="shared" si="488"/>
        <v>4</v>
      </c>
      <c r="Z1310" s="102">
        <f t="shared" si="489"/>
        <v>1</v>
      </c>
      <c r="AA1310" s="100" t="b">
        <f t="shared" si="490"/>
        <v>1</v>
      </c>
      <c r="AB1310" s="100">
        <f t="array" ref="AB1310">IF($AA1310,MEDIAN(IF(G1SelectionMask="x",IF(INDEX(RawDataRefData,$E1310,0)&gt;0,INDEX(RawDataRefData,$E1310,0)),"")),"")</f>
        <v>2</v>
      </c>
      <c r="AC1310" s="100">
        <f t="array" ref="AC1310">IF($AA1310,QUARTILE(IF(G1SelectionMask="x",IF(INDEX(RawDataRefData,$E1310,0)&gt;0,INDEX(RawDataRefData,$E1310,0)),""),1),"")</f>
        <v>1.5</v>
      </c>
      <c r="AD1310" s="100">
        <f t="array" ref="AD1310">IF($AA1310,QUARTILE(IF(G1SelectionMask="x",IF(INDEX(RawDataRefData,$E1310,0)&gt;0,INDEX(RawDataRefData,$E1310,0)),""),3),"")</f>
        <v>4</v>
      </c>
      <c r="AE1310" s="100">
        <f t="array" ref="AE1310">IF($AA1310,MIN(IF(G1SelectionMask="x",IF(INDEX(RawDataRefData,$E1310,0)&gt;0,INDEX(RawDataRefData,$E1310,0)),"")),"")</f>
        <v>1</v>
      </c>
      <c r="AF1310" s="100">
        <f t="array" ref="AF1310">IF($AA1310,MAX(IF(G1SelectionMask="x",IF(INDEX(RawDataRefData,$E1310,0)&gt;0,INDEX(RawDataRefData,$E1310,0)),"")),"")</f>
        <v>4</v>
      </c>
      <c r="AG1310" s="100">
        <f t="shared" si="491"/>
        <v>2.6363636363636362</v>
      </c>
      <c r="AH1310" s="100">
        <f t="array" ref="AH1310">IF($AA1310,STDEVA(IF(G1SelectionMask="x",IF(INDEX(RawDataRefData,$E1310,0)&gt;0,INDEX(RawDataRefData,$E1310,0)),"")),"")</f>
        <v>1.3618169680781096</v>
      </c>
      <c r="AI1310" s="101" t="b">
        <f t="shared" si="492"/>
        <v>1</v>
      </c>
      <c r="AJ1310" s="101">
        <f t="array" ref="AJ1310">IF($AI1310,MEDIAN(IF(G2SelectionMask="x",IF(INDEX(RawDataRefData,$E1310,0)&gt;0,INDEX(RawDataRefData,$E1310,0)),"")),"")</f>
        <v>2</v>
      </c>
      <c r="AK1310" s="101">
        <f t="array" ref="AK1310">IF($AI1310,QUARTILE(IF(G2SelectionMask="x",IF(INDEX(RawDataRefData,$E1310,0)&gt;0,INDEX(RawDataRefData,$E1310,0)),""),1),"")</f>
        <v>2</v>
      </c>
      <c r="AL1310" s="101">
        <f t="array" ref="AL1310">IF($AI1310,QUARTILE(IF(G2SelectionMask="x",IF(INDEX(RawDataRefData,$E1310,0)&gt;0,INDEX(RawDataRefData,$E1310,0)),""),3),"")</f>
        <v>4</v>
      </c>
      <c r="AM1310" s="101">
        <f t="array" ref="AM1310">IF($AI1310,MIN(IF(G2SelectionMask="x",IF(INDEX(RawDataRefData,$E1310,0)&gt;0,INDEX(RawDataRefData,$E1310,0)),"")),"")</f>
        <v>1</v>
      </c>
      <c r="AN1310" s="101">
        <f t="array" ref="AN1310">IF($AI1310,MAX(IF(G2SelectionMask="x",IF(INDEX(RawDataRefData,$E1310,0)&gt;0,INDEX(RawDataRefData,$E1310,0)),"")),"")</f>
        <v>4</v>
      </c>
      <c r="AO1310" s="101">
        <f t="shared" si="494"/>
        <v>2.7272727272727271</v>
      </c>
      <c r="AP1310" s="101">
        <f t="array" ref="AP1310">IF($AI1310,STDEVA(IF(G2SelectionMask="x",IF(INDEX(RawDataRefData,$E1310,0)&gt;0,INDEX(RawDataRefData,$E1310,0)),"")),"")</f>
        <v>1.2720777563426768</v>
      </c>
      <c r="AQ1310" s="100" t="b">
        <f t="shared" si="495"/>
        <v>0</v>
      </c>
      <c r="AR1310" s="100" t="str">
        <f t="array" ref="AR1310">IF($AQ1310,MEDIAN(IF(G3SelectionMask="x",IF(INDEX(RawDataRefData,$E1310,0)&gt;0,INDEX(RawDataRefData,$E1310,0)),"")),"")</f>
        <v/>
      </c>
      <c r="AS1310" s="100" t="str">
        <f t="array" ref="AS1310">IF($AQ1310,QUARTILE(IF(G3SelectionMask="x",IF(INDEX(RawDataRefData,$E1310,0)&gt;0,INDEX(RawDataRefData,$E1310,0)),""),1),"")</f>
        <v/>
      </c>
      <c r="AT1310" s="100" t="str">
        <f t="array" ref="AT1310">IF($AQ1310,QUARTILE(IF(G3SelectionMask="x",IF(INDEX(RawDataRefData,$E1310,0)&gt;0,INDEX(RawDataRefData,$E1310,0)),""),3),"")</f>
        <v/>
      </c>
      <c r="AU1310" s="100" t="str">
        <f t="array" ref="AU1310">IF($AQ1310,MIN(IF(G3SelectionMask="x",IF(INDEX(RawDataRefData,$E1310,0)&gt;0,INDEX(RawDataRefData,$E1310,0)),"")),"")</f>
        <v/>
      </c>
      <c r="AV1310" s="100" t="str">
        <f t="array" ref="AV1310">IF($AQ1310,MAX(IF(G3SelectionMask="x",IF(INDEX(RawDataRefData,$E1310,0)&gt;0,INDEX(RawDataRefData,$E1310,0)),"")),"")</f>
        <v/>
      </c>
      <c r="AW1310" s="100" t="str">
        <f t="shared" si="496"/>
        <v/>
      </c>
      <c r="AX1310" s="100" t="str">
        <f t="array" ref="AX1310">IF($AQ1310,STDEVA(IF(G3SelectionMask="x",IF(INDEX(RawDataRefData,$E1310,0)&gt;0,INDEX(RawDataRefData,$E1310,0)),"")),"")</f>
        <v/>
      </c>
      <c r="AY1310" s="101" t="b">
        <f t="shared" si="497"/>
        <v>0</v>
      </c>
      <c r="AZ1310" s="101" t="str">
        <f t="array" ref="AZ1310">IF($AY1310,MEDIAN(IF(G4SelectionMask="x",IF(INDEX(RawDataRefData,$E1310,0)&gt;0,INDEX(RawDataRefData,$E1310,0)),"")),"")</f>
        <v/>
      </c>
      <c r="BA1310" s="101" t="str">
        <f t="array" ref="BA1310">IF($AY1310,QUARTILE(IF(G4SelectionMask="x",IF(INDEX(RawDataRefData,$E1310,0)&gt;0,INDEX(RawDataRefData,$E1310,0)),""),1),"")</f>
        <v/>
      </c>
      <c r="BB1310" s="101" t="str">
        <f t="array" ref="BB1310">IF($AY1310,QUARTILE(IF(G4SelectionMask="x",IF(INDEX(RawDataRefData,$E1310,0)&gt;0,INDEX(RawDataRefData,$E1310,0)),""),3),"")</f>
        <v/>
      </c>
      <c r="BC1310" s="101" t="str">
        <f t="array" ref="BC1310">IF($AY1310,MIN(IF(G4SelectionMask="x",IF(INDEX(RawDataRefData,$E1310,0)&gt;0,INDEX(RawDataRefData,$E1310,0)),"")),"")</f>
        <v/>
      </c>
      <c r="BD1310" s="101" t="str">
        <f t="array" ref="BD1310">IF($AY1310,MAX(IF(G4SelectionMask="x",IF(INDEX(RawDataRefData,$E1310,0)&gt;0,INDEX(RawDataRefData,$E1310,0)),"")),"")</f>
        <v/>
      </c>
      <c r="BE1310" s="101" t="str">
        <f t="shared" si="498"/>
        <v/>
      </c>
      <c r="BF1310" s="101" t="str">
        <f t="array" ref="BF1310">IF($AY1310,STDEVA(IF(G4SelectionMask="x",IF(INDEX(RawDataRefData,$E1310,0)&gt;0,INDEX(RawDataRefData,$E1310,0)),"")),"")</f>
        <v/>
      </c>
      <c r="BG1310" s="100" t="b">
        <f t="shared" si="499"/>
        <v>0</v>
      </c>
      <c r="BH1310" s="100" t="str">
        <f t="array" ref="BH1310">IF($BG1310,MEDIAN(IF(G5SelectionMask="x",IF(INDEX(RawDataRefData,$E1310,0)&gt;0,INDEX(RawDataRefData,$E1310,0)),"")),"")</f>
        <v/>
      </c>
      <c r="BI1310" s="100" t="str">
        <f t="array" ref="BI1310">IF($BG1310,QUARTILE(IF(G5SelectionMask="x",IF(INDEX(RawDataRefData,$E1310,0)&gt;0,INDEX(RawDataRefData,$E1310,0)),""),1),"")</f>
        <v/>
      </c>
      <c r="BJ1310" s="100" t="str">
        <f t="array" ref="BJ1310">IF($BG1310,QUARTILE(IF(G5SelectionMask="x",IF(INDEX(RawDataRefData,$E1310,0)&gt;0,INDEX(RawDataRefData,$E1310,0)),""),3),"")</f>
        <v/>
      </c>
      <c r="BK1310" s="100" t="str">
        <f t="array" ref="BK1310">IF($BG1310,MIN(IF(G5SelectionMask="x",IF(INDEX(RawDataRefData,$E1310,0)&gt;0,INDEX(RawDataRefData,$E1310,0)),"")),"")</f>
        <v/>
      </c>
      <c r="BL1310" s="100" t="str">
        <f t="array" ref="BL1310">IF($BG1310,MAX(IF(G5SelectionMask="x",IF(INDEX(RawDataRefData,$E1310,0)&gt;0,INDEX(RawDataRefData,$E1310,0)),"")),"")</f>
        <v/>
      </c>
      <c r="BM1310" s="100" t="str">
        <f t="shared" si="500"/>
        <v/>
      </c>
      <c r="BN1310" s="103" t="str">
        <f t="array" ref="BN1310">IF($BG1310,STDEVA(IF(G5SelectionMask="x",IF(INDEX(RawDataRefData,$E1310,0)&gt;0,INDEX(RawDataRefData,$E1310,0)),"")),"")</f>
        <v/>
      </c>
      <c r="BO1310" s="104"/>
      <c r="BP1310" s="105">
        <v>4</v>
      </c>
      <c r="BQ1310" s="105">
        <v>2</v>
      </c>
      <c r="BR1310" s="105">
        <v>2</v>
      </c>
      <c r="BS1310" s="105">
        <v>1</v>
      </c>
      <c r="BT1310" s="105">
        <v>4</v>
      </c>
      <c r="BU1310" s="105">
        <v>4</v>
      </c>
      <c r="BV1310" s="105">
        <v>1</v>
      </c>
      <c r="BW1310" s="105">
        <v>2</v>
      </c>
      <c r="BX1310" s="105">
        <v>4</v>
      </c>
      <c r="BY1310" s="105">
        <v>4</v>
      </c>
      <c r="BZ1310" s="105">
        <v>4</v>
      </c>
      <c r="CA1310" s="105">
        <v>1</v>
      </c>
      <c r="CB1310" s="105">
        <v>2</v>
      </c>
      <c r="CC1310" s="105">
        <v>4</v>
      </c>
      <c r="CD1310" s="105">
        <v>1</v>
      </c>
    </row>
    <row r="1311" spans="1:82" hidden="1" x14ac:dyDescent="0.2">
      <c r="A1311" s="33" t="e">
        <f t="shared" si="477"/>
        <v>#NAME?</v>
      </c>
      <c r="B1311" s="218"/>
      <c r="C1311" s="215"/>
      <c r="D1311" s="224"/>
      <c r="E1311" s="72">
        <f t="shared" si="493"/>
        <v>1302</v>
      </c>
      <c r="F1311" s="9" t="s">
        <v>1571</v>
      </c>
      <c r="H1311" s="9" t="s">
        <v>1214</v>
      </c>
      <c r="I1311" s="9" t="s">
        <v>1549</v>
      </c>
      <c r="K1311" s="100">
        <f t="shared" si="478"/>
        <v>3</v>
      </c>
      <c r="L1311" s="100"/>
      <c r="M1311" s="100"/>
      <c r="N1311" s="100"/>
      <c r="O1311" s="100"/>
      <c r="P1311" s="101">
        <f t="shared" si="479"/>
        <v>1</v>
      </c>
      <c r="Q1311" s="102">
        <f t="shared" si="480"/>
        <v>3</v>
      </c>
      <c r="R1311" s="102">
        <f t="shared" si="481"/>
        <v>2</v>
      </c>
      <c r="S1311" s="102">
        <f t="shared" si="482"/>
        <v>2</v>
      </c>
      <c r="T1311" s="102">
        <f t="shared" si="483"/>
        <v>2</v>
      </c>
      <c r="U1311" s="102">
        <f t="shared" si="484"/>
        <v>1</v>
      </c>
      <c r="V1311" s="102">
        <f t="shared" si="485"/>
        <v>4</v>
      </c>
      <c r="W1311" s="102">
        <f t="shared" si="486"/>
        <v>3</v>
      </c>
      <c r="X1311" s="102">
        <f t="shared" si="487"/>
        <v>2</v>
      </c>
      <c r="Y1311" s="102">
        <f t="shared" si="488"/>
        <v>2</v>
      </c>
      <c r="Z1311" s="102">
        <f t="shared" si="489"/>
        <v>4</v>
      </c>
      <c r="AA1311" s="100" t="b">
        <f t="shared" si="490"/>
        <v>1</v>
      </c>
      <c r="AB1311" s="100">
        <f t="array" ref="AB1311">IF($AA1311,MEDIAN(IF(G1SelectionMask="x",IF(INDEX(RawDataRefData,$E1311,0)&gt;0,INDEX(RawDataRefData,$E1311,0)),"")),"")</f>
        <v>2</v>
      </c>
      <c r="AC1311" s="100">
        <f t="array" ref="AC1311">IF($AA1311,QUARTILE(IF(G1SelectionMask="x",IF(INDEX(RawDataRefData,$E1311,0)&gt;0,INDEX(RawDataRefData,$E1311,0)),""),1),"")</f>
        <v>2</v>
      </c>
      <c r="AD1311" s="100">
        <f t="array" ref="AD1311">IF($AA1311,QUARTILE(IF(G1SelectionMask="x",IF(INDEX(RawDataRefData,$E1311,0)&gt;0,INDEX(RawDataRefData,$E1311,0)),""),3),"")</f>
        <v>3</v>
      </c>
      <c r="AE1311" s="100">
        <f t="array" ref="AE1311">IF($AA1311,MIN(IF(G1SelectionMask="x",IF(INDEX(RawDataRefData,$E1311,0)&gt;0,INDEX(RawDataRefData,$E1311,0)),"")),"")</f>
        <v>1</v>
      </c>
      <c r="AF1311" s="100">
        <f t="array" ref="AF1311">IF($AA1311,MAX(IF(G1SelectionMask="x",IF(INDEX(RawDataRefData,$E1311,0)&gt;0,INDEX(RawDataRefData,$E1311,0)),"")),"")</f>
        <v>4</v>
      </c>
      <c r="AG1311" s="100">
        <f t="shared" si="491"/>
        <v>2.3636363636363638</v>
      </c>
      <c r="AH1311" s="100">
        <f t="array" ref="AH1311">IF($AA1311,STDEVA(IF(G1SelectionMask="x",IF(INDEX(RawDataRefData,$E1311,0)&gt;0,INDEX(RawDataRefData,$E1311,0)),"")),"")</f>
        <v>1.0269106361049412</v>
      </c>
      <c r="AI1311" s="101" t="b">
        <f t="shared" si="492"/>
        <v>1</v>
      </c>
      <c r="AJ1311" s="101">
        <f t="array" ref="AJ1311">IF($AI1311,MEDIAN(IF(G2SelectionMask="x",IF(INDEX(RawDataRefData,$E1311,0)&gt;0,INDEX(RawDataRefData,$E1311,0)),"")),"")</f>
        <v>3</v>
      </c>
      <c r="AK1311" s="101">
        <f t="array" ref="AK1311">IF($AI1311,QUARTILE(IF(G2SelectionMask="x",IF(INDEX(RawDataRefData,$E1311,0)&gt;0,INDEX(RawDataRefData,$E1311,0)),""),1),"")</f>
        <v>2</v>
      </c>
      <c r="AL1311" s="101">
        <f t="array" ref="AL1311">IF($AI1311,QUARTILE(IF(G2SelectionMask="x",IF(INDEX(RawDataRefData,$E1311,0)&gt;0,INDEX(RawDataRefData,$E1311,0)),""),3),"")</f>
        <v>3</v>
      </c>
      <c r="AM1311" s="101">
        <f t="array" ref="AM1311">IF($AI1311,MIN(IF(G2SelectionMask="x",IF(INDEX(RawDataRefData,$E1311,0)&gt;0,INDEX(RawDataRefData,$E1311,0)),"")),"")</f>
        <v>1</v>
      </c>
      <c r="AN1311" s="101">
        <f t="array" ref="AN1311">IF($AI1311,MAX(IF(G2SelectionMask="x",IF(INDEX(RawDataRefData,$E1311,0)&gt;0,INDEX(RawDataRefData,$E1311,0)),"")),"")</f>
        <v>4</v>
      </c>
      <c r="AO1311" s="101">
        <f t="shared" si="494"/>
        <v>2.7272727272727271</v>
      </c>
      <c r="AP1311" s="101">
        <f t="array" ref="AP1311">IF($AI1311,STDEVA(IF(G2SelectionMask="x",IF(INDEX(RawDataRefData,$E1311,0)&gt;0,INDEX(RawDataRefData,$E1311,0)),"")),"")</f>
        <v>0.90453403373329111</v>
      </c>
      <c r="AQ1311" s="100" t="b">
        <f t="shared" si="495"/>
        <v>0</v>
      </c>
      <c r="AR1311" s="100" t="str">
        <f t="array" ref="AR1311">IF($AQ1311,MEDIAN(IF(G3SelectionMask="x",IF(INDEX(RawDataRefData,$E1311,0)&gt;0,INDEX(RawDataRefData,$E1311,0)),"")),"")</f>
        <v/>
      </c>
      <c r="AS1311" s="100" t="str">
        <f t="array" ref="AS1311">IF($AQ1311,QUARTILE(IF(G3SelectionMask="x",IF(INDEX(RawDataRefData,$E1311,0)&gt;0,INDEX(RawDataRefData,$E1311,0)),""),1),"")</f>
        <v/>
      </c>
      <c r="AT1311" s="100" t="str">
        <f t="array" ref="AT1311">IF($AQ1311,QUARTILE(IF(G3SelectionMask="x",IF(INDEX(RawDataRefData,$E1311,0)&gt;0,INDEX(RawDataRefData,$E1311,0)),""),3),"")</f>
        <v/>
      </c>
      <c r="AU1311" s="100" t="str">
        <f t="array" ref="AU1311">IF($AQ1311,MIN(IF(G3SelectionMask="x",IF(INDEX(RawDataRefData,$E1311,0)&gt;0,INDEX(RawDataRefData,$E1311,0)),"")),"")</f>
        <v/>
      </c>
      <c r="AV1311" s="100" t="str">
        <f t="array" ref="AV1311">IF($AQ1311,MAX(IF(G3SelectionMask="x",IF(INDEX(RawDataRefData,$E1311,0)&gt;0,INDEX(RawDataRefData,$E1311,0)),"")),"")</f>
        <v/>
      </c>
      <c r="AW1311" s="100" t="str">
        <f t="shared" si="496"/>
        <v/>
      </c>
      <c r="AX1311" s="100" t="str">
        <f t="array" ref="AX1311">IF($AQ1311,STDEVA(IF(G3SelectionMask="x",IF(INDEX(RawDataRefData,$E1311,0)&gt;0,INDEX(RawDataRefData,$E1311,0)),"")),"")</f>
        <v/>
      </c>
      <c r="AY1311" s="101" t="b">
        <f t="shared" si="497"/>
        <v>0</v>
      </c>
      <c r="AZ1311" s="101" t="str">
        <f t="array" ref="AZ1311">IF($AY1311,MEDIAN(IF(G4SelectionMask="x",IF(INDEX(RawDataRefData,$E1311,0)&gt;0,INDEX(RawDataRefData,$E1311,0)),"")),"")</f>
        <v/>
      </c>
      <c r="BA1311" s="101" t="str">
        <f t="array" ref="BA1311">IF($AY1311,QUARTILE(IF(G4SelectionMask="x",IF(INDEX(RawDataRefData,$E1311,0)&gt;0,INDEX(RawDataRefData,$E1311,0)),""),1),"")</f>
        <v/>
      </c>
      <c r="BB1311" s="101" t="str">
        <f t="array" ref="BB1311">IF($AY1311,QUARTILE(IF(G4SelectionMask="x",IF(INDEX(RawDataRefData,$E1311,0)&gt;0,INDEX(RawDataRefData,$E1311,0)),""),3),"")</f>
        <v/>
      </c>
      <c r="BC1311" s="101" t="str">
        <f t="array" ref="BC1311">IF($AY1311,MIN(IF(G4SelectionMask="x",IF(INDEX(RawDataRefData,$E1311,0)&gt;0,INDEX(RawDataRefData,$E1311,0)),"")),"")</f>
        <v/>
      </c>
      <c r="BD1311" s="101" t="str">
        <f t="array" ref="BD1311">IF($AY1311,MAX(IF(G4SelectionMask="x",IF(INDEX(RawDataRefData,$E1311,0)&gt;0,INDEX(RawDataRefData,$E1311,0)),"")),"")</f>
        <v/>
      </c>
      <c r="BE1311" s="101" t="str">
        <f t="shared" si="498"/>
        <v/>
      </c>
      <c r="BF1311" s="101" t="str">
        <f t="array" ref="BF1311">IF($AY1311,STDEVA(IF(G4SelectionMask="x",IF(INDEX(RawDataRefData,$E1311,0)&gt;0,INDEX(RawDataRefData,$E1311,0)),"")),"")</f>
        <v/>
      </c>
      <c r="BG1311" s="100" t="b">
        <f t="shared" si="499"/>
        <v>0</v>
      </c>
      <c r="BH1311" s="100" t="str">
        <f t="array" ref="BH1311">IF($BG1311,MEDIAN(IF(G5SelectionMask="x",IF(INDEX(RawDataRefData,$E1311,0)&gt;0,INDEX(RawDataRefData,$E1311,0)),"")),"")</f>
        <v/>
      </c>
      <c r="BI1311" s="100" t="str">
        <f t="array" ref="BI1311">IF($BG1311,QUARTILE(IF(G5SelectionMask="x",IF(INDEX(RawDataRefData,$E1311,0)&gt;0,INDEX(RawDataRefData,$E1311,0)),""),1),"")</f>
        <v/>
      </c>
      <c r="BJ1311" s="100" t="str">
        <f t="array" ref="BJ1311">IF($BG1311,QUARTILE(IF(G5SelectionMask="x",IF(INDEX(RawDataRefData,$E1311,0)&gt;0,INDEX(RawDataRefData,$E1311,0)),""),3),"")</f>
        <v/>
      </c>
      <c r="BK1311" s="100" t="str">
        <f t="array" ref="BK1311">IF($BG1311,MIN(IF(G5SelectionMask="x",IF(INDEX(RawDataRefData,$E1311,0)&gt;0,INDEX(RawDataRefData,$E1311,0)),"")),"")</f>
        <v/>
      </c>
      <c r="BL1311" s="100" t="str">
        <f t="array" ref="BL1311">IF($BG1311,MAX(IF(G5SelectionMask="x",IF(INDEX(RawDataRefData,$E1311,0)&gt;0,INDEX(RawDataRefData,$E1311,0)),"")),"")</f>
        <v/>
      </c>
      <c r="BM1311" s="100" t="str">
        <f t="shared" si="500"/>
        <v/>
      </c>
      <c r="BN1311" s="103" t="str">
        <f t="array" ref="BN1311">IF($BG1311,STDEVA(IF(G5SelectionMask="x",IF(INDEX(RawDataRefData,$E1311,0)&gt;0,INDEX(RawDataRefData,$E1311,0)),"")),"")</f>
        <v/>
      </c>
      <c r="BO1311" s="104"/>
      <c r="BP1311" s="105">
        <v>3</v>
      </c>
      <c r="BQ1311" s="105">
        <v>1</v>
      </c>
      <c r="BR1311" s="105">
        <v>3</v>
      </c>
      <c r="BS1311" s="105">
        <v>2</v>
      </c>
      <c r="BT1311" s="105">
        <v>2</v>
      </c>
      <c r="BU1311" s="105">
        <v>2</v>
      </c>
      <c r="BV1311" s="105">
        <v>1</v>
      </c>
      <c r="BW1311" s="105">
        <v>4</v>
      </c>
      <c r="BX1311" s="105">
        <v>3</v>
      </c>
      <c r="BY1311" s="105">
        <v>2</v>
      </c>
      <c r="BZ1311" s="105">
        <v>2</v>
      </c>
      <c r="CA1311" s="105">
        <v>4</v>
      </c>
      <c r="CB1311" s="105">
        <v>3</v>
      </c>
      <c r="CC1311" s="105">
        <v>3</v>
      </c>
      <c r="CD1311" s="105">
        <v>3</v>
      </c>
    </row>
    <row r="1312" spans="1:82" hidden="1" x14ac:dyDescent="0.2">
      <c r="A1312" s="33" t="e">
        <f t="shared" si="477"/>
        <v>#NAME?</v>
      </c>
      <c r="B1312" s="218"/>
      <c r="C1312" s="215"/>
      <c r="D1312" s="224"/>
      <c r="E1312" s="72">
        <f t="shared" si="493"/>
        <v>1303</v>
      </c>
      <c r="F1312" s="9" t="s">
        <v>1572</v>
      </c>
      <c r="H1312" s="9" t="s">
        <v>1214</v>
      </c>
      <c r="I1312" s="9" t="s">
        <v>1549</v>
      </c>
      <c r="K1312" s="100">
        <f t="shared" si="478"/>
        <v>1</v>
      </c>
      <c r="L1312" s="100"/>
      <c r="M1312" s="100"/>
      <c r="N1312" s="100"/>
      <c r="O1312" s="100"/>
      <c r="P1312" s="101">
        <f t="shared" si="479"/>
        <v>4</v>
      </c>
      <c r="Q1312" s="102">
        <f t="shared" si="480"/>
        <v>2</v>
      </c>
      <c r="R1312" s="102">
        <f t="shared" si="481"/>
        <v>2</v>
      </c>
      <c r="S1312" s="102">
        <f t="shared" si="482"/>
        <v>1</v>
      </c>
      <c r="T1312" s="102">
        <f t="shared" si="483"/>
        <v>4</v>
      </c>
      <c r="U1312" s="102">
        <f t="shared" si="484"/>
        <v>3</v>
      </c>
      <c r="V1312" s="102">
        <f t="shared" si="485"/>
        <v>4</v>
      </c>
      <c r="W1312" s="102">
        <f t="shared" si="486"/>
        <v>1</v>
      </c>
      <c r="X1312" s="102">
        <f t="shared" si="487"/>
        <v>3</v>
      </c>
      <c r="Y1312" s="102">
        <f t="shared" si="488"/>
        <v>1</v>
      </c>
      <c r="Z1312" s="102">
        <f t="shared" si="489"/>
        <v>3</v>
      </c>
      <c r="AA1312" s="100" t="b">
        <f t="shared" si="490"/>
        <v>1</v>
      </c>
      <c r="AB1312" s="100">
        <f t="array" ref="AB1312">IF($AA1312,MEDIAN(IF(G1SelectionMask="x",IF(INDEX(RawDataRefData,$E1312,0)&gt;0,INDEX(RawDataRefData,$E1312,0)),"")),"")</f>
        <v>3</v>
      </c>
      <c r="AC1312" s="100">
        <f t="array" ref="AC1312">IF($AA1312,QUARTILE(IF(G1SelectionMask="x",IF(INDEX(RawDataRefData,$E1312,0)&gt;0,INDEX(RawDataRefData,$E1312,0)),""),1),"")</f>
        <v>1.5</v>
      </c>
      <c r="AD1312" s="100">
        <f t="array" ref="AD1312">IF($AA1312,QUARTILE(IF(G1SelectionMask="x",IF(INDEX(RawDataRefData,$E1312,0)&gt;0,INDEX(RawDataRefData,$E1312,0)),""),3),"")</f>
        <v>3.5</v>
      </c>
      <c r="AE1312" s="100">
        <f t="array" ref="AE1312">IF($AA1312,MIN(IF(G1SelectionMask="x",IF(INDEX(RawDataRefData,$E1312,0)&gt;0,INDEX(RawDataRefData,$E1312,0)),"")),"")</f>
        <v>1</v>
      </c>
      <c r="AF1312" s="100">
        <f t="array" ref="AF1312">IF($AA1312,MAX(IF(G1SelectionMask="x",IF(INDEX(RawDataRefData,$E1312,0)&gt;0,INDEX(RawDataRefData,$E1312,0)),"")),"")</f>
        <v>4</v>
      </c>
      <c r="AG1312" s="100">
        <f t="shared" si="491"/>
        <v>2.5454545454545454</v>
      </c>
      <c r="AH1312" s="100">
        <f t="array" ref="AH1312">IF($AA1312,STDEVA(IF(G1SelectionMask="x",IF(INDEX(RawDataRefData,$E1312,0)&gt;0,INDEX(RawDataRefData,$E1312,0)),"")),"")</f>
        <v>1.213559752433836</v>
      </c>
      <c r="AI1312" s="101" t="b">
        <f t="shared" si="492"/>
        <v>1</v>
      </c>
      <c r="AJ1312" s="101">
        <f t="array" ref="AJ1312">IF($AI1312,MEDIAN(IF(G2SelectionMask="x",IF(INDEX(RawDataRefData,$E1312,0)&gt;0,INDEX(RawDataRefData,$E1312,0)),"")),"")</f>
        <v>3</v>
      </c>
      <c r="AK1312" s="101">
        <f t="array" ref="AK1312">IF($AI1312,QUARTILE(IF(G2SelectionMask="x",IF(INDEX(RawDataRefData,$E1312,0)&gt;0,INDEX(RawDataRefData,$E1312,0)),""),1),"")</f>
        <v>1</v>
      </c>
      <c r="AL1312" s="101">
        <f t="array" ref="AL1312">IF($AI1312,QUARTILE(IF(G2SelectionMask="x",IF(INDEX(RawDataRefData,$E1312,0)&gt;0,INDEX(RawDataRefData,$E1312,0)),""),3),"")</f>
        <v>4</v>
      </c>
      <c r="AM1312" s="101">
        <f t="array" ref="AM1312">IF($AI1312,MIN(IF(G2SelectionMask="x",IF(INDEX(RawDataRefData,$E1312,0)&gt;0,INDEX(RawDataRefData,$E1312,0)),"")),"")</f>
        <v>1</v>
      </c>
      <c r="AN1312" s="101">
        <f t="array" ref="AN1312">IF($AI1312,MAX(IF(G2SelectionMask="x",IF(INDEX(RawDataRefData,$E1312,0)&gt;0,INDEX(RawDataRefData,$E1312,0)),"")),"")</f>
        <v>4</v>
      </c>
      <c r="AO1312" s="101">
        <f t="shared" si="494"/>
        <v>2.6363636363636362</v>
      </c>
      <c r="AP1312" s="101">
        <f t="array" ref="AP1312">IF($AI1312,STDEVA(IF(G2SelectionMask="x",IF(INDEX(RawDataRefData,$E1312,0)&gt;0,INDEX(RawDataRefData,$E1312,0)),"")),"")</f>
        <v>1.4333685689819819</v>
      </c>
      <c r="AQ1312" s="100" t="b">
        <f t="shared" si="495"/>
        <v>0</v>
      </c>
      <c r="AR1312" s="100" t="str">
        <f t="array" ref="AR1312">IF($AQ1312,MEDIAN(IF(G3SelectionMask="x",IF(INDEX(RawDataRefData,$E1312,0)&gt;0,INDEX(RawDataRefData,$E1312,0)),"")),"")</f>
        <v/>
      </c>
      <c r="AS1312" s="100" t="str">
        <f t="array" ref="AS1312">IF($AQ1312,QUARTILE(IF(G3SelectionMask="x",IF(INDEX(RawDataRefData,$E1312,0)&gt;0,INDEX(RawDataRefData,$E1312,0)),""),1),"")</f>
        <v/>
      </c>
      <c r="AT1312" s="100" t="str">
        <f t="array" ref="AT1312">IF($AQ1312,QUARTILE(IF(G3SelectionMask="x",IF(INDEX(RawDataRefData,$E1312,0)&gt;0,INDEX(RawDataRefData,$E1312,0)),""),3),"")</f>
        <v/>
      </c>
      <c r="AU1312" s="100" t="str">
        <f t="array" ref="AU1312">IF($AQ1312,MIN(IF(G3SelectionMask="x",IF(INDEX(RawDataRefData,$E1312,0)&gt;0,INDEX(RawDataRefData,$E1312,0)),"")),"")</f>
        <v/>
      </c>
      <c r="AV1312" s="100" t="str">
        <f t="array" ref="AV1312">IF($AQ1312,MAX(IF(G3SelectionMask="x",IF(INDEX(RawDataRefData,$E1312,0)&gt;0,INDEX(RawDataRefData,$E1312,0)),"")),"")</f>
        <v/>
      </c>
      <c r="AW1312" s="100" t="str">
        <f t="shared" si="496"/>
        <v/>
      </c>
      <c r="AX1312" s="100" t="str">
        <f t="array" ref="AX1312">IF($AQ1312,STDEVA(IF(G3SelectionMask="x",IF(INDEX(RawDataRefData,$E1312,0)&gt;0,INDEX(RawDataRefData,$E1312,0)),"")),"")</f>
        <v/>
      </c>
      <c r="AY1312" s="101" t="b">
        <f t="shared" si="497"/>
        <v>0</v>
      </c>
      <c r="AZ1312" s="101" t="str">
        <f t="array" ref="AZ1312">IF($AY1312,MEDIAN(IF(G4SelectionMask="x",IF(INDEX(RawDataRefData,$E1312,0)&gt;0,INDEX(RawDataRefData,$E1312,0)),"")),"")</f>
        <v/>
      </c>
      <c r="BA1312" s="101" t="str">
        <f t="array" ref="BA1312">IF($AY1312,QUARTILE(IF(G4SelectionMask="x",IF(INDEX(RawDataRefData,$E1312,0)&gt;0,INDEX(RawDataRefData,$E1312,0)),""),1),"")</f>
        <v/>
      </c>
      <c r="BB1312" s="101" t="str">
        <f t="array" ref="BB1312">IF($AY1312,QUARTILE(IF(G4SelectionMask="x",IF(INDEX(RawDataRefData,$E1312,0)&gt;0,INDEX(RawDataRefData,$E1312,0)),""),3),"")</f>
        <v/>
      </c>
      <c r="BC1312" s="101" t="str">
        <f t="array" ref="BC1312">IF($AY1312,MIN(IF(G4SelectionMask="x",IF(INDEX(RawDataRefData,$E1312,0)&gt;0,INDEX(RawDataRefData,$E1312,0)),"")),"")</f>
        <v/>
      </c>
      <c r="BD1312" s="101" t="str">
        <f t="array" ref="BD1312">IF($AY1312,MAX(IF(G4SelectionMask="x",IF(INDEX(RawDataRefData,$E1312,0)&gt;0,INDEX(RawDataRefData,$E1312,0)),"")),"")</f>
        <v/>
      </c>
      <c r="BE1312" s="101" t="str">
        <f t="shared" si="498"/>
        <v/>
      </c>
      <c r="BF1312" s="101" t="str">
        <f t="array" ref="BF1312">IF($AY1312,STDEVA(IF(G4SelectionMask="x",IF(INDEX(RawDataRefData,$E1312,0)&gt;0,INDEX(RawDataRefData,$E1312,0)),"")),"")</f>
        <v/>
      </c>
      <c r="BG1312" s="100" t="b">
        <f t="shared" si="499"/>
        <v>0</v>
      </c>
      <c r="BH1312" s="100" t="str">
        <f t="array" ref="BH1312">IF($BG1312,MEDIAN(IF(G5SelectionMask="x",IF(INDEX(RawDataRefData,$E1312,0)&gt;0,INDEX(RawDataRefData,$E1312,0)),"")),"")</f>
        <v/>
      </c>
      <c r="BI1312" s="100" t="str">
        <f t="array" ref="BI1312">IF($BG1312,QUARTILE(IF(G5SelectionMask="x",IF(INDEX(RawDataRefData,$E1312,0)&gt;0,INDEX(RawDataRefData,$E1312,0)),""),1),"")</f>
        <v/>
      </c>
      <c r="BJ1312" s="100" t="str">
        <f t="array" ref="BJ1312">IF($BG1312,QUARTILE(IF(G5SelectionMask="x",IF(INDEX(RawDataRefData,$E1312,0)&gt;0,INDEX(RawDataRefData,$E1312,0)),""),3),"")</f>
        <v/>
      </c>
      <c r="BK1312" s="100" t="str">
        <f t="array" ref="BK1312">IF($BG1312,MIN(IF(G5SelectionMask="x",IF(INDEX(RawDataRefData,$E1312,0)&gt;0,INDEX(RawDataRefData,$E1312,0)),"")),"")</f>
        <v/>
      </c>
      <c r="BL1312" s="100" t="str">
        <f t="array" ref="BL1312">IF($BG1312,MAX(IF(G5SelectionMask="x",IF(INDEX(RawDataRefData,$E1312,0)&gt;0,INDEX(RawDataRefData,$E1312,0)),"")),"")</f>
        <v/>
      </c>
      <c r="BM1312" s="100" t="str">
        <f t="shared" si="500"/>
        <v/>
      </c>
      <c r="BN1312" s="103" t="str">
        <f t="array" ref="BN1312">IF($BG1312,STDEVA(IF(G5SelectionMask="x",IF(INDEX(RawDataRefData,$E1312,0)&gt;0,INDEX(RawDataRefData,$E1312,0)),"")),"")</f>
        <v/>
      </c>
      <c r="BO1312" s="104"/>
      <c r="BP1312" s="106">
        <v>1</v>
      </c>
      <c r="BQ1312" s="106">
        <v>4</v>
      </c>
      <c r="BR1312" s="106">
        <v>2</v>
      </c>
      <c r="BS1312" s="106">
        <v>2</v>
      </c>
      <c r="BT1312" s="106">
        <v>1</v>
      </c>
      <c r="BU1312" s="106">
        <v>4</v>
      </c>
      <c r="BV1312" s="106">
        <v>3</v>
      </c>
      <c r="BW1312" s="106">
        <v>4</v>
      </c>
      <c r="BX1312" s="106">
        <v>1</v>
      </c>
      <c r="BY1312" s="106">
        <v>3</v>
      </c>
      <c r="BZ1312" s="106">
        <v>1</v>
      </c>
      <c r="CA1312" s="106">
        <v>3</v>
      </c>
      <c r="CB1312" s="106">
        <v>4</v>
      </c>
      <c r="CC1312" s="106">
        <v>4</v>
      </c>
      <c r="CD1312" s="106">
        <v>1</v>
      </c>
    </row>
    <row r="1313" spans="1:82" hidden="1" x14ac:dyDescent="0.2">
      <c r="A1313" s="33" t="e">
        <f t="shared" si="477"/>
        <v>#NAME?</v>
      </c>
      <c r="B1313" s="218"/>
      <c r="C1313" s="215"/>
      <c r="D1313" s="224"/>
      <c r="E1313" s="72">
        <f t="shared" si="493"/>
        <v>1304</v>
      </c>
      <c r="F1313" s="9" t="s">
        <v>1573</v>
      </c>
      <c r="H1313" s="9" t="s">
        <v>1214</v>
      </c>
      <c r="I1313" s="9" t="s">
        <v>1549</v>
      </c>
      <c r="K1313" s="100">
        <f t="shared" si="478"/>
        <v>2</v>
      </c>
      <c r="L1313" s="100"/>
      <c r="M1313" s="100"/>
      <c r="N1313" s="100"/>
      <c r="O1313" s="100"/>
      <c r="P1313" s="101">
        <f t="shared" si="479"/>
        <v>1</v>
      </c>
      <c r="Q1313" s="102">
        <f t="shared" si="480"/>
        <v>4</v>
      </c>
      <c r="R1313" s="102">
        <f t="shared" si="481"/>
        <v>1</v>
      </c>
      <c r="S1313" s="102">
        <f t="shared" si="482"/>
        <v>4</v>
      </c>
      <c r="T1313" s="102">
        <f t="shared" si="483"/>
        <v>2</v>
      </c>
      <c r="U1313" s="102">
        <f t="shared" si="484"/>
        <v>4</v>
      </c>
      <c r="V1313" s="102">
        <f t="shared" si="485"/>
        <v>3</v>
      </c>
      <c r="W1313" s="102">
        <f t="shared" si="486"/>
        <v>2</v>
      </c>
      <c r="X1313" s="102">
        <f t="shared" si="487"/>
        <v>2</v>
      </c>
      <c r="Y1313" s="102">
        <f t="shared" si="488"/>
        <v>2</v>
      </c>
      <c r="Z1313" s="102">
        <f t="shared" si="489"/>
        <v>1</v>
      </c>
      <c r="AA1313" s="100" t="b">
        <f t="shared" si="490"/>
        <v>1</v>
      </c>
      <c r="AB1313" s="100">
        <f t="array" ref="AB1313">IF($AA1313,MEDIAN(IF(G1SelectionMask="x",IF(INDEX(RawDataRefData,$E1313,0)&gt;0,INDEX(RawDataRefData,$E1313,0)),"")),"")</f>
        <v>2</v>
      </c>
      <c r="AC1313" s="100">
        <f t="array" ref="AC1313">IF($AA1313,QUARTILE(IF(G1SelectionMask="x",IF(INDEX(RawDataRefData,$E1313,0)&gt;0,INDEX(RawDataRefData,$E1313,0)),""),1),"")</f>
        <v>1.5</v>
      </c>
      <c r="AD1313" s="100">
        <f t="array" ref="AD1313">IF($AA1313,QUARTILE(IF(G1SelectionMask="x",IF(INDEX(RawDataRefData,$E1313,0)&gt;0,INDEX(RawDataRefData,$E1313,0)),""),3),"")</f>
        <v>3.5</v>
      </c>
      <c r="AE1313" s="100">
        <f t="array" ref="AE1313">IF($AA1313,MIN(IF(G1SelectionMask="x",IF(INDEX(RawDataRefData,$E1313,0)&gt;0,INDEX(RawDataRefData,$E1313,0)),"")),"")</f>
        <v>1</v>
      </c>
      <c r="AF1313" s="100">
        <f t="array" ref="AF1313">IF($AA1313,MAX(IF(G1SelectionMask="x",IF(INDEX(RawDataRefData,$E1313,0)&gt;0,INDEX(RawDataRefData,$E1313,0)),"")),"")</f>
        <v>4</v>
      </c>
      <c r="AG1313" s="100">
        <f t="shared" si="491"/>
        <v>2.3636363636363638</v>
      </c>
      <c r="AH1313" s="100">
        <f t="array" ref="AH1313">IF($AA1313,STDEVA(IF(G1SelectionMask="x",IF(INDEX(RawDataRefData,$E1313,0)&gt;0,INDEX(RawDataRefData,$E1313,0)),"")),"")</f>
        <v>1.2060453783110545</v>
      </c>
      <c r="AI1313" s="101" t="b">
        <f t="shared" si="492"/>
        <v>1</v>
      </c>
      <c r="AJ1313" s="101">
        <f t="array" ref="AJ1313">IF($AI1313,MEDIAN(IF(G2SelectionMask="x",IF(INDEX(RawDataRefData,$E1313,0)&gt;0,INDEX(RawDataRefData,$E1313,0)),"")),"")</f>
        <v>2</v>
      </c>
      <c r="AK1313" s="101">
        <f t="array" ref="AK1313">IF($AI1313,QUARTILE(IF(G2SelectionMask="x",IF(INDEX(RawDataRefData,$E1313,0)&gt;0,INDEX(RawDataRefData,$E1313,0)),""),1),"")</f>
        <v>1.5</v>
      </c>
      <c r="AL1313" s="101">
        <f t="array" ref="AL1313">IF($AI1313,QUARTILE(IF(G2SelectionMask="x",IF(INDEX(RawDataRefData,$E1313,0)&gt;0,INDEX(RawDataRefData,$E1313,0)),""),3),"")</f>
        <v>3.5</v>
      </c>
      <c r="AM1313" s="101">
        <f t="array" ref="AM1313">IF($AI1313,MIN(IF(G2SelectionMask="x",IF(INDEX(RawDataRefData,$E1313,0)&gt;0,INDEX(RawDataRefData,$E1313,0)),"")),"")</f>
        <v>1</v>
      </c>
      <c r="AN1313" s="101">
        <f t="array" ref="AN1313">IF($AI1313,MAX(IF(G2SelectionMask="x",IF(INDEX(RawDataRefData,$E1313,0)&gt;0,INDEX(RawDataRefData,$E1313,0)),"")),"")</f>
        <v>4</v>
      </c>
      <c r="AO1313" s="101">
        <f t="shared" si="494"/>
        <v>2.3636363636363638</v>
      </c>
      <c r="AP1313" s="101">
        <f t="array" ref="AP1313">IF($AI1313,STDEVA(IF(G2SelectionMask="x",IF(INDEX(RawDataRefData,$E1313,0)&gt;0,INDEX(RawDataRefData,$E1313,0)),"")),"")</f>
        <v>1.2060453783110545</v>
      </c>
      <c r="AQ1313" s="100" t="b">
        <f t="shared" si="495"/>
        <v>0</v>
      </c>
      <c r="AR1313" s="100" t="str">
        <f t="array" ref="AR1313">IF($AQ1313,MEDIAN(IF(G3SelectionMask="x",IF(INDEX(RawDataRefData,$E1313,0)&gt;0,INDEX(RawDataRefData,$E1313,0)),"")),"")</f>
        <v/>
      </c>
      <c r="AS1313" s="100" t="str">
        <f t="array" ref="AS1313">IF($AQ1313,QUARTILE(IF(G3SelectionMask="x",IF(INDEX(RawDataRefData,$E1313,0)&gt;0,INDEX(RawDataRefData,$E1313,0)),""),1),"")</f>
        <v/>
      </c>
      <c r="AT1313" s="100" t="str">
        <f t="array" ref="AT1313">IF($AQ1313,QUARTILE(IF(G3SelectionMask="x",IF(INDEX(RawDataRefData,$E1313,0)&gt;0,INDEX(RawDataRefData,$E1313,0)),""),3),"")</f>
        <v/>
      </c>
      <c r="AU1313" s="100" t="str">
        <f t="array" ref="AU1313">IF($AQ1313,MIN(IF(G3SelectionMask="x",IF(INDEX(RawDataRefData,$E1313,0)&gt;0,INDEX(RawDataRefData,$E1313,0)),"")),"")</f>
        <v/>
      </c>
      <c r="AV1313" s="100" t="str">
        <f t="array" ref="AV1313">IF($AQ1313,MAX(IF(G3SelectionMask="x",IF(INDEX(RawDataRefData,$E1313,0)&gt;0,INDEX(RawDataRefData,$E1313,0)),"")),"")</f>
        <v/>
      </c>
      <c r="AW1313" s="100" t="str">
        <f t="shared" si="496"/>
        <v/>
      </c>
      <c r="AX1313" s="100" t="str">
        <f t="array" ref="AX1313">IF($AQ1313,STDEVA(IF(G3SelectionMask="x",IF(INDEX(RawDataRefData,$E1313,0)&gt;0,INDEX(RawDataRefData,$E1313,0)),"")),"")</f>
        <v/>
      </c>
      <c r="AY1313" s="101" t="b">
        <f t="shared" si="497"/>
        <v>0</v>
      </c>
      <c r="AZ1313" s="101" t="str">
        <f t="array" ref="AZ1313">IF($AY1313,MEDIAN(IF(G4SelectionMask="x",IF(INDEX(RawDataRefData,$E1313,0)&gt;0,INDEX(RawDataRefData,$E1313,0)),"")),"")</f>
        <v/>
      </c>
      <c r="BA1313" s="101" t="str">
        <f t="array" ref="BA1313">IF($AY1313,QUARTILE(IF(G4SelectionMask="x",IF(INDEX(RawDataRefData,$E1313,0)&gt;0,INDEX(RawDataRefData,$E1313,0)),""),1),"")</f>
        <v/>
      </c>
      <c r="BB1313" s="101" t="str">
        <f t="array" ref="BB1313">IF($AY1313,QUARTILE(IF(G4SelectionMask="x",IF(INDEX(RawDataRefData,$E1313,0)&gt;0,INDEX(RawDataRefData,$E1313,0)),""),3),"")</f>
        <v/>
      </c>
      <c r="BC1313" s="101" t="str">
        <f t="array" ref="BC1313">IF($AY1313,MIN(IF(G4SelectionMask="x",IF(INDEX(RawDataRefData,$E1313,0)&gt;0,INDEX(RawDataRefData,$E1313,0)),"")),"")</f>
        <v/>
      </c>
      <c r="BD1313" s="101" t="str">
        <f t="array" ref="BD1313">IF($AY1313,MAX(IF(G4SelectionMask="x",IF(INDEX(RawDataRefData,$E1313,0)&gt;0,INDEX(RawDataRefData,$E1313,0)),"")),"")</f>
        <v/>
      </c>
      <c r="BE1313" s="101" t="str">
        <f t="shared" si="498"/>
        <v/>
      </c>
      <c r="BF1313" s="101" t="str">
        <f t="array" ref="BF1313">IF($AY1313,STDEVA(IF(G4SelectionMask="x",IF(INDEX(RawDataRefData,$E1313,0)&gt;0,INDEX(RawDataRefData,$E1313,0)),"")),"")</f>
        <v/>
      </c>
      <c r="BG1313" s="100" t="b">
        <f t="shared" si="499"/>
        <v>0</v>
      </c>
      <c r="BH1313" s="100" t="str">
        <f t="array" ref="BH1313">IF($BG1313,MEDIAN(IF(G5SelectionMask="x",IF(INDEX(RawDataRefData,$E1313,0)&gt;0,INDEX(RawDataRefData,$E1313,0)),"")),"")</f>
        <v/>
      </c>
      <c r="BI1313" s="100" t="str">
        <f t="array" ref="BI1313">IF($BG1313,QUARTILE(IF(G5SelectionMask="x",IF(INDEX(RawDataRefData,$E1313,0)&gt;0,INDEX(RawDataRefData,$E1313,0)),""),1),"")</f>
        <v/>
      </c>
      <c r="BJ1313" s="100" t="str">
        <f t="array" ref="BJ1313">IF($BG1313,QUARTILE(IF(G5SelectionMask="x",IF(INDEX(RawDataRefData,$E1313,0)&gt;0,INDEX(RawDataRefData,$E1313,0)),""),3),"")</f>
        <v/>
      </c>
      <c r="BK1313" s="100" t="str">
        <f t="array" ref="BK1313">IF($BG1313,MIN(IF(G5SelectionMask="x",IF(INDEX(RawDataRefData,$E1313,0)&gt;0,INDEX(RawDataRefData,$E1313,0)),"")),"")</f>
        <v/>
      </c>
      <c r="BL1313" s="100" t="str">
        <f t="array" ref="BL1313">IF($BG1313,MAX(IF(G5SelectionMask="x",IF(INDEX(RawDataRefData,$E1313,0)&gt;0,INDEX(RawDataRefData,$E1313,0)),"")),"")</f>
        <v/>
      </c>
      <c r="BM1313" s="100" t="str">
        <f t="shared" si="500"/>
        <v/>
      </c>
      <c r="BN1313" s="103" t="str">
        <f t="array" ref="BN1313">IF($BG1313,STDEVA(IF(G5SelectionMask="x",IF(INDEX(RawDataRefData,$E1313,0)&gt;0,INDEX(RawDataRefData,$E1313,0)),"")),"")</f>
        <v/>
      </c>
      <c r="BO1313" s="104"/>
      <c r="BP1313" s="106">
        <v>2</v>
      </c>
      <c r="BQ1313" s="106">
        <v>1</v>
      </c>
      <c r="BR1313" s="106">
        <v>4</v>
      </c>
      <c r="BS1313" s="106">
        <v>1</v>
      </c>
      <c r="BT1313" s="106">
        <v>4</v>
      </c>
      <c r="BU1313" s="106">
        <v>2</v>
      </c>
      <c r="BV1313" s="106">
        <v>4</v>
      </c>
      <c r="BW1313" s="106">
        <v>3</v>
      </c>
      <c r="BX1313" s="106">
        <v>2</v>
      </c>
      <c r="BY1313" s="106">
        <v>2</v>
      </c>
      <c r="BZ1313" s="106">
        <v>2</v>
      </c>
      <c r="CA1313" s="106">
        <v>1</v>
      </c>
      <c r="CB1313" s="106">
        <v>4</v>
      </c>
      <c r="CC1313" s="106">
        <v>1</v>
      </c>
      <c r="CD1313" s="106">
        <v>2</v>
      </c>
    </row>
    <row r="1314" spans="1:82" ht="13.5" hidden="1" thickBot="1" x14ac:dyDescent="0.25">
      <c r="A1314" s="33" t="e">
        <f t="shared" si="477"/>
        <v>#NAME?</v>
      </c>
      <c r="B1314" s="218"/>
      <c r="C1314" s="215"/>
      <c r="D1314" s="225"/>
      <c r="E1314" s="72">
        <f t="shared" si="493"/>
        <v>1305</v>
      </c>
      <c r="F1314" s="9" t="s">
        <v>1574</v>
      </c>
      <c r="H1314" s="9" t="s">
        <v>1214</v>
      </c>
      <c r="I1314" s="9" t="s">
        <v>1549</v>
      </c>
      <c r="K1314" s="100">
        <f t="shared" si="478"/>
        <v>1</v>
      </c>
      <c r="L1314" s="100"/>
      <c r="M1314" s="100"/>
      <c r="N1314" s="100"/>
      <c r="O1314" s="100"/>
      <c r="P1314" s="101">
        <f t="shared" si="479"/>
        <v>3</v>
      </c>
      <c r="Q1314" s="102">
        <f t="shared" si="480"/>
        <v>3</v>
      </c>
      <c r="R1314" s="102">
        <f t="shared" si="481"/>
        <v>1</v>
      </c>
      <c r="S1314" s="102">
        <f t="shared" si="482"/>
        <v>4</v>
      </c>
      <c r="T1314" s="102">
        <f t="shared" si="483"/>
        <v>3</v>
      </c>
      <c r="U1314" s="102">
        <f t="shared" si="484"/>
        <v>2</v>
      </c>
      <c r="V1314" s="102">
        <f t="shared" si="485"/>
        <v>4</v>
      </c>
      <c r="W1314" s="102">
        <f t="shared" si="486"/>
        <v>3</v>
      </c>
      <c r="X1314" s="102">
        <f t="shared" si="487"/>
        <v>2</v>
      </c>
      <c r="Y1314" s="102">
        <f t="shared" si="488"/>
        <v>2</v>
      </c>
      <c r="Z1314" s="102">
        <f t="shared" si="489"/>
        <v>1</v>
      </c>
      <c r="AA1314" s="100" t="b">
        <f t="shared" si="490"/>
        <v>1</v>
      </c>
      <c r="AB1314" s="100">
        <f t="array" ref="AB1314">IF($AA1314,MEDIAN(IF(G1SelectionMask="x",IF(INDEX(RawDataRefData,$E1314,0)&gt;0,INDEX(RawDataRefData,$E1314,0)),"")),"")</f>
        <v>3</v>
      </c>
      <c r="AC1314" s="100">
        <f t="array" ref="AC1314">IF($AA1314,QUARTILE(IF(G1SelectionMask="x",IF(INDEX(RawDataRefData,$E1314,0)&gt;0,INDEX(RawDataRefData,$E1314,0)),""),1),"")</f>
        <v>2</v>
      </c>
      <c r="AD1314" s="100">
        <f t="array" ref="AD1314">IF($AA1314,QUARTILE(IF(G1SelectionMask="x",IF(INDEX(RawDataRefData,$E1314,0)&gt;0,INDEX(RawDataRefData,$E1314,0)),""),3),"")</f>
        <v>3</v>
      </c>
      <c r="AE1314" s="100">
        <f t="array" ref="AE1314">IF($AA1314,MIN(IF(G1SelectionMask="x",IF(INDEX(RawDataRefData,$E1314,0)&gt;0,INDEX(RawDataRefData,$E1314,0)),"")),"")</f>
        <v>1</v>
      </c>
      <c r="AF1314" s="100">
        <f t="array" ref="AF1314">IF($AA1314,MAX(IF(G1SelectionMask="x",IF(INDEX(RawDataRefData,$E1314,0)&gt;0,INDEX(RawDataRefData,$E1314,0)),"")),"")</f>
        <v>4</v>
      </c>
      <c r="AG1314" s="100">
        <f t="shared" si="491"/>
        <v>2.5454545454545454</v>
      </c>
      <c r="AH1314" s="100">
        <f t="array" ref="AH1314">IF($AA1314,STDEVA(IF(G1SelectionMask="x",IF(INDEX(RawDataRefData,$E1314,0)&gt;0,INDEX(RawDataRefData,$E1314,0)),"")),"")</f>
        <v>1.0357254813546268</v>
      </c>
      <c r="AI1314" s="101" t="b">
        <f t="shared" si="492"/>
        <v>1</v>
      </c>
      <c r="AJ1314" s="101">
        <f t="array" ref="AJ1314">IF($AI1314,MEDIAN(IF(G2SelectionMask="x",IF(INDEX(RawDataRefData,$E1314,0)&gt;0,INDEX(RawDataRefData,$E1314,0)),"")),"")</f>
        <v>3</v>
      </c>
      <c r="AK1314" s="101">
        <f t="array" ref="AK1314">IF($AI1314,QUARTILE(IF(G2SelectionMask="x",IF(INDEX(RawDataRefData,$E1314,0)&gt;0,INDEX(RawDataRefData,$E1314,0)),""),1),"")</f>
        <v>1.5</v>
      </c>
      <c r="AL1314" s="101">
        <f t="array" ref="AL1314">IF($AI1314,QUARTILE(IF(G2SelectionMask="x",IF(INDEX(RawDataRefData,$E1314,0)&gt;0,INDEX(RawDataRefData,$E1314,0)),""),3),"")</f>
        <v>3.5</v>
      </c>
      <c r="AM1314" s="101">
        <f t="array" ref="AM1314">IF($AI1314,MIN(IF(G2SelectionMask="x",IF(INDEX(RawDataRefData,$E1314,0)&gt;0,INDEX(RawDataRefData,$E1314,0)),"")),"")</f>
        <v>1</v>
      </c>
      <c r="AN1314" s="101">
        <f t="array" ref="AN1314">IF($AI1314,MAX(IF(G2SelectionMask="x",IF(INDEX(RawDataRefData,$E1314,0)&gt;0,INDEX(RawDataRefData,$E1314,0)),"")),"")</f>
        <v>4</v>
      </c>
      <c r="AO1314" s="101">
        <f t="shared" si="494"/>
        <v>2.6363636363636362</v>
      </c>
      <c r="AP1314" s="101">
        <f t="array" ref="AP1314">IF($AI1314,STDEVA(IF(G2SelectionMask="x",IF(INDEX(RawDataRefData,$E1314,0)&gt;0,INDEX(RawDataRefData,$E1314,0)),"")),"")</f>
        <v>1.2060453783110545</v>
      </c>
      <c r="AQ1314" s="100" t="b">
        <f t="shared" si="495"/>
        <v>0</v>
      </c>
      <c r="AR1314" s="100" t="str">
        <f t="array" ref="AR1314">IF($AQ1314,MEDIAN(IF(G3SelectionMask="x",IF(INDEX(RawDataRefData,$E1314,0)&gt;0,INDEX(RawDataRefData,$E1314,0)),"")),"")</f>
        <v/>
      </c>
      <c r="AS1314" s="100" t="str">
        <f t="array" ref="AS1314">IF($AQ1314,QUARTILE(IF(G3SelectionMask="x",IF(INDEX(RawDataRefData,$E1314,0)&gt;0,INDEX(RawDataRefData,$E1314,0)),""),1),"")</f>
        <v/>
      </c>
      <c r="AT1314" s="100" t="str">
        <f t="array" ref="AT1314">IF($AQ1314,QUARTILE(IF(G3SelectionMask="x",IF(INDEX(RawDataRefData,$E1314,0)&gt;0,INDEX(RawDataRefData,$E1314,0)),""),3),"")</f>
        <v/>
      </c>
      <c r="AU1314" s="100" t="str">
        <f t="array" ref="AU1314">IF($AQ1314,MIN(IF(G3SelectionMask="x",IF(INDEX(RawDataRefData,$E1314,0)&gt;0,INDEX(RawDataRefData,$E1314,0)),"")),"")</f>
        <v/>
      </c>
      <c r="AV1314" s="100" t="str">
        <f t="array" ref="AV1314">IF($AQ1314,MAX(IF(G3SelectionMask="x",IF(INDEX(RawDataRefData,$E1314,0)&gt;0,INDEX(RawDataRefData,$E1314,0)),"")),"")</f>
        <v/>
      </c>
      <c r="AW1314" s="100" t="str">
        <f t="shared" si="496"/>
        <v/>
      </c>
      <c r="AX1314" s="100" t="str">
        <f t="array" ref="AX1314">IF($AQ1314,STDEVA(IF(G3SelectionMask="x",IF(INDEX(RawDataRefData,$E1314,0)&gt;0,INDEX(RawDataRefData,$E1314,0)),"")),"")</f>
        <v/>
      </c>
      <c r="AY1314" s="101" t="b">
        <f t="shared" si="497"/>
        <v>0</v>
      </c>
      <c r="AZ1314" s="101" t="str">
        <f t="array" ref="AZ1314">IF($AY1314,MEDIAN(IF(G4SelectionMask="x",IF(INDEX(RawDataRefData,$E1314,0)&gt;0,INDEX(RawDataRefData,$E1314,0)),"")),"")</f>
        <v/>
      </c>
      <c r="BA1314" s="101" t="str">
        <f t="array" ref="BA1314">IF($AY1314,QUARTILE(IF(G4SelectionMask="x",IF(INDEX(RawDataRefData,$E1314,0)&gt;0,INDEX(RawDataRefData,$E1314,0)),""),1),"")</f>
        <v/>
      </c>
      <c r="BB1314" s="101" t="str">
        <f t="array" ref="BB1314">IF($AY1314,QUARTILE(IF(G4SelectionMask="x",IF(INDEX(RawDataRefData,$E1314,0)&gt;0,INDEX(RawDataRefData,$E1314,0)),""),3),"")</f>
        <v/>
      </c>
      <c r="BC1314" s="101" t="str">
        <f t="array" ref="BC1314">IF($AY1314,MIN(IF(G4SelectionMask="x",IF(INDEX(RawDataRefData,$E1314,0)&gt;0,INDEX(RawDataRefData,$E1314,0)),"")),"")</f>
        <v/>
      </c>
      <c r="BD1314" s="101" t="str">
        <f t="array" ref="BD1314">IF($AY1314,MAX(IF(G4SelectionMask="x",IF(INDEX(RawDataRefData,$E1314,0)&gt;0,INDEX(RawDataRefData,$E1314,0)),"")),"")</f>
        <v/>
      </c>
      <c r="BE1314" s="101" t="str">
        <f t="shared" si="498"/>
        <v/>
      </c>
      <c r="BF1314" s="101" t="str">
        <f t="array" ref="BF1314">IF($AY1314,STDEVA(IF(G4SelectionMask="x",IF(INDEX(RawDataRefData,$E1314,0)&gt;0,INDEX(RawDataRefData,$E1314,0)),"")),"")</f>
        <v/>
      </c>
      <c r="BG1314" s="100" t="b">
        <f t="shared" si="499"/>
        <v>0</v>
      </c>
      <c r="BH1314" s="100" t="str">
        <f t="array" ref="BH1314">IF($BG1314,MEDIAN(IF(G5SelectionMask="x",IF(INDEX(RawDataRefData,$E1314,0)&gt;0,INDEX(RawDataRefData,$E1314,0)),"")),"")</f>
        <v/>
      </c>
      <c r="BI1314" s="100" t="str">
        <f t="array" ref="BI1314">IF($BG1314,QUARTILE(IF(G5SelectionMask="x",IF(INDEX(RawDataRefData,$E1314,0)&gt;0,INDEX(RawDataRefData,$E1314,0)),""),1),"")</f>
        <v/>
      </c>
      <c r="BJ1314" s="100" t="str">
        <f t="array" ref="BJ1314">IF($BG1314,QUARTILE(IF(G5SelectionMask="x",IF(INDEX(RawDataRefData,$E1314,0)&gt;0,INDEX(RawDataRefData,$E1314,0)),""),3),"")</f>
        <v/>
      </c>
      <c r="BK1314" s="100" t="str">
        <f t="array" ref="BK1314">IF($BG1314,MIN(IF(G5SelectionMask="x",IF(INDEX(RawDataRefData,$E1314,0)&gt;0,INDEX(RawDataRefData,$E1314,0)),"")),"")</f>
        <v/>
      </c>
      <c r="BL1314" s="100" t="str">
        <f t="array" ref="BL1314">IF($BG1314,MAX(IF(G5SelectionMask="x",IF(INDEX(RawDataRefData,$E1314,0)&gt;0,INDEX(RawDataRefData,$E1314,0)),"")),"")</f>
        <v/>
      </c>
      <c r="BM1314" s="100" t="str">
        <f t="shared" si="500"/>
        <v/>
      </c>
      <c r="BN1314" s="103" t="str">
        <f t="array" ref="BN1314">IF($BG1314,STDEVA(IF(G5SelectionMask="x",IF(INDEX(RawDataRefData,$E1314,0)&gt;0,INDEX(RawDataRefData,$E1314,0)),"")),"")</f>
        <v/>
      </c>
      <c r="BO1314" s="104"/>
      <c r="BP1314" s="106">
        <v>1</v>
      </c>
      <c r="BQ1314" s="106">
        <v>3</v>
      </c>
      <c r="BR1314" s="106">
        <v>3</v>
      </c>
      <c r="BS1314" s="106">
        <v>1</v>
      </c>
      <c r="BT1314" s="106">
        <v>4</v>
      </c>
      <c r="BU1314" s="106">
        <v>3</v>
      </c>
      <c r="BV1314" s="106">
        <v>2</v>
      </c>
      <c r="BW1314" s="106">
        <v>4</v>
      </c>
      <c r="BX1314" s="106">
        <v>3</v>
      </c>
      <c r="BY1314" s="106">
        <v>2</v>
      </c>
      <c r="BZ1314" s="106">
        <v>2</v>
      </c>
      <c r="CA1314" s="106">
        <v>1</v>
      </c>
      <c r="CB1314" s="106">
        <v>1</v>
      </c>
      <c r="CC1314" s="106">
        <v>4</v>
      </c>
      <c r="CD1314" s="106">
        <v>1</v>
      </c>
    </row>
    <row r="1315" spans="1:82" hidden="1" x14ac:dyDescent="0.2">
      <c r="A1315" s="33" t="e">
        <f t="shared" si="477"/>
        <v>#NAME?</v>
      </c>
      <c r="B1315" s="218"/>
      <c r="C1315" s="215"/>
      <c r="D1315" s="226" t="s">
        <v>1548</v>
      </c>
      <c r="E1315" s="72">
        <f t="shared" si="493"/>
        <v>1306</v>
      </c>
      <c r="F1315" s="9" t="s">
        <v>1575</v>
      </c>
      <c r="H1315" s="9" t="s">
        <v>1213</v>
      </c>
      <c r="I1315" s="9" t="s">
        <v>1548</v>
      </c>
      <c r="K1315" s="100">
        <f t="shared" si="478"/>
        <v>4</v>
      </c>
      <c r="L1315" s="100"/>
      <c r="M1315" s="100"/>
      <c r="N1315" s="100"/>
      <c r="O1315" s="100"/>
      <c r="P1315" s="101">
        <f t="shared" si="479"/>
        <v>4</v>
      </c>
      <c r="Q1315" s="102">
        <f t="shared" si="480"/>
        <v>1</v>
      </c>
      <c r="R1315" s="102">
        <f t="shared" si="481"/>
        <v>3</v>
      </c>
      <c r="S1315" s="102">
        <f t="shared" si="482"/>
        <v>1</v>
      </c>
      <c r="T1315" s="102">
        <f t="shared" si="483"/>
        <v>4</v>
      </c>
      <c r="U1315" s="102">
        <f t="shared" si="484"/>
        <v>1</v>
      </c>
      <c r="V1315" s="102">
        <f t="shared" si="485"/>
        <v>1</v>
      </c>
      <c r="W1315" s="102">
        <f t="shared" si="486"/>
        <v>3</v>
      </c>
      <c r="X1315" s="102">
        <f t="shared" si="487"/>
        <v>2</v>
      </c>
      <c r="Y1315" s="102">
        <f t="shared" si="488"/>
        <v>1</v>
      </c>
      <c r="Z1315" s="102">
        <f t="shared" si="489"/>
        <v>2</v>
      </c>
      <c r="AA1315" s="100" t="b">
        <f t="shared" si="490"/>
        <v>1</v>
      </c>
      <c r="AB1315" s="100">
        <f t="array" ref="AB1315">IF($AA1315,MEDIAN(IF(G1SelectionMask="x",IF(INDEX(RawDataRefData,$E1315,0)&gt;0,INDEX(RawDataRefData,$E1315,0)),"")),"")</f>
        <v>2</v>
      </c>
      <c r="AC1315" s="100">
        <f t="array" ref="AC1315">IF($AA1315,QUARTILE(IF(G1SelectionMask="x",IF(INDEX(RawDataRefData,$E1315,0)&gt;0,INDEX(RawDataRefData,$E1315,0)),""),1),"")</f>
        <v>1</v>
      </c>
      <c r="AD1315" s="100">
        <f t="array" ref="AD1315">IF($AA1315,QUARTILE(IF(G1SelectionMask="x",IF(INDEX(RawDataRefData,$E1315,0)&gt;0,INDEX(RawDataRefData,$E1315,0)),""),3),"")</f>
        <v>3</v>
      </c>
      <c r="AE1315" s="100">
        <f t="array" ref="AE1315">IF($AA1315,MIN(IF(G1SelectionMask="x",IF(INDEX(RawDataRefData,$E1315,0)&gt;0,INDEX(RawDataRefData,$E1315,0)),"")),"")</f>
        <v>1</v>
      </c>
      <c r="AF1315" s="100">
        <f t="array" ref="AF1315">IF($AA1315,MAX(IF(G1SelectionMask="x",IF(INDEX(RawDataRefData,$E1315,0)&gt;0,INDEX(RawDataRefData,$E1315,0)),"")),"")</f>
        <v>4</v>
      </c>
      <c r="AG1315" s="100">
        <f t="shared" si="491"/>
        <v>2.0909090909090908</v>
      </c>
      <c r="AH1315" s="100">
        <f t="array" ref="AH1315">IF($AA1315,STDEVA(IF(G1SelectionMask="x",IF(INDEX(RawDataRefData,$E1315,0)&gt;0,INDEX(RawDataRefData,$E1315,0)),"")),"")</f>
        <v>1.2210278829367864</v>
      </c>
      <c r="AI1315" s="101" t="b">
        <f t="shared" si="492"/>
        <v>1</v>
      </c>
      <c r="AJ1315" s="101">
        <f t="array" ref="AJ1315">IF($AI1315,MEDIAN(IF(G2SelectionMask="x",IF(INDEX(RawDataRefData,$E1315,0)&gt;0,INDEX(RawDataRefData,$E1315,0)),"")),"")</f>
        <v>2</v>
      </c>
      <c r="AK1315" s="101">
        <f t="array" ref="AK1315">IF($AI1315,QUARTILE(IF(G2SelectionMask="x",IF(INDEX(RawDataRefData,$E1315,0)&gt;0,INDEX(RawDataRefData,$E1315,0)),""),1),"")</f>
        <v>1</v>
      </c>
      <c r="AL1315" s="101">
        <f t="array" ref="AL1315">IF($AI1315,QUARTILE(IF(G2SelectionMask="x",IF(INDEX(RawDataRefData,$E1315,0)&gt;0,INDEX(RawDataRefData,$E1315,0)),""),3),"")</f>
        <v>3</v>
      </c>
      <c r="AM1315" s="101">
        <f t="array" ref="AM1315">IF($AI1315,MIN(IF(G2SelectionMask="x",IF(INDEX(RawDataRefData,$E1315,0)&gt;0,INDEX(RawDataRefData,$E1315,0)),"")),"")</f>
        <v>1</v>
      </c>
      <c r="AN1315" s="101">
        <f t="array" ref="AN1315">IF($AI1315,MAX(IF(G2SelectionMask="x",IF(INDEX(RawDataRefData,$E1315,0)&gt;0,INDEX(RawDataRefData,$E1315,0)),"")),"")</f>
        <v>4</v>
      </c>
      <c r="AO1315" s="101">
        <f t="shared" si="494"/>
        <v>2.1818181818181817</v>
      </c>
      <c r="AP1315" s="101">
        <f t="array" ref="AP1315">IF($AI1315,STDEVA(IF(G2SelectionMask="x",IF(INDEX(RawDataRefData,$E1315,0)&gt;0,INDEX(RawDataRefData,$E1315,0)),"")),"")</f>
        <v>1.2504544628399561</v>
      </c>
      <c r="AQ1315" s="100" t="b">
        <f t="shared" si="495"/>
        <v>0</v>
      </c>
      <c r="AR1315" s="100" t="str">
        <f t="array" ref="AR1315">IF($AQ1315,MEDIAN(IF(G3SelectionMask="x",IF(INDEX(RawDataRefData,$E1315,0)&gt;0,INDEX(RawDataRefData,$E1315,0)),"")),"")</f>
        <v/>
      </c>
      <c r="AS1315" s="100" t="str">
        <f t="array" ref="AS1315">IF($AQ1315,QUARTILE(IF(G3SelectionMask="x",IF(INDEX(RawDataRefData,$E1315,0)&gt;0,INDEX(RawDataRefData,$E1315,0)),""),1),"")</f>
        <v/>
      </c>
      <c r="AT1315" s="100" t="str">
        <f t="array" ref="AT1315">IF($AQ1315,QUARTILE(IF(G3SelectionMask="x",IF(INDEX(RawDataRefData,$E1315,0)&gt;0,INDEX(RawDataRefData,$E1315,0)),""),3),"")</f>
        <v/>
      </c>
      <c r="AU1315" s="100" t="str">
        <f t="array" ref="AU1315">IF($AQ1315,MIN(IF(G3SelectionMask="x",IF(INDEX(RawDataRefData,$E1315,0)&gt;0,INDEX(RawDataRefData,$E1315,0)),"")),"")</f>
        <v/>
      </c>
      <c r="AV1315" s="100" t="str">
        <f t="array" ref="AV1315">IF($AQ1315,MAX(IF(G3SelectionMask="x",IF(INDEX(RawDataRefData,$E1315,0)&gt;0,INDEX(RawDataRefData,$E1315,0)),"")),"")</f>
        <v/>
      </c>
      <c r="AW1315" s="100" t="str">
        <f t="shared" si="496"/>
        <v/>
      </c>
      <c r="AX1315" s="100" t="str">
        <f t="array" ref="AX1315">IF($AQ1315,STDEVA(IF(G3SelectionMask="x",IF(INDEX(RawDataRefData,$E1315,0)&gt;0,INDEX(RawDataRefData,$E1315,0)),"")),"")</f>
        <v/>
      </c>
      <c r="AY1315" s="101" t="b">
        <f t="shared" si="497"/>
        <v>0</v>
      </c>
      <c r="AZ1315" s="101" t="str">
        <f t="array" ref="AZ1315">IF($AY1315,MEDIAN(IF(G4SelectionMask="x",IF(INDEX(RawDataRefData,$E1315,0)&gt;0,INDEX(RawDataRefData,$E1315,0)),"")),"")</f>
        <v/>
      </c>
      <c r="BA1315" s="101" t="str">
        <f t="array" ref="BA1315">IF($AY1315,QUARTILE(IF(G4SelectionMask="x",IF(INDEX(RawDataRefData,$E1315,0)&gt;0,INDEX(RawDataRefData,$E1315,0)),""),1),"")</f>
        <v/>
      </c>
      <c r="BB1315" s="101" t="str">
        <f t="array" ref="BB1315">IF($AY1315,QUARTILE(IF(G4SelectionMask="x",IF(INDEX(RawDataRefData,$E1315,0)&gt;0,INDEX(RawDataRefData,$E1315,0)),""),3),"")</f>
        <v/>
      </c>
      <c r="BC1315" s="101" t="str">
        <f t="array" ref="BC1315">IF($AY1315,MIN(IF(G4SelectionMask="x",IF(INDEX(RawDataRefData,$E1315,0)&gt;0,INDEX(RawDataRefData,$E1315,0)),"")),"")</f>
        <v/>
      </c>
      <c r="BD1315" s="101" t="str">
        <f t="array" ref="BD1315">IF($AY1315,MAX(IF(G4SelectionMask="x",IF(INDEX(RawDataRefData,$E1315,0)&gt;0,INDEX(RawDataRefData,$E1315,0)),"")),"")</f>
        <v/>
      </c>
      <c r="BE1315" s="101" t="str">
        <f t="shared" si="498"/>
        <v/>
      </c>
      <c r="BF1315" s="101" t="str">
        <f t="array" ref="BF1315">IF($AY1315,STDEVA(IF(G4SelectionMask="x",IF(INDEX(RawDataRefData,$E1315,0)&gt;0,INDEX(RawDataRefData,$E1315,0)),"")),"")</f>
        <v/>
      </c>
      <c r="BG1315" s="100" t="b">
        <f t="shared" si="499"/>
        <v>0</v>
      </c>
      <c r="BH1315" s="100" t="str">
        <f t="array" ref="BH1315">IF($BG1315,MEDIAN(IF(G5SelectionMask="x",IF(INDEX(RawDataRefData,$E1315,0)&gt;0,INDEX(RawDataRefData,$E1315,0)),"")),"")</f>
        <v/>
      </c>
      <c r="BI1315" s="100" t="str">
        <f t="array" ref="BI1315">IF($BG1315,QUARTILE(IF(G5SelectionMask="x",IF(INDEX(RawDataRefData,$E1315,0)&gt;0,INDEX(RawDataRefData,$E1315,0)),""),1),"")</f>
        <v/>
      </c>
      <c r="BJ1315" s="100" t="str">
        <f t="array" ref="BJ1315">IF($BG1315,QUARTILE(IF(G5SelectionMask="x",IF(INDEX(RawDataRefData,$E1315,0)&gt;0,INDEX(RawDataRefData,$E1315,0)),""),3),"")</f>
        <v/>
      </c>
      <c r="BK1315" s="100" t="str">
        <f t="array" ref="BK1315">IF($BG1315,MIN(IF(G5SelectionMask="x",IF(INDEX(RawDataRefData,$E1315,0)&gt;0,INDEX(RawDataRefData,$E1315,0)),"")),"")</f>
        <v/>
      </c>
      <c r="BL1315" s="100" t="str">
        <f t="array" ref="BL1315">IF($BG1315,MAX(IF(G5SelectionMask="x",IF(INDEX(RawDataRefData,$E1315,0)&gt;0,INDEX(RawDataRefData,$E1315,0)),"")),"")</f>
        <v/>
      </c>
      <c r="BM1315" s="100" t="str">
        <f t="shared" si="500"/>
        <v/>
      </c>
      <c r="BN1315" s="103" t="str">
        <f t="array" ref="BN1315">IF($BG1315,STDEVA(IF(G5SelectionMask="x",IF(INDEX(RawDataRefData,$E1315,0)&gt;0,INDEX(RawDataRefData,$E1315,0)),"")),"")</f>
        <v/>
      </c>
      <c r="BO1315" s="104"/>
      <c r="BP1315" s="106">
        <v>4</v>
      </c>
      <c r="BQ1315" s="106">
        <v>4</v>
      </c>
      <c r="BR1315" s="106">
        <v>1</v>
      </c>
      <c r="BS1315" s="106">
        <v>3</v>
      </c>
      <c r="BT1315" s="106">
        <v>1</v>
      </c>
      <c r="BU1315" s="106">
        <v>4</v>
      </c>
      <c r="BV1315" s="106">
        <v>1</v>
      </c>
      <c r="BW1315" s="106">
        <v>1</v>
      </c>
      <c r="BX1315" s="106">
        <v>3</v>
      </c>
      <c r="BY1315" s="106">
        <v>2</v>
      </c>
      <c r="BZ1315" s="106">
        <v>1</v>
      </c>
      <c r="CA1315" s="106">
        <v>2</v>
      </c>
      <c r="CB1315" s="106">
        <v>1</v>
      </c>
      <c r="CC1315" s="106">
        <v>3</v>
      </c>
      <c r="CD1315" s="106">
        <v>3</v>
      </c>
    </row>
    <row r="1316" spans="1:82" hidden="1" x14ac:dyDescent="0.2">
      <c r="A1316" s="33" t="e">
        <f t="shared" si="477"/>
        <v>#NAME?</v>
      </c>
      <c r="B1316" s="218"/>
      <c r="C1316" s="215"/>
      <c r="D1316" s="227"/>
      <c r="E1316" s="72">
        <f t="shared" si="493"/>
        <v>1307</v>
      </c>
      <c r="F1316" s="9" t="s">
        <v>1576</v>
      </c>
      <c r="H1316" s="9" t="s">
        <v>1213</v>
      </c>
      <c r="I1316" s="9" t="s">
        <v>1548</v>
      </c>
      <c r="K1316" s="100">
        <f t="shared" si="478"/>
        <v>1</v>
      </c>
      <c r="L1316" s="100"/>
      <c r="M1316" s="100"/>
      <c r="N1316" s="100"/>
      <c r="O1316" s="100"/>
      <c r="P1316" s="101">
        <f t="shared" si="479"/>
        <v>1</v>
      </c>
      <c r="Q1316" s="102">
        <f t="shared" si="480"/>
        <v>2</v>
      </c>
      <c r="R1316" s="102">
        <f t="shared" si="481"/>
        <v>4</v>
      </c>
      <c r="S1316" s="102">
        <f t="shared" si="482"/>
        <v>2</v>
      </c>
      <c r="T1316" s="102">
        <f t="shared" si="483"/>
        <v>1</v>
      </c>
      <c r="U1316" s="102">
        <f t="shared" si="484"/>
        <v>2</v>
      </c>
      <c r="V1316" s="102">
        <f t="shared" si="485"/>
        <v>1</v>
      </c>
      <c r="W1316" s="102">
        <f t="shared" si="486"/>
        <v>1</v>
      </c>
      <c r="X1316" s="102">
        <f t="shared" si="487"/>
        <v>4</v>
      </c>
      <c r="Y1316" s="102">
        <f t="shared" si="488"/>
        <v>3</v>
      </c>
      <c r="Z1316" s="102">
        <f t="shared" si="489"/>
        <v>1</v>
      </c>
      <c r="AA1316" s="100" t="b">
        <f t="shared" si="490"/>
        <v>1</v>
      </c>
      <c r="AB1316" s="100">
        <f t="array" ref="AB1316">IF($AA1316,MEDIAN(IF(G1SelectionMask="x",IF(INDEX(RawDataRefData,$E1316,0)&gt;0,INDEX(RawDataRefData,$E1316,0)),"")),"")</f>
        <v>2</v>
      </c>
      <c r="AC1316" s="100">
        <f t="array" ref="AC1316">IF($AA1316,QUARTILE(IF(G1SelectionMask="x",IF(INDEX(RawDataRefData,$E1316,0)&gt;0,INDEX(RawDataRefData,$E1316,0)),""),1),"")</f>
        <v>1</v>
      </c>
      <c r="AD1316" s="100">
        <f t="array" ref="AD1316">IF($AA1316,QUARTILE(IF(G1SelectionMask="x",IF(INDEX(RawDataRefData,$E1316,0)&gt;0,INDEX(RawDataRefData,$E1316,0)),""),3),"")</f>
        <v>2.5</v>
      </c>
      <c r="AE1316" s="100">
        <f t="array" ref="AE1316">IF($AA1316,MIN(IF(G1SelectionMask="x",IF(INDEX(RawDataRefData,$E1316,0)&gt;0,INDEX(RawDataRefData,$E1316,0)),"")),"")</f>
        <v>1</v>
      </c>
      <c r="AF1316" s="100">
        <f t="array" ref="AF1316">IF($AA1316,MAX(IF(G1SelectionMask="x",IF(INDEX(RawDataRefData,$E1316,0)&gt;0,INDEX(RawDataRefData,$E1316,0)),"")),"")</f>
        <v>4</v>
      </c>
      <c r="AG1316" s="100">
        <f t="shared" si="491"/>
        <v>2</v>
      </c>
      <c r="AH1316" s="100">
        <f t="array" ref="AH1316">IF($AA1316,STDEVA(IF(G1SelectionMask="x",IF(INDEX(RawDataRefData,$E1316,0)&gt;0,INDEX(RawDataRefData,$E1316,0)),"")),"")</f>
        <v>1.1832159566199232</v>
      </c>
      <c r="AI1316" s="101" t="b">
        <f t="shared" si="492"/>
        <v>1</v>
      </c>
      <c r="AJ1316" s="101">
        <f t="array" ref="AJ1316">IF($AI1316,MEDIAN(IF(G2SelectionMask="x",IF(INDEX(RawDataRefData,$E1316,0)&gt;0,INDEX(RawDataRefData,$E1316,0)),"")),"")</f>
        <v>1</v>
      </c>
      <c r="AK1316" s="101">
        <f t="array" ref="AK1316">IF($AI1316,QUARTILE(IF(G2SelectionMask="x",IF(INDEX(RawDataRefData,$E1316,0)&gt;0,INDEX(RawDataRefData,$E1316,0)),""),1),"")</f>
        <v>1</v>
      </c>
      <c r="AL1316" s="101">
        <f t="array" ref="AL1316">IF($AI1316,QUARTILE(IF(G2SelectionMask="x",IF(INDEX(RawDataRefData,$E1316,0)&gt;0,INDEX(RawDataRefData,$E1316,0)),""),3),"")</f>
        <v>2</v>
      </c>
      <c r="AM1316" s="101">
        <f t="array" ref="AM1316">IF($AI1316,MIN(IF(G2SelectionMask="x",IF(INDEX(RawDataRefData,$E1316,0)&gt;0,INDEX(RawDataRefData,$E1316,0)),"")),"")</f>
        <v>1</v>
      </c>
      <c r="AN1316" s="101">
        <f t="array" ref="AN1316">IF($AI1316,MAX(IF(G2SelectionMask="x",IF(INDEX(RawDataRefData,$E1316,0)&gt;0,INDEX(RawDataRefData,$E1316,0)),"")),"")</f>
        <v>3</v>
      </c>
      <c r="AO1316" s="101">
        <f t="shared" si="494"/>
        <v>1.5454545454545454</v>
      </c>
      <c r="AP1316" s="101">
        <f t="array" ref="AP1316">IF($AI1316,STDEVA(IF(G2SelectionMask="x",IF(INDEX(RawDataRefData,$E1316,0)&gt;0,INDEX(RawDataRefData,$E1316,0)),"")),"")</f>
        <v>0.68755165095232862</v>
      </c>
      <c r="AQ1316" s="100" t="b">
        <f t="shared" si="495"/>
        <v>0</v>
      </c>
      <c r="AR1316" s="100" t="str">
        <f t="array" ref="AR1316">IF($AQ1316,MEDIAN(IF(G3SelectionMask="x",IF(INDEX(RawDataRefData,$E1316,0)&gt;0,INDEX(RawDataRefData,$E1316,0)),"")),"")</f>
        <v/>
      </c>
      <c r="AS1316" s="100" t="str">
        <f t="array" ref="AS1316">IF($AQ1316,QUARTILE(IF(G3SelectionMask="x",IF(INDEX(RawDataRefData,$E1316,0)&gt;0,INDEX(RawDataRefData,$E1316,0)),""),1),"")</f>
        <v/>
      </c>
      <c r="AT1316" s="100" t="str">
        <f t="array" ref="AT1316">IF($AQ1316,QUARTILE(IF(G3SelectionMask="x",IF(INDEX(RawDataRefData,$E1316,0)&gt;0,INDEX(RawDataRefData,$E1316,0)),""),3),"")</f>
        <v/>
      </c>
      <c r="AU1316" s="100" t="str">
        <f t="array" ref="AU1316">IF($AQ1316,MIN(IF(G3SelectionMask="x",IF(INDEX(RawDataRefData,$E1316,0)&gt;0,INDEX(RawDataRefData,$E1316,0)),"")),"")</f>
        <v/>
      </c>
      <c r="AV1316" s="100" t="str">
        <f t="array" ref="AV1316">IF($AQ1316,MAX(IF(G3SelectionMask="x",IF(INDEX(RawDataRefData,$E1316,0)&gt;0,INDEX(RawDataRefData,$E1316,0)),"")),"")</f>
        <v/>
      </c>
      <c r="AW1316" s="100" t="str">
        <f t="shared" si="496"/>
        <v/>
      </c>
      <c r="AX1316" s="100" t="str">
        <f t="array" ref="AX1316">IF($AQ1316,STDEVA(IF(G3SelectionMask="x",IF(INDEX(RawDataRefData,$E1316,0)&gt;0,INDEX(RawDataRefData,$E1316,0)),"")),"")</f>
        <v/>
      </c>
      <c r="AY1316" s="101" t="b">
        <f t="shared" si="497"/>
        <v>0</v>
      </c>
      <c r="AZ1316" s="101" t="str">
        <f t="array" ref="AZ1316">IF($AY1316,MEDIAN(IF(G4SelectionMask="x",IF(INDEX(RawDataRefData,$E1316,0)&gt;0,INDEX(RawDataRefData,$E1316,0)),"")),"")</f>
        <v/>
      </c>
      <c r="BA1316" s="101" t="str">
        <f t="array" ref="BA1316">IF($AY1316,QUARTILE(IF(G4SelectionMask="x",IF(INDEX(RawDataRefData,$E1316,0)&gt;0,INDEX(RawDataRefData,$E1316,0)),""),1),"")</f>
        <v/>
      </c>
      <c r="BB1316" s="101" t="str">
        <f t="array" ref="BB1316">IF($AY1316,QUARTILE(IF(G4SelectionMask="x",IF(INDEX(RawDataRefData,$E1316,0)&gt;0,INDEX(RawDataRefData,$E1316,0)),""),3),"")</f>
        <v/>
      </c>
      <c r="BC1316" s="101" t="str">
        <f t="array" ref="BC1316">IF($AY1316,MIN(IF(G4SelectionMask="x",IF(INDEX(RawDataRefData,$E1316,0)&gt;0,INDEX(RawDataRefData,$E1316,0)),"")),"")</f>
        <v/>
      </c>
      <c r="BD1316" s="101" t="str">
        <f t="array" ref="BD1316">IF($AY1316,MAX(IF(G4SelectionMask="x",IF(INDEX(RawDataRefData,$E1316,0)&gt;0,INDEX(RawDataRefData,$E1316,0)),"")),"")</f>
        <v/>
      </c>
      <c r="BE1316" s="101" t="str">
        <f t="shared" si="498"/>
        <v/>
      </c>
      <c r="BF1316" s="101" t="str">
        <f t="array" ref="BF1316">IF($AY1316,STDEVA(IF(G4SelectionMask="x",IF(INDEX(RawDataRefData,$E1316,0)&gt;0,INDEX(RawDataRefData,$E1316,0)),"")),"")</f>
        <v/>
      </c>
      <c r="BG1316" s="100" t="b">
        <f t="shared" si="499"/>
        <v>0</v>
      </c>
      <c r="BH1316" s="100" t="str">
        <f t="array" ref="BH1316">IF($BG1316,MEDIAN(IF(G5SelectionMask="x",IF(INDEX(RawDataRefData,$E1316,0)&gt;0,INDEX(RawDataRefData,$E1316,0)),"")),"")</f>
        <v/>
      </c>
      <c r="BI1316" s="100" t="str">
        <f t="array" ref="BI1316">IF($BG1316,QUARTILE(IF(G5SelectionMask="x",IF(INDEX(RawDataRefData,$E1316,0)&gt;0,INDEX(RawDataRefData,$E1316,0)),""),1),"")</f>
        <v/>
      </c>
      <c r="BJ1316" s="100" t="str">
        <f t="array" ref="BJ1316">IF($BG1316,QUARTILE(IF(G5SelectionMask="x",IF(INDEX(RawDataRefData,$E1316,0)&gt;0,INDEX(RawDataRefData,$E1316,0)),""),3),"")</f>
        <v/>
      </c>
      <c r="BK1316" s="100" t="str">
        <f t="array" ref="BK1316">IF($BG1316,MIN(IF(G5SelectionMask="x",IF(INDEX(RawDataRefData,$E1316,0)&gt;0,INDEX(RawDataRefData,$E1316,0)),"")),"")</f>
        <v/>
      </c>
      <c r="BL1316" s="100" t="str">
        <f t="array" ref="BL1316">IF($BG1316,MAX(IF(G5SelectionMask="x",IF(INDEX(RawDataRefData,$E1316,0)&gt;0,INDEX(RawDataRefData,$E1316,0)),"")),"")</f>
        <v/>
      </c>
      <c r="BM1316" s="100" t="str">
        <f t="shared" si="500"/>
        <v/>
      </c>
      <c r="BN1316" s="103" t="str">
        <f t="array" ref="BN1316">IF($BG1316,STDEVA(IF(G5SelectionMask="x",IF(INDEX(RawDataRefData,$E1316,0)&gt;0,INDEX(RawDataRefData,$E1316,0)),"")),"")</f>
        <v/>
      </c>
      <c r="BO1316" s="104"/>
      <c r="BP1316" s="106">
        <v>1</v>
      </c>
      <c r="BQ1316" s="106">
        <v>1</v>
      </c>
      <c r="BR1316" s="106">
        <v>2</v>
      </c>
      <c r="BS1316" s="106">
        <v>4</v>
      </c>
      <c r="BT1316" s="106">
        <v>2</v>
      </c>
      <c r="BU1316" s="106">
        <v>1</v>
      </c>
      <c r="BV1316" s="106">
        <v>2</v>
      </c>
      <c r="BW1316" s="106">
        <v>1</v>
      </c>
      <c r="BX1316" s="106">
        <v>1</v>
      </c>
      <c r="BY1316" s="106">
        <v>4</v>
      </c>
      <c r="BZ1316" s="106">
        <v>3</v>
      </c>
      <c r="CA1316" s="106">
        <v>1</v>
      </c>
      <c r="CB1316" s="106">
        <v>2</v>
      </c>
      <c r="CC1316" s="106">
        <v>1</v>
      </c>
      <c r="CD1316" s="106">
        <v>2</v>
      </c>
    </row>
    <row r="1317" spans="1:82" hidden="1" x14ac:dyDescent="0.2">
      <c r="A1317" s="33" t="e">
        <f t="shared" si="477"/>
        <v>#NAME?</v>
      </c>
      <c r="B1317" s="218"/>
      <c r="C1317" s="215"/>
      <c r="D1317" s="227"/>
      <c r="E1317" s="72">
        <f t="shared" si="493"/>
        <v>1308</v>
      </c>
      <c r="F1317" s="9" t="s">
        <v>1577</v>
      </c>
      <c r="H1317" s="9" t="s">
        <v>1213</v>
      </c>
      <c r="I1317" s="9" t="s">
        <v>1548</v>
      </c>
      <c r="K1317" s="100">
        <f t="shared" si="478"/>
        <v>4</v>
      </c>
      <c r="L1317" s="100"/>
      <c r="M1317" s="100"/>
      <c r="N1317" s="100"/>
      <c r="O1317" s="100"/>
      <c r="P1317" s="101">
        <f t="shared" si="479"/>
        <v>4</v>
      </c>
      <c r="Q1317" s="102">
        <f t="shared" si="480"/>
        <v>4</v>
      </c>
      <c r="R1317" s="102">
        <f t="shared" si="481"/>
        <v>2</v>
      </c>
      <c r="S1317" s="102">
        <f t="shared" si="482"/>
        <v>2</v>
      </c>
      <c r="T1317" s="102">
        <f t="shared" si="483"/>
        <v>3</v>
      </c>
      <c r="U1317" s="102">
        <f t="shared" si="484"/>
        <v>4</v>
      </c>
      <c r="V1317" s="102">
        <f t="shared" si="485"/>
        <v>1</v>
      </c>
      <c r="W1317" s="102">
        <f t="shared" si="486"/>
        <v>3</v>
      </c>
      <c r="X1317" s="102">
        <f t="shared" si="487"/>
        <v>4</v>
      </c>
      <c r="Y1317" s="102">
        <f t="shared" si="488"/>
        <v>3</v>
      </c>
      <c r="Z1317" s="102">
        <f t="shared" si="489"/>
        <v>3</v>
      </c>
      <c r="AA1317" s="100" t="b">
        <f t="shared" si="490"/>
        <v>1</v>
      </c>
      <c r="AB1317" s="100">
        <f t="array" ref="AB1317">IF($AA1317,MEDIAN(IF(G1SelectionMask="x",IF(INDEX(RawDataRefData,$E1317,0)&gt;0,INDEX(RawDataRefData,$E1317,0)),"")),"")</f>
        <v>3</v>
      </c>
      <c r="AC1317" s="100">
        <f t="array" ref="AC1317">IF($AA1317,QUARTILE(IF(G1SelectionMask="x",IF(INDEX(RawDataRefData,$E1317,0)&gt;0,INDEX(RawDataRefData,$E1317,0)),""),1),"")</f>
        <v>2.5</v>
      </c>
      <c r="AD1317" s="100">
        <f t="array" ref="AD1317">IF($AA1317,QUARTILE(IF(G1SelectionMask="x",IF(INDEX(RawDataRefData,$E1317,0)&gt;0,INDEX(RawDataRefData,$E1317,0)),""),3),"")</f>
        <v>4</v>
      </c>
      <c r="AE1317" s="100">
        <f t="array" ref="AE1317">IF($AA1317,MIN(IF(G1SelectionMask="x",IF(INDEX(RawDataRefData,$E1317,0)&gt;0,INDEX(RawDataRefData,$E1317,0)),"")),"")</f>
        <v>1</v>
      </c>
      <c r="AF1317" s="100">
        <f t="array" ref="AF1317">IF($AA1317,MAX(IF(G1SelectionMask="x",IF(INDEX(RawDataRefData,$E1317,0)&gt;0,INDEX(RawDataRefData,$E1317,0)),"")),"")</f>
        <v>4</v>
      </c>
      <c r="AG1317" s="100">
        <f t="shared" si="491"/>
        <v>3</v>
      </c>
      <c r="AH1317" s="100">
        <f t="array" ref="AH1317">IF($AA1317,STDEVA(IF(G1SelectionMask="x",IF(INDEX(RawDataRefData,$E1317,0)&gt;0,INDEX(RawDataRefData,$E1317,0)),"")),"")</f>
        <v>1</v>
      </c>
      <c r="AI1317" s="101" t="b">
        <f t="shared" si="492"/>
        <v>1</v>
      </c>
      <c r="AJ1317" s="101">
        <f t="array" ref="AJ1317">IF($AI1317,MEDIAN(IF(G2SelectionMask="x",IF(INDEX(RawDataRefData,$E1317,0)&gt;0,INDEX(RawDataRefData,$E1317,0)),"")),"")</f>
        <v>3</v>
      </c>
      <c r="AK1317" s="101">
        <f t="array" ref="AK1317">IF($AI1317,QUARTILE(IF(G2SelectionMask="x",IF(INDEX(RawDataRefData,$E1317,0)&gt;0,INDEX(RawDataRefData,$E1317,0)),""),1),"")</f>
        <v>2</v>
      </c>
      <c r="AL1317" s="101">
        <f t="array" ref="AL1317">IF($AI1317,QUARTILE(IF(G2SelectionMask="x",IF(INDEX(RawDataRefData,$E1317,0)&gt;0,INDEX(RawDataRefData,$E1317,0)),""),3),"")</f>
        <v>3.5</v>
      </c>
      <c r="AM1317" s="101">
        <f t="array" ref="AM1317">IF($AI1317,MIN(IF(G2SelectionMask="x",IF(INDEX(RawDataRefData,$E1317,0)&gt;0,INDEX(RawDataRefData,$E1317,0)),"")),"")</f>
        <v>1</v>
      </c>
      <c r="AN1317" s="101">
        <f t="array" ref="AN1317">IF($AI1317,MAX(IF(G2SelectionMask="x",IF(INDEX(RawDataRefData,$E1317,0)&gt;0,INDEX(RawDataRefData,$E1317,0)),"")),"")</f>
        <v>4</v>
      </c>
      <c r="AO1317" s="101">
        <f t="shared" si="494"/>
        <v>2.7272727272727271</v>
      </c>
      <c r="AP1317" s="101">
        <f t="array" ref="AP1317">IF($AI1317,STDEVA(IF(G2SelectionMask="x",IF(INDEX(RawDataRefData,$E1317,0)&gt;0,INDEX(RawDataRefData,$E1317,0)),"")),"")</f>
        <v>1.1037127426019049</v>
      </c>
      <c r="AQ1317" s="100" t="b">
        <f t="shared" si="495"/>
        <v>0</v>
      </c>
      <c r="AR1317" s="100" t="str">
        <f t="array" ref="AR1317">IF($AQ1317,MEDIAN(IF(G3SelectionMask="x",IF(INDEX(RawDataRefData,$E1317,0)&gt;0,INDEX(RawDataRefData,$E1317,0)),"")),"")</f>
        <v/>
      </c>
      <c r="AS1317" s="100" t="str">
        <f t="array" ref="AS1317">IF($AQ1317,QUARTILE(IF(G3SelectionMask="x",IF(INDEX(RawDataRefData,$E1317,0)&gt;0,INDEX(RawDataRefData,$E1317,0)),""),1),"")</f>
        <v/>
      </c>
      <c r="AT1317" s="100" t="str">
        <f t="array" ref="AT1317">IF($AQ1317,QUARTILE(IF(G3SelectionMask="x",IF(INDEX(RawDataRefData,$E1317,0)&gt;0,INDEX(RawDataRefData,$E1317,0)),""),3),"")</f>
        <v/>
      </c>
      <c r="AU1317" s="100" t="str">
        <f t="array" ref="AU1317">IF($AQ1317,MIN(IF(G3SelectionMask="x",IF(INDEX(RawDataRefData,$E1317,0)&gt;0,INDEX(RawDataRefData,$E1317,0)),"")),"")</f>
        <v/>
      </c>
      <c r="AV1317" s="100" t="str">
        <f t="array" ref="AV1317">IF($AQ1317,MAX(IF(G3SelectionMask="x",IF(INDEX(RawDataRefData,$E1317,0)&gt;0,INDEX(RawDataRefData,$E1317,0)),"")),"")</f>
        <v/>
      </c>
      <c r="AW1317" s="100" t="str">
        <f t="shared" si="496"/>
        <v/>
      </c>
      <c r="AX1317" s="100" t="str">
        <f t="array" ref="AX1317">IF($AQ1317,STDEVA(IF(G3SelectionMask="x",IF(INDEX(RawDataRefData,$E1317,0)&gt;0,INDEX(RawDataRefData,$E1317,0)),"")),"")</f>
        <v/>
      </c>
      <c r="AY1317" s="101" t="b">
        <f t="shared" si="497"/>
        <v>0</v>
      </c>
      <c r="AZ1317" s="101" t="str">
        <f t="array" ref="AZ1317">IF($AY1317,MEDIAN(IF(G4SelectionMask="x",IF(INDEX(RawDataRefData,$E1317,0)&gt;0,INDEX(RawDataRefData,$E1317,0)),"")),"")</f>
        <v/>
      </c>
      <c r="BA1317" s="101" t="str">
        <f t="array" ref="BA1317">IF($AY1317,QUARTILE(IF(G4SelectionMask="x",IF(INDEX(RawDataRefData,$E1317,0)&gt;0,INDEX(RawDataRefData,$E1317,0)),""),1),"")</f>
        <v/>
      </c>
      <c r="BB1317" s="101" t="str">
        <f t="array" ref="BB1317">IF($AY1317,QUARTILE(IF(G4SelectionMask="x",IF(INDEX(RawDataRefData,$E1317,0)&gt;0,INDEX(RawDataRefData,$E1317,0)),""),3),"")</f>
        <v/>
      </c>
      <c r="BC1317" s="101" t="str">
        <f t="array" ref="BC1317">IF($AY1317,MIN(IF(G4SelectionMask="x",IF(INDEX(RawDataRefData,$E1317,0)&gt;0,INDEX(RawDataRefData,$E1317,0)),"")),"")</f>
        <v/>
      </c>
      <c r="BD1317" s="101" t="str">
        <f t="array" ref="BD1317">IF($AY1317,MAX(IF(G4SelectionMask="x",IF(INDEX(RawDataRefData,$E1317,0)&gt;0,INDEX(RawDataRefData,$E1317,0)),"")),"")</f>
        <v/>
      </c>
      <c r="BE1317" s="101" t="str">
        <f t="shared" si="498"/>
        <v/>
      </c>
      <c r="BF1317" s="101" t="str">
        <f t="array" ref="BF1317">IF($AY1317,STDEVA(IF(G4SelectionMask="x",IF(INDEX(RawDataRefData,$E1317,0)&gt;0,INDEX(RawDataRefData,$E1317,0)),"")),"")</f>
        <v/>
      </c>
      <c r="BG1317" s="100" t="b">
        <f t="shared" si="499"/>
        <v>0</v>
      </c>
      <c r="BH1317" s="100" t="str">
        <f t="array" ref="BH1317">IF($BG1317,MEDIAN(IF(G5SelectionMask="x",IF(INDEX(RawDataRefData,$E1317,0)&gt;0,INDEX(RawDataRefData,$E1317,0)),"")),"")</f>
        <v/>
      </c>
      <c r="BI1317" s="100" t="str">
        <f t="array" ref="BI1317">IF($BG1317,QUARTILE(IF(G5SelectionMask="x",IF(INDEX(RawDataRefData,$E1317,0)&gt;0,INDEX(RawDataRefData,$E1317,0)),""),1),"")</f>
        <v/>
      </c>
      <c r="BJ1317" s="100" t="str">
        <f t="array" ref="BJ1317">IF($BG1317,QUARTILE(IF(G5SelectionMask="x",IF(INDEX(RawDataRefData,$E1317,0)&gt;0,INDEX(RawDataRefData,$E1317,0)),""),3),"")</f>
        <v/>
      </c>
      <c r="BK1317" s="100" t="str">
        <f t="array" ref="BK1317">IF($BG1317,MIN(IF(G5SelectionMask="x",IF(INDEX(RawDataRefData,$E1317,0)&gt;0,INDEX(RawDataRefData,$E1317,0)),"")),"")</f>
        <v/>
      </c>
      <c r="BL1317" s="100" t="str">
        <f t="array" ref="BL1317">IF($BG1317,MAX(IF(G5SelectionMask="x",IF(INDEX(RawDataRefData,$E1317,0)&gt;0,INDEX(RawDataRefData,$E1317,0)),"")),"")</f>
        <v/>
      </c>
      <c r="BM1317" s="100" t="str">
        <f t="shared" si="500"/>
        <v/>
      </c>
      <c r="BN1317" s="103" t="str">
        <f t="array" ref="BN1317">IF($BG1317,STDEVA(IF(G5SelectionMask="x",IF(INDEX(RawDataRefData,$E1317,0)&gt;0,INDEX(RawDataRefData,$E1317,0)),"")),"")</f>
        <v/>
      </c>
      <c r="BO1317" s="104"/>
      <c r="BP1317" s="106">
        <v>4</v>
      </c>
      <c r="BQ1317" s="106">
        <v>4</v>
      </c>
      <c r="BR1317" s="106">
        <v>4</v>
      </c>
      <c r="BS1317" s="106">
        <v>2</v>
      </c>
      <c r="BT1317" s="106">
        <v>2</v>
      </c>
      <c r="BU1317" s="106">
        <v>3</v>
      </c>
      <c r="BV1317" s="106">
        <v>4</v>
      </c>
      <c r="BW1317" s="106">
        <v>1</v>
      </c>
      <c r="BX1317" s="106">
        <v>3</v>
      </c>
      <c r="BY1317" s="106">
        <v>4</v>
      </c>
      <c r="BZ1317" s="106">
        <v>3</v>
      </c>
      <c r="CA1317" s="106">
        <v>3</v>
      </c>
      <c r="CB1317" s="106">
        <v>2</v>
      </c>
      <c r="CC1317" s="106">
        <v>1</v>
      </c>
      <c r="CD1317" s="106">
        <v>4</v>
      </c>
    </row>
    <row r="1318" spans="1:82" hidden="1" x14ac:dyDescent="0.2">
      <c r="A1318" s="33" t="e">
        <f t="shared" si="477"/>
        <v>#NAME?</v>
      </c>
      <c r="B1318" s="218"/>
      <c r="C1318" s="215"/>
      <c r="D1318" s="227"/>
      <c r="E1318" s="72">
        <f t="shared" si="493"/>
        <v>1309</v>
      </c>
      <c r="F1318" s="9" t="s">
        <v>1578</v>
      </c>
      <c r="H1318" s="9" t="s">
        <v>1213</v>
      </c>
      <c r="I1318" s="9" t="s">
        <v>1548</v>
      </c>
      <c r="K1318" s="100">
        <f t="shared" si="478"/>
        <v>4</v>
      </c>
      <c r="L1318" s="100"/>
      <c r="M1318" s="100"/>
      <c r="N1318" s="100"/>
      <c r="O1318" s="100"/>
      <c r="P1318" s="101">
        <f t="shared" si="479"/>
        <v>1</v>
      </c>
      <c r="Q1318" s="102">
        <f t="shared" si="480"/>
        <v>4</v>
      </c>
      <c r="R1318" s="102">
        <f t="shared" si="481"/>
        <v>4</v>
      </c>
      <c r="S1318" s="102">
        <f t="shared" si="482"/>
        <v>2</v>
      </c>
      <c r="T1318" s="102">
        <f t="shared" si="483"/>
        <v>4</v>
      </c>
      <c r="U1318" s="102">
        <f t="shared" si="484"/>
        <v>3</v>
      </c>
      <c r="V1318" s="102">
        <f t="shared" si="485"/>
        <v>4</v>
      </c>
      <c r="W1318" s="102">
        <f t="shared" si="486"/>
        <v>2</v>
      </c>
      <c r="X1318" s="102">
        <f t="shared" si="487"/>
        <v>3</v>
      </c>
      <c r="Y1318" s="102">
        <f t="shared" si="488"/>
        <v>2</v>
      </c>
      <c r="Z1318" s="102">
        <f t="shared" si="489"/>
        <v>1</v>
      </c>
      <c r="AA1318" s="100" t="b">
        <f t="shared" si="490"/>
        <v>1</v>
      </c>
      <c r="AB1318" s="100">
        <f t="array" ref="AB1318">IF($AA1318,MEDIAN(IF(G1SelectionMask="x",IF(INDEX(RawDataRefData,$E1318,0)&gt;0,INDEX(RawDataRefData,$E1318,0)),"")),"")</f>
        <v>3</v>
      </c>
      <c r="AC1318" s="100">
        <f t="array" ref="AC1318">IF($AA1318,QUARTILE(IF(G1SelectionMask="x",IF(INDEX(RawDataRefData,$E1318,0)&gt;0,INDEX(RawDataRefData,$E1318,0)),""),1),"")</f>
        <v>2</v>
      </c>
      <c r="AD1318" s="100">
        <f t="array" ref="AD1318">IF($AA1318,QUARTILE(IF(G1SelectionMask="x",IF(INDEX(RawDataRefData,$E1318,0)&gt;0,INDEX(RawDataRefData,$E1318,0)),""),3),"")</f>
        <v>4</v>
      </c>
      <c r="AE1318" s="100">
        <f t="array" ref="AE1318">IF($AA1318,MIN(IF(G1SelectionMask="x",IF(INDEX(RawDataRefData,$E1318,0)&gt;0,INDEX(RawDataRefData,$E1318,0)),"")),"")</f>
        <v>1</v>
      </c>
      <c r="AF1318" s="100">
        <f t="array" ref="AF1318">IF($AA1318,MAX(IF(G1SelectionMask="x",IF(INDEX(RawDataRefData,$E1318,0)&gt;0,INDEX(RawDataRefData,$E1318,0)),"")),"")</f>
        <v>4</v>
      </c>
      <c r="AG1318" s="100">
        <f t="shared" si="491"/>
        <v>2.7272727272727271</v>
      </c>
      <c r="AH1318" s="100">
        <f t="array" ref="AH1318">IF($AA1318,STDEVA(IF(G1SelectionMask="x",IF(INDEX(RawDataRefData,$E1318,0)&gt;0,INDEX(RawDataRefData,$E1318,0)),"")),"")</f>
        <v>1.1908743922772957</v>
      </c>
      <c r="AI1318" s="101" t="b">
        <f t="shared" si="492"/>
        <v>1</v>
      </c>
      <c r="AJ1318" s="101">
        <f t="array" ref="AJ1318">IF($AI1318,MEDIAN(IF(G2SelectionMask="x",IF(INDEX(RawDataRefData,$E1318,0)&gt;0,INDEX(RawDataRefData,$E1318,0)),"")),"")</f>
        <v>2</v>
      </c>
      <c r="AK1318" s="101">
        <f t="array" ref="AK1318">IF($AI1318,QUARTILE(IF(G2SelectionMask="x",IF(INDEX(RawDataRefData,$E1318,0)&gt;0,INDEX(RawDataRefData,$E1318,0)),""),1),"")</f>
        <v>1.5</v>
      </c>
      <c r="AL1318" s="101">
        <f t="array" ref="AL1318">IF($AI1318,QUARTILE(IF(G2SelectionMask="x",IF(INDEX(RawDataRefData,$E1318,0)&gt;0,INDEX(RawDataRefData,$E1318,0)),""),3),"")</f>
        <v>3.5</v>
      </c>
      <c r="AM1318" s="101">
        <f t="array" ref="AM1318">IF($AI1318,MIN(IF(G2SelectionMask="x",IF(INDEX(RawDataRefData,$E1318,0)&gt;0,INDEX(RawDataRefData,$E1318,0)),"")),"")</f>
        <v>1</v>
      </c>
      <c r="AN1318" s="101">
        <f t="array" ref="AN1318">IF($AI1318,MAX(IF(G2SelectionMask="x",IF(INDEX(RawDataRefData,$E1318,0)&gt;0,INDEX(RawDataRefData,$E1318,0)),"")),"")</f>
        <v>4</v>
      </c>
      <c r="AO1318" s="101">
        <f t="shared" si="494"/>
        <v>2.3636363636363638</v>
      </c>
      <c r="AP1318" s="101">
        <f t="array" ref="AP1318">IF($AI1318,STDEVA(IF(G2SelectionMask="x",IF(INDEX(RawDataRefData,$E1318,0)&gt;0,INDEX(RawDataRefData,$E1318,0)),"")),"")</f>
        <v>1.2060453783110545</v>
      </c>
      <c r="AQ1318" s="100" t="b">
        <f t="shared" si="495"/>
        <v>0</v>
      </c>
      <c r="AR1318" s="100" t="str">
        <f t="array" ref="AR1318">IF($AQ1318,MEDIAN(IF(G3SelectionMask="x",IF(INDEX(RawDataRefData,$E1318,0)&gt;0,INDEX(RawDataRefData,$E1318,0)),"")),"")</f>
        <v/>
      </c>
      <c r="AS1318" s="100" t="str">
        <f t="array" ref="AS1318">IF($AQ1318,QUARTILE(IF(G3SelectionMask="x",IF(INDEX(RawDataRefData,$E1318,0)&gt;0,INDEX(RawDataRefData,$E1318,0)),""),1),"")</f>
        <v/>
      </c>
      <c r="AT1318" s="100" t="str">
        <f t="array" ref="AT1318">IF($AQ1318,QUARTILE(IF(G3SelectionMask="x",IF(INDEX(RawDataRefData,$E1318,0)&gt;0,INDEX(RawDataRefData,$E1318,0)),""),3),"")</f>
        <v/>
      </c>
      <c r="AU1318" s="100" t="str">
        <f t="array" ref="AU1318">IF($AQ1318,MIN(IF(G3SelectionMask="x",IF(INDEX(RawDataRefData,$E1318,0)&gt;0,INDEX(RawDataRefData,$E1318,0)),"")),"")</f>
        <v/>
      </c>
      <c r="AV1318" s="100" t="str">
        <f t="array" ref="AV1318">IF($AQ1318,MAX(IF(G3SelectionMask="x",IF(INDEX(RawDataRefData,$E1318,0)&gt;0,INDEX(RawDataRefData,$E1318,0)),"")),"")</f>
        <v/>
      </c>
      <c r="AW1318" s="100" t="str">
        <f t="shared" si="496"/>
        <v/>
      </c>
      <c r="AX1318" s="100" t="str">
        <f t="array" ref="AX1318">IF($AQ1318,STDEVA(IF(G3SelectionMask="x",IF(INDEX(RawDataRefData,$E1318,0)&gt;0,INDEX(RawDataRefData,$E1318,0)),"")),"")</f>
        <v/>
      </c>
      <c r="AY1318" s="101" t="b">
        <f t="shared" si="497"/>
        <v>0</v>
      </c>
      <c r="AZ1318" s="101" t="str">
        <f t="array" ref="AZ1318">IF($AY1318,MEDIAN(IF(G4SelectionMask="x",IF(INDEX(RawDataRefData,$E1318,0)&gt;0,INDEX(RawDataRefData,$E1318,0)),"")),"")</f>
        <v/>
      </c>
      <c r="BA1318" s="101" t="str">
        <f t="array" ref="BA1318">IF($AY1318,QUARTILE(IF(G4SelectionMask="x",IF(INDEX(RawDataRefData,$E1318,0)&gt;0,INDEX(RawDataRefData,$E1318,0)),""),1),"")</f>
        <v/>
      </c>
      <c r="BB1318" s="101" t="str">
        <f t="array" ref="BB1318">IF($AY1318,QUARTILE(IF(G4SelectionMask="x",IF(INDEX(RawDataRefData,$E1318,0)&gt;0,INDEX(RawDataRefData,$E1318,0)),""),3),"")</f>
        <v/>
      </c>
      <c r="BC1318" s="101" t="str">
        <f t="array" ref="BC1318">IF($AY1318,MIN(IF(G4SelectionMask="x",IF(INDEX(RawDataRefData,$E1318,0)&gt;0,INDEX(RawDataRefData,$E1318,0)),"")),"")</f>
        <v/>
      </c>
      <c r="BD1318" s="101" t="str">
        <f t="array" ref="BD1318">IF($AY1318,MAX(IF(G4SelectionMask="x",IF(INDEX(RawDataRefData,$E1318,0)&gt;0,INDEX(RawDataRefData,$E1318,0)),"")),"")</f>
        <v/>
      </c>
      <c r="BE1318" s="101" t="str">
        <f t="shared" si="498"/>
        <v/>
      </c>
      <c r="BF1318" s="101" t="str">
        <f t="array" ref="BF1318">IF($AY1318,STDEVA(IF(G4SelectionMask="x",IF(INDEX(RawDataRefData,$E1318,0)&gt;0,INDEX(RawDataRefData,$E1318,0)),"")),"")</f>
        <v/>
      </c>
      <c r="BG1318" s="100" t="b">
        <f t="shared" si="499"/>
        <v>0</v>
      </c>
      <c r="BH1318" s="100" t="str">
        <f t="array" ref="BH1318">IF($BG1318,MEDIAN(IF(G5SelectionMask="x",IF(INDEX(RawDataRefData,$E1318,0)&gt;0,INDEX(RawDataRefData,$E1318,0)),"")),"")</f>
        <v/>
      </c>
      <c r="BI1318" s="100" t="str">
        <f t="array" ref="BI1318">IF($BG1318,QUARTILE(IF(G5SelectionMask="x",IF(INDEX(RawDataRefData,$E1318,0)&gt;0,INDEX(RawDataRefData,$E1318,0)),""),1),"")</f>
        <v/>
      </c>
      <c r="BJ1318" s="100" t="str">
        <f t="array" ref="BJ1318">IF($BG1318,QUARTILE(IF(G5SelectionMask="x",IF(INDEX(RawDataRefData,$E1318,0)&gt;0,INDEX(RawDataRefData,$E1318,0)),""),3),"")</f>
        <v/>
      </c>
      <c r="BK1318" s="100" t="str">
        <f t="array" ref="BK1318">IF($BG1318,MIN(IF(G5SelectionMask="x",IF(INDEX(RawDataRefData,$E1318,0)&gt;0,INDEX(RawDataRefData,$E1318,0)),"")),"")</f>
        <v/>
      </c>
      <c r="BL1318" s="100" t="str">
        <f t="array" ref="BL1318">IF($BG1318,MAX(IF(G5SelectionMask="x",IF(INDEX(RawDataRefData,$E1318,0)&gt;0,INDEX(RawDataRefData,$E1318,0)),"")),"")</f>
        <v/>
      </c>
      <c r="BM1318" s="100" t="str">
        <f t="shared" si="500"/>
        <v/>
      </c>
      <c r="BN1318" s="103" t="str">
        <f t="array" ref="BN1318">IF($BG1318,STDEVA(IF(G5SelectionMask="x",IF(INDEX(RawDataRefData,$E1318,0)&gt;0,INDEX(RawDataRefData,$E1318,0)),"")),"")</f>
        <v/>
      </c>
      <c r="BO1318" s="104"/>
      <c r="BP1318" s="106">
        <v>4</v>
      </c>
      <c r="BQ1318" s="106">
        <v>1</v>
      </c>
      <c r="BR1318" s="106">
        <v>4</v>
      </c>
      <c r="BS1318" s="106">
        <v>4</v>
      </c>
      <c r="BT1318" s="106">
        <v>2</v>
      </c>
      <c r="BU1318" s="106">
        <v>4</v>
      </c>
      <c r="BV1318" s="106">
        <v>3</v>
      </c>
      <c r="BW1318" s="106">
        <v>4</v>
      </c>
      <c r="BX1318" s="106">
        <v>2</v>
      </c>
      <c r="BY1318" s="106">
        <v>3</v>
      </c>
      <c r="BZ1318" s="106">
        <v>2</v>
      </c>
      <c r="CA1318" s="106">
        <v>1</v>
      </c>
      <c r="CB1318" s="106">
        <v>2</v>
      </c>
      <c r="CC1318" s="106">
        <v>3</v>
      </c>
      <c r="CD1318" s="106">
        <v>1</v>
      </c>
    </row>
    <row r="1319" spans="1:82" hidden="1" x14ac:dyDescent="0.2">
      <c r="A1319" s="33" t="e">
        <f t="shared" si="477"/>
        <v>#NAME?</v>
      </c>
      <c r="B1319" s="218"/>
      <c r="C1319" s="215"/>
      <c r="D1319" s="227"/>
      <c r="E1319" s="72">
        <f t="shared" si="493"/>
        <v>1310</v>
      </c>
      <c r="F1319" s="9" t="s">
        <v>1579</v>
      </c>
      <c r="H1319" s="9" t="s">
        <v>1213</v>
      </c>
      <c r="I1319" s="9" t="s">
        <v>1548</v>
      </c>
      <c r="K1319" s="100">
        <f t="shared" si="478"/>
        <v>3</v>
      </c>
      <c r="L1319" s="100"/>
      <c r="M1319" s="100"/>
      <c r="N1319" s="100"/>
      <c r="O1319" s="100"/>
      <c r="P1319" s="101">
        <f t="shared" si="479"/>
        <v>1</v>
      </c>
      <c r="Q1319" s="102">
        <f t="shared" si="480"/>
        <v>4</v>
      </c>
      <c r="R1319" s="102">
        <f t="shared" si="481"/>
        <v>4</v>
      </c>
      <c r="S1319" s="102">
        <f t="shared" si="482"/>
        <v>4</v>
      </c>
      <c r="T1319" s="102">
        <f t="shared" si="483"/>
        <v>3</v>
      </c>
      <c r="U1319" s="102">
        <f t="shared" si="484"/>
        <v>2</v>
      </c>
      <c r="V1319" s="102">
        <f t="shared" si="485"/>
        <v>3</v>
      </c>
      <c r="W1319" s="102">
        <f t="shared" si="486"/>
        <v>2</v>
      </c>
      <c r="X1319" s="102">
        <f t="shared" si="487"/>
        <v>3</v>
      </c>
      <c r="Y1319" s="102">
        <f t="shared" si="488"/>
        <v>2</v>
      </c>
      <c r="Z1319" s="102">
        <f t="shared" si="489"/>
        <v>4</v>
      </c>
      <c r="AA1319" s="100" t="b">
        <f t="shared" si="490"/>
        <v>1</v>
      </c>
      <c r="AB1319" s="100">
        <f t="array" ref="AB1319">IF($AA1319,MEDIAN(IF(G1SelectionMask="x",IF(INDEX(RawDataRefData,$E1319,0)&gt;0,INDEX(RawDataRefData,$E1319,0)),"")),"")</f>
        <v>3</v>
      </c>
      <c r="AC1319" s="100">
        <f t="array" ref="AC1319">IF($AA1319,QUARTILE(IF(G1SelectionMask="x",IF(INDEX(RawDataRefData,$E1319,0)&gt;0,INDEX(RawDataRefData,$E1319,0)),""),1),"")</f>
        <v>2</v>
      </c>
      <c r="AD1319" s="100">
        <f t="array" ref="AD1319">IF($AA1319,QUARTILE(IF(G1SelectionMask="x",IF(INDEX(RawDataRefData,$E1319,0)&gt;0,INDEX(RawDataRefData,$E1319,0)),""),3),"")</f>
        <v>4</v>
      </c>
      <c r="AE1319" s="100">
        <f t="array" ref="AE1319">IF($AA1319,MIN(IF(G1SelectionMask="x",IF(INDEX(RawDataRefData,$E1319,0)&gt;0,INDEX(RawDataRefData,$E1319,0)),"")),"")</f>
        <v>1</v>
      </c>
      <c r="AF1319" s="100">
        <f t="array" ref="AF1319">IF($AA1319,MAX(IF(G1SelectionMask="x",IF(INDEX(RawDataRefData,$E1319,0)&gt;0,INDEX(RawDataRefData,$E1319,0)),"")),"")</f>
        <v>4</v>
      </c>
      <c r="AG1319" s="100">
        <f t="shared" si="491"/>
        <v>2.9090909090909092</v>
      </c>
      <c r="AH1319" s="100">
        <f t="array" ref="AH1319">IF($AA1319,STDEVA(IF(G1SelectionMask="x",IF(INDEX(RawDataRefData,$E1319,0)&gt;0,INDEX(RawDataRefData,$E1319,0)),"")),"")</f>
        <v>1.0444659357341868</v>
      </c>
      <c r="AI1319" s="101" t="b">
        <f t="shared" si="492"/>
        <v>1</v>
      </c>
      <c r="AJ1319" s="101">
        <f t="array" ref="AJ1319">IF($AI1319,MEDIAN(IF(G2SelectionMask="x",IF(INDEX(RawDataRefData,$E1319,0)&gt;0,INDEX(RawDataRefData,$E1319,0)),"")),"")</f>
        <v>3</v>
      </c>
      <c r="AK1319" s="101">
        <f t="array" ref="AK1319">IF($AI1319,QUARTILE(IF(G2SelectionMask="x",IF(INDEX(RawDataRefData,$E1319,0)&gt;0,INDEX(RawDataRefData,$E1319,0)),""),1),"")</f>
        <v>2</v>
      </c>
      <c r="AL1319" s="101">
        <f t="array" ref="AL1319">IF($AI1319,QUARTILE(IF(G2SelectionMask="x",IF(INDEX(RawDataRefData,$E1319,0)&gt;0,INDEX(RawDataRefData,$E1319,0)),""),3),"")</f>
        <v>4</v>
      </c>
      <c r="AM1319" s="101">
        <f t="array" ref="AM1319">IF($AI1319,MIN(IF(G2SelectionMask="x",IF(INDEX(RawDataRefData,$E1319,0)&gt;0,INDEX(RawDataRefData,$E1319,0)),"")),"")</f>
        <v>1</v>
      </c>
      <c r="AN1319" s="101">
        <f t="array" ref="AN1319">IF($AI1319,MAX(IF(G2SelectionMask="x",IF(INDEX(RawDataRefData,$E1319,0)&gt;0,INDEX(RawDataRefData,$E1319,0)),"")),"")</f>
        <v>4</v>
      </c>
      <c r="AO1319" s="101">
        <f t="shared" si="494"/>
        <v>2.8181818181818183</v>
      </c>
      <c r="AP1319" s="101">
        <f t="array" ref="AP1319">IF($AI1319,STDEVA(IF(G2SelectionMask="x",IF(INDEX(RawDataRefData,$E1319,0)&gt;0,INDEX(RawDataRefData,$E1319,0)),"")),"")</f>
        <v>1.1677484162422846</v>
      </c>
      <c r="AQ1319" s="100" t="b">
        <f t="shared" si="495"/>
        <v>0</v>
      </c>
      <c r="AR1319" s="100" t="str">
        <f t="array" ref="AR1319">IF($AQ1319,MEDIAN(IF(G3SelectionMask="x",IF(INDEX(RawDataRefData,$E1319,0)&gt;0,INDEX(RawDataRefData,$E1319,0)),"")),"")</f>
        <v/>
      </c>
      <c r="AS1319" s="100" t="str">
        <f t="array" ref="AS1319">IF($AQ1319,QUARTILE(IF(G3SelectionMask="x",IF(INDEX(RawDataRefData,$E1319,0)&gt;0,INDEX(RawDataRefData,$E1319,0)),""),1),"")</f>
        <v/>
      </c>
      <c r="AT1319" s="100" t="str">
        <f t="array" ref="AT1319">IF($AQ1319,QUARTILE(IF(G3SelectionMask="x",IF(INDEX(RawDataRefData,$E1319,0)&gt;0,INDEX(RawDataRefData,$E1319,0)),""),3),"")</f>
        <v/>
      </c>
      <c r="AU1319" s="100" t="str">
        <f t="array" ref="AU1319">IF($AQ1319,MIN(IF(G3SelectionMask="x",IF(INDEX(RawDataRefData,$E1319,0)&gt;0,INDEX(RawDataRefData,$E1319,0)),"")),"")</f>
        <v/>
      </c>
      <c r="AV1319" s="100" t="str">
        <f t="array" ref="AV1319">IF($AQ1319,MAX(IF(G3SelectionMask="x",IF(INDEX(RawDataRefData,$E1319,0)&gt;0,INDEX(RawDataRefData,$E1319,0)),"")),"")</f>
        <v/>
      </c>
      <c r="AW1319" s="100" t="str">
        <f t="shared" si="496"/>
        <v/>
      </c>
      <c r="AX1319" s="100" t="str">
        <f t="array" ref="AX1319">IF($AQ1319,STDEVA(IF(G3SelectionMask="x",IF(INDEX(RawDataRefData,$E1319,0)&gt;0,INDEX(RawDataRefData,$E1319,0)),"")),"")</f>
        <v/>
      </c>
      <c r="AY1319" s="101" t="b">
        <f t="shared" si="497"/>
        <v>0</v>
      </c>
      <c r="AZ1319" s="101" t="str">
        <f t="array" ref="AZ1319">IF($AY1319,MEDIAN(IF(G4SelectionMask="x",IF(INDEX(RawDataRefData,$E1319,0)&gt;0,INDEX(RawDataRefData,$E1319,0)),"")),"")</f>
        <v/>
      </c>
      <c r="BA1319" s="101" t="str">
        <f t="array" ref="BA1319">IF($AY1319,QUARTILE(IF(G4SelectionMask="x",IF(INDEX(RawDataRefData,$E1319,0)&gt;0,INDEX(RawDataRefData,$E1319,0)),""),1),"")</f>
        <v/>
      </c>
      <c r="BB1319" s="101" t="str">
        <f t="array" ref="BB1319">IF($AY1319,QUARTILE(IF(G4SelectionMask="x",IF(INDEX(RawDataRefData,$E1319,0)&gt;0,INDEX(RawDataRefData,$E1319,0)),""),3),"")</f>
        <v/>
      </c>
      <c r="BC1319" s="101" t="str">
        <f t="array" ref="BC1319">IF($AY1319,MIN(IF(G4SelectionMask="x",IF(INDEX(RawDataRefData,$E1319,0)&gt;0,INDEX(RawDataRefData,$E1319,0)),"")),"")</f>
        <v/>
      </c>
      <c r="BD1319" s="101" t="str">
        <f t="array" ref="BD1319">IF($AY1319,MAX(IF(G4SelectionMask="x",IF(INDEX(RawDataRefData,$E1319,0)&gt;0,INDEX(RawDataRefData,$E1319,0)),"")),"")</f>
        <v/>
      </c>
      <c r="BE1319" s="101" t="str">
        <f t="shared" si="498"/>
        <v/>
      </c>
      <c r="BF1319" s="101" t="str">
        <f t="array" ref="BF1319">IF($AY1319,STDEVA(IF(G4SelectionMask="x",IF(INDEX(RawDataRefData,$E1319,0)&gt;0,INDEX(RawDataRefData,$E1319,0)),"")),"")</f>
        <v/>
      </c>
      <c r="BG1319" s="100" t="b">
        <f t="shared" si="499"/>
        <v>0</v>
      </c>
      <c r="BH1319" s="100" t="str">
        <f t="array" ref="BH1319">IF($BG1319,MEDIAN(IF(G5SelectionMask="x",IF(INDEX(RawDataRefData,$E1319,0)&gt;0,INDEX(RawDataRefData,$E1319,0)),"")),"")</f>
        <v/>
      </c>
      <c r="BI1319" s="100" t="str">
        <f t="array" ref="BI1319">IF($BG1319,QUARTILE(IF(G5SelectionMask="x",IF(INDEX(RawDataRefData,$E1319,0)&gt;0,INDEX(RawDataRefData,$E1319,0)),""),1),"")</f>
        <v/>
      </c>
      <c r="BJ1319" s="100" t="str">
        <f t="array" ref="BJ1319">IF($BG1319,QUARTILE(IF(G5SelectionMask="x",IF(INDEX(RawDataRefData,$E1319,0)&gt;0,INDEX(RawDataRefData,$E1319,0)),""),3),"")</f>
        <v/>
      </c>
      <c r="BK1319" s="100" t="str">
        <f t="array" ref="BK1319">IF($BG1319,MIN(IF(G5SelectionMask="x",IF(INDEX(RawDataRefData,$E1319,0)&gt;0,INDEX(RawDataRefData,$E1319,0)),"")),"")</f>
        <v/>
      </c>
      <c r="BL1319" s="100" t="str">
        <f t="array" ref="BL1319">IF($BG1319,MAX(IF(G5SelectionMask="x",IF(INDEX(RawDataRefData,$E1319,0)&gt;0,INDEX(RawDataRefData,$E1319,0)),"")),"")</f>
        <v/>
      </c>
      <c r="BM1319" s="100" t="str">
        <f t="shared" si="500"/>
        <v/>
      </c>
      <c r="BN1319" s="103" t="str">
        <f t="array" ref="BN1319">IF($BG1319,STDEVA(IF(G5SelectionMask="x",IF(INDEX(RawDataRefData,$E1319,0)&gt;0,INDEX(RawDataRefData,$E1319,0)),"")),"")</f>
        <v/>
      </c>
      <c r="BO1319" s="104"/>
      <c r="BP1319" s="106">
        <v>3</v>
      </c>
      <c r="BQ1319" s="106">
        <v>1</v>
      </c>
      <c r="BR1319" s="106">
        <v>4</v>
      </c>
      <c r="BS1319" s="106">
        <v>4</v>
      </c>
      <c r="BT1319" s="106">
        <v>4</v>
      </c>
      <c r="BU1319" s="106">
        <v>3</v>
      </c>
      <c r="BV1319" s="106">
        <v>2</v>
      </c>
      <c r="BW1319" s="106">
        <v>3</v>
      </c>
      <c r="BX1319" s="106">
        <v>2</v>
      </c>
      <c r="BY1319" s="106">
        <v>3</v>
      </c>
      <c r="BZ1319" s="106">
        <v>2</v>
      </c>
      <c r="CA1319" s="106">
        <v>4</v>
      </c>
      <c r="CB1319" s="106">
        <v>1</v>
      </c>
      <c r="CC1319" s="106">
        <v>4</v>
      </c>
      <c r="CD1319" s="106">
        <v>3</v>
      </c>
    </row>
    <row r="1320" spans="1:82" hidden="1" x14ac:dyDescent="0.2">
      <c r="A1320" s="33" t="e">
        <f t="shared" si="477"/>
        <v>#NAME?</v>
      </c>
      <c r="B1320" s="218"/>
      <c r="C1320" s="215"/>
      <c r="D1320" s="227"/>
      <c r="E1320" s="72">
        <f t="shared" si="493"/>
        <v>1311</v>
      </c>
      <c r="F1320" s="9" t="s">
        <v>1580</v>
      </c>
      <c r="H1320" s="9" t="s">
        <v>1213</v>
      </c>
      <c r="I1320" s="9" t="s">
        <v>1548</v>
      </c>
      <c r="K1320" s="100">
        <f t="shared" si="478"/>
        <v>4</v>
      </c>
      <c r="L1320" s="100"/>
      <c r="M1320" s="100"/>
      <c r="N1320" s="100"/>
      <c r="O1320" s="100"/>
      <c r="P1320" s="101">
        <f t="shared" si="479"/>
        <v>4</v>
      </c>
      <c r="Q1320" s="102">
        <f t="shared" si="480"/>
        <v>3</v>
      </c>
      <c r="R1320" s="102">
        <f t="shared" si="481"/>
        <v>3</v>
      </c>
      <c r="S1320" s="102">
        <f t="shared" si="482"/>
        <v>4</v>
      </c>
      <c r="T1320" s="102">
        <f t="shared" si="483"/>
        <v>4</v>
      </c>
      <c r="U1320" s="102">
        <f t="shared" si="484"/>
        <v>3</v>
      </c>
      <c r="V1320" s="102">
        <f t="shared" si="485"/>
        <v>2</v>
      </c>
      <c r="W1320" s="102">
        <f t="shared" si="486"/>
        <v>2</v>
      </c>
      <c r="X1320" s="102">
        <f t="shared" si="487"/>
        <v>4</v>
      </c>
      <c r="Y1320" s="102">
        <f t="shared" si="488"/>
        <v>4</v>
      </c>
      <c r="Z1320" s="102">
        <f t="shared" si="489"/>
        <v>3</v>
      </c>
      <c r="AA1320" s="100" t="b">
        <f t="shared" si="490"/>
        <v>1</v>
      </c>
      <c r="AB1320" s="100">
        <f t="array" ref="AB1320">IF($AA1320,MEDIAN(IF(G1SelectionMask="x",IF(INDEX(RawDataRefData,$E1320,0)&gt;0,INDEX(RawDataRefData,$E1320,0)),"")),"")</f>
        <v>3</v>
      </c>
      <c r="AC1320" s="100">
        <f t="array" ref="AC1320">IF($AA1320,QUARTILE(IF(G1SelectionMask="x",IF(INDEX(RawDataRefData,$E1320,0)&gt;0,INDEX(RawDataRefData,$E1320,0)),""),1),"")</f>
        <v>3</v>
      </c>
      <c r="AD1320" s="100">
        <f t="array" ref="AD1320">IF($AA1320,QUARTILE(IF(G1SelectionMask="x",IF(INDEX(RawDataRefData,$E1320,0)&gt;0,INDEX(RawDataRefData,$E1320,0)),""),3),"")</f>
        <v>4</v>
      </c>
      <c r="AE1320" s="100">
        <f t="array" ref="AE1320">IF($AA1320,MIN(IF(G1SelectionMask="x",IF(INDEX(RawDataRefData,$E1320,0)&gt;0,INDEX(RawDataRefData,$E1320,0)),"")),"")</f>
        <v>2</v>
      </c>
      <c r="AF1320" s="100">
        <f t="array" ref="AF1320">IF($AA1320,MAX(IF(G1SelectionMask="x",IF(INDEX(RawDataRefData,$E1320,0)&gt;0,INDEX(RawDataRefData,$E1320,0)),"")),"")</f>
        <v>4</v>
      </c>
      <c r="AG1320" s="100">
        <f t="shared" si="491"/>
        <v>3.2727272727272729</v>
      </c>
      <c r="AH1320" s="100">
        <f t="array" ref="AH1320">IF($AA1320,STDEVA(IF(G1SelectionMask="x",IF(INDEX(RawDataRefData,$E1320,0)&gt;0,INDEX(RawDataRefData,$E1320,0)),"")),"")</f>
        <v>0.78624539310689678</v>
      </c>
      <c r="AI1320" s="101" t="b">
        <f t="shared" si="492"/>
        <v>1</v>
      </c>
      <c r="AJ1320" s="101">
        <f t="array" ref="AJ1320">IF($AI1320,MEDIAN(IF(G2SelectionMask="x",IF(INDEX(RawDataRefData,$E1320,0)&gt;0,INDEX(RawDataRefData,$E1320,0)),"")),"")</f>
        <v>3</v>
      </c>
      <c r="AK1320" s="101">
        <f t="array" ref="AK1320">IF($AI1320,QUARTILE(IF(G2SelectionMask="x",IF(INDEX(RawDataRefData,$E1320,0)&gt;0,INDEX(RawDataRefData,$E1320,0)),""),1),"")</f>
        <v>2</v>
      </c>
      <c r="AL1320" s="101">
        <f t="array" ref="AL1320">IF($AI1320,QUARTILE(IF(G2SelectionMask="x",IF(INDEX(RawDataRefData,$E1320,0)&gt;0,INDEX(RawDataRefData,$E1320,0)),""),3),"")</f>
        <v>4</v>
      </c>
      <c r="AM1320" s="101">
        <f t="array" ref="AM1320">IF($AI1320,MIN(IF(G2SelectionMask="x",IF(INDEX(RawDataRefData,$E1320,0)&gt;0,INDEX(RawDataRefData,$E1320,0)),"")),"")</f>
        <v>2</v>
      </c>
      <c r="AN1320" s="101">
        <f t="array" ref="AN1320">IF($AI1320,MAX(IF(G2SelectionMask="x",IF(INDEX(RawDataRefData,$E1320,0)&gt;0,INDEX(RawDataRefData,$E1320,0)),"")),"")</f>
        <v>4</v>
      </c>
      <c r="AO1320" s="101">
        <f t="shared" si="494"/>
        <v>3.0909090909090908</v>
      </c>
      <c r="AP1320" s="101">
        <f t="array" ref="AP1320">IF($AI1320,STDEVA(IF(G2SelectionMask="x",IF(INDEX(RawDataRefData,$E1320,0)&gt;0,INDEX(RawDataRefData,$E1320,0)),"")),"")</f>
        <v>0.94387980744853883</v>
      </c>
      <c r="AQ1320" s="100" t="b">
        <f t="shared" si="495"/>
        <v>0</v>
      </c>
      <c r="AR1320" s="100" t="str">
        <f t="array" ref="AR1320">IF($AQ1320,MEDIAN(IF(G3SelectionMask="x",IF(INDEX(RawDataRefData,$E1320,0)&gt;0,INDEX(RawDataRefData,$E1320,0)),"")),"")</f>
        <v/>
      </c>
      <c r="AS1320" s="100" t="str">
        <f t="array" ref="AS1320">IF($AQ1320,QUARTILE(IF(G3SelectionMask="x",IF(INDEX(RawDataRefData,$E1320,0)&gt;0,INDEX(RawDataRefData,$E1320,0)),""),1),"")</f>
        <v/>
      </c>
      <c r="AT1320" s="100" t="str">
        <f t="array" ref="AT1320">IF($AQ1320,QUARTILE(IF(G3SelectionMask="x",IF(INDEX(RawDataRefData,$E1320,0)&gt;0,INDEX(RawDataRefData,$E1320,0)),""),3),"")</f>
        <v/>
      </c>
      <c r="AU1320" s="100" t="str">
        <f t="array" ref="AU1320">IF($AQ1320,MIN(IF(G3SelectionMask="x",IF(INDEX(RawDataRefData,$E1320,0)&gt;0,INDEX(RawDataRefData,$E1320,0)),"")),"")</f>
        <v/>
      </c>
      <c r="AV1320" s="100" t="str">
        <f t="array" ref="AV1320">IF($AQ1320,MAX(IF(G3SelectionMask="x",IF(INDEX(RawDataRefData,$E1320,0)&gt;0,INDEX(RawDataRefData,$E1320,0)),"")),"")</f>
        <v/>
      </c>
      <c r="AW1320" s="100" t="str">
        <f t="shared" si="496"/>
        <v/>
      </c>
      <c r="AX1320" s="100" t="str">
        <f t="array" ref="AX1320">IF($AQ1320,STDEVA(IF(G3SelectionMask="x",IF(INDEX(RawDataRefData,$E1320,0)&gt;0,INDEX(RawDataRefData,$E1320,0)),"")),"")</f>
        <v/>
      </c>
      <c r="AY1320" s="101" t="b">
        <f t="shared" si="497"/>
        <v>0</v>
      </c>
      <c r="AZ1320" s="101" t="str">
        <f t="array" ref="AZ1320">IF($AY1320,MEDIAN(IF(G4SelectionMask="x",IF(INDEX(RawDataRefData,$E1320,0)&gt;0,INDEX(RawDataRefData,$E1320,0)),"")),"")</f>
        <v/>
      </c>
      <c r="BA1320" s="101" t="str">
        <f t="array" ref="BA1320">IF($AY1320,QUARTILE(IF(G4SelectionMask="x",IF(INDEX(RawDataRefData,$E1320,0)&gt;0,INDEX(RawDataRefData,$E1320,0)),""),1),"")</f>
        <v/>
      </c>
      <c r="BB1320" s="101" t="str">
        <f t="array" ref="BB1320">IF($AY1320,QUARTILE(IF(G4SelectionMask="x",IF(INDEX(RawDataRefData,$E1320,0)&gt;0,INDEX(RawDataRefData,$E1320,0)),""),3),"")</f>
        <v/>
      </c>
      <c r="BC1320" s="101" t="str">
        <f t="array" ref="BC1320">IF($AY1320,MIN(IF(G4SelectionMask="x",IF(INDEX(RawDataRefData,$E1320,0)&gt;0,INDEX(RawDataRefData,$E1320,0)),"")),"")</f>
        <v/>
      </c>
      <c r="BD1320" s="101" t="str">
        <f t="array" ref="BD1320">IF($AY1320,MAX(IF(G4SelectionMask="x",IF(INDEX(RawDataRefData,$E1320,0)&gt;0,INDEX(RawDataRefData,$E1320,0)),"")),"")</f>
        <v/>
      </c>
      <c r="BE1320" s="101" t="str">
        <f t="shared" si="498"/>
        <v/>
      </c>
      <c r="BF1320" s="101" t="str">
        <f t="array" ref="BF1320">IF($AY1320,STDEVA(IF(G4SelectionMask="x",IF(INDEX(RawDataRefData,$E1320,0)&gt;0,INDEX(RawDataRefData,$E1320,0)),"")),"")</f>
        <v/>
      </c>
      <c r="BG1320" s="100" t="b">
        <f t="shared" si="499"/>
        <v>0</v>
      </c>
      <c r="BH1320" s="100" t="str">
        <f t="array" ref="BH1320">IF($BG1320,MEDIAN(IF(G5SelectionMask="x",IF(INDEX(RawDataRefData,$E1320,0)&gt;0,INDEX(RawDataRefData,$E1320,0)),"")),"")</f>
        <v/>
      </c>
      <c r="BI1320" s="100" t="str">
        <f t="array" ref="BI1320">IF($BG1320,QUARTILE(IF(G5SelectionMask="x",IF(INDEX(RawDataRefData,$E1320,0)&gt;0,INDEX(RawDataRefData,$E1320,0)),""),1),"")</f>
        <v/>
      </c>
      <c r="BJ1320" s="100" t="str">
        <f t="array" ref="BJ1320">IF($BG1320,QUARTILE(IF(G5SelectionMask="x",IF(INDEX(RawDataRefData,$E1320,0)&gt;0,INDEX(RawDataRefData,$E1320,0)),""),3),"")</f>
        <v/>
      </c>
      <c r="BK1320" s="100" t="str">
        <f t="array" ref="BK1320">IF($BG1320,MIN(IF(G5SelectionMask="x",IF(INDEX(RawDataRefData,$E1320,0)&gt;0,INDEX(RawDataRefData,$E1320,0)),"")),"")</f>
        <v/>
      </c>
      <c r="BL1320" s="100" t="str">
        <f t="array" ref="BL1320">IF($BG1320,MAX(IF(G5SelectionMask="x",IF(INDEX(RawDataRefData,$E1320,0)&gt;0,INDEX(RawDataRefData,$E1320,0)),"")),"")</f>
        <v/>
      </c>
      <c r="BM1320" s="100" t="str">
        <f t="shared" si="500"/>
        <v/>
      </c>
      <c r="BN1320" s="103" t="str">
        <f t="array" ref="BN1320">IF($BG1320,STDEVA(IF(G5SelectionMask="x",IF(INDEX(RawDataRefData,$E1320,0)&gt;0,INDEX(RawDataRefData,$E1320,0)),"")),"")</f>
        <v/>
      </c>
      <c r="BO1320" s="104"/>
      <c r="BP1320" s="106">
        <v>4</v>
      </c>
      <c r="BQ1320" s="106">
        <v>4</v>
      </c>
      <c r="BR1320" s="106">
        <v>3</v>
      </c>
      <c r="BS1320" s="106">
        <v>3</v>
      </c>
      <c r="BT1320" s="106">
        <v>4</v>
      </c>
      <c r="BU1320" s="106">
        <v>4</v>
      </c>
      <c r="BV1320" s="106">
        <v>3</v>
      </c>
      <c r="BW1320" s="106">
        <v>2</v>
      </c>
      <c r="BX1320" s="106">
        <v>2</v>
      </c>
      <c r="BY1320" s="106">
        <v>4</v>
      </c>
      <c r="BZ1320" s="106">
        <v>4</v>
      </c>
      <c r="CA1320" s="106">
        <v>3</v>
      </c>
      <c r="CB1320" s="106">
        <v>2</v>
      </c>
      <c r="CC1320" s="106">
        <v>4</v>
      </c>
      <c r="CD1320" s="106">
        <v>2</v>
      </c>
    </row>
    <row r="1321" spans="1:82" hidden="1" x14ac:dyDescent="0.2">
      <c r="A1321" s="33" t="e">
        <f t="shared" si="477"/>
        <v>#NAME?</v>
      </c>
      <c r="B1321" s="218"/>
      <c r="C1321" s="215"/>
      <c r="D1321" s="227"/>
      <c r="E1321" s="72">
        <f t="shared" si="493"/>
        <v>1312</v>
      </c>
      <c r="F1321" s="9" t="s">
        <v>1581</v>
      </c>
      <c r="H1321" s="9" t="s">
        <v>219</v>
      </c>
      <c r="I1321" s="9" t="s">
        <v>1548</v>
      </c>
      <c r="K1321" s="100">
        <f t="shared" si="478"/>
        <v>1</v>
      </c>
      <c r="L1321" s="100"/>
      <c r="M1321" s="100"/>
      <c r="N1321" s="100"/>
      <c r="O1321" s="100"/>
      <c r="P1321" s="101">
        <f t="shared" si="479"/>
        <v>3</v>
      </c>
      <c r="Q1321" s="102">
        <f t="shared" si="480"/>
        <v>4</v>
      </c>
      <c r="R1321" s="102">
        <f t="shared" si="481"/>
        <v>1</v>
      </c>
      <c r="S1321" s="102">
        <f t="shared" si="482"/>
        <v>3</v>
      </c>
      <c r="T1321" s="102">
        <f t="shared" si="483"/>
        <v>1</v>
      </c>
      <c r="U1321" s="102">
        <f t="shared" si="484"/>
        <v>3</v>
      </c>
      <c r="V1321" s="102">
        <f t="shared" si="485"/>
        <v>2</v>
      </c>
      <c r="W1321" s="102">
        <f t="shared" si="486"/>
        <v>4</v>
      </c>
      <c r="X1321" s="102">
        <f t="shared" si="487"/>
        <v>4</v>
      </c>
      <c r="Y1321" s="102">
        <f t="shared" si="488"/>
        <v>1</v>
      </c>
      <c r="Z1321" s="102">
        <f t="shared" si="489"/>
        <v>3</v>
      </c>
      <c r="AA1321" s="100" t="b">
        <f t="shared" si="490"/>
        <v>1</v>
      </c>
      <c r="AB1321" s="100">
        <f t="array" ref="AB1321">IF($AA1321,MEDIAN(IF(G1SelectionMask="x",IF(INDEX(RawDataRefData,$E1321,0)&gt;0,INDEX(RawDataRefData,$E1321,0)),"")),"")</f>
        <v>3</v>
      </c>
      <c r="AC1321" s="100">
        <f t="array" ref="AC1321">IF($AA1321,QUARTILE(IF(G1SelectionMask="x",IF(INDEX(RawDataRefData,$E1321,0)&gt;0,INDEX(RawDataRefData,$E1321,0)),""),1),"")</f>
        <v>1.5</v>
      </c>
      <c r="AD1321" s="100">
        <f t="array" ref="AD1321">IF($AA1321,QUARTILE(IF(G1SelectionMask="x",IF(INDEX(RawDataRefData,$E1321,0)&gt;0,INDEX(RawDataRefData,$E1321,0)),""),3),"")</f>
        <v>3.5</v>
      </c>
      <c r="AE1321" s="100">
        <f t="array" ref="AE1321">IF($AA1321,MIN(IF(G1SelectionMask="x",IF(INDEX(RawDataRefData,$E1321,0)&gt;0,INDEX(RawDataRefData,$E1321,0)),"")),"")</f>
        <v>1</v>
      </c>
      <c r="AF1321" s="100">
        <f t="array" ref="AF1321">IF($AA1321,MAX(IF(G1SelectionMask="x",IF(INDEX(RawDataRefData,$E1321,0)&gt;0,INDEX(RawDataRefData,$E1321,0)),"")),"")</f>
        <v>4</v>
      </c>
      <c r="AG1321" s="100">
        <f t="shared" si="491"/>
        <v>2.6363636363636362</v>
      </c>
      <c r="AH1321" s="100">
        <f t="array" ref="AH1321">IF($AA1321,STDEVA(IF(G1SelectionMask="x",IF(INDEX(RawDataRefData,$E1321,0)&gt;0,INDEX(RawDataRefData,$E1321,0)),"")),"")</f>
        <v>1.2060453783110545</v>
      </c>
      <c r="AI1321" s="101" t="b">
        <f t="shared" si="492"/>
        <v>1</v>
      </c>
      <c r="AJ1321" s="101">
        <f t="array" ref="AJ1321">IF($AI1321,MEDIAN(IF(G2SelectionMask="x",IF(INDEX(RawDataRefData,$E1321,0)&gt;0,INDEX(RawDataRefData,$E1321,0)),"")),"")</f>
        <v>3</v>
      </c>
      <c r="AK1321" s="101">
        <f t="array" ref="AK1321">IF($AI1321,QUARTILE(IF(G2SelectionMask="x",IF(INDEX(RawDataRefData,$E1321,0)&gt;0,INDEX(RawDataRefData,$E1321,0)),""),1),"")</f>
        <v>1</v>
      </c>
      <c r="AL1321" s="101">
        <f t="array" ref="AL1321">IF($AI1321,QUARTILE(IF(G2SelectionMask="x",IF(INDEX(RawDataRefData,$E1321,0)&gt;0,INDEX(RawDataRefData,$E1321,0)),""),3),"")</f>
        <v>3</v>
      </c>
      <c r="AM1321" s="101">
        <f t="array" ref="AM1321">IF($AI1321,MIN(IF(G2SelectionMask="x",IF(INDEX(RawDataRefData,$E1321,0)&gt;0,INDEX(RawDataRefData,$E1321,0)),"")),"")</f>
        <v>1</v>
      </c>
      <c r="AN1321" s="101">
        <f t="array" ref="AN1321">IF($AI1321,MAX(IF(G2SelectionMask="x",IF(INDEX(RawDataRefData,$E1321,0)&gt;0,INDEX(RawDataRefData,$E1321,0)),"")),"")</f>
        <v>4</v>
      </c>
      <c r="AO1321" s="101">
        <f t="shared" si="494"/>
        <v>2.3636363636363638</v>
      </c>
      <c r="AP1321" s="101">
        <f t="array" ref="AP1321">IF($AI1321,STDEVA(IF(G2SelectionMask="x",IF(INDEX(RawDataRefData,$E1321,0)&gt;0,INDEX(RawDataRefData,$E1321,0)),"")),"")</f>
        <v>1.2060453783110545</v>
      </c>
      <c r="AQ1321" s="100" t="b">
        <f t="shared" si="495"/>
        <v>0</v>
      </c>
      <c r="AR1321" s="100" t="str">
        <f t="array" ref="AR1321">IF($AQ1321,MEDIAN(IF(G3SelectionMask="x",IF(INDEX(RawDataRefData,$E1321,0)&gt;0,INDEX(RawDataRefData,$E1321,0)),"")),"")</f>
        <v/>
      </c>
      <c r="AS1321" s="100" t="str">
        <f t="array" ref="AS1321">IF($AQ1321,QUARTILE(IF(G3SelectionMask="x",IF(INDEX(RawDataRefData,$E1321,0)&gt;0,INDEX(RawDataRefData,$E1321,0)),""),1),"")</f>
        <v/>
      </c>
      <c r="AT1321" s="100" t="str">
        <f t="array" ref="AT1321">IF($AQ1321,QUARTILE(IF(G3SelectionMask="x",IF(INDEX(RawDataRefData,$E1321,0)&gt;0,INDEX(RawDataRefData,$E1321,0)),""),3),"")</f>
        <v/>
      </c>
      <c r="AU1321" s="100" t="str">
        <f t="array" ref="AU1321">IF($AQ1321,MIN(IF(G3SelectionMask="x",IF(INDEX(RawDataRefData,$E1321,0)&gt;0,INDEX(RawDataRefData,$E1321,0)),"")),"")</f>
        <v/>
      </c>
      <c r="AV1321" s="100" t="str">
        <f t="array" ref="AV1321">IF($AQ1321,MAX(IF(G3SelectionMask="x",IF(INDEX(RawDataRefData,$E1321,0)&gt;0,INDEX(RawDataRefData,$E1321,0)),"")),"")</f>
        <v/>
      </c>
      <c r="AW1321" s="100" t="str">
        <f t="shared" si="496"/>
        <v/>
      </c>
      <c r="AX1321" s="100" t="str">
        <f t="array" ref="AX1321">IF($AQ1321,STDEVA(IF(G3SelectionMask="x",IF(INDEX(RawDataRefData,$E1321,0)&gt;0,INDEX(RawDataRefData,$E1321,0)),"")),"")</f>
        <v/>
      </c>
      <c r="AY1321" s="101" t="b">
        <f t="shared" si="497"/>
        <v>0</v>
      </c>
      <c r="AZ1321" s="101" t="str">
        <f t="array" ref="AZ1321">IF($AY1321,MEDIAN(IF(G4SelectionMask="x",IF(INDEX(RawDataRefData,$E1321,0)&gt;0,INDEX(RawDataRefData,$E1321,0)),"")),"")</f>
        <v/>
      </c>
      <c r="BA1321" s="101" t="str">
        <f t="array" ref="BA1321">IF($AY1321,QUARTILE(IF(G4SelectionMask="x",IF(INDEX(RawDataRefData,$E1321,0)&gt;0,INDEX(RawDataRefData,$E1321,0)),""),1),"")</f>
        <v/>
      </c>
      <c r="BB1321" s="101" t="str">
        <f t="array" ref="BB1321">IF($AY1321,QUARTILE(IF(G4SelectionMask="x",IF(INDEX(RawDataRefData,$E1321,0)&gt;0,INDEX(RawDataRefData,$E1321,0)),""),3),"")</f>
        <v/>
      </c>
      <c r="BC1321" s="101" t="str">
        <f t="array" ref="BC1321">IF($AY1321,MIN(IF(G4SelectionMask="x",IF(INDEX(RawDataRefData,$E1321,0)&gt;0,INDEX(RawDataRefData,$E1321,0)),"")),"")</f>
        <v/>
      </c>
      <c r="BD1321" s="101" t="str">
        <f t="array" ref="BD1321">IF($AY1321,MAX(IF(G4SelectionMask="x",IF(INDEX(RawDataRefData,$E1321,0)&gt;0,INDEX(RawDataRefData,$E1321,0)),"")),"")</f>
        <v/>
      </c>
      <c r="BE1321" s="101" t="str">
        <f t="shared" si="498"/>
        <v/>
      </c>
      <c r="BF1321" s="101" t="str">
        <f t="array" ref="BF1321">IF($AY1321,STDEVA(IF(G4SelectionMask="x",IF(INDEX(RawDataRefData,$E1321,0)&gt;0,INDEX(RawDataRefData,$E1321,0)),"")),"")</f>
        <v/>
      </c>
      <c r="BG1321" s="100" t="b">
        <f t="shared" si="499"/>
        <v>0</v>
      </c>
      <c r="BH1321" s="100" t="str">
        <f t="array" ref="BH1321">IF($BG1321,MEDIAN(IF(G5SelectionMask="x",IF(INDEX(RawDataRefData,$E1321,0)&gt;0,INDEX(RawDataRefData,$E1321,0)),"")),"")</f>
        <v/>
      </c>
      <c r="BI1321" s="100" t="str">
        <f t="array" ref="BI1321">IF($BG1321,QUARTILE(IF(G5SelectionMask="x",IF(INDEX(RawDataRefData,$E1321,0)&gt;0,INDEX(RawDataRefData,$E1321,0)),""),1),"")</f>
        <v/>
      </c>
      <c r="BJ1321" s="100" t="str">
        <f t="array" ref="BJ1321">IF($BG1321,QUARTILE(IF(G5SelectionMask="x",IF(INDEX(RawDataRefData,$E1321,0)&gt;0,INDEX(RawDataRefData,$E1321,0)),""),3),"")</f>
        <v/>
      </c>
      <c r="BK1321" s="100" t="str">
        <f t="array" ref="BK1321">IF($BG1321,MIN(IF(G5SelectionMask="x",IF(INDEX(RawDataRefData,$E1321,0)&gt;0,INDEX(RawDataRefData,$E1321,0)),"")),"")</f>
        <v/>
      </c>
      <c r="BL1321" s="100" t="str">
        <f t="array" ref="BL1321">IF($BG1321,MAX(IF(G5SelectionMask="x",IF(INDEX(RawDataRefData,$E1321,0)&gt;0,INDEX(RawDataRefData,$E1321,0)),"")),"")</f>
        <v/>
      </c>
      <c r="BM1321" s="100" t="str">
        <f t="shared" si="500"/>
        <v/>
      </c>
      <c r="BN1321" s="103" t="str">
        <f t="array" ref="BN1321">IF($BG1321,STDEVA(IF(G5SelectionMask="x",IF(INDEX(RawDataRefData,$E1321,0)&gt;0,INDEX(RawDataRefData,$E1321,0)),"")),"")</f>
        <v/>
      </c>
      <c r="BO1321" s="104"/>
      <c r="BP1321" s="106">
        <v>1</v>
      </c>
      <c r="BQ1321" s="106">
        <v>3</v>
      </c>
      <c r="BR1321" s="106">
        <v>4</v>
      </c>
      <c r="BS1321" s="106">
        <v>1</v>
      </c>
      <c r="BT1321" s="106">
        <v>3</v>
      </c>
      <c r="BU1321" s="106">
        <v>1</v>
      </c>
      <c r="BV1321" s="106">
        <v>3</v>
      </c>
      <c r="BW1321" s="106">
        <v>2</v>
      </c>
      <c r="BX1321" s="106">
        <v>4</v>
      </c>
      <c r="BY1321" s="106">
        <v>4</v>
      </c>
      <c r="BZ1321" s="106">
        <v>1</v>
      </c>
      <c r="CA1321" s="106">
        <v>3</v>
      </c>
      <c r="CB1321" s="106">
        <v>1</v>
      </c>
      <c r="CC1321" s="106">
        <v>1</v>
      </c>
      <c r="CD1321" s="106">
        <v>3</v>
      </c>
    </row>
    <row r="1322" spans="1:82" hidden="1" x14ac:dyDescent="0.2">
      <c r="A1322" s="33" t="e">
        <f t="shared" si="477"/>
        <v>#NAME?</v>
      </c>
      <c r="B1322" s="218"/>
      <c r="C1322" s="215"/>
      <c r="D1322" s="227"/>
      <c r="E1322" s="72">
        <f t="shared" si="493"/>
        <v>1313</v>
      </c>
      <c r="F1322" s="9" t="s">
        <v>1582</v>
      </c>
      <c r="H1322" s="9" t="s">
        <v>219</v>
      </c>
      <c r="I1322" s="9" t="s">
        <v>1548</v>
      </c>
      <c r="K1322" s="100">
        <f t="shared" si="478"/>
        <v>3</v>
      </c>
      <c r="L1322" s="100"/>
      <c r="M1322" s="100"/>
      <c r="N1322" s="100"/>
      <c r="O1322" s="100"/>
      <c r="P1322" s="101">
        <f t="shared" si="479"/>
        <v>3</v>
      </c>
      <c r="Q1322" s="102">
        <f t="shared" si="480"/>
        <v>4</v>
      </c>
      <c r="R1322" s="102">
        <f t="shared" si="481"/>
        <v>3</v>
      </c>
      <c r="S1322" s="102">
        <f t="shared" si="482"/>
        <v>4</v>
      </c>
      <c r="T1322" s="102">
        <f t="shared" si="483"/>
        <v>1</v>
      </c>
      <c r="U1322" s="102">
        <f t="shared" si="484"/>
        <v>4</v>
      </c>
      <c r="V1322" s="102">
        <f t="shared" si="485"/>
        <v>2</v>
      </c>
      <c r="W1322" s="102">
        <f t="shared" si="486"/>
        <v>1</v>
      </c>
      <c r="X1322" s="102">
        <f t="shared" si="487"/>
        <v>1</v>
      </c>
      <c r="Y1322" s="102">
        <f t="shared" si="488"/>
        <v>4</v>
      </c>
      <c r="Z1322" s="102">
        <f t="shared" si="489"/>
        <v>4</v>
      </c>
      <c r="AA1322" s="100" t="b">
        <f t="shared" si="490"/>
        <v>1</v>
      </c>
      <c r="AB1322" s="100">
        <f t="array" ref="AB1322">IF($AA1322,MEDIAN(IF(G1SelectionMask="x",IF(INDEX(RawDataRefData,$E1322,0)&gt;0,INDEX(RawDataRefData,$E1322,0)),"")),"")</f>
        <v>3</v>
      </c>
      <c r="AC1322" s="100">
        <f t="array" ref="AC1322">IF($AA1322,QUARTILE(IF(G1SelectionMask="x",IF(INDEX(RawDataRefData,$E1322,0)&gt;0,INDEX(RawDataRefData,$E1322,0)),""),1),"")</f>
        <v>1.5</v>
      </c>
      <c r="AD1322" s="100">
        <f t="array" ref="AD1322">IF($AA1322,QUARTILE(IF(G1SelectionMask="x",IF(INDEX(RawDataRefData,$E1322,0)&gt;0,INDEX(RawDataRefData,$E1322,0)),""),3),"")</f>
        <v>4</v>
      </c>
      <c r="AE1322" s="100">
        <f t="array" ref="AE1322">IF($AA1322,MIN(IF(G1SelectionMask="x",IF(INDEX(RawDataRefData,$E1322,0)&gt;0,INDEX(RawDataRefData,$E1322,0)),"")),"")</f>
        <v>1</v>
      </c>
      <c r="AF1322" s="100">
        <f t="array" ref="AF1322">IF($AA1322,MAX(IF(G1SelectionMask="x",IF(INDEX(RawDataRefData,$E1322,0)&gt;0,INDEX(RawDataRefData,$E1322,0)),"")),"")</f>
        <v>4</v>
      </c>
      <c r="AG1322" s="100">
        <f t="shared" si="491"/>
        <v>2.8181818181818183</v>
      </c>
      <c r="AH1322" s="100">
        <f t="array" ref="AH1322">IF($AA1322,STDEVA(IF(G1SelectionMask="x",IF(INDEX(RawDataRefData,$E1322,0)&gt;0,INDEX(RawDataRefData,$E1322,0)),"")),"")</f>
        <v>1.3280197150781927</v>
      </c>
      <c r="AI1322" s="101" t="b">
        <f t="shared" si="492"/>
        <v>1</v>
      </c>
      <c r="AJ1322" s="101">
        <f t="array" ref="AJ1322">IF($AI1322,MEDIAN(IF(G2SelectionMask="x",IF(INDEX(RawDataRefData,$E1322,0)&gt;0,INDEX(RawDataRefData,$E1322,0)),"")),"")</f>
        <v>4</v>
      </c>
      <c r="AK1322" s="101">
        <f t="array" ref="AK1322">IF($AI1322,QUARTILE(IF(G2SelectionMask="x",IF(INDEX(RawDataRefData,$E1322,0)&gt;0,INDEX(RawDataRefData,$E1322,0)),""),1),"")</f>
        <v>2</v>
      </c>
      <c r="AL1322" s="101">
        <f t="array" ref="AL1322">IF($AI1322,QUARTILE(IF(G2SelectionMask="x",IF(INDEX(RawDataRefData,$E1322,0)&gt;0,INDEX(RawDataRefData,$E1322,0)),""),3),"")</f>
        <v>4</v>
      </c>
      <c r="AM1322" s="101">
        <f t="array" ref="AM1322">IF($AI1322,MIN(IF(G2SelectionMask="x",IF(INDEX(RawDataRefData,$E1322,0)&gt;0,INDEX(RawDataRefData,$E1322,0)),"")),"")</f>
        <v>1</v>
      </c>
      <c r="AN1322" s="101">
        <f t="array" ref="AN1322">IF($AI1322,MAX(IF(G2SelectionMask="x",IF(INDEX(RawDataRefData,$E1322,0)&gt;0,INDEX(RawDataRefData,$E1322,0)),"")),"")</f>
        <v>4</v>
      </c>
      <c r="AO1322" s="101">
        <f t="shared" si="494"/>
        <v>3</v>
      </c>
      <c r="AP1322" s="101">
        <f t="array" ref="AP1322">IF($AI1322,STDEVA(IF(G2SelectionMask="x",IF(INDEX(RawDataRefData,$E1322,0)&gt;0,INDEX(RawDataRefData,$E1322,0)),"")),"")</f>
        <v>1.2649110640673518</v>
      </c>
      <c r="AQ1322" s="100" t="b">
        <f t="shared" si="495"/>
        <v>0</v>
      </c>
      <c r="AR1322" s="100" t="str">
        <f t="array" ref="AR1322">IF($AQ1322,MEDIAN(IF(G3SelectionMask="x",IF(INDEX(RawDataRefData,$E1322,0)&gt;0,INDEX(RawDataRefData,$E1322,0)),"")),"")</f>
        <v/>
      </c>
      <c r="AS1322" s="100" t="str">
        <f t="array" ref="AS1322">IF($AQ1322,QUARTILE(IF(G3SelectionMask="x",IF(INDEX(RawDataRefData,$E1322,0)&gt;0,INDEX(RawDataRefData,$E1322,0)),""),1),"")</f>
        <v/>
      </c>
      <c r="AT1322" s="100" t="str">
        <f t="array" ref="AT1322">IF($AQ1322,QUARTILE(IF(G3SelectionMask="x",IF(INDEX(RawDataRefData,$E1322,0)&gt;0,INDEX(RawDataRefData,$E1322,0)),""),3),"")</f>
        <v/>
      </c>
      <c r="AU1322" s="100" t="str">
        <f t="array" ref="AU1322">IF($AQ1322,MIN(IF(G3SelectionMask="x",IF(INDEX(RawDataRefData,$E1322,0)&gt;0,INDEX(RawDataRefData,$E1322,0)),"")),"")</f>
        <v/>
      </c>
      <c r="AV1322" s="100" t="str">
        <f t="array" ref="AV1322">IF($AQ1322,MAX(IF(G3SelectionMask="x",IF(INDEX(RawDataRefData,$E1322,0)&gt;0,INDEX(RawDataRefData,$E1322,0)),"")),"")</f>
        <v/>
      </c>
      <c r="AW1322" s="100" t="str">
        <f t="shared" si="496"/>
        <v/>
      </c>
      <c r="AX1322" s="100" t="str">
        <f t="array" ref="AX1322">IF($AQ1322,STDEVA(IF(G3SelectionMask="x",IF(INDEX(RawDataRefData,$E1322,0)&gt;0,INDEX(RawDataRefData,$E1322,0)),"")),"")</f>
        <v/>
      </c>
      <c r="AY1322" s="101" t="b">
        <f t="shared" si="497"/>
        <v>0</v>
      </c>
      <c r="AZ1322" s="101" t="str">
        <f t="array" ref="AZ1322">IF($AY1322,MEDIAN(IF(G4SelectionMask="x",IF(INDEX(RawDataRefData,$E1322,0)&gt;0,INDEX(RawDataRefData,$E1322,0)),"")),"")</f>
        <v/>
      </c>
      <c r="BA1322" s="101" t="str">
        <f t="array" ref="BA1322">IF($AY1322,QUARTILE(IF(G4SelectionMask="x",IF(INDEX(RawDataRefData,$E1322,0)&gt;0,INDEX(RawDataRefData,$E1322,0)),""),1),"")</f>
        <v/>
      </c>
      <c r="BB1322" s="101" t="str">
        <f t="array" ref="BB1322">IF($AY1322,QUARTILE(IF(G4SelectionMask="x",IF(INDEX(RawDataRefData,$E1322,0)&gt;0,INDEX(RawDataRefData,$E1322,0)),""),3),"")</f>
        <v/>
      </c>
      <c r="BC1322" s="101" t="str">
        <f t="array" ref="BC1322">IF($AY1322,MIN(IF(G4SelectionMask="x",IF(INDEX(RawDataRefData,$E1322,0)&gt;0,INDEX(RawDataRefData,$E1322,0)),"")),"")</f>
        <v/>
      </c>
      <c r="BD1322" s="101" t="str">
        <f t="array" ref="BD1322">IF($AY1322,MAX(IF(G4SelectionMask="x",IF(INDEX(RawDataRefData,$E1322,0)&gt;0,INDEX(RawDataRefData,$E1322,0)),"")),"")</f>
        <v/>
      </c>
      <c r="BE1322" s="101" t="str">
        <f t="shared" si="498"/>
        <v/>
      </c>
      <c r="BF1322" s="101" t="str">
        <f t="array" ref="BF1322">IF($AY1322,STDEVA(IF(G4SelectionMask="x",IF(INDEX(RawDataRefData,$E1322,0)&gt;0,INDEX(RawDataRefData,$E1322,0)),"")),"")</f>
        <v/>
      </c>
      <c r="BG1322" s="100" t="b">
        <f t="shared" si="499"/>
        <v>0</v>
      </c>
      <c r="BH1322" s="100" t="str">
        <f t="array" ref="BH1322">IF($BG1322,MEDIAN(IF(G5SelectionMask="x",IF(INDEX(RawDataRefData,$E1322,0)&gt;0,INDEX(RawDataRefData,$E1322,0)),"")),"")</f>
        <v/>
      </c>
      <c r="BI1322" s="100" t="str">
        <f t="array" ref="BI1322">IF($BG1322,QUARTILE(IF(G5SelectionMask="x",IF(INDEX(RawDataRefData,$E1322,0)&gt;0,INDEX(RawDataRefData,$E1322,0)),""),1),"")</f>
        <v/>
      </c>
      <c r="BJ1322" s="100" t="str">
        <f t="array" ref="BJ1322">IF($BG1322,QUARTILE(IF(G5SelectionMask="x",IF(INDEX(RawDataRefData,$E1322,0)&gt;0,INDEX(RawDataRefData,$E1322,0)),""),3),"")</f>
        <v/>
      </c>
      <c r="BK1322" s="100" t="str">
        <f t="array" ref="BK1322">IF($BG1322,MIN(IF(G5SelectionMask="x",IF(INDEX(RawDataRefData,$E1322,0)&gt;0,INDEX(RawDataRefData,$E1322,0)),"")),"")</f>
        <v/>
      </c>
      <c r="BL1322" s="100" t="str">
        <f t="array" ref="BL1322">IF($BG1322,MAX(IF(G5SelectionMask="x",IF(INDEX(RawDataRefData,$E1322,0)&gt;0,INDEX(RawDataRefData,$E1322,0)),"")),"")</f>
        <v/>
      </c>
      <c r="BM1322" s="100" t="str">
        <f t="shared" si="500"/>
        <v/>
      </c>
      <c r="BN1322" s="103" t="str">
        <f t="array" ref="BN1322">IF($BG1322,STDEVA(IF(G5SelectionMask="x",IF(INDEX(RawDataRefData,$E1322,0)&gt;0,INDEX(RawDataRefData,$E1322,0)),"")),"")</f>
        <v/>
      </c>
      <c r="BO1322" s="104"/>
      <c r="BP1322" s="106">
        <v>3</v>
      </c>
      <c r="BQ1322" s="106">
        <v>3</v>
      </c>
      <c r="BR1322" s="106">
        <v>4</v>
      </c>
      <c r="BS1322" s="106">
        <v>3</v>
      </c>
      <c r="BT1322" s="106">
        <v>4</v>
      </c>
      <c r="BU1322" s="106">
        <v>1</v>
      </c>
      <c r="BV1322" s="106">
        <v>4</v>
      </c>
      <c r="BW1322" s="106">
        <v>2</v>
      </c>
      <c r="BX1322" s="106">
        <v>1</v>
      </c>
      <c r="BY1322" s="106">
        <v>1</v>
      </c>
      <c r="BZ1322" s="106">
        <v>4</v>
      </c>
      <c r="CA1322" s="106">
        <v>4</v>
      </c>
      <c r="CB1322" s="106">
        <v>4</v>
      </c>
      <c r="CC1322" s="106">
        <v>4</v>
      </c>
      <c r="CD1322" s="106">
        <v>2</v>
      </c>
    </row>
    <row r="1323" spans="1:82" hidden="1" x14ac:dyDescent="0.2">
      <c r="A1323" s="33" t="e">
        <f t="shared" si="477"/>
        <v>#NAME?</v>
      </c>
      <c r="B1323" s="218"/>
      <c r="C1323" s="215"/>
      <c r="D1323" s="227"/>
      <c r="E1323" s="72">
        <f t="shared" si="493"/>
        <v>1314</v>
      </c>
      <c r="F1323" s="9" t="s">
        <v>1583</v>
      </c>
      <c r="H1323" s="9" t="s">
        <v>219</v>
      </c>
      <c r="I1323" s="9" t="s">
        <v>1548</v>
      </c>
      <c r="K1323" s="100">
        <f t="shared" si="478"/>
        <v>1</v>
      </c>
      <c r="L1323" s="100"/>
      <c r="M1323" s="100"/>
      <c r="N1323" s="100"/>
      <c r="O1323" s="100"/>
      <c r="P1323" s="101">
        <f t="shared" si="479"/>
        <v>1</v>
      </c>
      <c r="Q1323" s="102">
        <f t="shared" si="480"/>
        <v>2</v>
      </c>
      <c r="R1323" s="102">
        <f t="shared" si="481"/>
        <v>1</v>
      </c>
      <c r="S1323" s="102">
        <f t="shared" si="482"/>
        <v>2</v>
      </c>
      <c r="T1323" s="102">
        <f t="shared" si="483"/>
        <v>3</v>
      </c>
      <c r="U1323" s="102">
        <f t="shared" si="484"/>
        <v>1</v>
      </c>
      <c r="V1323" s="102">
        <f t="shared" si="485"/>
        <v>2</v>
      </c>
      <c r="W1323" s="102">
        <f t="shared" si="486"/>
        <v>2</v>
      </c>
      <c r="X1323" s="102">
        <f t="shared" si="487"/>
        <v>4</v>
      </c>
      <c r="Y1323" s="102">
        <f t="shared" si="488"/>
        <v>3</v>
      </c>
      <c r="Z1323" s="102">
        <f t="shared" si="489"/>
        <v>2</v>
      </c>
      <c r="AA1323" s="100" t="b">
        <f t="shared" si="490"/>
        <v>1</v>
      </c>
      <c r="AB1323" s="100">
        <f t="array" ref="AB1323">IF($AA1323,MEDIAN(IF(G1SelectionMask="x",IF(INDEX(RawDataRefData,$E1323,0)&gt;0,INDEX(RawDataRefData,$E1323,0)),"")),"")</f>
        <v>2</v>
      </c>
      <c r="AC1323" s="100">
        <f t="array" ref="AC1323">IF($AA1323,QUARTILE(IF(G1SelectionMask="x",IF(INDEX(RawDataRefData,$E1323,0)&gt;0,INDEX(RawDataRefData,$E1323,0)),""),1),"")</f>
        <v>1.5</v>
      </c>
      <c r="AD1323" s="100">
        <f t="array" ref="AD1323">IF($AA1323,QUARTILE(IF(G1SelectionMask="x",IF(INDEX(RawDataRefData,$E1323,0)&gt;0,INDEX(RawDataRefData,$E1323,0)),""),3),"")</f>
        <v>2.5</v>
      </c>
      <c r="AE1323" s="100">
        <f t="array" ref="AE1323">IF($AA1323,MIN(IF(G1SelectionMask="x",IF(INDEX(RawDataRefData,$E1323,0)&gt;0,INDEX(RawDataRefData,$E1323,0)),"")),"")</f>
        <v>1</v>
      </c>
      <c r="AF1323" s="100">
        <f t="array" ref="AF1323">IF($AA1323,MAX(IF(G1SelectionMask="x",IF(INDEX(RawDataRefData,$E1323,0)&gt;0,INDEX(RawDataRefData,$E1323,0)),"")),"")</f>
        <v>4</v>
      </c>
      <c r="AG1323" s="100">
        <f t="shared" si="491"/>
        <v>2.0909090909090908</v>
      </c>
      <c r="AH1323" s="100">
        <f t="array" ref="AH1323">IF($AA1323,STDEVA(IF(G1SelectionMask="x",IF(INDEX(RawDataRefData,$E1323,0)&gt;0,INDEX(RawDataRefData,$E1323,0)),"")),"")</f>
        <v>0.94387980744853883</v>
      </c>
      <c r="AI1323" s="101" t="b">
        <f t="shared" si="492"/>
        <v>1</v>
      </c>
      <c r="AJ1323" s="101">
        <f t="array" ref="AJ1323">IF($AI1323,MEDIAN(IF(G2SelectionMask="x",IF(INDEX(RawDataRefData,$E1323,0)&gt;0,INDEX(RawDataRefData,$E1323,0)),"")),"")</f>
        <v>2</v>
      </c>
      <c r="AK1323" s="101">
        <f t="array" ref="AK1323">IF($AI1323,QUARTILE(IF(G2SelectionMask="x",IF(INDEX(RawDataRefData,$E1323,0)&gt;0,INDEX(RawDataRefData,$E1323,0)),""),1),"")</f>
        <v>2</v>
      </c>
      <c r="AL1323" s="101">
        <f t="array" ref="AL1323">IF($AI1323,QUARTILE(IF(G2SelectionMask="x",IF(INDEX(RawDataRefData,$E1323,0)&gt;0,INDEX(RawDataRefData,$E1323,0)),""),3),"")</f>
        <v>3</v>
      </c>
      <c r="AM1323" s="101">
        <f t="array" ref="AM1323">IF($AI1323,MIN(IF(G2SelectionMask="x",IF(INDEX(RawDataRefData,$E1323,0)&gt;0,INDEX(RawDataRefData,$E1323,0)),"")),"")</f>
        <v>1</v>
      </c>
      <c r="AN1323" s="101">
        <f t="array" ref="AN1323">IF($AI1323,MAX(IF(G2SelectionMask="x",IF(INDEX(RawDataRefData,$E1323,0)&gt;0,INDEX(RawDataRefData,$E1323,0)),"")),"")</f>
        <v>4</v>
      </c>
      <c r="AO1323" s="101">
        <f t="shared" si="494"/>
        <v>2.2727272727272729</v>
      </c>
      <c r="AP1323" s="101">
        <f t="array" ref="AP1323">IF($AI1323,STDEVA(IF(G2SelectionMask="x",IF(INDEX(RawDataRefData,$E1323,0)&gt;0,INDEX(RawDataRefData,$E1323,0)),"")),"")</f>
        <v>0.90453403373329078</v>
      </c>
      <c r="AQ1323" s="100" t="b">
        <f t="shared" si="495"/>
        <v>0</v>
      </c>
      <c r="AR1323" s="100" t="str">
        <f t="array" ref="AR1323">IF($AQ1323,MEDIAN(IF(G3SelectionMask="x",IF(INDEX(RawDataRefData,$E1323,0)&gt;0,INDEX(RawDataRefData,$E1323,0)),"")),"")</f>
        <v/>
      </c>
      <c r="AS1323" s="100" t="str">
        <f t="array" ref="AS1323">IF($AQ1323,QUARTILE(IF(G3SelectionMask="x",IF(INDEX(RawDataRefData,$E1323,0)&gt;0,INDEX(RawDataRefData,$E1323,0)),""),1),"")</f>
        <v/>
      </c>
      <c r="AT1323" s="100" t="str">
        <f t="array" ref="AT1323">IF($AQ1323,QUARTILE(IF(G3SelectionMask="x",IF(INDEX(RawDataRefData,$E1323,0)&gt;0,INDEX(RawDataRefData,$E1323,0)),""),3),"")</f>
        <v/>
      </c>
      <c r="AU1323" s="100" t="str">
        <f t="array" ref="AU1323">IF($AQ1323,MIN(IF(G3SelectionMask="x",IF(INDEX(RawDataRefData,$E1323,0)&gt;0,INDEX(RawDataRefData,$E1323,0)),"")),"")</f>
        <v/>
      </c>
      <c r="AV1323" s="100" t="str">
        <f t="array" ref="AV1323">IF($AQ1323,MAX(IF(G3SelectionMask="x",IF(INDEX(RawDataRefData,$E1323,0)&gt;0,INDEX(RawDataRefData,$E1323,0)),"")),"")</f>
        <v/>
      </c>
      <c r="AW1323" s="100" t="str">
        <f t="shared" si="496"/>
        <v/>
      </c>
      <c r="AX1323" s="100" t="str">
        <f t="array" ref="AX1323">IF($AQ1323,STDEVA(IF(G3SelectionMask="x",IF(INDEX(RawDataRefData,$E1323,0)&gt;0,INDEX(RawDataRefData,$E1323,0)),"")),"")</f>
        <v/>
      </c>
      <c r="AY1323" s="101" t="b">
        <f t="shared" si="497"/>
        <v>0</v>
      </c>
      <c r="AZ1323" s="101" t="str">
        <f t="array" ref="AZ1323">IF($AY1323,MEDIAN(IF(G4SelectionMask="x",IF(INDEX(RawDataRefData,$E1323,0)&gt;0,INDEX(RawDataRefData,$E1323,0)),"")),"")</f>
        <v/>
      </c>
      <c r="BA1323" s="101" t="str">
        <f t="array" ref="BA1323">IF($AY1323,QUARTILE(IF(G4SelectionMask="x",IF(INDEX(RawDataRefData,$E1323,0)&gt;0,INDEX(RawDataRefData,$E1323,0)),""),1),"")</f>
        <v/>
      </c>
      <c r="BB1323" s="101" t="str">
        <f t="array" ref="BB1323">IF($AY1323,QUARTILE(IF(G4SelectionMask="x",IF(INDEX(RawDataRefData,$E1323,0)&gt;0,INDEX(RawDataRefData,$E1323,0)),""),3),"")</f>
        <v/>
      </c>
      <c r="BC1323" s="101" t="str">
        <f t="array" ref="BC1323">IF($AY1323,MIN(IF(G4SelectionMask="x",IF(INDEX(RawDataRefData,$E1323,0)&gt;0,INDEX(RawDataRefData,$E1323,0)),"")),"")</f>
        <v/>
      </c>
      <c r="BD1323" s="101" t="str">
        <f t="array" ref="BD1323">IF($AY1323,MAX(IF(G4SelectionMask="x",IF(INDEX(RawDataRefData,$E1323,0)&gt;0,INDEX(RawDataRefData,$E1323,0)),"")),"")</f>
        <v/>
      </c>
      <c r="BE1323" s="101" t="str">
        <f t="shared" si="498"/>
        <v/>
      </c>
      <c r="BF1323" s="101" t="str">
        <f t="array" ref="BF1323">IF($AY1323,STDEVA(IF(G4SelectionMask="x",IF(INDEX(RawDataRefData,$E1323,0)&gt;0,INDEX(RawDataRefData,$E1323,0)),"")),"")</f>
        <v/>
      </c>
      <c r="BG1323" s="100" t="b">
        <f t="shared" si="499"/>
        <v>0</v>
      </c>
      <c r="BH1323" s="100" t="str">
        <f t="array" ref="BH1323">IF($BG1323,MEDIAN(IF(G5SelectionMask="x",IF(INDEX(RawDataRefData,$E1323,0)&gt;0,INDEX(RawDataRefData,$E1323,0)),"")),"")</f>
        <v/>
      </c>
      <c r="BI1323" s="100" t="str">
        <f t="array" ref="BI1323">IF($BG1323,QUARTILE(IF(G5SelectionMask="x",IF(INDEX(RawDataRefData,$E1323,0)&gt;0,INDEX(RawDataRefData,$E1323,0)),""),1),"")</f>
        <v/>
      </c>
      <c r="BJ1323" s="100" t="str">
        <f t="array" ref="BJ1323">IF($BG1323,QUARTILE(IF(G5SelectionMask="x",IF(INDEX(RawDataRefData,$E1323,0)&gt;0,INDEX(RawDataRefData,$E1323,0)),""),3),"")</f>
        <v/>
      </c>
      <c r="BK1323" s="100" t="str">
        <f t="array" ref="BK1323">IF($BG1323,MIN(IF(G5SelectionMask="x",IF(INDEX(RawDataRefData,$E1323,0)&gt;0,INDEX(RawDataRefData,$E1323,0)),"")),"")</f>
        <v/>
      </c>
      <c r="BL1323" s="100" t="str">
        <f t="array" ref="BL1323">IF($BG1323,MAX(IF(G5SelectionMask="x",IF(INDEX(RawDataRefData,$E1323,0)&gt;0,INDEX(RawDataRefData,$E1323,0)),"")),"")</f>
        <v/>
      </c>
      <c r="BM1323" s="100" t="str">
        <f t="shared" si="500"/>
        <v/>
      </c>
      <c r="BN1323" s="103" t="str">
        <f t="array" ref="BN1323">IF($BG1323,STDEVA(IF(G5SelectionMask="x",IF(INDEX(RawDataRefData,$E1323,0)&gt;0,INDEX(RawDataRefData,$E1323,0)),"")),"")</f>
        <v/>
      </c>
      <c r="BO1323" s="104"/>
      <c r="BP1323" s="106">
        <v>1</v>
      </c>
      <c r="BQ1323" s="106">
        <v>1</v>
      </c>
      <c r="BR1323" s="106">
        <v>2</v>
      </c>
      <c r="BS1323" s="106">
        <v>1</v>
      </c>
      <c r="BT1323" s="106">
        <v>2</v>
      </c>
      <c r="BU1323" s="106">
        <v>3</v>
      </c>
      <c r="BV1323" s="106">
        <v>1</v>
      </c>
      <c r="BW1323" s="106">
        <v>2</v>
      </c>
      <c r="BX1323" s="106">
        <v>2</v>
      </c>
      <c r="BY1323" s="106">
        <v>4</v>
      </c>
      <c r="BZ1323" s="106">
        <v>3</v>
      </c>
      <c r="CA1323" s="106">
        <v>2</v>
      </c>
      <c r="CB1323" s="106">
        <v>3</v>
      </c>
      <c r="CC1323" s="106">
        <v>4</v>
      </c>
      <c r="CD1323" s="106">
        <v>1</v>
      </c>
    </row>
    <row r="1324" spans="1:82" hidden="1" x14ac:dyDescent="0.2">
      <c r="A1324" s="33" t="e">
        <f t="shared" si="477"/>
        <v>#NAME?</v>
      </c>
      <c r="B1324" s="218"/>
      <c r="C1324" s="215"/>
      <c r="D1324" s="227"/>
      <c r="E1324" s="72">
        <f t="shared" si="493"/>
        <v>1315</v>
      </c>
      <c r="F1324" s="9" t="s">
        <v>1584</v>
      </c>
      <c r="H1324" s="9" t="s">
        <v>219</v>
      </c>
      <c r="I1324" s="9" t="s">
        <v>1548</v>
      </c>
      <c r="K1324" s="100">
        <f t="shared" si="478"/>
        <v>2</v>
      </c>
      <c r="L1324" s="100"/>
      <c r="M1324" s="100"/>
      <c r="N1324" s="100"/>
      <c r="O1324" s="100"/>
      <c r="P1324" s="101">
        <f t="shared" si="479"/>
        <v>4</v>
      </c>
      <c r="Q1324" s="102">
        <f t="shared" si="480"/>
        <v>3</v>
      </c>
      <c r="R1324" s="102">
        <f t="shared" si="481"/>
        <v>2</v>
      </c>
      <c r="S1324" s="102">
        <f t="shared" si="482"/>
        <v>1</v>
      </c>
      <c r="T1324" s="102">
        <f t="shared" si="483"/>
        <v>1</v>
      </c>
      <c r="U1324" s="102">
        <f t="shared" si="484"/>
        <v>2</v>
      </c>
      <c r="V1324" s="102">
        <f t="shared" si="485"/>
        <v>4</v>
      </c>
      <c r="W1324" s="102">
        <f t="shared" si="486"/>
        <v>2</v>
      </c>
      <c r="X1324" s="102">
        <f t="shared" si="487"/>
        <v>4</v>
      </c>
      <c r="Y1324" s="102">
        <f t="shared" si="488"/>
        <v>4</v>
      </c>
      <c r="Z1324" s="102">
        <f t="shared" si="489"/>
        <v>1</v>
      </c>
      <c r="AA1324" s="100" t="b">
        <f t="shared" si="490"/>
        <v>1</v>
      </c>
      <c r="AB1324" s="100">
        <f t="array" ref="AB1324">IF($AA1324,MEDIAN(IF(G1SelectionMask="x",IF(INDEX(RawDataRefData,$E1324,0)&gt;0,INDEX(RawDataRefData,$E1324,0)),"")),"")</f>
        <v>2</v>
      </c>
      <c r="AC1324" s="100">
        <f t="array" ref="AC1324">IF($AA1324,QUARTILE(IF(G1SelectionMask="x",IF(INDEX(RawDataRefData,$E1324,0)&gt;0,INDEX(RawDataRefData,$E1324,0)),""),1),"")</f>
        <v>1.5</v>
      </c>
      <c r="AD1324" s="100">
        <f t="array" ref="AD1324">IF($AA1324,QUARTILE(IF(G1SelectionMask="x",IF(INDEX(RawDataRefData,$E1324,0)&gt;0,INDEX(RawDataRefData,$E1324,0)),""),3),"")</f>
        <v>4</v>
      </c>
      <c r="AE1324" s="100">
        <f t="array" ref="AE1324">IF($AA1324,MIN(IF(G1SelectionMask="x",IF(INDEX(RawDataRefData,$E1324,0)&gt;0,INDEX(RawDataRefData,$E1324,0)),"")),"")</f>
        <v>1</v>
      </c>
      <c r="AF1324" s="100">
        <f t="array" ref="AF1324">IF($AA1324,MAX(IF(G1SelectionMask="x",IF(INDEX(RawDataRefData,$E1324,0)&gt;0,INDEX(RawDataRefData,$E1324,0)),"")),"")</f>
        <v>4</v>
      </c>
      <c r="AG1324" s="100">
        <f t="shared" si="491"/>
        <v>2.5454545454545454</v>
      </c>
      <c r="AH1324" s="100">
        <f t="array" ref="AH1324">IF($AA1324,STDEVA(IF(G1SelectionMask="x",IF(INDEX(RawDataRefData,$E1324,0)&gt;0,INDEX(RawDataRefData,$E1324,0)),"")),"")</f>
        <v>1.2933395813657267</v>
      </c>
      <c r="AI1324" s="101" t="b">
        <f t="shared" si="492"/>
        <v>1</v>
      </c>
      <c r="AJ1324" s="101">
        <f t="array" ref="AJ1324">IF($AI1324,MEDIAN(IF(G2SelectionMask="x",IF(INDEX(RawDataRefData,$E1324,0)&gt;0,INDEX(RawDataRefData,$E1324,0)),"")),"")</f>
        <v>2</v>
      </c>
      <c r="AK1324" s="101">
        <f t="array" ref="AK1324">IF($AI1324,QUARTILE(IF(G2SelectionMask="x",IF(INDEX(RawDataRefData,$E1324,0)&gt;0,INDEX(RawDataRefData,$E1324,0)),""),1),"")</f>
        <v>1</v>
      </c>
      <c r="AL1324" s="101">
        <f t="array" ref="AL1324">IF($AI1324,QUARTILE(IF(G2SelectionMask="x",IF(INDEX(RawDataRefData,$E1324,0)&gt;0,INDEX(RawDataRefData,$E1324,0)),""),3),"")</f>
        <v>4</v>
      </c>
      <c r="AM1324" s="101">
        <f t="array" ref="AM1324">IF($AI1324,MIN(IF(G2SelectionMask="x",IF(INDEX(RawDataRefData,$E1324,0)&gt;0,INDEX(RawDataRefData,$E1324,0)),"")),"")</f>
        <v>1</v>
      </c>
      <c r="AN1324" s="101">
        <f t="array" ref="AN1324">IF($AI1324,MAX(IF(G2SelectionMask="x",IF(INDEX(RawDataRefData,$E1324,0)&gt;0,INDEX(RawDataRefData,$E1324,0)),"")),"")</f>
        <v>4</v>
      </c>
      <c r="AO1324" s="101">
        <f t="shared" si="494"/>
        <v>2.3636363636363638</v>
      </c>
      <c r="AP1324" s="101">
        <f t="array" ref="AP1324">IF($AI1324,STDEVA(IF(G2SelectionMask="x",IF(INDEX(RawDataRefData,$E1324,0)&gt;0,INDEX(RawDataRefData,$E1324,0)),"")),"")</f>
        <v>1.4333685689819819</v>
      </c>
      <c r="AQ1324" s="100" t="b">
        <f t="shared" si="495"/>
        <v>0</v>
      </c>
      <c r="AR1324" s="100" t="str">
        <f t="array" ref="AR1324">IF($AQ1324,MEDIAN(IF(G3SelectionMask="x",IF(INDEX(RawDataRefData,$E1324,0)&gt;0,INDEX(RawDataRefData,$E1324,0)),"")),"")</f>
        <v/>
      </c>
      <c r="AS1324" s="100" t="str">
        <f t="array" ref="AS1324">IF($AQ1324,QUARTILE(IF(G3SelectionMask="x",IF(INDEX(RawDataRefData,$E1324,0)&gt;0,INDEX(RawDataRefData,$E1324,0)),""),1),"")</f>
        <v/>
      </c>
      <c r="AT1324" s="100" t="str">
        <f t="array" ref="AT1324">IF($AQ1324,QUARTILE(IF(G3SelectionMask="x",IF(INDEX(RawDataRefData,$E1324,0)&gt;0,INDEX(RawDataRefData,$E1324,0)),""),3),"")</f>
        <v/>
      </c>
      <c r="AU1324" s="100" t="str">
        <f t="array" ref="AU1324">IF($AQ1324,MIN(IF(G3SelectionMask="x",IF(INDEX(RawDataRefData,$E1324,0)&gt;0,INDEX(RawDataRefData,$E1324,0)),"")),"")</f>
        <v/>
      </c>
      <c r="AV1324" s="100" t="str">
        <f t="array" ref="AV1324">IF($AQ1324,MAX(IF(G3SelectionMask="x",IF(INDEX(RawDataRefData,$E1324,0)&gt;0,INDEX(RawDataRefData,$E1324,0)),"")),"")</f>
        <v/>
      </c>
      <c r="AW1324" s="100" t="str">
        <f t="shared" si="496"/>
        <v/>
      </c>
      <c r="AX1324" s="100" t="str">
        <f t="array" ref="AX1324">IF($AQ1324,STDEVA(IF(G3SelectionMask="x",IF(INDEX(RawDataRefData,$E1324,0)&gt;0,INDEX(RawDataRefData,$E1324,0)),"")),"")</f>
        <v/>
      </c>
      <c r="AY1324" s="101" t="b">
        <f t="shared" si="497"/>
        <v>0</v>
      </c>
      <c r="AZ1324" s="101" t="str">
        <f t="array" ref="AZ1324">IF($AY1324,MEDIAN(IF(G4SelectionMask="x",IF(INDEX(RawDataRefData,$E1324,0)&gt;0,INDEX(RawDataRefData,$E1324,0)),"")),"")</f>
        <v/>
      </c>
      <c r="BA1324" s="101" t="str">
        <f t="array" ref="BA1324">IF($AY1324,QUARTILE(IF(G4SelectionMask="x",IF(INDEX(RawDataRefData,$E1324,0)&gt;0,INDEX(RawDataRefData,$E1324,0)),""),1),"")</f>
        <v/>
      </c>
      <c r="BB1324" s="101" t="str">
        <f t="array" ref="BB1324">IF($AY1324,QUARTILE(IF(G4SelectionMask="x",IF(INDEX(RawDataRefData,$E1324,0)&gt;0,INDEX(RawDataRefData,$E1324,0)),""),3),"")</f>
        <v/>
      </c>
      <c r="BC1324" s="101" t="str">
        <f t="array" ref="BC1324">IF($AY1324,MIN(IF(G4SelectionMask="x",IF(INDEX(RawDataRefData,$E1324,0)&gt;0,INDEX(RawDataRefData,$E1324,0)),"")),"")</f>
        <v/>
      </c>
      <c r="BD1324" s="101" t="str">
        <f t="array" ref="BD1324">IF($AY1324,MAX(IF(G4SelectionMask="x",IF(INDEX(RawDataRefData,$E1324,0)&gt;0,INDEX(RawDataRefData,$E1324,0)),"")),"")</f>
        <v/>
      </c>
      <c r="BE1324" s="101" t="str">
        <f t="shared" si="498"/>
        <v/>
      </c>
      <c r="BF1324" s="101" t="str">
        <f t="array" ref="BF1324">IF($AY1324,STDEVA(IF(G4SelectionMask="x",IF(INDEX(RawDataRefData,$E1324,0)&gt;0,INDEX(RawDataRefData,$E1324,0)),"")),"")</f>
        <v/>
      </c>
      <c r="BG1324" s="100" t="b">
        <f t="shared" si="499"/>
        <v>0</v>
      </c>
      <c r="BH1324" s="100" t="str">
        <f t="array" ref="BH1324">IF($BG1324,MEDIAN(IF(G5SelectionMask="x",IF(INDEX(RawDataRefData,$E1324,0)&gt;0,INDEX(RawDataRefData,$E1324,0)),"")),"")</f>
        <v/>
      </c>
      <c r="BI1324" s="100" t="str">
        <f t="array" ref="BI1324">IF($BG1324,QUARTILE(IF(G5SelectionMask="x",IF(INDEX(RawDataRefData,$E1324,0)&gt;0,INDEX(RawDataRefData,$E1324,0)),""),1),"")</f>
        <v/>
      </c>
      <c r="BJ1324" s="100" t="str">
        <f t="array" ref="BJ1324">IF($BG1324,QUARTILE(IF(G5SelectionMask="x",IF(INDEX(RawDataRefData,$E1324,0)&gt;0,INDEX(RawDataRefData,$E1324,0)),""),3),"")</f>
        <v/>
      </c>
      <c r="BK1324" s="100" t="str">
        <f t="array" ref="BK1324">IF($BG1324,MIN(IF(G5SelectionMask="x",IF(INDEX(RawDataRefData,$E1324,0)&gt;0,INDEX(RawDataRefData,$E1324,0)),"")),"")</f>
        <v/>
      </c>
      <c r="BL1324" s="100" t="str">
        <f t="array" ref="BL1324">IF($BG1324,MAX(IF(G5SelectionMask="x",IF(INDEX(RawDataRefData,$E1324,0)&gt;0,INDEX(RawDataRefData,$E1324,0)),"")),"")</f>
        <v/>
      </c>
      <c r="BM1324" s="100" t="str">
        <f t="shared" si="500"/>
        <v/>
      </c>
      <c r="BN1324" s="103" t="str">
        <f t="array" ref="BN1324">IF($BG1324,STDEVA(IF(G5SelectionMask="x",IF(INDEX(RawDataRefData,$E1324,0)&gt;0,INDEX(RawDataRefData,$E1324,0)),"")),"")</f>
        <v/>
      </c>
      <c r="BO1324" s="104"/>
      <c r="BP1324" s="106">
        <v>2</v>
      </c>
      <c r="BQ1324" s="106">
        <v>4</v>
      </c>
      <c r="BR1324" s="106">
        <v>3</v>
      </c>
      <c r="BS1324" s="106">
        <v>2</v>
      </c>
      <c r="BT1324" s="106">
        <v>1</v>
      </c>
      <c r="BU1324" s="106">
        <v>1</v>
      </c>
      <c r="BV1324" s="106">
        <v>2</v>
      </c>
      <c r="BW1324" s="106">
        <v>4</v>
      </c>
      <c r="BX1324" s="106">
        <v>2</v>
      </c>
      <c r="BY1324" s="106">
        <v>4</v>
      </c>
      <c r="BZ1324" s="106">
        <v>4</v>
      </c>
      <c r="CA1324" s="106">
        <v>1</v>
      </c>
      <c r="CB1324" s="106">
        <v>1</v>
      </c>
      <c r="CC1324" s="106">
        <v>1</v>
      </c>
      <c r="CD1324" s="106">
        <v>4</v>
      </c>
    </row>
    <row r="1325" spans="1:82" hidden="1" x14ac:dyDescent="0.2">
      <c r="A1325" s="33" t="e">
        <f t="shared" si="477"/>
        <v>#NAME?</v>
      </c>
      <c r="B1325" s="218"/>
      <c r="C1325" s="215"/>
      <c r="D1325" s="227"/>
      <c r="E1325" s="72">
        <f t="shared" si="493"/>
        <v>1316</v>
      </c>
      <c r="F1325" s="9" t="s">
        <v>1585</v>
      </c>
      <c r="H1325" s="9" t="s">
        <v>219</v>
      </c>
      <c r="I1325" s="9" t="s">
        <v>1548</v>
      </c>
      <c r="K1325" s="100">
        <f t="shared" si="478"/>
        <v>1</v>
      </c>
      <c r="L1325" s="100"/>
      <c r="M1325" s="100"/>
      <c r="N1325" s="100"/>
      <c r="O1325" s="100"/>
      <c r="P1325" s="101">
        <f t="shared" si="479"/>
        <v>2</v>
      </c>
      <c r="Q1325" s="102">
        <f t="shared" si="480"/>
        <v>2</v>
      </c>
      <c r="R1325" s="102">
        <f t="shared" si="481"/>
        <v>3</v>
      </c>
      <c r="S1325" s="102">
        <f t="shared" si="482"/>
        <v>4</v>
      </c>
      <c r="T1325" s="102">
        <f t="shared" si="483"/>
        <v>2</v>
      </c>
      <c r="U1325" s="102">
        <f t="shared" si="484"/>
        <v>2</v>
      </c>
      <c r="V1325" s="102">
        <f t="shared" si="485"/>
        <v>1</v>
      </c>
      <c r="W1325" s="102">
        <f t="shared" si="486"/>
        <v>3</v>
      </c>
      <c r="X1325" s="102">
        <f t="shared" si="487"/>
        <v>3</v>
      </c>
      <c r="Y1325" s="102">
        <f t="shared" si="488"/>
        <v>4</v>
      </c>
      <c r="Z1325" s="102">
        <f t="shared" si="489"/>
        <v>3</v>
      </c>
      <c r="AA1325" s="100" t="b">
        <f t="shared" si="490"/>
        <v>1</v>
      </c>
      <c r="AB1325" s="100">
        <f t="array" ref="AB1325">IF($AA1325,MEDIAN(IF(G1SelectionMask="x",IF(INDEX(RawDataRefData,$E1325,0)&gt;0,INDEX(RawDataRefData,$E1325,0)),"")),"")</f>
        <v>3</v>
      </c>
      <c r="AC1325" s="100">
        <f t="array" ref="AC1325">IF($AA1325,QUARTILE(IF(G1SelectionMask="x",IF(INDEX(RawDataRefData,$E1325,0)&gt;0,INDEX(RawDataRefData,$E1325,0)),""),1),"")</f>
        <v>2</v>
      </c>
      <c r="AD1325" s="100">
        <f t="array" ref="AD1325">IF($AA1325,QUARTILE(IF(G1SelectionMask="x",IF(INDEX(RawDataRefData,$E1325,0)&gt;0,INDEX(RawDataRefData,$E1325,0)),""),3),"")</f>
        <v>3</v>
      </c>
      <c r="AE1325" s="100">
        <f t="array" ref="AE1325">IF($AA1325,MIN(IF(G1SelectionMask="x",IF(INDEX(RawDataRefData,$E1325,0)&gt;0,INDEX(RawDataRefData,$E1325,0)),"")),"")</f>
        <v>1</v>
      </c>
      <c r="AF1325" s="100">
        <f t="array" ref="AF1325">IF($AA1325,MAX(IF(G1SelectionMask="x",IF(INDEX(RawDataRefData,$E1325,0)&gt;0,INDEX(RawDataRefData,$E1325,0)),"")),"")</f>
        <v>4</v>
      </c>
      <c r="AG1325" s="100">
        <f t="shared" si="491"/>
        <v>2.6363636363636362</v>
      </c>
      <c r="AH1325" s="100">
        <f t="array" ref="AH1325">IF($AA1325,STDEVA(IF(G1SelectionMask="x",IF(INDEX(RawDataRefData,$E1325,0)&gt;0,INDEX(RawDataRefData,$E1325,0)),"")),"")</f>
        <v>0.9244162777371755</v>
      </c>
      <c r="AI1325" s="101" t="b">
        <f t="shared" si="492"/>
        <v>1</v>
      </c>
      <c r="AJ1325" s="101">
        <f t="array" ref="AJ1325">IF($AI1325,MEDIAN(IF(G2SelectionMask="x",IF(INDEX(RawDataRefData,$E1325,0)&gt;0,INDEX(RawDataRefData,$E1325,0)),"")),"")</f>
        <v>3</v>
      </c>
      <c r="AK1325" s="101">
        <f t="array" ref="AK1325">IF($AI1325,QUARTILE(IF(G2SelectionMask="x",IF(INDEX(RawDataRefData,$E1325,0)&gt;0,INDEX(RawDataRefData,$E1325,0)),""),1),"")</f>
        <v>2</v>
      </c>
      <c r="AL1325" s="101">
        <f t="array" ref="AL1325">IF($AI1325,QUARTILE(IF(G2SelectionMask="x",IF(INDEX(RawDataRefData,$E1325,0)&gt;0,INDEX(RawDataRefData,$E1325,0)),""),3),"")</f>
        <v>3.5</v>
      </c>
      <c r="AM1325" s="101">
        <f t="array" ref="AM1325">IF($AI1325,MIN(IF(G2SelectionMask="x",IF(INDEX(RawDataRefData,$E1325,0)&gt;0,INDEX(RawDataRefData,$E1325,0)),"")),"")</f>
        <v>1</v>
      </c>
      <c r="AN1325" s="101">
        <f t="array" ref="AN1325">IF($AI1325,MAX(IF(G2SelectionMask="x",IF(INDEX(RawDataRefData,$E1325,0)&gt;0,INDEX(RawDataRefData,$E1325,0)),"")),"")</f>
        <v>4</v>
      </c>
      <c r="AO1325" s="101">
        <f t="shared" si="494"/>
        <v>2.8181818181818183</v>
      </c>
      <c r="AP1325" s="101">
        <f t="array" ref="AP1325">IF($AI1325,STDEVA(IF(G2SelectionMask="x",IF(INDEX(RawDataRefData,$E1325,0)&gt;0,INDEX(RawDataRefData,$E1325,0)),"")),"")</f>
        <v>0.98164981721404299</v>
      </c>
      <c r="AQ1325" s="100" t="b">
        <f t="shared" si="495"/>
        <v>0</v>
      </c>
      <c r="AR1325" s="100" t="str">
        <f t="array" ref="AR1325">IF($AQ1325,MEDIAN(IF(G3SelectionMask="x",IF(INDEX(RawDataRefData,$E1325,0)&gt;0,INDEX(RawDataRefData,$E1325,0)),"")),"")</f>
        <v/>
      </c>
      <c r="AS1325" s="100" t="str">
        <f t="array" ref="AS1325">IF($AQ1325,QUARTILE(IF(G3SelectionMask="x",IF(INDEX(RawDataRefData,$E1325,0)&gt;0,INDEX(RawDataRefData,$E1325,0)),""),1),"")</f>
        <v/>
      </c>
      <c r="AT1325" s="100" t="str">
        <f t="array" ref="AT1325">IF($AQ1325,QUARTILE(IF(G3SelectionMask="x",IF(INDEX(RawDataRefData,$E1325,0)&gt;0,INDEX(RawDataRefData,$E1325,0)),""),3),"")</f>
        <v/>
      </c>
      <c r="AU1325" s="100" t="str">
        <f t="array" ref="AU1325">IF($AQ1325,MIN(IF(G3SelectionMask="x",IF(INDEX(RawDataRefData,$E1325,0)&gt;0,INDEX(RawDataRefData,$E1325,0)),"")),"")</f>
        <v/>
      </c>
      <c r="AV1325" s="100" t="str">
        <f t="array" ref="AV1325">IF($AQ1325,MAX(IF(G3SelectionMask="x",IF(INDEX(RawDataRefData,$E1325,0)&gt;0,INDEX(RawDataRefData,$E1325,0)),"")),"")</f>
        <v/>
      </c>
      <c r="AW1325" s="100" t="str">
        <f t="shared" si="496"/>
        <v/>
      </c>
      <c r="AX1325" s="100" t="str">
        <f t="array" ref="AX1325">IF($AQ1325,STDEVA(IF(G3SelectionMask="x",IF(INDEX(RawDataRefData,$E1325,0)&gt;0,INDEX(RawDataRefData,$E1325,0)),"")),"")</f>
        <v/>
      </c>
      <c r="AY1325" s="101" t="b">
        <f t="shared" si="497"/>
        <v>0</v>
      </c>
      <c r="AZ1325" s="101" t="str">
        <f t="array" ref="AZ1325">IF($AY1325,MEDIAN(IF(G4SelectionMask="x",IF(INDEX(RawDataRefData,$E1325,0)&gt;0,INDEX(RawDataRefData,$E1325,0)),"")),"")</f>
        <v/>
      </c>
      <c r="BA1325" s="101" t="str">
        <f t="array" ref="BA1325">IF($AY1325,QUARTILE(IF(G4SelectionMask="x",IF(INDEX(RawDataRefData,$E1325,0)&gt;0,INDEX(RawDataRefData,$E1325,0)),""),1),"")</f>
        <v/>
      </c>
      <c r="BB1325" s="101" t="str">
        <f t="array" ref="BB1325">IF($AY1325,QUARTILE(IF(G4SelectionMask="x",IF(INDEX(RawDataRefData,$E1325,0)&gt;0,INDEX(RawDataRefData,$E1325,0)),""),3),"")</f>
        <v/>
      </c>
      <c r="BC1325" s="101" t="str">
        <f t="array" ref="BC1325">IF($AY1325,MIN(IF(G4SelectionMask="x",IF(INDEX(RawDataRefData,$E1325,0)&gt;0,INDEX(RawDataRefData,$E1325,0)),"")),"")</f>
        <v/>
      </c>
      <c r="BD1325" s="101" t="str">
        <f t="array" ref="BD1325">IF($AY1325,MAX(IF(G4SelectionMask="x",IF(INDEX(RawDataRefData,$E1325,0)&gt;0,INDEX(RawDataRefData,$E1325,0)),"")),"")</f>
        <v/>
      </c>
      <c r="BE1325" s="101" t="str">
        <f t="shared" si="498"/>
        <v/>
      </c>
      <c r="BF1325" s="101" t="str">
        <f t="array" ref="BF1325">IF($AY1325,STDEVA(IF(G4SelectionMask="x",IF(INDEX(RawDataRefData,$E1325,0)&gt;0,INDEX(RawDataRefData,$E1325,0)),"")),"")</f>
        <v/>
      </c>
      <c r="BG1325" s="100" t="b">
        <f t="shared" si="499"/>
        <v>0</v>
      </c>
      <c r="BH1325" s="100" t="str">
        <f t="array" ref="BH1325">IF($BG1325,MEDIAN(IF(G5SelectionMask="x",IF(INDEX(RawDataRefData,$E1325,0)&gt;0,INDEX(RawDataRefData,$E1325,0)),"")),"")</f>
        <v/>
      </c>
      <c r="BI1325" s="100" t="str">
        <f t="array" ref="BI1325">IF($BG1325,QUARTILE(IF(G5SelectionMask="x",IF(INDEX(RawDataRefData,$E1325,0)&gt;0,INDEX(RawDataRefData,$E1325,0)),""),1),"")</f>
        <v/>
      </c>
      <c r="BJ1325" s="100" t="str">
        <f t="array" ref="BJ1325">IF($BG1325,QUARTILE(IF(G5SelectionMask="x",IF(INDEX(RawDataRefData,$E1325,0)&gt;0,INDEX(RawDataRefData,$E1325,0)),""),3),"")</f>
        <v/>
      </c>
      <c r="BK1325" s="100" t="str">
        <f t="array" ref="BK1325">IF($BG1325,MIN(IF(G5SelectionMask="x",IF(INDEX(RawDataRefData,$E1325,0)&gt;0,INDEX(RawDataRefData,$E1325,0)),"")),"")</f>
        <v/>
      </c>
      <c r="BL1325" s="100" t="str">
        <f t="array" ref="BL1325">IF($BG1325,MAX(IF(G5SelectionMask="x",IF(INDEX(RawDataRefData,$E1325,0)&gt;0,INDEX(RawDataRefData,$E1325,0)),"")),"")</f>
        <v/>
      </c>
      <c r="BM1325" s="100" t="str">
        <f t="shared" si="500"/>
        <v/>
      </c>
      <c r="BN1325" s="103" t="str">
        <f t="array" ref="BN1325">IF($BG1325,STDEVA(IF(G5SelectionMask="x",IF(INDEX(RawDataRefData,$E1325,0)&gt;0,INDEX(RawDataRefData,$E1325,0)),"")),"")</f>
        <v/>
      </c>
      <c r="BO1325" s="104"/>
      <c r="BP1325" s="106">
        <v>1</v>
      </c>
      <c r="BQ1325" s="106">
        <v>2</v>
      </c>
      <c r="BR1325" s="106">
        <v>2</v>
      </c>
      <c r="BS1325" s="106">
        <v>3</v>
      </c>
      <c r="BT1325" s="106">
        <v>4</v>
      </c>
      <c r="BU1325" s="106">
        <v>2</v>
      </c>
      <c r="BV1325" s="106">
        <v>2</v>
      </c>
      <c r="BW1325" s="106">
        <v>1</v>
      </c>
      <c r="BX1325" s="106">
        <v>3</v>
      </c>
      <c r="BY1325" s="106">
        <v>3</v>
      </c>
      <c r="BZ1325" s="106">
        <v>4</v>
      </c>
      <c r="CA1325" s="106">
        <v>3</v>
      </c>
      <c r="CB1325" s="106">
        <v>4</v>
      </c>
      <c r="CC1325" s="106">
        <v>3</v>
      </c>
      <c r="CD1325" s="106">
        <v>3</v>
      </c>
    </row>
    <row r="1326" spans="1:82" hidden="1" x14ac:dyDescent="0.2">
      <c r="A1326" s="33" t="e">
        <f t="shared" si="477"/>
        <v>#NAME?</v>
      </c>
      <c r="B1326" s="218"/>
      <c r="C1326" s="215"/>
      <c r="D1326" s="227"/>
      <c r="E1326" s="72">
        <f t="shared" si="493"/>
        <v>1317</v>
      </c>
      <c r="F1326" s="9" t="s">
        <v>1586</v>
      </c>
      <c r="H1326" s="9" t="s">
        <v>219</v>
      </c>
      <c r="I1326" s="9" t="s">
        <v>1548</v>
      </c>
      <c r="K1326" s="100">
        <f t="shared" si="478"/>
        <v>3</v>
      </c>
      <c r="L1326" s="100"/>
      <c r="M1326" s="100"/>
      <c r="N1326" s="100"/>
      <c r="O1326" s="100"/>
      <c r="P1326" s="101">
        <f t="shared" si="479"/>
        <v>2</v>
      </c>
      <c r="Q1326" s="102">
        <f t="shared" si="480"/>
        <v>1</v>
      </c>
      <c r="R1326" s="102">
        <f t="shared" si="481"/>
        <v>3</v>
      </c>
      <c r="S1326" s="102">
        <f t="shared" si="482"/>
        <v>2</v>
      </c>
      <c r="T1326" s="102">
        <f t="shared" si="483"/>
        <v>4</v>
      </c>
      <c r="U1326" s="102">
        <f t="shared" si="484"/>
        <v>2</v>
      </c>
      <c r="V1326" s="102">
        <f t="shared" si="485"/>
        <v>4</v>
      </c>
      <c r="W1326" s="102">
        <f t="shared" si="486"/>
        <v>1</v>
      </c>
      <c r="X1326" s="102">
        <f t="shared" si="487"/>
        <v>1</v>
      </c>
      <c r="Y1326" s="102">
        <f t="shared" si="488"/>
        <v>2</v>
      </c>
      <c r="Z1326" s="102">
        <f t="shared" si="489"/>
        <v>2</v>
      </c>
      <c r="AA1326" s="100" t="b">
        <f t="shared" si="490"/>
        <v>1</v>
      </c>
      <c r="AB1326" s="100">
        <f t="array" ref="AB1326">IF($AA1326,MEDIAN(IF(G1SelectionMask="x",IF(INDEX(RawDataRefData,$E1326,0)&gt;0,INDEX(RawDataRefData,$E1326,0)),"")),"")</f>
        <v>2</v>
      </c>
      <c r="AC1326" s="100">
        <f t="array" ref="AC1326">IF($AA1326,QUARTILE(IF(G1SelectionMask="x",IF(INDEX(RawDataRefData,$E1326,0)&gt;0,INDEX(RawDataRefData,$E1326,0)),""),1),"")</f>
        <v>1.5</v>
      </c>
      <c r="AD1326" s="100">
        <f t="array" ref="AD1326">IF($AA1326,QUARTILE(IF(G1SelectionMask="x",IF(INDEX(RawDataRefData,$E1326,0)&gt;0,INDEX(RawDataRefData,$E1326,0)),""),3),"")</f>
        <v>2.5</v>
      </c>
      <c r="AE1326" s="100">
        <f t="array" ref="AE1326">IF($AA1326,MIN(IF(G1SelectionMask="x",IF(INDEX(RawDataRefData,$E1326,0)&gt;0,INDEX(RawDataRefData,$E1326,0)),"")),"")</f>
        <v>1</v>
      </c>
      <c r="AF1326" s="100">
        <f t="array" ref="AF1326">IF($AA1326,MAX(IF(G1SelectionMask="x",IF(INDEX(RawDataRefData,$E1326,0)&gt;0,INDEX(RawDataRefData,$E1326,0)),"")),"")</f>
        <v>4</v>
      </c>
      <c r="AG1326" s="100">
        <f t="shared" si="491"/>
        <v>2.1818181818181817</v>
      </c>
      <c r="AH1326" s="100">
        <f t="array" ref="AH1326">IF($AA1326,STDEVA(IF(G1SelectionMask="x",IF(INDEX(RawDataRefData,$E1326,0)&gt;0,INDEX(RawDataRefData,$E1326,0)),"")),"")</f>
        <v>1.0787197799411872</v>
      </c>
      <c r="AI1326" s="101" t="b">
        <f t="shared" si="492"/>
        <v>1</v>
      </c>
      <c r="AJ1326" s="101">
        <f t="array" ref="AJ1326">IF($AI1326,MEDIAN(IF(G2SelectionMask="x",IF(INDEX(RawDataRefData,$E1326,0)&gt;0,INDEX(RawDataRefData,$E1326,0)),"")),"")</f>
        <v>2</v>
      </c>
      <c r="AK1326" s="101">
        <f t="array" ref="AK1326">IF($AI1326,QUARTILE(IF(G2SelectionMask="x",IF(INDEX(RawDataRefData,$E1326,0)&gt;0,INDEX(RawDataRefData,$E1326,0)),""),1),"")</f>
        <v>1.5</v>
      </c>
      <c r="AL1326" s="101">
        <f t="array" ref="AL1326">IF($AI1326,QUARTILE(IF(G2SelectionMask="x",IF(INDEX(RawDataRefData,$E1326,0)&gt;0,INDEX(RawDataRefData,$E1326,0)),""),3),"")</f>
        <v>3</v>
      </c>
      <c r="AM1326" s="101">
        <f t="array" ref="AM1326">IF($AI1326,MIN(IF(G2SelectionMask="x",IF(INDEX(RawDataRefData,$E1326,0)&gt;0,INDEX(RawDataRefData,$E1326,0)),"")),"")</f>
        <v>1</v>
      </c>
      <c r="AN1326" s="101">
        <f t="array" ref="AN1326">IF($AI1326,MAX(IF(G2SelectionMask="x",IF(INDEX(RawDataRefData,$E1326,0)&gt;0,INDEX(RawDataRefData,$E1326,0)),"")),"")</f>
        <v>4</v>
      </c>
      <c r="AO1326" s="101">
        <f t="shared" si="494"/>
        <v>2.2727272727272729</v>
      </c>
      <c r="AP1326" s="101">
        <f t="array" ref="AP1326">IF($AI1326,STDEVA(IF(G2SelectionMask="x",IF(INDEX(RawDataRefData,$E1326,0)&gt;0,INDEX(RawDataRefData,$E1326,0)),"")),"")</f>
        <v>1.1908743922772955</v>
      </c>
      <c r="AQ1326" s="100" t="b">
        <f t="shared" si="495"/>
        <v>0</v>
      </c>
      <c r="AR1326" s="100" t="str">
        <f t="array" ref="AR1326">IF($AQ1326,MEDIAN(IF(G3SelectionMask="x",IF(INDEX(RawDataRefData,$E1326,0)&gt;0,INDEX(RawDataRefData,$E1326,0)),"")),"")</f>
        <v/>
      </c>
      <c r="AS1326" s="100" t="str">
        <f t="array" ref="AS1326">IF($AQ1326,QUARTILE(IF(G3SelectionMask="x",IF(INDEX(RawDataRefData,$E1326,0)&gt;0,INDEX(RawDataRefData,$E1326,0)),""),1),"")</f>
        <v/>
      </c>
      <c r="AT1326" s="100" t="str">
        <f t="array" ref="AT1326">IF($AQ1326,QUARTILE(IF(G3SelectionMask="x",IF(INDEX(RawDataRefData,$E1326,0)&gt;0,INDEX(RawDataRefData,$E1326,0)),""),3),"")</f>
        <v/>
      </c>
      <c r="AU1326" s="100" t="str">
        <f t="array" ref="AU1326">IF($AQ1326,MIN(IF(G3SelectionMask="x",IF(INDEX(RawDataRefData,$E1326,0)&gt;0,INDEX(RawDataRefData,$E1326,0)),"")),"")</f>
        <v/>
      </c>
      <c r="AV1326" s="100" t="str">
        <f t="array" ref="AV1326">IF($AQ1326,MAX(IF(G3SelectionMask="x",IF(INDEX(RawDataRefData,$E1326,0)&gt;0,INDEX(RawDataRefData,$E1326,0)),"")),"")</f>
        <v/>
      </c>
      <c r="AW1326" s="100" t="str">
        <f t="shared" si="496"/>
        <v/>
      </c>
      <c r="AX1326" s="100" t="str">
        <f t="array" ref="AX1326">IF($AQ1326,STDEVA(IF(G3SelectionMask="x",IF(INDEX(RawDataRefData,$E1326,0)&gt;0,INDEX(RawDataRefData,$E1326,0)),"")),"")</f>
        <v/>
      </c>
      <c r="AY1326" s="101" t="b">
        <f t="shared" si="497"/>
        <v>0</v>
      </c>
      <c r="AZ1326" s="101" t="str">
        <f t="array" ref="AZ1326">IF($AY1326,MEDIAN(IF(G4SelectionMask="x",IF(INDEX(RawDataRefData,$E1326,0)&gt;0,INDEX(RawDataRefData,$E1326,0)),"")),"")</f>
        <v/>
      </c>
      <c r="BA1326" s="101" t="str">
        <f t="array" ref="BA1326">IF($AY1326,QUARTILE(IF(G4SelectionMask="x",IF(INDEX(RawDataRefData,$E1326,0)&gt;0,INDEX(RawDataRefData,$E1326,0)),""),1),"")</f>
        <v/>
      </c>
      <c r="BB1326" s="101" t="str">
        <f t="array" ref="BB1326">IF($AY1326,QUARTILE(IF(G4SelectionMask="x",IF(INDEX(RawDataRefData,$E1326,0)&gt;0,INDEX(RawDataRefData,$E1326,0)),""),3),"")</f>
        <v/>
      </c>
      <c r="BC1326" s="101" t="str">
        <f t="array" ref="BC1326">IF($AY1326,MIN(IF(G4SelectionMask="x",IF(INDEX(RawDataRefData,$E1326,0)&gt;0,INDEX(RawDataRefData,$E1326,0)),"")),"")</f>
        <v/>
      </c>
      <c r="BD1326" s="101" t="str">
        <f t="array" ref="BD1326">IF($AY1326,MAX(IF(G4SelectionMask="x",IF(INDEX(RawDataRefData,$E1326,0)&gt;0,INDEX(RawDataRefData,$E1326,0)),"")),"")</f>
        <v/>
      </c>
      <c r="BE1326" s="101" t="str">
        <f t="shared" si="498"/>
        <v/>
      </c>
      <c r="BF1326" s="101" t="str">
        <f t="array" ref="BF1326">IF($AY1326,STDEVA(IF(G4SelectionMask="x",IF(INDEX(RawDataRefData,$E1326,0)&gt;0,INDEX(RawDataRefData,$E1326,0)),"")),"")</f>
        <v/>
      </c>
      <c r="BG1326" s="100" t="b">
        <f t="shared" si="499"/>
        <v>0</v>
      </c>
      <c r="BH1326" s="100" t="str">
        <f t="array" ref="BH1326">IF($BG1326,MEDIAN(IF(G5SelectionMask="x",IF(INDEX(RawDataRefData,$E1326,0)&gt;0,INDEX(RawDataRefData,$E1326,0)),"")),"")</f>
        <v/>
      </c>
      <c r="BI1326" s="100" t="str">
        <f t="array" ref="BI1326">IF($BG1326,QUARTILE(IF(G5SelectionMask="x",IF(INDEX(RawDataRefData,$E1326,0)&gt;0,INDEX(RawDataRefData,$E1326,0)),""),1),"")</f>
        <v/>
      </c>
      <c r="BJ1326" s="100" t="str">
        <f t="array" ref="BJ1326">IF($BG1326,QUARTILE(IF(G5SelectionMask="x",IF(INDEX(RawDataRefData,$E1326,0)&gt;0,INDEX(RawDataRefData,$E1326,0)),""),3),"")</f>
        <v/>
      </c>
      <c r="BK1326" s="100" t="str">
        <f t="array" ref="BK1326">IF($BG1326,MIN(IF(G5SelectionMask="x",IF(INDEX(RawDataRefData,$E1326,0)&gt;0,INDEX(RawDataRefData,$E1326,0)),"")),"")</f>
        <v/>
      </c>
      <c r="BL1326" s="100" t="str">
        <f t="array" ref="BL1326">IF($BG1326,MAX(IF(G5SelectionMask="x",IF(INDEX(RawDataRefData,$E1326,0)&gt;0,INDEX(RawDataRefData,$E1326,0)),"")),"")</f>
        <v/>
      </c>
      <c r="BM1326" s="100" t="str">
        <f t="shared" si="500"/>
        <v/>
      </c>
      <c r="BN1326" s="103" t="str">
        <f t="array" ref="BN1326">IF($BG1326,STDEVA(IF(G5SelectionMask="x",IF(INDEX(RawDataRefData,$E1326,0)&gt;0,INDEX(RawDataRefData,$E1326,0)),"")),"")</f>
        <v/>
      </c>
      <c r="BO1326" s="104"/>
      <c r="BP1326" s="106">
        <v>3</v>
      </c>
      <c r="BQ1326" s="106">
        <v>2</v>
      </c>
      <c r="BR1326" s="106">
        <v>1</v>
      </c>
      <c r="BS1326" s="106">
        <v>3</v>
      </c>
      <c r="BT1326" s="106">
        <v>2</v>
      </c>
      <c r="BU1326" s="106">
        <v>4</v>
      </c>
      <c r="BV1326" s="106">
        <v>2</v>
      </c>
      <c r="BW1326" s="106">
        <v>4</v>
      </c>
      <c r="BX1326" s="106">
        <v>1</v>
      </c>
      <c r="BY1326" s="106">
        <v>1</v>
      </c>
      <c r="BZ1326" s="106">
        <v>2</v>
      </c>
      <c r="CA1326" s="106">
        <v>2</v>
      </c>
      <c r="CB1326" s="106">
        <v>2</v>
      </c>
      <c r="CC1326" s="106">
        <v>1</v>
      </c>
      <c r="CD1326" s="106">
        <v>4</v>
      </c>
    </row>
    <row r="1327" spans="1:82" hidden="1" x14ac:dyDescent="0.2">
      <c r="A1327" s="33" t="e">
        <f t="shared" si="477"/>
        <v>#NAME?</v>
      </c>
      <c r="B1327" s="218"/>
      <c r="C1327" s="215"/>
      <c r="D1327" s="227"/>
      <c r="E1327" s="72">
        <f t="shared" si="493"/>
        <v>1318</v>
      </c>
      <c r="F1327" s="9" t="s">
        <v>1587</v>
      </c>
      <c r="H1327" s="9" t="s">
        <v>1214</v>
      </c>
      <c r="I1327" s="9" t="s">
        <v>1548</v>
      </c>
      <c r="K1327" s="100">
        <f t="shared" si="478"/>
        <v>3</v>
      </c>
      <c r="L1327" s="100"/>
      <c r="M1327" s="100"/>
      <c r="N1327" s="100"/>
      <c r="O1327" s="100"/>
      <c r="P1327" s="101">
        <f t="shared" si="479"/>
        <v>3</v>
      </c>
      <c r="Q1327" s="102">
        <f t="shared" si="480"/>
        <v>2</v>
      </c>
      <c r="R1327" s="102">
        <f t="shared" si="481"/>
        <v>1</v>
      </c>
      <c r="S1327" s="102">
        <f t="shared" si="482"/>
        <v>2</v>
      </c>
      <c r="T1327" s="102">
        <f t="shared" si="483"/>
        <v>1</v>
      </c>
      <c r="U1327" s="102">
        <f t="shared" si="484"/>
        <v>1</v>
      </c>
      <c r="V1327" s="102">
        <f t="shared" si="485"/>
        <v>3</v>
      </c>
      <c r="W1327" s="102">
        <f t="shared" si="486"/>
        <v>4</v>
      </c>
      <c r="X1327" s="102">
        <f t="shared" si="487"/>
        <v>1</v>
      </c>
      <c r="Y1327" s="102">
        <f t="shared" si="488"/>
        <v>1</v>
      </c>
      <c r="Z1327" s="102">
        <f t="shared" si="489"/>
        <v>2</v>
      </c>
      <c r="AA1327" s="100" t="b">
        <f t="shared" si="490"/>
        <v>1</v>
      </c>
      <c r="AB1327" s="100">
        <f t="array" ref="AB1327">IF($AA1327,MEDIAN(IF(G1SelectionMask="x",IF(INDEX(RawDataRefData,$E1327,0)&gt;0,INDEX(RawDataRefData,$E1327,0)),"")),"")</f>
        <v>2</v>
      </c>
      <c r="AC1327" s="100">
        <f t="array" ref="AC1327">IF($AA1327,QUARTILE(IF(G1SelectionMask="x",IF(INDEX(RawDataRefData,$E1327,0)&gt;0,INDEX(RawDataRefData,$E1327,0)),""),1),"")</f>
        <v>1</v>
      </c>
      <c r="AD1327" s="100">
        <f t="array" ref="AD1327">IF($AA1327,QUARTILE(IF(G1SelectionMask="x",IF(INDEX(RawDataRefData,$E1327,0)&gt;0,INDEX(RawDataRefData,$E1327,0)),""),3),"")</f>
        <v>2.5</v>
      </c>
      <c r="AE1327" s="100">
        <f t="array" ref="AE1327">IF($AA1327,MIN(IF(G1SelectionMask="x",IF(INDEX(RawDataRefData,$E1327,0)&gt;0,INDEX(RawDataRefData,$E1327,0)),"")),"")</f>
        <v>1</v>
      </c>
      <c r="AF1327" s="100">
        <f t="array" ref="AF1327">IF($AA1327,MAX(IF(G1SelectionMask="x",IF(INDEX(RawDataRefData,$E1327,0)&gt;0,INDEX(RawDataRefData,$E1327,0)),"")),"")</f>
        <v>4</v>
      </c>
      <c r="AG1327" s="100">
        <f t="shared" si="491"/>
        <v>1.9090909090909092</v>
      </c>
      <c r="AH1327" s="100">
        <f t="array" ref="AH1327">IF($AA1327,STDEVA(IF(G1SelectionMask="x",IF(INDEX(RawDataRefData,$E1327,0)&gt;0,INDEX(RawDataRefData,$E1327,0)),"")),"")</f>
        <v>1.0444659357341868</v>
      </c>
      <c r="AI1327" s="101" t="b">
        <f t="shared" si="492"/>
        <v>1</v>
      </c>
      <c r="AJ1327" s="101">
        <f t="array" ref="AJ1327">IF($AI1327,MEDIAN(IF(G2SelectionMask="x",IF(INDEX(RawDataRefData,$E1327,0)&gt;0,INDEX(RawDataRefData,$E1327,0)),"")),"")</f>
        <v>2</v>
      </c>
      <c r="AK1327" s="101">
        <f t="array" ref="AK1327">IF($AI1327,QUARTILE(IF(G2SelectionMask="x",IF(INDEX(RawDataRefData,$E1327,0)&gt;0,INDEX(RawDataRefData,$E1327,0)),""),1),"")</f>
        <v>2</v>
      </c>
      <c r="AL1327" s="101">
        <f t="array" ref="AL1327">IF($AI1327,QUARTILE(IF(G2SelectionMask="x",IF(INDEX(RawDataRefData,$E1327,0)&gt;0,INDEX(RawDataRefData,$E1327,0)),""),3),"")</f>
        <v>3</v>
      </c>
      <c r="AM1327" s="101">
        <f t="array" ref="AM1327">IF($AI1327,MIN(IF(G2SelectionMask="x",IF(INDEX(RawDataRefData,$E1327,0)&gt;0,INDEX(RawDataRefData,$E1327,0)),"")),"")</f>
        <v>1</v>
      </c>
      <c r="AN1327" s="101">
        <f t="array" ref="AN1327">IF($AI1327,MAX(IF(G2SelectionMask="x",IF(INDEX(RawDataRefData,$E1327,0)&gt;0,INDEX(RawDataRefData,$E1327,0)),"")),"")</f>
        <v>4</v>
      </c>
      <c r="AO1327" s="101">
        <f t="shared" si="494"/>
        <v>2.3636363636363638</v>
      </c>
      <c r="AP1327" s="101">
        <f t="array" ref="AP1327">IF($AI1327,STDEVA(IF(G2SelectionMask="x",IF(INDEX(RawDataRefData,$E1327,0)&gt;0,INDEX(RawDataRefData,$E1327,0)),"")),"")</f>
        <v>1.0269106361049412</v>
      </c>
      <c r="AQ1327" s="100" t="b">
        <f t="shared" si="495"/>
        <v>0</v>
      </c>
      <c r="AR1327" s="100" t="str">
        <f t="array" ref="AR1327">IF($AQ1327,MEDIAN(IF(G3SelectionMask="x",IF(INDEX(RawDataRefData,$E1327,0)&gt;0,INDEX(RawDataRefData,$E1327,0)),"")),"")</f>
        <v/>
      </c>
      <c r="AS1327" s="100" t="str">
        <f t="array" ref="AS1327">IF($AQ1327,QUARTILE(IF(G3SelectionMask="x",IF(INDEX(RawDataRefData,$E1327,0)&gt;0,INDEX(RawDataRefData,$E1327,0)),""),1),"")</f>
        <v/>
      </c>
      <c r="AT1327" s="100" t="str">
        <f t="array" ref="AT1327">IF($AQ1327,QUARTILE(IF(G3SelectionMask="x",IF(INDEX(RawDataRefData,$E1327,0)&gt;0,INDEX(RawDataRefData,$E1327,0)),""),3),"")</f>
        <v/>
      </c>
      <c r="AU1327" s="100" t="str">
        <f t="array" ref="AU1327">IF($AQ1327,MIN(IF(G3SelectionMask="x",IF(INDEX(RawDataRefData,$E1327,0)&gt;0,INDEX(RawDataRefData,$E1327,0)),"")),"")</f>
        <v/>
      </c>
      <c r="AV1327" s="100" t="str">
        <f t="array" ref="AV1327">IF($AQ1327,MAX(IF(G3SelectionMask="x",IF(INDEX(RawDataRefData,$E1327,0)&gt;0,INDEX(RawDataRefData,$E1327,0)),"")),"")</f>
        <v/>
      </c>
      <c r="AW1327" s="100" t="str">
        <f t="shared" si="496"/>
        <v/>
      </c>
      <c r="AX1327" s="100" t="str">
        <f t="array" ref="AX1327">IF($AQ1327,STDEVA(IF(G3SelectionMask="x",IF(INDEX(RawDataRefData,$E1327,0)&gt;0,INDEX(RawDataRefData,$E1327,0)),"")),"")</f>
        <v/>
      </c>
      <c r="AY1327" s="101" t="b">
        <f t="shared" si="497"/>
        <v>0</v>
      </c>
      <c r="AZ1327" s="101" t="str">
        <f t="array" ref="AZ1327">IF($AY1327,MEDIAN(IF(G4SelectionMask="x",IF(INDEX(RawDataRefData,$E1327,0)&gt;0,INDEX(RawDataRefData,$E1327,0)),"")),"")</f>
        <v/>
      </c>
      <c r="BA1327" s="101" t="str">
        <f t="array" ref="BA1327">IF($AY1327,QUARTILE(IF(G4SelectionMask="x",IF(INDEX(RawDataRefData,$E1327,0)&gt;0,INDEX(RawDataRefData,$E1327,0)),""),1),"")</f>
        <v/>
      </c>
      <c r="BB1327" s="101" t="str">
        <f t="array" ref="BB1327">IF($AY1327,QUARTILE(IF(G4SelectionMask="x",IF(INDEX(RawDataRefData,$E1327,0)&gt;0,INDEX(RawDataRefData,$E1327,0)),""),3),"")</f>
        <v/>
      </c>
      <c r="BC1327" s="101" t="str">
        <f t="array" ref="BC1327">IF($AY1327,MIN(IF(G4SelectionMask="x",IF(INDEX(RawDataRefData,$E1327,0)&gt;0,INDEX(RawDataRefData,$E1327,0)),"")),"")</f>
        <v/>
      </c>
      <c r="BD1327" s="101" t="str">
        <f t="array" ref="BD1327">IF($AY1327,MAX(IF(G4SelectionMask="x",IF(INDEX(RawDataRefData,$E1327,0)&gt;0,INDEX(RawDataRefData,$E1327,0)),"")),"")</f>
        <v/>
      </c>
      <c r="BE1327" s="101" t="str">
        <f t="shared" si="498"/>
        <v/>
      </c>
      <c r="BF1327" s="101" t="str">
        <f t="array" ref="BF1327">IF($AY1327,STDEVA(IF(G4SelectionMask="x",IF(INDEX(RawDataRefData,$E1327,0)&gt;0,INDEX(RawDataRefData,$E1327,0)),"")),"")</f>
        <v/>
      </c>
      <c r="BG1327" s="100" t="b">
        <f t="shared" si="499"/>
        <v>0</v>
      </c>
      <c r="BH1327" s="100" t="str">
        <f t="array" ref="BH1327">IF($BG1327,MEDIAN(IF(G5SelectionMask="x",IF(INDEX(RawDataRefData,$E1327,0)&gt;0,INDEX(RawDataRefData,$E1327,0)),"")),"")</f>
        <v/>
      </c>
      <c r="BI1327" s="100" t="str">
        <f t="array" ref="BI1327">IF($BG1327,QUARTILE(IF(G5SelectionMask="x",IF(INDEX(RawDataRefData,$E1327,0)&gt;0,INDEX(RawDataRefData,$E1327,0)),""),1),"")</f>
        <v/>
      </c>
      <c r="BJ1327" s="100" t="str">
        <f t="array" ref="BJ1327">IF($BG1327,QUARTILE(IF(G5SelectionMask="x",IF(INDEX(RawDataRefData,$E1327,0)&gt;0,INDEX(RawDataRefData,$E1327,0)),""),3),"")</f>
        <v/>
      </c>
      <c r="BK1327" s="100" t="str">
        <f t="array" ref="BK1327">IF($BG1327,MIN(IF(G5SelectionMask="x",IF(INDEX(RawDataRefData,$E1327,0)&gt;0,INDEX(RawDataRefData,$E1327,0)),"")),"")</f>
        <v/>
      </c>
      <c r="BL1327" s="100" t="str">
        <f t="array" ref="BL1327">IF($BG1327,MAX(IF(G5SelectionMask="x",IF(INDEX(RawDataRefData,$E1327,0)&gt;0,INDEX(RawDataRefData,$E1327,0)),"")),"")</f>
        <v/>
      </c>
      <c r="BM1327" s="100" t="str">
        <f t="shared" si="500"/>
        <v/>
      </c>
      <c r="BN1327" s="103" t="str">
        <f t="array" ref="BN1327">IF($BG1327,STDEVA(IF(G5SelectionMask="x",IF(INDEX(RawDataRefData,$E1327,0)&gt;0,INDEX(RawDataRefData,$E1327,0)),"")),"")</f>
        <v/>
      </c>
      <c r="BO1327" s="104"/>
      <c r="BP1327" s="106">
        <v>3</v>
      </c>
      <c r="BQ1327" s="106">
        <v>3</v>
      </c>
      <c r="BR1327" s="106">
        <v>2</v>
      </c>
      <c r="BS1327" s="106">
        <v>1</v>
      </c>
      <c r="BT1327" s="106">
        <v>2</v>
      </c>
      <c r="BU1327" s="106">
        <v>1</v>
      </c>
      <c r="BV1327" s="106">
        <v>1</v>
      </c>
      <c r="BW1327" s="106">
        <v>3</v>
      </c>
      <c r="BX1327" s="106">
        <v>4</v>
      </c>
      <c r="BY1327" s="106">
        <v>1</v>
      </c>
      <c r="BZ1327" s="106">
        <v>1</v>
      </c>
      <c r="CA1327" s="106">
        <v>2</v>
      </c>
      <c r="CB1327" s="106">
        <v>2</v>
      </c>
      <c r="CC1327" s="106">
        <v>2</v>
      </c>
      <c r="CD1327" s="106">
        <v>4</v>
      </c>
    </row>
    <row r="1328" spans="1:82" hidden="1" x14ac:dyDescent="0.2">
      <c r="A1328" s="33" t="e">
        <f t="shared" si="477"/>
        <v>#NAME?</v>
      </c>
      <c r="B1328" s="218"/>
      <c r="C1328" s="215"/>
      <c r="D1328" s="227"/>
      <c r="E1328" s="72">
        <f t="shared" si="493"/>
        <v>1319</v>
      </c>
      <c r="F1328" s="9" t="s">
        <v>1588</v>
      </c>
      <c r="H1328" s="9" t="s">
        <v>1214</v>
      </c>
      <c r="I1328" s="9" t="s">
        <v>1548</v>
      </c>
      <c r="K1328" s="100">
        <f t="shared" si="478"/>
        <v>2</v>
      </c>
      <c r="L1328" s="100"/>
      <c r="M1328" s="100"/>
      <c r="N1328" s="100"/>
      <c r="O1328" s="100"/>
      <c r="P1328" s="101">
        <f t="shared" si="479"/>
        <v>2</v>
      </c>
      <c r="Q1328" s="102">
        <f t="shared" si="480"/>
        <v>2</v>
      </c>
      <c r="R1328" s="102">
        <f t="shared" si="481"/>
        <v>3</v>
      </c>
      <c r="S1328" s="102">
        <f t="shared" si="482"/>
        <v>2</v>
      </c>
      <c r="T1328" s="102">
        <f t="shared" si="483"/>
        <v>3</v>
      </c>
      <c r="U1328" s="102">
        <f t="shared" si="484"/>
        <v>1</v>
      </c>
      <c r="V1328" s="102">
        <f t="shared" si="485"/>
        <v>3</v>
      </c>
      <c r="W1328" s="102">
        <f t="shared" si="486"/>
        <v>3</v>
      </c>
      <c r="X1328" s="102">
        <f t="shared" si="487"/>
        <v>4</v>
      </c>
      <c r="Y1328" s="102">
        <f t="shared" si="488"/>
        <v>1</v>
      </c>
      <c r="Z1328" s="102">
        <f t="shared" si="489"/>
        <v>1</v>
      </c>
      <c r="AA1328" s="100" t="b">
        <f t="shared" si="490"/>
        <v>1</v>
      </c>
      <c r="AB1328" s="100">
        <f t="array" ref="AB1328">IF($AA1328,MEDIAN(IF(G1SelectionMask="x",IF(INDEX(RawDataRefData,$E1328,0)&gt;0,INDEX(RawDataRefData,$E1328,0)),"")),"")</f>
        <v>2</v>
      </c>
      <c r="AC1328" s="100">
        <f t="array" ref="AC1328">IF($AA1328,QUARTILE(IF(G1SelectionMask="x",IF(INDEX(RawDataRefData,$E1328,0)&gt;0,INDEX(RawDataRefData,$E1328,0)),""),1),"")</f>
        <v>1.5</v>
      </c>
      <c r="AD1328" s="100">
        <f t="array" ref="AD1328">IF($AA1328,QUARTILE(IF(G1SelectionMask="x",IF(INDEX(RawDataRefData,$E1328,0)&gt;0,INDEX(RawDataRefData,$E1328,0)),""),3),"")</f>
        <v>3</v>
      </c>
      <c r="AE1328" s="100">
        <f t="array" ref="AE1328">IF($AA1328,MIN(IF(G1SelectionMask="x",IF(INDEX(RawDataRefData,$E1328,0)&gt;0,INDEX(RawDataRefData,$E1328,0)),"")),"")</f>
        <v>1</v>
      </c>
      <c r="AF1328" s="100">
        <f t="array" ref="AF1328">IF($AA1328,MAX(IF(G1SelectionMask="x",IF(INDEX(RawDataRefData,$E1328,0)&gt;0,INDEX(RawDataRefData,$E1328,0)),"")),"")</f>
        <v>4</v>
      </c>
      <c r="AG1328" s="100">
        <f t="shared" si="491"/>
        <v>2.2727272727272729</v>
      </c>
      <c r="AH1328" s="100">
        <f t="array" ref="AH1328">IF($AA1328,STDEVA(IF(G1SelectionMask="x",IF(INDEX(RawDataRefData,$E1328,0)&gt;0,INDEX(RawDataRefData,$E1328,0)),"")),"")</f>
        <v>1.009049958219026</v>
      </c>
      <c r="AI1328" s="101" t="b">
        <f t="shared" si="492"/>
        <v>1</v>
      </c>
      <c r="AJ1328" s="101">
        <f t="array" ref="AJ1328">IF($AI1328,MEDIAN(IF(G2SelectionMask="x",IF(INDEX(RawDataRefData,$E1328,0)&gt;0,INDEX(RawDataRefData,$E1328,0)),"")),"")</f>
        <v>2</v>
      </c>
      <c r="AK1328" s="101">
        <f t="array" ref="AK1328">IF($AI1328,QUARTILE(IF(G2SelectionMask="x",IF(INDEX(RawDataRefData,$E1328,0)&gt;0,INDEX(RawDataRefData,$E1328,0)),""),1),"")</f>
        <v>1.5</v>
      </c>
      <c r="AL1328" s="101">
        <f t="array" ref="AL1328">IF($AI1328,QUARTILE(IF(G2SelectionMask="x",IF(INDEX(RawDataRefData,$E1328,0)&gt;0,INDEX(RawDataRefData,$E1328,0)),""),3),"")</f>
        <v>3</v>
      </c>
      <c r="AM1328" s="101">
        <f t="array" ref="AM1328">IF($AI1328,MIN(IF(G2SelectionMask="x",IF(INDEX(RawDataRefData,$E1328,0)&gt;0,INDEX(RawDataRefData,$E1328,0)),"")),"")</f>
        <v>1</v>
      </c>
      <c r="AN1328" s="101">
        <f t="array" ref="AN1328">IF($AI1328,MAX(IF(G2SelectionMask="x",IF(INDEX(RawDataRefData,$E1328,0)&gt;0,INDEX(RawDataRefData,$E1328,0)),"")),"")</f>
        <v>3</v>
      </c>
      <c r="AO1328" s="101">
        <f t="shared" si="494"/>
        <v>2.0909090909090908</v>
      </c>
      <c r="AP1328" s="101">
        <f t="array" ref="AP1328">IF($AI1328,STDEVA(IF(G2SelectionMask="x",IF(INDEX(RawDataRefData,$E1328,0)&gt;0,INDEX(RawDataRefData,$E1328,0)),"")),"")</f>
        <v>0.8312094145936334</v>
      </c>
      <c r="AQ1328" s="100" t="b">
        <f t="shared" si="495"/>
        <v>0</v>
      </c>
      <c r="AR1328" s="100" t="str">
        <f t="array" ref="AR1328">IF($AQ1328,MEDIAN(IF(G3SelectionMask="x",IF(INDEX(RawDataRefData,$E1328,0)&gt;0,INDEX(RawDataRefData,$E1328,0)),"")),"")</f>
        <v/>
      </c>
      <c r="AS1328" s="100" t="str">
        <f t="array" ref="AS1328">IF($AQ1328,QUARTILE(IF(G3SelectionMask="x",IF(INDEX(RawDataRefData,$E1328,0)&gt;0,INDEX(RawDataRefData,$E1328,0)),""),1),"")</f>
        <v/>
      </c>
      <c r="AT1328" s="100" t="str">
        <f t="array" ref="AT1328">IF($AQ1328,QUARTILE(IF(G3SelectionMask="x",IF(INDEX(RawDataRefData,$E1328,0)&gt;0,INDEX(RawDataRefData,$E1328,0)),""),3),"")</f>
        <v/>
      </c>
      <c r="AU1328" s="100" t="str">
        <f t="array" ref="AU1328">IF($AQ1328,MIN(IF(G3SelectionMask="x",IF(INDEX(RawDataRefData,$E1328,0)&gt;0,INDEX(RawDataRefData,$E1328,0)),"")),"")</f>
        <v/>
      </c>
      <c r="AV1328" s="100" t="str">
        <f t="array" ref="AV1328">IF($AQ1328,MAX(IF(G3SelectionMask="x",IF(INDEX(RawDataRefData,$E1328,0)&gt;0,INDEX(RawDataRefData,$E1328,0)),"")),"")</f>
        <v/>
      </c>
      <c r="AW1328" s="100" t="str">
        <f t="shared" si="496"/>
        <v/>
      </c>
      <c r="AX1328" s="100" t="str">
        <f t="array" ref="AX1328">IF($AQ1328,STDEVA(IF(G3SelectionMask="x",IF(INDEX(RawDataRefData,$E1328,0)&gt;0,INDEX(RawDataRefData,$E1328,0)),"")),"")</f>
        <v/>
      </c>
      <c r="AY1328" s="101" t="b">
        <f t="shared" si="497"/>
        <v>0</v>
      </c>
      <c r="AZ1328" s="101" t="str">
        <f t="array" ref="AZ1328">IF($AY1328,MEDIAN(IF(G4SelectionMask="x",IF(INDEX(RawDataRefData,$E1328,0)&gt;0,INDEX(RawDataRefData,$E1328,0)),"")),"")</f>
        <v/>
      </c>
      <c r="BA1328" s="101" t="str">
        <f t="array" ref="BA1328">IF($AY1328,QUARTILE(IF(G4SelectionMask="x",IF(INDEX(RawDataRefData,$E1328,0)&gt;0,INDEX(RawDataRefData,$E1328,0)),""),1),"")</f>
        <v/>
      </c>
      <c r="BB1328" s="101" t="str">
        <f t="array" ref="BB1328">IF($AY1328,QUARTILE(IF(G4SelectionMask="x",IF(INDEX(RawDataRefData,$E1328,0)&gt;0,INDEX(RawDataRefData,$E1328,0)),""),3),"")</f>
        <v/>
      </c>
      <c r="BC1328" s="101" t="str">
        <f t="array" ref="BC1328">IF($AY1328,MIN(IF(G4SelectionMask="x",IF(INDEX(RawDataRefData,$E1328,0)&gt;0,INDEX(RawDataRefData,$E1328,0)),"")),"")</f>
        <v/>
      </c>
      <c r="BD1328" s="101" t="str">
        <f t="array" ref="BD1328">IF($AY1328,MAX(IF(G4SelectionMask="x",IF(INDEX(RawDataRefData,$E1328,0)&gt;0,INDEX(RawDataRefData,$E1328,0)),"")),"")</f>
        <v/>
      </c>
      <c r="BE1328" s="101" t="str">
        <f t="shared" si="498"/>
        <v/>
      </c>
      <c r="BF1328" s="101" t="str">
        <f t="array" ref="BF1328">IF($AY1328,STDEVA(IF(G4SelectionMask="x",IF(INDEX(RawDataRefData,$E1328,0)&gt;0,INDEX(RawDataRefData,$E1328,0)),"")),"")</f>
        <v/>
      </c>
      <c r="BG1328" s="100" t="b">
        <f t="shared" si="499"/>
        <v>0</v>
      </c>
      <c r="BH1328" s="100" t="str">
        <f t="array" ref="BH1328">IF($BG1328,MEDIAN(IF(G5SelectionMask="x",IF(INDEX(RawDataRefData,$E1328,0)&gt;0,INDEX(RawDataRefData,$E1328,0)),"")),"")</f>
        <v/>
      </c>
      <c r="BI1328" s="100" t="str">
        <f t="array" ref="BI1328">IF($BG1328,QUARTILE(IF(G5SelectionMask="x",IF(INDEX(RawDataRefData,$E1328,0)&gt;0,INDEX(RawDataRefData,$E1328,0)),""),1),"")</f>
        <v/>
      </c>
      <c r="BJ1328" s="100" t="str">
        <f t="array" ref="BJ1328">IF($BG1328,QUARTILE(IF(G5SelectionMask="x",IF(INDEX(RawDataRefData,$E1328,0)&gt;0,INDEX(RawDataRefData,$E1328,0)),""),3),"")</f>
        <v/>
      </c>
      <c r="BK1328" s="100" t="str">
        <f t="array" ref="BK1328">IF($BG1328,MIN(IF(G5SelectionMask="x",IF(INDEX(RawDataRefData,$E1328,0)&gt;0,INDEX(RawDataRefData,$E1328,0)),"")),"")</f>
        <v/>
      </c>
      <c r="BL1328" s="100" t="str">
        <f t="array" ref="BL1328">IF($BG1328,MAX(IF(G5SelectionMask="x",IF(INDEX(RawDataRefData,$E1328,0)&gt;0,INDEX(RawDataRefData,$E1328,0)),"")),"")</f>
        <v/>
      </c>
      <c r="BM1328" s="100" t="str">
        <f t="shared" si="500"/>
        <v/>
      </c>
      <c r="BN1328" s="103" t="str">
        <f t="array" ref="BN1328">IF($BG1328,STDEVA(IF(G5SelectionMask="x",IF(INDEX(RawDataRefData,$E1328,0)&gt;0,INDEX(RawDataRefData,$E1328,0)),"")),"")</f>
        <v/>
      </c>
      <c r="BO1328" s="104"/>
      <c r="BP1328" s="106">
        <v>2</v>
      </c>
      <c r="BQ1328" s="106">
        <v>2</v>
      </c>
      <c r="BR1328" s="106">
        <v>2</v>
      </c>
      <c r="BS1328" s="106">
        <v>3</v>
      </c>
      <c r="BT1328" s="106">
        <v>2</v>
      </c>
      <c r="BU1328" s="106">
        <v>3</v>
      </c>
      <c r="BV1328" s="106">
        <v>1</v>
      </c>
      <c r="BW1328" s="106">
        <v>3</v>
      </c>
      <c r="BX1328" s="106">
        <v>3</v>
      </c>
      <c r="BY1328" s="106">
        <v>4</v>
      </c>
      <c r="BZ1328" s="106">
        <v>1</v>
      </c>
      <c r="CA1328" s="106">
        <v>1</v>
      </c>
      <c r="CB1328" s="106">
        <v>1</v>
      </c>
      <c r="CC1328" s="106">
        <v>2</v>
      </c>
      <c r="CD1328" s="106">
        <v>3</v>
      </c>
    </row>
    <row r="1329" spans="1:82" hidden="1" x14ac:dyDescent="0.2">
      <c r="A1329" s="33" t="e">
        <f t="shared" si="477"/>
        <v>#NAME?</v>
      </c>
      <c r="B1329" s="218"/>
      <c r="C1329" s="215"/>
      <c r="D1329" s="227"/>
      <c r="E1329" s="72">
        <f t="shared" si="493"/>
        <v>1320</v>
      </c>
      <c r="F1329" s="9" t="s">
        <v>1589</v>
      </c>
      <c r="H1329" s="9" t="s">
        <v>1214</v>
      </c>
      <c r="I1329" s="9" t="s">
        <v>1548</v>
      </c>
      <c r="K1329" s="100">
        <f t="shared" si="478"/>
        <v>1</v>
      </c>
      <c r="L1329" s="100"/>
      <c r="M1329" s="100"/>
      <c r="N1329" s="100"/>
      <c r="O1329" s="100"/>
      <c r="P1329" s="101">
        <f t="shared" si="479"/>
        <v>3</v>
      </c>
      <c r="Q1329" s="102">
        <f t="shared" si="480"/>
        <v>3</v>
      </c>
      <c r="R1329" s="102">
        <f t="shared" si="481"/>
        <v>4</v>
      </c>
      <c r="S1329" s="102">
        <f t="shared" si="482"/>
        <v>1</v>
      </c>
      <c r="T1329" s="102">
        <f t="shared" si="483"/>
        <v>1</v>
      </c>
      <c r="U1329" s="102">
        <f t="shared" si="484"/>
        <v>3</v>
      </c>
      <c r="V1329" s="102">
        <f t="shared" si="485"/>
        <v>3</v>
      </c>
      <c r="W1329" s="102">
        <f t="shared" si="486"/>
        <v>3</v>
      </c>
      <c r="X1329" s="102">
        <f t="shared" si="487"/>
        <v>2</v>
      </c>
      <c r="Y1329" s="102">
        <f t="shared" si="488"/>
        <v>1</v>
      </c>
      <c r="Z1329" s="102">
        <f t="shared" si="489"/>
        <v>3</v>
      </c>
      <c r="AA1329" s="100" t="b">
        <f t="shared" si="490"/>
        <v>1</v>
      </c>
      <c r="AB1329" s="100">
        <f t="array" ref="AB1329">IF($AA1329,MEDIAN(IF(G1SelectionMask="x",IF(INDEX(RawDataRefData,$E1329,0)&gt;0,INDEX(RawDataRefData,$E1329,0)),"")),"")</f>
        <v>3</v>
      </c>
      <c r="AC1329" s="100">
        <f t="array" ref="AC1329">IF($AA1329,QUARTILE(IF(G1SelectionMask="x",IF(INDEX(RawDataRefData,$E1329,0)&gt;0,INDEX(RawDataRefData,$E1329,0)),""),1),"")</f>
        <v>1.5</v>
      </c>
      <c r="AD1329" s="100">
        <f t="array" ref="AD1329">IF($AA1329,QUARTILE(IF(G1SelectionMask="x",IF(INDEX(RawDataRefData,$E1329,0)&gt;0,INDEX(RawDataRefData,$E1329,0)),""),3),"")</f>
        <v>3</v>
      </c>
      <c r="AE1329" s="100">
        <f t="array" ref="AE1329">IF($AA1329,MIN(IF(G1SelectionMask="x",IF(INDEX(RawDataRefData,$E1329,0)&gt;0,INDEX(RawDataRefData,$E1329,0)),"")),"")</f>
        <v>1</v>
      </c>
      <c r="AF1329" s="100">
        <f t="array" ref="AF1329">IF($AA1329,MAX(IF(G1SelectionMask="x",IF(INDEX(RawDataRefData,$E1329,0)&gt;0,INDEX(RawDataRefData,$E1329,0)),"")),"")</f>
        <v>4</v>
      </c>
      <c r="AG1329" s="100">
        <f t="shared" si="491"/>
        <v>2.4545454545454546</v>
      </c>
      <c r="AH1329" s="100">
        <f t="array" ref="AH1329">IF($AA1329,STDEVA(IF(G1SelectionMask="x",IF(INDEX(RawDataRefData,$E1329,0)&gt;0,INDEX(RawDataRefData,$E1329,0)),"")),"")</f>
        <v>1.0357254813546268</v>
      </c>
      <c r="AI1329" s="101" t="b">
        <f t="shared" si="492"/>
        <v>1</v>
      </c>
      <c r="AJ1329" s="101">
        <f t="array" ref="AJ1329">IF($AI1329,MEDIAN(IF(G2SelectionMask="x",IF(INDEX(RawDataRefData,$E1329,0)&gt;0,INDEX(RawDataRefData,$E1329,0)),"")),"")</f>
        <v>3</v>
      </c>
      <c r="AK1329" s="101">
        <f t="array" ref="AK1329">IF($AI1329,QUARTILE(IF(G2SelectionMask="x",IF(INDEX(RawDataRefData,$E1329,0)&gt;0,INDEX(RawDataRefData,$E1329,0)),""),1),"")</f>
        <v>1</v>
      </c>
      <c r="AL1329" s="101">
        <f t="array" ref="AL1329">IF($AI1329,QUARTILE(IF(G2SelectionMask="x",IF(INDEX(RawDataRefData,$E1329,0)&gt;0,INDEX(RawDataRefData,$E1329,0)),""),3),"")</f>
        <v>3</v>
      </c>
      <c r="AM1329" s="101">
        <f t="array" ref="AM1329">IF($AI1329,MIN(IF(G2SelectionMask="x",IF(INDEX(RawDataRefData,$E1329,0)&gt;0,INDEX(RawDataRefData,$E1329,0)),"")),"")</f>
        <v>1</v>
      </c>
      <c r="AN1329" s="101">
        <f t="array" ref="AN1329">IF($AI1329,MAX(IF(G2SelectionMask="x",IF(INDEX(RawDataRefData,$E1329,0)&gt;0,INDEX(RawDataRefData,$E1329,0)),"")),"")</f>
        <v>4</v>
      </c>
      <c r="AO1329" s="101">
        <f t="shared" si="494"/>
        <v>2.3636363636363638</v>
      </c>
      <c r="AP1329" s="101">
        <f t="array" ref="AP1329">IF($AI1329,STDEVA(IF(G2SelectionMask="x",IF(INDEX(RawDataRefData,$E1329,0)&gt;0,INDEX(RawDataRefData,$E1329,0)),"")),"")</f>
        <v>1.1200649331826502</v>
      </c>
      <c r="AQ1329" s="100" t="b">
        <f t="shared" si="495"/>
        <v>0</v>
      </c>
      <c r="AR1329" s="100" t="str">
        <f t="array" ref="AR1329">IF($AQ1329,MEDIAN(IF(G3SelectionMask="x",IF(INDEX(RawDataRefData,$E1329,0)&gt;0,INDEX(RawDataRefData,$E1329,0)),"")),"")</f>
        <v/>
      </c>
      <c r="AS1329" s="100" t="str">
        <f t="array" ref="AS1329">IF($AQ1329,QUARTILE(IF(G3SelectionMask="x",IF(INDEX(RawDataRefData,$E1329,0)&gt;0,INDEX(RawDataRefData,$E1329,0)),""),1),"")</f>
        <v/>
      </c>
      <c r="AT1329" s="100" t="str">
        <f t="array" ref="AT1329">IF($AQ1329,QUARTILE(IF(G3SelectionMask="x",IF(INDEX(RawDataRefData,$E1329,0)&gt;0,INDEX(RawDataRefData,$E1329,0)),""),3),"")</f>
        <v/>
      </c>
      <c r="AU1329" s="100" t="str">
        <f t="array" ref="AU1329">IF($AQ1329,MIN(IF(G3SelectionMask="x",IF(INDEX(RawDataRefData,$E1329,0)&gt;0,INDEX(RawDataRefData,$E1329,0)),"")),"")</f>
        <v/>
      </c>
      <c r="AV1329" s="100" t="str">
        <f t="array" ref="AV1329">IF($AQ1329,MAX(IF(G3SelectionMask="x",IF(INDEX(RawDataRefData,$E1329,0)&gt;0,INDEX(RawDataRefData,$E1329,0)),"")),"")</f>
        <v/>
      </c>
      <c r="AW1329" s="100" t="str">
        <f t="shared" si="496"/>
        <v/>
      </c>
      <c r="AX1329" s="100" t="str">
        <f t="array" ref="AX1329">IF($AQ1329,STDEVA(IF(G3SelectionMask="x",IF(INDEX(RawDataRefData,$E1329,0)&gt;0,INDEX(RawDataRefData,$E1329,0)),"")),"")</f>
        <v/>
      </c>
      <c r="AY1329" s="101" t="b">
        <f t="shared" si="497"/>
        <v>0</v>
      </c>
      <c r="AZ1329" s="101" t="str">
        <f t="array" ref="AZ1329">IF($AY1329,MEDIAN(IF(G4SelectionMask="x",IF(INDEX(RawDataRefData,$E1329,0)&gt;0,INDEX(RawDataRefData,$E1329,0)),"")),"")</f>
        <v/>
      </c>
      <c r="BA1329" s="101" t="str">
        <f t="array" ref="BA1329">IF($AY1329,QUARTILE(IF(G4SelectionMask="x",IF(INDEX(RawDataRefData,$E1329,0)&gt;0,INDEX(RawDataRefData,$E1329,0)),""),1),"")</f>
        <v/>
      </c>
      <c r="BB1329" s="101" t="str">
        <f t="array" ref="BB1329">IF($AY1329,QUARTILE(IF(G4SelectionMask="x",IF(INDEX(RawDataRefData,$E1329,0)&gt;0,INDEX(RawDataRefData,$E1329,0)),""),3),"")</f>
        <v/>
      </c>
      <c r="BC1329" s="101" t="str">
        <f t="array" ref="BC1329">IF($AY1329,MIN(IF(G4SelectionMask="x",IF(INDEX(RawDataRefData,$E1329,0)&gt;0,INDEX(RawDataRefData,$E1329,0)),"")),"")</f>
        <v/>
      </c>
      <c r="BD1329" s="101" t="str">
        <f t="array" ref="BD1329">IF($AY1329,MAX(IF(G4SelectionMask="x",IF(INDEX(RawDataRefData,$E1329,0)&gt;0,INDEX(RawDataRefData,$E1329,0)),"")),"")</f>
        <v/>
      </c>
      <c r="BE1329" s="101" t="str">
        <f t="shared" si="498"/>
        <v/>
      </c>
      <c r="BF1329" s="101" t="str">
        <f t="array" ref="BF1329">IF($AY1329,STDEVA(IF(G4SelectionMask="x",IF(INDEX(RawDataRefData,$E1329,0)&gt;0,INDEX(RawDataRefData,$E1329,0)),"")),"")</f>
        <v/>
      </c>
      <c r="BG1329" s="100" t="b">
        <f t="shared" si="499"/>
        <v>0</v>
      </c>
      <c r="BH1329" s="100" t="str">
        <f t="array" ref="BH1329">IF($BG1329,MEDIAN(IF(G5SelectionMask="x",IF(INDEX(RawDataRefData,$E1329,0)&gt;0,INDEX(RawDataRefData,$E1329,0)),"")),"")</f>
        <v/>
      </c>
      <c r="BI1329" s="100" t="str">
        <f t="array" ref="BI1329">IF($BG1329,QUARTILE(IF(G5SelectionMask="x",IF(INDEX(RawDataRefData,$E1329,0)&gt;0,INDEX(RawDataRefData,$E1329,0)),""),1),"")</f>
        <v/>
      </c>
      <c r="BJ1329" s="100" t="str">
        <f t="array" ref="BJ1329">IF($BG1329,QUARTILE(IF(G5SelectionMask="x",IF(INDEX(RawDataRefData,$E1329,0)&gt;0,INDEX(RawDataRefData,$E1329,0)),""),3),"")</f>
        <v/>
      </c>
      <c r="BK1329" s="100" t="str">
        <f t="array" ref="BK1329">IF($BG1329,MIN(IF(G5SelectionMask="x",IF(INDEX(RawDataRefData,$E1329,0)&gt;0,INDEX(RawDataRefData,$E1329,0)),"")),"")</f>
        <v/>
      </c>
      <c r="BL1329" s="100" t="str">
        <f t="array" ref="BL1329">IF($BG1329,MAX(IF(G5SelectionMask="x",IF(INDEX(RawDataRefData,$E1329,0)&gt;0,INDEX(RawDataRefData,$E1329,0)),"")),"")</f>
        <v/>
      </c>
      <c r="BM1329" s="100" t="str">
        <f t="shared" si="500"/>
        <v/>
      </c>
      <c r="BN1329" s="103" t="str">
        <f t="array" ref="BN1329">IF($BG1329,STDEVA(IF(G5SelectionMask="x",IF(INDEX(RawDataRefData,$E1329,0)&gt;0,INDEX(RawDataRefData,$E1329,0)),"")),"")</f>
        <v/>
      </c>
      <c r="BO1329" s="104"/>
      <c r="BP1329" s="106">
        <v>1</v>
      </c>
      <c r="BQ1329" s="106">
        <v>3</v>
      </c>
      <c r="BR1329" s="106">
        <v>3</v>
      </c>
      <c r="BS1329" s="106">
        <v>4</v>
      </c>
      <c r="BT1329" s="106">
        <v>1</v>
      </c>
      <c r="BU1329" s="106">
        <v>1</v>
      </c>
      <c r="BV1329" s="106">
        <v>3</v>
      </c>
      <c r="BW1329" s="106">
        <v>3</v>
      </c>
      <c r="BX1329" s="106">
        <v>3</v>
      </c>
      <c r="BY1329" s="106">
        <v>2</v>
      </c>
      <c r="BZ1329" s="106">
        <v>1</v>
      </c>
      <c r="CA1329" s="106">
        <v>3</v>
      </c>
      <c r="CB1329" s="106">
        <v>4</v>
      </c>
      <c r="CC1329" s="106">
        <v>1</v>
      </c>
      <c r="CD1329" s="106">
        <v>3</v>
      </c>
    </row>
    <row r="1330" spans="1:82" hidden="1" x14ac:dyDescent="0.2">
      <c r="A1330" s="33" t="e">
        <f t="shared" si="477"/>
        <v>#NAME?</v>
      </c>
      <c r="B1330" s="218"/>
      <c r="C1330" s="215"/>
      <c r="D1330" s="227"/>
      <c r="E1330" s="72">
        <f t="shared" si="493"/>
        <v>1321</v>
      </c>
      <c r="F1330" s="9" t="s">
        <v>1590</v>
      </c>
      <c r="H1330" s="9" t="s">
        <v>1214</v>
      </c>
      <c r="I1330" s="9" t="s">
        <v>1548</v>
      </c>
      <c r="K1330" s="100">
        <f t="shared" si="478"/>
        <v>1</v>
      </c>
      <c r="L1330" s="100"/>
      <c r="M1330" s="100"/>
      <c r="N1330" s="100"/>
      <c r="O1330" s="100"/>
      <c r="P1330" s="101">
        <f t="shared" si="479"/>
        <v>3</v>
      </c>
      <c r="Q1330" s="102">
        <f t="shared" si="480"/>
        <v>3</v>
      </c>
      <c r="R1330" s="102">
        <f t="shared" si="481"/>
        <v>3</v>
      </c>
      <c r="S1330" s="102">
        <f t="shared" si="482"/>
        <v>1</v>
      </c>
      <c r="T1330" s="102">
        <f t="shared" si="483"/>
        <v>4</v>
      </c>
      <c r="U1330" s="102">
        <f t="shared" si="484"/>
        <v>1</v>
      </c>
      <c r="V1330" s="102">
        <f t="shared" si="485"/>
        <v>4</v>
      </c>
      <c r="W1330" s="102">
        <f t="shared" si="486"/>
        <v>3</v>
      </c>
      <c r="X1330" s="102">
        <f t="shared" si="487"/>
        <v>3</v>
      </c>
      <c r="Y1330" s="102">
        <f t="shared" si="488"/>
        <v>3</v>
      </c>
      <c r="Z1330" s="102">
        <f t="shared" si="489"/>
        <v>3</v>
      </c>
      <c r="AA1330" s="100" t="b">
        <f t="shared" si="490"/>
        <v>1</v>
      </c>
      <c r="AB1330" s="100">
        <f t="array" ref="AB1330">IF($AA1330,MEDIAN(IF(G1SelectionMask="x",IF(INDEX(RawDataRefData,$E1330,0)&gt;0,INDEX(RawDataRefData,$E1330,0)),"")),"")</f>
        <v>3</v>
      </c>
      <c r="AC1330" s="100">
        <f t="array" ref="AC1330">IF($AA1330,QUARTILE(IF(G1SelectionMask="x",IF(INDEX(RawDataRefData,$E1330,0)&gt;0,INDEX(RawDataRefData,$E1330,0)),""),1),"")</f>
        <v>3</v>
      </c>
      <c r="AD1330" s="100">
        <f t="array" ref="AD1330">IF($AA1330,QUARTILE(IF(G1SelectionMask="x",IF(INDEX(RawDataRefData,$E1330,0)&gt;0,INDEX(RawDataRefData,$E1330,0)),""),3),"")</f>
        <v>3</v>
      </c>
      <c r="AE1330" s="100">
        <f t="array" ref="AE1330">IF($AA1330,MIN(IF(G1SelectionMask="x",IF(INDEX(RawDataRefData,$E1330,0)&gt;0,INDEX(RawDataRefData,$E1330,0)),"")),"")</f>
        <v>1</v>
      </c>
      <c r="AF1330" s="100">
        <f t="array" ref="AF1330">IF($AA1330,MAX(IF(G1SelectionMask="x",IF(INDEX(RawDataRefData,$E1330,0)&gt;0,INDEX(RawDataRefData,$E1330,0)),"")),"")</f>
        <v>4</v>
      </c>
      <c r="AG1330" s="100">
        <f t="shared" si="491"/>
        <v>2.8181818181818183</v>
      </c>
      <c r="AH1330" s="100">
        <f t="array" ref="AH1330">IF($AA1330,STDEVA(IF(G1SelectionMask="x",IF(INDEX(RawDataRefData,$E1330,0)&gt;0,INDEX(RawDataRefData,$E1330,0)),"")),"")</f>
        <v>0.98164981721404299</v>
      </c>
      <c r="AI1330" s="101" t="b">
        <f t="shared" si="492"/>
        <v>1</v>
      </c>
      <c r="AJ1330" s="101">
        <f t="array" ref="AJ1330">IF($AI1330,MEDIAN(IF(G2SelectionMask="x",IF(INDEX(RawDataRefData,$E1330,0)&gt;0,INDEX(RawDataRefData,$E1330,0)),"")),"")</f>
        <v>3</v>
      </c>
      <c r="AK1330" s="101">
        <f t="array" ref="AK1330">IF($AI1330,QUARTILE(IF(G2SelectionMask="x",IF(INDEX(RawDataRefData,$E1330,0)&gt;0,INDEX(RawDataRefData,$E1330,0)),""),1),"")</f>
        <v>2.5</v>
      </c>
      <c r="AL1330" s="101">
        <f t="array" ref="AL1330">IF($AI1330,QUARTILE(IF(G2SelectionMask="x",IF(INDEX(RawDataRefData,$E1330,0)&gt;0,INDEX(RawDataRefData,$E1330,0)),""),3),"")</f>
        <v>3</v>
      </c>
      <c r="AM1330" s="101">
        <f t="array" ref="AM1330">IF($AI1330,MIN(IF(G2SelectionMask="x",IF(INDEX(RawDataRefData,$E1330,0)&gt;0,INDEX(RawDataRefData,$E1330,0)),"")),"")</f>
        <v>1</v>
      </c>
      <c r="AN1330" s="101">
        <f t="array" ref="AN1330">IF($AI1330,MAX(IF(G2SelectionMask="x",IF(INDEX(RawDataRefData,$E1330,0)&gt;0,INDEX(RawDataRefData,$E1330,0)),"")),"")</f>
        <v>4</v>
      </c>
      <c r="AO1330" s="101">
        <f t="shared" si="494"/>
        <v>2.8181818181818183</v>
      </c>
      <c r="AP1330" s="101">
        <f t="array" ref="AP1330">IF($AI1330,STDEVA(IF(G2SelectionMask="x",IF(INDEX(RawDataRefData,$E1330,0)&gt;0,INDEX(RawDataRefData,$E1330,0)),"")),"")</f>
        <v>0.87386289750530322</v>
      </c>
      <c r="AQ1330" s="100" t="b">
        <f t="shared" si="495"/>
        <v>0</v>
      </c>
      <c r="AR1330" s="100" t="str">
        <f t="array" ref="AR1330">IF($AQ1330,MEDIAN(IF(G3SelectionMask="x",IF(INDEX(RawDataRefData,$E1330,0)&gt;0,INDEX(RawDataRefData,$E1330,0)),"")),"")</f>
        <v/>
      </c>
      <c r="AS1330" s="100" t="str">
        <f t="array" ref="AS1330">IF($AQ1330,QUARTILE(IF(G3SelectionMask="x",IF(INDEX(RawDataRefData,$E1330,0)&gt;0,INDEX(RawDataRefData,$E1330,0)),""),1),"")</f>
        <v/>
      </c>
      <c r="AT1330" s="100" t="str">
        <f t="array" ref="AT1330">IF($AQ1330,QUARTILE(IF(G3SelectionMask="x",IF(INDEX(RawDataRefData,$E1330,0)&gt;0,INDEX(RawDataRefData,$E1330,0)),""),3),"")</f>
        <v/>
      </c>
      <c r="AU1330" s="100" t="str">
        <f t="array" ref="AU1330">IF($AQ1330,MIN(IF(G3SelectionMask="x",IF(INDEX(RawDataRefData,$E1330,0)&gt;0,INDEX(RawDataRefData,$E1330,0)),"")),"")</f>
        <v/>
      </c>
      <c r="AV1330" s="100" t="str">
        <f t="array" ref="AV1330">IF($AQ1330,MAX(IF(G3SelectionMask="x",IF(INDEX(RawDataRefData,$E1330,0)&gt;0,INDEX(RawDataRefData,$E1330,0)),"")),"")</f>
        <v/>
      </c>
      <c r="AW1330" s="100" t="str">
        <f t="shared" si="496"/>
        <v/>
      </c>
      <c r="AX1330" s="100" t="str">
        <f t="array" ref="AX1330">IF($AQ1330,STDEVA(IF(G3SelectionMask="x",IF(INDEX(RawDataRefData,$E1330,0)&gt;0,INDEX(RawDataRefData,$E1330,0)),"")),"")</f>
        <v/>
      </c>
      <c r="AY1330" s="101" t="b">
        <f t="shared" si="497"/>
        <v>0</v>
      </c>
      <c r="AZ1330" s="101" t="str">
        <f t="array" ref="AZ1330">IF($AY1330,MEDIAN(IF(G4SelectionMask="x",IF(INDEX(RawDataRefData,$E1330,0)&gt;0,INDEX(RawDataRefData,$E1330,0)),"")),"")</f>
        <v/>
      </c>
      <c r="BA1330" s="101" t="str">
        <f t="array" ref="BA1330">IF($AY1330,QUARTILE(IF(G4SelectionMask="x",IF(INDEX(RawDataRefData,$E1330,0)&gt;0,INDEX(RawDataRefData,$E1330,0)),""),1),"")</f>
        <v/>
      </c>
      <c r="BB1330" s="101" t="str">
        <f t="array" ref="BB1330">IF($AY1330,QUARTILE(IF(G4SelectionMask="x",IF(INDEX(RawDataRefData,$E1330,0)&gt;0,INDEX(RawDataRefData,$E1330,0)),""),3),"")</f>
        <v/>
      </c>
      <c r="BC1330" s="101" t="str">
        <f t="array" ref="BC1330">IF($AY1330,MIN(IF(G4SelectionMask="x",IF(INDEX(RawDataRefData,$E1330,0)&gt;0,INDEX(RawDataRefData,$E1330,0)),"")),"")</f>
        <v/>
      </c>
      <c r="BD1330" s="101" t="str">
        <f t="array" ref="BD1330">IF($AY1330,MAX(IF(G4SelectionMask="x",IF(INDEX(RawDataRefData,$E1330,0)&gt;0,INDEX(RawDataRefData,$E1330,0)),"")),"")</f>
        <v/>
      </c>
      <c r="BE1330" s="101" t="str">
        <f t="shared" si="498"/>
        <v/>
      </c>
      <c r="BF1330" s="101" t="str">
        <f t="array" ref="BF1330">IF($AY1330,STDEVA(IF(G4SelectionMask="x",IF(INDEX(RawDataRefData,$E1330,0)&gt;0,INDEX(RawDataRefData,$E1330,0)),"")),"")</f>
        <v/>
      </c>
      <c r="BG1330" s="100" t="b">
        <f t="shared" si="499"/>
        <v>0</v>
      </c>
      <c r="BH1330" s="100" t="str">
        <f t="array" ref="BH1330">IF($BG1330,MEDIAN(IF(G5SelectionMask="x",IF(INDEX(RawDataRefData,$E1330,0)&gt;0,INDEX(RawDataRefData,$E1330,0)),"")),"")</f>
        <v/>
      </c>
      <c r="BI1330" s="100" t="str">
        <f t="array" ref="BI1330">IF($BG1330,QUARTILE(IF(G5SelectionMask="x",IF(INDEX(RawDataRefData,$E1330,0)&gt;0,INDEX(RawDataRefData,$E1330,0)),""),1),"")</f>
        <v/>
      </c>
      <c r="BJ1330" s="100" t="str">
        <f t="array" ref="BJ1330">IF($BG1330,QUARTILE(IF(G5SelectionMask="x",IF(INDEX(RawDataRefData,$E1330,0)&gt;0,INDEX(RawDataRefData,$E1330,0)),""),3),"")</f>
        <v/>
      </c>
      <c r="BK1330" s="100" t="str">
        <f t="array" ref="BK1330">IF($BG1330,MIN(IF(G5SelectionMask="x",IF(INDEX(RawDataRefData,$E1330,0)&gt;0,INDEX(RawDataRefData,$E1330,0)),"")),"")</f>
        <v/>
      </c>
      <c r="BL1330" s="100" t="str">
        <f t="array" ref="BL1330">IF($BG1330,MAX(IF(G5SelectionMask="x",IF(INDEX(RawDataRefData,$E1330,0)&gt;0,INDEX(RawDataRefData,$E1330,0)),"")),"")</f>
        <v/>
      </c>
      <c r="BM1330" s="100" t="str">
        <f t="shared" si="500"/>
        <v/>
      </c>
      <c r="BN1330" s="103" t="str">
        <f t="array" ref="BN1330">IF($BG1330,STDEVA(IF(G5SelectionMask="x",IF(INDEX(RawDataRefData,$E1330,0)&gt;0,INDEX(RawDataRefData,$E1330,0)),"")),"")</f>
        <v/>
      </c>
      <c r="BO1330" s="104"/>
      <c r="BP1330" s="106">
        <v>1</v>
      </c>
      <c r="BQ1330" s="106">
        <v>3</v>
      </c>
      <c r="BR1330" s="106">
        <v>3</v>
      </c>
      <c r="BS1330" s="106">
        <v>3</v>
      </c>
      <c r="BT1330" s="106">
        <v>1</v>
      </c>
      <c r="BU1330" s="106">
        <v>4</v>
      </c>
      <c r="BV1330" s="106">
        <v>1</v>
      </c>
      <c r="BW1330" s="106">
        <v>4</v>
      </c>
      <c r="BX1330" s="106">
        <v>3</v>
      </c>
      <c r="BY1330" s="106">
        <v>3</v>
      </c>
      <c r="BZ1330" s="106">
        <v>3</v>
      </c>
      <c r="CA1330" s="106">
        <v>3</v>
      </c>
      <c r="CB1330" s="106">
        <v>2</v>
      </c>
      <c r="CC1330" s="106">
        <v>2</v>
      </c>
      <c r="CD1330" s="106">
        <v>3</v>
      </c>
    </row>
    <row r="1331" spans="1:82" hidden="1" x14ac:dyDescent="0.2">
      <c r="A1331" s="33" t="e">
        <f t="shared" si="477"/>
        <v>#NAME?</v>
      </c>
      <c r="B1331" s="218"/>
      <c r="C1331" s="215"/>
      <c r="D1331" s="227"/>
      <c r="E1331" s="72">
        <f t="shared" si="493"/>
        <v>1322</v>
      </c>
      <c r="F1331" s="9" t="s">
        <v>1591</v>
      </c>
      <c r="H1331" s="9" t="s">
        <v>1214</v>
      </c>
      <c r="I1331" s="9" t="s">
        <v>1548</v>
      </c>
      <c r="K1331" s="100">
        <f t="shared" si="478"/>
        <v>3</v>
      </c>
      <c r="L1331" s="100"/>
      <c r="M1331" s="100"/>
      <c r="N1331" s="100"/>
      <c r="O1331" s="100"/>
      <c r="P1331" s="101">
        <f t="shared" si="479"/>
        <v>3</v>
      </c>
      <c r="Q1331" s="102">
        <f t="shared" si="480"/>
        <v>1</v>
      </c>
      <c r="R1331" s="102">
        <f t="shared" si="481"/>
        <v>3</v>
      </c>
      <c r="S1331" s="102">
        <f t="shared" si="482"/>
        <v>2</v>
      </c>
      <c r="T1331" s="102">
        <f t="shared" si="483"/>
        <v>4</v>
      </c>
      <c r="U1331" s="102">
        <f t="shared" si="484"/>
        <v>3</v>
      </c>
      <c r="V1331" s="102">
        <f t="shared" si="485"/>
        <v>4</v>
      </c>
      <c r="W1331" s="102">
        <f t="shared" si="486"/>
        <v>1</v>
      </c>
      <c r="X1331" s="102">
        <f t="shared" si="487"/>
        <v>1</v>
      </c>
      <c r="Y1331" s="102">
        <f t="shared" si="488"/>
        <v>2</v>
      </c>
      <c r="Z1331" s="102">
        <f t="shared" si="489"/>
        <v>4</v>
      </c>
      <c r="AA1331" s="100" t="b">
        <f t="shared" si="490"/>
        <v>1</v>
      </c>
      <c r="AB1331" s="100">
        <f t="array" ref="AB1331">IF($AA1331,MEDIAN(IF(G1SelectionMask="x",IF(INDEX(RawDataRefData,$E1331,0)&gt;0,INDEX(RawDataRefData,$E1331,0)),"")),"")</f>
        <v>3</v>
      </c>
      <c r="AC1331" s="100">
        <f t="array" ref="AC1331">IF($AA1331,QUARTILE(IF(G1SelectionMask="x",IF(INDEX(RawDataRefData,$E1331,0)&gt;0,INDEX(RawDataRefData,$E1331,0)),""),1),"")</f>
        <v>1.5</v>
      </c>
      <c r="AD1331" s="100">
        <f t="array" ref="AD1331">IF($AA1331,QUARTILE(IF(G1SelectionMask="x",IF(INDEX(RawDataRefData,$E1331,0)&gt;0,INDEX(RawDataRefData,$E1331,0)),""),3),"")</f>
        <v>3.5</v>
      </c>
      <c r="AE1331" s="100">
        <f t="array" ref="AE1331">IF($AA1331,MIN(IF(G1SelectionMask="x",IF(INDEX(RawDataRefData,$E1331,0)&gt;0,INDEX(RawDataRefData,$E1331,0)),"")),"")</f>
        <v>1</v>
      </c>
      <c r="AF1331" s="100">
        <f t="array" ref="AF1331">IF($AA1331,MAX(IF(G1SelectionMask="x",IF(INDEX(RawDataRefData,$E1331,0)&gt;0,INDEX(RawDataRefData,$E1331,0)),"")),"")</f>
        <v>4</v>
      </c>
      <c r="AG1331" s="100">
        <f t="shared" si="491"/>
        <v>2.5454545454545454</v>
      </c>
      <c r="AH1331" s="100">
        <f t="array" ref="AH1331">IF($AA1331,STDEVA(IF(G1SelectionMask="x",IF(INDEX(RawDataRefData,$E1331,0)&gt;0,INDEX(RawDataRefData,$E1331,0)),"")),"")</f>
        <v>1.213559752433836</v>
      </c>
      <c r="AI1331" s="101" t="b">
        <f t="shared" si="492"/>
        <v>1</v>
      </c>
      <c r="AJ1331" s="101">
        <f t="array" ref="AJ1331">IF($AI1331,MEDIAN(IF(G2SelectionMask="x",IF(INDEX(RawDataRefData,$E1331,0)&gt;0,INDEX(RawDataRefData,$E1331,0)),"")),"")</f>
        <v>2</v>
      </c>
      <c r="AK1331" s="101">
        <f t="array" ref="AK1331">IF($AI1331,QUARTILE(IF(G2SelectionMask="x",IF(INDEX(RawDataRefData,$E1331,0)&gt;0,INDEX(RawDataRefData,$E1331,0)),""),1),"")</f>
        <v>1.5</v>
      </c>
      <c r="AL1331" s="101">
        <f t="array" ref="AL1331">IF($AI1331,QUARTILE(IF(G2SelectionMask="x",IF(INDEX(RawDataRefData,$E1331,0)&gt;0,INDEX(RawDataRefData,$E1331,0)),""),3),"")</f>
        <v>4</v>
      </c>
      <c r="AM1331" s="101">
        <f t="array" ref="AM1331">IF($AI1331,MIN(IF(G2SelectionMask="x",IF(INDEX(RawDataRefData,$E1331,0)&gt;0,INDEX(RawDataRefData,$E1331,0)),"")),"")</f>
        <v>1</v>
      </c>
      <c r="AN1331" s="101">
        <f t="array" ref="AN1331">IF($AI1331,MAX(IF(G2SelectionMask="x",IF(INDEX(RawDataRefData,$E1331,0)&gt;0,INDEX(RawDataRefData,$E1331,0)),"")),"")</f>
        <v>4</v>
      </c>
      <c r="AO1331" s="101">
        <f t="shared" si="494"/>
        <v>2.5454545454545454</v>
      </c>
      <c r="AP1331" s="101">
        <f t="array" ref="AP1331">IF($AI1331,STDEVA(IF(G2SelectionMask="x",IF(INDEX(RawDataRefData,$E1331,0)&gt;0,INDEX(RawDataRefData,$E1331,0)),"")),"")</f>
        <v>1.2933395813657267</v>
      </c>
      <c r="AQ1331" s="100" t="b">
        <f t="shared" si="495"/>
        <v>0</v>
      </c>
      <c r="AR1331" s="100" t="str">
        <f t="array" ref="AR1331">IF($AQ1331,MEDIAN(IF(G3SelectionMask="x",IF(INDEX(RawDataRefData,$E1331,0)&gt;0,INDEX(RawDataRefData,$E1331,0)),"")),"")</f>
        <v/>
      </c>
      <c r="AS1331" s="100" t="str">
        <f t="array" ref="AS1331">IF($AQ1331,QUARTILE(IF(G3SelectionMask="x",IF(INDEX(RawDataRefData,$E1331,0)&gt;0,INDEX(RawDataRefData,$E1331,0)),""),1),"")</f>
        <v/>
      </c>
      <c r="AT1331" s="100" t="str">
        <f t="array" ref="AT1331">IF($AQ1331,QUARTILE(IF(G3SelectionMask="x",IF(INDEX(RawDataRefData,$E1331,0)&gt;0,INDEX(RawDataRefData,$E1331,0)),""),3),"")</f>
        <v/>
      </c>
      <c r="AU1331" s="100" t="str">
        <f t="array" ref="AU1331">IF($AQ1331,MIN(IF(G3SelectionMask="x",IF(INDEX(RawDataRefData,$E1331,0)&gt;0,INDEX(RawDataRefData,$E1331,0)),"")),"")</f>
        <v/>
      </c>
      <c r="AV1331" s="100" t="str">
        <f t="array" ref="AV1331">IF($AQ1331,MAX(IF(G3SelectionMask="x",IF(INDEX(RawDataRefData,$E1331,0)&gt;0,INDEX(RawDataRefData,$E1331,0)),"")),"")</f>
        <v/>
      </c>
      <c r="AW1331" s="100" t="str">
        <f t="shared" si="496"/>
        <v/>
      </c>
      <c r="AX1331" s="100" t="str">
        <f t="array" ref="AX1331">IF($AQ1331,STDEVA(IF(G3SelectionMask="x",IF(INDEX(RawDataRefData,$E1331,0)&gt;0,INDEX(RawDataRefData,$E1331,0)),"")),"")</f>
        <v/>
      </c>
      <c r="AY1331" s="101" t="b">
        <f t="shared" si="497"/>
        <v>0</v>
      </c>
      <c r="AZ1331" s="101" t="str">
        <f t="array" ref="AZ1331">IF($AY1331,MEDIAN(IF(G4SelectionMask="x",IF(INDEX(RawDataRefData,$E1331,0)&gt;0,INDEX(RawDataRefData,$E1331,0)),"")),"")</f>
        <v/>
      </c>
      <c r="BA1331" s="101" t="str">
        <f t="array" ref="BA1331">IF($AY1331,QUARTILE(IF(G4SelectionMask="x",IF(INDEX(RawDataRefData,$E1331,0)&gt;0,INDEX(RawDataRefData,$E1331,0)),""),1),"")</f>
        <v/>
      </c>
      <c r="BB1331" s="101" t="str">
        <f t="array" ref="BB1331">IF($AY1331,QUARTILE(IF(G4SelectionMask="x",IF(INDEX(RawDataRefData,$E1331,0)&gt;0,INDEX(RawDataRefData,$E1331,0)),""),3),"")</f>
        <v/>
      </c>
      <c r="BC1331" s="101" t="str">
        <f t="array" ref="BC1331">IF($AY1331,MIN(IF(G4SelectionMask="x",IF(INDEX(RawDataRefData,$E1331,0)&gt;0,INDEX(RawDataRefData,$E1331,0)),"")),"")</f>
        <v/>
      </c>
      <c r="BD1331" s="101" t="str">
        <f t="array" ref="BD1331">IF($AY1331,MAX(IF(G4SelectionMask="x",IF(INDEX(RawDataRefData,$E1331,0)&gt;0,INDEX(RawDataRefData,$E1331,0)),"")),"")</f>
        <v/>
      </c>
      <c r="BE1331" s="101" t="str">
        <f t="shared" si="498"/>
        <v/>
      </c>
      <c r="BF1331" s="101" t="str">
        <f t="array" ref="BF1331">IF($AY1331,STDEVA(IF(G4SelectionMask="x",IF(INDEX(RawDataRefData,$E1331,0)&gt;0,INDEX(RawDataRefData,$E1331,0)),"")),"")</f>
        <v/>
      </c>
      <c r="BG1331" s="100" t="b">
        <f t="shared" si="499"/>
        <v>0</v>
      </c>
      <c r="BH1331" s="100" t="str">
        <f t="array" ref="BH1331">IF($BG1331,MEDIAN(IF(G5SelectionMask="x",IF(INDEX(RawDataRefData,$E1331,0)&gt;0,INDEX(RawDataRefData,$E1331,0)),"")),"")</f>
        <v/>
      </c>
      <c r="BI1331" s="100" t="str">
        <f t="array" ref="BI1331">IF($BG1331,QUARTILE(IF(G5SelectionMask="x",IF(INDEX(RawDataRefData,$E1331,0)&gt;0,INDEX(RawDataRefData,$E1331,0)),""),1),"")</f>
        <v/>
      </c>
      <c r="BJ1331" s="100" t="str">
        <f t="array" ref="BJ1331">IF($BG1331,QUARTILE(IF(G5SelectionMask="x",IF(INDEX(RawDataRefData,$E1331,0)&gt;0,INDEX(RawDataRefData,$E1331,0)),""),3),"")</f>
        <v/>
      </c>
      <c r="BK1331" s="100" t="str">
        <f t="array" ref="BK1331">IF($BG1331,MIN(IF(G5SelectionMask="x",IF(INDEX(RawDataRefData,$E1331,0)&gt;0,INDEX(RawDataRefData,$E1331,0)),"")),"")</f>
        <v/>
      </c>
      <c r="BL1331" s="100" t="str">
        <f t="array" ref="BL1331">IF($BG1331,MAX(IF(G5SelectionMask="x",IF(INDEX(RawDataRefData,$E1331,0)&gt;0,INDEX(RawDataRefData,$E1331,0)),"")),"")</f>
        <v/>
      </c>
      <c r="BM1331" s="100" t="str">
        <f t="shared" si="500"/>
        <v/>
      </c>
      <c r="BN1331" s="103" t="str">
        <f t="array" ref="BN1331">IF($BG1331,STDEVA(IF(G5SelectionMask="x",IF(INDEX(RawDataRefData,$E1331,0)&gt;0,INDEX(RawDataRefData,$E1331,0)),"")),"")</f>
        <v/>
      </c>
      <c r="BO1331" s="104"/>
      <c r="BP1331" s="106">
        <v>3</v>
      </c>
      <c r="BQ1331" s="106">
        <v>3</v>
      </c>
      <c r="BR1331" s="106">
        <v>1</v>
      </c>
      <c r="BS1331" s="106">
        <v>3</v>
      </c>
      <c r="BT1331" s="106">
        <v>2</v>
      </c>
      <c r="BU1331" s="106">
        <v>4</v>
      </c>
      <c r="BV1331" s="106">
        <v>3</v>
      </c>
      <c r="BW1331" s="106">
        <v>4</v>
      </c>
      <c r="BX1331" s="106">
        <v>1</v>
      </c>
      <c r="BY1331" s="106">
        <v>1</v>
      </c>
      <c r="BZ1331" s="106">
        <v>2</v>
      </c>
      <c r="CA1331" s="106">
        <v>4</v>
      </c>
      <c r="CB1331" s="106">
        <v>1</v>
      </c>
      <c r="CC1331" s="106">
        <v>2</v>
      </c>
      <c r="CD1331" s="106">
        <v>4</v>
      </c>
    </row>
    <row r="1332" spans="1:82" hidden="1" x14ac:dyDescent="0.2">
      <c r="A1332" s="33" t="e">
        <f t="shared" si="477"/>
        <v>#NAME?</v>
      </c>
      <c r="B1332" s="218"/>
      <c r="C1332" s="215"/>
      <c r="D1332" s="227"/>
      <c r="E1332" s="72">
        <f t="shared" si="493"/>
        <v>1323</v>
      </c>
      <c r="F1332" s="9" t="s">
        <v>1592</v>
      </c>
      <c r="H1332" s="9" t="s">
        <v>1214</v>
      </c>
      <c r="I1332" s="9" t="s">
        <v>1548</v>
      </c>
      <c r="K1332" s="100">
        <f t="shared" si="478"/>
        <v>3</v>
      </c>
      <c r="L1332" s="100"/>
      <c r="M1332" s="100"/>
      <c r="N1332" s="100"/>
      <c r="O1332" s="100"/>
      <c r="P1332" s="101">
        <f t="shared" si="479"/>
        <v>2</v>
      </c>
      <c r="Q1332" s="102">
        <f t="shared" si="480"/>
        <v>2</v>
      </c>
      <c r="R1332" s="102">
        <f t="shared" si="481"/>
        <v>4</v>
      </c>
      <c r="S1332" s="102">
        <f t="shared" si="482"/>
        <v>1</v>
      </c>
      <c r="T1332" s="102">
        <f t="shared" si="483"/>
        <v>4</v>
      </c>
      <c r="U1332" s="102">
        <f t="shared" si="484"/>
        <v>4</v>
      </c>
      <c r="V1332" s="102">
        <f t="shared" si="485"/>
        <v>3</v>
      </c>
      <c r="W1332" s="102">
        <f t="shared" si="486"/>
        <v>3</v>
      </c>
      <c r="X1332" s="102">
        <f t="shared" si="487"/>
        <v>2</v>
      </c>
      <c r="Y1332" s="102">
        <f t="shared" si="488"/>
        <v>1</v>
      </c>
      <c r="Z1332" s="102">
        <f t="shared" si="489"/>
        <v>3</v>
      </c>
      <c r="AA1332" s="100" t="b">
        <f t="shared" si="490"/>
        <v>1</v>
      </c>
      <c r="AB1332" s="100">
        <f t="array" ref="AB1332">IF($AA1332,MEDIAN(IF(G1SelectionMask="x",IF(INDEX(RawDataRefData,$E1332,0)&gt;0,INDEX(RawDataRefData,$E1332,0)),"")),"")</f>
        <v>3</v>
      </c>
      <c r="AC1332" s="100">
        <f t="array" ref="AC1332">IF($AA1332,QUARTILE(IF(G1SelectionMask="x",IF(INDEX(RawDataRefData,$E1332,0)&gt;0,INDEX(RawDataRefData,$E1332,0)),""),1),"")</f>
        <v>2</v>
      </c>
      <c r="AD1332" s="100">
        <f t="array" ref="AD1332">IF($AA1332,QUARTILE(IF(G1SelectionMask="x",IF(INDEX(RawDataRefData,$E1332,0)&gt;0,INDEX(RawDataRefData,$E1332,0)),""),3),"")</f>
        <v>3.5</v>
      </c>
      <c r="AE1332" s="100">
        <f t="array" ref="AE1332">IF($AA1332,MIN(IF(G1SelectionMask="x",IF(INDEX(RawDataRefData,$E1332,0)&gt;0,INDEX(RawDataRefData,$E1332,0)),"")),"")</f>
        <v>1</v>
      </c>
      <c r="AF1332" s="100">
        <f t="array" ref="AF1332">IF($AA1332,MAX(IF(G1SelectionMask="x",IF(INDEX(RawDataRefData,$E1332,0)&gt;0,INDEX(RawDataRefData,$E1332,0)),"")),"")</f>
        <v>4</v>
      </c>
      <c r="AG1332" s="100">
        <f t="shared" si="491"/>
        <v>2.6363636363636362</v>
      </c>
      <c r="AH1332" s="100">
        <f t="array" ref="AH1332">IF($AA1332,STDEVA(IF(G1SelectionMask="x",IF(INDEX(RawDataRefData,$E1332,0)&gt;0,INDEX(RawDataRefData,$E1332,0)),"")),"")</f>
        <v>1.1200649331826502</v>
      </c>
      <c r="AI1332" s="101" t="b">
        <f t="shared" si="492"/>
        <v>1</v>
      </c>
      <c r="AJ1332" s="101">
        <f t="array" ref="AJ1332">IF($AI1332,MEDIAN(IF(G2SelectionMask="x",IF(INDEX(RawDataRefData,$E1332,0)&gt;0,INDEX(RawDataRefData,$E1332,0)),"")),"")</f>
        <v>3</v>
      </c>
      <c r="AK1332" s="101">
        <f t="array" ref="AK1332">IF($AI1332,QUARTILE(IF(G2SelectionMask="x",IF(INDEX(RawDataRefData,$E1332,0)&gt;0,INDEX(RawDataRefData,$E1332,0)),""),1),"")</f>
        <v>1.5</v>
      </c>
      <c r="AL1332" s="101">
        <f t="array" ref="AL1332">IF($AI1332,QUARTILE(IF(G2SelectionMask="x",IF(INDEX(RawDataRefData,$E1332,0)&gt;0,INDEX(RawDataRefData,$E1332,0)),""),3),"")</f>
        <v>3</v>
      </c>
      <c r="AM1332" s="101">
        <f t="array" ref="AM1332">IF($AI1332,MIN(IF(G2SelectionMask="x",IF(INDEX(RawDataRefData,$E1332,0)&gt;0,INDEX(RawDataRefData,$E1332,0)),"")),"")</f>
        <v>1</v>
      </c>
      <c r="AN1332" s="101">
        <f t="array" ref="AN1332">IF($AI1332,MAX(IF(G2SelectionMask="x",IF(INDEX(RawDataRefData,$E1332,0)&gt;0,INDEX(RawDataRefData,$E1332,0)),"")),"")</f>
        <v>4</v>
      </c>
      <c r="AO1332" s="101">
        <f t="shared" si="494"/>
        <v>2.3636363636363638</v>
      </c>
      <c r="AP1332" s="101">
        <f t="array" ref="AP1332">IF($AI1332,STDEVA(IF(G2SelectionMask="x",IF(INDEX(RawDataRefData,$E1332,0)&gt;0,INDEX(RawDataRefData,$E1332,0)),"")),"")</f>
        <v>1.0269106361049412</v>
      </c>
      <c r="AQ1332" s="100" t="b">
        <f t="shared" si="495"/>
        <v>0</v>
      </c>
      <c r="AR1332" s="100" t="str">
        <f t="array" ref="AR1332">IF($AQ1332,MEDIAN(IF(G3SelectionMask="x",IF(INDEX(RawDataRefData,$E1332,0)&gt;0,INDEX(RawDataRefData,$E1332,0)),"")),"")</f>
        <v/>
      </c>
      <c r="AS1332" s="100" t="str">
        <f t="array" ref="AS1332">IF($AQ1332,QUARTILE(IF(G3SelectionMask="x",IF(INDEX(RawDataRefData,$E1332,0)&gt;0,INDEX(RawDataRefData,$E1332,0)),""),1),"")</f>
        <v/>
      </c>
      <c r="AT1332" s="100" t="str">
        <f t="array" ref="AT1332">IF($AQ1332,QUARTILE(IF(G3SelectionMask="x",IF(INDEX(RawDataRefData,$E1332,0)&gt;0,INDEX(RawDataRefData,$E1332,0)),""),3),"")</f>
        <v/>
      </c>
      <c r="AU1332" s="100" t="str">
        <f t="array" ref="AU1332">IF($AQ1332,MIN(IF(G3SelectionMask="x",IF(INDEX(RawDataRefData,$E1332,0)&gt;0,INDEX(RawDataRefData,$E1332,0)),"")),"")</f>
        <v/>
      </c>
      <c r="AV1332" s="100" t="str">
        <f t="array" ref="AV1332">IF($AQ1332,MAX(IF(G3SelectionMask="x",IF(INDEX(RawDataRefData,$E1332,0)&gt;0,INDEX(RawDataRefData,$E1332,0)),"")),"")</f>
        <v/>
      </c>
      <c r="AW1332" s="100" t="str">
        <f t="shared" si="496"/>
        <v/>
      </c>
      <c r="AX1332" s="100" t="str">
        <f t="array" ref="AX1332">IF($AQ1332,STDEVA(IF(G3SelectionMask="x",IF(INDEX(RawDataRefData,$E1332,0)&gt;0,INDEX(RawDataRefData,$E1332,0)),"")),"")</f>
        <v/>
      </c>
      <c r="AY1332" s="101" t="b">
        <f t="shared" si="497"/>
        <v>0</v>
      </c>
      <c r="AZ1332" s="101" t="str">
        <f t="array" ref="AZ1332">IF($AY1332,MEDIAN(IF(G4SelectionMask="x",IF(INDEX(RawDataRefData,$E1332,0)&gt;0,INDEX(RawDataRefData,$E1332,0)),"")),"")</f>
        <v/>
      </c>
      <c r="BA1332" s="101" t="str">
        <f t="array" ref="BA1332">IF($AY1332,QUARTILE(IF(G4SelectionMask="x",IF(INDEX(RawDataRefData,$E1332,0)&gt;0,INDEX(RawDataRefData,$E1332,0)),""),1),"")</f>
        <v/>
      </c>
      <c r="BB1332" s="101" t="str">
        <f t="array" ref="BB1332">IF($AY1332,QUARTILE(IF(G4SelectionMask="x",IF(INDEX(RawDataRefData,$E1332,0)&gt;0,INDEX(RawDataRefData,$E1332,0)),""),3),"")</f>
        <v/>
      </c>
      <c r="BC1332" s="101" t="str">
        <f t="array" ref="BC1332">IF($AY1332,MIN(IF(G4SelectionMask="x",IF(INDEX(RawDataRefData,$E1332,0)&gt;0,INDEX(RawDataRefData,$E1332,0)),"")),"")</f>
        <v/>
      </c>
      <c r="BD1332" s="101" t="str">
        <f t="array" ref="BD1332">IF($AY1332,MAX(IF(G4SelectionMask="x",IF(INDEX(RawDataRefData,$E1332,0)&gt;0,INDEX(RawDataRefData,$E1332,0)),"")),"")</f>
        <v/>
      </c>
      <c r="BE1332" s="101" t="str">
        <f t="shared" si="498"/>
        <v/>
      </c>
      <c r="BF1332" s="101" t="str">
        <f t="array" ref="BF1332">IF($AY1332,STDEVA(IF(G4SelectionMask="x",IF(INDEX(RawDataRefData,$E1332,0)&gt;0,INDEX(RawDataRefData,$E1332,0)),"")),"")</f>
        <v/>
      </c>
      <c r="BG1332" s="100" t="b">
        <f t="shared" si="499"/>
        <v>0</v>
      </c>
      <c r="BH1332" s="100" t="str">
        <f t="array" ref="BH1332">IF($BG1332,MEDIAN(IF(G5SelectionMask="x",IF(INDEX(RawDataRefData,$E1332,0)&gt;0,INDEX(RawDataRefData,$E1332,0)),"")),"")</f>
        <v/>
      </c>
      <c r="BI1332" s="100" t="str">
        <f t="array" ref="BI1332">IF($BG1332,QUARTILE(IF(G5SelectionMask="x",IF(INDEX(RawDataRefData,$E1332,0)&gt;0,INDEX(RawDataRefData,$E1332,0)),""),1),"")</f>
        <v/>
      </c>
      <c r="BJ1332" s="100" t="str">
        <f t="array" ref="BJ1332">IF($BG1332,QUARTILE(IF(G5SelectionMask="x",IF(INDEX(RawDataRefData,$E1332,0)&gt;0,INDEX(RawDataRefData,$E1332,0)),""),3),"")</f>
        <v/>
      </c>
      <c r="BK1332" s="100" t="str">
        <f t="array" ref="BK1332">IF($BG1332,MIN(IF(G5SelectionMask="x",IF(INDEX(RawDataRefData,$E1332,0)&gt;0,INDEX(RawDataRefData,$E1332,0)),"")),"")</f>
        <v/>
      </c>
      <c r="BL1332" s="100" t="str">
        <f t="array" ref="BL1332">IF($BG1332,MAX(IF(G5SelectionMask="x",IF(INDEX(RawDataRefData,$E1332,0)&gt;0,INDEX(RawDataRefData,$E1332,0)),"")),"")</f>
        <v/>
      </c>
      <c r="BM1332" s="100" t="str">
        <f t="shared" si="500"/>
        <v/>
      </c>
      <c r="BN1332" s="103" t="str">
        <f t="array" ref="BN1332">IF($BG1332,STDEVA(IF(G5SelectionMask="x",IF(INDEX(RawDataRefData,$E1332,0)&gt;0,INDEX(RawDataRefData,$E1332,0)),"")),"")</f>
        <v/>
      </c>
      <c r="BO1332" s="104"/>
      <c r="BP1332" s="106">
        <v>3</v>
      </c>
      <c r="BQ1332" s="106">
        <v>2</v>
      </c>
      <c r="BR1332" s="106">
        <v>2</v>
      </c>
      <c r="BS1332" s="106">
        <v>4</v>
      </c>
      <c r="BT1332" s="106">
        <v>1</v>
      </c>
      <c r="BU1332" s="106">
        <v>4</v>
      </c>
      <c r="BV1332" s="106">
        <v>4</v>
      </c>
      <c r="BW1332" s="106">
        <v>3</v>
      </c>
      <c r="BX1332" s="106">
        <v>3</v>
      </c>
      <c r="BY1332" s="106">
        <v>2</v>
      </c>
      <c r="BZ1332" s="106">
        <v>1</v>
      </c>
      <c r="CA1332" s="106">
        <v>3</v>
      </c>
      <c r="CB1332" s="106">
        <v>3</v>
      </c>
      <c r="CC1332" s="106">
        <v>1</v>
      </c>
      <c r="CD1332" s="106">
        <v>3</v>
      </c>
    </row>
    <row r="1333" spans="1:82" hidden="1" x14ac:dyDescent="0.2">
      <c r="A1333" s="33" t="e">
        <f t="shared" si="477"/>
        <v>#NAME?</v>
      </c>
      <c r="B1333" s="218"/>
      <c r="C1333" s="215"/>
      <c r="D1333" s="227"/>
      <c r="E1333" s="72">
        <f t="shared" si="493"/>
        <v>1324</v>
      </c>
      <c r="F1333" s="9" t="s">
        <v>1593</v>
      </c>
      <c r="H1333" s="9" t="s">
        <v>1214</v>
      </c>
      <c r="I1333" s="9" t="s">
        <v>1548</v>
      </c>
      <c r="K1333" s="100">
        <f t="shared" si="478"/>
        <v>2</v>
      </c>
      <c r="L1333" s="100"/>
      <c r="M1333" s="100"/>
      <c r="N1333" s="100"/>
      <c r="O1333" s="100"/>
      <c r="P1333" s="101">
        <f t="shared" si="479"/>
        <v>1</v>
      </c>
      <c r="Q1333" s="102">
        <f t="shared" si="480"/>
        <v>1</v>
      </c>
      <c r="R1333" s="102">
        <f t="shared" si="481"/>
        <v>2</v>
      </c>
      <c r="S1333" s="102">
        <f t="shared" si="482"/>
        <v>2</v>
      </c>
      <c r="T1333" s="102">
        <f t="shared" si="483"/>
        <v>1</v>
      </c>
      <c r="U1333" s="102">
        <f t="shared" si="484"/>
        <v>3</v>
      </c>
      <c r="V1333" s="102">
        <f t="shared" si="485"/>
        <v>3</v>
      </c>
      <c r="W1333" s="102">
        <f t="shared" si="486"/>
        <v>1</v>
      </c>
      <c r="X1333" s="102">
        <f t="shared" si="487"/>
        <v>2</v>
      </c>
      <c r="Y1333" s="102">
        <f t="shared" si="488"/>
        <v>2</v>
      </c>
      <c r="Z1333" s="102">
        <f t="shared" si="489"/>
        <v>1</v>
      </c>
      <c r="AA1333" s="100" t="b">
        <f t="shared" si="490"/>
        <v>1</v>
      </c>
      <c r="AB1333" s="100">
        <f t="array" ref="AB1333">IF($AA1333,MEDIAN(IF(G1SelectionMask="x",IF(INDEX(RawDataRefData,$E1333,0)&gt;0,INDEX(RawDataRefData,$E1333,0)),"")),"")</f>
        <v>2</v>
      </c>
      <c r="AC1333" s="100">
        <f t="array" ref="AC1333">IF($AA1333,QUARTILE(IF(G1SelectionMask="x",IF(INDEX(RawDataRefData,$E1333,0)&gt;0,INDEX(RawDataRefData,$E1333,0)),""),1),"")</f>
        <v>1</v>
      </c>
      <c r="AD1333" s="100">
        <f t="array" ref="AD1333">IF($AA1333,QUARTILE(IF(G1SelectionMask="x",IF(INDEX(RawDataRefData,$E1333,0)&gt;0,INDEX(RawDataRefData,$E1333,0)),""),3),"")</f>
        <v>2</v>
      </c>
      <c r="AE1333" s="100">
        <f t="array" ref="AE1333">IF($AA1333,MIN(IF(G1SelectionMask="x",IF(INDEX(RawDataRefData,$E1333,0)&gt;0,INDEX(RawDataRefData,$E1333,0)),"")),"")</f>
        <v>1</v>
      </c>
      <c r="AF1333" s="100">
        <f t="array" ref="AF1333">IF($AA1333,MAX(IF(G1SelectionMask="x",IF(INDEX(RawDataRefData,$E1333,0)&gt;0,INDEX(RawDataRefData,$E1333,0)),"")),"")</f>
        <v>3</v>
      </c>
      <c r="AG1333" s="100">
        <f t="shared" si="491"/>
        <v>1.7272727272727273</v>
      </c>
      <c r="AH1333" s="100">
        <f t="array" ref="AH1333">IF($AA1333,STDEVA(IF(G1SelectionMask="x",IF(INDEX(RawDataRefData,$E1333,0)&gt;0,INDEX(RawDataRefData,$E1333,0)),"")),"")</f>
        <v>0.78624539310689634</v>
      </c>
      <c r="AI1333" s="101" t="b">
        <f t="shared" si="492"/>
        <v>1</v>
      </c>
      <c r="AJ1333" s="101">
        <f t="array" ref="AJ1333">IF($AI1333,MEDIAN(IF(G2SelectionMask="x",IF(INDEX(RawDataRefData,$E1333,0)&gt;0,INDEX(RawDataRefData,$E1333,0)),"")),"")</f>
        <v>2</v>
      </c>
      <c r="AK1333" s="101">
        <f t="array" ref="AK1333">IF($AI1333,QUARTILE(IF(G2SelectionMask="x",IF(INDEX(RawDataRefData,$E1333,0)&gt;0,INDEX(RawDataRefData,$E1333,0)),""),1),"")</f>
        <v>1</v>
      </c>
      <c r="AL1333" s="101">
        <f t="array" ref="AL1333">IF($AI1333,QUARTILE(IF(G2SelectionMask="x",IF(INDEX(RawDataRefData,$E1333,0)&gt;0,INDEX(RawDataRefData,$E1333,0)),""),3),"")</f>
        <v>2</v>
      </c>
      <c r="AM1333" s="101">
        <f t="array" ref="AM1333">IF($AI1333,MIN(IF(G2SelectionMask="x",IF(INDEX(RawDataRefData,$E1333,0)&gt;0,INDEX(RawDataRefData,$E1333,0)),"")),"")</f>
        <v>1</v>
      </c>
      <c r="AN1333" s="101">
        <f t="array" ref="AN1333">IF($AI1333,MAX(IF(G2SelectionMask="x",IF(INDEX(RawDataRefData,$E1333,0)&gt;0,INDEX(RawDataRefData,$E1333,0)),"")),"")</f>
        <v>3</v>
      </c>
      <c r="AO1333" s="101">
        <f t="shared" si="494"/>
        <v>1.7272727272727273</v>
      </c>
      <c r="AP1333" s="101">
        <f t="array" ref="AP1333">IF($AI1333,STDEVA(IF(G2SelectionMask="x",IF(INDEX(RawDataRefData,$E1333,0)&gt;0,INDEX(RawDataRefData,$E1333,0)),"")),"")</f>
        <v>0.78624539310689634</v>
      </c>
      <c r="AQ1333" s="100" t="b">
        <f t="shared" si="495"/>
        <v>0</v>
      </c>
      <c r="AR1333" s="100" t="str">
        <f t="array" ref="AR1333">IF($AQ1333,MEDIAN(IF(G3SelectionMask="x",IF(INDEX(RawDataRefData,$E1333,0)&gt;0,INDEX(RawDataRefData,$E1333,0)),"")),"")</f>
        <v/>
      </c>
      <c r="AS1333" s="100" t="str">
        <f t="array" ref="AS1333">IF($AQ1333,QUARTILE(IF(G3SelectionMask="x",IF(INDEX(RawDataRefData,$E1333,0)&gt;0,INDEX(RawDataRefData,$E1333,0)),""),1),"")</f>
        <v/>
      </c>
      <c r="AT1333" s="100" t="str">
        <f t="array" ref="AT1333">IF($AQ1333,QUARTILE(IF(G3SelectionMask="x",IF(INDEX(RawDataRefData,$E1333,0)&gt;0,INDEX(RawDataRefData,$E1333,0)),""),3),"")</f>
        <v/>
      </c>
      <c r="AU1333" s="100" t="str">
        <f t="array" ref="AU1333">IF($AQ1333,MIN(IF(G3SelectionMask="x",IF(INDEX(RawDataRefData,$E1333,0)&gt;0,INDEX(RawDataRefData,$E1333,0)),"")),"")</f>
        <v/>
      </c>
      <c r="AV1333" s="100" t="str">
        <f t="array" ref="AV1333">IF($AQ1333,MAX(IF(G3SelectionMask="x",IF(INDEX(RawDataRefData,$E1333,0)&gt;0,INDEX(RawDataRefData,$E1333,0)),"")),"")</f>
        <v/>
      </c>
      <c r="AW1333" s="100" t="str">
        <f t="shared" si="496"/>
        <v/>
      </c>
      <c r="AX1333" s="100" t="str">
        <f t="array" ref="AX1333">IF($AQ1333,STDEVA(IF(G3SelectionMask="x",IF(INDEX(RawDataRefData,$E1333,0)&gt;0,INDEX(RawDataRefData,$E1333,0)),"")),"")</f>
        <v/>
      </c>
      <c r="AY1333" s="101" t="b">
        <f t="shared" si="497"/>
        <v>0</v>
      </c>
      <c r="AZ1333" s="101" t="str">
        <f t="array" ref="AZ1333">IF($AY1333,MEDIAN(IF(G4SelectionMask="x",IF(INDEX(RawDataRefData,$E1333,0)&gt;0,INDEX(RawDataRefData,$E1333,0)),"")),"")</f>
        <v/>
      </c>
      <c r="BA1333" s="101" t="str">
        <f t="array" ref="BA1333">IF($AY1333,QUARTILE(IF(G4SelectionMask="x",IF(INDEX(RawDataRefData,$E1333,0)&gt;0,INDEX(RawDataRefData,$E1333,0)),""),1),"")</f>
        <v/>
      </c>
      <c r="BB1333" s="101" t="str">
        <f t="array" ref="BB1333">IF($AY1333,QUARTILE(IF(G4SelectionMask="x",IF(INDEX(RawDataRefData,$E1333,0)&gt;0,INDEX(RawDataRefData,$E1333,0)),""),3),"")</f>
        <v/>
      </c>
      <c r="BC1333" s="101" t="str">
        <f t="array" ref="BC1333">IF($AY1333,MIN(IF(G4SelectionMask="x",IF(INDEX(RawDataRefData,$E1333,0)&gt;0,INDEX(RawDataRefData,$E1333,0)),"")),"")</f>
        <v/>
      </c>
      <c r="BD1333" s="101" t="str">
        <f t="array" ref="BD1333">IF($AY1333,MAX(IF(G4SelectionMask="x",IF(INDEX(RawDataRefData,$E1333,0)&gt;0,INDEX(RawDataRefData,$E1333,0)),"")),"")</f>
        <v/>
      </c>
      <c r="BE1333" s="101" t="str">
        <f t="shared" si="498"/>
        <v/>
      </c>
      <c r="BF1333" s="101" t="str">
        <f t="array" ref="BF1333">IF($AY1333,STDEVA(IF(G4SelectionMask="x",IF(INDEX(RawDataRefData,$E1333,0)&gt;0,INDEX(RawDataRefData,$E1333,0)),"")),"")</f>
        <v/>
      </c>
      <c r="BG1333" s="100" t="b">
        <f t="shared" si="499"/>
        <v>0</v>
      </c>
      <c r="BH1333" s="100" t="str">
        <f t="array" ref="BH1333">IF($BG1333,MEDIAN(IF(G5SelectionMask="x",IF(INDEX(RawDataRefData,$E1333,0)&gt;0,INDEX(RawDataRefData,$E1333,0)),"")),"")</f>
        <v/>
      </c>
      <c r="BI1333" s="100" t="str">
        <f t="array" ref="BI1333">IF($BG1333,QUARTILE(IF(G5SelectionMask="x",IF(INDEX(RawDataRefData,$E1333,0)&gt;0,INDEX(RawDataRefData,$E1333,0)),""),1),"")</f>
        <v/>
      </c>
      <c r="BJ1333" s="100" t="str">
        <f t="array" ref="BJ1333">IF($BG1333,QUARTILE(IF(G5SelectionMask="x",IF(INDEX(RawDataRefData,$E1333,0)&gt;0,INDEX(RawDataRefData,$E1333,0)),""),3),"")</f>
        <v/>
      </c>
      <c r="BK1333" s="100" t="str">
        <f t="array" ref="BK1333">IF($BG1333,MIN(IF(G5SelectionMask="x",IF(INDEX(RawDataRefData,$E1333,0)&gt;0,INDEX(RawDataRefData,$E1333,0)),"")),"")</f>
        <v/>
      </c>
      <c r="BL1333" s="100" t="str">
        <f t="array" ref="BL1333">IF($BG1333,MAX(IF(G5SelectionMask="x",IF(INDEX(RawDataRefData,$E1333,0)&gt;0,INDEX(RawDataRefData,$E1333,0)),"")),"")</f>
        <v/>
      </c>
      <c r="BM1333" s="100" t="str">
        <f t="shared" si="500"/>
        <v/>
      </c>
      <c r="BN1333" s="103" t="str">
        <f t="array" ref="BN1333">IF($BG1333,STDEVA(IF(G5SelectionMask="x",IF(INDEX(RawDataRefData,$E1333,0)&gt;0,INDEX(RawDataRefData,$E1333,0)),"")),"")</f>
        <v/>
      </c>
      <c r="BO1333" s="104"/>
      <c r="BP1333" s="106">
        <v>2</v>
      </c>
      <c r="BQ1333" s="106">
        <v>1</v>
      </c>
      <c r="BR1333" s="106">
        <v>1</v>
      </c>
      <c r="BS1333" s="106">
        <v>2</v>
      </c>
      <c r="BT1333" s="106">
        <v>2</v>
      </c>
      <c r="BU1333" s="106">
        <v>1</v>
      </c>
      <c r="BV1333" s="106">
        <v>3</v>
      </c>
      <c r="BW1333" s="106">
        <v>3</v>
      </c>
      <c r="BX1333" s="106">
        <v>1</v>
      </c>
      <c r="BY1333" s="106">
        <v>2</v>
      </c>
      <c r="BZ1333" s="106">
        <v>2</v>
      </c>
      <c r="CA1333" s="106">
        <v>1</v>
      </c>
      <c r="CB1333" s="106">
        <v>2</v>
      </c>
      <c r="CC1333" s="106">
        <v>3</v>
      </c>
      <c r="CD1333" s="106">
        <v>2</v>
      </c>
    </row>
    <row r="1334" spans="1:82" hidden="1" x14ac:dyDescent="0.2">
      <c r="A1334" s="33" t="e">
        <f t="shared" si="477"/>
        <v>#NAME?</v>
      </c>
      <c r="B1334" s="218"/>
      <c r="C1334" s="215"/>
      <c r="D1334" s="227"/>
      <c r="E1334" s="72">
        <f t="shared" si="493"/>
        <v>1325</v>
      </c>
      <c r="F1334" s="9" t="s">
        <v>1594</v>
      </c>
      <c r="H1334" s="9" t="s">
        <v>1214</v>
      </c>
      <c r="I1334" s="9" t="s">
        <v>1548</v>
      </c>
      <c r="K1334" s="100">
        <f t="shared" si="478"/>
        <v>1</v>
      </c>
      <c r="L1334" s="100"/>
      <c r="M1334" s="100"/>
      <c r="N1334" s="100"/>
      <c r="O1334" s="100"/>
      <c r="P1334" s="101">
        <f t="shared" si="479"/>
        <v>4</v>
      </c>
      <c r="Q1334" s="102">
        <f t="shared" si="480"/>
        <v>1</v>
      </c>
      <c r="R1334" s="102">
        <f t="shared" si="481"/>
        <v>3</v>
      </c>
      <c r="S1334" s="102">
        <f t="shared" si="482"/>
        <v>4</v>
      </c>
      <c r="T1334" s="102">
        <f t="shared" si="483"/>
        <v>3</v>
      </c>
      <c r="U1334" s="102">
        <f t="shared" si="484"/>
        <v>3</v>
      </c>
      <c r="V1334" s="102">
        <f t="shared" si="485"/>
        <v>2</v>
      </c>
      <c r="W1334" s="102">
        <f t="shared" si="486"/>
        <v>1</v>
      </c>
      <c r="X1334" s="102">
        <f t="shared" si="487"/>
        <v>2</v>
      </c>
      <c r="Y1334" s="102">
        <f t="shared" si="488"/>
        <v>3</v>
      </c>
      <c r="Z1334" s="102">
        <f t="shared" si="489"/>
        <v>3</v>
      </c>
      <c r="AA1334" s="100" t="b">
        <f t="shared" si="490"/>
        <v>1</v>
      </c>
      <c r="AB1334" s="100">
        <f t="array" ref="AB1334">IF($AA1334,MEDIAN(IF(G1SelectionMask="x",IF(INDEX(RawDataRefData,$E1334,0)&gt;0,INDEX(RawDataRefData,$E1334,0)),"")),"")</f>
        <v>3</v>
      </c>
      <c r="AC1334" s="100">
        <f t="array" ref="AC1334">IF($AA1334,QUARTILE(IF(G1SelectionMask="x",IF(INDEX(RawDataRefData,$E1334,0)&gt;0,INDEX(RawDataRefData,$E1334,0)),""),1),"")</f>
        <v>2</v>
      </c>
      <c r="AD1334" s="100">
        <f t="array" ref="AD1334">IF($AA1334,QUARTILE(IF(G1SelectionMask="x",IF(INDEX(RawDataRefData,$E1334,0)&gt;0,INDEX(RawDataRefData,$E1334,0)),""),3),"")</f>
        <v>3</v>
      </c>
      <c r="AE1334" s="100">
        <f t="array" ref="AE1334">IF($AA1334,MIN(IF(G1SelectionMask="x",IF(INDEX(RawDataRefData,$E1334,0)&gt;0,INDEX(RawDataRefData,$E1334,0)),"")),"")</f>
        <v>1</v>
      </c>
      <c r="AF1334" s="100">
        <f t="array" ref="AF1334">IF($AA1334,MAX(IF(G1SelectionMask="x",IF(INDEX(RawDataRefData,$E1334,0)&gt;0,INDEX(RawDataRefData,$E1334,0)),"")),"")</f>
        <v>4</v>
      </c>
      <c r="AG1334" s="100">
        <f t="shared" si="491"/>
        <v>2.6363636363636362</v>
      </c>
      <c r="AH1334" s="100">
        <f t="array" ref="AH1334">IF($AA1334,STDEVA(IF(G1SelectionMask="x",IF(INDEX(RawDataRefData,$E1334,0)&gt;0,INDEX(RawDataRefData,$E1334,0)),"")),"")</f>
        <v>1.0269106361049412</v>
      </c>
      <c r="AI1334" s="101" t="b">
        <f t="shared" si="492"/>
        <v>1</v>
      </c>
      <c r="AJ1334" s="101">
        <f t="array" ref="AJ1334">IF($AI1334,MEDIAN(IF(G2SelectionMask="x",IF(INDEX(RawDataRefData,$E1334,0)&gt;0,INDEX(RawDataRefData,$E1334,0)),"")),"")</f>
        <v>3</v>
      </c>
      <c r="AK1334" s="101">
        <f t="array" ref="AK1334">IF($AI1334,QUARTILE(IF(G2SelectionMask="x",IF(INDEX(RawDataRefData,$E1334,0)&gt;0,INDEX(RawDataRefData,$E1334,0)),""),1),"")</f>
        <v>1.5</v>
      </c>
      <c r="AL1334" s="101">
        <f t="array" ref="AL1334">IF($AI1334,QUARTILE(IF(G2SelectionMask="x",IF(INDEX(RawDataRefData,$E1334,0)&gt;0,INDEX(RawDataRefData,$E1334,0)),""),3),"")</f>
        <v>3</v>
      </c>
      <c r="AM1334" s="101">
        <f t="array" ref="AM1334">IF($AI1334,MIN(IF(G2SelectionMask="x",IF(INDEX(RawDataRefData,$E1334,0)&gt;0,INDEX(RawDataRefData,$E1334,0)),"")),"")</f>
        <v>1</v>
      </c>
      <c r="AN1334" s="101">
        <f t="array" ref="AN1334">IF($AI1334,MAX(IF(G2SelectionMask="x",IF(INDEX(RawDataRefData,$E1334,0)&gt;0,INDEX(RawDataRefData,$E1334,0)),"")),"")</f>
        <v>4</v>
      </c>
      <c r="AO1334" s="101">
        <f t="shared" si="494"/>
        <v>2.4545454545454546</v>
      </c>
      <c r="AP1334" s="101">
        <f t="array" ref="AP1334">IF($AI1334,STDEVA(IF(G2SelectionMask="x",IF(INDEX(RawDataRefData,$E1334,0)&gt;0,INDEX(RawDataRefData,$E1334,0)),"")),"")</f>
        <v>1.1281521496355327</v>
      </c>
      <c r="AQ1334" s="100" t="b">
        <f t="shared" si="495"/>
        <v>0</v>
      </c>
      <c r="AR1334" s="100" t="str">
        <f t="array" ref="AR1334">IF($AQ1334,MEDIAN(IF(G3SelectionMask="x",IF(INDEX(RawDataRefData,$E1334,0)&gt;0,INDEX(RawDataRefData,$E1334,0)),"")),"")</f>
        <v/>
      </c>
      <c r="AS1334" s="100" t="str">
        <f t="array" ref="AS1334">IF($AQ1334,QUARTILE(IF(G3SelectionMask="x",IF(INDEX(RawDataRefData,$E1334,0)&gt;0,INDEX(RawDataRefData,$E1334,0)),""),1),"")</f>
        <v/>
      </c>
      <c r="AT1334" s="100" t="str">
        <f t="array" ref="AT1334">IF($AQ1334,QUARTILE(IF(G3SelectionMask="x",IF(INDEX(RawDataRefData,$E1334,0)&gt;0,INDEX(RawDataRefData,$E1334,0)),""),3),"")</f>
        <v/>
      </c>
      <c r="AU1334" s="100" t="str">
        <f t="array" ref="AU1334">IF($AQ1334,MIN(IF(G3SelectionMask="x",IF(INDEX(RawDataRefData,$E1334,0)&gt;0,INDEX(RawDataRefData,$E1334,0)),"")),"")</f>
        <v/>
      </c>
      <c r="AV1334" s="100" t="str">
        <f t="array" ref="AV1334">IF($AQ1334,MAX(IF(G3SelectionMask="x",IF(INDEX(RawDataRefData,$E1334,0)&gt;0,INDEX(RawDataRefData,$E1334,0)),"")),"")</f>
        <v/>
      </c>
      <c r="AW1334" s="100" t="str">
        <f t="shared" si="496"/>
        <v/>
      </c>
      <c r="AX1334" s="100" t="str">
        <f t="array" ref="AX1334">IF($AQ1334,STDEVA(IF(G3SelectionMask="x",IF(INDEX(RawDataRefData,$E1334,0)&gt;0,INDEX(RawDataRefData,$E1334,0)),"")),"")</f>
        <v/>
      </c>
      <c r="AY1334" s="101" t="b">
        <f t="shared" si="497"/>
        <v>0</v>
      </c>
      <c r="AZ1334" s="101" t="str">
        <f t="array" ref="AZ1334">IF($AY1334,MEDIAN(IF(G4SelectionMask="x",IF(INDEX(RawDataRefData,$E1334,0)&gt;0,INDEX(RawDataRefData,$E1334,0)),"")),"")</f>
        <v/>
      </c>
      <c r="BA1334" s="101" t="str">
        <f t="array" ref="BA1334">IF($AY1334,QUARTILE(IF(G4SelectionMask="x",IF(INDEX(RawDataRefData,$E1334,0)&gt;0,INDEX(RawDataRefData,$E1334,0)),""),1),"")</f>
        <v/>
      </c>
      <c r="BB1334" s="101" t="str">
        <f t="array" ref="BB1334">IF($AY1334,QUARTILE(IF(G4SelectionMask="x",IF(INDEX(RawDataRefData,$E1334,0)&gt;0,INDEX(RawDataRefData,$E1334,0)),""),3),"")</f>
        <v/>
      </c>
      <c r="BC1334" s="101" t="str">
        <f t="array" ref="BC1334">IF($AY1334,MIN(IF(G4SelectionMask="x",IF(INDEX(RawDataRefData,$E1334,0)&gt;0,INDEX(RawDataRefData,$E1334,0)),"")),"")</f>
        <v/>
      </c>
      <c r="BD1334" s="101" t="str">
        <f t="array" ref="BD1334">IF($AY1334,MAX(IF(G4SelectionMask="x",IF(INDEX(RawDataRefData,$E1334,0)&gt;0,INDEX(RawDataRefData,$E1334,0)),"")),"")</f>
        <v/>
      </c>
      <c r="BE1334" s="101" t="str">
        <f t="shared" si="498"/>
        <v/>
      </c>
      <c r="BF1334" s="101" t="str">
        <f t="array" ref="BF1334">IF($AY1334,STDEVA(IF(G4SelectionMask="x",IF(INDEX(RawDataRefData,$E1334,0)&gt;0,INDEX(RawDataRefData,$E1334,0)),"")),"")</f>
        <v/>
      </c>
      <c r="BG1334" s="100" t="b">
        <f t="shared" si="499"/>
        <v>0</v>
      </c>
      <c r="BH1334" s="100" t="str">
        <f t="array" ref="BH1334">IF($BG1334,MEDIAN(IF(G5SelectionMask="x",IF(INDEX(RawDataRefData,$E1334,0)&gt;0,INDEX(RawDataRefData,$E1334,0)),"")),"")</f>
        <v/>
      </c>
      <c r="BI1334" s="100" t="str">
        <f t="array" ref="BI1334">IF($BG1334,QUARTILE(IF(G5SelectionMask="x",IF(INDEX(RawDataRefData,$E1334,0)&gt;0,INDEX(RawDataRefData,$E1334,0)),""),1),"")</f>
        <v/>
      </c>
      <c r="BJ1334" s="100" t="str">
        <f t="array" ref="BJ1334">IF($BG1334,QUARTILE(IF(G5SelectionMask="x",IF(INDEX(RawDataRefData,$E1334,0)&gt;0,INDEX(RawDataRefData,$E1334,0)),""),3),"")</f>
        <v/>
      </c>
      <c r="BK1334" s="100" t="str">
        <f t="array" ref="BK1334">IF($BG1334,MIN(IF(G5SelectionMask="x",IF(INDEX(RawDataRefData,$E1334,0)&gt;0,INDEX(RawDataRefData,$E1334,0)),"")),"")</f>
        <v/>
      </c>
      <c r="BL1334" s="100" t="str">
        <f t="array" ref="BL1334">IF($BG1334,MAX(IF(G5SelectionMask="x",IF(INDEX(RawDataRefData,$E1334,0)&gt;0,INDEX(RawDataRefData,$E1334,0)),"")),"")</f>
        <v/>
      </c>
      <c r="BM1334" s="100" t="str">
        <f t="shared" si="500"/>
        <v/>
      </c>
      <c r="BN1334" s="103" t="str">
        <f t="array" ref="BN1334">IF($BG1334,STDEVA(IF(G5SelectionMask="x",IF(INDEX(RawDataRefData,$E1334,0)&gt;0,INDEX(RawDataRefData,$E1334,0)),"")),"")</f>
        <v/>
      </c>
      <c r="BO1334" s="104"/>
      <c r="BP1334" s="106">
        <v>1</v>
      </c>
      <c r="BQ1334" s="106">
        <v>4</v>
      </c>
      <c r="BR1334" s="106">
        <v>1</v>
      </c>
      <c r="BS1334" s="106">
        <v>3</v>
      </c>
      <c r="BT1334" s="106">
        <v>4</v>
      </c>
      <c r="BU1334" s="106">
        <v>3</v>
      </c>
      <c r="BV1334" s="106">
        <v>3</v>
      </c>
      <c r="BW1334" s="106">
        <v>2</v>
      </c>
      <c r="BX1334" s="106">
        <v>1</v>
      </c>
      <c r="BY1334" s="106">
        <v>2</v>
      </c>
      <c r="BZ1334" s="106">
        <v>3</v>
      </c>
      <c r="CA1334" s="106">
        <v>3</v>
      </c>
      <c r="CB1334" s="106">
        <v>1</v>
      </c>
      <c r="CC1334" s="106">
        <v>2</v>
      </c>
      <c r="CD1334" s="106">
        <v>3</v>
      </c>
    </row>
    <row r="1335" spans="1:82" hidden="1" x14ac:dyDescent="0.2">
      <c r="A1335" s="33" t="e">
        <f t="shared" si="477"/>
        <v>#NAME?</v>
      </c>
      <c r="B1335" s="218"/>
      <c r="C1335" s="215"/>
      <c r="D1335" s="227"/>
      <c r="E1335" s="72">
        <f t="shared" si="493"/>
        <v>1326</v>
      </c>
      <c r="F1335" s="9" t="s">
        <v>1595</v>
      </c>
      <c r="H1335" s="9" t="s">
        <v>1214</v>
      </c>
      <c r="I1335" s="9" t="s">
        <v>1548</v>
      </c>
      <c r="K1335" s="100">
        <f t="shared" si="478"/>
        <v>2</v>
      </c>
      <c r="L1335" s="100"/>
      <c r="M1335" s="100"/>
      <c r="N1335" s="100"/>
      <c r="O1335" s="100"/>
      <c r="P1335" s="101">
        <f t="shared" si="479"/>
        <v>3</v>
      </c>
      <c r="Q1335" s="102">
        <f t="shared" si="480"/>
        <v>1</v>
      </c>
      <c r="R1335" s="102">
        <f t="shared" si="481"/>
        <v>1</v>
      </c>
      <c r="S1335" s="102">
        <f t="shared" si="482"/>
        <v>1</v>
      </c>
      <c r="T1335" s="102">
        <f t="shared" si="483"/>
        <v>3</v>
      </c>
      <c r="U1335" s="102">
        <f t="shared" si="484"/>
        <v>2</v>
      </c>
      <c r="V1335" s="102">
        <f t="shared" si="485"/>
        <v>3</v>
      </c>
      <c r="W1335" s="102">
        <f t="shared" si="486"/>
        <v>2</v>
      </c>
      <c r="X1335" s="102">
        <f t="shared" si="487"/>
        <v>4</v>
      </c>
      <c r="Y1335" s="102">
        <f t="shared" si="488"/>
        <v>1</v>
      </c>
      <c r="Z1335" s="102">
        <f t="shared" si="489"/>
        <v>1</v>
      </c>
      <c r="AA1335" s="100" t="b">
        <f t="shared" si="490"/>
        <v>1</v>
      </c>
      <c r="AB1335" s="100">
        <f t="array" ref="AB1335">IF($AA1335,MEDIAN(IF(G1SelectionMask="x",IF(INDEX(RawDataRefData,$E1335,0)&gt;0,INDEX(RawDataRefData,$E1335,0)),"")),"")</f>
        <v>2</v>
      </c>
      <c r="AC1335" s="100">
        <f t="array" ref="AC1335">IF($AA1335,QUARTILE(IF(G1SelectionMask="x",IF(INDEX(RawDataRefData,$E1335,0)&gt;0,INDEX(RawDataRefData,$E1335,0)),""),1),"")</f>
        <v>1</v>
      </c>
      <c r="AD1335" s="100">
        <f t="array" ref="AD1335">IF($AA1335,QUARTILE(IF(G1SelectionMask="x",IF(INDEX(RawDataRefData,$E1335,0)&gt;0,INDEX(RawDataRefData,$E1335,0)),""),3),"")</f>
        <v>3</v>
      </c>
      <c r="AE1335" s="100">
        <f t="array" ref="AE1335">IF($AA1335,MIN(IF(G1SelectionMask="x",IF(INDEX(RawDataRefData,$E1335,0)&gt;0,INDEX(RawDataRefData,$E1335,0)),"")),"")</f>
        <v>1</v>
      </c>
      <c r="AF1335" s="100">
        <f t="array" ref="AF1335">IF($AA1335,MAX(IF(G1SelectionMask="x",IF(INDEX(RawDataRefData,$E1335,0)&gt;0,INDEX(RawDataRefData,$E1335,0)),"")),"")</f>
        <v>4</v>
      </c>
      <c r="AG1335" s="100">
        <f t="shared" si="491"/>
        <v>2</v>
      </c>
      <c r="AH1335" s="100">
        <f t="array" ref="AH1335">IF($AA1335,STDEVA(IF(G1SelectionMask="x",IF(INDEX(RawDataRefData,$E1335,0)&gt;0,INDEX(RawDataRefData,$E1335,0)),"")),"")</f>
        <v>1.0954451150103321</v>
      </c>
      <c r="AI1335" s="101" t="b">
        <f t="shared" si="492"/>
        <v>1</v>
      </c>
      <c r="AJ1335" s="101">
        <f t="array" ref="AJ1335">IF($AI1335,MEDIAN(IF(G2SelectionMask="x",IF(INDEX(RawDataRefData,$E1335,0)&gt;0,INDEX(RawDataRefData,$E1335,0)),"")),"")</f>
        <v>1</v>
      </c>
      <c r="AK1335" s="101">
        <f t="array" ref="AK1335">IF($AI1335,QUARTILE(IF(G2SelectionMask="x",IF(INDEX(RawDataRefData,$E1335,0)&gt;0,INDEX(RawDataRefData,$E1335,0)),""),1),"")</f>
        <v>1</v>
      </c>
      <c r="AL1335" s="101">
        <f t="array" ref="AL1335">IF($AI1335,QUARTILE(IF(G2SelectionMask="x",IF(INDEX(RawDataRefData,$E1335,0)&gt;0,INDEX(RawDataRefData,$E1335,0)),""),3),"")</f>
        <v>3</v>
      </c>
      <c r="AM1335" s="101">
        <f t="array" ref="AM1335">IF($AI1335,MIN(IF(G2SelectionMask="x",IF(INDEX(RawDataRefData,$E1335,0)&gt;0,INDEX(RawDataRefData,$E1335,0)),"")),"")</f>
        <v>1</v>
      </c>
      <c r="AN1335" s="101">
        <f t="array" ref="AN1335">IF($AI1335,MAX(IF(G2SelectionMask="x",IF(INDEX(RawDataRefData,$E1335,0)&gt;0,INDEX(RawDataRefData,$E1335,0)),"")),"")</f>
        <v>3</v>
      </c>
      <c r="AO1335" s="101">
        <f t="shared" si="494"/>
        <v>1.8181818181818181</v>
      </c>
      <c r="AP1335" s="101">
        <f t="array" ref="AP1335">IF($AI1335,STDEVA(IF(G2SelectionMask="x",IF(INDEX(RawDataRefData,$E1335,0)&gt;0,INDEX(RawDataRefData,$E1335,0)),"")),"")</f>
        <v>0.98164981721404265</v>
      </c>
      <c r="AQ1335" s="100" t="b">
        <f t="shared" si="495"/>
        <v>0</v>
      </c>
      <c r="AR1335" s="100" t="str">
        <f t="array" ref="AR1335">IF($AQ1335,MEDIAN(IF(G3SelectionMask="x",IF(INDEX(RawDataRefData,$E1335,0)&gt;0,INDEX(RawDataRefData,$E1335,0)),"")),"")</f>
        <v/>
      </c>
      <c r="AS1335" s="100" t="str">
        <f t="array" ref="AS1335">IF($AQ1335,QUARTILE(IF(G3SelectionMask="x",IF(INDEX(RawDataRefData,$E1335,0)&gt;0,INDEX(RawDataRefData,$E1335,0)),""),1),"")</f>
        <v/>
      </c>
      <c r="AT1335" s="100" t="str">
        <f t="array" ref="AT1335">IF($AQ1335,QUARTILE(IF(G3SelectionMask="x",IF(INDEX(RawDataRefData,$E1335,0)&gt;0,INDEX(RawDataRefData,$E1335,0)),""),3),"")</f>
        <v/>
      </c>
      <c r="AU1335" s="100" t="str">
        <f t="array" ref="AU1335">IF($AQ1335,MIN(IF(G3SelectionMask="x",IF(INDEX(RawDataRefData,$E1335,0)&gt;0,INDEX(RawDataRefData,$E1335,0)),"")),"")</f>
        <v/>
      </c>
      <c r="AV1335" s="100" t="str">
        <f t="array" ref="AV1335">IF($AQ1335,MAX(IF(G3SelectionMask="x",IF(INDEX(RawDataRefData,$E1335,0)&gt;0,INDEX(RawDataRefData,$E1335,0)),"")),"")</f>
        <v/>
      </c>
      <c r="AW1335" s="100" t="str">
        <f t="shared" si="496"/>
        <v/>
      </c>
      <c r="AX1335" s="100" t="str">
        <f t="array" ref="AX1335">IF($AQ1335,STDEVA(IF(G3SelectionMask="x",IF(INDEX(RawDataRefData,$E1335,0)&gt;0,INDEX(RawDataRefData,$E1335,0)),"")),"")</f>
        <v/>
      </c>
      <c r="AY1335" s="101" t="b">
        <f t="shared" si="497"/>
        <v>0</v>
      </c>
      <c r="AZ1335" s="101" t="str">
        <f t="array" ref="AZ1335">IF($AY1335,MEDIAN(IF(G4SelectionMask="x",IF(INDEX(RawDataRefData,$E1335,0)&gt;0,INDEX(RawDataRefData,$E1335,0)),"")),"")</f>
        <v/>
      </c>
      <c r="BA1335" s="101" t="str">
        <f t="array" ref="BA1335">IF($AY1335,QUARTILE(IF(G4SelectionMask="x",IF(INDEX(RawDataRefData,$E1335,0)&gt;0,INDEX(RawDataRefData,$E1335,0)),""),1),"")</f>
        <v/>
      </c>
      <c r="BB1335" s="101" t="str">
        <f t="array" ref="BB1335">IF($AY1335,QUARTILE(IF(G4SelectionMask="x",IF(INDEX(RawDataRefData,$E1335,0)&gt;0,INDEX(RawDataRefData,$E1335,0)),""),3),"")</f>
        <v/>
      </c>
      <c r="BC1335" s="101" t="str">
        <f t="array" ref="BC1335">IF($AY1335,MIN(IF(G4SelectionMask="x",IF(INDEX(RawDataRefData,$E1335,0)&gt;0,INDEX(RawDataRefData,$E1335,0)),"")),"")</f>
        <v/>
      </c>
      <c r="BD1335" s="101" t="str">
        <f t="array" ref="BD1335">IF($AY1335,MAX(IF(G4SelectionMask="x",IF(INDEX(RawDataRefData,$E1335,0)&gt;0,INDEX(RawDataRefData,$E1335,0)),"")),"")</f>
        <v/>
      </c>
      <c r="BE1335" s="101" t="str">
        <f t="shared" si="498"/>
        <v/>
      </c>
      <c r="BF1335" s="101" t="str">
        <f t="array" ref="BF1335">IF($AY1335,STDEVA(IF(G4SelectionMask="x",IF(INDEX(RawDataRefData,$E1335,0)&gt;0,INDEX(RawDataRefData,$E1335,0)),"")),"")</f>
        <v/>
      </c>
      <c r="BG1335" s="100" t="b">
        <f t="shared" si="499"/>
        <v>0</v>
      </c>
      <c r="BH1335" s="100" t="str">
        <f t="array" ref="BH1335">IF($BG1335,MEDIAN(IF(G5SelectionMask="x",IF(INDEX(RawDataRefData,$E1335,0)&gt;0,INDEX(RawDataRefData,$E1335,0)),"")),"")</f>
        <v/>
      </c>
      <c r="BI1335" s="100" t="str">
        <f t="array" ref="BI1335">IF($BG1335,QUARTILE(IF(G5SelectionMask="x",IF(INDEX(RawDataRefData,$E1335,0)&gt;0,INDEX(RawDataRefData,$E1335,0)),""),1),"")</f>
        <v/>
      </c>
      <c r="BJ1335" s="100" t="str">
        <f t="array" ref="BJ1335">IF($BG1335,QUARTILE(IF(G5SelectionMask="x",IF(INDEX(RawDataRefData,$E1335,0)&gt;0,INDEX(RawDataRefData,$E1335,0)),""),3),"")</f>
        <v/>
      </c>
      <c r="BK1335" s="100" t="str">
        <f t="array" ref="BK1335">IF($BG1335,MIN(IF(G5SelectionMask="x",IF(INDEX(RawDataRefData,$E1335,0)&gt;0,INDEX(RawDataRefData,$E1335,0)),"")),"")</f>
        <v/>
      </c>
      <c r="BL1335" s="100" t="str">
        <f t="array" ref="BL1335">IF($BG1335,MAX(IF(G5SelectionMask="x",IF(INDEX(RawDataRefData,$E1335,0)&gt;0,INDEX(RawDataRefData,$E1335,0)),"")),"")</f>
        <v/>
      </c>
      <c r="BM1335" s="100" t="str">
        <f t="shared" si="500"/>
        <v/>
      </c>
      <c r="BN1335" s="103" t="str">
        <f t="array" ref="BN1335">IF($BG1335,STDEVA(IF(G5SelectionMask="x",IF(INDEX(RawDataRefData,$E1335,0)&gt;0,INDEX(RawDataRefData,$E1335,0)),"")),"")</f>
        <v/>
      </c>
      <c r="BO1335" s="104"/>
      <c r="BP1335" s="106">
        <v>2</v>
      </c>
      <c r="BQ1335" s="106">
        <v>3</v>
      </c>
      <c r="BR1335" s="106">
        <v>1</v>
      </c>
      <c r="BS1335" s="106">
        <v>1</v>
      </c>
      <c r="BT1335" s="106">
        <v>1</v>
      </c>
      <c r="BU1335" s="106">
        <v>3</v>
      </c>
      <c r="BV1335" s="106">
        <v>2</v>
      </c>
      <c r="BW1335" s="106">
        <v>3</v>
      </c>
      <c r="BX1335" s="106">
        <v>2</v>
      </c>
      <c r="BY1335" s="106">
        <v>4</v>
      </c>
      <c r="BZ1335" s="106">
        <v>1</v>
      </c>
      <c r="CA1335" s="106">
        <v>1</v>
      </c>
      <c r="CB1335" s="106">
        <v>3</v>
      </c>
      <c r="CC1335" s="106">
        <v>1</v>
      </c>
      <c r="CD1335" s="106">
        <v>1</v>
      </c>
    </row>
    <row r="1336" spans="1:82" hidden="1" x14ac:dyDescent="0.2">
      <c r="A1336" s="33" t="e">
        <f t="shared" si="477"/>
        <v>#NAME?</v>
      </c>
      <c r="B1336" s="218"/>
      <c r="C1336" s="215"/>
      <c r="D1336" s="227"/>
      <c r="E1336" s="72">
        <f t="shared" si="493"/>
        <v>1327</v>
      </c>
      <c r="F1336" s="9" t="s">
        <v>1596</v>
      </c>
      <c r="H1336" s="9" t="s">
        <v>1214</v>
      </c>
      <c r="I1336" s="9" t="s">
        <v>1548</v>
      </c>
      <c r="K1336" s="100">
        <f t="shared" si="478"/>
        <v>4</v>
      </c>
      <c r="L1336" s="100"/>
      <c r="M1336" s="100"/>
      <c r="N1336" s="100"/>
      <c r="O1336" s="100"/>
      <c r="P1336" s="101">
        <f t="shared" si="479"/>
        <v>4</v>
      </c>
      <c r="Q1336" s="102">
        <f t="shared" si="480"/>
        <v>2</v>
      </c>
      <c r="R1336" s="102">
        <f t="shared" si="481"/>
        <v>4</v>
      </c>
      <c r="S1336" s="102">
        <f t="shared" si="482"/>
        <v>1</v>
      </c>
      <c r="T1336" s="102">
        <f t="shared" si="483"/>
        <v>1</v>
      </c>
      <c r="U1336" s="102">
        <f t="shared" si="484"/>
        <v>4</v>
      </c>
      <c r="V1336" s="102">
        <f t="shared" si="485"/>
        <v>1</v>
      </c>
      <c r="W1336" s="102">
        <f t="shared" si="486"/>
        <v>4</v>
      </c>
      <c r="X1336" s="102">
        <f t="shared" si="487"/>
        <v>2</v>
      </c>
      <c r="Y1336" s="102">
        <f t="shared" si="488"/>
        <v>1</v>
      </c>
      <c r="Z1336" s="102">
        <f t="shared" si="489"/>
        <v>2</v>
      </c>
      <c r="AA1336" s="100" t="b">
        <f t="shared" si="490"/>
        <v>1</v>
      </c>
      <c r="AB1336" s="100">
        <f t="array" ref="AB1336">IF($AA1336,MEDIAN(IF(G1SelectionMask="x",IF(INDEX(RawDataRefData,$E1336,0)&gt;0,INDEX(RawDataRefData,$E1336,0)),"")),"")</f>
        <v>2</v>
      </c>
      <c r="AC1336" s="100">
        <f t="array" ref="AC1336">IF($AA1336,QUARTILE(IF(G1SelectionMask="x",IF(INDEX(RawDataRefData,$E1336,0)&gt;0,INDEX(RawDataRefData,$E1336,0)),""),1),"")</f>
        <v>1</v>
      </c>
      <c r="AD1336" s="100">
        <f t="array" ref="AD1336">IF($AA1336,QUARTILE(IF(G1SelectionMask="x",IF(INDEX(RawDataRefData,$E1336,0)&gt;0,INDEX(RawDataRefData,$E1336,0)),""),3),"")</f>
        <v>4</v>
      </c>
      <c r="AE1336" s="100">
        <f t="array" ref="AE1336">IF($AA1336,MIN(IF(G1SelectionMask="x",IF(INDEX(RawDataRefData,$E1336,0)&gt;0,INDEX(RawDataRefData,$E1336,0)),"")),"")</f>
        <v>1</v>
      </c>
      <c r="AF1336" s="100">
        <f t="array" ref="AF1336">IF($AA1336,MAX(IF(G1SelectionMask="x",IF(INDEX(RawDataRefData,$E1336,0)&gt;0,INDEX(RawDataRefData,$E1336,0)),"")),"")</f>
        <v>4</v>
      </c>
      <c r="AG1336" s="100">
        <f t="shared" si="491"/>
        <v>2.3636363636363638</v>
      </c>
      <c r="AH1336" s="100">
        <f t="array" ref="AH1336">IF($AA1336,STDEVA(IF(G1SelectionMask="x",IF(INDEX(RawDataRefData,$E1336,0)&gt;0,INDEX(RawDataRefData,$E1336,0)),"")),"")</f>
        <v>1.3618169680781096</v>
      </c>
      <c r="AI1336" s="101" t="b">
        <f t="shared" si="492"/>
        <v>1</v>
      </c>
      <c r="AJ1336" s="101">
        <f t="array" ref="AJ1336">IF($AI1336,MEDIAN(IF(G2SelectionMask="x",IF(INDEX(RawDataRefData,$E1336,0)&gt;0,INDEX(RawDataRefData,$E1336,0)),"")),"")</f>
        <v>2</v>
      </c>
      <c r="AK1336" s="101">
        <f t="array" ref="AK1336">IF($AI1336,QUARTILE(IF(G2SelectionMask="x",IF(INDEX(RawDataRefData,$E1336,0)&gt;0,INDEX(RawDataRefData,$E1336,0)),""),1),"")</f>
        <v>1</v>
      </c>
      <c r="AL1336" s="101">
        <f t="array" ref="AL1336">IF($AI1336,QUARTILE(IF(G2SelectionMask="x",IF(INDEX(RawDataRefData,$E1336,0)&gt;0,INDEX(RawDataRefData,$E1336,0)),""),3),"")</f>
        <v>3.5</v>
      </c>
      <c r="AM1336" s="101">
        <f t="array" ref="AM1336">IF($AI1336,MIN(IF(G2SelectionMask="x",IF(INDEX(RawDataRefData,$E1336,0)&gt;0,INDEX(RawDataRefData,$E1336,0)),"")),"")</f>
        <v>1</v>
      </c>
      <c r="AN1336" s="101">
        <f t="array" ref="AN1336">IF($AI1336,MAX(IF(G2SelectionMask="x",IF(INDEX(RawDataRefData,$E1336,0)&gt;0,INDEX(RawDataRefData,$E1336,0)),"")),"")</f>
        <v>4</v>
      </c>
      <c r="AO1336" s="101">
        <f t="shared" si="494"/>
        <v>2.1818181818181817</v>
      </c>
      <c r="AP1336" s="101">
        <f t="array" ref="AP1336">IF($AI1336,STDEVA(IF(G2SelectionMask="x",IF(INDEX(RawDataRefData,$E1336,0)&gt;0,INDEX(RawDataRefData,$E1336,0)),"")),"")</f>
        <v>1.3280197150781923</v>
      </c>
      <c r="AQ1336" s="100" t="b">
        <f t="shared" si="495"/>
        <v>0</v>
      </c>
      <c r="AR1336" s="100" t="str">
        <f t="array" ref="AR1336">IF($AQ1336,MEDIAN(IF(G3SelectionMask="x",IF(INDEX(RawDataRefData,$E1336,0)&gt;0,INDEX(RawDataRefData,$E1336,0)),"")),"")</f>
        <v/>
      </c>
      <c r="AS1336" s="100" t="str">
        <f t="array" ref="AS1336">IF($AQ1336,QUARTILE(IF(G3SelectionMask="x",IF(INDEX(RawDataRefData,$E1336,0)&gt;0,INDEX(RawDataRefData,$E1336,0)),""),1),"")</f>
        <v/>
      </c>
      <c r="AT1336" s="100" t="str">
        <f t="array" ref="AT1336">IF($AQ1336,QUARTILE(IF(G3SelectionMask="x",IF(INDEX(RawDataRefData,$E1336,0)&gt;0,INDEX(RawDataRefData,$E1336,0)),""),3),"")</f>
        <v/>
      </c>
      <c r="AU1336" s="100" t="str">
        <f t="array" ref="AU1336">IF($AQ1336,MIN(IF(G3SelectionMask="x",IF(INDEX(RawDataRefData,$E1336,0)&gt;0,INDEX(RawDataRefData,$E1336,0)),"")),"")</f>
        <v/>
      </c>
      <c r="AV1336" s="100" t="str">
        <f t="array" ref="AV1336">IF($AQ1336,MAX(IF(G3SelectionMask="x",IF(INDEX(RawDataRefData,$E1336,0)&gt;0,INDEX(RawDataRefData,$E1336,0)),"")),"")</f>
        <v/>
      </c>
      <c r="AW1336" s="100" t="str">
        <f t="shared" si="496"/>
        <v/>
      </c>
      <c r="AX1336" s="100" t="str">
        <f t="array" ref="AX1336">IF($AQ1336,STDEVA(IF(G3SelectionMask="x",IF(INDEX(RawDataRefData,$E1336,0)&gt;0,INDEX(RawDataRefData,$E1336,0)),"")),"")</f>
        <v/>
      </c>
      <c r="AY1336" s="101" t="b">
        <f t="shared" si="497"/>
        <v>0</v>
      </c>
      <c r="AZ1336" s="101" t="str">
        <f t="array" ref="AZ1336">IF($AY1336,MEDIAN(IF(G4SelectionMask="x",IF(INDEX(RawDataRefData,$E1336,0)&gt;0,INDEX(RawDataRefData,$E1336,0)),"")),"")</f>
        <v/>
      </c>
      <c r="BA1336" s="101" t="str">
        <f t="array" ref="BA1336">IF($AY1336,QUARTILE(IF(G4SelectionMask="x",IF(INDEX(RawDataRefData,$E1336,0)&gt;0,INDEX(RawDataRefData,$E1336,0)),""),1),"")</f>
        <v/>
      </c>
      <c r="BB1336" s="101" t="str">
        <f t="array" ref="BB1336">IF($AY1336,QUARTILE(IF(G4SelectionMask="x",IF(INDEX(RawDataRefData,$E1336,0)&gt;0,INDEX(RawDataRefData,$E1336,0)),""),3),"")</f>
        <v/>
      </c>
      <c r="BC1336" s="101" t="str">
        <f t="array" ref="BC1336">IF($AY1336,MIN(IF(G4SelectionMask="x",IF(INDEX(RawDataRefData,$E1336,0)&gt;0,INDEX(RawDataRefData,$E1336,0)),"")),"")</f>
        <v/>
      </c>
      <c r="BD1336" s="101" t="str">
        <f t="array" ref="BD1336">IF($AY1336,MAX(IF(G4SelectionMask="x",IF(INDEX(RawDataRefData,$E1336,0)&gt;0,INDEX(RawDataRefData,$E1336,0)),"")),"")</f>
        <v/>
      </c>
      <c r="BE1336" s="101" t="str">
        <f t="shared" si="498"/>
        <v/>
      </c>
      <c r="BF1336" s="101" t="str">
        <f t="array" ref="BF1336">IF($AY1336,STDEVA(IF(G4SelectionMask="x",IF(INDEX(RawDataRefData,$E1336,0)&gt;0,INDEX(RawDataRefData,$E1336,0)),"")),"")</f>
        <v/>
      </c>
      <c r="BG1336" s="100" t="b">
        <f t="shared" si="499"/>
        <v>0</v>
      </c>
      <c r="BH1336" s="100" t="str">
        <f t="array" ref="BH1336">IF($BG1336,MEDIAN(IF(G5SelectionMask="x",IF(INDEX(RawDataRefData,$E1336,0)&gt;0,INDEX(RawDataRefData,$E1336,0)),"")),"")</f>
        <v/>
      </c>
      <c r="BI1336" s="100" t="str">
        <f t="array" ref="BI1336">IF($BG1336,QUARTILE(IF(G5SelectionMask="x",IF(INDEX(RawDataRefData,$E1336,0)&gt;0,INDEX(RawDataRefData,$E1336,0)),""),1),"")</f>
        <v/>
      </c>
      <c r="BJ1336" s="100" t="str">
        <f t="array" ref="BJ1336">IF($BG1336,QUARTILE(IF(G5SelectionMask="x",IF(INDEX(RawDataRefData,$E1336,0)&gt;0,INDEX(RawDataRefData,$E1336,0)),""),3),"")</f>
        <v/>
      </c>
      <c r="BK1336" s="100" t="str">
        <f t="array" ref="BK1336">IF($BG1336,MIN(IF(G5SelectionMask="x",IF(INDEX(RawDataRefData,$E1336,0)&gt;0,INDEX(RawDataRefData,$E1336,0)),"")),"")</f>
        <v/>
      </c>
      <c r="BL1336" s="100" t="str">
        <f t="array" ref="BL1336">IF($BG1336,MAX(IF(G5SelectionMask="x",IF(INDEX(RawDataRefData,$E1336,0)&gt;0,INDEX(RawDataRefData,$E1336,0)),"")),"")</f>
        <v/>
      </c>
      <c r="BM1336" s="100" t="str">
        <f t="shared" si="500"/>
        <v/>
      </c>
      <c r="BN1336" s="103" t="str">
        <f t="array" ref="BN1336">IF($BG1336,STDEVA(IF(G5SelectionMask="x",IF(INDEX(RawDataRefData,$E1336,0)&gt;0,INDEX(RawDataRefData,$E1336,0)),"")),"")</f>
        <v/>
      </c>
      <c r="BO1336" s="104"/>
      <c r="BP1336" s="106">
        <v>4</v>
      </c>
      <c r="BQ1336" s="106">
        <v>4</v>
      </c>
      <c r="BR1336" s="106">
        <v>2</v>
      </c>
      <c r="BS1336" s="106">
        <v>4</v>
      </c>
      <c r="BT1336" s="106">
        <v>1</v>
      </c>
      <c r="BU1336" s="106">
        <v>1</v>
      </c>
      <c r="BV1336" s="106">
        <v>4</v>
      </c>
      <c r="BW1336" s="106">
        <v>1</v>
      </c>
      <c r="BX1336" s="106">
        <v>4</v>
      </c>
      <c r="BY1336" s="106">
        <v>2</v>
      </c>
      <c r="BZ1336" s="106">
        <v>1</v>
      </c>
      <c r="CA1336" s="106">
        <v>2</v>
      </c>
      <c r="CB1336" s="106">
        <v>4</v>
      </c>
      <c r="CC1336" s="106">
        <v>1</v>
      </c>
      <c r="CD1336" s="106">
        <v>3</v>
      </c>
    </row>
    <row r="1337" spans="1:82" hidden="1" x14ac:dyDescent="0.2">
      <c r="A1337" s="33" t="e">
        <f t="shared" si="477"/>
        <v>#NAME?</v>
      </c>
      <c r="B1337" s="218"/>
      <c r="C1337" s="215"/>
      <c r="D1337" s="227"/>
      <c r="E1337" s="72">
        <f t="shared" si="493"/>
        <v>1328</v>
      </c>
      <c r="F1337" s="9" t="s">
        <v>1597</v>
      </c>
      <c r="H1337" s="9" t="s">
        <v>1212</v>
      </c>
      <c r="I1337" s="9" t="s">
        <v>1548</v>
      </c>
      <c r="K1337" s="100">
        <f t="shared" si="478"/>
        <v>2</v>
      </c>
      <c r="L1337" s="100"/>
      <c r="M1337" s="100"/>
      <c r="N1337" s="100"/>
      <c r="O1337" s="100"/>
      <c r="P1337" s="101">
        <f t="shared" si="479"/>
        <v>2</v>
      </c>
      <c r="Q1337" s="102">
        <f t="shared" si="480"/>
        <v>2</v>
      </c>
      <c r="R1337" s="102">
        <f t="shared" si="481"/>
        <v>2</v>
      </c>
      <c r="S1337" s="102">
        <f t="shared" si="482"/>
        <v>4</v>
      </c>
      <c r="T1337" s="102">
        <f t="shared" si="483"/>
        <v>3</v>
      </c>
      <c r="U1337" s="102">
        <f t="shared" si="484"/>
        <v>3</v>
      </c>
      <c r="V1337" s="102">
        <f t="shared" si="485"/>
        <v>2</v>
      </c>
      <c r="W1337" s="102">
        <f t="shared" si="486"/>
        <v>4</v>
      </c>
      <c r="X1337" s="102">
        <f t="shared" si="487"/>
        <v>4</v>
      </c>
      <c r="Y1337" s="102">
        <f t="shared" si="488"/>
        <v>1</v>
      </c>
      <c r="Z1337" s="102">
        <f t="shared" si="489"/>
        <v>1</v>
      </c>
      <c r="AA1337" s="100" t="b">
        <f t="shared" si="490"/>
        <v>1</v>
      </c>
      <c r="AB1337" s="100">
        <f t="array" ref="AB1337">IF($AA1337,MEDIAN(IF(G1SelectionMask="x",IF(INDEX(RawDataRefData,$E1337,0)&gt;0,INDEX(RawDataRefData,$E1337,0)),"")),"")</f>
        <v>2</v>
      </c>
      <c r="AC1337" s="100">
        <f t="array" ref="AC1337">IF($AA1337,QUARTILE(IF(G1SelectionMask="x",IF(INDEX(RawDataRefData,$E1337,0)&gt;0,INDEX(RawDataRefData,$E1337,0)),""),1),"")</f>
        <v>2</v>
      </c>
      <c r="AD1337" s="100">
        <f t="array" ref="AD1337">IF($AA1337,QUARTILE(IF(G1SelectionMask="x",IF(INDEX(RawDataRefData,$E1337,0)&gt;0,INDEX(RawDataRefData,$E1337,0)),""),3),"")</f>
        <v>3.5</v>
      </c>
      <c r="AE1337" s="100">
        <f t="array" ref="AE1337">IF($AA1337,MIN(IF(G1SelectionMask="x",IF(INDEX(RawDataRefData,$E1337,0)&gt;0,INDEX(RawDataRefData,$E1337,0)),"")),"")</f>
        <v>1</v>
      </c>
      <c r="AF1337" s="100">
        <f t="array" ref="AF1337">IF($AA1337,MAX(IF(G1SelectionMask="x",IF(INDEX(RawDataRefData,$E1337,0)&gt;0,INDEX(RawDataRefData,$E1337,0)),"")),"")</f>
        <v>4</v>
      </c>
      <c r="AG1337" s="100">
        <f t="shared" si="491"/>
        <v>2.5454545454545454</v>
      </c>
      <c r="AH1337" s="100">
        <f t="array" ref="AH1337">IF($AA1337,STDEVA(IF(G1SelectionMask="x",IF(INDEX(RawDataRefData,$E1337,0)&gt;0,INDEX(RawDataRefData,$E1337,0)),"")),"")</f>
        <v>1.1281521496355327</v>
      </c>
      <c r="AI1337" s="101" t="b">
        <f t="shared" si="492"/>
        <v>1</v>
      </c>
      <c r="AJ1337" s="101">
        <f t="array" ref="AJ1337">IF($AI1337,MEDIAN(IF(G2SelectionMask="x",IF(INDEX(RawDataRefData,$E1337,0)&gt;0,INDEX(RawDataRefData,$E1337,0)),"")),"")</f>
        <v>2</v>
      </c>
      <c r="AK1337" s="101">
        <f t="array" ref="AK1337">IF($AI1337,QUARTILE(IF(G2SelectionMask="x",IF(INDEX(RawDataRefData,$E1337,0)&gt;0,INDEX(RawDataRefData,$E1337,0)),""),1),"")</f>
        <v>1.5</v>
      </c>
      <c r="AL1337" s="101">
        <f t="array" ref="AL1337">IF($AI1337,QUARTILE(IF(G2SelectionMask="x",IF(INDEX(RawDataRefData,$E1337,0)&gt;0,INDEX(RawDataRefData,$E1337,0)),""),3),"")</f>
        <v>3</v>
      </c>
      <c r="AM1337" s="101">
        <f t="array" ref="AM1337">IF($AI1337,MIN(IF(G2SelectionMask="x",IF(INDEX(RawDataRefData,$E1337,0)&gt;0,INDEX(RawDataRefData,$E1337,0)),"")),"")</f>
        <v>1</v>
      </c>
      <c r="AN1337" s="101">
        <f t="array" ref="AN1337">IF($AI1337,MAX(IF(G2SelectionMask="x",IF(INDEX(RawDataRefData,$E1337,0)&gt;0,INDEX(RawDataRefData,$E1337,0)),"")),"")</f>
        <v>4</v>
      </c>
      <c r="AO1337" s="101">
        <f t="shared" si="494"/>
        <v>2.3636363636363638</v>
      </c>
      <c r="AP1337" s="101">
        <f t="array" ref="AP1337">IF($AI1337,STDEVA(IF(G2SelectionMask="x",IF(INDEX(RawDataRefData,$E1337,0)&gt;0,INDEX(RawDataRefData,$E1337,0)),"")),"")</f>
        <v>1.1200649331826502</v>
      </c>
      <c r="AQ1337" s="100" t="b">
        <f t="shared" si="495"/>
        <v>0</v>
      </c>
      <c r="AR1337" s="100" t="str">
        <f t="array" ref="AR1337">IF($AQ1337,MEDIAN(IF(G3SelectionMask="x",IF(INDEX(RawDataRefData,$E1337,0)&gt;0,INDEX(RawDataRefData,$E1337,0)),"")),"")</f>
        <v/>
      </c>
      <c r="AS1337" s="100" t="str">
        <f t="array" ref="AS1337">IF($AQ1337,QUARTILE(IF(G3SelectionMask="x",IF(INDEX(RawDataRefData,$E1337,0)&gt;0,INDEX(RawDataRefData,$E1337,0)),""),1),"")</f>
        <v/>
      </c>
      <c r="AT1337" s="100" t="str">
        <f t="array" ref="AT1337">IF($AQ1337,QUARTILE(IF(G3SelectionMask="x",IF(INDEX(RawDataRefData,$E1337,0)&gt;0,INDEX(RawDataRefData,$E1337,0)),""),3),"")</f>
        <v/>
      </c>
      <c r="AU1337" s="100" t="str">
        <f t="array" ref="AU1337">IF($AQ1337,MIN(IF(G3SelectionMask="x",IF(INDEX(RawDataRefData,$E1337,0)&gt;0,INDEX(RawDataRefData,$E1337,0)),"")),"")</f>
        <v/>
      </c>
      <c r="AV1337" s="100" t="str">
        <f t="array" ref="AV1337">IF($AQ1337,MAX(IF(G3SelectionMask="x",IF(INDEX(RawDataRefData,$E1337,0)&gt;0,INDEX(RawDataRefData,$E1337,0)),"")),"")</f>
        <v/>
      </c>
      <c r="AW1337" s="100" t="str">
        <f t="shared" si="496"/>
        <v/>
      </c>
      <c r="AX1337" s="100" t="str">
        <f t="array" ref="AX1337">IF($AQ1337,STDEVA(IF(G3SelectionMask="x",IF(INDEX(RawDataRefData,$E1337,0)&gt;0,INDEX(RawDataRefData,$E1337,0)),"")),"")</f>
        <v/>
      </c>
      <c r="AY1337" s="101" t="b">
        <f t="shared" si="497"/>
        <v>0</v>
      </c>
      <c r="AZ1337" s="101" t="str">
        <f t="array" ref="AZ1337">IF($AY1337,MEDIAN(IF(G4SelectionMask="x",IF(INDEX(RawDataRefData,$E1337,0)&gt;0,INDEX(RawDataRefData,$E1337,0)),"")),"")</f>
        <v/>
      </c>
      <c r="BA1337" s="101" t="str">
        <f t="array" ref="BA1337">IF($AY1337,QUARTILE(IF(G4SelectionMask="x",IF(INDEX(RawDataRefData,$E1337,0)&gt;0,INDEX(RawDataRefData,$E1337,0)),""),1),"")</f>
        <v/>
      </c>
      <c r="BB1337" s="101" t="str">
        <f t="array" ref="BB1337">IF($AY1337,QUARTILE(IF(G4SelectionMask="x",IF(INDEX(RawDataRefData,$E1337,0)&gt;0,INDEX(RawDataRefData,$E1337,0)),""),3),"")</f>
        <v/>
      </c>
      <c r="BC1337" s="101" t="str">
        <f t="array" ref="BC1337">IF($AY1337,MIN(IF(G4SelectionMask="x",IF(INDEX(RawDataRefData,$E1337,0)&gt;0,INDEX(RawDataRefData,$E1337,0)),"")),"")</f>
        <v/>
      </c>
      <c r="BD1337" s="101" t="str">
        <f t="array" ref="BD1337">IF($AY1337,MAX(IF(G4SelectionMask="x",IF(INDEX(RawDataRefData,$E1337,0)&gt;0,INDEX(RawDataRefData,$E1337,0)),"")),"")</f>
        <v/>
      </c>
      <c r="BE1337" s="101" t="str">
        <f t="shared" si="498"/>
        <v/>
      </c>
      <c r="BF1337" s="101" t="str">
        <f t="array" ref="BF1337">IF($AY1337,STDEVA(IF(G4SelectionMask="x",IF(INDEX(RawDataRefData,$E1337,0)&gt;0,INDEX(RawDataRefData,$E1337,0)),"")),"")</f>
        <v/>
      </c>
      <c r="BG1337" s="100" t="b">
        <f t="shared" si="499"/>
        <v>0</v>
      </c>
      <c r="BH1337" s="100" t="str">
        <f t="array" ref="BH1337">IF($BG1337,MEDIAN(IF(G5SelectionMask="x",IF(INDEX(RawDataRefData,$E1337,0)&gt;0,INDEX(RawDataRefData,$E1337,0)),"")),"")</f>
        <v/>
      </c>
      <c r="BI1337" s="100" t="str">
        <f t="array" ref="BI1337">IF($BG1337,QUARTILE(IF(G5SelectionMask="x",IF(INDEX(RawDataRefData,$E1337,0)&gt;0,INDEX(RawDataRefData,$E1337,0)),""),1),"")</f>
        <v/>
      </c>
      <c r="BJ1337" s="100" t="str">
        <f t="array" ref="BJ1337">IF($BG1337,QUARTILE(IF(G5SelectionMask="x",IF(INDEX(RawDataRefData,$E1337,0)&gt;0,INDEX(RawDataRefData,$E1337,0)),""),3),"")</f>
        <v/>
      </c>
      <c r="BK1337" s="100" t="str">
        <f t="array" ref="BK1337">IF($BG1337,MIN(IF(G5SelectionMask="x",IF(INDEX(RawDataRefData,$E1337,0)&gt;0,INDEX(RawDataRefData,$E1337,0)),"")),"")</f>
        <v/>
      </c>
      <c r="BL1337" s="100" t="str">
        <f t="array" ref="BL1337">IF($BG1337,MAX(IF(G5SelectionMask="x",IF(INDEX(RawDataRefData,$E1337,0)&gt;0,INDEX(RawDataRefData,$E1337,0)),"")),"")</f>
        <v/>
      </c>
      <c r="BM1337" s="100" t="str">
        <f t="shared" si="500"/>
        <v/>
      </c>
      <c r="BN1337" s="103" t="str">
        <f t="array" ref="BN1337">IF($BG1337,STDEVA(IF(G5SelectionMask="x",IF(INDEX(RawDataRefData,$E1337,0)&gt;0,INDEX(RawDataRefData,$E1337,0)),"")),"")</f>
        <v/>
      </c>
      <c r="BO1337" s="104"/>
      <c r="BP1337" s="106">
        <v>2</v>
      </c>
      <c r="BQ1337" s="106">
        <v>2</v>
      </c>
      <c r="BR1337" s="106">
        <v>2</v>
      </c>
      <c r="BS1337" s="106">
        <v>2</v>
      </c>
      <c r="BT1337" s="106">
        <v>4</v>
      </c>
      <c r="BU1337" s="106">
        <v>3</v>
      </c>
      <c r="BV1337" s="106">
        <v>3</v>
      </c>
      <c r="BW1337" s="106">
        <v>2</v>
      </c>
      <c r="BX1337" s="106">
        <v>4</v>
      </c>
      <c r="BY1337" s="106">
        <v>4</v>
      </c>
      <c r="BZ1337" s="106">
        <v>1</v>
      </c>
      <c r="CA1337" s="106">
        <v>1</v>
      </c>
      <c r="CB1337" s="106">
        <v>1</v>
      </c>
      <c r="CC1337" s="106">
        <v>3</v>
      </c>
      <c r="CD1337" s="106">
        <v>3</v>
      </c>
    </row>
    <row r="1338" spans="1:82" hidden="1" x14ac:dyDescent="0.2">
      <c r="A1338" s="33" t="e">
        <f t="shared" si="477"/>
        <v>#NAME?</v>
      </c>
      <c r="B1338" s="218"/>
      <c r="C1338" s="215"/>
      <c r="D1338" s="227"/>
      <c r="E1338" s="72">
        <f t="shared" si="493"/>
        <v>1329</v>
      </c>
      <c r="F1338" s="9" t="s">
        <v>1598</v>
      </c>
      <c r="H1338" s="9" t="s">
        <v>1212</v>
      </c>
      <c r="I1338" s="9" t="s">
        <v>1548</v>
      </c>
      <c r="K1338" s="100">
        <f t="shared" si="478"/>
        <v>2</v>
      </c>
      <c r="L1338" s="100"/>
      <c r="M1338" s="100"/>
      <c r="N1338" s="100"/>
      <c r="O1338" s="100"/>
      <c r="P1338" s="101">
        <f t="shared" si="479"/>
        <v>2</v>
      </c>
      <c r="Q1338" s="102">
        <f t="shared" si="480"/>
        <v>4</v>
      </c>
      <c r="R1338" s="102">
        <f t="shared" si="481"/>
        <v>3</v>
      </c>
      <c r="S1338" s="102">
        <f t="shared" si="482"/>
        <v>3</v>
      </c>
      <c r="T1338" s="102">
        <f t="shared" si="483"/>
        <v>1</v>
      </c>
      <c r="U1338" s="102">
        <f t="shared" si="484"/>
        <v>1</v>
      </c>
      <c r="V1338" s="102">
        <f t="shared" si="485"/>
        <v>2</v>
      </c>
      <c r="W1338" s="102">
        <f t="shared" si="486"/>
        <v>4</v>
      </c>
      <c r="X1338" s="102">
        <f t="shared" si="487"/>
        <v>3</v>
      </c>
      <c r="Y1338" s="102">
        <f t="shared" si="488"/>
        <v>2</v>
      </c>
      <c r="Z1338" s="102">
        <f t="shared" si="489"/>
        <v>3</v>
      </c>
      <c r="AA1338" s="100" t="b">
        <f t="shared" si="490"/>
        <v>1</v>
      </c>
      <c r="AB1338" s="100">
        <f t="array" ref="AB1338">IF($AA1338,MEDIAN(IF(G1SelectionMask="x",IF(INDEX(RawDataRefData,$E1338,0)&gt;0,INDEX(RawDataRefData,$E1338,0)),"")),"")</f>
        <v>3</v>
      </c>
      <c r="AC1338" s="100">
        <f t="array" ref="AC1338">IF($AA1338,QUARTILE(IF(G1SelectionMask="x",IF(INDEX(RawDataRefData,$E1338,0)&gt;0,INDEX(RawDataRefData,$E1338,0)),""),1),"")</f>
        <v>2</v>
      </c>
      <c r="AD1338" s="100">
        <f t="array" ref="AD1338">IF($AA1338,QUARTILE(IF(G1SelectionMask="x",IF(INDEX(RawDataRefData,$E1338,0)&gt;0,INDEX(RawDataRefData,$E1338,0)),""),3),"")</f>
        <v>3</v>
      </c>
      <c r="AE1338" s="100">
        <f t="array" ref="AE1338">IF($AA1338,MIN(IF(G1SelectionMask="x",IF(INDEX(RawDataRefData,$E1338,0)&gt;0,INDEX(RawDataRefData,$E1338,0)),"")),"")</f>
        <v>1</v>
      </c>
      <c r="AF1338" s="100">
        <f t="array" ref="AF1338">IF($AA1338,MAX(IF(G1SelectionMask="x",IF(INDEX(RawDataRefData,$E1338,0)&gt;0,INDEX(RawDataRefData,$E1338,0)),"")),"")</f>
        <v>4</v>
      </c>
      <c r="AG1338" s="100">
        <f t="shared" si="491"/>
        <v>2.5454545454545454</v>
      </c>
      <c r="AH1338" s="100">
        <f t="array" ref="AH1338">IF($AA1338,STDEVA(IF(G1SelectionMask="x",IF(INDEX(RawDataRefData,$E1338,0)&gt;0,INDEX(RawDataRefData,$E1338,0)),"")),"")</f>
        <v>1.0357254813546268</v>
      </c>
      <c r="AI1338" s="101" t="b">
        <f t="shared" si="492"/>
        <v>1</v>
      </c>
      <c r="AJ1338" s="101">
        <f t="array" ref="AJ1338">IF($AI1338,MEDIAN(IF(G2SelectionMask="x",IF(INDEX(RawDataRefData,$E1338,0)&gt;0,INDEX(RawDataRefData,$E1338,0)),"")),"")</f>
        <v>3</v>
      </c>
      <c r="AK1338" s="101">
        <f t="array" ref="AK1338">IF($AI1338,QUARTILE(IF(G2SelectionMask="x",IF(INDEX(RawDataRefData,$E1338,0)&gt;0,INDEX(RawDataRefData,$E1338,0)),""),1),"")</f>
        <v>2</v>
      </c>
      <c r="AL1338" s="101">
        <f t="array" ref="AL1338">IF($AI1338,QUARTILE(IF(G2SelectionMask="x",IF(INDEX(RawDataRefData,$E1338,0)&gt;0,INDEX(RawDataRefData,$E1338,0)),""),3),"")</f>
        <v>3.5</v>
      </c>
      <c r="AM1338" s="101">
        <f t="array" ref="AM1338">IF($AI1338,MIN(IF(G2SelectionMask="x",IF(INDEX(RawDataRefData,$E1338,0)&gt;0,INDEX(RawDataRefData,$E1338,0)),"")),"")</f>
        <v>1</v>
      </c>
      <c r="AN1338" s="101">
        <f t="array" ref="AN1338">IF($AI1338,MAX(IF(G2SelectionMask="x",IF(INDEX(RawDataRefData,$E1338,0)&gt;0,INDEX(RawDataRefData,$E1338,0)),"")),"")</f>
        <v>4</v>
      </c>
      <c r="AO1338" s="101">
        <f t="shared" si="494"/>
        <v>2.7272727272727271</v>
      </c>
      <c r="AP1338" s="101">
        <f t="array" ref="AP1338">IF($AI1338,STDEVA(IF(G2SelectionMask="x",IF(INDEX(RawDataRefData,$E1338,0)&gt;0,INDEX(RawDataRefData,$E1338,0)),"")),"")</f>
        <v>1.0090499582190262</v>
      </c>
      <c r="AQ1338" s="100" t="b">
        <f t="shared" si="495"/>
        <v>0</v>
      </c>
      <c r="AR1338" s="100" t="str">
        <f t="array" ref="AR1338">IF($AQ1338,MEDIAN(IF(G3SelectionMask="x",IF(INDEX(RawDataRefData,$E1338,0)&gt;0,INDEX(RawDataRefData,$E1338,0)),"")),"")</f>
        <v/>
      </c>
      <c r="AS1338" s="100" t="str">
        <f t="array" ref="AS1338">IF($AQ1338,QUARTILE(IF(G3SelectionMask="x",IF(INDEX(RawDataRefData,$E1338,0)&gt;0,INDEX(RawDataRefData,$E1338,0)),""),1),"")</f>
        <v/>
      </c>
      <c r="AT1338" s="100" t="str">
        <f t="array" ref="AT1338">IF($AQ1338,QUARTILE(IF(G3SelectionMask="x",IF(INDEX(RawDataRefData,$E1338,0)&gt;0,INDEX(RawDataRefData,$E1338,0)),""),3),"")</f>
        <v/>
      </c>
      <c r="AU1338" s="100" t="str">
        <f t="array" ref="AU1338">IF($AQ1338,MIN(IF(G3SelectionMask="x",IF(INDEX(RawDataRefData,$E1338,0)&gt;0,INDEX(RawDataRefData,$E1338,0)),"")),"")</f>
        <v/>
      </c>
      <c r="AV1338" s="100" t="str">
        <f t="array" ref="AV1338">IF($AQ1338,MAX(IF(G3SelectionMask="x",IF(INDEX(RawDataRefData,$E1338,0)&gt;0,INDEX(RawDataRefData,$E1338,0)),"")),"")</f>
        <v/>
      </c>
      <c r="AW1338" s="100" t="str">
        <f t="shared" si="496"/>
        <v/>
      </c>
      <c r="AX1338" s="100" t="str">
        <f t="array" ref="AX1338">IF($AQ1338,STDEVA(IF(G3SelectionMask="x",IF(INDEX(RawDataRefData,$E1338,0)&gt;0,INDEX(RawDataRefData,$E1338,0)),"")),"")</f>
        <v/>
      </c>
      <c r="AY1338" s="101" t="b">
        <f t="shared" si="497"/>
        <v>0</v>
      </c>
      <c r="AZ1338" s="101" t="str">
        <f t="array" ref="AZ1338">IF($AY1338,MEDIAN(IF(G4SelectionMask="x",IF(INDEX(RawDataRefData,$E1338,0)&gt;0,INDEX(RawDataRefData,$E1338,0)),"")),"")</f>
        <v/>
      </c>
      <c r="BA1338" s="101" t="str">
        <f t="array" ref="BA1338">IF($AY1338,QUARTILE(IF(G4SelectionMask="x",IF(INDEX(RawDataRefData,$E1338,0)&gt;0,INDEX(RawDataRefData,$E1338,0)),""),1),"")</f>
        <v/>
      </c>
      <c r="BB1338" s="101" t="str">
        <f t="array" ref="BB1338">IF($AY1338,QUARTILE(IF(G4SelectionMask="x",IF(INDEX(RawDataRefData,$E1338,0)&gt;0,INDEX(RawDataRefData,$E1338,0)),""),3),"")</f>
        <v/>
      </c>
      <c r="BC1338" s="101" t="str">
        <f t="array" ref="BC1338">IF($AY1338,MIN(IF(G4SelectionMask="x",IF(INDEX(RawDataRefData,$E1338,0)&gt;0,INDEX(RawDataRefData,$E1338,0)),"")),"")</f>
        <v/>
      </c>
      <c r="BD1338" s="101" t="str">
        <f t="array" ref="BD1338">IF($AY1338,MAX(IF(G4SelectionMask="x",IF(INDEX(RawDataRefData,$E1338,0)&gt;0,INDEX(RawDataRefData,$E1338,0)),"")),"")</f>
        <v/>
      </c>
      <c r="BE1338" s="101" t="str">
        <f t="shared" si="498"/>
        <v/>
      </c>
      <c r="BF1338" s="101" t="str">
        <f t="array" ref="BF1338">IF($AY1338,STDEVA(IF(G4SelectionMask="x",IF(INDEX(RawDataRefData,$E1338,0)&gt;0,INDEX(RawDataRefData,$E1338,0)),"")),"")</f>
        <v/>
      </c>
      <c r="BG1338" s="100" t="b">
        <f t="shared" si="499"/>
        <v>0</v>
      </c>
      <c r="BH1338" s="100" t="str">
        <f t="array" ref="BH1338">IF($BG1338,MEDIAN(IF(G5SelectionMask="x",IF(INDEX(RawDataRefData,$E1338,0)&gt;0,INDEX(RawDataRefData,$E1338,0)),"")),"")</f>
        <v/>
      </c>
      <c r="BI1338" s="100" t="str">
        <f t="array" ref="BI1338">IF($BG1338,QUARTILE(IF(G5SelectionMask="x",IF(INDEX(RawDataRefData,$E1338,0)&gt;0,INDEX(RawDataRefData,$E1338,0)),""),1),"")</f>
        <v/>
      </c>
      <c r="BJ1338" s="100" t="str">
        <f t="array" ref="BJ1338">IF($BG1338,QUARTILE(IF(G5SelectionMask="x",IF(INDEX(RawDataRefData,$E1338,0)&gt;0,INDEX(RawDataRefData,$E1338,0)),""),3),"")</f>
        <v/>
      </c>
      <c r="BK1338" s="100" t="str">
        <f t="array" ref="BK1338">IF($BG1338,MIN(IF(G5SelectionMask="x",IF(INDEX(RawDataRefData,$E1338,0)&gt;0,INDEX(RawDataRefData,$E1338,0)),"")),"")</f>
        <v/>
      </c>
      <c r="BL1338" s="100" t="str">
        <f t="array" ref="BL1338">IF($BG1338,MAX(IF(G5SelectionMask="x",IF(INDEX(RawDataRefData,$E1338,0)&gt;0,INDEX(RawDataRefData,$E1338,0)),"")),"")</f>
        <v/>
      </c>
      <c r="BM1338" s="100" t="str">
        <f t="shared" si="500"/>
        <v/>
      </c>
      <c r="BN1338" s="103" t="str">
        <f t="array" ref="BN1338">IF($BG1338,STDEVA(IF(G5SelectionMask="x",IF(INDEX(RawDataRefData,$E1338,0)&gt;0,INDEX(RawDataRefData,$E1338,0)),"")),"")</f>
        <v/>
      </c>
      <c r="BO1338" s="104"/>
      <c r="BP1338" s="106">
        <v>2</v>
      </c>
      <c r="BQ1338" s="106">
        <v>2</v>
      </c>
      <c r="BR1338" s="106">
        <v>4</v>
      </c>
      <c r="BS1338" s="106">
        <v>3</v>
      </c>
      <c r="BT1338" s="106">
        <v>3</v>
      </c>
      <c r="BU1338" s="106">
        <v>1</v>
      </c>
      <c r="BV1338" s="106">
        <v>1</v>
      </c>
      <c r="BW1338" s="106">
        <v>2</v>
      </c>
      <c r="BX1338" s="106">
        <v>4</v>
      </c>
      <c r="BY1338" s="106">
        <v>3</v>
      </c>
      <c r="BZ1338" s="106">
        <v>2</v>
      </c>
      <c r="CA1338" s="106">
        <v>3</v>
      </c>
      <c r="CB1338" s="106">
        <v>4</v>
      </c>
      <c r="CC1338" s="106">
        <v>2</v>
      </c>
      <c r="CD1338" s="106">
        <v>3</v>
      </c>
    </row>
    <row r="1339" spans="1:82" hidden="1" x14ac:dyDescent="0.2">
      <c r="A1339" s="33" t="e">
        <f t="shared" si="477"/>
        <v>#NAME?</v>
      </c>
      <c r="B1339" s="218"/>
      <c r="C1339" s="215"/>
      <c r="D1339" s="227"/>
      <c r="E1339" s="72">
        <f t="shared" si="493"/>
        <v>1330</v>
      </c>
      <c r="F1339" s="9" t="s">
        <v>1599</v>
      </c>
      <c r="H1339" s="9" t="s">
        <v>1212</v>
      </c>
      <c r="I1339" s="9" t="s">
        <v>1548</v>
      </c>
      <c r="K1339" s="100">
        <f t="shared" si="478"/>
        <v>2</v>
      </c>
      <c r="L1339" s="100"/>
      <c r="M1339" s="100"/>
      <c r="N1339" s="100"/>
      <c r="O1339" s="100"/>
      <c r="P1339" s="101">
        <f t="shared" si="479"/>
        <v>3</v>
      </c>
      <c r="Q1339" s="102">
        <f t="shared" si="480"/>
        <v>2</v>
      </c>
      <c r="R1339" s="102">
        <f t="shared" si="481"/>
        <v>3</v>
      </c>
      <c r="S1339" s="102">
        <f t="shared" si="482"/>
        <v>1</v>
      </c>
      <c r="T1339" s="102">
        <f t="shared" si="483"/>
        <v>3</v>
      </c>
      <c r="U1339" s="102">
        <f t="shared" si="484"/>
        <v>4</v>
      </c>
      <c r="V1339" s="102">
        <f t="shared" si="485"/>
        <v>2</v>
      </c>
      <c r="W1339" s="102">
        <f t="shared" si="486"/>
        <v>2</v>
      </c>
      <c r="X1339" s="102">
        <f t="shared" si="487"/>
        <v>4</v>
      </c>
      <c r="Y1339" s="102">
        <f t="shared" si="488"/>
        <v>4</v>
      </c>
      <c r="Z1339" s="102">
        <f t="shared" si="489"/>
        <v>1</v>
      </c>
      <c r="AA1339" s="100" t="b">
        <f t="shared" si="490"/>
        <v>1</v>
      </c>
      <c r="AB1339" s="100">
        <f t="array" ref="AB1339">IF($AA1339,MEDIAN(IF(G1SelectionMask="x",IF(INDEX(RawDataRefData,$E1339,0)&gt;0,INDEX(RawDataRefData,$E1339,0)),"")),"")</f>
        <v>3</v>
      </c>
      <c r="AC1339" s="100">
        <f t="array" ref="AC1339">IF($AA1339,QUARTILE(IF(G1SelectionMask="x",IF(INDEX(RawDataRefData,$E1339,0)&gt;0,INDEX(RawDataRefData,$E1339,0)),""),1),"")</f>
        <v>2</v>
      </c>
      <c r="AD1339" s="100">
        <f t="array" ref="AD1339">IF($AA1339,QUARTILE(IF(G1SelectionMask="x",IF(INDEX(RawDataRefData,$E1339,0)&gt;0,INDEX(RawDataRefData,$E1339,0)),""),3),"")</f>
        <v>3.5</v>
      </c>
      <c r="AE1339" s="100">
        <f t="array" ref="AE1339">IF($AA1339,MIN(IF(G1SelectionMask="x",IF(INDEX(RawDataRefData,$E1339,0)&gt;0,INDEX(RawDataRefData,$E1339,0)),"")),"")</f>
        <v>1</v>
      </c>
      <c r="AF1339" s="100">
        <f t="array" ref="AF1339">IF($AA1339,MAX(IF(G1SelectionMask="x",IF(INDEX(RawDataRefData,$E1339,0)&gt;0,INDEX(RawDataRefData,$E1339,0)),"")),"")</f>
        <v>4</v>
      </c>
      <c r="AG1339" s="100">
        <f t="shared" si="491"/>
        <v>2.6363636363636362</v>
      </c>
      <c r="AH1339" s="100">
        <f t="array" ref="AH1339">IF($AA1339,STDEVA(IF(G1SelectionMask="x",IF(INDEX(RawDataRefData,$E1339,0)&gt;0,INDEX(RawDataRefData,$E1339,0)),"")),"")</f>
        <v>1.1200649331826502</v>
      </c>
      <c r="AI1339" s="101" t="b">
        <f t="shared" si="492"/>
        <v>1</v>
      </c>
      <c r="AJ1339" s="101">
        <f t="array" ref="AJ1339">IF($AI1339,MEDIAN(IF(G2SelectionMask="x",IF(INDEX(RawDataRefData,$E1339,0)&gt;0,INDEX(RawDataRefData,$E1339,0)),"")),"")</f>
        <v>3</v>
      </c>
      <c r="AK1339" s="101">
        <f t="array" ref="AK1339">IF($AI1339,QUARTILE(IF(G2SelectionMask="x",IF(INDEX(RawDataRefData,$E1339,0)&gt;0,INDEX(RawDataRefData,$E1339,0)),""),1),"")</f>
        <v>2</v>
      </c>
      <c r="AL1339" s="101">
        <f t="array" ref="AL1339">IF($AI1339,QUARTILE(IF(G2SelectionMask="x",IF(INDEX(RawDataRefData,$E1339,0)&gt;0,INDEX(RawDataRefData,$E1339,0)),""),3),"")</f>
        <v>3.5</v>
      </c>
      <c r="AM1339" s="101">
        <f t="array" ref="AM1339">IF($AI1339,MIN(IF(G2SelectionMask="x",IF(INDEX(RawDataRefData,$E1339,0)&gt;0,INDEX(RawDataRefData,$E1339,0)),"")),"")</f>
        <v>1</v>
      </c>
      <c r="AN1339" s="101">
        <f t="array" ref="AN1339">IF($AI1339,MAX(IF(G2SelectionMask="x",IF(INDEX(RawDataRefData,$E1339,0)&gt;0,INDEX(RawDataRefData,$E1339,0)),"")),"")</f>
        <v>4</v>
      </c>
      <c r="AO1339" s="101">
        <f t="shared" si="494"/>
        <v>2.6363636363636362</v>
      </c>
      <c r="AP1339" s="101">
        <f t="array" ref="AP1339">IF($AI1339,STDEVA(IF(G2SelectionMask="x",IF(INDEX(RawDataRefData,$E1339,0)&gt;0,INDEX(RawDataRefData,$E1339,0)),"")),"")</f>
        <v>1.1200649331826502</v>
      </c>
      <c r="AQ1339" s="100" t="b">
        <f t="shared" si="495"/>
        <v>0</v>
      </c>
      <c r="AR1339" s="100" t="str">
        <f t="array" ref="AR1339">IF($AQ1339,MEDIAN(IF(G3SelectionMask="x",IF(INDEX(RawDataRefData,$E1339,0)&gt;0,INDEX(RawDataRefData,$E1339,0)),"")),"")</f>
        <v/>
      </c>
      <c r="AS1339" s="100" t="str">
        <f t="array" ref="AS1339">IF($AQ1339,QUARTILE(IF(G3SelectionMask="x",IF(INDEX(RawDataRefData,$E1339,0)&gt;0,INDEX(RawDataRefData,$E1339,0)),""),1),"")</f>
        <v/>
      </c>
      <c r="AT1339" s="100" t="str">
        <f t="array" ref="AT1339">IF($AQ1339,QUARTILE(IF(G3SelectionMask="x",IF(INDEX(RawDataRefData,$E1339,0)&gt;0,INDEX(RawDataRefData,$E1339,0)),""),3),"")</f>
        <v/>
      </c>
      <c r="AU1339" s="100" t="str">
        <f t="array" ref="AU1339">IF($AQ1339,MIN(IF(G3SelectionMask="x",IF(INDEX(RawDataRefData,$E1339,0)&gt;0,INDEX(RawDataRefData,$E1339,0)),"")),"")</f>
        <v/>
      </c>
      <c r="AV1339" s="100" t="str">
        <f t="array" ref="AV1339">IF($AQ1339,MAX(IF(G3SelectionMask="x",IF(INDEX(RawDataRefData,$E1339,0)&gt;0,INDEX(RawDataRefData,$E1339,0)),"")),"")</f>
        <v/>
      </c>
      <c r="AW1339" s="100" t="str">
        <f t="shared" si="496"/>
        <v/>
      </c>
      <c r="AX1339" s="100" t="str">
        <f t="array" ref="AX1339">IF($AQ1339,STDEVA(IF(G3SelectionMask="x",IF(INDEX(RawDataRefData,$E1339,0)&gt;0,INDEX(RawDataRefData,$E1339,0)),"")),"")</f>
        <v/>
      </c>
      <c r="AY1339" s="101" t="b">
        <f t="shared" si="497"/>
        <v>0</v>
      </c>
      <c r="AZ1339" s="101" t="str">
        <f t="array" ref="AZ1339">IF($AY1339,MEDIAN(IF(G4SelectionMask="x",IF(INDEX(RawDataRefData,$E1339,0)&gt;0,INDEX(RawDataRefData,$E1339,0)),"")),"")</f>
        <v/>
      </c>
      <c r="BA1339" s="101" t="str">
        <f t="array" ref="BA1339">IF($AY1339,QUARTILE(IF(G4SelectionMask="x",IF(INDEX(RawDataRefData,$E1339,0)&gt;0,INDEX(RawDataRefData,$E1339,0)),""),1),"")</f>
        <v/>
      </c>
      <c r="BB1339" s="101" t="str">
        <f t="array" ref="BB1339">IF($AY1339,QUARTILE(IF(G4SelectionMask="x",IF(INDEX(RawDataRefData,$E1339,0)&gt;0,INDEX(RawDataRefData,$E1339,0)),""),3),"")</f>
        <v/>
      </c>
      <c r="BC1339" s="101" t="str">
        <f t="array" ref="BC1339">IF($AY1339,MIN(IF(G4SelectionMask="x",IF(INDEX(RawDataRefData,$E1339,0)&gt;0,INDEX(RawDataRefData,$E1339,0)),"")),"")</f>
        <v/>
      </c>
      <c r="BD1339" s="101" t="str">
        <f t="array" ref="BD1339">IF($AY1339,MAX(IF(G4SelectionMask="x",IF(INDEX(RawDataRefData,$E1339,0)&gt;0,INDEX(RawDataRefData,$E1339,0)),"")),"")</f>
        <v/>
      </c>
      <c r="BE1339" s="101" t="str">
        <f t="shared" si="498"/>
        <v/>
      </c>
      <c r="BF1339" s="101" t="str">
        <f t="array" ref="BF1339">IF($AY1339,STDEVA(IF(G4SelectionMask="x",IF(INDEX(RawDataRefData,$E1339,0)&gt;0,INDEX(RawDataRefData,$E1339,0)),"")),"")</f>
        <v/>
      </c>
      <c r="BG1339" s="100" t="b">
        <f t="shared" si="499"/>
        <v>0</v>
      </c>
      <c r="BH1339" s="100" t="str">
        <f t="array" ref="BH1339">IF($BG1339,MEDIAN(IF(G5SelectionMask="x",IF(INDEX(RawDataRefData,$E1339,0)&gt;0,INDEX(RawDataRefData,$E1339,0)),"")),"")</f>
        <v/>
      </c>
      <c r="BI1339" s="100" t="str">
        <f t="array" ref="BI1339">IF($BG1339,QUARTILE(IF(G5SelectionMask="x",IF(INDEX(RawDataRefData,$E1339,0)&gt;0,INDEX(RawDataRefData,$E1339,0)),""),1),"")</f>
        <v/>
      </c>
      <c r="BJ1339" s="100" t="str">
        <f t="array" ref="BJ1339">IF($BG1339,QUARTILE(IF(G5SelectionMask="x",IF(INDEX(RawDataRefData,$E1339,0)&gt;0,INDEX(RawDataRefData,$E1339,0)),""),3),"")</f>
        <v/>
      </c>
      <c r="BK1339" s="100" t="str">
        <f t="array" ref="BK1339">IF($BG1339,MIN(IF(G5SelectionMask="x",IF(INDEX(RawDataRefData,$E1339,0)&gt;0,INDEX(RawDataRefData,$E1339,0)),"")),"")</f>
        <v/>
      </c>
      <c r="BL1339" s="100" t="str">
        <f t="array" ref="BL1339">IF($BG1339,MAX(IF(G5SelectionMask="x",IF(INDEX(RawDataRefData,$E1339,0)&gt;0,INDEX(RawDataRefData,$E1339,0)),"")),"")</f>
        <v/>
      </c>
      <c r="BM1339" s="100" t="str">
        <f t="shared" si="500"/>
        <v/>
      </c>
      <c r="BN1339" s="103" t="str">
        <f t="array" ref="BN1339">IF($BG1339,STDEVA(IF(G5SelectionMask="x",IF(INDEX(RawDataRefData,$E1339,0)&gt;0,INDEX(RawDataRefData,$E1339,0)),"")),"")</f>
        <v/>
      </c>
      <c r="BO1339" s="104"/>
      <c r="BP1339" s="106">
        <v>2</v>
      </c>
      <c r="BQ1339" s="106">
        <v>3</v>
      </c>
      <c r="BR1339" s="106">
        <v>2</v>
      </c>
      <c r="BS1339" s="106">
        <v>3</v>
      </c>
      <c r="BT1339" s="106">
        <v>1</v>
      </c>
      <c r="BU1339" s="106">
        <v>3</v>
      </c>
      <c r="BV1339" s="106">
        <v>4</v>
      </c>
      <c r="BW1339" s="106">
        <v>2</v>
      </c>
      <c r="BX1339" s="106">
        <v>2</v>
      </c>
      <c r="BY1339" s="106">
        <v>4</v>
      </c>
      <c r="BZ1339" s="106">
        <v>4</v>
      </c>
      <c r="CA1339" s="106">
        <v>1</v>
      </c>
      <c r="CB1339" s="106">
        <v>4</v>
      </c>
      <c r="CC1339" s="106">
        <v>3</v>
      </c>
      <c r="CD1339" s="106">
        <v>4</v>
      </c>
    </row>
    <row r="1340" spans="1:82" hidden="1" x14ac:dyDescent="0.2">
      <c r="A1340" s="33" t="e">
        <f t="shared" si="477"/>
        <v>#NAME?</v>
      </c>
      <c r="B1340" s="218"/>
      <c r="C1340" s="215"/>
      <c r="D1340" s="227"/>
      <c r="E1340" s="72">
        <f t="shared" si="493"/>
        <v>1331</v>
      </c>
      <c r="F1340" s="9" t="s">
        <v>1600</v>
      </c>
      <c r="H1340" s="9" t="s">
        <v>1212</v>
      </c>
      <c r="I1340" s="9" t="s">
        <v>1548</v>
      </c>
      <c r="K1340" s="100">
        <f t="shared" si="478"/>
        <v>4</v>
      </c>
      <c r="L1340" s="100"/>
      <c r="M1340" s="100"/>
      <c r="N1340" s="100"/>
      <c r="O1340" s="100"/>
      <c r="P1340" s="101">
        <f t="shared" si="479"/>
        <v>3</v>
      </c>
      <c r="Q1340" s="102">
        <f t="shared" si="480"/>
        <v>4</v>
      </c>
      <c r="R1340" s="102">
        <f t="shared" si="481"/>
        <v>1</v>
      </c>
      <c r="S1340" s="102">
        <f t="shared" si="482"/>
        <v>4</v>
      </c>
      <c r="T1340" s="102">
        <f t="shared" si="483"/>
        <v>4</v>
      </c>
      <c r="U1340" s="102">
        <f t="shared" si="484"/>
        <v>3</v>
      </c>
      <c r="V1340" s="102">
        <f t="shared" si="485"/>
        <v>3</v>
      </c>
      <c r="W1340" s="102">
        <f t="shared" si="486"/>
        <v>2</v>
      </c>
      <c r="X1340" s="102">
        <f t="shared" si="487"/>
        <v>3</v>
      </c>
      <c r="Y1340" s="102">
        <f t="shared" si="488"/>
        <v>4</v>
      </c>
      <c r="Z1340" s="102">
        <f t="shared" si="489"/>
        <v>4</v>
      </c>
      <c r="AA1340" s="100" t="b">
        <f t="shared" si="490"/>
        <v>1</v>
      </c>
      <c r="AB1340" s="100">
        <f t="array" ref="AB1340">IF($AA1340,MEDIAN(IF(G1SelectionMask="x",IF(INDEX(RawDataRefData,$E1340,0)&gt;0,INDEX(RawDataRefData,$E1340,0)),"")),"")</f>
        <v>3</v>
      </c>
      <c r="AC1340" s="100">
        <f t="array" ref="AC1340">IF($AA1340,QUARTILE(IF(G1SelectionMask="x",IF(INDEX(RawDataRefData,$E1340,0)&gt;0,INDEX(RawDataRefData,$E1340,0)),""),1),"")</f>
        <v>3</v>
      </c>
      <c r="AD1340" s="100">
        <f t="array" ref="AD1340">IF($AA1340,QUARTILE(IF(G1SelectionMask="x",IF(INDEX(RawDataRefData,$E1340,0)&gt;0,INDEX(RawDataRefData,$E1340,0)),""),3),"")</f>
        <v>4</v>
      </c>
      <c r="AE1340" s="100">
        <f t="array" ref="AE1340">IF($AA1340,MIN(IF(G1SelectionMask="x",IF(INDEX(RawDataRefData,$E1340,0)&gt;0,INDEX(RawDataRefData,$E1340,0)),"")),"")</f>
        <v>1</v>
      </c>
      <c r="AF1340" s="100">
        <f t="array" ref="AF1340">IF($AA1340,MAX(IF(G1SelectionMask="x",IF(INDEX(RawDataRefData,$E1340,0)&gt;0,INDEX(RawDataRefData,$E1340,0)),"")),"")</f>
        <v>4</v>
      </c>
      <c r="AG1340" s="100">
        <f t="shared" si="491"/>
        <v>3.1818181818181817</v>
      </c>
      <c r="AH1340" s="100">
        <f t="array" ref="AH1340">IF($AA1340,STDEVA(IF(G1SelectionMask="x",IF(INDEX(RawDataRefData,$E1340,0)&gt;0,INDEX(RawDataRefData,$E1340,0)),"")),"")</f>
        <v>0.98164981721404299</v>
      </c>
      <c r="AI1340" s="101" t="b">
        <f t="shared" si="492"/>
        <v>1</v>
      </c>
      <c r="AJ1340" s="101">
        <f t="array" ref="AJ1340">IF($AI1340,MEDIAN(IF(G2SelectionMask="x",IF(INDEX(RawDataRefData,$E1340,0)&gt;0,INDEX(RawDataRefData,$E1340,0)),"")),"")</f>
        <v>4</v>
      </c>
      <c r="AK1340" s="101">
        <f t="array" ref="AK1340">IF($AI1340,QUARTILE(IF(G2SelectionMask="x",IF(INDEX(RawDataRefData,$E1340,0)&gt;0,INDEX(RawDataRefData,$E1340,0)),""),1),"")</f>
        <v>3</v>
      </c>
      <c r="AL1340" s="101">
        <f t="array" ref="AL1340">IF($AI1340,QUARTILE(IF(G2SelectionMask="x",IF(INDEX(RawDataRefData,$E1340,0)&gt;0,INDEX(RawDataRefData,$E1340,0)),""),3),"")</f>
        <v>4</v>
      </c>
      <c r="AM1340" s="101">
        <f t="array" ref="AM1340">IF($AI1340,MIN(IF(G2SelectionMask="x",IF(INDEX(RawDataRefData,$E1340,0)&gt;0,INDEX(RawDataRefData,$E1340,0)),"")),"")</f>
        <v>2</v>
      </c>
      <c r="AN1340" s="101">
        <f t="array" ref="AN1340">IF($AI1340,MAX(IF(G2SelectionMask="x",IF(INDEX(RawDataRefData,$E1340,0)&gt;0,INDEX(RawDataRefData,$E1340,0)),"")),"")</f>
        <v>4</v>
      </c>
      <c r="AO1340" s="101">
        <f t="shared" si="494"/>
        <v>3.5454545454545454</v>
      </c>
      <c r="AP1340" s="101">
        <f t="array" ref="AP1340">IF($AI1340,STDEVA(IF(G2SelectionMask="x",IF(INDEX(RawDataRefData,$E1340,0)&gt;0,INDEX(RawDataRefData,$E1340,0)),"")),"")</f>
        <v>0.68755165095232806</v>
      </c>
      <c r="AQ1340" s="100" t="b">
        <f t="shared" si="495"/>
        <v>0</v>
      </c>
      <c r="AR1340" s="100" t="str">
        <f t="array" ref="AR1340">IF($AQ1340,MEDIAN(IF(G3SelectionMask="x",IF(INDEX(RawDataRefData,$E1340,0)&gt;0,INDEX(RawDataRefData,$E1340,0)),"")),"")</f>
        <v/>
      </c>
      <c r="AS1340" s="100" t="str">
        <f t="array" ref="AS1340">IF($AQ1340,QUARTILE(IF(G3SelectionMask="x",IF(INDEX(RawDataRefData,$E1340,0)&gt;0,INDEX(RawDataRefData,$E1340,0)),""),1),"")</f>
        <v/>
      </c>
      <c r="AT1340" s="100" t="str">
        <f t="array" ref="AT1340">IF($AQ1340,QUARTILE(IF(G3SelectionMask="x",IF(INDEX(RawDataRefData,$E1340,0)&gt;0,INDEX(RawDataRefData,$E1340,0)),""),3),"")</f>
        <v/>
      </c>
      <c r="AU1340" s="100" t="str">
        <f t="array" ref="AU1340">IF($AQ1340,MIN(IF(G3SelectionMask="x",IF(INDEX(RawDataRefData,$E1340,0)&gt;0,INDEX(RawDataRefData,$E1340,0)),"")),"")</f>
        <v/>
      </c>
      <c r="AV1340" s="100" t="str">
        <f t="array" ref="AV1340">IF($AQ1340,MAX(IF(G3SelectionMask="x",IF(INDEX(RawDataRefData,$E1340,0)&gt;0,INDEX(RawDataRefData,$E1340,0)),"")),"")</f>
        <v/>
      </c>
      <c r="AW1340" s="100" t="str">
        <f t="shared" si="496"/>
        <v/>
      </c>
      <c r="AX1340" s="100" t="str">
        <f t="array" ref="AX1340">IF($AQ1340,STDEVA(IF(G3SelectionMask="x",IF(INDEX(RawDataRefData,$E1340,0)&gt;0,INDEX(RawDataRefData,$E1340,0)),"")),"")</f>
        <v/>
      </c>
      <c r="AY1340" s="101" t="b">
        <f t="shared" si="497"/>
        <v>0</v>
      </c>
      <c r="AZ1340" s="101" t="str">
        <f t="array" ref="AZ1340">IF($AY1340,MEDIAN(IF(G4SelectionMask="x",IF(INDEX(RawDataRefData,$E1340,0)&gt;0,INDEX(RawDataRefData,$E1340,0)),"")),"")</f>
        <v/>
      </c>
      <c r="BA1340" s="101" t="str">
        <f t="array" ref="BA1340">IF($AY1340,QUARTILE(IF(G4SelectionMask="x",IF(INDEX(RawDataRefData,$E1340,0)&gt;0,INDEX(RawDataRefData,$E1340,0)),""),1),"")</f>
        <v/>
      </c>
      <c r="BB1340" s="101" t="str">
        <f t="array" ref="BB1340">IF($AY1340,QUARTILE(IF(G4SelectionMask="x",IF(INDEX(RawDataRefData,$E1340,0)&gt;0,INDEX(RawDataRefData,$E1340,0)),""),3),"")</f>
        <v/>
      </c>
      <c r="BC1340" s="101" t="str">
        <f t="array" ref="BC1340">IF($AY1340,MIN(IF(G4SelectionMask="x",IF(INDEX(RawDataRefData,$E1340,0)&gt;0,INDEX(RawDataRefData,$E1340,0)),"")),"")</f>
        <v/>
      </c>
      <c r="BD1340" s="101" t="str">
        <f t="array" ref="BD1340">IF($AY1340,MAX(IF(G4SelectionMask="x",IF(INDEX(RawDataRefData,$E1340,0)&gt;0,INDEX(RawDataRefData,$E1340,0)),"")),"")</f>
        <v/>
      </c>
      <c r="BE1340" s="101" t="str">
        <f t="shared" si="498"/>
        <v/>
      </c>
      <c r="BF1340" s="101" t="str">
        <f t="array" ref="BF1340">IF($AY1340,STDEVA(IF(G4SelectionMask="x",IF(INDEX(RawDataRefData,$E1340,0)&gt;0,INDEX(RawDataRefData,$E1340,0)),"")),"")</f>
        <v/>
      </c>
      <c r="BG1340" s="100" t="b">
        <f t="shared" si="499"/>
        <v>0</v>
      </c>
      <c r="BH1340" s="100" t="str">
        <f t="array" ref="BH1340">IF($BG1340,MEDIAN(IF(G5SelectionMask="x",IF(INDEX(RawDataRefData,$E1340,0)&gt;0,INDEX(RawDataRefData,$E1340,0)),"")),"")</f>
        <v/>
      </c>
      <c r="BI1340" s="100" t="str">
        <f t="array" ref="BI1340">IF($BG1340,QUARTILE(IF(G5SelectionMask="x",IF(INDEX(RawDataRefData,$E1340,0)&gt;0,INDEX(RawDataRefData,$E1340,0)),""),1),"")</f>
        <v/>
      </c>
      <c r="BJ1340" s="100" t="str">
        <f t="array" ref="BJ1340">IF($BG1340,QUARTILE(IF(G5SelectionMask="x",IF(INDEX(RawDataRefData,$E1340,0)&gt;0,INDEX(RawDataRefData,$E1340,0)),""),3),"")</f>
        <v/>
      </c>
      <c r="BK1340" s="100" t="str">
        <f t="array" ref="BK1340">IF($BG1340,MIN(IF(G5SelectionMask="x",IF(INDEX(RawDataRefData,$E1340,0)&gt;0,INDEX(RawDataRefData,$E1340,0)),"")),"")</f>
        <v/>
      </c>
      <c r="BL1340" s="100" t="str">
        <f t="array" ref="BL1340">IF($BG1340,MAX(IF(G5SelectionMask="x",IF(INDEX(RawDataRefData,$E1340,0)&gt;0,INDEX(RawDataRefData,$E1340,0)),"")),"")</f>
        <v/>
      </c>
      <c r="BM1340" s="100" t="str">
        <f t="shared" si="500"/>
        <v/>
      </c>
      <c r="BN1340" s="103" t="str">
        <f t="array" ref="BN1340">IF($BG1340,STDEVA(IF(G5SelectionMask="x",IF(INDEX(RawDataRefData,$E1340,0)&gt;0,INDEX(RawDataRefData,$E1340,0)),"")),"")</f>
        <v/>
      </c>
      <c r="BO1340" s="104"/>
      <c r="BP1340" s="106">
        <v>4</v>
      </c>
      <c r="BQ1340" s="106">
        <v>3</v>
      </c>
      <c r="BR1340" s="106">
        <v>4</v>
      </c>
      <c r="BS1340" s="106">
        <v>1</v>
      </c>
      <c r="BT1340" s="106">
        <v>4</v>
      </c>
      <c r="BU1340" s="106">
        <v>4</v>
      </c>
      <c r="BV1340" s="106">
        <v>3</v>
      </c>
      <c r="BW1340" s="106">
        <v>3</v>
      </c>
      <c r="BX1340" s="106">
        <v>2</v>
      </c>
      <c r="BY1340" s="106">
        <v>3</v>
      </c>
      <c r="BZ1340" s="106">
        <v>4</v>
      </c>
      <c r="CA1340" s="106">
        <v>4</v>
      </c>
      <c r="CB1340" s="106">
        <v>4</v>
      </c>
      <c r="CC1340" s="106">
        <v>3</v>
      </c>
      <c r="CD1340" s="106">
        <v>4</v>
      </c>
    </row>
    <row r="1341" spans="1:82" hidden="1" x14ac:dyDescent="0.2">
      <c r="A1341" s="33" t="e">
        <f t="shared" si="477"/>
        <v>#NAME?</v>
      </c>
      <c r="B1341" s="218"/>
      <c r="C1341" s="215"/>
      <c r="D1341" s="227"/>
      <c r="E1341" s="72">
        <f t="shared" si="493"/>
        <v>1332</v>
      </c>
      <c r="F1341" s="9" t="s">
        <v>1601</v>
      </c>
      <c r="H1341" s="9" t="s">
        <v>1212</v>
      </c>
      <c r="I1341" s="9" t="s">
        <v>1548</v>
      </c>
      <c r="K1341" s="100">
        <f t="shared" si="478"/>
        <v>4</v>
      </c>
      <c r="L1341" s="100"/>
      <c r="M1341" s="100"/>
      <c r="N1341" s="100"/>
      <c r="O1341" s="100"/>
      <c r="P1341" s="101">
        <f t="shared" si="479"/>
        <v>3</v>
      </c>
      <c r="Q1341" s="102">
        <f t="shared" si="480"/>
        <v>4</v>
      </c>
      <c r="R1341" s="102">
        <f t="shared" si="481"/>
        <v>2</v>
      </c>
      <c r="S1341" s="102">
        <f t="shared" si="482"/>
        <v>4</v>
      </c>
      <c r="T1341" s="102">
        <f t="shared" si="483"/>
        <v>3</v>
      </c>
      <c r="U1341" s="102">
        <f t="shared" si="484"/>
        <v>2</v>
      </c>
      <c r="V1341" s="102">
        <f t="shared" si="485"/>
        <v>4</v>
      </c>
      <c r="W1341" s="102">
        <f t="shared" si="486"/>
        <v>2</v>
      </c>
      <c r="X1341" s="102">
        <f t="shared" si="487"/>
        <v>3</v>
      </c>
      <c r="Y1341" s="102">
        <f t="shared" si="488"/>
        <v>1</v>
      </c>
      <c r="Z1341" s="102">
        <f t="shared" si="489"/>
        <v>4</v>
      </c>
      <c r="AA1341" s="100" t="b">
        <f t="shared" si="490"/>
        <v>1</v>
      </c>
      <c r="AB1341" s="100">
        <f t="array" ref="AB1341">IF($AA1341,MEDIAN(IF(G1SelectionMask="x",IF(INDEX(RawDataRefData,$E1341,0)&gt;0,INDEX(RawDataRefData,$E1341,0)),"")),"")</f>
        <v>3</v>
      </c>
      <c r="AC1341" s="100">
        <f t="array" ref="AC1341">IF($AA1341,QUARTILE(IF(G1SelectionMask="x",IF(INDEX(RawDataRefData,$E1341,0)&gt;0,INDEX(RawDataRefData,$E1341,0)),""),1),"")</f>
        <v>2</v>
      </c>
      <c r="AD1341" s="100">
        <f t="array" ref="AD1341">IF($AA1341,QUARTILE(IF(G1SelectionMask="x",IF(INDEX(RawDataRefData,$E1341,0)&gt;0,INDEX(RawDataRefData,$E1341,0)),""),3),"")</f>
        <v>4</v>
      </c>
      <c r="AE1341" s="100">
        <f t="array" ref="AE1341">IF($AA1341,MIN(IF(G1SelectionMask="x",IF(INDEX(RawDataRefData,$E1341,0)&gt;0,INDEX(RawDataRefData,$E1341,0)),"")),"")</f>
        <v>1</v>
      </c>
      <c r="AF1341" s="100">
        <f t="array" ref="AF1341">IF($AA1341,MAX(IF(G1SelectionMask="x",IF(INDEX(RawDataRefData,$E1341,0)&gt;0,INDEX(RawDataRefData,$E1341,0)),"")),"")</f>
        <v>4</v>
      </c>
      <c r="AG1341" s="100">
        <f t="shared" si="491"/>
        <v>2.9090909090909092</v>
      </c>
      <c r="AH1341" s="100">
        <f t="array" ref="AH1341">IF($AA1341,STDEVA(IF(G1SelectionMask="x",IF(INDEX(RawDataRefData,$E1341,0)&gt;0,INDEX(RawDataRefData,$E1341,0)),"")),"")</f>
        <v>1.0444659357341868</v>
      </c>
      <c r="AI1341" s="101" t="b">
        <f t="shared" si="492"/>
        <v>1</v>
      </c>
      <c r="AJ1341" s="101">
        <f t="array" ref="AJ1341">IF($AI1341,MEDIAN(IF(G2SelectionMask="x",IF(INDEX(RawDataRefData,$E1341,0)&gt;0,INDEX(RawDataRefData,$E1341,0)),"")),"")</f>
        <v>3</v>
      </c>
      <c r="AK1341" s="101">
        <f t="array" ref="AK1341">IF($AI1341,QUARTILE(IF(G2SelectionMask="x",IF(INDEX(RawDataRefData,$E1341,0)&gt;0,INDEX(RawDataRefData,$E1341,0)),""),1),"")</f>
        <v>2.5</v>
      </c>
      <c r="AL1341" s="101">
        <f t="array" ref="AL1341">IF($AI1341,QUARTILE(IF(G2SelectionMask="x",IF(INDEX(RawDataRefData,$E1341,0)&gt;0,INDEX(RawDataRefData,$E1341,0)),""),3),"")</f>
        <v>4</v>
      </c>
      <c r="AM1341" s="101">
        <f t="array" ref="AM1341">IF($AI1341,MIN(IF(G2SelectionMask="x",IF(INDEX(RawDataRefData,$E1341,0)&gt;0,INDEX(RawDataRefData,$E1341,0)),"")),"")</f>
        <v>1</v>
      </c>
      <c r="AN1341" s="101">
        <f t="array" ref="AN1341">IF($AI1341,MAX(IF(G2SelectionMask="x",IF(INDEX(RawDataRefData,$E1341,0)&gt;0,INDEX(RawDataRefData,$E1341,0)),"")),"")</f>
        <v>4</v>
      </c>
      <c r="AO1341" s="101">
        <f t="shared" si="494"/>
        <v>3</v>
      </c>
      <c r="AP1341" s="101">
        <f t="array" ref="AP1341">IF($AI1341,STDEVA(IF(G2SelectionMask="x",IF(INDEX(RawDataRefData,$E1341,0)&gt;0,INDEX(RawDataRefData,$E1341,0)),"")),"")</f>
        <v>1.1832159566199232</v>
      </c>
      <c r="AQ1341" s="100" t="b">
        <f t="shared" si="495"/>
        <v>0</v>
      </c>
      <c r="AR1341" s="100" t="str">
        <f t="array" ref="AR1341">IF($AQ1341,MEDIAN(IF(G3SelectionMask="x",IF(INDEX(RawDataRefData,$E1341,0)&gt;0,INDEX(RawDataRefData,$E1341,0)),"")),"")</f>
        <v/>
      </c>
      <c r="AS1341" s="100" t="str">
        <f t="array" ref="AS1341">IF($AQ1341,QUARTILE(IF(G3SelectionMask="x",IF(INDEX(RawDataRefData,$E1341,0)&gt;0,INDEX(RawDataRefData,$E1341,0)),""),1),"")</f>
        <v/>
      </c>
      <c r="AT1341" s="100" t="str">
        <f t="array" ref="AT1341">IF($AQ1341,QUARTILE(IF(G3SelectionMask="x",IF(INDEX(RawDataRefData,$E1341,0)&gt;0,INDEX(RawDataRefData,$E1341,0)),""),3),"")</f>
        <v/>
      </c>
      <c r="AU1341" s="100" t="str">
        <f t="array" ref="AU1341">IF($AQ1341,MIN(IF(G3SelectionMask="x",IF(INDEX(RawDataRefData,$E1341,0)&gt;0,INDEX(RawDataRefData,$E1341,0)),"")),"")</f>
        <v/>
      </c>
      <c r="AV1341" s="100" t="str">
        <f t="array" ref="AV1341">IF($AQ1341,MAX(IF(G3SelectionMask="x",IF(INDEX(RawDataRefData,$E1341,0)&gt;0,INDEX(RawDataRefData,$E1341,0)),"")),"")</f>
        <v/>
      </c>
      <c r="AW1341" s="100" t="str">
        <f t="shared" si="496"/>
        <v/>
      </c>
      <c r="AX1341" s="100" t="str">
        <f t="array" ref="AX1341">IF($AQ1341,STDEVA(IF(G3SelectionMask="x",IF(INDEX(RawDataRefData,$E1341,0)&gt;0,INDEX(RawDataRefData,$E1341,0)),"")),"")</f>
        <v/>
      </c>
      <c r="AY1341" s="101" t="b">
        <f t="shared" si="497"/>
        <v>0</v>
      </c>
      <c r="AZ1341" s="101" t="str">
        <f t="array" ref="AZ1341">IF($AY1341,MEDIAN(IF(G4SelectionMask="x",IF(INDEX(RawDataRefData,$E1341,0)&gt;0,INDEX(RawDataRefData,$E1341,0)),"")),"")</f>
        <v/>
      </c>
      <c r="BA1341" s="101" t="str">
        <f t="array" ref="BA1341">IF($AY1341,QUARTILE(IF(G4SelectionMask="x",IF(INDEX(RawDataRefData,$E1341,0)&gt;0,INDEX(RawDataRefData,$E1341,0)),""),1),"")</f>
        <v/>
      </c>
      <c r="BB1341" s="101" t="str">
        <f t="array" ref="BB1341">IF($AY1341,QUARTILE(IF(G4SelectionMask="x",IF(INDEX(RawDataRefData,$E1341,0)&gt;0,INDEX(RawDataRefData,$E1341,0)),""),3),"")</f>
        <v/>
      </c>
      <c r="BC1341" s="101" t="str">
        <f t="array" ref="BC1341">IF($AY1341,MIN(IF(G4SelectionMask="x",IF(INDEX(RawDataRefData,$E1341,0)&gt;0,INDEX(RawDataRefData,$E1341,0)),"")),"")</f>
        <v/>
      </c>
      <c r="BD1341" s="101" t="str">
        <f t="array" ref="BD1341">IF($AY1341,MAX(IF(G4SelectionMask="x",IF(INDEX(RawDataRefData,$E1341,0)&gt;0,INDEX(RawDataRefData,$E1341,0)),"")),"")</f>
        <v/>
      </c>
      <c r="BE1341" s="101" t="str">
        <f t="shared" si="498"/>
        <v/>
      </c>
      <c r="BF1341" s="101" t="str">
        <f t="array" ref="BF1341">IF($AY1341,STDEVA(IF(G4SelectionMask="x",IF(INDEX(RawDataRefData,$E1341,0)&gt;0,INDEX(RawDataRefData,$E1341,0)),"")),"")</f>
        <v/>
      </c>
      <c r="BG1341" s="100" t="b">
        <f t="shared" si="499"/>
        <v>0</v>
      </c>
      <c r="BH1341" s="100" t="str">
        <f t="array" ref="BH1341">IF($BG1341,MEDIAN(IF(G5SelectionMask="x",IF(INDEX(RawDataRefData,$E1341,0)&gt;0,INDEX(RawDataRefData,$E1341,0)),"")),"")</f>
        <v/>
      </c>
      <c r="BI1341" s="100" t="str">
        <f t="array" ref="BI1341">IF($BG1341,QUARTILE(IF(G5SelectionMask="x",IF(INDEX(RawDataRefData,$E1341,0)&gt;0,INDEX(RawDataRefData,$E1341,0)),""),1),"")</f>
        <v/>
      </c>
      <c r="BJ1341" s="100" t="str">
        <f t="array" ref="BJ1341">IF($BG1341,QUARTILE(IF(G5SelectionMask="x",IF(INDEX(RawDataRefData,$E1341,0)&gt;0,INDEX(RawDataRefData,$E1341,0)),""),3),"")</f>
        <v/>
      </c>
      <c r="BK1341" s="100" t="str">
        <f t="array" ref="BK1341">IF($BG1341,MIN(IF(G5SelectionMask="x",IF(INDEX(RawDataRefData,$E1341,0)&gt;0,INDEX(RawDataRefData,$E1341,0)),"")),"")</f>
        <v/>
      </c>
      <c r="BL1341" s="100" t="str">
        <f t="array" ref="BL1341">IF($BG1341,MAX(IF(G5SelectionMask="x",IF(INDEX(RawDataRefData,$E1341,0)&gt;0,INDEX(RawDataRefData,$E1341,0)),"")),"")</f>
        <v/>
      </c>
      <c r="BM1341" s="100" t="str">
        <f t="shared" si="500"/>
        <v/>
      </c>
      <c r="BN1341" s="103" t="str">
        <f t="array" ref="BN1341">IF($BG1341,STDEVA(IF(G5SelectionMask="x",IF(INDEX(RawDataRefData,$E1341,0)&gt;0,INDEX(RawDataRefData,$E1341,0)),"")),"")</f>
        <v/>
      </c>
      <c r="BO1341" s="104"/>
      <c r="BP1341" s="106">
        <v>4</v>
      </c>
      <c r="BQ1341" s="106">
        <v>3</v>
      </c>
      <c r="BR1341" s="106">
        <v>4</v>
      </c>
      <c r="BS1341" s="106">
        <v>2</v>
      </c>
      <c r="BT1341" s="106">
        <v>4</v>
      </c>
      <c r="BU1341" s="106">
        <v>3</v>
      </c>
      <c r="BV1341" s="106">
        <v>2</v>
      </c>
      <c r="BW1341" s="106">
        <v>4</v>
      </c>
      <c r="BX1341" s="106">
        <v>2</v>
      </c>
      <c r="BY1341" s="106">
        <v>3</v>
      </c>
      <c r="BZ1341" s="106">
        <v>1</v>
      </c>
      <c r="CA1341" s="106">
        <v>4</v>
      </c>
      <c r="CB1341" s="106">
        <v>1</v>
      </c>
      <c r="CC1341" s="106">
        <v>3</v>
      </c>
      <c r="CD1341" s="106">
        <v>4</v>
      </c>
    </row>
    <row r="1342" spans="1:82" ht="13.5" hidden="1" thickBot="1" x14ac:dyDescent="0.25">
      <c r="A1342" s="33" t="e">
        <f t="shared" si="477"/>
        <v>#NAME?</v>
      </c>
      <c r="B1342" s="218"/>
      <c r="C1342" s="215"/>
      <c r="D1342" s="228"/>
      <c r="E1342" s="72">
        <f t="shared" si="493"/>
        <v>1333</v>
      </c>
      <c r="F1342" s="9" t="s">
        <v>1602</v>
      </c>
      <c r="H1342" s="9" t="s">
        <v>1212</v>
      </c>
      <c r="I1342" s="9" t="s">
        <v>1548</v>
      </c>
      <c r="K1342" s="100">
        <f t="shared" si="478"/>
        <v>3</v>
      </c>
      <c r="L1342" s="100"/>
      <c r="M1342" s="100"/>
      <c r="N1342" s="100"/>
      <c r="O1342" s="100"/>
      <c r="P1342" s="101">
        <f t="shared" si="479"/>
        <v>1</v>
      </c>
      <c r="Q1342" s="102">
        <f t="shared" si="480"/>
        <v>1</v>
      </c>
      <c r="R1342" s="102">
        <f t="shared" si="481"/>
        <v>3</v>
      </c>
      <c r="S1342" s="102">
        <f t="shared" si="482"/>
        <v>2</v>
      </c>
      <c r="T1342" s="102">
        <f t="shared" si="483"/>
        <v>1</v>
      </c>
      <c r="U1342" s="102">
        <f t="shared" si="484"/>
        <v>1</v>
      </c>
      <c r="V1342" s="102">
        <f t="shared" si="485"/>
        <v>2</v>
      </c>
      <c r="W1342" s="102">
        <f t="shared" si="486"/>
        <v>3</v>
      </c>
      <c r="X1342" s="102">
        <f t="shared" si="487"/>
        <v>4</v>
      </c>
      <c r="Y1342" s="102">
        <f t="shared" si="488"/>
        <v>1</v>
      </c>
      <c r="Z1342" s="102">
        <f t="shared" si="489"/>
        <v>2</v>
      </c>
      <c r="AA1342" s="100" t="b">
        <f t="shared" si="490"/>
        <v>1</v>
      </c>
      <c r="AB1342" s="100">
        <f t="array" ref="AB1342">IF($AA1342,MEDIAN(IF(G1SelectionMask="x",IF(INDEX(RawDataRefData,$E1342,0)&gt;0,INDEX(RawDataRefData,$E1342,0)),"")),"")</f>
        <v>2</v>
      </c>
      <c r="AC1342" s="100">
        <f t="array" ref="AC1342">IF($AA1342,QUARTILE(IF(G1SelectionMask="x",IF(INDEX(RawDataRefData,$E1342,0)&gt;0,INDEX(RawDataRefData,$E1342,0)),""),1),"")</f>
        <v>1</v>
      </c>
      <c r="AD1342" s="100">
        <f t="array" ref="AD1342">IF($AA1342,QUARTILE(IF(G1SelectionMask="x",IF(INDEX(RawDataRefData,$E1342,0)&gt;0,INDEX(RawDataRefData,$E1342,0)),""),3),"")</f>
        <v>2.5</v>
      </c>
      <c r="AE1342" s="100">
        <f t="array" ref="AE1342">IF($AA1342,MIN(IF(G1SelectionMask="x",IF(INDEX(RawDataRefData,$E1342,0)&gt;0,INDEX(RawDataRefData,$E1342,0)),"")),"")</f>
        <v>1</v>
      </c>
      <c r="AF1342" s="100">
        <f t="array" ref="AF1342">IF($AA1342,MAX(IF(G1SelectionMask="x",IF(INDEX(RawDataRefData,$E1342,0)&gt;0,INDEX(RawDataRefData,$E1342,0)),"")),"")</f>
        <v>4</v>
      </c>
      <c r="AG1342" s="100">
        <f t="shared" si="491"/>
        <v>1.9090909090909092</v>
      </c>
      <c r="AH1342" s="100">
        <f t="array" ref="AH1342">IF($AA1342,STDEVA(IF(G1SelectionMask="x",IF(INDEX(RawDataRefData,$E1342,0)&gt;0,INDEX(RawDataRefData,$E1342,0)),"")),"")</f>
        <v>1.0444659357341868</v>
      </c>
      <c r="AI1342" s="101" t="b">
        <f t="shared" si="492"/>
        <v>1</v>
      </c>
      <c r="AJ1342" s="101">
        <f t="array" ref="AJ1342">IF($AI1342,MEDIAN(IF(G2SelectionMask="x",IF(INDEX(RawDataRefData,$E1342,0)&gt;0,INDEX(RawDataRefData,$E1342,0)),"")),"")</f>
        <v>2</v>
      </c>
      <c r="AK1342" s="101">
        <f t="array" ref="AK1342">IF($AI1342,QUARTILE(IF(G2SelectionMask="x",IF(INDEX(RawDataRefData,$E1342,0)&gt;0,INDEX(RawDataRefData,$E1342,0)),""),1),"")</f>
        <v>1</v>
      </c>
      <c r="AL1342" s="101">
        <f t="array" ref="AL1342">IF($AI1342,QUARTILE(IF(G2SelectionMask="x",IF(INDEX(RawDataRefData,$E1342,0)&gt;0,INDEX(RawDataRefData,$E1342,0)),""),3),"")</f>
        <v>2.5</v>
      </c>
      <c r="AM1342" s="101">
        <f t="array" ref="AM1342">IF($AI1342,MIN(IF(G2SelectionMask="x",IF(INDEX(RawDataRefData,$E1342,0)&gt;0,INDEX(RawDataRefData,$E1342,0)),"")),"")</f>
        <v>1</v>
      </c>
      <c r="AN1342" s="101">
        <f t="array" ref="AN1342">IF($AI1342,MAX(IF(G2SelectionMask="x",IF(INDEX(RawDataRefData,$E1342,0)&gt;0,INDEX(RawDataRefData,$E1342,0)),"")),"")</f>
        <v>4</v>
      </c>
      <c r="AO1342" s="101">
        <f t="shared" si="494"/>
        <v>1.9090909090909092</v>
      </c>
      <c r="AP1342" s="101">
        <f t="array" ref="AP1342">IF($AI1342,STDEVA(IF(G2SelectionMask="x",IF(INDEX(RawDataRefData,$E1342,0)&gt;0,INDEX(RawDataRefData,$E1342,0)),"")),"")</f>
        <v>1.0444659357341868</v>
      </c>
      <c r="AQ1342" s="100" t="b">
        <f t="shared" si="495"/>
        <v>0</v>
      </c>
      <c r="AR1342" s="100" t="str">
        <f t="array" ref="AR1342">IF($AQ1342,MEDIAN(IF(G3SelectionMask="x",IF(INDEX(RawDataRefData,$E1342,0)&gt;0,INDEX(RawDataRefData,$E1342,0)),"")),"")</f>
        <v/>
      </c>
      <c r="AS1342" s="100" t="str">
        <f t="array" ref="AS1342">IF($AQ1342,QUARTILE(IF(G3SelectionMask="x",IF(INDEX(RawDataRefData,$E1342,0)&gt;0,INDEX(RawDataRefData,$E1342,0)),""),1),"")</f>
        <v/>
      </c>
      <c r="AT1342" s="100" t="str">
        <f t="array" ref="AT1342">IF($AQ1342,QUARTILE(IF(G3SelectionMask="x",IF(INDEX(RawDataRefData,$E1342,0)&gt;0,INDEX(RawDataRefData,$E1342,0)),""),3),"")</f>
        <v/>
      </c>
      <c r="AU1342" s="100" t="str">
        <f t="array" ref="AU1342">IF($AQ1342,MIN(IF(G3SelectionMask="x",IF(INDEX(RawDataRefData,$E1342,0)&gt;0,INDEX(RawDataRefData,$E1342,0)),"")),"")</f>
        <v/>
      </c>
      <c r="AV1342" s="100" t="str">
        <f t="array" ref="AV1342">IF($AQ1342,MAX(IF(G3SelectionMask="x",IF(INDEX(RawDataRefData,$E1342,0)&gt;0,INDEX(RawDataRefData,$E1342,0)),"")),"")</f>
        <v/>
      </c>
      <c r="AW1342" s="100" t="str">
        <f t="shared" si="496"/>
        <v/>
      </c>
      <c r="AX1342" s="100" t="str">
        <f t="array" ref="AX1342">IF($AQ1342,STDEVA(IF(G3SelectionMask="x",IF(INDEX(RawDataRefData,$E1342,0)&gt;0,INDEX(RawDataRefData,$E1342,0)),"")),"")</f>
        <v/>
      </c>
      <c r="AY1342" s="101" t="b">
        <f t="shared" si="497"/>
        <v>0</v>
      </c>
      <c r="AZ1342" s="101" t="str">
        <f t="array" ref="AZ1342">IF($AY1342,MEDIAN(IF(G4SelectionMask="x",IF(INDEX(RawDataRefData,$E1342,0)&gt;0,INDEX(RawDataRefData,$E1342,0)),"")),"")</f>
        <v/>
      </c>
      <c r="BA1342" s="101" t="str">
        <f t="array" ref="BA1342">IF($AY1342,QUARTILE(IF(G4SelectionMask="x",IF(INDEX(RawDataRefData,$E1342,0)&gt;0,INDEX(RawDataRefData,$E1342,0)),""),1),"")</f>
        <v/>
      </c>
      <c r="BB1342" s="101" t="str">
        <f t="array" ref="BB1342">IF($AY1342,QUARTILE(IF(G4SelectionMask="x",IF(INDEX(RawDataRefData,$E1342,0)&gt;0,INDEX(RawDataRefData,$E1342,0)),""),3),"")</f>
        <v/>
      </c>
      <c r="BC1342" s="101" t="str">
        <f t="array" ref="BC1342">IF($AY1342,MIN(IF(G4SelectionMask="x",IF(INDEX(RawDataRefData,$E1342,0)&gt;0,INDEX(RawDataRefData,$E1342,0)),"")),"")</f>
        <v/>
      </c>
      <c r="BD1342" s="101" t="str">
        <f t="array" ref="BD1342">IF($AY1342,MAX(IF(G4SelectionMask="x",IF(INDEX(RawDataRefData,$E1342,0)&gt;0,INDEX(RawDataRefData,$E1342,0)),"")),"")</f>
        <v/>
      </c>
      <c r="BE1342" s="101" t="str">
        <f t="shared" si="498"/>
        <v/>
      </c>
      <c r="BF1342" s="101" t="str">
        <f t="array" ref="BF1342">IF($AY1342,STDEVA(IF(G4SelectionMask="x",IF(INDEX(RawDataRefData,$E1342,0)&gt;0,INDEX(RawDataRefData,$E1342,0)),"")),"")</f>
        <v/>
      </c>
      <c r="BG1342" s="100" t="b">
        <f t="shared" si="499"/>
        <v>0</v>
      </c>
      <c r="BH1342" s="100" t="str">
        <f t="array" ref="BH1342">IF($BG1342,MEDIAN(IF(G5SelectionMask="x",IF(INDEX(RawDataRefData,$E1342,0)&gt;0,INDEX(RawDataRefData,$E1342,0)),"")),"")</f>
        <v/>
      </c>
      <c r="BI1342" s="100" t="str">
        <f t="array" ref="BI1342">IF($BG1342,QUARTILE(IF(G5SelectionMask="x",IF(INDEX(RawDataRefData,$E1342,0)&gt;0,INDEX(RawDataRefData,$E1342,0)),""),1),"")</f>
        <v/>
      </c>
      <c r="BJ1342" s="100" t="str">
        <f t="array" ref="BJ1342">IF($BG1342,QUARTILE(IF(G5SelectionMask="x",IF(INDEX(RawDataRefData,$E1342,0)&gt;0,INDEX(RawDataRefData,$E1342,0)),""),3),"")</f>
        <v/>
      </c>
      <c r="BK1342" s="100" t="str">
        <f t="array" ref="BK1342">IF($BG1342,MIN(IF(G5SelectionMask="x",IF(INDEX(RawDataRefData,$E1342,0)&gt;0,INDEX(RawDataRefData,$E1342,0)),"")),"")</f>
        <v/>
      </c>
      <c r="BL1342" s="100" t="str">
        <f t="array" ref="BL1342">IF($BG1342,MAX(IF(G5SelectionMask="x",IF(INDEX(RawDataRefData,$E1342,0)&gt;0,INDEX(RawDataRefData,$E1342,0)),"")),"")</f>
        <v/>
      </c>
      <c r="BM1342" s="100" t="str">
        <f t="shared" si="500"/>
        <v/>
      </c>
      <c r="BN1342" s="103" t="str">
        <f t="array" ref="BN1342">IF($BG1342,STDEVA(IF(G5SelectionMask="x",IF(INDEX(RawDataRefData,$E1342,0)&gt;0,INDEX(RawDataRefData,$E1342,0)),"")),"")</f>
        <v/>
      </c>
      <c r="BO1342" s="104"/>
      <c r="BP1342" s="106">
        <v>3</v>
      </c>
      <c r="BQ1342" s="106">
        <v>1</v>
      </c>
      <c r="BR1342" s="106">
        <v>1</v>
      </c>
      <c r="BS1342" s="106">
        <v>3</v>
      </c>
      <c r="BT1342" s="106">
        <v>2</v>
      </c>
      <c r="BU1342" s="106">
        <v>1</v>
      </c>
      <c r="BV1342" s="106">
        <v>1</v>
      </c>
      <c r="BW1342" s="106">
        <v>2</v>
      </c>
      <c r="BX1342" s="106">
        <v>3</v>
      </c>
      <c r="BY1342" s="106">
        <v>4</v>
      </c>
      <c r="BZ1342" s="106">
        <v>1</v>
      </c>
      <c r="CA1342" s="106">
        <v>2</v>
      </c>
      <c r="CB1342" s="106">
        <v>3</v>
      </c>
      <c r="CC1342" s="106">
        <v>4</v>
      </c>
      <c r="CD1342" s="106">
        <v>1</v>
      </c>
    </row>
    <row r="1343" spans="1:82" hidden="1" x14ac:dyDescent="0.2">
      <c r="A1343" s="33" t="e">
        <f t="shared" si="477"/>
        <v>#NAME?</v>
      </c>
      <c r="B1343" s="218"/>
      <c r="C1343" s="215"/>
      <c r="D1343" s="226" t="s">
        <v>1547</v>
      </c>
      <c r="E1343" s="72">
        <f t="shared" si="493"/>
        <v>1334</v>
      </c>
      <c r="F1343" s="9" t="s">
        <v>1603</v>
      </c>
      <c r="H1343" s="9" t="s">
        <v>219</v>
      </c>
      <c r="I1343" s="9" t="s">
        <v>1547</v>
      </c>
      <c r="K1343" s="100">
        <f t="shared" si="478"/>
        <v>2</v>
      </c>
      <c r="L1343" s="100"/>
      <c r="M1343" s="100"/>
      <c r="N1343" s="100"/>
      <c r="O1343" s="100"/>
      <c r="P1343" s="101">
        <f t="shared" si="479"/>
        <v>3</v>
      </c>
      <c r="Q1343" s="102">
        <f t="shared" si="480"/>
        <v>4</v>
      </c>
      <c r="R1343" s="102">
        <f t="shared" si="481"/>
        <v>2</v>
      </c>
      <c r="S1343" s="102">
        <f t="shared" si="482"/>
        <v>1</v>
      </c>
      <c r="T1343" s="102">
        <f t="shared" si="483"/>
        <v>3</v>
      </c>
      <c r="U1343" s="102">
        <f t="shared" si="484"/>
        <v>1</v>
      </c>
      <c r="V1343" s="102">
        <f t="shared" si="485"/>
        <v>4</v>
      </c>
      <c r="W1343" s="102">
        <f t="shared" si="486"/>
        <v>2</v>
      </c>
      <c r="X1343" s="102">
        <f t="shared" si="487"/>
        <v>2</v>
      </c>
      <c r="Y1343" s="102">
        <f t="shared" si="488"/>
        <v>4</v>
      </c>
      <c r="Z1343" s="102">
        <f t="shared" si="489"/>
        <v>4</v>
      </c>
      <c r="AA1343" s="100" t="b">
        <f t="shared" si="490"/>
        <v>1</v>
      </c>
      <c r="AB1343" s="100">
        <f t="array" ref="AB1343">IF($AA1343,MEDIAN(IF(G1SelectionMask="x",IF(INDEX(RawDataRefData,$E1343,0)&gt;0,INDEX(RawDataRefData,$E1343,0)),"")),"")</f>
        <v>3</v>
      </c>
      <c r="AC1343" s="100">
        <f t="array" ref="AC1343">IF($AA1343,QUARTILE(IF(G1SelectionMask="x",IF(INDEX(RawDataRefData,$E1343,0)&gt;0,INDEX(RawDataRefData,$E1343,0)),""),1),"")</f>
        <v>2</v>
      </c>
      <c r="AD1343" s="100">
        <f t="array" ref="AD1343">IF($AA1343,QUARTILE(IF(G1SelectionMask="x",IF(INDEX(RawDataRefData,$E1343,0)&gt;0,INDEX(RawDataRefData,$E1343,0)),""),3),"")</f>
        <v>4</v>
      </c>
      <c r="AE1343" s="100">
        <f t="array" ref="AE1343">IF($AA1343,MIN(IF(G1SelectionMask="x",IF(INDEX(RawDataRefData,$E1343,0)&gt;0,INDEX(RawDataRefData,$E1343,0)),"")),"")</f>
        <v>1</v>
      </c>
      <c r="AF1343" s="100">
        <f t="array" ref="AF1343">IF($AA1343,MAX(IF(G1SelectionMask="x",IF(INDEX(RawDataRefData,$E1343,0)&gt;0,INDEX(RawDataRefData,$E1343,0)),"")),"")</f>
        <v>4</v>
      </c>
      <c r="AG1343" s="100">
        <f t="shared" si="491"/>
        <v>2.7272727272727271</v>
      </c>
      <c r="AH1343" s="100">
        <f t="array" ref="AH1343">IF($AA1343,STDEVA(IF(G1SelectionMask="x",IF(INDEX(RawDataRefData,$E1343,0)&gt;0,INDEX(RawDataRefData,$E1343,0)),"")),"")</f>
        <v>1.1908743922772957</v>
      </c>
      <c r="AI1343" s="101" t="b">
        <f t="shared" si="492"/>
        <v>1</v>
      </c>
      <c r="AJ1343" s="101">
        <f t="array" ref="AJ1343">IF($AI1343,MEDIAN(IF(G2SelectionMask="x",IF(INDEX(RawDataRefData,$E1343,0)&gt;0,INDEX(RawDataRefData,$E1343,0)),"")),"")</f>
        <v>3</v>
      </c>
      <c r="AK1343" s="101">
        <f t="array" ref="AK1343">IF($AI1343,QUARTILE(IF(G2SelectionMask="x",IF(INDEX(RawDataRefData,$E1343,0)&gt;0,INDEX(RawDataRefData,$E1343,0)),""),1),"")</f>
        <v>1.5</v>
      </c>
      <c r="AL1343" s="101">
        <f t="array" ref="AL1343">IF($AI1343,QUARTILE(IF(G2SelectionMask="x",IF(INDEX(RawDataRefData,$E1343,0)&gt;0,INDEX(RawDataRefData,$E1343,0)),""),3),"")</f>
        <v>4</v>
      </c>
      <c r="AM1343" s="101">
        <f t="array" ref="AM1343">IF($AI1343,MIN(IF(G2SelectionMask="x",IF(INDEX(RawDataRefData,$E1343,0)&gt;0,INDEX(RawDataRefData,$E1343,0)),"")),"")</f>
        <v>1</v>
      </c>
      <c r="AN1343" s="101">
        <f t="array" ref="AN1343">IF($AI1343,MAX(IF(G2SelectionMask="x",IF(INDEX(RawDataRefData,$E1343,0)&gt;0,INDEX(RawDataRefData,$E1343,0)),"")),"")</f>
        <v>4</v>
      </c>
      <c r="AO1343" s="101">
        <f t="shared" si="494"/>
        <v>2.8181818181818183</v>
      </c>
      <c r="AP1343" s="101">
        <f t="array" ref="AP1343">IF($AI1343,STDEVA(IF(G2SelectionMask="x",IF(INDEX(RawDataRefData,$E1343,0)&gt;0,INDEX(RawDataRefData,$E1343,0)),"")),"")</f>
        <v>1.3280197150781927</v>
      </c>
      <c r="AQ1343" s="100" t="b">
        <f t="shared" si="495"/>
        <v>0</v>
      </c>
      <c r="AR1343" s="100" t="str">
        <f t="array" ref="AR1343">IF($AQ1343,MEDIAN(IF(G3SelectionMask="x",IF(INDEX(RawDataRefData,$E1343,0)&gt;0,INDEX(RawDataRefData,$E1343,0)),"")),"")</f>
        <v/>
      </c>
      <c r="AS1343" s="100" t="str">
        <f t="array" ref="AS1343">IF($AQ1343,QUARTILE(IF(G3SelectionMask="x",IF(INDEX(RawDataRefData,$E1343,0)&gt;0,INDEX(RawDataRefData,$E1343,0)),""),1),"")</f>
        <v/>
      </c>
      <c r="AT1343" s="100" t="str">
        <f t="array" ref="AT1343">IF($AQ1343,QUARTILE(IF(G3SelectionMask="x",IF(INDEX(RawDataRefData,$E1343,0)&gt;0,INDEX(RawDataRefData,$E1343,0)),""),3),"")</f>
        <v/>
      </c>
      <c r="AU1343" s="100" t="str">
        <f t="array" ref="AU1343">IF($AQ1343,MIN(IF(G3SelectionMask="x",IF(INDEX(RawDataRefData,$E1343,0)&gt;0,INDEX(RawDataRefData,$E1343,0)),"")),"")</f>
        <v/>
      </c>
      <c r="AV1343" s="100" t="str">
        <f t="array" ref="AV1343">IF($AQ1343,MAX(IF(G3SelectionMask="x",IF(INDEX(RawDataRefData,$E1343,0)&gt;0,INDEX(RawDataRefData,$E1343,0)),"")),"")</f>
        <v/>
      </c>
      <c r="AW1343" s="100" t="str">
        <f t="shared" si="496"/>
        <v/>
      </c>
      <c r="AX1343" s="100" t="str">
        <f t="array" ref="AX1343">IF($AQ1343,STDEVA(IF(G3SelectionMask="x",IF(INDEX(RawDataRefData,$E1343,0)&gt;0,INDEX(RawDataRefData,$E1343,0)),"")),"")</f>
        <v/>
      </c>
      <c r="AY1343" s="101" t="b">
        <f t="shared" si="497"/>
        <v>0</v>
      </c>
      <c r="AZ1343" s="101" t="str">
        <f t="array" ref="AZ1343">IF($AY1343,MEDIAN(IF(G4SelectionMask="x",IF(INDEX(RawDataRefData,$E1343,0)&gt;0,INDEX(RawDataRefData,$E1343,0)),"")),"")</f>
        <v/>
      </c>
      <c r="BA1343" s="101" t="str">
        <f t="array" ref="BA1343">IF($AY1343,QUARTILE(IF(G4SelectionMask="x",IF(INDEX(RawDataRefData,$E1343,0)&gt;0,INDEX(RawDataRefData,$E1343,0)),""),1),"")</f>
        <v/>
      </c>
      <c r="BB1343" s="101" t="str">
        <f t="array" ref="BB1343">IF($AY1343,QUARTILE(IF(G4SelectionMask="x",IF(INDEX(RawDataRefData,$E1343,0)&gt;0,INDEX(RawDataRefData,$E1343,0)),""),3),"")</f>
        <v/>
      </c>
      <c r="BC1343" s="101" t="str">
        <f t="array" ref="BC1343">IF($AY1343,MIN(IF(G4SelectionMask="x",IF(INDEX(RawDataRefData,$E1343,0)&gt;0,INDEX(RawDataRefData,$E1343,0)),"")),"")</f>
        <v/>
      </c>
      <c r="BD1343" s="101" t="str">
        <f t="array" ref="BD1343">IF($AY1343,MAX(IF(G4SelectionMask="x",IF(INDEX(RawDataRefData,$E1343,0)&gt;0,INDEX(RawDataRefData,$E1343,0)),"")),"")</f>
        <v/>
      </c>
      <c r="BE1343" s="101" t="str">
        <f t="shared" si="498"/>
        <v/>
      </c>
      <c r="BF1343" s="101" t="str">
        <f t="array" ref="BF1343">IF($AY1343,STDEVA(IF(G4SelectionMask="x",IF(INDEX(RawDataRefData,$E1343,0)&gt;0,INDEX(RawDataRefData,$E1343,0)),"")),"")</f>
        <v/>
      </c>
      <c r="BG1343" s="100" t="b">
        <f t="shared" si="499"/>
        <v>0</v>
      </c>
      <c r="BH1343" s="100" t="str">
        <f t="array" ref="BH1343">IF($BG1343,MEDIAN(IF(G5SelectionMask="x",IF(INDEX(RawDataRefData,$E1343,0)&gt;0,INDEX(RawDataRefData,$E1343,0)),"")),"")</f>
        <v/>
      </c>
      <c r="BI1343" s="100" t="str">
        <f t="array" ref="BI1343">IF($BG1343,QUARTILE(IF(G5SelectionMask="x",IF(INDEX(RawDataRefData,$E1343,0)&gt;0,INDEX(RawDataRefData,$E1343,0)),""),1),"")</f>
        <v/>
      </c>
      <c r="BJ1343" s="100" t="str">
        <f t="array" ref="BJ1343">IF($BG1343,QUARTILE(IF(G5SelectionMask="x",IF(INDEX(RawDataRefData,$E1343,0)&gt;0,INDEX(RawDataRefData,$E1343,0)),""),3),"")</f>
        <v/>
      </c>
      <c r="BK1343" s="100" t="str">
        <f t="array" ref="BK1343">IF($BG1343,MIN(IF(G5SelectionMask="x",IF(INDEX(RawDataRefData,$E1343,0)&gt;0,INDEX(RawDataRefData,$E1343,0)),"")),"")</f>
        <v/>
      </c>
      <c r="BL1343" s="100" t="str">
        <f t="array" ref="BL1343">IF($BG1343,MAX(IF(G5SelectionMask="x",IF(INDEX(RawDataRefData,$E1343,0)&gt;0,INDEX(RawDataRefData,$E1343,0)),"")),"")</f>
        <v/>
      </c>
      <c r="BM1343" s="100" t="str">
        <f t="shared" si="500"/>
        <v/>
      </c>
      <c r="BN1343" s="103" t="str">
        <f t="array" ref="BN1343">IF($BG1343,STDEVA(IF(G5SelectionMask="x",IF(INDEX(RawDataRefData,$E1343,0)&gt;0,INDEX(RawDataRefData,$E1343,0)),"")),"")</f>
        <v/>
      </c>
      <c r="BO1343" s="104"/>
      <c r="BP1343" s="106">
        <v>2</v>
      </c>
      <c r="BQ1343" s="106">
        <v>3</v>
      </c>
      <c r="BR1343" s="106">
        <v>4</v>
      </c>
      <c r="BS1343" s="106">
        <v>2</v>
      </c>
      <c r="BT1343" s="106">
        <v>1</v>
      </c>
      <c r="BU1343" s="106">
        <v>3</v>
      </c>
      <c r="BV1343" s="106">
        <v>1</v>
      </c>
      <c r="BW1343" s="106">
        <v>4</v>
      </c>
      <c r="BX1343" s="106">
        <v>2</v>
      </c>
      <c r="BY1343" s="106">
        <v>2</v>
      </c>
      <c r="BZ1343" s="106">
        <v>4</v>
      </c>
      <c r="CA1343" s="106">
        <v>4</v>
      </c>
      <c r="CB1343" s="106">
        <v>1</v>
      </c>
      <c r="CC1343" s="106">
        <v>1</v>
      </c>
      <c r="CD1343" s="106">
        <v>4</v>
      </c>
    </row>
    <row r="1344" spans="1:82" hidden="1" x14ac:dyDescent="0.2">
      <c r="A1344" s="33" t="e">
        <f t="shared" si="477"/>
        <v>#NAME?</v>
      </c>
      <c r="B1344" s="218"/>
      <c r="C1344" s="215"/>
      <c r="D1344" s="227"/>
      <c r="E1344" s="72">
        <f t="shared" si="493"/>
        <v>1335</v>
      </c>
      <c r="F1344" s="9" t="s">
        <v>1604</v>
      </c>
      <c r="H1344" s="9" t="s">
        <v>1213</v>
      </c>
      <c r="I1344" s="9" t="s">
        <v>1547</v>
      </c>
      <c r="K1344" s="100">
        <f t="shared" si="478"/>
        <v>4</v>
      </c>
      <c r="L1344" s="100"/>
      <c r="M1344" s="100"/>
      <c r="N1344" s="100"/>
      <c r="O1344" s="100"/>
      <c r="P1344" s="101">
        <f t="shared" si="479"/>
        <v>3</v>
      </c>
      <c r="Q1344" s="102">
        <f t="shared" si="480"/>
        <v>1</v>
      </c>
      <c r="R1344" s="102">
        <f t="shared" si="481"/>
        <v>1</v>
      </c>
      <c r="S1344" s="102">
        <f t="shared" si="482"/>
        <v>4</v>
      </c>
      <c r="T1344" s="102">
        <f t="shared" si="483"/>
        <v>3</v>
      </c>
      <c r="U1344" s="102">
        <f t="shared" si="484"/>
        <v>3</v>
      </c>
      <c r="V1344" s="102">
        <f t="shared" si="485"/>
        <v>2</v>
      </c>
      <c r="W1344" s="102">
        <f t="shared" si="486"/>
        <v>1</v>
      </c>
      <c r="X1344" s="102">
        <f t="shared" si="487"/>
        <v>4</v>
      </c>
      <c r="Y1344" s="102">
        <f t="shared" si="488"/>
        <v>2</v>
      </c>
      <c r="Z1344" s="102">
        <f t="shared" si="489"/>
        <v>1</v>
      </c>
      <c r="AA1344" s="100" t="b">
        <f t="shared" si="490"/>
        <v>1</v>
      </c>
      <c r="AB1344" s="100">
        <f t="array" ref="AB1344">IF($AA1344,MEDIAN(IF(G1SelectionMask="x",IF(INDEX(RawDataRefData,$E1344,0)&gt;0,INDEX(RawDataRefData,$E1344,0)),"")),"")</f>
        <v>2</v>
      </c>
      <c r="AC1344" s="100">
        <f t="array" ref="AC1344">IF($AA1344,QUARTILE(IF(G1SelectionMask="x",IF(INDEX(RawDataRefData,$E1344,0)&gt;0,INDEX(RawDataRefData,$E1344,0)),""),1),"")</f>
        <v>1</v>
      </c>
      <c r="AD1344" s="100">
        <f t="array" ref="AD1344">IF($AA1344,QUARTILE(IF(G1SelectionMask="x",IF(INDEX(RawDataRefData,$E1344,0)&gt;0,INDEX(RawDataRefData,$E1344,0)),""),3),"")</f>
        <v>3</v>
      </c>
      <c r="AE1344" s="100">
        <f t="array" ref="AE1344">IF($AA1344,MIN(IF(G1SelectionMask="x",IF(INDEX(RawDataRefData,$E1344,0)&gt;0,INDEX(RawDataRefData,$E1344,0)),"")),"")</f>
        <v>1</v>
      </c>
      <c r="AF1344" s="100">
        <f t="array" ref="AF1344">IF($AA1344,MAX(IF(G1SelectionMask="x",IF(INDEX(RawDataRefData,$E1344,0)&gt;0,INDEX(RawDataRefData,$E1344,0)),"")),"")</f>
        <v>4</v>
      </c>
      <c r="AG1344" s="100">
        <f t="shared" si="491"/>
        <v>2.2727272727272729</v>
      </c>
      <c r="AH1344" s="100">
        <f t="array" ref="AH1344">IF($AA1344,STDEVA(IF(G1SelectionMask="x",IF(INDEX(RawDataRefData,$E1344,0)&gt;0,INDEX(RawDataRefData,$E1344,0)),"")),"")</f>
        <v>1.1908743922772955</v>
      </c>
      <c r="AI1344" s="101" t="b">
        <f t="shared" si="492"/>
        <v>1</v>
      </c>
      <c r="AJ1344" s="101">
        <f t="array" ref="AJ1344">IF($AI1344,MEDIAN(IF(G2SelectionMask="x",IF(INDEX(RawDataRefData,$E1344,0)&gt;0,INDEX(RawDataRefData,$E1344,0)),"")),"")</f>
        <v>2</v>
      </c>
      <c r="AK1344" s="101">
        <f t="array" ref="AK1344">IF($AI1344,QUARTILE(IF(G2SelectionMask="x",IF(INDEX(RawDataRefData,$E1344,0)&gt;0,INDEX(RawDataRefData,$E1344,0)),""),1),"")</f>
        <v>1.5</v>
      </c>
      <c r="AL1344" s="101">
        <f t="array" ref="AL1344">IF($AI1344,QUARTILE(IF(G2SelectionMask="x",IF(INDEX(RawDataRefData,$E1344,0)&gt;0,INDEX(RawDataRefData,$E1344,0)),""),3),"")</f>
        <v>3</v>
      </c>
      <c r="AM1344" s="101">
        <f t="array" ref="AM1344">IF($AI1344,MIN(IF(G2SelectionMask="x",IF(INDEX(RawDataRefData,$E1344,0)&gt;0,INDEX(RawDataRefData,$E1344,0)),"")),"")</f>
        <v>1</v>
      </c>
      <c r="AN1344" s="101">
        <f t="array" ref="AN1344">IF($AI1344,MAX(IF(G2SelectionMask="x",IF(INDEX(RawDataRefData,$E1344,0)&gt;0,INDEX(RawDataRefData,$E1344,0)),"")),"")</f>
        <v>4</v>
      </c>
      <c r="AO1344" s="101">
        <f t="shared" si="494"/>
        <v>2.1818181818181817</v>
      </c>
      <c r="AP1344" s="101">
        <f t="array" ref="AP1344">IF($AI1344,STDEVA(IF(G2SelectionMask="x",IF(INDEX(RawDataRefData,$E1344,0)&gt;0,INDEX(RawDataRefData,$E1344,0)),"")),"")</f>
        <v>0.98164981721404265</v>
      </c>
      <c r="AQ1344" s="100" t="b">
        <f t="shared" si="495"/>
        <v>0</v>
      </c>
      <c r="AR1344" s="100" t="str">
        <f t="array" ref="AR1344">IF($AQ1344,MEDIAN(IF(G3SelectionMask="x",IF(INDEX(RawDataRefData,$E1344,0)&gt;0,INDEX(RawDataRefData,$E1344,0)),"")),"")</f>
        <v/>
      </c>
      <c r="AS1344" s="100" t="str">
        <f t="array" ref="AS1344">IF($AQ1344,QUARTILE(IF(G3SelectionMask="x",IF(INDEX(RawDataRefData,$E1344,0)&gt;0,INDEX(RawDataRefData,$E1344,0)),""),1),"")</f>
        <v/>
      </c>
      <c r="AT1344" s="100" t="str">
        <f t="array" ref="AT1344">IF($AQ1344,QUARTILE(IF(G3SelectionMask="x",IF(INDEX(RawDataRefData,$E1344,0)&gt;0,INDEX(RawDataRefData,$E1344,0)),""),3),"")</f>
        <v/>
      </c>
      <c r="AU1344" s="100" t="str">
        <f t="array" ref="AU1344">IF($AQ1344,MIN(IF(G3SelectionMask="x",IF(INDEX(RawDataRefData,$E1344,0)&gt;0,INDEX(RawDataRefData,$E1344,0)),"")),"")</f>
        <v/>
      </c>
      <c r="AV1344" s="100" t="str">
        <f t="array" ref="AV1344">IF($AQ1344,MAX(IF(G3SelectionMask="x",IF(INDEX(RawDataRefData,$E1344,0)&gt;0,INDEX(RawDataRefData,$E1344,0)),"")),"")</f>
        <v/>
      </c>
      <c r="AW1344" s="100" t="str">
        <f t="shared" si="496"/>
        <v/>
      </c>
      <c r="AX1344" s="100" t="str">
        <f t="array" ref="AX1344">IF($AQ1344,STDEVA(IF(G3SelectionMask="x",IF(INDEX(RawDataRefData,$E1344,0)&gt;0,INDEX(RawDataRefData,$E1344,0)),"")),"")</f>
        <v/>
      </c>
      <c r="AY1344" s="101" t="b">
        <f t="shared" si="497"/>
        <v>0</v>
      </c>
      <c r="AZ1344" s="101" t="str">
        <f t="array" ref="AZ1344">IF($AY1344,MEDIAN(IF(G4SelectionMask="x",IF(INDEX(RawDataRefData,$E1344,0)&gt;0,INDEX(RawDataRefData,$E1344,0)),"")),"")</f>
        <v/>
      </c>
      <c r="BA1344" s="101" t="str">
        <f t="array" ref="BA1344">IF($AY1344,QUARTILE(IF(G4SelectionMask="x",IF(INDEX(RawDataRefData,$E1344,0)&gt;0,INDEX(RawDataRefData,$E1344,0)),""),1),"")</f>
        <v/>
      </c>
      <c r="BB1344" s="101" t="str">
        <f t="array" ref="BB1344">IF($AY1344,QUARTILE(IF(G4SelectionMask="x",IF(INDEX(RawDataRefData,$E1344,0)&gt;0,INDEX(RawDataRefData,$E1344,0)),""),3),"")</f>
        <v/>
      </c>
      <c r="BC1344" s="101" t="str">
        <f t="array" ref="BC1344">IF($AY1344,MIN(IF(G4SelectionMask="x",IF(INDEX(RawDataRefData,$E1344,0)&gt;0,INDEX(RawDataRefData,$E1344,0)),"")),"")</f>
        <v/>
      </c>
      <c r="BD1344" s="101" t="str">
        <f t="array" ref="BD1344">IF($AY1344,MAX(IF(G4SelectionMask="x",IF(INDEX(RawDataRefData,$E1344,0)&gt;0,INDEX(RawDataRefData,$E1344,0)),"")),"")</f>
        <v/>
      </c>
      <c r="BE1344" s="101" t="str">
        <f t="shared" si="498"/>
        <v/>
      </c>
      <c r="BF1344" s="101" t="str">
        <f t="array" ref="BF1344">IF($AY1344,STDEVA(IF(G4SelectionMask="x",IF(INDEX(RawDataRefData,$E1344,0)&gt;0,INDEX(RawDataRefData,$E1344,0)),"")),"")</f>
        <v/>
      </c>
      <c r="BG1344" s="100" t="b">
        <f t="shared" si="499"/>
        <v>0</v>
      </c>
      <c r="BH1344" s="100" t="str">
        <f t="array" ref="BH1344">IF($BG1344,MEDIAN(IF(G5SelectionMask="x",IF(INDEX(RawDataRefData,$E1344,0)&gt;0,INDEX(RawDataRefData,$E1344,0)),"")),"")</f>
        <v/>
      </c>
      <c r="BI1344" s="100" t="str">
        <f t="array" ref="BI1344">IF($BG1344,QUARTILE(IF(G5SelectionMask="x",IF(INDEX(RawDataRefData,$E1344,0)&gt;0,INDEX(RawDataRefData,$E1344,0)),""),1),"")</f>
        <v/>
      </c>
      <c r="BJ1344" s="100" t="str">
        <f t="array" ref="BJ1344">IF($BG1344,QUARTILE(IF(G5SelectionMask="x",IF(INDEX(RawDataRefData,$E1344,0)&gt;0,INDEX(RawDataRefData,$E1344,0)),""),3),"")</f>
        <v/>
      </c>
      <c r="BK1344" s="100" t="str">
        <f t="array" ref="BK1344">IF($BG1344,MIN(IF(G5SelectionMask="x",IF(INDEX(RawDataRefData,$E1344,0)&gt;0,INDEX(RawDataRefData,$E1344,0)),"")),"")</f>
        <v/>
      </c>
      <c r="BL1344" s="100" t="str">
        <f t="array" ref="BL1344">IF($BG1344,MAX(IF(G5SelectionMask="x",IF(INDEX(RawDataRefData,$E1344,0)&gt;0,INDEX(RawDataRefData,$E1344,0)),"")),"")</f>
        <v/>
      </c>
      <c r="BM1344" s="100" t="str">
        <f t="shared" si="500"/>
        <v/>
      </c>
      <c r="BN1344" s="103" t="str">
        <f t="array" ref="BN1344">IF($BG1344,STDEVA(IF(G5SelectionMask="x",IF(INDEX(RawDataRefData,$E1344,0)&gt;0,INDEX(RawDataRefData,$E1344,0)),"")),"")</f>
        <v/>
      </c>
      <c r="BO1344" s="104"/>
      <c r="BP1344" s="106">
        <v>4</v>
      </c>
      <c r="BQ1344" s="106">
        <v>3</v>
      </c>
      <c r="BR1344" s="106">
        <v>1</v>
      </c>
      <c r="BS1344" s="106">
        <v>1</v>
      </c>
      <c r="BT1344" s="106">
        <v>4</v>
      </c>
      <c r="BU1344" s="106">
        <v>3</v>
      </c>
      <c r="BV1344" s="106">
        <v>3</v>
      </c>
      <c r="BW1344" s="106">
        <v>2</v>
      </c>
      <c r="BX1344" s="106">
        <v>1</v>
      </c>
      <c r="BY1344" s="106">
        <v>4</v>
      </c>
      <c r="BZ1344" s="106">
        <v>2</v>
      </c>
      <c r="CA1344" s="106">
        <v>1</v>
      </c>
      <c r="CB1344" s="106">
        <v>2</v>
      </c>
      <c r="CC1344" s="106">
        <v>3</v>
      </c>
      <c r="CD1344" s="106">
        <v>2</v>
      </c>
    </row>
    <row r="1345" spans="1:82" hidden="1" x14ac:dyDescent="0.2">
      <c r="A1345" s="33" t="e">
        <f t="shared" si="477"/>
        <v>#NAME?</v>
      </c>
      <c r="B1345" s="218"/>
      <c r="C1345" s="215"/>
      <c r="D1345" s="227"/>
      <c r="E1345" s="72">
        <f t="shared" si="493"/>
        <v>1336</v>
      </c>
      <c r="F1345" s="9" t="s">
        <v>1605</v>
      </c>
      <c r="H1345" s="9" t="s">
        <v>1213</v>
      </c>
      <c r="I1345" s="9" t="s">
        <v>1547</v>
      </c>
      <c r="K1345" s="100">
        <f t="shared" si="478"/>
        <v>2</v>
      </c>
      <c r="L1345" s="100"/>
      <c r="M1345" s="100"/>
      <c r="N1345" s="100"/>
      <c r="O1345" s="100"/>
      <c r="P1345" s="101">
        <f t="shared" si="479"/>
        <v>4</v>
      </c>
      <c r="Q1345" s="102">
        <f t="shared" si="480"/>
        <v>2</v>
      </c>
      <c r="R1345" s="102">
        <f t="shared" si="481"/>
        <v>4</v>
      </c>
      <c r="S1345" s="102">
        <f t="shared" si="482"/>
        <v>3</v>
      </c>
      <c r="T1345" s="102">
        <f t="shared" si="483"/>
        <v>4</v>
      </c>
      <c r="U1345" s="102">
        <f t="shared" si="484"/>
        <v>3</v>
      </c>
      <c r="V1345" s="102">
        <f t="shared" si="485"/>
        <v>2</v>
      </c>
      <c r="W1345" s="102">
        <f t="shared" si="486"/>
        <v>2</v>
      </c>
      <c r="X1345" s="102">
        <f t="shared" si="487"/>
        <v>1</v>
      </c>
      <c r="Y1345" s="102">
        <f t="shared" si="488"/>
        <v>3</v>
      </c>
      <c r="Z1345" s="102">
        <f t="shared" si="489"/>
        <v>4</v>
      </c>
      <c r="AA1345" s="100" t="b">
        <f t="shared" si="490"/>
        <v>1</v>
      </c>
      <c r="AB1345" s="100">
        <f t="array" ref="AB1345">IF($AA1345,MEDIAN(IF(G1SelectionMask="x",IF(INDEX(RawDataRefData,$E1345,0)&gt;0,INDEX(RawDataRefData,$E1345,0)),"")),"")</f>
        <v>3</v>
      </c>
      <c r="AC1345" s="100">
        <f t="array" ref="AC1345">IF($AA1345,QUARTILE(IF(G1SelectionMask="x",IF(INDEX(RawDataRefData,$E1345,0)&gt;0,INDEX(RawDataRefData,$E1345,0)),""),1),"")</f>
        <v>2</v>
      </c>
      <c r="AD1345" s="100">
        <f t="array" ref="AD1345">IF($AA1345,QUARTILE(IF(G1SelectionMask="x",IF(INDEX(RawDataRefData,$E1345,0)&gt;0,INDEX(RawDataRefData,$E1345,0)),""),3),"")</f>
        <v>4</v>
      </c>
      <c r="AE1345" s="100">
        <f t="array" ref="AE1345">IF($AA1345,MIN(IF(G1SelectionMask="x",IF(INDEX(RawDataRefData,$E1345,0)&gt;0,INDEX(RawDataRefData,$E1345,0)),"")),"")</f>
        <v>1</v>
      </c>
      <c r="AF1345" s="100">
        <f t="array" ref="AF1345">IF($AA1345,MAX(IF(G1SelectionMask="x",IF(INDEX(RawDataRefData,$E1345,0)&gt;0,INDEX(RawDataRefData,$E1345,0)),"")),"")</f>
        <v>4</v>
      </c>
      <c r="AG1345" s="100">
        <f t="shared" si="491"/>
        <v>2.9090909090909092</v>
      </c>
      <c r="AH1345" s="100">
        <f t="array" ref="AH1345">IF($AA1345,STDEVA(IF(G1SelectionMask="x",IF(INDEX(RawDataRefData,$E1345,0)&gt;0,INDEX(RawDataRefData,$E1345,0)),"")),"")</f>
        <v>1.0444659357341868</v>
      </c>
      <c r="AI1345" s="101" t="b">
        <f t="shared" si="492"/>
        <v>1</v>
      </c>
      <c r="AJ1345" s="101">
        <f t="array" ref="AJ1345">IF($AI1345,MEDIAN(IF(G2SelectionMask="x",IF(INDEX(RawDataRefData,$E1345,0)&gt;0,INDEX(RawDataRefData,$E1345,0)),"")),"")</f>
        <v>3</v>
      </c>
      <c r="AK1345" s="101">
        <f t="array" ref="AK1345">IF($AI1345,QUARTILE(IF(G2SelectionMask="x",IF(INDEX(RawDataRefData,$E1345,0)&gt;0,INDEX(RawDataRefData,$E1345,0)),""),1),"")</f>
        <v>2</v>
      </c>
      <c r="AL1345" s="101">
        <f t="array" ref="AL1345">IF($AI1345,QUARTILE(IF(G2SelectionMask="x",IF(INDEX(RawDataRefData,$E1345,0)&gt;0,INDEX(RawDataRefData,$E1345,0)),""),3),"")</f>
        <v>3.5</v>
      </c>
      <c r="AM1345" s="101">
        <f t="array" ref="AM1345">IF($AI1345,MIN(IF(G2SelectionMask="x",IF(INDEX(RawDataRefData,$E1345,0)&gt;0,INDEX(RawDataRefData,$E1345,0)),"")),"")</f>
        <v>1</v>
      </c>
      <c r="AN1345" s="101">
        <f t="array" ref="AN1345">IF($AI1345,MAX(IF(G2SelectionMask="x",IF(INDEX(RawDataRefData,$E1345,0)&gt;0,INDEX(RawDataRefData,$E1345,0)),"")),"")</f>
        <v>4</v>
      </c>
      <c r="AO1345" s="101">
        <f t="shared" si="494"/>
        <v>2.7272727272727271</v>
      </c>
      <c r="AP1345" s="101">
        <f t="array" ref="AP1345">IF($AI1345,STDEVA(IF(G2SelectionMask="x",IF(INDEX(RawDataRefData,$E1345,0)&gt;0,INDEX(RawDataRefData,$E1345,0)),"")),"")</f>
        <v>1.0090499582190262</v>
      </c>
      <c r="AQ1345" s="100" t="b">
        <f t="shared" si="495"/>
        <v>0</v>
      </c>
      <c r="AR1345" s="100" t="str">
        <f t="array" ref="AR1345">IF($AQ1345,MEDIAN(IF(G3SelectionMask="x",IF(INDEX(RawDataRefData,$E1345,0)&gt;0,INDEX(RawDataRefData,$E1345,0)),"")),"")</f>
        <v/>
      </c>
      <c r="AS1345" s="100" t="str">
        <f t="array" ref="AS1345">IF($AQ1345,QUARTILE(IF(G3SelectionMask="x",IF(INDEX(RawDataRefData,$E1345,0)&gt;0,INDEX(RawDataRefData,$E1345,0)),""),1),"")</f>
        <v/>
      </c>
      <c r="AT1345" s="100" t="str">
        <f t="array" ref="AT1345">IF($AQ1345,QUARTILE(IF(G3SelectionMask="x",IF(INDEX(RawDataRefData,$E1345,0)&gt;0,INDEX(RawDataRefData,$E1345,0)),""),3),"")</f>
        <v/>
      </c>
      <c r="AU1345" s="100" t="str">
        <f t="array" ref="AU1345">IF($AQ1345,MIN(IF(G3SelectionMask="x",IF(INDEX(RawDataRefData,$E1345,0)&gt;0,INDEX(RawDataRefData,$E1345,0)),"")),"")</f>
        <v/>
      </c>
      <c r="AV1345" s="100" t="str">
        <f t="array" ref="AV1345">IF($AQ1345,MAX(IF(G3SelectionMask="x",IF(INDEX(RawDataRefData,$E1345,0)&gt;0,INDEX(RawDataRefData,$E1345,0)),"")),"")</f>
        <v/>
      </c>
      <c r="AW1345" s="100" t="str">
        <f t="shared" si="496"/>
        <v/>
      </c>
      <c r="AX1345" s="100" t="str">
        <f t="array" ref="AX1345">IF($AQ1345,STDEVA(IF(G3SelectionMask="x",IF(INDEX(RawDataRefData,$E1345,0)&gt;0,INDEX(RawDataRefData,$E1345,0)),"")),"")</f>
        <v/>
      </c>
      <c r="AY1345" s="101" t="b">
        <f t="shared" si="497"/>
        <v>0</v>
      </c>
      <c r="AZ1345" s="101" t="str">
        <f t="array" ref="AZ1345">IF($AY1345,MEDIAN(IF(G4SelectionMask="x",IF(INDEX(RawDataRefData,$E1345,0)&gt;0,INDEX(RawDataRefData,$E1345,0)),"")),"")</f>
        <v/>
      </c>
      <c r="BA1345" s="101" t="str">
        <f t="array" ref="BA1345">IF($AY1345,QUARTILE(IF(G4SelectionMask="x",IF(INDEX(RawDataRefData,$E1345,0)&gt;0,INDEX(RawDataRefData,$E1345,0)),""),1),"")</f>
        <v/>
      </c>
      <c r="BB1345" s="101" t="str">
        <f t="array" ref="BB1345">IF($AY1345,QUARTILE(IF(G4SelectionMask="x",IF(INDEX(RawDataRefData,$E1345,0)&gt;0,INDEX(RawDataRefData,$E1345,0)),""),3),"")</f>
        <v/>
      </c>
      <c r="BC1345" s="101" t="str">
        <f t="array" ref="BC1345">IF($AY1345,MIN(IF(G4SelectionMask="x",IF(INDEX(RawDataRefData,$E1345,0)&gt;0,INDEX(RawDataRefData,$E1345,0)),"")),"")</f>
        <v/>
      </c>
      <c r="BD1345" s="101" t="str">
        <f t="array" ref="BD1345">IF($AY1345,MAX(IF(G4SelectionMask="x",IF(INDEX(RawDataRefData,$E1345,0)&gt;0,INDEX(RawDataRefData,$E1345,0)),"")),"")</f>
        <v/>
      </c>
      <c r="BE1345" s="101" t="str">
        <f t="shared" si="498"/>
        <v/>
      </c>
      <c r="BF1345" s="101" t="str">
        <f t="array" ref="BF1345">IF($AY1345,STDEVA(IF(G4SelectionMask="x",IF(INDEX(RawDataRefData,$E1345,0)&gt;0,INDEX(RawDataRefData,$E1345,0)),"")),"")</f>
        <v/>
      </c>
      <c r="BG1345" s="100" t="b">
        <f t="shared" si="499"/>
        <v>0</v>
      </c>
      <c r="BH1345" s="100" t="str">
        <f t="array" ref="BH1345">IF($BG1345,MEDIAN(IF(G5SelectionMask="x",IF(INDEX(RawDataRefData,$E1345,0)&gt;0,INDEX(RawDataRefData,$E1345,0)),"")),"")</f>
        <v/>
      </c>
      <c r="BI1345" s="100" t="str">
        <f t="array" ref="BI1345">IF($BG1345,QUARTILE(IF(G5SelectionMask="x",IF(INDEX(RawDataRefData,$E1345,0)&gt;0,INDEX(RawDataRefData,$E1345,0)),""),1),"")</f>
        <v/>
      </c>
      <c r="BJ1345" s="100" t="str">
        <f t="array" ref="BJ1345">IF($BG1345,QUARTILE(IF(G5SelectionMask="x",IF(INDEX(RawDataRefData,$E1345,0)&gt;0,INDEX(RawDataRefData,$E1345,0)),""),3),"")</f>
        <v/>
      </c>
      <c r="BK1345" s="100" t="str">
        <f t="array" ref="BK1345">IF($BG1345,MIN(IF(G5SelectionMask="x",IF(INDEX(RawDataRefData,$E1345,0)&gt;0,INDEX(RawDataRefData,$E1345,0)),"")),"")</f>
        <v/>
      </c>
      <c r="BL1345" s="100" t="str">
        <f t="array" ref="BL1345">IF($BG1345,MAX(IF(G5SelectionMask="x",IF(INDEX(RawDataRefData,$E1345,0)&gt;0,INDEX(RawDataRefData,$E1345,0)),"")),"")</f>
        <v/>
      </c>
      <c r="BM1345" s="100" t="str">
        <f t="shared" si="500"/>
        <v/>
      </c>
      <c r="BN1345" s="103" t="str">
        <f t="array" ref="BN1345">IF($BG1345,STDEVA(IF(G5SelectionMask="x",IF(INDEX(RawDataRefData,$E1345,0)&gt;0,INDEX(RawDataRefData,$E1345,0)),"")),"")</f>
        <v/>
      </c>
      <c r="BO1345" s="104"/>
      <c r="BP1345" s="106">
        <v>2</v>
      </c>
      <c r="BQ1345" s="106">
        <v>4</v>
      </c>
      <c r="BR1345" s="106">
        <v>2</v>
      </c>
      <c r="BS1345" s="106">
        <v>4</v>
      </c>
      <c r="BT1345" s="106">
        <v>3</v>
      </c>
      <c r="BU1345" s="106">
        <v>4</v>
      </c>
      <c r="BV1345" s="106">
        <v>3</v>
      </c>
      <c r="BW1345" s="106">
        <v>2</v>
      </c>
      <c r="BX1345" s="106">
        <v>2</v>
      </c>
      <c r="BY1345" s="106">
        <v>1</v>
      </c>
      <c r="BZ1345" s="106">
        <v>3</v>
      </c>
      <c r="CA1345" s="106">
        <v>4</v>
      </c>
      <c r="CB1345" s="106">
        <v>1</v>
      </c>
      <c r="CC1345" s="106">
        <v>3</v>
      </c>
      <c r="CD1345" s="106">
        <v>2</v>
      </c>
    </row>
    <row r="1346" spans="1:82" hidden="1" x14ac:dyDescent="0.2">
      <c r="A1346" s="33" t="e">
        <f t="shared" si="477"/>
        <v>#NAME?</v>
      </c>
      <c r="B1346" s="218"/>
      <c r="C1346" s="215"/>
      <c r="D1346" s="227"/>
      <c r="E1346" s="72">
        <f t="shared" si="493"/>
        <v>1337</v>
      </c>
      <c r="F1346" s="9" t="s">
        <v>1606</v>
      </c>
      <c r="H1346" s="9" t="s">
        <v>1213</v>
      </c>
      <c r="I1346" s="9" t="s">
        <v>1547</v>
      </c>
      <c r="K1346" s="100">
        <f t="shared" si="478"/>
        <v>3</v>
      </c>
      <c r="L1346" s="100"/>
      <c r="M1346" s="100"/>
      <c r="N1346" s="100"/>
      <c r="O1346" s="100"/>
      <c r="P1346" s="101">
        <f t="shared" si="479"/>
        <v>1</v>
      </c>
      <c r="Q1346" s="102">
        <f t="shared" si="480"/>
        <v>4</v>
      </c>
      <c r="R1346" s="102">
        <f t="shared" si="481"/>
        <v>3</v>
      </c>
      <c r="S1346" s="102">
        <f t="shared" si="482"/>
        <v>2</v>
      </c>
      <c r="T1346" s="102">
        <f t="shared" si="483"/>
        <v>3</v>
      </c>
      <c r="U1346" s="102">
        <f t="shared" si="484"/>
        <v>4</v>
      </c>
      <c r="V1346" s="102">
        <f t="shared" si="485"/>
        <v>2</v>
      </c>
      <c r="W1346" s="102">
        <f t="shared" si="486"/>
        <v>4</v>
      </c>
      <c r="X1346" s="102">
        <f t="shared" si="487"/>
        <v>2</v>
      </c>
      <c r="Y1346" s="102">
        <f t="shared" si="488"/>
        <v>2</v>
      </c>
      <c r="Z1346" s="102">
        <f t="shared" si="489"/>
        <v>1</v>
      </c>
      <c r="AA1346" s="100" t="b">
        <f t="shared" si="490"/>
        <v>1</v>
      </c>
      <c r="AB1346" s="100">
        <f t="array" ref="AB1346">IF($AA1346,MEDIAN(IF(G1SelectionMask="x",IF(INDEX(RawDataRefData,$E1346,0)&gt;0,INDEX(RawDataRefData,$E1346,0)),"")),"")</f>
        <v>2</v>
      </c>
      <c r="AC1346" s="100">
        <f t="array" ref="AC1346">IF($AA1346,QUARTILE(IF(G1SelectionMask="x",IF(INDEX(RawDataRefData,$E1346,0)&gt;0,INDEX(RawDataRefData,$E1346,0)),""),1),"")</f>
        <v>2</v>
      </c>
      <c r="AD1346" s="100">
        <f t="array" ref="AD1346">IF($AA1346,QUARTILE(IF(G1SelectionMask="x",IF(INDEX(RawDataRefData,$E1346,0)&gt;0,INDEX(RawDataRefData,$E1346,0)),""),3),"")</f>
        <v>3.5</v>
      </c>
      <c r="AE1346" s="100">
        <f t="array" ref="AE1346">IF($AA1346,MIN(IF(G1SelectionMask="x",IF(INDEX(RawDataRefData,$E1346,0)&gt;0,INDEX(RawDataRefData,$E1346,0)),"")),"")</f>
        <v>1</v>
      </c>
      <c r="AF1346" s="100">
        <f t="array" ref="AF1346">IF($AA1346,MAX(IF(G1SelectionMask="x",IF(INDEX(RawDataRefData,$E1346,0)&gt;0,INDEX(RawDataRefData,$E1346,0)),"")),"")</f>
        <v>4</v>
      </c>
      <c r="AG1346" s="100">
        <f t="shared" si="491"/>
        <v>2.5454545454545454</v>
      </c>
      <c r="AH1346" s="100">
        <f t="array" ref="AH1346">IF($AA1346,STDEVA(IF(G1SelectionMask="x",IF(INDEX(RawDataRefData,$E1346,0)&gt;0,INDEX(RawDataRefData,$E1346,0)),"")),"")</f>
        <v>1.1281521496355327</v>
      </c>
      <c r="AI1346" s="101" t="b">
        <f t="shared" si="492"/>
        <v>1</v>
      </c>
      <c r="AJ1346" s="101">
        <f t="array" ref="AJ1346">IF($AI1346,MEDIAN(IF(G2SelectionMask="x",IF(INDEX(RawDataRefData,$E1346,0)&gt;0,INDEX(RawDataRefData,$E1346,0)),"")),"")</f>
        <v>2</v>
      </c>
      <c r="AK1346" s="101">
        <f t="array" ref="AK1346">IF($AI1346,QUARTILE(IF(G2SelectionMask="x",IF(INDEX(RawDataRefData,$E1346,0)&gt;0,INDEX(RawDataRefData,$E1346,0)),""),1),"")</f>
        <v>1.5</v>
      </c>
      <c r="AL1346" s="101">
        <f t="array" ref="AL1346">IF($AI1346,QUARTILE(IF(G2SelectionMask="x",IF(INDEX(RawDataRefData,$E1346,0)&gt;0,INDEX(RawDataRefData,$E1346,0)),""),3),"")</f>
        <v>3.5</v>
      </c>
      <c r="AM1346" s="101">
        <f t="array" ref="AM1346">IF($AI1346,MIN(IF(G2SelectionMask="x",IF(INDEX(RawDataRefData,$E1346,0)&gt;0,INDEX(RawDataRefData,$E1346,0)),"")),"")</f>
        <v>1</v>
      </c>
      <c r="AN1346" s="101">
        <f t="array" ref="AN1346">IF($AI1346,MAX(IF(G2SelectionMask="x",IF(INDEX(RawDataRefData,$E1346,0)&gt;0,INDEX(RawDataRefData,$E1346,0)),"")),"")</f>
        <v>4</v>
      </c>
      <c r="AO1346" s="101">
        <f t="shared" si="494"/>
        <v>2.3636363636363638</v>
      </c>
      <c r="AP1346" s="101">
        <f t="array" ref="AP1346">IF($AI1346,STDEVA(IF(G2SelectionMask="x",IF(INDEX(RawDataRefData,$E1346,0)&gt;0,INDEX(RawDataRefData,$E1346,0)),"")),"")</f>
        <v>1.2060453783110545</v>
      </c>
      <c r="AQ1346" s="100" t="b">
        <f t="shared" si="495"/>
        <v>0</v>
      </c>
      <c r="AR1346" s="100" t="str">
        <f t="array" ref="AR1346">IF($AQ1346,MEDIAN(IF(G3SelectionMask="x",IF(INDEX(RawDataRefData,$E1346,0)&gt;0,INDEX(RawDataRefData,$E1346,0)),"")),"")</f>
        <v/>
      </c>
      <c r="AS1346" s="100" t="str">
        <f t="array" ref="AS1346">IF($AQ1346,QUARTILE(IF(G3SelectionMask="x",IF(INDEX(RawDataRefData,$E1346,0)&gt;0,INDEX(RawDataRefData,$E1346,0)),""),1),"")</f>
        <v/>
      </c>
      <c r="AT1346" s="100" t="str">
        <f t="array" ref="AT1346">IF($AQ1346,QUARTILE(IF(G3SelectionMask="x",IF(INDEX(RawDataRefData,$E1346,0)&gt;0,INDEX(RawDataRefData,$E1346,0)),""),3),"")</f>
        <v/>
      </c>
      <c r="AU1346" s="100" t="str">
        <f t="array" ref="AU1346">IF($AQ1346,MIN(IF(G3SelectionMask="x",IF(INDEX(RawDataRefData,$E1346,0)&gt;0,INDEX(RawDataRefData,$E1346,0)),"")),"")</f>
        <v/>
      </c>
      <c r="AV1346" s="100" t="str">
        <f t="array" ref="AV1346">IF($AQ1346,MAX(IF(G3SelectionMask="x",IF(INDEX(RawDataRefData,$E1346,0)&gt;0,INDEX(RawDataRefData,$E1346,0)),"")),"")</f>
        <v/>
      </c>
      <c r="AW1346" s="100" t="str">
        <f t="shared" si="496"/>
        <v/>
      </c>
      <c r="AX1346" s="100" t="str">
        <f t="array" ref="AX1346">IF($AQ1346,STDEVA(IF(G3SelectionMask="x",IF(INDEX(RawDataRefData,$E1346,0)&gt;0,INDEX(RawDataRefData,$E1346,0)),"")),"")</f>
        <v/>
      </c>
      <c r="AY1346" s="101" t="b">
        <f t="shared" si="497"/>
        <v>0</v>
      </c>
      <c r="AZ1346" s="101" t="str">
        <f t="array" ref="AZ1346">IF($AY1346,MEDIAN(IF(G4SelectionMask="x",IF(INDEX(RawDataRefData,$E1346,0)&gt;0,INDEX(RawDataRefData,$E1346,0)),"")),"")</f>
        <v/>
      </c>
      <c r="BA1346" s="101" t="str">
        <f t="array" ref="BA1346">IF($AY1346,QUARTILE(IF(G4SelectionMask="x",IF(INDEX(RawDataRefData,$E1346,0)&gt;0,INDEX(RawDataRefData,$E1346,0)),""),1),"")</f>
        <v/>
      </c>
      <c r="BB1346" s="101" t="str">
        <f t="array" ref="BB1346">IF($AY1346,QUARTILE(IF(G4SelectionMask="x",IF(INDEX(RawDataRefData,$E1346,0)&gt;0,INDEX(RawDataRefData,$E1346,0)),""),3),"")</f>
        <v/>
      </c>
      <c r="BC1346" s="101" t="str">
        <f t="array" ref="BC1346">IF($AY1346,MIN(IF(G4SelectionMask="x",IF(INDEX(RawDataRefData,$E1346,0)&gt;0,INDEX(RawDataRefData,$E1346,0)),"")),"")</f>
        <v/>
      </c>
      <c r="BD1346" s="101" t="str">
        <f t="array" ref="BD1346">IF($AY1346,MAX(IF(G4SelectionMask="x",IF(INDEX(RawDataRefData,$E1346,0)&gt;0,INDEX(RawDataRefData,$E1346,0)),"")),"")</f>
        <v/>
      </c>
      <c r="BE1346" s="101" t="str">
        <f t="shared" si="498"/>
        <v/>
      </c>
      <c r="BF1346" s="101" t="str">
        <f t="array" ref="BF1346">IF($AY1346,STDEVA(IF(G4SelectionMask="x",IF(INDEX(RawDataRefData,$E1346,0)&gt;0,INDEX(RawDataRefData,$E1346,0)),"")),"")</f>
        <v/>
      </c>
      <c r="BG1346" s="100" t="b">
        <f t="shared" si="499"/>
        <v>0</v>
      </c>
      <c r="BH1346" s="100" t="str">
        <f t="array" ref="BH1346">IF($BG1346,MEDIAN(IF(G5SelectionMask="x",IF(INDEX(RawDataRefData,$E1346,0)&gt;0,INDEX(RawDataRefData,$E1346,0)),"")),"")</f>
        <v/>
      </c>
      <c r="BI1346" s="100" t="str">
        <f t="array" ref="BI1346">IF($BG1346,QUARTILE(IF(G5SelectionMask="x",IF(INDEX(RawDataRefData,$E1346,0)&gt;0,INDEX(RawDataRefData,$E1346,0)),""),1),"")</f>
        <v/>
      </c>
      <c r="BJ1346" s="100" t="str">
        <f t="array" ref="BJ1346">IF($BG1346,QUARTILE(IF(G5SelectionMask="x",IF(INDEX(RawDataRefData,$E1346,0)&gt;0,INDEX(RawDataRefData,$E1346,0)),""),3),"")</f>
        <v/>
      </c>
      <c r="BK1346" s="100" t="str">
        <f t="array" ref="BK1346">IF($BG1346,MIN(IF(G5SelectionMask="x",IF(INDEX(RawDataRefData,$E1346,0)&gt;0,INDEX(RawDataRefData,$E1346,0)),"")),"")</f>
        <v/>
      </c>
      <c r="BL1346" s="100" t="str">
        <f t="array" ref="BL1346">IF($BG1346,MAX(IF(G5SelectionMask="x",IF(INDEX(RawDataRefData,$E1346,0)&gt;0,INDEX(RawDataRefData,$E1346,0)),"")),"")</f>
        <v/>
      </c>
      <c r="BM1346" s="100" t="str">
        <f t="shared" si="500"/>
        <v/>
      </c>
      <c r="BN1346" s="103" t="str">
        <f t="array" ref="BN1346">IF($BG1346,STDEVA(IF(G5SelectionMask="x",IF(INDEX(RawDataRefData,$E1346,0)&gt;0,INDEX(RawDataRefData,$E1346,0)),"")),"")</f>
        <v/>
      </c>
      <c r="BO1346" s="104"/>
      <c r="BP1346" s="106">
        <v>3</v>
      </c>
      <c r="BQ1346" s="106">
        <v>1</v>
      </c>
      <c r="BR1346" s="106">
        <v>4</v>
      </c>
      <c r="BS1346" s="106">
        <v>3</v>
      </c>
      <c r="BT1346" s="106">
        <v>2</v>
      </c>
      <c r="BU1346" s="106">
        <v>3</v>
      </c>
      <c r="BV1346" s="106">
        <v>4</v>
      </c>
      <c r="BW1346" s="106">
        <v>2</v>
      </c>
      <c r="BX1346" s="106">
        <v>4</v>
      </c>
      <c r="BY1346" s="106">
        <v>2</v>
      </c>
      <c r="BZ1346" s="106">
        <v>2</v>
      </c>
      <c r="CA1346" s="106">
        <v>1</v>
      </c>
      <c r="CB1346" s="106">
        <v>4</v>
      </c>
      <c r="CC1346" s="106">
        <v>1</v>
      </c>
      <c r="CD1346" s="106">
        <v>2</v>
      </c>
    </row>
    <row r="1347" spans="1:82" hidden="1" x14ac:dyDescent="0.2">
      <c r="A1347" s="33" t="e">
        <f t="shared" si="477"/>
        <v>#NAME?</v>
      </c>
      <c r="B1347" s="218"/>
      <c r="C1347" s="215"/>
      <c r="D1347" s="227"/>
      <c r="E1347" s="72">
        <f t="shared" si="493"/>
        <v>1338</v>
      </c>
      <c r="F1347" s="9" t="s">
        <v>1607</v>
      </c>
      <c r="H1347" s="9" t="s">
        <v>1213</v>
      </c>
      <c r="I1347" s="9" t="s">
        <v>1547</v>
      </c>
      <c r="K1347" s="100">
        <f t="shared" si="478"/>
        <v>2</v>
      </c>
      <c r="L1347" s="100"/>
      <c r="M1347" s="100"/>
      <c r="N1347" s="100"/>
      <c r="O1347" s="100"/>
      <c r="P1347" s="101">
        <f t="shared" si="479"/>
        <v>3</v>
      </c>
      <c r="Q1347" s="102">
        <f t="shared" si="480"/>
        <v>1</v>
      </c>
      <c r="R1347" s="102">
        <f t="shared" si="481"/>
        <v>2</v>
      </c>
      <c r="S1347" s="102">
        <f t="shared" si="482"/>
        <v>2</v>
      </c>
      <c r="T1347" s="102">
        <f t="shared" si="483"/>
        <v>1</v>
      </c>
      <c r="U1347" s="102">
        <f t="shared" si="484"/>
        <v>4</v>
      </c>
      <c r="V1347" s="102">
        <f t="shared" si="485"/>
        <v>2</v>
      </c>
      <c r="W1347" s="102">
        <f t="shared" si="486"/>
        <v>3</v>
      </c>
      <c r="X1347" s="102">
        <f t="shared" si="487"/>
        <v>3</v>
      </c>
      <c r="Y1347" s="102">
        <f t="shared" si="488"/>
        <v>4</v>
      </c>
      <c r="Z1347" s="102">
        <f t="shared" si="489"/>
        <v>3</v>
      </c>
      <c r="AA1347" s="100" t="b">
        <f t="shared" si="490"/>
        <v>1</v>
      </c>
      <c r="AB1347" s="100">
        <f t="array" ref="AB1347">IF($AA1347,MEDIAN(IF(G1SelectionMask="x",IF(INDEX(RawDataRefData,$E1347,0)&gt;0,INDEX(RawDataRefData,$E1347,0)),"")),"")</f>
        <v>3</v>
      </c>
      <c r="AC1347" s="100">
        <f t="array" ref="AC1347">IF($AA1347,QUARTILE(IF(G1SelectionMask="x",IF(INDEX(RawDataRefData,$E1347,0)&gt;0,INDEX(RawDataRefData,$E1347,0)),""),1),"")</f>
        <v>2</v>
      </c>
      <c r="AD1347" s="100">
        <f t="array" ref="AD1347">IF($AA1347,QUARTILE(IF(G1SelectionMask="x",IF(INDEX(RawDataRefData,$E1347,0)&gt;0,INDEX(RawDataRefData,$E1347,0)),""),3),"")</f>
        <v>3</v>
      </c>
      <c r="AE1347" s="100">
        <f t="array" ref="AE1347">IF($AA1347,MIN(IF(G1SelectionMask="x",IF(INDEX(RawDataRefData,$E1347,0)&gt;0,INDEX(RawDataRefData,$E1347,0)),"")),"")</f>
        <v>1</v>
      </c>
      <c r="AF1347" s="100">
        <f t="array" ref="AF1347">IF($AA1347,MAX(IF(G1SelectionMask="x",IF(INDEX(RawDataRefData,$E1347,0)&gt;0,INDEX(RawDataRefData,$E1347,0)),"")),"")</f>
        <v>4</v>
      </c>
      <c r="AG1347" s="100">
        <f t="shared" si="491"/>
        <v>2.5454545454545454</v>
      </c>
      <c r="AH1347" s="100">
        <f t="array" ref="AH1347">IF($AA1347,STDEVA(IF(G1SelectionMask="x",IF(INDEX(RawDataRefData,$E1347,0)&gt;0,INDEX(RawDataRefData,$E1347,0)),"")),"")</f>
        <v>1.0357254813546268</v>
      </c>
      <c r="AI1347" s="101" t="b">
        <f t="shared" si="492"/>
        <v>1</v>
      </c>
      <c r="AJ1347" s="101">
        <f t="array" ref="AJ1347">IF($AI1347,MEDIAN(IF(G2SelectionMask="x",IF(INDEX(RawDataRefData,$E1347,0)&gt;0,INDEX(RawDataRefData,$E1347,0)),"")),"")</f>
        <v>3</v>
      </c>
      <c r="AK1347" s="101">
        <f t="array" ref="AK1347">IF($AI1347,QUARTILE(IF(G2SelectionMask="x",IF(INDEX(RawDataRefData,$E1347,0)&gt;0,INDEX(RawDataRefData,$E1347,0)),""),1),"")</f>
        <v>1.5</v>
      </c>
      <c r="AL1347" s="101">
        <f t="array" ref="AL1347">IF($AI1347,QUARTILE(IF(G2SelectionMask="x",IF(INDEX(RawDataRefData,$E1347,0)&gt;0,INDEX(RawDataRefData,$E1347,0)),""),3),"")</f>
        <v>3</v>
      </c>
      <c r="AM1347" s="101">
        <f t="array" ref="AM1347">IF($AI1347,MIN(IF(G2SelectionMask="x",IF(INDEX(RawDataRefData,$E1347,0)&gt;0,INDEX(RawDataRefData,$E1347,0)),"")),"")</f>
        <v>1</v>
      </c>
      <c r="AN1347" s="101">
        <f t="array" ref="AN1347">IF($AI1347,MAX(IF(G2SelectionMask="x",IF(INDEX(RawDataRefData,$E1347,0)&gt;0,INDEX(RawDataRefData,$E1347,0)),"")),"")</f>
        <v>4</v>
      </c>
      <c r="AO1347" s="101">
        <f t="shared" si="494"/>
        <v>2.4545454545454546</v>
      </c>
      <c r="AP1347" s="101">
        <f t="array" ref="AP1347">IF($AI1347,STDEVA(IF(G2SelectionMask="x",IF(INDEX(RawDataRefData,$E1347,0)&gt;0,INDEX(RawDataRefData,$E1347,0)),"")),"")</f>
        <v>1.1281521496355327</v>
      </c>
      <c r="AQ1347" s="100" t="b">
        <f t="shared" si="495"/>
        <v>0</v>
      </c>
      <c r="AR1347" s="100" t="str">
        <f t="array" ref="AR1347">IF($AQ1347,MEDIAN(IF(G3SelectionMask="x",IF(INDEX(RawDataRefData,$E1347,0)&gt;0,INDEX(RawDataRefData,$E1347,0)),"")),"")</f>
        <v/>
      </c>
      <c r="AS1347" s="100" t="str">
        <f t="array" ref="AS1347">IF($AQ1347,QUARTILE(IF(G3SelectionMask="x",IF(INDEX(RawDataRefData,$E1347,0)&gt;0,INDEX(RawDataRefData,$E1347,0)),""),1),"")</f>
        <v/>
      </c>
      <c r="AT1347" s="100" t="str">
        <f t="array" ref="AT1347">IF($AQ1347,QUARTILE(IF(G3SelectionMask="x",IF(INDEX(RawDataRefData,$E1347,0)&gt;0,INDEX(RawDataRefData,$E1347,0)),""),3),"")</f>
        <v/>
      </c>
      <c r="AU1347" s="100" t="str">
        <f t="array" ref="AU1347">IF($AQ1347,MIN(IF(G3SelectionMask="x",IF(INDEX(RawDataRefData,$E1347,0)&gt;0,INDEX(RawDataRefData,$E1347,0)),"")),"")</f>
        <v/>
      </c>
      <c r="AV1347" s="100" t="str">
        <f t="array" ref="AV1347">IF($AQ1347,MAX(IF(G3SelectionMask="x",IF(INDEX(RawDataRefData,$E1347,0)&gt;0,INDEX(RawDataRefData,$E1347,0)),"")),"")</f>
        <v/>
      </c>
      <c r="AW1347" s="100" t="str">
        <f t="shared" si="496"/>
        <v/>
      </c>
      <c r="AX1347" s="100" t="str">
        <f t="array" ref="AX1347">IF($AQ1347,STDEVA(IF(G3SelectionMask="x",IF(INDEX(RawDataRefData,$E1347,0)&gt;0,INDEX(RawDataRefData,$E1347,0)),"")),"")</f>
        <v/>
      </c>
      <c r="AY1347" s="101" t="b">
        <f t="shared" si="497"/>
        <v>0</v>
      </c>
      <c r="AZ1347" s="101" t="str">
        <f t="array" ref="AZ1347">IF($AY1347,MEDIAN(IF(G4SelectionMask="x",IF(INDEX(RawDataRefData,$E1347,0)&gt;0,INDEX(RawDataRefData,$E1347,0)),"")),"")</f>
        <v/>
      </c>
      <c r="BA1347" s="101" t="str">
        <f t="array" ref="BA1347">IF($AY1347,QUARTILE(IF(G4SelectionMask="x",IF(INDEX(RawDataRefData,$E1347,0)&gt;0,INDEX(RawDataRefData,$E1347,0)),""),1),"")</f>
        <v/>
      </c>
      <c r="BB1347" s="101" t="str">
        <f t="array" ref="BB1347">IF($AY1347,QUARTILE(IF(G4SelectionMask="x",IF(INDEX(RawDataRefData,$E1347,0)&gt;0,INDEX(RawDataRefData,$E1347,0)),""),3),"")</f>
        <v/>
      </c>
      <c r="BC1347" s="101" t="str">
        <f t="array" ref="BC1347">IF($AY1347,MIN(IF(G4SelectionMask="x",IF(INDEX(RawDataRefData,$E1347,0)&gt;0,INDEX(RawDataRefData,$E1347,0)),"")),"")</f>
        <v/>
      </c>
      <c r="BD1347" s="101" t="str">
        <f t="array" ref="BD1347">IF($AY1347,MAX(IF(G4SelectionMask="x",IF(INDEX(RawDataRefData,$E1347,0)&gt;0,INDEX(RawDataRefData,$E1347,0)),"")),"")</f>
        <v/>
      </c>
      <c r="BE1347" s="101" t="str">
        <f t="shared" si="498"/>
        <v/>
      </c>
      <c r="BF1347" s="101" t="str">
        <f t="array" ref="BF1347">IF($AY1347,STDEVA(IF(G4SelectionMask="x",IF(INDEX(RawDataRefData,$E1347,0)&gt;0,INDEX(RawDataRefData,$E1347,0)),"")),"")</f>
        <v/>
      </c>
      <c r="BG1347" s="100" t="b">
        <f t="shared" si="499"/>
        <v>0</v>
      </c>
      <c r="BH1347" s="100" t="str">
        <f t="array" ref="BH1347">IF($BG1347,MEDIAN(IF(G5SelectionMask="x",IF(INDEX(RawDataRefData,$E1347,0)&gt;0,INDEX(RawDataRefData,$E1347,0)),"")),"")</f>
        <v/>
      </c>
      <c r="BI1347" s="100" t="str">
        <f t="array" ref="BI1347">IF($BG1347,QUARTILE(IF(G5SelectionMask="x",IF(INDEX(RawDataRefData,$E1347,0)&gt;0,INDEX(RawDataRefData,$E1347,0)),""),1),"")</f>
        <v/>
      </c>
      <c r="BJ1347" s="100" t="str">
        <f t="array" ref="BJ1347">IF($BG1347,QUARTILE(IF(G5SelectionMask="x",IF(INDEX(RawDataRefData,$E1347,0)&gt;0,INDEX(RawDataRefData,$E1347,0)),""),3),"")</f>
        <v/>
      </c>
      <c r="BK1347" s="100" t="str">
        <f t="array" ref="BK1347">IF($BG1347,MIN(IF(G5SelectionMask="x",IF(INDEX(RawDataRefData,$E1347,0)&gt;0,INDEX(RawDataRefData,$E1347,0)),"")),"")</f>
        <v/>
      </c>
      <c r="BL1347" s="100" t="str">
        <f t="array" ref="BL1347">IF($BG1347,MAX(IF(G5SelectionMask="x",IF(INDEX(RawDataRefData,$E1347,0)&gt;0,INDEX(RawDataRefData,$E1347,0)),"")),"")</f>
        <v/>
      </c>
      <c r="BM1347" s="100" t="str">
        <f t="shared" si="500"/>
        <v/>
      </c>
      <c r="BN1347" s="103" t="str">
        <f t="array" ref="BN1347">IF($BG1347,STDEVA(IF(G5SelectionMask="x",IF(INDEX(RawDataRefData,$E1347,0)&gt;0,INDEX(RawDataRefData,$E1347,0)),"")),"")</f>
        <v/>
      </c>
      <c r="BO1347" s="104"/>
      <c r="BP1347" s="106">
        <v>2</v>
      </c>
      <c r="BQ1347" s="106">
        <v>3</v>
      </c>
      <c r="BR1347" s="106">
        <v>1</v>
      </c>
      <c r="BS1347" s="106">
        <v>2</v>
      </c>
      <c r="BT1347" s="106">
        <v>2</v>
      </c>
      <c r="BU1347" s="106">
        <v>1</v>
      </c>
      <c r="BV1347" s="106">
        <v>4</v>
      </c>
      <c r="BW1347" s="106">
        <v>2</v>
      </c>
      <c r="BX1347" s="106">
        <v>3</v>
      </c>
      <c r="BY1347" s="106">
        <v>3</v>
      </c>
      <c r="BZ1347" s="106">
        <v>4</v>
      </c>
      <c r="CA1347" s="106">
        <v>3</v>
      </c>
      <c r="CB1347" s="106">
        <v>1</v>
      </c>
      <c r="CC1347" s="106">
        <v>4</v>
      </c>
      <c r="CD1347" s="106">
        <v>3</v>
      </c>
    </row>
    <row r="1348" spans="1:82" hidden="1" x14ac:dyDescent="0.2">
      <c r="A1348" s="33" t="e">
        <f t="shared" si="477"/>
        <v>#NAME?</v>
      </c>
      <c r="B1348" s="218"/>
      <c r="C1348" s="215"/>
      <c r="D1348" s="227"/>
      <c r="E1348" s="72">
        <f t="shared" si="493"/>
        <v>1339</v>
      </c>
      <c r="F1348" s="9" t="s">
        <v>1608</v>
      </c>
      <c r="H1348" s="9" t="s">
        <v>1214</v>
      </c>
      <c r="I1348" s="9" t="s">
        <v>1547</v>
      </c>
      <c r="K1348" s="100">
        <f t="shared" si="478"/>
        <v>2</v>
      </c>
      <c r="L1348" s="100"/>
      <c r="M1348" s="100"/>
      <c r="N1348" s="100"/>
      <c r="O1348" s="100"/>
      <c r="P1348" s="101">
        <f t="shared" si="479"/>
        <v>1</v>
      </c>
      <c r="Q1348" s="102">
        <f t="shared" si="480"/>
        <v>3</v>
      </c>
      <c r="R1348" s="102">
        <f t="shared" si="481"/>
        <v>1</v>
      </c>
      <c r="S1348" s="102">
        <f t="shared" si="482"/>
        <v>4</v>
      </c>
      <c r="T1348" s="102">
        <f t="shared" si="483"/>
        <v>3</v>
      </c>
      <c r="U1348" s="102">
        <f t="shared" si="484"/>
        <v>3</v>
      </c>
      <c r="V1348" s="102">
        <f t="shared" si="485"/>
        <v>4</v>
      </c>
      <c r="W1348" s="102">
        <f t="shared" si="486"/>
        <v>4</v>
      </c>
      <c r="X1348" s="102">
        <f t="shared" si="487"/>
        <v>2</v>
      </c>
      <c r="Y1348" s="102">
        <f t="shared" si="488"/>
        <v>2</v>
      </c>
      <c r="Z1348" s="102">
        <f t="shared" si="489"/>
        <v>1</v>
      </c>
      <c r="AA1348" s="100" t="b">
        <f t="shared" si="490"/>
        <v>1</v>
      </c>
      <c r="AB1348" s="100">
        <f t="array" ref="AB1348">IF($AA1348,MEDIAN(IF(G1SelectionMask="x",IF(INDEX(RawDataRefData,$E1348,0)&gt;0,INDEX(RawDataRefData,$E1348,0)),"")),"")</f>
        <v>3</v>
      </c>
      <c r="AC1348" s="100">
        <f t="array" ref="AC1348">IF($AA1348,QUARTILE(IF(G1SelectionMask="x",IF(INDEX(RawDataRefData,$E1348,0)&gt;0,INDEX(RawDataRefData,$E1348,0)),""),1),"")</f>
        <v>1.5</v>
      </c>
      <c r="AD1348" s="100">
        <f t="array" ref="AD1348">IF($AA1348,QUARTILE(IF(G1SelectionMask="x",IF(INDEX(RawDataRefData,$E1348,0)&gt;0,INDEX(RawDataRefData,$E1348,0)),""),3),"")</f>
        <v>3.5</v>
      </c>
      <c r="AE1348" s="100">
        <f t="array" ref="AE1348">IF($AA1348,MIN(IF(G1SelectionMask="x",IF(INDEX(RawDataRefData,$E1348,0)&gt;0,INDEX(RawDataRefData,$E1348,0)),"")),"")</f>
        <v>1</v>
      </c>
      <c r="AF1348" s="100">
        <f t="array" ref="AF1348">IF($AA1348,MAX(IF(G1SelectionMask="x",IF(INDEX(RawDataRefData,$E1348,0)&gt;0,INDEX(RawDataRefData,$E1348,0)),"")),"")</f>
        <v>4</v>
      </c>
      <c r="AG1348" s="100">
        <f t="shared" si="491"/>
        <v>2.5454545454545454</v>
      </c>
      <c r="AH1348" s="100">
        <f t="array" ref="AH1348">IF($AA1348,STDEVA(IF(G1SelectionMask="x",IF(INDEX(RawDataRefData,$E1348,0)&gt;0,INDEX(RawDataRefData,$E1348,0)),"")),"")</f>
        <v>1.213559752433836</v>
      </c>
      <c r="AI1348" s="101" t="b">
        <f t="shared" si="492"/>
        <v>1</v>
      </c>
      <c r="AJ1348" s="101">
        <f t="array" ref="AJ1348">IF($AI1348,MEDIAN(IF(G2SelectionMask="x",IF(INDEX(RawDataRefData,$E1348,0)&gt;0,INDEX(RawDataRefData,$E1348,0)),"")),"")</f>
        <v>3</v>
      </c>
      <c r="AK1348" s="101">
        <f t="array" ref="AK1348">IF($AI1348,QUARTILE(IF(G2SelectionMask="x",IF(INDEX(RawDataRefData,$E1348,0)&gt;0,INDEX(RawDataRefData,$E1348,0)),""),1),"")</f>
        <v>1</v>
      </c>
      <c r="AL1348" s="101">
        <f t="array" ref="AL1348">IF($AI1348,QUARTILE(IF(G2SelectionMask="x",IF(INDEX(RawDataRefData,$E1348,0)&gt;0,INDEX(RawDataRefData,$E1348,0)),""),3),"")</f>
        <v>3.5</v>
      </c>
      <c r="AM1348" s="101">
        <f t="array" ref="AM1348">IF($AI1348,MIN(IF(G2SelectionMask="x",IF(INDEX(RawDataRefData,$E1348,0)&gt;0,INDEX(RawDataRefData,$E1348,0)),"")),"")</f>
        <v>1</v>
      </c>
      <c r="AN1348" s="101">
        <f t="array" ref="AN1348">IF($AI1348,MAX(IF(G2SelectionMask="x",IF(INDEX(RawDataRefData,$E1348,0)&gt;0,INDEX(RawDataRefData,$E1348,0)),"")),"")</f>
        <v>4</v>
      </c>
      <c r="AO1348" s="101">
        <f t="shared" si="494"/>
        <v>2.4545454545454546</v>
      </c>
      <c r="AP1348" s="101">
        <f t="array" ref="AP1348">IF($AI1348,STDEVA(IF(G2SelectionMask="x",IF(INDEX(RawDataRefData,$E1348,0)&gt;0,INDEX(RawDataRefData,$E1348,0)),"")),"")</f>
        <v>1.2933395813657267</v>
      </c>
      <c r="AQ1348" s="100" t="b">
        <f t="shared" si="495"/>
        <v>0</v>
      </c>
      <c r="AR1348" s="100" t="str">
        <f t="array" ref="AR1348">IF($AQ1348,MEDIAN(IF(G3SelectionMask="x",IF(INDEX(RawDataRefData,$E1348,0)&gt;0,INDEX(RawDataRefData,$E1348,0)),"")),"")</f>
        <v/>
      </c>
      <c r="AS1348" s="100" t="str">
        <f t="array" ref="AS1348">IF($AQ1348,QUARTILE(IF(G3SelectionMask="x",IF(INDEX(RawDataRefData,$E1348,0)&gt;0,INDEX(RawDataRefData,$E1348,0)),""),1),"")</f>
        <v/>
      </c>
      <c r="AT1348" s="100" t="str">
        <f t="array" ref="AT1348">IF($AQ1348,QUARTILE(IF(G3SelectionMask="x",IF(INDEX(RawDataRefData,$E1348,0)&gt;0,INDEX(RawDataRefData,$E1348,0)),""),3),"")</f>
        <v/>
      </c>
      <c r="AU1348" s="100" t="str">
        <f t="array" ref="AU1348">IF($AQ1348,MIN(IF(G3SelectionMask="x",IF(INDEX(RawDataRefData,$E1348,0)&gt;0,INDEX(RawDataRefData,$E1348,0)),"")),"")</f>
        <v/>
      </c>
      <c r="AV1348" s="100" t="str">
        <f t="array" ref="AV1348">IF($AQ1348,MAX(IF(G3SelectionMask="x",IF(INDEX(RawDataRefData,$E1348,0)&gt;0,INDEX(RawDataRefData,$E1348,0)),"")),"")</f>
        <v/>
      </c>
      <c r="AW1348" s="100" t="str">
        <f t="shared" si="496"/>
        <v/>
      </c>
      <c r="AX1348" s="100" t="str">
        <f t="array" ref="AX1348">IF($AQ1348,STDEVA(IF(G3SelectionMask="x",IF(INDEX(RawDataRefData,$E1348,0)&gt;0,INDEX(RawDataRefData,$E1348,0)),"")),"")</f>
        <v/>
      </c>
      <c r="AY1348" s="101" t="b">
        <f t="shared" si="497"/>
        <v>0</v>
      </c>
      <c r="AZ1348" s="101" t="str">
        <f t="array" ref="AZ1348">IF($AY1348,MEDIAN(IF(G4SelectionMask="x",IF(INDEX(RawDataRefData,$E1348,0)&gt;0,INDEX(RawDataRefData,$E1348,0)),"")),"")</f>
        <v/>
      </c>
      <c r="BA1348" s="101" t="str">
        <f t="array" ref="BA1348">IF($AY1348,QUARTILE(IF(G4SelectionMask="x",IF(INDEX(RawDataRefData,$E1348,0)&gt;0,INDEX(RawDataRefData,$E1348,0)),""),1),"")</f>
        <v/>
      </c>
      <c r="BB1348" s="101" t="str">
        <f t="array" ref="BB1348">IF($AY1348,QUARTILE(IF(G4SelectionMask="x",IF(INDEX(RawDataRefData,$E1348,0)&gt;0,INDEX(RawDataRefData,$E1348,0)),""),3),"")</f>
        <v/>
      </c>
      <c r="BC1348" s="101" t="str">
        <f t="array" ref="BC1348">IF($AY1348,MIN(IF(G4SelectionMask="x",IF(INDEX(RawDataRefData,$E1348,0)&gt;0,INDEX(RawDataRefData,$E1348,0)),"")),"")</f>
        <v/>
      </c>
      <c r="BD1348" s="101" t="str">
        <f t="array" ref="BD1348">IF($AY1348,MAX(IF(G4SelectionMask="x",IF(INDEX(RawDataRefData,$E1348,0)&gt;0,INDEX(RawDataRefData,$E1348,0)),"")),"")</f>
        <v/>
      </c>
      <c r="BE1348" s="101" t="str">
        <f t="shared" si="498"/>
        <v/>
      </c>
      <c r="BF1348" s="101" t="str">
        <f t="array" ref="BF1348">IF($AY1348,STDEVA(IF(G4SelectionMask="x",IF(INDEX(RawDataRefData,$E1348,0)&gt;0,INDEX(RawDataRefData,$E1348,0)),"")),"")</f>
        <v/>
      </c>
      <c r="BG1348" s="100" t="b">
        <f t="shared" si="499"/>
        <v>0</v>
      </c>
      <c r="BH1348" s="100" t="str">
        <f t="array" ref="BH1348">IF($BG1348,MEDIAN(IF(G5SelectionMask="x",IF(INDEX(RawDataRefData,$E1348,0)&gt;0,INDEX(RawDataRefData,$E1348,0)),"")),"")</f>
        <v/>
      </c>
      <c r="BI1348" s="100" t="str">
        <f t="array" ref="BI1348">IF($BG1348,QUARTILE(IF(G5SelectionMask="x",IF(INDEX(RawDataRefData,$E1348,0)&gt;0,INDEX(RawDataRefData,$E1348,0)),""),1),"")</f>
        <v/>
      </c>
      <c r="BJ1348" s="100" t="str">
        <f t="array" ref="BJ1348">IF($BG1348,QUARTILE(IF(G5SelectionMask="x",IF(INDEX(RawDataRefData,$E1348,0)&gt;0,INDEX(RawDataRefData,$E1348,0)),""),3),"")</f>
        <v/>
      </c>
      <c r="BK1348" s="100" t="str">
        <f t="array" ref="BK1348">IF($BG1348,MIN(IF(G5SelectionMask="x",IF(INDEX(RawDataRefData,$E1348,0)&gt;0,INDEX(RawDataRefData,$E1348,0)),"")),"")</f>
        <v/>
      </c>
      <c r="BL1348" s="100" t="str">
        <f t="array" ref="BL1348">IF($BG1348,MAX(IF(G5SelectionMask="x",IF(INDEX(RawDataRefData,$E1348,0)&gt;0,INDEX(RawDataRefData,$E1348,0)),"")),"")</f>
        <v/>
      </c>
      <c r="BM1348" s="100" t="str">
        <f t="shared" si="500"/>
        <v/>
      </c>
      <c r="BN1348" s="103" t="str">
        <f t="array" ref="BN1348">IF($BG1348,STDEVA(IF(G5SelectionMask="x",IF(INDEX(RawDataRefData,$E1348,0)&gt;0,INDEX(RawDataRefData,$E1348,0)),"")),"")</f>
        <v/>
      </c>
      <c r="BO1348" s="104"/>
      <c r="BP1348" s="106">
        <v>2</v>
      </c>
      <c r="BQ1348" s="106">
        <v>1</v>
      </c>
      <c r="BR1348" s="106">
        <v>3</v>
      </c>
      <c r="BS1348" s="106">
        <v>1</v>
      </c>
      <c r="BT1348" s="106">
        <v>4</v>
      </c>
      <c r="BU1348" s="106">
        <v>3</v>
      </c>
      <c r="BV1348" s="106">
        <v>3</v>
      </c>
      <c r="BW1348" s="106">
        <v>4</v>
      </c>
      <c r="BX1348" s="106">
        <v>4</v>
      </c>
      <c r="BY1348" s="106">
        <v>2</v>
      </c>
      <c r="BZ1348" s="106">
        <v>2</v>
      </c>
      <c r="CA1348" s="106">
        <v>1</v>
      </c>
      <c r="CB1348" s="106">
        <v>1</v>
      </c>
      <c r="CC1348" s="106">
        <v>1</v>
      </c>
      <c r="CD1348" s="106">
        <v>3</v>
      </c>
    </row>
    <row r="1349" spans="1:82" hidden="1" x14ac:dyDescent="0.2">
      <c r="A1349" s="33" t="e">
        <f t="shared" si="477"/>
        <v>#NAME?</v>
      </c>
      <c r="B1349" s="218"/>
      <c r="C1349" s="215"/>
      <c r="D1349" s="227"/>
      <c r="E1349" s="72">
        <f t="shared" si="493"/>
        <v>1340</v>
      </c>
      <c r="F1349" s="9" t="s">
        <v>1609</v>
      </c>
      <c r="H1349" s="9" t="s">
        <v>1214</v>
      </c>
      <c r="I1349" s="9" t="s">
        <v>1547</v>
      </c>
      <c r="K1349" s="100">
        <f t="shared" si="478"/>
        <v>3</v>
      </c>
      <c r="L1349" s="100"/>
      <c r="M1349" s="100"/>
      <c r="N1349" s="100"/>
      <c r="O1349" s="100"/>
      <c r="P1349" s="101">
        <f t="shared" si="479"/>
        <v>3</v>
      </c>
      <c r="Q1349" s="102">
        <f t="shared" si="480"/>
        <v>1</v>
      </c>
      <c r="R1349" s="102">
        <f t="shared" si="481"/>
        <v>1</v>
      </c>
      <c r="S1349" s="102">
        <f t="shared" si="482"/>
        <v>4</v>
      </c>
      <c r="T1349" s="102">
        <f t="shared" si="483"/>
        <v>2</v>
      </c>
      <c r="U1349" s="102">
        <f t="shared" si="484"/>
        <v>1</v>
      </c>
      <c r="V1349" s="102">
        <f t="shared" si="485"/>
        <v>2</v>
      </c>
      <c r="W1349" s="102">
        <f t="shared" si="486"/>
        <v>4</v>
      </c>
      <c r="X1349" s="102">
        <f t="shared" si="487"/>
        <v>3</v>
      </c>
      <c r="Y1349" s="102">
        <f t="shared" si="488"/>
        <v>3</v>
      </c>
      <c r="Z1349" s="102">
        <f t="shared" si="489"/>
        <v>3</v>
      </c>
      <c r="AA1349" s="100" t="b">
        <f t="shared" si="490"/>
        <v>1</v>
      </c>
      <c r="AB1349" s="100">
        <f t="array" ref="AB1349">IF($AA1349,MEDIAN(IF(G1SelectionMask="x",IF(INDEX(RawDataRefData,$E1349,0)&gt;0,INDEX(RawDataRefData,$E1349,0)),"")),"")</f>
        <v>3</v>
      </c>
      <c r="AC1349" s="100">
        <f t="array" ref="AC1349">IF($AA1349,QUARTILE(IF(G1SelectionMask="x",IF(INDEX(RawDataRefData,$E1349,0)&gt;0,INDEX(RawDataRefData,$E1349,0)),""),1),"")</f>
        <v>1.5</v>
      </c>
      <c r="AD1349" s="100">
        <f t="array" ref="AD1349">IF($AA1349,QUARTILE(IF(G1SelectionMask="x",IF(INDEX(RawDataRefData,$E1349,0)&gt;0,INDEX(RawDataRefData,$E1349,0)),""),3),"")</f>
        <v>3</v>
      </c>
      <c r="AE1349" s="100">
        <f t="array" ref="AE1349">IF($AA1349,MIN(IF(G1SelectionMask="x",IF(INDEX(RawDataRefData,$E1349,0)&gt;0,INDEX(RawDataRefData,$E1349,0)),"")),"")</f>
        <v>1</v>
      </c>
      <c r="AF1349" s="100">
        <f t="array" ref="AF1349">IF($AA1349,MAX(IF(G1SelectionMask="x",IF(INDEX(RawDataRefData,$E1349,0)&gt;0,INDEX(RawDataRefData,$E1349,0)),"")),"")</f>
        <v>4</v>
      </c>
      <c r="AG1349" s="100">
        <f t="shared" si="491"/>
        <v>2.4545454545454546</v>
      </c>
      <c r="AH1349" s="100">
        <f t="array" ref="AH1349">IF($AA1349,STDEVA(IF(G1SelectionMask="x",IF(INDEX(RawDataRefData,$E1349,0)&gt;0,INDEX(RawDataRefData,$E1349,0)),"")),"")</f>
        <v>1.1281521496355327</v>
      </c>
      <c r="AI1349" s="101" t="b">
        <f t="shared" si="492"/>
        <v>1</v>
      </c>
      <c r="AJ1349" s="101">
        <f t="array" ref="AJ1349">IF($AI1349,MEDIAN(IF(G2SelectionMask="x",IF(INDEX(RawDataRefData,$E1349,0)&gt;0,INDEX(RawDataRefData,$E1349,0)),"")),"")</f>
        <v>3</v>
      </c>
      <c r="AK1349" s="101">
        <f t="array" ref="AK1349">IF($AI1349,QUARTILE(IF(G2SelectionMask="x",IF(INDEX(RawDataRefData,$E1349,0)&gt;0,INDEX(RawDataRefData,$E1349,0)),""),1),"")</f>
        <v>2</v>
      </c>
      <c r="AL1349" s="101">
        <f t="array" ref="AL1349">IF($AI1349,QUARTILE(IF(G2SelectionMask="x",IF(INDEX(RawDataRefData,$E1349,0)&gt;0,INDEX(RawDataRefData,$E1349,0)),""),3),"")</f>
        <v>3.5</v>
      </c>
      <c r="AM1349" s="101">
        <f t="array" ref="AM1349">IF($AI1349,MIN(IF(G2SelectionMask="x",IF(INDEX(RawDataRefData,$E1349,0)&gt;0,INDEX(RawDataRefData,$E1349,0)),"")),"")</f>
        <v>1</v>
      </c>
      <c r="AN1349" s="101">
        <f t="array" ref="AN1349">IF($AI1349,MAX(IF(G2SelectionMask="x",IF(INDEX(RawDataRefData,$E1349,0)&gt;0,INDEX(RawDataRefData,$E1349,0)),"")),"")</f>
        <v>4</v>
      </c>
      <c r="AO1349" s="101">
        <f t="shared" si="494"/>
        <v>2.6363636363636362</v>
      </c>
      <c r="AP1349" s="101">
        <f t="array" ref="AP1349">IF($AI1349,STDEVA(IF(G2SelectionMask="x",IF(INDEX(RawDataRefData,$E1349,0)&gt;0,INDEX(RawDataRefData,$E1349,0)),"")),"")</f>
        <v>1.1200649331826502</v>
      </c>
      <c r="AQ1349" s="100" t="b">
        <f t="shared" si="495"/>
        <v>0</v>
      </c>
      <c r="AR1349" s="100" t="str">
        <f t="array" ref="AR1349">IF($AQ1349,MEDIAN(IF(G3SelectionMask="x",IF(INDEX(RawDataRefData,$E1349,0)&gt;0,INDEX(RawDataRefData,$E1349,0)),"")),"")</f>
        <v/>
      </c>
      <c r="AS1349" s="100" t="str">
        <f t="array" ref="AS1349">IF($AQ1349,QUARTILE(IF(G3SelectionMask="x",IF(INDEX(RawDataRefData,$E1349,0)&gt;0,INDEX(RawDataRefData,$E1349,0)),""),1),"")</f>
        <v/>
      </c>
      <c r="AT1349" s="100" t="str">
        <f t="array" ref="AT1349">IF($AQ1349,QUARTILE(IF(G3SelectionMask="x",IF(INDEX(RawDataRefData,$E1349,0)&gt;0,INDEX(RawDataRefData,$E1349,0)),""),3),"")</f>
        <v/>
      </c>
      <c r="AU1349" s="100" t="str">
        <f t="array" ref="AU1349">IF($AQ1349,MIN(IF(G3SelectionMask="x",IF(INDEX(RawDataRefData,$E1349,0)&gt;0,INDEX(RawDataRefData,$E1349,0)),"")),"")</f>
        <v/>
      </c>
      <c r="AV1349" s="100" t="str">
        <f t="array" ref="AV1349">IF($AQ1349,MAX(IF(G3SelectionMask="x",IF(INDEX(RawDataRefData,$E1349,0)&gt;0,INDEX(RawDataRefData,$E1349,0)),"")),"")</f>
        <v/>
      </c>
      <c r="AW1349" s="100" t="str">
        <f t="shared" si="496"/>
        <v/>
      </c>
      <c r="AX1349" s="100" t="str">
        <f t="array" ref="AX1349">IF($AQ1349,STDEVA(IF(G3SelectionMask="x",IF(INDEX(RawDataRefData,$E1349,0)&gt;0,INDEX(RawDataRefData,$E1349,0)),"")),"")</f>
        <v/>
      </c>
      <c r="AY1349" s="101" t="b">
        <f t="shared" si="497"/>
        <v>0</v>
      </c>
      <c r="AZ1349" s="101" t="str">
        <f t="array" ref="AZ1349">IF($AY1349,MEDIAN(IF(G4SelectionMask="x",IF(INDEX(RawDataRefData,$E1349,0)&gt;0,INDEX(RawDataRefData,$E1349,0)),"")),"")</f>
        <v/>
      </c>
      <c r="BA1349" s="101" t="str">
        <f t="array" ref="BA1349">IF($AY1349,QUARTILE(IF(G4SelectionMask="x",IF(INDEX(RawDataRefData,$E1349,0)&gt;0,INDEX(RawDataRefData,$E1349,0)),""),1),"")</f>
        <v/>
      </c>
      <c r="BB1349" s="101" t="str">
        <f t="array" ref="BB1349">IF($AY1349,QUARTILE(IF(G4SelectionMask="x",IF(INDEX(RawDataRefData,$E1349,0)&gt;0,INDEX(RawDataRefData,$E1349,0)),""),3),"")</f>
        <v/>
      </c>
      <c r="BC1349" s="101" t="str">
        <f t="array" ref="BC1349">IF($AY1349,MIN(IF(G4SelectionMask="x",IF(INDEX(RawDataRefData,$E1349,0)&gt;0,INDEX(RawDataRefData,$E1349,0)),"")),"")</f>
        <v/>
      </c>
      <c r="BD1349" s="101" t="str">
        <f t="array" ref="BD1349">IF($AY1349,MAX(IF(G4SelectionMask="x",IF(INDEX(RawDataRefData,$E1349,0)&gt;0,INDEX(RawDataRefData,$E1349,0)),"")),"")</f>
        <v/>
      </c>
      <c r="BE1349" s="101" t="str">
        <f t="shared" si="498"/>
        <v/>
      </c>
      <c r="BF1349" s="101" t="str">
        <f t="array" ref="BF1349">IF($AY1349,STDEVA(IF(G4SelectionMask="x",IF(INDEX(RawDataRefData,$E1349,0)&gt;0,INDEX(RawDataRefData,$E1349,0)),"")),"")</f>
        <v/>
      </c>
      <c r="BG1349" s="100" t="b">
        <f t="shared" si="499"/>
        <v>0</v>
      </c>
      <c r="BH1349" s="100" t="str">
        <f t="array" ref="BH1349">IF($BG1349,MEDIAN(IF(G5SelectionMask="x",IF(INDEX(RawDataRefData,$E1349,0)&gt;0,INDEX(RawDataRefData,$E1349,0)),"")),"")</f>
        <v/>
      </c>
      <c r="BI1349" s="100" t="str">
        <f t="array" ref="BI1349">IF($BG1349,QUARTILE(IF(G5SelectionMask="x",IF(INDEX(RawDataRefData,$E1349,0)&gt;0,INDEX(RawDataRefData,$E1349,0)),""),1),"")</f>
        <v/>
      </c>
      <c r="BJ1349" s="100" t="str">
        <f t="array" ref="BJ1349">IF($BG1349,QUARTILE(IF(G5SelectionMask="x",IF(INDEX(RawDataRefData,$E1349,0)&gt;0,INDEX(RawDataRefData,$E1349,0)),""),3),"")</f>
        <v/>
      </c>
      <c r="BK1349" s="100" t="str">
        <f t="array" ref="BK1349">IF($BG1349,MIN(IF(G5SelectionMask="x",IF(INDEX(RawDataRefData,$E1349,0)&gt;0,INDEX(RawDataRefData,$E1349,0)),"")),"")</f>
        <v/>
      </c>
      <c r="BL1349" s="100" t="str">
        <f t="array" ref="BL1349">IF($BG1349,MAX(IF(G5SelectionMask="x",IF(INDEX(RawDataRefData,$E1349,0)&gt;0,INDEX(RawDataRefData,$E1349,0)),"")),"")</f>
        <v/>
      </c>
      <c r="BM1349" s="100" t="str">
        <f t="shared" si="500"/>
        <v/>
      </c>
      <c r="BN1349" s="103" t="str">
        <f t="array" ref="BN1349">IF($BG1349,STDEVA(IF(G5SelectionMask="x",IF(INDEX(RawDataRefData,$E1349,0)&gt;0,INDEX(RawDataRefData,$E1349,0)),"")),"")</f>
        <v/>
      </c>
      <c r="BO1349" s="104"/>
      <c r="BP1349" s="106">
        <v>3</v>
      </c>
      <c r="BQ1349" s="106">
        <v>3</v>
      </c>
      <c r="BR1349" s="106">
        <v>1</v>
      </c>
      <c r="BS1349" s="106">
        <v>1</v>
      </c>
      <c r="BT1349" s="106">
        <v>4</v>
      </c>
      <c r="BU1349" s="106">
        <v>2</v>
      </c>
      <c r="BV1349" s="106">
        <v>1</v>
      </c>
      <c r="BW1349" s="106">
        <v>2</v>
      </c>
      <c r="BX1349" s="106">
        <v>4</v>
      </c>
      <c r="BY1349" s="106">
        <v>3</v>
      </c>
      <c r="BZ1349" s="106">
        <v>3</v>
      </c>
      <c r="CA1349" s="106">
        <v>3</v>
      </c>
      <c r="CB1349" s="106">
        <v>1</v>
      </c>
      <c r="CC1349" s="106">
        <v>4</v>
      </c>
      <c r="CD1349" s="106">
        <v>2</v>
      </c>
    </row>
    <row r="1350" spans="1:82" hidden="1" x14ac:dyDescent="0.2">
      <c r="A1350" s="33" t="e">
        <f t="shared" si="477"/>
        <v>#NAME?</v>
      </c>
      <c r="B1350" s="218"/>
      <c r="C1350" s="215"/>
      <c r="D1350" s="227"/>
      <c r="E1350" s="72">
        <f t="shared" si="493"/>
        <v>1341</v>
      </c>
      <c r="F1350" s="9" t="s">
        <v>1610</v>
      </c>
      <c r="H1350" s="9" t="s">
        <v>1214</v>
      </c>
      <c r="I1350" s="9" t="s">
        <v>1547</v>
      </c>
      <c r="K1350" s="100">
        <f t="shared" si="478"/>
        <v>3</v>
      </c>
      <c r="L1350" s="100"/>
      <c r="M1350" s="100"/>
      <c r="N1350" s="100"/>
      <c r="O1350" s="100"/>
      <c r="P1350" s="101">
        <f t="shared" si="479"/>
        <v>2</v>
      </c>
      <c r="Q1350" s="102">
        <f t="shared" si="480"/>
        <v>4</v>
      </c>
      <c r="R1350" s="102">
        <f t="shared" si="481"/>
        <v>2</v>
      </c>
      <c r="S1350" s="102">
        <f t="shared" si="482"/>
        <v>4</v>
      </c>
      <c r="T1350" s="102">
        <f t="shared" si="483"/>
        <v>3</v>
      </c>
      <c r="U1350" s="102">
        <f t="shared" si="484"/>
        <v>2</v>
      </c>
      <c r="V1350" s="102">
        <f t="shared" si="485"/>
        <v>1</v>
      </c>
      <c r="W1350" s="102">
        <f t="shared" si="486"/>
        <v>2</v>
      </c>
      <c r="X1350" s="102">
        <f t="shared" si="487"/>
        <v>4</v>
      </c>
      <c r="Y1350" s="102">
        <f t="shared" si="488"/>
        <v>1</v>
      </c>
      <c r="Z1350" s="102">
        <f t="shared" si="489"/>
        <v>4</v>
      </c>
      <c r="AA1350" s="100" t="b">
        <f t="shared" si="490"/>
        <v>1</v>
      </c>
      <c r="AB1350" s="100">
        <f t="array" ref="AB1350">IF($AA1350,MEDIAN(IF(G1SelectionMask="x",IF(INDEX(RawDataRefData,$E1350,0)&gt;0,INDEX(RawDataRefData,$E1350,0)),"")),"")</f>
        <v>2</v>
      </c>
      <c r="AC1350" s="100">
        <f t="array" ref="AC1350">IF($AA1350,QUARTILE(IF(G1SelectionMask="x",IF(INDEX(RawDataRefData,$E1350,0)&gt;0,INDEX(RawDataRefData,$E1350,0)),""),1),"")</f>
        <v>2</v>
      </c>
      <c r="AD1350" s="100">
        <f t="array" ref="AD1350">IF($AA1350,QUARTILE(IF(G1SelectionMask="x",IF(INDEX(RawDataRefData,$E1350,0)&gt;0,INDEX(RawDataRefData,$E1350,0)),""),3),"")</f>
        <v>4</v>
      </c>
      <c r="AE1350" s="100">
        <f t="array" ref="AE1350">IF($AA1350,MIN(IF(G1SelectionMask="x",IF(INDEX(RawDataRefData,$E1350,0)&gt;0,INDEX(RawDataRefData,$E1350,0)),"")),"")</f>
        <v>1</v>
      </c>
      <c r="AF1350" s="100">
        <f t="array" ref="AF1350">IF($AA1350,MAX(IF(G1SelectionMask="x",IF(INDEX(RawDataRefData,$E1350,0)&gt;0,INDEX(RawDataRefData,$E1350,0)),"")),"")</f>
        <v>4</v>
      </c>
      <c r="AG1350" s="100">
        <f t="shared" si="491"/>
        <v>2.6363636363636362</v>
      </c>
      <c r="AH1350" s="100">
        <f t="array" ref="AH1350">IF($AA1350,STDEVA(IF(G1SelectionMask="x",IF(INDEX(RawDataRefData,$E1350,0)&gt;0,INDEX(RawDataRefData,$E1350,0)),"")),"")</f>
        <v>1.2060453783110545</v>
      </c>
      <c r="AI1350" s="101" t="b">
        <f t="shared" si="492"/>
        <v>1</v>
      </c>
      <c r="AJ1350" s="101">
        <f t="array" ref="AJ1350">IF($AI1350,MEDIAN(IF(G2SelectionMask="x",IF(INDEX(RawDataRefData,$E1350,0)&gt;0,INDEX(RawDataRefData,$E1350,0)),"")),"")</f>
        <v>2</v>
      </c>
      <c r="AK1350" s="101">
        <f t="array" ref="AK1350">IF($AI1350,QUARTILE(IF(G2SelectionMask="x",IF(INDEX(RawDataRefData,$E1350,0)&gt;0,INDEX(RawDataRefData,$E1350,0)),""),1),"")</f>
        <v>2</v>
      </c>
      <c r="AL1350" s="101">
        <f t="array" ref="AL1350">IF($AI1350,QUARTILE(IF(G2SelectionMask="x",IF(INDEX(RawDataRefData,$E1350,0)&gt;0,INDEX(RawDataRefData,$E1350,0)),""),3),"")</f>
        <v>3.5</v>
      </c>
      <c r="AM1350" s="101">
        <f t="array" ref="AM1350">IF($AI1350,MIN(IF(G2SelectionMask="x",IF(INDEX(RawDataRefData,$E1350,0)&gt;0,INDEX(RawDataRefData,$E1350,0)),"")),"")</f>
        <v>1</v>
      </c>
      <c r="AN1350" s="101">
        <f t="array" ref="AN1350">IF($AI1350,MAX(IF(G2SelectionMask="x",IF(INDEX(RawDataRefData,$E1350,0)&gt;0,INDEX(RawDataRefData,$E1350,0)),"")),"")</f>
        <v>4</v>
      </c>
      <c r="AO1350" s="101">
        <f t="shared" si="494"/>
        <v>2.4545454545454546</v>
      </c>
      <c r="AP1350" s="101">
        <f t="array" ref="AP1350">IF($AI1350,STDEVA(IF(G2SelectionMask="x",IF(INDEX(RawDataRefData,$E1350,0)&gt;0,INDEX(RawDataRefData,$E1350,0)),"")),"")</f>
        <v>1.1281521496355327</v>
      </c>
      <c r="AQ1350" s="100" t="b">
        <f t="shared" si="495"/>
        <v>0</v>
      </c>
      <c r="AR1350" s="100" t="str">
        <f t="array" ref="AR1350">IF($AQ1350,MEDIAN(IF(G3SelectionMask="x",IF(INDEX(RawDataRefData,$E1350,0)&gt;0,INDEX(RawDataRefData,$E1350,0)),"")),"")</f>
        <v/>
      </c>
      <c r="AS1350" s="100" t="str">
        <f t="array" ref="AS1350">IF($AQ1350,QUARTILE(IF(G3SelectionMask="x",IF(INDEX(RawDataRefData,$E1350,0)&gt;0,INDEX(RawDataRefData,$E1350,0)),""),1),"")</f>
        <v/>
      </c>
      <c r="AT1350" s="100" t="str">
        <f t="array" ref="AT1350">IF($AQ1350,QUARTILE(IF(G3SelectionMask="x",IF(INDEX(RawDataRefData,$E1350,0)&gt;0,INDEX(RawDataRefData,$E1350,0)),""),3),"")</f>
        <v/>
      </c>
      <c r="AU1350" s="100" t="str">
        <f t="array" ref="AU1350">IF($AQ1350,MIN(IF(G3SelectionMask="x",IF(INDEX(RawDataRefData,$E1350,0)&gt;0,INDEX(RawDataRefData,$E1350,0)),"")),"")</f>
        <v/>
      </c>
      <c r="AV1350" s="100" t="str">
        <f t="array" ref="AV1350">IF($AQ1350,MAX(IF(G3SelectionMask="x",IF(INDEX(RawDataRefData,$E1350,0)&gt;0,INDEX(RawDataRefData,$E1350,0)),"")),"")</f>
        <v/>
      </c>
      <c r="AW1350" s="100" t="str">
        <f t="shared" si="496"/>
        <v/>
      </c>
      <c r="AX1350" s="100" t="str">
        <f t="array" ref="AX1350">IF($AQ1350,STDEVA(IF(G3SelectionMask="x",IF(INDEX(RawDataRefData,$E1350,0)&gt;0,INDEX(RawDataRefData,$E1350,0)),"")),"")</f>
        <v/>
      </c>
      <c r="AY1350" s="101" t="b">
        <f t="shared" si="497"/>
        <v>0</v>
      </c>
      <c r="AZ1350" s="101" t="str">
        <f t="array" ref="AZ1350">IF($AY1350,MEDIAN(IF(G4SelectionMask="x",IF(INDEX(RawDataRefData,$E1350,0)&gt;0,INDEX(RawDataRefData,$E1350,0)),"")),"")</f>
        <v/>
      </c>
      <c r="BA1350" s="101" t="str">
        <f t="array" ref="BA1350">IF($AY1350,QUARTILE(IF(G4SelectionMask="x",IF(INDEX(RawDataRefData,$E1350,0)&gt;0,INDEX(RawDataRefData,$E1350,0)),""),1),"")</f>
        <v/>
      </c>
      <c r="BB1350" s="101" t="str">
        <f t="array" ref="BB1350">IF($AY1350,QUARTILE(IF(G4SelectionMask="x",IF(INDEX(RawDataRefData,$E1350,0)&gt;0,INDEX(RawDataRefData,$E1350,0)),""),3),"")</f>
        <v/>
      </c>
      <c r="BC1350" s="101" t="str">
        <f t="array" ref="BC1350">IF($AY1350,MIN(IF(G4SelectionMask="x",IF(INDEX(RawDataRefData,$E1350,0)&gt;0,INDEX(RawDataRefData,$E1350,0)),"")),"")</f>
        <v/>
      </c>
      <c r="BD1350" s="101" t="str">
        <f t="array" ref="BD1350">IF($AY1350,MAX(IF(G4SelectionMask="x",IF(INDEX(RawDataRefData,$E1350,0)&gt;0,INDEX(RawDataRefData,$E1350,0)),"")),"")</f>
        <v/>
      </c>
      <c r="BE1350" s="101" t="str">
        <f t="shared" si="498"/>
        <v/>
      </c>
      <c r="BF1350" s="101" t="str">
        <f t="array" ref="BF1350">IF($AY1350,STDEVA(IF(G4SelectionMask="x",IF(INDEX(RawDataRefData,$E1350,0)&gt;0,INDEX(RawDataRefData,$E1350,0)),"")),"")</f>
        <v/>
      </c>
      <c r="BG1350" s="100" t="b">
        <f t="shared" si="499"/>
        <v>0</v>
      </c>
      <c r="BH1350" s="100" t="str">
        <f t="array" ref="BH1350">IF($BG1350,MEDIAN(IF(G5SelectionMask="x",IF(INDEX(RawDataRefData,$E1350,0)&gt;0,INDEX(RawDataRefData,$E1350,0)),"")),"")</f>
        <v/>
      </c>
      <c r="BI1350" s="100" t="str">
        <f t="array" ref="BI1350">IF($BG1350,QUARTILE(IF(G5SelectionMask="x",IF(INDEX(RawDataRefData,$E1350,0)&gt;0,INDEX(RawDataRefData,$E1350,0)),""),1),"")</f>
        <v/>
      </c>
      <c r="BJ1350" s="100" t="str">
        <f t="array" ref="BJ1350">IF($BG1350,QUARTILE(IF(G5SelectionMask="x",IF(INDEX(RawDataRefData,$E1350,0)&gt;0,INDEX(RawDataRefData,$E1350,0)),""),3),"")</f>
        <v/>
      </c>
      <c r="BK1350" s="100" t="str">
        <f t="array" ref="BK1350">IF($BG1350,MIN(IF(G5SelectionMask="x",IF(INDEX(RawDataRefData,$E1350,0)&gt;0,INDEX(RawDataRefData,$E1350,0)),"")),"")</f>
        <v/>
      </c>
      <c r="BL1350" s="100" t="str">
        <f t="array" ref="BL1350">IF($BG1350,MAX(IF(G5SelectionMask="x",IF(INDEX(RawDataRefData,$E1350,0)&gt;0,INDEX(RawDataRefData,$E1350,0)),"")),"")</f>
        <v/>
      </c>
      <c r="BM1350" s="100" t="str">
        <f t="shared" si="500"/>
        <v/>
      </c>
      <c r="BN1350" s="103" t="str">
        <f t="array" ref="BN1350">IF($BG1350,STDEVA(IF(G5SelectionMask="x",IF(INDEX(RawDataRefData,$E1350,0)&gt;0,INDEX(RawDataRefData,$E1350,0)),"")),"")</f>
        <v/>
      </c>
      <c r="BO1350" s="104"/>
      <c r="BP1350" s="106">
        <v>3</v>
      </c>
      <c r="BQ1350" s="106">
        <v>2</v>
      </c>
      <c r="BR1350" s="106">
        <v>4</v>
      </c>
      <c r="BS1350" s="106">
        <v>2</v>
      </c>
      <c r="BT1350" s="106">
        <v>4</v>
      </c>
      <c r="BU1350" s="106">
        <v>3</v>
      </c>
      <c r="BV1350" s="106">
        <v>2</v>
      </c>
      <c r="BW1350" s="106">
        <v>1</v>
      </c>
      <c r="BX1350" s="106">
        <v>2</v>
      </c>
      <c r="BY1350" s="106">
        <v>4</v>
      </c>
      <c r="BZ1350" s="106">
        <v>1</v>
      </c>
      <c r="CA1350" s="106">
        <v>4</v>
      </c>
      <c r="CB1350" s="106">
        <v>2</v>
      </c>
      <c r="CC1350" s="106">
        <v>2</v>
      </c>
      <c r="CD1350" s="106">
        <v>2</v>
      </c>
    </row>
    <row r="1351" spans="1:82" hidden="1" x14ac:dyDescent="0.2">
      <c r="A1351" s="33" t="e">
        <f t="shared" si="477"/>
        <v>#NAME?</v>
      </c>
      <c r="B1351" s="218"/>
      <c r="C1351" s="215"/>
      <c r="D1351" s="227"/>
      <c r="E1351" s="72">
        <f t="shared" si="493"/>
        <v>1342</v>
      </c>
      <c r="F1351" s="9" t="s">
        <v>1611</v>
      </c>
      <c r="H1351" s="9" t="s">
        <v>1214</v>
      </c>
      <c r="I1351" s="9" t="s">
        <v>1547</v>
      </c>
      <c r="K1351" s="100">
        <f t="shared" si="478"/>
        <v>1</v>
      </c>
      <c r="L1351" s="100"/>
      <c r="M1351" s="100"/>
      <c r="N1351" s="100"/>
      <c r="O1351" s="100"/>
      <c r="P1351" s="101">
        <f t="shared" si="479"/>
        <v>3</v>
      </c>
      <c r="Q1351" s="102">
        <f t="shared" si="480"/>
        <v>2</v>
      </c>
      <c r="R1351" s="102">
        <f t="shared" si="481"/>
        <v>1</v>
      </c>
      <c r="S1351" s="102">
        <f t="shared" si="482"/>
        <v>4</v>
      </c>
      <c r="T1351" s="102">
        <f t="shared" si="483"/>
        <v>1</v>
      </c>
      <c r="U1351" s="102">
        <f t="shared" si="484"/>
        <v>2</v>
      </c>
      <c r="V1351" s="102">
        <f t="shared" si="485"/>
        <v>1</v>
      </c>
      <c r="W1351" s="102">
        <f t="shared" si="486"/>
        <v>2</v>
      </c>
      <c r="X1351" s="102">
        <f t="shared" si="487"/>
        <v>2</v>
      </c>
      <c r="Y1351" s="102">
        <f t="shared" si="488"/>
        <v>2</v>
      </c>
      <c r="Z1351" s="102">
        <f t="shared" si="489"/>
        <v>1</v>
      </c>
      <c r="AA1351" s="100" t="b">
        <f t="shared" si="490"/>
        <v>1</v>
      </c>
      <c r="AB1351" s="100">
        <f t="array" ref="AB1351">IF($AA1351,MEDIAN(IF(G1SelectionMask="x",IF(INDEX(RawDataRefData,$E1351,0)&gt;0,INDEX(RawDataRefData,$E1351,0)),"")),"")</f>
        <v>2</v>
      </c>
      <c r="AC1351" s="100">
        <f t="array" ref="AC1351">IF($AA1351,QUARTILE(IF(G1SelectionMask="x",IF(INDEX(RawDataRefData,$E1351,0)&gt;0,INDEX(RawDataRefData,$E1351,0)),""),1),"")</f>
        <v>1</v>
      </c>
      <c r="AD1351" s="100">
        <f t="array" ref="AD1351">IF($AA1351,QUARTILE(IF(G1SelectionMask="x",IF(INDEX(RawDataRefData,$E1351,0)&gt;0,INDEX(RawDataRefData,$E1351,0)),""),3),"")</f>
        <v>2</v>
      </c>
      <c r="AE1351" s="100">
        <f t="array" ref="AE1351">IF($AA1351,MIN(IF(G1SelectionMask="x",IF(INDEX(RawDataRefData,$E1351,0)&gt;0,INDEX(RawDataRefData,$E1351,0)),"")),"")</f>
        <v>1</v>
      </c>
      <c r="AF1351" s="100">
        <f t="array" ref="AF1351">IF($AA1351,MAX(IF(G1SelectionMask="x",IF(INDEX(RawDataRefData,$E1351,0)&gt;0,INDEX(RawDataRefData,$E1351,0)),"")),"")</f>
        <v>4</v>
      </c>
      <c r="AG1351" s="100">
        <f t="shared" si="491"/>
        <v>1.9090909090909092</v>
      </c>
      <c r="AH1351" s="100">
        <f t="array" ref="AH1351">IF($AA1351,STDEVA(IF(G1SelectionMask="x",IF(INDEX(RawDataRefData,$E1351,0)&gt;0,INDEX(RawDataRefData,$E1351,0)),"")),"")</f>
        <v>0.94387980744853883</v>
      </c>
      <c r="AI1351" s="101" t="b">
        <f t="shared" si="492"/>
        <v>1</v>
      </c>
      <c r="AJ1351" s="101">
        <f t="array" ref="AJ1351">IF($AI1351,MEDIAN(IF(G2SelectionMask="x",IF(INDEX(RawDataRefData,$E1351,0)&gt;0,INDEX(RawDataRefData,$E1351,0)),"")),"")</f>
        <v>2</v>
      </c>
      <c r="AK1351" s="101">
        <f t="array" ref="AK1351">IF($AI1351,QUARTILE(IF(G2SelectionMask="x",IF(INDEX(RawDataRefData,$E1351,0)&gt;0,INDEX(RawDataRefData,$E1351,0)),""),1),"")</f>
        <v>1</v>
      </c>
      <c r="AL1351" s="101">
        <f t="array" ref="AL1351">IF($AI1351,QUARTILE(IF(G2SelectionMask="x",IF(INDEX(RawDataRefData,$E1351,0)&gt;0,INDEX(RawDataRefData,$E1351,0)),""),3),"")</f>
        <v>3.5</v>
      </c>
      <c r="AM1351" s="101">
        <f t="array" ref="AM1351">IF($AI1351,MIN(IF(G2SelectionMask="x",IF(INDEX(RawDataRefData,$E1351,0)&gt;0,INDEX(RawDataRefData,$E1351,0)),"")),"")</f>
        <v>1</v>
      </c>
      <c r="AN1351" s="101">
        <f t="array" ref="AN1351">IF($AI1351,MAX(IF(G2SelectionMask="x",IF(INDEX(RawDataRefData,$E1351,0)&gt;0,INDEX(RawDataRefData,$E1351,0)),"")),"")</f>
        <v>4</v>
      </c>
      <c r="AO1351" s="101">
        <f t="shared" si="494"/>
        <v>2.2727272727272729</v>
      </c>
      <c r="AP1351" s="101">
        <f t="array" ref="AP1351">IF($AI1351,STDEVA(IF(G2SelectionMask="x",IF(INDEX(RawDataRefData,$E1351,0)&gt;0,INDEX(RawDataRefData,$E1351,0)),"")),"")</f>
        <v>1.2720777563426766</v>
      </c>
      <c r="AQ1351" s="100" t="b">
        <f t="shared" si="495"/>
        <v>0</v>
      </c>
      <c r="AR1351" s="100" t="str">
        <f t="array" ref="AR1351">IF($AQ1351,MEDIAN(IF(G3SelectionMask="x",IF(INDEX(RawDataRefData,$E1351,0)&gt;0,INDEX(RawDataRefData,$E1351,0)),"")),"")</f>
        <v/>
      </c>
      <c r="AS1351" s="100" t="str">
        <f t="array" ref="AS1351">IF($AQ1351,QUARTILE(IF(G3SelectionMask="x",IF(INDEX(RawDataRefData,$E1351,0)&gt;0,INDEX(RawDataRefData,$E1351,0)),""),1),"")</f>
        <v/>
      </c>
      <c r="AT1351" s="100" t="str">
        <f t="array" ref="AT1351">IF($AQ1351,QUARTILE(IF(G3SelectionMask="x",IF(INDEX(RawDataRefData,$E1351,0)&gt;0,INDEX(RawDataRefData,$E1351,0)),""),3),"")</f>
        <v/>
      </c>
      <c r="AU1351" s="100" t="str">
        <f t="array" ref="AU1351">IF($AQ1351,MIN(IF(G3SelectionMask="x",IF(INDEX(RawDataRefData,$E1351,0)&gt;0,INDEX(RawDataRefData,$E1351,0)),"")),"")</f>
        <v/>
      </c>
      <c r="AV1351" s="100" t="str">
        <f t="array" ref="AV1351">IF($AQ1351,MAX(IF(G3SelectionMask="x",IF(INDEX(RawDataRefData,$E1351,0)&gt;0,INDEX(RawDataRefData,$E1351,0)),"")),"")</f>
        <v/>
      </c>
      <c r="AW1351" s="100" t="str">
        <f t="shared" si="496"/>
        <v/>
      </c>
      <c r="AX1351" s="100" t="str">
        <f t="array" ref="AX1351">IF($AQ1351,STDEVA(IF(G3SelectionMask="x",IF(INDEX(RawDataRefData,$E1351,0)&gt;0,INDEX(RawDataRefData,$E1351,0)),"")),"")</f>
        <v/>
      </c>
      <c r="AY1351" s="101" t="b">
        <f t="shared" si="497"/>
        <v>0</v>
      </c>
      <c r="AZ1351" s="101" t="str">
        <f t="array" ref="AZ1351">IF($AY1351,MEDIAN(IF(G4SelectionMask="x",IF(INDEX(RawDataRefData,$E1351,0)&gt;0,INDEX(RawDataRefData,$E1351,0)),"")),"")</f>
        <v/>
      </c>
      <c r="BA1351" s="101" t="str">
        <f t="array" ref="BA1351">IF($AY1351,QUARTILE(IF(G4SelectionMask="x",IF(INDEX(RawDataRefData,$E1351,0)&gt;0,INDEX(RawDataRefData,$E1351,0)),""),1),"")</f>
        <v/>
      </c>
      <c r="BB1351" s="101" t="str">
        <f t="array" ref="BB1351">IF($AY1351,QUARTILE(IF(G4SelectionMask="x",IF(INDEX(RawDataRefData,$E1351,0)&gt;0,INDEX(RawDataRefData,$E1351,0)),""),3),"")</f>
        <v/>
      </c>
      <c r="BC1351" s="101" t="str">
        <f t="array" ref="BC1351">IF($AY1351,MIN(IF(G4SelectionMask="x",IF(INDEX(RawDataRefData,$E1351,0)&gt;0,INDEX(RawDataRefData,$E1351,0)),"")),"")</f>
        <v/>
      </c>
      <c r="BD1351" s="101" t="str">
        <f t="array" ref="BD1351">IF($AY1351,MAX(IF(G4SelectionMask="x",IF(INDEX(RawDataRefData,$E1351,0)&gt;0,INDEX(RawDataRefData,$E1351,0)),"")),"")</f>
        <v/>
      </c>
      <c r="BE1351" s="101" t="str">
        <f t="shared" si="498"/>
        <v/>
      </c>
      <c r="BF1351" s="101" t="str">
        <f t="array" ref="BF1351">IF($AY1351,STDEVA(IF(G4SelectionMask="x",IF(INDEX(RawDataRefData,$E1351,0)&gt;0,INDEX(RawDataRefData,$E1351,0)),"")),"")</f>
        <v/>
      </c>
      <c r="BG1351" s="100" t="b">
        <f t="shared" si="499"/>
        <v>0</v>
      </c>
      <c r="BH1351" s="100" t="str">
        <f t="array" ref="BH1351">IF($BG1351,MEDIAN(IF(G5SelectionMask="x",IF(INDEX(RawDataRefData,$E1351,0)&gt;0,INDEX(RawDataRefData,$E1351,0)),"")),"")</f>
        <v/>
      </c>
      <c r="BI1351" s="100" t="str">
        <f t="array" ref="BI1351">IF($BG1351,QUARTILE(IF(G5SelectionMask="x",IF(INDEX(RawDataRefData,$E1351,0)&gt;0,INDEX(RawDataRefData,$E1351,0)),""),1),"")</f>
        <v/>
      </c>
      <c r="BJ1351" s="100" t="str">
        <f t="array" ref="BJ1351">IF($BG1351,QUARTILE(IF(G5SelectionMask="x",IF(INDEX(RawDataRefData,$E1351,0)&gt;0,INDEX(RawDataRefData,$E1351,0)),""),3),"")</f>
        <v/>
      </c>
      <c r="BK1351" s="100" t="str">
        <f t="array" ref="BK1351">IF($BG1351,MIN(IF(G5SelectionMask="x",IF(INDEX(RawDataRefData,$E1351,0)&gt;0,INDEX(RawDataRefData,$E1351,0)),"")),"")</f>
        <v/>
      </c>
      <c r="BL1351" s="100" t="str">
        <f t="array" ref="BL1351">IF($BG1351,MAX(IF(G5SelectionMask="x",IF(INDEX(RawDataRefData,$E1351,0)&gt;0,INDEX(RawDataRefData,$E1351,0)),"")),"")</f>
        <v/>
      </c>
      <c r="BM1351" s="100" t="str">
        <f t="shared" si="500"/>
        <v/>
      </c>
      <c r="BN1351" s="103" t="str">
        <f t="array" ref="BN1351">IF($BG1351,STDEVA(IF(G5SelectionMask="x",IF(INDEX(RawDataRefData,$E1351,0)&gt;0,INDEX(RawDataRefData,$E1351,0)),"")),"")</f>
        <v/>
      </c>
      <c r="BO1351" s="104"/>
      <c r="BP1351" s="106">
        <v>1</v>
      </c>
      <c r="BQ1351" s="106">
        <v>3</v>
      </c>
      <c r="BR1351" s="106">
        <v>2</v>
      </c>
      <c r="BS1351" s="106">
        <v>1</v>
      </c>
      <c r="BT1351" s="106">
        <v>4</v>
      </c>
      <c r="BU1351" s="106">
        <v>1</v>
      </c>
      <c r="BV1351" s="106">
        <v>2</v>
      </c>
      <c r="BW1351" s="106">
        <v>1</v>
      </c>
      <c r="BX1351" s="106">
        <v>2</v>
      </c>
      <c r="BY1351" s="106">
        <v>2</v>
      </c>
      <c r="BZ1351" s="106">
        <v>2</v>
      </c>
      <c r="CA1351" s="106">
        <v>1</v>
      </c>
      <c r="CB1351" s="106">
        <v>4</v>
      </c>
      <c r="CC1351" s="106">
        <v>1</v>
      </c>
      <c r="CD1351" s="106">
        <v>4</v>
      </c>
    </row>
    <row r="1352" spans="1:82" hidden="1" x14ac:dyDescent="0.2">
      <c r="A1352" s="33" t="e">
        <f t="shared" si="477"/>
        <v>#NAME?</v>
      </c>
      <c r="B1352" s="218"/>
      <c r="C1352" s="215"/>
      <c r="D1352" s="227"/>
      <c r="E1352" s="72">
        <f t="shared" si="493"/>
        <v>1343</v>
      </c>
      <c r="F1352" s="9" t="s">
        <v>1612</v>
      </c>
      <c r="H1352" s="9" t="s">
        <v>1214</v>
      </c>
      <c r="I1352" s="9" t="s">
        <v>1547</v>
      </c>
      <c r="K1352" s="100">
        <f t="shared" si="478"/>
        <v>1</v>
      </c>
      <c r="L1352" s="100"/>
      <c r="M1352" s="100"/>
      <c r="N1352" s="100"/>
      <c r="O1352" s="100"/>
      <c r="P1352" s="101">
        <f t="shared" si="479"/>
        <v>1</v>
      </c>
      <c r="Q1352" s="102">
        <f t="shared" si="480"/>
        <v>2</v>
      </c>
      <c r="R1352" s="102">
        <f t="shared" si="481"/>
        <v>4</v>
      </c>
      <c r="S1352" s="102">
        <f t="shared" si="482"/>
        <v>1</v>
      </c>
      <c r="T1352" s="102">
        <f t="shared" si="483"/>
        <v>4</v>
      </c>
      <c r="U1352" s="102">
        <f t="shared" si="484"/>
        <v>4</v>
      </c>
      <c r="V1352" s="102">
        <f t="shared" si="485"/>
        <v>3</v>
      </c>
      <c r="W1352" s="102">
        <f t="shared" si="486"/>
        <v>4</v>
      </c>
      <c r="X1352" s="102">
        <f t="shared" si="487"/>
        <v>4</v>
      </c>
      <c r="Y1352" s="102">
        <f t="shared" si="488"/>
        <v>3</v>
      </c>
      <c r="Z1352" s="102">
        <f t="shared" si="489"/>
        <v>2</v>
      </c>
      <c r="AA1352" s="100" t="b">
        <f t="shared" si="490"/>
        <v>1</v>
      </c>
      <c r="AB1352" s="100">
        <f t="array" ref="AB1352">IF($AA1352,MEDIAN(IF(G1SelectionMask="x",IF(INDEX(RawDataRefData,$E1352,0)&gt;0,INDEX(RawDataRefData,$E1352,0)),"")),"")</f>
        <v>3</v>
      </c>
      <c r="AC1352" s="100">
        <f t="array" ref="AC1352">IF($AA1352,QUARTILE(IF(G1SelectionMask="x",IF(INDEX(RawDataRefData,$E1352,0)&gt;0,INDEX(RawDataRefData,$E1352,0)),""),1),"")</f>
        <v>2</v>
      </c>
      <c r="AD1352" s="100">
        <f t="array" ref="AD1352">IF($AA1352,QUARTILE(IF(G1SelectionMask="x",IF(INDEX(RawDataRefData,$E1352,0)&gt;0,INDEX(RawDataRefData,$E1352,0)),""),3),"")</f>
        <v>4</v>
      </c>
      <c r="AE1352" s="100">
        <f t="array" ref="AE1352">IF($AA1352,MIN(IF(G1SelectionMask="x",IF(INDEX(RawDataRefData,$E1352,0)&gt;0,INDEX(RawDataRefData,$E1352,0)),"")),"")</f>
        <v>1</v>
      </c>
      <c r="AF1352" s="100">
        <f t="array" ref="AF1352">IF($AA1352,MAX(IF(G1SelectionMask="x",IF(INDEX(RawDataRefData,$E1352,0)&gt;0,INDEX(RawDataRefData,$E1352,0)),"")),"")</f>
        <v>4</v>
      </c>
      <c r="AG1352" s="100">
        <f t="shared" si="491"/>
        <v>2.9090909090909092</v>
      </c>
      <c r="AH1352" s="100">
        <f t="array" ref="AH1352">IF($AA1352,STDEVA(IF(G1SelectionMask="x",IF(INDEX(RawDataRefData,$E1352,0)&gt;0,INDEX(RawDataRefData,$E1352,0)),"")),"")</f>
        <v>1.2210278829367864</v>
      </c>
      <c r="AI1352" s="101" t="b">
        <f t="shared" si="492"/>
        <v>1</v>
      </c>
      <c r="AJ1352" s="101">
        <f t="array" ref="AJ1352">IF($AI1352,MEDIAN(IF(G2SelectionMask="x",IF(INDEX(RawDataRefData,$E1352,0)&gt;0,INDEX(RawDataRefData,$E1352,0)),"")),"")</f>
        <v>3</v>
      </c>
      <c r="AK1352" s="101">
        <f t="array" ref="AK1352">IF($AI1352,QUARTILE(IF(G2SelectionMask="x",IF(INDEX(RawDataRefData,$E1352,0)&gt;0,INDEX(RawDataRefData,$E1352,0)),""),1),"")</f>
        <v>1.5</v>
      </c>
      <c r="AL1352" s="101">
        <f t="array" ref="AL1352">IF($AI1352,QUARTILE(IF(G2SelectionMask="x",IF(INDEX(RawDataRefData,$E1352,0)&gt;0,INDEX(RawDataRefData,$E1352,0)),""),3),"")</f>
        <v>3.5</v>
      </c>
      <c r="AM1352" s="101">
        <f t="array" ref="AM1352">IF($AI1352,MIN(IF(G2SelectionMask="x",IF(INDEX(RawDataRefData,$E1352,0)&gt;0,INDEX(RawDataRefData,$E1352,0)),"")),"")</f>
        <v>1</v>
      </c>
      <c r="AN1352" s="101">
        <f t="array" ref="AN1352">IF($AI1352,MAX(IF(G2SelectionMask="x",IF(INDEX(RawDataRefData,$E1352,0)&gt;0,INDEX(RawDataRefData,$E1352,0)),"")),"")</f>
        <v>4</v>
      </c>
      <c r="AO1352" s="101">
        <f t="shared" si="494"/>
        <v>2.5454545454545454</v>
      </c>
      <c r="AP1352" s="101">
        <f t="array" ref="AP1352">IF($AI1352,STDEVA(IF(G2SelectionMask="x",IF(INDEX(RawDataRefData,$E1352,0)&gt;0,INDEX(RawDataRefData,$E1352,0)),"")),"")</f>
        <v>1.213559752433836</v>
      </c>
      <c r="AQ1352" s="100" t="b">
        <f t="shared" si="495"/>
        <v>0</v>
      </c>
      <c r="AR1352" s="100" t="str">
        <f t="array" ref="AR1352">IF($AQ1352,MEDIAN(IF(G3SelectionMask="x",IF(INDEX(RawDataRefData,$E1352,0)&gt;0,INDEX(RawDataRefData,$E1352,0)),"")),"")</f>
        <v/>
      </c>
      <c r="AS1352" s="100" t="str">
        <f t="array" ref="AS1352">IF($AQ1352,QUARTILE(IF(G3SelectionMask="x",IF(INDEX(RawDataRefData,$E1352,0)&gt;0,INDEX(RawDataRefData,$E1352,0)),""),1),"")</f>
        <v/>
      </c>
      <c r="AT1352" s="100" t="str">
        <f t="array" ref="AT1352">IF($AQ1352,QUARTILE(IF(G3SelectionMask="x",IF(INDEX(RawDataRefData,$E1352,0)&gt;0,INDEX(RawDataRefData,$E1352,0)),""),3),"")</f>
        <v/>
      </c>
      <c r="AU1352" s="100" t="str">
        <f t="array" ref="AU1352">IF($AQ1352,MIN(IF(G3SelectionMask="x",IF(INDEX(RawDataRefData,$E1352,0)&gt;0,INDEX(RawDataRefData,$E1352,0)),"")),"")</f>
        <v/>
      </c>
      <c r="AV1352" s="100" t="str">
        <f t="array" ref="AV1352">IF($AQ1352,MAX(IF(G3SelectionMask="x",IF(INDEX(RawDataRefData,$E1352,0)&gt;0,INDEX(RawDataRefData,$E1352,0)),"")),"")</f>
        <v/>
      </c>
      <c r="AW1352" s="100" t="str">
        <f t="shared" si="496"/>
        <v/>
      </c>
      <c r="AX1352" s="100" t="str">
        <f t="array" ref="AX1352">IF($AQ1352,STDEVA(IF(G3SelectionMask="x",IF(INDEX(RawDataRefData,$E1352,0)&gt;0,INDEX(RawDataRefData,$E1352,0)),"")),"")</f>
        <v/>
      </c>
      <c r="AY1352" s="101" t="b">
        <f t="shared" si="497"/>
        <v>0</v>
      </c>
      <c r="AZ1352" s="101" t="str">
        <f t="array" ref="AZ1352">IF($AY1352,MEDIAN(IF(G4SelectionMask="x",IF(INDEX(RawDataRefData,$E1352,0)&gt;0,INDEX(RawDataRefData,$E1352,0)),"")),"")</f>
        <v/>
      </c>
      <c r="BA1352" s="101" t="str">
        <f t="array" ref="BA1352">IF($AY1352,QUARTILE(IF(G4SelectionMask="x",IF(INDEX(RawDataRefData,$E1352,0)&gt;0,INDEX(RawDataRefData,$E1352,0)),""),1),"")</f>
        <v/>
      </c>
      <c r="BB1352" s="101" t="str">
        <f t="array" ref="BB1352">IF($AY1352,QUARTILE(IF(G4SelectionMask="x",IF(INDEX(RawDataRefData,$E1352,0)&gt;0,INDEX(RawDataRefData,$E1352,0)),""),3),"")</f>
        <v/>
      </c>
      <c r="BC1352" s="101" t="str">
        <f t="array" ref="BC1352">IF($AY1352,MIN(IF(G4SelectionMask="x",IF(INDEX(RawDataRefData,$E1352,0)&gt;0,INDEX(RawDataRefData,$E1352,0)),"")),"")</f>
        <v/>
      </c>
      <c r="BD1352" s="101" t="str">
        <f t="array" ref="BD1352">IF($AY1352,MAX(IF(G4SelectionMask="x",IF(INDEX(RawDataRefData,$E1352,0)&gt;0,INDEX(RawDataRefData,$E1352,0)),"")),"")</f>
        <v/>
      </c>
      <c r="BE1352" s="101" t="str">
        <f t="shared" si="498"/>
        <v/>
      </c>
      <c r="BF1352" s="101" t="str">
        <f t="array" ref="BF1352">IF($AY1352,STDEVA(IF(G4SelectionMask="x",IF(INDEX(RawDataRefData,$E1352,0)&gt;0,INDEX(RawDataRefData,$E1352,0)),"")),"")</f>
        <v/>
      </c>
      <c r="BG1352" s="100" t="b">
        <f t="shared" si="499"/>
        <v>0</v>
      </c>
      <c r="BH1352" s="100" t="str">
        <f t="array" ref="BH1352">IF($BG1352,MEDIAN(IF(G5SelectionMask="x",IF(INDEX(RawDataRefData,$E1352,0)&gt;0,INDEX(RawDataRefData,$E1352,0)),"")),"")</f>
        <v/>
      </c>
      <c r="BI1352" s="100" t="str">
        <f t="array" ref="BI1352">IF($BG1352,QUARTILE(IF(G5SelectionMask="x",IF(INDEX(RawDataRefData,$E1352,0)&gt;0,INDEX(RawDataRefData,$E1352,0)),""),1),"")</f>
        <v/>
      </c>
      <c r="BJ1352" s="100" t="str">
        <f t="array" ref="BJ1352">IF($BG1352,QUARTILE(IF(G5SelectionMask="x",IF(INDEX(RawDataRefData,$E1352,0)&gt;0,INDEX(RawDataRefData,$E1352,0)),""),3),"")</f>
        <v/>
      </c>
      <c r="BK1352" s="100" t="str">
        <f t="array" ref="BK1352">IF($BG1352,MIN(IF(G5SelectionMask="x",IF(INDEX(RawDataRefData,$E1352,0)&gt;0,INDEX(RawDataRefData,$E1352,0)),"")),"")</f>
        <v/>
      </c>
      <c r="BL1352" s="100" t="str">
        <f t="array" ref="BL1352">IF($BG1352,MAX(IF(G5SelectionMask="x",IF(INDEX(RawDataRefData,$E1352,0)&gt;0,INDEX(RawDataRefData,$E1352,0)),"")),"")</f>
        <v/>
      </c>
      <c r="BM1352" s="100" t="str">
        <f t="shared" si="500"/>
        <v/>
      </c>
      <c r="BN1352" s="103" t="str">
        <f t="array" ref="BN1352">IF($BG1352,STDEVA(IF(G5SelectionMask="x",IF(INDEX(RawDataRefData,$E1352,0)&gt;0,INDEX(RawDataRefData,$E1352,0)),"")),"")</f>
        <v/>
      </c>
      <c r="BO1352" s="104"/>
      <c r="BP1352" s="106">
        <v>1</v>
      </c>
      <c r="BQ1352" s="106">
        <v>1</v>
      </c>
      <c r="BR1352" s="106">
        <v>2</v>
      </c>
      <c r="BS1352" s="106">
        <v>4</v>
      </c>
      <c r="BT1352" s="106">
        <v>1</v>
      </c>
      <c r="BU1352" s="106">
        <v>4</v>
      </c>
      <c r="BV1352" s="106">
        <v>4</v>
      </c>
      <c r="BW1352" s="106">
        <v>3</v>
      </c>
      <c r="BX1352" s="106">
        <v>4</v>
      </c>
      <c r="BY1352" s="106">
        <v>4</v>
      </c>
      <c r="BZ1352" s="106">
        <v>3</v>
      </c>
      <c r="CA1352" s="106">
        <v>2</v>
      </c>
      <c r="CB1352" s="106">
        <v>4</v>
      </c>
      <c r="CC1352" s="106">
        <v>1</v>
      </c>
      <c r="CD1352" s="106">
        <v>3</v>
      </c>
    </row>
    <row r="1353" spans="1:82" hidden="1" x14ac:dyDescent="0.2">
      <c r="A1353" s="33" t="e">
        <f t="shared" si="477"/>
        <v>#NAME?</v>
      </c>
      <c r="B1353" s="218"/>
      <c r="C1353" s="215"/>
      <c r="D1353" s="227"/>
      <c r="E1353" s="72">
        <f t="shared" si="493"/>
        <v>1344</v>
      </c>
      <c r="F1353" s="9" t="s">
        <v>1613</v>
      </c>
      <c r="H1353" s="9" t="s">
        <v>1214</v>
      </c>
      <c r="I1353" s="9" t="s">
        <v>1547</v>
      </c>
      <c r="K1353" s="100">
        <f t="shared" si="478"/>
        <v>2</v>
      </c>
      <c r="L1353" s="100"/>
      <c r="M1353" s="100"/>
      <c r="N1353" s="100"/>
      <c r="O1353" s="100"/>
      <c r="P1353" s="101">
        <f t="shared" si="479"/>
        <v>4</v>
      </c>
      <c r="Q1353" s="102">
        <f t="shared" si="480"/>
        <v>2</v>
      </c>
      <c r="R1353" s="102">
        <f t="shared" si="481"/>
        <v>4</v>
      </c>
      <c r="S1353" s="102">
        <f t="shared" si="482"/>
        <v>2</v>
      </c>
      <c r="T1353" s="102">
        <f t="shared" si="483"/>
        <v>3</v>
      </c>
      <c r="U1353" s="102">
        <f t="shared" si="484"/>
        <v>3</v>
      </c>
      <c r="V1353" s="102">
        <f t="shared" si="485"/>
        <v>3</v>
      </c>
      <c r="W1353" s="102">
        <f t="shared" si="486"/>
        <v>4</v>
      </c>
      <c r="X1353" s="102">
        <f t="shared" si="487"/>
        <v>1</v>
      </c>
      <c r="Y1353" s="102">
        <f t="shared" si="488"/>
        <v>3</v>
      </c>
      <c r="Z1353" s="102">
        <f t="shared" si="489"/>
        <v>3</v>
      </c>
      <c r="AA1353" s="100" t="b">
        <f t="shared" si="490"/>
        <v>1</v>
      </c>
      <c r="AB1353" s="100">
        <f t="array" ref="AB1353">IF($AA1353,MEDIAN(IF(G1SelectionMask="x",IF(INDEX(RawDataRefData,$E1353,0)&gt;0,INDEX(RawDataRefData,$E1353,0)),"")),"")</f>
        <v>3</v>
      </c>
      <c r="AC1353" s="100">
        <f t="array" ref="AC1353">IF($AA1353,QUARTILE(IF(G1SelectionMask="x",IF(INDEX(RawDataRefData,$E1353,0)&gt;0,INDEX(RawDataRefData,$E1353,0)),""),1),"")</f>
        <v>2.5</v>
      </c>
      <c r="AD1353" s="100">
        <f t="array" ref="AD1353">IF($AA1353,QUARTILE(IF(G1SelectionMask="x",IF(INDEX(RawDataRefData,$E1353,0)&gt;0,INDEX(RawDataRefData,$E1353,0)),""),3),"")</f>
        <v>3.5</v>
      </c>
      <c r="AE1353" s="100">
        <f t="array" ref="AE1353">IF($AA1353,MIN(IF(G1SelectionMask="x",IF(INDEX(RawDataRefData,$E1353,0)&gt;0,INDEX(RawDataRefData,$E1353,0)),"")),"")</f>
        <v>1</v>
      </c>
      <c r="AF1353" s="100">
        <f t="array" ref="AF1353">IF($AA1353,MAX(IF(G1SelectionMask="x",IF(INDEX(RawDataRefData,$E1353,0)&gt;0,INDEX(RawDataRefData,$E1353,0)),"")),"")</f>
        <v>4</v>
      </c>
      <c r="AG1353" s="100">
        <f t="shared" si="491"/>
        <v>2.9090909090909092</v>
      </c>
      <c r="AH1353" s="100">
        <f t="array" ref="AH1353">IF($AA1353,STDEVA(IF(G1SelectionMask="x",IF(INDEX(RawDataRefData,$E1353,0)&gt;0,INDEX(RawDataRefData,$E1353,0)),"")),"")</f>
        <v>0.94387980744853883</v>
      </c>
      <c r="AI1353" s="101" t="b">
        <f t="shared" si="492"/>
        <v>1</v>
      </c>
      <c r="AJ1353" s="101">
        <f t="array" ref="AJ1353">IF($AI1353,MEDIAN(IF(G2SelectionMask="x",IF(INDEX(RawDataRefData,$E1353,0)&gt;0,INDEX(RawDataRefData,$E1353,0)),"")),"")</f>
        <v>3</v>
      </c>
      <c r="AK1353" s="101">
        <f t="array" ref="AK1353">IF($AI1353,QUARTILE(IF(G2SelectionMask="x",IF(INDEX(RawDataRefData,$E1353,0)&gt;0,INDEX(RawDataRefData,$E1353,0)),""),1),"")</f>
        <v>3</v>
      </c>
      <c r="AL1353" s="101">
        <f t="array" ref="AL1353">IF($AI1353,QUARTILE(IF(G2SelectionMask="x",IF(INDEX(RawDataRefData,$E1353,0)&gt;0,INDEX(RawDataRefData,$E1353,0)),""),3),"")</f>
        <v>3.5</v>
      </c>
      <c r="AM1353" s="101">
        <f t="array" ref="AM1353">IF($AI1353,MIN(IF(G2SelectionMask="x",IF(INDEX(RawDataRefData,$E1353,0)&gt;0,INDEX(RawDataRefData,$E1353,0)),"")),"")</f>
        <v>2</v>
      </c>
      <c r="AN1353" s="101">
        <f t="array" ref="AN1353">IF($AI1353,MAX(IF(G2SelectionMask="x",IF(INDEX(RawDataRefData,$E1353,0)&gt;0,INDEX(RawDataRefData,$E1353,0)),"")),"")</f>
        <v>4</v>
      </c>
      <c r="AO1353" s="101">
        <f t="shared" si="494"/>
        <v>3.0909090909090908</v>
      </c>
      <c r="AP1353" s="101">
        <f t="array" ref="AP1353">IF($AI1353,STDEVA(IF(G2SelectionMask="x",IF(INDEX(RawDataRefData,$E1353,0)&gt;0,INDEX(RawDataRefData,$E1353,0)),"")),"")</f>
        <v>0.70064904974537046</v>
      </c>
      <c r="AQ1353" s="100" t="b">
        <f t="shared" si="495"/>
        <v>0</v>
      </c>
      <c r="AR1353" s="100" t="str">
        <f t="array" ref="AR1353">IF($AQ1353,MEDIAN(IF(G3SelectionMask="x",IF(INDEX(RawDataRefData,$E1353,0)&gt;0,INDEX(RawDataRefData,$E1353,0)),"")),"")</f>
        <v/>
      </c>
      <c r="AS1353" s="100" t="str">
        <f t="array" ref="AS1353">IF($AQ1353,QUARTILE(IF(G3SelectionMask="x",IF(INDEX(RawDataRefData,$E1353,0)&gt;0,INDEX(RawDataRefData,$E1353,0)),""),1),"")</f>
        <v/>
      </c>
      <c r="AT1353" s="100" t="str">
        <f t="array" ref="AT1353">IF($AQ1353,QUARTILE(IF(G3SelectionMask="x",IF(INDEX(RawDataRefData,$E1353,0)&gt;0,INDEX(RawDataRefData,$E1353,0)),""),3),"")</f>
        <v/>
      </c>
      <c r="AU1353" s="100" t="str">
        <f t="array" ref="AU1353">IF($AQ1353,MIN(IF(G3SelectionMask="x",IF(INDEX(RawDataRefData,$E1353,0)&gt;0,INDEX(RawDataRefData,$E1353,0)),"")),"")</f>
        <v/>
      </c>
      <c r="AV1353" s="100" t="str">
        <f t="array" ref="AV1353">IF($AQ1353,MAX(IF(G3SelectionMask="x",IF(INDEX(RawDataRefData,$E1353,0)&gt;0,INDEX(RawDataRefData,$E1353,0)),"")),"")</f>
        <v/>
      </c>
      <c r="AW1353" s="100" t="str">
        <f t="shared" si="496"/>
        <v/>
      </c>
      <c r="AX1353" s="100" t="str">
        <f t="array" ref="AX1353">IF($AQ1353,STDEVA(IF(G3SelectionMask="x",IF(INDEX(RawDataRefData,$E1353,0)&gt;0,INDEX(RawDataRefData,$E1353,0)),"")),"")</f>
        <v/>
      </c>
      <c r="AY1353" s="101" t="b">
        <f t="shared" si="497"/>
        <v>0</v>
      </c>
      <c r="AZ1353" s="101" t="str">
        <f t="array" ref="AZ1353">IF($AY1353,MEDIAN(IF(G4SelectionMask="x",IF(INDEX(RawDataRefData,$E1353,0)&gt;0,INDEX(RawDataRefData,$E1353,0)),"")),"")</f>
        <v/>
      </c>
      <c r="BA1353" s="101" t="str">
        <f t="array" ref="BA1353">IF($AY1353,QUARTILE(IF(G4SelectionMask="x",IF(INDEX(RawDataRefData,$E1353,0)&gt;0,INDEX(RawDataRefData,$E1353,0)),""),1),"")</f>
        <v/>
      </c>
      <c r="BB1353" s="101" t="str">
        <f t="array" ref="BB1353">IF($AY1353,QUARTILE(IF(G4SelectionMask="x",IF(INDEX(RawDataRefData,$E1353,0)&gt;0,INDEX(RawDataRefData,$E1353,0)),""),3),"")</f>
        <v/>
      </c>
      <c r="BC1353" s="101" t="str">
        <f t="array" ref="BC1353">IF($AY1353,MIN(IF(G4SelectionMask="x",IF(INDEX(RawDataRefData,$E1353,0)&gt;0,INDEX(RawDataRefData,$E1353,0)),"")),"")</f>
        <v/>
      </c>
      <c r="BD1353" s="101" t="str">
        <f t="array" ref="BD1353">IF($AY1353,MAX(IF(G4SelectionMask="x",IF(INDEX(RawDataRefData,$E1353,0)&gt;0,INDEX(RawDataRefData,$E1353,0)),"")),"")</f>
        <v/>
      </c>
      <c r="BE1353" s="101" t="str">
        <f t="shared" si="498"/>
        <v/>
      </c>
      <c r="BF1353" s="101" t="str">
        <f t="array" ref="BF1353">IF($AY1353,STDEVA(IF(G4SelectionMask="x",IF(INDEX(RawDataRefData,$E1353,0)&gt;0,INDEX(RawDataRefData,$E1353,0)),"")),"")</f>
        <v/>
      </c>
      <c r="BG1353" s="100" t="b">
        <f t="shared" si="499"/>
        <v>0</v>
      </c>
      <c r="BH1353" s="100" t="str">
        <f t="array" ref="BH1353">IF($BG1353,MEDIAN(IF(G5SelectionMask="x",IF(INDEX(RawDataRefData,$E1353,0)&gt;0,INDEX(RawDataRefData,$E1353,0)),"")),"")</f>
        <v/>
      </c>
      <c r="BI1353" s="100" t="str">
        <f t="array" ref="BI1353">IF($BG1353,QUARTILE(IF(G5SelectionMask="x",IF(INDEX(RawDataRefData,$E1353,0)&gt;0,INDEX(RawDataRefData,$E1353,0)),""),1),"")</f>
        <v/>
      </c>
      <c r="BJ1353" s="100" t="str">
        <f t="array" ref="BJ1353">IF($BG1353,QUARTILE(IF(G5SelectionMask="x",IF(INDEX(RawDataRefData,$E1353,0)&gt;0,INDEX(RawDataRefData,$E1353,0)),""),3),"")</f>
        <v/>
      </c>
      <c r="BK1353" s="100" t="str">
        <f t="array" ref="BK1353">IF($BG1353,MIN(IF(G5SelectionMask="x",IF(INDEX(RawDataRefData,$E1353,0)&gt;0,INDEX(RawDataRefData,$E1353,0)),"")),"")</f>
        <v/>
      </c>
      <c r="BL1353" s="100" t="str">
        <f t="array" ref="BL1353">IF($BG1353,MAX(IF(G5SelectionMask="x",IF(INDEX(RawDataRefData,$E1353,0)&gt;0,INDEX(RawDataRefData,$E1353,0)),"")),"")</f>
        <v/>
      </c>
      <c r="BM1353" s="100" t="str">
        <f t="shared" si="500"/>
        <v/>
      </c>
      <c r="BN1353" s="103" t="str">
        <f t="array" ref="BN1353">IF($BG1353,STDEVA(IF(G5SelectionMask="x",IF(INDEX(RawDataRefData,$E1353,0)&gt;0,INDEX(RawDataRefData,$E1353,0)),"")),"")</f>
        <v/>
      </c>
      <c r="BO1353" s="104"/>
      <c r="BP1353" s="106">
        <v>2</v>
      </c>
      <c r="BQ1353" s="106">
        <v>4</v>
      </c>
      <c r="BR1353" s="106">
        <v>2</v>
      </c>
      <c r="BS1353" s="106">
        <v>4</v>
      </c>
      <c r="BT1353" s="106">
        <v>2</v>
      </c>
      <c r="BU1353" s="106">
        <v>3</v>
      </c>
      <c r="BV1353" s="106">
        <v>3</v>
      </c>
      <c r="BW1353" s="106">
        <v>3</v>
      </c>
      <c r="BX1353" s="106">
        <v>4</v>
      </c>
      <c r="BY1353" s="106">
        <v>1</v>
      </c>
      <c r="BZ1353" s="106">
        <v>3</v>
      </c>
      <c r="CA1353" s="106">
        <v>3</v>
      </c>
      <c r="CB1353" s="106">
        <v>4</v>
      </c>
      <c r="CC1353" s="106">
        <v>3</v>
      </c>
      <c r="CD1353" s="106">
        <v>3</v>
      </c>
    </row>
    <row r="1354" spans="1:82" hidden="1" x14ac:dyDescent="0.2">
      <c r="A1354" s="33" t="e">
        <f t="shared" si="477"/>
        <v>#NAME?</v>
      </c>
      <c r="B1354" s="218"/>
      <c r="C1354" s="215"/>
      <c r="D1354" s="227"/>
      <c r="E1354" s="72">
        <f t="shared" si="493"/>
        <v>1345</v>
      </c>
      <c r="F1354" s="9" t="s">
        <v>1614</v>
      </c>
      <c r="H1354" s="9" t="s">
        <v>1214</v>
      </c>
      <c r="I1354" s="9" t="s">
        <v>1547</v>
      </c>
      <c r="K1354" s="100">
        <f t="shared" si="478"/>
        <v>2</v>
      </c>
      <c r="L1354" s="100"/>
      <c r="M1354" s="100"/>
      <c r="N1354" s="100"/>
      <c r="O1354" s="100"/>
      <c r="P1354" s="101">
        <f t="shared" si="479"/>
        <v>4</v>
      </c>
      <c r="Q1354" s="102">
        <f t="shared" si="480"/>
        <v>3</v>
      </c>
      <c r="R1354" s="102">
        <f t="shared" si="481"/>
        <v>3</v>
      </c>
      <c r="S1354" s="102">
        <f t="shared" si="482"/>
        <v>4</v>
      </c>
      <c r="T1354" s="102">
        <f t="shared" si="483"/>
        <v>2</v>
      </c>
      <c r="U1354" s="102">
        <f t="shared" si="484"/>
        <v>3</v>
      </c>
      <c r="V1354" s="102">
        <f t="shared" si="485"/>
        <v>3</v>
      </c>
      <c r="W1354" s="102">
        <f t="shared" si="486"/>
        <v>3</v>
      </c>
      <c r="X1354" s="102">
        <f t="shared" si="487"/>
        <v>4</v>
      </c>
      <c r="Y1354" s="102">
        <f t="shared" si="488"/>
        <v>2</v>
      </c>
      <c r="Z1354" s="102">
        <f t="shared" si="489"/>
        <v>2</v>
      </c>
      <c r="AA1354" s="100" t="b">
        <f t="shared" si="490"/>
        <v>1</v>
      </c>
      <c r="AB1354" s="100">
        <f t="array" ref="AB1354">IF($AA1354,MEDIAN(IF(G1SelectionMask="x",IF(INDEX(RawDataRefData,$E1354,0)&gt;0,INDEX(RawDataRefData,$E1354,0)),"")),"")</f>
        <v>3</v>
      </c>
      <c r="AC1354" s="100">
        <f t="array" ref="AC1354">IF($AA1354,QUARTILE(IF(G1SelectionMask="x",IF(INDEX(RawDataRefData,$E1354,0)&gt;0,INDEX(RawDataRefData,$E1354,0)),""),1),"")</f>
        <v>2.5</v>
      </c>
      <c r="AD1354" s="100">
        <f t="array" ref="AD1354">IF($AA1354,QUARTILE(IF(G1SelectionMask="x",IF(INDEX(RawDataRefData,$E1354,0)&gt;0,INDEX(RawDataRefData,$E1354,0)),""),3),"")</f>
        <v>3.5</v>
      </c>
      <c r="AE1354" s="100">
        <f t="array" ref="AE1354">IF($AA1354,MIN(IF(G1SelectionMask="x",IF(INDEX(RawDataRefData,$E1354,0)&gt;0,INDEX(RawDataRefData,$E1354,0)),"")),"")</f>
        <v>2</v>
      </c>
      <c r="AF1354" s="100">
        <f t="array" ref="AF1354">IF($AA1354,MAX(IF(G1SelectionMask="x",IF(INDEX(RawDataRefData,$E1354,0)&gt;0,INDEX(RawDataRefData,$E1354,0)),"")),"")</f>
        <v>4</v>
      </c>
      <c r="AG1354" s="100">
        <f t="shared" si="491"/>
        <v>3</v>
      </c>
      <c r="AH1354" s="100">
        <f t="array" ref="AH1354">IF($AA1354,STDEVA(IF(G1SelectionMask="x",IF(INDEX(RawDataRefData,$E1354,0)&gt;0,INDEX(RawDataRefData,$E1354,0)),"")),"")</f>
        <v>0.7745966692414834</v>
      </c>
      <c r="AI1354" s="101" t="b">
        <f t="shared" si="492"/>
        <v>1</v>
      </c>
      <c r="AJ1354" s="101">
        <f t="array" ref="AJ1354">IF($AI1354,MEDIAN(IF(G2SelectionMask="x",IF(INDEX(RawDataRefData,$E1354,0)&gt;0,INDEX(RawDataRefData,$E1354,0)),"")),"")</f>
        <v>3</v>
      </c>
      <c r="AK1354" s="101">
        <f t="array" ref="AK1354">IF($AI1354,QUARTILE(IF(G2SelectionMask="x",IF(INDEX(RawDataRefData,$E1354,0)&gt;0,INDEX(RawDataRefData,$E1354,0)),""),1),"")</f>
        <v>2</v>
      </c>
      <c r="AL1354" s="101">
        <f t="array" ref="AL1354">IF($AI1354,QUARTILE(IF(G2SelectionMask="x",IF(INDEX(RawDataRefData,$E1354,0)&gt;0,INDEX(RawDataRefData,$E1354,0)),""),3),"")</f>
        <v>3.5</v>
      </c>
      <c r="AM1354" s="101">
        <f t="array" ref="AM1354">IF($AI1354,MIN(IF(G2SelectionMask="x",IF(INDEX(RawDataRefData,$E1354,0)&gt;0,INDEX(RawDataRefData,$E1354,0)),"")),"")</f>
        <v>2</v>
      </c>
      <c r="AN1354" s="101">
        <f t="array" ref="AN1354">IF($AI1354,MAX(IF(G2SelectionMask="x",IF(INDEX(RawDataRefData,$E1354,0)&gt;0,INDEX(RawDataRefData,$E1354,0)),"")),"")</f>
        <v>4</v>
      </c>
      <c r="AO1354" s="101">
        <f t="shared" si="494"/>
        <v>2.9090909090909092</v>
      </c>
      <c r="AP1354" s="101">
        <f t="array" ref="AP1354">IF($AI1354,STDEVA(IF(G2SelectionMask="x",IF(INDEX(RawDataRefData,$E1354,0)&gt;0,INDEX(RawDataRefData,$E1354,0)),"")),"")</f>
        <v>0.8312094145936334</v>
      </c>
      <c r="AQ1354" s="100" t="b">
        <f t="shared" si="495"/>
        <v>0</v>
      </c>
      <c r="AR1354" s="100" t="str">
        <f t="array" ref="AR1354">IF($AQ1354,MEDIAN(IF(G3SelectionMask="x",IF(INDEX(RawDataRefData,$E1354,0)&gt;0,INDEX(RawDataRefData,$E1354,0)),"")),"")</f>
        <v/>
      </c>
      <c r="AS1354" s="100" t="str">
        <f t="array" ref="AS1354">IF($AQ1354,QUARTILE(IF(G3SelectionMask="x",IF(INDEX(RawDataRefData,$E1354,0)&gt;0,INDEX(RawDataRefData,$E1354,0)),""),1),"")</f>
        <v/>
      </c>
      <c r="AT1354" s="100" t="str">
        <f t="array" ref="AT1354">IF($AQ1354,QUARTILE(IF(G3SelectionMask="x",IF(INDEX(RawDataRefData,$E1354,0)&gt;0,INDEX(RawDataRefData,$E1354,0)),""),3),"")</f>
        <v/>
      </c>
      <c r="AU1354" s="100" t="str">
        <f t="array" ref="AU1354">IF($AQ1354,MIN(IF(G3SelectionMask="x",IF(INDEX(RawDataRefData,$E1354,0)&gt;0,INDEX(RawDataRefData,$E1354,0)),"")),"")</f>
        <v/>
      </c>
      <c r="AV1354" s="100" t="str">
        <f t="array" ref="AV1354">IF($AQ1354,MAX(IF(G3SelectionMask="x",IF(INDEX(RawDataRefData,$E1354,0)&gt;0,INDEX(RawDataRefData,$E1354,0)),"")),"")</f>
        <v/>
      </c>
      <c r="AW1354" s="100" t="str">
        <f t="shared" si="496"/>
        <v/>
      </c>
      <c r="AX1354" s="100" t="str">
        <f t="array" ref="AX1354">IF($AQ1354,STDEVA(IF(G3SelectionMask="x",IF(INDEX(RawDataRefData,$E1354,0)&gt;0,INDEX(RawDataRefData,$E1354,0)),"")),"")</f>
        <v/>
      </c>
      <c r="AY1354" s="101" t="b">
        <f t="shared" si="497"/>
        <v>0</v>
      </c>
      <c r="AZ1354" s="101" t="str">
        <f t="array" ref="AZ1354">IF($AY1354,MEDIAN(IF(G4SelectionMask="x",IF(INDEX(RawDataRefData,$E1354,0)&gt;0,INDEX(RawDataRefData,$E1354,0)),"")),"")</f>
        <v/>
      </c>
      <c r="BA1354" s="101" t="str">
        <f t="array" ref="BA1354">IF($AY1354,QUARTILE(IF(G4SelectionMask="x",IF(INDEX(RawDataRefData,$E1354,0)&gt;0,INDEX(RawDataRefData,$E1354,0)),""),1),"")</f>
        <v/>
      </c>
      <c r="BB1354" s="101" t="str">
        <f t="array" ref="BB1354">IF($AY1354,QUARTILE(IF(G4SelectionMask="x",IF(INDEX(RawDataRefData,$E1354,0)&gt;0,INDEX(RawDataRefData,$E1354,0)),""),3),"")</f>
        <v/>
      </c>
      <c r="BC1354" s="101" t="str">
        <f t="array" ref="BC1354">IF($AY1354,MIN(IF(G4SelectionMask="x",IF(INDEX(RawDataRefData,$E1354,0)&gt;0,INDEX(RawDataRefData,$E1354,0)),"")),"")</f>
        <v/>
      </c>
      <c r="BD1354" s="101" t="str">
        <f t="array" ref="BD1354">IF($AY1354,MAX(IF(G4SelectionMask="x",IF(INDEX(RawDataRefData,$E1354,0)&gt;0,INDEX(RawDataRefData,$E1354,0)),"")),"")</f>
        <v/>
      </c>
      <c r="BE1354" s="101" t="str">
        <f t="shared" si="498"/>
        <v/>
      </c>
      <c r="BF1354" s="101" t="str">
        <f t="array" ref="BF1354">IF($AY1354,STDEVA(IF(G4SelectionMask="x",IF(INDEX(RawDataRefData,$E1354,0)&gt;0,INDEX(RawDataRefData,$E1354,0)),"")),"")</f>
        <v/>
      </c>
      <c r="BG1354" s="100" t="b">
        <f t="shared" si="499"/>
        <v>0</v>
      </c>
      <c r="BH1354" s="100" t="str">
        <f t="array" ref="BH1354">IF($BG1354,MEDIAN(IF(G5SelectionMask="x",IF(INDEX(RawDataRefData,$E1354,0)&gt;0,INDEX(RawDataRefData,$E1354,0)),"")),"")</f>
        <v/>
      </c>
      <c r="BI1354" s="100" t="str">
        <f t="array" ref="BI1354">IF($BG1354,QUARTILE(IF(G5SelectionMask="x",IF(INDEX(RawDataRefData,$E1354,0)&gt;0,INDEX(RawDataRefData,$E1354,0)),""),1),"")</f>
        <v/>
      </c>
      <c r="BJ1354" s="100" t="str">
        <f t="array" ref="BJ1354">IF($BG1354,QUARTILE(IF(G5SelectionMask="x",IF(INDEX(RawDataRefData,$E1354,0)&gt;0,INDEX(RawDataRefData,$E1354,0)),""),3),"")</f>
        <v/>
      </c>
      <c r="BK1354" s="100" t="str">
        <f t="array" ref="BK1354">IF($BG1354,MIN(IF(G5SelectionMask="x",IF(INDEX(RawDataRefData,$E1354,0)&gt;0,INDEX(RawDataRefData,$E1354,0)),"")),"")</f>
        <v/>
      </c>
      <c r="BL1354" s="100" t="str">
        <f t="array" ref="BL1354">IF($BG1354,MAX(IF(G5SelectionMask="x",IF(INDEX(RawDataRefData,$E1354,0)&gt;0,INDEX(RawDataRefData,$E1354,0)),"")),"")</f>
        <v/>
      </c>
      <c r="BM1354" s="100" t="str">
        <f t="shared" si="500"/>
        <v/>
      </c>
      <c r="BN1354" s="103" t="str">
        <f t="array" ref="BN1354">IF($BG1354,STDEVA(IF(G5SelectionMask="x",IF(INDEX(RawDataRefData,$E1354,0)&gt;0,INDEX(RawDataRefData,$E1354,0)),"")),"")</f>
        <v/>
      </c>
      <c r="BO1354" s="104"/>
      <c r="BP1354" s="106">
        <v>2</v>
      </c>
      <c r="BQ1354" s="106">
        <v>4</v>
      </c>
      <c r="BR1354" s="106">
        <v>3</v>
      </c>
      <c r="BS1354" s="106">
        <v>3</v>
      </c>
      <c r="BT1354" s="106">
        <v>4</v>
      </c>
      <c r="BU1354" s="106">
        <v>2</v>
      </c>
      <c r="BV1354" s="106">
        <v>3</v>
      </c>
      <c r="BW1354" s="106">
        <v>3</v>
      </c>
      <c r="BX1354" s="106">
        <v>3</v>
      </c>
      <c r="BY1354" s="106">
        <v>4</v>
      </c>
      <c r="BZ1354" s="106">
        <v>2</v>
      </c>
      <c r="CA1354" s="106">
        <v>2</v>
      </c>
      <c r="CB1354" s="106">
        <v>4</v>
      </c>
      <c r="CC1354" s="106">
        <v>2</v>
      </c>
      <c r="CD1354" s="106">
        <v>3</v>
      </c>
    </row>
    <row r="1355" spans="1:82" hidden="1" x14ac:dyDescent="0.2">
      <c r="A1355" s="33" t="e">
        <f t="shared" ref="A1355:A1362" si="501">IF(SelectEffectivenessUtilities="x",,ERROR)</f>
        <v>#NAME?</v>
      </c>
      <c r="B1355" s="218"/>
      <c r="C1355" s="215"/>
      <c r="D1355" s="227"/>
      <c r="E1355" s="72">
        <f t="shared" si="493"/>
        <v>1346</v>
      </c>
      <c r="F1355" s="9" t="s">
        <v>1615</v>
      </c>
      <c r="H1355" s="9" t="s">
        <v>1214</v>
      </c>
      <c r="I1355" s="9" t="s">
        <v>1547</v>
      </c>
      <c r="K1355" s="100">
        <f t="shared" si="478"/>
        <v>3</v>
      </c>
      <c r="L1355" s="100"/>
      <c r="M1355" s="100"/>
      <c r="N1355" s="100"/>
      <c r="O1355" s="100"/>
      <c r="P1355" s="101">
        <f t="shared" si="479"/>
        <v>1</v>
      </c>
      <c r="Q1355" s="102">
        <f t="shared" si="480"/>
        <v>3</v>
      </c>
      <c r="R1355" s="102">
        <f t="shared" si="481"/>
        <v>4</v>
      </c>
      <c r="S1355" s="102">
        <f t="shared" si="482"/>
        <v>1</v>
      </c>
      <c r="T1355" s="102">
        <f t="shared" si="483"/>
        <v>4</v>
      </c>
      <c r="U1355" s="102">
        <f t="shared" si="484"/>
        <v>4</v>
      </c>
      <c r="V1355" s="102">
        <f t="shared" si="485"/>
        <v>2</v>
      </c>
      <c r="W1355" s="102">
        <f t="shared" si="486"/>
        <v>2</v>
      </c>
      <c r="X1355" s="102">
        <f t="shared" si="487"/>
        <v>3</v>
      </c>
      <c r="Y1355" s="102">
        <f t="shared" si="488"/>
        <v>2</v>
      </c>
      <c r="Z1355" s="102">
        <f t="shared" si="489"/>
        <v>4</v>
      </c>
      <c r="AA1355" s="100" t="b">
        <f t="shared" si="490"/>
        <v>1</v>
      </c>
      <c r="AB1355" s="100">
        <f t="array" ref="AB1355">IF($AA1355,MEDIAN(IF(G1SelectionMask="x",IF(INDEX(RawDataRefData,$E1355,0)&gt;0,INDEX(RawDataRefData,$E1355,0)),"")),"")</f>
        <v>3</v>
      </c>
      <c r="AC1355" s="100">
        <f t="array" ref="AC1355">IF($AA1355,QUARTILE(IF(G1SelectionMask="x",IF(INDEX(RawDataRefData,$E1355,0)&gt;0,INDEX(RawDataRefData,$E1355,0)),""),1),"")</f>
        <v>2</v>
      </c>
      <c r="AD1355" s="100">
        <f t="array" ref="AD1355">IF($AA1355,QUARTILE(IF(G1SelectionMask="x",IF(INDEX(RawDataRefData,$E1355,0)&gt;0,INDEX(RawDataRefData,$E1355,0)),""),3),"")</f>
        <v>4</v>
      </c>
      <c r="AE1355" s="100">
        <f t="array" ref="AE1355">IF($AA1355,MIN(IF(G1SelectionMask="x",IF(INDEX(RawDataRefData,$E1355,0)&gt;0,INDEX(RawDataRefData,$E1355,0)),"")),"")</f>
        <v>1</v>
      </c>
      <c r="AF1355" s="100">
        <f t="array" ref="AF1355">IF($AA1355,MAX(IF(G1SelectionMask="x",IF(INDEX(RawDataRefData,$E1355,0)&gt;0,INDEX(RawDataRefData,$E1355,0)),"")),"")</f>
        <v>4</v>
      </c>
      <c r="AG1355" s="100">
        <f t="shared" si="491"/>
        <v>2.7272727272727271</v>
      </c>
      <c r="AH1355" s="100">
        <f t="array" ref="AH1355">IF($AA1355,STDEVA(IF(G1SelectionMask="x",IF(INDEX(RawDataRefData,$E1355,0)&gt;0,INDEX(RawDataRefData,$E1355,0)),"")),"")</f>
        <v>1.1908743922772957</v>
      </c>
      <c r="AI1355" s="101" t="b">
        <f t="shared" si="492"/>
        <v>1</v>
      </c>
      <c r="AJ1355" s="101">
        <f t="array" ref="AJ1355">IF($AI1355,MEDIAN(IF(G2SelectionMask="x",IF(INDEX(RawDataRefData,$E1355,0)&gt;0,INDEX(RawDataRefData,$E1355,0)),"")),"")</f>
        <v>2</v>
      </c>
      <c r="AK1355" s="101">
        <f t="array" ref="AK1355">IF($AI1355,QUARTILE(IF(G2SelectionMask="x",IF(INDEX(RawDataRefData,$E1355,0)&gt;0,INDEX(RawDataRefData,$E1355,0)),""),1),"")</f>
        <v>2</v>
      </c>
      <c r="AL1355" s="101">
        <f t="array" ref="AL1355">IF($AI1355,QUARTILE(IF(G2SelectionMask="x",IF(INDEX(RawDataRefData,$E1355,0)&gt;0,INDEX(RawDataRefData,$E1355,0)),""),3),"")</f>
        <v>4</v>
      </c>
      <c r="AM1355" s="101">
        <f t="array" ref="AM1355">IF($AI1355,MIN(IF(G2SelectionMask="x",IF(INDEX(RawDataRefData,$E1355,0)&gt;0,INDEX(RawDataRefData,$E1355,0)),"")),"")</f>
        <v>1</v>
      </c>
      <c r="AN1355" s="101">
        <f t="array" ref="AN1355">IF($AI1355,MAX(IF(G2SelectionMask="x",IF(INDEX(RawDataRefData,$E1355,0)&gt;0,INDEX(RawDataRefData,$E1355,0)),"")),"")</f>
        <v>4</v>
      </c>
      <c r="AO1355" s="101">
        <f t="shared" si="494"/>
        <v>2.6363636363636362</v>
      </c>
      <c r="AP1355" s="101">
        <f t="array" ref="AP1355">IF($AI1355,STDEVA(IF(G2SelectionMask="x",IF(INDEX(RawDataRefData,$E1355,0)&gt;0,INDEX(RawDataRefData,$E1355,0)),"")),"")</f>
        <v>1.2060453783110545</v>
      </c>
      <c r="AQ1355" s="100" t="b">
        <f t="shared" si="495"/>
        <v>0</v>
      </c>
      <c r="AR1355" s="100" t="str">
        <f t="array" ref="AR1355">IF($AQ1355,MEDIAN(IF(G3SelectionMask="x",IF(INDEX(RawDataRefData,$E1355,0)&gt;0,INDEX(RawDataRefData,$E1355,0)),"")),"")</f>
        <v/>
      </c>
      <c r="AS1355" s="100" t="str">
        <f t="array" ref="AS1355">IF($AQ1355,QUARTILE(IF(G3SelectionMask="x",IF(INDEX(RawDataRefData,$E1355,0)&gt;0,INDEX(RawDataRefData,$E1355,0)),""),1),"")</f>
        <v/>
      </c>
      <c r="AT1355" s="100" t="str">
        <f t="array" ref="AT1355">IF($AQ1355,QUARTILE(IF(G3SelectionMask="x",IF(INDEX(RawDataRefData,$E1355,0)&gt;0,INDEX(RawDataRefData,$E1355,0)),""),3),"")</f>
        <v/>
      </c>
      <c r="AU1355" s="100" t="str">
        <f t="array" ref="AU1355">IF($AQ1355,MIN(IF(G3SelectionMask="x",IF(INDEX(RawDataRefData,$E1355,0)&gt;0,INDEX(RawDataRefData,$E1355,0)),"")),"")</f>
        <v/>
      </c>
      <c r="AV1355" s="100" t="str">
        <f t="array" ref="AV1355">IF($AQ1355,MAX(IF(G3SelectionMask="x",IF(INDEX(RawDataRefData,$E1355,0)&gt;0,INDEX(RawDataRefData,$E1355,0)),"")),"")</f>
        <v/>
      </c>
      <c r="AW1355" s="100" t="str">
        <f t="shared" si="496"/>
        <v/>
      </c>
      <c r="AX1355" s="100" t="str">
        <f t="array" ref="AX1355">IF($AQ1355,STDEVA(IF(G3SelectionMask="x",IF(INDEX(RawDataRefData,$E1355,0)&gt;0,INDEX(RawDataRefData,$E1355,0)),"")),"")</f>
        <v/>
      </c>
      <c r="AY1355" s="101" t="b">
        <f t="shared" si="497"/>
        <v>0</v>
      </c>
      <c r="AZ1355" s="101" t="str">
        <f t="array" ref="AZ1355">IF($AY1355,MEDIAN(IF(G4SelectionMask="x",IF(INDEX(RawDataRefData,$E1355,0)&gt;0,INDEX(RawDataRefData,$E1355,0)),"")),"")</f>
        <v/>
      </c>
      <c r="BA1355" s="101" t="str">
        <f t="array" ref="BA1355">IF($AY1355,QUARTILE(IF(G4SelectionMask="x",IF(INDEX(RawDataRefData,$E1355,0)&gt;0,INDEX(RawDataRefData,$E1355,0)),""),1),"")</f>
        <v/>
      </c>
      <c r="BB1355" s="101" t="str">
        <f t="array" ref="BB1355">IF($AY1355,QUARTILE(IF(G4SelectionMask="x",IF(INDEX(RawDataRefData,$E1355,0)&gt;0,INDEX(RawDataRefData,$E1355,0)),""),3),"")</f>
        <v/>
      </c>
      <c r="BC1355" s="101" t="str">
        <f t="array" ref="BC1355">IF($AY1355,MIN(IF(G4SelectionMask="x",IF(INDEX(RawDataRefData,$E1355,0)&gt;0,INDEX(RawDataRefData,$E1355,0)),"")),"")</f>
        <v/>
      </c>
      <c r="BD1355" s="101" t="str">
        <f t="array" ref="BD1355">IF($AY1355,MAX(IF(G4SelectionMask="x",IF(INDEX(RawDataRefData,$E1355,0)&gt;0,INDEX(RawDataRefData,$E1355,0)),"")),"")</f>
        <v/>
      </c>
      <c r="BE1355" s="101" t="str">
        <f t="shared" si="498"/>
        <v/>
      </c>
      <c r="BF1355" s="101" t="str">
        <f t="array" ref="BF1355">IF($AY1355,STDEVA(IF(G4SelectionMask="x",IF(INDEX(RawDataRefData,$E1355,0)&gt;0,INDEX(RawDataRefData,$E1355,0)),"")),"")</f>
        <v/>
      </c>
      <c r="BG1355" s="100" t="b">
        <f t="shared" si="499"/>
        <v>0</v>
      </c>
      <c r="BH1355" s="100" t="str">
        <f t="array" ref="BH1355">IF($BG1355,MEDIAN(IF(G5SelectionMask="x",IF(INDEX(RawDataRefData,$E1355,0)&gt;0,INDEX(RawDataRefData,$E1355,0)),"")),"")</f>
        <v/>
      </c>
      <c r="BI1355" s="100" t="str">
        <f t="array" ref="BI1355">IF($BG1355,QUARTILE(IF(G5SelectionMask="x",IF(INDEX(RawDataRefData,$E1355,0)&gt;0,INDEX(RawDataRefData,$E1355,0)),""),1),"")</f>
        <v/>
      </c>
      <c r="BJ1355" s="100" t="str">
        <f t="array" ref="BJ1355">IF($BG1355,QUARTILE(IF(G5SelectionMask="x",IF(INDEX(RawDataRefData,$E1355,0)&gt;0,INDEX(RawDataRefData,$E1355,0)),""),3),"")</f>
        <v/>
      </c>
      <c r="BK1355" s="100" t="str">
        <f t="array" ref="BK1355">IF($BG1355,MIN(IF(G5SelectionMask="x",IF(INDEX(RawDataRefData,$E1355,0)&gt;0,INDEX(RawDataRefData,$E1355,0)),"")),"")</f>
        <v/>
      </c>
      <c r="BL1355" s="100" t="str">
        <f t="array" ref="BL1355">IF($BG1355,MAX(IF(G5SelectionMask="x",IF(INDEX(RawDataRefData,$E1355,0)&gt;0,INDEX(RawDataRefData,$E1355,0)),"")),"")</f>
        <v/>
      </c>
      <c r="BM1355" s="100" t="str">
        <f t="shared" si="500"/>
        <v/>
      </c>
      <c r="BN1355" s="103" t="str">
        <f t="array" ref="BN1355">IF($BG1355,STDEVA(IF(G5SelectionMask="x",IF(INDEX(RawDataRefData,$E1355,0)&gt;0,INDEX(RawDataRefData,$E1355,0)),"")),"")</f>
        <v/>
      </c>
      <c r="BO1355" s="104"/>
      <c r="BP1355" s="106">
        <v>3</v>
      </c>
      <c r="BQ1355" s="106">
        <v>1</v>
      </c>
      <c r="BR1355" s="106">
        <v>3</v>
      </c>
      <c r="BS1355" s="106">
        <v>4</v>
      </c>
      <c r="BT1355" s="106">
        <v>1</v>
      </c>
      <c r="BU1355" s="106">
        <v>4</v>
      </c>
      <c r="BV1355" s="106">
        <v>4</v>
      </c>
      <c r="BW1355" s="106">
        <v>2</v>
      </c>
      <c r="BX1355" s="106">
        <v>2</v>
      </c>
      <c r="BY1355" s="106">
        <v>3</v>
      </c>
      <c r="BZ1355" s="106">
        <v>2</v>
      </c>
      <c r="CA1355" s="106">
        <v>4</v>
      </c>
      <c r="CB1355" s="106">
        <v>4</v>
      </c>
      <c r="CC1355" s="106">
        <v>2</v>
      </c>
      <c r="CD1355" s="106">
        <v>4</v>
      </c>
    </row>
    <row r="1356" spans="1:82" hidden="1" x14ac:dyDescent="0.2">
      <c r="A1356" s="33" t="e">
        <f t="shared" si="501"/>
        <v>#NAME?</v>
      </c>
      <c r="B1356" s="218"/>
      <c r="C1356" s="215"/>
      <c r="D1356" s="227"/>
      <c r="E1356" s="72">
        <f t="shared" si="493"/>
        <v>1347</v>
      </c>
      <c r="F1356" s="9" t="s">
        <v>1616</v>
      </c>
      <c r="H1356" s="9" t="s">
        <v>1212</v>
      </c>
      <c r="I1356" s="9" t="s">
        <v>1547</v>
      </c>
      <c r="K1356" s="100">
        <f t="shared" si="478"/>
        <v>4</v>
      </c>
      <c r="L1356" s="100"/>
      <c r="M1356" s="100"/>
      <c r="N1356" s="100"/>
      <c r="O1356" s="100"/>
      <c r="P1356" s="101">
        <f t="shared" si="479"/>
        <v>1</v>
      </c>
      <c r="Q1356" s="102">
        <f t="shared" si="480"/>
        <v>1</v>
      </c>
      <c r="R1356" s="102">
        <f t="shared" si="481"/>
        <v>1</v>
      </c>
      <c r="S1356" s="102">
        <f t="shared" si="482"/>
        <v>4</v>
      </c>
      <c r="T1356" s="102">
        <f t="shared" si="483"/>
        <v>1</v>
      </c>
      <c r="U1356" s="102">
        <f t="shared" si="484"/>
        <v>3</v>
      </c>
      <c r="V1356" s="102">
        <f t="shared" si="485"/>
        <v>1</v>
      </c>
      <c r="W1356" s="102">
        <f t="shared" si="486"/>
        <v>4</v>
      </c>
      <c r="X1356" s="102">
        <f t="shared" si="487"/>
        <v>2</v>
      </c>
      <c r="Y1356" s="102">
        <f t="shared" si="488"/>
        <v>4</v>
      </c>
      <c r="Z1356" s="102">
        <f t="shared" si="489"/>
        <v>3</v>
      </c>
      <c r="AA1356" s="100" t="b">
        <f t="shared" si="490"/>
        <v>1</v>
      </c>
      <c r="AB1356" s="100">
        <f t="array" ref="AB1356">IF($AA1356,MEDIAN(IF(G1SelectionMask="x",IF(INDEX(RawDataRefData,$E1356,0)&gt;0,INDEX(RawDataRefData,$E1356,0)),"")),"")</f>
        <v>2</v>
      </c>
      <c r="AC1356" s="100">
        <f t="array" ref="AC1356">IF($AA1356,QUARTILE(IF(G1SelectionMask="x",IF(INDEX(RawDataRefData,$E1356,0)&gt;0,INDEX(RawDataRefData,$E1356,0)),""),1),"")</f>
        <v>1</v>
      </c>
      <c r="AD1356" s="100">
        <f t="array" ref="AD1356">IF($AA1356,QUARTILE(IF(G1SelectionMask="x",IF(INDEX(RawDataRefData,$E1356,0)&gt;0,INDEX(RawDataRefData,$E1356,0)),""),3),"")</f>
        <v>3.5</v>
      </c>
      <c r="AE1356" s="100">
        <f t="array" ref="AE1356">IF($AA1356,MIN(IF(G1SelectionMask="x",IF(INDEX(RawDataRefData,$E1356,0)&gt;0,INDEX(RawDataRefData,$E1356,0)),"")),"")</f>
        <v>1</v>
      </c>
      <c r="AF1356" s="100">
        <f t="array" ref="AF1356">IF($AA1356,MAX(IF(G1SelectionMask="x",IF(INDEX(RawDataRefData,$E1356,0)&gt;0,INDEX(RawDataRefData,$E1356,0)),"")),"")</f>
        <v>4</v>
      </c>
      <c r="AG1356" s="100">
        <f t="shared" si="491"/>
        <v>2.2727272727272729</v>
      </c>
      <c r="AH1356" s="100">
        <f t="array" ref="AH1356">IF($AA1356,STDEVA(IF(G1SelectionMask="x",IF(INDEX(RawDataRefData,$E1356,0)&gt;0,INDEX(RawDataRefData,$E1356,0)),"")),"")</f>
        <v>1.3483997249264841</v>
      </c>
      <c r="AI1356" s="101" t="b">
        <f t="shared" si="492"/>
        <v>1</v>
      </c>
      <c r="AJ1356" s="101">
        <f t="array" ref="AJ1356">IF($AI1356,MEDIAN(IF(G2SelectionMask="x",IF(INDEX(RawDataRefData,$E1356,0)&gt;0,INDEX(RawDataRefData,$E1356,0)),"")),"")</f>
        <v>3</v>
      </c>
      <c r="AK1356" s="101">
        <f t="array" ref="AK1356">IF($AI1356,QUARTILE(IF(G2SelectionMask="x",IF(INDEX(RawDataRefData,$E1356,0)&gt;0,INDEX(RawDataRefData,$E1356,0)),""),1),"")</f>
        <v>1</v>
      </c>
      <c r="AL1356" s="101">
        <f t="array" ref="AL1356">IF($AI1356,QUARTILE(IF(G2SelectionMask="x",IF(INDEX(RawDataRefData,$E1356,0)&gt;0,INDEX(RawDataRefData,$E1356,0)),""),3),"")</f>
        <v>4</v>
      </c>
      <c r="AM1356" s="101">
        <f t="array" ref="AM1356">IF($AI1356,MIN(IF(G2SelectionMask="x",IF(INDEX(RawDataRefData,$E1356,0)&gt;0,INDEX(RawDataRefData,$E1356,0)),"")),"")</f>
        <v>1</v>
      </c>
      <c r="AN1356" s="101">
        <f t="array" ref="AN1356">IF($AI1356,MAX(IF(G2SelectionMask="x",IF(INDEX(RawDataRefData,$E1356,0)&gt;0,INDEX(RawDataRefData,$E1356,0)),"")),"")</f>
        <v>4</v>
      </c>
      <c r="AO1356" s="101">
        <f t="shared" si="494"/>
        <v>2.6363636363636362</v>
      </c>
      <c r="AP1356" s="101">
        <f t="array" ref="AP1356">IF($AI1356,STDEVA(IF(G2SelectionMask="x",IF(INDEX(RawDataRefData,$E1356,0)&gt;0,INDEX(RawDataRefData,$E1356,0)),"")),"")</f>
        <v>1.3618169680781096</v>
      </c>
      <c r="AQ1356" s="100" t="b">
        <f t="shared" si="495"/>
        <v>0</v>
      </c>
      <c r="AR1356" s="100" t="str">
        <f t="array" ref="AR1356">IF($AQ1356,MEDIAN(IF(G3SelectionMask="x",IF(INDEX(RawDataRefData,$E1356,0)&gt;0,INDEX(RawDataRefData,$E1356,0)),"")),"")</f>
        <v/>
      </c>
      <c r="AS1356" s="100" t="str">
        <f t="array" ref="AS1356">IF($AQ1356,QUARTILE(IF(G3SelectionMask="x",IF(INDEX(RawDataRefData,$E1356,0)&gt;0,INDEX(RawDataRefData,$E1356,0)),""),1),"")</f>
        <v/>
      </c>
      <c r="AT1356" s="100" t="str">
        <f t="array" ref="AT1356">IF($AQ1356,QUARTILE(IF(G3SelectionMask="x",IF(INDEX(RawDataRefData,$E1356,0)&gt;0,INDEX(RawDataRefData,$E1356,0)),""),3),"")</f>
        <v/>
      </c>
      <c r="AU1356" s="100" t="str">
        <f t="array" ref="AU1356">IF($AQ1356,MIN(IF(G3SelectionMask="x",IF(INDEX(RawDataRefData,$E1356,0)&gt;0,INDEX(RawDataRefData,$E1356,0)),"")),"")</f>
        <v/>
      </c>
      <c r="AV1356" s="100" t="str">
        <f t="array" ref="AV1356">IF($AQ1356,MAX(IF(G3SelectionMask="x",IF(INDEX(RawDataRefData,$E1356,0)&gt;0,INDEX(RawDataRefData,$E1356,0)),"")),"")</f>
        <v/>
      </c>
      <c r="AW1356" s="100" t="str">
        <f t="shared" si="496"/>
        <v/>
      </c>
      <c r="AX1356" s="100" t="str">
        <f t="array" ref="AX1356">IF($AQ1356,STDEVA(IF(G3SelectionMask="x",IF(INDEX(RawDataRefData,$E1356,0)&gt;0,INDEX(RawDataRefData,$E1356,0)),"")),"")</f>
        <v/>
      </c>
      <c r="AY1356" s="101" t="b">
        <f t="shared" si="497"/>
        <v>0</v>
      </c>
      <c r="AZ1356" s="101" t="str">
        <f t="array" ref="AZ1356">IF($AY1356,MEDIAN(IF(G4SelectionMask="x",IF(INDEX(RawDataRefData,$E1356,0)&gt;0,INDEX(RawDataRefData,$E1356,0)),"")),"")</f>
        <v/>
      </c>
      <c r="BA1356" s="101" t="str">
        <f t="array" ref="BA1356">IF($AY1356,QUARTILE(IF(G4SelectionMask="x",IF(INDEX(RawDataRefData,$E1356,0)&gt;0,INDEX(RawDataRefData,$E1356,0)),""),1),"")</f>
        <v/>
      </c>
      <c r="BB1356" s="101" t="str">
        <f t="array" ref="BB1356">IF($AY1356,QUARTILE(IF(G4SelectionMask="x",IF(INDEX(RawDataRefData,$E1356,0)&gt;0,INDEX(RawDataRefData,$E1356,0)),""),3),"")</f>
        <v/>
      </c>
      <c r="BC1356" s="101" t="str">
        <f t="array" ref="BC1356">IF($AY1356,MIN(IF(G4SelectionMask="x",IF(INDEX(RawDataRefData,$E1356,0)&gt;0,INDEX(RawDataRefData,$E1356,0)),"")),"")</f>
        <v/>
      </c>
      <c r="BD1356" s="101" t="str">
        <f t="array" ref="BD1356">IF($AY1356,MAX(IF(G4SelectionMask="x",IF(INDEX(RawDataRefData,$E1356,0)&gt;0,INDEX(RawDataRefData,$E1356,0)),"")),"")</f>
        <v/>
      </c>
      <c r="BE1356" s="101" t="str">
        <f t="shared" si="498"/>
        <v/>
      </c>
      <c r="BF1356" s="101" t="str">
        <f t="array" ref="BF1356">IF($AY1356,STDEVA(IF(G4SelectionMask="x",IF(INDEX(RawDataRefData,$E1356,0)&gt;0,INDEX(RawDataRefData,$E1356,0)),"")),"")</f>
        <v/>
      </c>
      <c r="BG1356" s="100" t="b">
        <f t="shared" si="499"/>
        <v>0</v>
      </c>
      <c r="BH1356" s="100" t="str">
        <f t="array" ref="BH1356">IF($BG1356,MEDIAN(IF(G5SelectionMask="x",IF(INDEX(RawDataRefData,$E1356,0)&gt;0,INDEX(RawDataRefData,$E1356,0)),"")),"")</f>
        <v/>
      </c>
      <c r="BI1356" s="100" t="str">
        <f t="array" ref="BI1356">IF($BG1356,QUARTILE(IF(G5SelectionMask="x",IF(INDEX(RawDataRefData,$E1356,0)&gt;0,INDEX(RawDataRefData,$E1356,0)),""),1),"")</f>
        <v/>
      </c>
      <c r="BJ1356" s="100" t="str">
        <f t="array" ref="BJ1356">IF($BG1356,QUARTILE(IF(G5SelectionMask="x",IF(INDEX(RawDataRefData,$E1356,0)&gt;0,INDEX(RawDataRefData,$E1356,0)),""),3),"")</f>
        <v/>
      </c>
      <c r="BK1356" s="100" t="str">
        <f t="array" ref="BK1356">IF($BG1356,MIN(IF(G5SelectionMask="x",IF(INDEX(RawDataRefData,$E1356,0)&gt;0,INDEX(RawDataRefData,$E1356,0)),"")),"")</f>
        <v/>
      </c>
      <c r="BL1356" s="100" t="str">
        <f t="array" ref="BL1356">IF($BG1356,MAX(IF(G5SelectionMask="x",IF(INDEX(RawDataRefData,$E1356,0)&gt;0,INDEX(RawDataRefData,$E1356,0)),"")),"")</f>
        <v/>
      </c>
      <c r="BM1356" s="100" t="str">
        <f t="shared" si="500"/>
        <v/>
      </c>
      <c r="BN1356" s="103" t="str">
        <f t="array" ref="BN1356">IF($BG1356,STDEVA(IF(G5SelectionMask="x",IF(INDEX(RawDataRefData,$E1356,0)&gt;0,INDEX(RawDataRefData,$E1356,0)),"")),"")</f>
        <v/>
      </c>
      <c r="BO1356" s="104"/>
      <c r="BP1356" s="106">
        <v>4</v>
      </c>
      <c r="BQ1356" s="106">
        <v>1</v>
      </c>
      <c r="BR1356" s="106">
        <v>1</v>
      </c>
      <c r="BS1356" s="106">
        <v>1</v>
      </c>
      <c r="BT1356" s="106">
        <v>4</v>
      </c>
      <c r="BU1356" s="106">
        <v>1</v>
      </c>
      <c r="BV1356" s="106">
        <v>3</v>
      </c>
      <c r="BW1356" s="106">
        <v>1</v>
      </c>
      <c r="BX1356" s="106">
        <v>4</v>
      </c>
      <c r="BY1356" s="106">
        <v>2</v>
      </c>
      <c r="BZ1356" s="106">
        <v>4</v>
      </c>
      <c r="CA1356" s="106">
        <v>3</v>
      </c>
      <c r="CB1356" s="106">
        <v>4</v>
      </c>
      <c r="CC1356" s="106">
        <v>3</v>
      </c>
      <c r="CD1356" s="106">
        <v>3</v>
      </c>
    </row>
    <row r="1357" spans="1:82" hidden="1" x14ac:dyDescent="0.2">
      <c r="A1357" s="33" t="e">
        <f t="shared" si="501"/>
        <v>#NAME?</v>
      </c>
      <c r="B1357" s="218"/>
      <c r="C1357" s="215"/>
      <c r="D1357" s="227"/>
      <c r="E1357" s="72">
        <f t="shared" si="493"/>
        <v>1348</v>
      </c>
      <c r="F1357" s="9" t="s">
        <v>1617</v>
      </c>
      <c r="H1357" s="9" t="s">
        <v>1212</v>
      </c>
      <c r="I1357" s="9" t="s">
        <v>1547</v>
      </c>
      <c r="K1357" s="100">
        <f t="shared" si="478"/>
        <v>4</v>
      </c>
      <c r="L1357" s="100"/>
      <c r="M1357" s="100"/>
      <c r="N1357" s="100"/>
      <c r="O1357" s="100"/>
      <c r="P1357" s="101">
        <f t="shared" si="479"/>
        <v>3</v>
      </c>
      <c r="Q1357" s="102">
        <f t="shared" si="480"/>
        <v>2</v>
      </c>
      <c r="R1357" s="102">
        <f t="shared" si="481"/>
        <v>1</v>
      </c>
      <c r="S1357" s="102">
        <f t="shared" si="482"/>
        <v>2</v>
      </c>
      <c r="T1357" s="102">
        <f t="shared" si="483"/>
        <v>1</v>
      </c>
      <c r="U1357" s="102">
        <f t="shared" si="484"/>
        <v>4</v>
      </c>
      <c r="V1357" s="102">
        <f t="shared" si="485"/>
        <v>4</v>
      </c>
      <c r="W1357" s="102">
        <f t="shared" si="486"/>
        <v>3</v>
      </c>
      <c r="X1357" s="102">
        <f t="shared" si="487"/>
        <v>1</v>
      </c>
      <c r="Y1357" s="102">
        <f t="shared" si="488"/>
        <v>4</v>
      </c>
      <c r="Z1357" s="102">
        <f t="shared" si="489"/>
        <v>3</v>
      </c>
      <c r="AA1357" s="100" t="b">
        <f t="shared" si="490"/>
        <v>1</v>
      </c>
      <c r="AB1357" s="100">
        <f t="array" ref="AB1357">IF($AA1357,MEDIAN(IF(G1SelectionMask="x",IF(INDEX(RawDataRefData,$E1357,0)&gt;0,INDEX(RawDataRefData,$E1357,0)),"")),"")</f>
        <v>3</v>
      </c>
      <c r="AC1357" s="100">
        <f t="array" ref="AC1357">IF($AA1357,QUARTILE(IF(G1SelectionMask="x",IF(INDEX(RawDataRefData,$E1357,0)&gt;0,INDEX(RawDataRefData,$E1357,0)),""),1),"")</f>
        <v>1.5</v>
      </c>
      <c r="AD1357" s="100">
        <f t="array" ref="AD1357">IF($AA1357,QUARTILE(IF(G1SelectionMask="x",IF(INDEX(RawDataRefData,$E1357,0)&gt;0,INDEX(RawDataRefData,$E1357,0)),""),3),"")</f>
        <v>3.5</v>
      </c>
      <c r="AE1357" s="100">
        <f t="array" ref="AE1357">IF($AA1357,MIN(IF(G1SelectionMask="x",IF(INDEX(RawDataRefData,$E1357,0)&gt;0,INDEX(RawDataRefData,$E1357,0)),"")),"")</f>
        <v>1</v>
      </c>
      <c r="AF1357" s="100">
        <f t="array" ref="AF1357">IF($AA1357,MAX(IF(G1SelectionMask="x",IF(INDEX(RawDataRefData,$E1357,0)&gt;0,INDEX(RawDataRefData,$E1357,0)),"")),"")</f>
        <v>4</v>
      </c>
      <c r="AG1357" s="100">
        <f t="shared" si="491"/>
        <v>2.5454545454545454</v>
      </c>
      <c r="AH1357" s="100">
        <f t="array" ref="AH1357">IF($AA1357,STDEVA(IF(G1SelectionMask="x",IF(INDEX(RawDataRefData,$E1357,0)&gt;0,INDEX(RawDataRefData,$E1357,0)),"")),"")</f>
        <v>1.213559752433836</v>
      </c>
      <c r="AI1357" s="101" t="b">
        <f t="shared" si="492"/>
        <v>1</v>
      </c>
      <c r="AJ1357" s="101">
        <f t="array" ref="AJ1357">IF($AI1357,MEDIAN(IF(G2SelectionMask="x",IF(INDEX(RawDataRefData,$E1357,0)&gt;0,INDEX(RawDataRefData,$E1357,0)),"")),"")</f>
        <v>3</v>
      </c>
      <c r="AK1357" s="101">
        <f t="array" ref="AK1357">IF($AI1357,QUARTILE(IF(G2SelectionMask="x",IF(INDEX(RawDataRefData,$E1357,0)&gt;0,INDEX(RawDataRefData,$E1357,0)),""),1),"")</f>
        <v>2</v>
      </c>
      <c r="AL1357" s="101">
        <f t="array" ref="AL1357">IF($AI1357,QUARTILE(IF(G2SelectionMask="x",IF(INDEX(RawDataRefData,$E1357,0)&gt;0,INDEX(RawDataRefData,$E1357,0)),""),3),"")</f>
        <v>3</v>
      </c>
      <c r="AM1357" s="101">
        <f t="array" ref="AM1357">IF($AI1357,MIN(IF(G2SelectionMask="x",IF(INDEX(RawDataRefData,$E1357,0)&gt;0,INDEX(RawDataRefData,$E1357,0)),"")),"")</f>
        <v>1</v>
      </c>
      <c r="AN1357" s="101">
        <f t="array" ref="AN1357">IF($AI1357,MAX(IF(G2SelectionMask="x",IF(INDEX(RawDataRefData,$E1357,0)&gt;0,INDEX(RawDataRefData,$E1357,0)),"")),"")</f>
        <v>4</v>
      </c>
      <c r="AO1357" s="101">
        <f t="shared" si="494"/>
        <v>2.5454545454545454</v>
      </c>
      <c r="AP1357" s="101">
        <f t="array" ref="AP1357">IF($AI1357,STDEVA(IF(G2SelectionMask="x",IF(INDEX(RawDataRefData,$E1357,0)&gt;0,INDEX(RawDataRefData,$E1357,0)),"")),"")</f>
        <v>1.0357254813546268</v>
      </c>
      <c r="AQ1357" s="100" t="b">
        <f t="shared" si="495"/>
        <v>0</v>
      </c>
      <c r="AR1357" s="100" t="str">
        <f t="array" ref="AR1357">IF($AQ1357,MEDIAN(IF(G3SelectionMask="x",IF(INDEX(RawDataRefData,$E1357,0)&gt;0,INDEX(RawDataRefData,$E1357,0)),"")),"")</f>
        <v/>
      </c>
      <c r="AS1357" s="100" t="str">
        <f t="array" ref="AS1357">IF($AQ1357,QUARTILE(IF(G3SelectionMask="x",IF(INDEX(RawDataRefData,$E1357,0)&gt;0,INDEX(RawDataRefData,$E1357,0)),""),1),"")</f>
        <v/>
      </c>
      <c r="AT1357" s="100" t="str">
        <f t="array" ref="AT1357">IF($AQ1357,QUARTILE(IF(G3SelectionMask="x",IF(INDEX(RawDataRefData,$E1357,0)&gt;0,INDEX(RawDataRefData,$E1357,0)),""),3),"")</f>
        <v/>
      </c>
      <c r="AU1357" s="100" t="str">
        <f t="array" ref="AU1357">IF($AQ1357,MIN(IF(G3SelectionMask="x",IF(INDEX(RawDataRefData,$E1357,0)&gt;0,INDEX(RawDataRefData,$E1357,0)),"")),"")</f>
        <v/>
      </c>
      <c r="AV1357" s="100" t="str">
        <f t="array" ref="AV1357">IF($AQ1357,MAX(IF(G3SelectionMask="x",IF(INDEX(RawDataRefData,$E1357,0)&gt;0,INDEX(RawDataRefData,$E1357,0)),"")),"")</f>
        <v/>
      </c>
      <c r="AW1357" s="100" t="str">
        <f t="shared" si="496"/>
        <v/>
      </c>
      <c r="AX1357" s="100" t="str">
        <f t="array" ref="AX1357">IF($AQ1357,STDEVA(IF(G3SelectionMask="x",IF(INDEX(RawDataRefData,$E1357,0)&gt;0,INDEX(RawDataRefData,$E1357,0)),"")),"")</f>
        <v/>
      </c>
      <c r="AY1357" s="101" t="b">
        <f t="shared" si="497"/>
        <v>0</v>
      </c>
      <c r="AZ1357" s="101" t="str">
        <f t="array" ref="AZ1357">IF($AY1357,MEDIAN(IF(G4SelectionMask="x",IF(INDEX(RawDataRefData,$E1357,0)&gt;0,INDEX(RawDataRefData,$E1357,0)),"")),"")</f>
        <v/>
      </c>
      <c r="BA1357" s="101" t="str">
        <f t="array" ref="BA1357">IF($AY1357,QUARTILE(IF(G4SelectionMask="x",IF(INDEX(RawDataRefData,$E1357,0)&gt;0,INDEX(RawDataRefData,$E1357,0)),""),1),"")</f>
        <v/>
      </c>
      <c r="BB1357" s="101" t="str">
        <f t="array" ref="BB1357">IF($AY1357,QUARTILE(IF(G4SelectionMask="x",IF(INDEX(RawDataRefData,$E1357,0)&gt;0,INDEX(RawDataRefData,$E1357,0)),""),3),"")</f>
        <v/>
      </c>
      <c r="BC1357" s="101" t="str">
        <f t="array" ref="BC1357">IF($AY1357,MIN(IF(G4SelectionMask="x",IF(INDEX(RawDataRefData,$E1357,0)&gt;0,INDEX(RawDataRefData,$E1357,0)),"")),"")</f>
        <v/>
      </c>
      <c r="BD1357" s="101" t="str">
        <f t="array" ref="BD1357">IF($AY1357,MAX(IF(G4SelectionMask="x",IF(INDEX(RawDataRefData,$E1357,0)&gt;0,INDEX(RawDataRefData,$E1357,0)),"")),"")</f>
        <v/>
      </c>
      <c r="BE1357" s="101" t="str">
        <f t="shared" si="498"/>
        <v/>
      </c>
      <c r="BF1357" s="101" t="str">
        <f t="array" ref="BF1357">IF($AY1357,STDEVA(IF(G4SelectionMask="x",IF(INDEX(RawDataRefData,$E1357,0)&gt;0,INDEX(RawDataRefData,$E1357,0)),"")),"")</f>
        <v/>
      </c>
      <c r="BG1357" s="100" t="b">
        <f t="shared" si="499"/>
        <v>0</v>
      </c>
      <c r="BH1357" s="100" t="str">
        <f t="array" ref="BH1357">IF($BG1357,MEDIAN(IF(G5SelectionMask="x",IF(INDEX(RawDataRefData,$E1357,0)&gt;0,INDEX(RawDataRefData,$E1357,0)),"")),"")</f>
        <v/>
      </c>
      <c r="BI1357" s="100" t="str">
        <f t="array" ref="BI1357">IF($BG1357,QUARTILE(IF(G5SelectionMask="x",IF(INDEX(RawDataRefData,$E1357,0)&gt;0,INDEX(RawDataRefData,$E1357,0)),""),1),"")</f>
        <v/>
      </c>
      <c r="BJ1357" s="100" t="str">
        <f t="array" ref="BJ1357">IF($BG1357,QUARTILE(IF(G5SelectionMask="x",IF(INDEX(RawDataRefData,$E1357,0)&gt;0,INDEX(RawDataRefData,$E1357,0)),""),3),"")</f>
        <v/>
      </c>
      <c r="BK1357" s="100" t="str">
        <f t="array" ref="BK1357">IF($BG1357,MIN(IF(G5SelectionMask="x",IF(INDEX(RawDataRefData,$E1357,0)&gt;0,INDEX(RawDataRefData,$E1357,0)),"")),"")</f>
        <v/>
      </c>
      <c r="BL1357" s="100" t="str">
        <f t="array" ref="BL1357">IF($BG1357,MAX(IF(G5SelectionMask="x",IF(INDEX(RawDataRefData,$E1357,0)&gt;0,INDEX(RawDataRefData,$E1357,0)),"")),"")</f>
        <v/>
      </c>
      <c r="BM1357" s="100" t="str">
        <f t="shared" si="500"/>
        <v/>
      </c>
      <c r="BN1357" s="103" t="str">
        <f t="array" ref="BN1357">IF($BG1357,STDEVA(IF(G5SelectionMask="x",IF(INDEX(RawDataRefData,$E1357,0)&gt;0,INDEX(RawDataRefData,$E1357,0)),"")),"")</f>
        <v/>
      </c>
      <c r="BO1357" s="104"/>
      <c r="BP1357" s="106">
        <v>4</v>
      </c>
      <c r="BQ1357" s="106">
        <v>3</v>
      </c>
      <c r="BR1357" s="106">
        <v>2</v>
      </c>
      <c r="BS1357" s="106">
        <v>1</v>
      </c>
      <c r="BT1357" s="106">
        <v>2</v>
      </c>
      <c r="BU1357" s="106">
        <v>1</v>
      </c>
      <c r="BV1357" s="106">
        <v>4</v>
      </c>
      <c r="BW1357" s="106">
        <v>4</v>
      </c>
      <c r="BX1357" s="106">
        <v>3</v>
      </c>
      <c r="BY1357" s="106">
        <v>1</v>
      </c>
      <c r="BZ1357" s="106">
        <v>4</v>
      </c>
      <c r="CA1357" s="106">
        <v>3</v>
      </c>
      <c r="CB1357" s="106">
        <v>2</v>
      </c>
      <c r="CC1357" s="106">
        <v>3</v>
      </c>
      <c r="CD1357" s="106">
        <v>1</v>
      </c>
    </row>
    <row r="1358" spans="1:82" hidden="1" x14ac:dyDescent="0.2">
      <c r="A1358" s="33" t="e">
        <f t="shared" si="501"/>
        <v>#NAME?</v>
      </c>
      <c r="B1358" s="218"/>
      <c r="C1358" s="215"/>
      <c r="D1358" s="227"/>
      <c r="E1358" s="72">
        <f t="shared" si="493"/>
        <v>1349</v>
      </c>
      <c r="F1358" s="9" t="s">
        <v>1618</v>
      </c>
      <c r="H1358" s="9" t="s">
        <v>1212</v>
      </c>
      <c r="I1358" s="9" t="s">
        <v>1547</v>
      </c>
      <c r="K1358" s="100">
        <f t="shared" si="478"/>
        <v>1</v>
      </c>
      <c r="L1358" s="100"/>
      <c r="M1358" s="100"/>
      <c r="N1358" s="100"/>
      <c r="O1358" s="100"/>
      <c r="P1358" s="101">
        <f t="shared" si="479"/>
        <v>1</v>
      </c>
      <c r="Q1358" s="102">
        <f t="shared" si="480"/>
        <v>3</v>
      </c>
      <c r="R1358" s="102">
        <f t="shared" si="481"/>
        <v>1</v>
      </c>
      <c r="S1358" s="102">
        <f t="shared" si="482"/>
        <v>3</v>
      </c>
      <c r="T1358" s="102">
        <f t="shared" si="483"/>
        <v>2</v>
      </c>
      <c r="U1358" s="102">
        <f t="shared" si="484"/>
        <v>4</v>
      </c>
      <c r="V1358" s="102">
        <f t="shared" si="485"/>
        <v>4</v>
      </c>
      <c r="W1358" s="102">
        <f t="shared" si="486"/>
        <v>4</v>
      </c>
      <c r="X1358" s="102">
        <f t="shared" si="487"/>
        <v>4</v>
      </c>
      <c r="Y1358" s="102">
        <f t="shared" si="488"/>
        <v>3</v>
      </c>
      <c r="Z1358" s="102">
        <f t="shared" si="489"/>
        <v>4</v>
      </c>
      <c r="AA1358" s="100" t="b">
        <f t="shared" si="490"/>
        <v>1</v>
      </c>
      <c r="AB1358" s="100">
        <f t="array" ref="AB1358">IF($AA1358,MEDIAN(IF(G1SelectionMask="x",IF(INDEX(RawDataRefData,$E1358,0)&gt;0,INDEX(RawDataRefData,$E1358,0)),"")),"")</f>
        <v>3</v>
      </c>
      <c r="AC1358" s="100">
        <f t="array" ref="AC1358">IF($AA1358,QUARTILE(IF(G1SelectionMask="x",IF(INDEX(RawDataRefData,$E1358,0)&gt;0,INDEX(RawDataRefData,$E1358,0)),""),1),"")</f>
        <v>2.5</v>
      </c>
      <c r="AD1358" s="100">
        <f t="array" ref="AD1358">IF($AA1358,QUARTILE(IF(G1SelectionMask="x",IF(INDEX(RawDataRefData,$E1358,0)&gt;0,INDEX(RawDataRefData,$E1358,0)),""),3),"")</f>
        <v>4</v>
      </c>
      <c r="AE1358" s="100">
        <f t="array" ref="AE1358">IF($AA1358,MIN(IF(G1SelectionMask="x",IF(INDEX(RawDataRefData,$E1358,0)&gt;0,INDEX(RawDataRefData,$E1358,0)),"")),"")</f>
        <v>1</v>
      </c>
      <c r="AF1358" s="100">
        <f t="array" ref="AF1358">IF($AA1358,MAX(IF(G1SelectionMask="x",IF(INDEX(RawDataRefData,$E1358,0)&gt;0,INDEX(RawDataRefData,$E1358,0)),"")),"")</f>
        <v>4</v>
      </c>
      <c r="AG1358" s="100">
        <f t="shared" si="491"/>
        <v>3</v>
      </c>
      <c r="AH1358" s="100">
        <f t="array" ref="AH1358">IF($AA1358,STDEVA(IF(G1SelectionMask="x",IF(INDEX(RawDataRefData,$E1358,0)&gt;0,INDEX(RawDataRefData,$E1358,0)),"")),"")</f>
        <v>1.1832159566199232</v>
      </c>
      <c r="AI1358" s="101" t="b">
        <f t="shared" si="492"/>
        <v>1</v>
      </c>
      <c r="AJ1358" s="101">
        <f t="array" ref="AJ1358">IF($AI1358,MEDIAN(IF(G2SelectionMask="x",IF(INDEX(RawDataRefData,$E1358,0)&gt;0,INDEX(RawDataRefData,$E1358,0)),"")),"")</f>
        <v>3</v>
      </c>
      <c r="AK1358" s="101">
        <f t="array" ref="AK1358">IF($AI1358,QUARTILE(IF(G2SelectionMask="x",IF(INDEX(RawDataRefData,$E1358,0)&gt;0,INDEX(RawDataRefData,$E1358,0)),""),1),"")</f>
        <v>2.5</v>
      </c>
      <c r="AL1358" s="101">
        <f t="array" ref="AL1358">IF($AI1358,QUARTILE(IF(G2SelectionMask="x",IF(INDEX(RawDataRefData,$E1358,0)&gt;0,INDEX(RawDataRefData,$E1358,0)),""),3),"")</f>
        <v>4</v>
      </c>
      <c r="AM1358" s="101">
        <f t="array" ref="AM1358">IF($AI1358,MIN(IF(G2SelectionMask="x",IF(INDEX(RawDataRefData,$E1358,0)&gt;0,INDEX(RawDataRefData,$E1358,0)),"")),"")</f>
        <v>1</v>
      </c>
      <c r="AN1358" s="101">
        <f t="array" ref="AN1358">IF($AI1358,MAX(IF(G2SelectionMask="x",IF(INDEX(RawDataRefData,$E1358,0)&gt;0,INDEX(RawDataRefData,$E1358,0)),"")),"")</f>
        <v>4</v>
      </c>
      <c r="AO1358" s="101">
        <f t="shared" si="494"/>
        <v>2.9090909090909092</v>
      </c>
      <c r="AP1358" s="101">
        <f t="array" ref="AP1358">IF($AI1358,STDEVA(IF(G2SelectionMask="x",IF(INDEX(RawDataRefData,$E1358,0)&gt;0,INDEX(RawDataRefData,$E1358,0)),"")),"")</f>
        <v>1.1361818036340356</v>
      </c>
      <c r="AQ1358" s="100" t="b">
        <f t="shared" si="495"/>
        <v>0</v>
      </c>
      <c r="AR1358" s="100" t="str">
        <f t="array" ref="AR1358">IF($AQ1358,MEDIAN(IF(G3SelectionMask="x",IF(INDEX(RawDataRefData,$E1358,0)&gt;0,INDEX(RawDataRefData,$E1358,0)),"")),"")</f>
        <v/>
      </c>
      <c r="AS1358" s="100" t="str">
        <f t="array" ref="AS1358">IF($AQ1358,QUARTILE(IF(G3SelectionMask="x",IF(INDEX(RawDataRefData,$E1358,0)&gt;0,INDEX(RawDataRefData,$E1358,0)),""),1),"")</f>
        <v/>
      </c>
      <c r="AT1358" s="100" t="str">
        <f t="array" ref="AT1358">IF($AQ1358,QUARTILE(IF(G3SelectionMask="x",IF(INDEX(RawDataRefData,$E1358,0)&gt;0,INDEX(RawDataRefData,$E1358,0)),""),3),"")</f>
        <v/>
      </c>
      <c r="AU1358" s="100" t="str">
        <f t="array" ref="AU1358">IF($AQ1358,MIN(IF(G3SelectionMask="x",IF(INDEX(RawDataRefData,$E1358,0)&gt;0,INDEX(RawDataRefData,$E1358,0)),"")),"")</f>
        <v/>
      </c>
      <c r="AV1358" s="100" t="str">
        <f t="array" ref="AV1358">IF($AQ1358,MAX(IF(G3SelectionMask="x",IF(INDEX(RawDataRefData,$E1358,0)&gt;0,INDEX(RawDataRefData,$E1358,0)),"")),"")</f>
        <v/>
      </c>
      <c r="AW1358" s="100" t="str">
        <f t="shared" si="496"/>
        <v/>
      </c>
      <c r="AX1358" s="100" t="str">
        <f t="array" ref="AX1358">IF($AQ1358,STDEVA(IF(G3SelectionMask="x",IF(INDEX(RawDataRefData,$E1358,0)&gt;0,INDEX(RawDataRefData,$E1358,0)),"")),"")</f>
        <v/>
      </c>
      <c r="AY1358" s="101" t="b">
        <f t="shared" si="497"/>
        <v>0</v>
      </c>
      <c r="AZ1358" s="101" t="str">
        <f t="array" ref="AZ1358">IF($AY1358,MEDIAN(IF(G4SelectionMask="x",IF(INDEX(RawDataRefData,$E1358,0)&gt;0,INDEX(RawDataRefData,$E1358,0)),"")),"")</f>
        <v/>
      </c>
      <c r="BA1358" s="101" t="str">
        <f t="array" ref="BA1358">IF($AY1358,QUARTILE(IF(G4SelectionMask="x",IF(INDEX(RawDataRefData,$E1358,0)&gt;0,INDEX(RawDataRefData,$E1358,0)),""),1),"")</f>
        <v/>
      </c>
      <c r="BB1358" s="101" t="str">
        <f t="array" ref="BB1358">IF($AY1358,QUARTILE(IF(G4SelectionMask="x",IF(INDEX(RawDataRefData,$E1358,0)&gt;0,INDEX(RawDataRefData,$E1358,0)),""),3),"")</f>
        <v/>
      </c>
      <c r="BC1358" s="101" t="str">
        <f t="array" ref="BC1358">IF($AY1358,MIN(IF(G4SelectionMask="x",IF(INDEX(RawDataRefData,$E1358,0)&gt;0,INDEX(RawDataRefData,$E1358,0)),"")),"")</f>
        <v/>
      </c>
      <c r="BD1358" s="101" t="str">
        <f t="array" ref="BD1358">IF($AY1358,MAX(IF(G4SelectionMask="x",IF(INDEX(RawDataRefData,$E1358,0)&gt;0,INDEX(RawDataRefData,$E1358,0)),"")),"")</f>
        <v/>
      </c>
      <c r="BE1358" s="101" t="str">
        <f t="shared" si="498"/>
        <v/>
      </c>
      <c r="BF1358" s="101" t="str">
        <f t="array" ref="BF1358">IF($AY1358,STDEVA(IF(G4SelectionMask="x",IF(INDEX(RawDataRefData,$E1358,0)&gt;0,INDEX(RawDataRefData,$E1358,0)),"")),"")</f>
        <v/>
      </c>
      <c r="BG1358" s="100" t="b">
        <f t="shared" si="499"/>
        <v>0</v>
      </c>
      <c r="BH1358" s="100" t="str">
        <f t="array" ref="BH1358">IF($BG1358,MEDIAN(IF(G5SelectionMask="x",IF(INDEX(RawDataRefData,$E1358,0)&gt;0,INDEX(RawDataRefData,$E1358,0)),"")),"")</f>
        <v/>
      </c>
      <c r="BI1358" s="100" t="str">
        <f t="array" ref="BI1358">IF($BG1358,QUARTILE(IF(G5SelectionMask="x",IF(INDEX(RawDataRefData,$E1358,0)&gt;0,INDEX(RawDataRefData,$E1358,0)),""),1),"")</f>
        <v/>
      </c>
      <c r="BJ1358" s="100" t="str">
        <f t="array" ref="BJ1358">IF($BG1358,QUARTILE(IF(G5SelectionMask="x",IF(INDEX(RawDataRefData,$E1358,0)&gt;0,INDEX(RawDataRefData,$E1358,0)),""),3),"")</f>
        <v/>
      </c>
      <c r="BK1358" s="100" t="str">
        <f t="array" ref="BK1358">IF($BG1358,MIN(IF(G5SelectionMask="x",IF(INDEX(RawDataRefData,$E1358,0)&gt;0,INDEX(RawDataRefData,$E1358,0)),"")),"")</f>
        <v/>
      </c>
      <c r="BL1358" s="100" t="str">
        <f t="array" ref="BL1358">IF($BG1358,MAX(IF(G5SelectionMask="x",IF(INDEX(RawDataRefData,$E1358,0)&gt;0,INDEX(RawDataRefData,$E1358,0)),"")),"")</f>
        <v/>
      </c>
      <c r="BM1358" s="100" t="str">
        <f t="shared" si="500"/>
        <v/>
      </c>
      <c r="BN1358" s="103" t="str">
        <f t="array" ref="BN1358">IF($BG1358,STDEVA(IF(G5SelectionMask="x",IF(INDEX(RawDataRefData,$E1358,0)&gt;0,INDEX(RawDataRefData,$E1358,0)),"")),"")</f>
        <v/>
      </c>
      <c r="BO1358" s="104"/>
      <c r="BP1358" s="106">
        <v>1</v>
      </c>
      <c r="BQ1358" s="106">
        <v>1</v>
      </c>
      <c r="BR1358" s="106">
        <v>3</v>
      </c>
      <c r="BS1358" s="106">
        <v>1</v>
      </c>
      <c r="BT1358" s="106">
        <v>3</v>
      </c>
      <c r="BU1358" s="106">
        <v>2</v>
      </c>
      <c r="BV1358" s="106">
        <v>4</v>
      </c>
      <c r="BW1358" s="106">
        <v>4</v>
      </c>
      <c r="BX1358" s="106">
        <v>4</v>
      </c>
      <c r="BY1358" s="106">
        <v>4</v>
      </c>
      <c r="BZ1358" s="106">
        <v>3</v>
      </c>
      <c r="CA1358" s="106">
        <v>4</v>
      </c>
      <c r="CB1358" s="106">
        <v>4</v>
      </c>
      <c r="CC1358" s="106">
        <v>1</v>
      </c>
      <c r="CD1358" s="106">
        <v>3</v>
      </c>
    </row>
    <row r="1359" spans="1:82" hidden="1" x14ac:dyDescent="0.2">
      <c r="A1359" s="33" t="e">
        <f t="shared" si="501"/>
        <v>#NAME?</v>
      </c>
      <c r="B1359" s="218"/>
      <c r="C1359" s="215"/>
      <c r="D1359" s="227"/>
      <c r="E1359" s="72">
        <f t="shared" si="493"/>
        <v>1350</v>
      </c>
      <c r="F1359" s="9" t="s">
        <v>1619</v>
      </c>
      <c r="H1359" s="9" t="s">
        <v>1212</v>
      </c>
      <c r="I1359" s="9" t="s">
        <v>1547</v>
      </c>
      <c r="K1359" s="100">
        <f>IF(COUNT($BP1359)=0,"",$BP1359)</f>
        <v>4</v>
      </c>
      <c r="L1359" s="100"/>
      <c r="M1359" s="100"/>
      <c r="N1359" s="100"/>
      <c r="O1359" s="100"/>
      <c r="P1359" s="101">
        <f>IF(COUNT($BQ1359)=0,"",$BQ1359)</f>
        <v>2</v>
      </c>
      <c r="Q1359" s="102">
        <f>IF(COUNT($BR1359)=0,"",$BR1359)</f>
        <v>3</v>
      </c>
      <c r="R1359" s="102">
        <f>IF(COUNT($BS1359)=0,"",$BS1359)</f>
        <v>1</v>
      </c>
      <c r="S1359" s="102">
        <f>IF(COUNT($BT1359)=0,"",$BT1359)</f>
        <v>4</v>
      </c>
      <c r="T1359" s="102">
        <f>IF(COUNT($BU1359)=0,"",$BU1359)</f>
        <v>2</v>
      </c>
      <c r="U1359" s="102">
        <f>IF(COUNT($BV1359)=0,"",$BV1359)</f>
        <v>2</v>
      </c>
      <c r="V1359" s="102">
        <f>IF(COUNT($BW1359)=0,"",$BW1359)</f>
        <v>2</v>
      </c>
      <c r="W1359" s="102">
        <f>IF(COUNT($BX1359)=0,"",$BX1359)</f>
        <v>2</v>
      </c>
      <c r="X1359" s="102">
        <f>IF(COUNT($BY1359)=0,"",$BY1359)</f>
        <v>2</v>
      </c>
      <c r="Y1359" s="102">
        <f>IF(COUNT($BZ1359)=0,"",$BZ1359)</f>
        <v>1</v>
      </c>
      <c r="Z1359" s="102">
        <f>IF(COUNT($CA1359)=0,"",$CA1359)</f>
        <v>2</v>
      </c>
      <c r="AA1359" s="100" t="b">
        <f>COUNTIFS(G1SelectionMask,"x",INDEX(RawDataRefData,$E1359,0),"&gt;0")&gt;=RuleofN</f>
        <v>1</v>
      </c>
      <c r="AB1359" s="100">
        <f t="array" ref="AB1359">IF($AA1359,MEDIAN(IF(G1SelectionMask="x",IF(INDEX(RawDataRefData,$E1359,0)&gt;0,INDEX(RawDataRefData,$E1359,0)),"")),"")</f>
        <v>2</v>
      </c>
      <c r="AC1359" s="100">
        <f t="array" ref="AC1359">IF($AA1359,QUARTILE(IF(G1SelectionMask="x",IF(INDEX(RawDataRefData,$E1359,0)&gt;0,INDEX(RawDataRefData,$E1359,0)),""),1),"")</f>
        <v>2</v>
      </c>
      <c r="AD1359" s="100">
        <f t="array" ref="AD1359">IF($AA1359,QUARTILE(IF(G1SelectionMask="x",IF(INDEX(RawDataRefData,$E1359,0)&gt;0,INDEX(RawDataRefData,$E1359,0)),""),3),"")</f>
        <v>2</v>
      </c>
      <c r="AE1359" s="100">
        <f t="array" ref="AE1359">IF($AA1359,MIN(IF(G1SelectionMask="x",IF(INDEX(RawDataRefData,$E1359,0)&gt;0,INDEX(RawDataRefData,$E1359,0)),"")),"")</f>
        <v>1</v>
      </c>
      <c r="AF1359" s="100">
        <f t="array" ref="AF1359">IF($AA1359,MAX(IF(G1SelectionMask="x",IF(INDEX(RawDataRefData,$E1359,0)&gt;0,INDEX(RawDataRefData,$E1359,0)),"")),"")</f>
        <v>4</v>
      </c>
      <c r="AG1359" s="100">
        <f>IF($AA1359,AVERAGEIF(G1SelectionMask,"x",INDEX(RawDataRefData,$E1359,0)),"")</f>
        <v>2.0909090909090908</v>
      </c>
      <c r="AH1359" s="100">
        <f t="array" ref="AH1359">IF($AA1359,STDEVA(IF(G1SelectionMask="x",IF(INDEX(RawDataRefData,$E1359,0)&gt;0,INDEX(RawDataRefData,$E1359,0)),"")),"")</f>
        <v>0.8312094145936334</v>
      </c>
      <c r="AI1359" s="101" t="b">
        <f>COUNTIFS(G2SelectionMask,"x",INDEX(RawDataRefData,$E1359,0),"&gt;0")&gt;=RuleofN</f>
        <v>1</v>
      </c>
      <c r="AJ1359" s="101">
        <f t="array" ref="AJ1359">IF($AI1359,MEDIAN(IF(G2SelectionMask="x",IF(INDEX(RawDataRefData,$E1359,0)&gt;0,INDEX(RawDataRefData,$E1359,0)),"")),"")</f>
        <v>2</v>
      </c>
      <c r="AK1359" s="101">
        <f t="array" ref="AK1359">IF($AI1359,QUARTILE(IF(G2SelectionMask="x",IF(INDEX(RawDataRefData,$E1359,0)&gt;0,INDEX(RawDataRefData,$E1359,0)),""),1),"")</f>
        <v>2</v>
      </c>
      <c r="AL1359" s="101">
        <f t="array" ref="AL1359">IF($AI1359,QUARTILE(IF(G2SelectionMask="x",IF(INDEX(RawDataRefData,$E1359,0)&gt;0,INDEX(RawDataRefData,$E1359,0)),""),3),"")</f>
        <v>3</v>
      </c>
      <c r="AM1359" s="101">
        <f t="array" ref="AM1359">IF($AI1359,MIN(IF(G2SelectionMask="x",IF(INDEX(RawDataRefData,$E1359,0)&gt;0,INDEX(RawDataRefData,$E1359,0)),"")),"")</f>
        <v>1</v>
      </c>
      <c r="AN1359" s="101">
        <f t="array" ref="AN1359">IF($AI1359,MAX(IF(G2SelectionMask="x",IF(INDEX(RawDataRefData,$E1359,0)&gt;0,INDEX(RawDataRefData,$E1359,0)),"")),"")</f>
        <v>4</v>
      </c>
      <c r="AO1359" s="101">
        <f t="shared" si="494"/>
        <v>2.3636363636363638</v>
      </c>
      <c r="AP1359" s="101">
        <f t="array" ref="AP1359">IF($AI1359,STDEVA(IF(G2SelectionMask="x",IF(INDEX(RawDataRefData,$E1359,0)&gt;0,INDEX(RawDataRefData,$E1359,0)),"")),"")</f>
        <v>1.0269106361049412</v>
      </c>
      <c r="AQ1359" s="100" t="b">
        <f t="shared" si="495"/>
        <v>0</v>
      </c>
      <c r="AR1359" s="100" t="str">
        <f t="array" ref="AR1359">IF($AQ1359,MEDIAN(IF(G3SelectionMask="x",IF(INDEX(RawDataRefData,$E1359,0)&gt;0,INDEX(RawDataRefData,$E1359,0)),"")),"")</f>
        <v/>
      </c>
      <c r="AS1359" s="100" t="str">
        <f t="array" ref="AS1359">IF($AQ1359,QUARTILE(IF(G3SelectionMask="x",IF(INDEX(RawDataRefData,$E1359,0)&gt;0,INDEX(RawDataRefData,$E1359,0)),""),1),"")</f>
        <v/>
      </c>
      <c r="AT1359" s="100" t="str">
        <f t="array" ref="AT1359">IF($AQ1359,QUARTILE(IF(G3SelectionMask="x",IF(INDEX(RawDataRefData,$E1359,0)&gt;0,INDEX(RawDataRefData,$E1359,0)),""),3),"")</f>
        <v/>
      </c>
      <c r="AU1359" s="100" t="str">
        <f t="array" ref="AU1359">IF($AQ1359,MIN(IF(G3SelectionMask="x",IF(INDEX(RawDataRefData,$E1359,0)&gt;0,INDEX(RawDataRefData,$E1359,0)),"")),"")</f>
        <v/>
      </c>
      <c r="AV1359" s="100" t="str">
        <f t="array" ref="AV1359">IF($AQ1359,MAX(IF(G3SelectionMask="x",IF(INDEX(RawDataRefData,$E1359,0)&gt;0,INDEX(RawDataRefData,$E1359,0)),"")),"")</f>
        <v/>
      </c>
      <c r="AW1359" s="100" t="str">
        <f t="shared" si="496"/>
        <v/>
      </c>
      <c r="AX1359" s="100" t="str">
        <f t="array" ref="AX1359">IF($AQ1359,STDEVA(IF(G3SelectionMask="x",IF(INDEX(RawDataRefData,$E1359,0)&gt;0,INDEX(RawDataRefData,$E1359,0)),"")),"")</f>
        <v/>
      </c>
      <c r="AY1359" s="101" t="b">
        <f t="shared" si="497"/>
        <v>0</v>
      </c>
      <c r="AZ1359" s="101" t="str">
        <f t="array" ref="AZ1359">IF($AY1359,MEDIAN(IF(G4SelectionMask="x",IF(INDEX(RawDataRefData,$E1359,0)&gt;0,INDEX(RawDataRefData,$E1359,0)),"")),"")</f>
        <v/>
      </c>
      <c r="BA1359" s="101" t="str">
        <f t="array" ref="BA1359">IF($AY1359,QUARTILE(IF(G4SelectionMask="x",IF(INDEX(RawDataRefData,$E1359,0)&gt;0,INDEX(RawDataRefData,$E1359,0)),""),1),"")</f>
        <v/>
      </c>
      <c r="BB1359" s="101" t="str">
        <f t="array" ref="BB1359">IF($AY1359,QUARTILE(IF(G4SelectionMask="x",IF(INDEX(RawDataRefData,$E1359,0)&gt;0,INDEX(RawDataRefData,$E1359,0)),""),3),"")</f>
        <v/>
      </c>
      <c r="BC1359" s="101" t="str">
        <f t="array" ref="BC1359">IF($AY1359,MIN(IF(G4SelectionMask="x",IF(INDEX(RawDataRefData,$E1359,0)&gt;0,INDEX(RawDataRefData,$E1359,0)),"")),"")</f>
        <v/>
      </c>
      <c r="BD1359" s="101" t="str">
        <f t="array" ref="BD1359">IF($AY1359,MAX(IF(G4SelectionMask="x",IF(INDEX(RawDataRefData,$E1359,0)&gt;0,INDEX(RawDataRefData,$E1359,0)),"")),"")</f>
        <v/>
      </c>
      <c r="BE1359" s="101" t="str">
        <f t="shared" si="498"/>
        <v/>
      </c>
      <c r="BF1359" s="101" t="str">
        <f t="array" ref="BF1359">IF($AY1359,STDEVA(IF(G4SelectionMask="x",IF(INDEX(RawDataRefData,$E1359,0)&gt;0,INDEX(RawDataRefData,$E1359,0)),"")),"")</f>
        <v/>
      </c>
      <c r="BG1359" s="100" t="b">
        <f t="shared" si="499"/>
        <v>0</v>
      </c>
      <c r="BH1359" s="100" t="str">
        <f t="array" ref="BH1359">IF($BG1359,MEDIAN(IF(G5SelectionMask="x",IF(INDEX(RawDataRefData,$E1359,0)&gt;0,INDEX(RawDataRefData,$E1359,0)),"")),"")</f>
        <v/>
      </c>
      <c r="BI1359" s="100" t="str">
        <f t="array" ref="BI1359">IF($BG1359,QUARTILE(IF(G5SelectionMask="x",IF(INDEX(RawDataRefData,$E1359,0)&gt;0,INDEX(RawDataRefData,$E1359,0)),""),1),"")</f>
        <v/>
      </c>
      <c r="BJ1359" s="100" t="str">
        <f t="array" ref="BJ1359">IF($BG1359,QUARTILE(IF(G5SelectionMask="x",IF(INDEX(RawDataRefData,$E1359,0)&gt;0,INDEX(RawDataRefData,$E1359,0)),""),3),"")</f>
        <v/>
      </c>
      <c r="BK1359" s="100" t="str">
        <f t="array" ref="BK1359">IF($BG1359,MIN(IF(G5SelectionMask="x",IF(INDEX(RawDataRefData,$E1359,0)&gt;0,INDEX(RawDataRefData,$E1359,0)),"")),"")</f>
        <v/>
      </c>
      <c r="BL1359" s="100" t="str">
        <f t="array" ref="BL1359">IF($BG1359,MAX(IF(G5SelectionMask="x",IF(INDEX(RawDataRefData,$E1359,0)&gt;0,INDEX(RawDataRefData,$E1359,0)),"")),"")</f>
        <v/>
      </c>
      <c r="BM1359" s="100" t="str">
        <f t="shared" si="500"/>
        <v/>
      </c>
      <c r="BN1359" s="103" t="str">
        <f t="array" ref="BN1359">IF($BG1359,STDEVA(IF(G5SelectionMask="x",IF(INDEX(RawDataRefData,$E1359,0)&gt;0,INDEX(RawDataRefData,$E1359,0)),"")),"")</f>
        <v/>
      </c>
      <c r="BO1359" s="104"/>
      <c r="BP1359" s="106">
        <v>4</v>
      </c>
      <c r="BQ1359" s="106">
        <v>2</v>
      </c>
      <c r="BR1359" s="106">
        <v>3</v>
      </c>
      <c r="BS1359" s="106">
        <v>1</v>
      </c>
      <c r="BT1359" s="106">
        <v>4</v>
      </c>
      <c r="BU1359" s="106">
        <v>2</v>
      </c>
      <c r="BV1359" s="106">
        <v>2</v>
      </c>
      <c r="BW1359" s="106">
        <v>2</v>
      </c>
      <c r="BX1359" s="106">
        <v>2</v>
      </c>
      <c r="BY1359" s="106">
        <v>2</v>
      </c>
      <c r="BZ1359" s="106">
        <v>1</v>
      </c>
      <c r="CA1359" s="106">
        <v>2</v>
      </c>
      <c r="CB1359" s="106">
        <v>3</v>
      </c>
      <c r="CC1359" s="106">
        <v>4</v>
      </c>
      <c r="CD1359" s="106">
        <v>1</v>
      </c>
    </row>
    <row r="1360" spans="1:82" hidden="1" x14ac:dyDescent="0.2">
      <c r="A1360" s="33" t="e">
        <f t="shared" si="501"/>
        <v>#NAME?</v>
      </c>
      <c r="B1360" s="218"/>
      <c r="C1360" s="215"/>
      <c r="D1360" s="227"/>
      <c r="E1360" s="72">
        <f t="shared" si="493"/>
        <v>1351</v>
      </c>
      <c r="F1360" s="9" t="s">
        <v>1620</v>
      </c>
      <c r="H1360" s="9" t="s">
        <v>1212</v>
      </c>
      <c r="I1360" s="9" t="s">
        <v>1547</v>
      </c>
      <c r="K1360" s="100">
        <f>IF(COUNT($BP1360)=0,"",$BP1360)</f>
        <v>3</v>
      </c>
      <c r="L1360" s="100"/>
      <c r="M1360" s="100"/>
      <c r="N1360" s="100"/>
      <c r="O1360" s="100"/>
      <c r="P1360" s="101">
        <f>IF(COUNT($BQ1360)=0,"",$BQ1360)</f>
        <v>2</v>
      </c>
      <c r="Q1360" s="102">
        <f>IF(COUNT($BR1360)=0,"",$BR1360)</f>
        <v>1</v>
      </c>
      <c r="R1360" s="102">
        <f>IF(COUNT($BS1360)=0,"",$BS1360)</f>
        <v>2</v>
      </c>
      <c r="S1360" s="102">
        <f>IF(COUNT($BT1360)=0,"",$BT1360)</f>
        <v>3</v>
      </c>
      <c r="T1360" s="102">
        <f>IF(COUNT($BU1360)=0,"",$BU1360)</f>
        <v>2</v>
      </c>
      <c r="U1360" s="102">
        <f>IF(COUNT($BV1360)=0,"",$BV1360)</f>
        <v>1</v>
      </c>
      <c r="V1360" s="102">
        <f>IF(COUNT($BW1360)=0,"",$BW1360)</f>
        <v>2</v>
      </c>
      <c r="W1360" s="102">
        <f>IF(COUNT($BX1360)=0,"",$BX1360)</f>
        <v>2</v>
      </c>
      <c r="X1360" s="102">
        <f>IF(COUNT($BY1360)=0,"",$BY1360)</f>
        <v>3</v>
      </c>
      <c r="Y1360" s="102">
        <f>IF(COUNT($BZ1360)=0,"",$BZ1360)</f>
        <v>4</v>
      </c>
      <c r="Z1360" s="102">
        <f>IF(COUNT($CA1360)=0,"",$CA1360)</f>
        <v>4</v>
      </c>
      <c r="AA1360" s="100" t="b">
        <f>COUNTIFS(G1SelectionMask,"x",INDEX(RawDataRefData,$E1360,0),"&gt;0")&gt;=RuleofN</f>
        <v>1</v>
      </c>
      <c r="AB1360" s="100">
        <f t="array" ref="AB1360">IF($AA1360,MEDIAN(IF(G1SelectionMask="x",IF(INDEX(RawDataRefData,$E1360,0)&gt;0,INDEX(RawDataRefData,$E1360,0)),"")),"")</f>
        <v>2</v>
      </c>
      <c r="AC1360" s="100">
        <f t="array" ref="AC1360">IF($AA1360,QUARTILE(IF(G1SelectionMask="x",IF(INDEX(RawDataRefData,$E1360,0)&gt;0,INDEX(RawDataRefData,$E1360,0)),""),1),"")</f>
        <v>2</v>
      </c>
      <c r="AD1360" s="100">
        <f t="array" ref="AD1360">IF($AA1360,QUARTILE(IF(G1SelectionMask="x",IF(INDEX(RawDataRefData,$E1360,0)&gt;0,INDEX(RawDataRefData,$E1360,0)),""),3),"")</f>
        <v>3</v>
      </c>
      <c r="AE1360" s="100">
        <f t="array" ref="AE1360">IF($AA1360,MIN(IF(G1SelectionMask="x",IF(INDEX(RawDataRefData,$E1360,0)&gt;0,INDEX(RawDataRefData,$E1360,0)),"")),"")</f>
        <v>1</v>
      </c>
      <c r="AF1360" s="100">
        <f t="array" ref="AF1360">IF($AA1360,MAX(IF(G1SelectionMask="x",IF(INDEX(RawDataRefData,$E1360,0)&gt;0,INDEX(RawDataRefData,$E1360,0)),"")),"")</f>
        <v>4</v>
      </c>
      <c r="AG1360" s="100">
        <f>IF($AA1360,AVERAGEIF(G1SelectionMask,"x",INDEX(RawDataRefData,$E1360,0)),"")</f>
        <v>2.3636363636363638</v>
      </c>
      <c r="AH1360" s="100">
        <f t="array" ref="AH1360">IF($AA1360,STDEVA(IF(G1SelectionMask="x",IF(INDEX(RawDataRefData,$E1360,0)&gt;0,INDEX(RawDataRefData,$E1360,0)),"")),"")</f>
        <v>1.0269106361049412</v>
      </c>
      <c r="AI1360" s="101" t="b">
        <f>COUNTIFS(G2SelectionMask,"x",INDEX(RawDataRefData,$E1360,0),"&gt;0")&gt;=RuleofN</f>
        <v>1</v>
      </c>
      <c r="AJ1360" s="101">
        <f t="array" ref="AJ1360">IF($AI1360,MEDIAN(IF(G2SelectionMask="x",IF(INDEX(RawDataRefData,$E1360,0)&gt;0,INDEX(RawDataRefData,$E1360,0)),"")),"")</f>
        <v>2</v>
      </c>
      <c r="AK1360" s="101">
        <f t="array" ref="AK1360">IF($AI1360,QUARTILE(IF(G2SelectionMask="x",IF(INDEX(RawDataRefData,$E1360,0)&gt;0,INDEX(RawDataRefData,$E1360,0)),""),1),"")</f>
        <v>2</v>
      </c>
      <c r="AL1360" s="101">
        <f t="array" ref="AL1360">IF($AI1360,QUARTILE(IF(G2SelectionMask="x",IF(INDEX(RawDataRefData,$E1360,0)&gt;0,INDEX(RawDataRefData,$E1360,0)),""),3),"")</f>
        <v>3</v>
      </c>
      <c r="AM1360" s="101">
        <f t="array" ref="AM1360">IF($AI1360,MIN(IF(G2SelectionMask="x",IF(INDEX(RawDataRefData,$E1360,0)&gt;0,INDEX(RawDataRefData,$E1360,0)),"")),"")</f>
        <v>1</v>
      </c>
      <c r="AN1360" s="101">
        <f t="array" ref="AN1360">IF($AI1360,MAX(IF(G2SelectionMask="x",IF(INDEX(RawDataRefData,$E1360,0)&gt;0,INDEX(RawDataRefData,$E1360,0)),"")),"")</f>
        <v>4</v>
      </c>
      <c r="AO1360" s="101">
        <f t="shared" si="494"/>
        <v>2.3636363636363638</v>
      </c>
      <c r="AP1360" s="101">
        <f t="array" ref="AP1360">IF($AI1360,STDEVA(IF(G2SelectionMask="x",IF(INDEX(RawDataRefData,$E1360,0)&gt;0,INDEX(RawDataRefData,$E1360,0)),"")),"")</f>
        <v>1.0269106361049412</v>
      </c>
      <c r="AQ1360" s="100" t="b">
        <f t="shared" si="495"/>
        <v>0</v>
      </c>
      <c r="AR1360" s="100" t="str">
        <f t="array" ref="AR1360">IF($AQ1360,MEDIAN(IF(G3SelectionMask="x",IF(INDEX(RawDataRefData,$E1360,0)&gt;0,INDEX(RawDataRefData,$E1360,0)),"")),"")</f>
        <v/>
      </c>
      <c r="AS1360" s="100" t="str">
        <f t="array" ref="AS1360">IF($AQ1360,QUARTILE(IF(G3SelectionMask="x",IF(INDEX(RawDataRefData,$E1360,0)&gt;0,INDEX(RawDataRefData,$E1360,0)),""),1),"")</f>
        <v/>
      </c>
      <c r="AT1360" s="100" t="str">
        <f t="array" ref="AT1360">IF($AQ1360,QUARTILE(IF(G3SelectionMask="x",IF(INDEX(RawDataRefData,$E1360,0)&gt;0,INDEX(RawDataRefData,$E1360,0)),""),3),"")</f>
        <v/>
      </c>
      <c r="AU1360" s="100" t="str">
        <f t="array" ref="AU1360">IF($AQ1360,MIN(IF(G3SelectionMask="x",IF(INDEX(RawDataRefData,$E1360,0)&gt;0,INDEX(RawDataRefData,$E1360,0)),"")),"")</f>
        <v/>
      </c>
      <c r="AV1360" s="100" t="str">
        <f t="array" ref="AV1360">IF($AQ1360,MAX(IF(G3SelectionMask="x",IF(INDEX(RawDataRefData,$E1360,0)&gt;0,INDEX(RawDataRefData,$E1360,0)),"")),"")</f>
        <v/>
      </c>
      <c r="AW1360" s="100" t="str">
        <f t="shared" si="496"/>
        <v/>
      </c>
      <c r="AX1360" s="100" t="str">
        <f t="array" ref="AX1360">IF($AQ1360,STDEVA(IF(G3SelectionMask="x",IF(INDEX(RawDataRefData,$E1360,0)&gt;0,INDEX(RawDataRefData,$E1360,0)),"")),"")</f>
        <v/>
      </c>
      <c r="AY1360" s="101" t="b">
        <f t="shared" si="497"/>
        <v>0</v>
      </c>
      <c r="AZ1360" s="101" t="str">
        <f t="array" ref="AZ1360">IF($AY1360,MEDIAN(IF(G4SelectionMask="x",IF(INDEX(RawDataRefData,$E1360,0)&gt;0,INDEX(RawDataRefData,$E1360,0)),"")),"")</f>
        <v/>
      </c>
      <c r="BA1360" s="101" t="str">
        <f t="array" ref="BA1360">IF($AY1360,QUARTILE(IF(G4SelectionMask="x",IF(INDEX(RawDataRefData,$E1360,0)&gt;0,INDEX(RawDataRefData,$E1360,0)),""),1),"")</f>
        <v/>
      </c>
      <c r="BB1360" s="101" t="str">
        <f t="array" ref="BB1360">IF($AY1360,QUARTILE(IF(G4SelectionMask="x",IF(INDEX(RawDataRefData,$E1360,0)&gt;0,INDEX(RawDataRefData,$E1360,0)),""),3),"")</f>
        <v/>
      </c>
      <c r="BC1360" s="101" t="str">
        <f t="array" ref="BC1360">IF($AY1360,MIN(IF(G4SelectionMask="x",IF(INDEX(RawDataRefData,$E1360,0)&gt;0,INDEX(RawDataRefData,$E1360,0)),"")),"")</f>
        <v/>
      </c>
      <c r="BD1360" s="101" t="str">
        <f t="array" ref="BD1360">IF($AY1360,MAX(IF(G4SelectionMask="x",IF(INDEX(RawDataRefData,$E1360,0)&gt;0,INDEX(RawDataRefData,$E1360,0)),"")),"")</f>
        <v/>
      </c>
      <c r="BE1360" s="101" t="str">
        <f t="shared" si="498"/>
        <v/>
      </c>
      <c r="BF1360" s="101" t="str">
        <f t="array" ref="BF1360">IF($AY1360,STDEVA(IF(G4SelectionMask="x",IF(INDEX(RawDataRefData,$E1360,0)&gt;0,INDEX(RawDataRefData,$E1360,0)),"")),"")</f>
        <v/>
      </c>
      <c r="BG1360" s="100" t="b">
        <f t="shared" si="499"/>
        <v>0</v>
      </c>
      <c r="BH1360" s="100" t="str">
        <f t="array" ref="BH1360">IF($BG1360,MEDIAN(IF(G5SelectionMask="x",IF(INDEX(RawDataRefData,$E1360,0)&gt;0,INDEX(RawDataRefData,$E1360,0)),"")),"")</f>
        <v/>
      </c>
      <c r="BI1360" s="100" t="str">
        <f t="array" ref="BI1360">IF($BG1360,QUARTILE(IF(G5SelectionMask="x",IF(INDEX(RawDataRefData,$E1360,0)&gt;0,INDEX(RawDataRefData,$E1360,0)),""),1),"")</f>
        <v/>
      </c>
      <c r="BJ1360" s="100" t="str">
        <f t="array" ref="BJ1360">IF($BG1360,QUARTILE(IF(G5SelectionMask="x",IF(INDEX(RawDataRefData,$E1360,0)&gt;0,INDEX(RawDataRefData,$E1360,0)),""),3),"")</f>
        <v/>
      </c>
      <c r="BK1360" s="100" t="str">
        <f t="array" ref="BK1360">IF($BG1360,MIN(IF(G5SelectionMask="x",IF(INDEX(RawDataRefData,$E1360,0)&gt;0,INDEX(RawDataRefData,$E1360,0)),"")),"")</f>
        <v/>
      </c>
      <c r="BL1360" s="100" t="str">
        <f t="array" ref="BL1360">IF($BG1360,MAX(IF(G5SelectionMask="x",IF(INDEX(RawDataRefData,$E1360,0)&gt;0,INDEX(RawDataRefData,$E1360,0)),"")),"")</f>
        <v/>
      </c>
      <c r="BM1360" s="100" t="str">
        <f t="shared" si="500"/>
        <v/>
      </c>
      <c r="BN1360" s="103" t="str">
        <f t="array" ref="BN1360">IF($BG1360,STDEVA(IF(G5SelectionMask="x",IF(INDEX(RawDataRefData,$E1360,0)&gt;0,INDEX(RawDataRefData,$E1360,0)),"")),"")</f>
        <v/>
      </c>
      <c r="BO1360" s="104"/>
      <c r="BP1360" s="106">
        <v>3</v>
      </c>
      <c r="BQ1360" s="106">
        <v>2</v>
      </c>
      <c r="BR1360" s="106">
        <v>1</v>
      </c>
      <c r="BS1360" s="106">
        <v>2</v>
      </c>
      <c r="BT1360" s="106">
        <v>3</v>
      </c>
      <c r="BU1360" s="106">
        <v>2</v>
      </c>
      <c r="BV1360" s="106">
        <v>1</v>
      </c>
      <c r="BW1360" s="106">
        <v>2</v>
      </c>
      <c r="BX1360" s="106">
        <v>2</v>
      </c>
      <c r="BY1360" s="106">
        <v>3</v>
      </c>
      <c r="BZ1360" s="106">
        <v>4</v>
      </c>
      <c r="CA1360" s="106">
        <v>4</v>
      </c>
      <c r="CB1360" s="106">
        <v>3</v>
      </c>
      <c r="CC1360" s="106">
        <v>1</v>
      </c>
      <c r="CD1360" s="106">
        <v>2</v>
      </c>
    </row>
    <row r="1361" spans="1:82" hidden="1" x14ac:dyDescent="0.2">
      <c r="A1361" s="33" t="e">
        <f t="shared" si="501"/>
        <v>#NAME?</v>
      </c>
      <c r="B1361" s="218"/>
      <c r="C1361" s="215"/>
      <c r="D1361" s="227"/>
      <c r="E1361" s="72">
        <f t="shared" si="493"/>
        <v>1352</v>
      </c>
      <c r="F1361" s="9" t="s">
        <v>1621</v>
      </c>
      <c r="H1361" s="9" t="s">
        <v>1212</v>
      </c>
      <c r="I1361" s="9" t="s">
        <v>1547</v>
      </c>
      <c r="K1361" s="100">
        <f>IF(COUNT($BP1361)=0,"",$BP1361)</f>
        <v>3</v>
      </c>
      <c r="L1361" s="100"/>
      <c r="M1361" s="100"/>
      <c r="N1361" s="100"/>
      <c r="O1361" s="100"/>
      <c r="P1361" s="101">
        <f>IF(COUNT($BQ1361)=0,"",$BQ1361)</f>
        <v>3</v>
      </c>
      <c r="Q1361" s="102">
        <f>IF(COUNT($BR1361)=0,"",$BR1361)</f>
        <v>4</v>
      </c>
      <c r="R1361" s="102">
        <f>IF(COUNT($BS1361)=0,"",$BS1361)</f>
        <v>1</v>
      </c>
      <c r="S1361" s="102">
        <f>IF(COUNT($BT1361)=0,"",$BT1361)</f>
        <v>2</v>
      </c>
      <c r="T1361" s="102">
        <f>IF(COUNT($BU1361)=0,"",$BU1361)</f>
        <v>4</v>
      </c>
      <c r="U1361" s="102">
        <f>IF(COUNT($BV1361)=0,"",$BV1361)</f>
        <v>3</v>
      </c>
      <c r="V1361" s="102">
        <f>IF(COUNT($BW1361)=0,"",$BW1361)</f>
        <v>1</v>
      </c>
      <c r="W1361" s="102">
        <f>IF(COUNT($BX1361)=0,"",$BX1361)</f>
        <v>4</v>
      </c>
      <c r="X1361" s="102">
        <f>IF(COUNT($BY1361)=0,"",$BY1361)</f>
        <v>3</v>
      </c>
      <c r="Y1361" s="102">
        <f>IF(COUNT($BZ1361)=0,"",$BZ1361)</f>
        <v>1</v>
      </c>
      <c r="Z1361" s="102">
        <f>IF(COUNT($CA1361)=0,"",$CA1361)</f>
        <v>4</v>
      </c>
      <c r="AA1361" s="100" t="b">
        <f>COUNTIFS(G1SelectionMask,"x",INDEX(RawDataRefData,$E1361,0),"&gt;0")&gt;=RuleofN</f>
        <v>1</v>
      </c>
      <c r="AB1361" s="100">
        <f t="array" ref="AB1361">IF($AA1361,MEDIAN(IF(G1SelectionMask="x",IF(INDEX(RawDataRefData,$E1361,0)&gt;0,INDEX(RawDataRefData,$E1361,0)),"")),"")</f>
        <v>3</v>
      </c>
      <c r="AC1361" s="100">
        <f t="array" ref="AC1361">IF($AA1361,QUARTILE(IF(G1SelectionMask="x",IF(INDEX(RawDataRefData,$E1361,0)&gt;0,INDEX(RawDataRefData,$E1361,0)),""),1),"")</f>
        <v>1.5</v>
      </c>
      <c r="AD1361" s="100">
        <f t="array" ref="AD1361">IF($AA1361,QUARTILE(IF(G1SelectionMask="x",IF(INDEX(RawDataRefData,$E1361,0)&gt;0,INDEX(RawDataRefData,$E1361,0)),""),3),"")</f>
        <v>4</v>
      </c>
      <c r="AE1361" s="100">
        <f t="array" ref="AE1361">IF($AA1361,MIN(IF(G1SelectionMask="x",IF(INDEX(RawDataRefData,$E1361,0)&gt;0,INDEX(RawDataRefData,$E1361,0)),"")),"")</f>
        <v>1</v>
      </c>
      <c r="AF1361" s="100">
        <f t="array" ref="AF1361">IF($AA1361,MAX(IF(G1SelectionMask="x",IF(INDEX(RawDataRefData,$E1361,0)&gt;0,INDEX(RawDataRefData,$E1361,0)),"")),"")</f>
        <v>4</v>
      </c>
      <c r="AG1361" s="100">
        <f>IF($AA1361,AVERAGEIF(G1SelectionMask,"x",INDEX(RawDataRefData,$E1361,0)),"")</f>
        <v>2.7272727272727271</v>
      </c>
      <c r="AH1361" s="100">
        <f t="array" ref="AH1361">IF($AA1361,STDEVA(IF(G1SelectionMask="x",IF(INDEX(RawDataRefData,$E1361,0)&gt;0,INDEX(RawDataRefData,$E1361,0)),"")),"")</f>
        <v>1.2720777563426768</v>
      </c>
      <c r="AI1361" s="101" t="b">
        <f>COUNTIFS(G2SelectionMask,"x",INDEX(RawDataRefData,$E1361,0),"&gt;0")&gt;=RuleofN</f>
        <v>1</v>
      </c>
      <c r="AJ1361" s="101">
        <f t="array" ref="AJ1361">IF($AI1361,MEDIAN(IF(G2SelectionMask="x",IF(INDEX(RawDataRefData,$E1361,0)&gt;0,INDEX(RawDataRefData,$E1361,0)),"")),"")</f>
        <v>3</v>
      </c>
      <c r="AK1361" s="101">
        <f t="array" ref="AK1361">IF($AI1361,QUARTILE(IF(G2SelectionMask="x",IF(INDEX(RawDataRefData,$E1361,0)&gt;0,INDEX(RawDataRefData,$E1361,0)),""),1),"")</f>
        <v>2.5</v>
      </c>
      <c r="AL1361" s="101">
        <f t="array" ref="AL1361">IF($AI1361,QUARTILE(IF(G2SelectionMask="x",IF(INDEX(RawDataRefData,$E1361,0)&gt;0,INDEX(RawDataRefData,$E1361,0)),""),3),"")</f>
        <v>4</v>
      </c>
      <c r="AM1361" s="101">
        <f t="array" ref="AM1361">IF($AI1361,MIN(IF(G2SelectionMask="x",IF(INDEX(RawDataRefData,$E1361,0)&gt;0,INDEX(RawDataRefData,$E1361,0)),"")),"")</f>
        <v>1</v>
      </c>
      <c r="AN1361" s="101">
        <f t="array" ref="AN1361">IF($AI1361,MAX(IF(G2SelectionMask="x",IF(INDEX(RawDataRefData,$E1361,0)&gt;0,INDEX(RawDataRefData,$E1361,0)),"")),"")</f>
        <v>4</v>
      </c>
      <c r="AO1361" s="101">
        <f t="shared" si="494"/>
        <v>3</v>
      </c>
      <c r="AP1361" s="101">
        <f t="array" ref="AP1361">IF($AI1361,STDEVA(IF(G2SelectionMask="x",IF(INDEX(RawDataRefData,$E1361,0)&gt;0,INDEX(RawDataRefData,$E1361,0)),"")),"")</f>
        <v>1.1832159566199232</v>
      </c>
      <c r="AQ1361" s="100" t="b">
        <f t="shared" si="495"/>
        <v>0</v>
      </c>
      <c r="AR1361" s="100" t="str">
        <f t="array" ref="AR1361">IF($AQ1361,MEDIAN(IF(G3SelectionMask="x",IF(INDEX(RawDataRefData,$E1361,0)&gt;0,INDEX(RawDataRefData,$E1361,0)),"")),"")</f>
        <v/>
      </c>
      <c r="AS1361" s="100" t="str">
        <f t="array" ref="AS1361">IF($AQ1361,QUARTILE(IF(G3SelectionMask="x",IF(INDEX(RawDataRefData,$E1361,0)&gt;0,INDEX(RawDataRefData,$E1361,0)),""),1),"")</f>
        <v/>
      </c>
      <c r="AT1361" s="100" t="str">
        <f t="array" ref="AT1361">IF($AQ1361,QUARTILE(IF(G3SelectionMask="x",IF(INDEX(RawDataRefData,$E1361,0)&gt;0,INDEX(RawDataRefData,$E1361,0)),""),3),"")</f>
        <v/>
      </c>
      <c r="AU1361" s="100" t="str">
        <f t="array" ref="AU1361">IF($AQ1361,MIN(IF(G3SelectionMask="x",IF(INDEX(RawDataRefData,$E1361,0)&gt;0,INDEX(RawDataRefData,$E1361,0)),"")),"")</f>
        <v/>
      </c>
      <c r="AV1361" s="100" t="str">
        <f t="array" ref="AV1361">IF($AQ1361,MAX(IF(G3SelectionMask="x",IF(INDEX(RawDataRefData,$E1361,0)&gt;0,INDEX(RawDataRefData,$E1361,0)),"")),"")</f>
        <v/>
      </c>
      <c r="AW1361" s="100" t="str">
        <f t="shared" si="496"/>
        <v/>
      </c>
      <c r="AX1361" s="100" t="str">
        <f t="array" ref="AX1361">IF($AQ1361,STDEVA(IF(G3SelectionMask="x",IF(INDEX(RawDataRefData,$E1361,0)&gt;0,INDEX(RawDataRefData,$E1361,0)),"")),"")</f>
        <v/>
      </c>
      <c r="AY1361" s="101" t="b">
        <f t="shared" si="497"/>
        <v>0</v>
      </c>
      <c r="AZ1361" s="101" t="str">
        <f t="array" ref="AZ1361">IF($AY1361,MEDIAN(IF(G4SelectionMask="x",IF(INDEX(RawDataRefData,$E1361,0)&gt;0,INDEX(RawDataRefData,$E1361,0)),"")),"")</f>
        <v/>
      </c>
      <c r="BA1361" s="101" t="str">
        <f t="array" ref="BA1361">IF($AY1361,QUARTILE(IF(G4SelectionMask="x",IF(INDEX(RawDataRefData,$E1361,0)&gt;0,INDEX(RawDataRefData,$E1361,0)),""),1),"")</f>
        <v/>
      </c>
      <c r="BB1361" s="101" t="str">
        <f t="array" ref="BB1361">IF($AY1361,QUARTILE(IF(G4SelectionMask="x",IF(INDEX(RawDataRefData,$E1361,0)&gt;0,INDEX(RawDataRefData,$E1361,0)),""),3),"")</f>
        <v/>
      </c>
      <c r="BC1361" s="101" t="str">
        <f t="array" ref="BC1361">IF($AY1361,MIN(IF(G4SelectionMask="x",IF(INDEX(RawDataRefData,$E1361,0)&gt;0,INDEX(RawDataRefData,$E1361,0)),"")),"")</f>
        <v/>
      </c>
      <c r="BD1361" s="101" t="str">
        <f t="array" ref="BD1361">IF($AY1361,MAX(IF(G4SelectionMask="x",IF(INDEX(RawDataRefData,$E1361,0)&gt;0,INDEX(RawDataRefData,$E1361,0)),"")),"")</f>
        <v/>
      </c>
      <c r="BE1361" s="101" t="str">
        <f t="shared" si="498"/>
        <v/>
      </c>
      <c r="BF1361" s="101" t="str">
        <f t="array" ref="BF1361">IF($AY1361,STDEVA(IF(G4SelectionMask="x",IF(INDEX(RawDataRefData,$E1361,0)&gt;0,INDEX(RawDataRefData,$E1361,0)),"")),"")</f>
        <v/>
      </c>
      <c r="BG1361" s="100" t="b">
        <f t="shared" si="499"/>
        <v>0</v>
      </c>
      <c r="BH1361" s="100" t="str">
        <f t="array" ref="BH1361">IF($BG1361,MEDIAN(IF(G5SelectionMask="x",IF(INDEX(RawDataRefData,$E1361,0)&gt;0,INDEX(RawDataRefData,$E1361,0)),"")),"")</f>
        <v/>
      </c>
      <c r="BI1361" s="100" t="str">
        <f t="array" ref="BI1361">IF($BG1361,QUARTILE(IF(G5SelectionMask="x",IF(INDEX(RawDataRefData,$E1361,0)&gt;0,INDEX(RawDataRefData,$E1361,0)),""),1),"")</f>
        <v/>
      </c>
      <c r="BJ1361" s="100" t="str">
        <f t="array" ref="BJ1361">IF($BG1361,QUARTILE(IF(G5SelectionMask="x",IF(INDEX(RawDataRefData,$E1361,0)&gt;0,INDEX(RawDataRefData,$E1361,0)),""),3),"")</f>
        <v/>
      </c>
      <c r="BK1361" s="100" t="str">
        <f t="array" ref="BK1361">IF($BG1361,MIN(IF(G5SelectionMask="x",IF(INDEX(RawDataRefData,$E1361,0)&gt;0,INDEX(RawDataRefData,$E1361,0)),"")),"")</f>
        <v/>
      </c>
      <c r="BL1361" s="100" t="str">
        <f t="array" ref="BL1361">IF($BG1361,MAX(IF(G5SelectionMask="x",IF(INDEX(RawDataRefData,$E1361,0)&gt;0,INDEX(RawDataRefData,$E1361,0)),"")),"")</f>
        <v/>
      </c>
      <c r="BM1361" s="100" t="str">
        <f t="shared" si="500"/>
        <v/>
      </c>
      <c r="BN1361" s="103" t="str">
        <f t="array" ref="BN1361">IF($BG1361,STDEVA(IF(G5SelectionMask="x",IF(INDEX(RawDataRefData,$E1361,0)&gt;0,INDEX(RawDataRefData,$E1361,0)),"")),"")</f>
        <v/>
      </c>
      <c r="BO1361" s="104"/>
      <c r="BP1361" s="106">
        <v>3</v>
      </c>
      <c r="BQ1361" s="106">
        <v>3</v>
      </c>
      <c r="BR1361" s="106">
        <v>4</v>
      </c>
      <c r="BS1361" s="106">
        <v>1</v>
      </c>
      <c r="BT1361" s="106">
        <v>2</v>
      </c>
      <c r="BU1361" s="106">
        <v>4</v>
      </c>
      <c r="BV1361" s="106">
        <v>3</v>
      </c>
      <c r="BW1361" s="106">
        <v>1</v>
      </c>
      <c r="BX1361" s="106">
        <v>4</v>
      </c>
      <c r="BY1361" s="106">
        <v>3</v>
      </c>
      <c r="BZ1361" s="106">
        <v>1</v>
      </c>
      <c r="CA1361" s="106">
        <v>4</v>
      </c>
      <c r="CB1361" s="106">
        <v>3</v>
      </c>
      <c r="CC1361" s="106">
        <v>4</v>
      </c>
      <c r="CD1361" s="106">
        <v>3</v>
      </c>
    </row>
    <row r="1362" spans="1:82" ht="13.5" hidden="1" thickBot="1" x14ac:dyDescent="0.25">
      <c r="A1362" s="33" t="e">
        <f t="shared" si="501"/>
        <v>#NAME?</v>
      </c>
      <c r="B1362" s="219"/>
      <c r="C1362" s="216"/>
      <c r="D1362" s="228"/>
      <c r="E1362" s="72">
        <f t="shared" si="493"/>
        <v>1353</v>
      </c>
      <c r="F1362" s="9" t="s">
        <v>1622</v>
      </c>
      <c r="H1362" s="9" t="s">
        <v>1212</v>
      </c>
      <c r="I1362" s="9" t="s">
        <v>1547</v>
      </c>
      <c r="K1362" s="100">
        <f>IF(COUNT($BP1362)=0,"",$BP1362)</f>
        <v>3</v>
      </c>
      <c r="L1362" s="100"/>
      <c r="M1362" s="100"/>
      <c r="N1362" s="100"/>
      <c r="O1362" s="100"/>
      <c r="P1362" s="101">
        <f>IF(COUNT($BQ1362)=0,"",$BQ1362)</f>
        <v>3</v>
      </c>
      <c r="Q1362" s="102">
        <f>IF(COUNT($BR1362)=0,"",$BR1362)</f>
        <v>1</v>
      </c>
      <c r="R1362" s="102">
        <f>IF(COUNT($BS1362)=0,"",$BS1362)</f>
        <v>4</v>
      </c>
      <c r="S1362" s="102">
        <f>IF(COUNT($BT1362)=0,"",$BT1362)</f>
        <v>3</v>
      </c>
      <c r="T1362" s="102">
        <f>IF(COUNT($BU1362)=0,"",$BU1362)</f>
        <v>4</v>
      </c>
      <c r="U1362" s="102">
        <f>IF(COUNT($BV1362)=0,"",$BV1362)</f>
        <v>2</v>
      </c>
      <c r="V1362" s="102">
        <f>IF(COUNT($BW1362)=0,"",$BW1362)</f>
        <v>3</v>
      </c>
      <c r="W1362" s="102">
        <f>IF(COUNT($BX1362)=0,"",$BX1362)</f>
        <v>1</v>
      </c>
      <c r="X1362" s="102">
        <f>IF(COUNT($BY1362)=0,"",$BY1362)</f>
        <v>1</v>
      </c>
      <c r="Y1362" s="102">
        <f>IF(COUNT($BZ1362)=0,"",$BZ1362)</f>
        <v>1</v>
      </c>
      <c r="Z1362" s="102">
        <f>IF(COUNT($CA1362)=0,"",$CA1362)</f>
        <v>4</v>
      </c>
      <c r="AA1362" s="100" t="b">
        <f>COUNTIFS(G1SelectionMask,"x",INDEX(RawDataRefData,$E1362,0),"&gt;0")&gt;=RuleofN</f>
        <v>1</v>
      </c>
      <c r="AB1362" s="100">
        <f t="array" ref="AB1362">IF($AA1362,MEDIAN(IF(G1SelectionMask="x",IF(INDEX(RawDataRefData,$E1362,0)&gt;0,INDEX(RawDataRefData,$E1362,0)),"")),"")</f>
        <v>3</v>
      </c>
      <c r="AC1362" s="100">
        <f t="array" ref="AC1362">IF($AA1362,QUARTILE(IF(G1SelectionMask="x",IF(INDEX(RawDataRefData,$E1362,0)&gt;0,INDEX(RawDataRefData,$E1362,0)),""),1),"")</f>
        <v>1</v>
      </c>
      <c r="AD1362" s="100">
        <f t="array" ref="AD1362">IF($AA1362,QUARTILE(IF(G1SelectionMask="x",IF(INDEX(RawDataRefData,$E1362,0)&gt;0,INDEX(RawDataRefData,$E1362,0)),""),3),"")</f>
        <v>3.5</v>
      </c>
      <c r="AE1362" s="100">
        <f t="array" ref="AE1362">IF($AA1362,MIN(IF(G1SelectionMask="x",IF(INDEX(RawDataRefData,$E1362,0)&gt;0,INDEX(RawDataRefData,$E1362,0)),"")),"")</f>
        <v>1</v>
      </c>
      <c r="AF1362" s="100">
        <f t="array" ref="AF1362">IF($AA1362,MAX(IF(G1SelectionMask="x",IF(INDEX(RawDataRefData,$E1362,0)&gt;0,INDEX(RawDataRefData,$E1362,0)),"")),"")</f>
        <v>4</v>
      </c>
      <c r="AG1362" s="100">
        <f>IF($AA1362,AVERAGEIF(G1SelectionMask,"x",INDEX(RawDataRefData,$E1362,0)),"")</f>
        <v>2.4545454545454546</v>
      </c>
      <c r="AH1362" s="100">
        <f t="array" ref="AH1362">IF($AA1362,STDEVA(IF(G1SelectionMask="x",IF(INDEX(RawDataRefData,$E1362,0)&gt;0,INDEX(RawDataRefData,$E1362,0)),"")),"")</f>
        <v>1.2933395813657267</v>
      </c>
      <c r="AI1362" s="101" t="b">
        <f>COUNTIFS(G2SelectionMask,"x",INDEX(RawDataRefData,$E1362,0),"&gt;0")&gt;=RuleofN</f>
        <v>1</v>
      </c>
      <c r="AJ1362" s="101">
        <f t="array" ref="AJ1362">IF($AI1362,MEDIAN(IF(G2SelectionMask="x",IF(INDEX(RawDataRefData,$E1362,0)&gt;0,INDEX(RawDataRefData,$E1362,0)),"")),"")</f>
        <v>3</v>
      </c>
      <c r="AK1362" s="101">
        <f t="array" ref="AK1362">IF($AI1362,QUARTILE(IF(G2SelectionMask="x",IF(INDEX(RawDataRefData,$E1362,0)&gt;0,INDEX(RawDataRefData,$E1362,0)),""),1),"")</f>
        <v>1</v>
      </c>
      <c r="AL1362" s="101">
        <f t="array" ref="AL1362">IF($AI1362,QUARTILE(IF(G2SelectionMask="x",IF(INDEX(RawDataRefData,$E1362,0)&gt;0,INDEX(RawDataRefData,$E1362,0)),""),3),"")</f>
        <v>3.5</v>
      </c>
      <c r="AM1362" s="101">
        <f t="array" ref="AM1362">IF($AI1362,MIN(IF(G2SelectionMask="x",IF(INDEX(RawDataRefData,$E1362,0)&gt;0,INDEX(RawDataRefData,$E1362,0)),"")),"")</f>
        <v>1</v>
      </c>
      <c r="AN1362" s="101">
        <f t="array" ref="AN1362">IF($AI1362,MAX(IF(G2SelectionMask="x",IF(INDEX(RawDataRefData,$E1362,0)&gt;0,INDEX(RawDataRefData,$E1362,0)),"")),"")</f>
        <v>4</v>
      </c>
      <c r="AO1362" s="101">
        <f t="shared" si="494"/>
        <v>2.4545454545454546</v>
      </c>
      <c r="AP1362" s="101">
        <f t="array" ref="AP1362">IF($AI1362,STDEVA(IF(G2SelectionMask="x",IF(INDEX(RawDataRefData,$E1362,0)&gt;0,INDEX(RawDataRefData,$E1362,0)),"")),"")</f>
        <v>1.2933395813657267</v>
      </c>
      <c r="AQ1362" s="100" t="b">
        <f t="shared" si="495"/>
        <v>0</v>
      </c>
      <c r="AR1362" s="100" t="str">
        <f t="array" ref="AR1362">IF($AQ1362,MEDIAN(IF(G3SelectionMask="x",IF(INDEX(RawDataRefData,$E1362,0)&gt;0,INDEX(RawDataRefData,$E1362,0)),"")),"")</f>
        <v/>
      </c>
      <c r="AS1362" s="100" t="str">
        <f t="array" ref="AS1362">IF($AQ1362,QUARTILE(IF(G3SelectionMask="x",IF(INDEX(RawDataRefData,$E1362,0)&gt;0,INDEX(RawDataRefData,$E1362,0)),""),1),"")</f>
        <v/>
      </c>
      <c r="AT1362" s="100" t="str">
        <f t="array" ref="AT1362">IF($AQ1362,QUARTILE(IF(G3SelectionMask="x",IF(INDEX(RawDataRefData,$E1362,0)&gt;0,INDEX(RawDataRefData,$E1362,0)),""),3),"")</f>
        <v/>
      </c>
      <c r="AU1362" s="100" t="str">
        <f t="array" ref="AU1362">IF($AQ1362,MIN(IF(G3SelectionMask="x",IF(INDEX(RawDataRefData,$E1362,0)&gt;0,INDEX(RawDataRefData,$E1362,0)),"")),"")</f>
        <v/>
      </c>
      <c r="AV1362" s="100" t="str">
        <f t="array" ref="AV1362">IF($AQ1362,MAX(IF(G3SelectionMask="x",IF(INDEX(RawDataRefData,$E1362,0)&gt;0,INDEX(RawDataRefData,$E1362,0)),"")),"")</f>
        <v/>
      </c>
      <c r="AW1362" s="100" t="str">
        <f t="shared" si="496"/>
        <v/>
      </c>
      <c r="AX1362" s="100" t="str">
        <f t="array" ref="AX1362">IF($AQ1362,STDEVA(IF(G3SelectionMask="x",IF(INDEX(RawDataRefData,$E1362,0)&gt;0,INDEX(RawDataRefData,$E1362,0)),"")),"")</f>
        <v/>
      </c>
      <c r="AY1362" s="101" t="b">
        <f t="shared" si="497"/>
        <v>0</v>
      </c>
      <c r="AZ1362" s="101" t="str">
        <f t="array" ref="AZ1362">IF($AY1362,MEDIAN(IF(G4SelectionMask="x",IF(INDEX(RawDataRefData,$E1362,0)&gt;0,INDEX(RawDataRefData,$E1362,0)),"")),"")</f>
        <v/>
      </c>
      <c r="BA1362" s="101" t="str">
        <f t="array" ref="BA1362">IF($AY1362,QUARTILE(IF(G4SelectionMask="x",IF(INDEX(RawDataRefData,$E1362,0)&gt;0,INDEX(RawDataRefData,$E1362,0)),""),1),"")</f>
        <v/>
      </c>
      <c r="BB1362" s="101" t="str">
        <f t="array" ref="BB1362">IF($AY1362,QUARTILE(IF(G4SelectionMask="x",IF(INDEX(RawDataRefData,$E1362,0)&gt;0,INDEX(RawDataRefData,$E1362,0)),""),3),"")</f>
        <v/>
      </c>
      <c r="BC1362" s="101" t="str">
        <f t="array" ref="BC1362">IF($AY1362,MIN(IF(G4SelectionMask="x",IF(INDEX(RawDataRefData,$E1362,0)&gt;0,INDEX(RawDataRefData,$E1362,0)),"")),"")</f>
        <v/>
      </c>
      <c r="BD1362" s="101" t="str">
        <f t="array" ref="BD1362">IF($AY1362,MAX(IF(G4SelectionMask="x",IF(INDEX(RawDataRefData,$E1362,0)&gt;0,INDEX(RawDataRefData,$E1362,0)),"")),"")</f>
        <v/>
      </c>
      <c r="BE1362" s="101" t="str">
        <f t="shared" si="498"/>
        <v/>
      </c>
      <c r="BF1362" s="101" t="str">
        <f t="array" ref="BF1362">IF($AY1362,STDEVA(IF(G4SelectionMask="x",IF(INDEX(RawDataRefData,$E1362,0)&gt;0,INDEX(RawDataRefData,$E1362,0)),"")),"")</f>
        <v/>
      </c>
      <c r="BG1362" s="100" t="b">
        <f t="shared" si="499"/>
        <v>0</v>
      </c>
      <c r="BH1362" s="100" t="str">
        <f t="array" ref="BH1362">IF($BG1362,MEDIAN(IF(G5SelectionMask="x",IF(INDEX(RawDataRefData,$E1362,0)&gt;0,INDEX(RawDataRefData,$E1362,0)),"")),"")</f>
        <v/>
      </c>
      <c r="BI1362" s="100" t="str">
        <f t="array" ref="BI1362">IF($BG1362,QUARTILE(IF(G5SelectionMask="x",IF(INDEX(RawDataRefData,$E1362,0)&gt;0,INDEX(RawDataRefData,$E1362,0)),""),1),"")</f>
        <v/>
      </c>
      <c r="BJ1362" s="100" t="str">
        <f t="array" ref="BJ1362">IF($BG1362,QUARTILE(IF(G5SelectionMask="x",IF(INDEX(RawDataRefData,$E1362,0)&gt;0,INDEX(RawDataRefData,$E1362,0)),""),3),"")</f>
        <v/>
      </c>
      <c r="BK1362" s="100" t="str">
        <f t="array" ref="BK1362">IF($BG1362,MIN(IF(G5SelectionMask="x",IF(INDEX(RawDataRefData,$E1362,0)&gt;0,INDEX(RawDataRefData,$E1362,0)),"")),"")</f>
        <v/>
      </c>
      <c r="BL1362" s="100" t="str">
        <f t="array" ref="BL1362">IF($BG1362,MAX(IF(G5SelectionMask="x",IF(INDEX(RawDataRefData,$E1362,0)&gt;0,INDEX(RawDataRefData,$E1362,0)),"")),"")</f>
        <v/>
      </c>
      <c r="BM1362" s="100" t="str">
        <f t="shared" si="500"/>
        <v/>
      </c>
      <c r="BN1362" s="103" t="str">
        <f t="array" ref="BN1362">IF($BG1362,STDEVA(IF(G5SelectionMask="x",IF(INDEX(RawDataRefData,$E1362,0)&gt;0,INDEX(RawDataRefData,$E1362,0)),"")),"")</f>
        <v/>
      </c>
      <c r="BO1362" s="104"/>
      <c r="BP1362" s="106">
        <v>3</v>
      </c>
      <c r="BQ1362" s="106">
        <v>3</v>
      </c>
      <c r="BR1362" s="106">
        <v>1</v>
      </c>
      <c r="BS1362" s="106">
        <v>4</v>
      </c>
      <c r="BT1362" s="106">
        <v>3</v>
      </c>
      <c r="BU1362" s="106">
        <v>4</v>
      </c>
      <c r="BV1362" s="106">
        <v>2</v>
      </c>
      <c r="BW1362" s="106">
        <v>3</v>
      </c>
      <c r="BX1362" s="106">
        <v>1</v>
      </c>
      <c r="BY1362" s="106">
        <v>1</v>
      </c>
      <c r="BZ1362" s="106">
        <v>1</v>
      </c>
      <c r="CA1362" s="106">
        <v>4</v>
      </c>
      <c r="CB1362" s="106">
        <v>2</v>
      </c>
      <c r="CC1362" s="106">
        <v>1</v>
      </c>
      <c r="CD1362" s="106">
        <v>4</v>
      </c>
    </row>
  </sheetData>
  <dataConsolidate/>
  <mergeCells count="89">
    <mergeCell ref="D643:D656"/>
    <mergeCell ref="D1254:D1277"/>
    <mergeCell ref="D1278:D1290"/>
    <mergeCell ref="D1238:D1253"/>
    <mergeCell ref="D1343:D1362"/>
    <mergeCell ref="D1315:D1342"/>
    <mergeCell ref="D1297:D1314"/>
    <mergeCell ref="D1291:D1296"/>
    <mergeCell ref="D1171:D1175"/>
    <mergeCell ref="D1176:D1237"/>
    <mergeCell ref="D969:D996"/>
    <mergeCell ref="D997:D1012"/>
    <mergeCell ref="D1013:D1117"/>
    <mergeCell ref="D1118:D1133"/>
    <mergeCell ref="D1134:D1153"/>
    <mergeCell ref="D1154:D1159"/>
    <mergeCell ref="C1171:C1290"/>
    <mergeCell ref="C1291:C1362"/>
    <mergeCell ref="B690:B1362"/>
    <mergeCell ref="C690:C711"/>
    <mergeCell ref="D712:D750"/>
    <mergeCell ref="D751:D779"/>
    <mergeCell ref="D690:D711"/>
    <mergeCell ref="C969:C1170"/>
    <mergeCell ref="D1160:D1170"/>
    <mergeCell ref="C712:C968"/>
    <mergeCell ref="D780:D828"/>
    <mergeCell ref="D829:D843"/>
    <mergeCell ref="D844:D869"/>
    <mergeCell ref="D870:D891"/>
    <mergeCell ref="D892:D912"/>
    <mergeCell ref="D913:D968"/>
    <mergeCell ref="B414:B689"/>
    <mergeCell ref="C414:C438"/>
    <mergeCell ref="D657:D678"/>
    <mergeCell ref="D462:D480"/>
    <mergeCell ref="D481:D493"/>
    <mergeCell ref="D494:D503"/>
    <mergeCell ref="D504:D509"/>
    <mergeCell ref="D510:D515"/>
    <mergeCell ref="D516:D520"/>
    <mergeCell ref="D521:D524"/>
    <mergeCell ref="D525:D549"/>
    <mergeCell ref="D550:D556"/>
    <mergeCell ref="D679:D689"/>
    <mergeCell ref="D557:D570"/>
    <mergeCell ref="D571:D594"/>
    <mergeCell ref="D595:D609"/>
    <mergeCell ref="B10:B413"/>
    <mergeCell ref="C10:C72"/>
    <mergeCell ref="D10:D18"/>
    <mergeCell ref="D296:D300"/>
    <mergeCell ref="C241:C300"/>
    <mergeCell ref="C73:C240"/>
    <mergeCell ref="D301:D305"/>
    <mergeCell ref="D306:D321"/>
    <mergeCell ref="D322:D362"/>
    <mergeCell ref="D363:D388"/>
    <mergeCell ref="D389:D403"/>
    <mergeCell ref="C571:C609"/>
    <mergeCell ref="C610:C642"/>
    <mergeCell ref="D414:D432"/>
    <mergeCell ref="D433:D438"/>
    <mergeCell ref="D439:D461"/>
    <mergeCell ref="D610:D642"/>
    <mergeCell ref="C643:C689"/>
    <mergeCell ref="D19:D22"/>
    <mergeCell ref="D23:D72"/>
    <mergeCell ref="C301:C413"/>
    <mergeCell ref="D73:D74"/>
    <mergeCell ref="D75:D149"/>
    <mergeCell ref="D150:D222"/>
    <mergeCell ref="D223:D235"/>
    <mergeCell ref="D236:D240"/>
    <mergeCell ref="D242:D271"/>
    <mergeCell ref="D272:D284"/>
    <mergeCell ref="D285:D295"/>
    <mergeCell ref="D404:D413"/>
    <mergeCell ref="C439:C493"/>
    <mergeCell ref="C494:C509"/>
    <mergeCell ref="C510:C570"/>
    <mergeCell ref="K7:O8"/>
    <mergeCell ref="P7:Z8"/>
    <mergeCell ref="AA7:BN7"/>
    <mergeCell ref="AA8:AH8"/>
    <mergeCell ref="AI8:AP8"/>
    <mergeCell ref="AQ8:AX8"/>
    <mergeCell ref="AY8:BF8"/>
    <mergeCell ref="BG8:BN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6" tint="0.59999389629810485"/>
  </sheetPr>
  <dimension ref="A1:CI408"/>
  <sheetViews>
    <sheetView zoomScale="85" zoomScaleNormal="85" workbookViewId="0">
      <pane xSplit="6" ySplit="10" topLeftCell="P11" activePane="bottomRight" state="frozen"/>
      <selection pane="topRight" activeCell="F1" sqref="F1"/>
      <selection pane="bottomLeft" activeCell="A11" sqref="A11"/>
      <selection pane="bottomRight" activeCell="P11" sqref="P11:CI408"/>
    </sheetView>
  </sheetViews>
  <sheetFormatPr defaultRowHeight="12.75" x14ac:dyDescent="0.2"/>
  <cols>
    <col min="1" max="1" width="3.5703125" style="33" customWidth="1"/>
    <col min="2" max="4" width="13.7109375" style="8" customWidth="1"/>
    <col min="5" max="5" width="4.42578125" style="53" hidden="1" customWidth="1"/>
    <col min="6" max="6" width="40" style="9" bestFit="1" customWidth="1"/>
    <col min="7" max="7" width="25.7109375" style="9" customWidth="1"/>
    <col min="8" max="8" width="25.5703125" style="9" customWidth="1"/>
    <col min="9" max="9" width="4.140625" style="9" bestFit="1" customWidth="1"/>
    <col min="10" max="10" width="25.7109375" style="9" customWidth="1"/>
    <col min="11" max="11" width="4.140625" style="9" bestFit="1" customWidth="1"/>
    <col min="12" max="12" width="25.7109375" style="9" customWidth="1"/>
    <col min="13" max="13" width="4.140625" style="9" bestFit="1" customWidth="1"/>
    <col min="14" max="14" width="25.7109375" style="9" customWidth="1"/>
    <col min="15" max="15" width="4.140625" style="9" bestFit="1" customWidth="1"/>
    <col min="16" max="20" width="7.7109375" style="40" customWidth="1"/>
    <col min="21" max="31" width="7.7109375" style="38" customWidth="1"/>
    <col min="32" max="32" width="7.7109375" style="32" hidden="1" customWidth="1"/>
    <col min="33" max="39" width="7.7109375" style="32" customWidth="1"/>
    <col min="40" max="40" width="7.7109375" style="9" hidden="1" customWidth="1"/>
    <col min="41" max="47" width="7.7109375" style="9" customWidth="1"/>
    <col min="48" max="55" width="7.7109375" style="32" hidden="1" customWidth="1"/>
    <col min="56" max="63" width="7.7109375" style="9" hidden="1" customWidth="1"/>
    <col min="64" max="71" width="7.7109375" style="32" hidden="1" customWidth="1"/>
    <col min="72" max="72" width="12.42578125" style="64" bestFit="1" customWidth="1"/>
    <col min="73" max="84" width="7.7109375" style="9" customWidth="1"/>
    <col min="85" max="16384" width="9.140625" style="9"/>
  </cols>
  <sheetData>
    <row r="1" spans="1:87" x14ac:dyDescent="0.2">
      <c r="A1" s="54" t="str">
        <f>PG1Show</f>
        <v>default</v>
      </c>
      <c r="B1" s="53"/>
      <c r="E1" s="73" t="e">
        <f>ERROR</f>
        <v>#NAME?</v>
      </c>
      <c r="F1" s="9" t="s">
        <v>179</v>
      </c>
      <c r="P1" s="37" t="str">
        <f ca="1">Client1Show</f>
        <v/>
      </c>
      <c r="Q1" s="37" t="e">
        <f ca="1">Client2Show</f>
        <v>#NAME?</v>
      </c>
      <c r="R1" s="37" t="e">
        <f ca="1">Client3Show</f>
        <v>#NAME?</v>
      </c>
      <c r="S1" s="37" t="e">
        <f ca="1">Client4Show</f>
        <v>#NAME?</v>
      </c>
      <c r="T1" s="37" t="e">
        <f ca="1">Client5Show</f>
        <v>#NAME?</v>
      </c>
      <c r="U1" s="37" t="str">
        <f ca="1">Peer1Show</f>
        <v/>
      </c>
      <c r="V1" s="37" t="str">
        <f ca="1">Peer2Show</f>
        <v/>
      </c>
      <c r="W1" s="37" t="str">
        <f ca="1">Peer3Show</f>
        <v/>
      </c>
      <c r="X1" s="37" t="str">
        <f ca="1">Peer4Show</f>
        <v/>
      </c>
      <c r="Y1" s="37" t="str">
        <f ca="1">Peer5Show</f>
        <v/>
      </c>
      <c r="Z1" s="37" t="str">
        <f ca="1">Peer6Show</f>
        <v/>
      </c>
      <c r="AA1" s="37" t="str">
        <f ca="1">Peer7Show</f>
        <v/>
      </c>
      <c r="AB1" s="37" t="str">
        <f ca="1">Peer8Show</f>
        <v/>
      </c>
      <c r="AC1" s="37" t="str">
        <f ca="1">Peer9Show</f>
        <v/>
      </c>
      <c r="AD1" s="37" t="str">
        <f ca="1">Peer10Show</f>
        <v/>
      </c>
      <c r="AE1" s="37" t="str">
        <f ca="1">Peer11Show</f>
        <v/>
      </c>
      <c r="AF1" s="33" t="e">
        <f>ERROR</f>
        <v>#NAME?</v>
      </c>
      <c r="AG1" s="33" t="str">
        <f t="shared" ref="AG1:AM1" si="0">PG1Show</f>
        <v>default</v>
      </c>
      <c r="AH1" s="33" t="str">
        <f t="shared" si="0"/>
        <v>default</v>
      </c>
      <c r="AI1" s="33" t="str">
        <f t="shared" si="0"/>
        <v>default</v>
      </c>
      <c r="AJ1" s="33" t="str">
        <f t="shared" si="0"/>
        <v>default</v>
      </c>
      <c r="AK1" s="33" t="str">
        <f t="shared" si="0"/>
        <v>default</v>
      </c>
      <c r="AL1" s="33" t="str">
        <f t="shared" si="0"/>
        <v>default</v>
      </c>
      <c r="AM1" s="33" t="str">
        <f t="shared" si="0"/>
        <v>default</v>
      </c>
      <c r="AN1" s="33" t="e">
        <f>ERROR</f>
        <v>#NAME?</v>
      </c>
      <c r="AO1" s="33" t="str">
        <f t="shared" ref="AO1:AU1" ca="1" si="1">PG2Show</f>
        <v>x</v>
      </c>
      <c r="AP1" s="33" t="str">
        <f t="shared" ca="1" si="1"/>
        <v>x</v>
      </c>
      <c r="AQ1" s="33" t="str">
        <f t="shared" ca="1" si="1"/>
        <v>x</v>
      </c>
      <c r="AR1" s="33" t="str">
        <f t="shared" ca="1" si="1"/>
        <v>x</v>
      </c>
      <c r="AS1" s="33" t="str">
        <f t="shared" ca="1" si="1"/>
        <v>x</v>
      </c>
      <c r="AT1" s="33" t="str">
        <f t="shared" ca="1" si="1"/>
        <v>x</v>
      </c>
      <c r="AU1" s="33" t="str">
        <f t="shared" ca="1" si="1"/>
        <v>x</v>
      </c>
      <c r="AV1" s="33" t="e">
        <f>ERROR</f>
        <v>#NAME?</v>
      </c>
      <c r="AW1" s="33" t="e">
        <f t="shared" ref="AW1:BC1" ca="1" si="2">PG3Show</f>
        <v>#N/A</v>
      </c>
      <c r="AX1" s="33" t="e">
        <f t="shared" ca="1" si="2"/>
        <v>#N/A</v>
      </c>
      <c r="AY1" s="33" t="e">
        <f t="shared" ca="1" si="2"/>
        <v>#N/A</v>
      </c>
      <c r="AZ1" s="33" t="e">
        <f t="shared" ca="1" si="2"/>
        <v>#N/A</v>
      </c>
      <c r="BA1" s="33" t="e">
        <f t="shared" ca="1" si="2"/>
        <v>#N/A</v>
      </c>
      <c r="BB1" s="33" t="e">
        <f t="shared" ca="1" si="2"/>
        <v>#N/A</v>
      </c>
      <c r="BC1" s="33" t="e">
        <f t="shared" ca="1" si="2"/>
        <v>#N/A</v>
      </c>
      <c r="BD1" s="33" t="e">
        <f>ERROR</f>
        <v>#NAME?</v>
      </c>
      <c r="BE1" s="33" t="e">
        <f t="shared" ref="BE1:BK1" ca="1" si="3">PG4Show</f>
        <v>#N/A</v>
      </c>
      <c r="BF1" s="33" t="e">
        <f t="shared" ca="1" si="3"/>
        <v>#N/A</v>
      </c>
      <c r="BG1" s="33" t="e">
        <f t="shared" ca="1" si="3"/>
        <v>#N/A</v>
      </c>
      <c r="BH1" s="33" t="e">
        <f t="shared" ca="1" si="3"/>
        <v>#N/A</v>
      </c>
      <c r="BI1" s="33" t="e">
        <f t="shared" ca="1" si="3"/>
        <v>#N/A</v>
      </c>
      <c r="BJ1" s="33" t="e">
        <f t="shared" ca="1" si="3"/>
        <v>#N/A</v>
      </c>
      <c r="BK1" s="33" t="e">
        <f t="shared" ca="1" si="3"/>
        <v>#N/A</v>
      </c>
      <c r="BL1" s="33" t="e">
        <f>ERROR</f>
        <v>#NAME?</v>
      </c>
      <c r="BM1" s="33" t="e">
        <f t="shared" ref="BM1:BS1" ca="1" si="4">PG5Show</f>
        <v>#N/A</v>
      </c>
      <c r="BN1" s="33" t="e">
        <f t="shared" ca="1" si="4"/>
        <v>#N/A</v>
      </c>
      <c r="BO1" s="33" t="e">
        <f t="shared" ca="1" si="4"/>
        <v>#N/A</v>
      </c>
      <c r="BP1" s="33" t="e">
        <f t="shared" ca="1" si="4"/>
        <v>#N/A</v>
      </c>
      <c r="BQ1" s="33" t="e">
        <f t="shared" ca="1" si="4"/>
        <v>#N/A</v>
      </c>
      <c r="BR1" s="33" t="e">
        <f t="shared" ca="1" si="4"/>
        <v>#N/A</v>
      </c>
      <c r="BS1" s="33" t="e">
        <f t="shared" ca="1" si="4"/>
        <v>#N/A</v>
      </c>
      <c r="BT1" s="68"/>
      <c r="BU1" s="34" t="s">
        <v>13</v>
      </c>
      <c r="BV1" s="34" t="s">
        <v>12</v>
      </c>
      <c r="BW1" s="34" t="s">
        <v>12</v>
      </c>
      <c r="BX1" s="34" t="s">
        <v>12</v>
      </c>
      <c r="BY1" s="34" t="s">
        <v>12</v>
      </c>
      <c r="BZ1" s="34" t="s">
        <v>12</v>
      </c>
      <c r="CA1" s="34" t="s">
        <v>12</v>
      </c>
      <c r="CB1" s="34" t="s">
        <v>12</v>
      </c>
      <c r="CC1" s="34" t="s">
        <v>12</v>
      </c>
      <c r="CD1" s="34" t="s">
        <v>12</v>
      </c>
      <c r="CE1" s="34" t="s">
        <v>12</v>
      </c>
      <c r="CF1" s="34" t="s">
        <v>12</v>
      </c>
      <c r="CG1" s="34" t="s">
        <v>13</v>
      </c>
      <c r="CH1" s="34" t="s">
        <v>13</v>
      </c>
      <c r="CI1" s="34" t="s">
        <v>13</v>
      </c>
    </row>
    <row r="2" spans="1:87" x14ac:dyDescent="0.2">
      <c r="A2" s="33" t="str">
        <f ca="1">PG2Show</f>
        <v>x</v>
      </c>
      <c r="F2" s="9" t="s">
        <v>178</v>
      </c>
      <c r="P2" s="38"/>
      <c r="Q2" s="38"/>
      <c r="R2" s="38"/>
      <c r="S2" s="38"/>
      <c r="T2" s="38"/>
      <c r="AF2" s="9"/>
      <c r="AG2" s="9"/>
      <c r="AH2" s="9"/>
      <c r="AI2" s="9"/>
      <c r="AJ2" s="9"/>
      <c r="AK2" s="9"/>
      <c r="AL2" s="9"/>
      <c r="AM2" s="9"/>
      <c r="AV2" s="9"/>
      <c r="AW2" s="9"/>
      <c r="AX2" s="9"/>
      <c r="AY2" s="9"/>
      <c r="AZ2" s="9"/>
      <c r="BA2" s="9"/>
      <c r="BB2" s="9"/>
      <c r="BC2" s="9"/>
      <c r="BL2" s="9"/>
      <c r="BM2" s="9"/>
      <c r="BN2" s="9"/>
      <c r="BO2" s="9"/>
      <c r="BP2" s="9"/>
      <c r="BQ2" s="9"/>
      <c r="BR2" s="9"/>
      <c r="BS2" s="9"/>
      <c r="BT2" s="68"/>
      <c r="BU2" s="34" t="s">
        <v>13</v>
      </c>
      <c r="BV2" s="34" t="s">
        <v>12</v>
      </c>
      <c r="BW2" s="34" t="s">
        <v>12</v>
      </c>
      <c r="BX2" s="34" t="s">
        <v>13</v>
      </c>
      <c r="BY2" s="34" t="s">
        <v>12</v>
      </c>
      <c r="BZ2" s="34" t="s">
        <v>12</v>
      </c>
      <c r="CA2" s="34" t="s">
        <v>13</v>
      </c>
      <c r="CB2" s="34" t="s">
        <v>12</v>
      </c>
      <c r="CC2" s="34" t="s">
        <v>12</v>
      </c>
      <c r="CD2" s="34" t="s">
        <v>13</v>
      </c>
      <c r="CE2" s="34" t="s">
        <v>12</v>
      </c>
      <c r="CF2" s="34" t="s">
        <v>12</v>
      </c>
      <c r="CG2" s="34" t="s">
        <v>12</v>
      </c>
      <c r="CH2" s="34" t="s">
        <v>12</v>
      </c>
      <c r="CI2" s="34" t="s">
        <v>12</v>
      </c>
    </row>
    <row r="3" spans="1:87" hidden="1" x14ac:dyDescent="0.2">
      <c r="A3" s="33" t="e">
        <f ca="1">PG3Show</f>
        <v>#N/A</v>
      </c>
      <c r="F3" s="9" t="s">
        <v>193</v>
      </c>
      <c r="P3" s="38"/>
      <c r="Q3" s="38"/>
      <c r="R3" s="38"/>
      <c r="S3" s="38"/>
      <c r="T3" s="38"/>
      <c r="AF3" s="9"/>
      <c r="AG3" s="9"/>
      <c r="AH3" s="9"/>
      <c r="AI3" s="9"/>
      <c r="AJ3" s="9"/>
      <c r="AK3" s="9"/>
      <c r="AL3" s="9"/>
      <c r="AM3" s="9"/>
      <c r="AV3" s="9"/>
      <c r="AW3" s="9"/>
      <c r="AX3" s="9"/>
      <c r="AY3" s="9"/>
      <c r="AZ3" s="9"/>
      <c r="BA3" s="9"/>
      <c r="BB3" s="9"/>
      <c r="BC3" s="9"/>
      <c r="BL3" s="9"/>
      <c r="BM3" s="9"/>
      <c r="BN3" s="9"/>
      <c r="BO3" s="9"/>
      <c r="BP3" s="9"/>
      <c r="BQ3" s="9"/>
      <c r="BR3" s="9"/>
      <c r="BS3" s="9"/>
      <c r="BT3" s="68"/>
      <c r="BU3" s="34" t="s">
        <v>13</v>
      </c>
      <c r="BV3" s="34" t="s">
        <v>13</v>
      </c>
      <c r="BW3" s="34" t="s">
        <v>13</v>
      </c>
      <c r="BX3" s="34" t="s">
        <v>13</v>
      </c>
      <c r="BY3" s="34" t="s">
        <v>13</v>
      </c>
      <c r="BZ3" s="34" t="s">
        <v>13</v>
      </c>
      <c r="CA3" s="34" t="s">
        <v>13</v>
      </c>
      <c r="CB3" s="34" t="s">
        <v>13</v>
      </c>
      <c r="CC3" s="34" t="s">
        <v>13</v>
      </c>
      <c r="CD3" s="34" t="s">
        <v>13</v>
      </c>
      <c r="CE3" s="34" t="s">
        <v>13</v>
      </c>
      <c r="CF3" s="34" t="s">
        <v>13</v>
      </c>
      <c r="CG3" s="34" t="s">
        <v>13</v>
      </c>
      <c r="CH3" s="34" t="s">
        <v>13</v>
      </c>
      <c r="CI3" s="34" t="s">
        <v>13</v>
      </c>
    </row>
    <row r="4" spans="1:87" hidden="1" x14ac:dyDescent="0.2">
      <c r="A4" s="33" t="e">
        <f ca="1">PG4Show</f>
        <v>#N/A</v>
      </c>
      <c r="F4" s="9" t="s">
        <v>194</v>
      </c>
      <c r="P4" s="38"/>
      <c r="Q4" s="38"/>
      <c r="R4" s="38"/>
      <c r="S4" s="38"/>
      <c r="T4" s="38"/>
      <c r="AF4" s="9"/>
      <c r="AG4" s="9"/>
      <c r="AH4" s="9"/>
      <c r="AI4" s="9"/>
      <c r="AJ4" s="9"/>
      <c r="AK4" s="9"/>
      <c r="AL4" s="9"/>
      <c r="AM4" s="9"/>
      <c r="AV4" s="9"/>
      <c r="AW4" s="9"/>
      <c r="AX4" s="9"/>
      <c r="AY4" s="9"/>
      <c r="AZ4" s="9"/>
      <c r="BA4" s="9"/>
      <c r="BB4" s="9"/>
      <c r="BC4" s="9"/>
      <c r="BL4" s="9"/>
      <c r="BM4" s="9"/>
      <c r="BN4" s="9"/>
      <c r="BO4" s="9"/>
      <c r="BP4" s="9"/>
      <c r="BQ4" s="9"/>
      <c r="BR4" s="9"/>
      <c r="BS4" s="9"/>
      <c r="BT4" s="68"/>
      <c r="BU4" s="34" t="s">
        <v>13</v>
      </c>
      <c r="BV4" s="34" t="s">
        <v>13</v>
      </c>
      <c r="BW4" s="34" t="s">
        <v>13</v>
      </c>
      <c r="BX4" s="34" t="s">
        <v>13</v>
      </c>
      <c r="BY4" s="34" t="s">
        <v>13</v>
      </c>
      <c r="BZ4" s="34" t="s">
        <v>13</v>
      </c>
      <c r="CA4" s="34" t="s">
        <v>13</v>
      </c>
      <c r="CB4" s="34" t="s">
        <v>13</v>
      </c>
      <c r="CC4" s="34" t="s">
        <v>13</v>
      </c>
      <c r="CD4" s="34" t="s">
        <v>13</v>
      </c>
      <c r="CE4" s="34" t="s">
        <v>13</v>
      </c>
      <c r="CF4" s="34" t="s">
        <v>13</v>
      </c>
      <c r="CG4" s="34" t="s">
        <v>13</v>
      </c>
      <c r="CH4" s="34" t="s">
        <v>13</v>
      </c>
      <c r="CI4" s="34" t="s">
        <v>13</v>
      </c>
    </row>
    <row r="5" spans="1:87" hidden="1" x14ac:dyDescent="0.2">
      <c r="A5" s="33" t="e">
        <f ca="1">PG5Show</f>
        <v>#N/A</v>
      </c>
      <c r="F5" s="9" t="s">
        <v>195</v>
      </c>
      <c r="P5" s="38"/>
      <c r="Q5" s="38"/>
      <c r="R5" s="38"/>
      <c r="S5" s="38"/>
      <c r="T5" s="38"/>
      <c r="AF5" s="9"/>
      <c r="AG5" s="9"/>
      <c r="AH5" s="9"/>
      <c r="AI5" s="9"/>
      <c r="AJ5" s="9"/>
      <c r="AK5" s="9"/>
      <c r="AL5" s="9"/>
      <c r="AM5" s="9"/>
      <c r="AV5" s="9"/>
      <c r="AW5" s="9"/>
      <c r="AX5" s="9"/>
      <c r="AY5" s="9"/>
      <c r="AZ5" s="9"/>
      <c r="BA5" s="9"/>
      <c r="BB5" s="9"/>
      <c r="BC5" s="9"/>
      <c r="BL5" s="9"/>
      <c r="BM5" s="9"/>
      <c r="BN5" s="9"/>
      <c r="BO5" s="9"/>
      <c r="BP5" s="9"/>
      <c r="BQ5" s="9"/>
      <c r="BR5" s="9"/>
      <c r="BS5" s="9"/>
      <c r="BT5" s="68"/>
      <c r="BU5" s="34" t="s">
        <v>13</v>
      </c>
      <c r="BV5" s="34" t="s">
        <v>13</v>
      </c>
      <c r="BW5" s="34" t="s">
        <v>13</v>
      </c>
      <c r="BX5" s="34" t="s">
        <v>13</v>
      </c>
      <c r="BY5" s="34" t="s">
        <v>13</v>
      </c>
      <c r="BZ5" s="34" t="s">
        <v>13</v>
      </c>
      <c r="CA5" s="34" t="s">
        <v>13</v>
      </c>
      <c r="CB5" s="34" t="s">
        <v>13</v>
      </c>
      <c r="CC5" s="34" t="s">
        <v>13</v>
      </c>
      <c r="CD5" s="34" t="s">
        <v>13</v>
      </c>
      <c r="CE5" s="34" t="s">
        <v>13</v>
      </c>
      <c r="CF5" s="34" t="s">
        <v>13</v>
      </c>
      <c r="CG5" s="34" t="s">
        <v>13</v>
      </c>
      <c r="CH5" s="34" t="s">
        <v>13</v>
      </c>
      <c r="CI5" s="34" t="s">
        <v>13</v>
      </c>
    </row>
    <row r="6" spans="1:87" x14ac:dyDescent="0.2">
      <c r="F6" s="9" t="s">
        <v>26</v>
      </c>
      <c r="P6" s="38"/>
      <c r="Q6" s="38"/>
      <c r="R6" s="38"/>
      <c r="S6" s="38"/>
      <c r="T6" s="38"/>
      <c r="AF6" s="9"/>
      <c r="AG6" s="9"/>
      <c r="AH6" s="9"/>
      <c r="AI6" s="9"/>
      <c r="AJ6" s="9"/>
      <c r="AK6" s="9"/>
      <c r="AL6" s="9"/>
      <c r="AM6" s="9"/>
      <c r="AV6" s="9"/>
      <c r="AW6" s="9"/>
      <c r="AX6" s="9"/>
      <c r="AY6" s="9"/>
      <c r="AZ6" s="9"/>
      <c r="BA6" s="9"/>
      <c r="BB6" s="9"/>
      <c r="BC6" s="9"/>
      <c r="BL6" s="9"/>
      <c r="BM6" s="9"/>
      <c r="BN6" s="9"/>
      <c r="BO6" s="9"/>
      <c r="BP6" s="9"/>
      <c r="BQ6" s="9"/>
      <c r="BR6" s="9"/>
      <c r="BS6" s="9"/>
      <c r="BT6" s="68"/>
      <c r="BU6" s="34">
        <v>2013</v>
      </c>
      <c r="BV6" s="34">
        <v>2013</v>
      </c>
      <c r="BW6" s="34">
        <v>2013</v>
      </c>
      <c r="BX6" s="34">
        <v>2013</v>
      </c>
      <c r="BY6" s="34">
        <v>2013</v>
      </c>
      <c r="BZ6" s="34">
        <v>2013</v>
      </c>
      <c r="CA6" s="34">
        <v>2013</v>
      </c>
      <c r="CB6" s="34">
        <v>2013</v>
      </c>
      <c r="CC6" s="34">
        <v>2013</v>
      </c>
      <c r="CD6" s="34">
        <v>2013</v>
      </c>
      <c r="CE6" s="34">
        <v>2013</v>
      </c>
      <c r="CF6" s="34">
        <v>2013</v>
      </c>
      <c r="CG6" s="34"/>
      <c r="CH6" s="34"/>
      <c r="CI6" s="34"/>
    </row>
    <row r="7" spans="1:87" x14ac:dyDescent="0.2">
      <c r="F7" s="9" t="s">
        <v>7</v>
      </c>
      <c r="P7" s="183" t="s">
        <v>42</v>
      </c>
      <c r="Q7" s="183"/>
      <c r="R7" s="183"/>
      <c r="S7" s="183"/>
      <c r="T7" s="184"/>
      <c r="U7" s="187" t="s">
        <v>210</v>
      </c>
      <c r="V7" s="183"/>
      <c r="W7" s="183"/>
      <c r="X7" s="183"/>
      <c r="Y7" s="183"/>
      <c r="Z7" s="183"/>
      <c r="AA7" s="183"/>
      <c r="AB7" s="183"/>
      <c r="AC7" s="183"/>
      <c r="AD7" s="183"/>
      <c r="AE7" s="184"/>
      <c r="AF7" s="189" t="s">
        <v>1837</v>
      </c>
      <c r="AG7" s="189"/>
      <c r="AH7" s="189"/>
      <c r="AI7" s="189"/>
      <c r="AJ7" s="189"/>
      <c r="AK7" s="189"/>
      <c r="AL7" s="189"/>
      <c r="AM7" s="189"/>
      <c r="AN7" s="189"/>
      <c r="AO7" s="189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189"/>
      <c r="BC7" s="189"/>
      <c r="BD7" s="189"/>
      <c r="BE7" s="189"/>
      <c r="BF7" s="189"/>
      <c r="BG7" s="189"/>
      <c r="BH7" s="189"/>
      <c r="BI7" s="189"/>
      <c r="BJ7" s="189"/>
      <c r="BK7" s="189"/>
      <c r="BL7" s="189"/>
      <c r="BM7" s="189"/>
      <c r="BN7" s="189"/>
      <c r="BO7" s="189"/>
      <c r="BP7" s="189"/>
      <c r="BQ7" s="189"/>
      <c r="BR7" s="189"/>
      <c r="BS7" s="190"/>
      <c r="BT7" s="68"/>
      <c r="BU7" s="34" t="s">
        <v>339</v>
      </c>
      <c r="BV7" s="34" t="s">
        <v>339</v>
      </c>
      <c r="BW7" s="34" t="s">
        <v>339</v>
      </c>
      <c r="BX7" s="34" t="s">
        <v>339</v>
      </c>
      <c r="BY7" s="34" t="s">
        <v>345</v>
      </c>
      <c r="BZ7" s="34" t="s">
        <v>345</v>
      </c>
      <c r="CA7" s="34" t="s">
        <v>345</v>
      </c>
      <c r="CB7" s="34" t="s">
        <v>345</v>
      </c>
      <c r="CC7" s="34" t="s">
        <v>344</v>
      </c>
      <c r="CD7" s="34" t="s">
        <v>344</v>
      </c>
      <c r="CE7" s="34" t="s">
        <v>344</v>
      </c>
      <c r="CF7" s="34" t="s">
        <v>344</v>
      </c>
      <c r="CG7" s="34"/>
      <c r="CH7" s="34"/>
      <c r="CI7" s="34"/>
    </row>
    <row r="8" spans="1:87" x14ac:dyDescent="0.2">
      <c r="F8" s="9" t="s">
        <v>8</v>
      </c>
      <c r="P8" s="185"/>
      <c r="Q8" s="185"/>
      <c r="R8" s="185"/>
      <c r="S8" s="185"/>
      <c r="T8" s="186"/>
      <c r="U8" s="188"/>
      <c r="V8" s="185"/>
      <c r="W8" s="185"/>
      <c r="X8" s="185"/>
      <c r="Y8" s="185"/>
      <c r="Z8" s="185"/>
      <c r="AA8" s="185"/>
      <c r="AB8" s="185"/>
      <c r="AC8" s="185"/>
      <c r="AD8" s="185"/>
      <c r="AE8" s="186"/>
      <c r="AF8" s="191" t="s">
        <v>1838</v>
      </c>
      <c r="AG8" s="191"/>
      <c r="AH8" s="191"/>
      <c r="AI8" s="191"/>
      <c r="AJ8" s="191"/>
      <c r="AK8" s="191"/>
      <c r="AL8" s="191"/>
      <c r="AM8" s="191"/>
      <c r="AN8" s="191" t="s">
        <v>1842</v>
      </c>
      <c r="AO8" s="191"/>
      <c r="AP8" s="191"/>
      <c r="AQ8" s="191"/>
      <c r="AR8" s="191"/>
      <c r="AS8" s="191"/>
      <c r="AT8" s="191"/>
      <c r="AU8" s="191"/>
      <c r="AV8" s="191" t="s">
        <v>1841</v>
      </c>
      <c r="AW8" s="191"/>
      <c r="AX8" s="191"/>
      <c r="AY8" s="191"/>
      <c r="AZ8" s="191"/>
      <c r="BA8" s="191"/>
      <c r="BB8" s="191"/>
      <c r="BC8" s="191"/>
      <c r="BD8" s="191" t="s">
        <v>1840</v>
      </c>
      <c r="BE8" s="191"/>
      <c r="BF8" s="191"/>
      <c r="BG8" s="191"/>
      <c r="BH8" s="191"/>
      <c r="BI8" s="191"/>
      <c r="BJ8" s="191"/>
      <c r="BK8" s="191"/>
      <c r="BL8" s="191" t="s">
        <v>1839</v>
      </c>
      <c r="BM8" s="191"/>
      <c r="BN8" s="191"/>
      <c r="BO8" s="191"/>
      <c r="BP8" s="191"/>
      <c r="BQ8" s="191"/>
      <c r="BR8" s="191"/>
      <c r="BS8" s="192"/>
      <c r="BT8" s="68"/>
      <c r="BU8" s="34" t="s">
        <v>1736</v>
      </c>
      <c r="BV8" s="34" t="s">
        <v>1736</v>
      </c>
      <c r="BW8" s="34" t="s">
        <v>1736</v>
      </c>
      <c r="BX8" s="34" t="s">
        <v>1736</v>
      </c>
      <c r="BY8" s="34" t="s">
        <v>1736</v>
      </c>
      <c r="BZ8" s="34" t="s">
        <v>1736</v>
      </c>
      <c r="CA8" s="34" t="s">
        <v>1736</v>
      </c>
      <c r="CB8" s="34" t="s">
        <v>1736</v>
      </c>
      <c r="CC8" s="34" t="s">
        <v>1736</v>
      </c>
      <c r="CD8" s="34" t="s">
        <v>1736</v>
      </c>
      <c r="CE8" s="34" t="s">
        <v>1736</v>
      </c>
      <c r="CF8" s="34" t="s">
        <v>1736</v>
      </c>
      <c r="CG8" s="34" t="s">
        <v>1736</v>
      </c>
      <c r="CH8" s="34" t="s">
        <v>1736</v>
      </c>
      <c r="CI8" s="34" t="s">
        <v>1736</v>
      </c>
    </row>
    <row r="9" spans="1:87" s="85" customFormat="1" x14ac:dyDescent="0.2">
      <c r="A9" s="82" t="e">
        <f>ERROR</f>
        <v>#NAME?</v>
      </c>
      <c r="B9" s="83"/>
      <c r="C9" s="83"/>
      <c r="D9" s="83"/>
      <c r="E9" s="84"/>
      <c r="F9" s="85" t="s">
        <v>1848</v>
      </c>
      <c r="P9" s="86">
        <f t="shared" ref="P9:AU9" si="5">MATCH(P10,RawDataColumnHeaders,0)-RawDataFirstDatasetCol+1</f>
        <v>1</v>
      </c>
      <c r="Q9" s="86">
        <f t="shared" si="5"/>
        <v>2</v>
      </c>
      <c r="R9" s="86">
        <f t="shared" si="5"/>
        <v>3</v>
      </c>
      <c r="S9" s="86">
        <f t="shared" si="5"/>
        <v>4</v>
      </c>
      <c r="T9" s="86">
        <f t="shared" si="5"/>
        <v>5</v>
      </c>
      <c r="U9" s="86">
        <f t="shared" si="5"/>
        <v>6</v>
      </c>
      <c r="V9" s="86">
        <f t="shared" si="5"/>
        <v>7</v>
      </c>
      <c r="W9" s="86">
        <f t="shared" si="5"/>
        <v>8</v>
      </c>
      <c r="X9" s="86">
        <f t="shared" si="5"/>
        <v>9</v>
      </c>
      <c r="Y9" s="86">
        <f t="shared" si="5"/>
        <v>10</v>
      </c>
      <c r="Z9" s="86">
        <f t="shared" si="5"/>
        <v>11</v>
      </c>
      <c r="AA9" s="86">
        <f t="shared" si="5"/>
        <v>12</v>
      </c>
      <c r="AB9" s="86">
        <f t="shared" si="5"/>
        <v>13</v>
      </c>
      <c r="AC9" s="86">
        <f t="shared" si="5"/>
        <v>14</v>
      </c>
      <c r="AD9" s="86">
        <f t="shared" si="5"/>
        <v>15</v>
      </c>
      <c r="AE9" s="86">
        <f t="shared" si="5"/>
        <v>16</v>
      </c>
      <c r="AF9" s="86">
        <f t="shared" si="5"/>
        <v>17</v>
      </c>
      <c r="AG9" s="86">
        <f t="shared" si="5"/>
        <v>18</v>
      </c>
      <c r="AH9" s="86">
        <f t="shared" si="5"/>
        <v>19</v>
      </c>
      <c r="AI9" s="86">
        <f t="shared" si="5"/>
        <v>20</v>
      </c>
      <c r="AJ9" s="86">
        <f t="shared" si="5"/>
        <v>21</v>
      </c>
      <c r="AK9" s="86">
        <f t="shared" si="5"/>
        <v>22</v>
      </c>
      <c r="AL9" s="86">
        <f t="shared" si="5"/>
        <v>23</v>
      </c>
      <c r="AM9" s="86">
        <f t="shared" si="5"/>
        <v>24</v>
      </c>
      <c r="AN9" s="86">
        <f t="shared" si="5"/>
        <v>17</v>
      </c>
      <c r="AO9" s="86">
        <f t="shared" si="5"/>
        <v>26</v>
      </c>
      <c r="AP9" s="86">
        <f t="shared" si="5"/>
        <v>27</v>
      </c>
      <c r="AQ9" s="86">
        <f t="shared" si="5"/>
        <v>28</v>
      </c>
      <c r="AR9" s="86">
        <f t="shared" si="5"/>
        <v>29</v>
      </c>
      <c r="AS9" s="86">
        <f t="shared" si="5"/>
        <v>30</v>
      </c>
      <c r="AT9" s="86">
        <f t="shared" si="5"/>
        <v>31</v>
      </c>
      <c r="AU9" s="86">
        <f t="shared" si="5"/>
        <v>32</v>
      </c>
      <c r="AV9" s="87"/>
      <c r="AW9" s="87">
        <f>MATCH(AW10,RawDataColumnHeaders,0)-RawDataFirstDatasetCol</f>
        <v>33</v>
      </c>
      <c r="AX9" s="87">
        <f>MATCH(AX10,RawDataColumnHeaders,0)-RawDataFirstDatasetCol</f>
        <v>34</v>
      </c>
      <c r="AY9" s="87">
        <f>MATCH(AY10,RawDataColumnHeaders,0)-RawDataFirstDatasetCol</f>
        <v>35</v>
      </c>
      <c r="AZ9" s="87">
        <f>MATCH(AZ10,RawDataColumnHeaders,0)-RawDataFirstDatasetCol</f>
        <v>36</v>
      </c>
      <c r="BA9" s="87">
        <f t="shared" ref="BA9:BS9" si="6">MATCH(BA10,RawDataColumnHeaders,0)-RawDataFirstDatasetCol</f>
        <v>37</v>
      </c>
      <c r="BB9" s="87">
        <f t="shared" si="6"/>
        <v>38</v>
      </c>
      <c r="BC9" s="87">
        <f t="shared" si="6"/>
        <v>39</v>
      </c>
      <c r="BD9" s="87"/>
      <c r="BE9" s="87">
        <f t="shared" si="6"/>
        <v>41</v>
      </c>
      <c r="BF9" s="87">
        <f t="shared" si="6"/>
        <v>42</v>
      </c>
      <c r="BG9" s="87">
        <f t="shared" si="6"/>
        <v>43</v>
      </c>
      <c r="BH9" s="87">
        <f t="shared" si="6"/>
        <v>44</v>
      </c>
      <c r="BI9" s="87">
        <f t="shared" si="6"/>
        <v>45</v>
      </c>
      <c r="BJ9" s="87">
        <f t="shared" si="6"/>
        <v>46</v>
      </c>
      <c r="BK9" s="87">
        <f t="shared" si="6"/>
        <v>47</v>
      </c>
      <c r="BL9" s="87"/>
      <c r="BM9" s="87">
        <f t="shared" si="6"/>
        <v>49</v>
      </c>
      <c r="BN9" s="87">
        <f t="shared" si="6"/>
        <v>50</v>
      </c>
      <c r="BO9" s="87">
        <f t="shared" si="6"/>
        <v>51</v>
      </c>
      <c r="BP9" s="87">
        <f t="shared" si="6"/>
        <v>52</v>
      </c>
      <c r="BQ9" s="87">
        <f t="shared" si="6"/>
        <v>53</v>
      </c>
      <c r="BR9" s="87">
        <f t="shared" si="6"/>
        <v>54</v>
      </c>
      <c r="BS9" s="87">
        <f t="shared" si="6"/>
        <v>55</v>
      </c>
      <c r="BT9" s="88"/>
      <c r="BU9" s="34">
        <f t="shared" ref="BU9:CI9" si="7">MATCH(BU10,RawDataColumnHeaders,0)-RawDataFirstDatasetCol+1</f>
        <v>58</v>
      </c>
      <c r="BV9" s="34">
        <f t="shared" si="7"/>
        <v>59</v>
      </c>
      <c r="BW9" s="34">
        <f t="shared" si="7"/>
        <v>60</v>
      </c>
      <c r="BX9" s="34">
        <f t="shared" si="7"/>
        <v>61</v>
      </c>
      <c r="BY9" s="34">
        <f t="shared" si="7"/>
        <v>62</v>
      </c>
      <c r="BZ9" s="34">
        <f t="shared" si="7"/>
        <v>63</v>
      </c>
      <c r="CA9" s="34">
        <f t="shared" si="7"/>
        <v>64</v>
      </c>
      <c r="CB9" s="34">
        <f t="shared" si="7"/>
        <v>65</v>
      </c>
      <c r="CC9" s="34">
        <f t="shared" si="7"/>
        <v>66</v>
      </c>
      <c r="CD9" s="34">
        <f t="shared" si="7"/>
        <v>67</v>
      </c>
      <c r="CE9" s="34">
        <f t="shared" si="7"/>
        <v>68</v>
      </c>
      <c r="CF9" s="34">
        <f t="shared" si="7"/>
        <v>69</v>
      </c>
      <c r="CG9" s="34">
        <f t="shared" si="7"/>
        <v>70</v>
      </c>
      <c r="CH9" s="34">
        <f t="shared" si="7"/>
        <v>71</v>
      </c>
      <c r="CI9" s="34">
        <f t="shared" si="7"/>
        <v>72</v>
      </c>
    </row>
    <row r="10" spans="1:87" ht="26.25" thickBot="1" x14ac:dyDescent="0.25">
      <c r="A10" s="33">
        <v>0</v>
      </c>
      <c r="B10" s="8" t="s">
        <v>80</v>
      </c>
      <c r="C10" s="8" t="s">
        <v>81</v>
      </c>
      <c r="D10" s="8" t="s">
        <v>82</v>
      </c>
      <c r="E10" s="76" t="s">
        <v>1849</v>
      </c>
      <c r="F10" s="36" t="s">
        <v>79</v>
      </c>
      <c r="G10" s="36" t="s">
        <v>212</v>
      </c>
      <c r="H10" s="9" t="s">
        <v>1771</v>
      </c>
      <c r="I10" s="8" t="s">
        <v>1850</v>
      </c>
      <c r="J10" s="9" t="s">
        <v>1864</v>
      </c>
      <c r="K10" s="8" t="s">
        <v>1850</v>
      </c>
      <c r="L10" s="9" t="s">
        <v>1770</v>
      </c>
      <c r="M10" s="8" t="s">
        <v>1850</v>
      </c>
      <c r="N10" s="9" t="s">
        <v>1770</v>
      </c>
      <c r="O10" s="8" t="s">
        <v>1850</v>
      </c>
      <c r="P10" s="39" t="s">
        <v>173</v>
      </c>
      <c r="Q10" s="40" t="s">
        <v>174</v>
      </c>
      <c r="R10" s="40" t="s">
        <v>175</v>
      </c>
      <c r="S10" s="40" t="s">
        <v>176</v>
      </c>
      <c r="T10" s="40" t="s">
        <v>177</v>
      </c>
      <c r="U10" s="38" t="s">
        <v>29</v>
      </c>
      <c r="V10" s="38" t="s">
        <v>30</v>
      </c>
      <c r="W10" s="38" t="s">
        <v>45</v>
      </c>
      <c r="X10" s="38" t="s">
        <v>46</v>
      </c>
      <c r="Y10" s="38" t="s">
        <v>47</v>
      </c>
      <c r="Z10" s="38" t="s">
        <v>48</v>
      </c>
      <c r="AA10" s="38" t="s">
        <v>49</v>
      </c>
      <c r="AB10" s="38" t="s">
        <v>50</v>
      </c>
      <c r="AC10" s="38" t="s">
        <v>51</v>
      </c>
      <c r="AD10" s="38" t="s">
        <v>1721</v>
      </c>
      <c r="AE10" s="38" t="s">
        <v>1722</v>
      </c>
      <c r="AF10" s="78" t="s">
        <v>1855</v>
      </c>
      <c r="AG10" s="32" t="s">
        <v>52</v>
      </c>
      <c r="AH10" s="32" t="s">
        <v>53</v>
      </c>
      <c r="AI10" s="32" t="s">
        <v>180</v>
      </c>
      <c r="AJ10" s="32" t="s">
        <v>95</v>
      </c>
      <c r="AK10" s="32" t="s">
        <v>96</v>
      </c>
      <c r="AL10" s="32" t="s">
        <v>97</v>
      </c>
      <c r="AM10" s="32" t="s">
        <v>98</v>
      </c>
      <c r="AN10" s="8" t="s">
        <v>1855</v>
      </c>
      <c r="AO10" s="9" t="s">
        <v>99</v>
      </c>
      <c r="AP10" s="9" t="s">
        <v>100</v>
      </c>
      <c r="AQ10" s="9" t="s">
        <v>181</v>
      </c>
      <c r="AR10" s="9" t="s">
        <v>101</v>
      </c>
      <c r="AS10" s="9" t="s">
        <v>102</v>
      </c>
      <c r="AT10" s="9" t="s">
        <v>103</v>
      </c>
      <c r="AU10" s="9" t="s">
        <v>104</v>
      </c>
      <c r="AV10" s="78" t="s">
        <v>1855</v>
      </c>
      <c r="AW10" s="32" t="s">
        <v>105</v>
      </c>
      <c r="AX10" s="32" t="s">
        <v>106</v>
      </c>
      <c r="AY10" s="32" t="s">
        <v>182</v>
      </c>
      <c r="AZ10" s="32" t="s">
        <v>107</v>
      </c>
      <c r="BA10" s="32" t="s">
        <v>108</v>
      </c>
      <c r="BB10" s="32" t="s">
        <v>109</v>
      </c>
      <c r="BC10" s="32" t="s">
        <v>110</v>
      </c>
      <c r="BD10" s="8" t="s">
        <v>1855</v>
      </c>
      <c r="BE10" s="9" t="s">
        <v>111</v>
      </c>
      <c r="BF10" s="9" t="s">
        <v>112</v>
      </c>
      <c r="BG10" s="9" t="s">
        <v>183</v>
      </c>
      <c r="BH10" s="9" t="s">
        <v>113</v>
      </c>
      <c r="BI10" s="9" t="s">
        <v>114</v>
      </c>
      <c r="BJ10" s="9" t="s">
        <v>115</v>
      </c>
      <c r="BK10" s="9" t="s">
        <v>116</v>
      </c>
      <c r="BL10" s="78" t="s">
        <v>1855</v>
      </c>
      <c r="BM10" s="32" t="s">
        <v>117</v>
      </c>
      <c r="BN10" s="32" t="s">
        <v>118</v>
      </c>
      <c r="BO10" s="32" t="s">
        <v>184</v>
      </c>
      <c r="BP10" s="32" t="s">
        <v>119</v>
      </c>
      <c r="BQ10" s="32" t="s">
        <v>120</v>
      </c>
      <c r="BR10" s="32" t="s">
        <v>121</v>
      </c>
      <c r="BS10" s="44" t="s">
        <v>122</v>
      </c>
      <c r="BT10" s="68" t="s">
        <v>1836</v>
      </c>
      <c r="BU10" s="34" t="s">
        <v>2519</v>
      </c>
      <c r="BV10" s="34" t="s">
        <v>2520</v>
      </c>
      <c r="BW10" s="34" t="s">
        <v>2521</v>
      </c>
      <c r="BX10" s="34" t="s">
        <v>2522</v>
      </c>
      <c r="BY10" s="34" t="s">
        <v>2523</v>
      </c>
      <c r="BZ10" s="34" t="s">
        <v>2524</v>
      </c>
      <c r="CA10" s="34" t="s">
        <v>2525</v>
      </c>
      <c r="CB10" s="34" t="s">
        <v>2526</v>
      </c>
      <c r="CC10" s="34" t="s">
        <v>2527</v>
      </c>
      <c r="CD10" s="34" t="s">
        <v>2528</v>
      </c>
      <c r="CE10" s="34" t="s">
        <v>2529</v>
      </c>
      <c r="CF10" s="34" t="s">
        <v>2530</v>
      </c>
      <c r="CG10" s="34" t="s">
        <v>2531</v>
      </c>
      <c r="CH10" s="34" t="s">
        <v>2532</v>
      </c>
      <c r="CI10" s="34" t="s">
        <v>2533</v>
      </c>
    </row>
    <row r="11" spans="1:87" x14ac:dyDescent="0.2">
      <c r="A11" s="33">
        <f t="shared" ref="A11:A116" si="8">IF(SelectEfficiencySpendFTEs="x",,ERROR)</f>
        <v>0</v>
      </c>
      <c r="B11" s="206"/>
      <c r="C11" s="199" t="s">
        <v>214</v>
      </c>
      <c r="D11" s="196" t="s">
        <v>216</v>
      </c>
      <c r="E11" s="72">
        <f t="shared" ref="E11:E147" si="9">ROW()-StdCalcsFieldKeyBaseRow</f>
        <v>1</v>
      </c>
      <c r="F11" s="9" t="s">
        <v>554</v>
      </c>
      <c r="G11" s="9" t="str">
        <f t="shared" ref="G11:G26" si="10">VLOOKUP(H11,RawDataLookupFieldLabels,2,0)</f>
        <v>Total IT</v>
      </c>
      <c r="H11" s="9" t="s">
        <v>231</v>
      </c>
      <c r="I11" s="9">
        <f t="shared" ref="I11:I28" si="11">MATCH(H11,RawDataFieldKeys,0)-RawDataFieldKeyBaseRow</f>
        <v>64</v>
      </c>
      <c r="J11" s="9" t="s">
        <v>220</v>
      </c>
      <c r="K11" s="9">
        <f t="shared" ref="K11:K28" si="12">MATCH(J11,RawDataFieldKeys,0)-RawDataFieldKeyBaseRow</f>
        <v>1</v>
      </c>
      <c r="P11" s="97">
        <f t="shared" ref="P11:P74" si="13">IF(LEN($BU11)=0,"",$BU11)</f>
        <v>9.5252051582865385E-2</v>
      </c>
      <c r="Q11" s="97"/>
      <c r="R11" s="97"/>
      <c r="S11" s="97"/>
      <c r="T11" s="97"/>
      <c r="U11" s="98">
        <f t="shared" ref="U11:U74" si="14">IF(LEN($BV11)=0,"",$BV11)</f>
        <v>8.2778058719831224E-2</v>
      </c>
      <c r="V11" s="107">
        <f t="shared" ref="V11:V74" si="15">IF(LEN($BW11)=0,"",$BW11)</f>
        <v>0.16042586425639654</v>
      </c>
      <c r="W11" s="107">
        <f t="shared" ref="W11:W74" si="16">IF(LEN($BX11)=0,"",$BX11)</f>
        <v>7.5981789453998028E-2</v>
      </c>
      <c r="X11" s="107">
        <f t="shared" ref="X11:X74" si="17">IF(LEN($BY11)=0,"",$BY11)</f>
        <v>0.14233892563146694</v>
      </c>
      <c r="Y11" s="107">
        <f t="shared" ref="Y11:Y74" si="18">IF(LEN($BZ11)=0,"",$BZ11)</f>
        <v>0.10931856906896822</v>
      </c>
      <c r="Z11" s="107">
        <f t="shared" ref="Z11:Z74" si="19">IF(LEN($CA11)=0,"",$CA11)</f>
        <v>0.11510360484587027</v>
      </c>
      <c r="AA11" s="107">
        <f t="shared" ref="AA11:AA74" si="20">IF(LEN($CB11)=0,"",$CB11)</f>
        <v>0.11570449157429359</v>
      </c>
      <c r="AB11" s="107">
        <f t="shared" ref="AB11:AB74" si="21">IF(LEN($CC11)=0,"",$CC11)</f>
        <v>8.9814917383655102E-2</v>
      </c>
      <c r="AC11" s="107">
        <f t="shared" ref="AC11:AC74" si="22">IF(LEN($CD11)=0,"",$CD11)</f>
        <v>0.10712899366107792</v>
      </c>
      <c r="AD11" s="107">
        <f t="shared" ref="AD11:AD74" si="23">IF(LEN($CE11)=0,"",$CE11)</f>
        <v>0.1268286484863351</v>
      </c>
      <c r="AE11" s="107">
        <f t="shared" ref="AE11:AE74" si="24">IF(LEN($CF11)=0,"",$CF11)</f>
        <v>9.2313787041269066E-2</v>
      </c>
      <c r="AF11" s="97" t="b">
        <f t="shared" ref="AF11:AF357" si="25">COUNTIFS(G1SelectionMask,"x",INDEX(StdCalcsRefCalcs,$E11,0),"&gt;0")&gt;=RuleofN</f>
        <v>1</v>
      </c>
      <c r="AG11" s="97">
        <f t="array" ref="AG11">IF($AF11,MEDIAN(IF(G1SelectionMask="x",IF(INDEX(StdCalcsRefCalcs,$E11,0)&gt;0,INDEX(StdCalcsRefCalcs,$E11,0)),"")),"")</f>
        <v>0.10931856906896822</v>
      </c>
      <c r="AH11" s="97">
        <f t="array" ref="AH11">IF($AF11,QUARTILE(IF(G1SelectionMask="x",IF(INDEX(StdCalcsRefCalcs,$E11,0)&gt;0,INDEX(StdCalcsRefCalcs,$E11,0)),""),1),"")</f>
        <v>9.1064352212462091E-2</v>
      </c>
      <c r="AI11" s="97">
        <f t="array" ref="AI11">IF($AF11,QUARTILE(IF(G1SelectionMask="x",IF(INDEX(StdCalcsRefCalcs,$E11,0)&gt;0,INDEX(StdCalcsRefCalcs,$E11,0)),""),3),"")</f>
        <v>0.12126657003031435</v>
      </c>
      <c r="AJ11" s="97">
        <f t="array" ref="AJ11">IF($AF11,MIN(IF(G1SelectionMask="x",IF(INDEX(StdCalcsRefCalcs,$E11,0)&gt;0,INDEX(StdCalcsRefCalcs,$E11,0)),"")),"")</f>
        <v>7.5981789453998028E-2</v>
      </c>
      <c r="AK11" s="97">
        <f t="array" ref="AK11">IF($AF11,MAX(IF(G1SelectionMask="x",IF(INDEX(StdCalcsRefCalcs,$E11,0)&gt;0,INDEX(StdCalcsRefCalcs,$E11,0)),"")),"")</f>
        <v>0.16042586425639654</v>
      </c>
      <c r="AL11" s="97">
        <f t="shared" ref="AL11:AL356" si="26">IF($AF11,AVERAGEIF(G1SelectionMask,"x",INDEX(StdCalcsRefCalcs,$E11,0)),"")</f>
        <v>0.11070342273846928</v>
      </c>
      <c r="AM11" s="97">
        <f t="array" ref="AM11">IF($AF11,STDEVA(IF(G1SelectionMask="x",IF(INDEX(StdCalcsRefCalcs,$E11,0)&gt;0,INDEX(StdCalcsRefCalcs,$E11,0)),"")),"")</f>
        <v>2.559715203837909E-2</v>
      </c>
      <c r="AN11" s="98" t="b">
        <f t="shared" ref="AN11:AN147" si="27">COUNTIFS(G2SelectionMask,"x",INDEX(StdCalcsRefCalcs,$E11,0),"&gt;0")&gt;=RuleofN</f>
        <v>1</v>
      </c>
      <c r="AO11" s="98">
        <f t="array" ref="AO11">IF($AN11,MEDIAN(IF(G2SelectionMask="x",IF(INDEX(StdCalcsRefCalcs,$E11,0)&gt;0,INDEX(StdCalcsRefCalcs,$E11,0)),"")),"")</f>
        <v>9.2313787041269066E-2</v>
      </c>
      <c r="AP11" s="98">
        <f t="array" ref="AP11">IF($AN11,QUARTILE(IF(G2SelectionMask="x",IF(INDEX(StdCalcsRefCalcs,$E11,0)&gt;0,INDEX(StdCalcsRefCalcs,$E11,0)),""),1),"")</f>
        <v>8.1498236899010243E-2</v>
      </c>
      <c r="AQ11" s="98">
        <f t="array" ref="AQ11">IF($AN11,QUARTILE(IF(G2SelectionMask="x",IF(INDEX(StdCalcsRefCalcs,$E11,0)&gt;0,INDEX(StdCalcsRefCalcs,$E11,0)),""),3),"")</f>
        <v>0.12126657003031435</v>
      </c>
      <c r="AR11" s="98">
        <f t="array" ref="AR11">IF($AN11,MIN(IF(G2SelectionMask="x",IF(INDEX(StdCalcsRefCalcs,$E11,0)&gt;0,INDEX(StdCalcsRefCalcs,$E11,0)),"")),"")</f>
        <v>5.1672645845577042E-2</v>
      </c>
      <c r="AS11" s="98">
        <f t="array" ref="AS11">IF($AN11,MAX(IF(G2SelectionMask="x",IF(INDEX(StdCalcsRefCalcs,$E11,0)&gt;0,INDEX(StdCalcsRefCalcs,$E11,0)),"")),"")</f>
        <v>0.16042586425639654</v>
      </c>
      <c r="AT11" s="98">
        <f t="shared" ref="AT11:AT147" si="28">IF($AN11,AVERAGEIF(G2SelectionMask,"x",INDEX(StdCalcsRefCalcs,$E11,0)),"")</f>
        <v>0.10248156137845554</v>
      </c>
      <c r="AU11" s="98">
        <f t="array" ref="AU11">IF($AN11,STDEVA(IF(G2SelectionMask="x",IF(INDEX(StdCalcsRefCalcs,$E11,0)&gt;0,INDEX(StdCalcsRefCalcs,$E11,0)),"")),"")</f>
        <v>3.1933154194924186E-2</v>
      </c>
      <c r="AV11" s="97" t="b">
        <f t="shared" ref="AV11:AV147" si="29">COUNTIFS(G3SelectionMask,"x",INDEX(StdCalcsRefCalcs,$E11,0),"&gt;0")&gt;=RuleofN</f>
        <v>0</v>
      </c>
      <c r="AW11" s="97" t="str">
        <f t="array" ref="AW11">IF($AV11,MEDIAN(IF(G3SelectionMask="x",IF(INDEX(StdCalcsRefCalcs,$E11,0)&gt;0,INDEX(StdCalcsRefCalcs,$E11,0)),"")),"")</f>
        <v/>
      </c>
      <c r="AX11" s="97" t="str">
        <f t="array" ref="AX11">IF($AV11,QUARTILE(IF(G3SelectionMask="x",IF(INDEX(StdCalcsRefCalcs,$E11,0)&gt;0,INDEX(StdCalcsRefCalcs,$E11,0)),""),1),"")</f>
        <v/>
      </c>
      <c r="AY11" s="97" t="str">
        <f t="array" ref="AY11">IF($AV11,QUARTILE(IF(G3SelectionMask="x",IF(INDEX(StdCalcsRefCalcs,$E11,0)&gt;0,INDEX(StdCalcsRefCalcs,$E11,0)),""),3),"")</f>
        <v/>
      </c>
      <c r="AZ11" s="97" t="str">
        <f t="array" ref="AZ11">IF($AV11,MIN(IF(G3SelectionMask="x",IF(INDEX(StdCalcsRefCalcs,$E11,0)&gt;0,INDEX(StdCalcsRefCalcs,$E11,0)),"")),"")</f>
        <v/>
      </c>
      <c r="BA11" s="97" t="str">
        <f t="array" ref="BA11">IF($AV11,MAX(IF(G3SelectionMask="x",IF(INDEX(StdCalcsRefCalcs,$E11,0)&gt;0,INDEX(StdCalcsRefCalcs,$E11,0)),"")),"")</f>
        <v/>
      </c>
      <c r="BB11" s="97" t="str">
        <f t="shared" ref="BB11:BB147" si="30">IF($AV11,AVERAGEIF(G3SelectionMask,"x",INDEX(StdCalcsRefCalcs,$E11,0)),"")</f>
        <v/>
      </c>
      <c r="BC11" s="97" t="str">
        <f t="array" ref="BC11">IF($AV11,STDEVA(IF(G3SelectionMask="x",IF(INDEX(StdCalcsRefCalcs,$E11,0)&gt;0,INDEX(StdCalcsRefCalcs,$E11,0)),"")),"")</f>
        <v/>
      </c>
      <c r="BD11" s="98" t="b">
        <f t="shared" ref="BD11:BD147" si="31">COUNTIFS(G4SelectionMask,"x",INDEX(StdCalcsRefCalcs,$E11,0),"&gt;0")&gt;=RuleofN</f>
        <v>0</v>
      </c>
      <c r="BE11" s="98" t="str">
        <f t="array" ref="BE11">IF($BD11,MEDIAN(IF(G4SelectionMask="x",IF(INDEX(StdCalcsRefCalcs,$E11,0)&gt;0,INDEX(StdCalcsRefCalcs,$E11,0)),"")),"")</f>
        <v/>
      </c>
      <c r="BF11" s="98" t="str">
        <f t="array" ref="BF11">IF($BD11,QUARTILE(IF(G4SelectionMask="x",IF(INDEX(StdCalcsRefCalcs,$E11,0)&gt;0,INDEX(StdCalcsRefCalcs,$E11,0)),""),1),"")</f>
        <v/>
      </c>
      <c r="BG11" s="98" t="str">
        <f t="array" ref="BG11">IF($BD11,QUARTILE(IF(G4SelectionMask="x",IF(INDEX(StdCalcsRefCalcs,$E11,0)&gt;0,INDEX(StdCalcsRefCalcs,$E11,0)),""),3),"")</f>
        <v/>
      </c>
      <c r="BH11" s="98" t="str">
        <f t="array" ref="BH11">IF($BD11,MIN(IF(G4SelectionMask="x",IF(INDEX(StdCalcsRefCalcs,$E11,0)&gt;0,INDEX(StdCalcsRefCalcs,$E11,0)),"")),"")</f>
        <v/>
      </c>
      <c r="BI11" s="98" t="str">
        <f t="array" ref="BI11">IF($BD11,MAX(IF(G4SelectionMask="x",IF(INDEX(StdCalcsRefCalcs,$E11,0)&gt;0,INDEX(StdCalcsRefCalcs,$E11,0)),"")),"")</f>
        <v/>
      </c>
      <c r="BJ11" s="98" t="str">
        <f t="shared" ref="BJ11:BJ147" si="32">IF($BD11,AVERAGEIF(G4SelectionMask,"x",INDEX(StdCalcsRefCalcs,$E11,0)),"")</f>
        <v/>
      </c>
      <c r="BK11" s="98" t="str">
        <f t="array" ref="BK11">IF($BD11,STDEVA(IF(G4SelectionMask="x",IF(INDEX(StdCalcsRefCalcs,$E11,0)&gt;0,INDEX(StdCalcsRefCalcs,$E11,0)),"")),"")</f>
        <v/>
      </c>
      <c r="BL11" s="97" t="b">
        <f t="shared" ref="BL11:BL147" si="33">COUNTIFS(G5SelectionMask,"x",INDEX(StdCalcsRefCalcs,$E11,0),"&gt;0")&gt;=RuleofN</f>
        <v>0</v>
      </c>
      <c r="BM11" s="97" t="str">
        <f t="array" ref="BM11">IF($BL11,MEDIAN(IF(G5SelectionMask="x",IF(INDEX(StdCalcsRefCalcs,$E11,0)&gt;0,INDEX(StdCalcsRefCalcs,$E11,0)),"")),"")</f>
        <v/>
      </c>
      <c r="BN11" s="97" t="str">
        <f t="array" ref="BN11">IF($BL11,QUARTILE(IF(G5SelectionMask="x",IF(INDEX(StdCalcsRefCalcs,$E11,0)&gt;0,INDEX(StdCalcsRefCalcs,$E11,0)),""),1),"")</f>
        <v/>
      </c>
      <c r="BO11" s="97" t="str">
        <f t="array" ref="BO11">IF($BL11,QUARTILE(IF(G5SelectionMask="x",IF(INDEX(StdCalcsRefCalcs,$E11,0)&gt;0,INDEX(StdCalcsRefCalcs,$E11,0)),""),3),"")</f>
        <v/>
      </c>
      <c r="BP11" s="97" t="str">
        <f t="array" ref="BP11">IF($BL11,MIN(IF(G5SelectionMask="x",IF(INDEX(StdCalcsRefCalcs,$E11,0)&gt;0,INDEX(StdCalcsRefCalcs,$E11,0)),"")),"")</f>
        <v/>
      </c>
      <c r="BQ11" s="97" t="str">
        <f t="array" ref="BQ11">IF($BL11,MAX(IF(G5SelectionMask="x",IF(INDEX(StdCalcsRefCalcs,$E11,0)&gt;0,INDEX(StdCalcsRefCalcs,$E11,0)),"")),"")</f>
        <v/>
      </c>
      <c r="BR11" s="97" t="str">
        <f t="shared" ref="BR11:BR147" si="34">IF($BL11,AVERAGEIF(G5SelectionMask,"x",INDEX(StdCalcsRefCalcs,$E11,0)),"")</f>
        <v/>
      </c>
      <c r="BS11" s="99" t="str">
        <f t="array" ref="BS11">IF($BL11,STDEVA(IF(G5SelectionMask="x",IF(INDEX(StdCalcsRefCalcs,$E11,0)&gt;0,INDEX(StdCalcsRefCalcs,$E11,0)),"")),"")</f>
        <v/>
      </c>
      <c r="BT11" s="108"/>
      <c r="BU11" s="109">
        <f t="shared" ref="BU11:CI20" si="35">IFERROR(IF(LEN(INDEX(RawDataAllData,$I11,BU$9))*LEN(INDEX(RawDataAllData,$K11,BU$9))=0,"",INDEX(RawDataAllData,$I11,BU$9)/INDEX(RawDataAllData,$K11,BU$9)),"")</f>
        <v>9.5252051582865385E-2</v>
      </c>
      <c r="BV11" s="109">
        <f t="shared" si="35"/>
        <v>8.2778058719831224E-2</v>
      </c>
      <c r="BW11" s="109">
        <f t="shared" si="35"/>
        <v>0.16042586425639654</v>
      </c>
      <c r="BX11" s="109">
        <f t="shared" si="35"/>
        <v>7.5981789453998028E-2</v>
      </c>
      <c r="BY11" s="109">
        <f t="shared" si="35"/>
        <v>0.14233892563146694</v>
      </c>
      <c r="BZ11" s="109">
        <f t="shared" si="35"/>
        <v>0.10931856906896822</v>
      </c>
      <c r="CA11" s="109">
        <f t="shared" si="35"/>
        <v>0.11510360484587027</v>
      </c>
      <c r="CB11" s="109">
        <f t="shared" si="35"/>
        <v>0.11570449157429359</v>
      </c>
      <c r="CC11" s="109">
        <f t="shared" si="35"/>
        <v>8.9814917383655102E-2</v>
      </c>
      <c r="CD11" s="109">
        <f t="shared" si="35"/>
        <v>0.10712899366107792</v>
      </c>
      <c r="CE11" s="109">
        <f t="shared" si="35"/>
        <v>0.1268286484863351</v>
      </c>
      <c r="CF11" s="109">
        <f t="shared" si="35"/>
        <v>9.2313787041269066E-2</v>
      </c>
      <c r="CG11" s="109">
        <f t="shared" si="35"/>
        <v>7.5882852077028884E-2</v>
      </c>
      <c r="CH11" s="109">
        <f t="shared" si="35"/>
        <v>8.0218415078189262E-2</v>
      </c>
      <c r="CI11" s="109">
        <f t="shared" si="35"/>
        <v>5.1672645845577042E-2</v>
      </c>
    </row>
    <row r="12" spans="1:87" x14ac:dyDescent="0.2">
      <c r="A12" s="33">
        <f t="shared" si="8"/>
        <v>0</v>
      </c>
      <c r="B12" s="206"/>
      <c r="C12" s="200"/>
      <c r="D12" s="197"/>
      <c r="E12" s="72">
        <f t="shared" si="9"/>
        <v>2</v>
      </c>
      <c r="F12" s="9" t="s">
        <v>1638</v>
      </c>
      <c r="G12" s="9" t="str">
        <f t="shared" si="10"/>
        <v>Total IT</v>
      </c>
      <c r="H12" s="9" t="s">
        <v>231</v>
      </c>
      <c r="I12" s="9">
        <f t="shared" si="11"/>
        <v>64</v>
      </c>
      <c r="J12" s="9" t="s">
        <v>231</v>
      </c>
      <c r="K12" s="9">
        <f t="shared" si="12"/>
        <v>64</v>
      </c>
      <c r="P12" s="97">
        <f t="shared" si="13"/>
        <v>1</v>
      </c>
      <c r="Q12" s="97"/>
      <c r="R12" s="97"/>
      <c r="S12" s="97"/>
      <c r="T12" s="97"/>
      <c r="U12" s="98">
        <f t="shared" si="14"/>
        <v>1</v>
      </c>
      <c r="V12" s="107">
        <f t="shared" si="15"/>
        <v>1</v>
      </c>
      <c r="W12" s="107">
        <f t="shared" si="16"/>
        <v>1</v>
      </c>
      <c r="X12" s="107">
        <f t="shared" si="17"/>
        <v>1</v>
      </c>
      <c r="Y12" s="107">
        <f t="shared" si="18"/>
        <v>1</v>
      </c>
      <c r="Z12" s="107">
        <f t="shared" si="19"/>
        <v>1</v>
      </c>
      <c r="AA12" s="107">
        <f t="shared" si="20"/>
        <v>1</v>
      </c>
      <c r="AB12" s="107">
        <f t="shared" si="21"/>
        <v>1</v>
      </c>
      <c r="AC12" s="107">
        <f t="shared" si="22"/>
        <v>1</v>
      </c>
      <c r="AD12" s="107">
        <f t="shared" si="23"/>
        <v>1</v>
      </c>
      <c r="AE12" s="107">
        <f t="shared" si="24"/>
        <v>1</v>
      </c>
      <c r="AF12" s="97" t="b">
        <f t="shared" si="25"/>
        <v>1</v>
      </c>
      <c r="AG12" s="97">
        <f t="array" ref="AG12">IF($AF12,MEDIAN(IF(G1SelectionMask="x",IF(INDEX(StdCalcsRefCalcs,$E12,0)&gt;0,INDEX(StdCalcsRefCalcs,$E12,0)),"")),"")</f>
        <v>1</v>
      </c>
      <c r="AH12" s="97">
        <f t="array" ref="AH12">IF($AF12,QUARTILE(IF(G1SelectionMask="x",IF(INDEX(StdCalcsRefCalcs,$E12,0)&gt;0,INDEX(StdCalcsRefCalcs,$E12,0)),""),1),"")</f>
        <v>1</v>
      </c>
      <c r="AI12" s="97">
        <f t="array" ref="AI12">IF($AF12,QUARTILE(IF(G1SelectionMask="x",IF(INDEX(StdCalcsRefCalcs,$E12,0)&gt;0,INDEX(StdCalcsRefCalcs,$E12,0)),""),3),"")</f>
        <v>1</v>
      </c>
      <c r="AJ12" s="97">
        <f t="array" ref="AJ12">IF($AF12,MIN(IF(G1SelectionMask="x",IF(INDEX(StdCalcsRefCalcs,$E12,0)&gt;0,INDEX(StdCalcsRefCalcs,$E12,0)),"")),"")</f>
        <v>1</v>
      </c>
      <c r="AK12" s="97">
        <f t="array" ref="AK12">IF($AF12,MAX(IF(G1SelectionMask="x",IF(INDEX(StdCalcsRefCalcs,$E12,0)&gt;0,INDEX(StdCalcsRefCalcs,$E12,0)),"")),"")</f>
        <v>1</v>
      </c>
      <c r="AL12" s="97">
        <f t="shared" si="26"/>
        <v>1</v>
      </c>
      <c r="AM12" s="97">
        <f t="array" ref="AM12">IF($AF12,STDEVA(IF(G1SelectionMask="x",IF(INDEX(StdCalcsRefCalcs,$E12,0)&gt;0,INDEX(StdCalcsRefCalcs,$E12,0)),"")),"")</f>
        <v>0</v>
      </c>
      <c r="AN12" s="98" t="b">
        <f t="shared" si="27"/>
        <v>1</v>
      </c>
      <c r="AO12" s="98">
        <f t="array" ref="AO12">IF($AN12,MEDIAN(IF(G2SelectionMask="x",IF(INDEX(StdCalcsRefCalcs,$E12,0)&gt;0,INDEX(StdCalcsRefCalcs,$E12,0)),"")),"")</f>
        <v>1</v>
      </c>
      <c r="AP12" s="98">
        <f t="array" ref="AP12">IF($AN12,QUARTILE(IF(G2SelectionMask="x",IF(INDEX(StdCalcsRefCalcs,$E12,0)&gt;0,INDEX(StdCalcsRefCalcs,$E12,0)),""),1),"")</f>
        <v>1</v>
      </c>
      <c r="AQ12" s="98">
        <f t="array" ref="AQ12">IF($AN12,QUARTILE(IF(G2SelectionMask="x",IF(INDEX(StdCalcsRefCalcs,$E12,0)&gt;0,INDEX(StdCalcsRefCalcs,$E12,0)),""),3),"")</f>
        <v>1</v>
      </c>
      <c r="AR12" s="98">
        <f t="array" ref="AR12">IF($AN12,MIN(IF(G2SelectionMask="x",IF(INDEX(StdCalcsRefCalcs,$E12,0)&gt;0,INDEX(StdCalcsRefCalcs,$E12,0)),"")),"")</f>
        <v>1</v>
      </c>
      <c r="AS12" s="98">
        <f t="array" ref="AS12">IF($AN12,MAX(IF(G2SelectionMask="x",IF(INDEX(StdCalcsRefCalcs,$E12,0)&gt;0,INDEX(StdCalcsRefCalcs,$E12,0)),"")),"")</f>
        <v>1</v>
      </c>
      <c r="AT12" s="98">
        <f t="shared" si="28"/>
        <v>1</v>
      </c>
      <c r="AU12" s="98">
        <f t="array" ref="AU12">IF($AN12,STDEVA(IF(G2SelectionMask="x",IF(INDEX(StdCalcsRefCalcs,$E12,0)&gt;0,INDEX(StdCalcsRefCalcs,$E12,0)),"")),"")</f>
        <v>0</v>
      </c>
      <c r="AV12" s="97" t="b">
        <f t="shared" si="29"/>
        <v>0</v>
      </c>
      <c r="AW12" s="97" t="str">
        <f t="array" ref="AW12">IF($AV12,MEDIAN(IF(G3SelectionMask="x",IF(INDEX(StdCalcsRefCalcs,$E12,0)&gt;0,INDEX(StdCalcsRefCalcs,$E12,0)),"")),"")</f>
        <v/>
      </c>
      <c r="AX12" s="97" t="str">
        <f t="array" ref="AX12">IF($AV12,QUARTILE(IF(G3SelectionMask="x",IF(INDEX(StdCalcsRefCalcs,$E12,0)&gt;0,INDEX(StdCalcsRefCalcs,$E12,0)),""),1),"")</f>
        <v/>
      </c>
      <c r="AY12" s="97" t="str">
        <f t="array" ref="AY12">IF($AV12,QUARTILE(IF(G3SelectionMask="x",IF(INDEX(StdCalcsRefCalcs,$E12,0)&gt;0,INDEX(StdCalcsRefCalcs,$E12,0)),""),3),"")</f>
        <v/>
      </c>
      <c r="AZ12" s="97" t="str">
        <f t="array" ref="AZ12">IF($AV12,MIN(IF(G3SelectionMask="x",IF(INDEX(StdCalcsRefCalcs,$E12,0)&gt;0,INDEX(StdCalcsRefCalcs,$E12,0)),"")),"")</f>
        <v/>
      </c>
      <c r="BA12" s="97" t="str">
        <f t="array" ref="BA12">IF($AV12,MAX(IF(G3SelectionMask="x",IF(INDEX(StdCalcsRefCalcs,$E12,0)&gt;0,INDEX(StdCalcsRefCalcs,$E12,0)),"")),"")</f>
        <v/>
      </c>
      <c r="BB12" s="97" t="str">
        <f t="shared" si="30"/>
        <v/>
      </c>
      <c r="BC12" s="97" t="str">
        <f t="array" ref="BC12">IF($AV12,STDEVA(IF(G3SelectionMask="x",IF(INDEX(StdCalcsRefCalcs,$E12,0)&gt;0,INDEX(StdCalcsRefCalcs,$E12,0)),"")),"")</f>
        <v/>
      </c>
      <c r="BD12" s="98" t="b">
        <f t="shared" si="31"/>
        <v>0</v>
      </c>
      <c r="BE12" s="98" t="str">
        <f t="array" ref="BE12">IF($BD12,MEDIAN(IF(G4SelectionMask="x",IF(INDEX(StdCalcsRefCalcs,$E12,0)&gt;0,INDEX(StdCalcsRefCalcs,$E12,0)),"")),"")</f>
        <v/>
      </c>
      <c r="BF12" s="98" t="str">
        <f t="array" ref="BF12">IF($BD12,QUARTILE(IF(G4SelectionMask="x",IF(INDEX(StdCalcsRefCalcs,$E12,0)&gt;0,INDEX(StdCalcsRefCalcs,$E12,0)),""),1),"")</f>
        <v/>
      </c>
      <c r="BG12" s="98" t="str">
        <f t="array" ref="BG12">IF($BD12,QUARTILE(IF(G4SelectionMask="x",IF(INDEX(StdCalcsRefCalcs,$E12,0)&gt;0,INDEX(StdCalcsRefCalcs,$E12,0)),""),3),"")</f>
        <v/>
      </c>
      <c r="BH12" s="98" t="str">
        <f t="array" ref="BH12">IF($BD12,MIN(IF(G4SelectionMask="x",IF(INDEX(StdCalcsRefCalcs,$E12,0)&gt;0,INDEX(StdCalcsRefCalcs,$E12,0)),"")),"")</f>
        <v/>
      </c>
      <c r="BI12" s="98" t="str">
        <f t="array" ref="BI12">IF($BD12,MAX(IF(G4SelectionMask="x",IF(INDEX(StdCalcsRefCalcs,$E12,0)&gt;0,INDEX(StdCalcsRefCalcs,$E12,0)),"")),"")</f>
        <v/>
      </c>
      <c r="BJ12" s="98" t="str">
        <f t="shared" si="32"/>
        <v/>
      </c>
      <c r="BK12" s="98" t="str">
        <f t="array" ref="BK12">IF($BD12,STDEVA(IF(G4SelectionMask="x",IF(INDEX(StdCalcsRefCalcs,$E12,0)&gt;0,INDEX(StdCalcsRefCalcs,$E12,0)),"")),"")</f>
        <v/>
      </c>
      <c r="BL12" s="97" t="b">
        <f t="shared" si="33"/>
        <v>0</v>
      </c>
      <c r="BM12" s="97" t="str">
        <f t="array" ref="BM12">IF($BL12,MEDIAN(IF(G5SelectionMask="x",IF(INDEX(StdCalcsRefCalcs,$E12,0)&gt;0,INDEX(StdCalcsRefCalcs,$E12,0)),"")),"")</f>
        <v/>
      </c>
      <c r="BN12" s="97" t="str">
        <f t="array" ref="BN12">IF($BL12,QUARTILE(IF(G5SelectionMask="x",IF(INDEX(StdCalcsRefCalcs,$E12,0)&gt;0,INDEX(StdCalcsRefCalcs,$E12,0)),""),1),"")</f>
        <v/>
      </c>
      <c r="BO12" s="97" t="str">
        <f t="array" ref="BO12">IF($BL12,QUARTILE(IF(G5SelectionMask="x",IF(INDEX(StdCalcsRefCalcs,$E12,0)&gt;0,INDEX(StdCalcsRefCalcs,$E12,0)),""),3),"")</f>
        <v/>
      </c>
      <c r="BP12" s="97" t="str">
        <f t="array" ref="BP12">IF($BL12,MIN(IF(G5SelectionMask="x",IF(INDEX(StdCalcsRefCalcs,$E12,0)&gt;0,INDEX(StdCalcsRefCalcs,$E12,0)),"")),"")</f>
        <v/>
      </c>
      <c r="BQ12" s="97" t="str">
        <f t="array" ref="BQ12">IF($BL12,MAX(IF(G5SelectionMask="x",IF(INDEX(StdCalcsRefCalcs,$E12,0)&gt;0,INDEX(StdCalcsRefCalcs,$E12,0)),"")),"")</f>
        <v/>
      </c>
      <c r="BR12" s="97" t="str">
        <f t="shared" si="34"/>
        <v/>
      </c>
      <c r="BS12" s="99" t="str">
        <f t="array" ref="BS12">IF($BL12,STDEVA(IF(G5SelectionMask="x",IF(INDEX(StdCalcsRefCalcs,$E12,0)&gt;0,INDEX(StdCalcsRefCalcs,$E12,0)),"")),"")</f>
        <v/>
      </c>
      <c r="BT12" s="108"/>
      <c r="BU12" s="109">
        <f t="shared" si="35"/>
        <v>1</v>
      </c>
      <c r="BV12" s="109">
        <f t="shared" si="35"/>
        <v>1</v>
      </c>
      <c r="BW12" s="109">
        <f t="shared" si="35"/>
        <v>1</v>
      </c>
      <c r="BX12" s="109">
        <f t="shared" si="35"/>
        <v>1</v>
      </c>
      <c r="BY12" s="109">
        <f t="shared" si="35"/>
        <v>1</v>
      </c>
      <c r="BZ12" s="109">
        <f t="shared" si="35"/>
        <v>1</v>
      </c>
      <c r="CA12" s="109">
        <f t="shared" si="35"/>
        <v>1</v>
      </c>
      <c r="CB12" s="109">
        <f t="shared" si="35"/>
        <v>1</v>
      </c>
      <c r="CC12" s="109">
        <f t="shared" si="35"/>
        <v>1</v>
      </c>
      <c r="CD12" s="109">
        <f t="shared" si="35"/>
        <v>1</v>
      </c>
      <c r="CE12" s="109">
        <f t="shared" si="35"/>
        <v>1</v>
      </c>
      <c r="CF12" s="109">
        <f t="shared" si="35"/>
        <v>1</v>
      </c>
      <c r="CG12" s="109">
        <f t="shared" si="35"/>
        <v>1</v>
      </c>
      <c r="CH12" s="109">
        <f t="shared" si="35"/>
        <v>1</v>
      </c>
      <c r="CI12" s="109">
        <f t="shared" si="35"/>
        <v>1</v>
      </c>
    </row>
    <row r="13" spans="1:87" x14ac:dyDescent="0.2">
      <c r="A13" s="33">
        <f t="shared" si="8"/>
        <v>0</v>
      </c>
      <c r="B13" s="206"/>
      <c r="C13" s="200"/>
      <c r="D13" s="197"/>
      <c r="E13" s="72">
        <f t="shared" si="9"/>
        <v>3</v>
      </c>
      <c r="F13" s="9" t="s">
        <v>1637</v>
      </c>
      <c r="G13" s="9" t="str">
        <f t="shared" si="10"/>
        <v>Total IT</v>
      </c>
      <c r="H13" s="9" t="s">
        <v>231</v>
      </c>
      <c r="I13" s="9">
        <f t="shared" si="11"/>
        <v>64</v>
      </c>
      <c r="J13" s="9" t="s">
        <v>569</v>
      </c>
      <c r="K13" s="9">
        <f t="shared" si="12"/>
        <v>10</v>
      </c>
      <c r="P13" s="97">
        <f t="shared" si="13"/>
        <v>0.18800617045935403</v>
      </c>
      <c r="Q13" s="97"/>
      <c r="R13" s="97"/>
      <c r="S13" s="97"/>
      <c r="T13" s="97"/>
      <c r="U13" s="98">
        <f t="shared" si="14"/>
        <v>0.15608180203176877</v>
      </c>
      <c r="V13" s="107">
        <f t="shared" si="15"/>
        <v>0.26333118588195009</v>
      </c>
      <c r="W13" s="107">
        <f t="shared" si="16"/>
        <v>0.14260417166902162</v>
      </c>
      <c r="X13" s="107">
        <f t="shared" si="17"/>
        <v>0.24452051797942384</v>
      </c>
      <c r="Y13" s="107">
        <f t="shared" si="18"/>
        <v>0.19828967305187389</v>
      </c>
      <c r="Z13" s="107">
        <f t="shared" si="19"/>
        <v>0.22714944436259429</v>
      </c>
      <c r="AA13" s="107">
        <f t="shared" si="20"/>
        <v>0.14444666640003201</v>
      </c>
      <c r="AB13" s="107">
        <f t="shared" si="21"/>
        <v>0.17893179225829339</v>
      </c>
      <c r="AC13" s="107">
        <f t="shared" si="22"/>
        <v>0.18536103983490601</v>
      </c>
      <c r="AD13" s="107">
        <f t="shared" si="23"/>
        <v>0.25509403130470637</v>
      </c>
      <c r="AE13" s="107">
        <f t="shared" si="24"/>
        <v>0.18145306643957468</v>
      </c>
      <c r="AF13" s="97" t="b">
        <f t="shared" si="25"/>
        <v>1</v>
      </c>
      <c r="AG13" s="97">
        <f t="array" ref="AG13">IF($AF13,MEDIAN(IF(G1SelectionMask="x",IF(INDEX(StdCalcsRefCalcs,$E13,0)&gt;0,INDEX(StdCalcsRefCalcs,$E13,0)),"")),"")</f>
        <v>0.18536103983490601</v>
      </c>
      <c r="AH13" s="97">
        <f t="array" ref="AH13">IF($AF13,QUARTILE(IF(G1SelectionMask="x",IF(INDEX(StdCalcsRefCalcs,$E13,0)&gt;0,INDEX(StdCalcsRefCalcs,$E13,0)),""),1),"")</f>
        <v>0.16750679714503108</v>
      </c>
      <c r="AI13" s="97">
        <f t="array" ref="AI13">IF($AF13,QUARTILE(IF(G1SelectionMask="x",IF(INDEX(StdCalcsRefCalcs,$E13,0)&gt;0,INDEX(StdCalcsRefCalcs,$E13,0)),""),3),"")</f>
        <v>0.23583498117100907</v>
      </c>
      <c r="AJ13" s="97">
        <f t="array" ref="AJ13">IF($AF13,MIN(IF(G1SelectionMask="x",IF(INDEX(StdCalcsRefCalcs,$E13,0)&gt;0,INDEX(StdCalcsRefCalcs,$E13,0)),"")),"")</f>
        <v>0.14260417166902162</v>
      </c>
      <c r="AK13" s="97">
        <f t="array" ref="AK13">IF($AF13,MAX(IF(G1SelectionMask="x",IF(INDEX(StdCalcsRefCalcs,$E13,0)&gt;0,INDEX(StdCalcsRefCalcs,$E13,0)),"")),"")</f>
        <v>0.26333118588195009</v>
      </c>
      <c r="AL13" s="97">
        <f t="shared" si="26"/>
        <v>0.19793303556492223</v>
      </c>
      <c r="AM13" s="97">
        <f t="array" ref="AM13">IF($AF13,STDEVA(IF(G1SelectionMask="x",IF(INDEX(StdCalcsRefCalcs,$E13,0)&gt;0,INDEX(StdCalcsRefCalcs,$E13,0)),"")),"")</f>
        <v>4.3626493178812557E-2</v>
      </c>
      <c r="AN13" s="98" t="b">
        <f t="shared" si="27"/>
        <v>1</v>
      </c>
      <c r="AO13" s="98">
        <f t="array" ref="AO13">IF($AN13,MEDIAN(IF(G2SelectionMask="x",IF(INDEX(StdCalcsRefCalcs,$E13,0)&gt;0,INDEX(StdCalcsRefCalcs,$E13,0)),"")),"")</f>
        <v>0.19828967305187389</v>
      </c>
      <c r="AP13" s="98">
        <f t="array" ref="AP13">IF($AN13,QUARTILE(IF(G2SelectionMask="x",IF(INDEX(StdCalcsRefCalcs,$E13,0)&gt;0,INDEX(StdCalcsRefCalcs,$E13,0)),""),1),"")</f>
        <v>0.16750679714503108</v>
      </c>
      <c r="AQ13" s="98">
        <f t="array" ref="AQ13">IF($AN13,QUARTILE(IF(G2SelectionMask="x",IF(INDEX(StdCalcsRefCalcs,$E13,0)&gt;0,INDEX(StdCalcsRefCalcs,$E13,0)),""),3),"")</f>
        <v>0.22826361042546639</v>
      </c>
      <c r="AR13" s="98">
        <f t="array" ref="AR13">IF($AN13,MIN(IF(G2SelectionMask="x",IF(INDEX(StdCalcsRefCalcs,$E13,0)&gt;0,INDEX(StdCalcsRefCalcs,$E13,0)),"")),"")</f>
        <v>0.10321263066602007</v>
      </c>
      <c r="AS13" s="98">
        <f t="array" ref="AS13">IF($AN13,MAX(IF(G2SelectionMask="x",IF(INDEX(StdCalcsRefCalcs,$E13,0)&gt;0,INDEX(StdCalcsRefCalcs,$E13,0)),"")),"")</f>
        <v>0.26333118588195009</v>
      </c>
      <c r="AT13" s="98">
        <f t="shared" si="28"/>
        <v>0.19518037054616333</v>
      </c>
      <c r="AU13" s="98">
        <f t="array" ref="AU13">IF($AN13,STDEVA(IF(G2SelectionMask="x",IF(INDEX(StdCalcsRefCalcs,$E13,0)&gt;0,INDEX(StdCalcsRefCalcs,$E13,0)),"")),"")</f>
        <v>4.9176151231523878E-2</v>
      </c>
      <c r="AV13" s="97" t="b">
        <f t="shared" si="29"/>
        <v>0</v>
      </c>
      <c r="AW13" s="97" t="str">
        <f t="array" ref="AW13">IF($AV13,MEDIAN(IF(G3SelectionMask="x",IF(INDEX(StdCalcsRefCalcs,$E13,0)&gt;0,INDEX(StdCalcsRefCalcs,$E13,0)),"")),"")</f>
        <v/>
      </c>
      <c r="AX13" s="97" t="str">
        <f t="array" ref="AX13">IF($AV13,QUARTILE(IF(G3SelectionMask="x",IF(INDEX(StdCalcsRefCalcs,$E13,0)&gt;0,INDEX(StdCalcsRefCalcs,$E13,0)),""),1),"")</f>
        <v/>
      </c>
      <c r="AY13" s="97" t="str">
        <f t="array" ref="AY13">IF($AV13,QUARTILE(IF(G3SelectionMask="x",IF(INDEX(StdCalcsRefCalcs,$E13,0)&gt;0,INDEX(StdCalcsRefCalcs,$E13,0)),""),3),"")</f>
        <v/>
      </c>
      <c r="AZ13" s="97" t="str">
        <f t="array" ref="AZ13">IF($AV13,MIN(IF(G3SelectionMask="x",IF(INDEX(StdCalcsRefCalcs,$E13,0)&gt;0,INDEX(StdCalcsRefCalcs,$E13,0)),"")),"")</f>
        <v/>
      </c>
      <c r="BA13" s="97" t="str">
        <f t="array" ref="BA13">IF($AV13,MAX(IF(G3SelectionMask="x",IF(INDEX(StdCalcsRefCalcs,$E13,0)&gt;0,INDEX(StdCalcsRefCalcs,$E13,0)),"")),"")</f>
        <v/>
      </c>
      <c r="BB13" s="97" t="str">
        <f t="shared" si="30"/>
        <v/>
      </c>
      <c r="BC13" s="97" t="str">
        <f t="array" ref="BC13">IF($AV13,STDEVA(IF(G3SelectionMask="x",IF(INDEX(StdCalcsRefCalcs,$E13,0)&gt;0,INDEX(StdCalcsRefCalcs,$E13,0)),"")),"")</f>
        <v/>
      </c>
      <c r="BD13" s="98" t="b">
        <f t="shared" si="31"/>
        <v>0</v>
      </c>
      <c r="BE13" s="98" t="str">
        <f t="array" ref="BE13">IF($BD13,MEDIAN(IF(G4SelectionMask="x",IF(INDEX(StdCalcsRefCalcs,$E13,0)&gt;0,INDEX(StdCalcsRefCalcs,$E13,0)),"")),"")</f>
        <v/>
      </c>
      <c r="BF13" s="98" t="str">
        <f t="array" ref="BF13">IF($BD13,QUARTILE(IF(G4SelectionMask="x",IF(INDEX(StdCalcsRefCalcs,$E13,0)&gt;0,INDEX(StdCalcsRefCalcs,$E13,0)),""),1),"")</f>
        <v/>
      </c>
      <c r="BG13" s="98" t="str">
        <f t="array" ref="BG13">IF($BD13,QUARTILE(IF(G4SelectionMask="x",IF(INDEX(StdCalcsRefCalcs,$E13,0)&gt;0,INDEX(StdCalcsRefCalcs,$E13,0)),""),3),"")</f>
        <v/>
      </c>
      <c r="BH13" s="98" t="str">
        <f t="array" ref="BH13">IF($BD13,MIN(IF(G4SelectionMask="x",IF(INDEX(StdCalcsRefCalcs,$E13,0)&gt;0,INDEX(StdCalcsRefCalcs,$E13,0)),"")),"")</f>
        <v/>
      </c>
      <c r="BI13" s="98" t="str">
        <f t="array" ref="BI13">IF($BD13,MAX(IF(G4SelectionMask="x",IF(INDEX(StdCalcsRefCalcs,$E13,0)&gt;0,INDEX(StdCalcsRefCalcs,$E13,0)),"")),"")</f>
        <v/>
      </c>
      <c r="BJ13" s="98" t="str">
        <f t="shared" si="32"/>
        <v/>
      </c>
      <c r="BK13" s="98" t="str">
        <f t="array" ref="BK13">IF($BD13,STDEVA(IF(G4SelectionMask="x",IF(INDEX(StdCalcsRefCalcs,$E13,0)&gt;0,INDEX(StdCalcsRefCalcs,$E13,0)),"")),"")</f>
        <v/>
      </c>
      <c r="BL13" s="97" t="b">
        <f t="shared" si="33"/>
        <v>0</v>
      </c>
      <c r="BM13" s="97" t="str">
        <f t="array" ref="BM13">IF($BL13,MEDIAN(IF(G5SelectionMask="x",IF(INDEX(StdCalcsRefCalcs,$E13,0)&gt;0,INDEX(StdCalcsRefCalcs,$E13,0)),"")),"")</f>
        <v/>
      </c>
      <c r="BN13" s="97" t="str">
        <f t="array" ref="BN13">IF($BL13,QUARTILE(IF(G5SelectionMask="x",IF(INDEX(StdCalcsRefCalcs,$E13,0)&gt;0,INDEX(StdCalcsRefCalcs,$E13,0)),""),1),"")</f>
        <v/>
      </c>
      <c r="BO13" s="97" t="str">
        <f t="array" ref="BO13">IF($BL13,QUARTILE(IF(G5SelectionMask="x",IF(INDEX(StdCalcsRefCalcs,$E13,0)&gt;0,INDEX(StdCalcsRefCalcs,$E13,0)),""),3),"")</f>
        <v/>
      </c>
      <c r="BP13" s="97" t="str">
        <f t="array" ref="BP13">IF($BL13,MIN(IF(G5SelectionMask="x",IF(INDEX(StdCalcsRefCalcs,$E13,0)&gt;0,INDEX(StdCalcsRefCalcs,$E13,0)),"")),"")</f>
        <v/>
      </c>
      <c r="BQ13" s="97" t="str">
        <f t="array" ref="BQ13">IF($BL13,MAX(IF(G5SelectionMask="x",IF(INDEX(StdCalcsRefCalcs,$E13,0)&gt;0,INDEX(StdCalcsRefCalcs,$E13,0)),"")),"")</f>
        <v/>
      </c>
      <c r="BR13" s="97" t="str">
        <f t="shared" si="34"/>
        <v/>
      </c>
      <c r="BS13" s="99" t="str">
        <f t="array" ref="BS13">IF($BL13,STDEVA(IF(G5SelectionMask="x",IF(INDEX(StdCalcsRefCalcs,$E13,0)&gt;0,INDEX(StdCalcsRefCalcs,$E13,0)),"")),"")</f>
        <v/>
      </c>
      <c r="BT13" s="108"/>
      <c r="BU13" s="109">
        <f t="shared" si="35"/>
        <v>0.18800617045935403</v>
      </c>
      <c r="BV13" s="109">
        <f t="shared" si="35"/>
        <v>0.15608180203176877</v>
      </c>
      <c r="BW13" s="109">
        <f t="shared" si="35"/>
        <v>0.26333118588195009</v>
      </c>
      <c r="BX13" s="109">
        <f t="shared" si="35"/>
        <v>0.14260417166902162</v>
      </c>
      <c r="BY13" s="109">
        <f t="shared" si="35"/>
        <v>0.24452051797942384</v>
      </c>
      <c r="BZ13" s="109">
        <f t="shared" si="35"/>
        <v>0.19828967305187389</v>
      </c>
      <c r="CA13" s="109">
        <f t="shared" si="35"/>
        <v>0.22714944436259429</v>
      </c>
      <c r="CB13" s="109">
        <f t="shared" si="35"/>
        <v>0.14444666640003201</v>
      </c>
      <c r="CC13" s="109">
        <f t="shared" si="35"/>
        <v>0.17893179225829339</v>
      </c>
      <c r="CD13" s="109">
        <f t="shared" si="35"/>
        <v>0.18536103983490601</v>
      </c>
      <c r="CE13" s="109">
        <f t="shared" si="35"/>
        <v>0.25509403130470637</v>
      </c>
      <c r="CF13" s="109">
        <f t="shared" si="35"/>
        <v>0.18145306643957468</v>
      </c>
      <c r="CG13" s="109">
        <f t="shared" si="35"/>
        <v>0.20961600712264503</v>
      </c>
      <c r="CH13" s="109">
        <f t="shared" si="35"/>
        <v>0.21200670287150897</v>
      </c>
      <c r="CI13" s="109">
        <f t="shared" si="35"/>
        <v>0.10321263066602007</v>
      </c>
    </row>
    <row r="14" spans="1:87" x14ac:dyDescent="0.2">
      <c r="A14" s="33">
        <f t="shared" si="8"/>
        <v>0</v>
      </c>
      <c r="B14" s="206"/>
      <c r="C14" s="200"/>
      <c r="D14" s="197"/>
      <c r="E14" s="72">
        <f t="shared" si="9"/>
        <v>4</v>
      </c>
      <c r="F14" s="9" t="s">
        <v>2717</v>
      </c>
      <c r="G14" s="9" t="str">
        <f t="shared" si="10"/>
        <v>Total IT</v>
      </c>
      <c r="H14" s="9" t="s">
        <v>231</v>
      </c>
      <c r="I14" s="9">
        <f t="shared" si="11"/>
        <v>64</v>
      </c>
      <c r="J14" s="9" t="s">
        <v>221</v>
      </c>
      <c r="K14" s="9">
        <f t="shared" si="12"/>
        <v>14</v>
      </c>
      <c r="P14" s="97">
        <f t="shared" si="13"/>
        <v>29978.784245063802</v>
      </c>
      <c r="Q14" s="97"/>
      <c r="R14" s="97"/>
      <c r="S14" s="97"/>
      <c r="T14" s="97"/>
      <c r="U14" s="98">
        <f t="shared" si="14"/>
        <v>4737.6743776216217</v>
      </c>
      <c r="V14" s="107">
        <f t="shared" si="15"/>
        <v>13674.224660415299</v>
      </c>
      <c r="W14" s="107">
        <f t="shared" si="16"/>
        <v>5861.5453328977856</v>
      </c>
      <c r="X14" s="107">
        <f t="shared" si="17"/>
        <v>20032.498788653233</v>
      </c>
      <c r="Y14" s="107">
        <f t="shared" si="18"/>
        <v>6875.9272151898731</v>
      </c>
      <c r="Z14" s="107">
        <f t="shared" si="19"/>
        <v>12940.267765190525</v>
      </c>
      <c r="AA14" s="107">
        <f t="shared" si="20"/>
        <v>6562.2501635293265</v>
      </c>
      <c r="AB14" s="107">
        <f t="shared" si="21"/>
        <v>8272.0303128397427</v>
      </c>
      <c r="AC14" s="107">
        <f t="shared" si="22"/>
        <v>40063.724624511982</v>
      </c>
      <c r="AD14" s="107">
        <f t="shared" si="23"/>
        <v>15566.177970074074</v>
      </c>
      <c r="AE14" s="107">
        <f t="shared" si="24"/>
        <v>9212.5445726070957</v>
      </c>
      <c r="AF14" s="97" t="b">
        <f t="shared" si="25"/>
        <v>1</v>
      </c>
      <c r="AG14" s="97">
        <f t="array" ref="AG14">IF($AF14,MEDIAN(IF(G1SelectionMask="x",IF(INDEX(StdCalcsRefCalcs,$E14,0)&gt;0,INDEX(StdCalcsRefCalcs,$E14,0)),"")),"")</f>
        <v>9212.5445726070957</v>
      </c>
      <c r="AH14" s="97">
        <f t="array" ref="AH14">IF($AF14,QUARTILE(IF(G1SelectionMask="x",IF(INDEX(StdCalcsRefCalcs,$E14,0)&gt;0,INDEX(StdCalcsRefCalcs,$E14,0)),""),1),"")</f>
        <v>6719.0886893595998</v>
      </c>
      <c r="AI14" s="97">
        <f t="array" ref="AI14">IF($AF14,QUARTILE(IF(G1SelectionMask="x",IF(INDEX(StdCalcsRefCalcs,$E14,0)&gt;0,INDEX(StdCalcsRefCalcs,$E14,0)),""),3),"")</f>
        <v>14620.201315244685</v>
      </c>
      <c r="AJ14" s="97">
        <f t="array" ref="AJ14">IF($AF14,MIN(IF(G1SelectionMask="x",IF(INDEX(StdCalcsRefCalcs,$E14,0)&gt;0,INDEX(StdCalcsRefCalcs,$E14,0)),"")),"")</f>
        <v>4737.6743776216217</v>
      </c>
      <c r="AK14" s="97">
        <f t="array" ref="AK14">IF($AF14,MAX(IF(G1SelectionMask="x",IF(INDEX(StdCalcsRefCalcs,$E14,0)&gt;0,INDEX(StdCalcsRefCalcs,$E14,0)),"")),"")</f>
        <v>40063.724624511982</v>
      </c>
      <c r="AL14" s="97">
        <f t="shared" si="26"/>
        <v>13072.624162139144</v>
      </c>
      <c r="AM14" s="97">
        <f t="array" ref="AM14">IF($AF14,STDEVA(IF(G1SelectionMask="x",IF(INDEX(StdCalcsRefCalcs,$E14,0)&gt;0,INDEX(StdCalcsRefCalcs,$E14,0)),"")),"")</f>
        <v>10118.09070499283</v>
      </c>
      <c r="AN14" s="98" t="b">
        <f t="shared" si="27"/>
        <v>1</v>
      </c>
      <c r="AO14" s="98">
        <f t="array" ref="AO14">IF($AN14,MEDIAN(IF(G2SelectionMask="x",IF(INDEX(StdCalcsRefCalcs,$E14,0)&gt;0,INDEX(StdCalcsRefCalcs,$E14,0)),"")),"")</f>
        <v>8272.0303128397427</v>
      </c>
      <c r="AP14" s="98">
        <f t="array" ref="AP14">IF($AN14,QUARTILE(IF(G2SelectionMask="x",IF(INDEX(StdCalcsRefCalcs,$E14,0)&gt;0,INDEX(StdCalcsRefCalcs,$E14,0)),""),1),"")</f>
        <v>6958.7526947393635</v>
      </c>
      <c r="AQ14" s="98">
        <f t="array" ref="AQ14">IF($AN14,QUARTILE(IF(G2SelectionMask="x",IF(INDEX(StdCalcsRefCalcs,$E14,0)&gt;0,INDEX(StdCalcsRefCalcs,$E14,0)),""),3),"")</f>
        <v>14620.201315244685</v>
      </c>
      <c r="AR14" s="98">
        <f t="array" ref="AR14">IF($AN14,MIN(IF(G2SelectionMask="x",IF(INDEX(StdCalcsRefCalcs,$E14,0)&gt;0,INDEX(StdCalcsRefCalcs,$E14,0)),"")),"")</f>
        <v>4737.6743776216217</v>
      </c>
      <c r="AS14" s="98">
        <f t="array" ref="AS14">IF($AN14,MAX(IF(G2SelectionMask="x",IF(INDEX(StdCalcsRefCalcs,$E14,0)&gt;0,INDEX(StdCalcsRefCalcs,$E14,0)),"")),"")</f>
        <v>20032.498788653233</v>
      </c>
      <c r="AT14" s="98">
        <f t="shared" si="28"/>
        <v>10474.633465845398</v>
      </c>
      <c r="AU14" s="98">
        <f t="array" ref="AU14">IF($AN14,STDEVA(IF(G2SelectionMask="x",IF(INDEX(StdCalcsRefCalcs,$E14,0)&gt;0,INDEX(StdCalcsRefCalcs,$E14,0)),"")),"")</f>
        <v>4941.1736317299155</v>
      </c>
      <c r="AV14" s="97" t="b">
        <f t="shared" si="29"/>
        <v>0</v>
      </c>
      <c r="AW14" s="97" t="str">
        <f t="array" ref="AW14">IF($AV14,MEDIAN(IF(G3SelectionMask="x",IF(INDEX(StdCalcsRefCalcs,$E14,0)&gt;0,INDEX(StdCalcsRefCalcs,$E14,0)),"")),"")</f>
        <v/>
      </c>
      <c r="AX14" s="97" t="str">
        <f t="array" ref="AX14">IF($AV14,QUARTILE(IF(G3SelectionMask="x",IF(INDEX(StdCalcsRefCalcs,$E14,0)&gt;0,INDEX(StdCalcsRefCalcs,$E14,0)),""),1),"")</f>
        <v/>
      </c>
      <c r="AY14" s="97" t="str">
        <f t="array" ref="AY14">IF($AV14,QUARTILE(IF(G3SelectionMask="x",IF(INDEX(StdCalcsRefCalcs,$E14,0)&gt;0,INDEX(StdCalcsRefCalcs,$E14,0)),""),3),"")</f>
        <v/>
      </c>
      <c r="AZ14" s="97" t="str">
        <f t="array" ref="AZ14">IF($AV14,MIN(IF(G3SelectionMask="x",IF(INDEX(StdCalcsRefCalcs,$E14,0)&gt;0,INDEX(StdCalcsRefCalcs,$E14,0)),"")),"")</f>
        <v/>
      </c>
      <c r="BA14" s="97" t="str">
        <f t="array" ref="BA14">IF($AV14,MAX(IF(G3SelectionMask="x",IF(INDEX(StdCalcsRefCalcs,$E14,0)&gt;0,INDEX(StdCalcsRefCalcs,$E14,0)),"")),"")</f>
        <v/>
      </c>
      <c r="BB14" s="97" t="str">
        <f t="shared" si="30"/>
        <v/>
      </c>
      <c r="BC14" s="97" t="str">
        <f t="array" ref="BC14">IF($AV14,STDEVA(IF(G3SelectionMask="x",IF(INDEX(StdCalcsRefCalcs,$E14,0)&gt;0,INDEX(StdCalcsRefCalcs,$E14,0)),"")),"")</f>
        <v/>
      </c>
      <c r="BD14" s="98" t="b">
        <f t="shared" si="31"/>
        <v>0</v>
      </c>
      <c r="BE14" s="98" t="str">
        <f t="array" ref="BE14">IF($BD14,MEDIAN(IF(G4SelectionMask="x",IF(INDEX(StdCalcsRefCalcs,$E14,0)&gt;0,INDEX(StdCalcsRefCalcs,$E14,0)),"")),"")</f>
        <v/>
      </c>
      <c r="BF14" s="98" t="str">
        <f t="array" ref="BF14">IF($BD14,QUARTILE(IF(G4SelectionMask="x",IF(INDEX(StdCalcsRefCalcs,$E14,0)&gt;0,INDEX(StdCalcsRefCalcs,$E14,0)),""),1),"")</f>
        <v/>
      </c>
      <c r="BG14" s="98" t="str">
        <f t="array" ref="BG14">IF($BD14,QUARTILE(IF(G4SelectionMask="x",IF(INDEX(StdCalcsRefCalcs,$E14,0)&gt;0,INDEX(StdCalcsRefCalcs,$E14,0)),""),3),"")</f>
        <v/>
      </c>
      <c r="BH14" s="98" t="str">
        <f t="array" ref="BH14">IF($BD14,MIN(IF(G4SelectionMask="x",IF(INDEX(StdCalcsRefCalcs,$E14,0)&gt;0,INDEX(StdCalcsRefCalcs,$E14,0)),"")),"")</f>
        <v/>
      </c>
      <c r="BI14" s="98" t="str">
        <f t="array" ref="BI14">IF($BD14,MAX(IF(G4SelectionMask="x",IF(INDEX(StdCalcsRefCalcs,$E14,0)&gt;0,INDEX(StdCalcsRefCalcs,$E14,0)),"")),"")</f>
        <v/>
      </c>
      <c r="BJ14" s="98" t="str">
        <f t="shared" si="32"/>
        <v/>
      </c>
      <c r="BK14" s="98" t="str">
        <f t="array" ref="BK14">IF($BD14,STDEVA(IF(G4SelectionMask="x",IF(INDEX(StdCalcsRefCalcs,$E14,0)&gt;0,INDEX(StdCalcsRefCalcs,$E14,0)),"")),"")</f>
        <v/>
      </c>
      <c r="BL14" s="97" t="b">
        <f t="shared" si="33"/>
        <v>0</v>
      </c>
      <c r="BM14" s="97" t="str">
        <f t="array" ref="BM14">IF($BL14,MEDIAN(IF(G5SelectionMask="x",IF(INDEX(StdCalcsRefCalcs,$E14,0)&gt;0,INDEX(StdCalcsRefCalcs,$E14,0)),"")),"")</f>
        <v/>
      </c>
      <c r="BN14" s="97" t="str">
        <f t="array" ref="BN14">IF($BL14,QUARTILE(IF(G5SelectionMask="x",IF(INDEX(StdCalcsRefCalcs,$E14,0)&gt;0,INDEX(StdCalcsRefCalcs,$E14,0)),""),1),"")</f>
        <v/>
      </c>
      <c r="BO14" s="97" t="str">
        <f t="array" ref="BO14">IF($BL14,QUARTILE(IF(G5SelectionMask="x",IF(INDEX(StdCalcsRefCalcs,$E14,0)&gt;0,INDEX(StdCalcsRefCalcs,$E14,0)),""),3),"")</f>
        <v/>
      </c>
      <c r="BP14" s="97" t="str">
        <f t="array" ref="BP14">IF($BL14,MIN(IF(G5SelectionMask="x",IF(INDEX(StdCalcsRefCalcs,$E14,0)&gt;0,INDEX(StdCalcsRefCalcs,$E14,0)),"")),"")</f>
        <v/>
      </c>
      <c r="BQ14" s="97" t="str">
        <f t="array" ref="BQ14">IF($BL14,MAX(IF(G5SelectionMask="x",IF(INDEX(StdCalcsRefCalcs,$E14,0)&gt;0,INDEX(StdCalcsRefCalcs,$E14,0)),"")),"")</f>
        <v/>
      </c>
      <c r="BR14" s="97" t="str">
        <f t="shared" si="34"/>
        <v/>
      </c>
      <c r="BS14" s="99" t="str">
        <f t="array" ref="BS14">IF($BL14,STDEVA(IF(G5SelectionMask="x",IF(INDEX(StdCalcsRefCalcs,$E14,0)&gt;0,INDEX(StdCalcsRefCalcs,$E14,0)),"")),"")</f>
        <v/>
      </c>
      <c r="BT14" s="108"/>
      <c r="BU14" s="109">
        <f t="shared" si="35"/>
        <v>29978.784245063802</v>
      </c>
      <c r="BV14" s="109">
        <f t="shared" si="35"/>
        <v>4737.6743776216217</v>
      </c>
      <c r="BW14" s="109">
        <f t="shared" si="35"/>
        <v>13674.224660415299</v>
      </c>
      <c r="BX14" s="109">
        <f t="shared" si="35"/>
        <v>5861.5453328977856</v>
      </c>
      <c r="BY14" s="109">
        <f t="shared" si="35"/>
        <v>20032.498788653233</v>
      </c>
      <c r="BZ14" s="109">
        <f t="shared" si="35"/>
        <v>6875.9272151898731</v>
      </c>
      <c r="CA14" s="109">
        <f t="shared" si="35"/>
        <v>12940.267765190525</v>
      </c>
      <c r="CB14" s="109">
        <f t="shared" si="35"/>
        <v>6562.2501635293265</v>
      </c>
      <c r="CC14" s="109">
        <f t="shared" si="35"/>
        <v>8272.0303128397427</v>
      </c>
      <c r="CD14" s="109">
        <f t="shared" si="35"/>
        <v>40063.724624511982</v>
      </c>
      <c r="CE14" s="109">
        <f t="shared" si="35"/>
        <v>15566.177970074074</v>
      </c>
      <c r="CF14" s="109">
        <f t="shared" si="35"/>
        <v>9212.5445726070957</v>
      </c>
      <c r="CG14" s="109">
        <f t="shared" si="35"/>
        <v>15782.358369099889</v>
      </c>
      <c r="CH14" s="109">
        <f t="shared" si="35"/>
        <v>7041.5781742888548</v>
      </c>
      <c r="CI14" s="109">
        <f t="shared" si="35"/>
        <v>7463.7035199803677</v>
      </c>
    </row>
    <row r="15" spans="1:87" x14ac:dyDescent="0.2">
      <c r="A15" s="33">
        <f t="shared" si="8"/>
        <v>0</v>
      </c>
      <c r="B15" s="206"/>
      <c r="C15" s="200"/>
      <c r="D15" s="197"/>
      <c r="E15" s="72">
        <f t="shared" si="9"/>
        <v>5</v>
      </c>
      <c r="F15" s="9" t="s">
        <v>1639</v>
      </c>
      <c r="G15" s="9" t="str">
        <f t="shared" si="10"/>
        <v>Total IT</v>
      </c>
      <c r="H15" s="9" t="s">
        <v>630</v>
      </c>
      <c r="I15" s="9">
        <f t="shared" si="11"/>
        <v>65</v>
      </c>
      <c r="J15" s="9" t="s">
        <v>220</v>
      </c>
      <c r="K15" s="9">
        <f t="shared" si="12"/>
        <v>1</v>
      </c>
      <c r="P15" s="97" t="str">
        <f t="shared" si="13"/>
        <v/>
      </c>
      <c r="Q15" s="97"/>
      <c r="R15" s="97"/>
      <c r="S15" s="97"/>
      <c r="T15" s="97"/>
      <c r="U15" s="98" t="str">
        <f t="shared" si="14"/>
        <v/>
      </c>
      <c r="V15" s="107" t="str">
        <f t="shared" si="15"/>
        <v/>
      </c>
      <c r="W15" s="107" t="str">
        <f t="shared" si="16"/>
        <v/>
      </c>
      <c r="X15" s="107" t="str">
        <f t="shared" si="17"/>
        <v/>
      </c>
      <c r="Y15" s="107" t="str">
        <f t="shared" si="18"/>
        <v/>
      </c>
      <c r="Z15" s="107" t="str">
        <f t="shared" si="19"/>
        <v/>
      </c>
      <c r="AA15" s="107" t="str">
        <f t="shared" si="20"/>
        <v/>
      </c>
      <c r="AB15" s="107" t="str">
        <f t="shared" si="21"/>
        <v/>
      </c>
      <c r="AC15" s="107" t="str">
        <f t="shared" si="22"/>
        <v/>
      </c>
      <c r="AD15" s="107" t="str">
        <f t="shared" si="23"/>
        <v/>
      </c>
      <c r="AE15" s="107" t="str">
        <f t="shared" si="24"/>
        <v/>
      </c>
      <c r="AF15" s="97" t="b">
        <f t="shared" si="25"/>
        <v>0</v>
      </c>
      <c r="AG15" s="97" t="str">
        <f t="array" ref="AG15">IF($AF15,MEDIAN(IF(G1SelectionMask="x",IF(INDEX(StdCalcsRefCalcs,$E15,0)&gt;0,INDEX(StdCalcsRefCalcs,$E15,0)),"")),"")</f>
        <v/>
      </c>
      <c r="AH15" s="97" t="str">
        <f t="array" ref="AH15">IF($AF15,QUARTILE(IF(G1SelectionMask="x",IF(INDEX(StdCalcsRefCalcs,$E15,0)&gt;0,INDEX(StdCalcsRefCalcs,$E15,0)),""),1),"")</f>
        <v/>
      </c>
      <c r="AI15" s="97" t="str">
        <f t="array" ref="AI15">IF($AF15,QUARTILE(IF(G1SelectionMask="x",IF(INDEX(StdCalcsRefCalcs,$E15,0)&gt;0,INDEX(StdCalcsRefCalcs,$E15,0)),""),3),"")</f>
        <v/>
      </c>
      <c r="AJ15" s="97" t="str">
        <f t="array" ref="AJ15">IF($AF15,MIN(IF(G1SelectionMask="x",IF(INDEX(StdCalcsRefCalcs,$E15,0)&gt;0,INDEX(StdCalcsRefCalcs,$E15,0)),"")),"")</f>
        <v/>
      </c>
      <c r="AK15" s="97" t="str">
        <f t="array" ref="AK15">IF($AF15,MAX(IF(G1SelectionMask="x",IF(INDEX(StdCalcsRefCalcs,$E15,0)&gt;0,INDEX(StdCalcsRefCalcs,$E15,0)),"")),"")</f>
        <v/>
      </c>
      <c r="AL15" s="97" t="str">
        <f t="shared" si="26"/>
        <v/>
      </c>
      <c r="AM15" s="97" t="str">
        <f t="array" ref="AM15">IF($AF15,STDEVA(IF(G1SelectionMask="x",IF(INDEX(StdCalcsRefCalcs,$E15,0)&gt;0,INDEX(StdCalcsRefCalcs,$E15,0)),"")),"")</f>
        <v/>
      </c>
      <c r="AN15" s="98" t="b">
        <f t="shared" si="27"/>
        <v>0</v>
      </c>
      <c r="AO15" s="98" t="str">
        <f t="array" ref="AO15">IF($AN15,MEDIAN(IF(G2SelectionMask="x",IF(INDEX(StdCalcsRefCalcs,$E15,0)&gt;0,INDEX(StdCalcsRefCalcs,$E15,0)),"")),"")</f>
        <v/>
      </c>
      <c r="AP15" s="98" t="str">
        <f t="array" ref="AP15">IF($AN15,QUARTILE(IF(G2SelectionMask="x",IF(INDEX(StdCalcsRefCalcs,$E15,0)&gt;0,INDEX(StdCalcsRefCalcs,$E15,0)),""),1),"")</f>
        <v/>
      </c>
      <c r="AQ15" s="98" t="str">
        <f t="array" ref="AQ15">IF($AN15,QUARTILE(IF(G2SelectionMask="x",IF(INDEX(StdCalcsRefCalcs,$E15,0)&gt;0,INDEX(StdCalcsRefCalcs,$E15,0)),""),3),"")</f>
        <v/>
      </c>
      <c r="AR15" s="98" t="str">
        <f t="array" ref="AR15">IF($AN15,MIN(IF(G2SelectionMask="x",IF(INDEX(StdCalcsRefCalcs,$E15,0)&gt;0,INDEX(StdCalcsRefCalcs,$E15,0)),"")),"")</f>
        <v/>
      </c>
      <c r="AS15" s="98" t="str">
        <f t="array" ref="AS15">IF($AN15,MAX(IF(G2SelectionMask="x",IF(INDEX(StdCalcsRefCalcs,$E15,0)&gt;0,INDEX(StdCalcsRefCalcs,$E15,0)),"")),"")</f>
        <v/>
      </c>
      <c r="AT15" s="98" t="str">
        <f t="shared" si="28"/>
        <v/>
      </c>
      <c r="AU15" s="98" t="str">
        <f t="array" ref="AU15">IF($AN15,STDEVA(IF(G2SelectionMask="x",IF(INDEX(StdCalcsRefCalcs,$E15,0)&gt;0,INDEX(StdCalcsRefCalcs,$E15,0)),"")),"")</f>
        <v/>
      </c>
      <c r="AV15" s="97" t="b">
        <f t="shared" si="29"/>
        <v>0</v>
      </c>
      <c r="AW15" s="97" t="str">
        <f t="array" ref="AW15">IF($AV15,MEDIAN(IF(G3SelectionMask="x",IF(INDEX(StdCalcsRefCalcs,$E15,0)&gt;0,INDEX(StdCalcsRefCalcs,$E15,0)),"")),"")</f>
        <v/>
      </c>
      <c r="AX15" s="97" t="str">
        <f t="array" ref="AX15">IF($AV15,QUARTILE(IF(G3SelectionMask="x",IF(INDEX(StdCalcsRefCalcs,$E15,0)&gt;0,INDEX(StdCalcsRefCalcs,$E15,0)),""),1),"")</f>
        <v/>
      </c>
      <c r="AY15" s="97" t="str">
        <f t="array" ref="AY15">IF($AV15,QUARTILE(IF(G3SelectionMask="x",IF(INDEX(StdCalcsRefCalcs,$E15,0)&gt;0,INDEX(StdCalcsRefCalcs,$E15,0)),""),3),"")</f>
        <v/>
      </c>
      <c r="AZ15" s="97" t="str">
        <f t="array" ref="AZ15">IF($AV15,MIN(IF(G3SelectionMask="x",IF(INDEX(StdCalcsRefCalcs,$E15,0)&gt;0,INDEX(StdCalcsRefCalcs,$E15,0)),"")),"")</f>
        <v/>
      </c>
      <c r="BA15" s="97" t="str">
        <f t="array" ref="BA15">IF($AV15,MAX(IF(G3SelectionMask="x",IF(INDEX(StdCalcsRefCalcs,$E15,0)&gt;0,INDEX(StdCalcsRefCalcs,$E15,0)),"")),"")</f>
        <v/>
      </c>
      <c r="BB15" s="97" t="str">
        <f t="shared" si="30"/>
        <v/>
      </c>
      <c r="BC15" s="97" t="str">
        <f t="array" ref="BC15">IF($AV15,STDEVA(IF(G3SelectionMask="x",IF(INDEX(StdCalcsRefCalcs,$E15,0)&gt;0,INDEX(StdCalcsRefCalcs,$E15,0)),"")),"")</f>
        <v/>
      </c>
      <c r="BD15" s="98" t="b">
        <f t="shared" si="31"/>
        <v>0</v>
      </c>
      <c r="BE15" s="98" t="str">
        <f t="array" ref="BE15">IF($BD15,MEDIAN(IF(G4SelectionMask="x",IF(INDEX(StdCalcsRefCalcs,$E15,0)&gt;0,INDEX(StdCalcsRefCalcs,$E15,0)),"")),"")</f>
        <v/>
      </c>
      <c r="BF15" s="98" t="str">
        <f t="array" ref="BF15">IF($BD15,QUARTILE(IF(G4SelectionMask="x",IF(INDEX(StdCalcsRefCalcs,$E15,0)&gt;0,INDEX(StdCalcsRefCalcs,$E15,0)),""),1),"")</f>
        <v/>
      </c>
      <c r="BG15" s="98" t="str">
        <f t="array" ref="BG15">IF($BD15,QUARTILE(IF(G4SelectionMask="x",IF(INDEX(StdCalcsRefCalcs,$E15,0)&gt;0,INDEX(StdCalcsRefCalcs,$E15,0)),""),3),"")</f>
        <v/>
      </c>
      <c r="BH15" s="98" t="str">
        <f t="array" ref="BH15">IF($BD15,MIN(IF(G4SelectionMask="x",IF(INDEX(StdCalcsRefCalcs,$E15,0)&gt;0,INDEX(StdCalcsRefCalcs,$E15,0)),"")),"")</f>
        <v/>
      </c>
      <c r="BI15" s="98" t="str">
        <f t="array" ref="BI15">IF($BD15,MAX(IF(G4SelectionMask="x",IF(INDEX(StdCalcsRefCalcs,$E15,0)&gt;0,INDEX(StdCalcsRefCalcs,$E15,0)),"")),"")</f>
        <v/>
      </c>
      <c r="BJ15" s="98" t="str">
        <f t="shared" si="32"/>
        <v/>
      </c>
      <c r="BK15" s="98" t="str">
        <f t="array" ref="BK15">IF($BD15,STDEVA(IF(G4SelectionMask="x",IF(INDEX(StdCalcsRefCalcs,$E15,0)&gt;0,INDEX(StdCalcsRefCalcs,$E15,0)),"")),"")</f>
        <v/>
      </c>
      <c r="BL15" s="97" t="b">
        <f t="shared" si="33"/>
        <v>0</v>
      </c>
      <c r="BM15" s="97" t="str">
        <f t="array" ref="BM15">IF($BL15,MEDIAN(IF(G5SelectionMask="x",IF(INDEX(StdCalcsRefCalcs,$E15,0)&gt;0,INDEX(StdCalcsRefCalcs,$E15,0)),"")),"")</f>
        <v/>
      </c>
      <c r="BN15" s="97" t="str">
        <f t="array" ref="BN15">IF($BL15,QUARTILE(IF(G5SelectionMask="x",IF(INDEX(StdCalcsRefCalcs,$E15,0)&gt;0,INDEX(StdCalcsRefCalcs,$E15,0)),""),1),"")</f>
        <v/>
      </c>
      <c r="BO15" s="97" t="str">
        <f t="array" ref="BO15">IF($BL15,QUARTILE(IF(G5SelectionMask="x",IF(INDEX(StdCalcsRefCalcs,$E15,0)&gt;0,INDEX(StdCalcsRefCalcs,$E15,0)),""),3),"")</f>
        <v/>
      </c>
      <c r="BP15" s="97" t="str">
        <f t="array" ref="BP15">IF($BL15,MIN(IF(G5SelectionMask="x",IF(INDEX(StdCalcsRefCalcs,$E15,0)&gt;0,INDEX(StdCalcsRefCalcs,$E15,0)),"")),"")</f>
        <v/>
      </c>
      <c r="BQ15" s="97" t="str">
        <f t="array" ref="BQ15">IF($BL15,MAX(IF(G5SelectionMask="x",IF(INDEX(StdCalcsRefCalcs,$E15,0)&gt;0,INDEX(StdCalcsRefCalcs,$E15,0)),"")),"")</f>
        <v/>
      </c>
      <c r="BR15" s="97" t="str">
        <f t="shared" si="34"/>
        <v/>
      </c>
      <c r="BS15" s="99" t="str">
        <f t="array" ref="BS15">IF($BL15,STDEVA(IF(G5SelectionMask="x",IF(INDEX(StdCalcsRefCalcs,$E15,0)&gt;0,INDEX(StdCalcsRefCalcs,$E15,0)),"")),"")</f>
        <v/>
      </c>
      <c r="BT15" s="108"/>
      <c r="BU15" s="109" t="str">
        <f t="shared" si="35"/>
        <v/>
      </c>
      <c r="BV15" s="109" t="str">
        <f t="shared" si="35"/>
        <v/>
      </c>
      <c r="BW15" s="109" t="str">
        <f t="shared" si="35"/>
        <v/>
      </c>
      <c r="BX15" s="109" t="str">
        <f t="shared" si="35"/>
        <v/>
      </c>
      <c r="BY15" s="109" t="str">
        <f t="shared" si="35"/>
        <v/>
      </c>
      <c r="BZ15" s="109" t="str">
        <f t="shared" si="35"/>
        <v/>
      </c>
      <c r="CA15" s="109" t="str">
        <f t="shared" si="35"/>
        <v/>
      </c>
      <c r="CB15" s="109" t="str">
        <f t="shared" si="35"/>
        <v/>
      </c>
      <c r="CC15" s="109" t="str">
        <f t="shared" si="35"/>
        <v/>
      </c>
      <c r="CD15" s="109" t="str">
        <f t="shared" si="35"/>
        <v/>
      </c>
      <c r="CE15" s="109" t="str">
        <f t="shared" si="35"/>
        <v/>
      </c>
      <c r="CF15" s="109" t="str">
        <f t="shared" si="35"/>
        <v/>
      </c>
      <c r="CG15" s="109" t="str">
        <f t="shared" si="35"/>
        <v/>
      </c>
      <c r="CH15" s="109" t="str">
        <f t="shared" si="35"/>
        <v/>
      </c>
      <c r="CI15" s="109" t="str">
        <f t="shared" si="35"/>
        <v/>
      </c>
    </row>
    <row r="16" spans="1:87" x14ac:dyDescent="0.2">
      <c r="A16" s="33">
        <f t="shared" si="8"/>
        <v>0</v>
      </c>
      <c r="B16" s="206"/>
      <c r="C16" s="200"/>
      <c r="D16" s="197"/>
      <c r="E16" s="72">
        <f t="shared" si="9"/>
        <v>6</v>
      </c>
      <c r="F16" s="9" t="s">
        <v>1640</v>
      </c>
      <c r="G16" s="9" t="str">
        <f t="shared" si="10"/>
        <v>Total IT</v>
      </c>
      <c r="H16" s="9" t="s">
        <v>630</v>
      </c>
      <c r="I16" s="9">
        <f t="shared" si="11"/>
        <v>65</v>
      </c>
      <c r="J16" s="9" t="s">
        <v>630</v>
      </c>
      <c r="K16" s="9">
        <f t="shared" si="12"/>
        <v>65</v>
      </c>
      <c r="P16" s="97" t="str">
        <f t="shared" si="13"/>
        <v/>
      </c>
      <c r="Q16" s="97"/>
      <c r="R16" s="97"/>
      <c r="S16" s="97"/>
      <c r="T16" s="97"/>
      <c r="U16" s="98" t="str">
        <f t="shared" si="14"/>
        <v/>
      </c>
      <c r="V16" s="107" t="str">
        <f t="shared" si="15"/>
        <v/>
      </c>
      <c r="W16" s="107" t="str">
        <f t="shared" si="16"/>
        <v/>
      </c>
      <c r="X16" s="107" t="str">
        <f t="shared" si="17"/>
        <v/>
      </c>
      <c r="Y16" s="107" t="str">
        <f t="shared" si="18"/>
        <v/>
      </c>
      <c r="Z16" s="107" t="str">
        <f t="shared" si="19"/>
        <v/>
      </c>
      <c r="AA16" s="107" t="str">
        <f t="shared" si="20"/>
        <v/>
      </c>
      <c r="AB16" s="107" t="str">
        <f t="shared" si="21"/>
        <v/>
      </c>
      <c r="AC16" s="107" t="str">
        <f t="shared" si="22"/>
        <v/>
      </c>
      <c r="AD16" s="107" t="str">
        <f t="shared" si="23"/>
        <v/>
      </c>
      <c r="AE16" s="107" t="str">
        <f t="shared" si="24"/>
        <v/>
      </c>
      <c r="AF16" s="97" t="b">
        <f t="shared" si="25"/>
        <v>0</v>
      </c>
      <c r="AG16" s="97" t="str">
        <f t="array" ref="AG16">IF($AF16,MEDIAN(IF(G1SelectionMask="x",IF(INDEX(StdCalcsRefCalcs,$E16,0)&gt;0,INDEX(StdCalcsRefCalcs,$E16,0)),"")),"")</f>
        <v/>
      </c>
      <c r="AH16" s="97" t="str">
        <f t="array" ref="AH16">IF($AF16,QUARTILE(IF(G1SelectionMask="x",IF(INDEX(StdCalcsRefCalcs,$E16,0)&gt;0,INDEX(StdCalcsRefCalcs,$E16,0)),""),1),"")</f>
        <v/>
      </c>
      <c r="AI16" s="97" t="str">
        <f t="array" ref="AI16">IF($AF16,QUARTILE(IF(G1SelectionMask="x",IF(INDEX(StdCalcsRefCalcs,$E16,0)&gt;0,INDEX(StdCalcsRefCalcs,$E16,0)),""),3),"")</f>
        <v/>
      </c>
      <c r="AJ16" s="97" t="str">
        <f t="array" ref="AJ16">IF($AF16,MIN(IF(G1SelectionMask="x",IF(INDEX(StdCalcsRefCalcs,$E16,0)&gt;0,INDEX(StdCalcsRefCalcs,$E16,0)),"")),"")</f>
        <v/>
      </c>
      <c r="AK16" s="97" t="str">
        <f t="array" ref="AK16">IF($AF16,MAX(IF(G1SelectionMask="x",IF(INDEX(StdCalcsRefCalcs,$E16,0)&gt;0,INDEX(StdCalcsRefCalcs,$E16,0)),"")),"")</f>
        <v/>
      </c>
      <c r="AL16" s="97" t="str">
        <f t="shared" si="26"/>
        <v/>
      </c>
      <c r="AM16" s="97" t="str">
        <f t="array" ref="AM16">IF($AF16,STDEVA(IF(G1SelectionMask="x",IF(INDEX(StdCalcsRefCalcs,$E16,0)&gt;0,INDEX(StdCalcsRefCalcs,$E16,0)),"")),"")</f>
        <v/>
      </c>
      <c r="AN16" s="98" t="b">
        <f t="shared" si="27"/>
        <v>0</v>
      </c>
      <c r="AO16" s="98" t="str">
        <f t="array" ref="AO16">IF($AN16,MEDIAN(IF(G2SelectionMask="x",IF(INDEX(StdCalcsRefCalcs,$E16,0)&gt;0,INDEX(StdCalcsRefCalcs,$E16,0)),"")),"")</f>
        <v/>
      </c>
      <c r="AP16" s="98" t="str">
        <f t="array" ref="AP16">IF($AN16,QUARTILE(IF(G2SelectionMask="x",IF(INDEX(StdCalcsRefCalcs,$E16,0)&gt;0,INDEX(StdCalcsRefCalcs,$E16,0)),""),1),"")</f>
        <v/>
      </c>
      <c r="AQ16" s="98" t="str">
        <f t="array" ref="AQ16">IF($AN16,QUARTILE(IF(G2SelectionMask="x",IF(INDEX(StdCalcsRefCalcs,$E16,0)&gt;0,INDEX(StdCalcsRefCalcs,$E16,0)),""),3),"")</f>
        <v/>
      </c>
      <c r="AR16" s="98" t="str">
        <f t="array" ref="AR16">IF($AN16,MIN(IF(G2SelectionMask="x",IF(INDEX(StdCalcsRefCalcs,$E16,0)&gt;0,INDEX(StdCalcsRefCalcs,$E16,0)),"")),"")</f>
        <v/>
      </c>
      <c r="AS16" s="98" t="str">
        <f t="array" ref="AS16">IF($AN16,MAX(IF(G2SelectionMask="x",IF(INDEX(StdCalcsRefCalcs,$E16,0)&gt;0,INDEX(StdCalcsRefCalcs,$E16,0)),"")),"")</f>
        <v/>
      </c>
      <c r="AT16" s="98" t="str">
        <f t="shared" si="28"/>
        <v/>
      </c>
      <c r="AU16" s="98" t="str">
        <f t="array" ref="AU16">IF($AN16,STDEVA(IF(G2SelectionMask="x",IF(INDEX(StdCalcsRefCalcs,$E16,0)&gt;0,INDEX(StdCalcsRefCalcs,$E16,0)),"")),"")</f>
        <v/>
      </c>
      <c r="AV16" s="97" t="b">
        <f t="shared" si="29"/>
        <v>0</v>
      </c>
      <c r="AW16" s="97" t="str">
        <f t="array" ref="AW16">IF($AV16,MEDIAN(IF(G3SelectionMask="x",IF(INDEX(StdCalcsRefCalcs,$E16,0)&gt;0,INDEX(StdCalcsRefCalcs,$E16,0)),"")),"")</f>
        <v/>
      </c>
      <c r="AX16" s="97" t="str">
        <f t="array" ref="AX16">IF($AV16,QUARTILE(IF(G3SelectionMask="x",IF(INDEX(StdCalcsRefCalcs,$E16,0)&gt;0,INDEX(StdCalcsRefCalcs,$E16,0)),""),1),"")</f>
        <v/>
      </c>
      <c r="AY16" s="97" t="str">
        <f t="array" ref="AY16">IF($AV16,QUARTILE(IF(G3SelectionMask="x",IF(INDEX(StdCalcsRefCalcs,$E16,0)&gt;0,INDEX(StdCalcsRefCalcs,$E16,0)),""),3),"")</f>
        <v/>
      </c>
      <c r="AZ16" s="97" t="str">
        <f t="array" ref="AZ16">IF($AV16,MIN(IF(G3SelectionMask="x",IF(INDEX(StdCalcsRefCalcs,$E16,0)&gt;0,INDEX(StdCalcsRefCalcs,$E16,0)),"")),"")</f>
        <v/>
      </c>
      <c r="BA16" s="97" t="str">
        <f t="array" ref="BA16">IF($AV16,MAX(IF(G3SelectionMask="x",IF(INDEX(StdCalcsRefCalcs,$E16,0)&gt;0,INDEX(StdCalcsRefCalcs,$E16,0)),"")),"")</f>
        <v/>
      </c>
      <c r="BB16" s="97" t="str">
        <f t="shared" si="30"/>
        <v/>
      </c>
      <c r="BC16" s="97" t="str">
        <f t="array" ref="BC16">IF($AV16,STDEVA(IF(G3SelectionMask="x",IF(INDEX(StdCalcsRefCalcs,$E16,0)&gt;0,INDEX(StdCalcsRefCalcs,$E16,0)),"")),"")</f>
        <v/>
      </c>
      <c r="BD16" s="98" t="b">
        <f t="shared" si="31"/>
        <v>0</v>
      </c>
      <c r="BE16" s="98" t="str">
        <f t="array" ref="BE16">IF($BD16,MEDIAN(IF(G4SelectionMask="x",IF(INDEX(StdCalcsRefCalcs,$E16,0)&gt;0,INDEX(StdCalcsRefCalcs,$E16,0)),"")),"")</f>
        <v/>
      </c>
      <c r="BF16" s="98" t="str">
        <f t="array" ref="BF16">IF($BD16,QUARTILE(IF(G4SelectionMask="x",IF(INDEX(StdCalcsRefCalcs,$E16,0)&gt;0,INDEX(StdCalcsRefCalcs,$E16,0)),""),1),"")</f>
        <v/>
      </c>
      <c r="BG16" s="98" t="str">
        <f t="array" ref="BG16">IF($BD16,QUARTILE(IF(G4SelectionMask="x",IF(INDEX(StdCalcsRefCalcs,$E16,0)&gt;0,INDEX(StdCalcsRefCalcs,$E16,0)),""),3),"")</f>
        <v/>
      </c>
      <c r="BH16" s="98" t="str">
        <f t="array" ref="BH16">IF($BD16,MIN(IF(G4SelectionMask="x",IF(INDEX(StdCalcsRefCalcs,$E16,0)&gt;0,INDEX(StdCalcsRefCalcs,$E16,0)),"")),"")</f>
        <v/>
      </c>
      <c r="BI16" s="98" t="str">
        <f t="array" ref="BI16">IF($BD16,MAX(IF(G4SelectionMask="x",IF(INDEX(StdCalcsRefCalcs,$E16,0)&gt;0,INDEX(StdCalcsRefCalcs,$E16,0)),"")),"")</f>
        <v/>
      </c>
      <c r="BJ16" s="98" t="str">
        <f t="shared" si="32"/>
        <v/>
      </c>
      <c r="BK16" s="98" t="str">
        <f t="array" ref="BK16">IF($BD16,STDEVA(IF(G4SelectionMask="x",IF(INDEX(StdCalcsRefCalcs,$E16,0)&gt;0,INDEX(StdCalcsRefCalcs,$E16,0)),"")),"")</f>
        <v/>
      </c>
      <c r="BL16" s="97" t="b">
        <f t="shared" si="33"/>
        <v>0</v>
      </c>
      <c r="BM16" s="97" t="str">
        <f t="array" ref="BM16">IF($BL16,MEDIAN(IF(G5SelectionMask="x",IF(INDEX(StdCalcsRefCalcs,$E16,0)&gt;0,INDEX(StdCalcsRefCalcs,$E16,0)),"")),"")</f>
        <v/>
      </c>
      <c r="BN16" s="97" t="str">
        <f t="array" ref="BN16">IF($BL16,QUARTILE(IF(G5SelectionMask="x",IF(INDEX(StdCalcsRefCalcs,$E16,0)&gt;0,INDEX(StdCalcsRefCalcs,$E16,0)),""),1),"")</f>
        <v/>
      </c>
      <c r="BO16" s="97" t="str">
        <f t="array" ref="BO16">IF($BL16,QUARTILE(IF(G5SelectionMask="x",IF(INDEX(StdCalcsRefCalcs,$E16,0)&gt;0,INDEX(StdCalcsRefCalcs,$E16,0)),""),3),"")</f>
        <v/>
      </c>
      <c r="BP16" s="97" t="str">
        <f t="array" ref="BP16">IF($BL16,MIN(IF(G5SelectionMask="x",IF(INDEX(StdCalcsRefCalcs,$E16,0)&gt;0,INDEX(StdCalcsRefCalcs,$E16,0)),"")),"")</f>
        <v/>
      </c>
      <c r="BQ16" s="97" t="str">
        <f t="array" ref="BQ16">IF($BL16,MAX(IF(G5SelectionMask="x",IF(INDEX(StdCalcsRefCalcs,$E16,0)&gt;0,INDEX(StdCalcsRefCalcs,$E16,0)),"")),"")</f>
        <v/>
      </c>
      <c r="BR16" s="97" t="str">
        <f t="shared" si="34"/>
        <v/>
      </c>
      <c r="BS16" s="99" t="str">
        <f t="array" ref="BS16">IF($BL16,STDEVA(IF(G5SelectionMask="x",IF(INDEX(StdCalcsRefCalcs,$E16,0)&gt;0,INDEX(StdCalcsRefCalcs,$E16,0)),"")),"")</f>
        <v/>
      </c>
      <c r="BT16" s="108"/>
      <c r="BU16" s="109" t="str">
        <f t="shared" si="35"/>
        <v/>
      </c>
      <c r="BV16" s="109" t="str">
        <f t="shared" si="35"/>
        <v/>
      </c>
      <c r="BW16" s="109" t="str">
        <f t="shared" si="35"/>
        <v/>
      </c>
      <c r="BX16" s="109" t="str">
        <f t="shared" si="35"/>
        <v/>
      </c>
      <c r="BY16" s="109" t="str">
        <f t="shared" si="35"/>
        <v/>
      </c>
      <c r="BZ16" s="109" t="str">
        <f t="shared" si="35"/>
        <v/>
      </c>
      <c r="CA16" s="109" t="str">
        <f t="shared" si="35"/>
        <v/>
      </c>
      <c r="CB16" s="109" t="str">
        <f t="shared" si="35"/>
        <v/>
      </c>
      <c r="CC16" s="109" t="str">
        <f t="shared" si="35"/>
        <v/>
      </c>
      <c r="CD16" s="109" t="str">
        <f t="shared" si="35"/>
        <v/>
      </c>
      <c r="CE16" s="109" t="str">
        <f t="shared" si="35"/>
        <v/>
      </c>
      <c r="CF16" s="109" t="str">
        <f t="shared" si="35"/>
        <v/>
      </c>
      <c r="CG16" s="109" t="str">
        <f t="shared" si="35"/>
        <v/>
      </c>
      <c r="CH16" s="109" t="str">
        <f t="shared" si="35"/>
        <v/>
      </c>
      <c r="CI16" s="109" t="str">
        <f t="shared" si="35"/>
        <v/>
      </c>
    </row>
    <row r="17" spans="1:87" ht="13.5" thickBot="1" x14ac:dyDescent="0.25">
      <c r="A17" s="33">
        <f t="shared" si="8"/>
        <v>0</v>
      </c>
      <c r="B17" s="206"/>
      <c r="C17" s="200"/>
      <c r="D17" s="198"/>
      <c r="E17" s="72">
        <f t="shared" si="9"/>
        <v>7</v>
      </c>
      <c r="F17" s="9" t="s">
        <v>1641</v>
      </c>
      <c r="G17" s="9" t="str">
        <f t="shared" si="10"/>
        <v>Total IT</v>
      </c>
      <c r="H17" s="9" t="s">
        <v>630</v>
      </c>
      <c r="I17" s="9">
        <f t="shared" si="11"/>
        <v>65</v>
      </c>
      <c r="J17" s="9" t="s">
        <v>629</v>
      </c>
      <c r="K17" s="9">
        <f t="shared" si="12"/>
        <v>13</v>
      </c>
      <c r="P17" s="97" t="str">
        <f t="shared" si="13"/>
        <v/>
      </c>
      <c r="Q17" s="97"/>
      <c r="R17" s="97"/>
      <c r="S17" s="97"/>
      <c r="T17" s="97"/>
      <c r="U17" s="98" t="str">
        <f t="shared" si="14"/>
        <v/>
      </c>
      <c r="V17" s="107" t="str">
        <f t="shared" si="15"/>
        <v/>
      </c>
      <c r="W17" s="107" t="str">
        <f t="shared" si="16"/>
        <v/>
      </c>
      <c r="X17" s="107" t="str">
        <f t="shared" si="17"/>
        <v/>
      </c>
      <c r="Y17" s="107" t="str">
        <f t="shared" si="18"/>
        <v/>
      </c>
      <c r="Z17" s="107" t="str">
        <f t="shared" si="19"/>
        <v/>
      </c>
      <c r="AA17" s="107" t="str">
        <f t="shared" si="20"/>
        <v/>
      </c>
      <c r="AB17" s="107" t="str">
        <f t="shared" si="21"/>
        <v/>
      </c>
      <c r="AC17" s="107" t="str">
        <f t="shared" si="22"/>
        <v/>
      </c>
      <c r="AD17" s="107" t="str">
        <f t="shared" si="23"/>
        <v/>
      </c>
      <c r="AE17" s="107" t="str">
        <f t="shared" si="24"/>
        <v/>
      </c>
      <c r="AF17" s="97" t="b">
        <f t="shared" si="25"/>
        <v>0</v>
      </c>
      <c r="AG17" s="97" t="str">
        <f t="array" ref="AG17">IF($AF17,MEDIAN(IF(G1SelectionMask="x",IF(INDEX(StdCalcsRefCalcs,$E17,0)&gt;0,INDEX(StdCalcsRefCalcs,$E17,0)),"")),"")</f>
        <v/>
      </c>
      <c r="AH17" s="97" t="str">
        <f t="array" ref="AH17">IF($AF17,QUARTILE(IF(G1SelectionMask="x",IF(INDEX(StdCalcsRefCalcs,$E17,0)&gt;0,INDEX(StdCalcsRefCalcs,$E17,0)),""),1),"")</f>
        <v/>
      </c>
      <c r="AI17" s="97" t="str">
        <f t="array" ref="AI17">IF($AF17,QUARTILE(IF(G1SelectionMask="x",IF(INDEX(StdCalcsRefCalcs,$E17,0)&gt;0,INDEX(StdCalcsRefCalcs,$E17,0)),""),3),"")</f>
        <v/>
      </c>
      <c r="AJ17" s="97" t="str">
        <f t="array" ref="AJ17">IF($AF17,MIN(IF(G1SelectionMask="x",IF(INDEX(StdCalcsRefCalcs,$E17,0)&gt;0,INDEX(StdCalcsRefCalcs,$E17,0)),"")),"")</f>
        <v/>
      </c>
      <c r="AK17" s="97" t="str">
        <f t="array" ref="AK17">IF($AF17,MAX(IF(G1SelectionMask="x",IF(INDEX(StdCalcsRefCalcs,$E17,0)&gt;0,INDEX(StdCalcsRefCalcs,$E17,0)),"")),"")</f>
        <v/>
      </c>
      <c r="AL17" s="97" t="str">
        <f t="shared" si="26"/>
        <v/>
      </c>
      <c r="AM17" s="97" t="str">
        <f t="array" ref="AM17">IF($AF17,STDEVA(IF(G1SelectionMask="x",IF(INDEX(StdCalcsRefCalcs,$E17,0)&gt;0,INDEX(StdCalcsRefCalcs,$E17,0)),"")),"")</f>
        <v/>
      </c>
      <c r="AN17" s="98" t="b">
        <f t="shared" si="27"/>
        <v>0</v>
      </c>
      <c r="AO17" s="98" t="str">
        <f t="array" ref="AO17">IF($AN17,MEDIAN(IF(G2SelectionMask="x",IF(INDEX(StdCalcsRefCalcs,$E17,0)&gt;0,INDEX(StdCalcsRefCalcs,$E17,0)),"")),"")</f>
        <v/>
      </c>
      <c r="AP17" s="98" t="str">
        <f t="array" ref="AP17">IF($AN17,QUARTILE(IF(G2SelectionMask="x",IF(INDEX(StdCalcsRefCalcs,$E17,0)&gt;0,INDEX(StdCalcsRefCalcs,$E17,0)),""),1),"")</f>
        <v/>
      </c>
      <c r="AQ17" s="98" t="str">
        <f t="array" ref="AQ17">IF($AN17,QUARTILE(IF(G2SelectionMask="x",IF(INDEX(StdCalcsRefCalcs,$E17,0)&gt;0,INDEX(StdCalcsRefCalcs,$E17,0)),""),3),"")</f>
        <v/>
      </c>
      <c r="AR17" s="98" t="str">
        <f t="array" ref="AR17">IF($AN17,MIN(IF(G2SelectionMask="x",IF(INDEX(StdCalcsRefCalcs,$E17,0)&gt;0,INDEX(StdCalcsRefCalcs,$E17,0)),"")),"")</f>
        <v/>
      </c>
      <c r="AS17" s="98" t="str">
        <f t="array" ref="AS17">IF($AN17,MAX(IF(G2SelectionMask="x",IF(INDEX(StdCalcsRefCalcs,$E17,0)&gt;0,INDEX(StdCalcsRefCalcs,$E17,0)),"")),"")</f>
        <v/>
      </c>
      <c r="AT17" s="98" t="str">
        <f t="shared" si="28"/>
        <v/>
      </c>
      <c r="AU17" s="98" t="str">
        <f t="array" ref="AU17">IF($AN17,STDEVA(IF(G2SelectionMask="x",IF(INDEX(StdCalcsRefCalcs,$E17,0)&gt;0,INDEX(StdCalcsRefCalcs,$E17,0)),"")),"")</f>
        <v/>
      </c>
      <c r="AV17" s="97" t="b">
        <f t="shared" si="29"/>
        <v>0</v>
      </c>
      <c r="AW17" s="97" t="str">
        <f t="array" ref="AW17">IF($AV17,MEDIAN(IF(G3SelectionMask="x",IF(INDEX(StdCalcsRefCalcs,$E17,0)&gt;0,INDEX(StdCalcsRefCalcs,$E17,0)),"")),"")</f>
        <v/>
      </c>
      <c r="AX17" s="97" t="str">
        <f t="array" ref="AX17">IF($AV17,QUARTILE(IF(G3SelectionMask="x",IF(INDEX(StdCalcsRefCalcs,$E17,0)&gt;0,INDEX(StdCalcsRefCalcs,$E17,0)),""),1),"")</f>
        <v/>
      </c>
      <c r="AY17" s="97" t="str">
        <f t="array" ref="AY17">IF($AV17,QUARTILE(IF(G3SelectionMask="x",IF(INDEX(StdCalcsRefCalcs,$E17,0)&gt;0,INDEX(StdCalcsRefCalcs,$E17,0)),""),3),"")</f>
        <v/>
      </c>
      <c r="AZ17" s="97" t="str">
        <f t="array" ref="AZ17">IF($AV17,MIN(IF(G3SelectionMask="x",IF(INDEX(StdCalcsRefCalcs,$E17,0)&gt;0,INDEX(StdCalcsRefCalcs,$E17,0)),"")),"")</f>
        <v/>
      </c>
      <c r="BA17" s="97" t="str">
        <f t="array" ref="BA17">IF($AV17,MAX(IF(G3SelectionMask="x",IF(INDEX(StdCalcsRefCalcs,$E17,0)&gt;0,INDEX(StdCalcsRefCalcs,$E17,0)),"")),"")</f>
        <v/>
      </c>
      <c r="BB17" s="97" t="str">
        <f t="shared" si="30"/>
        <v/>
      </c>
      <c r="BC17" s="97" t="str">
        <f t="array" ref="BC17">IF($AV17,STDEVA(IF(G3SelectionMask="x",IF(INDEX(StdCalcsRefCalcs,$E17,0)&gt;0,INDEX(StdCalcsRefCalcs,$E17,0)),"")),"")</f>
        <v/>
      </c>
      <c r="BD17" s="98" t="b">
        <f t="shared" si="31"/>
        <v>0</v>
      </c>
      <c r="BE17" s="98" t="str">
        <f t="array" ref="BE17">IF($BD17,MEDIAN(IF(G4SelectionMask="x",IF(INDEX(StdCalcsRefCalcs,$E17,0)&gt;0,INDEX(StdCalcsRefCalcs,$E17,0)),"")),"")</f>
        <v/>
      </c>
      <c r="BF17" s="98" t="str">
        <f t="array" ref="BF17">IF($BD17,QUARTILE(IF(G4SelectionMask="x",IF(INDEX(StdCalcsRefCalcs,$E17,0)&gt;0,INDEX(StdCalcsRefCalcs,$E17,0)),""),1),"")</f>
        <v/>
      </c>
      <c r="BG17" s="98" t="str">
        <f t="array" ref="BG17">IF($BD17,QUARTILE(IF(G4SelectionMask="x",IF(INDEX(StdCalcsRefCalcs,$E17,0)&gt;0,INDEX(StdCalcsRefCalcs,$E17,0)),""),3),"")</f>
        <v/>
      </c>
      <c r="BH17" s="98" t="str">
        <f t="array" ref="BH17">IF($BD17,MIN(IF(G4SelectionMask="x",IF(INDEX(StdCalcsRefCalcs,$E17,0)&gt;0,INDEX(StdCalcsRefCalcs,$E17,0)),"")),"")</f>
        <v/>
      </c>
      <c r="BI17" s="98" t="str">
        <f t="array" ref="BI17">IF($BD17,MAX(IF(G4SelectionMask="x",IF(INDEX(StdCalcsRefCalcs,$E17,0)&gt;0,INDEX(StdCalcsRefCalcs,$E17,0)),"")),"")</f>
        <v/>
      </c>
      <c r="BJ17" s="98" t="str">
        <f t="shared" si="32"/>
        <v/>
      </c>
      <c r="BK17" s="98" t="str">
        <f t="array" ref="BK17">IF($BD17,STDEVA(IF(G4SelectionMask="x",IF(INDEX(StdCalcsRefCalcs,$E17,0)&gt;0,INDEX(StdCalcsRefCalcs,$E17,0)),"")),"")</f>
        <v/>
      </c>
      <c r="BL17" s="97" t="b">
        <f t="shared" si="33"/>
        <v>0</v>
      </c>
      <c r="BM17" s="97" t="str">
        <f t="array" ref="BM17">IF($BL17,MEDIAN(IF(G5SelectionMask="x",IF(INDEX(StdCalcsRefCalcs,$E17,0)&gt;0,INDEX(StdCalcsRefCalcs,$E17,0)),"")),"")</f>
        <v/>
      </c>
      <c r="BN17" s="97" t="str">
        <f t="array" ref="BN17">IF($BL17,QUARTILE(IF(G5SelectionMask="x",IF(INDEX(StdCalcsRefCalcs,$E17,0)&gt;0,INDEX(StdCalcsRefCalcs,$E17,0)),""),1),"")</f>
        <v/>
      </c>
      <c r="BO17" s="97" t="str">
        <f t="array" ref="BO17">IF($BL17,QUARTILE(IF(G5SelectionMask="x",IF(INDEX(StdCalcsRefCalcs,$E17,0)&gt;0,INDEX(StdCalcsRefCalcs,$E17,0)),""),3),"")</f>
        <v/>
      </c>
      <c r="BP17" s="97" t="str">
        <f t="array" ref="BP17">IF($BL17,MIN(IF(G5SelectionMask="x",IF(INDEX(StdCalcsRefCalcs,$E17,0)&gt;0,INDEX(StdCalcsRefCalcs,$E17,0)),"")),"")</f>
        <v/>
      </c>
      <c r="BQ17" s="97" t="str">
        <f t="array" ref="BQ17">IF($BL17,MAX(IF(G5SelectionMask="x",IF(INDEX(StdCalcsRefCalcs,$E17,0)&gt;0,INDEX(StdCalcsRefCalcs,$E17,0)),"")),"")</f>
        <v/>
      </c>
      <c r="BR17" s="97" t="str">
        <f t="shared" si="34"/>
        <v/>
      </c>
      <c r="BS17" s="99" t="str">
        <f t="array" ref="BS17">IF($BL17,STDEVA(IF(G5SelectionMask="x",IF(INDEX(StdCalcsRefCalcs,$E17,0)&gt;0,INDEX(StdCalcsRefCalcs,$E17,0)),"")),"")</f>
        <v/>
      </c>
      <c r="BT17" s="108"/>
      <c r="BU17" s="109" t="str">
        <f t="shared" si="35"/>
        <v/>
      </c>
      <c r="BV17" s="109" t="str">
        <f t="shared" si="35"/>
        <v/>
      </c>
      <c r="BW17" s="109" t="str">
        <f t="shared" si="35"/>
        <v/>
      </c>
      <c r="BX17" s="109" t="str">
        <f t="shared" si="35"/>
        <v/>
      </c>
      <c r="BY17" s="109" t="str">
        <f t="shared" si="35"/>
        <v/>
      </c>
      <c r="BZ17" s="109" t="str">
        <f t="shared" si="35"/>
        <v/>
      </c>
      <c r="CA17" s="109" t="str">
        <f t="shared" si="35"/>
        <v/>
      </c>
      <c r="CB17" s="109" t="str">
        <f t="shared" si="35"/>
        <v/>
      </c>
      <c r="CC17" s="109" t="str">
        <f t="shared" si="35"/>
        <v/>
      </c>
      <c r="CD17" s="109" t="str">
        <f t="shared" si="35"/>
        <v/>
      </c>
      <c r="CE17" s="109" t="str">
        <f t="shared" si="35"/>
        <v/>
      </c>
      <c r="CF17" s="109" t="str">
        <f t="shared" si="35"/>
        <v/>
      </c>
      <c r="CG17" s="109" t="str">
        <f t="shared" si="35"/>
        <v/>
      </c>
      <c r="CH17" s="109" t="str">
        <f t="shared" si="35"/>
        <v/>
      </c>
      <c r="CI17" s="109" t="str">
        <f t="shared" si="35"/>
        <v/>
      </c>
    </row>
    <row r="18" spans="1:87" x14ac:dyDescent="0.2">
      <c r="A18" s="33">
        <f t="shared" si="8"/>
        <v>0</v>
      </c>
      <c r="B18" s="206"/>
      <c r="C18" s="200"/>
      <c r="D18" s="196" t="s">
        <v>55</v>
      </c>
      <c r="E18" s="72">
        <f t="shared" si="9"/>
        <v>8</v>
      </c>
      <c r="F18" s="9" t="s">
        <v>555</v>
      </c>
      <c r="G18" s="9" t="str">
        <f t="shared" si="10"/>
        <v>Applications</v>
      </c>
      <c r="H18" s="9" t="s">
        <v>232</v>
      </c>
      <c r="I18" s="9">
        <f t="shared" si="11"/>
        <v>66</v>
      </c>
      <c r="J18" s="9" t="s">
        <v>220</v>
      </c>
      <c r="K18" s="9">
        <f t="shared" si="12"/>
        <v>1</v>
      </c>
      <c r="P18" s="97">
        <f t="shared" si="13"/>
        <v>5.065280882033607E-2</v>
      </c>
      <c r="Q18" s="97"/>
      <c r="R18" s="97"/>
      <c r="S18" s="97"/>
      <c r="T18" s="97"/>
      <c r="U18" s="98">
        <f t="shared" si="14"/>
        <v>7.1558306467681534E-2</v>
      </c>
      <c r="V18" s="107">
        <f t="shared" si="15"/>
        <v>0.10010645253050922</v>
      </c>
      <c r="W18" s="107">
        <f t="shared" si="16"/>
        <v>4.0741929039132138E-2</v>
      </c>
      <c r="X18" s="107">
        <f t="shared" si="17"/>
        <v>5.1345952007104095E-2</v>
      </c>
      <c r="Y18" s="107">
        <f t="shared" si="18"/>
        <v>3.2037144110744632E-2</v>
      </c>
      <c r="Z18" s="107">
        <f t="shared" si="19"/>
        <v>4.8047624943620339E-2</v>
      </c>
      <c r="AA18" s="107">
        <f t="shared" si="20"/>
        <v>3.5625040046133143E-2</v>
      </c>
      <c r="AB18" s="107">
        <f t="shared" si="21"/>
        <v>4.2760937690429018E-2</v>
      </c>
      <c r="AC18" s="107">
        <f t="shared" si="22"/>
        <v>5.5339179243460115E-2</v>
      </c>
      <c r="AD18" s="107">
        <f t="shared" si="23"/>
        <v>6.2407938358555723E-2</v>
      </c>
      <c r="AE18" s="107">
        <f t="shared" si="24"/>
        <v>4.4904544836671945E-2</v>
      </c>
      <c r="AF18" s="97" t="b">
        <f t="shared" si="25"/>
        <v>1</v>
      </c>
      <c r="AG18" s="97">
        <f t="array" ref="AG18">IF($AF18,MEDIAN(IF(G1SelectionMask="x",IF(INDEX(StdCalcsRefCalcs,$E18,0)&gt;0,INDEX(StdCalcsRefCalcs,$E18,0)),"")),"")</f>
        <v>4.8047624943620339E-2</v>
      </c>
      <c r="AH18" s="97">
        <f t="array" ref="AH18">IF($AF18,QUARTILE(IF(G1SelectionMask="x",IF(INDEX(StdCalcsRefCalcs,$E18,0)&gt;0,INDEX(StdCalcsRefCalcs,$E18,0)),""),1),"")</f>
        <v>4.1751433364780578E-2</v>
      </c>
      <c r="AI18" s="97">
        <f t="array" ref="AI18">IF($AF18,QUARTILE(IF(G1SelectionMask="x",IF(INDEX(StdCalcsRefCalcs,$E18,0)&gt;0,INDEX(StdCalcsRefCalcs,$E18,0)),""),3),"")</f>
        <v>5.8873558801007919E-2</v>
      </c>
      <c r="AJ18" s="97">
        <f t="array" ref="AJ18">IF($AF18,MIN(IF(G1SelectionMask="x",IF(INDEX(StdCalcsRefCalcs,$E18,0)&gt;0,INDEX(StdCalcsRefCalcs,$E18,0)),"")),"")</f>
        <v>3.2037144110744632E-2</v>
      </c>
      <c r="AK18" s="97">
        <f t="array" ref="AK18">IF($AF18,MAX(IF(G1SelectionMask="x",IF(INDEX(StdCalcsRefCalcs,$E18,0)&gt;0,INDEX(StdCalcsRefCalcs,$E18,0)),"")),"")</f>
        <v>0.10010645253050922</v>
      </c>
      <c r="AL18" s="97">
        <f t="shared" si="26"/>
        <v>5.3170459024912908E-2</v>
      </c>
      <c r="AM18" s="97">
        <f t="array" ref="AM18">IF($AF18,STDEVA(IF(G1SelectionMask="x",IF(INDEX(StdCalcsRefCalcs,$E18,0)&gt;0,INDEX(StdCalcsRefCalcs,$E18,0)),"")),"")</f>
        <v>1.935540648613307E-2</v>
      </c>
      <c r="AN18" s="98" t="b">
        <f t="shared" si="27"/>
        <v>1</v>
      </c>
      <c r="AO18" s="98">
        <f t="array" ref="AO18">IF($AN18,MEDIAN(IF(G2SelectionMask="x",IF(INDEX(StdCalcsRefCalcs,$E18,0)&gt;0,INDEX(StdCalcsRefCalcs,$E18,0)),"")),"")</f>
        <v>4.6262274668884579E-2</v>
      </c>
      <c r="AP18" s="98">
        <f t="array" ref="AP18">IF($AN18,QUARTILE(IF(G2SelectionMask="x",IF(INDEX(StdCalcsRefCalcs,$E18,0)&gt;0,INDEX(StdCalcsRefCalcs,$E18,0)),""),1),"")</f>
        <v>3.9192988868281084E-2</v>
      </c>
      <c r="AQ18" s="98">
        <f t="array" ref="AQ18">IF($AN18,QUARTILE(IF(G2SelectionMask="x",IF(INDEX(StdCalcsRefCalcs,$E18,0)&gt;0,INDEX(StdCalcsRefCalcs,$E18,0)),""),3),"")</f>
        <v>5.7886250699031847E-2</v>
      </c>
      <c r="AR18" s="98">
        <f t="array" ref="AR18">IF($AN18,MIN(IF(G2SelectionMask="x",IF(INDEX(StdCalcsRefCalcs,$E18,0)&gt;0,INDEX(StdCalcsRefCalcs,$E18,0)),"")),"")</f>
        <v>2.3308772528396672E-2</v>
      </c>
      <c r="AS18" s="98">
        <f t="array" ref="AS18">IF($AN18,MAX(IF(G2SelectionMask="x",IF(INDEX(StdCalcsRefCalcs,$E18,0)&gt;0,INDEX(StdCalcsRefCalcs,$E18,0)),"")),"")</f>
        <v>0.10010645253050922</v>
      </c>
      <c r="AT18" s="98">
        <f t="shared" si="28"/>
        <v>5.1243811480419871E-2</v>
      </c>
      <c r="AU18" s="98">
        <f t="array" ref="AU18">IF($AN18,STDEVA(IF(G2SelectionMask="x",IF(INDEX(StdCalcsRefCalcs,$E18,0)&gt;0,INDEX(StdCalcsRefCalcs,$E18,0)),"")),"")</f>
        <v>2.1117650906126044E-2</v>
      </c>
      <c r="AV18" s="97" t="b">
        <f t="shared" si="29"/>
        <v>0</v>
      </c>
      <c r="AW18" s="97" t="str">
        <f t="array" ref="AW18">IF($AV18,MEDIAN(IF(G3SelectionMask="x",IF(INDEX(StdCalcsRefCalcs,$E18,0)&gt;0,INDEX(StdCalcsRefCalcs,$E18,0)),"")),"")</f>
        <v/>
      </c>
      <c r="AX18" s="97" t="str">
        <f t="array" ref="AX18">IF($AV18,QUARTILE(IF(G3SelectionMask="x",IF(INDEX(StdCalcsRefCalcs,$E18,0)&gt;0,INDEX(StdCalcsRefCalcs,$E18,0)),""),1),"")</f>
        <v/>
      </c>
      <c r="AY18" s="97" t="str">
        <f t="array" ref="AY18">IF($AV18,QUARTILE(IF(G3SelectionMask="x",IF(INDEX(StdCalcsRefCalcs,$E18,0)&gt;0,INDEX(StdCalcsRefCalcs,$E18,0)),""),3),"")</f>
        <v/>
      </c>
      <c r="AZ18" s="97" t="str">
        <f t="array" ref="AZ18">IF($AV18,MIN(IF(G3SelectionMask="x",IF(INDEX(StdCalcsRefCalcs,$E18,0)&gt;0,INDEX(StdCalcsRefCalcs,$E18,0)),"")),"")</f>
        <v/>
      </c>
      <c r="BA18" s="97" t="str">
        <f t="array" ref="BA18">IF($AV18,MAX(IF(G3SelectionMask="x",IF(INDEX(StdCalcsRefCalcs,$E18,0)&gt;0,INDEX(StdCalcsRefCalcs,$E18,0)),"")),"")</f>
        <v/>
      </c>
      <c r="BB18" s="97" t="str">
        <f t="shared" si="30"/>
        <v/>
      </c>
      <c r="BC18" s="97" t="str">
        <f t="array" ref="BC18">IF($AV18,STDEVA(IF(G3SelectionMask="x",IF(INDEX(StdCalcsRefCalcs,$E18,0)&gt;0,INDEX(StdCalcsRefCalcs,$E18,0)),"")),"")</f>
        <v/>
      </c>
      <c r="BD18" s="98" t="b">
        <f t="shared" si="31"/>
        <v>0</v>
      </c>
      <c r="BE18" s="98" t="str">
        <f t="array" ref="BE18">IF($BD18,MEDIAN(IF(G4SelectionMask="x",IF(INDEX(StdCalcsRefCalcs,$E18,0)&gt;0,INDEX(StdCalcsRefCalcs,$E18,0)),"")),"")</f>
        <v/>
      </c>
      <c r="BF18" s="98" t="str">
        <f t="array" ref="BF18">IF($BD18,QUARTILE(IF(G4SelectionMask="x",IF(INDEX(StdCalcsRefCalcs,$E18,0)&gt;0,INDEX(StdCalcsRefCalcs,$E18,0)),""),1),"")</f>
        <v/>
      </c>
      <c r="BG18" s="98" t="str">
        <f t="array" ref="BG18">IF($BD18,QUARTILE(IF(G4SelectionMask="x",IF(INDEX(StdCalcsRefCalcs,$E18,0)&gt;0,INDEX(StdCalcsRefCalcs,$E18,0)),""),3),"")</f>
        <v/>
      </c>
      <c r="BH18" s="98" t="str">
        <f t="array" ref="BH18">IF($BD18,MIN(IF(G4SelectionMask="x",IF(INDEX(StdCalcsRefCalcs,$E18,0)&gt;0,INDEX(StdCalcsRefCalcs,$E18,0)),"")),"")</f>
        <v/>
      </c>
      <c r="BI18" s="98" t="str">
        <f t="array" ref="BI18">IF($BD18,MAX(IF(G4SelectionMask="x",IF(INDEX(StdCalcsRefCalcs,$E18,0)&gt;0,INDEX(StdCalcsRefCalcs,$E18,0)),"")),"")</f>
        <v/>
      </c>
      <c r="BJ18" s="98" t="str">
        <f t="shared" si="32"/>
        <v/>
      </c>
      <c r="BK18" s="98" t="str">
        <f t="array" ref="BK18">IF($BD18,STDEVA(IF(G4SelectionMask="x",IF(INDEX(StdCalcsRefCalcs,$E18,0)&gt;0,INDEX(StdCalcsRefCalcs,$E18,0)),"")),"")</f>
        <v/>
      </c>
      <c r="BL18" s="97" t="b">
        <f t="shared" si="33"/>
        <v>0</v>
      </c>
      <c r="BM18" s="97" t="str">
        <f t="array" ref="BM18">IF($BL18,MEDIAN(IF(G5SelectionMask="x",IF(INDEX(StdCalcsRefCalcs,$E18,0)&gt;0,INDEX(StdCalcsRefCalcs,$E18,0)),"")),"")</f>
        <v/>
      </c>
      <c r="BN18" s="97" t="str">
        <f t="array" ref="BN18">IF($BL18,QUARTILE(IF(G5SelectionMask="x",IF(INDEX(StdCalcsRefCalcs,$E18,0)&gt;0,INDEX(StdCalcsRefCalcs,$E18,0)),""),1),"")</f>
        <v/>
      </c>
      <c r="BO18" s="97" t="str">
        <f t="array" ref="BO18">IF($BL18,QUARTILE(IF(G5SelectionMask="x",IF(INDEX(StdCalcsRefCalcs,$E18,0)&gt;0,INDEX(StdCalcsRefCalcs,$E18,0)),""),3),"")</f>
        <v/>
      </c>
      <c r="BP18" s="97" t="str">
        <f t="array" ref="BP18">IF($BL18,MIN(IF(G5SelectionMask="x",IF(INDEX(StdCalcsRefCalcs,$E18,0)&gt;0,INDEX(StdCalcsRefCalcs,$E18,0)),"")),"")</f>
        <v/>
      </c>
      <c r="BQ18" s="97" t="str">
        <f t="array" ref="BQ18">IF($BL18,MAX(IF(G5SelectionMask="x",IF(INDEX(StdCalcsRefCalcs,$E18,0)&gt;0,INDEX(StdCalcsRefCalcs,$E18,0)),"")),"")</f>
        <v/>
      </c>
      <c r="BR18" s="97" t="str">
        <f t="shared" si="34"/>
        <v/>
      </c>
      <c r="BS18" s="99" t="str">
        <f t="array" ref="BS18">IF($BL18,STDEVA(IF(G5SelectionMask="x",IF(INDEX(StdCalcsRefCalcs,$E18,0)&gt;0,INDEX(StdCalcsRefCalcs,$E18,0)),"")),"")</f>
        <v/>
      </c>
      <c r="BT18" s="108"/>
      <c r="BU18" s="109">
        <f t="shared" si="35"/>
        <v>5.065280882033607E-2</v>
      </c>
      <c r="BV18" s="109">
        <f t="shared" si="35"/>
        <v>7.1558306467681534E-2</v>
      </c>
      <c r="BW18" s="109">
        <f t="shared" si="35"/>
        <v>0.10010645253050922</v>
      </c>
      <c r="BX18" s="109">
        <f t="shared" si="35"/>
        <v>4.0741929039132138E-2</v>
      </c>
      <c r="BY18" s="109">
        <f t="shared" si="35"/>
        <v>5.1345952007104095E-2</v>
      </c>
      <c r="BZ18" s="109">
        <f t="shared" si="35"/>
        <v>3.2037144110744632E-2</v>
      </c>
      <c r="CA18" s="109">
        <f t="shared" si="35"/>
        <v>4.8047624943620339E-2</v>
      </c>
      <c r="CB18" s="109">
        <f t="shared" si="35"/>
        <v>3.5625040046133143E-2</v>
      </c>
      <c r="CC18" s="109">
        <f t="shared" si="35"/>
        <v>4.2760937690429018E-2</v>
      </c>
      <c r="CD18" s="109">
        <f t="shared" si="35"/>
        <v>5.5339179243460115E-2</v>
      </c>
      <c r="CE18" s="109">
        <f t="shared" si="35"/>
        <v>6.2407938358555723E-2</v>
      </c>
      <c r="CF18" s="109">
        <f t="shared" si="35"/>
        <v>4.4904544836671945E-2</v>
      </c>
      <c r="CG18" s="109">
        <f t="shared" si="35"/>
        <v>4.6262274668884579E-2</v>
      </c>
      <c r="CH18" s="109">
        <f t="shared" si="35"/>
        <v>5.3364563039507963E-2</v>
      </c>
      <c r="CI18" s="109">
        <f t="shared" si="35"/>
        <v>2.3308772528396672E-2</v>
      </c>
    </row>
    <row r="19" spans="1:87" x14ac:dyDescent="0.2">
      <c r="A19" s="33">
        <f t="shared" si="8"/>
        <v>0</v>
      </c>
      <c r="B19" s="206"/>
      <c r="C19" s="200"/>
      <c r="D19" s="197"/>
      <c r="E19" s="72">
        <f t="shared" si="9"/>
        <v>9</v>
      </c>
      <c r="F19" s="9" t="s">
        <v>556</v>
      </c>
      <c r="G19" s="9" t="str">
        <f t="shared" si="10"/>
        <v>Application development</v>
      </c>
      <c r="H19" s="9" t="s">
        <v>233</v>
      </c>
      <c r="I19" s="9">
        <f t="shared" si="11"/>
        <v>105</v>
      </c>
      <c r="J19" s="9" t="s">
        <v>220</v>
      </c>
      <c r="K19" s="9">
        <f t="shared" si="12"/>
        <v>1</v>
      </c>
      <c r="P19" s="97">
        <f t="shared" si="13"/>
        <v>2.8574596487853654E-2</v>
      </c>
      <c r="Q19" s="97"/>
      <c r="R19" s="97"/>
      <c r="S19" s="97"/>
      <c r="T19" s="97"/>
      <c r="U19" s="98" t="str">
        <f t="shared" si="14"/>
        <v/>
      </c>
      <c r="V19" s="107">
        <f t="shared" si="15"/>
        <v>5.2857638545062119E-2</v>
      </c>
      <c r="W19" s="107">
        <f t="shared" si="16"/>
        <v>1.8364381568816191E-2</v>
      </c>
      <c r="X19" s="107">
        <f t="shared" si="17"/>
        <v>2.3860691687661906E-2</v>
      </c>
      <c r="Y19" s="107">
        <f t="shared" si="18"/>
        <v>1.7648728224900451E-2</v>
      </c>
      <c r="Z19" s="107">
        <f t="shared" si="19"/>
        <v>1.9008354958629591E-2</v>
      </c>
      <c r="AA19" s="107">
        <f t="shared" si="20"/>
        <v>2.0669443198564747E-2</v>
      </c>
      <c r="AB19" s="107">
        <f t="shared" si="21"/>
        <v>3.3055215688953456E-2</v>
      </c>
      <c r="AC19" s="107">
        <f t="shared" si="22"/>
        <v>3.0109302032830215E-2</v>
      </c>
      <c r="AD19" s="107">
        <f t="shared" si="23"/>
        <v>4.2548066866221694E-2</v>
      </c>
      <c r="AE19" s="107">
        <f t="shared" si="24"/>
        <v>3.1675164940050876E-2</v>
      </c>
      <c r="AF19" s="97" t="b">
        <f t="shared" si="25"/>
        <v>1</v>
      </c>
      <c r="AG19" s="97">
        <f t="array" ref="AG19">IF($AF19,MEDIAN(IF(G1SelectionMask="x",IF(INDEX(StdCalcsRefCalcs,$E19,0)&gt;0,INDEX(StdCalcsRefCalcs,$E19,0)),"")),"")</f>
        <v>2.6984996860246059E-2</v>
      </c>
      <c r="AH19" s="97">
        <f t="array" ref="AH19">IF($AF19,QUARTILE(IF(G1SelectionMask="x",IF(INDEX(StdCalcsRefCalcs,$E19,0)&gt;0,INDEX(StdCalcsRefCalcs,$E19,0)),""),1),"")</f>
        <v>1.9423627018613381E-2</v>
      </c>
      <c r="AI19" s="97">
        <f t="array" ref="AI19">IF($AF19,QUARTILE(IF(G1SelectionMask="x",IF(INDEX(StdCalcsRefCalcs,$E19,0)&gt;0,INDEX(StdCalcsRefCalcs,$E19,0)),""),3),"")</f>
        <v>3.2710203001727813E-2</v>
      </c>
      <c r="AJ19" s="97">
        <f t="array" ref="AJ19">IF($AF19,MIN(IF(G1SelectionMask="x",IF(INDEX(StdCalcsRefCalcs,$E19,0)&gt;0,INDEX(StdCalcsRefCalcs,$E19,0)),"")),"")</f>
        <v>1.7648728224900451E-2</v>
      </c>
      <c r="AK19" s="97">
        <f t="array" ref="AK19">IF($AF19,MAX(IF(G1SelectionMask="x",IF(INDEX(StdCalcsRefCalcs,$E19,0)&gt;0,INDEX(StdCalcsRefCalcs,$E19,0)),"")),"")</f>
        <v>5.2857638545062119E-2</v>
      </c>
      <c r="AL19" s="97">
        <f t="shared" si="26"/>
        <v>2.8979698771169127E-2</v>
      </c>
      <c r="AM19" s="97">
        <f t="array" ref="AM19">IF($AF19,STDEVA(IF(G1SelectionMask="x",IF(INDEX(StdCalcsRefCalcs,$E19,0)&gt;0,INDEX(StdCalcsRefCalcs,$E19,0)),"")),"")</f>
        <v>1.1619792174512868E-2</v>
      </c>
      <c r="AN19" s="98" t="b">
        <f t="shared" si="27"/>
        <v>1</v>
      </c>
      <c r="AO19" s="98">
        <f t="array" ref="AO19">IF($AN19,MEDIAN(IF(G2SelectionMask="x",IF(INDEX(StdCalcsRefCalcs,$E19,0)&gt;0,INDEX(StdCalcsRefCalcs,$E19,0)),"")),"")</f>
        <v>2.776792831385639E-2</v>
      </c>
      <c r="AP19" s="98">
        <f t="array" ref="AP19">IF($AN19,QUARTILE(IF(G2SelectionMask="x",IF(INDEX(StdCalcsRefCalcs,$E19,0)&gt;0,INDEX(StdCalcsRefCalcs,$E19,0)),""),1),"")</f>
        <v>1.8403906968316525E-2</v>
      </c>
      <c r="AQ19" s="98">
        <f t="array" ref="AQ19">IF($AN19,QUARTILE(IF(G2SelectionMask="x",IF(INDEX(StdCalcsRefCalcs,$E19,0)&gt;0,INDEX(StdCalcsRefCalcs,$E19,0)),""),3),"")</f>
        <v>3.6524998222540114E-2</v>
      </c>
      <c r="AR19" s="98">
        <f t="array" ref="AR19">IF($AN19,MIN(IF(G2SelectionMask="x",IF(INDEX(StdCalcsRefCalcs,$E19,0)&gt;0,INDEX(StdCalcsRefCalcs,$E19,0)),"")),"")</f>
        <v>1.2700813335433346E-2</v>
      </c>
      <c r="AS19" s="98">
        <f t="array" ref="AS19">IF($AN19,MAX(IF(G2SelectionMask="x",IF(INDEX(StdCalcsRefCalcs,$E19,0)&gt;0,INDEX(StdCalcsRefCalcs,$E19,0)),"")),"")</f>
        <v>5.2857638545062119E-2</v>
      </c>
      <c r="AT19" s="98">
        <f t="shared" si="28"/>
        <v>2.8803218690334347E-2</v>
      </c>
      <c r="AU19" s="98">
        <f t="array" ref="AU19">IF($AN19,STDEVA(IF(G2SelectionMask="x",IF(INDEX(StdCalcsRefCalcs,$E19,0)&gt;0,INDEX(StdCalcsRefCalcs,$E19,0)),"")),"")</f>
        <v>1.3031515097747642E-2</v>
      </c>
      <c r="AV19" s="97" t="b">
        <f t="shared" si="29"/>
        <v>0</v>
      </c>
      <c r="AW19" s="97" t="str">
        <f t="array" ref="AW19">IF($AV19,MEDIAN(IF(G3SelectionMask="x",IF(INDEX(StdCalcsRefCalcs,$E19,0)&gt;0,INDEX(StdCalcsRefCalcs,$E19,0)),"")),"")</f>
        <v/>
      </c>
      <c r="AX19" s="97" t="str">
        <f t="array" ref="AX19">IF($AV19,QUARTILE(IF(G3SelectionMask="x",IF(INDEX(StdCalcsRefCalcs,$E19,0)&gt;0,INDEX(StdCalcsRefCalcs,$E19,0)),""),1),"")</f>
        <v/>
      </c>
      <c r="AY19" s="97" t="str">
        <f t="array" ref="AY19">IF($AV19,QUARTILE(IF(G3SelectionMask="x",IF(INDEX(StdCalcsRefCalcs,$E19,0)&gt;0,INDEX(StdCalcsRefCalcs,$E19,0)),""),3),"")</f>
        <v/>
      </c>
      <c r="AZ19" s="97" t="str">
        <f t="array" ref="AZ19">IF($AV19,MIN(IF(G3SelectionMask="x",IF(INDEX(StdCalcsRefCalcs,$E19,0)&gt;0,INDEX(StdCalcsRefCalcs,$E19,0)),"")),"")</f>
        <v/>
      </c>
      <c r="BA19" s="97" t="str">
        <f t="array" ref="BA19">IF($AV19,MAX(IF(G3SelectionMask="x",IF(INDEX(StdCalcsRefCalcs,$E19,0)&gt;0,INDEX(StdCalcsRefCalcs,$E19,0)),"")),"")</f>
        <v/>
      </c>
      <c r="BB19" s="97" t="str">
        <f t="shared" si="30"/>
        <v/>
      </c>
      <c r="BC19" s="97" t="str">
        <f t="array" ref="BC19">IF($AV19,STDEVA(IF(G3SelectionMask="x",IF(INDEX(StdCalcsRefCalcs,$E19,0)&gt;0,INDEX(StdCalcsRefCalcs,$E19,0)),"")),"")</f>
        <v/>
      </c>
      <c r="BD19" s="98" t="b">
        <f t="shared" si="31"/>
        <v>0</v>
      </c>
      <c r="BE19" s="98" t="str">
        <f t="array" ref="BE19">IF($BD19,MEDIAN(IF(G4SelectionMask="x",IF(INDEX(StdCalcsRefCalcs,$E19,0)&gt;0,INDEX(StdCalcsRefCalcs,$E19,0)),"")),"")</f>
        <v/>
      </c>
      <c r="BF19" s="98" t="str">
        <f t="array" ref="BF19">IF($BD19,QUARTILE(IF(G4SelectionMask="x",IF(INDEX(StdCalcsRefCalcs,$E19,0)&gt;0,INDEX(StdCalcsRefCalcs,$E19,0)),""),1),"")</f>
        <v/>
      </c>
      <c r="BG19" s="98" t="str">
        <f t="array" ref="BG19">IF($BD19,QUARTILE(IF(G4SelectionMask="x",IF(INDEX(StdCalcsRefCalcs,$E19,0)&gt;0,INDEX(StdCalcsRefCalcs,$E19,0)),""),3),"")</f>
        <v/>
      </c>
      <c r="BH19" s="98" t="str">
        <f t="array" ref="BH19">IF($BD19,MIN(IF(G4SelectionMask="x",IF(INDEX(StdCalcsRefCalcs,$E19,0)&gt;0,INDEX(StdCalcsRefCalcs,$E19,0)),"")),"")</f>
        <v/>
      </c>
      <c r="BI19" s="98" t="str">
        <f t="array" ref="BI19">IF($BD19,MAX(IF(G4SelectionMask="x",IF(INDEX(StdCalcsRefCalcs,$E19,0)&gt;0,INDEX(StdCalcsRefCalcs,$E19,0)),"")),"")</f>
        <v/>
      </c>
      <c r="BJ19" s="98" t="str">
        <f t="shared" si="32"/>
        <v/>
      </c>
      <c r="BK19" s="98" t="str">
        <f t="array" ref="BK19">IF($BD19,STDEVA(IF(G4SelectionMask="x",IF(INDEX(StdCalcsRefCalcs,$E19,0)&gt;0,INDEX(StdCalcsRefCalcs,$E19,0)),"")),"")</f>
        <v/>
      </c>
      <c r="BL19" s="97" t="b">
        <f t="shared" si="33"/>
        <v>0</v>
      </c>
      <c r="BM19" s="97" t="str">
        <f t="array" ref="BM19">IF($BL19,MEDIAN(IF(G5SelectionMask="x",IF(INDEX(StdCalcsRefCalcs,$E19,0)&gt;0,INDEX(StdCalcsRefCalcs,$E19,0)),"")),"")</f>
        <v/>
      </c>
      <c r="BN19" s="97" t="str">
        <f t="array" ref="BN19">IF($BL19,QUARTILE(IF(G5SelectionMask="x",IF(INDEX(StdCalcsRefCalcs,$E19,0)&gt;0,INDEX(StdCalcsRefCalcs,$E19,0)),""),1),"")</f>
        <v/>
      </c>
      <c r="BO19" s="97" t="str">
        <f t="array" ref="BO19">IF($BL19,QUARTILE(IF(G5SelectionMask="x",IF(INDEX(StdCalcsRefCalcs,$E19,0)&gt;0,INDEX(StdCalcsRefCalcs,$E19,0)),""),3),"")</f>
        <v/>
      </c>
      <c r="BP19" s="97" t="str">
        <f t="array" ref="BP19">IF($BL19,MIN(IF(G5SelectionMask="x",IF(INDEX(StdCalcsRefCalcs,$E19,0)&gt;0,INDEX(StdCalcsRefCalcs,$E19,0)),"")),"")</f>
        <v/>
      </c>
      <c r="BQ19" s="97" t="str">
        <f t="array" ref="BQ19">IF($BL19,MAX(IF(G5SelectionMask="x",IF(INDEX(StdCalcsRefCalcs,$E19,0)&gt;0,INDEX(StdCalcsRefCalcs,$E19,0)),"")),"")</f>
        <v/>
      </c>
      <c r="BR19" s="97" t="str">
        <f t="shared" si="34"/>
        <v/>
      </c>
      <c r="BS19" s="99" t="str">
        <f t="array" ref="BS19">IF($BL19,STDEVA(IF(G5SelectionMask="x",IF(INDEX(StdCalcsRefCalcs,$E19,0)&gt;0,INDEX(StdCalcsRefCalcs,$E19,0)),"")),"")</f>
        <v/>
      </c>
      <c r="BT19" s="108"/>
      <c r="BU19" s="109">
        <f t="shared" si="35"/>
        <v>2.8574596487853654E-2</v>
      </c>
      <c r="BV19" s="109" t="str">
        <f t="shared" si="35"/>
        <v/>
      </c>
      <c r="BW19" s="109">
        <f t="shared" si="35"/>
        <v>5.2857638545062119E-2</v>
      </c>
      <c r="BX19" s="109">
        <f t="shared" si="35"/>
        <v>1.8364381568816191E-2</v>
      </c>
      <c r="BY19" s="109">
        <f t="shared" si="35"/>
        <v>2.3860691687661906E-2</v>
      </c>
      <c r="BZ19" s="109">
        <f t="shared" si="35"/>
        <v>1.7648728224900451E-2</v>
      </c>
      <c r="CA19" s="109">
        <f t="shared" si="35"/>
        <v>1.9008354958629591E-2</v>
      </c>
      <c r="CB19" s="109">
        <f t="shared" si="35"/>
        <v>2.0669443198564747E-2</v>
      </c>
      <c r="CC19" s="109">
        <f t="shared" si="35"/>
        <v>3.3055215688953456E-2</v>
      </c>
      <c r="CD19" s="109">
        <f t="shared" si="35"/>
        <v>3.0109302032830215E-2</v>
      </c>
      <c r="CE19" s="109">
        <f t="shared" si="35"/>
        <v>4.2548066866221694E-2</v>
      </c>
      <c r="CF19" s="109">
        <f t="shared" si="35"/>
        <v>3.1675164940050876E-2</v>
      </c>
      <c r="CG19" s="109">
        <f t="shared" si="35"/>
        <v>3.7681592400402329E-2</v>
      </c>
      <c r="CH19" s="109">
        <f t="shared" si="35"/>
        <v>1.2700813335433346E-2</v>
      </c>
      <c r="CI19" s="109">
        <f t="shared" si="35"/>
        <v>1.5334832016092608E-2</v>
      </c>
    </row>
    <row r="20" spans="1:87" x14ac:dyDescent="0.2">
      <c r="A20" s="33">
        <f t="shared" si="8"/>
        <v>0</v>
      </c>
      <c r="B20" s="206"/>
      <c r="C20" s="200"/>
      <c r="D20" s="197"/>
      <c r="E20" s="72">
        <f t="shared" si="9"/>
        <v>10</v>
      </c>
      <c r="F20" s="9" t="s">
        <v>557</v>
      </c>
      <c r="G20" s="9" t="str">
        <f t="shared" si="10"/>
        <v>Application maintenance</v>
      </c>
      <c r="H20" s="9" t="s">
        <v>234</v>
      </c>
      <c r="I20" s="9">
        <f t="shared" si="11"/>
        <v>124</v>
      </c>
      <c r="J20" s="9" t="s">
        <v>220</v>
      </c>
      <c r="K20" s="9">
        <f t="shared" si="12"/>
        <v>1</v>
      </c>
      <c r="P20" s="97">
        <f t="shared" si="13"/>
        <v>2.2078212332482416E-2</v>
      </c>
      <c r="Q20" s="97"/>
      <c r="R20" s="97"/>
      <c r="S20" s="97"/>
      <c r="T20" s="97"/>
      <c r="U20" s="98">
        <f t="shared" si="14"/>
        <v>1.2880495164162606E-2</v>
      </c>
      <c r="V20" s="107">
        <f t="shared" si="15"/>
        <v>4.72488139854471E-2</v>
      </c>
      <c r="W20" s="107">
        <f t="shared" si="16"/>
        <v>2.237754747031595E-2</v>
      </c>
      <c r="X20" s="107">
        <f t="shared" si="17"/>
        <v>2.748526031942132E-2</v>
      </c>
      <c r="Y20" s="107">
        <f t="shared" si="18"/>
        <v>1.4388408698349359E-2</v>
      </c>
      <c r="Z20" s="107">
        <f t="shared" si="19"/>
        <v>2.9039269984990748E-2</v>
      </c>
      <c r="AA20" s="107">
        <f t="shared" si="20"/>
        <v>1.4955596847568399E-2</v>
      </c>
      <c r="AB20" s="107">
        <f t="shared" si="21"/>
        <v>9.7057220014651509E-3</v>
      </c>
      <c r="AC20" s="107">
        <f t="shared" si="22"/>
        <v>2.5229877210629897E-2</v>
      </c>
      <c r="AD20" s="107">
        <f t="shared" si="23"/>
        <v>1.9859871492334029E-2</v>
      </c>
      <c r="AE20" s="107">
        <f t="shared" si="24"/>
        <v>1.3229379896621067E-2</v>
      </c>
      <c r="AF20" s="97" t="b">
        <f t="shared" si="25"/>
        <v>1</v>
      </c>
      <c r="AG20" s="97">
        <f t="array" ref="AG20">IF($AF20,MEDIAN(IF(G1SelectionMask="x",IF(INDEX(StdCalcsRefCalcs,$E20,0)&gt;0,INDEX(StdCalcsRefCalcs,$E20,0)),"")),"")</f>
        <v>1.9859871492334029E-2</v>
      </c>
      <c r="AH20" s="97">
        <f t="array" ref="AH20">IF($AF20,QUARTILE(IF(G1SelectionMask="x",IF(INDEX(StdCalcsRefCalcs,$E20,0)&gt;0,INDEX(StdCalcsRefCalcs,$E20,0)),""),1),"")</f>
        <v>1.3808894297485212E-2</v>
      </c>
      <c r="AI20" s="97">
        <f t="array" ref="AI20">IF($AF20,QUARTILE(IF(G1SelectionMask="x",IF(INDEX(StdCalcsRefCalcs,$E20,0)&gt;0,INDEX(StdCalcsRefCalcs,$E20,0)),""),3),"")</f>
        <v>2.635756876502561E-2</v>
      </c>
      <c r="AJ20" s="97">
        <f t="array" ref="AJ20">IF($AF20,MIN(IF(G1SelectionMask="x",IF(INDEX(StdCalcsRefCalcs,$E20,0)&gt;0,INDEX(StdCalcsRefCalcs,$E20,0)),"")),"")</f>
        <v>9.7057220014651509E-3</v>
      </c>
      <c r="AK20" s="97">
        <f t="array" ref="AK20">IF($AF20,MAX(IF(G1SelectionMask="x",IF(INDEX(StdCalcsRefCalcs,$E20,0)&gt;0,INDEX(StdCalcsRefCalcs,$E20,0)),"")),"")</f>
        <v>4.72488139854471E-2</v>
      </c>
      <c r="AL20" s="97">
        <f t="shared" si="26"/>
        <v>2.1490931188300512E-2</v>
      </c>
      <c r="AM20" s="97">
        <f t="array" ref="AM20">IF($AF20,STDEVA(IF(G1SelectionMask="x",IF(INDEX(StdCalcsRefCalcs,$E20,0)&gt;0,INDEX(StdCalcsRefCalcs,$E20,0)),"")),"")</f>
        <v>1.0715617119645053E-2</v>
      </c>
      <c r="AN20" s="98" t="b">
        <f t="shared" si="27"/>
        <v>1</v>
      </c>
      <c r="AO20" s="98">
        <f t="array" ref="AO20">IF($AN20,MEDIAN(IF(G2SelectionMask="x",IF(INDEX(StdCalcsRefCalcs,$E20,0)&gt;0,INDEX(StdCalcsRefCalcs,$E20,0)),"")),"")</f>
        <v>1.4388408698349359E-2</v>
      </c>
      <c r="AP20" s="98">
        <f t="array" ref="AP20">IF($AN20,QUARTILE(IF(G2SelectionMask="x",IF(INDEX(StdCalcsRefCalcs,$E20,0)&gt;0,INDEX(StdCalcsRefCalcs,$E20,0)),""),1),"")</f>
        <v>1.1293108582813878E-2</v>
      </c>
      <c r="AQ20" s="98">
        <f t="array" ref="AQ20">IF($AN20,QUARTILE(IF(G2SelectionMask="x",IF(INDEX(StdCalcsRefCalcs,$E20,0)&gt;0,INDEX(StdCalcsRefCalcs,$E20,0)),""),3),"")</f>
        <v>2.3672565905877675E-2</v>
      </c>
      <c r="AR20" s="98">
        <f t="array" ref="AR20">IF($AN20,MIN(IF(G2SelectionMask="x",IF(INDEX(StdCalcsRefCalcs,$E20,0)&gt;0,INDEX(StdCalcsRefCalcs,$E20,0)),"")),"")</f>
        <v>7.9739405123040678E-3</v>
      </c>
      <c r="AS20" s="98">
        <f t="array" ref="AS20">IF($AN20,MAX(IF(G2SelectionMask="x",IF(INDEX(StdCalcsRefCalcs,$E20,0)&gt;0,INDEX(StdCalcsRefCalcs,$E20,0)),"")),"")</f>
        <v>4.72488139854471E-2</v>
      </c>
      <c r="AT20" s="98">
        <f t="shared" si="28"/>
        <v>1.9724720080929996E-2</v>
      </c>
      <c r="AU20" s="98">
        <f t="array" ref="AU20">IF($AN20,STDEVA(IF(G2SelectionMask="x",IF(INDEX(StdCalcsRefCalcs,$E20,0)&gt;0,INDEX(StdCalcsRefCalcs,$E20,0)),"")),"")</f>
        <v>1.3263360410095624E-2</v>
      </c>
      <c r="AV20" s="97" t="b">
        <f t="shared" si="29"/>
        <v>0</v>
      </c>
      <c r="AW20" s="97" t="str">
        <f t="array" ref="AW20">IF($AV20,MEDIAN(IF(G3SelectionMask="x",IF(INDEX(StdCalcsRefCalcs,$E20,0)&gt;0,INDEX(StdCalcsRefCalcs,$E20,0)),"")),"")</f>
        <v/>
      </c>
      <c r="AX20" s="97" t="str">
        <f t="array" ref="AX20">IF($AV20,QUARTILE(IF(G3SelectionMask="x",IF(INDEX(StdCalcsRefCalcs,$E20,0)&gt;0,INDEX(StdCalcsRefCalcs,$E20,0)),""),1),"")</f>
        <v/>
      </c>
      <c r="AY20" s="97" t="str">
        <f t="array" ref="AY20">IF($AV20,QUARTILE(IF(G3SelectionMask="x",IF(INDEX(StdCalcsRefCalcs,$E20,0)&gt;0,INDEX(StdCalcsRefCalcs,$E20,0)),""),3),"")</f>
        <v/>
      </c>
      <c r="AZ20" s="97" t="str">
        <f t="array" ref="AZ20">IF($AV20,MIN(IF(G3SelectionMask="x",IF(INDEX(StdCalcsRefCalcs,$E20,0)&gt;0,INDEX(StdCalcsRefCalcs,$E20,0)),"")),"")</f>
        <v/>
      </c>
      <c r="BA20" s="97" t="str">
        <f t="array" ref="BA20">IF($AV20,MAX(IF(G3SelectionMask="x",IF(INDEX(StdCalcsRefCalcs,$E20,0)&gt;0,INDEX(StdCalcsRefCalcs,$E20,0)),"")),"")</f>
        <v/>
      </c>
      <c r="BB20" s="97" t="str">
        <f t="shared" si="30"/>
        <v/>
      </c>
      <c r="BC20" s="97" t="str">
        <f t="array" ref="BC20">IF($AV20,STDEVA(IF(G3SelectionMask="x",IF(INDEX(StdCalcsRefCalcs,$E20,0)&gt;0,INDEX(StdCalcsRefCalcs,$E20,0)),"")),"")</f>
        <v/>
      </c>
      <c r="BD20" s="98" t="b">
        <f t="shared" si="31"/>
        <v>0</v>
      </c>
      <c r="BE20" s="98" t="str">
        <f t="array" ref="BE20">IF($BD20,MEDIAN(IF(G4SelectionMask="x",IF(INDEX(StdCalcsRefCalcs,$E20,0)&gt;0,INDEX(StdCalcsRefCalcs,$E20,0)),"")),"")</f>
        <v/>
      </c>
      <c r="BF20" s="98" t="str">
        <f t="array" ref="BF20">IF($BD20,QUARTILE(IF(G4SelectionMask="x",IF(INDEX(StdCalcsRefCalcs,$E20,0)&gt;0,INDEX(StdCalcsRefCalcs,$E20,0)),""),1),"")</f>
        <v/>
      </c>
      <c r="BG20" s="98" t="str">
        <f t="array" ref="BG20">IF($BD20,QUARTILE(IF(G4SelectionMask="x",IF(INDEX(StdCalcsRefCalcs,$E20,0)&gt;0,INDEX(StdCalcsRefCalcs,$E20,0)),""),3),"")</f>
        <v/>
      </c>
      <c r="BH20" s="98" t="str">
        <f t="array" ref="BH20">IF($BD20,MIN(IF(G4SelectionMask="x",IF(INDEX(StdCalcsRefCalcs,$E20,0)&gt;0,INDEX(StdCalcsRefCalcs,$E20,0)),"")),"")</f>
        <v/>
      </c>
      <c r="BI20" s="98" t="str">
        <f t="array" ref="BI20">IF($BD20,MAX(IF(G4SelectionMask="x",IF(INDEX(StdCalcsRefCalcs,$E20,0)&gt;0,INDEX(StdCalcsRefCalcs,$E20,0)),"")),"")</f>
        <v/>
      </c>
      <c r="BJ20" s="98" t="str">
        <f t="shared" si="32"/>
        <v/>
      </c>
      <c r="BK20" s="98" t="str">
        <f t="array" ref="BK20">IF($BD20,STDEVA(IF(G4SelectionMask="x",IF(INDEX(StdCalcsRefCalcs,$E20,0)&gt;0,INDEX(StdCalcsRefCalcs,$E20,0)),"")),"")</f>
        <v/>
      </c>
      <c r="BL20" s="97" t="b">
        <f t="shared" si="33"/>
        <v>0</v>
      </c>
      <c r="BM20" s="97" t="str">
        <f t="array" ref="BM20">IF($BL20,MEDIAN(IF(G5SelectionMask="x",IF(INDEX(StdCalcsRefCalcs,$E20,0)&gt;0,INDEX(StdCalcsRefCalcs,$E20,0)),"")),"")</f>
        <v/>
      </c>
      <c r="BN20" s="97" t="str">
        <f t="array" ref="BN20">IF($BL20,QUARTILE(IF(G5SelectionMask="x",IF(INDEX(StdCalcsRefCalcs,$E20,0)&gt;0,INDEX(StdCalcsRefCalcs,$E20,0)),""),1),"")</f>
        <v/>
      </c>
      <c r="BO20" s="97" t="str">
        <f t="array" ref="BO20">IF($BL20,QUARTILE(IF(G5SelectionMask="x",IF(INDEX(StdCalcsRefCalcs,$E20,0)&gt;0,INDEX(StdCalcsRefCalcs,$E20,0)),""),3),"")</f>
        <v/>
      </c>
      <c r="BP20" s="97" t="str">
        <f t="array" ref="BP20">IF($BL20,MIN(IF(G5SelectionMask="x",IF(INDEX(StdCalcsRefCalcs,$E20,0)&gt;0,INDEX(StdCalcsRefCalcs,$E20,0)),"")),"")</f>
        <v/>
      </c>
      <c r="BQ20" s="97" t="str">
        <f t="array" ref="BQ20">IF($BL20,MAX(IF(G5SelectionMask="x",IF(INDEX(StdCalcsRefCalcs,$E20,0)&gt;0,INDEX(StdCalcsRefCalcs,$E20,0)),"")),"")</f>
        <v/>
      </c>
      <c r="BR20" s="97" t="str">
        <f t="shared" si="34"/>
        <v/>
      </c>
      <c r="BS20" s="99" t="str">
        <f t="array" ref="BS20">IF($BL20,STDEVA(IF(G5SelectionMask="x",IF(INDEX(StdCalcsRefCalcs,$E20,0)&gt;0,INDEX(StdCalcsRefCalcs,$E20,0)),"")),"")</f>
        <v/>
      </c>
      <c r="BT20" s="108"/>
      <c r="BU20" s="109">
        <f t="shared" si="35"/>
        <v>2.2078212332482416E-2</v>
      </c>
      <c r="BV20" s="109">
        <f t="shared" si="35"/>
        <v>1.2880495164162606E-2</v>
      </c>
      <c r="BW20" s="109">
        <f t="shared" si="35"/>
        <v>4.72488139854471E-2</v>
      </c>
      <c r="BX20" s="109">
        <f t="shared" si="35"/>
        <v>2.237754747031595E-2</v>
      </c>
      <c r="BY20" s="109">
        <f t="shared" si="35"/>
        <v>2.748526031942132E-2</v>
      </c>
      <c r="BZ20" s="109">
        <f t="shared" si="35"/>
        <v>1.4388408698349359E-2</v>
      </c>
      <c r="CA20" s="109">
        <f t="shared" si="35"/>
        <v>2.9039269984990748E-2</v>
      </c>
      <c r="CB20" s="109">
        <f t="shared" si="35"/>
        <v>1.4955596847568399E-2</v>
      </c>
      <c r="CC20" s="109">
        <f t="shared" si="35"/>
        <v>9.7057220014651509E-3</v>
      </c>
      <c r="CD20" s="109">
        <f t="shared" si="35"/>
        <v>2.5229877210629897E-2</v>
      </c>
      <c r="CE20" s="109">
        <f t="shared" si="35"/>
        <v>1.9859871492334029E-2</v>
      </c>
      <c r="CF20" s="109">
        <f t="shared" si="35"/>
        <v>1.3229379896621067E-2</v>
      </c>
      <c r="CG20" s="109">
        <f t="shared" si="35"/>
        <v>8.5806822684822426E-3</v>
      </c>
      <c r="CH20" s="109">
        <f t="shared" si="35"/>
        <v>4.0663749704074617E-2</v>
      </c>
      <c r="CI20" s="109">
        <f t="shared" si="35"/>
        <v>7.9739405123040678E-3</v>
      </c>
    </row>
    <row r="21" spans="1:87" x14ac:dyDescent="0.2">
      <c r="A21" s="33">
        <f t="shared" si="8"/>
        <v>0</v>
      </c>
      <c r="B21" s="206"/>
      <c r="C21" s="200"/>
      <c r="D21" s="197"/>
      <c r="E21" s="72">
        <f t="shared" si="9"/>
        <v>11</v>
      </c>
      <c r="F21" s="9" t="s">
        <v>1642</v>
      </c>
      <c r="G21" s="9" t="str">
        <f t="shared" si="10"/>
        <v>Applications</v>
      </c>
      <c r="H21" s="9" t="s">
        <v>232</v>
      </c>
      <c r="I21" s="9">
        <f t="shared" si="11"/>
        <v>66</v>
      </c>
      <c r="J21" s="9" t="s">
        <v>231</v>
      </c>
      <c r="K21" s="9">
        <f t="shared" si="12"/>
        <v>64</v>
      </c>
      <c r="P21" s="97">
        <f t="shared" si="13"/>
        <v>0.53177656521413819</v>
      </c>
      <c r="Q21" s="97"/>
      <c r="R21" s="97"/>
      <c r="S21" s="97"/>
      <c r="T21" s="97"/>
      <c r="U21" s="98">
        <f t="shared" si="14"/>
        <v>0.86445982877994498</v>
      </c>
      <c r="V21" s="107">
        <f t="shared" si="15"/>
        <v>0.62400444588234616</v>
      </c>
      <c r="W21" s="107">
        <f t="shared" si="16"/>
        <v>0.53620649542346843</v>
      </c>
      <c r="X21" s="107">
        <f t="shared" si="17"/>
        <v>0.36073022034777125</v>
      </c>
      <c r="Y21" s="107">
        <f t="shared" si="18"/>
        <v>0.29306223438154089</v>
      </c>
      <c r="Z21" s="107">
        <f t="shared" si="19"/>
        <v>0.4174293672900915</v>
      </c>
      <c r="AA21" s="107">
        <f t="shared" si="20"/>
        <v>0.30789677705172225</v>
      </c>
      <c r="AB21" s="107">
        <f t="shared" si="21"/>
        <v>0.47610061820544336</v>
      </c>
      <c r="AC21" s="107">
        <f t="shared" si="22"/>
        <v>0.51656584601677191</v>
      </c>
      <c r="AD21" s="107">
        <f t="shared" si="23"/>
        <v>0.49206499559348177</v>
      </c>
      <c r="AE21" s="107">
        <f t="shared" si="24"/>
        <v>0.48643378498378875</v>
      </c>
      <c r="AF21" s="97" t="b">
        <f t="shared" si="25"/>
        <v>1</v>
      </c>
      <c r="AG21" s="97">
        <f t="array" ref="AG21">IF($AF21,MEDIAN(IF(G1SelectionMask="x",IF(INDEX(StdCalcsRefCalcs,$E21,0)&gt;0,INDEX(StdCalcsRefCalcs,$E21,0)),"")),"")</f>
        <v>0.48643378498378875</v>
      </c>
      <c r="AH21" s="97">
        <f t="array" ref="AH21">IF($AF21,QUARTILE(IF(G1SelectionMask="x",IF(INDEX(StdCalcsRefCalcs,$E21,0)&gt;0,INDEX(StdCalcsRefCalcs,$E21,0)),""),1),"")</f>
        <v>0.38907979381893137</v>
      </c>
      <c r="AI21" s="97">
        <f t="array" ref="AI21">IF($AF21,QUARTILE(IF(G1SelectionMask="x",IF(INDEX(StdCalcsRefCalcs,$E21,0)&gt;0,INDEX(StdCalcsRefCalcs,$E21,0)),""),3),"")</f>
        <v>0.52638617072012017</v>
      </c>
      <c r="AJ21" s="97">
        <f t="array" ref="AJ21">IF($AF21,MIN(IF(G1SelectionMask="x",IF(INDEX(StdCalcsRefCalcs,$E21,0)&gt;0,INDEX(StdCalcsRefCalcs,$E21,0)),"")),"")</f>
        <v>0.29306223438154089</v>
      </c>
      <c r="AK21" s="97">
        <f t="array" ref="AK21">IF($AF21,MAX(IF(G1SelectionMask="x",IF(INDEX(StdCalcsRefCalcs,$E21,0)&gt;0,INDEX(StdCalcsRefCalcs,$E21,0)),"")),"")</f>
        <v>0.86445982877994498</v>
      </c>
      <c r="AL21" s="97">
        <f t="shared" si="26"/>
        <v>0.48863223763239733</v>
      </c>
      <c r="AM21" s="97">
        <f t="array" ref="AM21">IF($AF21,STDEVA(IF(G1SelectionMask="x",IF(INDEX(StdCalcsRefCalcs,$E21,0)&gt;0,INDEX(StdCalcsRefCalcs,$E21,0)),"")),"")</f>
        <v>0.15972819903699445</v>
      </c>
      <c r="AN21" s="98" t="b">
        <f t="shared" si="27"/>
        <v>1</v>
      </c>
      <c r="AO21" s="98">
        <f t="array" ref="AO21">IF($AN21,MEDIAN(IF(G2SelectionMask="x",IF(INDEX(StdCalcsRefCalcs,$E21,0)&gt;0,INDEX(StdCalcsRefCalcs,$E21,0)),"")),"")</f>
        <v>0.48643378498378875</v>
      </c>
      <c r="AP21" s="98">
        <f t="array" ref="AP21">IF($AN21,QUARTILE(IF(G2SelectionMask="x",IF(INDEX(StdCalcsRefCalcs,$E21,0)&gt;0,INDEX(StdCalcsRefCalcs,$E21,0)),""),1),"")</f>
        <v>0.40590777541745182</v>
      </c>
      <c r="AQ21" s="98">
        <f t="array" ref="AQ21">IF($AN21,QUARTILE(IF(G2SelectionMask="x",IF(INDEX(StdCalcsRefCalcs,$E21,0)&gt;0,INDEX(StdCalcsRefCalcs,$E21,0)),""),3),"")</f>
        <v>0.61682915947963912</v>
      </c>
      <c r="AR21" s="98">
        <f t="array" ref="AR21">IF($AN21,MIN(IF(G2SelectionMask="x",IF(INDEX(StdCalcsRefCalcs,$E21,0)&gt;0,INDEX(StdCalcsRefCalcs,$E21,0)),"")),"")</f>
        <v>0.29306223438154089</v>
      </c>
      <c r="AS21" s="98">
        <f t="array" ref="AS21">IF($AN21,MAX(IF(G2SelectionMask="x",IF(INDEX(StdCalcsRefCalcs,$E21,0)&gt;0,INDEX(StdCalcsRefCalcs,$E21,0)),"")),"")</f>
        <v>0.86445982877994498</v>
      </c>
      <c r="AT21" s="98">
        <f t="shared" si="28"/>
        <v>0.51188481036389899</v>
      </c>
      <c r="AU21" s="98">
        <f t="array" ref="AU21">IF($AN21,STDEVA(IF(G2SelectionMask="x",IF(INDEX(StdCalcsRefCalcs,$E21,0)&gt;0,INDEX(StdCalcsRefCalcs,$E21,0)),"")),"")</f>
        <v>0.16979888678933039</v>
      </c>
      <c r="AV21" s="97" t="b">
        <f t="shared" si="29"/>
        <v>0</v>
      </c>
      <c r="AW21" s="97" t="str">
        <f t="array" ref="AW21">IF($AV21,MEDIAN(IF(G3SelectionMask="x",IF(INDEX(StdCalcsRefCalcs,$E21,0)&gt;0,INDEX(StdCalcsRefCalcs,$E21,0)),"")),"")</f>
        <v/>
      </c>
      <c r="AX21" s="97" t="str">
        <f t="array" ref="AX21">IF($AV21,QUARTILE(IF(G3SelectionMask="x",IF(INDEX(StdCalcsRefCalcs,$E21,0)&gt;0,INDEX(StdCalcsRefCalcs,$E21,0)),""),1),"")</f>
        <v/>
      </c>
      <c r="AY21" s="97" t="str">
        <f t="array" ref="AY21">IF($AV21,QUARTILE(IF(G3SelectionMask="x",IF(INDEX(StdCalcsRefCalcs,$E21,0)&gt;0,INDEX(StdCalcsRefCalcs,$E21,0)),""),3),"")</f>
        <v/>
      </c>
      <c r="AZ21" s="97" t="str">
        <f t="array" ref="AZ21">IF($AV21,MIN(IF(G3SelectionMask="x",IF(INDEX(StdCalcsRefCalcs,$E21,0)&gt;0,INDEX(StdCalcsRefCalcs,$E21,0)),"")),"")</f>
        <v/>
      </c>
      <c r="BA21" s="97" t="str">
        <f t="array" ref="BA21">IF($AV21,MAX(IF(G3SelectionMask="x",IF(INDEX(StdCalcsRefCalcs,$E21,0)&gt;0,INDEX(StdCalcsRefCalcs,$E21,0)),"")),"")</f>
        <v/>
      </c>
      <c r="BB21" s="97" t="str">
        <f t="shared" si="30"/>
        <v/>
      </c>
      <c r="BC21" s="97" t="str">
        <f t="array" ref="BC21">IF($AV21,STDEVA(IF(G3SelectionMask="x",IF(INDEX(StdCalcsRefCalcs,$E21,0)&gt;0,INDEX(StdCalcsRefCalcs,$E21,0)),"")),"")</f>
        <v/>
      </c>
      <c r="BD21" s="98" t="b">
        <f t="shared" si="31"/>
        <v>0</v>
      </c>
      <c r="BE21" s="98" t="str">
        <f t="array" ref="BE21">IF($BD21,MEDIAN(IF(G4SelectionMask="x",IF(INDEX(StdCalcsRefCalcs,$E21,0)&gt;0,INDEX(StdCalcsRefCalcs,$E21,0)),"")),"")</f>
        <v/>
      </c>
      <c r="BF21" s="98" t="str">
        <f t="array" ref="BF21">IF($BD21,QUARTILE(IF(G4SelectionMask="x",IF(INDEX(StdCalcsRefCalcs,$E21,0)&gt;0,INDEX(StdCalcsRefCalcs,$E21,0)),""),1),"")</f>
        <v/>
      </c>
      <c r="BG21" s="98" t="str">
        <f t="array" ref="BG21">IF($BD21,QUARTILE(IF(G4SelectionMask="x",IF(INDEX(StdCalcsRefCalcs,$E21,0)&gt;0,INDEX(StdCalcsRefCalcs,$E21,0)),""),3),"")</f>
        <v/>
      </c>
      <c r="BH21" s="98" t="str">
        <f t="array" ref="BH21">IF($BD21,MIN(IF(G4SelectionMask="x",IF(INDEX(StdCalcsRefCalcs,$E21,0)&gt;0,INDEX(StdCalcsRefCalcs,$E21,0)),"")),"")</f>
        <v/>
      </c>
      <c r="BI21" s="98" t="str">
        <f t="array" ref="BI21">IF($BD21,MAX(IF(G4SelectionMask="x",IF(INDEX(StdCalcsRefCalcs,$E21,0)&gt;0,INDEX(StdCalcsRefCalcs,$E21,0)),"")),"")</f>
        <v/>
      </c>
      <c r="BJ21" s="98" t="str">
        <f t="shared" si="32"/>
        <v/>
      </c>
      <c r="BK21" s="98" t="str">
        <f t="array" ref="BK21">IF($BD21,STDEVA(IF(G4SelectionMask="x",IF(INDEX(StdCalcsRefCalcs,$E21,0)&gt;0,INDEX(StdCalcsRefCalcs,$E21,0)),"")),"")</f>
        <v/>
      </c>
      <c r="BL21" s="97" t="b">
        <f t="shared" si="33"/>
        <v>0</v>
      </c>
      <c r="BM21" s="97" t="str">
        <f t="array" ref="BM21">IF($BL21,MEDIAN(IF(G5SelectionMask="x",IF(INDEX(StdCalcsRefCalcs,$E21,0)&gt;0,INDEX(StdCalcsRefCalcs,$E21,0)),"")),"")</f>
        <v/>
      </c>
      <c r="BN21" s="97" t="str">
        <f t="array" ref="BN21">IF($BL21,QUARTILE(IF(G5SelectionMask="x",IF(INDEX(StdCalcsRefCalcs,$E21,0)&gt;0,INDEX(StdCalcsRefCalcs,$E21,0)),""),1),"")</f>
        <v/>
      </c>
      <c r="BO21" s="97" t="str">
        <f t="array" ref="BO21">IF($BL21,QUARTILE(IF(G5SelectionMask="x",IF(INDEX(StdCalcsRefCalcs,$E21,0)&gt;0,INDEX(StdCalcsRefCalcs,$E21,0)),""),3),"")</f>
        <v/>
      </c>
      <c r="BP21" s="97" t="str">
        <f t="array" ref="BP21">IF($BL21,MIN(IF(G5SelectionMask="x",IF(INDEX(StdCalcsRefCalcs,$E21,0)&gt;0,INDEX(StdCalcsRefCalcs,$E21,0)),"")),"")</f>
        <v/>
      </c>
      <c r="BQ21" s="97" t="str">
        <f t="array" ref="BQ21">IF($BL21,MAX(IF(G5SelectionMask="x",IF(INDEX(StdCalcsRefCalcs,$E21,0)&gt;0,INDEX(StdCalcsRefCalcs,$E21,0)),"")),"")</f>
        <v/>
      </c>
      <c r="BR21" s="97" t="str">
        <f t="shared" si="34"/>
        <v/>
      </c>
      <c r="BS21" s="99" t="str">
        <f t="array" ref="BS21">IF($BL21,STDEVA(IF(G5SelectionMask="x",IF(INDEX(StdCalcsRefCalcs,$E21,0)&gt;0,INDEX(StdCalcsRefCalcs,$E21,0)),"")),"")</f>
        <v/>
      </c>
      <c r="BT21" s="108"/>
      <c r="BU21" s="109">
        <f t="shared" ref="BU21:CI30" si="36">IFERROR(IF(LEN(INDEX(RawDataAllData,$I21,BU$9))*LEN(INDEX(RawDataAllData,$K21,BU$9))=0,"",INDEX(RawDataAllData,$I21,BU$9)/INDEX(RawDataAllData,$K21,BU$9)),"")</f>
        <v>0.53177656521413819</v>
      </c>
      <c r="BV21" s="109">
        <f t="shared" si="36"/>
        <v>0.86445982877994498</v>
      </c>
      <c r="BW21" s="109">
        <f t="shared" si="36"/>
        <v>0.62400444588234616</v>
      </c>
      <c r="BX21" s="109">
        <f t="shared" si="36"/>
        <v>0.53620649542346843</v>
      </c>
      <c r="BY21" s="109">
        <f t="shared" si="36"/>
        <v>0.36073022034777125</v>
      </c>
      <c r="BZ21" s="109">
        <f t="shared" si="36"/>
        <v>0.29306223438154089</v>
      </c>
      <c r="CA21" s="109">
        <f t="shared" si="36"/>
        <v>0.4174293672900915</v>
      </c>
      <c r="CB21" s="109">
        <f t="shared" si="36"/>
        <v>0.30789677705172225</v>
      </c>
      <c r="CC21" s="109">
        <f t="shared" si="36"/>
        <v>0.47610061820544336</v>
      </c>
      <c r="CD21" s="109">
        <f t="shared" si="36"/>
        <v>0.51656584601677191</v>
      </c>
      <c r="CE21" s="109">
        <f t="shared" si="36"/>
        <v>0.49206499559348177</v>
      </c>
      <c r="CF21" s="109">
        <f t="shared" si="36"/>
        <v>0.48643378498378875</v>
      </c>
      <c r="CG21" s="109">
        <f t="shared" si="36"/>
        <v>0.60965387307693197</v>
      </c>
      <c r="CH21" s="109">
        <f t="shared" si="36"/>
        <v>0.66524080521278395</v>
      </c>
      <c r="CI21" s="109">
        <f t="shared" si="36"/>
        <v>0.45108533048713245</v>
      </c>
    </row>
    <row r="22" spans="1:87" x14ac:dyDescent="0.2">
      <c r="A22" s="33">
        <f t="shared" si="8"/>
        <v>0</v>
      </c>
      <c r="B22" s="206"/>
      <c r="C22" s="200"/>
      <c r="D22" s="197"/>
      <c r="E22" s="72">
        <f t="shared" si="9"/>
        <v>12</v>
      </c>
      <c r="F22" s="9" t="s">
        <v>1643</v>
      </c>
      <c r="G22" s="9" t="str">
        <f t="shared" si="10"/>
        <v>Application development</v>
      </c>
      <c r="H22" s="9" t="s">
        <v>233</v>
      </c>
      <c r="I22" s="9">
        <f t="shared" si="11"/>
        <v>105</v>
      </c>
      <c r="J22" s="9" t="s">
        <v>231</v>
      </c>
      <c r="K22" s="9">
        <f t="shared" si="12"/>
        <v>64</v>
      </c>
      <c r="P22" s="97">
        <f t="shared" si="13"/>
        <v>0.29998930220410974</v>
      </c>
      <c r="Q22" s="97"/>
      <c r="R22" s="97"/>
      <c r="S22" s="97"/>
      <c r="T22" s="97"/>
      <c r="U22" s="98" t="str">
        <f t="shared" si="14"/>
        <v/>
      </c>
      <c r="V22" s="107">
        <f t="shared" si="15"/>
        <v>0.32948327122977966</v>
      </c>
      <c r="W22" s="107">
        <f t="shared" si="16"/>
        <v>0.24169451260337341</v>
      </c>
      <c r="X22" s="107">
        <f t="shared" si="17"/>
        <v>0.16763293373058177</v>
      </c>
      <c r="Y22" s="107">
        <f t="shared" si="18"/>
        <v>0.1614430958547034</v>
      </c>
      <c r="Z22" s="107">
        <f t="shared" si="19"/>
        <v>0.16514126541981694</v>
      </c>
      <c r="AA22" s="107">
        <f t="shared" si="20"/>
        <v>0.17863993797762764</v>
      </c>
      <c r="AB22" s="107">
        <f t="shared" si="21"/>
        <v>0.36803703273203681</v>
      </c>
      <c r="AC22" s="107">
        <f t="shared" si="22"/>
        <v>0.28105651891108463</v>
      </c>
      <c r="AD22" s="107">
        <f t="shared" si="23"/>
        <v>0.33547678205217141</v>
      </c>
      <c r="AE22" s="107">
        <f t="shared" si="24"/>
        <v>0.3431249649187334</v>
      </c>
      <c r="AF22" s="97" t="b">
        <f t="shared" si="25"/>
        <v>1</v>
      </c>
      <c r="AG22" s="97">
        <f t="array" ref="AG22">IF($AF22,MEDIAN(IF(G1SelectionMask="x",IF(INDEX(StdCalcsRefCalcs,$E22,0)&gt;0,INDEX(StdCalcsRefCalcs,$E22,0)),"")),"")</f>
        <v>0.261375515757229</v>
      </c>
      <c r="AH22" s="97">
        <f t="array" ref="AH22">IF($AF22,QUARTILE(IF(G1SelectionMask="x",IF(INDEX(StdCalcsRefCalcs,$E22,0)&gt;0,INDEX(StdCalcsRefCalcs,$E22,0)),""),1),"")</f>
        <v>0.17038468479234326</v>
      </c>
      <c r="AI22" s="97">
        <f t="array" ref="AI22">IF($AF22,QUARTILE(IF(G1SelectionMask="x",IF(INDEX(StdCalcsRefCalcs,$E22,0)&gt;0,INDEX(StdCalcsRefCalcs,$E22,0)),""),3),"")</f>
        <v>0.33397840434657344</v>
      </c>
      <c r="AJ22" s="97">
        <f t="array" ref="AJ22">IF($AF22,MIN(IF(G1SelectionMask="x",IF(INDEX(StdCalcsRefCalcs,$E22,0)&gt;0,INDEX(StdCalcsRefCalcs,$E22,0)),"")),"")</f>
        <v>0.1614430958547034</v>
      </c>
      <c r="AK22" s="97">
        <f t="array" ref="AK22">IF($AF22,MAX(IF(G1SelectionMask="x",IF(INDEX(StdCalcsRefCalcs,$E22,0)&gt;0,INDEX(StdCalcsRefCalcs,$E22,0)),"")),"")</f>
        <v>0.36803703273203681</v>
      </c>
      <c r="AL22" s="97">
        <f t="shared" si="26"/>
        <v>0.25717303154299087</v>
      </c>
      <c r="AM22" s="97">
        <f t="array" ref="AM22">IF($AF22,STDEVA(IF(G1SelectionMask="x",IF(INDEX(StdCalcsRefCalcs,$E22,0)&gt;0,INDEX(StdCalcsRefCalcs,$E22,0)),"")),"")</f>
        <v>8.4108235624831704E-2</v>
      </c>
      <c r="AN22" s="98" t="b">
        <f t="shared" si="27"/>
        <v>1</v>
      </c>
      <c r="AO22" s="98">
        <f t="array" ref="AO22">IF($AN22,MEDIAN(IF(G2SelectionMask="x",IF(INDEX(StdCalcsRefCalcs,$E22,0)&gt;0,INDEX(StdCalcsRefCalcs,$E22,0)),"")),"")</f>
        <v>0.31312606382784153</v>
      </c>
      <c r="AP22" s="98">
        <f t="array" ref="AP22">IF($AN22,QUARTILE(IF(G2SelectionMask="x",IF(INDEX(StdCalcsRefCalcs,$E22,0)&gt;0,INDEX(StdCalcsRefCalcs,$E22,0)),""),1),"")</f>
        <v>0.17038468479234326</v>
      </c>
      <c r="AQ22" s="98">
        <f t="array" ref="AQ22">IF($AN22,QUARTILE(IF(G2SelectionMask="x",IF(INDEX(StdCalcsRefCalcs,$E22,0)&gt;0,INDEX(StdCalcsRefCalcs,$E22,0)),""),3),"")</f>
        <v>0.3412129192020929</v>
      </c>
      <c r="AR22" s="98">
        <f t="array" ref="AR22">IF($AN22,MIN(IF(G2SelectionMask="x",IF(INDEX(StdCalcsRefCalcs,$E22,0)&gt;0,INDEX(StdCalcsRefCalcs,$E22,0)),"")),"")</f>
        <v>0.1583279016801043</v>
      </c>
      <c r="AS22" s="98">
        <f t="array" ref="AS22">IF($AN22,MAX(IF(G2SelectionMask="x",IF(INDEX(StdCalcsRefCalcs,$E22,0)&gt;0,INDEX(StdCalcsRefCalcs,$E22,0)),"")),"")</f>
        <v>0.49657585829999701</v>
      </c>
      <c r="AT22" s="98">
        <f t="shared" si="28"/>
        <v>0.28355106349016385</v>
      </c>
      <c r="AU22" s="98">
        <f t="array" ref="AU22">IF($AN22,STDEVA(IF(G2SelectionMask="x",IF(INDEX(StdCalcsRefCalcs,$E22,0)&gt;0,INDEX(StdCalcsRefCalcs,$E22,0)),"")),"")</f>
        <v>0.11356926570603745</v>
      </c>
      <c r="AV22" s="97" t="b">
        <f t="shared" si="29"/>
        <v>0</v>
      </c>
      <c r="AW22" s="97" t="str">
        <f t="array" ref="AW22">IF($AV22,MEDIAN(IF(G3SelectionMask="x",IF(INDEX(StdCalcsRefCalcs,$E22,0)&gt;0,INDEX(StdCalcsRefCalcs,$E22,0)),"")),"")</f>
        <v/>
      </c>
      <c r="AX22" s="97" t="str">
        <f t="array" ref="AX22">IF($AV22,QUARTILE(IF(G3SelectionMask="x",IF(INDEX(StdCalcsRefCalcs,$E22,0)&gt;0,INDEX(StdCalcsRefCalcs,$E22,0)),""),1),"")</f>
        <v/>
      </c>
      <c r="AY22" s="97" t="str">
        <f t="array" ref="AY22">IF($AV22,QUARTILE(IF(G3SelectionMask="x",IF(INDEX(StdCalcsRefCalcs,$E22,0)&gt;0,INDEX(StdCalcsRefCalcs,$E22,0)),""),3),"")</f>
        <v/>
      </c>
      <c r="AZ22" s="97" t="str">
        <f t="array" ref="AZ22">IF($AV22,MIN(IF(G3SelectionMask="x",IF(INDEX(StdCalcsRefCalcs,$E22,0)&gt;0,INDEX(StdCalcsRefCalcs,$E22,0)),"")),"")</f>
        <v/>
      </c>
      <c r="BA22" s="97" t="str">
        <f t="array" ref="BA22">IF($AV22,MAX(IF(G3SelectionMask="x",IF(INDEX(StdCalcsRefCalcs,$E22,0)&gt;0,INDEX(StdCalcsRefCalcs,$E22,0)),"")),"")</f>
        <v/>
      </c>
      <c r="BB22" s="97" t="str">
        <f t="shared" si="30"/>
        <v/>
      </c>
      <c r="BC22" s="97" t="str">
        <f t="array" ref="BC22">IF($AV22,STDEVA(IF(G3SelectionMask="x",IF(INDEX(StdCalcsRefCalcs,$E22,0)&gt;0,INDEX(StdCalcsRefCalcs,$E22,0)),"")),"")</f>
        <v/>
      </c>
      <c r="BD22" s="98" t="b">
        <f t="shared" si="31"/>
        <v>0</v>
      </c>
      <c r="BE22" s="98" t="str">
        <f t="array" ref="BE22">IF($BD22,MEDIAN(IF(G4SelectionMask="x",IF(INDEX(StdCalcsRefCalcs,$E22,0)&gt;0,INDEX(StdCalcsRefCalcs,$E22,0)),"")),"")</f>
        <v/>
      </c>
      <c r="BF22" s="98" t="str">
        <f t="array" ref="BF22">IF($BD22,QUARTILE(IF(G4SelectionMask="x",IF(INDEX(StdCalcsRefCalcs,$E22,0)&gt;0,INDEX(StdCalcsRefCalcs,$E22,0)),""),1),"")</f>
        <v/>
      </c>
      <c r="BG22" s="98" t="str">
        <f t="array" ref="BG22">IF($BD22,QUARTILE(IF(G4SelectionMask="x",IF(INDEX(StdCalcsRefCalcs,$E22,0)&gt;0,INDEX(StdCalcsRefCalcs,$E22,0)),""),3),"")</f>
        <v/>
      </c>
      <c r="BH22" s="98" t="str">
        <f t="array" ref="BH22">IF($BD22,MIN(IF(G4SelectionMask="x",IF(INDEX(StdCalcsRefCalcs,$E22,0)&gt;0,INDEX(StdCalcsRefCalcs,$E22,0)),"")),"")</f>
        <v/>
      </c>
      <c r="BI22" s="98" t="str">
        <f t="array" ref="BI22">IF($BD22,MAX(IF(G4SelectionMask="x",IF(INDEX(StdCalcsRefCalcs,$E22,0)&gt;0,INDEX(StdCalcsRefCalcs,$E22,0)),"")),"")</f>
        <v/>
      </c>
      <c r="BJ22" s="98" t="str">
        <f t="shared" si="32"/>
        <v/>
      </c>
      <c r="BK22" s="98" t="str">
        <f t="array" ref="BK22">IF($BD22,STDEVA(IF(G4SelectionMask="x",IF(INDEX(StdCalcsRefCalcs,$E22,0)&gt;0,INDEX(StdCalcsRefCalcs,$E22,0)),"")),"")</f>
        <v/>
      </c>
      <c r="BL22" s="97" t="b">
        <f t="shared" si="33"/>
        <v>0</v>
      </c>
      <c r="BM22" s="97" t="str">
        <f t="array" ref="BM22">IF($BL22,MEDIAN(IF(G5SelectionMask="x",IF(INDEX(StdCalcsRefCalcs,$E22,0)&gt;0,INDEX(StdCalcsRefCalcs,$E22,0)),"")),"")</f>
        <v/>
      </c>
      <c r="BN22" s="97" t="str">
        <f t="array" ref="BN22">IF($BL22,QUARTILE(IF(G5SelectionMask="x",IF(INDEX(StdCalcsRefCalcs,$E22,0)&gt;0,INDEX(StdCalcsRefCalcs,$E22,0)),""),1),"")</f>
        <v/>
      </c>
      <c r="BO22" s="97" t="str">
        <f t="array" ref="BO22">IF($BL22,QUARTILE(IF(G5SelectionMask="x",IF(INDEX(StdCalcsRefCalcs,$E22,0)&gt;0,INDEX(StdCalcsRefCalcs,$E22,0)),""),3),"")</f>
        <v/>
      </c>
      <c r="BP22" s="97" t="str">
        <f t="array" ref="BP22">IF($BL22,MIN(IF(G5SelectionMask="x",IF(INDEX(StdCalcsRefCalcs,$E22,0)&gt;0,INDEX(StdCalcsRefCalcs,$E22,0)),"")),"")</f>
        <v/>
      </c>
      <c r="BQ22" s="97" t="str">
        <f t="array" ref="BQ22">IF($BL22,MAX(IF(G5SelectionMask="x",IF(INDEX(StdCalcsRefCalcs,$E22,0)&gt;0,INDEX(StdCalcsRefCalcs,$E22,0)),"")),"")</f>
        <v/>
      </c>
      <c r="BR22" s="97" t="str">
        <f t="shared" si="34"/>
        <v/>
      </c>
      <c r="BS22" s="99" t="str">
        <f t="array" ref="BS22">IF($BL22,STDEVA(IF(G5SelectionMask="x",IF(INDEX(StdCalcsRefCalcs,$E22,0)&gt;0,INDEX(StdCalcsRefCalcs,$E22,0)),"")),"")</f>
        <v/>
      </c>
      <c r="BT22" s="108"/>
      <c r="BU22" s="109">
        <f t="shared" si="36"/>
        <v>0.29998930220410974</v>
      </c>
      <c r="BV22" s="109" t="str">
        <f t="shared" si="36"/>
        <v/>
      </c>
      <c r="BW22" s="109">
        <f t="shared" si="36"/>
        <v>0.32948327122977966</v>
      </c>
      <c r="BX22" s="109">
        <f t="shared" si="36"/>
        <v>0.24169451260337341</v>
      </c>
      <c r="BY22" s="109">
        <f t="shared" si="36"/>
        <v>0.16763293373058177</v>
      </c>
      <c r="BZ22" s="109">
        <f t="shared" si="36"/>
        <v>0.1614430958547034</v>
      </c>
      <c r="CA22" s="109">
        <f t="shared" si="36"/>
        <v>0.16514126541981694</v>
      </c>
      <c r="CB22" s="109">
        <f t="shared" si="36"/>
        <v>0.17863993797762764</v>
      </c>
      <c r="CC22" s="109">
        <f t="shared" si="36"/>
        <v>0.36803703273203681</v>
      </c>
      <c r="CD22" s="109">
        <f t="shared" si="36"/>
        <v>0.28105651891108463</v>
      </c>
      <c r="CE22" s="109">
        <f t="shared" si="36"/>
        <v>0.33547678205217141</v>
      </c>
      <c r="CF22" s="109">
        <f t="shared" si="36"/>
        <v>0.3431249649187334</v>
      </c>
      <c r="CG22" s="109">
        <f t="shared" si="36"/>
        <v>0.49657585829999701</v>
      </c>
      <c r="CH22" s="109">
        <f t="shared" si="36"/>
        <v>0.1583279016801043</v>
      </c>
      <c r="CI22" s="109">
        <f t="shared" si="36"/>
        <v>0.29676885642590339</v>
      </c>
    </row>
    <row r="23" spans="1:87" x14ac:dyDescent="0.2">
      <c r="A23" s="33">
        <f t="shared" si="8"/>
        <v>0</v>
      </c>
      <c r="B23" s="206"/>
      <c r="C23" s="200"/>
      <c r="D23" s="197"/>
      <c r="E23" s="72">
        <f t="shared" si="9"/>
        <v>13</v>
      </c>
      <c r="F23" s="9" t="s">
        <v>1644</v>
      </c>
      <c r="G23" s="9" t="str">
        <f t="shared" si="10"/>
        <v>Application maintenance</v>
      </c>
      <c r="H23" s="9" t="s">
        <v>234</v>
      </c>
      <c r="I23" s="9">
        <f t="shared" si="11"/>
        <v>124</v>
      </c>
      <c r="J23" s="9" t="s">
        <v>231</v>
      </c>
      <c r="K23" s="9">
        <f t="shared" si="12"/>
        <v>64</v>
      </c>
      <c r="P23" s="97">
        <f t="shared" si="13"/>
        <v>0.23178726301002847</v>
      </c>
      <c r="Q23" s="97"/>
      <c r="R23" s="97"/>
      <c r="S23" s="97"/>
      <c r="T23" s="97"/>
      <c r="U23" s="98">
        <f t="shared" si="14"/>
        <v>0.15560276918014765</v>
      </c>
      <c r="V23" s="107">
        <f t="shared" si="15"/>
        <v>0.29452117465256655</v>
      </c>
      <c r="W23" s="107">
        <f t="shared" si="16"/>
        <v>0.29451198282009511</v>
      </c>
      <c r="X23" s="107">
        <f t="shared" si="17"/>
        <v>0.19309728661704287</v>
      </c>
      <c r="Y23" s="107">
        <f t="shared" si="18"/>
        <v>0.13161907277867704</v>
      </c>
      <c r="Z23" s="107">
        <f t="shared" si="19"/>
        <v>0.25228810187027456</v>
      </c>
      <c r="AA23" s="107">
        <f t="shared" si="20"/>
        <v>0.12925683907409458</v>
      </c>
      <c r="AB23" s="107">
        <f t="shared" si="21"/>
        <v>0.10806358547329065</v>
      </c>
      <c r="AC23" s="107">
        <f t="shared" si="22"/>
        <v>0.23550932710568728</v>
      </c>
      <c r="AD23" s="107">
        <f t="shared" si="23"/>
        <v>0.15658821354131036</v>
      </c>
      <c r="AE23" s="107">
        <f t="shared" si="24"/>
        <v>0.14330882006505535</v>
      </c>
      <c r="AF23" s="97" t="b">
        <f t="shared" si="25"/>
        <v>1</v>
      </c>
      <c r="AG23" s="97">
        <f t="array" ref="AG23">IF($AF23,MEDIAN(IF(G1SelectionMask="x",IF(INDEX(StdCalcsRefCalcs,$E23,0)&gt;0,INDEX(StdCalcsRefCalcs,$E23,0)),"")),"")</f>
        <v>0.15658821354131036</v>
      </c>
      <c r="AH23" s="97">
        <f t="array" ref="AH23">IF($AF23,QUARTILE(IF(G1SelectionMask="x",IF(INDEX(StdCalcsRefCalcs,$E23,0)&gt;0,INDEX(StdCalcsRefCalcs,$E23,0)),""),1),"")</f>
        <v>0.13746394642186621</v>
      </c>
      <c r="AI23" s="97">
        <f t="array" ref="AI23">IF($AF23,QUARTILE(IF(G1SelectionMask="x",IF(INDEX(StdCalcsRefCalcs,$E23,0)&gt;0,INDEX(StdCalcsRefCalcs,$E23,0)),""),3),"")</f>
        <v>0.24389871448798092</v>
      </c>
      <c r="AJ23" s="97">
        <f t="array" ref="AJ23">IF($AF23,MIN(IF(G1SelectionMask="x",IF(INDEX(StdCalcsRefCalcs,$E23,0)&gt;0,INDEX(StdCalcsRefCalcs,$E23,0)),"")),"")</f>
        <v>0.10806358547329065</v>
      </c>
      <c r="AK23" s="97">
        <f t="array" ref="AK23">IF($AF23,MAX(IF(G1SelectionMask="x",IF(INDEX(StdCalcsRefCalcs,$E23,0)&gt;0,INDEX(StdCalcsRefCalcs,$E23,0)),"")),"")</f>
        <v>0.29452117465256655</v>
      </c>
      <c r="AL23" s="97">
        <f t="shared" si="26"/>
        <v>0.19039701574347656</v>
      </c>
      <c r="AM23" s="97">
        <f t="array" ref="AM23">IF($AF23,STDEVA(IF(G1SelectionMask="x",IF(INDEX(StdCalcsRefCalcs,$E23,0)&gt;0,INDEX(StdCalcsRefCalcs,$E23,0)),"")),"")</f>
        <v>6.7895080730472276E-2</v>
      </c>
      <c r="AN23" s="98" t="b">
        <f t="shared" si="27"/>
        <v>1</v>
      </c>
      <c r="AO23" s="98">
        <f t="array" ref="AO23">IF($AN23,MEDIAN(IF(G2SelectionMask="x",IF(INDEX(StdCalcsRefCalcs,$E23,0)&gt;0,INDEX(StdCalcsRefCalcs,$E23,0)),"")),"")</f>
        <v>0.15431647406122909</v>
      </c>
      <c r="AP23" s="98">
        <f t="array" ref="AP23">IF($AN23,QUARTILE(IF(G2SelectionMask="x",IF(INDEX(StdCalcsRefCalcs,$E23,0)&gt;0,INDEX(StdCalcsRefCalcs,$E23,0)),""),1),"")</f>
        <v>0.1304379559263858</v>
      </c>
      <c r="AQ23" s="98">
        <f t="array" ref="AQ23">IF($AN23,QUARTILE(IF(G2SelectionMask="x",IF(INDEX(StdCalcsRefCalcs,$E23,0)&gt;0,INDEX(StdCalcsRefCalcs,$E23,0)),""),3),"")</f>
        <v>0.1748427500791766</v>
      </c>
      <c r="AR23" s="98">
        <f t="array" ref="AR23">IF($AN23,MIN(IF(G2SelectionMask="x",IF(INDEX(StdCalcsRefCalcs,$E23,0)&gt;0,INDEX(StdCalcsRefCalcs,$E23,0)),"")),"")</f>
        <v>0.10806358547329065</v>
      </c>
      <c r="AS23" s="98">
        <f t="array" ref="AS23">IF($AN23,MAX(IF(G2SelectionMask="x",IF(INDEX(StdCalcsRefCalcs,$E23,0)&gt;0,INDEX(StdCalcsRefCalcs,$E23,0)),"")),"")</f>
        <v>0.50691290353267981</v>
      </c>
      <c r="AT23" s="98">
        <f t="shared" si="28"/>
        <v>0.18966955943209357</v>
      </c>
      <c r="AU23" s="98">
        <f t="array" ref="AU23">IF($AN23,STDEVA(IF(G2SelectionMask="x",IF(INDEX(StdCalcsRefCalcs,$E23,0)&gt;0,INDEX(StdCalcsRefCalcs,$E23,0)),"")),"")</f>
        <v>0.11698221481413891</v>
      </c>
      <c r="AV23" s="97" t="b">
        <f t="shared" si="29"/>
        <v>0</v>
      </c>
      <c r="AW23" s="97" t="str">
        <f t="array" ref="AW23">IF($AV23,MEDIAN(IF(G3SelectionMask="x",IF(INDEX(StdCalcsRefCalcs,$E23,0)&gt;0,INDEX(StdCalcsRefCalcs,$E23,0)),"")),"")</f>
        <v/>
      </c>
      <c r="AX23" s="97" t="str">
        <f t="array" ref="AX23">IF($AV23,QUARTILE(IF(G3SelectionMask="x",IF(INDEX(StdCalcsRefCalcs,$E23,0)&gt;0,INDEX(StdCalcsRefCalcs,$E23,0)),""),1),"")</f>
        <v/>
      </c>
      <c r="AY23" s="97" t="str">
        <f t="array" ref="AY23">IF($AV23,QUARTILE(IF(G3SelectionMask="x",IF(INDEX(StdCalcsRefCalcs,$E23,0)&gt;0,INDEX(StdCalcsRefCalcs,$E23,0)),""),3),"")</f>
        <v/>
      </c>
      <c r="AZ23" s="97" t="str">
        <f t="array" ref="AZ23">IF($AV23,MIN(IF(G3SelectionMask="x",IF(INDEX(StdCalcsRefCalcs,$E23,0)&gt;0,INDEX(StdCalcsRefCalcs,$E23,0)),"")),"")</f>
        <v/>
      </c>
      <c r="BA23" s="97" t="str">
        <f t="array" ref="BA23">IF($AV23,MAX(IF(G3SelectionMask="x",IF(INDEX(StdCalcsRefCalcs,$E23,0)&gt;0,INDEX(StdCalcsRefCalcs,$E23,0)),"")),"")</f>
        <v/>
      </c>
      <c r="BB23" s="97" t="str">
        <f t="shared" si="30"/>
        <v/>
      </c>
      <c r="BC23" s="97" t="str">
        <f t="array" ref="BC23">IF($AV23,STDEVA(IF(G3SelectionMask="x",IF(INDEX(StdCalcsRefCalcs,$E23,0)&gt;0,INDEX(StdCalcsRefCalcs,$E23,0)),"")),"")</f>
        <v/>
      </c>
      <c r="BD23" s="98" t="b">
        <f t="shared" si="31"/>
        <v>0</v>
      </c>
      <c r="BE23" s="98" t="str">
        <f t="array" ref="BE23">IF($BD23,MEDIAN(IF(G4SelectionMask="x",IF(INDEX(StdCalcsRefCalcs,$E23,0)&gt;0,INDEX(StdCalcsRefCalcs,$E23,0)),"")),"")</f>
        <v/>
      </c>
      <c r="BF23" s="98" t="str">
        <f t="array" ref="BF23">IF($BD23,QUARTILE(IF(G4SelectionMask="x",IF(INDEX(StdCalcsRefCalcs,$E23,0)&gt;0,INDEX(StdCalcsRefCalcs,$E23,0)),""),1),"")</f>
        <v/>
      </c>
      <c r="BG23" s="98" t="str">
        <f t="array" ref="BG23">IF($BD23,QUARTILE(IF(G4SelectionMask="x",IF(INDEX(StdCalcsRefCalcs,$E23,0)&gt;0,INDEX(StdCalcsRefCalcs,$E23,0)),""),3),"")</f>
        <v/>
      </c>
      <c r="BH23" s="98" t="str">
        <f t="array" ref="BH23">IF($BD23,MIN(IF(G4SelectionMask="x",IF(INDEX(StdCalcsRefCalcs,$E23,0)&gt;0,INDEX(StdCalcsRefCalcs,$E23,0)),"")),"")</f>
        <v/>
      </c>
      <c r="BI23" s="98" t="str">
        <f t="array" ref="BI23">IF($BD23,MAX(IF(G4SelectionMask="x",IF(INDEX(StdCalcsRefCalcs,$E23,0)&gt;0,INDEX(StdCalcsRefCalcs,$E23,0)),"")),"")</f>
        <v/>
      </c>
      <c r="BJ23" s="98" t="str">
        <f t="shared" si="32"/>
        <v/>
      </c>
      <c r="BK23" s="98" t="str">
        <f t="array" ref="BK23">IF($BD23,STDEVA(IF(G4SelectionMask="x",IF(INDEX(StdCalcsRefCalcs,$E23,0)&gt;0,INDEX(StdCalcsRefCalcs,$E23,0)),"")),"")</f>
        <v/>
      </c>
      <c r="BL23" s="97" t="b">
        <f t="shared" si="33"/>
        <v>0</v>
      </c>
      <c r="BM23" s="97" t="str">
        <f t="array" ref="BM23">IF($BL23,MEDIAN(IF(G5SelectionMask="x",IF(INDEX(StdCalcsRefCalcs,$E23,0)&gt;0,INDEX(StdCalcsRefCalcs,$E23,0)),"")),"")</f>
        <v/>
      </c>
      <c r="BN23" s="97" t="str">
        <f t="array" ref="BN23">IF($BL23,QUARTILE(IF(G5SelectionMask="x",IF(INDEX(StdCalcsRefCalcs,$E23,0)&gt;0,INDEX(StdCalcsRefCalcs,$E23,0)),""),1),"")</f>
        <v/>
      </c>
      <c r="BO23" s="97" t="str">
        <f t="array" ref="BO23">IF($BL23,QUARTILE(IF(G5SelectionMask="x",IF(INDEX(StdCalcsRefCalcs,$E23,0)&gt;0,INDEX(StdCalcsRefCalcs,$E23,0)),""),3),"")</f>
        <v/>
      </c>
      <c r="BP23" s="97" t="str">
        <f t="array" ref="BP23">IF($BL23,MIN(IF(G5SelectionMask="x",IF(INDEX(StdCalcsRefCalcs,$E23,0)&gt;0,INDEX(StdCalcsRefCalcs,$E23,0)),"")),"")</f>
        <v/>
      </c>
      <c r="BQ23" s="97" t="str">
        <f t="array" ref="BQ23">IF($BL23,MAX(IF(G5SelectionMask="x",IF(INDEX(StdCalcsRefCalcs,$E23,0)&gt;0,INDEX(StdCalcsRefCalcs,$E23,0)),"")),"")</f>
        <v/>
      </c>
      <c r="BR23" s="97" t="str">
        <f t="shared" si="34"/>
        <v/>
      </c>
      <c r="BS23" s="99" t="str">
        <f t="array" ref="BS23">IF($BL23,STDEVA(IF(G5SelectionMask="x",IF(INDEX(StdCalcsRefCalcs,$E23,0)&gt;0,INDEX(StdCalcsRefCalcs,$E23,0)),"")),"")</f>
        <v/>
      </c>
      <c r="BT23" s="108"/>
      <c r="BU23" s="109">
        <f t="shared" si="36"/>
        <v>0.23178726301002847</v>
      </c>
      <c r="BV23" s="109">
        <f t="shared" si="36"/>
        <v>0.15560276918014765</v>
      </c>
      <c r="BW23" s="109">
        <f t="shared" si="36"/>
        <v>0.29452117465256655</v>
      </c>
      <c r="BX23" s="109">
        <f t="shared" si="36"/>
        <v>0.29451198282009511</v>
      </c>
      <c r="BY23" s="109">
        <f t="shared" si="36"/>
        <v>0.19309728661704287</v>
      </c>
      <c r="BZ23" s="109">
        <f t="shared" si="36"/>
        <v>0.13161907277867704</v>
      </c>
      <c r="CA23" s="109">
        <f t="shared" si="36"/>
        <v>0.25228810187027456</v>
      </c>
      <c r="CB23" s="109">
        <f t="shared" si="36"/>
        <v>0.12925683907409458</v>
      </c>
      <c r="CC23" s="109">
        <f t="shared" si="36"/>
        <v>0.10806358547329065</v>
      </c>
      <c r="CD23" s="109">
        <f t="shared" si="36"/>
        <v>0.23550932710568728</v>
      </c>
      <c r="CE23" s="109">
        <f t="shared" si="36"/>
        <v>0.15658821354131036</v>
      </c>
      <c r="CF23" s="109">
        <f t="shared" si="36"/>
        <v>0.14330882006505535</v>
      </c>
      <c r="CG23" s="109">
        <f t="shared" si="36"/>
        <v>0.11307801477693495</v>
      </c>
      <c r="CH23" s="109">
        <f t="shared" si="36"/>
        <v>0.50691290353267981</v>
      </c>
      <c r="CI23" s="109">
        <f t="shared" si="36"/>
        <v>0.15431647406122909</v>
      </c>
    </row>
    <row r="24" spans="1:87" x14ac:dyDescent="0.2">
      <c r="A24" s="33">
        <f t="shared" si="8"/>
        <v>0</v>
      </c>
      <c r="B24" s="206"/>
      <c r="C24" s="200"/>
      <c r="D24" s="197"/>
      <c r="E24" s="72">
        <f t="shared" si="9"/>
        <v>14</v>
      </c>
      <c r="F24" s="9" t="s">
        <v>1645</v>
      </c>
      <c r="G24" s="9" t="str">
        <f t="shared" si="10"/>
        <v>Applications</v>
      </c>
      <c r="H24" s="9" t="s">
        <v>232</v>
      </c>
      <c r="I24" s="9">
        <f t="shared" si="11"/>
        <v>66</v>
      </c>
      <c r="J24" s="9" t="s">
        <v>569</v>
      </c>
      <c r="K24" s="9">
        <f t="shared" si="12"/>
        <v>10</v>
      </c>
      <c r="P24" s="97">
        <f t="shared" si="13"/>
        <v>9.9977275565939064E-2</v>
      </c>
      <c r="Q24" s="97"/>
      <c r="R24" s="97"/>
      <c r="S24" s="97"/>
      <c r="T24" s="97"/>
      <c r="U24" s="98">
        <f t="shared" si="14"/>
        <v>0.13492644786004809</v>
      </c>
      <c r="V24" s="107">
        <f t="shared" si="15"/>
        <v>0.16431983072980738</v>
      </c>
      <c r="W24" s="107">
        <f t="shared" si="16"/>
        <v>7.6465283123412761E-2</v>
      </c>
      <c r="X24" s="107">
        <f t="shared" si="17"/>
        <v>8.8205940330268712E-2</v>
      </c>
      <c r="Y24" s="107">
        <f t="shared" si="18"/>
        <v>5.811121463936738E-2</v>
      </c>
      <c r="Z24" s="107">
        <f t="shared" si="19"/>
        <v>9.4818848840573594E-2</v>
      </c>
      <c r="AA24" s="107">
        <f t="shared" si="20"/>
        <v>4.4474663040435146E-2</v>
      </c>
      <c r="AB24" s="107">
        <f t="shared" si="21"/>
        <v>8.5189536910781447E-2</v>
      </c>
      <c r="AC24" s="107">
        <f t="shared" si="22"/>
        <v>9.5751182360866785E-2</v>
      </c>
      <c r="AD24" s="107">
        <f t="shared" si="23"/>
        <v>0.12552284338987385</v>
      </c>
      <c r="AE24" s="107">
        <f t="shared" si="24"/>
        <v>8.826490190511721E-2</v>
      </c>
      <c r="AF24" s="97" t="b">
        <f t="shared" si="25"/>
        <v>1</v>
      </c>
      <c r="AG24" s="97">
        <f t="array" ref="AG24">IF($AF24,MEDIAN(IF(G1SelectionMask="x",IF(INDEX(StdCalcsRefCalcs,$E24,0)&gt;0,INDEX(StdCalcsRefCalcs,$E24,0)),"")),"")</f>
        <v>8.826490190511721E-2</v>
      </c>
      <c r="AH24" s="97">
        <f t="array" ref="AH24">IF($AF24,QUARTILE(IF(G1SelectionMask="x",IF(INDEX(StdCalcsRefCalcs,$E24,0)&gt;0,INDEX(StdCalcsRefCalcs,$E24,0)),""),1),"")</f>
        <v>8.0827410017097104E-2</v>
      </c>
      <c r="AI24" s="97">
        <f t="array" ref="AI24">IF($AF24,QUARTILE(IF(G1SelectionMask="x",IF(INDEX(StdCalcsRefCalcs,$E24,0)&gt;0,INDEX(StdCalcsRefCalcs,$E24,0)),""),3),"")</f>
        <v>0.11063701287537031</v>
      </c>
      <c r="AJ24" s="97">
        <f t="array" ref="AJ24">IF($AF24,MIN(IF(G1SelectionMask="x",IF(INDEX(StdCalcsRefCalcs,$E24,0)&gt;0,INDEX(StdCalcsRefCalcs,$E24,0)),"")),"")</f>
        <v>4.4474663040435146E-2</v>
      </c>
      <c r="AK24" s="97">
        <f t="array" ref="AK24">IF($AF24,MAX(IF(G1SelectionMask="x",IF(INDEX(StdCalcsRefCalcs,$E24,0)&gt;0,INDEX(StdCalcsRefCalcs,$E24,0)),"")),"")</f>
        <v>0.16431983072980738</v>
      </c>
      <c r="AL24" s="97">
        <f t="shared" si="26"/>
        <v>9.6004608466413857E-2</v>
      </c>
      <c r="AM24" s="97">
        <f t="array" ref="AM24">IF($AF24,STDEVA(IF(G1SelectionMask="x",IF(INDEX(StdCalcsRefCalcs,$E24,0)&gt;0,INDEX(StdCalcsRefCalcs,$E24,0)),"")),"")</f>
        <v>3.4300719350562184E-2</v>
      </c>
      <c r="AN24" s="98" t="b">
        <f t="shared" si="27"/>
        <v>1</v>
      </c>
      <c r="AO24" s="98">
        <f t="array" ref="AO24">IF($AN24,MEDIAN(IF(G2SelectionMask="x",IF(INDEX(StdCalcsRefCalcs,$E24,0)&gt;0,INDEX(StdCalcsRefCalcs,$E24,0)),"")),"")</f>
        <v>8.826490190511721E-2</v>
      </c>
      <c r="AP24" s="98">
        <f t="array" ref="AP24">IF($AN24,QUARTILE(IF(G2SelectionMask="x",IF(INDEX(StdCalcsRefCalcs,$E24,0)&gt;0,INDEX(StdCalcsRefCalcs,$E24,0)),""),1),"")</f>
        <v>7.165037577507441E-2</v>
      </c>
      <c r="AQ24" s="98">
        <f t="array" ref="AQ24">IF($AN24,QUARTILE(IF(G2SelectionMask="x",IF(INDEX(StdCalcsRefCalcs,$E24,0)&gt;0,INDEX(StdCalcsRefCalcs,$E24,0)),""),3),"")</f>
        <v>0.13135982923064521</v>
      </c>
      <c r="AR24" s="98">
        <f t="array" ref="AR24">IF($AN24,MIN(IF(G2SelectionMask="x",IF(INDEX(StdCalcsRefCalcs,$E24,0)&gt;0,INDEX(StdCalcsRefCalcs,$E24,0)),"")),"")</f>
        <v>4.4474663040435146E-2</v>
      </c>
      <c r="AS24" s="98">
        <f t="array" ref="AS24">IF($AN24,MAX(IF(G2SelectionMask="x",IF(INDEX(StdCalcsRefCalcs,$E24,0)&gt;0,INDEX(StdCalcsRefCalcs,$E24,0)),"")),"")</f>
        <v>0.16431983072980738</v>
      </c>
      <c r="AT24" s="98">
        <f t="shared" si="28"/>
        <v>0.1004001638863745</v>
      </c>
      <c r="AU24" s="98">
        <f t="array" ref="AU24">IF($AN24,STDEVA(IF(G2SelectionMask="x",IF(INDEX(StdCalcsRefCalcs,$E24,0)&gt;0,INDEX(StdCalcsRefCalcs,$E24,0)),"")),"")</f>
        <v>4.0807966998854632E-2</v>
      </c>
      <c r="AV24" s="97" t="b">
        <f t="shared" si="29"/>
        <v>0</v>
      </c>
      <c r="AW24" s="97" t="str">
        <f t="array" ref="AW24">IF($AV24,MEDIAN(IF(G3SelectionMask="x",IF(INDEX(StdCalcsRefCalcs,$E24,0)&gt;0,INDEX(StdCalcsRefCalcs,$E24,0)),"")),"")</f>
        <v/>
      </c>
      <c r="AX24" s="97" t="str">
        <f t="array" ref="AX24">IF($AV24,QUARTILE(IF(G3SelectionMask="x",IF(INDEX(StdCalcsRefCalcs,$E24,0)&gt;0,INDEX(StdCalcsRefCalcs,$E24,0)),""),1),"")</f>
        <v/>
      </c>
      <c r="AY24" s="97" t="str">
        <f t="array" ref="AY24">IF($AV24,QUARTILE(IF(G3SelectionMask="x",IF(INDEX(StdCalcsRefCalcs,$E24,0)&gt;0,INDEX(StdCalcsRefCalcs,$E24,0)),""),3),"")</f>
        <v/>
      </c>
      <c r="AZ24" s="97" t="str">
        <f t="array" ref="AZ24">IF($AV24,MIN(IF(G3SelectionMask="x",IF(INDEX(StdCalcsRefCalcs,$E24,0)&gt;0,INDEX(StdCalcsRefCalcs,$E24,0)),"")),"")</f>
        <v/>
      </c>
      <c r="BA24" s="97" t="str">
        <f t="array" ref="BA24">IF($AV24,MAX(IF(G3SelectionMask="x",IF(INDEX(StdCalcsRefCalcs,$E24,0)&gt;0,INDEX(StdCalcsRefCalcs,$E24,0)),"")),"")</f>
        <v/>
      </c>
      <c r="BB24" s="97" t="str">
        <f t="shared" si="30"/>
        <v/>
      </c>
      <c r="BC24" s="97" t="str">
        <f t="array" ref="BC24">IF($AV24,STDEVA(IF(G3SelectionMask="x",IF(INDEX(StdCalcsRefCalcs,$E24,0)&gt;0,INDEX(StdCalcsRefCalcs,$E24,0)),"")),"")</f>
        <v/>
      </c>
      <c r="BD24" s="98" t="b">
        <f t="shared" si="31"/>
        <v>0</v>
      </c>
      <c r="BE24" s="98" t="str">
        <f t="array" ref="BE24">IF($BD24,MEDIAN(IF(G4SelectionMask="x",IF(INDEX(StdCalcsRefCalcs,$E24,0)&gt;0,INDEX(StdCalcsRefCalcs,$E24,0)),"")),"")</f>
        <v/>
      </c>
      <c r="BF24" s="98" t="str">
        <f t="array" ref="BF24">IF($BD24,QUARTILE(IF(G4SelectionMask="x",IF(INDEX(StdCalcsRefCalcs,$E24,0)&gt;0,INDEX(StdCalcsRefCalcs,$E24,0)),""),1),"")</f>
        <v/>
      </c>
      <c r="BG24" s="98" t="str">
        <f t="array" ref="BG24">IF($BD24,QUARTILE(IF(G4SelectionMask="x",IF(INDEX(StdCalcsRefCalcs,$E24,0)&gt;0,INDEX(StdCalcsRefCalcs,$E24,0)),""),3),"")</f>
        <v/>
      </c>
      <c r="BH24" s="98" t="str">
        <f t="array" ref="BH24">IF($BD24,MIN(IF(G4SelectionMask="x",IF(INDEX(StdCalcsRefCalcs,$E24,0)&gt;0,INDEX(StdCalcsRefCalcs,$E24,0)),"")),"")</f>
        <v/>
      </c>
      <c r="BI24" s="98" t="str">
        <f t="array" ref="BI24">IF($BD24,MAX(IF(G4SelectionMask="x",IF(INDEX(StdCalcsRefCalcs,$E24,0)&gt;0,INDEX(StdCalcsRefCalcs,$E24,0)),"")),"")</f>
        <v/>
      </c>
      <c r="BJ24" s="98" t="str">
        <f t="shared" si="32"/>
        <v/>
      </c>
      <c r="BK24" s="98" t="str">
        <f t="array" ref="BK24">IF($BD24,STDEVA(IF(G4SelectionMask="x",IF(INDEX(StdCalcsRefCalcs,$E24,0)&gt;0,INDEX(StdCalcsRefCalcs,$E24,0)),"")),"")</f>
        <v/>
      </c>
      <c r="BL24" s="97" t="b">
        <f t="shared" si="33"/>
        <v>0</v>
      </c>
      <c r="BM24" s="97" t="str">
        <f t="array" ref="BM24">IF($BL24,MEDIAN(IF(G5SelectionMask="x",IF(INDEX(StdCalcsRefCalcs,$E24,0)&gt;0,INDEX(StdCalcsRefCalcs,$E24,0)),"")),"")</f>
        <v/>
      </c>
      <c r="BN24" s="97" t="str">
        <f t="array" ref="BN24">IF($BL24,QUARTILE(IF(G5SelectionMask="x",IF(INDEX(StdCalcsRefCalcs,$E24,0)&gt;0,INDEX(StdCalcsRefCalcs,$E24,0)),""),1),"")</f>
        <v/>
      </c>
      <c r="BO24" s="97" t="str">
        <f t="array" ref="BO24">IF($BL24,QUARTILE(IF(G5SelectionMask="x",IF(INDEX(StdCalcsRefCalcs,$E24,0)&gt;0,INDEX(StdCalcsRefCalcs,$E24,0)),""),3),"")</f>
        <v/>
      </c>
      <c r="BP24" s="97" t="str">
        <f t="array" ref="BP24">IF($BL24,MIN(IF(G5SelectionMask="x",IF(INDEX(StdCalcsRefCalcs,$E24,0)&gt;0,INDEX(StdCalcsRefCalcs,$E24,0)),"")),"")</f>
        <v/>
      </c>
      <c r="BQ24" s="97" t="str">
        <f t="array" ref="BQ24">IF($BL24,MAX(IF(G5SelectionMask="x",IF(INDEX(StdCalcsRefCalcs,$E24,0)&gt;0,INDEX(StdCalcsRefCalcs,$E24,0)),"")),"")</f>
        <v/>
      </c>
      <c r="BR24" s="97" t="str">
        <f t="shared" si="34"/>
        <v/>
      </c>
      <c r="BS24" s="99" t="str">
        <f t="array" ref="BS24">IF($BL24,STDEVA(IF(G5SelectionMask="x",IF(INDEX(StdCalcsRefCalcs,$E24,0)&gt;0,INDEX(StdCalcsRefCalcs,$E24,0)),"")),"")</f>
        <v/>
      </c>
      <c r="BT24" s="108"/>
      <c r="BU24" s="109">
        <f t="shared" si="36"/>
        <v>9.9977275565939064E-2</v>
      </c>
      <c r="BV24" s="109">
        <f t="shared" si="36"/>
        <v>0.13492644786004809</v>
      </c>
      <c r="BW24" s="109">
        <f t="shared" si="36"/>
        <v>0.16431983072980738</v>
      </c>
      <c r="BX24" s="109">
        <f t="shared" si="36"/>
        <v>7.6465283123412761E-2</v>
      </c>
      <c r="BY24" s="109">
        <f t="shared" si="36"/>
        <v>8.8205940330268712E-2</v>
      </c>
      <c r="BZ24" s="109">
        <f t="shared" si="36"/>
        <v>5.811121463936738E-2</v>
      </c>
      <c r="CA24" s="109">
        <f t="shared" si="36"/>
        <v>9.4818848840573594E-2</v>
      </c>
      <c r="CB24" s="109">
        <f t="shared" si="36"/>
        <v>4.4474663040435146E-2</v>
      </c>
      <c r="CC24" s="109">
        <f t="shared" si="36"/>
        <v>8.5189536910781447E-2</v>
      </c>
      <c r="CD24" s="109">
        <f t="shared" si="36"/>
        <v>9.5751182360866785E-2</v>
      </c>
      <c r="CE24" s="109">
        <f t="shared" si="36"/>
        <v>0.12552284338987385</v>
      </c>
      <c r="CF24" s="109">
        <f t="shared" si="36"/>
        <v>8.826490190511721E-2</v>
      </c>
      <c r="CG24" s="109">
        <f t="shared" si="36"/>
        <v>0.1277932106012423</v>
      </c>
      <c r="CH24" s="109">
        <f t="shared" si="36"/>
        <v>0.14103550972875006</v>
      </c>
      <c r="CI24" s="109">
        <f t="shared" si="36"/>
        <v>4.6557703614428007E-2</v>
      </c>
    </row>
    <row r="25" spans="1:87" x14ac:dyDescent="0.2">
      <c r="A25" s="33">
        <f t="shared" si="8"/>
        <v>0</v>
      </c>
      <c r="B25" s="206"/>
      <c r="C25" s="200"/>
      <c r="D25" s="197"/>
      <c r="E25" s="72">
        <f t="shared" si="9"/>
        <v>15</v>
      </c>
      <c r="F25" s="9" t="s">
        <v>1646</v>
      </c>
      <c r="G25" s="9" t="str">
        <f t="shared" si="10"/>
        <v>Application development</v>
      </c>
      <c r="H25" s="9" t="s">
        <v>233</v>
      </c>
      <c r="I25" s="9">
        <f t="shared" si="11"/>
        <v>105</v>
      </c>
      <c r="J25" s="9" t="s">
        <v>569</v>
      </c>
      <c r="K25" s="9">
        <f t="shared" si="12"/>
        <v>10</v>
      </c>
      <c r="P25" s="97">
        <f t="shared" si="13"/>
        <v>5.6399839886168535E-2</v>
      </c>
      <c r="Q25" s="97"/>
      <c r="R25" s="97"/>
      <c r="S25" s="97"/>
      <c r="T25" s="97"/>
      <c r="U25" s="98" t="str">
        <f t="shared" si="14"/>
        <v/>
      </c>
      <c r="V25" s="107">
        <f t="shared" si="15"/>
        <v>8.6763220541202085E-2</v>
      </c>
      <c r="W25" s="107">
        <f t="shared" si="16"/>
        <v>3.4466645766751972E-2</v>
      </c>
      <c r="X25" s="107">
        <f t="shared" si="17"/>
        <v>4.0989691786212284E-2</v>
      </c>
      <c r="Y25" s="107">
        <f t="shared" si="18"/>
        <v>3.2012498693511478E-2</v>
      </c>
      <c r="Z25" s="107">
        <f t="shared" si="19"/>
        <v>3.7511746681447126E-2</v>
      </c>
      <c r="AA25" s="107">
        <f t="shared" si="20"/>
        <v>2.5803943526776788E-2</v>
      </c>
      <c r="AB25" s="107">
        <f t="shared" si="21"/>
        <v>6.5853525884167527E-2</v>
      </c>
      <c r="AC25" s="107">
        <f t="shared" si="22"/>
        <v>5.2096928597737575E-2</v>
      </c>
      <c r="AD25" s="107">
        <f t="shared" si="23"/>
        <v>8.557812474281877E-2</v>
      </c>
      <c r="AE25" s="107">
        <f t="shared" si="24"/>
        <v>6.2261077056475669E-2</v>
      </c>
      <c r="AF25" s="97" t="b">
        <f t="shared" si="25"/>
        <v>1</v>
      </c>
      <c r="AG25" s="97">
        <f t="array" ref="AG25">IF($AF25,MEDIAN(IF(G1SelectionMask="x",IF(INDEX(StdCalcsRefCalcs,$E25,0)&gt;0,INDEX(StdCalcsRefCalcs,$E25,0)),"")),"")</f>
        <v>4.6543310191974926E-2</v>
      </c>
      <c r="AH25" s="97">
        <f t="array" ref="AH25">IF($AF25,QUARTILE(IF(G1SelectionMask="x",IF(INDEX(StdCalcsRefCalcs,$E25,0)&gt;0,INDEX(StdCalcsRefCalcs,$E25,0)),""),1),"")</f>
        <v>3.5227920995425759E-2</v>
      </c>
      <c r="AI25" s="97">
        <f t="array" ref="AI25">IF($AF25,QUARTILE(IF(G1SelectionMask="x",IF(INDEX(StdCalcsRefCalcs,$E25,0)&gt;0,INDEX(StdCalcsRefCalcs,$E25,0)),""),3),"")</f>
        <v>6.4955413677244556E-2</v>
      </c>
      <c r="AJ25" s="97">
        <f t="array" ref="AJ25">IF($AF25,MIN(IF(G1SelectionMask="x",IF(INDEX(StdCalcsRefCalcs,$E25,0)&gt;0,INDEX(StdCalcsRefCalcs,$E25,0)),"")),"")</f>
        <v>2.5803943526776788E-2</v>
      </c>
      <c r="AK25" s="97">
        <f t="array" ref="AK25">IF($AF25,MAX(IF(G1SelectionMask="x",IF(INDEX(StdCalcsRefCalcs,$E25,0)&gt;0,INDEX(StdCalcsRefCalcs,$E25,0)),"")),"")</f>
        <v>8.6763220541202085E-2</v>
      </c>
      <c r="AL25" s="97">
        <f t="shared" si="26"/>
        <v>5.2333740327710133E-2</v>
      </c>
      <c r="AM25" s="97">
        <f t="array" ref="AM25">IF($AF25,STDEVA(IF(G1SelectionMask="x",IF(INDEX(StdCalcsRefCalcs,$E25,0)&gt;0,INDEX(StdCalcsRefCalcs,$E25,0)),"")),"")</f>
        <v>2.2000923918961378E-2</v>
      </c>
      <c r="AN25" s="98" t="b">
        <f t="shared" si="27"/>
        <v>1</v>
      </c>
      <c r="AO25" s="98">
        <f t="array" ref="AO25">IF($AN25,MEDIAN(IF(G2SelectionMask="x",IF(INDEX(StdCalcsRefCalcs,$E25,0)&gt;0,INDEX(StdCalcsRefCalcs,$E25,0)),"")),"")</f>
        <v>5.1625384421343977E-2</v>
      </c>
      <c r="AP25" s="98">
        <f t="array" ref="AP25">IF($AN25,QUARTILE(IF(G2SelectionMask="x",IF(INDEX(StdCalcsRefCalcs,$E25,0)&gt;0,INDEX(StdCalcsRefCalcs,$E25,0)),""),1),"")</f>
        <v>3.2401018122074451E-2</v>
      </c>
      <c r="AQ25" s="98">
        <f t="array" ref="AQ25">IF($AN25,QUARTILE(IF(G2SelectionMask="x",IF(INDEX(StdCalcsRefCalcs,$E25,0)&gt;0,INDEX(StdCalcsRefCalcs,$E25,0)),""),3),"")</f>
        <v>8.0646975028155959E-2</v>
      </c>
      <c r="AR25" s="98">
        <f t="array" ref="AR25">IF($AN25,MIN(IF(G2SelectionMask="x",IF(INDEX(StdCalcsRefCalcs,$E25,0)&gt;0,INDEX(StdCalcsRefCalcs,$E25,0)),"")),"")</f>
        <v>2.5803943526776788E-2</v>
      </c>
      <c r="AS25" s="98">
        <f t="array" ref="AS25">IF($AN25,MAX(IF(G2SelectionMask="x",IF(INDEX(StdCalcsRefCalcs,$E25,0)&gt;0,INDEX(StdCalcsRefCalcs,$E25,0)),"")),"")</f>
        <v>0.10409024865034573</v>
      </c>
      <c r="AT25" s="98">
        <f t="shared" si="28"/>
        <v>5.6754920166073766E-2</v>
      </c>
      <c r="AU25" s="98">
        <f t="array" ref="AU25">IF($AN25,STDEVA(IF(G2SelectionMask="x",IF(INDEX(StdCalcsRefCalcs,$E25,0)&gt;0,INDEX(StdCalcsRefCalcs,$E25,0)),"")),"")</f>
        <v>2.8134397859380402E-2</v>
      </c>
      <c r="AV25" s="97" t="b">
        <f t="shared" si="29"/>
        <v>0</v>
      </c>
      <c r="AW25" s="97" t="str">
        <f t="array" ref="AW25">IF($AV25,MEDIAN(IF(G3SelectionMask="x",IF(INDEX(StdCalcsRefCalcs,$E25,0)&gt;0,INDEX(StdCalcsRefCalcs,$E25,0)),"")),"")</f>
        <v/>
      </c>
      <c r="AX25" s="97" t="str">
        <f t="array" ref="AX25">IF($AV25,QUARTILE(IF(G3SelectionMask="x",IF(INDEX(StdCalcsRefCalcs,$E25,0)&gt;0,INDEX(StdCalcsRefCalcs,$E25,0)),""),1),"")</f>
        <v/>
      </c>
      <c r="AY25" s="97" t="str">
        <f t="array" ref="AY25">IF($AV25,QUARTILE(IF(G3SelectionMask="x",IF(INDEX(StdCalcsRefCalcs,$E25,0)&gt;0,INDEX(StdCalcsRefCalcs,$E25,0)),""),3),"")</f>
        <v/>
      </c>
      <c r="AZ25" s="97" t="str">
        <f t="array" ref="AZ25">IF($AV25,MIN(IF(G3SelectionMask="x",IF(INDEX(StdCalcsRefCalcs,$E25,0)&gt;0,INDEX(StdCalcsRefCalcs,$E25,0)),"")),"")</f>
        <v/>
      </c>
      <c r="BA25" s="97" t="str">
        <f t="array" ref="BA25">IF($AV25,MAX(IF(G3SelectionMask="x",IF(INDEX(StdCalcsRefCalcs,$E25,0)&gt;0,INDEX(StdCalcsRefCalcs,$E25,0)),"")),"")</f>
        <v/>
      </c>
      <c r="BB25" s="97" t="str">
        <f t="shared" si="30"/>
        <v/>
      </c>
      <c r="BC25" s="97" t="str">
        <f t="array" ref="BC25">IF($AV25,STDEVA(IF(G3SelectionMask="x",IF(INDEX(StdCalcsRefCalcs,$E25,0)&gt;0,INDEX(StdCalcsRefCalcs,$E25,0)),"")),"")</f>
        <v/>
      </c>
      <c r="BD25" s="98" t="b">
        <f t="shared" si="31"/>
        <v>0</v>
      </c>
      <c r="BE25" s="98" t="str">
        <f t="array" ref="BE25">IF($BD25,MEDIAN(IF(G4SelectionMask="x",IF(INDEX(StdCalcsRefCalcs,$E25,0)&gt;0,INDEX(StdCalcsRefCalcs,$E25,0)),"")),"")</f>
        <v/>
      </c>
      <c r="BF25" s="98" t="str">
        <f t="array" ref="BF25">IF($BD25,QUARTILE(IF(G4SelectionMask="x",IF(INDEX(StdCalcsRefCalcs,$E25,0)&gt;0,INDEX(StdCalcsRefCalcs,$E25,0)),""),1),"")</f>
        <v/>
      </c>
      <c r="BG25" s="98" t="str">
        <f t="array" ref="BG25">IF($BD25,QUARTILE(IF(G4SelectionMask="x",IF(INDEX(StdCalcsRefCalcs,$E25,0)&gt;0,INDEX(StdCalcsRefCalcs,$E25,0)),""),3),"")</f>
        <v/>
      </c>
      <c r="BH25" s="98" t="str">
        <f t="array" ref="BH25">IF($BD25,MIN(IF(G4SelectionMask="x",IF(INDEX(StdCalcsRefCalcs,$E25,0)&gt;0,INDEX(StdCalcsRefCalcs,$E25,0)),"")),"")</f>
        <v/>
      </c>
      <c r="BI25" s="98" t="str">
        <f t="array" ref="BI25">IF($BD25,MAX(IF(G4SelectionMask="x",IF(INDEX(StdCalcsRefCalcs,$E25,0)&gt;0,INDEX(StdCalcsRefCalcs,$E25,0)),"")),"")</f>
        <v/>
      </c>
      <c r="BJ25" s="98" t="str">
        <f t="shared" si="32"/>
        <v/>
      </c>
      <c r="BK25" s="98" t="str">
        <f t="array" ref="BK25">IF($BD25,STDEVA(IF(G4SelectionMask="x",IF(INDEX(StdCalcsRefCalcs,$E25,0)&gt;0,INDEX(StdCalcsRefCalcs,$E25,0)),"")),"")</f>
        <v/>
      </c>
      <c r="BL25" s="97" t="b">
        <f t="shared" si="33"/>
        <v>0</v>
      </c>
      <c r="BM25" s="97" t="str">
        <f t="array" ref="BM25">IF($BL25,MEDIAN(IF(G5SelectionMask="x",IF(INDEX(StdCalcsRefCalcs,$E25,0)&gt;0,INDEX(StdCalcsRefCalcs,$E25,0)),"")),"")</f>
        <v/>
      </c>
      <c r="BN25" s="97" t="str">
        <f t="array" ref="BN25">IF($BL25,QUARTILE(IF(G5SelectionMask="x",IF(INDEX(StdCalcsRefCalcs,$E25,0)&gt;0,INDEX(StdCalcsRefCalcs,$E25,0)),""),1),"")</f>
        <v/>
      </c>
      <c r="BO25" s="97" t="str">
        <f t="array" ref="BO25">IF($BL25,QUARTILE(IF(G5SelectionMask="x",IF(INDEX(StdCalcsRefCalcs,$E25,0)&gt;0,INDEX(StdCalcsRefCalcs,$E25,0)),""),3),"")</f>
        <v/>
      </c>
      <c r="BP25" s="97" t="str">
        <f t="array" ref="BP25">IF($BL25,MIN(IF(G5SelectionMask="x",IF(INDEX(StdCalcsRefCalcs,$E25,0)&gt;0,INDEX(StdCalcsRefCalcs,$E25,0)),"")),"")</f>
        <v/>
      </c>
      <c r="BQ25" s="97" t="str">
        <f t="array" ref="BQ25">IF($BL25,MAX(IF(G5SelectionMask="x",IF(INDEX(StdCalcsRefCalcs,$E25,0)&gt;0,INDEX(StdCalcsRefCalcs,$E25,0)),"")),"")</f>
        <v/>
      </c>
      <c r="BR25" s="97" t="str">
        <f t="shared" si="34"/>
        <v/>
      </c>
      <c r="BS25" s="99" t="str">
        <f t="array" ref="BS25">IF($BL25,STDEVA(IF(G5SelectionMask="x",IF(INDEX(StdCalcsRefCalcs,$E25,0)&gt;0,INDEX(StdCalcsRefCalcs,$E25,0)),"")),"")</f>
        <v/>
      </c>
      <c r="BT25" s="108"/>
      <c r="BU25" s="109">
        <f t="shared" si="36"/>
        <v>5.6399839886168535E-2</v>
      </c>
      <c r="BV25" s="109" t="str">
        <f t="shared" si="36"/>
        <v/>
      </c>
      <c r="BW25" s="109">
        <f t="shared" si="36"/>
        <v>8.6763220541202085E-2</v>
      </c>
      <c r="BX25" s="109">
        <f t="shared" si="36"/>
        <v>3.4466645766751972E-2</v>
      </c>
      <c r="BY25" s="109">
        <f t="shared" si="36"/>
        <v>4.0989691786212284E-2</v>
      </c>
      <c r="BZ25" s="109">
        <f t="shared" si="36"/>
        <v>3.2012498693511478E-2</v>
      </c>
      <c r="CA25" s="109">
        <f t="shared" si="36"/>
        <v>3.7511746681447126E-2</v>
      </c>
      <c r="CB25" s="109">
        <f t="shared" si="36"/>
        <v>2.5803943526776788E-2</v>
      </c>
      <c r="CC25" s="109">
        <f t="shared" si="36"/>
        <v>6.5853525884167527E-2</v>
      </c>
      <c r="CD25" s="109">
        <f t="shared" si="36"/>
        <v>5.2096928597737575E-2</v>
      </c>
      <c r="CE25" s="109">
        <f t="shared" si="36"/>
        <v>8.557812474281877E-2</v>
      </c>
      <c r="CF25" s="109">
        <f t="shared" si="36"/>
        <v>6.2261077056475669E-2</v>
      </c>
      <c r="CG25" s="109">
        <f t="shared" si="36"/>
        <v>0.10409024865034573</v>
      </c>
      <c r="CH25" s="109">
        <f t="shared" si="36"/>
        <v>3.3566576407763359E-2</v>
      </c>
      <c r="CI25" s="109">
        <f t="shared" si="36"/>
        <v>3.0630294371463907E-2</v>
      </c>
    </row>
    <row r="26" spans="1:87" x14ac:dyDescent="0.2">
      <c r="A26" s="33">
        <f t="shared" si="8"/>
        <v>0</v>
      </c>
      <c r="B26" s="206"/>
      <c r="C26" s="200"/>
      <c r="D26" s="197"/>
      <c r="E26" s="72">
        <f t="shared" si="9"/>
        <v>16</v>
      </c>
      <c r="F26" s="9" t="s">
        <v>1647</v>
      </c>
      <c r="G26" s="9" t="str">
        <f t="shared" si="10"/>
        <v>Application maintenance</v>
      </c>
      <c r="H26" s="9" t="s">
        <v>234</v>
      </c>
      <c r="I26" s="9">
        <f t="shared" si="11"/>
        <v>124</v>
      </c>
      <c r="J26" s="9" t="s">
        <v>569</v>
      </c>
      <c r="K26" s="9">
        <f t="shared" si="12"/>
        <v>10</v>
      </c>
      <c r="P26" s="97">
        <f t="shared" si="13"/>
        <v>4.3577435679770536E-2</v>
      </c>
      <c r="Q26" s="97"/>
      <c r="R26" s="97"/>
      <c r="S26" s="97"/>
      <c r="T26" s="97"/>
      <c r="U26" s="98">
        <f t="shared" si="14"/>
        <v>2.4286760614770812E-2</v>
      </c>
      <c r="V26" s="107">
        <f t="shared" si="15"/>
        <v>7.7556610188605296E-2</v>
      </c>
      <c r="W26" s="107">
        <f t="shared" si="16"/>
        <v>4.199863735666079E-2</v>
      </c>
      <c r="X26" s="107">
        <f t="shared" si="17"/>
        <v>4.7216248544020588E-2</v>
      </c>
      <c r="Y26" s="107">
        <f t="shared" si="18"/>
        <v>2.6098702908674661E-2</v>
      </c>
      <c r="Z26" s="107">
        <f t="shared" si="19"/>
        <v>5.7307102159126461E-2</v>
      </c>
      <c r="AA26" s="107">
        <f t="shared" si="20"/>
        <v>1.8670719513658361E-2</v>
      </c>
      <c r="AB26" s="107">
        <f t="shared" si="21"/>
        <v>1.9336011026593172E-2</v>
      </c>
      <c r="AC26" s="107">
        <f t="shared" si="22"/>
        <v>4.365425376312921E-2</v>
      </c>
      <c r="AD26" s="107">
        <f t="shared" si="23"/>
        <v>3.9944718647055073E-2</v>
      </c>
      <c r="AE26" s="107">
        <f t="shared" si="24"/>
        <v>2.6003824848641544E-2</v>
      </c>
      <c r="AF26" s="97" t="b">
        <f t="shared" si="25"/>
        <v>1</v>
      </c>
      <c r="AG26" s="97">
        <f t="array" ref="AG26">IF($AF26,MEDIAN(IF(G1SelectionMask="x",IF(INDEX(StdCalcsRefCalcs,$E26,0)&gt;0,INDEX(StdCalcsRefCalcs,$E26,0)),"")),"")</f>
        <v>3.9944718647055073E-2</v>
      </c>
      <c r="AH26" s="97">
        <f t="array" ref="AH26">IF($AF26,QUARTILE(IF(G1SelectionMask="x",IF(INDEX(StdCalcsRefCalcs,$E26,0)&gt;0,INDEX(StdCalcsRefCalcs,$E26,0)),""),1),"")</f>
        <v>2.5145292731706178E-2</v>
      </c>
      <c r="AI26" s="97">
        <f t="array" ref="AI26">IF($AF26,QUARTILE(IF(G1SelectionMask="x",IF(INDEX(StdCalcsRefCalcs,$E26,0)&gt;0,INDEX(StdCalcsRefCalcs,$E26,0)),""),3),"")</f>
        <v>4.5435251153574899E-2</v>
      </c>
      <c r="AJ26" s="97">
        <f t="array" ref="AJ26">IF($AF26,MIN(IF(G1SelectionMask="x",IF(INDEX(StdCalcsRefCalcs,$E26,0)&gt;0,INDEX(StdCalcsRefCalcs,$E26,0)),"")),"")</f>
        <v>1.8670719513658361E-2</v>
      </c>
      <c r="AK26" s="97">
        <f t="array" ref="AK26">IF($AF26,MAX(IF(G1SelectionMask="x",IF(INDEX(StdCalcsRefCalcs,$E26,0)&gt;0,INDEX(StdCalcsRefCalcs,$E26,0)),"")),"")</f>
        <v>7.7556610188605296E-2</v>
      </c>
      <c r="AL26" s="97">
        <f t="shared" si="26"/>
        <v>3.8370326324630541E-2</v>
      </c>
      <c r="AM26" s="97">
        <f t="array" ref="AM26">IF($AF26,STDEVA(IF(G1SelectionMask="x",IF(INDEX(StdCalcsRefCalcs,$E26,0)&gt;0,INDEX(StdCalcsRefCalcs,$E26,0)),"")),"")</f>
        <v>1.8078245196327686E-2</v>
      </c>
      <c r="AN26" s="98" t="b">
        <f t="shared" si="27"/>
        <v>1</v>
      </c>
      <c r="AO26" s="98">
        <f t="array" ref="AO26">IF($AN26,MEDIAN(IF(G2SelectionMask="x",IF(INDEX(StdCalcsRefCalcs,$E26,0)&gt;0,INDEX(StdCalcsRefCalcs,$E26,0)),"")),"")</f>
        <v>2.6003824848641544E-2</v>
      </c>
      <c r="AP26" s="98">
        <f t="array" ref="AP26">IF($AN26,QUARTILE(IF(G2SelectionMask="x",IF(INDEX(StdCalcsRefCalcs,$E26,0)&gt;0,INDEX(StdCalcsRefCalcs,$E26,0)),""),1),"")</f>
        <v>2.1519486488744865E-2</v>
      </c>
      <c r="AQ26" s="98">
        <f t="array" ref="AQ26">IF($AN26,QUARTILE(IF(G2SelectionMask="x",IF(INDEX(StdCalcsRefCalcs,$E26,0)&gt;0,INDEX(StdCalcsRefCalcs,$E26,0)),""),3),"")</f>
        <v>4.3580483595537831E-2</v>
      </c>
      <c r="AR26" s="98">
        <f t="array" ref="AR26">IF($AN26,MIN(IF(G2SelectionMask="x",IF(INDEX(StdCalcsRefCalcs,$E26,0)&gt;0,INDEX(StdCalcsRefCalcs,$E26,0)),"")),"")</f>
        <v>1.5927409242964104E-2</v>
      </c>
      <c r="AS26" s="98">
        <f t="array" ref="AS26">IF($AN26,MAX(IF(G2SelectionMask="x",IF(INDEX(StdCalcsRefCalcs,$E26,0)&gt;0,INDEX(StdCalcsRefCalcs,$E26,0)),"")),"")</f>
        <v>0.10746893332098673</v>
      </c>
      <c r="AT26" s="98">
        <f t="shared" si="28"/>
        <v>3.874662734607881E-2</v>
      </c>
      <c r="AU26" s="98">
        <f t="array" ref="AU26">IF($AN26,STDEVA(IF(G2SelectionMask="x",IF(INDEX(StdCalcsRefCalcs,$E26,0)&gt;0,INDEX(StdCalcsRefCalcs,$E26,0)),"")),"")</f>
        <v>2.891438993175573E-2</v>
      </c>
      <c r="AV26" s="97" t="b">
        <f t="shared" si="29"/>
        <v>0</v>
      </c>
      <c r="AW26" s="97" t="str">
        <f t="array" ref="AW26">IF($AV26,MEDIAN(IF(G3SelectionMask="x",IF(INDEX(StdCalcsRefCalcs,$E26,0)&gt;0,INDEX(StdCalcsRefCalcs,$E26,0)),"")),"")</f>
        <v/>
      </c>
      <c r="AX26" s="97" t="str">
        <f t="array" ref="AX26">IF($AV26,QUARTILE(IF(G3SelectionMask="x",IF(INDEX(StdCalcsRefCalcs,$E26,0)&gt;0,INDEX(StdCalcsRefCalcs,$E26,0)),""),1),"")</f>
        <v/>
      </c>
      <c r="AY26" s="97" t="str">
        <f t="array" ref="AY26">IF($AV26,QUARTILE(IF(G3SelectionMask="x",IF(INDEX(StdCalcsRefCalcs,$E26,0)&gt;0,INDEX(StdCalcsRefCalcs,$E26,0)),""),3),"")</f>
        <v/>
      </c>
      <c r="AZ26" s="97" t="str">
        <f t="array" ref="AZ26">IF($AV26,MIN(IF(G3SelectionMask="x",IF(INDEX(StdCalcsRefCalcs,$E26,0)&gt;0,INDEX(StdCalcsRefCalcs,$E26,0)),"")),"")</f>
        <v/>
      </c>
      <c r="BA26" s="97" t="str">
        <f t="array" ref="BA26">IF($AV26,MAX(IF(G3SelectionMask="x",IF(INDEX(StdCalcsRefCalcs,$E26,0)&gt;0,INDEX(StdCalcsRefCalcs,$E26,0)),"")),"")</f>
        <v/>
      </c>
      <c r="BB26" s="97" t="str">
        <f t="shared" si="30"/>
        <v/>
      </c>
      <c r="BC26" s="97" t="str">
        <f t="array" ref="BC26">IF($AV26,STDEVA(IF(G3SelectionMask="x",IF(INDEX(StdCalcsRefCalcs,$E26,0)&gt;0,INDEX(StdCalcsRefCalcs,$E26,0)),"")),"")</f>
        <v/>
      </c>
      <c r="BD26" s="98" t="b">
        <f t="shared" si="31"/>
        <v>0</v>
      </c>
      <c r="BE26" s="98" t="str">
        <f t="array" ref="BE26">IF($BD26,MEDIAN(IF(G4SelectionMask="x",IF(INDEX(StdCalcsRefCalcs,$E26,0)&gt;0,INDEX(StdCalcsRefCalcs,$E26,0)),"")),"")</f>
        <v/>
      </c>
      <c r="BF26" s="98" t="str">
        <f t="array" ref="BF26">IF($BD26,QUARTILE(IF(G4SelectionMask="x",IF(INDEX(StdCalcsRefCalcs,$E26,0)&gt;0,INDEX(StdCalcsRefCalcs,$E26,0)),""),1),"")</f>
        <v/>
      </c>
      <c r="BG26" s="98" t="str">
        <f t="array" ref="BG26">IF($BD26,QUARTILE(IF(G4SelectionMask="x",IF(INDEX(StdCalcsRefCalcs,$E26,0)&gt;0,INDEX(StdCalcsRefCalcs,$E26,0)),""),3),"")</f>
        <v/>
      </c>
      <c r="BH26" s="98" t="str">
        <f t="array" ref="BH26">IF($BD26,MIN(IF(G4SelectionMask="x",IF(INDEX(StdCalcsRefCalcs,$E26,0)&gt;0,INDEX(StdCalcsRefCalcs,$E26,0)),"")),"")</f>
        <v/>
      </c>
      <c r="BI26" s="98" t="str">
        <f t="array" ref="BI26">IF($BD26,MAX(IF(G4SelectionMask="x",IF(INDEX(StdCalcsRefCalcs,$E26,0)&gt;0,INDEX(StdCalcsRefCalcs,$E26,0)),"")),"")</f>
        <v/>
      </c>
      <c r="BJ26" s="98" t="str">
        <f t="shared" si="32"/>
        <v/>
      </c>
      <c r="BK26" s="98" t="str">
        <f t="array" ref="BK26">IF($BD26,STDEVA(IF(G4SelectionMask="x",IF(INDEX(StdCalcsRefCalcs,$E26,0)&gt;0,INDEX(StdCalcsRefCalcs,$E26,0)),"")),"")</f>
        <v/>
      </c>
      <c r="BL26" s="97" t="b">
        <f t="shared" si="33"/>
        <v>0</v>
      </c>
      <c r="BM26" s="97" t="str">
        <f t="array" ref="BM26">IF($BL26,MEDIAN(IF(G5SelectionMask="x",IF(INDEX(StdCalcsRefCalcs,$E26,0)&gt;0,INDEX(StdCalcsRefCalcs,$E26,0)),"")),"")</f>
        <v/>
      </c>
      <c r="BN26" s="97" t="str">
        <f t="array" ref="BN26">IF($BL26,QUARTILE(IF(G5SelectionMask="x",IF(INDEX(StdCalcsRefCalcs,$E26,0)&gt;0,INDEX(StdCalcsRefCalcs,$E26,0)),""),1),"")</f>
        <v/>
      </c>
      <c r="BO26" s="97" t="str">
        <f t="array" ref="BO26">IF($BL26,QUARTILE(IF(G5SelectionMask="x",IF(INDEX(StdCalcsRefCalcs,$E26,0)&gt;0,INDEX(StdCalcsRefCalcs,$E26,0)),""),3),"")</f>
        <v/>
      </c>
      <c r="BP26" s="97" t="str">
        <f t="array" ref="BP26">IF($BL26,MIN(IF(G5SelectionMask="x",IF(INDEX(StdCalcsRefCalcs,$E26,0)&gt;0,INDEX(StdCalcsRefCalcs,$E26,0)),"")),"")</f>
        <v/>
      </c>
      <c r="BQ26" s="97" t="str">
        <f t="array" ref="BQ26">IF($BL26,MAX(IF(G5SelectionMask="x",IF(INDEX(StdCalcsRefCalcs,$E26,0)&gt;0,INDEX(StdCalcsRefCalcs,$E26,0)),"")),"")</f>
        <v/>
      </c>
      <c r="BR26" s="97" t="str">
        <f t="shared" si="34"/>
        <v/>
      </c>
      <c r="BS26" s="99" t="str">
        <f t="array" ref="BS26">IF($BL26,STDEVA(IF(G5SelectionMask="x",IF(INDEX(StdCalcsRefCalcs,$E26,0)&gt;0,INDEX(StdCalcsRefCalcs,$E26,0)),"")),"")</f>
        <v/>
      </c>
      <c r="BT26" s="108"/>
      <c r="BU26" s="109">
        <f t="shared" si="36"/>
        <v>4.3577435679770536E-2</v>
      </c>
      <c r="BV26" s="109">
        <f t="shared" si="36"/>
        <v>2.4286760614770812E-2</v>
      </c>
      <c r="BW26" s="109">
        <f t="shared" si="36"/>
        <v>7.7556610188605296E-2</v>
      </c>
      <c r="BX26" s="109">
        <f t="shared" si="36"/>
        <v>4.199863735666079E-2</v>
      </c>
      <c r="BY26" s="109">
        <f t="shared" si="36"/>
        <v>4.7216248544020588E-2</v>
      </c>
      <c r="BZ26" s="109">
        <f t="shared" si="36"/>
        <v>2.6098702908674661E-2</v>
      </c>
      <c r="CA26" s="109">
        <f t="shared" si="36"/>
        <v>5.7307102159126461E-2</v>
      </c>
      <c r="CB26" s="109">
        <f t="shared" si="36"/>
        <v>1.8670719513658361E-2</v>
      </c>
      <c r="CC26" s="109">
        <f t="shared" si="36"/>
        <v>1.9336011026593172E-2</v>
      </c>
      <c r="CD26" s="109">
        <f t="shared" si="36"/>
        <v>4.365425376312921E-2</v>
      </c>
      <c r="CE26" s="109">
        <f t="shared" si="36"/>
        <v>3.9944718647055073E-2</v>
      </c>
      <c r="CF26" s="109">
        <f t="shared" si="36"/>
        <v>2.6003824848641544E-2</v>
      </c>
      <c r="CG26" s="109">
        <f t="shared" si="36"/>
        <v>2.3702961950896557E-2</v>
      </c>
      <c r="CH26" s="109">
        <f t="shared" si="36"/>
        <v>0.10746893332098673</v>
      </c>
      <c r="CI26" s="109">
        <f t="shared" si="36"/>
        <v>1.5927409242964104E-2</v>
      </c>
    </row>
    <row r="27" spans="1:87" x14ac:dyDescent="0.2">
      <c r="A27" s="33">
        <f t="shared" si="8"/>
        <v>0</v>
      </c>
      <c r="B27" s="206"/>
      <c r="C27" s="200"/>
      <c r="D27" s="197"/>
      <c r="E27" s="72">
        <f t="shared" si="9"/>
        <v>17</v>
      </c>
      <c r="F27" s="9" t="s">
        <v>2250</v>
      </c>
      <c r="G27" s="9" t="s">
        <v>2251</v>
      </c>
      <c r="H27" s="9" t="s">
        <v>699</v>
      </c>
      <c r="I27" s="9">
        <f t="shared" si="11"/>
        <v>118</v>
      </c>
      <c r="J27" s="9" t="s">
        <v>233</v>
      </c>
      <c r="K27" s="9">
        <f t="shared" si="12"/>
        <v>105</v>
      </c>
      <c r="P27" s="97" t="str">
        <f t="shared" si="13"/>
        <v/>
      </c>
      <c r="Q27" s="97"/>
      <c r="R27" s="97"/>
      <c r="S27" s="97"/>
      <c r="T27" s="97"/>
      <c r="U27" s="98" t="str">
        <f t="shared" si="14"/>
        <v/>
      </c>
      <c r="V27" s="107" t="str">
        <f t="shared" si="15"/>
        <v/>
      </c>
      <c r="W27" s="107" t="str">
        <f t="shared" si="16"/>
        <v/>
      </c>
      <c r="X27" s="107" t="str">
        <f t="shared" si="17"/>
        <v/>
      </c>
      <c r="Y27" s="107" t="str">
        <f t="shared" si="18"/>
        <v/>
      </c>
      <c r="Z27" s="107" t="str">
        <f t="shared" si="19"/>
        <v/>
      </c>
      <c r="AA27" s="107" t="str">
        <f t="shared" si="20"/>
        <v/>
      </c>
      <c r="AB27" s="107" t="str">
        <f t="shared" si="21"/>
        <v/>
      </c>
      <c r="AC27" s="107" t="str">
        <f t="shared" si="22"/>
        <v/>
      </c>
      <c r="AD27" s="107" t="str">
        <f t="shared" si="23"/>
        <v/>
      </c>
      <c r="AE27" s="107" t="str">
        <f t="shared" si="24"/>
        <v/>
      </c>
      <c r="AF27" s="97" t="b">
        <f t="shared" si="25"/>
        <v>0</v>
      </c>
      <c r="AG27" s="97" t="str">
        <f t="array" ref="AG27">IF($AF27,MEDIAN(IF(G1SelectionMask="x",IF(INDEX(StdCalcsRefCalcs,$E27,0)&gt;0,INDEX(StdCalcsRefCalcs,$E27,0)),"")),"")</f>
        <v/>
      </c>
      <c r="AH27" s="97" t="str">
        <f t="array" ref="AH27">IF($AF27,QUARTILE(IF(G1SelectionMask="x",IF(INDEX(StdCalcsRefCalcs,$E27,0)&gt;0,INDEX(StdCalcsRefCalcs,$E27,0)),""),1),"")</f>
        <v/>
      </c>
      <c r="AI27" s="97" t="str">
        <f t="array" ref="AI27">IF($AF27,QUARTILE(IF(G1SelectionMask="x",IF(INDEX(StdCalcsRefCalcs,$E27,0)&gt;0,INDEX(StdCalcsRefCalcs,$E27,0)),""),3),"")</f>
        <v/>
      </c>
      <c r="AJ27" s="97" t="str">
        <f t="array" ref="AJ27">IF($AF27,MIN(IF(G1SelectionMask="x",IF(INDEX(StdCalcsRefCalcs,$E27,0)&gt;0,INDEX(StdCalcsRefCalcs,$E27,0)),"")),"")</f>
        <v/>
      </c>
      <c r="AK27" s="97" t="str">
        <f t="array" ref="AK27">IF($AF27,MAX(IF(G1SelectionMask="x",IF(INDEX(StdCalcsRefCalcs,$E27,0)&gt;0,INDEX(StdCalcsRefCalcs,$E27,0)),"")),"")</f>
        <v/>
      </c>
      <c r="AL27" s="97" t="str">
        <f t="shared" ref="AL27:AL38" si="37">IF($AF27,AVERAGEIF(G1SelectionMask,"x",INDEX(StdCalcsRefCalcs,$E27,0)),"")</f>
        <v/>
      </c>
      <c r="AM27" s="97" t="str">
        <f t="array" ref="AM27">IF($AF27,STDEVA(IF(G1SelectionMask="x",IF(INDEX(StdCalcsRefCalcs,$E27,0)&gt;0,INDEX(StdCalcsRefCalcs,$E27,0)),"")),"")</f>
        <v/>
      </c>
      <c r="AN27" s="98" t="b">
        <f t="shared" si="27"/>
        <v>0</v>
      </c>
      <c r="AO27" s="98" t="str">
        <f t="array" ref="AO27">IF($AN27,MEDIAN(IF(G2SelectionMask="x",IF(INDEX(StdCalcsRefCalcs,$E27,0)&gt;0,INDEX(StdCalcsRefCalcs,$E27,0)),"")),"")</f>
        <v/>
      </c>
      <c r="AP27" s="98" t="str">
        <f t="array" ref="AP27">IF($AN27,QUARTILE(IF(G2SelectionMask="x",IF(INDEX(StdCalcsRefCalcs,$E27,0)&gt;0,INDEX(StdCalcsRefCalcs,$E27,0)),""),1),"")</f>
        <v/>
      </c>
      <c r="AQ27" s="98" t="str">
        <f t="array" ref="AQ27">IF($AN27,QUARTILE(IF(G2SelectionMask="x",IF(INDEX(StdCalcsRefCalcs,$E27,0)&gt;0,INDEX(StdCalcsRefCalcs,$E27,0)),""),3),"")</f>
        <v/>
      </c>
      <c r="AR27" s="98" t="str">
        <f t="array" ref="AR27">IF($AN27,MIN(IF(G2SelectionMask="x",IF(INDEX(StdCalcsRefCalcs,$E27,0)&gt;0,INDEX(StdCalcsRefCalcs,$E27,0)),"")),"")</f>
        <v/>
      </c>
      <c r="AS27" s="98" t="str">
        <f t="array" ref="AS27">IF($AN27,MAX(IF(G2SelectionMask="x",IF(INDEX(StdCalcsRefCalcs,$E27,0)&gt;0,INDEX(StdCalcsRefCalcs,$E27,0)),"")),"")</f>
        <v/>
      </c>
      <c r="AT27" s="98" t="str">
        <f t="shared" si="28"/>
        <v/>
      </c>
      <c r="AU27" s="98" t="str">
        <f t="array" ref="AU27">IF($AN27,STDEVA(IF(G2SelectionMask="x",IF(INDEX(StdCalcsRefCalcs,$E27,0)&gt;0,INDEX(StdCalcsRefCalcs,$E27,0)),"")),"")</f>
        <v/>
      </c>
      <c r="AV27" s="97" t="b">
        <f t="shared" si="29"/>
        <v>0</v>
      </c>
      <c r="AW27" s="97" t="str">
        <f t="array" ref="AW27">IF($AV27,MEDIAN(IF(G3SelectionMask="x",IF(INDEX(StdCalcsRefCalcs,$E27,0)&gt;0,INDEX(StdCalcsRefCalcs,$E27,0)),"")),"")</f>
        <v/>
      </c>
      <c r="AX27" s="97" t="str">
        <f t="array" ref="AX27">IF($AV27,QUARTILE(IF(G3SelectionMask="x",IF(INDEX(StdCalcsRefCalcs,$E27,0)&gt;0,INDEX(StdCalcsRefCalcs,$E27,0)),""),1),"")</f>
        <v/>
      </c>
      <c r="AY27" s="97" t="str">
        <f t="array" ref="AY27">IF($AV27,QUARTILE(IF(G3SelectionMask="x",IF(INDEX(StdCalcsRefCalcs,$E27,0)&gt;0,INDEX(StdCalcsRefCalcs,$E27,0)),""),3),"")</f>
        <v/>
      </c>
      <c r="AZ27" s="97" t="str">
        <f t="array" ref="AZ27">IF($AV27,MIN(IF(G3SelectionMask="x",IF(INDEX(StdCalcsRefCalcs,$E27,0)&gt;0,INDEX(StdCalcsRefCalcs,$E27,0)),"")),"")</f>
        <v/>
      </c>
      <c r="BA27" s="97" t="str">
        <f t="array" ref="BA27">IF($AV27,MAX(IF(G3SelectionMask="x",IF(INDEX(StdCalcsRefCalcs,$E27,0)&gt;0,INDEX(StdCalcsRefCalcs,$E27,0)),"")),"")</f>
        <v/>
      </c>
      <c r="BB27" s="97" t="str">
        <f t="shared" si="30"/>
        <v/>
      </c>
      <c r="BC27" s="97" t="str">
        <f t="array" ref="BC27">IF($AV27,STDEVA(IF(G3SelectionMask="x",IF(INDEX(StdCalcsRefCalcs,$E27,0)&gt;0,INDEX(StdCalcsRefCalcs,$E27,0)),"")),"")</f>
        <v/>
      </c>
      <c r="BD27" s="98" t="b">
        <f t="shared" si="31"/>
        <v>0</v>
      </c>
      <c r="BE27" s="98" t="str">
        <f t="array" ref="BE27">IF($BD27,MEDIAN(IF(G4SelectionMask="x",IF(INDEX(StdCalcsRefCalcs,$E27,0)&gt;0,INDEX(StdCalcsRefCalcs,$E27,0)),"")),"")</f>
        <v/>
      </c>
      <c r="BF27" s="98" t="str">
        <f t="array" ref="BF27">IF($BD27,QUARTILE(IF(G4SelectionMask="x",IF(INDEX(StdCalcsRefCalcs,$E27,0)&gt;0,INDEX(StdCalcsRefCalcs,$E27,0)),""),1),"")</f>
        <v/>
      </c>
      <c r="BG27" s="98" t="str">
        <f t="array" ref="BG27">IF($BD27,QUARTILE(IF(G4SelectionMask="x",IF(INDEX(StdCalcsRefCalcs,$E27,0)&gt;0,INDEX(StdCalcsRefCalcs,$E27,0)),""),3),"")</f>
        <v/>
      </c>
      <c r="BH27" s="98" t="str">
        <f t="array" ref="BH27">IF($BD27,MIN(IF(G4SelectionMask="x",IF(INDEX(StdCalcsRefCalcs,$E27,0)&gt;0,INDEX(StdCalcsRefCalcs,$E27,0)),"")),"")</f>
        <v/>
      </c>
      <c r="BI27" s="98" t="str">
        <f t="array" ref="BI27">IF($BD27,MAX(IF(G4SelectionMask="x",IF(INDEX(StdCalcsRefCalcs,$E27,0)&gt;0,INDEX(StdCalcsRefCalcs,$E27,0)),"")),"")</f>
        <v/>
      </c>
      <c r="BJ27" s="98" t="str">
        <f t="shared" si="32"/>
        <v/>
      </c>
      <c r="BK27" s="98" t="str">
        <f t="array" ref="BK27">IF($BD27,STDEVA(IF(G4SelectionMask="x",IF(INDEX(StdCalcsRefCalcs,$E27,0)&gt;0,INDEX(StdCalcsRefCalcs,$E27,0)),"")),"")</f>
        <v/>
      </c>
      <c r="BL27" s="97" t="b">
        <f t="shared" si="33"/>
        <v>0</v>
      </c>
      <c r="BM27" s="97" t="str">
        <f t="array" ref="BM27">IF($BL27,MEDIAN(IF(G5SelectionMask="x",IF(INDEX(StdCalcsRefCalcs,$E27,0)&gt;0,INDEX(StdCalcsRefCalcs,$E27,0)),"")),"")</f>
        <v/>
      </c>
      <c r="BN27" s="97" t="str">
        <f t="array" ref="BN27">IF($BL27,QUARTILE(IF(G5SelectionMask="x",IF(INDEX(StdCalcsRefCalcs,$E27,0)&gt;0,INDEX(StdCalcsRefCalcs,$E27,0)),""),1),"")</f>
        <v/>
      </c>
      <c r="BO27" s="97" t="str">
        <f t="array" ref="BO27">IF($BL27,QUARTILE(IF(G5SelectionMask="x",IF(INDEX(StdCalcsRefCalcs,$E27,0)&gt;0,INDEX(StdCalcsRefCalcs,$E27,0)),""),3),"")</f>
        <v/>
      </c>
      <c r="BP27" s="97" t="str">
        <f t="array" ref="BP27">IF($BL27,MIN(IF(G5SelectionMask="x",IF(INDEX(StdCalcsRefCalcs,$E27,0)&gt;0,INDEX(StdCalcsRefCalcs,$E27,0)),"")),"")</f>
        <v/>
      </c>
      <c r="BQ27" s="97" t="str">
        <f t="array" ref="BQ27">IF($BL27,MAX(IF(G5SelectionMask="x",IF(INDEX(StdCalcsRefCalcs,$E27,0)&gt;0,INDEX(StdCalcsRefCalcs,$E27,0)),"")),"")</f>
        <v/>
      </c>
      <c r="BR27" s="97" t="str">
        <f t="shared" si="34"/>
        <v/>
      </c>
      <c r="BS27" s="99" t="str">
        <f t="array" ref="BS27">IF($BL27,STDEVA(IF(G5SelectionMask="x",IF(INDEX(StdCalcsRefCalcs,$E27,0)&gt;0,INDEX(StdCalcsRefCalcs,$E27,0)),"")),"")</f>
        <v/>
      </c>
      <c r="BT27" s="108"/>
      <c r="BU27" s="109" t="str">
        <f t="shared" si="36"/>
        <v/>
      </c>
      <c r="BV27" s="109" t="str">
        <f t="shared" si="36"/>
        <v/>
      </c>
      <c r="BW27" s="109" t="str">
        <f t="shared" si="36"/>
        <v/>
      </c>
      <c r="BX27" s="109" t="str">
        <f t="shared" si="36"/>
        <v/>
      </c>
      <c r="BY27" s="109" t="str">
        <f t="shared" si="36"/>
        <v/>
      </c>
      <c r="BZ27" s="109" t="str">
        <f t="shared" si="36"/>
        <v/>
      </c>
      <c r="CA27" s="109" t="str">
        <f t="shared" si="36"/>
        <v/>
      </c>
      <c r="CB27" s="109" t="str">
        <f t="shared" si="36"/>
        <v/>
      </c>
      <c r="CC27" s="109" t="str">
        <f t="shared" si="36"/>
        <v/>
      </c>
      <c r="CD27" s="109" t="str">
        <f t="shared" si="36"/>
        <v/>
      </c>
      <c r="CE27" s="109" t="str">
        <f t="shared" si="36"/>
        <v/>
      </c>
      <c r="CF27" s="109" t="str">
        <f t="shared" si="36"/>
        <v/>
      </c>
      <c r="CG27" s="109" t="str">
        <f t="shared" si="36"/>
        <v/>
      </c>
      <c r="CH27" s="109" t="str">
        <f t="shared" si="36"/>
        <v/>
      </c>
      <c r="CI27" s="109" t="str">
        <f t="shared" si="36"/>
        <v/>
      </c>
    </row>
    <row r="28" spans="1:87" x14ac:dyDescent="0.2">
      <c r="A28" s="33">
        <f t="shared" si="8"/>
        <v>0</v>
      </c>
      <c r="B28" s="206"/>
      <c r="C28" s="200"/>
      <c r="D28" s="197"/>
      <c r="E28" s="72">
        <f t="shared" si="9"/>
        <v>18</v>
      </c>
      <c r="F28" s="9" t="s">
        <v>2218</v>
      </c>
      <c r="G28" s="9" t="s">
        <v>2220</v>
      </c>
      <c r="H28" s="56" t="s">
        <v>701</v>
      </c>
      <c r="I28" s="9">
        <f t="shared" si="11"/>
        <v>122</v>
      </c>
      <c r="J28" s="9" t="s">
        <v>233</v>
      </c>
      <c r="K28" s="9">
        <f t="shared" si="12"/>
        <v>105</v>
      </c>
      <c r="P28" s="97" t="str">
        <f t="shared" si="13"/>
        <v/>
      </c>
      <c r="Q28" s="97"/>
      <c r="R28" s="97"/>
      <c r="S28" s="97"/>
      <c r="T28" s="97"/>
      <c r="U28" s="98" t="str">
        <f t="shared" si="14"/>
        <v/>
      </c>
      <c r="V28" s="107" t="str">
        <f t="shared" si="15"/>
        <v/>
      </c>
      <c r="W28" s="107" t="str">
        <f t="shared" si="16"/>
        <v/>
      </c>
      <c r="X28" s="107" t="str">
        <f t="shared" si="17"/>
        <v/>
      </c>
      <c r="Y28" s="107" t="str">
        <f t="shared" si="18"/>
        <v/>
      </c>
      <c r="Z28" s="107" t="str">
        <f t="shared" si="19"/>
        <v/>
      </c>
      <c r="AA28" s="107" t="str">
        <f t="shared" si="20"/>
        <v/>
      </c>
      <c r="AB28" s="107" t="str">
        <f t="shared" si="21"/>
        <v/>
      </c>
      <c r="AC28" s="107" t="str">
        <f t="shared" si="22"/>
        <v/>
      </c>
      <c r="AD28" s="107" t="str">
        <f t="shared" si="23"/>
        <v/>
      </c>
      <c r="AE28" s="107" t="str">
        <f t="shared" si="24"/>
        <v/>
      </c>
      <c r="AF28" s="97" t="b">
        <f t="shared" si="25"/>
        <v>0</v>
      </c>
      <c r="AG28" s="97" t="str">
        <f t="array" ref="AG28">IF($AF28,MEDIAN(IF(G1SelectionMask="x",IF(INDEX(StdCalcsRefCalcs,$E28,0)&gt;0,INDEX(StdCalcsRefCalcs,$E28,0)),"")),"")</f>
        <v/>
      </c>
      <c r="AH28" s="97" t="str">
        <f t="array" ref="AH28">IF($AF28,QUARTILE(IF(G1SelectionMask="x",IF(INDEX(StdCalcsRefCalcs,$E28,0)&gt;0,INDEX(StdCalcsRefCalcs,$E28,0)),""),1),"")</f>
        <v/>
      </c>
      <c r="AI28" s="97" t="str">
        <f t="array" ref="AI28">IF($AF28,QUARTILE(IF(G1SelectionMask="x",IF(INDEX(StdCalcsRefCalcs,$E28,0)&gt;0,INDEX(StdCalcsRefCalcs,$E28,0)),""),3),"")</f>
        <v/>
      </c>
      <c r="AJ28" s="97" t="str">
        <f t="array" ref="AJ28">IF($AF28,MIN(IF(G1SelectionMask="x",IF(INDEX(StdCalcsRefCalcs,$E28,0)&gt;0,INDEX(StdCalcsRefCalcs,$E28,0)),"")),"")</f>
        <v/>
      </c>
      <c r="AK28" s="97" t="str">
        <f t="array" ref="AK28">IF($AF28,MAX(IF(G1SelectionMask="x",IF(INDEX(StdCalcsRefCalcs,$E28,0)&gt;0,INDEX(StdCalcsRefCalcs,$E28,0)),"")),"")</f>
        <v/>
      </c>
      <c r="AL28" s="97" t="str">
        <f t="shared" si="37"/>
        <v/>
      </c>
      <c r="AM28" s="97" t="str">
        <f t="array" ref="AM28">IF($AF28,STDEVA(IF(G1SelectionMask="x",IF(INDEX(StdCalcsRefCalcs,$E28,0)&gt;0,INDEX(StdCalcsRefCalcs,$E28,0)),"")),"")</f>
        <v/>
      </c>
      <c r="AN28" s="98" t="b">
        <f t="shared" si="27"/>
        <v>0</v>
      </c>
      <c r="AO28" s="98" t="str">
        <f t="array" ref="AO28">IF($AN28,MEDIAN(IF(G2SelectionMask="x",IF(INDEX(StdCalcsRefCalcs,$E28,0)&gt;0,INDEX(StdCalcsRefCalcs,$E28,0)),"")),"")</f>
        <v/>
      </c>
      <c r="AP28" s="98" t="str">
        <f t="array" ref="AP28">IF($AN28,QUARTILE(IF(G2SelectionMask="x",IF(INDEX(StdCalcsRefCalcs,$E28,0)&gt;0,INDEX(StdCalcsRefCalcs,$E28,0)),""),1),"")</f>
        <v/>
      </c>
      <c r="AQ28" s="98" t="str">
        <f t="array" ref="AQ28">IF($AN28,QUARTILE(IF(G2SelectionMask="x",IF(INDEX(StdCalcsRefCalcs,$E28,0)&gt;0,INDEX(StdCalcsRefCalcs,$E28,0)),""),3),"")</f>
        <v/>
      </c>
      <c r="AR28" s="98" t="str">
        <f t="array" ref="AR28">IF($AN28,MIN(IF(G2SelectionMask="x",IF(INDEX(StdCalcsRefCalcs,$E28,0)&gt;0,INDEX(StdCalcsRefCalcs,$E28,0)),"")),"")</f>
        <v/>
      </c>
      <c r="AS28" s="98" t="str">
        <f t="array" ref="AS28">IF($AN28,MAX(IF(G2SelectionMask="x",IF(INDEX(StdCalcsRefCalcs,$E28,0)&gt;0,INDEX(StdCalcsRefCalcs,$E28,0)),"")),"")</f>
        <v/>
      </c>
      <c r="AT28" s="98" t="str">
        <f t="shared" si="28"/>
        <v/>
      </c>
      <c r="AU28" s="98" t="str">
        <f t="array" ref="AU28">IF($AN28,STDEVA(IF(G2SelectionMask="x",IF(INDEX(StdCalcsRefCalcs,$E28,0)&gt;0,INDEX(StdCalcsRefCalcs,$E28,0)),"")),"")</f>
        <v/>
      </c>
      <c r="AV28" s="97" t="b">
        <f t="shared" si="29"/>
        <v>0</v>
      </c>
      <c r="AW28" s="97" t="str">
        <f t="array" ref="AW28">IF($AV28,MEDIAN(IF(G3SelectionMask="x",IF(INDEX(StdCalcsRefCalcs,$E28,0)&gt;0,INDEX(StdCalcsRefCalcs,$E28,0)),"")),"")</f>
        <v/>
      </c>
      <c r="AX28" s="97" t="str">
        <f t="array" ref="AX28">IF($AV28,QUARTILE(IF(G3SelectionMask="x",IF(INDEX(StdCalcsRefCalcs,$E28,0)&gt;0,INDEX(StdCalcsRefCalcs,$E28,0)),""),1),"")</f>
        <v/>
      </c>
      <c r="AY28" s="97" t="str">
        <f t="array" ref="AY28">IF($AV28,QUARTILE(IF(G3SelectionMask="x",IF(INDEX(StdCalcsRefCalcs,$E28,0)&gt;0,INDEX(StdCalcsRefCalcs,$E28,0)),""),3),"")</f>
        <v/>
      </c>
      <c r="AZ28" s="97" t="str">
        <f t="array" ref="AZ28">IF($AV28,MIN(IF(G3SelectionMask="x",IF(INDEX(StdCalcsRefCalcs,$E28,0)&gt;0,INDEX(StdCalcsRefCalcs,$E28,0)),"")),"")</f>
        <v/>
      </c>
      <c r="BA28" s="97" t="str">
        <f t="array" ref="BA28">IF($AV28,MAX(IF(G3SelectionMask="x",IF(INDEX(StdCalcsRefCalcs,$E28,0)&gt;0,INDEX(StdCalcsRefCalcs,$E28,0)),"")),"")</f>
        <v/>
      </c>
      <c r="BB28" s="97" t="str">
        <f t="shared" si="30"/>
        <v/>
      </c>
      <c r="BC28" s="97" t="str">
        <f t="array" ref="BC28">IF($AV28,STDEVA(IF(G3SelectionMask="x",IF(INDEX(StdCalcsRefCalcs,$E28,0)&gt;0,INDEX(StdCalcsRefCalcs,$E28,0)),"")),"")</f>
        <v/>
      </c>
      <c r="BD28" s="98" t="b">
        <f t="shared" si="31"/>
        <v>0</v>
      </c>
      <c r="BE28" s="98" t="str">
        <f t="array" ref="BE28">IF($BD28,MEDIAN(IF(G4SelectionMask="x",IF(INDEX(StdCalcsRefCalcs,$E28,0)&gt;0,INDEX(StdCalcsRefCalcs,$E28,0)),"")),"")</f>
        <v/>
      </c>
      <c r="BF28" s="98" t="str">
        <f t="array" ref="BF28">IF($BD28,QUARTILE(IF(G4SelectionMask="x",IF(INDEX(StdCalcsRefCalcs,$E28,0)&gt;0,INDEX(StdCalcsRefCalcs,$E28,0)),""),1),"")</f>
        <v/>
      </c>
      <c r="BG28" s="98" t="str">
        <f t="array" ref="BG28">IF($BD28,QUARTILE(IF(G4SelectionMask="x",IF(INDEX(StdCalcsRefCalcs,$E28,0)&gt;0,INDEX(StdCalcsRefCalcs,$E28,0)),""),3),"")</f>
        <v/>
      </c>
      <c r="BH28" s="98" t="str">
        <f t="array" ref="BH28">IF($BD28,MIN(IF(G4SelectionMask="x",IF(INDEX(StdCalcsRefCalcs,$E28,0)&gt;0,INDEX(StdCalcsRefCalcs,$E28,0)),"")),"")</f>
        <v/>
      </c>
      <c r="BI28" s="98" t="str">
        <f t="array" ref="BI28">IF($BD28,MAX(IF(G4SelectionMask="x",IF(INDEX(StdCalcsRefCalcs,$E28,0)&gt;0,INDEX(StdCalcsRefCalcs,$E28,0)),"")),"")</f>
        <v/>
      </c>
      <c r="BJ28" s="98" t="str">
        <f t="shared" si="32"/>
        <v/>
      </c>
      <c r="BK28" s="98" t="str">
        <f t="array" ref="BK28">IF($BD28,STDEVA(IF(G4SelectionMask="x",IF(INDEX(StdCalcsRefCalcs,$E28,0)&gt;0,INDEX(StdCalcsRefCalcs,$E28,0)),"")),"")</f>
        <v/>
      </c>
      <c r="BL28" s="97" t="b">
        <f t="shared" si="33"/>
        <v>0</v>
      </c>
      <c r="BM28" s="97" t="str">
        <f t="array" ref="BM28">IF($BL28,MEDIAN(IF(G5SelectionMask="x",IF(INDEX(StdCalcsRefCalcs,$E28,0)&gt;0,INDEX(StdCalcsRefCalcs,$E28,0)),"")),"")</f>
        <v/>
      </c>
      <c r="BN28" s="97" t="str">
        <f t="array" ref="BN28">IF($BL28,QUARTILE(IF(G5SelectionMask="x",IF(INDEX(StdCalcsRefCalcs,$E28,0)&gt;0,INDEX(StdCalcsRefCalcs,$E28,0)),""),1),"")</f>
        <v/>
      </c>
      <c r="BO28" s="97" t="str">
        <f t="array" ref="BO28">IF($BL28,QUARTILE(IF(G5SelectionMask="x",IF(INDEX(StdCalcsRefCalcs,$E28,0)&gt;0,INDEX(StdCalcsRefCalcs,$E28,0)),""),3),"")</f>
        <v/>
      </c>
      <c r="BP28" s="97" t="str">
        <f t="array" ref="BP28">IF($BL28,MIN(IF(G5SelectionMask="x",IF(INDEX(StdCalcsRefCalcs,$E28,0)&gt;0,INDEX(StdCalcsRefCalcs,$E28,0)),"")),"")</f>
        <v/>
      </c>
      <c r="BQ28" s="97" t="str">
        <f t="array" ref="BQ28">IF($BL28,MAX(IF(G5SelectionMask="x",IF(INDEX(StdCalcsRefCalcs,$E28,0)&gt;0,INDEX(StdCalcsRefCalcs,$E28,0)),"")),"")</f>
        <v/>
      </c>
      <c r="BR28" s="97" t="str">
        <f t="shared" si="34"/>
        <v/>
      </c>
      <c r="BS28" s="99" t="str">
        <f t="array" ref="BS28">IF($BL28,STDEVA(IF(G5SelectionMask="x",IF(INDEX(StdCalcsRefCalcs,$E28,0)&gt;0,INDEX(StdCalcsRefCalcs,$E28,0)),"")),"")</f>
        <v/>
      </c>
      <c r="BT28" s="108"/>
      <c r="BU28" s="109" t="str">
        <f t="shared" si="36"/>
        <v/>
      </c>
      <c r="BV28" s="109" t="str">
        <f t="shared" si="36"/>
        <v/>
      </c>
      <c r="BW28" s="109" t="str">
        <f t="shared" si="36"/>
        <v/>
      </c>
      <c r="BX28" s="109" t="str">
        <f t="shared" si="36"/>
        <v/>
      </c>
      <c r="BY28" s="109" t="str">
        <f t="shared" si="36"/>
        <v/>
      </c>
      <c r="BZ28" s="109" t="str">
        <f t="shared" si="36"/>
        <v/>
      </c>
      <c r="CA28" s="109" t="str">
        <f t="shared" si="36"/>
        <v/>
      </c>
      <c r="CB28" s="109" t="str">
        <f t="shared" si="36"/>
        <v/>
      </c>
      <c r="CC28" s="109" t="str">
        <f t="shared" si="36"/>
        <v/>
      </c>
      <c r="CD28" s="109" t="str">
        <f t="shared" si="36"/>
        <v/>
      </c>
      <c r="CE28" s="109" t="str">
        <f t="shared" si="36"/>
        <v/>
      </c>
      <c r="CF28" s="109" t="str">
        <f t="shared" si="36"/>
        <v/>
      </c>
      <c r="CG28" s="109" t="str">
        <f t="shared" si="36"/>
        <v/>
      </c>
      <c r="CH28" s="109" t="str">
        <f t="shared" si="36"/>
        <v/>
      </c>
      <c r="CI28" s="109" t="str">
        <f t="shared" si="36"/>
        <v/>
      </c>
    </row>
    <row r="29" spans="1:87" x14ac:dyDescent="0.2">
      <c r="A29" s="33">
        <f t="shared" si="8"/>
        <v>0</v>
      </c>
      <c r="B29" s="206"/>
      <c r="C29" s="200"/>
      <c r="D29" s="197"/>
      <c r="E29" s="72">
        <f t="shared" si="9"/>
        <v>19</v>
      </c>
      <c r="F29" s="9" t="s">
        <v>2219</v>
      </c>
      <c r="G29" s="9" t="s">
        <v>2221</v>
      </c>
      <c r="H29" s="56" t="s">
        <v>702</v>
      </c>
      <c r="I29" s="9">
        <f t="shared" ref="I29:I34" si="38">MATCH(H29,RawDataFieldKeys,0)-RawDataFieldKeyBaseRow</f>
        <v>123</v>
      </c>
      <c r="J29" s="9" t="s">
        <v>233</v>
      </c>
      <c r="K29" s="9">
        <f t="shared" ref="K29:K34" si="39">MATCH(J29,RawDataFieldKeys,0)-RawDataFieldKeyBaseRow</f>
        <v>105</v>
      </c>
      <c r="P29" s="97" t="str">
        <f t="shared" si="13"/>
        <v/>
      </c>
      <c r="Q29" s="97"/>
      <c r="R29" s="97"/>
      <c r="S29" s="97"/>
      <c r="T29" s="97"/>
      <c r="U29" s="98" t="str">
        <f t="shared" si="14"/>
        <v/>
      </c>
      <c r="V29" s="107" t="str">
        <f t="shared" si="15"/>
        <v/>
      </c>
      <c r="W29" s="107" t="str">
        <f t="shared" si="16"/>
        <v/>
      </c>
      <c r="X29" s="107" t="str">
        <f t="shared" si="17"/>
        <v/>
      </c>
      <c r="Y29" s="107" t="str">
        <f t="shared" si="18"/>
        <v/>
      </c>
      <c r="Z29" s="107" t="str">
        <f t="shared" si="19"/>
        <v/>
      </c>
      <c r="AA29" s="107" t="str">
        <f t="shared" si="20"/>
        <v/>
      </c>
      <c r="AB29" s="107" t="str">
        <f t="shared" si="21"/>
        <v/>
      </c>
      <c r="AC29" s="107" t="str">
        <f t="shared" si="22"/>
        <v/>
      </c>
      <c r="AD29" s="107" t="str">
        <f t="shared" si="23"/>
        <v/>
      </c>
      <c r="AE29" s="107" t="str">
        <f t="shared" si="24"/>
        <v/>
      </c>
      <c r="AF29" s="97" t="b">
        <f t="shared" si="25"/>
        <v>0</v>
      </c>
      <c r="AG29" s="97" t="str">
        <f t="array" ref="AG29">IF($AF29,MEDIAN(IF(G1SelectionMask="x",IF(INDEX(StdCalcsRefCalcs,$E29,0)&gt;0,INDEX(StdCalcsRefCalcs,$E29,0)),"")),"")</f>
        <v/>
      </c>
      <c r="AH29" s="97" t="str">
        <f t="array" ref="AH29">IF($AF29,QUARTILE(IF(G1SelectionMask="x",IF(INDEX(StdCalcsRefCalcs,$E29,0)&gt;0,INDEX(StdCalcsRefCalcs,$E29,0)),""),1),"")</f>
        <v/>
      </c>
      <c r="AI29" s="97" t="str">
        <f t="array" ref="AI29">IF($AF29,QUARTILE(IF(G1SelectionMask="x",IF(INDEX(StdCalcsRefCalcs,$E29,0)&gt;0,INDEX(StdCalcsRefCalcs,$E29,0)),""),3),"")</f>
        <v/>
      </c>
      <c r="AJ29" s="97" t="str">
        <f t="array" ref="AJ29">IF($AF29,MIN(IF(G1SelectionMask="x",IF(INDEX(StdCalcsRefCalcs,$E29,0)&gt;0,INDEX(StdCalcsRefCalcs,$E29,0)),"")),"")</f>
        <v/>
      </c>
      <c r="AK29" s="97" t="str">
        <f t="array" ref="AK29">IF($AF29,MAX(IF(G1SelectionMask="x",IF(INDEX(StdCalcsRefCalcs,$E29,0)&gt;0,INDEX(StdCalcsRefCalcs,$E29,0)),"")),"")</f>
        <v/>
      </c>
      <c r="AL29" s="97" t="str">
        <f t="shared" si="37"/>
        <v/>
      </c>
      <c r="AM29" s="97" t="str">
        <f t="array" ref="AM29">IF($AF29,STDEVA(IF(G1SelectionMask="x",IF(INDEX(StdCalcsRefCalcs,$E29,0)&gt;0,INDEX(StdCalcsRefCalcs,$E29,0)),"")),"")</f>
        <v/>
      </c>
      <c r="AN29" s="98" t="b">
        <f t="shared" si="27"/>
        <v>0</v>
      </c>
      <c r="AO29" s="98" t="str">
        <f t="array" ref="AO29">IF($AN29,MEDIAN(IF(G2SelectionMask="x",IF(INDEX(StdCalcsRefCalcs,$E29,0)&gt;0,INDEX(StdCalcsRefCalcs,$E29,0)),"")),"")</f>
        <v/>
      </c>
      <c r="AP29" s="98" t="str">
        <f t="array" ref="AP29">IF($AN29,QUARTILE(IF(G2SelectionMask="x",IF(INDEX(StdCalcsRefCalcs,$E29,0)&gt;0,INDEX(StdCalcsRefCalcs,$E29,0)),""),1),"")</f>
        <v/>
      </c>
      <c r="AQ29" s="98" t="str">
        <f t="array" ref="AQ29">IF($AN29,QUARTILE(IF(G2SelectionMask="x",IF(INDEX(StdCalcsRefCalcs,$E29,0)&gt;0,INDEX(StdCalcsRefCalcs,$E29,0)),""),3),"")</f>
        <v/>
      </c>
      <c r="AR29" s="98" t="str">
        <f t="array" ref="AR29">IF($AN29,MIN(IF(G2SelectionMask="x",IF(INDEX(StdCalcsRefCalcs,$E29,0)&gt;0,INDEX(StdCalcsRefCalcs,$E29,0)),"")),"")</f>
        <v/>
      </c>
      <c r="AS29" s="98" t="str">
        <f t="array" ref="AS29">IF($AN29,MAX(IF(G2SelectionMask="x",IF(INDEX(StdCalcsRefCalcs,$E29,0)&gt;0,INDEX(StdCalcsRefCalcs,$E29,0)),"")),"")</f>
        <v/>
      </c>
      <c r="AT29" s="98" t="str">
        <f t="shared" si="28"/>
        <v/>
      </c>
      <c r="AU29" s="98" t="str">
        <f t="array" ref="AU29">IF($AN29,STDEVA(IF(G2SelectionMask="x",IF(INDEX(StdCalcsRefCalcs,$E29,0)&gt;0,INDEX(StdCalcsRefCalcs,$E29,0)),"")),"")</f>
        <v/>
      </c>
      <c r="AV29" s="97" t="b">
        <f t="shared" si="29"/>
        <v>0</v>
      </c>
      <c r="AW29" s="97" t="str">
        <f t="array" ref="AW29">IF($AV29,MEDIAN(IF(G3SelectionMask="x",IF(INDEX(StdCalcsRefCalcs,$E29,0)&gt;0,INDEX(StdCalcsRefCalcs,$E29,0)),"")),"")</f>
        <v/>
      </c>
      <c r="AX29" s="97" t="str">
        <f t="array" ref="AX29">IF($AV29,QUARTILE(IF(G3SelectionMask="x",IF(INDEX(StdCalcsRefCalcs,$E29,0)&gt;0,INDEX(StdCalcsRefCalcs,$E29,0)),""),1),"")</f>
        <v/>
      </c>
      <c r="AY29" s="97" t="str">
        <f t="array" ref="AY29">IF($AV29,QUARTILE(IF(G3SelectionMask="x",IF(INDEX(StdCalcsRefCalcs,$E29,0)&gt;0,INDEX(StdCalcsRefCalcs,$E29,0)),""),3),"")</f>
        <v/>
      </c>
      <c r="AZ29" s="97" t="str">
        <f t="array" ref="AZ29">IF($AV29,MIN(IF(G3SelectionMask="x",IF(INDEX(StdCalcsRefCalcs,$E29,0)&gt;0,INDEX(StdCalcsRefCalcs,$E29,0)),"")),"")</f>
        <v/>
      </c>
      <c r="BA29" s="97" t="str">
        <f t="array" ref="BA29">IF($AV29,MAX(IF(G3SelectionMask="x",IF(INDEX(StdCalcsRefCalcs,$E29,0)&gt;0,INDEX(StdCalcsRefCalcs,$E29,0)),"")),"")</f>
        <v/>
      </c>
      <c r="BB29" s="97" t="str">
        <f t="shared" si="30"/>
        <v/>
      </c>
      <c r="BC29" s="97" t="str">
        <f t="array" ref="BC29">IF($AV29,STDEVA(IF(G3SelectionMask="x",IF(INDEX(StdCalcsRefCalcs,$E29,0)&gt;0,INDEX(StdCalcsRefCalcs,$E29,0)),"")),"")</f>
        <v/>
      </c>
      <c r="BD29" s="98" t="b">
        <f t="shared" si="31"/>
        <v>0</v>
      </c>
      <c r="BE29" s="98" t="str">
        <f t="array" ref="BE29">IF($BD29,MEDIAN(IF(G4SelectionMask="x",IF(INDEX(StdCalcsRefCalcs,$E29,0)&gt;0,INDEX(StdCalcsRefCalcs,$E29,0)),"")),"")</f>
        <v/>
      </c>
      <c r="BF29" s="98" t="str">
        <f t="array" ref="BF29">IF($BD29,QUARTILE(IF(G4SelectionMask="x",IF(INDEX(StdCalcsRefCalcs,$E29,0)&gt;0,INDEX(StdCalcsRefCalcs,$E29,0)),""),1),"")</f>
        <v/>
      </c>
      <c r="BG29" s="98" t="str">
        <f t="array" ref="BG29">IF($BD29,QUARTILE(IF(G4SelectionMask="x",IF(INDEX(StdCalcsRefCalcs,$E29,0)&gt;0,INDEX(StdCalcsRefCalcs,$E29,0)),""),3),"")</f>
        <v/>
      </c>
      <c r="BH29" s="98" t="str">
        <f t="array" ref="BH29">IF($BD29,MIN(IF(G4SelectionMask="x",IF(INDEX(StdCalcsRefCalcs,$E29,0)&gt;0,INDEX(StdCalcsRefCalcs,$E29,0)),"")),"")</f>
        <v/>
      </c>
      <c r="BI29" s="98" t="str">
        <f t="array" ref="BI29">IF($BD29,MAX(IF(G4SelectionMask="x",IF(INDEX(StdCalcsRefCalcs,$E29,0)&gt;0,INDEX(StdCalcsRefCalcs,$E29,0)),"")),"")</f>
        <v/>
      </c>
      <c r="BJ29" s="98" t="str">
        <f t="shared" si="32"/>
        <v/>
      </c>
      <c r="BK29" s="98" t="str">
        <f t="array" ref="BK29">IF($BD29,STDEVA(IF(G4SelectionMask="x",IF(INDEX(StdCalcsRefCalcs,$E29,0)&gt;0,INDEX(StdCalcsRefCalcs,$E29,0)),"")),"")</f>
        <v/>
      </c>
      <c r="BL29" s="97" t="b">
        <f t="shared" si="33"/>
        <v>0</v>
      </c>
      <c r="BM29" s="97" t="str">
        <f t="array" ref="BM29">IF($BL29,MEDIAN(IF(G5SelectionMask="x",IF(INDEX(StdCalcsRefCalcs,$E29,0)&gt;0,INDEX(StdCalcsRefCalcs,$E29,0)),"")),"")</f>
        <v/>
      </c>
      <c r="BN29" s="97" t="str">
        <f t="array" ref="BN29">IF($BL29,QUARTILE(IF(G5SelectionMask="x",IF(INDEX(StdCalcsRefCalcs,$E29,0)&gt;0,INDEX(StdCalcsRefCalcs,$E29,0)),""),1),"")</f>
        <v/>
      </c>
      <c r="BO29" s="97" t="str">
        <f t="array" ref="BO29">IF($BL29,QUARTILE(IF(G5SelectionMask="x",IF(INDEX(StdCalcsRefCalcs,$E29,0)&gt;0,INDEX(StdCalcsRefCalcs,$E29,0)),""),3),"")</f>
        <v/>
      </c>
      <c r="BP29" s="97" t="str">
        <f t="array" ref="BP29">IF($BL29,MIN(IF(G5SelectionMask="x",IF(INDEX(StdCalcsRefCalcs,$E29,0)&gt;0,INDEX(StdCalcsRefCalcs,$E29,0)),"")),"")</f>
        <v/>
      </c>
      <c r="BQ29" s="97" t="str">
        <f t="array" ref="BQ29">IF($BL29,MAX(IF(G5SelectionMask="x",IF(INDEX(StdCalcsRefCalcs,$E29,0)&gt;0,INDEX(StdCalcsRefCalcs,$E29,0)),"")),"")</f>
        <v/>
      </c>
      <c r="BR29" s="97" t="str">
        <f t="shared" si="34"/>
        <v/>
      </c>
      <c r="BS29" s="99" t="str">
        <f t="array" ref="BS29">IF($BL29,STDEVA(IF(G5SelectionMask="x",IF(INDEX(StdCalcsRefCalcs,$E29,0)&gt;0,INDEX(StdCalcsRefCalcs,$E29,0)),"")),"")</f>
        <v/>
      </c>
      <c r="BT29" s="108"/>
      <c r="BU29" s="109" t="str">
        <f t="shared" si="36"/>
        <v/>
      </c>
      <c r="BV29" s="109" t="str">
        <f t="shared" si="36"/>
        <v/>
      </c>
      <c r="BW29" s="109" t="str">
        <f t="shared" si="36"/>
        <v/>
      </c>
      <c r="BX29" s="109" t="str">
        <f t="shared" si="36"/>
        <v/>
      </c>
      <c r="BY29" s="109" t="str">
        <f t="shared" si="36"/>
        <v/>
      </c>
      <c r="BZ29" s="109" t="str">
        <f t="shared" si="36"/>
        <v/>
      </c>
      <c r="CA29" s="109" t="str">
        <f t="shared" si="36"/>
        <v/>
      </c>
      <c r="CB29" s="109" t="str">
        <f t="shared" si="36"/>
        <v/>
      </c>
      <c r="CC29" s="109" t="str">
        <f t="shared" si="36"/>
        <v/>
      </c>
      <c r="CD29" s="109" t="str">
        <f t="shared" si="36"/>
        <v/>
      </c>
      <c r="CE29" s="109" t="str">
        <f t="shared" si="36"/>
        <v/>
      </c>
      <c r="CF29" s="109" t="str">
        <f t="shared" si="36"/>
        <v/>
      </c>
      <c r="CG29" s="109" t="str">
        <f t="shared" si="36"/>
        <v/>
      </c>
      <c r="CH29" s="109" t="str">
        <f t="shared" si="36"/>
        <v/>
      </c>
      <c r="CI29" s="109" t="str">
        <f t="shared" si="36"/>
        <v/>
      </c>
    </row>
    <row r="30" spans="1:87" x14ac:dyDescent="0.2">
      <c r="A30" s="33">
        <f t="shared" si="8"/>
        <v>0</v>
      </c>
      <c r="B30" s="206"/>
      <c r="C30" s="200"/>
      <c r="D30" s="197"/>
      <c r="E30" s="72">
        <f t="shared" si="9"/>
        <v>20</v>
      </c>
      <c r="F30" s="9" t="s">
        <v>2218</v>
      </c>
      <c r="G30" s="9" t="s">
        <v>2220</v>
      </c>
      <c r="H30" s="56" t="s">
        <v>697</v>
      </c>
      <c r="I30" s="9" t="e">
        <f t="shared" si="38"/>
        <v>#N/A</v>
      </c>
      <c r="J30" s="9" t="s">
        <v>233</v>
      </c>
      <c r="K30" s="9">
        <f t="shared" si="39"/>
        <v>105</v>
      </c>
      <c r="P30" s="97" t="str">
        <f t="shared" si="13"/>
        <v/>
      </c>
      <c r="Q30" s="97"/>
      <c r="R30" s="97"/>
      <c r="S30" s="97"/>
      <c r="T30" s="97"/>
      <c r="U30" s="98" t="str">
        <f t="shared" si="14"/>
        <v/>
      </c>
      <c r="V30" s="107" t="str">
        <f t="shared" si="15"/>
        <v/>
      </c>
      <c r="W30" s="107" t="str">
        <f t="shared" si="16"/>
        <v/>
      </c>
      <c r="X30" s="107" t="str">
        <f t="shared" si="17"/>
        <v/>
      </c>
      <c r="Y30" s="107" t="str">
        <f t="shared" si="18"/>
        <v/>
      </c>
      <c r="Z30" s="107" t="str">
        <f t="shared" si="19"/>
        <v/>
      </c>
      <c r="AA30" s="107" t="str">
        <f t="shared" si="20"/>
        <v/>
      </c>
      <c r="AB30" s="107" t="str">
        <f t="shared" si="21"/>
        <v/>
      </c>
      <c r="AC30" s="107" t="str">
        <f t="shared" si="22"/>
        <v/>
      </c>
      <c r="AD30" s="107" t="str">
        <f t="shared" si="23"/>
        <v/>
      </c>
      <c r="AE30" s="107" t="str">
        <f t="shared" si="24"/>
        <v/>
      </c>
      <c r="AF30" s="97" t="b">
        <f t="shared" si="25"/>
        <v>0</v>
      </c>
      <c r="AG30" s="97" t="str">
        <f t="array" ref="AG30">IF($AF30,MEDIAN(IF(G1SelectionMask="x",IF(INDEX(StdCalcsRefCalcs,$E30,0)&gt;0,INDEX(StdCalcsRefCalcs,$E30,0)),"")),"")</f>
        <v/>
      </c>
      <c r="AH30" s="97" t="str">
        <f t="array" ref="AH30">IF($AF30,QUARTILE(IF(G1SelectionMask="x",IF(INDEX(StdCalcsRefCalcs,$E30,0)&gt;0,INDEX(StdCalcsRefCalcs,$E30,0)),""),1),"")</f>
        <v/>
      </c>
      <c r="AI30" s="97" t="str">
        <f t="array" ref="AI30">IF($AF30,QUARTILE(IF(G1SelectionMask="x",IF(INDEX(StdCalcsRefCalcs,$E30,0)&gt;0,INDEX(StdCalcsRefCalcs,$E30,0)),""),3),"")</f>
        <v/>
      </c>
      <c r="AJ30" s="97" t="str">
        <f t="array" ref="AJ30">IF($AF30,MIN(IF(G1SelectionMask="x",IF(INDEX(StdCalcsRefCalcs,$E30,0)&gt;0,INDEX(StdCalcsRefCalcs,$E30,0)),"")),"")</f>
        <v/>
      </c>
      <c r="AK30" s="97" t="str">
        <f t="array" ref="AK30">IF($AF30,MAX(IF(G1SelectionMask="x",IF(INDEX(StdCalcsRefCalcs,$E30,0)&gt;0,INDEX(StdCalcsRefCalcs,$E30,0)),"")),"")</f>
        <v/>
      </c>
      <c r="AL30" s="97" t="str">
        <f t="shared" si="37"/>
        <v/>
      </c>
      <c r="AM30" s="97" t="str">
        <f t="array" ref="AM30">IF($AF30,STDEVA(IF(G1SelectionMask="x",IF(INDEX(StdCalcsRefCalcs,$E30,0)&gt;0,INDEX(StdCalcsRefCalcs,$E30,0)),"")),"")</f>
        <v/>
      </c>
      <c r="AN30" s="98" t="b">
        <f t="shared" si="27"/>
        <v>0</v>
      </c>
      <c r="AO30" s="98" t="str">
        <f t="array" ref="AO30">IF($AN30,MEDIAN(IF(G2SelectionMask="x",IF(INDEX(StdCalcsRefCalcs,$E30,0)&gt;0,INDEX(StdCalcsRefCalcs,$E30,0)),"")),"")</f>
        <v/>
      </c>
      <c r="AP30" s="98" t="str">
        <f t="array" ref="AP30">IF($AN30,QUARTILE(IF(G2SelectionMask="x",IF(INDEX(StdCalcsRefCalcs,$E30,0)&gt;0,INDEX(StdCalcsRefCalcs,$E30,0)),""),1),"")</f>
        <v/>
      </c>
      <c r="AQ30" s="98" t="str">
        <f t="array" ref="AQ30">IF($AN30,QUARTILE(IF(G2SelectionMask="x",IF(INDEX(StdCalcsRefCalcs,$E30,0)&gt;0,INDEX(StdCalcsRefCalcs,$E30,0)),""),3),"")</f>
        <v/>
      </c>
      <c r="AR30" s="98" t="str">
        <f t="array" ref="AR30">IF($AN30,MIN(IF(G2SelectionMask="x",IF(INDEX(StdCalcsRefCalcs,$E30,0)&gt;0,INDEX(StdCalcsRefCalcs,$E30,0)),"")),"")</f>
        <v/>
      </c>
      <c r="AS30" s="98" t="str">
        <f t="array" ref="AS30">IF($AN30,MAX(IF(G2SelectionMask="x",IF(INDEX(StdCalcsRefCalcs,$E30,0)&gt;0,INDEX(StdCalcsRefCalcs,$E30,0)),"")),"")</f>
        <v/>
      </c>
      <c r="AT30" s="98" t="str">
        <f t="shared" si="28"/>
        <v/>
      </c>
      <c r="AU30" s="98" t="str">
        <f t="array" ref="AU30">IF($AN30,STDEVA(IF(G2SelectionMask="x",IF(INDEX(StdCalcsRefCalcs,$E30,0)&gt;0,INDEX(StdCalcsRefCalcs,$E30,0)),"")),"")</f>
        <v/>
      </c>
      <c r="AV30" s="97" t="b">
        <f t="shared" si="29"/>
        <v>0</v>
      </c>
      <c r="AW30" s="97" t="str">
        <f t="array" ref="AW30">IF($AV30,MEDIAN(IF(G3SelectionMask="x",IF(INDEX(StdCalcsRefCalcs,$E30,0)&gt;0,INDEX(StdCalcsRefCalcs,$E30,0)),"")),"")</f>
        <v/>
      </c>
      <c r="AX30" s="97" t="str">
        <f t="array" ref="AX30">IF($AV30,QUARTILE(IF(G3SelectionMask="x",IF(INDEX(StdCalcsRefCalcs,$E30,0)&gt;0,INDEX(StdCalcsRefCalcs,$E30,0)),""),1),"")</f>
        <v/>
      </c>
      <c r="AY30" s="97" t="str">
        <f t="array" ref="AY30">IF($AV30,QUARTILE(IF(G3SelectionMask="x",IF(INDEX(StdCalcsRefCalcs,$E30,0)&gt;0,INDEX(StdCalcsRefCalcs,$E30,0)),""),3),"")</f>
        <v/>
      </c>
      <c r="AZ30" s="97" t="str">
        <f t="array" ref="AZ30">IF($AV30,MIN(IF(G3SelectionMask="x",IF(INDEX(StdCalcsRefCalcs,$E30,0)&gt;0,INDEX(StdCalcsRefCalcs,$E30,0)),"")),"")</f>
        <v/>
      </c>
      <c r="BA30" s="97" t="str">
        <f t="array" ref="BA30">IF($AV30,MAX(IF(G3SelectionMask="x",IF(INDEX(StdCalcsRefCalcs,$E30,0)&gt;0,INDEX(StdCalcsRefCalcs,$E30,0)),"")),"")</f>
        <v/>
      </c>
      <c r="BB30" s="97" t="str">
        <f t="shared" si="30"/>
        <v/>
      </c>
      <c r="BC30" s="97" t="str">
        <f t="array" ref="BC30">IF($AV30,STDEVA(IF(G3SelectionMask="x",IF(INDEX(StdCalcsRefCalcs,$E30,0)&gt;0,INDEX(StdCalcsRefCalcs,$E30,0)),"")),"")</f>
        <v/>
      </c>
      <c r="BD30" s="98" t="b">
        <f t="shared" si="31"/>
        <v>0</v>
      </c>
      <c r="BE30" s="98" t="str">
        <f t="array" ref="BE30">IF($BD30,MEDIAN(IF(G4SelectionMask="x",IF(INDEX(StdCalcsRefCalcs,$E30,0)&gt;0,INDEX(StdCalcsRefCalcs,$E30,0)),"")),"")</f>
        <v/>
      </c>
      <c r="BF30" s="98" t="str">
        <f t="array" ref="BF30">IF($BD30,QUARTILE(IF(G4SelectionMask="x",IF(INDEX(StdCalcsRefCalcs,$E30,0)&gt;0,INDEX(StdCalcsRefCalcs,$E30,0)),""),1),"")</f>
        <v/>
      </c>
      <c r="BG30" s="98" t="str">
        <f t="array" ref="BG30">IF($BD30,QUARTILE(IF(G4SelectionMask="x",IF(INDEX(StdCalcsRefCalcs,$E30,0)&gt;0,INDEX(StdCalcsRefCalcs,$E30,0)),""),3),"")</f>
        <v/>
      </c>
      <c r="BH30" s="98" t="str">
        <f t="array" ref="BH30">IF($BD30,MIN(IF(G4SelectionMask="x",IF(INDEX(StdCalcsRefCalcs,$E30,0)&gt;0,INDEX(StdCalcsRefCalcs,$E30,0)),"")),"")</f>
        <v/>
      </c>
      <c r="BI30" s="98" t="str">
        <f t="array" ref="BI30">IF($BD30,MAX(IF(G4SelectionMask="x",IF(INDEX(StdCalcsRefCalcs,$E30,0)&gt;0,INDEX(StdCalcsRefCalcs,$E30,0)),"")),"")</f>
        <v/>
      </c>
      <c r="BJ30" s="98" t="str">
        <f t="shared" si="32"/>
        <v/>
      </c>
      <c r="BK30" s="98" t="str">
        <f t="array" ref="BK30">IF($BD30,STDEVA(IF(G4SelectionMask="x",IF(INDEX(StdCalcsRefCalcs,$E30,0)&gt;0,INDEX(StdCalcsRefCalcs,$E30,0)),"")),"")</f>
        <v/>
      </c>
      <c r="BL30" s="97" t="b">
        <f t="shared" si="33"/>
        <v>0</v>
      </c>
      <c r="BM30" s="97" t="str">
        <f t="array" ref="BM30">IF($BL30,MEDIAN(IF(G5SelectionMask="x",IF(INDEX(StdCalcsRefCalcs,$E30,0)&gt;0,INDEX(StdCalcsRefCalcs,$E30,0)),"")),"")</f>
        <v/>
      </c>
      <c r="BN30" s="97" t="str">
        <f t="array" ref="BN30">IF($BL30,QUARTILE(IF(G5SelectionMask="x",IF(INDEX(StdCalcsRefCalcs,$E30,0)&gt;0,INDEX(StdCalcsRefCalcs,$E30,0)),""),1),"")</f>
        <v/>
      </c>
      <c r="BO30" s="97" t="str">
        <f t="array" ref="BO30">IF($BL30,QUARTILE(IF(G5SelectionMask="x",IF(INDEX(StdCalcsRefCalcs,$E30,0)&gt;0,INDEX(StdCalcsRefCalcs,$E30,0)),""),3),"")</f>
        <v/>
      </c>
      <c r="BP30" s="97" t="str">
        <f t="array" ref="BP30">IF($BL30,MIN(IF(G5SelectionMask="x",IF(INDEX(StdCalcsRefCalcs,$E30,0)&gt;0,INDEX(StdCalcsRefCalcs,$E30,0)),"")),"")</f>
        <v/>
      </c>
      <c r="BQ30" s="97" t="str">
        <f t="array" ref="BQ30">IF($BL30,MAX(IF(G5SelectionMask="x",IF(INDEX(StdCalcsRefCalcs,$E30,0)&gt;0,INDEX(StdCalcsRefCalcs,$E30,0)),"")),"")</f>
        <v/>
      </c>
      <c r="BR30" s="97" t="str">
        <f t="shared" si="34"/>
        <v/>
      </c>
      <c r="BS30" s="99" t="str">
        <f t="array" ref="BS30">IF($BL30,STDEVA(IF(G5SelectionMask="x",IF(INDEX(StdCalcsRefCalcs,$E30,0)&gt;0,INDEX(StdCalcsRefCalcs,$E30,0)),"")),"")</f>
        <v/>
      </c>
      <c r="BT30" s="108"/>
      <c r="BU30" s="109" t="str">
        <f t="shared" si="36"/>
        <v/>
      </c>
      <c r="BV30" s="109" t="str">
        <f t="shared" si="36"/>
        <v/>
      </c>
      <c r="BW30" s="109" t="str">
        <f t="shared" si="36"/>
        <v/>
      </c>
      <c r="BX30" s="109" t="str">
        <f t="shared" si="36"/>
        <v/>
      </c>
      <c r="BY30" s="109" t="str">
        <f t="shared" si="36"/>
        <v/>
      </c>
      <c r="BZ30" s="109" t="str">
        <f t="shared" si="36"/>
        <v/>
      </c>
      <c r="CA30" s="109" t="str">
        <f t="shared" si="36"/>
        <v/>
      </c>
      <c r="CB30" s="109" t="str">
        <f t="shared" si="36"/>
        <v/>
      </c>
      <c r="CC30" s="109" t="str">
        <f t="shared" si="36"/>
        <v/>
      </c>
      <c r="CD30" s="109" t="str">
        <f t="shared" si="36"/>
        <v/>
      </c>
      <c r="CE30" s="109" t="str">
        <f t="shared" si="36"/>
        <v/>
      </c>
      <c r="CF30" s="109" t="str">
        <f t="shared" si="36"/>
        <v/>
      </c>
      <c r="CG30" s="109" t="str">
        <f t="shared" si="36"/>
        <v/>
      </c>
      <c r="CH30" s="109" t="str">
        <f t="shared" si="36"/>
        <v/>
      </c>
      <c r="CI30" s="109" t="str">
        <f t="shared" si="36"/>
        <v/>
      </c>
    </row>
    <row r="31" spans="1:87" x14ac:dyDescent="0.2">
      <c r="A31" s="33">
        <f t="shared" si="8"/>
        <v>0</v>
      </c>
      <c r="B31" s="206"/>
      <c r="C31" s="200"/>
      <c r="D31" s="197"/>
      <c r="E31" s="72">
        <f t="shared" si="9"/>
        <v>21</v>
      </c>
      <c r="F31" s="9" t="s">
        <v>2219</v>
      </c>
      <c r="G31" s="9" t="s">
        <v>2221</v>
      </c>
      <c r="H31" s="56" t="s">
        <v>698</v>
      </c>
      <c r="I31" s="9" t="e">
        <f>MATCH(H31,RawDataFieldKeys,0)-RawDataFieldKeyBaseRow</f>
        <v>#N/A</v>
      </c>
      <c r="J31" s="9" t="s">
        <v>233</v>
      </c>
      <c r="K31" s="9">
        <f>MATCH(J31,RawDataFieldKeys,0)-RawDataFieldKeyBaseRow</f>
        <v>105</v>
      </c>
      <c r="P31" s="97" t="str">
        <f t="shared" si="13"/>
        <v/>
      </c>
      <c r="Q31" s="97"/>
      <c r="R31" s="97"/>
      <c r="S31" s="97"/>
      <c r="T31" s="97"/>
      <c r="U31" s="98" t="str">
        <f t="shared" si="14"/>
        <v/>
      </c>
      <c r="V31" s="107" t="str">
        <f t="shared" si="15"/>
        <v/>
      </c>
      <c r="W31" s="107" t="str">
        <f t="shared" si="16"/>
        <v/>
      </c>
      <c r="X31" s="107" t="str">
        <f t="shared" si="17"/>
        <v/>
      </c>
      <c r="Y31" s="107" t="str">
        <f t="shared" si="18"/>
        <v/>
      </c>
      <c r="Z31" s="107" t="str">
        <f t="shared" si="19"/>
        <v/>
      </c>
      <c r="AA31" s="107" t="str">
        <f t="shared" si="20"/>
        <v/>
      </c>
      <c r="AB31" s="107" t="str">
        <f t="shared" si="21"/>
        <v/>
      </c>
      <c r="AC31" s="107" t="str">
        <f t="shared" si="22"/>
        <v/>
      </c>
      <c r="AD31" s="107" t="str">
        <f t="shared" si="23"/>
        <v/>
      </c>
      <c r="AE31" s="107" t="str">
        <f t="shared" si="24"/>
        <v/>
      </c>
      <c r="AF31" s="97" t="b">
        <f t="shared" ref="AF31:AF39" si="40">COUNTIFS(G1SelectionMask,"x",INDEX(StdCalcsRefCalcs,$E31,0),"&gt;0")&gt;=RuleofN</f>
        <v>0</v>
      </c>
      <c r="AG31" s="97" t="str">
        <f t="array" ref="AG31">IF($AF31,MEDIAN(IF(G1SelectionMask="x",IF(INDEX(StdCalcsRefCalcs,$E31,0)&gt;0,INDEX(StdCalcsRefCalcs,$E31,0)),"")),"")</f>
        <v/>
      </c>
      <c r="AH31" s="97" t="str">
        <f t="array" ref="AH31">IF($AF31,QUARTILE(IF(G1SelectionMask="x",IF(INDEX(StdCalcsRefCalcs,$E31,0)&gt;0,INDEX(StdCalcsRefCalcs,$E31,0)),""),1),"")</f>
        <v/>
      </c>
      <c r="AI31" s="97" t="str">
        <f t="array" ref="AI31">IF($AF31,QUARTILE(IF(G1SelectionMask="x",IF(INDEX(StdCalcsRefCalcs,$E31,0)&gt;0,INDEX(StdCalcsRefCalcs,$E31,0)),""),3),"")</f>
        <v/>
      </c>
      <c r="AJ31" s="97" t="str">
        <f t="array" ref="AJ31">IF($AF31,MIN(IF(G1SelectionMask="x",IF(INDEX(StdCalcsRefCalcs,$E31,0)&gt;0,INDEX(StdCalcsRefCalcs,$E31,0)),"")),"")</f>
        <v/>
      </c>
      <c r="AK31" s="97" t="str">
        <f t="array" ref="AK31">IF($AF31,MAX(IF(G1SelectionMask="x",IF(INDEX(StdCalcsRefCalcs,$E31,0)&gt;0,INDEX(StdCalcsRefCalcs,$E31,0)),"")),"")</f>
        <v/>
      </c>
      <c r="AL31" s="97" t="str">
        <f t="shared" si="37"/>
        <v/>
      </c>
      <c r="AM31" s="97" t="str">
        <f t="array" ref="AM31">IF($AF31,STDEVA(IF(G1SelectionMask="x",IF(INDEX(StdCalcsRefCalcs,$E31,0)&gt;0,INDEX(StdCalcsRefCalcs,$E31,0)),"")),"")</f>
        <v/>
      </c>
      <c r="AN31" s="98" t="b">
        <f t="shared" si="27"/>
        <v>0</v>
      </c>
      <c r="AO31" s="98" t="str">
        <f t="array" ref="AO31">IF($AN31,MEDIAN(IF(G2SelectionMask="x",IF(INDEX(StdCalcsRefCalcs,$E31,0)&gt;0,INDEX(StdCalcsRefCalcs,$E31,0)),"")),"")</f>
        <v/>
      </c>
      <c r="AP31" s="98" t="str">
        <f t="array" ref="AP31">IF($AN31,QUARTILE(IF(G2SelectionMask="x",IF(INDEX(StdCalcsRefCalcs,$E31,0)&gt;0,INDEX(StdCalcsRefCalcs,$E31,0)),""),1),"")</f>
        <v/>
      </c>
      <c r="AQ31" s="98" t="str">
        <f t="array" ref="AQ31">IF($AN31,QUARTILE(IF(G2SelectionMask="x",IF(INDEX(StdCalcsRefCalcs,$E31,0)&gt;0,INDEX(StdCalcsRefCalcs,$E31,0)),""),3),"")</f>
        <v/>
      </c>
      <c r="AR31" s="98" t="str">
        <f t="array" ref="AR31">IF($AN31,MIN(IF(G2SelectionMask="x",IF(INDEX(StdCalcsRefCalcs,$E31,0)&gt;0,INDEX(StdCalcsRefCalcs,$E31,0)),"")),"")</f>
        <v/>
      </c>
      <c r="AS31" s="98" t="str">
        <f t="array" ref="AS31">IF($AN31,MAX(IF(G2SelectionMask="x",IF(INDEX(StdCalcsRefCalcs,$E31,0)&gt;0,INDEX(StdCalcsRefCalcs,$E31,0)),"")),"")</f>
        <v/>
      </c>
      <c r="AT31" s="98" t="str">
        <f t="shared" si="28"/>
        <v/>
      </c>
      <c r="AU31" s="98" t="str">
        <f t="array" ref="AU31">IF($AN31,STDEVA(IF(G2SelectionMask="x",IF(INDEX(StdCalcsRefCalcs,$E31,0)&gt;0,INDEX(StdCalcsRefCalcs,$E31,0)),"")),"")</f>
        <v/>
      </c>
      <c r="AV31" s="97" t="b">
        <f t="shared" si="29"/>
        <v>0</v>
      </c>
      <c r="AW31" s="97" t="str">
        <f t="array" ref="AW31">IF($AV31,MEDIAN(IF(G3SelectionMask="x",IF(INDEX(StdCalcsRefCalcs,$E31,0)&gt;0,INDEX(StdCalcsRefCalcs,$E31,0)),"")),"")</f>
        <v/>
      </c>
      <c r="AX31" s="97" t="str">
        <f t="array" ref="AX31">IF($AV31,QUARTILE(IF(G3SelectionMask="x",IF(INDEX(StdCalcsRefCalcs,$E31,0)&gt;0,INDEX(StdCalcsRefCalcs,$E31,0)),""),1),"")</f>
        <v/>
      </c>
      <c r="AY31" s="97" t="str">
        <f t="array" ref="AY31">IF($AV31,QUARTILE(IF(G3SelectionMask="x",IF(INDEX(StdCalcsRefCalcs,$E31,0)&gt;0,INDEX(StdCalcsRefCalcs,$E31,0)),""),3),"")</f>
        <v/>
      </c>
      <c r="AZ31" s="97" t="str">
        <f t="array" ref="AZ31">IF($AV31,MIN(IF(G3SelectionMask="x",IF(INDEX(StdCalcsRefCalcs,$E31,0)&gt;0,INDEX(StdCalcsRefCalcs,$E31,0)),"")),"")</f>
        <v/>
      </c>
      <c r="BA31" s="97" t="str">
        <f t="array" ref="BA31">IF($AV31,MAX(IF(G3SelectionMask="x",IF(INDEX(StdCalcsRefCalcs,$E31,0)&gt;0,INDEX(StdCalcsRefCalcs,$E31,0)),"")),"")</f>
        <v/>
      </c>
      <c r="BB31" s="97" t="str">
        <f t="shared" si="30"/>
        <v/>
      </c>
      <c r="BC31" s="97" t="str">
        <f t="array" ref="BC31">IF($AV31,STDEVA(IF(G3SelectionMask="x",IF(INDEX(StdCalcsRefCalcs,$E31,0)&gt;0,INDEX(StdCalcsRefCalcs,$E31,0)),"")),"")</f>
        <v/>
      </c>
      <c r="BD31" s="98" t="b">
        <f t="shared" si="31"/>
        <v>0</v>
      </c>
      <c r="BE31" s="98" t="str">
        <f t="array" ref="BE31">IF($BD31,MEDIAN(IF(G4SelectionMask="x",IF(INDEX(StdCalcsRefCalcs,$E31,0)&gt;0,INDEX(StdCalcsRefCalcs,$E31,0)),"")),"")</f>
        <v/>
      </c>
      <c r="BF31" s="98" t="str">
        <f t="array" ref="BF31">IF($BD31,QUARTILE(IF(G4SelectionMask="x",IF(INDEX(StdCalcsRefCalcs,$E31,0)&gt;0,INDEX(StdCalcsRefCalcs,$E31,0)),""),1),"")</f>
        <v/>
      </c>
      <c r="BG31" s="98" t="str">
        <f t="array" ref="BG31">IF($BD31,QUARTILE(IF(G4SelectionMask="x",IF(INDEX(StdCalcsRefCalcs,$E31,0)&gt;0,INDEX(StdCalcsRefCalcs,$E31,0)),""),3),"")</f>
        <v/>
      </c>
      <c r="BH31" s="98" t="str">
        <f t="array" ref="BH31">IF($BD31,MIN(IF(G4SelectionMask="x",IF(INDEX(StdCalcsRefCalcs,$E31,0)&gt;0,INDEX(StdCalcsRefCalcs,$E31,0)),"")),"")</f>
        <v/>
      </c>
      <c r="BI31" s="98" t="str">
        <f t="array" ref="BI31">IF($BD31,MAX(IF(G4SelectionMask="x",IF(INDEX(StdCalcsRefCalcs,$E31,0)&gt;0,INDEX(StdCalcsRefCalcs,$E31,0)),"")),"")</f>
        <v/>
      </c>
      <c r="BJ31" s="98" t="str">
        <f t="shared" si="32"/>
        <v/>
      </c>
      <c r="BK31" s="98" t="str">
        <f t="array" ref="BK31">IF($BD31,STDEVA(IF(G4SelectionMask="x",IF(INDEX(StdCalcsRefCalcs,$E31,0)&gt;0,INDEX(StdCalcsRefCalcs,$E31,0)),"")),"")</f>
        <v/>
      </c>
      <c r="BL31" s="97" t="b">
        <f t="shared" si="33"/>
        <v>0</v>
      </c>
      <c r="BM31" s="97" t="str">
        <f t="array" ref="BM31">IF($BL31,MEDIAN(IF(G5SelectionMask="x",IF(INDEX(StdCalcsRefCalcs,$E31,0)&gt;0,INDEX(StdCalcsRefCalcs,$E31,0)),"")),"")</f>
        <v/>
      </c>
      <c r="BN31" s="97" t="str">
        <f t="array" ref="BN31">IF($BL31,QUARTILE(IF(G5SelectionMask="x",IF(INDEX(StdCalcsRefCalcs,$E31,0)&gt;0,INDEX(StdCalcsRefCalcs,$E31,0)),""),1),"")</f>
        <v/>
      </c>
      <c r="BO31" s="97" t="str">
        <f t="array" ref="BO31">IF($BL31,QUARTILE(IF(G5SelectionMask="x",IF(INDEX(StdCalcsRefCalcs,$E31,0)&gt;0,INDEX(StdCalcsRefCalcs,$E31,0)),""),3),"")</f>
        <v/>
      </c>
      <c r="BP31" s="97" t="str">
        <f t="array" ref="BP31">IF($BL31,MIN(IF(G5SelectionMask="x",IF(INDEX(StdCalcsRefCalcs,$E31,0)&gt;0,INDEX(StdCalcsRefCalcs,$E31,0)),"")),"")</f>
        <v/>
      </c>
      <c r="BQ31" s="97" t="str">
        <f t="array" ref="BQ31">IF($BL31,MAX(IF(G5SelectionMask="x",IF(INDEX(StdCalcsRefCalcs,$E31,0)&gt;0,INDEX(StdCalcsRefCalcs,$E31,0)),"")),"")</f>
        <v/>
      </c>
      <c r="BR31" s="97" t="str">
        <f t="shared" si="34"/>
        <v/>
      </c>
      <c r="BS31" s="99" t="str">
        <f t="array" ref="BS31">IF($BL31,STDEVA(IF(G5SelectionMask="x",IF(INDEX(StdCalcsRefCalcs,$E31,0)&gt;0,INDEX(StdCalcsRefCalcs,$E31,0)),"")),"")</f>
        <v/>
      </c>
      <c r="BT31" s="108"/>
      <c r="BU31" s="109" t="str">
        <f t="shared" ref="BU31:CI38" si="41">IFERROR(IF(LEN(INDEX(RawDataAllData,$I31,BU$9))*LEN(INDEX(RawDataAllData,$K31,BU$9))=0,"",INDEX(RawDataAllData,$I31,BU$9)/INDEX(RawDataAllData,$K31,BU$9)),"")</f>
        <v/>
      </c>
      <c r="BV31" s="109" t="str">
        <f t="shared" si="41"/>
        <v/>
      </c>
      <c r="BW31" s="109" t="str">
        <f t="shared" si="41"/>
        <v/>
      </c>
      <c r="BX31" s="109" t="str">
        <f t="shared" si="41"/>
        <v/>
      </c>
      <c r="BY31" s="109" t="str">
        <f t="shared" si="41"/>
        <v/>
      </c>
      <c r="BZ31" s="109" t="str">
        <f t="shared" si="41"/>
        <v/>
      </c>
      <c r="CA31" s="109" t="str">
        <f t="shared" si="41"/>
        <v/>
      </c>
      <c r="CB31" s="109" t="str">
        <f t="shared" si="41"/>
        <v/>
      </c>
      <c r="CC31" s="109" t="str">
        <f t="shared" si="41"/>
        <v/>
      </c>
      <c r="CD31" s="109" t="str">
        <f t="shared" si="41"/>
        <v/>
      </c>
      <c r="CE31" s="109" t="str">
        <f t="shared" si="41"/>
        <v/>
      </c>
      <c r="CF31" s="109" t="str">
        <f t="shared" si="41"/>
        <v/>
      </c>
      <c r="CG31" s="109" t="str">
        <f t="shared" si="41"/>
        <v/>
      </c>
      <c r="CH31" s="109" t="str">
        <f t="shared" si="41"/>
        <v/>
      </c>
      <c r="CI31" s="109" t="str">
        <f t="shared" si="41"/>
        <v/>
      </c>
    </row>
    <row r="32" spans="1:87" x14ac:dyDescent="0.2">
      <c r="A32" s="33">
        <f t="shared" si="8"/>
        <v>0</v>
      </c>
      <c r="B32" s="206"/>
      <c r="C32" s="200"/>
      <c r="D32" s="197"/>
      <c r="E32" s="72">
        <f t="shared" si="9"/>
        <v>22</v>
      </c>
      <c r="F32" s="9" t="s">
        <v>2258</v>
      </c>
      <c r="G32" s="9" t="s">
        <v>2257</v>
      </c>
      <c r="H32" s="9" t="s">
        <v>696</v>
      </c>
      <c r="I32" s="9">
        <f>MATCH(H32,RawDataFieldKeys,0)-RawDataFieldKeyBaseRow</f>
        <v>120</v>
      </c>
      <c r="J32" s="9" t="s">
        <v>699</v>
      </c>
      <c r="K32" s="9">
        <f>MATCH(J32,RawDataFieldKeys,0)-RawDataFieldKeyBaseRow</f>
        <v>118</v>
      </c>
      <c r="P32" s="97" t="str">
        <f t="shared" si="13"/>
        <v/>
      </c>
      <c r="Q32" s="97"/>
      <c r="R32" s="97"/>
      <c r="S32" s="97"/>
      <c r="T32" s="97"/>
      <c r="U32" s="98" t="str">
        <f t="shared" si="14"/>
        <v/>
      </c>
      <c r="V32" s="107" t="str">
        <f t="shared" si="15"/>
        <v/>
      </c>
      <c r="W32" s="107" t="str">
        <f t="shared" si="16"/>
        <v/>
      </c>
      <c r="X32" s="107" t="str">
        <f t="shared" si="17"/>
        <v/>
      </c>
      <c r="Y32" s="107" t="str">
        <f t="shared" si="18"/>
        <v/>
      </c>
      <c r="Z32" s="107" t="str">
        <f t="shared" si="19"/>
        <v/>
      </c>
      <c r="AA32" s="107" t="str">
        <f t="shared" si="20"/>
        <v/>
      </c>
      <c r="AB32" s="107" t="str">
        <f t="shared" si="21"/>
        <v/>
      </c>
      <c r="AC32" s="107" t="str">
        <f t="shared" si="22"/>
        <v/>
      </c>
      <c r="AD32" s="107" t="str">
        <f t="shared" si="23"/>
        <v/>
      </c>
      <c r="AE32" s="107" t="str">
        <f t="shared" si="24"/>
        <v/>
      </c>
      <c r="AF32" s="97" t="b">
        <f t="shared" si="40"/>
        <v>0</v>
      </c>
      <c r="AG32" s="97" t="str">
        <f t="array" ref="AG32">IF($AF32,MEDIAN(IF(G1SelectionMask="x",IF(INDEX(StdCalcsRefCalcs,$E32,0)&gt;0,INDEX(StdCalcsRefCalcs,$E32,0)),"")),"")</f>
        <v/>
      </c>
      <c r="AH32" s="97" t="str">
        <f t="array" ref="AH32">IF($AF32,QUARTILE(IF(G1SelectionMask="x",IF(INDEX(StdCalcsRefCalcs,$E32,0)&gt;0,INDEX(StdCalcsRefCalcs,$E32,0)),""),1),"")</f>
        <v/>
      </c>
      <c r="AI32" s="97" t="str">
        <f t="array" ref="AI32">IF($AF32,QUARTILE(IF(G1SelectionMask="x",IF(INDEX(StdCalcsRefCalcs,$E32,0)&gt;0,INDEX(StdCalcsRefCalcs,$E32,0)),""),3),"")</f>
        <v/>
      </c>
      <c r="AJ32" s="97" t="str">
        <f t="array" ref="AJ32">IF($AF32,MIN(IF(G1SelectionMask="x",IF(INDEX(StdCalcsRefCalcs,$E32,0)&gt;0,INDEX(StdCalcsRefCalcs,$E32,0)),"")),"")</f>
        <v/>
      </c>
      <c r="AK32" s="97" t="str">
        <f t="array" ref="AK32">IF($AF32,MAX(IF(G1SelectionMask="x",IF(INDEX(StdCalcsRefCalcs,$E32,0)&gt;0,INDEX(StdCalcsRefCalcs,$E32,0)),"")),"")</f>
        <v/>
      </c>
      <c r="AL32" s="97" t="str">
        <f t="shared" si="37"/>
        <v/>
      </c>
      <c r="AM32" s="97" t="str">
        <f t="array" ref="AM32">IF($AF32,STDEVA(IF(G1SelectionMask="x",IF(INDEX(StdCalcsRefCalcs,$E32,0)&gt;0,INDEX(StdCalcsRefCalcs,$E32,0)),"")),"")</f>
        <v/>
      </c>
      <c r="AN32" s="98" t="b">
        <f t="shared" si="27"/>
        <v>0</v>
      </c>
      <c r="AO32" s="98" t="str">
        <f t="array" ref="AO32">IF($AN32,MEDIAN(IF(G2SelectionMask="x",IF(INDEX(StdCalcsRefCalcs,$E32,0)&gt;0,INDEX(StdCalcsRefCalcs,$E32,0)),"")),"")</f>
        <v/>
      </c>
      <c r="AP32" s="98" t="str">
        <f t="array" ref="AP32">IF($AN32,QUARTILE(IF(G2SelectionMask="x",IF(INDEX(StdCalcsRefCalcs,$E32,0)&gt;0,INDEX(StdCalcsRefCalcs,$E32,0)),""),1),"")</f>
        <v/>
      </c>
      <c r="AQ32" s="98" t="str">
        <f t="array" ref="AQ32">IF($AN32,QUARTILE(IF(G2SelectionMask="x",IF(INDEX(StdCalcsRefCalcs,$E32,0)&gt;0,INDEX(StdCalcsRefCalcs,$E32,0)),""),3),"")</f>
        <v/>
      </c>
      <c r="AR32" s="98" t="str">
        <f t="array" ref="AR32">IF($AN32,MIN(IF(G2SelectionMask="x",IF(INDEX(StdCalcsRefCalcs,$E32,0)&gt;0,INDEX(StdCalcsRefCalcs,$E32,0)),"")),"")</f>
        <v/>
      </c>
      <c r="AS32" s="98" t="str">
        <f t="array" ref="AS32">IF($AN32,MAX(IF(G2SelectionMask="x",IF(INDEX(StdCalcsRefCalcs,$E32,0)&gt;0,INDEX(StdCalcsRefCalcs,$E32,0)),"")),"")</f>
        <v/>
      </c>
      <c r="AT32" s="98" t="str">
        <f t="shared" si="28"/>
        <v/>
      </c>
      <c r="AU32" s="98" t="str">
        <f t="array" ref="AU32">IF($AN32,STDEVA(IF(G2SelectionMask="x",IF(INDEX(StdCalcsRefCalcs,$E32,0)&gt;0,INDEX(StdCalcsRefCalcs,$E32,0)),"")),"")</f>
        <v/>
      </c>
      <c r="AV32" s="97" t="b">
        <f t="shared" si="29"/>
        <v>0</v>
      </c>
      <c r="AW32" s="97" t="str">
        <f t="array" ref="AW32">IF($AV32,MEDIAN(IF(G3SelectionMask="x",IF(INDEX(StdCalcsRefCalcs,$E32,0)&gt;0,INDEX(StdCalcsRefCalcs,$E32,0)),"")),"")</f>
        <v/>
      </c>
      <c r="AX32" s="97" t="str">
        <f t="array" ref="AX32">IF($AV32,QUARTILE(IF(G3SelectionMask="x",IF(INDEX(StdCalcsRefCalcs,$E32,0)&gt;0,INDEX(StdCalcsRefCalcs,$E32,0)),""),1),"")</f>
        <v/>
      </c>
      <c r="AY32" s="97" t="str">
        <f t="array" ref="AY32">IF($AV32,QUARTILE(IF(G3SelectionMask="x",IF(INDEX(StdCalcsRefCalcs,$E32,0)&gt;0,INDEX(StdCalcsRefCalcs,$E32,0)),""),3),"")</f>
        <v/>
      </c>
      <c r="AZ32" s="97" t="str">
        <f t="array" ref="AZ32">IF($AV32,MIN(IF(G3SelectionMask="x",IF(INDEX(StdCalcsRefCalcs,$E32,0)&gt;0,INDEX(StdCalcsRefCalcs,$E32,0)),"")),"")</f>
        <v/>
      </c>
      <c r="BA32" s="97" t="str">
        <f t="array" ref="BA32">IF($AV32,MAX(IF(G3SelectionMask="x",IF(INDEX(StdCalcsRefCalcs,$E32,0)&gt;0,INDEX(StdCalcsRefCalcs,$E32,0)),"")),"")</f>
        <v/>
      </c>
      <c r="BB32" s="97" t="str">
        <f t="shared" si="30"/>
        <v/>
      </c>
      <c r="BC32" s="97" t="str">
        <f t="array" ref="BC32">IF($AV32,STDEVA(IF(G3SelectionMask="x",IF(INDEX(StdCalcsRefCalcs,$E32,0)&gt;0,INDEX(StdCalcsRefCalcs,$E32,0)),"")),"")</f>
        <v/>
      </c>
      <c r="BD32" s="98" t="b">
        <f t="shared" si="31"/>
        <v>0</v>
      </c>
      <c r="BE32" s="98" t="str">
        <f t="array" ref="BE32">IF($BD32,MEDIAN(IF(G4SelectionMask="x",IF(INDEX(StdCalcsRefCalcs,$E32,0)&gt;0,INDEX(StdCalcsRefCalcs,$E32,0)),"")),"")</f>
        <v/>
      </c>
      <c r="BF32" s="98" t="str">
        <f t="array" ref="BF32">IF($BD32,QUARTILE(IF(G4SelectionMask="x",IF(INDEX(StdCalcsRefCalcs,$E32,0)&gt;0,INDEX(StdCalcsRefCalcs,$E32,0)),""),1),"")</f>
        <v/>
      </c>
      <c r="BG32" s="98" t="str">
        <f t="array" ref="BG32">IF($BD32,QUARTILE(IF(G4SelectionMask="x",IF(INDEX(StdCalcsRefCalcs,$E32,0)&gt;0,INDEX(StdCalcsRefCalcs,$E32,0)),""),3),"")</f>
        <v/>
      </c>
      <c r="BH32" s="98" t="str">
        <f t="array" ref="BH32">IF($BD32,MIN(IF(G4SelectionMask="x",IF(INDEX(StdCalcsRefCalcs,$E32,0)&gt;0,INDEX(StdCalcsRefCalcs,$E32,0)),"")),"")</f>
        <v/>
      </c>
      <c r="BI32" s="98" t="str">
        <f t="array" ref="BI32">IF($BD32,MAX(IF(G4SelectionMask="x",IF(INDEX(StdCalcsRefCalcs,$E32,0)&gt;0,INDEX(StdCalcsRefCalcs,$E32,0)),"")),"")</f>
        <v/>
      </c>
      <c r="BJ32" s="98" t="str">
        <f t="shared" si="32"/>
        <v/>
      </c>
      <c r="BK32" s="98" t="str">
        <f t="array" ref="BK32">IF($BD32,STDEVA(IF(G4SelectionMask="x",IF(INDEX(StdCalcsRefCalcs,$E32,0)&gt;0,INDEX(StdCalcsRefCalcs,$E32,0)),"")),"")</f>
        <v/>
      </c>
      <c r="BL32" s="97" t="b">
        <f t="shared" si="33"/>
        <v>0</v>
      </c>
      <c r="BM32" s="97" t="str">
        <f t="array" ref="BM32">IF($BL32,MEDIAN(IF(G5SelectionMask="x",IF(INDEX(StdCalcsRefCalcs,$E32,0)&gt;0,INDEX(StdCalcsRefCalcs,$E32,0)),"")),"")</f>
        <v/>
      </c>
      <c r="BN32" s="97" t="str">
        <f t="array" ref="BN32">IF($BL32,QUARTILE(IF(G5SelectionMask="x",IF(INDEX(StdCalcsRefCalcs,$E32,0)&gt;0,INDEX(StdCalcsRefCalcs,$E32,0)),""),1),"")</f>
        <v/>
      </c>
      <c r="BO32" s="97" t="str">
        <f t="array" ref="BO32">IF($BL32,QUARTILE(IF(G5SelectionMask="x",IF(INDEX(StdCalcsRefCalcs,$E32,0)&gt;0,INDEX(StdCalcsRefCalcs,$E32,0)),""),3),"")</f>
        <v/>
      </c>
      <c r="BP32" s="97" t="str">
        <f t="array" ref="BP32">IF($BL32,MIN(IF(G5SelectionMask="x",IF(INDEX(StdCalcsRefCalcs,$E32,0)&gt;0,INDEX(StdCalcsRefCalcs,$E32,0)),"")),"")</f>
        <v/>
      </c>
      <c r="BQ32" s="97" t="str">
        <f t="array" ref="BQ32">IF($BL32,MAX(IF(G5SelectionMask="x",IF(INDEX(StdCalcsRefCalcs,$E32,0)&gt;0,INDEX(StdCalcsRefCalcs,$E32,0)),"")),"")</f>
        <v/>
      </c>
      <c r="BR32" s="97" t="str">
        <f t="shared" si="34"/>
        <v/>
      </c>
      <c r="BS32" s="99" t="str">
        <f t="array" ref="BS32">IF($BL32,STDEVA(IF(G5SelectionMask="x",IF(INDEX(StdCalcsRefCalcs,$E32,0)&gt;0,INDEX(StdCalcsRefCalcs,$E32,0)),"")),"")</f>
        <v/>
      </c>
      <c r="BT32" s="108"/>
      <c r="BU32" s="109" t="str">
        <f t="shared" si="41"/>
        <v/>
      </c>
      <c r="BV32" s="109" t="str">
        <f t="shared" si="41"/>
        <v/>
      </c>
      <c r="BW32" s="109" t="str">
        <f t="shared" si="41"/>
        <v/>
      </c>
      <c r="BX32" s="109" t="str">
        <f t="shared" si="41"/>
        <v/>
      </c>
      <c r="BY32" s="109" t="str">
        <f t="shared" si="41"/>
        <v/>
      </c>
      <c r="BZ32" s="109" t="str">
        <f t="shared" si="41"/>
        <v/>
      </c>
      <c r="CA32" s="109" t="str">
        <f t="shared" si="41"/>
        <v/>
      </c>
      <c r="CB32" s="109" t="str">
        <f t="shared" si="41"/>
        <v/>
      </c>
      <c r="CC32" s="109" t="str">
        <f t="shared" si="41"/>
        <v/>
      </c>
      <c r="CD32" s="109" t="str">
        <f t="shared" si="41"/>
        <v/>
      </c>
      <c r="CE32" s="109" t="str">
        <f t="shared" si="41"/>
        <v/>
      </c>
      <c r="CF32" s="109" t="str">
        <f t="shared" si="41"/>
        <v/>
      </c>
      <c r="CG32" s="109" t="str">
        <f t="shared" si="41"/>
        <v/>
      </c>
      <c r="CH32" s="109" t="str">
        <f t="shared" si="41"/>
        <v/>
      </c>
      <c r="CI32" s="109" t="str">
        <f t="shared" si="41"/>
        <v/>
      </c>
    </row>
    <row r="33" spans="1:87" x14ac:dyDescent="0.2">
      <c r="A33" s="33">
        <f t="shared" si="8"/>
        <v>0</v>
      </c>
      <c r="B33" s="206"/>
      <c r="C33" s="200"/>
      <c r="D33" s="197"/>
      <c r="E33" s="72">
        <f t="shared" si="9"/>
        <v>23</v>
      </c>
      <c r="F33" s="9" t="s">
        <v>2252</v>
      </c>
      <c r="G33" s="9" t="s">
        <v>2251</v>
      </c>
      <c r="H33" s="9" t="s">
        <v>709</v>
      </c>
      <c r="I33" s="9">
        <f t="shared" si="38"/>
        <v>132</v>
      </c>
      <c r="J33" s="9" t="s">
        <v>234</v>
      </c>
      <c r="K33" s="9">
        <f t="shared" si="39"/>
        <v>124</v>
      </c>
      <c r="P33" s="97" t="str">
        <f t="shared" si="13"/>
        <v/>
      </c>
      <c r="Q33" s="97"/>
      <c r="R33" s="97"/>
      <c r="S33" s="97"/>
      <c r="T33" s="97"/>
      <c r="U33" s="98" t="str">
        <f t="shared" si="14"/>
        <v/>
      </c>
      <c r="V33" s="107" t="str">
        <f t="shared" si="15"/>
        <v/>
      </c>
      <c r="W33" s="107" t="str">
        <f t="shared" si="16"/>
        <v/>
      </c>
      <c r="X33" s="107" t="str">
        <f t="shared" si="17"/>
        <v/>
      </c>
      <c r="Y33" s="107" t="str">
        <f t="shared" si="18"/>
        <v/>
      </c>
      <c r="Z33" s="107" t="str">
        <f t="shared" si="19"/>
        <v/>
      </c>
      <c r="AA33" s="107" t="str">
        <f t="shared" si="20"/>
        <v/>
      </c>
      <c r="AB33" s="107" t="str">
        <f t="shared" si="21"/>
        <v/>
      </c>
      <c r="AC33" s="107" t="str">
        <f t="shared" si="22"/>
        <v/>
      </c>
      <c r="AD33" s="107" t="str">
        <f t="shared" si="23"/>
        <v/>
      </c>
      <c r="AE33" s="107" t="str">
        <f t="shared" si="24"/>
        <v/>
      </c>
      <c r="AF33" s="97" t="b">
        <f t="shared" si="40"/>
        <v>0</v>
      </c>
      <c r="AG33" s="97" t="str">
        <f t="array" ref="AG33">IF($AF33,MEDIAN(IF(G1SelectionMask="x",IF(INDEX(StdCalcsRefCalcs,$E33,0)&gt;0,INDEX(StdCalcsRefCalcs,$E33,0)),"")),"")</f>
        <v/>
      </c>
      <c r="AH33" s="97" t="str">
        <f t="array" ref="AH33">IF($AF33,QUARTILE(IF(G1SelectionMask="x",IF(INDEX(StdCalcsRefCalcs,$E33,0)&gt;0,INDEX(StdCalcsRefCalcs,$E33,0)),""),1),"")</f>
        <v/>
      </c>
      <c r="AI33" s="97" t="str">
        <f t="array" ref="AI33">IF($AF33,QUARTILE(IF(G1SelectionMask="x",IF(INDEX(StdCalcsRefCalcs,$E33,0)&gt;0,INDEX(StdCalcsRefCalcs,$E33,0)),""),3),"")</f>
        <v/>
      </c>
      <c r="AJ33" s="97" t="str">
        <f t="array" ref="AJ33">IF($AF33,MIN(IF(G1SelectionMask="x",IF(INDEX(StdCalcsRefCalcs,$E33,0)&gt;0,INDEX(StdCalcsRefCalcs,$E33,0)),"")),"")</f>
        <v/>
      </c>
      <c r="AK33" s="97" t="str">
        <f t="array" ref="AK33">IF($AF33,MAX(IF(G1SelectionMask="x",IF(INDEX(StdCalcsRefCalcs,$E33,0)&gt;0,INDEX(StdCalcsRefCalcs,$E33,0)),"")),"")</f>
        <v/>
      </c>
      <c r="AL33" s="97" t="str">
        <f t="shared" si="37"/>
        <v/>
      </c>
      <c r="AM33" s="97" t="str">
        <f t="array" ref="AM33">IF($AF33,STDEVA(IF(G1SelectionMask="x",IF(INDEX(StdCalcsRefCalcs,$E33,0)&gt;0,INDEX(StdCalcsRefCalcs,$E33,0)),"")),"")</f>
        <v/>
      </c>
      <c r="AN33" s="98" t="b">
        <f t="shared" si="27"/>
        <v>0</v>
      </c>
      <c r="AO33" s="98" t="str">
        <f t="array" ref="AO33">IF($AN33,MEDIAN(IF(G2SelectionMask="x",IF(INDEX(StdCalcsRefCalcs,$E33,0)&gt;0,INDEX(StdCalcsRefCalcs,$E33,0)),"")),"")</f>
        <v/>
      </c>
      <c r="AP33" s="98" t="str">
        <f t="array" ref="AP33">IF($AN33,QUARTILE(IF(G2SelectionMask="x",IF(INDEX(StdCalcsRefCalcs,$E33,0)&gt;0,INDEX(StdCalcsRefCalcs,$E33,0)),""),1),"")</f>
        <v/>
      </c>
      <c r="AQ33" s="98" t="str">
        <f t="array" ref="AQ33">IF($AN33,QUARTILE(IF(G2SelectionMask="x",IF(INDEX(StdCalcsRefCalcs,$E33,0)&gt;0,INDEX(StdCalcsRefCalcs,$E33,0)),""),3),"")</f>
        <v/>
      </c>
      <c r="AR33" s="98" t="str">
        <f t="array" ref="AR33">IF($AN33,MIN(IF(G2SelectionMask="x",IF(INDEX(StdCalcsRefCalcs,$E33,0)&gt;0,INDEX(StdCalcsRefCalcs,$E33,0)),"")),"")</f>
        <v/>
      </c>
      <c r="AS33" s="98" t="str">
        <f t="array" ref="AS33">IF($AN33,MAX(IF(G2SelectionMask="x",IF(INDEX(StdCalcsRefCalcs,$E33,0)&gt;0,INDEX(StdCalcsRefCalcs,$E33,0)),"")),"")</f>
        <v/>
      </c>
      <c r="AT33" s="98" t="str">
        <f t="shared" si="28"/>
        <v/>
      </c>
      <c r="AU33" s="98" t="str">
        <f t="array" ref="AU33">IF($AN33,STDEVA(IF(G2SelectionMask="x",IF(INDEX(StdCalcsRefCalcs,$E33,0)&gt;0,INDEX(StdCalcsRefCalcs,$E33,0)),"")),"")</f>
        <v/>
      </c>
      <c r="AV33" s="97" t="b">
        <f t="shared" si="29"/>
        <v>0</v>
      </c>
      <c r="AW33" s="97" t="str">
        <f t="array" ref="AW33">IF($AV33,MEDIAN(IF(G3SelectionMask="x",IF(INDEX(StdCalcsRefCalcs,$E33,0)&gt;0,INDEX(StdCalcsRefCalcs,$E33,0)),"")),"")</f>
        <v/>
      </c>
      <c r="AX33" s="97" t="str">
        <f t="array" ref="AX33">IF($AV33,QUARTILE(IF(G3SelectionMask="x",IF(INDEX(StdCalcsRefCalcs,$E33,0)&gt;0,INDEX(StdCalcsRefCalcs,$E33,0)),""),1),"")</f>
        <v/>
      </c>
      <c r="AY33" s="97" t="str">
        <f t="array" ref="AY33">IF($AV33,QUARTILE(IF(G3SelectionMask="x",IF(INDEX(StdCalcsRefCalcs,$E33,0)&gt;0,INDEX(StdCalcsRefCalcs,$E33,0)),""),3),"")</f>
        <v/>
      </c>
      <c r="AZ33" s="97" t="str">
        <f t="array" ref="AZ33">IF($AV33,MIN(IF(G3SelectionMask="x",IF(INDEX(StdCalcsRefCalcs,$E33,0)&gt;0,INDEX(StdCalcsRefCalcs,$E33,0)),"")),"")</f>
        <v/>
      </c>
      <c r="BA33" s="97" t="str">
        <f t="array" ref="BA33">IF($AV33,MAX(IF(G3SelectionMask="x",IF(INDEX(StdCalcsRefCalcs,$E33,0)&gt;0,INDEX(StdCalcsRefCalcs,$E33,0)),"")),"")</f>
        <v/>
      </c>
      <c r="BB33" s="97" t="str">
        <f t="shared" si="30"/>
        <v/>
      </c>
      <c r="BC33" s="97" t="str">
        <f t="array" ref="BC33">IF($AV33,STDEVA(IF(G3SelectionMask="x",IF(INDEX(StdCalcsRefCalcs,$E33,0)&gt;0,INDEX(StdCalcsRefCalcs,$E33,0)),"")),"")</f>
        <v/>
      </c>
      <c r="BD33" s="98" t="b">
        <f t="shared" si="31"/>
        <v>0</v>
      </c>
      <c r="BE33" s="98" t="str">
        <f t="array" ref="BE33">IF($BD33,MEDIAN(IF(G4SelectionMask="x",IF(INDEX(StdCalcsRefCalcs,$E33,0)&gt;0,INDEX(StdCalcsRefCalcs,$E33,0)),"")),"")</f>
        <v/>
      </c>
      <c r="BF33" s="98" t="str">
        <f t="array" ref="BF33">IF($BD33,QUARTILE(IF(G4SelectionMask="x",IF(INDEX(StdCalcsRefCalcs,$E33,0)&gt;0,INDEX(StdCalcsRefCalcs,$E33,0)),""),1),"")</f>
        <v/>
      </c>
      <c r="BG33" s="98" t="str">
        <f t="array" ref="BG33">IF($BD33,QUARTILE(IF(G4SelectionMask="x",IF(INDEX(StdCalcsRefCalcs,$E33,0)&gt;0,INDEX(StdCalcsRefCalcs,$E33,0)),""),3),"")</f>
        <v/>
      </c>
      <c r="BH33" s="98" t="str">
        <f t="array" ref="BH33">IF($BD33,MIN(IF(G4SelectionMask="x",IF(INDEX(StdCalcsRefCalcs,$E33,0)&gt;0,INDEX(StdCalcsRefCalcs,$E33,0)),"")),"")</f>
        <v/>
      </c>
      <c r="BI33" s="98" t="str">
        <f t="array" ref="BI33">IF($BD33,MAX(IF(G4SelectionMask="x",IF(INDEX(StdCalcsRefCalcs,$E33,0)&gt;0,INDEX(StdCalcsRefCalcs,$E33,0)),"")),"")</f>
        <v/>
      </c>
      <c r="BJ33" s="98" t="str">
        <f t="shared" si="32"/>
        <v/>
      </c>
      <c r="BK33" s="98" t="str">
        <f t="array" ref="BK33">IF($BD33,STDEVA(IF(G4SelectionMask="x",IF(INDEX(StdCalcsRefCalcs,$E33,0)&gt;0,INDEX(StdCalcsRefCalcs,$E33,0)),"")),"")</f>
        <v/>
      </c>
      <c r="BL33" s="97" t="b">
        <f t="shared" si="33"/>
        <v>0</v>
      </c>
      <c r="BM33" s="97" t="str">
        <f t="array" ref="BM33">IF($BL33,MEDIAN(IF(G5SelectionMask="x",IF(INDEX(StdCalcsRefCalcs,$E33,0)&gt;0,INDEX(StdCalcsRefCalcs,$E33,0)),"")),"")</f>
        <v/>
      </c>
      <c r="BN33" s="97" t="str">
        <f t="array" ref="BN33">IF($BL33,QUARTILE(IF(G5SelectionMask="x",IF(INDEX(StdCalcsRefCalcs,$E33,0)&gt;0,INDEX(StdCalcsRefCalcs,$E33,0)),""),1),"")</f>
        <v/>
      </c>
      <c r="BO33" s="97" t="str">
        <f t="array" ref="BO33">IF($BL33,QUARTILE(IF(G5SelectionMask="x",IF(INDEX(StdCalcsRefCalcs,$E33,0)&gt;0,INDEX(StdCalcsRefCalcs,$E33,0)),""),3),"")</f>
        <v/>
      </c>
      <c r="BP33" s="97" t="str">
        <f t="array" ref="BP33">IF($BL33,MIN(IF(G5SelectionMask="x",IF(INDEX(StdCalcsRefCalcs,$E33,0)&gt;0,INDEX(StdCalcsRefCalcs,$E33,0)),"")),"")</f>
        <v/>
      </c>
      <c r="BQ33" s="97" t="str">
        <f t="array" ref="BQ33">IF($BL33,MAX(IF(G5SelectionMask="x",IF(INDEX(StdCalcsRefCalcs,$E33,0)&gt;0,INDEX(StdCalcsRefCalcs,$E33,0)),"")),"")</f>
        <v/>
      </c>
      <c r="BR33" s="97" t="str">
        <f t="shared" si="34"/>
        <v/>
      </c>
      <c r="BS33" s="99" t="str">
        <f t="array" ref="BS33">IF($BL33,STDEVA(IF(G5SelectionMask="x",IF(INDEX(StdCalcsRefCalcs,$E33,0)&gt;0,INDEX(StdCalcsRefCalcs,$E33,0)),"")),"")</f>
        <v/>
      </c>
      <c r="BT33" s="108"/>
      <c r="BU33" s="109" t="str">
        <f t="shared" si="41"/>
        <v/>
      </c>
      <c r="BV33" s="109" t="str">
        <f t="shared" si="41"/>
        <v/>
      </c>
      <c r="BW33" s="109" t="str">
        <f t="shared" si="41"/>
        <v/>
      </c>
      <c r="BX33" s="109" t="str">
        <f t="shared" si="41"/>
        <v/>
      </c>
      <c r="BY33" s="109" t="str">
        <f t="shared" si="41"/>
        <v/>
      </c>
      <c r="BZ33" s="109" t="str">
        <f t="shared" si="41"/>
        <v/>
      </c>
      <c r="CA33" s="109" t="str">
        <f t="shared" si="41"/>
        <v/>
      </c>
      <c r="CB33" s="109" t="str">
        <f t="shared" si="41"/>
        <v/>
      </c>
      <c r="CC33" s="109" t="str">
        <f t="shared" si="41"/>
        <v/>
      </c>
      <c r="CD33" s="109" t="str">
        <f t="shared" si="41"/>
        <v/>
      </c>
      <c r="CE33" s="109" t="str">
        <f t="shared" si="41"/>
        <v/>
      </c>
      <c r="CF33" s="109" t="str">
        <f t="shared" si="41"/>
        <v/>
      </c>
      <c r="CG33" s="109" t="str">
        <f t="shared" si="41"/>
        <v/>
      </c>
      <c r="CH33" s="109" t="str">
        <f t="shared" si="41"/>
        <v/>
      </c>
      <c r="CI33" s="109" t="str">
        <f t="shared" si="41"/>
        <v/>
      </c>
    </row>
    <row r="34" spans="1:87" x14ac:dyDescent="0.2">
      <c r="A34" s="33">
        <f t="shared" si="8"/>
        <v>0</v>
      </c>
      <c r="B34" s="206"/>
      <c r="C34" s="200"/>
      <c r="D34" s="197"/>
      <c r="E34" s="72">
        <f t="shared" si="9"/>
        <v>24</v>
      </c>
      <c r="F34" s="9" t="s">
        <v>2253</v>
      </c>
      <c r="G34" s="9" t="s">
        <v>2220</v>
      </c>
      <c r="H34" s="56" t="s">
        <v>713</v>
      </c>
      <c r="I34" s="9">
        <f t="shared" si="38"/>
        <v>136</v>
      </c>
      <c r="J34" s="9" t="s">
        <v>234</v>
      </c>
      <c r="K34" s="9">
        <f t="shared" si="39"/>
        <v>124</v>
      </c>
      <c r="P34" s="97" t="str">
        <f t="shared" si="13"/>
        <v/>
      </c>
      <c r="Q34" s="97"/>
      <c r="R34" s="97"/>
      <c r="S34" s="97"/>
      <c r="T34" s="97"/>
      <c r="U34" s="98" t="str">
        <f t="shared" si="14"/>
        <v/>
      </c>
      <c r="V34" s="107" t="str">
        <f t="shared" si="15"/>
        <v/>
      </c>
      <c r="W34" s="107" t="str">
        <f t="shared" si="16"/>
        <v/>
      </c>
      <c r="X34" s="107" t="str">
        <f t="shared" si="17"/>
        <v/>
      </c>
      <c r="Y34" s="107" t="str">
        <f t="shared" si="18"/>
        <v/>
      </c>
      <c r="Z34" s="107" t="str">
        <f t="shared" si="19"/>
        <v/>
      </c>
      <c r="AA34" s="107" t="str">
        <f t="shared" si="20"/>
        <v/>
      </c>
      <c r="AB34" s="107" t="str">
        <f t="shared" si="21"/>
        <v/>
      </c>
      <c r="AC34" s="107" t="str">
        <f t="shared" si="22"/>
        <v/>
      </c>
      <c r="AD34" s="107" t="str">
        <f t="shared" si="23"/>
        <v/>
      </c>
      <c r="AE34" s="107" t="str">
        <f t="shared" si="24"/>
        <v/>
      </c>
      <c r="AF34" s="97" t="b">
        <f t="shared" si="40"/>
        <v>0</v>
      </c>
      <c r="AG34" s="97" t="str">
        <f t="array" ref="AG34">IF($AF34,MEDIAN(IF(G1SelectionMask="x",IF(INDEX(StdCalcsRefCalcs,$E34,0)&gt;0,INDEX(StdCalcsRefCalcs,$E34,0)),"")),"")</f>
        <v/>
      </c>
      <c r="AH34" s="97" t="str">
        <f t="array" ref="AH34">IF($AF34,QUARTILE(IF(G1SelectionMask="x",IF(INDEX(StdCalcsRefCalcs,$E34,0)&gt;0,INDEX(StdCalcsRefCalcs,$E34,0)),""),1),"")</f>
        <v/>
      </c>
      <c r="AI34" s="97" t="str">
        <f t="array" ref="AI34">IF($AF34,QUARTILE(IF(G1SelectionMask="x",IF(INDEX(StdCalcsRefCalcs,$E34,0)&gt;0,INDEX(StdCalcsRefCalcs,$E34,0)),""),3),"")</f>
        <v/>
      </c>
      <c r="AJ34" s="97" t="str">
        <f t="array" ref="AJ34">IF($AF34,MIN(IF(G1SelectionMask="x",IF(INDEX(StdCalcsRefCalcs,$E34,0)&gt;0,INDEX(StdCalcsRefCalcs,$E34,0)),"")),"")</f>
        <v/>
      </c>
      <c r="AK34" s="97" t="str">
        <f t="array" ref="AK34">IF($AF34,MAX(IF(G1SelectionMask="x",IF(INDEX(StdCalcsRefCalcs,$E34,0)&gt;0,INDEX(StdCalcsRefCalcs,$E34,0)),"")),"")</f>
        <v/>
      </c>
      <c r="AL34" s="97" t="str">
        <f t="shared" si="37"/>
        <v/>
      </c>
      <c r="AM34" s="97" t="str">
        <f t="array" ref="AM34">IF($AF34,STDEVA(IF(G1SelectionMask="x",IF(INDEX(StdCalcsRefCalcs,$E34,0)&gt;0,INDEX(StdCalcsRefCalcs,$E34,0)),"")),"")</f>
        <v/>
      </c>
      <c r="AN34" s="98" t="b">
        <f t="shared" si="27"/>
        <v>0</v>
      </c>
      <c r="AO34" s="98" t="str">
        <f t="array" ref="AO34">IF($AN34,MEDIAN(IF(G2SelectionMask="x",IF(INDEX(StdCalcsRefCalcs,$E34,0)&gt;0,INDEX(StdCalcsRefCalcs,$E34,0)),"")),"")</f>
        <v/>
      </c>
      <c r="AP34" s="98" t="str">
        <f t="array" ref="AP34">IF($AN34,QUARTILE(IF(G2SelectionMask="x",IF(INDEX(StdCalcsRefCalcs,$E34,0)&gt;0,INDEX(StdCalcsRefCalcs,$E34,0)),""),1),"")</f>
        <v/>
      </c>
      <c r="AQ34" s="98" t="str">
        <f t="array" ref="AQ34">IF($AN34,QUARTILE(IF(G2SelectionMask="x",IF(INDEX(StdCalcsRefCalcs,$E34,0)&gt;0,INDEX(StdCalcsRefCalcs,$E34,0)),""),3),"")</f>
        <v/>
      </c>
      <c r="AR34" s="98" t="str">
        <f t="array" ref="AR34">IF($AN34,MIN(IF(G2SelectionMask="x",IF(INDEX(StdCalcsRefCalcs,$E34,0)&gt;0,INDEX(StdCalcsRefCalcs,$E34,0)),"")),"")</f>
        <v/>
      </c>
      <c r="AS34" s="98" t="str">
        <f t="array" ref="AS34">IF($AN34,MAX(IF(G2SelectionMask="x",IF(INDEX(StdCalcsRefCalcs,$E34,0)&gt;0,INDEX(StdCalcsRefCalcs,$E34,0)),"")),"")</f>
        <v/>
      </c>
      <c r="AT34" s="98" t="str">
        <f t="shared" si="28"/>
        <v/>
      </c>
      <c r="AU34" s="98" t="str">
        <f t="array" ref="AU34">IF($AN34,STDEVA(IF(G2SelectionMask="x",IF(INDEX(StdCalcsRefCalcs,$E34,0)&gt;0,INDEX(StdCalcsRefCalcs,$E34,0)),"")),"")</f>
        <v/>
      </c>
      <c r="AV34" s="97" t="b">
        <f t="shared" si="29"/>
        <v>0</v>
      </c>
      <c r="AW34" s="97" t="str">
        <f t="array" ref="AW34">IF($AV34,MEDIAN(IF(G3SelectionMask="x",IF(INDEX(StdCalcsRefCalcs,$E34,0)&gt;0,INDEX(StdCalcsRefCalcs,$E34,0)),"")),"")</f>
        <v/>
      </c>
      <c r="AX34" s="97" t="str">
        <f t="array" ref="AX34">IF($AV34,QUARTILE(IF(G3SelectionMask="x",IF(INDEX(StdCalcsRefCalcs,$E34,0)&gt;0,INDEX(StdCalcsRefCalcs,$E34,0)),""),1),"")</f>
        <v/>
      </c>
      <c r="AY34" s="97" t="str">
        <f t="array" ref="AY34">IF($AV34,QUARTILE(IF(G3SelectionMask="x",IF(INDEX(StdCalcsRefCalcs,$E34,0)&gt;0,INDEX(StdCalcsRefCalcs,$E34,0)),""),3),"")</f>
        <v/>
      </c>
      <c r="AZ34" s="97" t="str">
        <f t="array" ref="AZ34">IF($AV34,MIN(IF(G3SelectionMask="x",IF(INDEX(StdCalcsRefCalcs,$E34,0)&gt;0,INDEX(StdCalcsRefCalcs,$E34,0)),"")),"")</f>
        <v/>
      </c>
      <c r="BA34" s="97" t="str">
        <f t="array" ref="BA34">IF($AV34,MAX(IF(G3SelectionMask="x",IF(INDEX(StdCalcsRefCalcs,$E34,0)&gt;0,INDEX(StdCalcsRefCalcs,$E34,0)),"")),"")</f>
        <v/>
      </c>
      <c r="BB34" s="97" t="str">
        <f t="shared" si="30"/>
        <v/>
      </c>
      <c r="BC34" s="97" t="str">
        <f t="array" ref="BC34">IF($AV34,STDEVA(IF(G3SelectionMask="x",IF(INDEX(StdCalcsRefCalcs,$E34,0)&gt;0,INDEX(StdCalcsRefCalcs,$E34,0)),"")),"")</f>
        <v/>
      </c>
      <c r="BD34" s="98" t="b">
        <f t="shared" si="31"/>
        <v>0</v>
      </c>
      <c r="BE34" s="98" t="str">
        <f t="array" ref="BE34">IF($BD34,MEDIAN(IF(G4SelectionMask="x",IF(INDEX(StdCalcsRefCalcs,$E34,0)&gt;0,INDEX(StdCalcsRefCalcs,$E34,0)),"")),"")</f>
        <v/>
      </c>
      <c r="BF34" s="98" t="str">
        <f t="array" ref="BF34">IF($BD34,QUARTILE(IF(G4SelectionMask="x",IF(INDEX(StdCalcsRefCalcs,$E34,0)&gt;0,INDEX(StdCalcsRefCalcs,$E34,0)),""),1),"")</f>
        <v/>
      </c>
      <c r="BG34" s="98" t="str">
        <f t="array" ref="BG34">IF($BD34,QUARTILE(IF(G4SelectionMask="x",IF(INDEX(StdCalcsRefCalcs,$E34,0)&gt;0,INDEX(StdCalcsRefCalcs,$E34,0)),""),3),"")</f>
        <v/>
      </c>
      <c r="BH34" s="98" t="str">
        <f t="array" ref="BH34">IF($BD34,MIN(IF(G4SelectionMask="x",IF(INDEX(StdCalcsRefCalcs,$E34,0)&gt;0,INDEX(StdCalcsRefCalcs,$E34,0)),"")),"")</f>
        <v/>
      </c>
      <c r="BI34" s="98" t="str">
        <f t="array" ref="BI34">IF($BD34,MAX(IF(G4SelectionMask="x",IF(INDEX(StdCalcsRefCalcs,$E34,0)&gt;0,INDEX(StdCalcsRefCalcs,$E34,0)),"")),"")</f>
        <v/>
      </c>
      <c r="BJ34" s="98" t="str">
        <f t="shared" si="32"/>
        <v/>
      </c>
      <c r="BK34" s="98" t="str">
        <f t="array" ref="BK34">IF($BD34,STDEVA(IF(G4SelectionMask="x",IF(INDEX(StdCalcsRefCalcs,$E34,0)&gt;0,INDEX(StdCalcsRefCalcs,$E34,0)),"")),"")</f>
        <v/>
      </c>
      <c r="BL34" s="97" t="b">
        <f t="shared" si="33"/>
        <v>0</v>
      </c>
      <c r="BM34" s="97" t="str">
        <f t="array" ref="BM34">IF($BL34,MEDIAN(IF(G5SelectionMask="x",IF(INDEX(StdCalcsRefCalcs,$E34,0)&gt;0,INDEX(StdCalcsRefCalcs,$E34,0)),"")),"")</f>
        <v/>
      </c>
      <c r="BN34" s="97" t="str">
        <f t="array" ref="BN34">IF($BL34,QUARTILE(IF(G5SelectionMask="x",IF(INDEX(StdCalcsRefCalcs,$E34,0)&gt;0,INDEX(StdCalcsRefCalcs,$E34,0)),""),1),"")</f>
        <v/>
      </c>
      <c r="BO34" s="97" t="str">
        <f t="array" ref="BO34">IF($BL34,QUARTILE(IF(G5SelectionMask="x",IF(INDEX(StdCalcsRefCalcs,$E34,0)&gt;0,INDEX(StdCalcsRefCalcs,$E34,0)),""),3),"")</f>
        <v/>
      </c>
      <c r="BP34" s="97" t="str">
        <f t="array" ref="BP34">IF($BL34,MIN(IF(G5SelectionMask="x",IF(INDEX(StdCalcsRefCalcs,$E34,0)&gt;0,INDEX(StdCalcsRefCalcs,$E34,0)),"")),"")</f>
        <v/>
      </c>
      <c r="BQ34" s="97" t="str">
        <f t="array" ref="BQ34">IF($BL34,MAX(IF(G5SelectionMask="x",IF(INDEX(StdCalcsRefCalcs,$E34,0)&gt;0,INDEX(StdCalcsRefCalcs,$E34,0)),"")),"")</f>
        <v/>
      </c>
      <c r="BR34" s="97" t="str">
        <f t="shared" si="34"/>
        <v/>
      </c>
      <c r="BS34" s="99" t="str">
        <f t="array" ref="BS34">IF($BL34,STDEVA(IF(G5SelectionMask="x",IF(INDEX(StdCalcsRefCalcs,$E34,0)&gt;0,INDEX(StdCalcsRefCalcs,$E34,0)),"")),"")</f>
        <v/>
      </c>
      <c r="BT34" s="108"/>
      <c r="BU34" s="109" t="str">
        <f t="shared" si="41"/>
        <v/>
      </c>
      <c r="BV34" s="109" t="str">
        <f t="shared" si="41"/>
        <v/>
      </c>
      <c r="BW34" s="109" t="str">
        <f t="shared" si="41"/>
        <v/>
      </c>
      <c r="BX34" s="109" t="str">
        <f t="shared" si="41"/>
        <v/>
      </c>
      <c r="BY34" s="109" t="str">
        <f t="shared" si="41"/>
        <v/>
      </c>
      <c r="BZ34" s="109" t="str">
        <f t="shared" si="41"/>
        <v/>
      </c>
      <c r="CA34" s="109" t="str">
        <f t="shared" si="41"/>
        <v/>
      </c>
      <c r="CB34" s="109" t="str">
        <f t="shared" si="41"/>
        <v/>
      </c>
      <c r="CC34" s="109" t="str">
        <f t="shared" si="41"/>
        <v/>
      </c>
      <c r="CD34" s="109" t="str">
        <f t="shared" si="41"/>
        <v/>
      </c>
      <c r="CE34" s="109" t="str">
        <f t="shared" si="41"/>
        <v/>
      </c>
      <c r="CF34" s="109" t="str">
        <f t="shared" si="41"/>
        <v/>
      </c>
      <c r="CG34" s="109" t="str">
        <f t="shared" si="41"/>
        <v/>
      </c>
      <c r="CH34" s="109" t="str">
        <f t="shared" si="41"/>
        <v/>
      </c>
      <c r="CI34" s="109" t="str">
        <f t="shared" si="41"/>
        <v/>
      </c>
    </row>
    <row r="35" spans="1:87" x14ac:dyDescent="0.2">
      <c r="A35" s="33">
        <f t="shared" si="8"/>
        <v>0</v>
      </c>
      <c r="B35" s="206"/>
      <c r="C35" s="200"/>
      <c r="D35" s="197"/>
      <c r="E35" s="72">
        <f t="shared" si="9"/>
        <v>25</v>
      </c>
      <c r="F35" s="9" t="s">
        <v>2254</v>
      </c>
      <c r="G35" s="9" t="s">
        <v>2221</v>
      </c>
      <c r="H35" s="56" t="s">
        <v>715</v>
      </c>
      <c r="I35" s="9">
        <f t="shared" ref="I35:I43" si="42">MATCH(H35,RawDataFieldKeys,0)-RawDataFieldKeyBaseRow</f>
        <v>137</v>
      </c>
      <c r="J35" s="9" t="s">
        <v>234</v>
      </c>
      <c r="K35" s="9">
        <f t="shared" ref="K35:K43" si="43">MATCH(J35,RawDataFieldKeys,0)-RawDataFieldKeyBaseRow</f>
        <v>124</v>
      </c>
      <c r="P35" s="97" t="str">
        <f t="shared" si="13"/>
        <v/>
      </c>
      <c r="Q35" s="97"/>
      <c r="R35" s="97"/>
      <c r="S35" s="97"/>
      <c r="T35" s="97"/>
      <c r="U35" s="98" t="str">
        <f t="shared" si="14"/>
        <v/>
      </c>
      <c r="V35" s="107" t="str">
        <f t="shared" si="15"/>
        <v/>
      </c>
      <c r="W35" s="107" t="str">
        <f t="shared" si="16"/>
        <v/>
      </c>
      <c r="X35" s="107" t="str">
        <f t="shared" si="17"/>
        <v/>
      </c>
      <c r="Y35" s="107" t="str">
        <f t="shared" si="18"/>
        <v/>
      </c>
      <c r="Z35" s="107" t="str">
        <f t="shared" si="19"/>
        <v/>
      </c>
      <c r="AA35" s="107" t="str">
        <f t="shared" si="20"/>
        <v/>
      </c>
      <c r="AB35" s="107" t="str">
        <f t="shared" si="21"/>
        <v/>
      </c>
      <c r="AC35" s="107" t="str">
        <f t="shared" si="22"/>
        <v/>
      </c>
      <c r="AD35" s="107" t="str">
        <f t="shared" si="23"/>
        <v/>
      </c>
      <c r="AE35" s="107" t="str">
        <f t="shared" si="24"/>
        <v/>
      </c>
      <c r="AF35" s="97" t="b">
        <f t="shared" si="40"/>
        <v>0</v>
      </c>
      <c r="AG35" s="97" t="str">
        <f t="array" ref="AG35">IF($AF35,MEDIAN(IF(G1SelectionMask="x",IF(INDEX(StdCalcsRefCalcs,$E35,0)&gt;0,INDEX(StdCalcsRefCalcs,$E35,0)),"")),"")</f>
        <v/>
      </c>
      <c r="AH35" s="97" t="str">
        <f t="array" ref="AH35">IF($AF35,QUARTILE(IF(G1SelectionMask="x",IF(INDEX(StdCalcsRefCalcs,$E35,0)&gt;0,INDEX(StdCalcsRefCalcs,$E35,0)),""),1),"")</f>
        <v/>
      </c>
      <c r="AI35" s="97" t="str">
        <f t="array" ref="AI35">IF($AF35,QUARTILE(IF(G1SelectionMask="x",IF(INDEX(StdCalcsRefCalcs,$E35,0)&gt;0,INDEX(StdCalcsRefCalcs,$E35,0)),""),3),"")</f>
        <v/>
      </c>
      <c r="AJ35" s="97" t="str">
        <f t="array" ref="AJ35">IF($AF35,MIN(IF(G1SelectionMask="x",IF(INDEX(StdCalcsRefCalcs,$E35,0)&gt;0,INDEX(StdCalcsRefCalcs,$E35,0)),"")),"")</f>
        <v/>
      </c>
      <c r="AK35" s="97" t="str">
        <f t="array" ref="AK35">IF($AF35,MAX(IF(G1SelectionMask="x",IF(INDEX(StdCalcsRefCalcs,$E35,0)&gt;0,INDEX(StdCalcsRefCalcs,$E35,0)),"")),"")</f>
        <v/>
      </c>
      <c r="AL35" s="97" t="str">
        <f t="shared" si="37"/>
        <v/>
      </c>
      <c r="AM35" s="97" t="str">
        <f t="array" ref="AM35">IF($AF35,STDEVA(IF(G1SelectionMask="x",IF(INDEX(StdCalcsRefCalcs,$E35,0)&gt;0,INDEX(StdCalcsRefCalcs,$E35,0)),"")),"")</f>
        <v/>
      </c>
      <c r="AN35" s="98" t="b">
        <f t="shared" si="27"/>
        <v>0</v>
      </c>
      <c r="AO35" s="98" t="str">
        <f t="array" ref="AO35">IF($AN35,MEDIAN(IF(G2SelectionMask="x",IF(INDEX(StdCalcsRefCalcs,$E35,0)&gt;0,INDEX(StdCalcsRefCalcs,$E35,0)),"")),"")</f>
        <v/>
      </c>
      <c r="AP35" s="98" t="str">
        <f t="array" ref="AP35">IF($AN35,QUARTILE(IF(G2SelectionMask="x",IF(INDEX(StdCalcsRefCalcs,$E35,0)&gt;0,INDEX(StdCalcsRefCalcs,$E35,0)),""),1),"")</f>
        <v/>
      </c>
      <c r="AQ35" s="98" t="str">
        <f t="array" ref="AQ35">IF($AN35,QUARTILE(IF(G2SelectionMask="x",IF(INDEX(StdCalcsRefCalcs,$E35,0)&gt;0,INDEX(StdCalcsRefCalcs,$E35,0)),""),3),"")</f>
        <v/>
      </c>
      <c r="AR35" s="98" t="str">
        <f t="array" ref="AR35">IF($AN35,MIN(IF(G2SelectionMask="x",IF(INDEX(StdCalcsRefCalcs,$E35,0)&gt;0,INDEX(StdCalcsRefCalcs,$E35,0)),"")),"")</f>
        <v/>
      </c>
      <c r="AS35" s="98" t="str">
        <f t="array" ref="AS35">IF($AN35,MAX(IF(G2SelectionMask="x",IF(INDEX(StdCalcsRefCalcs,$E35,0)&gt;0,INDEX(StdCalcsRefCalcs,$E35,0)),"")),"")</f>
        <v/>
      </c>
      <c r="AT35" s="98" t="str">
        <f t="shared" si="28"/>
        <v/>
      </c>
      <c r="AU35" s="98" t="str">
        <f t="array" ref="AU35">IF($AN35,STDEVA(IF(G2SelectionMask="x",IF(INDEX(StdCalcsRefCalcs,$E35,0)&gt;0,INDEX(StdCalcsRefCalcs,$E35,0)),"")),"")</f>
        <v/>
      </c>
      <c r="AV35" s="97" t="b">
        <f t="shared" si="29"/>
        <v>0</v>
      </c>
      <c r="AW35" s="97" t="str">
        <f t="array" ref="AW35">IF($AV35,MEDIAN(IF(G3SelectionMask="x",IF(INDEX(StdCalcsRefCalcs,$E35,0)&gt;0,INDEX(StdCalcsRefCalcs,$E35,0)),"")),"")</f>
        <v/>
      </c>
      <c r="AX35" s="97" t="str">
        <f t="array" ref="AX35">IF($AV35,QUARTILE(IF(G3SelectionMask="x",IF(INDEX(StdCalcsRefCalcs,$E35,0)&gt;0,INDEX(StdCalcsRefCalcs,$E35,0)),""),1),"")</f>
        <v/>
      </c>
      <c r="AY35" s="97" t="str">
        <f t="array" ref="AY35">IF($AV35,QUARTILE(IF(G3SelectionMask="x",IF(INDEX(StdCalcsRefCalcs,$E35,0)&gt;0,INDEX(StdCalcsRefCalcs,$E35,0)),""),3),"")</f>
        <v/>
      </c>
      <c r="AZ35" s="97" t="str">
        <f t="array" ref="AZ35">IF($AV35,MIN(IF(G3SelectionMask="x",IF(INDEX(StdCalcsRefCalcs,$E35,0)&gt;0,INDEX(StdCalcsRefCalcs,$E35,0)),"")),"")</f>
        <v/>
      </c>
      <c r="BA35" s="97" t="str">
        <f t="array" ref="BA35">IF($AV35,MAX(IF(G3SelectionMask="x",IF(INDEX(StdCalcsRefCalcs,$E35,0)&gt;0,INDEX(StdCalcsRefCalcs,$E35,0)),"")),"")</f>
        <v/>
      </c>
      <c r="BB35" s="97" t="str">
        <f t="shared" si="30"/>
        <v/>
      </c>
      <c r="BC35" s="97" t="str">
        <f t="array" ref="BC35">IF($AV35,STDEVA(IF(G3SelectionMask="x",IF(INDEX(StdCalcsRefCalcs,$E35,0)&gt;0,INDEX(StdCalcsRefCalcs,$E35,0)),"")),"")</f>
        <v/>
      </c>
      <c r="BD35" s="98" t="b">
        <f t="shared" si="31"/>
        <v>0</v>
      </c>
      <c r="BE35" s="98" t="str">
        <f t="array" ref="BE35">IF($BD35,MEDIAN(IF(G4SelectionMask="x",IF(INDEX(StdCalcsRefCalcs,$E35,0)&gt;0,INDEX(StdCalcsRefCalcs,$E35,0)),"")),"")</f>
        <v/>
      </c>
      <c r="BF35" s="98" t="str">
        <f t="array" ref="BF35">IF($BD35,QUARTILE(IF(G4SelectionMask="x",IF(INDEX(StdCalcsRefCalcs,$E35,0)&gt;0,INDEX(StdCalcsRefCalcs,$E35,0)),""),1),"")</f>
        <v/>
      </c>
      <c r="BG35" s="98" t="str">
        <f t="array" ref="BG35">IF($BD35,QUARTILE(IF(G4SelectionMask="x",IF(INDEX(StdCalcsRefCalcs,$E35,0)&gt;0,INDEX(StdCalcsRefCalcs,$E35,0)),""),3),"")</f>
        <v/>
      </c>
      <c r="BH35" s="98" t="str">
        <f t="array" ref="BH35">IF($BD35,MIN(IF(G4SelectionMask="x",IF(INDEX(StdCalcsRefCalcs,$E35,0)&gt;0,INDEX(StdCalcsRefCalcs,$E35,0)),"")),"")</f>
        <v/>
      </c>
      <c r="BI35" s="98" t="str">
        <f t="array" ref="BI35">IF($BD35,MAX(IF(G4SelectionMask="x",IF(INDEX(StdCalcsRefCalcs,$E35,0)&gt;0,INDEX(StdCalcsRefCalcs,$E35,0)),"")),"")</f>
        <v/>
      </c>
      <c r="BJ35" s="98" t="str">
        <f t="shared" si="32"/>
        <v/>
      </c>
      <c r="BK35" s="98" t="str">
        <f t="array" ref="BK35">IF($BD35,STDEVA(IF(G4SelectionMask="x",IF(INDEX(StdCalcsRefCalcs,$E35,0)&gt;0,INDEX(StdCalcsRefCalcs,$E35,0)),"")),"")</f>
        <v/>
      </c>
      <c r="BL35" s="97" t="b">
        <f t="shared" si="33"/>
        <v>0</v>
      </c>
      <c r="BM35" s="97" t="str">
        <f t="array" ref="BM35">IF($BL35,MEDIAN(IF(G5SelectionMask="x",IF(INDEX(StdCalcsRefCalcs,$E35,0)&gt;0,INDEX(StdCalcsRefCalcs,$E35,0)),"")),"")</f>
        <v/>
      </c>
      <c r="BN35" s="97" t="str">
        <f t="array" ref="BN35">IF($BL35,QUARTILE(IF(G5SelectionMask="x",IF(INDEX(StdCalcsRefCalcs,$E35,0)&gt;0,INDEX(StdCalcsRefCalcs,$E35,0)),""),1),"")</f>
        <v/>
      </c>
      <c r="BO35" s="97" t="str">
        <f t="array" ref="BO35">IF($BL35,QUARTILE(IF(G5SelectionMask="x",IF(INDEX(StdCalcsRefCalcs,$E35,0)&gt;0,INDEX(StdCalcsRefCalcs,$E35,0)),""),3),"")</f>
        <v/>
      </c>
      <c r="BP35" s="97" t="str">
        <f t="array" ref="BP35">IF($BL35,MIN(IF(G5SelectionMask="x",IF(INDEX(StdCalcsRefCalcs,$E35,0)&gt;0,INDEX(StdCalcsRefCalcs,$E35,0)),"")),"")</f>
        <v/>
      </c>
      <c r="BQ35" s="97" t="str">
        <f t="array" ref="BQ35">IF($BL35,MAX(IF(G5SelectionMask="x",IF(INDEX(StdCalcsRefCalcs,$E35,0)&gt;0,INDEX(StdCalcsRefCalcs,$E35,0)),"")),"")</f>
        <v/>
      </c>
      <c r="BR35" s="97" t="str">
        <f t="shared" si="34"/>
        <v/>
      </c>
      <c r="BS35" s="99" t="str">
        <f t="array" ref="BS35">IF($BL35,STDEVA(IF(G5SelectionMask="x",IF(INDEX(StdCalcsRefCalcs,$E35,0)&gt;0,INDEX(StdCalcsRefCalcs,$E35,0)),"")),"")</f>
        <v/>
      </c>
      <c r="BT35" s="108"/>
      <c r="BU35" s="109" t="str">
        <f t="shared" si="41"/>
        <v/>
      </c>
      <c r="BV35" s="109" t="str">
        <f t="shared" si="41"/>
        <v/>
      </c>
      <c r="BW35" s="109" t="str">
        <f t="shared" si="41"/>
        <v/>
      </c>
      <c r="BX35" s="109" t="str">
        <f t="shared" si="41"/>
        <v/>
      </c>
      <c r="BY35" s="109" t="str">
        <f t="shared" si="41"/>
        <v/>
      </c>
      <c r="BZ35" s="109" t="str">
        <f t="shared" si="41"/>
        <v/>
      </c>
      <c r="CA35" s="109" t="str">
        <f t="shared" si="41"/>
        <v/>
      </c>
      <c r="CB35" s="109" t="str">
        <f t="shared" si="41"/>
        <v/>
      </c>
      <c r="CC35" s="109" t="str">
        <f t="shared" si="41"/>
        <v/>
      </c>
      <c r="CD35" s="109" t="str">
        <f t="shared" si="41"/>
        <v/>
      </c>
      <c r="CE35" s="109" t="str">
        <f t="shared" si="41"/>
        <v/>
      </c>
      <c r="CF35" s="109" t="str">
        <f t="shared" si="41"/>
        <v/>
      </c>
      <c r="CG35" s="109" t="str">
        <f t="shared" si="41"/>
        <v/>
      </c>
      <c r="CH35" s="109" t="str">
        <f t="shared" si="41"/>
        <v/>
      </c>
      <c r="CI35" s="109" t="str">
        <f t="shared" si="41"/>
        <v/>
      </c>
    </row>
    <row r="36" spans="1:87" x14ac:dyDescent="0.2">
      <c r="A36" s="33">
        <f t="shared" si="8"/>
        <v>0</v>
      </c>
      <c r="B36" s="206"/>
      <c r="C36" s="200"/>
      <c r="D36" s="197"/>
      <c r="E36" s="72">
        <f t="shared" si="9"/>
        <v>26</v>
      </c>
      <c r="F36" s="9" t="s">
        <v>2253</v>
      </c>
      <c r="G36" s="9" t="s">
        <v>2220</v>
      </c>
      <c r="H36" s="56" t="s">
        <v>714</v>
      </c>
      <c r="I36" s="9" t="e">
        <f t="shared" si="42"/>
        <v>#N/A</v>
      </c>
      <c r="J36" s="9" t="s">
        <v>234</v>
      </c>
      <c r="K36" s="9">
        <f t="shared" si="43"/>
        <v>124</v>
      </c>
      <c r="P36" s="97" t="str">
        <f t="shared" si="13"/>
        <v/>
      </c>
      <c r="Q36" s="97"/>
      <c r="R36" s="97"/>
      <c r="S36" s="97"/>
      <c r="T36" s="97"/>
      <c r="U36" s="98" t="str">
        <f t="shared" si="14"/>
        <v/>
      </c>
      <c r="V36" s="107" t="str">
        <f t="shared" si="15"/>
        <v/>
      </c>
      <c r="W36" s="107" t="str">
        <f t="shared" si="16"/>
        <v/>
      </c>
      <c r="X36" s="107" t="str">
        <f t="shared" si="17"/>
        <v/>
      </c>
      <c r="Y36" s="107" t="str">
        <f t="shared" si="18"/>
        <v/>
      </c>
      <c r="Z36" s="107" t="str">
        <f t="shared" si="19"/>
        <v/>
      </c>
      <c r="AA36" s="107" t="str">
        <f t="shared" si="20"/>
        <v/>
      </c>
      <c r="AB36" s="107" t="str">
        <f t="shared" si="21"/>
        <v/>
      </c>
      <c r="AC36" s="107" t="str">
        <f t="shared" si="22"/>
        <v/>
      </c>
      <c r="AD36" s="107" t="str">
        <f t="shared" si="23"/>
        <v/>
      </c>
      <c r="AE36" s="107" t="str">
        <f t="shared" si="24"/>
        <v/>
      </c>
      <c r="AF36" s="97" t="b">
        <f t="shared" si="40"/>
        <v>0</v>
      </c>
      <c r="AG36" s="97" t="str">
        <f t="array" ref="AG36">IF($AF36,MEDIAN(IF(G1SelectionMask="x",IF(INDEX(StdCalcsRefCalcs,$E36,0)&gt;0,INDEX(StdCalcsRefCalcs,$E36,0)),"")),"")</f>
        <v/>
      </c>
      <c r="AH36" s="97" t="str">
        <f t="array" ref="AH36">IF($AF36,QUARTILE(IF(G1SelectionMask="x",IF(INDEX(StdCalcsRefCalcs,$E36,0)&gt;0,INDEX(StdCalcsRefCalcs,$E36,0)),""),1),"")</f>
        <v/>
      </c>
      <c r="AI36" s="97" t="str">
        <f t="array" ref="AI36">IF($AF36,QUARTILE(IF(G1SelectionMask="x",IF(INDEX(StdCalcsRefCalcs,$E36,0)&gt;0,INDEX(StdCalcsRefCalcs,$E36,0)),""),3),"")</f>
        <v/>
      </c>
      <c r="AJ36" s="97" t="str">
        <f t="array" ref="AJ36">IF($AF36,MIN(IF(G1SelectionMask="x",IF(INDEX(StdCalcsRefCalcs,$E36,0)&gt;0,INDEX(StdCalcsRefCalcs,$E36,0)),"")),"")</f>
        <v/>
      </c>
      <c r="AK36" s="97" t="str">
        <f t="array" ref="AK36">IF($AF36,MAX(IF(G1SelectionMask="x",IF(INDEX(StdCalcsRefCalcs,$E36,0)&gt;0,INDEX(StdCalcsRefCalcs,$E36,0)),"")),"")</f>
        <v/>
      </c>
      <c r="AL36" s="97" t="str">
        <f t="shared" si="37"/>
        <v/>
      </c>
      <c r="AM36" s="97" t="str">
        <f t="array" ref="AM36">IF($AF36,STDEVA(IF(G1SelectionMask="x",IF(INDEX(StdCalcsRefCalcs,$E36,0)&gt;0,INDEX(StdCalcsRefCalcs,$E36,0)),"")),"")</f>
        <v/>
      </c>
      <c r="AN36" s="98" t="b">
        <f t="shared" si="27"/>
        <v>0</v>
      </c>
      <c r="AO36" s="98" t="str">
        <f t="array" ref="AO36">IF($AN36,MEDIAN(IF(G2SelectionMask="x",IF(INDEX(StdCalcsRefCalcs,$E36,0)&gt;0,INDEX(StdCalcsRefCalcs,$E36,0)),"")),"")</f>
        <v/>
      </c>
      <c r="AP36" s="98" t="str">
        <f t="array" ref="AP36">IF($AN36,QUARTILE(IF(G2SelectionMask="x",IF(INDEX(StdCalcsRefCalcs,$E36,0)&gt;0,INDEX(StdCalcsRefCalcs,$E36,0)),""),1),"")</f>
        <v/>
      </c>
      <c r="AQ36" s="98" t="str">
        <f t="array" ref="AQ36">IF($AN36,QUARTILE(IF(G2SelectionMask="x",IF(INDEX(StdCalcsRefCalcs,$E36,0)&gt;0,INDEX(StdCalcsRefCalcs,$E36,0)),""),3),"")</f>
        <v/>
      </c>
      <c r="AR36" s="98" t="str">
        <f t="array" ref="AR36">IF($AN36,MIN(IF(G2SelectionMask="x",IF(INDEX(StdCalcsRefCalcs,$E36,0)&gt;0,INDEX(StdCalcsRefCalcs,$E36,0)),"")),"")</f>
        <v/>
      </c>
      <c r="AS36" s="98" t="str">
        <f t="array" ref="AS36">IF($AN36,MAX(IF(G2SelectionMask="x",IF(INDEX(StdCalcsRefCalcs,$E36,0)&gt;0,INDEX(StdCalcsRefCalcs,$E36,0)),"")),"")</f>
        <v/>
      </c>
      <c r="AT36" s="98" t="str">
        <f t="shared" si="28"/>
        <v/>
      </c>
      <c r="AU36" s="98" t="str">
        <f t="array" ref="AU36">IF($AN36,STDEVA(IF(G2SelectionMask="x",IF(INDEX(StdCalcsRefCalcs,$E36,0)&gt;0,INDEX(StdCalcsRefCalcs,$E36,0)),"")),"")</f>
        <v/>
      </c>
      <c r="AV36" s="97" t="b">
        <f t="shared" si="29"/>
        <v>0</v>
      </c>
      <c r="AW36" s="97" t="str">
        <f t="array" ref="AW36">IF($AV36,MEDIAN(IF(G3SelectionMask="x",IF(INDEX(StdCalcsRefCalcs,$E36,0)&gt;0,INDEX(StdCalcsRefCalcs,$E36,0)),"")),"")</f>
        <v/>
      </c>
      <c r="AX36" s="97" t="str">
        <f t="array" ref="AX36">IF($AV36,QUARTILE(IF(G3SelectionMask="x",IF(INDEX(StdCalcsRefCalcs,$E36,0)&gt;0,INDEX(StdCalcsRefCalcs,$E36,0)),""),1),"")</f>
        <v/>
      </c>
      <c r="AY36" s="97" t="str">
        <f t="array" ref="AY36">IF($AV36,QUARTILE(IF(G3SelectionMask="x",IF(INDEX(StdCalcsRefCalcs,$E36,0)&gt;0,INDEX(StdCalcsRefCalcs,$E36,0)),""),3),"")</f>
        <v/>
      </c>
      <c r="AZ36" s="97" t="str">
        <f t="array" ref="AZ36">IF($AV36,MIN(IF(G3SelectionMask="x",IF(INDEX(StdCalcsRefCalcs,$E36,0)&gt;0,INDEX(StdCalcsRefCalcs,$E36,0)),"")),"")</f>
        <v/>
      </c>
      <c r="BA36" s="97" t="str">
        <f t="array" ref="BA36">IF($AV36,MAX(IF(G3SelectionMask="x",IF(INDEX(StdCalcsRefCalcs,$E36,0)&gt;0,INDEX(StdCalcsRefCalcs,$E36,0)),"")),"")</f>
        <v/>
      </c>
      <c r="BB36" s="97" t="str">
        <f t="shared" si="30"/>
        <v/>
      </c>
      <c r="BC36" s="97" t="str">
        <f t="array" ref="BC36">IF($AV36,STDEVA(IF(G3SelectionMask="x",IF(INDEX(StdCalcsRefCalcs,$E36,0)&gt;0,INDEX(StdCalcsRefCalcs,$E36,0)),"")),"")</f>
        <v/>
      </c>
      <c r="BD36" s="98" t="b">
        <f t="shared" si="31"/>
        <v>0</v>
      </c>
      <c r="BE36" s="98" t="str">
        <f t="array" ref="BE36">IF($BD36,MEDIAN(IF(G4SelectionMask="x",IF(INDEX(StdCalcsRefCalcs,$E36,0)&gt;0,INDEX(StdCalcsRefCalcs,$E36,0)),"")),"")</f>
        <v/>
      </c>
      <c r="BF36" s="98" t="str">
        <f t="array" ref="BF36">IF($BD36,QUARTILE(IF(G4SelectionMask="x",IF(INDEX(StdCalcsRefCalcs,$E36,0)&gt;0,INDEX(StdCalcsRefCalcs,$E36,0)),""),1),"")</f>
        <v/>
      </c>
      <c r="BG36" s="98" t="str">
        <f t="array" ref="BG36">IF($BD36,QUARTILE(IF(G4SelectionMask="x",IF(INDEX(StdCalcsRefCalcs,$E36,0)&gt;0,INDEX(StdCalcsRefCalcs,$E36,0)),""),3),"")</f>
        <v/>
      </c>
      <c r="BH36" s="98" t="str">
        <f t="array" ref="BH36">IF($BD36,MIN(IF(G4SelectionMask="x",IF(INDEX(StdCalcsRefCalcs,$E36,0)&gt;0,INDEX(StdCalcsRefCalcs,$E36,0)),"")),"")</f>
        <v/>
      </c>
      <c r="BI36" s="98" t="str">
        <f t="array" ref="BI36">IF($BD36,MAX(IF(G4SelectionMask="x",IF(INDEX(StdCalcsRefCalcs,$E36,0)&gt;0,INDEX(StdCalcsRefCalcs,$E36,0)),"")),"")</f>
        <v/>
      </c>
      <c r="BJ36" s="98" t="str">
        <f t="shared" si="32"/>
        <v/>
      </c>
      <c r="BK36" s="98" t="str">
        <f t="array" ref="BK36">IF($BD36,STDEVA(IF(G4SelectionMask="x",IF(INDEX(StdCalcsRefCalcs,$E36,0)&gt;0,INDEX(StdCalcsRefCalcs,$E36,0)),"")),"")</f>
        <v/>
      </c>
      <c r="BL36" s="97" t="b">
        <f t="shared" si="33"/>
        <v>0</v>
      </c>
      <c r="BM36" s="97" t="str">
        <f t="array" ref="BM36">IF($BL36,MEDIAN(IF(G5SelectionMask="x",IF(INDEX(StdCalcsRefCalcs,$E36,0)&gt;0,INDEX(StdCalcsRefCalcs,$E36,0)),"")),"")</f>
        <v/>
      </c>
      <c r="BN36" s="97" t="str">
        <f t="array" ref="BN36">IF($BL36,QUARTILE(IF(G5SelectionMask="x",IF(INDEX(StdCalcsRefCalcs,$E36,0)&gt;0,INDEX(StdCalcsRefCalcs,$E36,0)),""),1),"")</f>
        <v/>
      </c>
      <c r="BO36" s="97" t="str">
        <f t="array" ref="BO36">IF($BL36,QUARTILE(IF(G5SelectionMask="x",IF(INDEX(StdCalcsRefCalcs,$E36,0)&gt;0,INDEX(StdCalcsRefCalcs,$E36,0)),""),3),"")</f>
        <v/>
      </c>
      <c r="BP36" s="97" t="str">
        <f t="array" ref="BP36">IF($BL36,MIN(IF(G5SelectionMask="x",IF(INDEX(StdCalcsRefCalcs,$E36,0)&gt;0,INDEX(StdCalcsRefCalcs,$E36,0)),"")),"")</f>
        <v/>
      </c>
      <c r="BQ36" s="97" t="str">
        <f t="array" ref="BQ36">IF($BL36,MAX(IF(G5SelectionMask="x",IF(INDEX(StdCalcsRefCalcs,$E36,0)&gt;0,INDEX(StdCalcsRefCalcs,$E36,0)),"")),"")</f>
        <v/>
      </c>
      <c r="BR36" s="97" t="str">
        <f t="shared" si="34"/>
        <v/>
      </c>
      <c r="BS36" s="99" t="str">
        <f t="array" ref="BS36">IF($BL36,STDEVA(IF(G5SelectionMask="x",IF(INDEX(StdCalcsRefCalcs,$E36,0)&gt;0,INDEX(StdCalcsRefCalcs,$E36,0)),"")),"")</f>
        <v/>
      </c>
      <c r="BT36" s="108"/>
      <c r="BU36" s="109" t="str">
        <f t="shared" si="41"/>
        <v/>
      </c>
      <c r="BV36" s="109" t="str">
        <f t="shared" si="41"/>
        <v/>
      </c>
      <c r="BW36" s="109" t="str">
        <f t="shared" si="41"/>
        <v/>
      </c>
      <c r="BX36" s="109" t="str">
        <f t="shared" si="41"/>
        <v/>
      </c>
      <c r="BY36" s="109" t="str">
        <f t="shared" si="41"/>
        <v/>
      </c>
      <c r="BZ36" s="109" t="str">
        <f t="shared" si="41"/>
        <v/>
      </c>
      <c r="CA36" s="109" t="str">
        <f t="shared" si="41"/>
        <v/>
      </c>
      <c r="CB36" s="109" t="str">
        <f t="shared" si="41"/>
        <v/>
      </c>
      <c r="CC36" s="109" t="str">
        <f t="shared" si="41"/>
        <v/>
      </c>
      <c r="CD36" s="109" t="str">
        <f t="shared" si="41"/>
        <v/>
      </c>
      <c r="CE36" s="109" t="str">
        <f t="shared" si="41"/>
        <v/>
      </c>
      <c r="CF36" s="109" t="str">
        <f t="shared" si="41"/>
        <v/>
      </c>
      <c r="CG36" s="109" t="str">
        <f t="shared" si="41"/>
        <v/>
      </c>
      <c r="CH36" s="109" t="str">
        <f t="shared" si="41"/>
        <v/>
      </c>
      <c r="CI36" s="109" t="str">
        <f t="shared" si="41"/>
        <v/>
      </c>
    </row>
    <row r="37" spans="1:87" x14ac:dyDescent="0.2">
      <c r="A37" s="33">
        <f t="shared" si="8"/>
        <v>0</v>
      </c>
      <c r="B37" s="206"/>
      <c r="C37" s="200"/>
      <c r="D37" s="197"/>
      <c r="E37" s="72">
        <f t="shared" si="9"/>
        <v>27</v>
      </c>
      <c r="F37" s="9" t="s">
        <v>2254</v>
      </c>
      <c r="G37" s="9" t="s">
        <v>2221</v>
      </c>
      <c r="H37" s="56" t="s">
        <v>716</v>
      </c>
      <c r="I37" s="9" t="e">
        <f t="shared" si="42"/>
        <v>#N/A</v>
      </c>
      <c r="J37" s="9" t="s">
        <v>234</v>
      </c>
      <c r="K37" s="9">
        <f t="shared" si="43"/>
        <v>124</v>
      </c>
      <c r="P37" s="97" t="str">
        <f t="shared" si="13"/>
        <v/>
      </c>
      <c r="Q37" s="97"/>
      <c r="R37" s="97"/>
      <c r="S37" s="97"/>
      <c r="T37" s="97"/>
      <c r="U37" s="98" t="str">
        <f t="shared" si="14"/>
        <v/>
      </c>
      <c r="V37" s="107" t="str">
        <f t="shared" si="15"/>
        <v/>
      </c>
      <c r="W37" s="107" t="str">
        <f t="shared" si="16"/>
        <v/>
      </c>
      <c r="X37" s="107" t="str">
        <f t="shared" si="17"/>
        <v/>
      </c>
      <c r="Y37" s="107" t="str">
        <f t="shared" si="18"/>
        <v/>
      </c>
      <c r="Z37" s="107" t="str">
        <f t="shared" si="19"/>
        <v/>
      </c>
      <c r="AA37" s="107" t="str">
        <f t="shared" si="20"/>
        <v/>
      </c>
      <c r="AB37" s="107" t="str">
        <f t="shared" si="21"/>
        <v/>
      </c>
      <c r="AC37" s="107" t="str">
        <f t="shared" si="22"/>
        <v/>
      </c>
      <c r="AD37" s="107" t="str">
        <f t="shared" si="23"/>
        <v/>
      </c>
      <c r="AE37" s="107" t="str">
        <f t="shared" si="24"/>
        <v/>
      </c>
      <c r="AF37" s="97" t="b">
        <f t="shared" si="40"/>
        <v>0</v>
      </c>
      <c r="AG37" s="97" t="str">
        <f t="array" ref="AG37">IF($AF37,MEDIAN(IF(G1SelectionMask="x",IF(INDEX(StdCalcsRefCalcs,$E37,0)&gt;0,INDEX(StdCalcsRefCalcs,$E37,0)),"")),"")</f>
        <v/>
      </c>
      <c r="AH37" s="97" t="str">
        <f t="array" ref="AH37">IF($AF37,QUARTILE(IF(G1SelectionMask="x",IF(INDEX(StdCalcsRefCalcs,$E37,0)&gt;0,INDEX(StdCalcsRefCalcs,$E37,0)),""),1),"")</f>
        <v/>
      </c>
      <c r="AI37" s="97" t="str">
        <f t="array" ref="AI37">IF($AF37,QUARTILE(IF(G1SelectionMask="x",IF(INDEX(StdCalcsRefCalcs,$E37,0)&gt;0,INDEX(StdCalcsRefCalcs,$E37,0)),""),3),"")</f>
        <v/>
      </c>
      <c r="AJ37" s="97" t="str">
        <f t="array" ref="AJ37">IF($AF37,MIN(IF(G1SelectionMask="x",IF(INDEX(StdCalcsRefCalcs,$E37,0)&gt;0,INDEX(StdCalcsRefCalcs,$E37,0)),"")),"")</f>
        <v/>
      </c>
      <c r="AK37" s="97" t="str">
        <f t="array" ref="AK37">IF($AF37,MAX(IF(G1SelectionMask="x",IF(INDEX(StdCalcsRefCalcs,$E37,0)&gt;0,INDEX(StdCalcsRefCalcs,$E37,0)),"")),"")</f>
        <v/>
      </c>
      <c r="AL37" s="97" t="str">
        <f t="shared" si="37"/>
        <v/>
      </c>
      <c r="AM37" s="97" t="str">
        <f t="array" ref="AM37">IF($AF37,STDEVA(IF(G1SelectionMask="x",IF(INDEX(StdCalcsRefCalcs,$E37,0)&gt;0,INDEX(StdCalcsRefCalcs,$E37,0)),"")),"")</f>
        <v/>
      </c>
      <c r="AN37" s="98" t="b">
        <f t="shared" si="27"/>
        <v>0</v>
      </c>
      <c r="AO37" s="98" t="str">
        <f t="array" ref="AO37">IF($AN37,MEDIAN(IF(G2SelectionMask="x",IF(INDEX(StdCalcsRefCalcs,$E37,0)&gt;0,INDEX(StdCalcsRefCalcs,$E37,0)),"")),"")</f>
        <v/>
      </c>
      <c r="AP37" s="98" t="str">
        <f t="array" ref="AP37">IF($AN37,QUARTILE(IF(G2SelectionMask="x",IF(INDEX(StdCalcsRefCalcs,$E37,0)&gt;0,INDEX(StdCalcsRefCalcs,$E37,0)),""),1),"")</f>
        <v/>
      </c>
      <c r="AQ37" s="98" t="str">
        <f t="array" ref="AQ37">IF($AN37,QUARTILE(IF(G2SelectionMask="x",IF(INDEX(StdCalcsRefCalcs,$E37,0)&gt;0,INDEX(StdCalcsRefCalcs,$E37,0)),""),3),"")</f>
        <v/>
      </c>
      <c r="AR37" s="98" t="str">
        <f t="array" ref="AR37">IF($AN37,MIN(IF(G2SelectionMask="x",IF(INDEX(StdCalcsRefCalcs,$E37,0)&gt;0,INDEX(StdCalcsRefCalcs,$E37,0)),"")),"")</f>
        <v/>
      </c>
      <c r="AS37" s="98" t="str">
        <f t="array" ref="AS37">IF($AN37,MAX(IF(G2SelectionMask="x",IF(INDEX(StdCalcsRefCalcs,$E37,0)&gt;0,INDEX(StdCalcsRefCalcs,$E37,0)),"")),"")</f>
        <v/>
      </c>
      <c r="AT37" s="98" t="str">
        <f t="shared" si="28"/>
        <v/>
      </c>
      <c r="AU37" s="98" t="str">
        <f t="array" ref="AU37">IF($AN37,STDEVA(IF(G2SelectionMask="x",IF(INDEX(StdCalcsRefCalcs,$E37,0)&gt;0,INDEX(StdCalcsRefCalcs,$E37,0)),"")),"")</f>
        <v/>
      </c>
      <c r="AV37" s="97" t="b">
        <f t="shared" si="29"/>
        <v>0</v>
      </c>
      <c r="AW37" s="97" t="str">
        <f t="array" ref="AW37">IF($AV37,MEDIAN(IF(G3SelectionMask="x",IF(INDEX(StdCalcsRefCalcs,$E37,0)&gt;0,INDEX(StdCalcsRefCalcs,$E37,0)),"")),"")</f>
        <v/>
      </c>
      <c r="AX37" s="97" t="str">
        <f t="array" ref="AX37">IF($AV37,QUARTILE(IF(G3SelectionMask="x",IF(INDEX(StdCalcsRefCalcs,$E37,0)&gt;0,INDEX(StdCalcsRefCalcs,$E37,0)),""),1),"")</f>
        <v/>
      </c>
      <c r="AY37" s="97" t="str">
        <f t="array" ref="AY37">IF($AV37,QUARTILE(IF(G3SelectionMask="x",IF(INDEX(StdCalcsRefCalcs,$E37,0)&gt;0,INDEX(StdCalcsRefCalcs,$E37,0)),""),3),"")</f>
        <v/>
      </c>
      <c r="AZ37" s="97" t="str">
        <f t="array" ref="AZ37">IF($AV37,MIN(IF(G3SelectionMask="x",IF(INDEX(StdCalcsRefCalcs,$E37,0)&gt;0,INDEX(StdCalcsRefCalcs,$E37,0)),"")),"")</f>
        <v/>
      </c>
      <c r="BA37" s="97" t="str">
        <f t="array" ref="BA37">IF($AV37,MAX(IF(G3SelectionMask="x",IF(INDEX(StdCalcsRefCalcs,$E37,0)&gt;0,INDEX(StdCalcsRefCalcs,$E37,0)),"")),"")</f>
        <v/>
      </c>
      <c r="BB37" s="97" t="str">
        <f t="shared" si="30"/>
        <v/>
      </c>
      <c r="BC37" s="97" t="str">
        <f t="array" ref="BC37">IF($AV37,STDEVA(IF(G3SelectionMask="x",IF(INDEX(StdCalcsRefCalcs,$E37,0)&gt;0,INDEX(StdCalcsRefCalcs,$E37,0)),"")),"")</f>
        <v/>
      </c>
      <c r="BD37" s="98" t="b">
        <f t="shared" si="31"/>
        <v>0</v>
      </c>
      <c r="BE37" s="98" t="str">
        <f t="array" ref="BE37">IF($BD37,MEDIAN(IF(G4SelectionMask="x",IF(INDEX(StdCalcsRefCalcs,$E37,0)&gt;0,INDEX(StdCalcsRefCalcs,$E37,0)),"")),"")</f>
        <v/>
      </c>
      <c r="BF37" s="98" t="str">
        <f t="array" ref="BF37">IF($BD37,QUARTILE(IF(G4SelectionMask="x",IF(INDEX(StdCalcsRefCalcs,$E37,0)&gt;0,INDEX(StdCalcsRefCalcs,$E37,0)),""),1),"")</f>
        <v/>
      </c>
      <c r="BG37" s="98" t="str">
        <f t="array" ref="BG37">IF($BD37,QUARTILE(IF(G4SelectionMask="x",IF(INDEX(StdCalcsRefCalcs,$E37,0)&gt;0,INDEX(StdCalcsRefCalcs,$E37,0)),""),3),"")</f>
        <v/>
      </c>
      <c r="BH37" s="98" t="str">
        <f t="array" ref="BH37">IF($BD37,MIN(IF(G4SelectionMask="x",IF(INDEX(StdCalcsRefCalcs,$E37,0)&gt;0,INDEX(StdCalcsRefCalcs,$E37,0)),"")),"")</f>
        <v/>
      </c>
      <c r="BI37" s="98" t="str">
        <f t="array" ref="BI37">IF($BD37,MAX(IF(G4SelectionMask="x",IF(INDEX(StdCalcsRefCalcs,$E37,0)&gt;0,INDEX(StdCalcsRefCalcs,$E37,0)),"")),"")</f>
        <v/>
      </c>
      <c r="BJ37" s="98" t="str">
        <f t="shared" si="32"/>
        <v/>
      </c>
      <c r="BK37" s="98" t="str">
        <f t="array" ref="BK37">IF($BD37,STDEVA(IF(G4SelectionMask="x",IF(INDEX(StdCalcsRefCalcs,$E37,0)&gt;0,INDEX(StdCalcsRefCalcs,$E37,0)),"")),"")</f>
        <v/>
      </c>
      <c r="BL37" s="97" t="b">
        <f t="shared" si="33"/>
        <v>0</v>
      </c>
      <c r="BM37" s="97" t="str">
        <f t="array" ref="BM37">IF($BL37,MEDIAN(IF(G5SelectionMask="x",IF(INDEX(StdCalcsRefCalcs,$E37,0)&gt;0,INDEX(StdCalcsRefCalcs,$E37,0)),"")),"")</f>
        <v/>
      </c>
      <c r="BN37" s="97" t="str">
        <f t="array" ref="BN37">IF($BL37,QUARTILE(IF(G5SelectionMask="x",IF(INDEX(StdCalcsRefCalcs,$E37,0)&gt;0,INDEX(StdCalcsRefCalcs,$E37,0)),""),1),"")</f>
        <v/>
      </c>
      <c r="BO37" s="97" t="str">
        <f t="array" ref="BO37">IF($BL37,QUARTILE(IF(G5SelectionMask="x",IF(INDEX(StdCalcsRefCalcs,$E37,0)&gt;0,INDEX(StdCalcsRefCalcs,$E37,0)),""),3),"")</f>
        <v/>
      </c>
      <c r="BP37" s="97" t="str">
        <f t="array" ref="BP37">IF($BL37,MIN(IF(G5SelectionMask="x",IF(INDEX(StdCalcsRefCalcs,$E37,0)&gt;0,INDEX(StdCalcsRefCalcs,$E37,0)),"")),"")</f>
        <v/>
      </c>
      <c r="BQ37" s="97" t="str">
        <f t="array" ref="BQ37">IF($BL37,MAX(IF(G5SelectionMask="x",IF(INDEX(StdCalcsRefCalcs,$E37,0)&gt;0,INDEX(StdCalcsRefCalcs,$E37,0)),"")),"")</f>
        <v/>
      </c>
      <c r="BR37" s="97" t="str">
        <f t="shared" si="34"/>
        <v/>
      </c>
      <c r="BS37" s="99" t="str">
        <f t="array" ref="BS37">IF($BL37,STDEVA(IF(G5SelectionMask="x",IF(INDEX(StdCalcsRefCalcs,$E37,0)&gt;0,INDEX(StdCalcsRefCalcs,$E37,0)),"")),"")</f>
        <v/>
      </c>
      <c r="BT37" s="108"/>
      <c r="BU37" s="109" t="str">
        <f t="shared" si="41"/>
        <v/>
      </c>
      <c r="BV37" s="109" t="str">
        <f t="shared" si="41"/>
        <v/>
      </c>
      <c r="BW37" s="109" t="str">
        <f t="shared" si="41"/>
        <v/>
      </c>
      <c r="BX37" s="109" t="str">
        <f t="shared" si="41"/>
        <v/>
      </c>
      <c r="BY37" s="109" t="str">
        <f t="shared" si="41"/>
        <v/>
      </c>
      <c r="BZ37" s="109" t="str">
        <f t="shared" si="41"/>
        <v/>
      </c>
      <c r="CA37" s="109" t="str">
        <f t="shared" si="41"/>
        <v/>
      </c>
      <c r="CB37" s="109" t="str">
        <f t="shared" si="41"/>
        <v/>
      </c>
      <c r="CC37" s="109" t="str">
        <f t="shared" si="41"/>
        <v/>
      </c>
      <c r="CD37" s="109" t="str">
        <f t="shared" si="41"/>
        <v/>
      </c>
      <c r="CE37" s="109" t="str">
        <f t="shared" si="41"/>
        <v/>
      </c>
      <c r="CF37" s="109" t="str">
        <f t="shared" si="41"/>
        <v/>
      </c>
      <c r="CG37" s="109" t="str">
        <f t="shared" si="41"/>
        <v/>
      </c>
      <c r="CH37" s="109" t="str">
        <f t="shared" si="41"/>
        <v/>
      </c>
      <c r="CI37" s="109" t="str">
        <f t="shared" si="41"/>
        <v/>
      </c>
    </row>
    <row r="38" spans="1:87" x14ac:dyDescent="0.2">
      <c r="A38" s="33">
        <f t="shared" si="8"/>
        <v>0</v>
      </c>
      <c r="B38" s="206"/>
      <c r="C38" s="200"/>
      <c r="D38" s="197"/>
      <c r="E38" s="72">
        <f t="shared" si="9"/>
        <v>28</v>
      </c>
      <c r="F38" s="9" t="s">
        <v>2259</v>
      </c>
      <c r="G38" s="9" t="s">
        <v>2257</v>
      </c>
      <c r="H38" s="9" t="s">
        <v>711</v>
      </c>
      <c r="I38" s="9">
        <f t="shared" si="42"/>
        <v>134</v>
      </c>
      <c r="J38" s="9" t="s">
        <v>709</v>
      </c>
      <c r="K38" s="9">
        <f t="shared" si="43"/>
        <v>132</v>
      </c>
      <c r="P38" s="97" t="str">
        <f t="shared" si="13"/>
        <v/>
      </c>
      <c r="Q38" s="97"/>
      <c r="R38" s="97"/>
      <c r="S38" s="97"/>
      <c r="T38" s="97"/>
      <c r="U38" s="98" t="str">
        <f t="shared" si="14"/>
        <v/>
      </c>
      <c r="V38" s="107" t="str">
        <f t="shared" si="15"/>
        <v/>
      </c>
      <c r="W38" s="107" t="str">
        <f t="shared" si="16"/>
        <v/>
      </c>
      <c r="X38" s="107" t="str">
        <f t="shared" si="17"/>
        <v/>
      </c>
      <c r="Y38" s="107" t="str">
        <f t="shared" si="18"/>
        <v/>
      </c>
      <c r="Z38" s="107" t="str">
        <f t="shared" si="19"/>
        <v/>
      </c>
      <c r="AA38" s="107" t="str">
        <f t="shared" si="20"/>
        <v/>
      </c>
      <c r="AB38" s="107" t="str">
        <f t="shared" si="21"/>
        <v/>
      </c>
      <c r="AC38" s="107" t="str">
        <f t="shared" si="22"/>
        <v/>
      </c>
      <c r="AD38" s="107" t="str">
        <f t="shared" si="23"/>
        <v/>
      </c>
      <c r="AE38" s="107" t="str">
        <f t="shared" si="24"/>
        <v/>
      </c>
      <c r="AF38" s="97" t="b">
        <f t="shared" si="40"/>
        <v>0</v>
      </c>
      <c r="AG38" s="97" t="str">
        <f t="array" ref="AG38">IF($AF38,MEDIAN(IF(G1SelectionMask="x",IF(INDEX(StdCalcsRefCalcs,$E38,0)&gt;0,INDEX(StdCalcsRefCalcs,$E38,0)),"")),"")</f>
        <v/>
      </c>
      <c r="AH38" s="97" t="str">
        <f t="array" ref="AH38">IF($AF38,QUARTILE(IF(G1SelectionMask="x",IF(INDEX(StdCalcsRefCalcs,$E38,0)&gt;0,INDEX(StdCalcsRefCalcs,$E38,0)),""),1),"")</f>
        <v/>
      </c>
      <c r="AI38" s="97" t="str">
        <f t="array" ref="AI38">IF($AF38,QUARTILE(IF(G1SelectionMask="x",IF(INDEX(StdCalcsRefCalcs,$E38,0)&gt;0,INDEX(StdCalcsRefCalcs,$E38,0)),""),3),"")</f>
        <v/>
      </c>
      <c r="AJ38" s="97" t="str">
        <f t="array" ref="AJ38">IF($AF38,MIN(IF(G1SelectionMask="x",IF(INDEX(StdCalcsRefCalcs,$E38,0)&gt;0,INDEX(StdCalcsRefCalcs,$E38,0)),"")),"")</f>
        <v/>
      </c>
      <c r="AK38" s="97" t="str">
        <f t="array" ref="AK38">IF($AF38,MAX(IF(G1SelectionMask="x",IF(INDEX(StdCalcsRefCalcs,$E38,0)&gt;0,INDEX(StdCalcsRefCalcs,$E38,0)),"")),"")</f>
        <v/>
      </c>
      <c r="AL38" s="97" t="str">
        <f t="shared" si="37"/>
        <v/>
      </c>
      <c r="AM38" s="97" t="str">
        <f t="array" ref="AM38">IF($AF38,STDEVA(IF(G1SelectionMask="x",IF(INDEX(StdCalcsRefCalcs,$E38,0)&gt;0,INDEX(StdCalcsRefCalcs,$E38,0)),"")),"")</f>
        <v/>
      </c>
      <c r="AN38" s="98" t="b">
        <f t="shared" si="27"/>
        <v>0</v>
      </c>
      <c r="AO38" s="98" t="str">
        <f t="array" ref="AO38">IF($AN38,MEDIAN(IF(G2SelectionMask="x",IF(INDEX(StdCalcsRefCalcs,$E38,0)&gt;0,INDEX(StdCalcsRefCalcs,$E38,0)),"")),"")</f>
        <v/>
      </c>
      <c r="AP38" s="98" t="str">
        <f t="array" ref="AP38">IF($AN38,QUARTILE(IF(G2SelectionMask="x",IF(INDEX(StdCalcsRefCalcs,$E38,0)&gt;0,INDEX(StdCalcsRefCalcs,$E38,0)),""),1),"")</f>
        <v/>
      </c>
      <c r="AQ38" s="98" t="str">
        <f t="array" ref="AQ38">IF($AN38,QUARTILE(IF(G2SelectionMask="x",IF(INDEX(StdCalcsRefCalcs,$E38,0)&gt;0,INDEX(StdCalcsRefCalcs,$E38,0)),""),3),"")</f>
        <v/>
      </c>
      <c r="AR38" s="98" t="str">
        <f t="array" ref="AR38">IF($AN38,MIN(IF(G2SelectionMask="x",IF(INDEX(StdCalcsRefCalcs,$E38,0)&gt;0,INDEX(StdCalcsRefCalcs,$E38,0)),"")),"")</f>
        <v/>
      </c>
      <c r="AS38" s="98" t="str">
        <f t="array" ref="AS38">IF($AN38,MAX(IF(G2SelectionMask="x",IF(INDEX(StdCalcsRefCalcs,$E38,0)&gt;0,INDEX(StdCalcsRefCalcs,$E38,0)),"")),"")</f>
        <v/>
      </c>
      <c r="AT38" s="98" t="str">
        <f t="shared" si="28"/>
        <v/>
      </c>
      <c r="AU38" s="98" t="str">
        <f t="array" ref="AU38">IF($AN38,STDEVA(IF(G2SelectionMask="x",IF(INDEX(StdCalcsRefCalcs,$E38,0)&gt;0,INDEX(StdCalcsRefCalcs,$E38,0)),"")),"")</f>
        <v/>
      </c>
      <c r="AV38" s="97" t="b">
        <f t="shared" si="29"/>
        <v>0</v>
      </c>
      <c r="AW38" s="97" t="str">
        <f t="array" ref="AW38">IF($AV38,MEDIAN(IF(G3SelectionMask="x",IF(INDEX(StdCalcsRefCalcs,$E38,0)&gt;0,INDEX(StdCalcsRefCalcs,$E38,0)),"")),"")</f>
        <v/>
      </c>
      <c r="AX38" s="97" t="str">
        <f t="array" ref="AX38">IF($AV38,QUARTILE(IF(G3SelectionMask="x",IF(INDEX(StdCalcsRefCalcs,$E38,0)&gt;0,INDEX(StdCalcsRefCalcs,$E38,0)),""),1),"")</f>
        <v/>
      </c>
      <c r="AY38" s="97" t="str">
        <f t="array" ref="AY38">IF($AV38,QUARTILE(IF(G3SelectionMask="x",IF(INDEX(StdCalcsRefCalcs,$E38,0)&gt;0,INDEX(StdCalcsRefCalcs,$E38,0)),""),3),"")</f>
        <v/>
      </c>
      <c r="AZ38" s="97" t="str">
        <f t="array" ref="AZ38">IF($AV38,MIN(IF(G3SelectionMask="x",IF(INDEX(StdCalcsRefCalcs,$E38,0)&gt;0,INDEX(StdCalcsRefCalcs,$E38,0)),"")),"")</f>
        <v/>
      </c>
      <c r="BA38" s="97" t="str">
        <f t="array" ref="BA38">IF($AV38,MAX(IF(G3SelectionMask="x",IF(INDEX(StdCalcsRefCalcs,$E38,0)&gt;0,INDEX(StdCalcsRefCalcs,$E38,0)),"")),"")</f>
        <v/>
      </c>
      <c r="BB38" s="97" t="str">
        <f t="shared" si="30"/>
        <v/>
      </c>
      <c r="BC38" s="97" t="str">
        <f t="array" ref="BC38">IF($AV38,STDEVA(IF(G3SelectionMask="x",IF(INDEX(StdCalcsRefCalcs,$E38,0)&gt;0,INDEX(StdCalcsRefCalcs,$E38,0)),"")),"")</f>
        <v/>
      </c>
      <c r="BD38" s="98" t="b">
        <f t="shared" si="31"/>
        <v>0</v>
      </c>
      <c r="BE38" s="98" t="str">
        <f t="array" ref="BE38">IF($BD38,MEDIAN(IF(G4SelectionMask="x",IF(INDEX(StdCalcsRefCalcs,$E38,0)&gt;0,INDEX(StdCalcsRefCalcs,$E38,0)),"")),"")</f>
        <v/>
      </c>
      <c r="BF38" s="98" t="str">
        <f t="array" ref="BF38">IF($BD38,QUARTILE(IF(G4SelectionMask="x",IF(INDEX(StdCalcsRefCalcs,$E38,0)&gt;0,INDEX(StdCalcsRefCalcs,$E38,0)),""),1),"")</f>
        <v/>
      </c>
      <c r="BG38" s="98" t="str">
        <f t="array" ref="BG38">IF($BD38,QUARTILE(IF(G4SelectionMask="x",IF(INDEX(StdCalcsRefCalcs,$E38,0)&gt;0,INDEX(StdCalcsRefCalcs,$E38,0)),""),3),"")</f>
        <v/>
      </c>
      <c r="BH38" s="98" t="str">
        <f t="array" ref="BH38">IF($BD38,MIN(IF(G4SelectionMask="x",IF(INDEX(StdCalcsRefCalcs,$E38,0)&gt;0,INDEX(StdCalcsRefCalcs,$E38,0)),"")),"")</f>
        <v/>
      </c>
      <c r="BI38" s="98" t="str">
        <f t="array" ref="BI38">IF($BD38,MAX(IF(G4SelectionMask="x",IF(INDEX(StdCalcsRefCalcs,$E38,0)&gt;0,INDEX(StdCalcsRefCalcs,$E38,0)),"")),"")</f>
        <v/>
      </c>
      <c r="BJ38" s="98" t="str">
        <f t="shared" si="32"/>
        <v/>
      </c>
      <c r="BK38" s="98" t="str">
        <f t="array" ref="BK38">IF($BD38,STDEVA(IF(G4SelectionMask="x",IF(INDEX(StdCalcsRefCalcs,$E38,0)&gt;0,INDEX(StdCalcsRefCalcs,$E38,0)),"")),"")</f>
        <v/>
      </c>
      <c r="BL38" s="97" t="b">
        <f t="shared" si="33"/>
        <v>0</v>
      </c>
      <c r="BM38" s="97" t="str">
        <f t="array" ref="BM38">IF($BL38,MEDIAN(IF(G5SelectionMask="x",IF(INDEX(StdCalcsRefCalcs,$E38,0)&gt;0,INDEX(StdCalcsRefCalcs,$E38,0)),"")),"")</f>
        <v/>
      </c>
      <c r="BN38" s="97" t="str">
        <f t="array" ref="BN38">IF($BL38,QUARTILE(IF(G5SelectionMask="x",IF(INDEX(StdCalcsRefCalcs,$E38,0)&gt;0,INDEX(StdCalcsRefCalcs,$E38,0)),""),1),"")</f>
        <v/>
      </c>
      <c r="BO38" s="97" t="str">
        <f t="array" ref="BO38">IF($BL38,QUARTILE(IF(G5SelectionMask="x",IF(INDEX(StdCalcsRefCalcs,$E38,0)&gt;0,INDEX(StdCalcsRefCalcs,$E38,0)),""),3),"")</f>
        <v/>
      </c>
      <c r="BP38" s="97" t="str">
        <f t="array" ref="BP38">IF($BL38,MIN(IF(G5SelectionMask="x",IF(INDEX(StdCalcsRefCalcs,$E38,0)&gt;0,INDEX(StdCalcsRefCalcs,$E38,0)),"")),"")</f>
        <v/>
      </c>
      <c r="BQ38" s="97" t="str">
        <f t="array" ref="BQ38">IF($BL38,MAX(IF(G5SelectionMask="x",IF(INDEX(StdCalcsRefCalcs,$E38,0)&gt;0,INDEX(StdCalcsRefCalcs,$E38,0)),"")),"")</f>
        <v/>
      </c>
      <c r="BR38" s="97" t="str">
        <f t="shared" si="34"/>
        <v/>
      </c>
      <c r="BS38" s="99" t="str">
        <f t="array" ref="BS38">IF($BL38,STDEVA(IF(G5SelectionMask="x",IF(INDEX(StdCalcsRefCalcs,$E38,0)&gt;0,INDEX(StdCalcsRefCalcs,$E38,0)),"")),"")</f>
        <v/>
      </c>
      <c r="BT38" s="108"/>
      <c r="BU38" s="109" t="str">
        <f t="shared" si="41"/>
        <v/>
      </c>
      <c r="BV38" s="109" t="str">
        <f t="shared" si="41"/>
        <v/>
      </c>
      <c r="BW38" s="109" t="str">
        <f t="shared" si="41"/>
        <v/>
      </c>
      <c r="BX38" s="109" t="str">
        <f t="shared" si="41"/>
        <v/>
      </c>
      <c r="BY38" s="109" t="str">
        <f t="shared" si="41"/>
        <v/>
      </c>
      <c r="BZ38" s="109" t="str">
        <f t="shared" si="41"/>
        <v/>
      </c>
      <c r="CA38" s="109" t="str">
        <f t="shared" si="41"/>
        <v/>
      </c>
      <c r="CB38" s="109" t="str">
        <f t="shared" si="41"/>
        <v/>
      </c>
      <c r="CC38" s="109" t="str">
        <f t="shared" si="41"/>
        <v/>
      </c>
      <c r="CD38" s="109" t="str">
        <f t="shared" si="41"/>
        <v/>
      </c>
      <c r="CE38" s="109" t="str">
        <f t="shared" si="41"/>
        <v/>
      </c>
      <c r="CF38" s="109" t="str">
        <f t="shared" si="41"/>
        <v/>
      </c>
      <c r="CG38" s="109" t="str">
        <f t="shared" si="41"/>
        <v/>
      </c>
      <c r="CH38" s="109" t="str">
        <f t="shared" si="41"/>
        <v/>
      </c>
      <c r="CI38" s="109" t="str">
        <f t="shared" si="41"/>
        <v/>
      </c>
    </row>
    <row r="39" spans="1:87" x14ac:dyDescent="0.2">
      <c r="A39" s="33">
        <f t="shared" si="8"/>
        <v>0</v>
      </c>
      <c r="B39" s="206"/>
      <c r="C39" s="200"/>
      <c r="D39" s="197"/>
      <c r="E39" s="72">
        <f t="shared" si="9"/>
        <v>29</v>
      </c>
      <c r="F39" s="52" t="s">
        <v>3019</v>
      </c>
      <c r="G39" s="9" t="s">
        <v>2215</v>
      </c>
      <c r="H39" s="9" t="s">
        <v>647</v>
      </c>
      <c r="I39" s="9">
        <f t="shared" si="42"/>
        <v>67</v>
      </c>
      <c r="J39" s="9" t="s">
        <v>660</v>
      </c>
      <c r="K39" s="9">
        <f t="shared" si="43"/>
        <v>80</v>
      </c>
      <c r="L39" s="9" t="s">
        <v>233</v>
      </c>
      <c r="M39" s="9">
        <f>MATCH(L39,RawDataFieldKeys,0)-RawDataFieldKeyBaseRow</f>
        <v>105</v>
      </c>
      <c r="P39" s="97" t="str">
        <f t="shared" si="13"/>
        <v/>
      </c>
      <c r="Q39" s="97"/>
      <c r="R39" s="97"/>
      <c r="S39" s="97"/>
      <c r="T39" s="97"/>
      <c r="U39" s="98" t="str">
        <f t="shared" si="14"/>
        <v/>
      </c>
      <c r="V39" s="107" t="str">
        <f t="shared" si="15"/>
        <v/>
      </c>
      <c r="W39" s="107" t="str">
        <f t="shared" si="16"/>
        <v/>
      </c>
      <c r="X39" s="107" t="str">
        <f t="shared" si="17"/>
        <v/>
      </c>
      <c r="Y39" s="107" t="str">
        <f t="shared" si="18"/>
        <v/>
      </c>
      <c r="Z39" s="107" t="str">
        <f t="shared" si="19"/>
        <v/>
      </c>
      <c r="AA39" s="107" t="str">
        <f t="shared" si="20"/>
        <v/>
      </c>
      <c r="AB39" s="107" t="str">
        <f t="shared" si="21"/>
        <v/>
      </c>
      <c r="AC39" s="107" t="str">
        <f t="shared" si="22"/>
        <v/>
      </c>
      <c r="AD39" s="107" t="str">
        <f t="shared" si="23"/>
        <v/>
      </c>
      <c r="AE39" s="107" t="str">
        <f t="shared" si="24"/>
        <v/>
      </c>
      <c r="AF39" s="97" t="b">
        <f t="shared" si="40"/>
        <v>0</v>
      </c>
      <c r="AG39" s="97" t="str">
        <f t="array" ref="AG39">IF($AF39,MEDIAN(IF(G1SelectionMask="x",IF(INDEX(StdCalcsRefCalcs,$E39,0)&gt;0,INDEX(StdCalcsRefCalcs,$E39,0)),"")),"")</f>
        <v/>
      </c>
      <c r="AH39" s="97" t="str">
        <f t="array" ref="AH39">IF($AF39,QUARTILE(IF(G1SelectionMask="x",IF(INDEX(StdCalcsRefCalcs,$E39,0)&gt;0,INDEX(StdCalcsRefCalcs,$E39,0)),""),1),"")</f>
        <v/>
      </c>
      <c r="AI39" s="97" t="str">
        <f t="array" ref="AI39">IF($AF39,QUARTILE(IF(G1SelectionMask="x",IF(INDEX(StdCalcsRefCalcs,$E39,0)&gt;0,INDEX(StdCalcsRefCalcs,$E39,0)),""),3),"")</f>
        <v/>
      </c>
      <c r="AJ39" s="97" t="str">
        <f t="array" ref="AJ39">IF($AF39,MIN(IF(G1SelectionMask="x",IF(INDEX(StdCalcsRefCalcs,$E39,0)&gt;0,INDEX(StdCalcsRefCalcs,$E39,0)),"")),"")</f>
        <v/>
      </c>
      <c r="AK39" s="97" t="str">
        <f t="array" ref="AK39">IF($AF39,MAX(IF(G1SelectionMask="x",IF(INDEX(StdCalcsRefCalcs,$E39,0)&gt;0,INDEX(StdCalcsRefCalcs,$E39,0)),"")),"")</f>
        <v/>
      </c>
      <c r="AL39" s="97" t="str">
        <f t="shared" si="26"/>
        <v/>
      </c>
      <c r="AM39" s="97" t="str">
        <f t="array" ref="AM39">IF($AF39,STDEVA(IF(G1SelectionMask="x",IF(INDEX(StdCalcsRefCalcs,$E39,0)&gt;0,INDEX(StdCalcsRefCalcs,$E39,0)),"")),"")</f>
        <v/>
      </c>
      <c r="AN39" s="98" t="b">
        <f t="shared" si="27"/>
        <v>0</v>
      </c>
      <c r="AO39" s="98" t="str">
        <f t="array" ref="AO39">IF($AN39,MEDIAN(IF(G2SelectionMask="x",IF(INDEX(StdCalcsRefCalcs,$E39,0)&gt;0,INDEX(StdCalcsRefCalcs,$E39,0)),"")),"")</f>
        <v/>
      </c>
      <c r="AP39" s="98" t="str">
        <f t="array" ref="AP39">IF($AN39,QUARTILE(IF(G2SelectionMask="x",IF(INDEX(StdCalcsRefCalcs,$E39,0)&gt;0,INDEX(StdCalcsRefCalcs,$E39,0)),""),1),"")</f>
        <v/>
      </c>
      <c r="AQ39" s="98" t="str">
        <f t="array" ref="AQ39">IF($AN39,QUARTILE(IF(G2SelectionMask="x",IF(INDEX(StdCalcsRefCalcs,$E39,0)&gt;0,INDEX(StdCalcsRefCalcs,$E39,0)),""),3),"")</f>
        <v/>
      </c>
      <c r="AR39" s="98" t="str">
        <f t="array" ref="AR39">IF($AN39,MIN(IF(G2SelectionMask="x",IF(INDEX(StdCalcsRefCalcs,$E39,0)&gt;0,INDEX(StdCalcsRefCalcs,$E39,0)),"")),"")</f>
        <v/>
      </c>
      <c r="AS39" s="98" t="str">
        <f t="array" ref="AS39">IF($AN39,MAX(IF(G2SelectionMask="x",IF(INDEX(StdCalcsRefCalcs,$E39,0)&gt;0,INDEX(StdCalcsRefCalcs,$E39,0)),"")),"")</f>
        <v/>
      </c>
      <c r="AT39" s="98" t="str">
        <f t="shared" si="28"/>
        <v/>
      </c>
      <c r="AU39" s="98" t="str">
        <f t="array" ref="AU39">IF($AN39,STDEVA(IF(G2SelectionMask="x",IF(INDEX(StdCalcsRefCalcs,$E39,0)&gt;0,INDEX(StdCalcsRefCalcs,$E39,0)),"")),"")</f>
        <v/>
      </c>
      <c r="AV39" s="97" t="b">
        <f t="shared" si="29"/>
        <v>0</v>
      </c>
      <c r="AW39" s="97" t="str">
        <f t="array" ref="AW39">IF($AV39,MEDIAN(IF(G3SelectionMask="x",IF(INDEX(StdCalcsRefCalcs,$E39,0)&gt;0,INDEX(StdCalcsRefCalcs,$E39,0)),"")),"")</f>
        <v/>
      </c>
      <c r="AX39" s="97" t="str">
        <f t="array" ref="AX39">IF($AV39,QUARTILE(IF(G3SelectionMask="x",IF(INDEX(StdCalcsRefCalcs,$E39,0)&gt;0,INDEX(StdCalcsRefCalcs,$E39,0)),""),1),"")</f>
        <v/>
      </c>
      <c r="AY39" s="97" t="str">
        <f t="array" ref="AY39">IF($AV39,QUARTILE(IF(G3SelectionMask="x",IF(INDEX(StdCalcsRefCalcs,$E39,0)&gt;0,INDEX(StdCalcsRefCalcs,$E39,0)),""),3),"")</f>
        <v/>
      </c>
      <c r="AZ39" s="97" t="str">
        <f t="array" ref="AZ39">IF($AV39,MIN(IF(G3SelectionMask="x",IF(INDEX(StdCalcsRefCalcs,$E39,0)&gt;0,INDEX(StdCalcsRefCalcs,$E39,0)),"")),"")</f>
        <v/>
      </c>
      <c r="BA39" s="97" t="str">
        <f t="array" ref="BA39">IF($AV39,MAX(IF(G3SelectionMask="x",IF(INDEX(StdCalcsRefCalcs,$E39,0)&gt;0,INDEX(StdCalcsRefCalcs,$E39,0)),"")),"")</f>
        <v/>
      </c>
      <c r="BB39" s="97" t="str">
        <f t="shared" si="30"/>
        <v/>
      </c>
      <c r="BC39" s="97" t="str">
        <f t="array" ref="BC39">IF($AV39,STDEVA(IF(G3SelectionMask="x",IF(INDEX(StdCalcsRefCalcs,$E39,0)&gt;0,INDEX(StdCalcsRefCalcs,$E39,0)),"")),"")</f>
        <v/>
      </c>
      <c r="BD39" s="98" t="b">
        <f t="shared" si="31"/>
        <v>0</v>
      </c>
      <c r="BE39" s="98" t="str">
        <f t="array" ref="BE39">IF($BD39,MEDIAN(IF(G4SelectionMask="x",IF(INDEX(StdCalcsRefCalcs,$E39,0)&gt;0,INDEX(StdCalcsRefCalcs,$E39,0)),"")),"")</f>
        <v/>
      </c>
      <c r="BF39" s="98" t="str">
        <f t="array" ref="BF39">IF($BD39,QUARTILE(IF(G4SelectionMask="x",IF(INDEX(StdCalcsRefCalcs,$E39,0)&gt;0,INDEX(StdCalcsRefCalcs,$E39,0)),""),1),"")</f>
        <v/>
      </c>
      <c r="BG39" s="98" t="str">
        <f t="array" ref="BG39">IF($BD39,QUARTILE(IF(G4SelectionMask="x",IF(INDEX(StdCalcsRefCalcs,$E39,0)&gt;0,INDEX(StdCalcsRefCalcs,$E39,0)),""),3),"")</f>
        <v/>
      </c>
      <c r="BH39" s="98" t="str">
        <f t="array" ref="BH39">IF($BD39,MIN(IF(G4SelectionMask="x",IF(INDEX(StdCalcsRefCalcs,$E39,0)&gt;0,INDEX(StdCalcsRefCalcs,$E39,0)),"")),"")</f>
        <v/>
      </c>
      <c r="BI39" s="98" t="str">
        <f t="array" ref="BI39">IF($BD39,MAX(IF(G4SelectionMask="x",IF(INDEX(StdCalcsRefCalcs,$E39,0)&gt;0,INDEX(StdCalcsRefCalcs,$E39,0)),"")),"")</f>
        <v/>
      </c>
      <c r="BJ39" s="98" t="str">
        <f t="shared" si="32"/>
        <v/>
      </c>
      <c r="BK39" s="98" t="str">
        <f t="array" ref="BK39">IF($BD39,STDEVA(IF(G4SelectionMask="x",IF(INDEX(StdCalcsRefCalcs,$E39,0)&gt;0,INDEX(StdCalcsRefCalcs,$E39,0)),"")),"")</f>
        <v/>
      </c>
      <c r="BL39" s="97" t="b">
        <f t="shared" si="33"/>
        <v>0</v>
      </c>
      <c r="BM39" s="97" t="str">
        <f t="array" ref="BM39">IF($BL39,MEDIAN(IF(G5SelectionMask="x",IF(INDEX(StdCalcsRefCalcs,$E39,0)&gt;0,INDEX(StdCalcsRefCalcs,$E39,0)),"")),"")</f>
        <v/>
      </c>
      <c r="BN39" s="97" t="str">
        <f t="array" ref="BN39">IF($BL39,QUARTILE(IF(G5SelectionMask="x",IF(INDEX(StdCalcsRefCalcs,$E39,0)&gt;0,INDEX(StdCalcsRefCalcs,$E39,0)),""),1),"")</f>
        <v/>
      </c>
      <c r="BO39" s="97" t="str">
        <f t="array" ref="BO39">IF($BL39,QUARTILE(IF(G5SelectionMask="x",IF(INDEX(StdCalcsRefCalcs,$E39,0)&gt;0,INDEX(StdCalcsRefCalcs,$E39,0)),""),3),"")</f>
        <v/>
      </c>
      <c r="BP39" s="97" t="str">
        <f t="array" ref="BP39">IF($BL39,MIN(IF(G5SelectionMask="x",IF(INDEX(StdCalcsRefCalcs,$E39,0)&gt;0,INDEX(StdCalcsRefCalcs,$E39,0)),"")),"")</f>
        <v/>
      </c>
      <c r="BQ39" s="97" t="str">
        <f t="array" ref="BQ39">IF($BL39,MAX(IF(G5SelectionMask="x",IF(INDEX(StdCalcsRefCalcs,$E39,0)&gt;0,INDEX(StdCalcsRefCalcs,$E39,0)),"")),"")</f>
        <v/>
      </c>
      <c r="BR39" s="97" t="str">
        <f t="shared" si="34"/>
        <v/>
      </c>
      <c r="BS39" s="99" t="str">
        <f t="array" ref="BS39">IF($BL39,STDEVA(IF(G5SelectionMask="x",IF(INDEX(StdCalcsRefCalcs,$E39,0)&gt;0,INDEX(StdCalcsRefCalcs,$E39,0)),"")),"")</f>
        <v/>
      </c>
      <c r="BT39" s="108"/>
      <c r="BU39" s="109" t="str">
        <f t="shared" ref="BU39:CI39" si="44">IFERROR(IF((LEN(INDEX(RawDataAllData,$I39,BU$9))+LEN(INDEX(RawDataAllData,$K39,BU$9)))*LEN(INDEX(RawDataAllData,$M39,BU$9))=0,"",(INDEX(RawDataAllData,$I39,BU$9)+INDEX(RawDataAllData,$K39,BU$9))/INDEX(RawDataAllData,$M39,BU$9)),"")</f>
        <v/>
      </c>
      <c r="BV39" s="109" t="str">
        <f t="shared" si="44"/>
        <v/>
      </c>
      <c r="BW39" s="109" t="str">
        <f t="shared" si="44"/>
        <v/>
      </c>
      <c r="BX39" s="109" t="str">
        <f t="shared" si="44"/>
        <v/>
      </c>
      <c r="BY39" s="109" t="str">
        <f t="shared" si="44"/>
        <v/>
      </c>
      <c r="BZ39" s="109" t="str">
        <f t="shared" si="44"/>
        <v/>
      </c>
      <c r="CA39" s="109" t="str">
        <f t="shared" si="44"/>
        <v/>
      </c>
      <c r="CB39" s="109" t="str">
        <f t="shared" si="44"/>
        <v/>
      </c>
      <c r="CC39" s="109" t="str">
        <f t="shared" si="44"/>
        <v/>
      </c>
      <c r="CD39" s="109" t="str">
        <f t="shared" si="44"/>
        <v/>
      </c>
      <c r="CE39" s="109" t="str">
        <f t="shared" si="44"/>
        <v/>
      </c>
      <c r="CF39" s="109" t="str">
        <f t="shared" si="44"/>
        <v/>
      </c>
      <c r="CG39" s="109" t="str">
        <f t="shared" si="44"/>
        <v/>
      </c>
      <c r="CH39" s="109" t="str">
        <f t="shared" si="44"/>
        <v/>
      </c>
      <c r="CI39" s="109" t="str">
        <f t="shared" si="44"/>
        <v/>
      </c>
    </row>
    <row r="40" spans="1:87" x14ac:dyDescent="0.2">
      <c r="A40" s="33">
        <f t="shared" si="8"/>
        <v>0</v>
      </c>
      <c r="B40" s="206"/>
      <c r="C40" s="200"/>
      <c r="D40" s="197"/>
      <c r="E40" s="72">
        <f t="shared" si="9"/>
        <v>30</v>
      </c>
      <c r="F40" s="52" t="s">
        <v>3018</v>
      </c>
      <c r="G40" s="9" t="s">
        <v>2216</v>
      </c>
      <c r="H40" s="9" t="s">
        <v>648</v>
      </c>
      <c r="I40" s="9">
        <f t="shared" si="42"/>
        <v>68</v>
      </c>
      <c r="J40" s="9" t="s">
        <v>233</v>
      </c>
      <c r="K40" s="9">
        <f t="shared" si="43"/>
        <v>105</v>
      </c>
      <c r="P40" s="97" t="str">
        <f t="shared" si="13"/>
        <v/>
      </c>
      <c r="Q40" s="97"/>
      <c r="R40" s="97"/>
      <c r="S40" s="97"/>
      <c r="T40" s="97"/>
      <c r="U40" s="98" t="str">
        <f t="shared" si="14"/>
        <v/>
      </c>
      <c r="V40" s="107" t="str">
        <f t="shared" si="15"/>
        <v/>
      </c>
      <c r="W40" s="107" t="str">
        <f t="shared" si="16"/>
        <v/>
      </c>
      <c r="X40" s="107" t="str">
        <f t="shared" si="17"/>
        <v/>
      </c>
      <c r="Y40" s="107" t="str">
        <f t="shared" si="18"/>
        <v/>
      </c>
      <c r="Z40" s="107" t="str">
        <f t="shared" si="19"/>
        <v/>
      </c>
      <c r="AA40" s="107" t="str">
        <f t="shared" si="20"/>
        <v/>
      </c>
      <c r="AB40" s="107" t="str">
        <f t="shared" si="21"/>
        <v/>
      </c>
      <c r="AC40" s="107" t="str">
        <f t="shared" si="22"/>
        <v/>
      </c>
      <c r="AD40" s="107" t="str">
        <f t="shared" si="23"/>
        <v/>
      </c>
      <c r="AE40" s="107" t="str">
        <f t="shared" si="24"/>
        <v/>
      </c>
      <c r="AF40" s="97" t="b">
        <f t="shared" si="25"/>
        <v>0</v>
      </c>
      <c r="AG40" s="97" t="str">
        <f t="array" ref="AG40">IF($AF40,MEDIAN(IF(G1SelectionMask="x",IF(INDEX(StdCalcsRefCalcs,$E40,0)&gt;0,INDEX(StdCalcsRefCalcs,$E40,0)),"")),"")</f>
        <v/>
      </c>
      <c r="AH40" s="97" t="str">
        <f t="array" ref="AH40">IF($AF40,QUARTILE(IF(G1SelectionMask="x",IF(INDEX(StdCalcsRefCalcs,$E40,0)&gt;0,INDEX(StdCalcsRefCalcs,$E40,0)),""),1),"")</f>
        <v/>
      </c>
      <c r="AI40" s="97" t="str">
        <f t="array" ref="AI40">IF($AF40,QUARTILE(IF(G1SelectionMask="x",IF(INDEX(StdCalcsRefCalcs,$E40,0)&gt;0,INDEX(StdCalcsRefCalcs,$E40,0)),""),3),"")</f>
        <v/>
      </c>
      <c r="AJ40" s="97" t="str">
        <f t="array" ref="AJ40">IF($AF40,MIN(IF(G1SelectionMask="x",IF(INDEX(StdCalcsRefCalcs,$E40,0)&gt;0,INDEX(StdCalcsRefCalcs,$E40,0)),"")),"")</f>
        <v/>
      </c>
      <c r="AK40" s="97" t="str">
        <f t="array" ref="AK40">IF($AF40,MAX(IF(G1SelectionMask="x",IF(INDEX(StdCalcsRefCalcs,$E40,0)&gt;0,INDEX(StdCalcsRefCalcs,$E40,0)),"")),"")</f>
        <v/>
      </c>
      <c r="AL40" s="97" t="str">
        <f t="shared" si="26"/>
        <v/>
      </c>
      <c r="AM40" s="97" t="str">
        <f t="array" ref="AM40">IF($AF40,STDEVA(IF(G1SelectionMask="x",IF(INDEX(StdCalcsRefCalcs,$E40,0)&gt;0,INDEX(StdCalcsRefCalcs,$E40,0)),"")),"")</f>
        <v/>
      </c>
      <c r="AN40" s="98" t="b">
        <f t="shared" si="27"/>
        <v>0</v>
      </c>
      <c r="AO40" s="98" t="str">
        <f t="array" ref="AO40">IF($AN40,MEDIAN(IF(G2SelectionMask="x",IF(INDEX(StdCalcsRefCalcs,$E40,0)&gt;0,INDEX(StdCalcsRefCalcs,$E40,0)),"")),"")</f>
        <v/>
      </c>
      <c r="AP40" s="98" t="str">
        <f t="array" ref="AP40">IF($AN40,QUARTILE(IF(G2SelectionMask="x",IF(INDEX(StdCalcsRefCalcs,$E40,0)&gt;0,INDEX(StdCalcsRefCalcs,$E40,0)),""),1),"")</f>
        <v/>
      </c>
      <c r="AQ40" s="98" t="str">
        <f t="array" ref="AQ40">IF($AN40,QUARTILE(IF(G2SelectionMask="x",IF(INDEX(StdCalcsRefCalcs,$E40,0)&gt;0,INDEX(StdCalcsRefCalcs,$E40,0)),""),3),"")</f>
        <v/>
      </c>
      <c r="AR40" s="98" t="str">
        <f t="array" ref="AR40">IF($AN40,MIN(IF(G2SelectionMask="x",IF(INDEX(StdCalcsRefCalcs,$E40,0)&gt;0,INDEX(StdCalcsRefCalcs,$E40,0)),"")),"")</f>
        <v/>
      </c>
      <c r="AS40" s="98" t="str">
        <f t="array" ref="AS40">IF($AN40,MAX(IF(G2SelectionMask="x",IF(INDEX(StdCalcsRefCalcs,$E40,0)&gt;0,INDEX(StdCalcsRefCalcs,$E40,0)),"")),"")</f>
        <v/>
      </c>
      <c r="AT40" s="98" t="str">
        <f t="shared" si="28"/>
        <v/>
      </c>
      <c r="AU40" s="98" t="str">
        <f t="array" ref="AU40">IF($AN40,STDEVA(IF(G2SelectionMask="x",IF(INDEX(StdCalcsRefCalcs,$E40,0)&gt;0,INDEX(StdCalcsRefCalcs,$E40,0)),"")),"")</f>
        <v/>
      </c>
      <c r="AV40" s="97" t="b">
        <f t="shared" si="29"/>
        <v>0</v>
      </c>
      <c r="AW40" s="97" t="str">
        <f t="array" ref="AW40">IF($AV40,MEDIAN(IF(G3SelectionMask="x",IF(INDEX(StdCalcsRefCalcs,$E40,0)&gt;0,INDEX(StdCalcsRefCalcs,$E40,0)),"")),"")</f>
        <v/>
      </c>
      <c r="AX40" s="97" t="str">
        <f t="array" ref="AX40">IF($AV40,QUARTILE(IF(G3SelectionMask="x",IF(INDEX(StdCalcsRefCalcs,$E40,0)&gt;0,INDEX(StdCalcsRefCalcs,$E40,0)),""),1),"")</f>
        <v/>
      </c>
      <c r="AY40" s="97" t="str">
        <f t="array" ref="AY40">IF($AV40,QUARTILE(IF(G3SelectionMask="x",IF(INDEX(StdCalcsRefCalcs,$E40,0)&gt;0,INDEX(StdCalcsRefCalcs,$E40,0)),""),3),"")</f>
        <v/>
      </c>
      <c r="AZ40" s="97" t="str">
        <f t="array" ref="AZ40">IF($AV40,MIN(IF(G3SelectionMask="x",IF(INDEX(StdCalcsRefCalcs,$E40,0)&gt;0,INDEX(StdCalcsRefCalcs,$E40,0)),"")),"")</f>
        <v/>
      </c>
      <c r="BA40" s="97" t="str">
        <f t="array" ref="BA40">IF($AV40,MAX(IF(G3SelectionMask="x",IF(INDEX(StdCalcsRefCalcs,$E40,0)&gt;0,INDEX(StdCalcsRefCalcs,$E40,0)),"")),"")</f>
        <v/>
      </c>
      <c r="BB40" s="97" t="str">
        <f t="shared" si="30"/>
        <v/>
      </c>
      <c r="BC40" s="97" t="str">
        <f t="array" ref="BC40">IF($AV40,STDEVA(IF(G3SelectionMask="x",IF(INDEX(StdCalcsRefCalcs,$E40,0)&gt;0,INDEX(StdCalcsRefCalcs,$E40,0)),"")),"")</f>
        <v/>
      </c>
      <c r="BD40" s="98" t="b">
        <f t="shared" si="31"/>
        <v>0</v>
      </c>
      <c r="BE40" s="98" t="str">
        <f t="array" ref="BE40">IF($BD40,MEDIAN(IF(G4SelectionMask="x",IF(INDEX(StdCalcsRefCalcs,$E40,0)&gt;0,INDEX(StdCalcsRefCalcs,$E40,0)),"")),"")</f>
        <v/>
      </c>
      <c r="BF40" s="98" t="str">
        <f t="array" ref="BF40">IF($BD40,QUARTILE(IF(G4SelectionMask="x",IF(INDEX(StdCalcsRefCalcs,$E40,0)&gt;0,INDEX(StdCalcsRefCalcs,$E40,0)),""),1),"")</f>
        <v/>
      </c>
      <c r="BG40" s="98" t="str">
        <f t="array" ref="BG40">IF($BD40,QUARTILE(IF(G4SelectionMask="x",IF(INDEX(StdCalcsRefCalcs,$E40,0)&gt;0,INDEX(StdCalcsRefCalcs,$E40,0)),""),3),"")</f>
        <v/>
      </c>
      <c r="BH40" s="98" t="str">
        <f t="array" ref="BH40">IF($BD40,MIN(IF(G4SelectionMask="x",IF(INDEX(StdCalcsRefCalcs,$E40,0)&gt;0,INDEX(StdCalcsRefCalcs,$E40,0)),"")),"")</f>
        <v/>
      </c>
      <c r="BI40" s="98" t="str">
        <f t="array" ref="BI40">IF($BD40,MAX(IF(G4SelectionMask="x",IF(INDEX(StdCalcsRefCalcs,$E40,0)&gt;0,INDEX(StdCalcsRefCalcs,$E40,0)),"")),"")</f>
        <v/>
      </c>
      <c r="BJ40" s="98" t="str">
        <f t="shared" si="32"/>
        <v/>
      </c>
      <c r="BK40" s="98" t="str">
        <f t="array" ref="BK40">IF($BD40,STDEVA(IF(G4SelectionMask="x",IF(INDEX(StdCalcsRefCalcs,$E40,0)&gt;0,INDEX(StdCalcsRefCalcs,$E40,0)),"")),"")</f>
        <v/>
      </c>
      <c r="BL40" s="97" t="b">
        <f t="shared" si="33"/>
        <v>0</v>
      </c>
      <c r="BM40" s="97" t="str">
        <f t="array" ref="BM40">IF($BL40,MEDIAN(IF(G5SelectionMask="x",IF(INDEX(StdCalcsRefCalcs,$E40,0)&gt;0,INDEX(StdCalcsRefCalcs,$E40,0)),"")),"")</f>
        <v/>
      </c>
      <c r="BN40" s="97" t="str">
        <f t="array" ref="BN40">IF($BL40,QUARTILE(IF(G5SelectionMask="x",IF(INDEX(StdCalcsRefCalcs,$E40,0)&gt;0,INDEX(StdCalcsRefCalcs,$E40,0)),""),1),"")</f>
        <v/>
      </c>
      <c r="BO40" s="97" t="str">
        <f t="array" ref="BO40">IF($BL40,QUARTILE(IF(G5SelectionMask="x",IF(INDEX(StdCalcsRefCalcs,$E40,0)&gt;0,INDEX(StdCalcsRefCalcs,$E40,0)),""),3),"")</f>
        <v/>
      </c>
      <c r="BP40" s="97" t="str">
        <f t="array" ref="BP40">IF($BL40,MIN(IF(G5SelectionMask="x",IF(INDEX(StdCalcsRefCalcs,$E40,0)&gt;0,INDEX(StdCalcsRefCalcs,$E40,0)),"")),"")</f>
        <v/>
      </c>
      <c r="BQ40" s="97" t="str">
        <f t="array" ref="BQ40">IF($BL40,MAX(IF(G5SelectionMask="x",IF(INDEX(StdCalcsRefCalcs,$E40,0)&gt;0,INDEX(StdCalcsRefCalcs,$E40,0)),"")),"")</f>
        <v/>
      </c>
      <c r="BR40" s="97" t="str">
        <f t="shared" si="34"/>
        <v/>
      </c>
      <c r="BS40" s="99" t="str">
        <f t="array" ref="BS40">IF($BL40,STDEVA(IF(G5SelectionMask="x",IF(INDEX(StdCalcsRefCalcs,$E40,0)&gt;0,INDEX(StdCalcsRefCalcs,$E40,0)),"")),"")</f>
        <v/>
      </c>
      <c r="BT40" s="108"/>
      <c r="BU40" s="109" t="str">
        <f t="shared" ref="BU40:CI49" si="45">IFERROR(IF(LEN(INDEX(RawDataAllData,$I40,BU$9))*LEN(INDEX(RawDataAllData,$K40,BU$9))=0,"",INDEX(RawDataAllData,$I40,BU$9)/INDEX(RawDataAllData,$K40,BU$9)),"")</f>
        <v/>
      </c>
      <c r="BV40" s="109" t="str">
        <f t="shared" si="45"/>
        <v/>
      </c>
      <c r="BW40" s="109" t="str">
        <f t="shared" si="45"/>
        <v/>
      </c>
      <c r="BX40" s="109" t="str">
        <f t="shared" si="45"/>
        <v/>
      </c>
      <c r="BY40" s="109" t="str">
        <f t="shared" si="45"/>
        <v/>
      </c>
      <c r="BZ40" s="109" t="str">
        <f t="shared" si="45"/>
        <v/>
      </c>
      <c r="CA40" s="109" t="str">
        <f t="shared" si="45"/>
        <v/>
      </c>
      <c r="CB40" s="109" t="str">
        <f t="shared" si="45"/>
        <v/>
      </c>
      <c r="CC40" s="109" t="str">
        <f t="shared" si="45"/>
        <v/>
      </c>
      <c r="CD40" s="109" t="str">
        <f t="shared" si="45"/>
        <v/>
      </c>
      <c r="CE40" s="109" t="str">
        <f t="shared" si="45"/>
        <v/>
      </c>
      <c r="CF40" s="109" t="str">
        <f t="shared" si="45"/>
        <v/>
      </c>
      <c r="CG40" s="109" t="str">
        <f t="shared" si="45"/>
        <v/>
      </c>
      <c r="CH40" s="109" t="str">
        <f t="shared" si="45"/>
        <v/>
      </c>
      <c r="CI40" s="109" t="str">
        <f t="shared" si="45"/>
        <v/>
      </c>
    </row>
    <row r="41" spans="1:87" x14ac:dyDescent="0.2">
      <c r="A41" s="33">
        <f t="shared" si="8"/>
        <v>0</v>
      </c>
      <c r="B41" s="206"/>
      <c r="C41" s="200"/>
      <c r="D41" s="197"/>
      <c r="E41" s="72">
        <f t="shared" si="9"/>
        <v>31</v>
      </c>
      <c r="F41" s="52" t="s">
        <v>3020</v>
      </c>
      <c r="G41" s="9" t="s">
        <v>2217</v>
      </c>
      <c r="H41" s="9" t="s">
        <v>651</v>
      </c>
      <c r="I41" s="9">
        <f t="shared" si="42"/>
        <v>71</v>
      </c>
      <c r="J41" s="9" t="s">
        <v>233</v>
      </c>
      <c r="K41" s="9">
        <f t="shared" si="43"/>
        <v>105</v>
      </c>
      <c r="P41" s="97" t="str">
        <f t="shared" si="13"/>
        <v/>
      </c>
      <c r="Q41" s="97"/>
      <c r="R41" s="97"/>
      <c r="S41" s="97"/>
      <c r="T41" s="97"/>
      <c r="U41" s="98" t="str">
        <f t="shared" si="14"/>
        <v/>
      </c>
      <c r="V41" s="107" t="str">
        <f t="shared" si="15"/>
        <v/>
      </c>
      <c r="W41" s="107" t="str">
        <f t="shared" si="16"/>
        <v/>
      </c>
      <c r="X41" s="107" t="str">
        <f t="shared" si="17"/>
        <v/>
      </c>
      <c r="Y41" s="107" t="str">
        <f t="shared" si="18"/>
        <v/>
      </c>
      <c r="Z41" s="107" t="str">
        <f t="shared" si="19"/>
        <v/>
      </c>
      <c r="AA41" s="107" t="str">
        <f t="shared" si="20"/>
        <v/>
      </c>
      <c r="AB41" s="107" t="str">
        <f t="shared" si="21"/>
        <v/>
      </c>
      <c r="AC41" s="107" t="str">
        <f t="shared" si="22"/>
        <v/>
      </c>
      <c r="AD41" s="107" t="str">
        <f t="shared" si="23"/>
        <v/>
      </c>
      <c r="AE41" s="107" t="str">
        <f t="shared" si="24"/>
        <v/>
      </c>
      <c r="AF41" s="97" t="b">
        <f t="shared" si="25"/>
        <v>0</v>
      </c>
      <c r="AG41" s="97" t="str">
        <f t="array" ref="AG41">IF($AF41,MEDIAN(IF(G1SelectionMask="x",IF(INDEX(StdCalcsRefCalcs,$E41,0)&gt;0,INDEX(StdCalcsRefCalcs,$E41,0)),"")),"")</f>
        <v/>
      </c>
      <c r="AH41" s="97" t="str">
        <f t="array" ref="AH41">IF($AF41,QUARTILE(IF(G1SelectionMask="x",IF(INDEX(StdCalcsRefCalcs,$E41,0)&gt;0,INDEX(StdCalcsRefCalcs,$E41,0)),""),1),"")</f>
        <v/>
      </c>
      <c r="AI41" s="97" t="str">
        <f t="array" ref="AI41">IF($AF41,QUARTILE(IF(G1SelectionMask="x",IF(INDEX(StdCalcsRefCalcs,$E41,0)&gt;0,INDEX(StdCalcsRefCalcs,$E41,0)),""),3),"")</f>
        <v/>
      </c>
      <c r="AJ41" s="97" t="str">
        <f t="array" ref="AJ41">IF($AF41,MIN(IF(G1SelectionMask="x",IF(INDEX(StdCalcsRefCalcs,$E41,0)&gt;0,INDEX(StdCalcsRefCalcs,$E41,0)),"")),"")</f>
        <v/>
      </c>
      <c r="AK41" s="97" t="str">
        <f t="array" ref="AK41">IF($AF41,MAX(IF(G1SelectionMask="x",IF(INDEX(StdCalcsRefCalcs,$E41,0)&gt;0,INDEX(StdCalcsRefCalcs,$E41,0)),"")),"")</f>
        <v/>
      </c>
      <c r="AL41" s="97" t="str">
        <f t="shared" si="26"/>
        <v/>
      </c>
      <c r="AM41" s="97" t="str">
        <f t="array" ref="AM41">IF($AF41,STDEVA(IF(G1SelectionMask="x",IF(INDEX(StdCalcsRefCalcs,$E41,0)&gt;0,INDEX(StdCalcsRefCalcs,$E41,0)),"")),"")</f>
        <v/>
      </c>
      <c r="AN41" s="98" t="b">
        <f t="shared" si="27"/>
        <v>0</v>
      </c>
      <c r="AO41" s="98" t="str">
        <f t="array" ref="AO41">IF($AN41,MEDIAN(IF(G2SelectionMask="x",IF(INDEX(StdCalcsRefCalcs,$E41,0)&gt;0,INDEX(StdCalcsRefCalcs,$E41,0)),"")),"")</f>
        <v/>
      </c>
      <c r="AP41" s="98" t="str">
        <f t="array" ref="AP41">IF($AN41,QUARTILE(IF(G2SelectionMask="x",IF(INDEX(StdCalcsRefCalcs,$E41,0)&gt;0,INDEX(StdCalcsRefCalcs,$E41,0)),""),1),"")</f>
        <v/>
      </c>
      <c r="AQ41" s="98" t="str">
        <f t="array" ref="AQ41">IF($AN41,QUARTILE(IF(G2SelectionMask="x",IF(INDEX(StdCalcsRefCalcs,$E41,0)&gt;0,INDEX(StdCalcsRefCalcs,$E41,0)),""),3),"")</f>
        <v/>
      </c>
      <c r="AR41" s="98" t="str">
        <f t="array" ref="AR41">IF($AN41,MIN(IF(G2SelectionMask="x",IF(INDEX(StdCalcsRefCalcs,$E41,0)&gt;0,INDEX(StdCalcsRefCalcs,$E41,0)),"")),"")</f>
        <v/>
      </c>
      <c r="AS41" s="98" t="str">
        <f t="array" ref="AS41">IF($AN41,MAX(IF(G2SelectionMask="x",IF(INDEX(StdCalcsRefCalcs,$E41,0)&gt;0,INDEX(StdCalcsRefCalcs,$E41,0)),"")),"")</f>
        <v/>
      </c>
      <c r="AT41" s="98" t="str">
        <f t="shared" si="28"/>
        <v/>
      </c>
      <c r="AU41" s="98" t="str">
        <f t="array" ref="AU41">IF($AN41,STDEVA(IF(G2SelectionMask="x",IF(INDEX(StdCalcsRefCalcs,$E41,0)&gt;0,INDEX(StdCalcsRefCalcs,$E41,0)),"")),"")</f>
        <v/>
      </c>
      <c r="AV41" s="97" t="b">
        <f t="shared" si="29"/>
        <v>0</v>
      </c>
      <c r="AW41" s="97" t="str">
        <f t="array" ref="AW41">IF($AV41,MEDIAN(IF(G3SelectionMask="x",IF(INDEX(StdCalcsRefCalcs,$E41,0)&gt;0,INDEX(StdCalcsRefCalcs,$E41,0)),"")),"")</f>
        <v/>
      </c>
      <c r="AX41" s="97" t="str">
        <f t="array" ref="AX41">IF($AV41,QUARTILE(IF(G3SelectionMask="x",IF(INDEX(StdCalcsRefCalcs,$E41,0)&gt;0,INDEX(StdCalcsRefCalcs,$E41,0)),""),1),"")</f>
        <v/>
      </c>
      <c r="AY41" s="97" t="str">
        <f t="array" ref="AY41">IF($AV41,QUARTILE(IF(G3SelectionMask="x",IF(INDEX(StdCalcsRefCalcs,$E41,0)&gt;0,INDEX(StdCalcsRefCalcs,$E41,0)),""),3),"")</f>
        <v/>
      </c>
      <c r="AZ41" s="97" t="str">
        <f t="array" ref="AZ41">IF($AV41,MIN(IF(G3SelectionMask="x",IF(INDEX(StdCalcsRefCalcs,$E41,0)&gt;0,INDEX(StdCalcsRefCalcs,$E41,0)),"")),"")</f>
        <v/>
      </c>
      <c r="BA41" s="97" t="str">
        <f t="array" ref="BA41">IF($AV41,MAX(IF(G3SelectionMask="x",IF(INDEX(StdCalcsRefCalcs,$E41,0)&gt;0,INDEX(StdCalcsRefCalcs,$E41,0)),"")),"")</f>
        <v/>
      </c>
      <c r="BB41" s="97" t="str">
        <f t="shared" si="30"/>
        <v/>
      </c>
      <c r="BC41" s="97" t="str">
        <f t="array" ref="BC41">IF($AV41,STDEVA(IF(G3SelectionMask="x",IF(INDEX(StdCalcsRefCalcs,$E41,0)&gt;0,INDEX(StdCalcsRefCalcs,$E41,0)),"")),"")</f>
        <v/>
      </c>
      <c r="BD41" s="98" t="b">
        <f t="shared" si="31"/>
        <v>0</v>
      </c>
      <c r="BE41" s="98" t="str">
        <f t="array" ref="BE41">IF($BD41,MEDIAN(IF(G4SelectionMask="x",IF(INDEX(StdCalcsRefCalcs,$E41,0)&gt;0,INDEX(StdCalcsRefCalcs,$E41,0)),"")),"")</f>
        <v/>
      </c>
      <c r="BF41" s="98" t="str">
        <f t="array" ref="BF41">IF($BD41,QUARTILE(IF(G4SelectionMask="x",IF(INDEX(StdCalcsRefCalcs,$E41,0)&gt;0,INDEX(StdCalcsRefCalcs,$E41,0)),""),1),"")</f>
        <v/>
      </c>
      <c r="BG41" s="98" t="str">
        <f t="array" ref="BG41">IF($BD41,QUARTILE(IF(G4SelectionMask="x",IF(INDEX(StdCalcsRefCalcs,$E41,0)&gt;0,INDEX(StdCalcsRefCalcs,$E41,0)),""),3),"")</f>
        <v/>
      </c>
      <c r="BH41" s="98" t="str">
        <f t="array" ref="BH41">IF($BD41,MIN(IF(G4SelectionMask="x",IF(INDEX(StdCalcsRefCalcs,$E41,0)&gt;0,INDEX(StdCalcsRefCalcs,$E41,0)),"")),"")</f>
        <v/>
      </c>
      <c r="BI41" s="98" t="str">
        <f t="array" ref="BI41">IF($BD41,MAX(IF(G4SelectionMask="x",IF(INDEX(StdCalcsRefCalcs,$E41,0)&gt;0,INDEX(StdCalcsRefCalcs,$E41,0)),"")),"")</f>
        <v/>
      </c>
      <c r="BJ41" s="98" t="str">
        <f t="shared" si="32"/>
        <v/>
      </c>
      <c r="BK41" s="98" t="str">
        <f t="array" ref="BK41">IF($BD41,STDEVA(IF(G4SelectionMask="x",IF(INDEX(StdCalcsRefCalcs,$E41,0)&gt;0,INDEX(StdCalcsRefCalcs,$E41,0)),"")),"")</f>
        <v/>
      </c>
      <c r="BL41" s="97" t="b">
        <f t="shared" si="33"/>
        <v>0</v>
      </c>
      <c r="BM41" s="97" t="str">
        <f t="array" ref="BM41">IF($BL41,MEDIAN(IF(G5SelectionMask="x",IF(INDEX(StdCalcsRefCalcs,$E41,0)&gt;0,INDEX(StdCalcsRefCalcs,$E41,0)),"")),"")</f>
        <v/>
      </c>
      <c r="BN41" s="97" t="str">
        <f t="array" ref="BN41">IF($BL41,QUARTILE(IF(G5SelectionMask="x",IF(INDEX(StdCalcsRefCalcs,$E41,0)&gt;0,INDEX(StdCalcsRefCalcs,$E41,0)),""),1),"")</f>
        <v/>
      </c>
      <c r="BO41" s="97" t="str">
        <f t="array" ref="BO41">IF($BL41,QUARTILE(IF(G5SelectionMask="x",IF(INDEX(StdCalcsRefCalcs,$E41,0)&gt;0,INDEX(StdCalcsRefCalcs,$E41,0)),""),3),"")</f>
        <v/>
      </c>
      <c r="BP41" s="97" t="str">
        <f t="array" ref="BP41">IF($BL41,MIN(IF(G5SelectionMask="x",IF(INDEX(StdCalcsRefCalcs,$E41,0)&gt;0,INDEX(StdCalcsRefCalcs,$E41,0)),"")),"")</f>
        <v/>
      </c>
      <c r="BQ41" s="97" t="str">
        <f t="array" ref="BQ41">IF($BL41,MAX(IF(G5SelectionMask="x",IF(INDEX(StdCalcsRefCalcs,$E41,0)&gt;0,INDEX(StdCalcsRefCalcs,$E41,0)),"")),"")</f>
        <v/>
      </c>
      <c r="BR41" s="97" t="str">
        <f t="shared" si="34"/>
        <v/>
      </c>
      <c r="BS41" s="99" t="str">
        <f t="array" ref="BS41">IF($BL41,STDEVA(IF(G5SelectionMask="x",IF(INDEX(StdCalcsRefCalcs,$E41,0)&gt;0,INDEX(StdCalcsRefCalcs,$E41,0)),"")),"")</f>
        <v/>
      </c>
      <c r="BT41" s="108"/>
      <c r="BU41" s="109" t="str">
        <f t="shared" si="45"/>
        <v/>
      </c>
      <c r="BV41" s="109" t="str">
        <f t="shared" si="45"/>
        <v/>
      </c>
      <c r="BW41" s="109" t="str">
        <f t="shared" si="45"/>
        <v/>
      </c>
      <c r="BX41" s="109" t="str">
        <f t="shared" si="45"/>
        <v/>
      </c>
      <c r="BY41" s="109" t="str">
        <f t="shared" si="45"/>
        <v/>
      </c>
      <c r="BZ41" s="109" t="str">
        <f t="shared" si="45"/>
        <v/>
      </c>
      <c r="CA41" s="109" t="str">
        <f t="shared" si="45"/>
        <v/>
      </c>
      <c r="CB41" s="109" t="str">
        <f t="shared" si="45"/>
        <v/>
      </c>
      <c r="CC41" s="109" t="str">
        <f t="shared" si="45"/>
        <v/>
      </c>
      <c r="CD41" s="109" t="str">
        <f t="shared" si="45"/>
        <v/>
      </c>
      <c r="CE41" s="109" t="str">
        <f t="shared" si="45"/>
        <v/>
      </c>
      <c r="CF41" s="109" t="str">
        <f t="shared" si="45"/>
        <v/>
      </c>
      <c r="CG41" s="109" t="str">
        <f t="shared" si="45"/>
        <v/>
      </c>
      <c r="CH41" s="109" t="str">
        <f t="shared" si="45"/>
        <v/>
      </c>
      <c r="CI41" s="109" t="str">
        <f t="shared" si="45"/>
        <v/>
      </c>
    </row>
    <row r="42" spans="1:87" x14ac:dyDescent="0.2">
      <c r="A42" s="33">
        <f t="shared" si="8"/>
        <v>0</v>
      </c>
      <c r="B42" s="206"/>
      <c r="C42" s="200"/>
      <c r="D42" s="197"/>
      <c r="E42" s="72">
        <f t="shared" si="9"/>
        <v>32</v>
      </c>
      <c r="F42" s="52" t="s">
        <v>2618</v>
      </c>
      <c r="G42" s="9" t="s">
        <v>2220</v>
      </c>
      <c r="H42" s="9" t="s">
        <v>701</v>
      </c>
      <c r="I42" s="9">
        <f t="shared" si="42"/>
        <v>122</v>
      </c>
      <c r="J42" s="9" t="s">
        <v>233</v>
      </c>
      <c r="K42" s="9">
        <f t="shared" si="43"/>
        <v>105</v>
      </c>
      <c r="P42" s="97" t="str">
        <f t="shared" si="13"/>
        <v/>
      </c>
      <c r="Q42" s="97"/>
      <c r="R42" s="97"/>
      <c r="S42" s="97"/>
      <c r="T42" s="97"/>
      <c r="U42" s="98" t="str">
        <f t="shared" si="14"/>
        <v/>
      </c>
      <c r="V42" s="107" t="str">
        <f t="shared" si="15"/>
        <v/>
      </c>
      <c r="W42" s="107" t="str">
        <f t="shared" si="16"/>
        <v/>
      </c>
      <c r="X42" s="107" t="str">
        <f t="shared" si="17"/>
        <v/>
      </c>
      <c r="Y42" s="107" t="str">
        <f t="shared" si="18"/>
        <v/>
      </c>
      <c r="Z42" s="107" t="str">
        <f t="shared" si="19"/>
        <v/>
      </c>
      <c r="AA42" s="107" t="str">
        <f t="shared" si="20"/>
        <v/>
      </c>
      <c r="AB42" s="107" t="str">
        <f t="shared" si="21"/>
        <v/>
      </c>
      <c r="AC42" s="107" t="str">
        <f t="shared" si="22"/>
        <v/>
      </c>
      <c r="AD42" s="107" t="str">
        <f t="shared" si="23"/>
        <v/>
      </c>
      <c r="AE42" s="107" t="str">
        <f t="shared" si="24"/>
        <v/>
      </c>
      <c r="AF42" s="97" t="b">
        <f t="shared" si="25"/>
        <v>0</v>
      </c>
      <c r="AG42" s="97" t="str">
        <f t="array" ref="AG42">IF($AF42,MEDIAN(IF(G1SelectionMask="x",IF(INDEX(StdCalcsRefCalcs,$E42,0)&gt;0,INDEX(StdCalcsRefCalcs,$E42,0)),"")),"")</f>
        <v/>
      </c>
      <c r="AH42" s="97" t="str">
        <f t="array" ref="AH42">IF($AF42,QUARTILE(IF(G1SelectionMask="x",IF(INDEX(StdCalcsRefCalcs,$E42,0)&gt;0,INDEX(StdCalcsRefCalcs,$E42,0)),""),1),"")</f>
        <v/>
      </c>
      <c r="AI42" s="97" t="str">
        <f t="array" ref="AI42">IF($AF42,QUARTILE(IF(G1SelectionMask="x",IF(INDEX(StdCalcsRefCalcs,$E42,0)&gt;0,INDEX(StdCalcsRefCalcs,$E42,0)),""),3),"")</f>
        <v/>
      </c>
      <c r="AJ42" s="97" t="str">
        <f t="array" ref="AJ42">IF($AF42,MIN(IF(G1SelectionMask="x",IF(INDEX(StdCalcsRefCalcs,$E42,0)&gt;0,INDEX(StdCalcsRefCalcs,$E42,0)),"")),"")</f>
        <v/>
      </c>
      <c r="AK42" s="97" t="str">
        <f t="array" ref="AK42">IF($AF42,MAX(IF(G1SelectionMask="x",IF(INDEX(StdCalcsRefCalcs,$E42,0)&gt;0,INDEX(StdCalcsRefCalcs,$E42,0)),"")),"")</f>
        <v/>
      </c>
      <c r="AL42" s="97" t="str">
        <f t="shared" si="26"/>
        <v/>
      </c>
      <c r="AM42" s="97" t="str">
        <f t="array" ref="AM42">IF($AF42,STDEVA(IF(G1SelectionMask="x",IF(INDEX(StdCalcsRefCalcs,$E42,0)&gt;0,INDEX(StdCalcsRefCalcs,$E42,0)),"")),"")</f>
        <v/>
      </c>
      <c r="AN42" s="98" t="b">
        <f t="shared" si="27"/>
        <v>0</v>
      </c>
      <c r="AO42" s="98" t="str">
        <f t="array" ref="AO42">IF($AN42,MEDIAN(IF(G2SelectionMask="x",IF(INDEX(StdCalcsRefCalcs,$E42,0)&gt;0,INDEX(StdCalcsRefCalcs,$E42,0)),"")),"")</f>
        <v/>
      </c>
      <c r="AP42" s="98" t="str">
        <f t="array" ref="AP42">IF($AN42,QUARTILE(IF(G2SelectionMask="x",IF(INDEX(StdCalcsRefCalcs,$E42,0)&gt;0,INDEX(StdCalcsRefCalcs,$E42,0)),""),1),"")</f>
        <v/>
      </c>
      <c r="AQ42" s="98" t="str">
        <f t="array" ref="AQ42">IF($AN42,QUARTILE(IF(G2SelectionMask="x",IF(INDEX(StdCalcsRefCalcs,$E42,0)&gt;0,INDEX(StdCalcsRefCalcs,$E42,0)),""),3),"")</f>
        <v/>
      </c>
      <c r="AR42" s="98" t="str">
        <f t="array" ref="AR42">IF($AN42,MIN(IF(G2SelectionMask="x",IF(INDEX(StdCalcsRefCalcs,$E42,0)&gt;0,INDEX(StdCalcsRefCalcs,$E42,0)),"")),"")</f>
        <v/>
      </c>
      <c r="AS42" s="98" t="str">
        <f t="array" ref="AS42">IF($AN42,MAX(IF(G2SelectionMask="x",IF(INDEX(StdCalcsRefCalcs,$E42,0)&gt;0,INDEX(StdCalcsRefCalcs,$E42,0)),"")),"")</f>
        <v/>
      </c>
      <c r="AT42" s="98" t="str">
        <f t="shared" si="28"/>
        <v/>
      </c>
      <c r="AU42" s="98" t="str">
        <f t="array" ref="AU42">IF($AN42,STDEVA(IF(G2SelectionMask="x",IF(INDEX(StdCalcsRefCalcs,$E42,0)&gt;0,INDEX(StdCalcsRefCalcs,$E42,0)),"")),"")</f>
        <v/>
      </c>
      <c r="AV42" s="97" t="b">
        <f t="shared" si="29"/>
        <v>0</v>
      </c>
      <c r="AW42" s="97" t="str">
        <f t="array" ref="AW42">IF($AV42,MEDIAN(IF(G3SelectionMask="x",IF(INDEX(StdCalcsRefCalcs,$E42,0)&gt;0,INDEX(StdCalcsRefCalcs,$E42,0)),"")),"")</f>
        <v/>
      </c>
      <c r="AX42" s="97" t="str">
        <f t="array" ref="AX42">IF($AV42,QUARTILE(IF(G3SelectionMask="x",IF(INDEX(StdCalcsRefCalcs,$E42,0)&gt;0,INDEX(StdCalcsRefCalcs,$E42,0)),""),1),"")</f>
        <v/>
      </c>
      <c r="AY42" s="97" t="str">
        <f t="array" ref="AY42">IF($AV42,QUARTILE(IF(G3SelectionMask="x",IF(INDEX(StdCalcsRefCalcs,$E42,0)&gt;0,INDEX(StdCalcsRefCalcs,$E42,0)),""),3),"")</f>
        <v/>
      </c>
      <c r="AZ42" s="97" t="str">
        <f t="array" ref="AZ42">IF($AV42,MIN(IF(G3SelectionMask="x",IF(INDEX(StdCalcsRefCalcs,$E42,0)&gt;0,INDEX(StdCalcsRefCalcs,$E42,0)),"")),"")</f>
        <v/>
      </c>
      <c r="BA42" s="97" t="str">
        <f t="array" ref="BA42">IF($AV42,MAX(IF(G3SelectionMask="x",IF(INDEX(StdCalcsRefCalcs,$E42,0)&gt;0,INDEX(StdCalcsRefCalcs,$E42,0)),"")),"")</f>
        <v/>
      </c>
      <c r="BB42" s="97" t="str">
        <f t="shared" si="30"/>
        <v/>
      </c>
      <c r="BC42" s="97" t="str">
        <f t="array" ref="BC42">IF($AV42,STDEVA(IF(G3SelectionMask="x",IF(INDEX(StdCalcsRefCalcs,$E42,0)&gt;0,INDEX(StdCalcsRefCalcs,$E42,0)),"")),"")</f>
        <v/>
      </c>
      <c r="BD42" s="98" t="b">
        <f t="shared" si="31"/>
        <v>0</v>
      </c>
      <c r="BE42" s="98" t="str">
        <f t="array" ref="BE42">IF($BD42,MEDIAN(IF(G4SelectionMask="x",IF(INDEX(StdCalcsRefCalcs,$E42,0)&gt;0,INDEX(StdCalcsRefCalcs,$E42,0)),"")),"")</f>
        <v/>
      </c>
      <c r="BF42" s="98" t="str">
        <f t="array" ref="BF42">IF($BD42,QUARTILE(IF(G4SelectionMask="x",IF(INDEX(StdCalcsRefCalcs,$E42,0)&gt;0,INDEX(StdCalcsRefCalcs,$E42,0)),""),1),"")</f>
        <v/>
      </c>
      <c r="BG42" s="98" t="str">
        <f t="array" ref="BG42">IF($BD42,QUARTILE(IF(G4SelectionMask="x",IF(INDEX(StdCalcsRefCalcs,$E42,0)&gt;0,INDEX(StdCalcsRefCalcs,$E42,0)),""),3),"")</f>
        <v/>
      </c>
      <c r="BH42" s="98" t="str">
        <f t="array" ref="BH42">IF($BD42,MIN(IF(G4SelectionMask="x",IF(INDEX(StdCalcsRefCalcs,$E42,0)&gt;0,INDEX(StdCalcsRefCalcs,$E42,0)),"")),"")</f>
        <v/>
      </c>
      <c r="BI42" s="98" t="str">
        <f t="array" ref="BI42">IF($BD42,MAX(IF(G4SelectionMask="x",IF(INDEX(StdCalcsRefCalcs,$E42,0)&gt;0,INDEX(StdCalcsRefCalcs,$E42,0)),"")),"")</f>
        <v/>
      </c>
      <c r="BJ42" s="98" t="str">
        <f t="shared" si="32"/>
        <v/>
      </c>
      <c r="BK42" s="98" t="str">
        <f t="array" ref="BK42">IF($BD42,STDEVA(IF(G4SelectionMask="x",IF(INDEX(StdCalcsRefCalcs,$E42,0)&gt;0,INDEX(StdCalcsRefCalcs,$E42,0)),"")),"")</f>
        <v/>
      </c>
      <c r="BL42" s="97" t="b">
        <f t="shared" si="33"/>
        <v>0</v>
      </c>
      <c r="BM42" s="97" t="str">
        <f t="array" ref="BM42">IF($BL42,MEDIAN(IF(G5SelectionMask="x",IF(INDEX(StdCalcsRefCalcs,$E42,0)&gt;0,INDEX(StdCalcsRefCalcs,$E42,0)),"")),"")</f>
        <v/>
      </c>
      <c r="BN42" s="97" t="str">
        <f t="array" ref="BN42">IF($BL42,QUARTILE(IF(G5SelectionMask="x",IF(INDEX(StdCalcsRefCalcs,$E42,0)&gt;0,INDEX(StdCalcsRefCalcs,$E42,0)),""),1),"")</f>
        <v/>
      </c>
      <c r="BO42" s="97" t="str">
        <f t="array" ref="BO42">IF($BL42,QUARTILE(IF(G5SelectionMask="x",IF(INDEX(StdCalcsRefCalcs,$E42,0)&gt;0,INDEX(StdCalcsRefCalcs,$E42,0)),""),3),"")</f>
        <v/>
      </c>
      <c r="BP42" s="97" t="str">
        <f t="array" ref="BP42">IF($BL42,MIN(IF(G5SelectionMask="x",IF(INDEX(StdCalcsRefCalcs,$E42,0)&gt;0,INDEX(StdCalcsRefCalcs,$E42,0)),"")),"")</f>
        <v/>
      </c>
      <c r="BQ42" s="97" t="str">
        <f t="array" ref="BQ42">IF($BL42,MAX(IF(G5SelectionMask="x",IF(INDEX(StdCalcsRefCalcs,$E42,0)&gt;0,INDEX(StdCalcsRefCalcs,$E42,0)),"")),"")</f>
        <v/>
      </c>
      <c r="BR42" s="97" t="str">
        <f t="shared" si="34"/>
        <v/>
      </c>
      <c r="BS42" s="99" t="str">
        <f t="array" ref="BS42">IF($BL42,STDEVA(IF(G5SelectionMask="x",IF(INDEX(StdCalcsRefCalcs,$E42,0)&gt;0,INDEX(StdCalcsRefCalcs,$E42,0)),"")),"")</f>
        <v/>
      </c>
      <c r="BT42" s="108"/>
      <c r="BU42" s="109" t="str">
        <f t="shared" si="45"/>
        <v/>
      </c>
      <c r="BV42" s="109" t="str">
        <f t="shared" si="45"/>
        <v/>
      </c>
      <c r="BW42" s="109" t="str">
        <f t="shared" si="45"/>
        <v/>
      </c>
      <c r="BX42" s="109" t="str">
        <f t="shared" si="45"/>
        <v/>
      </c>
      <c r="BY42" s="109" t="str">
        <f t="shared" si="45"/>
        <v/>
      </c>
      <c r="BZ42" s="109" t="str">
        <f t="shared" si="45"/>
        <v/>
      </c>
      <c r="CA42" s="109" t="str">
        <f t="shared" si="45"/>
        <v/>
      </c>
      <c r="CB42" s="109" t="str">
        <f t="shared" si="45"/>
        <v/>
      </c>
      <c r="CC42" s="109" t="str">
        <f t="shared" si="45"/>
        <v/>
      </c>
      <c r="CD42" s="109" t="str">
        <f t="shared" si="45"/>
        <v/>
      </c>
      <c r="CE42" s="109" t="str">
        <f t="shared" si="45"/>
        <v/>
      </c>
      <c r="CF42" s="109" t="str">
        <f t="shared" si="45"/>
        <v/>
      </c>
      <c r="CG42" s="109" t="str">
        <f t="shared" si="45"/>
        <v/>
      </c>
      <c r="CH42" s="109" t="str">
        <f t="shared" si="45"/>
        <v/>
      </c>
      <c r="CI42" s="109" t="str">
        <f t="shared" si="45"/>
        <v/>
      </c>
    </row>
    <row r="43" spans="1:87" x14ac:dyDescent="0.2">
      <c r="A43" s="33">
        <f t="shared" si="8"/>
        <v>0</v>
      </c>
      <c r="B43" s="206"/>
      <c r="C43" s="200"/>
      <c r="D43" s="197"/>
      <c r="E43" s="72">
        <f t="shared" si="9"/>
        <v>33</v>
      </c>
      <c r="F43" s="52" t="s">
        <v>2619</v>
      </c>
      <c r="G43" s="9" t="s">
        <v>2221</v>
      </c>
      <c r="H43" s="9" t="s">
        <v>702</v>
      </c>
      <c r="I43" s="9">
        <f t="shared" si="42"/>
        <v>123</v>
      </c>
      <c r="J43" s="9" t="s">
        <v>233</v>
      </c>
      <c r="K43" s="9">
        <f t="shared" si="43"/>
        <v>105</v>
      </c>
      <c r="P43" s="97" t="str">
        <f t="shared" si="13"/>
        <v/>
      </c>
      <c r="Q43" s="97"/>
      <c r="R43" s="97"/>
      <c r="S43" s="97"/>
      <c r="T43" s="97"/>
      <c r="U43" s="98" t="str">
        <f t="shared" si="14"/>
        <v/>
      </c>
      <c r="V43" s="107" t="str">
        <f t="shared" si="15"/>
        <v/>
      </c>
      <c r="W43" s="107" t="str">
        <f t="shared" si="16"/>
        <v/>
      </c>
      <c r="X43" s="107" t="str">
        <f t="shared" si="17"/>
        <v/>
      </c>
      <c r="Y43" s="107" t="str">
        <f t="shared" si="18"/>
        <v/>
      </c>
      <c r="Z43" s="107" t="str">
        <f t="shared" si="19"/>
        <v/>
      </c>
      <c r="AA43" s="107" t="str">
        <f t="shared" si="20"/>
        <v/>
      </c>
      <c r="AB43" s="107" t="str">
        <f t="shared" si="21"/>
        <v/>
      </c>
      <c r="AC43" s="107" t="str">
        <f t="shared" si="22"/>
        <v/>
      </c>
      <c r="AD43" s="107" t="str">
        <f t="shared" si="23"/>
        <v/>
      </c>
      <c r="AE43" s="107" t="str">
        <f t="shared" si="24"/>
        <v/>
      </c>
      <c r="AF43" s="97" t="b">
        <f t="shared" si="25"/>
        <v>0</v>
      </c>
      <c r="AG43" s="97" t="str">
        <f t="array" ref="AG43">IF($AF43,MEDIAN(IF(G1SelectionMask="x",IF(INDEX(StdCalcsRefCalcs,$E43,0)&gt;0,INDEX(StdCalcsRefCalcs,$E43,0)),"")),"")</f>
        <v/>
      </c>
      <c r="AH43" s="97" t="str">
        <f t="array" ref="AH43">IF($AF43,QUARTILE(IF(G1SelectionMask="x",IF(INDEX(StdCalcsRefCalcs,$E43,0)&gt;0,INDEX(StdCalcsRefCalcs,$E43,0)),""),1),"")</f>
        <v/>
      </c>
      <c r="AI43" s="97" t="str">
        <f t="array" ref="AI43">IF($AF43,QUARTILE(IF(G1SelectionMask="x",IF(INDEX(StdCalcsRefCalcs,$E43,0)&gt;0,INDEX(StdCalcsRefCalcs,$E43,0)),""),3),"")</f>
        <v/>
      </c>
      <c r="AJ43" s="97" t="str">
        <f t="array" ref="AJ43">IF($AF43,MIN(IF(G1SelectionMask="x",IF(INDEX(StdCalcsRefCalcs,$E43,0)&gt;0,INDEX(StdCalcsRefCalcs,$E43,0)),"")),"")</f>
        <v/>
      </c>
      <c r="AK43" s="97" t="str">
        <f t="array" ref="AK43">IF($AF43,MAX(IF(G1SelectionMask="x",IF(INDEX(StdCalcsRefCalcs,$E43,0)&gt;0,INDEX(StdCalcsRefCalcs,$E43,0)),"")),"")</f>
        <v/>
      </c>
      <c r="AL43" s="97" t="str">
        <f t="shared" si="26"/>
        <v/>
      </c>
      <c r="AM43" s="97" t="str">
        <f t="array" ref="AM43">IF($AF43,STDEVA(IF(G1SelectionMask="x",IF(INDEX(StdCalcsRefCalcs,$E43,0)&gt;0,INDEX(StdCalcsRefCalcs,$E43,0)),"")),"")</f>
        <v/>
      </c>
      <c r="AN43" s="98" t="b">
        <f t="shared" si="27"/>
        <v>0</v>
      </c>
      <c r="AO43" s="98" t="str">
        <f t="array" ref="AO43">IF($AN43,MEDIAN(IF(G2SelectionMask="x",IF(INDEX(StdCalcsRefCalcs,$E43,0)&gt;0,INDEX(StdCalcsRefCalcs,$E43,0)),"")),"")</f>
        <v/>
      </c>
      <c r="AP43" s="98" t="str">
        <f t="array" ref="AP43">IF($AN43,QUARTILE(IF(G2SelectionMask="x",IF(INDEX(StdCalcsRefCalcs,$E43,0)&gt;0,INDEX(StdCalcsRefCalcs,$E43,0)),""),1),"")</f>
        <v/>
      </c>
      <c r="AQ43" s="98" t="str">
        <f t="array" ref="AQ43">IF($AN43,QUARTILE(IF(G2SelectionMask="x",IF(INDEX(StdCalcsRefCalcs,$E43,0)&gt;0,INDEX(StdCalcsRefCalcs,$E43,0)),""),3),"")</f>
        <v/>
      </c>
      <c r="AR43" s="98" t="str">
        <f t="array" ref="AR43">IF($AN43,MIN(IF(G2SelectionMask="x",IF(INDEX(StdCalcsRefCalcs,$E43,0)&gt;0,INDEX(StdCalcsRefCalcs,$E43,0)),"")),"")</f>
        <v/>
      </c>
      <c r="AS43" s="98" t="str">
        <f t="array" ref="AS43">IF($AN43,MAX(IF(G2SelectionMask="x",IF(INDEX(StdCalcsRefCalcs,$E43,0)&gt;0,INDEX(StdCalcsRefCalcs,$E43,0)),"")),"")</f>
        <v/>
      </c>
      <c r="AT43" s="98" t="str">
        <f t="shared" si="28"/>
        <v/>
      </c>
      <c r="AU43" s="98" t="str">
        <f t="array" ref="AU43">IF($AN43,STDEVA(IF(G2SelectionMask="x",IF(INDEX(StdCalcsRefCalcs,$E43,0)&gt;0,INDEX(StdCalcsRefCalcs,$E43,0)),"")),"")</f>
        <v/>
      </c>
      <c r="AV43" s="97" t="b">
        <f t="shared" si="29"/>
        <v>0</v>
      </c>
      <c r="AW43" s="97" t="str">
        <f t="array" ref="AW43">IF($AV43,MEDIAN(IF(G3SelectionMask="x",IF(INDEX(StdCalcsRefCalcs,$E43,0)&gt;0,INDEX(StdCalcsRefCalcs,$E43,0)),"")),"")</f>
        <v/>
      </c>
      <c r="AX43" s="97" t="str">
        <f t="array" ref="AX43">IF($AV43,QUARTILE(IF(G3SelectionMask="x",IF(INDEX(StdCalcsRefCalcs,$E43,0)&gt;0,INDEX(StdCalcsRefCalcs,$E43,0)),""),1),"")</f>
        <v/>
      </c>
      <c r="AY43" s="97" t="str">
        <f t="array" ref="AY43">IF($AV43,QUARTILE(IF(G3SelectionMask="x",IF(INDEX(StdCalcsRefCalcs,$E43,0)&gt;0,INDEX(StdCalcsRefCalcs,$E43,0)),""),3),"")</f>
        <v/>
      </c>
      <c r="AZ43" s="97" t="str">
        <f t="array" ref="AZ43">IF($AV43,MIN(IF(G3SelectionMask="x",IF(INDEX(StdCalcsRefCalcs,$E43,0)&gt;0,INDEX(StdCalcsRefCalcs,$E43,0)),"")),"")</f>
        <v/>
      </c>
      <c r="BA43" s="97" t="str">
        <f t="array" ref="BA43">IF($AV43,MAX(IF(G3SelectionMask="x",IF(INDEX(StdCalcsRefCalcs,$E43,0)&gt;0,INDEX(StdCalcsRefCalcs,$E43,0)),"")),"")</f>
        <v/>
      </c>
      <c r="BB43" s="97" t="str">
        <f t="shared" si="30"/>
        <v/>
      </c>
      <c r="BC43" s="97" t="str">
        <f t="array" ref="BC43">IF($AV43,STDEVA(IF(G3SelectionMask="x",IF(INDEX(StdCalcsRefCalcs,$E43,0)&gt;0,INDEX(StdCalcsRefCalcs,$E43,0)),"")),"")</f>
        <v/>
      </c>
      <c r="BD43" s="98" t="b">
        <f t="shared" si="31"/>
        <v>0</v>
      </c>
      <c r="BE43" s="98" t="str">
        <f t="array" ref="BE43">IF($BD43,MEDIAN(IF(G4SelectionMask="x",IF(INDEX(StdCalcsRefCalcs,$E43,0)&gt;0,INDEX(StdCalcsRefCalcs,$E43,0)),"")),"")</f>
        <v/>
      </c>
      <c r="BF43" s="98" t="str">
        <f t="array" ref="BF43">IF($BD43,QUARTILE(IF(G4SelectionMask="x",IF(INDEX(StdCalcsRefCalcs,$E43,0)&gt;0,INDEX(StdCalcsRefCalcs,$E43,0)),""),1),"")</f>
        <v/>
      </c>
      <c r="BG43" s="98" t="str">
        <f t="array" ref="BG43">IF($BD43,QUARTILE(IF(G4SelectionMask="x",IF(INDEX(StdCalcsRefCalcs,$E43,0)&gt;0,INDEX(StdCalcsRefCalcs,$E43,0)),""),3),"")</f>
        <v/>
      </c>
      <c r="BH43" s="98" t="str">
        <f t="array" ref="BH43">IF($BD43,MIN(IF(G4SelectionMask="x",IF(INDEX(StdCalcsRefCalcs,$E43,0)&gt;0,INDEX(StdCalcsRefCalcs,$E43,0)),"")),"")</f>
        <v/>
      </c>
      <c r="BI43" s="98" t="str">
        <f t="array" ref="BI43">IF($BD43,MAX(IF(G4SelectionMask="x",IF(INDEX(StdCalcsRefCalcs,$E43,0)&gt;0,INDEX(StdCalcsRefCalcs,$E43,0)),"")),"")</f>
        <v/>
      </c>
      <c r="BJ43" s="98" t="str">
        <f t="shared" si="32"/>
        <v/>
      </c>
      <c r="BK43" s="98" t="str">
        <f t="array" ref="BK43">IF($BD43,STDEVA(IF(G4SelectionMask="x",IF(INDEX(StdCalcsRefCalcs,$E43,0)&gt;0,INDEX(StdCalcsRefCalcs,$E43,0)),"")),"")</f>
        <v/>
      </c>
      <c r="BL43" s="97" t="b">
        <f t="shared" si="33"/>
        <v>0</v>
      </c>
      <c r="BM43" s="97" t="str">
        <f t="array" ref="BM43">IF($BL43,MEDIAN(IF(G5SelectionMask="x",IF(INDEX(StdCalcsRefCalcs,$E43,0)&gt;0,INDEX(StdCalcsRefCalcs,$E43,0)),"")),"")</f>
        <v/>
      </c>
      <c r="BN43" s="97" t="str">
        <f t="array" ref="BN43">IF($BL43,QUARTILE(IF(G5SelectionMask="x",IF(INDEX(StdCalcsRefCalcs,$E43,0)&gt;0,INDEX(StdCalcsRefCalcs,$E43,0)),""),1),"")</f>
        <v/>
      </c>
      <c r="BO43" s="97" t="str">
        <f t="array" ref="BO43">IF($BL43,QUARTILE(IF(G5SelectionMask="x",IF(INDEX(StdCalcsRefCalcs,$E43,0)&gt;0,INDEX(StdCalcsRefCalcs,$E43,0)),""),3),"")</f>
        <v/>
      </c>
      <c r="BP43" s="97" t="str">
        <f t="array" ref="BP43">IF($BL43,MIN(IF(G5SelectionMask="x",IF(INDEX(StdCalcsRefCalcs,$E43,0)&gt;0,INDEX(StdCalcsRefCalcs,$E43,0)),"")),"")</f>
        <v/>
      </c>
      <c r="BQ43" s="97" t="str">
        <f t="array" ref="BQ43">IF($BL43,MAX(IF(G5SelectionMask="x",IF(INDEX(StdCalcsRefCalcs,$E43,0)&gt;0,INDEX(StdCalcsRefCalcs,$E43,0)),"")),"")</f>
        <v/>
      </c>
      <c r="BR43" s="97" t="str">
        <f t="shared" si="34"/>
        <v/>
      </c>
      <c r="BS43" s="99" t="str">
        <f t="array" ref="BS43">IF($BL43,STDEVA(IF(G5SelectionMask="x",IF(INDEX(StdCalcsRefCalcs,$E43,0)&gt;0,INDEX(StdCalcsRefCalcs,$E43,0)),"")),"")</f>
        <v/>
      </c>
      <c r="BT43" s="108"/>
      <c r="BU43" s="109" t="str">
        <f t="shared" si="45"/>
        <v/>
      </c>
      <c r="BV43" s="109" t="str">
        <f t="shared" si="45"/>
        <v/>
      </c>
      <c r="BW43" s="109" t="str">
        <f t="shared" si="45"/>
        <v/>
      </c>
      <c r="BX43" s="109" t="str">
        <f t="shared" si="45"/>
        <v/>
      </c>
      <c r="BY43" s="109" t="str">
        <f t="shared" si="45"/>
        <v/>
      </c>
      <c r="BZ43" s="109" t="str">
        <f t="shared" si="45"/>
        <v/>
      </c>
      <c r="CA43" s="109" t="str">
        <f t="shared" si="45"/>
        <v/>
      </c>
      <c r="CB43" s="109" t="str">
        <f t="shared" si="45"/>
        <v/>
      </c>
      <c r="CC43" s="109" t="str">
        <f t="shared" si="45"/>
        <v/>
      </c>
      <c r="CD43" s="109" t="str">
        <f t="shared" si="45"/>
        <v/>
      </c>
      <c r="CE43" s="109" t="str">
        <f t="shared" si="45"/>
        <v/>
      </c>
      <c r="CF43" s="109" t="str">
        <f t="shared" si="45"/>
        <v/>
      </c>
      <c r="CG43" s="109" t="str">
        <f t="shared" si="45"/>
        <v/>
      </c>
      <c r="CH43" s="109" t="str">
        <f t="shared" si="45"/>
        <v/>
      </c>
      <c r="CI43" s="109" t="str">
        <f t="shared" si="45"/>
        <v/>
      </c>
    </row>
    <row r="44" spans="1:87" x14ac:dyDescent="0.2">
      <c r="A44" s="33">
        <f t="shared" si="8"/>
        <v>0</v>
      </c>
      <c r="B44" s="206"/>
      <c r="C44" s="200"/>
      <c r="D44" s="197"/>
      <c r="E44" s="72">
        <f t="shared" si="9"/>
        <v>34</v>
      </c>
      <c r="F44" s="52" t="s">
        <v>2260</v>
      </c>
      <c r="G44" s="9" t="s">
        <v>2216</v>
      </c>
      <c r="H44" s="9" t="s">
        <v>649</v>
      </c>
      <c r="I44" s="9">
        <f t="shared" ref="I44:I51" si="46">MATCH(H44,RawDataFieldKeys,0)-RawDataFieldKeyBaseRow</f>
        <v>70</v>
      </c>
      <c r="J44" s="9" t="s">
        <v>648</v>
      </c>
      <c r="K44" s="9">
        <f t="shared" ref="K44:K51" si="47">MATCH(J44,RawDataFieldKeys,0)-RawDataFieldKeyBaseRow</f>
        <v>68</v>
      </c>
      <c r="P44" s="97" t="str">
        <f t="shared" si="13"/>
        <v/>
      </c>
      <c r="Q44" s="97"/>
      <c r="R44" s="97"/>
      <c r="S44" s="97"/>
      <c r="T44" s="97"/>
      <c r="U44" s="98" t="str">
        <f t="shared" si="14"/>
        <v/>
      </c>
      <c r="V44" s="107" t="str">
        <f t="shared" si="15"/>
        <v/>
      </c>
      <c r="W44" s="107" t="str">
        <f t="shared" si="16"/>
        <v/>
      </c>
      <c r="X44" s="107" t="str">
        <f t="shared" si="17"/>
        <v/>
      </c>
      <c r="Y44" s="107" t="str">
        <f t="shared" si="18"/>
        <v/>
      </c>
      <c r="Z44" s="107" t="str">
        <f t="shared" si="19"/>
        <v/>
      </c>
      <c r="AA44" s="107" t="str">
        <f t="shared" si="20"/>
        <v/>
      </c>
      <c r="AB44" s="107" t="str">
        <f t="shared" si="21"/>
        <v/>
      </c>
      <c r="AC44" s="107" t="str">
        <f t="shared" si="22"/>
        <v/>
      </c>
      <c r="AD44" s="107" t="str">
        <f t="shared" si="23"/>
        <v/>
      </c>
      <c r="AE44" s="107" t="str">
        <f t="shared" si="24"/>
        <v/>
      </c>
      <c r="AF44" s="97" t="b">
        <f t="shared" si="25"/>
        <v>0</v>
      </c>
      <c r="AG44" s="97" t="str">
        <f t="array" ref="AG44">IF($AF44,MEDIAN(IF(G1SelectionMask="x",IF(INDEX(StdCalcsRefCalcs,$E44,0)&gt;0,INDEX(StdCalcsRefCalcs,$E44,0)),"")),"")</f>
        <v/>
      </c>
      <c r="AH44" s="97" t="str">
        <f t="array" ref="AH44">IF($AF44,QUARTILE(IF(G1SelectionMask="x",IF(INDEX(StdCalcsRefCalcs,$E44,0)&gt;0,INDEX(StdCalcsRefCalcs,$E44,0)),""),1),"")</f>
        <v/>
      </c>
      <c r="AI44" s="97" t="str">
        <f t="array" ref="AI44">IF($AF44,QUARTILE(IF(G1SelectionMask="x",IF(INDEX(StdCalcsRefCalcs,$E44,0)&gt;0,INDEX(StdCalcsRefCalcs,$E44,0)),""),3),"")</f>
        <v/>
      </c>
      <c r="AJ44" s="97" t="str">
        <f t="array" ref="AJ44">IF($AF44,MIN(IF(G1SelectionMask="x",IF(INDEX(StdCalcsRefCalcs,$E44,0)&gt;0,INDEX(StdCalcsRefCalcs,$E44,0)),"")),"")</f>
        <v/>
      </c>
      <c r="AK44" s="97" t="str">
        <f t="array" ref="AK44">IF($AF44,MAX(IF(G1SelectionMask="x",IF(INDEX(StdCalcsRefCalcs,$E44,0)&gt;0,INDEX(StdCalcsRefCalcs,$E44,0)),"")),"")</f>
        <v/>
      </c>
      <c r="AL44" s="97" t="str">
        <f t="shared" si="26"/>
        <v/>
      </c>
      <c r="AM44" s="97" t="str">
        <f t="array" ref="AM44">IF($AF44,STDEVA(IF(G1SelectionMask="x",IF(INDEX(StdCalcsRefCalcs,$E44,0)&gt;0,INDEX(StdCalcsRefCalcs,$E44,0)),"")),"")</f>
        <v/>
      </c>
      <c r="AN44" s="98" t="b">
        <f t="shared" si="27"/>
        <v>0</v>
      </c>
      <c r="AO44" s="98" t="str">
        <f t="array" ref="AO44">IF($AN44,MEDIAN(IF(G2SelectionMask="x",IF(INDEX(StdCalcsRefCalcs,$E44,0)&gt;0,INDEX(StdCalcsRefCalcs,$E44,0)),"")),"")</f>
        <v/>
      </c>
      <c r="AP44" s="98" t="str">
        <f t="array" ref="AP44">IF($AN44,QUARTILE(IF(G2SelectionMask="x",IF(INDEX(StdCalcsRefCalcs,$E44,0)&gt;0,INDEX(StdCalcsRefCalcs,$E44,0)),""),1),"")</f>
        <v/>
      </c>
      <c r="AQ44" s="98" t="str">
        <f t="array" ref="AQ44">IF($AN44,QUARTILE(IF(G2SelectionMask="x",IF(INDEX(StdCalcsRefCalcs,$E44,0)&gt;0,INDEX(StdCalcsRefCalcs,$E44,0)),""),3),"")</f>
        <v/>
      </c>
      <c r="AR44" s="98" t="str">
        <f t="array" ref="AR44">IF($AN44,MIN(IF(G2SelectionMask="x",IF(INDEX(StdCalcsRefCalcs,$E44,0)&gt;0,INDEX(StdCalcsRefCalcs,$E44,0)),"")),"")</f>
        <v/>
      </c>
      <c r="AS44" s="98" t="str">
        <f t="array" ref="AS44">IF($AN44,MAX(IF(G2SelectionMask="x",IF(INDEX(StdCalcsRefCalcs,$E44,0)&gt;0,INDEX(StdCalcsRefCalcs,$E44,0)),"")),"")</f>
        <v/>
      </c>
      <c r="AT44" s="98" t="str">
        <f t="shared" si="28"/>
        <v/>
      </c>
      <c r="AU44" s="98" t="str">
        <f t="array" ref="AU44">IF($AN44,STDEVA(IF(G2SelectionMask="x",IF(INDEX(StdCalcsRefCalcs,$E44,0)&gt;0,INDEX(StdCalcsRefCalcs,$E44,0)),"")),"")</f>
        <v/>
      </c>
      <c r="AV44" s="97" t="b">
        <f t="shared" si="29"/>
        <v>0</v>
      </c>
      <c r="AW44" s="97" t="str">
        <f t="array" ref="AW44">IF($AV44,MEDIAN(IF(G3SelectionMask="x",IF(INDEX(StdCalcsRefCalcs,$E44,0)&gt;0,INDEX(StdCalcsRefCalcs,$E44,0)),"")),"")</f>
        <v/>
      </c>
      <c r="AX44" s="97" t="str">
        <f t="array" ref="AX44">IF($AV44,QUARTILE(IF(G3SelectionMask="x",IF(INDEX(StdCalcsRefCalcs,$E44,0)&gt;0,INDEX(StdCalcsRefCalcs,$E44,0)),""),1),"")</f>
        <v/>
      </c>
      <c r="AY44" s="97" t="str">
        <f t="array" ref="AY44">IF($AV44,QUARTILE(IF(G3SelectionMask="x",IF(INDEX(StdCalcsRefCalcs,$E44,0)&gt;0,INDEX(StdCalcsRefCalcs,$E44,0)),""),3),"")</f>
        <v/>
      </c>
      <c r="AZ44" s="97" t="str">
        <f t="array" ref="AZ44">IF($AV44,MIN(IF(G3SelectionMask="x",IF(INDEX(StdCalcsRefCalcs,$E44,0)&gt;0,INDEX(StdCalcsRefCalcs,$E44,0)),"")),"")</f>
        <v/>
      </c>
      <c r="BA44" s="97" t="str">
        <f t="array" ref="BA44">IF($AV44,MAX(IF(G3SelectionMask="x",IF(INDEX(StdCalcsRefCalcs,$E44,0)&gt;0,INDEX(StdCalcsRefCalcs,$E44,0)),"")),"")</f>
        <v/>
      </c>
      <c r="BB44" s="97" t="str">
        <f t="shared" si="30"/>
        <v/>
      </c>
      <c r="BC44" s="97" t="str">
        <f t="array" ref="BC44">IF($AV44,STDEVA(IF(G3SelectionMask="x",IF(INDEX(StdCalcsRefCalcs,$E44,0)&gt;0,INDEX(StdCalcsRefCalcs,$E44,0)),"")),"")</f>
        <v/>
      </c>
      <c r="BD44" s="98" t="b">
        <f t="shared" si="31"/>
        <v>0</v>
      </c>
      <c r="BE44" s="98" t="str">
        <f t="array" ref="BE44">IF($BD44,MEDIAN(IF(G4SelectionMask="x",IF(INDEX(StdCalcsRefCalcs,$E44,0)&gt;0,INDEX(StdCalcsRefCalcs,$E44,0)),"")),"")</f>
        <v/>
      </c>
      <c r="BF44" s="98" t="str">
        <f t="array" ref="BF44">IF($BD44,QUARTILE(IF(G4SelectionMask="x",IF(INDEX(StdCalcsRefCalcs,$E44,0)&gt;0,INDEX(StdCalcsRefCalcs,$E44,0)),""),1),"")</f>
        <v/>
      </c>
      <c r="BG44" s="98" t="str">
        <f t="array" ref="BG44">IF($BD44,QUARTILE(IF(G4SelectionMask="x",IF(INDEX(StdCalcsRefCalcs,$E44,0)&gt;0,INDEX(StdCalcsRefCalcs,$E44,0)),""),3),"")</f>
        <v/>
      </c>
      <c r="BH44" s="98" t="str">
        <f t="array" ref="BH44">IF($BD44,MIN(IF(G4SelectionMask="x",IF(INDEX(StdCalcsRefCalcs,$E44,0)&gt;0,INDEX(StdCalcsRefCalcs,$E44,0)),"")),"")</f>
        <v/>
      </c>
      <c r="BI44" s="98" t="str">
        <f t="array" ref="BI44">IF($BD44,MAX(IF(G4SelectionMask="x",IF(INDEX(StdCalcsRefCalcs,$E44,0)&gt;0,INDEX(StdCalcsRefCalcs,$E44,0)),"")),"")</f>
        <v/>
      </c>
      <c r="BJ44" s="98" t="str">
        <f t="shared" si="32"/>
        <v/>
      </c>
      <c r="BK44" s="98" t="str">
        <f t="array" ref="BK44">IF($BD44,STDEVA(IF(G4SelectionMask="x",IF(INDEX(StdCalcsRefCalcs,$E44,0)&gt;0,INDEX(StdCalcsRefCalcs,$E44,0)),"")),"")</f>
        <v/>
      </c>
      <c r="BL44" s="97" t="b">
        <f t="shared" si="33"/>
        <v>0</v>
      </c>
      <c r="BM44" s="97" t="str">
        <f t="array" ref="BM44">IF($BL44,MEDIAN(IF(G5SelectionMask="x",IF(INDEX(StdCalcsRefCalcs,$E44,0)&gt;0,INDEX(StdCalcsRefCalcs,$E44,0)),"")),"")</f>
        <v/>
      </c>
      <c r="BN44" s="97" t="str">
        <f t="array" ref="BN44">IF($BL44,QUARTILE(IF(G5SelectionMask="x",IF(INDEX(StdCalcsRefCalcs,$E44,0)&gt;0,INDEX(StdCalcsRefCalcs,$E44,0)),""),1),"")</f>
        <v/>
      </c>
      <c r="BO44" s="97" t="str">
        <f t="array" ref="BO44">IF($BL44,QUARTILE(IF(G5SelectionMask="x",IF(INDEX(StdCalcsRefCalcs,$E44,0)&gt;0,INDEX(StdCalcsRefCalcs,$E44,0)),""),3),"")</f>
        <v/>
      </c>
      <c r="BP44" s="97" t="str">
        <f t="array" ref="BP44">IF($BL44,MIN(IF(G5SelectionMask="x",IF(INDEX(StdCalcsRefCalcs,$E44,0)&gt;0,INDEX(StdCalcsRefCalcs,$E44,0)),"")),"")</f>
        <v/>
      </c>
      <c r="BQ44" s="97" t="str">
        <f t="array" ref="BQ44">IF($BL44,MAX(IF(G5SelectionMask="x",IF(INDEX(StdCalcsRefCalcs,$E44,0)&gt;0,INDEX(StdCalcsRefCalcs,$E44,0)),"")),"")</f>
        <v/>
      </c>
      <c r="BR44" s="97" t="str">
        <f t="shared" si="34"/>
        <v/>
      </c>
      <c r="BS44" s="99" t="str">
        <f t="array" ref="BS44">IF($BL44,STDEVA(IF(G5SelectionMask="x",IF(INDEX(StdCalcsRefCalcs,$E44,0)&gt;0,INDEX(StdCalcsRefCalcs,$E44,0)),"")),"")</f>
        <v/>
      </c>
      <c r="BT44" s="108"/>
      <c r="BU44" s="109" t="str">
        <f t="shared" si="45"/>
        <v/>
      </c>
      <c r="BV44" s="109" t="str">
        <f t="shared" si="45"/>
        <v/>
      </c>
      <c r="BW44" s="109" t="str">
        <f t="shared" si="45"/>
        <v/>
      </c>
      <c r="BX44" s="109" t="str">
        <f t="shared" si="45"/>
        <v/>
      </c>
      <c r="BY44" s="109" t="str">
        <f t="shared" si="45"/>
        <v/>
      </c>
      <c r="BZ44" s="109" t="str">
        <f t="shared" si="45"/>
        <v/>
      </c>
      <c r="CA44" s="109" t="str">
        <f t="shared" si="45"/>
        <v/>
      </c>
      <c r="CB44" s="109" t="str">
        <f t="shared" si="45"/>
        <v/>
      </c>
      <c r="CC44" s="109" t="str">
        <f t="shared" si="45"/>
        <v/>
      </c>
      <c r="CD44" s="109" t="str">
        <f t="shared" si="45"/>
        <v/>
      </c>
      <c r="CE44" s="109" t="str">
        <f t="shared" si="45"/>
        <v/>
      </c>
      <c r="CF44" s="109" t="str">
        <f t="shared" si="45"/>
        <v/>
      </c>
      <c r="CG44" s="109" t="str">
        <f t="shared" si="45"/>
        <v/>
      </c>
      <c r="CH44" s="109" t="str">
        <f t="shared" si="45"/>
        <v/>
      </c>
      <c r="CI44" s="109" t="str">
        <f t="shared" si="45"/>
        <v/>
      </c>
    </row>
    <row r="45" spans="1:87" x14ac:dyDescent="0.2">
      <c r="A45" s="33">
        <f t="shared" si="8"/>
        <v>0</v>
      </c>
      <c r="B45" s="206"/>
      <c r="C45" s="200"/>
      <c r="D45" s="197"/>
      <c r="E45" s="72">
        <f t="shared" si="9"/>
        <v>35</v>
      </c>
      <c r="F45" s="52" t="s">
        <v>2261</v>
      </c>
      <c r="G45" s="9" t="s">
        <v>2217</v>
      </c>
      <c r="H45" s="9" t="s">
        <v>653</v>
      </c>
      <c r="I45" s="9">
        <f t="shared" si="46"/>
        <v>73</v>
      </c>
      <c r="J45" s="9" t="s">
        <v>651</v>
      </c>
      <c r="K45" s="9">
        <f t="shared" si="47"/>
        <v>71</v>
      </c>
      <c r="P45" s="97" t="str">
        <f t="shared" si="13"/>
        <v/>
      </c>
      <c r="Q45" s="97"/>
      <c r="R45" s="97"/>
      <c r="S45" s="97"/>
      <c r="T45" s="97"/>
      <c r="U45" s="98" t="str">
        <f t="shared" si="14"/>
        <v/>
      </c>
      <c r="V45" s="107" t="str">
        <f t="shared" si="15"/>
        <v/>
      </c>
      <c r="W45" s="107" t="str">
        <f t="shared" si="16"/>
        <v/>
      </c>
      <c r="X45" s="107" t="str">
        <f t="shared" si="17"/>
        <v/>
      </c>
      <c r="Y45" s="107" t="str">
        <f t="shared" si="18"/>
        <v/>
      </c>
      <c r="Z45" s="107" t="str">
        <f t="shared" si="19"/>
        <v/>
      </c>
      <c r="AA45" s="107" t="str">
        <f t="shared" si="20"/>
        <v/>
      </c>
      <c r="AB45" s="107" t="str">
        <f t="shared" si="21"/>
        <v/>
      </c>
      <c r="AC45" s="107" t="str">
        <f t="shared" si="22"/>
        <v/>
      </c>
      <c r="AD45" s="107" t="str">
        <f t="shared" si="23"/>
        <v/>
      </c>
      <c r="AE45" s="107" t="str">
        <f t="shared" si="24"/>
        <v/>
      </c>
      <c r="AF45" s="97" t="b">
        <f t="shared" si="25"/>
        <v>0</v>
      </c>
      <c r="AG45" s="97" t="str">
        <f t="array" ref="AG45">IF($AF45,MEDIAN(IF(G1SelectionMask="x",IF(INDEX(StdCalcsRefCalcs,$E45,0)&gt;0,INDEX(StdCalcsRefCalcs,$E45,0)),"")),"")</f>
        <v/>
      </c>
      <c r="AH45" s="97" t="str">
        <f t="array" ref="AH45">IF($AF45,QUARTILE(IF(G1SelectionMask="x",IF(INDEX(StdCalcsRefCalcs,$E45,0)&gt;0,INDEX(StdCalcsRefCalcs,$E45,0)),""),1),"")</f>
        <v/>
      </c>
      <c r="AI45" s="97" t="str">
        <f t="array" ref="AI45">IF($AF45,QUARTILE(IF(G1SelectionMask="x",IF(INDEX(StdCalcsRefCalcs,$E45,0)&gt;0,INDEX(StdCalcsRefCalcs,$E45,0)),""),3),"")</f>
        <v/>
      </c>
      <c r="AJ45" s="97" t="str">
        <f t="array" ref="AJ45">IF($AF45,MIN(IF(G1SelectionMask="x",IF(INDEX(StdCalcsRefCalcs,$E45,0)&gt;0,INDEX(StdCalcsRefCalcs,$E45,0)),"")),"")</f>
        <v/>
      </c>
      <c r="AK45" s="97" t="str">
        <f t="array" ref="AK45">IF($AF45,MAX(IF(G1SelectionMask="x",IF(INDEX(StdCalcsRefCalcs,$E45,0)&gt;0,INDEX(StdCalcsRefCalcs,$E45,0)),"")),"")</f>
        <v/>
      </c>
      <c r="AL45" s="97" t="str">
        <f t="shared" si="26"/>
        <v/>
      </c>
      <c r="AM45" s="97" t="str">
        <f t="array" ref="AM45">IF($AF45,STDEVA(IF(G1SelectionMask="x",IF(INDEX(StdCalcsRefCalcs,$E45,0)&gt;0,INDEX(StdCalcsRefCalcs,$E45,0)),"")),"")</f>
        <v/>
      </c>
      <c r="AN45" s="98" t="b">
        <f t="shared" si="27"/>
        <v>0</v>
      </c>
      <c r="AO45" s="98" t="str">
        <f t="array" ref="AO45">IF($AN45,MEDIAN(IF(G2SelectionMask="x",IF(INDEX(StdCalcsRefCalcs,$E45,0)&gt;0,INDEX(StdCalcsRefCalcs,$E45,0)),"")),"")</f>
        <v/>
      </c>
      <c r="AP45" s="98" t="str">
        <f t="array" ref="AP45">IF($AN45,QUARTILE(IF(G2SelectionMask="x",IF(INDEX(StdCalcsRefCalcs,$E45,0)&gt;0,INDEX(StdCalcsRefCalcs,$E45,0)),""),1),"")</f>
        <v/>
      </c>
      <c r="AQ45" s="98" t="str">
        <f t="array" ref="AQ45">IF($AN45,QUARTILE(IF(G2SelectionMask="x",IF(INDEX(StdCalcsRefCalcs,$E45,0)&gt;0,INDEX(StdCalcsRefCalcs,$E45,0)),""),3),"")</f>
        <v/>
      </c>
      <c r="AR45" s="98" t="str">
        <f t="array" ref="AR45">IF($AN45,MIN(IF(G2SelectionMask="x",IF(INDEX(StdCalcsRefCalcs,$E45,0)&gt;0,INDEX(StdCalcsRefCalcs,$E45,0)),"")),"")</f>
        <v/>
      </c>
      <c r="AS45" s="98" t="str">
        <f t="array" ref="AS45">IF($AN45,MAX(IF(G2SelectionMask="x",IF(INDEX(StdCalcsRefCalcs,$E45,0)&gt;0,INDEX(StdCalcsRefCalcs,$E45,0)),"")),"")</f>
        <v/>
      </c>
      <c r="AT45" s="98" t="str">
        <f t="shared" si="28"/>
        <v/>
      </c>
      <c r="AU45" s="98" t="str">
        <f t="array" ref="AU45">IF($AN45,STDEVA(IF(G2SelectionMask="x",IF(INDEX(StdCalcsRefCalcs,$E45,0)&gt;0,INDEX(StdCalcsRefCalcs,$E45,0)),"")),"")</f>
        <v/>
      </c>
      <c r="AV45" s="97" t="b">
        <f t="shared" si="29"/>
        <v>0</v>
      </c>
      <c r="AW45" s="97" t="str">
        <f t="array" ref="AW45">IF($AV45,MEDIAN(IF(G3SelectionMask="x",IF(INDEX(StdCalcsRefCalcs,$E45,0)&gt;0,INDEX(StdCalcsRefCalcs,$E45,0)),"")),"")</f>
        <v/>
      </c>
      <c r="AX45" s="97" t="str">
        <f t="array" ref="AX45">IF($AV45,QUARTILE(IF(G3SelectionMask="x",IF(INDEX(StdCalcsRefCalcs,$E45,0)&gt;0,INDEX(StdCalcsRefCalcs,$E45,0)),""),1),"")</f>
        <v/>
      </c>
      <c r="AY45" s="97" t="str">
        <f t="array" ref="AY45">IF($AV45,QUARTILE(IF(G3SelectionMask="x",IF(INDEX(StdCalcsRefCalcs,$E45,0)&gt;0,INDEX(StdCalcsRefCalcs,$E45,0)),""),3),"")</f>
        <v/>
      </c>
      <c r="AZ45" s="97" t="str">
        <f t="array" ref="AZ45">IF($AV45,MIN(IF(G3SelectionMask="x",IF(INDEX(StdCalcsRefCalcs,$E45,0)&gt;0,INDEX(StdCalcsRefCalcs,$E45,0)),"")),"")</f>
        <v/>
      </c>
      <c r="BA45" s="97" t="str">
        <f t="array" ref="BA45">IF($AV45,MAX(IF(G3SelectionMask="x",IF(INDEX(StdCalcsRefCalcs,$E45,0)&gt;0,INDEX(StdCalcsRefCalcs,$E45,0)),"")),"")</f>
        <v/>
      </c>
      <c r="BB45" s="97" t="str">
        <f t="shared" si="30"/>
        <v/>
      </c>
      <c r="BC45" s="97" t="str">
        <f t="array" ref="BC45">IF($AV45,STDEVA(IF(G3SelectionMask="x",IF(INDEX(StdCalcsRefCalcs,$E45,0)&gt;0,INDEX(StdCalcsRefCalcs,$E45,0)),"")),"")</f>
        <v/>
      </c>
      <c r="BD45" s="98" t="b">
        <f t="shared" si="31"/>
        <v>0</v>
      </c>
      <c r="BE45" s="98" t="str">
        <f t="array" ref="BE45">IF($BD45,MEDIAN(IF(G4SelectionMask="x",IF(INDEX(StdCalcsRefCalcs,$E45,0)&gt;0,INDEX(StdCalcsRefCalcs,$E45,0)),"")),"")</f>
        <v/>
      </c>
      <c r="BF45" s="98" t="str">
        <f t="array" ref="BF45">IF($BD45,QUARTILE(IF(G4SelectionMask="x",IF(INDEX(StdCalcsRefCalcs,$E45,0)&gt;0,INDEX(StdCalcsRefCalcs,$E45,0)),""),1),"")</f>
        <v/>
      </c>
      <c r="BG45" s="98" t="str">
        <f t="array" ref="BG45">IF($BD45,QUARTILE(IF(G4SelectionMask="x",IF(INDEX(StdCalcsRefCalcs,$E45,0)&gt;0,INDEX(StdCalcsRefCalcs,$E45,0)),""),3),"")</f>
        <v/>
      </c>
      <c r="BH45" s="98" t="str">
        <f t="array" ref="BH45">IF($BD45,MIN(IF(G4SelectionMask="x",IF(INDEX(StdCalcsRefCalcs,$E45,0)&gt;0,INDEX(StdCalcsRefCalcs,$E45,0)),"")),"")</f>
        <v/>
      </c>
      <c r="BI45" s="98" t="str">
        <f t="array" ref="BI45">IF($BD45,MAX(IF(G4SelectionMask="x",IF(INDEX(StdCalcsRefCalcs,$E45,0)&gt;0,INDEX(StdCalcsRefCalcs,$E45,0)),"")),"")</f>
        <v/>
      </c>
      <c r="BJ45" s="98" t="str">
        <f t="shared" si="32"/>
        <v/>
      </c>
      <c r="BK45" s="98" t="str">
        <f t="array" ref="BK45">IF($BD45,STDEVA(IF(G4SelectionMask="x",IF(INDEX(StdCalcsRefCalcs,$E45,0)&gt;0,INDEX(StdCalcsRefCalcs,$E45,0)),"")),"")</f>
        <v/>
      </c>
      <c r="BL45" s="97" t="b">
        <f t="shared" si="33"/>
        <v>0</v>
      </c>
      <c r="BM45" s="97" t="str">
        <f t="array" ref="BM45">IF($BL45,MEDIAN(IF(G5SelectionMask="x",IF(INDEX(StdCalcsRefCalcs,$E45,0)&gt;0,INDEX(StdCalcsRefCalcs,$E45,0)),"")),"")</f>
        <v/>
      </c>
      <c r="BN45" s="97" t="str">
        <f t="array" ref="BN45">IF($BL45,QUARTILE(IF(G5SelectionMask="x",IF(INDEX(StdCalcsRefCalcs,$E45,0)&gt;0,INDEX(StdCalcsRefCalcs,$E45,0)),""),1),"")</f>
        <v/>
      </c>
      <c r="BO45" s="97" t="str">
        <f t="array" ref="BO45">IF($BL45,QUARTILE(IF(G5SelectionMask="x",IF(INDEX(StdCalcsRefCalcs,$E45,0)&gt;0,INDEX(StdCalcsRefCalcs,$E45,0)),""),3),"")</f>
        <v/>
      </c>
      <c r="BP45" s="97" t="str">
        <f t="array" ref="BP45">IF($BL45,MIN(IF(G5SelectionMask="x",IF(INDEX(StdCalcsRefCalcs,$E45,0)&gt;0,INDEX(StdCalcsRefCalcs,$E45,0)),"")),"")</f>
        <v/>
      </c>
      <c r="BQ45" s="97" t="str">
        <f t="array" ref="BQ45">IF($BL45,MAX(IF(G5SelectionMask="x",IF(INDEX(StdCalcsRefCalcs,$E45,0)&gt;0,INDEX(StdCalcsRefCalcs,$E45,0)),"")),"")</f>
        <v/>
      </c>
      <c r="BR45" s="97" t="str">
        <f t="shared" si="34"/>
        <v/>
      </c>
      <c r="BS45" s="99" t="str">
        <f t="array" ref="BS45">IF($BL45,STDEVA(IF(G5SelectionMask="x",IF(INDEX(StdCalcsRefCalcs,$E45,0)&gt;0,INDEX(StdCalcsRefCalcs,$E45,0)),"")),"")</f>
        <v/>
      </c>
      <c r="BT45" s="108"/>
      <c r="BU45" s="109" t="str">
        <f t="shared" si="45"/>
        <v/>
      </c>
      <c r="BV45" s="109" t="str">
        <f t="shared" si="45"/>
        <v/>
      </c>
      <c r="BW45" s="109" t="str">
        <f t="shared" si="45"/>
        <v/>
      </c>
      <c r="BX45" s="109" t="str">
        <f t="shared" si="45"/>
        <v/>
      </c>
      <c r="BY45" s="109" t="str">
        <f t="shared" si="45"/>
        <v/>
      </c>
      <c r="BZ45" s="109" t="str">
        <f t="shared" si="45"/>
        <v/>
      </c>
      <c r="CA45" s="109" t="str">
        <f t="shared" si="45"/>
        <v/>
      </c>
      <c r="CB45" s="109" t="str">
        <f t="shared" si="45"/>
        <v/>
      </c>
      <c r="CC45" s="109" t="str">
        <f t="shared" si="45"/>
        <v/>
      </c>
      <c r="CD45" s="109" t="str">
        <f t="shared" si="45"/>
        <v/>
      </c>
      <c r="CE45" s="109" t="str">
        <f t="shared" si="45"/>
        <v/>
      </c>
      <c r="CF45" s="109" t="str">
        <f t="shared" si="45"/>
        <v/>
      </c>
      <c r="CG45" s="109" t="str">
        <f t="shared" si="45"/>
        <v/>
      </c>
      <c r="CH45" s="109" t="str">
        <f t="shared" si="45"/>
        <v/>
      </c>
      <c r="CI45" s="109" t="str">
        <f t="shared" si="45"/>
        <v/>
      </c>
    </row>
    <row r="46" spans="1:87" x14ac:dyDescent="0.2">
      <c r="A46" s="33">
        <f t="shared" si="8"/>
        <v>0</v>
      </c>
      <c r="B46" s="206"/>
      <c r="C46" s="200"/>
      <c r="D46" s="197"/>
      <c r="E46" s="72">
        <f t="shared" si="9"/>
        <v>36</v>
      </c>
      <c r="F46" s="52" t="s">
        <v>2262</v>
      </c>
      <c r="G46" s="9" t="s">
        <v>2220</v>
      </c>
      <c r="H46" s="9" t="s">
        <v>656</v>
      </c>
      <c r="I46" s="9">
        <f t="shared" si="46"/>
        <v>76</v>
      </c>
      <c r="J46" s="9" t="s">
        <v>654</v>
      </c>
      <c r="K46" s="9">
        <f t="shared" si="47"/>
        <v>74</v>
      </c>
      <c r="P46" s="97" t="str">
        <f t="shared" si="13"/>
        <v/>
      </c>
      <c r="Q46" s="97"/>
      <c r="R46" s="97"/>
      <c r="S46" s="97"/>
      <c r="T46" s="97"/>
      <c r="U46" s="98" t="str">
        <f t="shared" si="14"/>
        <v/>
      </c>
      <c r="V46" s="107" t="str">
        <f t="shared" si="15"/>
        <v/>
      </c>
      <c r="W46" s="107" t="str">
        <f t="shared" si="16"/>
        <v/>
      </c>
      <c r="X46" s="107" t="str">
        <f t="shared" si="17"/>
        <v/>
      </c>
      <c r="Y46" s="107" t="str">
        <f t="shared" si="18"/>
        <v/>
      </c>
      <c r="Z46" s="107" t="str">
        <f t="shared" si="19"/>
        <v/>
      </c>
      <c r="AA46" s="107" t="str">
        <f t="shared" si="20"/>
        <v/>
      </c>
      <c r="AB46" s="107" t="str">
        <f t="shared" si="21"/>
        <v/>
      </c>
      <c r="AC46" s="107" t="str">
        <f t="shared" si="22"/>
        <v/>
      </c>
      <c r="AD46" s="107" t="str">
        <f t="shared" si="23"/>
        <v/>
      </c>
      <c r="AE46" s="107" t="str">
        <f t="shared" si="24"/>
        <v/>
      </c>
      <c r="AF46" s="97" t="b">
        <f t="shared" si="25"/>
        <v>0</v>
      </c>
      <c r="AG46" s="97" t="str">
        <f t="array" ref="AG46">IF($AF46,MEDIAN(IF(G1SelectionMask="x",IF(INDEX(StdCalcsRefCalcs,$E46,0)&gt;0,INDEX(StdCalcsRefCalcs,$E46,0)),"")),"")</f>
        <v/>
      </c>
      <c r="AH46" s="97" t="str">
        <f t="array" ref="AH46">IF($AF46,QUARTILE(IF(G1SelectionMask="x",IF(INDEX(StdCalcsRefCalcs,$E46,0)&gt;0,INDEX(StdCalcsRefCalcs,$E46,0)),""),1),"")</f>
        <v/>
      </c>
      <c r="AI46" s="97" t="str">
        <f t="array" ref="AI46">IF($AF46,QUARTILE(IF(G1SelectionMask="x",IF(INDEX(StdCalcsRefCalcs,$E46,0)&gt;0,INDEX(StdCalcsRefCalcs,$E46,0)),""),3),"")</f>
        <v/>
      </c>
      <c r="AJ46" s="97" t="str">
        <f t="array" ref="AJ46">IF($AF46,MIN(IF(G1SelectionMask="x",IF(INDEX(StdCalcsRefCalcs,$E46,0)&gt;0,INDEX(StdCalcsRefCalcs,$E46,0)),"")),"")</f>
        <v/>
      </c>
      <c r="AK46" s="97" t="str">
        <f t="array" ref="AK46">IF($AF46,MAX(IF(G1SelectionMask="x",IF(INDEX(StdCalcsRefCalcs,$E46,0)&gt;0,INDEX(StdCalcsRefCalcs,$E46,0)),"")),"")</f>
        <v/>
      </c>
      <c r="AL46" s="97" t="str">
        <f t="shared" si="26"/>
        <v/>
      </c>
      <c r="AM46" s="97" t="str">
        <f t="array" ref="AM46">IF($AF46,STDEVA(IF(G1SelectionMask="x",IF(INDEX(StdCalcsRefCalcs,$E46,0)&gt;0,INDEX(StdCalcsRefCalcs,$E46,0)),"")),"")</f>
        <v/>
      </c>
      <c r="AN46" s="98" t="b">
        <f t="shared" si="27"/>
        <v>0</v>
      </c>
      <c r="AO46" s="98" t="str">
        <f t="array" ref="AO46">IF($AN46,MEDIAN(IF(G2SelectionMask="x",IF(INDEX(StdCalcsRefCalcs,$E46,0)&gt;0,INDEX(StdCalcsRefCalcs,$E46,0)),"")),"")</f>
        <v/>
      </c>
      <c r="AP46" s="98" t="str">
        <f t="array" ref="AP46">IF($AN46,QUARTILE(IF(G2SelectionMask="x",IF(INDEX(StdCalcsRefCalcs,$E46,0)&gt;0,INDEX(StdCalcsRefCalcs,$E46,0)),""),1),"")</f>
        <v/>
      </c>
      <c r="AQ46" s="98" t="str">
        <f t="array" ref="AQ46">IF($AN46,QUARTILE(IF(G2SelectionMask="x",IF(INDEX(StdCalcsRefCalcs,$E46,0)&gt;0,INDEX(StdCalcsRefCalcs,$E46,0)),""),3),"")</f>
        <v/>
      </c>
      <c r="AR46" s="98" t="str">
        <f t="array" ref="AR46">IF($AN46,MIN(IF(G2SelectionMask="x",IF(INDEX(StdCalcsRefCalcs,$E46,0)&gt;0,INDEX(StdCalcsRefCalcs,$E46,0)),"")),"")</f>
        <v/>
      </c>
      <c r="AS46" s="98" t="str">
        <f t="array" ref="AS46">IF($AN46,MAX(IF(G2SelectionMask="x",IF(INDEX(StdCalcsRefCalcs,$E46,0)&gt;0,INDEX(StdCalcsRefCalcs,$E46,0)),"")),"")</f>
        <v/>
      </c>
      <c r="AT46" s="98" t="str">
        <f t="shared" si="28"/>
        <v/>
      </c>
      <c r="AU46" s="98" t="str">
        <f t="array" ref="AU46">IF($AN46,STDEVA(IF(G2SelectionMask="x",IF(INDEX(StdCalcsRefCalcs,$E46,0)&gt;0,INDEX(StdCalcsRefCalcs,$E46,0)),"")),"")</f>
        <v/>
      </c>
      <c r="AV46" s="97" t="b">
        <f t="shared" si="29"/>
        <v>0</v>
      </c>
      <c r="AW46" s="97" t="str">
        <f t="array" ref="AW46">IF($AV46,MEDIAN(IF(G3SelectionMask="x",IF(INDEX(StdCalcsRefCalcs,$E46,0)&gt;0,INDEX(StdCalcsRefCalcs,$E46,0)),"")),"")</f>
        <v/>
      </c>
      <c r="AX46" s="97" t="str">
        <f t="array" ref="AX46">IF($AV46,QUARTILE(IF(G3SelectionMask="x",IF(INDEX(StdCalcsRefCalcs,$E46,0)&gt;0,INDEX(StdCalcsRefCalcs,$E46,0)),""),1),"")</f>
        <v/>
      </c>
      <c r="AY46" s="97" t="str">
        <f t="array" ref="AY46">IF($AV46,QUARTILE(IF(G3SelectionMask="x",IF(INDEX(StdCalcsRefCalcs,$E46,0)&gt;0,INDEX(StdCalcsRefCalcs,$E46,0)),""),3),"")</f>
        <v/>
      </c>
      <c r="AZ46" s="97" t="str">
        <f t="array" ref="AZ46">IF($AV46,MIN(IF(G3SelectionMask="x",IF(INDEX(StdCalcsRefCalcs,$E46,0)&gt;0,INDEX(StdCalcsRefCalcs,$E46,0)),"")),"")</f>
        <v/>
      </c>
      <c r="BA46" s="97" t="str">
        <f t="array" ref="BA46">IF($AV46,MAX(IF(G3SelectionMask="x",IF(INDEX(StdCalcsRefCalcs,$E46,0)&gt;0,INDEX(StdCalcsRefCalcs,$E46,0)),"")),"")</f>
        <v/>
      </c>
      <c r="BB46" s="97" t="str">
        <f t="shared" si="30"/>
        <v/>
      </c>
      <c r="BC46" s="97" t="str">
        <f t="array" ref="BC46">IF($AV46,STDEVA(IF(G3SelectionMask="x",IF(INDEX(StdCalcsRefCalcs,$E46,0)&gt;0,INDEX(StdCalcsRefCalcs,$E46,0)),"")),"")</f>
        <v/>
      </c>
      <c r="BD46" s="98" t="b">
        <f t="shared" si="31"/>
        <v>0</v>
      </c>
      <c r="BE46" s="98" t="str">
        <f t="array" ref="BE46">IF($BD46,MEDIAN(IF(G4SelectionMask="x",IF(INDEX(StdCalcsRefCalcs,$E46,0)&gt;0,INDEX(StdCalcsRefCalcs,$E46,0)),"")),"")</f>
        <v/>
      </c>
      <c r="BF46" s="98" t="str">
        <f t="array" ref="BF46">IF($BD46,QUARTILE(IF(G4SelectionMask="x",IF(INDEX(StdCalcsRefCalcs,$E46,0)&gt;0,INDEX(StdCalcsRefCalcs,$E46,0)),""),1),"")</f>
        <v/>
      </c>
      <c r="BG46" s="98" t="str">
        <f t="array" ref="BG46">IF($BD46,QUARTILE(IF(G4SelectionMask="x",IF(INDEX(StdCalcsRefCalcs,$E46,0)&gt;0,INDEX(StdCalcsRefCalcs,$E46,0)),""),3),"")</f>
        <v/>
      </c>
      <c r="BH46" s="98" t="str">
        <f t="array" ref="BH46">IF($BD46,MIN(IF(G4SelectionMask="x",IF(INDEX(StdCalcsRefCalcs,$E46,0)&gt;0,INDEX(StdCalcsRefCalcs,$E46,0)),"")),"")</f>
        <v/>
      </c>
      <c r="BI46" s="98" t="str">
        <f t="array" ref="BI46">IF($BD46,MAX(IF(G4SelectionMask="x",IF(INDEX(StdCalcsRefCalcs,$E46,0)&gt;0,INDEX(StdCalcsRefCalcs,$E46,0)),"")),"")</f>
        <v/>
      </c>
      <c r="BJ46" s="98" t="str">
        <f t="shared" si="32"/>
        <v/>
      </c>
      <c r="BK46" s="98" t="str">
        <f t="array" ref="BK46">IF($BD46,STDEVA(IF(G4SelectionMask="x",IF(INDEX(StdCalcsRefCalcs,$E46,0)&gt;0,INDEX(StdCalcsRefCalcs,$E46,0)),"")),"")</f>
        <v/>
      </c>
      <c r="BL46" s="97" t="b">
        <f t="shared" si="33"/>
        <v>0</v>
      </c>
      <c r="BM46" s="97" t="str">
        <f t="array" ref="BM46">IF($BL46,MEDIAN(IF(G5SelectionMask="x",IF(INDEX(StdCalcsRefCalcs,$E46,0)&gt;0,INDEX(StdCalcsRefCalcs,$E46,0)),"")),"")</f>
        <v/>
      </c>
      <c r="BN46" s="97" t="str">
        <f t="array" ref="BN46">IF($BL46,QUARTILE(IF(G5SelectionMask="x",IF(INDEX(StdCalcsRefCalcs,$E46,0)&gt;0,INDEX(StdCalcsRefCalcs,$E46,0)),""),1),"")</f>
        <v/>
      </c>
      <c r="BO46" s="97" t="str">
        <f t="array" ref="BO46">IF($BL46,QUARTILE(IF(G5SelectionMask="x",IF(INDEX(StdCalcsRefCalcs,$E46,0)&gt;0,INDEX(StdCalcsRefCalcs,$E46,0)),""),3),"")</f>
        <v/>
      </c>
      <c r="BP46" s="97" t="str">
        <f t="array" ref="BP46">IF($BL46,MIN(IF(G5SelectionMask="x",IF(INDEX(StdCalcsRefCalcs,$E46,0)&gt;0,INDEX(StdCalcsRefCalcs,$E46,0)),"")),"")</f>
        <v/>
      </c>
      <c r="BQ46" s="97" t="str">
        <f t="array" ref="BQ46">IF($BL46,MAX(IF(G5SelectionMask="x",IF(INDEX(StdCalcsRefCalcs,$E46,0)&gt;0,INDEX(StdCalcsRefCalcs,$E46,0)),"")),"")</f>
        <v/>
      </c>
      <c r="BR46" s="97" t="str">
        <f t="shared" si="34"/>
        <v/>
      </c>
      <c r="BS46" s="99" t="str">
        <f t="array" ref="BS46">IF($BL46,STDEVA(IF(G5SelectionMask="x",IF(INDEX(StdCalcsRefCalcs,$E46,0)&gt;0,INDEX(StdCalcsRefCalcs,$E46,0)),"")),"")</f>
        <v/>
      </c>
      <c r="BT46" s="108"/>
      <c r="BU46" s="109" t="str">
        <f t="shared" si="45"/>
        <v/>
      </c>
      <c r="BV46" s="109" t="str">
        <f t="shared" si="45"/>
        <v/>
      </c>
      <c r="BW46" s="109" t="str">
        <f t="shared" si="45"/>
        <v/>
      </c>
      <c r="BX46" s="109" t="str">
        <f t="shared" si="45"/>
        <v/>
      </c>
      <c r="BY46" s="109" t="str">
        <f t="shared" si="45"/>
        <v/>
      </c>
      <c r="BZ46" s="109" t="str">
        <f t="shared" si="45"/>
        <v/>
      </c>
      <c r="CA46" s="109" t="str">
        <f t="shared" si="45"/>
        <v/>
      </c>
      <c r="CB46" s="109" t="str">
        <f t="shared" si="45"/>
        <v/>
      </c>
      <c r="CC46" s="109" t="str">
        <f t="shared" si="45"/>
        <v/>
      </c>
      <c r="CD46" s="109" t="str">
        <f t="shared" si="45"/>
        <v/>
      </c>
      <c r="CE46" s="109" t="str">
        <f t="shared" si="45"/>
        <v/>
      </c>
      <c r="CF46" s="109" t="str">
        <f t="shared" si="45"/>
        <v/>
      </c>
      <c r="CG46" s="109" t="str">
        <f t="shared" si="45"/>
        <v/>
      </c>
      <c r="CH46" s="109" t="str">
        <f t="shared" si="45"/>
        <v/>
      </c>
      <c r="CI46" s="109" t="str">
        <f t="shared" si="45"/>
        <v/>
      </c>
    </row>
    <row r="47" spans="1:87" x14ac:dyDescent="0.2">
      <c r="A47" s="33">
        <f t="shared" si="8"/>
        <v>0</v>
      </c>
      <c r="B47" s="206"/>
      <c r="C47" s="200"/>
      <c r="D47" s="197"/>
      <c r="E47" s="72">
        <f t="shared" si="9"/>
        <v>37</v>
      </c>
      <c r="F47" s="52" t="s">
        <v>2263</v>
      </c>
      <c r="G47" s="9" t="s">
        <v>2221</v>
      </c>
      <c r="H47" s="9" t="s">
        <v>659</v>
      </c>
      <c r="I47" s="9">
        <f t="shared" si="46"/>
        <v>79</v>
      </c>
      <c r="J47" s="9" t="s">
        <v>657</v>
      </c>
      <c r="K47" s="9">
        <f t="shared" si="47"/>
        <v>77</v>
      </c>
      <c r="P47" s="97" t="str">
        <f t="shared" si="13"/>
        <v/>
      </c>
      <c r="Q47" s="97"/>
      <c r="R47" s="97"/>
      <c r="S47" s="97"/>
      <c r="T47" s="97"/>
      <c r="U47" s="98" t="str">
        <f t="shared" si="14"/>
        <v/>
      </c>
      <c r="V47" s="107" t="str">
        <f t="shared" si="15"/>
        <v/>
      </c>
      <c r="W47" s="107" t="str">
        <f t="shared" si="16"/>
        <v/>
      </c>
      <c r="X47" s="107" t="str">
        <f t="shared" si="17"/>
        <v/>
      </c>
      <c r="Y47" s="107" t="str">
        <f t="shared" si="18"/>
        <v/>
      </c>
      <c r="Z47" s="107" t="str">
        <f t="shared" si="19"/>
        <v/>
      </c>
      <c r="AA47" s="107" t="str">
        <f t="shared" si="20"/>
        <v/>
      </c>
      <c r="AB47" s="107" t="str">
        <f t="shared" si="21"/>
        <v/>
      </c>
      <c r="AC47" s="107" t="str">
        <f t="shared" si="22"/>
        <v/>
      </c>
      <c r="AD47" s="107" t="str">
        <f t="shared" si="23"/>
        <v/>
      </c>
      <c r="AE47" s="107" t="str">
        <f t="shared" si="24"/>
        <v/>
      </c>
      <c r="AF47" s="97" t="b">
        <f t="shared" si="25"/>
        <v>0</v>
      </c>
      <c r="AG47" s="97" t="str">
        <f t="array" ref="AG47">IF($AF47,MEDIAN(IF(G1SelectionMask="x",IF(INDEX(StdCalcsRefCalcs,$E47,0)&gt;0,INDEX(StdCalcsRefCalcs,$E47,0)),"")),"")</f>
        <v/>
      </c>
      <c r="AH47" s="97" t="str">
        <f t="array" ref="AH47">IF($AF47,QUARTILE(IF(G1SelectionMask="x",IF(INDEX(StdCalcsRefCalcs,$E47,0)&gt;0,INDEX(StdCalcsRefCalcs,$E47,0)),""),1),"")</f>
        <v/>
      </c>
      <c r="AI47" s="97" t="str">
        <f t="array" ref="AI47">IF($AF47,QUARTILE(IF(G1SelectionMask="x",IF(INDEX(StdCalcsRefCalcs,$E47,0)&gt;0,INDEX(StdCalcsRefCalcs,$E47,0)),""),3),"")</f>
        <v/>
      </c>
      <c r="AJ47" s="97" t="str">
        <f t="array" ref="AJ47">IF($AF47,MIN(IF(G1SelectionMask="x",IF(INDEX(StdCalcsRefCalcs,$E47,0)&gt;0,INDEX(StdCalcsRefCalcs,$E47,0)),"")),"")</f>
        <v/>
      </c>
      <c r="AK47" s="97" t="str">
        <f t="array" ref="AK47">IF($AF47,MAX(IF(G1SelectionMask="x",IF(INDEX(StdCalcsRefCalcs,$E47,0)&gt;0,INDEX(StdCalcsRefCalcs,$E47,0)),"")),"")</f>
        <v/>
      </c>
      <c r="AL47" s="97" t="str">
        <f t="shared" si="26"/>
        <v/>
      </c>
      <c r="AM47" s="97" t="str">
        <f t="array" ref="AM47">IF($AF47,STDEVA(IF(G1SelectionMask="x",IF(INDEX(StdCalcsRefCalcs,$E47,0)&gt;0,INDEX(StdCalcsRefCalcs,$E47,0)),"")),"")</f>
        <v/>
      </c>
      <c r="AN47" s="98" t="b">
        <f t="shared" si="27"/>
        <v>0</v>
      </c>
      <c r="AO47" s="98" t="str">
        <f t="array" ref="AO47">IF($AN47,MEDIAN(IF(G2SelectionMask="x",IF(INDEX(StdCalcsRefCalcs,$E47,0)&gt;0,INDEX(StdCalcsRefCalcs,$E47,0)),"")),"")</f>
        <v/>
      </c>
      <c r="AP47" s="98" t="str">
        <f t="array" ref="AP47">IF($AN47,QUARTILE(IF(G2SelectionMask="x",IF(INDEX(StdCalcsRefCalcs,$E47,0)&gt;0,INDEX(StdCalcsRefCalcs,$E47,0)),""),1),"")</f>
        <v/>
      </c>
      <c r="AQ47" s="98" t="str">
        <f t="array" ref="AQ47">IF($AN47,QUARTILE(IF(G2SelectionMask="x",IF(INDEX(StdCalcsRefCalcs,$E47,0)&gt;0,INDEX(StdCalcsRefCalcs,$E47,0)),""),3),"")</f>
        <v/>
      </c>
      <c r="AR47" s="98" t="str">
        <f t="array" ref="AR47">IF($AN47,MIN(IF(G2SelectionMask="x",IF(INDEX(StdCalcsRefCalcs,$E47,0)&gt;0,INDEX(StdCalcsRefCalcs,$E47,0)),"")),"")</f>
        <v/>
      </c>
      <c r="AS47" s="98" t="str">
        <f t="array" ref="AS47">IF($AN47,MAX(IF(G2SelectionMask="x",IF(INDEX(StdCalcsRefCalcs,$E47,0)&gt;0,INDEX(StdCalcsRefCalcs,$E47,0)),"")),"")</f>
        <v/>
      </c>
      <c r="AT47" s="98" t="str">
        <f t="shared" si="28"/>
        <v/>
      </c>
      <c r="AU47" s="98" t="str">
        <f t="array" ref="AU47">IF($AN47,STDEVA(IF(G2SelectionMask="x",IF(INDEX(StdCalcsRefCalcs,$E47,0)&gt;0,INDEX(StdCalcsRefCalcs,$E47,0)),"")),"")</f>
        <v/>
      </c>
      <c r="AV47" s="97" t="b">
        <f t="shared" si="29"/>
        <v>0</v>
      </c>
      <c r="AW47" s="97" t="str">
        <f t="array" ref="AW47">IF($AV47,MEDIAN(IF(G3SelectionMask="x",IF(INDEX(StdCalcsRefCalcs,$E47,0)&gt;0,INDEX(StdCalcsRefCalcs,$E47,0)),"")),"")</f>
        <v/>
      </c>
      <c r="AX47" s="97" t="str">
        <f t="array" ref="AX47">IF($AV47,QUARTILE(IF(G3SelectionMask="x",IF(INDEX(StdCalcsRefCalcs,$E47,0)&gt;0,INDEX(StdCalcsRefCalcs,$E47,0)),""),1),"")</f>
        <v/>
      </c>
      <c r="AY47" s="97" t="str">
        <f t="array" ref="AY47">IF($AV47,QUARTILE(IF(G3SelectionMask="x",IF(INDEX(StdCalcsRefCalcs,$E47,0)&gt;0,INDEX(StdCalcsRefCalcs,$E47,0)),""),3),"")</f>
        <v/>
      </c>
      <c r="AZ47" s="97" t="str">
        <f t="array" ref="AZ47">IF($AV47,MIN(IF(G3SelectionMask="x",IF(INDEX(StdCalcsRefCalcs,$E47,0)&gt;0,INDEX(StdCalcsRefCalcs,$E47,0)),"")),"")</f>
        <v/>
      </c>
      <c r="BA47" s="97" t="str">
        <f t="array" ref="BA47">IF($AV47,MAX(IF(G3SelectionMask="x",IF(INDEX(StdCalcsRefCalcs,$E47,0)&gt;0,INDEX(StdCalcsRefCalcs,$E47,0)),"")),"")</f>
        <v/>
      </c>
      <c r="BB47" s="97" t="str">
        <f t="shared" si="30"/>
        <v/>
      </c>
      <c r="BC47" s="97" t="str">
        <f t="array" ref="BC47">IF($AV47,STDEVA(IF(G3SelectionMask="x",IF(INDEX(StdCalcsRefCalcs,$E47,0)&gt;0,INDEX(StdCalcsRefCalcs,$E47,0)),"")),"")</f>
        <v/>
      </c>
      <c r="BD47" s="98" t="b">
        <f t="shared" si="31"/>
        <v>0</v>
      </c>
      <c r="BE47" s="98" t="str">
        <f t="array" ref="BE47">IF($BD47,MEDIAN(IF(G4SelectionMask="x",IF(INDEX(StdCalcsRefCalcs,$E47,0)&gt;0,INDEX(StdCalcsRefCalcs,$E47,0)),"")),"")</f>
        <v/>
      </c>
      <c r="BF47" s="98" t="str">
        <f t="array" ref="BF47">IF($BD47,QUARTILE(IF(G4SelectionMask="x",IF(INDEX(StdCalcsRefCalcs,$E47,0)&gt;0,INDEX(StdCalcsRefCalcs,$E47,0)),""),1),"")</f>
        <v/>
      </c>
      <c r="BG47" s="98" t="str">
        <f t="array" ref="BG47">IF($BD47,QUARTILE(IF(G4SelectionMask="x",IF(INDEX(StdCalcsRefCalcs,$E47,0)&gt;0,INDEX(StdCalcsRefCalcs,$E47,0)),""),3),"")</f>
        <v/>
      </c>
      <c r="BH47" s="98" t="str">
        <f t="array" ref="BH47">IF($BD47,MIN(IF(G4SelectionMask="x",IF(INDEX(StdCalcsRefCalcs,$E47,0)&gt;0,INDEX(StdCalcsRefCalcs,$E47,0)),"")),"")</f>
        <v/>
      </c>
      <c r="BI47" s="98" t="str">
        <f t="array" ref="BI47">IF($BD47,MAX(IF(G4SelectionMask="x",IF(INDEX(StdCalcsRefCalcs,$E47,0)&gt;0,INDEX(StdCalcsRefCalcs,$E47,0)),"")),"")</f>
        <v/>
      </c>
      <c r="BJ47" s="98" t="str">
        <f t="shared" si="32"/>
        <v/>
      </c>
      <c r="BK47" s="98" t="str">
        <f t="array" ref="BK47">IF($BD47,STDEVA(IF(G4SelectionMask="x",IF(INDEX(StdCalcsRefCalcs,$E47,0)&gt;0,INDEX(StdCalcsRefCalcs,$E47,0)),"")),"")</f>
        <v/>
      </c>
      <c r="BL47" s="97" t="b">
        <f t="shared" si="33"/>
        <v>0</v>
      </c>
      <c r="BM47" s="97" t="str">
        <f t="array" ref="BM47">IF($BL47,MEDIAN(IF(G5SelectionMask="x",IF(INDEX(StdCalcsRefCalcs,$E47,0)&gt;0,INDEX(StdCalcsRefCalcs,$E47,0)),"")),"")</f>
        <v/>
      </c>
      <c r="BN47" s="97" t="str">
        <f t="array" ref="BN47">IF($BL47,QUARTILE(IF(G5SelectionMask="x",IF(INDEX(StdCalcsRefCalcs,$E47,0)&gt;0,INDEX(StdCalcsRefCalcs,$E47,0)),""),1),"")</f>
        <v/>
      </c>
      <c r="BO47" s="97" t="str">
        <f t="array" ref="BO47">IF($BL47,QUARTILE(IF(G5SelectionMask="x",IF(INDEX(StdCalcsRefCalcs,$E47,0)&gt;0,INDEX(StdCalcsRefCalcs,$E47,0)),""),3),"")</f>
        <v/>
      </c>
      <c r="BP47" s="97" t="str">
        <f t="array" ref="BP47">IF($BL47,MIN(IF(G5SelectionMask="x",IF(INDEX(StdCalcsRefCalcs,$E47,0)&gt;0,INDEX(StdCalcsRefCalcs,$E47,0)),"")),"")</f>
        <v/>
      </c>
      <c r="BQ47" s="97" t="str">
        <f t="array" ref="BQ47">IF($BL47,MAX(IF(G5SelectionMask="x",IF(INDEX(StdCalcsRefCalcs,$E47,0)&gt;0,INDEX(StdCalcsRefCalcs,$E47,0)),"")),"")</f>
        <v/>
      </c>
      <c r="BR47" s="97" t="str">
        <f t="shared" si="34"/>
        <v/>
      </c>
      <c r="BS47" s="99" t="str">
        <f t="array" ref="BS47">IF($BL47,STDEVA(IF(G5SelectionMask="x",IF(INDEX(StdCalcsRefCalcs,$E47,0)&gt;0,INDEX(StdCalcsRefCalcs,$E47,0)),"")),"")</f>
        <v/>
      </c>
      <c r="BT47" s="108"/>
      <c r="BU47" s="109" t="str">
        <f t="shared" si="45"/>
        <v/>
      </c>
      <c r="BV47" s="109" t="str">
        <f t="shared" si="45"/>
        <v/>
      </c>
      <c r="BW47" s="109" t="str">
        <f t="shared" si="45"/>
        <v/>
      </c>
      <c r="BX47" s="109" t="str">
        <f t="shared" si="45"/>
        <v/>
      </c>
      <c r="BY47" s="109" t="str">
        <f t="shared" si="45"/>
        <v/>
      </c>
      <c r="BZ47" s="109" t="str">
        <f t="shared" si="45"/>
        <v/>
      </c>
      <c r="CA47" s="109" t="str">
        <f t="shared" si="45"/>
        <v/>
      </c>
      <c r="CB47" s="109" t="str">
        <f t="shared" si="45"/>
        <v/>
      </c>
      <c r="CC47" s="109" t="str">
        <f t="shared" si="45"/>
        <v/>
      </c>
      <c r="CD47" s="109" t="str">
        <f t="shared" si="45"/>
        <v/>
      </c>
      <c r="CE47" s="109" t="str">
        <f t="shared" si="45"/>
        <v/>
      </c>
      <c r="CF47" s="109" t="str">
        <f t="shared" si="45"/>
        <v/>
      </c>
      <c r="CG47" s="109" t="str">
        <f t="shared" si="45"/>
        <v/>
      </c>
      <c r="CH47" s="109" t="str">
        <f t="shared" si="45"/>
        <v/>
      </c>
      <c r="CI47" s="109" t="str">
        <f t="shared" si="45"/>
        <v/>
      </c>
    </row>
    <row r="48" spans="1:87" x14ac:dyDescent="0.2">
      <c r="A48" s="33">
        <f t="shared" si="8"/>
        <v>0</v>
      </c>
      <c r="B48" s="206"/>
      <c r="C48" s="200"/>
      <c r="D48" s="197"/>
      <c r="E48" s="72">
        <f t="shared" si="9"/>
        <v>38</v>
      </c>
      <c r="F48" s="9" t="s">
        <v>2679</v>
      </c>
      <c r="G48" s="9" t="s">
        <v>36</v>
      </c>
      <c r="H48" s="9" t="s">
        <v>233</v>
      </c>
      <c r="I48" s="9">
        <f>MATCH(H48,RawDataFieldKeys,0)-RawDataFieldKeyBaseRow</f>
        <v>105</v>
      </c>
      <c r="J48" s="9" t="s">
        <v>232</v>
      </c>
      <c r="K48" s="9">
        <f>MATCH(J48,RawDataFieldKeys,0)-RawDataFieldKeyBaseRow</f>
        <v>66</v>
      </c>
      <c r="P48" s="97">
        <f t="shared" si="13"/>
        <v>0.56412659343743121</v>
      </c>
      <c r="Q48" s="97"/>
      <c r="R48" s="97"/>
      <c r="S48" s="97"/>
      <c r="T48" s="97"/>
      <c r="U48" s="98" t="str">
        <f t="shared" si="14"/>
        <v/>
      </c>
      <c r="V48" s="107">
        <f t="shared" si="15"/>
        <v>0.52801430086589884</v>
      </c>
      <c r="W48" s="107">
        <f t="shared" si="16"/>
        <v>0.45074894591214421</v>
      </c>
      <c r="X48" s="107">
        <f t="shared" si="17"/>
        <v>0.46470443637622305</v>
      </c>
      <c r="Y48" s="107">
        <f t="shared" si="18"/>
        <v>0.55088331731108986</v>
      </c>
      <c r="Z48" s="107">
        <f t="shared" si="19"/>
        <v>0.3956148713060057</v>
      </c>
      <c r="AA48" s="107">
        <f t="shared" si="20"/>
        <v>0.58019424460431657</v>
      </c>
      <c r="AB48" s="107">
        <f t="shared" si="21"/>
        <v>0.77302363966522769</v>
      </c>
      <c r="AC48" s="107">
        <f t="shared" si="22"/>
        <v>0.54408653045551769</v>
      </c>
      <c r="AD48" s="107">
        <f t="shared" si="23"/>
        <v>0.68177331258353657</v>
      </c>
      <c r="AE48" s="107">
        <f t="shared" si="24"/>
        <v>0.70538884327322915</v>
      </c>
      <c r="AF48" s="97" t="b">
        <f t="shared" ref="AF48:AF74" si="48">COUNTIFS(G1SelectionMask,"x",INDEX(StdCalcsRefCalcs,$E48,0),"&gt;0")&gt;=RuleofN</f>
        <v>1</v>
      </c>
      <c r="AG48" s="97">
        <f t="array" ref="AG48">IF($AF48,MEDIAN(IF(G1SelectionMask="x",IF(INDEX(StdCalcsRefCalcs,$E48,0)&gt;0,INDEX(StdCalcsRefCalcs,$E48,0)),"")),"")</f>
        <v>0.54748492388330372</v>
      </c>
      <c r="AH48" s="97">
        <f t="array" ref="AH48">IF($AF48,QUARTILE(IF(G1SelectionMask="x",IF(INDEX(StdCalcsRefCalcs,$E48,0)&gt;0,INDEX(StdCalcsRefCalcs,$E48,0)),""),1),"")</f>
        <v>0.48053190249864197</v>
      </c>
      <c r="AI48" s="97">
        <f t="array" ref="AI48">IF($AF48,QUARTILE(IF(G1SelectionMask="x",IF(INDEX(StdCalcsRefCalcs,$E48,0)&gt;0,INDEX(StdCalcsRefCalcs,$E48,0)),""),3),"")</f>
        <v>0.65637854558873154</v>
      </c>
      <c r="AJ48" s="97">
        <f t="array" ref="AJ48">IF($AF48,MIN(IF(G1SelectionMask="x",IF(INDEX(StdCalcsRefCalcs,$E48,0)&gt;0,INDEX(StdCalcsRefCalcs,$E48,0)),"")),"")</f>
        <v>0.3956148713060057</v>
      </c>
      <c r="AK48" s="97">
        <f t="array" ref="AK48">IF($AF48,MAX(IF(G1SelectionMask="x",IF(INDEX(StdCalcsRefCalcs,$E48,0)&gt;0,INDEX(StdCalcsRefCalcs,$E48,0)),"")),"")</f>
        <v>0.77302363966522769</v>
      </c>
      <c r="AL48" s="97">
        <f t="shared" ref="AL48:AL74" si="49">IF($AF48,AVERAGEIF(G1SelectionMask,"x",INDEX(StdCalcsRefCalcs,$E48,0)),"")</f>
        <v>0.56744324423531889</v>
      </c>
      <c r="AM48" s="97">
        <f t="array" ref="AM48">IF($AF48,STDEVA(IF(G1SelectionMask="x",IF(INDEX(StdCalcsRefCalcs,$E48,0)&gt;0,INDEX(StdCalcsRefCalcs,$E48,0)),"")),"")</f>
        <v>0.12046136323711722</v>
      </c>
      <c r="AN48" s="98" t="b">
        <f t="shared" si="27"/>
        <v>1</v>
      </c>
      <c r="AO48" s="98">
        <f t="array" ref="AO48">IF($AN48,MEDIAN(IF(G2SelectionMask="x",IF(INDEX(StdCalcsRefCalcs,$E48,0)&gt;0,INDEX(StdCalcsRefCalcs,$E48,0)),"")),"")</f>
        <v>0.61904692001051997</v>
      </c>
      <c r="AP48" s="98">
        <f t="array" ref="AP48">IF($AN48,QUARTILE(IF(G2SelectionMask="x",IF(INDEX(StdCalcsRefCalcs,$E48,0)&gt;0,INDEX(StdCalcsRefCalcs,$E48,0)),""),1),"")</f>
        <v>0.5337315549771966</v>
      </c>
      <c r="AQ48" s="98">
        <f t="array" ref="AQ48">IF($AN48,QUARTILE(IF(G2SelectionMask="x",IF(INDEX(StdCalcsRefCalcs,$E48,0)&gt;0,INDEX(StdCalcsRefCalcs,$E48,0)),""),3),"")</f>
        <v>0.69948496060080601</v>
      </c>
      <c r="AR48" s="98">
        <f t="array" ref="AR48">IF($AN48,MIN(IF(G2SelectionMask="x",IF(INDEX(StdCalcsRefCalcs,$E48,0)&gt;0,INDEX(StdCalcsRefCalcs,$E48,0)),"")),"")</f>
        <v>0.23800088695620755</v>
      </c>
      <c r="AS48" s="98">
        <f t="array" ref="AS48">IF($AN48,MAX(IF(G2SelectionMask="x",IF(INDEX(StdCalcsRefCalcs,$E48,0)&gt;0,INDEX(StdCalcsRefCalcs,$E48,0)),"")),"")</f>
        <v>0.81452096054728795</v>
      </c>
      <c r="AT48" s="98">
        <f t="shared" si="28"/>
        <v>0.59944035375997395</v>
      </c>
      <c r="AU48" s="98">
        <f t="array" ref="AU48">IF($AN48,STDEVA(IF(G2SelectionMask="x",IF(INDEX(StdCalcsRefCalcs,$E48,0)&gt;0,INDEX(StdCalcsRefCalcs,$E48,0)),"")),"")</f>
        <v>0.16813825038095503</v>
      </c>
      <c r="AV48" s="97" t="b">
        <f t="shared" si="29"/>
        <v>0</v>
      </c>
      <c r="AW48" s="97" t="str">
        <f t="array" ref="AW48">IF($AV48,MEDIAN(IF(G3SelectionMask="x",IF(INDEX(StdCalcsRefCalcs,$E48,0)&gt;0,INDEX(StdCalcsRefCalcs,$E48,0)),"")),"")</f>
        <v/>
      </c>
      <c r="AX48" s="97" t="str">
        <f t="array" ref="AX48">IF($AV48,QUARTILE(IF(G3SelectionMask="x",IF(INDEX(StdCalcsRefCalcs,$E48,0)&gt;0,INDEX(StdCalcsRefCalcs,$E48,0)),""),1),"")</f>
        <v/>
      </c>
      <c r="AY48" s="97" t="str">
        <f t="array" ref="AY48">IF($AV48,QUARTILE(IF(G3SelectionMask="x",IF(INDEX(StdCalcsRefCalcs,$E48,0)&gt;0,INDEX(StdCalcsRefCalcs,$E48,0)),""),3),"")</f>
        <v/>
      </c>
      <c r="AZ48" s="97" t="str">
        <f t="array" ref="AZ48">IF($AV48,MIN(IF(G3SelectionMask="x",IF(INDEX(StdCalcsRefCalcs,$E48,0)&gt;0,INDEX(StdCalcsRefCalcs,$E48,0)),"")),"")</f>
        <v/>
      </c>
      <c r="BA48" s="97" t="str">
        <f t="array" ref="BA48">IF($AV48,MAX(IF(G3SelectionMask="x",IF(INDEX(StdCalcsRefCalcs,$E48,0)&gt;0,INDEX(StdCalcsRefCalcs,$E48,0)),"")),"")</f>
        <v/>
      </c>
      <c r="BB48" s="97" t="str">
        <f t="shared" si="30"/>
        <v/>
      </c>
      <c r="BC48" s="97" t="str">
        <f t="array" ref="BC48">IF($AV48,STDEVA(IF(G3SelectionMask="x",IF(INDEX(StdCalcsRefCalcs,$E48,0)&gt;0,INDEX(StdCalcsRefCalcs,$E48,0)),"")),"")</f>
        <v/>
      </c>
      <c r="BD48" s="98" t="b">
        <f t="shared" si="31"/>
        <v>0</v>
      </c>
      <c r="BE48" s="98" t="str">
        <f t="array" ref="BE48">IF($BD48,MEDIAN(IF(G4SelectionMask="x",IF(INDEX(StdCalcsRefCalcs,$E48,0)&gt;0,INDEX(StdCalcsRefCalcs,$E48,0)),"")),"")</f>
        <v/>
      </c>
      <c r="BF48" s="98" t="str">
        <f t="array" ref="BF48">IF($BD48,QUARTILE(IF(G4SelectionMask="x",IF(INDEX(StdCalcsRefCalcs,$E48,0)&gt;0,INDEX(StdCalcsRefCalcs,$E48,0)),""),1),"")</f>
        <v/>
      </c>
      <c r="BG48" s="98" t="str">
        <f t="array" ref="BG48">IF($BD48,QUARTILE(IF(G4SelectionMask="x",IF(INDEX(StdCalcsRefCalcs,$E48,0)&gt;0,INDEX(StdCalcsRefCalcs,$E48,0)),""),3),"")</f>
        <v/>
      </c>
      <c r="BH48" s="98" t="str">
        <f t="array" ref="BH48">IF($BD48,MIN(IF(G4SelectionMask="x",IF(INDEX(StdCalcsRefCalcs,$E48,0)&gt;0,INDEX(StdCalcsRefCalcs,$E48,0)),"")),"")</f>
        <v/>
      </c>
      <c r="BI48" s="98" t="str">
        <f t="array" ref="BI48">IF($BD48,MAX(IF(G4SelectionMask="x",IF(INDEX(StdCalcsRefCalcs,$E48,0)&gt;0,INDEX(StdCalcsRefCalcs,$E48,0)),"")),"")</f>
        <v/>
      </c>
      <c r="BJ48" s="98" t="str">
        <f t="shared" si="32"/>
        <v/>
      </c>
      <c r="BK48" s="98" t="str">
        <f t="array" ref="BK48">IF($BD48,STDEVA(IF(G4SelectionMask="x",IF(INDEX(StdCalcsRefCalcs,$E48,0)&gt;0,INDEX(StdCalcsRefCalcs,$E48,0)),"")),"")</f>
        <v/>
      </c>
      <c r="BL48" s="97" t="b">
        <f t="shared" si="33"/>
        <v>0</v>
      </c>
      <c r="BM48" s="97" t="str">
        <f t="array" ref="BM48">IF($BL48,MEDIAN(IF(G5SelectionMask="x",IF(INDEX(StdCalcsRefCalcs,$E48,0)&gt;0,INDEX(StdCalcsRefCalcs,$E48,0)),"")),"")</f>
        <v/>
      </c>
      <c r="BN48" s="97" t="str">
        <f t="array" ref="BN48">IF($BL48,QUARTILE(IF(G5SelectionMask="x",IF(INDEX(StdCalcsRefCalcs,$E48,0)&gt;0,INDEX(StdCalcsRefCalcs,$E48,0)),""),1),"")</f>
        <v/>
      </c>
      <c r="BO48" s="97" t="str">
        <f t="array" ref="BO48">IF($BL48,QUARTILE(IF(G5SelectionMask="x",IF(INDEX(StdCalcsRefCalcs,$E48,0)&gt;0,INDEX(StdCalcsRefCalcs,$E48,0)),""),3),"")</f>
        <v/>
      </c>
      <c r="BP48" s="97" t="str">
        <f t="array" ref="BP48">IF($BL48,MIN(IF(G5SelectionMask="x",IF(INDEX(StdCalcsRefCalcs,$E48,0)&gt;0,INDEX(StdCalcsRefCalcs,$E48,0)),"")),"")</f>
        <v/>
      </c>
      <c r="BQ48" s="97" t="str">
        <f t="array" ref="BQ48">IF($BL48,MAX(IF(G5SelectionMask="x",IF(INDEX(StdCalcsRefCalcs,$E48,0)&gt;0,INDEX(StdCalcsRefCalcs,$E48,0)),"")),"")</f>
        <v/>
      </c>
      <c r="BR48" s="97" t="str">
        <f t="shared" si="34"/>
        <v/>
      </c>
      <c r="BS48" s="99" t="str">
        <f t="array" ref="BS48">IF($BL48,STDEVA(IF(G5SelectionMask="x",IF(INDEX(StdCalcsRefCalcs,$E48,0)&gt;0,INDEX(StdCalcsRefCalcs,$E48,0)),"")),"")</f>
        <v/>
      </c>
      <c r="BT48" s="108"/>
      <c r="BU48" s="109">
        <f t="shared" si="45"/>
        <v>0.56412659343743121</v>
      </c>
      <c r="BV48" s="109" t="str">
        <f t="shared" si="45"/>
        <v/>
      </c>
      <c r="BW48" s="109">
        <f t="shared" si="45"/>
        <v>0.52801430086589884</v>
      </c>
      <c r="BX48" s="109">
        <f t="shared" si="45"/>
        <v>0.45074894591214421</v>
      </c>
      <c r="BY48" s="109">
        <f t="shared" si="45"/>
        <v>0.46470443637622305</v>
      </c>
      <c r="BZ48" s="109">
        <f t="shared" si="45"/>
        <v>0.55088331731108986</v>
      </c>
      <c r="CA48" s="109">
        <f t="shared" si="45"/>
        <v>0.3956148713060057</v>
      </c>
      <c r="CB48" s="109">
        <f t="shared" si="45"/>
        <v>0.58019424460431657</v>
      </c>
      <c r="CC48" s="109">
        <f t="shared" si="45"/>
        <v>0.77302363966522769</v>
      </c>
      <c r="CD48" s="109">
        <f t="shared" si="45"/>
        <v>0.54408653045551769</v>
      </c>
      <c r="CE48" s="109">
        <f t="shared" si="45"/>
        <v>0.68177331258353657</v>
      </c>
      <c r="CF48" s="109">
        <f t="shared" si="45"/>
        <v>0.70538884327322915</v>
      </c>
      <c r="CG48" s="109">
        <f t="shared" si="45"/>
        <v>0.81452096054728795</v>
      </c>
      <c r="CH48" s="109">
        <f t="shared" si="45"/>
        <v>0.23800088695620755</v>
      </c>
      <c r="CI48" s="109">
        <f t="shared" si="45"/>
        <v>0.65789959541672338</v>
      </c>
    </row>
    <row r="49" spans="1:87" x14ac:dyDescent="0.2">
      <c r="A49" s="33">
        <f t="shared" si="8"/>
        <v>0</v>
      </c>
      <c r="B49" s="206"/>
      <c r="C49" s="200"/>
      <c r="D49" s="197"/>
      <c r="E49" s="72">
        <f t="shared" si="9"/>
        <v>39</v>
      </c>
      <c r="F49" s="9" t="s">
        <v>2680</v>
      </c>
      <c r="G49" s="9" t="s">
        <v>35</v>
      </c>
      <c r="H49" s="9" t="s">
        <v>234</v>
      </c>
      <c r="I49" s="9">
        <f>MATCH(H49,RawDataFieldKeys,0)-RawDataFieldKeyBaseRow</f>
        <v>124</v>
      </c>
      <c r="J49" s="9" t="s">
        <v>232</v>
      </c>
      <c r="K49" s="9">
        <f>MATCH(J49,RawDataFieldKeys,0)-RawDataFieldKeyBaseRow</f>
        <v>66</v>
      </c>
      <c r="P49" s="97">
        <f t="shared" si="13"/>
        <v>0.43587340656256884</v>
      </c>
      <c r="Q49" s="97"/>
      <c r="R49" s="97"/>
      <c r="S49" s="97"/>
      <c r="T49" s="97"/>
      <c r="U49" s="98">
        <f t="shared" si="14"/>
        <v>0.17999999999971952</v>
      </c>
      <c r="V49" s="107">
        <f t="shared" si="15"/>
        <v>0.4719856991341011</v>
      </c>
      <c r="W49" s="107">
        <f t="shared" si="16"/>
        <v>0.54925105408785579</v>
      </c>
      <c r="X49" s="107">
        <f t="shared" si="17"/>
        <v>0.53529556362337061</v>
      </c>
      <c r="Y49" s="107">
        <f t="shared" si="18"/>
        <v>0.44911645834011055</v>
      </c>
      <c r="Z49" s="107">
        <f t="shared" si="19"/>
        <v>0.6043851286939943</v>
      </c>
      <c r="AA49" s="107">
        <f t="shared" si="20"/>
        <v>0.41980575539568343</v>
      </c>
      <c r="AB49" s="107">
        <f t="shared" si="21"/>
        <v>0.22697636033452884</v>
      </c>
      <c r="AC49" s="107">
        <f t="shared" si="22"/>
        <v>0.45591346954448225</v>
      </c>
      <c r="AD49" s="107">
        <f t="shared" si="23"/>
        <v>0.31822668741646343</v>
      </c>
      <c r="AE49" s="107">
        <f t="shared" si="24"/>
        <v>0.29461115672677085</v>
      </c>
      <c r="AF49" s="97" t="b">
        <f t="shared" si="48"/>
        <v>1</v>
      </c>
      <c r="AG49" s="97">
        <f t="array" ref="AG49">IF($AF49,MEDIAN(IF(G1SelectionMask="x",IF(INDEX(StdCalcsRefCalcs,$E49,0)&gt;0,INDEX(StdCalcsRefCalcs,$E49,0)),"")),"")</f>
        <v>0.44911645834011055</v>
      </c>
      <c r="AH49" s="97">
        <f t="array" ref="AH49">IF($AF49,QUARTILE(IF(G1SelectionMask="x",IF(INDEX(StdCalcsRefCalcs,$E49,0)&gt;0,INDEX(StdCalcsRefCalcs,$E49,0)),""),1),"")</f>
        <v>0.30641892207161714</v>
      </c>
      <c r="AI49" s="97">
        <f t="array" ref="AI49">IF($AF49,QUARTILE(IF(G1SelectionMask="x",IF(INDEX(StdCalcsRefCalcs,$E49,0)&gt;0,INDEX(StdCalcsRefCalcs,$E49,0)),""),3),"")</f>
        <v>0.50364063137873583</v>
      </c>
      <c r="AJ49" s="97">
        <f t="array" ref="AJ49">IF($AF49,MIN(IF(G1SelectionMask="x",IF(INDEX(StdCalcsRefCalcs,$E49,0)&gt;0,INDEX(StdCalcsRefCalcs,$E49,0)),"")),"")</f>
        <v>0.17999999999971952</v>
      </c>
      <c r="AK49" s="97">
        <f t="array" ref="AK49">IF($AF49,MAX(IF(G1SelectionMask="x",IF(INDEX(StdCalcsRefCalcs,$E49,0)&gt;0,INDEX(StdCalcsRefCalcs,$E49,0)),"")),"")</f>
        <v>0.6043851286939943</v>
      </c>
      <c r="AL49" s="97">
        <f t="shared" si="49"/>
        <v>0.4095970302997346</v>
      </c>
      <c r="AM49" s="97">
        <f t="array" ref="AM49">IF($AF49,STDEVA(IF(G1SelectionMask="x",IF(INDEX(StdCalcsRefCalcs,$E49,0)&gt;0,INDEX(StdCalcsRefCalcs,$E49,0)),"")),"")</f>
        <v>0.13732615512749505</v>
      </c>
      <c r="AN49" s="98" t="b">
        <f t="shared" si="27"/>
        <v>1</v>
      </c>
      <c r="AO49" s="98">
        <f t="array" ref="AO49">IF($AN49,MEDIAN(IF(G2SelectionMask="x",IF(INDEX(StdCalcsRefCalcs,$E49,0)&gt;0,INDEX(StdCalcsRefCalcs,$E49,0)),"")),"")</f>
        <v>0.34210040458327667</v>
      </c>
      <c r="AP49" s="98">
        <f t="array" ref="AP49">IF($AN49,QUARTILE(IF(G2SelectionMask="x",IF(INDEX(StdCalcsRefCalcs,$E49,0)&gt;0,INDEX(StdCalcsRefCalcs,$E49,0)),""),1),"")</f>
        <v>0.26079375853064984</v>
      </c>
      <c r="AQ49" s="98">
        <f t="array" ref="AQ49">IF($AN49,QUARTILE(IF(G2SelectionMask="x",IF(INDEX(StdCalcsRefCalcs,$E49,0)&gt;0,INDEX(StdCalcsRefCalcs,$E49,0)),""),3),"")</f>
        <v>0.46055107873710582</v>
      </c>
      <c r="AR49" s="98">
        <f t="array" ref="AR49">IF($AN49,MIN(IF(G2SelectionMask="x",IF(INDEX(StdCalcsRefCalcs,$E49,0)&gt;0,INDEX(StdCalcsRefCalcs,$E49,0)),"")),"")</f>
        <v>0.17999999999971952</v>
      </c>
      <c r="AS49" s="98">
        <f t="array" ref="AS49">IF($AN49,MAX(IF(G2SelectionMask="x",IF(INDEX(StdCalcsRefCalcs,$E49,0)&gt;0,INDEX(StdCalcsRefCalcs,$E49,0)),"")),"")</f>
        <v>0.76199911304379253</v>
      </c>
      <c r="AT49" s="98">
        <f t="shared" si="28"/>
        <v>0.38050874891368452</v>
      </c>
      <c r="AU49" s="98">
        <f t="array" ref="AU49">IF($AN49,STDEVA(IF(G2SelectionMask="x",IF(INDEX(StdCalcsRefCalcs,$E49,0)&gt;0,INDEX(StdCalcsRefCalcs,$E49,0)),"")),"")</f>
        <v>0.17281734681832733</v>
      </c>
      <c r="AV49" s="97" t="b">
        <f t="shared" si="29"/>
        <v>0</v>
      </c>
      <c r="AW49" s="97" t="str">
        <f t="array" ref="AW49">IF($AV49,MEDIAN(IF(G3SelectionMask="x",IF(INDEX(StdCalcsRefCalcs,$E49,0)&gt;0,INDEX(StdCalcsRefCalcs,$E49,0)),"")),"")</f>
        <v/>
      </c>
      <c r="AX49" s="97" t="str">
        <f t="array" ref="AX49">IF($AV49,QUARTILE(IF(G3SelectionMask="x",IF(INDEX(StdCalcsRefCalcs,$E49,0)&gt;0,INDEX(StdCalcsRefCalcs,$E49,0)),""),1),"")</f>
        <v/>
      </c>
      <c r="AY49" s="97" t="str">
        <f t="array" ref="AY49">IF($AV49,QUARTILE(IF(G3SelectionMask="x",IF(INDEX(StdCalcsRefCalcs,$E49,0)&gt;0,INDEX(StdCalcsRefCalcs,$E49,0)),""),3),"")</f>
        <v/>
      </c>
      <c r="AZ49" s="97" t="str">
        <f t="array" ref="AZ49">IF($AV49,MIN(IF(G3SelectionMask="x",IF(INDEX(StdCalcsRefCalcs,$E49,0)&gt;0,INDEX(StdCalcsRefCalcs,$E49,0)),"")),"")</f>
        <v/>
      </c>
      <c r="BA49" s="97" t="str">
        <f t="array" ref="BA49">IF($AV49,MAX(IF(G3SelectionMask="x",IF(INDEX(StdCalcsRefCalcs,$E49,0)&gt;0,INDEX(StdCalcsRefCalcs,$E49,0)),"")),"")</f>
        <v/>
      </c>
      <c r="BB49" s="97" t="str">
        <f t="shared" si="30"/>
        <v/>
      </c>
      <c r="BC49" s="97" t="str">
        <f t="array" ref="BC49">IF($AV49,STDEVA(IF(G3SelectionMask="x",IF(INDEX(StdCalcsRefCalcs,$E49,0)&gt;0,INDEX(StdCalcsRefCalcs,$E49,0)),"")),"")</f>
        <v/>
      </c>
      <c r="BD49" s="98" t="b">
        <f t="shared" si="31"/>
        <v>0</v>
      </c>
      <c r="BE49" s="98" t="str">
        <f t="array" ref="BE49">IF($BD49,MEDIAN(IF(G4SelectionMask="x",IF(INDEX(StdCalcsRefCalcs,$E49,0)&gt;0,INDEX(StdCalcsRefCalcs,$E49,0)),"")),"")</f>
        <v/>
      </c>
      <c r="BF49" s="98" t="str">
        <f t="array" ref="BF49">IF($BD49,QUARTILE(IF(G4SelectionMask="x",IF(INDEX(StdCalcsRefCalcs,$E49,0)&gt;0,INDEX(StdCalcsRefCalcs,$E49,0)),""),1),"")</f>
        <v/>
      </c>
      <c r="BG49" s="98" t="str">
        <f t="array" ref="BG49">IF($BD49,QUARTILE(IF(G4SelectionMask="x",IF(INDEX(StdCalcsRefCalcs,$E49,0)&gt;0,INDEX(StdCalcsRefCalcs,$E49,0)),""),3),"")</f>
        <v/>
      </c>
      <c r="BH49" s="98" t="str">
        <f t="array" ref="BH49">IF($BD49,MIN(IF(G4SelectionMask="x",IF(INDEX(StdCalcsRefCalcs,$E49,0)&gt;0,INDEX(StdCalcsRefCalcs,$E49,0)),"")),"")</f>
        <v/>
      </c>
      <c r="BI49" s="98" t="str">
        <f t="array" ref="BI49">IF($BD49,MAX(IF(G4SelectionMask="x",IF(INDEX(StdCalcsRefCalcs,$E49,0)&gt;0,INDEX(StdCalcsRefCalcs,$E49,0)),"")),"")</f>
        <v/>
      </c>
      <c r="BJ49" s="98" t="str">
        <f t="shared" si="32"/>
        <v/>
      </c>
      <c r="BK49" s="98" t="str">
        <f t="array" ref="BK49">IF($BD49,STDEVA(IF(G4SelectionMask="x",IF(INDEX(StdCalcsRefCalcs,$E49,0)&gt;0,INDEX(StdCalcsRefCalcs,$E49,0)),"")),"")</f>
        <v/>
      </c>
      <c r="BL49" s="97" t="b">
        <f t="shared" si="33"/>
        <v>0</v>
      </c>
      <c r="BM49" s="97" t="str">
        <f t="array" ref="BM49">IF($BL49,MEDIAN(IF(G5SelectionMask="x",IF(INDEX(StdCalcsRefCalcs,$E49,0)&gt;0,INDEX(StdCalcsRefCalcs,$E49,0)),"")),"")</f>
        <v/>
      </c>
      <c r="BN49" s="97" t="str">
        <f t="array" ref="BN49">IF($BL49,QUARTILE(IF(G5SelectionMask="x",IF(INDEX(StdCalcsRefCalcs,$E49,0)&gt;0,INDEX(StdCalcsRefCalcs,$E49,0)),""),1),"")</f>
        <v/>
      </c>
      <c r="BO49" s="97" t="str">
        <f t="array" ref="BO49">IF($BL49,QUARTILE(IF(G5SelectionMask="x",IF(INDEX(StdCalcsRefCalcs,$E49,0)&gt;0,INDEX(StdCalcsRefCalcs,$E49,0)),""),3),"")</f>
        <v/>
      </c>
      <c r="BP49" s="97" t="str">
        <f t="array" ref="BP49">IF($BL49,MIN(IF(G5SelectionMask="x",IF(INDEX(StdCalcsRefCalcs,$E49,0)&gt;0,INDEX(StdCalcsRefCalcs,$E49,0)),"")),"")</f>
        <v/>
      </c>
      <c r="BQ49" s="97" t="str">
        <f t="array" ref="BQ49">IF($BL49,MAX(IF(G5SelectionMask="x",IF(INDEX(StdCalcsRefCalcs,$E49,0)&gt;0,INDEX(StdCalcsRefCalcs,$E49,0)),"")),"")</f>
        <v/>
      </c>
      <c r="BR49" s="97" t="str">
        <f t="shared" si="34"/>
        <v/>
      </c>
      <c r="BS49" s="99" t="str">
        <f t="array" ref="BS49">IF($BL49,STDEVA(IF(G5SelectionMask="x",IF(INDEX(StdCalcsRefCalcs,$E49,0)&gt;0,INDEX(StdCalcsRefCalcs,$E49,0)),"")),"")</f>
        <v/>
      </c>
      <c r="BT49" s="108"/>
      <c r="BU49" s="109">
        <f t="shared" si="45"/>
        <v>0.43587340656256884</v>
      </c>
      <c r="BV49" s="109">
        <f t="shared" si="45"/>
        <v>0.17999999999971952</v>
      </c>
      <c r="BW49" s="109">
        <f t="shared" si="45"/>
        <v>0.4719856991341011</v>
      </c>
      <c r="BX49" s="109">
        <f t="shared" si="45"/>
        <v>0.54925105408785579</v>
      </c>
      <c r="BY49" s="109">
        <f t="shared" si="45"/>
        <v>0.53529556362337061</v>
      </c>
      <c r="BZ49" s="109">
        <f t="shared" si="45"/>
        <v>0.44911645834011055</v>
      </c>
      <c r="CA49" s="109">
        <f t="shared" si="45"/>
        <v>0.6043851286939943</v>
      </c>
      <c r="CB49" s="109">
        <f t="shared" si="45"/>
        <v>0.41980575539568343</v>
      </c>
      <c r="CC49" s="109">
        <f t="shared" si="45"/>
        <v>0.22697636033452884</v>
      </c>
      <c r="CD49" s="109">
        <f t="shared" si="45"/>
        <v>0.45591346954448225</v>
      </c>
      <c r="CE49" s="109">
        <f t="shared" si="45"/>
        <v>0.31822668741646343</v>
      </c>
      <c r="CF49" s="109">
        <f t="shared" si="45"/>
        <v>0.29461115672677085</v>
      </c>
      <c r="CG49" s="109">
        <f t="shared" si="45"/>
        <v>0.18547903945271202</v>
      </c>
      <c r="CH49" s="109">
        <f t="shared" si="45"/>
        <v>0.76199911304379253</v>
      </c>
      <c r="CI49" s="109">
        <f t="shared" si="45"/>
        <v>0.34210040458327667</v>
      </c>
    </row>
    <row r="50" spans="1:87" x14ac:dyDescent="0.2">
      <c r="A50" s="33">
        <f t="shared" si="8"/>
        <v>0</v>
      </c>
      <c r="B50" s="206"/>
      <c r="C50" s="200"/>
      <c r="D50" s="197"/>
      <c r="E50" s="72">
        <f t="shared" si="9"/>
        <v>40</v>
      </c>
      <c r="F50" s="9" t="s">
        <v>2618</v>
      </c>
      <c r="G50" s="9" t="s">
        <v>2620</v>
      </c>
      <c r="H50" s="9" t="s">
        <v>654</v>
      </c>
      <c r="I50" s="9">
        <f t="shared" si="46"/>
        <v>74</v>
      </c>
      <c r="J50" s="9" t="s">
        <v>232</v>
      </c>
      <c r="K50" s="9">
        <f t="shared" si="47"/>
        <v>66</v>
      </c>
      <c r="P50" s="97" t="str">
        <f t="shared" si="13"/>
        <v/>
      </c>
      <c r="Q50" s="97"/>
      <c r="R50" s="97"/>
      <c r="S50" s="97"/>
      <c r="T50" s="97"/>
      <c r="U50" s="98" t="str">
        <f t="shared" si="14"/>
        <v/>
      </c>
      <c r="V50" s="107" t="str">
        <f t="shared" si="15"/>
        <v/>
      </c>
      <c r="W50" s="107" t="str">
        <f t="shared" si="16"/>
        <v/>
      </c>
      <c r="X50" s="107" t="str">
        <f t="shared" si="17"/>
        <v/>
      </c>
      <c r="Y50" s="107" t="str">
        <f t="shared" si="18"/>
        <v/>
      </c>
      <c r="Z50" s="107" t="str">
        <f t="shared" si="19"/>
        <v/>
      </c>
      <c r="AA50" s="107" t="str">
        <f t="shared" si="20"/>
        <v/>
      </c>
      <c r="AB50" s="107" t="str">
        <f t="shared" si="21"/>
        <v/>
      </c>
      <c r="AC50" s="107" t="str">
        <f t="shared" si="22"/>
        <v/>
      </c>
      <c r="AD50" s="107" t="str">
        <f t="shared" si="23"/>
        <v/>
      </c>
      <c r="AE50" s="107" t="str">
        <f t="shared" si="24"/>
        <v/>
      </c>
      <c r="AF50" s="97" t="b">
        <f t="shared" si="48"/>
        <v>0</v>
      </c>
      <c r="AG50" s="97" t="str">
        <f t="array" ref="AG50">IF($AF50,MEDIAN(IF(G1SelectionMask="x",IF(INDEX(StdCalcsRefCalcs,$E50,0)&gt;0,INDEX(StdCalcsRefCalcs,$E50,0)),"")),"")</f>
        <v/>
      </c>
      <c r="AH50" s="97" t="str">
        <f t="array" ref="AH50">IF($AF50,QUARTILE(IF(G1SelectionMask="x",IF(INDEX(StdCalcsRefCalcs,$E50,0)&gt;0,INDEX(StdCalcsRefCalcs,$E50,0)),""),1),"")</f>
        <v/>
      </c>
      <c r="AI50" s="97" t="str">
        <f t="array" ref="AI50">IF($AF50,QUARTILE(IF(G1SelectionMask="x",IF(INDEX(StdCalcsRefCalcs,$E50,0)&gt;0,INDEX(StdCalcsRefCalcs,$E50,0)),""),3),"")</f>
        <v/>
      </c>
      <c r="AJ50" s="97" t="str">
        <f t="array" ref="AJ50">IF($AF50,MIN(IF(G1SelectionMask="x",IF(INDEX(StdCalcsRefCalcs,$E50,0)&gt;0,INDEX(StdCalcsRefCalcs,$E50,0)),"")),"")</f>
        <v/>
      </c>
      <c r="AK50" s="97" t="str">
        <f t="array" ref="AK50">IF($AF50,MAX(IF(G1SelectionMask="x",IF(INDEX(StdCalcsRefCalcs,$E50,0)&gt;0,INDEX(StdCalcsRefCalcs,$E50,0)),"")),"")</f>
        <v/>
      </c>
      <c r="AL50" s="97" t="str">
        <f t="shared" si="49"/>
        <v/>
      </c>
      <c r="AM50" s="97" t="str">
        <f t="array" ref="AM50">IF($AF50,STDEVA(IF(G1SelectionMask="x",IF(INDEX(StdCalcsRefCalcs,$E50,0)&gt;0,INDEX(StdCalcsRefCalcs,$E50,0)),"")),"")</f>
        <v/>
      </c>
      <c r="AN50" s="98" t="b">
        <f t="shared" si="27"/>
        <v>0</v>
      </c>
      <c r="AO50" s="98" t="str">
        <f t="array" ref="AO50">IF($AN50,MEDIAN(IF(G2SelectionMask="x",IF(INDEX(StdCalcsRefCalcs,$E50,0)&gt;0,INDEX(StdCalcsRefCalcs,$E50,0)),"")),"")</f>
        <v/>
      </c>
      <c r="AP50" s="98" t="str">
        <f t="array" ref="AP50">IF($AN50,QUARTILE(IF(G2SelectionMask="x",IF(INDEX(StdCalcsRefCalcs,$E50,0)&gt;0,INDEX(StdCalcsRefCalcs,$E50,0)),""),1),"")</f>
        <v/>
      </c>
      <c r="AQ50" s="98" t="str">
        <f t="array" ref="AQ50">IF($AN50,QUARTILE(IF(G2SelectionMask="x",IF(INDEX(StdCalcsRefCalcs,$E50,0)&gt;0,INDEX(StdCalcsRefCalcs,$E50,0)),""),3),"")</f>
        <v/>
      </c>
      <c r="AR50" s="98" t="str">
        <f t="array" ref="AR50">IF($AN50,MIN(IF(G2SelectionMask="x",IF(INDEX(StdCalcsRefCalcs,$E50,0)&gt;0,INDEX(StdCalcsRefCalcs,$E50,0)),"")),"")</f>
        <v/>
      </c>
      <c r="AS50" s="98" t="str">
        <f t="array" ref="AS50">IF($AN50,MAX(IF(G2SelectionMask="x",IF(INDEX(StdCalcsRefCalcs,$E50,0)&gt;0,INDEX(StdCalcsRefCalcs,$E50,0)),"")),"")</f>
        <v/>
      </c>
      <c r="AT50" s="98" t="str">
        <f t="shared" si="28"/>
        <v/>
      </c>
      <c r="AU50" s="98" t="str">
        <f t="array" ref="AU50">IF($AN50,STDEVA(IF(G2SelectionMask="x",IF(INDEX(StdCalcsRefCalcs,$E50,0)&gt;0,INDEX(StdCalcsRefCalcs,$E50,0)),"")),"")</f>
        <v/>
      </c>
      <c r="AV50" s="97" t="b">
        <f t="shared" si="29"/>
        <v>0</v>
      </c>
      <c r="AW50" s="97" t="str">
        <f t="array" ref="AW50">IF($AV50,MEDIAN(IF(G3SelectionMask="x",IF(INDEX(StdCalcsRefCalcs,$E50,0)&gt;0,INDEX(StdCalcsRefCalcs,$E50,0)),"")),"")</f>
        <v/>
      </c>
      <c r="AX50" s="97" t="str">
        <f t="array" ref="AX50">IF($AV50,QUARTILE(IF(G3SelectionMask="x",IF(INDEX(StdCalcsRefCalcs,$E50,0)&gt;0,INDEX(StdCalcsRefCalcs,$E50,0)),""),1),"")</f>
        <v/>
      </c>
      <c r="AY50" s="97" t="str">
        <f t="array" ref="AY50">IF($AV50,QUARTILE(IF(G3SelectionMask="x",IF(INDEX(StdCalcsRefCalcs,$E50,0)&gt;0,INDEX(StdCalcsRefCalcs,$E50,0)),""),3),"")</f>
        <v/>
      </c>
      <c r="AZ50" s="97" t="str">
        <f t="array" ref="AZ50">IF($AV50,MIN(IF(G3SelectionMask="x",IF(INDEX(StdCalcsRefCalcs,$E50,0)&gt;0,INDEX(StdCalcsRefCalcs,$E50,0)),"")),"")</f>
        <v/>
      </c>
      <c r="BA50" s="97" t="str">
        <f t="array" ref="BA50">IF($AV50,MAX(IF(G3SelectionMask="x",IF(INDEX(StdCalcsRefCalcs,$E50,0)&gt;0,INDEX(StdCalcsRefCalcs,$E50,0)),"")),"")</f>
        <v/>
      </c>
      <c r="BB50" s="97" t="str">
        <f t="shared" si="30"/>
        <v/>
      </c>
      <c r="BC50" s="97" t="str">
        <f t="array" ref="BC50">IF($AV50,STDEVA(IF(G3SelectionMask="x",IF(INDEX(StdCalcsRefCalcs,$E50,0)&gt;0,INDEX(StdCalcsRefCalcs,$E50,0)),"")),"")</f>
        <v/>
      </c>
      <c r="BD50" s="98" t="b">
        <f t="shared" si="31"/>
        <v>0</v>
      </c>
      <c r="BE50" s="98" t="str">
        <f t="array" ref="BE50">IF($BD50,MEDIAN(IF(G4SelectionMask="x",IF(INDEX(StdCalcsRefCalcs,$E50,0)&gt;0,INDEX(StdCalcsRefCalcs,$E50,0)),"")),"")</f>
        <v/>
      </c>
      <c r="BF50" s="98" t="str">
        <f t="array" ref="BF50">IF($BD50,QUARTILE(IF(G4SelectionMask="x",IF(INDEX(StdCalcsRefCalcs,$E50,0)&gt;0,INDEX(StdCalcsRefCalcs,$E50,0)),""),1),"")</f>
        <v/>
      </c>
      <c r="BG50" s="98" t="str">
        <f t="array" ref="BG50">IF($BD50,QUARTILE(IF(G4SelectionMask="x",IF(INDEX(StdCalcsRefCalcs,$E50,0)&gt;0,INDEX(StdCalcsRefCalcs,$E50,0)),""),3),"")</f>
        <v/>
      </c>
      <c r="BH50" s="98" t="str">
        <f t="array" ref="BH50">IF($BD50,MIN(IF(G4SelectionMask="x",IF(INDEX(StdCalcsRefCalcs,$E50,0)&gt;0,INDEX(StdCalcsRefCalcs,$E50,0)),"")),"")</f>
        <v/>
      </c>
      <c r="BI50" s="98" t="str">
        <f t="array" ref="BI50">IF($BD50,MAX(IF(G4SelectionMask="x",IF(INDEX(StdCalcsRefCalcs,$E50,0)&gt;0,INDEX(StdCalcsRefCalcs,$E50,0)),"")),"")</f>
        <v/>
      </c>
      <c r="BJ50" s="98" t="str">
        <f t="shared" si="32"/>
        <v/>
      </c>
      <c r="BK50" s="98" t="str">
        <f t="array" ref="BK50">IF($BD50,STDEVA(IF(G4SelectionMask="x",IF(INDEX(StdCalcsRefCalcs,$E50,0)&gt;0,INDEX(StdCalcsRefCalcs,$E50,0)),"")),"")</f>
        <v/>
      </c>
      <c r="BL50" s="97" t="b">
        <f t="shared" si="33"/>
        <v>0</v>
      </c>
      <c r="BM50" s="97" t="str">
        <f t="array" ref="BM50">IF($BL50,MEDIAN(IF(G5SelectionMask="x",IF(INDEX(StdCalcsRefCalcs,$E50,0)&gt;0,INDEX(StdCalcsRefCalcs,$E50,0)),"")),"")</f>
        <v/>
      </c>
      <c r="BN50" s="97" t="str">
        <f t="array" ref="BN50">IF($BL50,QUARTILE(IF(G5SelectionMask="x",IF(INDEX(StdCalcsRefCalcs,$E50,0)&gt;0,INDEX(StdCalcsRefCalcs,$E50,0)),""),1),"")</f>
        <v/>
      </c>
      <c r="BO50" s="97" t="str">
        <f t="array" ref="BO50">IF($BL50,QUARTILE(IF(G5SelectionMask="x",IF(INDEX(StdCalcsRefCalcs,$E50,0)&gt;0,INDEX(StdCalcsRefCalcs,$E50,0)),""),3),"")</f>
        <v/>
      </c>
      <c r="BP50" s="97" t="str">
        <f t="array" ref="BP50">IF($BL50,MIN(IF(G5SelectionMask="x",IF(INDEX(StdCalcsRefCalcs,$E50,0)&gt;0,INDEX(StdCalcsRefCalcs,$E50,0)),"")),"")</f>
        <v/>
      </c>
      <c r="BQ50" s="97" t="str">
        <f t="array" ref="BQ50">IF($BL50,MAX(IF(G5SelectionMask="x",IF(INDEX(StdCalcsRefCalcs,$E50,0)&gt;0,INDEX(StdCalcsRefCalcs,$E50,0)),"")),"")</f>
        <v/>
      </c>
      <c r="BR50" s="97" t="str">
        <f t="shared" si="34"/>
        <v/>
      </c>
      <c r="BS50" s="99" t="str">
        <f t="array" ref="BS50">IF($BL50,STDEVA(IF(G5SelectionMask="x",IF(INDEX(StdCalcsRefCalcs,$E50,0)&gt;0,INDEX(StdCalcsRefCalcs,$E50,0)),"")),"")</f>
        <v/>
      </c>
      <c r="BT50" s="108"/>
      <c r="BU50" s="109" t="str">
        <f t="shared" ref="BU50:CI59" si="50">IFERROR(IF(LEN(INDEX(RawDataAllData,$I50,BU$9))*LEN(INDEX(RawDataAllData,$K50,BU$9))=0,"",INDEX(RawDataAllData,$I50,BU$9)/INDEX(RawDataAllData,$K50,BU$9)),"")</f>
        <v/>
      </c>
      <c r="BV50" s="109" t="str">
        <f t="shared" si="50"/>
        <v/>
      </c>
      <c r="BW50" s="109" t="str">
        <f t="shared" si="50"/>
        <v/>
      </c>
      <c r="BX50" s="109" t="str">
        <f t="shared" si="50"/>
        <v/>
      </c>
      <c r="BY50" s="109" t="str">
        <f t="shared" si="50"/>
        <v/>
      </c>
      <c r="BZ50" s="109" t="str">
        <f t="shared" si="50"/>
        <v/>
      </c>
      <c r="CA50" s="109" t="str">
        <f t="shared" si="50"/>
        <v/>
      </c>
      <c r="CB50" s="109" t="str">
        <f t="shared" si="50"/>
        <v/>
      </c>
      <c r="CC50" s="109" t="str">
        <f t="shared" si="50"/>
        <v/>
      </c>
      <c r="CD50" s="109" t="str">
        <f t="shared" si="50"/>
        <v/>
      </c>
      <c r="CE50" s="109" t="str">
        <f t="shared" si="50"/>
        <v/>
      </c>
      <c r="CF50" s="109" t="str">
        <f t="shared" si="50"/>
        <v/>
      </c>
      <c r="CG50" s="109" t="str">
        <f t="shared" si="50"/>
        <v/>
      </c>
      <c r="CH50" s="109" t="str">
        <f t="shared" si="50"/>
        <v/>
      </c>
      <c r="CI50" s="109" t="str">
        <f t="shared" si="50"/>
        <v/>
      </c>
    </row>
    <row r="51" spans="1:87" x14ac:dyDescent="0.2">
      <c r="A51" s="33">
        <f t="shared" si="8"/>
        <v>0</v>
      </c>
      <c r="B51" s="206"/>
      <c r="C51" s="200"/>
      <c r="D51" s="197"/>
      <c r="E51" s="72">
        <f t="shared" si="9"/>
        <v>41</v>
      </c>
      <c r="F51" s="9" t="s">
        <v>2619</v>
      </c>
      <c r="G51" s="9" t="s">
        <v>2621</v>
      </c>
      <c r="H51" s="9" t="s">
        <v>657</v>
      </c>
      <c r="I51" s="9">
        <f t="shared" si="46"/>
        <v>77</v>
      </c>
      <c r="J51" s="9" t="s">
        <v>232</v>
      </c>
      <c r="K51" s="9">
        <f t="shared" si="47"/>
        <v>66</v>
      </c>
      <c r="P51" s="97" t="str">
        <f t="shared" si="13"/>
        <v/>
      </c>
      <c r="Q51" s="97"/>
      <c r="R51" s="97"/>
      <c r="S51" s="97"/>
      <c r="T51" s="97"/>
      <c r="U51" s="98" t="str">
        <f t="shared" si="14"/>
        <v/>
      </c>
      <c r="V51" s="107" t="str">
        <f t="shared" si="15"/>
        <v/>
      </c>
      <c r="W51" s="107" t="str">
        <f t="shared" si="16"/>
        <v/>
      </c>
      <c r="X51" s="107" t="str">
        <f t="shared" si="17"/>
        <v/>
      </c>
      <c r="Y51" s="107" t="str">
        <f t="shared" si="18"/>
        <v/>
      </c>
      <c r="Z51" s="107" t="str">
        <f t="shared" si="19"/>
        <v/>
      </c>
      <c r="AA51" s="107" t="str">
        <f t="shared" si="20"/>
        <v/>
      </c>
      <c r="AB51" s="107" t="str">
        <f t="shared" si="21"/>
        <v/>
      </c>
      <c r="AC51" s="107" t="str">
        <f t="shared" si="22"/>
        <v/>
      </c>
      <c r="AD51" s="107" t="str">
        <f t="shared" si="23"/>
        <v/>
      </c>
      <c r="AE51" s="107" t="str">
        <f t="shared" si="24"/>
        <v/>
      </c>
      <c r="AF51" s="97" t="b">
        <f t="shared" si="48"/>
        <v>0</v>
      </c>
      <c r="AG51" s="97" t="str">
        <f t="array" ref="AG51">IF($AF51,MEDIAN(IF(G1SelectionMask="x",IF(INDEX(StdCalcsRefCalcs,$E51,0)&gt;0,INDEX(StdCalcsRefCalcs,$E51,0)),"")),"")</f>
        <v/>
      </c>
      <c r="AH51" s="97" t="str">
        <f t="array" ref="AH51">IF($AF51,QUARTILE(IF(G1SelectionMask="x",IF(INDEX(StdCalcsRefCalcs,$E51,0)&gt;0,INDEX(StdCalcsRefCalcs,$E51,0)),""),1),"")</f>
        <v/>
      </c>
      <c r="AI51" s="97" t="str">
        <f t="array" ref="AI51">IF($AF51,QUARTILE(IF(G1SelectionMask="x",IF(INDEX(StdCalcsRefCalcs,$E51,0)&gt;0,INDEX(StdCalcsRefCalcs,$E51,0)),""),3),"")</f>
        <v/>
      </c>
      <c r="AJ51" s="97" t="str">
        <f t="array" ref="AJ51">IF($AF51,MIN(IF(G1SelectionMask="x",IF(INDEX(StdCalcsRefCalcs,$E51,0)&gt;0,INDEX(StdCalcsRefCalcs,$E51,0)),"")),"")</f>
        <v/>
      </c>
      <c r="AK51" s="97" t="str">
        <f t="array" ref="AK51">IF($AF51,MAX(IF(G1SelectionMask="x",IF(INDEX(StdCalcsRefCalcs,$E51,0)&gt;0,INDEX(StdCalcsRefCalcs,$E51,0)),"")),"")</f>
        <v/>
      </c>
      <c r="AL51" s="97" t="str">
        <f t="shared" si="49"/>
        <v/>
      </c>
      <c r="AM51" s="97" t="str">
        <f t="array" ref="AM51">IF($AF51,STDEVA(IF(G1SelectionMask="x",IF(INDEX(StdCalcsRefCalcs,$E51,0)&gt;0,INDEX(StdCalcsRefCalcs,$E51,0)),"")),"")</f>
        <v/>
      </c>
      <c r="AN51" s="98" t="b">
        <f t="shared" si="27"/>
        <v>0</v>
      </c>
      <c r="AO51" s="98" t="str">
        <f t="array" ref="AO51">IF($AN51,MEDIAN(IF(G2SelectionMask="x",IF(INDEX(StdCalcsRefCalcs,$E51,0)&gt;0,INDEX(StdCalcsRefCalcs,$E51,0)),"")),"")</f>
        <v/>
      </c>
      <c r="AP51" s="98" t="str">
        <f t="array" ref="AP51">IF($AN51,QUARTILE(IF(G2SelectionMask="x",IF(INDEX(StdCalcsRefCalcs,$E51,0)&gt;0,INDEX(StdCalcsRefCalcs,$E51,0)),""),1),"")</f>
        <v/>
      </c>
      <c r="AQ51" s="98" t="str">
        <f t="array" ref="AQ51">IF($AN51,QUARTILE(IF(G2SelectionMask="x",IF(INDEX(StdCalcsRefCalcs,$E51,0)&gt;0,INDEX(StdCalcsRefCalcs,$E51,0)),""),3),"")</f>
        <v/>
      </c>
      <c r="AR51" s="98" t="str">
        <f t="array" ref="AR51">IF($AN51,MIN(IF(G2SelectionMask="x",IF(INDEX(StdCalcsRefCalcs,$E51,0)&gt;0,INDEX(StdCalcsRefCalcs,$E51,0)),"")),"")</f>
        <v/>
      </c>
      <c r="AS51" s="98" t="str">
        <f t="array" ref="AS51">IF($AN51,MAX(IF(G2SelectionMask="x",IF(INDEX(StdCalcsRefCalcs,$E51,0)&gt;0,INDEX(StdCalcsRefCalcs,$E51,0)),"")),"")</f>
        <v/>
      </c>
      <c r="AT51" s="98" t="str">
        <f t="shared" si="28"/>
        <v/>
      </c>
      <c r="AU51" s="98" t="str">
        <f t="array" ref="AU51">IF($AN51,STDEVA(IF(G2SelectionMask="x",IF(INDEX(StdCalcsRefCalcs,$E51,0)&gt;0,INDEX(StdCalcsRefCalcs,$E51,0)),"")),"")</f>
        <v/>
      </c>
      <c r="AV51" s="97" t="b">
        <f t="shared" si="29"/>
        <v>0</v>
      </c>
      <c r="AW51" s="97" t="str">
        <f t="array" ref="AW51">IF($AV51,MEDIAN(IF(G3SelectionMask="x",IF(INDEX(StdCalcsRefCalcs,$E51,0)&gt;0,INDEX(StdCalcsRefCalcs,$E51,0)),"")),"")</f>
        <v/>
      </c>
      <c r="AX51" s="97" t="str">
        <f t="array" ref="AX51">IF($AV51,QUARTILE(IF(G3SelectionMask="x",IF(INDEX(StdCalcsRefCalcs,$E51,0)&gt;0,INDEX(StdCalcsRefCalcs,$E51,0)),""),1),"")</f>
        <v/>
      </c>
      <c r="AY51" s="97" t="str">
        <f t="array" ref="AY51">IF($AV51,QUARTILE(IF(G3SelectionMask="x",IF(INDEX(StdCalcsRefCalcs,$E51,0)&gt;0,INDEX(StdCalcsRefCalcs,$E51,0)),""),3),"")</f>
        <v/>
      </c>
      <c r="AZ51" s="97" t="str">
        <f t="array" ref="AZ51">IF($AV51,MIN(IF(G3SelectionMask="x",IF(INDEX(StdCalcsRefCalcs,$E51,0)&gt;0,INDEX(StdCalcsRefCalcs,$E51,0)),"")),"")</f>
        <v/>
      </c>
      <c r="BA51" s="97" t="str">
        <f t="array" ref="BA51">IF($AV51,MAX(IF(G3SelectionMask="x",IF(INDEX(StdCalcsRefCalcs,$E51,0)&gt;0,INDEX(StdCalcsRefCalcs,$E51,0)),"")),"")</f>
        <v/>
      </c>
      <c r="BB51" s="97" t="str">
        <f t="shared" si="30"/>
        <v/>
      </c>
      <c r="BC51" s="97" t="str">
        <f t="array" ref="BC51">IF($AV51,STDEVA(IF(G3SelectionMask="x",IF(INDEX(StdCalcsRefCalcs,$E51,0)&gt;0,INDEX(StdCalcsRefCalcs,$E51,0)),"")),"")</f>
        <v/>
      </c>
      <c r="BD51" s="98" t="b">
        <f t="shared" si="31"/>
        <v>0</v>
      </c>
      <c r="BE51" s="98" t="str">
        <f t="array" ref="BE51">IF($BD51,MEDIAN(IF(G4SelectionMask="x",IF(INDEX(StdCalcsRefCalcs,$E51,0)&gt;0,INDEX(StdCalcsRefCalcs,$E51,0)),"")),"")</f>
        <v/>
      </c>
      <c r="BF51" s="98" t="str">
        <f t="array" ref="BF51">IF($BD51,QUARTILE(IF(G4SelectionMask="x",IF(INDEX(StdCalcsRefCalcs,$E51,0)&gt;0,INDEX(StdCalcsRefCalcs,$E51,0)),""),1),"")</f>
        <v/>
      </c>
      <c r="BG51" s="98" t="str">
        <f t="array" ref="BG51">IF($BD51,QUARTILE(IF(G4SelectionMask="x",IF(INDEX(StdCalcsRefCalcs,$E51,0)&gt;0,INDEX(StdCalcsRefCalcs,$E51,0)),""),3),"")</f>
        <v/>
      </c>
      <c r="BH51" s="98" t="str">
        <f t="array" ref="BH51">IF($BD51,MIN(IF(G4SelectionMask="x",IF(INDEX(StdCalcsRefCalcs,$E51,0)&gt;0,INDEX(StdCalcsRefCalcs,$E51,0)),"")),"")</f>
        <v/>
      </c>
      <c r="BI51" s="98" t="str">
        <f t="array" ref="BI51">IF($BD51,MAX(IF(G4SelectionMask="x",IF(INDEX(StdCalcsRefCalcs,$E51,0)&gt;0,INDEX(StdCalcsRefCalcs,$E51,0)),"")),"")</f>
        <v/>
      </c>
      <c r="BJ51" s="98" t="str">
        <f t="shared" si="32"/>
        <v/>
      </c>
      <c r="BK51" s="98" t="str">
        <f t="array" ref="BK51">IF($BD51,STDEVA(IF(G4SelectionMask="x",IF(INDEX(StdCalcsRefCalcs,$E51,0)&gt;0,INDEX(StdCalcsRefCalcs,$E51,0)),"")),"")</f>
        <v/>
      </c>
      <c r="BL51" s="97" t="b">
        <f t="shared" si="33"/>
        <v>0</v>
      </c>
      <c r="BM51" s="97" t="str">
        <f t="array" ref="BM51">IF($BL51,MEDIAN(IF(G5SelectionMask="x",IF(INDEX(StdCalcsRefCalcs,$E51,0)&gt;0,INDEX(StdCalcsRefCalcs,$E51,0)),"")),"")</f>
        <v/>
      </c>
      <c r="BN51" s="97" t="str">
        <f t="array" ref="BN51">IF($BL51,QUARTILE(IF(G5SelectionMask="x",IF(INDEX(StdCalcsRefCalcs,$E51,0)&gt;0,INDEX(StdCalcsRefCalcs,$E51,0)),""),1),"")</f>
        <v/>
      </c>
      <c r="BO51" s="97" t="str">
        <f t="array" ref="BO51">IF($BL51,QUARTILE(IF(G5SelectionMask="x",IF(INDEX(StdCalcsRefCalcs,$E51,0)&gt;0,INDEX(StdCalcsRefCalcs,$E51,0)),""),3),"")</f>
        <v/>
      </c>
      <c r="BP51" s="97" t="str">
        <f t="array" ref="BP51">IF($BL51,MIN(IF(G5SelectionMask="x",IF(INDEX(StdCalcsRefCalcs,$E51,0)&gt;0,INDEX(StdCalcsRefCalcs,$E51,0)),"")),"")</f>
        <v/>
      </c>
      <c r="BQ51" s="97" t="str">
        <f t="array" ref="BQ51">IF($BL51,MAX(IF(G5SelectionMask="x",IF(INDEX(StdCalcsRefCalcs,$E51,0)&gt;0,INDEX(StdCalcsRefCalcs,$E51,0)),"")),"")</f>
        <v/>
      </c>
      <c r="BR51" s="97" t="str">
        <f t="shared" si="34"/>
        <v/>
      </c>
      <c r="BS51" s="99" t="str">
        <f t="array" ref="BS51">IF($BL51,STDEVA(IF(G5SelectionMask="x",IF(INDEX(StdCalcsRefCalcs,$E51,0)&gt;0,INDEX(StdCalcsRefCalcs,$E51,0)),"")),"")</f>
        <v/>
      </c>
      <c r="BT51" s="108"/>
      <c r="BU51" s="109" t="str">
        <f t="shared" si="50"/>
        <v/>
      </c>
      <c r="BV51" s="109" t="str">
        <f t="shared" si="50"/>
        <v/>
      </c>
      <c r="BW51" s="109" t="str">
        <f t="shared" si="50"/>
        <v/>
      </c>
      <c r="BX51" s="109" t="str">
        <f t="shared" si="50"/>
        <v/>
      </c>
      <c r="BY51" s="109" t="str">
        <f t="shared" si="50"/>
        <v/>
      </c>
      <c r="BZ51" s="109" t="str">
        <f t="shared" si="50"/>
        <v/>
      </c>
      <c r="CA51" s="109" t="str">
        <f t="shared" si="50"/>
        <v/>
      </c>
      <c r="CB51" s="109" t="str">
        <f t="shared" si="50"/>
        <v/>
      </c>
      <c r="CC51" s="109" t="str">
        <f t="shared" si="50"/>
        <v/>
      </c>
      <c r="CD51" s="109" t="str">
        <f t="shared" si="50"/>
        <v/>
      </c>
      <c r="CE51" s="109" t="str">
        <f t="shared" si="50"/>
        <v/>
      </c>
      <c r="CF51" s="109" t="str">
        <f t="shared" si="50"/>
        <v/>
      </c>
      <c r="CG51" s="109" t="str">
        <f t="shared" si="50"/>
        <v/>
      </c>
      <c r="CH51" s="109" t="str">
        <f t="shared" si="50"/>
        <v/>
      </c>
      <c r="CI51" s="109" t="str">
        <f t="shared" si="50"/>
        <v/>
      </c>
    </row>
    <row r="52" spans="1:87" x14ac:dyDescent="0.2">
      <c r="A52" s="33">
        <f t="shared" si="8"/>
        <v>0</v>
      </c>
      <c r="B52" s="206"/>
      <c r="C52" s="200"/>
      <c r="D52" s="197"/>
      <c r="E52" s="72">
        <f t="shared" si="9"/>
        <v>42</v>
      </c>
      <c r="F52" s="9" t="s">
        <v>3021</v>
      </c>
      <c r="G52" s="9" t="s">
        <v>2624</v>
      </c>
      <c r="H52" s="9" t="s">
        <v>2623</v>
      </c>
      <c r="I52" s="9">
        <f>MATCH(H52,RawDataFieldKeys,0)-RawDataFieldKeyBaseRow</f>
        <v>82</v>
      </c>
      <c r="J52" s="9" t="s">
        <v>232</v>
      </c>
      <c r="K52" s="9">
        <f>MATCH(J52,RawDataFieldKeys,0)-RawDataFieldKeyBaseRow</f>
        <v>66</v>
      </c>
      <c r="P52" s="97" t="str">
        <f t="shared" si="13"/>
        <v/>
      </c>
      <c r="Q52" s="97"/>
      <c r="R52" s="97"/>
      <c r="S52" s="97"/>
      <c r="T52" s="97"/>
      <c r="U52" s="98" t="str">
        <f t="shared" si="14"/>
        <v/>
      </c>
      <c r="V52" s="107" t="str">
        <f t="shared" si="15"/>
        <v/>
      </c>
      <c r="W52" s="107" t="str">
        <f t="shared" si="16"/>
        <v/>
      </c>
      <c r="X52" s="107" t="str">
        <f t="shared" si="17"/>
        <v/>
      </c>
      <c r="Y52" s="107" t="str">
        <f t="shared" si="18"/>
        <v/>
      </c>
      <c r="Z52" s="107" t="str">
        <f t="shared" si="19"/>
        <v/>
      </c>
      <c r="AA52" s="107" t="str">
        <f t="shared" si="20"/>
        <v/>
      </c>
      <c r="AB52" s="107" t="str">
        <f t="shared" si="21"/>
        <v/>
      </c>
      <c r="AC52" s="107" t="str">
        <f t="shared" si="22"/>
        <v/>
      </c>
      <c r="AD52" s="107" t="str">
        <f t="shared" si="23"/>
        <v/>
      </c>
      <c r="AE52" s="107" t="str">
        <f t="shared" si="24"/>
        <v/>
      </c>
      <c r="AF52" s="97" t="b">
        <f t="shared" si="48"/>
        <v>0</v>
      </c>
      <c r="AG52" s="97" t="str">
        <f t="array" ref="AG52">IF($AF52,MEDIAN(IF(G1SelectionMask="x",IF(INDEX(StdCalcsRefCalcs,$E52,0)&gt;0,INDEX(StdCalcsRefCalcs,$E52,0)),"")),"")</f>
        <v/>
      </c>
      <c r="AH52" s="97" t="str">
        <f t="array" ref="AH52">IF($AF52,QUARTILE(IF(G1SelectionMask="x",IF(INDEX(StdCalcsRefCalcs,$E52,0)&gt;0,INDEX(StdCalcsRefCalcs,$E52,0)),""),1),"")</f>
        <v/>
      </c>
      <c r="AI52" s="97" t="str">
        <f t="array" ref="AI52">IF($AF52,QUARTILE(IF(G1SelectionMask="x",IF(INDEX(StdCalcsRefCalcs,$E52,0)&gt;0,INDEX(StdCalcsRefCalcs,$E52,0)),""),3),"")</f>
        <v/>
      </c>
      <c r="AJ52" s="97" t="str">
        <f t="array" ref="AJ52">IF($AF52,MIN(IF(G1SelectionMask="x",IF(INDEX(StdCalcsRefCalcs,$E52,0)&gt;0,INDEX(StdCalcsRefCalcs,$E52,0)),"")),"")</f>
        <v/>
      </c>
      <c r="AK52" s="97" t="str">
        <f t="array" ref="AK52">IF($AF52,MAX(IF(G1SelectionMask="x",IF(INDEX(StdCalcsRefCalcs,$E52,0)&gt;0,INDEX(StdCalcsRefCalcs,$E52,0)),"")),"")</f>
        <v/>
      </c>
      <c r="AL52" s="97" t="str">
        <f t="shared" si="49"/>
        <v/>
      </c>
      <c r="AM52" s="97" t="str">
        <f t="array" ref="AM52">IF($AF52,STDEVA(IF(G1SelectionMask="x",IF(INDEX(StdCalcsRefCalcs,$E52,0)&gt;0,INDEX(StdCalcsRefCalcs,$E52,0)),"")),"")</f>
        <v/>
      </c>
      <c r="AN52" s="98" t="b">
        <f t="shared" si="27"/>
        <v>0</v>
      </c>
      <c r="AO52" s="98" t="str">
        <f t="array" ref="AO52">IF($AN52,MEDIAN(IF(G2SelectionMask="x",IF(INDEX(StdCalcsRefCalcs,$E52,0)&gt;0,INDEX(StdCalcsRefCalcs,$E52,0)),"")),"")</f>
        <v/>
      </c>
      <c r="AP52" s="98" t="str">
        <f t="array" ref="AP52">IF($AN52,QUARTILE(IF(G2SelectionMask="x",IF(INDEX(StdCalcsRefCalcs,$E52,0)&gt;0,INDEX(StdCalcsRefCalcs,$E52,0)),""),1),"")</f>
        <v/>
      </c>
      <c r="AQ52" s="98" t="str">
        <f t="array" ref="AQ52">IF($AN52,QUARTILE(IF(G2SelectionMask="x",IF(INDEX(StdCalcsRefCalcs,$E52,0)&gt;0,INDEX(StdCalcsRefCalcs,$E52,0)),""),3),"")</f>
        <v/>
      </c>
      <c r="AR52" s="98" t="str">
        <f t="array" ref="AR52">IF($AN52,MIN(IF(G2SelectionMask="x",IF(INDEX(StdCalcsRefCalcs,$E52,0)&gt;0,INDEX(StdCalcsRefCalcs,$E52,0)),"")),"")</f>
        <v/>
      </c>
      <c r="AS52" s="98" t="str">
        <f t="array" ref="AS52">IF($AN52,MAX(IF(G2SelectionMask="x",IF(INDEX(StdCalcsRefCalcs,$E52,0)&gt;0,INDEX(StdCalcsRefCalcs,$E52,0)),"")),"")</f>
        <v/>
      </c>
      <c r="AT52" s="98" t="str">
        <f t="shared" si="28"/>
        <v/>
      </c>
      <c r="AU52" s="98" t="str">
        <f t="array" ref="AU52">IF($AN52,STDEVA(IF(G2SelectionMask="x",IF(INDEX(StdCalcsRefCalcs,$E52,0)&gt;0,INDEX(StdCalcsRefCalcs,$E52,0)),"")),"")</f>
        <v/>
      </c>
      <c r="AV52" s="97" t="b">
        <f t="shared" si="29"/>
        <v>0</v>
      </c>
      <c r="AW52" s="97" t="str">
        <f t="array" ref="AW52">IF($AV52,MEDIAN(IF(G3SelectionMask="x",IF(INDEX(StdCalcsRefCalcs,$E52,0)&gt;0,INDEX(StdCalcsRefCalcs,$E52,0)),"")),"")</f>
        <v/>
      </c>
      <c r="AX52" s="97" t="str">
        <f t="array" ref="AX52">IF($AV52,QUARTILE(IF(G3SelectionMask="x",IF(INDEX(StdCalcsRefCalcs,$E52,0)&gt;0,INDEX(StdCalcsRefCalcs,$E52,0)),""),1),"")</f>
        <v/>
      </c>
      <c r="AY52" s="97" t="str">
        <f t="array" ref="AY52">IF($AV52,QUARTILE(IF(G3SelectionMask="x",IF(INDEX(StdCalcsRefCalcs,$E52,0)&gt;0,INDEX(StdCalcsRefCalcs,$E52,0)),""),3),"")</f>
        <v/>
      </c>
      <c r="AZ52" s="97" t="str">
        <f t="array" ref="AZ52">IF($AV52,MIN(IF(G3SelectionMask="x",IF(INDEX(StdCalcsRefCalcs,$E52,0)&gt;0,INDEX(StdCalcsRefCalcs,$E52,0)),"")),"")</f>
        <v/>
      </c>
      <c r="BA52" s="97" t="str">
        <f t="array" ref="BA52">IF($AV52,MAX(IF(G3SelectionMask="x",IF(INDEX(StdCalcsRefCalcs,$E52,0)&gt;0,INDEX(StdCalcsRefCalcs,$E52,0)),"")),"")</f>
        <v/>
      </c>
      <c r="BB52" s="97" t="str">
        <f t="shared" si="30"/>
        <v/>
      </c>
      <c r="BC52" s="97" t="str">
        <f t="array" ref="BC52">IF($AV52,STDEVA(IF(G3SelectionMask="x",IF(INDEX(StdCalcsRefCalcs,$E52,0)&gt;0,INDEX(StdCalcsRefCalcs,$E52,0)),"")),"")</f>
        <v/>
      </c>
      <c r="BD52" s="98" t="b">
        <f t="shared" si="31"/>
        <v>0</v>
      </c>
      <c r="BE52" s="98" t="str">
        <f t="array" ref="BE52">IF($BD52,MEDIAN(IF(G4SelectionMask="x",IF(INDEX(StdCalcsRefCalcs,$E52,0)&gt;0,INDEX(StdCalcsRefCalcs,$E52,0)),"")),"")</f>
        <v/>
      </c>
      <c r="BF52" s="98" t="str">
        <f t="array" ref="BF52">IF($BD52,QUARTILE(IF(G4SelectionMask="x",IF(INDEX(StdCalcsRefCalcs,$E52,0)&gt;0,INDEX(StdCalcsRefCalcs,$E52,0)),""),1),"")</f>
        <v/>
      </c>
      <c r="BG52" s="98" t="str">
        <f t="array" ref="BG52">IF($BD52,QUARTILE(IF(G4SelectionMask="x",IF(INDEX(StdCalcsRefCalcs,$E52,0)&gt;0,INDEX(StdCalcsRefCalcs,$E52,0)),""),3),"")</f>
        <v/>
      </c>
      <c r="BH52" s="98" t="str">
        <f t="array" ref="BH52">IF($BD52,MIN(IF(G4SelectionMask="x",IF(INDEX(StdCalcsRefCalcs,$E52,0)&gt;0,INDEX(StdCalcsRefCalcs,$E52,0)),"")),"")</f>
        <v/>
      </c>
      <c r="BI52" s="98" t="str">
        <f t="array" ref="BI52">IF($BD52,MAX(IF(G4SelectionMask="x",IF(INDEX(StdCalcsRefCalcs,$E52,0)&gt;0,INDEX(StdCalcsRefCalcs,$E52,0)),"")),"")</f>
        <v/>
      </c>
      <c r="BJ52" s="98" t="str">
        <f t="shared" si="32"/>
        <v/>
      </c>
      <c r="BK52" s="98" t="str">
        <f t="array" ref="BK52">IF($BD52,STDEVA(IF(G4SelectionMask="x",IF(INDEX(StdCalcsRefCalcs,$E52,0)&gt;0,INDEX(StdCalcsRefCalcs,$E52,0)),"")),"")</f>
        <v/>
      </c>
      <c r="BL52" s="97" t="b">
        <f t="shared" si="33"/>
        <v>0</v>
      </c>
      <c r="BM52" s="97" t="str">
        <f t="array" ref="BM52">IF($BL52,MEDIAN(IF(G5SelectionMask="x",IF(INDEX(StdCalcsRefCalcs,$E52,0)&gt;0,INDEX(StdCalcsRefCalcs,$E52,0)),"")),"")</f>
        <v/>
      </c>
      <c r="BN52" s="97" t="str">
        <f t="array" ref="BN52">IF($BL52,QUARTILE(IF(G5SelectionMask="x",IF(INDEX(StdCalcsRefCalcs,$E52,0)&gt;0,INDEX(StdCalcsRefCalcs,$E52,0)),""),1),"")</f>
        <v/>
      </c>
      <c r="BO52" s="97" t="str">
        <f t="array" ref="BO52">IF($BL52,QUARTILE(IF(G5SelectionMask="x",IF(INDEX(StdCalcsRefCalcs,$E52,0)&gt;0,INDEX(StdCalcsRefCalcs,$E52,0)),""),3),"")</f>
        <v/>
      </c>
      <c r="BP52" s="97" t="str">
        <f t="array" ref="BP52">IF($BL52,MIN(IF(G5SelectionMask="x",IF(INDEX(StdCalcsRefCalcs,$E52,0)&gt;0,INDEX(StdCalcsRefCalcs,$E52,0)),"")),"")</f>
        <v/>
      </c>
      <c r="BQ52" s="97" t="str">
        <f t="array" ref="BQ52">IF($BL52,MAX(IF(G5SelectionMask="x",IF(INDEX(StdCalcsRefCalcs,$E52,0)&gt;0,INDEX(StdCalcsRefCalcs,$E52,0)),"")),"")</f>
        <v/>
      </c>
      <c r="BR52" s="97" t="str">
        <f t="shared" si="34"/>
        <v/>
      </c>
      <c r="BS52" s="99" t="str">
        <f t="array" ref="BS52">IF($BL52,STDEVA(IF(G5SelectionMask="x",IF(INDEX(StdCalcsRefCalcs,$E52,0)&gt;0,INDEX(StdCalcsRefCalcs,$E52,0)),"")),"")</f>
        <v/>
      </c>
      <c r="BT52" s="108"/>
      <c r="BU52" s="109" t="str">
        <f t="shared" si="50"/>
        <v/>
      </c>
      <c r="BV52" s="109" t="str">
        <f t="shared" si="50"/>
        <v/>
      </c>
      <c r="BW52" s="109" t="str">
        <f t="shared" si="50"/>
        <v/>
      </c>
      <c r="BX52" s="109" t="str">
        <f t="shared" si="50"/>
        <v/>
      </c>
      <c r="BY52" s="109" t="str">
        <f t="shared" si="50"/>
        <v/>
      </c>
      <c r="BZ52" s="109" t="str">
        <f t="shared" si="50"/>
        <v/>
      </c>
      <c r="CA52" s="109" t="str">
        <f t="shared" si="50"/>
        <v/>
      </c>
      <c r="CB52" s="109" t="str">
        <f t="shared" si="50"/>
        <v/>
      </c>
      <c r="CC52" s="109" t="str">
        <f t="shared" si="50"/>
        <v/>
      </c>
      <c r="CD52" s="109" t="str">
        <f t="shared" si="50"/>
        <v/>
      </c>
      <c r="CE52" s="109" t="str">
        <f t="shared" si="50"/>
        <v/>
      </c>
      <c r="CF52" s="109" t="str">
        <f t="shared" si="50"/>
        <v/>
      </c>
      <c r="CG52" s="109" t="str">
        <f t="shared" si="50"/>
        <v/>
      </c>
      <c r="CH52" s="109" t="str">
        <f t="shared" si="50"/>
        <v/>
      </c>
      <c r="CI52" s="109" t="str">
        <f t="shared" si="50"/>
        <v/>
      </c>
    </row>
    <row r="53" spans="1:87" x14ac:dyDescent="0.2">
      <c r="A53" s="33">
        <f t="shared" si="8"/>
        <v>0</v>
      </c>
      <c r="B53" s="206"/>
      <c r="C53" s="200"/>
      <c r="D53" s="197"/>
      <c r="E53" s="72">
        <f t="shared" si="9"/>
        <v>43</v>
      </c>
      <c r="F53" s="9" t="s">
        <v>2634</v>
      </c>
      <c r="G53" s="9" t="s">
        <v>340</v>
      </c>
      <c r="H53" s="9" t="s">
        <v>661</v>
      </c>
      <c r="I53" s="9">
        <f>MATCH(H53,RawDataFieldKeys,0)-RawDataFieldKeyBaseRow</f>
        <v>83</v>
      </c>
      <c r="J53" s="9" t="s">
        <v>232</v>
      </c>
      <c r="K53" s="9">
        <f>MATCH(J53,RawDataFieldKeys,0)-RawDataFieldKeyBaseRow</f>
        <v>66</v>
      </c>
      <c r="P53" s="97" t="str">
        <f t="shared" si="13"/>
        <v/>
      </c>
      <c r="Q53" s="97"/>
      <c r="R53" s="97"/>
      <c r="S53" s="97"/>
      <c r="T53" s="97"/>
      <c r="U53" s="98" t="str">
        <f t="shared" si="14"/>
        <v/>
      </c>
      <c r="V53" s="107" t="str">
        <f t="shared" si="15"/>
        <v/>
      </c>
      <c r="W53" s="107" t="str">
        <f t="shared" si="16"/>
        <v/>
      </c>
      <c r="X53" s="107" t="str">
        <f t="shared" si="17"/>
        <v/>
      </c>
      <c r="Y53" s="107" t="str">
        <f t="shared" si="18"/>
        <v/>
      </c>
      <c r="Z53" s="107" t="str">
        <f t="shared" si="19"/>
        <v/>
      </c>
      <c r="AA53" s="107" t="str">
        <f t="shared" si="20"/>
        <v/>
      </c>
      <c r="AB53" s="107" t="str">
        <f t="shared" si="21"/>
        <v/>
      </c>
      <c r="AC53" s="107" t="str">
        <f t="shared" si="22"/>
        <v/>
      </c>
      <c r="AD53" s="107" t="str">
        <f t="shared" si="23"/>
        <v/>
      </c>
      <c r="AE53" s="107" t="str">
        <f t="shared" si="24"/>
        <v/>
      </c>
      <c r="AF53" s="97" t="b">
        <f t="shared" si="48"/>
        <v>0</v>
      </c>
      <c r="AG53" s="97" t="str">
        <f t="array" ref="AG53">IF($AF53,MEDIAN(IF(G1SelectionMask="x",IF(INDEX(StdCalcsRefCalcs,$E53,0)&gt;0,INDEX(StdCalcsRefCalcs,$E53,0)),"")),"")</f>
        <v/>
      </c>
      <c r="AH53" s="97" t="str">
        <f t="array" ref="AH53">IF($AF53,QUARTILE(IF(G1SelectionMask="x",IF(INDEX(StdCalcsRefCalcs,$E53,0)&gt;0,INDEX(StdCalcsRefCalcs,$E53,0)),""),1),"")</f>
        <v/>
      </c>
      <c r="AI53" s="97" t="str">
        <f t="array" ref="AI53">IF($AF53,QUARTILE(IF(G1SelectionMask="x",IF(INDEX(StdCalcsRefCalcs,$E53,0)&gt;0,INDEX(StdCalcsRefCalcs,$E53,0)),""),3),"")</f>
        <v/>
      </c>
      <c r="AJ53" s="97" t="str">
        <f t="array" ref="AJ53">IF($AF53,MIN(IF(G1SelectionMask="x",IF(INDEX(StdCalcsRefCalcs,$E53,0)&gt;0,INDEX(StdCalcsRefCalcs,$E53,0)),"")),"")</f>
        <v/>
      </c>
      <c r="AK53" s="97" t="str">
        <f t="array" ref="AK53">IF($AF53,MAX(IF(G1SelectionMask="x",IF(INDEX(StdCalcsRefCalcs,$E53,0)&gt;0,INDEX(StdCalcsRefCalcs,$E53,0)),"")),"")</f>
        <v/>
      </c>
      <c r="AL53" s="97" t="str">
        <f t="shared" si="49"/>
        <v/>
      </c>
      <c r="AM53" s="97" t="str">
        <f t="array" ref="AM53">IF($AF53,STDEVA(IF(G1SelectionMask="x",IF(INDEX(StdCalcsRefCalcs,$E53,0)&gt;0,INDEX(StdCalcsRefCalcs,$E53,0)),"")),"")</f>
        <v/>
      </c>
      <c r="AN53" s="98" t="b">
        <f t="shared" si="27"/>
        <v>0</v>
      </c>
      <c r="AO53" s="98" t="str">
        <f t="array" ref="AO53">IF($AN53,MEDIAN(IF(G2SelectionMask="x",IF(INDEX(StdCalcsRefCalcs,$E53,0)&gt;0,INDEX(StdCalcsRefCalcs,$E53,0)),"")),"")</f>
        <v/>
      </c>
      <c r="AP53" s="98" t="str">
        <f t="array" ref="AP53">IF($AN53,QUARTILE(IF(G2SelectionMask="x",IF(INDEX(StdCalcsRefCalcs,$E53,0)&gt;0,INDEX(StdCalcsRefCalcs,$E53,0)),""),1),"")</f>
        <v/>
      </c>
      <c r="AQ53" s="98" t="str">
        <f t="array" ref="AQ53">IF($AN53,QUARTILE(IF(G2SelectionMask="x",IF(INDEX(StdCalcsRefCalcs,$E53,0)&gt;0,INDEX(StdCalcsRefCalcs,$E53,0)),""),3),"")</f>
        <v/>
      </c>
      <c r="AR53" s="98" t="str">
        <f t="array" ref="AR53">IF($AN53,MIN(IF(G2SelectionMask="x",IF(INDEX(StdCalcsRefCalcs,$E53,0)&gt;0,INDEX(StdCalcsRefCalcs,$E53,0)),"")),"")</f>
        <v/>
      </c>
      <c r="AS53" s="98" t="str">
        <f t="array" ref="AS53">IF($AN53,MAX(IF(G2SelectionMask="x",IF(INDEX(StdCalcsRefCalcs,$E53,0)&gt;0,INDEX(StdCalcsRefCalcs,$E53,0)),"")),"")</f>
        <v/>
      </c>
      <c r="AT53" s="98" t="str">
        <f t="shared" si="28"/>
        <v/>
      </c>
      <c r="AU53" s="98" t="str">
        <f t="array" ref="AU53">IF($AN53,STDEVA(IF(G2SelectionMask="x",IF(INDEX(StdCalcsRefCalcs,$E53,0)&gt;0,INDEX(StdCalcsRefCalcs,$E53,0)),"")),"")</f>
        <v/>
      </c>
      <c r="AV53" s="97" t="b">
        <f t="shared" si="29"/>
        <v>0</v>
      </c>
      <c r="AW53" s="97" t="str">
        <f t="array" ref="AW53">IF($AV53,MEDIAN(IF(G3SelectionMask="x",IF(INDEX(StdCalcsRefCalcs,$E53,0)&gt;0,INDEX(StdCalcsRefCalcs,$E53,0)),"")),"")</f>
        <v/>
      </c>
      <c r="AX53" s="97" t="str">
        <f t="array" ref="AX53">IF($AV53,QUARTILE(IF(G3SelectionMask="x",IF(INDEX(StdCalcsRefCalcs,$E53,0)&gt;0,INDEX(StdCalcsRefCalcs,$E53,0)),""),1),"")</f>
        <v/>
      </c>
      <c r="AY53" s="97" t="str">
        <f t="array" ref="AY53">IF($AV53,QUARTILE(IF(G3SelectionMask="x",IF(INDEX(StdCalcsRefCalcs,$E53,0)&gt;0,INDEX(StdCalcsRefCalcs,$E53,0)),""),3),"")</f>
        <v/>
      </c>
      <c r="AZ53" s="97" t="str">
        <f t="array" ref="AZ53">IF($AV53,MIN(IF(G3SelectionMask="x",IF(INDEX(StdCalcsRefCalcs,$E53,0)&gt;0,INDEX(StdCalcsRefCalcs,$E53,0)),"")),"")</f>
        <v/>
      </c>
      <c r="BA53" s="97" t="str">
        <f t="array" ref="BA53">IF($AV53,MAX(IF(G3SelectionMask="x",IF(INDEX(StdCalcsRefCalcs,$E53,0)&gt;0,INDEX(StdCalcsRefCalcs,$E53,0)),"")),"")</f>
        <v/>
      </c>
      <c r="BB53" s="97" t="str">
        <f t="shared" si="30"/>
        <v/>
      </c>
      <c r="BC53" s="97" t="str">
        <f t="array" ref="BC53">IF($AV53,STDEVA(IF(G3SelectionMask="x",IF(INDEX(StdCalcsRefCalcs,$E53,0)&gt;0,INDEX(StdCalcsRefCalcs,$E53,0)),"")),"")</f>
        <v/>
      </c>
      <c r="BD53" s="98" t="b">
        <f t="shared" si="31"/>
        <v>0</v>
      </c>
      <c r="BE53" s="98" t="str">
        <f t="array" ref="BE53">IF($BD53,MEDIAN(IF(G4SelectionMask="x",IF(INDEX(StdCalcsRefCalcs,$E53,0)&gt;0,INDEX(StdCalcsRefCalcs,$E53,0)),"")),"")</f>
        <v/>
      </c>
      <c r="BF53" s="98" t="str">
        <f t="array" ref="BF53">IF($BD53,QUARTILE(IF(G4SelectionMask="x",IF(INDEX(StdCalcsRefCalcs,$E53,0)&gt;0,INDEX(StdCalcsRefCalcs,$E53,0)),""),1),"")</f>
        <v/>
      </c>
      <c r="BG53" s="98" t="str">
        <f t="array" ref="BG53">IF($BD53,QUARTILE(IF(G4SelectionMask="x",IF(INDEX(StdCalcsRefCalcs,$E53,0)&gt;0,INDEX(StdCalcsRefCalcs,$E53,0)),""),3),"")</f>
        <v/>
      </c>
      <c r="BH53" s="98" t="str">
        <f t="array" ref="BH53">IF($BD53,MIN(IF(G4SelectionMask="x",IF(INDEX(StdCalcsRefCalcs,$E53,0)&gt;0,INDEX(StdCalcsRefCalcs,$E53,0)),"")),"")</f>
        <v/>
      </c>
      <c r="BI53" s="98" t="str">
        <f t="array" ref="BI53">IF($BD53,MAX(IF(G4SelectionMask="x",IF(INDEX(StdCalcsRefCalcs,$E53,0)&gt;0,INDEX(StdCalcsRefCalcs,$E53,0)),"")),"")</f>
        <v/>
      </c>
      <c r="BJ53" s="98" t="str">
        <f t="shared" si="32"/>
        <v/>
      </c>
      <c r="BK53" s="98" t="str">
        <f t="array" ref="BK53">IF($BD53,STDEVA(IF(G4SelectionMask="x",IF(INDEX(StdCalcsRefCalcs,$E53,0)&gt;0,INDEX(StdCalcsRefCalcs,$E53,0)),"")),"")</f>
        <v/>
      </c>
      <c r="BL53" s="97" t="b">
        <f t="shared" si="33"/>
        <v>0</v>
      </c>
      <c r="BM53" s="97" t="str">
        <f t="array" ref="BM53">IF($BL53,MEDIAN(IF(G5SelectionMask="x",IF(INDEX(StdCalcsRefCalcs,$E53,0)&gt;0,INDEX(StdCalcsRefCalcs,$E53,0)),"")),"")</f>
        <v/>
      </c>
      <c r="BN53" s="97" t="str">
        <f t="array" ref="BN53">IF($BL53,QUARTILE(IF(G5SelectionMask="x",IF(INDEX(StdCalcsRefCalcs,$E53,0)&gt;0,INDEX(StdCalcsRefCalcs,$E53,0)),""),1),"")</f>
        <v/>
      </c>
      <c r="BO53" s="97" t="str">
        <f t="array" ref="BO53">IF($BL53,QUARTILE(IF(G5SelectionMask="x",IF(INDEX(StdCalcsRefCalcs,$E53,0)&gt;0,INDEX(StdCalcsRefCalcs,$E53,0)),""),3),"")</f>
        <v/>
      </c>
      <c r="BP53" s="97" t="str">
        <f t="array" ref="BP53">IF($BL53,MIN(IF(G5SelectionMask="x",IF(INDEX(StdCalcsRefCalcs,$E53,0)&gt;0,INDEX(StdCalcsRefCalcs,$E53,0)),"")),"")</f>
        <v/>
      </c>
      <c r="BQ53" s="97" t="str">
        <f t="array" ref="BQ53">IF($BL53,MAX(IF(G5SelectionMask="x",IF(INDEX(StdCalcsRefCalcs,$E53,0)&gt;0,INDEX(StdCalcsRefCalcs,$E53,0)),"")),"")</f>
        <v/>
      </c>
      <c r="BR53" s="97" t="str">
        <f t="shared" si="34"/>
        <v/>
      </c>
      <c r="BS53" s="99" t="str">
        <f t="array" ref="BS53">IF($BL53,STDEVA(IF(G5SelectionMask="x",IF(INDEX(StdCalcsRefCalcs,$E53,0)&gt;0,INDEX(StdCalcsRefCalcs,$E53,0)),"")),"")</f>
        <v/>
      </c>
      <c r="BT53" s="108"/>
      <c r="BU53" s="109" t="str">
        <f t="shared" si="50"/>
        <v/>
      </c>
      <c r="BV53" s="109" t="str">
        <f t="shared" si="50"/>
        <v/>
      </c>
      <c r="BW53" s="109" t="str">
        <f t="shared" si="50"/>
        <v/>
      </c>
      <c r="BX53" s="109" t="str">
        <f t="shared" si="50"/>
        <v/>
      </c>
      <c r="BY53" s="109" t="str">
        <f t="shared" si="50"/>
        <v/>
      </c>
      <c r="BZ53" s="109" t="str">
        <f t="shared" si="50"/>
        <v/>
      </c>
      <c r="CA53" s="109" t="str">
        <f t="shared" si="50"/>
        <v/>
      </c>
      <c r="CB53" s="109" t="str">
        <f t="shared" si="50"/>
        <v/>
      </c>
      <c r="CC53" s="109" t="str">
        <f t="shared" si="50"/>
        <v/>
      </c>
      <c r="CD53" s="109" t="str">
        <f t="shared" si="50"/>
        <v/>
      </c>
      <c r="CE53" s="109" t="str">
        <f t="shared" si="50"/>
        <v/>
      </c>
      <c r="CF53" s="109" t="str">
        <f t="shared" si="50"/>
        <v/>
      </c>
      <c r="CG53" s="109" t="str">
        <f t="shared" si="50"/>
        <v/>
      </c>
      <c r="CH53" s="109" t="str">
        <f t="shared" si="50"/>
        <v/>
      </c>
      <c r="CI53" s="109" t="str">
        <f t="shared" si="50"/>
        <v/>
      </c>
    </row>
    <row r="54" spans="1:87" x14ac:dyDescent="0.2">
      <c r="A54" s="33">
        <f t="shared" si="8"/>
        <v>0</v>
      </c>
      <c r="B54" s="206"/>
      <c r="C54" s="200"/>
      <c r="D54" s="197"/>
      <c r="E54" s="72">
        <f t="shared" si="9"/>
        <v>44</v>
      </c>
      <c r="F54" s="9" t="s">
        <v>2635</v>
      </c>
      <c r="G54" s="9" t="s">
        <v>341</v>
      </c>
      <c r="H54" s="9" t="s">
        <v>662</v>
      </c>
      <c r="I54" s="9">
        <f>MATCH(H54,RawDataFieldKeys,0)-RawDataFieldKeyBaseRow</f>
        <v>84</v>
      </c>
      <c r="J54" s="9" t="s">
        <v>232</v>
      </c>
      <c r="K54" s="9">
        <f>MATCH(J54,RawDataFieldKeys,0)-RawDataFieldKeyBaseRow</f>
        <v>66</v>
      </c>
      <c r="P54" s="97" t="str">
        <f t="shared" si="13"/>
        <v/>
      </c>
      <c r="Q54" s="97"/>
      <c r="R54" s="97"/>
      <c r="S54" s="97"/>
      <c r="T54" s="97"/>
      <c r="U54" s="98" t="str">
        <f t="shared" si="14"/>
        <v/>
      </c>
      <c r="V54" s="107" t="str">
        <f t="shared" si="15"/>
        <v/>
      </c>
      <c r="W54" s="107" t="str">
        <f t="shared" si="16"/>
        <v/>
      </c>
      <c r="X54" s="107" t="str">
        <f t="shared" si="17"/>
        <v/>
      </c>
      <c r="Y54" s="107" t="str">
        <f t="shared" si="18"/>
        <v/>
      </c>
      <c r="Z54" s="107" t="str">
        <f t="shared" si="19"/>
        <v/>
      </c>
      <c r="AA54" s="107" t="str">
        <f t="shared" si="20"/>
        <v/>
      </c>
      <c r="AB54" s="107" t="str">
        <f t="shared" si="21"/>
        <v/>
      </c>
      <c r="AC54" s="107" t="str">
        <f t="shared" si="22"/>
        <v/>
      </c>
      <c r="AD54" s="107" t="str">
        <f t="shared" si="23"/>
        <v/>
      </c>
      <c r="AE54" s="107" t="str">
        <f t="shared" si="24"/>
        <v/>
      </c>
      <c r="AF54" s="97" t="b">
        <f t="shared" si="48"/>
        <v>0</v>
      </c>
      <c r="AG54" s="97" t="str">
        <f t="array" ref="AG54">IF($AF54,MEDIAN(IF(G1SelectionMask="x",IF(INDEX(StdCalcsRefCalcs,$E54,0)&gt;0,INDEX(StdCalcsRefCalcs,$E54,0)),"")),"")</f>
        <v/>
      </c>
      <c r="AH54" s="97" t="str">
        <f t="array" ref="AH54">IF($AF54,QUARTILE(IF(G1SelectionMask="x",IF(INDEX(StdCalcsRefCalcs,$E54,0)&gt;0,INDEX(StdCalcsRefCalcs,$E54,0)),""),1),"")</f>
        <v/>
      </c>
      <c r="AI54" s="97" t="str">
        <f t="array" ref="AI54">IF($AF54,QUARTILE(IF(G1SelectionMask="x",IF(INDEX(StdCalcsRefCalcs,$E54,0)&gt;0,INDEX(StdCalcsRefCalcs,$E54,0)),""),3),"")</f>
        <v/>
      </c>
      <c r="AJ54" s="97" t="str">
        <f t="array" ref="AJ54">IF($AF54,MIN(IF(G1SelectionMask="x",IF(INDEX(StdCalcsRefCalcs,$E54,0)&gt;0,INDEX(StdCalcsRefCalcs,$E54,0)),"")),"")</f>
        <v/>
      </c>
      <c r="AK54" s="97" t="str">
        <f t="array" ref="AK54">IF($AF54,MAX(IF(G1SelectionMask="x",IF(INDEX(StdCalcsRefCalcs,$E54,0)&gt;0,INDEX(StdCalcsRefCalcs,$E54,0)),"")),"")</f>
        <v/>
      </c>
      <c r="AL54" s="97" t="str">
        <f t="shared" si="49"/>
        <v/>
      </c>
      <c r="AM54" s="97" t="str">
        <f t="array" ref="AM54">IF($AF54,STDEVA(IF(G1SelectionMask="x",IF(INDEX(StdCalcsRefCalcs,$E54,0)&gt;0,INDEX(StdCalcsRefCalcs,$E54,0)),"")),"")</f>
        <v/>
      </c>
      <c r="AN54" s="98" t="b">
        <f t="shared" si="27"/>
        <v>0</v>
      </c>
      <c r="AO54" s="98" t="str">
        <f t="array" ref="AO54">IF($AN54,MEDIAN(IF(G2SelectionMask="x",IF(INDEX(StdCalcsRefCalcs,$E54,0)&gt;0,INDEX(StdCalcsRefCalcs,$E54,0)),"")),"")</f>
        <v/>
      </c>
      <c r="AP54" s="98" t="str">
        <f t="array" ref="AP54">IF($AN54,QUARTILE(IF(G2SelectionMask="x",IF(INDEX(StdCalcsRefCalcs,$E54,0)&gt;0,INDEX(StdCalcsRefCalcs,$E54,0)),""),1),"")</f>
        <v/>
      </c>
      <c r="AQ54" s="98" t="str">
        <f t="array" ref="AQ54">IF($AN54,QUARTILE(IF(G2SelectionMask="x",IF(INDEX(StdCalcsRefCalcs,$E54,0)&gt;0,INDEX(StdCalcsRefCalcs,$E54,0)),""),3),"")</f>
        <v/>
      </c>
      <c r="AR54" s="98" t="str">
        <f t="array" ref="AR54">IF($AN54,MIN(IF(G2SelectionMask="x",IF(INDEX(StdCalcsRefCalcs,$E54,0)&gt;0,INDEX(StdCalcsRefCalcs,$E54,0)),"")),"")</f>
        <v/>
      </c>
      <c r="AS54" s="98" t="str">
        <f t="array" ref="AS54">IF($AN54,MAX(IF(G2SelectionMask="x",IF(INDEX(StdCalcsRefCalcs,$E54,0)&gt;0,INDEX(StdCalcsRefCalcs,$E54,0)),"")),"")</f>
        <v/>
      </c>
      <c r="AT54" s="98" t="str">
        <f t="shared" si="28"/>
        <v/>
      </c>
      <c r="AU54" s="98" t="str">
        <f t="array" ref="AU54">IF($AN54,STDEVA(IF(G2SelectionMask="x",IF(INDEX(StdCalcsRefCalcs,$E54,0)&gt;0,INDEX(StdCalcsRefCalcs,$E54,0)),"")),"")</f>
        <v/>
      </c>
      <c r="AV54" s="97" t="b">
        <f t="shared" si="29"/>
        <v>0</v>
      </c>
      <c r="AW54" s="97" t="str">
        <f t="array" ref="AW54">IF($AV54,MEDIAN(IF(G3SelectionMask="x",IF(INDEX(StdCalcsRefCalcs,$E54,0)&gt;0,INDEX(StdCalcsRefCalcs,$E54,0)),"")),"")</f>
        <v/>
      </c>
      <c r="AX54" s="97" t="str">
        <f t="array" ref="AX54">IF($AV54,QUARTILE(IF(G3SelectionMask="x",IF(INDEX(StdCalcsRefCalcs,$E54,0)&gt;0,INDEX(StdCalcsRefCalcs,$E54,0)),""),1),"")</f>
        <v/>
      </c>
      <c r="AY54" s="97" t="str">
        <f t="array" ref="AY54">IF($AV54,QUARTILE(IF(G3SelectionMask="x",IF(INDEX(StdCalcsRefCalcs,$E54,0)&gt;0,INDEX(StdCalcsRefCalcs,$E54,0)),""),3),"")</f>
        <v/>
      </c>
      <c r="AZ54" s="97" t="str">
        <f t="array" ref="AZ54">IF($AV54,MIN(IF(G3SelectionMask="x",IF(INDEX(StdCalcsRefCalcs,$E54,0)&gt;0,INDEX(StdCalcsRefCalcs,$E54,0)),"")),"")</f>
        <v/>
      </c>
      <c r="BA54" s="97" t="str">
        <f t="array" ref="BA54">IF($AV54,MAX(IF(G3SelectionMask="x",IF(INDEX(StdCalcsRefCalcs,$E54,0)&gt;0,INDEX(StdCalcsRefCalcs,$E54,0)),"")),"")</f>
        <v/>
      </c>
      <c r="BB54" s="97" t="str">
        <f t="shared" si="30"/>
        <v/>
      </c>
      <c r="BC54" s="97" t="str">
        <f t="array" ref="BC54">IF($AV54,STDEVA(IF(G3SelectionMask="x",IF(INDEX(StdCalcsRefCalcs,$E54,0)&gt;0,INDEX(StdCalcsRefCalcs,$E54,0)),"")),"")</f>
        <v/>
      </c>
      <c r="BD54" s="98" t="b">
        <f t="shared" si="31"/>
        <v>0</v>
      </c>
      <c r="BE54" s="98" t="str">
        <f t="array" ref="BE54">IF($BD54,MEDIAN(IF(G4SelectionMask="x",IF(INDEX(StdCalcsRefCalcs,$E54,0)&gt;0,INDEX(StdCalcsRefCalcs,$E54,0)),"")),"")</f>
        <v/>
      </c>
      <c r="BF54" s="98" t="str">
        <f t="array" ref="BF54">IF($BD54,QUARTILE(IF(G4SelectionMask="x",IF(INDEX(StdCalcsRefCalcs,$E54,0)&gt;0,INDEX(StdCalcsRefCalcs,$E54,0)),""),1),"")</f>
        <v/>
      </c>
      <c r="BG54" s="98" t="str">
        <f t="array" ref="BG54">IF($BD54,QUARTILE(IF(G4SelectionMask="x",IF(INDEX(StdCalcsRefCalcs,$E54,0)&gt;0,INDEX(StdCalcsRefCalcs,$E54,0)),""),3),"")</f>
        <v/>
      </c>
      <c r="BH54" s="98" t="str">
        <f t="array" ref="BH54">IF($BD54,MIN(IF(G4SelectionMask="x",IF(INDEX(StdCalcsRefCalcs,$E54,0)&gt;0,INDEX(StdCalcsRefCalcs,$E54,0)),"")),"")</f>
        <v/>
      </c>
      <c r="BI54" s="98" t="str">
        <f t="array" ref="BI54">IF($BD54,MAX(IF(G4SelectionMask="x",IF(INDEX(StdCalcsRefCalcs,$E54,0)&gt;0,INDEX(StdCalcsRefCalcs,$E54,0)),"")),"")</f>
        <v/>
      </c>
      <c r="BJ54" s="98" t="str">
        <f t="shared" si="32"/>
        <v/>
      </c>
      <c r="BK54" s="98" t="str">
        <f t="array" ref="BK54">IF($BD54,STDEVA(IF(G4SelectionMask="x",IF(INDEX(StdCalcsRefCalcs,$E54,0)&gt;0,INDEX(StdCalcsRefCalcs,$E54,0)),"")),"")</f>
        <v/>
      </c>
      <c r="BL54" s="97" t="b">
        <f t="shared" si="33"/>
        <v>0</v>
      </c>
      <c r="BM54" s="97" t="str">
        <f t="array" ref="BM54">IF($BL54,MEDIAN(IF(G5SelectionMask="x",IF(INDEX(StdCalcsRefCalcs,$E54,0)&gt;0,INDEX(StdCalcsRefCalcs,$E54,0)),"")),"")</f>
        <v/>
      </c>
      <c r="BN54" s="97" t="str">
        <f t="array" ref="BN54">IF($BL54,QUARTILE(IF(G5SelectionMask="x",IF(INDEX(StdCalcsRefCalcs,$E54,0)&gt;0,INDEX(StdCalcsRefCalcs,$E54,0)),""),1),"")</f>
        <v/>
      </c>
      <c r="BO54" s="97" t="str">
        <f t="array" ref="BO54">IF($BL54,QUARTILE(IF(G5SelectionMask="x",IF(INDEX(StdCalcsRefCalcs,$E54,0)&gt;0,INDEX(StdCalcsRefCalcs,$E54,0)),""),3),"")</f>
        <v/>
      </c>
      <c r="BP54" s="97" t="str">
        <f t="array" ref="BP54">IF($BL54,MIN(IF(G5SelectionMask="x",IF(INDEX(StdCalcsRefCalcs,$E54,0)&gt;0,INDEX(StdCalcsRefCalcs,$E54,0)),"")),"")</f>
        <v/>
      </c>
      <c r="BQ54" s="97" t="str">
        <f t="array" ref="BQ54">IF($BL54,MAX(IF(G5SelectionMask="x",IF(INDEX(StdCalcsRefCalcs,$E54,0)&gt;0,INDEX(StdCalcsRefCalcs,$E54,0)),"")),"")</f>
        <v/>
      </c>
      <c r="BR54" s="97" t="str">
        <f t="shared" si="34"/>
        <v/>
      </c>
      <c r="BS54" s="99" t="str">
        <f t="array" ref="BS54">IF($BL54,STDEVA(IF(G5SelectionMask="x",IF(INDEX(StdCalcsRefCalcs,$E54,0)&gt;0,INDEX(StdCalcsRefCalcs,$E54,0)),"")),"")</f>
        <v/>
      </c>
      <c r="BT54" s="108"/>
      <c r="BU54" s="109" t="str">
        <f t="shared" si="50"/>
        <v/>
      </c>
      <c r="BV54" s="109" t="str">
        <f t="shared" si="50"/>
        <v/>
      </c>
      <c r="BW54" s="109" t="str">
        <f t="shared" si="50"/>
        <v/>
      </c>
      <c r="BX54" s="109" t="str">
        <f t="shared" si="50"/>
        <v/>
      </c>
      <c r="BY54" s="109" t="str">
        <f t="shared" si="50"/>
        <v/>
      </c>
      <c r="BZ54" s="109" t="str">
        <f t="shared" si="50"/>
        <v/>
      </c>
      <c r="CA54" s="109" t="str">
        <f t="shared" si="50"/>
        <v/>
      </c>
      <c r="CB54" s="109" t="str">
        <f t="shared" si="50"/>
        <v/>
      </c>
      <c r="CC54" s="109" t="str">
        <f t="shared" si="50"/>
        <v/>
      </c>
      <c r="CD54" s="109" t="str">
        <f t="shared" si="50"/>
        <v/>
      </c>
      <c r="CE54" s="109" t="str">
        <f t="shared" si="50"/>
        <v/>
      </c>
      <c r="CF54" s="109" t="str">
        <f t="shared" si="50"/>
        <v/>
      </c>
      <c r="CG54" s="109" t="str">
        <f t="shared" si="50"/>
        <v/>
      </c>
      <c r="CH54" s="109" t="str">
        <f t="shared" si="50"/>
        <v/>
      </c>
      <c r="CI54" s="109" t="str">
        <f t="shared" si="50"/>
        <v/>
      </c>
    </row>
    <row r="55" spans="1:87" x14ac:dyDescent="0.2">
      <c r="A55" s="33">
        <f t="shared" si="8"/>
        <v>0</v>
      </c>
      <c r="B55" s="206"/>
      <c r="C55" s="200"/>
      <c r="D55" s="197"/>
      <c r="E55" s="72">
        <f t="shared" si="9"/>
        <v>45</v>
      </c>
      <c r="F55" s="9" t="s">
        <v>2636</v>
      </c>
      <c r="G55" s="9" t="s">
        <v>342</v>
      </c>
      <c r="H55" s="9" t="s">
        <v>663</v>
      </c>
      <c r="I55" s="9">
        <f t="shared" ref="I55:I60" si="51">MATCH(H55,RawDataFieldKeys,0)-RawDataFieldKeyBaseRow</f>
        <v>85</v>
      </c>
      <c r="J55" s="9" t="s">
        <v>232</v>
      </c>
      <c r="K55" s="9">
        <f t="shared" ref="K55:K60" si="52">MATCH(J55,RawDataFieldKeys,0)-RawDataFieldKeyBaseRow</f>
        <v>66</v>
      </c>
      <c r="P55" s="97" t="str">
        <f t="shared" si="13"/>
        <v/>
      </c>
      <c r="Q55" s="97"/>
      <c r="R55" s="97"/>
      <c r="S55" s="97"/>
      <c r="T55" s="97"/>
      <c r="U55" s="98" t="str">
        <f t="shared" si="14"/>
        <v/>
      </c>
      <c r="V55" s="107" t="str">
        <f t="shared" si="15"/>
        <v/>
      </c>
      <c r="W55" s="107" t="str">
        <f t="shared" si="16"/>
        <v/>
      </c>
      <c r="X55" s="107" t="str">
        <f t="shared" si="17"/>
        <v/>
      </c>
      <c r="Y55" s="107" t="str">
        <f t="shared" si="18"/>
        <v/>
      </c>
      <c r="Z55" s="107" t="str">
        <f t="shared" si="19"/>
        <v/>
      </c>
      <c r="AA55" s="107" t="str">
        <f t="shared" si="20"/>
        <v/>
      </c>
      <c r="AB55" s="107" t="str">
        <f t="shared" si="21"/>
        <v/>
      </c>
      <c r="AC55" s="107" t="str">
        <f t="shared" si="22"/>
        <v/>
      </c>
      <c r="AD55" s="107" t="str">
        <f t="shared" si="23"/>
        <v/>
      </c>
      <c r="AE55" s="107" t="str">
        <f t="shared" si="24"/>
        <v/>
      </c>
      <c r="AF55" s="97" t="b">
        <f t="shared" si="48"/>
        <v>0</v>
      </c>
      <c r="AG55" s="97" t="str">
        <f t="array" ref="AG55">IF($AF55,MEDIAN(IF(G1SelectionMask="x",IF(INDEX(StdCalcsRefCalcs,$E55,0)&gt;0,INDEX(StdCalcsRefCalcs,$E55,0)),"")),"")</f>
        <v/>
      </c>
      <c r="AH55" s="97" t="str">
        <f t="array" ref="AH55">IF($AF55,QUARTILE(IF(G1SelectionMask="x",IF(INDEX(StdCalcsRefCalcs,$E55,0)&gt;0,INDEX(StdCalcsRefCalcs,$E55,0)),""),1),"")</f>
        <v/>
      </c>
      <c r="AI55" s="97" t="str">
        <f t="array" ref="AI55">IF($AF55,QUARTILE(IF(G1SelectionMask="x",IF(INDEX(StdCalcsRefCalcs,$E55,0)&gt;0,INDEX(StdCalcsRefCalcs,$E55,0)),""),3),"")</f>
        <v/>
      </c>
      <c r="AJ55" s="97" t="str">
        <f t="array" ref="AJ55">IF($AF55,MIN(IF(G1SelectionMask="x",IF(INDEX(StdCalcsRefCalcs,$E55,0)&gt;0,INDEX(StdCalcsRefCalcs,$E55,0)),"")),"")</f>
        <v/>
      </c>
      <c r="AK55" s="97" t="str">
        <f t="array" ref="AK55">IF($AF55,MAX(IF(G1SelectionMask="x",IF(INDEX(StdCalcsRefCalcs,$E55,0)&gt;0,INDEX(StdCalcsRefCalcs,$E55,0)),"")),"")</f>
        <v/>
      </c>
      <c r="AL55" s="97" t="str">
        <f t="shared" si="49"/>
        <v/>
      </c>
      <c r="AM55" s="97" t="str">
        <f t="array" ref="AM55">IF($AF55,STDEVA(IF(G1SelectionMask="x",IF(INDEX(StdCalcsRefCalcs,$E55,0)&gt;0,INDEX(StdCalcsRefCalcs,$E55,0)),"")),"")</f>
        <v/>
      </c>
      <c r="AN55" s="98" t="b">
        <f t="shared" si="27"/>
        <v>0</v>
      </c>
      <c r="AO55" s="98" t="str">
        <f t="array" ref="AO55">IF($AN55,MEDIAN(IF(G2SelectionMask="x",IF(INDEX(StdCalcsRefCalcs,$E55,0)&gt;0,INDEX(StdCalcsRefCalcs,$E55,0)),"")),"")</f>
        <v/>
      </c>
      <c r="AP55" s="98" t="str">
        <f t="array" ref="AP55">IF($AN55,QUARTILE(IF(G2SelectionMask="x",IF(INDEX(StdCalcsRefCalcs,$E55,0)&gt;0,INDEX(StdCalcsRefCalcs,$E55,0)),""),1),"")</f>
        <v/>
      </c>
      <c r="AQ55" s="98" t="str">
        <f t="array" ref="AQ55">IF($AN55,QUARTILE(IF(G2SelectionMask="x",IF(INDEX(StdCalcsRefCalcs,$E55,0)&gt;0,INDEX(StdCalcsRefCalcs,$E55,0)),""),3),"")</f>
        <v/>
      </c>
      <c r="AR55" s="98" t="str">
        <f t="array" ref="AR55">IF($AN55,MIN(IF(G2SelectionMask="x",IF(INDEX(StdCalcsRefCalcs,$E55,0)&gt;0,INDEX(StdCalcsRefCalcs,$E55,0)),"")),"")</f>
        <v/>
      </c>
      <c r="AS55" s="98" t="str">
        <f t="array" ref="AS55">IF($AN55,MAX(IF(G2SelectionMask="x",IF(INDEX(StdCalcsRefCalcs,$E55,0)&gt;0,INDEX(StdCalcsRefCalcs,$E55,0)),"")),"")</f>
        <v/>
      </c>
      <c r="AT55" s="98" t="str">
        <f t="shared" si="28"/>
        <v/>
      </c>
      <c r="AU55" s="98" t="str">
        <f t="array" ref="AU55">IF($AN55,STDEVA(IF(G2SelectionMask="x",IF(INDEX(StdCalcsRefCalcs,$E55,0)&gt;0,INDEX(StdCalcsRefCalcs,$E55,0)),"")),"")</f>
        <v/>
      </c>
      <c r="AV55" s="97" t="b">
        <f t="shared" si="29"/>
        <v>0</v>
      </c>
      <c r="AW55" s="97" t="str">
        <f t="array" ref="AW55">IF($AV55,MEDIAN(IF(G3SelectionMask="x",IF(INDEX(StdCalcsRefCalcs,$E55,0)&gt;0,INDEX(StdCalcsRefCalcs,$E55,0)),"")),"")</f>
        <v/>
      </c>
      <c r="AX55" s="97" t="str">
        <f t="array" ref="AX55">IF($AV55,QUARTILE(IF(G3SelectionMask="x",IF(INDEX(StdCalcsRefCalcs,$E55,0)&gt;0,INDEX(StdCalcsRefCalcs,$E55,0)),""),1),"")</f>
        <v/>
      </c>
      <c r="AY55" s="97" t="str">
        <f t="array" ref="AY55">IF($AV55,QUARTILE(IF(G3SelectionMask="x",IF(INDEX(StdCalcsRefCalcs,$E55,0)&gt;0,INDEX(StdCalcsRefCalcs,$E55,0)),""),3),"")</f>
        <v/>
      </c>
      <c r="AZ55" s="97" t="str">
        <f t="array" ref="AZ55">IF($AV55,MIN(IF(G3SelectionMask="x",IF(INDEX(StdCalcsRefCalcs,$E55,0)&gt;0,INDEX(StdCalcsRefCalcs,$E55,0)),"")),"")</f>
        <v/>
      </c>
      <c r="BA55" s="97" t="str">
        <f t="array" ref="BA55">IF($AV55,MAX(IF(G3SelectionMask="x",IF(INDEX(StdCalcsRefCalcs,$E55,0)&gt;0,INDEX(StdCalcsRefCalcs,$E55,0)),"")),"")</f>
        <v/>
      </c>
      <c r="BB55" s="97" t="str">
        <f t="shared" si="30"/>
        <v/>
      </c>
      <c r="BC55" s="97" t="str">
        <f t="array" ref="BC55">IF($AV55,STDEVA(IF(G3SelectionMask="x",IF(INDEX(StdCalcsRefCalcs,$E55,0)&gt;0,INDEX(StdCalcsRefCalcs,$E55,0)),"")),"")</f>
        <v/>
      </c>
      <c r="BD55" s="98" t="b">
        <f t="shared" si="31"/>
        <v>0</v>
      </c>
      <c r="BE55" s="98" t="str">
        <f t="array" ref="BE55">IF($BD55,MEDIAN(IF(G4SelectionMask="x",IF(INDEX(StdCalcsRefCalcs,$E55,0)&gt;0,INDEX(StdCalcsRefCalcs,$E55,0)),"")),"")</f>
        <v/>
      </c>
      <c r="BF55" s="98" t="str">
        <f t="array" ref="BF55">IF($BD55,QUARTILE(IF(G4SelectionMask="x",IF(INDEX(StdCalcsRefCalcs,$E55,0)&gt;0,INDEX(StdCalcsRefCalcs,$E55,0)),""),1),"")</f>
        <v/>
      </c>
      <c r="BG55" s="98" t="str">
        <f t="array" ref="BG55">IF($BD55,QUARTILE(IF(G4SelectionMask="x",IF(INDEX(StdCalcsRefCalcs,$E55,0)&gt;0,INDEX(StdCalcsRefCalcs,$E55,0)),""),3),"")</f>
        <v/>
      </c>
      <c r="BH55" s="98" t="str">
        <f t="array" ref="BH55">IF($BD55,MIN(IF(G4SelectionMask="x",IF(INDEX(StdCalcsRefCalcs,$E55,0)&gt;0,INDEX(StdCalcsRefCalcs,$E55,0)),"")),"")</f>
        <v/>
      </c>
      <c r="BI55" s="98" t="str">
        <f t="array" ref="BI55">IF($BD55,MAX(IF(G4SelectionMask="x",IF(INDEX(StdCalcsRefCalcs,$E55,0)&gt;0,INDEX(StdCalcsRefCalcs,$E55,0)),"")),"")</f>
        <v/>
      </c>
      <c r="BJ55" s="98" t="str">
        <f t="shared" si="32"/>
        <v/>
      </c>
      <c r="BK55" s="98" t="str">
        <f t="array" ref="BK55">IF($BD55,STDEVA(IF(G4SelectionMask="x",IF(INDEX(StdCalcsRefCalcs,$E55,0)&gt;0,INDEX(StdCalcsRefCalcs,$E55,0)),"")),"")</f>
        <v/>
      </c>
      <c r="BL55" s="97" t="b">
        <f t="shared" si="33"/>
        <v>0</v>
      </c>
      <c r="BM55" s="97" t="str">
        <f t="array" ref="BM55">IF($BL55,MEDIAN(IF(G5SelectionMask="x",IF(INDEX(StdCalcsRefCalcs,$E55,0)&gt;0,INDEX(StdCalcsRefCalcs,$E55,0)),"")),"")</f>
        <v/>
      </c>
      <c r="BN55" s="97" t="str">
        <f t="array" ref="BN55">IF($BL55,QUARTILE(IF(G5SelectionMask="x",IF(INDEX(StdCalcsRefCalcs,$E55,0)&gt;0,INDEX(StdCalcsRefCalcs,$E55,0)),""),1),"")</f>
        <v/>
      </c>
      <c r="BO55" s="97" t="str">
        <f t="array" ref="BO55">IF($BL55,QUARTILE(IF(G5SelectionMask="x",IF(INDEX(StdCalcsRefCalcs,$E55,0)&gt;0,INDEX(StdCalcsRefCalcs,$E55,0)),""),3),"")</f>
        <v/>
      </c>
      <c r="BP55" s="97" t="str">
        <f t="array" ref="BP55">IF($BL55,MIN(IF(G5SelectionMask="x",IF(INDEX(StdCalcsRefCalcs,$E55,0)&gt;0,INDEX(StdCalcsRefCalcs,$E55,0)),"")),"")</f>
        <v/>
      </c>
      <c r="BQ55" s="97" t="str">
        <f t="array" ref="BQ55">IF($BL55,MAX(IF(G5SelectionMask="x",IF(INDEX(StdCalcsRefCalcs,$E55,0)&gt;0,INDEX(StdCalcsRefCalcs,$E55,0)),"")),"")</f>
        <v/>
      </c>
      <c r="BR55" s="97" t="str">
        <f t="shared" si="34"/>
        <v/>
      </c>
      <c r="BS55" s="99" t="str">
        <f t="array" ref="BS55">IF($BL55,STDEVA(IF(G5SelectionMask="x",IF(INDEX(StdCalcsRefCalcs,$E55,0)&gt;0,INDEX(StdCalcsRefCalcs,$E55,0)),"")),"")</f>
        <v/>
      </c>
      <c r="BT55" s="108"/>
      <c r="BU55" s="109" t="str">
        <f t="shared" si="50"/>
        <v/>
      </c>
      <c r="BV55" s="109" t="str">
        <f t="shared" si="50"/>
        <v/>
      </c>
      <c r="BW55" s="109" t="str">
        <f t="shared" si="50"/>
        <v/>
      </c>
      <c r="BX55" s="109" t="str">
        <f t="shared" si="50"/>
        <v/>
      </c>
      <c r="BY55" s="109" t="str">
        <f t="shared" si="50"/>
        <v/>
      </c>
      <c r="BZ55" s="109" t="str">
        <f t="shared" si="50"/>
        <v/>
      </c>
      <c r="CA55" s="109" t="str">
        <f t="shared" si="50"/>
        <v/>
      </c>
      <c r="CB55" s="109" t="str">
        <f t="shared" si="50"/>
        <v/>
      </c>
      <c r="CC55" s="109" t="str">
        <f t="shared" si="50"/>
        <v/>
      </c>
      <c r="CD55" s="109" t="str">
        <f t="shared" si="50"/>
        <v/>
      </c>
      <c r="CE55" s="109" t="str">
        <f t="shared" si="50"/>
        <v/>
      </c>
      <c r="CF55" s="109" t="str">
        <f t="shared" si="50"/>
        <v/>
      </c>
      <c r="CG55" s="109" t="str">
        <f t="shared" si="50"/>
        <v/>
      </c>
      <c r="CH55" s="109" t="str">
        <f t="shared" si="50"/>
        <v/>
      </c>
      <c r="CI55" s="109" t="str">
        <f t="shared" si="50"/>
        <v/>
      </c>
    </row>
    <row r="56" spans="1:87" x14ac:dyDescent="0.2">
      <c r="A56" s="33">
        <f t="shared" si="8"/>
        <v>0</v>
      </c>
      <c r="B56" s="206"/>
      <c r="C56" s="200"/>
      <c r="D56" s="197"/>
      <c r="E56" s="72">
        <f t="shared" si="9"/>
        <v>46</v>
      </c>
      <c r="F56" s="9" t="s">
        <v>2637</v>
      </c>
      <c r="G56" s="9" t="s">
        <v>2629</v>
      </c>
      <c r="H56" s="9" t="s">
        <v>664</v>
      </c>
      <c r="I56" s="9">
        <f t="shared" si="51"/>
        <v>86</v>
      </c>
      <c r="J56" s="9" t="s">
        <v>232</v>
      </c>
      <c r="K56" s="9">
        <f t="shared" si="52"/>
        <v>66</v>
      </c>
      <c r="P56" s="97" t="str">
        <f t="shared" si="13"/>
        <v/>
      </c>
      <c r="Q56" s="97"/>
      <c r="R56" s="97"/>
      <c r="S56" s="97"/>
      <c r="T56" s="97"/>
      <c r="U56" s="98" t="str">
        <f t="shared" si="14"/>
        <v/>
      </c>
      <c r="V56" s="107" t="str">
        <f t="shared" si="15"/>
        <v/>
      </c>
      <c r="W56" s="107" t="str">
        <f t="shared" si="16"/>
        <v/>
      </c>
      <c r="X56" s="107" t="str">
        <f t="shared" si="17"/>
        <v/>
      </c>
      <c r="Y56" s="107" t="str">
        <f t="shared" si="18"/>
        <v/>
      </c>
      <c r="Z56" s="107" t="str">
        <f t="shared" si="19"/>
        <v/>
      </c>
      <c r="AA56" s="107" t="str">
        <f t="shared" si="20"/>
        <v/>
      </c>
      <c r="AB56" s="107" t="str">
        <f t="shared" si="21"/>
        <v/>
      </c>
      <c r="AC56" s="107" t="str">
        <f t="shared" si="22"/>
        <v/>
      </c>
      <c r="AD56" s="107" t="str">
        <f t="shared" si="23"/>
        <v/>
      </c>
      <c r="AE56" s="107" t="str">
        <f t="shared" si="24"/>
        <v/>
      </c>
      <c r="AF56" s="97" t="b">
        <f t="shared" si="48"/>
        <v>0</v>
      </c>
      <c r="AG56" s="97" t="str">
        <f t="array" ref="AG56">IF($AF56,MEDIAN(IF(G1SelectionMask="x",IF(INDEX(StdCalcsRefCalcs,$E56,0)&gt;0,INDEX(StdCalcsRefCalcs,$E56,0)),"")),"")</f>
        <v/>
      </c>
      <c r="AH56" s="97" t="str">
        <f t="array" ref="AH56">IF($AF56,QUARTILE(IF(G1SelectionMask="x",IF(INDEX(StdCalcsRefCalcs,$E56,0)&gt;0,INDEX(StdCalcsRefCalcs,$E56,0)),""),1),"")</f>
        <v/>
      </c>
      <c r="AI56" s="97" t="str">
        <f t="array" ref="AI56">IF($AF56,QUARTILE(IF(G1SelectionMask="x",IF(INDEX(StdCalcsRefCalcs,$E56,0)&gt;0,INDEX(StdCalcsRefCalcs,$E56,0)),""),3),"")</f>
        <v/>
      </c>
      <c r="AJ56" s="97" t="str">
        <f t="array" ref="AJ56">IF($AF56,MIN(IF(G1SelectionMask="x",IF(INDEX(StdCalcsRefCalcs,$E56,0)&gt;0,INDEX(StdCalcsRefCalcs,$E56,0)),"")),"")</f>
        <v/>
      </c>
      <c r="AK56" s="97" t="str">
        <f t="array" ref="AK56">IF($AF56,MAX(IF(G1SelectionMask="x",IF(INDEX(StdCalcsRefCalcs,$E56,0)&gt;0,INDEX(StdCalcsRefCalcs,$E56,0)),"")),"")</f>
        <v/>
      </c>
      <c r="AL56" s="97" t="str">
        <f t="shared" si="49"/>
        <v/>
      </c>
      <c r="AM56" s="97" t="str">
        <f t="array" ref="AM56">IF($AF56,STDEVA(IF(G1SelectionMask="x",IF(INDEX(StdCalcsRefCalcs,$E56,0)&gt;0,INDEX(StdCalcsRefCalcs,$E56,0)),"")),"")</f>
        <v/>
      </c>
      <c r="AN56" s="98" t="b">
        <f t="shared" si="27"/>
        <v>0</v>
      </c>
      <c r="AO56" s="98" t="str">
        <f t="array" ref="AO56">IF($AN56,MEDIAN(IF(G2SelectionMask="x",IF(INDEX(StdCalcsRefCalcs,$E56,0)&gt;0,INDEX(StdCalcsRefCalcs,$E56,0)),"")),"")</f>
        <v/>
      </c>
      <c r="AP56" s="98" t="str">
        <f t="array" ref="AP56">IF($AN56,QUARTILE(IF(G2SelectionMask="x",IF(INDEX(StdCalcsRefCalcs,$E56,0)&gt;0,INDEX(StdCalcsRefCalcs,$E56,0)),""),1),"")</f>
        <v/>
      </c>
      <c r="AQ56" s="98" t="str">
        <f t="array" ref="AQ56">IF($AN56,QUARTILE(IF(G2SelectionMask="x",IF(INDEX(StdCalcsRefCalcs,$E56,0)&gt;0,INDEX(StdCalcsRefCalcs,$E56,0)),""),3),"")</f>
        <v/>
      </c>
      <c r="AR56" s="98" t="str">
        <f t="array" ref="AR56">IF($AN56,MIN(IF(G2SelectionMask="x",IF(INDEX(StdCalcsRefCalcs,$E56,0)&gt;0,INDEX(StdCalcsRefCalcs,$E56,0)),"")),"")</f>
        <v/>
      </c>
      <c r="AS56" s="98" t="str">
        <f t="array" ref="AS56">IF($AN56,MAX(IF(G2SelectionMask="x",IF(INDEX(StdCalcsRefCalcs,$E56,0)&gt;0,INDEX(StdCalcsRefCalcs,$E56,0)),"")),"")</f>
        <v/>
      </c>
      <c r="AT56" s="98" t="str">
        <f t="shared" si="28"/>
        <v/>
      </c>
      <c r="AU56" s="98" t="str">
        <f t="array" ref="AU56">IF($AN56,STDEVA(IF(G2SelectionMask="x",IF(INDEX(StdCalcsRefCalcs,$E56,0)&gt;0,INDEX(StdCalcsRefCalcs,$E56,0)),"")),"")</f>
        <v/>
      </c>
      <c r="AV56" s="97" t="b">
        <f t="shared" si="29"/>
        <v>0</v>
      </c>
      <c r="AW56" s="97" t="str">
        <f t="array" ref="AW56">IF($AV56,MEDIAN(IF(G3SelectionMask="x",IF(INDEX(StdCalcsRefCalcs,$E56,0)&gt;0,INDEX(StdCalcsRefCalcs,$E56,0)),"")),"")</f>
        <v/>
      </c>
      <c r="AX56" s="97" t="str">
        <f t="array" ref="AX56">IF($AV56,QUARTILE(IF(G3SelectionMask="x",IF(INDEX(StdCalcsRefCalcs,$E56,0)&gt;0,INDEX(StdCalcsRefCalcs,$E56,0)),""),1),"")</f>
        <v/>
      </c>
      <c r="AY56" s="97" t="str">
        <f t="array" ref="AY56">IF($AV56,QUARTILE(IF(G3SelectionMask="x",IF(INDEX(StdCalcsRefCalcs,$E56,0)&gt;0,INDEX(StdCalcsRefCalcs,$E56,0)),""),3),"")</f>
        <v/>
      </c>
      <c r="AZ56" s="97" t="str">
        <f t="array" ref="AZ56">IF($AV56,MIN(IF(G3SelectionMask="x",IF(INDEX(StdCalcsRefCalcs,$E56,0)&gt;0,INDEX(StdCalcsRefCalcs,$E56,0)),"")),"")</f>
        <v/>
      </c>
      <c r="BA56" s="97" t="str">
        <f t="array" ref="BA56">IF($AV56,MAX(IF(G3SelectionMask="x",IF(INDEX(StdCalcsRefCalcs,$E56,0)&gt;0,INDEX(StdCalcsRefCalcs,$E56,0)),"")),"")</f>
        <v/>
      </c>
      <c r="BB56" s="97" t="str">
        <f t="shared" si="30"/>
        <v/>
      </c>
      <c r="BC56" s="97" t="str">
        <f t="array" ref="BC56">IF($AV56,STDEVA(IF(G3SelectionMask="x",IF(INDEX(StdCalcsRefCalcs,$E56,0)&gt;0,INDEX(StdCalcsRefCalcs,$E56,0)),"")),"")</f>
        <v/>
      </c>
      <c r="BD56" s="98" t="b">
        <f t="shared" si="31"/>
        <v>0</v>
      </c>
      <c r="BE56" s="98" t="str">
        <f t="array" ref="BE56">IF($BD56,MEDIAN(IF(G4SelectionMask="x",IF(INDEX(StdCalcsRefCalcs,$E56,0)&gt;0,INDEX(StdCalcsRefCalcs,$E56,0)),"")),"")</f>
        <v/>
      </c>
      <c r="BF56" s="98" t="str">
        <f t="array" ref="BF56">IF($BD56,QUARTILE(IF(G4SelectionMask="x",IF(INDEX(StdCalcsRefCalcs,$E56,0)&gt;0,INDEX(StdCalcsRefCalcs,$E56,0)),""),1),"")</f>
        <v/>
      </c>
      <c r="BG56" s="98" t="str">
        <f t="array" ref="BG56">IF($BD56,QUARTILE(IF(G4SelectionMask="x",IF(INDEX(StdCalcsRefCalcs,$E56,0)&gt;0,INDEX(StdCalcsRefCalcs,$E56,0)),""),3),"")</f>
        <v/>
      </c>
      <c r="BH56" s="98" t="str">
        <f t="array" ref="BH56">IF($BD56,MIN(IF(G4SelectionMask="x",IF(INDEX(StdCalcsRefCalcs,$E56,0)&gt;0,INDEX(StdCalcsRefCalcs,$E56,0)),"")),"")</f>
        <v/>
      </c>
      <c r="BI56" s="98" t="str">
        <f t="array" ref="BI56">IF($BD56,MAX(IF(G4SelectionMask="x",IF(INDEX(StdCalcsRefCalcs,$E56,0)&gt;0,INDEX(StdCalcsRefCalcs,$E56,0)),"")),"")</f>
        <v/>
      </c>
      <c r="BJ56" s="98" t="str">
        <f t="shared" si="32"/>
        <v/>
      </c>
      <c r="BK56" s="98" t="str">
        <f t="array" ref="BK56">IF($BD56,STDEVA(IF(G4SelectionMask="x",IF(INDEX(StdCalcsRefCalcs,$E56,0)&gt;0,INDEX(StdCalcsRefCalcs,$E56,0)),"")),"")</f>
        <v/>
      </c>
      <c r="BL56" s="97" t="b">
        <f t="shared" si="33"/>
        <v>0</v>
      </c>
      <c r="BM56" s="97" t="str">
        <f t="array" ref="BM56">IF($BL56,MEDIAN(IF(G5SelectionMask="x",IF(INDEX(StdCalcsRefCalcs,$E56,0)&gt;0,INDEX(StdCalcsRefCalcs,$E56,0)),"")),"")</f>
        <v/>
      </c>
      <c r="BN56" s="97" t="str">
        <f t="array" ref="BN56">IF($BL56,QUARTILE(IF(G5SelectionMask="x",IF(INDEX(StdCalcsRefCalcs,$E56,0)&gt;0,INDEX(StdCalcsRefCalcs,$E56,0)),""),1),"")</f>
        <v/>
      </c>
      <c r="BO56" s="97" t="str">
        <f t="array" ref="BO56">IF($BL56,QUARTILE(IF(G5SelectionMask="x",IF(INDEX(StdCalcsRefCalcs,$E56,0)&gt;0,INDEX(StdCalcsRefCalcs,$E56,0)),""),3),"")</f>
        <v/>
      </c>
      <c r="BP56" s="97" t="str">
        <f t="array" ref="BP56">IF($BL56,MIN(IF(G5SelectionMask="x",IF(INDEX(StdCalcsRefCalcs,$E56,0)&gt;0,INDEX(StdCalcsRefCalcs,$E56,0)),"")),"")</f>
        <v/>
      </c>
      <c r="BQ56" s="97" t="str">
        <f t="array" ref="BQ56">IF($BL56,MAX(IF(G5SelectionMask="x",IF(INDEX(StdCalcsRefCalcs,$E56,0)&gt;0,INDEX(StdCalcsRefCalcs,$E56,0)),"")),"")</f>
        <v/>
      </c>
      <c r="BR56" s="97" t="str">
        <f t="shared" si="34"/>
        <v/>
      </c>
      <c r="BS56" s="99" t="str">
        <f t="array" ref="BS56">IF($BL56,STDEVA(IF(G5SelectionMask="x",IF(INDEX(StdCalcsRefCalcs,$E56,0)&gt;0,INDEX(StdCalcsRefCalcs,$E56,0)),"")),"")</f>
        <v/>
      </c>
      <c r="BT56" s="108"/>
      <c r="BU56" s="109" t="str">
        <f t="shared" si="50"/>
        <v/>
      </c>
      <c r="BV56" s="109" t="str">
        <f t="shared" si="50"/>
        <v/>
      </c>
      <c r="BW56" s="109" t="str">
        <f t="shared" si="50"/>
        <v/>
      </c>
      <c r="BX56" s="109" t="str">
        <f t="shared" si="50"/>
        <v/>
      </c>
      <c r="BY56" s="109" t="str">
        <f t="shared" si="50"/>
        <v/>
      </c>
      <c r="BZ56" s="109" t="str">
        <f t="shared" si="50"/>
        <v/>
      </c>
      <c r="CA56" s="109" t="str">
        <f t="shared" si="50"/>
        <v/>
      </c>
      <c r="CB56" s="109" t="str">
        <f t="shared" si="50"/>
        <v/>
      </c>
      <c r="CC56" s="109" t="str">
        <f t="shared" si="50"/>
        <v/>
      </c>
      <c r="CD56" s="109" t="str">
        <f t="shared" si="50"/>
        <v/>
      </c>
      <c r="CE56" s="109" t="str">
        <f t="shared" si="50"/>
        <v/>
      </c>
      <c r="CF56" s="109" t="str">
        <f t="shared" si="50"/>
        <v/>
      </c>
      <c r="CG56" s="109" t="str">
        <f t="shared" si="50"/>
        <v/>
      </c>
      <c r="CH56" s="109" t="str">
        <f t="shared" si="50"/>
        <v/>
      </c>
      <c r="CI56" s="109" t="str">
        <f t="shared" si="50"/>
        <v/>
      </c>
    </row>
    <row r="57" spans="1:87" x14ac:dyDescent="0.2">
      <c r="A57" s="33">
        <f t="shared" si="8"/>
        <v>0</v>
      </c>
      <c r="B57" s="206"/>
      <c r="C57" s="200"/>
      <c r="D57" s="197"/>
      <c r="E57" s="72">
        <f t="shared" si="9"/>
        <v>47</v>
      </c>
      <c r="F57" s="9" t="s">
        <v>2638</v>
      </c>
      <c r="G57" s="9" t="s">
        <v>343</v>
      </c>
      <c r="H57" s="9" t="s">
        <v>665</v>
      </c>
      <c r="I57" s="9">
        <f t="shared" si="51"/>
        <v>87</v>
      </c>
      <c r="J57" s="9" t="s">
        <v>232</v>
      </c>
      <c r="K57" s="9">
        <f t="shared" si="52"/>
        <v>66</v>
      </c>
      <c r="P57" s="97" t="str">
        <f t="shared" si="13"/>
        <v/>
      </c>
      <c r="Q57" s="97"/>
      <c r="R57" s="97"/>
      <c r="S57" s="97"/>
      <c r="T57" s="97"/>
      <c r="U57" s="98" t="str">
        <f t="shared" si="14"/>
        <v/>
      </c>
      <c r="V57" s="107" t="str">
        <f t="shared" si="15"/>
        <v/>
      </c>
      <c r="W57" s="107" t="str">
        <f t="shared" si="16"/>
        <v/>
      </c>
      <c r="X57" s="107" t="str">
        <f t="shared" si="17"/>
        <v/>
      </c>
      <c r="Y57" s="107" t="str">
        <f t="shared" si="18"/>
        <v/>
      </c>
      <c r="Z57" s="107" t="str">
        <f t="shared" si="19"/>
        <v/>
      </c>
      <c r="AA57" s="107" t="str">
        <f t="shared" si="20"/>
        <v/>
      </c>
      <c r="AB57" s="107" t="str">
        <f t="shared" si="21"/>
        <v/>
      </c>
      <c r="AC57" s="107" t="str">
        <f t="shared" si="22"/>
        <v/>
      </c>
      <c r="AD57" s="107" t="str">
        <f t="shared" si="23"/>
        <v/>
      </c>
      <c r="AE57" s="107" t="str">
        <f t="shared" si="24"/>
        <v/>
      </c>
      <c r="AF57" s="97" t="b">
        <f t="shared" si="48"/>
        <v>0</v>
      </c>
      <c r="AG57" s="97" t="str">
        <f t="array" ref="AG57">IF($AF57,MEDIAN(IF(G1SelectionMask="x",IF(INDEX(StdCalcsRefCalcs,$E57,0)&gt;0,INDEX(StdCalcsRefCalcs,$E57,0)),"")),"")</f>
        <v/>
      </c>
      <c r="AH57" s="97" t="str">
        <f t="array" ref="AH57">IF($AF57,QUARTILE(IF(G1SelectionMask="x",IF(INDEX(StdCalcsRefCalcs,$E57,0)&gt;0,INDEX(StdCalcsRefCalcs,$E57,0)),""),1),"")</f>
        <v/>
      </c>
      <c r="AI57" s="97" t="str">
        <f t="array" ref="AI57">IF($AF57,QUARTILE(IF(G1SelectionMask="x",IF(INDEX(StdCalcsRefCalcs,$E57,0)&gt;0,INDEX(StdCalcsRefCalcs,$E57,0)),""),3),"")</f>
        <v/>
      </c>
      <c r="AJ57" s="97" t="str">
        <f t="array" ref="AJ57">IF($AF57,MIN(IF(G1SelectionMask="x",IF(INDEX(StdCalcsRefCalcs,$E57,0)&gt;0,INDEX(StdCalcsRefCalcs,$E57,0)),"")),"")</f>
        <v/>
      </c>
      <c r="AK57" s="97" t="str">
        <f t="array" ref="AK57">IF($AF57,MAX(IF(G1SelectionMask="x",IF(INDEX(StdCalcsRefCalcs,$E57,0)&gt;0,INDEX(StdCalcsRefCalcs,$E57,0)),"")),"")</f>
        <v/>
      </c>
      <c r="AL57" s="97" t="str">
        <f t="shared" si="49"/>
        <v/>
      </c>
      <c r="AM57" s="97" t="str">
        <f t="array" ref="AM57">IF($AF57,STDEVA(IF(G1SelectionMask="x",IF(INDEX(StdCalcsRefCalcs,$E57,0)&gt;0,INDEX(StdCalcsRefCalcs,$E57,0)),"")),"")</f>
        <v/>
      </c>
      <c r="AN57" s="98" t="b">
        <f t="shared" si="27"/>
        <v>0</v>
      </c>
      <c r="AO57" s="98" t="str">
        <f t="array" ref="AO57">IF($AN57,MEDIAN(IF(G2SelectionMask="x",IF(INDEX(StdCalcsRefCalcs,$E57,0)&gt;0,INDEX(StdCalcsRefCalcs,$E57,0)),"")),"")</f>
        <v/>
      </c>
      <c r="AP57" s="98" t="str">
        <f t="array" ref="AP57">IF($AN57,QUARTILE(IF(G2SelectionMask="x",IF(INDEX(StdCalcsRefCalcs,$E57,0)&gt;0,INDEX(StdCalcsRefCalcs,$E57,0)),""),1),"")</f>
        <v/>
      </c>
      <c r="AQ57" s="98" t="str">
        <f t="array" ref="AQ57">IF($AN57,QUARTILE(IF(G2SelectionMask="x",IF(INDEX(StdCalcsRefCalcs,$E57,0)&gt;0,INDEX(StdCalcsRefCalcs,$E57,0)),""),3),"")</f>
        <v/>
      </c>
      <c r="AR57" s="98" t="str">
        <f t="array" ref="AR57">IF($AN57,MIN(IF(G2SelectionMask="x",IF(INDEX(StdCalcsRefCalcs,$E57,0)&gt;0,INDEX(StdCalcsRefCalcs,$E57,0)),"")),"")</f>
        <v/>
      </c>
      <c r="AS57" s="98" t="str">
        <f t="array" ref="AS57">IF($AN57,MAX(IF(G2SelectionMask="x",IF(INDEX(StdCalcsRefCalcs,$E57,0)&gt;0,INDEX(StdCalcsRefCalcs,$E57,0)),"")),"")</f>
        <v/>
      </c>
      <c r="AT57" s="98" t="str">
        <f t="shared" si="28"/>
        <v/>
      </c>
      <c r="AU57" s="98" t="str">
        <f t="array" ref="AU57">IF($AN57,STDEVA(IF(G2SelectionMask="x",IF(INDEX(StdCalcsRefCalcs,$E57,0)&gt;0,INDEX(StdCalcsRefCalcs,$E57,0)),"")),"")</f>
        <v/>
      </c>
      <c r="AV57" s="97" t="b">
        <f t="shared" si="29"/>
        <v>0</v>
      </c>
      <c r="AW57" s="97" t="str">
        <f t="array" ref="AW57">IF($AV57,MEDIAN(IF(G3SelectionMask="x",IF(INDEX(StdCalcsRefCalcs,$E57,0)&gt;0,INDEX(StdCalcsRefCalcs,$E57,0)),"")),"")</f>
        <v/>
      </c>
      <c r="AX57" s="97" t="str">
        <f t="array" ref="AX57">IF($AV57,QUARTILE(IF(G3SelectionMask="x",IF(INDEX(StdCalcsRefCalcs,$E57,0)&gt;0,INDEX(StdCalcsRefCalcs,$E57,0)),""),1),"")</f>
        <v/>
      </c>
      <c r="AY57" s="97" t="str">
        <f t="array" ref="AY57">IF($AV57,QUARTILE(IF(G3SelectionMask="x",IF(INDEX(StdCalcsRefCalcs,$E57,0)&gt;0,INDEX(StdCalcsRefCalcs,$E57,0)),""),3),"")</f>
        <v/>
      </c>
      <c r="AZ57" s="97" t="str">
        <f t="array" ref="AZ57">IF($AV57,MIN(IF(G3SelectionMask="x",IF(INDEX(StdCalcsRefCalcs,$E57,0)&gt;0,INDEX(StdCalcsRefCalcs,$E57,0)),"")),"")</f>
        <v/>
      </c>
      <c r="BA57" s="97" t="str">
        <f t="array" ref="BA57">IF($AV57,MAX(IF(G3SelectionMask="x",IF(INDEX(StdCalcsRefCalcs,$E57,0)&gt;0,INDEX(StdCalcsRefCalcs,$E57,0)),"")),"")</f>
        <v/>
      </c>
      <c r="BB57" s="97" t="str">
        <f t="shared" si="30"/>
        <v/>
      </c>
      <c r="BC57" s="97" t="str">
        <f t="array" ref="BC57">IF($AV57,STDEVA(IF(G3SelectionMask="x",IF(INDEX(StdCalcsRefCalcs,$E57,0)&gt;0,INDEX(StdCalcsRefCalcs,$E57,0)),"")),"")</f>
        <v/>
      </c>
      <c r="BD57" s="98" t="b">
        <f t="shared" si="31"/>
        <v>0</v>
      </c>
      <c r="BE57" s="98" t="str">
        <f t="array" ref="BE57">IF($BD57,MEDIAN(IF(G4SelectionMask="x",IF(INDEX(StdCalcsRefCalcs,$E57,0)&gt;0,INDEX(StdCalcsRefCalcs,$E57,0)),"")),"")</f>
        <v/>
      </c>
      <c r="BF57" s="98" t="str">
        <f t="array" ref="BF57">IF($BD57,QUARTILE(IF(G4SelectionMask="x",IF(INDEX(StdCalcsRefCalcs,$E57,0)&gt;0,INDEX(StdCalcsRefCalcs,$E57,0)),""),1),"")</f>
        <v/>
      </c>
      <c r="BG57" s="98" t="str">
        <f t="array" ref="BG57">IF($BD57,QUARTILE(IF(G4SelectionMask="x",IF(INDEX(StdCalcsRefCalcs,$E57,0)&gt;0,INDEX(StdCalcsRefCalcs,$E57,0)),""),3),"")</f>
        <v/>
      </c>
      <c r="BH57" s="98" t="str">
        <f t="array" ref="BH57">IF($BD57,MIN(IF(G4SelectionMask="x",IF(INDEX(StdCalcsRefCalcs,$E57,0)&gt;0,INDEX(StdCalcsRefCalcs,$E57,0)),"")),"")</f>
        <v/>
      </c>
      <c r="BI57" s="98" t="str">
        <f t="array" ref="BI57">IF($BD57,MAX(IF(G4SelectionMask="x",IF(INDEX(StdCalcsRefCalcs,$E57,0)&gt;0,INDEX(StdCalcsRefCalcs,$E57,0)),"")),"")</f>
        <v/>
      </c>
      <c r="BJ57" s="98" t="str">
        <f t="shared" si="32"/>
        <v/>
      </c>
      <c r="BK57" s="98" t="str">
        <f t="array" ref="BK57">IF($BD57,STDEVA(IF(G4SelectionMask="x",IF(INDEX(StdCalcsRefCalcs,$E57,0)&gt;0,INDEX(StdCalcsRefCalcs,$E57,0)),"")),"")</f>
        <v/>
      </c>
      <c r="BL57" s="97" t="b">
        <f t="shared" si="33"/>
        <v>0</v>
      </c>
      <c r="BM57" s="97" t="str">
        <f t="array" ref="BM57">IF($BL57,MEDIAN(IF(G5SelectionMask="x",IF(INDEX(StdCalcsRefCalcs,$E57,0)&gt;0,INDEX(StdCalcsRefCalcs,$E57,0)),"")),"")</f>
        <v/>
      </c>
      <c r="BN57" s="97" t="str">
        <f t="array" ref="BN57">IF($BL57,QUARTILE(IF(G5SelectionMask="x",IF(INDEX(StdCalcsRefCalcs,$E57,0)&gt;0,INDEX(StdCalcsRefCalcs,$E57,0)),""),1),"")</f>
        <v/>
      </c>
      <c r="BO57" s="97" t="str">
        <f t="array" ref="BO57">IF($BL57,QUARTILE(IF(G5SelectionMask="x",IF(INDEX(StdCalcsRefCalcs,$E57,0)&gt;0,INDEX(StdCalcsRefCalcs,$E57,0)),""),3),"")</f>
        <v/>
      </c>
      <c r="BP57" s="97" t="str">
        <f t="array" ref="BP57">IF($BL57,MIN(IF(G5SelectionMask="x",IF(INDEX(StdCalcsRefCalcs,$E57,0)&gt;0,INDEX(StdCalcsRefCalcs,$E57,0)),"")),"")</f>
        <v/>
      </c>
      <c r="BQ57" s="97" t="str">
        <f t="array" ref="BQ57">IF($BL57,MAX(IF(G5SelectionMask="x",IF(INDEX(StdCalcsRefCalcs,$E57,0)&gt;0,INDEX(StdCalcsRefCalcs,$E57,0)),"")),"")</f>
        <v/>
      </c>
      <c r="BR57" s="97" t="str">
        <f t="shared" si="34"/>
        <v/>
      </c>
      <c r="BS57" s="99" t="str">
        <f t="array" ref="BS57">IF($BL57,STDEVA(IF(G5SelectionMask="x",IF(INDEX(StdCalcsRefCalcs,$E57,0)&gt;0,INDEX(StdCalcsRefCalcs,$E57,0)),"")),"")</f>
        <v/>
      </c>
      <c r="BT57" s="108"/>
      <c r="BU57" s="109" t="str">
        <f t="shared" si="50"/>
        <v/>
      </c>
      <c r="BV57" s="109" t="str">
        <f t="shared" si="50"/>
        <v/>
      </c>
      <c r="BW57" s="109" t="str">
        <f t="shared" si="50"/>
        <v/>
      </c>
      <c r="BX57" s="109" t="str">
        <f t="shared" si="50"/>
        <v/>
      </c>
      <c r="BY57" s="109" t="str">
        <f t="shared" si="50"/>
        <v/>
      </c>
      <c r="BZ57" s="109" t="str">
        <f t="shared" si="50"/>
        <v/>
      </c>
      <c r="CA57" s="109" t="str">
        <f t="shared" si="50"/>
        <v/>
      </c>
      <c r="CB57" s="109" t="str">
        <f t="shared" si="50"/>
        <v/>
      </c>
      <c r="CC57" s="109" t="str">
        <f t="shared" si="50"/>
        <v/>
      </c>
      <c r="CD57" s="109" t="str">
        <f t="shared" si="50"/>
        <v/>
      </c>
      <c r="CE57" s="109" t="str">
        <f t="shared" si="50"/>
        <v/>
      </c>
      <c r="CF57" s="109" t="str">
        <f t="shared" si="50"/>
        <v/>
      </c>
      <c r="CG57" s="109" t="str">
        <f t="shared" si="50"/>
        <v/>
      </c>
      <c r="CH57" s="109" t="str">
        <f t="shared" si="50"/>
        <v/>
      </c>
      <c r="CI57" s="109" t="str">
        <f t="shared" si="50"/>
        <v/>
      </c>
    </row>
    <row r="58" spans="1:87" x14ac:dyDescent="0.2">
      <c r="A58" s="33">
        <f t="shared" si="8"/>
        <v>0</v>
      </c>
      <c r="B58" s="206"/>
      <c r="C58" s="200"/>
      <c r="D58" s="197"/>
      <c r="E58" s="72">
        <f t="shared" si="9"/>
        <v>48</v>
      </c>
      <c r="F58" s="9" t="s">
        <v>2639</v>
      </c>
      <c r="G58" s="9" t="s">
        <v>2630</v>
      </c>
      <c r="H58" s="9" t="s">
        <v>666</v>
      </c>
      <c r="I58" s="9">
        <f t="shared" si="51"/>
        <v>88</v>
      </c>
      <c r="J58" s="9" t="s">
        <v>232</v>
      </c>
      <c r="K58" s="9">
        <f t="shared" si="52"/>
        <v>66</v>
      </c>
      <c r="P58" s="97" t="str">
        <f t="shared" si="13"/>
        <v/>
      </c>
      <c r="Q58" s="97"/>
      <c r="R58" s="97"/>
      <c r="S58" s="97"/>
      <c r="T58" s="97"/>
      <c r="U58" s="98" t="str">
        <f t="shared" si="14"/>
        <v/>
      </c>
      <c r="V58" s="107" t="str">
        <f t="shared" si="15"/>
        <v/>
      </c>
      <c r="W58" s="107" t="str">
        <f t="shared" si="16"/>
        <v/>
      </c>
      <c r="X58" s="107" t="str">
        <f t="shared" si="17"/>
        <v/>
      </c>
      <c r="Y58" s="107" t="str">
        <f t="shared" si="18"/>
        <v/>
      </c>
      <c r="Z58" s="107" t="str">
        <f t="shared" si="19"/>
        <v/>
      </c>
      <c r="AA58" s="107" t="str">
        <f t="shared" si="20"/>
        <v/>
      </c>
      <c r="AB58" s="107" t="str">
        <f t="shared" si="21"/>
        <v/>
      </c>
      <c r="AC58" s="107" t="str">
        <f t="shared" si="22"/>
        <v/>
      </c>
      <c r="AD58" s="107" t="str">
        <f t="shared" si="23"/>
        <v/>
      </c>
      <c r="AE58" s="107" t="str">
        <f t="shared" si="24"/>
        <v/>
      </c>
      <c r="AF58" s="97" t="b">
        <f t="shared" si="48"/>
        <v>0</v>
      </c>
      <c r="AG58" s="97" t="str">
        <f t="array" ref="AG58">IF($AF58,MEDIAN(IF(G1SelectionMask="x",IF(INDEX(StdCalcsRefCalcs,$E58,0)&gt;0,INDEX(StdCalcsRefCalcs,$E58,0)),"")),"")</f>
        <v/>
      </c>
      <c r="AH58" s="97" t="str">
        <f t="array" ref="AH58">IF($AF58,QUARTILE(IF(G1SelectionMask="x",IF(INDEX(StdCalcsRefCalcs,$E58,0)&gt;0,INDEX(StdCalcsRefCalcs,$E58,0)),""),1),"")</f>
        <v/>
      </c>
      <c r="AI58" s="97" t="str">
        <f t="array" ref="AI58">IF($AF58,QUARTILE(IF(G1SelectionMask="x",IF(INDEX(StdCalcsRefCalcs,$E58,0)&gt;0,INDEX(StdCalcsRefCalcs,$E58,0)),""),3),"")</f>
        <v/>
      </c>
      <c r="AJ58" s="97" t="str">
        <f t="array" ref="AJ58">IF($AF58,MIN(IF(G1SelectionMask="x",IF(INDEX(StdCalcsRefCalcs,$E58,0)&gt;0,INDEX(StdCalcsRefCalcs,$E58,0)),"")),"")</f>
        <v/>
      </c>
      <c r="AK58" s="97" t="str">
        <f t="array" ref="AK58">IF($AF58,MAX(IF(G1SelectionMask="x",IF(INDEX(StdCalcsRefCalcs,$E58,0)&gt;0,INDEX(StdCalcsRefCalcs,$E58,0)),"")),"")</f>
        <v/>
      </c>
      <c r="AL58" s="97" t="str">
        <f t="shared" si="49"/>
        <v/>
      </c>
      <c r="AM58" s="97" t="str">
        <f t="array" ref="AM58">IF($AF58,STDEVA(IF(G1SelectionMask="x",IF(INDEX(StdCalcsRefCalcs,$E58,0)&gt;0,INDEX(StdCalcsRefCalcs,$E58,0)),"")),"")</f>
        <v/>
      </c>
      <c r="AN58" s="98" t="b">
        <f t="shared" si="27"/>
        <v>0</v>
      </c>
      <c r="AO58" s="98" t="str">
        <f t="array" ref="AO58">IF($AN58,MEDIAN(IF(G2SelectionMask="x",IF(INDEX(StdCalcsRefCalcs,$E58,0)&gt;0,INDEX(StdCalcsRefCalcs,$E58,0)),"")),"")</f>
        <v/>
      </c>
      <c r="AP58" s="98" t="str">
        <f t="array" ref="AP58">IF($AN58,QUARTILE(IF(G2SelectionMask="x",IF(INDEX(StdCalcsRefCalcs,$E58,0)&gt;0,INDEX(StdCalcsRefCalcs,$E58,0)),""),1),"")</f>
        <v/>
      </c>
      <c r="AQ58" s="98" t="str">
        <f t="array" ref="AQ58">IF($AN58,QUARTILE(IF(G2SelectionMask="x",IF(INDEX(StdCalcsRefCalcs,$E58,0)&gt;0,INDEX(StdCalcsRefCalcs,$E58,0)),""),3),"")</f>
        <v/>
      </c>
      <c r="AR58" s="98" t="str">
        <f t="array" ref="AR58">IF($AN58,MIN(IF(G2SelectionMask="x",IF(INDEX(StdCalcsRefCalcs,$E58,0)&gt;0,INDEX(StdCalcsRefCalcs,$E58,0)),"")),"")</f>
        <v/>
      </c>
      <c r="AS58" s="98" t="str">
        <f t="array" ref="AS58">IF($AN58,MAX(IF(G2SelectionMask="x",IF(INDEX(StdCalcsRefCalcs,$E58,0)&gt;0,INDEX(StdCalcsRefCalcs,$E58,0)),"")),"")</f>
        <v/>
      </c>
      <c r="AT58" s="98" t="str">
        <f t="shared" si="28"/>
        <v/>
      </c>
      <c r="AU58" s="98" t="str">
        <f t="array" ref="AU58">IF($AN58,STDEVA(IF(G2SelectionMask="x",IF(INDEX(StdCalcsRefCalcs,$E58,0)&gt;0,INDEX(StdCalcsRefCalcs,$E58,0)),"")),"")</f>
        <v/>
      </c>
      <c r="AV58" s="97" t="b">
        <f t="shared" si="29"/>
        <v>0</v>
      </c>
      <c r="AW58" s="97" t="str">
        <f t="array" ref="AW58">IF($AV58,MEDIAN(IF(G3SelectionMask="x",IF(INDEX(StdCalcsRefCalcs,$E58,0)&gt;0,INDEX(StdCalcsRefCalcs,$E58,0)),"")),"")</f>
        <v/>
      </c>
      <c r="AX58" s="97" t="str">
        <f t="array" ref="AX58">IF($AV58,QUARTILE(IF(G3SelectionMask="x",IF(INDEX(StdCalcsRefCalcs,$E58,0)&gt;0,INDEX(StdCalcsRefCalcs,$E58,0)),""),1),"")</f>
        <v/>
      </c>
      <c r="AY58" s="97" t="str">
        <f t="array" ref="AY58">IF($AV58,QUARTILE(IF(G3SelectionMask="x",IF(INDEX(StdCalcsRefCalcs,$E58,0)&gt;0,INDEX(StdCalcsRefCalcs,$E58,0)),""),3),"")</f>
        <v/>
      </c>
      <c r="AZ58" s="97" t="str">
        <f t="array" ref="AZ58">IF($AV58,MIN(IF(G3SelectionMask="x",IF(INDEX(StdCalcsRefCalcs,$E58,0)&gt;0,INDEX(StdCalcsRefCalcs,$E58,0)),"")),"")</f>
        <v/>
      </c>
      <c r="BA58" s="97" t="str">
        <f t="array" ref="BA58">IF($AV58,MAX(IF(G3SelectionMask="x",IF(INDEX(StdCalcsRefCalcs,$E58,0)&gt;0,INDEX(StdCalcsRefCalcs,$E58,0)),"")),"")</f>
        <v/>
      </c>
      <c r="BB58" s="97" t="str">
        <f t="shared" si="30"/>
        <v/>
      </c>
      <c r="BC58" s="97" t="str">
        <f t="array" ref="BC58">IF($AV58,STDEVA(IF(G3SelectionMask="x",IF(INDEX(StdCalcsRefCalcs,$E58,0)&gt;0,INDEX(StdCalcsRefCalcs,$E58,0)),"")),"")</f>
        <v/>
      </c>
      <c r="BD58" s="98" t="b">
        <f t="shared" si="31"/>
        <v>0</v>
      </c>
      <c r="BE58" s="98" t="str">
        <f t="array" ref="BE58">IF($BD58,MEDIAN(IF(G4SelectionMask="x",IF(INDEX(StdCalcsRefCalcs,$E58,0)&gt;0,INDEX(StdCalcsRefCalcs,$E58,0)),"")),"")</f>
        <v/>
      </c>
      <c r="BF58" s="98" t="str">
        <f t="array" ref="BF58">IF($BD58,QUARTILE(IF(G4SelectionMask="x",IF(INDEX(StdCalcsRefCalcs,$E58,0)&gt;0,INDEX(StdCalcsRefCalcs,$E58,0)),""),1),"")</f>
        <v/>
      </c>
      <c r="BG58" s="98" t="str">
        <f t="array" ref="BG58">IF($BD58,QUARTILE(IF(G4SelectionMask="x",IF(INDEX(StdCalcsRefCalcs,$E58,0)&gt;0,INDEX(StdCalcsRefCalcs,$E58,0)),""),3),"")</f>
        <v/>
      </c>
      <c r="BH58" s="98" t="str">
        <f t="array" ref="BH58">IF($BD58,MIN(IF(G4SelectionMask="x",IF(INDEX(StdCalcsRefCalcs,$E58,0)&gt;0,INDEX(StdCalcsRefCalcs,$E58,0)),"")),"")</f>
        <v/>
      </c>
      <c r="BI58" s="98" t="str">
        <f t="array" ref="BI58">IF($BD58,MAX(IF(G4SelectionMask="x",IF(INDEX(StdCalcsRefCalcs,$E58,0)&gt;0,INDEX(StdCalcsRefCalcs,$E58,0)),"")),"")</f>
        <v/>
      </c>
      <c r="BJ58" s="98" t="str">
        <f t="shared" si="32"/>
        <v/>
      </c>
      <c r="BK58" s="98" t="str">
        <f t="array" ref="BK58">IF($BD58,STDEVA(IF(G4SelectionMask="x",IF(INDEX(StdCalcsRefCalcs,$E58,0)&gt;0,INDEX(StdCalcsRefCalcs,$E58,0)),"")),"")</f>
        <v/>
      </c>
      <c r="BL58" s="97" t="b">
        <f t="shared" si="33"/>
        <v>0</v>
      </c>
      <c r="BM58" s="97" t="str">
        <f t="array" ref="BM58">IF($BL58,MEDIAN(IF(G5SelectionMask="x",IF(INDEX(StdCalcsRefCalcs,$E58,0)&gt;0,INDEX(StdCalcsRefCalcs,$E58,0)),"")),"")</f>
        <v/>
      </c>
      <c r="BN58" s="97" t="str">
        <f t="array" ref="BN58">IF($BL58,QUARTILE(IF(G5SelectionMask="x",IF(INDEX(StdCalcsRefCalcs,$E58,0)&gt;0,INDEX(StdCalcsRefCalcs,$E58,0)),""),1),"")</f>
        <v/>
      </c>
      <c r="BO58" s="97" t="str">
        <f t="array" ref="BO58">IF($BL58,QUARTILE(IF(G5SelectionMask="x",IF(INDEX(StdCalcsRefCalcs,$E58,0)&gt;0,INDEX(StdCalcsRefCalcs,$E58,0)),""),3),"")</f>
        <v/>
      </c>
      <c r="BP58" s="97" t="str">
        <f t="array" ref="BP58">IF($BL58,MIN(IF(G5SelectionMask="x",IF(INDEX(StdCalcsRefCalcs,$E58,0)&gt;0,INDEX(StdCalcsRefCalcs,$E58,0)),"")),"")</f>
        <v/>
      </c>
      <c r="BQ58" s="97" t="str">
        <f t="array" ref="BQ58">IF($BL58,MAX(IF(G5SelectionMask="x",IF(INDEX(StdCalcsRefCalcs,$E58,0)&gt;0,INDEX(StdCalcsRefCalcs,$E58,0)),"")),"")</f>
        <v/>
      </c>
      <c r="BR58" s="97" t="str">
        <f t="shared" si="34"/>
        <v/>
      </c>
      <c r="BS58" s="99" t="str">
        <f t="array" ref="BS58">IF($BL58,STDEVA(IF(G5SelectionMask="x",IF(INDEX(StdCalcsRefCalcs,$E58,0)&gt;0,INDEX(StdCalcsRefCalcs,$E58,0)),"")),"")</f>
        <v/>
      </c>
      <c r="BT58" s="108"/>
      <c r="BU58" s="109" t="str">
        <f t="shared" si="50"/>
        <v/>
      </c>
      <c r="BV58" s="109" t="str">
        <f t="shared" si="50"/>
        <v/>
      </c>
      <c r="BW58" s="109" t="str">
        <f t="shared" si="50"/>
        <v/>
      </c>
      <c r="BX58" s="109" t="str">
        <f t="shared" si="50"/>
        <v/>
      </c>
      <c r="BY58" s="109" t="str">
        <f t="shared" si="50"/>
        <v/>
      </c>
      <c r="BZ58" s="109" t="str">
        <f t="shared" si="50"/>
        <v/>
      </c>
      <c r="CA58" s="109" t="str">
        <f t="shared" si="50"/>
        <v/>
      </c>
      <c r="CB58" s="109" t="str">
        <f t="shared" si="50"/>
        <v/>
      </c>
      <c r="CC58" s="109" t="str">
        <f t="shared" si="50"/>
        <v/>
      </c>
      <c r="CD58" s="109" t="str">
        <f t="shared" si="50"/>
        <v/>
      </c>
      <c r="CE58" s="109" t="str">
        <f t="shared" si="50"/>
        <v/>
      </c>
      <c r="CF58" s="109" t="str">
        <f t="shared" si="50"/>
        <v/>
      </c>
      <c r="CG58" s="109" t="str">
        <f t="shared" si="50"/>
        <v/>
      </c>
      <c r="CH58" s="109" t="str">
        <f t="shared" si="50"/>
        <v/>
      </c>
      <c r="CI58" s="109" t="str">
        <f t="shared" si="50"/>
        <v/>
      </c>
    </row>
    <row r="59" spans="1:87" x14ac:dyDescent="0.2">
      <c r="A59" s="33">
        <f t="shared" si="8"/>
        <v>0</v>
      </c>
      <c r="B59" s="206"/>
      <c r="C59" s="200"/>
      <c r="D59" s="197"/>
      <c r="E59" s="72">
        <f t="shared" si="9"/>
        <v>49</v>
      </c>
      <c r="F59" s="9" t="s">
        <v>2640</v>
      </c>
      <c r="G59" s="9" t="s">
        <v>2631</v>
      </c>
      <c r="H59" s="9" t="s">
        <v>667</v>
      </c>
      <c r="I59" s="9">
        <f t="shared" si="51"/>
        <v>89</v>
      </c>
      <c r="J59" s="9" t="s">
        <v>232</v>
      </c>
      <c r="K59" s="9">
        <f t="shared" si="52"/>
        <v>66</v>
      </c>
      <c r="P59" s="97" t="str">
        <f t="shared" si="13"/>
        <v/>
      </c>
      <c r="Q59" s="97"/>
      <c r="R59" s="97"/>
      <c r="S59" s="97"/>
      <c r="T59" s="97"/>
      <c r="U59" s="98" t="str">
        <f t="shared" si="14"/>
        <v/>
      </c>
      <c r="V59" s="107" t="str">
        <f t="shared" si="15"/>
        <v/>
      </c>
      <c r="W59" s="107" t="str">
        <f t="shared" si="16"/>
        <v/>
      </c>
      <c r="X59" s="107" t="str">
        <f t="shared" si="17"/>
        <v/>
      </c>
      <c r="Y59" s="107" t="str">
        <f t="shared" si="18"/>
        <v/>
      </c>
      <c r="Z59" s="107" t="str">
        <f t="shared" si="19"/>
        <v/>
      </c>
      <c r="AA59" s="107" t="str">
        <f t="shared" si="20"/>
        <v/>
      </c>
      <c r="AB59" s="107" t="str">
        <f t="shared" si="21"/>
        <v/>
      </c>
      <c r="AC59" s="107" t="str">
        <f t="shared" si="22"/>
        <v/>
      </c>
      <c r="AD59" s="107" t="str">
        <f t="shared" si="23"/>
        <v/>
      </c>
      <c r="AE59" s="107" t="str">
        <f t="shared" si="24"/>
        <v/>
      </c>
      <c r="AF59" s="97" t="b">
        <f t="shared" si="48"/>
        <v>0</v>
      </c>
      <c r="AG59" s="97" t="str">
        <f t="array" ref="AG59">IF($AF59,MEDIAN(IF(G1SelectionMask="x",IF(INDEX(StdCalcsRefCalcs,$E59,0)&gt;0,INDEX(StdCalcsRefCalcs,$E59,0)),"")),"")</f>
        <v/>
      </c>
      <c r="AH59" s="97" t="str">
        <f t="array" ref="AH59">IF($AF59,QUARTILE(IF(G1SelectionMask="x",IF(INDEX(StdCalcsRefCalcs,$E59,0)&gt;0,INDEX(StdCalcsRefCalcs,$E59,0)),""),1),"")</f>
        <v/>
      </c>
      <c r="AI59" s="97" t="str">
        <f t="array" ref="AI59">IF($AF59,QUARTILE(IF(G1SelectionMask="x",IF(INDEX(StdCalcsRefCalcs,$E59,0)&gt;0,INDEX(StdCalcsRefCalcs,$E59,0)),""),3),"")</f>
        <v/>
      </c>
      <c r="AJ59" s="97" t="str">
        <f t="array" ref="AJ59">IF($AF59,MIN(IF(G1SelectionMask="x",IF(INDEX(StdCalcsRefCalcs,$E59,0)&gt;0,INDEX(StdCalcsRefCalcs,$E59,0)),"")),"")</f>
        <v/>
      </c>
      <c r="AK59" s="97" t="str">
        <f t="array" ref="AK59">IF($AF59,MAX(IF(G1SelectionMask="x",IF(INDEX(StdCalcsRefCalcs,$E59,0)&gt;0,INDEX(StdCalcsRefCalcs,$E59,0)),"")),"")</f>
        <v/>
      </c>
      <c r="AL59" s="97" t="str">
        <f t="shared" si="49"/>
        <v/>
      </c>
      <c r="AM59" s="97" t="str">
        <f t="array" ref="AM59">IF($AF59,STDEVA(IF(G1SelectionMask="x",IF(INDEX(StdCalcsRefCalcs,$E59,0)&gt;0,INDEX(StdCalcsRefCalcs,$E59,0)),"")),"")</f>
        <v/>
      </c>
      <c r="AN59" s="98" t="b">
        <f t="shared" si="27"/>
        <v>0</v>
      </c>
      <c r="AO59" s="98" t="str">
        <f t="array" ref="AO59">IF($AN59,MEDIAN(IF(G2SelectionMask="x",IF(INDEX(StdCalcsRefCalcs,$E59,0)&gt;0,INDEX(StdCalcsRefCalcs,$E59,0)),"")),"")</f>
        <v/>
      </c>
      <c r="AP59" s="98" t="str">
        <f t="array" ref="AP59">IF($AN59,QUARTILE(IF(G2SelectionMask="x",IF(INDEX(StdCalcsRefCalcs,$E59,0)&gt;0,INDEX(StdCalcsRefCalcs,$E59,0)),""),1),"")</f>
        <v/>
      </c>
      <c r="AQ59" s="98" t="str">
        <f t="array" ref="AQ59">IF($AN59,QUARTILE(IF(G2SelectionMask="x",IF(INDEX(StdCalcsRefCalcs,$E59,0)&gt;0,INDEX(StdCalcsRefCalcs,$E59,0)),""),3),"")</f>
        <v/>
      </c>
      <c r="AR59" s="98" t="str">
        <f t="array" ref="AR59">IF($AN59,MIN(IF(G2SelectionMask="x",IF(INDEX(StdCalcsRefCalcs,$E59,0)&gt;0,INDEX(StdCalcsRefCalcs,$E59,0)),"")),"")</f>
        <v/>
      </c>
      <c r="AS59" s="98" t="str">
        <f t="array" ref="AS59">IF($AN59,MAX(IF(G2SelectionMask="x",IF(INDEX(StdCalcsRefCalcs,$E59,0)&gt;0,INDEX(StdCalcsRefCalcs,$E59,0)),"")),"")</f>
        <v/>
      </c>
      <c r="AT59" s="98" t="str">
        <f t="shared" si="28"/>
        <v/>
      </c>
      <c r="AU59" s="98" t="str">
        <f t="array" ref="AU59">IF($AN59,STDEVA(IF(G2SelectionMask="x",IF(INDEX(StdCalcsRefCalcs,$E59,0)&gt;0,INDEX(StdCalcsRefCalcs,$E59,0)),"")),"")</f>
        <v/>
      </c>
      <c r="AV59" s="97" t="b">
        <f t="shared" si="29"/>
        <v>0</v>
      </c>
      <c r="AW59" s="97" t="str">
        <f t="array" ref="AW59">IF($AV59,MEDIAN(IF(G3SelectionMask="x",IF(INDEX(StdCalcsRefCalcs,$E59,0)&gt;0,INDEX(StdCalcsRefCalcs,$E59,0)),"")),"")</f>
        <v/>
      </c>
      <c r="AX59" s="97" t="str">
        <f t="array" ref="AX59">IF($AV59,QUARTILE(IF(G3SelectionMask="x",IF(INDEX(StdCalcsRefCalcs,$E59,0)&gt;0,INDEX(StdCalcsRefCalcs,$E59,0)),""),1),"")</f>
        <v/>
      </c>
      <c r="AY59" s="97" t="str">
        <f t="array" ref="AY59">IF($AV59,QUARTILE(IF(G3SelectionMask="x",IF(INDEX(StdCalcsRefCalcs,$E59,0)&gt;0,INDEX(StdCalcsRefCalcs,$E59,0)),""),3),"")</f>
        <v/>
      </c>
      <c r="AZ59" s="97" t="str">
        <f t="array" ref="AZ59">IF($AV59,MIN(IF(G3SelectionMask="x",IF(INDEX(StdCalcsRefCalcs,$E59,0)&gt;0,INDEX(StdCalcsRefCalcs,$E59,0)),"")),"")</f>
        <v/>
      </c>
      <c r="BA59" s="97" t="str">
        <f t="array" ref="BA59">IF($AV59,MAX(IF(G3SelectionMask="x",IF(INDEX(StdCalcsRefCalcs,$E59,0)&gt;0,INDEX(StdCalcsRefCalcs,$E59,0)),"")),"")</f>
        <v/>
      </c>
      <c r="BB59" s="97" t="str">
        <f t="shared" si="30"/>
        <v/>
      </c>
      <c r="BC59" s="97" t="str">
        <f t="array" ref="BC59">IF($AV59,STDEVA(IF(G3SelectionMask="x",IF(INDEX(StdCalcsRefCalcs,$E59,0)&gt;0,INDEX(StdCalcsRefCalcs,$E59,0)),"")),"")</f>
        <v/>
      </c>
      <c r="BD59" s="98" t="b">
        <f t="shared" si="31"/>
        <v>0</v>
      </c>
      <c r="BE59" s="98" t="str">
        <f t="array" ref="BE59">IF($BD59,MEDIAN(IF(G4SelectionMask="x",IF(INDEX(StdCalcsRefCalcs,$E59,0)&gt;0,INDEX(StdCalcsRefCalcs,$E59,0)),"")),"")</f>
        <v/>
      </c>
      <c r="BF59" s="98" t="str">
        <f t="array" ref="BF59">IF($BD59,QUARTILE(IF(G4SelectionMask="x",IF(INDEX(StdCalcsRefCalcs,$E59,0)&gt;0,INDEX(StdCalcsRefCalcs,$E59,0)),""),1),"")</f>
        <v/>
      </c>
      <c r="BG59" s="98" t="str">
        <f t="array" ref="BG59">IF($BD59,QUARTILE(IF(G4SelectionMask="x",IF(INDEX(StdCalcsRefCalcs,$E59,0)&gt;0,INDEX(StdCalcsRefCalcs,$E59,0)),""),3),"")</f>
        <v/>
      </c>
      <c r="BH59" s="98" t="str">
        <f t="array" ref="BH59">IF($BD59,MIN(IF(G4SelectionMask="x",IF(INDEX(StdCalcsRefCalcs,$E59,0)&gt;0,INDEX(StdCalcsRefCalcs,$E59,0)),"")),"")</f>
        <v/>
      </c>
      <c r="BI59" s="98" t="str">
        <f t="array" ref="BI59">IF($BD59,MAX(IF(G4SelectionMask="x",IF(INDEX(StdCalcsRefCalcs,$E59,0)&gt;0,INDEX(StdCalcsRefCalcs,$E59,0)),"")),"")</f>
        <v/>
      </c>
      <c r="BJ59" s="98" t="str">
        <f t="shared" si="32"/>
        <v/>
      </c>
      <c r="BK59" s="98" t="str">
        <f t="array" ref="BK59">IF($BD59,STDEVA(IF(G4SelectionMask="x",IF(INDEX(StdCalcsRefCalcs,$E59,0)&gt;0,INDEX(StdCalcsRefCalcs,$E59,0)),"")),"")</f>
        <v/>
      </c>
      <c r="BL59" s="97" t="b">
        <f t="shared" si="33"/>
        <v>0</v>
      </c>
      <c r="BM59" s="97" t="str">
        <f t="array" ref="BM59">IF($BL59,MEDIAN(IF(G5SelectionMask="x",IF(INDEX(StdCalcsRefCalcs,$E59,0)&gt;0,INDEX(StdCalcsRefCalcs,$E59,0)),"")),"")</f>
        <v/>
      </c>
      <c r="BN59" s="97" t="str">
        <f t="array" ref="BN59">IF($BL59,QUARTILE(IF(G5SelectionMask="x",IF(INDEX(StdCalcsRefCalcs,$E59,0)&gt;0,INDEX(StdCalcsRefCalcs,$E59,0)),""),1),"")</f>
        <v/>
      </c>
      <c r="BO59" s="97" t="str">
        <f t="array" ref="BO59">IF($BL59,QUARTILE(IF(G5SelectionMask="x",IF(INDEX(StdCalcsRefCalcs,$E59,0)&gt;0,INDEX(StdCalcsRefCalcs,$E59,0)),""),3),"")</f>
        <v/>
      </c>
      <c r="BP59" s="97" t="str">
        <f t="array" ref="BP59">IF($BL59,MIN(IF(G5SelectionMask="x",IF(INDEX(StdCalcsRefCalcs,$E59,0)&gt;0,INDEX(StdCalcsRefCalcs,$E59,0)),"")),"")</f>
        <v/>
      </c>
      <c r="BQ59" s="97" t="str">
        <f t="array" ref="BQ59">IF($BL59,MAX(IF(G5SelectionMask="x",IF(INDEX(StdCalcsRefCalcs,$E59,0)&gt;0,INDEX(StdCalcsRefCalcs,$E59,0)),"")),"")</f>
        <v/>
      </c>
      <c r="BR59" s="97" t="str">
        <f t="shared" si="34"/>
        <v/>
      </c>
      <c r="BS59" s="99" t="str">
        <f t="array" ref="BS59">IF($BL59,STDEVA(IF(G5SelectionMask="x",IF(INDEX(StdCalcsRefCalcs,$E59,0)&gt;0,INDEX(StdCalcsRefCalcs,$E59,0)),"")),"")</f>
        <v/>
      </c>
      <c r="BT59" s="108"/>
      <c r="BU59" s="109" t="str">
        <f t="shared" si="50"/>
        <v/>
      </c>
      <c r="BV59" s="109" t="str">
        <f t="shared" si="50"/>
        <v/>
      </c>
      <c r="BW59" s="109" t="str">
        <f t="shared" si="50"/>
        <v/>
      </c>
      <c r="BX59" s="109" t="str">
        <f t="shared" si="50"/>
        <v/>
      </c>
      <c r="BY59" s="109" t="str">
        <f t="shared" si="50"/>
        <v/>
      </c>
      <c r="BZ59" s="109" t="str">
        <f t="shared" si="50"/>
        <v/>
      </c>
      <c r="CA59" s="109" t="str">
        <f t="shared" si="50"/>
        <v/>
      </c>
      <c r="CB59" s="109" t="str">
        <f t="shared" si="50"/>
        <v/>
      </c>
      <c r="CC59" s="109" t="str">
        <f t="shared" si="50"/>
        <v/>
      </c>
      <c r="CD59" s="109" t="str">
        <f t="shared" si="50"/>
        <v/>
      </c>
      <c r="CE59" s="109" t="str">
        <f t="shared" si="50"/>
        <v/>
      </c>
      <c r="CF59" s="109" t="str">
        <f t="shared" si="50"/>
        <v/>
      </c>
      <c r="CG59" s="109" t="str">
        <f t="shared" si="50"/>
        <v/>
      </c>
      <c r="CH59" s="109" t="str">
        <f t="shared" si="50"/>
        <v/>
      </c>
      <c r="CI59" s="109" t="str">
        <f t="shared" si="50"/>
        <v/>
      </c>
    </row>
    <row r="60" spans="1:87" x14ac:dyDescent="0.2">
      <c r="A60" s="33">
        <f t="shared" si="8"/>
        <v>0</v>
      </c>
      <c r="B60" s="206"/>
      <c r="C60" s="200"/>
      <c r="D60" s="197"/>
      <c r="E60" s="72">
        <f t="shared" si="9"/>
        <v>50</v>
      </c>
      <c r="F60" s="9" t="s">
        <v>2641</v>
      </c>
      <c r="G60" s="9" t="s">
        <v>1628</v>
      </c>
      <c r="H60" s="9" t="s">
        <v>668</v>
      </c>
      <c r="I60" s="9">
        <f t="shared" si="51"/>
        <v>90</v>
      </c>
      <c r="J60" s="9" t="s">
        <v>232</v>
      </c>
      <c r="K60" s="9">
        <f t="shared" si="52"/>
        <v>66</v>
      </c>
      <c r="P60" s="97" t="str">
        <f t="shared" si="13"/>
        <v/>
      </c>
      <c r="Q60" s="97"/>
      <c r="R60" s="97"/>
      <c r="S60" s="97"/>
      <c r="T60" s="97"/>
      <c r="U60" s="98" t="str">
        <f t="shared" si="14"/>
        <v/>
      </c>
      <c r="V60" s="107" t="str">
        <f t="shared" si="15"/>
        <v/>
      </c>
      <c r="W60" s="107" t="str">
        <f t="shared" si="16"/>
        <v/>
      </c>
      <c r="X60" s="107" t="str">
        <f t="shared" si="17"/>
        <v/>
      </c>
      <c r="Y60" s="107" t="str">
        <f t="shared" si="18"/>
        <v/>
      </c>
      <c r="Z60" s="107" t="str">
        <f t="shared" si="19"/>
        <v/>
      </c>
      <c r="AA60" s="107" t="str">
        <f t="shared" si="20"/>
        <v/>
      </c>
      <c r="AB60" s="107" t="str">
        <f t="shared" si="21"/>
        <v/>
      </c>
      <c r="AC60" s="107" t="str">
        <f t="shared" si="22"/>
        <v/>
      </c>
      <c r="AD60" s="107" t="str">
        <f t="shared" si="23"/>
        <v/>
      </c>
      <c r="AE60" s="107" t="str">
        <f t="shared" si="24"/>
        <v/>
      </c>
      <c r="AF60" s="97" t="b">
        <f t="shared" si="48"/>
        <v>0</v>
      </c>
      <c r="AG60" s="97" t="str">
        <f t="array" ref="AG60">IF($AF60,MEDIAN(IF(G1SelectionMask="x",IF(INDEX(StdCalcsRefCalcs,$E60,0)&gt;0,INDEX(StdCalcsRefCalcs,$E60,0)),"")),"")</f>
        <v/>
      </c>
      <c r="AH60" s="97" t="str">
        <f t="array" ref="AH60">IF($AF60,QUARTILE(IF(G1SelectionMask="x",IF(INDEX(StdCalcsRefCalcs,$E60,0)&gt;0,INDEX(StdCalcsRefCalcs,$E60,0)),""),1),"")</f>
        <v/>
      </c>
      <c r="AI60" s="97" t="str">
        <f t="array" ref="AI60">IF($AF60,QUARTILE(IF(G1SelectionMask="x",IF(INDEX(StdCalcsRefCalcs,$E60,0)&gt;0,INDEX(StdCalcsRefCalcs,$E60,0)),""),3),"")</f>
        <v/>
      </c>
      <c r="AJ60" s="97" t="str">
        <f t="array" ref="AJ60">IF($AF60,MIN(IF(G1SelectionMask="x",IF(INDEX(StdCalcsRefCalcs,$E60,0)&gt;0,INDEX(StdCalcsRefCalcs,$E60,0)),"")),"")</f>
        <v/>
      </c>
      <c r="AK60" s="97" t="str">
        <f t="array" ref="AK60">IF($AF60,MAX(IF(G1SelectionMask="x",IF(INDEX(StdCalcsRefCalcs,$E60,0)&gt;0,INDEX(StdCalcsRefCalcs,$E60,0)),"")),"")</f>
        <v/>
      </c>
      <c r="AL60" s="97" t="str">
        <f t="shared" si="49"/>
        <v/>
      </c>
      <c r="AM60" s="97" t="str">
        <f t="array" ref="AM60">IF($AF60,STDEVA(IF(G1SelectionMask="x",IF(INDEX(StdCalcsRefCalcs,$E60,0)&gt;0,INDEX(StdCalcsRefCalcs,$E60,0)),"")),"")</f>
        <v/>
      </c>
      <c r="AN60" s="98" t="b">
        <f t="shared" si="27"/>
        <v>0</v>
      </c>
      <c r="AO60" s="98" t="str">
        <f t="array" ref="AO60">IF($AN60,MEDIAN(IF(G2SelectionMask="x",IF(INDEX(StdCalcsRefCalcs,$E60,0)&gt;0,INDEX(StdCalcsRefCalcs,$E60,0)),"")),"")</f>
        <v/>
      </c>
      <c r="AP60" s="98" t="str">
        <f t="array" ref="AP60">IF($AN60,QUARTILE(IF(G2SelectionMask="x",IF(INDEX(StdCalcsRefCalcs,$E60,0)&gt;0,INDEX(StdCalcsRefCalcs,$E60,0)),""),1),"")</f>
        <v/>
      </c>
      <c r="AQ60" s="98" t="str">
        <f t="array" ref="AQ60">IF($AN60,QUARTILE(IF(G2SelectionMask="x",IF(INDEX(StdCalcsRefCalcs,$E60,0)&gt;0,INDEX(StdCalcsRefCalcs,$E60,0)),""),3),"")</f>
        <v/>
      </c>
      <c r="AR60" s="98" t="str">
        <f t="array" ref="AR60">IF($AN60,MIN(IF(G2SelectionMask="x",IF(INDEX(StdCalcsRefCalcs,$E60,0)&gt;0,INDEX(StdCalcsRefCalcs,$E60,0)),"")),"")</f>
        <v/>
      </c>
      <c r="AS60" s="98" t="str">
        <f t="array" ref="AS60">IF($AN60,MAX(IF(G2SelectionMask="x",IF(INDEX(StdCalcsRefCalcs,$E60,0)&gt;0,INDEX(StdCalcsRefCalcs,$E60,0)),"")),"")</f>
        <v/>
      </c>
      <c r="AT60" s="98" t="str">
        <f t="shared" si="28"/>
        <v/>
      </c>
      <c r="AU60" s="98" t="str">
        <f t="array" ref="AU60">IF($AN60,STDEVA(IF(G2SelectionMask="x",IF(INDEX(StdCalcsRefCalcs,$E60,0)&gt;0,INDEX(StdCalcsRefCalcs,$E60,0)),"")),"")</f>
        <v/>
      </c>
      <c r="AV60" s="97" t="b">
        <f t="shared" si="29"/>
        <v>0</v>
      </c>
      <c r="AW60" s="97" t="str">
        <f t="array" ref="AW60">IF($AV60,MEDIAN(IF(G3SelectionMask="x",IF(INDEX(StdCalcsRefCalcs,$E60,0)&gt;0,INDEX(StdCalcsRefCalcs,$E60,0)),"")),"")</f>
        <v/>
      </c>
      <c r="AX60" s="97" t="str">
        <f t="array" ref="AX60">IF($AV60,QUARTILE(IF(G3SelectionMask="x",IF(INDEX(StdCalcsRefCalcs,$E60,0)&gt;0,INDEX(StdCalcsRefCalcs,$E60,0)),""),1),"")</f>
        <v/>
      </c>
      <c r="AY60" s="97" t="str">
        <f t="array" ref="AY60">IF($AV60,QUARTILE(IF(G3SelectionMask="x",IF(INDEX(StdCalcsRefCalcs,$E60,0)&gt;0,INDEX(StdCalcsRefCalcs,$E60,0)),""),3),"")</f>
        <v/>
      </c>
      <c r="AZ60" s="97" t="str">
        <f t="array" ref="AZ60">IF($AV60,MIN(IF(G3SelectionMask="x",IF(INDEX(StdCalcsRefCalcs,$E60,0)&gt;0,INDEX(StdCalcsRefCalcs,$E60,0)),"")),"")</f>
        <v/>
      </c>
      <c r="BA60" s="97" t="str">
        <f t="array" ref="BA60">IF($AV60,MAX(IF(G3SelectionMask="x",IF(INDEX(StdCalcsRefCalcs,$E60,0)&gt;0,INDEX(StdCalcsRefCalcs,$E60,0)),"")),"")</f>
        <v/>
      </c>
      <c r="BB60" s="97" t="str">
        <f t="shared" si="30"/>
        <v/>
      </c>
      <c r="BC60" s="97" t="str">
        <f t="array" ref="BC60">IF($AV60,STDEVA(IF(G3SelectionMask="x",IF(INDEX(StdCalcsRefCalcs,$E60,0)&gt;0,INDEX(StdCalcsRefCalcs,$E60,0)),"")),"")</f>
        <v/>
      </c>
      <c r="BD60" s="98" t="b">
        <f t="shared" si="31"/>
        <v>0</v>
      </c>
      <c r="BE60" s="98" t="str">
        <f t="array" ref="BE60">IF($BD60,MEDIAN(IF(G4SelectionMask="x",IF(INDEX(StdCalcsRefCalcs,$E60,0)&gt;0,INDEX(StdCalcsRefCalcs,$E60,0)),"")),"")</f>
        <v/>
      </c>
      <c r="BF60" s="98" t="str">
        <f t="array" ref="BF60">IF($BD60,QUARTILE(IF(G4SelectionMask="x",IF(INDEX(StdCalcsRefCalcs,$E60,0)&gt;0,INDEX(StdCalcsRefCalcs,$E60,0)),""),1),"")</f>
        <v/>
      </c>
      <c r="BG60" s="98" t="str">
        <f t="array" ref="BG60">IF($BD60,QUARTILE(IF(G4SelectionMask="x",IF(INDEX(StdCalcsRefCalcs,$E60,0)&gt;0,INDEX(StdCalcsRefCalcs,$E60,0)),""),3),"")</f>
        <v/>
      </c>
      <c r="BH60" s="98" t="str">
        <f t="array" ref="BH60">IF($BD60,MIN(IF(G4SelectionMask="x",IF(INDEX(StdCalcsRefCalcs,$E60,0)&gt;0,INDEX(StdCalcsRefCalcs,$E60,0)),"")),"")</f>
        <v/>
      </c>
      <c r="BI60" s="98" t="str">
        <f t="array" ref="BI60">IF($BD60,MAX(IF(G4SelectionMask="x",IF(INDEX(StdCalcsRefCalcs,$E60,0)&gt;0,INDEX(StdCalcsRefCalcs,$E60,0)),"")),"")</f>
        <v/>
      </c>
      <c r="BJ60" s="98" t="str">
        <f t="shared" si="32"/>
        <v/>
      </c>
      <c r="BK60" s="98" t="str">
        <f t="array" ref="BK60">IF($BD60,STDEVA(IF(G4SelectionMask="x",IF(INDEX(StdCalcsRefCalcs,$E60,0)&gt;0,INDEX(StdCalcsRefCalcs,$E60,0)),"")),"")</f>
        <v/>
      </c>
      <c r="BL60" s="97" t="b">
        <f t="shared" si="33"/>
        <v>0</v>
      </c>
      <c r="BM60" s="97" t="str">
        <f t="array" ref="BM60">IF($BL60,MEDIAN(IF(G5SelectionMask="x",IF(INDEX(StdCalcsRefCalcs,$E60,0)&gt;0,INDEX(StdCalcsRefCalcs,$E60,0)),"")),"")</f>
        <v/>
      </c>
      <c r="BN60" s="97" t="str">
        <f t="array" ref="BN60">IF($BL60,QUARTILE(IF(G5SelectionMask="x",IF(INDEX(StdCalcsRefCalcs,$E60,0)&gt;0,INDEX(StdCalcsRefCalcs,$E60,0)),""),1),"")</f>
        <v/>
      </c>
      <c r="BO60" s="97" t="str">
        <f t="array" ref="BO60">IF($BL60,QUARTILE(IF(G5SelectionMask="x",IF(INDEX(StdCalcsRefCalcs,$E60,0)&gt;0,INDEX(StdCalcsRefCalcs,$E60,0)),""),3),"")</f>
        <v/>
      </c>
      <c r="BP60" s="97" t="str">
        <f t="array" ref="BP60">IF($BL60,MIN(IF(G5SelectionMask="x",IF(INDEX(StdCalcsRefCalcs,$E60,0)&gt;0,INDEX(StdCalcsRefCalcs,$E60,0)),"")),"")</f>
        <v/>
      </c>
      <c r="BQ60" s="97" t="str">
        <f t="array" ref="BQ60">IF($BL60,MAX(IF(G5SelectionMask="x",IF(INDEX(StdCalcsRefCalcs,$E60,0)&gt;0,INDEX(StdCalcsRefCalcs,$E60,0)),"")),"")</f>
        <v/>
      </c>
      <c r="BR60" s="97" t="str">
        <f t="shared" si="34"/>
        <v/>
      </c>
      <c r="BS60" s="99" t="str">
        <f t="array" ref="BS60">IF($BL60,STDEVA(IF(G5SelectionMask="x",IF(INDEX(StdCalcsRefCalcs,$E60,0)&gt;0,INDEX(StdCalcsRefCalcs,$E60,0)),"")),"")</f>
        <v/>
      </c>
      <c r="BT60" s="108"/>
      <c r="BU60" s="109" t="str">
        <f t="shared" ref="BU60:CI69" si="53">IFERROR(IF(LEN(INDEX(RawDataAllData,$I60,BU$9))*LEN(INDEX(RawDataAllData,$K60,BU$9))=0,"",INDEX(RawDataAllData,$I60,BU$9)/INDEX(RawDataAllData,$K60,BU$9)),"")</f>
        <v/>
      </c>
      <c r="BV60" s="109" t="str">
        <f t="shared" si="53"/>
        <v/>
      </c>
      <c r="BW60" s="109" t="str">
        <f t="shared" si="53"/>
        <v/>
      </c>
      <c r="BX60" s="109" t="str">
        <f t="shared" si="53"/>
        <v/>
      </c>
      <c r="BY60" s="109" t="str">
        <f t="shared" si="53"/>
        <v/>
      </c>
      <c r="BZ60" s="109" t="str">
        <f t="shared" si="53"/>
        <v/>
      </c>
      <c r="CA60" s="109" t="str">
        <f t="shared" si="53"/>
        <v/>
      </c>
      <c r="CB60" s="109" t="str">
        <f t="shared" si="53"/>
        <v/>
      </c>
      <c r="CC60" s="109" t="str">
        <f t="shared" si="53"/>
        <v/>
      </c>
      <c r="CD60" s="109" t="str">
        <f t="shared" si="53"/>
        <v/>
      </c>
      <c r="CE60" s="109" t="str">
        <f t="shared" si="53"/>
        <v/>
      </c>
      <c r="CF60" s="109" t="str">
        <f t="shared" si="53"/>
        <v/>
      </c>
      <c r="CG60" s="109" t="str">
        <f t="shared" si="53"/>
        <v/>
      </c>
      <c r="CH60" s="109" t="str">
        <f t="shared" si="53"/>
        <v/>
      </c>
      <c r="CI60" s="109" t="str">
        <f t="shared" si="53"/>
        <v/>
      </c>
    </row>
    <row r="61" spans="1:87" x14ac:dyDescent="0.2">
      <c r="A61" s="33">
        <f t="shared" si="8"/>
        <v>0</v>
      </c>
      <c r="B61" s="206"/>
      <c r="C61" s="200"/>
      <c r="D61" s="197"/>
      <c r="E61" s="72">
        <f t="shared" si="9"/>
        <v>51</v>
      </c>
      <c r="F61" s="9" t="s">
        <v>2642</v>
      </c>
      <c r="G61" s="9" t="s">
        <v>342</v>
      </c>
      <c r="H61" s="9" t="s">
        <v>669</v>
      </c>
      <c r="I61" s="9">
        <f t="shared" ref="I61:I73" si="54">MATCH(H61,RawDataFieldKeys,0)-RawDataFieldKeyBaseRow</f>
        <v>91</v>
      </c>
      <c r="J61" s="9" t="s">
        <v>232</v>
      </c>
      <c r="K61" s="9">
        <f t="shared" ref="K61:K73" si="55">MATCH(J61,RawDataFieldKeys,0)-RawDataFieldKeyBaseRow</f>
        <v>66</v>
      </c>
      <c r="P61" s="97" t="str">
        <f t="shared" si="13"/>
        <v/>
      </c>
      <c r="Q61" s="97"/>
      <c r="R61" s="97"/>
      <c r="S61" s="97"/>
      <c r="T61" s="97"/>
      <c r="U61" s="98" t="str">
        <f t="shared" si="14"/>
        <v/>
      </c>
      <c r="V61" s="107" t="str">
        <f t="shared" si="15"/>
        <v/>
      </c>
      <c r="W61" s="107" t="str">
        <f t="shared" si="16"/>
        <v/>
      </c>
      <c r="X61" s="107" t="str">
        <f t="shared" si="17"/>
        <v/>
      </c>
      <c r="Y61" s="107" t="str">
        <f t="shared" si="18"/>
        <v/>
      </c>
      <c r="Z61" s="107" t="str">
        <f t="shared" si="19"/>
        <v/>
      </c>
      <c r="AA61" s="107" t="str">
        <f t="shared" si="20"/>
        <v/>
      </c>
      <c r="AB61" s="107" t="str">
        <f t="shared" si="21"/>
        <v/>
      </c>
      <c r="AC61" s="107" t="str">
        <f t="shared" si="22"/>
        <v/>
      </c>
      <c r="AD61" s="107" t="str">
        <f t="shared" si="23"/>
        <v/>
      </c>
      <c r="AE61" s="107" t="str">
        <f t="shared" si="24"/>
        <v/>
      </c>
      <c r="AF61" s="97" t="b">
        <f t="shared" si="48"/>
        <v>0</v>
      </c>
      <c r="AG61" s="97" t="str">
        <f t="array" ref="AG61">IF($AF61,MEDIAN(IF(G1SelectionMask="x",IF(INDEX(StdCalcsRefCalcs,$E61,0)&gt;0,INDEX(StdCalcsRefCalcs,$E61,0)),"")),"")</f>
        <v/>
      </c>
      <c r="AH61" s="97" t="str">
        <f t="array" ref="AH61">IF($AF61,QUARTILE(IF(G1SelectionMask="x",IF(INDEX(StdCalcsRefCalcs,$E61,0)&gt;0,INDEX(StdCalcsRefCalcs,$E61,0)),""),1),"")</f>
        <v/>
      </c>
      <c r="AI61" s="97" t="str">
        <f t="array" ref="AI61">IF($AF61,QUARTILE(IF(G1SelectionMask="x",IF(INDEX(StdCalcsRefCalcs,$E61,0)&gt;0,INDEX(StdCalcsRefCalcs,$E61,0)),""),3),"")</f>
        <v/>
      </c>
      <c r="AJ61" s="97" t="str">
        <f t="array" ref="AJ61">IF($AF61,MIN(IF(G1SelectionMask="x",IF(INDEX(StdCalcsRefCalcs,$E61,0)&gt;0,INDEX(StdCalcsRefCalcs,$E61,0)),"")),"")</f>
        <v/>
      </c>
      <c r="AK61" s="97" t="str">
        <f t="array" ref="AK61">IF($AF61,MAX(IF(G1SelectionMask="x",IF(INDEX(StdCalcsRefCalcs,$E61,0)&gt;0,INDEX(StdCalcsRefCalcs,$E61,0)),"")),"")</f>
        <v/>
      </c>
      <c r="AL61" s="97" t="str">
        <f t="shared" si="49"/>
        <v/>
      </c>
      <c r="AM61" s="97" t="str">
        <f t="array" ref="AM61">IF($AF61,STDEVA(IF(G1SelectionMask="x",IF(INDEX(StdCalcsRefCalcs,$E61,0)&gt;0,INDEX(StdCalcsRefCalcs,$E61,0)),"")),"")</f>
        <v/>
      </c>
      <c r="AN61" s="98" t="b">
        <f t="shared" si="27"/>
        <v>0</v>
      </c>
      <c r="AO61" s="98" t="str">
        <f t="array" ref="AO61">IF($AN61,MEDIAN(IF(G2SelectionMask="x",IF(INDEX(StdCalcsRefCalcs,$E61,0)&gt;0,INDEX(StdCalcsRefCalcs,$E61,0)),"")),"")</f>
        <v/>
      </c>
      <c r="AP61" s="98" t="str">
        <f t="array" ref="AP61">IF($AN61,QUARTILE(IF(G2SelectionMask="x",IF(INDEX(StdCalcsRefCalcs,$E61,0)&gt;0,INDEX(StdCalcsRefCalcs,$E61,0)),""),1),"")</f>
        <v/>
      </c>
      <c r="AQ61" s="98" t="str">
        <f t="array" ref="AQ61">IF($AN61,QUARTILE(IF(G2SelectionMask="x",IF(INDEX(StdCalcsRefCalcs,$E61,0)&gt;0,INDEX(StdCalcsRefCalcs,$E61,0)),""),3),"")</f>
        <v/>
      </c>
      <c r="AR61" s="98" t="str">
        <f t="array" ref="AR61">IF($AN61,MIN(IF(G2SelectionMask="x",IF(INDEX(StdCalcsRefCalcs,$E61,0)&gt;0,INDEX(StdCalcsRefCalcs,$E61,0)),"")),"")</f>
        <v/>
      </c>
      <c r="AS61" s="98" t="str">
        <f t="array" ref="AS61">IF($AN61,MAX(IF(G2SelectionMask="x",IF(INDEX(StdCalcsRefCalcs,$E61,0)&gt;0,INDEX(StdCalcsRefCalcs,$E61,0)),"")),"")</f>
        <v/>
      </c>
      <c r="AT61" s="98" t="str">
        <f t="shared" si="28"/>
        <v/>
      </c>
      <c r="AU61" s="98" t="str">
        <f t="array" ref="AU61">IF($AN61,STDEVA(IF(G2SelectionMask="x",IF(INDEX(StdCalcsRefCalcs,$E61,0)&gt;0,INDEX(StdCalcsRefCalcs,$E61,0)),"")),"")</f>
        <v/>
      </c>
      <c r="AV61" s="97" t="b">
        <f t="shared" si="29"/>
        <v>0</v>
      </c>
      <c r="AW61" s="97" t="str">
        <f t="array" ref="AW61">IF($AV61,MEDIAN(IF(G3SelectionMask="x",IF(INDEX(StdCalcsRefCalcs,$E61,0)&gt;0,INDEX(StdCalcsRefCalcs,$E61,0)),"")),"")</f>
        <v/>
      </c>
      <c r="AX61" s="97" t="str">
        <f t="array" ref="AX61">IF($AV61,QUARTILE(IF(G3SelectionMask="x",IF(INDEX(StdCalcsRefCalcs,$E61,0)&gt;0,INDEX(StdCalcsRefCalcs,$E61,0)),""),1),"")</f>
        <v/>
      </c>
      <c r="AY61" s="97" t="str">
        <f t="array" ref="AY61">IF($AV61,QUARTILE(IF(G3SelectionMask="x",IF(INDEX(StdCalcsRefCalcs,$E61,0)&gt;0,INDEX(StdCalcsRefCalcs,$E61,0)),""),3),"")</f>
        <v/>
      </c>
      <c r="AZ61" s="97" t="str">
        <f t="array" ref="AZ61">IF($AV61,MIN(IF(G3SelectionMask="x",IF(INDEX(StdCalcsRefCalcs,$E61,0)&gt;0,INDEX(StdCalcsRefCalcs,$E61,0)),"")),"")</f>
        <v/>
      </c>
      <c r="BA61" s="97" t="str">
        <f t="array" ref="BA61">IF($AV61,MAX(IF(G3SelectionMask="x",IF(INDEX(StdCalcsRefCalcs,$E61,0)&gt;0,INDEX(StdCalcsRefCalcs,$E61,0)),"")),"")</f>
        <v/>
      </c>
      <c r="BB61" s="97" t="str">
        <f t="shared" si="30"/>
        <v/>
      </c>
      <c r="BC61" s="97" t="str">
        <f t="array" ref="BC61">IF($AV61,STDEVA(IF(G3SelectionMask="x",IF(INDEX(StdCalcsRefCalcs,$E61,0)&gt;0,INDEX(StdCalcsRefCalcs,$E61,0)),"")),"")</f>
        <v/>
      </c>
      <c r="BD61" s="98" t="b">
        <f t="shared" si="31"/>
        <v>0</v>
      </c>
      <c r="BE61" s="98" t="str">
        <f t="array" ref="BE61">IF($BD61,MEDIAN(IF(G4SelectionMask="x",IF(INDEX(StdCalcsRefCalcs,$E61,0)&gt;0,INDEX(StdCalcsRefCalcs,$E61,0)),"")),"")</f>
        <v/>
      </c>
      <c r="BF61" s="98" t="str">
        <f t="array" ref="BF61">IF($BD61,QUARTILE(IF(G4SelectionMask="x",IF(INDEX(StdCalcsRefCalcs,$E61,0)&gt;0,INDEX(StdCalcsRefCalcs,$E61,0)),""),1),"")</f>
        <v/>
      </c>
      <c r="BG61" s="98" t="str">
        <f t="array" ref="BG61">IF($BD61,QUARTILE(IF(G4SelectionMask="x",IF(INDEX(StdCalcsRefCalcs,$E61,0)&gt;0,INDEX(StdCalcsRefCalcs,$E61,0)),""),3),"")</f>
        <v/>
      </c>
      <c r="BH61" s="98" t="str">
        <f t="array" ref="BH61">IF($BD61,MIN(IF(G4SelectionMask="x",IF(INDEX(StdCalcsRefCalcs,$E61,0)&gt;0,INDEX(StdCalcsRefCalcs,$E61,0)),"")),"")</f>
        <v/>
      </c>
      <c r="BI61" s="98" t="str">
        <f t="array" ref="BI61">IF($BD61,MAX(IF(G4SelectionMask="x",IF(INDEX(StdCalcsRefCalcs,$E61,0)&gt;0,INDEX(StdCalcsRefCalcs,$E61,0)),"")),"")</f>
        <v/>
      </c>
      <c r="BJ61" s="98" t="str">
        <f t="shared" si="32"/>
        <v/>
      </c>
      <c r="BK61" s="98" t="str">
        <f t="array" ref="BK61">IF($BD61,STDEVA(IF(G4SelectionMask="x",IF(INDEX(StdCalcsRefCalcs,$E61,0)&gt;0,INDEX(StdCalcsRefCalcs,$E61,0)),"")),"")</f>
        <v/>
      </c>
      <c r="BL61" s="97" t="b">
        <f t="shared" si="33"/>
        <v>0</v>
      </c>
      <c r="BM61" s="97" t="str">
        <f t="array" ref="BM61">IF($BL61,MEDIAN(IF(G5SelectionMask="x",IF(INDEX(StdCalcsRefCalcs,$E61,0)&gt;0,INDEX(StdCalcsRefCalcs,$E61,0)),"")),"")</f>
        <v/>
      </c>
      <c r="BN61" s="97" t="str">
        <f t="array" ref="BN61">IF($BL61,QUARTILE(IF(G5SelectionMask="x",IF(INDEX(StdCalcsRefCalcs,$E61,0)&gt;0,INDEX(StdCalcsRefCalcs,$E61,0)),""),1),"")</f>
        <v/>
      </c>
      <c r="BO61" s="97" t="str">
        <f t="array" ref="BO61">IF($BL61,QUARTILE(IF(G5SelectionMask="x",IF(INDEX(StdCalcsRefCalcs,$E61,0)&gt;0,INDEX(StdCalcsRefCalcs,$E61,0)),""),3),"")</f>
        <v/>
      </c>
      <c r="BP61" s="97" t="str">
        <f t="array" ref="BP61">IF($BL61,MIN(IF(G5SelectionMask="x",IF(INDEX(StdCalcsRefCalcs,$E61,0)&gt;0,INDEX(StdCalcsRefCalcs,$E61,0)),"")),"")</f>
        <v/>
      </c>
      <c r="BQ61" s="97" t="str">
        <f t="array" ref="BQ61">IF($BL61,MAX(IF(G5SelectionMask="x",IF(INDEX(StdCalcsRefCalcs,$E61,0)&gt;0,INDEX(StdCalcsRefCalcs,$E61,0)),"")),"")</f>
        <v/>
      </c>
      <c r="BR61" s="97" t="str">
        <f t="shared" si="34"/>
        <v/>
      </c>
      <c r="BS61" s="99" t="str">
        <f t="array" ref="BS61">IF($BL61,STDEVA(IF(G5SelectionMask="x",IF(INDEX(StdCalcsRefCalcs,$E61,0)&gt;0,INDEX(StdCalcsRefCalcs,$E61,0)),"")),"")</f>
        <v/>
      </c>
      <c r="BT61" s="108"/>
      <c r="BU61" s="109" t="str">
        <f t="shared" si="53"/>
        <v/>
      </c>
      <c r="BV61" s="109" t="str">
        <f t="shared" si="53"/>
        <v/>
      </c>
      <c r="BW61" s="109" t="str">
        <f t="shared" si="53"/>
        <v/>
      </c>
      <c r="BX61" s="109" t="str">
        <f t="shared" si="53"/>
        <v/>
      </c>
      <c r="BY61" s="109" t="str">
        <f t="shared" si="53"/>
        <v/>
      </c>
      <c r="BZ61" s="109" t="str">
        <f t="shared" si="53"/>
        <v/>
      </c>
      <c r="CA61" s="109" t="str">
        <f t="shared" si="53"/>
        <v/>
      </c>
      <c r="CB61" s="109" t="str">
        <f t="shared" si="53"/>
        <v/>
      </c>
      <c r="CC61" s="109" t="str">
        <f t="shared" si="53"/>
        <v/>
      </c>
      <c r="CD61" s="109" t="str">
        <f t="shared" si="53"/>
        <v/>
      </c>
      <c r="CE61" s="109" t="str">
        <f t="shared" si="53"/>
        <v/>
      </c>
      <c r="CF61" s="109" t="str">
        <f t="shared" si="53"/>
        <v/>
      </c>
      <c r="CG61" s="109" t="str">
        <f t="shared" si="53"/>
        <v/>
      </c>
      <c r="CH61" s="109" t="str">
        <f t="shared" si="53"/>
        <v/>
      </c>
      <c r="CI61" s="109" t="str">
        <f t="shared" si="53"/>
        <v/>
      </c>
    </row>
    <row r="62" spans="1:87" x14ac:dyDescent="0.2">
      <c r="A62" s="33">
        <f t="shared" si="8"/>
        <v>0</v>
      </c>
      <c r="B62" s="206"/>
      <c r="C62" s="200"/>
      <c r="D62" s="197"/>
      <c r="E62" s="72">
        <f t="shared" si="9"/>
        <v>52</v>
      </c>
      <c r="F62" s="9" t="s">
        <v>2643</v>
      </c>
      <c r="G62" s="9" t="s">
        <v>341</v>
      </c>
      <c r="H62" s="9" t="s">
        <v>670</v>
      </c>
      <c r="I62" s="9">
        <f t="shared" si="54"/>
        <v>92</v>
      </c>
      <c r="J62" s="9" t="s">
        <v>232</v>
      </c>
      <c r="K62" s="9">
        <f t="shared" si="55"/>
        <v>66</v>
      </c>
      <c r="P62" s="97" t="str">
        <f t="shared" si="13"/>
        <v/>
      </c>
      <c r="Q62" s="97"/>
      <c r="R62" s="97"/>
      <c r="S62" s="97"/>
      <c r="T62" s="97"/>
      <c r="U62" s="98" t="str">
        <f t="shared" si="14"/>
        <v/>
      </c>
      <c r="V62" s="107" t="str">
        <f t="shared" si="15"/>
        <v/>
      </c>
      <c r="W62" s="107" t="str">
        <f t="shared" si="16"/>
        <v/>
      </c>
      <c r="X62" s="107" t="str">
        <f t="shared" si="17"/>
        <v/>
      </c>
      <c r="Y62" s="107" t="str">
        <f t="shared" si="18"/>
        <v/>
      </c>
      <c r="Z62" s="107" t="str">
        <f t="shared" si="19"/>
        <v/>
      </c>
      <c r="AA62" s="107" t="str">
        <f t="shared" si="20"/>
        <v/>
      </c>
      <c r="AB62" s="107" t="str">
        <f t="shared" si="21"/>
        <v/>
      </c>
      <c r="AC62" s="107" t="str">
        <f t="shared" si="22"/>
        <v/>
      </c>
      <c r="AD62" s="107" t="str">
        <f t="shared" si="23"/>
        <v/>
      </c>
      <c r="AE62" s="107" t="str">
        <f t="shared" si="24"/>
        <v/>
      </c>
      <c r="AF62" s="97" t="b">
        <f t="shared" si="48"/>
        <v>0</v>
      </c>
      <c r="AG62" s="97" t="str">
        <f t="array" ref="AG62">IF($AF62,MEDIAN(IF(G1SelectionMask="x",IF(INDEX(StdCalcsRefCalcs,$E62,0)&gt;0,INDEX(StdCalcsRefCalcs,$E62,0)),"")),"")</f>
        <v/>
      </c>
      <c r="AH62" s="97" t="str">
        <f t="array" ref="AH62">IF($AF62,QUARTILE(IF(G1SelectionMask="x",IF(INDEX(StdCalcsRefCalcs,$E62,0)&gt;0,INDEX(StdCalcsRefCalcs,$E62,0)),""),1),"")</f>
        <v/>
      </c>
      <c r="AI62" s="97" t="str">
        <f t="array" ref="AI62">IF($AF62,QUARTILE(IF(G1SelectionMask="x",IF(INDEX(StdCalcsRefCalcs,$E62,0)&gt;0,INDEX(StdCalcsRefCalcs,$E62,0)),""),3),"")</f>
        <v/>
      </c>
      <c r="AJ62" s="97" t="str">
        <f t="array" ref="AJ62">IF($AF62,MIN(IF(G1SelectionMask="x",IF(INDEX(StdCalcsRefCalcs,$E62,0)&gt;0,INDEX(StdCalcsRefCalcs,$E62,0)),"")),"")</f>
        <v/>
      </c>
      <c r="AK62" s="97" t="str">
        <f t="array" ref="AK62">IF($AF62,MAX(IF(G1SelectionMask="x",IF(INDEX(StdCalcsRefCalcs,$E62,0)&gt;0,INDEX(StdCalcsRefCalcs,$E62,0)),"")),"")</f>
        <v/>
      </c>
      <c r="AL62" s="97" t="str">
        <f t="shared" si="49"/>
        <v/>
      </c>
      <c r="AM62" s="97" t="str">
        <f t="array" ref="AM62">IF($AF62,STDEVA(IF(G1SelectionMask="x",IF(INDEX(StdCalcsRefCalcs,$E62,0)&gt;0,INDEX(StdCalcsRefCalcs,$E62,0)),"")),"")</f>
        <v/>
      </c>
      <c r="AN62" s="98" t="b">
        <f t="shared" si="27"/>
        <v>0</v>
      </c>
      <c r="AO62" s="98" t="str">
        <f t="array" ref="AO62">IF($AN62,MEDIAN(IF(G2SelectionMask="x",IF(INDEX(StdCalcsRefCalcs,$E62,0)&gt;0,INDEX(StdCalcsRefCalcs,$E62,0)),"")),"")</f>
        <v/>
      </c>
      <c r="AP62" s="98" t="str">
        <f t="array" ref="AP62">IF($AN62,QUARTILE(IF(G2SelectionMask="x",IF(INDEX(StdCalcsRefCalcs,$E62,0)&gt;0,INDEX(StdCalcsRefCalcs,$E62,0)),""),1),"")</f>
        <v/>
      </c>
      <c r="AQ62" s="98" t="str">
        <f t="array" ref="AQ62">IF($AN62,QUARTILE(IF(G2SelectionMask="x",IF(INDEX(StdCalcsRefCalcs,$E62,0)&gt;0,INDEX(StdCalcsRefCalcs,$E62,0)),""),3),"")</f>
        <v/>
      </c>
      <c r="AR62" s="98" t="str">
        <f t="array" ref="AR62">IF($AN62,MIN(IF(G2SelectionMask="x",IF(INDEX(StdCalcsRefCalcs,$E62,0)&gt;0,INDEX(StdCalcsRefCalcs,$E62,0)),"")),"")</f>
        <v/>
      </c>
      <c r="AS62" s="98" t="str">
        <f t="array" ref="AS62">IF($AN62,MAX(IF(G2SelectionMask="x",IF(INDEX(StdCalcsRefCalcs,$E62,0)&gt;0,INDEX(StdCalcsRefCalcs,$E62,0)),"")),"")</f>
        <v/>
      </c>
      <c r="AT62" s="98" t="str">
        <f t="shared" si="28"/>
        <v/>
      </c>
      <c r="AU62" s="98" t="str">
        <f t="array" ref="AU62">IF($AN62,STDEVA(IF(G2SelectionMask="x",IF(INDEX(StdCalcsRefCalcs,$E62,0)&gt;0,INDEX(StdCalcsRefCalcs,$E62,0)),"")),"")</f>
        <v/>
      </c>
      <c r="AV62" s="97" t="b">
        <f t="shared" si="29"/>
        <v>0</v>
      </c>
      <c r="AW62" s="97" t="str">
        <f t="array" ref="AW62">IF($AV62,MEDIAN(IF(G3SelectionMask="x",IF(INDEX(StdCalcsRefCalcs,$E62,0)&gt;0,INDEX(StdCalcsRefCalcs,$E62,0)),"")),"")</f>
        <v/>
      </c>
      <c r="AX62" s="97" t="str">
        <f t="array" ref="AX62">IF($AV62,QUARTILE(IF(G3SelectionMask="x",IF(INDEX(StdCalcsRefCalcs,$E62,0)&gt;0,INDEX(StdCalcsRefCalcs,$E62,0)),""),1),"")</f>
        <v/>
      </c>
      <c r="AY62" s="97" t="str">
        <f t="array" ref="AY62">IF($AV62,QUARTILE(IF(G3SelectionMask="x",IF(INDEX(StdCalcsRefCalcs,$E62,0)&gt;0,INDEX(StdCalcsRefCalcs,$E62,0)),""),3),"")</f>
        <v/>
      </c>
      <c r="AZ62" s="97" t="str">
        <f t="array" ref="AZ62">IF($AV62,MIN(IF(G3SelectionMask="x",IF(INDEX(StdCalcsRefCalcs,$E62,0)&gt;0,INDEX(StdCalcsRefCalcs,$E62,0)),"")),"")</f>
        <v/>
      </c>
      <c r="BA62" s="97" t="str">
        <f t="array" ref="BA62">IF($AV62,MAX(IF(G3SelectionMask="x",IF(INDEX(StdCalcsRefCalcs,$E62,0)&gt;0,INDEX(StdCalcsRefCalcs,$E62,0)),"")),"")</f>
        <v/>
      </c>
      <c r="BB62" s="97" t="str">
        <f t="shared" si="30"/>
        <v/>
      </c>
      <c r="BC62" s="97" t="str">
        <f t="array" ref="BC62">IF($AV62,STDEVA(IF(G3SelectionMask="x",IF(INDEX(StdCalcsRefCalcs,$E62,0)&gt;0,INDEX(StdCalcsRefCalcs,$E62,0)),"")),"")</f>
        <v/>
      </c>
      <c r="BD62" s="98" t="b">
        <f t="shared" si="31"/>
        <v>0</v>
      </c>
      <c r="BE62" s="98" t="str">
        <f t="array" ref="BE62">IF($BD62,MEDIAN(IF(G4SelectionMask="x",IF(INDEX(StdCalcsRefCalcs,$E62,0)&gt;0,INDEX(StdCalcsRefCalcs,$E62,0)),"")),"")</f>
        <v/>
      </c>
      <c r="BF62" s="98" t="str">
        <f t="array" ref="BF62">IF($BD62,QUARTILE(IF(G4SelectionMask="x",IF(INDEX(StdCalcsRefCalcs,$E62,0)&gt;0,INDEX(StdCalcsRefCalcs,$E62,0)),""),1),"")</f>
        <v/>
      </c>
      <c r="BG62" s="98" t="str">
        <f t="array" ref="BG62">IF($BD62,QUARTILE(IF(G4SelectionMask="x",IF(INDEX(StdCalcsRefCalcs,$E62,0)&gt;0,INDEX(StdCalcsRefCalcs,$E62,0)),""),3),"")</f>
        <v/>
      </c>
      <c r="BH62" s="98" t="str">
        <f t="array" ref="BH62">IF($BD62,MIN(IF(G4SelectionMask="x",IF(INDEX(StdCalcsRefCalcs,$E62,0)&gt;0,INDEX(StdCalcsRefCalcs,$E62,0)),"")),"")</f>
        <v/>
      </c>
      <c r="BI62" s="98" t="str">
        <f t="array" ref="BI62">IF($BD62,MAX(IF(G4SelectionMask="x",IF(INDEX(StdCalcsRefCalcs,$E62,0)&gt;0,INDEX(StdCalcsRefCalcs,$E62,0)),"")),"")</f>
        <v/>
      </c>
      <c r="BJ62" s="98" t="str">
        <f t="shared" si="32"/>
        <v/>
      </c>
      <c r="BK62" s="98" t="str">
        <f t="array" ref="BK62">IF($BD62,STDEVA(IF(G4SelectionMask="x",IF(INDEX(StdCalcsRefCalcs,$E62,0)&gt;0,INDEX(StdCalcsRefCalcs,$E62,0)),"")),"")</f>
        <v/>
      </c>
      <c r="BL62" s="97" t="b">
        <f t="shared" si="33"/>
        <v>0</v>
      </c>
      <c r="BM62" s="97" t="str">
        <f t="array" ref="BM62">IF($BL62,MEDIAN(IF(G5SelectionMask="x",IF(INDEX(StdCalcsRefCalcs,$E62,0)&gt;0,INDEX(StdCalcsRefCalcs,$E62,0)),"")),"")</f>
        <v/>
      </c>
      <c r="BN62" s="97" t="str">
        <f t="array" ref="BN62">IF($BL62,QUARTILE(IF(G5SelectionMask="x",IF(INDEX(StdCalcsRefCalcs,$E62,0)&gt;0,INDEX(StdCalcsRefCalcs,$E62,0)),""),1),"")</f>
        <v/>
      </c>
      <c r="BO62" s="97" t="str">
        <f t="array" ref="BO62">IF($BL62,QUARTILE(IF(G5SelectionMask="x",IF(INDEX(StdCalcsRefCalcs,$E62,0)&gt;0,INDEX(StdCalcsRefCalcs,$E62,0)),""),3),"")</f>
        <v/>
      </c>
      <c r="BP62" s="97" t="str">
        <f t="array" ref="BP62">IF($BL62,MIN(IF(G5SelectionMask="x",IF(INDEX(StdCalcsRefCalcs,$E62,0)&gt;0,INDEX(StdCalcsRefCalcs,$E62,0)),"")),"")</f>
        <v/>
      </c>
      <c r="BQ62" s="97" t="str">
        <f t="array" ref="BQ62">IF($BL62,MAX(IF(G5SelectionMask="x",IF(INDEX(StdCalcsRefCalcs,$E62,0)&gt;0,INDEX(StdCalcsRefCalcs,$E62,0)),"")),"")</f>
        <v/>
      </c>
      <c r="BR62" s="97" t="str">
        <f t="shared" si="34"/>
        <v/>
      </c>
      <c r="BS62" s="99" t="str">
        <f t="array" ref="BS62">IF($BL62,STDEVA(IF(G5SelectionMask="x",IF(INDEX(StdCalcsRefCalcs,$E62,0)&gt;0,INDEX(StdCalcsRefCalcs,$E62,0)),"")),"")</f>
        <v/>
      </c>
      <c r="BT62" s="108"/>
      <c r="BU62" s="109" t="str">
        <f t="shared" si="53"/>
        <v/>
      </c>
      <c r="BV62" s="109" t="str">
        <f t="shared" si="53"/>
        <v/>
      </c>
      <c r="BW62" s="109" t="str">
        <f t="shared" si="53"/>
        <v/>
      </c>
      <c r="BX62" s="109" t="str">
        <f t="shared" si="53"/>
        <v/>
      </c>
      <c r="BY62" s="109" t="str">
        <f t="shared" si="53"/>
        <v/>
      </c>
      <c r="BZ62" s="109" t="str">
        <f t="shared" si="53"/>
        <v/>
      </c>
      <c r="CA62" s="109" t="str">
        <f t="shared" si="53"/>
        <v/>
      </c>
      <c r="CB62" s="109" t="str">
        <f t="shared" si="53"/>
        <v/>
      </c>
      <c r="CC62" s="109" t="str">
        <f t="shared" si="53"/>
        <v/>
      </c>
      <c r="CD62" s="109" t="str">
        <f t="shared" si="53"/>
        <v/>
      </c>
      <c r="CE62" s="109" t="str">
        <f t="shared" si="53"/>
        <v/>
      </c>
      <c r="CF62" s="109" t="str">
        <f t="shared" si="53"/>
        <v/>
      </c>
      <c r="CG62" s="109" t="str">
        <f t="shared" si="53"/>
        <v/>
      </c>
      <c r="CH62" s="109" t="str">
        <f t="shared" si="53"/>
        <v/>
      </c>
      <c r="CI62" s="109" t="str">
        <f t="shared" si="53"/>
        <v/>
      </c>
    </row>
    <row r="63" spans="1:87" x14ac:dyDescent="0.2">
      <c r="A63" s="33">
        <f t="shared" si="8"/>
        <v>0</v>
      </c>
      <c r="B63" s="206"/>
      <c r="C63" s="200"/>
      <c r="D63" s="197"/>
      <c r="E63" s="72">
        <f t="shared" si="9"/>
        <v>53</v>
      </c>
      <c r="F63" s="9" t="s">
        <v>2644</v>
      </c>
      <c r="G63" s="9" t="s">
        <v>1629</v>
      </c>
      <c r="H63" s="9" t="s">
        <v>671</v>
      </c>
      <c r="I63" s="9">
        <f t="shared" si="54"/>
        <v>93</v>
      </c>
      <c r="J63" s="9" t="s">
        <v>232</v>
      </c>
      <c r="K63" s="9">
        <f t="shared" si="55"/>
        <v>66</v>
      </c>
      <c r="P63" s="97" t="str">
        <f t="shared" si="13"/>
        <v/>
      </c>
      <c r="Q63" s="97"/>
      <c r="R63" s="97"/>
      <c r="S63" s="97"/>
      <c r="T63" s="97"/>
      <c r="U63" s="98" t="str">
        <f t="shared" si="14"/>
        <v/>
      </c>
      <c r="V63" s="107" t="str">
        <f t="shared" si="15"/>
        <v/>
      </c>
      <c r="W63" s="107" t="str">
        <f t="shared" si="16"/>
        <v/>
      </c>
      <c r="X63" s="107" t="str">
        <f t="shared" si="17"/>
        <v/>
      </c>
      <c r="Y63" s="107" t="str">
        <f t="shared" si="18"/>
        <v/>
      </c>
      <c r="Z63" s="107" t="str">
        <f t="shared" si="19"/>
        <v/>
      </c>
      <c r="AA63" s="107" t="str">
        <f t="shared" si="20"/>
        <v/>
      </c>
      <c r="AB63" s="107" t="str">
        <f t="shared" si="21"/>
        <v/>
      </c>
      <c r="AC63" s="107" t="str">
        <f t="shared" si="22"/>
        <v/>
      </c>
      <c r="AD63" s="107" t="str">
        <f t="shared" si="23"/>
        <v/>
      </c>
      <c r="AE63" s="107" t="str">
        <f t="shared" si="24"/>
        <v/>
      </c>
      <c r="AF63" s="97" t="b">
        <f t="shared" si="48"/>
        <v>0</v>
      </c>
      <c r="AG63" s="97" t="str">
        <f t="array" ref="AG63">IF($AF63,MEDIAN(IF(G1SelectionMask="x",IF(INDEX(StdCalcsRefCalcs,$E63,0)&gt;0,INDEX(StdCalcsRefCalcs,$E63,0)),"")),"")</f>
        <v/>
      </c>
      <c r="AH63" s="97" t="str">
        <f t="array" ref="AH63">IF($AF63,QUARTILE(IF(G1SelectionMask="x",IF(INDEX(StdCalcsRefCalcs,$E63,0)&gt;0,INDEX(StdCalcsRefCalcs,$E63,0)),""),1),"")</f>
        <v/>
      </c>
      <c r="AI63" s="97" t="str">
        <f t="array" ref="AI63">IF($AF63,QUARTILE(IF(G1SelectionMask="x",IF(INDEX(StdCalcsRefCalcs,$E63,0)&gt;0,INDEX(StdCalcsRefCalcs,$E63,0)),""),3),"")</f>
        <v/>
      </c>
      <c r="AJ63" s="97" t="str">
        <f t="array" ref="AJ63">IF($AF63,MIN(IF(G1SelectionMask="x",IF(INDEX(StdCalcsRefCalcs,$E63,0)&gt;0,INDEX(StdCalcsRefCalcs,$E63,0)),"")),"")</f>
        <v/>
      </c>
      <c r="AK63" s="97" t="str">
        <f t="array" ref="AK63">IF($AF63,MAX(IF(G1SelectionMask="x",IF(INDEX(StdCalcsRefCalcs,$E63,0)&gt;0,INDEX(StdCalcsRefCalcs,$E63,0)),"")),"")</f>
        <v/>
      </c>
      <c r="AL63" s="97" t="str">
        <f t="shared" si="49"/>
        <v/>
      </c>
      <c r="AM63" s="97" t="str">
        <f t="array" ref="AM63">IF($AF63,STDEVA(IF(G1SelectionMask="x",IF(INDEX(StdCalcsRefCalcs,$E63,0)&gt;0,INDEX(StdCalcsRefCalcs,$E63,0)),"")),"")</f>
        <v/>
      </c>
      <c r="AN63" s="98" t="b">
        <f t="shared" si="27"/>
        <v>0</v>
      </c>
      <c r="AO63" s="98" t="str">
        <f t="array" ref="AO63">IF($AN63,MEDIAN(IF(G2SelectionMask="x",IF(INDEX(StdCalcsRefCalcs,$E63,0)&gt;0,INDEX(StdCalcsRefCalcs,$E63,0)),"")),"")</f>
        <v/>
      </c>
      <c r="AP63" s="98" t="str">
        <f t="array" ref="AP63">IF($AN63,QUARTILE(IF(G2SelectionMask="x",IF(INDEX(StdCalcsRefCalcs,$E63,0)&gt;0,INDEX(StdCalcsRefCalcs,$E63,0)),""),1),"")</f>
        <v/>
      </c>
      <c r="AQ63" s="98" t="str">
        <f t="array" ref="AQ63">IF($AN63,QUARTILE(IF(G2SelectionMask="x",IF(INDEX(StdCalcsRefCalcs,$E63,0)&gt;0,INDEX(StdCalcsRefCalcs,$E63,0)),""),3),"")</f>
        <v/>
      </c>
      <c r="AR63" s="98" t="str">
        <f t="array" ref="AR63">IF($AN63,MIN(IF(G2SelectionMask="x",IF(INDEX(StdCalcsRefCalcs,$E63,0)&gt;0,INDEX(StdCalcsRefCalcs,$E63,0)),"")),"")</f>
        <v/>
      </c>
      <c r="AS63" s="98" t="str">
        <f t="array" ref="AS63">IF($AN63,MAX(IF(G2SelectionMask="x",IF(INDEX(StdCalcsRefCalcs,$E63,0)&gt;0,INDEX(StdCalcsRefCalcs,$E63,0)),"")),"")</f>
        <v/>
      </c>
      <c r="AT63" s="98" t="str">
        <f t="shared" si="28"/>
        <v/>
      </c>
      <c r="AU63" s="98" t="str">
        <f t="array" ref="AU63">IF($AN63,STDEVA(IF(G2SelectionMask="x",IF(INDEX(StdCalcsRefCalcs,$E63,0)&gt;0,INDEX(StdCalcsRefCalcs,$E63,0)),"")),"")</f>
        <v/>
      </c>
      <c r="AV63" s="97" t="b">
        <f t="shared" si="29"/>
        <v>0</v>
      </c>
      <c r="AW63" s="97" t="str">
        <f t="array" ref="AW63">IF($AV63,MEDIAN(IF(G3SelectionMask="x",IF(INDEX(StdCalcsRefCalcs,$E63,0)&gt;0,INDEX(StdCalcsRefCalcs,$E63,0)),"")),"")</f>
        <v/>
      </c>
      <c r="AX63" s="97" t="str">
        <f t="array" ref="AX63">IF($AV63,QUARTILE(IF(G3SelectionMask="x",IF(INDEX(StdCalcsRefCalcs,$E63,0)&gt;0,INDEX(StdCalcsRefCalcs,$E63,0)),""),1),"")</f>
        <v/>
      </c>
      <c r="AY63" s="97" t="str">
        <f t="array" ref="AY63">IF($AV63,QUARTILE(IF(G3SelectionMask="x",IF(INDEX(StdCalcsRefCalcs,$E63,0)&gt;0,INDEX(StdCalcsRefCalcs,$E63,0)),""),3),"")</f>
        <v/>
      </c>
      <c r="AZ63" s="97" t="str">
        <f t="array" ref="AZ63">IF($AV63,MIN(IF(G3SelectionMask="x",IF(INDEX(StdCalcsRefCalcs,$E63,0)&gt;0,INDEX(StdCalcsRefCalcs,$E63,0)),"")),"")</f>
        <v/>
      </c>
      <c r="BA63" s="97" t="str">
        <f t="array" ref="BA63">IF($AV63,MAX(IF(G3SelectionMask="x",IF(INDEX(StdCalcsRefCalcs,$E63,0)&gt;0,INDEX(StdCalcsRefCalcs,$E63,0)),"")),"")</f>
        <v/>
      </c>
      <c r="BB63" s="97" t="str">
        <f t="shared" si="30"/>
        <v/>
      </c>
      <c r="BC63" s="97" t="str">
        <f t="array" ref="BC63">IF($AV63,STDEVA(IF(G3SelectionMask="x",IF(INDEX(StdCalcsRefCalcs,$E63,0)&gt;0,INDEX(StdCalcsRefCalcs,$E63,0)),"")),"")</f>
        <v/>
      </c>
      <c r="BD63" s="98" t="b">
        <f t="shared" si="31"/>
        <v>0</v>
      </c>
      <c r="BE63" s="98" t="str">
        <f t="array" ref="BE63">IF($BD63,MEDIAN(IF(G4SelectionMask="x",IF(INDEX(StdCalcsRefCalcs,$E63,0)&gt;0,INDEX(StdCalcsRefCalcs,$E63,0)),"")),"")</f>
        <v/>
      </c>
      <c r="BF63" s="98" t="str">
        <f t="array" ref="BF63">IF($BD63,QUARTILE(IF(G4SelectionMask="x",IF(INDEX(StdCalcsRefCalcs,$E63,0)&gt;0,INDEX(StdCalcsRefCalcs,$E63,0)),""),1),"")</f>
        <v/>
      </c>
      <c r="BG63" s="98" t="str">
        <f t="array" ref="BG63">IF($BD63,QUARTILE(IF(G4SelectionMask="x",IF(INDEX(StdCalcsRefCalcs,$E63,0)&gt;0,INDEX(StdCalcsRefCalcs,$E63,0)),""),3),"")</f>
        <v/>
      </c>
      <c r="BH63" s="98" t="str">
        <f t="array" ref="BH63">IF($BD63,MIN(IF(G4SelectionMask="x",IF(INDEX(StdCalcsRefCalcs,$E63,0)&gt;0,INDEX(StdCalcsRefCalcs,$E63,0)),"")),"")</f>
        <v/>
      </c>
      <c r="BI63" s="98" t="str">
        <f t="array" ref="BI63">IF($BD63,MAX(IF(G4SelectionMask="x",IF(INDEX(StdCalcsRefCalcs,$E63,0)&gt;0,INDEX(StdCalcsRefCalcs,$E63,0)),"")),"")</f>
        <v/>
      </c>
      <c r="BJ63" s="98" t="str">
        <f t="shared" si="32"/>
        <v/>
      </c>
      <c r="BK63" s="98" t="str">
        <f t="array" ref="BK63">IF($BD63,STDEVA(IF(G4SelectionMask="x",IF(INDEX(StdCalcsRefCalcs,$E63,0)&gt;0,INDEX(StdCalcsRefCalcs,$E63,0)),"")),"")</f>
        <v/>
      </c>
      <c r="BL63" s="97" t="b">
        <f t="shared" si="33"/>
        <v>0</v>
      </c>
      <c r="BM63" s="97" t="str">
        <f t="array" ref="BM63">IF($BL63,MEDIAN(IF(G5SelectionMask="x",IF(INDEX(StdCalcsRefCalcs,$E63,0)&gt;0,INDEX(StdCalcsRefCalcs,$E63,0)),"")),"")</f>
        <v/>
      </c>
      <c r="BN63" s="97" t="str">
        <f t="array" ref="BN63">IF($BL63,QUARTILE(IF(G5SelectionMask="x",IF(INDEX(StdCalcsRefCalcs,$E63,0)&gt;0,INDEX(StdCalcsRefCalcs,$E63,0)),""),1),"")</f>
        <v/>
      </c>
      <c r="BO63" s="97" t="str">
        <f t="array" ref="BO63">IF($BL63,QUARTILE(IF(G5SelectionMask="x",IF(INDEX(StdCalcsRefCalcs,$E63,0)&gt;0,INDEX(StdCalcsRefCalcs,$E63,0)),""),3),"")</f>
        <v/>
      </c>
      <c r="BP63" s="97" t="str">
        <f t="array" ref="BP63">IF($BL63,MIN(IF(G5SelectionMask="x",IF(INDEX(StdCalcsRefCalcs,$E63,0)&gt;0,INDEX(StdCalcsRefCalcs,$E63,0)),"")),"")</f>
        <v/>
      </c>
      <c r="BQ63" s="97" t="str">
        <f t="array" ref="BQ63">IF($BL63,MAX(IF(G5SelectionMask="x",IF(INDEX(StdCalcsRefCalcs,$E63,0)&gt;0,INDEX(StdCalcsRefCalcs,$E63,0)),"")),"")</f>
        <v/>
      </c>
      <c r="BR63" s="97" t="str">
        <f t="shared" si="34"/>
        <v/>
      </c>
      <c r="BS63" s="99" t="str">
        <f t="array" ref="BS63">IF($BL63,STDEVA(IF(G5SelectionMask="x",IF(INDEX(StdCalcsRefCalcs,$E63,0)&gt;0,INDEX(StdCalcsRefCalcs,$E63,0)),"")),"")</f>
        <v/>
      </c>
      <c r="BT63" s="108"/>
      <c r="BU63" s="109" t="str">
        <f t="shared" si="53"/>
        <v/>
      </c>
      <c r="BV63" s="109" t="str">
        <f t="shared" si="53"/>
        <v/>
      </c>
      <c r="BW63" s="109" t="str">
        <f t="shared" si="53"/>
        <v/>
      </c>
      <c r="BX63" s="109" t="str">
        <f t="shared" si="53"/>
        <v/>
      </c>
      <c r="BY63" s="109" t="str">
        <f t="shared" si="53"/>
        <v/>
      </c>
      <c r="BZ63" s="109" t="str">
        <f t="shared" si="53"/>
        <v/>
      </c>
      <c r="CA63" s="109" t="str">
        <f t="shared" si="53"/>
        <v/>
      </c>
      <c r="CB63" s="109" t="str">
        <f t="shared" si="53"/>
        <v/>
      </c>
      <c r="CC63" s="109" t="str">
        <f t="shared" si="53"/>
        <v/>
      </c>
      <c r="CD63" s="109" t="str">
        <f t="shared" si="53"/>
        <v/>
      </c>
      <c r="CE63" s="109" t="str">
        <f t="shared" si="53"/>
        <v/>
      </c>
      <c r="CF63" s="109" t="str">
        <f t="shared" si="53"/>
        <v/>
      </c>
      <c r="CG63" s="109" t="str">
        <f t="shared" si="53"/>
        <v/>
      </c>
      <c r="CH63" s="109" t="str">
        <f t="shared" si="53"/>
        <v/>
      </c>
      <c r="CI63" s="109" t="str">
        <f t="shared" si="53"/>
        <v/>
      </c>
    </row>
    <row r="64" spans="1:87" x14ac:dyDescent="0.2">
      <c r="A64" s="33">
        <f t="shared" si="8"/>
        <v>0</v>
      </c>
      <c r="B64" s="206"/>
      <c r="C64" s="200"/>
      <c r="D64" s="197"/>
      <c r="E64" s="72">
        <f t="shared" si="9"/>
        <v>54</v>
      </c>
      <c r="F64" s="9" t="s">
        <v>2645</v>
      </c>
      <c r="G64" s="9" t="s">
        <v>1630</v>
      </c>
      <c r="H64" s="9" t="s">
        <v>672</v>
      </c>
      <c r="I64" s="9">
        <f t="shared" si="54"/>
        <v>94</v>
      </c>
      <c r="J64" s="9" t="s">
        <v>232</v>
      </c>
      <c r="K64" s="9">
        <f t="shared" si="55"/>
        <v>66</v>
      </c>
      <c r="P64" s="97" t="str">
        <f t="shared" si="13"/>
        <v/>
      </c>
      <c r="Q64" s="97"/>
      <c r="R64" s="97"/>
      <c r="S64" s="97"/>
      <c r="T64" s="97"/>
      <c r="U64" s="98" t="str">
        <f t="shared" si="14"/>
        <v/>
      </c>
      <c r="V64" s="107" t="str">
        <f t="shared" si="15"/>
        <v/>
      </c>
      <c r="W64" s="107" t="str">
        <f t="shared" si="16"/>
        <v/>
      </c>
      <c r="X64" s="107" t="str">
        <f t="shared" si="17"/>
        <v/>
      </c>
      <c r="Y64" s="107" t="str">
        <f t="shared" si="18"/>
        <v/>
      </c>
      <c r="Z64" s="107" t="str">
        <f t="shared" si="19"/>
        <v/>
      </c>
      <c r="AA64" s="107" t="str">
        <f t="shared" si="20"/>
        <v/>
      </c>
      <c r="AB64" s="107" t="str">
        <f t="shared" si="21"/>
        <v/>
      </c>
      <c r="AC64" s="107" t="str">
        <f t="shared" si="22"/>
        <v/>
      </c>
      <c r="AD64" s="107" t="str">
        <f t="shared" si="23"/>
        <v/>
      </c>
      <c r="AE64" s="107" t="str">
        <f t="shared" si="24"/>
        <v/>
      </c>
      <c r="AF64" s="97" t="b">
        <f t="shared" si="48"/>
        <v>0</v>
      </c>
      <c r="AG64" s="97" t="str">
        <f t="array" ref="AG64">IF($AF64,MEDIAN(IF(G1SelectionMask="x",IF(INDEX(StdCalcsRefCalcs,$E64,0)&gt;0,INDEX(StdCalcsRefCalcs,$E64,0)),"")),"")</f>
        <v/>
      </c>
      <c r="AH64" s="97" t="str">
        <f t="array" ref="AH64">IF($AF64,QUARTILE(IF(G1SelectionMask="x",IF(INDEX(StdCalcsRefCalcs,$E64,0)&gt;0,INDEX(StdCalcsRefCalcs,$E64,0)),""),1),"")</f>
        <v/>
      </c>
      <c r="AI64" s="97" t="str">
        <f t="array" ref="AI64">IF($AF64,QUARTILE(IF(G1SelectionMask="x",IF(INDEX(StdCalcsRefCalcs,$E64,0)&gt;0,INDEX(StdCalcsRefCalcs,$E64,0)),""),3),"")</f>
        <v/>
      </c>
      <c r="AJ64" s="97" t="str">
        <f t="array" ref="AJ64">IF($AF64,MIN(IF(G1SelectionMask="x",IF(INDEX(StdCalcsRefCalcs,$E64,0)&gt;0,INDEX(StdCalcsRefCalcs,$E64,0)),"")),"")</f>
        <v/>
      </c>
      <c r="AK64" s="97" t="str">
        <f t="array" ref="AK64">IF($AF64,MAX(IF(G1SelectionMask="x",IF(INDEX(StdCalcsRefCalcs,$E64,0)&gt;0,INDEX(StdCalcsRefCalcs,$E64,0)),"")),"")</f>
        <v/>
      </c>
      <c r="AL64" s="97" t="str">
        <f t="shared" si="49"/>
        <v/>
      </c>
      <c r="AM64" s="97" t="str">
        <f t="array" ref="AM64">IF($AF64,STDEVA(IF(G1SelectionMask="x",IF(INDEX(StdCalcsRefCalcs,$E64,0)&gt;0,INDEX(StdCalcsRefCalcs,$E64,0)),"")),"")</f>
        <v/>
      </c>
      <c r="AN64" s="98" t="b">
        <f t="shared" si="27"/>
        <v>0</v>
      </c>
      <c r="AO64" s="98" t="str">
        <f t="array" ref="AO64">IF($AN64,MEDIAN(IF(G2SelectionMask="x",IF(INDEX(StdCalcsRefCalcs,$E64,0)&gt;0,INDEX(StdCalcsRefCalcs,$E64,0)),"")),"")</f>
        <v/>
      </c>
      <c r="AP64" s="98" t="str">
        <f t="array" ref="AP64">IF($AN64,QUARTILE(IF(G2SelectionMask="x",IF(INDEX(StdCalcsRefCalcs,$E64,0)&gt;0,INDEX(StdCalcsRefCalcs,$E64,0)),""),1),"")</f>
        <v/>
      </c>
      <c r="AQ64" s="98" t="str">
        <f t="array" ref="AQ64">IF($AN64,QUARTILE(IF(G2SelectionMask="x",IF(INDEX(StdCalcsRefCalcs,$E64,0)&gt;0,INDEX(StdCalcsRefCalcs,$E64,0)),""),3),"")</f>
        <v/>
      </c>
      <c r="AR64" s="98" t="str">
        <f t="array" ref="AR64">IF($AN64,MIN(IF(G2SelectionMask="x",IF(INDEX(StdCalcsRefCalcs,$E64,0)&gt;0,INDEX(StdCalcsRefCalcs,$E64,0)),"")),"")</f>
        <v/>
      </c>
      <c r="AS64" s="98" t="str">
        <f t="array" ref="AS64">IF($AN64,MAX(IF(G2SelectionMask="x",IF(INDEX(StdCalcsRefCalcs,$E64,0)&gt;0,INDEX(StdCalcsRefCalcs,$E64,0)),"")),"")</f>
        <v/>
      </c>
      <c r="AT64" s="98" t="str">
        <f t="shared" si="28"/>
        <v/>
      </c>
      <c r="AU64" s="98" t="str">
        <f t="array" ref="AU64">IF($AN64,STDEVA(IF(G2SelectionMask="x",IF(INDEX(StdCalcsRefCalcs,$E64,0)&gt;0,INDEX(StdCalcsRefCalcs,$E64,0)),"")),"")</f>
        <v/>
      </c>
      <c r="AV64" s="97" t="b">
        <f t="shared" si="29"/>
        <v>0</v>
      </c>
      <c r="AW64" s="97" t="str">
        <f t="array" ref="AW64">IF($AV64,MEDIAN(IF(G3SelectionMask="x",IF(INDEX(StdCalcsRefCalcs,$E64,0)&gt;0,INDEX(StdCalcsRefCalcs,$E64,0)),"")),"")</f>
        <v/>
      </c>
      <c r="AX64" s="97" t="str">
        <f t="array" ref="AX64">IF($AV64,QUARTILE(IF(G3SelectionMask="x",IF(INDEX(StdCalcsRefCalcs,$E64,0)&gt;0,INDEX(StdCalcsRefCalcs,$E64,0)),""),1),"")</f>
        <v/>
      </c>
      <c r="AY64" s="97" t="str">
        <f t="array" ref="AY64">IF($AV64,QUARTILE(IF(G3SelectionMask="x",IF(INDEX(StdCalcsRefCalcs,$E64,0)&gt;0,INDEX(StdCalcsRefCalcs,$E64,0)),""),3),"")</f>
        <v/>
      </c>
      <c r="AZ64" s="97" t="str">
        <f t="array" ref="AZ64">IF($AV64,MIN(IF(G3SelectionMask="x",IF(INDEX(StdCalcsRefCalcs,$E64,0)&gt;0,INDEX(StdCalcsRefCalcs,$E64,0)),"")),"")</f>
        <v/>
      </c>
      <c r="BA64" s="97" t="str">
        <f t="array" ref="BA64">IF($AV64,MAX(IF(G3SelectionMask="x",IF(INDEX(StdCalcsRefCalcs,$E64,0)&gt;0,INDEX(StdCalcsRefCalcs,$E64,0)),"")),"")</f>
        <v/>
      </c>
      <c r="BB64" s="97" t="str">
        <f t="shared" si="30"/>
        <v/>
      </c>
      <c r="BC64" s="97" t="str">
        <f t="array" ref="BC64">IF($AV64,STDEVA(IF(G3SelectionMask="x",IF(INDEX(StdCalcsRefCalcs,$E64,0)&gt;0,INDEX(StdCalcsRefCalcs,$E64,0)),"")),"")</f>
        <v/>
      </c>
      <c r="BD64" s="98" t="b">
        <f t="shared" si="31"/>
        <v>0</v>
      </c>
      <c r="BE64" s="98" t="str">
        <f t="array" ref="BE64">IF($BD64,MEDIAN(IF(G4SelectionMask="x",IF(INDEX(StdCalcsRefCalcs,$E64,0)&gt;0,INDEX(StdCalcsRefCalcs,$E64,0)),"")),"")</f>
        <v/>
      </c>
      <c r="BF64" s="98" t="str">
        <f t="array" ref="BF64">IF($BD64,QUARTILE(IF(G4SelectionMask="x",IF(INDEX(StdCalcsRefCalcs,$E64,0)&gt;0,INDEX(StdCalcsRefCalcs,$E64,0)),""),1),"")</f>
        <v/>
      </c>
      <c r="BG64" s="98" t="str">
        <f t="array" ref="BG64">IF($BD64,QUARTILE(IF(G4SelectionMask="x",IF(INDEX(StdCalcsRefCalcs,$E64,0)&gt;0,INDEX(StdCalcsRefCalcs,$E64,0)),""),3),"")</f>
        <v/>
      </c>
      <c r="BH64" s="98" t="str">
        <f t="array" ref="BH64">IF($BD64,MIN(IF(G4SelectionMask="x",IF(INDEX(StdCalcsRefCalcs,$E64,0)&gt;0,INDEX(StdCalcsRefCalcs,$E64,0)),"")),"")</f>
        <v/>
      </c>
      <c r="BI64" s="98" t="str">
        <f t="array" ref="BI64">IF($BD64,MAX(IF(G4SelectionMask="x",IF(INDEX(StdCalcsRefCalcs,$E64,0)&gt;0,INDEX(StdCalcsRefCalcs,$E64,0)),"")),"")</f>
        <v/>
      </c>
      <c r="BJ64" s="98" t="str">
        <f t="shared" si="32"/>
        <v/>
      </c>
      <c r="BK64" s="98" t="str">
        <f t="array" ref="BK64">IF($BD64,STDEVA(IF(G4SelectionMask="x",IF(INDEX(StdCalcsRefCalcs,$E64,0)&gt;0,INDEX(StdCalcsRefCalcs,$E64,0)),"")),"")</f>
        <v/>
      </c>
      <c r="BL64" s="97" t="b">
        <f t="shared" si="33"/>
        <v>0</v>
      </c>
      <c r="BM64" s="97" t="str">
        <f t="array" ref="BM64">IF($BL64,MEDIAN(IF(G5SelectionMask="x",IF(INDEX(StdCalcsRefCalcs,$E64,0)&gt;0,INDEX(StdCalcsRefCalcs,$E64,0)),"")),"")</f>
        <v/>
      </c>
      <c r="BN64" s="97" t="str">
        <f t="array" ref="BN64">IF($BL64,QUARTILE(IF(G5SelectionMask="x",IF(INDEX(StdCalcsRefCalcs,$E64,0)&gt;0,INDEX(StdCalcsRefCalcs,$E64,0)),""),1),"")</f>
        <v/>
      </c>
      <c r="BO64" s="97" t="str">
        <f t="array" ref="BO64">IF($BL64,QUARTILE(IF(G5SelectionMask="x",IF(INDEX(StdCalcsRefCalcs,$E64,0)&gt;0,INDEX(StdCalcsRefCalcs,$E64,0)),""),3),"")</f>
        <v/>
      </c>
      <c r="BP64" s="97" t="str">
        <f t="array" ref="BP64">IF($BL64,MIN(IF(G5SelectionMask="x",IF(INDEX(StdCalcsRefCalcs,$E64,0)&gt;0,INDEX(StdCalcsRefCalcs,$E64,0)),"")),"")</f>
        <v/>
      </c>
      <c r="BQ64" s="97" t="str">
        <f t="array" ref="BQ64">IF($BL64,MAX(IF(G5SelectionMask="x",IF(INDEX(StdCalcsRefCalcs,$E64,0)&gt;0,INDEX(StdCalcsRefCalcs,$E64,0)),"")),"")</f>
        <v/>
      </c>
      <c r="BR64" s="97" t="str">
        <f t="shared" si="34"/>
        <v/>
      </c>
      <c r="BS64" s="99" t="str">
        <f t="array" ref="BS64">IF($BL64,STDEVA(IF(G5SelectionMask="x",IF(INDEX(StdCalcsRefCalcs,$E64,0)&gt;0,INDEX(StdCalcsRefCalcs,$E64,0)),"")),"")</f>
        <v/>
      </c>
      <c r="BT64" s="108"/>
      <c r="BU64" s="109" t="str">
        <f t="shared" si="53"/>
        <v/>
      </c>
      <c r="BV64" s="109" t="str">
        <f t="shared" si="53"/>
        <v/>
      </c>
      <c r="BW64" s="109" t="str">
        <f t="shared" si="53"/>
        <v/>
      </c>
      <c r="BX64" s="109" t="str">
        <f t="shared" si="53"/>
        <v/>
      </c>
      <c r="BY64" s="109" t="str">
        <f t="shared" si="53"/>
        <v/>
      </c>
      <c r="BZ64" s="109" t="str">
        <f t="shared" si="53"/>
        <v/>
      </c>
      <c r="CA64" s="109" t="str">
        <f t="shared" si="53"/>
        <v/>
      </c>
      <c r="CB64" s="109" t="str">
        <f t="shared" si="53"/>
        <v/>
      </c>
      <c r="CC64" s="109" t="str">
        <f t="shared" si="53"/>
        <v/>
      </c>
      <c r="CD64" s="109" t="str">
        <f t="shared" si="53"/>
        <v/>
      </c>
      <c r="CE64" s="109" t="str">
        <f t="shared" si="53"/>
        <v/>
      </c>
      <c r="CF64" s="109" t="str">
        <f t="shared" si="53"/>
        <v/>
      </c>
      <c r="CG64" s="109" t="str">
        <f t="shared" si="53"/>
        <v/>
      </c>
      <c r="CH64" s="109" t="str">
        <f t="shared" si="53"/>
        <v/>
      </c>
      <c r="CI64" s="109" t="str">
        <f t="shared" si="53"/>
        <v/>
      </c>
    </row>
    <row r="65" spans="1:87" x14ac:dyDescent="0.2">
      <c r="A65" s="33">
        <f t="shared" si="8"/>
        <v>0</v>
      </c>
      <c r="B65" s="206"/>
      <c r="C65" s="200"/>
      <c r="D65" s="197"/>
      <c r="E65" s="72">
        <f t="shared" si="9"/>
        <v>55</v>
      </c>
      <c r="F65" s="9" t="s">
        <v>2646</v>
      </c>
      <c r="G65" s="9" t="s">
        <v>2632</v>
      </c>
      <c r="H65" s="9" t="s">
        <v>673</v>
      </c>
      <c r="I65" s="9">
        <f t="shared" si="54"/>
        <v>95</v>
      </c>
      <c r="J65" s="9" t="s">
        <v>232</v>
      </c>
      <c r="K65" s="9">
        <f t="shared" si="55"/>
        <v>66</v>
      </c>
      <c r="P65" s="97" t="str">
        <f t="shared" si="13"/>
        <v/>
      </c>
      <c r="Q65" s="97"/>
      <c r="R65" s="97"/>
      <c r="S65" s="97"/>
      <c r="T65" s="97"/>
      <c r="U65" s="98" t="str">
        <f t="shared" si="14"/>
        <v/>
      </c>
      <c r="V65" s="107" t="str">
        <f t="shared" si="15"/>
        <v/>
      </c>
      <c r="W65" s="107" t="str">
        <f t="shared" si="16"/>
        <v/>
      </c>
      <c r="X65" s="107" t="str">
        <f t="shared" si="17"/>
        <v/>
      </c>
      <c r="Y65" s="107" t="str">
        <f t="shared" si="18"/>
        <v/>
      </c>
      <c r="Z65" s="107" t="str">
        <f t="shared" si="19"/>
        <v/>
      </c>
      <c r="AA65" s="107" t="str">
        <f t="shared" si="20"/>
        <v/>
      </c>
      <c r="AB65" s="107" t="str">
        <f t="shared" si="21"/>
        <v/>
      </c>
      <c r="AC65" s="107" t="str">
        <f t="shared" si="22"/>
        <v/>
      </c>
      <c r="AD65" s="107" t="str">
        <f t="shared" si="23"/>
        <v/>
      </c>
      <c r="AE65" s="107" t="str">
        <f t="shared" si="24"/>
        <v/>
      </c>
      <c r="AF65" s="97" t="b">
        <f t="shared" si="48"/>
        <v>0</v>
      </c>
      <c r="AG65" s="97" t="str">
        <f t="array" ref="AG65">IF($AF65,MEDIAN(IF(G1SelectionMask="x",IF(INDEX(StdCalcsRefCalcs,$E65,0)&gt;0,INDEX(StdCalcsRefCalcs,$E65,0)),"")),"")</f>
        <v/>
      </c>
      <c r="AH65" s="97" t="str">
        <f t="array" ref="AH65">IF($AF65,QUARTILE(IF(G1SelectionMask="x",IF(INDEX(StdCalcsRefCalcs,$E65,0)&gt;0,INDEX(StdCalcsRefCalcs,$E65,0)),""),1),"")</f>
        <v/>
      </c>
      <c r="AI65" s="97" t="str">
        <f t="array" ref="AI65">IF($AF65,QUARTILE(IF(G1SelectionMask="x",IF(INDEX(StdCalcsRefCalcs,$E65,0)&gt;0,INDEX(StdCalcsRefCalcs,$E65,0)),""),3),"")</f>
        <v/>
      </c>
      <c r="AJ65" s="97" t="str">
        <f t="array" ref="AJ65">IF($AF65,MIN(IF(G1SelectionMask="x",IF(INDEX(StdCalcsRefCalcs,$E65,0)&gt;0,INDEX(StdCalcsRefCalcs,$E65,0)),"")),"")</f>
        <v/>
      </c>
      <c r="AK65" s="97" t="str">
        <f t="array" ref="AK65">IF($AF65,MAX(IF(G1SelectionMask="x",IF(INDEX(StdCalcsRefCalcs,$E65,0)&gt;0,INDEX(StdCalcsRefCalcs,$E65,0)),"")),"")</f>
        <v/>
      </c>
      <c r="AL65" s="97" t="str">
        <f t="shared" si="49"/>
        <v/>
      </c>
      <c r="AM65" s="97" t="str">
        <f t="array" ref="AM65">IF($AF65,STDEVA(IF(G1SelectionMask="x",IF(INDEX(StdCalcsRefCalcs,$E65,0)&gt;0,INDEX(StdCalcsRefCalcs,$E65,0)),"")),"")</f>
        <v/>
      </c>
      <c r="AN65" s="98" t="b">
        <f t="shared" si="27"/>
        <v>0</v>
      </c>
      <c r="AO65" s="98" t="str">
        <f t="array" ref="AO65">IF($AN65,MEDIAN(IF(G2SelectionMask="x",IF(INDEX(StdCalcsRefCalcs,$E65,0)&gt;0,INDEX(StdCalcsRefCalcs,$E65,0)),"")),"")</f>
        <v/>
      </c>
      <c r="AP65" s="98" t="str">
        <f t="array" ref="AP65">IF($AN65,QUARTILE(IF(G2SelectionMask="x",IF(INDEX(StdCalcsRefCalcs,$E65,0)&gt;0,INDEX(StdCalcsRefCalcs,$E65,0)),""),1),"")</f>
        <v/>
      </c>
      <c r="AQ65" s="98" t="str">
        <f t="array" ref="AQ65">IF($AN65,QUARTILE(IF(G2SelectionMask="x",IF(INDEX(StdCalcsRefCalcs,$E65,0)&gt;0,INDEX(StdCalcsRefCalcs,$E65,0)),""),3),"")</f>
        <v/>
      </c>
      <c r="AR65" s="98" t="str">
        <f t="array" ref="AR65">IF($AN65,MIN(IF(G2SelectionMask="x",IF(INDEX(StdCalcsRefCalcs,$E65,0)&gt;0,INDEX(StdCalcsRefCalcs,$E65,0)),"")),"")</f>
        <v/>
      </c>
      <c r="AS65" s="98" t="str">
        <f t="array" ref="AS65">IF($AN65,MAX(IF(G2SelectionMask="x",IF(INDEX(StdCalcsRefCalcs,$E65,0)&gt;0,INDEX(StdCalcsRefCalcs,$E65,0)),"")),"")</f>
        <v/>
      </c>
      <c r="AT65" s="98" t="str">
        <f t="shared" si="28"/>
        <v/>
      </c>
      <c r="AU65" s="98" t="str">
        <f t="array" ref="AU65">IF($AN65,STDEVA(IF(G2SelectionMask="x",IF(INDEX(StdCalcsRefCalcs,$E65,0)&gt;0,INDEX(StdCalcsRefCalcs,$E65,0)),"")),"")</f>
        <v/>
      </c>
      <c r="AV65" s="97" t="b">
        <f t="shared" si="29"/>
        <v>0</v>
      </c>
      <c r="AW65" s="97" t="str">
        <f t="array" ref="AW65">IF($AV65,MEDIAN(IF(G3SelectionMask="x",IF(INDEX(StdCalcsRefCalcs,$E65,0)&gt;0,INDEX(StdCalcsRefCalcs,$E65,0)),"")),"")</f>
        <v/>
      </c>
      <c r="AX65" s="97" t="str">
        <f t="array" ref="AX65">IF($AV65,QUARTILE(IF(G3SelectionMask="x",IF(INDEX(StdCalcsRefCalcs,$E65,0)&gt;0,INDEX(StdCalcsRefCalcs,$E65,0)),""),1),"")</f>
        <v/>
      </c>
      <c r="AY65" s="97" t="str">
        <f t="array" ref="AY65">IF($AV65,QUARTILE(IF(G3SelectionMask="x",IF(INDEX(StdCalcsRefCalcs,$E65,0)&gt;0,INDEX(StdCalcsRefCalcs,$E65,0)),""),3),"")</f>
        <v/>
      </c>
      <c r="AZ65" s="97" t="str">
        <f t="array" ref="AZ65">IF($AV65,MIN(IF(G3SelectionMask="x",IF(INDEX(StdCalcsRefCalcs,$E65,0)&gt;0,INDEX(StdCalcsRefCalcs,$E65,0)),"")),"")</f>
        <v/>
      </c>
      <c r="BA65" s="97" t="str">
        <f t="array" ref="BA65">IF($AV65,MAX(IF(G3SelectionMask="x",IF(INDEX(StdCalcsRefCalcs,$E65,0)&gt;0,INDEX(StdCalcsRefCalcs,$E65,0)),"")),"")</f>
        <v/>
      </c>
      <c r="BB65" s="97" t="str">
        <f t="shared" si="30"/>
        <v/>
      </c>
      <c r="BC65" s="97" t="str">
        <f t="array" ref="BC65">IF($AV65,STDEVA(IF(G3SelectionMask="x",IF(INDEX(StdCalcsRefCalcs,$E65,0)&gt;0,INDEX(StdCalcsRefCalcs,$E65,0)),"")),"")</f>
        <v/>
      </c>
      <c r="BD65" s="98" t="b">
        <f t="shared" si="31"/>
        <v>0</v>
      </c>
      <c r="BE65" s="98" t="str">
        <f t="array" ref="BE65">IF($BD65,MEDIAN(IF(G4SelectionMask="x",IF(INDEX(StdCalcsRefCalcs,$E65,0)&gt;0,INDEX(StdCalcsRefCalcs,$E65,0)),"")),"")</f>
        <v/>
      </c>
      <c r="BF65" s="98" t="str">
        <f t="array" ref="BF65">IF($BD65,QUARTILE(IF(G4SelectionMask="x",IF(INDEX(StdCalcsRefCalcs,$E65,0)&gt;0,INDEX(StdCalcsRefCalcs,$E65,0)),""),1),"")</f>
        <v/>
      </c>
      <c r="BG65" s="98" t="str">
        <f t="array" ref="BG65">IF($BD65,QUARTILE(IF(G4SelectionMask="x",IF(INDEX(StdCalcsRefCalcs,$E65,0)&gt;0,INDEX(StdCalcsRefCalcs,$E65,0)),""),3),"")</f>
        <v/>
      </c>
      <c r="BH65" s="98" t="str">
        <f t="array" ref="BH65">IF($BD65,MIN(IF(G4SelectionMask="x",IF(INDEX(StdCalcsRefCalcs,$E65,0)&gt;0,INDEX(StdCalcsRefCalcs,$E65,0)),"")),"")</f>
        <v/>
      </c>
      <c r="BI65" s="98" t="str">
        <f t="array" ref="BI65">IF($BD65,MAX(IF(G4SelectionMask="x",IF(INDEX(StdCalcsRefCalcs,$E65,0)&gt;0,INDEX(StdCalcsRefCalcs,$E65,0)),"")),"")</f>
        <v/>
      </c>
      <c r="BJ65" s="98" t="str">
        <f t="shared" si="32"/>
        <v/>
      </c>
      <c r="BK65" s="98" t="str">
        <f t="array" ref="BK65">IF($BD65,STDEVA(IF(G4SelectionMask="x",IF(INDEX(StdCalcsRefCalcs,$E65,0)&gt;0,INDEX(StdCalcsRefCalcs,$E65,0)),"")),"")</f>
        <v/>
      </c>
      <c r="BL65" s="97" t="b">
        <f t="shared" si="33"/>
        <v>0</v>
      </c>
      <c r="BM65" s="97" t="str">
        <f t="array" ref="BM65">IF($BL65,MEDIAN(IF(G5SelectionMask="x",IF(INDEX(StdCalcsRefCalcs,$E65,0)&gt;0,INDEX(StdCalcsRefCalcs,$E65,0)),"")),"")</f>
        <v/>
      </c>
      <c r="BN65" s="97" t="str">
        <f t="array" ref="BN65">IF($BL65,QUARTILE(IF(G5SelectionMask="x",IF(INDEX(StdCalcsRefCalcs,$E65,0)&gt;0,INDEX(StdCalcsRefCalcs,$E65,0)),""),1),"")</f>
        <v/>
      </c>
      <c r="BO65" s="97" t="str">
        <f t="array" ref="BO65">IF($BL65,QUARTILE(IF(G5SelectionMask="x",IF(INDEX(StdCalcsRefCalcs,$E65,0)&gt;0,INDEX(StdCalcsRefCalcs,$E65,0)),""),3),"")</f>
        <v/>
      </c>
      <c r="BP65" s="97" t="str">
        <f t="array" ref="BP65">IF($BL65,MIN(IF(G5SelectionMask="x",IF(INDEX(StdCalcsRefCalcs,$E65,0)&gt;0,INDEX(StdCalcsRefCalcs,$E65,0)),"")),"")</f>
        <v/>
      </c>
      <c r="BQ65" s="97" t="str">
        <f t="array" ref="BQ65">IF($BL65,MAX(IF(G5SelectionMask="x",IF(INDEX(StdCalcsRefCalcs,$E65,0)&gt;0,INDEX(StdCalcsRefCalcs,$E65,0)),"")),"")</f>
        <v/>
      </c>
      <c r="BR65" s="97" t="str">
        <f t="shared" si="34"/>
        <v/>
      </c>
      <c r="BS65" s="99" t="str">
        <f t="array" ref="BS65">IF($BL65,STDEVA(IF(G5SelectionMask="x",IF(INDEX(StdCalcsRefCalcs,$E65,0)&gt;0,INDEX(StdCalcsRefCalcs,$E65,0)),"")),"")</f>
        <v/>
      </c>
      <c r="BT65" s="108"/>
      <c r="BU65" s="109" t="str">
        <f t="shared" si="53"/>
        <v/>
      </c>
      <c r="BV65" s="109" t="str">
        <f t="shared" si="53"/>
        <v/>
      </c>
      <c r="BW65" s="109" t="str">
        <f t="shared" si="53"/>
        <v/>
      </c>
      <c r="BX65" s="109" t="str">
        <f t="shared" si="53"/>
        <v/>
      </c>
      <c r="BY65" s="109" t="str">
        <f t="shared" si="53"/>
        <v/>
      </c>
      <c r="BZ65" s="109" t="str">
        <f t="shared" si="53"/>
        <v/>
      </c>
      <c r="CA65" s="109" t="str">
        <f t="shared" si="53"/>
        <v/>
      </c>
      <c r="CB65" s="109" t="str">
        <f t="shared" si="53"/>
        <v/>
      </c>
      <c r="CC65" s="109" t="str">
        <f t="shared" si="53"/>
        <v/>
      </c>
      <c r="CD65" s="109" t="str">
        <f t="shared" si="53"/>
        <v/>
      </c>
      <c r="CE65" s="109" t="str">
        <f t="shared" si="53"/>
        <v/>
      </c>
      <c r="CF65" s="109" t="str">
        <f t="shared" si="53"/>
        <v/>
      </c>
      <c r="CG65" s="109" t="str">
        <f t="shared" si="53"/>
        <v/>
      </c>
      <c r="CH65" s="109" t="str">
        <f t="shared" si="53"/>
        <v/>
      </c>
      <c r="CI65" s="109" t="str">
        <f t="shared" si="53"/>
        <v/>
      </c>
    </row>
    <row r="66" spans="1:87" x14ac:dyDescent="0.2">
      <c r="A66" s="33">
        <f t="shared" si="8"/>
        <v>0</v>
      </c>
      <c r="B66" s="206"/>
      <c r="C66" s="200"/>
      <c r="D66" s="197"/>
      <c r="E66" s="72">
        <f t="shared" si="9"/>
        <v>56</v>
      </c>
      <c r="F66" s="9" t="s">
        <v>2647</v>
      </c>
      <c r="G66" s="9" t="s">
        <v>1632</v>
      </c>
      <c r="H66" s="9" t="s">
        <v>674</v>
      </c>
      <c r="I66" s="9">
        <f t="shared" si="54"/>
        <v>96</v>
      </c>
      <c r="J66" s="9" t="s">
        <v>232</v>
      </c>
      <c r="K66" s="9">
        <f t="shared" si="55"/>
        <v>66</v>
      </c>
      <c r="P66" s="97" t="str">
        <f t="shared" si="13"/>
        <v/>
      </c>
      <c r="Q66" s="97"/>
      <c r="R66" s="97"/>
      <c r="S66" s="97"/>
      <c r="T66" s="97"/>
      <c r="U66" s="98" t="str">
        <f t="shared" si="14"/>
        <v/>
      </c>
      <c r="V66" s="107" t="str">
        <f t="shared" si="15"/>
        <v/>
      </c>
      <c r="W66" s="107" t="str">
        <f t="shared" si="16"/>
        <v/>
      </c>
      <c r="X66" s="107" t="str">
        <f t="shared" si="17"/>
        <v/>
      </c>
      <c r="Y66" s="107" t="str">
        <f t="shared" si="18"/>
        <v/>
      </c>
      <c r="Z66" s="107" t="str">
        <f t="shared" si="19"/>
        <v/>
      </c>
      <c r="AA66" s="107" t="str">
        <f t="shared" si="20"/>
        <v/>
      </c>
      <c r="AB66" s="107" t="str">
        <f t="shared" si="21"/>
        <v/>
      </c>
      <c r="AC66" s="107" t="str">
        <f t="shared" si="22"/>
        <v/>
      </c>
      <c r="AD66" s="107" t="str">
        <f t="shared" si="23"/>
        <v/>
      </c>
      <c r="AE66" s="107" t="str">
        <f t="shared" si="24"/>
        <v/>
      </c>
      <c r="AF66" s="97" t="b">
        <f t="shared" si="48"/>
        <v>0</v>
      </c>
      <c r="AG66" s="97" t="str">
        <f t="array" ref="AG66">IF($AF66,MEDIAN(IF(G1SelectionMask="x",IF(INDEX(StdCalcsRefCalcs,$E66,0)&gt;0,INDEX(StdCalcsRefCalcs,$E66,0)),"")),"")</f>
        <v/>
      </c>
      <c r="AH66" s="97" t="str">
        <f t="array" ref="AH66">IF($AF66,QUARTILE(IF(G1SelectionMask="x",IF(INDEX(StdCalcsRefCalcs,$E66,0)&gt;0,INDEX(StdCalcsRefCalcs,$E66,0)),""),1),"")</f>
        <v/>
      </c>
      <c r="AI66" s="97" t="str">
        <f t="array" ref="AI66">IF($AF66,QUARTILE(IF(G1SelectionMask="x",IF(INDEX(StdCalcsRefCalcs,$E66,0)&gt;0,INDEX(StdCalcsRefCalcs,$E66,0)),""),3),"")</f>
        <v/>
      </c>
      <c r="AJ66" s="97" t="str">
        <f t="array" ref="AJ66">IF($AF66,MIN(IF(G1SelectionMask="x",IF(INDEX(StdCalcsRefCalcs,$E66,0)&gt;0,INDEX(StdCalcsRefCalcs,$E66,0)),"")),"")</f>
        <v/>
      </c>
      <c r="AK66" s="97" t="str">
        <f t="array" ref="AK66">IF($AF66,MAX(IF(G1SelectionMask="x",IF(INDEX(StdCalcsRefCalcs,$E66,0)&gt;0,INDEX(StdCalcsRefCalcs,$E66,0)),"")),"")</f>
        <v/>
      </c>
      <c r="AL66" s="97" t="str">
        <f t="shared" si="49"/>
        <v/>
      </c>
      <c r="AM66" s="97" t="str">
        <f t="array" ref="AM66">IF($AF66,STDEVA(IF(G1SelectionMask="x",IF(INDEX(StdCalcsRefCalcs,$E66,0)&gt;0,INDEX(StdCalcsRefCalcs,$E66,0)),"")),"")</f>
        <v/>
      </c>
      <c r="AN66" s="98" t="b">
        <f t="shared" si="27"/>
        <v>0</v>
      </c>
      <c r="AO66" s="98" t="str">
        <f t="array" ref="AO66">IF($AN66,MEDIAN(IF(G2SelectionMask="x",IF(INDEX(StdCalcsRefCalcs,$E66,0)&gt;0,INDEX(StdCalcsRefCalcs,$E66,0)),"")),"")</f>
        <v/>
      </c>
      <c r="AP66" s="98" t="str">
        <f t="array" ref="AP66">IF($AN66,QUARTILE(IF(G2SelectionMask="x",IF(INDEX(StdCalcsRefCalcs,$E66,0)&gt;0,INDEX(StdCalcsRefCalcs,$E66,0)),""),1),"")</f>
        <v/>
      </c>
      <c r="AQ66" s="98" t="str">
        <f t="array" ref="AQ66">IF($AN66,QUARTILE(IF(G2SelectionMask="x",IF(INDEX(StdCalcsRefCalcs,$E66,0)&gt;0,INDEX(StdCalcsRefCalcs,$E66,0)),""),3),"")</f>
        <v/>
      </c>
      <c r="AR66" s="98" t="str">
        <f t="array" ref="AR66">IF($AN66,MIN(IF(G2SelectionMask="x",IF(INDEX(StdCalcsRefCalcs,$E66,0)&gt;0,INDEX(StdCalcsRefCalcs,$E66,0)),"")),"")</f>
        <v/>
      </c>
      <c r="AS66" s="98" t="str">
        <f t="array" ref="AS66">IF($AN66,MAX(IF(G2SelectionMask="x",IF(INDEX(StdCalcsRefCalcs,$E66,0)&gt;0,INDEX(StdCalcsRefCalcs,$E66,0)),"")),"")</f>
        <v/>
      </c>
      <c r="AT66" s="98" t="str">
        <f t="shared" si="28"/>
        <v/>
      </c>
      <c r="AU66" s="98" t="str">
        <f t="array" ref="AU66">IF($AN66,STDEVA(IF(G2SelectionMask="x",IF(INDEX(StdCalcsRefCalcs,$E66,0)&gt;0,INDEX(StdCalcsRefCalcs,$E66,0)),"")),"")</f>
        <v/>
      </c>
      <c r="AV66" s="97" t="b">
        <f t="shared" si="29"/>
        <v>0</v>
      </c>
      <c r="AW66" s="97" t="str">
        <f t="array" ref="AW66">IF($AV66,MEDIAN(IF(G3SelectionMask="x",IF(INDEX(StdCalcsRefCalcs,$E66,0)&gt;0,INDEX(StdCalcsRefCalcs,$E66,0)),"")),"")</f>
        <v/>
      </c>
      <c r="AX66" s="97" t="str">
        <f t="array" ref="AX66">IF($AV66,QUARTILE(IF(G3SelectionMask="x",IF(INDEX(StdCalcsRefCalcs,$E66,0)&gt;0,INDEX(StdCalcsRefCalcs,$E66,0)),""),1),"")</f>
        <v/>
      </c>
      <c r="AY66" s="97" t="str">
        <f t="array" ref="AY66">IF($AV66,QUARTILE(IF(G3SelectionMask="x",IF(INDEX(StdCalcsRefCalcs,$E66,0)&gt;0,INDEX(StdCalcsRefCalcs,$E66,0)),""),3),"")</f>
        <v/>
      </c>
      <c r="AZ66" s="97" t="str">
        <f t="array" ref="AZ66">IF($AV66,MIN(IF(G3SelectionMask="x",IF(INDEX(StdCalcsRefCalcs,$E66,0)&gt;0,INDEX(StdCalcsRefCalcs,$E66,0)),"")),"")</f>
        <v/>
      </c>
      <c r="BA66" s="97" t="str">
        <f t="array" ref="BA66">IF($AV66,MAX(IF(G3SelectionMask="x",IF(INDEX(StdCalcsRefCalcs,$E66,0)&gt;0,INDEX(StdCalcsRefCalcs,$E66,0)),"")),"")</f>
        <v/>
      </c>
      <c r="BB66" s="97" t="str">
        <f t="shared" si="30"/>
        <v/>
      </c>
      <c r="BC66" s="97" t="str">
        <f t="array" ref="BC66">IF($AV66,STDEVA(IF(G3SelectionMask="x",IF(INDEX(StdCalcsRefCalcs,$E66,0)&gt;0,INDEX(StdCalcsRefCalcs,$E66,0)),"")),"")</f>
        <v/>
      </c>
      <c r="BD66" s="98" t="b">
        <f t="shared" si="31"/>
        <v>0</v>
      </c>
      <c r="BE66" s="98" t="str">
        <f t="array" ref="BE66">IF($BD66,MEDIAN(IF(G4SelectionMask="x",IF(INDEX(StdCalcsRefCalcs,$E66,0)&gt;0,INDEX(StdCalcsRefCalcs,$E66,0)),"")),"")</f>
        <v/>
      </c>
      <c r="BF66" s="98" t="str">
        <f t="array" ref="BF66">IF($BD66,QUARTILE(IF(G4SelectionMask="x",IF(INDEX(StdCalcsRefCalcs,$E66,0)&gt;0,INDEX(StdCalcsRefCalcs,$E66,0)),""),1),"")</f>
        <v/>
      </c>
      <c r="BG66" s="98" t="str">
        <f t="array" ref="BG66">IF($BD66,QUARTILE(IF(G4SelectionMask="x",IF(INDEX(StdCalcsRefCalcs,$E66,0)&gt;0,INDEX(StdCalcsRefCalcs,$E66,0)),""),3),"")</f>
        <v/>
      </c>
      <c r="BH66" s="98" t="str">
        <f t="array" ref="BH66">IF($BD66,MIN(IF(G4SelectionMask="x",IF(INDEX(StdCalcsRefCalcs,$E66,0)&gt;0,INDEX(StdCalcsRefCalcs,$E66,0)),"")),"")</f>
        <v/>
      </c>
      <c r="BI66" s="98" t="str">
        <f t="array" ref="BI66">IF($BD66,MAX(IF(G4SelectionMask="x",IF(INDEX(StdCalcsRefCalcs,$E66,0)&gt;0,INDEX(StdCalcsRefCalcs,$E66,0)),"")),"")</f>
        <v/>
      </c>
      <c r="BJ66" s="98" t="str">
        <f t="shared" si="32"/>
        <v/>
      </c>
      <c r="BK66" s="98" t="str">
        <f t="array" ref="BK66">IF($BD66,STDEVA(IF(G4SelectionMask="x",IF(INDEX(StdCalcsRefCalcs,$E66,0)&gt;0,INDEX(StdCalcsRefCalcs,$E66,0)),"")),"")</f>
        <v/>
      </c>
      <c r="BL66" s="97" t="b">
        <f t="shared" si="33"/>
        <v>0</v>
      </c>
      <c r="BM66" s="97" t="str">
        <f t="array" ref="BM66">IF($BL66,MEDIAN(IF(G5SelectionMask="x",IF(INDEX(StdCalcsRefCalcs,$E66,0)&gt;0,INDEX(StdCalcsRefCalcs,$E66,0)),"")),"")</f>
        <v/>
      </c>
      <c r="BN66" s="97" t="str">
        <f t="array" ref="BN66">IF($BL66,QUARTILE(IF(G5SelectionMask="x",IF(INDEX(StdCalcsRefCalcs,$E66,0)&gt;0,INDEX(StdCalcsRefCalcs,$E66,0)),""),1),"")</f>
        <v/>
      </c>
      <c r="BO66" s="97" t="str">
        <f t="array" ref="BO66">IF($BL66,QUARTILE(IF(G5SelectionMask="x",IF(INDEX(StdCalcsRefCalcs,$E66,0)&gt;0,INDEX(StdCalcsRefCalcs,$E66,0)),""),3),"")</f>
        <v/>
      </c>
      <c r="BP66" s="97" t="str">
        <f t="array" ref="BP66">IF($BL66,MIN(IF(G5SelectionMask="x",IF(INDEX(StdCalcsRefCalcs,$E66,0)&gt;0,INDEX(StdCalcsRefCalcs,$E66,0)),"")),"")</f>
        <v/>
      </c>
      <c r="BQ66" s="97" t="str">
        <f t="array" ref="BQ66">IF($BL66,MAX(IF(G5SelectionMask="x",IF(INDEX(StdCalcsRefCalcs,$E66,0)&gt;0,INDEX(StdCalcsRefCalcs,$E66,0)),"")),"")</f>
        <v/>
      </c>
      <c r="BR66" s="97" t="str">
        <f t="shared" si="34"/>
        <v/>
      </c>
      <c r="BS66" s="99" t="str">
        <f t="array" ref="BS66">IF($BL66,STDEVA(IF(G5SelectionMask="x",IF(INDEX(StdCalcsRefCalcs,$E66,0)&gt;0,INDEX(StdCalcsRefCalcs,$E66,0)),"")),"")</f>
        <v/>
      </c>
      <c r="BT66" s="108"/>
      <c r="BU66" s="109" t="str">
        <f t="shared" si="53"/>
        <v/>
      </c>
      <c r="BV66" s="109" t="str">
        <f t="shared" si="53"/>
        <v/>
      </c>
      <c r="BW66" s="109" t="str">
        <f t="shared" si="53"/>
        <v/>
      </c>
      <c r="BX66" s="109" t="str">
        <f t="shared" si="53"/>
        <v/>
      </c>
      <c r="BY66" s="109" t="str">
        <f t="shared" si="53"/>
        <v/>
      </c>
      <c r="BZ66" s="109" t="str">
        <f t="shared" si="53"/>
        <v/>
      </c>
      <c r="CA66" s="109" t="str">
        <f t="shared" si="53"/>
        <v/>
      </c>
      <c r="CB66" s="109" t="str">
        <f t="shared" si="53"/>
        <v/>
      </c>
      <c r="CC66" s="109" t="str">
        <f t="shared" si="53"/>
        <v/>
      </c>
      <c r="CD66" s="109" t="str">
        <f t="shared" si="53"/>
        <v/>
      </c>
      <c r="CE66" s="109" t="str">
        <f t="shared" si="53"/>
        <v/>
      </c>
      <c r="CF66" s="109" t="str">
        <f t="shared" si="53"/>
        <v/>
      </c>
      <c r="CG66" s="109" t="str">
        <f t="shared" si="53"/>
        <v/>
      </c>
      <c r="CH66" s="109" t="str">
        <f t="shared" si="53"/>
        <v/>
      </c>
      <c r="CI66" s="109" t="str">
        <f t="shared" si="53"/>
        <v/>
      </c>
    </row>
    <row r="67" spans="1:87" x14ac:dyDescent="0.2">
      <c r="A67" s="33">
        <f t="shared" si="8"/>
        <v>0</v>
      </c>
      <c r="B67" s="206"/>
      <c r="C67" s="200"/>
      <c r="D67" s="197"/>
      <c r="E67" s="72">
        <f t="shared" si="9"/>
        <v>57</v>
      </c>
      <c r="F67" s="9" t="s">
        <v>2648</v>
      </c>
      <c r="G67" s="9" t="s">
        <v>2631</v>
      </c>
      <c r="H67" s="9" t="s">
        <v>675</v>
      </c>
      <c r="I67" s="9">
        <f t="shared" si="54"/>
        <v>97</v>
      </c>
      <c r="J67" s="9" t="s">
        <v>232</v>
      </c>
      <c r="K67" s="9">
        <f t="shared" si="55"/>
        <v>66</v>
      </c>
      <c r="P67" s="97" t="str">
        <f t="shared" si="13"/>
        <v/>
      </c>
      <c r="Q67" s="97"/>
      <c r="R67" s="97"/>
      <c r="S67" s="97"/>
      <c r="T67" s="97"/>
      <c r="U67" s="98" t="str">
        <f t="shared" si="14"/>
        <v/>
      </c>
      <c r="V67" s="107" t="str">
        <f t="shared" si="15"/>
        <v/>
      </c>
      <c r="W67" s="107" t="str">
        <f t="shared" si="16"/>
        <v/>
      </c>
      <c r="X67" s="107" t="str">
        <f t="shared" si="17"/>
        <v/>
      </c>
      <c r="Y67" s="107" t="str">
        <f t="shared" si="18"/>
        <v/>
      </c>
      <c r="Z67" s="107" t="str">
        <f t="shared" si="19"/>
        <v/>
      </c>
      <c r="AA67" s="107" t="str">
        <f t="shared" si="20"/>
        <v/>
      </c>
      <c r="AB67" s="107" t="str">
        <f t="shared" si="21"/>
        <v/>
      </c>
      <c r="AC67" s="107" t="str">
        <f t="shared" si="22"/>
        <v/>
      </c>
      <c r="AD67" s="107" t="str">
        <f t="shared" si="23"/>
        <v/>
      </c>
      <c r="AE67" s="107" t="str">
        <f t="shared" si="24"/>
        <v/>
      </c>
      <c r="AF67" s="97" t="b">
        <f t="shared" si="48"/>
        <v>0</v>
      </c>
      <c r="AG67" s="97" t="str">
        <f t="array" ref="AG67">IF($AF67,MEDIAN(IF(G1SelectionMask="x",IF(INDEX(StdCalcsRefCalcs,$E67,0)&gt;0,INDEX(StdCalcsRefCalcs,$E67,0)),"")),"")</f>
        <v/>
      </c>
      <c r="AH67" s="97" t="str">
        <f t="array" ref="AH67">IF($AF67,QUARTILE(IF(G1SelectionMask="x",IF(INDEX(StdCalcsRefCalcs,$E67,0)&gt;0,INDEX(StdCalcsRefCalcs,$E67,0)),""),1),"")</f>
        <v/>
      </c>
      <c r="AI67" s="97" t="str">
        <f t="array" ref="AI67">IF($AF67,QUARTILE(IF(G1SelectionMask="x",IF(INDEX(StdCalcsRefCalcs,$E67,0)&gt;0,INDEX(StdCalcsRefCalcs,$E67,0)),""),3),"")</f>
        <v/>
      </c>
      <c r="AJ67" s="97" t="str">
        <f t="array" ref="AJ67">IF($AF67,MIN(IF(G1SelectionMask="x",IF(INDEX(StdCalcsRefCalcs,$E67,0)&gt;0,INDEX(StdCalcsRefCalcs,$E67,0)),"")),"")</f>
        <v/>
      </c>
      <c r="AK67" s="97" t="str">
        <f t="array" ref="AK67">IF($AF67,MAX(IF(G1SelectionMask="x",IF(INDEX(StdCalcsRefCalcs,$E67,0)&gt;0,INDEX(StdCalcsRefCalcs,$E67,0)),"")),"")</f>
        <v/>
      </c>
      <c r="AL67" s="97" t="str">
        <f t="shared" si="49"/>
        <v/>
      </c>
      <c r="AM67" s="97" t="str">
        <f t="array" ref="AM67">IF($AF67,STDEVA(IF(G1SelectionMask="x",IF(INDEX(StdCalcsRefCalcs,$E67,0)&gt;0,INDEX(StdCalcsRefCalcs,$E67,0)),"")),"")</f>
        <v/>
      </c>
      <c r="AN67" s="98" t="b">
        <f t="shared" si="27"/>
        <v>0</v>
      </c>
      <c r="AO67" s="98" t="str">
        <f t="array" ref="AO67">IF($AN67,MEDIAN(IF(G2SelectionMask="x",IF(INDEX(StdCalcsRefCalcs,$E67,0)&gt;0,INDEX(StdCalcsRefCalcs,$E67,0)),"")),"")</f>
        <v/>
      </c>
      <c r="AP67" s="98" t="str">
        <f t="array" ref="AP67">IF($AN67,QUARTILE(IF(G2SelectionMask="x",IF(INDEX(StdCalcsRefCalcs,$E67,0)&gt;0,INDEX(StdCalcsRefCalcs,$E67,0)),""),1),"")</f>
        <v/>
      </c>
      <c r="AQ67" s="98" t="str">
        <f t="array" ref="AQ67">IF($AN67,QUARTILE(IF(G2SelectionMask="x",IF(INDEX(StdCalcsRefCalcs,$E67,0)&gt;0,INDEX(StdCalcsRefCalcs,$E67,0)),""),3),"")</f>
        <v/>
      </c>
      <c r="AR67" s="98" t="str">
        <f t="array" ref="AR67">IF($AN67,MIN(IF(G2SelectionMask="x",IF(INDEX(StdCalcsRefCalcs,$E67,0)&gt;0,INDEX(StdCalcsRefCalcs,$E67,0)),"")),"")</f>
        <v/>
      </c>
      <c r="AS67" s="98" t="str">
        <f t="array" ref="AS67">IF($AN67,MAX(IF(G2SelectionMask="x",IF(INDEX(StdCalcsRefCalcs,$E67,0)&gt;0,INDEX(StdCalcsRefCalcs,$E67,0)),"")),"")</f>
        <v/>
      </c>
      <c r="AT67" s="98" t="str">
        <f t="shared" si="28"/>
        <v/>
      </c>
      <c r="AU67" s="98" t="str">
        <f t="array" ref="AU67">IF($AN67,STDEVA(IF(G2SelectionMask="x",IF(INDEX(StdCalcsRefCalcs,$E67,0)&gt;0,INDEX(StdCalcsRefCalcs,$E67,0)),"")),"")</f>
        <v/>
      </c>
      <c r="AV67" s="97" t="b">
        <f t="shared" si="29"/>
        <v>0</v>
      </c>
      <c r="AW67" s="97" t="str">
        <f t="array" ref="AW67">IF($AV67,MEDIAN(IF(G3SelectionMask="x",IF(INDEX(StdCalcsRefCalcs,$E67,0)&gt;0,INDEX(StdCalcsRefCalcs,$E67,0)),"")),"")</f>
        <v/>
      </c>
      <c r="AX67" s="97" t="str">
        <f t="array" ref="AX67">IF($AV67,QUARTILE(IF(G3SelectionMask="x",IF(INDEX(StdCalcsRefCalcs,$E67,0)&gt;0,INDEX(StdCalcsRefCalcs,$E67,0)),""),1),"")</f>
        <v/>
      </c>
      <c r="AY67" s="97" t="str">
        <f t="array" ref="AY67">IF($AV67,QUARTILE(IF(G3SelectionMask="x",IF(INDEX(StdCalcsRefCalcs,$E67,0)&gt;0,INDEX(StdCalcsRefCalcs,$E67,0)),""),3),"")</f>
        <v/>
      </c>
      <c r="AZ67" s="97" t="str">
        <f t="array" ref="AZ67">IF($AV67,MIN(IF(G3SelectionMask="x",IF(INDEX(StdCalcsRefCalcs,$E67,0)&gt;0,INDEX(StdCalcsRefCalcs,$E67,0)),"")),"")</f>
        <v/>
      </c>
      <c r="BA67" s="97" t="str">
        <f t="array" ref="BA67">IF($AV67,MAX(IF(G3SelectionMask="x",IF(INDEX(StdCalcsRefCalcs,$E67,0)&gt;0,INDEX(StdCalcsRefCalcs,$E67,0)),"")),"")</f>
        <v/>
      </c>
      <c r="BB67" s="97" t="str">
        <f t="shared" si="30"/>
        <v/>
      </c>
      <c r="BC67" s="97" t="str">
        <f t="array" ref="BC67">IF($AV67,STDEVA(IF(G3SelectionMask="x",IF(INDEX(StdCalcsRefCalcs,$E67,0)&gt;0,INDEX(StdCalcsRefCalcs,$E67,0)),"")),"")</f>
        <v/>
      </c>
      <c r="BD67" s="98" t="b">
        <f t="shared" si="31"/>
        <v>0</v>
      </c>
      <c r="BE67" s="98" t="str">
        <f t="array" ref="BE67">IF($BD67,MEDIAN(IF(G4SelectionMask="x",IF(INDEX(StdCalcsRefCalcs,$E67,0)&gt;0,INDEX(StdCalcsRefCalcs,$E67,0)),"")),"")</f>
        <v/>
      </c>
      <c r="BF67" s="98" t="str">
        <f t="array" ref="BF67">IF($BD67,QUARTILE(IF(G4SelectionMask="x",IF(INDEX(StdCalcsRefCalcs,$E67,0)&gt;0,INDEX(StdCalcsRefCalcs,$E67,0)),""),1),"")</f>
        <v/>
      </c>
      <c r="BG67" s="98" t="str">
        <f t="array" ref="BG67">IF($BD67,QUARTILE(IF(G4SelectionMask="x",IF(INDEX(StdCalcsRefCalcs,$E67,0)&gt;0,INDEX(StdCalcsRefCalcs,$E67,0)),""),3),"")</f>
        <v/>
      </c>
      <c r="BH67" s="98" t="str">
        <f t="array" ref="BH67">IF($BD67,MIN(IF(G4SelectionMask="x",IF(INDEX(StdCalcsRefCalcs,$E67,0)&gt;0,INDEX(StdCalcsRefCalcs,$E67,0)),"")),"")</f>
        <v/>
      </c>
      <c r="BI67" s="98" t="str">
        <f t="array" ref="BI67">IF($BD67,MAX(IF(G4SelectionMask="x",IF(INDEX(StdCalcsRefCalcs,$E67,0)&gt;0,INDEX(StdCalcsRefCalcs,$E67,0)),"")),"")</f>
        <v/>
      </c>
      <c r="BJ67" s="98" t="str">
        <f t="shared" si="32"/>
        <v/>
      </c>
      <c r="BK67" s="98" t="str">
        <f t="array" ref="BK67">IF($BD67,STDEVA(IF(G4SelectionMask="x",IF(INDEX(StdCalcsRefCalcs,$E67,0)&gt;0,INDEX(StdCalcsRefCalcs,$E67,0)),"")),"")</f>
        <v/>
      </c>
      <c r="BL67" s="97" t="b">
        <f t="shared" si="33"/>
        <v>0</v>
      </c>
      <c r="BM67" s="97" t="str">
        <f t="array" ref="BM67">IF($BL67,MEDIAN(IF(G5SelectionMask="x",IF(INDEX(StdCalcsRefCalcs,$E67,0)&gt;0,INDEX(StdCalcsRefCalcs,$E67,0)),"")),"")</f>
        <v/>
      </c>
      <c r="BN67" s="97" t="str">
        <f t="array" ref="BN67">IF($BL67,QUARTILE(IF(G5SelectionMask="x",IF(INDEX(StdCalcsRefCalcs,$E67,0)&gt;0,INDEX(StdCalcsRefCalcs,$E67,0)),""),1),"")</f>
        <v/>
      </c>
      <c r="BO67" s="97" t="str">
        <f t="array" ref="BO67">IF($BL67,QUARTILE(IF(G5SelectionMask="x",IF(INDEX(StdCalcsRefCalcs,$E67,0)&gt;0,INDEX(StdCalcsRefCalcs,$E67,0)),""),3),"")</f>
        <v/>
      </c>
      <c r="BP67" s="97" t="str">
        <f t="array" ref="BP67">IF($BL67,MIN(IF(G5SelectionMask="x",IF(INDEX(StdCalcsRefCalcs,$E67,0)&gt;0,INDEX(StdCalcsRefCalcs,$E67,0)),"")),"")</f>
        <v/>
      </c>
      <c r="BQ67" s="97" t="str">
        <f t="array" ref="BQ67">IF($BL67,MAX(IF(G5SelectionMask="x",IF(INDEX(StdCalcsRefCalcs,$E67,0)&gt;0,INDEX(StdCalcsRefCalcs,$E67,0)),"")),"")</f>
        <v/>
      </c>
      <c r="BR67" s="97" t="str">
        <f t="shared" si="34"/>
        <v/>
      </c>
      <c r="BS67" s="99" t="str">
        <f t="array" ref="BS67">IF($BL67,STDEVA(IF(G5SelectionMask="x",IF(INDEX(StdCalcsRefCalcs,$E67,0)&gt;0,INDEX(StdCalcsRefCalcs,$E67,0)),"")),"")</f>
        <v/>
      </c>
      <c r="BT67" s="108"/>
      <c r="BU67" s="109" t="str">
        <f t="shared" si="53"/>
        <v/>
      </c>
      <c r="BV67" s="109" t="str">
        <f t="shared" si="53"/>
        <v/>
      </c>
      <c r="BW67" s="109" t="str">
        <f t="shared" si="53"/>
        <v/>
      </c>
      <c r="BX67" s="109" t="str">
        <f t="shared" si="53"/>
        <v/>
      </c>
      <c r="BY67" s="109" t="str">
        <f t="shared" si="53"/>
        <v/>
      </c>
      <c r="BZ67" s="109" t="str">
        <f t="shared" si="53"/>
        <v/>
      </c>
      <c r="CA67" s="109" t="str">
        <f t="shared" si="53"/>
        <v/>
      </c>
      <c r="CB67" s="109" t="str">
        <f t="shared" si="53"/>
        <v/>
      </c>
      <c r="CC67" s="109" t="str">
        <f t="shared" si="53"/>
        <v/>
      </c>
      <c r="CD67" s="109" t="str">
        <f t="shared" si="53"/>
        <v/>
      </c>
      <c r="CE67" s="109" t="str">
        <f t="shared" si="53"/>
        <v/>
      </c>
      <c r="CF67" s="109" t="str">
        <f t="shared" si="53"/>
        <v/>
      </c>
      <c r="CG67" s="109" t="str">
        <f t="shared" si="53"/>
        <v/>
      </c>
      <c r="CH67" s="109" t="str">
        <f t="shared" si="53"/>
        <v/>
      </c>
      <c r="CI67" s="109" t="str">
        <f t="shared" si="53"/>
        <v/>
      </c>
    </row>
    <row r="68" spans="1:87" x14ac:dyDescent="0.2">
      <c r="A68" s="33">
        <f t="shared" si="8"/>
        <v>0</v>
      </c>
      <c r="B68" s="206"/>
      <c r="C68" s="200"/>
      <c r="D68" s="197"/>
      <c r="E68" s="72">
        <f t="shared" si="9"/>
        <v>58</v>
      </c>
      <c r="F68" s="9" t="s">
        <v>2649</v>
      </c>
      <c r="G68" s="9" t="s">
        <v>1626</v>
      </c>
      <c r="H68" s="9" t="s">
        <v>676</v>
      </c>
      <c r="I68" s="9">
        <f t="shared" si="54"/>
        <v>98</v>
      </c>
      <c r="J68" s="9" t="s">
        <v>232</v>
      </c>
      <c r="K68" s="9">
        <f t="shared" si="55"/>
        <v>66</v>
      </c>
      <c r="P68" s="97" t="str">
        <f t="shared" si="13"/>
        <v/>
      </c>
      <c r="Q68" s="97"/>
      <c r="R68" s="97"/>
      <c r="S68" s="97"/>
      <c r="T68" s="97"/>
      <c r="U68" s="98" t="str">
        <f t="shared" si="14"/>
        <v/>
      </c>
      <c r="V68" s="107" t="str">
        <f t="shared" si="15"/>
        <v/>
      </c>
      <c r="W68" s="107" t="str">
        <f t="shared" si="16"/>
        <v/>
      </c>
      <c r="X68" s="107" t="str">
        <f t="shared" si="17"/>
        <v/>
      </c>
      <c r="Y68" s="107" t="str">
        <f t="shared" si="18"/>
        <v/>
      </c>
      <c r="Z68" s="107" t="str">
        <f t="shared" si="19"/>
        <v/>
      </c>
      <c r="AA68" s="107" t="str">
        <f t="shared" si="20"/>
        <v/>
      </c>
      <c r="AB68" s="107" t="str">
        <f t="shared" si="21"/>
        <v/>
      </c>
      <c r="AC68" s="107" t="str">
        <f t="shared" si="22"/>
        <v/>
      </c>
      <c r="AD68" s="107" t="str">
        <f t="shared" si="23"/>
        <v/>
      </c>
      <c r="AE68" s="107" t="str">
        <f t="shared" si="24"/>
        <v/>
      </c>
      <c r="AF68" s="97" t="b">
        <f t="shared" si="48"/>
        <v>0</v>
      </c>
      <c r="AG68" s="97" t="str">
        <f t="array" ref="AG68">IF($AF68,MEDIAN(IF(G1SelectionMask="x",IF(INDEX(StdCalcsRefCalcs,$E68,0)&gt;0,INDEX(StdCalcsRefCalcs,$E68,0)),"")),"")</f>
        <v/>
      </c>
      <c r="AH68" s="97" t="str">
        <f t="array" ref="AH68">IF($AF68,QUARTILE(IF(G1SelectionMask="x",IF(INDEX(StdCalcsRefCalcs,$E68,0)&gt;0,INDEX(StdCalcsRefCalcs,$E68,0)),""),1),"")</f>
        <v/>
      </c>
      <c r="AI68" s="97" t="str">
        <f t="array" ref="AI68">IF($AF68,QUARTILE(IF(G1SelectionMask="x",IF(INDEX(StdCalcsRefCalcs,$E68,0)&gt;0,INDEX(StdCalcsRefCalcs,$E68,0)),""),3),"")</f>
        <v/>
      </c>
      <c r="AJ68" s="97" t="str">
        <f t="array" ref="AJ68">IF($AF68,MIN(IF(G1SelectionMask="x",IF(INDEX(StdCalcsRefCalcs,$E68,0)&gt;0,INDEX(StdCalcsRefCalcs,$E68,0)),"")),"")</f>
        <v/>
      </c>
      <c r="AK68" s="97" t="str">
        <f t="array" ref="AK68">IF($AF68,MAX(IF(G1SelectionMask="x",IF(INDEX(StdCalcsRefCalcs,$E68,0)&gt;0,INDEX(StdCalcsRefCalcs,$E68,0)),"")),"")</f>
        <v/>
      </c>
      <c r="AL68" s="97" t="str">
        <f t="shared" si="49"/>
        <v/>
      </c>
      <c r="AM68" s="97" t="str">
        <f t="array" ref="AM68">IF($AF68,STDEVA(IF(G1SelectionMask="x",IF(INDEX(StdCalcsRefCalcs,$E68,0)&gt;0,INDEX(StdCalcsRefCalcs,$E68,0)),"")),"")</f>
        <v/>
      </c>
      <c r="AN68" s="98" t="b">
        <f t="shared" si="27"/>
        <v>0</v>
      </c>
      <c r="AO68" s="98" t="str">
        <f t="array" ref="AO68">IF($AN68,MEDIAN(IF(G2SelectionMask="x",IF(INDEX(StdCalcsRefCalcs,$E68,0)&gt;0,INDEX(StdCalcsRefCalcs,$E68,0)),"")),"")</f>
        <v/>
      </c>
      <c r="AP68" s="98" t="str">
        <f t="array" ref="AP68">IF($AN68,QUARTILE(IF(G2SelectionMask="x",IF(INDEX(StdCalcsRefCalcs,$E68,0)&gt;0,INDEX(StdCalcsRefCalcs,$E68,0)),""),1),"")</f>
        <v/>
      </c>
      <c r="AQ68" s="98" t="str">
        <f t="array" ref="AQ68">IF($AN68,QUARTILE(IF(G2SelectionMask="x",IF(INDEX(StdCalcsRefCalcs,$E68,0)&gt;0,INDEX(StdCalcsRefCalcs,$E68,0)),""),3),"")</f>
        <v/>
      </c>
      <c r="AR68" s="98" t="str">
        <f t="array" ref="AR68">IF($AN68,MIN(IF(G2SelectionMask="x",IF(INDEX(StdCalcsRefCalcs,$E68,0)&gt;0,INDEX(StdCalcsRefCalcs,$E68,0)),"")),"")</f>
        <v/>
      </c>
      <c r="AS68" s="98" t="str">
        <f t="array" ref="AS68">IF($AN68,MAX(IF(G2SelectionMask="x",IF(INDEX(StdCalcsRefCalcs,$E68,0)&gt;0,INDEX(StdCalcsRefCalcs,$E68,0)),"")),"")</f>
        <v/>
      </c>
      <c r="AT68" s="98" t="str">
        <f t="shared" si="28"/>
        <v/>
      </c>
      <c r="AU68" s="98" t="str">
        <f t="array" ref="AU68">IF($AN68,STDEVA(IF(G2SelectionMask="x",IF(INDEX(StdCalcsRefCalcs,$E68,0)&gt;0,INDEX(StdCalcsRefCalcs,$E68,0)),"")),"")</f>
        <v/>
      </c>
      <c r="AV68" s="97" t="b">
        <f t="shared" si="29"/>
        <v>0</v>
      </c>
      <c r="AW68" s="97" t="str">
        <f t="array" ref="AW68">IF($AV68,MEDIAN(IF(G3SelectionMask="x",IF(INDEX(StdCalcsRefCalcs,$E68,0)&gt;0,INDEX(StdCalcsRefCalcs,$E68,0)),"")),"")</f>
        <v/>
      </c>
      <c r="AX68" s="97" t="str">
        <f t="array" ref="AX68">IF($AV68,QUARTILE(IF(G3SelectionMask="x",IF(INDEX(StdCalcsRefCalcs,$E68,0)&gt;0,INDEX(StdCalcsRefCalcs,$E68,0)),""),1),"")</f>
        <v/>
      </c>
      <c r="AY68" s="97" t="str">
        <f t="array" ref="AY68">IF($AV68,QUARTILE(IF(G3SelectionMask="x",IF(INDEX(StdCalcsRefCalcs,$E68,0)&gt;0,INDEX(StdCalcsRefCalcs,$E68,0)),""),3),"")</f>
        <v/>
      </c>
      <c r="AZ68" s="97" t="str">
        <f t="array" ref="AZ68">IF($AV68,MIN(IF(G3SelectionMask="x",IF(INDEX(StdCalcsRefCalcs,$E68,0)&gt;0,INDEX(StdCalcsRefCalcs,$E68,0)),"")),"")</f>
        <v/>
      </c>
      <c r="BA68" s="97" t="str">
        <f t="array" ref="BA68">IF($AV68,MAX(IF(G3SelectionMask="x",IF(INDEX(StdCalcsRefCalcs,$E68,0)&gt;0,INDEX(StdCalcsRefCalcs,$E68,0)),"")),"")</f>
        <v/>
      </c>
      <c r="BB68" s="97" t="str">
        <f t="shared" si="30"/>
        <v/>
      </c>
      <c r="BC68" s="97" t="str">
        <f t="array" ref="BC68">IF($AV68,STDEVA(IF(G3SelectionMask="x",IF(INDEX(StdCalcsRefCalcs,$E68,0)&gt;0,INDEX(StdCalcsRefCalcs,$E68,0)),"")),"")</f>
        <v/>
      </c>
      <c r="BD68" s="98" t="b">
        <f t="shared" si="31"/>
        <v>0</v>
      </c>
      <c r="BE68" s="98" t="str">
        <f t="array" ref="BE68">IF($BD68,MEDIAN(IF(G4SelectionMask="x",IF(INDEX(StdCalcsRefCalcs,$E68,0)&gt;0,INDEX(StdCalcsRefCalcs,$E68,0)),"")),"")</f>
        <v/>
      </c>
      <c r="BF68" s="98" t="str">
        <f t="array" ref="BF68">IF($BD68,QUARTILE(IF(G4SelectionMask="x",IF(INDEX(StdCalcsRefCalcs,$E68,0)&gt;0,INDEX(StdCalcsRefCalcs,$E68,0)),""),1),"")</f>
        <v/>
      </c>
      <c r="BG68" s="98" t="str">
        <f t="array" ref="BG68">IF($BD68,QUARTILE(IF(G4SelectionMask="x",IF(INDEX(StdCalcsRefCalcs,$E68,0)&gt;0,INDEX(StdCalcsRefCalcs,$E68,0)),""),3),"")</f>
        <v/>
      </c>
      <c r="BH68" s="98" t="str">
        <f t="array" ref="BH68">IF($BD68,MIN(IF(G4SelectionMask="x",IF(INDEX(StdCalcsRefCalcs,$E68,0)&gt;0,INDEX(StdCalcsRefCalcs,$E68,0)),"")),"")</f>
        <v/>
      </c>
      <c r="BI68" s="98" t="str">
        <f t="array" ref="BI68">IF($BD68,MAX(IF(G4SelectionMask="x",IF(INDEX(StdCalcsRefCalcs,$E68,0)&gt;0,INDEX(StdCalcsRefCalcs,$E68,0)),"")),"")</f>
        <v/>
      </c>
      <c r="BJ68" s="98" t="str">
        <f t="shared" si="32"/>
        <v/>
      </c>
      <c r="BK68" s="98" t="str">
        <f t="array" ref="BK68">IF($BD68,STDEVA(IF(G4SelectionMask="x",IF(INDEX(StdCalcsRefCalcs,$E68,0)&gt;0,INDEX(StdCalcsRefCalcs,$E68,0)),"")),"")</f>
        <v/>
      </c>
      <c r="BL68" s="97" t="b">
        <f t="shared" si="33"/>
        <v>0</v>
      </c>
      <c r="BM68" s="97" t="str">
        <f t="array" ref="BM68">IF($BL68,MEDIAN(IF(G5SelectionMask="x",IF(INDEX(StdCalcsRefCalcs,$E68,0)&gt;0,INDEX(StdCalcsRefCalcs,$E68,0)),"")),"")</f>
        <v/>
      </c>
      <c r="BN68" s="97" t="str">
        <f t="array" ref="BN68">IF($BL68,QUARTILE(IF(G5SelectionMask="x",IF(INDEX(StdCalcsRefCalcs,$E68,0)&gt;0,INDEX(StdCalcsRefCalcs,$E68,0)),""),1),"")</f>
        <v/>
      </c>
      <c r="BO68" s="97" t="str">
        <f t="array" ref="BO68">IF($BL68,QUARTILE(IF(G5SelectionMask="x",IF(INDEX(StdCalcsRefCalcs,$E68,0)&gt;0,INDEX(StdCalcsRefCalcs,$E68,0)),""),3),"")</f>
        <v/>
      </c>
      <c r="BP68" s="97" t="str">
        <f t="array" ref="BP68">IF($BL68,MIN(IF(G5SelectionMask="x",IF(INDEX(StdCalcsRefCalcs,$E68,0)&gt;0,INDEX(StdCalcsRefCalcs,$E68,0)),"")),"")</f>
        <v/>
      </c>
      <c r="BQ68" s="97" t="str">
        <f t="array" ref="BQ68">IF($BL68,MAX(IF(G5SelectionMask="x",IF(INDEX(StdCalcsRefCalcs,$E68,0)&gt;0,INDEX(StdCalcsRefCalcs,$E68,0)),"")),"")</f>
        <v/>
      </c>
      <c r="BR68" s="97" t="str">
        <f t="shared" si="34"/>
        <v/>
      </c>
      <c r="BS68" s="99" t="str">
        <f t="array" ref="BS68">IF($BL68,STDEVA(IF(G5SelectionMask="x",IF(INDEX(StdCalcsRefCalcs,$E68,0)&gt;0,INDEX(StdCalcsRefCalcs,$E68,0)),"")),"")</f>
        <v/>
      </c>
      <c r="BT68" s="108"/>
      <c r="BU68" s="109" t="str">
        <f t="shared" si="53"/>
        <v/>
      </c>
      <c r="BV68" s="109" t="str">
        <f t="shared" si="53"/>
        <v/>
      </c>
      <c r="BW68" s="109" t="str">
        <f t="shared" si="53"/>
        <v/>
      </c>
      <c r="BX68" s="109" t="str">
        <f t="shared" si="53"/>
        <v/>
      </c>
      <c r="BY68" s="109" t="str">
        <f t="shared" si="53"/>
        <v/>
      </c>
      <c r="BZ68" s="109" t="str">
        <f t="shared" si="53"/>
        <v/>
      </c>
      <c r="CA68" s="109" t="str">
        <f t="shared" si="53"/>
        <v/>
      </c>
      <c r="CB68" s="109" t="str">
        <f t="shared" si="53"/>
        <v/>
      </c>
      <c r="CC68" s="109" t="str">
        <f t="shared" si="53"/>
        <v/>
      </c>
      <c r="CD68" s="109" t="str">
        <f t="shared" si="53"/>
        <v/>
      </c>
      <c r="CE68" s="109" t="str">
        <f t="shared" si="53"/>
        <v/>
      </c>
      <c r="CF68" s="109" t="str">
        <f t="shared" si="53"/>
        <v/>
      </c>
      <c r="CG68" s="109" t="str">
        <f t="shared" si="53"/>
        <v/>
      </c>
      <c r="CH68" s="109" t="str">
        <f t="shared" si="53"/>
        <v/>
      </c>
      <c r="CI68" s="109" t="str">
        <f t="shared" si="53"/>
        <v/>
      </c>
    </row>
    <row r="69" spans="1:87" x14ac:dyDescent="0.2">
      <c r="A69" s="33">
        <f t="shared" si="8"/>
        <v>0</v>
      </c>
      <c r="B69" s="206"/>
      <c r="C69" s="200"/>
      <c r="D69" s="197"/>
      <c r="E69" s="72">
        <f t="shared" si="9"/>
        <v>59</v>
      </c>
      <c r="F69" s="9" t="s">
        <v>2650</v>
      </c>
      <c r="G69" s="9" t="s">
        <v>1627</v>
      </c>
      <c r="H69" s="9" t="s">
        <v>677</v>
      </c>
      <c r="I69" s="9">
        <f t="shared" si="54"/>
        <v>99</v>
      </c>
      <c r="J69" s="9" t="s">
        <v>232</v>
      </c>
      <c r="K69" s="9">
        <f t="shared" si="55"/>
        <v>66</v>
      </c>
      <c r="P69" s="97" t="str">
        <f t="shared" si="13"/>
        <v/>
      </c>
      <c r="Q69" s="97"/>
      <c r="R69" s="97"/>
      <c r="S69" s="97"/>
      <c r="T69" s="97"/>
      <c r="U69" s="98" t="str">
        <f t="shared" si="14"/>
        <v/>
      </c>
      <c r="V69" s="107" t="str">
        <f t="shared" si="15"/>
        <v/>
      </c>
      <c r="W69" s="107" t="str">
        <f t="shared" si="16"/>
        <v/>
      </c>
      <c r="X69" s="107" t="str">
        <f t="shared" si="17"/>
        <v/>
      </c>
      <c r="Y69" s="107" t="str">
        <f t="shared" si="18"/>
        <v/>
      </c>
      <c r="Z69" s="107" t="str">
        <f t="shared" si="19"/>
        <v/>
      </c>
      <c r="AA69" s="107" t="str">
        <f t="shared" si="20"/>
        <v/>
      </c>
      <c r="AB69" s="107" t="str">
        <f t="shared" si="21"/>
        <v/>
      </c>
      <c r="AC69" s="107" t="str">
        <f t="shared" si="22"/>
        <v/>
      </c>
      <c r="AD69" s="107" t="str">
        <f t="shared" si="23"/>
        <v/>
      </c>
      <c r="AE69" s="107" t="str">
        <f t="shared" si="24"/>
        <v/>
      </c>
      <c r="AF69" s="97" t="b">
        <f t="shared" si="48"/>
        <v>0</v>
      </c>
      <c r="AG69" s="97" t="str">
        <f t="array" ref="AG69">IF($AF69,MEDIAN(IF(G1SelectionMask="x",IF(INDEX(StdCalcsRefCalcs,$E69,0)&gt;0,INDEX(StdCalcsRefCalcs,$E69,0)),"")),"")</f>
        <v/>
      </c>
      <c r="AH69" s="97" t="str">
        <f t="array" ref="AH69">IF($AF69,QUARTILE(IF(G1SelectionMask="x",IF(INDEX(StdCalcsRefCalcs,$E69,0)&gt;0,INDEX(StdCalcsRefCalcs,$E69,0)),""),1),"")</f>
        <v/>
      </c>
      <c r="AI69" s="97" t="str">
        <f t="array" ref="AI69">IF($AF69,QUARTILE(IF(G1SelectionMask="x",IF(INDEX(StdCalcsRefCalcs,$E69,0)&gt;0,INDEX(StdCalcsRefCalcs,$E69,0)),""),3),"")</f>
        <v/>
      </c>
      <c r="AJ69" s="97" t="str">
        <f t="array" ref="AJ69">IF($AF69,MIN(IF(G1SelectionMask="x",IF(INDEX(StdCalcsRefCalcs,$E69,0)&gt;0,INDEX(StdCalcsRefCalcs,$E69,0)),"")),"")</f>
        <v/>
      </c>
      <c r="AK69" s="97" t="str">
        <f t="array" ref="AK69">IF($AF69,MAX(IF(G1SelectionMask="x",IF(INDEX(StdCalcsRefCalcs,$E69,0)&gt;0,INDEX(StdCalcsRefCalcs,$E69,0)),"")),"")</f>
        <v/>
      </c>
      <c r="AL69" s="97" t="str">
        <f t="shared" si="49"/>
        <v/>
      </c>
      <c r="AM69" s="97" t="str">
        <f t="array" ref="AM69">IF($AF69,STDEVA(IF(G1SelectionMask="x",IF(INDEX(StdCalcsRefCalcs,$E69,0)&gt;0,INDEX(StdCalcsRefCalcs,$E69,0)),"")),"")</f>
        <v/>
      </c>
      <c r="AN69" s="98" t="b">
        <f t="shared" si="27"/>
        <v>0</v>
      </c>
      <c r="AO69" s="98" t="str">
        <f t="array" ref="AO69">IF($AN69,MEDIAN(IF(G2SelectionMask="x",IF(INDEX(StdCalcsRefCalcs,$E69,0)&gt;0,INDEX(StdCalcsRefCalcs,$E69,0)),"")),"")</f>
        <v/>
      </c>
      <c r="AP69" s="98" t="str">
        <f t="array" ref="AP69">IF($AN69,QUARTILE(IF(G2SelectionMask="x",IF(INDEX(StdCalcsRefCalcs,$E69,0)&gt;0,INDEX(StdCalcsRefCalcs,$E69,0)),""),1),"")</f>
        <v/>
      </c>
      <c r="AQ69" s="98" t="str">
        <f t="array" ref="AQ69">IF($AN69,QUARTILE(IF(G2SelectionMask="x",IF(INDEX(StdCalcsRefCalcs,$E69,0)&gt;0,INDEX(StdCalcsRefCalcs,$E69,0)),""),3),"")</f>
        <v/>
      </c>
      <c r="AR69" s="98" t="str">
        <f t="array" ref="AR69">IF($AN69,MIN(IF(G2SelectionMask="x",IF(INDEX(StdCalcsRefCalcs,$E69,0)&gt;0,INDEX(StdCalcsRefCalcs,$E69,0)),"")),"")</f>
        <v/>
      </c>
      <c r="AS69" s="98" t="str">
        <f t="array" ref="AS69">IF($AN69,MAX(IF(G2SelectionMask="x",IF(INDEX(StdCalcsRefCalcs,$E69,0)&gt;0,INDEX(StdCalcsRefCalcs,$E69,0)),"")),"")</f>
        <v/>
      </c>
      <c r="AT69" s="98" t="str">
        <f t="shared" si="28"/>
        <v/>
      </c>
      <c r="AU69" s="98" t="str">
        <f t="array" ref="AU69">IF($AN69,STDEVA(IF(G2SelectionMask="x",IF(INDEX(StdCalcsRefCalcs,$E69,0)&gt;0,INDEX(StdCalcsRefCalcs,$E69,0)),"")),"")</f>
        <v/>
      </c>
      <c r="AV69" s="97" t="b">
        <f t="shared" si="29"/>
        <v>0</v>
      </c>
      <c r="AW69" s="97" t="str">
        <f t="array" ref="AW69">IF($AV69,MEDIAN(IF(G3SelectionMask="x",IF(INDEX(StdCalcsRefCalcs,$E69,0)&gt;0,INDEX(StdCalcsRefCalcs,$E69,0)),"")),"")</f>
        <v/>
      </c>
      <c r="AX69" s="97" t="str">
        <f t="array" ref="AX69">IF($AV69,QUARTILE(IF(G3SelectionMask="x",IF(INDEX(StdCalcsRefCalcs,$E69,0)&gt;0,INDEX(StdCalcsRefCalcs,$E69,0)),""),1),"")</f>
        <v/>
      </c>
      <c r="AY69" s="97" t="str">
        <f t="array" ref="AY69">IF($AV69,QUARTILE(IF(G3SelectionMask="x",IF(INDEX(StdCalcsRefCalcs,$E69,0)&gt;0,INDEX(StdCalcsRefCalcs,$E69,0)),""),3),"")</f>
        <v/>
      </c>
      <c r="AZ69" s="97" t="str">
        <f t="array" ref="AZ69">IF($AV69,MIN(IF(G3SelectionMask="x",IF(INDEX(StdCalcsRefCalcs,$E69,0)&gt;0,INDEX(StdCalcsRefCalcs,$E69,0)),"")),"")</f>
        <v/>
      </c>
      <c r="BA69" s="97" t="str">
        <f t="array" ref="BA69">IF($AV69,MAX(IF(G3SelectionMask="x",IF(INDEX(StdCalcsRefCalcs,$E69,0)&gt;0,INDEX(StdCalcsRefCalcs,$E69,0)),"")),"")</f>
        <v/>
      </c>
      <c r="BB69" s="97" t="str">
        <f t="shared" si="30"/>
        <v/>
      </c>
      <c r="BC69" s="97" t="str">
        <f t="array" ref="BC69">IF($AV69,STDEVA(IF(G3SelectionMask="x",IF(INDEX(StdCalcsRefCalcs,$E69,0)&gt;0,INDEX(StdCalcsRefCalcs,$E69,0)),"")),"")</f>
        <v/>
      </c>
      <c r="BD69" s="98" t="b">
        <f t="shared" si="31"/>
        <v>0</v>
      </c>
      <c r="BE69" s="98" t="str">
        <f t="array" ref="BE69">IF($BD69,MEDIAN(IF(G4SelectionMask="x",IF(INDEX(StdCalcsRefCalcs,$E69,0)&gt;0,INDEX(StdCalcsRefCalcs,$E69,0)),"")),"")</f>
        <v/>
      </c>
      <c r="BF69" s="98" t="str">
        <f t="array" ref="BF69">IF($BD69,QUARTILE(IF(G4SelectionMask="x",IF(INDEX(StdCalcsRefCalcs,$E69,0)&gt;0,INDEX(StdCalcsRefCalcs,$E69,0)),""),1),"")</f>
        <v/>
      </c>
      <c r="BG69" s="98" t="str">
        <f t="array" ref="BG69">IF($BD69,QUARTILE(IF(G4SelectionMask="x",IF(INDEX(StdCalcsRefCalcs,$E69,0)&gt;0,INDEX(StdCalcsRefCalcs,$E69,0)),""),3),"")</f>
        <v/>
      </c>
      <c r="BH69" s="98" t="str">
        <f t="array" ref="BH69">IF($BD69,MIN(IF(G4SelectionMask="x",IF(INDEX(StdCalcsRefCalcs,$E69,0)&gt;0,INDEX(StdCalcsRefCalcs,$E69,0)),"")),"")</f>
        <v/>
      </c>
      <c r="BI69" s="98" t="str">
        <f t="array" ref="BI69">IF($BD69,MAX(IF(G4SelectionMask="x",IF(INDEX(StdCalcsRefCalcs,$E69,0)&gt;0,INDEX(StdCalcsRefCalcs,$E69,0)),"")),"")</f>
        <v/>
      </c>
      <c r="BJ69" s="98" t="str">
        <f t="shared" si="32"/>
        <v/>
      </c>
      <c r="BK69" s="98" t="str">
        <f t="array" ref="BK69">IF($BD69,STDEVA(IF(G4SelectionMask="x",IF(INDEX(StdCalcsRefCalcs,$E69,0)&gt;0,INDEX(StdCalcsRefCalcs,$E69,0)),"")),"")</f>
        <v/>
      </c>
      <c r="BL69" s="97" t="b">
        <f t="shared" si="33"/>
        <v>0</v>
      </c>
      <c r="BM69" s="97" t="str">
        <f t="array" ref="BM69">IF($BL69,MEDIAN(IF(G5SelectionMask="x",IF(INDEX(StdCalcsRefCalcs,$E69,0)&gt;0,INDEX(StdCalcsRefCalcs,$E69,0)),"")),"")</f>
        <v/>
      </c>
      <c r="BN69" s="97" t="str">
        <f t="array" ref="BN69">IF($BL69,QUARTILE(IF(G5SelectionMask="x",IF(INDEX(StdCalcsRefCalcs,$E69,0)&gt;0,INDEX(StdCalcsRefCalcs,$E69,0)),""),1),"")</f>
        <v/>
      </c>
      <c r="BO69" s="97" t="str">
        <f t="array" ref="BO69">IF($BL69,QUARTILE(IF(G5SelectionMask="x",IF(INDEX(StdCalcsRefCalcs,$E69,0)&gt;0,INDEX(StdCalcsRefCalcs,$E69,0)),""),3),"")</f>
        <v/>
      </c>
      <c r="BP69" s="97" t="str">
        <f t="array" ref="BP69">IF($BL69,MIN(IF(G5SelectionMask="x",IF(INDEX(StdCalcsRefCalcs,$E69,0)&gt;0,INDEX(StdCalcsRefCalcs,$E69,0)),"")),"")</f>
        <v/>
      </c>
      <c r="BQ69" s="97" t="str">
        <f t="array" ref="BQ69">IF($BL69,MAX(IF(G5SelectionMask="x",IF(INDEX(StdCalcsRefCalcs,$E69,0)&gt;0,INDEX(StdCalcsRefCalcs,$E69,0)),"")),"")</f>
        <v/>
      </c>
      <c r="BR69" s="97" t="str">
        <f t="shared" si="34"/>
        <v/>
      </c>
      <c r="BS69" s="99" t="str">
        <f t="array" ref="BS69">IF($BL69,STDEVA(IF(G5SelectionMask="x",IF(INDEX(StdCalcsRefCalcs,$E69,0)&gt;0,INDEX(StdCalcsRefCalcs,$E69,0)),"")),"")</f>
        <v/>
      </c>
      <c r="BT69" s="108"/>
      <c r="BU69" s="109" t="str">
        <f t="shared" si="53"/>
        <v/>
      </c>
      <c r="BV69" s="109" t="str">
        <f t="shared" si="53"/>
        <v/>
      </c>
      <c r="BW69" s="109" t="str">
        <f t="shared" si="53"/>
        <v/>
      </c>
      <c r="BX69" s="109" t="str">
        <f t="shared" si="53"/>
        <v/>
      </c>
      <c r="BY69" s="109" t="str">
        <f t="shared" si="53"/>
        <v/>
      </c>
      <c r="BZ69" s="109" t="str">
        <f t="shared" si="53"/>
        <v/>
      </c>
      <c r="CA69" s="109" t="str">
        <f t="shared" si="53"/>
        <v/>
      </c>
      <c r="CB69" s="109" t="str">
        <f t="shared" si="53"/>
        <v/>
      </c>
      <c r="CC69" s="109" t="str">
        <f t="shared" si="53"/>
        <v/>
      </c>
      <c r="CD69" s="109" t="str">
        <f t="shared" si="53"/>
        <v/>
      </c>
      <c r="CE69" s="109" t="str">
        <f t="shared" si="53"/>
        <v/>
      </c>
      <c r="CF69" s="109" t="str">
        <f t="shared" si="53"/>
        <v/>
      </c>
      <c r="CG69" s="109" t="str">
        <f t="shared" si="53"/>
        <v/>
      </c>
      <c r="CH69" s="109" t="str">
        <f t="shared" si="53"/>
        <v/>
      </c>
      <c r="CI69" s="109" t="str">
        <f t="shared" si="53"/>
        <v/>
      </c>
    </row>
    <row r="70" spans="1:87" x14ac:dyDescent="0.2">
      <c r="A70" s="33">
        <f t="shared" si="8"/>
        <v>0</v>
      </c>
      <c r="B70" s="206"/>
      <c r="C70" s="200"/>
      <c r="D70" s="197"/>
      <c r="E70" s="72">
        <f t="shared" si="9"/>
        <v>60</v>
      </c>
      <c r="F70" s="9" t="s">
        <v>2651</v>
      </c>
      <c r="G70" s="9" t="s">
        <v>1625</v>
      </c>
      <c r="H70" s="9" t="s">
        <v>678</v>
      </c>
      <c r="I70" s="9">
        <f t="shared" si="54"/>
        <v>100</v>
      </c>
      <c r="J70" s="9" t="s">
        <v>232</v>
      </c>
      <c r="K70" s="9">
        <f t="shared" si="55"/>
        <v>66</v>
      </c>
      <c r="P70" s="97" t="str">
        <f t="shared" si="13"/>
        <v/>
      </c>
      <c r="Q70" s="97"/>
      <c r="R70" s="97"/>
      <c r="S70" s="97"/>
      <c r="T70" s="97"/>
      <c r="U70" s="98" t="str">
        <f t="shared" si="14"/>
        <v/>
      </c>
      <c r="V70" s="107" t="str">
        <f t="shared" si="15"/>
        <v/>
      </c>
      <c r="W70" s="107" t="str">
        <f t="shared" si="16"/>
        <v/>
      </c>
      <c r="X70" s="107" t="str">
        <f t="shared" si="17"/>
        <v/>
      </c>
      <c r="Y70" s="107" t="str">
        <f t="shared" si="18"/>
        <v/>
      </c>
      <c r="Z70" s="107" t="str">
        <f t="shared" si="19"/>
        <v/>
      </c>
      <c r="AA70" s="107" t="str">
        <f t="shared" si="20"/>
        <v/>
      </c>
      <c r="AB70" s="107" t="str">
        <f t="shared" si="21"/>
        <v/>
      </c>
      <c r="AC70" s="107" t="str">
        <f t="shared" si="22"/>
        <v/>
      </c>
      <c r="AD70" s="107" t="str">
        <f t="shared" si="23"/>
        <v/>
      </c>
      <c r="AE70" s="107" t="str">
        <f t="shared" si="24"/>
        <v/>
      </c>
      <c r="AF70" s="97" t="b">
        <f t="shared" si="48"/>
        <v>0</v>
      </c>
      <c r="AG70" s="97" t="str">
        <f t="array" ref="AG70">IF($AF70,MEDIAN(IF(G1SelectionMask="x",IF(INDEX(StdCalcsRefCalcs,$E70,0)&gt;0,INDEX(StdCalcsRefCalcs,$E70,0)),"")),"")</f>
        <v/>
      </c>
      <c r="AH70" s="97" t="str">
        <f t="array" ref="AH70">IF($AF70,QUARTILE(IF(G1SelectionMask="x",IF(INDEX(StdCalcsRefCalcs,$E70,0)&gt;0,INDEX(StdCalcsRefCalcs,$E70,0)),""),1),"")</f>
        <v/>
      </c>
      <c r="AI70" s="97" t="str">
        <f t="array" ref="AI70">IF($AF70,QUARTILE(IF(G1SelectionMask="x",IF(INDEX(StdCalcsRefCalcs,$E70,0)&gt;0,INDEX(StdCalcsRefCalcs,$E70,0)),""),3),"")</f>
        <v/>
      </c>
      <c r="AJ70" s="97" t="str">
        <f t="array" ref="AJ70">IF($AF70,MIN(IF(G1SelectionMask="x",IF(INDEX(StdCalcsRefCalcs,$E70,0)&gt;0,INDEX(StdCalcsRefCalcs,$E70,0)),"")),"")</f>
        <v/>
      </c>
      <c r="AK70" s="97" t="str">
        <f t="array" ref="AK70">IF($AF70,MAX(IF(G1SelectionMask="x",IF(INDEX(StdCalcsRefCalcs,$E70,0)&gt;0,INDEX(StdCalcsRefCalcs,$E70,0)),"")),"")</f>
        <v/>
      </c>
      <c r="AL70" s="97" t="str">
        <f t="shared" si="49"/>
        <v/>
      </c>
      <c r="AM70" s="97" t="str">
        <f t="array" ref="AM70">IF($AF70,STDEVA(IF(G1SelectionMask="x",IF(INDEX(StdCalcsRefCalcs,$E70,0)&gt;0,INDEX(StdCalcsRefCalcs,$E70,0)),"")),"")</f>
        <v/>
      </c>
      <c r="AN70" s="98" t="b">
        <f t="shared" si="27"/>
        <v>0</v>
      </c>
      <c r="AO70" s="98" t="str">
        <f t="array" ref="AO70">IF($AN70,MEDIAN(IF(G2SelectionMask="x",IF(INDEX(StdCalcsRefCalcs,$E70,0)&gt;0,INDEX(StdCalcsRefCalcs,$E70,0)),"")),"")</f>
        <v/>
      </c>
      <c r="AP70" s="98" t="str">
        <f t="array" ref="AP70">IF($AN70,QUARTILE(IF(G2SelectionMask="x",IF(INDEX(StdCalcsRefCalcs,$E70,0)&gt;0,INDEX(StdCalcsRefCalcs,$E70,0)),""),1),"")</f>
        <v/>
      </c>
      <c r="AQ70" s="98" t="str">
        <f t="array" ref="AQ70">IF($AN70,QUARTILE(IF(G2SelectionMask="x",IF(INDEX(StdCalcsRefCalcs,$E70,0)&gt;0,INDEX(StdCalcsRefCalcs,$E70,0)),""),3),"")</f>
        <v/>
      </c>
      <c r="AR70" s="98" t="str">
        <f t="array" ref="AR70">IF($AN70,MIN(IF(G2SelectionMask="x",IF(INDEX(StdCalcsRefCalcs,$E70,0)&gt;0,INDEX(StdCalcsRefCalcs,$E70,0)),"")),"")</f>
        <v/>
      </c>
      <c r="AS70" s="98" t="str">
        <f t="array" ref="AS70">IF($AN70,MAX(IF(G2SelectionMask="x",IF(INDEX(StdCalcsRefCalcs,$E70,0)&gt;0,INDEX(StdCalcsRefCalcs,$E70,0)),"")),"")</f>
        <v/>
      </c>
      <c r="AT70" s="98" t="str">
        <f t="shared" si="28"/>
        <v/>
      </c>
      <c r="AU70" s="98" t="str">
        <f t="array" ref="AU70">IF($AN70,STDEVA(IF(G2SelectionMask="x",IF(INDEX(StdCalcsRefCalcs,$E70,0)&gt;0,INDEX(StdCalcsRefCalcs,$E70,0)),"")),"")</f>
        <v/>
      </c>
      <c r="AV70" s="97" t="b">
        <f t="shared" si="29"/>
        <v>0</v>
      </c>
      <c r="AW70" s="97" t="str">
        <f t="array" ref="AW70">IF($AV70,MEDIAN(IF(G3SelectionMask="x",IF(INDEX(StdCalcsRefCalcs,$E70,0)&gt;0,INDEX(StdCalcsRefCalcs,$E70,0)),"")),"")</f>
        <v/>
      </c>
      <c r="AX70" s="97" t="str">
        <f t="array" ref="AX70">IF($AV70,QUARTILE(IF(G3SelectionMask="x",IF(INDEX(StdCalcsRefCalcs,$E70,0)&gt;0,INDEX(StdCalcsRefCalcs,$E70,0)),""),1),"")</f>
        <v/>
      </c>
      <c r="AY70" s="97" t="str">
        <f t="array" ref="AY70">IF($AV70,QUARTILE(IF(G3SelectionMask="x",IF(INDEX(StdCalcsRefCalcs,$E70,0)&gt;0,INDEX(StdCalcsRefCalcs,$E70,0)),""),3),"")</f>
        <v/>
      </c>
      <c r="AZ70" s="97" t="str">
        <f t="array" ref="AZ70">IF($AV70,MIN(IF(G3SelectionMask="x",IF(INDEX(StdCalcsRefCalcs,$E70,0)&gt;0,INDEX(StdCalcsRefCalcs,$E70,0)),"")),"")</f>
        <v/>
      </c>
      <c r="BA70" s="97" t="str">
        <f t="array" ref="BA70">IF($AV70,MAX(IF(G3SelectionMask="x",IF(INDEX(StdCalcsRefCalcs,$E70,0)&gt;0,INDEX(StdCalcsRefCalcs,$E70,0)),"")),"")</f>
        <v/>
      </c>
      <c r="BB70" s="97" t="str">
        <f t="shared" si="30"/>
        <v/>
      </c>
      <c r="BC70" s="97" t="str">
        <f t="array" ref="BC70">IF($AV70,STDEVA(IF(G3SelectionMask="x",IF(INDEX(StdCalcsRefCalcs,$E70,0)&gt;0,INDEX(StdCalcsRefCalcs,$E70,0)),"")),"")</f>
        <v/>
      </c>
      <c r="BD70" s="98" t="b">
        <f t="shared" si="31"/>
        <v>0</v>
      </c>
      <c r="BE70" s="98" t="str">
        <f t="array" ref="BE70">IF($BD70,MEDIAN(IF(G4SelectionMask="x",IF(INDEX(StdCalcsRefCalcs,$E70,0)&gt;0,INDEX(StdCalcsRefCalcs,$E70,0)),"")),"")</f>
        <v/>
      </c>
      <c r="BF70" s="98" t="str">
        <f t="array" ref="BF70">IF($BD70,QUARTILE(IF(G4SelectionMask="x",IF(INDEX(StdCalcsRefCalcs,$E70,0)&gt;0,INDEX(StdCalcsRefCalcs,$E70,0)),""),1),"")</f>
        <v/>
      </c>
      <c r="BG70" s="98" t="str">
        <f t="array" ref="BG70">IF($BD70,QUARTILE(IF(G4SelectionMask="x",IF(INDEX(StdCalcsRefCalcs,$E70,0)&gt;0,INDEX(StdCalcsRefCalcs,$E70,0)),""),3),"")</f>
        <v/>
      </c>
      <c r="BH70" s="98" t="str">
        <f t="array" ref="BH70">IF($BD70,MIN(IF(G4SelectionMask="x",IF(INDEX(StdCalcsRefCalcs,$E70,0)&gt;0,INDEX(StdCalcsRefCalcs,$E70,0)),"")),"")</f>
        <v/>
      </c>
      <c r="BI70" s="98" t="str">
        <f t="array" ref="BI70">IF($BD70,MAX(IF(G4SelectionMask="x",IF(INDEX(StdCalcsRefCalcs,$E70,0)&gt;0,INDEX(StdCalcsRefCalcs,$E70,0)),"")),"")</f>
        <v/>
      </c>
      <c r="BJ70" s="98" t="str">
        <f t="shared" si="32"/>
        <v/>
      </c>
      <c r="BK70" s="98" t="str">
        <f t="array" ref="BK70">IF($BD70,STDEVA(IF(G4SelectionMask="x",IF(INDEX(StdCalcsRefCalcs,$E70,0)&gt;0,INDEX(StdCalcsRefCalcs,$E70,0)),"")),"")</f>
        <v/>
      </c>
      <c r="BL70" s="97" t="b">
        <f t="shared" si="33"/>
        <v>0</v>
      </c>
      <c r="BM70" s="97" t="str">
        <f t="array" ref="BM70">IF($BL70,MEDIAN(IF(G5SelectionMask="x",IF(INDEX(StdCalcsRefCalcs,$E70,0)&gt;0,INDEX(StdCalcsRefCalcs,$E70,0)),"")),"")</f>
        <v/>
      </c>
      <c r="BN70" s="97" t="str">
        <f t="array" ref="BN70">IF($BL70,QUARTILE(IF(G5SelectionMask="x",IF(INDEX(StdCalcsRefCalcs,$E70,0)&gt;0,INDEX(StdCalcsRefCalcs,$E70,0)),""),1),"")</f>
        <v/>
      </c>
      <c r="BO70" s="97" t="str">
        <f t="array" ref="BO70">IF($BL70,QUARTILE(IF(G5SelectionMask="x",IF(INDEX(StdCalcsRefCalcs,$E70,0)&gt;0,INDEX(StdCalcsRefCalcs,$E70,0)),""),3),"")</f>
        <v/>
      </c>
      <c r="BP70" s="97" t="str">
        <f t="array" ref="BP70">IF($BL70,MIN(IF(G5SelectionMask="x",IF(INDEX(StdCalcsRefCalcs,$E70,0)&gt;0,INDEX(StdCalcsRefCalcs,$E70,0)),"")),"")</f>
        <v/>
      </c>
      <c r="BQ70" s="97" t="str">
        <f t="array" ref="BQ70">IF($BL70,MAX(IF(G5SelectionMask="x",IF(INDEX(StdCalcsRefCalcs,$E70,0)&gt;0,INDEX(StdCalcsRefCalcs,$E70,0)),"")),"")</f>
        <v/>
      </c>
      <c r="BR70" s="97" t="str">
        <f t="shared" si="34"/>
        <v/>
      </c>
      <c r="BS70" s="99" t="str">
        <f t="array" ref="BS70">IF($BL70,STDEVA(IF(G5SelectionMask="x",IF(INDEX(StdCalcsRefCalcs,$E70,0)&gt;0,INDEX(StdCalcsRefCalcs,$E70,0)),"")),"")</f>
        <v/>
      </c>
      <c r="BT70" s="108"/>
      <c r="BU70" s="109" t="str">
        <f t="shared" ref="BU70:CI79" si="56">IFERROR(IF(LEN(INDEX(RawDataAllData,$I70,BU$9))*LEN(INDEX(RawDataAllData,$K70,BU$9))=0,"",INDEX(RawDataAllData,$I70,BU$9)/INDEX(RawDataAllData,$K70,BU$9)),"")</f>
        <v/>
      </c>
      <c r="BV70" s="109" t="str">
        <f t="shared" si="56"/>
        <v/>
      </c>
      <c r="BW70" s="109" t="str">
        <f t="shared" si="56"/>
        <v/>
      </c>
      <c r="BX70" s="109" t="str">
        <f t="shared" si="56"/>
        <v/>
      </c>
      <c r="BY70" s="109" t="str">
        <f t="shared" si="56"/>
        <v/>
      </c>
      <c r="BZ70" s="109" t="str">
        <f t="shared" si="56"/>
        <v/>
      </c>
      <c r="CA70" s="109" t="str">
        <f t="shared" si="56"/>
        <v/>
      </c>
      <c r="CB70" s="109" t="str">
        <f t="shared" si="56"/>
        <v/>
      </c>
      <c r="CC70" s="109" t="str">
        <f t="shared" si="56"/>
        <v/>
      </c>
      <c r="CD70" s="109" t="str">
        <f t="shared" si="56"/>
        <v/>
      </c>
      <c r="CE70" s="109" t="str">
        <f t="shared" si="56"/>
        <v/>
      </c>
      <c r="CF70" s="109" t="str">
        <f t="shared" si="56"/>
        <v/>
      </c>
      <c r="CG70" s="109" t="str">
        <f t="shared" si="56"/>
        <v/>
      </c>
      <c r="CH70" s="109" t="str">
        <f t="shared" si="56"/>
        <v/>
      </c>
      <c r="CI70" s="109" t="str">
        <f t="shared" si="56"/>
        <v/>
      </c>
    </row>
    <row r="71" spans="1:87" x14ac:dyDescent="0.2">
      <c r="A71" s="33">
        <f t="shared" si="8"/>
        <v>0</v>
      </c>
      <c r="B71" s="206"/>
      <c r="C71" s="200"/>
      <c r="D71" s="197"/>
      <c r="E71" s="72">
        <f t="shared" si="9"/>
        <v>61</v>
      </c>
      <c r="F71" s="9" t="s">
        <v>2652</v>
      </c>
      <c r="G71" s="9" t="s">
        <v>1623</v>
      </c>
      <c r="H71" s="9" t="s">
        <v>679</v>
      </c>
      <c r="I71" s="9">
        <f t="shared" si="54"/>
        <v>101</v>
      </c>
      <c r="J71" s="9" t="s">
        <v>232</v>
      </c>
      <c r="K71" s="9">
        <f t="shared" si="55"/>
        <v>66</v>
      </c>
      <c r="P71" s="97" t="str">
        <f t="shared" si="13"/>
        <v/>
      </c>
      <c r="Q71" s="97"/>
      <c r="R71" s="97"/>
      <c r="S71" s="97"/>
      <c r="T71" s="97"/>
      <c r="U71" s="98" t="str">
        <f t="shared" si="14"/>
        <v/>
      </c>
      <c r="V71" s="107" t="str">
        <f t="shared" si="15"/>
        <v/>
      </c>
      <c r="W71" s="107" t="str">
        <f t="shared" si="16"/>
        <v/>
      </c>
      <c r="X71" s="107" t="str">
        <f t="shared" si="17"/>
        <v/>
      </c>
      <c r="Y71" s="107" t="str">
        <f t="shared" si="18"/>
        <v/>
      </c>
      <c r="Z71" s="107" t="str">
        <f t="shared" si="19"/>
        <v/>
      </c>
      <c r="AA71" s="107" t="str">
        <f t="shared" si="20"/>
        <v/>
      </c>
      <c r="AB71" s="107" t="str">
        <f t="shared" si="21"/>
        <v/>
      </c>
      <c r="AC71" s="107" t="str">
        <f t="shared" si="22"/>
        <v/>
      </c>
      <c r="AD71" s="107" t="str">
        <f t="shared" si="23"/>
        <v/>
      </c>
      <c r="AE71" s="107" t="str">
        <f t="shared" si="24"/>
        <v/>
      </c>
      <c r="AF71" s="97" t="b">
        <f t="shared" si="48"/>
        <v>0</v>
      </c>
      <c r="AG71" s="97" t="str">
        <f t="array" ref="AG71">IF($AF71,MEDIAN(IF(G1SelectionMask="x",IF(INDEX(StdCalcsRefCalcs,$E71,0)&gt;0,INDEX(StdCalcsRefCalcs,$E71,0)),"")),"")</f>
        <v/>
      </c>
      <c r="AH71" s="97" t="str">
        <f t="array" ref="AH71">IF($AF71,QUARTILE(IF(G1SelectionMask="x",IF(INDEX(StdCalcsRefCalcs,$E71,0)&gt;0,INDEX(StdCalcsRefCalcs,$E71,0)),""),1),"")</f>
        <v/>
      </c>
      <c r="AI71" s="97" t="str">
        <f t="array" ref="AI71">IF($AF71,QUARTILE(IF(G1SelectionMask="x",IF(INDEX(StdCalcsRefCalcs,$E71,0)&gt;0,INDEX(StdCalcsRefCalcs,$E71,0)),""),3),"")</f>
        <v/>
      </c>
      <c r="AJ71" s="97" t="str">
        <f t="array" ref="AJ71">IF($AF71,MIN(IF(G1SelectionMask="x",IF(INDEX(StdCalcsRefCalcs,$E71,0)&gt;0,INDEX(StdCalcsRefCalcs,$E71,0)),"")),"")</f>
        <v/>
      </c>
      <c r="AK71" s="97" t="str">
        <f t="array" ref="AK71">IF($AF71,MAX(IF(G1SelectionMask="x",IF(INDEX(StdCalcsRefCalcs,$E71,0)&gt;0,INDEX(StdCalcsRefCalcs,$E71,0)),"")),"")</f>
        <v/>
      </c>
      <c r="AL71" s="97" t="str">
        <f t="shared" si="49"/>
        <v/>
      </c>
      <c r="AM71" s="97" t="str">
        <f t="array" ref="AM71">IF($AF71,STDEVA(IF(G1SelectionMask="x",IF(INDEX(StdCalcsRefCalcs,$E71,0)&gt;0,INDEX(StdCalcsRefCalcs,$E71,0)),"")),"")</f>
        <v/>
      </c>
      <c r="AN71" s="98" t="b">
        <f t="shared" si="27"/>
        <v>0</v>
      </c>
      <c r="AO71" s="98" t="str">
        <f t="array" ref="AO71">IF($AN71,MEDIAN(IF(G2SelectionMask="x",IF(INDEX(StdCalcsRefCalcs,$E71,0)&gt;0,INDEX(StdCalcsRefCalcs,$E71,0)),"")),"")</f>
        <v/>
      </c>
      <c r="AP71" s="98" t="str">
        <f t="array" ref="AP71">IF($AN71,QUARTILE(IF(G2SelectionMask="x",IF(INDEX(StdCalcsRefCalcs,$E71,0)&gt;0,INDEX(StdCalcsRefCalcs,$E71,0)),""),1),"")</f>
        <v/>
      </c>
      <c r="AQ71" s="98" t="str">
        <f t="array" ref="AQ71">IF($AN71,QUARTILE(IF(G2SelectionMask="x",IF(INDEX(StdCalcsRefCalcs,$E71,0)&gt;0,INDEX(StdCalcsRefCalcs,$E71,0)),""),3),"")</f>
        <v/>
      </c>
      <c r="AR71" s="98" t="str">
        <f t="array" ref="AR71">IF($AN71,MIN(IF(G2SelectionMask="x",IF(INDEX(StdCalcsRefCalcs,$E71,0)&gt;0,INDEX(StdCalcsRefCalcs,$E71,0)),"")),"")</f>
        <v/>
      </c>
      <c r="AS71" s="98" t="str">
        <f t="array" ref="AS71">IF($AN71,MAX(IF(G2SelectionMask="x",IF(INDEX(StdCalcsRefCalcs,$E71,0)&gt;0,INDEX(StdCalcsRefCalcs,$E71,0)),"")),"")</f>
        <v/>
      </c>
      <c r="AT71" s="98" t="str">
        <f t="shared" si="28"/>
        <v/>
      </c>
      <c r="AU71" s="98" t="str">
        <f t="array" ref="AU71">IF($AN71,STDEVA(IF(G2SelectionMask="x",IF(INDEX(StdCalcsRefCalcs,$E71,0)&gt;0,INDEX(StdCalcsRefCalcs,$E71,0)),"")),"")</f>
        <v/>
      </c>
      <c r="AV71" s="97" t="b">
        <f t="shared" si="29"/>
        <v>0</v>
      </c>
      <c r="AW71" s="97" t="str">
        <f t="array" ref="AW71">IF($AV71,MEDIAN(IF(G3SelectionMask="x",IF(INDEX(StdCalcsRefCalcs,$E71,0)&gt;0,INDEX(StdCalcsRefCalcs,$E71,0)),"")),"")</f>
        <v/>
      </c>
      <c r="AX71" s="97" t="str">
        <f t="array" ref="AX71">IF($AV71,QUARTILE(IF(G3SelectionMask="x",IF(INDEX(StdCalcsRefCalcs,$E71,0)&gt;0,INDEX(StdCalcsRefCalcs,$E71,0)),""),1),"")</f>
        <v/>
      </c>
      <c r="AY71" s="97" t="str">
        <f t="array" ref="AY71">IF($AV71,QUARTILE(IF(G3SelectionMask="x",IF(INDEX(StdCalcsRefCalcs,$E71,0)&gt;0,INDEX(StdCalcsRefCalcs,$E71,0)),""),3),"")</f>
        <v/>
      </c>
      <c r="AZ71" s="97" t="str">
        <f t="array" ref="AZ71">IF($AV71,MIN(IF(G3SelectionMask="x",IF(INDEX(StdCalcsRefCalcs,$E71,0)&gt;0,INDEX(StdCalcsRefCalcs,$E71,0)),"")),"")</f>
        <v/>
      </c>
      <c r="BA71" s="97" t="str">
        <f t="array" ref="BA71">IF($AV71,MAX(IF(G3SelectionMask="x",IF(INDEX(StdCalcsRefCalcs,$E71,0)&gt;0,INDEX(StdCalcsRefCalcs,$E71,0)),"")),"")</f>
        <v/>
      </c>
      <c r="BB71" s="97" t="str">
        <f t="shared" si="30"/>
        <v/>
      </c>
      <c r="BC71" s="97" t="str">
        <f t="array" ref="BC71">IF($AV71,STDEVA(IF(G3SelectionMask="x",IF(INDEX(StdCalcsRefCalcs,$E71,0)&gt;0,INDEX(StdCalcsRefCalcs,$E71,0)),"")),"")</f>
        <v/>
      </c>
      <c r="BD71" s="98" t="b">
        <f t="shared" si="31"/>
        <v>0</v>
      </c>
      <c r="BE71" s="98" t="str">
        <f t="array" ref="BE71">IF($BD71,MEDIAN(IF(G4SelectionMask="x",IF(INDEX(StdCalcsRefCalcs,$E71,0)&gt;0,INDEX(StdCalcsRefCalcs,$E71,0)),"")),"")</f>
        <v/>
      </c>
      <c r="BF71" s="98" t="str">
        <f t="array" ref="BF71">IF($BD71,QUARTILE(IF(G4SelectionMask="x",IF(INDEX(StdCalcsRefCalcs,$E71,0)&gt;0,INDEX(StdCalcsRefCalcs,$E71,0)),""),1),"")</f>
        <v/>
      </c>
      <c r="BG71" s="98" t="str">
        <f t="array" ref="BG71">IF($BD71,QUARTILE(IF(G4SelectionMask="x",IF(INDEX(StdCalcsRefCalcs,$E71,0)&gt;0,INDEX(StdCalcsRefCalcs,$E71,0)),""),3),"")</f>
        <v/>
      </c>
      <c r="BH71" s="98" t="str">
        <f t="array" ref="BH71">IF($BD71,MIN(IF(G4SelectionMask="x",IF(INDEX(StdCalcsRefCalcs,$E71,0)&gt;0,INDEX(StdCalcsRefCalcs,$E71,0)),"")),"")</f>
        <v/>
      </c>
      <c r="BI71" s="98" t="str">
        <f t="array" ref="BI71">IF($BD71,MAX(IF(G4SelectionMask="x",IF(INDEX(StdCalcsRefCalcs,$E71,0)&gt;0,INDEX(StdCalcsRefCalcs,$E71,0)),"")),"")</f>
        <v/>
      </c>
      <c r="BJ71" s="98" t="str">
        <f t="shared" si="32"/>
        <v/>
      </c>
      <c r="BK71" s="98" t="str">
        <f t="array" ref="BK71">IF($BD71,STDEVA(IF(G4SelectionMask="x",IF(INDEX(StdCalcsRefCalcs,$E71,0)&gt;0,INDEX(StdCalcsRefCalcs,$E71,0)),"")),"")</f>
        <v/>
      </c>
      <c r="BL71" s="97" t="b">
        <f t="shared" si="33"/>
        <v>0</v>
      </c>
      <c r="BM71" s="97" t="str">
        <f t="array" ref="BM71">IF($BL71,MEDIAN(IF(G5SelectionMask="x",IF(INDEX(StdCalcsRefCalcs,$E71,0)&gt;0,INDEX(StdCalcsRefCalcs,$E71,0)),"")),"")</f>
        <v/>
      </c>
      <c r="BN71" s="97" t="str">
        <f t="array" ref="BN71">IF($BL71,QUARTILE(IF(G5SelectionMask="x",IF(INDEX(StdCalcsRefCalcs,$E71,0)&gt;0,INDEX(StdCalcsRefCalcs,$E71,0)),""),1),"")</f>
        <v/>
      </c>
      <c r="BO71" s="97" t="str">
        <f t="array" ref="BO71">IF($BL71,QUARTILE(IF(G5SelectionMask="x",IF(INDEX(StdCalcsRefCalcs,$E71,0)&gt;0,INDEX(StdCalcsRefCalcs,$E71,0)),""),3),"")</f>
        <v/>
      </c>
      <c r="BP71" s="97" t="str">
        <f t="array" ref="BP71">IF($BL71,MIN(IF(G5SelectionMask="x",IF(INDEX(StdCalcsRefCalcs,$E71,0)&gt;0,INDEX(StdCalcsRefCalcs,$E71,0)),"")),"")</f>
        <v/>
      </c>
      <c r="BQ71" s="97" t="str">
        <f t="array" ref="BQ71">IF($BL71,MAX(IF(G5SelectionMask="x",IF(INDEX(StdCalcsRefCalcs,$E71,0)&gt;0,INDEX(StdCalcsRefCalcs,$E71,0)),"")),"")</f>
        <v/>
      </c>
      <c r="BR71" s="97" t="str">
        <f t="shared" si="34"/>
        <v/>
      </c>
      <c r="BS71" s="99" t="str">
        <f t="array" ref="BS71">IF($BL71,STDEVA(IF(G5SelectionMask="x",IF(INDEX(StdCalcsRefCalcs,$E71,0)&gt;0,INDEX(StdCalcsRefCalcs,$E71,0)),"")),"")</f>
        <v/>
      </c>
      <c r="BT71" s="108"/>
      <c r="BU71" s="109" t="str">
        <f t="shared" si="56"/>
        <v/>
      </c>
      <c r="BV71" s="109" t="str">
        <f t="shared" si="56"/>
        <v/>
      </c>
      <c r="BW71" s="109" t="str">
        <f t="shared" si="56"/>
        <v/>
      </c>
      <c r="BX71" s="109" t="str">
        <f t="shared" si="56"/>
        <v/>
      </c>
      <c r="BY71" s="109" t="str">
        <f t="shared" si="56"/>
        <v/>
      </c>
      <c r="BZ71" s="109" t="str">
        <f t="shared" si="56"/>
        <v/>
      </c>
      <c r="CA71" s="109" t="str">
        <f t="shared" si="56"/>
        <v/>
      </c>
      <c r="CB71" s="109" t="str">
        <f t="shared" si="56"/>
        <v/>
      </c>
      <c r="CC71" s="109" t="str">
        <f t="shared" si="56"/>
        <v/>
      </c>
      <c r="CD71" s="109" t="str">
        <f t="shared" si="56"/>
        <v/>
      </c>
      <c r="CE71" s="109" t="str">
        <f t="shared" si="56"/>
        <v/>
      </c>
      <c r="CF71" s="109" t="str">
        <f t="shared" si="56"/>
        <v/>
      </c>
      <c r="CG71" s="109" t="str">
        <f t="shared" si="56"/>
        <v/>
      </c>
      <c r="CH71" s="109" t="str">
        <f t="shared" si="56"/>
        <v/>
      </c>
      <c r="CI71" s="109" t="str">
        <f t="shared" si="56"/>
        <v/>
      </c>
    </row>
    <row r="72" spans="1:87" x14ac:dyDescent="0.2">
      <c r="A72" s="33">
        <f t="shared" si="8"/>
        <v>0</v>
      </c>
      <c r="B72" s="206"/>
      <c r="C72" s="200"/>
      <c r="D72" s="197"/>
      <c r="E72" s="72">
        <f t="shared" si="9"/>
        <v>62</v>
      </c>
      <c r="F72" s="9" t="s">
        <v>2653</v>
      </c>
      <c r="G72" s="9" t="s">
        <v>2633</v>
      </c>
      <c r="H72" s="9" t="s">
        <v>680</v>
      </c>
      <c r="I72" s="9">
        <f t="shared" si="54"/>
        <v>102</v>
      </c>
      <c r="J72" s="9" t="s">
        <v>232</v>
      </c>
      <c r="K72" s="9">
        <f t="shared" si="55"/>
        <v>66</v>
      </c>
      <c r="P72" s="97" t="str">
        <f t="shared" si="13"/>
        <v/>
      </c>
      <c r="Q72" s="97"/>
      <c r="R72" s="97"/>
      <c r="S72" s="97"/>
      <c r="T72" s="97"/>
      <c r="U72" s="98" t="str">
        <f t="shared" si="14"/>
        <v/>
      </c>
      <c r="V72" s="107" t="str">
        <f t="shared" si="15"/>
        <v/>
      </c>
      <c r="W72" s="107" t="str">
        <f t="shared" si="16"/>
        <v/>
      </c>
      <c r="X72" s="107" t="str">
        <f t="shared" si="17"/>
        <v/>
      </c>
      <c r="Y72" s="107" t="str">
        <f t="shared" si="18"/>
        <v/>
      </c>
      <c r="Z72" s="107" t="str">
        <f t="shared" si="19"/>
        <v/>
      </c>
      <c r="AA72" s="107" t="str">
        <f t="shared" si="20"/>
        <v/>
      </c>
      <c r="AB72" s="107" t="str">
        <f t="shared" si="21"/>
        <v/>
      </c>
      <c r="AC72" s="107" t="str">
        <f t="shared" si="22"/>
        <v/>
      </c>
      <c r="AD72" s="107" t="str">
        <f t="shared" si="23"/>
        <v/>
      </c>
      <c r="AE72" s="107" t="str">
        <f t="shared" si="24"/>
        <v/>
      </c>
      <c r="AF72" s="97" t="b">
        <f t="shared" si="48"/>
        <v>0</v>
      </c>
      <c r="AG72" s="97" t="str">
        <f t="array" ref="AG72">IF($AF72,MEDIAN(IF(G1SelectionMask="x",IF(INDEX(StdCalcsRefCalcs,$E72,0)&gt;0,INDEX(StdCalcsRefCalcs,$E72,0)),"")),"")</f>
        <v/>
      </c>
      <c r="AH72" s="97" t="str">
        <f t="array" ref="AH72">IF($AF72,QUARTILE(IF(G1SelectionMask="x",IF(INDEX(StdCalcsRefCalcs,$E72,0)&gt;0,INDEX(StdCalcsRefCalcs,$E72,0)),""),1),"")</f>
        <v/>
      </c>
      <c r="AI72" s="97" t="str">
        <f t="array" ref="AI72">IF($AF72,QUARTILE(IF(G1SelectionMask="x",IF(INDEX(StdCalcsRefCalcs,$E72,0)&gt;0,INDEX(StdCalcsRefCalcs,$E72,0)),""),3),"")</f>
        <v/>
      </c>
      <c r="AJ72" s="97" t="str">
        <f t="array" ref="AJ72">IF($AF72,MIN(IF(G1SelectionMask="x",IF(INDEX(StdCalcsRefCalcs,$E72,0)&gt;0,INDEX(StdCalcsRefCalcs,$E72,0)),"")),"")</f>
        <v/>
      </c>
      <c r="AK72" s="97" t="str">
        <f t="array" ref="AK72">IF($AF72,MAX(IF(G1SelectionMask="x",IF(INDEX(StdCalcsRefCalcs,$E72,0)&gt;0,INDEX(StdCalcsRefCalcs,$E72,0)),"")),"")</f>
        <v/>
      </c>
      <c r="AL72" s="97" t="str">
        <f t="shared" si="49"/>
        <v/>
      </c>
      <c r="AM72" s="97" t="str">
        <f t="array" ref="AM72">IF($AF72,STDEVA(IF(G1SelectionMask="x",IF(INDEX(StdCalcsRefCalcs,$E72,0)&gt;0,INDEX(StdCalcsRefCalcs,$E72,0)),"")),"")</f>
        <v/>
      </c>
      <c r="AN72" s="98" t="b">
        <f t="shared" si="27"/>
        <v>0</v>
      </c>
      <c r="AO72" s="98" t="str">
        <f t="array" ref="AO72">IF($AN72,MEDIAN(IF(G2SelectionMask="x",IF(INDEX(StdCalcsRefCalcs,$E72,0)&gt;0,INDEX(StdCalcsRefCalcs,$E72,0)),"")),"")</f>
        <v/>
      </c>
      <c r="AP72" s="98" t="str">
        <f t="array" ref="AP72">IF($AN72,QUARTILE(IF(G2SelectionMask="x",IF(INDEX(StdCalcsRefCalcs,$E72,0)&gt;0,INDEX(StdCalcsRefCalcs,$E72,0)),""),1),"")</f>
        <v/>
      </c>
      <c r="AQ72" s="98" t="str">
        <f t="array" ref="AQ72">IF($AN72,QUARTILE(IF(G2SelectionMask="x",IF(INDEX(StdCalcsRefCalcs,$E72,0)&gt;0,INDEX(StdCalcsRefCalcs,$E72,0)),""),3),"")</f>
        <v/>
      </c>
      <c r="AR72" s="98" t="str">
        <f t="array" ref="AR72">IF($AN72,MIN(IF(G2SelectionMask="x",IF(INDEX(StdCalcsRefCalcs,$E72,0)&gt;0,INDEX(StdCalcsRefCalcs,$E72,0)),"")),"")</f>
        <v/>
      </c>
      <c r="AS72" s="98" t="str">
        <f t="array" ref="AS72">IF($AN72,MAX(IF(G2SelectionMask="x",IF(INDEX(StdCalcsRefCalcs,$E72,0)&gt;0,INDEX(StdCalcsRefCalcs,$E72,0)),"")),"")</f>
        <v/>
      </c>
      <c r="AT72" s="98" t="str">
        <f t="shared" si="28"/>
        <v/>
      </c>
      <c r="AU72" s="98" t="str">
        <f t="array" ref="AU72">IF($AN72,STDEVA(IF(G2SelectionMask="x",IF(INDEX(StdCalcsRefCalcs,$E72,0)&gt;0,INDEX(StdCalcsRefCalcs,$E72,0)),"")),"")</f>
        <v/>
      </c>
      <c r="AV72" s="97" t="b">
        <f t="shared" si="29"/>
        <v>0</v>
      </c>
      <c r="AW72" s="97" t="str">
        <f t="array" ref="AW72">IF($AV72,MEDIAN(IF(G3SelectionMask="x",IF(INDEX(StdCalcsRefCalcs,$E72,0)&gt;0,INDEX(StdCalcsRefCalcs,$E72,0)),"")),"")</f>
        <v/>
      </c>
      <c r="AX72" s="97" t="str">
        <f t="array" ref="AX72">IF($AV72,QUARTILE(IF(G3SelectionMask="x",IF(INDEX(StdCalcsRefCalcs,$E72,0)&gt;0,INDEX(StdCalcsRefCalcs,$E72,0)),""),1),"")</f>
        <v/>
      </c>
      <c r="AY72" s="97" t="str">
        <f t="array" ref="AY72">IF($AV72,QUARTILE(IF(G3SelectionMask="x",IF(INDEX(StdCalcsRefCalcs,$E72,0)&gt;0,INDEX(StdCalcsRefCalcs,$E72,0)),""),3),"")</f>
        <v/>
      </c>
      <c r="AZ72" s="97" t="str">
        <f t="array" ref="AZ72">IF($AV72,MIN(IF(G3SelectionMask="x",IF(INDEX(StdCalcsRefCalcs,$E72,0)&gt;0,INDEX(StdCalcsRefCalcs,$E72,0)),"")),"")</f>
        <v/>
      </c>
      <c r="BA72" s="97" t="str">
        <f t="array" ref="BA72">IF($AV72,MAX(IF(G3SelectionMask="x",IF(INDEX(StdCalcsRefCalcs,$E72,0)&gt;0,INDEX(StdCalcsRefCalcs,$E72,0)),"")),"")</f>
        <v/>
      </c>
      <c r="BB72" s="97" t="str">
        <f t="shared" si="30"/>
        <v/>
      </c>
      <c r="BC72" s="97" t="str">
        <f t="array" ref="BC72">IF($AV72,STDEVA(IF(G3SelectionMask="x",IF(INDEX(StdCalcsRefCalcs,$E72,0)&gt;0,INDEX(StdCalcsRefCalcs,$E72,0)),"")),"")</f>
        <v/>
      </c>
      <c r="BD72" s="98" t="b">
        <f t="shared" si="31"/>
        <v>0</v>
      </c>
      <c r="BE72" s="98" t="str">
        <f t="array" ref="BE72">IF($BD72,MEDIAN(IF(G4SelectionMask="x",IF(INDEX(StdCalcsRefCalcs,$E72,0)&gt;0,INDEX(StdCalcsRefCalcs,$E72,0)),"")),"")</f>
        <v/>
      </c>
      <c r="BF72" s="98" t="str">
        <f t="array" ref="BF72">IF($BD72,QUARTILE(IF(G4SelectionMask="x",IF(INDEX(StdCalcsRefCalcs,$E72,0)&gt;0,INDEX(StdCalcsRefCalcs,$E72,0)),""),1),"")</f>
        <v/>
      </c>
      <c r="BG72" s="98" t="str">
        <f t="array" ref="BG72">IF($BD72,QUARTILE(IF(G4SelectionMask="x",IF(INDEX(StdCalcsRefCalcs,$E72,0)&gt;0,INDEX(StdCalcsRefCalcs,$E72,0)),""),3),"")</f>
        <v/>
      </c>
      <c r="BH72" s="98" t="str">
        <f t="array" ref="BH72">IF($BD72,MIN(IF(G4SelectionMask="x",IF(INDEX(StdCalcsRefCalcs,$E72,0)&gt;0,INDEX(StdCalcsRefCalcs,$E72,0)),"")),"")</f>
        <v/>
      </c>
      <c r="BI72" s="98" t="str">
        <f t="array" ref="BI72">IF($BD72,MAX(IF(G4SelectionMask="x",IF(INDEX(StdCalcsRefCalcs,$E72,0)&gt;0,INDEX(StdCalcsRefCalcs,$E72,0)),"")),"")</f>
        <v/>
      </c>
      <c r="BJ72" s="98" t="str">
        <f t="shared" si="32"/>
        <v/>
      </c>
      <c r="BK72" s="98" t="str">
        <f t="array" ref="BK72">IF($BD72,STDEVA(IF(G4SelectionMask="x",IF(INDEX(StdCalcsRefCalcs,$E72,0)&gt;0,INDEX(StdCalcsRefCalcs,$E72,0)),"")),"")</f>
        <v/>
      </c>
      <c r="BL72" s="97" t="b">
        <f t="shared" si="33"/>
        <v>0</v>
      </c>
      <c r="BM72" s="97" t="str">
        <f t="array" ref="BM72">IF($BL72,MEDIAN(IF(G5SelectionMask="x",IF(INDEX(StdCalcsRefCalcs,$E72,0)&gt;0,INDEX(StdCalcsRefCalcs,$E72,0)),"")),"")</f>
        <v/>
      </c>
      <c r="BN72" s="97" t="str">
        <f t="array" ref="BN72">IF($BL72,QUARTILE(IF(G5SelectionMask="x",IF(INDEX(StdCalcsRefCalcs,$E72,0)&gt;0,INDEX(StdCalcsRefCalcs,$E72,0)),""),1),"")</f>
        <v/>
      </c>
      <c r="BO72" s="97" t="str">
        <f t="array" ref="BO72">IF($BL72,QUARTILE(IF(G5SelectionMask="x",IF(INDEX(StdCalcsRefCalcs,$E72,0)&gt;0,INDEX(StdCalcsRefCalcs,$E72,0)),""),3),"")</f>
        <v/>
      </c>
      <c r="BP72" s="97" t="str">
        <f t="array" ref="BP72">IF($BL72,MIN(IF(G5SelectionMask="x",IF(INDEX(StdCalcsRefCalcs,$E72,0)&gt;0,INDEX(StdCalcsRefCalcs,$E72,0)),"")),"")</f>
        <v/>
      </c>
      <c r="BQ72" s="97" t="str">
        <f t="array" ref="BQ72">IF($BL72,MAX(IF(G5SelectionMask="x",IF(INDEX(StdCalcsRefCalcs,$E72,0)&gt;0,INDEX(StdCalcsRefCalcs,$E72,0)),"")),"")</f>
        <v/>
      </c>
      <c r="BR72" s="97" t="str">
        <f t="shared" si="34"/>
        <v/>
      </c>
      <c r="BS72" s="99" t="str">
        <f t="array" ref="BS72">IF($BL72,STDEVA(IF(G5SelectionMask="x",IF(INDEX(StdCalcsRefCalcs,$E72,0)&gt;0,INDEX(StdCalcsRefCalcs,$E72,0)),"")),"")</f>
        <v/>
      </c>
      <c r="BT72" s="108"/>
      <c r="BU72" s="109" t="str">
        <f t="shared" si="56"/>
        <v/>
      </c>
      <c r="BV72" s="109" t="str">
        <f t="shared" si="56"/>
        <v/>
      </c>
      <c r="BW72" s="109" t="str">
        <f t="shared" si="56"/>
        <v/>
      </c>
      <c r="BX72" s="109" t="str">
        <f t="shared" si="56"/>
        <v/>
      </c>
      <c r="BY72" s="109" t="str">
        <f t="shared" si="56"/>
        <v/>
      </c>
      <c r="BZ72" s="109" t="str">
        <f t="shared" si="56"/>
        <v/>
      </c>
      <c r="CA72" s="109" t="str">
        <f t="shared" si="56"/>
        <v/>
      </c>
      <c r="CB72" s="109" t="str">
        <f t="shared" si="56"/>
        <v/>
      </c>
      <c r="CC72" s="109" t="str">
        <f t="shared" si="56"/>
        <v/>
      </c>
      <c r="CD72" s="109" t="str">
        <f t="shared" si="56"/>
        <v/>
      </c>
      <c r="CE72" s="109" t="str">
        <f t="shared" si="56"/>
        <v/>
      </c>
      <c r="CF72" s="109" t="str">
        <f t="shared" si="56"/>
        <v/>
      </c>
      <c r="CG72" s="109" t="str">
        <f t="shared" si="56"/>
        <v/>
      </c>
      <c r="CH72" s="109" t="str">
        <f t="shared" si="56"/>
        <v/>
      </c>
      <c r="CI72" s="109" t="str">
        <f t="shared" si="56"/>
        <v/>
      </c>
    </row>
    <row r="73" spans="1:87" x14ac:dyDescent="0.2">
      <c r="A73" s="33">
        <f t="shared" si="8"/>
        <v>0</v>
      </c>
      <c r="B73" s="206"/>
      <c r="C73" s="200"/>
      <c r="D73" s="197"/>
      <c r="E73" s="72">
        <f t="shared" si="9"/>
        <v>63</v>
      </c>
      <c r="F73" s="9" t="s">
        <v>2654</v>
      </c>
      <c r="G73" s="9" t="s">
        <v>2630</v>
      </c>
      <c r="H73" s="9" t="s">
        <v>681</v>
      </c>
      <c r="I73" s="9">
        <f t="shared" si="54"/>
        <v>103</v>
      </c>
      <c r="J73" s="9" t="s">
        <v>232</v>
      </c>
      <c r="K73" s="9">
        <f t="shared" si="55"/>
        <v>66</v>
      </c>
      <c r="P73" s="97" t="str">
        <f t="shared" si="13"/>
        <v/>
      </c>
      <c r="Q73" s="97"/>
      <c r="R73" s="97"/>
      <c r="S73" s="97"/>
      <c r="T73" s="97"/>
      <c r="U73" s="98" t="str">
        <f t="shared" si="14"/>
        <v/>
      </c>
      <c r="V73" s="107" t="str">
        <f t="shared" si="15"/>
        <v/>
      </c>
      <c r="W73" s="107" t="str">
        <f t="shared" si="16"/>
        <v/>
      </c>
      <c r="X73" s="107" t="str">
        <f t="shared" si="17"/>
        <v/>
      </c>
      <c r="Y73" s="107" t="str">
        <f t="shared" si="18"/>
        <v/>
      </c>
      <c r="Z73" s="107" t="str">
        <f t="shared" si="19"/>
        <v/>
      </c>
      <c r="AA73" s="107" t="str">
        <f t="shared" si="20"/>
        <v/>
      </c>
      <c r="AB73" s="107" t="str">
        <f t="shared" si="21"/>
        <v/>
      </c>
      <c r="AC73" s="107" t="str">
        <f t="shared" si="22"/>
        <v/>
      </c>
      <c r="AD73" s="107" t="str">
        <f t="shared" si="23"/>
        <v/>
      </c>
      <c r="AE73" s="107" t="str">
        <f t="shared" si="24"/>
        <v/>
      </c>
      <c r="AF73" s="97" t="b">
        <f t="shared" si="48"/>
        <v>0</v>
      </c>
      <c r="AG73" s="97" t="str">
        <f t="array" ref="AG73">IF($AF73,MEDIAN(IF(G1SelectionMask="x",IF(INDEX(StdCalcsRefCalcs,$E73,0)&gt;0,INDEX(StdCalcsRefCalcs,$E73,0)),"")),"")</f>
        <v/>
      </c>
      <c r="AH73" s="97" t="str">
        <f t="array" ref="AH73">IF($AF73,QUARTILE(IF(G1SelectionMask="x",IF(INDEX(StdCalcsRefCalcs,$E73,0)&gt;0,INDEX(StdCalcsRefCalcs,$E73,0)),""),1),"")</f>
        <v/>
      </c>
      <c r="AI73" s="97" t="str">
        <f t="array" ref="AI73">IF($AF73,QUARTILE(IF(G1SelectionMask="x",IF(INDEX(StdCalcsRefCalcs,$E73,0)&gt;0,INDEX(StdCalcsRefCalcs,$E73,0)),""),3),"")</f>
        <v/>
      </c>
      <c r="AJ73" s="97" t="str">
        <f t="array" ref="AJ73">IF($AF73,MIN(IF(G1SelectionMask="x",IF(INDEX(StdCalcsRefCalcs,$E73,0)&gt;0,INDEX(StdCalcsRefCalcs,$E73,0)),"")),"")</f>
        <v/>
      </c>
      <c r="AK73" s="97" t="str">
        <f t="array" ref="AK73">IF($AF73,MAX(IF(G1SelectionMask="x",IF(INDEX(StdCalcsRefCalcs,$E73,0)&gt;0,INDEX(StdCalcsRefCalcs,$E73,0)),"")),"")</f>
        <v/>
      </c>
      <c r="AL73" s="97" t="str">
        <f t="shared" si="49"/>
        <v/>
      </c>
      <c r="AM73" s="97" t="str">
        <f t="array" ref="AM73">IF($AF73,STDEVA(IF(G1SelectionMask="x",IF(INDEX(StdCalcsRefCalcs,$E73,0)&gt;0,INDEX(StdCalcsRefCalcs,$E73,0)),"")),"")</f>
        <v/>
      </c>
      <c r="AN73" s="98" t="b">
        <f t="shared" si="27"/>
        <v>0</v>
      </c>
      <c r="AO73" s="98" t="str">
        <f t="array" ref="AO73">IF($AN73,MEDIAN(IF(G2SelectionMask="x",IF(INDEX(StdCalcsRefCalcs,$E73,0)&gt;0,INDEX(StdCalcsRefCalcs,$E73,0)),"")),"")</f>
        <v/>
      </c>
      <c r="AP73" s="98" t="str">
        <f t="array" ref="AP73">IF($AN73,QUARTILE(IF(G2SelectionMask="x",IF(INDEX(StdCalcsRefCalcs,$E73,0)&gt;0,INDEX(StdCalcsRefCalcs,$E73,0)),""),1),"")</f>
        <v/>
      </c>
      <c r="AQ73" s="98" t="str">
        <f t="array" ref="AQ73">IF($AN73,QUARTILE(IF(G2SelectionMask="x",IF(INDEX(StdCalcsRefCalcs,$E73,0)&gt;0,INDEX(StdCalcsRefCalcs,$E73,0)),""),3),"")</f>
        <v/>
      </c>
      <c r="AR73" s="98" t="str">
        <f t="array" ref="AR73">IF($AN73,MIN(IF(G2SelectionMask="x",IF(INDEX(StdCalcsRefCalcs,$E73,0)&gt;0,INDEX(StdCalcsRefCalcs,$E73,0)),"")),"")</f>
        <v/>
      </c>
      <c r="AS73" s="98" t="str">
        <f t="array" ref="AS73">IF($AN73,MAX(IF(G2SelectionMask="x",IF(INDEX(StdCalcsRefCalcs,$E73,0)&gt;0,INDEX(StdCalcsRefCalcs,$E73,0)),"")),"")</f>
        <v/>
      </c>
      <c r="AT73" s="98" t="str">
        <f t="shared" si="28"/>
        <v/>
      </c>
      <c r="AU73" s="98" t="str">
        <f t="array" ref="AU73">IF($AN73,STDEVA(IF(G2SelectionMask="x",IF(INDEX(StdCalcsRefCalcs,$E73,0)&gt;0,INDEX(StdCalcsRefCalcs,$E73,0)),"")),"")</f>
        <v/>
      </c>
      <c r="AV73" s="97" t="b">
        <f t="shared" si="29"/>
        <v>0</v>
      </c>
      <c r="AW73" s="97" t="str">
        <f t="array" ref="AW73">IF($AV73,MEDIAN(IF(G3SelectionMask="x",IF(INDEX(StdCalcsRefCalcs,$E73,0)&gt;0,INDEX(StdCalcsRefCalcs,$E73,0)),"")),"")</f>
        <v/>
      </c>
      <c r="AX73" s="97" t="str">
        <f t="array" ref="AX73">IF($AV73,QUARTILE(IF(G3SelectionMask="x",IF(INDEX(StdCalcsRefCalcs,$E73,0)&gt;0,INDEX(StdCalcsRefCalcs,$E73,0)),""),1),"")</f>
        <v/>
      </c>
      <c r="AY73" s="97" t="str">
        <f t="array" ref="AY73">IF($AV73,QUARTILE(IF(G3SelectionMask="x",IF(INDEX(StdCalcsRefCalcs,$E73,0)&gt;0,INDEX(StdCalcsRefCalcs,$E73,0)),""),3),"")</f>
        <v/>
      </c>
      <c r="AZ73" s="97" t="str">
        <f t="array" ref="AZ73">IF($AV73,MIN(IF(G3SelectionMask="x",IF(INDEX(StdCalcsRefCalcs,$E73,0)&gt;0,INDEX(StdCalcsRefCalcs,$E73,0)),"")),"")</f>
        <v/>
      </c>
      <c r="BA73" s="97" t="str">
        <f t="array" ref="BA73">IF($AV73,MAX(IF(G3SelectionMask="x",IF(INDEX(StdCalcsRefCalcs,$E73,0)&gt;0,INDEX(StdCalcsRefCalcs,$E73,0)),"")),"")</f>
        <v/>
      </c>
      <c r="BB73" s="97" t="str">
        <f t="shared" si="30"/>
        <v/>
      </c>
      <c r="BC73" s="97" t="str">
        <f t="array" ref="BC73">IF($AV73,STDEVA(IF(G3SelectionMask="x",IF(INDEX(StdCalcsRefCalcs,$E73,0)&gt;0,INDEX(StdCalcsRefCalcs,$E73,0)),"")),"")</f>
        <v/>
      </c>
      <c r="BD73" s="98" t="b">
        <f t="shared" si="31"/>
        <v>0</v>
      </c>
      <c r="BE73" s="98" t="str">
        <f t="array" ref="BE73">IF($BD73,MEDIAN(IF(G4SelectionMask="x",IF(INDEX(StdCalcsRefCalcs,$E73,0)&gt;0,INDEX(StdCalcsRefCalcs,$E73,0)),"")),"")</f>
        <v/>
      </c>
      <c r="BF73" s="98" t="str">
        <f t="array" ref="BF73">IF($BD73,QUARTILE(IF(G4SelectionMask="x",IF(INDEX(StdCalcsRefCalcs,$E73,0)&gt;0,INDEX(StdCalcsRefCalcs,$E73,0)),""),1),"")</f>
        <v/>
      </c>
      <c r="BG73" s="98" t="str">
        <f t="array" ref="BG73">IF($BD73,QUARTILE(IF(G4SelectionMask="x",IF(INDEX(StdCalcsRefCalcs,$E73,0)&gt;0,INDEX(StdCalcsRefCalcs,$E73,0)),""),3),"")</f>
        <v/>
      </c>
      <c r="BH73" s="98" t="str">
        <f t="array" ref="BH73">IF($BD73,MIN(IF(G4SelectionMask="x",IF(INDEX(StdCalcsRefCalcs,$E73,0)&gt;0,INDEX(StdCalcsRefCalcs,$E73,0)),"")),"")</f>
        <v/>
      </c>
      <c r="BI73" s="98" t="str">
        <f t="array" ref="BI73">IF($BD73,MAX(IF(G4SelectionMask="x",IF(INDEX(StdCalcsRefCalcs,$E73,0)&gt;0,INDEX(StdCalcsRefCalcs,$E73,0)),"")),"")</f>
        <v/>
      </c>
      <c r="BJ73" s="98" t="str">
        <f t="shared" si="32"/>
        <v/>
      </c>
      <c r="BK73" s="98" t="str">
        <f t="array" ref="BK73">IF($BD73,STDEVA(IF(G4SelectionMask="x",IF(INDEX(StdCalcsRefCalcs,$E73,0)&gt;0,INDEX(StdCalcsRefCalcs,$E73,0)),"")),"")</f>
        <v/>
      </c>
      <c r="BL73" s="97" t="b">
        <f t="shared" si="33"/>
        <v>0</v>
      </c>
      <c r="BM73" s="97" t="str">
        <f t="array" ref="BM73">IF($BL73,MEDIAN(IF(G5SelectionMask="x",IF(INDEX(StdCalcsRefCalcs,$E73,0)&gt;0,INDEX(StdCalcsRefCalcs,$E73,0)),"")),"")</f>
        <v/>
      </c>
      <c r="BN73" s="97" t="str">
        <f t="array" ref="BN73">IF($BL73,QUARTILE(IF(G5SelectionMask="x",IF(INDEX(StdCalcsRefCalcs,$E73,0)&gt;0,INDEX(StdCalcsRefCalcs,$E73,0)),""),1),"")</f>
        <v/>
      </c>
      <c r="BO73" s="97" t="str">
        <f t="array" ref="BO73">IF($BL73,QUARTILE(IF(G5SelectionMask="x",IF(INDEX(StdCalcsRefCalcs,$E73,0)&gt;0,INDEX(StdCalcsRefCalcs,$E73,0)),""),3),"")</f>
        <v/>
      </c>
      <c r="BP73" s="97" t="str">
        <f t="array" ref="BP73">IF($BL73,MIN(IF(G5SelectionMask="x",IF(INDEX(StdCalcsRefCalcs,$E73,0)&gt;0,INDEX(StdCalcsRefCalcs,$E73,0)),"")),"")</f>
        <v/>
      </c>
      <c r="BQ73" s="97" t="str">
        <f t="array" ref="BQ73">IF($BL73,MAX(IF(G5SelectionMask="x",IF(INDEX(StdCalcsRefCalcs,$E73,0)&gt;0,INDEX(StdCalcsRefCalcs,$E73,0)),"")),"")</f>
        <v/>
      </c>
      <c r="BR73" s="97" t="str">
        <f t="shared" si="34"/>
        <v/>
      </c>
      <c r="BS73" s="99" t="str">
        <f t="array" ref="BS73">IF($BL73,STDEVA(IF(G5SelectionMask="x",IF(INDEX(StdCalcsRefCalcs,$E73,0)&gt;0,INDEX(StdCalcsRefCalcs,$E73,0)),"")),"")</f>
        <v/>
      </c>
      <c r="BT73" s="108"/>
      <c r="BU73" s="109" t="str">
        <f t="shared" si="56"/>
        <v/>
      </c>
      <c r="BV73" s="109" t="str">
        <f t="shared" si="56"/>
        <v/>
      </c>
      <c r="BW73" s="109" t="str">
        <f t="shared" si="56"/>
        <v/>
      </c>
      <c r="BX73" s="109" t="str">
        <f t="shared" si="56"/>
        <v/>
      </c>
      <c r="BY73" s="109" t="str">
        <f t="shared" si="56"/>
        <v/>
      </c>
      <c r="BZ73" s="109" t="str">
        <f t="shared" si="56"/>
        <v/>
      </c>
      <c r="CA73" s="109" t="str">
        <f t="shared" si="56"/>
        <v/>
      </c>
      <c r="CB73" s="109" t="str">
        <f t="shared" si="56"/>
        <v/>
      </c>
      <c r="CC73" s="109" t="str">
        <f t="shared" si="56"/>
        <v/>
      </c>
      <c r="CD73" s="109" t="str">
        <f t="shared" si="56"/>
        <v/>
      </c>
      <c r="CE73" s="109" t="str">
        <f t="shared" si="56"/>
        <v/>
      </c>
      <c r="CF73" s="109" t="str">
        <f t="shared" si="56"/>
        <v/>
      </c>
      <c r="CG73" s="109" t="str">
        <f t="shared" si="56"/>
        <v/>
      </c>
      <c r="CH73" s="109" t="str">
        <f t="shared" si="56"/>
        <v/>
      </c>
      <c r="CI73" s="109" t="str">
        <f t="shared" si="56"/>
        <v/>
      </c>
    </row>
    <row r="74" spans="1:87" x14ac:dyDescent="0.2">
      <c r="A74" s="33">
        <f t="shared" si="8"/>
        <v>0</v>
      </c>
      <c r="B74" s="206"/>
      <c r="C74" s="200"/>
      <c r="D74" s="197"/>
      <c r="E74" s="72">
        <f t="shared" si="9"/>
        <v>64</v>
      </c>
      <c r="F74" s="9" t="s">
        <v>2655</v>
      </c>
      <c r="G74" s="9" t="s">
        <v>2631</v>
      </c>
      <c r="H74" s="9" t="s">
        <v>682</v>
      </c>
      <c r="I74" s="9">
        <f t="shared" ref="I74:I79" si="57">MATCH(H74,RawDataFieldKeys,0)-RawDataFieldKeyBaseRow</f>
        <v>104</v>
      </c>
      <c r="J74" s="9" t="s">
        <v>232</v>
      </c>
      <c r="K74" s="9">
        <f t="shared" ref="K74:K79" si="58">MATCH(J74,RawDataFieldKeys,0)-RawDataFieldKeyBaseRow</f>
        <v>66</v>
      </c>
      <c r="P74" s="97" t="str">
        <f t="shared" si="13"/>
        <v/>
      </c>
      <c r="Q74" s="97"/>
      <c r="R74" s="97"/>
      <c r="S74" s="97"/>
      <c r="T74" s="97"/>
      <c r="U74" s="98" t="str">
        <f t="shared" si="14"/>
        <v/>
      </c>
      <c r="V74" s="107" t="str">
        <f t="shared" si="15"/>
        <v/>
      </c>
      <c r="W74" s="107" t="str">
        <f t="shared" si="16"/>
        <v/>
      </c>
      <c r="X74" s="107" t="str">
        <f t="shared" si="17"/>
        <v/>
      </c>
      <c r="Y74" s="107" t="str">
        <f t="shared" si="18"/>
        <v/>
      </c>
      <c r="Z74" s="107" t="str">
        <f t="shared" si="19"/>
        <v/>
      </c>
      <c r="AA74" s="107" t="str">
        <f t="shared" si="20"/>
        <v/>
      </c>
      <c r="AB74" s="107" t="str">
        <f t="shared" si="21"/>
        <v/>
      </c>
      <c r="AC74" s="107" t="str">
        <f t="shared" si="22"/>
        <v/>
      </c>
      <c r="AD74" s="107" t="str">
        <f t="shared" si="23"/>
        <v/>
      </c>
      <c r="AE74" s="107" t="str">
        <f t="shared" si="24"/>
        <v/>
      </c>
      <c r="AF74" s="97" t="b">
        <f t="shared" si="48"/>
        <v>0</v>
      </c>
      <c r="AG74" s="97" t="str">
        <f t="array" ref="AG74">IF($AF74,MEDIAN(IF(G1SelectionMask="x",IF(INDEX(StdCalcsRefCalcs,$E74,0)&gt;0,INDEX(StdCalcsRefCalcs,$E74,0)),"")),"")</f>
        <v/>
      </c>
      <c r="AH74" s="97" t="str">
        <f t="array" ref="AH74">IF($AF74,QUARTILE(IF(G1SelectionMask="x",IF(INDEX(StdCalcsRefCalcs,$E74,0)&gt;0,INDEX(StdCalcsRefCalcs,$E74,0)),""),1),"")</f>
        <v/>
      </c>
      <c r="AI74" s="97" t="str">
        <f t="array" ref="AI74">IF($AF74,QUARTILE(IF(G1SelectionMask="x",IF(INDEX(StdCalcsRefCalcs,$E74,0)&gt;0,INDEX(StdCalcsRefCalcs,$E74,0)),""),3),"")</f>
        <v/>
      </c>
      <c r="AJ74" s="97" t="str">
        <f t="array" ref="AJ74">IF($AF74,MIN(IF(G1SelectionMask="x",IF(INDEX(StdCalcsRefCalcs,$E74,0)&gt;0,INDEX(StdCalcsRefCalcs,$E74,0)),"")),"")</f>
        <v/>
      </c>
      <c r="AK74" s="97" t="str">
        <f t="array" ref="AK74">IF($AF74,MAX(IF(G1SelectionMask="x",IF(INDEX(StdCalcsRefCalcs,$E74,0)&gt;0,INDEX(StdCalcsRefCalcs,$E74,0)),"")),"")</f>
        <v/>
      </c>
      <c r="AL74" s="97" t="str">
        <f t="shared" si="49"/>
        <v/>
      </c>
      <c r="AM74" s="97" t="str">
        <f t="array" ref="AM74">IF($AF74,STDEVA(IF(G1SelectionMask="x",IF(INDEX(StdCalcsRefCalcs,$E74,0)&gt;0,INDEX(StdCalcsRefCalcs,$E74,0)),"")),"")</f>
        <v/>
      </c>
      <c r="AN74" s="98" t="b">
        <f t="shared" si="27"/>
        <v>0</v>
      </c>
      <c r="AO74" s="98" t="str">
        <f t="array" ref="AO74">IF($AN74,MEDIAN(IF(G2SelectionMask="x",IF(INDEX(StdCalcsRefCalcs,$E74,0)&gt;0,INDEX(StdCalcsRefCalcs,$E74,0)),"")),"")</f>
        <v/>
      </c>
      <c r="AP74" s="98" t="str">
        <f t="array" ref="AP74">IF($AN74,QUARTILE(IF(G2SelectionMask="x",IF(INDEX(StdCalcsRefCalcs,$E74,0)&gt;0,INDEX(StdCalcsRefCalcs,$E74,0)),""),1),"")</f>
        <v/>
      </c>
      <c r="AQ74" s="98" t="str">
        <f t="array" ref="AQ74">IF($AN74,QUARTILE(IF(G2SelectionMask="x",IF(INDEX(StdCalcsRefCalcs,$E74,0)&gt;0,INDEX(StdCalcsRefCalcs,$E74,0)),""),3),"")</f>
        <v/>
      </c>
      <c r="AR74" s="98" t="str">
        <f t="array" ref="AR74">IF($AN74,MIN(IF(G2SelectionMask="x",IF(INDEX(StdCalcsRefCalcs,$E74,0)&gt;0,INDEX(StdCalcsRefCalcs,$E74,0)),"")),"")</f>
        <v/>
      </c>
      <c r="AS74" s="98" t="str">
        <f t="array" ref="AS74">IF($AN74,MAX(IF(G2SelectionMask="x",IF(INDEX(StdCalcsRefCalcs,$E74,0)&gt;0,INDEX(StdCalcsRefCalcs,$E74,0)),"")),"")</f>
        <v/>
      </c>
      <c r="AT74" s="98" t="str">
        <f t="shared" si="28"/>
        <v/>
      </c>
      <c r="AU74" s="98" t="str">
        <f t="array" ref="AU74">IF($AN74,STDEVA(IF(G2SelectionMask="x",IF(INDEX(StdCalcsRefCalcs,$E74,0)&gt;0,INDEX(StdCalcsRefCalcs,$E74,0)),"")),"")</f>
        <v/>
      </c>
      <c r="AV74" s="97" t="b">
        <f t="shared" si="29"/>
        <v>0</v>
      </c>
      <c r="AW74" s="97" t="str">
        <f t="array" ref="AW74">IF($AV74,MEDIAN(IF(G3SelectionMask="x",IF(INDEX(StdCalcsRefCalcs,$E74,0)&gt;0,INDEX(StdCalcsRefCalcs,$E74,0)),"")),"")</f>
        <v/>
      </c>
      <c r="AX74" s="97" t="str">
        <f t="array" ref="AX74">IF($AV74,QUARTILE(IF(G3SelectionMask="x",IF(INDEX(StdCalcsRefCalcs,$E74,0)&gt;0,INDEX(StdCalcsRefCalcs,$E74,0)),""),1),"")</f>
        <v/>
      </c>
      <c r="AY74" s="97" t="str">
        <f t="array" ref="AY74">IF($AV74,QUARTILE(IF(G3SelectionMask="x",IF(INDEX(StdCalcsRefCalcs,$E74,0)&gt;0,INDEX(StdCalcsRefCalcs,$E74,0)),""),3),"")</f>
        <v/>
      </c>
      <c r="AZ74" s="97" t="str">
        <f t="array" ref="AZ74">IF($AV74,MIN(IF(G3SelectionMask="x",IF(INDEX(StdCalcsRefCalcs,$E74,0)&gt;0,INDEX(StdCalcsRefCalcs,$E74,0)),"")),"")</f>
        <v/>
      </c>
      <c r="BA74" s="97" t="str">
        <f t="array" ref="BA74">IF($AV74,MAX(IF(G3SelectionMask="x",IF(INDEX(StdCalcsRefCalcs,$E74,0)&gt;0,INDEX(StdCalcsRefCalcs,$E74,0)),"")),"")</f>
        <v/>
      </c>
      <c r="BB74" s="97" t="str">
        <f t="shared" si="30"/>
        <v/>
      </c>
      <c r="BC74" s="97" t="str">
        <f t="array" ref="BC74">IF($AV74,STDEVA(IF(G3SelectionMask="x",IF(INDEX(StdCalcsRefCalcs,$E74,0)&gt;0,INDEX(StdCalcsRefCalcs,$E74,0)),"")),"")</f>
        <v/>
      </c>
      <c r="BD74" s="98" t="b">
        <f t="shared" si="31"/>
        <v>0</v>
      </c>
      <c r="BE74" s="98" t="str">
        <f t="array" ref="BE74">IF($BD74,MEDIAN(IF(G4SelectionMask="x",IF(INDEX(StdCalcsRefCalcs,$E74,0)&gt;0,INDEX(StdCalcsRefCalcs,$E74,0)),"")),"")</f>
        <v/>
      </c>
      <c r="BF74" s="98" t="str">
        <f t="array" ref="BF74">IF($BD74,QUARTILE(IF(G4SelectionMask="x",IF(INDEX(StdCalcsRefCalcs,$E74,0)&gt;0,INDEX(StdCalcsRefCalcs,$E74,0)),""),1),"")</f>
        <v/>
      </c>
      <c r="BG74" s="98" t="str">
        <f t="array" ref="BG74">IF($BD74,QUARTILE(IF(G4SelectionMask="x",IF(INDEX(StdCalcsRefCalcs,$E74,0)&gt;0,INDEX(StdCalcsRefCalcs,$E74,0)),""),3),"")</f>
        <v/>
      </c>
      <c r="BH74" s="98" t="str">
        <f t="array" ref="BH74">IF($BD74,MIN(IF(G4SelectionMask="x",IF(INDEX(StdCalcsRefCalcs,$E74,0)&gt;0,INDEX(StdCalcsRefCalcs,$E74,0)),"")),"")</f>
        <v/>
      </c>
      <c r="BI74" s="98" t="str">
        <f t="array" ref="BI74">IF($BD74,MAX(IF(G4SelectionMask="x",IF(INDEX(StdCalcsRefCalcs,$E74,0)&gt;0,INDEX(StdCalcsRefCalcs,$E74,0)),"")),"")</f>
        <v/>
      </c>
      <c r="BJ74" s="98" t="str">
        <f t="shared" si="32"/>
        <v/>
      </c>
      <c r="BK74" s="98" t="str">
        <f t="array" ref="BK74">IF($BD74,STDEVA(IF(G4SelectionMask="x",IF(INDEX(StdCalcsRefCalcs,$E74,0)&gt;0,INDEX(StdCalcsRefCalcs,$E74,0)),"")),"")</f>
        <v/>
      </c>
      <c r="BL74" s="97" t="b">
        <f t="shared" si="33"/>
        <v>0</v>
      </c>
      <c r="BM74" s="97" t="str">
        <f t="array" ref="BM74">IF($BL74,MEDIAN(IF(G5SelectionMask="x",IF(INDEX(StdCalcsRefCalcs,$E74,0)&gt;0,INDEX(StdCalcsRefCalcs,$E74,0)),"")),"")</f>
        <v/>
      </c>
      <c r="BN74" s="97" t="str">
        <f t="array" ref="BN74">IF($BL74,QUARTILE(IF(G5SelectionMask="x",IF(INDEX(StdCalcsRefCalcs,$E74,0)&gt;0,INDEX(StdCalcsRefCalcs,$E74,0)),""),1),"")</f>
        <v/>
      </c>
      <c r="BO74" s="97" t="str">
        <f t="array" ref="BO74">IF($BL74,QUARTILE(IF(G5SelectionMask="x",IF(INDEX(StdCalcsRefCalcs,$E74,0)&gt;0,INDEX(StdCalcsRefCalcs,$E74,0)),""),3),"")</f>
        <v/>
      </c>
      <c r="BP74" s="97" t="str">
        <f t="array" ref="BP74">IF($BL74,MIN(IF(G5SelectionMask="x",IF(INDEX(StdCalcsRefCalcs,$E74,0)&gt;0,INDEX(StdCalcsRefCalcs,$E74,0)),"")),"")</f>
        <v/>
      </c>
      <c r="BQ74" s="97" t="str">
        <f t="array" ref="BQ74">IF($BL74,MAX(IF(G5SelectionMask="x",IF(INDEX(StdCalcsRefCalcs,$E74,0)&gt;0,INDEX(StdCalcsRefCalcs,$E74,0)),"")),"")</f>
        <v/>
      </c>
      <c r="BR74" s="97" t="str">
        <f t="shared" si="34"/>
        <v/>
      </c>
      <c r="BS74" s="99" t="str">
        <f t="array" ref="BS74">IF($BL74,STDEVA(IF(G5SelectionMask="x",IF(INDEX(StdCalcsRefCalcs,$E74,0)&gt;0,INDEX(StdCalcsRefCalcs,$E74,0)),"")),"")</f>
        <v/>
      </c>
      <c r="BT74" s="108"/>
      <c r="BU74" s="109" t="str">
        <f t="shared" si="56"/>
        <v/>
      </c>
      <c r="BV74" s="109" t="str">
        <f t="shared" si="56"/>
        <v/>
      </c>
      <c r="BW74" s="109" t="str">
        <f t="shared" si="56"/>
        <v/>
      </c>
      <c r="BX74" s="109" t="str">
        <f t="shared" si="56"/>
        <v/>
      </c>
      <c r="BY74" s="109" t="str">
        <f t="shared" si="56"/>
        <v/>
      </c>
      <c r="BZ74" s="109" t="str">
        <f t="shared" si="56"/>
        <v/>
      </c>
      <c r="CA74" s="109" t="str">
        <f t="shared" si="56"/>
        <v/>
      </c>
      <c r="CB74" s="109" t="str">
        <f t="shared" si="56"/>
        <v/>
      </c>
      <c r="CC74" s="109" t="str">
        <f t="shared" si="56"/>
        <v/>
      </c>
      <c r="CD74" s="109" t="str">
        <f t="shared" si="56"/>
        <v/>
      </c>
      <c r="CE74" s="109" t="str">
        <f t="shared" si="56"/>
        <v/>
      </c>
      <c r="CF74" s="109" t="str">
        <f t="shared" si="56"/>
        <v/>
      </c>
      <c r="CG74" s="109" t="str">
        <f t="shared" si="56"/>
        <v/>
      </c>
      <c r="CH74" s="109" t="str">
        <f t="shared" si="56"/>
        <v/>
      </c>
      <c r="CI74" s="109" t="str">
        <f t="shared" si="56"/>
        <v/>
      </c>
    </row>
    <row r="75" spans="1:87" x14ac:dyDescent="0.2">
      <c r="A75" s="33">
        <f t="shared" si="8"/>
        <v>0</v>
      </c>
      <c r="B75" s="206"/>
      <c r="C75" s="200"/>
      <c r="D75" s="197"/>
      <c r="E75" s="72">
        <f t="shared" si="9"/>
        <v>65</v>
      </c>
      <c r="F75" s="9" t="s">
        <v>2200</v>
      </c>
      <c r="G75" s="9" t="s">
        <v>2205</v>
      </c>
      <c r="H75" s="9" t="s">
        <v>687</v>
      </c>
      <c r="I75" s="9">
        <f t="shared" si="57"/>
        <v>110</v>
      </c>
      <c r="J75" s="9" t="s">
        <v>233</v>
      </c>
      <c r="K75" s="9">
        <f t="shared" si="58"/>
        <v>105</v>
      </c>
      <c r="P75" s="97" t="str">
        <f t="shared" ref="P75:P138" si="59">IF(LEN($BU75)=0,"",$BU75)</f>
        <v/>
      </c>
      <c r="Q75" s="97"/>
      <c r="R75" s="97"/>
      <c r="S75" s="97"/>
      <c r="T75" s="97"/>
      <c r="U75" s="98" t="str">
        <f t="shared" ref="U75:U138" si="60">IF(LEN($BV75)=0,"",$BV75)</f>
        <v/>
      </c>
      <c r="V75" s="107" t="str">
        <f t="shared" ref="V75:V138" si="61">IF(LEN($BW75)=0,"",$BW75)</f>
        <v/>
      </c>
      <c r="W75" s="107" t="str">
        <f t="shared" ref="W75:W138" si="62">IF(LEN($BX75)=0,"",$BX75)</f>
        <v/>
      </c>
      <c r="X75" s="107" t="str">
        <f t="shared" ref="X75:X138" si="63">IF(LEN($BY75)=0,"",$BY75)</f>
        <v/>
      </c>
      <c r="Y75" s="107" t="str">
        <f t="shared" ref="Y75:Y138" si="64">IF(LEN($BZ75)=0,"",$BZ75)</f>
        <v/>
      </c>
      <c r="Z75" s="107" t="str">
        <f t="shared" ref="Z75:Z138" si="65">IF(LEN($CA75)=0,"",$CA75)</f>
        <v/>
      </c>
      <c r="AA75" s="107" t="str">
        <f t="shared" ref="AA75:AA138" si="66">IF(LEN($CB75)=0,"",$CB75)</f>
        <v/>
      </c>
      <c r="AB75" s="107" t="str">
        <f t="shared" ref="AB75:AB138" si="67">IF(LEN($CC75)=0,"",$CC75)</f>
        <v/>
      </c>
      <c r="AC75" s="107" t="str">
        <f t="shared" ref="AC75:AC138" si="68">IF(LEN($CD75)=0,"",$CD75)</f>
        <v/>
      </c>
      <c r="AD75" s="107" t="str">
        <f t="shared" ref="AD75:AD138" si="69">IF(LEN($CE75)=0,"",$CE75)</f>
        <v/>
      </c>
      <c r="AE75" s="107" t="str">
        <f t="shared" ref="AE75:AE138" si="70">IF(LEN($CF75)=0,"",$CF75)</f>
        <v/>
      </c>
      <c r="AF75" s="97" t="b">
        <f t="shared" si="25"/>
        <v>0</v>
      </c>
      <c r="AG75" s="97" t="str">
        <f t="array" ref="AG75">IF($AF75,MEDIAN(IF(G1SelectionMask="x",IF(INDEX(StdCalcsRefCalcs,$E75,0)&gt;0,INDEX(StdCalcsRefCalcs,$E75,0)),"")),"")</f>
        <v/>
      </c>
      <c r="AH75" s="97" t="str">
        <f t="array" ref="AH75">IF($AF75,QUARTILE(IF(G1SelectionMask="x",IF(INDEX(StdCalcsRefCalcs,$E75,0)&gt;0,INDEX(StdCalcsRefCalcs,$E75,0)),""),1),"")</f>
        <v/>
      </c>
      <c r="AI75" s="97" t="str">
        <f t="array" ref="AI75">IF($AF75,QUARTILE(IF(G1SelectionMask="x",IF(INDEX(StdCalcsRefCalcs,$E75,0)&gt;0,INDEX(StdCalcsRefCalcs,$E75,0)),""),3),"")</f>
        <v/>
      </c>
      <c r="AJ75" s="97" t="str">
        <f t="array" ref="AJ75">IF($AF75,MIN(IF(G1SelectionMask="x",IF(INDEX(StdCalcsRefCalcs,$E75,0)&gt;0,INDEX(StdCalcsRefCalcs,$E75,0)),"")),"")</f>
        <v/>
      </c>
      <c r="AK75" s="97" t="str">
        <f t="array" ref="AK75">IF($AF75,MAX(IF(G1SelectionMask="x",IF(INDEX(StdCalcsRefCalcs,$E75,0)&gt;0,INDEX(StdCalcsRefCalcs,$E75,0)),"")),"")</f>
        <v/>
      </c>
      <c r="AL75" s="97" t="str">
        <f t="shared" si="26"/>
        <v/>
      </c>
      <c r="AM75" s="97" t="str">
        <f t="array" ref="AM75">IF($AF75,STDEVA(IF(G1SelectionMask="x",IF(INDEX(StdCalcsRefCalcs,$E75,0)&gt;0,INDEX(StdCalcsRefCalcs,$E75,0)),"")),"")</f>
        <v/>
      </c>
      <c r="AN75" s="98" t="b">
        <f t="shared" si="27"/>
        <v>0</v>
      </c>
      <c r="AO75" s="98" t="str">
        <f t="array" ref="AO75">IF($AN75,MEDIAN(IF(G2SelectionMask="x",IF(INDEX(StdCalcsRefCalcs,$E75,0)&gt;0,INDEX(StdCalcsRefCalcs,$E75,0)),"")),"")</f>
        <v/>
      </c>
      <c r="AP75" s="98" t="str">
        <f t="array" ref="AP75">IF($AN75,QUARTILE(IF(G2SelectionMask="x",IF(INDEX(StdCalcsRefCalcs,$E75,0)&gt;0,INDEX(StdCalcsRefCalcs,$E75,0)),""),1),"")</f>
        <v/>
      </c>
      <c r="AQ75" s="98" t="str">
        <f t="array" ref="AQ75">IF($AN75,QUARTILE(IF(G2SelectionMask="x",IF(INDEX(StdCalcsRefCalcs,$E75,0)&gt;0,INDEX(StdCalcsRefCalcs,$E75,0)),""),3),"")</f>
        <v/>
      </c>
      <c r="AR75" s="98" t="str">
        <f t="array" ref="AR75">IF($AN75,MIN(IF(G2SelectionMask="x",IF(INDEX(StdCalcsRefCalcs,$E75,0)&gt;0,INDEX(StdCalcsRefCalcs,$E75,0)),"")),"")</f>
        <v/>
      </c>
      <c r="AS75" s="98" t="str">
        <f t="array" ref="AS75">IF($AN75,MAX(IF(G2SelectionMask="x",IF(INDEX(StdCalcsRefCalcs,$E75,0)&gt;0,INDEX(StdCalcsRefCalcs,$E75,0)),"")),"")</f>
        <v/>
      </c>
      <c r="AT75" s="98" t="str">
        <f t="shared" si="28"/>
        <v/>
      </c>
      <c r="AU75" s="98" t="str">
        <f t="array" ref="AU75">IF($AN75,STDEVA(IF(G2SelectionMask="x",IF(INDEX(StdCalcsRefCalcs,$E75,0)&gt;0,INDEX(StdCalcsRefCalcs,$E75,0)),"")),"")</f>
        <v/>
      </c>
      <c r="AV75" s="97" t="b">
        <f t="shared" si="29"/>
        <v>0</v>
      </c>
      <c r="AW75" s="97" t="str">
        <f t="array" ref="AW75">IF($AV75,MEDIAN(IF(G3SelectionMask="x",IF(INDEX(StdCalcsRefCalcs,$E75,0)&gt;0,INDEX(StdCalcsRefCalcs,$E75,0)),"")),"")</f>
        <v/>
      </c>
      <c r="AX75" s="97" t="str">
        <f t="array" ref="AX75">IF($AV75,QUARTILE(IF(G3SelectionMask="x",IF(INDEX(StdCalcsRefCalcs,$E75,0)&gt;0,INDEX(StdCalcsRefCalcs,$E75,0)),""),1),"")</f>
        <v/>
      </c>
      <c r="AY75" s="97" t="str">
        <f t="array" ref="AY75">IF($AV75,QUARTILE(IF(G3SelectionMask="x",IF(INDEX(StdCalcsRefCalcs,$E75,0)&gt;0,INDEX(StdCalcsRefCalcs,$E75,0)),""),3),"")</f>
        <v/>
      </c>
      <c r="AZ75" s="97" t="str">
        <f t="array" ref="AZ75">IF($AV75,MIN(IF(G3SelectionMask="x",IF(INDEX(StdCalcsRefCalcs,$E75,0)&gt;0,INDEX(StdCalcsRefCalcs,$E75,0)),"")),"")</f>
        <v/>
      </c>
      <c r="BA75" s="97" t="str">
        <f t="array" ref="BA75">IF($AV75,MAX(IF(G3SelectionMask="x",IF(INDEX(StdCalcsRefCalcs,$E75,0)&gt;0,INDEX(StdCalcsRefCalcs,$E75,0)),"")),"")</f>
        <v/>
      </c>
      <c r="BB75" s="97" t="str">
        <f t="shared" si="30"/>
        <v/>
      </c>
      <c r="BC75" s="97" t="str">
        <f t="array" ref="BC75">IF($AV75,STDEVA(IF(G3SelectionMask="x",IF(INDEX(StdCalcsRefCalcs,$E75,0)&gt;0,INDEX(StdCalcsRefCalcs,$E75,0)),"")),"")</f>
        <v/>
      </c>
      <c r="BD75" s="98" t="b">
        <f t="shared" si="31"/>
        <v>0</v>
      </c>
      <c r="BE75" s="98" t="str">
        <f t="array" ref="BE75">IF($BD75,MEDIAN(IF(G4SelectionMask="x",IF(INDEX(StdCalcsRefCalcs,$E75,0)&gt;0,INDEX(StdCalcsRefCalcs,$E75,0)),"")),"")</f>
        <v/>
      </c>
      <c r="BF75" s="98" t="str">
        <f t="array" ref="BF75">IF($BD75,QUARTILE(IF(G4SelectionMask="x",IF(INDEX(StdCalcsRefCalcs,$E75,0)&gt;0,INDEX(StdCalcsRefCalcs,$E75,0)),""),1),"")</f>
        <v/>
      </c>
      <c r="BG75" s="98" t="str">
        <f t="array" ref="BG75">IF($BD75,QUARTILE(IF(G4SelectionMask="x",IF(INDEX(StdCalcsRefCalcs,$E75,0)&gt;0,INDEX(StdCalcsRefCalcs,$E75,0)),""),3),"")</f>
        <v/>
      </c>
      <c r="BH75" s="98" t="str">
        <f t="array" ref="BH75">IF($BD75,MIN(IF(G4SelectionMask="x",IF(INDEX(StdCalcsRefCalcs,$E75,0)&gt;0,INDEX(StdCalcsRefCalcs,$E75,0)),"")),"")</f>
        <v/>
      </c>
      <c r="BI75" s="98" t="str">
        <f t="array" ref="BI75">IF($BD75,MAX(IF(G4SelectionMask="x",IF(INDEX(StdCalcsRefCalcs,$E75,0)&gt;0,INDEX(StdCalcsRefCalcs,$E75,0)),"")),"")</f>
        <v/>
      </c>
      <c r="BJ75" s="98" t="str">
        <f t="shared" si="32"/>
        <v/>
      </c>
      <c r="BK75" s="98" t="str">
        <f t="array" ref="BK75">IF($BD75,STDEVA(IF(G4SelectionMask="x",IF(INDEX(StdCalcsRefCalcs,$E75,0)&gt;0,INDEX(StdCalcsRefCalcs,$E75,0)),"")),"")</f>
        <v/>
      </c>
      <c r="BL75" s="97" t="b">
        <f t="shared" si="33"/>
        <v>0</v>
      </c>
      <c r="BM75" s="97" t="str">
        <f t="array" ref="BM75">IF($BL75,MEDIAN(IF(G5SelectionMask="x",IF(INDEX(StdCalcsRefCalcs,$E75,0)&gt;0,INDEX(StdCalcsRefCalcs,$E75,0)),"")),"")</f>
        <v/>
      </c>
      <c r="BN75" s="97" t="str">
        <f t="array" ref="BN75">IF($BL75,QUARTILE(IF(G5SelectionMask="x",IF(INDEX(StdCalcsRefCalcs,$E75,0)&gt;0,INDEX(StdCalcsRefCalcs,$E75,0)),""),1),"")</f>
        <v/>
      </c>
      <c r="BO75" s="97" t="str">
        <f t="array" ref="BO75">IF($BL75,QUARTILE(IF(G5SelectionMask="x",IF(INDEX(StdCalcsRefCalcs,$E75,0)&gt;0,INDEX(StdCalcsRefCalcs,$E75,0)),""),3),"")</f>
        <v/>
      </c>
      <c r="BP75" s="97" t="str">
        <f t="array" ref="BP75">IF($BL75,MIN(IF(G5SelectionMask="x",IF(INDEX(StdCalcsRefCalcs,$E75,0)&gt;0,INDEX(StdCalcsRefCalcs,$E75,0)),"")),"")</f>
        <v/>
      </c>
      <c r="BQ75" s="97" t="str">
        <f t="array" ref="BQ75">IF($BL75,MAX(IF(G5SelectionMask="x",IF(INDEX(StdCalcsRefCalcs,$E75,0)&gt;0,INDEX(StdCalcsRefCalcs,$E75,0)),"")),"")</f>
        <v/>
      </c>
      <c r="BR75" s="97" t="str">
        <f t="shared" si="34"/>
        <v/>
      </c>
      <c r="BS75" s="99" t="str">
        <f t="array" ref="BS75">IF($BL75,STDEVA(IF(G5SelectionMask="x",IF(INDEX(StdCalcsRefCalcs,$E75,0)&gt;0,INDEX(StdCalcsRefCalcs,$E75,0)),"")),"")</f>
        <v/>
      </c>
      <c r="BT75" s="108"/>
      <c r="BU75" s="109" t="str">
        <f t="shared" si="56"/>
        <v/>
      </c>
      <c r="BV75" s="109" t="str">
        <f t="shared" si="56"/>
        <v/>
      </c>
      <c r="BW75" s="109" t="str">
        <f t="shared" si="56"/>
        <v/>
      </c>
      <c r="BX75" s="109" t="str">
        <f t="shared" si="56"/>
        <v/>
      </c>
      <c r="BY75" s="109" t="str">
        <f t="shared" si="56"/>
        <v/>
      </c>
      <c r="BZ75" s="109" t="str">
        <f t="shared" si="56"/>
        <v/>
      </c>
      <c r="CA75" s="109" t="str">
        <f t="shared" si="56"/>
        <v/>
      </c>
      <c r="CB75" s="109" t="str">
        <f t="shared" si="56"/>
        <v/>
      </c>
      <c r="CC75" s="109" t="str">
        <f t="shared" si="56"/>
        <v/>
      </c>
      <c r="CD75" s="109" t="str">
        <f t="shared" si="56"/>
        <v/>
      </c>
      <c r="CE75" s="109" t="str">
        <f t="shared" si="56"/>
        <v/>
      </c>
      <c r="CF75" s="109" t="str">
        <f t="shared" si="56"/>
        <v/>
      </c>
      <c r="CG75" s="109" t="str">
        <f t="shared" si="56"/>
        <v/>
      </c>
      <c r="CH75" s="109" t="str">
        <f t="shared" si="56"/>
        <v/>
      </c>
      <c r="CI75" s="109" t="str">
        <f t="shared" si="56"/>
        <v/>
      </c>
    </row>
    <row r="76" spans="1:87" x14ac:dyDescent="0.2">
      <c r="A76" s="33">
        <f t="shared" si="8"/>
        <v>0</v>
      </c>
      <c r="B76" s="206"/>
      <c r="C76" s="200"/>
      <c r="D76" s="197"/>
      <c r="E76" s="72">
        <f t="shared" si="9"/>
        <v>66</v>
      </c>
      <c r="F76" s="9" t="s">
        <v>2201</v>
      </c>
      <c r="G76" s="9" t="s">
        <v>2206</v>
      </c>
      <c r="H76" s="9" t="s">
        <v>689</v>
      </c>
      <c r="I76" s="9">
        <f t="shared" si="57"/>
        <v>112</v>
      </c>
      <c r="J76" s="9" t="s">
        <v>233</v>
      </c>
      <c r="K76" s="9">
        <f t="shared" si="58"/>
        <v>105</v>
      </c>
      <c r="P76" s="97" t="str">
        <f t="shared" si="59"/>
        <v/>
      </c>
      <c r="Q76" s="97"/>
      <c r="R76" s="97"/>
      <c r="S76" s="97"/>
      <c r="T76" s="97"/>
      <c r="U76" s="98" t="str">
        <f t="shared" si="60"/>
        <v/>
      </c>
      <c r="V76" s="107" t="str">
        <f t="shared" si="61"/>
        <v/>
      </c>
      <c r="W76" s="107" t="str">
        <f t="shared" si="62"/>
        <v/>
      </c>
      <c r="X76" s="107" t="str">
        <f t="shared" si="63"/>
        <v/>
      </c>
      <c r="Y76" s="107" t="str">
        <f t="shared" si="64"/>
        <v/>
      </c>
      <c r="Z76" s="107" t="str">
        <f t="shared" si="65"/>
        <v/>
      </c>
      <c r="AA76" s="107" t="str">
        <f t="shared" si="66"/>
        <v/>
      </c>
      <c r="AB76" s="107" t="str">
        <f t="shared" si="67"/>
        <v/>
      </c>
      <c r="AC76" s="107" t="str">
        <f t="shared" si="68"/>
        <v/>
      </c>
      <c r="AD76" s="107" t="str">
        <f t="shared" si="69"/>
        <v/>
      </c>
      <c r="AE76" s="107" t="str">
        <f t="shared" si="70"/>
        <v/>
      </c>
      <c r="AF76" s="97" t="b">
        <f t="shared" si="25"/>
        <v>0</v>
      </c>
      <c r="AG76" s="97" t="str">
        <f t="array" ref="AG76">IF($AF76,MEDIAN(IF(G1SelectionMask="x",IF(INDEX(StdCalcsRefCalcs,$E76,0)&gt;0,INDEX(StdCalcsRefCalcs,$E76,0)),"")),"")</f>
        <v/>
      </c>
      <c r="AH76" s="97" t="str">
        <f t="array" ref="AH76">IF($AF76,QUARTILE(IF(G1SelectionMask="x",IF(INDEX(StdCalcsRefCalcs,$E76,0)&gt;0,INDEX(StdCalcsRefCalcs,$E76,0)),""),1),"")</f>
        <v/>
      </c>
      <c r="AI76" s="97" t="str">
        <f t="array" ref="AI76">IF($AF76,QUARTILE(IF(G1SelectionMask="x",IF(INDEX(StdCalcsRefCalcs,$E76,0)&gt;0,INDEX(StdCalcsRefCalcs,$E76,0)),""),3),"")</f>
        <v/>
      </c>
      <c r="AJ76" s="97" t="str">
        <f t="array" ref="AJ76">IF($AF76,MIN(IF(G1SelectionMask="x",IF(INDEX(StdCalcsRefCalcs,$E76,0)&gt;0,INDEX(StdCalcsRefCalcs,$E76,0)),"")),"")</f>
        <v/>
      </c>
      <c r="AK76" s="97" t="str">
        <f t="array" ref="AK76">IF($AF76,MAX(IF(G1SelectionMask="x",IF(INDEX(StdCalcsRefCalcs,$E76,0)&gt;0,INDEX(StdCalcsRefCalcs,$E76,0)),"")),"")</f>
        <v/>
      </c>
      <c r="AL76" s="97" t="str">
        <f t="shared" si="26"/>
        <v/>
      </c>
      <c r="AM76" s="97" t="str">
        <f t="array" ref="AM76">IF($AF76,STDEVA(IF(G1SelectionMask="x",IF(INDEX(StdCalcsRefCalcs,$E76,0)&gt;0,INDEX(StdCalcsRefCalcs,$E76,0)),"")),"")</f>
        <v/>
      </c>
      <c r="AN76" s="98" t="b">
        <f t="shared" si="27"/>
        <v>0</v>
      </c>
      <c r="AO76" s="98" t="str">
        <f t="array" ref="AO76">IF($AN76,MEDIAN(IF(G2SelectionMask="x",IF(INDEX(StdCalcsRefCalcs,$E76,0)&gt;0,INDEX(StdCalcsRefCalcs,$E76,0)),"")),"")</f>
        <v/>
      </c>
      <c r="AP76" s="98" t="str">
        <f t="array" ref="AP76">IF($AN76,QUARTILE(IF(G2SelectionMask="x",IF(INDEX(StdCalcsRefCalcs,$E76,0)&gt;0,INDEX(StdCalcsRefCalcs,$E76,0)),""),1),"")</f>
        <v/>
      </c>
      <c r="AQ76" s="98" t="str">
        <f t="array" ref="AQ76">IF($AN76,QUARTILE(IF(G2SelectionMask="x",IF(INDEX(StdCalcsRefCalcs,$E76,0)&gt;0,INDEX(StdCalcsRefCalcs,$E76,0)),""),3),"")</f>
        <v/>
      </c>
      <c r="AR76" s="98" t="str">
        <f t="array" ref="AR76">IF($AN76,MIN(IF(G2SelectionMask="x",IF(INDEX(StdCalcsRefCalcs,$E76,0)&gt;0,INDEX(StdCalcsRefCalcs,$E76,0)),"")),"")</f>
        <v/>
      </c>
      <c r="AS76" s="98" t="str">
        <f t="array" ref="AS76">IF($AN76,MAX(IF(G2SelectionMask="x",IF(INDEX(StdCalcsRefCalcs,$E76,0)&gt;0,INDEX(StdCalcsRefCalcs,$E76,0)),"")),"")</f>
        <v/>
      </c>
      <c r="AT76" s="98" t="str">
        <f t="shared" si="28"/>
        <v/>
      </c>
      <c r="AU76" s="98" t="str">
        <f t="array" ref="AU76">IF($AN76,STDEVA(IF(G2SelectionMask="x",IF(INDEX(StdCalcsRefCalcs,$E76,0)&gt;0,INDEX(StdCalcsRefCalcs,$E76,0)),"")),"")</f>
        <v/>
      </c>
      <c r="AV76" s="97" t="b">
        <f t="shared" si="29"/>
        <v>0</v>
      </c>
      <c r="AW76" s="97" t="str">
        <f t="array" ref="AW76">IF($AV76,MEDIAN(IF(G3SelectionMask="x",IF(INDEX(StdCalcsRefCalcs,$E76,0)&gt;0,INDEX(StdCalcsRefCalcs,$E76,0)),"")),"")</f>
        <v/>
      </c>
      <c r="AX76" s="97" t="str">
        <f t="array" ref="AX76">IF($AV76,QUARTILE(IF(G3SelectionMask="x",IF(INDEX(StdCalcsRefCalcs,$E76,0)&gt;0,INDEX(StdCalcsRefCalcs,$E76,0)),""),1),"")</f>
        <v/>
      </c>
      <c r="AY76" s="97" t="str">
        <f t="array" ref="AY76">IF($AV76,QUARTILE(IF(G3SelectionMask="x",IF(INDEX(StdCalcsRefCalcs,$E76,0)&gt;0,INDEX(StdCalcsRefCalcs,$E76,0)),""),3),"")</f>
        <v/>
      </c>
      <c r="AZ76" s="97" t="str">
        <f t="array" ref="AZ76">IF($AV76,MIN(IF(G3SelectionMask="x",IF(INDEX(StdCalcsRefCalcs,$E76,0)&gt;0,INDEX(StdCalcsRefCalcs,$E76,0)),"")),"")</f>
        <v/>
      </c>
      <c r="BA76" s="97" t="str">
        <f t="array" ref="BA76">IF($AV76,MAX(IF(G3SelectionMask="x",IF(INDEX(StdCalcsRefCalcs,$E76,0)&gt;0,INDEX(StdCalcsRefCalcs,$E76,0)),"")),"")</f>
        <v/>
      </c>
      <c r="BB76" s="97" t="str">
        <f t="shared" si="30"/>
        <v/>
      </c>
      <c r="BC76" s="97" t="str">
        <f t="array" ref="BC76">IF($AV76,STDEVA(IF(G3SelectionMask="x",IF(INDEX(StdCalcsRefCalcs,$E76,0)&gt;0,INDEX(StdCalcsRefCalcs,$E76,0)),"")),"")</f>
        <v/>
      </c>
      <c r="BD76" s="98" t="b">
        <f t="shared" si="31"/>
        <v>0</v>
      </c>
      <c r="BE76" s="98" t="str">
        <f t="array" ref="BE76">IF($BD76,MEDIAN(IF(G4SelectionMask="x",IF(INDEX(StdCalcsRefCalcs,$E76,0)&gt;0,INDEX(StdCalcsRefCalcs,$E76,0)),"")),"")</f>
        <v/>
      </c>
      <c r="BF76" s="98" t="str">
        <f t="array" ref="BF76">IF($BD76,QUARTILE(IF(G4SelectionMask="x",IF(INDEX(StdCalcsRefCalcs,$E76,0)&gt;0,INDEX(StdCalcsRefCalcs,$E76,0)),""),1),"")</f>
        <v/>
      </c>
      <c r="BG76" s="98" t="str">
        <f t="array" ref="BG76">IF($BD76,QUARTILE(IF(G4SelectionMask="x",IF(INDEX(StdCalcsRefCalcs,$E76,0)&gt;0,INDEX(StdCalcsRefCalcs,$E76,0)),""),3),"")</f>
        <v/>
      </c>
      <c r="BH76" s="98" t="str">
        <f t="array" ref="BH76">IF($BD76,MIN(IF(G4SelectionMask="x",IF(INDEX(StdCalcsRefCalcs,$E76,0)&gt;0,INDEX(StdCalcsRefCalcs,$E76,0)),"")),"")</f>
        <v/>
      </c>
      <c r="BI76" s="98" t="str">
        <f t="array" ref="BI76">IF($BD76,MAX(IF(G4SelectionMask="x",IF(INDEX(StdCalcsRefCalcs,$E76,0)&gt;0,INDEX(StdCalcsRefCalcs,$E76,0)),"")),"")</f>
        <v/>
      </c>
      <c r="BJ76" s="98" t="str">
        <f t="shared" si="32"/>
        <v/>
      </c>
      <c r="BK76" s="98" t="str">
        <f t="array" ref="BK76">IF($BD76,STDEVA(IF(G4SelectionMask="x",IF(INDEX(StdCalcsRefCalcs,$E76,0)&gt;0,INDEX(StdCalcsRefCalcs,$E76,0)),"")),"")</f>
        <v/>
      </c>
      <c r="BL76" s="97" t="b">
        <f t="shared" si="33"/>
        <v>0</v>
      </c>
      <c r="BM76" s="97" t="str">
        <f t="array" ref="BM76">IF($BL76,MEDIAN(IF(G5SelectionMask="x",IF(INDEX(StdCalcsRefCalcs,$E76,0)&gt;0,INDEX(StdCalcsRefCalcs,$E76,0)),"")),"")</f>
        <v/>
      </c>
      <c r="BN76" s="97" t="str">
        <f t="array" ref="BN76">IF($BL76,QUARTILE(IF(G5SelectionMask="x",IF(INDEX(StdCalcsRefCalcs,$E76,0)&gt;0,INDEX(StdCalcsRefCalcs,$E76,0)),""),1),"")</f>
        <v/>
      </c>
      <c r="BO76" s="97" t="str">
        <f t="array" ref="BO76">IF($BL76,QUARTILE(IF(G5SelectionMask="x",IF(INDEX(StdCalcsRefCalcs,$E76,0)&gt;0,INDEX(StdCalcsRefCalcs,$E76,0)),""),3),"")</f>
        <v/>
      </c>
      <c r="BP76" s="97" t="str">
        <f t="array" ref="BP76">IF($BL76,MIN(IF(G5SelectionMask="x",IF(INDEX(StdCalcsRefCalcs,$E76,0)&gt;0,INDEX(StdCalcsRefCalcs,$E76,0)),"")),"")</f>
        <v/>
      </c>
      <c r="BQ76" s="97" t="str">
        <f t="array" ref="BQ76">IF($BL76,MAX(IF(G5SelectionMask="x",IF(INDEX(StdCalcsRefCalcs,$E76,0)&gt;0,INDEX(StdCalcsRefCalcs,$E76,0)),"")),"")</f>
        <v/>
      </c>
      <c r="BR76" s="97" t="str">
        <f t="shared" si="34"/>
        <v/>
      </c>
      <c r="BS76" s="99" t="str">
        <f t="array" ref="BS76">IF($BL76,STDEVA(IF(G5SelectionMask="x",IF(INDEX(StdCalcsRefCalcs,$E76,0)&gt;0,INDEX(StdCalcsRefCalcs,$E76,0)),"")),"")</f>
        <v/>
      </c>
      <c r="BT76" s="108"/>
      <c r="BU76" s="109" t="str">
        <f t="shared" si="56"/>
        <v/>
      </c>
      <c r="BV76" s="109" t="str">
        <f t="shared" si="56"/>
        <v/>
      </c>
      <c r="BW76" s="109" t="str">
        <f t="shared" si="56"/>
        <v/>
      </c>
      <c r="BX76" s="109" t="str">
        <f t="shared" si="56"/>
        <v/>
      </c>
      <c r="BY76" s="109" t="str">
        <f t="shared" si="56"/>
        <v/>
      </c>
      <c r="BZ76" s="109" t="str">
        <f t="shared" si="56"/>
        <v/>
      </c>
      <c r="CA76" s="109" t="str">
        <f t="shared" si="56"/>
        <v/>
      </c>
      <c r="CB76" s="109" t="str">
        <f t="shared" si="56"/>
        <v/>
      </c>
      <c r="CC76" s="109" t="str">
        <f t="shared" si="56"/>
        <v/>
      </c>
      <c r="CD76" s="109" t="str">
        <f t="shared" si="56"/>
        <v/>
      </c>
      <c r="CE76" s="109" t="str">
        <f t="shared" si="56"/>
        <v/>
      </c>
      <c r="CF76" s="109" t="str">
        <f t="shared" si="56"/>
        <v/>
      </c>
      <c r="CG76" s="109" t="str">
        <f t="shared" si="56"/>
        <v/>
      </c>
      <c r="CH76" s="109" t="str">
        <f t="shared" si="56"/>
        <v/>
      </c>
      <c r="CI76" s="109" t="str">
        <f t="shared" si="56"/>
        <v/>
      </c>
    </row>
    <row r="77" spans="1:87" x14ac:dyDescent="0.2">
      <c r="A77" s="33">
        <f t="shared" si="8"/>
        <v>0</v>
      </c>
      <c r="B77" s="206"/>
      <c r="C77" s="200"/>
      <c r="D77" s="197"/>
      <c r="E77" s="72">
        <f t="shared" si="9"/>
        <v>67</v>
      </c>
      <c r="F77" s="9" t="s">
        <v>2202</v>
      </c>
      <c r="G77" s="9" t="s">
        <v>2207</v>
      </c>
      <c r="H77" s="9" t="s">
        <v>692</v>
      </c>
      <c r="I77" s="9">
        <f t="shared" si="57"/>
        <v>115</v>
      </c>
      <c r="J77" s="9" t="s">
        <v>233</v>
      </c>
      <c r="K77" s="9">
        <f t="shared" si="58"/>
        <v>105</v>
      </c>
      <c r="P77" s="97" t="str">
        <f t="shared" si="59"/>
        <v/>
      </c>
      <c r="Q77" s="97"/>
      <c r="R77" s="97"/>
      <c r="S77" s="97"/>
      <c r="T77" s="97"/>
      <c r="U77" s="98" t="str">
        <f t="shared" si="60"/>
        <v/>
      </c>
      <c r="V77" s="107" t="str">
        <f t="shared" si="61"/>
        <v/>
      </c>
      <c r="W77" s="107" t="str">
        <f t="shared" si="62"/>
        <v/>
      </c>
      <c r="X77" s="107" t="str">
        <f t="shared" si="63"/>
        <v/>
      </c>
      <c r="Y77" s="107" t="str">
        <f t="shared" si="64"/>
        <v/>
      </c>
      <c r="Z77" s="107" t="str">
        <f t="shared" si="65"/>
        <v/>
      </c>
      <c r="AA77" s="107" t="str">
        <f t="shared" si="66"/>
        <v/>
      </c>
      <c r="AB77" s="107" t="str">
        <f t="shared" si="67"/>
        <v/>
      </c>
      <c r="AC77" s="107" t="str">
        <f t="shared" si="68"/>
        <v/>
      </c>
      <c r="AD77" s="107" t="str">
        <f t="shared" si="69"/>
        <v/>
      </c>
      <c r="AE77" s="107" t="str">
        <f t="shared" si="70"/>
        <v/>
      </c>
      <c r="AF77" s="97" t="b">
        <f t="shared" si="25"/>
        <v>0</v>
      </c>
      <c r="AG77" s="97" t="str">
        <f t="array" ref="AG77">IF($AF77,MEDIAN(IF(G1SelectionMask="x",IF(INDEX(StdCalcsRefCalcs,$E77,0)&gt;0,INDEX(StdCalcsRefCalcs,$E77,0)),"")),"")</f>
        <v/>
      </c>
      <c r="AH77" s="97" t="str">
        <f t="array" ref="AH77">IF($AF77,QUARTILE(IF(G1SelectionMask="x",IF(INDEX(StdCalcsRefCalcs,$E77,0)&gt;0,INDEX(StdCalcsRefCalcs,$E77,0)),""),1),"")</f>
        <v/>
      </c>
      <c r="AI77" s="97" t="str">
        <f t="array" ref="AI77">IF($AF77,QUARTILE(IF(G1SelectionMask="x",IF(INDEX(StdCalcsRefCalcs,$E77,0)&gt;0,INDEX(StdCalcsRefCalcs,$E77,0)),""),3),"")</f>
        <v/>
      </c>
      <c r="AJ77" s="97" t="str">
        <f t="array" ref="AJ77">IF($AF77,MIN(IF(G1SelectionMask="x",IF(INDEX(StdCalcsRefCalcs,$E77,0)&gt;0,INDEX(StdCalcsRefCalcs,$E77,0)),"")),"")</f>
        <v/>
      </c>
      <c r="AK77" s="97" t="str">
        <f t="array" ref="AK77">IF($AF77,MAX(IF(G1SelectionMask="x",IF(INDEX(StdCalcsRefCalcs,$E77,0)&gt;0,INDEX(StdCalcsRefCalcs,$E77,0)),"")),"")</f>
        <v/>
      </c>
      <c r="AL77" s="97" t="str">
        <f t="shared" si="26"/>
        <v/>
      </c>
      <c r="AM77" s="97" t="str">
        <f t="array" ref="AM77">IF($AF77,STDEVA(IF(G1SelectionMask="x",IF(INDEX(StdCalcsRefCalcs,$E77,0)&gt;0,INDEX(StdCalcsRefCalcs,$E77,0)),"")),"")</f>
        <v/>
      </c>
      <c r="AN77" s="98" t="b">
        <f t="shared" si="27"/>
        <v>0</v>
      </c>
      <c r="AO77" s="98" t="str">
        <f t="array" ref="AO77">IF($AN77,MEDIAN(IF(G2SelectionMask="x",IF(INDEX(StdCalcsRefCalcs,$E77,0)&gt;0,INDEX(StdCalcsRefCalcs,$E77,0)),"")),"")</f>
        <v/>
      </c>
      <c r="AP77" s="98" t="str">
        <f t="array" ref="AP77">IF($AN77,QUARTILE(IF(G2SelectionMask="x",IF(INDEX(StdCalcsRefCalcs,$E77,0)&gt;0,INDEX(StdCalcsRefCalcs,$E77,0)),""),1),"")</f>
        <v/>
      </c>
      <c r="AQ77" s="98" t="str">
        <f t="array" ref="AQ77">IF($AN77,QUARTILE(IF(G2SelectionMask="x",IF(INDEX(StdCalcsRefCalcs,$E77,0)&gt;0,INDEX(StdCalcsRefCalcs,$E77,0)),""),3),"")</f>
        <v/>
      </c>
      <c r="AR77" s="98" t="str">
        <f t="array" ref="AR77">IF($AN77,MIN(IF(G2SelectionMask="x",IF(INDEX(StdCalcsRefCalcs,$E77,0)&gt;0,INDEX(StdCalcsRefCalcs,$E77,0)),"")),"")</f>
        <v/>
      </c>
      <c r="AS77" s="98" t="str">
        <f t="array" ref="AS77">IF($AN77,MAX(IF(G2SelectionMask="x",IF(INDEX(StdCalcsRefCalcs,$E77,0)&gt;0,INDEX(StdCalcsRefCalcs,$E77,0)),"")),"")</f>
        <v/>
      </c>
      <c r="AT77" s="98" t="str">
        <f t="shared" si="28"/>
        <v/>
      </c>
      <c r="AU77" s="98" t="str">
        <f t="array" ref="AU77">IF($AN77,STDEVA(IF(G2SelectionMask="x",IF(INDEX(StdCalcsRefCalcs,$E77,0)&gt;0,INDEX(StdCalcsRefCalcs,$E77,0)),"")),"")</f>
        <v/>
      </c>
      <c r="AV77" s="97" t="b">
        <f t="shared" si="29"/>
        <v>0</v>
      </c>
      <c r="AW77" s="97" t="str">
        <f t="array" ref="AW77">IF($AV77,MEDIAN(IF(G3SelectionMask="x",IF(INDEX(StdCalcsRefCalcs,$E77,0)&gt;0,INDEX(StdCalcsRefCalcs,$E77,0)),"")),"")</f>
        <v/>
      </c>
      <c r="AX77" s="97" t="str">
        <f t="array" ref="AX77">IF($AV77,QUARTILE(IF(G3SelectionMask="x",IF(INDEX(StdCalcsRefCalcs,$E77,0)&gt;0,INDEX(StdCalcsRefCalcs,$E77,0)),""),1),"")</f>
        <v/>
      </c>
      <c r="AY77" s="97" t="str">
        <f t="array" ref="AY77">IF($AV77,QUARTILE(IF(G3SelectionMask="x",IF(INDEX(StdCalcsRefCalcs,$E77,0)&gt;0,INDEX(StdCalcsRefCalcs,$E77,0)),""),3),"")</f>
        <v/>
      </c>
      <c r="AZ77" s="97" t="str">
        <f t="array" ref="AZ77">IF($AV77,MIN(IF(G3SelectionMask="x",IF(INDEX(StdCalcsRefCalcs,$E77,0)&gt;0,INDEX(StdCalcsRefCalcs,$E77,0)),"")),"")</f>
        <v/>
      </c>
      <c r="BA77" s="97" t="str">
        <f t="array" ref="BA77">IF($AV77,MAX(IF(G3SelectionMask="x",IF(INDEX(StdCalcsRefCalcs,$E77,0)&gt;0,INDEX(StdCalcsRefCalcs,$E77,0)),"")),"")</f>
        <v/>
      </c>
      <c r="BB77" s="97" t="str">
        <f t="shared" si="30"/>
        <v/>
      </c>
      <c r="BC77" s="97" t="str">
        <f t="array" ref="BC77">IF($AV77,STDEVA(IF(G3SelectionMask="x",IF(INDEX(StdCalcsRefCalcs,$E77,0)&gt;0,INDEX(StdCalcsRefCalcs,$E77,0)),"")),"")</f>
        <v/>
      </c>
      <c r="BD77" s="98" t="b">
        <f t="shared" si="31"/>
        <v>0</v>
      </c>
      <c r="BE77" s="98" t="str">
        <f t="array" ref="BE77">IF($BD77,MEDIAN(IF(G4SelectionMask="x",IF(INDEX(StdCalcsRefCalcs,$E77,0)&gt;0,INDEX(StdCalcsRefCalcs,$E77,0)),"")),"")</f>
        <v/>
      </c>
      <c r="BF77" s="98" t="str">
        <f t="array" ref="BF77">IF($BD77,QUARTILE(IF(G4SelectionMask="x",IF(INDEX(StdCalcsRefCalcs,$E77,0)&gt;0,INDEX(StdCalcsRefCalcs,$E77,0)),""),1),"")</f>
        <v/>
      </c>
      <c r="BG77" s="98" t="str">
        <f t="array" ref="BG77">IF($BD77,QUARTILE(IF(G4SelectionMask="x",IF(INDEX(StdCalcsRefCalcs,$E77,0)&gt;0,INDEX(StdCalcsRefCalcs,$E77,0)),""),3),"")</f>
        <v/>
      </c>
      <c r="BH77" s="98" t="str">
        <f t="array" ref="BH77">IF($BD77,MIN(IF(G4SelectionMask="x",IF(INDEX(StdCalcsRefCalcs,$E77,0)&gt;0,INDEX(StdCalcsRefCalcs,$E77,0)),"")),"")</f>
        <v/>
      </c>
      <c r="BI77" s="98" t="str">
        <f t="array" ref="BI77">IF($BD77,MAX(IF(G4SelectionMask="x",IF(INDEX(StdCalcsRefCalcs,$E77,0)&gt;0,INDEX(StdCalcsRefCalcs,$E77,0)),"")),"")</f>
        <v/>
      </c>
      <c r="BJ77" s="98" t="str">
        <f t="shared" si="32"/>
        <v/>
      </c>
      <c r="BK77" s="98" t="str">
        <f t="array" ref="BK77">IF($BD77,STDEVA(IF(G4SelectionMask="x",IF(INDEX(StdCalcsRefCalcs,$E77,0)&gt;0,INDEX(StdCalcsRefCalcs,$E77,0)),"")),"")</f>
        <v/>
      </c>
      <c r="BL77" s="97" t="b">
        <f t="shared" si="33"/>
        <v>0</v>
      </c>
      <c r="BM77" s="97" t="str">
        <f t="array" ref="BM77">IF($BL77,MEDIAN(IF(G5SelectionMask="x",IF(INDEX(StdCalcsRefCalcs,$E77,0)&gt;0,INDEX(StdCalcsRefCalcs,$E77,0)),"")),"")</f>
        <v/>
      </c>
      <c r="BN77" s="97" t="str">
        <f t="array" ref="BN77">IF($BL77,QUARTILE(IF(G5SelectionMask="x",IF(INDEX(StdCalcsRefCalcs,$E77,0)&gt;0,INDEX(StdCalcsRefCalcs,$E77,0)),""),1),"")</f>
        <v/>
      </c>
      <c r="BO77" s="97" t="str">
        <f t="array" ref="BO77">IF($BL77,QUARTILE(IF(G5SelectionMask="x",IF(INDEX(StdCalcsRefCalcs,$E77,0)&gt;0,INDEX(StdCalcsRefCalcs,$E77,0)),""),3),"")</f>
        <v/>
      </c>
      <c r="BP77" s="97" t="str">
        <f t="array" ref="BP77">IF($BL77,MIN(IF(G5SelectionMask="x",IF(INDEX(StdCalcsRefCalcs,$E77,0)&gt;0,INDEX(StdCalcsRefCalcs,$E77,0)),"")),"")</f>
        <v/>
      </c>
      <c r="BQ77" s="97" t="str">
        <f t="array" ref="BQ77">IF($BL77,MAX(IF(G5SelectionMask="x",IF(INDEX(StdCalcsRefCalcs,$E77,0)&gt;0,INDEX(StdCalcsRefCalcs,$E77,0)),"")),"")</f>
        <v/>
      </c>
      <c r="BR77" s="97" t="str">
        <f t="shared" si="34"/>
        <v/>
      </c>
      <c r="BS77" s="99" t="str">
        <f t="array" ref="BS77">IF($BL77,STDEVA(IF(G5SelectionMask="x",IF(INDEX(StdCalcsRefCalcs,$E77,0)&gt;0,INDEX(StdCalcsRefCalcs,$E77,0)),"")),"")</f>
        <v/>
      </c>
      <c r="BT77" s="108"/>
      <c r="BU77" s="109" t="str">
        <f t="shared" si="56"/>
        <v/>
      </c>
      <c r="BV77" s="109" t="str">
        <f t="shared" si="56"/>
        <v/>
      </c>
      <c r="BW77" s="109" t="str">
        <f t="shared" si="56"/>
        <v/>
      </c>
      <c r="BX77" s="109" t="str">
        <f t="shared" si="56"/>
        <v/>
      </c>
      <c r="BY77" s="109" t="str">
        <f t="shared" si="56"/>
        <v/>
      </c>
      <c r="BZ77" s="109" t="str">
        <f t="shared" si="56"/>
        <v/>
      </c>
      <c r="CA77" s="109" t="str">
        <f t="shared" si="56"/>
        <v/>
      </c>
      <c r="CB77" s="109" t="str">
        <f t="shared" si="56"/>
        <v/>
      </c>
      <c r="CC77" s="109" t="str">
        <f t="shared" si="56"/>
        <v/>
      </c>
      <c r="CD77" s="109" t="str">
        <f t="shared" si="56"/>
        <v/>
      </c>
      <c r="CE77" s="109" t="str">
        <f t="shared" si="56"/>
        <v/>
      </c>
      <c r="CF77" s="109" t="str">
        <f t="shared" si="56"/>
        <v/>
      </c>
      <c r="CG77" s="109" t="str">
        <f t="shared" si="56"/>
        <v/>
      </c>
      <c r="CH77" s="109" t="str">
        <f t="shared" si="56"/>
        <v/>
      </c>
      <c r="CI77" s="109" t="str">
        <f t="shared" si="56"/>
        <v/>
      </c>
    </row>
    <row r="78" spans="1:87" x14ac:dyDescent="0.2">
      <c r="A78" s="33">
        <f t="shared" si="8"/>
        <v>0</v>
      </c>
      <c r="B78" s="206"/>
      <c r="C78" s="200"/>
      <c r="D78" s="197"/>
      <c r="E78" s="72">
        <f t="shared" si="9"/>
        <v>68</v>
      </c>
      <c r="F78" s="9" t="s">
        <v>2203</v>
      </c>
      <c r="G78" s="9" t="s">
        <v>2208</v>
      </c>
      <c r="H78" s="9" t="s">
        <v>693</v>
      </c>
      <c r="I78" s="9">
        <f t="shared" si="57"/>
        <v>116</v>
      </c>
      <c r="J78" s="9" t="s">
        <v>233</v>
      </c>
      <c r="K78" s="9">
        <f t="shared" si="58"/>
        <v>105</v>
      </c>
      <c r="P78" s="97" t="str">
        <f t="shared" si="59"/>
        <v/>
      </c>
      <c r="Q78" s="97"/>
      <c r="R78" s="97"/>
      <c r="S78" s="97"/>
      <c r="T78" s="97"/>
      <c r="U78" s="98" t="str">
        <f t="shared" si="60"/>
        <v/>
      </c>
      <c r="V78" s="107" t="str">
        <f t="shared" si="61"/>
        <v/>
      </c>
      <c r="W78" s="107" t="str">
        <f t="shared" si="62"/>
        <v/>
      </c>
      <c r="X78" s="107" t="str">
        <f t="shared" si="63"/>
        <v/>
      </c>
      <c r="Y78" s="107" t="str">
        <f t="shared" si="64"/>
        <v/>
      </c>
      <c r="Z78" s="107" t="str">
        <f t="shared" si="65"/>
        <v/>
      </c>
      <c r="AA78" s="107" t="str">
        <f t="shared" si="66"/>
        <v/>
      </c>
      <c r="AB78" s="107" t="str">
        <f t="shared" si="67"/>
        <v/>
      </c>
      <c r="AC78" s="107" t="str">
        <f t="shared" si="68"/>
        <v/>
      </c>
      <c r="AD78" s="107" t="str">
        <f t="shared" si="69"/>
        <v/>
      </c>
      <c r="AE78" s="107" t="str">
        <f t="shared" si="70"/>
        <v/>
      </c>
      <c r="AF78" s="97" t="b">
        <f t="shared" si="25"/>
        <v>0</v>
      </c>
      <c r="AG78" s="97" t="str">
        <f t="array" ref="AG78">IF($AF78,MEDIAN(IF(G1SelectionMask="x",IF(INDEX(StdCalcsRefCalcs,$E78,0)&gt;0,INDEX(StdCalcsRefCalcs,$E78,0)),"")),"")</f>
        <v/>
      </c>
      <c r="AH78" s="97" t="str">
        <f t="array" ref="AH78">IF($AF78,QUARTILE(IF(G1SelectionMask="x",IF(INDEX(StdCalcsRefCalcs,$E78,0)&gt;0,INDEX(StdCalcsRefCalcs,$E78,0)),""),1),"")</f>
        <v/>
      </c>
      <c r="AI78" s="97" t="str">
        <f t="array" ref="AI78">IF($AF78,QUARTILE(IF(G1SelectionMask="x",IF(INDEX(StdCalcsRefCalcs,$E78,0)&gt;0,INDEX(StdCalcsRefCalcs,$E78,0)),""),3),"")</f>
        <v/>
      </c>
      <c r="AJ78" s="97" t="str">
        <f t="array" ref="AJ78">IF($AF78,MIN(IF(G1SelectionMask="x",IF(INDEX(StdCalcsRefCalcs,$E78,0)&gt;0,INDEX(StdCalcsRefCalcs,$E78,0)),"")),"")</f>
        <v/>
      </c>
      <c r="AK78" s="97" t="str">
        <f t="array" ref="AK78">IF($AF78,MAX(IF(G1SelectionMask="x",IF(INDEX(StdCalcsRefCalcs,$E78,0)&gt;0,INDEX(StdCalcsRefCalcs,$E78,0)),"")),"")</f>
        <v/>
      </c>
      <c r="AL78" s="97" t="str">
        <f t="shared" si="26"/>
        <v/>
      </c>
      <c r="AM78" s="97" t="str">
        <f t="array" ref="AM78">IF($AF78,STDEVA(IF(G1SelectionMask="x",IF(INDEX(StdCalcsRefCalcs,$E78,0)&gt;0,INDEX(StdCalcsRefCalcs,$E78,0)),"")),"")</f>
        <v/>
      </c>
      <c r="AN78" s="98" t="b">
        <f t="shared" si="27"/>
        <v>0</v>
      </c>
      <c r="AO78" s="98" t="str">
        <f t="array" ref="AO78">IF($AN78,MEDIAN(IF(G2SelectionMask="x",IF(INDEX(StdCalcsRefCalcs,$E78,0)&gt;0,INDEX(StdCalcsRefCalcs,$E78,0)),"")),"")</f>
        <v/>
      </c>
      <c r="AP78" s="98" t="str">
        <f t="array" ref="AP78">IF($AN78,QUARTILE(IF(G2SelectionMask="x",IF(INDEX(StdCalcsRefCalcs,$E78,0)&gt;0,INDEX(StdCalcsRefCalcs,$E78,0)),""),1),"")</f>
        <v/>
      </c>
      <c r="AQ78" s="98" t="str">
        <f t="array" ref="AQ78">IF($AN78,QUARTILE(IF(G2SelectionMask="x",IF(INDEX(StdCalcsRefCalcs,$E78,0)&gt;0,INDEX(StdCalcsRefCalcs,$E78,0)),""),3),"")</f>
        <v/>
      </c>
      <c r="AR78" s="98" t="str">
        <f t="array" ref="AR78">IF($AN78,MIN(IF(G2SelectionMask="x",IF(INDEX(StdCalcsRefCalcs,$E78,0)&gt;0,INDEX(StdCalcsRefCalcs,$E78,0)),"")),"")</f>
        <v/>
      </c>
      <c r="AS78" s="98" t="str">
        <f t="array" ref="AS78">IF($AN78,MAX(IF(G2SelectionMask="x",IF(INDEX(StdCalcsRefCalcs,$E78,0)&gt;0,INDEX(StdCalcsRefCalcs,$E78,0)),"")),"")</f>
        <v/>
      </c>
      <c r="AT78" s="98" t="str">
        <f t="shared" si="28"/>
        <v/>
      </c>
      <c r="AU78" s="98" t="str">
        <f t="array" ref="AU78">IF($AN78,STDEVA(IF(G2SelectionMask="x",IF(INDEX(StdCalcsRefCalcs,$E78,0)&gt;0,INDEX(StdCalcsRefCalcs,$E78,0)),"")),"")</f>
        <v/>
      </c>
      <c r="AV78" s="97" t="b">
        <f t="shared" si="29"/>
        <v>0</v>
      </c>
      <c r="AW78" s="97" t="str">
        <f t="array" ref="AW78">IF($AV78,MEDIAN(IF(G3SelectionMask="x",IF(INDEX(StdCalcsRefCalcs,$E78,0)&gt;0,INDEX(StdCalcsRefCalcs,$E78,0)),"")),"")</f>
        <v/>
      </c>
      <c r="AX78" s="97" t="str">
        <f t="array" ref="AX78">IF($AV78,QUARTILE(IF(G3SelectionMask="x",IF(INDEX(StdCalcsRefCalcs,$E78,0)&gt;0,INDEX(StdCalcsRefCalcs,$E78,0)),""),1),"")</f>
        <v/>
      </c>
      <c r="AY78" s="97" t="str">
        <f t="array" ref="AY78">IF($AV78,QUARTILE(IF(G3SelectionMask="x",IF(INDEX(StdCalcsRefCalcs,$E78,0)&gt;0,INDEX(StdCalcsRefCalcs,$E78,0)),""),3),"")</f>
        <v/>
      </c>
      <c r="AZ78" s="97" t="str">
        <f t="array" ref="AZ78">IF($AV78,MIN(IF(G3SelectionMask="x",IF(INDEX(StdCalcsRefCalcs,$E78,0)&gt;0,INDEX(StdCalcsRefCalcs,$E78,0)),"")),"")</f>
        <v/>
      </c>
      <c r="BA78" s="97" t="str">
        <f t="array" ref="BA78">IF($AV78,MAX(IF(G3SelectionMask="x",IF(INDEX(StdCalcsRefCalcs,$E78,0)&gt;0,INDEX(StdCalcsRefCalcs,$E78,0)),"")),"")</f>
        <v/>
      </c>
      <c r="BB78" s="97" t="str">
        <f t="shared" si="30"/>
        <v/>
      </c>
      <c r="BC78" s="97" t="str">
        <f t="array" ref="BC78">IF($AV78,STDEVA(IF(G3SelectionMask="x",IF(INDEX(StdCalcsRefCalcs,$E78,0)&gt;0,INDEX(StdCalcsRefCalcs,$E78,0)),"")),"")</f>
        <v/>
      </c>
      <c r="BD78" s="98" t="b">
        <f t="shared" si="31"/>
        <v>0</v>
      </c>
      <c r="BE78" s="98" t="str">
        <f t="array" ref="BE78">IF($BD78,MEDIAN(IF(G4SelectionMask="x",IF(INDEX(StdCalcsRefCalcs,$E78,0)&gt;0,INDEX(StdCalcsRefCalcs,$E78,0)),"")),"")</f>
        <v/>
      </c>
      <c r="BF78" s="98" t="str">
        <f t="array" ref="BF78">IF($BD78,QUARTILE(IF(G4SelectionMask="x",IF(INDEX(StdCalcsRefCalcs,$E78,0)&gt;0,INDEX(StdCalcsRefCalcs,$E78,0)),""),1),"")</f>
        <v/>
      </c>
      <c r="BG78" s="98" t="str">
        <f t="array" ref="BG78">IF($BD78,QUARTILE(IF(G4SelectionMask="x",IF(INDEX(StdCalcsRefCalcs,$E78,0)&gt;0,INDEX(StdCalcsRefCalcs,$E78,0)),""),3),"")</f>
        <v/>
      </c>
      <c r="BH78" s="98" t="str">
        <f t="array" ref="BH78">IF($BD78,MIN(IF(G4SelectionMask="x",IF(INDEX(StdCalcsRefCalcs,$E78,0)&gt;0,INDEX(StdCalcsRefCalcs,$E78,0)),"")),"")</f>
        <v/>
      </c>
      <c r="BI78" s="98" t="str">
        <f t="array" ref="BI78">IF($BD78,MAX(IF(G4SelectionMask="x",IF(INDEX(StdCalcsRefCalcs,$E78,0)&gt;0,INDEX(StdCalcsRefCalcs,$E78,0)),"")),"")</f>
        <v/>
      </c>
      <c r="BJ78" s="98" t="str">
        <f t="shared" si="32"/>
        <v/>
      </c>
      <c r="BK78" s="98" t="str">
        <f t="array" ref="BK78">IF($BD78,STDEVA(IF(G4SelectionMask="x",IF(INDEX(StdCalcsRefCalcs,$E78,0)&gt;0,INDEX(StdCalcsRefCalcs,$E78,0)),"")),"")</f>
        <v/>
      </c>
      <c r="BL78" s="97" t="b">
        <f t="shared" si="33"/>
        <v>0</v>
      </c>
      <c r="BM78" s="97" t="str">
        <f t="array" ref="BM78">IF($BL78,MEDIAN(IF(G5SelectionMask="x",IF(INDEX(StdCalcsRefCalcs,$E78,0)&gt;0,INDEX(StdCalcsRefCalcs,$E78,0)),"")),"")</f>
        <v/>
      </c>
      <c r="BN78" s="97" t="str">
        <f t="array" ref="BN78">IF($BL78,QUARTILE(IF(G5SelectionMask="x",IF(INDEX(StdCalcsRefCalcs,$E78,0)&gt;0,INDEX(StdCalcsRefCalcs,$E78,0)),""),1),"")</f>
        <v/>
      </c>
      <c r="BO78" s="97" t="str">
        <f t="array" ref="BO78">IF($BL78,QUARTILE(IF(G5SelectionMask="x",IF(INDEX(StdCalcsRefCalcs,$E78,0)&gt;0,INDEX(StdCalcsRefCalcs,$E78,0)),""),3),"")</f>
        <v/>
      </c>
      <c r="BP78" s="97" t="str">
        <f t="array" ref="BP78">IF($BL78,MIN(IF(G5SelectionMask="x",IF(INDEX(StdCalcsRefCalcs,$E78,0)&gt;0,INDEX(StdCalcsRefCalcs,$E78,0)),"")),"")</f>
        <v/>
      </c>
      <c r="BQ78" s="97" t="str">
        <f t="array" ref="BQ78">IF($BL78,MAX(IF(G5SelectionMask="x",IF(INDEX(StdCalcsRefCalcs,$E78,0)&gt;0,INDEX(StdCalcsRefCalcs,$E78,0)),"")),"")</f>
        <v/>
      </c>
      <c r="BR78" s="97" t="str">
        <f t="shared" si="34"/>
        <v/>
      </c>
      <c r="BS78" s="99" t="str">
        <f t="array" ref="BS78">IF($BL78,STDEVA(IF(G5SelectionMask="x",IF(INDEX(StdCalcsRefCalcs,$E78,0)&gt;0,INDEX(StdCalcsRefCalcs,$E78,0)),"")),"")</f>
        <v/>
      </c>
      <c r="BT78" s="108"/>
      <c r="BU78" s="109" t="str">
        <f t="shared" si="56"/>
        <v/>
      </c>
      <c r="BV78" s="109" t="str">
        <f t="shared" si="56"/>
        <v/>
      </c>
      <c r="BW78" s="109" t="str">
        <f t="shared" si="56"/>
        <v/>
      </c>
      <c r="BX78" s="109" t="str">
        <f t="shared" si="56"/>
        <v/>
      </c>
      <c r="BY78" s="109" t="str">
        <f t="shared" si="56"/>
        <v/>
      </c>
      <c r="BZ78" s="109" t="str">
        <f t="shared" si="56"/>
        <v/>
      </c>
      <c r="CA78" s="109" t="str">
        <f t="shared" si="56"/>
        <v/>
      </c>
      <c r="CB78" s="109" t="str">
        <f t="shared" si="56"/>
        <v/>
      </c>
      <c r="CC78" s="109" t="str">
        <f t="shared" si="56"/>
        <v/>
      </c>
      <c r="CD78" s="109" t="str">
        <f t="shared" si="56"/>
        <v/>
      </c>
      <c r="CE78" s="109" t="str">
        <f t="shared" si="56"/>
        <v/>
      </c>
      <c r="CF78" s="109" t="str">
        <f t="shared" si="56"/>
        <v/>
      </c>
      <c r="CG78" s="109" t="str">
        <f t="shared" si="56"/>
        <v/>
      </c>
      <c r="CH78" s="109" t="str">
        <f t="shared" si="56"/>
        <v/>
      </c>
      <c r="CI78" s="109" t="str">
        <f t="shared" si="56"/>
        <v/>
      </c>
    </row>
    <row r="79" spans="1:87" x14ac:dyDescent="0.2">
      <c r="A79" s="33">
        <f t="shared" si="8"/>
        <v>0</v>
      </c>
      <c r="B79" s="206"/>
      <c r="C79" s="200"/>
      <c r="D79" s="197"/>
      <c r="E79" s="72">
        <f t="shared" si="9"/>
        <v>69</v>
      </c>
      <c r="F79" s="9" t="s">
        <v>2204</v>
      </c>
      <c r="G79" s="9" t="s">
        <v>2209</v>
      </c>
      <c r="H79" s="9" t="s">
        <v>694</v>
      </c>
      <c r="I79" s="9">
        <f t="shared" si="57"/>
        <v>117</v>
      </c>
      <c r="J79" s="9" t="s">
        <v>233</v>
      </c>
      <c r="K79" s="9">
        <f t="shared" si="58"/>
        <v>105</v>
      </c>
      <c r="P79" s="97" t="str">
        <f t="shared" si="59"/>
        <v/>
      </c>
      <c r="Q79" s="97"/>
      <c r="R79" s="97"/>
      <c r="S79" s="97"/>
      <c r="T79" s="97"/>
      <c r="U79" s="98" t="str">
        <f t="shared" si="60"/>
        <v/>
      </c>
      <c r="V79" s="107" t="str">
        <f t="shared" si="61"/>
        <v/>
      </c>
      <c r="W79" s="107" t="str">
        <f t="shared" si="62"/>
        <v/>
      </c>
      <c r="X79" s="107" t="str">
        <f t="shared" si="63"/>
        <v/>
      </c>
      <c r="Y79" s="107" t="str">
        <f t="shared" si="64"/>
        <v/>
      </c>
      <c r="Z79" s="107" t="str">
        <f t="shared" si="65"/>
        <v/>
      </c>
      <c r="AA79" s="107" t="str">
        <f t="shared" si="66"/>
        <v/>
      </c>
      <c r="AB79" s="107" t="str">
        <f t="shared" si="67"/>
        <v/>
      </c>
      <c r="AC79" s="107" t="str">
        <f t="shared" si="68"/>
        <v/>
      </c>
      <c r="AD79" s="107" t="str">
        <f t="shared" si="69"/>
        <v/>
      </c>
      <c r="AE79" s="107" t="str">
        <f t="shared" si="70"/>
        <v/>
      </c>
      <c r="AF79" s="97" t="b">
        <f t="shared" si="25"/>
        <v>0</v>
      </c>
      <c r="AG79" s="97" t="str">
        <f t="array" ref="AG79">IF($AF79,MEDIAN(IF(G1SelectionMask="x",IF(INDEX(StdCalcsRefCalcs,$E79,0)&gt;0,INDEX(StdCalcsRefCalcs,$E79,0)),"")),"")</f>
        <v/>
      </c>
      <c r="AH79" s="97" t="str">
        <f t="array" ref="AH79">IF($AF79,QUARTILE(IF(G1SelectionMask="x",IF(INDEX(StdCalcsRefCalcs,$E79,0)&gt;0,INDEX(StdCalcsRefCalcs,$E79,0)),""),1),"")</f>
        <v/>
      </c>
      <c r="AI79" s="97" t="str">
        <f t="array" ref="AI79">IF($AF79,QUARTILE(IF(G1SelectionMask="x",IF(INDEX(StdCalcsRefCalcs,$E79,0)&gt;0,INDEX(StdCalcsRefCalcs,$E79,0)),""),3),"")</f>
        <v/>
      </c>
      <c r="AJ79" s="97" t="str">
        <f t="array" ref="AJ79">IF($AF79,MIN(IF(G1SelectionMask="x",IF(INDEX(StdCalcsRefCalcs,$E79,0)&gt;0,INDEX(StdCalcsRefCalcs,$E79,0)),"")),"")</f>
        <v/>
      </c>
      <c r="AK79" s="97" t="str">
        <f t="array" ref="AK79">IF($AF79,MAX(IF(G1SelectionMask="x",IF(INDEX(StdCalcsRefCalcs,$E79,0)&gt;0,INDEX(StdCalcsRefCalcs,$E79,0)),"")),"")</f>
        <v/>
      </c>
      <c r="AL79" s="97" t="str">
        <f t="shared" si="26"/>
        <v/>
      </c>
      <c r="AM79" s="97" t="str">
        <f t="array" ref="AM79">IF($AF79,STDEVA(IF(G1SelectionMask="x",IF(INDEX(StdCalcsRefCalcs,$E79,0)&gt;0,INDEX(StdCalcsRefCalcs,$E79,0)),"")),"")</f>
        <v/>
      </c>
      <c r="AN79" s="98" t="b">
        <f t="shared" si="27"/>
        <v>0</v>
      </c>
      <c r="AO79" s="98" t="str">
        <f t="array" ref="AO79">IF($AN79,MEDIAN(IF(G2SelectionMask="x",IF(INDEX(StdCalcsRefCalcs,$E79,0)&gt;0,INDEX(StdCalcsRefCalcs,$E79,0)),"")),"")</f>
        <v/>
      </c>
      <c r="AP79" s="98" t="str">
        <f t="array" ref="AP79">IF($AN79,QUARTILE(IF(G2SelectionMask="x",IF(INDEX(StdCalcsRefCalcs,$E79,0)&gt;0,INDEX(StdCalcsRefCalcs,$E79,0)),""),1),"")</f>
        <v/>
      </c>
      <c r="AQ79" s="98" t="str">
        <f t="array" ref="AQ79">IF($AN79,QUARTILE(IF(G2SelectionMask="x",IF(INDEX(StdCalcsRefCalcs,$E79,0)&gt;0,INDEX(StdCalcsRefCalcs,$E79,0)),""),3),"")</f>
        <v/>
      </c>
      <c r="AR79" s="98" t="str">
        <f t="array" ref="AR79">IF($AN79,MIN(IF(G2SelectionMask="x",IF(INDEX(StdCalcsRefCalcs,$E79,0)&gt;0,INDEX(StdCalcsRefCalcs,$E79,0)),"")),"")</f>
        <v/>
      </c>
      <c r="AS79" s="98" t="str">
        <f t="array" ref="AS79">IF($AN79,MAX(IF(G2SelectionMask="x",IF(INDEX(StdCalcsRefCalcs,$E79,0)&gt;0,INDEX(StdCalcsRefCalcs,$E79,0)),"")),"")</f>
        <v/>
      </c>
      <c r="AT79" s="98" t="str">
        <f t="shared" si="28"/>
        <v/>
      </c>
      <c r="AU79" s="98" t="str">
        <f t="array" ref="AU79">IF($AN79,STDEVA(IF(G2SelectionMask="x",IF(INDEX(StdCalcsRefCalcs,$E79,0)&gt;0,INDEX(StdCalcsRefCalcs,$E79,0)),"")),"")</f>
        <v/>
      </c>
      <c r="AV79" s="97" t="b">
        <f t="shared" si="29"/>
        <v>0</v>
      </c>
      <c r="AW79" s="97" t="str">
        <f t="array" ref="AW79">IF($AV79,MEDIAN(IF(G3SelectionMask="x",IF(INDEX(StdCalcsRefCalcs,$E79,0)&gt;0,INDEX(StdCalcsRefCalcs,$E79,0)),"")),"")</f>
        <v/>
      </c>
      <c r="AX79" s="97" t="str">
        <f t="array" ref="AX79">IF($AV79,QUARTILE(IF(G3SelectionMask="x",IF(INDEX(StdCalcsRefCalcs,$E79,0)&gt;0,INDEX(StdCalcsRefCalcs,$E79,0)),""),1),"")</f>
        <v/>
      </c>
      <c r="AY79" s="97" t="str">
        <f t="array" ref="AY79">IF($AV79,QUARTILE(IF(G3SelectionMask="x",IF(INDEX(StdCalcsRefCalcs,$E79,0)&gt;0,INDEX(StdCalcsRefCalcs,$E79,0)),""),3),"")</f>
        <v/>
      </c>
      <c r="AZ79" s="97" t="str">
        <f t="array" ref="AZ79">IF($AV79,MIN(IF(G3SelectionMask="x",IF(INDEX(StdCalcsRefCalcs,$E79,0)&gt;0,INDEX(StdCalcsRefCalcs,$E79,0)),"")),"")</f>
        <v/>
      </c>
      <c r="BA79" s="97" t="str">
        <f t="array" ref="BA79">IF($AV79,MAX(IF(G3SelectionMask="x",IF(INDEX(StdCalcsRefCalcs,$E79,0)&gt;0,INDEX(StdCalcsRefCalcs,$E79,0)),"")),"")</f>
        <v/>
      </c>
      <c r="BB79" s="97" t="str">
        <f t="shared" si="30"/>
        <v/>
      </c>
      <c r="BC79" s="97" t="str">
        <f t="array" ref="BC79">IF($AV79,STDEVA(IF(G3SelectionMask="x",IF(INDEX(StdCalcsRefCalcs,$E79,0)&gt;0,INDEX(StdCalcsRefCalcs,$E79,0)),"")),"")</f>
        <v/>
      </c>
      <c r="BD79" s="98" t="b">
        <f t="shared" si="31"/>
        <v>0</v>
      </c>
      <c r="BE79" s="98" t="str">
        <f t="array" ref="BE79">IF($BD79,MEDIAN(IF(G4SelectionMask="x",IF(INDEX(StdCalcsRefCalcs,$E79,0)&gt;0,INDEX(StdCalcsRefCalcs,$E79,0)),"")),"")</f>
        <v/>
      </c>
      <c r="BF79" s="98" t="str">
        <f t="array" ref="BF79">IF($BD79,QUARTILE(IF(G4SelectionMask="x",IF(INDEX(StdCalcsRefCalcs,$E79,0)&gt;0,INDEX(StdCalcsRefCalcs,$E79,0)),""),1),"")</f>
        <v/>
      </c>
      <c r="BG79" s="98" t="str">
        <f t="array" ref="BG79">IF($BD79,QUARTILE(IF(G4SelectionMask="x",IF(INDEX(StdCalcsRefCalcs,$E79,0)&gt;0,INDEX(StdCalcsRefCalcs,$E79,0)),""),3),"")</f>
        <v/>
      </c>
      <c r="BH79" s="98" t="str">
        <f t="array" ref="BH79">IF($BD79,MIN(IF(G4SelectionMask="x",IF(INDEX(StdCalcsRefCalcs,$E79,0)&gt;0,INDEX(StdCalcsRefCalcs,$E79,0)),"")),"")</f>
        <v/>
      </c>
      <c r="BI79" s="98" t="str">
        <f t="array" ref="BI79">IF($BD79,MAX(IF(G4SelectionMask="x",IF(INDEX(StdCalcsRefCalcs,$E79,0)&gt;0,INDEX(StdCalcsRefCalcs,$E79,0)),"")),"")</f>
        <v/>
      </c>
      <c r="BJ79" s="98" t="str">
        <f t="shared" si="32"/>
        <v/>
      </c>
      <c r="BK79" s="98" t="str">
        <f t="array" ref="BK79">IF($BD79,STDEVA(IF(G4SelectionMask="x",IF(INDEX(StdCalcsRefCalcs,$E79,0)&gt;0,INDEX(StdCalcsRefCalcs,$E79,0)),"")),"")</f>
        <v/>
      </c>
      <c r="BL79" s="97" t="b">
        <f t="shared" si="33"/>
        <v>0</v>
      </c>
      <c r="BM79" s="97" t="str">
        <f t="array" ref="BM79">IF($BL79,MEDIAN(IF(G5SelectionMask="x",IF(INDEX(StdCalcsRefCalcs,$E79,0)&gt;0,INDEX(StdCalcsRefCalcs,$E79,0)),"")),"")</f>
        <v/>
      </c>
      <c r="BN79" s="97" t="str">
        <f t="array" ref="BN79">IF($BL79,QUARTILE(IF(G5SelectionMask="x",IF(INDEX(StdCalcsRefCalcs,$E79,0)&gt;0,INDEX(StdCalcsRefCalcs,$E79,0)),""),1),"")</f>
        <v/>
      </c>
      <c r="BO79" s="97" t="str">
        <f t="array" ref="BO79">IF($BL79,QUARTILE(IF(G5SelectionMask="x",IF(INDEX(StdCalcsRefCalcs,$E79,0)&gt;0,INDEX(StdCalcsRefCalcs,$E79,0)),""),3),"")</f>
        <v/>
      </c>
      <c r="BP79" s="97" t="str">
        <f t="array" ref="BP79">IF($BL79,MIN(IF(G5SelectionMask="x",IF(INDEX(StdCalcsRefCalcs,$E79,0)&gt;0,INDEX(StdCalcsRefCalcs,$E79,0)),"")),"")</f>
        <v/>
      </c>
      <c r="BQ79" s="97" t="str">
        <f t="array" ref="BQ79">IF($BL79,MAX(IF(G5SelectionMask="x",IF(INDEX(StdCalcsRefCalcs,$E79,0)&gt;0,INDEX(StdCalcsRefCalcs,$E79,0)),"")),"")</f>
        <v/>
      </c>
      <c r="BR79" s="97" t="str">
        <f t="shared" si="34"/>
        <v/>
      </c>
      <c r="BS79" s="99" t="str">
        <f t="array" ref="BS79">IF($BL79,STDEVA(IF(G5SelectionMask="x",IF(INDEX(StdCalcsRefCalcs,$E79,0)&gt;0,INDEX(StdCalcsRefCalcs,$E79,0)),"")),"")</f>
        <v/>
      </c>
      <c r="BT79" s="108"/>
      <c r="BU79" s="109" t="str">
        <f t="shared" si="56"/>
        <v/>
      </c>
      <c r="BV79" s="109" t="str">
        <f t="shared" si="56"/>
        <v/>
      </c>
      <c r="BW79" s="109" t="str">
        <f t="shared" si="56"/>
        <v/>
      </c>
      <c r="BX79" s="109" t="str">
        <f t="shared" si="56"/>
        <v/>
      </c>
      <c r="BY79" s="109" t="str">
        <f t="shared" si="56"/>
        <v/>
      </c>
      <c r="BZ79" s="109" t="str">
        <f t="shared" si="56"/>
        <v/>
      </c>
      <c r="CA79" s="109" t="str">
        <f t="shared" si="56"/>
        <v/>
      </c>
      <c r="CB79" s="109" t="str">
        <f t="shared" si="56"/>
        <v/>
      </c>
      <c r="CC79" s="109" t="str">
        <f t="shared" si="56"/>
        <v/>
      </c>
      <c r="CD79" s="109" t="str">
        <f t="shared" si="56"/>
        <v/>
      </c>
      <c r="CE79" s="109" t="str">
        <f t="shared" si="56"/>
        <v/>
      </c>
      <c r="CF79" s="109" t="str">
        <f t="shared" si="56"/>
        <v/>
      </c>
      <c r="CG79" s="109" t="str">
        <f t="shared" si="56"/>
        <v/>
      </c>
      <c r="CH79" s="109" t="str">
        <f t="shared" si="56"/>
        <v/>
      </c>
      <c r="CI79" s="109" t="str">
        <f t="shared" si="56"/>
        <v/>
      </c>
    </row>
    <row r="80" spans="1:87" x14ac:dyDescent="0.2">
      <c r="A80" s="33">
        <f t="shared" si="8"/>
        <v>0</v>
      </c>
      <c r="B80" s="206"/>
      <c r="C80" s="200"/>
      <c r="D80" s="197"/>
      <c r="E80" s="72">
        <f t="shared" si="9"/>
        <v>70</v>
      </c>
      <c r="F80" s="9" t="s">
        <v>2210</v>
      </c>
      <c r="G80" s="9" t="s">
        <v>2205</v>
      </c>
      <c r="H80" s="9" t="s">
        <v>703</v>
      </c>
      <c r="I80" s="9">
        <f t="shared" ref="I80:I90" si="71">MATCH(H80,RawDataFieldKeys,0)-RawDataFieldKeyBaseRow</f>
        <v>125</v>
      </c>
      <c r="J80" s="9" t="s">
        <v>234</v>
      </c>
      <c r="K80" s="9">
        <f t="shared" ref="K80:K90" si="72">MATCH(J80,RawDataFieldKeys,0)-RawDataFieldKeyBaseRow</f>
        <v>124</v>
      </c>
      <c r="P80" s="97" t="str">
        <f t="shared" si="59"/>
        <v/>
      </c>
      <c r="Q80" s="97"/>
      <c r="R80" s="97"/>
      <c r="S80" s="97"/>
      <c r="T80" s="97"/>
      <c r="U80" s="98" t="str">
        <f t="shared" si="60"/>
        <v/>
      </c>
      <c r="V80" s="107" t="str">
        <f t="shared" si="61"/>
        <v/>
      </c>
      <c r="W80" s="107" t="str">
        <f t="shared" si="62"/>
        <v/>
      </c>
      <c r="X80" s="107" t="str">
        <f t="shared" si="63"/>
        <v/>
      </c>
      <c r="Y80" s="107" t="str">
        <f t="shared" si="64"/>
        <v/>
      </c>
      <c r="Z80" s="107" t="str">
        <f t="shared" si="65"/>
        <v/>
      </c>
      <c r="AA80" s="107" t="str">
        <f t="shared" si="66"/>
        <v/>
      </c>
      <c r="AB80" s="107" t="str">
        <f t="shared" si="67"/>
        <v/>
      </c>
      <c r="AC80" s="107" t="str">
        <f t="shared" si="68"/>
        <v/>
      </c>
      <c r="AD80" s="107" t="str">
        <f t="shared" si="69"/>
        <v/>
      </c>
      <c r="AE80" s="107" t="str">
        <f t="shared" si="70"/>
        <v/>
      </c>
      <c r="AF80" s="97" t="b">
        <f t="shared" si="25"/>
        <v>0</v>
      </c>
      <c r="AG80" s="97" t="str">
        <f t="array" ref="AG80">IF($AF80,MEDIAN(IF(G1SelectionMask="x",IF(INDEX(StdCalcsRefCalcs,$E80,0)&gt;0,INDEX(StdCalcsRefCalcs,$E80,0)),"")),"")</f>
        <v/>
      </c>
      <c r="AH80" s="97" t="str">
        <f t="array" ref="AH80">IF($AF80,QUARTILE(IF(G1SelectionMask="x",IF(INDEX(StdCalcsRefCalcs,$E80,0)&gt;0,INDEX(StdCalcsRefCalcs,$E80,0)),""),1),"")</f>
        <v/>
      </c>
      <c r="AI80" s="97" t="str">
        <f t="array" ref="AI80">IF($AF80,QUARTILE(IF(G1SelectionMask="x",IF(INDEX(StdCalcsRefCalcs,$E80,0)&gt;0,INDEX(StdCalcsRefCalcs,$E80,0)),""),3),"")</f>
        <v/>
      </c>
      <c r="AJ80" s="97" t="str">
        <f t="array" ref="AJ80">IF($AF80,MIN(IF(G1SelectionMask="x",IF(INDEX(StdCalcsRefCalcs,$E80,0)&gt;0,INDEX(StdCalcsRefCalcs,$E80,0)),"")),"")</f>
        <v/>
      </c>
      <c r="AK80" s="97" t="str">
        <f t="array" ref="AK80">IF($AF80,MAX(IF(G1SelectionMask="x",IF(INDEX(StdCalcsRefCalcs,$E80,0)&gt;0,INDEX(StdCalcsRefCalcs,$E80,0)),"")),"")</f>
        <v/>
      </c>
      <c r="AL80" s="97" t="str">
        <f t="shared" si="26"/>
        <v/>
      </c>
      <c r="AM80" s="97" t="str">
        <f t="array" ref="AM80">IF($AF80,STDEVA(IF(G1SelectionMask="x",IF(INDEX(StdCalcsRefCalcs,$E80,0)&gt;0,INDEX(StdCalcsRefCalcs,$E80,0)),"")),"")</f>
        <v/>
      </c>
      <c r="AN80" s="98" t="b">
        <f t="shared" si="27"/>
        <v>0</v>
      </c>
      <c r="AO80" s="98" t="str">
        <f t="array" ref="AO80">IF($AN80,MEDIAN(IF(G2SelectionMask="x",IF(INDEX(StdCalcsRefCalcs,$E80,0)&gt;0,INDEX(StdCalcsRefCalcs,$E80,0)),"")),"")</f>
        <v/>
      </c>
      <c r="AP80" s="98" t="str">
        <f t="array" ref="AP80">IF($AN80,QUARTILE(IF(G2SelectionMask="x",IF(INDEX(StdCalcsRefCalcs,$E80,0)&gt;0,INDEX(StdCalcsRefCalcs,$E80,0)),""),1),"")</f>
        <v/>
      </c>
      <c r="AQ80" s="98" t="str">
        <f t="array" ref="AQ80">IF($AN80,QUARTILE(IF(G2SelectionMask="x",IF(INDEX(StdCalcsRefCalcs,$E80,0)&gt;0,INDEX(StdCalcsRefCalcs,$E80,0)),""),3),"")</f>
        <v/>
      </c>
      <c r="AR80" s="98" t="str">
        <f t="array" ref="AR80">IF($AN80,MIN(IF(G2SelectionMask="x",IF(INDEX(StdCalcsRefCalcs,$E80,0)&gt;0,INDEX(StdCalcsRefCalcs,$E80,0)),"")),"")</f>
        <v/>
      </c>
      <c r="AS80" s="98" t="str">
        <f t="array" ref="AS80">IF($AN80,MAX(IF(G2SelectionMask="x",IF(INDEX(StdCalcsRefCalcs,$E80,0)&gt;0,INDEX(StdCalcsRefCalcs,$E80,0)),"")),"")</f>
        <v/>
      </c>
      <c r="AT80" s="98" t="str">
        <f t="shared" si="28"/>
        <v/>
      </c>
      <c r="AU80" s="98" t="str">
        <f t="array" ref="AU80">IF($AN80,STDEVA(IF(G2SelectionMask="x",IF(INDEX(StdCalcsRefCalcs,$E80,0)&gt;0,INDEX(StdCalcsRefCalcs,$E80,0)),"")),"")</f>
        <v/>
      </c>
      <c r="AV80" s="97" t="b">
        <f t="shared" si="29"/>
        <v>0</v>
      </c>
      <c r="AW80" s="97" t="str">
        <f t="array" ref="AW80">IF($AV80,MEDIAN(IF(G3SelectionMask="x",IF(INDEX(StdCalcsRefCalcs,$E80,0)&gt;0,INDEX(StdCalcsRefCalcs,$E80,0)),"")),"")</f>
        <v/>
      </c>
      <c r="AX80" s="97" t="str">
        <f t="array" ref="AX80">IF($AV80,QUARTILE(IF(G3SelectionMask="x",IF(INDEX(StdCalcsRefCalcs,$E80,0)&gt;0,INDEX(StdCalcsRefCalcs,$E80,0)),""),1),"")</f>
        <v/>
      </c>
      <c r="AY80" s="97" t="str">
        <f t="array" ref="AY80">IF($AV80,QUARTILE(IF(G3SelectionMask="x",IF(INDEX(StdCalcsRefCalcs,$E80,0)&gt;0,INDEX(StdCalcsRefCalcs,$E80,0)),""),3),"")</f>
        <v/>
      </c>
      <c r="AZ80" s="97" t="str">
        <f t="array" ref="AZ80">IF($AV80,MIN(IF(G3SelectionMask="x",IF(INDEX(StdCalcsRefCalcs,$E80,0)&gt;0,INDEX(StdCalcsRefCalcs,$E80,0)),"")),"")</f>
        <v/>
      </c>
      <c r="BA80" s="97" t="str">
        <f t="array" ref="BA80">IF($AV80,MAX(IF(G3SelectionMask="x",IF(INDEX(StdCalcsRefCalcs,$E80,0)&gt;0,INDEX(StdCalcsRefCalcs,$E80,0)),"")),"")</f>
        <v/>
      </c>
      <c r="BB80" s="97" t="str">
        <f t="shared" si="30"/>
        <v/>
      </c>
      <c r="BC80" s="97" t="str">
        <f t="array" ref="BC80">IF($AV80,STDEVA(IF(G3SelectionMask="x",IF(INDEX(StdCalcsRefCalcs,$E80,0)&gt;0,INDEX(StdCalcsRefCalcs,$E80,0)),"")),"")</f>
        <v/>
      </c>
      <c r="BD80" s="98" t="b">
        <f t="shared" si="31"/>
        <v>0</v>
      </c>
      <c r="BE80" s="98" t="str">
        <f t="array" ref="BE80">IF($BD80,MEDIAN(IF(G4SelectionMask="x",IF(INDEX(StdCalcsRefCalcs,$E80,0)&gt;0,INDEX(StdCalcsRefCalcs,$E80,0)),"")),"")</f>
        <v/>
      </c>
      <c r="BF80" s="98" t="str">
        <f t="array" ref="BF80">IF($BD80,QUARTILE(IF(G4SelectionMask="x",IF(INDEX(StdCalcsRefCalcs,$E80,0)&gt;0,INDEX(StdCalcsRefCalcs,$E80,0)),""),1),"")</f>
        <v/>
      </c>
      <c r="BG80" s="98" t="str">
        <f t="array" ref="BG80">IF($BD80,QUARTILE(IF(G4SelectionMask="x",IF(INDEX(StdCalcsRefCalcs,$E80,0)&gt;0,INDEX(StdCalcsRefCalcs,$E80,0)),""),3),"")</f>
        <v/>
      </c>
      <c r="BH80" s="98" t="str">
        <f t="array" ref="BH80">IF($BD80,MIN(IF(G4SelectionMask="x",IF(INDEX(StdCalcsRefCalcs,$E80,0)&gt;0,INDEX(StdCalcsRefCalcs,$E80,0)),"")),"")</f>
        <v/>
      </c>
      <c r="BI80" s="98" t="str">
        <f t="array" ref="BI80">IF($BD80,MAX(IF(G4SelectionMask="x",IF(INDEX(StdCalcsRefCalcs,$E80,0)&gt;0,INDEX(StdCalcsRefCalcs,$E80,0)),"")),"")</f>
        <v/>
      </c>
      <c r="BJ80" s="98" t="str">
        <f t="shared" si="32"/>
        <v/>
      </c>
      <c r="BK80" s="98" t="str">
        <f t="array" ref="BK80">IF($BD80,STDEVA(IF(G4SelectionMask="x",IF(INDEX(StdCalcsRefCalcs,$E80,0)&gt;0,INDEX(StdCalcsRefCalcs,$E80,0)),"")),"")</f>
        <v/>
      </c>
      <c r="BL80" s="97" t="b">
        <f t="shared" si="33"/>
        <v>0</v>
      </c>
      <c r="BM80" s="97" t="str">
        <f t="array" ref="BM80">IF($BL80,MEDIAN(IF(G5SelectionMask="x",IF(INDEX(StdCalcsRefCalcs,$E80,0)&gt;0,INDEX(StdCalcsRefCalcs,$E80,0)),"")),"")</f>
        <v/>
      </c>
      <c r="BN80" s="97" t="str">
        <f t="array" ref="BN80">IF($BL80,QUARTILE(IF(G5SelectionMask="x",IF(INDEX(StdCalcsRefCalcs,$E80,0)&gt;0,INDEX(StdCalcsRefCalcs,$E80,0)),""),1),"")</f>
        <v/>
      </c>
      <c r="BO80" s="97" t="str">
        <f t="array" ref="BO80">IF($BL80,QUARTILE(IF(G5SelectionMask="x",IF(INDEX(StdCalcsRefCalcs,$E80,0)&gt;0,INDEX(StdCalcsRefCalcs,$E80,0)),""),3),"")</f>
        <v/>
      </c>
      <c r="BP80" s="97" t="str">
        <f t="array" ref="BP80">IF($BL80,MIN(IF(G5SelectionMask="x",IF(INDEX(StdCalcsRefCalcs,$E80,0)&gt;0,INDEX(StdCalcsRefCalcs,$E80,0)),"")),"")</f>
        <v/>
      </c>
      <c r="BQ80" s="97" t="str">
        <f t="array" ref="BQ80">IF($BL80,MAX(IF(G5SelectionMask="x",IF(INDEX(StdCalcsRefCalcs,$E80,0)&gt;0,INDEX(StdCalcsRefCalcs,$E80,0)),"")),"")</f>
        <v/>
      </c>
      <c r="BR80" s="97" t="str">
        <f t="shared" si="34"/>
        <v/>
      </c>
      <c r="BS80" s="99" t="str">
        <f t="array" ref="BS80">IF($BL80,STDEVA(IF(G5SelectionMask="x",IF(INDEX(StdCalcsRefCalcs,$E80,0)&gt;0,INDEX(StdCalcsRefCalcs,$E80,0)),"")),"")</f>
        <v/>
      </c>
      <c r="BT80" s="108"/>
      <c r="BU80" s="109" t="str">
        <f t="shared" ref="BU80:CI86" si="73">IFERROR(IF(LEN(INDEX(RawDataAllData,$I80,BU$9))*LEN(INDEX(RawDataAllData,$K80,BU$9))=0,"",INDEX(RawDataAllData,$I80,BU$9)/INDEX(RawDataAllData,$K80,BU$9)),"")</f>
        <v/>
      </c>
      <c r="BV80" s="109" t="str">
        <f t="shared" si="73"/>
        <v/>
      </c>
      <c r="BW80" s="109" t="str">
        <f t="shared" si="73"/>
        <v/>
      </c>
      <c r="BX80" s="109" t="str">
        <f t="shared" si="73"/>
        <v/>
      </c>
      <c r="BY80" s="109" t="str">
        <f t="shared" si="73"/>
        <v/>
      </c>
      <c r="BZ80" s="109" t="str">
        <f t="shared" si="73"/>
        <v/>
      </c>
      <c r="CA80" s="109" t="str">
        <f t="shared" si="73"/>
        <v/>
      </c>
      <c r="CB80" s="109" t="str">
        <f t="shared" si="73"/>
        <v/>
      </c>
      <c r="CC80" s="109" t="str">
        <f t="shared" si="73"/>
        <v/>
      </c>
      <c r="CD80" s="109" t="str">
        <f t="shared" si="73"/>
        <v/>
      </c>
      <c r="CE80" s="109" t="str">
        <f t="shared" si="73"/>
        <v/>
      </c>
      <c r="CF80" s="109" t="str">
        <f t="shared" si="73"/>
        <v/>
      </c>
      <c r="CG80" s="109" t="str">
        <f t="shared" si="73"/>
        <v/>
      </c>
      <c r="CH80" s="109" t="str">
        <f t="shared" si="73"/>
        <v/>
      </c>
      <c r="CI80" s="109" t="str">
        <f t="shared" si="73"/>
        <v/>
      </c>
    </row>
    <row r="81" spans="1:87" x14ac:dyDescent="0.2">
      <c r="A81" s="33">
        <f t="shared" si="8"/>
        <v>0</v>
      </c>
      <c r="B81" s="206"/>
      <c r="C81" s="200"/>
      <c r="D81" s="197"/>
      <c r="E81" s="72">
        <f t="shared" si="9"/>
        <v>71</v>
      </c>
      <c r="F81" s="9" t="s">
        <v>2716</v>
      </c>
      <c r="G81" s="9" t="s">
        <v>2214</v>
      </c>
      <c r="H81" s="9" t="s">
        <v>717</v>
      </c>
      <c r="I81" s="9">
        <f t="shared" si="71"/>
        <v>127</v>
      </c>
      <c r="J81" s="9" t="s">
        <v>234</v>
      </c>
      <c r="K81" s="9">
        <f t="shared" si="72"/>
        <v>124</v>
      </c>
      <c r="P81" s="97" t="str">
        <f t="shared" si="59"/>
        <v/>
      </c>
      <c r="Q81" s="97"/>
      <c r="R81" s="97"/>
      <c r="S81" s="97"/>
      <c r="T81" s="97"/>
      <c r="U81" s="98" t="str">
        <f t="shared" si="60"/>
        <v/>
      </c>
      <c r="V81" s="107" t="str">
        <f t="shared" si="61"/>
        <v/>
      </c>
      <c r="W81" s="107" t="str">
        <f t="shared" si="62"/>
        <v/>
      </c>
      <c r="X81" s="107" t="str">
        <f t="shared" si="63"/>
        <v/>
      </c>
      <c r="Y81" s="107" t="str">
        <f t="shared" si="64"/>
        <v/>
      </c>
      <c r="Z81" s="107" t="str">
        <f t="shared" si="65"/>
        <v/>
      </c>
      <c r="AA81" s="107" t="str">
        <f t="shared" si="66"/>
        <v/>
      </c>
      <c r="AB81" s="107" t="str">
        <f t="shared" si="67"/>
        <v/>
      </c>
      <c r="AC81" s="107" t="str">
        <f t="shared" si="68"/>
        <v/>
      </c>
      <c r="AD81" s="107" t="str">
        <f t="shared" si="69"/>
        <v/>
      </c>
      <c r="AE81" s="107" t="str">
        <f t="shared" si="70"/>
        <v/>
      </c>
      <c r="AF81" s="97" t="b">
        <f t="shared" si="25"/>
        <v>0</v>
      </c>
      <c r="AG81" s="97" t="str">
        <f t="array" ref="AG81">IF($AF81,MEDIAN(IF(G1SelectionMask="x",IF(INDEX(StdCalcsRefCalcs,$E81,0)&gt;0,INDEX(StdCalcsRefCalcs,$E81,0)),"")),"")</f>
        <v/>
      </c>
      <c r="AH81" s="97" t="str">
        <f t="array" ref="AH81">IF($AF81,QUARTILE(IF(G1SelectionMask="x",IF(INDEX(StdCalcsRefCalcs,$E81,0)&gt;0,INDEX(StdCalcsRefCalcs,$E81,0)),""),1),"")</f>
        <v/>
      </c>
      <c r="AI81" s="97" t="str">
        <f t="array" ref="AI81">IF($AF81,QUARTILE(IF(G1SelectionMask="x",IF(INDEX(StdCalcsRefCalcs,$E81,0)&gt;0,INDEX(StdCalcsRefCalcs,$E81,0)),""),3),"")</f>
        <v/>
      </c>
      <c r="AJ81" s="97" t="str">
        <f t="array" ref="AJ81">IF($AF81,MIN(IF(G1SelectionMask="x",IF(INDEX(StdCalcsRefCalcs,$E81,0)&gt;0,INDEX(StdCalcsRefCalcs,$E81,0)),"")),"")</f>
        <v/>
      </c>
      <c r="AK81" s="97" t="str">
        <f t="array" ref="AK81">IF($AF81,MAX(IF(G1SelectionMask="x",IF(INDEX(StdCalcsRefCalcs,$E81,0)&gt;0,INDEX(StdCalcsRefCalcs,$E81,0)),"")),"")</f>
        <v/>
      </c>
      <c r="AL81" s="97" t="str">
        <f t="shared" si="26"/>
        <v/>
      </c>
      <c r="AM81" s="97" t="str">
        <f t="array" ref="AM81">IF($AF81,STDEVA(IF(G1SelectionMask="x",IF(INDEX(StdCalcsRefCalcs,$E81,0)&gt;0,INDEX(StdCalcsRefCalcs,$E81,0)),"")),"")</f>
        <v/>
      </c>
      <c r="AN81" s="98" t="b">
        <f t="shared" si="27"/>
        <v>0</v>
      </c>
      <c r="AO81" s="98" t="str">
        <f t="array" ref="AO81">IF($AN81,MEDIAN(IF(G2SelectionMask="x",IF(INDEX(StdCalcsRefCalcs,$E81,0)&gt;0,INDEX(StdCalcsRefCalcs,$E81,0)),"")),"")</f>
        <v/>
      </c>
      <c r="AP81" s="98" t="str">
        <f t="array" ref="AP81">IF($AN81,QUARTILE(IF(G2SelectionMask="x",IF(INDEX(StdCalcsRefCalcs,$E81,0)&gt;0,INDEX(StdCalcsRefCalcs,$E81,0)),""),1),"")</f>
        <v/>
      </c>
      <c r="AQ81" s="98" t="str">
        <f t="array" ref="AQ81">IF($AN81,QUARTILE(IF(G2SelectionMask="x",IF(INDEX(StdCalcsRefCalcs,$E81,0)&gt;0,INDEX(StdCalcsRefCalcs,$E81,0)),""),3),"")</f>
        <v/>
      </c>
      <c r="AR81" s="98" t="str">
        <f t="array" ref="AR81">IF($AN81,MIN(IF(G2SelectionMask="x",IF(INDEX(StdCalcsRefCalcs,$E81,0)&gt;0,INDEX(StdCalcsRefCalcs,$E81,0)),"")),"")</f>
        <v/>
      </c>
      <c r="AS81" s="98" t="str">
        <f t="array" ref="AS81">IF($AN81,MAX(IF(G2SelectionMask="x",IF(INDEX(StdCalcsRefCalcs,$E81,0)&gt;0,INDEX(StdCalcsRefCalcs,$E81,0)),"")),"")</f>
        <v/>
      </c>
      <c r="AT81" s="98" t="str">
        <f t="shared" si="28"/>
        <v/>
      </c>
      <c r="AU81" s="98" t="str">
        <f t="array" ref="AU81">IF($AN81,STDEVA(IF(G2SelectionMask="x",IF(INDEX(StdCalcsRefCalcs,$E81,0)&gt;0,INDEX(StdCalcsRefCalcs,$E81,0)),"")),"")</f>
        <v/>
      </c>
      <c r="AV81" s="97" t="b">
        <f t="shared" si="29"/>
        <v>0</v>
      </c>
      <c r="AW81" s="97" t="str">
        <f t="array" ref="AW81">IF($AV81,MEDIAN(IF(G3SelectionMask="x",IF(INDEX(StdCalcsRefCalcs,$E81,0)&gt;0,INDEX(StdCalcsRefCalcs,$E81,0)),"")),"")</f>
        <v/>
      </c>
      <c r="AX81" s="97" t="str">
        <f t="array" ref="AX81">IF($AV81,QUARTILE(IF(G3SelectionMask="x",IF(INDEX(StdCalcsRefCalcs,$E81,0)&gt;0,INDEX(StdCalcsRefCalcs,$E81,0)),""),1),"")</f>
        <v/>
      </c>
      <c r="AY81" s="97" t="str">
        <f t="array" ref="AY81">IF($AV81,QUARTILE(IF(G3SelectionMask="x",IF(INDEX(StdCalcsRefCalcs,$E81,0)&gt;0,INDEX(StdCalcsRefCalcs,$E81,0)),""),3),"")</f>
        <v/>
      </c>
      <c r="AZ81" s="97" t="str">
        <f t="array" ref="AZ81">IF($AV81,MIN(IF(G3SelectionMask="x",IF(INDEX(StdCalcsRefCalcs,$E81,0)&gt;0,INDEX(StdCalcsRefCalcs,$E81,0)),"")),"")</f>
        <v/>
      </c>
      <c r="BA81" s="97" t="str">
        <f t="array" ref="BA81">IF($AV81,MAX(IF(G3SelectionMask="x",IF(INDEX(StdCalcsRefCalcs,$E81,0)&gt;0,INDEX(StdCalcsRefCalcs,$E81,0)),"")),"")</f>
        <v/>
      </c>
      <c r="BB81" s="97" t="str">
        <f t="shared" si="30"/>
        <v/>
      </c>
      <c r="BC81" s="97" t="str">
        <f t="array" ref="BC81">IF($AV81,STDEVA(IF(G3SelectionMask="x",IF(INDEX(StdCalcsRefCalcs,$E81,0)&gt;0,INDEX(StdCalcsRefCalcs,$E81,0)),"")),"")</f>
        <v/>
      </c>
      <c r="BD81" s="98" t="b">
        <f t="shared" si="31"/>
        <v>0</v>
      </c>
      <c r="BE81" s="98" t="str">
        <f t="array" ref="BE81">IF($BD81,MEDIAN(IF(G4SelectionMask="x",IF(INDEX(StdCalcsRefCalcs,$E81,0)&gt;0,INDEX(StdCalcsRefCalcs,$E81,0)),"")),"")</f>
        <v/>
      </c>
      <c r="BF81" s="98" t="str">
        <f t="array" ref="BF81">IF($BD81,QUARTILE(IF(G4SelectionMask="x",IF(INDEX(StdCalcsRefCalcs,$E81,0)&gt;0,INDEX(StdCalcsRefCalcs,$E81,0)),""),1),"")</f>
        <v/>
      </c>
      <c r="BG81" s="98" t="str">
        <f t="array" ref="BG81">IF($BD81,QUARTILE(IF(G4SelectionMask="x",IF(INDEX(StdCalcsRefCalcs,$E81,0)&gt;0,INDEX(StdCalcsRefCalcs,$E81,0)),""),3),"")</f>
        <v/>
      </c>
      <c r="BH81" s="98" t="str">
        <f t="array" ref="BH81">IF($BD81,MIN(IF(G4SelectionMask="x",IF(INDEX(StdCalcsRefCalcs,$E81,0)&gt;0,INDEX(StdCalcsRefCalcs,$E81,0)),"")),"")</f>
        <v/>
      </c>
      <c r="BI81" s="98" t="str">
        <f t="array" ref="BI81">IF($BD81,MAX(IF(G4SelectionMask="x",IF(INDEX(StdCalcsRefCalcs,$E81,0)&gt;0,INDEX(StdCalcsRefCalcs,$E81,0)),"")),"")</f>
        <v/>
      </c>
      <c r="BJ81" s="98" t="str">
        <f t="shared" si="32"/>
        <v/>
      </c>
      <c r="BK81" s="98" t="str">
        <f t="array" ref="BK81">IF($BD81,STDEVA(IF(G4SelectionMask="x",IF(INDEX(StdCalcsRefCalcs,$E81,0)&gt;0,INDEX(StdCalcsRefCalcs,$E81,0)),"")),"")</f>
        <v/>
      </c>
      <c r="BL81" s="97" t="b">
        <f t="shared" si="33"/>
        <v>0</v>
      </c>
      <c r="BM81" s="97" t="str">
        <f t="array" ref="BM81">IF($BL81,MEDIAN(IF(G5SelectionMask="x",IF(INDEX(StdCalcsRefCalcs,$E81,0)&gt;0,INDEX(StdCalcsRefCalcs,$E81,0)),"")),"")</f>
        <v/>
      </c>
      <c r="BN81" s="97" t="str">
        <f t="array" ref="BN81">IF($BL81,QUARTILE(IF(G5SelectionMask="x",IF(INDEX(StdCalcsRefCalcs,$E81,0)&gt;0,INDEX(StdCalcsRefCalcs,$E81,0)),""),1),"")</f>
        <v/>
      </c>
      <c r="BO81" s="97" t="str">
        <f t="array" ref="BO81">IF($BL81,QUARTILE(IF(G5SelectionMask="x",IF(INDEX(StdCalcsRefCalcs,$E81,0)&gt;0,INDEX(StdCalcsRefCalcs,$E81,0)),""),3),"")</f>
        <v/>
      </c>
      <c r="BP81" s="97" t="str">
        <f t="array" ref="BP81">IF($BL81,MIN(IF(G5SelectionMask="x",IF(INDEX(StdCalcsRefCalcs,$E81,0)&gt;0,INDEX(StdCalcsRefCalcs,$E81,0)),"")),"")</f>
        <v/>
      </c>
      <c r="BQ81" s="97" t="str">
        <f t="array" ref="BQ81">IF($BL81,MAX(IF(G5SelectionMask="x",IF(INDEX(StdCalcsRefCalcs,$E81,0)&gt;0,INDEX(StdCalcsRefCalcs,$E81,0)),"")),"")</f>
        <v/>
      </c>
      <c r="BR81" s="97" t="str">
        <f t="shared" si="34"/>
        <v/>
      </c>
      <c r="BS81" s="99" t="str">
        <f t="array" ref="BS81">IF($BL81,STDEVA(IF(G5SelectionMask="x",IF(INDEX(StdCalcsRefCalcs,$E81,0)&gt;0,INDEX(StdCalcsRefCalcs,$E81,0)),"")),"")</f>
        <v/>
      </c>
      <c r="BT81" s="108"/>
      <c r="BU81" s="109" t="str">
        <f t="shared" si="73"/>
        <v/>
      </c>
      <c r="BV81" s="109" t="str">
        <f t="shared" si="73"/>
        <v/>
      </c>
      <c r="BW81" s="109" t="str">
        <f t="shared" si="73"/>
        <v/>
      </c>
      <c r="BX81" s="109" t="str">
        <f t="shared" si="73"/>
        <v/>
      </c>
      <c r="BY81" s="109" t="str">
        <f t="shared" si="73"/>
        <v/>
      </c>
      <c r="BZ81" s="109" t="str">
        <f t="shared" si="73"/>
        <v/>
      </c>
      <c r="CA81" s="109" t="str">
        <f t="shared" si="73"/>
        <v/>
      </c>
      <c r="CB81" s="109" t="str">
        <f t="shared" si="73"/>
        <v/>
      </c>
      <c r="CC81" s="109" t="str">
        <f t="shared" si="73"/>
        <v/>
      </c>
      <c r="CD81" s="109" t="str">
        <f t="shared" si="73"/>
        <v/>
      </c>
      <c r="CE81" s="109" t="str">
        <f t="shared" si="73"/>
        <v/>
      </c>
      <c r="CF81" s="109" t="str">
        <f t="shared" si="73"/>
        <v/>
      </c>
      <c r="CG81" s="109" t="str">
        <f t="shared" si="73"/>
        <v/>
      </c>
      <c r="CH81" s="109" t="str">
        <f t="shared" si="73"/>
        <v/>
      </c>
      <c r="CI81" s="109" t="str">
        <f t="shared" si="73"/>
        <v/>
      </c>
    </row>
    <row r="82" spans="1:87" x14ac:dyDescent="0.2">
      <c r="A82" s="33">
        <f t="shared" si="8"/>
        <v>0</v>
      </c>
      <c r="B82" s="206"/>
      <c r="C82" s="200"/>
      <c r="D82" s="197"/>
      <c r="E82" s="72">
        <f t="shared" si="9"/>
        <v>72</v>
      </c>
      <c r="F82" s="9" t="s">
        <v>2211</v>
      </c>
      <c r="G82" s="9" t="s">
        <v>2207</v>
      </c>
      <c r="H82" s="9" t="s">
        <v>706</v>
      </c>
      <c r="I82" s="9">
        <f t="shared" si="71"/>
        <v>129</v>
      </c>
      <c r="J82" s="9" t="s">
        <v>234</v>
      </c>
      <c r="K82" s="9">
        <f t="shared" si="72"/>
        <v>124</v>
      </c>
      <c r="P82" s="97" t="str">
        <f t="shared" si="59"/>
        <v/>
      </c>
      <c r="Q82" s="97"/>
      <c r="R82" s="97"/>
      <c r="S82" s="97"/>
      <c r="T82" s="97"/>
      <c r="U82" s="98" t="str">
        <f t="shared" si="60"/>
        <v/>
      </c>
      <c r="V82" s="107" t="str">
        <f t="shared" si="61"/>
        <v/>
      </c>
      <c r="W82" s="107" t="str">
        <f t="shared" si="62"/>
        <v/>
      </c>
      <c r="X82" s="107" t="str">
        <f t="shared" si="63"/>
        <v/>
      </c>
      <c r="Y82" s="107" t="str">
        <f t="shared" si="64"/>
        <v/>
      </c>
      <c r="Z82" s="107" t="str">
        <f t="shared" si="65"/>
        <v/>
      </c>
      <c r="AA82" s="107" t="str">
        <f t="shared" si="66"/>
        <v/>
      </c>
      <c r="AB82" s="107" t="str">
        <f t="shared" si="67"/>
        <v/>
      </c>
      <c r="AC82" s="107" t="str">
        <f t="shared" si="68"/>
        <v/>
      </c>
      <c r="AD82" s="107" t="str">
        <f t="shared" si="69"/>
        <v/>
      </c>
      <c r="AE82" s="107" t="str">
        <f t="shared" si="70"/>
        <v/>
      </c>
      <c r="AF82" s="97" t="b">
        <f t="shared" si="25"/>
        <v>0</v>
      </c>
      <c r="AG82" s="97" t="str">
        <f t="array" ref="AG82">IF($AF82,MEDIAN(IF(G1SelectionMask="x",IF(INDEX(StdCalcsRefCalcs,$E82,0)&gt;0,INDEX(StdCalcsRefCalcs,$E82,0)),"")),"")</f>
        <v/>
      </c>
      <c r="AH82" s="97" t="str">
        <f t="array" ref="AH82">IF($AF82,QUARTILE(IF(G1SelectionMask="x",IF(INDEX(StdCalcsRefCalcs,$E82,0)&gt;0,INDEX(StdCalcsRefCalcs,$E82,0)),""),1),"")</f>
        <v/>
      </c>
      <c r="AI82" s="97" t="str">
        <f t="array" ref="AI82">IF($AF82,QUARTILE(IF(G1SelectionMask="x",IF(INDEX(StdCalcsRefCalcs,$E82,0)&gt;0,INDEX(StdCalcsRefCalcs,$E82,0)),""),3),"")</f>
        <v/>
      </c>
      <c r="AJ82" s="97" t="str">
        <f t="array" ref="AJ82">IF($AF82,MIN(IF(G1SelectionMask="x",IF(INDEX(StdCalcsRefCalcs,$E82,0)&gt;0,INDEX(StdCalcsRefCalcs,$E82,0)),"")),"")</f>
        <v/>
      </c>
      <c r="AK82" s="97" t="str">
        <f t="array" ref="AK82">IF($AF82,MAX(IF(G1SelectionMask="x",IF(INDEX(StdCalcsRefCalcs,$E82,0)&gt;0,INDEX(StdCalcsRefCalcs,$E82,0)),"")),"")</f>
        <v/>
      </c>
      <c r="AL82" s="97" t="str">
        <f t="shared" si="26"/>
        <v/>
      </c>
      <c r="AM82" s="97" t="str">
        <f t="array" ref="AM82">IF($AF82,STDEVA(IF(G1SelectionMask="x",IF(INDEX(StdCalcsRefCalcs,$E82,0)&gt;0,INDEX(StdCalcsRefCalcs,$E82,0)),"")),"")</f>
        <v/>
      </c>
      <c r="AN82" s="98" t="b">
        <f t="shared" si="27"/>
        <v>0</v>
      </c>
      <c r="AO82" s="98" t="str">
        <f t="array" ref="AO82">IF($AN82,MEDIAN(IF(G2SelectionMask="x",IF(INDEX(StdCalcsRefCalcs,$E82,0)&gt;0,INDEX(StdCalcsRefCalcs,$E82,0)),"")),"")</f>
        <v/>
      </c>
      <c r="AP82" s="98" t="str">
        <f t="array" ref="AP82">IF($AN82,QUARTILE(IF(G2SelectionMask="x",IF(INDEX(StdCalcsRefCalcs,$E82,0)&gt;0,INDEX(StdCalcsRefCalcs,$E82,0)),""),1),"")</f>
        <v/>
      </c>
      <c r="AQ82" s="98" t="str">
        <f t="array" ref="AQ82">IF($AN82,QUARTILE(IF(G2SelectionMask="x",IF(INDEX(StdCalcsRefCalcs,$E82,0)&gt;0,INDEX(StdCalcsRefCalcs,$E82,0)),""),3),"")</f>
        <v/>
      </c>
      <c r="AR82" s="98" t="str">
        <f t="array" ref="AR82">IF($AN82,MIN(IF(G2SelectionMask="x",IF(INDEX(StdCalcsRefCalcs,$E82,0)&gt;0,INDEX(StdCalcsRefCalcs,$E82,0)),"")),"")</f>
        <v/>
      </c>
      <c r="AS82" s="98" t="str">
        <f t="array" ref="AS82">IF($AN82,MAX(IF(G2SelectionMask="x",IF(INDEX(StdCalcsRefCalcs,$E82,0)&gt;0,INDEX(StdCalcsRefCalcs,$E82,0)),"")),"")</f>
        <v/>
      </c>
      <c r="AT82" s="98" t="str">
        <f t="shared" si="28"/>
        <v/>
      </c>
      <c r="AU82" s="98" t="str">
        <f t="array" ref="AU82">IF($AN82,STDEVA(IF(G2SelectionMask="x",IF(INDEX(StdCalcsRefCalcs,$E82,0)&gt;0,INDEX(StdCalcsRefCalcs,$E82,0)),"")),"")</f>
        <v/>
      </c>
      <c r="AV82" s="97" t="b">
        <f t="shared" si="29"/>
        <v>0</v>
      </c>
      <c r="AW82" s="97" t="str">
        <f t="array" ref="AW82">IF($AV82,MEDIAN(IF(G3SelectionMask="x",IF(INDEX(StdCalcsRefCalcs,$E82,0)&gt;0,INDEX(StdCalcsRefCalcs,$E82,0)),"")),"")</f>
        <v/>
      </c>
      <c r="AX82" s="97" t="str">
        <f t="array" ref="AX82">IF($AV82,QUARTILE(IF(G3SelectionMask="x",IF(INDEX(StdCalcsRefCalcs,$E82,0)&gt;0,INDEX(StdCalcsRefCalcs,$E82,0)),""),1),"")</f>
        <v/>
      </c>
      <c r="AY82" s="97" t="str">
        <f t="array" ref="AY82">IF($AV82,QUARTILE(IF(G3SelectionMask="x",IF(INDEX(StdCalcsRefCalcs,$E82,0)&gt;0,INDEX(StdCalcsRefCalcs,$E82,0)),""),3),"")</f>
        <v/>
      </c>
      <c r="AZ82" s="97" t="str">
        <f t="array" ref="AZ82">IF($AV82,MIN(IF(G3SelectionMask="x",IF(INDEX(StdCalcsRefCalcs,$E82,0)&gt;0,INDEX(StdCalcsRefCalcs,$E82,0)),"")),"")</f>
        <v/>
      </c>
      <c r="BA82" s="97" t="str">
        <f t="array" ref="BA82">IF($AV82,MAX(IF(G3SelectionMask="x",IF(INDEX(StdCalcsRefCalcs,$E82,0)&gt;0,INDEX(StdCalcsRefCalcs,$E82,0)),"")),"")</f>
        <v/>
      </c>
      <c r="BB82" s="97" t="str">
        <f t="shared" si="30"/>
        <v/>
      </c>
      <c r="BC82" s="97" t="str">
        <f t="array" ref="BC82">IF($AV82,STDEVA(IF(G3SelectionMask="x",IF(INDEX(StdCalcsRefCalcs,$E82,0)&gt;0,INDEX(StdCalcsRefCalcs,$E82,0)),"")),"")</f>
        <v/>
      </c>
      <c r="BD82" s="98" t="b">
        <f t="shared" si="31"/>
        <v>0</v>
      </c>
      <c r="BE82" s="98" t="str">
        <f t="array" ref="BE82">IF($BD82,MEDIAN(IF(G4SelectionMask="x",IF(INDEX(StdCalcsRefCalcs,$E82,0)&gt;0,INDEX(StdCalcsRefCalcs,$E82,0)),"")),"")</f>
        <v/>
      </c>
      <c r="BF82" s="98" t="str">
        <f t="array" ref="BF82">IF($BD82,QUARTILE(IF(G4SelectionMask="x",IF(INDEX(StdCalcsRefCalcs,$E82,0)&gt;0,INDEX(StdCalcsRefCalcs,$E82,0)),""),1),"")</f>
        <v/>
      </c>
      <c r="BG82" s="98" t="str">
        <f t="array" ref="BG82">IF($BD82,QUARTILE(IF(G4SelectionMask="x",IF(INDEX(StdCalcsRefCalcs,$E82,0)&gt;0,INDEX(StdCalcsRefCalcs,$E82,0)),""),3),"")</f>
        <v/>
      </c>
      <c r="BH82" s="98" t="str">
        <f t="array" ref="BH82">IF($BD82,MIN(IF(G4SelectionMask="x",IF(INDEX(StdCalcsRefCalcs,$E82,0)&gt;0,INDEX(StdCalcsRefCalcs,$E82,0)),"")),"")</f>
        <v/>
      </c>
      <c r="BI82" s="98" t="str">
        <f t="array" ref="BI82">IF($BD82,MAX(IF(G4SelectionMask="x",IF(INDEX(StdCalcsRefCalcs,$E82,0)&gt;0,INDEX(StdCalcsRefCalcs,$E82,0)),"")),"")</f>
        <v/>
      </c>
      <c r="BJ82" s="98" t="str">
        <f t="shared" si="32"/>
        <v/>
      </c>
      <c r="BK82" s="98" t="str">
        <f t="array" ref="BK82">IF($BD82,STDEVA(IF(G4SelectionMask="x",IF(INDEX(StdCalcsRefCalcs,$E82,0)&gt;0,INDEX(StdCalcsRefCalcs,$E82,0)),"")),"")</f>
        <v/>
      </c>
      <c r="BL82" s="97" t="b">
        <f t="shared" si="33"/>
        <v>0</v>
      </c>
      <c r="BM82" s="97" t="str">
        <f t="array" ref="BM82">IF($BL82,MEDIAN(IF(G5SelectionMask="x",IF(INDEX(StdCalcsRefCalcs,$E82,0)&gt;0,INDEX(StdCalcsRefCalcs,$E82,0)),"")),"")</f>
        <v/>
      </c>
      <c r="BN82" s="97" t="str">
        <f t="array" ref="BN82">IF($BL82,QUARTILE(IF(G5SelectionMask="x",IF(INDEX(StdCalcsRefCalcs,$E82,0)&gt;0,INDEX(StdCalcsRefCalcs,$E82,0)),""),1),"")</f>
        <v/>
      </c>
      <c r="BO82" s="97" t="str">
        <f t="array" ref="BO82">IF($BL82,QUARTILE(IF(G5SelectionMask="x",IF(INDEX(StdCalcsRefCalcs,$E82,0)&gt;0,INDEX(StdCalcsRefCalcs,$E82,0)),""),3),"")</f>
        <v/>
      </c>
      <c r="BP82" s="97" t="str">
        <f t="array" ref="BP82">IF($BL82,MIN(IF(G5SelectionMask="x",IF(INDEX(StdCalcsRefCalcs,$E82,0)&gt;0,INDEX(StdCalcsRefCalcs,$E82,0)),"")),"")</f>
        <v/>
      </c>
      <c r="BQ82" s="97" t="str">
        <f t="array" ref="BQ82">IF($BL82,MAX(IF(G5SelectionMask="x",IF(INDEX(StdCalcsRefCalcs,$E82,0)&gt;0,INDEX(StdCalcsRefCalcs,$E82,0)),"")),"")</f>
        <v/>
      </c>
      <c r="BR82" s="97" t="str">
        <f t="shared" si="34"/>
        <v/>
      </c>
      <c r="BS82" s="99" t="str">
        <f t="array" ref="BS82">IF($BL82,STDEVA(IF(G5SelectionMask="x",IF(INDEX(StdCalcsRefCalcs,$E82,0)&gt;0,INDEX(StdCalcsRefCalcs,$E82,0)),"")),"")</f>
        <v/>
      </c>
      <c r="BT82" s="108"/>
      <c r="BU82" s="109" t="str">
        <f t="shared" si="73"/>
        <v/>
      </c>
      <c r="BV82" s="109" t="str">
        <f t="shared" si="73"/>
        <v/>
      </c>
      <c r="BW82" s="109" t="str">
        <f t="shared" si="73"/>
        <v/>
      </c>
      <c r="BX82" s="109" t="str">
        <f t="shared" si="73"/>
        <v/>
      </c>
      <c r="BY82" s="109" t="str">
        <f t="shared" si="73"/>
        <v/>
      </c>
      <c r="BZ82" s="109" t="str">
        <f t="shared" si="73"/>
        <v/>
      </c>
      <c r="CA82" s="109" t="str">
        <f t="shared" si="73"/>
        <v/>
      </c>
      <c r="CB82" s="109" t="str">
        <f t="shared" si="73"/>
        <v/>
      </c>
      <c r="CC82" s="109" t="str">
        <f t="shared" si="73"/>
        <v/>
      </c>
      <c r="CD82" s="109" t="str">
        <f t="shared" si="73"/>
        <v/>
      </c>
      <c r="CE82" s="109" t="str">
        <f t="shared" si="73"/>
        <v/>
      </c>
      <c r="CF82" s="109" t="str">
        <f t="shared" si="73"/>
        <v/>
      </c>
      <c r="CG82" s="109" t="str">
        <f t="shared" si="73"/>
        <v/>
      </c>
      <c r="CH82" s="109" t="str">
        <f t="shared" si="73"/>
        <v/>
      </c>
      <c r="CI82" s="109" t="str">
        <f t="shared" si="73"/>
        <v/>
      </c>
    </row>
    <row r="83" spans="1:87" x14ac:dyDescent="0.2">
      <c r="A83" s="33">
        <f t="shared" si="8"/>
        <v>0</v>
      </c>
      <c r="B83" s="206"/>
      <c r="C83" s="200"/>
      <c r="D83" s="197"/>
      <c r="E83" s="72">
        <f t="shared" si="9"/>
        <v>73</v>
      </c>
      <c r="F83" s="9" t="s">
        <v>2212</v>
      </c>
      <c r="G83" s="9" t="s">
        <v>2208</v>
      </c>
      <c r="H83" s="9" t="s">
        <v>707</v>
      </c>
      <c r="I83" s="9">
        <f t="shared" si="71"/>
        <v>130</v>
      </c>
      <c r="J83" s="9" t="s">
        <v>234</v>
      </c>
      <c r="K83" s="9">
        <f t="shared" si="72"/>
        <v>124</v>
      </c>
      <c r="P83" s="97" t="str">
        <f t="shared" si="59"/>
        <v/>
      </c>
      <c r="Q83" s="97"/>
      <c r="R83" s="97"/>
      <c r="S83" s="97"/>
      <c r="T83" s="97"/>
      <c r="U83" s="98" t="str">
        <f t="shared" si="60"/>
        <v/>
      </c>
      <c r="V83" s="107" t="str">
        <f t="shared" si="61"/>
        <v/>
      </c>
      <c r="W83" s="107" t="str">
        <f t="shared" si="62"/>
        <v/>
      </c>
      <c r="X83" s="107" t="str">
        <f t="shared" si="63"/>
        <v/>
      </c>
      <c r="Y83" s="107" t="str">
        <f t="shared" si="64"/>
        <v/>
      </c>
      <c r="Z83" s="107" t="str">
        <f t="shared" si="65"/>
        <v/>
      </c>
      <c r="AA83" s="107" t="str">
        <f t="shared" si="66"/>
        <v/>
      </c>
      <c r="AB83" s="107" t="str">
        <f t="shared" si="67"/>
        <v/>
      </c>
      <c r="AC83" s="107" t="str">
        <f t="shared" si="68"/>
        <v/>
      </c>
      <c r="AD83" s="107" t="str">
        <f t="shared" si="69"/>
        <v/>
      </c>
      <c r="AE83" s="107" t="str">
        <f t="shared" si="70"/>
        <v/>
      </c>
      <c r="AF83" s="97" t="b">
        <f t="shared" si="25"/>
        <v>0</v>
      </c>
      <c r="AG83" s="97" t="str">
        <f t="array" ref="AG83">IF($AF83,MEDIAN(IF(G1SelectionMask="x",IF(INDEX(StdCalcsRefCalcs,$E83,0)&gt;0,INDEX(StdCalcsRefCalcs,$E83,0)),"")),"")</f>
        <v/>
      </c>
      <c r="AH83" s="97" t="str">
        <f t="array" ref="AH83">IF($AF83,QUARTILE(IF(G1SelectionMask="x",IF(INDEX(StdCalcsRefCalcs,$E83,0)&gt;0,INDEX(StdCalcsRefCalcs,$E83,0)),""),1),"")</f>
        <v/>
      </c>
      <c r="AI83" s="97" t="str">
        <f t="array" ref="AI83">IF($AF83,QUARTILE(IF(G1SelectionMask="x",IF(INDEX(StdCalcsRefCalcs,$E83,0)&gt;0,INDEX(StdCalcsRefCalcs,$E83,0)),""),3),"")</f>
        <v/>
      </c>
      <c r="AJ83" s="97" t="str">
        <f t="array" ref="AJ83">IF($AF83,MIN(IF(G1SelectionMask="x",IF(INDEX(StdCalcsRefCalcs,$E83,0)&gt;0,INDEX(StdCalcsRefCalcs,$E83,0)),"")),"")</f>
        <v/>
      </c>
      <c r="AK83" s="97" t="str">
        <f t="array" ref="AK83">IF($AF83,MAX(IF(G1SelectionMask="x",IF(INDEX(StdCalcsRefCalcs,$E83,0)&gt;0,INDEX(StdCalcsRefCalcs,$E83,0)),"")),"")</f>
        <v/>
      </c>
      <c r="AL83" s="97" t="str">
        <f t="shared" si="26"/>
        <v/>
      </c>
      <c r="AM83" s="97" t="str">
        <f t="array" ref="AM83">IF($AF83,STDEVA(IF(G1SelectionMask="x",IF(INDEX(StdCalcsRefCalcs,$E83,0)&gt;0,INDEX(StdCalcsRefCalcs,$E83,0)),"")),"")</f>
        <v/>
      </c>
      <c r="AN83" s="98" t="b">
        <f t="shared" si="27"/>
        <v>0</v>
      </c>
      <c r="AO83" s="98" t="str">
        <f t="array" ref="AO83">IF($AN83,MEDIAN(IF(G2SelectionMask="x",IF(INDEX(StdCalcsRefCalcs,$E83,0)&gt;0,INDEX(StdCalcsRefCalcs,$E83,0)),"")),"")</f>
        <v/>
      </c>
      <c r="AP83" s="98" t="str">
        <f t="array" ref="AP83">IF($AN83,QUARTILE(IF(G2SelectionMask="x",IF(INDEX(StdCalcsRefCalcs,$E83,0)&gt;0,INDEX(StdCalcsRefCalcs,$E83,0)),""),1),"")</f>
        <v/>
      </c>
      <c r="AQ83" s="98" t="str">
        <f t="array" ref="AQ83">IF($AN83,QUARTILE(IF(G2SelectionMask="x",IF(INDEX(StdCalcsRefCalcs,$E83,0)&gt;0,INDEX(StdCalcsRefCalcs,$E83,0)),""),3),"")</f>
        <v/>
      </c>
      <c r="AR83" s="98" t="str">
        <f t="array" ref="AR83">IF($AN83,MIN(IF(G2SelectionMask="x",IF(INDEX(StdCalcsRefCalcs,$E83,0)&gt;0,INDEX(StdCalcsRefCalcs,$E83,0)),"")),"")</f>
        <v/>
      </c>
      <c r="AS83" s="98" t="str">
        <f t="array" ref="AS83">IF($AN83,MAX(IF(G2SelectionMask="x",IF(INDEX(StdCalcsRefCalcs,$E83,0)&gt;0,INDEX(StdCalcsRefCalcs,$E83,0)),"")),"")</f>
        <v/>
      </c>
      <c r="AT83" s="98" t="str">
        <f t="shared" si="28"/>
        <v/>
      </c>
      <c r="AU83" s="98" t="str">
        <f t="array" ref="AU83">IF($AN83,STDEVA(IF(G2SelectionMask="x",IF(INDEX(StdCalcsRefCalcs,$E83,0)&gt;0,INDEX(StdCalcsRefCalcs,$E83,0)),"")),"")</f>
        <v/>
      </c>
      <c r="AV83" s="97" t="b">
        <f t="shared" si="29"/>
        <v>0</v>
      </c>
      <c r="AW83" s="97" t="str">
        <f t="array" ref="AW83">IF($AV83,MEDIAN(IF(G3SelectionMask="x",IF(INDEX(StdCalcsRefCalcs,$E83,0)&gt;0,INDEX(StdCalcsRefCalcs,$E83,0)),"")),"")</f>
        <v/>
      </c>
      <c r="AX83" s="97" t="str">
        <f t="array" ref="AX83">IF($AV83,QUARTILE(IF(G3SelectionMask="x",IF(INDEX(StdCalcsRefCalcs,$E83,0)&gt;0,INDEX(StdCalcsRefCalcs,$E83,0)),""),1),"")</f>
        <v/>
      </c>
      <c r="AY83" s="97" t="str">
        <f t="array" ref="AY83">IF($AV83,QUARTILE(IF(G3SelectionMask="x",IF(INDEX(StdCalcsRefCalcs,$E83,0)&gt;0,INDEX(StdCalcsRefCalcs,$E83,0)),""),3),"")</f>
        <v/>
      </c>
      <c r="AZ83" s="97" t="str">
        <f t="array" ref="AZ83">IF($AV83,MIN(IF(G3SelectionMask="x",IF(INDEX(StdCalcsRefCalcs,$E83,0)&gt;0,INDEX(StdCalcsRefCalcs,$E83,0)),"")),"")</f>
        <v/>
      </c>
      <c r="BA83" s="97" t="str">
        <f t="array" ref="BA83">IF($AV83,MAX(IF(G3SelectionMask="x",IF(INDEX(StdCalcsRefCalcs,$E83,0)&gt;0,INDEX(StdCalcsRefCalcs,$E83,0)),"")),"")</f>
        <v/>
      </c>
      <c r="BB83" s="97" t="str">
        <f t="shared" si="30"/>
        <v/>
      </c>
      <c r="BC83" s="97" t="str">
        <f t="array" ref="BC83">IF($AV83,STDEVA(IF(G3SelectionMask="x",IF(INDEX(StdCalcsRefCalcs,$E83,0)&gt;0,INDEX(StdCalcsRefCalcs,$E83,0)),"")),"")</f>
        <v/>
      </c>
      <c r="BD83" s="98" t="b">
        <f t="shared" si="31"/>
        <v>0</v>
      </c>
      <c r="BE83" s="98" t="str">
        <f t="array" ref="BE83">IF($BD83,MEDIAN(IF(G4SelectionMask="x",IF(INDEX(StdCalcsRefCalcs,$E83,0)&gt;0,INDEX(StdCalcsRefCalcs,$E83,0)),"")),"")</f>
        <v/>
      </c>
      <c r="BF83" s="98" t="str">
        <f t="array" ref="BF83">IF($BD83,QUARTILE(IF(G4SelectionMask="x",IF(INDEX(StdCalcsRefCalcs,$E83,0)&gt;0,INDEX(StdCalcsRefCalcs,$E83,0)),""),1),"")</f>
        <v/>
      </c>
      <c r="BG83" s="98" t="str">
        <f t="array" ref="BG83">IF($BD83,QUARTILE(IF(G4SelectionMask="x",IF(INDEX(StdCalcsRefCalcs,$E83,0)&gt;0,INDEX(StdCalcsRefCalcs,$E83,0)),""),3),"")</f>
        <v/>
      </c>
      <c r="BH83" s="98" t="str">
        <f t="array" ref="BH83">IF($BD83,MIN(IF(G4SelectionMask="x",IF(INDEX(StdCalcsRefCalcs,$E83,0)&gt;0,INDEX(StdCalcsRefCalcs,$E83,0)),"")),"")</f>
        <v/>
      </c>
      <c r="BI83" s="98" t="str">
        <f t="array" ref="BI83">IF($BD83,MAX(IF(G4SelectionMask="x",IF(INDEX(StdCalcsRefCalcs,$E83,0)&gt;0,INDEX(StdCalcsRefCalcs,$E83,0)),"")),"")</f>
        <v/>
      </c>
      <c r="BJ83" s="98" t="str">
        <f t="shared" si="32"/>
        <v/>
      </c>
      <c r="BK83" s="98" t="str">
        <f t="array" ref="BK83">IF($BD83,STDEVA(IF(G4SelectionMask="x",IF(INDEX(StdCalcsRefCalcs,$E83,0)&gt;0,INDEX(StdCalcsRefCalcs,$E83,0)),"")),"")</f>
        <v/>
      </c>
      <c r="BL83" s="97" t="b">
        <f t="shared" si="33"/>
        <v>0</v>
      </c>
      <c r="BM83" s="97" t="str">
        <f t="array" ref="BM83">IF($BL83,MEDIAN(IF(G5SelectionMask="x",IF(INDEX(StdCalcsRefCalcs,$E83,0)&gt;0,INDEX(StdCalcsRefCalcs,$E83,0)),"")),"")</f>
        <v/>
      </c>
      <c r="BN83" s="97" t="str">
        <f t="array" ref="BN83">IF($BL83,QUARTILE(IF(G5SelectionMask="x",IF(INDEX(StdCalcsRefCalcs,$E83,0)&gt;0,INDEX(StdCalcsRefCalcs,$E83,0)),""),1),"")</f>
        <v/>
      </c>
      <c r="BO83" s="97" t="str">
        <f t="array" ref="BO83">IF($BL83,QUARTILE(IF(G5SelectionMask="x",IF(INDEX(StdCalcsRefCalcs,$E83,0)&gt;0,INDEX(StdCalcsRefCalcs,$E83,0)),""),3),"")</f>
        <v/>
      </c>
      <c r="BP83" s="97" t="str">
        <f t="array" ref="BP83">IF($BL83,MIN(IF(G5SelectionMask="x",IF(INDEX(StdCalcsRefCalcs,$E83,0)&gt;0,INDEX(StdCalcsRefCalcs,$E83,0)),"")),"")</f>
        <v/>
      </c>
      <c r="BQ83" s="97" t="str">
        <f t="array" ref="BQ83">IF($BL83,MAX(IF(G5SelectionMask="x",IF(INDEX(StdCalcsRefCalcs,$E83,0)&gt;0,INDEX(StdCalcsRefCalcs,$E83,0)),"")),"")</f>
        <v/>
      </c>
      <c r="BR83" s="97" t="str">
        <f t="shared" si="34"/>
        <v/>
      </c>
      <c r="BS83" s="99" t="str">
        <f t="array" ref="BS83">IF($BL83,STDEVA(IF(G5SelectionMask="x",IF(INDEX(StdCalcsRefCalcs,$E83,0)&gt;0,INDEX(StdCalcsRefCalcs,$E83,0)),"")),"")</f>
        <v/>
      </c>
      <c r="BT83" s="108"/>
      <c r="BU83" s="109" t="str">
        <f t="shared" si="73"/>
        <v/>
      </c>
      <c r="BV83" s="109" t="str">
        <f t="shared" si="73"/>
        <v/>
      </c>
      <c r="BW83" s="109" t="str">
        <f t="shared" si="73"/>
        <v/>
      </c>
      <c r="BX83" s="109" t="str">
        <f t="shared" si="73"/>
        <v/>
      </c>
      <c r="BY83" s="109" t="str">
        <f t="shared" si="73"/>
        <v/>
      </c>
      <c r="BZ83" s="109" t="str">
        <f t="shared" si="73"/>
        <v/>
      </c>
      <c r="CA83" s="109" t="str">
        <f t="shared" si="73"/>
        <v/>
      </c>
      <c r="CB83" s="109" t="str">
        <f t="shared" si="73"/>
        <v/>
      </c>
      <c r="CC83" s="109" t="str">
        <f t="shared" si="73"/>
        <v/>
      </c>
      <c r="CD83" s="109" t="str">
        <f t="shared" si="73"/>
        <v/>
      </c>
      <c r="CE83" s="109" t="str">
        <f t="shared" si="73"/>
        <v/>
      </c>
      <c r="CF83" s="109" t="str">
        <f t="shared" si="73"/>
        <v/>
      </c>
      <c r="CG83" s="109" t="str">
        <f t="shared" si="73"/>
        <v/>
      </c>
      <c r="CH83" s="109" t="str">
        <f t="shared" si="73"/>
        <v/>
      </c>
      <c r="CI83" s="109" t="str">
        <f t="shared" si="73"/>
        <v/>
      </c>
    </row>
    <row r="84" spans="1:87" x14ac:dyDescent="0.2">
      <c r="A84" s="33">
        <f t="shared" si="8"/>
        <v>0</v>
      </c>
      <c r="B84" s="206"/>
      <c r="C84" s="200"/>
      <c r="D84" s="197"/>
      <c r="E84" s="72">
        <f t="shared" si="9"/>
        <v>74</v>
      </c>
      <c r="F84" s="9" t="s">
        <v>2213</v>
      </c>
      <c r="G84" s="9" t="s">
        <v>2209</v>
      </c>
      <c r="H84" s="9" t="s">
        <v>708</v>
      </c>
      <c r="I84" s="9">
        <f t="shared" si="71"/>
        <v>131</v>
      </c>
      <c r="J84" s="9" t="s">
        <v>234</v>
      </c>
      <c r="K84" s="9">
        <f t="shared" si="72"/>
        <v>124</v>
      </c>
      <c r="P84" s="97" t="str">
        <f t="shared" si="59"/>
        <v/>
      </c>
      <c r="Q84" s="97"/>
      <c r="R84" s="97"/>
      <c r="S84" s="97"/>
      <c r="T84" s="97"/>
      <c r="U84" s="98" t="str">
        <f t="shared" si="60"/>
        <v/>
      </c>
      <c r="V84" s="107" t="str">
        <f t="shared" si="61"/>
        <v/>
      </c>
      <c r="W84" s="107" t="str">
        <f t="shared" si="62"/>
        <v/>
      </c>
      <c r="X84" s="107" t="str">
        <f t="shared" si="63"/>
        <v/>
      </c>
      <c r="Y84" s="107" t="str">
        <f t="shared" si="64"/>
        <v/>
      </c>
      <c r="Z84" s="107" t="str">
        <f t="shared" si="65"/>
        <v/>
      </c>
      <c r="AA84" s="107" t="str">
        <f t="shared" si="66"/>
        <v/>
      </c>
      <c r="AB84" s="107" t="str">
        <f t="shared" si="67"/>
        <v/>
      </c>
      <c r="AC84" s="107" t="str">
        <f t="shared" si="68"/>
        <v/>
      </c>
      <c r="AD84" s="107" t="str">
        <f t="shared" si="69"/>
        <v/>
      </c>
      <c r="AE84" s="107" t="str">
        <f t="shared" si="70"/>
        <v/>
      </c>
      <c r="AF84" s="97" t="b">
        <f t="shared" si="25"/>
        <v>0</v>
      </c>
      <c r="AG84" s="97" t="str">
        <f t="array" ref="AG84">IF($AF84,MEDIAN(IF(G1SelectionMask="x",IF(INDEX(StdCalcsRefCalcs,$E84,0)&gt;0,INDEX(StdCalcsRefCalcs,$E84,0)),"")),"")</f>
        <v/>
      </c>
      <c r="AH84" s="97" t="str">
        <f t="array" ref="AH84">IF($AF84,QUARTILE(IF(G1SelectionMask="x",IF(INDEX(StdCalcsRefCalcs,$E84,0)&gt;0,INDEX(StdCalcsRefCalcs,$E84,0)),""),1),"")</f>
        <v/>
      </c>
      <c r="AI84" s="97" t="str">
        <f t="array" ref="AI84">IF($AF84,QUARTILE(IF(G1SelectionMask="x",IF(INDEX(StdCalcsRefCalcs,$E84,0)&gt;0,INDEX(StdCalcsRefCalcs,$E84,0)),""),3),"")</f>
        <v/>
      </c>
      <c r="AJ84" s="97" t="str">
        <f t="array" ref="AJ84">IF($AF84,MIN(IF(G1SelectionMask="x",IF(INDEX(StdCalcsRefCalcs,$E84,0)&gt;0,INDEX(StdCalcsRefCalcs,$E84,0)),"")),"")</f>
        <v/>
      </c>
      <c r="AK84" s="97" t="str">
        <f t="array" ref="AK84">IF($AF84,MAX(IF(G1SelectionMask="x",IF(INDEX(StdCalcsRefCalcs,$E84,0)&gt;0,INDEX(StdCalcsRefCalcs,$E84,0)),"")),"")</f>
        <v/>
      </c>
      <c r="AL84" s="97" t="str">
        <f t="shared" si="26"/>
        <v/>
      </c>
      <c r="AM84" s="97" t="str">
        <f t="array" ref="AM84">IF($AF84,STDEVA(IF(G1SelectionMask="x",IF(INDEX(StdCalcsRefCalcs,$E84,0)&gt;0,INDEX(StdCalcsRefCalcs,$E84,0)),"")),"")</f>
        <v/>
      </c>
      <c r="AN84" s="98" t="b">
        <f t="shared" si="27"/>
        <v>0</v>
      </c>
      <c r="AO84" s="98" t="str">
        <f t="array" ref="AO84">IF($AN84,MEDIAN(IF(G2SelectionMask="x",IF(INDEX(StdCalcsRefCalcs,$E84,0)&gt;0,INDEX(StdCalcsRefCalcs,$E84,0)),"")),"")</f>
        <v/>
      </c>
      <c r="AP84" s="98" t="str">
        <f t="array" ref="AP84">IF($AN84,QUARTILE(IF(G2SelectionMask="x",IF(INDEX(StdCalcsRefCalcs,$E84,0)&gt;0,INDEX(StdCalcsRefCalcs,$E84,0)),""),1),"")</f>
        <v/>
      </c>
      <c r="AQ84" s="98" t="str">
        <f t="array" ref="AQ84">IF($AN84,QUARTILE(IF(G2SelectionMask="x",IF(INDEX(StdCalcsRefCalcs,$E84,0)&gt;0,INDEX(StdCalcsRefCalcs,$E84,0)),""),3),"")</f>
        <v/>
      </c>
      <c r="AR84" s="98" t="str">
        <f t="array" ref="AR84">IF($AN84,MIN(IF(G2SelectionMask="x",IF(INDEX(StdCalcsRefCalcs,$E84,0)&gt;0,INDEX(StdCalcsRefCalcs,$E84,0)),"")),"")</f>
        <v/>
      </c>
      <c r="AS84" s="98" t="str">
        <f t="array" ref="AS84">IF($AN84,MAX(IF(G2SelectionMask="x",IF(INDEX(StdCalcsRefCalcs,$E84,0)&gt;0,INDEX(StdCalcsRefCalcs,$E84,0)),"")),"")</f>
        <v/>
      </c>
      <c r="AT84" s="98" t="str">
        <f t="shared" si="28"/>
        <v/>
      </c>
      <c r="AU84" s="98" t="str">
        <f t="array" ref="AU84">IF($AN84,STDEVA(IF(G2SelectionMask="x",IF(INDEX(StdCalcsRefCalcs,$E84,0)&gt;0,INDEX(StdCalcsRefCalcs,$E84,0)),"")),"")</f>
        <v/>
      </c>
      <c r="AV84" s="97" t="b">
        <f t="shared" si="29"/>
        <v>0</v>
      </c>
      <c r="AW84" s="97" t="str">
        <f t="array" ref="AW84">IF($AV84,MEDIAN(IF(G3SelectionMask="x",IF(INDEX(StdCalcsRefCalcs,$E84,0)&gt;0,INDEX(StdCalcsRefCalcs,$E84,0)),"")),"")</f>
        <v/>
      </c>
      <c r="AX84" s="97" t="str">
        <f t="array" ref="AX84">IF($AV84,QUARTILE(IF(G3SelectionMask="x",IF(INDEX(StdCalcsRefCalcs,$E84,0)&gt;0,INDEX(StdCalcsRefCalcs,$E84,0)),""),1),"")</f>
        <v/>
      </c>
      <c r="AY84" s="97" t="str">
        <f t="array" ref="AY84">IF($AV84,QUARTILE(IF(G3SelectionMask="x",IF(INDEX(StdCalcsRefCalcs,$E84,0)&gt;0,INDEX(StdCalcsRefCalcs,$E84,0)),""),3),"")</f>
        <v/>
      </c>
      <c r="AZ84" s="97" t="str">
        <f t="array" ref="AZ84">IF($AV84,MIN(IF(G3SelectionMask="x",IF(INDEX(StdCalcsRefCalcs,$E84,0)&gt;0,INDEX(StdCalcsRefCalcs,$E84,0)),"")),"")</f>
        <v/>
      </c>
      <c r="BA84" s="97" t="str">
        <f t="array" ref="BA84">IF($AV84,MAX(IF(G3SelectionMask="x",IF(INDEX(StdCalcsRefCalcs,$E84,0)&gt;0,INDEX(StdCalcsRefCalcs,$E84,0)),"")),"")</f>
        <v/>
      </c>
      <c r="BB84" s="97" t="str">
        <f t="shared" si="30"/>
        <v/>
      </c>
      <c r="BC84" s="97" t="str">
        <f t="array" ref="BC84">IF($AV84,STDEVA(IF(G3SelectionMask="x",IF(INDEX(StdCalcsRefCalcs,$E84,0)&gt;0,INDEX(StdCalcsRefCalcs,$E84,0)),"")),"")</f>
        <v/>
      </c>
      <c r="BD84" s="98" t="b">
        <f t="shared" si="31"/>
        <v>0</v>
      </c>
      <c r="BE84" s="98" t="str">
        <f t="array" ref="BE84">IF($BD84,MEDIAN(IF(G4SelectionMask="x",IF(INDEX(StdCalcsRefCalcs,$E84,0)&gt;0,INDEX(StdCalcsRefCalcs,$E84,0)),"")),"")</f>
        <v/>
      </c>
      <c r="BF84" s="98" t="str">
        <f t="array" ref="BF84">IF($BD84,QUARTILE(IF(G4SelectionMask="x",IF(INDEX(StdCalcsRefCalcs,$E84,0)&gt;0,INDEX(StdCalcsRefCalcs,$E84,0)),""),1),"")</f>
        <v/>
      </c>
      <c r="BG84" s="98" t="str">
        <f t="array" ref="BG84">IF($BD84,QUARTILE(IF(G4SelectionMask="x",IF(INDEX(StdCalcsRefCalcs,$E84,0)&gt;0,INDEX(StdCalcsRefCalcs,$E84,0)),""),3),"")</f>
        <v/>
      </c>
      <c r="BH84" s="98" t="str">
        <f t="array" ref="BH84">IF($BD84,MIN(IF(G4SelectionMask="x",IF(INDEX(StdCalcsRefCalcs,$E84,0)&gt;0,INDEX(StdCalcsRefCalcs,$E84,0)),"")),"")</f>
        <v/>
      </c>
      <c r="BI84" s="98" t="str">
        <f t="array" ref="BI84">IF($BD84,MAX(IF(G4SelectionMask="x",IF(INDEX(StdCalcsRefCalcs,$E84,0)&gt;0,INDEX(StdCalcsRefCalcs,$E84,0)),"")),"")</f>
        <v/>
      </c>
      <c r="BJ84" s="98" t="str">
        <f t="shared" si="32"/>
        <v/>
      </c>
      <c r="BK84" s="98" t="str">
        <f t="array" ref="BK84">IF($BD84,STDEVA(IF(G4SelectionMask="x",IF(INDEX(StdCalcsRefCalcs,$E84,0)&gt;0,INDEX(StdCalcsRefCalcs,$E84,0)),"")),"")</f>
        <v/>
      </c>
      <c r="BL84" s="97" t="b">
        <f t="shared" si="33"/>
        <v>0</v>
      </c>
      <c r="BM84" s="97" t="str">
        <f t="array" ref="BM84">IF($BL84,MEDIAN(IF(G5SelectionMask="x",IF(INDEX(StdCalcsRefCalcs,$E84,0)&gt;0,INDEX(StdCalcsRefCalcs,$E84,0)),"")),"")</f>
        <v/>
      </c>
      <c r="BN84" s="97" t="str">
        <f t="array" ref="BN84">IF($BL84,QUARTILE(IF(G5SelectionMask="x",IF(INDEX(StdCalcsRefCalcs,$E84,0)&gt;0,INDEX(StdCalcsRefCalcs,$E84,0)),""),1),"")</f>
        <v/>
      </c>
      <c r="BO84" s="97" t="str">
        <f t="array" ref="BO84">IF($BL84,QUARTILE(IF(G5SelectionMask="x",IF(INDEX(StdCalcsRefCalcs,$E84,0)&gt;0,INDEX(StdCalcsRefCalcs,$E84,0)),""),3),"")</f>
        <v/>
      </c>
      <c r="BP84" s="97" t="str">
        <f t="array" ref="BP84">IF($BL84,MIN(IF(G5SelectionMask="x",IF(INDEX(StdCalcsRefCalcs,$E84,0)&gt;0,INDEX(StdCalcsRefCalcs,$E84,0)),"")),"")</f>
        <v/>
      </c>
      <c r="BQ84" s="97" t="str">
        <f t="array" ref="BQ84">IF($BL84,MAX(IF(G5SelectionMask="x",IF(INDEX(StdCalcsRefCalcs,$E84,0)&gt;0,INDEX(StdCalcsRefCalcs,$E84,0)),"")),"")</f>
        <v/>
      </c>
      <c r="BR84" s="97" t="str">
        <f t="shared" si="34"/>
        <v/>
      </c>
      <c r="BS84" s="99" t="str">
        <f t="array" ref="BS84">IF($BL84,STDEVA(IF(G5SelectionMask="x",IF(INDEX(StdCalcsRefCalcs,$E84,0)&gt;0,INDEX(StdCalcsRefCalcs,$E84,0)),"")),"")</f>
        <v/>
      </c>
      <c r="BT84" s="108"/>
      <c r="BU84" s="109" t="str">
        <f t="shared" si="73"/>
        <v/>
      </c>
      <c r="BV84" s="109" t="str">
        <f t="shared" si="73"/>
        <v/>
      </c>
      <c r="BW84" s="109" t="str">
        <f t="shared" si="73"/>
        <v/>
      </c>
      <c r="BX84" s="109" t="str">
        <f t="shared" si="73"/>
        <v/>
      </c>
      <c r="BY84" s="109" t="str">
        <f t="shared" si="73"/>
        <v/>
      </c>
      <c r="BZ84" s="109" t="str">
        <f t="shared" si="73"/>
        <v/>
      </c>
      <c r="CA84" s="109" t="str">
        <f t="shared" si="73"/>
        <v/>
      </c>
      <c r="CB84" s="109" t="str">
        <f t="shared" si="73"/>
        <v/>
      </c>
      <c r="CC84" s="109" t="str">
        <f t="shared" si="73"/>
        <v/>
      </c>
      <c r="CD84" s="109" t="str">
        <f t="shared" si="73"/>
        <v/>
      </c>
      <c r="CE84" s="109" t="str">
        <f t="shared" si="73"/>
        <v/>
      </c>
      <c r="CF84" s="109" t="str">
        <f t="shared" si="73"/>
        <v/>
      </c>
      <c r="CG84" s="109" t="str">
        <f t="shared" si="73"/>
        <v/>
      </c>
      <c r="CH84" s="109" t="str">
        <f t="shared" si="73"/>
        <v/>
      </c>
      <c r="CI84" s="109" t="str">
        <f t="shared" si="73"/>
        <v/>
      </c>
    </row>
    <row r="85" spans="1:87" x14ac:dyDescent="0.2">
      <c r="A85" s="33">
        <f t="shared" si="8"/>
        <v>0</v>
      </c>
      <c r="B85" s="206"/>
      <c r="C85" s="200"/>
      <c r="D85" s="197"/>
      <c r="E85" s="72">
        <f t="shared" si="9"/>
        <v>75</v>
      </c>
      <c r="F85" s="9" t="s">
        <v>2589</v>
      </c>
      <c r="G85" s="9" t="s">
        <v>2590</v>
      </c>
      <c r="H85" s="9" t="s">
        <v>647</v>
      </c>
      <c r="I85" s="9">
        <f t="shared" si="71"/>
        <v>67</v>
      </c>
      <c r="J85" s="9" t="s">
        <v>220</v>
      </c>
      <c r="K85" s="9">
        <f t="shared" si="72"/>
        <v>1</v>
      </c>
      <c r="P85" s="97" t="str">
        <f t="shared" si="59"/>
        <v/>
      </c>
      <c r="Q85" s="97"/>
      <c r="R85" s="97"/>
      <c r="S85" s="97"/>
      <c r="T85" s="97"/>
      <c r="U85" s="98" t="str">
        <f t="shared" si="60"/>
        <v/>
      </c>
      <c r="V85" s="107" t="str">
        <f t="shared" si="61"/>
        <v/>
      </c>
      <c r="W85" s="107" t="str">
        <f t="shared" si="62"/>
        <v/>
      </c>
      <c r="X85" s="107" t="str">
        <f t="shared" si="63"/>
        <v/>
      </c>
      <c r="Y85" s="107" t="str">
        <f t="shared" si="64"/>
        <v/>
      </c>
      <c r="Z85" s="107" t="str">
        <f t="shared" si="65"/>
        <v/>
      </c>
      <c r="AA85" s="107" t="str">
        <f t="shared" si="66"/>
        <v/>
      </c>
      <c r="AB85" s="107" t="str">
        <f t="shared" si="67"/>
        <v/>
      </c>
      <c r="AC85" s="107" t="str">
        <f t="shared" si="68"/>
        <v/>
      </c>
      <c r="AD85" s="107" t="str">
        <f t="shared" si="69"/>
        <v/>
      </c>
      <c r="AE85" s="107" t="str">
        <f t="shared" si="70"/>
        <v/>
      </c>
      <c r="AF85" s="97" t="b">
        <f>COUNTIFS(G1SelectionMask,"x",INDEX(StdCalcsRefCalcs,$E85,0),"&gt;0")&gt;=RuleofN</f>
        <v>0</v>
      </c>
      <c r="AG85" s="97" t="str">
        <f t="array" ref="AG85">IF($AF85,MEDIAN(IF(G1SelectionMask="x",IF(INDEX(StdCalcsRefCalcs,$E85,0)&gt;0,INDEX(StdCalcsRefCalcs,$E85,0)),"")),"")</f>
        <v/>
      </c>
      <c r="AH85" s="97" t="str">
        <f t="array" ref="AH85">IF($AF85,QUARTILE(IF(G1SelectionMask="x",IF(INDEX(StdCalcsRefCalcs,$E85,0)&gt;0,INDEX(StdCalcsRefCalcs,$E85,0)),""),1),"")</f>
        <v/>
      </c>
      <c r="AI85" s="97" t="str">
        <f t="array" ref="AI85">IF($AF85,QUARTILE(IF(G1SelectionMask="x",IF(INDEX(StdCalcsRefCalcs,$E85,0)&gt;0,INDEX(StdCalcsRefCalcs,$E85,0)),""),3),"")</f>
        <v/>
      </c>
      <c r="AJ85" s="97" t="str">
        <f t="array" ref="AJ85">IF($AF85,MIN(IF(G1SelectionMask="x",IF(INDEX(StdCalcsRefCalcs,$E85,0)&gt;0,INDEX(StdCalcsRefCalcs,$E85,0)),"")),"")</f>
        <v/>
      </c>
      <c r="AK85" s="97" t="str">
        <f t="array" ref="AK85">IF($AF85,MAX(IF(G1SelectionMask="x",IF(INDEX(StdCalcsRefCalcs,$E85,0)&gt;0,INDEX(StdCalcsRefCalcs,$E85,0)),"")),"")</f>
        <v/>
      </c>
      <c r="AL85" s="97" t="str">
        <f t="shared" si="26"/>
        <v/>
      </c>
      <c r="AM85" s="97" t="str">
        <f t="array" ref="AM85">IF($AF85,STDEVA(IF(G1SelectionMask="x",IF(INDEX(StdCalcsRefCalcs,$E85,0)&gt;0,INDEX(StdCalcsRefCalcs,$E85,0)),"")),"")</f>
        <v/>
      </c>
      <c r="AN85" s="98" t="b">
        <f t="shared" si="27"/>
        <v>0</v>
      </c>
      <c r="AO85" s="98" t="str">
        <f t="array" ref="AO85">IF($AN85,MEDIAN(IF(G2SelectionMask="x",IF(INDEX(StdCalcsRefCalcs,$E85,0)&gt;0,INDEX(StdCalcsRefCalcs,$E85,0)),"")),"")</f>
        <v/>
      </c>
      <c r="AP85" s="98" t="str">
        <f t="array" ref="AP85">IF($AN85,QUARTILE(IF(G2SelectionMask="x",IF(INDEX(StdCalcsRefCalcs,$E85,0)&gt;0,INDEX(StdCalcsRefCalcs,$E85,0)),""),1),"")</f>
        <v/>
      </c>
      <c r="AQ85" s="98" t="str">
        <f t="array" ref="AQ85">IF($AN85,QUARTILE(IF(G2SelectionMask="x",IF(INDEX(StdCalcsRefCalcs,$E85,0)&gt;0,INDEX(StdCalcsRefCalcs,$E85,0)),""),3),"")</f>
        <v/>
      </c>
      <c r="AR85" s="98" t="str">
        <f t="array" ref="AR85">IF($AN85,MIN(IF(G2SelectionMask="x",IF(INDEX(StdCalcsRefCalcs,$E85,0)&gt;0,INDEX(StdCalcsRefCalcs,$E85,0)),"")),"")</f>
        <v/>
      </c>
      <c r="AS85" s="98" t="str">
        <f t="array" ref="AS85">IF($AN85,MAX(IF(G2SelectionMask="x",IF(INDEX(StdCalcsRefCalcs,$E85,0)&gt;0,INDEX(StdCalcsRefCalcs,$E85,0)),"")),"")</f>
        <v/>
      </c>
      <c r="AT85" s="98" t="str">
        <f t="shared" si="28"/>
        <v/>
      </c>
      <c r="AU85" s="98" t="str">
        <f t="array" ref="AU85">IF($AN85,STDEVA(IF(G2SelectionMask="x",IF(INDEX(StdCalcsRefCalcs,$E85,0)&gt;0,INDEX(StdCalcsRefCalcs,$E85,0)),"")),"")</f>
        <v/>
      </c>
      <c r="AV85" s="97" t="b">
        <f t="shared" si="29"/>
        <v>0</v>
      </c>
      <c r="AW85" s="97" t="str">
        <f t="array" ref="AW85">IF($AV85,MEDIAN(IF(G3SelectionMask="x",IF(INDEX(StdCalcsRefCalcs,$E85,0)&gt;0,INDEX(StdCalcsRefCalcs,$E85,0)),"")),"")</f>
        <v/>
      </c>
      <c r="AX85" s="97" t="str">
        <f t="array" ref="AX85">IF($AV85,QUARTILE(IF(G3SelectionMask="x",IF(INDEX(StdCalcsRefCalcs,$E85,0)&gt;0,INDEX(StdCalcsRefCalcs,$E85,0)),""),1),"")</f>
        <v/>
      </c>
      <c r="AY85" s="97" t="str">
        <f t="array" ref="AY85">IF($AV85,QUARTILE(IF(G3SelectionMask="x",IF(INDEX(StdCalcsRefCalcs,$E85,0)&gt;0,INDEX(StdCalcsRefCalcs,$E85,0)),""),3),"")</f>
        <v/>
      </c>
      <c r="AZ85" s="97" t="str">
        <f t="array" ref="AZ85">IF($AV85,MIN(IF(G3SelectionMask="x",IF(INDEX(StdCalcsRefCalcs,$E85,0)&gt;0,INDEX(StdCalcsRefCalcs,$E85,0)),"")),"")</f>
        <v/>
      </c>
      <c r="BA85" s="97" t="str">
        <f t="array" ref="BA85">IF($AV85,MAX(IF(G3SelectionMask="x",IF(INDEX(StdCalcsRefCalcs,$E85,0)&gt;0,INDEX(StdCalcsRefCalcs,$E85,0)),"")),"")</f>
        <v/>
      </c>
      <c r="BB85" s="97" t="str">
        <f t="shared" si="30"/>
        <v/>
      </c>
      <c r="BC85" s="97" t="str">
        <f t="array" ref="BC85">IF($AV85,STDEVA(IF(G3SelectionMask="x",IF(INDEX(StdCalcsRefCalcs,$E85,0)&gt;0,INDEX(StdCalcsRefCalcs,$E85,0)),"")),"")</f>
        <v/>
      </c>
      <c r="BD85" s="98" t="b">
        <f t="shared" si="31"/>
        <v>0</v>
      </c>
      <c r="BE85" s="98" t="str">
        <f t="array" ref="BE85">IF($BD85,MEDIAN(IF(G4SelectionMask="x",IF(INDEX(StdCalcsRefCalcs,$E85,0)&gt;0,INDEX(StdCalcsRefCalcs,$E85,0)),"")),"")</f>
        <v/>
      </c>
      <c r="BF85" s="98" t="str">
        <f t="array" ref="BF85">IF($BD85,QUARTILE(IF(G4SelectionMask="x",IF(INDEX(StdCalcsRefCalcs,$E85,0)&gt;0,INDEX(StdCalcsRefCalcs,$E85,0)),""),1),"")</f>
        <v/>
      </c>
      <c r="BG85" s="98" t="str">
        <f t="array" ref="BG85">IF($BD85,QUARTILE(IF(G4SelectionMask="x",IF(INDEX(StdCalcsRefCalcs,$E85,0)&gt;0,INDEX(StdCalcsRefCalcs,$E85,0)),""),3),"")</f>
        <v/>
      </c>
      <c r="BH85" s="98" t="str">
        <f t="array" ref="BH85">IF($BD85,MIN(IF(G4SelectionMask="x",IF(INDEX(StdCalcsRefCalcs,$E85,0)&gt;0,INDEX(StdCalcsRefCalcs,$E85,0)),"")),"")</f>
        <v/>
      </c>
      <c r="BI85" s="98" t="str">
        <f t="array" ref="BI85">IF($BD85,MAX(IF(G4SelectionMask="x",IF(INDEX(StdCalcsRefCalcs,$E85,0)&gt;0,INDEX(StdCalcsRefCalcs,$E85,0)),"")),"")</f>
        <v/>
      </c>
      <c r="BJ85" s="98" t="str">
        <f t="shared" si="32"/>
        <v/>
      </c>
      <c r="BK85" s="98" t="str">
        <f t="array" ref="BK85">IF($BD85,STDEVA(IF(G4SelectionMask="x",IF(INDEX(StdCalcsRefCalcs,$E85,0)&gt;0,INDEX(StdCalcsRefCalcs,$E85,0)),"")),"")</f>
        <v/>
      </c>
      <c r="BL85" s="97" t="b">
        <f t="shared" si="33"/>
        <v>0</v>
      </c>
      <c r="BM85" s="97" t="str">
        <f t="array" ref="BM85">IF($BL85,MEDIAN(IF(G5SelectionMask="x",IF(INDEX(StdCalcsRefCalcs,$E85,0)&gt;0,INDEX(StdCalcsRefCalcs,$E85,0)),"")),"")</f>
        <v/>
      </c>
      <c r="BN85" s="97" t="str">
        <f t="array" ref="BN85">IF($BL85,QUARTILE(IF(G5SelectionMask="x",IF(INDEX(StdCalcsRefCalcs,$E85,0)&gt;0,INDEX(StdCalcsRefCalcs,$E85,0)),""),1),"")</f>
        <v/>
      </c>
      <c r="BO85" s="97" t="str">
        <f t="array" ref="BO85">IF($BL85,QUARTILE(IF(G5SelectionMask="x",IF(INDEX(StdCalcsRefCalcs,$E85,0)&gt;0,INDEX(StdCalcsRefCalcs,$E85,0)),""),3),"")</f>
        <v/>
      </c>
      <c r="BP85" s="97" t="str">
        <f t="array" ref="BP85">IF($BL85,MIN(IF(G5SelectionMask="x",IF(INDEX(StdCalcsRefCalcs,$E85,0)&gt;0,INDEX(StdCalcsRefCalcs,$E85,0)),"")),"")</f>
        <v/>
      </c>
      <c r="BQ85" s="97" t="str">
        <f t="array" ref="BQ85">IF($BL85,MAX(IF(G5SelectionMask="x",IF(INDEX(StdCalcsRefCalcs,$E85,0)&gt;0,INDEX(StdCalcsRefCalcs,$E85,0)),"")),"")</f>
        <v/>
      </c>
      <c r="BR85" s="97" t="str">
        <f t="shared" si="34"/>
        <v/>
      </c>
      <c r="BS85" s="99" t="str">
        <f t="array" ref="BS85">IF($BL85,STDEVA(IF(G5SelectionMask="x",IF(INDEX(StdCalcsRefCalcs,$E85,0)&gt;0,INDEX(StdCalcsRefCalcs,$E85,0)),"")),"")</f>
        <v/>
      </c>
      <c r="BT85" s="108"/>
      <c r="BU85" s="109" t="str">
        <f t="shared" si="73"/>
        <v/>
      </c>
      <c r="BV85" s="109" t="str">
        <f t="shared" si="73"/>
        <v/>
      </c>
      <c r="BW85" s="109" t="str">
        <f t="shared" si="73"/>
        <v/>
      </c>
      <c r="BX85" s="109" t="str">
        <f t="shared" si="73"/>
        <v/>
      </c>
      <c r="BY85" s="109" t="str">
        <f t="shared" si="73"/>
        <v/>
      </c>
      <c r="BZ85" s="109" t="str">
        <f t="shared" si="73"/>
        <v/>
      </c>
      <c r="CA85" s="109" t="str">
        <f t="shared" si="73"/>
        <v/>
      </c>
      <c r="CB85" s="109" t="str">
        <f t="shared" si="73"/>
        <v/>
      </c>
      <c r="CC85" s="109" t="str">
        <f t="shared" si="73"/>
        <v/>
      </c>
      <c r="CD85" s="109" t="str">
        <f t="shared" si="73"/>
        <v/>
      </c>
      <c r="CE85" s="109" t="str">
        <f t="shared" si="73"/>
        <v/>
      </c>
      <c r="CF85" s="109" t="str">
        <f t="shared" si="73"/>
        <v/>
      </c>
      <c r="CG85" s="109" t="str">
        <f t="shared" si="73"/>
        <v/>
      </c>
      <c r="CH85" s="109" t="str">
        <f t="shared" si="73"/>
        <v/>
      </c>
      <c r="CI85" s="109" t="str">
        <f t="shared" si="73"/>
        <v/>
      </c>
    </row>
    <row r="86" spans="1:87" x14ac:dyDescent="0.2">
      <c r="A86" s="33">
        <f t="shared" si="8"/>
        <v>0</v>
      </c>
      <c r="B86" s="206"/>
      <c r="C86" s="200"/>
      <c r="D86" s="197"/>
      <c r="E86" s="72">
        <f t="shared" si="9"/>
        <v>76</v>
      </c>
      <c r="F86" s="9" t="s">
        <v>2592</v>
      </c>
      <c r="G86" s="9" t="s">
        <v>2591</v>
      </c>
      <c r="H86" s="9" t="s">
        <v>660</v>
      </c>
      <c r="I86" s="9">
        <f t="shared" si="71"/>
        <v>80</v>
      </c>
      <c r="J86" s="9" t="s">
        <v>220</v>
      </c>
      <c r="K86" s="9">
        <f t="shared" si="72"/>
        <v>1</v>
      </c>
      <c r="P86" s="97" t="str">
        <f t="shared" si="59"/>
        <v/>
      </c>
      <c r="Q86" s="97"/>
      <c r="R86" s="97"/>
      <c r="S86" s="97"/>
      <c r="T86" s="97"/>
      <c r="U86" s="98" t="str">
        <f t="shared" si="60"/>
        <v/>
      </c>
      <c r="V86" s="107" t="str">
        <f t="shared" si="61"/>
        <v/>
      </c>
      <c r="W86" s="107" t="str">
        <f t="shared" si="62"/>
        <v/>
      </c>
      <c r="X86" s="107" t="str">
        <f t="shared" si="63"/>
        <v/>
      </c>
      <c r="Y86" s="107" t="str">
        <f t="shared" si="64"/>
        <v/>
      </c>
      <c r="Z86" s="107" t="str">
        <f t="shared" si="65"/>
        <v/>
      </c>
      <c r="AA86" s="107" t="str">
        <f t="shared" si="66"/>
        <v/>
      </c>
      <c r="AB86" s="107" t="str">
        <f t="shared" si="67"/>
        <v/>
      </c>
      <c r="AC86" s="107" t="str">
        <f t="shared" si="68"/>
        <v/>
      </c>
      <c r="AD86" s="107" t="str">
        <f t="shared" si="69"/>
        <v/>
      </c>
      <c r="AE86" s="107" t="str">
        <f t="shared" si="70"/>
        <v/>
      </c>
      <c r="AF86" s="97" t="b">
        <f>COUNTIFS(G1SelectionMask,"x",INDEX(StdCalcsRefCalcs,$E86,0),"&gt;0")&gt;=RuleofN</f>
        <v>0</v>
      </c>
      <c r="AG86" s="97" t="str">
        <f t="array" ref="AG86">IF($AF86,MEDIAN(IF(G1SelectionMask="x",IF(INDEX(StdCalcsRefCalcs,$E86,0)&gt;0,INDEX(StdCalcsRefCalcs,$E86,0)),"")),"")</f>
        <v/>
      </c>
      <c r="AH86" s="97" t="str">
        <f t="array" ref="AH86">IF($AF86,QUARTILE(IF(G1SelectionMask="x",IF(INDEX(StdCalcsRefCalcs,$E86,0)&gt;0,INDEX(StdCalcsRefCalcs,$E86,0)),""),1),"")</f>
        <v/>
      </c>
      <c r="AI86" s="97" t="str">
        <f t="array" ref="AI86">IF($AF86,QUARTILE(IF(G1SelectionMask="x",IF(INDEX(StdCalcsRefCalcs,$E86,0)&gt;0,INDEX(StdCalcsRefCalcs,$E86,0)),""),3),"")</f>
        <v/>
      </c>
      <c r="AJ86" s="97" t="str">
        <f t="array" ref="AJ86">IF($AF86,MIN(IF(G1SelectionMask="x",IF(INDEX(StdCalcsRefCalcs,$E86,0)&gt;0,INDEX(StdCalcsRefCalcs,$E86,0)),"")),"")</f>
        <v/>
      </c>
      <c r="AK86" s="97" t="str">
        <f t="array" ref="AK86">IF($AF86,MAX(IF(G1SelectionMask="x",IF(INDEX(StdCalcsRefCalcs,$E86,0)&gt;0,INDEX(StdCalcsRefCalcs,$E86,0)),"")),"")</f>
        <v/>
      </c>
      <c r="AL86" s="97" t="str">
        <f>IF($AF86,AVERAGEIF(G1SelectionMask,"x",INDEX(StdCalcsRefCalcs,$E86,0)),"")</f>
        <v/>
      </c>
      <c r="AM86" s="97" t="str">
        <f t="array" ref="AM86">IF($AF86,STDEVA(IF(G1SelectionMask="x",IF(INDEX(StdCalcsRefCalcs,$E86,0)&gt;0,INDEX(StdCalcsRefCalcs,$E86,0)),"")),"")</f>
        <v/>
      </c>
      <c r="AN86" s="98" t="b">
        <f t="shared" si="27"/>
        <v>0</v>
      </c>
      <c r="AO86" s="98" t="str">
        <f t="array" ref="AO86">IF($AN86,MEDIAN(IF(G2SelectionMask="x",IF(INDEX(StdCalcsRefCalcs,$E86,0)&gt;0,INDEX(StdCalcsRefCalcs,$E86,0)),"")),"")</f>
        <v/>
      </c>
      <c r="AP86" s="98" t="str">
        <f t="array" ref="AP86">IF($AN86,QUARTILE(IF(G2SelectionMask="x",IF(INDEX(StdCalcsRefCalcs,$E86,0)&gt;0,INDEX(StdCalcsRefCalcs,$E86,0)),""),1),"")</f>
        <v/>
      </c>
      <c r="AQ86" s="98" t="str">
        <f t="array" ref="AQ86">IF($AN86,QUARTILE(IF(G2SelectionMask="x",IF(INDEX(StdCalcsRefCalcs,$E86,0)&gt;0,INDEX(StdCalcsRefCalcs,$E86,0)),""),3),"")</f>
        <v/>
      </c>
      <c r="AR86" s="98" t="str">
        <f t="array" ref="AR86">IF($AN86,MIN(IF(G2SelectionMask="x",IF(INDEX(StdCalcsRefCalcs,$E86,0)&gt;0,INDEX(StdCalcsRefCalcs,$E86,0)),"")),"")</f>
        <v/>
      </c>
      <c r="AS86" s="98" t="str">
        <f t="array" ref="AS86">IF($AN86,MAX(IF(G2SelectionMask="x",IF(INDEX(StdCalcsRefCalcs,$E86,0)&gt;0,INDEX(StdCalcsRefCalcs,$E86,0)),"")),"")</f>
        <v/>
      </c>
      <c r="AT86" s="98" t="str">
        <f t="shared" si="28"/>
        <v/>
      </c>
      <c r="AU86" s="98" t="str">
        <f t="array" ref="AU86">IF($AN86,STDEVA(IF(G2SelectionMask="x",IF(INDEX(StdCalcsRefCalcs,$E86,0)&gt;0,INDEX(StdCalcsRefCalcs,$E86,0)),"")),"")</f>
        <v/>
      </c>
      <c r="AV86" s="97" t="b">
        <f t="shared" si="29"/>
        <v>0</v>
      </c>
      <c r="AW86" s="97" t="str">
        <f t="array" ref="AW86">IF($AV86,MEDIAN(IF(G3SelectionMask="x",IF(INDEX(StdCalcsRefCalcs,$E86,0)&gt;0,INDEX(StdCalcsRefCalcs,$E86,0)),"")),"")</f>
        <v/>
      </c>
      <c r="AX86" s="97" t="str">
        <f t="array" ref="AX86">IF($AV86,QUARTILE(IF(G3SelectionMask="x",IF(INDEX(StdCalcsRefCalcs,$E86,0)&gt;0,INDEX(StdCalcsRefCalcs,$E86,0)),""),1),"")</f>
        <v/>
      </c>
      <c r="AY86" s="97" t="str">
        <f t="array" ref="AY86">IF($AV86,QUARTILE(IF(G3SelectionMask="x",IF(INDEX(StdCalcsRefCalcs,$E86,0)&gt;0,INDEX(StdCalcsRefCalcs,$E86,0)),""),3),"")</f>
        <v/>
      </c>
      <c r="AZ86" s="97" t="str">
        <f t="array" ref="AZ86">IF($AV86,MIN(IF(G3SelectionMask="x",IF(INDEX(StdCalcsRefCalcs,$E86,0)&gt;0,INDEX(StdCalcsRefCalcs,$E86,0)),"")),"")</f>
        <v/>
      </c>
      <c r="BA86" s="97" t="str">
        <f t="array" ref="BA86">IF($AV86,MAX(IF(G3SelectionMask="x",IF(INDEX(StdCalcsRefCalcs,$E86,0)&gt;0,INDEX(StdCalcsRefCalcs,$E86,0)),"")),"")</f>
        <v/>
      </c>
      <c r="BB86" s="97" t="str">
        <f t="shared" si="30"/>
        <v/>
      </c>
      <c r="BC86" s="97" t="str">
        <f t="array" ref="BC86">IF($AV86,STDEVA(IF(G3SelectionMask="x",IF(INDEX(StdCalcsRefCalcs,$E86,0)&gt;0,INDEX(StdCalcsRefCalcs,$E86,0)),"")),"")</f>
        <v/>
      </c>
      <c r="BD86" s="98" t="b">
        <f t="shared" si="31"/>
        <v>0</v>
      </c>
      <c r="BE86" s="98" t="str">
        <f t="array" ref="BE86">IF($BD86,MEDIAN(IF(G4SelectionMask="x",IF(INDEX(StdCalcsRefCalcs,$E86,0)&gt;0,INDEX(StdCalcsRefCalcs,$E86,0)),"")),"")</f>
        <v/>
      </c>
      <c r="BF86" s="98" t="str">
        <f t="array" ref="BF86">IF($BD86,QUARTILE(IF(G4SelectionMask="x",IF(INDEX(StdCalcsRefCalcs,$E86,0)&gt;0,INDEX(StdCalcsRefCalcs,$E86,0)),""),1),"")</f>
        <v/>
      </c>
      <c r="BG86" s="98" t="str">
        <f t="array" ref="BG86">IF($BD86,QUARTILE(IF(G4SelectionMask="x",IF(INDEX(StdCalcsRefCalcs,$E86,0)&gt;0,INDEX(StdCalcsRefCalcs,$E86,0)),""),3),"")</f>
        <v/>
      </c>
      <c r="BH86" s="98" t="str">
        <f t="array" ref="BH86">IF($BD86,MIN(IF(G4SelectionMask="x",IF(INDEX(StdCalcsRefCalcs,$E86,0)&gt;0,INDEX(StdCalcsRefCalcs,$E86,0)),"")),"")</f>
        <v/>
      </c>
      <c r="BI86" s="98" t="str">
        <f t="array" ref="BI86">IF($BD86,MAX(IF(G4SelectionMask="x",IF(INDEX(StdCalcsRefCalcs,$E86,0)&gt;0,INDEX(StdCalcsRefCalcs,$E86,0)),"")),"")</f>
        <v/>
      </c>
      <c r="BJ86" s="98" t="str">
        <f t="shared" si="32"/>
        <v/>
      </c>
      <c r="BK86" s="98" t="str">
        <f t="array" ref="BK86">IF($BD86,STDEVA(IF(G4SelectionMask="x",IF(INDEX(StdCalcsRefCalcs,$E86,0)&gt;0,INDEX(StdCalcsRefCalcs,$E86,0)),"")),"")</f>
        <v/>
      </c>
      <c r="BL86" s="97" t="b">
        <f t="shared" si="33"/>
        <v>0</v>
      </c>
      <c r="BM86" s="97" t="str">
        <f t="array" ref="BM86">IF($BL86,MEDIAN(IF(G5SelectionMask="x",IF(INDEX(StdCalcsRefCalcs,$E86,0)&gt;0,INDEX(StdCalcsRefCalcs,$E86,0)),"")),"")</f>
        <v/>
      </c>
      <c r="BN86" s="97" t="str">
        <f t="array" ref="BN86">IF($BL86,QUARTILE(IF(G5SelectionMask="x",IF(INDEX(StdCalcsRefCalcs,$E86,0)&gt;0,INDEX(StdCalcsRefCalcs,$E86,0)),""),1),"")</f>
        <v/>
      </c>
      <c r="BO86" s="97" t="str">
        <f t="array" ref="BO86">IF($BL86,QUARTILE(IF(G5SelectionMask="x",IF(INDEX(StdCalcsRefCalcs,$E86,0)&gt;0,INDEX(StdCalcsRefCalcs,$E86,0)),""),3),"")</f>
        <v/>
      </c>
      <c r="BP86" s="97" t="str">
        <f t="array" ref="BP86">IF($BL86,MIN(IF(G5SelectionMask="x",IF(INDEX(StdCalcsRefCalcs,$E86,0)&gt;0,INDEX(StdCalcsRefCalcs,$E86,0)),"")),"")</f>
        <v/>
      </c>
      <c r="BQ86" s="97" t="str">
        <f t="array" ref="BQ86">IF($BL86,MAX(IF(G5SelectionMask="x",IF(INDEX(StdCalcsRefCalcs,$E86,0)&gt;0,INDEX(StdCalcsRefCalcs,$E86,0)),"")),"")</f>
        <v/>
      </c>
      <c r="BR86" s="97" t="str">
        <f t="shared" si="34"/>
        <v/>
      </c>
      <c r="BS86" s="99" t="str">
        <f t="array" ref="BS86">IF($BL86,STDEVA(IF(G5SelectionMask="x",IF(INDEX(StdCalcsRefCalcs,$E86,0)&gt;0,INDEX(StdCalcsRefCalcs,$E86,0)),"")),"")</f>
        <v/>
      </c>
      <c r="BT86" s="108"/>
      <c r="BU86" s="109" t="str">
        <f t="shared" si="73"/>
        <v/>
      </c>
      <c r="BV86" s="109" t="str">
        <f t="shared" si="73"/>
        <v/>
      </c>
      <c r="BW86" s="109" t="str">
        <f t="shared" si="73"/>
        <v/>
      </c>
      <c r="BX86" s="109" t="str">
        <f t="shared" si="73"/>
        <v/>
      </c>
      <c r="BY86" s="109" t="str">
        <f t="shared" si="73"/>
        <v/>
      </c>
      <c r="BZ86" s="109" t="str">
        <f t="shared" si="73"/>
        <v/>
      </c>
      <c r="CA86" s="109" t="str">
        <f t="shared" si="73"/>
        <v/>
      </c>
      <c r="CB86" s="109" t="str">
        <f t="shared" si="73"/>
        <v/>
      </c>
      <c r="CC86" s="109" t="str">
        <f t="shared" si="73"/>
        <v/>
      </c>
      <c r="CD86" s="109" t="str">
        <f t="shared" si="73"/>
        <v/>
      </c>
      <c r="CE86" s="109" t="str">
        <f t="shared" si="73"/>
        <v/>
      </c>
      <c r="CF86" s="109" t="str">
        <f t="shared" si="73"/>
        <v/>
      </c>
      <c r="CG86" s="109" t="str">
        <f t="shared" si="73"/>
        <v/>
      </c>
      <c r="CH86" s="109" t="str">
        <f t="shared" si="73"/>
        <v/>
      </c>
      <c r="CI86" s="109" t="str">
        <f t="shared" si="73"/>
        <v/>
      </c>
    </row>
    <row r="87" spans="1:87" x14ac:dyDescent="0.2">
      <c r="A87" s="33">
        <f t="shared" si="8"/>
        <v>0</v>
      </c>
      <c r="B87" s="206"/>
      <c r="C87" s="200"/>
      <c r="D87" s="197"/>
      <c r="E87" s="72">
        <f t="shared" si="9"/>
        <v>77</v>
      </c>
      <c r="F87" s="9" t="s">
        <v>2228</v>
      </c>
      <c r="G87" s="9" t="s">
        <v>2229</v>
      </c>
      <c r="H87" s="9" t="s">
        <v>654</v>
      </c>
      <c r="I87" s="9">
        <f t="shared" si="71"/>
        <v>74</v>
      </c>
      <c r="J87" s="9" t="s">
        <v>657</v>
      </c>
      <c r="K87" s="9">
        <f t="shared" si="72"/>
        <v>77</v>
      </c>
      <c r="L87" s="9" t="s">
        <v>220</v>
      </c>
      <c r="M87" s="9">
        <f>MATCH(L87,RawDataFieldKeys,0)-RawDataFieldKeyBaseRow</f>
        <v>1</v>
      </c>
      <c r="P87" s="97" t="str">
        <f t="shared" si="59"/>
        <v/>
      </c>
      <c r="Q87" s="97"/>
      <c r="R87" s="97"/>
      <c r="S87" s="97"/>
      <c r="T87" s="97"/>
      <c r="U87" s="98" t="str">
        <f t="shared" si="60"/>
        <v/>
      </c>
      <c r="V87" s="107" t="str">
        <f t="shared" si="61"/>
        <v/>
      </c>
      <c r="W87" s="107" t="str">
        <f t="shared" si="62"/>
        <v/>
      </c>
      <c r="X87" s="107" t="str">
        <f t="shared" si="63"/>
        <v/>
      </c>
      <c r="Y87" s="107" t="str">
        <f t="shared" si="64"/>
        <v/>
      </c>
      <c r="Z87" s="107" t="str">
        <f t="shared" si="65"/>
        <v/>
      </c>
      <c r="AA87" s="107" t="str">
        <f t="shared" si="66"/>
        <v/>
      </c>
      <c r="AB87" s="107" t="str">
        <f t="shared" si="67"/>
        <v/>
      </c>
      <c r="AC87" s="107" t="str">
        <f t="shared" si="68"/>
        <v/>
      </c>
      <c r="AD87" s="107" t="str">
        <f t="shared" si="69"/>
        <v/>
      </c>
      <c r="AE87" s="107" t="str">
        <f t="shared" si="70"/>
        <v/>
      </c>
      <c r="AF87" s="97" t="b">
        <f t="shared" si="25"/>
        <v>0</v>
      </c>
      <c r="AG87" s="97" t="str">
        <f t="array" ref="AG87">IF($AF87,MEDIAN(IF(G1SelectionMask="x",IF(INDEX(StdCalcsRefCalcs,$E87,0)&gt;0,INDEX(StdCalcsRefCalcs,$E87,0)),"")),"")</f>
        <v/>
      </c>
      <c r="AH87" s="97" t="str">
        <f t="array" ref="AH87">IF($AF87,QUARTILE(IF(G1SelectionMask="x",IF(INDEX(StdCalcsRefCalcs,$E87,0)&gt;0,INDEX(StdCalcsRefCalcs,$E87,0)),""),1),"")</f>
        <v/>
      </c>
      <c r="AI87" s="97" t="str">
        <f t="array" ref="AI87">IF($AF87,QUARTILE(IF(G1SelectionMask="x",IF(INDEX(StdCalcsRefCalcs,$E87,0)&gt;0,INDEX(StdCalcsRefCalcs,$E87,0)),""),3),"")</f>
        <v/>
      </c>
      <c r="AJ87" s="97" t="str">
        <f t="array" ref="AJ87">IF($AF87,MIN(IF(G1SelectionMask="x",IF(INDEX(StdCalcsRefCalcs,$E87,0)&gt;0,INDEX(StdCalcsRefCalcs,$E87,0)),"")),"")</f>
        <v/>
      </c>
      <c r="AK87" s="97" t="str">
        <f t="array" ref="AK87">IF($AF87,MAX(IF(G1SelectionMask="x",IF(INDEX(StdCalcsRefCalcs,$E87,0)&gt;0,INDEX(StdCalcsRefCalcs,$E87,0)),"")),"")</f>
        <v/>
      </c>
      <c r="AL87" s="97" t="str">
        <f t="shared" si="26"/>
        <v/>
      </c>
      <c r="AM87" s="97" t="str">
        <f t="array" ref="AM87">IF($AF87,STDEVA(IF(G1SelectionMask="x",IF(INDEX(StdCalcsRefCalcs,$E87,0)&gt;0,INDEX(StdCalcsRefCalcs,$E87,0)),"")),"")</f>
        <v/>
      </c>
      <c r="AN87" s="98" t="b">
        <f t="shared" si="27"/>
        <v>0</v>
      </c>
      <c r="AO87" s="98" t="str">
        <f t="array" ref="AO87">IF($AN87,MEDIAN(IF(G2SelectionMask="x",IF(INDEX(StdCalcsRefCalcs,$E87,0)&gt;0,INDEX(StdCalcsRefCalcs,$E87,0)),"")),"")</f>
        <v/>
      </c>
      <c r="AP87" s="98" t="str">
        <f t="array" ref="AP87">IF($AN87,QUARTILE(IF(G2SelectionMask="x",IF(INDEX(StdCalcsRefCalcs,$E87,0)&gt;0,INDEX(StdCalcsRefCalcs,$E87,0)),""),1),"")</f>
        <v/>
      </c>
      <c r="AQ87" s="98" t="str">
        <f t="array" ref="AQ87">IF($AN87,QUARTILE(IF(G2SelectionMask="x",IF(INDEX(StdCalcsRefCalcs,$E87,0)&gt;0,INDEX(StdCalcsRefCalcs,$E87,0)),""),3),"")</f>
        <v/>
      </c>
      <c r="AR87" s="98" t="str">
        <f t="array" ref="AR87">IF($AN87,MIN(IF(G2SelectionMask="x",IF(INDEX(StdCalcsRefCalcs,$E87,0)&gt;0,INDEX(StdCalcsRefCalcs,$E87,0)),"")),"")</f>
        <v/>
      </c>
      <c r="AS87" s="98" t="str">
        <f t="array" ref="AS87">IF($AN87,MAX(IF(G2SelectionMask="x",IF(INDEX(StdCalcsRefCalcs,$E87,0)&gt;0,INDEX(StdCalcsRefCalcs,$E87,0)),"")),"")</f>
        <v/>
      </c>
      <c r="AT87" s="98" t="str">
        <f t="shared" si="28"/>
        <v/>
      </c>
      <c r="AU87" s="98" t="str">
        <f t="array" ref="AU87">IF($AN87,STDEVA(IF(G2SelectionMask="x",IF(INDEX(StdCalcsRefCalcs,$E87,0)&gt;0,INDEX(StdCalcsRefCalcs,$E87,0)),"")),"")</f>
        <v/>
      </c>
      <c r="AV87" s="97" t="b">
        <f t="shared" si="29"/>
        <v>0</v>
      </c>
      <c r="AW87" s="97" t="str">
        <f t="array" ref="AW87">IF($AV87,MEDIAN(IF(G3SelectionMask="x",IF(INDEX(StdCalcsRefCalcs,$E87,0)&gt;0,INDEX(StdCalcsRefCalcs,$E87,0)),"")),"")</f>
        <v/>
      </c>
      <c r="AX87" s="97" t="str">
        <f t="array" ref="AX87">IF($AV87,QUARTILE(IF(G3SelectionMask="x",IF(INDEX(StdCalcsRefCalcs,$E87,0)&gt;0,INDEX(StdCalcsRefCalcs,$E87,0)),""),1),"")</f>
        <v/>
      </c>
      <c r="AY87" s="97" t="str">
        <f t="array" ref="AY87">IF($AV87,QUARTILE(IF(G3SelectionMask="x",IF(INDEX(StdCalcsRefCalcs,$E87,0)&gt;0,INDEX(StdCalcsRefCalcs,$E87,0)),""),3),"")</f>
        <v/>
      </c>
      <c r="AZ87" s="97" t="str">
        <f t="array" ref="AZ87">IF($AV87,MIN(IF(G3SelectionMask="x",IF(INDEX(StdCalcsRefCalcs,$E87,0)&gt;0,INDEX(StdCalcsRefCalcs,$E87,0)),"")),"")</f>
        <v/>
      </c>
      <c r="BA87" s="97" t="str">
        <f t="array" ref="BA87">IF($AV87,MAX(IF(G3SelectionMask="x",IF(INDEX(StdCalcsRefCalcs,$E87,0)&gt;0,INDEX(StdCalcsRefCalcs,$E87,0)),"")),"")</f>
        <v/>
      </c>
      <c r="BB87" s="97" t="str">
        <f t="shared" si="30"/>
        <v/>
      </c>
      <c r="BC87" s="97" t="str">
        <f t="array" ref="BC87">IF($AV87,STDEVA(IF(G3SelectionMask="x",IF(INDEX(StdCalcsRefCalcs,$E87,0)&gt;0,INDEX(StdCalcsRefCalcs,$E87,0)),"")),"")</f>
        <v/>
      </c>
      <c r="BD87" s="98" t="b">
        <f t="shared" si="31"/>
        <v>0</v>
      </c>
      <c r="BE87" s="98" t="str">
        <f t="array" ref="BE87">IF($BD87,MEDIAN(IF(G4SelectionMask="x",IF(INDEX(StdCalcsRefCalcs,$E87,0)&gt;0,INDEX(StdCalcsRefCalcs,$E87,0)),"")),"")</f>
        <v/>
      </c>
      <c r="BF87" s="98" t="str">
        <f t="array" ref="BF87">IF($BD87,QUARTILE(IF(G4SelectionMask="x",IF(INDEX(StdCalcsRefCalcs,$E87,0)&gt;0,INDEX(StdCalcsRefCalcs,$E87,0)),""),1),"")</f>
        <v/>
      </c>
      <c r="BG87" s="98" t="str">
        <f t="array" ref="BG87">IF($BD87,QUARTILE(IF(G4SelectionMask="x",IF(INDEX(StdCalcsRefCalcs,$E87,0)&gt;0,INDEX(StdCalcsRefCalcs,$E87,0)),""),3),"")</f>
        <v/>
      </c>
      <c r="BH87" s="98" t="str">
        <f t="array" ref="BH87">IF($BD87,MIN(IF(G4SelectionMask="x",IF(INDEX(StdCalcsRefCalcs,$E87,0)&gt;0,INDEX(StdCalcsRefCalcs,$E87,0)),"")),"")</f>
        <v/>
      </c>
      <c r="BI87" s="98" t="str">
        <f t="array" ref="BI87">IF($BD87,MAX(IF(G4SelectionMask="x",IF(INDEX(StdCalcsRefCalcs,$E87,0)&gt;0,INDEX(StdCalcsRefCalcs,$E87,0)),"")),"")</f>
        <v/>
      </c>
      <c r="BJ87" s="98" t="str">
        <f t="shared" si="32"/>
        <v/>
      </c>
      <c r="BK87" s="98" t="str">
        <f t="array" ref="BK87">IF($BD87,STDEVA(IF(G4SelectionMask="x",IF(INDEX(StdCalcsRefCalcs,$E87,0)&gt;0,INDEX(StdCalcsRefCalcs,$E87,0)),"")),"")</f>
        <v/>
      </c>
      <c r="BL87" s="97" t="b">
        <f t="shared" si="33"/>
        <v>0</v>
      </c>
      <c r="BM87" s="97" t="str">
        <f t="array" ref="BM87">IF($BL87,MEDIAN(IF(G5SelectionMask="x",IF(INDEX(StdCalcsRefCalcs,$E87,0)&gt;0,INDEX(StdCalcsRefCalcs,$E87,0)),"")),"")</f>
        <v/>
      </c>
      <c r="BN87" s="97" t="str">
        <f t="array" ref="BN87">IF($BL87,QUARTILE(IF(G5SelectionMask="x",IF(INDEX(StdCalcsRefCalcs,$E87,0)&gt;0,INDEX(StdCalcsRefCalcs,$E87,0)),""),1),"")</f>
        <v/>
      </c>
      <c r="BO87" s="97" t="str">
        <f t="array" ref="BO87">IF($BL87,QUARTILE(IF(G5SelectionMask="x",IF(INDEX(StdCalcsRefCalcs,$E87,0)&gt;0,INDEX(StdCalcsRefCalcs,$E87,0)),""),3),"")</f>
        <v/>
      </c>
      <c r="BP87" s="97" t="str">
        <f t="array" ref="BP87">IF($BL87,MIN(IF(G5SelectionMask="x",IF(INDEX(StdCalcsRefCalcs,$E87,0)&gt;0,INDEX(StdCalcsRefCalcs,$E87,0)),"")),"")</f>
        <v/>
      </c>
      <c r="BQ87" s="97" t="str">
        <f t="array" ref="BQ87">IF($BL87,MAX(IF(G5SelectionMask="x",IF(INDEX(StdCalcsRefCalcs,$E87,0)&gt;0,INDEX(StdCalcsRefCalcs,$E87,0)),"")),"")</f>
        <v/>
      </c>
      <c r="BR87" s="97" t="str">
        <f t="shared" si="34"/>
        <v/>
      </c>
      <c r="BS87" s="99" t="str">
        <f t="array" ref="BS87">IF($BL87,STDEVA(IF(G5SelectionMask="x",IF(INDEX(StdCalcsRefCalcs,$E87,0)&gt;0,INDEX(StdCalcsRefCalcs,$E87,0)),"")),"")</f>
        <v/>
      </c>
      <c r="BT87" s="108"/>
      <c r="BU87" s="109" t="str">
        <f t="shared" ref="BU87:CI88" si="74">IFERROR(IF((LEN(INDEX(RawDataAllData,$I87,BU$9))+LEN(INDEX(RawDataAllData,$K87,BU$9)))*LEN(INDEX(RawDataAllData,$M87,BU$9))=0,"",(INDEX(RawDataAllData,$I87,BU$9)+INDEX(RawDataAllData,$K87,BU$9))/INDEX(RawDataAllData,$M87,BU$9)),"")</f>
        <v/>
      </c>
      <c r="BV87" s="109" t="str">
        <f t="shared" si="74"/>
        <v/>
      </c>
      <c r="BW87" s="109" t="str">
        <f t="shared" si="74"/>
        <v/>
      </c>
      <c r="BX87" s="109" t="str">
        <f t="shared" si="74"/>
        <v/>
      </c>
      <c r="BY87" s="109" t="str">
        <f t="shared" si="74"/>
        <v/>
      </c>
      <c r="BZ87" s="109" t="str">
        <f t="shared" si="74"/>
        <v/>
      </c>
      <c r="CA87" s="109" t="str">
        <f t="shared" si="74"/>
        <v/>
      </c>
      <c r="CB87" s="109" t="str">
        <f t="shared" si="74"/>
        <v/>
      </c>
      <c r="CC87" s="109" t="str">
        <f t="shared" si="74"/>
        <v/>
      </c>
      <c r="CD87" s="109" t="str">
        <f t="shared" si="74"/>
        <v/>
      </c>
      <c r="CE87" s="109" t="str">
        <f t="shared" si="74"/>
        <v/>
      </c>
      <c r="CF87" s="109" t="str">
        <f t="shared" si="74"/>
        <v/>
      </c>
      <c r="CG87" s="109" t="str">
        <f t="shared" si="74"/>
        <v/>
      </c>
      <c r="CH87" s="109" t="str">
        <f t="shared" si="74"/>
        <v/>
      </c>
      <c r="CI87" s="109" t="str">
        <f t="shared" si="74"/>
        <v/>
      </c>
    </row>
    <row r="88" spans="1:87" x14ac:dyDescent="0.2">
      <c r="A88" s="33">
        <f t="shared" si="8"/>
        <v>0</v>
      </c>
      <c r="B88" s="206"/>
      <c r="C88" s="200"/>
      <c r="D88" s="197"/>
      <c r="E88" s="72">
        <f t="shared" si="9"/>
        <v>78</v>
      </c>
      <c r="F88" s="9" t="s">
        <v>2587</v>
      </c>
      <c r="G88" s="9" t="s">
        <v>2588</v>
      </c>
      <c r="H88" s="9" t="s">
        <v>648</v>
      </c>
      <c r="I88" s="9">
        <f>MATCH(H88,RawDataFieldKeys,0)-RawDataFieldKeyBaseRow</f>
        <v>68</v>
      </c>
      <c r="J88" s="9" t="s">
        <v>651</v>
      </c>
      <c r="K88" s="9">
        <f>MATCH(J88,RawDataFieldKeys,0)-RawDataFieldKeyBaseRow</f>
        <v>71</v>
      </c>
      <c r="L88" s="9" t="s">
        <v>220</v>
      </c>
      <c r="M88" s="9">
        <f>MATCH(L88,RawDataFieldKeys,0)-RawDataFieldKeyBaseRow</f>
        <v>1</v>
      </c>
      <c r="P88" s="97" t="str">
        <f t="shared" si="59"/>
        <v/>
      </c>
      <c r="Q88" s="97"/>
      <c r="R88" s="97"/>
      <c r="S88" s="97"/>
      <c r="T88" s="97"/>
      <c r="U88" s="98" t="str">
        <f t="shared" si="60"/>
        <v/>
      </c>
      <c r="V88" s="107" t="str">
        <f t="shared" si="61"/>
        <v/>
      </c>
      <c r="W88" s="107" t="str">
        <f t="shared" si="62"/>
        <v/>
      </c>
      <c r="X88" s="107" t="str">
        <f t="shared" si="63"/>
        <v/>
      </c>
      <c r="Y88" s="107" t="str">
        <f t="shared" si="64"/>
        <v/>
      </c>
      <c r="Z88" s="107" t="str">
        <f t="shared" si="65"/>
        <v/>
      </c>
      <c r="AA88" s="107" t="str">
        <f t="shared" si="66"/>
        <v/>
      </c>
      <c r="AB88" s="107" t="str">
        <f t="shared" si="67"/>
        <v/>
      </c>
      <c r="AC88" s="107" t="str">
        <f t="shared" si="68"/>
        <v/>
      </c>
      <c r="AD88" s="107" t="str">
        <f t="shared" si="69"/>
        <v/>
      </c>
      <c r="AE88" s="107" t="str">
        <f t="shared" si="70"/>
        <v/>
      </c>
      <c r="AF88" s="97" t="b">
        <f>COUNTIFS(G1SelectionMask,"x",INDEX(StdCalcsRefCalcs,$E88,0),"&gt;0")&gt;=RuleofN</f>
        <v>0</v>
      </c>
      <c r="AG88" s="97" t="str">
        <f t="array" ref="AG88">IF($AF88,MEDIAN(IF(G1SelectionMask="x",IF(INDEX(StdCalcsRefCalcs,$E88,0)&gt;0,INDEX(StdCalcsRefCalcs,$E88,0)),"")),"")</f>
        <v/>
      </c>
      <c r="AH88" s="97" t="str">
        <f t="array" ref="AH88">IF($AF88,QUARTILE(IF(G1SelectionMask="x",IF(INDEX(StdCalcsRefCalcs,$E88,0)&gt;0,INDEX(StdCalcsRefCalcs,$E88,0)),""),1),"")</f>
        <v/>
      </c>
      <c r="AI88" s="97" t="str">
        <f t="array" ref="AI88">IF($AF88,QUARTILE(IF(G1SelectionMask="x",IF(INDEX(StdCalcsRefCalcs,$E88,0)&gt;0,INDEX(StdCalcsRefCalcs,$E88,0)),""),3),"")</f>
        <v/>
      </c>
      <c r="AJ88" s="97" t="str">
        <f t="array" ref="AJ88">IF($AF88,MIN(IF(G1SelectionMask="x",IF(INDEX(StdCalcsRefCalcs,$E88,0)&gt;0,INDEX(StdCalcsRefCalcs,$E88,0)),"")),"")</f>
        <v/>
      </c>
      <c r="AK88" s="97" t="str">
        <f t="array" ref="AK88">IF($AF88,MAX(IF(G1SelectionMask="x",IF(INDEX(StdCalcsRefCalcs,$E88,0)&gt;0,INDEX(StdCalcsRefCalcs,$E88,0)),"")),"")</f>
        <v/>
      </c>
      <c r="AL88" s="97" t="str">
        <f t="shared" si="26"/>
        <v/>
      </c>
      <c r="AM88" s="97" t="str">
        <f t="array" ref="AM88">IF($AF88,STDEVA(IF(G1SelectionMask="x",IF(INDEX(StdCalcsRefCalcs,$E88,0)&gt;0,INDEX(StdCalcsRefCalcs,$E88,0)),"")),"")</f>
        <v/>
      </c>
      <c r="AN88" s="98" t="b">
        <f t="shared" si="27"/>
        <v>0</v>
      </c>
      <c r="AO88" s="98" t="str">
        <f t="array" ref="AO88">IF($AN88,MEDIAN(IF(G2SelectionMask="x",IF(INDEX(StdCalcsRefCalcs,$E88,0)&gt;0,INDEX(StdCalcsRefCalcs,$E88,0)),"")),"")</f>
        <v/>
      </c>
      <c r="AP88" s="98" t="str">
        <f t="array" ref="AP88">IF($AN88,QUARTILE(IF(G2SelectionMask="x",IF(INDEX(StdCalcsRefCalcs,$E88,0)&gt;0,INDEX(StdCalcsRefCalcs,$E88,0)),""),1),"")</f>
        <v/>
      </c>
      <c r="AQ88" s="98" t="str">
        <f t="array" ref="AQ88">IF($AN88,QUARTILE(IF(G2SelectionMask="x",IF(INDEX(StdCalcsRefCalcs,$E88,0)&gt;0,INDEX(StdCalcsRefCalcs,$E88,0)),""),3),"")</f>
        <v/>
      </c>
      <c r="AR88" s="98" t="str">
        <f t="array" ref="AR88">IF($AN88,MIN(IF(G2SelectionMask="x",IF(INDEX(StdCalcsRefCalcs,$E88,0)&gt;0,INDEX(StdCalcsRefCalcs,$E88,0)),"")),"")</f>
        <v/>
      </c>
      <c r="AS88" s="98" t="str">
        <f t="array" ref="AS88">IF($AN88,MAX(IF(G2SelectionMask="x",IF(INDEX(StdCalcsRefCalcs,$E88,0)&gt;0,INDEX(StdCalcsRefCalcs,$E88,0)),"")),"")</f>
        <v/>
      </c>
      <c r="AT88" s="98" t="str">
        <f t="shared" si="28"/>
        <v/>
      </c>
      <c r="AU88" s="98" t="str">
        <f t="array" ref="AU88">IF($AN88,STDEVA(IF(G2SelectionMask="x",IF(INDEX(StdCalcsRefCalcs,$E88,0)&gt;0,INDEX(StdCalcsRefCalcs,$E88,0)),"")),"")</f>
        <v/>
      </c>
      <c r="AV88" s="97" t="b">
        <f t="shared" si="29"/>
        <v>0</v>
      </c>
      <c r="AW88" s="97" t="str">
        <f t="array" ref="AW88">IF($AV88,MEDIAN(IF(G3SelectionMask="x",IF(INDEX(StdCalcsRefCalcs,$E88,0)&gt;0,INDEX(StdCalcsRefCalcs,$E88,0)),"")),"")</f>
        <v/>
      </c>
      <c r="AX88" s="97" t="str">
        <f t="array" ref="AX88">IF($AV88,QUARTILE(IF(G3SelectionMask="x",IF(INDEX(StdCalcsRefCalcs,$E88,0)&gt;0,INDEX(StdCalcsRefCalcs,$E88,0)),""),1),"")</f>
        <v/>
      </c>
      <c r="AY88" s="97" t="str">
        <f t="array" ref="AY88">IF($AV88,QUARTILE(IF(G3SelectionMask="x",IF(INDEX(StdCalcsRefCalcs,$E88,0)&gt;0,INDEX(StdCalcsRefCalcs,$E88,0)),""),3),"")</f>
        <v/>
      </c>
      <c r="AZ88" s="97" t="str">
        <f t="array" ref="AZ88">IF($AV88,MIN(IF(G3SelectionMask="x",IF(INDEX(StdCalcsRefCalcs,$E88,0)&gt;0,INDEX(StdCalcsRefCalcs,$E88,0)),"")),"")</f>
        <v/>
      </c>
      <c r="BA88" s="97" t="str">
        <f t="array" ref="BA88">IF($AV88,MAX(IF(G3SelectionMask="x",IF(INDEX(StdCalcsRefCalcs,$E88,0)&gt;0,INDEX(StdCalcsRefCalcs,$E88,0)),"")),"")</f>
        <v/>
      </c>
      <c r="BB88" s="97" t="str">
        <f t="shared" si="30"/>
        <v/>
      </c>
      <c r="BC88" s="97" t="str">
        <f t="array" ref="BC88">IF($AV88,STDEVA(IF(G3SelectionMask="x",IF(INDEX(StdCalcsRefCalcs,$E88,0)&gt;0,INDEX(StdCalcsRefCalcs,$E88,0)),"")),"")</f>
        <v/>
      </c>
      <c r="BD88" s="98" t="b">
        <f t="shared" si="31"/>
        <v>0</v>
      </c>
      <c r="BE88" s="98" t="str">
        <f t="array" ref="BE88">IF($BD88,MEDIAN(IF(G4SelectionMask="x",IF(INDEX(StdCalcsRefCalcs,$E88,0)&gt;0,INDEX(StdCalcsRefCalcs,$E88,0)),"")),"")</f>
        <v/>
      </c>
      <c r="BF88" s="98" t="str">
        <f t="array" ref="BF88">IF($BD88,QUARTILE(IF(G4SelectionMask="x",IF(INDEX(StdCalcsRefCalcs,$E88,0)&gt;0,INDEX(StdCalcsRefCalcs,$E88,0)),""),1),"")</f>
        <v/>
      </c>
      <c r="BG88" s="98" t="str">
        <f t="array" ref="BG88">IF($BD88,QUARTILE(IF(G4SelectionMask="x",IF(INDEX(StdCalcsRefCalcs,$E88,0)&gt;0,INDEX(StdCalcsRefCalcs,$E88,0)),""),3),"")</f>
        <v/>
      </c>
      <c r="BH88" s="98" t="str">
        <f t="array" ref="BH88">IF($BD88,MIN(IF(G4SelectionMask="x",IF(INDEX(StdCalcsRefCalcs,$E88,0)&gt;0,INDEX(StdCalcsRefCalcs,$E88,0)),"")),"")</f>
        <v/>
      </c>
      <c r="BI88" s="98" t="str">
        <f t="array" ref="BI88">IF($BD88,MAX(IF(G4SelectionMask="x",IF(INDEX(StdCalcsRefCalcs,$E88,0)&gt;0,INDEX(StdCalcsRefCalcs,$E88,0)),"")),"")</f>
        <v/>
      </c>
      <c r="BJ88" s="98" t="str">
        <f t="shared" si="32"/>
        <v/>
      </c>
      <c r="BK88" s="98" t="str">
        <f t="array" ref="BK88">IF($BD88,STDEVA(IF(G4SelectionMask="x",IF(INDEX(StdCalcsRefCalcs,$E88,0)&gt;0,INDEX(StdCalcsRefCalcs,$E88,0)),"")),"")</f>
        <v/>
      </c>
      <c r="BL88" s="97" t="b">
        <f t="shared" si="33"/>
        <v>0</v>
      </c>
      <c r="BM88" s="97" t="str">
        <f t="array" ref="BM88">IF($BL88,MEDIAN(IF(G5SelectionMask="x",IF(INDEX(StdCalcsRefCalcs,$E88,0)&gt;0,INDEX(StdCalcsRefCalcs,$E88,0)),"")),"")</f>
        <v/>
      </c>
      <c r="BN88" s="97" t="str">
        <f t="array" ref="BN88">IF($BL88,QUARTILE(IF(G5SelectionMask="x",IF(INDEX(StdCalcsRefCalcs,$E88,0)&gt;0,INDEX(StdCalcsRefCalcs,$E88,0)),""),1),"")</f>
        <v/>
      </c>
      <c r="BO88" s="97" t="str">
        <f t="array" ref="BO88">IF($BL88,QUARTILE(IF(G5SelectionMask="x",IF(INDEX(StdCalcsRefCalcs,$E88,0)&gt;0,INDEX(StdCalcsRefCalcs,$E88,0)),""),3),"")</f>
        <v/>
      </c>
      <c r="BP88" s="97" t="str">
        <f t="array" ref="BP88">IF($BL88,MIN(IF(G5SelectionMask="x",IF(INDEX(StdCalcsRefCalcs,$E88,0)&gt;0,INDEX(StdCalcsRefCalcs,$E88,0)),"")),"")</f>
        <v/>
      </c>
      <c r="BQ88" s="97" t="str">
        <f t="array" ref="BQ88">IF($BL88,MAX(IF(G5SelectionMask="x",IF(INDEX(StdCalcsRefCalcs,$E88,0)&gt;0,INDEX(StdCalcsRefCalcs,$E88,0)),"")),"")</f>
        <v/>
      </c>
      <c r="BR88" s="97" t="str">
        <f t="shared" si="34"/>
        <v/>
      </c>
      <c r="BS88" s="99" t="str">
        <f t="array" ref="BS88">IF($BL88,STDEVA(IF(G5SelectionMask="x",IF(INDEX(StdCalcsRefCalcs,$E88,0)&gt;0,INDEX(StdCalcsRefCalcs,$E88,0)),"")),"")</f>
        <v/>
      </c>
      <c r="BT88" s="108"/>
      <c r="BU88" s="109" t="str">
        <f t="shared" si="74"/>
        <v/>
      </c>
      <c r="BV88" s="109" t="str">
        <f t="shared" si="74"/>
        <v/>
      </c>
      <c r="BW88" s="109" t="str">
        <f t="shared" si="74"/>
        <v/>
      </c>
      <c r="BX88" s="109" t="str">
        <f t="shared" si="74"/>
        <v/>
      </c>
      <c r="BY88" s="109" t="str">
        <f t="shared" si="74"/>
        <v/>
      </c>
      <c r="BZ88" s="109" t="str">
        <f t="shared" si="74"/>
        <v/>
      </c>
      <c r="CA88" s="109" t="str">
        <f t="shared" si="74"/>
        <v/>
      </c>
      <c r="CB88" s="109" t="str">
        <f t="shared" si="74"/>
        <v/>
      </c>
      <c r="CC88" s="109" t="str">
        <f t="shared" si="74"/>
        <v/>
      </c>
      <c r="CD88" s="109" t="str">
        <f t="shared" si="74"/>
        <v/>
      </c>
      <c r="CE88" s="109" t="str">
        <f t="shared" si="74"/>
        <v/>
      </c>
      <c r="CF88" s="109" t="str">
        <f t="shared" si="74"/>
        <v/>
      </c>
      <c r="CG88" s="109" t="str">
        <f t="shared" si="74"/>
        <v/>
      </c>
      <c r="CH88" s="109" t="str">
        <f t="shared" si="74"/>
        <v/>
      </c>
      <c r="CI88" s="109" t="str">
        <f t="shared" si="74"/>
        <v/>
      </c>
    </row>
    <row r="89" spans="1:87" x14ac:dyDescent="0.2">
      <c r="A89" s="33">
        <f t="shared" si="8"/>
        <v>0</v>
      </c>
      <c r="B89" s="206"/>
      <c r="C89" s="200"/>
      <c r="D89" s="197"/>
      <c r="E89" s="72">
        <f t="shared" si="9"/>
        <v>79</v>
      </c>
      <c r="F89" s="9" t="s">
        <v>2222</v>
      </c>
      <c r="G89" s="9" t="s">
        <v>2216</v>
      </c>
      <c r="H89" s="9" t="s">
        <v>648</v>
      </c>
      <c r="I89" s="9">
        <f t="shared" si="71"/>
        <v>68</v>
      </c>
      <c r="J89" s="9" t="s">
        <v>220</v>
      </c>
      <c r="K89" s="9">
        <f t="shared" si="72"/>
        <v>1</v>
      </c>
      <c r="P89" s="97" t="str">
        <f t="shared" si="59"/>
        <v/>
      </c>
      <c r="Q89" s="97"/>
      <c r="R89" s="97"/>
      <c r="S89" s="97"/>
      <c r="T89" s="97"/>
      <c r="U89" s="98" t="str">
        <f t="shared" si="60"/>
        <v/>
      </c>
      <c r="V89" s="107" t="str">
        <f t="shared" si="61"/>
        <v/>
      </c>
      <c r="W89" s="107" t="str">
        <f t="shared" si="62"/>
        <v/>
      </c>
      <c r="X89" s="107" t="str">
        <f t="shared" si="63"/>
        <v/>
      </c>
      <c r="Y89" s="107" t="str">
        <f t="shared" si="64"/>
        <v/>
      </c>
      <c r="Z89" s="107" t="str">
        <f t="shared" si="65"/>
        <v/>
      </c>
      <c r="AA89" s="107" t="str">
        <f t="shared" si="66"/>
        <v/>
      </c>
      <c r="AB89" s="107" t="str">
        <f t="shared" si="67"/>
        <v/>
      </c>
      <c r="AC89" s="107" t="str">
        <f t="shared" si="68"/>
        <v/>
      </c>
      <c r="AD89" s="107" t="str">
        <f t="shared" si="69"/>
        <v/>
      </c>
      <c r="AE89" s="107" t="str">
        <f t="shared" si="70"/>
        <v/>
      </c>
      <c r="AF89" s="97" t="b">
        <f t="shared" si="25"/>
        <v>0</v>
      </c>
      <c r="AG89" s="97" t="str">
        <f t="array" ref="AG89">IF($AF89,MEDIAN(IF(G1SelectionMask="x",IF(INDEX(StdCalcsRefCalcs,$E89,0)&gt;0,INDEX(StdCalcsRefCalcs,$E89,0)),"")),"")</f>
        <v/>
      </c>
      <c r="AH89" s="97" t="str">
        <f t="array" ref="AH89">IF($AF89,QUARTILE(IF(G1SelectionMask="x",IF(INDEX(StdCalcsRefCalcs,$E89,0)&gt;0,INDEX(StdCalcsRefCalcs,$E89,0)),""),1),"")</f>
        <v/>
      </c>
      <c r="AI89" s="97" t="str">
        <f t="array" ref="AI89">IF($AF89,QUARTILE(IF(G1SelectionMask="x",IF(INDEX(StdCalcsRefCalcs,$E89,0)&gt;0,INDEX(StdCalcsRefCalcs,$E89,0)),""),3),"")</f>
        <v/>
      </c>
      <c r="AJ89" s="97" t="str">
        <f t="array" ref="AJ89">IF($AF89,MIN(IF(G1SelectionMask="x",IF(INDEX(StdCalcsRefCalcs,$E89,0)&gt;0,INDEX(StdCalcsRefCalcs,$E89,0)),"")),"")</f>
        <v/>
      </c>
      <c r="AK89" s="97" t="str">
        <f t="array" ref="AK89">IF($AF89,MAX(IF(G1SelectionMask="x",IF(INDEX(StdCalcsRefCalcs,$E89,0)&gt;0,INDEX(StdCalcsRefCalcs,$E89,0)),"")),"")</f>
        <v/>
      </c>
      <c r="AL89" s="97" t="str">
        <f t="shared" si="26"/>
        <v/>
      </c>
      <c r="AM89" s="97" t="str">
        <f t="array" ref="AM89">IF($AF89,STDEVA(IF(G1SelectionMask="x",IF(INDEX(StdCalcsRefCalcs,$E89,0)&gt;0,INDEX(StdCalcsRefCalcs,$E89,0)),"")),"")</f>
        <v/>
      </c>
      <c r="AN89" s="98" t="b">
        <f t="shared" si="27"/>
        <v>0</v>
      </c>
      <c r="AO89" s="98" t="str">
        <f t="array" ref="AO89">IF($AN89,MEDIAN(IF(G2SelectionMask="x",IF(INDEX(StdCalcsRefCalcs,$E89,0)&gt;0,INDEX(StdCalcsRefCalcs,$E89,0)),"")),"")</f>
        <v/>
      </c>
      <c r="AP89" s="98" t="str">
        <f t="array" ref="AP89">IF($AN89,QUARTILE(IF(G2SelectionMask="x",IF(INDEX(StdCalcsRefCalcs,$E89,0)&gt;0,INDEX(StdCalcsRefCalcs,$E89,0)),""),1),"")</f>
        <v/>
      </c>
      <c r="AQ89" s="98" t="str">
        <f t="array" ref="AQ89">IF($AN89,QUARTILE(IF(G2SelectionMask="x",IF(INDEX(StdCalcsRefCalcs,$E89,0)&gt;0,INDEX(StdCalcsRefCalcs,$E89,0)),""),3),"")</f>
        <v/>
      </c>
      <c r="AR89" s="98" t="str">
        <f t="array" ref="AR89">IF($AN89,MIN(IF(G2SelectionMask="x",IF(INDEX(StdCalcsRefCalcs,$E89,0)&gt;0,INDEX(StdCalcsRefCalcs,$E89,0)),"")),"")</f>
        <v/>
      </c>
      <c r="AS89" s="98" t="str">
        <f t="array" ref="AS89">IF($AN89,MAX(IF(G2SelectionMask="x",IF(INDEX(StdCalcsRefCalcs,$E89,0)&gt;0,INDEX(StdCalcsRefCalcs,$E89,0)),"")),"")</f>
        <v/>
      </c>
      <c r="AT89" s="98" t="str">
        <f t="shared" si="28"/>
        <v/>
      </c>
      <c r="AU89" s="98" t="str">
        <f t="array" ref="AU89">IF($AN89,STDEVA(IF(G2SelectionMask="x",IF(INDEX(StdCalcsRefCalcs,$E89,0)&gt;0,INDEX(StdCalcsRefCalcs,$E89,0)),"")),"")</f>
        <v/>
      </c>
      <c r="AV89" s="97" t="b">
        <f t="shared" si="29"/>
        <v>0</v>
      </c>
      <c r="AW89" s="97" t="str">
        <f t="array" ref="AW89">IF($AV89,MEDIAN(IF(G3SelectionMask="x",IF(INDEX(StdCalcsRefCalcs,$E89,0)&gt;0,INDEX(StdCalcsRefCalcs,$E89,0)),"")),"")</f>
        <v/>
      </c>
      <c r="AX89" s="97" t="str">
        <f t="array" ref="AX89">IF($AV89,QUARTILE(IF(G3SelectionMask="x",IF(INDEX(StdCalcsRefCalcs,$E89,0)&gt;0,INDEX(StdCalcsRefCalcs,$E89,0)),""),1),"")</f>
        <v/>
      </c>
      <c r="AY89" s="97" t="str">
        <f t="array" ref="AY89">IF($AV89,QUARTILE(IF(G3SelectionMask="x",IF(INDEX(StdCalcsRefCalcs,$E89,0)&gt;0,INDEX(StdCalcsRefCalcs,$E89,0)),""),3),"")</f>
        <v/>
      </c>
      <c r="AZ89" s="97" t="str">
        <f t="array" ref="AZ89">IF($AV89,MIN(IF(G3SelectionMask="x",IF(INDEX(StdCalcsRefCalcs,$E89,0)&gt;0,INDEX(StdCalcsRefCalcs,$E89,0)),"")),"")</f>
        <v/>
      </c>
      <c r="BA89" s="97" t="str">
        <f t="array" ref="BA89">IF($AV89,MAX(IF(G3SelectionMask="x",IF(INDEX(StdCalcsRefCalcs,$E89,0)&gt;0,INDEX(StdCalcsRefCalcs,$E89,0)),"")),"")</f>
        <v/>
      </c>
      <c r="BB89" s="97" t="str">
        <f t="shared" si="30"/>
        <v/>
      </c>
      <c r="BC89" s="97" t="str">
        <f t="array" ref="BC89">IF($AV89,STDEVA(IF(G3SelectionMask="x",IF(INDEX(StdCalcsRefCalcs,$E89,0)&gt;0,INDEX(StdCalcsRefCalcs,$E89,0)),"")),"")</f>
        <v/>
      </c>
      <c r="BD89" s="98" t="b">
        <f t="shared" si="31"/>
        <v>0</v>
      </c>
      <c r="BE89" s="98" t="str">
        <f t="array" ref="BE89">IF($BD89,MEDIAN(IF(G4SelectionMask="x",IF(INDEX(StdCalcsRefCalcs,$E89,0)&gt;0,INDEX(StdCalcsRefCalcs,$E89,0)),"")),"")</f>
        <v/>
      </c>
      <c r="BF89" s="98" t="str">
        <f t="array" ref="BF89">IF($BD89,QUARTILE(IF(G4SelectionMask="x",IF(INDEX(StdCalcsRefCalcs,$E89,0)&gt;0,INDEX(StdCalcsRefCalcs,$E89,0)),""),1),"")</f>
        <v/>
      </c>
      <c r="BG89" s="98" t="str">
        <f t="array" ref="BG89">IF($BD89,QUARTILE(IF(G4SelectionMask="x",IF(INDEX(StdCalcsRefCalcs,$E89,0)&gt;0,INDEX(StdCalcsRefCalcs,$E89,0)),""),3),"")</f>
        <v/>
      </c>
      <c r="BH89" s="98" t="str">
        <f t="array" ref="BH89">IF($BD89,MIN(IF(G4SelectionMask="x",IF(INDEX(StdCalcsRefCalcs,$E89,0)&gt;0,INDEX(StdCalcsRefCalcs,$E89,0)),"")),"")</f>
        <v/>
      </c>
      <c r="BI89" s="98" t="str">
        <f t="array" ref="BI89">IF($BD89,MAX(IF(G4SelectionMask="x",IF(INDEX(StdCalcsRefCalcs,$E89,0)&gt;0,INDEX(StdCalcsRefCalcs,$E89,0)),"")),"")</f>
        <v/>
      </c>
      <c r="BJ89" s="98" t="str">
        <f t="shared" si="32"/>
        <v/>
      </c>
      <c r="BK89" s="98" t="str">
        <f t="array" ref="BK89">IF($BD89,STDEVA(IF(G4SelectionMask="x",IF(INDEX(StdCalcsRefCalcs,$E89,0)&gt;0,INDEX(StdCalcsRefCalcs,$E89,0)),"")),"")</f>
        <v/>
      </c>
      <c r="BL89" s="97" t="b">
        <f t="shared" si="33"/>
        <v>0</v>
      </c>
      <c r="BM89" s="97" t="str">
        <f t="array" ref="BM89">IF($BL89,MEDIAN(IF(G5SelectionMask="x",IF(INDEX(StdCalcsRefCalcs,$E89,0)&gt;0,INDEX(StdCalcsRefCalcs,$E89,0)),"")),"")</f>
        <v/>
      </c>
      <c r="BN89" s="97" t="str">
        <f t="array" ref="BN89">IF($BL89,QUARTILE(IF(G5SelectionMask="x",IF(INDEX(StdCalcsRefCalcs,$E89,0)&gt;0,INDEX(StdCalcsRefCalcs,$E89,0)),""),1),"")</f>
        <v/>
      </c>
      <c r="BO89" s="97" t="str">
        <f t="array" ref="BO89">IF($BL89,QUARTILE(IF(G5SelectionMask="x",IF(INDEX(StdCalcsRefCalcs,$E89,0)&gt;0,INDEX(StdCalcsRefCalcs,$E89,0)),""),3),"")</f>
        <v/>
      </c>
      <c r="BP89" s="97" t="str">
        <f t="array" ref="BP89">IF($BL89,MIN(IF(G5SelectionMask="x",IF(INDEX(StdCalcsRefCalcs,$E89,0)&gt;0,INDEX(StdCalcsRefCalcs,$E89,0)),"")),"")</f>
        <v/>
      </c>
      <c r="BQ89" s="97" t="str">
        <f t="array" ref="BQ89">IF($BL89,MAX(IF(G5SelectionMask="x",IF(INDEX(StdCalcsRefCalcs,$E89,0)&gt;0,INDEX(StdCalcsRefCalcs,$E89,0)),"")),"")</f>
        <v/>
      </c>
      <c r="BR89" s="97" t="str">
        <f t="shared" si="34"/>
        <v/>
      </c>
      <c r="BS89" s="99" t="str">
        <f t="array" ref="BS89">IF($BL89,STDEVA(IF(G5SelectionMask="x",IF(INDEX(StdCalcsRefCalcs,$E89,0)&gt;0,INDEX(StdCalcsRefCalcs,$E89,0)),"")),"")</f>
        <v/>
      </c>
      <c r="BT89" s="108"/>
      <c r="BU89" s="109" t="str">
        <f t="shared" ref="BU89:CI90" si="75">IFERROR(IF(LEN(INDEX(RawDataAllData,$I89,BU$9))*LEN(INDEX(RawDataAllData,$K89,BU$9))=0,"",INDEX(RawDataAllData,$I89,BU$9)/INDEX(RawDataAllData,$K89,BU$9)),"")</f>
        <v/>
      </c>
      <c r="BV89" s="109" t="str">
        <f t="shared" si="75"/>
        <v/>
      </c>
      <c r="BW89" s="109" t="str">
        <f t="shared" si="75"/>
        <v/>
      </c>
      <c r="BX89" s="109" t="str">
        <f t="shared" si="75"/>
        <v/>
      </c>
      <c r="BY89" s="109" t="str">
        <f t="shared" si="75"/>
        <v/>
      </c>
      <c r="BZ89" s="109" t="str">
        <f t="shared" si="75"/>
        <v/>
      </c>
      <c r="CA89" s="109" t="str">
        <f t="shared" si="75"/>
        <v/>
      </c>
      <c r="CB89" s="109" t="str">
        <f t="shared" si="75"/>
        <v/>
      </c>
      <c r="CC89" s="109" t="str">
        <f t="shared" si="75"/>
        <v/>
      </c>
      <c r="CD89" s="109" t="str">
        <f t="shared" si="75"/>
        <v/>
      </c>
      <c r="CE89" s="109" t="str">
        <f t="shared" si="75"/>
        <v/>
      </c>
      <c r="CF89" s="109" t="str">
        <f t="shared" si="75"/>
        <v/>
      </c>
      <c r="CG89" s="109" t="str">
        <f t="shared" si="75"/>
        <v/>
      </c>
      <c r="CH89" s="109" t="str">
        <f t="shared" si="75"/>
        <v/>
      </c>
      <c r="CI89" s="109" t="str">
        <f t="shared" si="75"/>
        <v/>
      </c>
    </row>
    <row r="90" spans="1:87" x14ac:dyDescent="0.2">
      <c r="A90" s="33">
        <f t="shared" si="8"/>
        <v>0</v>
      </c>
      <c r="B90" s="206"/>
      <c r="C90" s="200"/>
      <c r="D90" s="197"/>
      <c r="E90" s="72">
        <f t="shared" si="9"/>
        <v>80</v>
      </c>
      <c r="F90" s="9" t="s">
        <v>2223</v>
      </c>
      <c r="G90" s="9" t="s">
        <v>2217</v>
      </c>
      <c r="H90" s="9" t="s">
        <v>651</v>
      </c>
      <c r="I90" s="9">
        <f t="shared" si="71"/>
        <v>71</v>
      </c>
      <c r="J90" s="9" t="s">
        <v>220</v>
      </c>
      <c r="K90" s="9">
        <f t="shared" si="72"/>
        <v>1</v>
      </c>
      <c r="P90" s="97" t="str">
        <f t="shared" si="59"/>
        <v/>
      </c>
      <c r="Q90" s="97"/>
      <c r="R90" s="97"/>
      <c r="S90" s="97"/>
      <c r="T90" s="97"/>
      <c r="U90" s="98" t="str">
        <f t="shared" si="60"/>
        <v/>
      </c>
      <c r="V90" s="107" t="str">
        <f t="shared" si="61"/>
        <v/>
      </c>
      <c r="W90" s="107" t="str">
        <f t="shared" si="62"/>
        <v/>
      </c>
      <c r="X90" s="107" t="str">
        <f t="shared" si="63"/>
        <v/>
      </c>
      <c r="Y90" s="107" t="str">
        <f t="shared" si="64"/>
        <v/>
      </c>
      <c r="Z90" s="107" t="str">
        <f t="shared" si="65"/>
        <v/>
      </c>
      <c r="AA90" s="107" t="str">
        <f t="shared" si="66"/>
        <v/>
      </c>
      <c r="AB90" s="107" t="str">
        <f t="shared" si="67"/>
        <v/>
      </c>
      <c r="AC90" s="107" t="str">
        <f t="shared" si="68"/>
        <v/>
      </c>
      <c r="AD90" s="107" t="str">
        <f t="shared" si="69"/>
        <v/>
      </c>
      <c r="AE90" s="107" t="str">
        <f t="shared" si="70"/>
        <v/>
      </c>
      <c r="AF90" s="97" t="b">
        <f t="shared" si="25"/>
        <v>0</v>
      </c>
      <c r="AG90" s="97" t="str">
        <f t="array" ref="AG90">IF($AF90,MEDIAN(IF(G1SelectionMask="x",IF(INDEX(StdCalcsRefCalcs,$E90,0)&gt;0,INDEX(StdCalcsRefCalcs,$E90,0)),"")),"")</f>
        <v/>
      </c>
      <c r="AH90" s="97" t="str">
        <f t="array" ref="AH90">IF($AF90,QUARTILE(IF(G1SelectionMask="x",IF(INDEX(StdCalcsRefCalcs,$E90,0)&gt;0,INDEX(StdCalcsRefCalcs,$E90,0)),""),1),"")</f>
        <v/>
      </c>
      <c r="AI90" s="97" t="str">
        <f t="array" ref="AI90">IF($AF90,QUARTILE(IF(G1SelectionMask="x",IF(INDEX(StdCalcsRefCalcs,$E90,0)&gt;0,INDEX(StdCalcsRefCalcs,$E90,0)),""),3),"")</f>
        <v/>
      </c>
      <c r="AJ90" s="97" t="str">
        <f t="array" ref="AJ90">IF($AF90,MIN(IF(G1SelectionMask="x",IF(INDEX(StdCalcsRefCalcs,$E90,0)&gt;0,INDEX(StdCalcsRefCalcs,$E90,0)),"")),"")</f>
        <v/>
      </c>
      <c r="AK90" s="97" t="str">
        <f t="array" ref="AK90">IF($AF90,MAX(IF(G1SelectionMask="x",IF(INDEX(StdCalcsRefCalcs,$E90,0)&gt;0,INDEX(StdCalcsRefCalcs,$E90,0)),"")),"")</f>
        <v/>
      </c>
      <c r="AL90" s="97" t="str">
        <f t="shared" si="26"/>
        <v/>
      </c>
      <c r="AM90" s="97" t="str">
        <f t="array" ref="AM90">IF($AF90,STDEVA(IF(G1SelectionMask="x",IF(INDEX(StdCalcsRefCalcs,$E90,0)&gt;0,INDEX(StdCalcsRefCalcs,$E90,0)),"")),"")</f>
        <v/>
      </c>
      <c r="AN90" s="98" t="b">
        <f t="shared" si="27"/>
        <v>0</v>
      </c>
      <c r="AO90" s="98" t="str">
        <f t="array" ref="AO90">IF($AN90,MEDIAN(IF(G2SelectionMask="x",IF(INDEX(StdCalcsRefCalcs,$E90,0)&gt;0,INDEX(StdCalcsRefCalcs,$E90,0)),"")),"")</f>
        <v/>
      </c>
      <c r="AP90" s="98" t="str">
        <f t="array" ref="AP90">IF($AN90,QUARTILE(IF(G2SelectionMask="x",IF(INDEX(StdCalcsRefCalcs,$E90,0)&gt;0,INDEX(StdCalcsRefCalcs,$E90,0)),""),1),"")</f>
        <v/>
      </c>
      <c r="AQ90" s="98" t="str">
        <f t="array" ref="AQ90">IF($AN90,QUARTILE(IF(G2SelectionMask="x",IF(INDEX(StdCalcsRefCalcs,$E90,0)&gt;0,INDEX(StdCalcsRefCalcs,$E90,0)),""),3),"")</f>
        <v/>
      </c>
      <c r="AR90" s="98" t="str">
        <f t="array" ref="AR90">IF($AN90,MIN(IF(G2SelectionMask="x",IF(INDEX(StdCalcsRefCalcs,$E90,0)&gt;0,INDEX(StdCalcsRefCalcs,$E90,0)),"")),"")</f>
        <v/>
      </c>
      <c r="AS90" s="98" t="str">
        <f t="array" ref="AS90">IF($AN90,MAX(IF(G2SelectionMask="x",IF(INDEX(StdCalcsRefCalcs,$E90,0)&gt;0,INDEX(StdCalcsRefCalcs,$E90,0)),"")),"")</f>
        <v/>
      </c>
      <c r="AT90" s="98" t="str">
        <f t="shared" si="28"/>
        <v/>
      </c>
      <c r="AU90" s="98" t="str">
        <f t="array" ref="AU90">IF($AN90,STDEVA(IF(G2SelectionMask="x",IF(INDEX(StdCalcsRefCalcs,$E90,0)&gt;0,INDEX(StdCalcsRefCalcs,$E90,0)),"")),"")</f>
        <v/>
      </c>
      <c r="AV90" s="97" t="b">
        <f t="shared" si="29"/>
        <v>0</v>
      </c>
      <c r="AW90" s="97" t="str">
        <f t="array" ref="AW90">IF($AV90,MEDIAN(IF(G3SelectionMask="x",IF(INDEX(StdCalcsRefCalcs,$E90,0)&gt;0,INDEX(StdCalcsRefCalcs,$E90,0)),"")),"")</f>
        <v/>
      </c>
      <c r="AX90" s="97" t="str">
        <f t="array" ref="AX90">IF($AV90,QUARTILE(IF(G3SelectionMask="x",IF(INDEX(StdCalcsRefCalcs,$E90,0)&gt;0,INDEX(StdCalcsRefCalcs,$E90,0)),""),1),"")</f>
        <v/>
      </c>
      <c r="AY90" s="97" t="str">
        <f t="array" ref="AY90">IF($AV90,QUARTILE(IF(G3SelectionMask="x",IF(INDEX(StdCalcsRefCalcs,$E90,0)&gt;0,INDEX(StdCalcsRefCalcs,$E90,0)),""),3),"")</f>
        <v/>
      </c>
      <c r="AZ90" s="97" t="str">
        <f t="array" ref="AZ90">IF($AV90,MIN(IF(G3SelectionMask="x",IF(INDEX(StdCalcsRefCalcs,$E90,0)&gt;0,INDEX(StdCalcsRefCalcs,$E90,0)),"")),"")</f>
        <v/>
      </c>
      <c r="BA90" s="97" t="str">
        <f t="array" ref="BA90">IF($AV90,MAX(IF(G3SelectionMask="x",IF(INDEX(StdCalcsRefCalcs,$E90,0)&gt;0,INDEX(StdCalcsRefCalcs,$E90,0)),"")),"")</f>
        <v/>
      </c>
      <c r="BB90" s="97" t="str">
        <f t="shared" si="30"/>
        <v/>
      </c>
      <c r="BC90" s="97" t="str">
        <f t="array" ref="BC90">IF($AV90,STDEVA(IF(G3SelectionMask="x",IF(INDEX(StdCalcsRefCalcs,$E90,0)&gt;0,INDEX(StdCalcsRefCalcs,$E90,0)),"")),"")</f>
        <v/>
      </c>
      <c r="BD90" s="98" t="b">
        <f t="shared" si="31"/>
        <v>0</v>
      </c>
      <c r="BE90" s="98" t="str">
        <f t="array" ref="BE90">IF($BD90,MEDIAN(IF(G4SelectionMask="x",IF(INDEX(StdCalcsRefCalcs,$E90,0)&gt;0,INDEX(StdCalcsRefCalcs,$E90,0)),"")),"")</f>
        <v/>
      </c>
      <c r="BF90" s="98" t="str">
        <f t="array" ref="BF90">IF($BD90,QUARTILE(IF(G4SelectionMask="x",IF(INDEX(StdCalcsRefCalcs,$E90,0)&gt;0,INDEX(StdCalcsRefCalcs,$E90,0)),""),1),"")</f>
        <v/>
      </c>
      <c r="BG90" s="98" t="str">
        <f t="array" ref="BG90">IF($BD90,QUARTILE(IF(G4SelectionMask="x",IF(INDEX(StdCalcsRefCalcs,$E90,0)&gt;0,INDEX(StdCalcsRefCalcs,$E90,0)),""),3),"")</f>
        <v/>
      </c>
      <c r="BH90" s="98" t="str">
        <f t="array" ref="BH90">IF($BD90,MIN(IF(G4SelectionMask="x",IF(INDEX(StdCalcsRefCalcs,$E90,0)&gt;0,INDEX(StdCalcsRefCalcs,$E90,0)),"")),"")</f>
        <v/>
      </c>
      <c r="BI90" s="98" t="str">
        <f t="array" ref="BI90">IF($BD90,MAX(IF(G4SelectionMask="x",IF(INDEX(StdCalcsRefCalcs,$E90,0)&gt;0,INDEX(StdCalcsRefCalcs,$E90,0)),"")),"")</f>
        <v/>
      </c>
      <c r="BJ90" s="98" t="str">
        <f t="shared" si="32"/>
        <v/>
      </c>
      <c r="BK90" s="98" t="str">
        <f t="array" ref="BK90">IF($BD90,STDEVA(IF(G4SelectionMask="x",IF(INDEX(StdCalcsRefCalcs,$E90,0)&gt;0,INDEX(StdCalcsRefCalcs,$E90,0)),"")),"")</f>
        <v/>
      </c>
      <c r="BL90" s="97" t="b">
        <f t="shared" si="33"/>
        <v>0</v>
      </c>
      <c r="BM90" s="97" t="str">
        <f t="array" ref="BM90">IF($BL90,MEDIAN(IF(G5SelectionMask="x",IF(INDEX(StdCalcsRefCalcs,$E90,0)&gt;0,INDEX(StdCalcsRefCalcs,$E90,0)),"")),"")</f>
        <v/>
      </c>
      <c r="BN90" s="97" t="str">
        <f t="array" ref="BN90">IF($BL90,QUARTILE(IF(G5SelectionMask="x",IF(INDEX(StdCalcsRefCalcs,$E90,0)&gt;0,INDEX(StdCalcsRefCalcs,$E90,0)),""),1),"")</f>
        <v/>
      </c>
      <c r="BO90" s="97" t="str">
        <f t="array" ref="BO90">IF($BL90,QUARTILE(IF(G5SelectionMask="x",IF(INDEX(StdCalcsRefCalcs,$E90,0)&gt;0,INDEX(StdCalcsRefCalcs,$E90,0)),""),3),"")</f>
        <v/>
      </c>
      <c r="BP90" s="97" t="str">
        <f t="array" ref="BP90">IF($BL90,MIN(IF(G5SelectionMask="x",IF(INDEX(StdCalcsRefCalcs,$E90,0)&gt;0,INDEX(StdCalcsRefCalcs,$E90,0)),"")),"")</f>
        <v/>
      </c>
      <c r="BQ90" s="97" t="str">
        <f t="array" ref="BQ90">IF($BL90,MAX(IF(G5SelectionMask="x",IF(INDEX(StdCalcsRefCalcs,$E90,0)&gt;0,INDEX(StdCalcsRefCalcs,$E90,0)),"")),"")</f>
        <v/>
      </c>
      <c r="BR90" s="97" t="str">
        <f t="shared" si="34"/>
        <v/>
      </c>
      <c r="BS90" s="99" t="str">
        <f t="array" ref="BS90">IF($BL90,STDEVA(IF(G5SelectionMask="x",IF(INDEX(StdCalcsRefCalcs,$E90,0)&gt;0,INDEX(StdCalcsRefCalcs,$E90,0)),"")),"")</f>
        <v/>
      </c>
      <c r="BT90" s="108"/>
      <c r="BU90" s="109" t="str">
        <f t="shared" si="75"/>
        <v/>
      </c>
      <c r="BV90" s="109" t="str">
        <f t="shared" si="75"/>
        <v/>
      </c>
      <c r="BW90" s="109" t="str">
        <f t="shared" si="75"/>
        <v/>
      </c>
      <c r="BX90" s="109" t="str">
        <f t="shared" si="75"/>
        <v/>
      </c>
      <c r="BY90" s="109" t="str">
        <f t="shared" si="75"/>
        <v/>
      </c>
      <c r="BZ90" s="109" t="str">
        <f t="shared" si="75"/>
        <v/>
      </c>
      <c r="CA90" s="109" t="str">
        <f t="shared" si="75"/>
        <v/>
      </c>
      <c r="CB90" s="109" t="str">
        <f t="shared" si="75"/>
        <v/>
      </c>
      <c r="CC90" s="109" t="str">
        <f t="shared" si="75"/>
        <v/>
      </c>
      <c r="CD90" s="109" t="str">
        <f t="shared" si="75"/>
        <v/>
      </c>
      <c r="CE90" s="109" t="str">
        <f t="shared" si="75"/>
        <v/>
      </c>
      <c r="CF90" s="109" t="str">
        <f t="shared" si="75"/>
        <v/>
      </c>
      <c r="CG90" s="109" t="str">
        <f t="shared" si="75"/>
        <v/>
      </c>
      <c r="CH90" s="109" t="str">
        <f t="shared" si="75"/>
        <v/>
      </c>
      <c r="CI90" s="109" t="str">
        <f t="shared" si="75"/>
        <v/>
      </c>
    </row>
    <row r="91" spans="1:87" x14ac:dyDescent="0.2">
      <c r="A91" s="33">
        <f t="shared" si="8"/>
        <v>0</v>
      </c>
      <c r="B91" s="206"/>
      <c r="C91" s="200"/>
      <c r="D91" s="197"/>
      <c r="E91" s="72">
        <f t="shared" si="9"/>
        <v>81</v>
      </c>
      <c r="F91" s="9" t="s">
        <v>2226</v>
      </c>
      <c r="G91" s="9" t="s">
        <v>2230</v>
      </c>
      <c r="H91" s="9" t="s">
        <v>650</v>
      </c>
      <c r="I91" s="9">
        <f t="shared" ref="I91:I107" si="76">MATCH(H91,RawDataFieldKeys,0)-RawDataFieldKeyBaseRow</f>
        <v>69</v>
      </c>
      <c r="J91" s="9" t="s">
        <v>652</v>
      </c>
      <c r="K91" s="9">
        <f t="shared" ref="K91:K107" si="77">MATCH(J91,RawDataFieldKeys,0)-RawDataFieldKeyBaseRow</f>
        <v>72</v>
      </c>
      <c r="L91" s="9" t="s">
        <v>220</v>
      </c>
      <c r="M91" s="9">
        <f>MATCH(L91,RawDataFieldKeys,0)-RawDataFieldKeyBaseRow</f>
        <v>1</v>
      </c>
      <c r="P91" s="97" t="str">
        <f t="shared" si="59"/>
        <v/>
      </c>
      <c r="Q91" s="97"/>
      <c r="R91" s="97"/>
      <c r="S91" s="97"/>
      <c r="T91" s="97"/>
      <c r="U91" s="98" t="str">
        <f t="shared" si="60"/>
        <v/>
      </c>
      <c r="V91" s="107" t="str">
        <f t="shared" si="61"/>
        <v/>
      </c>
      <c r="W91" s="107" t="str">
        <f t="shared" si="62"/>
        <v/>
      </c>
      <c r="X91" s="107" t="str">
        <f t="shared" si="63"/>
        <v/>
      </c>
      <c r="Y91" s="107" t="str">
        <f t="shared" si="64"/>
        <v/>
      </c>
      <c r="Z91" s="107" t="str">
        <f t="shared" si="65"/>
        <v/>
      </c>
      <c r="AA91" s="107" t="str">
        <f t="shared" si="66"/>
        <v/>
      </c>
      <c r="AB91" s="107" t="str">
        <f t="shared" si="67"/>
        <v/>
      </c>
      <c r="AC91" s="107" t="str">
        <f t="shared" si="68"/>
        <v/>
      </c>
      <c r="AD91" s="107" t="str">
        <f t="shared" si="69"/>
        <v/>
      </c>
      <c r="AE91" s="107" t="str">
        <f t="shared" si="70"/>
        <v/>
      </c>
      <c r="AF91" s="97" t="b">
        <f t="shared" si="25"/>
        <v>0</v>
      </c>
      <c r="AG91" s="97" t="str">
        <f t="array" ref="AG91">IF($AF91,MEDIAN(IF(G1SelectionMask="x",IF(INDEX(StdCalcsRefCalcs,$E91,0)&gt;0,INDEX(StdCalcsRefCalcs,$E91,0)),"")),"")</f>
        <v/>
      </c>
      <c r="AH91" s="97" t="str">
        <f t="array" ref="AH91">IF($AF91,QUARTILE(IF(G1SelectionMask="x",IF(INDEX(StdCalcsRefCalcs,$E91,0)&gt;0,INDEX(StdCalcsRefCalcs,$E91,0)),""),1),"")</f>
        <v/>
      </c>
      <c r="AI91" s="97" t="str">
        <f t="array" ref="AI91">IF($AF91,QUARTILE(IF(G1SelectionMask="x",IF(INDEX(StdCalcsRefCalcs,$E91,0)&gt;0,INDEX(StdCalcsRefCalcs,$E91,0)),""),3),"")</f>
        <v/>
      </c>
      <c r="AJ91" s="97" t="str">
        <f t="array" ref="AJ91">IF($AF91,MIN(IF(G1SelectionMask="x",IF(INDEX(StdCalcsRefCalcs,$E91,0)&gt;0,INDEX(StdCalcsRefCalcs,$E91,0)),"")),"")</f>
        <v/>
      </c>
      <c r="AK91" s="97" t="str">
        <f t="array" ref="AK91">IF($AF91,MAX(IF(G1SelectionMask="x",IF(INDEX(StdCalcsRefCalcs,$E91,0)&gt;0,INDEX(StdCalcsRefCalcs,$E91,0)),"")),"")</f>
        <v/>
      </c>
      <c r="AL91" s="97" t="str">
        <f t="shared" si="26"/>
        <v/>
      </c>
      <c r="AM91" s="97" t="str">
        <f t="array" ref="AM91">IF($AF91,STDEVA(IF(G1SelectionMask="x",IF(INDEX(StdCalcsRefCalcs,$E91,0)&gt;0,INDEX(StdCalcsRefCalcs,$E91,0)),"")),"")</f>
        <v/>
      </c>
      <c r="AN91" s="98" t="b">
        <f t="shared" si="27"/>
        <v>0</v>
      </c>
      <c r="AO91" s="98" t="str">
        <f t="array" ref="AO91">IF($AN91,MEDIAN(IF(G2SelectionMask="x",IF(INDEX(StdCalcsRefCalcs,$E91,0)&gt;0,INDEX(StdCalcsRefCalcs,$E91,0)),"")),"")</f>
        <v/>
      </c>
      <c r="AP91" s="98" t="str">
        <f t="array" ref="AP91">IF($AN91,QUARTILE(IF(G2SelectionMask="x",IF(INDEX(StdCalcsRefCalcs,$E91,0)&gt;0,INDEX(StdCalcsRefCalcs,$E91,0)),""),1),"")</f>
        <v/>
      </c>
      <c r="AQ91" s="98" t="str">
        <f t="array" ref="AQ91">IF($AN91,QUARTILE(IF(G2SelectionMask="x",IF(INDEX(StdCalcsRefCalcs,$E91,0)&gt;0,INDEX(StdCalcsRefCalcs,$E91,0)),""),3),"")</f>
        <v/>
      </c>
      <c r="AR91" s="98" t="str">
        <f t="array" ref="AR91">IF($AN91,MIN(IF(G2SelectionMask="x",IF(INDEX(StdCalcsRefCalcs,$E91,0)&gt;0,INDEX(StdCalcsRefCalcs,$E91,0)),"")),"")</f>
        <v/>
      </c>
      <c r="AS91" s="98" t="str">
        <f t="array" ref="AS91">IF($AN91,MAX(IF(G2SelectionMask="x",IF(INDEX(StdCalcsRefCalcs,$E91,0)&gt;0,INDEX(StdCalcsRefCalcs,$E91,0)),"")),"")</f>
        <v/>
      </c>
      <c r="AT91" s="98" t="str">
        <f t="shared" si="28"/>
        <v/>
      </c>
      <c r="AU91" s="98" t="str">
        <f t="array" ref="AU91">IF($AN91,STDEVA(IF(G2SelectionMask="x",IF(INDEX(StdCalcsRefCalcs,$E91,0)&gt;0,INDEX(StdCalcsRefCalcs,$E91,0)),"")),"")</f>
        <v/>
      </c>
      <c r="AV91" s="97" t="b">
        <f t="shared" si="29"/>
        <v>0</v>
      </c>
      <c r="AW91" s="97" t="str">
        <f t="array" ref="AW91">IF($AV91,MEDIAN(IF(G3SelectionMask="x",IF(INDEX(StdCalcsRefCalcs,$E91,0)&gt;0,INDEX(StdCalcsRefCalcs,$E91,0)),"")),"")</f>
        <v/>
      </c>
      <c r="AX91" s="97" t="str">
        <f t="array" ref="AX91">IF($AV91,QUARTILE(IF(G3SelectionMask="x",IF(INDEX(StdCalcsRefCalcs,$E91,0)&gt;0,INDEX(StdCalcsRefCalcs,$E91,0)),""),1),"")</f>
        <v/>
      </c>
      <c r="AY91" s="97" t="str">
        <f t="array" ref="AY91">IF($AV91,QUARTILE(IF(G3SelectionMask="x",IF(INDEX(StdCalcsRefCalcs,$E91,0)&gt;0,INDEX(StdCalcsRefCalcs,$E91,0)),""),3),"")</f>
        <v/>
      </c>
      <c r="AZ91" s="97" t="str">
        <f t="array" ref="AZ91">IF($AV91,MIN(IF(G3SelectionMask="x",IF(INDEX(StdCalcsRefCalcs,$E91,0)&gt;0,INDEX(StdCalcsRefCalcs,$E91,0)),"")),"")</f>
        <v/>
      </c>
      <c r="BA91" s="97" t="str">
        <f t="array" ref="BA91">IF($AV91,MAX(IF(G3SelectionMask="x",IF(INDEX(StdCalcsRefCalcs,$E91,0)&gt;0,INDEX(StdCalcsRefCalcs,$E91,0)),"")),"")</f>
        <v/>
      </c>
      <c r="BB91" s="97" t="str">
        <f t="shared" si="30"/>
        <v/>
      </c>
      <c r="BC91" s="97" t="str">
        <f t="array" ref="BC91">IF($AV91,STDEVA(IF(G3SelectionMask="x",IF(INDEX(StdCalcsRefCalcs,$E91,0)&gt;0,INDEX(StdCalcsRefCalcs,$E91,0)),"")),"")</f>
        <v/>
      </c>
      <c r="BD91" s="98" t="b">
        <f t="shared" si="31"/>
        <v>0</v>
      </c>
      <c r="BE91" s="98" t="str">
        <f t="array" ref="BE91">IF($BD91,MEDIAN(IF(G4SelectionMask="x",IF(INDEX(StdCalcsRefCalcs,$E91,0)&gt;0,INDEX(StdCalcsRefCalcs,$E91,0)),"")),"")</f>
        <v/>
      </c>
      <c r="BF91" s="98" t="str">
        <f t="array" ref="BF91">IF($BD91,QUARTILE(IF(G4SelectionMask="x",IF(INDEX(StdCalcsRefCalcs,$E91,0)&gt;0,INDEX(StdCalcsRefCalcs,$E91,0)),""),1),"")</f>
        <v/>
      </c>
      <c r="BG91" s="98" t="str">
        <f t="array" ref="BG91">IF($BD91,QUARTILE(IF(G4SelectionMask="x",IF(INDEX(StdCalcsRefCalcs,$E91,0)&gt;0,INDEX(StdCalcsRefCalcs,$E91,0)),""),3),"")</f>
        <v/>
      </c>
      <c r="BH91" s="98" t="str">
        <f t="array" ref="BH91">IF($BD91,MIN(IF(G4SelectionMask="x",IF(INDEX(StdCalcsRefCalcs,$E91,0)&gt;0,INDEX(StdCalcsRefCalcs,$E91,0)),"")),"")</f>
        <v/>
      </c>
      <c r="BI91" s="98" t="str">
        <f t="array" ref="BI91">IF($BD91,MAX(IF(G4SelectionMask="x",IF(INDEX(StdCalcsRefCalcs,$E91,0)&gt;0,INDEX(StdCalcsRefCalcs,$E91,0)),"")),"")</f>
        <v/>
      </c>
      <c r="BJ91" s="98" t="str">
        <f t="shared" si="32"/>
        <v/>
      </c>
      <c r="BK91" s="98" t="str">
        <f t="array" ref="BK91">IF($BD91,STDEVA(IF(G4SelectionMask="x",IF(INDEX(StdCalcsRefCalcs,$E91,0)&gt;0,INDEX(StdCalcsRefCalcs,$E91,0)),"")),"")</f>
        <v/>
      </c>
      <c r="BL91" s="97" t="b">
        <f t="shared" si="33"/>
        <v>0</v>
      </c>
      <c r="BM91" s="97" t="str">
        <f t="array" ref="BM91">IF($BL91,MEDIAN(IF(G5SelectionMask="x",IF(INDEX(StdCalcsRefCalcs,$E91,0)&gt;0,INDEX(StdCalcsRefCalcs,$E91,0)),"")),"")</f>
        <v/>
      </c>
      <c r="BN91" s="97" t="str">
        <f t="array" ref="BN91">IF($BL91,QUARTILE(IF(G5SelectionMask="x",IF(INDEX(StdCalcsRefCalcs,$E91,0)&gt;0,INDEX(StdCalcsRefCalcs,$E91,0)),""),1),"")</f>
        <v/>
      </c>
      <c r="BO91" s="97" t="str">
        <f t="array" ref="BO91">IF($BL91,QUARTILE(IF(G5SelectionMask="x",IF(INDEX(StdCalcsRefCalcs,$E91,0)&gt;0,INDEX(StdCalcsRefCalcs,$E91,0)),""),3),"")</f>
        <v/>
      </c>
      <c r="BP91" s="97" t="str">
        <f t="array" ref="BP91">IF($BL91,MIN(IF(G5SelectionMask="x",IF(INDEX(StdCalcsRefCalcs,$E91,0)&gt;0,INDEX(StdCalcsRefCalcs,$E91,0)),"")),"")</f>
        <v/>
      </c>
      <c r="BQ91" s="97" t="str">
        <f t="array" ref="BQ91">IF($BL91,MAX(IF(G5SelectionMask="x",IF(INDEX(StdCalcsRefCalcs,$E91,0)&gt;0,INDEX(StdCalcsRefCalcs,$E91,0)),"")),"")</f>
        <v/>
      </c>
      <c r="BR91" s="97" t="str">
        <f t="shared" si="34"/>
        <v/>
      </c>
      <c r="BS91" s="99" t="str">
        <f t="array" ref="BS91">IF($BL91,STDEVA(IF(G5SelectionMask="x",IF(INDEX(StdCalcsRefCalcs,$E91,0)&gt;0,INDEX(StdCalcsRefCalcs,$E91,0)),"")),"")</f>
        <v/>
      </c>
      <c r="BT91" s="108"/>
      <c r="BU91" s="109" t="str">
        <f t="shared" ref="BU91:CI92" si="78">IFERROR(IF((LEN(INDEX(RawDataAllData,$I91,BU$9))+LEN(INDEX(RawDataAllData,$K91,BU$9)))*LEN(INDEX(RawDataAllData,$M91,BU$9))=0,"",(INDEX(RawDataAllData,$I91,BU$9)+INDEX(RawDataAllData,$K91,BU$9))/INDEX(RawDataAllData,$M91,BU$9)),"")</f>
        <v/>
      </c>
      <c r="BV91" s="109" t="str">
        <f t="shared" si="78"/>
        <v/>
      </c>
      <c r="BW91" s="109" t="str">
        <f t="shared" si="78"/>
        <v/>
      </c>
      <c r="BX91" s="109" t="str">
        <f t="shared" si="78"/>
        <v/>
      </c>
      <c r="BY91" s="109" t="str">
        <f t="shared" si="78"/>
        <v/>
      </c>
      <c r="BZ91" s="109" t="str">
        <f t="shared" si="78"/>
        <v/>
      </c>
      <c r="CA91" s="109" t="str">
        <f t="shared" si="78"/>
        <v/>
      </c>
      <c r="CB91" s="109" t="str">
        <f t="shared" si="78"/>
        <v/>
      </c>
      <c r="CC91" s="109" t="str">
        <f t="shared" si="78"/>
        <v/>
      </c>
      <c r="CD91" s="109" t="str">
        <f t="shared" si="78"/>
        <v/>
      </c>
      <c r="CE91" s="109" t="str">
        <f t="shared" si="78"/>
        <v/>
      </c>
      <c r="CF91" s="109" t="str">
        <f t="shared" si="78"/>
        <v/>
      </c>
      <c r="CG91" s="109" t="str">
        <f t="shared" si="78"/>
        <v/>
      </c>
      <c r="CH91" s="109" t="str">
        <f t="shared" si="78"/>
        <v/>
      </c>
      <c r="CI91" s="109" t="str">
        <f t="shared" si="78"/>
        <v/>
      </c>
    </row>
    <row r="92" spans="1:87" x14ac:dyDescent="0.2">
      <c r="A92" s="33">
        <f t="shared" si="8"/>
        <v>0</v>
      </c>
      <c r="B92" s="206"/>
      <c r="C92" s="200"/>
      <c r="D92" s="197"/>
      <c r="E92" s="72">
        <f t="shared" si="9"/>
        <v>82</v>
      </c>
      <c r="F92" s="9" t="s">
        <v>2227</v>
      </c>
      <c r="G92" s="9" t="s">
        <v>2231</v>
      </c>
      <c r="H92" s="9" t="s">
        <v>649</v>
      </c>
      <c r="I92" s="9">
        <f t="shared" si="76"/>
        <v>70</v>
      </c>
      <c r="J92" s="9" t="s">
        <v>653</v>
      </c>
      <c r="K92" s="9">
        <f t="shared" si="77"/>
        <v>73</v>
      </c>
      <c r="L92" s="9" t="s">
        <v>220</v>
      </c>
      <c r="M92" s="9">
        <f>MATCH(L92,RawDataFieldKeys,0)-RawDataFieldKeyBaseRow</f>
        <v>1</v>
      </c>
      <c r="P92" s="97" t="str">
        <f t="shared" si="59"/>
        <v/>
      </c>
      <c r="Q92" s="97"/>
      <c r="R92" s="97"/>
      <c r="S92" s="97"/>
      <c r="T92" s="97"/>
      <c r="U92" s="98" t="str">
        <f t="shared" si="60"/>
        <v/>
      </c>
      <c r="V92" s="107" t="str">
        <f t="shared" si="61"/>
        <v/>
      </c>
      <c r="W92" s="107" t="str">
        <f t="shared" si="62"/>
        <v/>
      </c>
      <c r="X92" s="107" t="str">
        <f t="shared" si="63"/>
        <v/>
      </c>
      <c r="Y92" s="107" t="str">
        <f t="shared" si="64"/>
        <v/>
      </c>
      <c r="Z92" s="107" t="str">
        <f t="shared" si="65"/>
        <v/>
      </c>
      <c r="AA92" s="107" t="str">
        <f t="shared" si="66"/>
        <v/>
      </c>
      <c r="AB92" s="107" t="str">
        <f t="shared" si="67"/>
        <v/>
      </c>
      <c r="AC92" s="107" t="str">
        <f t="shared" si="68"/>
        <v/>
      </c>
      <c r="AD92" s="107" t="str">
        <f t="shared" si="69"/>
        <v/>
      </c>
      <c r="AE92" s="107" t="str">
        <f t="shared" si="70"/>
        <v/>
      </c>
      <c r="AF92" s="97" t="b">
        <f t="shared" si="25"/>
        <v>0</v>
      </c>
      <c r="AG92" s="97" t="str">
        <f t="array" ref="AG92">IF($AF92,MEDIAN(IF(G1SelectionMask="x",IF(INDEX(StdCalcsRefCalcs,$E92,0)&gt;0,INDEX(StdCalcsRefCalcs,$E92,0)),"")),"")</f>
        <v/>
      </c>
      <c r="AH92" s="97" t="str">
        <f t="array" ref="AH92">IF($AF92,QUARTILE(IF(G1SelectionMask="x",IF(INDEX(StdCalcsRefCalcs,$E92,0)&gt;0,INDEX(StdCalcsRefCalcs,$E92,0)),""),1),"")</f>
        <v/>
      </c>
      <c r="AI92" s="97" t="str">
        <f t="array" ref="AI92">IF($AF92,QUARTILE(IF(G1SelectionMask="x",IF(INDEX(StdCalcsRefCalcs,$E92,0)&gt;0,INDEX(StdCalcsRefCalcs,$E92,0)),""),3),"")</f>
        <v/>
      </c>
      <c r="AJ92" s="97" t="str">
        <f t="array" ref="AJ92">IF($AF92,MIN(IF(G1SelectionMask="x",IF(INDEX(StdCalcsRefCalcs,$E92,0)&gt;0,INDEX(StdCalcsRefCalcs,$E92,0)),"")),"")</f>
        <v/>
      </c>
      <c r="AK92" s="97" t="str">
        <f t="array" ref="AK92">IF($AF92,MAX(IF(G1SelectionMask="x",IF(INDEX(StdCalcsRefCalcs,$E92,0)&gt;0,INDEX(StdCalcsRefCalcs,$E92,0)),"")),"")</f>
        <v/>
      </c>
      <c r="AL92" s="97" t="str">
        <f t="shared" si="26"/>
        <v/>
      </c>
      <c r="AM92" s="97" t="str">
        <f t="array" ref="AM92">IF($AF92,STDEVA(IF(G1SelectionMask="x",IF(INDEX(StdCalcsRefCalcs,$E92,0)&gt;0,INDEX(StdCalcsRefCalcs,$E92,0)),"")),"")</f>
        <v/>
      </c>
      <c r="AN92" s="98" t="b">
        <f t="shared" si="27"/>
        <v>0</v>
      </c>
      <c r="AO92" s="98" t="str">
        <f t="array" ref="AO92">IF($AN92,MEDIAN(IF(G2SelectionMask="x",IF(INDEX(StdCalcsRefCalcs,$E92,0)&gt;0,INDEX(StdCalcsRefCalcs,$E92,0)),"")),"")</f>
        <v/>
      </c>
      <c r="AP92" s="98" t="str">
        <f t="array" ref="AP92">IF($AN92,QUARTILE(IF(G2SelectionMask="x",IF(INDEX(StdCalcsRefCalcs,$E92,0)&gt;0,INDEX(StdCalcsRefCalcs,$E92,0)),""),1),"")</f>
        <v/>
      </c>
      <c r="AQ92" s="98" t="str">
        <f t="array" ref="AQ92">IF($AN92,QUARTILE(IF(G2SelectionMask="x",IF(INDEX(StdCalcsRefCalcs,$E92,0)&gt;0,INDEX(StdCalcsRefCalcs,$E92,0)),""),3),"")</f>
        <v/>
      </c>
      <c r="AR92" s="98" t="str">
        <f t="array" ref="AR92">IF($AN92,MIN(IF(G2SelectionMask="x",IF(INDEX(StdCalcsRefCalcs,$E92,0)&gt;0,INDEX(StdCalcsRefCalcs,$E92,0)),"")),"")</f>
        <v/>
      </c>
      <c r="AS92" s="98" t="str">
        <f t="array" ref="AS92">IF($AN92,MAX(IF(G2SelectionMask="x",IF(INDEX(StdCalcsRefCalcs,$E92,0)&gt;0,INDEX(StdCalcsRefCalcs,$E92,0)),"")),"")</f>
        <v/>
      </c>
      <c r="AT92" s="98" t="str">
        <f t="shared" si="28"/>
        <v/>
      </c>
      <c r="AU92" s="98" t="str">
        <f t="array" ref="AU92">IF($AN92,STDEVA(IF(G2SelectionMask="x",IF(INDEX(StdCalcsRefCalcs,$E92,0)&gt;0,INDEX(StdCalcsRefCalcs,$E92,0)),"")),"")</f>
        <v/>
      </c>
      <c r="AV92" s="97" t="b">
        <f t="shared" si="29"/>
        <v>0</v>
      </c>
      <c r="AW92" s="97" t="str">
        <f t="array" ref="AW92">IF($AV92,MEDIAN(IF(G3SelectionMask="x",IF(INDEX(StdCalcsRefCalcs,$E92,0)&gt;0,INDEX(StdCalcsRefCalcs,$E92,0)),"")),"")</f>
        <v/>
      </c>
      <c r="AX92" s="97" t="str">
        <f t="array" ref="AX92">IF($AV92,QUARTILE(IF(G3SelectionMask="x",IF(INDEX(StdCalcsRefCalcs,$E92,0)&gt;0,INDEX(StdCalcsRefCalcs,$E92,0)),""),1),"")</f>
        <v/>
      </c>
      <c r="AY92" s="97" t="str">
        <f t="array" ref="AY92">IF($AV92,QUARTILE(IF(G3SelectionMask="x",IF(INDEX(StdCalcsRefCalcs,$E92,0)&gt;0,INDEX(StdCalcsRefCalcs,$E92,0)),""),3),"")</f>
        <v/>
      </c>
      <c r="AZ92" s="97" t="str">
        <f t="array" ref="AZ92">IF($AV92,MIN(IF(G3SelectionMask="x",IF(INDEX(StdCalcsRefCalcs,$E92,0)&gt;0,INDEX(StdCalcsRefCalcs,$E92,0)),"")),"")</f>
        <v/>
      </c>
      <c r="BA92" s="97" t="str">
        <f t="array" ref="BA92">IF($AV92,MAX(IF(G3SelectionMask="x",IF(INDEX(StdCalcsRefCalcs,$E92,0)&gt;0,INDEX(StdCalcsRefCalcs,$E92,0)),"")),"")</f>
        <v/>
      </c>
      <c r="BB92" s="97" t="str">
        <f t="shared" si="30"/>
        <v/>
      </c>
      <c r="BC92" s="97" t="str">
        <f t="array" ref="BC92">IF($AV92,STDEVA(IF(G3SelectionMask="x",IF(INDEX(StdCalcsRefCalcs,$E92,0)&gt;0,INDEX(StdCalcsRefCalcs,$E92,0)),"")),"")</f>
        <v/>
      </c>
      <c r="BD92" s="98" t="b">
        <f t="shared" si="31"/>
        <v>0</v>
      </c>
      <c r="BE92" s="98" t="str">
        <f t="array" ref="BE92">IF($BD92,MEDIAN(IF(G4SelectionMask="x",IF(INDEX(StdCalcsRefCalcs,$E92,0)&gt;0,INDEX(StdCalcsRefCalcs,$E92,0)),"")),"")</f>
        <v/>
      </c>
      <c r="BF92" s="98" t="str">
        <f t="array" ref="BF92">IF($BD92,QUARTILE(IF(G4SelectionMask="x",IF(INDEX(StdCalcsRefCalcs,$E92,0)&gt;0,INDEX(StdCalcsRefCalcs,$E92,0)),""),1),"")</f>
        <v/>
      </c>
      <c r="BG92" s="98" t="str">
        <f t="array" ref="BG92">IF($BD92,QUARTILE(IF(G4SelectionMask="x",IF(INDEX(StdCalcsRefCalcs,$E92,0)&gt;0,INDEX(StdCalcsRefCalcs,$E92,0)),""),3),"")</f>
        <v/>
      </c>
      <c r="BH92" s="98" t="str">
        <f t="array" ref="BH92">IF($BD92,MIN(IF(G4SelectionMask="x",IF(INDEX(StdCalcsRefCalcs,$E92,0)&gt;0,INDEX(StdCalcsRefCalcs,$E92,0)),"")),"")</f>
        <v/>
      </c>
      <c r="BI92" s="98" t="str">
        <f t="array" ref="BI92">IF($BD92,MAX(IF(G4SelectionMask="x",IF(INDEX(StdCalcsRefCalcs,$E92,0)&gt;0,INDEX(StdCalcsRefCalcs,$E92,0)),"")),"")</f>
        <v/>
      </c>
      <c r="BJ92" s="98" t="str">
        <f t="shared" si="32"/>
        <v/>
      </c>
      <c r="BK92" s="98" t="str">
        <f t="array" ref="BK92">IF($BD92,STDEVA(IF(G4SelectionMask="x",IF(INDEX(StdCalcsRefCalcs,$E92,0)&gt;0,INDEX(StdCalcsRefCalcs,$E92,0)),"")),"")</f>
        <v/>
      </c>
      <c r="BL92" s="97" t="b">
        <f t="shared" si="33"/>
        <v>0</v>
      </c>
      <c r="BM92" s="97" t="str">
        <f t="array" ref="BM92">IF($BL92,MEDIAN(IF(G5SelectionMask="x",IF(INDEX(StdCalcsRefCalcs,$E92,0)&gt;0,INDEX(StdCalcsRefCalcs,$E92,0)),"")),"")</f>
        <v/>
      </c>
      <c r="BN92" s="97" t="str">
        <f t="array" ref="BN92">IF($BL92,QUARTILE(IF(G5SelectionMask="x",IF(INDEX(StdCalcsRefCalcs,$E92,0)&gt;0,INDEX(StdCalcsRefCalcs,$E92,0)),""),1),"")</f>
        <v/>
      </c>
      <c r="BO92" s="97" t="str">
        <f t="array" ref="BO92">IF($BL92,QUARTILE(IF(G5SelectionMask="x",IF(INDEX(StdCalcsRefCalcs,$E92,0)&gt;0,INDEX(StdCalcsRefCalcs,$E92,0)),""),3),"")</f>
        <v/>
      </c>
      <c r="BP92" s="97" t="str">
        <f t="array" ref="BP92">IF($BL92,MIN(IF(G5SelectionMask="x",IF(INDEX(StdCalcsRefCalcs,$E92,0)&gt;0,INDEX(StdCalcsRefCalcs,$E92,0)),"")),"")</f>
        <v/>
      </c>
      <c r="BQ92" s="97" t="str">
        <f t="array" ref="BQ92">IF($BL92,MAX(IF(G5SelectionMask="x",IF(INDEX(StdCalcsRefCalcs,$E92,0)&gt;0,INDEX(StdCalcsRefCalcs,$E92,0)),"")),"")</f>
        <v/>
      </c>
      <c r="BR92" s="97" t="str">
        <f t="shared" si="34"/>
        <v/>
      </c>
      <c r="BS92" s="99" t="str">
        <f t="array" ref="BS92">IF($BL92,STDEVA(IF(G5SelectionMask="x",IF(INDEX(StdCalcsRefCalcs,$E92,0)&gt;0,INDEX(StdCalcsRefCalcs,$E92,0)),"")),"")</f>
        <v/>
      </c>
      <c r="BT92" s="108"/>
      <c r="BU92" s="109" t="str">
        <f t="shared" si="78"/>
        <v/>
      </c>
      <c r="BV92" s="109" t="str">
        <f t="shared" si="78"/>
        <v/>
      </c>
      <c r="BW92" s="109" t="str">
        <f t="shared" si="78"/>
        <v/>
      </c>
      <c r="BX92" s="109" t="str">
        <f t="shared" si="78"/>
        <v/>
      </c>
      <c r="BY92" s="109" t="str">
        <f t="shared" si="78"/>
        <v/>
      </c>
      <c r="BZ92" s="109" t="str">
        <f t="shared" si="78"/>
        <v/>
      </c>
      <c r="CA92" s="109" t="str">
        <f t="shared" si="78"/>
        <v/>
      </c>
      <c r="CB92" s="109" t="str">
        <f t="shared" si="78"/>
        <v/>
      </c>
      <c r="CC92" s="109" t="str">
        <f t="shared" si="78"/>
        <v/>
      </c>
      <c r="CD92" s="109" t="str">
        <f t="shared" si="78"/>
        <v/>
      </c>
      <c r="CE92" s="109" t="str">
        <f t="shared" si="78"/>
        <v/>
      </c>
      <c r="CF92" s="109" t="str">
        <f t="shared" si="78"/>
        <v/>
      </c>
      <c r="CG92" s="109" t="str">
        <f t="shared" si="78"/>
        <v/>
      </c>
      <c r="CH92" s="109" t="str">
        <f t="shared" si="78"/>
        <v/>
      </c>
      <c r="CI92" s="109" t="str">
        <f t="shared" si="78"/>
        <v/>
      </c>
    </row>
    <row r="93" spans="1:87" x14ac:dyDescent="0.2">
      <c r="A93" s="33">
        <f t="shared" si="8"/>
        <v>0</v>
      </c>
      <c r="B93" s="206"/>
      <c r="C93" s="200"/>
      <c r="D93" s="197"/>
      <c r="E93" s="72">
        <f t="shared" si="9"/>
        <v>83</v>
      </c>
      <c r="F93" s="9" t="s">
        <v>2235</v>
      </c>
      <c r="G93" s="9" t="s">
        <v>2234</v>
      </c>
      <c r="H93" s="9" t="s">
        <v>651</v>
      </c>
      <c r="I93" s="9">
        <f t="shared" si="76"/>
        <v>71</v>
      </c>
      <c r="J93" s="9" t="s">
        <v>648</v>
      </c>
      <c r="K93" s="9">
        <f t="shared" si="77"/>
        <v>68</v>
      </c>
      <c r="P93" s="97" t="str">
        <f t="shared" si="59"/>
        <v/>
      </c>
      <c r="Q93" s="97"/>
      <c r="R93" s="97"/>
      <c r="S93" s="97"/>
      <c r="T93" s="97"/>
      <c r="U93" s="98" t="str">
        <f t="shared" si="60"/>
        <v/>
      </c>
      <c r="V93" s="107" t="str">
        <f t="shared" si="61"/>
        <v/>
      </c>
      <c r="W93" s="107" t="str">
        <f t="shared" si="62"/>
        <v/>
      </c>
      <c r="X93" s="107" t="str">
        <f t="shared" si="63"/>
        <v/>
      </c>
      <c r="Y93" s="107" t="str">
        <f t="shared" si="64"/>
        <v/>
      </c>
      <c r="Z93" s="107" t="str">
        <f t="shared" si="65"/>
        <v/>
      </c>
      <c r="AA93" s="107" t="str">
        <f t="shared" si="66"/>
        <v/>
      </c>
      <c r="AB93" s="107" t="str">
        <f t="shared" si="67"/>
        <v/>
      </c>
      <c r="AC93" s="107" t="str">
        <f t="shared" si="68"/>
        <v/>
      </c>
      <c r="AD93" s="107" t="str">
        <f t="shared" si="69"/>
        <v/>
      </c>
      <c r="AE93" s="107" t="str">
        <f t="shared" si="70"/>
        <v/>
      </c>
      <c r="AF93" s="97" t="b">
        <f>COUNTIFS(G1SelectionMask,"x",INDEX(StdCalcsRefCalcs,$E93,0),"&gt;0")&gt;=RuleofN</f>
        <v>0</v>
      </c>
      <c r="AG93" s="97" t="str">
        <f t="array" ref="AG93">IF($AF93,MEDIAN(IF(G1SelectionMask="x",IF(INDEX(StdCalcsRefCalcs,$E93,0)&gt;0,INDEX(StdCalcsRefCalcs,$E93,0)),"")),"")</f>
        <v/>
      </c>
      <c r="AH93" s="97" t="str">
        <f t="array" ref="AH93">IF($AF93,QUARTILE(IF(G1SelectionMask="x",IF(INDEX(StdCalcsRefCalcs,$E93,0)&gt;0,INDEX(StdCalcsRefCalcs,$E93,0)),""),1),"")</f>
        <v/>
      </c>
      <c r="AI93" s="97" t="str">
        <f t="array" ref="AI93">IF($AF93,QUARTILE(IF(G1SelectionMask="x",IF(INDEX(StdCalcsRefCalcs,$E93,0)&gt;0,INDEX(StdCalcsRefCalcs,$E93,0)),""),3),"")</f>
        <v/>
      </c>
      <c r="AJ93" s="97" t="str">
        <f t="array" ref="AJ93">IF($AF93,MIN(IF(G1SelectionMask="x",IF(INDEX(StdCalcsRefCalcs,$E93,0)&gt;0,INDEX(StdCalcsRefCalcs,$E93,0)),"")),"")</f>
        <v/>
      </c>
      <c r="AK93" s="97" t="str">
        <f t="array" ref="AK93">IF($AF93,MAX(IF(G1SelectionMask="x",IF(INDEX(StdCalcsRefCalcs,$E93,0)&gt;0,INDEX(StdCalcsRefCalcs,$E93,0)),"")),"")</f>
        <v/>
      </c>
      <c r="AL93" s="97" t="str">
        <f t="shared" si="26"/>
        <v/>
      </c>
      <c r="AM93" s="97" t="str">
        <f t="array" ref="AM93">IF($AF93,STDEVA(IF(G1SelectionMask="x",IF(INDEX(StdCalcsRefCalcs,$E93,0)&gt;0,INDEX(StdCalcsRefCalcs,$E93,0)),"")),"")</f>
        <v/>
      </c>
      <c r="AN93" s="98" t="b">
        <f t="shared" si="27"/>
        <v>0</v>
      </c>
      <c r="AO93" s="98" t="str">
        <f t="array" ref="AO93">IF($AN93,MEDIAN(IF(G2SelectionMask="x",IF(INDEX(StdCalcsRefCalcs,$E93,0)&gt;0,INDEX(StdCalcsRefCalcs,$E93,0)),"")),"")</f>
        <v/>
      </c>
      <c r="AP93" s="98" t="str">
        <f t="array" ref="AP93">IF($AN93,QUARTILE(IF(G2SelectionMask="x",IF(INDEX(StdCalcsRefCalcs,$E93,0)&gt;0,INDEX(StdCalcsRefCalcs,$E93,0)),""),1),"")</f>
        <v/>
      </c>
      <c r="AQ93" s="98" t="str">
        <f t="array" ref="AQ93">IF($AN93,QUARTILE(IF(G2SelectionMask="x",IF(INDEX(StdCalcsRefCalcs,$E93,0)&gt;0,INDEX(StdCalcsRefCalcs,$E93,0)),""),3),"")</f>
        <v/>
      </c>
      <c r="AR93" s="98" t="str">
        <f t="array" ref="AR93">IF($AN93,MIN(IF(G2SelectionMask="x",IF(INDEX(StdCalcsRefCalcs,$E93,0)&gt;0,INDEX(StdCalcsRefCalcs,$E93,0)),"")),"")</f>
        <v/>
      </c>
      <c r="AS93" s="98" t="str">
        <f t="array" ref="AS93">IF($AN93,MAX(IF(G2SelectionMask="x",IF(INDEX(StdCalcsRefCalcs,$E93,0)&gt;0,INDEX(StdCalcsRefCalcs,$E93,0)),"")),"")</f>
        <v/>
      </c>
      <c r="AT93" s="98" t="str">
        <f t="shared" si="28"/>
        <v/>
      </c>
      <c r="AU93" s="98" t="str">
        <f t="array" ref="AU93">IF($AN93,STDEVA(IF(G2SelectionMask="x",IF(INDEX(StdCalcsRefCalcs,$E93,0)&gt;0,INDEX(StdCalcsRefCalcs,$E93,0)),"")),"")</f>
        <v/>
      </c>
      <c r="AV93" s="97" t="b">
        <f t="shared" si="29"/>
        <v>0</v>
      </c>
      <c r="AW93" s="97" t="str">
        <f t="array" ref="AW93">IF($AV93,MEDIAN(IF(G3SelectionMask="x",IF(INDEX(StdCalcsRefCalcs,$E93,0)&gt;0,INDEX(StdCalcsRefCalcs,$E93,0)),"")),"")</f>
        <v/>
      </c>
      <c r="AX93" s="97" t="str">
        <f t="array" ref="AX93">IF($AV93,QUARTILE(IF(G3SelectionMask="x",IF(INDEX(StdCalcsRefCalcs,$E93,0)&gt;0,INDEX(StdCalcsRefCalcs,$E93,0)),""),1),"")</f>
        <v/>
      </c>
      <c r="AY93" s="97" t="str">
        <f t="array" ref="AY93">IF($AV93,QUARTILE(IF(G3SelectionMask="x",IF(INDEX(StdCalcsRefCalcs,$E93,0)&gt;0,INDEX(StdCalcsRefCalcs,$E93,0)),""),3),"")</f>
        <v/>
      </c>
      <c r="AZ93" s="97" t="str">
        <f t="array" ref="AZ93">IF($AV93,MIN(IF(G3SelectionMask="x",IF(INDEX(StdCalcsRefCalcs,$E93,0)&gt;0,INDEX(StdCalcsRefCalcs,$E93,0)),"")),"")</f>
        <v/>
      </c>
      <c r="BA93" s="97" t="str">
        <f t="array" ref="BA93">IF($AV93,MAX(IF(G3SelectionMask="x",IF(INDEX(StdCalcsRefCalcs,$E93,0)&gt;0,INDEX(StdCalcsRefCalcs,$E93,0)),"")),"")</f>
        <v/>
      </c>
      <c r="BB93" s="97" t="str">
        <f t="shared" si="30"/>
        <v/>
      </c>
      <c r="BC93" s="97" t="str">
        <f t="array" ref="BC93">IF($AV93,STDEVA(IF(G3SelectionMask="x",IF(INDEX(StdCalcsRefCalcs,$E93,0)&gt;0,INDEX(StdCalcsRefCalcs,$E93,0)),"")),"")</f>
        <v/>
      </c>
      <c r="BD93" s="98" t="b">
        <f t="shared" si="31"/>
        <v>0</v>
      </c>
      <c r="BE93" s="98" t="str">
        <f t="array" ref="BE93">IF($BD93,MEDIAN(IF(G4SelectionMask="x",IF(INDEX(StdCalcsRefCalcs,$E93,0)&gt;0,INDEX(StdCalcsRefCalcs,$E93,0)),"")),"")</f>
        <v/>
      </c>
      <c r="BF93" s="98" t="str">
        <f t="array" ref="BF93">IF($BD93,QUARTILE(IF(G4SelectionMask="x",IF(INDEX(StdCalcsRefCalcs,$E93,0)&gt;0,INDEX(StdCalcsRefCalcs,$E93,0)),""),1),"")</f>
        <v/>
      </c>
      <c r="BG93" s="98" t="str">
        <f t="array" ref="BG93">IF($BD93,QUARTILE(IF(G4SelectionMask="x",IF(INDEX(StdCalcsRefCalcs,$E93,0)&gt;0,INDEX(StdCalcsRefCalcs,$E93,0)),""),3),"")</f>
        <v/>
      </c>
      <c r="BH93" s="98" t="str">
        <f t="array" ref="BH93">IF($BD93,MIN(IF(G4SelectionMask="x",IF(INDEX(StdCalcsRefCalcs,$E93,0)&gt;0,INDEX(StdCalcsRefCalcs,$E93,0)),"")),"")</f>
        <v/>
      </c>
      <c r="BI93" s="98" t="str">
        <f t="array" ref="BI93">IF($BD93,MAX(IF(G4SelectionMask="x",IF(INDEX(StdCalcsRefCalcs,$E93,0)&gt;0,INDEX(StdCalcsRefCalcs,$E93,0)),"")),"")</f>
        <v/>
      </c>
      <c r="BJ93" s="98" t="str">
        <f t="shared" si="32"/>
        <v/>
      </c>
      <c r="BK93" s="98" t="str">
        <f t="array" ref="BK93">IF($BD93,STDEVA(IF(G4SelectionMask="x",IF(INDEX(StdCalcsRefCalcs,$E93,0)&gt;0,INDEX(StdCalcsRefCalcs,$E93,0)),"")),"")</f>
        <v/>
      </c>
      <c r="BL93" s="97" t="b">
        <f t="shared" si="33"/>
        <v>0</v>
      </c>
      <c r="BM93" s="97" t="str">
        <f t="array" ref="BM93">IF($BL93,MEDIAN(IF(G5SelectionMask="x",IF(INDEX(StdCalcsRefCalcs,$E93,0)&gt;0,INDEX(StdCalcsRefCalcs,$E93,0)),"")),"")</f>
        <v/>
      </c>
      <c r="BN93" s="97" t="str">
        <f t="array" ref="BN93">IF($BL93,QUARTILE(IF(G5SelectionMask="x",IF(INDEX(StdCalcsRefCalcs,$E93,0)&gt;0,INDEX(StdCalcsRefCalcs,$E93,0)),""),1),"")</f>
        <v/>
      </c>
      <c r="BO93" s="97" t="str">
        <f t="array" ref="BO93">IF($BL93,QUARTILE(IF(G5SelectionMask="x",IF(INDEX(StdCalcsRefCalcs,$E93,0)&gt;0,INDEX(StdCalcsRefCalcs,$E93,0)),""),3),"")</f>
        <v/>
      </c>
      <c r="BP93" s="97" t="str">
        <f t="array" ref="BP93">IF($BL93,MIN(IF(G5SelectionMask="x",IF(INDEX(StdCalcsRefCalcs,$E93,0)&gt;0,INDEX(StdCalcsRefCalcs,$E93,0)),"")),"")</f>
        <v/>
      </c>
      <c r="BQ93" s="97" t="str">
        <f t="array" ref="BQ93">IF($BL93,MAX(IF(G5SelectionMask="x",IF(INDEX(StdCalcsRefCalcs,$E93,0)&gt;0,INDEX(StdCalcsRefCalcs,$E93,0)),"")),"")</f>
        <v/>
      </c>
      <c r="BR93" s="97" t="str">
        <f t="shared" si="34"/>
        <v/>
      </c>
      <c r="BS93" s="99" t="str">
        <f t="array" ref="BS93">IF($BL93,STDEVA(IF(G5SelectionMask="x",IF(INDEX(StdCalcsRefCalcs,$E93,0)&gt;0,INDEX(StdCalcsRefCalcs,$E93,0)),"")),"")</f>
        <v/>
      </c>
      <c r="BT93" s="108"/>
      <c r="BU93" s="109" t="str">
        <f t="shared" ref="BU93:CI93" si="79">IFERROR(IF((LEN(INDEX(RawDataAllData,$I93,BU$9))+LEN(INDEX(RawDataAllData,$K93,BU$9)))*LEN(INDEX(RawDataAllData,$I93,BU$9))=0,"",INDEX(RawDataAllData,$I93,BU$9)/(INDEX(RawDataAllData,$I93,BU$9)+INDEX(RawDataAllData,$K93,BU$9))),"")</f>
        <v/>
      </c>
      <c r="BV93" s="109" t="str">
        <f t="shared" si="79"/>
        <v/>
      </c>
      <c r="BW93" s="109" t="str">
        <f t="shared" si="79"/>
        <v/>
      </c>
      <c r="BX93" s="109" t="str">
        <f t="shared" si="79"/>
        <v/>
      </c>
      <c r="BY93" s="109" t="str">
        <f t="shared" si="79"/>
        <v/>
      </c>
      <c r="BZ93" s="109" t="str">
        <f t="shared" si="79"/>
        <v/>
      </c>
      <c r="CA93" s="109" t="str">
        <f t="shared" si="79"/>
        <v/>
      </c>
      <c r="CB93" s="109" t="str">
        <f t="shared" si="79"/>
        <v/>
      </c>
      <c r="CC93" s="109" t="str">
        <f t="shared" si="79"/>
        <v/>
      </c>
      <c r="CD93" s="109" t="str">
        <f t="shared" si="79"/>
        <v/>
      </c>
      <c r="CE93" s="109" t="str">
        <f t="shared" si="79"/>
        <v/>
      </c>
      <c r="CF93" s="109" t="str">
        <f t="shared" si="79"/>
        <v/>
      </c>
      <c r="CG93" s="109" t="str">
        <f t="shared" si="79"/>
        <v/>
      </c>
      <c r="CH93" s="109" t="str">
        <f t="shared" si="79"/>
        <v/>
      </c>
      <c r="CI93" s="109" t="str">
        <f t="shared" si="79"/>
        <v/>
      </c>
    </row>
    <row r="94" spans="1:87" x14ac:dyDescent="0.2">
      <c r="A94" s="33">
        <f t="shared" si="8"/>
        <v>0</v>
      </c>
      <c r="B94" s="206"/>
      <c r="C94" s="200"/>
      <c r="D94" s="197"/>
      <c r="E94" s="72">
        <f t="shared" si="9"/>
        <v>84</v>
      </c>
      <c r="F94" s="9" t="s">
        <v>2242</v>
      </c>
      <c r="G94" s="9" t="s">
        <v>2243</v>
      </c>
      <c r="H94" s="9" t="s">
        <v>649</v>
      </c>
      <c r="I94" s="9">
        <f t="shared" si="76"/>
        <v>70</v>
      </c>
      <c r="J94" s="9" t="s">
        <v>653</v>
      </c>
      <c r="K94" s="9">
        <f t="shared" si="77"/>
        <v>73</v>
      </c>
      <c r="L94" s="9" t="s">
        <v>648</v>
      </c>
      <c r="M94" s="9">
        <f>MATCH(L94,RawDataFieldKeys,0)-RawDataFieldKeyBaseRow</f>
        <v>68</v>
      </c>
      <c r="N94" s="9" t="s">
        <v>651</v>
      </c>
      <c r="O94" s="9">
        <f>MATCH(N94,RawDataFieldKeys,0)-RawDataFieldKeyBaseRow</f>
        <v>71</v>
      </c>
      <c r="P94" s="97" t="str">
        <f t="shared" si="59"/>
        <v/>
      </c>
      <c r="Q94" s="97"/>
      <c r="R94" s="97"/>
      <c r="S94" s="97"/>
      <c r="T94" s="97"/>
      <c r="U94" s="98" t="str">
        <f t="shared" si="60"/>
        <v/>
      </c>
      <c r="V94" s="107" t="str">
        <f t="shared" si="61"/>
        <v/>
      </c>
      <c r="W94" s="107" t="str">
        <f t="shared" si="62"/>
        <v/>
      </c>
      <c r="X94" s="107" t="str">
        <f t="shared" si="63"/>
        <v/>
      </c>
      <c r="Y94" s="107" t="str">
        <f t="shared" si="64"/>
        <v/>
      </c>
      <c r="Z94" s="107" t="str">
        <f t="shared" si="65"/>
        <v/>
      </c>
      <c r="AA94" s="107" t="str">
        <f t="shared" si="66"/>
        <v/>
      </c>
      <c r="AB94" s="107" t="str">
        <f t="shared" si="67"/>
        <v/>
      </c>
      <c r="AC94" s="107" t="str">
        <f t="shared" si="68"/>
        <v/>
      </c>
      <c r="AD94" s="107" t="str">
        <f t="shared" si="69"/>
        <v/>
      </c>
      <c r="AE94" s="107" t="str">
        <f t="shared" si="70"/>
        <v/>
      </c>
      <c r="AF94" s="97" t="b">
        <f>COUNTIFS(G1SelectionMask,"x",INDEX(StdCalcsRefCalcs,$E94,0),"&gt;0")&gt;=RuleofN</f>
        <v>0</v>
      </c>
      <c r="AG94" s="97" t="str">
        <f t="array" ref="AG94">IF($AF94,MEDIAN(IF(G1SelectionMask="x",IF(INDEX(StdCalcsRefCalcs,$E94,0)&gt;0,INDEX(StdCalcsRefCalcs,$E94,0)),"")),"")</f>
        <v/>
      </c>
      <c r="AH94" s="97" t="str">
        <f t="array" ref="AH94">IF($AF94,QUARTILE(IF(G1SelectionMask="x",IF(INDEX(StdCalcsRefCalcs,$E94,0)&gt;0,INDEX(StdCalcsRefCalcs,$E94,0)),""),1),"")</f>
        <v/>
      </c>
      <c r="AI94" s="97" t="str">
        <f t="array" ref="AI94">IF($AF94,QUARTILE(IF(G1SelectionMask="x",IF(INDEX(StdCalcsRefCalcs,$E94,0)&gt;0,INDEX(StdCalcsRefCalcs,$E94,0)),""),3),"")</f>
        <v/>
      </c>
      <c r="AJ94" s="97" t="str">
        <f t="array" ref="AJ94">IF($AF94,MIN(IF(G1SelectionMask="x",IF(INDEX(StdCalcsRefCalcs,$E94,0)&gt;0,INDEX(StdCalcsRefCalcs,$E94,0)),"")),"")</f>
        <v/>
      </c>
      <c r="AK94" s="97" t="str">
        <f t="array" ref="AK94">IF($AF94,MAX(IF(G1SelectionMask="x",IF(INDEX(StdCalcsRefCalcs,$E94,0)&gt;0,INDEX(StdCalcsRefCalcs,$E94,0)),"")),"")</f>
        <v/>
      </c>
      <c r="AL94" s="97" t="str">
        <f t="shared" si="26"/>
        <v/>
      </c>
      <c r="AM94" s="97" t="str">
        <f t="array" ref="AM94">IF($AF94,STDEVA(IF(G1SelectionMask="x",IF(INDEX(StdCalcsRefCalcs,$E94,0)&gt;0,INDEX(StdCalcsRefCalcs,$E94,0)),"")),"")</f>
        <v/>
      </c>
      <c r="AN94" s="98" t="b">
        <f t="shared" si="27"/>
        <v>0</v>
      </c>
      <c r="AO94" s="98" t="str">
        <f t="array" ref="AO94">IF($AN94,MEDIAN(IF(G2SelectionMask="x",IF(INDEX(StdCalcsRefCalcs,$E94,0)&gt;0,INDEX(StdCalcsRefCalcs,$E94,0)),"")),"")</f>
        <v/>
      </c>
      <c r="AP94" s="98" t="str">
        <f t="array" ref="AP94">IF($AN94,QUARTILE(IF(G2SelectionMask="x",IF(INDEX(StdCalcsRefCalcs,$E94,0)&gt;0,INDEX(StdCalcsRefCalcs,$E94,0)),""),1),"")</f>
        <v/>
      </c>
      <c r="AQ94" s="98" t="str">
        <f t="array" ref="AQ94">IF($AN94,QUARTILE(IF(G2SelectionMask="x",IF(INDEX(StdCalcsRefCalcs,$E94,0)&gt;0,INDEX(StdCalcsRefCalcs,$E94,0)),""),3),"")</f>
        <v/>
      </c>
      <c r="AR94" s="98" t="str">
        <f t="array" ref="AR94">IF($AN94,MIN(IF(G2SelectionMask="x",IF(INDEX(StdCalcsRefCalcs,$E94,0)&gt;0,INDEX(StdCalcsRefCalcs,$E94,0)),"")),"")</f>
        <v/>
      </c>
      <c r="AS94" s="98" t="str">
        <f t="array" ref="AS94">IF($AN94,MAX(IF(G2SelectionMask="x",IF(INDEX(StdCalcsRefCalcs,$E94,0)&gt;0,INDEX(StdCalcsRefCalcs,$E94,0)),"")),"")</f>
        <v/>
      </c>
      <c r="AT94" s="98" t="str">
        <f t="shared" si="28"/>
        <v/>
      </c>
      <c r="AU94" s="98" t="str">
        <f t="array" ref="AU94">IF($AN94,STDEVA(IF(G2SelectionMask="x",IF(INDEX(StdCalcsRefCalcs,$E94,0)&gt;0,INDEX(StdCalcsRefCalcs,$E94,0)),"")),"")</f>
        <v/>
      </c>
      <c r="AV94" s="97" t="b">
        <f t="shared" si="29"/>
        <v>0</v>
      </c>
      <c r="AW94" s="97" t="str">
        <f t="array" ref="AW94">IF($AV94,MEDIAN(IF(G3SelectionMask="x",IF(INDEX(StdCalcsRefCalcs,$E94,0)&gt;0,INDEX(StdCalcsRefCalcs,$E94,0)),"")),"")</f>
        <v/>
      </c>
      <c r="AX94" s="97" t="str">
        <f t="array" ref="AX94">IF($AV94,QUARTILE(IF(G3SelectionMask="x",IF(INDEX(StdCalcsRefCalcs,$E94,0)&gt;0,INDEX(StdCalcsRefCalcs,$E94,0)),""),1),"")</f>
        <v/>
      </c>
      <c r="AY94" s="97" t="str">
        <f t="array" ref="AY94">IF($AV94,QUARTILE(IF(G3SelectionMask="x",IF(INDEX(StdCalcsRefCalcs,$E94,0)&gt;0,INDEX(StdCalcsRefCalcs,$E94,0)),""),3),"")</f>
        <v/>
      </c>
      <c r="AZ94" s="97" t="str">
        <f t="array" ref="AZ94">IF($AV94,MIN(IF(G3SelectionMask="x",IF(INDEX(StdCalcsRefCalcs,$E94,0)&gt;0,INDEX(StdCalcsRefCalcs,$E94,0)),"")),"")</f>
        <v/>
      </c>
      <c r="BA94" s="97" t="str">
        <f t="array" ref="BA94">IF($AV94,MAX(IF(G3SelectionMask="x",IF(INDEX(StdCalcsRefCalcs,$E94,0)&gt;0,INDEX(StdCalcsRefCalcs,$E94,0)),"")),"")</f>
        <v/>
      </c>
      <c r="BB94" s="97" t="str">
        <f t="shared" si="30"/>
        <v/>
      </c>
      <c r="BC94" s="97" t="str">
        <f t="array" ref="BC94">IF($AV94,STDEVA(IF(G3SelectionMask="x",IF(INDEX(StdCalcsRefCalcs,$E94,0)&gt;0,INDEX(StdCalcsRefCalcs,$E94,0)),"")),"")</f>
        <v/>
      </c>
      <c r="BD94" s="98" t="b">
        <f t="shared" si="31"/>
        <v>0</v>
      </c>
      <c r="BE94" s="98" t="str">
        <f t="array" ref="BE94">IF($BD94,MEDIAN(IF(G4SelectionMask="x",IF(INDEX(StdCalcsRefCalcs,$E94,0)&gt;0,INDEX(StdCalcsRefCalcs,$E94,0)),"")),"")</f>
        <v/>
      </c>
      <c r="BF94" s="98" t="str">
        <f t="array" ref="BF94">IF($BD94,QUARTILE(IF(G4SelectionMask="x",IF(INDEX(StdCalcsRefCalcs,$E94,0)&gt;0,INDEX(StdCalcsRefCalcs,$E94,0)),""),1),"")</f>
        <v/>
      </c>
      <c r="BG94" s="98" t="str">
        <f t="array" ref="BG94">IF($BD94,QUARTILE(IF(G4SelectionMask="x",IF(INDEX(StdCalcsRefCalcs,$E94,0)&gt;0,INDEX(StdCalcsRefCalcs,$E94,0)),""),3),"")</f>
        <v/>
      </c>
      <c r="BH94" s="98" t="str">
        <f t="array" ref="BH94">IF($BD94,MIN(IF(G4SelectionMask="x",IF(INDEX(StdCalcsRefCalcs,$E94,0)&gt;0,INDEX(StdCalcsRefCalcs,$E94,0)),"")),"")</f>
        <v/>
      </c>
      <c r="BI94" s="98" t="str">
        <f t="array" ref="BI94">IF($BD94,MAX(IF(G4SelectionMask="x",IF(INDEX(StdCalcsRefCalcs,$E94,0)&gt;0,INDEX(StdCalcsRefCalcs,$E94,0)),"")),"")</f>
        <v/>
      </c>
      <c r="BJ94" s="98" t="str">
        <f t="shared" si="32"/>
        <v/>
      </c>
      <c r="BK94" s="98" t="str">
        <f t="array" ref="BK94">IF($BD94,STDEVA(IF(G4SelectionMask="x",IF(INDEX(StdCalcsRefCalcs,$E94,0)&gt;0,INDEX(StdCalcsRefCalcs,$E94,0)),"")),"")</f>
        <v/>
      </c>
      <c r="BL94" s="97" t="b">
        <f t="shared" si="33"/>
        <v>0</v>
      </c>
      <c r="BM94" s="97" t="str">
        <f t="array" ref="BM94">IF($BL94,MEDIAN(IF(G5SelectionMask="x",IF(INDEX(StdCalcsRefCalcs,$E94,0)&gt;0,INDEX(StdCalcsRefCalcs,$E94,0)),"")),"")</f>
        <v/>
      </c>
      <c r="BN94" s="97" t="str">
        <f t="array" ref="BN94">IF($BL94,QUARTILE(IF(G5SelectionMask="x",IF(INDEX(StdCalcsRefCalcs,$E94,0)&gt;0,INDEX(StdCalcsRefCalcs,$E94,0)),""),1),"")</f>
        <v/>
      </c>
      <c r="BO94" s="97" t="str">
        <f t="array" ref="BO94">IF($BL94,QUARTILE(IF(G5SelectionMask="x",IF(INDEX(StdCalcsRefCalcs,$E94,0)&gt;0,INDEX(StdCalcsRefCalcs,$E94,0)),""),3),"")</f>
        <v/>
      </c>
      <c r="BP94" s="97" t="str">
        <f t="array" ref="BP94">IF($BL94,MIN(IF(G5SelectionMask="x",IF(INDEX(StdCalcsRefCalcs,$E94,0)&gt;0,INDEX(StdCalcsRefCalcs,$E94,0)),"")),"")</f>
        <v/>
      </c>
      <c r="BQ94" s="97" t="str">
        <f t="array" ref="BQ94">IF($BL94,MAX(IF(G5SelectionMask="x",IF(INDEX(StdCalcsRefCalcs,$E94,0)&gt;0,INDEX(StdCalcsRefCalcs,$E94,0)),"")),"")</f>
        <v/>
      </c>
      <c r="BR94" s="97" t="str">
        <f t="shared" si="34"/>
        <v/>
      </c>
      <c r="BS94" s="99" t="str">
        <f t="array" ref="BS94">IF($BL94,STDEVA(IF(G5SelectionMask="x",IF(INDEX(StdCalcsRefCalcs,$E94,0)&gt;0,INDEX(StdCalcsRefCalcs,$E94,0)),"")),"")</f>
        <v/>
      </c>
      <c r="BT94" s="108"/>
      <c r="BU94" s="109" t="str">
        <f t="shared" ref="BU94:CI94" si="80">IFERROR(IF((LEN(INDEX(RawDataAllData,$I94,BU$9))+LEN(INDEX(RawDataAllData,$K94,BU$9)))*(LEN(INDEX(RawDataAllData,$M94,BU$9))+LEN(INDEX(RawDataAllData,$O94,BU$9)))=0,"",(INDEX(RawDataAllData,$I94,BU$9)+INDEX(RawDataAllData,$K94,BU$9))/(INDEX(RawDataAllData,$M94,BU$9)+INDEX(RawDataAllData,$O94,BU$9))),"")</f>
        <v/>
      </c>
      <c r="BV94" s="109" t="str">
        <f t="shared" si="80"/>
        <v/>
      </c>
      <c r="BW94" s="109" t="str">
        <f t="shared" si="80"/>
        <v/>
      </c>
      <c r="BX94" s="109" t="str">
        <f t="shared" si="80"/>
        <v/>
      </c>
      <c r="BY94" s="109" t="str">
        <f t="shared" si="80"/>
        <v/>
      </c>
      <c r="BZ94" s="109" t="str">
        <f t="shared" si="80"/>
        <v/>
      </c>
      <c r="CA94" s="109" t="str">
        <f t="shared" si="80"/>
        <v/>
      </c>
      <c r="CB94" s="109" t="str">
        <f t="shared" si="80"/>
        <v/>
      </c>
      <c r="CC94" s="109" t="str">
        <f t="shared" si="80"/>
        <v/>
      </c>
      <c r="CD94" s="109" t="str">
        <f t="shared" si="80"/>
        <v/>
      </c>
      <c r="CE94" s="109" t="str">
        <f t="shared" si="80"/>
        <v/>
      </c>
      <c r="CF94" s="109" t="str">
        <f t="shared" si="80"/>
        <v/>
      </c>
      <c r="CG94" s="109" t="str">
        <f t="shared" si="80"/>
        <v/>
      </c>
      <c r="CH94" s="109" t="str">
        <f t="shared" si="80"/>
        <v/>
      </c>
      <c r="CI94" s="109" t="str">
        <f t="shared" si="80"/>
        <v/>
      </c>
    </row>
    <row r="95" spans="1:87" x14ac:dyDescent="0.2">
      <c r="A95" s="33">
        <f t="shared" si="8"/>
        <v>0</v>
      </c>
      <c r="B95" s="206"/>
      <c r="C95" s="200"/>
      <c r="D95" s="197"/>
      <c r="E95" s="72">
        <f t="shared" si="9"/>
        <v>85</v>
      </c>
      <c r="F95" s="9" t="s">
        <v>2224</v>
      </c>
      <c r="G95" s="9" t="s">
        <v>2216</v>
      </c>
      <c r="H95" s="9" t="s">
        <v>648</v>
      </c>
      <c r="I95" s="9">
        <f t="shared" si="76"/>
        <v>68</v>
      </c>
      <c r="J95" s="9" t="s">
        <v>569</v>
      </c>
      <c r="K95" s="9">
        <f t="shared" si="77"/>
        <v>10</v>
      </c>
      <c r="P95" s="97" t="str">
        <f t="shared" si="59"/>
        <v/>
      </c>
      <c r="Q95" s="97"/>
      <c r="R95" s="97"/>
      <c r="S95" s="97"/>
      <c r="T95" s="97"/>
      <c r="U95" s="98" t="str">
        <f t="shared" si="60"/>
        <v/>
      </c>
      <c r="V95" s="107" t="str">
        <f t="shared" si="61"/>
        <v/>
      </c>
      <c r="W95" s="107" t="str">
        <f t="shared" si="62"/>
        <v/>
      </c>
      <c r="X95" s="107" t="str">
        <f t="shared" si="63"/>
        <v/>
      </c>
      <c r="Y95" s="107" t="str">
        <f t="shared" si="64"/>
        <v/>
      </c>
      <c r="Z95" s="107" t="str">
        <f t="shared" si="65"/>
        <v/>
      </c>
      <c r="AA95" s="107" t="str">
        <f t="shared" si="66"/>
        <v/>
      </c>
      <c r="AB95" s="107" t="str">
        <f t="shared" si="67"/>
        <v/>
      </c>
      <c r="AC95" s="107" t="str">
        <f t="shared" si="68"/>
        <v/>
      </c>
      <c r="AD95" s="107" t="str">
        <f t="shared" si="69"/>
        <v/>
      </c>
      <c r="AE95" s="107" t="str">
        <f t="shared" si="70"/>
        <v/>
      </c>
      <c r="AF95" s="97" t="b">
        <f t="shared" si="25"/>
        <v>0</v>
      </c>
      <c r="AG95" s="97" t="str">
        <f t="array" ref="AG95">IF($AF95,MEDIAN(IF(G1SelectionMask="x",IF(INDEX(StdCalcsRefCalcs,$E95,0)&gt;0,INDEX(StdCalcsRefCalcs,$E95,0)),"")),"")</f>
        <v/>
      </c>
      <c r="AH95" s="97" t="str">
        <f t="array" ref="AH95">IF($AF95,QUARTILE(IF(G1SelectionMask="x",IF(INDEX(StdCalcsRefCalcs,$E95,0)&gt;0,INDEX(StdCalcsRefCalcs,$E95,0)),""),1),"")</f>
        <v/>
      </c>
      <c r="AI95" s="97" t="str">
        <f t="array" ref="AI95">IF($AF95,QUARTILE(IF(G1SelectionMask="x",IF(INDEX(StdCalcsRefCalcs,$E95,0)&gt;0,INDEX(StdCalcsRefCalcs,$E95,0)),""),3),"")</f>
        <v/>
      </c>
      <c r="AJ95" s="97" t="str">
        <f t="array" ref="AJ95">IF($AF95,MIN(IF(G1SelectionMask="x",IF(INDEX(StdCalcsRefCalcs,$E95,0)&gt;0,INDEX(StdCalcsRefCalcs,$E95,0)),"")),"")</f>
        <v/>
      </c>
      <c r="AK95" s="97" t="str">
        <f t="array" ref="AK95">IF($AF95,MAX(IF(G1SelectionMask="x",IF(INDEX(StdCalcsRefCalcs,$E95,0)&gt;0,INDEX(StdCalcsRefCalcs,$E95,0)),"")),"")</f>
        <v/>
      </c>
      <c r="AL95" s="97" t="str">
        <f t="shared" si="26"/>
        <v/>
      </c>
      <c r="AM95" s="97" t="str">
        <f t="array" ref="AM95">IF($AF95,STDEVA(IF(G1SelectionMask="x",IF(INDEX(StdCalcsRefCalcs,$E95,0)&gt;0,INDEX(StdCalcsRefCalcs,$E95,0)),"")),"")</f>
        <v/>
      </c>
      <c r="AN95" s="98" t="b">
        <f t="shared" si="27"/>
        <v>0</v>
      </c>
      <c r="AO95" s="98" t="str">
        <f t="array" ref="AO95">IF($AN95,MEDIAN(IF(G2SelectionMask="x",IF(INDEX(StdCalcsRefCalcs,$E95,0)&gt;0,INDEX(StdCalcsRefCalcs,$E95,0)),"")),"")</f>
        <v/>
      </c>
      <c r="AP95" s="98" t="str">
        <f t="array" ref="AP95">IF($AN95,QUARTILE(IF(G2SelectionMask="x",IF(INDEX(StdCalcsRefCalcs,$E95,0)&gt;0,INDEX(StdCalcsRefCalcs,$E95,0)),""),1),"")</f>
        <v/>
      </c>
      <c r="AQ95" s="98" t="str">
        <f t="array" ref="AQ95">IF($AN95,QUARTILE(IF(G2SelectionMask="x",IF(INDEX(StdCalcsRefCalcs,$E95,0)&gt;0,INDEX(StdCalcsRefCalcs,$E95,0)),""),3),"")</f>
        <v/>
      </c>
      <c r="AR95" s="98" t="str">
        <f t="array" ref="AR95">IF($AN95,MIN(IF(G2SelectionMask="x",IF(INDEX(StdCalcsRefCalcs,$E95,0)&gt;0,INDEX(StdCalcsRefCalcs,$E95,0)),"")),"")</f>
        <v/>
      </c>
      <c r="AS95" s="98" t="str">
        <f t="array" ref="AS95">IF($AN95,MAX(IF(G2SelectionMask="x",IF(INDEX(StdCalcsRefCalcs,$E95,0)&gt;0,INDEX(StdCalcsRefCalcs,$E95,0)),"")),"")</f>
        <v/>
      </c>
      <c r="AT95" s="98" t="str">
        <f t="shared" si="28"/>
        <v/>
      </c>
      <c r="AU95" s="98" t="str">
        <f t="array" ref="AU95">IF($AN95,STDEVA(IF(G2SelectionMask="x",IF(INDEX(StdCalcsRefCalcs,$E95,0)&gt;0,INDEX(StdCalcsRefCalcs,$E95,0)),"")),"")</f>
        <v/>
      </c>
      <c r="AV95" s="97" t="b">
        <f t="shared" si="29"/>
        <v>0</v>
      </c>
      <c r="AW95" s="97" t="str">
        <f t="array" ref="AW95">IF($AV95,MEDIAN(IF(G3SelectionMask="x",IF(INDEX(StdCalcsRefCalcs,$E95,0)&gt;0,INDEX(StdCalcsRefCalcs,$E95,0)),"")),"")</f>
        <v/>
      </c>
      <c r="AX95" s="97" t="str">
        <f t="array" ref="AX95">IF($AV95,QUARTILE(IF(G3SelectionMask="x",IF(INDEX(StdCalcsRefCalcs,$E95,0)&gt;0,INDEX(StdCalcsRefCalcs,$E95,0)),""),1),"")</f>
        <v/>
      </c>
      <c r="AY95" s="97" t="str">
        <f t="array" ref="AY95">IF($AV95,QUARTILE(IF(G3SelectionMask="x",IF(INDEX(StdCalcsRefCalcs,$E95,0)&gt;0,INDEX(StdCalcsRefCalcs,$E95,0)),""),3),"")</f>
        <v/>
      </c>
      <c r="AZ95" s="97" t="str">
        <f t="array" ref="AZ95">IF($AV95,MIN(IF(G3SelectionMask="x",IF(INDEX(StdCalcsRefCalcs,$E95,0)&gt;0,INDEX(StdCalcsRefCalcs,$E95,0)),"")),"")</f>
        <v/>
      </c>
      <c r="BA95" s="97" t="str">
        <f t="array" ref="BA95">IF($AV95,MAX(IF(G3SelectionMask="x",IF(INDEX(StdCalcsRefCalcs,$E95,0)&gt;0,INDEX(StdCalcsRefCalcs,$E95,0)),"")),"")</f>
        <v/>
      </c>
      <c r="BB95" s="97" t="str">
        <f t="shared" si="30"/>
        <v/>
      </c>
      <c r="BC95" s="97" t="str">
        <f t="array" ref="BC95">IF($AV95,STDEVA(IF(G3SelectionMask="x",IF(INDEX(StdCalcsRefCalcs,$E95,0)&gt;0,INDEX(StdCalcsRefCalcs,$E95,0)),"")),"")</f>
        <v/>
      </c>
      <c r="BD95" s="98" t="b">
        <f t="shared" si="31"/>
        <v>0</v>
      </c>
      <c r="BE95" s="98" t="str">
        <f t="array" ref="BE95">IF($BD95,MEDIAN(IF(G4SelectionMask="x",IF(INDEX(StdCalcsRefCalcs,$E95,0)&gt;0,INDEX(StdCalcsRefCalcs,$E95,0)),"")),"")</f>
        <v/>
      </c>
      <c r="BF95" s="98" t="str">
        <f t="array" ref="BF95">IF($BD95,QUARTILE(IF(G4SelectionMask="x",IF(INDEX(StdCalcsRefCalcs,$E95,0)&gt;0,INDEX(StdCalcsRefCalcs,$E95,0)),""),1),"")</f>
        <v/>
      </c>
      <c r="BG95" s="98" t="str">
        <f t="array" ref="BG95">IF($BD95,QUARTILE(IF(G4SelectionMask="x",IF(INDEX(StdCalcsRefCalcs,$E95,0)&gt;0,INDEX(StdCalcsRefCalcs,$E95,0)),""),3),"")</f>
        <v/>
      </c>
      <c r="BH95" s="98" t="str">
        <f t="array" ref="BH95">IF($BD95,MIN(IF(G4SelectionMask="x",IF(INDEX(StdCalcsRefCalcs,$E95,0)&gt;0,INDEX(StdCalcsRefCalcs,$E95,0)),"")),"")</f>
        <v/>
      </c>
      <c r="BI95" s="98" t="str">
        <f t="array" ref="BI95">IF($BD95,MAX(IF(G4SelectionMask="x",IF(INDEX(StdCalcsRefCalcs,$E95,0)&gt;0,INDEX(StdCalcsRefCalcs,$E95,0)),"")),"")</f>
        <v/>
      </c>
      <c r="BJ95" s="98" t="str">
        <f t="shared" si="32"/>
        <v/>
      </c>
      <c r="BK95" s="98" t="str">
        <f t="array" ref="BK95">IF($BD95,STDEVA(IF(G4SelectionMask="x",IF(INDEX(StdCalcsRefCalcs,$E95,0)&gt;0,INDEX(StdCalcsRefCalcs,$E95,0)),"")),"")</f>
        <v/>
      </c>
      <c r="BL95" s="97" t="b">
        <f t="shared" si="33"/>
        <v>0</v>
      </c>
      <c r="BM95" s="97" t="str">
        <f t="array" ref="BM95">IF($BL95,MEDIAN(IF(G5SelectionMask="x",IF(INDEX(StdCalcsRefCalcs,$E95,0)&gt;0,INDEX(StdCalcsRefCalcs,$E95,0)),"")),"")</f>
        <v/>
      </c>
      <c r="BN95" s="97" t="str">
        <f t="array" ref="BN95">IF($BL95,QUARTILE(IF(G5SelectionMask="x",IF(INDEX(StdCalcsRefCalcs,$E95,0)&gt;0,INDEX(StdCalcsRefCalcs,$E95,0)),""),1),"")</f>
        <v/>
      </c>
      <c r="BO95" s="97" t="str">
        <f t="array" ref="BO95">IF($BL95,QUARTILE(IF(G5SelectionMask="x",IF(INDEX(StdCalcsRefCalcs,$E95,0)&gt;0,INDEX(StdCalcsRefCalcs,$E95,0)),""),3),"")</f>
        <v/>
      </c>
      <c r="BP95" s="97" t="str">
        <f t="array" ref="BP95">IF($BL95,MIN(IF(G5SelectionMask="x",IF(INDEX(StdCalcsRefCalcs,$E95,0)&gt;0,INDEX(StdCalcsRefCalcs,$E95,0)),"")),"")</f>
        <v/>
      </c>
      <c r="BQ95" s="97" t="str">
        <f t="array" ref="BQ95">IF($BL95,MAX(IF(G5SelectionMask="x",IF(INDEX(StdCalcsRefCalcs,$E95,0)&gt;0,INDEX(StdCalcsRefCalcs,$E95,0)),"")),"")</f>
        <v/>
      </c>
      <c r="BR95" s="97" t="str">
        <f t="shared" si="34"/>
        <v/>
      </c>
      <c r="BS95" s="99" t="str">
        <f t="array" ref="BS95">IF($BL95,STDEVA(IF(G5SelectionMask="x",IF(INDEX(StdCalcsRefCalcs,$E95,0)&gt;0,INDEX(StdCalcsRefCalcs,$E95,0)),"")),"")</f>
        <v/>
      </c>
      <c r="BT95" s="108"/>
      <c r="BU95" s="109" t="str">
        <f t="shared" ref="BU95:CI96" si="81">IFERROR(IF(LEN(INDEX(RawDataAllData,$I95,BU$9))*LEN(INDEX(RawDataAllData,$K95,BU$9))=0,"",INDEX(RawDataAllData,$I95,BU$9)/INDEX(RawDataAllData,$K95,BU$9)),"")</f>
        <v/>
      </c>
      <c r="BV95" s="109" t="str">
        <f t="shared" si="81"/>
        <v/>
      </c>
      <c r="BW95" s="109" t="str">
        <f t="shared" si="81"/>
        <v/>
      </c>
      <c r="BX95" s="109" t="str">
        <f t="shared" si="81"/>
        <v/>
      </c>
      <c r="BY95" s="109" t="str">
        <f t="shared" si="81"/>
        <v/>
      </c>
      <c r="BZ95" s="109" t="str">
        <f t="shared" si="81"/>
        <v/>
      </c>
      <c r="CA95" s="109" t="str">
        <f t="shared" si="81"/>
        <v/>
      </c>
      <c r="CB95" s="109" t="str">
        <f t="shared" si="81"/>
        <v/>
      </c>
      <c r="CC95" s="109" t="str">
        <f t="shared" si="81"/>
        <v/>
      </c>
      <c r="CD95" s="109" t="str">
        <f t="shared" si="81"/>
        <v/>
      </c>
      <c r="CE95" s="109" t="str">
        <f t="shared" si="81"/>
        <v/>
      </c>
      <c r="CF95" s="109" t="str">
        <f t="shared" si="81"/>
        <v/>
      </c>
      <c r="CG95" s="109" t="str">
        <f t="shared" si="81"/>
        <v/>
      </c>
      <c r="CH95" s="109" t="str">
        <f t="shared" si="81"/>
        <v/>
      </c>
      <c r="CI95" s="109" t="str">
        <f t="shared" si="81"/>
        <v/>
      </c>
    </row>
    <row r="96" spans="1:87" x14ac:dyDescent="0.2">
      <c r="A96" s="33">
        <f t="shared" si="8"/>
        <v>0</v>
      </c>
      <c r="B96" s="206"/>
      <c r="C96" s="200"/>
      <c r="D96" s="197"/>
      <c r="E96" s="72">
        <f t="shared" si="9"/>
        <v>86</v>
      </c>
      <c r="F96" s="9" t="s">
        <v>2225</v>
      </c>
      <c r="G96" s="9" t="s">
        <v>2217</v>
      </c>
      <c r="H96" s="9" t="s">
        <v>651</v>
      </c>
      <c r="I96" s="9">
        <f t="shared" si="76"/>
        <v>71</v>
      </c>
      <c r="J96" s="9" t="s">
        <v>569</v>
      </c>
      <c r="K96" s="9">
        <f t="shared" si="77"/>
        <v>10</v>
      </c>
      <c r="P96" s="97" t="str">
        <f t="shared" si="59"/>
        <v/>
      </c>
      <c r="Q96" s="97"/>
      <c r="R96" s="97"/>
      <c r="S96" s="97"/>
      <c r="T96" s="97"/>
      <c r="U96" s="98" t="str">
        <f t="shared" si="60"/>
        <v/>
      </c>
      <c r="V96" s="107" t="str">
        <f t="shared" si="61"/>
        <v/>
      </c>
      <c r="W96" s="107" t="str">
        <f t="shared" si="62"/>
        <v/>
      </c>
      <c r="X96" s="107" t="str">
        <f t="shared" si="63"/>
        <v/>
      </c>
      <c r="Y96" s="107" t="str">
        <f t="shared" si="64"/>
        <v/>
      </c>
      <c r="Z96" s="107" t="str">
        <f t="shared" si="65"/>
        <v/>
      </c>
      <c r="AA96" s="107" t="str">
        <f t="shared" si="66"/>
        <v/>
      </c>
      <c r="AB96" s="107" t="str">
        <f t="shared" si="67"/>
        <v/>
      </c>
      <c r="AC96" s="107" t="str">
        <f t="shared" si="68"/>
        <v/>
      </c>
      <c r="AD96" s="107" t="str">
        <f t="shared" si="69"/>
        <v/>
      </c>
      <c r="AE96" s="107" t="str">
        <f t="shared" si="70"/>
        <v/>
      </c>
      <c r="AF96" s="97" t="b">
        <f t="shared" si="25"/>
        <v>0</v>
      </c>
      <c r="AG96" s="97" t="str">
        <f t="array" ref="AG96">IF($AF96,MEDIAN(IF(G1SelectionMask="x",IF(INDEX(StdCalcsRefCalcs,$E96,0)&gt;0,INDEX(StdCalcsRefCalcs,$E96,0)),"")),"")</f>
        <v/>
      </c>
      <c r="AH96" s="97" t="str">
        <f t="array" ref="AH96">IF($AF96,QUARTILE(IF(G1SelectionMask="x",IF(INDEX(StdCalcsRefCalcs,$E96,0)&gt;0,INDEX(StdCalcsRefCalcs,$E96,0)),""),1),"")</f>
        <v/>
      </c>
      <c r="AI96" s="97" t="str">
        <f t="array" ref="AI96">IF($AF96,QUARTILE(IF(G1SelectionMask="x",IF(INDEX(StdCalcsRefCalcs,$E96,0)&gt;0,INDEX(StdCalcsRefCalcs,$E96,0)),""),3),"")</f>
        <v/>
      </c>
      <c r="AJ96" s="97" t="str">
        <f t="array" ref="AJ96">IF($AF96,MIN(IF(G1SelectionMask="x",IF(INDEX(StdCalcsRefCalcs,$E96,0)&gt;0,INDEX(StdCalcsRefCalcs,$E96,0)),"")),"")</f>
        <v/>
      </c>
      <c r="AK96" s="97" t="str">
        <f t="array" ref="AK96">IF($AF96,MAX(IF(G1SelectionMask="x",IF(INDEX(StdCalcsRefCalcs,$E96,0)&gt;0,INDEX(StdCalcsRefCalcs,$E96,0)),"")),"")</f>
        <v/>
      </c>
      <c r="AL96" s="97" t="str">
        <f t="shared" si="26"/>
        <v/>
      </c>
      <c r="AM96" s="97" t="str">
        <f t="array" ref="AM96">IF($AF96,STDEVA(IF(G1SelectionMask="x",IF(INDEX(StdCalcsRefCalcs,$E96,0)&gt;0,INDEX(StdCalcsRefCalcs,$E96,0)),"")),"")</f>
        <v/>
      </c>
      <c r="AN96" s="98" t="b">
        <f t="shared" si="27"/>
        <v>0</v>
      </c>
      <c r="AO96" s="98" t="str">
        <f t="array" ref="AO96">IF($AN96,MEDIAN(IF(G2SelectionMask="x",IF(INDEX(StdCalcsRefCalcs,$E96,0)&gt;0,INDEX(StdCalcsRefCalcs,$E96,0)),"")),"")</f>
        <v/>
      </c>
      <c r="AP96" s="98" t="str">
        <f t="array" ref="AP96">IF($AN96,QUARTILE(IF(G2SelectionMask="x",IF(INDEX(StdCalcsRefCalcs,$E96,0)&gt;0,INDEX(StdCalcsRefCalcs,$E96,0)),""),1),"")</f>
        <v/>
      </c>
      <c r="AQ96" s="98" t="str">
        <f t="array" ref="AQ96">IF($AN96,QUARTILE(IF(G2SelectionMask="x",IF(INDEX(StdCalcsRefCalcs,$E96,0)&gt;0,INDEX(StdCalcsRefCalcs,$E96,0)),""),3),"")</f>
        <v/>
      </c>
      <c r="AR96" s="98" t="str">
        <f t="array" ref="AR96">IF($AN96,MIN(IF(G2SelectionMask="x",IF(INDEX(StdCalcsRefCalcs,$E96,0)&gt;0,INDEX(StdCalcsRefCalcs,$E96,0)),"")),"")</f>
        <v/>
      </c>
      <c r="AS96" s="98" t="str">
        <f t="array" ref="AS96">IF($AN96,MAX(IF(G2SelectionMask="x",IF(INDEX(StdCalcsRefCalcs,$E96,0)&gt;0,INDEX(StdCalcsRefCalcs,$E96,0)),"")),"")</f>
        <v/>
      </c>
      <c r="AT96" s="98" t="str">
        <f t="shared" si="28"/>
        <v/>
      </c>
      <c r="AU96" s="98" t="str">
        <f t="array" ref="AU96">IF($AN96,STDEVA(IF(G2SelectionMask="x",IF(INDEX(StdCalcsRefCalcs,$E96,0)&gt;0,INDEX(StdCalcsRefCalcs,$E96,0)),"")),"")</f>
        <v/>
      </c>
      <c r="AV96" s="97" t="b">
        <f t="shared" si="29"/>
        <v>0</v>
      </c>
      <c r="AW96" s="97" t="str">
        <f t="array" ref="AW96">IF($AV96,MEDIAN(IF(G3SelectionMask="x",IF(INDEX(StdCalcsRefCalcs,$E96,0)&gt;0,INDEX(StdCalcsRefCalcs,$E96,0)),"")),"")</f>
        <v/>
      </c>
      <c r="AX96" s="97" t="str">
        <f t="array" ref="AX96">IF($AV96,QUARTILE(IF(G3SelectionMask="x",IF(INDEX(StdCalcsRefCalcs,$E96,0)&gt;0,INDEX(StdCalcsRefCalcs,$E96,0)),""),1),"")</f>
        <v/>
      </c>
      <c r="AY96" s="97" t="str">
        <f t="array" ref="AY96">IF($AV96,QUARTILE(IF(G3SelectionMask="x",IF(INDEX(StdCalcsRefCalcs,$E96,0)&gt;0,INDEX(StdCalcsRefCalcs,$E96,0)),""),3),"")</f>
        <v/>
      </c>
      <c r="AZ96" s="97" t="str">
        <f t="array" ref="AZ96">IF($AV96,MIN(IF(G3SelectionMask="x",IF(INDEX(StdCalcsRefCalcs,$E96,0)&gt;0,INDEX(StdCalcsRefCalcs,$E96,0)),"")),"")</f>
        <v/>
      </c>
      <c r="BA96" s="97" t="str">
        <f t="array" ref="BA96">IF($AV96,MAX(IF(G3SelectionMask="x",IF(INDEX(StdCalcsRefCalcs,$E96,0)&gt;0,INDEX(StdCalcsRefCalcs,$E96,0)),"")),"")</f>
        <v/>
      </c>
      <c r="BB96" s="97" t="str">
        <f t="shared" si="30"/>
        <v/>
      </c>
      <c r="BC96" s="97" t="str">
        <f t="array" ref="BC96">IF($AV96,STDEVA(IF(G3SelectionMask="x",IF(INDEX(StdCalcsRefCalcs,$E96,0)&gt;0,INDEX(StdCalcsRefCalcs,$E96,0)),"")),"")</f>
        <v/>
      </c>
      <c r="BD96" s="98" t="b">
        <f t="shared" si="31"/>
        <v>0</v>
      </c>
      <c r="BE96" s="98" t="str">
        <f t="array" ref="BE96">IF($BD96,MEDIAN(IF(G4SelectionMask="x",IF(INDEX(StdCalcsRefCalcs,$E96,0)&gt;0,INDEX(StdCalcsRefCalcs,$E96,0)),"")),"")</f>
        <v/>
      </c>
      <c r="BF96" s="98" t="str">
        <f t="array" ref="BF96">IF($BD96,QUARTILE(IF(G4SelectionMask="x",IF(INDEX(StdCalcsRefCalcs,$E96,0)&gt;0,INDEX(StdCalcsRefCalcs,$E96,0)),""),1),"")</f>
        <v/>
      </c>
      <c r="BG96" s="98" t="str">
        <f t="array" ref="BG96">IF($BD96,QUARTILE(IF(G4SelectionMask="x",IF(INDEX(StdCalcsRefCalcs,$E96,0)&gt;0,INDEX(StdCalcsRefCalcs,$E96,0)),""),3),"")</f>
        <v/>
      </c>
      <c r="BH96" s="98" t="str">
        <f t="array" ref="BH96">IF($BD96,MIN(IF(G4SelectionMask="x",IF(INDEX(StdCalcsRefCalcs,$E96,0)&gt;0,INDEX(StdCalcsRefCalcs,$E96,0)),"")),"")</f>
        <v/>
      </c>
      <c r="BI96" s="98" t="str">
        <f t="array" ref="BI96">IF($BD96,MAX(IF(G4SelectionMask="x",IF(INDEX(StdCalcsRefCalcs,$E96,0)&gt;0,INDEX(StdCalcsRefCalcs,$E96,0)),"")),"")</f>
        <v/>
      </c>
      <c r="BJ96" s="98" t="str">
        <f t="shared" si="32"/>
        <v/>
      </c>
      <c r="BK96" s="98" t="str">
        <f t="array" ref="BK96">IF($BD96,STDEVA(IF(G4SelectionMask="x",IF(INDEX(StdCalcsRefCalcs,$E96,0)&gt;0,INDEX(StdCalcsRefCalcs,$E96,0)),"")),"")</f>
        <v/>
      </c>
      <c r="BL96" s="97" t="b">
        <f t="shared" si="33"/>
        <v>0</v>
      </c>
      <c r="BM96" s="97" t="str">
        <f t="array" ref="BM96">IF($BL96,MEDIAN(IF(G5SelectionMask="x",IF(INDEX(StdCalcsRefCalcs,$E96,0)&gt;0,INDEX(StdCalcsRefCalcs,$E96,0)),"")),"")</f>
        <v/>
      </c>
      <c r="BN96" s="97" t="str">
        <f t="array" ref="BN96">IF($BL96,QUARTILE(IF(G5SelectionMask="x",IF(INDEX(StdCalcsRefCalcs,$E96,0)&gt;0,INDEX(StdCalcsRefCalcs,$E96,0)),""),1),"")</f>
        <v/>
      </c>
      <c r="BO96" s="97" t="str">
        <f t="array" ref="BO96">IF($BL96,QUARTILE(IF(G5SelectionMask="x",IF(INDEX(StdCalcsRefCalcs,$E96,0)&gt;0,INDEX(StdCalcsRefCalcs,$E96,0)),""),3),"")</f>
        <v/>
      </c>
      <c r="BP96" s="97" t="str">
        <f t="array" ref="BP96">IF($BL96,MIN(IF(G5SelectionMask="x",IF(INDEX(StdCalcsRefCalcs,$E96,0)&gt;0,INDEX(StdCalcsRefCalcs,$E96,0)),"")),"")</f>
        <v/>
      </c>
      <c r="BQ96" s="97" t="str">
        <f t="array" ref="BQ96">IF($BL96,MAX(IF(G5SelectionMask="x",IF(INDEX(StdCalcsRefCalcs,$E96,0)&gt;0,INDEX(StdCalcsRefCalcs,$E96,0)),"")),"")</f>
        <v/>
      </c>
      <c r="BR96" s="97" t="str">
        <f t="shared" si="34"/>
        <v/>
      </c>
      <c r="BS96" s="99" t="str">
        <f t="array" ref="BS96">IF($BL96,STDEVA(IF(G5SelectionMask="x",IF(INDEX(StdCalcsRefCalcs,$E96,0)&gt;0,INDEX(StdCalcsRefCalcs,$E96,0)),"")),"")</f>
        <v/>
      </c>
      <c r="BT96" s="108"/>
      <c r="BU96" s="109" t="str">
        <f t="shared" si="81"/>
        <v/>
      </c>
      <c r="BV96" s="109" t="str">
        <f t="shared" si="81"/>
        <v/>
      </c>
      <c r="BW96" s="109" t="str">
        <f t="shared" si="81"/>
        <v/>
      </c>
      <c r="BX96" s="109" t="str">
        <f t="shared" si="81"/>
        <v/>
      </c>
      <c r="BY96" s="109" t="str">
        <f t="shared" si="81"/>
        <v/>
      </c>
      <c r="BZ96" s="109" t="str">
        <f t="shared" si="81"/>
        <v/>
      </c>
      <c r="CA96" s="109" t="str">
        <f t="shared" si="81"/>
        <v/>
      </c>
      <c r="CB96" s="109" t="str">
        <f t="shared" si="81"/>
        <v/>
      </c>
      <c r="CC96" s="109" t="str">
        <f t="shared" si="81"/>
        <v/>
      </c>
      <c r="CD96" s="109" t="str">
        <f t="shared" si="81"/>
        <v/>
      </c>
      <c r="CE96" s="109" t="str">
        <f t="shared" si="81"/>
        <v/>
      </c>
      <c r="CF96" s="109" t="str">
        <f t="shared" si="81"/>
        <v/>
      </c>
      <c r="CG96" s="109" t="str">
        <f t="shared" si="81"/>
        <v/>
      </c>
      <c r="CH96" s="109" t="str">
        <f t="shared" si="81"/>
        <v/>
      </c>
      <c r="CI96" s="109" t="str">
        <f t="shared" si="81"/>
        <v/>
      </c>
    </row>
    <row r="97" spans="1:87" x14ac:dyDescent="0.2">
      <c r="A97" s="33">
        <f t="shared" si="8"/>
        <v>0</v>
      </c>
      <c r="B97" s="206"/>
      <c r="C97" s="200"/>
      <c r="D97" s="197"/>
      <c r="E97" s="72">
        <f t="shared" si="9"/>
        <v>87</v>
      </c>
      <c r="F97" s="9" t="s">
        <v>2232</v>
      </c>
      <c r="G97" s="9" t="s">
        <v>2230</v>
      </c>
      <c r="H97" s="9" t="s">
        <v>650</v>
      </c>
      <c r="I97" s="9">
        <f t="shared" si="76"/>
        <v>69</v>
      </c>
      <c r="J97" s="9" t="s">
        <v>652</v>
      </c>
      <c r="K97" s="9">
        <f t="shared" si="77"/>
        <v>72</v>
      </c>
      <c r="L97" s="9" t="s">
        <v>569</v>
      </c>
      <c r="M97" s="9">
        <f>MATCH(L97,RawDataFieldKeys,0)-RawDataFieldKeyBaseRow</f>
        <v>10</v>
      </c>
      <c r="P97" s="97" t="str">
        <f t="shared" si="59"/>
        <v/>
      </c>
      <c r="Q97" s="97"/>
      <c r="R97" s="97"/>
      <c r="S97" s="97"/>
      <c r="T97" s="97"/>
      <c r="U97" s="98" t="str">
        <f t="shared" si="60"/>
        <v/>
      </c>
      <c r="V97" s="107" t="str">
        <f t="shared" si="61"/>
        <v/>
      </c>
      <c r="W97" s="107" t="str">
        <f t="shared" si="62"/>
        <v/>
      </c>
      <c r="X97" s="107" t="str">
        <f t="shared" si="63"/>
        <v/>
      </c>
      <c r="Y97" s="107" t="str">
        <f t="shared" si="64"/>
        <v/>
      </c>
      <c r="Z97" s="107" t="str">
        <f t="shared" si="65"/>
        <v/>
      </c>
      <c r="AA97" s="107" t="str">
        <f t="shared" si="66"/>
        <v/>
      </c>
      <c r="AB97" s="107" t="str">
        <f t="shared" si="67"/>
        <v/>
      </c>
      <c r="AC97" s="107" t="str">
        <f t="shared" si="68"/>
        <v/>
      </c>
      <c r="AD97" s="107" t="str">
        <f t="shared" si="69"/>
        <v/>
      </c>
      <c r="AE97" s="107" t="str">
        <f t="shared" si="70"/>
        <v/>
      </c>
      <c r="AF97" s="97" t="b">
        <f t="shared" si="25"/>
        <v>0</v>
      </c>
      <c r="AG97" s="97" t="str">
        <f t="array" ref="AG97">IF($AF97,MEDIAN(IF(G1SelectionMask="x",IF(INDEX(StdCalcsRefCalcs,$E97,0)&gt;0,INDEX(StdCalcsRefCalcs,$E97,0)),"")),"")</f>
        <v/>
      </c>
      <c r="AH97" s="97" t="str">
        <f t="array" ref="AH97">IF($AF97,QUARTILE(IF(G1SelectionMask="x",IF(INDEX(StdCalcsRefCalcs,$E97,0)&gt;0,INDEX(StdCalcsRefCalcs,$E97,0)),""),1),"")</f>
        <v/>
      </c>
      <c r="AI97" s="97" t="str">
        <f t="array" ref="AI97">IF($AF97,QUARTILE(IF(G1SelectionMask="x",IF(INDEX(StdCalcsRefCalcs,$E97,0)&gt;0,INDEX(StdCalcsRefCalcs,$E97,0)),""),3),"")</f>
        <v/>
      </c>
      <c r="AJ97" s="97" t="str">
        <f t="array" ref="AJ97">IF($AF97,MIN(IF(G1SelectionMask="x",IF(INDEX(StdCalcsRefCalcs,$E97,0)&gt;0,INDEX(StdCalcsRefCalcs,$E97,0)),"")),"")</f>
        <v/>
      </c>
      <c r="AK97" s="97" t="str">
        <f t="array" ref="AK97">IF($AF97,MAX(IF(G1SelectionMask="x",IF(INDEX(StdCalcsRefCalcs,$E97,0)&gt;0,INDEX(StdCalcsRefCalcs,$E97,0)),"")),"")</f>
        <v/>
      </c>
      <c r="AL97" s="97" t="str">
        <f t="shared" si="26"/>
        <v/>
      </c>
      <c r="AM97" s="97" t="str">
        <f t="array" ref="AM97">IF($AF97,STDEVA(IF(G1SelectionMask="x",IF(INDEX(StdCalcsRefCalcs,$E97,0)&gt;0,INDEX(StdCalcsRefCalcs,$E97,0)),"")),"")</f>
        <v/>
      </c>
      <c r="AN97" s="98" t="b">
        <f t="shared" si="27"/>
        <v>0</v>
      </c>
      <c r="AO97" s="98" t="str">
        <f t="array" ref="AO97">IF($AN97,MEDIAN(IF(G2SelectionMask="x",IF(INDEX(StdCalcsRefCalcs,$E97,0)&gt;0,INDEX(StdCalcsRefCalcs,$E97,0)),"")),"")</f>
        <v/>
      </c>
      <c r="AP97" s="98" t="str">
        <f t="array" ref="AP97">IF($AN97,QUARTILE(IF(G2SelectionMask="x",IF(INDEX(StdCalcsRefCalcs,$E97,0)&gt;0,INDEX(StdCalcsRefCalcs,$E97,0)),""),1),"")</f>
        <v/>
      </c>
      <c r="AQ97" s="98" t="str">
        <f t="array" ref="AQ97">IF($AN97,QUARTILE(IF(G2SelectionMask="x",IF(INDEX(StdCalcsRefCalcs,$E97,0)&gt;0,INDEX(StdCalcsRefCalcs,$E97,0)),""),3),"")</f>
        <v/>
      </c>
      <c r="AR97" s="98" t="str">
        <f t="array" ref="AR97">IF($AN97,MIN(IF(G2SelectionMask="x",IF(INDEX(StdCalcsRefCalcs,$E97,0)&gt;0,INDEX(StdCalcsRefCalcs,$E97,0)),"")),"")</f>
        <v/>
      </c>
      <c r="AS97" s="98" t="str">
        <f t="array" ref="AS97">IF($AN97,MAX(IF(G2SelectionMask="x",IF(INDEX(StdCalcsRefCalcs,$E97,0)&gt;0,INDEX(StdCalcsRefCalcs,$E97,0)),"")),"")</f>
        <v/>
      </c>
      <c r="AT97" s="98" t="str">
        <f t="shared" si="28"/>
        <v/>
      </c>
      <c r="AU97" s="98" t="str">
        <f t="array" ref="AU97">IF($AN97,STDEVA(IF(G2SelectionMask="x",IF(INDEX(StdCalcsRefCalcs,$E97,0)&gt;0,INDEX(StdCalcsRefCalcs,$E97,0)),"")),"")</f>
        <v/>
      </c>
      <c r="AV97" s="97" t="b">
        <f t="shared" si="29"/>
        <v>0</v>
      </c>
      <c r="AW97" s="97" t="str">
        <f t="array" ref="AW97">IF($AV97,MEDIAN(IF(G3SelectionMask="x",IF(INDEX(StdCalcsRefCalcs,$E97,0)&gt;0,INDEX(StdCalcsRefCalcs,$E97,0)),"")),"")</f>
        <v/>
      </c>
      <c r="AX97" s="97" t="str">
        <f t="array" ref="AX97">IF($AV97,QUARTILE(IF(G3SelectionMask="x",IF(INDEX(StdCalcsRefCalcs,$E97,0)&gt;0,INDEX(StdCalcsRefCalcs,$E97,0)),""),1),"")</f>
        <v/>
      </c>
      <c r="AY97" s="97" t="str">
        <f t="array" ref="AY97">IF($AV97,QUARTILE(IF(G3SelectionMask="x",IF(INDEX(StdCalcsRefCalcs,$E97,0)&gt;0,INDEX(StdCalcsRefCalcs,$E97,0)),""),3),"")</f>
        <v/>
      </c>
      <c r="AZ97" s="97" t="str">
        <f t="array" ref="AZ97">IF($AV97,MIN(IF(G3SelectionMask="x",IF(INDEX(StdCalcsRefCalcs,$E97,0)&gt;0,INDEX(StdCalcsRefCalcs,$E97,0)),"")),"")</f>
        <v/>
      </c>
      <c r="BA97" s="97" t="str">
        <f t="array" ref="BA97">IF($AV97,MAX(IF(G3SelectionMask="x",IF(INDEX(StdCalcsRefCalcs,$E97,0)&gt;0,INDEX(StdCalcsRefCalcs,$E97,0)),"")),"")</f>
        <v/>
      </c>
      <c r="BB97" s="97" t="str">
        <f t="shared" si="30"/>
        <v/>
      </c>
      <c r="BC97" s="97" t="str">
        <f t="array" ref="BC97">IF($AV97,STDEVA(IF(G3SelectionMask="x",IF(INDEX(StdCalcsRefCalcs,$E97,0)&gt;0,INDEX(StdCalcsRefCalcs,$E97,0)),"")),"")</f>
        <v/>
      </c>
      <c r="BD97" s="98" t="b">
        <f t="shared" si="31"/>
        <v>0</v>
      </c>
      <c r="BE97" s="98" t="str">
        <f t="array" ref="BE97">IF($BD97,MEDIAN(IF(G4SelectionMask="x",IF(INDEX(StdCalcsRefCalcs,$E97,0)&gt;0,INDEX(StdCalcsRefCalcs,$E97,0)),"")),"")</f>
        <v/>
      </c>
      <c r="BF97" s="98" t="str">
        <f t="array" ref="BF97">IF($BD97,QUARTILE(IF(G4SelectionMask="x",IF(INDEX(StdCalcsRefCalcs,$E97,0)&gt;0,INDEX(StdCalcsRefCalcs,$E97,0)),""),1),"")</f>
        <v/>
      </c>
      <c r="BG97" s="98" t="str">
        <f t="array" ref="BG97">IF($BD97,QUARTILE(IF(G4SelectionMask="x",IF(INDEX(StdCalcsRefCalcs,$E97,0)&gt;0,INDEX(StdCalcsRefCalcs,$E97,0)),""),3),"")</f>
        <v/>
      </c>
      <c r="BH97" s="98" t="str">
        <f t="array" ref="BH97">IF($BD97,MIN(IF(G4SelectionMask="x",IF(INDEX(StdCalcsRefCalcs,$E97,0)&gt;0,INDEX(StdCalcsRefCalcs,$E97,0)),"")),"")</f>
        <v/>
      </c>
      <c r="BI97" s="98" t="str">
        <f t="array" ref="BI97">IF($BD97,MAX(IF(G4SelectionMask="x",IF(INDEX(StdCalcsRefCalcs,$E97,0)&gt;0,INDEX(StdCalcsRefCalcs,$E97,0)),"")),"")</f>
        <v/>
      </c>
      <c r="BJ97" s="98" t="str">
        <f t="shared" si="32"/>
        <v/>
      </c>
      <c r="BK97" s="98" t="str">
        <f t="array" ref="BK97">IF($BD97,STDEVA(IF(G4SelectionMask="x",IF(INDEX(StdCalcsRefCalcs,$E97,0)&gt;0,INDEX(StdCalcsRefCalcs,$E97,0)),"")),"")</f>
        <v/>
      </c>
      <c r="BL97" s="97" t="b">
        <f t="shared" si="33"/>
        <v>0</v>
      </c>
      <c r="BM97" s="97" t="str">
        <f t="array" ref="BM97">IF($BL97,MEDIAN(IF(G5SelectionMask="x",IF(INDEX(StdCalcsRefCalcs,$E97,0)&gt;0,INDEX(StdCalcsRefCalcs,$E97,0)),"")),"")</f>
        <v/>
      </c>
      <c r="BN97" s="97" t="str">
        <f t="array" ref="BN97">IF($BL97,QUARTILE(IF(G5SelectionMask="x",IF(INDEX(StdCalcsRefCalcs,$E97,0)&gt;0,INDEX(StdCalcsRefCalcs,$E97,0)),""),1),"")</f>
        <v/>
      </c>
      <c r="BO97" s="97" t="str">
        <f t="array" ref="BO97">IF($BL97,QUARTILE(IF(G5SelectionMask="x",IF(INDEX(StdCalcsRefCalcs,$E97,0)&gt;0,INDEX(StdCalcsRefCalcs,$E97,0)),""),3),"")</f>
        <v/>
      </c>
      <c r="BP97" s="97" t="str">
        <f t="array" ref="BP97">IF($BL97,MIN(IF(G5SelectionMask="x",IF(INDEX(StdCalcsRefCalcs,$E97,0)&gt;0,INDEX(StdCalcsRefCalcs,$E97,0)),"")),"")</f>
        <v/>
      </c>
      <c r="BQ97" s="97" t="str">
        <f t="array" ref="BQ97">IF($BL97,MAX(IF(G5SelectionMask="x",IF(INDEX(StdCalcsRefCalcs,$E97,0)&gt;0,INDEX(StdCalcsRefCalcs,$E97,0)),"")),"")</f>
        <v/>
      </c>
      <c r="BR97" s="97" t="str">
        <f t="shared" si="34"/>
        <v/>
      </c>
      <c r="BS97" s="99" t="str">
        <f t="array" ref="BS97">IF($BL97,STDEVA(IF(G5SelectionMask="x",IF(INDEX(StdCalcsRefCalcs,$E97,0)&gt;0,INDEX(StdCalcsRefCalcs,$E97,0)),"")),"")</f>
        <v/>
      </c>
      <c r="BT97" s="108"/>
      <c r="BU97" s="109" t="str">
        <f t="shared" ref="BU97:CI98" si="82">IFERROR(IF((LEN(INDEX(RawDataAllData,$I97,BU$9))+LEN(INDEX(RawDataAllData,$K97,BU$9)))*LEN(INDEX(RawDataAllData,$M97,BU$9))=0,"",(INDEX(RawDataAllData,$I97,BU$9)+INDEX(RawDataAllData,$K97,BU$9))/INDEX(RawDataAllData,$M97,BU$9)),"")</f>
        <v/>
      </c>
      <c r="BV97" s="109" t="str">
        <f t="shared" si="82"/>
        <v/>
      </c>
      <c r="BW97" s="109" t="str">
        <f t="shared" si="82"/>
        <v/>
      </c>
      <c r="BX97" s="109" t="str">
        <f t="shared" si="82"/>
        <v/>
      </c>
      <c r="BY97" s="109" t="str">
        <f t="shared" si="82"/>
        <v/>
      </c>
      <c r="BZ97" s="109" t="str">
        <f t="shared" si="82"/>
        <v/>
      </c>
      <c r="CA97" s="109" t="str">
        <f t="shared" si="82"/>
        <v/>
      </c>
      <c r="CB97" s="109" t="str">
        <f t="shared" si="82"/>
        <v/>
      </c>
      <c r="CC97" s="109" t="str">
        <f t="shared" si="82"/>
        <v/>
      </c>
      <c r="CD97" s="109" t="str">
        <f t="shared" si="82"/>
        <v/>
      </c>
      <c r="CE97" s="109" t="str">
        <f t="shared" si="82"/>
        <v/>
      </c>
      <c r="CF97" s="109" t="str">
        <f t="shared" si="82"/>
        <v/>
      </c>
      <c r="CG97" s="109" t="str">
        <f t="shared" si="82"/>
        <v/>
      </c>
      <c r="CH97" s="109" t="str">
        <f t="shared" si="82"/>
        <v/>
      </c>
      <c r="CI97" s="109" t="str">
        <f t="shared" si="82"/>
        <v/>
      </c>
    </row>
    <row r="98" spans="1:87" x14ac:dyDescent="0.2">
      <c r="A98" s="33">
        <f t="shared" si="8"/>
        <v>0</v>
      </c>
      <c r="B98" s="206"/>
      <c r="C98" s="200"/>
      <c r="D98" s="197"/>
      <c r="E98" s="72">
        <f t="shared" si="9"/>
        <v>88</v>
      </c>
      <c r="F98" s="9" t="s">
        <v>2233</v>
      </c>
      <c r="G98" s="9" t="s">
        <v>2231</v>
      </c>
      <c r="H98" s="9" t="s">
        <v>649</v>
      </c>
      <c r="I98" s="9">
        <f t="shared" si="76"/>
        <v>70</v>
      </c>
      <c r="J98" s="9" t="s">
        <v>653</v>
      </c>
      <c r="K98" s="9">
        <f t="shared" si="77"/>
        <v>73</v>
      </c>
      <c r="L98" s="9" t="s">
        <v>569</v>
      </c>
      <c r="M98" s="9">
        <f>MATCH(L98,RawDataFieldKeys,0)-RawDataFieldKeyBaseRow</f>
        <v>10</v>
      </c>
      <c r="P98" s="97" t="str">
        <f t="shared" si="59"/>
        <v/>
      </c>
      <c r="Q98" s="97"/>
      <c r="R98" s="97"/>
      <c r="S98" s="97"/>
      <c r="T98" s="97"/>
      <c r="U98" s="98" t="str">
        <f t="shared" si="60"/>
        <v/>
      </c>
      <c r="V98" s="107" t="str">
        <f t="shared" si="61"/>
        <v/>
      </c>
      <c r="W98" s="107" t="str">
        <f t="shared" si="62"/>
        <v/>
      </c>
      <c r="X98" s="107" t="str">
        <f t="shared" si="63"/>
        <v/>
      </c>
      <c r="Y98" s="107" t="str">
        <f t="shared" si="64"/>
        <v/>
      </c>
      <c r="Z98" s="107" t="str">
        <f t="shared" si="65"/>
        <v/>
      </c>
      <c r="AA98" s="107" t="str">
        <f t="shared" si="66"/>
        <v/>
      </c>
      <c r="AB98" s="107" t="str">
        <f t="shared" si="67"/>
        <v/>
      </c>
      <c r="AC98" s="107" t="str">
        <f t="shared" si="68"/>
        <v/>
      </c>
      <c r="AD98" s="107" t="str">
        <f t="shared" si="69"/>
        <v/>
      </c>
      <c r="AE98" s="107" t="str">
        <f t="shared" si="70"/>
        <v/>
      </c>
      <c r="AF98" s="97" t="b">
        <f t="shared" si="25"/>
        <v>0</v>
      </c>
      <c r="AG98" s="97" t="str">
        <f t="array" ref="AG98">IF($AF98,MEDIAN(IF(G1SelectionMask="x",IF(INDEX(StdCalcsRefCalcs,$E98,0)&gt;0,INDEX(StdCalcsRefCalcs,$E98,0)),"")),"")</f>
        <v/>
      </c>
      <c r="AH98" s="97" t="str">
        <f t="array" ref="AH98">IF($AF98,QUARTILE(IF(G1SelectionMask="x",IF(INDEX(StdCalcsRefCalcs,$E98,0)&gt;0,INDEX(StdCalcsRefCalcs,$E98,0)),""),1),"")</f>
        <v/>
      </c>
      <c r="AI98" s="97" t="str">
        <f t="array" ref="AI98">IF($AF98,QUARTILE(IF(G1SelectionMask="x",IF(INDEX(StdCalcsRefCalcs,$E98,0)&gt;0,INDEX(StdCalcsRefCalcs,$E98,0)),""),3),"")</f>
        <v/>
      </c>
      <c r="AJ98" s="97" t="str">
        <f t="array" ref="AJ98">IF($AF98,MIN(IF(G1SelectionMask="x",IF(INDEX(StdCalcsRefCalcs,$E98,0)&gt;0,INDEX(StdCalcsRefCalcs,$E98,0)),"")),"")</f>
        <v/>
      </c>
      <c r="AK98" s="97" t="str">
        <f t="array" ref="AK98">IF($AF98,MAX(IF(G1SelectionMask="x",IF(INDEX(StdCalcsRefCalcs,$E98,0)&gt;0,INDEX(StdCalcsRefCalcs,$E98,0)),"")),"")</f>
        <v/>
      </c>
      <c r="AL98" s="97" t="str">
        <f t="shared" si="26"/>
        <v/>
      </c>
      <c r="AM98" s="97" t="str">
        <f t="array" ref="AM98">IF($AF98,STDEVA(IF(G1SelectionMask="x",IF(INDEX(StdCalcsRefCalcs,$E98,0)&gt;0,INDEX(StdCalcsRefCalcs,$E98,0)),"")),"")</f>
        <v/>
      </c>
      <c r="AN98" s="98" t="b">
        <f t="shared" si="27"/>
        <v>0</v>
      </c>
      <c r="AO98" s="98" t="str">
        <f t="array" ref="AO98">IF($AN98,MEDIAN(IF(G2SelectionMask="x",IF(INDEX(StdCalcsRefCalcs,$E98,0)&gt;0,INDEX(StdCalcsRefCalcs,$E98,0)),"")),"")</f>
        <v/>
      </c>
      <c r="AP98" s="98" t="str">
        <f t="array" ref="AP98">IF($AN98,QUARTILE(IF(G2SelectionMask="x",IF(INDEX(StdCalcsRefCalcs,$E98,0)&gt;0,INDEX(StdCalcsRefCalcs,$E98,0)),""),1),"")</f>
        <v/>
      </c>
      <c r="AQ98" s="98" t="str">
        <f t="array" ref="AQ98">IF($AN98,QUARTILE(IF(G2SelectionMask="x",IF(INDEX(StdCalcsRefCalcs,$E98,0)&gt;0,INDEX(StdCalcsRefCalcs,$E98,0)),""),3),"")</f>
        <v/>
      </c>
      <c r="AR98" s="98" t="str">
        <f t="array" ref="AR98">IF($AN98,MIN(IF(G2SelectionMask="x",IF(INDEX(StdCalcsRefCalcs,$E98,0)&gt;0,INDEX(StdCalcsRefCalcs,$E98,0)),"")),"")</f>
        <v/>
      </c>
      <c r="AS98" s="98" t="str">
        <f t="array" ref="AS98">IF($AN98,MAX(IF(G2SelectionMask="x",IF(INDEX(StdCalcsRefCalcs,$E98,0)&gt;0,INDEX(StdCalcsRefCalcs,$E98,0)),"")),"")</f>
        <v/>
      </c>
      <c r="AT98" s="98" t="str">
        <f t="shared" si="28"/>
        <v/>
      </c>
      <c r="AU98" s="98" t="str">
        <f t="array" ref="AU98">IF($AN98,STDEVA(IF(G2SelectionMask="x",IF(INDEX(StdCalcsRefCalcs,$E98,0)&gt;0,INDEX(StdCalcsRefCalcs,$E98,0)),"")),"")</f>
        <v/>
      </c>
      <c r="AV98" s="97" t="b">
        <f t="shared" si="29"/>
        <v>0</v>
      </c>
      <c r="AW98" s="97" t="str">
        <f t="array" ref="AW98">IF($AV98,MEDIAN(IF(G3SelectionMask="x",IF(INDEX(StdCalcsRefCalcs,$E98,0)&gt;0,INDEX(StdCalcsRefCalcs,$E98,0)),"")),"")</f>
        <v/>
      </c>
      <c r="AX98" s="97" t="str">
        <f t="array" ref="AX98">IF($AV98,QUARTILE(IF(G3SelectionMask="x",IF(INDEX(StdCalcsRefCalcs,$E98,0)&gt;0,INDEX(StdCalcsRefCalcs,$E98,0)),""),1),"")</f>
        <v/>
      </c>
      <c r="AY98" s="97" t="str">
        <f t="array" ref="AY98">IF($AV98,QUARTILE(IF(G3SelectionMask="x",IF(INDEX(StdCalcsRefCalcs,$E98,0)&gt;0,INDEX(StdCalcsRefCalcs,$E98,0)),""),3),"")</f>
        <v/>
      </c>
      <c r="AZ98" s="97" t="str">
        <f t="array" ref="AZ98">IF($AV98,MIN(IF(G3SelectionMask="x",IF(INDEX(StdCalcsRefCalcs,$E98,0)&gt;0,INDEX(StdCalcsRefCalcs,$E98,0)),"")),"")</f>
        <v/>
      </c>
      <c r="BA98" s="97" t="str">
        <f t="array" ref="BA98">IF($AV98,MAX(IF(G3SelectionMask="x",IF(INDEX(StdCalcsRefCalcs,$E98,0)&gt;0,INDEX(StdCalcsRefCalcs,$E98,0)),"")),"")</f>
        <v/>
      </c>
      <c r="BB98" s="97" t="str">
        <f t="shared" si="30"/>
        <v/>
      </c>
      <c r="BC98" s="97" t="str">
        <f t="array" ref="BC98">IF($AV98,STDEVA(IF(G3SelectionMask="x",IF(INDEX(StdCalcsRefCalcs,$E98,0)&gt;0,INDEX(StdCalcsRefCalcs,$E98,0)),"")),"")</f>
        <v/>
      </c>
      <c r="BD98" s="98" t="b">
        <f t="shared" si="31"/>
        <v>0</v>
      </c>
      <c r="BE98" s="98" t="str">
        <f t="array" ref="BE98">IF($BD98,MEDIAN(IF(G4SelectionMask="x",IF(INDEX(StdCalcsRefCalcs,$E98,0)&gt;0,INDEX(StdCalcsRefCalcs,$E98,0)),"")),"")</f>
        <v/>
      </c>
      <c r="BF98" s="98" t="str">
        <f t="array" ref="BF98">IF($BD98,QUARTILE(IF(G4SelectionMask="x",IF(INDEX(StdCalcsRefCalcs,$E98,0)&gt;0,INDEX(StdCalcsRefCalcs,$E98,0)),""),1),"")</f>
        <v/>
      </c>
      <c r="BG98" s="98" t="str">
        <f t="array" ref="BG98">IF($BD98,QUARTILE(IF(G4SelectionMask="x",IF(INDEX(StdCalcsRefCalcs,$E98,0)&gt;0,INDEX(StdCalcsRefCalcs,$E98,0)),""),3),"")</f>
        <v/>
      </c>
      <c r="BH98" s="98" t="str">
        <f t="array" ref="BH98">IF($BD98,MIN(IF(G4SelectionMask="x",IF(INDEX(StdCalcsRefCalcs,$E98,0)&gt;0,INDEX(StdCalcsRefCalcs,$E98,0)),"")),"")</f>
        <v/>
      </c>
      <c r="BI98" s="98" t="str">
        <f t="array" ref="BI98">IF($BD98,MAX(IF(G4SelectionMask="x",IF(INDEX(StdCalcsRefCalcs,$E98,0)&gt;0,INDEX(StdCalcsRefCalcs,$E98,0)),"")),"")</f>
        <v/>
      </c>
      <c r="BJ98" s="98" t="str">
        <f t="shared" si="32"/>
        <v/>
      </c>
      <c r="BK98" s="98" t="str">
        <f t="array" ref="BK98">IF($BD98,STDEVA(IF(G4SelectionMask="x",IF(INDEX(StdCalcsRefCalcs,$E98,0)&gt;0,INDEX(StdCalcsRefCalcs,$E98,0)),"")),"")</f>
        <v/>
      </c>
      <c r="BL98" s="97" t="b">
        <f t="shared" si="33"/>
        <v>0</v>
      </c>
      <c r="BM98" s="97" t="str">
        <f t="array" ref="BM98">IF($BL98,MEDIAN(IF(G5SelectionMask="x",IF(INDEX(StdCalcsRefCalcs,$E98,0)&gt;0,INDEX(StdCalcsRefCalcs,$E98,0)),"")),"")</f>
        <v/>
      </c>
      <c r="BN98" s="97" t="str">
        <f t="array" ref="BN98">IF($BL98,QUARTILE(IF(G5SelectionMask="x",IF(INDEX(StdCalcsRefCalcs,$E98,0)&gt;0,INDEX(StdCalcsRefCalcs,$E98,0)),""),1),"")</f>
        <v/>
      </c>
      <c r="BO98" s="97" t="str">
        <f t="array" ref="BO98">IF($BL98,QUARTILE(IF(G5SelectionMask="x",IF(INDEX(StdCalcsRefCalcs,$E98,0)&gt;0,INDEX(StdCalcsRefCalcs,$E98,0)),""),3),"")</f>
        <v/>
      </c>
      <c r="BP98" s="97" t="str">
        <f t="array" ref="BP98">IF($BL98,MIN(IF(G5SelectionMask="x",IF(INDEX(StdCalcsRefCalcs,$E98,0)&gt;0,INDEX(StdCalcsRefCalcs,$E98,0)),"")),"")</f>
        <v/>
      </c>
      <c r="BQ98" s="97" t="str">
        <f t="array" ref="BQ98">IF($BL98,MAX(IF(G5SelectionMask="x",IF(INDEX(StdCalcsRefCalcs,$E98,0)&gt;0,INDEX(StdCalcsRefCalcs,$E98,0)),"")),"")</f>
        <v/>
      </c>
      <c r="BR98" s="97" t="str">
        <f t="shared" si="34"/>
        <v/>
      </c>
      <c r="BS98" s="99" t="str">
        <f t="array" ref="BS98">IF($BL98,STDEVA(IF(G5SelectionMask="x",IF(INDEX(StdCalcsRefCalcs,$E98,0)&gt;0,INDEX(StdCalcsRefCalcs,$E98,0)),"")),"")</f>
        <v/>
      </c>
      <c r="BT98" s="108"/>
      <c r="BU98" s="109" t="str">
        <f t="shared" si="82"/>
        <v/>
      </c>
      <c r="BV98" s="109" t="str">
        <f t="shared" si="82"/>
        <v/>
      </c>
      <c r="BW98" s="109" t="str">
        <f t="shared" si="82"/>
        <v/>
      </c>
      <c r="BX98" s="109" t="str">
        <f t="shared" si="82"/>
        <v/>
      </c>
      <c r="BY98" s="109" t="str">
        <f t="shared" si="82"/>
        <v/>
      </c>
      <c r="BZ98" s="109" t="str">
        <f t="shared" si="82"/>
        <v/>
      </c>
      <c r="CA98" s="109" t="str">
        <f t="shared" si="82"/>
        <v/>
      </c>
      <c r="CB98" s="109" t="str">
        <f t="shared" si="82"/>
        <v/>
      </c>
      <c r="CC98" s="109" t="str">
        <f t="shared" si="82"/>
        <v/>
      </c>
      <c r="CD98" s="109" t="str">
        <f t="shared" si="82"/>
        <v/>
      </c>
      <c r="CE98" s="109" t="str">
        <f t="shared" si="82"/>
        <v/>
      </c>
      <c r="CF98" s="109" t="str">
        <f t="shared" si="82"/>
        <v/>
      </c>
      <c r="CG98" s="109" t="str">
        <f t="shared" si="82"/>
        <v/>
      </c>
      <c r="CH98" s="109" t="str">
        <f t="shared" si="82"/>
        <v/>
      </c>
      <c r="CI98" s="109" t="str">
        <f t="shared" si="82"/>
        <v/>
      </c>
    </row>
    <row r="99" spans="1:87" x14ac:dyDescent="0.2">
      <c r="A99" s="33">
        <f t="shared" si="8"/>
        <v>0</v>
      </c>
      <c r="B99" s="206"/>
      <c r="C99" s="200"/>
      <c r="D99" s="197"/>
      <c r="E99" s="72">
        <f t="shared" si="9"/>
        <v>89</v>
      </c>
      <c r="F99" s="9" t="s">
        <v>1648</v>
      </c>
      <c r="G99" s="9" t="str">
        <f t="shared" ref="G99:G115" si="83">VLOOKUP(H99,RawDataLookupFieldLabels,2,0)</f>
        <v>Applications</v>
      </c>
      <c r="H99" s="9" t="s">
        <v>631</v>
      </c>
      <c r="I99" s="9">
        <f t="shared" si="76"/>
        <v>138</v>
      </c>
      <c r="J99" s="9" t="s">
        <v>220</v>
      </c>
      <c r="K99" s="9">
        <f t="shared" si="77"/>
        <v>1</v>
      </c>
      <c r="P99" s="97" t="str">
        <f t="shared" si="59"/>
        <v/>
      </c>
      <c r="Q99" s="97"/>
      <c r="R99" s="97"/>
      <c r="S99" s="97"/>
      <c r="T99" s="97"/>
      <c r="U99" s="98" t="str">
        <f t="shared" si="60"/>
        <v/>
      </c>
      <c r="V99" s="107" t="str">
        <f t="shared" si="61"/>
        <v/>
      </c>
      <c r="W99" s="107" t="str">
        <f t="shared" si="62"/>
        <v/>
      </c>
      <c r="X99" s="107" t="str">
        <f t="shared" si="63"/>
        <v/>
      </c>
      <c r="Y99" s="107" t="str">
        <f t="shared" si="64"/>
        <v/>
      </c>
      <c r="Z99" s="107" t="str">
        <f t="shared" si="65"/>
        <v/>
      </c>
      <c r="AA99" s="107" t="str">
        <f t="shared" si="66"/>
        <v/>
      </c>
      <c r="AB99" s="107" t="str">
        <f t="shared" si="67"/>
        <v/>
      </c>
      <c r="AC99" s="107" t="str">
        <f t="shared" si="68"/>
        <v/>
      </c>
      <c r="AD99" s="107" t="str">
        <f t="shared" si="69"/>
        <v/>
      </c>
      <c r="AE99" s="107" t="str">
        <f t="shared" si="70"/>
        <v/>
      </c>
      <c r="AF99" s="97" t="b">
        <f>COUNTIFS(G1SelectionMask,"x",INDEX(StdCalcsRefCalcs,$E99,0),"&gt;0")&gt;=RuleofN</f>
        <v>0</v>
      </c>
      <c r="AG99" s="97" t="str">
        <f t="array" ref="AG99">IF($AF99,MEDIAN(IF(G1SelectionMask="x",IF(INDEX(StdCalcsRefCalcs,$E99,0)&gt;0,INDEX(StdCalcsRefCalcs,$E99,0)),"")),"")</f>
        <v/>
      </c>
      <c r="AH99" s="97" t="str">
        <f t="array" ref="AH99">IF($AF99,QUARTILE(IF(G1SelectionMask="x",IF(INDEX(StdCalcsRefCalcs,$E99,0)&gt;0,INDEX(StdCalcsRefCalcs,$E99,0)),""),1),"")</f>
        <v/>
      </c>
      <c r="AI99" s="97" t="str">
        <f t="array" ref="AI99">IF($AF99,QUARTILE(IF(G1SelectionMask="x",IF(INDEX(StdCalcsRefCalcs,$E99,0)&gt;0,INDEX(StdCalcsRefCalcs,$E99,0)),""),3),"")</f>
        <v/>
      </c>
      <c r="AJ99" s="97" t="str">
        <f t="array" ref="AJ99">IF($AF99,MIN(IF(G1SelectionMask="x",IF(INDEX(StdCalcsRefCalcs,$E99,0)&gt;0,INDEX(StdCalcsRefCalcs,$E99,0)),"")),"")</f>
        <v/>
      </c>
      <c r="AK99" s="97" t="str">
        <f t="array" ref="AK99">IF($AF99,MAX(IF(G1SelectionMask="x",IF(INDEX(StdCalcsRefCalcs,$E99,0)&gt;0,INDEX(StdCalcsRefCalcs,$E99,0)),"")),"")</f>
        <v/>
      </c>
      <c r="AL99" s="97" t="str">
        <f t="shared" si="26"/>
        <v/>
      </c>
      <c r="AM99" s="97" t="str">
        <f t="array" ref="AM99">IF($AF99,STDEVA(IF(G1SelectionMask="x",IF(INDEX(StdCalcsRefCalcs,$E99,0)&gt;0,INDEX(StdCalcsRefCalcs,$E99,0)),"")),"")</f>
        <v/>
      </c>
      <c r="AN99" s="98" t="b">
        <f t="shared" si="27"/>
        <v>0</v>
      </c>
      <c r="AO99" s="98" t="str">
        <f t="array" ref="AO99">IF($AN99,MEDIAN(IF(G2SelectionMask="x",IF(INDEX(StdCalcsRefCalcs,$E99,0)&gt;0,INDEX(StdCalcsRefCalcs,$E99,0)),"")),"")</f>
        <v/>
      </c>
      <c r="AP99" s="98" t="str">
        <f t="array" ref="AP99">IF($AN99,QUARTILE(IF(G2SelectionMask="x",IF(INDEX(StdCalcsRefCalcs,$E99,0)&gt;0,INDEX(StdCalcsRefCalcs,$E99,0)),""),1),"")</f>
        <v/>
      </c>
      <c r="AQ99" s="98" t="str">
        <f t="array" ref="AQ99">IF($AN99,QUARTILE(IF(G2SelectionMask="x",IF(INDEX(StdCalcsRefCalcs,$E99,0)&gt;0,INDEX(StdCalcsRefCalcs,$E99,0)),""),3),"")</f>
        <v/>
      </c>
      <c r="AR99" s="98" t="str">
        <f t="array" ref="AR99">IF($AN99,MIN(IF(G2SelectionMask="x",IF(INDEX(StdCalcsRefCalcs,$E99,0)&gt;0,INDEX(StdCalcsRefCalcs,$E99,0)),"")),"")</f>
        <v/>
      </c>
      <c r="AS99" s="98" t="str">
        <f t="array" ref="AS99">IF($AN99,MAX(IF(G2SelectionMask="x",IF(INDEX(StdCalcsRefCalcs,$E99,0)&gt;0,INDEX(StdCalcsRefCalcs,$E99,0)),"")),"")</f>
        <v/>
      </c>
      <c r="AT99" s="98" t="str">
        <f t="shared" si="28"/>
        <v/>
      </c>
      <c r="AU99" s="98" t="str">
        <f t="array" ref="AU99">IF($AN99,STDEVA(IF(G2SelectionMask="x",IF(INDEX(StdCalcsRefCalcs,$E99,0)&gt;0,INDEX(StdCalcsRefCalcs,$E99,0)),"")),"")</f>
        <v/>
      </c>
      <c r="AV99" s="97" t="b">
        <f t="shared" si="29"/>
        <v>0</v>
      </c>
      <c r="AW99" s="97" t="str">
        <f t="array" ref="AW99">IF($AV99,MEDIAN(IF(G3SelectionMask="x",IF(INDEX(StdCalcsRefCalcs,$E99,0)&gt;0,INDEX(StdCalcsRefCalcs,$E99,0)),"")),"")</f>
        <v/>
      </c>
      <c r="AX99" s="97" t="str">
        <f t="array" ref="AX99">IF($AV99,QUARTILE(IF(G3SelectionMask="x",IF(INDEX(StdCalcsRefCalcs,$E99,0)&gt;0,INDEX(StdCalcsRefCalcs,$E99,0)),""),1),"")</f>
        <v/>
      </c>
      <c r="AY99" s="97" t="str">
        <f t="array" ref="AY99">IF($AV99,QUARTILE(IF(G3SelectionMask="x",IF(INDEX(StdCalcsRefCalcs,$E99,0)&gt;0,INDEX(StdCalcsRefCalcs,$E99,0)),""),3),"")</f>
        <v/>
      </c>
      <c r="AZ99" s="97" t="str">
        <f t="array" ref="AZ99">IF($AV99,MIN(IF(G3SelectionMask="x",IF(INDEX(StdCalcsRefCalcs,$E99,0)&gt;0,INDEX(StdCalcsRefCalcs,$E99,0)),"")),"")</f>
        <v/>
      </c>
      <c r="BA99" s="97" t="str">
        <f t="array" ref="BA99">IF($AV99,MAX(IF(G3SelectionMask="x",IF(INDEX(StdCalcsRefCalcs,$E99,0)&gt;0,INDEX(StdCalcsRefCalcs,$E99,0)),"")),"")</f>
        <v/>
      </c>
      <c r="BB99" s="97" t="str">
        <f t="shared" si="30"/>
        <v/>
      </c>
      <c r="BC99" s="97" t="str">
        <f t="array" ref="BC99">IF($AV99,STDEVA(IF(G3SelectionMask="x",IF(INDEX(StdCalcsRefCalcs,$E99,0)&gt;0,INDEX(StdCalcsRefCalcs,$E99,0)),"")),"")</f>
        <v/>
      </c>
      <c r="BD99" s="98" t="b">
        <f t="shared" si="31"/>
        <v>0</v>
      </c>
      <c r="BE99" s="98" t="str">
        <f t="array" ref="BE99">IF($BD99,MEDIAN(IF(G4SelectionMask="x",IF(INDEX(StdCalcsRefCalcs,$E99,0)&gt;0,INDEX(StdCalcsRefCalcs,$E99,0)),"")),"")</f>
        <v/>
      </c>
      <c r="BF99" s="98" t="str">
        <f t="array" ref="BF99">IF($BD99,QUARTILE(IF(G4SelectionMask="x",IF(INDEX(StdCalcsRefCalcs,$E99,0)&gt;0,INDEX(StdCalcsRefCalcs,$E99,0)),""),1),"")</f>
        <v/>
      </c>
      <c r="BG99" s="98" t="str">
        <f t="array" ref="BG99">IF($BD99,QUARTILE(IF(G4SelectionMask="x",IF(INDEX(StdCalcsRefCalcs,$E99,0)&gt;0,INDEX(StdCalcsRefCalcs,$E99,0)),""),3),"")</f>
        <v/>
      </c>
      <c r="BH99" s="98" t="str">
        <f t="array" ref="BH99">IF($BD99,MIN(IF(G4SelectionMask="x",IF(INDEX(StdCalcsRefCalcs,$E99,0)&gt;0,INDEX(StdCalcsRefCalcs,$E99,0)),"")),"")</f>
        <v/>
      </c>
      <c r="BI99" s="98" t="str">
        <f t="array" ref="BI99">IF($BD99,MAX(IF(G4SelectionMask="x",IF(INDEX(StdCalcsRefCalcs,$E99,0)&gt;0,INDEX(StdCalcsRefCalcs,$E99,0)),"")),"")</f>
        <v/>
      </c>
      <c r="BJ99" s="98" t="str">
        <f t="shared" si="32"/>
        <v/>
      </c>
      <c r="BK99" s="98" t="str">
        <f t="array" ref="BK99">IF($BD99,STDEVA(IF(G4SelectionMask="x",IF(INDEX(StdCalcsRefCalcs,$E99,0)&gt;0,INDEX(StdCalcsRefCalcs,$E99,0)),"")),"")</f>
        <v/>
      </c>
      <c r="BL99" s="97" t="b">
        <f t="shared" si="33"/>
        <v>0</v>
      </c>
      <c r="BM99" s="97" t="str">
        <f t="array" ref="BM99">IF($BL99,MEDIAN(IF(G5SelectionMask="x",IF(INDEX(StdCalcsRefCalcs,$E99,0)&gt;0,INDEX(StdCalcsRefCalcs,$E99,0)),"")),"")</f>
        <v/>
      </c>
      <c r="BN99" s="97" t="str">
        <f t="array" ref="BN99">IF($BL99,QUARTILE(IF(G5SelectionMask="x",IF(INDEX(StdCalcsRefCalcs,$E99,0)&gt;0,INDEX(StdCalcsRefCalcs,$E99,0)),""),1),"")</f>
        <v/>
      </c>
      <c r="BO99" s="97" t="str">
        <f t="array" ref="BO99">IF($BL99,QUARTILE(IF(G5SelectionMask="x",IF(INDEX(StdCalcsRefCalcs,$E99,0)&gt;0,INDEX(StdCalcsRefCalcs,$E99,0)),""),3),"")</f>
        <v/>
      </c>
      <c r="BP99" s="97" t="str">
        <f t="array" ref="BP99">IF($BL99,MIN(IF(G5SelectionMask="x",IF(INDEX(StdCalcsRefCalcs,$E99,0)&gt;0,INDEX(StdCalcsRefCalcs,$E99,0)),"")),"")</f>
        <v/>
      </c>
      <c r="BQ99" s="97" t="str">
        <f t="array" ref="BQ99">IF($BL99,MAX(IF(G5SelectionMask="x",IF(INDEX(StdCalcsRefCalcs,$E99,0)&gt;0,INDEX(StdCalcsRefCalcs,$E99,0)),"")),"")</f>
        <v/>
      </c>
      <c r="BR99" s="97" t="str">
        <f t="shared" si="34"/>
        <v/>
      </c>
      <c r="BS99" s="99" t="str">
        <f t="array" ref="BS99">IF($BL99,STDEVA(IF(G5SelectionMask="x",IF(INDEX(StdCalcsRefCalcs,$E99,0)&gt;0,INDEX(StdCalcsRefCalcs,$E99,0)),"")),"")</f>
        <v/>
      </c>
      <c r="BT99" s="108"/>
      <c r="BU99" s="109" t="str">
        <f t="shared" ref="BU99:CI108" si="84">IFERROR(IF(LEN(INDEX(RawDataAllData,$I99,BU$9))*LEN(INDEX(RawDataAllData,$K99,BU$9))=0,"",INDEX(RawDataAllData,$I99,BU$9)/INDEX(RawDataAllData,$K99,BU$9)),"")</f>
        <v/>
      </c>
      <c r="BV99" s="109" t="str">
        <f t="shared" si="84"/>
        <v/>
      </c>
      <c r="BW99" s="109" t="str">
        <f t="shared" si="84"/>
        <v/>
      </c>
      <c r="BX99" s="109" t="str">
        <f t="shared" si="84"/>
        <v/>
      </c>
      <c r="BY99" s="109" t="str">
        <f t="shared" si="84"/>
        <v/>
      </c>
      <c r="BZ99" s="109" t="str">
        <f t="shared" si="84"/>
        <v/>
      </c>
      <c r="CA99" s="109" t="str">
        <f t="shared" si="84"/>
        <v/>
      </c>
      <c r="CB99" s="109" t="str">
        <f t="shared" si="84"/>
        <v/>
      </c>
      <c r="CC99" s="109" t="str">
        <f t="shared" si="84"/>
        <v/>
      </c>
      <c r="CD99" s="109" t="str">
        <f t="shared" si="84"/>
        <v/>
      </c>
      <c r="CE99" s="109" t="str">
        <f t="shared" si="84"/>
        <v/>
      </c>
      <c r="CF99" s="109" t="str">
        <f t="shared" si="84"/>
        <v/>
      </c>
      <c r="CG99" s="109" t="str">
        <f t="shared" si="84"/>
        <v/>
      </c>
      <c r="CH99" s="109" t="str">
        <f t="shared" si="84"/>
        <v/>
      </c>
      <c r="CI99" s="109" t="str">
        <f t="shared" si="84"/>
        <v/>
      </c>
    </row>
    <row r="100" spans="1:87" x14ac:dyDescent="0.2">
      <c r="A100" s="33">
        <f t="shared" si="8"/>
        <v>0</v>
      </c>
      <c r="B100" s="206"/>
      <c r="C100" s="200"/>
      <c r="D100" s="197"/>
      <c r="E100" s="72">
        <f t="shared" si="9"/>
        <v>90</v>
      </c>
      <c r="F100" s="9" t="s">
        <v>1649</v>
      </c>
      <c r="G100" s="9" t="str">
        <f t="shared" si="83"/>
        <v>Application development</v>
      </c>
      <c r="H100" s="9" t="s">
        <v>632</v>
      </c>
      <c r="I100" s="9">
        <f t="shared" si="76"/>
        <v>139</v>
      </c>
      <c r="J100" s="9" t="s">
        <v>220</v>
      </c>
      <c r="K100" s="9">
        <f t="shared" si="77"/>
        <v>1</v>
      </c>
      <c r="P100" s="97" t="str">
        <f t="shared" si="59"/>
        <v/>
      </c>
      <c r="Q100" s="97"/>
      <c r="R100" s="97"/>
      <c r="S100" s="97"/>
      <c r="T100" s="97"/>
      <c r="U100" s="98" t="str">
        <f t="shared" si="60"/>
        <v/>
      </c>
      <c r="V100" s="107" t="str">
        <f t="shared" si="61"/>
        <v/>
      </c>
      <c r="W100" s="107" t="str">
        <f t="shared" si="62"/>
        <v/>
      </c>
      <c r="X100" s="107" t="str">
        <f t="shared" si="63"/>
        <v/>
      </c>
      <c r="Y100" s="107" t="str">
        <f t="shared" si="64"/>
        <v/>
      </c>
      <c r="Z100" s="107" t="str">
        <f t="shared" si="65"/>
        <v/>
      </c>
      <c r="AA100" s="107" t="str">
        <f t="shared" si="66"/>
        <v/>
      </c>
      <c r="AB100" s="107" t="str">
        <f t="shared" si="67"/>
        <v/>
      </c>
      <c r="AC100" s="107" t="str">
        <f t="shared" si="68"/>
        <v/>
      </c>
      <c r="AD100" s="107" t="str">
        <f t="shared" si="69"/>
        <v/>
      </c>
      <c r="AE100" s="107" t="str">
        <f t="shared" si="70"/>
        <v/>
      </c>
      <c r="AF100" s="97" t="b">
        <f t="shared" si="25"/>
        <v>0</v>
      </c>
      <c r="AG100" s="97" t="str">
        <f t="array" ref="AG100">IF($AF100,MEDIAN(IF(G1SelectionMask="x",IF(INDEX(StdCalcsRefCalcs,$E100,0)&gt;0,INDEX(StdCalcsRefCalcs,$E100,0)),"")),"")</f>
        <v/>
      </c>
      <c r="AH100" s="97" t="str">
        <f t="array" ref="AH100">IF($AF100,QUARTILE(IF(G1SelectionMask="x",IF(INDEX(StdCalcsRefCalcs,$E100,0)&gt;0,INDEX(StdCalcsRefCalcs,$E100,0)),""),1),"")</f>
        <v/>
      </c>
      <c r="AI100" s="97" t="str">
        <f t="array" ref="AI100">IF($AF100,QUARTILE(IF(G1SelectionMask="x",IF(INDEX(StdCalcsRefCalcs,$E100,0)&gt;0,INDEX(StdCalcsRefCalcs,$E100,0)),""),3),"")</f>
        <v/>
      </c>
      <c r="AJ100" s="97" t="str">
        <f t="array" ref="AJ100">IF($AF100,MIN(IF(G1SelectionMask="x",IF(INDEX(StdCalcsRefCalcs,$E100,0)&gt;0,INDEX(StdCalcsRefCalcs,$E100,0)),"")),"")</f>
        <v/>
      </c>
      <c r="AK100" s="97" t="str">
        <f t="array" ref="AK100">IF($AF100,MAX(IF(G1SelectionMask="x",IF(INDEX(StdCalcsRefCalcs,$E100,0)&gt;0,INDEX(StdCalcsRefCalcs,$E100,0)),"")),"")</f>
        <v/>
      </c>
      <c r="AL100" s="97" t="str">
        <f t="shared" si="26"/>
        <v/>
      </c>
      <c r="AM100" s="97" t="str">
        <f t="array" ref="AM100">IF($AF100,STDEVA(IF(G1SelectionMask="x",IF(INDEX(StdCalcsRefCalcs,$E100,0)&gt;0,INDEX(StdCalcsRefCalcs,$E100,0)),"")),"")</f>
        <v/>
      </c>
      <c r="AN100" s="98" t="b">
        <f t="shared" si="27"/>
        <v>0</v>
      </c>
      <c r="AO100" s="98" t="str">
        <f t="array" ref="AO100">IF($AN100,MEDIAN(IF(G2SelectionMask="x",IF(INDEX(StdCalcsRefCalcs,$E100,0)&gt;0,INDEX(StdCalcsRefCalcs,$E100,0)),"")),"")</f>
        <v/>
      </c>
      <c r="AP100" s="98" t="str">
        <f t="array" ref="AP100">IF($AN100,QUARTILE(IF(G2SelectionMask="x",IF(INDEX(StdCalcsRefCalcs,$E100,0)&gt;0,INDEX(StdCalcsRefCalcs,$E100,0)),""),1),"")</f>
        <v/>
      </c>
      <c r="AQ100" s="98" t="str">
        <f t="array" ref="AQ100">IF($AN100,QUARTILE(IF(G2SelectionMask="x",IF(INDEX(StdCalcsRefCalcs,$E100,0)&gt;0,INDEX(StdCalcsRefCalcs,$E100,0)),""),3),"")</f>
        <v/>
      </c>
      <c r="AR100" s="98" t="str">
        <f t="array" ref="AR100">IF($AN100,MIN(IF(G2SelectionMask="x",IF(INDEX(StdCalcsRefCalcs,$E100,0)&gt;0,INDEX(StdCalcsRefCalcs,$E100,0)),"")),"")</f>
        <v/>
      </c>
      <c r="AS100" s="98" t="str">
        <f t="array" ref="AS100">IF($AN100,MAX(IF(G2SelectionMask="x",IF(INDEX(StdCalcsRefCalcs,$E100,0)&gt;0,INDEX(StdCalcsRefCalcs,$E100,0)),"")),"")</f>
        <v/>
      </c>
      <c r="AT100" s="98" t="str">
        <f t="shared" si="28"/>
        <v/>
      </c>
      <c r="AU100" s="98" t="str">
        <f t="array" ref="AU100">IF($AN100,STDEVA(IF(G2SelectionMask="x",IF(INDEX(StdCalcsRefCalcs,$E100,0)&gt;0,INDEX(StdCalcsRefCalcs,$E100,0)),"")),"")</f>
        <v/>
      </c>
      <c r="AV100" s="97" t="b">
        <f t="shared" si="29"/>
        <v>0</v>
      </c>
      <c r="AW100" s="97" t="str">
        <f t="array" ref="AW100">IF($AV100,MEDIAN(IF(G3SelectionMask="x",IF(INDEX(StdCalcsRefCalcs,$E100,0)&gt;0,INDEX(StdCalcsRefCalcs,$E100,0)),"")),"")</f>
        <v/>
      </c>
      <c r="AX100" s="97" t="str">
        <f t="array" ref="AX100">IF($AV100,QUARTILE(IF(G3SelectionMask="x",IF(INDEX(StdCalcsRefCalcs,$E100,0)&gt;0,INDEX(StdCalcsRefCalcs,$E100,0)),""),1),"")</f>
        <v/>
      </c>
      <c r="AY100" s="97" t="str">
        <f t="array" ref="AY100">IF($AV100,QUARTILE(IF(G3SelectionMask="x",IF(INDEX(StdCalcsRefCalcs,$E100,0)&gt;0,INDEX(StdCalcsRefCalcs,$E100,0)),""),3),"")</f>
        <v/>
      </c>
      <c r="AZ100" s="97" t="str">
        <f t="array" ref="AZ100">IF($AV100,MIN(IF(G3SelectionMask="x",IF(INDEX(StdCalcsRefCalcs,$E100,0)&gt;0,INDEX(StdCalcsRefCalcs,$E100,0)),"")),"")</f>
        <v/>
      </c>
      <c r="BA100" s="97" t="str">
        <f t="array" ref="BA100">IF($AV100,MAX(IF(G3SelectionMask="x",IF(INDEX(StdCalcsRefCalcs,$E100,0)&gt;0,INDEX(StdCalcsRefCalcs,$E100,0)),"")),"")</f>
        <v/>
      </c>
      <c r="BB100" s="97" t="str">
        <f t="shared" si="30"/>
        <v/>
      </c>
      <c r="BC100" s="97" t="str">
        <f t="array" ref="BC100">IF($AV100,STDEVA(IF(G3SelectionMask="x",IF(INDEX(StdCalcsRefCalcs,$E100,0)&gt;0,INDEX(StdCalcsRefCalcs,$E100,0)),"")),"")</f>
        <v/>
      </c>
      <c r="BD100" s="98" t="b">
        <f t="shared" si="31"/>
        <v>0</v>
      </c>
      <c r="BE100" s="98" t="str">
        <f t="array" ref="BE100">IF($BD100,MEDIAN(IF(G4SelectionMask="x",IF(INDEX(StdCalcsRefCalcs,$E100,0)&gt;0,INDEX(StdCalcsRefCalcs,$E100,0)),"")),"")</f>
        <v/>
      </c>
      <c r="BF100" s="98" t="str">
        <f t="array" ref="BF100">IF($BD100,QUARTILE(IF(G4SelectionMask="x",IF(INDEX(StdCalcsRefCalcs,$E100,0)&gt;0,INDEX(StdCalcsRefCalcs,$E100,0)),""),1),"")</f>
        <v/>
      </c>
      <c r="BG100" s="98" t="str">
        <f t="array" ref="BG100">IF($BD100,QUARTILE(IF(G4SelectionMask="x",IF(INDEX(StdCalcsRefCalcs,$E100,0)&gt;0,INDEX(StdCalcsRefCalcs,$E100,0)),""),3),"")</f>
        <v/>
      </c>
      <c r="BH100" s="98" t="str">
        <f t="array" ref="BH100">IF($BD100,MIN(IF(G4SelectionMask="x",IF(INDEX(StdCalcsRefCalcs,$E100,0)&gt;0,INDEX(StdCalcsRefCalcs,$E100,0)),"")),"")</f>
        <v/>
      </c>
      <c r="BI100" s="98" t="str">
        <f t="array" ref="BI100">IF($BD100,MAX(IF(G4SelectionMask="x",IF(INDEX(StdCalcsRefCalcs,$E100,0)&gt;0,INDEX(StdCalcsRefCalcs,$E100,0)),"")),"")</f>
        <v/>
      </c>
      <c r="BJ100" s="98" t="str">
        <f t="shared" si="32"/>
        <v/>
      </c>
      <c r="BK100" s="98" t="str">
        <f t="array" ref="BK100">IF($BD100,STDEVA(IF(G4SelectionMask="x",IF(INDEX(StdCalcsRefCalcs,$E100,0)&gt;0,INDEX(StdCalcsRefCalcs,$E100,0)),"")),"")</f>
        <v/>
      </c>
      <c r="BL100" s="97" t="b">
        <f t="shared" si="33"/>
        <v>0</v>
      </c>
      <c r="BM100" s="97" t="str">
        <f t="array" ref="BM100">IF($BL100,MEDIAN(IF(G5SelectionMask="x",IF(INDEX(StdCalcsRefCalcs,$E100,0)&gt;0,INDEX(StdCalcsRefCalcs,$E100,0)),"")),"")</f>
        <v/>
      </c>
      <c r="BN100" s="97" t="str">
        <f t="array" ref="BN100">IF($BL100,QUARTILE(IF(G5SelectionMask="x",IF(INDEX(StdCalcsRefCalcs,$E100,0)&gt;0,INDEX(StdCalcsRefCalcs,$E100,0)),""),1),"")</f>
        <v/>
      </c>
      <c r="BO100" s="97" t="str">
        <f t="array" ref="BO100">IF($BL100,QUARTILE(IF(G5SelectionMask="x",IF(INDEX(StdCalcsRefCalcs,$E100,0)&gt;0,INDEX(StdCalcsRefCalcs,$E100,0)),""),3),"")</f>
        <v/>
      </c>
      <c r="BP100" s="97" t="str">
        <f t="array" ref="BP100">IF($BL100,MIN(IF(G5SelectionMask="x",IF(INDEX(StdCalcsRefCalcs,$E100,0)&gt;0,INDEX(StdCalcsRefCalcs,$E100,0)),"")),"")</f>
        <v/>
      </c>
      <c r="BQ100" s="97" t="str">
        <f t="array" ref="BQ100">IF($BL100,MAX(IF(G5SelectionMask="x",IF(INDEX(StdCalcsRefCalcs,$E100,0)&gt;0,INDEX(StdCalcsRefCalcs,$E100,0)),"")),"")</f>
        <v/>
      </c>
      <c r="BR100" s="97" t="str">
        <f t="shared" si="34"/>
        <v/>
      </c>
      <c r="BS100" s="99" t="str">
        <f t="array" ref="BS100">IF($BL100,STDEVA(IF(G5SelectionMask="x",IF(INDEX(StdCalcsRefCalcs,$E100,0)&gt;0,INDEX(StdCalcsRefCalcs,$E100,0)),"")),"")</f>
        <v/>
      </c>
      <c r="BT100" s="108"/>
      <c r="BU100" s="109" t="str">
        <f t="shared" si="84"/>
        <v/>
      </c>
      <c r="BV100" s="109" t="str">
        <f t="shared" si="84"/>
        <v/>
      </c>
      <c r="BW100" s="109" t="str">
        <f t="shared" si="84"/>
        <v/>
      </c>
      <c r="BX100" s="109" t="str">
        <f t="shared" si="84"/>
        <v/>
      </c>
      <c r="BY100" s="109" t="str">
        <f t="shared" si="84"/>
        <v/>
      </c>
      <c r="BZ100" s="109" t="str">
        <f t="shared" si="84"/>
        <v/>
      </c>
      <c r="CA100" s="109" t="str">
        <f t="shared" si="84"/>
        <v/>
      </c>
      <c r="CB100" s="109" t="str">
        <f t="shared" si="84"/>
        <v/>
      </c>
      <c r="CC100" s="109" t="str">
        <f t="shared" si="84"/>
        <v/>
      </c>
      <c r="CD100" s="109" t="str">
        <f t="shared" si="84"/>
        <v/>
      </c>
      <c r="CE100" s="109" t="str">
        <f t="shared" si="84"/>
        <v/>
      </c>
      <c r="CF100" s="109" t="str">
        <f t="shared" si="84"/>
        <v/>
      </c>
      <c r="CG100" s="109" t="str">
        <f t="shared" si="84"/>
        <v/>
      </c>
      <c r="CH100" s="109" t="str">
        <f t="shared" si="84"/>
        <v/>
      </c>
      <c r="CI100" s="109" t="str">
        <f t="shared" si="84"/>
        <v/>
      </c>
    </row>
    <row r="101" spans="1:87" x14ac:dyDescent="0.2">
      <c r="A101" s="33">
        <f t="shared" si="8"/>
        <v>0</v>
      </c>
      <c r="B101" s="206"/>
      <c r="C101" s="200"/>
      <c r="D101" s="197"/>
      <c r="E101" s="72">
        <f t="shared" si="9"/>
        <v>91</v>
      </c>
      <c r="F101" s="9" t="s">
        <v>1650</v>
      </c>
      <c r="G101" s="9" t="str">
        <f t="shared" si="83"/>
        <v>Application maintenance</v>
      </c>
      <c r="H101" s="9" t="s">
        <v>633</v>
      </c>
      <c r="I101" s="9">
        <f t="shared" si="76"/>
        <v>140</v>
      </c>
      <c r="J101" s="9" t="s">
        <v>220</v>
      </c>
      <c r="K101" s="9">
        <f t="shared" si="77"/>
        <v>1</v>
      </c>
      <c r="P101" s="97" t="str">
        <f t="shared" si="59"/>
        <v/>
      </c>
      <c r="Q101" s="97"/>
      <c r="R101" s="97"/>
      <c r="S101" s="97"/>
      <c r="T101" s="97"/>
      <c r="U101" s="98" t="str">
        <f t="shared" si="60"/>
        <v/>
      </c>
      <c r="V101" s="107" t="str">
        <f t="shared" si="61"/>
        <v/>
      </c>
      <c r="W101" s="107" t="str">
        <f t="shared" si="62"/>
        <v/>
      </c>
      <c r="X101" s="107" t="str">
        <f t="shared" si="63"/>
        <v/>
      </c>
      <c r="Y101" s="107" t="str">
        <f t="shared" si="64"/>
        <v/>
      </c>
      <c r="Z101" s="107" t="str">
        <f t="shared" si="65"/>
        <v/>
      </c>
      <c r="AA101" s="107" t="str">
        <f t="shared" si="66"/>
        <v/>
      </c>
      <c r="AB101" s="107" t="str">
        <f t="shared" si="67"/>
        <v/>
      </c>
      <c r="AC101" s="107" t="str">
        <f t="shared" si="68"/>
        <v/>
      </c>
      <c r="AD101" s="107" t="str">
        <f t="shared" si="69"/>
        <v/>
      </c>
      <c r="AE101" s="107" t="str">
        <f t="shared" si="70"/>
        <v/>
      </c>
      <c r="AF101" s="97" t="b">
        <f t="shared" si="25"/>
        <v>0</v>
      </c>
      <c r="AG101" s="97" t="str">
        <f t="array" ref="AG101">IF($AF101,MEDIAN(IF(G1SelectionMask="x",IF(INDEX(StdCalcsRefCalcs,$E101,0)&gt;0,INDEX(StdCalcsRefCalcs,$E101,0)),"")),"")</f>
        <v/>
      </c>
      <c r="AH101" s="97" t="str">
        <f t="array" ref="AH101">IF($AF101,QUARTILE(IF(G1SelectionMask="x",IF(INDEX(StdCalcsRefCalcs,$E101,0)&gt;0,INDEX(StdCalcsRefCalcs,$E101,0)),""),1),"")</f>
        <v/>
      </c>
      <c r="AI101" s="97" t="str">
        <f t="array" ref="AI101">IF($AF101,QUARTILE(IF(G1SelectionMask="x",IF(INDEX(StdCalcsRefCalcs,$E101,0)&gt;0,INDEX(StdCalcsRefCalcs,$E101,0)),""),3),"")</f>
        <v/>
      </c>
      <c r="AJ101" s="97" t="str">
        <f t="array" ref="AJ101">IF($AF101,MIN(IF(G1SelectionMask="x",IF(INDEX(StdCalcsRefCalcs,$E101,0)&gt;0,INDEX(StdCalcsRefCalcs,$E101,0)),"")),"")</f>
        <v/>
      </c>
      <c r="AK101" s="97" t="str">
        <f t="array" ref="AK101">IF($AF101,MAX(IF(G1SelectionMask="x",IF(INDEX(StdCalcsRefCalcs,$E101,0)&gt;0,INDEX(StdCalcsRefCalcs,$E101,0)),"")),"")</f>
        <v/>
      </c>
      <c r="AL101" s="97" t="str">
        <f t="shared" si="26"/>
        <v/>
      </c>
      <c r="AM101" s="97" t="str">
        <f t="array" ref="AM101">IF($AF101,STDEVA(IF(G1SelectionMask="x",IF(INDEX(StdCalcsRefCalcs,$E101,0)&gt;0,INDEX(StdCalcsRefCalcs,$E101,0)),"")),"")</f>
        <v/>
      </c>
      <c r="AN101" s="98" t="b">
        <f t="shared" si="27"/>
        <v>0</v>
      </c>
      <c r="AO101" s="98" t="str">
        <f t="array" ref="AO101">IF($AN101,MEDIAN(IF(G2SelectionMask="x",IF(INDEX(StdCalcsRefCalcs,$E101,0)&gt;0,INDEX(StdCalcsRefCalcs,$E101,0)),"")),"")</f>
        <v/>
      </c>
      <c r="AP101" s="98" t="str">
        <f t="array" ref="AP101">IF($AN101,QUARTILE(IF(G2SelectionMask="x",IF(INDEX(StdCalcsRefCalcs,$E101,0)&gt;0,INDEX(StdCalcsRefCalcs,$E101,0)),""),1),"")</f>
        <v/>
      </c>
      <c r="AQ101" s="98" t="str">
        <f t="array" ref="AQ101">IF($AN101,QUARTILE(IF(G2SelectionMask="x",IF(INDEX(StdCalcsRefCalcs,$E101,0)&gt;0,INDEX(StdCalcsRefCalcs,$E101,0)),""),3),"")</f>
        <v/>
      </c>
      <c r="AR101" s="98" t="str">
        <f t="array" ref="AR101">IF($AN101,MIN(IF(G2SelectionMask="x",IF(INDEX(StdCalcsRefCalcs,$E101,0)&gt;0,INDEX(StdCalcsRefCalcs,$E101,0)),"")),"")</f>
        <v/>
      </c>
      <c r="AS101" s="98" t="str">
        <f t="array" ref="AS101">IF($AN101,MAX(IF(G2SelectionMask="x",IF(INDEX(StdCalcsRefCalcs,$E101,0)&gt;0,INDEX(StdCalcsRefCalcs,$E101,0)),"")),"")</f>
        <v/>
      </c>
      <c r="AT101" s="98" t="str">
        <f t="shared" si="28"/>
        <v/>
      </c>
      <c r="AU101" s="98" t="str">
        <f t="array" ref="AU101">IF($AN101,STDEVA(IF(G2SelectionMask="x",IF(INDEX(StdCalcsRefCalcs,$E101,0)&gt;0,INDEX(StdCalcsRefCalcs,$E101,0)),"")),"")</f>
        <v/>
      </c>
      <c r="AV101" s="97" t="b">
        <f t="shared" si="29"/>
        <v>0</v>
      </c>
      <c r="AW101" s="97" t="str">
        <f t="array" ref="AW101">IF($AV101,MEDIAN(IF(G3SelectionMask="x",IF(INDEX(StdCalcsRefCalcs,$E101,0)&gt;0,INDEX(StdCalcsRefCalcs,$E101,0)),"")),"")</f>
        <v/>
      </c>
      <c r="AX101" s="97" t="str">
        <f t="array" ref="AX101">IF($AV101,QUARTILE(IF(G3SelectionMask="x",IF(INDEX(StdCalcsRefCalcs,$E101,0)&gt;0,INDEX(StdCalcsRefCalcs,$E101,0)),""),1),"")</f>
        <v/>
      </c>
      <c r="AY101" s="97" t="str">
        <f t="array" ref="AY101">IF($AV101,QUARTILE(IF(G3SelectionMask="x",IF(INDEX(StdCalcsRefCalcs,$E101,0)&gt;0,INDEX(StdCalcsRefCalcs,$E101,0)),""),3),"")</f>
        <v/>
      </c>
      <c r="AZ101" s="97" t="str">
        <f t="array" ref="AZ101">IF($AV101,MIN(IF(G3SelectionMask="x",IF(INDEX(StdCalcsRefCalcs,$E101,0)&gt;0,INDEX(StdCalcsRefCalcs,$E101,0)),"")),"")</f>
        <v/>
      </c>
      <c r="BA101" s="97" t="str">
        <f t="array" ref="BA101">IF($AV101,MAX(IF(G3SelectionMask="x",IF(INDEX(StdCalcsRefCalcs,$E101,0)&gt;0,INDEX(StdCalcsRefCalcs,$E101,0)),"")),"")</f>
        <v/>
      </c>
      <c r="BB101" s="97" t="str">
        <f t="shared" si="30"/>
        <v/>
      </c>
      <c r="BC101" s="97" t="str">
        <f t="array" ref="BC101">IF($AV101,STDEVA(IF(G3SelectionMask="x",IF(INDEX(StdCalcsRefCalcs,$E101,0)&gt;0,INDEX(StdCalcsRefCalcs,$E101,0)),"")),"")</f>
        <v/>
      </c>
      <c r="BD101" s="98" t="b">
        <f t="shared" si="31"/>
        <v>0</v>
      </c>
      <c r="BE101" s="98" t="str">
        <f t="array" ref="BE101">IF($BD101,MEDIAN(IF(G4SelectionMask="x",IF(INDEX(StdCalcsRefCalcs,$E101,0)&gt;0,INDEX(StdCalcsRefCalcs,$E101,0)),"")),"")</f>
        <v/>
      </c>
      <c r="BF101" s="98" t="str">
        <f t="array" ref="BF101">IF($BD101,QUARTILE(IF(G4SelectionMask="x",IF(INDEX(StdCalcsRefCalcs,$E101,0)&gt;0,INDEX(StdCalcsRefCalcs,$E101,0)),""),1),"")</f>
        <v/>
      </c>
      <c r="BG101" s="98" t="str">
        <f t="array" ref="BG101">IF($BD101,QUARTILE(IF(G4SelectionMask="x",IF(INDEX(StdCalcsRefCalcs,$E101,0)&gt;0,INDEX(StdCalcsRefCalcs,$E101,0)),""),3),"")</f>
        <v/>
      </c>
      <c r="BH101" s="98" t="str">
        <f t="array" ref="BH101">IF($BD101,MIN(IF(G4SelectionMask="x",IF(INDEX(StdCalcsRefCalcs,$E101,0)&gt;0,INDEX(StdCalcsRefCalcs,$E101,0)),"")),"")</f>
        <v/>
      </c>
      <c r="BI101" s="98" t="str">
        <f t="array" ref="BI101">IF($BD101,MAX(IF(G4SelectionMask="x",IF(INDEX(StdCalcsRefCalcs,$E101,0)&gt;0,INDEX(StdCalcsRefCalcs,$E101,0)),"")),"")</f>
        <v/>
      </c>
      <c r="BJ101" s="98" t="str">
        <f t="shared" si="32"/>
        <v/>
      </c>
      <c r="BK101" s="98" t="str">
        <f t="array" ref="BK101">IF($BD101,STDEVA(IF(G4SelectionMask="x",IF(INDEX(StdCalcsRefCalcs,$E101,0)&gt;0,INDEX(StdCalcsRefCalcs,$E101,0)),"")),"")</f>
        <v/>
      </c>
      <c r="BL101" s="97" t="b">
        <f t="shared" si="33"/>
        <v>0</v>
      </c>
      <c r="BM101" s="97" t="str">
        <f t="array" ref="BM101">IF($BL101,MEDIAN(IF(G5SelectionMask="x",IF(INDEX(StdCalcsRefCalcs,$E101,0)&gt;0,INDEX(StdCalcsRefCalcs,$E101,0)),"")),"")</f>
        <v/>
      </c>
      <c r="BN101" s="97" t="str">
        <f t="array" ref="BN101">IF($BL101,QUARTILE(IF(G5SelectionMask="x",IF(INDEX(StdCalcsRefCalcs,$E101,0)&gt;0,INDEX(StdCalcsRefCalcs,$E101,0)),""),1),"")</f>
        <v/>
      </c>
      <c r="BO101" s="97" t="str">
        <f t="array" ref="BO101">IF($BL101,QUARTILE(IF(G5SelectionMask="x",IF(INDEX(StdCalcsRefCalcs,$E101,0)&gt;0,INDEX(StdCalcsRefCalcs,$E101,0)),""),3),"")</f>
        <v/>
      </c>
      <c r="BP101" s="97" t="str">
        <f t="array" ref="BP101">IF($BL101,MIN(IF(G5SelectionMask="x",IF(INDEX(StdCalcsRefCalcs,$E101,0)&gt;0,INDEX(StdCalcsRefCalcs,$E101,0)),"")),"")</f>
        <v/>
      </c>
      <c r="BQ101" s="97" t="str">
        <f t="array" ref="BQ101">IF($BL101,MAX(IF(G5SelectionMask="x",IF(INDEX(StdCalcsRefCalcs,$E101,0)&gt;0,INDEX(StdCalcsRefCalcs,$E101,0)),"")),"")</f>
        <v/>
      </c>
      <c r="BR101" s="97" t="str">
        <f t="shared" si="34"/>
        <v/>
      </c>
      <c r="BS101" s="99" t="str">
        <f t="array" ref="BS101">IF($BL101,STDEVA(IF(G5SelectionMask="x",IF(INDEX(StdCalcsRefCalcs,$E101,0)&gt;0,INDEX(StdCalcsRefCalcs,$E101,0)),"")),"")</f>
        <v/>
      </c>
      <c r="BT101" s="108"/>
      <c r="BU101" s="109" t="str">
        <f t="shared" si="84"/>
        <v/>
      </c>
      <c r="BV101" s="109" t="str">
        <f t="shared" si="84"/>
        <v/>
      </c>
      <c r="BW101" s="109" t="str">
        <f t="shared" si="84"/>
        <v/>
      </c>
      <c r="BX101" s="109" t="str">
        <f t="shared" si="84"/>
        <v/>
      </c>
      <c r="BY101" s="109" t="str">
        <f t="shared" si="84"/>
        <v/>
      </c>
      <c r="BZ101" s="109" t="str">
        <f t="shared" si="84"/>
        <v/>
      </c>
      <c r="CA101" s="109" t="str">
        <f t="shared" si="84"/>
        <v/>
      </c>
      <c r="CB101" s="109" t="str">
        <f t="shared" si="84"/>
        <v/>
      </c>
      <c r="CC101" s="109" t="str">
        <f t="shared" si="84"/>
        <v/>
      </c>
      <c r="CD101" s="109" t="str">
        <f t="shared" si="84"/>
        <v/>
      </c>
      <c r="CE101" s="109" t="str">
        <f t="shared" si="84"/>
        <v/>
      </c>
      <c r="CF101" s="109" t="str">
        <f t="shared" si="84"/>
        <v/>
      </c>
      <c r="CG101" s="109" t="str">
        <f t="shared" si="84"/>
        <v/>
      </c>
      <c r="CH101" s="109" t="str">
        <f t="shared" si="84"/>
        <v/>
      </c>
      <c r="CI101" s="109" t="str">
        <f t="shared" si="84"/>
        <v/>
      </c>
    </row>
    <row r="102" spans="1:87" x14ac:dyDescent="0.2">
      <c r="A102" s="33">
        <f t="shared" si="8"/>
        <v>0</v>
      </c>
      <c r="B102" s="206"/>
      <c r="C102" s="200"/>
      <c r="D102" s="197"/>
      <c r="E102" s="72">
        <f t="shared" si="9"/>
        <v>92</v>
      </c>
      <c r="F102" s="9" t="s">
        <v>1651</v>
      </c>
      <c r="G102" s="9" t="str">
        <f t="shared" si="83"/>
        <v>Applications</v>
      </c>
      <c r="H102" s="9" t="s">
        <v>631</v>
      </c>
      <c r="I102" s="9">
        <f t="shared" si="76"/>
        <v>138</v>
      </c>
      <c r="J102" s="9" t="s">
        <v>630</v>
      </c>
      <c r="K102" s="9">
        <f t="shared" si="77"/>
        <v>65</v>
      </c>
      <c r="P102" s="97" t="str">
        <f t="shared" si="59"/>
        <v/>
      </c>
      <c r="Q102" s="97"/>
      <c r="R102" s="97"/>
      <c r="S102" s="97"/>
      <c r="T102" s="97"/>
      <c r="U102" s="98" t="str">
        <f t="shared" si="60"/>
        <v/>
      </c>
      <c r="V102" s="107" t="str">
        <f t="shared" si="61"/>
        <v/>
      </c>
      <c r="W102" s="107" t="str">
        <f t="shared" si="62"/>
        <v/>
      </c>
      <c r="X102" s="107" t="str">
        <f t="shared" si="63"/>
        <v/>
      </c>
      <c r="Y102" s="107" t="str">
        <f t="shared" si="64"/>
        <v/>
      </c>
      <c r="Z102" s="107" t="str">
        <f t="shared" si="65"/>
        <v/>
      </c>
      <c r="AA102" s="107" t="str">
        <f t="shared" si="66"/>
        <v/>
      </c>
      <c r="AB102" s="107" t="str">
        <f t="shared" si="67"/>
        <v/>
      </c>
      <c r="AC102" s="107" t="str">
        <f t="shared" si="68"/>
        <v/>
      </c>
      <c r="AD102" s="107" t="str">
        <f t="shared" si="69"/>
        <v/>
      </c>
      <c r="AE102" s="107" t="str">
        <f t="shared" si="70"/>
        <v/>
      </c>
      <c r="AF102" s="97" t="b">
        <f t="shared" si="25"/>
        <v>0</v>
      </c>
      <c r="AG102" s="97" t="str">
        <f t="array" ref="AG102">IF($AF102,MEDIAN(IF(G1SelectionMask="x",IF(INDEX(StdCalcsRefCalcs,$E102,0)&gt;0,INDEX(StdCalcsRefCalcs,$E102,0)),"")),"")</f>
        <v/>
      </c>
      <c r="AH102" s="97" t="str">
        <f t="array" ref="AH102">IF($AF102,QUARTILE(IF(G1SelectionMask="x",IF(INDEX(StdCalcsRefCalcs,$E102,0)&gt;0,INDEX(StdCalcsRefCalcs,$E102,0)),""),1),"")</f>
        <v/>
      </c>
      <c r="AI102" s="97" t="str">
        <f t="array" ref="AI102">IF($AF102,QUARTILE(IF(G1SelectionMask="x",IF(INDEX(StdCalcsRefCalcs,$E102,0)&gt;0,INDEX(StdCalcsRefCalcs,$E102,0)),""),3),"")</f>
        <v/>
      </c>
      <c r="AJ102" s="97" t="str">
        <f t="array" ref="AJ102">IF($AF102,MIN(IF(G1SelectionMask="x",IF(INDEX(StdCalcsRefCalcs,$E102,0)&gt;0,INDEX(StdCalcsRefCalcs,$E102,0)),"")),"")</f>
        <v/>
      </c>
      <c r="AK102" s="97" t="str">
        <f t="array" ref="AK102">IF($AF102,MAX(IF(G1SelectionMask="x",IF(INDEX(StdCalcsRefCalcs,$E102,0)&gt;0,INDEX(StdCalcsRefCalcs,$E102,0)),"")),"")</f>
        <v/>
      </c>
      <c r="AL102" s="97" t="str">
        <f t="shared" si="26"/>
        <v/>
      </c>
      <c r="AM102" s="97" t="str">
        <f t="array" ref="AM102">IF($AF102,STDEVA(IF(G1SelectionMask="x",IF(INDEX(StdCalcsRefCalcs,$E102,0)&gt;0,INDEX(StdCalcsRefCalcs,$E102,0)),"")),"")</f>
        <v/>
      </c>
      <c r="AN102" s="98" t="b">
        <f t="shared" si="27"/>
        <v>0</v>
      </c>
      <c r="AO102" s="98" t="str">
        <f t="array" ref="AO102">IF($AN102,MEDIAN(IF(G2SelectionMask="x",IF(INDEX(StdCalcsRefCalcs,$E102,0)&gt;0,INDEX(StdCalcsRefCalcs,$E102,0)),"")),"")</f>
        <v/>
      </c>
      <c r="AP102" s="98" t="str">
        <f t="array" ref="AP102">IF($AN102,QUARTILE(IF(G2SelectionMask="x",IF(INDEX(StdCalcsRefCalcs,$E102,0)&gt;0,INDEX(StdCalcsRefCalcs,$E102,0)),""),1),"")</f>
        <v/>
      </c>
      <c r="AQ102" s="98" t="str">
        <f t="array" ref="AQ102">IF($AN102,QUARTILE(IF(G2SelectionMask="x",IF(INDEX(StdCalcsRefCalcs,$E102,0)&gt;0,INDEX(StdCalcsRefCalcs,$E102,0)),""),3),"")</f>
        <v/>
      </c>
      <c r="AR102" s="98" t="str">
        <f t="array" ref="AR102">IF($AN102,MIN(IF(G2SelectionMask="x",IF(INDEX(StdCalcsRefCalcs,$E102,0)&gt;0,INDEX(StdCalcsRefCalcs,$E102,0)),"")),"")</f>
        <v/>
      </c>
      <c r="AS102" s="98" t="str">
        <f t="array" ref="AS102">IF($AN102,MAX(IF(G2SelectionMask="x",IF(INDEX(StdCalcsRefCalcs,$E102,0)&gt;0,INDEX(StdCalcsRefCalcs,$E102,0)),"")),"")</f>
        <v/>
      </c>
      <c r="AT102" s="98" t="str">
        <f t="shared" si="28"/>
        <v/>
      </c>
      <c r="AU102" s="98" t="str">
        <f t="array" ref="AU102">IF($AN102,STDEVA(IF(G2SelectionMask="x",IF(INDEX(StdCalcsRefCalcs,$E102,0)&gt;0,INDEX(StdCalcsRefCalcs,$E102,0)),"")),"")</f>
        <v/>
      </c>
      <c r="AV102" s="97" t="b">
        <f t="shared" si="29"/>
        <v>0</v>
      </c>
      <c r="AW102" s="97" t="str">
        <f t="array" ref="AW102">IF($AV102,MEDIAN(IF(G3SelectionMask="x",IF(INDEX(StdCalcsRefCalcs,$E102,0)&gt;0,INDEX(StdCalcsRefCalcs,$E102,0)),"")),"")</f>
        <v/>
      </c>
      <c r="AX102" s="97" t="str">
        <f t="array" ref="AX102">IF($AV102,QUARTILE(IF(G3SelectionMask="x",IF(INDEX(StdCalcsRefCalcs,$E102,0)&gt;0,INDEX(StdCalcsRefCalcs,$E102,0)),""),1),"")</f>
        <v/>
      </c>
      <c r="AY102" s="97" t="str">
        <f t="array" ref="AY102">IF($AV102,QUARTILE(IF(G3SelectionMask="x",IF(INDEX(StdCalcsRefCalcs,$E102,0)&gt;0,INDEX(StdCalcsRefCalcs,$E102,0)),""),3),"")</f>
        <v/>
      </c>
      <c r="AZ102" s="97" t="str">
        <f t="array" ref="AZ102">IF($AV102,MIN(IF(G3SelectionMask="x",IF(INDEX(StdCalcsRefCalcs,$E102,0)&gt;0,INDEX(StdCalcsRefCalcs,$E102,0)),"")),"")</f>
        <v/>
      </c>
      <c r="BA102" s="97" t="str">
        <f t="array" ref="BA102">IF($AV102,MAX(IF(G3SelectionMask="x",IF(INDEX(StdCalcsRefCalcs,$E102,0)&gt;0,INDEX(StdCalcsRefCalcs,$E102,0)),"")),"")</f>
        <v/>
      </c>
      <c r="BB102" s="97" t="str">
        <f t="shared" si="30"/>
        <v/>
      </c>
      <c r="BC102" s="97" t="str">
        <f t="array" ref="BC102">IF($AV102,STDEVA(IF(G3SelectionMask="x",IF(INDEX(StdCalcsRefCalcs,$E102,0)&gt;0,INDEX(StdCalcsRefCalcs,$E102,0)),"")),"")</f>
        <v/>
      </c>
      <c r="BD102" s="98" t="b">
        <f t="shared" si="31"/>
        <v>0</v>
      </c>
      <c r="BE102" s="98" t="str">
        <f t="array" ref="BE102">IF($BD102,MEDIAN(IF(G4SelectionMask="x",IF(INDEX(StdCalcsRefCalcs,$E102,0)&gt;0,INDEX(StdCalcsRefCalcs,$E102,0)),"")),"")</f>
        <v/>
      </c>
      <c r="BF102" s="98" t="str">
        <f t="array" ref="BF102">IF($BD102,QUARTILE(IF(G4SelectionMask="x",IF(INDEX(StdCalcsRefCalcs,$E102,0)&gt;0,INDEX(StdCalcsRefCalcs,$E102,0)),""),1),"")</f>
        <v/>
      </c>
      <c r="BG102" s="98" t="str">
        <f t="array" ref="BG102">IF($BD102,QUARTILE(IF(G4SelectionMask="x",IF(INDEX(StdCalcsRefCalcs,$E102,0)&gt;0,INDEX(StdCalcsRefCalcs,$E102,0)),""),3),"")</f>
        <v/>
      </c>
      <c r="BH102" s="98" t="str">
        <f t="array" ref="BH102">IF($BD102,MIN(IF(G4SelectionMask="x",IF(INDEX(StdCalcsRefCalcs,$E102,0)&gt;0,INDEX(StdCalcsRefCalcs,$E102,0)),"")),"")</f>
        <v/>
      </c>
      <c r="BI102" s="98" t="str">
        <f t="array" ref="BI102">IF($BD102,MAX(IF(G4SelectionMask="x",IF(INDEX(StdCalcsRefCalcs,$E102,0)&gt;0,INDEX(StdCalcsRefCalcs,$E102,0)),"")),"")</f>
        <v/>
      </c>
      <c r="BJ102" s="98" t="str">
        <f t="shared" si="32"/>
        <v/>
      </c>
      <c r="BK102" s="98" t="str">
        <f t="array" ref="BK102">IF($BD102,STDEVA(IF(G4SelectionMask="x",IF(INDEX(StdCalcsRefCalcs,$E102,0)&gt;0,INDEX(StdCalcsRefCalcs,$E102,0)),"")),"")</f>
        <v/>
      </c>
      <c r="BL102" s="97" t="b">
        <f t="shared" si="33"/>
        <v>0</v>
      </c>
      <c r="BM102" s="97" t="str">
        <f t="array" ref="BM102">IF($BL102,MEDIAN(IF(G5SelectionMask="x",IF(INDEX(StdCalcsRefCalcs,$E102,0)&gt;0,INDEX(StdCalcsRefCalcs,$E102,0)),"")),"")</f>
        <v/>
      </c>
      <c r="BN102" s="97" t="str">
        <f t="array" ref="BN102">IF($BL102,QUARTILE(IF(G5SelectionMask="x",IF(INDEX(StdCalcsRefCalcs,$E102,0)&gt;0,INDEX(StdCalcsRefCalcs,$E102,0)),""),1),"")</f>
        <v/>
      </c>
      <c r="BO102" s="97" t="str">
        <f t="array" ref="BO102">IF($BL102,QUARTILE(IF(G5SelectionMask="x",IF(INDEX(StdCalcsRefCalcs,$E102,0)&gt;0,INDEX(StdCalcsRefCalcs,$E102,0)),""),3),"")</f>
        <v/>
      </c>
      <c r="BP102" s="97" t="str">
        <f t="array" ref="BP102">IF($BL102,MIN(IF(G5SelectionMask="x",IF(INDEX(StdCalcsRefCalcs,$E102,0)&gt;0,INDEX(StdCalcsRefCalcs,$E102,0)),"")),"")</f>
        <v/>
      </c>
      <c r="BQ102" s="97" t="str">
        <f t="array" ref="BQ102">IF($BL102,MAX(IF(G5SelectionMask="x",IF(INDEX(StdCalcsRefCalcs,$E102,0)&gt;0,INDEX(StdCalcsRefCalcs,$E102,0)),"")),"")</f>
        <v/>
      </c>
      <c r="BR102" s="97" t="str">
        <f t="shared" si="34"/>
        <v/>
      </c>
      <c r="BS102" s="99" t="str">
        <f t="array" ref="BS102">IF($BL102,STDEVA(IF(G5SelectionMask="x",IF(INDEX(StdCalcsRefCalcs,$E102,0)&gt;0,INDEX(StdCalcsRefCalcs,$E102,0)),"")),"")</f>
        <v/>
      </c>
      <c r="BT102" s="108"/>
      <c r="BU102" s="109" t="str">
        <f t="shared" si="84"/>
        <v/>
      </c>
      <c r="BV102" s="109" t="str">
        <f t="shared" si="84"/>
        <v/>
      </c>
      <c r="BW102" s="109" t="str">
        <f t="shared" si="84"/>
        <v/>
      </c>
      <c r="BX102" s="109" t="str">
        <f t="shared" si="84"/>
        <v/>
      </c>
      <c r="BY102" s="109" t="str">
        <f t="shared" si="84"/>
        <v/>
      </c>
      <c r="BZ102" s="109" t="str">
        <f t="shared" si="84"/>
        <v/>
      </c>
      <c r="CA102" s="109" t="str">
        <f t="shared" si="84"/>
        <v/>
      </c>
      <c r="CB102" s="109" t="str">
        <f t="shared" si="84"/>
        <v/>
      </c>
      <c r="CC102" s="109" t="str">
        <f t="shared" si="84"/>
        <v/>
      </c>
      <c r="CD102" s="109" t="str">
        <f t="shared" si="84"/>
        <v/>
      </c>
      <c r="CE102" s="109" t="str">
        <f t="shared" si="84"/>
        <v/>
      </c>
      <c r="CF102" s="109" t="str">
        <f t="shared" si="84"/>
        <v/>
      </c>
      <c r="CG102" s="109" t="str">
        <f t="shared" si="84"/>
        <v/>
      </c>
      <c r="CH102" s="109" t="str">
        <f t="shared" si="84"/>
        <v/>
      </c>
      <c r="CI102" s="109" t="str">
        <f t="shared" si="84"/>
        <v/>
      </c>
    </row>
    <row r="103" spans="1:87" x14ac:dyDescent="0.2">
      <c r="A103" s="33">
        <f t="shared" si="8"/>
        <v>0</v>
      </c>
      <c r="B103" s="206"/>
      <c r="C103" s="200"/>
      <c r="D103" s="197"/>
      <c r="E103" s="72">
        <f t="shared" si="9"/>
        <v>93</v>
      </c>
      <c r="F103" s="9" t="s">
        <v>1652</v>
      </c>
      <c r="G103" s="9" t="str">
        <f t="shared" si="83"/>
        <v>Application development</v>
      </c>
      <c r="H103" s="9" t="s">
        <v>632</v>
      </c>
      <c r="I103" s="9">
        <f t="shared" si="76"/>
        <v>139</v>
      </c>
      <c r="J103" s="9" t="s">
        <v>630</v>
      </c>
      <c r="K103" s="9">
        <f t="shared" si="77"/>
        <v>65</v>
      </c>
      <c r="P103" s="97" t="str">
        <f t="shared" si="59"/>
        <v/>
      </c>
      <c r="Q103" s="97"/>
      <c r="R103" s="97"/>
      <c r="S103" s="97"/>
      <c r="T103" s="97"/>
      <c r="U103" s="98" t="str">
        <f t="shared" si="60"/>
        <v/>
      </c>
      <c r="V103" s="107" t="str">
        <f t="shared" si="61"/>
        <v/>
      </c>
      <c r="W103" s="107" t="str">
        <f t="shared" si="62"/>
        <v/>
      </c>
      <c r="X103" s="107" t="str">
        <f t="shared" si="63"/>
        <v/>
      </c>
      <c r="Y103" s="107" t="str">
        <f t="shared" si="64"/>
        <v/>
      </c>
      <c r="Z103" s="107" t="str">
        <f t="shared" si="65"/>
        <v/>
      </c>
      <c r="AA103" s="107" t="str">
        <f t="shared" si="66"/>
        <v/>
      </c>
      <c r="AB103" s="107" t="str">
        <f t="shared" si="67"/>
        <v/>
      </c>
      <c r="AC103" s="107" t="str">
        <f t="shared" si="68"/>
        <v/>
      </c>
      <c r="AD103" s="107" t="str">
        <f t="shared" si="69"/>
        <v/>
      </c>
      <c r="AE103" s="107" t="str">
        <f t="shared" si="70"/>
        <v/>
      </c>
      <c r="AF103" s="97" t="b">
        <f t="shared" si="25"/>
        <v>0</v>
      </c>
      <c r="AG103" s="97" t="str">
        <f t="array" ref="AG103">IF($AF103,MEDIAN(IF(G1SelectionMask="x",IF(INDEX(StdCalcsRefCalcs,$E103,0)&gt;0,INDEX(StdCalcsRefCalcs,$E103,0)),"")),"")</f>
        <v/>
      </c>
      <c r="AH103" s="97" t="str">
        <f t="array" ref="AH103">IF($AF103,QUARTILE(IF(G1SelectionMask="x",IF(INDEX(StdCalcsRefCalcs,$E103,0)&gt;0,INDEX(StdCalcsRefCalcs,$E103,0)),""),1),"")</f>
        <v/>
      </c>
      <c r="AI103" s="97" t="str">
        <f t="array" ref="AI103">IF($AF103,QUARTILE(IF(G1SelectionMask="x",IF(INDEX(StdCalcsRefCalcs,$E103,0)&gt;0,INDEX(StdCalcsRefCalcs,$E103,0)),""),3),"")</f>
        <v/>
      </c>
      <c r="AJ103" s="97" t="str">
        <f t="array" ref="AJ103">IF($AF103,MIN(IF(G1SelectionMask="x",IF(INDEX(StdCalcsRefCalcs,$E103,0)&gt;0,INDEX(StdCalcsRefCalcs,$E103,0)),"")),"")</f>
        <v/>
      </c>
      <c r="AK103" s="97" t="str">
        <f t="array" ref="AK103">IF($AF103,MAX(IF(G1SelectionMask="x",IF(INDEX(StdCalcsRefCalcs,$E103,0)&gt;0,INDEX(StdCalcsRefCalcs,$E103,0)),"")),"")</f>
        <v/>
      </c>
      <c r="AL103" s="97" t="str">
        <f t="shared" si="26"/>
        <v/>
      </c>
      <c r="AM103" s="97" t="str">
        <f t="array" ref="AM103">IF($AF103,STDEVA(IF(G1SelectionMask="x",IF(INDEX(StdCalcsRefCalcs,$E103,0)&gt;0,INDEX(StdCalcsRefCalcs,$E103,0)),"")),"")</f>
        <v/>
      </c>
      <c r="AN103" s="98" t="b">
        <f t="shared" si="27"/>
        <v>0</v>
      </c>
      <c r="AO103" s="98" t="str">
        <f t="array" ref="AO103">IF($AN103,MEDIAN(IF(G2SelectionMask="x",IF(INDEX(StdCalcsRefCalcs,$E103,0)&gt;0,INDEX(StdCalcsRefCalcs,$E103,0)),"")),"")</f>
        <v/>
      </c>
      <c r="AP103" s="98" t="str">
        <f t="array" ref="AP103">IF($AN103,QUARTILE(IF(G2SelectionMask="x",IF(INDEX(StdCalcsRefCalcs,$E103,0)&gt;0,INDEX(StdCalcsRefCalcs,$E103,0)),""),1),"")</f>
        <v/>
      </c>
      <c r="AQ103" s="98" t="str">
        <f t="array" ref="AQ103">IF($AN103,QUARTILE(IF(G2SelectionMask="x",IF(INDEX(StdCalcsRefCalcs,$E103,0)&gt;0,INDEX(StdCalcsRefCalcs,$E103,0)),""),3),"")</f>
        <v/>
      </c>
      <c r="AR103" s="98" t="str">
        <f t="array" ref="AR103">IF($AN103,MIN(IF(G2SelectionMask="x",IF(INDEX(StdCalcsRefCalcs,$E103,0)&gt;0,INDEX(StdCalcsRefCalcs,$E103,0)),"")),"")</f>
        <v/>
      </c>
      <c r="AS103" s="98" t="str">
        <f t="array" ref="AS103">IF($AN103,MAX(IF(G2SelectionMask="x",IF(INDEX(StdCalcsRefCalcs,$E103,0)&gt;0,INDEX(StdCalcsRefCalcs,$E103,0)),"")),"")</f>
        <v/>
      </c>
      <c r="AT103" s="98" t="str">
        <f t="shared" si="28"/>
        <v/>
      </c>
      <c r="AU103" s="98" t="str">
        <f t="array" ref="AU103">IF($AN103,STDEVA(IF(G2SelectionMask="x",IF(INDEX(StdCalcsRefCalcs,$E103,0)&gt;0,INDEX(StdCalcsRefCalcs,$E103,0)),"")),"")</f>
        <v/>
      </c>
      <c r="AV103" s="97" t="b">
        <f t="shared" si="29"/>
        <v>0</v>
      </c>
      <c r="AW103" s="97" t="str">
        <f t="array" ref="AW103">IF($AV103,MEDIAN(IF(G3SelectionMask="x",IF(INDEX(StdCalcsRefCalcs,$E103,0)&gt;0,INDEX(StdCalcsRefCalcs,$E103,0)),"")),"")</f>
        <v/>
      </c>
      <c r="AX103" s="97" t="str">
        <f t="array" ref="AX103">IF($AV103,QUARTILE(IF(G3SelectionMask="x",IF(INDEX(StdCalcsRefCalcs,$E103,0)&gt;0,INDEX(StdCalcsRefCalcs,$E103,0)),""),1),"")</f>
        <v/>
      </c>
      <c r="AY103" s="97" t="str">
        <f t="array" ref="AY103">IF($AV103,QUARTILE(IF(G3SelectionMask="x",IF(INDEX(StdCalcsRefCalcs,$E103,0)&gt;0,INDEX(StdCalcsRefCalcs,$E103,0)),""),3),"")</f>
        <v/>
      </c>
      <c r="AZ103" s="97" t="str">
        <f t="array" ref="AZ103">IF($AV103,MIN(IF(G3SelectionMask="x",IF(INDEX(StdCalcsRefCalcs,$E103,0)&gt;0,INDEX(StdCalcsRefCalcs,$E103,0)),"")),"")</f>
        <v/>
      </c>
      <c r="BA103" s="97" t="str">
        <f t="array" ref="BA103">IF($AV103,MAX(IF(G3SelectionMask="x",IF(INDEX(StdCalcsRefCalcs,$E103,0)&gt;0,INDEX(StdCalcsRefCalcs,$E103,0)),"")),"")</f>
        <v/>
      </c>
      <c r="BB103" s="97" t="str">
        <f t="shared" si="30"/>
        <v/>
      </c>
      <c r="BC103" s="97" t="str">
        <f t="array" ref="BC103">IF($AV103,STDEVA(IF(G3SelectionMask="x",IF(INDEX(StdCalcsRefCalcs,$E103,0)&gt;0,INDEX(StdCalcsRefCalcs,$E103,0)),"")),"")</f>
        <v/>
      </c>
      <c r="BD103" s="98" t="b">
        <f t="shared" si="31"/>
        <v>0</v>
      </c>
      <c r="BE103" s="98" t="str">
        <f t="array" ref="BE103">IF($BD103,MEDIAN(IF(G4SelectionMask="x",IF(INDEX(StdCalcsRefCalcs,$E103,0)&gt;0,INDEX(StdCalcsRefCalcs,$E103,0)),"")),"")</f>
        <v/>
      </c>
      <c r="BF103" s="98" t="str">
        <f t="array" ref="BF103">IF($BD103,QUARTILE(IF(G4SelectionMask="x",IF(INDEX(StdCalcsRefCalcs,$E103,0)&gt;0,INDEX(StdCalcsRefCalcs,$E103,0)),""),1),"")</f>
        <v/>
      </c>
      <c r="BG103" s="98" t="str">
        <f t="array" ref="BG103">IF($BD103,QUARTILE(IF(G4SelectionMask="x",IF(INDEX(StdCalcsRefCalcs,$E103,0)&gt;0,INDEX(StdCalcsRefCalcs,$E103,0)),""),3),"")</f>
        <v/>
      </c>
      <c r="BH103" s="98" t="str">
        <f t="array" ref="BH103">IF($BD103,MIN(IF(G4SelectionMask="x",IF(INDEX(StdCalcsRefCalcs,$E103,0)&gt;0,INDEX(StdCalcsRefCalcs,$E103,0)),"")),"")</f>
        <v/>
      </c>
      <c r="BI103" s="98" t="str">
        <f t="array" ref="BI103">IF($BD103,MAX(IF(G4SelectionMask="x",IF(INDEX(StdCalcsRefCalcs,$E103,0)&gt;0,INDEX(StdCalcsRefCalcs,$E103,0)),"")),"")</f>
        <v/>
      </c>
      <c r="BJ103" s="98" t="str">
        <f t="shared" si="32"/>
        <v/>
      </c>
      <c r="BK103" s="98" t="str">
        <f t="array" ref="BK103">IF($BD103,STDEVA(IF(G4SelectionMask="x",IF(INDEX(StdCalcsRefCalcs,$E103,0)&gt;0,INDEX(StdCalcsRefCalcs,$E103,0)),"")),"")</f>
        <v/>
      </c>
      <c r="BL103" s="97" t="b">
        <f t="shared" si="33"/>
        <v>0</v>
      </c>
      <c r="BM103" s="97" t="str">
        <f t="array" ref="BM103">IF($BL103,MEDIAN(IF(G5SelectionMask="x",IF(INDEX(StdCalcsRefCalcs,$E103,0)&gt;0,INDEX(StdCalcsRefCalcs,$E103,0)),"")),"")</f>
        <v/>
      </c>
      <c r="BN103" s="97" t="str">
        <f t="array" ref="BN103">IF($BL103,QUARTILE(IF(G5SelectionMask="x",IF(INDEX(StdCalcsRefCalcs,$E103,0)&gt;0,INDEX(StdCalcsRefCalcs,$E103,0)),""),1),"")</f>
        <v/>
      </c>
      <c r="BO103" s="97" t="str">
        <f t="array" ref="BO103">IF($BL103,QUARTILE(IF(G5SelectionMask="x",IF(INDEX(StdCalcsRefCalcs,$E103,0)&gt;0,INDEX(StdCalcsRefCalcs,$E103,0)),""),3),"")</f>
        <v/>
      </c>
      <c r="BP103" s="97" t="str">
        <f t="array" ref="BP103">IF($BL103,MIN(IF(G5SelectionMask="x",IF(INDEX(StdCalcsRefCalcs,$E103,0)&gt;0,INDEX(StdCalcsRefCalcs,$E103,0)),"")),"")</f>
        <v/>
      </c>
      <c r="BQ103" s="97" t="str">
        <f t="array" ref="BQ103">IF($BL103,MAX(IF(G5SelectionMask="x",IF(INDEX(StdCalcsRefCalcs,$E103,0)&gt;0,INDEX(StdCalcsRefCalcs,$E103,0)),"")),"")</f>
        <v/>
      </c>
      <c r="BR103" s="97" t="str">
        <f t="shared" si="34"/>
        <v/>
      </c>
      <c r="BS103" s="99" t="str">
        <f t="array" ref="BS103">IF($BL103,STDEVA(IF(G5SelectionMask="x",IF(INDEX(StdCalcsRefCalcs,$E103,0)&gt;0,INDEX(StdCalcsRefCalcs,$E103,0)),"")),"")</f>
        <v/>
      </c>
      <c r="BT103" s="108"/>
      <c r="BU103" s="109" t="str">
        <f t="shared" si="84"/>
        <v/>
      </c>
      <c r="BV103" s="109" t="str">
        <f t="shared" si="84"/>
        <v/>
      </c>
      <c r="BW103" s="109" t="str">
        <f t="shared" si="84"/>
        <v/>
      </c>
      <c r="BX103" s="109" t="str">
        <f t="shared" si="84"/>
        <v/>
      </c>
      <c r="BY103" s="109" t="str">
        <f t="shared" si="84"/>
        <v/>
      </c>
      <c r="BZ103" s="109" t="str">
        <f t="shared" si="84"/>
        <v/>
      </c>
      <c r="CA103" s="109" t="str">
        <f t="shared" si="84"/>
        <v/>
      </c>
      <c r="CB103" s="109" t="str">
        <f t="shared" si="84"/>
        <v/>
      </c>
      <c r="CC103" s="109" t="str">
        <f t="shared" si="84"/>
        <v/>
      </c>
      <c r="CD103" s="109" t="str">
        <f t="shared" si="84"/>
        <v/>
      </c>
      <c r="CE103" s="109" t="str">
        <f t="shared" si="84"/>
        <v/>
      </c>
      <c r="CF103" s="109" t="str">
        <f t="shared" si="84"/>
        <v/>
      </c>
      <c r="CG103" s="109" t="str">
        <f t="shared" si="84"/>
        <v/>
      </c>
      <c r="CH103" s="109" t="str">
        <f t="shared" si="84"/>
        <v/>
      </c>
      <c r="CI103" s="109" t="str">
        <f t="shared" si="84"/>
        <v/>
      </c>
    </row>
    <row r="104" spans="1:87" x14ac:dyDescent="0.2">
      <c r="A104" s="33">
        <f t="shared" si="8"/>
        <v>0</v>
      </c>
      <c r="B104" s="206"/>
      <c r="C104" s="200"/>
      <c r="D104" s="197"/>
      <c r="E104" s="72">
        <f t="shared" si="9"/>
        <v>94</v>
      </c>
      <c r="F104" s="9" t="s">
        <v>1653</v>
      </c>
      <c r="G104" s="9" t="str">
        <f t="shared" si="83"/>
        <v>Application maintenance</v>
      </c>
      <c r="H104" s="9" t="s">
        <v>633</v>
      </c>
      <c r="I104" s="9">
        <f t="shared" si="76"/>
        <v>140</v>
      </c>
      <c r="J104" s="9" t="s">
        <v>630</v>
      </c>
      <c r="K104" s="9">
        <f t="shared" si="77"/>
        <v>65</v>
      </c>
      <c r="P104" s="97" t="str">
        <f t="shared" si="59"/>
        <v/>
      </c>
      <c r="Q104" s="97"/>
      <c r="R104" s="97"/>
      <c r="S104" s="97"/>
      <c r="T104" s="97"/>
      <c r="U104" s="98" t="str">
        <f t="shared" si="60"/>
        <v/>
      </c>
      <c r="V104" s="107" t="str">
        <f t="shared" si="61"/>
        <v/>
      </c>
      <c r="W104" s="107" t="str">
        <f t="shared" si="62"/>
        <v/>
      </c>
      <c r="X104" s="107" t="str">
        <f t="shared" si="63"/>
        <v/>
      </c>
      <c r="Y104" s="107" t="str">
        <f t="shared" si="64"/>
        <v/>
      </c>
      <c r="Z104" s="107" t="str">
        <f t="shared" si="65"/>
        <v/>
      </c>
      <c r="AA104" s="107" t="str">
        <f t="shared" si="66"/>
        <v/>
      </c>
      <c r="AB104" s="107" t="str">
        <f t="shared" si="67"/>
        <v/>
      </c>
      <c r="AC104" s="107" t="str">
        <f t="shared" si="68"/>
        <v/>
      </c>
      <c r="AD104" s="107" t="str">
        <f t="shared" si="69"/>
        <v/>
      </c>
      <c r="AE104" s="107" t="str">
        <f t="shared" si="70"/>
        <v/>
      </c>
      <c r="AF104" s="97" t="b">
        <f t="shared" si="25"/>
        <v>0</v>
      </c>
      <c r="AG104" s="97" t="str">
        <f t="array" ref="AG104">IF($AF104,MEDIAN(IF(G1SelectionMask="x",IF(INDEX(StdCalcsRefCalcs,$E104,0)&gt;0,INDEX(StdCalcsRefCalcs,$E104,0)),"")),"")</f>
        <v/>
      </c>
      <c r="AH104" s="97" t="str">
        <f t="array" ref="AH104">IF($AF104,QUARTILE(IF(G1SelectionMask="x",IF(INDEX(StdCalcsRefCalcs,$E104,0)&gt;0,INDEX(StdCalcsRefCalcs,$E104,0)),""),1),"")</f>
        <v/>
      </c>
      <c r="AI104" s="97" t="str">
        <f t="array" ref="AI104">IF($AF104,QUARTILE(IF(G1SelectionMask="x",IF(INDEX(StdCalcsRefCalcs,$E104,0)&gt;0,INDEX(StdCalcsRefCalcs,$E104,0)),""),3),"")</f>
        <v/>
      </c>
      <c r="AJ104" s="97" t="str">
        <f t="array" ref="AJ104">IF($AF104,MIN(IF(G1SelectionMask="x",IF(INDEX(StdCalcsRefCalcs,$E104,0)&gt;0,INDEX(StdCalcsRefCalcs,$E104,0)),"")),"")</f>
        <v/>
      </c>
      <c r="AK104" s="97" t="str">
        <f t="array" ref="AK104">IF($AF104,MAX(IF(G1SelectionMask="x",IF(INDEX(StdCalcsRefCalcs,$E104,0)&gt;0,INDEX(StdCalcsRefCalcs,$E104,0)),"")),"")</f>
        <v/>
      </c>
      <c r="AL104" s="97" t="str">
        <f t="shared" si="26"/>
        <v/>
      </c>
      <c r="AM104" s="97" t="str">
        <f t="array" ref="AM104">IF($AF104,STDEVA(IF(G1SelectionMask="x",IF(INDEX(StdCalcsRefCalcs,$E104,0)&gt;0,INDEX(StdCalcsRefCalcs,$E104,0)),"")),"")</f>
        <v/>
      </c>
      <c r="AN104" s="98" t="b">
        <f t="shared" si="27"/>
        <v>0</v>
      </c>
      <c r="AO104" s="98" t="str">
        <f t="array" ref="AO104">IF($AN104,MEDIAN(IF(G2SelectionMask="x",IF(INDEX(StdCalcsRefCalcs,$E104,0)&gt;0,INDEX(StdCalcsRefCalcs,$E104,0)),"")),"")</f>
        <v/>
      </c>
      <c r="AP104" s="98" t="str">
        <f t="array" ref="AP104">IF($AN104,QUARTILE(IF(G2SelectionMask="x",IF(INDEX(StdCalcsRefCalcs,$E104,0)&gt;0,INDEX(StdCalcsRefCalcs,$E104,0)),""),1),"")</f>
        <v/>
      </c>
      <c r="AQ104" s="98" t="str">
        <f t="array" ref="AQ104">IF($AN104,QUARTILE(IF(G2SelectionMask="x",IF(INDEX(StdCalcsRefCalcs,$E104,0)&gt;0,INDEX(StdCalcsRefCalcs,$E104,0)),""),3),"")</f>
        <v/>
      </c>
      <c r="AR104" s="98" t="str">
        <f t="array" ref="AR104">IF($AN104,MIN(IF(G2SelectionMask="x",IF(INDEX(StdCalcsRefCalcs,$E104,0)&gt;0,INDEX(StdCalcsRefCalcs,$E104,0)),"")),"")</f>
        <v/>
      </c>
      <c r="AS104" s="98" t="str">
        <f t="array" ref="AS104">IF($AN104,MAX(IF(G2SelectionMask="x",IF(INDEX(StdCalcsRefCalcs,$E104,0)&gt;0,INDEX(StdCalcsRefCalcs,$E104,0)),"")),"")</f>
        <v/>
      </c>
      <c r="AT104" s="98" t="str">
        <f t="shared" si="28"/>
        <v/>
      </c>
      <c r="AU104" s="98" t="str">
        <f t="array" ref="AU104">IF($AN104,STDEVA(IF(G2SelectionMask="x",IF(INDEX(StdCalcsRefCalcs,$E104,0)&gt;0,INDEX(StdCalcsRefCalcs,$E104,0)),"")),"")</f>
        <v/>
      </c>
      <c r="AV104" s="97" t="b">
        <f t="shared" si="29"/>
        <v>0</v>
      </c>
      <c r="AW104" s="97" t="str">
        <f t="array" ref="AW104">IF($AV104,MEDIAN(IF(G3SelectionMask="x",IF(INDEX(StdCalcsRefCalcs,$E104,0)&gt;0,INDEX(StdCalcsRefCalcs,$E104,0)),"")),"")</f>
        <v/>
      </c>
      <c r="AX104" s="97" t="str">
        <f t="array" ref="AX104">IF($AV104,QUARTILE(IF(G3SelectionMask="x",IF(INDEX(StdCalcsRefCalcs,$E104,0)&gt;0,INDEX(StdCalcsRefCalcs,$E104,0)),""),1),"")</f>
        <v/>
      </c>
      <c r="AY104" s="97" t="str">
        <f t="array" ref="AY104">IF($AV104,QUARTILE(IF(G3SelectionMask="x",IF(INDEX(StdCalcsRefCalcs,$E104,0)&gt;0,INDEX(StdCalcsRefCalcs,$E104,0)),""),3),"")</f>
        <v/>
      </c>
      <c r="AZ104" s="97" t="str">
        <f t="array" ref="AZ104">IF($AV104,MIN(IF(G3SelectionMask="x",IF(INDEX(StdCalcsRefCalcs,$E104,0)&gt;0,INDEX(StdCalcsRefCalcs,$E104,0)),"")),"")</f>
        <v/>
      </c>
      <c r="BA104" s="97" t="str">
        <f t="array" ref="BA104">IF($AV104,MAX(IF(G3SelectionMask="x",IF(INDEX(StdCalcsRefCalcs,$E104,0)&gt;0,INDEX(StdCalcsRefCalcs,$E104,0)),"")),"")</f>
        <v/>
      </c>
      <c r="BB104" s="97" t="str">
        <f t="shared" si="30"/>
        <v/>
      </c>
      <c r="BC104" s="97" t="str">
        <f t="array" ref="BC104">IF($AV104,STDEVA(IF(G3SelectionMask="x",IF(INDEX(StdCalcsRefCalcs,$E104,0)&gt;0,INDEX(StdCalcsRefCalcs,$E104,0)),"")),"")</f>
        <v/>
      </c>
      <c r="BD104" s="98" t="b">
        <f t="shared" si="31"/>
        <v>0</v>
      </c>
      <c r="BE104" s="98" t="str">
        <f t="array" ref="BE104">IF($BD104,MEDIAN(IF(G4SelectionMask="x",IF(INDEX(StdCalcsRefCalcs,$E104,0)&gt;0,INDEX(StdCalcsRefCalcs,$E104,0)),"")),"")</f>
        <v/>
      </c>
      <c r="BF104" s="98" t="str">
        <f t="array" ref="BF104">IF($BD104,QUARTILE(IF(G4SelectionMask="x",IF(INDEX(StdCalcsRefCalcs,$E104,0)&gt;0,INDEX(StdCalcsRefCalcs,$E104,0)),""),1),"")</f>
        <v/>
      </c>
      <c r="BG104" s="98" t="str">
        <f t="array" ref="BG104">IF($BD104,QUARTILE(IF(G4SelectionMask="x",IF(INDEX(StdCalcsRefCalcs,$E104,0)&gt;0,INDEX(StdCalcsRefCalcs,$E104,0)),""),3),"")</f>
        <v/>
      </c>
      <c r="BH104" s="98" t="str">
        <f t="array" ref="BH104">IF($BD104,MIN(IF(G4SelectionMask="x",IF(INDEX(StdCalcsRefCalcs,$E104,0)&gt;0,INDEX(StdCalcsRefCalcs,$E104,0)),"")),"")</f>
        <v/>
      </c>
      <c r="BI104" s="98" t="str">
        <f t="array" ref="BI104">IF($BD104,MAX(IF(G4SelectionMask="x",IF(INDEX(StdCalcsRefCalcs,$E104,0)&gt;0,INDEX(StdCalcsRefCalcs,$E104,0)),"")),"")</f>
        <v/>
      </c>
      <c r="BJ104" s="98" t="str">
        <f t="shared" si="32"/>
        <v/>
      </c>
      <c r="BK104" s="98" t="str">
        <f t="array" ref="BK104">IF($BD104,STDEVA(IF(G4SelectionMask="x",IF(INDEX(StdCalcsRefCalcs,$E104,0)&gt;0,INDEX(StdCalcsRefCalcs,$E104,0)),"")),"")</f>
        <v/>
      </c>
      <c r="BL104" s="97" t="b">
        <f t="shared" si="33"/>
        <v>0</v>
      </c>
      <c r="BM104" s="97" t="str">
        <f t="array" ref="BM104">IF($BL104,MEDIAN(IF(G5SelectionMask="x",IF(INDEX(StdCalcsRefCalcs,$E104,0)&gt;0,INDEX(StdCalcsRefCalcs,$E104,0)),"")),"")</f>
        <v/>
      </c>
      <c r="BN104" s="97" t="str">
        <f t="array" ref="BN104">IF($BL104,QUARTILE(IF(G5SelectionMask="x",IF(INDEX(StdCalcsRefCalcs,$E104,0)&gt;0,INDEX(StdCalcsRefCalcs,$E104,0)),""),1),"")</f>
        <v/>
      </c>
      <c r="BO104" s="97" t="str">
        <f t="array" ref="BO104">IF($BL104,QUARTILE(IF(G5SelectionMask="x",IF(INDEX(StdCalcsRefCalcs,$E104,0)&gt;0,INDEX(StdCalcsRefCalcs,$E104,0)),""),3),"")</f>
        <v/>
      </c>
      <c r="BP104" s="97" t="str">
        <f t="array" ref="BP104">IF($BL104,MIN(IF(G5SelectionMask="x",IF(INDEX(StdCalcsRefCalcs,$E104,0)&gt;0,INDEX(StdCalcsRefCalcs,$E104,0)),"")),"")</f>
        <v/>
      </c>
      <c r="BQ104" s="97" t="str">
        <f t="array" ref="BQ104">IF($BL104,MAX(IF(G5SelectionMask="x",IF(INDEX(StdCalcsRefCalcs,$E104,0)&gt;0,INDEX(StdCalcsRefCalcs,$E104,0)),"")),"")</f>
        <v/>
      </c>
      <c r="BR104" s="97" t="str">
        <f t="shared" si="34"/>
        <v/>
      </c>
      <c r="BS104" s="99" t="str">
        <f t="array" ref="BS104">IF($BL104,STDEVA(IF(G5SelectionMask="x",IF(INDEX(StdCalcsRefCalcs,$E104,0)&gt;0,INDEX(StdCalcsRefCalcs,$E104,0)),"")),"")</f>
        <v/>
      </c>
      <c r="BT104" s="108"/>
      <c r="BU104" s="109" t="str">
        <f t="shared" si="84"/>
        <v/>
      </c>
      <c r="BV104" s="109" t="str">
        <f t="shared" si="84"/>
        <v/>
      </c>
      <c r="BW104" s="109" t="str">
        <f t="shared" si="84"/>
        <v/>
      </c>
      <c r="BX104" s="109" t="str">
        <f t="shared" si="84"/>
        <v/>
      </c>
      <c r="BY104" s="109" t="str">
        <f t="shared" si="84"/>
        <v/>
      </c>
      <c r="BZ104" s="109" t="str">
        <f t="shared" si="84"/>
        <v/>
      </c>
      <c r="CA104" s="109" t="str">
        <f t="shared" si="84"/>
        <v/>
      </c>
      <c r="CB104" s="109" t="str">
        <f t="shared" si="84"/>
        <v/>
      </c>
      <c r="CC104" s="109" t="str">
        <f t="shared" si="84"/>
        <v/>
      </c>
      <c r="CD104" s="109" t="str">
        <f t="shared" si="84"/>
        <v/>
      </c>
      <c r="CE104" s="109" t="str">
        <f t="shared" si="84"/>
        <v/>
      </c>
      <c r="CF104" s="109" t="str">
        <f t="shared" si="84"/>
        <v/>
      </c>
      <c r="CG104" s="109" t="str">
        <f t="shared" si="84"/>
        <v/>
      </c>
      <c r="CH104" s="109" t="str">
        <f t="shared" si="84"/>
        <v/>
      </c>
      <c r="CI104" s="109" t="str">
        <f t="shared" si="84"/>
        <v/>
      </c>
    </row>
    <row r="105" spans="1:87" x14ac:dyDescent="0.2">
      <c r="A105" s="33">
        <f t="shared" si="8"/>
        <v>0</v>
      </c>
      <c r="B105" s="206"/>
      <c r="C105" s="200"/>
      <c r="D105" s="197"/>
      <c r="E105" s="72">
        <f t="shared" si="9"/>
        <v>95</v>
      </c>
      <c r="F105" s="9" t="s">
        <v>1654</v>
      </c>
      <c r="G105" s="9" t="str">
        <f t="shared" si="83"/>
        <v>Applications</v>
      </c>
      <c r="H105" s="9" t="s">
        <v>631</v>
      </c>
      <c r="I105" s="9">
        <f t="shared" si="76"/>
        <v>138</v>
      </c>
      <c r="J105" s="9" t="s">
        <v>629</v>
      </c>
      <c r="K105" s="9">
        <f t="shared" si="77"/>
        <v>13</v>
      </c>
      <c r="P105" s="97" t="str">
        <f t="shared" si="59"/>
        <v/>
      </c>
      <c r="Q105" s="97"/>
      <c r="R105" s="97"/>
      <c r="S105" s="97"/>
      <c r="T105" s="97"/>
      <c r="U105" s="98" t="str">
        <f t="shared" si="60"/>
        <v/>
      </c>
      <c r="V105" s="107" t="str">
        <f t="shared" si="61"/>
        <v/>
      </c>
      <c r="W105" s="107" t="str">
        <f t="shared" si="62"/>
        <v/>
      </c>
      <c r="X105" s="107" t="str">
        <f t="shared" si="63"/>
        <v/>
      </c>
      <c r="Y105" s="107" t="str">
        <f t="shared" si="64"/>
        <v/>
      </c>
      <c r="Z105" s="107" t="str">
        <f t="shared" si="65"/>
        <v/>
      </c>
      <c r="AA105" s="107" t="str">
        <f t="shared" si="66"/>
        <v/>
      </c>
      <c r="AB105" s="107" t="str">
        <f t="shared" si="67"/>
        <v/>
      </c>
      <c r="AC105" s="107" t="str">
        <f t="shared" si="68"/>
        <v/>
      </c>
      <c r="AD105" s="107" t="str">
        <f t="shared" si="69"/>
        <v/>
      </c>
      <c r="AE105" s="107" t="str">
        <f t="shared" si="70"/>
        <v/>
      </c>
      <c r="AF105" s="97" t="b">
        <f t="shared" si="25"/>
        <v>0</v>
      </c>
      <c r="AG105" s="97" t="str">
        <f t="array" ref="AG105">IF($AF105,MEDIAN(IF(G1SelectionMask="x",IF(INDEX(StdCalcsRefCalcs,$E105,0)&gt;0,INDEX(StdCalcsRefCalcs,$E105,0)),"")),"")</f>
        <v/>
      </c>
      <c r="AH105" s="97" t="str">
        <f t="array" ref="AH105">IF($AF105,QUARTILE(IF(G1SelectionMask="x",IF(INDEX(StdCalcsRefCalcs,$E105,0)&gt;0,INDEX(StdCalcsRefCalcs,$E105,0)),""),1),"")</f>
        <v/>
      </c>
      <c r="AI105" s="97" t="str">
        <f t="array" ref="AI105">IF($AF105,QUARTILE(IF(G1SelectionMask="x",IF(INDEX(StdCalcsRefCalcs,$E105,0)&gt;0,INDEX(StdCalcsRefCalcs,$E105,0)),""),3),"")</f>
        <v/>
      </c>
      <c r="AJ105" s="97" t="str">
        <f t="array" ref="AJ105">IF($AF105,MIN(IF(G1SelectionMask="x",IF(INDEX(StdCalcsRefCalcs,$E105,0)&gt;0,INDEX(StdCalcsRefCalcs,$E105,0)),"")),"")</f>
        <v/>
      </c>
      <c r="AK105" s="97" t="str">
        <f t="array" ref="AK105">IF($AF105,MAX(IF(G1SelectionMask="x",IF(INDEX(StdCalcsRefCalcs,$E105,0)&gt;0,INDEX(StdCalcsRefCalcs,$E105,0)),"")),"")</f>
        <v/>
      </c>
      <c r="AL105" s="97" t="str">
        <f t="shared" si="26"/>
        <v/>
      </c>
      <c r="AM105" s="97" t="str">
        <f t="array" ref="AM105">IF($AF105,STDEVA(IF(G1SelectionMask="x",IF(INDEX(StdCalcsRefCalcs,$E105,0)&gt;0,INDEX(StdCalcsRefCalcs,$E105,0)),"")),"")</f>
        <v/>
      </c>
      <c r="AN105" s="98" t="b">
        <f t="shared" si="27"/>
        <v>0</v>
      </c>
      <c r="AO105" s="98" t="str">
        <f t="array" ref="AO105">IF($AN105,MEDIAN(IF(G2SelectionMask="x",IF(INDEX(StdCalcsRefCalcs,$E105,0)&gt;0,INDEX(StdCalcsRefCalcs,$E105,0)),"")),"")</f>
        <v/>
      </c>
      <c r="AP105" s="98" t="str">
        <f t="array" ref="AP105">IF($AN105,QUARTILE(IF(G2SelectionMask="x",IF(INDEX(StdCalcsRefCalcs,$E105,0)&gt;0,INDEX(StdCalcsRefCalcs,$E105,0)),""),1),"")</f>
        <v/>
      </c>
      <c r="AQ105" s="98" t="str">
        <f t="array" ref="AQ105">IF($AN105,QUARTILE(IF(G2SelectionMask="x",IF(INDEX(StdCalcsRefCalcs,$E105,0)&gt;0,INDEX(StdCalcsRefCalcs,$E105,0)),""),3),"")</f>
        <v/>
      </c>
      <c r="AR105" s="98" t="str">
        <f t="array" ref="AR105">IF($AN105,MIN(IF(G2SelectionMask="x",IF(INDEX(StdCalcsRefCalcs,$E105,0)&gt;0,INDEX(StdCalcsRefCalcs,$E105,0)),"")),"")</f>
        <v/>
      </c>
      <c r="AS105" s="98" t="str">
        <f t="array" ref="AS105">IF($AN105,MAX(IF(G2SelectionMask="x",IF(INDEX(StdCalcsRefCalcs,$E105,0)&gt;0,INDEX(StdCalcsRefCalcs,$E105,0)),"")),"")</f>
        <v/>
      </c>
      <c r="AT105" s="98" t="str">
        <f t="shared" si="28"/>
        <v/>
      </c>
      <c r="AU105" s="98" t="str">
        <f t="array" ref="AU105">IF($AN105,STDEVA(IF(G2SelectionMask="x",IF(INDEX(StdCalcsRefCalcs,$E105,0)&gt;0,INDEX(StdCalcsRefCalcs,$E105,0)),"")),"")</f>
        <v/>
      </c>
      <c r="AV105" s="97" t="b">
        <f t="shared" si="29"/>
        <v>0</v>
      </c>
      <c r="AW105" s="97" t="str">
        <f t="array" ref="AW105">IF($AV105,MEDIAN(IF(G3SelectionMask="x",IF(INDEX(StdCalcsRefCalcs,$E105,0)&gt;0,INDEX(StdCalcsRefCalcs,$E105,0)),"")),"")</f>
        <v/>
      </c>
      <c r="AX105" s="97" t="str">
        <f t="array" ref="AX105">IF($AV105,QUARTILE(IF(G3SelectionMask="x",IF(INDEX(StdCalcsRefCalcs,$E105,0)&gt;0,INDEX(StdCalcsRefCalcs,$E105,0)),""),1),"")</f>
        <v/>
      </c>
      <c r="AY105" s="97" t="str">
        <f t="array" ref="AY105">IF($AV105,QUARTILE(IF(G3SelectionMask="x",IF(INDEX(StdCalcsRefCalcs,$E105,0)&gt;0,INDEX(StdCalcsRefCalcs,$E105,0)),""),3),"")</f>
        <v/>
      </c>
      <c r="AZ105" s="97" t="str">
        <f t="array" ref="AZ105">IF($AV105,MIN(IF(G3SelectionMask="x",IF(INDEX(StdCalcsRefCalcs,$E105,0)&gt;0,INDEX(StdCalcsRefCalcs,$E105,0)),"")),"")</f>
        <v/>
      </c>
      <c r="BA105" s="97" t="str">
        <f t="array" ref="BA105">IF($AV105,MAX(IF(G3SelectionMask="x",IF(INDEX(StdCalcsRefCalcs,$E105,0)&gt;0,INDEX(StdCalcsRefCalcs,$E105,0)),"")),"")</f>
        <v/>
      </c>
      <c r="BB105" s="97" t="str">
        <f t="shared" si="30"/>
        <v/>
      </c>
      <c r="BC105" s="97" t="str">
        <f t="array" ref="BC105">IF($AV105,STDEVA(IF(G3SelectionMask="x",IF(INDEX(StdCalcsRefCalcs,$E105,0)&gt;0,INDEX(StdCalcsRefCalcs,$E105,0)),"")),"")</f>
        <v/>
      </c>
      <c r="BD105" s="98" t="b">
        <f t="shared" si="31"/>
        <v>0</v>
      </c>
      <c r="BE105" s="98" t="str">
        <f t="array" ref="BE105">IF($BD105,MEDIAN(IF(G4SelectionMask="x",IF(INDEX(StdCalcsRefCalcs,$E105,0)&gt;0,INDEX(StdCalcsRefCalcs,$E105,0)),"")),"")</f>
        <v/>
      </c>
      <c r="BF105" s="98" t="str">
        <f t="array" ref="BF105">IF($BD105,QUARTILE(IF(G4SelectionMask="x",IF(INDEX(StdCalcsRefCalcs,$E105,0)&gt;0,INDEX(StdCalcsRefCalcs,$E105,0)),""),1),"")</f>
        <v/>
      </c>
      <c r="BG105" s="98" t="str">
        <f t="array" ref="BG105">IF($BD105,QUARTILE(IF(G4SelectionMask="x",IF(INDEX(StdCalcsRefCalcs,$E105,0)&gt;0,INDEX(StdCalcsRefCalcs,$E105,0)),""),3),"")</f>
        <v/>
      </c>
      <c r="BH105" s="98" t="str">
        <f t="array" ref="BH105">IF($BD105,MIN(IF(G4SelectionMask="x",IF(INDEX(StdCalcsRefCalcs,$E105,0)&gt;0,INDEX(StdCalcsRefCalcs,$E105,0)),"")),"")</f>
        <v/>
      </c>
      <c r="BI105" s="98" t="str">
        <f t="array" ref="BI105">IF($BD105,MAX(IF(G4SelectionMask="x",IF(INDEX(StdCalcsRefCalcs,$E105,0)&gt;0,INDEX(StdCalcsRefCalcs,$E105,0)),"")),"")</f>
        <v/>
      </c>
      <c r="BJ105" s="98" t="str">
        <f t="shared" si="32"/>
        <v/>
      </c>
      <c r="BK105" s="98" t="str">
        <f t="array" ref="BK105">IF($BD105,STDEVA(IF(G4SelectionMask="x",IF(INDEX(StdCalcsRefCalcs,$E105,0)&gt;0,INDEX(StdCalcsRefCalcs,$E105,0)),"")),"")</f>
        <v/>
      </c>
      <c r="BL105" s="97" t="b">
        <f t="shared" si="33"/>
        <v>0</v>
      </c>
      <c r="BM105" s="97" t="str">
        <f t="array" ref="BM105">IF($BL105,MEDIAN(IF(G5SelectionMask="x",IF(INDEX(StdCalcsRefCalcs,$E105,0)&gt;0,INDEX(StdCalcsRefCalcs,$E105,0)),"")),"")</f>
        <v/>
      </c>
      <c r="BN105" s="97" t="str">
        <f t="array" ref="BN105">IF($BL105,QUARTILE(IF(G5SelectionMask="x",IF(INDEX(StdCalcsRefCalcs,$E105,0)&gt;0,INDEX(StdCalcsRefCalcs,$E105,0)),""),1),"")</f>
        <v/>
      </c>
      <c r="BO105" s="97" t="str">
        <f t="array" ref="BO105">IF($BL105,QUARTILE(IF(G5SelectionMask="x",IF(INDEX(StdCalcsRefCalcs,$E105,0)&gt;0,INDEX(StdCalcsRefCalcs,$E105,0)),""),3),"")</f>
        <v/>
      </c>
      <c r="BP105" s="97" t="str">
        <f t="array" ref="BP105">IF($BL105,MIN(IF(G5SelectionMask="x",IF(INDEX(StdCalcsRefCalcs,$E105,0)&gt;0,INDEX(StdCalcsRefCalcs,$E105,0)),"")),"")</f>
        <v/>
      </c>
      <c r="BQ105" s="97" t="str">
        <f t="array" ref="BQ105">IF($BL105,MAX(IF(G5SelectionMask="x",IF(INDEX(StdCalcsRefCalcs,$E105,0)&gt;0,INDEX(StdCalcsRefCalcs,$E105,0)),"")),"")</f>
        <v/>
      </c>
      <c r="BR105" s="97" t="str">
        <f t="shared" si="34"/>
        <v/>
      </c>
      <c r="BS105" s="99" t="str">
        <f t="array" ref="BS105">IF($BL105,STDEVA(IF(G5SelectionMask="x",IF(INDEX(StdCalcsRefCalcs,$E105,0)&gt;0,INDEX(StdCalcsRefCalcs,$E105,0)),"")),"")</f>
        <v/>
      </c>
      <c r="BT105" s="108"/>
      <c r="BU105" s="109" t="str">
        <f t="shared" si="84"/>
        <v/>
      </c>
      <c r="BV105" s="109" t="str">
        <f t="shared" si="84"/>
        <v/>
      </c>
      <c r="BW105" s="109" t="str">
        <f t="shared" si="84"/>
        <v/>
      </c>
      <c r="BX105" s="109" t="str">
        <f t="shared" si="84"/>
        <v/>
      </c>
      <c r="BY105" s="109" t="str">
        <f t="shared" si="84"/>
        <v/>
      </c>
      <c r="BZ105" s="109" t="str">
        <f t="shared" si="84"/>
        <v/>
      </c>
      <c r="CA105" s="109" t="str">
        <f t="shared" si="84"/>
        <v/>
      </c>
      <c r="CB105" s="109" t="str">
        <f t="shared" si="84"/>
        <v/>
      </c>
      <c r="CC105" s="109" t="str">
        <f t="shared" si="84"/>
        <v/>
      </c>
      <c r="CD105" s="109" t="str">
        <f t="shared" si="84"/>
        <v/>
      </c>
      <c r="CE105" s="109" t="str">
        <f t="shared" si="84"/>
        <v/>
      </c>
      <c r="CF105" s="109" t="str">
        <f t="shared" si="84"/>
        <v/>
      </c>
      <c r="CG105" s="109" t="str">
        <f t="shared" si="84"/>
        <v/>
      </c>
      <c r="CH105" s="109" t="str">
        <f t="shared" si="84"/>
        <v/>
      </c>
      <c r="CI105" s="109" t="str">
        <f t="shared" si="84"/>
        <v/>
      </c>
    </row>
    <row r="106" spans="1:87" x14ac:dyDescent="0.2">
      <c r="A106" s="33">
        <f t="shared" si="8"/>
        <v>0</v>
      </c>
      <c r="B106" s="206"/>
      <c r="C106" s="200"/>
      <c r="D106" s="197"/>
      <c r="E106" s="72">
        <f t="shared" si="9"/>
        <v>96</v>
      </c>
      <c r="F106" s="9" t="s">
        <v>1655</v>
      </c>
      <c r="G106" s="9" t="str">
        <f t="shared" si="83"/>
        <v>Application development</v>
      </c>
      <c r="H106" s="9" t="s">
        <v>632</v>
      </c>
      <c r="I106" s="9">
        <f t="shared" si="76"/>
        <v>139</v>
      </c>
      <c r="J106" s="9" t="s">
        <v>629</v>
      </c>
      <c r="K106" s="9">
        <f t="shared" si="77"/>
        <v>13</v>
      </c>
      <c r="P106" s="97" t="str">
        <f t="shared" si="59"/>
        <v/>
      </c>
      <c r="Q106" s="97"/>
      <c r="R106" s="97"/>
      <c r="S106" s="97"/>
      <c r="T106" s="97"/>
      <c r="U106" s="98" t="str">
        <f t="shared" si="60"/>
        <v/>
      </c>
      <c r="V106" s="107" t="str">
        <f t="shared" si="61"/>
        <v/>
      </c>
      <c r="W106" s="107" t="str">
        <f t="shared" si="62"/>
        <v/>
      </c>
      <c r="X106" s="107" t="str">
        <f t="shared" si="63"/>
        <v/>
      </c>
      <c r="Y106" s="107" t="str">
        <f t="shared" si="64"/>
        <v/>
      </c>
      <c r="Z106" s="107" t="str">
        <f t="shared" si="65"/>
        <v/>
      </c>
      <c r="AA106" s="107" t="str">
        <f t="shared" si="66"/>
        <v/>
      </c>
      <c r="AB106" s="107" t="str">
        <f t="shared" si="67"/>
        <v/>
      </c>
      <c r="AC106" s="107" t="str">
        <f t="shared" si="68"/>
        <v/>
      </c>
      <c r="AD106" s="107" t="str">
        <f t="shared" si="69"/>
        <v/>
      </c>
      <c r="AE106" s="107" t="str">
        <f t="shared" si="70"/>
        <v/>
      </c>
      <c r="AF106" s="97" t="b">
        <f t="shared" si="25"/>
        <v>0</v>
      </c>
      <c r="AG106" s="97" t="str">
        <f t="array" ref="AG106">IF($AF106,MEDIAN(IF(G1SelectionMask="x",IF(INDEX(StdCalcsRefCalcs,$E106,0)&gt;0,INDEX(StdCalcsRefCalcs,$E106,0)),"")),"")</f>
        <v/>
      </c>
      <c r="AH106" s="97" t="str">
        <f t="array" ref="AH106">IF($AF106,QUARTILE(IF(G1SelectionMask="x",IF(INDEX(StdCalcsRefCalcs,$E106,0)&gt;0,INDEX(StdCalcsRefCalcs,$E106,0)),""),1),"")</f>
        <v/>
      </c>
      <c r="AI106" s="97" t="str">
        <f t="array" ref="AI106">IF($AF106,QUARTILE(IF(G1SelectionMask="x",IF(INDEX(StdCalcsRefCalcs,$E106,0)&gt;0,INDEX(StdCalcsRefCalcs,$E106,0)),""),3),"")</f>
        <v/>
      </c>
      <c r="AJ106" s="97" t="str">
        <f t="array" ref="AJ106">IF($AF106,MIN(IF(G1SelectionMask="x",IF(INDEX(StdCalcsRefCalcs,$E106,0)&gt;0,INDEX(StdCalcsRefCalcs,$E106,0)),"")),"")</f>
        <v/>
      </c>
      <c r="AK106" s="97" t="str">
        <f t="array" ref="AK106">IF($AF106,MAX(IF(G1SelectionMask="x",IF(INDEX(StdCalcsRefCalcs,$E106,0)&gt;0,INDEX(StdCalcsRefCalcs,$E106,0)),"")),"")</f>
        <v/>
      </c>
      <c r="AL106" s="97" t="str">
        <f t="shared" si="26"/>
        <v/>
      </c>
      <c r="AM106" s="97" t="str">
        <f t="array" ref="AM106">IF($AF106,STDEVA(IF(G1SelectionMask="x",IF(INDEX(StdCalcsRefCalcs,$E106,0)&gt;0,INDEX(StdCalcsRefCalcs,$E106,0)),"")),"")</f>
        <v/>
      </c>
      <c r="AN106" s="98" t="b">
        <f t="shared" si="27"/>
        <v>0</v>
      </c>
      <c r="AO106" s="98" t="str">
        <f t="array" ref="AO106">IF($AN106,MEDIAN(IF(G2SelectionMask="x",IF(INDEX(StdCalcsRefCalcs,$E106,0)&gt;0,INDEX(StdCalcsRefCalcs,$E106,0)),"")),"")</f>
        <v/>
      </c>
      <c r="AP106" s="98" t="str">
        <f t="array" ref="AP106">IF($AN106,QUARTILE(IF(G2SelectionMask="x",IF(INDEX(StdCalcsRefCalcs,$E106,0)&gt;0,INDEX(StdCalcsRefCalcs,$E106,0)),""),1),"")</f>
        <v/>
      </c>
      <c r="AQ106" s="98" t="str">
        <f t="array" ref="AQ106">IF($AN106,QUARTILE(IF(G2SelectionMask="x",IF(INDEX(StdCalcsRefCalcs,$E106,0)&gt;0,INDEX(StdCalcsRefCalcs,$E106,0)),""),3),"")</f>
        <v/>
      </c>
      <c r="AR106" s="98" t="str">
        <f t="array" ref="AR106">IF($AN106,MIN(IF(G2SelectionMask="x",IF(INDEX(StdCalcsRefCalcs,$E106,0)&gt;0,INDEX(StdCalcsRefCalcs,$E106,0)),"")),"")</f>
        <v/>
      </c>
      <c r="AS106" s="98" t="str">
        <f t="array" ref="AS106">IF($AN106,MAX(IF(G2SelectionMask="x",IF(INDEX(StdCalcsRefCalcs,$E106,0)&gt;0,INDEX(StdCalcsRefCalcs,$E106,0)),"")),"")</f>
        <v/>
      </c>
      <c r="AT106" s="98" t="str">
        <f t="shared" si="28"/>
        <v/>
      </c>
      <c r="AU106" s="98" t="str">
        <f t="array" ref="AU106">IF($AN106,STDEVA(IF(G2SelectionMask="x",IF(INDEX(StdCalcsRefCalcs,$E106,0)&gt;0,INDEX(StdCalcsRefCalcs,$E106,0)),"")),"")</f>
        <v/>
      </c>
      <c r="AV106" s="97" t="b">
        <f t="shared" si="29"/>
        <v>0</v>
      </c>
      <c r="AW106" s="97" t="str">
        <f t="array" ref="AW106">IF($AV106,MEDIAN(IF(G3SelectionMask="x",IF(INDEX(StdCalcsRefCalcs,$E106,0)&gt;0,INDEX(StdCalcsRefCalcs,$E106,0)),"")),"")</f>
        <v/>
      </c>
      <c r="AX106" s="97" t="str">
        <f t="array" ref="AX106">IF($AV106,QUARTILE(IF(G3SelectionMask="x",IF(INDEX(StdCalcsRefCalcs,$E106,0)&gt;0,INDEX(StdCalcsRefCalcs,$E106,0)),""),1),"")</f>
        <v/>
      </c>
      <c r="AY106" s="97" t="str">
        <f t="array" ref="AY106">IF($AV106,QUARTILE(IF(G3SelectionMask="x",IF(INDEX(StdCalcsRefCalcs,$E106,0)&gt;0,INDEX(StdCalcsRefCalcs,$E106,0)),""),3),"")</f>
        <v/>
      </c>
      <c r="AZ106" s="97" t="str">
        <f t="array" ref="AZ106">IF($AV106,MIN(IF(G3SelectionMask="x",IF(INDEX(StdCalcsRefCalcs,$E106,0)&gt;0,INDEX(StdCalcsRefCalcs,$E106,0)),"")),"")</f>
        <v/>
      </c>
      <c r="BA106" s="97" t="str">
        <f t="array" ref="BA106">IF($AV106,MAX(IF(G3SelectionMask="x",IF(INDEX(StdCalcsRefCalcs,$E106,0)&gt;0,INDEX(StdCalcsRefCalcs,$E106,0)),"")),"")</f>
        <v/>
      </c>
      <c r="BB106" s="97" t="str">
        <f t="shared" si="30"/>
        <v/>
      </c>
      <c r="BC106" s="97" t="str">
        <f t="array" ref="BC106">IF($AV106,STDEVA(IF(G3SelectionMask="x",IF(INDEX(StdCalcsRefCalcs,$E106,0)&gt;0,INDEX(StdCalcsRefCalcs,$E106,0)),"")),"")</f>
        <v/>
      </c>
      <c r="BD106" s="98" t="b">
        <f t="shared" si="31"/>
        <v>0</v>
      </c>
      <c r="BE106" s="98" t="str">
        <f t="array" ref="BE106">IF($BD106,MEDIAN(IF(G4SelectionMask="x",IF(INDEX(StdCalcsRefCalcs,$E106,0)&gt;0,INDEX(StdCalcsRefCalcs,$E106,0)),"")),"")</f>
        <v/>
      </c>
      <c r="BF106" s="98" t="str">
        <f t="array" ref="BF106">IF($BD106,QUARTILE(IF(G4SelectionMask="x",IF(INDEX(StdCalcsRefCalcs,$E106,0)&gt;0,INDEX(StdCalcsRefCalcs,$E106,0)),""),1),"")</f>
        <v/>
      </c>
      <c r="BG106" s="98" t="str">
        <f t="array" ref="BG106">IF($BD106,QUARTILE(IF(G4SelectionMask="x",IF(INDEX(StdCalcsRefCalcs,$E106,0)&gt;0,INDEX(StdCalcsRefCalcs,$E106,0)),""),3),"")</f>
        <v/>
      </c>
      <c r="BH106" s="98" t="str">
        <f t="array" ref="BH106">IF($BD106,MIN(IF(G4SelectionMask="x",IF(INDEX(StdCalcsRefCalcs,$E106,0)&gt;0,INDEX(StdCalcsRefCalcs,$E106,0)),"")),"")</f>
        <v/>
      </c>
      <c r="BI106" s="98" t="str">
        <f t="array" ref="BI106">IF($BD106,MAX(IF(G4SelectionMask="x",IF(INDEX(StdCalcsRefCalcs,$E106,0)&gt;0,INDEX(StdCalcsRefCalcs,$E106,0)),"")),"")</f>
        <v/>
      </c>
      <c r="BJ106" s="98" t="str">
        <f t="shared" si="32"/>
        <v/>
      </c>
      <c r="BK106" s="98" t="str">
        <f t="array" ref="BK106">IF($BD106,STDEVA(IF(G4SelectionMask="x",IF(INDEX(StdCalcsRefCalcs,$E106,0)&gt;0,INDEX(StdCalcsRefCalcs,$E106,0)),"")),"")</f>
        <v/>
      </c>
      <c r="BL106" s="97" t="b">
        <f t="shared" si="33"/>
        <v>0</v>
      </c>
      <c r="BM106" s="97" t="str">
        <f t="array" ref="BM106">IF($BL106,MEDIAN(IF(G5SelectionMask="x",IF(INDEX(StdCalcsRefCalcs,$E106,0)&gt;0,INDEX(StdCalcsRefCalcs,$E106,0)),"")),"")</f>
        <v/>
      </c>
      <c r="BN106" s="97" t="str">
        <f t="array" ref="BN106">IF($BL106,QUARTILE(IF(G5SelectionMask="x",IF(INDEX(StdCalcsRefCalcs,$E106,0)&gt;0,INDEX(StdCalcsRefCalcs,$E106,0)),""),1),"")</f>
        <v/>
      </c>
      <c r="BO106" s="97" t="str">
        <f t="array" ref="BO106">IF($BL106,QUARTILE(IF(G5SelectionMask="x",IF(INDEX(StdCalcsRefCalcs,$E106,0)&gt;0,INDEX(StdCalcsRefCalcs,$E106,0)),""),3),"")</f>
        <v/>
      </c>
      <c r="BP106" s="97" t="str">
        <f t="array" ref="BP106">IF($BL106,MIN(IF(G5SelectionMask="x",IF(INDEX(StdCalcsRefCalcs,$E106,0)&gt;0,INDEX(StdCalcsRefCalcs,$E106,0)),"")),"")</f>
        <v/>
      </c>
      <c r="BQ106" s="97" t="str">
        <f t="array" ref="BQ106">IF($BL106,MAX(IF(G5SelectionMask="x",IF(INDEX(StdCalcsRefCalcs,$E106,0)&gt;0,INDEX(StdCalcsRefCalcs,$E106,0)),"")),"")</f>
        <v/>
      </c>
      <c r="BR106" s="97" t="str">
        <f t="shared" si="34"/>
        <v/>
      </c>
      <c r="BS106" s="99" t="str">
        <f t="array" ref="BS106">IF($BL106,STDEVA(IF(G5SelectionMask="x",IF(INDEX(StdCalcsRefCalcs,$E106,0)&gt;0,INDEX(StdCalcsRefCalcs,$E106,0)),"")),"")</f>
        <v/>
      </c>
      <c r="BT106" s="108"/>
      <c r="BU106" s="109" t="str">
        <f t="shared" si="84"/>
        <v/>
      </c>
      <c r="BV106" s="109" t="str">
        <f t="shared" si="84"/>
        <v/>
      </c>
      <c r="BW106" s="109" t="str">
        <f t="shared" si="84"/>
        <v/>
      </c>
      <c r="BX106" s="109" t="str">
        <f t="shared" si="84"/>
        <v/>
      </c>
      <c r="BY106" s="109" t="str">
        <f t="shared" si="84"/>
        <v/>
      </c>
      <c r="BZ106" s="109" t="str">
        <f t="shared" si="84"/>
        <v/>
      </c>
      <c r="CA106" s="109" t="str">
        <f t="shared" si="84"/>
        <v/>
      </c>
      <c r="CB106" s="109" t="str">
        <f t="shared" si="84"/>
        <v/>
      </c>
      <c r="CC106" s="109" t="str">
        <f t="shared" si="84"/>
        <v/>
      </c>
      <c r="CD106" s="109" t="str">
        <f t="shared" si="84"/>
        <v/>
      </c>
      <c r="CE106" s="109" t="str">
        <f t="shared" si="84"/>
        <v/>
      </c>
      <c r="CF106" s="109" t="str">
        <f t="shared" si="84"/>
        <v/>
      </c>
      <c r="CG106" s="109" t="str">
        <f t="shared" si="84"/>
        <v/>
      </c>
      <c r="CH106" s="109" t="str">
        <f t="shared" si="84"/>
        <v/>
      </c>
      <c r="CI106" s="109" t="str">
        <f t="shared" si="84"/>
        <v/>
      </c>
    </row>
    <row r="107" spans="1:87" ht="13.5" thickBot="1" x14ac:dyDescent="0.25">
      <c r="A107" s="33">
        <f t="shared" si="8"/>
        <v>0</v>
      </c>
      <c r="B107" s="206"/>
      <c r="C107" s="200"/>
      <c r="D107" s="198"/>
      <c r="E107" s="72">
        <f t="shared" si="9"/>
        <v>97</v>
      </c>
      <c r="F107" s="9" t="s">
        <v>1656</v>
      </c>
      <c r="G107" s="9" t="str">
        <f t="shared" si="83"/>
        <v>Application maintenance</v>
      </c>
      <c r="H107" s="9" t="s">
        <v>633</v>
      </c>
      <c r="I107" s="9">
        <f t="shared" si="76"/>
        <v>140</v>
      </c>
      <c r="J107" s="9" t="s">
        <v>629</v>
      </c>
      <c r="K107" s="9">
        <f t="shared" si="77"/>
        <v>13</v>
      </c>
      <c r="P107" s="97" t="str">
        <f t="shared" si="59"/>
        <v/>
      </c>
      <c r="Q107" s="97"/>
      <c r="R107" s="97"/>
      <c r="S107" s="97"/>
      <c r="T107" s="97"/>
      <c r="U107" s="98" t="str">
        <f t="shared" si="60"/>
        <v/>
      </c>
      <c r="V107" s="107" t="str">
        <f t="shared" si="61"/>
        <v/>
      </c>
      <c r="W107" s="107" t="str">
        <f t="shared" si="62"/>
        <v/>
      </c>
      <c r="X107" s="107" t="str">
        <f t="shared" si="63"/>
        <v/>
      </c>
      <c r="Y107" s="107" t="str">
        <f t="shared" si="64"/>
        <v/>
      </c>
      <c r="Z107" s="107" t="str">
        <f t="shared" si="65"/>
        <v/>
      </c>
      <c r="AA107" s="107" t="str">
        <f t="shared" si="66"/>
        <v/>
      </c>
      <c r="AB107" s="107" t="str">
        <f t="shared" si="67"/>
        <v/>
      </c>
      <c r="AC107" s="107" t="str">
        <f t="shared" si="68"/>
        <v/>
      </c>
      <c r="AD107" s="107" t="str">
        <f t="shared" si="69"/>
        <v/>
      </c>
      <c r="AE107" s="107" t="str">
        <f t="shared" si="70"/>
        <v/>
      </c>
      <c r="AF107" s="97" t="b">
        <f t="shared" si="25"/>
        <v>0</v>
      </c>
      <c r="AG107" s="97" t="str">
        <f t="array" ref="AG107">IF($AF107,MEDIAN(IF(G1SelectionMask="x",IF(INDEX(StdCalcsRefCalcs,$E107,0)&gt;0,INDEX(StdCalcsRefCalcs,$E107,0)),"")),"")</f>
        <v/>
      </c>
      <c r="AH107" s="97" t="str">
        <f t="array" ref="AH107">IF($AF107,QUARTILE(IF(G1SelectionMask="x",IF(INDEX(StdCalcsRefCalcs,$E107,0)&gt;0,INDEX(StdCalcsRefCalcs,$E107,0)),""),1),"")</f>
        <v/>
      </c>
      <c r="AI107" s="97" t="str">
        <f t="array" ref="AI107">IF($AF107,QUARTILE(IF(G1SelectionMask="x",IF(INDEX(StdCalcsRefCalcs,$E107,0)&gt;0,INDEX(StdCalcsRefCalcs,$E107,0)),""),3),"")</f>
        <v/>
      </c>
      <c r="AJ107" s="97" t="str">
        <f t="array" ref="AJ107">IF($AF107,MIN(IF(G1SelectionMask="x",IF(INDEX(StdCalcsRefCalcs,$E107,0)&gt;0,INDEX(StdCalcsRefCalcs,$E107,0)),"")),"")</f>
        <v/>
      </c>
      <c r="AK107" s="97" t="str">
        <f t="array" ref="AK107">IF($AF107,MAX(IF(G1SelectionMask="x",IF(INDEX(StdCalcsRefCalcs,$E107,0)&gt;0,INDEX(StdCalcsRefCalcs,$E107,0)),"")),"")</f>
        <v/>
      </c>
      <c r="AL107" s="97" t="str">
        <f t="shared" si="26"/>
        <v/>
      </c>
      <c r="AM107" s="97" t="str">
        <f t="array" ref="AM107">IF($AF107,STDEVA(IF(G1SelectionMask="x",IF(INDEX(StdCalcsRefCalcs,$E107,0)&gt;0,INDEX(StdCalcsRefCalcs,$E107,0)),"")),"")</f>
        <v/>
      </c>
      <c r="AN107" s="98" t="b">
        <f t="shared" si="27"/>
        <v>0</v>
      </c>
      <c r="AO107" s="98" t="str">
        <f t="array" ref="AO107">IF($AN107,MEDIAN(IF(G2SelectionMask="x",IF(INDEX(StdCalcsRefCalcs,$E107,0)&gt;0,INDEX(StdCalcsRefCalcs,$E107,0)),"")),"")</f>
        <v/>
      </c>
      <c r="AP107" s="98" t="str">
        <f t="array" ref="AP107">IF($AN107,QUARTILE(IF(G2SelectionMask="x",IF(INDEX(StdCalcsRefCalcs,$E107,0)&gt;0,INDEX(StdCalcsRefCalcs,$E107,0)),""),1),"")</f>
        <v/>
      </c>
      <c r="AQ107" s="98" t="str">
        <f t="array" ref="AQ107">IF($AN107,QUARTILE(IF(G2SelectionMask="x",IF(INDEX(StdCalcsRefCalcs,$E107,0)&gt;0,INDEX(StdCalcsRefCalcs,$E107,0)),""),3),"")</f>
        <v/>
      </c>
      <c r="AR107" s="98" t="str">
        <f t="array" ref="AR107">IF($AN107,MIN(IF(G2SelectionMask="x",IF(INDEX(StdCalcsRefCalcs,$E107,0)&gt;0,INDEX(StdCalcsRefCalcs,$E107,0)),"")),"")</f>
        <v/>
      </c>
      <c r="AS107" s="98" t="str">
        <f t="array" ref="AS107">IF($AN107,MAX(IF(G2SelectionMask="x",IF(INDEX(StdCalcsRefCalcs,$E107,0)&gt;0,INDEX(StdCalcsRefCalcs,$E107,0)),"")),"")</f>
        <v/>
      </c>
      <c r="AT107" s="98" t="str">
        <f t="shared" si="28"/>
        <v/>
      </c>
      <c r="AU107" s="98" t="str">
        <f t="array" ref="AU107">IF($AN107,STDEVA(IF(G2SelectionMask="x",IF(INDEX(StdCalcsRefCalcs,$E107,0)&gt;0,INDEX(StdCalcsRefCalcs,$E107,0)),"")),"")</f>
        <v/>
      </c>
      <c r="AV107" s="97" t="b">
        <f t="shared" si="29"/>
        <v>0</v>
      </c>
      <c r="AW107" s="97" t="str">
        <f t="array" ref="AW107">IF($AV107,MEDIAN(IF(G3SelectionMask="x",IF(INDEX(StdCalcsRefCalcs,$E107,0)&gt;0,INDEX(StdCalcsRefCalcs,$E107,0)),"")),"")</f>
        <v/>
      </c>
      <c r="AX107" s="97" t="str">
        <f t="array" ref="AX107">IF($AV107,QUARTILE(IF(G3SelectionMask="x",IF(INDEX(StdCalcsRefCalcs,$E107,0)&gt;0,INDEX(StdCalcsRefCalcs,$E107,0)),""),1),"")</f>
        <v/>
      </c>
      <c r="AY107" s="97" t="str">
        <f t="array" ref="AY107">IF($AV107,QUARTILE(IF(G3SelectionMask="x",IF(INDEX(StdCalcsRefCalcs,$E107,0)&gt;0,INDEX(StdCalcsRefCalcs,$E107,0)),""),3),"")</f>
        <v/>
      </c>
      <c r="AZ107" s="97" t="str">
        <f t="array" ref="AZ107">IF($AV107,MIN(IF(G3SelectionMask="x",IF(INDEX(StdCalcsRefCalcs,$E107,0)&gt;0,INDEX(StdCalcsRefCalcs,$E107,0)),"")),"")</f>
        <v/>
      </c>
      <c r="BA107" s="97" t="str">
        <f t="array" ref="BA107">IF($AV107,MAX(IF(G3SelectionMask="x",IF(INDEX(StdCalcsRefCalcs,$E107,0)&gt;0,INDEX(StdCalcsRefCalcs,$E107,0)),"")),"")</f>
        <v/>
      </c>
      <c r="BB107" s="97" t="str">
        <f t="shared" si="30"/>
        <v/>
      </c>
      <c r="BC107" s="97" t="str">
        <f t="array" ref="BC107">IF($AV107,STDEVA(IF(G3SelectionMask="x",IF(INDEX(StdCalcsRefCalcs,$E107,0)&gt;0,INDEX(StdCalcsRefCalcs,$E107,0)),"")),"")</f>
        <v/>
      </c>
      <c r="BD107" s="98" t="b">
        <f t="shared" si="31"/>
        <v>0</v>
      </c>
      <c r="BE107" s="98" t="str">
        <f t="array" ref="BE107">IF($BD107,MEDIAN(IF(G4SelectionMask="x",IF(INDEX(StdCalcsRefCalcs,$E107,0)&gt;0,INDEX(StdCalcsRefCalcs,$E107,0)),"")),"")</f>
        <v/>
      </c>
      <c r="BF107" s="98" t="str">
        <f t="array" ref="BF107">IF($BD107,QUARTILE(IF(G4SelectionMask="x",IF(INDEX(StdCalcsRefCalcs,$E107,0)&gt;0,INDEX(StdCalcsRefCalcs,$E107,0)),""),1),"")</f>
        <v/>
      </c>
      <c r="BG107" s="98" t="str">
        <f t="array" ref="BG107">IF($BD107,QUARTILE(IF(G4SelectionMask="x",IF(INDEX(StdCalcsRefCalcs,$E107,0)&gt;0,INDEX(StdCalcsRefCalcs,$E107,0)),""),3),"")</f>
        <v/>
      </c>
      <c r="BH107" s="98" t="str">
        <f t="array" ref="BH107">IF($BD107,MIN(IF(G4SelectionMask="x",IF(INDEX(StdCalcsRefCalcs,$E107,0)&gt;0,INDEX(StdCalcsRefCalcs,$E107,0)),"")),"")</f>
        <v/>
      </c>
      <c r="BI107" s="98" t="str">
        <f t="array" ref="BI107">IF($BD107,MAX(IF(G4SelectionMask="x",IF(INDEX(StdCalcsRefCalcs,$E107,0)&gt;0,INDEX(StdCalcsRefCalcs,$E107,0)),"")),"")</f>
        <v/>
      </c>
      <c r="BJ107" s="98" t="str">
        <f t="shared" si="32"/>
        <v/>
      </c>
      <c r="BK107" s="98" t="str">
        <f t="array" ref="BK107">IF($BD107,STDEVA(IF(G4SelectionMask="x",IF(INDEX(StdCalcsRefCalcs,$E107,0)&gt;0,INDEX(StdCalcsRefCalcs,$E107,0)),"")),"")</f>
        <v/>
      </c>
      <c r="BL107" s="97" t="b">
        <f t="shared" si="33"/>
        <v>0</v>
      </c>
      <c r="BM107" s="97" t="str">
        <f t="array" ref="BM107">IF($BL107,MEDIAN(IF(G5SelectionMask="x",IF(INDEX(StdCalcsRefCalcs,$E107,0)&gt;0,INDEX(StdCalcsRefCalcs,$E107,0)),"")),"")</f>
        <v/>
      </c>
      <c r="BN107" s="97" t="str">
        <f t="array" ref="BN107">IF($BL107,QUARTILE(IF(G5SelectionMask="x",IF(INDEX(StdCalcsRefCalcs,$E107,0)&gt;0,INDEX(StdCalcsRefCalcs,$E107,0)),""),1),"")</f>
        <v/>
      </c>
      <c r="BO107" s="97" t="str">
        <f t="array" ref="BO107">IF($BL107,QUARTILE(IF(G5SelectionMask="x",IF(INDEX(StdCalcsRefCalcs,$E107,0)&gt;0,INDEX(StdCalcsRefCalcs,$E107,0)),""),3),"")</f>
        <v/>
      </c>
      <c r="BP107" s="97" t="str">
        <f t="array" ref="BP107">IF($BL107,MIN(IF(G5SelectionMask="x",IF(INDEX(StdCalcsRefCalcs,$E107,0)&gt;0,INDEX(StdCalcsRefCalcs,$E107,0)),"")),"")</f>
        <v/>
      </c>
      <c r="BQ107" s="97" t="str">
        <f t="array" ref="BQ107">IF($BL107,MAX(IF(G5SelectionMask="x",IF(INDEX(StdCalcsRefCalcs,$E107,0)&gt;0,INDEX(StdCalcsRefCalcs,$E107,0)),"")),"")</f>
        <v/>
      </c>
      <c r="BR107" s="97" t="str">
        <f t="shared" si="34"/>
        <v/>
      </c>
      <c r="BS107" s="99" t="str">
        <f t="array" ref="BS107">IF($BL107,STDEVA(IF(G5SelectionMask="x",IF(INDEX(StdCalcsRefCalcs,$E107,0)&gt;0,INDEX(StdCalcsRefCalcs,$E107,0)),"")),"")</f>
        <v/>
      </c>
      <c r="BT107" s="108"/>
      <c r="BU107" s="109" t="str">
        <f t="shared" si="84"/>
        <v/>
      </c>
      <c r="BV107" s="109" t="str">
        <f t="shared" si="84"/>
        <v/>
      </c>
      <c r="BW107" s="109" t="str">
        <f t="shared" si="84"/>
        <v/>
      </c>
      <c r="BX107" s="109" t="str">
        <f t="shared" si="84"/>
        <v/>
      </c>
      <c r="BY107" s="109" t="str">
        <f t="shared" si="84"/>
        <v/>
      </c>
      <c r="BZ107" s="109" t="str">
        <f t="shared" si="84"/>
        <v/>
      </c>
      <c r="CA107" s="109" t="str">
        <f t="shared" si="84"/>
        <v/>
      </c>
      <c r="CB107" s="109" t="str">
        <f t="shared" si="84"/>
        <v/>
      </c>
      <c r="CC107" s="109" t="str">
        <f t="shared" si="84"/>
        <v/>
      </c>
      <c r="CD107" s="109" t="str">
        <f t="shared" si="84"/>
        <v/>
      </c>
      <c r="CE107" s="109" t="str">
        <f t="shared" si="84"/>
        <v/>
      </c>
      <c r="CF107" s="109" t="str">
        <f t="shared" si="84"/>
        <v/>
      </c>
      <c r="CG107" s="109" t="str">
        <f t="shared" si="84"/>
        <v/>
      </c>
      <c r="CH107" s="109" t="str">
        <f t="shared" si="84"/>
        <v/>
      </c>
      <c r="CI107" s="109" t="str">
        <f t="shared" si="84"/>
        <v/>
      </c>
    </row>
    <row r="108" spans="1:87" x14ac:dyDescent="0.2">
      <c r="A108" s="33">
        <f t="shared" si="8"/>
        <v>0</v>
      </c>
      <c r="B108" s="206"/>
      <c r="C108" s="200"/>
      <c r="D108" s="196" t="s">
        <v>66</v>
      </c>
      <c r="E108" s="72">
        <f t="shared" si="9"/>
        <v>98</v>
      </c>
      <c r="F108" s="9" t="s">
        <v>558</v>
      </c>
      <c r="G108" s="9" t="str">
        <f t="shared" si="83"/>
        <v>Infrastructure</v>
      </c>
      <c r="H108" s="9" t="s">
        <v>235</v>
      </c>
      <c r="I108" s="9">
        <f t="shared" ref="I108:I118" si="85">MATCH(H108,RawDataFieldKeys,0)-RawDataFieldKeyBaseRow</f>
        <v>141</v>
      </c>
      <c r="J108" s="9" t="s">
        <v>220</v>
      </c>
      <c r="K108" s="9">
        <f t="shared" ref="K108:K118" si="86">MATCH(J108,RawDataFieldKeys,0)-RawDataFieldKeyBaseRow</f>
        <v>1</v>
      </c>
      <c r="P108" s="97">
        <f t="shared" si="59"/>
        <v>3.5806745693362639E-2</v>
      </c>
      <c r="Q108" s="97"/>
      <c r="R108" s="97"/>
      <c r="S108" s="97"/>
      <c r="T108" s="97"/>
      <c r="U108" s="98">
        <f t="shared" si="60"/>
        <v>1.0789499771522935E-2</v>
      </c>
      <c r="V108" s="107">
        <f t="shared" si="61"/>
        <v>5.7274337672762146E-2</v>
      </c>
      <c r="W108" s="107">
        <f t="shared" si="62"/>
        <v>3.3389273844333864E-2</v>
      </c>
      <c r="X108" s="107">
        <f t="shared" si="63"/>
        <v>8.799049382104808E-2</v>
      </c>
      <c r="Y108" s="107">
        <f t="shared" si="64"/>
        <v>7.5696754849681275E-2</v>
      </c>
      <c r="Z108" s="107">
        <f t="shared" si="65"/>
        <v>5.9773260773521963E-2</v>
      </c>
      <c r="AA108" s="107">
        <f t="shared" si="66"/>
        <v>7.8041904273723331E-2</v>
      </c>
      <c r="AB108" s="107">
        <f t="shared" si="67"/>
        <v>4.3835971897507001E-2</v>
      </c>
      <c r="AC108" s="107">
        <f t="shared" si="68"/>
        <v>4.8032696137235854E-2</v>
      </c>
      <c r="AD108" s="107">
        <f t="shared" si="69"/>
        <v>6.1748709030618597E-2</v>
      </c>
      <c r="AE108" s="107">
        <f t="shared" si="70"/>
        <v>4.7329430185829448E-2</v>
      </c>
      <c r="AF108" s="97" t="b">
        <f t="shared" si="25"/>
        <v>1</v>
      </c>
      <c r="AG108" s="97">
        <f t="array" ref="AG108">IF($AF108,MEDIAN(IF(G1SelectionMask="x",IF(INDEX(StdCalcsRefCalcs,$E108,0)&gt;0,INDEX(StdCalcsRefCalcs,$E108,0)),"")),"")</f>
        <v>5.7274337672762146E-2</v>
      </c>
      <c r="AH108" s="97">
        <f t="array" ref="AH108">IF($AF108,QUARTILE(IF(G1SelectionMask="x",IF(INDEX(StdCalcsRefCalcs,$E108,0)&gt;0,INDEX(StdCalcsRefCalcs,$E108,0)),""),1),"")</f>
        <v>4.5582701041668228E-2</v>
      </c>
      <c r="AI108" s="97">
        <f t="array" ref="AI108">IF($AF108,QUARTILE(IF(G1SelectionMask="x",IF(INDEX(StdCalcsRefCalcs,$E108,0)&gt;0,INDEX(StdCalcsRefCalcs,$E108,0)),""),3),"")</f>
        <v>6.8722731940149939E-2</v>
      </c>
      <c r="AJ108" s="97">
        <f t="array" ref="AJ108">IF($AF108,MIN(IF(G1SelectionMask="x",IF(INDEX(StdCalcsRefCalcs,$E108,0)&gt;0,INDEX(StdCalcsRefCalcs,$E108,0)),"")),"")</f>
        <v>1.0789499771522935E-2</v>
      </c>
      <c r="AK108" s="97">
        <f t="array" ref="AK108">IF($AF108,MAX(IF(G1SelectionMask="x",IF(INDEX(StdCalcsRefCalcs,$E108,0)&gt;0,INDEX(StdCalcsRefCalcs,$E108,0)),"")),"")</f>
        <v>8.799049382104808E-2</v>
      </c>
      <c r="AL108" s="97">
        <f t="shared" si="26"/>
        <v>5.4900212023434952E-2</v>
      </c>
      <c r="AM108" s="97">
        <f t="array" ref="AM108">IF($AF108,STDEVA(IF(G1SelectionMask="x",IF(INDEX(StdCalcsRefCalcs,$E108,0)&gt;0,INDEX(StdCalcsRefCalcs,$E108,0)),"")),"")</f>
        <v>2.1850991212101642E-2</v>
      </c>
      <c r="AN108" s="98" t="b">
        <f t="shared" si="27"/>
        <v>1</v>
      </c>
      <c r="AO108" s="98">
        <f t="array" ref="AO108">IF($AN108,MEDIAN(IF(G2SelectionMask="x",IF(INDEX(StdCalcsRefCalcs,$E108,0)&gt;0,INDEX(StdCalcsRefCalcs,$E108,0)),"")),"")</f>
        <v>4.7329430185829448E-2</v>
      </c>
      <c r="AP108" s="98">
        <f t="array" ref="AP108">IF($AN108,QUARTILE(IF(G2SelectionMask="x",IF(INDEX(StdCalcsRefCalcs,$E108,0)&gt;0,INDEX(StdCalcsRefCalcs,$E108,0)),""),1),"")</f>
        <v>2.7569815369973195E-2</v>
      </c>
      <c r="AQ108" s="98">
        <f t="array" ref="AQ108">IF($AN108,QUARTILE(IF(G2SelectionMask="x",IF(INDEX(StdCalcsRefCalcs,$E108,0)&gt;0,INDEX(StdCalcsRefCalcs,$E108,0)),""),3),"")</f>
        <v>6.8722731940149939E-2</v>
      </c>
      <c r="AR108" s="98">
        <f t="array" ref="AR108">IF($AN108,MIN(IF(G2SelectionMask="x",IF(INDEX(StdCalcsRefCalcs,$E108,0)&gt;0,INDEX(StdCalcsRefCalcs,$E108,0)),"")),"")</f>
        <v>1.0789499771522935E-2</v>
      </c>
      <c r="AS108" s="98">
        <f t="array" ref="AS108">IF($AN108,MAX(IF(G2SelectionMask="x",IF(INDEX(StdCalcsRefCalcs,$E108,0)&gt;0,INDEX(StdCalcsRefCalcs,$E108,0)),"")),"")</f>
        <v>8.799049382104808E-2</v>
      </c>
      <c r="AT108" s="98">
        <f t="shared" si="28"/>
        <v>4.9365008263726182E-2</v>
      </c>
      <c r="AU108" s="98">
        <f t="array" ref="AU108">IF($AN108,STDEVA(IF(G2SelectionMask="x",IF(INDEX(StdCalcsRefCalcs,$E108,0)&gt;0,INDEX(StdCalcsRefCalcs,$E108,0)),"")),"")</f>
        <v>2.5065742590838106E-2</v>
      </c>
      <c r="AV108" s="97" t="b">
        <f t="shared" si="29"/>
        <v>0</v>
      </c>
      <c r="AW108" s="97" t="str">
        <f t="array" ref="AW108">IF($AV108,MEDIAN(IF(G3SelectionMask="x",IF(INDEX(StdCalcsRefCalcs,$E108,0)&gt;0,INDEX(StdCalcsRefCalcs,$E108,0)),"")),"")</f>
        <v/>
      </c>
      <c r="AX108" s="97" t="str">
        <f t="array" ref="AX108">IF($AV108,QUARTILE(IF(G3SelectionMask="x",IF(INDEX(StdCalcsRefCalcs,$E108,0)&gt;0,INDEX(StdCalcsRefCalcs,$E108,0)),""),1),"")</f>
        <v/>
      </c>
      <c r="AY108" s="97" t="str">
        <f t="array" ref="AY108">IF($AV108,QUARTILE(IF(G3SelectionMask="x",IF(INDEX(StdCalcsRefCalcs,$E108,0)&gt;0,INDEX(StdCalcsRefCalcs,$E108,0)),""),3),"")</f>
        <v/>
      </c>
      <c r="AZ108" s="97" t="str">
        <f t="array" ref="AZ108">IF($AV108,MIN(IF(G3SelectionMask="x",IF(INDEX(StdCalcsRefCalcs,$E108,0)&gt;0,INDEX(StdCalcsRefCalcs,$E108,0)),"")),"")</f>
        <v/>
      </c>
      <c r="BA108" s="97" t="str">
        <f t="array" ref="BA108">IF($AV108,MAX(IF(G3SelectionMask="x",IF(INDEX(StdCalcsRefCalcs,$E108,0)&gt;0,INDEX(StdCalcsRefCalcs,$E108,0)),"")),"")</f>
        <v/>
      </c>
      <c r="BB108" s="97" t="str">
        <f t="shared" si="30"/>
        <v/>
      </c>
      <c r="BC108" s="97" t="str">
        <f t="array" ref="BC108">IF($AV108,STDEVA(IF(G3SelectionMask="x",IF(INDEX(StdCalcsRefCalcs,$E108,0)&gt;0,INDEX(StdCalcsRefCalcs,$E108,0)),"")),"")</f>
        <v/>
      </c>
      <c r="BD108" s="98" t="b">
        <f t="shared" si="31"/>
        <v>0</v>
      </c>
      <c r="BE108" s="98" t="str">
        <f t="array" ref="BE108">IF($BD108,MEDIAN(IF(G4SelectionMask="x",IF(INDEX(StdCalcsRefCalcs,$E108,0)&gt;0,INDEX(StdCalcsRefCalcs,$E108,0)),"")),"")</f>
        <v/>
      </c>
      <c r="BF108" s="98" t="str">
        <f t="array" ref="BF108">IF($BD108,QUARTILE(IF(G4SelectionMask="x",IF(INDEX(StdCalcsRefCalcs,$E108,0)&gt;0,INDEX(StdCalcsRefCalcs,$E108,0)),""),1),"")</f>
        <v/>
      </c>
      <c r="BG108" s="98" t="str">
        <f t="array" ref="BG108">IF($BD108,QUARTILE(IF(G4SelectionMask="x",IF(INDEX(StdCalcsRefCalcs,$E108,0)&gt;0,INDEX(StdCalcsRefCalcs,$E108,0)),""),3),"")</f>
        <v/>
      </c>
      <c r="BH108" s="98" t="str">
        <f t="array" ref="BH108">IF($BD108,MIN(IF(G4SelectionMask="x",IF(INDEX(StdCalcsRefCalcs,$E108,0)&gt;0,INDEX(StdCalcsRefCalcs,$E108,0)),"")),"")</f>
        <v/>
      </c>
      <c r="BI108" s="98" t="str">
        <f t="array" ref="BI108">IF($BD108,MAX(IF(G4SelectionMask="x",IF(INDEX(StdCalcsRefCalcs,$E108,0)&gt;0,INDEX(StdCalcsRefCalcs,$E108,0)),"")),"")</f>
        <v/>
      </c>
      <c r="BJ108" s="98" t="str">
        <f t="shared" si="32"/>
        <v/>
      </c>
      <c r="BK108" s="98" t="str">
        <f t="array" ref="BK108">IF($BD108,STDEVA(IF(G4SelectionMask="x",IF(INDEX(StdCalcsRefCalcs,$E108,0)&gt;0,INDEX(StdCalcsRefCalcs,$E108,0)),"")),"")</f>
        <v/>
      </c>
      <c r="BL108" s="97" t="b">
        <f t="shared" si="33"/>
        <v>0</v>
      </c>
      <c r="BM108" s="97" t="str">
        <f t="array" ref="BM108">IF($BL108,MEDIAN(IF(G5SelectionMask="x",IF(INDEX(StdCalcsRefCalcs,$E108,0)&gt;0,INDEX(StdCalcsRefCalcs,$E108,0)),"")),"")</f>
        <v/>
      </c>
      <c r="BN108" s="97" t="str">
        <f t="array" ref="BN108">IF($BL108,QUARTILE(IF(G5SelectionMask="x",IF(INDEX(StdCalcsRefCalcs,$E108,0)&gt;0,INDEX(StdCalcsRefCalcs,$E108,0)),""),1),"")</f>
        <v/>
      </c>
      <c r="BO108" s="97" t="str">
        <f t="array" ref="BO108">IF($BL108,QUARTILE(IF(G5SelectionMask="x",IF(INDEX(StdCalcsRefCalcs,$E108,0)&gt;0,INDEX(StdCalcsRefCalcs,$E108,0)),""),3),"")</f>
        <v/>
      </c>
      <c r="BP108" s="97" t="str">
        <f t="array" ref="BP108">IF($BL108,MIN(IF(G5SelectionMask="x",IF(INDEX(StdCalcsRefCalcs,$E108,0)&gt;0,INDEX(StdCalcsRefCalcs,$E108,0)),"")),"")</f>
        <v/>
      </c>
      <c r="BQ108" s="97" t="str">
        <f t="array" ref="BQ108">IF($BL108,MAX(IF(G5SelectionMask="x",IF(INDEX(StdCalcsRefCalcs,$E108,0)&gt;0,INDEX(StdCalcsRefCalcs,$E108,0)),"")),"")</f>
        <v/>
      </c>
      <c r="BR108" s="97" t="str">
        <f t="shared" si="34"/>
        <v/>
      </c>
      <c r="BS108" s="99" t="str">
        <f t="array" ref="BS108">IF($BL108,STDEVA(IF(G5SelectionMask="x",IF(INDEX(StdCalcsRefCalcs,$E108,0)&gt;0,INDEX(StdCalcsRefCalcs,$E108,0)),"")),"")</f>
        <v/>
      </c>
      <c r="BT108" s="108"/>
      <c r="BU108" s="109">
        <f t="shared" si="84"/>
        <v>3.5806745693362639E-2</v>
      </c>
      <c r="BV108" s="109">
        <f t="shared" si="84"/>
        <v>1.0789499771522935E-2</v>
      </c>
      <c r="BW108" s="109">
        <f t="shared" si="84"/>
        <v>5.7274337672762146E-2</v>
      </c>
      <c r="BX108" s="109">
        <f t="shared" si="84"/>
        <v>3.3389273844333864E-2</v>
      </c>
      <c r="BY108" s="109">
        <f t="shared" si="84"/>
        <v>8.799049382104808E-2</v>
      </c>
      <c r="BZ108" s="109">
        <f t="shared" si="84"/>
        <v>7.5696754849681275E-2</v>
      </c>
      <c r="CA108" s="109">
        <f t="shared" si="84"/>
        <v>5.9773260773521963E-2</v>
      </c>
      <c r="CB108" s="109">
        <f t="shared" si="84"/>
        <v>7.8041904273723331E-2</v>
      </c>
      <c r="CC108" s="109">
        <f t="shared" si="84"/>
        <v>4.3835971897507001E-2</v>
      </c>
      <c r="CD108" s="109">
        <f t="shared" si="84"/>
        <v>4.8032696137235854E-2</v>
      </c>
      <c r="CE108" s="109">
        <f t="shared" si="84"/>
        <v>6.1748709030618597E-2</v>
      </c>
      <c r="CF108" s="109">
        <f t="shared" si="84"/>
        <v>4.7329430185829448E-2</v>
      </c>
      <c r="CG108" s="109">
        <f t="shared" si="84"/>
        <v>2.8285778701265089E-2</v>
      </c>
      <c r="CH108" s="109">
        <f t="shared" si="84"/>
        <v>2.6853852038681306E-2</v>
      </c>
      <c r="CI108" s="109">
        <f t="shared" si="84"/>
        <v>2.5168358658348745E-2</v>
      </c>
    </row>
    <row r="109" spans="1:87" x14ac:dyDescent="0.2">
      <c r="A109" s="33">
        <f t="shared" si="8"/>
        <v>0</v>
      </c>
      <c r="B109" s="206"/>
      <c r="C109" s="200"/>
      <c r="D109" s="197"/>
      <c r="E109" s="72">
        <f t="shared" si="9"/>
        <v>99</v>
      </c>
      <c r="F109" s="9" t="s">
        <v>559</v>
      </c>
      <c r="G109" s="9" t="str">
        <f t="shared" si="83"/>
        <v>Server infrastructure</v>
      </c>
      <c r="H109" s="9" t="s">
        <v>236</v>
      </c>
      <c r="I109" s="9">
        <f t="shared" si="85"/>
        <v>157</v>
      </c>
      <c r="J109" s="9" t="s">
        <v>220</v>
      </c>
      <c r="K109" s="9">
        <f t="shared" si="86"/>
        <v>1</v>
      </c>
      <c r="P109" s="97">
        <f t="shared" si="59"/>
        <v>2.6730089278549241E-2</v>
      </c>
      <c r="Q109" s="97"/>
      <c r="R109" s="97"/>
      <c r="S109" s="97"/>
      <c r="T109" s="97"/>
      <c r="U109" s="98">
        <f t="shared" si="60"/>
        <v>4.149746793892131E-3</v>
      </c>
      <c r="V109" s="107">
        <f t="shared" si="61"/>
        <v>3.966758822377292E-2</v>
      </c>
      <c r="W109" s="107">
        <f t="shared" si="62"/>
        <v>9.1033765192990498E-3</v>
      </c>
      <c r="X109" s="107">
        <f t="shared" si="63"/>
        <v>3.3612462485422316E-2</v>
      </c>
      <c r="Y109" s="107">
        <f t="shared" si="64"/>
        <v>2.7541732661345693E-2</v>
      </c>
      <c r="Z109" s="107">
        <f t="shared" si="65"/>
        <v>2.1486650537156229E-2</v>
      </c>
      <c r="AA109" s="107">
        <f t="shared" si="66"/>
        <v>1.8927404369834047E-2</v>
      </c>
      <c r="AB109" s="107">
        <f t="shared" si="67"/>
        <v>1.9717071538643868E-2</v>
      </c>
      <c r="AC109" s="107">
        <f t="shared" si="68"/>
        <v>2.1568551812032367E-2</v>
      </c>
      <c r="AD109" s="107">
        <f t="shared" si="69"/>
        <v>3.3477998452697902E-2</v>
      </c>
      <c r="AE109" s="107">
        <f t="shared" si="70"/>
        <v>1.7339131302347297E-2</v>
      </c>
      <c r="AF109" s="97" t="b">
        <f t="shared" si="25"/>
        <v>1</v>
      </c>
      <c r="AG109" s="97">
        <f t="array" ref="AG109">IF($AF109,MEDIAN(IF(G1SelectionMask="x",IF(INDEX(StdCalcsRefCalcs,$E109,0)&gt;0,INDEX(StdCalcsRefCalcs,$E109,0)),"")),"")</f>
        <v>2.1486650537156229E-2</v>
      </c>
      <c r="AH109" s="97">
        <f t="array" ref="AH109">IF($AF109,QUARTILE(IF(G1SelectionMask="x",IF(INDEX(StdCalcsRefCalcs,$E109,0)&gt;0,INDEX(StdCalcsRefCalcs,$E109,0)),""),1),"")</f>
        <v>1.813326783609067E-2</v>
      </c>
      <c r="AI109" s="97">
        <f t="array" ref="AI109">IF($AF109,QUARTILE(IF(G1SelectionMask="x",IF(INDEX(StdCalcsRefCalcs,$E109,0)&gt;0,INDEX(StdCalcsRefCalcs,$E109,0)),""),3),"")</f>
        <v>3.0509865557021797E-2</v>
      </c>
      <c r="AJ109" s="97">
        <f t="array" ref="AJ109">IF($AF109,MIN(IF(G1SelectionMask="x",IF(INDEX(StdCalcsRefCalcs,$E109,0)&gt;0,INDEX(StdCalcsRefCalcs,$E109,0)),"")),"")</f>
        <v>4.149746793892131E-3</v>
      </c>
      <c r="AK109" s="97">
        <f t="array" ref="AK109">IF($AF109,MAX(IF(G1SelectionMask="x",IF(INDEX(StdCalcsRefCalcs,$E109,0)&gt;0,INDEX(StdCalcsRefCalcs,$E109,0)),"")),"")</f>
        <v>3.966758822377292E-2</v>
      </c>
      <c r="AL109" s="97">
        <f t="shared" si="26"/>
        <v>2.2417428608767623E-2</v>
      </c>
      <c r="AM109" s="97">
        <f t="array" ref="AM109">IF($AF109,STDEVA(IF(G1SelectionMask="x",IF(INDEX(StdCalcsRefCalcs,$E109,0)&gt;0,INDEX(StdCalcsRefCalcs,$E109,0)),"")),"")</f>
        <v>1.0626908817386566E-2</v>
      </c>
      <c r="AN109" s="98" t="b">
        <f t="shared" si="27"/>
        <v>1</v>
      </c>
      <c r="AO109" s="98">
        <f t="array" ref="AO109">IF($AN109,MEDIAN(IF(G2SelectionMask="x",IF(INDEX(StdCalcsRefCalcs,$E109,0)&gt;0,INDEX(StdCalcsRefCalcs,$E109,0)),"")),"")</f>
        <v>1.8927404369834047E-2</v>
      </c>
      <c r="AP109" s="98">
        <f t="array" ref="AP109">IF($AN109,QUARTILE(IF(G2SelectionMask="x",IF(INDEX(StdCalcsRefCalcs,$E109,0)&gt;0,INDEX(StdCalcsRefCalcs,$E109,0)),""),1),"")</f>
        <v>9.023806880020746E-3</v>
      </c>
      <c r="AQ109" s="98">
        <f t="array" ref="AQ109">IF($AN109,QUARTILE(IF(G2SelectionMask="x",IF(INDEX(StdCalcsRefCalcs,$E109,0)&gt;0,INDEX(StdCalcsRefCalcs,$E109,0)),""),3),"")</f>
        <v>3.0509865557021797E-2</v>
      </c>
      <c r="AR109" s="98">
        <f t="array" ref="AR109">IF($AN109,MIN(IF(G2SelectionMask="x",IF(INDEX(StdCalcsRefCalcs,$E109,0)&gt;0,INDEX(StdCalcsRefCalcs,$E109,0)),"")),"")</f>
        <v>4.149746793892131E-3</v>
      </c>
      <c r="AS109" s="98">
        <f t="array" ref="AS109">IF($AN109,MAX(IF(G2SelectionMask="x",IF(INDEX(StdCalcsRefCalcs,$E109,0)&gt;0,INDEX(StdCalcsRefCalcs,$E109,0)),"")),"")</f>
        <v>3.966758822377292E-2</v>
      </c>
      <c r="AT109" s="98">
        <f t="shared" si="28"/>
        <v>1.9985288906636485E-2</v>
      </c>
      <c r="AU109" s="98">
        <f t="array" ref="AU109">IF($AN109,STDEVA(IF(G2SelectionMask="x",IF(INDEX(StdCalcsRefCalcs,$E109,0)&gt;0,INDEX(StdCalcsRefCalcs,$E109,0)),"")),"")</f>
        <v>1.2145724773221483E-2</v>
      </c>
      <c r="AV109" s="97" t="b">
        <f t="shared" si="29"/>
        <v>0</v>
      </c>
      <c r="AW109" s="97" t="str">
        <f t="array" ref="AW109">IF($AV109,MEDIAN(IF(G3SelectionMask="x",IF(INDEX(StdCalcsRefCalcs,$E109,0)&gt;0,INDEX(StdCalcsRefCalcs,$E109,0)),"")),"")</f>
        <v/>
      </c>
      <c r="AX109" s="97" t="str">
        <f t="array" ref="AX109">IF($AV109,QUARTILE(IF(G3SelectionMask="x",IF(INDEX(StdCalcsRefCalcs,$E109,0)&gt;0,INDEX(StdCalcsRefCalcs,$E109,0)),""),1),"")</f>
        <v/>
      </c>
      <c r="AY109" s="97" t="str">
        <f t="array" ref="AY109">IF($AV109,QUARTILE(IF(G3SelectionMask="x",IF(INDEX(StdCalcsRefCalcs,$E109,0)&gt;0,INDEX(StdCalcsRefCalcs,$E109,0)),""),3),"")</f>
        <v/>
      </c>
      <c r="AZ109" s="97" t="str">
        <f t="array" ref="AZ109">IF($AV109,MIN(IF(G3SelectionMask="x",IF(INDEX(StdCalcsRefCalcs,$E109,0)&gt;0,INDEX(StdCalcsRefCalcs,$E109,0)),"")),"")</f>
        <v/>
      </c>
      <c r="BA109" s="97" t="str">
        <f t="array" ref="BA109">IF($AV109,MAX(IF(G3SelectionMask="x",IF(INDEX(StdCalcsRefCalcs,$E109,0)&gt;0,INDEX(StdCalcsRefCalcs,$E109,0)),"")),"")</f>
        <v/>
      </c>
      <c r="BB109" s="97" t="str">
        <f t="shared" si="30"/>
        <v/>
      </c>
      <c r="BC109" s="97" t="str">
        <f t="array" ref="BC109">IF($AV109,STDEVA(IF(G3SelectionMask="x",IF(INDEX(StdCalcsRefCalcs,$E109,0)&gt;0,INDEX(StdCalcsRefCalcs,$E109,0)),"")),"")</f>
        <v/>
      </c>
      <c r="BD109" s="98" t="b">
        <f t="shared" si="31"/>
        <v>0</v>
      </c>
      <c r="BE109" s="98" t="str">
        <f t="array" ref="BE109">IF($BD109,MEDIAN(IF(G4SelectionMask="x",IF(INDEX(StdCalcsRefCalcs,$E109,0)&gt;0,INDEX(StdCalcsRefCalcs,$E109,0)),"")),"")</f>
        <v/>
      </c>
      <c r="BF109" s="98" t="str">
        <f t="array" ref="BF109">IF($BD109,QUARTILE(IF(G4SelectionMask="x",IF(INDEX(StdCalcsRefCalcs,$E109,0)&gt;0,INDEX(StdCalcsRefCalcs,$E109,0)),""),1),"")</f>
        <v/>
      </c>
      <c r="BG109" s="98" t="str">
        <f t="array" ref="BG109">IF($BD109,QUARTILE(IF(G4SelectionMask="x",IF(INDEX(StdCalcsRefCalcs,$E109,0)&gt;0,INDEX(StdCalcsRefCalcs,$E109,0)),""),3),"")</f>
        <v/>
      </c>
      <c r="BH109" s="98" t="str">
        <f t="array" ref="BH109">IF($BD109,MIN(IF(G4SelectionMask="x",IF(INDEX(StdCalcsRefCalcs,$E109,0)&gt;0,INDEX(StdCalcsRefCalcs,$E109,0)),"")),"")</f>
        <v/>
      </c>
      <c r="BI109" s="98" t="str">
        <f t="array" ref="BI109">IF($BD109,MAX(IF(G4SelectionMask="x",IF(INDEX(StdCalcsRefCalcs,$E109,0)&gt;0,INDEX(StdCalcsRefCalcs,$E109,0)),"")),"")</f>
        <v/>
      </c>
      <c r="BJ109" s="98" t="str">
        <f t="shared" si="32"/>
        <v/>
      </c>
      <c r="BK109" s="98" t="str">
        <f t="array" ref="BK109">IF($BD109,STDEVA(IF(G4SelectionMask="x",IF(INDEX(StdCalcsRefCalcs,$E109,0)&gt;0,INDEX(StdCalcsRefCalcs,$E109,0)),"")),"")</f>
        <v/>
      </c>
      <c r="BL109" s="97" t="b">
        <f t="shared" si="33"/>
        <v>0</v>
      </c>
      <c r="BM109" s="97" t="str">
        <f t="array" ref="BM109">IF($BL109,MEDIAN(IF(G5SelectionMask="x",IF(INDEX(StdCalcsRefCalcs,$E109,0)&gt;0,INDEX(StdCalcsRefCalcs,$E109,0)),"")),"")</f>
        <v/>
      </c>
      <c r="BN109" s="97" t="str">
        <f t="array" ref="BN109">IF($BL109,QUARTILE(IF(G5SelectionMask="x",IF(INDEX(StdCalcsRefCalcs,$E109,0)&gt;0,INDEX(StdCalcsRefCalcs,$E109,0)),""),1),"")</f>
        <v/>
      </c>
      <c r="BO109" s="97" t="str">
        <f t="array" ref="BO109">IF($BL109,QUARTILE(IF(G5SelectionMask="x",IF(INDEX(StdCalcsRefCalcs,$E109,0)&gt;0,INDEX(StdCalcsRefCalcs,$E109,0)),""),3),"")</f>
        <v/>
      </c>
      <c r="BP109" s="97" t="str">
        <f t="array" ref="BP109">IF($BL109,MIN(IF(G5SelectionMask="x",IF(INDEX(StdCalcsRefCalcs,$E109,0)&gt;0,INDEX(StdCalcsRefCalcs,$E109,0)),"")),"")</f>
        <v/>
      </c>
      <c r="BQ109" s="97" t="str">
        <f t="array" ref="BQ109">IF($BL109,MAX(IF(G5SelectionMask="x",IF(INDEX(StdCalcsRefCalcs,$E109,0)&gt;0,INDEX(StdCalcsRefCalcs,$E109,0)),"")),"")</f>
        <v/>
      </c>
      <c r="BR109" s="97" t="str">
        <f t="shared" si="34"/>
        <v/>
      </c>
      <c r="BS109" s="99" t="str">
        <f t="array" ref="BS109">IF($BL109,STDEVA(IF(G5SelectionMask="x",IF(INDEX(StdCalcsRefCalcs,$E109,0)&gt;0,INDEX(StdCalcsRefCalcs,$E109,0)),"")),"")</f>
        <v/>
      </c>
      <c r="BT109" s="108"/>
      <c r="BU109" s="109">
        <f t="shared" ref="BU109:CI118" si="87">IFERROR(IF(LEN(INDEX(RawDataAllData,$I109,BU$9))*LEN(INDEX(RawDataAllData,$K109,BU$9))=0,"",INDEX(RawDataAllData,$I109,BU$9)/INDEX(RawDataAllData,$K109,BU$9)),"")</f>
        <v>2.6730089278549241E-2</v>
      </c>
      <c r="BV109" s="109">
        <f t="shared" si="87"/>
        <v>4.149746793892131E-3</v>
      </c>
      <c r="BW109" s="109">
        <f t="shared" si="87"/>
        <v>3.966758822377292E-2</v>
      </c>
      <c r="BX109" s="109">
        <f t="shared" si="87"/>
        <v>9.1033765192990498E-3</v>
      </c>
      <c r="BY109" s="109">
        <f t="shared" si="87"/>
        <v>3.3612462485422316E-2</v>
      </c>
      <c r="BZ109" s="109">
        <f t="shared" si="87"/>
        <v>2.7541732661345693E-2</v>
      </c>
      <c r="CA109" s="109">
        <f t="shared" si="87"/>
        <v>2.1486650537156229E-2</v>
      </c>
      <c r="CB109" s="109">
        <f t="shared" si="87"/>
        <v>1.8927404369834047E-2</v>
      </c>
      <c r="CC109" s="109">
        <f t="shared" si="87"/>
        <v>1.9717071538643868E-2</v>
      </c>
      <c r="CD109" s="109">
        <f t="shared" si="87"/>
        <v>2.1568551812032367E-2</v>
      </c>
      <c r="CE109" s="109">
        <f t="shared" si="87"/>
        <v>3.3477998452697902E-2</v>
      </c>
      <c r="CF109" s="109">
        <f t="shared" si="87"/>
        <v>1.7339131302347297E-2</v>
      </c>
      <c r="CG109" s="109">
        <f t="shared" si="87"/>
        <v>1.0474985932705726E-2</v>
      </c>
      <c r="CH109" s="109">
        <f t="shared" si="87"/>
        <v>7.3574283850036861E-3</v>
      </c>
      <c r="CI109" s="109">
        <f t="shared" si="87"/>
        <v>7.5726278273357643E-3</v>
      </c>
    </row>
    <row r="110" spans="1:87" x14ac:dyDescent="0.2">
      <c r="A110" s="33">
        <f t="shared" si="8"/>
        <v>0</v>
      </c>
      <c r="B110" s="206"/>
      <c r="C110" s="200"/>
      <c r="D110" s="197"/>
      <c r="E110" s="72">
        <f t="shared" si="9"/>
        <v>100</v>
      </c>
      <c r="F110" s="9" t="s">
        <v>560</v>
      </c>
      <c r="G110" s="9" t="str">
        <f t="shared" si="83"/>
        <v>Data center</v>
      </c>
      <c r="H110" s="9" t="s">
        <v>237</v>
      </c>
      <c r="I110" s="9">
        <f t="shared" si="85"/>
        <v>158</v>
      </c>
      <c r="J110" s="9" t="s">
        <v>220</v>
      </c>
      <c r="K110" s="9">
        <f t="shared" si="86"/>
        <v>1</v>
      </c>
      <c r="P110" s="97">
        <f t="shared" si="59"/>
        <v>2.64357297820213E-2</v>
      </c>
      <c r="Q110" s="97"/>
      <c r="R110" s="97"/>
      <c r="S110" s="97"/>
      <c r="T110" s="97"/>
      <c r="U110" s="98">
        <f t="shared" si="60"/>
        <v>3.4130766098483499E-3</v>
      </c>
      <c r="V110" s="107">
        <f t="shared" si="61"/>
        <v>3.9533842580307177E-2</v>
      </c>
      <c r="W110" s="107">
        <f t="shared" si="62"/>
        <v>8.920490264426947E-3</v>
      </c>
      <c r="X110" s="107">
        <f t="shared" si="63"/>
        <v>3.3612462485422316E-2</v>
      </c>
      <c r="Y110" s="107">
        <f t="shared" si="64"/>
        <v>2.7541732661345693E-2</v>
      </c>
      <c r="Z110" s="107">
        <f t="shared" si="65"/>
        <v>2.1486650537156229E-2</v>
      </c>
      <c r="AA110" s="107">
        <f t="shared" si="66"/>
        <v>1.8594220542064457E-2</v>
      </c>
      <c r="AB110" s="107">
        <f t="shared" si="67"/>
        <v>1.6703853564822731E-2</v>
      </c>
      <c r="AC110" s="107">
        <f t="shared" si="68"/>
        <v>2.0501082348557374E-2</v>
      </c>
      <c r="AD110" s="107">
        <f t="shared" si="69"/>
        <v>3.3477998452697902E-2</v>
      </c>
      <c r="AE110" s="107">
        <f t="shared" si="70"/>
        <v>1.7204174477435805E-2</v>
      </c>
      <c r="AF110" s="97" t="b">
        <f t="shared" si="25"/>
        <v>1</v>
      </c>
      <c r="AG110" s="97">
        <f t="array" ref="AG110">IF($AF110,MEDIAN(IF(G1SelectionMask="x",IF(INDEX(StdCalcsRefCalcs,$E110,0)&gt;0,INDEX(StdCalcsRefCalcs,$E110,0)),"")),"")</f>
        <v>2.0501082348557374E-2</v>
      </c>
      <c r="AH110" s="97">
        <f t="array" ref="AH110">IF($AF110,QUARTILE(IF(G1SelectionMask="x",IF(INDEX(StdCalcsRefCalcs,$E110,0)&gt;0,INDEX(StdCalcsRefCalcs,$E110,0)),""),1),"")</f>
        <v>1.6954014021129268E-2</v>
      </c>
      <c r="AI110" s="97">
        <f t="array" ref="AI110">IF($AF110,QUARTILE(IF(G1SelectionMask="x",IF(INDEX(StdCalcsRefCalcs,$E110,0)&gt;0,INDEX(StdCalcsRefCalcs,$E110,0)),""),3),"")</f>
        <v>3.0509865557021797E-2</v>
      </c>
      <c r="AJ110" s="97">
        <f t="array" ref="AJ110">IF($AF110,MIN(IF(G1SelectionMask="x",IF(INDEX(StdCalcsRefCalcs,$E110,0)&gt;0,INDEX(StdCalcsRefCalcs,$E110,0)),"")),"")</f>
        <v>3.4130766098483499E-3</v>
      </c>
      <c r="AK110" s="97">
        <f t="array" ref="AK110">IF($AF110,MAX(IF(G1SelectionMask="x",IF(INDEX(StdCalcsRefCalcs,$E110,0)&gt;0,INDEX(StdCalcsRefCalcs,$E110,0)),"")),"")</f>
        <v>3.9533842580307177E-2</v>
      </c>
      <c r="AL110" s="97">
        <f t="shared" si="26"/>
        <v>2.1908144047644091E-2</v>
      </c>
      <c r="AM110" s="97">
        <f t="array" ref="AM110">IF($AF110,STDEVA(IF(G1SelectionMask="x",IF(INDEX(StdCalcsRefCalcs,$E110,0)&gt;0,INDEX(StdCalcsRefCalcs,$E110,0)),"")),"")</f>
        <v>1.0891985027319022E-2</v>
      </c>
      <c r="AN110" s="98" t="b">
        <f t="shared" si="27"/>
        <v>1</v>
      </c>
      <c r="AO110" s="98">
        <f t="array" ref="AO110">IF($AN110,MEDIAN(IF(G2SelectionMask="x",IF(INDEX(StdCalcsRefCalcs,$E110,0)&gt;0,INDEX(StdCalcsRefCalcs,$E110,0)),"")),"")</f>
        <v>1.7204174477435805E-2</v>
      </c>
      <c r="AP110" s="98">
        <f t="array" ref="AP110">IF($AN110,QUARTILE(IF(G2SelectionMask="x",IF(INDEX(StdCalcsRefCalcs,$E110,0)&gt;0,INDEX(StdCalcsRefCalcs,$E110,0)),""),1),"")</f>
        <v>8.848543221065007E-3</v>
      </c>
      <c r="AQ110" s="98">
        <f t="array" ref="AQ110">IF($AN110,QUARTILE(IF(G2SelectionMask="x",IF(INDEX(StdCalcsRefCalcs,$E110,0)&gt;0,INDEX(StdCalcsRefCalcs,$E110,0)),""),3),"")</f>
        <v>3.0509865557021797E-2</v>
      </c>
      <c r="AR110" s="98">
        <f t="array" ref="AR110">IF($AN110,MIN(IF(G2SelectionMask="x",IF(INDEX(StdCalcsRefCalcs,$E110,0)&gt;0,INDEX(StdCalcsRefCalcs,$E110,0)),"")),"")</f>
        <v>3.4130766098483499E-3</v>
      </c>
      <c r="AS110" s="98">
        <f t="array" ref="AS110">IF($AN110,MAX(IF(G2SelectionMask="x",IF(INDEX(StdCalcsRefCalcs,$E110,0)&gt;0,INDEX(StdCalcsRefCalcs,$E110,0)),"")),"")</f>
        <v>3.9533842580307177E-2</v>
      </c>
      <c r="AT110" s="98">
        <f t="shared" si="28"/>
        <v>1.9360241944680678E-2</v>
      </c>
      <c r="AU110" s="98">
        <f t="array" ref="AU110">IF($AN110,STDEVA(IF(G2SelectionMask="x",IF(INDEX(StdCalcsRefCalcs,$E110,0)&gt;0,INDEX(StdCalcsRefCalcs,$E110,0)),"")),"")</f>
        <v>1.2530737095218432E-2</v>
      </c>
      <c r="AV110" s="97" t="b">
        <f t="shared" si="29"/>
        <v>0</v>
      </c>
      <c r="AW110" s="97" t="str">
        <f t="array" ref="AW110">IF($AV110,MEDIAN(IF(G3SelectionMask="x",IF(INDEX(StdCalcsRefCalcs,$E110,0)&gt;0,INDEX(StdCalcsRefCalcs,$E110,0)),"")),"")</f>
        <v/>
      </c>
      <c r="AX110" s="97" t="str">
        <f t="array" ref="AX110">IF($AV110,QUARTILE(IF(G3SelectionMask="x",IF(INDEX(StdCalcsRefCalcs,$E110,0)&gt;0,INDEX(StdCalcsRefCalcs,$E110,0)),""),1),"")</f>
        <v/>
      </c>
      <c r="AY110" s="97" t="str">
        <f t="array" ref="AY110">IF($AV110,QUARTILE(IF(G3SelectionMask="x",IF(INDEX(StdCalcsRefCalcs,$E110,0)&gt;0,INDEX(StdCalcsRefCalcs,$E110,0)),""),3),"")</f>
        <v/>
      </c>
      <c r="AZ110" s="97" t="str">
        <f t="array" ref="AZ110">IF($AV110,MIN(IF(G3SelectionMask="x",IF(INDEX(StdCalcsRefCalcs,$E110,0)&gt;0,INDEX(StdCalcsRefCalcs,$E110,0)),"")),"")</f>
        <v/>
      </c>
      <c r="BA110" s="97" t="str">
        <f t="array" ref="BA110">IF($AV110,MAX(IF(G3SelectionMask="x",IF(INDEX(StdCalcsRefCalcs,$E110,0)&gt;0,INDEX(StdCalcsRefCalcs,$E110,0)),"")),"")</f>
        <v/>
      </c>
      <c r="BB110" s="97" t="str">
        <f t="shared" si="30"/>
        <v/>
      </c>
      <c r="BC110" s="97" t="str">
        <f t="array" ref="BC110">IF($AV110,STDEVA(IF(G3SelectionMask="x",IF(INDEX(StdCalcsRefCalcs,$E110,0)&gt;0,INDEX(StdCalcsRefCalcs,$E110,0)),"")),"")</f>
        <v/>
      </c>
      <c r="BD110" s="98" t="b">
        <f t="shared" si="31"/>
        <v>0</v>
      </c>
      <c r="BE110" s="98" t="str">
        <f t="array" ref="BE110">IF($BD110,MEDIAN(IF(G4SelectionMask="x",IF(INDEX(StdCalcsRefCalcs,$E110,0)&gt;0,INDEX(StdCalcsRefCalcs,$E110,0)),"")),"")</f>
        <v/>
      </c>
      <c r="BF110" s="98" t="str">
        <f t="array" ref="BF110">IF($BD110,QUARTILE(IF(G4SelectionMask="x",IF(INDEX(StdCalcsRefCalcs,$E110,0)&gt;0,INDEX(StdCalcsRefCalcs,$E110,0)),""),1),"")</f>
        <v/>
      </c>
      <c r="BG110" s="98" t="str">
        <f t="array" ref="BG110">IF($BD110,QUARTILE(IF(G4SelectionMask="x",IF(INDEX(StdCalcsRefCalcs,$E110,0)&gt;0,INDEX(StdCalcsRefCalcs,$E110,0)),""),3),"")</f>
        <v/>
      </c>
      <c r="BH110" s="98" t="str">
        <f t="array" ref="BH110">IF($BD110,MIN(IF(G4SelectionMask="x",IF(INDEX(StdCalcsRefCalcs,$E110,0)&gt;0,INDEX(StdCalcsRefCalcs,$E110,0)),"")),"")</f>
        <v/>
      </c>
      <c r="BI110" s="98" t="str">
        <f t="array" ref="BI110">IF($BD110,MAX(IF(G4SelectionMask="x",IF(INDEX(StdCalcsRefCalcs,$E110,0)&gt;0,INDEX(StdCalcsRefCalcs,$E110,0)),"")),"")</f>
        <v/>
      </c>
      <c r="BJ110" s="98" t="str">
        <f t="shared" si="32"/>
        <v/>
      </c>
      <c r="BK110" s="98" t="str">
        <f t="array" ref="BK110">IF($BD110,STDEVA(IF(G4SelectionMask="x",IF(INDEX(StdCalcsRefCalcs,$E110,0)&gt;0,INDEX(StdCalcsRefCalcs,$E110,0)),"")),"")</f>
        <v/>
      </c>
      <c r="BL110" s="97" t="b">
        <f t="shared" si="33"/>
        <v>0</v>
      </c>
      <c r="BM110" s="97" t="str">
        <f t="array" ref="BM110">IF($BL110,MEDIAN(IF(G5SelectionMask="x",IF(INDEX(StdCalcsRefCalcs,$E110,0)&gt;0,INDEX(StdCalcsRefCalcs,$E110,0)),"")),"")</f>
        <v/>
      </c>
      <c r="BN110" s="97" t="str">
        <f t="array" ref="BN110">IF($BL110,QUARTILE(IF(G5SelectionMask="x",IF(INDEX(StdCalcsRefCalcs,$E110,0)&gt;0,INDEX(StdCalcsRefCalcs,$E110,0)),""),1),"")</f>
        <v/>
      </c>
      <c r="BO110" s="97" t="str">
        <f t="array" ref="BO110">IF($BL110,QUARTILE(IF(G5SelectionMask="x",IF(INDEX(StdCalcsRefCalcs,$E110,0)&gt;0,INDEX(StdCalcsRefCalcs,$E110,0)),""),3),"")</f>
        <v/>
      </c>
      <c r="BP110" s="97" t="str">
        <f t="array" ref="BP110">IF($BL110,MIN(IF(G5SelectionMask="x",IF(INDEX(StdCalcsRefCalcs,$E110,0)&gt;0,INDEX(StdCalcsRefCalcs,$E110,0)),"")),"")</f>
        <v/>
      </c>
      <c r="BQ110" s="97" t="str">
        <f t="array" ref="BQ110">IF($BL110,MAX(IF(G5SelectionMask="x",IF(INDEX(StdCalcsRefCalcs,$E110,0)&gt;0,INDEX(StdCalcsRefCalcs,$E110,0)),"")),"")</f>
        <v/>
      </c>
      <c r="BR110" s="97" t="str">
        <f t="shared" si="34"/>
        <v/>
      </c>
      <c r="BS110" s="99" t="str">
        <f t="array" ref="BS110">IF($BL110,STDEVA(IF(G5SelectionMask="x",IF(INDEX(StdCalcsRefCalcs,$E110,0)&gt;0,INDEX(StdCalcsRefCalcs,$E110,0)),"")),"")</f>
        <v/>
      </c>
      <c r="BT110" s="108"/>
      <c r="BU110" s="109">
        <f t="shared" si="87"/>
        <v>2.64357297820213E-2</v>
      </c>
      <c r="BV110" s="109">
        <f t="shared" si="87"/>
        <v>3.4130766098483499E-3</v>
      </c>
      <c r="BW110" s="109">
        <f t="shared" si="87"/>
        <v>3.9533842580307177E-2</v>
      </c>
      <c r="BX110" s="109">
        <f t="shared" si="87"/>
        <v>8.920490264426947E-3</v>
      </c>
      <c r="BY110" s="109">
        <f t="shared" si="87"/>
        <v>3.3612462485422316E-2</v>
      </c>
      <c r="BZ110" s="109">
        <f t="shared" si="87"/>
        <v>2.7541732661345693E-2</v>
      </c>
      <c r="CA110" s="109">
        <f t="shared" si="87"/>
        <v>2.1486650537156229E-2</v>
      </c>
      <c r="CB110" s="109">
        <f t="shared" si="87"/>
        <v>1.8594220542064457E-2</v>
      </c>
      <c r="CC110" s="109">
        <f t="shared" si="87"/>
        <v>1.6703853564822731E-2</v>
      </c>
      <c r="CD110" s="109">
        <f t="shared" si="87"/>
        <v>2.0501082348557374E-2</v>
      </c>
      <c r="CE110" s="109">
        <f t="shared" si="87"/>
        <v>3.3477998452697902E-2</v>
      </c>
      <c r="CF110" s="109">
        <f t="shared" si="87"/>
        <v>1.7204174477435805E-2</v>
      </c>
      <c r="CG110" s="109">
        <f t="shared" si="87"/>
        <v>1.0474985932705726E-2</v>
      </c>
      <c r="CH110" s="109">
        <f t="shared" si="87"/>
        <v>7.2221005094242879E-3</v>
      </c>
      <c r="CI110" s="109">
        <f t="shared" si="87"/>
        <v>5.1842135754130081E-3</v>
      </c>
    </row>
    <row r="111" spans="1:87" x14ac:dyDescent="0.2">
      <c r="A111" s="33">
        <f t="shared" si="8"/>
        <v>0</v>
      </c>
      <c r="B111" s="206"/>
      <c r="C111" s="200"/>
      <c r="D111" s="197"/>
      <c r="E111" s="72">
        <f t="shared" si="9"/>
        <v>101</v>
      </c>
      <c r="F111" s="9" t="s">
        <v>561</v>
      </c>
      <c r="G111" s="9" t="str">
        <f t="shared" si="83"/>
        <v>Other servers</v>
      </c>
      <c r="H111" s="9" t="s">
        <v>238</v>
      </c>
      <c r="I111" s="9">
        <f t="shared" si="85"/>
        <v>181</v>
      </c>
      <c r="J111" s="9" t="s">
        <v>220</v>
      </c>
      <c r="K111" s="9">
        <f t="shared" si="86"/>
        <v>1</v>
      </c>
      <c r="P111" s="97">
        <f t="shared" si="59"/>
        <v>2.9435949652794062E-4</v>
      </c>
      <c r="Q111" s="97"/>
      <c r="R111" s="97"/>
      <c r="S111" s="97"/>
      <c r="T111" s="97"/>
      <c r="U111" s="98">
        <f t="shared" si="60"/>
        <v>7.3667018404378057E-4</v>
      </c>
      <c r="V111" s="107">
        <f t="shared" si="61"/>
        <v>1.3374564346574775E-4</v>
      </c>
      <c r="W111" s="107">
        <f t="shared" si="62"/>
        <v>1.8288625487210245E-4</v>
      </c>
      <c r="X111" s="107" t="str">
        <f t="shared" si="63"/>
        <v/>
      </c>
      <c r="Y111" s="107" t="str">
        <f t="shared" si="64"/>
        <v/>
      </c>
      <c r="Z111" s="107" t="str">
        <f t="shared" si="65"/>
        <v/>
      </c>
      <c r="AA111" s="107">
        <f t="shared" si="66"/>
        <v>3.3318382776959058E-4</v>
      </c>
      <c r="AB111" s="107">
        <f t="shared" si="67"/>
        <v>3.0132179738211365E-3</v>
      </c>
      <c r="AC111" s="107">
        <f t="shared" si="68"/>
        <v>1.0674694634749918E-3</v>
      </c>
      <c r="AD111" s="107">
        <f t="shared" si="69"/>
        <v>0</v>
      </c>
      <c r="AE111" s="107">
        <f t="shared" si="70"/>
        <v>1.3495682491149262E-4</v>
      </c>
      <c r="AF111" s="97" t="b">
        <f t="shared" si="25"/>
        <v>1</v>
      </c>
      <c r="AG111" s="97">
        <f t="array" ref="AG111">IF($AF111,MEDIAN(IF(G1SelectionMask="x",IF(INDEX(StdCalcsRefCalcs,$E111,0)&gt;0,INDEX(StdCalcsRefCalcs,$E111,0)),"")),"")</f>
        <v>3.3318382776959058E-4</v>
      </c>
      <c r="AH111" s="97">
        <f t="array" ref="AH111">IF($AF111,QUARTILE(IF(G1SelectionMask="x",IF(INDEX(StdCalcsRefCalcs,$E111,0)&gt;0,INDEX(StdCalcsRefCalcs,$E111,0)),""),1),"")</f>
        <v>1.5892153989179752E-4</v>
      </c>
      <c r="AI111" s="97">
        <f t="array" ref="AI111">IF($AF111,QUARTILE(IF(G1SelectionMask="x",IF(INDEX(StdCalcsRefCalcs,$E111,0)&gt;0,INDEX(StdCalcsRefCalcs,$E111,0)),""),3),"")</f>
        <v>9.0206982375938614E-4</v>
      </c>
      <c r="AJ111" s="97">
        <f t="array" ref="AJ111">IF($AF111,MIN(IF(G1SelectionMask="x",IF(INDEX(StdCalcsRefCalcs,$E111,0)&gt;0,INDEX(StdCalcsRefCalcs,$E111,0)),"")),"")</f>
        <v>1.3374564346574775E-4</v>
      </c>
      <c r="AK111" s="97">
        <f t="array" ref="AK111">IF($AF111,MAX(IF(G1SelectionMask="x",IF(INDEX(StdCalcsRefCalcs,$E111,0)&gt;0,INDEX(StdCalcsRefCalcs,$E111,0)),"")),"")</f>
        <v>3.0132179738211365E-3</v>
      </c>
      <c r="AL111" s="97">
        <f t="shared" si="26"/>
        <v>7.0026627154485535E-4</v>
      </c>
      <c r="AM111" s="97">
        <f t="array" ref="AM111">IF($AF111,STDEVA(IF(G1SelectionMask="x",IF(INDEX(StdCalcsRefCalcs,$E111,0)&gt;0,INDEX(StdCalcsRefCalcs,$E111,0)),"")),"")</f>
        <v>1.0375297374297615E-3</v>
      </c>
      <c r="AN111" s="98" t="b">
        <f t="shared" si="27"/>
        <v>1</v>
      </c>
      <c r="AO111" s="98">
        <f t="array" ref="AO111">IF($AN111,MEDIAN(IF(G2SelectionMask="x",IF(INDEX(StdCalcsRefCalcs,$E111,0)&gt;0,INDEX(StdCalcsRefCalcs,$E111,0)),"")),"")</f>
        <v>3.3318382776959058E-4</v>
      </c>
      <c r="AP111" s="98">
        <f t="array" ref="AP111">IF($AN111,QUARTILE(IF(G2SelectionMask="x",IF(INDEX(StdCalcsRefCalcs,$E111,0)&gt;0,INDEX(StdCalcsRefCalcs,$E111,0)),""),1),"")</f>
        <v>1.3514235024544505E-4</v>
      </c>
      <c r="AQ111" s="98">
        <f t="array" ref="AQ111">IF($AN111,QUARTILE(IF(G2SelectionMask="x",IF(INDEX(StdCalcsRefCalcs,$E111,0)&gt;0,INDEX(StdCalcsRefCalcs,$E111,0)),""),3),"")</f>
        <v>1.5625422179832683E-3</v>
      </c>
      <c r="AR111" s="98">
        <f t="array" ref="AR111">IF($AN111,MIN(IF(G2SelectionMask="x",IF(INDEX(StdCalcsRefCalcs,$E111,0)&gt;0,INDEX(StdCalcsRefCalcs,$E111,0)),"")),"")</f>
        <v>1.3374564346574775E-4</v>
      </c>
      <c r="AS111" s="98">
        <f t="array" ref="AS111">IF($AN111,MAX(IF(G2SelectionMask="x",IF(INDEX(StdCalcsRefCalcs,$E111,0)&gt;0,INDEX(StdCalcsRefCalcs,$E111,0)),"")),"")</f>
        <v>3.0132179738211365E-3</v>
      </c>
      <c r="AT111" s="98">
        <f t="shared" si="28"/>
        <v>8.5943957268923776E-4</v>
      </c>
      <c r="AU111" s="98">
        <f t="array" ref="AU111">IF($AN111,STDEVA(IF(G2SelectionMask="x",IF(INDEX(StdCalcsRefCalcs,$E111,0)&gt;0,INDEX(StdCalcsRefCalcs,$E111,0)),"")),"")</f>
        <v>1.2068462758135605E-3</v>
      </c>
      <c r="AV111" s="97" t="b">
        <f t="shared" si="29"/>
        <v>0</v>
      </c>
      <c r="AW111" s="97" t="str">
        <f t="array" ref="AW111">IF($AV111,MEDIAN(IF(G3SelectionMask="x",IF(INDEX(StdCalcsRefCalcs,$E111,0)&gt;0,INDEX(StdCalcsRefCalcs,$E111,0)),"")),"")</f>
        <v/>
      </c>
      <c r="AX111" s="97" t="str">
        <f t="array" ref="AX111">IF($AV111,QUARTILE(IF(G3SelectionMask="x",IF(INDEX(StdCalcsRefCalcs,$E111,0)&gt;0,INDEX(StdCalcsRefCalcs,$E111,0)),""),1),"")</f>
        <v/>
      </c>
      <c r="AY111" s="97" t="str">
        <f t="array" ref="AY111">IF($AV111,QUARTILE(IF(G3SelectionMask="x",IF(INDEX(StdCalcsRefCalcs,$E111,0)&gt;0,INDEX(StdCalcsRefCalcs,$E111,0)),""),3),"")</f>
        <v/>
      </c>
      <c r="AZ111" s="97" t="str">
        <f t="array" ref="AZ111">IF($AV111,MIN(IF(G3SelectionMask="x",IF(INDEX(StdCalcsRefCalcs,$E111,0)&gt;0,INDEX(StdCalcsRefCalcs,$E111,0)),"")),"")</f>
        <v/>
      </c>
      <c r="BA111" s="97" t="str">
        <f t="array" ref="BA111">IF($AV111,MAX(IF(G3SelectionMask="x",IF(INDEX(StdCalcsRefCalcs,$E111,0)&gt;0,INDEX(StdCalcsRefCalcs,$E111,0)),"")),"")</f>
        <v/>
      </c>
      <c r="BB111" s="97" t="str">
        <f t="shared" si="30"/>
        <v/>
      </c>
      <c r="BC111" s="97" t="str">
        <f t="array" ref="BC111">IF($AV111,STDEVA(IF(G3SelectionMask="x",IF(INDEX(StdCalcsRefCalcs,$E111,0)&gt;0,INDEX(StdCalcsRefCalcs,$E111,0)),"")),"")</f>
        <v/>
      </c>
      <c r="BD111" s="98" t="b">
        <f t="shared" si="31"/>
        <v>0</v>
      </c>
      <c r="BE111" s="98" t="str">
        <f t="array" ref="BE111">IF($BD111,MEDIAN(IF(G4SelectionMask="x",IF(INDEX(StdCalcsRefCalcs,$E111,0)&gt;0,INDEX(StdCalcsRefCalcs,$E111,0)),"")),"")</f>
        <v/>
      </c>
      <c r="BF111" s="98" t="str">
        <f t="array" ref="BF111">IF($BD111,QUARTILE(IF(G4SelectionMask="x",IF(INDEX(StdCalcsRefCalcs,$E111,0)&gt;0,INDEX(StdCalcsRefCalcs,$E111,0)),""),1),"")</f>
        <v/>
      </c>
      <c r="BG111" s="98" t="str">
        <f t="array" ref="BG111">IF($BD111,QUARTILE(IF(G4SelectionMask="x",IF(INDEX(StdCalcsRefCalcs,$E111,0)&gt;0,INDEX(StdCalcsRefCalcs,$E111,0)),""),3),"")</f>
        <v/>
      </c>
      <c r="BH111" s="98" t="str">
        <f t="array" ref="BH111">IF($BD111,MIN(IF(G4SelectionMask="x",IF(INDEX(StdCalcsRefCalcs,$E111,0)&gt;0,INDEX(StdCalcsRefCalcs,$E111,0)),"")),"")</f>
        <v/>
      </c>
      <c r="BI111" s="98" t="str">
        <f t="array" ref="BI111">IF($BD111,MAX(IF(G4SelectionMask="x",IF(INDEX(StdCalcsRefCalcs,$E111,0)&gt;0,INDEX(StdCalcsRefCalcs,$E111,0)),"")),"")</f>
        <v/>
      </c>
      <c r="BJ111" s="98" t="str">
        <f t="shared" si="32"/>
        <v/>
      </c>
      <c r="BK111" s="98" t="str">
        <f t="array" ref="BK111">IF($BD111,STDEVA(IF(G4SelectionMask="x",IF(INDEX(StdCalcsRefCalcs,$E111,0)&gt;0,INDEX(StdCalcsRefCalcs,$E111,0)),"")),"")</f>
        <v/>
      </c>
      <c r="BL111" s="97" t="b">
        <f t="shared" si="33"/>
        <v>0</v>
      </c>
      <c r="BM111" s="97" t="str">
        <f t="array" ref="BM111">IF($BL111,MEDIAN(IF(G5SelectionMask="x",IF(INDEX(StdCalcsRefCalcs,$E111,0)&gt;0,INDEX(StdCalcsRefCalcs,$E111,0)),"")),"")</f>
        <v/>
      </c>
      <c r="BN111" s="97" t="str">
        <f t="array" ref="BN111">IF($BL111,QUARTILE(IF(G5SelectionMask="x",IF(INDEX(StdCalcsRefCalcs,$E111,0)&gt;0,INDEX(StdCalcsRefCalcs,$E111,0)),""),1),"")</f>
        <v/>
      </c>
      <c r="BO111" s="97" t="str">
        <f t="array" ref="BO111">IF($BL111,QUARTILE(IF(G5SelectionMask="x",IF(INDEX(StdCalcsRefCalcs,$E111,0)&gt;0,INDEX(StdCalcsRefCalcs,$E111,0)),""),3),"")</f>
        <v/>
      </c>
      <c r="BP111" s="97" t="str">
        <f t="array" ref="BP111">IF($BL111,MIN(IF(G5SelectionMask="x",IF(INDEX(StdCalcsRefCalcs,$E111,0)&gt;0,INDEX(StdCalcsRefCalcs,$E111,0)),"")),"")</f>
        <v/>
      </c>
      <c r="BQ111" s="97" t="str">
        <f t="array" ref="BQ111">IF($BL111,MAX(IF(G5SelectionMask="x",IF(INDEX(StdCalcsRefCalcs,$E111,0)&gt;0,INDEX(StdCalcsRefCalcs,$E111,0)),"")),"")</f>
        <v/>
      </c>
      <c r="BR111" s="97" t="str">
        <f t="shared" si="34"/>
        <v/>
      </c>
      <c r="BS111" s="99" t="str">
        <f t="array" ref="BS111">IF($BL111,STDEVA(IF(G5SelectionMask="x",IF(INDEX(StdCalcsRefCalcs,$E111,0)&gt;0,INDEX(StdCalcsRefCalcs,$E111,0)),"")),"")</f>
        <v/>
      </c>
      <c r="BT111" s="108"/>
      <c r="BU111" s="109">
        <f t="shared" si="87"/>
        <v>2.9435949652794062E-4</v>
      </c>
      <c r="BV111" s="109">
        <f t="shared" si="87"/>
        <v>7.3667018404378057E-4</v>
      </c>
      <c r="BW111" s="109">
        <f t="shared" si="87"/>
        <v>1.3374564346574775E-4</v>
      </c>
      <c r="BX111" s="109">
        <f t="shared" si="87"/>
        <v>1.8288625487210245E-4</v>
      </c>
      <c r="BY111" s="109" t="str">
        <f t="shared" si="87"/>
        <v/>
      </c>
      <c r="BZ111" s="109" t="str">
        <f t="shared" si="87"/>
        <v/>
      </c>
      <c r="CA111" s="109" t="str">
        <f t="shared" si="87"/>
        <v/>
      </c>
      <c r="CB111" s="109">
        <f t="shared" si="87"/>
        <v>3.3318382776959058E-4</v>
      </c>
      <c r="CC111" s="109">
        <f t="shared" si="87"/>
        <v>3.0132179738211365E-3</v>
      </c>
      <c r="CD111" s="109">
        <f t="shared" si="87"/>
        <v>1.0674694634749918E-3</v>
      </c>
      <c r="CE111" s="109">
        <f t="shared" si="87"/>
        <v>0</v>
      </c>
      <c r="CF111" s="109">
        <f t="shared" si="87"/>
        <v>1.3495682491149262E-4</v>
      </c>
      <c r="CG111" s="109" t="str">
        <f t="shared" si="87"/>
        <v/>
      </c>
      <c r="CH111" s="109">
        <f t="shared" si="87"/>
        <v>1.3532787557939745E-4</v>
      </c>
      <c r="CI111" s="109">
        <f t="shared" si="87"/>
        <v>2.3884142519227563E-3</v>
      </c>
    </row>
    <row r="112" spans="1:87" x14ac:dyDescent="0.2">
      <c r="A112" s="33">
        <f t="shared" si="8"/>
        <v>0</v>
      </c>
      <c r="B112" s="206"/>
      <c r="C112" s="200"/>
      <c r="D112" s="197"/>
      <c r="E112" s="72">
        <f t="shared" si="9"/>
        <v>102</v>
      </c>
      <c r="F112" s="9" t="s">
        <v>562</v>
      </c>
      <c r="G112" s="9" t="str">
        <f t="shared" si="83"/>
        <v>End user services</v>
      </c>
      <c r="H112" s="9" t="s">
        <v>239</v>
      </c>
      <c r="I112" s="9">
        <f t="shared" si="85"/>
        <v>182</v>
      </c>
      <c r="J112" s="9" t="s">
        <v>220</v>
      </c>
      <c r="K112" s="9">
        <f t="shared" si="86"/>
        <v>1</v>
      </c>
      <c r="P112" s="97">
        <f t="shared" si="59"/>
        <v>4.9095519364067992E-3</v>
      </c>
      <c r="Q112" s="97"/>
      <c r="R112" s="97"/>
      <c r="S112" s="97"/>
      <c r="T112" s="97"/>
      <c r="U112" s="98">
        <f t="shared" si="60"/>
        <v>5.140363438247426E-4</v>
      </c>
      <c r="V112" s="107">
        <f t="shared" si="61"/>
        <v>3.1334131909954263E-3</v>
      </c>
      <c r="W112" s="107">
        <f t="shared" si="62"/>
        <v>4.5891638846374859E-3</v>
      </c>
      <c r="X112" s="107">
        <f t="shared" si="63"/>
        <v>2.3991861429534564E-2</v>
      </c>
      <c r="Y112" s="107">
        <f t="shared" si="64"/>
        <v>2.2196946198762193E-2</v>
      </c>
      <c r="Z112" s="107">
        <f t="shared" si="65"/>
        <v>1.502347090706146E-2</v>
      </c>
      <c r="AA112" s="107">
        <f t="shared" si="66"/>
        <v>6.1639008137374255E-3</v>
      </c>
      <c r="AB112" s="107">
        <f t="shared" si="67"/>
        <v>6.4573064759094502E-3</v>
      </c>
      <c r="AC112" s="107">
        <f t="shared" si="68"/>
        <v>1.506579825074768E-2</v>
      </c>
      <c r="AD112" s="107">
        <f t="shared" si="69"/>
        <v>9.0731313864547067E-3</v>
      </c>
      <c r="AE112" s="107">
        <f t="shared" si="70"/>
        <v>4.1209403249398554E-3</v>
      </c>
      <c r="AF112" s="97" t="b">
        <f t="shared" si="25"/>
        <v>1</v>
      </c>
      <c r="AG112" s="97">
        <f t="array" ref="AG112">IF($AF112,MEDIAN(IF(G1SelectionMask="x",IF(INDEX(StdCalcsRefCalcs,$E112,0)&gt;0,INDEX(StdCalcsRefCalcs,$E112,0)),"")),"")</f>
        <v>6.4573064759094502E-3</v>
      </c>
      <c r="AH112" s="97">
        <f t="array" ref="AH112">IF($AF112,QUARTILE(IF(G1SelectionMask="x",IF(INDEX(StdCalcsRefCalcs,$E112,0)&gt;0,INDEX(StdCalcsRefCalcs,$E112,0)),""),1),"")</f>
        <v>4.3550521047886707E-3</v>
      </c>
      <c r="AI112" s="97">
        <f t="array" ref="AI112">IF($AF112,QUARTILE(IF(G1SelectionMask="x",IF(INDEX(StdCalcsRefCalcs,$E112,0)&gt;0,INDEX(StdCalcsRefCalcs,$E112,0)),""),3),"")</f>
        <v>1.504463457890457E-2</v>
      </c>
      <c r="AJ112" s="97">
        <f t="array" ref="AJ112">IF($AF112,MIN(IF(G1SelectionMask="x",IF(INDEX(StdCalcsRefCalcs,$E112,0)&gt;0,INDEX(StdCalcsRefCalcs,$E112,0)),"")),"")</f>
        <v>5.140363438247426E-4</v>
      </c>
      <c r="AK112" s="97">
        <f t="array" ref="AK112">IF($AF112,MAX(IF(G1SelectionMask="x",IF(INDEX(StdCalcsRefCalcs,$E112,0)&gt;0,INDEX(StdCalcsRefCalcs,$E112,0)),"")),"")</f>
        <v>2.3991861429534564E-2</v>
      </c>
      <c r="AL112" s="97">
        <f t="shared" si="26"/>
        <v>1.0029997200600453E-2</v>
      </c>
      <c r="AM112" s="97">
        <f t="array" ref="AM112">IF($AF112,STDEVA(IF(G1SelectionMask="x",IF(INDEX(StdCalcsRefCalcs,$E112,0)&gt;0,INDEX(StdCalcsRefCalcs,$E112,0)),"")),"")</f>
        <v>7.9026880703912446E-3</v>
      </c>
      <c r="AN112" s="98" t="b">
        <f t="shared" si="27"/>
        <v>1</v>
      </c>
      <c r="AO112" s="98">
        <f t="array" ref="AO112">IF($AN112,MEDIAN(IF(G2SelectionMask="x",IF(INDEX(StdCalcsRefCalcs,$E112,0)&gt;0,INDEX(StdCalcsRefCalcs,$E112,0)),"")),"")</f>
        <v>4.8983060619358565E-3</v>
      </c>
      <c r="AP112" s="98">
        <f t="array" ref="AP112">IF($AN112,QUARTILE(IF(G2SelectionMask="x",IF(INDEX(StdCalcsRefCalcs,$E112,0)&gt;0,INDEX(StdCalcsRefCalcs,$E112,0)),""),1),"")</f>
        <v>3.7323600989789193E-3</v>
      </c>
      <c r="AQ112" s="98">
        <f t="array" ref="AQ112">IF($AN112,QUARTILE(IF(G2SelectionMask="x",IF(INDEX(StdCalcsRefCalcs,$E112,0)&gt;0,INDEX(StdCalcsRefCalcs,$E112,0)),""),3),"")</f>
        <v>7.7652189311820784E-3</v>
      </c>
      <c r="AR112" s="98">
        <f t="array" ref="AR112">IF($AN112,MIN(IF(G2SelectionMask="x",IF(INDEX(StdCalcsRefCalcs,$E112,0)&gt;0,INDEX(StdCalcsRefCalcs,$E112,0)),"")),"")</f>
        <v>5.140363438247426E-4</v>
      </c>
      <c r="AS112" s="98">
        <f t="array" ref="AS112">IF($AN112,MAX(IF(G2SelectionMask="x",IF(INDEX(StdCalcsRefCalcs,$E112,0)&gt;0,INDEX(StdCalcsRefCalcs,$E112,0)),"")),"")</f>
        <v>2.3991861429534564E-2</v>
      </c>
      <c r="AT112" s="98">
        <f t="shared" si="28"/>
        <v>8.0475487991028202E-3</v>
      </c>
      <c r="AU112" s="98">
        <f t="array" ref="AU112">IF($AN112,STDEVA(IF(G2SelectionMask="x",IF(INDEX(StdCalcsRefCalcs,$E112,0)&gt;0,INDEX(StdCalcsRefCalcs,$E112,0)),"")),"")</f>
        <v>7.7563069663318098E-3</v>
      </c>
      <c r="AV112" s="97" t="b">
        <f t="shared" si="29"/>
        <v>0</v>
      </c>
      <c r="AW112" s="97" t="str">
        <f t="array" ref="AW112">IF($AV112,MEDIAN(IF(G3SelectionMask="x",IF(INDEX(StdCalcsRefCalcs,$E112,0)&gt;0,INDEX(StdCalcsRefCalcs,$E112,0)),"")),"")</f>
        <v/>
      </c>
      <c r="AX112" s="97" t="str">
        <f t="array" ref="AX112">IF($AV112,QUARTILE(IF(G3SelectionMask="x",IF(INDEX(StdCalcsRefCalcs,$E112,0)&gt;0,INDEX(StdCalcsRefCalcs,$E112,0)),""),1),"")</f>
        <v/>
      </c>
      <c r="AY112" s="97" t="str">
        <f t="array" ref="AY112">IF($AV112,QUARTILE(IF(G3SelectionMask="x",IF(INDEX(StdCalcsRefCalcs,$E112,0)&gt;0,INDEX(StdCalcsRefCalcs,$E112,0)),""),3),"")</f>
        <v/>
      </c>
      <c r="AZ112" s="97" t="str">
        <f t="array" ref="AZ112">IF($AV112,MIN(IF(G3SelectionMask="x",IF(INDEX(StdCalcsRefCalcs,$E112,0)&gt;0,INDEX(StdCalcsRefCalcs,$E112,0)),"")),"")</f>
        <v/>
      </c>
      <c r="BA112" s="97" t="str">
        <f t="array" ref="BA112">IF($AV112,MAX(IF(G3SelectionMask="x",IF(INDEX(StdCalcsRefCalcs,$E112,0)&gt;0,INDEX(StdCalcsRefCalcs,$E112,0)),"")),"")</f>
        <v/>
      </c>
      <c r="BB112" s="97" t="str">
        <f t="shared" si="30"/>
        <v/>
      </c>
      <c r="BC112" s="97" t="str">
        <f t="array" ref="BC112">IF($AV112,STDEVA(IF(G3SelectionMask="x",IF(INDEX(StdCalcsRefCalcs,$E112,0)&gt;0,INDEX(StdCalcsRefCalcs,$E112,0)),"")),"")</f>
        <v/>
      </c>
      <c r="BD112" s="98" t="b">
        <f t="shared" si="31"/>
        <v>0</v>
      </c>
      <c r="BE112" s="98" t="str">
        <f t="array" ref="BE112">IF($BD112,MEDIAN(IF(G4SelectionMask="x",IF(INDEX(StdCalcsRefCalcs,$E112,0)&gt;0,INDEX(StdCalcsRefCalcs,$E112,0)),"")),"")</f>
        <v/>
      </c>
      <c r="BF112" s="98" t="str">
        <f t="array" ref="BF112">IF($BD112,QUARTILE(IF(G4SelectionMask="x",IF(INDEX(StdCalcsRefCalcs,$E112,0)&gt;0,INDEX(StdCalcsRefCalcs,$E112,0)),""),1),"")</f>
        <v/>
      </c>
      <c r="BG112" s="98" t="str">
        <f t="array" ref="BG112">IF($BD112,QUARTILE(IF(G4SelectionMask="x",IF(INDEX(StdCalcsRefCalcs,$E112,0)&gt;0,INDEX(StdCalcsRefCalcs,$E112,0)),""),3),"")</f>
        <v/>
      </c>
      <c r="BH112" s="98" t="str">
        <f t="array" ref="BH112">IF($BD112,MIN(IF(G4SelectionMask="x",IF(INDEX(StdCalcsRefCalcs,$E112,0)&gt;0,INDEX(StdCalcsRefCalcs,$E112,0)),"")),"")</f>
        <v/>
      </c>
      <c r="BI112" s="98" t="str">
        <f t="array" ref="BI112">IF($BD112,MAX(IF(G4SelectionMask="x",IF(INDEX(StdCalcsRefCalcs,$E112,0)&gt;0,INDEX(StdCalcsRefCalcs,$E112,0)),"")),"")</f>
        <v/>
      </c>
      <c r="BJ112" s="98" t="str">
        <f t="shared" si="32"/>
        <v/>
      </c>
      <c r="BK112" s="98" t="str">
        <f t="array" ref="BK112">IF($BD112,STDEVA(IF(G4SelectionMask="x",IF(INDEX(StdCalcsRefCalcs,$E112,0)&gt;0,INDEX(StdCalcsRefCalcs,$E112,0)),"")),"")</f>
        <v/>
      </c>
      <c r="BL112" s="97" t="b">
        <f t="shared" si="33"/>
        <v>0</v>
      </c>
      <c r="BM112" s="97" t="str">
        <f t="array" ref="BM112">IF($BL112,MEDIAN(IF(G5SelectionMask="x",IF(INDEX(StdCalcsRefCalcs,$E112,0)&gt;0,INDEX(StdCalcsRefCalcs,$E112,0)),"")),"")</f>
        <v/>
      </c>
      <c r="BN112" s="97" t="str">
        <f t="array" ref="BN112">IF($BL112,QUARTILE(IF(G5SelectionMask="x",IF(INDEX(StdCalcsRefCalcs,$E112,0)&gt;0,INDEX(StdCalcsRefCalcs,$E112,0)),""),1),"")</f>
        <v/>
      </c>
      <c r="BO112" s="97" t="str">
        <f t="array" ref="BO112">IF($BL112,QUARTILE(IF(G5SelectionMask="x",IF(INDEX(StdCalcsRefCalcs,$E112,0)&gt;0,INDEX(StdCalcsRefCalcs,$E112,0)),""),3),"")</f>
        <v/>
      </c>
      <c r="BP112" s="97" t="str">
        <f t="array" ref="BP112">IF($BL112,MIN(IF(G5SelectionMask="x",IF(INDEX(StdCalcsRefCalcs,$E112,0)&gt;0,INDEX(StdCalcsRefCalcs,$E112,0)),"")),"")</f>
        <v/>
      </c>
      <c r="BQ112" s="97" t="str">
        <f t="array" ref="BQ112">IF($BL112,MAX(IF(G5SelectionMask="x",IF(INDEX(StdCalcsRefCalcs,$E112,0)&gt;0,INDEX(StdCalcsRefCalcs,$E112,0)),"")),"")</f>
        <v/>
      </c>
      <c r="BR112" s="97" t="str">
        <f t="shared" si="34"/>
        <v/>
      </c>
      <c r="BS112" s="99" t="str">
        <f t="array" ref="BS112">IF($BL112,STDEVA(IF(G5SelectionMask="x",IF(INDEX(StdCalcsRefCalcs,$E112,0)&gt;0,INDEX(StdCalcsRefCalcs,$E112,0)),"")),"")</f>
        <v/>
      </c>
      <c r="BT112" s="108"/>
      <c r="BU112" s="109">
        <f t="shared" si="87"/>
        <v>4.9095519364067992E-3</v>
      </c>
      <c r="BV112" s="109">
        <f t="shared" si="87"/>
        <v>5.140363438247426E-4</v>
      </c>
      <c r="BW112" s="109">
        <f t="shared" si="87"/>
        <v>3.1334131909954263E-3</v>
      </c>
      <c r="BX112" s="109">
        <f t="shared" si="87"/>
        <v>4.5891638846374859E-3</v>
      </c>
      <c r="BY112" s="109">
        <f t="shared" si="87"/>
        <v>2.3991861429534564E-2</v>
      </c>
      <c r="BZ112" s="109">
        <f t="shared" si="87"/>
        <v>2.2196946198762193E-2</v>
      </c>
      <c r="CA112" s="109">
        <f t="shared" si="87"/>
        <v>1.502347090706146E-2</v>
      </c>
      <c r="CB112" s="109">
        <f t="shared" si="87"/>
        <v>6.1639008137374255E-3</v>
      </c>
      <c r="CC112" s="109">
        <f t="shared" si="87"/>
        <v>6.4573064759094502E-3</v>
      </c>
      <c r="CD112" s="109">
        <f t="shared" si="87"/>
        <v>1.506579825074768E-2</v>
      </c>
      <c r="CE112" s="109">
        <f t="shared" si="87"/>
        <v>9.0731313864547067E-3</v>
      </c>
      <c r="CF112" s="109">
        <f t="shared" si="87"/>
        <v>4.1209403249398554E-3</v>
      </c>
      <c r="CG112" s="109">
        <f t="shared" si="87"/>
        <v>4.6294146910188213E-3</v>
      </c>
      <c r="CH112" s="109">
        <f t="shared" si="87"/>
        <v>4.8983060619358565E-3</v>
      </c>
      <c r="CI112" s="109">
        <f t="shared" si="87"/>
        <v>3.3437798730179837E-3</v>
      </c>
    </row>
    <row r="113" spans="1:87" x14ac:dyDescent="0.2">
      <c r="A113" s="33">
        <f t="shared" si="8"/>
        <v>0</v>
      </c>
      <c r="B113" s="206"/>
      <c r="C113" s="200"/>
      <c r="D113" s="197"/>
      <c r="E113" s="72">
        <f t="shared" si="9"/>
        <v>103</v>
      </c>
      <c r="F113" s="9" t="s">
        <v>563</v>
      </c>
      <c r="G113" s="9" t="str">
        <f t="shared" si="83"/>
        <v>End user computing</v>
      </c>
      <c r="H113" s="9" t="s">
        <v>240</v>
      </c>
      <c r="I113" s="9">
        <f t="shared" si="85"/>
        <v>183</v>
      </c>
      <c r="J113" s="9" t="s">
        <v>220</v>
      </c>
      <c r="K113" s="9">
        <f t="shared" si="86"/>
        <v>1</v>
      </c>
      <c r="P113" s="97">
        <f t="shared" si="59"/>
        <v>3.8862018678184839E-3</v>
      </c>
      <c r="Q113" s="97"/>
      <c r="R113" s="97"/>
      <c r="S113" s="97"/>
      <c r="T113" s="97"/>
      <c r="U113" s="98">
        <f t="shared" si="60"/>
        <v>5.140363438247426E-4</v>
      </c>
      <c r="V113" s="107">
        <f t="shared" si="61"/>
        <v>2.4646849736335735E-3</v>
      </c>
      <c r="W113" s="107">
        <f t="shared" si="62"/>
        <v>3.9570766281638685E-3</v>
      </c>
      <c r="X113" s="107">
        <f t="shared" si="63"/>
        <v>2.3991861429534564E-2</v>
      </c>
      <c r="Y113" s="107">
        <f t="shared" si="64"/>
        <v>2.1519603874160336E-2</v>
      </c>
      <c r="Z113" s="107">
        <f t="shared" si="65"/>
        <v>8.2445876928995809E-3</v>
      </c>
      <c r="AA113" s="107">
        <f t="shared" si="66"/>
        <v>6.1639008137374255E-3</v>
      </c>
      <c r="AB113" s="107">
        <f t="shared" si="67"/>
        <v>4.099144601771053E-3</v>
      </c>
      <c r="AC113" s="107">
        <f t="shared" si="68"/>
        <v>1.1264960693107364E-2</v>
      </c>
      <c r="AD113" s="107">
        <f t="shared" si="69"/>
        <v>8.5144425523592734E-3</v>
      </c>
      <c r="AE113" s="107">
        <f t="shared" si="70"/>
        <v>2.0329485756583692E-3</v>
      </c>
      <c r="AF113" s="97" t="b">
        <f t="shared" si="25"/>
        <v>1</v>
      </c>
      <c r="AG113" s="97">
        <f t="array" ref="AG113">IF($AF113,MEDIAN(IF(G1SelectionMask="x",IF(INDEX(StdCalcsRefCalcs,$E113,0)&gt;0,INDEX(StdCalcsRefCalcs,$E113,0)),"")),"")</f>
        <v>6.1639008137374255E-3</v>
      </c>
      <c r="AH113" s="97">
        <f t="array" ref="AH113">IF($AF113,QUARTILE(IF(G1SelectionMask="x",IF(INDEX(StdCalcsRefCalcs,$E113,0)&gt;0,INDEX(StdCalcsRefCalcs,$E113,0)),""),1),"")</f>
        <v>3.2108808008987208E-3</v>
      </c>
      <c r="AI113" s="97">
        <f t="array" ref="AI113">IF($AF113,QUARTILE(IF(G1SelectionMask="x",IF(INDEX(StdCalcsRefCalcs,$E113,0)&gt;0,INDEX(StdCalcsRefCalcs,$E113,0)),""),3),"")</f>
        <v>9.8897016227333188E-3</v>
      </c>
      <c r="AJ113" s="97">
        <f t="array" ref="AJ113">IF($AF113,MIN(IF(G1SelectionMask="x",IF(INDEX(StdCalcsRefCalcs,$E113,0)&gt;0,INDEX(StdCalcsRefCalcs,$E113,0)),"")),"")</f>
        <v>5.140363438247426E-4</v>
      </c>
      <c r="AK113" s="97">
        <f t="array" ref="AK113">IF($AF113,MAX(IF(G1SelectionMask="x",IF(INDEX(StdCalcsRefCalcs,$E113,0)&gt;0,INDEX(StdCalcsRefCalcs,$E113,0)),"")),"")</f>
        <v>2.3991861429534564E-2</v>
      </c>
      <c r="AL113" s="97">
        <f t="shared" si="26"/>
        <v>8.4333861980772883E-3</v>
      </c>
      <c r="AM113" s="97">
        <f t="array" ref="AM113">IF($AF113,STDEVA(IF(G1SelectionMask="x",IF(INDEX(StdCalcsRefCalcs,$E113,0)&gt;0,INDEX(StdCalcsRefCalcs,$E113,0)),"")),"")</f>
        <v>7.7759625345838234E-3</v>
      </c>
      <c r="AN113" s="98" t="b">
        <f t="shared" si="27"/>
        <v>1</v>
      </c>
      <c r="AO113" s="98">
        <f t="array" ref="AO113">IF($AN113,MEDIAN(IF(G2SelectionMask="x",IF(INDEX(StdCalcsRefCalcs,$E113,0)&gt;0,INDEX(StdCalcsRefCalcs,$E113,0)),"")),"")</f>
        <v>3.8940808039862737E-3</v>
      </c>
      <c r="AP113" s="98">
        <f t="array" ref="AP113">IF($AN113,QUARTILE(IF(G2SelectionMask="x",IF(INDEX(StdCalcsRefCalcs,$E113,0)&gt;0,INDEX(StdCalcsRefCalcs,$E113,0)),""),1),"")</f>
        <v>2.3721041479433506E-3</v>
      </c>
      <c r="AQ113" s="98">
        <f t="array" ref="AQ113">IF($AN113,QUARTILE(IF(G2SelectionMask="x",IF(INDEX(StdCalcsRefCalcs,$E113,0)&gt;0,INDEX(StdCalcsRefCalcs,$E113,0)),""),3),"")</f>
        <v>7.339171683048349E-3</v>
      </c>
      <c r="AR113" s="98">
        <f t="array" ref="AR113">IF($AN113,MIN(IF(G2SelectionMask="x",IF(INDEX(StdCalcsRefCalcs,$E113,0)&gt;0,INDEX(StdCalcsRefCalcs,$E113,0)),"")),"")</f>
        <v>5.140363438247426E-4</v>
      </c>
      <c r="AS113" s="98">
        <f t="array" ref="AS113">IF($AN113,MAX(IF(G2SelectionMask="x",IF(INDEX(StdCalcsRefCalcs,$E113,0)&gt;0,INDEX(StdCalcsRefCalcs,$E113,0)),"")),"")</f>
        <v>2.3991861429534564E-2</v>
      </c>
      <c r="AT113" s="98">
        <f t="shared" si="28"/>
        <v>7.1218476759460324E-3</v>
      </c>
      <c r="AU113" s="98">
        <f t="array" ref="AU113">IF($AN113,STDEVA(IF(G2SelectionMask="x",IF(INDEX(StdCalcsRefCalcs,$E113,0)&gt;0,INDEX(StdCalcsRefCalcs,$E113,0)),"")),"")</f>
        <v>8.044337697700573E-3</v>
      </c>
      <c r="AV113" s="97" t="b">
        <f t="shared" si="29"/>
        <v>0</v>
      </c>
      <c r="AW113" s="97" t="str">
        <f t="array" ref="AW113">IF($AV113,MEDIAN(IF(G3SelectionMask="x",IF(INDEX(StdCalcsRefCalcs,$E113,0)&gt;0,INDEX(StdCalcsRefCalcs,$E113,0)),"")),"")</f>
        <v/>
      </c>
      <c r="AX113" s="97" t="str">
        <f t="array" ref="AX113">IF($AV113,QUARTILE(IF(G3SelectionMask="x",IF(INDEX(StdCalcsRefCalcs,$E113,0)&gt;0,INDEX(StdCalcsRefCalcs,$E113,0)),""),1),"")</f>
        <v/>
      </c>
      <c r="AY113" s="97" t="str">
        <f t="array" ref="AY113">IF($AV113,QUARTILE(IF(G3SelectionMask="x",IF(INDEX(StdCalcsRefCalcs,$E113,0)&gt;0,INDEX(StdCalcsRefCalcs,$E113,0)),""),3),"")</f>
        <v/>
      </c>
      <c r="AZ113" s="97" t="str">
        <f t="array" ref="AZ113">IF($AV113,MIN(IF(G3SelectionMask="x",IF(INDEX(StdCalcsRefCalcs,$E113,0)&gt;0,INDEX(StdCalcsRefCalcs,$E113,0)),"")),"")</f>
        <v/>
      </c>
      <c r="BA113" s="97" t="str">
        <f t="array" ref="BA113">IF($AV113,MAX(IF(G3SelectionMask="x",IF(INDEX(StdCalcsRefCalcs,$E113,0)&gt;0,INDEX(StdCalcsRefCalcs,$E113,0)),"")),"")</f>
        <v/>
      </c>
      <c r="BB113" s="97" t="str">
        <f t="shared" si="30"/>
        <v/>
      </c>
      <c r="BC113" s="97" t="str">
        <f t="array" ref="BC113">IF($AV113,STDEVA(IF(G3SelectionMask="x",IF(INDEX(StdCalcsRefCalcs,$E113,0)&gt;0,INDEX(StdCalcsRefCalcs,$E113,0)),"")),"")</f>
        <v/>
      </c>
      <c r="BD113" s="98" t="b">
        <f t="shared" si="31"/>
        <v>0</v>
      </c>
      <c r="BE113" s="98" t="str">
        <f t="array" ref="BE113">IF($BD113,MEDIAN(IF(G4SelectionMask="x",IF(INDEX(StdCalcsRefCalcs,$E113,0)&gt;0,INDEX(StdCalcsRefCalcs,$E113,0)),"")),"")</f>
        <v/>
      </c>
      <c r="BF113" s="98" t="str">
        <f t="array" ref="BF113">IF($BD113,QUARTILE(IF(G4SelectionMask="x",IF(INDEX(StdCalcsRefCalcs,$E113,0)&gt;0,INDEX(StdCalcsRefCalcs,$E113,0)),""),1),"")</f>
        <v/>
      </c>
      <c r="BG113" s="98" t="str">
        <f t="array" ref="BG113">IF($BD113,QUARTILE(IF(G4SelectionMask="x",IF(INDEX(StdCalcsRefCalcs,$E113,0)&gt;0,INDEX(StdCalcsRefCalcs,$E113,0)),""),3),"")</f>
        <v/>
      </c>
      <c r="BH113" s="98" t="str">
        <f t="array" ref="BH113">IF($BD113,MIN(IF(G4SelectionMask="x",IF(INDEX(StdCalcsRefCalcs,$E113,0)&gt;0,INDEX(StdCalcsRefCalcs,$E113,0)),"")),"")</f>
        <v/>
      </c>
      <c r="BI113" s="98" t="str">
        <f t="array" ref="BI113">IF($BD113,MAX(IF(G4SelectionMask="x",IF(INDEX(StdCalcsRefCalcs,$E113,0)&gt;0,INDEX(StdCalcsRefCalcs,$E113,0)),"")),"")</f>
        <v/>
      </c>
      <c r="BJ113" s="98" t="str">
        <f t="shared" si="32"/>
        <v/>
      </c>
      <c r="BK113" s="98" t="str">
        <f t="array" ref="BK113">IF($BD113,STDEVA(IF(G4SelectionMask="x",IF(INDEX(StdCalcsRefCalcs,$E113,0)&gt;0,INDEX(StdCalcsRefCalcs,$E113,0)),"")),"")</f>
        <v/>
      </c>
      <c r="BL113" s="97" t="b">
        <f t="shared" si="33"/>
        <v>0</v>
      </c>
      <c r="BM113" s="97" t="str">
        <f t="array" ref="BM113">IF($BL113,MEDIAN(IF(G5SelectionMask="x",IF(INDEX(StdCalcsRefCalcs,$E113,0)&gt;0,INDEX(StdCalcsRefCalcs,$E113,0)),"")),"")</f>
        <v/>
      </c>
      <c r="BN113" s="97" t="str">
        <f t="array" ref="BN113">IF($BL113,QUARTILE(IF(G5SelectionMask="x",IF(INDEX(StdCalcsRefCalcs,$E113,0)&gt;0,INDEX(StdCalcsRefCalcs,$E113,0)),""),1),"")</f>
        <v/>
      </c>
      <c r="BO113" s="97" t="str">
        <f t="array" ref="BO113">IF($BL113,QUARTILE(IF(G5SelectionMask="x",IF(INDEX(StdCalcsRefCalcs,$E113,0)&gt;0,INDEX(StdCalcsRefCalcs,$E113,0)),""),3),"")</f>
        <v/>
      </c>
      <c r="BP113" s="97" t="str">
        <f t="array" ref="BP113">IF($BL113,MIN(IF(G5SelectionMask="x",IF(INDEX(StdCalcsRefCalcs,$E113,0)&gt;0,INDEX(StdCalcsRefCalcs,$E113,0)),"")),"")</f>
        <v/>
      </c>
      <c r="BQ113" s="97" t="str">
        <f t="array" ref="BQ113">IF($BL113,MAX(IF(G5SelectionMask="x",IF(INDEX(StdCalcsRefCalcs,$E113,0)&gt;0,INDEX(StdCalcsRefCalcs,$E113,0)),"")),"")</f>
        <v/>
      </c>
      <c r="BR113" s="97" t="str">
        <f t="shared" si="34"/>
        <v/>
      </c>
      <c r="BS113" s="99" t="str">
        <f t="array" ref="BS113">IF($BL113,STDEVA(IF(G5SelectionMask="x",IF(INDEX(StdCalcsRefCalcs,$E113,0)&gt;0,INDEX(StdCalcsRefCalcs,$E113,0)),"")),"")</f>
        <v/>
      </c>
      <c r="BT113" s="108"/>
      <c r="BU113" s="109">
        <f t="shared" si="87"/>
        <v>3.8862018678184839E-3</v>
      </c>
      <c r="BV113" s="109">
        <f t="shared" si="87"/>
        <v>5.140363438247426E-4</v>
      </c>
      <c r="BW113" s="109">
        <f t="shared" si="87"/>
        <v>2.4646849736335735E-3</v>
      </c>
      <c r="BX113" s="109">
        <f t="shared" si="87"/>
        <v>3.9570766281638685E-3</v>
      </c>
      <c r="BY113" s="109">
        <f t="shared" si="87"/>
        <v>2.3991861429534564E-2</v>
      </c>
      <c r="BZ113" s="109">
        <f t="shared" si="87"/>
        <v>2.1519603874160336E-2</v>
      </c>
      <c r="CA113" s="109">
        <f t="shared" si="87"/>
        <v>8.2445876928995809E-3</v>
      </c>
      <c r="CB113" s="109">
        <f t="shared" si="87"/>
        <v>6.1639008137374255E-3</v>
      </c>
      <c r="CC113" s="109">
        <f t="shared" si="87"/>
        <v>4.099144601771053E-3</v>
      </c>
      <c r="CD113" s="109">
        <f t="shared" si="87"/>
        <v>1.1264960693107364E-2</v>
      </c>
      <c r="CE113" s="109">
        <f t="shared" si="87"/>
        <v>8.5144425523592734E-3</v>
      </c>
      <c r="CF113" s="109">
        <f t="shared" si="87"/>
        <v>2.0329485756583692E-3</v>
      </c>
      <c r="CG113" s="109">
        <f t="shared" si="87"/>
        <v>2.2795233222531277E-3</v>
      </c>
      <c r="CH113" s="109">
        <f t="shared" si="87"/>
        <v>3.8940808039862737E-3</v>
      </c>
      <c r="CI113" s="109">
        <f t="shared" si="87"/>
        <v>2.8660971444875948E-3</v>
      </c>
    </row>
    <row r="114" spans="1:87" x14ac:dyDescent="0.2">
      <c r="A114" s="33">
        <f t="shared" si="8"/>
        <v>0</v>
      </c>
      <c r="B114" s="206"/>
      <c r="C114" s="200"/>
      <c r="D114" s="197"/>
      <c r="E114" s="72">
        <f t="shared" si="9"/>
        <v>104</v>
      </c>
      <c r="F114" s="9" t="s">
        <v>564</v>
      </c>
      <c r="G114" s="9" t="str">
        <f t="shared" si="83"/>
        <v>Help desk</v>
      </c>
      <c r="H114" s="9" t="s">
        <v>241</v>
      </c>
      <c r="I114" s="9">
        <f t="shared" si="85"/>
        <v>187</v>
      </c>
      <c r="J114" s="9" t="s">
        <v>220</v>
      </c>
      <c r="K114" s="9">
        <f t="shared" si="86"/>
        <v>1</v>
      </c>
      <c r="P114" s="97">
        <f t="shared" si="59"/>
        <v>1.0233500685883157E-3</v>
      </c>
      <c r="Q114" s="97"/>
      <c r="R114" s="97"/>
      <c r="S114" s="97"/>
      <c r="T114" s="97"/>
      <c r="U114" s="98">
        <f t="shared" si="60"/>
        <v>0</v>
      </c>
      <c r="V114" s="107">
        <f t="shared" si="61"/>
        <v>6.6872821736185329E-4</v>
      </c>
      <c r="W114" s="107">
        <f t="shared" si="62"/>
        <v>6.3208725647361809E-4</v>
      </c>
      <c r="X114" s="107" t="str">
        <f t="shared" si="63"/>
        <v/>
      </c>
      <c r="Y114" s="107">
        <f t="shared" si="64"/>
        <v>6.7734232460185684E-4</v>
      </c>
      <c r="Z114" s="107">
        <f t="shared" si="65"/>
        <v>6.7788832141618778E-3</v>
      </c>
      <c r="AA114" s="107" t="str">
        <f t="shared" si="66"/>
        <v/>
      </c>
      <c r="AB114" s="107">
        <f t="shared" si="67"/>
        <v>2.3581618741383976E-3</v>
      </c>
      <c r="AC114" s="107">
        <f t="shared" si="68"/>
        <v>3.8008375576403151E-3</v>
      </c>
      <c r="AD114" s="107">
        <f t="shared" si="69"/>
        <v>5.5868883409543313E-4</v>
      </c>
      <c r="AE114" s="107">
        <f t="shared" si="70"/>
        <v>2.0879917492814867E-3</v>
      </c>
      <c r="AF114" s="97" t="b">
        <f t="shared" si="25"/>
        <v>1</v>
      </c>
      <c r="AG114" s="97">
        <f t="array" ref="AG114">IF($AF114,MEDIAN(IF(G1SelectionMask="x",IF(INDEX(StdCalcsRefCalcs,$E114,0)&gt;0,INDEX(StdCalcsRefCalcs,$E114,0)),"")),"")</f>
        <v>1.3826670369416717E-3</v>
      </c>
      <c r="AH114" s="97">
        <f t="array" ref="AH114">IF($AF114,QUARTILE(IF(G1SelectionMask="x",IF(INDEX(StdCalcsRefCalcs,$E114,0)&gt;0,INDEX(StdCalcsRefCalcs,$E114,0)),""),1),"")</f>
        <v>6.5956797713979443E-4</v>
      </c>
      <c r="AI114" s="97">
        <f t="array" ref="AI114">IF($AF114,QUARTILE(IF(G1SelectionMask="x",IF(INDEX(StdCalcsRefCalcs,$E114,0)&gt;0,INDEX(StdCalcsRefCalcs,$E114,0)),""),3),"")</f>
        <v>2.718830795013877E-3</v>
      </c>
      <c r="AJ114" s="97">
        <f t="array" ref="AJ114">IF($AF114,MIN(IF(G1SelectionMask="x",IF(INDEX(StdCalcsRefCalcs,$E114,0)&gt;0,INDEX(StdCalcsRefCalcs,$E114,0)),"")),"")</f>
        <v>5.5868883409543313E-4</v>
      </c>
      <c r="AK114" s="97">
        <f t="array" ref="AK114">IF($AF114,MAX(IF(G1SelectionMask="x",IF(INDEX(StdCalcsRefCalcs,$E114,0)&gt;0,INDEX(StdCalcsRefCalcs,$E114,0)),"")),"")</f>
        <v>6.7788832141618778E-3</v>
      </c>
      <c r="AL114" s="97">
        <f t="shared" si="26"/>
        <v>1.9514134475283156E-3</v>
      </c>
      <c r="AM114" s="97">
        <f t="array" ref="AM114">IF($AF114,STDEVA(IF(G1SelectionMask="x",IF(INDEX(StdCalcsRefCalcs,$E114,0)&gt;0,INDEX(StdCalcsRefCalcs,$E114,0)),"")),"")</f>
        <v>2.1837638565988331E-3</v>
      </c>
      <c r="AN114" s="98" t="b">
        <f t="shared" si="27"/>
        <v>1</v>
      </c>
      <c r="AO114" s="98">
        <f t="array" ref="AO114">IF($AN114,MEDIAN(IF(G2SelectionMask="x",IF(INDEX(StdCalcsRefCalcs,$E114,0)&gt;0,INDEX(StdCalcsRefCalcs,$E114,0)),"")),"")</f>
        <v>8.4078379127571976E-4</v>
      </c>
      <c r="AP114" s="98">
        <f t="array" ref="AP114">IF($AN114,QUARTILE(IF(G2SelectionMask="x",IF(INDEX(StdCalcsRefCalcs,$E114,0)&gt;0,INDEX(StdCalcsRefCalcs,$E114,0)),""),1),"")</f>
        <v>6.4121837154524828E-4</v>
      </c>
      <c r="AQ114" s="98">
        <f t="array" ref="AQ114">IF($AN114,QUARTILE(IF(G2SelectionMask="x",IF(INDEX(StdCalcsRefCalcs,$E114,0)&gt;0,INDEX(StdCalcsRefCalcs,$E114,0)),""),3),"")</f>
        <v>2.1534666541525383E-3</v>
      </c>
      <c r="AR114" s="98">
        <f t="array" ref="AR114">IF($AN114,MIN(IF(G2SelectionMask="x",IF(INDEX(StdCalcsRefCalcs,$E114,0)&gt;0,INDEX(StdCalcsRefCalcs,$E114,0)),"")),"")</f>
        <v>4.7768272853038879E-4</v>
      </c>
      <c r="AS114" s="98">
        <f t="array" ref="AS114">IF($AN114,MAX(IF(G2SelectionMask="x",IF(INDEX(StdCalcsRefCalcs,$E114,0)&gt;0,INDEX(StdCalcsRefCalcs,$E114,0)),"")),"")</f>
        <v>2.3581618741383976E-3</v>
      </c>
      <c r="AT114" s="98">
        <f t="shared" si="28"/>
        <v>1.1314124838582992E-3</v>
      </c>
      <c r="AU114" s="98">
        <f t="array" ref="AU114">IF($AN114,STDEVA(IF(G2SelectionMask="x",IF(INDEX(StdCalcsRefCalcs,$E114,0)&gt;0,INDEX(StdCalcsRefCalcs,$E114,0)),"")),"")</f>
        <v>8.3976569665083123E-4</v>
      </c>
      <c r="AV114" s="97" t="b">
        <f t="shared" si="29"/>
        <v>0</v>
      </c>
      <c r="AW114" s="97" t="str">
        <f t="array" ref="AW114">IF($AV114,MEDIAN(IF(G3SelectionMask="x",IF(INDEX(StdCalcsRefCalcs,$E114,0)&gt;0,INDEX(StdCalcsRefCalcs,$E114,0)),"")),"")</f>
        <v/>
      </c>
      <c r="AX114" s="97" t="str">
        <f t="array" ref="AX114">IF($AV114,QUARTILE(IF(G3SelectionMask="x",IF(INDEX(StdCalcsRefCalcs,$E114,0)&gt;0,INDEX(StdCalcsRefCalcs,$E114,0)),""),1),"")</f>
        <v/>
      </c>
      <c r="AY114" s="97" t="str">
        <f t="array" ref="AY114">IF($AV114,QUARTILE(IF(G3SelectionMask="x",IF(INDEX(StdCalcsRefCalcs,$E114,0)&gt;0,INDEX(StdCalcsRefCalcs,$E114,0)),""),3),"")</f>
        <v/>
      </c>
      <c r="AZ114" s="97" t="str">
        <f t="array" ref="AZ114">IF($AV114,MIN(IF(G3SelectionMask="x",IF(INDEX(StdCalcsRefCalcs,$E114,0)&gt;0,INDEX(StdCalcsRefCalcs,$E114,0)),"")),"")</f>
        <v/>
      </c>
      <c r="BA114" s="97" t="str">
        <f t="array" ref="BA114">IF($AV114,MAX(IF(G3SelectionMask="x",IF(INDEX(StdCalcsRefCalcs,$E114,0)&gt;0,INDEX(StdCalcsRefCalcs,$E114,0)),"")),"")</f>
        <v/>
      </c>
      <c r="BB114" s="97" t="str">
        <f t="shared" si="30"/>
        <v/>
      </c>
      <c r="BC114" s="97" t="str">
        <f t="array" ref="BC114">IF($AV114,STDEVA(IF(G3SelectionMask="x",IF(INDEX(StdCalcsRefCalcs,$E114,0)&gt;0,INDEX(StdCalcsRefCalcs,$E114,0)),"")),"")</f>
        <v/>
      </c>
      <c r="BD114" s="98" t="b">
        <f t="shared" si="31"/>
        <v>0</v>
      </c>
      <c r="BE114" s="98" t="str">
        <f t="array" ref="BE114">IF($BD114,MEDIAN(IF(G4SelectionMask="x",IF(INDEX(StdCalcsRefCalcs,$E114,0)&gt;0,INDEX(StdCalcsRefCalcs,$E114,0)),"")),"")</f>
        <v/>
      </c>
      <c r="BF114" s="98" t="str">
        <f t="array" ref="BF114">IF($BD114,QUARTILE(IF(G4SelectionMask="x",IF(INDEX(StdCalcsRefCalcs,$E114,0)&gt;0,INDEX(StdCalcsRefCalcs,$E114,0)),""),1),"")</f>
        <v/>
      </c>
      <c r="BG114" s="98" t="str">
        <f t="array" ref="BG114">IF($BD114,QUARTILE(IF(G4SelectionMask="x",IF(INDEX(StdCalcsRefCalcs,$E114,0)&gt;0,INDEX(StdCalcsRefCalcs,$E114,0)),""),3),"")</f>
        <v/>
      </c>
      <c r="BH114" s="98" t="str">
        <f t="array" ref="BH114">IF($BD114,MIN(IF(G4SelectionMask="x",IF(INDEX(StdCalcsRefCalcs,$E114,0)&gt;0,INDEX(StdCalcsRefCalcs,$E114,0)),"")),"")</f>
        <v/>
      </c>
      <c r="BI114" s="98" t="str">
        <f t="array" ref="BI114">IF($BD114,MAX(IF(G4SelectionMask="x",IF(INDEX(StdCalcsRefCalcs,$E114,0)&gt;0,INDEX(StdCalcsRefCalcs,$E114,0)),"")),"")</f>
        <v/>
      </c>
      <c r="BJ114" s="98" t="str">
        <f t="shared" si="32"/>
        <v/>
      </c>
      <c r="BK114" s="98" t="str">
        <f t="array" ref="BK114">IF($BD114,STDEVA(IF(G4SelectionMask="x",IF(INDEX(StdCalcsRefCalcs,$E114,0)&gt;0,INDEX(StdCalcsRefCalcs,$E114,0)),"")),"")</f>
        <v/>
      </c>
      <c r="BL114" s="97" t="b">
        <f t="shared" si="33"/>
        <v>0</v>
      </c>
      <c r="BM114" s="97" t="str">
        <f t="array" ref="BM114">IF($BL114,MEDIAN(IF(G5SelectionMask="x",IF(INDEX(StdCalcsRefCalcs,$E114,0)&gt;0,INDEX(StdCalcsRefCalcs,$E114,0)),"")),"")</f>
        <v/>
      </c>
      <c r="BN114" s="97" t="str">
        <f t="array" ref="BN114">IF($BL114,QUARTILE(IF(G5SelectionMask="x",IF(INDEX(StdCalcsRefCalcs,$E114,0)&gt;0,INDEX(StdCalcsRefCalcs,$E114,0)),""),1),"")</f>
        <v/>
      </c>
      <c r="BO114" s="97" t="str">
        <f t="array" ref="BO114">IF($BL114,QUARTILE(IF(G5SelectionMask="x",IF(INDEX(StdCalcsRefCalcs,$E114,0)&gt;0,INDEX(StdCalcsRefCalcs,$E114,0)),""),3),"")</f>
        <v/>
      </c>
      <c r="BP114" s="97" t="str">
        <f t="array" ref="BP114">IF($BL114,MIN(IF(G5SelectionMask="x",IF(INDEX(StdCalcsRefCalcs,$E114,0)&gt;0,INDEX(StdCalcsRefCalcs,$E114,0)),"")),"")</f>
        <v/>
      </c>
      <c r="BQ114" s="97" t="str">
        <f t="array" ref="BQ114">IF($BL114,MAX(IF(G5SelectionMask="x",IF(INDEX(StdCalcsRefCalcs,$E114,0)&gt;0,INDEX(StdCalcsRefCalcs,$E114,0)),"")),"")</f>
        <v/>
      </c>
      <c r="BR114" s="97" t="str">
        <f t="shared" si="34"/>
        <v/>
      </c>
      <c r="BS114" s="99" t="str">
        <f t="array" ref="BS114">IF($BL114,STDEVA(IF(G5SelectionMask="x",IF(INDEX(StdCalcsRefCalcs,$E114,0)&gt;0,INDEX(StdCalcsRefCalcs,$E114,0)),"")),"")</f>
        <v/>
      </c>
      <c r="BT114" s="108"/>
      <c r="BU114" s="109">
        <f t="shared" si="87"/>
        <v>1.0233500685883157E-3</v>
      </c>
      <c r="BV114" s="109">
        <f t="shared" si="87"/>
        <v>0</v>
      </c>
      <c r="BW114" s="109">
        <f t="shared" si="87"/>
        <v>6.6872821736185329E-4</v>
      </c>
      <c r="BX114" s="109">
        <f t="shared" si="87"/>
        <v>6.3208725647361809E-4</v>
      </c>
      <c r="BY114" s="109" t="str">
        <f t="shared" si="87"/>
        <v/>
      </c>
      <c r="BZ114" s="109">
        <f t="shared" si="87"/>
        <v>6.7734232460185684E-4</v>
      </c>
      <c r="CA114" s="109">
        <f t="shared" si="87"/>
        <v>6.7788832141618778E-3</v>
      </c>
      <c r="CB114" s="109" t="str">
        <f t="shared" si="87"/>
        <v/>
      </c>
      <c r="CC114" s="109">
        <f t="shared" si="87"/>
        <v>2.3581618741383976E-3</v>
      </c>
      <c r="CD114" s="109">
        <f t="shared" si="87"/>
        <v>3.8008375576403151E-3</v>
      </c>
      <c r="CE114" s="109">
        <f t="shared" si="87"/>
        <v>5.5868883409543313E-4</v>
      </c>
      <c r="CF114" s="109">
        <f t="shared" si="87"/>
        <v>2.0879917492814867E-3</v>
      </c>
      <c r="CG114" s="109">
        <f t="shared" si="87"/>
        <v>2.3498913687656931E-3</v>
      </c>
      <c r="CH114" s="109">
        <f t="shared" si="87"/>
        <v>1.0042252579495828E-3</v>
      </c>
      <c r="CI114" s="109">
        <f t="shared" si="87"/>
        <v>4.7768272853038879E-4</v>
      </c>
    </row>
    <row r="115" spans="1:87" x14ac:dyDescent="0.2">
      <c r="A115" s="33">
        <f t="shared" si="8"/>
        <v>0</v>
      </c>
      <c r="B115" s="206"/>
      <c r="C115" s="200"/>
      <c r="D115" s="197"/>
      <c r="E115" s="72">
        <f t="shared" si="9"/>
        <v>105</v>
      </c>
      <c r="F115" s="9" t="s">
        <v>565</v>
      </c>
      <c r="G115" s="9" t="str">
        <f t="shared" si="83"/>
        <v>Network services</v>
      </c>
      <c r="H115" s="9" t="s">
        <v>242</v>
      </c>
      <c r="I115" s="9">
        <f t="shared" si="85"/>
        <v>191</v>
      </c>
      <c r="J115" s="9" t="s">
        <v>220</v>
      </c>
      <c r="K115" s="9">
        <f t="shared" si="86"/>
        <v>1</v>
      </c>
      <c r="P115" s="97">
        <f t="shared" si="59"/>
        <v>4.1671044784056272E-3</v>
      </c>
      <c r="Q115" s="97"/>
      <c r="R115" s="97"/>
      <c r="S115" s="97"/>
      <c r="T115" s="97"/>
      <c r="U115" s="98">
        <f t="shared" si="60"/>
        <v>2.932221047301976E-4</v>
      </c>
      <c r="V115" s="107">
        <f t="shared" si="61"/>
        <v>1.0947534427920727E-2</v>
      </c>
      <c r="W115" s="107">
        <f t="shared" si="62"/>
        <v>1.573502691914282E-2</v>
      </c>
      <c r="X115" s="107">
        <f t="shared" si="63"/>
        <v>2.1198868898568601E-2</v>
      </c>
      <c r="Y115" s="107">
        <f t="shared" si="64"/>
        <v>9.2408111562282142E-3</v>
      </c>
      <c r="Z115" s="107">
        <f t="shared" si="65"/>
        <v>3.4761288663452822E-3</v>
      </c>
      <c r="AA115" s="107" t="str">
        <f t="shared" si="66"/>
        <v/>
      </c>
      <c r="AB115" s="107">
        <f t="shared" si="67"/>
        <v>1.7661593881329245E-2</v>
      </c>
      <c r="AC115" s="107">
        <f t="shared" si="68"/>
        <v>7.6725993547843681E-3</v>
      </c>
      <c r="AD115" s="107">
        <f t="shared" si="69"/>
        <v>1.6944307437783062E-2</v>
      </c>
      <c r="AE115" s="107">
        <f t="shared" si="70"/>
        <v>1.3549373978192308E-2</v>
      </c>
      <c r="AF115" s="97" t="b">
        <f t="shared" si="25"/>
        <v>1</v>
      </c>
      <c r="AG115" s="97">
        <f t="array" ref="AG115">IF($AF115,MEDIAN(IF(G1SelectionMask="x",IF(INDEX(StdCalcsRefCalcs,$E115,0)&gt;0,INDEX(StdCalcsRefCalcs,$E115,0)),"")),"")</f>
        <v>1.2248454203056518E-2</v>
      </c>
      <c r="AH115" s="97">
        <f t="array" ref="AH115">IF($AF115,QUARTILE(IF(G1SelectionMask="x",IF(INDEX(StdCalcsRefCalcs,$E115,0)&gt;0,INDEX(StdCalcsRefCalcs,$E115,0)),""),1),"")</f>
        <v>8.0646523051453294E-3</v>
      </c>
      <c r="AI115" s="97">
        <f t="array" ref="AI115">IF($AF115,QUARTILE(IF(G1SelectionMask="x",IF(INDEX(StdCalcsRefCalcs,$E115,0)&gt;0,INDEX(StdCalcsRefCalcs,$E115,0)),""),3),"")</f>
        <v>1.6641987308123003E-2</v>
      </c>
      <c r="AJ115" s="97">
        <f t="array" ref="AJ115">IF($AF115,MIN(IF(G1SelectionMask="x",IF(INDEX(StdCalcsRefCalcs,$E115,0)&gt;0,INDEX(StdCalcsRefCalcs,$E115,0)),"")),"")</f>
        <v>2.932221047301976E-4</v>
      </c>
      <c r="AK115" s="97">
        <f t="array" ref="AK115">IF($AF115,MAX(IF(G1SelectionMask="x",IF(INDEX(StdCalcsRefCalcs,$E115,0)&gt;0,INDEX(StdCalcsRefCalcs,$E115,0)),"")),"")</f>
        <v>2.1198868898568601E-2</v>
      </c>
      <c r="AL115" s="97">
        <f t="shared" si="26"/>
        <v>1.1671946702502484E-2</v>
      </c>
      <c r="AM115" s="97">
        <f t="array" ref="AM115">IF($AF115,STDEVA(IF(G1SelectionMask="x",IF(INDEX(StdCalcsRefCalcs,$E115,0)&gt;0,INDEX(StdCalcsRefCalcs,$E115,0)),"")),"")</f>
        <v>6.6126649315541497E-3</v>
      </c>
      <c r="AN115" s="98" t="b">
        <f t="shared" si="27"/>
        <v>1</v>
      </c>
      <c r="AO115" s="98">
        <f t="array" ref="AO115">IF($AN115,MEDIAN(IF(G2SelectionMask="x",IF(INDEX(StdCalcsRefCalcs,$E115,0)&gt;0,INDEX(StdCalcsRefCalcs,$E115,0)),"")),"")</f>
        <v>1.125621475475415E-2</v>
      </c>
      <c r="AP115" s="98">
        <f t="array" ref="AP115">IF($AN115,QUARTILE(IF(G2SelectionMask="x",IF(INDEX(StdCalcsRefCalcs,$E115,0)&gt;0,INDEX(StdCalcsRefCalcs,$E115,0)),""),1),"")</f>
        <v>8.8551630910977935E-3</v>
      </c>
      <c r="AQ115" s="98">
        <f t="array" ref="AQ115">IF($AN115,QUARTILE(IF(G2SelectionMask="x",IF(INDEX(StdCalcsRefCalcs,$E115,0)&gt;0,INDEX(StdCalcsRefCalcs,$E115,0)),""),3),"")</f>
        <v>1.6095574072885373E-2</v>
      </c>
      <c r="AR115" s="98">
        <f t="array" ref="AR115">IF($AN115,MIN(IF(G2SelectionMask="x",IF(INDEX(StdCalcsRefCalcs,$E115,0)&gt;0,INDEX(StdCalcsRefCalcs,$E115,0)),"")),"")</f>
        <v>2.932221047301976E-4</v>
      </c>
      <c r="AS115" s="98">
        <f t="array" ref="AS115">IF($AN115,MAX(IF(G2SelectionMask="x",IF(INDEX(StdCalcsRefCalcs,$E115,0)&gt;0,INDEX(StdCalcsRefCalcs,$E115,0)),"")),"")</f>
        <v>2.1198868898568601E-2</v>
      </c>
      <c r="AT115" s="98">
        <f t="shared" si="28"/>
        <v>1.1857406361068239E-2</v>
      </c>
      <c r="AU115" s="98">
        <f t="array" ref="AU115">IF($AN115,STDEVA(IF(G2SelectionMask="x",IF(INDEX(StdCalcsRefCalcs,$E115,0)&gt;0,INDEX(StdCalcsRefCalcs,$E115,0)),"")),"")</f>
        <v>5.893640597021293E-3</v>
      </c>
      <c r="AV115" s="97" t="b">
        <f t="shared" si="29"/>
        <v>0</v>
      </c>
      <c r="AW115" s="97" t="str">
        <f t="array" ref="AW115">IF($AV115,MEDIAN(IF(G3SelectionMask="x",IF(INDEX(StdCalcsRefCalcs,$E115,0)&gt;0,INDEX(StdCalcsRefCalcs,$E115,0)),"")),"")</f>
        <v/>
      </c>
      <c r="AX115" s="97" t="str">
        <f t="array" ref="AX115">IF($AV115,QUARTILE(IF(G3SelectionMask="x",IF(INDEX(StdCalcsRefCalcs,$E115,0)&gt;0,INDEX(StdCalcsRefCalcs,$E115,0)),""),1),"")</f>
        <v/>
      </c>
      <c r="AY115" s="97" t="str">
        <f t="array" ref="AY115">IF($AV115,QUARTILE(IF(G3SelectionMask="x",IF(INDEX(StdCalcsRefCalcs,$E115,0)&gt;0,INDEX(StdCalcsRefCalcs,$E115,0)),""),3),"")</f>
        <v/>
      </c>
      <c r="AZ115" s="97" t="str">
        <f t="array" ref="AZ115">IF($AV115,MIN(IF(G3SelectionMask="x",IF(INDEX(StdCalcsRefCalcs,$E115,0)&gt;0,INDEX(StdCalcsRefCalcs,$E115,0)),"")),"")</f>
        <v/>
      </c>
      <c r="BA115" s="97" t="str">
        <f t="array" ref="BA115">IF($AV115,MAX(IF(G3SelectionMask="x",IF(INDEX(StdCalcsRefCalcs,$E115,0)&gt;0,INDEX(StdCalcsRefCalcs,$E115,0)),"")),"")</f>
        <v/>
      </c>
      <c r="BB115" s="97" t="str">
        <f t="shared" si="30"/>
        <v/>
      </c>
      <c r="BC115" s="97" t="str">
        <f t="array" ref="BC115">IF($AV115,STDEVA(IF(G3SelectionMask="x",IF(INDEX(StdCalcsRefCalcs,$E115,0)&gt;0,INDEX(StdCalcsRefCalcs,$E115,0)),"")),"")</f>
        <v/>
      </c>
      <c r="BD115" s="98" t="b">
        <f t="shared" si="31"/>
        <v>0</v>
      </c>
      <c r="BE115" s="98" t="str">
        <f t="array" ref="BE115">IF($BD115,MEDIAN(IF(G4SelectionMask="x",IF(INDEX(StdCalcsRefCalcs,$E115,0)&gt;0,INDEX(StdCalcsRefCalcs,$E115,0)),"")),"")</f>
        <v/>
      </c>
      <c r="BF115" s="98" t="str">
        <f t="array" ref="BF115">IF($BD115,QUARTILE(IF(G4SelectionMask="x",IF(INDEX(StdCalcsRefCalcs,$E115,0)&gt;0,INDEX(StdCalcsRefCalcs,$E115,0)),""),1),"")</f>
        <v/>
      </c>
      <c r="BG115" s="98" t="str">
        <f t="array" ref="BG115">IF($BD115,QUARTILE(IF(G4SelectionMask="x",IF(INDEX(StdCalcsRefCalcs,$E115,0)&gt;0,INDEX(StdCalcsRefCalcs,$E115,0)),""),3),"")</f>
        <v/>
      </c>
      <c r="BH115" s="98" t="str">
        <f t="array" ref="BH115">IF($BD115,MIN(IF(G4SelectionMask="x",IF(INDEX(StdCalcsRefCalcs,$E115,0)&gt;0,INDEX(StdCalcsRefCalcs,$E115,0)),"")),"")</f>
        <v/>
      </c>
      <c r="BI115" s="98" t="str">
        <f t="array" ref="BI115">IF($BD115,MAX(IF(G4SelectionMask="x",IF(INDEX(StdCalcsRefCalcs,$E115,0)&gt;0,INDEX(StdCalcsRefCalcs,$E115,0)),"")),"")</f>
        <v/>
      </c>
      <c r="BJ115" s="98" t="str">
        <f t="shared" si="32"/>
        <v/>
      </c>
      <c r="BK115" s="98" t="str">
        <f t="array" ref="BK115">IF($BD115,STDEVA(IF(G4SelectionMask="x",IF(INDEX(StdCalcsRefCalcs,$E115,0)&gt;0,INDEX(StdCalcsRefCalcs,$E115,0)),"")),"")</f>
        <v/>
      </c>
      <c r="BL115" s="97" t="b">
        <f t="shared" si="33"/>
        <v>0</v>
      </c>
      <c r="BM115" s="97" t="str">
        <f t="array" ref="BM115">IF($BL115,MEDIAN(IF(G5SelectionMask="x",IF(INDEX(StdCalcsRefCalcs,$E115,0)&gt;0,INDEX(StdCalcsRefCalcs,$E115,0)),"")),"")</f>
        <v/>
      </c>
      <c r="BN115" s="97" t="str">
        <f t="array" ref="BN115">IF($BL115,QUARTILE(IF(G5SelectionMask="x",IF(INDEX(StdCalcsRefCalcs,$E115,0)&gt;0,INDEX(StdCalcsRefCalcs,$E115,0)),""),1),"")</f>
        <v/>
      </c>
      <c r="BO115" s="97" t="str">
        <f t="array" ref="BO115">IF($BL115,QUARTILE(IF(G5SelectionMask="x",IF(INDEX(StdCalcsRefCalcs,$E115,0)&gt;0,INDEX(StdCalcsRefCalcs,$E115,0)),""),3),"")</f>
        <v/>
      </c>
      <c r="BP115" s="97" t="str">
        <f t="array" ref="BP115">IF($BL115,MIN(IF(G5SelectionMask="x",IF(INDEX(StdCalcsRefCalcs,$E115,0)&gt;0,INDEX(StdCalcsRefCalcs,$E115,0)),"")),"")</f>
        <v/>
      </c>
      <c r="BQ115" s="97" t="str">
        <f t="array" ref="BQ115">IF($BL115,MAX(IF(G5SelectionMask="x",IF(INDEX(StdCalcsRefCalcs,$E115,0)&gt;0,INDEX(StdCalcsRefCalcs,$E115,0)),"")),"")</f>
        <v/>
      </c>
      <c r="BR115" s="97" t="str">
        <f t="shared" si="34"/>
        <v/>
      </c>
      <c r="BS115" s="99" t="str">
        <f t="array" ref="BS115">IF($BL115,STDEVA(IF(G5SelectionMask="x",IF(INDEX(StdCalcsRefCalcs,$E115,0)&gt;0,INDEX(StdCalcsRefCalcs,$E115,0)),"")),"")</f>
        <v/>
      </c>
      <c r="BT115" s="108"/>
      <c r="BU115" s="109">
        <f t="shared" si="87"/>
        <v>4.1671044784056272E-3</v>
      </c>
      <c r="BV115" s="109">
        <f t="shared" si="87"/>
        <v>2.932221047301976E-4</v>
      </c>
      <c r="BW115" s="109">
        <f t="shared" si="87"/>
        <v>1.0947534427920727E-2</v>
      </c>
      <c r="BX115" s="109">
        <f t="shared" si="87"/>
        <v>1.573502691914282E-2</v>
      </c>
      <c r="BY115" s="109">
        <f t="shared" si="87"/>
        <v>2.1198868898568601E-2</v>
      </c>
      <c r="BZ115" s="109">
        <f t="shared" si="87"/>
        <v>9.2408111562282142E-3</v>
      </c>
      <c r="CA115" s="109">
        <f t="shared" si="87"/>
        <v>3.4761288663452822E-3</v>
      </c>
      <c r="CB115" s="109" t="str">
        <f t="shared" si="87"/>
        <v/>
      </c>
      <c r="CC115" s="109">
        <f t="shared" si="87"/>
        <v>1.7661593881329245E-2</v>
      </c>
      <c r="CD115" s="109">
        <f t="shared" si="87"/>
        <v>7.6725993547843681E-3</v>
      </c>
      <c r="CE115" s="109">
        <f t="shared" si="87"/>
        <v>1.6944307437783062E-2</v>
      </c>
      <c r="CF115" s="109">
        <f t="shared" si="87"/>
        <v>1.3549373978192308E-2</v>
      </c>
      <c r="CG115" s="109">
        <f t="shared" si="87"/>
        <v>8.44684290828813E-3</v>
      </c>
      <c r="CH115" s="109">
        <f t="shared" si="87"/>
        <v>8.7266137360543193E-3</v>
      </c>
      <c r="CI115" s="109">
        <f t="shared" si="87"/>
        <v>1.1564895081587574E-2</v>
      </c>
    </row>
    <row r="116" spans="1:87" x14ac:dyDescent="0.2">
      <c r="A116" s="33">
        <f t="shared" si="8"/>
        <v>0</v>
      </c>
      <c r="B116" s="206"/>
      <c r="C116" s="200"/>
      <c r="D116" s="197"/>
      <c r="E116" s="72">
        <f t="shared" si="9"/>
        <v>106</v>
      </c>
      <c r="F116" s="9" t="s">
        <v>566</v>
      </c>
      <c r="G116" s="9" t="str">
        <f t="shared" ref="G116:G147" si="88">VLOOKUP(H116,RawDataLookupFieldLabels,2,0)</f>
        <v>Networking</v>
      </c>
      <c r="H116" s="9" t="s">
        <v>243</v>
      </c>
      <c r="I116" s="9">
        <f t="shared" si="85"/>
        <v>196</v>
      </c>
      <c r="J116" s="9" t="s">
        <v>220</v>
      </c>
      <c r="K116" s="9">
        <f t="shared" si="86"/>
        <v>1</v>
      </c>
      <c r="P116" s="97">
        <f t="shared" si="59"/>
        <v>3.9533627805382965E-3</v>
      </c>
      <c r="Q116" s="97"/>
      <c r="R116" s="97"/>
      <c r="S116" s="97"/>
      <c r="T116" s="97"/>
      <c r="U116" s="98" t="str">
        <f t="shared" si="60"/>
        <v/>
      </c>
      <c r="V116" s="107">
        <f t="shared" si="61"/>
        <v>7.6575083047568694E-3</v>
      </c>
      <c r="W116" s="107">
        <f t="shared" si="62"/>
        <v>1.3358560138786141E-2</v>
      </c>
      <c r="X116" s="107" t="str">
        <f t="shared" si="63"/>
        <v/>
      </c>
      <c r="Y116" s="107">
        <f t="shared" si="64"/>
        <v>4.4644764716817919E-3</v>
      </c>
      <c r="Z116" s="107">
        <f t="shared" si="65"/>
        <v>3.4349059278807842E-3</v>
      </c>
      <c r="AA116" s="107" t="str">
        <f t="shared" si="66"/>
        <v/>
      </c>
      <c r="AB116" s="107" t="str">
        <f t="shared" si="67"/>
        <v/>
      </c>
      <c r="AC116" s="107">
        <f t="shared" si="68"/>
        <v>5.0901549736459047E-3</v>
      </c>
      <c r="AD116" s="107">
        <f t="shared" si="69"/>
        <v>1.3137435856415056E-2</v>
      </c>
      <c r="AE116" s="107" t="str">
        <f t="shared" si="70"/>
        <v/>
      </c>
      <c r="AF116" s="97" t="b">
        <f t="shared" si="25"/>
        <v>1</v>
      </c>
      <c r="AG116" s="97">
        <f t="array" ref="AG116">IF($AF116,MEDIAN(IF(G1SelectionMask="x",IF(INDEX(StdCalcsRefCalcs,$E116,0)&gt;0,INDEX(StdCalcsRefCalcs,$E116,0)),"")),"")</f>
        <v>6.3738316392013871E-3</v>
      </c>
      <c r="AH116" s="97">
        <f t="array" ref="AH116">IF($AF116,QUARTILE(IF(G1SelectionMask="x",IF(INDEX(StdCalcsRefCalcs,$E116,0)&gt;0,INDEX(StdCalcsRefCalcs,$E116,0)),""),1),"")</f>
        <v>4.6208960971728203E-3</v>
      </c>
      <c r="AI116" s="97">
        <f t="array" ref="AI116">IF($AF116,QUARTILE(IF(G1SelectionMask="x",IF(INDEX(StdCalcsRefCalcs,$E116,0)&gt;0,INDEX(StdCalcsRefCalcs,$E116,0)),""),3),"")</f>
        <v>1.176745396850051E-2</v>
      </c>
      <c r="AJ116" s="97">
        <f t="array" ref="AJ116">IF($AF116,MIN(IF(G1SelectionMask="x",IF(INDEX(StdCalcsRefCalcs,$E116,0)&gt;0,INDEX(StdCalcsRefCalcs,$E116,0)),"")),"")</f>
        <v>3.4349059278807842E-3</v>
      </c>
      <c r="AK116" s="97">
        <f t="array" ref="AK116">IF($AF116,MAX(IF(G1SelectionMask="x",IF(INDEX(StdCalcsRefCalcs,$E116,0)&gt;0,INDEX(StdCalcsRefCalcs,$E116,0)),"")),"")</f>
        <v>1.3358560138786141E-2</v>
      </c>
      <c r="AL116" s="97">
        <f t="shared" si="26"/>
        <v>7.8571736121944239E-3</v>
      </c>
      <c r="AM116" s="97">
        <f t="array" ref="AM116">IF($AF116,STDEVA(IF(G1SelectionMask="x",IF(INDEX(StdCalcsRefCalcs,$E116,0)&gt;0,INDEX(StdCalcsRefCalcs,$E116,0)),"")),"")</f>
        <v>4.4024885422393372E-3</v>
      </c>
      <c r="AN116" s="98" t="b">
        <f t="shared" si="27"/>
        <v>1</v>
      </c>
      <c r="AO116" s="98">
        <f t="array" ref="AO116">IF($AN116,MEDIAN(IF(G2SelectionMask="x",IF(INDEX(StdCalcsRefCalcs,$E116,0)&gt;0,INDEX(StdCalcsRefCalcs,$E116,0)),"")),"")</f>
        <v>7.6575083047568694E-3</v>
      </c>
      <c r="AP116" s="98">
        <f t="array" ref="AP116">IF($AN116,QUARTILE(IF(G2SelectionMask="x",IF(INDEX(StdCalcsRefCalcs,$E116,0)&gt;0,INDEX(StdCalcsRefCalcs,$E116,0)),""),1),"")</f>
        <v>5.6690183886136981E-3</v>
      </c>
      <c r="AQ116" s="98">
        <f t="array" ref="AQ116">IF($AN116,QUARTILE(IF(G2SelectionMask="x",IF(INDEX(StdCalcsRefCalcs,$E116,0)&gt;0,INDEX(StdCalcsRefCalcs,$E116,0)),""),3),"")</f>
        <v>9.2519160127790354E-3</v>
      </c>
      <c r="AR116" s="98">
        <f t="array" ref="AR116">IF($AN116,MIN(IF(G2SelectionMask="x",IF(INDEX(StdCalcsRefCalcs,$E116,0)&gt;0,INDEX(StdCalcsRefCalcs,$E116,0)),"")),"")</f>
        <v>4.4644764716817919E-3</v>
      </c>
      <c r="AS116" s="98">
        <f t="array" ref="AS116">IF($AN116,MAX(IF(G2SelectionMask="x",IF(INDEX(StdCalcsRefCalcs,$E116,0)&gt;0,INDEX(StdCalcsRefCalcs,$E116,0)),"")),"")</f>
        <v>1.3137435856415056E-2</v>
      </c>
      <c r="AT116" s="98">
        <f t="shared" si="28"/>
        <v>8.0360710068492908E-3</v>
      </c>
      <c r="AU116" s="98">
        <f t="array" ref="AU116">IF($AN116,STDEVA(IF(G2SelectionMask="x",IF(INDEX(StdCalcsRefCalcs,$E116,0)&gt;0,INDEX(StdCalcsRefCalcs,$E116,0)),"")),"")</f>
        <v>3.3913396227515749E-3</v>
      </c>
      <c r="AV116" s="97" t="b">
        <f t="shared" si="29"/>
        <v>0</v>
      </c>
      <c r="AW116" s="97" t="str">
        <f t="array" ref="AW116">IF($AV116,MEDIAN(IF(G3SelectionMask="x",IF(INDEX(StdCalcsRefCalcs,$E116,0)&gt;0,INDEX(StdCalcsRefCalcs,$E116,0)),"")),"")</f>
        <v/>
      </c>
      <c r="AX116" s="97" t="str">
        <f t="array" ref="AX116">IF($AV116,QUARTILE(IF(G3SelectionMask="x",IF(INDEX(StdCalcsRefCalcs,$E116,0)&gt;0,INDEX(StdCalcsRefCalcs,$E116,0)),""),1),"")</f>
        <v/>
      </c>
      <c r="AY116" s="97" t="str">
        <f t="array" ref="AY116">IF($AV116,QUARTILE(IF(G3SelectionMask="x",IF(INDEX(StdCalcsRefCalcs,$E116,0)&gt;0,INDEX(StdCalcsRefCalcs,$E116,0)),""),3),"")</f>
        <v/>
      </c>
      <c r="AZ116" s="97" t="str">
        <f t="array" ref="AZ116">IF($AV116,MIN(IF(G3SelectionMask="x",IF(INDEX(StdCalcsRefCalcs,$E116,0)&gt;0,INDEX(StdCalcsRefCalcs,$E116,0)),"")),"")</f>
        <v/>
      </c>
      <c r="BA116" s="97" t="str">
        <f t="array" ref="BA116">IF($AV116,MAX(IF(G3SelectionMask="x",IF(INDEX(StdCalcsRefCalcs,$E116,0)&gt;0,INDEX(StdCalcsRefCalcs,$E116,0)),"")),"")</f>
        <v/>
      </c>
      <c r="BB116" s="97" t="str">
        <f t="shared" si="30"/>
        <v/>
      </c>
      <c r="BC116" s="97" t="str">
        <f t="array" ref="BC116">IF($AV116,STDEVA(IF(G3SelectionMask="x",IF(INDEX(StdCalcsRefCalcs,$E116,0)&gt;0,INDEX(StdCalcsRefCalcs,$E116,0)),"")),"")</f>
        <v/>
      </c>
      <c r="BD116" s="98" t="b">
        <f t="shared" si="31"/>
        <v>0</v>
      </c>
      <c r="BE116" s="98" t="str">
        <f t="array" ref="BE116">IF($BD116,MEDIAN(IF(G4SelectionMask="x",IF(INDEX(StdCalcsRefCalcs,$E116,0)&gt;0,INDEX(StdCalcsRefCalcs,$E116,0)),"")),"")</f>
        <v/>
      </c>
      <c r="BF116" s="98" t="str">
        <f t="array" ref="BF116">IF($BD116,QUARTILE(IF(G4SelectionMask="x",IF(INDEX(StdCalcsRefCalcs,$E116,0)&gt;0,INDEX(StdCalcsRefCalcs,$E116,0)),""),1),"")</f>
        <v/>
      </c>
      <c r="BG116" s="98" t="str">
        <f t="array" ref="BG116">IF($BD116,QUARTILE(IF(G4SelectionMask="x",IF(INDEX(StdCalcsRefCalcs,$E116,0)&gt;0,INDEX(StdCalcsRefCalcs,$E116,0)),""),3),"")</f>
        <v/>
      </c>
      <c r="BH116" s="98" t="str">
        <f t="array" ref="BH116">IF($BD116,MIN(IF(G4SelectionMask="x",IF(INDEX(StdCalcsRefCalcs,$E116,0)&gt;0,INDEX(StdCalcsRefCalcs,$E116,0)),"")),"")</f>
        <v/>
      </c>
      <c r="BI116" s="98" t="str">
        <f t="array" ref="BI116">IF($BD116,MAX(IF(G4SelectionMask="x",IF(INDEX(StdCalcsRefCalcs,$E116,0)&gt;0,INDEX(StdCalcsRefCalcs,$E116,0)),"")),"")</f>
        <v/>
      </c>
      <c r="BJ116" s="98" t="str">
        <f t="shared" si="32"/>
        <v/>
      </c>
      <c r="BK116" s="98" t="str">
        <f t="array" ref="BK116">IF($BD116,STDEVA(IF(G4SelectionMask="x",IF(INDEX(StdCalcsRefCalcs,$E116,0)&gt;0,INDEX(StdCalcsRefCalcs,$E116,0)),"")),"")</f>
        <v/>
      </c>
      <c r="BL116" s="97" t="b">
        <f t="shared" si="33"/>
        <v>0</v>
      </c>
      <c r="BM116" s="97" t="str">
        <f t="array" ref="BM116">IF($BL116,MEDIAN(IF(G5SelectionMask="x",IF(INDEX(StdCalcsRefCalcs,$E116,0)&gt;0,INDEX(StdCalcsRefCalcs,$E116,0)),"")),"")</f>
        <v/>
      </c>
      <c r="BN116" s="97" t="str">
        <f t="array" ref="BN116">IF($BL116,QUARTILE(IF(G5SelectionMask="x",IF(INDEX(StdCalcsRefCalcs,$E116,0)&gt;0,INDEX(StdCalcsRefCalcs,$E116,0)),""),1),"")</f>
        <v/>
      </c>
      <c r="BO116" s="97" t="str">
        <f t="array" ref="BO116">IF($BL116,QUARTILE(IF(G5SelectionMask="x",IF(INDEX(StdCalcsRefCalcs,$E116,0)&gt;0,INDEX(StdCalcsRefCalcs,$E116,0)),""),3),"")</f>
        <v/>
      </c>
      <c r="BP116" s="97" t="str">
        <f t="array" ref="BP116">IF($BL116,MIN(IF(G5SelectionMask="x",IF(INDEX(StdCalcsRefCalcs,$E116,0)&gt;0,INDEX(StdCalcsRefCalcs,$E116,0)),"")),"")</f>
        <v/>
      </c>
      <c r="BQ116" s="97" t="str">
        <f t="array" ref="BQ116">IF($BL116,MAX(IF(G5SelectionMask="x",IF(INDEX(StdCalcsRefCalcs,$E116,0)&gt;0,INDEX(StdCalcsRefCalcs,$E116,0)),"")),"")</f>
        <v/>
      </c>
      <c r="BR116" s="97" t="str">
        <f t="shared" si="34"/>
        <v/>
      </c>
      <c r="BS116" s="99" t="str">
        <f t="array" ref="BS116">IF($BL116,STDEVA(IF(G5SelectionMask="x",IF(INDEX(StdCalcsRefCalcs,$E116,0)&gt;0,INDEX(StdCalcsRefCalcs,$E116,0)),"")),"")</f>
        <v/>
      </c>
      <c r="BT116" s="108"/>
      <c r="BU116" s="109">
        <f t="shared" si="87"/>
        <v>3.9533627805382965E-3</v>
      </c>
      <c r="BV116" s="109" t="str">
        <f t="shared" si="87"/>
        <v/>
      </c>
      <c r="BW116" s="109">
        <f t="shared" si="87"/>
        <v>7.6575083047568694E-3</v>
      </c>
      <c r="BX116" s="109">
        <f t="shared" si="87"/>
        <v>1.3358560138786141E-2</v>
      </c>
      <c r="BY116" s="109" t="str">
        <f t="shared" si="87"/>
        <v/>
      </c>
      <c r="BZ116" s="109">
        <f t="shared" si="87"/>
        <v>4.4644764716817919E-3</v>
      </c>
      <c r="CA116" s="109">
        <f t="shared" si="87"/>
        <v>3.4349059278807842E-3</v>
      </c>
      <c r="CB116" s="109" t="str">
        <f t="shared" si="87"/>
        <v/>
      </c>
      <c r="CC116" s="109" t="str">
        <f t="shared" si="87"/>
        <v/>
      </c>
      <c r="CD116" s="109">
        <f t="shared" si="87"/>
        <v>5.0901549736459047E-3</v>
      </c>
      <c r="CE116" s="109">
        <f t="shared" si="87"/>
        <v>1.3137435856415056E-2</v>
      </c>
      <c r="CF116" s="109" t="str">
        <f t="shared" si="87"/>
        <v/>
      </c>
      <c r="CG116" s="109" t="str">
        <f t="shared" si="87"/>
        <v/>
      </c>
      <c r="CH116" s="109">
        <f t="shared" si="87"/>
        <v>5.6690183886136981E-3</v>
      </c>
      <c r="CI116" s="109">
        <f t="shared" si="87"/>
        <v>9.2519160127790354E-3</v>
      </c>
    </row>
    <row r="117" spans="1:87" x14ac:dyDescent="0.2">
      <c r="A117" s="33">
        <f t="shared" ref="A117:A194" si="89">IF(SelectEfficiencySpendFTEs="x",,ERROR)</f>
        <v>0</v>
      </c>
      <c r="B117" s="206"/>
      <c r="C117" s="200"/>
      <c r="D117" s="197"/>
      <c r="E117" s="72">
        <f t="shared" si="9"/>
        <v>107</v>
      </c>
      <c r="F117" s="9" t="s">
        <v>567</v>
      </c>
      <c r="G117" s="9" t="str">
        <f t="shared" si="88"/>
        <v>Telecoms</v>
      </c>
      <c r="H117" s="9" t="s">
        <v>244</v>
      </c>
      <c r="I117" s="9">
        <f>MATCH(H117,RawDataFieldKeys,0)-RawDataFieldKeyBaseRow</f>
        <v>199</v>
      </c>
      <c r="J117" s="9" t="s">
        <v>220</v>
      </c>
      <c r="K117" s="9">
        <f>MATCH(J117,RawDataFieldKeys,0)-RawDataFieldKeyBaseRow</f>
        <v>1</v>
      </c>
      <c r="P117" s="97">
        <f t="shared" si="59"/>
        <v>2.1374169786733097E-4</v>
      </c>
      <c r="Q117" s="97"/>
      <c r="R117" s="97"/>
      <c r="S117" s="97"/>
      <c r="T117" s="97"/>
      <c r="U117" s="98" t="str">
        <f t="shared" si="60"/>
        <v/>
      </c>
      <c r="V117" s="107">
        <f t="shared" si="61"/>
        <v>3.2900261231638573E-3</v>
      </c>
      <c r="W117" s="107">
        <f t="shared" si="62"/>
        <v>2.3764667803566775E-3</v>
      </c>
      <c r="X117" s="107" t="str">
        <f t="shared" si="63"/>
        <v/>
      </c>
      <c r="Y117" s="107">
        <f t="shared" si="64"/>
        <v>4.7763346845464223E-3</v>
      </c>
      <c r="Z117" s="107">
        <f t="shared" si="65"/>
        <v>4.1222938464497905E-5</v>
      </c>
      <c r="AA117" s="107" t="str">
        <f t="shared" si="66"/>
        <v/>
      </c>
      <c r="AB117" s="107" t="str">
        <f t="shared" si="67"/>
        <v/>
      </c>
      <c r="AC117" s="107">
        <f t="shared" si="68"/>
        <v>2.5824443811384638E-3</v>
      </c>
      <c r="AD117" s="107">
        <f t="shared" si="69"/>
        <v>3.8068715893105095E-3</v>
      </c>
      <c r="AE117" s="107" t="str">
        <f t="shared" si="70"/>
        <v/>
      </c>
      <c r="AF117" s="97" t="b">
        <f t="shared" si="25"/>
        <v>1</v>
      </c>
      <c r="AG117" s="97">
        <f t="array" ref="AG117">IF($AF117,MEDIAN(IF(G1SelectionMask="x",IF(INDEX(StdCalcsRefCalcs,$E117,0)&gt;0,INDEX(StdCalcsRefCalcs,$E117,0)),"")),"")</f>
        <v>2.9362352521511608E-3</v>
      </c>
      <c r="AH117" s="97">
        <f t="array" ref="AH117">IF($AF117,QUARTILE(IF(G1SelectionMask="x",IF(INDEX(StdCalcsRefCalcs,$E117,0)&gt;0,INDEX(StdCalcsRefCalcs,$E117,0)),""),1),"")</f>
        <v>2.4279611805521242E-3</v>
      </c>
      <c r="AI117" s="97">
        <f t="array" ref="AI117">IF($AF117,QUARTILE(IF(G1SelectionMask="x",IF(INDEX(StdCalcsRefCalcs,$E117,0)&gt;0,INDEX(StdCalcsRefCalcs,$E117,0)),""),3),"")</f>
        <v>3.6776602227738464E-3</v>
      </c>
      <c r="AJ117" s="97">
        <f t="array" ref="AJ117">IF($AF117,MIN(IF(G1SelectionMask="x",IF(INDEX(StdCalcsRefCalcs,$E117,0)&gt;0,INDEX(StdCalcsRefCalcs,$E117,0)),"")),"")</f>
        <v>4.1222938464497905E-5</v>
      </c>
      <c r="AK117" s="97">
        <f t="array" ref="AK117">IF($AF117,MAX(IF(G1SelectionMask="x",IF(INDEX(StdCalcsRefCalcs,$E117,0)&gt;0,INDEX(StdCalcsRefCalcs,$E117,0)),"")),"")</f>
        <v>4.7763346845464223E-3</v>
      </c>
      <c r="AL117" s="97">
        <f t="shared" si="26"/>
        <v>2.8122277494967382E-3</v>
      </c>
      <c r="AM117" s="97">
        <f t="array" ref="AM117">IF($AF117,STDEVA(IF(G1SelectionMask="x",IF(INDEX(StdCalcsRefCalcs,$E117,0)&gt;0,INDEX(StdCalcsRefCalcs,$E117,0)),"")),"")</f>
        <v>1.6122331957649594E-3</v>
      </c>
      <c r="AN117" s="98" t="b">
        <f t="shared" si="27"/>
        <v>1</v>
      </c>
      <c r="AO117" s="98">
        <f t="array" ref="AO117">IF($AN117,MEDIAN(IF(G2SelectionMask="x",IF(INDEX(StdCalcsRefCalcs,$E117,0)&gt;0,INDEX(StdCalcsRefCalcs,$E117,0)),"")),"")</f>
        <v>3.2900261231638573E-3</v>
      </c>
      <c r="AP117" s="98">
        <f t="array" ref="AP117">IF($AN117,QUARTILE(IF(G2SelectionMask="x",IF(INDEX(StdCalcsRefCalcs,$E117,0)&gt;0,INDEX(StdCalcsRefCalcs,$E117,0)),""),1),"")</f>
        <v>3.0575953474406199E-3</v>
      </c>
      <c r="AQ117" s="98">
        <f t="array" ref="AQ117">IF($AN117,QUARTILE(IF(G2SelectionMask="x",IF(INDEX(StdCalcsRefCalcs,$E117,0)&gt;0,INDEX(StdCalcsRefCalcs,$E117,0)),""),3),"")</f>
        <v>3.8068715893105095E-3</v>
      </c>
      <c r="AR117" s="98">
        <f t="array" ref="AR117">IF($AN117,MIN(IF(G2SelectionMask="x",IF(INDEX(StdCalcsRefCalcs,$E117,0)&gt;0,INDEX(StdCalcsRefCalcs,$E117,0)),"")),"")</f>
        <v>2.3129790688085385E-3</v>
      </c>
      <c r="AS117" s="98">
        <f t="array" ref="AS117">IF($AN117,MAX(IF(G2SelectionMask="x",IF(INDEX(StdCalcsRefCalcs,$E117,0)&gt;0,INDEX(StdCalcsRefCalcs,$E117,0)),"")),"")</f>
        <v>4.7763346845464223E-3</v>
      </c>
      <c r="AT117" s="98">
        <f t="shared" si="28"/>
        <v>3.4487613626539891E-3</v>
      </c>
      <c r="AU117" s="98">
        <f t="array" ref="AU117">IF($AN117,STDEVA(IF(G2SelectionMask="x",IF(INDEX(StdCalcsRefCalcs,$E117,0)&gt;0,INDEX(StdCalcsRefCalcs,$E117,0)),"")),"")</f>
        <v>9.1636551197696542E-4</v>
      </c>
      <c r="AV117" s="97" t="b">
        <f t="shared" si="29"/>
        <v>0</v>
      </c>
      <c r="AW117" s="97" t="str">
        <f t="array" ref="AW117">IF($AV117,MEDIAN(IF(G3SelectionMask="x",IF(INDEX(StdCalcsRefCalcs,$E117,0)&gt;0,INDEX(StdCalcsRefCalcs,$E117,0)),"")),"")</f>
        <v/>
      </c>
      <c r="AX117" s="97" t="str">
        <f t="array" ref="AX117">IF($AV117,QUARTILE(IF(G3SelectionMask="x",IF(INDEX(StdCalcsRefCalcs,$E117,0)&gt;0,INDEX(StdCalcsRefCalcs,$E117,0)),""),1),"")</f>
        <v/>
      </c>
      <c r="AY117" s="97" t="str">
        <f t="array" ref="AY117">IF($AV117,QUARTILE(IF(G3SelectionMask="x",IF(INDEX(StdCalcsRefCalcs,$E117,0)&gt;0,INDEX(StdCalcsRefCalcs,$E117,0)),""),3),"")</f>
        <v/>
      </c>
      <c r="AZ117" s="97" t="str">
        <f t="array" ref="AZ117">IF($AV117,MIN(IF(G3SelectionMask="x",IF(INDEX(StdCalcsRefCalcs,$E117,0)&gt;0,INDEX(StdCalcsRefCalcs,$E117,0)),"")),"")</f>
        <v/>
      </c>
      <c r="BA117" s="97" t="str">
        <f t="array" ref="BA117">IF($AV117,MAX(IF(G3SelectionMask="x",IF(INDEX(StdCalcsRefCalcs,$E117,0)&gt;0,INDEX(StdCalcsRefCalcs,$E117,0)),"")),"")</f>
        <v/>
      </c>
      <c r="BB117" s="97" t="str">
        <f t="shared" si="30"/>
        <v/>
      </c>
      <c r="BC117" s="97" t="str">
        <f t="array" ref="BC117">IF($AV117,STDEVA(IF(G3SelectionMask="x",IF(INDEX(StdCalcsRefCalcs,$E117,0)&gt;0,INDEX(StdCalcsRefCalcs,$E117,0)),"")),"")</f>
        <v/>
      </c>
      <c r="BD117" s="98" t="b">
        <f t="shared" si="31"/>
        <v>0</v>
      </c>
      <c r="BE117" s="98" t="str">
        <f t="array" ref="BE117">IF($BD117,MEDIAN(IF(G4SelectionMask="x",IF(INDEX(StdCalcsRefCalcs,$E117,0)&gt;0,INDEX(StdCalcsRefCalcs,$E117,0)),"")),"")</f>
        <v/>
      </c>
      <c r="BF117" s="98" t="str">
        <f t="array" ref="BF117">IF($BD117,QUARTILE(IF(G4SelectionMask="x",IF(INDEX(StdCalcsRefCalcs,$E117,0)&gt;0,INDEX(StdCalcsRefCalcs,$E117,0)),""),1),"")</f>
        <v/>
      </c>
      <c r="BG117" s="98" t="str">
        <f t="array" ref="BG117">IF($BD117,QUARTILE(IF(G4SelectionMask="x",IF(INDEX(StdCalcsRefCalcs,$E117,0)&gt;0,INDEX(StdCalcsRefCalcs,$E117,0)),""),3),"")</f>
        <v/>
      </c>
      <c r="BH117" s="98" t="str">
        <f t="array" ref="BH117">IF($BD117,MIN(IF(G4SelectionMask="x",IF(INDEX(StdCalcsRefCalcs,$E117,0)&gt;0,INDEX(StdCalcsRefCalcs,$E117,0)),"")),"")</f>
        <v/>
      </c>
      <c r="BI117" s="98" t="str">
        <f t="array" ref="BI117">IF($BD117,MAX(IF(G4SelectionMask="x",IF(INDEX(StdCalcsRefCalcs,$E117,0)&gt;0,INDEX(StdCalcsRefCalcs,$E117,0)),"")),"")</f>
        <v/>
      </c>
      <c r="BJ117" s="98" t="str">
        <f t="shared" si="32"/>
        <v/>
      </c>
      <c r="BK117" s="98" t="str">
        <f t="array" ref="BK117">IF($BD117,STDEVA(IF(G4SelectionMask="x",IF(INDEX(StdCalcsRefCalcs,$E117,0)&gt;0,INDEX(StdCalcsRefCalcs,$E117,0)),"")),"")</f>
        <v/>
      </c>
      <c r="BL117" s="97" t="b">
        <f t="shared" si="33"/>
        <v>0</v>
      </c>
      <c r="BM117" s="97" t="str">
        <f t="array" ref="BM117">IF($BL117,MEDIAN(IF(G5SelectionMask="x",IF(INDEX(StdCalcsRefCalcs,$E117,0)&gt;0,INDEX(StdCalcsRefCalcs,$E117,0)),"")),"")</f>
        <v/>
      </c>
      <c r="BN117" s="97" t="str">
        <f t="array" ref="BN117">IF($BL117,QUARTILE(IF(G5SelectionMask="x",IF(INDEX(StdCalcsRefCalcs,$E117,0)&gt;0,INDEX(StdCalcsRefCalcs,$E117,0)),""),1),"")</f>
        <v/>
      </c>
      <c r="BO117" s="97" t="str">
        <f t="array" ref="BO117">IF($BL117,QUARTILE(IF(G5SelectionMask="x",IF(INDEX(StdCalcsRefCalcs,$E117,0)&gt;0,INDEX(StdCalcsRefCalcs,$E117,0)),""),3),"")</f>
        <v/>
      </c>
      <c r="BP117" s="97" t="str">
        <f t="array" ref="BP117">IF($BL117,MIN(IF(G5SelectionMask="x",IF(INDEX(StdCalcsRefCalcs,$E117,0)&gt;0,INDEX(StdCalcsRefCalcs,$E117,0)),"")),"")</f>
        <v/>
      </c>
      <c r="BQ117" s="97" t="str">
        <f t="array" ref="BQ117">IF($BL117,MAX(IF(G5SelectionMask="x",IF(INDEX(StdCalcsRefCalcs,$E117,0)&gt;0,INDEX(StdCalcsRefCalcs,$E117,0)),"")),"")</f>
        <v/>
      </c>
      <c r="BR117" s="97" t="str">
        <f t="shared" si="34"/>
        <v/>
      </c>
      <c r="BS117" s="99" t="str">
        <f t="array" ref="BS117">IF($BL117,STDEVA(IF(G5SelectionMask="x",IF(INDEX(StdCalcsRefCalcs,$E117,0)&gt;0,INDEX(StdCalcsRefCalcs,$E117,0)),"")),"")</f>
        <v/>
      </c>
      <c r="BT117" s="108"/>
      <c r="BU117" s="109">
        <f t="shared" si="87"/>
        <v>2.1374169786733097E-4</v>
      </c>
      <c r="BV117" s="109" t="str">
        <f t="shared" si="87"/>
        <v/>
      </c>
      <c r="BW117" s="109">
        <f t="shared" si="87"/>
        <v>3.2900261231638573E-3</v>
      </c>
      <c r="BX117" s="109">
        <f t="shared" si="87"/>
        <v>2.3764667803566775E-3</v>
      </c>
      <c r="BY117" s="109" t="str">
        <f t="shared" si="87"/>
        <v/>
      </c>
      <c r="BZ117" s="109">
        <f t="shared" si="87"/>
        <v>4.7763346845464223E-3</v>
      </c>
      <c r="CA117" s="109">
        <f t="shared" si="87"/>
        <v>4.1222938464497905E-5</v>
      </c>
      <c r="CB117" s="109" t="str">
        <f t="shared" si="87"/>
        <v/>
      </c>
      <c r="CC117" s="109" t="str">
        <f t="shared" si="87"/>
        <v/>
      </c>
      <c r="CD117" s="109">
        <f t="shared" si="87"/>
        <v>2.5824443811384638E-3</v>
      </c>
      <c r="CE117" s="109">
        <f t="shared" si="87"/>
        <v>3.8068715893105095E-3</v>
      </c>
      <c r="CF117" s="109" t="str">
        <f t="shared" si="87"/>
        <v/>
      </c>
      <c r="CG117" s="109" t="str">
        <f t="shared" si="87"/>
        <v/>
      </c>
      <c r="CH117" s="109">
        <f t="shared" si="87"/>
        <v>3.0575953474406199E-3</v>
      </c>
      <c r="CI117" s="109">
        <f t="shared" si="87"/>
        <v>2.3129790688085385E-3</v>
      </c>
    </row>
    <row r="118" spans="1:87" x14ac:dyDescent="0.2">
      <c r="A118" s="33">
        <f t="shared" si="89"/>
        <v>0</v>
      </c>
      <c r="B118" s="206"/>
      <c r="C118" s="200"/>
      <c r="D118" s="197"/>
      <c r="E118" s="72">
        <f t="shared" si="9"/>
        <v>108</v>
      </c>
      <c r="F118" s="9" t="s">
        <v>1824</v>
      </c>
      <c r="G118" s="9" t="str">
        <f t="shared" si="88"/>
        <v>ATM infrastructure</v>
      </c>
      <c r="H118" s="9" t="s">
        <v>634</v>
      </c>
      <c r="I118" s="9">
        <f t="shared" si="85"/>
        <v>202</v>
      </c>
      <c r="J118" s="9" t="s">
        <v>220</v>
      </c>
      <c r="K118" s="9">
        <f t="shared" si="86"/>
        <v>1</v>
      </c>
      <c r="P118" s="97" t="str">
        <f t="shared" si="59"/>
        <v/>
      </c>
      <c r="Q118" s="97"/>
      <c r="R118" s="97"/>
      <c r="S118" s="97"/>
      <c r="T118" s="97"/>
      <c r="U118" s="98" t="str">
        <f t="shared" si="60"/>
        <v/>
      </c>
      <c r="V118" s="107">
        <f t="shared" si="61"/>
        <v>3.5258018300730648E-3</v>
      </c>
      <c r="W118" s="107">
        <f t="shared" si="62"/>
        <v>3.961706521254508E-3</v>
      </c>
      <c r="X118" s="107">
        <f t="shared" si="63"/>
        <v>9.1873010075017286E-3</v>
      </c>
      <c r="Y118" s="107">
        <f t="shared" si="64"/>
        <v>1.6717264833345173E-2</v>
      </c>
      <c r="Z118" s="107">
        <f t="shared" si="65"/>
        <v>1.1359209710217201E-2</v>
      </c>
      <c r="AA118" s="107">
        <f t="shared" si="66"/>
        <v>0</v>
      </c>
      <c r="AB118" s="107" t="str">
        <f t="shared" si="67"/>
        <v/>
      </c>
      <c r="AC118" s="107">
        <f t="shared" si="68"/>
        <v>3.7257467196714369E-3</v>
      </c>
      <c r="AD118" s="107">
        <f t="shared" si="69"/>
        <v>2.2532717536829284E-3</v>
      </c>
      <c r="AE118" s="107">
        <f t="shared" si="70"/>
        <v>1.2319984570182404E-2</v>
      </c>
      <c r="AF118" s="97" t="b">
        <f t="shared" si="25"/>
        <v>1</v>
      </c>
      <c r="AG118" s="97">
        <f t="array" ref="AG118">IF($AF118,MEDIAN(IF(G1SelectionMask="x",IF(INDEX(StdCalcsRefCalcs,$E118,0)&gt;0,INDEX(StdCalcsRefCalcs,$E118,0)),"")),"")</f>
        <v>6.5745037643781187E-3</v>
      </c>
      <c r="AH118" s="97">
        <f t="array" ref="AH118">IF($AF118,QUARTILE(IF(G1SelectionMask="x",IF(INDEX(StdCalcsRefCalcs,$E118,0)&gt;0,INDEX(StdCalcsRefCalcs,$E118,0)),""),1),"")</f>
        <v>3.6757604972718436E-3</v>
      </c>
      <c r="AI118" s="97">
        <f t="array" ref="AI118">IF($AF118,QUARTILE(IF(G1SelectionMask="x",IF(INDEX(StdCalcsRefCalcs,$E118,0)&gt;0,INDEX(StdCalcsRefCalcs,$E118,0)),""),3),"")</f>
        <v>1.1599403425208502E-2</v>
      </c>
      <c r="AJ118" s="97">
        <f t="array" ref="AJ118">IF($AF118,MIN(IF(G1SelectionMask="x",IF(INDEX(StdCalcsRefCalcs,$E118,0)&gt;0,INDEX(StdCalcsRefCalcs,$E118,0)),"")),"")</f>
        <v>2.2532717536829284E-3</v>
      </c>
      <c r="AK118" s="97">
        <f t="array" ref="AK118">IF($AF118,MAX(IF(G1SelectionMask="x",IF(INDEX(StdCalcsRefCalcs,$E118,0)&gt;0,INDEX(StdCalcsRefCalcs,$E118,0)),"")),"")</f>
        <v>1.6717264833345173E-2</v>
      </c>
      <c r="AL118" s="97">
        <f t="shared" si="26"/>
        <v>7.0055874384364935E-3</v>
      </c>
      <c r="AM118" s="97">
        <f t="array" ref="AM118">IF($AF118,STDEVA(IF(G1SelectionMask="x",IF(INDEX(StdCalcsRefCalcs,$E118,0)&gt;0,INDEX(StdCalcsRefCalcs,$E118,0)),"")),"")</f>
        <v>5.2760184147025409E-3</v>
      </c>
      <c r="AN118" s="98" t="b">
        <f t="shared" si="27"/>
        <v>1</v>
      </c>
      <c r="AO118" s="98">
        <f t="array" ref="AO118">IF($AN118,MEDIAN(IF(G2SelectionMask="x",IF(INDEX(StdCalcsRefCalcs,$E118,0)&gt;0,INDEX(StdCalcsRefCalcs,$E118,0)),"")),"")</f>
        <v>5.3030195082275858E-3</v>
      </c>
      <c r="AP118" s="98">
        <f t="array" ref="AP118">IF($AN118,QUARTILE(IF(G2SelectionMask="x",IF(INDEX(StdCalcsRefCalcs,$E118,0)&gt;0,INDEX(StdCalcsRefCalcs,$E118,0)),""),1),"")</f>
        <v>3.3161153382494251E-3</v>
      </c>
      <c r="AQ118" s="98">
        <f t="array" ref="AQ118">IF($AN118,QUARTILE(IF(G2SelectionMask="x",IF(INDEX(StdCalcsRefCalcs,$E118,0)&gt;0,INDEX(StdCalcsRefCalcs,$E118,0)),""),3),"")</f>
        <v>9.9704718981718978E-3</v>
      </c>
      <c r="AR118" s="98">
        <f t="array" ref="AR118">IF($AN118,MIN(IF(G2SelectionMask="x",IF(INDEX(StdCalcsRefCalcs,$E118,0)&gt;0,INDEX(StdCalcsRefCalcs,$E118,0)),"")),"")</f>
        <v>2.2532717536829284E-3</v>
      </c>
      <c r="AS118" s="98">
        <f t="array" ref="AS118">IF($AN118,MAX(IF(G2SelectionMask="x",IF(INDEX(StdCalcsRefCalcs,$E118,0)&gt;0,INDEX(StdCalcsRefCalcs,$E118,0)),"")),"")</f>
        <v>1.6717264833345173E-2</v>
      </c>
      <c r="AT118" s="98">
        <f t="shared" si="28"/>
        <v>6.366302097113221E-3</v>
      </c>
      <c r="AU118" s="98">
        <f t="array" ref="AU118">IF($AN118,STDEVA(IF(G2SelectionMask="x",IF(INDEX(StdCalcsRefCalcs,$E118,0)&gt;0,INDEX(StdCalcsRefCalcs,$E118,0)),"")),"")</f>
        <v>5.1673477025224405E-3</v>
      </c>
      <c r="AV118" s="97" t="b">
        <f t="shared" si="29"/>
        <v>0</v>
      </c>
      <c r="AW118" s="97" t="str">
        <f t="array" ref="AW118">IF($AV118,MEDIAN(IF(G3SelectionMask="x",IF(INDEX(StdCalcsRefCalcs,$E118,0)&gt;0,INDEX(StdCalcsRefCalcs,$E118,0)),"")),"")</f>
        <v/>
      </c>
      <c r="AX118" s="97" t="str">
        <f t="array" ref="AX118">IF($AV118,QUARTILE(IF(G3SelectionMask="x",IF(INDEX(StdCalcsRefCalcs,$E118,0)&gt;0,INDEX(StdCalcsRefCalcs,$E118,0)),""),1),"")</f>
        <v/>
      </c>
      <c r="AY118" s="97" t="str">
        <f t="array" ref="AY118">IF($AV118,QUARTILE(IF(G3SelectionMask="x",IF(INDEX(StdCalcsRefCalcs,$E118,0)&gt;0,INDEX(StdCalcsRefCalcs,$E118,0)),""),3),"")</f>
        <v/>
      </c>
      <c r="AZ118" s="97" t="str">
        <f t="array" ref="AZ118">IF($AV118,MIN(IF(G3SelectionMask="x",IF(INDEX(StdCalcsRefCalcs,$E118,0)&gt;0,INDEX(StdCalcsRefCalcs,$E118,0)),"")),"")</f>
        <v/>
      </c>
      <c r="BA118" s="97" t="str">
        <f t="array" ref="BA118">IF($AV118,MAX(IF(G3SelectionMask="x",IF(INDEX(StdCalcsRefCalcs,$E118,0)&gt;0,INDEX(StdCalcsRefCalcs,$E118,0)),"")),"")</f>
        <v/>
      </c>
      <c r="BB118" s="97" t="str">
        <f t="shared" si="30"/>
        <v/>
      </c>
      <c r="BC118" s="97" t="str">
        <f t="array" ref="BC118">IF($AV118,STDEVA(IF(G3SelectionMask="x",IF(INDEX(StdCalcsRefCalcs,$E118,0)&gt;0,INDEX(StdCalcsRefCalcs,$E118,0)),"")),"")</f>
        <v/>
      </c>
      <c r="BD118" s="98" t="b">
        <f t="shared" si="31"/>
        <v>0</v>
      </c>
      <c r="BE118" s="98" t="str">
        <f t="array" ref="BE118">IF($BD118,MEDIAN(IF(G4SelectionMask="x",IF(INDEX(StdCalcsRefCalcs,$E118,0)&gt;0,INDEX(StdCalcsRefCalcs,$E118,0)),"")),"")</f>
        <v/>
      </c>
      <c r="BF118" s="98" t="str">
        <f t="array" ref="BF118">IF($BD118,QUARTILE(IF(G4SelectionMask="x",IF(INDEX(StdCalcsRefCalcs,$E118,0)&gt;0,INDEX(StdCalcsRefCalcs,$E118,0)),""),1),"")</f>
        <v/>
      </c>
      <c r="BG118" s="98" t="str">
        <f t="array" ref="BG118">IF($BD118,QUARTILE(IF(G4SelectionMask="x",IF(INDEX(StdCalcsRefCalcs,$E118,0)&gt;0,INDEX(StdCalcsRefCalcs,$E118,0)),""),3),"")</f>
        <v/>
      </c>
      <c r="BH118" s="98" t="str">
        <f t="array" ref="BH118">IF($BD118,MIN(IF(G4SelectionMask="x",IF(INDEX(StdCalcsRefCalcs,$E118,0)&gt;0,INDEX(StdCalcsRefCalcs,$E118,0)),"")),"")</f>
        <v/>
      </c>
      <c r="BI118" s="98" t="str">
        <f t="array" ref="BI118">IF($BD118,MAX(IF(G4SelectionMask="x",IF(INDEX(StdCalcsRefCalcs,$E118,0)&gt;0,INDEX(StdCalcsRefCalcs,$E118,0)),"")),"")</f>
        <v/>
      </c>
      <c r="BJ118" s="98" t="str">
        <f t="shared" si="32"/>
        <v/>
      </c>
      <c r="BK118" s="98" t="str">
        <f t="array" ref="BK118">IF($BD118,STDEVA(IF(G4SelectionMask="x",IF(INDEX(StdCalcsRefCalcs,$E118,0)&gt;0,INDEX(StdCalcsRefCalcs,$E118,0)),"")),"")</f>
        <v/>
      </c>
      <c r="BL118" s="97" t="b">
        <f t="shared" si="33"/>
        <v>0</v>
      </c>
      <c r="BM118" s="97" t="str">
        <f t="array" ref="BM118">IF($BL118,MEDIAN(IF(G5SelectionMask="x",IF(INDEX(StdCalcsRefCalcs,$E118,0)&gt;0,INDEX(StdCalcsRefCalcs,$E118,0)),"")),"")</f>
        <v/>
      </c>
      <c r="BN118" s="97" t="str">
        <f t="array" ref="BN118">IF($BL118,QUARTILE(IF(G5SelectionMask="x",IF(INDEX(StdCalcsRefCalcs,$E118,0)&gt;0,INDEX(StdCalcsRefCalcs,$E118,0)),""),1),"")</f>
        <v/>
      </c>
      <c r="BO118" s="97" t="str">
        <f t="array" ref="BO118">IF($BL118,QUARTILE(IF(G5SelectionMask="x",IF(INDEX(StdCalcsRefCalcs,$E118,0)&gt;0,INDEX(StdCalcsRefCalcs,$E118,0)),""),3),"")</f>
        <v/>
      </c>
      <c r="BP118" s="97" t="str">
        <f t="array" ref="BP118">IF($BL118,MIN(IF(G5SelectionMask="x",IF(INDEX(StdCalcsRefCalcs,$E118,0)&gt;0,INDEX(StdCalcsRefCalcs,$E118,0)),"")),"")</f>
        <v/>
      </c>
      <c r="BQ118" s="97" t="str">
        <f t="array" ref="BQ118">IF($BL118,MAX(IF(G5SelectionMask="x",IF(INDEX(StdCalcsRefCalcs,$E118,0)&gt;0,INDEX(StdCalcsRefCalcs,$E118,0)),"")),"")</f>
        <v/>
      </c>
      <c r="BR118" s="97" t="str">
        <f t="shared" si="34"/>
        <v/>
      </c>
      <c r="BS118" s="99" t="str">
        <f t="array" ref="BS118">IF($BL118,STDEVA(IF(G5SelectionMask="x",IF(INDEX(StdCalcsRefCalcs,$E118,0)&gt;0,INDEX(StdCalcsRefCalcs,$E118,0)),"")),"")</f>
        <v/>
      </c>
      <c r="BT118" s="108"/>
      <c r="BU118" s="109" t="str">
        <f t="shared" si="87"/>
        <v/>
      </c>
      <c r="BV118" s="109" t="str">
        <f t="shared" si="87"/>
        <v/>
      </c>
      <c r="BW118" s="109">
        <f t="shared" si="87"/>
        <v>3.5258018300730648E-3</v>
      </c>
      <c r="BX118" s="109">
        <f t="shared" si="87"/>
        <v>3.961706521254508E-3</v>
      </c>
      <c r="BY118" s="109">
        <f t="shared" si="87"/>
        <v>9.1873010075017286E-3</v>
      </c>
      <c r="BZ118" s="109">
        <f t="shared" si="87"/>
        <v>1.6717264833345173E-2</v>
      </c>
      <c r="CA118" s="109">
        <f t="shared" si="87"/>
        <v>1.1359209710217201E-2</v>
      </c>
      <c r="CB118" s="109">
        <f t="shared" si="87"/>
        <v>0</v>
      </c>
      <c r="CC118" s="109" t="str">
        <f t="shared" si="87"/>
        <v/>
      </c>
      <c r="CD118" s="109">
        <f t="shared" si="87"/>
        <v>3.7257467196714369E-3</v>
      </c>
      <c r="CE118" s="109">
        <f t="shared" si="87"/>
        <v>2.2532717536829284E-3</v>
      </c>
      <c r="CF118" s="109">
        <f t="shared" si="87"/>
        <v>1.2319984570182404E-2</v>
      </c>
      <c r="CG118" s="109">
        <f t="shared" si="87"/>
        <v>4.734535169239217E-3</v>
      </c>
      <c r="CH118" s="109">
        <f t="shared" si="87"/>
        <v>5.8715038472159555E-3</v>
      </c>
      <c r="CI118" s="109">
        <f t="shared" si="87"/>
        <v>2.687055862778506E-3</v>
      </c>
    </row>
    <row r="119" spans="1:87" x14ac:dyDescent="0.2">
      <c r="A119" s="33">
        <f t="shared" si="89"/>
        <v>0</v>
      </c>
      <c r="B119" s="206"/>
      <c r="C119" s="200"/>
      <c r="D119" s="197"/>
      <c r="E119" s="72">
        <f t="shared" si="9"/>
        <v>109</v>
      </c>
      <c r="F119" s="9" t="s">
        <v>1657</v>
      </c>
      <c r="G119" s="9" t="str">
        <f t="shared" si="88"/>
        <v>Infrastructure</v>
      </c>
      <c r="H119" s="9" t="s">
        <v>235</v>
      </c>
      <c r="I119" s="9">
        <f t="shared" ref="I119:I151" si="90">MATCH(H119,RawDataFieldKeys,0)-RawDataFieldKeyBaseRow</f>
        <v>141</v>
      </c>
      <c r="J119" s="9" t="s">
        <v>231</v>
      </c>
      <c r="K119" s="9">
        <f t="shared" ref="K119:K151" si="91">MATCH(J119,RawDataFieldKeys,0)-RawDataFieldKeyBaseRow</f>
        <v>64</v>
      </c>
      <c r="P119" s="97">
        <f t="shared" si="59"/>
        <v>0.37591574247838894</v>
      </c>
      <c r="Q119" s="97"/>
      <c r="R119" s="97"/>
      <c r="S119" s="97"/>
      <c r="T119" s="97"/>
      <c r="U119" s="98">
        <f t="shared" si="60"/>
        <v>0.13034250788655041</v>
      </c>
      <c r="V119" s="107">
        <f t="shared" si="61"/>
        <v>0.35701436260442954</v>
      </c>
      <c r="W119" s="107">
        <f t="shared" si="62"/>
        <v>0.43943784536094493</v>
      </c>
      <c r="X119" s="107">
        <f t="shared" si="63"/>
        <v>0.6181759025557515</v>
      </c>
      <c r="Y119" s="107">
        <f t="shared" si="64"/>
        <v>0.69244187418813352</v>
      </c>
      <c r="Z119" s="107">
        <f t="shared" si="65"/>
        <v>0.51929964186231592</v>
      </c>
      <c r="AA119" s="107">
        <f t="shared" si="66"/>
        <v>0.67449329936870084</v>
      </c>
      <c r="AB119" s="107">
        <f t="shared" si="67"/>
        <v>0.48807005756356076</v>
      </c>
      <c r="AC119" s="107">
        <f t="shared" si="68"/>
        <v>0.44836317877862303</v>
      </c>
      <c r="AD119" s="107">
        <f t="shared" si="69"/>
        <v>0.48686720049115395</v>
      </c>
      <c r="AE119" s="107">
        <f t="shared" si="70"/>
        <v>0.51270164189744194</v>
      </c>
      <c r="AF119" s="97" t="b">
        <f t="shared" si="25"/>
        <v>1</v>
      </c>
      <c r="AG119" s="97">
        <f t="array" ref="AG119">IF($AF119,MEDIAN(IF(G1SelectionMask="x",IF(INDEX(StdCalcsRefCalcs,$E119,0)&gt;0,INDEX(StdCalcsRefCalcs,$E119,0)),"")),"")</f>
        <v>0.48807005756356076</v>
      </c>
      <c r="AH119" s="97">
        <f t="array" ref="AH119">IF($AF119,QUARTILE(IF(G1SelectionMask="x",IF(INDEX(StdCalcsRefCalcs,$E119,0)&gt;0,INDEX(StdCalcsRefCalcs,$E119,0)),""),1),"")</f>
        <v>0.44390051206978398</v>
      </c>
      <c r="AI119" s="97">
        <f t="array" ref="AI119">IF($AF119,QUARTILE(IF(G1SelectionMask="x",IF(INDEX(StdCalcsRefCalcs,$E119,0)&gt;0,INDEX(StdCalcsRefCalcs,$E119,0)),""),3),"")</f>
        <v>0.56873777220903365</v>
      </c>
      <c r="AJ119" s="97">
        <f t="array" ref="AJ119">IF($AF119,MIN(IF(G1SelectionMask="x",IF(INDEX(StdCalcsRefCalcs,$E119,0)&gt;0,INDEX(StdCalcsRefCalcs,$E119,0)),"")),"")</f>
        <v>0.13034250788655041</v>
      </c>
      <c r="AK119" s="97">
        <f t="array" ref="AK119">IF($AF119,MAX(IF(G1SelectionMask="x",IF(INDEX(StdCalcsRefCalcs,$E119,0)&gt;0,INDEX(StdCalcsRefCalcs,$E119,0)),"")),"")</f>
        <v>0.69244187418813352</v>
      </c>
      <c r="AL119" s="97">
        <f t="shared" si="26"/>
        <v>0.48792795568705505</v>
      </c>
      <c r="AM119" s="97">
        <f t="array" ref="AM119">IF($AF119,STDEVA(IF(G1SelectionMask="x",IF(INDEX(StdCalcsRefCalcs,$E119,0)&gt;0,INDEX(StdCalcsRefCalcs,$E119,0)),"")),"")</f>
        <v>0.15624293433862194</v>
      </c>
      <c r="AN119" s="98" t="b">
        <f t="shared" si="27"/>
        <v>1</v>
      </c>
      <c r="AO119" s="98">
        <f t="array" ref="AO119">IF($AN119,MEDIAN(IF(G2SelectionMask="x",IF(INDEX(StdCalcsRefCalcs,$E119,0)&gt;0,INDEX(StdCalcsRefCalcs,$E119,0)),"")),"")</f>
        <v>0.48707315537052281</v>
      </c>
      <c r="AP119" s="98">
        <f t="array" ref="AP119">IF($AN119,QUARTILE(IF(G2SelectionMask="x",IF(INDEX(StdCalcsRefCalcs,$E119,0)&gt;0,INDEX(StdCalcsRefCalcs,$E119,0)),""),1),"")</f>
        <v>0.36488511733809359</v>
      </c>
      <c r="AQ119" s="98">
        <f t="array" ref="AQ119">IF($AN119,QUARTILE(IF(G2SelectionMask="x",IF(INDEX(StdCalcsRefCalcs,$E119,0)&gt;0,INDEX(StdCalcsRefCalcs,$E119,0)),""),3),"")</f>
        <v>0.56543877222659678</v>
      </c>
      <c r="AR119" s="98">
        <f t="array" ref="AR119">IF($AN119,MIN(IF(G2SelectionMask="x",IF(INDEX(StdCalcsRefCalcs,$E119,0)&gt;0,INDEX(StdCalcsRefCalcs,$E119,0)),"")),"")</f>
        <v>0.13034250788655041</v>
      </c>
      <c r="AS119" s="98">
        <f t="array" ref="AS119">IF($AN119,MAX(IF(G2SelectionMask="x",IF(INDEX(StdCalcsRefCalcs,$E119,0)&gt;0,INDEX(StdCalcsRefCalcs,$E119,0)),"")),"")</f>
        <v>0.69244187418813352</v>
      </c>
      <c r="AT119" s="98">
        <f t="shared" si="28"/>
        <v>0.46860864261683804</v>
      </c>
      <c r="AU119" s="98">
        <f t="array" ref="AU119">IF($AN119,STDEVA(IF(G2SelectionMask="x",IF(INDEX(StdCalcsRefCalcs,$E119,0)&gt;0,INDEX(StdCalcsRefCalcs,$E119,0)),"")),"")</f>
        <v>0.1648751390154394</v>
      </c>
      <c r="AV119" s="97" t="b">
        <f t="shared" si="29"/>
        <v>0</v>
      </c>
      <c r="AW119" s="97" t="str">
        <f t="array" ref="AW119">IF($AV119,MEDIAN(IF(G3SelectionMask="x",IF(INDEX(StdCalcsRefCalcs,$E119,0)&gt;0,INDEX(StdCalcsRefCalcs,$E119,0)),"")),"")</f>
        <v/>
      </c>
      <c r="AX119" s="97" t="str">
        <f t="array" ref="AX119">IF($AV119,QUARTILE(IF(G3SelectionMask="x",IF(INDEX(StdCalcsRefCalcs,$E119,0)&gt;0,INDEX(StdCalcsRefCalcs,$E119,0)),""),1),"")</f>
        <v/>
      </c>
      <c r="AY119" s="97" t="str">
        <f t="array" ref="AY119">IF($AV119,QUARTILE(IF(G3SelectionMask="x",IF(INDEX(StdCalcsRefCalcs,$E119,0)&gt;0,INDEX(StdCalcsRefCalcs,$E119,0)),""),3),"")</f>
        <v/>
      </c>
      <c r="AZ119" s="97" t="str">
        <f t="array" ref="AZ119">IF($AV119,MIN(IF(G3SelectionMask="x",IF(INDEX(StdCalcsRefCalcs,$E119,0)&gt;0,INDEX(StdCalcsRefCalcs,$E119,0)),"")),"")</f>
        <v/>
      </c>
      <c r="BA119" s="97" t="str">
        <f t="array" ref="BA119">IF($AV119,MAX(IF(G3SelectionMask="x",IF(INDEX(StdCalcsRefCalcs,$E119,0)&gt;0,INDEX(StdCalcsRefCalcs,$E119,0)),"")),"")</f>
        <v/>
      </c>
      <c r="BB119" s="97" t="str">
        <f t="shared" si="30"/>
        <v/>
      </c>
      <c r="BC119" s="97" t="str">
        <f t="array" ref="BC119">IF($AV119,STDEVA(IF(G3SelectionMask="x",IF(INDEX(StdCalcsRefCalcs,$E119,0)&gt;0,INDEX(StdCalcsRefCalcs,$E119,0)),"")),"")</f>
        <v/>
      </c>
      <c r="BD119" s="98" t="b">
        <f t="shared" si="31"/>
        <v>0</v>
      </c>
      <c r="BE119" s="98" t="str">
        <f t="array" ref="BE119">IF($BD119,MEDIAN(IF(G4SelectionMask="x",IF(INDEX(StdCalcsRefCalcs,$E119,0)&gt;0,INDEX(StdCalcsRefCalcs,$E119,0)),"")),"")</f>
        <v/>
      </c>
      <c r="BF119" s="98" t="str">
        <f t="array" ref="BF119">IF($BD119,QUARTILE(IF(G4SelectionMask="x",IF(INDEX(StdCalcsRefCalcs,$E119,0)&gt;0,INDEX(StdCalcsRefCalcs,$E119,0)),""),1),"")</f>
        <v/>
      </c>
      <c r="BG119" s="98" t="str">
        <f t="array" ref="BG119">IF($BD119,QUARTILE(IF(G4SelectionMask="x",IF(INDEX(StdCalcsRefCalcs,$E119,0)&gt;0,INDEX(StdCalcsRefCalcs,$E119,0)),""),3),"")</f>
        <v/>
      </c>
      <c r="BH119" s="98" t="str">
        <f t="array" ref="BH119">IF($BD119,MIN(IF(G4SelectionMask="x",IF(INDEX(StdCalcsRefCalcs,$E119,0)&gt;0,INDEX(StdCalcsRefCalcs,$E119,0)),"")),"")</f>
        <v/>
      </c>
      <c r="BI119" s="98" t="str">
        <f t="array" ref="BI119">IF($BD119,MAX(IF(G4SelectionMask="x",IF(INDEX(StdCalcsRefCalcs,$E119,0)&gt;0,INDEX(StdCalcsRefCalcs,$E119,0)),"")),"")</f>
        <v/>
      </c>
      <c r="BJ119" s="98" t="str">
        <f t="shared" si="32"/>
        <v/>
      </c>
      <c r="BK119" s="98" t="str">
        <f t="array" ref="BK119">IF($BD119,STDEVA(IF(G4SelectionMask="x",IF(INDEX(StdCalcsRefCalcs,$E119,0)&gt;0,INDEX(StdCalcsRefCalcs,$E119,0)),"")),"")</f>
        <v/>
      </c>
      <c r="BL119" s="97" t="b">
        <f t="shared" si="33"/>
        <v>0</v>
      </c>
      <c r="BM119" s="97" t="str">
        <f t="array" ref="BM119">IF($BL119,MEDIAN(IF(G5SelectionMask="x",IF(INDEX(StdCalcsRefCalcs,$E119,0)&gt;0,INDEX(StdCalcsRefCalcs,$E119,0)),"")),"")</f>
        <v/>
      </c>
      <c r="BN119" s="97" t="str">
        <f t="array" ref="BN119">IF($BL119,QUARTILE(IF(G5SelectionMask="x",IF(INDEX(StdCalcsRefCalcs,$E119,0)&gt;0,INDEX(StdCalcsRefCalcs,$E119,0)),""),1),"")</f>
        <v/>
      </c>
      <c r="BO119" s="97" t="str">
        <f t="array" ref="BO119">IF($BL119,QUARTILE(IF(G5SelectionMask="x",IF(INDEX(StdCalcsRefCalcs,$E119,0)&gt;0,INDEX(StdCalcsRefCalcs,$E119,0)),""),3),"")</f>
        <v/>
      </c>
      <c r="BP119" s="97" t="str">
        <f t="array" ref="BP119">IF($BL119,MIN(IF(G5SelectionMask="x",IF(INDEX(StdCalcsRefCalcs,$E119,0)&gt;0,INDEX(StdCalcsRefCalcs,$E119,0)),"")),"")</f>
        <v/>
      </c>
      <c r="BQ119" s="97" t="str">
        <f t="array" ref="BQ119">IF($BL119,MAX(IF(G5SelectionMask="x",IF(INDEX(StdCalcsRefCalcs,$E119,0)&gt;0,INDEX(StdCalcsRefCalcs,$E119,0)),"")),"")</f>
        <v/>
      </c>
      <c r="BR119" s="97" t="str">
        <f t="shared" si="34"/>
        <v/>
      </c>
      <c r="BS119" s="99" t="str">
        <f t="array" ref="BS119">IF($BL119,STDEVA(IF(G5SelectionMask="x",IF(INDEX(StdCalcsRefCalcs,$E119,0)&gt;0,INDEX(StdCalcsRefCalcs,$E119,0)),"")),"")</f>
        <v/>
      </c>
      <c r="BT119" s="108"/>
      <c r="BU119" s="109">
        <f t="shared" ref="BU119:CI128" si="92">IFERROR(IF(LEN(INDEX(RawDataAllData,$I119,BU$9))*LEN(INDEX(RawDataAllData,$K119,BU$9))=0,"",INDEX(RawDataAllData,$I119,BU$9)/INDEX(RawDataAllData,$K119,BU$9)),"")</f>
        <v>0.37591574247838894</v>
      </c>
      <c r="BV119" s="109">
        <f t="shared" si="92"/>
        <v>0.13034250788655041</v>
      </c>
      <c r="BW119" s="109">
        <f t="shared" si="92"/>
        <v>0.35701436260442954</v>
      </c>
      <c r="BX119" s="109">
        <f t="shared" si="92"/>
        <v>0.43943784536094493</v>
      </c>
      <c r="BY119" s="109">
        <f t="shared" si="92"/>
        <v>0.6181759025557515</v>
      </c>
      <c r="BZ119" s="109">
        <f t="shared" si="92"/>
        <v>0.69244187418813352</v>
      </c>
      <c r="CA119" s="109">
        <f t="shared" si="92"/>
        <v>0.51929964186231592</v>
      </c>
      <c r="CB119" s="109">
        <f t="shared" si="92"/>
        <v>0.67449329936870084</v>
      </c>
      <c r="CC119" s="109">
        <f t="shared" si="92"/>
        <v>0.48807005756356076</v>
      </c>
      <c r="CD119" s="109">
        <f t="shared" si="92"/>
        <v>0.44836317877862303</v>
      </c>
      <c r="CE119" s="109">
        <f t="shared" si="92"/>
        <v>0.48686720049115395</v>
      </c>
      <c r="CF119" s="109">
        <f t="shared" si="92"/>
        <v>0.51270164189744194</v>
      </c>
      <c r="CG119" s="109">
        <f t="shared" si="92"/>
        <v>0.37275587207175764</v>
      </c>
      <c r="CH119" s="109">
        <f t="shared" si="92"/>
        <v>0.334759194787216</v>
      </c>
      <c r="CI119" s="109">
        <f t="shared" si="92"/>
        <v>0.48707315537052281</v>
      </c>
    </row>
    <row r="120" spans="1:87" x14ac:dyDescent="0.2">
      <c r="A120" s="33">
        <f t="shared" si="89"/>
        <v>0</v>
      </c>
      <c r="B120" s="206"/>
      <c r="C120" s="200"/>
      <c r="D120" s="197"/>
      <c r="E120" s="72">
        <f t="shared" si="9"/>
        <v>110</v>
      </c>
      <c r="F120" s="9" t="s">
        <v>1658</v>
      </c>
      <c r="G120" s="9" t="str">
        <f t="shared" si="88"/>
        <v>Server infrastructure</v>
      </c>
      <c r="H120" s="9" t="s">
        <v>236</v>
      </c>
      <c r="I120" s="9">
        <f t="shared" si="90"/>
        <v>157</v>
      </c>
      <c r="J120" s="9" t="s">
        <v>231</v>
      </c>
      <c r="K120" s="9">
        <f t="shared" si="91"/>
        <v>64</v>
      </c>
      <c r="P120" s="97">
        <f t="shared" si="59"/>
        <v>0.28062481420985624</v>
      </c>
      <c r="Q120" s="97"/>
      <c r="R120" s="97"/>
      <c r="S120" s="97"/>
      <c r="T120" s="97"/>
      <c r="U120" s="98">
        <f t="shared" si="60"/>
        <v>5.0130999181042302E-2</v>
      </c>
      <c r="V120" s="107">
        <f t="shared" si="61"/>
        <v>0.24726429499158073</v>
      </c>
      <c r="W120" s="107">
        <f t="shared" si="62"/>
        <v>0.11980997795281652</v>
      </c>
      <c r="X120" s="107">
        <f t="shared" si="63"/>
        <v>0.23614385408843913</v>
      </c>
      <c r="Y120" s="107">
        <f t="shared" si="64"/>
        <v>0.25194011315652909</v>
      </c>
      <c r="Z120" s="107">
        <f t="shared" si="65"/>
        <v>0.18667226422602468</v>
      </c>
      <c r="AA120" s="107">
        <f t="shared" si="66"/>
        <v>0.16358400708827112</v>
      </c>
      <c r="AB120" s="107">
        <f t="shared" si="67"/>
        <v>0.2195300303447372</v>
      </c>
      <c r="AC120" s="107">
        <f t="shared" si="68"/>
        <v>0.2013325344982555</v>
      </c>
      <c r="AD120" s="107">
        <f t="shared" si="69"/>
        <v>0.26396243161342936</v>
      </c>
      <c r="AE120" s="107">
        <f t="shared" si="70"/>
        <v>0.18782818751218389</v>
      </c>
      <c r="AF120" s="97" t="b">
        <f t="shared" si="25"/>
        <v>1</v>
      </c>
      <c r="AG120" s="97">
        <f t="array" ref="AG120">IF($AF120,MEDIAN(IF(G1SelectionMask="x",IF(INDEX(StdCalcsRefCalcs,$E120,0)&gt;0,INDEX(StdCalcsRefCalcs,$E120,0)),"")),"")</f>
        <v>0.2013325344982555</v>
      </c>
      <c r="AH120" s="97">
        <f t="array" ref="AH120">IF($AF120,QUARTILE(IF(G1SelectionMask="x",IF(INDEX(StdCalcsRefCalcs,$E120,0)&gt;0,INDEX(StdCalcsRefCalcs,$E120,0)),""),1),"")</f>
        <v>0.17512813565714791</v>
      </c>
      <c r="AI120" s="97">
        <f t="array" ref="AI120">IF($AF120,QUARTILE(IF(G1SelectionMask="x",IF(INDEX(StdCalcsRefCalcs,$E120,0)&gt;0,INDEX(StdCalcsRefCalcs,$E120,0)),""),3),"")</f>
        <v>0.24170407454000992</v>
      </c>
      <c r="AJ120" s="97">
        <f t="array" ref="AJ120">IF($AF120,MIN(IF(G1SelectionMask="x",IF(INDEX(StdCalcsRefCalcs,$E120,0)&gt;0,INDEX(StdCalcsRefCalcs,$E120,0)),"")),"")</f>
        <v>5.0130999181042302E-2</v>
      </c>
      <c r="AK120" s="97">
        <f t="array" ref="AK120">IF($AF120,MAX(IF(G1SelectionMask="x",IF(INDEX(StdCalcsRefCalcs,$E120,0)&gt;0,INDEX(StdCalcsRefCalcs,$E120,0)),"")),"")</f>
        <v>0.26396243161342936</v>
      </c>
      <c r="AL120" s="97">
        <f t="shared" si="26"/>
        <v>0.1934726086048463</v>
      </c>
      <c r="AM120" s="97">
        <f t="array" ref="AM120">IF($AF120,STDEVA(IF(G1SelectionMask="x",IF(INDEX(StdCalcsRefCalcs,$E120,0)&gt;0,INDEX(StdCalcsRefCalcs,$E120,0)),"")),"")</f>
        <v>6.3864579725427528E-2</v>
      </c>
      <c r="AN120" s="98" t="b">
        <f t="shared" si="27"/>
        <v>1</v>
      </c>
      <c r="AO120" s="98">
        <f t="array" ref="AO120">IF($AN120,MEDIAN(IF(G2SelectionMask="x",IF(INDEX(StdCalcsRefCalcs,$E120,0)&gt;0,INDEX(StdCalcsRefCalcs,$E120,0)),"")),"")</f>
        <v>0.18782818751218389</v>
      </c>
      <c r="AP120" s="98">
        <f t="array" ref="AP120">IF($AN120,QUARTILE(IF(G2SelectionMask="x",IF(INDEX(StdCalcsRefCalcs,$E120,0)&gt;0,INDEX(StdCalcsRefCalcs,$E120,0)),""),1),"")</f>
        <v>0.142295786411614</v>
      </c>
      <c r="AQ120" s="98">
        <f t="array" ref="AQ120">IF($AN120,QUARTILE(IF(G2SelectionMask="x",IF(INDEX(StdCalcsRefCalcs,$E120,0)&gt;0,INDEX(StdCalcsRefCalcs,$E120,0)),""),3),"")</f>
        <v>0.24170407454000992</v>
      </c>
      <c r="AR120" s="98">
        <f t="array" ref="AR120">IF($AN120,MIN(IF(G2SelectionMask="x",IF(INDEX(StdCalcsRefCalcs,$E120,0)&gt;0,INDEX(StdCalcsRefCalcs,$E120,0)),"")),"")</f>
        <v>5.0130999181042302E-2</v>
      </c>
      <c r="AS120" s="98">
        <f t="array" ref="AS120">IF($AN120,MAX(IF(G2SelectionMask="x",IF(INDEX(StdCalcsRefCalcs,$E120,0)&gt;0,INDEX(StdCalcsRefCalcs,$E120,0)),"")),"")</f>
        <v>0.26396243161342936</v>
      </c>
      <c r="AT120" s="98">
        <f t="shared" si="28"/>
        <v>0.18151753997180481</v>
      </c>
      <c r="AU120" s="98">
        <f t="array" ref="AU120">IF($AN120,STDEVA(IF(G2SelectionMask="x",IF(INDEX(StdCalcsRefCalcs,$E120,0)&gt;0,INDEX(StdCalcsRefCalcs,$E120,0)),"")),"")</f>
        <v>7.0220312453046274E-2</v>
      </c>
      <c r="AV120" s="97" t="b">
        <f t="shared" si="29"/>
        <v>0</v>
      </c>
      <c r="AW120" s="97" t="str">
        <f t="array" ref="AW120">IF($AV120,MEDIAN(IF(G3SelectionMask="x",IF(INDEX(StdCalcsRefCalcs,$E120,0)&gt;0,INDEX(StdCalcsRefCalcs,$E120,0)),"")),"")</f>
        <v/>
      </c>
      <c r="AX120" s="97" t="str">
        <f t="array" ref="AX120">IF($AV120,QUARTILE(IF(G3SelectionMask="x",IF(INDEX(StdCalcsRefCalcs,$E120,0)&gt;0,INDEX(StdCalcsRefCalcs,$E120,0)),""),1),"")</f>
        <v/>
      </c>
      <c r="AY120" s="97" t="str">
        <f t="array" ref="AY120">IF($AV120,QUARTILE(IF(G3SelectionMask="x",IF(INDEX(StdCalcsRefCalcs,$E120,0)&gt;0,INDEX(StdCalcsRefCalcs,$E120,0)),""),3),"")</f>
        <v/>
      </c>
      <c r="AZ120" s="97" t="str">
        <f t="array" ref="AZ120">IF($AV120,MIN(IF(G3SelectionMask="x",IF(INDEX(StdCalcsRefCalcs,$E120,0)&gt;0,INDEX(StdCalcsRefCalcs,$E120,0)),"")),"")</f>
        <v/>
      </c>
      <c r="BA120" s="97" t="str">
        <f t="array" ref="BA120">IF($AV120,MAX(IF(G3SelectionMask="x",IF(INDEX(StdCalcsRefCalcs,$E120,0)&gt;0,INDEX(StdCalcsRefCalcs,$E120,0)),"")),"")</f>
        <v/>
      </c>
      <c r="BB120" s="97" t="str">
        <f t="shared" si="30"/>
        <v/>
      </c>
      <c r="BC120" s="97" t="str">
        <f t="array" ref="BC120">IF($AV120,STDEVA(IF(G3SelectionMask="x",IF(INDEX(StdCalcsRefCalcs,$E120,0)&gt;0,INDEX(StdCalcsRefCalcs,$E120,0)),"")),"")</f>
        <v/>
      </c>
      <c r="BD120" s="98" t="b">
        <f t="shared" si="31"/>
        <v>0</v>
      </c>
      <c r="BE120" s="98" t="str">
        <f t="array" ref="BE120">IF($BD120,MEDIAN(IF(G4SelectionMask="x",IF(INDEX(StdCalcsRefCalcs,$E120,0)&gt;0,INDEX(StdCalcsRefCalcs,$E120,0)),"")),"")</f>
        <v/>
      </c>
      <c r="BF120" s="98" t="str">
        <f t="array" ref="BF120">IF($BD120,QUARTILE(IF(G4SelectionMask="x",IF(INDEX(StdCalcsRefCalcs,$E120,0)&gt;0,INDEX(StdCalcsRefCalcs,$E120,0)),""),1),"")</f>
        <v/>
      </c>
      <c r="BG120" s="98" t="str">
        <f t="array" ref="BG120">IF($BD120,QUARTILE(IF(G4SelectionMask="x",IF(INDEX(StdCalcsRefCalcs,$E120,0)&gt;0,INDEX(StdCalcsRefCalcs,$E120,0)),""),3),"")</f>
        <v/>
      </c>
      <c r="BH120" s="98" t="str">
        <f t="array" ref="BH120">IF($BD120,MIN(IF(G4SelectionMask="x",IF(INDEX(StdCalcsRefCalcs,$E120,0)&gt;0,INDEX(StdCalcsRefCalcs,$E120,0)),"")),"")</f>
        <v/>
      </c>
      <c r="BI120" s="98" t="str">
        <f t="array" ref="BI120">IF($BD120,MAX(IF(G4SelectionMask="x",IF(INDEX(StdCalcsRefCalcs,$E120,0)&gt;0,INDEX(StdCalcsRefCalcs,$E120,0)),"")),"")</f>
        <v/>
      </c>
      <c r="BJ120" s="98" t="str">
        <f t="shared" si="32"/>
        <v/>
      </c>
      <c r="BK120" s="98" t="str">
        <f t="array" ref="BK120">IF($BD120,STDEVA(IF(G4SelectionMask="x",IF(INDEX(StdCalcsRefCalcs,$E120,0)&gt;0,INDEX(StdCalcsRefCalcs,$E120,0)),"")),"")</f>
        <v/>
      </c>
      <c r="BL120" s="97" t="b">
        <f t="shared" si="33"/>
        <v>0</v>
      </c>
      <c r="BM120" s="97" t="str">
        <f t="array" ref="BM120">IF($BL120,MEDIAN(IF(G5SelectionMask="x",IF(INDEX(StdCalcsRefCalcs,$E120,0)&gt;0,INDEX(StdCalcsRefCalcs,$E120,0)),"")),"")</f>
        <v/>
      </c>
      <c r="BN120" s="97" t="str">
        <f t="array" ref="BN120">IF($BL120,QUARTILE(IF(G5SelectionMask="x",IF(INDEX(StdCalcsRefCalcs,$E120,0)&gt;0,INDEX(StdCalcsRefCalcs,$E120,0)),""),1),"")</f>
        <v/>
      </c>
      <c r="BO120" s="97" t="str">
        <f t="array" ref="BO120">IF($BL120,QUARTILE(IF(G5SelectionMask="x",IF(INDEX(StdCalcsRefCalcs,$E120,0)&gt;0,INDEX(StdCalcsRefCalcs,$E120,0)),""),3),"")</f>
        <v/>
      </c>
      <c r="BP120" s="97" t="str">
        <f t="array" ref="BP120">IF($BL120,MIN(IF(G5SelectionMask="x",IF(INDEX(StdCalcsRefCalcs,$E120,0)&gt;0,INDEX(StdCalcsRefCalcs,$E120,0)),"")),"")</f>
        <v/>
      </c>
      <c r="BQ120" s="97" t="str">
        <f t="array" ref="BQ120">IF($BL120,MAX(IF(G5SelectionMask="x",IF(INDEX(StdCalcsRefCalcs,$E120,0)&gt;0,INDEX(StdCalcsRefCalcs,$E120,0)),"")),"")</f>
        <v/>
      </c>
      <c r="BR120" s="97" t="str">
        <f t="shared" si="34"/>
        <v/>
      </c>
      <c r="BS120" s="99" t="str">
        <f t="array" ref="BS120">IF($BL120,STDEVA(IF(G5SelectionMask="x",IF(INDEX(StdCalcsRefCalcs,$E120,0)&gt;0,INDEX(StdCalcsRefCalcs,$E120,0)),"")),"")</f>
        <v/>
      </c>
      <c r="BT120" s="108"/>
      <c r="BU120" s="109">
        <f t="shared" si="92"/>
        <v>0.28062481420985624</v>
      </c>
      <c r="BV120" s="109">
        <f t="shared" si="92"/>
        <v>5.0130999181042302E-2</v>
      </c>
      <c r="BW120" s="109">
        <f t="shared" si="92"/>
        <v>0.24726429499158073</v>
      </c>
      <c r="BX120" s="109">
        <f t="shared" si="92"/>
        <v>0.11980997795281652</v>
      </c>
      <c r="BY120" s="109">
        <f t="shared" si="92"/>
        <v>0.23614385408843913</v>
      </c>
      <c r="BZ120" s="109">
        <f t="shared" si="92"/>
        <v>0.25194011315652909</v>
      </c>
      <c r="CA120" s="109">
        <f t="shared" si="92"/>
        <v>0.18667226422602468</v>
      </c>
      <c r="CB120" s="109">
        <f t="shared" si="92"/>
        <v>0.16358400708827112</v>
      </c>
      <c r="CC120" s="109">
        <f t="shared" si="92"/>
        <v>0.2195300303447372</v>
      </c>
      <c r="CD120" s="109">
        <f t="shared" si="92"/>
        <v>0.2013325344982555</v>
      </c>
      <c r="CE120" s="109">
        <f t="shared" si="92"/>
        <v>0.26396243161342936</v>
      </c>
      <c r="CF120" s="109">
        <f t="shared" si="92"/>
        <v>0.18782818751218389</v>
      </c>
      <c r="CG120" s="109">
        <f t="shared" si="92"/>
        <v>0.13804154227192911</v>
      </c>
      <c r="CH120" s="109">
        <f t="shared" si="92"/>
        <v>9.1717448890412084E-2</v>
      </c>
      <c r="CI120" s="109">
        <f t="shared" si="92"/>
        <v>0.14655003055129889</v>
      </c>
    </row>
    <row r="121" spans="1:87" x14ac:dyDescent="0.2">
      <c r="A121" s="33">
        <f t="shared" si="89"/>
        <v>0</v>
      </c>
      <c r="B121" s="206"/>
      <c r="C121" s="200"/>
      <c r="D121" s="197"/>
      <c r="E121" s="72">
        <f t="shared" si="9"/>
        <v>111</v>
      </c>
      <c r="F121" s="9" t="s">
        <v>1659</v>
      </c>
      <c r="G121" s="9" t="str">
        <f t="shared" si="88"/>
        <v>Data center</v>
      </c>
      <c r="H121" s="9" t="s">
        <v>237</v>
      </c>
      <c r="I121" s="9">
        <f t="shared" si="90"/>
        <v>158</v>
      </c>
      <c r="J121" s="9" t="s">
        <v>231</v>
      </c>
      <c r="K121" s="9">
        <f t="shared" si="91"/>
        <v>64</v>
      </c>
      <c r="P121" s="97">
        <f t="shared" si="59"/>
        <v>0.27753449235708377</v>
      </c>
      <c r="Q121" s="97"/>
      <c r="R121" s="97"/>
      <c r="S121" s="97"/>
      <c r="T121" s="97"/>
      <c r="U121" s="98">
        <f t="shared" si="60"/>
        <v>4.1231658033926269E-2</v>
      </c>
      <c r="V121" s="107">
        <f t="shared" si="61"/>
        <v>0.24643060371564038</v>
      </c>
      <c r="W121" s="107">
        <f t="shared" si="62"/>
        <v>0.11740300312126391</v>
      </c>
      <c r="X121" s="107">
        <f t="shared" si="63"/>
        <v>0.23614385408843913</v>
      </c>
      <c r="Y121" s="107">
        <f t="shared" si="64"/>
        <v>0.25194011315652909</v>
      </c>
      <c r="Z121" s="107">
        <f t="shared" si="65"/>
        <v>0.18667226422602468</v>
      </c>
      <c r="AA121" s="107">
        <f t="shared" si="66"/>
        <v>0.16070439694318309</v>
      </c>
      <c r="AB121" s="107">
        <f t="shared" si="67"/>
        <v>0.18598083760930528</v>
      </c>
      <c r="AC121" s="107">
        <f t="shared" si="68"/>
        <v>0.19136819686196513</v>
      </c>
      <c r="AD121" s="107">
        <f t="shared" si="69"/>
        <v>0.26396243161342936</v>
      </c>
      <c r="AE121" s="107">
        <f t="shared" si="70"/>
        <v>0.18636625176848876</v>
      </c>
      <c r="AF121" s="97" t="b">
        <f t="shared" si="25"/>
        <v>1</v>
      </c>
      <c r="AG121" s="97">
        <f t="array" ref="AG121">IF($AF121,MEDIAN(IF(G1SelectionMask="x",IF(INDEX(StdCalcsRefCalcs,$E121,0)&gt;0,INDEX(StdCalcsRefCalcs,$E121,0)),"")),"")</f>
        <v>0.18667226422602468</v>
      </c>
      <c r="AH121" s="97">
        <f t="array" ref="AH121">IF($AF121,QUARTILE(IF(G1SelectionMask="x",IF(INDEX(StdCalcsRefCalcs,$E121,0)&gt;0,INDEX(StdCalcsRefCalcs,$E121,0)),""),1),"")</f>
        <v>0.17334261727624417</v>
      </c>
      <c r="AI121" s="97">
        <f t="array" ref="AI121">IF($AF121,QUARTILE(IF(G1SelectionMask="x",IF(INDEX(StdCalcsRefCalcs,$E121,0)&gt;0,INDEX(StdCalcsRefCalcs,$E121,0)),""),3),"")</f>
        <v>0.24128722890203974</v>
      </c>
      <c r="AJ121" s="97">
        <f t="array" ref="AJ121">IF($AF121,MIN(IF(G1SelectionMask="x",IF(INDEX(StdCalcsRefCalcs,$E121,0)&gt;0,INDEX(StdCalcsRefCalcs,$E121,0)),"")),"")</f>
        <v>4.1231658033926269E-2</v>
      </c>
      <c r="AK121" s="97">
        <f t="array" ref="AK121">IF($AF121,MAX(IF(G1SelectionMask="x",IF(INDEX(StdCalcsRefCalcs,$E121,0)&gt;0,INDEX(StdCalcsRefCalcs,$E121,0)),"")),"")</f>
        <v>0.26396243161342936</v>
      </c>
      <c r="AL121" s="97">
        <f t="shared" si="26"/>
        <v>0.18801851010347229</v>
      </c>
      <c r="AM121" s="97">
        <f t="array" ref="AM121">IF($AF121,STDEVA(IF(G1SelectionMask="x",IF(INDEX(StdCalcsRefCalcs,$E121,0)&gt;0,INDEX(StdCalcsRefCalcs,$E121,0)),"")),"")</f>
        <v>6.5483110307717404E-2</v>
      </c>
      <c r="AN121" s="98" t="b">
        <f t="shared" si="27"/>
        <v>1</v>
      </c>
      <c r="AO121" s="98">
        <f t="array" ref="AO121">IF($AN121,MEDIAN(IF(G2SelectionMask="x",IF(INDEX(StdCalcsRefCalcs,$E121,0)&gt;0,INDEX(StdCalcsRefCalcs,$E121,0)),"")),"")</f>
        <v>0.18598083760930528</v>
      </c>
      <c r="AP121" s="98">
        <f t="array" ref="AP121">IF($AN121,QUARTILE(IF(G2SelectionMask="x",IF(INDEX(StdCalcsRefCalcs,$E121,0)&gt;0,INDEX(StdCalcsRefCalcs,$E121,0)),""),1),"")</f>
        <v>0.11918477464863503</v>
      </c>
      <c r="AQ121" s="98">
        <f t="array" ref="AQ121">IF($AN121,QUARTILE(IF(G2SelectionMask="x",IF(INDEX(StdCalcsRefCalcs,$E121,0)&gt;0,INDEX(StdCalcsRefCalcs,$E121,0)),""),3),"")</f>
        <v>0.24128722890203974</v>
      </c>
      <c r="AR121" s="98">
        <f t="array" ref="AR121">IF($AN121,MIN(IF(G2SelectionMask="x",IF(INDEX(StdCalcsRefCalcs,$E121,0)&gt;0,INDEX(StdCalcsRefCalcs,$E121,0)),"")),"")</f>
        <v>4.1231658033926269E-2</v>
      </c>
      <c r="AS121" s="98">
        <f t="array" ref="AS121">IF($AN121,MAX(IF(G2SelectionMask="x",IF(INDEX(StdCalcsRefCalcs,$E121,0)&gt;0,INDEX(StdCalcsRefCalcs,$E121,0)),"")),"")</f>
        <v>0.26396243161342936</v>
      </c>
      <c r="AT121" s="98">
        <f t="shared" si="28"/>
        <v>0.17283274113452177</v>
      </c>
      <c r="AU121" s="98">
        <f t="array" ref="AU121">IF($AN121,STDEVA(IF(G2SelectionMask="x",IF(INDEX(StdCalcsRefCalcs,$E121,0)&gt;0,INDEX(StdCalcsRefCalcs,$E121,0)),"")),"")</f>
        <v>7.4251661072395392E-2</v>
      </c>
      <c r="AV121" s="97" t="b">
        <f t="shared" si="29"/>
        <v>0</v>
      </c>
      <c r="AW121" s="97" t="str">
        <f t="array" ref="AW121">IF($AV121,MEDIAN(IF(G3SelectionMask="x",IF(INDEX(StdCalcsRefCalcs,$E121,0)&gt;0,INDEX(StdCalcsRefCalcs,$E121,0)),"")),"")</f>
        <v/>
      </c>
      <c r="AX121" s="97" t="str">
        <f t="array" ref="AX121">IF($AV121,QUARTILE(IF(G3SelectionMask="x",IF(INDEX(StdCalcsRefCalcs,$E121,0)&gt;0,INDEX(StdCalcsRefCalcs,$E121,0)),""),1),"")</f>
        <v/>
      </c>
      <c r="AY121" s="97" t="str">
        <f t="array" ref="AY121">IF($AV121,QUARTILE(IF(G3SelectionMask="x",IF(INDEX(StdCalcsRefCalcs,$E121,0)&gt;0,INDEX(StdCalcsRefCalcs,$E121,0)),""),3),"")</f>
        <v/>
      </c>
      <c r="AZ121" s="97" t="str">
        <f t="array" ref="AZ121">IF($AV121,MIN(IF(G3SelectionMask="x",IF(INDEX(StdCalcsRefCalcs,$E121,0)&gt;0,INDEX(StdCalcsRefCalcs,$E121,0)),"")),"")</f>
        <v/>
      </c>
      <c r="BA121" s="97" t="str">
        <f t="array" ref="BA121">IF($AV121,MAX(IF(G3SelectionMask="x",IF(INDEX(StdCalcsRefCalcs,$E121,0)&gt;0,INDEX(StdCalcsRefCalcs,$E121,0)),"")),"")</f>
        <v/>
      </c>
      <c r="BB121" s="97" t="str">
        <f t="shared" si="30"/>
        <v/>
      </c>
      <c r="BC121" s="97" t="str">
        <f t="array" ref="BC121">IF($AV121,STDEVA(IF(G3SelectionMask="x",IF(INDEX(StdCalcsRefCalcs,$E121,0)&gt;0,INDEX(StdCalcsRefCalcs,$E121,0)),"")),"")</f>
        <v/>
      </c>
      <c r="BD121" s="98" t="b">
        <f t="shared" si="31"/>
        <v>0</v>
      </c>
      <c r="BE121" s="98" t="str">
        <f t="array" ref="BE121">IF($BD121,MEDIAN(IF(G4SelectionMask="x",IF(INDEX(StdCalcsRefCalcs,$E121,0)&gt;0,INDEX(StdCalcsRefCalcs,$E121,0)),"")),"")</f>
        <v/>
      </c>
      <c r="BF121" s="98" t="str">
        <f t="array" ref="BF121">IF($BD121,QUARTILE(IF(G4SelectionMask="x",IF(INDEX(StdCalcsRefCalcs,$E121,0)&gt;0,INDEX(StdCalcsRefCalcs,$E121,0)),""),1),"")</f>
        <v/>
      </c>
      <c r="BG121" s="98" t="str">
        <f t="array" ref="BG121">IF($BD121,QUARTILE(IF(G4SelectionMask="x",IF(INDEX(StdCalcsRefCalcs,$E121,0)&gt;0,INDEX(StdCalcsRefCalcs,$E121,0)),""),3),"")</f>
        <v/>
      </c>
      <c r="BH121" s="98" t="str">
        <f t="array" ref="BH121">IF($BD121,MIN(IF(G4SelectionMask="x",IF(INDEX(StdCalcsRefCalcs,$E121,0)&gt;0,INDEX(StdCalcsRefCalcs,$E121,0)),"")),"")</f>
        <v/>
      </c>
      <c r="BI121" s="98" t="str">
        <f t="array" ref="BI121">IF($BD121,MAX(IF(G4SelectionMask="x",IF(INDEX(StdCalcsRefCalcs,$E121,0)&gt;0,INDEX(StdCalcsRefCalcs,$E121,0)),"")),"")</f>
        <v/>
      </c>
      <c r="BJ121" s="98" t="str">
        <f t="shared" si="32"/>
        <v/>
      </c>
      <c r="BK121" s="98" t="str">
        <f t="array" ref="BK121">IF($BD121,STDEVA(IF(G4SelectionMask="x",IF(INDEX(StdCalcsRefCalcs,$E121,0)&gt;0,INDEX(StdCalcsRefCalcs,$E121,0)),"")),"")</f>
        <v/>
      </c>
      <c r="BL121" s="97" t="b">
        <f t="shared" si="33"/>
        <v>0</v>
      </c>
      <c r="BM121" s="97" t="str">
        <f t="array" ref="BM121">IF($BL121,MEDIAN(IF(G5SelectionMask="x",IF(INDEX(StdCalcsRefCalcs,$E121,0)&gt;0,INDEX(StdCalcsRefCalcs,$E121,0)),"")),"")</f>
        <v/>
      </c>
      <c r="BN121" s="97" t="str">
        <f t="array" ref="BN121">IF($BL121,QUARTILE(IF(G5SelectionMask="x",IF(INDEX(StdCalcsRefCalcs,$E121,0)&gt;0,INDEX(StdCalcsRefCalcs,$E121,0)),""),1),"")</f>
        <v/>
      </c>
      <c r="BO121" s="97" t="str">
        <f t="array" ref="BO121">IF($BL121,QUARTILE(IF(G5SelectionMask="x",IF(INDEX(StdCalcsRefCalcs,$E121,0)&gt;0,INDEX(StdCalcsRefCalcs,$E121,0)),""),3),"")</f>
        <v/>
      </c>
      <c r="BP121" s="97" t="str">
        <f t="array" ref="BP121">IF($BL121,MIN(IF(G5SelectionMask="x",IF(INDEX(StdCalcsRefCalcs,$E121,0)&gt;0,INDEX(StdCalcsRefCalcs,$E121,0)),"")),"")</f>
        <v/>
      </c>
      <c r="BQ121" s="97" t="str">
        <f t="array" ref="BQ121">IF($BL121,MAX(IF(G5SelectionMask="x",IF(INDEX(StdCalcsRefCalcs,$E121,0)&gt;0,INDEX(StdCalcsRefCalcs,$E121,0)),"")),"")</f>
        <v/>
      </c>
      <c r="BR121" s="97" t="str">
        <f t="shared" si="34"/>
        <v/>
      </c>
      <c r="BS121" s="99" t="str">
        <f t="array" ref="BS121">IF($BL121,STDEVA(IF(G5SelectionMask="x",IF(INDEX(StdCalcsRefCalcs,$E121,0)&gt;0,INDEX(StdCalcsRefCalcs,$E121,0)),"")),"")</f>
        <v/>
      </c>
      <c r="BT121" s="108"/>
      <c r="BU121" s="109">
        <f t="shared" si="92"/>
        <v>0.27753449235708377</v>
      </c>
      <c r="BV121" s="109">
        <f t="shared" si="92"/>
        <v>4.1231658033926269E-2</v>
      </c>
      <c r="BW121" s="109">
        <f t="shared" si="92"/>
        <v>0.24643060371564038</v>
      </c>
      <c r="BX121" s="109">
        <f t="shared" si="92"/>
        <v>0.11740300312126391</v>
      </c>
      <c r="BY121" s="109">
        <f t="shared" si="92"/>
        <v>0.23614385408843913</v>
      </c>
      <c r="BZ121" s="109">
        <f t="shared" si="92"/>
        <v>0.25194011315652909</v>
      </c>
      <c r="CA121" s="109">
        <f t="shared" si="92"/>
        <v>0.18667226422602468</v>
      </c>
      <c r="CB121" s="109">
        <f t="shared" si="92"/>
        <v>0.16070439694318309</v>
      </c>
      <c r="CC121" s="109">
        <f t="shared" si="92"/>
        <v>0.18598083760930528</v>
      </c>
      <c r="CD121" s="109">
        <f t="shared" si="92"/>
        <v>0.19136819686196513</v>
      </c>
      <c r="CE121" s="109">
        <f t="shared" si="92"/>
        <v>0.26396243161342936</v>
      </c>
      <c r="CF121" s="109">
        <f t="shared" si="92"/>
        <v>0.18636625176848876</v>
      </c>
      <c r="CG121" s="109">
        <f t="shared" si="92"/>
        <v>0.13804154227192911</v>
      </c>
      <c r="CH121" s="109">
        <f t="shared" si="92"/>
        <v>9.0030456253528235E-2</v>
      </c>
      <c r="CI121" s="109">
        <f t="shared" si="92"/>
        <v>0.10032800702534093</v>
      </c>
    </row>
    <row r="122" spans="1:87" x14ac:dyDescent="0.2">
      <c r="A122" s="33">
        <f t="shared" si="89"/>
        <v>0</v>
      </c>
      <c r="B122" s="206"/>
      <c r="C122" s="200"/>
      <c r="D122" s="197"/>
      <c r="E122" s="72">
        <f t="shared" si="9"/>
        <v>112</v>
      </c>
      <c r="F122" s="9" t="s">
        <v>1660</v>
      </c>
      <c r="G122" s="9" t="str">
        <f t="shared" si="88"/>
        <v>Other servers</v>
      </c>
      <c r="H122" s="9" t="s">
        <v>238</v>
      </c>
      <c r="I122" s="9">
        <f t="shared" si="90"/>
        <v>181</v>
      </c>
      <c r="J122" s="9" t="s">
        <v>231</v>
      </c>
      <c r="K122" s="9">
        <f t="shared" si="91"/>
        <v>64</v>
      </c>
      <c r="P122" s="97">
        <f t="shared" si="59"/>
        <v>3.0903218527724824E-3</v>
      </c>
      <c r="Q122" s="97"/>
      <c r="R122" s="97"/>
      <c r="S122" s="97"/>
      <c r="T122" s="97"/>
      <c r="U122" s="98">
        <f t="shared" si="60"/>
        <v>8.8993411471160258E-3</v>
      </c>
      <c r="V122" s="107">
        <f t="shared" si="61"/>
        <v>8.3369127594034459E-4</v>
      </c>
      <c r="W122" s="107">
        <f t="shared" si="62"/>
        <v>2.4069748315526055E-3</v>
      </c>
      <c r="X122" s="107" t="str">
        <f t="shared" si="63"/>
        <v/>
      </c>
      <c r="Y122" s="107" t="str">
        <f t="shared" si="64"/>
        <v/>
      </c>
      <c r="Z122" s="107" t="str">
        <f t="shared" si="65"/>
        <v/>
      </c>
      <c r="AA122" s="107">
        <f t="shared" si="66"/>
        <v>2.8796101450880495E-3</v>
      </c>
      <c r="AB122" s="107">
        <f t="shared" si="67"/>
        <v>3.3549192735431881E-2</v>
      </c>
      <c r="AC122" s="107">
        <f t="shared" si="68"/>
        <v>9.9643376362903748E-3</v>
      </c>
      <c r="AD122" s="107">
        <f t="shared" si="69"/>
        <v>0</v>
      </c>
      <c r="AE122" s="107">
        <f t="shared" si="70"/>
        <v>1.4619357436951416E-3</v>
      </c>
      <c r="AF122" s="97" t="b">
        <f t="shared" si="25"/>
        <v>1</v>
      </c>
      <c r="AG122" s="97">
        <f t="array" ref="AG122">IF($AF122,MEDIAN(IF(G1SelectionMask="x",IF(INDEX(StdCalcsRefCalcs,$E122,0)&gt;0,INDEX(StdCalcsRefCalcs,$E122,0)),"")),"")</f>
        <v>2.8796101450880495E-3</v>
      </c>
      <c r="AH122" s="97">
        <f t="array" ref="AH122">IF($AF122,QUARTILE(IF(G1SelectionMask="x",IF(INDEX(StdCalcsRefCalcs,$E122,0)&gt;0,INDEX(StdCalcsRefCalcs,$E122,0)),""),1),"")</f>
        <v>1.9344552876238736E-3</v>
      </c>
      <c r="AI122" s="97">
        <f t="array" ref="AI122">IF($AF122,QUARTILE(IF(G1SelectionMask="x",IF(INDEX(StdCalcsRefCalcs,$E122,0)&gt;0,INDEX(StdCalcsRefCalcs,$E122,0)),""),3),"")</f>
        <v>9.4318393917032003E-3</v>
      </c>
      <c r="AJ122" s="97">
        <f t="array" ref="AJ122">IF($AF122,MIN(IF(G1SelectionMask="x",IF(INDEX(StdCalcsRefCalcs,$E122,0)&gt;0,INDEX(StdCalcsRefCalcs,$E122,0)),"")),"")</f>
        <v>8.3369127594034459E-4</v>
      </c>
      <c r="AK122" s="97">
        <f t="array" ref="AK122">IF($AF122,MAX(IF(G1SelectionMask="x",IF(INDEX(StdCalcsRefCalcs,$E122,0)&gt;0,INDEX(StdCalcsRefCalcs,$E122,0)),"")),"")</f>
        <v>3.3549192735431881E-2</v>
      </c>
      <c r="AL122" s="97">
        <f t="shared" si="26"/>
        <v>7.4993854393893035E-3</v>
      </c>
      <c r="AM122" s="97">
        <f t="array" ref="AM122">IF($AF122,STDEVA(IF(G1SelectionMask="x",IF(INDEX(StdCalcsRefCalcs,$E122,0)&gt;0,INDEX(StdCalcsRefCalcs,$E122,0)),"")),"")</f>
        <v>1.159562543326003E-2</v>
      </c>
      <c r="AN122" s="98" t="b">
        <f t="shared" si="27"/>
        <v>1</v>
      </c>
      <c r="AO122" s="98">
        <f t="array" ref="AO122">IF($AN122,MEDIAN(IF(G2SelectionMask="x",IF(INDEX(StdCalcsRefCalcs,$E122,0)&gt;0,INDEX(StdCalcsRefCalcs,$E122,0)),"")),"")</f>
        <v>2.8796101450880495E-3</v>
      </c>
      <c r="AP122" s="98">
        <f t="array" ref="AP122">IF($AN122,QUARTILE(IF(G2SelectionMask="x",IF(INDEX(StdCalcsRefCalcs,$E122,0)&gt;0,INDEX(StdCalcsRefCalcs,$E122,0)),""),1),"")</f>
        <v>1.5744641902894943E-3</v>
      </c>
      <c r="AQ122" s="98">
        <f t="array" ref="AQ122">IF($AN122,QUARTILE(IF(G2SelectionMask="x",IF(INDEX(StdCalcsRefCalcs,$E122,0)&gt;0,INDEX(StdCalcsRefCalcs,$E122,0)),""),3),"")</f>
        <v>2.1224266941273953E-2</v>
      </c>
      <c r="AR122" s="98">
        <f t="array" ref="AR122">IF($AN122,MIN(IF(G2SelectionMask="x",IF(INDEX(StdCalcsRefCalcs,$E122,0)&gt;0,INDEX(StdCalcsRefCalcs,$E122,0)),"")),"")</f>
        <v>8.3369127594034459E-4</v>
      </c>
      <c r="AS122" s="98">
        <f t="array" ref="AS122">IF($AN122,MAX(IF(G2SelectionMask="x",IF(INDEX(StdCalcsRefCalcs,$E122,0)&gt;0,INDEX(StdCalcsRefCalcs,$E122,0)),"")),"")</f>
        <v>4.6222023525957966E-2</v>
      </c>
      <c r="AT122" s="98">
        <f t="shared" si="28"/>
        <v>1.1941598401264159E-2</v>
      </c>
      <c r="AU122" s="98">
        <f t="array" ref="AU122">IF($AN122,STDEVA(IF(G2SelectionMask="x",IF(INDEX(StdCalcsRefCalcs,$E122,0)&gt;0,INDEX(StdCalcsRefCalcs,$E122,0)),"")),"")</f>
        <v>1.8490559878539644E-2</v>
      </c>
      <c r="AV122" s="97" t="b">
        <f t="shared" si="29"/>
        <v>0</v>
      </c>
      <c r="AW122" s="97" t="str">
        <f t="array" ref="AW122">IF($AV122,MEDIAN(IF(G3SelectionMask="x",IF(INDEX(StdCalcsRefCalcs,$E122,0)&gt;0,INDEX(StdCalcsRefCalcs,$E122,0)),"")),"")</f>
        <v/>
      </c>
      <c r="AX122" s="97" t="str">
        <f t="array" ref="AX122">IF($AV122,QUARTILE(IF(G3SelectionMask="x",IF(INDEX(StdCalcsRefCalcs,$E122,0)&gt;0,INDEX(StdCalcsRefCalcs,$E122,0)),""),1),"")</f>
        <v/>
      </c>
      <c r="AY122" s="97" t="str">
        <f t="array" ref="AY122">IF($AV122,QUARTILE(IF(G3SelectionMask="x",IF(INDEX(StdCalcsRefCalcs,$E122,0)&gt;0,INDEX(StdCalcsRefCalcs,$E122,0)),""),3),"")</f>
        <v/>
      </c>
      <c r="AZ122" s="97" t="str">
        <f t="array" ref="AZ122">IF($AV122,MIN(IF(G3SelectionMask="x",IF(INDEX(StdCalcsRefCalcs,$E122,0)&gt;0,INDEX(StdCalcsRefCalcs,$E122,0)),"")),"")</f>
        <v/>
      </c>
      <c r="BA122" s="97" t="str">
        <f t="array" ref="BA122">IF($AV122,MAX(IF(G3SelectionMask="x",IF(INDEX(StdCalcsRefCalcs,$E122,0)&gt;0,INDEX(StdCalcsRefCalcs,$E122,0)),"")),"")</f>
        <v/>
      </c>
      <c r="BB122" s="97" t="str">
        <f t="shared" si="30"/>
        <v/>
      </c>
      <c r="BC122" s="97" t="str">
        <f t="array" ref="BC122">IF($AV122,STDEVA(IF(G3SelectionMask="x",IF(INDEX(StdCalcsRefCalcs,$E122,0)&gt;0,INDEX(StdCalcsRefCalcs,$E122,0)),"")),"")</f>
        <v/>
      </c>
      <c r="BD122" s="98" t="b">
        <f t="shared" si="31"/>
        <v>0</v>
      </c>
      <c r="BE122" s="98" t="str">
        <f t="array" ref="BE122">IF($BD122,MEDIAN(IF(G4SelectionMask="x",IF(INDEX(StdCalcsRefCalcs,$E122,0)&gt;0,INDEX(StdCalcsRefCalcs,$E122,0)),"")),"")</f>
        <v/>
      </c>
      <c r="BF122" s="98" t="str">
        <f t="array" ref="BF122">IF($BD122,QUARTILE(IF(G4SelectionMask="x",IF(INDEX(StdCalcsRefCalcs,$E122,0)&gt;0,INDEX(StdCalcsRefCalcs,$E122,0)),""),1),"")</f>
        <v/>
      </c>
      <c r="BG122" s="98" t="str">
        <f t="array" ref="BG122">IF($BD122,QUARTILE(IF(G4SelectionMask="x",IF(INDEX(StdCalcsRefCalcs,$E122,0)&gt;0,INDEX(StdCalcsRefCalcs,$E122,0)),""),3),"")</f>
        <v/>
      </c>
      <c r="BH122" s="98" t="str">
        <f t="array" ref="BH122">IF($BD122,MIN(IF(G4SelectionMask="x",IF(INDEX(StdCalcsRefCalcs,$E122,0)&gt;0,INDEX(StdCalcsRefCalcs,$E122,0)),"")),"")</f>
        <v/>
      </c>
      <c r="BI122" s="98" t="str">
        <f t="array" ref="BI122">IF($BD122,MAX(IF(G4SelectionMask="x",IF(INDEX(StdCalcsRefCalcs,$E122,0)&gt;0,INDEX(StdCalcsRefCalcs,$E122,0)),"")),"")</f>
        <v/>
      </c>
      <c r="BJ122" s="98" t="str">
        <f t="shared" si="32"/>
        <v/>
      </c>
      <c r="BK122" s="98" t="str">
        <f t="array" ref="BK122">IF($BD122,STDEVA(IF(G4SelectionMask="x",IF(INDEX(StdCalcsRefCalcs,$E122,0)&gt;0,INDEX(StdCalcsRefCalcs,$E122,0)),"")),"")</f>
        <v/>
      </c>
      <c r="BL122" s="97" t="b">
        <f t="shared" si="33"/>
        <v>0</v>
      </c>
      <c r="BM122" s="97" t="str">
        <f t="array" ref="BM122">IF($BL122,MEDIAN(IF(G5SelectionMask="x",IF(INDEX(StdCalcsRefCalcs,$E122,0)&gt;0,INDEX(StdCalcsRefCalcs,$E122,0)),"")),"")</f>
        <v/>
      </c>
      <c r="BN122" s="97" t="str">
        <f t="array" ref="BN122">IF($BL122,QUARTILE(IF(G5SelectionMask="x",IF(INDEX(StdCalcsRefCalcs,$E122,0)&gt;0,INDEX(StdCalcsRefCalcs,$E122,0)),""),1),"")</f>
        <v/>
      </c>
      <c r="BO122" s="97" t="str">
        <f t="array" ref="BO122">IF($BL122,QUARTILE(IF(G5SelectionMask="x",IF(INDEX(StdCalcsRefCalcs,$E122,0)&gt;0,INDEX(StdCalcsRefCalcs,$E122,0)),""),3),"")</f>
        <v/>
      </c>
      <c r="BP122" s="97" t="str">
        <f t="array" ref="BP122">IF($BL122,MIN(IF(G5SelectionMask="x",IF(INDEX(StdCalcsRefCalcs,$E122,0)&gt;0,INDEX(StdCalcsRefCalcs,$E122,0)),"")),"")</f>
        <v/>
      </c>
      <c r="BQ122" s="97" t="str">
        <f t="array" ref="BQ122">IF($BL122,MAX(IF(G5SelectionMask="x",IF(INDEX(StdCalcsRefCalcs,$E122,0)&gt;0,INDEX(StdCalcsRefCalcs,$E122,0)),"")),"")</f>
        <v/>
      </c>
      <c r="BR122" s="97" t="str">
        <f t="shared" si="34"/>
        <v/>
      </c>
      <c r="BS122" s="99" t="str">
        <f t="array" ref="BS122">IF($BL122,STDEVA(IF(G5SelectionMask="x",IF(INDEX(StdCalcsRefCalcs,$E122,0)&gt;0,INDEX(StdCalcsRefCalcs,$E122,0)),"")),"")</f>
        <v/>
      </c>
      <c r="BT122" s="108"/>
      <c r="BU122" s="109">
        <f t="shared" si="92"/>
        <v>3.0903218527724824E-3</v>
      </c>
      <c r="BV122" s="109">
        <f t="shared" si="92"/>
        <v>8.8993411471160258E-3</v>
      </c>
      <c r="BW122" s="109">
        <f t="shared" si="92"/>
        <v>8.3369127594034459E-4</v>
      </c>
      <c r="BX122" s="109">
        <f t="shared" si="92"/>
        <v>2.4069748315526055E-3</v>
      </c>
      <c r="BY122" s="109" t="str">
        <f t="shared" si="92"/>
        <v/>
      </c>
      <c r="BZ122" s="109" t="str">
        <f t="shared" si="92"/>
        <v/>
      </c>
      <c r="CA122" s="109" t="str">
        <f t="shared" si="92"/>
        <v/>
      </c>
      <c r="CB122" s="109">
        <f t="shared" si="92"/>
        <v>2.8796101450880495E-3</v>
      </c>
      <c r="CC122" s="109">
        <f t="shared" si="92"/>
        <v>3.3549192735431881E-2</v>
      </c>
      <c r="CD122" s="109">
        <f t="shared" si="92"/>
        <v>9.9643376362903748E-3</v>
      </c>
      <c r="CE122" s="109">
        <f t="shared" si="92"/>
        <v>0</v>
      </c>
      <c r="CF122" s="109">
        <f t="shared" si="92"/>
        <v>1.4619357436951416E-3</v>
      </c>
      <c r="CG122" s="109" t="str">
        <f t="shared" si="92"/>
        <v/>
      </c>
      <c r="CH122" s="109">
        <f t="shared" si="92"/>
        <v>1.6869926368838469E-3</v>
      </c>
      <c r="CI122" s="109">
        <f t="shared" si="92"/>
        <v>4.6222023525957966E-2</v>
      </c>
    </row>
    <row r="123" spans="1:87" x14ac:dyDescent="0.2">
      <c r="A123" s="33">
        <f t="shared" si="89"/>
        <v>0</v>
      </c>
      <c r="B123" s="206"/>
      <c r="C123" s="200"/>
      <c r="D123" s="197"/>
      <c r="E123" s="72">
        <f t="shared" si="9"/>
        <v>113</v>
      </c>
      <c r="F123" s="9" t="s">
        <v>1661</v>
      </c>
      <c r="G123" s="9" t="str">
        <f t="shared" si="88"/>
        <v>End user services</v>
      </c>
      <c r="H123" s="9" t="s">
        <v>239</v>
      </c>
      <c r="I123" s="9">
        <f t="shared" si="90"/>
        <v>182</v>
      </c>
      <c r="J123" s="9" t="s">
        <v>231</v>
      </c>
      <c r="K123" s="9">
        <f t="shared" si="91"/>
        <v>64</v>
      </c>
      <c r="P123" s="97">
        <f t="shared" si="59"/>
        <v>5.1542742175329323E-2</v>
      </c>
      <c r="Q123" s="97"/>
      <c r="R123" s="97"/>
      <c r="S123" s="97"/>
      <c r="T123" s="97"/>
      <c r="U123" s="98">
        <f t="shared" si="60"/>
        <v>6.2098139503915959E-3</v>
      </c>
      <c r="V123" s="107">
        <f t="shared" si="61"/>
        <v>1.9531845475911094E-2</v>
      </c>
      <c r="W123" s="107">
        <f t="shared" si="62"/>
        <v>6.0398207486491523E-2</v>
      </c>
      <c r="X123" s="107">
        <f t="shared" si="63"/>
        <v>0.16855446479659722</v>
      </c>
      <c r="Y123" s="107">
        <f t="shared" si="64"/>
        <v>0.20304826881477303</v>
      </c>
      <c r="Z123" s="107">
        <f t="shared" si="65"/>
        <v>0.13052128929566256</v>
      </c>
      <c r="AA123" s="107">
        <f t="shared" si="66"/>
        <v>5.3272787684128915E-2</v>
      </c>
      <c r="AB123" s="107">
        <f t="shared" si="67"/>
        <v>7.1895701337967022E-2</v>
      </c>
      <c r="AC123" s="107">
        <f t="shared" si="68"/>
        <v>0.14063231377316093</v>
      </c>
      <c r="AD123" s="107">
        <f t="shared" si="69"/>
        <v>7.1538500920257556E-2</v>
      </c>
      <c r="AE123" s="107">
        <f t="shared" si="70"/>
        <v>4.46405727358751E-2</v>
      </c>
      <c r="AF123" s="97" t="b">
        <f t="shared" si="25"/>
        <v>1</v>
      </c>
      <c r="AG123" s="97">
        <f t="array" ref="AG123">IF($AF123,MEDIAN(IF(G1SelectionMask="x",IF(INDEX(StdCalcsRefCalcs,$E123,0)&gt;0,INDEX(StdCalcsRefCalcs,$E123,0)),"")),"")</f>
        <v>7.1538500920257556E-2</v>
      </c>
      <c r="AH123" s="97">
        <f t="array" ref="AH123">IF($AF123,QUARTILE(IF(G1SelectionMask="x",IF(INDEX(StdCalcsRefCalcs,$E123,0)&gt;0,INDEX(StdCalcsRefCalcs,$E123,0)),""),1),"")</f>
        <v>4.8956680210002004E-2</v>
      </c>
      <c r="AI123" s="97">
        <f t="array" ref="AI123">IF($AF123,QUARTILE(IF(G1SelectionMask="x",IF(INDEX(StdCalcsRefCalcs,$E123,0)&gt;0,INDEX(StdCalcsRefCalcs,$E123,0)),""),3),"")</f>
        <v>0.13557680153441176</v>
      </c>
      <c r="AJ123" s="97">
        <f t="array" ref="AJ123">IF($AF123,MIN(IF(G1SelectionMask="x",IF(INDEX(StdCalcsRefCalcs,$E123,0)&gt;0,INDEX(StdCalcsRefCalcs,$E123,0)),"")),"")</f>
        <v>6.2098139503915959E-3</v>
      </c>
      <c r="AK123" s="97">
        <f t="array" ref="AK123">IF($AF123,MAX(IF(G1SelectionMask="x",IF(INDEX(StdCalcsRefCalcs,$E123,0)&gt;0,INDEX(StdCalcsRefCalcs,$E123,0)),"")),"")</f>
        <v>0.20304826881477303</v>
      </c>
      <c r="AL123" s="97">
        <f t="shared" si="26"/>
        <v>8.8203978751928772E-2</v>
      </c>
      <c r="AM123" s="97">
        <f t="array" ref="AM123">IF($AF123,STDEVA(IF(G1SelectionMask="x",IF(INDEX(StdCalcsRefCalcs,$E123,0)&gt;0,INDEX(StdCalcsRefCalcs,$E123,0)),"")),"")</f>
        <v>6.3291878653549613E-2</v>
      </c>
      <c r="AN123" s="98" t="b">
        <f t="shared" si="27"/>
        <v>1</v>
      </c>
      <c r="AO123" s="98">
        <f t="array" ref="AO123">IF($AN123,MEDIAN(IF(G2SelectionMask="x",IF(INDEX(StdCalcsRefCalcs,$E123,0)&gt;0,INDEX(StdCalcsRefCalcs,$E123,0)),"")),"")</f>
        <v>6.1062114692261804E-2</v>
      </c>
      <c r="AP123" s="98">
        <f t="array" ref="AP123">IF($AN123,QUARTILE(IF(G2SelectionMask="x",IF(INDEX(StdCalcsRefCalcs,$E123,0)&gt;0,INDEX(StdCalcsRefCalcs,$E123,0)),""),1),"")</f>
        <v>4.8956680210002004E-2</v>
      </c>
      <c r="AQ123" s="98">
        <f t="array" ref="AQ123">IF($AN123,QUARTILE(IF(G2SelectionMask="x",IF(INDEX(StdCalcsRefCalcs,$E123,0)&gt;0,INDEX(StdCalcsRefCalcs,$E123,0)),""),3),"")</f>
        <v>7.1717101129112282E-2</v>
      </c>
      <c r="AR123" s="98">
        <f t="array" ref="AR123">IF($AN123,MIN(IF(G2SelectionMask="x",IF(INDEX(StdCalcsRefCalcs,$E123,0)&gt;0,INDEX(StdCalcsRefCalcs,$E123,0)),"")),"")</f>
        <v>6.2098139503915959E-3</v>
      </c>
      <c r="AS123" s="98">
        <f t="array" ref="AS123">IF($AN123,MAX(IF(G2SelectionMask="x",IF(INDEX(StdCalcsRefCalcs,$E123,0)&gt;0,INDEX(StdCalcsRefCalcs,$E123,0)),"")),"")</f>
        <v>0.20304826881477303</v>
      </c>
      <c r="AT123" s="98">
        <f t="shared" si="28"/>
        <v>7.5042935546589529E-2</v>
      </c>
      <c r="AU123" s="98">
        <f t="array" ref="AU123">IF($AN123,STDEVA(IF(G2SelectionMask="x",IF(INDEX(StdCalcsRefCalcs,$E123,0)&gt;0,INDEX(StdCalcsRefCalcs,$E123,0)),"")),"")</f>
        <v>5.9049887920189295E-2</v>
      </c>
      <c r="AV123" s="97" t="b">
        <f t="shared" si="29"/>
        <v>0</v>
      </c>
      <c r="AW123" s="97" t="str">
        <f t="array" ref="AW123">IF($AV123,MEDIAN(IF(G3SelectionMask="x",IF(INDEX(StdCalcsRefCalcs,$E123,0)&gt;0,INDEX(StdCalcsRefCalcs,$E123,0)),"")),"")</f>
        <v/>
      </c>
      <c r="AX123" s="97" t="str">
        <f t="array" ref="AX123">IF($AV123,QUARTILE(IF(G3SelectionMask="x",IF(INDEX(StdCalcsRefCalcs,$E123,0)&gt;0,INDEX(StdCalcsRefCalcs,$E123,0)),""),1),"")</f>
        <v/>
      </c>
      <c r="AY123" s="97" t="str">
        <f t="array" ref="AY123">IF($AV123,QUARTILE(IF(G3SelectionMask="x",IF(INDEX(StdCalcsRefCalcs,$E123,0)&gt;0,INDEX(StdCalcsRefCalcs,$E123,0)),""),3),"")</f>
        <v/>
      </c>
      <c r="AZ123" s="97" t="str">
        <f t="array" ref="AZ123">IF($AV123,MIN(IF(G3SelectionMask="x",IF(INDEX(StdCalcsRefCalcs,$E123,0)&gt;0,INDEX(StdCalcsRefCalcs,$E123,0)),"")),"")</f>
        <v/>
      </c>
      <c r="BA123" s="97" t="str">
        <f t="array" ref="BA123">IF($AV123,MAX(IF(G3SelectionMask="x",IF(INDEX(StdCalcsRefCalcs,$E123,0)&gt;0,INDEX(StdCalcsRefCalcs,$E123,0)),"")),"")</f>
        <v/>
      </c>
      <c r="BB123" s="97" t="str">
        <f t="shared" si="30"/>
        <v/>
      </c>
      <c r="BC123" s="97" t="str">
        <f t="array" ref="BC123">IF($AV123,STDEVA(IF(G3SelectionMask="x",IF(INDEX(StdCalcsRefCalcs,$E123,0)&gt;0,INDEX(StdCalcsRefCalcs,$E123,0)),"")),"")</f>
        <v/>
      </c>
      <c r="BD123" s="98" t="b">
        <f t="shared" si="31"/>
        <v>0</v>
      </c>
      <c r="BE123" s="98" t="str">
        <f t="array" ref="BE123">IF($BD123,MEDIAN(IF(G4SelectionMask="x",IF(INDEX(StdCalcsRefCalcs,$E123,0)&gt;0,INDEX(StdCalcsRefCalcs,$E123,0)),"")),"")</f>
        <v/>
      </c>
      <c r="BF123" s="98" t="str">
        <f t="array" ref="BF123">IF($BD123,QUARTILE(IF(G4SelectionMask="x",IF(INDEX(StdCalcsRefCalcs,$E123,0)&gt;0,INDEX(StdCalcsRefCalcs,$E123,0)),""),1),"")</f>
        <v/>
      </c>
      <c r="BG123" s="98" t="str">
        <f t="array" ref="BG123">IF($BD123,QUARTILE(IF(G4SelectionMask="x",IF(INDEX(StdCalcsRefCalcs,$E123,0)&gt;0,INDEX(StdCalcsRefCalcs,$E123,0)),""),3),"")</f>
        <v/>
      </c>
      <c r="BH123" s="98" t="str">
        <f t="array" ref="BH123">IF($BD123,MIN(IF(G4SelectionMask="x",IF(INDEX(StdCalcsRefCalcs,$E123,0)&gt;0,INDEX(StdCalcsRefCalcs,$E123,0)),"")),"")</f>
        <v/>
      </c>
      <c r="BI123" s="98" t="str">
        <f t="array" ref="BI123">IF($BD123,MAX(IF(G4SelectionMask="x",IF(INDEX(StdCalcsRefCalcs,$E123,0)&gt;0,INDEX(StdCalcsRefCalcs,$E123,0)),"")),"")</f>
        <v/>
      </c>
      <c r="BJ123" s="98" t="str">
        <f t="shared" si="32"/>
        <v/>
      </c>
      <c r="BK123" s="98" t="str">
        <f t="array" ref="BK123">IF($BD123,STDEVA(IF(G4SelectionMask="x",IF(INDEX(StdCalcsRefCalcs,$E123,0)&gt;0,INDEX(StdCalcsRefCalcs,$E123,0)),"")),"")</f>
        <v/>
      </c>
      <c r="BL123" s="97" t="b">
        <f t="shared" si="33"/>
        <v>0</v>
      </c>
      <c r="BM123" s="97" t="str">
        <f t="array" ref="BM123">IF($BL123,MEDIAN(IF(G5SelectionMask="x",IF(INDEX(StdCalcsRefCalcs,$E123,0)&gt;0,INDEX(StdCalcsRefCalcs,$E123,0)),"")),"")</f>
        <v/>
      </c>
      <c r="BN123" s="97" t="str">
        <f t="array" ref="BN123">IF($BL123,QUARTILE(IF(G5SelectionMask="x",IF(INDEX(StdCalcsRefCalcs,$E123,0)&gt;0,INDEX(StdCalcsRefCalcs,$E123,0)),""),1),"")</f>
        <v/>
      </c>
      <c r="BO123" s="97" t="str">
        <f t="array" ref="BO123">IF($BL123,QUARTILE(IF(G5SelectionMask="x",IF(INDEX(StdCalcsRefCalcs,$E123,0)&gt;0,INDEX(StdCalcsRefCalcs,$E123,0)),""),3),"")</f>
        <v/>
      </c>
      <c r="BP123" s="97" t="str">
        <f t="array" ref="BP123">IF($BL123,MIN(IF(G5SelectionMask="x",IF(INDEX(StdCalcsRefCalcs,$E123,0)&gt;0,INDEX(StdCalcsRefCalcs,$E123,0)),"")),"")</f>
        <v/>
      </c>
      <c r="BQ123" s="97" t="str">
        <f t="array" ref="BQ123">IF($BL123,MAX(IF(G5SelectionMask="x",IF(INDEX(StdCalcsRefCalcs,$E123,0)&gt;0,INDEX(StdCalcsRefCalcs,$E123,0)),"")),"")</f>
        <v/>
      </c>
      <c r="BR123" s="97" t="str">
        <f t="shared" si="34"/>
        <v/>
      </c>
      <c r="BS123" s="99" t="str">
        <f t="array" ref="BS123">IF($BL123,STDEVA(IF(G5SelectionMask="x",IF(INDEX(StdCalcsRefCalcs,$E123,0)&gt;0,INDEX(StdCalcsRefCalcs,$E123,0)),"")),"")</f>
        <v/>
      </c>
      <c r="BT123" s="108"/>
      <c r="BU123" s="109">
        <f t="shared" si="92"/>
        <v>5.1542742175329323E-2</v>
      </c>
      <c r="BV123" s="109">
        <f t="shared" si="92"/>
        <v>6.2098139503915959E-3</v>
      </c>
      <c r="BW123" s="109">
        <f t="shared" si="92"/>
        <v>1.9531845475911094E-2</v>
      </c>
      <c r="BX123" s="109">
        <f t="shared" si="92"/>
        <v>6.0398207486491523E-2</v>
      </c>
      <c r="BY123" s="109">
        <f t="shared" si="92"/>
        <v>0.16855446479659722</v>
      </c>
      <c r="BZ123" s="109">
        <f t="shared" si="92"/>
        <v>0.20304826881477303</v>
      </c>
      <c r="CA123" s="109">
        <f t="shared" si="92"/>
        <v>0.13052128929566256</v>
      </c>
      <c r="CB123" s="109">
        <f t="shared" si="92"/>
        <v>5.3272787684128915E-2</v>
      </c>
      <c r="CC123" s="109">
        <f t="shared" si="92"/>
        <v>7.1895701337967022E-2</v>
      </c>
      <c r="CD123" s="109">
        <f t="shared" si="92"/>
        <v>0.14063231377316093</v>
      </c>
      <c r="CE123" s="109">
        <f t="shared" si="92"/>
        <v>7.1538500920257556E-2</v>
      </c>
      <c r="CF123" s="109">
        <f t="shared" si="92"/>
        <v>4.46405727358751E-2</v>
      </c>
      <c r="CG123" s="109">
        <f t="shared" si="92"/>
        <v>6.1007389209876951E-2</v>
      </c>
      <c r="CH123" s="109">
        <f t="shared" si="92"/>
        <v>6.1062114692261804E-2</v>
      </c>
      <c r="CI123" s="109">
        <f t="shared" si="92"/>
        <v>6.4710831394444585E-2</v>
      </c>
    </row>
    <row r="124" spans="1:87" x14ac:dyDescent="0.2">
      <c r="A124" s="33">
        <f t="shared" si="89"/>
        <v>0</v>
      </c>
      <c r="B124" s="206"/>
      <c r="C124" s="200"/>
      <c r="D124" s="197"/>
      <c r="E124" s="72">
        <f t="shared" si="9"/>
        <v>114</v>
      </c>
      <c r="F124" s="9" t="s">
        <v>1662</v>
      </c>
      <c r="G124" s="9" t="str">
        <f t="shared" si="88"/>
        <v>End user computing</v>
      </c>
      <c r="H124" s="9" t="s">
        <v>240</v>
      </c>
      <c r="I124" s="9">
        <f t="shared" si="90"/>
        <v>183</v>
      </c>
      <c r="J124" s="9" t="s">
        <v>231</v>
      </c>
      <c r="K124" s="9">
        <f t="shared" si="91"/>
        <v>64</v>
      </c>
      <c r="P124" s="97">
        <f t="shared" si="59"/>
        <v>4.0799140839897267E-2</v>
      </c>
      <c r="Q124" s="97"/>
      <c r="R124" s="97"/>
      <c r="S124" s="97"/>
      <c r="T124" s="97"/>
      <c r="U124" s="98">
        <f t="shared" si="60"/>
        <v>6.2098139503915959E-3</v>
      </c>
      <c r="V124" s="107">
        <f t="shared" si="61"/>
        <v>1.5363389096002957E-2</v>
      </c>
      <c r="W124" s="107">
        <f t="shared" si="62"/>
        <v>5.2079276581918583E-2</v>
      </c>
      <c r="X124" s="107">
        <f t="shared" si="63"/>
        <v>0.16855446479659722</v>
      </c>
      <c r="Y124" s="107">
        <f t="shared" si="64"/>
        <v>0.19685222791915422</v>
      </c>
      <c r="Z124" s="107">
        <f t="shared" si="65"/>
        <v>7.1627536808595307E-2</v>
      </c>
      <c r="AA124" s="107">
        <f t="shared" si="66"/>
        <v>5.3272787684128915E-2</v>
      </c>
      <c r="AB124" s="107">
        <f t="shared" si="67"/>
        <v>4.5639908393625403E-2</v>
      </c>
      <c r="AC124" s="107">
        <f t="shared" si="68"/>
        <v>0.1051532391758119</v>
      </c>
      <c r="AD124" s="107">
        <f t="shared" si="69"/>
        <v>6.7133432816455854E-2</v>
      </c>
      <c r="AE124" s="107">
        <f t="shared" si="70"/>
        <v>2.2022155528616062E-2</v>
      </c>
      <c r="AF124" s="97" t="b">
        <f t="shared" si="25"/>
        <v>1</v>
      </c>
      <c r="AG124" s="97">
        <f t="array" ref="AG124">IF($AF124,MEDIAN(IF(G1SelectionMask="x",IF(INDEX(StdCalcsRefCalcs,$E124,0)&gt;0,INDEX(StdCalcsRefCalcs,$E124,0)),"")),"")</f>
        <v>5.3272787684128915E-2</v>
      </c>
      <c r="AH124" s="97">
        <f t="array" ref="AH124">IF($AF124,QUARTILE(IF(G1SelectionMask="x",IF(INDEX(StdCalcsRefCalcs,$E124,0)&gt;0,INDEX(StdCalcsRefCalcs,$E124,0)),""),1),"")</f>
        <v>3.3831031961120736E-2</v>
      </c>
      <c r="AI124" s="97">
        <f t="array" ref="AI124">IF($AF124,QUARTILE(IF(G1SelectionMask="x",IF(INDEX(StdCalcsRefCalcs,$E124,0)&gt;0,INDEX(StdCalcsRefCalcs,$E124,0)),""),3),"")</f>
        <v>8.8390387992203612E-2</v>
      </c>
      <c r="AJ124" s="97">
        <f t="array" ref="AJ124">IF($AF124,MIN(IF(G1SelectionMask="x",IF(INDEX(StdCalcsRefCalcs,$E124,0)&gt;0,INDEX(StdCalcsRefCalcs,$E124,0)),"")),"")</f>
        <v>6.2098139503915959E-3</v>
      </c>
      <c r="AK124" s="97">
        <f t="array" ref="AK124">IF($AF124,MAX(IF(G1SelectionMask="x",IF(INDEX(StdCalcsRefCalcs,$E124,0)&gt;0,INDEX(StdCalcsRefCalcs,$E124,0)),"")),"")</f>
        <v>0.19685222791915422</v>
      </c>
      <c r="AL124" s="97">
        <f t="shared" si="26"/>
        <v>7.3082566613754368E-2</v>
      </c>
      <c r="AM124" s="97">
        <f t="array" ref="AM124">IF($AF124,STDEVA(IF(G1SelectionMask="x",IF(INDEX(StdCalcsRefCalcs,$E124,0)&gt;0,INDEX(StdCalcsRefCalcs,$E124,0)),"")),"")</f>
        <v>6.1234915572258651E-2</v>
      </c>
      <c r="AN124" s="98" t="b">
        <f t="shared" si="27"/>
        <v>1</v>
      </c>
      <c r="AO124" s="98">
        <f t="array" ref="AO124">IF($AN124,MEDIAN(IF(G2SelectionMask="x",IF(INDEX(StdCalcsRefCalcs,$E124,0)&gt;0,INDEX(StdCalcsRefCalcs,$E124,0)),"")),"")</f>
        <v>4.8543477207704674E-2</v>
      </c>
      <c r="AP124" s="98">
        <f t="array" ref="AP124">IF($AN124,QUARTILE(IF(G2SelectionMask="x",IF(INDEX(StdCalcsRefCalcs,$E124,0)&gt;0,INDEX(StdCalcsRefCalcs,$E124,0)),""),1),"")</f>
        <v>2.6031093880328406E-2</v>
      </c>
      <c r="AQ124" s="98">
        <f t="array" ref="AQ124">IF($AN124,QUARTILE(IF(G2SelectionMask="x",IF(INDEX(StdCalcsRefCalcs,$E124,0)&gt;0,INDEX(StdCalcsRefCalcs,$E124,0)),""),3),"")</f>
        <v>6.1299930931951803E-2</v>
      </c>
      <c r="AR124" s="98">
        <f t="array" ref="AR124">IF($AN124,MIN(IF(G2SelectionMask="x",IF(INDEX(StdCalcsRefCalcs,$E124,0)&gt;0,INDEX(StdCalcsRefCalcs,$E124,0)),"")),"")</f>
        <v>6.2098139503915959E-3</v>
      </c>
      <c r="AS124" s="98">
        <f t="array" ref="AS124">IF($AN124,MAX(IF(G2SelectionMask="x",IF(INDEX(StdCalcsRefCalcs,$E124,0)&gt;0,INDEX(StdCalcsRefCalcs,$E124,0)),"")),"")</f>
        <v>0.19685222791915422</v>
      </c>
      <c r="AT124" s="98">
        <f t="shared" si="28"/>
        <v>6.4463465333833223E-2</v>
      </c>
      <c r="AU124" s="98">
        <f t="array" ref="AU124">IF($AN124,STDEVA(IF(G2SelectionMask="x",IF(INDEX(StdCalcsRefCalcs,$E124,0)&gt;0,INDEX(StdCalcsRefCalcs,$E124,0)),"")),"")</f>
        <v>6.1622514157541178E-2</v>
      </c>
      <c r="AV124" s="97" t="b">
        <f t="shared" si="29"/>
        <v>0</v>
      </c>
      <c r="AW124" s="97" t="str">
        <f t="array" ref="AW124">IF($AV124,MEDIAN(IF(G3SelectionMask="x",IF(INDEX(StdCalcsRefCalcs,$E124,0)&gt;0,INDEX(StdCalcsRefCalcs,$E124,0)),"")),"")</f>
        <v/>
      </c>
      <c r="AX124" s="97" t="str">
        <f t="array" ref="AX124">IF($AV124,QUARTILE(IF(G3SelectionMask="x",IF(INDEX(StdCalcsRefCalcs,$E124,0)&gt;0,INDEX(StdCalcsRefCalcs,$E124,0)),""),1),"")</f>
        <v/>
      </c>
      <c r="AY124" s="97" t="str">
        <f t="array" ref="AY124">IF($AV124,QUARTILE(IF(G3SelectionMask="x",IF(INDEX(StdCalcsRefCalcs,$E124,0)&gt;0,INDEX(StdCalcsRefCalcs,$E124,0)),""),3),"")</f>
        <v/>
      </c>
      <c r="AZ124" s="97" t="str">
        <f t="array" ref="AZ124">IF($AV124,MIN(IF(G3SelectionMask="x",IF(INDEX(StdCalcsRefCalcs,$E124,0)&gt;0,INDEX(StdCalcsRefCalcs,$E124,0)),"")),"")</f>
        <v/>
      </c>
      <c r="BA124" s="97" t="str">
        <f t="array" ref="BA124">IF($AV124,MAX(IF(G3SelectionMask="x",IF(INDEX(StdCalcsRefCalcs,$E124,0)&gt;0,INDEX(StdCalcsRefCalcs,$E124,0)),"")),"")</f>
        <v/>
      </c>
      <c r="BB124" s="97" t="str">
        <f t="shared" si="30"/>
        <v/>
      </c>
      <c r="BC124" s="97" t="str">
        <f t="array" ref="BC124">IF($AV124,STDEVA(IF(G3SelectionMask="x",IF(INDEX(StdCalcsRefCalcs,$E124,0)&gt;0,INDEX(StdCalcsRefCalcs,$E124,0)),"")),"")</f>
        <v/>
      </c>
      <c r="BD124" s="98" t="b">
        <f t="shared" si="31"/>
        <v>0</v>
      </c>
      <c r="BE124" s="98" t="str">
        <f t="array" ref="BE124">IF($BD124,MEDIAN(IF(G4SelectionMask="x",IF(INDEX(StdCalcsRefCalcs,$E124,0)&gt;0,INDEX(StdCalcsRefCalcs,$E124,0)),"")),"")</f>
        <v/>
      </c>
      <c r="BF124" s="98" t="str">
        <f t="array" ref="BF124">IF($BD124,QUARTILE(IF(G4SelectionMask="x",IF(INDEX(StdCalcsRefCalcs,$E124,0)&gt;0,INDEX(StdCalcsRefCalcs,$E124,0)),""),1),"")</f>
        <v/>
      </c>
      <c r="BG124" s="98" t="str">
        <f t="array" ref="BG124">IF($BD124,QUARTILE(IF(G4SelectionMask="x",IF(INDEX(StdCalcsRefCalcs,$E124,0)&gt;0,INDEX(StdCalcsRefCalcs,$E124,0)),""),3),"")</f>
        <v/>
      </c>
      <c r="BH124" s="98" t="str">
        <f t="array" ref="BH124">IF($BD124,MIN(IF(G4SelectionMask="x",IF(INDEX(StdCalcsRefCalcs,$E124,0)&gt;0,INDEX(StdCalcsRefCalcs,$E124,0)),"")),"")</f>
        <v/>
      </c>
      <c r="BI124" s="98" t="str">
        <f t="array" ref="BI124">IF($BD124,MAX(IF(G4SelectionMask="x",IF(INDEX(StdCalcsRefCalcs,$E124,0)&gt;0,INDEX(StdCalcsRefCalcs,$E124,0)),"")),"")</f>
        <v/>
      </c>
      <c r="BJ124" s="98" t="str">
        <f t="shared" si="32"/>
        <v/>
      </c>
      <c r="BK124" s="98" t="str">
        <f t="array" ref="BK124">IF($BD124,STDEVA(IF(G4SelectionMask="x",IF(INDEX(StdCalcsRefCalcs,$E124,0)&gt;0,INDEX(StdCalcsRefCalcs,$E124,0)),"")),"")</f>
        <v/>
      </c>
      <c r="BL124" s="97" t="b">
        <f t="shared" si="33"/>
        <v>0</v>
      </c>
      <c r="BM124" s="97" t="str">
        <f t="array" ref="BM124">IF($BL124,MEDIAN(IF(G5SelectionMask="x",IF(INDEX(StdCalcsRefCalcs,$E124,0)&gt;0,INDEX(StdCalcsRefCalcs,$E124,0)),"")),"")</f>
        <v/>
      </c>
      <c r="BN124" s="97" t="str">
        <f t="array" ref="BN124">IF($BL124,QUARTILE(IF(G5SelectionMask="x",IF(INDEX(StdCalcsRefCalcs,$E124,0)&gt;0,INDEX(StdCalcsRefCalcs,$E124,0)),""),1),"")</f>
        <v/>
      </c>
      <c r="BO124" s="97" t="str">
        <f t="array" ref="BO124">IF($BL124,QUARTILE(IF(G5SelectionMask="x",IF(INDEX(StdCalcsRefCalcs,$E124,0)&gt;0,INDEX(StdCalcsRefCalcs,$E124,0)),""),3),"")</f>
        <v/>
      </c>
      <c r="BP124" s="97" t="str">
        <f t="array" ref="BP124">IF($BL124,MIN(IF(G5SelectionMask="x",IF(INDEX(StdCalcsRefCalcs,$E124,0)&gt;0,INDEX(StdCalcsRefCalcs,$E124,0)),"")),"")</f>
        <v/>
      </c>
      <c r="BQ124" s="97" t="str">
        <f t="array" ref="BQ124">IF($BL124,MAX(IF(G5SelectionMask="x",IF(INDEX(StdCalcsRefCalcs,$E124,0)&gt;0,INDEX(StdCalcsRefCalcs,$E124,0)),"")),"")</f>
        <v/>
      </c>
      <c r="BR124" s="97" t="str">
        <f t="shared" si="34"/>
        <v/>
      </c>
      <c r="BS124" s="99" t="str">
        <f t="array" ref="BS124">IF($BL124,STDEVA(IF(G5SelectionMask="x",IF(INDEX(StdCalcsRefCalcs,$E124,0)&gt;0,INDEX(StdCalcsRefCalcs,$E124,0)),"")),"")</f>
        <v/>
      </c>
      <c r="BT124" s="108"/>
      <c r="BU124" s="109">
        <f t="shared" si="92"/>
        <v>4.0799140839897267E-2</v>
      </c>
      <c r="BV124" s="109">
        <f t="shared" si="92"/>
        <v>6.2098139503915959E-3</v>
      </c>
      <c r="BW124" s="109">
        <f t="shared" si="92"/>
        <v>1.5363389096002957E-2</v>
      </c>
      <c r="BX124" s="109">
        <f t="shared" si="92"/>
        <v>5.2079276581918583E-2</v>
      </c>
      <c r="BY124" s="109">
        <f t="shared" si="92"/>
        <v>0.16855446479659722</v>
      </c>
      <c r="BZ124" s="109">
        <f t="shared" si="92"/>
        <v>0.19685222791915422</v>
      </c>
      <c r="CA124" s="109">
        <f t="shared" si="92"/>
        <v>7.1627536808595307E-2</v>
      </c>
      <c r="CB124" s="109">
        <f t="shared" si="92"/>
        <v>5.3272787684128915E-2</v>
      </c>
      <c r="CC124" s="109">
        <f t="shared" si="92"/>
        <v>4.5639908393625403E-2</v>
      </c>
      <c r="CD124" s="109">
        <f t="shared" si="92"/>
        <v>0.1051532391758119</v>
      </c>
      <c r="CE124" s="109">
        <f t="shared" si="92"/>
        <v>6.7133432816455854E-2</v>
      </c>
      <c r="CF124" s="109">
        <f t="shared" si="92"/>
        <v>2.2022155528616062E-2</v>
      </c>
      <c r="CG124" s="109">
        <f t="shared" si="92"/>
        <v>3.0040032232040745E-2</v>
      </c>
      <c r="CH124" s="109">
        <f t="shared" si="92"/>
        <v>4.8543477207704674E-2</v>
      </c>
      <c r="CI124" s="109">
        <f t="shared" si="92"/>
        <v>5.5466429047447752E-2</v>
      </c>
    </row>
    <row r="125" spans="1:87" x14ac:dyDescent="0.2">
      <c r="A125" s="33">
        <f t="shared" si="89"/>
        <v>0</v>
      </c>
      <c r="B125" s="206"/>
      <c r="C125" s="200"/>
      <c r="D125" s="197"/>
      <c r="E125" s="72">
        <f t="shared" si="9"/>
        <v>115</v>
      </c>
      <c r="F125" s="9" t="s">
        <v>1663</v>
      </c>
      <c r="G125" s="9" t="str">
        <f t="shared" si="88"/>
        <v>Help desk</v>
      </c>
      <c r="H125" s="9" t="s">
        <v>241</v>
      </c>
      <c r="I125" s="9">
        <f t="shared" si="90"/>
        <v>187</v>
      </c>
      <c r="J125" s="9" t="s">
        <v>231</v>
      </c>
      <c r="K125" s="9">
        <f t="shared" si="91"/>
        <v>64</v>
      </c>
      <c r="P125" s="97">
        <f t="shared" si="59"/>
        <v>1.0743601335432057E-2</v>
      </c>
      <c r="Q125" s="97"/>
      <c r="R125" s="97"/>
      <c r="S125" s="97"/>
      <c r="T125" s="97"/>
      <c r="U125" s="98">
        <f t="shared" si="60"/>
        <v>0</v>
      </c>
      <c r="V125" s="107">
        <f t="shared" si="61"/>
        <v>4.1684563799081389E-3</v>
      </c>
      <c r="W125" s="107">
        <f t="shared" si="62"/>
        <v>8.3189309045729343E-3</v>
      </c>
      <c r="X125" s="107" t="str">
        <f t="shared" si="63"/>
        <v/>
      </c>
      <c r="Y125" s="107">
        <f t="shared" si="64"/>
        <v>6.1960408956188125E-3</v>
      </c>
      <c r="Z125" s="107">
        <f t="shared" si="65"/>
        <v>5.8893752487067248E-2</v>
      </c>
      <c r="AA125" s="107" t="str">
        <f t="shared" si="66"/>
        <v/>
      </c>
      <c r="AB125" s="107">
        <f t="shared" si="67"/>
        <v>2.6255792944341626E-2</v>
      </c>
      <c r="AC125" s="107">
        <f t="shared" si="68"/>
        <v>3.5479074597349031E-2</v>
      </c>
      <c r="AD125" s="107">
        <f t="shared" si="69"/>
        <v>4.4050681038017049E-3</v>
      </c>
      <c r="AE125" s="107">
        <f t="shared" si="70"/>
        <v>2.2618417207259038E-2</v>
      </c>
      <c r="AF125" s="97" t="b">
        <f t="shared" si="25"/>
        <v>1</v>
      </c>
      <c r="AG125" s="97">
        <f t="array" ref="AG125">IF($AF125,MEDIAN(IF(G1SelectionMask="x",IF(INDEX(StdCalcsRefCalcs,$E125,0)&gt;0,INDEX(StdCalcsRefCalcs,$E125,0)),"")),"")</f>
        <v>1.5468674055915985E-2</v>
      </c>
      <c r="AH125" s="97">
        <f t="array" ref="AH125">IF($AF125,QUARTILE(IF(G1SelectionMask="x",IF(INDEX(StdCalcsRefCalcs,$E125,0)&gt;0,INDEX(StdCalcsRefCalcs,$E125,0)),""),1),"")</f>
        <v>5.7482976976645358E-3</v>
      </c>
      <c r="AI125" s="97">
        <f t="array" ref="AI125">IF($AF125,QUARTILE(IF(G1SelectionMask="x",IF(INDEX(StdCalcsRefCalcs,$E125,0)&gt;0,INDEX(StdCalcsRefCalcs,$E125,0)),""),3),"")</f>
        <v>2.8561613357593475E-2</v>
      </c>
      <c r="AJ125" s="97">
        <f t="array" ref="AJ125">IF($AF125,MIN(IF(G1SelectionMask="x",IF(INDEX(StdCalcsRefCalcs,$E125,0)&gt;0,INDEX(StdCalcsRefCalcs,$E125,0)),"")),"")</f>
        <v>4.1684563799081389E-3</v>
      </c>
      <c r="AK125" s="97">
        <f t="array" ref="AK125">IF($AF125,MAX(IF(G1SelectionMask="x",IF(INDEX(StdCalcsRefCalcs,$E125,0)&gt;0,INDEX(StdCalcsRefCalcs,$E125,0)),"")),"")</f>
        <v>5.8893752487067248E-2</v>
      </c>
      <c r="AL125" s="97">
        <f t="shared" si="26"/>
        <v>1.8481725946657614E-2</v>
      </c>
      <c r="AM125" s="97">
        <f t="array" ref="AM125">IF($AF125,STDEVA(IF(G1SelectionMask="x",IF(INDEX(StdCalcsRefCalcs,$E125,0)&gt;0,INDEX(StdCalcsRefCalcs,$E125,0)),"")),"")</f>
        <v>1.9324801792500609E-2</v>
      </c>
      <c r="AN125" s="98" t="b">
        <f t="shared" si="27"/>
        <v>1</v>
      </c>
      <c r="AO125" s="98">
        <f t="array" ref="AO125">IF($AN125,MEDIAN(IF(G2SelectionMask="x",IF(INDEX(StdCalcsRefCalcs,$E125,0)&gt;0,INDEX(StdCalcsRefCalcs,$E125,0)),"")),"")</f>
        <v>1.0881519915776981E-2</v>
      </c>
      <c r="AP125" s="98">
        <f t="array" ref="AP125">IF($AN125,QUARTILE(IF(G2SelectionMask="x",IF(INDEX(StdCalcsRefCalcs,$E125,0)&gt;0,INDEX(StdCalcsRefCalcs,$E125,0)),""),1),"")</f>
        <v>5.7482976976645358E-3</v>
      </c>
      <c r="AQ125" s="98">
        <f t="array" ref="AQ125">IF($AN125,QUARTILE(IF(G2SelectionMask="x",IF(INDEX(StdCalcsRefCalcs,$E125,0)&gt;0,INDEX(StdCalcsRefCalcs,$E125,0)),""),3),"")</f>
        <v>2.3527761141529685E-2</v>
      </c>
      <c r="AR125" s="98">
        <f t="array" ref="AR125">IF($AN125,MIN(IF(G2SelectionMask="x",IF(INDEX(StdCalcsRefCalcs,$E125,0)&gt;0,INDEX(StdCalcsRefCalcs,$E125,0)),"")),"")</f>
        <v>4.1684563799081389E-3</v>
      </c>
      <c r="AS125" s="98">
        <f t="array" ref="AS125">IF($AN125,MAX(IF(G2SelectionMask="x",IF(INDEX(StdCalcsRefCalcs,$E125,0)&gt;0,INDEX(StdCalcsRefCalcs,$E125,0)),"")),"")</f>
        <v>3.0967356977836202E-2</v>
      </c>
      <c r="AT125" s="98">
        <f t="shared" si="28"/>
        <v>1.2930463593368831E-2</v>
      </c>
      <c r="AU125" s="98">
        <f t="array" ref="AU125">IF($AN125,STDEVA(IF(G2SelectionMask="x",IF(INDEX(StdCalcsRefCalcs,$E125,0)&gt;0,INDEX(StdCalcsRefCalcs,$E125,0)),"")),"")</f>
        <v>1.0585805829351617E-2</v>
      </c>
      <c r="AV125" s="97" t="b">
        <f t="shared" si="29"/>
        <v>0</v>
      </c>
      <c r="AW125" s="97" t="str">
        <f t="array" ref="AW125">IF($AV125,MEDIAN(IF(G3SelectionMask="x",IF(INDEX(StdCalcsRefCalcs,$E125,0)&gt;0,INDEX(StdCalcsRefCalcs,$E125,0)),"")),"")</f>
        <v/>
      </c>
      <c r="AX125" s="97" t="str">
        <f t="array" ref="AX125">IF($AV125,QUARTILE(IF(G3SelectionMask="x",IF(INDEX(StdCalcsRefCalcs,$E125,0)&gt;0,INDEX(StdCalcsRefCalcs,$E125,0)),""),1),"")</f>
        <v/>
      </c>
      <c r="AY125" s="97" t="str">
        <f t="array" ref="AY125">IF($AV125,QUARTILE(IF(G3SelectionMask="x",IF(INDEX(StdCalcsRefCalcs,$E125,0)&gt;0,INDEX(StdCalcsRefCalcs,$E125,0)),""),3),"")</f>
        <v/>
      </c>
      <c r="AZ125" s="97" t="str">
        <f t="array" ref="AZ125">IF($AV125,MIN(IF(G3SelectionMask="x",IF(INDEX(StdCalcsRefCalcs,$E125,0)&gt;0,INDEX(StdCalcsRefCalcs,$E125,0)),"")),"")</f>
        <v/>
      </c>
      <c r="BA125" s="97" t="str">
        <f t="array" ref="BA125">IF($AV125,MAX(IF(G3SelectionMask="x",IF(INDEX(StdCalcsRefCalcs,$E125,0)&gt;0,INDEX(StdCalcsRefCalcs,$E125,0)),"")),"")</f>
        <v/>
      </c>
      <c r="BB125" s="97" t="str">
        <f t="shared" si="30"/>
        <v/>
      </c>
      <c r="BC125" s="97" t="str">
        <f t="array" ref="BC125">IF($AV125,STDEVA(IF(G3SelectionMask="x",IF(INDEX(StdCalcsRefCalcs,$E125,0)&gt;0,INDEX(StdCalcsRefCalcs,$E125,0)),"")),"")</f>
        <v/>
      </c>
      <c r="BD125" s="98" t="b">
        <f t="shared" si="31"/>
        <v>0</v>
      </c>
      <c r="BE125" s="98" t="str">
        <f t="array" ref="BE125">IF($BD125,MEDIAN(IF(G4SelectionMask="x",IF(INDEX(StdCalcsRefCalcs,$E125,0)&gt;0,INDEX(StdCalcsRefCalcs,$E125,0)),"")),"")</f>
        <v/>
      </c>
      <c r="BF125" s="98" t="str">
        <f t="array" ref="BF125">IF($BD125,QUARTILE(IF(G4SelectionMask="x",IF(INDEX(StdCalcsRefCalcs,$E125,0)&gt;0,INDEX(StdCalcsRefCalcs,$E125,0)),""),1),"")</f>
        <v/>
      </c>
      <c r="BG125" s="98" t="str">
        <f t="array" ref="BG125">IF($BD125,QUARTILE(IF(G4SelectionMask="x",IF(INDEX(StdCalcsRefCalcs,$E125,0)&gt;0,INDEX(StdCalcsRefCalcs,$E125,0)),""),3),"")</f>
        <v/>
      </c>
      <c r="BH125" s="98" t="str">
        <f t="array" ref="BH125">IF($BD125,MIN(IF(G4SelectionMask="x",IF(INDEX(StdCalcsRefCalcs,$E125,0)&gt;0,INDEX(StdCalcsRefCalcs,$E125,0)),"")),"")</f>
        <v/>
      </c>
      <c r="BI125" s="98" t="str">
        <f t="array" ref="BI125">IF($BD125,MAX(IF(G4SelectionMask="x",IF(INDEX(StdCalcsRefCalcs,$E125,0)&gt;0,INDEX(StdCalcsRefCalcs,$E125,0)),"")),"")</f>
        <v/>
      </c>
      <c r="BJ125" s="98" t="str">
        <f t="shared" si="32"/>
        <v/>
      </c>
      <c r="BK125" s="98" t="str">
        <f t="array" ref="BK125">IF($BD125,STDEVA(IF(G4SelectionMask="x",IF(INDEX(StdCalcsRefCalcs,$E125,0)&gt;0,INDEX(StdCalcsRefCalcs,$E125,0)),"")),"")</f>
        <v/>
      </c>
      <c r="BL125" s="97" t="b">
        <f t="shared" si="33"/>
        <v>0</v>
      </c>
      <c r="BM125" s="97" t="str">
        <f t="array" ref="BM125">IF($BL125,MEDIAN(IF(G5SelectionMask="x",IF(INDEX(StdCalcsRefCalcs,$E125,0)&gt;0,INDEX(StdCalcsRefCalcs,$E125,0)),"")),"")</f>
        <v/>
      </c>
      <c r="BN125" s="97" t="str">
        <f t="array" ref="BN125">IF($BL125,QUARTILE(IF(G5SelectionMask="x",IF(INDEX(StdCalcsRefCalcs,$E125,0)&gt;0,INDEX(StdCalcsRefCalcs,$E125,0)),""),1),"")</f>
        <v/>
      </c>
      <c r="BO125" s="97" t="str">
        <f t="array" ref="BO125">IF($BL125,QUARTILE(IF(G5SelectionMask="x",IF(INDEX(StdCalcsRefCalcs,$E125,0)&gt;0,INDEX(StdCalcsRefCalcs,$E125,0)),""),3),"")</f>
        <v/>
      </c>
      <c r="BP125" s="97" t="str">
        <f t="array" ref="BP125">IF($BL125,MIN(IF(G5SelectionMask="x",IF(INDEX(StdCalcsRefCalcs,$E125,0)&gt;0,INDEX(StdCalcsRefCalcs,$E125,0)),"")),"")</f>
        <v/>
      </c>
      <c r="BQ125" s="97" t="str">
        <f t="array" ref="BQ125">IF($BL125,MAX(IF(G5SelectionMask="x",IF(INDEX(StdCalcsRefCalcs,$E125,0)&gt;0,INDEX(StdCalcsRefCalcs,$E125,0)),"")),"")</f>
        <v/>
      </c>
      <c r="BR125" s="97" t="str">
        <f t="shared" si="34"/>
        <v/>
      </c>
      <c r="BS125" s="99" t="str">
        <f t="array" ref="BS125">IF($BL125,STDEVA(IF(G5SelectionMask="x",IF(INDEX(StdCalcsRefCalcs,$E125,0)&gt;0,INDEX(StdCalcsRefCalcs,$E125,0)),"")),"")</f>
        <v/>
      </c>
      <c r="BT125" s="108"/>
      <c r="BU125" s="109">
        <f t="shared" si="92"/>
        <v>1.0743601335432057E-2</v>
      </c>
      <c r="BV125" s="109">
        <f t="shared" si="92"/>
        <v>0</v>
      </c>
      <c r="BW125" s="109">
        <f t="shared" si="92"/>
        <v>4.1684563799081389E-3</v>
      </c>
      <c r="BX125" s="109">
        <f t="shared" si="92"/>
        <v>8.3189309045729343E-3</v>
      </c>
      <c r="BY125" s="109" t="str">
        <f t="shared" si="92"/>
        <v/>
      </c>
      <c r="BZ125" s="109">
        <f t="shared" si="92"/>
        <v>6.1960408956188125E-3</v>
      </c>
      <c r="CA125" s="109">
        <f t="shared" si="92"/>
        <v>5.8893752487067248E-2</v>
      </c>
      <c r="CB125" s="109" t="str">
        <f t="shared" si="92"/>
        <v/>
      </c>
      <c r="CC125" s="109">
        <f t="shared" si="92"/>
        <v>2.6255792944341626E-2</v>
      </c>
      <c r="CD125" s="109">
        <f t="shared" si="92"/>
        <v>3.5479074597349031E-2</v>
      </c>
      <c r="CE125" s="109">
        <f t="shared" si="92"/>
        <v>4.4050681038017049E-3</v>
      </c>
      <c r="CF125" s="109">
        <f t="shared" si="92"/>
        <v>2.2618417207259038E-2</v>
      </c>
      <c r="CG125" s="109">
        <f t="shared" si="92"/>
        <v>3.0967356977836202E-2</v>
      </c>
      <c r="CH125" s="109">
        <f t="shared" si="92"/>
        <v>1.2518637484557126E-2</v>
      </c>
      <c r="CI125" s="109">
        <f t="shared" si="92"/>
        <v>9.244402346996838E-3</v>
      </c>
    </row>
    <row r="126" spans="1:87" x14ac:dyDescent="0.2">
      <c r="A126" s="33">
        <f t="shared" si="89"/>
        <v>0</v>
      </c>
      <c r="B126" s="206"/>
      <c r="C126" s="200"/>
      <c r="D126" s="197"/>
      <c r="E126" s="72">
        <f t="shared" si="9"/>
        <v>116</v>
      </c>
      <c r="F126" s="9" t="s">
        <v>1664</v>
      </c>
      <c r="G126" s="9" t="str">
        <f t="shared" si="88"/>
        <v>Network services</v>
      </c>
      <c r="H126" s="9" t="s">
        <v>242</v>
      </c>
      <c r="I126" s="9">
        <f t="shared" si="90"/>
        <v>191</v>
      </c>
      <c r="J126" s="9" t="s">
        <v>231</v>
      </c>
      <c r="K126" s="9">
        <f t="shared" si="91"/>
        <v>64</v>
      </c>
      <c r="P126" s="97">
        <f t="shared" si="59"/>
        <v>4.3748186093193142E-2</v>
      </c>
      <c r="Q126" s="97"/>
      <c r="R126" s="97"/>
      <c r="S126" s="97"/>
      <c r="T126" s="97"/>
      <c r="U126" s="98">
        <f t="shared" si="60"/>
        <v>3.5422684376137719E-3</v>
      </c>
      <c r="V126" s="107">
        <f t="shared" si="61"/>
        <v>6.8240457850512859E-2</v>
      </c>
      <c r="W126" s="107">
        <f t="shared" si="62"/>
        <v>0.20708944909318491</v>
      </c>
      <c r="X126" s="107">
        <f t="shared" si="63"/>
        <v>0.14893233740891856</v>
      </c>
      <c r="Y126" s="107">
        <f t="shared" si="64"/>
        <v>8.4531029219731726E-2</v>
      </c>
      <c r="Z126" s="107">
        <f t="shared" si="65"/>
        <v>3.0200000000000001E-2</v>
      </c>
      <c r="AA126" s="107" t="str">
        <f t="shared" si="66"/>
        <v/>
      </c>
      <c r="AB126" s="107">
        <f t="shared" si="67"/>
        <v>0.19664432586277006</v>
      </c>
      <c r="AC126" s="107">
        <f t="shared" si="68"/>
        <v>7.1620194427085102E-2</v>
      </c>
      <c r="AD126" s="107">
        <f t="shared" si="69"/>
        <v>0.13360000000006853</v>
      </c>
      <c r="AE126" s="107">
        <f t="shared" si="70"/>
        <v>0.14677519374364995</v>
      </c>
      <c r="AF126" s="97" t="b">
        <f t="shared" si="25"/>
        <v>1</v>
      </c>
      <c r="AG126" s="97">
        <f t="array" ref="AG126">IF($AF126,MEDIAN(IF(G1SelectionMask="x",IF(INDEX(StdCalcsRefCalcs,$E126,0)&gt;0,INDEX(StdCalcsRefCalcs,$E126,0)),"")),"")</f>
        <v>0.10906551460990013</v>
      </c>
      <c r="AH126" s="97">
        <f t="array" ref="AH126">IF($AF126,QUARTILE(IF(G1SelectionMask="x",IF(INDEX(StdCalcsRefCalcs,$E126,0)&gt;0,INDEX(StdCalcsRefCalcs,$E126,0)),""),1),"")</f>
        <v>6.9085391994655923E-2</v>
      </c>
      <c r="AI126" s="97">
        <f t="array" ref="AI126">IF($AF126,QUARTILE(IF(G1SelectionMask="x",IF(INDEX(StdCalcsRefCalcs,$E126,0)&gt;0,INDEX(StdCalcsRefCalcs,$E126,0)),""),3),"")</f>
        <v>0.1483930514926014</v>
      </c>
      <c r="AJ126" s="97">
        <f t="array" ref="AJ126">IF($AF126,MIN(IF(G1SelectionMask="x",IF(INDEX(StdCalcsRefCalcs,$E126,0)&gt;0,INDEX(StdCalcsRefCalcs,$E126,0)),"")),"")</f>
        <v>3.5422684376137719E-3</v>
      </c>
      <c r="AK126" s="97">
        <f t="array" ref="AK126">IF($AF126,MAX(IF(G1SelectionMask="x",IF(INDEX(StdCalcsRefCalcs,$E126,0)&gt;0,INDEX(StdCalcsRefCalcs,$E126,0)),"")),"")</f>
        <v>0.20708944909318491</v>
      </c>
      <c r="AL126" s="97">
        <f t="shared" si="26"/>
        <v>0.10911752560435355</v>
      </c>
      <c r="AM126" s="97">
        <f t="array" ref="AM126">IF($AF126,STDEVA(IF(G1SelectionMask="x",IF(INDEX(StdCalcsRefCalcs,$E126,0)&gt;0,INDEX(StdCalcsRefCalcs,$E126,0)),"")),"")</f>
        <v>6.8246074700483023E-2</v>
      </c>
      <c r="AN126" s="98" t="b">
        <f t="shared" si="27"/>
        <v>1</v>
      </c>
      <c r="AO126" s="98">
        <f t="array" ref="AO126">IF($AN126,MEDIAN(IF(G2SelectionMask="x",IF(INDEX(StdCalcsRefCalcs,$E126,0)&gt;0,INDEX(StdCalcsRefCalcs,$E126,0)),"")),"")</f>
        <v>0.1224571259322127</v>
      </c>
      <c r="AP126" s="98">
        <f t="array" ref="AP126">IF($AN126,QUARTILE(IF(G2SelectionMask="x",IF(INDEX(StdCalcsRefCalcs,$E126,0)&gt;0,INDEX(StdCalcsRefCalcs,$E126,0)),""),1),"")</f>
        <v>9.059468849679074E-2</v>
      </c>
      <c r="AQ126" s="98">
        <f t="array" ref="AQ126">IF($AN126,QUARTILE(IF(G2SelectionMask="x",IF(INDEX(StdCalcsRefCalcs,$E126,0)&gt;0,INDEX(StdCalcsRefCalcs,$E126,0)),""),3),"")</f>
        <v>0.1483930514926014</v>
      </c>
      <c r="AR126" s="98">
        <f t="array" ref="AR126">IF($AN126,MIN(IF(G2SelectionMask="x",IF(INDEX(StdCalcsRefCalcs,$E126,0)&gt;0,INDEX(StdCalcsRefCalcs,$E126,0)),"")),"")</f>
        <v>3.5422684376137719E-3</v>
      </c>
      <c r="AS126" s="98">
        <f t="array" ref="AS126">IF($AN126,MAX(IF(G2SelectionMask="x",IF(INDEX(StdCalcsRefCalcs,$E126,0)&gt;0,INDEX(StdCalcsRefCalcs,$E126,0)),"")),"")</f>
        <v>0.2238107782626246</v>
      </c>
      <c r="AT126" s="98">
        <f t="shared" si="28"/>
        <v>0.12261763089782148</v>
      </c>
      <c r="AU126" s="98">
        <f t="array" ref="AU126">IF($AN126,STDEVA(IF(G2SelectionMask="x",IF(INDEX(StdCalcsRefCalcs,$E126,0)&gt;0,INDEX(StdCalcsRefCalcs,$E126,0)),"")),"")</f>
        <v>6.3265021436291452E-2</v>
      </c>
      <c r="AV126" s="97" t="b">
        <f t="shared" si="29"/>
        <v>0</v>
      </c>
      <c r="AW126" s="97" t="str">
        <f t="array" ref="AW126">IF($AV126,MEDIAN(IF(G3SelectionMask="x",IF(INDEX(StdCalcsRefCalcs,$E126,0)&gt;0,INDEX(StdCalcsRefCalcs,$E126,0)),"")),"")</f>
        <v/>
      </c>
      <c r="AX126" s="97" t="str">
        <f t="array" ref="AX126">IF($AV126,QUARTILE(IF(G3SelectionMask="x",IF(INDEX(StdCalcsRefCalcs,$E126,0)&gt;0,INDEX(StdCalcsRefCalcs,$E126,0)),""),1),"")</f>
        <v/>
      </c>
      <c r="AY126" s="97" t="str">
        <f t="array" ref="AY126">IF($AV126,QUARTILE(IF(G3SelectionMask="x",IF(INDEX(StdCalcsRefCalcs,$E126,0)&gt;0,INDEX(StdCalcsRefCalcs,$E126,0)),""),3),"")</f>
        <v/>
      </c>
      <c r="AZ126" s="97" t="str">
        <f t="array" ref="AZ126">IF($AV126,MIN(IF(G3SelectionMask="x",IF(INDEX(StdCalcsRefCalcs,$E126,0)&gt;0,INDEX(StdCalcsRefCalcs,$E126,0)),"")),"")</f>
        <v/>
      </c>
      <c r="BA126" s="97" t="str">
        <f t="array" ref="BA126">IF($AV126,MAX(IF(G3SelectionMask="x",IF(INDEX(StdCalcsRefCalcs,$E126,0)&gt;0,INDEX(StdCalcsRefCalcs,$E126,0)),"")),"")</f>
        <v/>
      </c>
      <c r="BB126" s="97" t="str">
        <f t="shared" si="30"/>
        <v/>
      </c>
      <c r="BC126" s="97" t="str">
        <f t="array" ref="BC126">IF($AV126,STDEVA(IF(G3SelectionMask="x",IF(INDEX(StdCalcsRefCalcs,$E126,0)&gt;0,INDEX(StdCalcsRefCalcs,$E126,0)),"")),"")</f>
        <v/>
      </c>
      <c r="BD126" s="98" t="b">
        <f t="shared" si="31"/>
        <v>0</v>
      </c>
      <c r="BE126" s="98" t="str">
        <f t="array" ref="BE126">IF($BD126,MEDIAN(IF(G4SelectionMask="x",IF(INDEX(StdCalcsRefCalcs,$E126,0)&gt;0,INDEX(StdCalcsRefCalcs,$E126,0)),"")),"")</f>
        <v/>
      </c>
      <c r="BF126" s="98" t="str">
        <f t="array" ref="BF126">IF($BD126,QUARTILE(IF(G4SelectionMask="x",IF(INDEX(StdCalcsRefCalcs,$E126,0)&gt;0,INDEX(StdCalcsRefCalcs,$E126,0)),""),1),"")</f>
        <v/>
      </c>
      <c r="BG126" s="98" t="str">
        <f t="array" ref="BG126">IF($BD126,QUARTILE(IF(G4SelectionMask="x",IF(INDEX(StdCalcsRefCalcs,$E126,0)&gt;0,INDEX(StdCalcsRefCalcs,$E126,0)),""),3),"")</f>
        <v/>
      </c>
      <c r="BH126" s="98" t="str">
        <f t="array" ref="BH126">IF($BD126,MIN(IF(G4SelectionMask="x",IF(INDEX(StdCalcsRefCalcs,$E126,0)&gt;0,INDEX(StdCalcsRefCalcs,$E126,0)),"")),"")</f>
        <v/>
      </c>
      <c r="BI126" s="98" t="str">
        <f t="array" ref="BI126">IF($BD126,MAX(IF(G4SelectionMask="x",IF(INDEX(StdCalcsRefCalcs,$E126,0)&gt;0,INDEX(StdCalcsRefCalcs,$E126,0)),"")),"")</f>
        <v/>
      </c>
      <c r="BJ126" s="98" t="str">
        <f t="shared" si="32"/>
        <v/>
      </c>
      <c r="BK126" s="98" t="str">
        <f t="array" ref="BK126">IF($BD126,STDEVA(IF(G4SelectionMask="x",IF(INDEX(StdCalcsRefCalcs,$E126,0)&gt;0,INDEX(StdCalcsRefCalcs,$E126,0)),"")),"")</f>
        <v/>
      </c>
      <c r="BL126" s="97" t="b">
        <f t="shared" si="33"/>
        <v>0</v>
      </c>
      <c r="BM126" s="97" t="str">
        <f t="array" ref="BM126">IF($BL126,MEDIAN(IF(G5SelectionMask="x",IF(INDEX(StdCalcsRefCalcs,$E126,0)&gt;0,INDEX(StdCalcsRefCalcs,$E126,0)),"")),"")</f>
        <v/>
      </c>
      <c r="BN126" s="97" t="str">
        <f t="array" ref="BN126">IF($BL126,QUARTILE(IF(G5SelectionMask="x",IF(INDEX(StdCalcsRefCalcs,$E126,0)&gt;0,INDEX(StdCalcsRefCalcs,$E126,0)),""),1),"")</f>
        <v/>
      </c>
      <c r="BO126" s="97" t="str">
        <f t="array" ref="BO126">IF($BL126,QUARTILE(IF(G5SelectionMask="x",IF(INDEX(StdCalcsRefCalcs,$E126,0)&gt;0,INDEX(StdCalcsRefCalcs,$E126,0)),""),3),"")</f>
        <v/>
      </c>
      <c r="BP126" s="97" t="str">
        <f t="array" ref="BP126">IF($BL126,MIN(IF(G5SelectionMask="x",IF(INDEX(StdCalcsRefCalcs,$E126,0)&gt;0,INDEX(StdCalcsRefCalcs,$E126,0)),"")),"")</f>
        <v/>
      </c>
      <c r="BQ126" s="97" t="str">
        <f t="array" ref="BQ126">IF($BL126,MAX(IF(G5SelectionMask="x",IF(INDEX(StdCalcsRefCalcs,$E126,0)&gt;0,INDEX(StdCalcsRefCalcs,$E126,0)),"")),"")</f>
        <v/>
      </c>
      <c r="BR126" s="97" t="str">
        <f t="shared" si="34"/>
        <v/>
      </c>
      <c r="BS126" s="99" t="str">
        <f t="array" ref="BS126">IF($BL126,STDEVA(IF(G5SelectionMask="x",IF(INDEX(StdCalcsRefCalcs,$E126,0)&gt;0,INDEX(StdCalcsRefCalcs,$E126,0)),"")),"")</f>
        <v/>
      </c>
      <c r="BT126" s="108"/>
      <c r="BU126" s="109">
        <f t="shared" si="92"/>
        <v>4.3748186093193142E-2</v>
      </c>
      <c r="BV126" s="109">
        <f t="shared" si="92"/>
        <v>3.5422684376137719E-3</v>
      </c>
      <c r="BW126" s="109">
        <f t="shared" si="92"/>
        <v>6.8240457850512859E-2</v>
      </c>
      <c r="BX126" s="109">
        <f t="shared" si="92"/>
        <v>0.20708944909318491</v>
      </c>
      <c r="BY126" s="109">
        <f t="shared" si="92"/>
        <v>0.14893233740891856</v>
      </c>
      <c r="BZ126" s="109">
        <f t="shared" si="92"/>
        <v>8.4531029219731726E-2</v>
      </c>
      <c r="CA126" s="109">
        <f t="shared" si="92"/>
        <v>3.0200000000000001E-2</v>
      </c>
      <c r="CB126" s="109" t="str">
        <f t="shared" si="92"/>
        <v/>
      </c>
      <c r="CC126" s="109">
        <f t="shared" si="92"/>
        <v>0.19664432586277006</v>
      </c>
      <c r="CD126" s="109">
        <f t="shared" si="92"/>
        <v>7.1620194427085102E-2</v>
      </c>
      <c r="CE126" s="109">
        <f t="shared" si="92"/>
        <v>0.13360000000006853</v>
      </c>
      <c r="CF126" s="109">
        <f t="shared" si="92"/>
        <v>0.14677519374364995</v>
      </c>
      <c r="CG126" s="109">
        <f t="shared" si="92"/>
        <v>0.11131425186435688</v>
      </c>
      <c r="CH126" s="109">
        <f t="shared" si="92"/>
        <v>0.10878566632796779</v>
      </c>
      <c r="CI126" s="109">
        <f t="shared" si="92"/>
        <v>0.2238107782626246</v>
      </c>
    </row>
    <row r="127" spans="1:87" x14ac:dyDescent="0.2">
      <c r="A127" s="33">
        <f t="shared" si="89"/>
        <v>0</v>
      </c>
      <c r="B127" s="206"/>
      <c r="C127" s="200"/>
      <c r="D127" s="197"/>
      <c r="E127" s="72">
        <f t="shared" si="9"/>
        <v>117</v>
      </c>
      <c r="F127" s="9" t="s">
        <v>1665</v>
      </c>
      <c r="G127" s="9" t="str">
        <f t="shared" si="88"/>
        <v>Networking</v>
      </c>
      <c r="H127" s="9" t="s">
        <v>243</v>
      </c>
      <c r="I127" s="9">
        <f t="shared" si="90"/>
        <v>196</v>
      </c>
      <c r="J127" s="9" t="s">
        <v>231</v>
      </c>
      <c r="K127" s="9">
        <f t="shared" si="91"/>
        <v>64</v>
      </c>
      <c r="P127" s="97">
        <f t="shared" si="59"/>
        <v>4.1504227098972592E-2</v>
      </c>
      <c r="Q127" s="97"/>
      <c r="R127" s="97"/>
      <c r="S127" s="97"/>
      <c r="T127" s="97"/>
      <c r="U127" s="98" t="str">
        <f t="shared" si="60"/>
        <v/>
      </c>
      <c r="V127" s="107">
        <f t="shared" si="61"/>
        <v>4.7732379939175222E-2</v>
      </c>
      <c r="W127" s="107">
        <f t="shared" si="62"/>
        <v>0.17581265504248053</v>
      </c>
      <c r="X127" s="107" t="str">
        <f t="shared" si="63"/>
        <v/>
      </c>
      <c r="Y127" s="107">
        <f t="shared" si="64"/>
        <v>4.0839141142299334E-2</v>
      </c>
      <c r="Z127" s="107">
        <f t="shared" si="65"/>
        <v>2.9841862315957025E-2</v>
      </c>
      <c r="AA127" s="107" t="str">
        <f t="shared" si="66"/>
        <v/>
      </c>
      <c r="AB127" s="107" t="str">
        <f t="shared" si="67"/>
        <v/>
      </c>
      <c r="AC127" s="107">
        <f t="shared" si="68"/>
        <v>4.7514261076226819E-2</v>
      </c>
      <c r="AD127" s="107">
        <f t="shared" si="69"/>
        <v>0.10358413507678846</v>
      </c>
      <c r="AE127" s="107" t="str">
        <f t="shared" si="70"/>
        <v/>
      </c>
      <c r="AF127" s="97" t="b">
        <f t="shared" si="25"/>
        <v>1</v>
      </c>
      <c r="AG127" s="97">
        <f t="array" ref="AG127">IF($AF127,MEDIAN(IF(G1SelectionMask="x",IF(INDEX(StdCalcsRefCalcs,$E127,0)&gt;0,INDEX(StdCalcsRefCalcs,$E127,0)),"")),"")</f>
        <v>4.7623320507701017E-2</v>
      </c>
      <c r="AH127" s="97">
        <f t="array" ref="AH127">IF($AF127,QUARTILE(IF(G1SelectionMask="x",IF(INDEX(StdCalcsRefCalcs,$E127,0)&gt;0,INDEX(StdCalcsRefCalcs,$E127,0)),""),1),"")</f>
        <v>4.2507921125781209E-2</v>
      </c>
      <c r="AI127" s="97">
        <f t="array" ref="AI127">IF($AF127,QUARTILE(IF(G1SelectionMask="x",IF(INDEX(StdCalcsRefCalcs,$E127,0)&gt;0,INDEX(StdCalcsRefCalcs,$E127,0)),""),3),"")</f>
        <v>8.9621196292385158E-2</v>
      </c>
      <c r="AJ127" s="97">
        <f t="array" ref="AJ127">IF($AF127,MIN(IF(G1SelectionMask="x",IF(INDEX(StdCalcsRefCalcs,$E127,0)&gt;0,INDEX(StdCalcsRefCalcs,$E127,0)),"")),"")</f>
        <v>2.9841862315957025E-2</v>
      </c>
      <c r="AK127" s="97">
        <f t="array" ref="AK127">IF($AF127,MAX(IF(G1SelectionMask="x",IF(INDEX(StdCalcsRefCalcs,$E127,0)&gt;0,INDEX(StdCalcsRefCalcs,$E127,0)),"")),"")</f>
        <v>0.17581265504248053</v>
      </c>
      <c r="AL127" s="97">
        <f t="shared" si="26"/>
        <v>7.4220739098821223E-2</v>
      </c>
      <c r="AM127" s="97">
        <f t="array" ref="AM127">IF($AF127,STDEVA(IF(G1SelectionMask="x",IF(INDEX(StdCalcsRefCalcs,$E127,0)&gt;0,INDEX(StdCalcsRefCalcs,$E127,0)),"")),"")</f>
        <v>5.600323443238555E-2</v>
      </c>
      <c r="AN127" s="98" t="b">
        <f t="shared" si="27"/>
        <v>1</v>
      </c>
      <c r="AO127" s="98">
        <f t="array" ref="AO127">IF($AN127,MEDIAN(IF(G2SelectionMask="x",IF(INDEX(StdCalcsRefCalcs,$E127,0)&gt;0,INDEX(StdCalcsRefCalcs,$E127,0)),"")),"")</f>
        <v>7.0669788016730073E-2</v>
      </c>
      <c r="AP127" s="98">
        <f t="array" ref="AP127">IF($AN127,QUARTILE(IF(G2SelectionMask="x",IF(INDEX(StdCalcsRefCalcs,$E127,0)&gt;0,INDEX(StdCalcsRefCalcs,$E127,0)),""),1),"")</f>
        <v>4.7732379939175222E-2</v>
      </c>
      <c r="AQ127" s="98">
        <f t="array" ref="AQ127">IF($AN127,QUARTILE(IF(G2SelectionMask="x",IF(INDEX(StdCalcsRefCalcs,$E127,0)&gt;0,INDEX(StdCalcsRefCalcs,$E127,0)),""),3),"")</f>
        <v>0.10358413507678846</v>
      </c>
      <c r="AR127" s="98">
        <f t="array" ref="AR127">IF($AN127,MIN(IF(G2SelectionMask="x",IF(INDEX(StdCalcsRefCalcs,$E127,0)&gt;0,INDEX(StdCalcsRefCalcs,$E127,0)),"")),"")</f>
        <v>4.0839141142299334E-2</v>
      </c>
      <c r="AS127" s="98">
        <f t="array" ref="AS127">IF($AN127,MAX(IF(G2SelectionMask="x",IF(INDEX(StdCalcsRefCalcs,$E127,0)&gt;0,INDEX(StdCalcsRefCalcs,$E127,0)),"")),"")</f>
        <v>0.17904862159426194</v>
      </c>
      <c r="AT127" s="98">
        <f t="shared" si="28"/>
        <v>8.8374813153851012E-2</v>
      </c>
      <c r="AU127" s="98">
        <f t="array" ref="AU127">IF($AN127,STDEVA(IF(G2SelectionMask="x",IF(INDEX(StdCalcsRefCalcs,$E127,0)&gt;0,INDEX(StdCalcsRefCalcs,$E127,0)),"")),"")</f>
        <v>5.6298264664084371E-2</v>
      </c>
      <c r="AV127" s="97" t="b">
        <f t="shared" si="29"/>
        <v>0</v>
      </c>
      <c r="AW127" s="97" t="str">
        <f t="array" ref="AW127">IF($AV127,MEDIAN(IF(G3SelectionMask="x",IF(INDEX(StdCalcsRefCalcs,$E127,0)&gt;0,INDEX(StdCalcsRefCalcs,$E127,0)),"")),"")</f>
        <v/>
      </c>
      <c r="AX127" s="97" t="str">
        <f t="array" ref="AX127">IF($AV127,QUARTILE(IF(G3SelectionMask="x",IF(INDEX(StdCalcsRefCalcs,$E127,0)&gt;0,INDEX(StdCalcsRefCalcs,$E127,0)),""),1),"")</f>
        <v/>
      </c>
      <c r="AY127" s="97" t="str">
        <f t="array" ref="AY127">IF($AV127,QUARTILE(IF(G3SelectionMask="x",IF(INDEX(StdCalcsRefCalcs,$E127,0)&gt;0,INDEX(StdCalcsRefCalcs,$E127,0)),""),3),"")</f>
        <v/>
      </c>
      <c r="AZ127" s="97" t="str">
        <f t="array" ref="AZ127">IF($AV127,MIN(IF(G3SelectionMask="x",IF(INDEX(StdCalcsRefCalcs,$E127,0)&gt;0,INDEX(StdCalcsRefCalcs,$E127,0)),"")),"")</f>
        <v/>
      </c>
      <c r="BA127" s="97" t="str">
        <f t="array" ref="BA127">IF($AV127,MAX(IF(G3SelectionMask="x",IF(INDEX(StdCalcsRefCalcs,$E127,0)&gt;0,INDEX(StdCalcsRefCalcs,$E127,0)),"")),"")</f>
        <v/>
      </c>
      <c r="BB127" s="97" t="str">
        <f t="shared" si="30"/>
        <v/>
      </c>
      <c r="BC127" s="97" t="str">
        <f t="array" ref="BC127">IF($AV127,STDEVA(IF(G3SelectionMask="x",IF(INDEX(StdCalcsRefCalcs,$E127,0)&gt;0,INDEX(StdCalcsRefCalcs,$E127,0)),"")),"")</f>
        <v/>
      </c>
      <c r="BD127" s="98" t="b">
        <f t="shared" si="31"/>
        <v>0</v>
      </c>
      <c r="BE127" s="98" t="str">
        <f t="array" ref="BE127">IF($BD127,MEDIAN(IF(G4SelectionMask="x",IF(INDEX(StdCalcsRefCalcs,$E127,0)&gt;0,INDEX(StdCalcsRefCalcs,$E127,0)),"")),"")</f>
        <v/>
      </c>
      <c r="BF127" s="98" t="str">
        <f t="array" ref="BF127">IF($BD127,QUARTILE(IF(G4SelectionMask="x",IF(INDEX(StdCalcsRefCalcs,$E127,0)&gt;0,INDEX(StdCalcsRefCalcs,$E127,0)),""),1),"")</f>
        <v/>
      </c>
      <c r="BG127" s="98" t="str">
        <f t="array" ref="BG127">IF($BD127,QUARTILE(IF(G4SelectionMask="x",IF(INDEX(StdCalcsRefCalcs,$E127,0)&gt;0,INDEX(StdCalcsRefCalcs,$E127,0)),""),3),"")</f>
        <v/>
      </c>
      <c r="BH127" s="98" t="str">
        <f t="array" ref="BH127">IF($BD127,MIN(IF(G4SelectionMask="x",IF(INDEX(StdCalcsRefCalcs,$E127,0)&gt;0,INDEX(StdCalcsRefCalcs,$E127,0)),"")),"")</f>
        <v/>
      </c>
      <c r="BI127" s="98" t="str">
        <f t="array" ref="BI127">IF($BD127,MAX(IF(G4SelectionMask="x",IF(INDEX(StdCalcsRefCalcs,$E127,0)&gt;0,INDEX(StdCalcsRefCalcs,$E127,0)),"")),"")</f>
        <v/>
      </c>
      <c r="BJ127" s="98" t="str">
        <f t="shared" si="32"/>
        <v/>
      </c>
      <c r="BK127" s="98" t="str">
        <f t="array" ref="BK127">IF($BD127,STDEVA(IF(G4SelectionMask="x",IF(INDEX(StdCalcsRefCalcs,$E127,0)&gt;0,INDEX(StdCalcsRefCalcs,$E127,0)),"")),"")</f>
        <v/>
      </c>
      <c r="BL127" s="97" t="b">
        <f t="shared" si="33"/>
        <v>0</v>
      </c>
      <c r="BM127" s="97" t="str">
        <f t="array" ref="BM127">IF($BL127,MEDIAN(IF(G5SelectionMask="x",IF(INDEX(StdCalcsRefCalcs,$E127,0)&gt;0,INDEX(StdCalcsRefCalcs,$E127,0)),"")),"")</f>
        <v/>
      </c>
      <c r="BN127" s="97" t="str">
        <f t="array" ref="BN127">IF($BL127,QUARTILE(IF(G5SelectionMask="x",IF(INDEX(StdCalcsRefCalcs,$E127,0)&gt;0,INDEX(StdCalcsRefCalcs,$E127,0)),""),1),"")</f>
        <v/>
      </c>
      <c r="BO127" s="97" t="str">
        <f t="array" ref="BO127">IF($BL127,QUARTILE(IF(G5SelectionMask="x",IF(INDEX(StdCalcsRefCalcs,$E127,0)&gt;0,INDEX(StdCalcsRefCalcs,$E127,0)),""),3),"")</f>
        <v/>
      </c>
      <c r="BP127" s="97" t="str">
        <f t="array" ref="BP127">IF($BL127,MIN(IF(G5SelectionMask="x",IF(INDEX(StdCalcsRefCalcs,$E127,0)&gt;0,INDEX(StdCalcsRefCalcs,$E127,0)),"")),"")</f>
        <v/>
      </c>
      <c r="BQ127" s="97" t="str">
        <f t="array" ref="BQ127">IF($BL127,MAX(IF(G5SelectionMask="x",IF(INDEX(StdCalcsRefCalcs,$E127,0)&gt;0,INDEX(StdCalcsRefCalcs,$E127,0)),"")),"")</f>
        <v/>
      </c>
      <c r="BR127" s="97" t="str">
        <f t="shared" si="34"/>
        <v/>
      </c>
      <c r="BS127" s="99" t="str">
        <f t="array" ref="BS127">IF($BL127,STDEVA(IF(G5SelectionMask="x",IF(INDEX(StdCalcsRefCalcs,$E127,0)&gt;0,INDEX(StdCalcsRefCalcs,$E127,0)),"")),"")</f>
        <v/>
      </c>
      <c r="BT127" s="108"/>
      <c r="BU127" s="109">
        <f t="shared" si="92"/>
        <v>4.1504227098972592E-2</v>
      </c>
      <c r="BV127" s="109" t="str">
        <f t="shared" si="92"/>
        <v/>
      </c>
      <c r="BW127" s="109">
        <f t="shared" si="92"/>
        <v>4.7732379939175222E-2</v>
      </c>
      <c r="BX127" s="109">
        <f t="shared" si="92"/>
        <v>0.17581265504248053</v>
      </c>
      <c r="BY127" s="109" t="str">
        <f t="shared" si="92"/>
        <v/>
      </c>
      <c r="BZ127" s="109">
        <f t="shared" si="92"/>
        <v>4.0839141142299334E-2</v>
      </c>
      <c r="CA127" s="109">
        <f t="shared" si="92"/>
        <v>2.9841862315957025E-2</v>
      </c>
      <c r="CB127" s="109" t="str">
        <f t="shared" si="92"/>
        <v/>
      </c>
      <c r="CC127" s="109" t="str">
        <f t="shared" si="92"/>
        <v/>
      </c>
      <c r="CD127" s="109">
        <f t="shared" si="92"/>
        <v>4.7514261076226819E-2</v>
      </c>
      <c r="CE127" s="109">
        <f t="shared" si="92"/>
        <v>0.10358413507678846</v>
      </c>
      <c r="CF127" s="109" t="str">
        <f t="shared" si="92"/>
        <v/>
      </c>
      <c r="CG127" s="109" t="str">
        <f t="shared" si="92"/>
        <v/>
      </c>
      <c r="CH127" s="109">
        <f t="shared" si="92"/>
        <v>7.0669788016730073E-2</v>
      </c>
      <c r="CI127" s="109">
        <f t="shared" si="92"/>
        <v>0.17904862159426194</v>
      </c>
    </row>
    <row r="128" spans="1:87" x14ac:dyDescent="0.2">
      <c r="A128" s="33">
        <f t="shared" si="89"/>
        <v>0</v>
      </c>
      <c r="B128" s="206"/>
      <c r="C128" s="200"/>
      <c r="D128" s="197"/>
      <c r="E128" s="72">
        <f t="shared" si="9"/>
        <v>118</v>
      </c>
      <c r="F128" s="9" t="s">
        <v>1666</v>
      </c>
      <c r="G128" s="9" t="str">
        <f t="shared" si="88"/>
        <v>Telecoms</v>
      </c>
      <c r="H128" s="9" t="s">
        <v>244</v>
      </c>
      <c r="I128" s="9">
        <f>MATCH(H128,RawDataFieldKeys,0)-RawDataFieldKeyBaseRow</f>
        <v>199</v>
      </c>
      <c r="J128" s="9" t="s">
        <v>231</v>
      </c>
      <c r="K128" s="9">
        <f>MATCH(J128,RawDataFieldKeys,0)-RawDataFieldKeyBaseRow</f>
        <v>64</v>
      </c>
      <c r="P128" s="97">
        <f t="shared" si="59"/>
        <v>2.2439589942205547E-3</v>
      </c>
      <c r="Q128" s="97"/>
      <c r="R128" s="97"/>
      <c r="S128" s="97"/>
      <c r="T128" s="97"/>
      <c r="U128" s="98" t="str">
        <f t="shared" si="60"/>
        <v/>
      </c>
      <c r="V128" s="107">
        <f t="shared" si="61"/>
        <v>2.0508077911337644E-2</v>
      </c>
      <c r="W128" s="107">
        <f t="shared" si="62"/>
        <v>3.1276794050704368E-2</v>
      </c>
      <c r="X128" s="107" t="str">
        <f t="shared" si="63"/>
        <v/>
      </c>
      <c r="Y128" s="107">
        <f t="shared" si="64"/>
        <v>4.3691888077432399E-2</v>
      </c>
      <c r="Z128" s="107">
        <f t="shared" si="65"/>
        <v>3.5813768404297652E-4</v>
      </c>
      <c r="AA128" s="107" t="str">
        <f t="shared" si="66"/>
        <v/>
      </c>
      <c r="AB128" s="107" t="str">
        <f t="shared" si="67"/>
        <v/>
      </c>
      <c r="AC128" s="107">
        <f t="shared" si="68"/>
        <v>2.4105933350858283E-2</v>
      </c>
      <c r="AD128" s="107">
        <f t="shared" si="69"/>
        <v>3.0015864985903983E-2</v>
      </c>
      <c r="AE128" s="107" t="str">
        <f t="shared" si="70"/>
        <v/>
      </c>
      <c r="AF128" s="97" t="b">
        <f t="shared" si="25"/>
        <v>1</v>
      </c>
      <c r="AG128" s="97">
        <f t="array" ref="AG128">IF($AF128,MEDIAN(IF(G1SelectionMask="x",IF(INDEX(StdCalcsRefCalcs,$E128,0)&gt;0,INDEX(StdCalcsRefCalcs,$E128,0)),"")),"")</f>
        <v>2.7060899168381135E-2</v>
      </c>
      <c r="AH128" s="97">
        <f t="array" ref="AH128">IF($AF128,QUARTILE(IF(G1SelectionMask="x",IF(INDEX(StdCalcsRefCalcs,$E128,0)&gt;0,INDEX(StdCalcsRefCalcs,$E128,0)),""),1),"")</f>
        <v>2.1407541771217804E-2</v>
      </c>
      <c r="AI128" s="97">
        <f t="array" ref="AI128">IF($AF128,QUARTILE(IF(G1SelectionMask="x",IF(INDEX(StdCalcsRefCalcs,$E128,0)&gt;0,INDEX(StdCalcsRefCalcs,$E128,0)),""),3),"")</f>
        <v>3.0961561784504273E-2</v>
      </c>
      <c r="AJ128" s="97">
        <f t="array" ref="AJ128">IF($AF128,MIN(IF(G1SelectionMask="x",IF(INDEX(StdCalcsRefCalcs,$E128,0)&gt;0,INDEX(StdCalcsRefCalcs,$E128,0)),"")),"")</f>
        <v>3.5813768404297652E-4</v>
      </c>
      <c r="AK128" s="97">
        <f t="array" ref="AK128">IF($AF128,MAX(IF(G1SelectionMask="x",IF(INDEX(StdCalcsRefCalcs,$E128,0)&gt;0,INDEX(StdCalcsRefCalcs,$E128,0)),"")),"")</f>
        <v>4.3691888077432399E-2</v>
      </c>
      <c r="AL128" s="97">
        <f t="shared" si="26"/>
        <v>2.4992782676713277E-2</v>
      </c>
      <c r="AM128" s="97">
        <f t="array" ref="AM128">IF($AF128,STDEVA(IF(G1SelectionMask="x",IF(INDEX(StdCalcsRefCalcs,$E128,0)&gt;0,INDEX(StdCalcsRefCalcs,$E128,0)),"")),"")</f>
        <v>1.4437046166683851E-2</v>
      </c>
      <c r="AN128" s="98" t="b">
        <f t="shared" si="27"/>
        <v>1</v>
      </c>
      <c r="AO128" s="98">
        <f t="array" ref="AO128">IF($AN128,MEDIAN(IF(G2SelectionMask="x",IF(INDEX(StdCalcsRefCalcs,$E128,0)&gt;0,INDEX(StdCalcsRefCalcs,$E128,0)),"")),"")</f>
        <v>3.8115878311237729E-2</v>
      </c>
      <c r="AP128" s="98">
        <f t="array" ref="AP128">IF($AN128,QUARTILE(IF(G2SelectionMask="x",IF(INDEX(StdCalcsRefCalcs,$E128,0)&gt;0,INDEX(StdCalcsRefCalcs,$E128,0)),""),1),"")</f>
        <v>3.0015864985903983E-2</v>
      </c>
      <c r="AQ128" s="98">
        <f t="array" ref="AQ128">IF($AN128,QUARTILE(IF(G2SelectionMask="x",IF(INDEX(StdCalcsRefCalcs,$E128,0)&gt;0,INDEX(StdCalcsRefCalcs,$E128,0)),""),3),"")</f>
        <v>4.3691888077432399E-2</v>
      </c>
      <c r="AR128" s="98">
        <f t="array" ref="AR128">IF($AN128,MIN(IF(G2SelectionMask="x",IF(INDEX(StdCalcsRefCalcs,$E128,0)&gt;0,INDEX(StdCalcsRefCalcs,$E128,0)),"")),"")</f>
        <v>2.0508077911337644E-2</v>
      </c>
      <c r="AS128" s="98">
        <f t="array" ref="AS128">IF($AN128,MAX(IF(G2SelectionMask="x",IF(INDEX(StdCalcsRefCalcs,$E128,0)&gt;0,INDEX(StdCalcsRefCalcs,$E128,0)),"")),"")</f>
        <v>4.4762156668362654E-2</v>
      </c>
      <c r="AT128" s="98">
        <f t="shared" si="28"/>
        <v>3.5418773190854881E-2</v>
      </c>
      <c r="AU128" s="98">
        <f t="array" ref="AU128">IF($AN128,STDEVA(IF(G2SelectionMask="x",IF(INDEX(StdCalcsRefCalcs,$E128,0)&gt;0,INDEX(StdCalcsRefCalcs,$E128,0)),"")),"")</f>
        <v>1.0180101565731256E-2</v>
      </c>
      <c r="AV128" s="97" t="b">
        <f t="shared" si="29"/>
        <v>0</v>
      </c>
      <c r="AW128" s="97" t="str">
        <f t="array" ref="AW128">IF($AV128,MEDIAN(IF(G3SelectionMask="x",IF(INDEX(StdCalcsRefCalcs,$E128,0)&gt;0,INDEX(StdCalcsRefCalcs,$E128,0)),"")),"")</f>
        <v/>
      </c>
      <c r="AX128" s="97" t="str">
        <f t="array" ref="AX128">IF($AV128,QUARTILE(IF(G3SelectionMask="x",IF(INDEX(StdCalcsRefCalcs,$E128,0)&gt;0,INDEX(StdCalcsRefCalcs,$E128,0)),""),1),"")</f>
        <v/>
      </c>
      <c r="AY128" s="97" t="str">
        <f t="array" ref="AY128">IF($AV128,QUARTILE(IF(G3SelectionMask="x",IF(INDEX(StdCalcsRefCalcs,$E128,0)&gt;0,INDEX(StdCalcsRefCalcs,$E128,0)),""),3),"")</f>
        <v/>
      </c>
      <c r="AZ128" s="97" t="str">
        <f t="array" ref="AZ128">IF($AV128,MIN(IF(G3SelectionMask="x",IF(INDEX(StdCalcsRefCalcs,$E128,0)&gt;0,INDEX(StdCalcsRefCalcs,$E128,0)),"")),"")</f>
        <v/>
      </c>
      <c r="BA128" s="97" t="str">
        <f t="array" ref="BA128">IF($AV128,MAX(IF(G3SelectionMask="x",IF(INDEX(StdCalcsRefCalcs,$E128,0)&gt;0,INDEX(StdCalcsRefCalcs,$E128,0)),"")),"")</f>
        <v/>
      </c>
      <c r="BB128" s="97" t="str">
        <f t="shared" si="30"/>
        <v/>
      </c>
      <c r="BC128" s="97" t="str">
        <f t="array" ref="BC128">IF($AV128,STDEVA(IF(G3SelectionMask="x",IF(INDEX(StdCalcsRefCalcs,$E128,0)&gt;0,INDEX(StdCalcsRefCalcs,$E128,0)),"")),"")</f>
        <v/>
      </c>
      <c r="BD128" s="98" t="b">
        <f t="shared" si="31"/>
        <v>0</v>
      </c>
      <c r="BE128" s="98" t="str">
        <f t="array" ref="BE128">IF($BD128,MEDIAN(IF(G4SelectionMask="x",IF(INDEX(StdCalcsRefCalcs,$E128,0)&gt;0,INDEX(StdCalcsRefCalcs,$E128,0)),"")),"")</f>
        <v/>
      </c>
      <c r="BF128" s="98" t="str">
        <f t="array" ref="BF128">IF($BD128,QUARTILE(IF(G4SelectionMask="x",IF(INDEX(StdCalcsRefCalcs,$E128,0)&gt;0,INDEX(StdCalcsRefCalcs,$E128,0)),""),1),"")</f>
        <v/>
      </c>
      <c r="BG128" s="98" t="str">
        <f t="array" ref="BG128">IF($BD128,QUARTILE(IF(G4SelectionMask="x",IF(INDEX(StdCalcsRefCalcs,$E128,0)&gt;0,INDEX(StdCalcsRefCalcs,$E128,0)),""),3),"")</f>
        <v/>
      </c>
      <c r="BH128" s="98" t="str">
        <f t="array" ref="BH128">IF($BD128,MIN(IF(G4SelectionMask="x",IF(INDEX(StdCalcsRefCalcs,$E128,0)&gt;0,INDEX(StdCalcsRefCalcs,$E128,0)),"")),"")</f>
        <v/>
      </c>
      <c r="BI128" s="98" t="str">
        <f t="array" ref="BI128">IF($BD128,MAX(IF(G4SelectionMask="x",IF(INDEX(StdCalcsRefCalcs,$E128,0)&gt;0,INDEX(StdCalcsRefCalcs,$E128,0)),"")),"")</f>
        <v/>
      </c>
      <c r="BJ128" s="98" t="str">
        <f t="shared" si="32"/>
        <v/>
      </c>
      <c r="BK128" s="98" t="str">
        <f t="array" ref="BK128">IF($BD128,STDEVA(IF(G4SelectionMask="x",IF(INDEX(StdCalcsRefCalcs,$E128,0)&gt;0,INDEX(StdCalcsRefCalcs,$E128,0)),"")),"")</f>
        <v/>
      </c>
      <c r="BL128" s="97" t="b">
        <f t="shared" si="33"/>
        <v>0</v>
      </c>
      <c r="BM128" s="97" t="str">
        <f t="array" ref="BM128">IF($BL128,MEDIAN(IF(G5SelectionMask="x",IF(INDEX(StdCalcsRefCalcs,$E128,0)&gt;0,INDEX(StdCalcsRefCalcs,$E128,0)),"")),"")</f>
        <v/>
      </c>
      <c r="BN128" s="97" t="str">
        <f t="array" ref="BN128">IF($BL128,QUARTILE(IF(G5SelectionMask="x",IF(INDEX(StdCalcsRefCalcs,$E128,0)&gt;0,INDEX(StdCalcsRefCalcs,$E128,0)),""),1),"")</f>
        <v/>
      </c>
      <c r="BO128" s="97" t="str">
        <f t="array" ref="BO128">IF($BL128,QUARTILE(IF(G5SelectionMask="x",IF(INDEX(StdCalcsRefCalcs,$E128,0)&gt;0,INDEX(StdCalcsRefCalcs,$E128,0)),""),3),"")</f>
        <v/>
      </c>
      <c r="BP128" s="97" t="str">
        <f t="array" ref="BP128">IF($BL128,MIN(IF(G5SelectionMask="x",IF(INDEX(StdCalcsRefCalcs,$E128,0)&gt;0,INDEX(StdCalcsRefCalcs,$E128,0)),"")),"")</f>
        <v/>
      </c>
      <c r="BQ128" s="97" t="str">
        <f t="array" ref="BQ128">IF($BL128,MAX(IF(G5SelectionMask="x",IF(INDEX(StdCalcsRefCalcs,$E128,0)&gt;0,INDEX(StdCalcsRefCalcs,$E128,0)),"")),"")</f>
        <v/>
      </c>
      <c r="BR128" s="97" t="str">
        <f t="shared" si="34"/>
        <v/>
      </c>
      <c r="BS128" s="99" t="str">
        <f t="array" ref="BS128">IF($BL128,STDEVA(IF(G5SelectionMask="x",IF(INDEX(StdCalcsRefCalcs,$E128,0)&gt;0,INDEX(StdCalcsRefCalcs,$E128,0)),"")),"")</f>
        <v/>
      </c>
      <c r="BT128" s="108"/>
      <c r="BU128" s="109">
        <f t="shared" si="92"/>
        <v>2.2439589942205547E-3</v>
      </c>
      <c r="BV128" s="109" t="str">
        <f t="shared" si="92"/>
        <v/>
      </c>
      <c r="BW128" s="109">
        <f t="shared" si="92"/>
        <v>2.0508077911337644E-2</v>
      </c>
      <c r="BX128" s="109">
        <f t="shared" si="92"/>
        <v>3.1276794050704368E-2</v>
      </c>
      <c r="BY128" s="109" t="str">
        <f t="shared" si="92"/>
        <v/>
      </c>
      <c r="BZ128" s="109">
        <f t="shared" si="92"/>
        <v>4.3691888077432399E-2</v>
      </c>
      <c r="CA128" s="109">
        <f t="shared" si="92"/>
        <v>3.5813768404297652E-4</v>
      </c>
      <c r="CB128" s="109" t="str">
        <f t="shared" si="92"/>
        <v/>
      </c>
      <c r="CC128" s="109" t="str">
        <f t="shared" si="92"/>
        <v/>
      </c>
      <c r="CD128" s="109">
        <f t="shared" si="92"/>
        <v>2.4105933350858283E-2</v>
      </c>
      <c r="CE128" s="109">
        <f t="shared" si="92"/>
        <v>3.0015864985903983E-2</v>
      </c>
      <c r="CF128" s="109" t="str">
        <f t="shared" si="92"/>
        <v/>
      </c>
      <c r="CG128" s="109" t="str">
        <f t="shared" si="92"/>
        <v/>
      </c>
      <c r="CH128" s="109">
        <f t="shared" si="92"/>
        <v>3.8115878311237729E-2</v>
      </c>
      <c r="CI128" s="109">
        <f t="shared" si="92"/>
        <v>4.4762156668362654E-2</v>
      </c>
    </row>
    <row r="129" spans="1:87" x14ac:dyDescent="0.2">
      <c r="A129" s="33">
        <f t="shared" si="89"/>
        <v>0</v>
      </c>
      <c r="B129" s="206"/>
      <c r="C129" s="200"/>
      <c r="D129" s="197"/>
      <c r="E129" s="72">
        <f t="shared" si="9"/>
        <v>119</v>
      </c>
      <c r="F129" s="9" t="s">
        <v>1829</v>
      </c>
      <c r="G129" s="9" t="str">
        <f t="shared" si="88"/>
        <v>ATM infrastructure</v>
      </c>
      <c r="H129" s="9" t="s">
        <v>634</v>
      </c>
      <c r="I129" s="9">
        <f t="shared" si="90"/>
        <v>202</v>
      </c>
      <c r="J129" s="9" t="s">
        <v>231</v>
      </c>
      <c r="K129" s="9">
        <f t="shared" si="91"/>
        <v>64</v>
      </c>
      <c r="P129" s="97" t="str">
        <f t="shared" si="59"/>
        <v/>
      </c>
      <c r="Q129" s="97"/>
      <c r="R129" s="97"/>
      <c r="S129" s="97"/>
      <c r="T129" s="97"/>
      <c r="U129" s="98" t="str">
        <f t="shared" si="60"/>
        <v/>
      </c>
      <c r="V129" s="107">
        <f t="shared" si="61"/>
        <v>2.1977764286424797E-2</v>
      </c>
      <c r="W129" s="107">
        <f t="shared" si="62"/>
        <v>5.2140210828452001E-2</v>
      </c>
      <c r="X129" s="107">
        <f t="shared" si="63"/>
        <v>6.4545246261650063E-2</v>
      </c>
      <c r="Y129" s="107">
        <f t="shared" si="64"/>
        <v>0.15292246299709966</v>
      </c>
      <c r="Z129" s="107">
        <f t="shared" si="65"/>
        <v>9.8686828491842418E-2</v>
      </c>
      <c r="AA129" s="107">
        <f t="shared" si="66"/>
        <v>0</v>
      </c>
      <c r="AB129" s="107" t="str">
        <f t="shared" si="67"/>
        <v/>
      </c>
      <c r="AC129" s="107">
        <f t="shared" si="68"/>
        <v>3.4778136080121459E-2</v>
      </c>
      <c r="AD129" s="107">
        <f t="shared" si="69"/>
        <v>1.7766267957398465E-2</v>
      </c>
      <c r="AE129" s="107">
        <f t="shared" si="70"/>
        <v>0.13345768779559147</v>
      </c>
      <c r="AF129" s="97" t="b">
        <f t="shared" si="25"/>
        <v>1</v>
      </c>
      <c r="AG129" s="97">
        <f t="array" ref="AG129">IF($AF129,MEDIAN(IF(G1SelectionMask="x",IF(INDEX(StdCalcsRefCalcs,$E129,0)&gt;0,INDEX(StdCalcsRefCalcs,$E129,0)),"")),"")</f>
        <v>5.8342728545051029E-2</v>
      </c>
      <c r="AH129" s="97">
        <f t="array" ref="AH129">IF($AF129,QUARTILE(IF(G1SelectionMask="x",IF(INDEX(StdCalcsRefCalcs,$E129,0)&gt;0,INDEX(StdCalcsRefCalcs,$E129,0)),""),1),"")</f>
        <v>3.1578043131697292E-2</v>
      </c>
      <c r="AI129" s="97">
        <f t="array" ref="AI129">IF($AF129,QUARTILE(IF(G1SelectionMask="x",IF(INDEX(StdCalcsRefCalcs,$E129,0)&gt;0,INDEX(StdCalcsRefCalcs,$E129,0)),""),3),"")</f>
        <v>0.10737954331777969</v>
      </c>
      <c r="AJ129" s="97">
        <f t="array" ref="AJ129">IF($AF129,MIN(IF(G1SelectionMask="x",IF(INDEX(StdCalcsRefCalcs,$E129,0)&gt;0,INDEX(StdCalcsRefCalcs,$E129,0)),"")),"")</f>
        <v>1.7766267957398465E-2</v>
      </c>
      <c r="AK129" s="97">
        <f t="array" ref="AK129">IF($AF129,MAX(IF(G1SelectionMask="x",IF(INDEX(StdCalcsRefCalcs,$E129,0)&gt;0,INDEX(StdCalcsRefCalcs,$E129,0)),"")),"")</f>
        <v>0.15292246299709966</v>
      </c>
      <c r="AL129" s="97">
        <f t="shared" si="26"/>
        <v>6.403051163317558E-2</v>
      </c>
      <c r="AM129" s="97">
        <f t="array" ref="AM129">IF($AF129,STDEVA(IF(G1SelectionMask="x",IF(INDEX(StdCalcsRefCalcs,$E129,0)&gt;0,INDEX(StdCalcsRefCalcs,$E129,0)),"")),"")</f>
        <v>5.1153331529046414E-2</v>
      </c>
      <c r="AN129" s="98" t="b">
        <f t="shared" si="27"/>
        <v>1</v>
      </c>
      <c r="AO129" s="98">
        <f t="array" ref="AO129">IF($AN129,MEDIAN(IF(G2SelectionMask="x",IF(INDEX(StdCalcsRefCalcs,$E129,0)&gt;0,INDEX(StdCalcsRefCalcs,$E129,0)),"")),"")</f>
        <v>6.346896749353545E-2</v>
      </c>
      <c r="AP129" s="98">
        <f t="array" ref="AP129">IF($AN129,QUARTILE(IF(G2SelectionMask="x",IF(INDEX(StdCalcsRefCalcs,$E129,0)&gt;0,INDEX(StdCalcsRefCalcs,$E129,0)),""),1),"")</f>
        <v>4.4495577245405975E-2</v>
      </c>
      <c r="AQ129" s="98">
        <f t="array" ref="AQ129">IF($AN129,QUARTILE(IF(G2SelectionMask="x",IF(INDEX(StdCalcsRefCalcs,$E129,0)&gt;0,INDEX(StdCalcsRefCalcs,$E129,0)),""),3),"")</f>
        <v>8.825989552712464E-2</v>
      </c>
      <c r="AR129" s="98">
        <f t="array" ref="AR129">IF($AN129,MIN(IF(G2SelectionMask="x",IF(INDEX(StdCalcsRefCalcs,$E129,0)&gt;0,INDEX(StdCalcsRefCalcs,$E129,0)),"")),"")</f>
        <v>1.7766267957398465E-2</v>
      </c>
      <c r="AS129" s="98">
        <f t="array" ref="AS129">IF($AN129,MAX(IF(G2SelectionMask="x",IF(INDEX(StdCalcsRefCalcs,$E129,0)&gt;0,INDEX(StdCalcsRefCalcs,$E129,0)),"")),"")</f>
        <v>0.15292246299709966</v>
      </c>
      <c r="AT129" s="98">
        <f t="shared" si="28"/>
        <v>6.4250844188105991E-2</v>
      </c>
      <c r="AU129" s="98">
        <f t="array" ref="AU129">IF($AN129,STDEVA(IF(G2SelectionMask="x",IF(INDEX(StdCalcsRefCalcs,$E129,0)&gt;0,INDEX(StdCalcsRefCalcs,$E129,0)),"")),"")</f>
        <v>4.8281341873576196E-2</v>
      </c>
      <c r="AV129" s="97" t="b">
        <f t="shared" si="29"/>
        <v>0</v>
      </c>
      <c r="AW129" s="97" t="str">
        <f t="array" ref="AW129">IF($AV129,MEDIAN(IF(G3SelectionMask="x",IF(INDEX(StdCalcsRefCalcs,$E129,0)&gt;0,INDEX(StdCalcsRefCalcs,$E129,0)),"")),"")</f>
        <v/>
      </c>
      <c r="AX129" s="97" t="str">
        <f t="array" ref="AX129">IF($AV129,QUARTILE(IF(G3SelectionMask="x",IF(INDEX(StdCalcsRefCalcs,$E129,0)&gt;0,INDEX(StdCalcsRefCalcs,$E129,0)),""),1),"")</f>
        <v/>
      </c>
      <c r="AY129" s="97" t="str">
        <f t="array" ref="AY129">IF($AV129,QUARTILE(IF(G3SelectionMask="x",IF(INDEX(StdCalcsRefCalcs,$E129,0)&gt;0,INDEX(StdCalcsRefCalcs,$E129,0)),""),3),"")</f>
        <v/>
      </c>
      <c r="AZ129" s="97" t="str">
        <f t="array" ref="AZ129">IF($AV129,MIN(IF(G3SelectionMask="x",IF(INDEX(StdCalcsRefCalcs,$E129,0)&gt;0,INDEX(StdCalcsRefCalcs,$E129,0)),"")),"")</f>
        <v/>
      </c>
      <c r="BA129" s="97" t="str">
        <f t="array" ref="BA129">IF($AV129,MAX(IF(G3SelectionMask="x",IF(INDEX(StdCalcsRefCalcs,$E129,0)&gt;0,INDEX(StdCalcsRefCalcs,$E129,0)),"")),"")</f>
        <v/>
      </c>
      <c r="BB129" s="97" t="str">
        <f t="shared" si="30"/>
        <v/>
      </c>
      <c r="BC129" s="97" t="str">
        <f t="array" ref="BC129">IF($AV129,STDEVA(IF(G3SelectionMask="x",IF(INDEX(StdCalcsRefCalcs,$E129,0)&gt;0,INDEX(StdCalcsRefCalcs,$E129,0)),"")),"")</f>
        <v/>
      </c>
      <c r="BD129" s="98" t="b">
        <f t="shared" si="31"/>
        <v>0</v>
      </c>
      <c r="BE129" s="98" t="str">
        <f t="array" ref="BE129">IF($BD129,MEDIAN(IF(G4SelectionMask="x",IF(INDEX(StdCalcsRefCalcs,$E129,0)&gt;0,INDEX(StdCalcsRefCalcs,$E129,0)),"")),"")</f>
        <v/>
      </c>
      <c r="BF129" s="98" t="str">
        <f t="array" ref="BF129">IF($BD129,QUARTILE(IF(G4SelectionMask="x",IF(INDEX(StdCalcsRefCalcs,$E129,0)&gt;0,INDEX(StdCalcsRefCalcs,$E129,0)),""),1),"")</f>
        <v/>
      </c>
      <c r="BG129" s="98" t="str">
        <f t="array" ref="BG129">IF($BD129,QUARTILE(IF(G4SelectionMask="x",IF(INDEX(StdCalcsRefCalcs,$E129,0)&gt;0,INDEX(StdCalcsRefCalcs,$E129,0)),""),3),"")</f>
        <v/>
      </c>
      <c r="BH129" s="98" t="str">
        <f t="array" ref="BH129">IF($BD129,MIN(IF(G4SelectionMask="x",IF(INDEX(StdCalcsRefCalcs,$E129,0)&gt;0,INDEX(StdCalcsRefCalcs,$E129,0)),"")),"")</f>
        <v/>
      </c>
      <c r="BI129" s="98" t="str">
        <f t="array" ref="BI129">IF($BD129,MAX(IF(G4SelectionMask="x",IF(INDEX(StdCalcsRefCalcs,$E129,0)&gt;0,INDEX(StdCalcsRefCalcs,$E129,0)),"")),"")</f>
        <v/>
      </c>
      <c r="BJ129" s="98" t="str">
        <f t="shared" si="32"/>
        <v/>
      </c>
      <c r="BK129" s="98" t="str">
        <f t="array" ref="BK129">IF($BD129,STDEVA(IF(G4SelectionMask="x",IF(INDEX(StdCalcsRefCalcs,$E129,0)&gt;0,INDEX(StdCalcsRefCalcs,$E129,0)),"")),"")</f>
        <v/>
      </c>
      <c r="BL129" s="97" t="b">
        <f t="shared" si="33"/>
        <v>0</v>
      </c>
      <c r="BM129" s="97" t="str">
        <f t="array" ref="BM129">IF($BL129,MEDIAN(IF(G5SelectionMask="x",IF(INDEX(StdCalcsRefCalcs,$E129,0)&gt;0,INDEX(StdCalcsRefCalcs,$E129,0)),"")),"")</f>
        <v/>
      </c>
      <c r="BN129" s="97" t="str">
        <f t="array" ref="BN129">IF($BL129,QUARTILE(IF(G5SelectionMask="x",IF(INDEX(StdCalcsRefCalcs,$E129,0)&gt;0,INDEX(StdCalcsRefCalcs,$E129,0)),""),1),"")</f>
        <v/>
      </c>
      <c r="BO129" s="97" t="str">
        <f t="array" ref="BO129">IF($BL129,QUARTILE(IF(G5SelectionMask="x",IF(INDEX(StdCalcsRefCalcs,$E129,0)&gt;0,INDEX(StdCalcsRefCalcs,$E129,0)),""),3),"")</f>
        <v/>
      </c>
      <c r="BP129" s="97" t="str">
        <f t="array" ref="BP129">IF($BL129,MIN(IF(G5SelectionMask="x",IF(INDEX(StdCalcsRefCalcs,$E129,0)&gt;0,INDEX(StdCalcsRefCalcs,$E129,0)),"")),"")</f>
        <v/>
      </c>
      <c r="BQ129" s="97" t="str">
        <f t="array" ref="BQ129">IF($BL129,MAX(IF(G5SelectionMask="x",IF(INDEX(StdCalcsRefCalcs,$E129,0)&gt;0,INDEX(StdCalcsRefCalcs,$E129,0)),"")),"")</f>
        <v/>
      </c>
      <c r="BR129" s="97" t="str">
        <f t="shared" si="34"/>
        <v/>
      </c>
      <c r="BS129" s="99" t="str">
        <f t="array" ref="BS129">IF($BL129,STDEVA(IF(G5SelectionMask="x",IF(INDEX(StdCalcsRefCalcs,$E129,0)&gt;0,INDEX(StdCalcsRefCalcs,$E129,0)),"")),"")</f>
        <v/>
      </c>
      <c r="BT129" s="108"/>
      <c r="BU129" s="109" t="str">
        <f t="shared" ref="BU129:CI138" si="93">IFERROR(IF(LEN(INDEX(RawDataAllData,$I129,BU$9))*LEN(INDEX(RawDataAllData,$K129,BU$9))=0,"",INDEX(RawDataAllData,$I129,BU$9)/INDEX(RawDataAllData,$K129,BU$9)),"")</f>
        <v/>
      </c>
      <c r="BV129" s="109" t="str">
        <f t="shared" si="93"/>
        <v/>
      </c>
      <c r="BW129" s="109">
        <f t="shared" si="93"/>
        <v>2.1977764286424797E-2</v>
      </c>
      <c r="BX129" s="109">
        <f t="shared" si="93"/>
        <v>5.2140210828452001E-2</v>
      </c>
      <c r="BY129" s="109">
        <f t="shared" si="93"/>
        <v>6.4545246261650063E-2</v>
      </c>
      <c r="BZ129" s="109">
        <f t="shared" si="93"/>
        <v>0.15292246299709966</v>
      </c>
      <c r="CA129" s="109">
        <f t="shared" si="93"/>
        <v>9.8686828491842418E-2</v>
      </c>
      <c r="CB129" s="109">
        <f t="shared" si="93"/>
        <v>0</v>
      </c>
      <c r="CC129" s="109" t="str">
        <f t="shared" si="93"/>
        <v/>
      </c>
      <c r="CD129" s="109">
        <f t="shared" si="93"/>
        <v>3.4778136080121459E-2</v>
      </c>
      <c r="CE129" s="109">
        <f t="shared" si="93"/>
        <v>1.7766267957398465E-2</v>
      </c>
      <c r="CF129" s="109">
        <f t="shared" si="93"/>
        <v>0.13345768779559147</v>
      </c>
      <c r="CG129" s="109">
        <f t="shared" si="93"/>
        <v>6.2392688725420829E-2</v>
      </c>
      <c r="CH129" s="109">
        <f t="shared" si="93"/>
        <v>7.3193964770969025E-2</v>
      </c>
      <c r="CI129" s="109">
        <f t="shared" si="93"/>
        <v>5.2001514898399701E-2</v>
      </c>
    </row>
    <row r="130" spans="1:87" x14ac:dyDescent="0.2">
      <c r="A130" s="33">
        <f t="shared" si="89"/>
        <v>0</v>
      </c>
      <c r="B130" s="206"/>
      <c r="C130" s="200"/>
      <c r="D130" s="197"/>
      <c r="E130" s="72">
        <f t="shared" si="9"/>
        <v>120</v>
      </c>
      <c r="F130" s="9" t="s">
        <v>1667</v>
      </c>
      <c r="G130" s="9" t="str">
        <f t="shared" si="88"/>
        <v>Infrastructure</v>
      </c>
      <c r="H130" s="9" t="s">
        <v>235</v>
      </c>
      <c r="I130" s="9">
        <f t="shared" si="90"/>
        <v>141</v>
      </c>
      <c r="J130" s="9" t="s">
        <v>569</v>
      </c>
      <c r="K130" s="9">
        <f t="shared" si="91"/>
        <v>10</v>
      </c>
      <c r="P130" s="97">
        <f t="shared" si="59"/>
        <v>7.0674479158746625E-2</v>
      </c>
      <c r="Q130" s="97"/>
      <c r="R130" s="97"/>
      <c r="S130" s="97"/>
      <c r="T130" s="97"/>
      <c r="U130" s="98">
        <f t="shared" si="60"/>
        <v>2.0344093512272822E-2</v>
      </c>
      <c r="V130" s="107">
        <f t="shared" si="61"/>
        <v>9.4013015481512974E-2</v>
      </c>
      <c r="W130" s="107">
        <f t="shared" si="62"/>
        <v>6.2665669937717175E-2</v>
      </c>
      <c r="X130" s="107">
        <f t="shared" si="63"/>
        <v>0.15115669189533018</v>
      </c>
      <c r="Y130" s="107">
        <f t="shared" si="64"/>
        <v>0.13730407284019178</v>
      </c>
      <c r="Z130" s="107">
        <f t="shared" si="65"/>
        <v>0.11795862510671928</v>
      </c>
      <c r="AA130" s="107">
        <f t="shared" si="66"/>
        <v>9.7428308602967639E-2</v>
      </c>
      <c r="AB130" s="107">
        <f t="shared" si="67"/>
        <v>8.7331250147456338E-2</v>
      </c>
      <c r="AC130" s="107">
        <f t="shared" si="68"/>
        <v>8.3109065042089425E-2</v>
      </c>
      <c r="AD130" s="107">
        <f t="shared" si="69"/>
        <v>0.12419691688332518</v>
      </c>
      <c r="AE130" s="107">
        <f t="shared" si="70"/>
        <v>9.303128509089556E-2</v>
      </c>
      <c r="AF130" s="97" t="b">
        <f t="shared" si="25"/>
        <v>1</v>
      </c>
      <c r="AG130" s="97">
        <f t="array" ref="AG130">IF($AF130,MEDIAN(IF(G1SelectionMask="x",IF(INDEX(StdCalcsRefCalcs,$E130,0)&gt;0,INDEX(StdCalcsRefCalcs,$E130,0)),"")),"")</f>
        <v>9.4013015481512974E-2</v>
      </c>
      <c r="AH130" s="97">
        <f t="array" ref="AH130">IF($AF130,QUARTILE(IF(G1SelectionMask="x",IF(INDEX(StdCalcsRefCalcs,$E130,0)&gt;0,INDEX(StdCalcsRefCalcs,$E130,0)),""),1),"")</f>
        <v>8.5220157594772888E-2</v>
      </c>
      <c r="AI130" s="97">
        <f t="array" ref="AI130">IF($AF130,QUARTILE(IF(G1SelectionMask="x",IF(INDEX(StdCalcsRefCalcs,$E130,0)&gt;0,INDEX(StdCalcsRefCalcs,$E130,0)),""),3),"")</f>
        <v>0.12107777099502223</v>
      </c>
      <c r="AJ130" s="97">
        <f t="array" ref="AJ130">IF($AF130,MIN(IF(G1SelectionMask="x",IF(INDEX(StdCalcsRefCalcs,$E130,0)&gt;0,INDEX(StdCalcsRefCalcs,$E130,0)),"")),"")</f>
        <v>2.0344093512272822E-2</v>
      </c>
      <c r="AK130" s="97">
        <f t="array" ref="AK130">IF($AF130,MAX(IF(G1SelectionMask="x",IF(INDEX(StdCalcsRefCalcs,$E130,0)&gt;0,INDEX(StdCalcsRefCalcs,$E130,0)),"")),"")</f>
        <v>0.15115669189533018</v>
      </c>
      <c r="AL130" s="97">
        <f t="shared" si="26"/>
        <v>9.7139908594588945E-2</v>
      </c>
      <c r="AM130" s="97">
        <f t="array" ref="AM130">IF($AF130,STDEVA(IF(G1SelectionMask="x",IF(INDEX(StdCalcsRefCalcs,$E130,0)&gt;0,INDEX(StdCalcsRefCalcs,$E130,0)),"")),"")</f>
        <v>3.6197181853166664E-2</v>
      </c>
      <c r="AN130" s="98" t="b">
        <f t="shared" si="27"/>
        <v>1</v>
      </c>
      <c r="AO130" s="98">
        <f t="array" ref="AO130">IF($AN130,MEDIAN(IF(G2SelectionMask="x",IF(INDEX(StdCalcsRefCalcs,$E130,0)&gt;0,INDEX(StdCalcsRefCalcs,$E130,0)),"")),"")</f>
        <v>9.303128509089556E-2</v>
      </c>
      <c r="AP130" s="98">
        <f t="array" ref="AP130">IF($AN130,QUARTILE(IF(G2SelectionMask="x",IF(INDEX(StdCalcsRefCalcs,$E130,0)&gt;0,INDEX(StdCalcsRefCalcs,$E130,0)),""),1),"")</f>
        <v>7.4553395338980102E-2</v>
      </c>
      <c r="AQ130" s="98">
        <f t="array" ref="AQ130">IF($AN130,QUARTILE(IF(G2SelectionMask="x",IF(INDEX(StdCalcsRefCalcs,$E130,0)&gt;0,INDEX(StdCalcsRefCalcs,$E130,0)),""),3),"")</f>
        <v>0.11081261274314641</v>
      </c>
      <c r="AR130" s="98">
        <f t="array" ref="AR130">IF($AN130,MIN(IF(G2SelectionMask="x",IF(INDEX(StdCalcsRefCalcs,$E130,0)&gt;0,INDEX(StdCalcsRefCalcs,$E130,0)),"")),"")</f>
        <v>2.0344093512272822E-2</v>
      </c>
      <c r="AS130" s="98">
        <f t="array" ref="AS130">IF($AN130,MAX(IF(G2SelectionMask="x",IF(INDEX(StdCalcsRefCalcs,$E130,0)&gt;0,INDEX(StdCalcsRefCalcs,$E130,0)),"")),"")</f>
        <v>0.15115669189533018</v>
      </c>
      <c r="AT130" s="98">
        <f t="shared" si="28"/>
        <v>9.1289502438591227E-2</v>
      </c>
      <c r="AU130" s="98">
        <f t="array" ref="AU130">IF($AN130,STDEVA(IF(G2SelectionMask="x",IF(INDEX(StdCalcsRefCalcs,$E130,0)&gt;0,INDEX(StdCalcsRefCalcs,$E130,0)),"")),"")</f>
        <v>3.7616034000258931E-2</v>
      </c>
      <c r="AV130" s="97" t="b">
        <f t="shared" si="29"/>
        <v>0</v>
      </c>
      <c r="AW130" s="97" t="str">
        <f t="array" ref="AW130">IF($AV130,MEDIAN(IF(G3SelectionMask="x",IF(INDEX(StdCalcsRefCalcs,$E130,0)&gt;0,INDEX(StdCalcsRefCalcs,$E130,0)),"")),"")</f>
        <v/>
      </c>
      <c r="AX130" s="97" t="str">
        <f t="array" ref="AX130">IF($AV130,QUARTILE(IF(G3SelectionMask="x",IF(INDEX(StdCalcsRefCalcs,$E130,0)&gt;0,INDEX(StdCalcsRefCalcs,$E130,0)),""),1),"")</f>
        <v/>
      </c>
      <c r="AY130" s="97" t="str">
        <f t="array" ref="AY130">IF($AV130,QUARTILE(IF(G3SelectionMask="x",IF(INDEX(StdCalcsRefCalcs,$E130,0)&gt;0,INDEX(StdCalcsRefCalcs,$E130,0)),""),3),"")</f>
        <v/>
      </c>
      <c r="AZ130" s="97" t="str">
        <f t="array" ref="AZ130">IF($AV130,MIN(IF(G3SelectionMask="x",IF(INDEX(StdCalcsRefCalcs,$E130,0)&gt;0,INDEX(StdCalcsRefCalcs,$E130,0)),"")),"")</f>
        <v/>
      </c>
      <c r="BA130" s="97" t="str">
        <f t="array" ref="BA130">IF($AV130,MAX(IF(G3SelectionMask="x",IF(INDEX(StdCalcsRefCalcs,$E130,0)&gt;0,INDEX(StdCalcsRefCalcs,$E130,0)),"")),"")</f>
        <v/>
      </c>
      <c r="BB130" s="97" t="str">
        <f t="shared" si="30"/>
        <v/>
      </c>
      <c r="BC130" s="97" t="str">
        <f t="array" ref="BC130">IF($AV130,STDEVA(IF(G3SelectionMask="x",IF(INDEX(StdCalcsRefCalcs,$E130,0)&gt;0,INDEX(StdCalcsRefCalcs,$E130,0)),"")),"")</f>
        <v/>
      </c>
      <c r="BD130" s="98" t="b">
        <f t="shared" si="31"/>
        <v>0</v>
      </c>
      <c r="BE130" s="98" t="str">
        <f t="array" ref="BE130">IF($BD130,MEDIAN(IF(G4SelectionMask="x",IF(INDEX(StdCalcsRefCalcs,$E130,0)&gt;0,INDEX(StdCalcsRefCalcs,$E130,0)),"")),"")</f>
        <v/>
      </c>
      <c r="BF130" s="98" t="str">
        <f t="array" ref="BF130">IF($BD130,QUARTILE(IF(G4SelectionMask="x",IF(INDEX(StdCalcsRefCalcs,$E130,0)&gt;0,INDEX(StdCalcsRefCalcs,$E130,0)),""),1),"")</f>
        <v/>
      </c>
      <c r="BG130" s="98" t="str">
        <f t="array" ref="BG130">IF($BD130,QUARTILE(IF(G4SelectionMask="x",IF(INDEX(StdCalcsRefCalcs,$E130,0)&gt;0,INDEX(StdCalcsRefCalcs,$E130,0)),""),3),"")</f>
        <v/>
      </c>
      <c r="BH130" s="98" t="str">
        <f t="array" ref="BH130">IF($BD130,MIN(IF(G4SelectionMask="x",IF(INDEX(StdCalcsRefCalcs,$E130,0)&gt;0,INDEX(StdCalcsRefCalcs,$E130,0)),"")),"")</f>
        <v/>
      </c>
      <c r="BI130" s="98" t="str">
        <f t="array" ref="BI130">IF($BD130,MAX(IF(G4SelectionMask="x",IF(INDEX(StdCalcsRefCalcs,$E130,0)&gt;0,INDEX(StdCalcsRefCalcs,$E130,0)),"")),"")</f>
        <v/>
      </c>
      <c r="BJ130" s="98" t="str">
        <f t="shared" si="32"/>
        <v/>
      </c>
      <c r="BK130" s="98" t="str">
        <f t="array" ref="BK130">IF($BD130,STDEVA(IF(G4SelectionMask="x",IF(INDEX(StdCalcsRefCalcs,$E130,0)&gt;0,INDEX(StdCalcsRefCalcs,$E130,0)),"")),"")</f>
        <v/>
      </c>
      <c r="BL130" s="97" t="b">
        <f t="shared" si="33"/>
        <v>0</v>
      </c>
      <c r="BM130" s="97" t="str">
        <f t="array" ref="BM130">IF($BL130,MEDIAN(IF(G5SelectionMask="x",IF(INDEX(StdCalcsRefCalcs,$E130,0)&gt;0,INDEX(StdCalcsRefCalcs,$E130,0)),"")),"")</f>
        <v/>
      </c>
      <c r="BN130" s="97" t="str">
        <f t="array" ref="BN130">IF($BL130,QUARTILE(IF(G5SelectionMask="x",IF(INDEX(StdCalcsRefCalcs,$E130,0)&gt;0,INDEX(StdCalcsRefCalcs,$E130,0)),""),1),"")</f>
        <v/>
      </c>
      <c r="BO130" s="97" t="str">
        <f t="array" ref="BO130">IF($BL130,QUARTILE(IF(G5SelectionMask="x",IF(INDEX(StdCalcsRefCalcs,$E130,0)&gt;0,INDEX(StdCalcsRefCalcs,$E130,0)),""),3),"")</f>
        <v/>
      </c>
      <c r="BP130" s="97" t="str">
        <f t="array" ref="BP130">IF($BL130,MIN(IF(G5SelectionMask="x",IF(INDEX(StdCalcsRefCalcs,$E130,0)&gt;0,INDEX(StdCalcsRefCalcs,$E130,0)),"")),"")</f>
        <v/>
      </c>
      <c r="BQ130" s="97" t="str">
        <f t="array" ref="BQ130">IF($BL130,MAX(IF(G5SelectionMask="x",IF(INDEX(StdCalcsRefCalcs,$E130,0)&gt;0,INDEX(StdCalcsRefCalcs,$E130,0)),"")),"")</f>
        <v/>
      </c>
      <c r="BR130" s="97" t="str">
        <f t="shared" si="34"/>
        <v/>
      </c>
      <c r="BS130" s="99" t="str">
        <f t="array" ref="BS130">IF($BL130,STDEVA(IF(G5SelectionMask="x",IF(INDEX(StdCalcsRefCalcs,$E130,0)&gt;0,INDEX(StdCalcsRefCalcs,$E130,0)),"")),"")</f>
        <v/>
      </c>
      <c r="BT130" s="108"/>
      <c r="BU130" s="109">
        <f t="shared" si="93"/>
        <v>7.0674479158746625E-2</v>
      </c>
      <c r="BV130" s="109">
        <f t="shared" si="93"/>
        <v>2.0344093512272822E-2</v>
      </c>
      <c r="BW130" s="109">
        <f t="shared" si="93"/>
        <v>9.4013015481512974E-2</v>
      </c>
      <c r="BX130" s="109">
        <f t="shared" si="93"/>
        <v>6.2665669937717175E-2</v>
      </c>
      <c r="BY130" s="109">
        <f t="shared" si="93"/>
        <v>0.15115669189533018</v>
      </c>
      <c r="BZ130" s="109">
        <f t="shared" si="93"/>
        <v>0.13730407284019178</v>
      </c>
      <c r="CA130" s="109">
        <f t="shared" si="93"/>
        <v>0.11795862510671928</v>
      </c>
      <c r="CB130" s="109">
        <f t="shared" si="93"/>
        <v>9.7428308602967639E-2</v>
      </c>
      <c r="CC130" s="109">
        <f t="shared" si="93"/>
        <v>8.7331250147456338E-2</v>
      </c>
      <c r="CD130" s="109">
        <f t="shared" si="93"/>
        <v>8.3109065042089425E-2</v>
      </c>
      <c r="CE130" s="109">
        <f t="shared" si="93"/>
        <v>0.12419691688332518</v>
      </c>
      <c r="CF130" s="109">
        <f t="shared" si="93"/>
        <v>9.303128509089556E-2</v>
      </c>
      <c r="CG130" s="109">
        <f t="shared" si="93"/>
        <v>7.8135597535201301E-2</v>
      </c>
      <c r="CH130" s="109">
        <f t="shared" si="93"/>
        <v>7.0971193142758904E-2</v>
      </c>
      <c r="CI130" s="109">
        <f t="shared" si="93"/>
        <v>5.0272101692590783E-2</v>
      </c>
    </row>
    <row r="131" spans="1:87" x14ac:dyDescent="0.2">
      <c r="A131" s="33">
        <f t="shared" si="89"/>
        <v>0</v>
      </c>
      <c r="B131" s="206"/>
      <c r="C131" s="200"/>
      <c r="D131" s="197"/>
      <c r="E131" s="72">
        <f t="shared" si="9"/>
        <v>121</v>
      </c>
      <c r="F131" s="9" t="s">
        <v>1668</v>
      </c>
      <c r="G131" s="9" t="str">
        <f t="shared" si="88"/>
        <v>Server infrastructure</v>
      </c>
      <c r="H131" s="9" t="s">
        <v>236</v>
      </c>
      <c r="I131" s="9">
        <f t="shared" si="90"/>
        <v>157</v>
      </c>
      <c r="J131" s="9" t="s">
        <v>569</v>
      </c>
      <c r="K131" s="9">
        <f t="shared" si="91"/>
        <v>10</v>
      </c>
      <c r="P131" s="97">
        <f t="shared" si="59"/>
        <v>5.2759196655462789E-2</v>
      </c>
      <c r="Q131" s="97"/>
      <c r="R131" s="97"/>
      <c r="S131" s="97"/>
      <c r="T131" s="97"/>
      <c r="U131" s="98">
        <f t="shared" si="60"/>
        <v>7.8245366898302068E-3</v>
      </c>
      <c r="V131" s="107">
        <f t="shared" si="61"/>
        <v>6.5112400026397288E-2</v>
      </c>
      <c r="W131" s="107">
        <f t="shared" si="62"/>
        <v>1.7085402663645142E-2</v>
      </c>
      <c r="X131" s="107">
        <f t="shared" si="63"/>
        <v>5.7742017519362615E-2</v>
      </c>
      <c r="Y131" s="107">
        <f t="shared" si="64"/>
        <v>4.9957122666460262E-2</v>
      </c>
      <c r="Z131" s="107">
        <f t="shared" si="65"/>
        <v>4.2402501096848892E-2</v>
      </c>
      <c r="AA131" s="107">
        <f t="shared" si="66"/>
        <v>2.362916450025997E-2</v>
      </c>
      <c r="AB131" s="107">
        <f t="shared" si="67"/>
        <v>3.9280901784101353E-2</v>
      </c>
      <c r="AC131" s="107">
        <f t="shared" si="68"/>
        <v>3.7319207947193726E-2</v>
      </c>
      <c r="AD131" s="107">
        <f t="shared" si="69"/>
        <v>6.7335240793262571E-2</v>
      </c>
      <c r="AE131" s="107">
        <f t="shared" si="70"/>
        <v>3.4082000587873196E-2</v>
      </c>
      <c r="AF131" s="97" t="b">
        <f t="shared" si="25"/>
        <v>1</v>
      </c>
      <c r="AG131" s="97">
        <f t="array" ref="AG131">IF($AF131,MEDIAN(IF(G1SelectionMask="x",IF(INDEX(StdCalcsRefCalcs,$E131,0)&gt;0,INDEX(StdCalcsRefCalcs,$E131,0)),"")),"")</f>
        <v>3.9280901784101353E-2</v>
      </c>
      <c r="AH131" s="97">
        <f t="array" ref="AH131">IF($AF131,QUARTILE(IF(G1SelectionMask="x",IF(INDEX(StdCalcsRefCalcs,$E131,0)&gt;0,INDEX(StdCalcsRefCalcs,$E131,0)),""),1),"")</f>
        <v>2.8855582544066581E-2</v>
      </c>
      <c r="AI131" s="97">
        <f t="array" ref="AI131">IF($AF131,QUARTILE(IF(G1SelectionMask="x",IF(INDEX(StdCalcsRefCalcs,$E131,0)&gt;0,INDEX(StdCalcsRefCalcs,$E131,0)),""),3),"")</f>
        <v>5.3849570092911442E-2</v>
      </c>
      <c r="AJ131" s="97">
        <f t="array" ref="AJ131">IF($AF131,MIN(IF(G1SelectionMask="x",IF(INDEX(StdCalcsRefCalcs,$E131,0)&gt;0,INDEX(StdCalcsRefCalcs,$E131,0)),"")),"")</f>
        <v>7.8245366898302068E-3</v>
      </c>
      <c r="AK131" s="97">
        <f t="array" ref="AK131">IF($AF131,MAX(IF(G1SelectionMask="x",IF(INDEX(StdCalcsRefCalcs,$E131,0)&gt;0,INDEX(StdCalcsRefCalcs,$E131,0)),"")),"")</f>
        <v>6.7335240793262571E-2</v>
      </c>
      <c r="AL131" s="97">
        <f t="shared" si="26"/>
        <v>4.0160954206839572E-2</v>
      </c>
      <c r="AM131" s="97">
        <f t="array" ref="AM131">IF($AF131,STDEVA(IF(G1SelectionMask="x",IF(INDEX(StdCalcsRefCalcs,$E131,0)&gt;0,INDEX(StdCalcsRefCalcs,$E131,0)),"")),"")</f>
        <v>1.9152880919192695E-2</v>
      </c>
      <c r="AN131" s="98" t="b">
        <f t="shared" si="27"/>
        <v>1</v>
      </c>
      <c r="AO131" s="98">
        <f t="array" ref="AO131">IF($AN131,MEDIAN(IF(G2SelectionMask="x",IF(INDEX(StdCalcsRefCalcs,$E131,0)&gt;0,INDEX(StdCalcsRefCalcs,$E131,0)),"")),"")</f>
        <v>3.4082000587873196E-2</v>
      </c>
      <c r="AP131" s="98">
        <f t="array" ref="AP131">IF($AN131,QUARTILE(IF(G2SelectionMask="x",IF(INDEX(StdCalcsRefCalcs,$E131,0)&gt;0,INDEX(StdCalcsRefCalcs,$E131,0)),""),1),"")</f>
        <v>2.1536939217651187E-2</v>
      </c>
      <c r="AQ131" s="98">
        <f t="array" ref="AQ131">IF($AN131,QUARTILE(IF(G2SelectionMask="x",IF(INDEX(StdCalcsRefCalcs,$E131,0)&gt;0,INDEX(StdCalcsRefCalcs,$E131,0)),""),3),"")</f>
        <v>5.3849570092911442E-2</v>
      </c>
      <c r="AR131" s="98">
        <f t="array" ref="AR131">IF($AN131,MIN(IF(G2SelectionMask="x",IF(INDEX(StdCalcsRefCalcs,$E131,0)&gt;0,INDEX(StdCalcsRefCalcs,$E131,0)),"")),"")</f>
        <v>7.8245366898302068E-3</v>
      </c>
      <c r="AS131" s="98">
        <f t="array" ref="AS131">IF($AN131,MAX(IF(G2SelectionMask="x",IF(INDEX(StdCalcsRefCalcs,$E131,0)&gt;0,INDEX(StdCalcsRefCalcs,$E131,0)),"")),"")</f>
        <v>6.7335240793262571E-2</v>
      </c>
      <c r="AT131" s="98">
        <f t="shared" si="28"/>
        <v>3.7133602689824428E-2</v>
      </c>
      <c r="AU131" s="98">
        <f t="array" ref="AU131">IF($AN131,STDEVA(IF(G2SelectionMask="x",IF(INDEX(StdCalcsRefCalcs,$E131,0)&gt;0,INDEX(StdCalcsRefCalcs,$E131,0)),"")),"")</f>
        <v>2.0503318541601697E-2</v>
      </c>
      <c r="AV131" s="97" t="b">
        <f t="shared" si="29"/>
        <v>0</v>
      </c>
      <c r="AW131" s="97" t="str">
        <f t="array" ref="AW131">IF($AV131,MEDIAN(IF(G3SelectionMask="x",IF(INDEX(StdCalcsRefCalcs,$E131,0)&gt;0,INDEX(StdCalcsRefCalcs,$E131,0)),"")),"")</f>
        <v/>
      </c>
      <c r="AX131" s="97" t="str">
        <f t="array" ref="AX131">IF($AV131,QUARTILE(IF(G3SelectionMask="x",IF(INDEX(StdCalcsRefCalcs,$E131,0)&gt;0,INDEX(StdCalcsRefCalcs,$E131,0)),""),1),"")</f>
        <v/>
      </c>
      <c r="AY131" s="97" t="str">
        <f t="array" ref="AY131">IF($AV131,QUARTILE(IF(G3SelectionMask="x",IF(INDEX(StdCalcsRefCalcs,$E131,0)&gt;0,INDEX(StdCalcsRefCalcs,$E131,0)),""),3),"")</f>
        <v/>
      </c>
      <c r="AZ131" s="97" t="str">
        <f t="array" ref="AZ131">IF($AV131,MIN(IF(G3SelectionMask="x",IF(INDEX(StdCalcsRefCalcs,$E131,0)&gt;0,INDEX(StdCalcsRefCalcs,$E131,0)),"")),"")</f>
        <v/>
      </c>
      <c r="BA131" s="97" t="str">
        <f t="array" ref="BA131">IF($AV131,MAX(IF(G3SelectionMask="x",IF(INDEX(StdCalcsRefCalcs,$E131,0)&gt;0,INDEX(StdCalcsRefCalcs,$E131,0)),"")),"")</f>
        <v/>
      </c>
      <c r="BB131" s="97" t="str">
        <f t="shared" si="30"/>
        <v/>
      </c>
      <c r="BC131" s="97" t="str">
        <f t="array" ref="BC131">IF($AV131,STDEVA(IF(G3SelectionMask="x",IF(INDEX(StdCalcsRefCalcs,$E131,0)&gt;0,INDEX(StdCalcsRefCalcs,$E131,0)),"")),"")</f>
        <v/>
      </c>
      <c r="BD131" s="98" t="b">
        <f t="shared" si="31"/>
        <v>0</v>
      </c>
      <c r="BE131" s="98" t="str">
        <f t="array" ref="BE131">IF($BD131,MEDIAN(IF(G4SelectionMask="x",IF(INDEX(StdCalcsRefCalcs,$E131,0)&gt;0,INDEX(StdCalcsRefCalcs,$E131,0)),"")),"")</f>
        <v/>
      </c>
      <c r="BF131" s="98" t="str">
        <f t="array" ref="BF131">IF($BD131,QUARTILE(IF(G4SelectionMask="x",IF(INDEX(StdCalcsRefCalcs,$E131,0)&gt;0,INDEX(StdCalcsRefCalcs,$E131,0)),""),1),"")</f>
        <v/>
      </c>
      <c r="BG131" s="98" t="str">
        <f t="array" ref="BG131">IF($BD131,QUARTILE(IF(G4SelectionMask="x",IF(INDEX(StdCalcsRefCalcs,$E131,0)&gt;0,INDEX(StdCalcsRefCalcs,$E131,0)),""),3),"")</f>
        <v/>
      </c>
      <c r="BH131" s="98" t="str">
        <f t="array" ref="BH131">IF($BD131,MIN(IF(G4SelectionMask="x",IF(INDEX(StdCalcsRefCalcs,$E131,0)&gt;0,INDEX(StdCalcsRefCalcs,$E131,0)),"")),"")</f>
        <v/>
      </c>
      <c r="BI131" s="98" t="str">
        <f t="array" ref="BI131">IF($BD131,MAX(IF(G4SelectionMask="x",IF(INDEX(StdCalcsRefCalcs,$E131,0)&gt;0,INDEX(StdCalcsRefCalcs,$E131,0)),"")),"")</f>
        <v/>
      </c>
      <c r="BJ131" s="98" t="str">
        <f t="shared" si="32"/>
        <v/>
      </c>
      <c r="BK131" s="98" t="str">
        <f t="array" ref="BK131">IF($BD131,STDEVA(IF(G4SelectionMask="x",IF(INDEX(StdCalcsRefCalcs,$E131,0)&gt;0,INDEX(StdCalcsRefCalcs,$E131,0)),"")),"")</f>
        <v/>
      </c>
      <c r="BL131" s="97" t="b">
        <f t="shared" si="33"/>
        <v>0</v>
      </c>
      <c r="BM131" s="97" t="str">
        <f t="array" ref="BM131">IF($BL131,MEDIAN(IF(G5SelectionMask="x",IF(INDEX(StdCalcsRefCalcs,$E131,0)&gt;0,INDEX(StdCalcsRefCalcs,$E131,0)),"")),"")</f>
        <v/>
      </c>
      <c r="BN131" s="97" t="str">
        <f t="array" ref="BN131">IF($BL131,QUARTILE(IF(G5SelectionMask="x",IF(INDEX(StdCalcsRefCalcs,$E131,0)&gt;0,INDEX(StdCalcsRefCalcs,$E131,0)),""),1),"")</f>
        <v/>
      </c>
      <c r="BO131" s="97" t="str">
        <f t="array" ref="BO131">IF($BL131,QUARTILE(IF(G5SelectionMask="x",IF(INDEX(StdCalcsRefCalcs,$E131,0)&gt;0,INDEX(StdCalcsRefCalcs,$E131,0)),""),3),"")</f>
        <v/>
      </c>
      <c r="BP131" s="97" t="str">
        <f t="array" ref="BP131">IF($BL131,MIN(IF(G5SelectionMask="x",IF(INDEX(StdCalcsRefCalcs,$E131,0)&gt;0,INDEX(StdCalcsRefCalcs,$E131,0)),"")),"")</f>
        <v/>
      </c>
      <c r="BQ131" s="97" t="str">
        <f t="array" ref="BQ131">IF($BL131,MAX(IF(G5SelectionMask="x",IF(INDEX(StdCalcsRefCalcs,$E131,0)&gt;0,INDEX(StdCalcsRefCalcs,$E131,0)),"")),"")</f>
        <v/>
      </c>
      <c r="BR131" s="97" t="str">
        <f t="shared" si="34"/>
        <v/>
      </c>
      <c r="BS131" s="99" t="str">
        <f t="array" ref="BS131">IF($BL131,STDEVA(IF(G5SelectionMask="x",IF(INDEX(StdCalcsRefCalcs,$E131,0)&gt;0,INDEX(StdCalcsRefCalcs,$E131,0)),"")),"")</f>
        <v/>
      </c>
      <c r="BT131" s="108"/>
      <c r="BU131" s="109">
        <f t="shared" si="93"/>
        <v>5.2759196655462789E-2</v>
      </c>
      <c r="BV131" s="109">
        <f t="shared" si="93"/>
        <v>7.8245366898302068E-3</v>
      </c>
      <c r="BW131" s="109">
        <f t="shared" si="93"/>
        <v>6.5112400026397288E-2</v>
      </c>
      <c r="BX131" s="109">
        <f t="shared" si="93"/>
        <v>1.7085402663645142E-2</v>
      </c>
      <c r="BY131" s="109">
        <f t="shared" si="93"/>
        <v>5.7742017519362615E-2</v>
      </c>
      <c r="BZ131" s="109">
        <f t="shared" si="93"/>
        <v>4.9957122666460262E-2</v>
      </c>
      <c r="CA131" s="109">
        <f t="shared" si="93"/>
        <v>4.2402501096848892E-2</v>
      </c>
      <c r="CB131" s="109">
        <f t="shared" si="93"/>
        <v>2.362916450025997E-2</v>
      </c>
      <c r="CC131" s="109">
        <f t="shared" si="93"/>
        <v>3.9280901784101353E-2</v>
      </c>
      <c r="CD131" s="109">
        <f t="shared" si="93"/>
        <v>3.7319207947193726E-2</v>
      </c>
      <c r="CE131" s="109">
        <f t="shared" si="93"/>
        <v>6.7335240793262571E-2</v>
      </c>
      <c r="CF131" s="109">
        <f t="shared" si="93"/>
        <v>3.4082000587873196E-2</v>
      </c>
      <c r="CG131" s="109">
        <f t="shared" si="93"/>
        <v>2.8935716908093594E-2</v>
      </c>
      <c r="CH131" s="109">
        <f t="shared" si="93"/>
        <v>1.9444713935042407E-2</v>
      </c>
      <c r="CI131" s="109">
        <f t="shared" si="93"/>
        <v>1.512581417738517E-2</v>
      </c>
    </row>
    <row r="132" spans="1:87" x14ac:dyDescent="0.2">
      <c r="A132" s="33">
        <f t="shared" si="89"/>
        <v>0</v>
      </c>
      <c r="B132" s="206"/>
      <c r="C132" s="200"/>
      <c r="D132" s="197"/>
      <c r="E132" s="72">
        <f t="shared" si="9"/>
        <v>122</v>
      </c>
      <c r="F132" s="9" t="s">
        <v>1669</v>
      </c>
      <c r="G132" s="9" t="str">
        <f t="shared" si="88"/>
        <v>Data center</v>
      </c>
      <c r="H132" s="9" t="s">
        <v>237</v>
      </c>
      <c r="I132" s="9">
        <f t="shared" si="90"/>
        <v>158</v>
      </c>
      <c r="J132" s="9" t="s">
        <v>569</v>
      </c>
      <c r="K132" s="9">
        <f t="shared" si="91"/>
        <v>10</v>
      </c>
      <c r="P132" s="97">
        <f t="shared" si="59"/>
        <v>5.2178197078436177E-2</v>
      </c>
      <c r="Q132" s="97"/>
      <c r="R132" s="97"/>
      <c r="S132" s="97"/>
      <c r="T132" s="97"/>
      <c r="U132" s="98">
        <f t="shared" si="60"/>
        <v>6.4355114866928688E-3</v>
      </c>
      <c r="V132" s="107">
        <f t="shared" si="61"/>
        <v>6.4892863114044477E-2</v>
      </c>
      <c r="W132" s="107">
        <f t="shared" si="62"/>
        <v>1.67421580115634E-2</v>
      </c>
      <c r="X132" s="107">
        <f t="shared" si="63"/>
        <v>5.7742017519362615E-2</v>
      </c>
      <c r="Y132" s="107">
        <f t="shared" si="64"/>
        <v>4.9957122666460262E-2</v>
      </c>
      <c r="Z132" s="107">
        <f t="shared" si="65"/>
        <v>4.2402501096848892E-2</v>
      </c>
      <c r="AA132" s="107">
        <f t="shared" si="66"/>
        <v>2.3213214414270288E-2</v>
      </c>
      <c r="AB132" s="107">
        <f t="shared" si="67"/>
        <v>3.3277884599131613E-2</v>
      </c>
      <c r="AC132" s="107">
        <f t="shared" si="68"/>
        <v>3.5472207961664858E-2</v>
      </c>
      <c r="AD132" s="107">
        <f t="shared" si="69"/>
        <v>6.7335240793262571E-2</v>
      </c>
      <c r="AE132" s="107">
        <f t="shared" si="70"/>
        <v>3.3816727864242092E-2</v>
      </c>
      <c r="AF132" s="97" t="b">
        <f t="shared" si="25"/>
        <v>1</v>
      </c>
      <c r="AG132" s="97">
        <f t="array" ref="AG132">IF($AF132,MEDIAN(IF(G1SelectionMask="x",IF(INDEX(StdCalcsRefCalcs,$E132,0)&gt;0,INDEX(StdCalcsRefCalcs,$E132,0)),"")),"")</f>
        <v>3.5472207961664858E-2</v>
      </c>
      <c r="AH132" s="97">
        <f t="array" ref="AH132">IF($AF132,QUARTILE(IF(G1SelectionMask="x",IF(INDEX(StdCalcsRefCalcs,$E132,0)&gt;0,INDEX(StdCalcsRefCalcs,$E132,0)),""),1),"")</f>
        <v>2.824554950670095E-2</v>
      </c>
      <c r="AI132" s="97">
        <f t="array" ref="AI132">IF($AF132,QUARTILE(IF(G1SelectionMask="x",IF(INDEX(StdCalcsRefCalcs,$E132,0)&gt;0,INDEX(StdCalcsRefCalcs,$E132,0)),""),3),"")</f>
        <v>5.3849570092911442E-2</v>
      </c>
      <c r="AJ132" s="97">
        <f t="array" ref="AJ132">IF($AF132,MIN(IF(G1SelectionMask="x",IF(INDEX(StdCalcsRefCalcs,$E132,0)&gt;0,INDEX(StdCalcsRefCalcs,$E132,0)),"")),"")</f>
        <v>6.4355114866928688E-3</v>
      </c>
      <c r="AK132" s="97">
        <f t="array" ref="AK132">IF($AF132,MAX(IF(G1SelectionMask="x",IF(INDEX(StdCalcsRefCalcs,$E132,0)&gt;0,INDEX(StdCalcsRefCalcs,$E132,0)),"")),"")</f>
        <v>6.7335240793262571E-2</v>
      </c>
      <c r="AL132" s="97">
        <f t="shared" si="26"/>
        <v>3.9207949957049452E-2</v>
      </c>
      <c r="AM132" s="97">
        <f t="array" ref="AM132">IF($AF132,STDEVA(IF(G1SelectionMask="x",IF(INDEX(StdCalcsRefCalcs,$E132,0)&gt;0,INDEX(StdCalcsRefCalcs,$E132,0)),"")),"")</f>
        <v>1.9577751658878158E-2</v>
      </c>
      <c r="AN132" s="98" t="b">
        <f t="shared" si="27"/>
        <v>1</v>
      </c>
      <c r="AO132" s="98">
        <f t="array" ref="AO132">IF($AN132,MEDIAN(IF(G2SelectionMask="x",IF(INDEX(StdCalcsRefCalcs,$E132,0)&gt;0,INDEX(StdCalcsRefCalcs,$E132,0)),"")),"")</f>
        <v>3.3277884599131613E-2</v>
      </c>
      <c r="AP132" s="98">
        <f t="array" ref="AP132">IF($AN132,QUARTILE(IF(G2SelectionMask="x",IF(INDEX(StdCalcsRefCalcs,$E132,0)&gt;0,INDEX(StdCalcsRefCalcs,$E132,0)),""),1),"")</f>
        <v>2.1150137301299218E-2</v>
      </c>
      <c r="AQ132" s="98">
        <f t="array" ref="AQ132">IF($AN132,QUARTILE(IF(G2SelectionMask="x",IF(INDEX(StdCalcsRefCalcs,$E132,0)&gt;0,INDEX(StdCalcsRefCalcs,$E132,0)),""),3),"")</f>
        <v>5.3849570092911442E-2</v>
      </c>
      <c r="AR132" s="98">
        <f t="array" ref="AR132">IF($AN132,MIN(IF(G2SelectionMask="x",IF(INDEX(StdCalcsRefCalcs,$E132,0)&gt;0,INDEX(StdCalcsRefCalcs,$E132,0)),"")),"")</f>
        <v>6.4355114866928688E-3</v>
      </c>
      <c r="AS132" s="98">
        <f t="array" ref="AS132">IF($AN132,MAX(IF(G2SelectionMask="x",IF(INDEX(StdCalcsRefCalcs,$E132,0)&gt;0,INDEX(StdCalcsRefCalcs,$E132,0)),"")),"")</f>
        <v>6.7335240793262571E-2</v>
      </c>
      <c r="AT132" s="98">
        <f t="shared" si="28"/>
        <v>3.5913497917132088E-2</v>
      </c>
      <c r="AU132" s="98">
        <f t="array" ref="AU132">IF($AN132,STDEVA(IF(G2SelectionMask="x",IF(INDEX(StdCalcsRefCalcs,$E132,0)&gt;0,INDEX(StdCalcsRefCalcs,$E132,0)),"")),"")</f>
        <v>2.1277871665674061E-2</v>
      </c>
      <c r="AV132" s="97" t="b">
        <f t="shared" si="29"/>
        <v>0</v>
      </c>
      <c r="AW132" s="97" t="str">
        <f t="array" ref="AW132">IF($AV132,MEDIAN(IF(G3SelectionMask="x",IF(INDEX(StdCalcsRefCalcs,$E132,0)&gt;0,INDEX(StdCalcsRefCalcs,$E132,0)),"")),"")</f>
        <v/>
      </c>
      <c r="AX132" s="97" t="str">
        <f t="array" ref="AX132">IF($AV132,QUARTILE(IF(G3SelectionMask="x",IF(INDEX(StdCalcsRefCalcs,$E132,0)&gt;0,INDEX(StdCalcsRefCalcs,$E132,0)),""),1),"")</f>
        <v/>
      </c>
      <c r="AY132" s="97" t="str">
        <f t="array" ref="AY132">IF($AV132,QUARTILE(IF(G3SelectionMask="x",IF(INDEX(StdCalcsRefCalcs,$E132,0)&gt;0,INDEX(StdCalcsRefCalcs,$E132,0)),""),3),"")</f>
        <v/>
      </c>
      <c r="AZ132" s="97" t="str">
        <f t="array" ref="AZ132">IF($AV132,MIN(IF(G3SelectionMask="x",IF(INDEX(StdCalcsRefCalcs,$E132,0)&gt;0,INDEX(StdCalcsRefCalcs,$E132,0)),"")),"")</f>
        <v/>
      </c>
      <c r="BA132" s="97" t="str">
        <f t="array" ref="BA132">IF($AV132,MAX(IF(G3SelectionMask="x",IF(INDEX(StdCalcsRefCalcs,$E132,0)&gt;0,INDEX(StdCalcsRefCalcs,$E132,0)),"")),"")</f>
        <v/>
      </c>
      <c r="BB132" s="97" t="str">
        <f t="shared" si="30"/>
        <v/>
      </c>
      <c r="BC132" s="97" t="str">
        <f t="array" ref="BC132">IF($AV132,STDEVA(IF(G3SelectionMask="x",IF(INDEX(StdCalcsRefCalcs,$E132,0)&gt;0,INDEX(StdCalcsRefCalcs,$E132,0)),"")),"")</f>
        <v/>
      </c>
      <c r="BD132" s="98" t="b">
        <f t="shared" si="31"/>
        <v>0</v>
      </c>
      <c r="BE132" s="98" t="str">
        <f t="array" ref="BE132">IF($BD132,MEDIAN(IF(G4SelectionMask="x",IF(INDEX(StdCalcsRefCalcs,$E132,0)&gt;0,INDEX(StdCalcsRefCalcs,$E132,0)),"")),"")</f>
        <v/>
      </c>
      <c r="BF132" s="98" t="str">
        <f t="array" ref="BF132">IF($BD132,QUARTILE(IF(G4SelectionMask="x",IF(INDEX(StdCalcsRefCalcs,$E132,0)&gt;0,INDEX(StdCalcsRefCalcs,$E132,0)),""),1),"")</f>
        <v/>
      </c>
      <c r="BG132" s="98" t="str">
        <f t="array" ref="BG132">IF($BD132,QUARTILE(IF(G4SelectionMask="x",IF(INDEX(StdCalcsRefCalcs,$E132,0)&gt;0,INDEX(StdCalcsRefCalcs,$E132,0)),""),3),"")</f>
        <v/>
      </c>
      <c r="BH132" s="98" t="str">
        <f t="array" ref="BH132">IF($BD132,MIN(IF(G4SelectionMask="x",IF(INDEX(StdCalcsRefCalcs,$E132,0)&gt;0,INDEX(StdCalcsRefCalcs,$E132,0)),"")),"")</f>
        <v/>
      </c>
      <c r="BI132" s="98" t="str">
        <f t="array" ref="BI132">IF($BD132,MAX(IF(G4SelectionMask="x",IF(INDEX(StdCalcsRefCalcs,$E132,0)&gt;0,INDEX(StdCalcsRefCalcs,$E132,0)),"")),"")</f>
        <v/>
      </c>
      <c r="BJ132" s="98" t="str">
        <f t="shared" si="32"/>
        <v/>
      </c>
      <c r="BK132" s="98" t="str">
        <f t="array" ref="BK132">IF($BD132,STDEVA(IF(G4SelectionMask="x",IF(INDEX(StdCalcsRefCalcs,$E132,0)&gt;0,INDEX(StdCalcsRefCalcs,$E132,0)),"")),"")</f>
        <v/>
      </c>
      <c r="BL132" s="97" t="b">
        <f t="shared" si="33"/>
        <v>0</v>
      </c>
      <c r="BM132" s="97" t="str">
        <f t="array" ref="BM132">IF($BL132,MEDIAN(IF(G5SelectionMask="x",IF(INDEX(StdCalcsRefCalcs,$E132,0)&gt;0,INDEX(StdCalcsRefCalcs,$E132,0)),"")),"")</f>
        <v/>
      </c>
      <c r="BN132" s="97" t="str">
        <f t="array" ref="BN132">IF($BL132,QUARTILE(IF(G5SelectionMask="x",IF(INDEX(StdCalcsRefCalcs,$E132,0)&gt;0,INDEX(StdCalcsRefCalcs,$E132,0)),""),1),"")</f>
        <v/>
      </c>
      <c r="BO132" s="97" t="str">
        <f t="array" ref="BO132">IF($BL132,QUARTILE(IF(G5SelectionMask="x",IF(INDEX(StdCalcsRefCalcs,$E132,0)&gt;0,INDEX(StdCalcsRefCalcs,$E132,0)),""),3),"")</f>
        <v/>
      </c>
      <c r="BP132" s="97" t="str">
        <f t="array" ref="BP132">IF($BL132,MIN(IF(G5SelectionMask="x",IF(INDEX(StdCalcsRefCalcs,$E132,0)&gt;0,INDEX(StdCalcsRefCalcs,$E132,0)),"")),"")</f>
        <v/>
      </c>
      <c r="BQ132" s="97" t="str">
        <f t="array" ref="BQ132">IF($BL132,MAX(IF(G5SelectionMask="x",IF(INDEX(StdCalcsRefCalcs,$E132,0)&gt;0,INDEX(StdCalcsRefCalcs,$E132,0)),"")),"")</f>
        <v/>
      </c>
      <c r="BR132" s="97" t="str">
        <f t="shared" si="34"/>
        <v/>
      </c>
      <c r="BS132" s="99" t="str">
        <f t="array" ref="BS132">IF($BL132,STDEVA(IF(G5SelectionMask="x",IF(INDEX(StdCalcsRefCalcs,$E132,0)&gt;0,INDEX(StdCalcsRefCalcs,$E132,0)),"")),"")</f>
        <v/>
      </c>
      <c r="BT132" s="108"/>
      <c r="BU132" s="109">
        <f t="shared" si="93"/>
        <v>5.2178197078436177E-2</v>
      </c>
      <c r="BV132" s="109">
        <f t="shared" si="93"/>
        <v>6.4355114866928688E-3</v>
      </c>
      <c r="BW132" s="109">
        <f t="shared" si="93"/>
        <v>6.4892863114044477E-2</v>
      </c>
      <c r="BX132" s="109">
        <f t="shared" si="93"/>
        <v>1.67421580115634E-2</v>
      </c>
      <c r="BY132" s="109">
        <f t="shared" si="93"/>
        <v>5.7742017519362615E-2</v>
      </c>
      <c r="BZ132" s="109">
        <f t="shared" si="93"/>
        <v>4.9957122666460262E-2</v>
      </c>
      <c r="CA132" s="109">
        <f t="shared" si="93"/>
        <v>4.2402501096848892E-2</v>
      </c>
      <c r="CB132" s="109">
        <f t="shared" si="93"/>
        <v>2.3213214414270288E-2</v>
      </c>
      <c r="CC132" s="109">
        <f t="shared" si="93"/>
        <v>3.3277884599131613E-2</v>
      </c>
      <c r="CD132" s="109">
        <f t="shared" si="93"/>
        <v>3.5472207961664858E-2</v>
      </c>
      <c r="CE132" s="109">
        <f t="shared" si="93"/>
        <v>6.7335240793262571E-2</v>
      </c>
      <c r="CF132" s="109">
        <f t="shared" si="93"/>
        <v>3.3816727864242092E-2</v>
      </c>
      <c r="CG132" s="109">
        <f t="shared" si="93"/>
        <v>2.8935716908093594E-2</v>
      </c>
      <c r="CH132" s="109">
        <f t="shared" si="93"/>
        <v>1.9087060188328148E-2</v>
      </c>
      <c r="CI132" s="109">
        <f t="shared" si="93"/>
        <v>1.0355117534564381E-2</v>
      </c>
    </row>
    <row r="133" spans="1:87" x14ac:dyDescent="0.2">
      <c r="A133" s="33">
        <f t="shared" si="89"/>
        <v>0</v>
      </c>
      <c r="B133" s="206"/>
      <c r="C133" s="200"/>
      <c r="D133" s="197"/>
      <c r="E133" s="72">
        <f t="shared" si="9"/>
        <v>123</v>
      </c>
      <c r="F133" s="9" t="s">
        <v>1670</v>
      </c>
      <c r="G133" s="9" t="str">
        <f t="shared" si="88"/>
        <v>Other servers</v>
      </c>
      <c r="H133" s="9" t="s">
        <v>238</v>
      </c>
      <c r="I133" s="9">
        <f t="shared" si="90"/>
        <v>181</v>
      </c>
      <c r="J133" s="9" t="s">
        <v>569</v>
      </c>
      <c r="K133" s="9">
        <f t="shared" si="91"/>
        <v>10</v>
      </c>
      <c r="P133" s="97">
        <f t="shared" si="59"/>
        <v>5.809995770266101E-4</v>
      </c>
      <c r="Q133" s="97"/>
      <c r="R133" s="97"/>
      <c r="S133" s="97"/>
      <c r="T133" s="97"/>
      <c r="U133" s="98">
        <f t="shared" si="60"/>
        <v>1.3890252031373374E-3</v>
      </c>
      <c r="V133" s="107">
        <f t="shared" si="61"/>
        <v>2.1953691235280704E-4</v>
      </c>
      <c r="W133" s="107">
        <f t="shared" si="62"/>
        <v>3.4324465208174215E-4</v>
      </c>
      <c r="X133" s="107" t="str">
        <f t="shared" si="63"/>
        <v/>
      </c>
      <c r="Y133" s="107" t="str">
        <f t="shared" si="64"/>
        <v/>
      </c>
      <c r="Z133" s="107" t="str">
        <f t="shared" si="65"/>
        <v/>
      </c>
      <c r="AA133" s="107">
        <f t="shared" si="66"/>
        <v>4.1595008598968125E-4</v>
      </c>
      <c r="AB133" s="107">
        <f t="shared" si="67"/>
        <v>6.0030171849697429E-3</v>
      </c>
      <c r="AC133" s="107">
        <f t="shared" si="68"/>
        <v>1.8469999855288733E-3</v>
      </c>
      <c r="AD133" s="107">
        <f t="shared" si="69"/>
        <v>0</v>
      </c>
      <c r="AE133" s="107">
        <f t="shared" si="70"/>
        <v>2.652727236311036E-4</v>
      </c>
      <c r="AF133" s="97" t="b">
        <f t="shared" si="25"/>
        <v>1</v>
      </c>
      <c r="AG133" s="97">
        <f t="array" ref="AG133">IF($AF133,MEDIAN(IF(G1SelectionMask="x",IF(INDEX(StdCalcsRefCalcs,$E133,0)&gt;0,INDEX(StdCalcsRefCalcs,$E133,0)),"")),"")</f>
        <v>4.1595008598968125E-4</v>
      </c>
      <c r="AH133" s="97">
        <f t="array" ref="AH133">IF($AF133,QUARTILE(IF(G1SelectionMask="x",IF(INDEX(StdCalcsRefCalcs,$E133,0)&gt;0,INDEX(StdCalcsRefCalcs,$E133,0)),""),1),"")</f>
        <v>3.0425868785642288E-4</v>
      </c>
      <c r="AI133" s="97">
        <f t="array" ref="AI133">IF($AF133,QUARTILE(IF(G1SelectionMask="x",IF(INDEX(StdCalcsRefCalcs,$E133,0)&gt;0,INDEX(StdCalcsRefCalcs,$E133,0)),""),3),"")</f>
        <v>1.6180125943331054E-3</v>
      </c>
      <c r="AJ133" s="97">
        <f t="array" ref="AJ133">IF($AF133,MIN(IF(G1SelectionMask="x",IF(INDEX(StdCalcsRefCalcs,$E133,0)&gt;0,INDEX(StdCalcsRefCalcs,$E133,0)),"")),"")</f>
        <v>2.1953691235280704E-4</v>
      </c>
      <c r="AK133" s="97">
        <f t="array" ref="AK133">IF($AF133,MAX(IF(G1SelectionMask="x",IF(INDEX(StdCalcsRefCalcs,$E133,0)&gt;0,INDEX(StdCalcsRefCalcs,$E133,0)),"")),"")</f>
        <v>6.0030171849697429E-3</v>
      </c>
      <c r="AL133" s="97">
        <f t="shared" si="26"/>
        <v>1.3103808434614111E-3</v>
      </c>
      <c r="AM133" s="97">
        <f t="array" ref="AM133">IF($AF133,STDEVA(IF(G1SelectionMask="x",IF(INDEX(StdCalcsRefCalcs,$E133,0)&gt;0,INDEX(StdCalcsRefCalcs,$E133,0)),"")),"")</f>
        <v>2.0851551269830387E-3</v>
      </c>
      <c r="AN133" s="98" t="b">
        <f t="shared" si="27"/>
        <v>1</v>
      </c>
      <c r="AO133" s="98">
        <f t="array" ref="AO133">IF($AN133,MEDIAN(IF(G2SelectionMask="x",IF(INDEX(StdCalcsRefCalcs,$E133,0)&gt;0,INDEX(StdCalcsRefCalcs,$E133,0)),"")),"")</f>
        <v>4.1595008598968125E-4</v>
      </c>
      <c r="AP133" s="98">
        <f t="array" ref="AP133">IF($AN133,QUARTILE(IF(G2SelectionMask="x",IF(INDEX(StdCalcsRefCalcs,$E133,0)&gt;0,INDEX(StdCalcsRefCalcs,$E133,0)),""),1),"")</f>
        <v>3.1146323517268037E-4</v>
      </c>
      <c r="AQ133" s="98">
        <f t="array" ref="AQ133">IF($AN133,QUARTILE(IF(G2SelectionMask="x",IF(INDEX(StdCalcsRefCalcs,$E133,0)&gt;0,INDEX(StdCalcsRefCalcs,$E133,0)),""),3),"")</f>
        <v>3.0798609229790641E-3</v>
      </c>
      <c r="AR133" s="98">
        <f t="array" ref="AR133">IF($AN133,MIN(IF(G2SelectionMask="x",IF(INDEX(StdCalcsRefCalcs,$E133,0)&gt;0,INDEX(StdCalcsRefCalcs,$E133,0)),"")),"")</f>
        <v>2.1953691235280704E-4</v>
      </c>
      <c r="AS133" s="98">
        <f t="array" ref="AS133">IF($AN133,MAX(IF(G2SelectionMask="x",IF(INDEX(StdCalcsRefCalcs,$E133,0)&gt;0,INDEX(StdCalcsRefCalcs,$E133,0)),"")),"")</f>
        <v>6.0030171849697429E-3</v>
      </c>
      <c r="AT133" s="98">
        <f t="shared" si="28"/>
        <v>1.6776440624519649E-3</v>
      </c>
      <c r="AU133" s="98">
        <f t="array" ref="AU133">IF($AN133,STDEVA(IF(G2SelectionMask="x",IF(INDEX(StdCalcsRefCalcs,$E133,0)&gt;0,INDEX(StdCalcsRefCalcs,$E133,0)),"")),"")</f>
        <v>2.4294091600207306E-3</v>
      </c>
      <c r="AV133" s="97" t="b">
        <f t="shared" si="29"/>
        <v>0</v>
      </c>
      <c r="AW133" s="97" t="str">
        <f t="array" ref="AW133">IF($AV133,MEDIAN(IF(G3SelectionMask="x",IF(INDEX(StdCalcsRefCalcs,$E133,0)&gt;0,INDEX(StdCalcsRefCalcs,$E133,0)),"")),"")</f>
        <v/>
      </c>
      <c r="AX133" s="97" t="str">
        <f t="array" ref="AX133">IF($AV133,QUARTILE(IF(G3SelectionMask="x",IF(INDEX(StdCalcsRefCalcs,$E133,0)&gt;0,INDEX(StdCalcsRefCalcs,$E133,0)),""),1),"")</f>
        <v/>
      </c>
      <c r="AY133" s="97" t="str">
        <f t="array" ref="AY133">IF($AV133,QUARTILE(IF(G3SelectionMask="x",IF(INDEX(StdCalcsRefCalcs,$E133,0)&gt;0,INDEX(StdCalcsRefCalcs,$E133,0)),""),3),"")</f>
        <v/>
      </c>
      <c r="AZ133" s="97" t="str">
        <f t="array" ref="AZ133">IF($AV133,MIN(IF(G3SelectionMask="x",IF(INDEX(StdCalcsRefCalcs,$E133,0)&gt;0,INDEX(StdCalcsRefCalcs,$E133,0)),"")),"")</f>
        <v/>
      </c>
      <c r="BA133" s="97" t="str">
        <f t="array" ref="BA133">IF($AV133,MAX(IF(G3SelectionMask="x",IF(INDEX(StdCalcsRefCalcs,$E133,0)&gt;0,INDEX(StdCalcsRefCalcs,$E133,0)),"")),"")</f>
        <v/>
      </c>
      <c r="BB133" s="97" t="str">
        <f t="shared" si="30"/>
        <v/>
      </c>
      <c r="BC133" s="97" t="str">
        <f t="array" ref="BC133">IF($AV133,STDEVA(IF(G3SelectionMask="x",IF(INDEX(StdCalcsRefCalcs,$E133,0)&gt;0,INDEX(StdCalcsRefCalcs,$E133,0)),"")),"")</f>
        <v/>
      </c>
      <c r="BD133" s="98" t="b">
        <f t="shared" si="31"/>
        <v>0</v>
      </c>
      <c r="BE133" s="98" t="str">
        <f t="array" ref="BE133">IF($BD133,MEDIAN(IF(G4SelectionMask="x",IF(INDEX(StdCalcsRefCalcs,$E133,0)&gt;0,INDEX(StdCalcsRefCalcs,$E133,0)),"")),"")</f>
        <v/>
      </c>
      <c r="BF133" s="98" t="str">
        <f t="array" ref="BF133">IF($BD133,QUARTILE(IF(G4SelectionMask="x",IF(INDEX(StdCalcsRefCalcs,$E133,0)&gt;0,INDEX(StdCalcsRefCalcs,$E133,0)),""),1),"")</f>
        <v/>
      </c>
      <c r="BG133" s="98" t="str">
        <f t="array" ref="BG133">IF($BD133,QUARTILE(IF(G4SelectionMask="x",IF(INDEX(StdCalcsRefCalcs,$E133,0)&gt;0,INDEX(StdCalcsRefCalcs,$E133,0)),""),3),"")</f>
        <v/>
      </c>
      <c r="BH133" s="98" t="str">
        <f t="array" ref="BH133">IF($BD133,MIN(IF(G4SelectionMask="x",IF(INDEX(StdCalcsRefCalcs,$E133,0)&gt;0,INDEX(StdCalcsRefCalcs,$E133,0)),"")),"")</f>
        <v/>
      </c>
      <c r="BI133" s="98" t="str">
        <f t="array" ref="BI133">IF($BD133,MAX(IF(G4SelectionMask="x",IF(INDEX(StdCalcsRefCalcs,$E133,0)&gt;0,INDEX(StdCalcsRefCalcs,$E133,0)),"")),"")</f>
        <v/>
      </c>
      <c r="BJ133" s="98" t="str">
        <f t="shared" si="32"/>
        <v/>
      </c>
      <c r="BK133" s="98" t="str">
        <f t="array" ref="BK133">IF($BD133,STDEVA(IF(G4SelectionMask="x",IF(INDEX(StdCalcsRefCalcs,$E133,0)&gt;0,INDEX(StdCalcsRefCalcs,$E133,0)),"")),"")</f>
        <v/>
      </c>
      <c r="BL133" s="97" t="b">
        <f t="shared" si="33"/>
        <v>0</v>
      </c>
      <c r="BM133" s="97" t="str">
        <f t="array" ref="BM133">IF($BL133,MEDIAN(IF(G5SelectionMask="x",IF(INDEX(StdCalcsRefCalcs,$E133,0)&gt;0,INDEX(StdCalcsRefCalcs,$E133,0)),"")),"")</f>
        <v/>
      </c>
      <c r="BN133" s="97" t="str">
        <f t="array" ref="BN133">IF($BL133,QUARTILE(IF(G5SelectionMask="x",IF(INDEX(StdCalcsRefCalcs,$E133,0)&gt;0,INDEX(StdCalcsRefCalcs,$E133,0)),""),1),"")</f>
        <v/>
      </c>
      <c r="BO133" s="97" t="str">
        <f t="array" ref="BO133">IF($BL133,QUARTILE(IF(G5SelectionMask="x",IF(INDEX(StdCalcsRefCalcs,$E133,0)&gt;0,INDEX(StdCalcsRefCalcs,$E133,0)),""),3),"")</f>
        <v/>
      </c>
      <c r="BP133" s="97" t="str">
        <f t="array" ref="BP133">IF($BL133,MIN(IF(G5SelectionMask="x",IF(INDEX(StdCalcsRefCalcs,$E133,0)&gt;0,INDEX(StdCalcsRefCalcs,$E133,0)),"")),"")</f>
        <v/>
      </c>
      <c r="BQ133" s="97" t="str">
        <f t="array" ref="BQ133">IF($BL133,MAX(IF(G5SelectionMask="x",IF(INDEX(StdCalcsRefCalcs,$E133,0)&gt;0,INDEX(StdCalcsRefCalcs,$E133,0)),"")),"")</f>
        <v/>
      </c>
      <c r="BR133" s="97" t="str">
        <f t="shared" si="34"/>
        <v/>
      </c>
      <c r="BS133" s="99" t="str">
        <f t="array" ref="BS133">IF($BL133,STDEVA(IF(G5SelectionMask="x",IF(INDEX(StdCalcsRefCalcs,$E133,0)&gt;0,INDEX(StdCalcsRefCalcs,$E133,0)),"")),"")</f>
        <v/>
      </c>
      <c r="BT133" s="108"/>
      <c r="BU133" s="109">
        <f t="shared" si="93"/>
        <v>5.809995770266101E-4</v>
      </c>
      <c r="BV133" s="109">
        <f t="shared" si="93"/>
        <v>1.3890252031373374E-3</v>
      </c>
      <c r="BW133" s="109">
        <f t="shared" si="93"/>
        <v>2.1953691235280704E-4</v>
      </c>
      <c r="BX133" s="109">
        <f t="shared" si="93"/>
        <v>3.4324465208174215E-4</v>
      </c>
      <c r="BY133" s="109" t="str">
        <f t="shared" si="93"/>
        <v/>
      </c>
      <c r="BZ133" s="109" t="str">
        <f t="shared" si="93"/>
        <v/>
      </c>
      <c r="CA133" s="109" t="str">
        <f t="shared" si="93"/>
        <v/>
      </c>
      <c r="CB133" s="109">
        <f t="shared" si="93"/>
        <v>4.1595008598968125E-4</v>
      </c>
      <c r="CC133" s="109">
        <f t="shared" si="93"/>
        <v>6.0030171849697429E-3</v>
      </c>
      <c r="CD133" s="109">
        <f t="shared" si="93"/>
        <v>1.8469999855288733E-3</v>
      </c>
      <c r="CE133" s="109">
        <f t="shared" si="93"/>
        <v>0</v>
      </c>
      <c r="CF133" s="109">
        <f t="shared" si="93"/>
        <v>2.652727236311036E-4</v>
      </c>
      <c r="CG133" s="109" t="str">
        <f t="shared" si="93"/>
        <v/>
      </c>
      <c r="CH133" s="109">
        <f t="shared" si="93"/>
        <v>3.5765374671425714E-4</v>
      </c>
      <c r="CI133" s="109">
        <f t="shared" si="93"/>
        <v>4.7706966428207901E-3</v>
      </c>
    </row>
    <row r="134" spans="1:87" x14ac:dyDescent="0.2">
      <c r="A134" s="33">
        <f t="shared" si="89"/>
        <v>0</v>
      </c>
      <c r="B134" s="206"/>
      <c r="C134" s="200"/>
      <c r="D134" s="197"/>
      <c r="E134" s="72">
        <f t="shared" si="9"/>
        <v>124</v>
      </c>
      <c r="F134" s="9" t="s">
        <v>1671</v>
      </c>
      <c r="G134" s="9" t="str">
        <f t="shared" si="88"/>
        <v>End user services</v>
      </c>
      <c r="H134" s="9" t="s">
        <v>239</v>
      </c>
      <c r="I134" s="9">
        <f t="shared" si="90"/>
        <v>182</v>
      </c>
      <c r="J134" s="9" t="s">
        <v>569</v>
      </c>
      <c r="K134" s="9">
        <f t="shared" si="91"/>
        <v>10</v>
      </c>
      <c r="P134" s="97">
        <f t="shared" si="59"/>
        <v>9.6903535713575E-3</v>
      </c>
      <c r="Q134" s="97"/>
      <c r="R134" s="97"/>
      <c r="S134" s="97"/>
      <c r="T134" s="97"/>
      <c r="U134" s="98">
        <f t="shared" si="60"/>
        <v>9.69238951659137E-4</v>
      </c>
      <c r="V134" s="107">
        <f t="shared" si="61"/>
        <v>5.1433440316346708E-3</v>
      </c>
      <c r="W134" s="107">
        <f t="shared" si="62"/>
        <v>8.6130363489048244E-3</v>
      </c>
      <c r="X134" s="107">
        <f t="shared" si="63"/>
        <v>4.1215025039808506E-2</v>
      </c>
      <c r="Y134" s="107">
        <f t="shared" si="64"/>
        <v>4.0262374837030344E-2</v>
      </c>
      <c r="Z134" s="107">
        <f t="shared" si="65"/>
        <v>2.9647838340999176E-2</v>
      </c>
      <c r="AA134" s="107">
        <f t="shared" si="66"/>
        <v>7.6950765908091025E-3</v>
      </c>
      <c r="AB134" s="107">
        <f t="shared" si="67"/>
        <v>1.2864426696069423E-2</v>
      </c>
      <c r="AC134" s="107">
        <f t="shared" si="68"/>
        <v>2.6067751915381888E-2</v>
      </c>
      <c r="AD134" s="107">
        <f t="shared" si="69"/>
        <v>1.8249044593243949E-2</v>
      </c>
      <c r="AE134" s="107">
        <f t="shared" si="70"/>
        <v>8.1001688105434115E-3</v>
      </c>
      <c r="AF134" s="97" t="b">
        <f t="shared" si="25"/>
        <v>1</v>
      </c>
      <c r="AG134" s="97">
        <f t="array" ref="AG134">IF($AF134,MEDIAN(IF(G1SelectionMask="x",IF(INDEX(StdCalcsRefCalcs,$E134,0)&gt;0,INDEX(StdCalcsRefCalcs,$E134,0)),"")),"")</f>
        <v>1.2864426696069423E-2</v>
      </c>
      <c r="AH134" s="97">
        <f t="array" ref="AH134">IF($AF134,QUARTILE(IF(G1SelectionMask="x",IF(INDEX(StdCalcsRefCalcs,$E134,0)&gt;0,INDEX(StdCalcsRefCalcs,$E134,0)),""),1),"")</f>
        <v>7.8976227006762566E-3</v>
      </c>
      <c r="AI134" s="97">
        <f t="array" ref="AI134">IF($AF134,QUARTILE(IF(G1SelectionMask="x",IF(INDEX(StdCalcsRefCalcs,$E134,0)&gt;0,INDEX(StdCalcsRefCalcs,$E134,0)),""),3),"")</f>
        <v>2.7857795128190532E-2</v>
      </c>
      <c r="AJ134" s="97">
        <f t="array" ref="AJ134">IF($AF134,MIN(IF(G1SelectionMask="x",IF(INDEX(StdCalcsRefCalcs,$E134,0)&gt;0,INDEX(StdCalcsRefCalcs,$E134,0)),"")),"")</f>
        <v>9.69238951659137E-4</v>
      </c>
      <c r="AK134" s="97">
        <f t="array" ref="AK134">IF($AF134,MAX(IF(G1SelectionMask="x",IF(INDEX(StdCalcsRefCalcs,$E134,0)&gt;0,INDEX(StdCalcsRefCalcs,$E134,0)),"")),"")</f>
        <v>4.1215025039808506E-2</v>
      </c>
      <c r="AL134" s="97">
        <f t="shared" si="26"/>
        <v>1.8075211468734944E-2</v>
      </c>
      <c r="AM134" s="97">
        <f t="array" ref="AM134">IF($AF134,STDEVA(IF(G1SelectionMask="x",IF(INDEX(StdCalcsRefCalcs,$E134,0)&gt;0,INDEX(StdCalcsRefCalcs,$E134,0)),"")),"")</f>
        <v>1.4175115544976424E-2</v>
      </c>
      <c r="AN134" s="98" t="b">
        <f t="shared" si="27"/>
        <v>1</v>
      </c>
      <c r="AO134" s="98">
        <f t="array" ref="AO134">IF($AN134,MEDIAN(IF(G2SelectionMask="x",IF(INDEX(StdCalcsRefCalcs,$E134,0)&gt;0,INDEX(StdCalcsRefCalcs,$E134,0)),"")),"")</f>
        <v>1.2788125331151543E-2</v>
      </c>
      <c r="AP134" s="98">
        <f t="array" ref="AP134">IF($AN134,QUARTILE(IF(G2SelectionMask="x",IF(INDEX(StdCalcsRefCalcs,$E134,0)&gt;0,INDEX(StdCalcsRefCalcs,$E134,0)),""),1),"")</f>
        <v>7.1870258658075043E-3</v>
      </c>
      <c r="AQ134" s="98">
        <f t="array" ref="AQ134">IF($AN134,QUARTILE(IF(G2SelectionMask="x",IF(INDEX(StdCalcsRefCalcs,$E134,0)&gt;0,INDEX(StdCalcsRefCalcs,$E134,0)),""),3),"")</f>
        <v>1.559731109975615E-2</v>
      </c>
      <c r="AR134" s="98">
        <f t="array" ref="AR134">IF($AN134,MIN(IF(G2SelectionMask="x",IF(INDEX(StdCalcsRefCalcs,$E134,0)&gt;0,INDEX(StdCalcsRefCalcs,$E134,0)),"")),"")</f>
        <v>9.69238951659137E-4</v>
      </c>
      <c r="AS134" s="98">
        <f t="array" ref="AS134">IF($AN134,MAX(IF(G2SelectionMask="x",IF(INDEX(StdCalcsRefCalcs,$E134,0)&gt;0,INDEX(StdCalcsRefCalcs,$E134,0)),"")),"")</f>
        <v>4.1215025039808506E-2</v>
      </c>
      <c r="AT134" s="98">
        <f t="shared" si="28"/>
        <v>1.5173761602638575E-2</v>
      </c>
      <c r="AU134" s="98">
        <f t="array" ref="AU134">IF($AN134,STDEVA(IF(G2SelectionMask="x",IF(INDEX(StdCalcsRefCalcs,$E134,0)&gt;0,INDEX(StdCalcsRefCalcs,$E134,0)),"")),"")</f>
        <v>1.346676633372345E-2</v>
      </c>
      <c r="AV134" s="97" t="b">
        <f t="shared" si="29"/>
        <v>0</v>
      </c>
      <c r="AW134" s="97" t="str">
        <f t="array" ref="AW134">IF($AV134,MEDIAN(IF(G3SelectionMask="x",IF(INDEX(StdCalcsRefCalcs,$E134,0)&gt;0,INDEX(StdCalcsRefCalcs,$E134,0)),"")),"")</f>
        <v/>
      </c>
      <c r="AX134" s="97" t="str">
        <f t="array" ref="AX134">IF($AV134,QUARTILE(IF(G3SelectionMask="x",IF(INDEX(StdCalcsRefCalcs,$E134,0)&gt;0,INDEX(StdCalcsRefCalcs,$E134,0)),""),1),"")</f>
        <v/>
      </c>
      <c r="AY134" s="97" t="str">
        <f t="array" ref="AY134">IF($AV134,QUARTILE(IF(G3SelectionMask="x",IF(INDEX(StdCalcsRefCalcs,$E134,0)&gt;0,INDEX(StdCalcsRefCalcs,$E134,0)),""),3),"")</f>
        <v/>
      </c>
      <c r="AZ134" s="97" t="str">
        <f t="array" ref="AZ134">IF($AV134,MIN(IF(G3SelectionMask="x",IF(INDEX(StdCalcsRefCalcs,$E134,0)&gt;0,INDEX(StdCalcsRefCalcs,$E134,0)),"")),"")</f>
        <v/>
      </c>
      <c r="BA134" s="97" t="str">
        <f t="array" ref="BA134">IF($AV134,MAX(IF(G3SelectionMask="x",IF(INDEX(StdCalcsRefCalcs,$E134,0)&gt;0,INDEX(StdCalcsRefCalcs,$E134,0)),"")),"")</f>
        <v/>
      </c>
      <c r="BB134" s="97" t="str">
        <f t="shared" si="30"/>
        <v/>
      </c>
      <c r="BC134" s="97" t="str">
        <f t="array" ref="BC134">IF($AV134,STDEVA(IF(G3SelectionMask="x",IF(INDEX(StdCalcsRefCalcs,$E134,0)&gt;0,INDEX(StdCalcsRefCalcs,$E134,0)),"")),"")</f>
        <v/>
      </c>
      <c r="BD134" s="98" t="b">
        <f t="shared" si="31"/>
        <v>0</v>
      </c>
      <c r="BE134" s="98" t="str">
        <f t="array" ref="BE134">IF($BD134,MEDIAN(IF(G4SelectionMask="x",IF(INDEX(StdCalcsRefCalcs,$E134,0)&gt;0,INDEX(StdCalcsRefCalcs,$E134,0)),"")),"")</f>
        <v/>
      </c>
      <c r="BF134" s="98" t="str">
        <f t="array" ref="BF134">IF($BD134,QUARTILE(IF(G4SelectionMask="x",IF(INDEX(StdCalcsRefCalcs,$E134,0)&gt;0,INDEX(StdCalcsRefCalcs,$E134,0)),""),1),"")</f>
        <v/>
      </c>
      <c r="BG134" s="98" t="str">
        <f t="array" ref="BG134">IF($BD134,QUARTILE(IF(G4SelectionMask="x",IF(INDEX(StdCalcsRefCalcs,$E134,0)&gt;0,INDEX(StdCalcsRefCalcs,$E134,0)),""),3),"")</f>
        <v/>
      </c>
      <c r="BH134" s="98" t="str">
        <f t="array" ref="BH134">IF($BD134,MIN(IF(G4SelectionMask="x",IF(INDEX(StdCalcsRefCalcs,$E134,0)&gt;0,INDEX(StdCalcsRefCalcs,$E134,0)),"")),"")</f>
        <v/>
      </c>
      <c r="BI134" s="98" t="str">
        <f t="array" ref="BI134">IF($BD134,MAX(IF(G4SelectionMask="x",IF(INDEX(StdCalcsRefCalcs,$E134,0)&gt;0,INDEX(StdCalcsRefCalcs,$E134,0)),"")),"")</f>
        <v/>
      </c>
      <c r="BJ134" s="98" t="str">
        <f t="shared" si="32"/>
        <v/>
      </c>
      <c r="BK134" s="98" t="str">
        <f t="array" ref="BK134">IF($BD134,STDEVA(IF(G4SelectionMask="x",IF(INDEX(StdCalcsRefCalcs,$E134,0)&gt;0,INDEX(StdCalcsRefCalcs,$E134,0)),"")),"")</f>
        <v/>
      </c>
      <c r="BL134" s="97" t="b">
        <f t="shared" si="33"/>
        <v>0</v>
      </c>
      <c r="BM134" s="97" t="str">
        <f t="array" ref="BM134">IF($BL134,MEDIAN(IF(G5SelectionMask="x",IF(INDEX(StdCalcsRefCalcs,$E134,0)&gt;0,INDEX(StdCalcsRefCalcs,$E134,0)),"")),"")</f>
        <v/>
      </c>
      <c r="BN134" s="97" t="str">
        <f t="array" ref="BN134">IF($BL134,QUARTILE(IF(G5SelectionMask="x",IF(INDEX(StdCalcsRefCalcs,$E134,0)&gt;0,INDEX(StdCalcsRefCalcs,$E134,0)),""),1),"")</f>
        <v/>
      </c>
      <c r="BO134" s="97" t="str">
        <f t="array" ref="BO134">IF($BL134,QUARTILE(IF(G5SelectionMask="x",IF(INDEX(StdCalcsRefCalcs,$E134,0)&gt;0,INDEX(StdCalcsRefCalcs,$E134,0)),""),3),"")</f>
        <v/>
      </c>
      <c r="BP134" s="97" t="str">
        <f t="array" ref="BP134">IF($BL134,MIN(IF(G5SelectionMask="x",IF(INDEX(StdCalcsRefCalcs,$E134,0)&gt;0,INDEX(StdCalcsRefCalcs,$E134,0)),"")),"")</f>
        <v/>
      </c>
      <c r="BQ134" s="97" t="str">
        <f t="array" ref="BQ134">IF($BL134,MAX(IF(G5SelectionMask="x",IF(INDEX(StdCalcsRefCalcs,$E134,0)&gt;0,INDEX(StdCalcsRefCalcs,$E134,0)),"")),"")</f>
        <v/>
      </c>
      <c r="BR134" s="97" t="str">
        <f t="shared" si="34"/>
        <v/>
      </c>
      <c r="BS134" s="99" t="str">
        <f t="array" ref="BS134">IF($BL134,STDEVA(IF(G5SelectionMask="x",IF(INDEX(StdCalcsRefCalcs,$E134,0)&gt;0,INDEX(StdCalcsRefCalcs,$E134,0)),"")),"")</f>
        <v/>
      </c>
      <c r="BT134" s="108"/>
      <c r="BU134" s="109">
        <f t="shared" si="93"/>
        <v>9.6903535713575E-3</v>
      </c>
      <c r="BV134" s="109">
        <f t="shared" si="93"/>
        <v>9.69238951659137E-4</v>
      </c>
      <c r="BW134" s="109">
        <f t="shared" si="93"/>
        <v>5.1433440316346708E-3</v>
      </c>
      <c r="BX134" s="109">
        <f t="shared" si="93"/>
        <v>8.6130363489048244E-3</v>
      </c>
      <c r="BY134" s="109">
        <f t="shared" si="93"/>
        <v>4.1215025039808506E-2</v>
      </c>
      <c r="BZ134" s="109">
        <f t="shared" si="93"/>
        <v>4.0262374837030344E-2</v>
      </c>
      <c r="CA134" s="109">
        <f t="shared" si="93"/>
        <v>2.9647838340999176E-2</v>
      </c>
      <c r="CB134" s="109">
        <f t="shared" si="93"/>
        <v>7.6950765908091025E-3</v>
      </c>
      <c r="CC134" s="109">
        <f t="shared" si="93"/>
        <v>1.2864426696069423E-2</v>
      </c>
      <c r="CD134" s="109">
        <f t="shared" si="93"/>
        <v>2.6067751915381888E-2</v>
      </c>
      <c r="CE134" s="109">
        <f t="shared" si="93"/>
        <v>1.8249044593243949E-2</v>
      </c>
      <c r="CF134" s="109">
        <f t="shared" si="93"/>
        <v>8.1001688105434115E-3</v>
      </c>
      <c r="CG134" s="109">
        <f t="shared" si="93"/>
        <v>1.2788125331151543E-2</v>
      </c>
      <c r="CH134" s="109">
        <f t="shared" si="93"/>
        <v>1.2945577606268351E-2</v>
      </c>
      <c r="CI134" s="109">
        <f t="shared" si="93"/>
        <v>6.6789751408059062E-3</v>
      </c>
    </row>
    <row r="135" spans="1:87" x14ac:dyDescent="0.2">
      <c r="A135" s="33">
        <f t="shared" si="89"/>
        <v>0</v>
      </c>
      <c r="B135" s="206"/>
      <c r="C135" s="200"/>
      <c r="D135" s="197"/>
      <c r="E135" s="72">
        <f t="shared" si="9"/>
        <v>125</v>
      </c>
      <c r="F135" s="9" t="s">
        <v>1672</v>
      </c>
      <c r="G135" s="9" t="str">
        <f t="shared" si="88"/>
        <v>End user computing</v>
      </c>
      <c r="H135" s="9" t="s">
        <v>240</v>
      </c>
      <c r="I135" s="9">
        <f t="shared" si="90"/>
        <v>183</v>
      </c>
      <c r="J135" s="9" t="s">
        <v>569</v>
      </c>
      <c r="K135" s="9">
        <f t="shared" si="91"/>
        <v>10</v>
      </c>
      <c r="P135" s="97">
        <f t="shared" si="59"/>
        <v>7.6704902273409181E-3</v>
      </c>
      <c r="Q135" s="97"/>
      <c r="R135" s="97"/>
      <c r="S135" s="97"/>
      <c r="T135" s="97"/>
      <c r="U135" s="98">
        <f t="shared" si="60"/>
        <v>9.69238951659137E-4</v>
      </c>
      <c r="V135" s="107">
        <f t="shared" si="61"/>
        <v>4.0456594698162797E-3</v>
      </c>
      <c r="W135" s="107">
        <f t="shared" si="62"/>
        <v>7.426722098086376E-3</v>
      </c>
      <c r="X135" s="107">
        <f t="shared" si="63"/>
        <v>4.1215025039808506E-2</v>
      </c>
      <c r="Y135" s="107">
        <f t="shared" si="64"/>
        <v>3.9033763913622052E-2</v>
      </c>
      <c r="Z135" s="107">
        <f t="shared" si="65"/>
        <v>1.6270155187133695E-2</v>
      </c>
      <c r="AA135" s="107">
        <f t="shared" si="66"/>
        <v>7.6950765908091025E-3</v>
      </c>
      <c r="AB135" s="107">
        <f t="shared" si="67"/>
        <v>8.1664306073757215E-3</v>
      </c>
      <c r="AC135" s="107">
        <f t="shared" si="68"/>
        <v>1.949131375563707E-2</v>
      </c>
      <c r="AD135" s="107">
        <f t="shared" si="69"/>
        <v>1.7125338012473394E-2</v>
      </c>
      <c r="AE135" s="107">
        <f t="shared" si="70"/>
        <v>3.9959876502766176E-3</v>
      </c>
      <c r="AF135" s="97" t="b">
        <f t="shared" si="25"/>
        <v>1</v>
      </c>
      <c r="AG135" s="97">
        <f t="array" ref="AG135">IF($AF135,MEDIAN(IF(G1SelectionMask="x",IF(INDEX(StdCalcsRefCalcs,$E135,0)&gt;0,INDEX(StdCalcsRefCalcs,$E135,0)),"")),"")</f>
        <v>8.1664306073757215E-3</v>
      </c>
      <c r="AH135" s="97">
        <f t="array" ref="AH135">IF($AF135,QUARTILE(IF(G1SelectionMask="x",IF(INDEX(StdCalcsRefCalcs,$E135,0)&gt;0,INDEX(StdCalcsRefCalcs,$E135,0)),""),1),"")</f>
        <v>5.7361907839513279E-3</v>
      </c>
      <c r="AI135" s="97">
        <f t="array" ref="AI135">IF($AF135,QUARTILE(IF(G1SelectionMask="x",IF(INDEX(StdCalcsRefCalcs,$E135,0)&gt;0,INDEX(StdCalcsRefCalcs,$E135,0)),""),3),"")</f>
        <v>1.8308325884055232E-2</v>
      </c>
      <c r="AJ135" s="97">
        <f t="array" ref="AJ135">IF($AF135,MIN(IF(G1SelectionMask="x",IF(INDEX(StdCalcsRefCalcs,$E135,0)&gt;0,INDEX(StdCalcsRefCalcs,$E135,0)),"")),"")</f>
        <v>9.69238951659137E-4</v>
      </c>
      <c r="AK135" s="97">
        <f t="array" ref="AK135">IF($AF135,MAX(IF(G1SelectionMask="x",IF(INDEX(StdCalcsRefCalcs,$E135,0)&gt;0,INDEX(StdCalcsRefCalcs,$E135,0)),"")),"")</f>
        <v>4.1215025039808506E-2</v>
      </c>
      <c r="AL135" s="97">
        <f t="shared" si="26"/>
        <v>1.5039519206972541E-2</v>
      </c>
      <c r="AM135" s="97">
        <f t="array" ref="AM135">IF($AF135,STDEVA(IF(G1SelectionMask="x",IF(INDEX(StdCalcsRefCalcs,$E135,0)&gt;0,INDEX(StdCalcsRefCalcs,$E135,0)),"")),"")</f>
        <v>1.3734979636112067E-2</v>
      </c>
      <c r="AN135" s="98" t="b">
        <f t="shared" si="27"/>
        <v>1</v>
      </c>
      <c r="AO135" s="98">
        <f t="array" ref="AO135">IF($AN135,MEDIAN(IF(G2SelectionMask="x",IF(INDEX(StdCalcsRefCalcs,$E135,0)&gt;0,INDEX(StdCalcsRefCalcs,$E135,0)),"")),"")</f>
        <v>7.6950765908091025E-3</v>
      </c>
      <c r="AP135" s="98">
        <f t="array" ref="AP135">IF($AN135,QUARTILE(IF(G2SelectionMask="x",IF(INDEX(StdCalcsRefCalcs,$E135,0)&gt;0,INDEX(StdCalcsRefCalcs,$E135,0)),""),1),"")</f>
        <v>4.8852477627267556E-3</v>
      </c>
      <c r="AQ135" s="98">
        <f t="array" ref="AQ135">IF($AN135,QUARTILE(IF(G2SelectionMask="x",IF(INDEX(StdCalcsRefCalcs,$E135,0)&gt;0,INDEX(StdCalcsRefCalcs,$E135,0)),""),3),"")</f>
        <v>1.3708440280598554E-2</v>
      </c>
      <c r="AR135" s="98">
        <f t="array" ref="AR135">IF($AN135,MIN(IF(G2SelectionMask="x",IF(INDEX(StdCalcsRefCalcs,$E135,0)&gt;0,INDEX(StdCalcsRefCalcs,$E135,0)),"")),"")</f>
        <v>9.69238951659137E-4</v>
      </c>
      <c r="AS135" s="98">
        <f t="array" ref="AS135">IF($AN135,MAX(IF(G2SelectionMask="x",IF(INDEX(StdCalcsRefCalcs,$E135,0)&gt;0,INDEX(StdCalcsRefCalcs,$E135,0)),"")),"")</f>
        <v>4.1215025039808506E-2</v>
      </c>
      <c r="AT135" s="98">
        <f t="shared" si="28"/>
        <v>1.3141797313683428E-2</v>
      </c>
      <c r="AU135" s="98">
        <f t="array" ref="AU135">IF($AN135,STDEVA(IF(G2SelectionMask="x",IF(INDEX(StdCalcsRefCalcs,$E135,0)&gt;0,INDEX(StdCalcsRefCalcs,$E135,0)),"")),"")</f>
        <v>1.397617507021608E-2</v>
      </c>
      <c r="AV135" s="97" t="b">
        <f t="shared" si="29"/>
        <v>0</v>
      </c>
      <c r="AW135" s="97" t="str">
        <f t="array" ref="AW135">IF($AV135,MEDIAN(IF(G3SelectionMask="x",IF(INDEX(StdCalcsRefCalcs,$E135,0)&gt;0,INDEX(StdCalcsRefCalcs,$E135,0)),"")),"")</f>
        <v/>
      </c>
      <c r="AX135" s="97" t="str">
        <f t="array" ref="AX135">IF($AV135,QUARTILE(IF(G3SelectionMask="x",IF(INDEX(StdCalcsRefCalcs,$E135,0)&gt;0,INDEX(StdCalcsRefCalcs,$E135,0)),""),1),"")</f>
        <v/>
      </c>
      <c r="AY135" s="97" t="str">
        <f t="array" ref="AY135">IF($AV135,QUARTILE(IF(G3SelectionMask="x",IF(INDEX(StdCalcsRefCalcs,$E135,0)&gt;0,INDEX(StdCalcsRefCalcs,$E135,0)),""),3),"")</f>
        <v/>
      </c>
      <c r="AZ135" s="97" t="str">
        <f t="array" ref="AZ135">IF($AV135,MIN(IF(G3SelectionMask="x",IF(INDEX(StdCalcsRefCalcs,$E135,0)&gt;0,INDEX(StdCalcsRefCalcs,$E135,0)),"")),"")</f>
        <v/>
      </c>
      <c r="BA135" s="97" t="str">
        <f t="array" ref="BA135">IF($AV135,MAX(IF(G3SelectionMask="x",IF(INDEX(StdCalcsRefCalcs,$E135,0)&gt;0,INDEX(StdCalcsRefCalcs,$E135,0)),"")),"")</f>
        <v/>
      </c>
      <c r="BB135" s="97" t="str">
        <f t="shared" si="30"/>
        <v/>
      </c>
      <c r="BC135" s="97" t="str">
        <f t="array" ref="BC135">IF($AV135,STDEVA(IF(G3SelectionMask="x",IF(INDEX(StdCalcsRefCalcs,$E135,0)&gt;0,INDEX(StdCalcsRefCalcs,$E135,0)),"")),"")</f>
        <v/>
      </c>
      <c r="BD135" s="98" t="b">
        <f t="shared" si="31"/>
        <v>0</v>
      </c>
      <c r="BE135" s="98" t="str">
        <f t="array" ref="BE135">IF($BD135,MEDIAN(IF(G4SelectionMask="x",IF(INDEX(StdCalcsRefCalcs,$E135,0)&gt;0,INDEX(StdCalcsRefCalcs,$E135,0)),"")),"")</f>
        <v/>
      </c>
      <c r="BF135" s="98" t="str">
        <f t="array" ref="BF135">IF($BD135,QUARTILE(IF(G4SelectionMask="x",IF(INDEX(StdCalcsRefCalcs,$E135,0)&gt;0,INDEX(StdCalcsRefCalcs,$E135,0)),""),1),"")</f>
        <v/>
      </c>
      <c r="BG135" s="98" t="str">
        <f t="array" ref="BG135">IF($BD135,QUARTILE(IF(G4SelectionMask="x",IF(INDEX(StdCalcsRefCalcs,$E135,0)&gt;0,INDEX(StdCalcsRefCalcs,$E135,0)),""),3),"")</f>
        <v/>
      </c>
      <c r="BH135" s="98" t="str">
        <f t="array" ref="BH135">IF($BD135,MIN(IF(G4SelectionMask="x",IF(INDEX(StdCalcsRefCalcs,$E135,0)&gt;0,INDEX(StdCalcsRefCalcs,$E135,0)),"")),"")</f>
        <v/>
      </c>
      <c r="BI135" s="98" t="str">
        <f t="array" ref="BI135">IF($BD135,MAX(IF(G4SelectionMask="x",IF(INDEX(StdCalcsRefCalcs,$E135,0)&gt;0,INDEX(StdCalcsRefCalcs,$E135,0)),"")),"")</f>
        <v/>
      </c>
      <c r="BJ135" s="98" t="str">
        <f t="shared" si="32"/>
        <v/>
      </c>
      <c r="BK135" s="98" t="str">
        <f t="array" ref="BK135">IF($BD135,STDEVA(IF(G4SelectionMask="x",IF(INDEX(StdCalcsRefCalcs,$E135,0)&gt;0,INDEX(StdCalcsRefCalcs,$E135,0)),"")),"")</f>
        <v/>
      </c>
      <c r="BL135" s="97" t="b">
        <f t="shared" si="33"/>
        <v>0</v>
      </c>
      <c r="BM135" s="97" t="str">
        <f t="array" ref="BM135">IF($BL135,MEDIAN(IF(G5SelectionMask="x",IF(INDEX(StdCalcsRefCalcs,$E135,0)&gt;0,INDEX(StdCalcsRefCalcs,$E135,0)),"")),"")</f>
        <v/>
      </c>
      <c r="BN135" s="97" t="str">
        <f t="array" ref="BN135">IF($BL135,QUARTILE(IF(G5SelectionMask="x",IF(INDEX(StdCalcsRefCalcs,$E135,0)&gt;0,INDEX(StdCalcsRefCalcs,$E135,0)),""),1),"")</f>
        <v/>
      </c>
      <c r="BO135" s="97" t="str">
        <f t="array" ref="BO135">IF($BL135,QUARTILE(IF(G5SelectionMask="x",IF(INDEX(StdCalcsRefCalcs,$E135,0)&gt;0,INDEX(StdCalcsRefCalcs,$E135,0)),""),3),"")</f>
        <v/>
      </c>
      <c r="BP135" s="97" t="str">
        <f t="array" ref="BP135">IF($BL135,MIN(IF(G5SelectionMask="x",IF(INDEX(StdCalcsRefCalcs,$E135,0)&gt;0,INDEX(StdCalcsRefCalcs,$E135,0)),"")),"")</f>
        <v/>
      </c>
      <c r="BQ135" s="97" t="str">
        <f t="array" ref="BQ135">IF($BL135,MAX(IF(G5SelectionMask="x",IF(INDEX(StdCalcsRefCalcs,$E135,0)&gt;0,INDEX(StdCalcsRefCalcs,$E135,0)),"")),"")</f>
        <v/>
      </c>
      <c r="BR135" s="97" t="str">
        <f t="shared" si="34"/>
        <v/>
      </c>
      <c r="BS135" s="99" t="str">
        <f t="array" ref="BS135">IF($BL135,STDEVA(IF(G5SelectionMask="x",IF(INDEX(StdCalcsRefCalcs,$E135,0)&gt;0,INDEX(StdCalcsRefCalcs,$E135,0)),"")),"")</f>
        <v/>
      </c>
      <c r="BT135" s="108"/>
      <c r="BU135" s="109">
        <f t="shared" si="93"/>
        <v>7.6704902273409181E-3</v>
      </c>
      <c r="BV135" s="109">
        <f t="shared" si="93"/>
        <v>9.69238951659137E-4</v>
      </c>
      <c r="BW135" s="109">
        <f t="shared" si="93"/>
        <v>4.0456594698162797E-3</v>
      </c>
      <c r="BX135" s="109">
        <f t="shared" si="93"/>
        <v>7.426722098086376E-3</v>
      </c>
      <c r="BY135" s="109">
        <f t="shared" si="93"/>
        <v>4.1215025039808506E-2</v>
      </c>
      <c r="BZ135" s="109">
        <f t="shared" si="93"/>
        <v>3.9033763913622052E-2</v>
      </c>
      <c r="CA135" s="109">
        <f t="shared" si="93"/>
        <v>1.6270155187133695E-2</v>
      </c>
      <c r="CB135" s="109">
        <f t="shared" si="93"/>
        <v>7.6950765908091025E-3</v>
      </c>
      <c r="CC135" s="109">
        <f t="shared" si="93"/>
        <v>8.1664306073757215E-3</v>
      </c>
      <c r="CD135" s="109">
        <f t="shared" si="93"/>
        <v>1.949131375563707E-2</v>
      </c>
      <c r="CE135" s="109">
        <f t="shared" si="93"/>
        <v>1.7125338012473394E-2</v>
      </c>
      <c r="CF135" s="109">
        <f t="shared" si="93"/>
        <v>3.9959876502766176E-3</v>
      </c>
      <c r="CG135" s="109">
        <f t="shared" si="93"/>
        <v>6.2968716103159383E-3</v>
      </c>
      <c r="CH135" s="109">
        <f t="shared" si="93"/>
        <v>1.0291542548723713E-2</v>
      </c>
      <c r="CI135" s="109">
        <f t="shared" si="93"/>
        <v>5.7248360556372323E-3</v>
      </c>
    </row>
    <row r="136" spans="1:87" x14ac:dyDescent="0.2">
      <c r="A136" s="33">
        <f t="shared" si="89"/>
        <v>0</v>
      </c>
      <c r="B136" s="206"/>
      <c r="C136" s="200"/>
      <c r="D136" s="197"/>
      <c r="E136" s="72">
        <f t="shared" si="9"/>
        <v>126</v>
      </c>
      <c r="F136" s="9" t="s">
        <v>1673</v>
      </c>
      <c r="G136" s="9" t="str">
        <f t="shared" si="88"/>
        <v>Help desk</v>
      </c>
      <c r="H136" s="9" t="s">
        <v>241</v>
      </c>
      <c r="I136" s="9">
        <f t="shared" si="90"/>
        <v>187</v>
      </c>
      <c r="J136" s="9" t="s">
        <v>569</v>
      </c>
      <c r="K136" s="9">
        <f t="shared" si="91"/>
        <v>10</v>
      </c>
      <c r="P136" s="97">
        <f t="shared" si="59"/>
        <v>2.0198633440165828E-3</v>
      </c>
      <c r="Q136" s="97"/>
      <c r="R136" s="97"/>
      <c r="S136" s="97"/>
      <c r="T136" s="97"/>
      <c r="U136" s="98">
        <f t="shared" si="60"/>
        <v>0</v>
      </c>
      <c r="V136" s="107">
        <f t="shared" si="61"/>
        <v>1.0976845618183909E-3</v>
      </c>
      <c r="W136" s="107">
        <f t="shared" si="62"/>
        <v>1.1863142508184482E-3</v>
      </c>
      <c r="X136" s="107" t="str">
        <f t="shared" si="63"/>
        <v/>
      </c>
      <c r="Y136" s="107">
        <f t="shared" si="64"/>
        <v>1.228610923408294E-3</v>
      </c>
      <c r="Z136" s="107">
        <f t="shared" si="65"/>
        <v>1.3377683153865482E-2</v>
      </c>
      <c r="AA136" s="107" t="str">
        <f t="shared" si="66"/>
        <v/>
      </c>
      <c r="AB136" s="107">
        <f t="shared" si="67"/>
        <v>4.6979960886937002E-3</v>
      </c>
      <c r="AC136" s="107">
        <f t="shared" si="68"/>
        <v>6.5764381597448159E-3</v>
      </c>
      <c r="AD136" s="107">
        <f t="shared" si="69"/>
        <v>1.1237065807705557E-3</v>
      </c>
      <c r="AE136" s="107">
        <f t="shared" si="70"/>
        <v>4.1041811602667939E-3</v>
      </c>
      <c r="AF136" s="97" t="b">
        <f t="shared" si="25"/>
        <v>1</v>
      </c>
      <c r="AG136" s="97">
        <f t="array" ref="AG136">IF($AF136,MEDIAN(IF(G1SelectionMask="x",IF(INDEX(StdCalcsRefCalcs,$E136,0)&gt;0,INDEX(StdCalcsRefCalcs,$E136,0)),"")),"")</f>
        <v>2.666396041837544E-3</v>
      </c>
      <c r="AH136" s="97">
        <f t="array" ref="AH136">IF($AF136,QUARTILE(IF(G1SelectionMask="x",IF(INDEX(StdCalcsRefCalcs,$E136,0)&gt;0,INDEX(StdCalcsRefCalcs,$E136,0)),""),1),"")</f>
        <v>1.1706623333064751E-3</v>
      </c>
      <c r="AI136" s="97">
        <f t="array" ref="AI136">IF($AF136,QUARTILE(IF(G1SelectionMask="x",IF(INDEX(StdCalcsRefCalcs,$E136,0)&gt;0,INDEX(StdCalcsRefCalcs,$E136,0)),""),3),"")</f>
        <v>5.1676066064564787E-3</v>
      </c>
      <c r="AJ136" s="97">
        <f t="array" ref="AJ136">IF($AF136,MIN(IF(G1SelectionMask="x",IF(INDEX(StdCalcsRefCalcs,$E136,0)&gt;0,INDEX(StdCalcsRefCalcs,$E136,0)),"")),"")</f>
        <v>1.0976845618183909E-3</v>
      </c>
      <c r="AK136" s="97">
        <f t="array" ref="AK136">IF($AF136,MAX(IF(G1SelectionMask="x",IF(INDEX(StdCalcsRefCalcs,$E136,0)&gt;0,INDEX(StdCalcsRefCalcs,$E136,0)),"")),"")</f>
        <v>1.3377683153865482E-2</v>
      </c>
      <c r="AL136" s="97">
        <f t="shared" si="26"/>
        <v>3.7102905421540536E-3</v>
      </c>
      <c r="AM136" s="97">
        <f t="array" ref="AM136">IF($AF136,STDEVA(IF(G1SelectionMask="x",IF(INDEX(StdCalcsRefCalcs,$E136,0)&gt;0,INDEX(StdCalcsRefCalcs,$E136,0)),"")),"")</f>
        <v>4.2615981039845164E-3</v>
      </c>
      <c r="AN136" s="98" t="b">
        <f t="shared" si="27"/>
        <v>1</v>
      </c>
      <c r="AO136" s="98">
        <f t="array" ref="AO136">IF($AN136,MEDIAN(IF(G2SelectionMask="x",IF(INDEX(StdCalcsRefCalcs,$E136,0)&gt;0,INDEX(StdCalcsRefCalcs,$E136,0)),"")),"")</f>
        <v>1.9413229904764657E-3</v>
      </c>
      <c r="AP136" s="98">
        <f t="array" ref="AP136">IF($AN136,QUARTILE(IF(G2SelectionMask="x",IF(INDEX(StdCalcsRefCalcs,$E136,0)&gt;0,INDEX(StdCalcsRefCalcs,$E136,0)),""),1),"")</f>
        <v>1.1172010760325144E-3</v>
      </c>
      <c r="AQ136" s="98">
        <f t="array" ref="AQ136">IF($AN136,QUARTILE(IF(G2SelectionMask="x",IF(INDEX(StdCalcsRefCalcs,$E136,0)&gt;0,INDEX(StdCalcsRefCalcs,$E136,0)),""),3),"")</f>
        <v>4.2526348923735205E-3</v>
      </c>
      <c r="AR136" s="98">
        <f t="array" ref="AR136">IF($AN136,MIN(IF(G2SelectionMask="x",IF(INDEX(StdCalcsRefCalcs,$E136,0)&gt;0,INDEX(StdCalcsRefCalcs,$E136,0)),"")),"")</f>
        <v>9.5413908516867366E-4</v>
      </c>
      <c r="AS136" s="98">
        <f t="array" ref="AS136">IF($AN136,MAX(IF(G2SelectionMask="x",IF(INDEX(StdCalcsRefCalcs,$E136,0)&gt;0,INDEX(StdCalcsRefCalcs,$E136,0)),"")),"")</f>
        <v>6.4912537208356045E-3</v>
      </c>
      <c r="AT136" s="98">
        <f t="shared" si="28"/>
        <v>2.4835119087229613E-3</v>
      </c>
      <c r="AU136" s="98">
        <f t="array" ref="AU136">IF($AN136,STDEVA(IF(G2SelectionMask="x",IF(INDEX(StdCalcsRefCalcs,$E136,0)&gt;0,INDEX(StdCalcsRefCalcs,$E136,0)),"")),"")</f>
        <v>2.0885383932211215E-3</v>
      </c>
      <c r="AV136" s="97" t="b">
        <f t="shared" si="29"/>
        <v>0</v>
      </c>
      <c r="AW136" s="97" t="str">
        <f t="array" ref="AW136">IF($AV136,MEDIAN(IF(G3SelectionMask="x",IF(INDEX(StdCalcsRefCalcs,$E136,0)&gt;0,INDEX(StdCalcsRefCalcs,$E136,0)),"")),"")</f>
        <v/>
      </c>
      <c r="AX136" s="97" t="str">
        <f t="array" ref="AX136">IF($AV136,QUARTILE(IF(G3SelectionMask="x",IF(INDEX(StdCalcsRefCalcs,$E136,0)&gt;0,INDEX(StdCalcsRefCalcs,$E136,0)),""),1),"")</f>
        <v/>
      </c>
      <c r="AY136" s="97" t="str">
        <f t="array" ref="AY136">IF($AV136,QUARTILE(IF(G3SelectionMask="x",IF(INDEX(StdCalcsRefCalcs,$E136,0)&gt;0,INDEX(StdCalcsRefCalcs,$E136,0)),""),3),"")</f>
        <v/>
      </c>
      <c r="AZ136" s="97" t="str">
        <f t="array" ref="AZ136">IF($AV136,MIN(IF(G3SelectionMask="x",IF(INDEX(StdCalcsRefCalcs,$E136,0)&gt;0,INDEX(StdCalcsRefCalcs,$E136,0)),"")),"")</f>
        <v/>
      </c>
      <c r="BA136" s="97" t="str">
        <f t="array" ref="BA136">IF($AV136,MAX(IF(G3SelectionMask="x",IF(INDEX(StdCalcsRefCalcs,$E136,0)&gt;0,INDEX(StdCalcsRefCalcs,$E136,0)),"")),"")</f>
        <v/>
      </c>
      <c r="BB136" s="97" t="str">
        <f t="shared" si="30"/>
        <v/>
      </c>
      <c r="BC136" s="97" t="str">
        <f t="array" ref="BC136">IF($AV136,STDEVA(IF(G3SelectionMask="x",IF(INDEX(StdCalcsRefCalcs,$E136,0)&gt;0,INDEX(StdCalcsRefCalcs,$E136,0)),"")),"")</f>
        <v/>
      </c>
      <c r="BD136" s="98" t="b">
        <f t="shared" si="31"/>
        <v>0</v>
      </c>
      <c r="BE136" s="98" t="str">
        <f t="array" ref="BE136">IF($BD136,MEDIAN(IF(G4SelectionMask="x",IF(INDEX(StdCalcsRefCalcs,$E136,0)&gt;0,INDEX(StdCalcsRefCalcs,$E136,0)),"")),"")</f>
        <v/>
      </c>
      <c r="BF136" s="98" t="str">
        <f t="array" ref="BF136">IF($BD136,QUARTILE(IF(G4SelectionMask="x",IF(INDEX(StdCalcsRefCalcs,$E136,0)&gt;0,INDEX(StdCalcsRefCalcs,$E136,0)),""),1),"")</f>
        <v/>
      </c>
      <c r="BG136" s="98" t="str">
        <f t="array" ref="BG136">IF($BD136,QUARTILE(IF(G4SelectionMask="x",IF(INDEX(StdCalcsRefCalcs,$E136,0)&gt;0,INDEX(StdCalcsRefCalcs,$E136,0)),""),3),"")</f>
        <v/>
      </c>
      <c r="BH136" s="98" t="str">
        <f t="array" ref="BH136">IF($BD136,MIN(IF(G4SelectionMask="x",IF(INDEX(StdCalcsRefCalcs,$E136,0)&gt;0,INDEX(StdCalcsRefCalcs,$E136,0)),"")),"")</f>
        <v/>
      </c>
      <c r="BI136" s="98" t="str">
        <f t="array" ref="BI136">IF($BD136,MAX(IF(G4SelectionMask="x",IF(INDEX(StdCalcsRefCalcs,$E136,0)&gt;0,INDEX(StdCalcsRefCalcs,$E136,0)),"")),"")</f>
        <v/>
      </c>
      <c r="BJ136" s="98" t="str">
        <f t="shared" si="32"/>
        <v/>
      </c>
      <c r="BK136" s="98" t="str">
        <f t="array" ref="BK136">IF($BD136,STDEVA(IF(G4SelectionMask="x",IF(INDEX(StdCalcsRefCalcs,$E136,0)&gt;0,INDEX(StdCalcsRefCalcs,$E136,0)),"")),"")</f>
        <v/>
      </c>
      <c r="BL136" s="97" t="b">
        <f t="shared" si="33"/>
        <v>0</v>
      </c>
      <c r="BM136" s="97" t="str">
        <f t="array" ref="BM136">IF($BL136,MEDIAN(IF(G5SelectionMask="x",IF(INDEX(StdCalcsRefCalcs,$E136,0)&gt;0,INDEX(StdCalcsRefCalcs,$E136,0)),"")),"")</f>
        <v/>
      </c>
      <c r="BN136" s="97" t="str">
        <f t="array" ref="BN136">IF($BL136,QUARTILE(IF(G5SelectionMask="x",IF(INDEX(StdCalcsRefCalcs,$E136,0)&gt;0,INDEX(StdCalcsRefCalcs,$E136,0)),""),1),"")</f>
        <v/>
      </c>
      <c r="BO136" s="97" t="str">
        <f t="array" ref="BO136">IF($BL136,QUARTILE(IF(G5SelectionMask="x",IF(INDEX(StdCalcsRefCalcs,$E136,0)&gt;0,INDEX(StdCalcsRefCalcs,$E136,0)),""),3),"")</f>
        <v/>
      </c>
      <c r="BP136" s="97" t="str">
        <f t="array" ref="BP136">IF($BL136,MIN(IF(G5SelectionMask="x",IF(INDEX(StdCalcsRefCalcs,$E136,0)&gt;0,INDEX(StdCalcsRefCalcs,$E136,0)),"")),"")</f>
        <v/>
      </c>
      <c r="BQ136" s="97" t="str">
        <f t="array" ref="BQ136">IF($BL136,MAX(IF(G5SelectionMask="x",IF(INDEX(StdCalcsRefCalcs,$E136,0)&gt;0,INDEX(StdCalcsRefCalcs,$E136,0)),"")),"")</f>
        <v/>
      </c>
      <c r="BR136" s="97" t="str">
        <f t="shared" si="34"/>
        <v/>
      </c>
      <c r="BS136" s="99" t="str">
        <f t="array" ref="BS136">IF($BL136,STDEVA(IF(G5SelectionMask="x",IF(INDEX(StdCalcsRefCalcs,$E136,0)&gt;0,INDEX(StdCalcsRefCalcs,$E136,0)),"")),"")</f>
        <v/>
      </c>
      <c r="BT136" s="108"/>
      <c r="BU136" s="109">
        <f t="shared" si="93"/>
        <v>2.0198633440165828E-3</v>
      </c>
      <c r="BV136" s="109">
        <f t="shared" si="93"/>
        <v>0</v>
      </c>
      <c r="BW136" s="109">
        <f t="shared" si="93"/>
        <v>1.0976845618183909E-3</v>
      </c>
      <c r="BX136" s="109">
        <f t="shared" si="93"/>
        <v>1.1863142508184482E-3</v>
      </c>
      <c r="BY136" s="109" t="str">
        <f t="shared" si="93"/>
        <v/>
      </c>
      <c r="BZ136" s="109">
        <f t="shared" si="93"/>
        <v>1.228610923408294E-3</v>
      </c>
      <c r="CA136" s="109">
        <f t="shared" si="93"/>
        <v>1.3377683153865482E-2</v>
      </c>
      <c r="CB136" s="109" t="str">
        <f t="shared" si="93"/>
        <v/>
      </c>
      <c r="CC136" s="109">
        <f t="shared" si="93"/>
        <v>4.6979960886937002E-3</v>
      </c>
      <c r="CD136" s="109">
        <f t="shared" si="93"/>
        <v>6.5764381597448159E-3</v>
      </c>
      <c r="CE136" s="109">
        <f t="shared" si="93"/>
        <v>1.1237065807705557E-3</v>
      </c>
      <c r="CF136" s="109">
        <f t="shared" si="93"/>
        <v>4.1041811602667939E-3</v>
      </c>
      <c r="CG136" s="109">
        <f t="shared" si="93"/>
        <v>6.4912537208356045E-3</v>
      </c>
      <c r="CH136" s="109">
        <f t="shared" si="93"/>
        <v>2.6540350575446374E-3</v>
      </c>
      <c r="CI136" s="109">
        <f t="shared" si="93"/>
        <v>9.5413908516867366E-4</v>
      </c>
    </row>
    <row r="137" spans="1:87" x14ac:dyDescent="0.2">
      <c r="A137" s="33">
        <f t="shared" si="89"/>
        <v>0</v>
      </c>
      <c r="B137" s="206"/>
      <c r="C137" s="200"/>
      <c r="D137" s="197"/>
      <c r="E137" s="72">
        <f t="shared" si="9"/>
        <v>127</v>
      </c>
      <c r="F137" s="9" t="s">
        <v>1674</v>
      </c>
      <c r="G137" s="9" t="str">
        <f t="shared" si="88"/>
        <v>Network services</v>
      </c>
      <c r="H137" s="9" t="s">
        <v>242</v>
      </c>
      <c r="I137" s="9">
        <f t="shared" si="90"/>
        <v>191</v>
      </c>
      <c r="J137" s="9" t="s">
        <v>569</v>
      </c>
      <c r="K137" s="9">
        <f t="shared" si="91"/>
        <v>10</v>
      </c>
      <c r="P137" s="97">
        <f t="shared" si="59"/>
        <v>8.224928931924412E-3</v>
      </c>
      <c r="Q137" s="97"/>
      <c r="R137" s="97"/>
      <c r="S137" s="97"/>
      <c r="T137" s="97"/>
      <c r="U137" s="98">
        <f t="shared" si="60"/>
        <v>5.5288364102301559E-4</v>
      </c>
      <c r="V137" s="107">
        <f t="shared" si="61"/>
        <v>1.7969840690902784E-2</v>
      </c>
      <c r="W137" s="107">
        <f t="shared" si="62"/>
        <v>2.9531819349327658E-2</v>
      </c>
      <c r="X137" s="107">
        <f t="shared" si="63"/>
        <v>3.6417012287115087E-2</v>
      </c>
      <c r="Y137" s="107">
        <f t="shared" si="64"/>
        <v>1.6761630146719005E-2</v>
      </c>
      <c r="Z137" s="107">
        <f t="shared" si="65"/>
        <v>6.8599132197503477E-3</v>
      </c>
      <c r="AA137" s="107" t="str">
        <f t="shared" si="66"/>
        <v/>
      </c>
      <c r="AB137" s="107">
        <f t="shared" si="67"/>
        <v>3.5185921664049317E-2</v>
      </c>
      <c r="AC137" s="107">
        <f t="shared" si="68"/>
        <v>1.3275593712182636E-2</v>
      </c>
      <c r="AD137" s="107">
        <f t="shared" si="69"/>
        <v>3.4080562582326258E-2</v>
      </c>
      <c r="AE137" s="107">
        <f t="shared" si="70"/>
        <v>2.6632808982047961E-2</v>
      </c>
      <c r="AF137" s="97" t="b">
        <f t="shared" si="25"/>
        <v>1</v>
      </c>
      <c r="AG137" s="97">
        <f t="array" ref="AG137">IF($AF137,MEDIAN(IF(G1SelectionMask="x",IF(INDEX(StdCalcsRefCalcs,$E137,0)&gt;0,INDEX(StdCalcsRefCalcs,$E137,0)),"")),"")</f>
        <v>2.2301324836475372E-2</v>
      </c>
      <c r="AH137" s="97">
        <f t="array" ref="AH137">IF($AF137,QUARTILE(IF(G1SelectionMask="x",IF(INDEX(StdCalcsRefCalcs,$E137,0)&gt;0,INDEX(StdCalcsRefCalcs,$E137,0)),""),1),"")</f>
        <v>1.4147102820816729E-2</v>
      </c>
      <c r="AI137" s="97">
        <f t="array" ref="AI137">IF($AF137,QUARTILE(IF(G1SelectionMask="x",IF(INDEX(StdCalcsRefCalcs,$E137,0)&gt;0,INDEX(StdCalcsRefCalcs,$E137,0)),""),3),"")</f>
        <v>3.2943376774076605E-2</v>
      </c>
      <c r="AJ137" s="97">
        <f t="array" ref="AJ137">IF($AF137,MIN(IF(G1SelectionMask="x",IF(INDEX(StdCalcsRefCalcs,$E137,0)&gt;0,INDEX(StdCalcsRefCalcs,$E137,0)),"")),"")</f>
        <v>5.5288364102301559E-4</v>
      </c>
      <c r="AK137" s="97">
        <f t="array" ref="AK137">IF($AF137,MAX(IF(G1SelectionMask="x",IF(INDEX(StdCalcsRefCalcs,$E137,0)&gt;0,INDEX(StdCalcsRefCalcs,$E137,0)),"")),"")</f>
        <v>3.6417012287115087E-2</v>
      </c>
      <c r="AL137" s="97">
        <f t="shared" si="26"/>
        <v>2.1726798627544407E-2</v>
      </c>
      <c r="AM137" s="97">
        <f t="array" ref="AM137">IF($AF137,STDEVA(IF(G1SelectionMask="x",IF(INDEX(StdCalcsRefCalcs,$E137,0)&gt;0,INDEX(StdCalcsRefCalcs,$E137,0)),"")),"")</f>
        <v>1.2534851828575441E-2</v>
      </c>
      <c r="AN137" s="98" t="b">
        <f t="shared" si="27"/>
        <v>1</v>
      </c>
      <c r="AO137" s="98">
        <f t="array" ref="AO137">IF($AN137,MEDIAN(IF(G2SelectionMask="x",IF(INDEX(StdCalcsRefCalcs,$E137,0)&gt;0,INDEX(StdCalcsRefCalcs,$E137,0)),"")),"")</f>
        <v>2.3216674103772858E-2</v>
      </c>
      <c r="AP137" s="98">
        <f t="array" ref="AP137">IF($AN137,QUARTILE(IF(G2SelectionMask="x",IF(INDEX(StdCalcsRefCalcs,$E137,0)&gt;0,INDEX(StdCalcsRefCalcs,$E137,0)),""),1),"")</f>
        <v>1.9243203127645235E-2</v>
      </c>
      <c r="AQ137" s="98">
        <f t="array" ref="AQ137">IF($AN137,QUARTILE(IF(G2SelectionMask="x",IF(INDEX(StdCalcsRefCalcs,$E137,0)&gt;0,INDEX(StdCalcsRefCalcs,$E137,0)),""),3),"")</f>
        <v>3.2218624182256683E-2</v>
      </c>
      <c r="AR137" s="98">
        <f t="array" ref="AR137">IF($AN137,MIN(IF(G2SelectionMask="x",IF(INDEX(StdCalcsRefCalcs,$E137,0)&gt;0,INDEX(StdCalcsRefCalcs,$E137,0)),"")),"")</f>
        <v>5.5288364102301559E-4</v>
      </c>
      <c r="AS137" s="98">
        <f t="array" ref="AS137">IF($AN137,MAX(IF(G2SelectionMask="x",IF(INDEX(StdCalcsRefCalcs,$E137,0)&gt;0,INDEX(StdCalcsRefCalcs,$E137,0)),"")),"")</f>
        <v>3.6417012287115087E-2</v>
      </c>
      <c r="AT137" s="98">
        <f t="shared" si="28"/>
        <v>2.3709729863960173E-2</v>
      </c>
      <c r="AU137" s="98">
        <f t="array" ref="AU137">IF($AN137,STDEVA(IF(G2SelectionMask="x",IF(INDEX(StdCalcsRefCalcs,$E137,0)&gt;0,INDEX(StdCalcsRefCalcs,$E137,0)),"")),"")</f>
        <v>1.0685763027530593E-2</v>
      </c>
      <c r="AV137" s="97" t="b">
        <f t="shared" si="29"/>
        <v>0</v>
      </c>
      <c r="AW137" s="97" t="str">
        <f t="array" ref="AW137">IF($AV137,MEDIAN(IF(G3SelectionMask="x",IF(INDEX(StdCalcsRefCalcs,$E137,0)&gt;0,INDEX(StdCalcsRefCalcs,$E137,0)),"")),"")</f>
        <v/>
      </c>
      <c r="AX137" s="97" t="str">
        <f t="array" ref="AX137">IF($AV137,QUARTILE(IF(G3SelectionMask="x",IF(INDEX(StdCalcsRefCalcs,$E137,0)&gt;0,INDEX(StdCalcsRefCalcs,$E137,0)),""),1),"")</f>
        <v/>
      </c>
      <c r="AY137" s="97" t="str">
        <f t="array" ref="AY137">IF($AV137,QUARTILE(IF(G3SelectionMask="x",IF(INDEX(StdCalcsRefCalcs,$E137,0)&gt;0,INDEX(StdCalcsRefCalcs,$E137,0)),""),3),"")</f>
        <v/>
      </c>
      <c r="AZ137" s="97" t="str">
        <f t="array" ref="AZ137">IF($AV137,MIN(IF(G3SelectionMask="x",IF(INDEX(StdCalcsRefCalcs,$E137,0)&gt;0,INDEX(StdCalcsRefCalcs,$E137,0)),"")),"")</f>
        <v/>
      </c>
      <c r="BA137" s="97" t="str">
        <f t="array" ref="BA137">IF($AV137,MAX(IF(G3SelectionMask="x",IF(INDEX(StdCalcsRefCalcs,$E137,0)&gt;0,INDEX(StdCalcsRefCalcs,$E137,0)),"")),"")</f>
        <v/>
      </c>
      <c r="BB137" s="97" t="str">
        <f t="shared" si="30"/>
        <v/>
      </c>
      <c r="BC137" s="97" t="str">
        <f t="array" ref="BC137">IF($AV137,STDEVA(IF(G3SelectionMask="x",IF(INDEX(StdCalcsRefCalcs,$E137,0)&gt;0,INDEX(StdCalcsRefCalcs,$E137,0)),"")),"")</f>
        <v/>
      </c>
      <c r="BD137" s="98" t="b">
        <f t="shared" si="31"/>
        <v>0</v>
      </c>
      <c r="BE137" s="98" t="str">
        <f t="array" ref="BE137">IF($BD137,MEDIAN(IF(G4SelectionMask="x",IF(INDEX(StdCalcsRefCalcs,$E137,0)&gt;0,INDEX(StdCalcsRefCalcs,$E137,0)),"")),"")</f>
        <v/>
      </c>
      <c r="BF137" s="98" t="str">
        <f t="array" ref="BF137">IF($BD137,QUARTILE(IF(G4SelectionMask="x",IF(INDEX(StdCalcsRefCalcs,$E137,0)&gt;0,INDEX(StdCalcsRefCalcs,$E137,0)),""),1),"")</f>
        <v/>
      </c>
      <c r="BG137" s="98" t="str">
        <f t="array" ref="BG137">IF($BD137,QUARTILE(IF(G4SelectionMask="x",IF(INDEX(StdCalcsRefCalcs,$E137,0)&gt;0,INDEX(StdCalcsRefCalcs,$E137,0)),""),3),"")</f>
        <v/>
      </c>
      <c r="BH137" s="98" t="str">
        <f t="array" ref="BH137">IF($BD137,MIN(IF(G4SelectionMask="x",IF(INDEX(StdCalcsRefCalcs,$E137,0)&gt;0,INDEX(StdCalcsRefCalcs,$E137,0)),"")),"")</f>
        <v/>
      </c>
      <c r="BI137" s="98" t="str">
        <f t="array" ref="BI137">IF($BD137,MAX(IF(G4SelectionMask="x",IF(INDEX(StdCalcsRefCalcs,$E137,0)&gt;0,INDEX(StdCalcsRefCalcs,$E137,0)),"")),"")</f>
        <v/>
      </c>
      <c r="BJ137" s="98" t="str">
        <f t="shared" si="32"/>
        <v/>
      </c>
      <c r="BK137" s="98" t="str">
        <f t="array" ref="BK137">IF($BD137,STDEVA(IF(G4SelectionMask="x",IF(INDEX(StdCalcsRefCalcs,$E137,0)&gt;0,INDEX(StdCalcsRefCalcs,$E137,0)),"")),"")</f>
        <v/>
      </c>
      <c r="BL137" s="97" t="b">
        <f t="shared" si="33"/>
        <v>0</v>
      </c>
      <c r="BM137" s="97" t="str">
        <f t="array" ref="BM137">IF($BL137,MEDIAN(IF(G5SelectionMask="x",IF(INDEX(StdCalcsRefCalcs,$E137,0)&gt;0,INDEX(StdCalcsRefCalcs,$E137,0)),"")),"")</f>
        <v/>
      </c>
      <c r="BN137" s="97" t="str">
        <f t="array" ref="BN137">IF($BL137,QUARTILE(IF(G5SelectionMask="x",IF(INDEX(StdCalcsRefCalcs,$E137,0)&gt;0,INDEX(StdCalcsRefCalcs,$E137,0)),""),1),"")</f>
        <v/>
      </c>
      <c r="BO137" s="97" t="str">
        <f t="array" ref="BO137">IF($BL137,QUARTILE(IF(G5SelectionMask="x",IF(INDEX(StdCalcsRefCalcs,$E137,0)&gt;0,INDEX(StdCalcsRefCalcs,$E137,0)),""),3),"")</f>
        <v/>
      </c>
      <c r="BP137" s="97" t="str">
        <f t="array" ref="BP137">IF($BL137,MIN(IF(G5SelectionMask="x",IF(INDEX(StdCalcsRefCalcs,$E137,0)&gt;0,INDEX(StdCalcsRefCalcs,$E137,0)),"")),"")</f>
        <v/>
      </c>
      <c r="BQ137" s="97" t="str">
        <f t="array" ref="BQ137">IF($BL137,MAX(IF(G5SelectionMask="x",IF(INDEX(StdCalcsRefCalcs,$E137,0)&gt;0,INDEX(StdCalcsRefCalcs,$E137,0)),"")),"")</f>
        <v/>
      </c>
      <c r="BR137" s="97" t="str">
        <f t="shared" si="34"/>
        <v/>
      </c>
      <c r="BS137" s="99" t="str">
        <f t="array" ref="BS137">IF($BL137,STDEVA(IF(G5SelectionMask="x",IF(INDEX(StdCalcsRefCalcs,$E137,0)&gt;0,INDEX(StdCalcsRefCalcs,$E137,0)),"")),"")</f>
        <v/>
      </c>
      <c r="BT137" s="108"/>
      <c r="BU137" s="109">
        <f t="shared" si="93"/>
        <v>8.224928931924412E-3</v>
      </c>
      <c r="BV137" s="109">
        <f t="shared" si="93"/>
        <v>5.5288364102301559E-4</v>
      </c>
      <c r="BW137" s="109">
        <f t="shared" si="93"/>
        <v>1.7969840690902784E-2</v>
      </c>
      <c r="BX137" s="109">
        <f t="shared" si="93"/>
        <v>2.9531819349327658E-2</v>
      </c>
      <c r="BY137" s="109">
        <f t="shared" si="93"/>
        <v>3.6417012287115087E-2</v>
      </c>
      <c r="BZ137" s="109">
        <f t="shared" si="93"/>
        <v>1.6761630146719005E-2</v>
      </c>
      <c r="CA137" s="109">
        <f t="shared" si="93"/>
        <v>6.8599132197503477E-3</v>
      </c>
      <c r="CB137" s="109" t="str">
        <f t="shared" si="93"/>
        <v/>
      </c>
      <c r="CC137" s="109">
        <f t="shared" si="93"/>
        <v>3.5185921664049317E-2</v>
      </c>
      <c r="CD137" s="109">
        <f t="shared" si="93"/>
        <v>1.3275593712182636E-2</v>
      </c>
      <c r="CE137" s="109">
        <f t="shared" si="93"/>
        <v>3.4080562582326258E-2</v>
      </c>
      <c r="CF137" s="109">
        <f t="shared" si="93"/>
        <v>2.6632808982047961E-2</v>
      </c>
      <c r="CG137" s="109">
        <f t="shared" si="93"/>
        <v>2.3333249011650934E-2</v>
      </c>
      <c r="CH137" s="109">
        <f t="shared" si="93"/>
        <v>2.3063290437872589E-2</v>
      </c>
      <c r="CI137" s="109">
        <f t="shared" si="93"/>
        <v>2.3100099195894785E-2</v>
      </c>
    </row>
    <row r="138" spans="1:87" x14ac:dyDescent="0.2">
      <c r="A138" s="33">
        <f t="shared" si="89"/>
        <v>0</v>
      </c>
      <c r="B138" s="206"/>
      <c r="C138" s="200"/>
      <c r="D138" s="197"/>
      <c r="E138" s="72">
        <f t="shared" si="9"/>
        <v>128</v>
      </c>
      <c r="F138" s="9" t="s">
        <v>1675</v>
      </c>
      <c r="G138" s="9" t="str">
        <f t="shared" si="88"/>
        <v>Networking</v>
      </c>
      <c r="H138" s="9" t="s">
        <v>243</v>
      </c>
      <c r="I138" s="9">
        <f t="shared" si="90"/>
        <v>196</v>
      </c>
      <c r="J138" s="9" t="s">
        <v>569</v>
      </c>
      <c r="K138" s="9">
        <f t="shared" si="91"/>
        <v>10</v>
      </c>
      <c r="P138" s="97">
        <f t="shared" si="59"/>
        <v>7.8030507947531814E-3</v>
      </c>
      <c r="Q138" s="97"/>
      <c r="R138" s="97"/>
      <c r="S138" s="97"/>
      <c r="T138" s="97"/>
      <c r="U138" s="98" t="str">
        <f t="shared" si="60"/>
        <v/>
      </c>
      <c r="V138" s="107">
        <f t="shared" si="61"/>
        <v>1.2569424214350816E-2</v>
      </c>
      <c r="W138" s="107">
        <f t="shared" si="62"/>
        <v>2.5071618041264374E-2</v>
      </c>
      <c r="X138" s="107" t="str">
        <f t="shared" si="63"/>
        <v/>
      </c>
      <c r="Y138" s="107">
        <f t="shared" si="64"/>
        <v>8.0979799448258668E-3</v>
      </c>
      <c r="Z138" s="107">
        <f t="shared" si="65"/>
        <v>6.7785624438146796E-3</v>
      </c>
      <c r="AA138" s="107" t="str">
        <f t="shared" si="66"/>
        <v/>
      </c>
      <c r="AB138" s="107" t="str">
        <f t="shared" si="67"/>
        <v/>
      </c>
      <c r="AC138" s="107">
        <f t="shared" si="68"/>
        <v>8.8072928400766051E-3</v>
      </c>
      <c r="AD138" s="107">
        <f t="shared" si="69"/>
        <v>2.6423694595949211E-2</v>
      </c>
      <c r="AE138" s="107" t="str">
        <f t="shared" si="70"/>
        <v/>
      </c>
      <c r="AF138" s="97" t="b">
        <f t="shared" si="25"/>
        <v>1</v>
      </c>
      <c r="AG138" s="97">
        <f t="array" ref="AG138">IF($AF138,MEDIAN(IF(G1SelectionMask="x",IF(INDEX(StdCalcsRefCalcs,$E138,0)&gt;0,INDEX(StdCalcsRefCalcs,$E138,0)),"")),"")</f>
        <v>1.068835852721371E-2</v>
      </c>
      <c r="AH138" s="97">
        <f t="array" ref="AH138">IF($AF138,QUARTILE(IF(G1SelectionMask="x",IF(INDEX(StdCalcsRefCalcs,$E138,0)&gt;0,INDEX(StdCalcsRefCalcs,$E138,0)),""),1),"")</f>
        <v>8.2753081686385514E-3</v>
      </c>
      <c r="AI138" s="97">
        <f t="array" ref="AI138">IF($AF138,QUARTILE(IF(G1SelectionMask="x",IF(INDEX(StdCalcsRefCalcs,$E138,0)&gt;0,INDEX(StdCalcsRefCalcs,$E138,0)),""),3),"")</f>
        <v>2.1946069584535984E-2</v>
      </c>
      <c r="AJ138" s="97">
        <f t="array" ref="AJ138">IF($AF138,MIN(IF(G1SelectionMask="x",IF(INDEX(StdCalcsRefCalcs,$E138,0)&gt;0,INDEX(StdCalcsRefCalcs,$E138,0)),"")),"")</f>
        <v>6.7785624438146796E-3</v>
      </c>
      <c r="AK138" s="97">
        <f t="array" ref="AK138">IF($AF138,MAX(IF(G1SelectionMask="x",IF(INDEX(StdCalcsRefCalcs,$E138,0)&gt;0,INDEX(StdCalcsRefCalcs,$E138,0)),"")),"")</f>
        <v>2.6423694595949211E-2</v>
      </c>
      <c r="AL138" s="97">
        <f t="shared" si="26"/>
        <v>1.462476201338026E-2</v>
      </c>
      <c r="AM138" s="97">
        <f t="array" ref="AM138">IF($AF138,STDEVA(IF(G1SelectionMask="x",IF(INDEX(StdCalcsRefCalcs,$E138,0)&gt;0,INDEX(StdCalcsRefCalcs,$E138,0)),"")),"")</f>
        <v>8.8383335970267322E-3</v>
      </c>
      <c r="AN138" s="98" t="b">
        <f t="shared" si="27"/>
        <v>1</v>
      </c>
      <c r="AO138" s="98">
        <f t="array" ref="AO138">IF($AN138,MEDIAN(IF(G2SelectionMask="x",IF(INDEX(StdCalcsRefCalcs,$E138,0)&gt;0,INDEX(StdCalcsRefCalcs,$E138,0)),"")),"")</f>
        <v>1.4982468750055418E-2</v>
      </c>
      <c r="AP138" s="98">
        <f t="array" ref="AP138">IF($AN138,QUARTILE(IF(G2SelectionMask="x",IF(INDEX(StdCalcsRefCalcs,$E138,0)&gt;0,INDEX(StdCalcsRefCalcs,$E138,0)),""),1),"")</f>
        <v>1.2569424214350816E-2</v>
      </c>
      <c r="AQ138" s="98">
        <f t="array" ref="AQ138">IF($AN138,QUARTILE(IF(G2SelectionMask="x",IF(INDEX(StdCalcsRefCalcs,$E138,0)&gt;0,INDEX(StdCalcsRefCalcs,$E138,0)),""),3),"")</f>
        <v>1.8480079251868543E-2</v>
      </c>
      <c r="AR138" s="98">
        <f t="array" ref="AR138">IF($AN138,MIN(IF(G2SelectionMask="x",IF(INDEX(StdCalcsRefCalcs,$E138,0)&gt;0,INDEX(StdCalcsRefCalcs,$E138,0)),"")),"")</f>
        <v>8.0979799448258668E-3</v>
      </c>
      <c r="AS138" s="98">
        <f t="array" ref="AS138">IF($AN138,MAX(IF(G2SelectionMask="x",IF(INDEX(StdCalcsRefCalcs,$E138,0)&gt;0,INDEX(StdCalcsRefCalcs,$E138,0)),"")),"")</f>
        <v>2.6423694595949211E-2</v>
      </c>
      <c r="AT138" s="98">
        <f t="shared" si="28"/>
        <v>1.6110729351409968E-2</v>
      </c>
      <c r="AU138" s="98">
        <f t="array" ref="AU138">IF($AN138,STDEVA(IF(G2SelectionMask="x",IF(INDEX(StdCalcsRefCalcs,$E138,0)&gt;0,INDEX(StdCalcsRefCalcs,$E138,0)),"")),"")</f>
        <v>6.8918255599826773E-3</v>
      </c>
      <c r="AV138" s="97" t="b">
        <f t="shared" si="29"/>
        <v>0</v>
      </c>
      <c r="AW138" s="97" t="str">
        <f t="array" ref="AW138">IF($AV138,MEDIAN(IF(G3SelectionMask="x",IF(INDEX(StdCalcsRefCalcs,$E138,0)&gt;0,INDEX(StdCalcsRefCalcs,$E138,0)),"")),"")</f>
        <v/>
      </c>
      <c r="AX138" s="97" t="str">
        <f t="array" ref="AX138">IF($AV138,QUARTILE(IF(G3SelectionMask="x",IF(INDEX(StdCalcsRefCalcs,$E138,0)&gt;0,INDEX(StdCalcsRefCalcs,$E138,0)),""),1),"")</f>
        <v/>
      </c>
      <c r="AY138" s="97" t="str">
        <f t="array" ref="AY138">IF($AV138,QUARTILE(IF(G3SelectionMask="x",IF(INDEX(StdCalcsRefCalcs,$E138,0)&gt;0,INDEX(StdCalcsRefCalcs,$E138,0)),""),3),"")</f>
        <v/>
      </c>
      <c r="AZ138" s="97" t="str">
        <f t="array" ref="AZ138">IF($AV138,MIN(IF(G3SelectionMask="x",IF(INDEX(StdCalcsRefCalcs,$E138,0)&gt;0,INDEX(StdCalcsRefCalcs,$E138,0)),"")),"")</f>
        <v/>
      </c>
      <c r="BA138" s="97" t="str">
        <f t="array" ref="BA138">IF($AV138,MAX(IF(G3SelectionMask="x",IF(INDEX(StdCalcsRefCalcs,$E138,0)&gt;0,INDEX(StdCalcsRefCalcs,$E138,0)),"")),"")</f>
        <v/>
      </c>
      <c r="BB138" s="97" t="str">
        <f t="shared" si="30"/>
        <v/>
      </c>
      <c r="BC138" s="97" t="str">
        <f t="array" ref="BC138">IF($AV138,STDEVA(IF(G3SelectionMask="x",IF(INDEX(StdCalcsRefCalcs,$E138,0)&gt;0,INDEX(StdCalcsRefCalcs,$E138,0)),"")),"")</f>
        <v/>
      </c>
      <c r="BD138" s="98" t="b">
        <f t="shared" si="31"/>
        <v>0</v>
      </c>
      <c r="BE138" s="98" t="str">
        <f t="array" ref="BE138">IF($BD138,MEDIAN(IF(G4SelectionMask="x",IF(INDEX(StdCalcsRefCalcs,$E138,0)&gt;0,INDEX(StdCalcsRefCalcs,$E138,0)),"")),"")</f>
        <v/>
      </c>
      <c r="BF138" s="98" t="str">
        <f t="array" ref="BF138">IF($BD138,QUARTILE(IF(G4SelectionMask="x",IF(INDEX(StdCalcsRefCalcs,$E138,0)&gt;0,INDEX(StdCalcsRefCalcs,$E138,0)),""),1),"")</f>
        <v/>
      </c>
      <c r="BG138" s="98" t="str">
        <f t="array" ref="BG138">IF($BD138,QUARTILE(IF(G4SelectionMask="x",IF(INDEX(StdCalcsRefCalcs,$E138,0)&gt;0,INDEX(StdCalcsRefCalcs,$E138,0)),""),3),"")</f>
        <v/>
      </c>
      <c r="BH138" s="98" t="str">
        <f t="array" ref="BH138">IF($BD138,MIN(IF(G4SelectionMask="x",IF(INDEX(StdCalcsRefCalcs,$E138,0)&gt;0,INDEX(StdCalcsRefCalcs,$E138,0)),"")),"")</f>
        <v/>
      </c>
      <c r="BI138" s="98" t="str">
        <f t="array" ref="BI138">IF($BD138,MAX(IF(G4SelectionMask="x",IF(INDEX(StdCalcsRefCalcs,$E138,0)&gt;0,INDEX(StdCalcsRefCalcs,$E138,0)),"")),"")</f>
        <v/>
      </c>
      <c r="BJ138" s="98" t="str">
        <f t="shared" si="32"/>
        <v/>
      </c>
      <c r="BK138" s="98" t="str">
        <f t="array" ref="BK138">IF($BD138,STDEVA(IF(G4SelectionMask="x",IF(INDEX(StdCalcsRefCalcs,$E138,0)&gt;0,INDEX(StdCalcsRefCalcs,$E138,0)),"")),"")</f>
        <v/>
      </c>
      <c r="BL138" s="97" t="b">
        <f t="shared" si="33"/>
        <v>0</v>
      </c>
      <c r="BM138" s="97" t="str">
        <f t="array" ref="BM138">IF($BL138,MEDIAN(IF(G5SelectionMask="x",IF(INDEX(StdCalcsRefCalcs,$E138,0)&gt;0,INDEX(StdCalcsRefCalcs,$E138,0)),"")),"")</f>
        <v/>
      </c>
      <c r="BN138" s="97" t="str">
        <f t="array" ref="BN138">IF($BL138,QUARTILE(IF(G5SelectionMask="x",IF(INDEX(StdCalcsRefCalcs,$E138,0)&gt;0,INDEX(StdCalcsRefCalcs,$E138,0)),""),1),"")</f>
        <v/>
      </c>
      <c r="BO138" s="97" t="str">
        <f t="array" ref="BO138">IF($BL138,QUARTILE(IF(G5SelectionMask="x",IF(INDEX(StdCalcsRefCalcs,$E138,0)&gt;0,INDEX(StdCalcsRefCalcs,$E138,0)),""),3),"")</f>
        <v/>
      </c>
      <c r="BP138" s="97" t="str">
        <f t="array" ref="BP138">IF($BL138,MIN(IF(G5SelectionMask="x",IF(INDEX(StdCalcsRefCalcs,$E138,0)&gt;0,INDEX(StdCalcsRefCalcs,$E138,0)),"")),"")</f>
        <v/>
      </c>
      <c r="BQ138" s="97" t="str">
        <f t="array" ref="BQ138">IF($BL138,MAX(IF(G5SelectionMask="x",IF(INDEX(StdCalcsRefCalcs,$E138,0)&gt;0,INDEX(StdCalcsRefCalcs,$E138,0)),"")),"")</f>
        <v/>
      </c>
      <c r="BR138" s="97" t="str">
        <f t="shared" si="34"/>
        <v/>
      </c>
      <c r="BS138" s="99" t="str">
        <f t="array" ref="BS138">IF($BL138,STDEVA(IF(G5SelectionMask="x",IF(INDEX(StdCalcsRefCalcs,$E138,0)&gt;0,INDEX(StdCalcsRefCalcs,$E138,0)),"")),"")</f>
        <v/>
      </c>
      <c r="BT138" s="108"/>
      <c r="BU138" s="109">
        <f t="shared" si="93"/>
        <v>7.8030507947531814E-3</v>
      </c>
      <c r="BV138" s="109" t="str">
        <f t="shared" si="93"/>
        <v/>
      </c>
      <c r="BW138" s="109">
        <f t="shared" si="93"/>
        <v>1.2569424214350816E-2</v>
      </c>
      <c r="BX138" s="109">
        <f t="shared" si="93"/>
        <v>2.5071618041264374E-2</v>
      </c>
      <c r="BY138" s="109" t="str">
        <f t="shared" si="93"/>
        <v/>
      </c>
      <c r="BZ138" s="109">
        <f t="shared" si="93"/>
        <v>8.0979799448258668E-3</v>
      </c>
      <c r="CA138" s="109">
        <f t="shared" si="93"/>
        <v>6.7785624438146796E-3</v>
      </c>
      <c r="CB138" s="109" t="str">
        <f t="shared" si="93"/>
        <v/>
      </c>
      <c r="CC138" s="109" t="str">
        <f t="shared" si="93"/>
        <v/>
      </c>
      <c r="CD138" s="109">
        <f t="shared" si="93"/>
        <v>8.8072928400766051E-3</v>
      </c>
      <c r="CE138" s="109">
        <f t="shared" si="93"/>
        <v>2.6423694595949211E-2</v>
      </c>
      <c r="CF138" s="109" t="str">
        <f t="shared" si="93"/>
        <v/>
      </c>
      <c r="CG138" s="109" t="str">
        <f t="shared" si="93"/>
        <v/>
      </c>
      <c r="CH138" s="109">
        <f t="shared" si="93"/>
        <v>1.4982468750055418E-2</v>
      </c>
      <c r="CI138" s="109">
        <f t="shared" si="93"/>
        <v>1.8480079251868543E-2</v>
      </c>
    </row>
    <row r="139" spans="1:87" x14ac:dyDescent="0.2">
      <c r="A139" s="33">
        <f t="shared" si="89"/>
        <v>0</v>
      </c>
      <c r="B139" s="206"/>
      <c r="C139" s="200"/>
      <c r="D139" s="197"/>
      <c r="E139" s="72">
        <f t="shared" si="9"/>
        <v>129</v>
      </c>
      <c r="F139" s="9" t="s">
        <v>1676</v>
      </c>
      <c r="G139" s="9" t="str">
        <f t="shared" si="88"/>
        <v>Telecoms</v>
      </c>
      <c r="H139" s="9" t="s">
        <v>244</v>
      </c>
      <c r="I139" s="9">
        <f>MATCH(H139,RawDataFieldKeys,0)-RawDataFieldKeyBaseRow</f>
        <v>199</v>
      </c>
      <c r="J139" s="9" t="s">
        <v>569</v>
      </c>
      <c r="K139" s="9">
        <f>MATCH(J139,RawDataFieldKeys,0)-RawDataFieldKeyBaseRow</f>
        <v>10</v>
      </c>
      <c r="P139" s="97">
        <f t="shared" ref="P139:P202" si="94">IF(LEN($BU139)=0,"",$BU139)</f>
        <v>4.218781371712302E-4</v>
      </c>
      <c r="Q139" s="97"/>
      <c r="R139" s="97"/>
      <c r="S139" s="97"/>
      <c r="T139" s="97"/>
      <c r="U139" s="98" t="str">
        <f t="shared" ref="U139:U202" si="95">IF(LEN($BV139)=0,"",$BV139)</f>
        <v/>
      </c>
      <c r="V139" s="107">
        <f t="shared" ref="V139:V202" si="96">IF(LEN($BW139)=0,"",$BW139)</f>
        <v>5.4004164765519679E-3</v>
      </c>
      <c r="W139" s="107">
        <f t="shared" ref="W139:W202" si="97">IF(LEN($BX139)=0,"",$BX139)</f>
        <v>4.4602013080632802E-3</v>
      </c>
      <c r="X139" s="107" t="str">
        <f t="shared" ref="X139:X202" si="98">IF(LEN($BY139)=0,"",$BY139)</f>
        <v/>
      </c>
      <c r="Y139" s="107">
        <f t="shared" ref="Y139:Y202" si="99">IF(LEN($BZ139)=0,"",$BZ139)</f>
        <v>8.6636502018931361E-3</v>
      </c>
      <c r="Z139" s="107">
        <f t="shared" ref="Z139:Z202" si="100">IF(LEN($CA139)=0,"",$CA139)</f>
        <v>8.1350775935668473E-5</v>
      </c>
      <c r="AA139" s="107" t="str">
        <f t="shared" ref="AA139:AA202" si="101">IF(LEN($CB139)=0,"",$CB139)</f>
        <v/>
      </c>
      <c r="AB139" s="107" t="str">
        <f t="shared" ref="AB139:AB202" si="102">IF(LEN($CC139)=0,"",$CC139)</f>
        <v/>
      </c>
      <c r="AC139" s="107">
        <f t="shared" ref="AC139:AC202" si="103">IF(LEN($CD139)=0,"",$CD139)</f>
        <v>4.4683008721060312E-3</v>
      </c>
      <c r="AD139" s="107">
        <f t="shared" ref="AD139:AD202" si="104">IF(LEN($CE139)=0,"",$CE139)</f>
        <v>7.6568680023520307E-3</v>
      </c>
      <c r="AE139" s="107" t="str">
        <f t="shared" ref="AE139:AE202" si="105">IF(LEN($CF139)=0,"",$CF139)</f>
        <v/>
      </c>
      <c r="AF139" s="97" t="b">
        <f t="shared" si="25"/>
        <v>1</v>
      </c>
      <c r="AG139" s="97">
        <f t="array" ref="AG139">IF($AF139,MEDIAN(IF(G1SelectionMask="x",IF(INDEX(StdCalcsRefCalcs,$E139,0)&gt;0,INDEX(StdCalcsRefCalcs,$E139,0)),"")),"")</f>
        <v>4.9343586743289996E-3</v>
      </c>
      <c r="AH139" s="97">
        <f t="array" ref="AH139">IF($AF139,QUARTILE(IF(G1SelectionMask="x",IF(INDEX(StdCalcsRefCalcs,$E139,0)&gt;0,INDEX(StdCalcsRefCalcs,$E139,0)),""),1),"")</f>
        <v>4.4622261990739679E-3</v>
      </c>
      <c r="AI139" s="97">
        <f t="array" ref="AI139">IF($AF139,QUARTILE(IF(G1SelectionMask="x",IF(INDEX(StdCalcsRefCalcs,$E139,0)&gt;0,INDEX(StdCalcsRefCalcs,$E139,0)),""),3),"")</f>
        <v>7.092755120902015E-3</v>
      </c>
      <c r="AJ139" s="97">
        <f t="array" ref="AJ139">IF($AF139,MIN(IF(G1SelectionMask="x",IF(INDEX(StdCalcsRefCalcs,$E139,0)&gt;0,INDEX(StdCalcsRefCalcs,$E139,0)),"")),"")</f>
        <v>8.1350775935668473E-5</v>
      </c>
      <c r="AK139" s="97">
        <f t="array" ref="AK139">IF($AF139,MAX(IF(G1SelectionMask="x",IF(INDEX(StdCalcsRefCalcs,$E139,0)&gt;0,INDEX(StdCalcsRefCalcs,$E139,0)),"")),"")</f>
        <v>8.6636502018931361E-3</v>
      </c>
      <c r="AL139" s="97">
        <f t="shared" si="26"/>
        <v>5.1217979394836861E-3</v>
      </c>
      <c r="AM139" s="97">
        <f t="array" ref="AM139">IF($AF139,STDEVA(IF(G1SelectionMask="x",IF(INDEX(StdCalcsRefCalcs,$E139,0)&gt;0,INDEX(StdCalcsRefCalcs,$E139,0)),"")),"")</f>
        <v>3.0106411971499215E-3</v>
      </c>
      <c r="AN139" s="98" t="b">
        <f t="shared" si="27"/>
        <v>1</v>
      </c>
      <c r="AO139" s="98">
        <f t="array" ref="AO139">IF($AN139,MEDIAN(IF(G2SelectionMask="x",IF(INDEX(StdCalcsRefCalcs,$E139,0)&gt;0,INDEX(StdCalcsRefCalcs,$E139,0)),"")),"")</f>
        <v>7.6568680023520307E-3</v>
      </c>
      <c r="AP139" s="98">
        <f t="array" ref="AP139">IF($AN139,QUARTILE(IF(G2SelectionMask="x",IF(INDEX(StdCalcsRefCalcs,$E139,0)&gt;0,INDEX(StdCalcsRefCalcs,$E139,0)),""),1),"")</f>
        <v>5.4004164765519679E-3</v>
      </c>
      <c r="AQ139" s="98">
        <f t="array" ref="AQ139">IF($AN139,QUARTILE(IF(G2SelectionMask="x",IF(INDEX(StdCalcsRefCalcs,$E139,0)&gt;0,INDEX(StdCalcsRefCalcs,$E139,0)),""),3),"")</f>
        <v>8.0808216878171697E-3</v>
      </c>
      <c r="AR139" s="98">
        <f t="array" ref="AR139">IF($AN139,MIN(IF(G2SelectionMask="x",IF(INDEX(StdCalcsRefCalcs,$E139,0)&gt;0,INDEX(StdCalcsRefCalcs,$E139,0)),"")),"")</f>
        <v>4.6200199440262421E-3</v>
      </c>
      <c r="AS139" s="98">
        <f t="array" ref="AS139">IF($AN139,MAX(IF(G2SelectionMask="x",IF(INDEX(StdCalcsRefCalcs,$E139,0)&gt;0,INDEX(StdCalcsRefCalcs,$E139,0)),"")),"")</f>
        <v>8.6636502018931361E-3</v>
      </c>
      <c r="AT139" s="98">
        <f t="shared" si="28"/>
        <v>6.8843552625281095E-3</v>
      </c>
      <c r="AU139" s="98">
        <f t="array" ref="AU139">IF($AN139,STDEVA(IF(G2SelectionMask="x",IF(INDEX(StdCalcsRefCalcs,$E139,0)&gt;0,INDEX(StdCalcsRefCalcs,$E139,0)),"")),"")</f>
        <v>1.7694269606586997E-3</v>
      </c>
      <c r="AV139" s="97" t="b">
        <f t="shared" si="29"/>
        <v>0</v>
      </c>
      <c r="AW139" s="97" t="str">
        <f t="array" ref="AW139">IF($AV139,MEDIAN(IF(G3SelectionMask="x",IF(INDEX(StdCalcsRefCalcs,$E139,0)&gt;0,INDEX(StdCalcsRefCalcs,$E139,0)),"")),"")</f>
        <v/>
      </c>
      <c r="AX139" s="97" t="str">
        <f t="array" ref="AX139">IF($AV139,QUARTILE(IF(G3SelectionMask="x",IF(INDEX(StdCalcsRefCalcs,$E139,0)&gt;0,INDEX(StdCalcsRefCalcs,$E139,0)),""),1),"")</f>
        <v/>
      </c>
      <c r="AY139" s="97" t="str">
        <f t="array" ref="AY139">IF($AV139,QUARTILE(IF(G3SelectionMask="x",IF(INDEX(StdCalcsRefCalcs,$E139,0)&gt;0,INDEX(StdCalcsRefCalcs,$E139,0)),""),3),"")</f>
        <v/>
      </c>
      <c r="AZ139" s="97" t="str">
        <f t="array" ref="AZ139">IF($AV139,MIN(IF(G3SelectionMask="x",IF(INDEX(StdCalcsRefCalcs,$E139,0)&gt;0,INDEX(StdCalcsRefCalcs,$E139,0)),"")),"")</f>
        <v/>
      </c>
      <c r="BA139" s="97" t="str">
        <f t="array" ref="BA139">IF($AV139,MAX(IF(G3SelectionMask="x",IF(INDEX(StdCalcsRefCalcs,$E139,0)&gt;0,INDEX(StdCalcsRefCalcs,$E139,0)),"")),"")</f>
        <v/>
      </c>
      <c r="BB139" s="97" t="str">
        <f t="shared" si="30"/>
        <v/>
      </c>
      <c r="BC139" s="97" t="str">
        <f t="array" ref="BC139">IF($AV139,STDEVA(IF(G3SelectionMask="x",IF(INDEX(StdCalcsRefCalcs,$E139,0)&gt;0,INDEX(StdCalcsRefCalcs,$E139,0)),"")),"")</f>
        <v/>
      </c>
      <c r="BD139" s="98" t="b">
        <f t="shared" si="31"/>
        <v>0</v>
      </c>
      <c r="BE139" s="98" t="str">
        <f t="array" ref="BE139">IF($BD139,MEDIAN(IF(G4SelectionMask="x",IF(INDEX(StdCalcsRefCalcs,$E139,0)&gt;0,INDEX(StdCalcsRefCalcs,$E139,0)),"")),"")</f>
        <v/>
      </c>
      <c r="BF139" s="98" t="str">
        <f t="array" ref="BF139">IF($BD139,QUARTILE(IF(G4SelectionMask="x",IF(INDEX(StdCalcsRefCalcs,$E139,0)&gt;0,INDEX(StdCalcsRefCalcs,$E139,0)),""),1),"")</f>
        <v/>
      </c>
      <c r="BG139" s="98" t="str">
        <f t="array" ref="BG139">IF($BD139,QUARTILE(IF(G4SelectionMask="x",IF(INDEX(StdCalcsRefCalcs,$E139,0)&gt;0,INDEX(StdCalcsRefCalcs,$E139,0)),""),3),"")</f>
        <v/>
      </c>
      <c r="BH139" s="98" t="str">
        <f t="array" ref="BH139">IF($BD139,MIN(IF(G4SelectionMask="x",IF(INDEX(StdCalcsRefCalcs,$E139,0)&gt;0,INDEX(StdCalcsRefCalcs,$E139,0)),"")),"")</f>
        <v/>
      </c>
      <c r="BI139" s="98" t="str">
        <f t="array" ref="BI139">IF($BD139,MAX(IF(G4SelectionMask="x",IF(INDEX(StdCalcsRefCalcs,$E139,0)&gt;0,INDEX(StdCalcsRefCalcs,$E139,0)),"")),"")</f>
        <v/>
      </c>
      <c r="BJ139" s="98" t="str">
        <f t="shared" si="32"/>
        <v/>
      </c>
      <c r="BK139" s="98" t="str">
        <f t="array" ref="BK139">IF($BD139,STDEVA(IF(G4SelectionMask="x",IF(INDEX(StdCalcsRefCalcs,$E139,0)&gt;0,INDEX(StdCalcsRefCalcs,$E139,0)),"")),"")</f>
        <v/>
      </c>
      <c r="BL139" s="97" t="b">
        <f t="shared" si="33"/>
        <v>0</v>
      </c>
      <c r="BM139" s="97" t="str">
        <f t="array" ref="BM139">IF($BL139,MEDIAN(IF(G5SelectionMask="x",IF(INDEX(StdCalcsRefCalcs,$E139,0)&gt;0,INDEX(StdCalcsRefCalcs,$E139,0)),"")),"")</f>
        <v/>
      </c>
      <c r="BN139" s="97" t="str">
        <f t="array" ref="BN139">IF($BL139,QUARTILE(IF(G5SelectionMask="x",IF(INDEX(StdCalcsRefCalcs,$E139,0)&gt;0,INDEX(StdCalcsRefCalcs,$E139,0)),""),1),"")</f>
        <v/>
      </c>
      <c r="BO139" s="97" t="str">
        <f t="array" ref="BO139">IF($BL139,QUARTILE(IF(G5SelectionMask="x",IF(INDEX(StdCalcsRefCalcs,$E139,0)&gt;0,INDEX(StdCalcsRefCalcs,$E139,0)),""),3),"")</f>
        <v/>
      </c>
      <c r="BP139" s="97" t="str">
        <f t="array" ref="BP139">IF($BL139,MIN(IF(G5SelectionMask="x",IF(INDEX(StdCalcsRefCalcs,$E139,0)&gt;0,INDEX(StdCalcsRefCalcs,$E139,0)),"")),"")</f>
        <v/>
      </c>
      <c r="BQ139" s="97" t="str">
        <f t="array" ref="BQ139">IF($BL139,MAX(IF(G5SelectionMask="x",IF(INDEX(StdCalcsRefCalcs,$E139,0)&gt;0,INDEX(StdCalcsRefCalcs,$E139,0)),"")),"")</f>
        <v/>
      </c>
      <c r="BR139" s="97" t="str">
        <f t="shared" si="34"/>
        <v/>
      </c>
      <c r="BS139" s="99" t="str">
        <f t="array" ref="BS139">IF($BL139,STDEVA(IF(G5SelectionMask="x",IF(INDEX(StdCalcsRefCalcs,$E139,0)&gt;0,INDEX(StdCalcsRefCalcs,$E139,0)),"")),"")</f>
        <v/>
      </c>
      <c r="BT139" s="108"/>
      <c r="BU139" s="109">
        <f t="shared" ref="BU139:CI148" si="106">IFERROR(IF(LEN(INDEX(RawDataAllData,$I139,BU$9))*LEN(INDEX(RawDataAllData,$K139,BU$9))=0,"",INDEX(RawDataAllData,$I139,BU$9)/INDEX(RawDataAllData,$K139,BU$9)),"")</f>
        <v>4.218781371712302E-4</v>
      </c>
      <c r="BV139" s="109" t="str">
        <f t="shared" si="106"/>
        <v/>
      </c>
      <c r="BW139" s="109">
        <f t="shared" si="106"/>
        <v>5.4004164765519679E-3</v>
      </c>
      <c r="BX139" s="109">
        <f t="shared" si="106"/>
        <v>4.4602013080632802E-3</v>
      </c>
      <c r="BY139" s="109" t="str">
        <f t="shared" si="106"/>
        <v/>
      </c>
      <c r="BZ139" s="109">
        <f t="shared" si="106"/>
        <v>8.6636502018931361E-3</v>
      </c>
      <c r="CA139" s="109">
        <f t="shared" si="106"/>
        <v>8.1350775935668473E-5</v>
      </c>
      <c r="CB139" s="109" t="str">
        <f t="shared" si="106"/>
        <v/>
      </c>
      <c r="CC139" s="109" t="str">
        <f t="shared" si="106"/>
        <v/>
      </c>
      <c r="CD139" s="109">
        <f t="shared" si="106"/>
        <v>4.4683008721060312E-3</v>
      </c>
      <c r="CE139" s="109">
        <f t="shared" si="106"/>
        <v>7.6568680023520307E-3</v>
      </c>
      <c r="CF139" s="109" t="str">
        <f t="shared" si="106"/>
        <v/>
      </c>
      <c r="CG139" s="109" t="str">
        <f t="shared" si="106"/>
        <v/>
      </c>
      <c r="CH139" s="109">
        <f t="shared" si="106"/>
        <v>8.0808216878171697E-3</v>
      </c>
      <c r="CI139" s="109">
        <f t="shared" si="106"/>
        <v>4.6200199440262421E-3</v>
      </c>
    </row>
    <row r="140" spans="1:87" x14ac:dyDescent="0.2">
      <c r="A140" s="33">
        <f t="shared" si="89"/>
        <v>0</v>
      </c>
      <c r="B140" s="206"/>
      <c r="C140" s="200"/>
      <c r="D140" s="197"/>
      <c r="E140" s="72">
        <f t="shared" si="9"/>
        <v>130</v>
      </c>
      <c r="F140" s="9" t="s">
        <v>1828</v>
      </c>
      <c r="G140" s="9" t="str">
        <f t="shared" si="88"/>
        <v>ATM infrastructure</v>
      </c>
      <c r="H140" s="9" t="s">
        <v>634</v>
      </c>
      <c r="I140" s="9">
        <f t="shared" si="90"/>
        <v>202</v>
      </c>
      <c r="J140" s="9" t="s">
        <v>569</v>
      </c>
      <c r="K140" s="9">
        <f t="shared" si="91"/>
        <v>10</v>
      </c>
      <c r="P140" s="97" t="str">
        <f t="shared" si="94"/>
        <v/>
      </c>
      <c r="Q140" s="97"/>
      <c r="R140" s="97"/>
      <c r="S140" s="97"/>
      <c r="T140" s="97"/>
      <c r="U140" s="98" t="str">
        <f t="shared" si="95"/>
        <v/>
      </c>
      <c r="V140" s="107">
        <f t="shared" si="96"/>
        <v>5.787430732578213E-3</v>
      </c>
      <c r="W140" s="107">
        <f t="shared" si="97"/>
        <v>7.4354115758395499E-3</v>
      </c>
      <c r="X140" s="107">
        <f t="shared" si="98"/>
        <v>1.5782637049008143E-2</v>
      </c>
      <c r="Y140" s="107">
        <f t="shared" si="99"/>
        <v>3.0322945189982173E-2</v>
      </c>
      <c r="Z140" s="107">
        <f t="shared" si="100"/>
        <v>2.2416658257828646E-2</v>
      </c>
      <c r="AA140" s="107">
        <f t="shared" si="101"/>
        <v>0</v>
      </c>
      <c r="AB140" s="107" t="str">
        <f t="shared" si="102"/>
        <v/>
      </c>
      <c r="AC140" s="107">
        <f t="shared" si="103"/>
        <v>6.4465114673311757E-3</v>
      </c>
      <c r="AD140" s="107">
        <f t="shared" si="104"/>
        <v>4.5320689144924056E-3</v>
      </c>
      <c r="AE140" s="107">
        <f t="shared" si="105"/>
        <v>2.4216306690445475E-2</v>
      </c>
      <c r="AF140" s="97" t="b">
        <f t="shared" si="25"/>
        <v>1</v>
      </c>
      <c r="AG140" s="97">
        <f t="array" ref="AG140">IF($AF140,MEDIAN(IF(G1SelectionMask="x",IF(INDEX(StdCalcsRefCalcs,$E140,0)&gt;0,INDEX(StdCalcsRefCalcs,$E140,0)),"")),"")</f>
        <v>1.1609024312423846E-2</v>
      </c>
      <c r="AH140" s="97">
        <f t="array" ref="AH140">IF($AF140,QUARTILE(IF(G1SelectionMask="x",IF(INDEX(StdCalcsRefCalcs,$E140,0)&gt;0,INDEX(StdCalcsRefCalcs,$E140,0)),""),1),"")</f>
        <v>6.2817412836429351E-3</v>
      </c>
      <c r="AI140" s="97">
        <f t="array" ref="AI140">IF($AF140,QUARTILE(IF(G1SelectionMask="x",IF(INDEX(StdCalcsRefCalcs,$E140,0)&gt;0,INDEX(StdCalcsRefCalcs,$E140,0)),""),3),"")</f>
        <v>2.2866570365982854E-2</v>
      </c>
      <c r="AJ140" s="97">
        <f t="array" ref="AJ140">IF($AF140,MIN(IF(G1SelectionMask="x",IF(INDEX(StdCalcsRefCalcs,$E140,0)&gt;0,INDEX(StdCalcsRefCalcs,$E140,0)),"")),"")</f>
        <v>4.5320689144924056E-3</v>
      </c>
      <c r="AK140" s="97">
        <f t="array" ref="AK140">IF($AF140,MAX(IF(G1SelectionMask="x",IF(INDEX(StdCalcsRefCalcs,$E140,0)&gt;0,INDEX(StdCalcsRefCalcs,$E140,0)),"")),"")</f>
        <v>3.0322945189982173E-2</v>
      </c>
      <c r="AL140" s="97">
        <f t="shared" si="26"/>
        <v>1.2993329986389532E-2</v>
      </c>
      <c r="AM140" s="97">
        <f t="array" ref="AM140">IF($AF140,STDEVA(IF(G1SelectionMask="x",IF(INDEX(StdCalcsRefCalcs,$E140,0)&gt;0,INDEX(StdCalcsRefCalcs,$E140,0)),"")),"")</f>
        <v>9.9929689821754465E-3</v>
      </c>
      <c r="AN140" s="98" t="b">
        <f t="shared" si="27"/>
        <v>1</v>
      </c>
      <c r="AO140" s="98">
        <f t="array" ref="AO140">IF($AN140,MEDIAN(IF(G2SelectionMask="x",IF(INDEX(StdCalcsRefCalcs,$E140,0)&gt;0,INDEX(StdCalcsRefCalcs,$E140,0)),"")),"")</f>
        <v>1.4298058712727657E-2</v>
      </c>
      <c r="AP140" s="98">
        <f t="array" ref="AP140">IF($AN140,QUARTILE(IF(G2SelectionMask="x",IF(INDEX(StdCalcsRefCalcs,$E140,0)&gt;0,INDEX(StdCalcsRefCalcs,$E140,0)),""),1),"")</f>
        <v>5.6823763372541771E-3</v>
      </c>
      <c r="AQ140" s="98">
        <f t="array" ref="AQ140">IF($AN140,QUARTILE(IF(G2SelectionMask="x",IF(INDEX(StdCalcsRefCalcs,$E140,0)&gt;0,INDEX(StdCalcsRefCalcs,$E140,0)),""),3),"")</f>
        <v>1.7891054459367478E-2</v>
      </c>
      <c r="AR140" s="98">
        <f t="array" ref="AR140">IF($AN140,MIN(IF(G2SelectionMask="x",IF(INDEX(StdCalcsRefCalcs,$E140,0)&gt;0,INDEX(StdCalcsRefCalcs,$E140,0)),"")),"")</f>
        <v>4.5320689144924056E-3</v>
      </c>
      <c r="AS140" s="98">
        <f t="array" ref="AS140">IF($AN140,MAX(IF(G2SelectionMask="x",IF(INDEX(StdCalcsRefCalcs,$E140,0)&gt;0,INDEX(StdCalcsRefCalcs,$E140,0)),"")),"")</f>
        <v>3.0322945189982173E-2</v>
      </c>
      <c r="AT140" s="98">
        <f t="shared" si="28"/>
        <v>1.2733857683693754E-2</v>
      </c>
      <c r="AU140" s="98">
        <f t="array" ref="AU140">IF($AN140,STDEVA(IF(G2SelectionMask="x",IF(INDEX(StdCalcsRefCalcs,$E140,0)&gt;0,INDEX(StdCalcsRefCalcs,$E140,0)),"")),"")</f>
        <v>9.3190013468258583E-3</v>
      </c>
      <c r="AV140" s="97" t="b">
        <f t="shared" si="29"/>
        <v>0</v>
      </c>
      <c r="AW140" s="97" t="str">
        <f t="array" ref="AW140">IF($AV140,MEDIAN(IF(G3SelectionMask="x",IF(INDEX(StdCalcsRefCalcs,$E140,0)&gt;0,INDEX(StdCalcsRefCalcs,$E140,0)),"")),"")</f>
        <v/>
      </c>
      <c r="AX140" s="97" t="str">
        <f t="array" ref="AX140">IF($AV140,QUARTILE(IF(G3SelectionMask="x",IF(INDEX(StdCalcsRefCalcs,$E140,0)&gt;0,INDEX(StdCalcsRefCalcs,$E140,0)),""),1),"")</f>
        <v/>
      </c>
      <c r="AY140" s="97" t="str">
        <f t="array" ref="AY140">IF($AV140,QUARTILE(IF(G3SelectionMask="x",IF(INDEX(StdCalcsRefCalcs,$E140,0)&gt;0,INDEX(StdCalcsRefCalcs,$E140,0)),""),3),"")</f>
        <v/>
      </c>
      <c r="AZ140" s="97" t="str">
        <f t="array" ref="AZ140">IF($AV140,MIN(IF(G3SelectionMask="x",IF(INDEX(StdCalcsRefCalcs,$E140,0)&gt;0,INDEX(StdCalcsRefCalcs,$E140,0)),"")),"")</f>
        <v/>
      </c>
      <c r="BA140" s="97" t="str">
        <f t="array" ref="BA140">IF($AV140,MAX(IF(G3SelectionMask="x",IF(INDEX(StdCalcsRefCalcs,$E140,0)&gt;0,INDEX(StdCalcsRefCalcs,$E140,0)),"")),"")</f>
        <v/>
      </c>
      <c r="BB140" s="97" t="str">
        <f t="shared" si="30"/>
        <v/>
      </c>
      <c r="BC140" s="97" t="str">
        <f t="array" ref="BC140">IF($AV140,STDEVA(IF(G3SelectionMask="x",IF(INDEX(StdCalcsRefCalcs,$E140,0)&gt;0,INDEX(StdCalcsRefCalcs,$E140,0)),"")),"")</f>
        <v/>
      </c>
      <c r="BD140" s="98" t="b">
        <f t="shared" si="31"/>
        <v>0</v>
      </c>
      <c r="BE140" s="98" t="str">
        <f t="array" ref="BE140">IF($BD140,MEDIAN(IF(G4SelectionMask="x",IF(INDEX(StdCalcsRefCalcs,$E140,0)&gt;0,INDEX(StdCalcsRefCalcs,$E140,0)),"")),"")</f>
        <v/>
      </c>
      <c r="BF140" s="98" t="str">
        <f t="array" ref="BF140">IF($BD140,QUARTILE(IF(G4SelectionMask="x",IF(INDEX(StdCalcsRefCalcs,$E140,0)&gt;0,INDEX(StdCalcsRefCalcs,$E140,0)),""),1),"")</f>
        <v/>
      </c>
      <c r="BG140" s="98" t="str">
        <f t="array" ref="BG140">IF($BD140,QUARTILE(IF(G4SelectionMask="x",IF(INDEX(StdCalcsRefCalcs,$E140,0)&gt;0,INDEX(StdCalcsRefCalcs,$E140,0)),""),3),"")</f>
        <v/>
      </c>
      <c r="BH140" s="98" t="str">
        <f t="array" ref="BH140">IF($BD140,MIN(IF(G4SelectionMask="x",IF(INDEX(StdCalcsRefCalcs,$E140,0)&gt;0,INDEX(StdCalcsRefCalcs,$E140,0)),"")),"")</f>
        <v/>
      </c>
      <c r="BI140" s="98" t="str">
        <f t="array" ref="BI140">IF($BD140,MAX(IF(G4SelectionMask="x",IF(INDEX(StdCalcsRefCalcs,$E140,0)&gt;0,INDEX(StdCalcsRefCalcs,$E140,0)),"")),"")</f>
        <v/>
      </c>
      <c r="BJ140" s="98" t="str">
        <f t="shared" si="32"/>
        <v/>
      </c>
      <c r="BK140" s="98" t="str">
        <f t="array" ref="BK140">IF($BD140,STDEVA(IF(G4SelectionMask="x",IF(INDEX(StdCalcsRefCalcs,$E140,0)&gt;0,INDEX(StdCalcsRefCalcs,$E140,0)),"")),"")</f>
        <v/>
      </c>
      <c r="BL140" s="97" t="b">
        <f t="shared" si="33"/>
        <v>0</v>
      </c>
      <c r="BM140" s="97" t="str">
        <f t="array" ref="BM140">IF($BL140,MEDIAN(IF(G5SelectionMask="x",IF(INDEX(StdCalcsRefCalcs,$E140,0)&gt;0,INDEX(StdCalcsRefCalcs,$E140,0)),"")),"")</f>
        <v/>
      </c>
      <c r="BN140" s="97" t="str">
        <f t="array" ref="BN140">IF($BL140,QUARTILE(IF(G5SelectionMask="x",IF(INDEX(StdCalcsRefCalcs,$E140,0)&gt;0,INDEX(StdCalcsRefCalcs,$E140,0)),""),1),"")</f>
        <v/>
      </c>
      <c r="BO140" s="97" t="str">
        <f t="array" ref="BO140">IF($BL140,QUARTILE(IF(G5SelectionMask="x",IF(INDEX(StdCalcsRefCalcs,$E140,0)&gt;0,INDEX(StdCalcsRefCalcs,$E140,0)),""),3),"")</f>
        <v/>
      </c>
      <c r="BP140" s="97" t="str">
        <f t="array" ref="BP140">IF($BL140,MIN(IF(G5SelectionMask="x",IF(INDEX(StdCalcsRefCalcs,$E140,0)&gt;0,INDEX(StdCalcsRefCalcs,$E140,0)),"")),"")</f>
        <v/>
      </c>
      <c r="BQ140" s="97" t="str">
        <f t="array" ref="BQ140">IF($BL140,MAX(IF(G5SelectionMask="x",IF(INDEX(StdCalcsRefCalcs,$E140,0)&gt;0,INDEX(StdCalcsRefCalcs,$E140,0)),"")),"")</f>
        <v/>
      </c>
      <c r="BR140" s="97" t="str">
        <f t="shared" si="34"/>
        <v/>
      </c>
      <c r="BS140" s="99" t="str">
        <f t="array" ref="BS140">IF($BL140,STDEVA(IF(G5SelectionMask="x",IF(INDEX(StdCalcsRefCalcs,$E140,0)&gt;0,INDEX(StdCalcsRefCalcs,$E140,0)),"")),"")</f>
        <v/>
      </c>
      <c r="BT140" s="108"/>
      <c r="BU140" s="109" t="str">
        <f t="shared" si="106"/>
        <v/>
      </c>
      <c r="BV140" s="109" t="str">
        <f t="shared" si="106"/>
        <v/>
      </c>
      <c r="BW140" s="109">
        <f t="shared" si="106"/>
        <v>5.787430732578213E-3</v>
      </c>
      <c r="BX140" s="109">
        <f t="shared" si="106"/>
        <v>7.4354115758395499E-3</v>
      </c>
      <c r="BY140" s="109">
        <f t="shared" si="106"/>
        <v>1.5782637049008143E-2</v>
      </c>
      <c r="BZ140" s="109">
        <f t="shared" si="106"/>
        <v>3.0322945189982173E-2</v>
      </c>
      <c r="CA140" s="109">
        <f t="shared" si="106"/>
        <v>2.2416658257828646E-2</v>
      </c>
      <c r="CB140" s="109">
        <f t="shared" si="106"/>
        <v>0</v>
      </c>
      <c r="CC140" s="109" t="str">
        <f t="shared" si="106"/>
        <v/>
      </c>
      <c r="CD140" s="109">
        <f t="shared" si="106"/>
        <v>6.4465114673311757E-3</v>
      </c>
      <c r="CE140" s="109">
        <f t="shared" si="106"/>
        <v>4.5320689144924056E-3</v>
      </c>
      <c r="CF140" s="109">
        <f t="shared" si="106"/>
        <v>2.4216306690445475E-2</v>
      </c>
      <c r="CG140" s="109">
        <f t="shared" si="106"/>
        <v>1.3078506284268786E-2</v>
      </c>
      <c r="CH140" s="109">
        <f t="shared" si="106"/>
        <v>1.5517611141186527E-2</v>
      </c>
      <c r="CI140" s="109">
        <f t="shared" si="106"/>
        <v>5.3672131512820685E-3</v>
      </c>
    </row>
    <row r="141" spans="1:87" x14ac:dyDescent="0.2">
      <c r="A141" s="33">
        <f t="shared" si="89"/>
        <v>0</v>
      </c>
      <c r="B141" s="206"/>
      <c r="C141" s="200"/>
      <c r="D141" s="197"/>
      <c r="E141" s="72">
        <f t="shared" si="9"/>
        <v>131</v>
      </c>
      <c r="F141" s="9" t="s">
        <v>1677</v>
      </c>
      <c r="G141" s="9" t="str">
        <f t="shared" si="88"/>
        <v>Infrastructure</v>
      </c>
      <c r="H141" s="9" t="s">
        <v>635</v>
      </c>
      <c r="I141" s="9">
        <f t="shared" si="90"/>
        <v>203</v>
      </c>
      <c r="J141" s="9" t="s">
        <v>220</v>
      </c>
      <c r="K141" s="9">
        <f t="shared" si="91"/>
        <v>1</v>
      </c>
      <c r="P141" s="97" t="str">
        <f t="shared" si="94"/>
        <v/>
      </c>
      <c r="Q141" s="97"/>
      <c r="R141" s="97"/>
      <c r="S141" s="97"/>
      <c r="T141" s="97"/>
      <c r="U141" s="98" t="str">
        <f t="shared" si="95"/>
        <v/>
      </c>
      <c r="V141" s="107" t="str">
        <f t="shared" si="96"/>
        <v/>
      </c>
      <c r="W141" s="107" t="str">
        <f t="shared" si="97"/>
        <v/>
      </c>
      <c r="X141" s="107" t="str">
        <f t="shared" si="98"/>
        <v/>
      </c>
      <c r="Y141" s="107" t="str">
        <f t="shared" si="99"/>
        <v/>
      </c>
      <c r="Z141" s="107" t="str">
        <f t="shared" si="100"/>
        <v/>
      </c>
      <c r="AA141" s="107" t="str">
        <f t="shared" si="101"/>
        <v/>
      </c>
      <c r="AB141" s="107" t="str">
        <f t="shared" si="102"/>
        <v/>
      </c>
      <c r="AC141" s="107" t="str">
        <f t="shared" si="103"/>
        <v/>
      </c>
      <c r="AD141" s="107" t="str">
        <f t="shared" si="104"/>
        <v/>
      </c>
      <c r="AE141" s="107" t="str">
        <f t="shared" si="105"/>
        <v/>
      </c>
      <c r="AF141" s="97" t="b">
        <f t="shared" si="25"/>
        <v>0</v>
      </c>
      <c r="AG141" s="97" t="str">
        <f t="array" ref="AG141">IF($AF141,MEDIAN(IF(G1SelectionMask="x",IF(INDEX(StdCalcsRefCalcs,$E141,0)&gt;0,INDEX(StdCalcsRefCalcs,$E141,0)),"")),"")</f>
        <v/>
      </c>
      <c r="AH141" s="97" t="str">
        <f t="array" ref="AH141">IF($AF141,QUARTILE(IF(G1SelectionMask="x",IF(INDEX(StdCalcsRefCalcs,$E141,0)&gt;0,INDEX(StdCalcsRefCalcs,$E141,0)),""),1),"")</f>
        <v/>
      </c>
      <c r="AI141" s="97" t="str">
        <f t="array" ref="AI141">IF($AF141,QUARTILE(IF(G1SelectionMask="x",IF(INDEX(StdCalcsRefCalcs,$E141,0)&gt;0,INDEX(StdCalcsRefCalcs,$E141,0)),""),3),"")</f>
        <v/>
      </c>
      <c r="AJ141" s="97" t="str">
        <f t="array" ref="AJ141">IF($AF141,MIN(IF(G1SelectionMask="x",IF(INDEX(StdCalcsRefCalcs,$E141,0)&gt;0,INDEX(StdCalcsRefCalcs,$E141,0)),"")),"")</f>
        <v/>
      </c>
      <c r="AK141" s="97" t="str">
        <f t="array" ref="AK141">IF($AF141,MAX(IF(G1SelectionMask="x",IF(INDEX(StdCalcsRefCalcs,$E141,0)&gt;0,INDEX(StdCalcsRefCalcs,$E141,0)),"")),"")</f>
        <v/>
      </c>
      <c r="AL141" s="97" t="str">
        <f t="shared" si="26"/>
        <v/>
      </c>
      <c r="AM141" s="97" t="str">
        <f t="array" ref="AM141">IF($AF141,STDEVA(IF(G1SelectionMask="x",IF(INDEX(StdCalcsRefCalcs,$E141,0)&gt;0,INDEX(StdCalcsRefCalcs,$E141,0)),"")),"")</f>
        <v/>
      </c>
      <c r="AN141" s="98" t="b">
        <f t="shared" si="27"/>
        <v>0</v>
      </c>
      <c r="AO141" s="98" t="str">
        <f t="array" ref="AO141">IF($AN141,MEDIAN(IF(G2SelectionMask="x",IF(INDEX(StdCalcsRefCalcs,$E141,0)&gt;0,INDEX(StdCalcsRefCalcs,$E141,0)),"")),"")</f>
        <v/>
      </c>
      <c r="AP141" s="98" t="str">
        <f t="array" ref="AP141">IF($AN141,QUARTILE(IF(G2SelectionMask="x",IF(INDEX(StdCalcsRefCalcs,$E141,0)&gt;0,INDEX(StdCalcsRefCalcs,$E141,0)),""),1),"")</f>
        <v/>
      </c>
      <c r="AQ141" s="98" t="str">
        <f t="array" ref="AQ141">IF($AN141,QUARTILE(IF(G2SelectionMask="x",IF(INDEX(StdCalcsRefCalcs,$E141,0)&gt;0,INDEX(StdCalcsRefCalcs,$E141,0)),""),3),"")</f>
        <v/>
      </c>
      <c r="AR141" s="98" t="str">
        <f t="array" ref="AR141">IF($AN141,MIN(IF(G2SelectionMask="x",IF(INDEX(StdCalcsRefCalcs,$E141,0)&gt;0,INDEX(StdCalcsRefCalcs,$E141,0)),"")),"")</f>
        <v/>
      </c>
      <c r="AS141" s="98" t="str">
        <f t="array" ref="AS141">IF($AN141,MAX(IF(G2SelectionMask="x",IF(INDEX(StdCalcsRefCalcs,$E141,0)&gt;0,INDEX(StdCalcsRefCalcs,$E141,0)),"")),"")</f>
        <v/>
      </c>
      <c r="AT141" s="98" t="str">
        <f t="shared" si="28"/>
        <v/>
      </c>
      <c r="AU141" s="98" t="str">
        <f t="array" ref="AU141">IF($AN141,STDEVA(IF(G2SelectionMask="x",IF(INDEX(StdCalcsRefCalcs,$E141,0)&gt;0,INDEX(StdCalcsRefCalcs,$E141,0)),"")),"")</f>
        <v/>
      </c>
      <c r="AV141" s="97" t="b">
        <f t="shared" si="29"/>
        <v>0</v>
      </c>
      <c r="AW141" s="97" t="str">
        <f t="array" ref="AW141">IF($AV141,MEDIAN(IF(G3SelectionMask="x",IF(INDEX(StdCalcsRefCalcs,$E141,0)&gt;0,INDEX(StdCalcsRefCalcs,$E141,0)),"")),"")</f>
        <v/>
      </c>
      <c r="AX141" s="97" t="str">
        <f t="array" ref="AX141">IF($AV141,QUARTILE(IF(G3SelectionMask="x",IF(INDEX(StdCalcsRefCalcs,$E141,0)&gt;0,INDEX(StdCalcsRefCalcs,$E141,0)),""),1),"")</f>
        <v/>
      </c>
      <c r="AY141" s="97" t="str">
        <f t="array" ref="AY141">IF($AV141,QUARTILE(IF(G3SelectionMask="x",IF(INDEX(StdCalcsRefCalcs,$E141,0)&gt;0,INDEX(StdCalcsRefCalcs,$E141,0)),""),3),"")</f>
        <v/>
      </c>
      <c r="AZ141" s="97" t="str">
        <f t="array" ref="AZ141">IF($AV141,MIN(IF(G3SelectionMask="x",IF(INDEX(StdCalcsRefCalcs,$E141,0)&gt;0,INDEX(StdCalcsRefCalcs,$E141,0)),"")),"")</f>
        <v/>
      </c>
      <c r="BA141" s="97" t="str">
        <f t="array" ref="BA141">IF($AV141,MAX(IF(G3SelectionMask="x",IF(INDEX(StdCalcsRefCalcs,$E141,0)&gt;0,INDEX(StdCalcsRefCalcs,$E141,0)),"")),"")</f>
        <v/>
      </c>
      <c r="BB141" s="97" t="str">
        <f t="shared" si="30"/>
        <v/>
      </c>
      <c r="BC141" s="97" t="str">
        <f t="array" ref="BC141">IF($AV141,STDEVA(IF(G3SelectionMask="x",IF(INDEX(StdCalcsRefCalcs,$E141,0)&gt;0,INDEX(StdCalcsRefCalcs,$E141,0)),"")),"")</f>
        <v/>
      </c>
      <c r="BD141" s="98" t="b">
        <f t="shared" si="31"/>
        <v>0</v>
      </c>
      <c r="BE141" s="98" t="str">
        <f t="array" ref="BE141">IF($BD141,MEDIAN(IF(G4SelectionMask="x",IF(INDEX(StdCalcsRefCalcs,$E141,0)&gt;0,INDEX(StdCalcsRefCalcs,$E141,0)),"")),"")</f>
        <v/>
      </c>
      <c r="BF141" s="98" t="str">
        <f t="array" ref="BF141">IF($BD141,QUARTILE(IF(G4SelectionMask="x",IF(INDEX(StdCalcsRefCalcs,$E141,0)&gt;0,INDEX(StdCalcsRefCalcs,$E141,0)),""),1),"")</f>
        <v/>
      </c>
      <c r="BG141" s="98" t="str">
        <f t="array" ref="BG141">IF($BD141,QUARTILE(IF(G4SelectionMask="x",IF(INDEX(StdCalcsRefCalcs,$E141,0)&gt;0,INDEX(StdCalcsRefCalcs,$E141,0)),""),3),"")</f>
        <v/>
      </c>
      <c r="BH141" s="98" t="str">
        <f t="array" ref="BH141">IF($BD141,MIN(IF(G4SelectionMask="x",IF(INDEX(StdCalcsRefCalcs,$E141,0)&gt;0,INDEX(StdCalcsRefCalcs,$E141,0)),"")),"")</f>
        <v/>
      </c>
      <c r="BI141" s="98" t="str">
        <f t="array" ref="BI141">IF($BD141,MAX(IF(G4SelectionMask="x",IF(INDEX(StdCalcsRefCalcs,$E141,0)&gt;0,INDEX(StdCalcsRefCalcs,$E141,0)),"")),"")</f>
        <v/>
      </c>
      <c r="BJ141" s="98" t="str">
        <f t="shared" si="32"/>
        <v/>
      </c>
      <c r="BK141" s="98" t="str">
        <f t="array" ref="BK141">IF($BD141,STDEVA(IF(G4SelectionMask="x",IF(INDEX(StdCalcsRefCalcs,$E141,0)&gt;0,INDEX(StdCalcsRefCalcs,$E141,0)),"")),"")</f>
        <v/>
      </c>
      <c r="BL141" s="97" t="b">
        <f t="shared" si="33"/>
        <v>0</v>
      </c>
      <c r="BM141" s="97" t="str">
        <f t="array" ref="BM141">IF($BL141,MEDIAN(IF(G5SelectionMask="x",IF(INDEX(StdCalcsRefCalcs,$E141,0)&gt;0,INDEX(StdCalcsRefCalcs,$E141,0)),"")),"")</f>
        <v/>
      </c>
      <c r="BN141" s="97" t="str">
        <f t="array" ref="BN141">IF($BL141,QUARTILE(IF(G5SelectionMask="x",IF(INDEX(StdCalcsRefCalcs,$E141,0)&gt;0,INDEX(StdCalcsRefCalcs,$E141,0)),""),1),"")</f>
        <v/>
      </c>
      <c r="BO141" s="97" t="str">
        <f t="array" ref="BO141">IF($BL141,QUARTILE(IF(G5SelectionMask="x",IF(INDEX(StdCalcsRefCalcs,$E141,0)&gt;0,INDEX(StdCalcsRefCalcs,$E141,0)),""),3),"")</f>
        <v/>
      </c>
      <c r="BP141" s="97" t="str">
        <f t="array" ref="BP141">IF($BL141,MIN(IF(G5SelectionMask="x",IF(INDEX(StdCalcsRefCalcs,$E141,0)&gt;0,INDEX(StdCalcsRefCalcs,$E141,0)),"")),"")</f>
        <v/>
      </c>
      <c r="BQ141" s="97" t="str">
        <f t="array" ref="BQ141">IF($BL141,MAX(IF(G5SelectionMask="x",IF(INDEX(StdCalcsRefCalcs,$E141,0)&gt;0,INDEX(StdCalcsRefCalcs,$E141,0)),"")),"")</f>
        <v/>
      </c>
      <c r="BR141" s="97" t="str">
        <f t="shared" si="34"/>
        <v/>
      </c>
      <c r="BS141" s="99" t="str">
        <f t="array" ref="BS141">IF($BL141,STDEVA(IF(G5SelectionMask="x",IF(INDEX(StdCalcsRefCalcs,$E141,0)&gt;0,INDEX(StdCalcsRefCalcs,$E141,0)),"")),"")</f>
        <v/>
      </c>
      <c r="BT141" s="108"/>
      <c r="BU141" s="109" t="str">
        <f t="shared" si="106"/>
        <v/>
      </c>
      <c r="BV141" s="109" t="str">
        <f t="shared" si="106"/>
        <v/>
      </c>
      <c r="BW141" s="109" t="str">
        <f t="shared" si="106"/>
        <v/>
      </c>
      <c r="BX141" s="109" t="str">
        <f t="shared" si="106"/>
        <v/>
      </c>
      <c r="BY141" s="109" t="str">
        <f t="shared" si="106"/>
        <v/>
      </c>
      <c r="BZ141" s="109" t="str">
        <f t="shared" si="106"/>
        <v/>
      </c>
      <c r="CA141" s="109" t="str">
        <f t="shared" si="106"/>
        <v/>
      </c>
      <c r="CB141" s="109" t="str">
        <f t="shared" si="106"/>
        <v/>
      </c>
      <c r="CC141" s="109" t="str">
        <f t="shared" si="106"/>
        <v/>
      </c>
      <c r="CD141" s="109" t="str">
        <f t="shared" si="106"/>
        <v/>
      </c>
      <c r="CE141" s="109" t="str">
        <f t="shared" si="106"/>
        <v/>
      </c>
      <c r="CF141" s="109" t="str">
        <f t="shared" si="106"/>
        <v/>
      </c>
      <c r="CG141" s="109" t="str">
        <f t="shared" si="106"/>
        <v/>
      </c>
      <c r="CH141" s="109" t="str">
        <f t="shared" si="106"/>
        <v/>
      </c>
      <c r="CI141" s="109" t="str">
        <f t="shared" si="106"/>
        <v/>
      </c>
    </row>
    <row r="142" spans="1:87" x14ac:dyDescent="0.2">
      <c r="A142" s="33">
        <f t="shared" si="89"/>
        <v>0</v>
      </c>
      <c r="B142" s="206"/>
      <c r="C142" s="200"/>
      <c r="D142" s="197"/>
      <c r="E142" s="72">
        <f t="shared" si="9"/>
        <v>132</v>
      </c>
      <c r="F142" s="9" t="s">
        <v>1678</v>
      </c>
      <c r="G142" s="9" t="str">
        <f t="shared" si="88"/>
        <v>Server infrastructure</v>
      </c>
      <c r="H142" s="9" t="s">
        <v>636</v>
      </c>
      <c r="I142" s="9">
        <f t="shared" si="90"/>
        <v>204</v>
      </c>
      <c r="J142" s="9" t="s">
        <v>220</v>
      </c>
      <c r="K142" s="9">
        <f t="shared" si="91"/>
        <v>1</v>
      </c>
      <c r="P142" s="97" t="str">
        <f t="shared" si="94"/>
        <v/>
      </c>
      <c r="Q142" s="97"/>
      <c r="R142" s="97"/>
      <c r="S142" s="97"/>
      <c r="T142" s="97"/>
      <c r="U142" s="98" t="str">
        <f t="shared" si="95"/>
        <v/>
      </c>
      <c r="V142" s="107" t="str">
        <f t="shared" si="96"/>
        <v/>
      </c>
      <c r="W142" s="107" t="str">
        <f t="shared" si="97"/>
        <v/>
      </c>
      <c r="X142" s="107" t="str">
        <f t="shared" si="98"/>
        <v/>
      </c>
      <c r="Y142" s="107" t="str">
        <f t="shared" si="99"/>
        <v/>
      </c>
      <c r="Z142" s="107" t="str">
        <f t="shared" si="100"/>
        <v/>
      </c>
      <c r="AA142" s="107" t="str">
        <f t="shared" si="101"/>
        <v/>
      </c>
      <c r="AB142" s="107" t="str">
        <f t="shared" si="102"/>
        <v/>
      </c>
      <c r="AC142" s="107" t="str">
        <f t="shared" si="103"/>
        <v/>
      </c>
      <c r="AD142" s="107" t="str">
        <f t="shared" si="104"/>
        <v/>
      </c>
      <c r="AE142" s="107" t="str">
        <f t="shared" si="105"/>
        <v/>
      </c>
      <c r="AF142" s="97" t="b">
        <f t="shared" si="25"/>
        <v>0</v>
      </c>
      <c r="AG142" s="97" t="str">
        <f t="array" ref="AG142">IF($AF142,MEDIAN(IF(G1SelectionMask="x",IF(INDEX(StdCalcsRefCalcs,$E142,0)&gt;0,INDEX(StdCalcsRefCalcs,$E142,0)),"")),"")</f>
        <v/>
      </c>
      <c r="AH142" s="97" t="str">
        <f t="array" ref="AH142">IF($AF142,QUARTILE(IF(G1SelectionMask="x",IF(INDEX(StdCalcsRefCalcs,$E142,0)&gt;0,INDEX(StdCalcsRefCalcs,$E142,0)),""),1),"")</f>
        <v/>
      </c>
      <c r="AI142" s="97" t="str">
        <f t="array" ref="AI142">IF($AF142,QUARTILE(IF(G1SelectionMask="x",IF(INDEX(StdCalcsRefCalcs,$E142,0)&gt;0,INDEX(StdCalcsRefCalcs,$E142,0)),""),3),"")</f>
        <v/>
      </c>
      <c r="AJ142" s="97" t="str">
        <f t="array" ref="AJ142">IF($AF142,MIN(IF(G1SelectionMask="x",IF(INDEX(StdCalcsRefCalcs,$E142,0)&gt;0,INDEX(StdCalcsRefCalcs,$E142,0)),"")),"")</f>
        <v/>
      </c>
      <c r="AK142" s="97" t="str">
        <f t="array" ref="AK142">IF($AF142,MAX(IF(G1SelectionMask="x",IF(INDEX(StdCalcsRefCalcs,$E142,0)&gt;0,INDEX(StdCalcsRefCalcs,$E142,0)),"")),"")</f>
        <v/>
      </c>
      <c r="AL142" s="97" t="str">
        <f t="shared" si="26"/>
        <v/>
      </c>
      <c r="AM142" s="97" t="str">
        <f t="array" ref="AM142">IF($AF142,STDEVA(IF(G1SelectionMask="x",IF(INDEX(StdCalcsRefCalcs,$E142,0)&gt;0,INDEX(StdCalcsRefCalcs,$E142,0)),"")),"")</f>
        <v/>
      </c>
      <c r="AN142" s="98" t="b">
        <f t="shared" si="27"/>
        <v>0</v>
      </c>
      <c r="AO142" s="98" t="str">
        <f t="array" ref="AO142">IF($AN142,MEDIAN(IF(G2SelectionMask="x",IF(INDEX(StdCalcsRefCalcs,$E142,0)&gt;0,INDEX(StdCalcsRefCalcs,$E142,0)),"")),"")</f>
        <v/>
      </c>
      <c r="AP142" s="98" t="str">
        <f t="array" ref="AP142">IF($AN142,QUARTILE(IF(G2SelectionMask="x",IF(INDEX(StdCalcsRefCalcs,$E142,0)&gt;0,INDEX(StdCalcsRefCalcs,$E142,0)),""),1),"")</f>
        <v/>
      </c>
      <c r="AQ142" s="98" t="str">
        <f t="array" ref="AQ142">IF($AN142,QUARTILE(IF(G2SelectionMask="x",IF(INDEX(StdCalcsRefCalcs,$E142,0)&gt;0,INDEX(StdCalcsRefCalcs,$E142,0)),""),3),"")</f>
        <v/>
      </c>
      <c r="AR142" s="98" t="str">
        <f t="array" ref="AR142">IF($AN142,MIN(IF(G2SelectionMask="x",IF(INDEX(StdCalcsRefCalcs,$E142,0)&gt;0,INDEX(StdCalcsRefCalcs,$E142,0)),"")),"")</f>
        <v/>
      </c>
      <c r="AS142" s="98" t="str">
        <f t="array" ref="AS142">IF($AN142,MAX(IF(G2SelectionMask="x",IF(INDEX(StdCalcsRefCalcs,$E142,0)&gt;0,INDEX(StdCalcsRefCalcs,$E142,0)),"")),"")</f>
        <v/>
      </c>
      <c r="AT142" s="98" t="str">
        <f t="shared" si="28"/>
        <v/>
      </c>
      <c r="AU142" s="98" t="str">
        <f t="array" ref="AU142">IF($AN142,STDEVA(IF(G2SelectionMask="x",IF(INDEX(StdCalcsRefCalcs,$E142,0)&gt;0,INDEX(StdCalcsRefCalcs,$E142,0)),"")),"")</f>
        <v/>
      </c>
      <c r="AV142" s="97" t="b">
        <f t="shared" si="29"/>
        <v>0</v>
      </c>
      <c r="AW142" s="97" t="str">
        <f t="array" ref="AW142">IF($AV142,MEDIAN(IF(G3SelectionMask="x",IF(INDEX(StdCalcsRefCalcs,$E142,0)&gt;0,INDEX(StdCalcsRefCalcs,$E142,0)),"")),"")</f>
        <v/>
      </c>
      <c r="AX142" s="97" t="str">
        <f t="array" ref="AX142">IF($AV142,QUARTILE(IF(G3SelectionMask="x",IF(INDEX(StdCalcsRefCalcs,$E142,0)&gt;0,INDEX(StdCalcsRefCalcs,$E142,0)),""),1),"")</f>
        <v/>
      </c>
      <c r="AY142" s="97" t="str">
        <f t="array" ref="AY142">IF($AV142,QUARTILE(IF(G3SelectionMask="x",IF(INDEX(StdCalcsRefCalcs,$E142,0)&gt;0,INDEX(StdCalcsRefCalcs,$E142,0)),""),3),"")</f>
        <v/>
      </c>
      <c r="AZ142" s="97" t="str">
        <f t="array" ref="AZ142">IF($AV142,MIN(IF(G3SelectionMask="x",IF(INDEX(StdCalcsRefCalcs,$E142,0)&gt;0,INDEX(StdCalcsRefCalcs,$E142,0)),"")),"")</f>
        <v/>
      </c>
      <c r="BA142" s="97" t="str">
        <f t="array" ref="BA142">IF($AV142,MAX(IF(G3SelectionMask="x",IF(INDEX(StdCalcsRefCalcs,$E142,0)&gt;0,INDEX(StdCalcsRefCalcs,$E142,0)),"")),"")</f>
        <v/>
      </c>
      <c r="BB142" s="97" t="str">
        <f t="shared" si="30"/>
        <v/>
      </c>
      <c r="BC142" s="97" t="str">
        <f t="array" ref="BC142">IF($AV142,STDEVA(IF(G3SelectionMask="x",IF(INDEX(StdCalcsRefCalcs,$E142,0)&gt;0,INDEX(StdCalcsRefCalcs,$E142,0)),"")),"")</f>
        <v/>
      </c>
      <c r="BD142" s="98" t="b">
        <f t="shared" si="31"/>
        <v>0</v>
      </c>
      <c r="BE142" s="98" t="str">
        <f t="array" ref="BE142">IF($BD142,MEDIAN(IF(G4SelectionMask="x",IF(INDEX(StdCalcsRefCalcs,$E142,0)&gt;0,INDEX(StdCalcsRefCalcs,$E142,0)),"")),"")</f>
        <v/>
      </c>
      <c r="BF142" s="98" t="str">
        <f t="array" ref="BF142">IF($BD142,QUARTILE(IF(G4SelectionMask="x",IF(INDEX(StdCalcsRefCalcs,$E142,0)&gt;0,INDEX(StdCalcsRefCalcs,$E142,0)),""),1),"")</f>
        <v/>
      </c>
      <c r="BG142" s="98" t="str">
        <f t="array" ref="BG142">IF($BD142,QUARTILE(IF(G4SelectionMask="x",IF(INDEX(StdCalcsRefCalcs,$E142,0)&gt;0,INDEX(StdCalcsRefCalcs,$E142,0)),""),3),"")</f>
        <v/>
      </c>
      <c r="BH142" s="98" t="str">
        <f t="array" ref="BH142">IF($BD142,MIN(IF(G4SelectionMask="x",IF(INDEX(StdCalcsRefCalcs,$E142,0)&gt;0,INDEX(StdCalcsRefCalcs,$E142,0)),"")),"")</f>
        <v/>
      </c>
      <c r="BI142" s="98" t="str">
        <f t="array" ref="BI142">IF($BD142,MAX(IF(G4SelectionMask="x",IF(INDEX(StdCalcsRefCalcs,$E142,0)&gt;0,INDEX(StdCalcsRefCalcs,$E142,0)),"")),"")</f>
        <v/>
      </c>
      <c r="BJ142" s="98" t="str">
        <f t="shared" si="32"/>
        <v/>
      </c>
      <c r="BK142" s="98" t="str">
        <f t="array" ref="BK142">IF($BD142,STDEVA(IF(G4SelectionMask="x",IF(INDEX(StdCalcsRefCalcs,$E142,0)&gt;0,INDEX(StdCalcsRefCalcs,$E142,0)),"")),"")</f>
        <v/>
      </c>
      <c r="BL142" s="97" t="b">
        <f t="shared" si="33"/>
        <v>0</v>
      </c>
      <c r="BM142" s="97" t="str">
        <f t="array" ref="BM142">IF($BL142,MEDIAN(IF(G5SelectionMask="x",IF(INDEX(StdCalcsRefCalcs,$E142,0)&gt;0,INDEX(StdCalcsRefCalcs,$E142,0)),"")),"")</f>
        <v/>
      </c>
      <c r="BN142" s="97" t="str">
        <f t="array" ref="BN142">IF($BL142,QUARTILE(IF(G5SelectionMask="x",IF(INDEX(StdCalcsRefCalcs,$E142,0)&gt;0,INDEX(StdCalcsRefCalcs,$E142,0)),""),1),"")</f>
        <v/>
      </c>
      <c r="BO142" s="97" t="str">
        <f t="array" ref="BO142">IF($BL142,QUARTILE(IF(G5SelectionMask="x",IF(INDEX(StdCalcsRefCalcs,$E142,0)&gt;0,INDEX(StdCalcsRefCalcs,$E142,0)),""),3),"")</f>
        <v/>
      </c>
      <c r="BP142" s="97" t="str">
        <f t="array" ref="BP142">IF($BL142,MIN(IF(G5SelectionMask="x",IF(INDEX(StdCalcsRefCalcs,$E142,0)&gt;0,INDEX(StdCalcsRefCalcs,$E142,0)),"")),"")</f>
        <v/>
      </c>
      <c r="BQ142" s="97" t="str">
        <f t="array" ref="BQ142">IF($BL142,MAX(IF(G5SelectionMask="x",IF(INDEX(StdCalcsRefCalcs,$E142,0)&gt;0,INDEX(StdCalcsRefCalcs,$E142,0)),"")),"")</f>
        <v/>
      </c>
      <c r="BR142" s="97" t="str">
        <f t="shared" si="34"/>
        <v/>
      </c>
      <c r="BS142" s="99" t="str">
        <f t="array" ref="BS142">IF($BL142,STDEVA(IF(G5SelectionMask="x",IF(INDEX(StdCalcsRefCalcs,$E142,0)&gt;0,INDEX(StdCalcsRefCalcs,$E142,0)),"")),"")</f>
        <v/>
      </c>
      <c r="BT142" s="108"/>
      <c r="BU142" s="109" t="str">
        <f t="shared" si="106"/>
        <v/>
      </c>
      <c r="BV142" s="109" t="str">
        <f t="shared" si="106"/>
        <v/>
      </c>
      <c r="BW142" s="109" t="str">
        <f t="shared" si="106"/>
        <v/>
      </c>
      <c r="BX142" s="109" t="str">
        <f t="shared" si="106"/>
        <v/>
      </c>
      <c r="BY142" s="109" t="str">
        <f t="shared" si="106"/>
        <v/>
      </c>
      <c r="BZ142" s="109" t="str">
        <f t="shared" si="106"/>
        <v/>
      </c>
      <c r="CA142" s="109" t="str">
        <f t="shared" si="106"/>
        <v/>
      </c>
      <c r="CB142" s="109" t="str">
        <f t="shared" si="106"/>
        <v/>
      </c>
      <c r="CC142" s="109" t="str">
        <f t="shared" si="106"/>
        <v/>
      </c>
      <c r="CD142" s="109" t="str">
        <f t="shared" si="106"/>
        <v/>
      </c>
      <c r="CE142" s="109" t="str">
        <f t="shared" si="106"/>
        <v/>
      </c>
      <c r="CF142" s="109" t="str">
        <f t="shared" si="106"/>
        <v/>
      </c>
      <c r="CG142" s="109" t="str">
        <f t="shared" si="106"/>
        <v/>
      </c>
      <c r="CH142" s="109" t="str">
        <f t="shared" si="106"/>
        <v/>
      </c>
      <c r="CI142" s="109" t="str">
        <f t="shared" si="106"/>
        <v/>
      </c>
    </row>
    <row r="143" spans="1:87" x14ac:dyDescent="0.2">
      <c r="A143" s="33">
        <f t="shared" si="89"/>
        <v>0</v>
      </c>
      <c r="B143" s="206"/>
      <c r="C143" s="200"/>
      <c r="D143" s="197"/>
      <c r="E143" s="72">
        <f t="shared" si="9"/>
        <v>133</v>
      </c>
      <c r="F143" s="9" t="s">
        <v>1679</v>
      </c>
      <c r="G143" s="9" t="str">
        <f t="shared" si="88"/>
        <v>Data center</v>
      </c>
      <c r="H143" s="9" t="s">
        <v>637</v>
      </c>
      <c r="I143" s="9">
        <f t="shared" si="90"/>
        <v>205</v>
      </c>
      <c r="J143" s="9" t="s">
        <v>220</v>
      </c>
      <c r="K143" s="9">
        <f t="shared" si="91"/>
        <v>1</v>
      </c>
      <c r="P143" s="97" t="str">
        <f t="shared" si="94"/>
        <v/>
      </c>
      <c r="Q143" s="97"/>
      <c r="R143" s="97"/>
      <c r="S143" s="97"/>
      <c r="T143" s="97"/>
      <c r="U143" s="98" t="str">
        <f t="shared" si="95"/>
        <v/>
      </c>
      <c r="V143" s="107" t="str">
        <f t="shared" si="96"/>
        <v/>
      </c>
      <c r="W143" s="107" t="str">
        <f t="shared" si="97"/>
        <v/>
      </c>
      <c r="X143" s="107" t="str">
        <f t="shared" si="98"/>
        <v/>
      </c>
      <c r="Y143" s="107" t="str">
        <f t="shared" si="99"/>
        <v/>
      </c>
      <c r="Z143" s="107" t="str">
        <f t="shared" si="100"/>
        <v/>
      </c>
      <c r="AA143" s="107" t="str">
        <f t="shared" si="101"/>
        <v/>
      </c>
      <c r="AB143" s="107" t="str">
        <f t="shared" si="102"/>
        <v/>
      </c>
      <c r="AC143" s="107" t="str">
        <f t="shared" si="103"/>
        <v/>
      </c>
      <c r="AD143" s="107" t="str">
        <f t="shared" si="104"/>
        <v/>
      </c>
      <c r="AE143" s="107" t="str">
        <f t="shared" si="105"/>
        <v/>
      </c>
      <c r="AF143" s="97" t="b">
        <f t="shared" si="25"/>
        <v>0</v>
      </c>
      <c r="AG143" s="97" t="str">
        <f t="array" ref="AG143">IF($AF143,MEDIAN(IF(G1SelectionMask="x",IF(INDEX(StdCalcsRefCalcs,$E143,0)&gt;0,INDEX(StdCalcsRefCalcs,$E143,0)),"")),"")</f>
        <v/>
      </c>
      <c r="AH143" s="97" t="str">
        <f t="array" ref="AH143">IF($AF143,QUARTILE(IF(G1SelectionMask="x",IF(INDEX(StdCalcsRefCalcs,$E143,0)&gt;0,INDEX(StdCalcsRefCalcs,$E143,0)),""),1),"")</f>
        <v/>
      </c>
      <c r="AI143" s="97" t="str">
        <f t="array" ref="AI143">IF($AF143,QUARTILE(IF(G1SelectionMask="x",IF(INDEX(StdCalcsRefCalcs,$E143,0)&gt;0,INDEX(StdCalcsRefCalcs,$E143,0)),""),3),"")</f>
        <v/>
      </c>
      <c r="AJ143" s="97" t="str">
        <f t="array" ref="AJ143">IF($AF143,MIN(IF(G1SelectionMask="x",IF(INDEX(StdCalcsRefCalcs,$E143,0)&gt;0,INDEX(StdCalcsRefCalcs,$E143,0)),"")),"")</f>
        <v/>
      </c>
      <c r="AK143" s="97" t="str">
        <f t="array" ref="AK143">IF($AF143,MAX(IF(G1SelectionMask="x",IF(INDEX(StdCalcsRefCalcs,$E143,0)&gt;0,INDEX(StdCalcsRefCalcs,$E143,0)),"")),"")</f>
        <v/>
      </c>
      <c r="AL143" s="97" t="str">
        <f t="shared" si="26"/>
        <v/>
      </c>
      <c r="AM143" s="97" t="str">
        <f t="array" ref="AM143">IF($AF143,STDEVA(IF(G1SelectionMask="x",IF(INDEX(StdCalcsRefCalcs,$E143,0)&gt;0,INDEX(StdCalcsRefCalcs,$E143,0)),"")),"")</f>
        <v/>
      </c>
      <c r="AN143" s="98" t="b">
        <f t="shared" si="27"/>
        <v>0</v>
      </c>
      <c r="AO143" s="98" t="str">
        <f t="array" ref="AO143">IF($AN143,MEDIAN(IF(G2SelectionMask="x",IF(INDEX(StdCalcsRefCalcs,$E143,0)&gt;0,INDEX(StdCalcsRefCalcs,$E143,0)),"")),"")</f>
        <v/>
      </c>
      <c r="AP143" s="98" t="str">
        <f t="array" ref="AP143">IF($AN143,QUARTILE(IF(G2SelectionMask="x",IF(INDEX(StdCalcsRefCalcs,$E143,0)&gt;0,INDEX(StdCalcsRefCalcs,$E143,0)),""),1),"")</f>
        <v/>
      </c>
      <c r="AQ143" s="98" t="str">
        <f t="array" ref="AQ143">IF($AN143,QUARTILE(IF(G2SelectionMask="x",IF(INDEX(StdCalcsRefCalcs,$E143,0)&gt;0,INDEX(StdCalcsRefCalcs,$E143,0)),""),3),"")</f>
        <v/>
      </c>
      <c r="AR143" s="98" t="str">
        <f t="array" ref="AR143">IF($AN143,MIN(IF(G2SelectionMask="x",IF(INDEX(StdCalcsRefCalcs,$E143,0)&gt;0,INDEX(StdCalcsRefCalcs,$E143,0)),"")),"")</f>
        <v/>
      </c>
      <c r="AS143" s="98" t="str">
        <f t="array" ref="AS143">IF($AN143,MAX(IF(G2SelectionMask="x",IF(INDEX(StdCalcsRefCalcs,$E143,0)&gt;0,INDEX(StdCalcsRefCalcs,$E143,0)),"")),"")</f>
        <v/>
      </c>
      <c r="AT143" s="98" t="str">
        <f t="shared" si="28"/>
        <v/>
      </c>
      <c r="AU143" s="98" t="str">
        <f t="array" ref="AU143">IF($AN143,STDEVA(IF(G2SelectionMask="x",IF(INDEX(StdCalcsRefCalcs,$E143,0)&gt;0,INDEX(StdCalcsRefCalcs,$E143,0)),"")),"")</f>
        <v/>
      </c>
      <c r="AV143" s="97" t="b">
        <f t="shared" si="29"/>
        <v>0</v>
      </c>
      <c r="AW143" s="97" t="str">
        <f t="array" ref="AW143">IF($AV143,MEDIAN(IF(G3SelectionMask="x",IF(INDEX(StdCalcsRefCalcs,$E143,0)&gt;0,INDEX(StdCalcsRefCalcs,$E143,0)),"")),"")</f>
        <v/>
      </c>
      <c r="AX143" s="97" t="str">
        <f t="array" ref="AX143">IF($AV143,QUARTILE(IF(G3SelectionMask="x",IF(INDEX(StdCalcsRefCalcs,$E143,0)&gt;0,INDEX(StdCalcsRefCalcs,$E143,0)),""),1),"")</f>
        <v/>
      </c>
      <c r="AY143" s="97" t="str">
        <f t="array" ref="AY143">IF($AV143,QUARTILE(IF(G3SelectionMask="x",IF(INDEX(StdCalcsRefCalcs,$E143,0)&gt;0,INDEX(StdCalcsRefCalcs,$E143,0)),""),3),"")</f>
        <v/>
      </c>
      <c r="AZ143" s="97" t="str">
        <f t="array" ref="AZ143">IF($AV143,MIN(IF(G3SelectionMask="x",IF(INDEX(StdCalcsRefCalcs,$E143,0)&gt;0,INDEX(StdCalcsRefCalcs,$E143,0)),"")),"")</f>
        <v/>
      </c>
      <c r="BA143" s="97" t="str">
        <f t="array" ref="BA143">IF($AV143,MAX(IF(G3SelectionMask="x",IF(INDEX(StdCalcsRefCalcs,$E143,0)&gt;0,INDEX(StdCalcsRefCalcs,$E143,0)),"")),"")</f>
        <v/>
      </c>
      <c r="BB143" s="97" t="str">
        <f t="shared" si="30"/>
        <v/>
      </c>
      <c r="BC143" s="97" t="str">
        <f t="array" ref="BC143">IF($AV143,STDEVA(IF(G3SelectionMask="x",IF(INDEX(StdCalcsRefCalcs,$E143,0)&gt;0,INDEX(StdCalcsRefCalcs,$E143,0)),"")),"")</f>
        <v/>
      </c>
      <c r="BD143" s="98" t="b">
        <f t="shared" si="31"/>
        <v>0</v>
      </c>
      <c r="BE143" s="98" t="str">
        <f t="array" ref="BE143">IF($BD143,MEDIAN(IF(G4SelectionMask="x",IF(INDEX(StdCalcsRefCalcs,$E143,0)&gt;0,INDEX(StdCalcsRefCalcs,$E143,0)),"")),"")</f>
        <v/>
      </c>
      <c r="BF143" s="98" t="str">
        <f t="array" ref="BF143">IF($BD143,QUARTILE(IF(G4SelectionMask="x",IF(INDEX(StdCalcsRefCalcs,$E143,0)&gt;0,INDEX(StdCalcsRefCalcs,$E143,0)),""),1),"")</f>
        <v/>
      </c>
      <c r="BG143" s="98" t="str">
        <f t="array" ref="BG143">IF($BD143,QUARTILE(IF(G4SelectionMask="x",IF(INDEX(StdCalcsRefCalcs,$E143,0)&gt;0,INDEX(StdCalcsRefCalcs,$E143,0)),""),3),"")</f>
        <v/>
      </c>
      <c r="BH143" s="98" t="str">
        <f t="array" ref="BH143">IF($BD143,MIN(IF(G4SelectionMask="x",IF(INDEX(StdCalcsRefCalcs,$E143,0)&gt;0,INDEX(StdCalcsRefCalcs,$E143,0)),"")),"")</f>
        <v/>
      </c>
      <c r="BI143" s="98" t="str">
        <f t="array" ref="BI143">IF($BD143,MAX(IF(G4SelectionMask="x",IF(INDEX(StdCalcsRefCalcs,$E143,0)&gt;0,INDEX(StdCalcsRefCalcs,$E143,0)),"")),"")</f>
        <v/>
      </c>
      <c r="BJ143" s="98" t="str">
        <f t="shared" si="32"/>
        <v/>
      </c>
      <c r="BK143" s="98" t="str">
        <f t="array" ref="BK143">IF($BD143,STDEVA(IF(G4SelectionMask="x",IF(INDEX(StdCalcsRefCalcs,$E143,0)&gt;0,INDEX(StdCalcsRefCalcs,$E143,0)),"")),"")</f>
        <v/>
      </c>
      <c r="BL143" s="97" t="b">
        <f t="shared" si="33"/>
        <v>0</v>
      </c>
      <c r="BM143" s="97" t="str">
        <f t="array" ref="BM143">IF($BL143,MEDIAN(IF(G5SelectionMask="x",IF(INDEX(StdCalcsRefCalcs,$E143,0)&gt;0,INDEX(StdCalcsRefCalcs,$E143,0)),"")),"")</f>
        <v/>
      </c>
      <c r="BN143" s="97" t="str">
        <f t="array" ref="BN143">IF($BL143,QUARTILE(IF(G5SelectionMask="x",IF(INDEX(StdCalcsRefCalcs,$E143,0)&gt;0,INDEX(StdCalcsRefCalcs,$E143,0)),""),1),"")</f>
        <v/>
      </c>
      <c r="BO143" s="97" t="str">
        <f t="array" ref="BO143">IF($BL143,QUARTILE(IF(G5SelectionMask="x",IF(INDEX(StdCalcsRefCalcs,$E143,0)&gt;0,INDEX(StdCalcsRefCalcs,$E143,0)),""),3),"")</f>
        <v/>
      </c>
      <c r="BP143" s="97" t="str">
        <f t="array" ref="BP143">IF($BL143,MIN(IF(G5SelectionMask="x",IF(INDEX(StdCalcsRefCalcs,$E143,0)&gt;0,INDEX(StdCalcsRefCalcs,$E143,0)),"")),"")</f>
        <v/>
      </c>
      <c r="BQ143" s="97" t="str">
        <f t="array" ref="BQ143">IF($BL143,MAX(IF(G5SelectionMask="x",IF(INDEX(StdCalcsRefCalcs,$E143,0)&gt;0,INDEX(StdCalcsRefCalcs,$E143,0)),"")),"")</f>
        <v/>
      </c>
      <c r="BR143" s="97" t="str">
        <f t="shared" si="34"/>
        <v/>
      </c>
      <c r="BS143" s="99" t="str">
        <f t="array" ref="BS143">IF($BL143,STDEVA(IF(G5SelectionMask="x",IF(INDEX(StdCalcsRefCalcs,$E143,0)&gt;0,INDEX(StdCalcsRefCalcs,$E143,0)),"")),"")</f>
        <v/>
      </c>
      <c r="BT143" s="108"/>
      <c r="BU143" s="109" t="str">
        <f t="shared" si="106"/>
        <v/>
      </c>
      <c r="BV143" s="109" t="str">
        <f t="shared" si="106"/>
        <v/>
      </c>
      <c r="BW143" s="109" t="str">
        <f t="shared" si="106"/>
        <v/>
      </c>
      <c r="BX143" s="109" t="str">
        <f t="shared" si="106"/>
        <v/>
      </c>
      <c r="BY143" s="109" t="str">
        <f t="shared" si="106"/>
        <v/>
      </c>
      <c r="BZ143" s="109" t="str">
        <f t="shared" si="106"/>
        <v/>
      </c>
      <c r="CA143" s="109" t="str">
        <f t="shared" si="106"/>
        <v/>
      </c>
      <c r="CB143" s="109" t="str">
        <f t="shared" si="106"/>
        <v/>
      </c>
      <c r="CC143" s="109" t="str">
        <f t="shared" si="106"/>
        <v/>
      </c>
      <c r="CD143" s="109" t="str">
        <f t="shared" si="106"/>
        <v/>
      </c>
      <c r="CE143" s="109" t="str">
        <f t="shared" si="106"/>
        <v/>
      </c>
      <c r="CF143" s="109" t="str">
        <f t="shared" si="106"/>
        <v/>
      </c>
      <c r="CG143" s="109" t="str">
        <f t="shared" si="106"/>
        <v/>
      </c>
      <c r="CH143" s="109" t="str">
        <f t="shared" si="106"/>
        <v/>
      </c>
      <c r="CI143" s="109" t="str">
        <f t="shared" si="106"/>
        <v/>
      </c>
    </row>
    <row r="144" spans="1:87" x14ac:dyDescent="0.2">
      <c r="A144" s="33">
        <f t="shared" si="89"/>
        <v>0</v>
      </c>
      <c r="B144" s="206"/>
      <c r="C144" s="200"/>
      <c r="D144" s="197"/>
      <c r="E144" s="72">
        <f t="shared" si="9"/>
        <v>134</v>
      </c>
      <c r="F144" s="9" t="s">
        <v>1680</v>
      </c>
      <c r="G144" s="9" t="str">
        <f t="shared" si="88"/>
        <v>Other servers</v>
      </c>
      <c r="H144" s="9" t="s">
        <v>638</v>
      </c>
      <c r="I144" s="9">
        <f t="shared" si="90"/>
        <v>206</v>
      </c>
      <c r="J144" s="9" t="s">
        <v>220</v>
      </c>
      <c r="K144" s="9">
        <f t="shared" si="91"/>
        <v>1</v>
      </c>
      <c r="P144" s="97" t="str">
        <f t="shared" si="94"/>
        <v/>
      </c>
      <c r="Q144" s="97"/>
      <c r="R144" s="97"/>
      <c r="S144" s="97"/>
      <c r="T144" s="97"/>
      <c r="U144" s="98" t="str">
        <f t="shared" si="95"/>
        <v/>
      </c>
      <c r="V144" s="107" t="str">
        <f t="shared" si="96"/>
        <v/>
      </c>
      <c r="W144" s="107" t="str">
        <f t="shared" si="97"/>
        <v/>
      </c>
      <c r="X144" s="107" t="str">
        <f t="shared" si="98"/>
        <v/>
      </c>
      <c r="Y144" s="107" t="str">
        <f t="shared" si="99"/>
        <v/>
      </c>
      <c r="Z144" s="107" t="str">
        <f t="shared" si="100"/>
        <v/>
      </c>
      <c r="AA144" s="107" t="str">
        <f t="shared" si="101"/>
        <v/>
      </c>
      <c r="AB144" s="107" t="str">
        <f t="shared" si="102"/>
        <v/>
      </c>
      <c r="AC144" s="107" t="str">
        <f t="shared" si="103"/>
        <v/>
      </c>
      <c r="AD144" s="107" t="str">
        <f t="shared" si="104"/>
        <v/>
      </c>
      <c r="AE144" s="107" t="str">
        <f t="shared" si="105"/>
        <v/>
      </c>
      <c r="AF144" s="97" t="b">
        <f t="shared" si="25"/>
        <v>0</v>
      </c>
      <c r="AG144" s="97" t="str">
        <f t="array" ref="AG144">IF($AF144,MEDIAN(IF(G1SelectionMask="x",IF(INDEX(StdCalcsRefCalcs,$E144,0)&gt;0,INDEX(StdCalcsRefCalcs,$E144,0)),"")),"")</f>
        <v/>
      </c>
      <c r="AH144" s="97" t="str">
        <f t="array" ref="AH144">IF($AF144,QUARTILE(IF(G1SelectionMask="x",IF(INDEX(StdCalcsRefCalcs,$E144,0)&gt;0,INDEX(StdCalcsRefCalcs,$E144,0)),""),1),"")</f>
        <v/>
      </c>
      <c r="AI144" s="97" t="str">
        <f t="array" ref="AI144">IF($AF144,QUARTILE(IF(G1SelectionMask="x",IF(INDEX(StdCalcsRefCalcs,$E144,0)&gt;0,INDEX(StdCalcsRefCalcs,$E144,0)),""),3),"")</f>
        <v/>
      </c>
      <c r="AJ144" s="97" t="str">
        <f t="array" ref="AJ144">IF($AF144,MIN(IF(G1SelectionMask="x",IF(INDEX(StdCalcsRefCalcs,$E144,0)&gt;0,INDEX(StdCalcsRefCalcs,$E144,0)),"")),"")</f>
        <v/>
      </c>
      <c r="AK144" s="97" t="str">
        <f t="array" ref="AK144">IF($AF144,MAX(IF(G1SelectionMask="x",IF(INDEX(StdCalcsRefCalcs,$E144,0)&gt;0,INDEX(StdCalcsRefCalcs,$E144,0)),"")),"")</f>
        <v/>
      </c>
      <c r="AL144" s="97" t="str">
        <f t="shared" si="26"/>
        <v/>
      </c>
      <c r="AM144" s="97" t="str">
        <f t="array" ref="AM144">IF($AF144,STDEVA(IF(G1SelectionMask="x",IF(INDEX(StdCalcsRefCalcs,$E144,0)&gt;0,INDEX(StdCalcsRefCalcs,$E144,0)),"")),"")</f>
        <v/>
      </c>
      <c r="AN144" s="98" t="b">
        <f t="shared" si="27"/>
        <v>0</v>
      </c>
      <c r="AO144" s="98" t="str">
        <f t="array" ref="AO144">IF($AN144,MEDIAN(IF(G2SelectionMask="x",IF(INDEX(StdCalcsRefCalcs,$E144,0)&gt;0,INDEX(StdCalcsRefCalcs,$E144,0)),"")),"")</f>
        <v/>
      </c>
      <c r="AP144" s="98" t="str">
        <f t="array" ref="AP144">IF($AN144,QUARTILE(IF(G2SelectionMask="x",IF(INDEX(StdCalcsRefCalcs,$E144,0)&gt;0,INDEX(StdCalcsRefCalcs,$E144,0)),""),1),"")</f>
        <v/>
      </c>
      <c r="AQ144" s="98" t="str">
        <f t="array" ref="AQ144">IF($AN144,QUARTILE(IF(G2SelectionMask="x",IF(INDEX(StdCalcsRefCalcs,$E144,0)&gt;0,INDEX(StdCalcsRefCalcs,$E144,0)),""),3),"")</f>
        <v/>
      </c>
      <c r="AR144" s="98" t="str">
        <f t="array" ref="AR144">IF($AN144,MIN(IF(G2SelectionMask="x",IF(INDEX(StdCalcsRefCalcs,$E144,0)&gt;0,INDEX(StdCalcsRefCalcs,$E144,0)),"")),"")</f>
        <v/>
      </c>
      <c r="AS144" s="98" t="str">
        <f t="array" ref="AS144">IF($AN144,MAX(IF(G2SelectionMask="x",IF(INDEX(StdCalcsRefCalcs,$E144,0)&gt;0,INDEX(StdCalcsRefCalcs,$E144,0)),"")),"")</f>
        <v/>
      </c>
      <c r="AT144" s="98" t="str">
        <f t="shared" si="28"/>
        <v/>
      </c>
      <c r="AU144" s="98" t="str">
        <f t="array" ref="AU144">IF($AN144,STDEVA(IF(G2SelectionMask="x",IF(INDEX(StdCalcsRefCalcs,$E144,0)&gt;0,INDEX(StdCalcsRefCalcs,$E144,0)),"")),"")</f>
        <v/>
      </c>
      <c r="AV144" s="97" t="b">
        <f t="shared" si="29"/>
        <v>0</v>
      </c>
      <c r="AW144" s="97" t="str">
        <f t="array" ref="AW144">IF($AV144,MEDIAN(IF(G3SelectionMask="x",IF(INDEX(StdCalcsRefCalcs,$E144,0)&gt;0,INDEX(StdCalcsRefCalcs,$E144,0)),"")),"")</f>
        <v/>
      </c>
      <c r="AX144" s="97" t="str">
        <f t="array" ref="AX144">IF($AV144,QUARTILE(IF(G3SelectionMask="x",IF(INDEX(StdCalcsRefCalcs,$E144,0)&gt;0,INDEX(StdCalcsRefCalcs,$E144,0)),""),1),"")</f>
        <v/>
      </c>
      <c r="AY144" s="97" t="str">
        <f t="array" ref="AY144">IF($AV144,QUARTILE(IF(G3SelectionMask="x",IF(INDEX(StdCalcsRefCalcs,$E144,0)&gt;0,INDEX(StdCalcsRefCalcs,$E144,0)),""),3),"")</f>
        <v/>
      </c>
      <c r="AZ144" s="97" t="str">
        <f t="array" ref="AZ144">IF($AV144,MIN(IF(G3SelectionMask="x",IF(INDEX(StdCalcsRefCalcs,$E144,0)&gt;0,INDEX(StdCalcsRefCalcs,$E144,0)),"")),"")</f>
        <v/>
      </c>
      <c r="BA144" s="97" t="str">
        <f t="array" ref="BA144">IF($AV144,MAX(IF(G3SelectionMask="x",IF(INDEX(StdCalcsRefCalcs,$E144,0)&gt;0,INDEX(StdCalcsRefCalcs,$E144,0)),"")),"")</f>
        <v/>
      </c>
      <c r="BB144" s="97" t="str">
        <f t="shared" si="30"/>
        <v/>
      </c>
      <c r="BC144" s="97" t="str">
        <f t="array" ref="BC144">IF($AV144,STDEVA(IF(G3SelectionMask="x",IF(INDEX(StdCalcsRefCalcs,$E144,0)&gt;0,INDEX(StdCalcsRefCalcs,$E144,0)),"")),"")</f>
        <v/>
      </c>
      <c r="BD144" s="98" t="b">
        <f t="shared" si="31"/>
        <v>0</v>
      </c>
      <c r="BE144" s="98" t="str">
        <f t="array" ref="BE144">IF($BD144,MEDIAN(IF(G4SelectionMask="x",IF(INDEX(StdCalcsRefCalcs,$E144,0)&gt;0,INDEX(StdCalcsRefCalcs,$E144,0)),"")),"")</f>
        <v/>
      </c>
      <c r="BF144" s="98" t="str">
        <f t="array" ref="BF144">IF($BD144,QUARTILE(IF(G4SelectionMask="x",IF(INDEX(StdCalcsRefCalcs,$E144,0)&gt;0,INDEX(StdCalcsRefCalcs,$E144,0)),""),1),"")</f>
        <v/>
      </c>
      <c r="BG144" s="98" t="str">
        <f t="array" ref="BG144">IF($BD144,QUARTILE(IF(G4SelectionMask="x",IF(INDEX(StdCalcsRefCalcs,$E144,0)&gt;0,INDEX(StdCalcsRefCalcs,$E144,0)),""),3),"")</f>
        <v/>
      </c>
      <c r="BH144" s="98" t="str">
        <f t="array" ref="BH144">IF($BD144,MIN(IF(G4SelectionMask="x",IF(INDEX(StdCalcsRefCalcs,$E144,0)&gt;0,INDEX(StdCalcsRefCalcs,$E144,0)),"")),"")</f>
        <v/>
      </c>
      <c r="BI144" s="98" t="str">
        <f t="array" ref="BI144">IF($BD144,MAX(IF(G4SelectionMask="x",IF(INDEX(StdCalcsRefCalcs,$E144,0)&gt;0,INDEX(StdCalcsRefCalcs,$E144,0)),"")),"")</f>
        <v/>
      </c>
      <c r="BJ144" s="98" t="str">
        <f t="shared" si="32"/>
        <v/>
      </c>
      <c r="BK144" s="98" t="str">
        <f t="array" ref="BK144">IF($BD144,STDEVA(IF(G4SelectionMask="x",IF(INDEX(StdCalcsRefCalcs,$E144,0)&gt;0,INDEX(StdCalcsRefCalcs,$E144,0)),"")),"")</f>
        <v/>
      </c>
      <c r="BL144" s="97" t="b">
        <f t="shared" si="33"/>
        <v>0</v>
      </c>
      <c r="BM144" s="97" t="str">
        <f t="array" ref="BM144">IF($BL144,MEDIAN(IF(G5SelectionMask="x",IF(INDEX(StdCalcsRefCalcs,$E144,0)&gt;0,INDEX(StdCalcsRefCalcs,$E144,0)),"")),"")</f>
        <v/>
      </c>
      <c r="BN144" s="97" t="str">
        <f t="array" ref="BN144">IF($BL144,QUARTILE(IF(G5SelectionMask="x",IF(INDEX(StdCalcsRefCalcs,$E144,0)&gt;0,INDEX(StdCalcsRefCalcs,$E144,0)),""),1),"")</f>
        <v/>
      </c>
      <c r="BO144" s="97" t="str">
        <f t="array" ref="BO144">IF($BL144,QUARTILE(IF(G5SelectionMask="x",IF(INDEX(StdCalcsRefCalcs,$E144,0)&gt;0,INDEX(StdCalcsRefCalcs,$E144,0)),""),3),"")</f>
        <v/>
      </c>
      <c r="BP144" s="97" t="str">
        <f t="array" ref="BP144">IF($BL144,MIN(IF(G5SelectionMask="x",IF(INDEX(StdCalcsRefCalcs,$E144,0)&gt;0,INDEX(StdCalcsRefCalcs,$E144,0)),"")),"")</f>
        <v/>
      </c>
      <c r="BQ144" s="97" t="str">
        <f t="array" ref="BQ144">IF($BL144,MAX(IF(G5SelectionMask="x",IF(INDEX(StdCalcsRefCalcs,$E144,0)&gt;0,INDEX(StdCalcsRefCalcs,$E144,0)),"")),"")</f>
        <v/>
      </c>
      <c r="BR144" s="97" t="str">
        <f t="shared" si="34"/>
        <v/>
      </c>
      <c r="BS144" s="99" t="str">
        <f t="array" ref="BS144">IF($BL144,STDEVA(IF(G5SelectionMask="x",IF(INDEX(StdCalcsRefCalcs,$E144,0)&gt;0,INDEX(StdCalcsRefCalcs,$E144,0)),"")),"")</f>
        <v/>
      </c>
      <c r="BT144" s="108"/>
      <c r="BU144" s="109" t="str">
        <f t="shared" si="106"/>
        <v/>
      </c>
      <c r="BV144" s="109" t="str">
        <f t="shared" si="106"/>
        <v/>
      </c>
      <c r="BW144" s="109" t="str">
        <f t="shared" si="106"/>
        <v/>
      </c>
      <c r="BX144" s="109" t="str">
        <f t="shared" si="106"/>
        <v/>
      </c>
      <c r="BY144" s="109" t="str">
        <f t="shared" si="106"/>
        <v/>
      </c>
      <c r="BZ144" s="109" t="str">
        <f t="shared" si="106"/>
        <v/>
      </c>
      <c r="CA144" s="109" t="str">
        <f t="shared" si="106"/>
        <v/>
      </c>
      <c r="CB144" s="109" t="str">
        <f t="shared" si="106"/>
        <v/>
      </c>
      <c r="CC144" s="109" t="str">
        <f t="shared" si="106"/>
        <v/>
      </c>
      <c r="CD144" s="109" t="str">
        <f t="shared" si="106"/>
        <v/>
      </c>
      <c r="CE144" s="109" t="str">
        <f t="shared" si="106"/>
        <v/>
      </c>
      <c r="CF144" s="109" t="str">
        <f t="shared" si="106"/>
        <v/>
      </c>
      <c r="CG144" s="109" t="str">
        <f t="shared" si="106"/>
        <v/>
      </c>
      <c r="CH144" s="109" t="str">
        <f t="shared" si="106"/>
        <v/>
      </c>
      <c r="CI144" s="109" t="str">
        <f t="shared" si="106"/>
        <v/>
      </c>
    </row>
    <row r="145" spans="1:87" x14ac:dyDescent="0.2">
      <c r="A145" s="33">
        <f t="shared" si="89"/>
        <v>0</v>
      </c>
      <c r="B145" s="206"/>
      <c r="C145" s="200"/>
      <c r="D145" s="197"/>
      <c r="E145" s="72">
        <f t="shared" si="9"/>
        <v>135</v>
      </c>
      <c r="F145" s="9" t="s">
        <v>1681</v>
      </c>
      <c r="G145" s="9" t="str">
        <f t="shared" si="88"/>
        <v>End user services</v>
      </c>
      <c r="H145" s="9" t="s">
        <v>639</v>
      </c>
      <c r="I145" s="9">
        <f t="shared" si="90"/>
        <v>207</v>
      </c>
      <c r="J145" s="9" t="s">
        <v>220</v>
      </c>
      <c r="K145" s="9">
        <f t="shared" si="91"/>
        <v>1</v>
      </c>
      <c r="P145" s="97" t="str">
        <f t="shared" si="94"/>
        <v/>
      </c>
      <c r="Q145" s="97"/>
      <c r="R145" s="97"/>
      <c r="S145" s="97"/>
      <c r="T145" s="97"/>
      <c r="U145" s="98" t="str">
        <f t="shared" si="95"/>
        <v/>
      </c>
      <c r="V145" s="107" t="str">
        <f t="shared" si="96"/>
        <v/>
      </c>
      <c r="W145" s="107" t="str">
        <f t="shared" si="97"/>
        <v/>
      </c>
      <c r="X145" s="107" t="str">
        <f t="shared" si="98"/>
        <v/>
      </c>
      <c r="Y145" s="107" t="str">
        <f t="shared" si="99"/>
        <v/>
      </c>
      <c r="Z145" s="107" t="str">
        <f t="shared" si="100"/>
        <v/>
      </c>
      <c r="AA145" s="107" t="str">
        <f t="shared" si="101"/>
        <v/>
      </c>
      <c r="AB145" s="107" t="str">
        <f t="shared" si="102"/>
        <v/>
      </c>
      <c r="AC145" s="107" t="str">
        <f t="shared" si="103"/>
        <v/>
      </c>
      <c r="AD145" s="107" t="str">
        <f t="shared" si="104"/>
        <v/>
      </c>
      <c r="AE145" s="107" t="str">
        <f t="shared" si="105"/>
        <v/>
      </c>
      <c r="AF145" s="97" t="b">
        <f t="shared" si="25"/>
        <v>0</v>
      </c>
      <c r="AG145" s="97" t="str">
        <f t="array" ref="AG145">IF($AF145,MEDIAN(IF(G1SelectionMask="x",IF(INDEX(StdCalcsRefCalcs,$E145,0)&gt;0,INDEX(StdCalcsRefCalcs,$E145,0)),"")),"")</f>
        <v/>
      </c>
      <c r="AH145" s="97" t="str">
        <f t="array" ref="AH145">IF($AF145,QUARTILE(IF(G1SelectionMask="x",IF(INDEX(StdCalcsRefCalcs,$E145,0)&gt;0,INDEX(StdCalcsRefCalcs,$E145,0)),""),1),"")</f>
        <v/>
      </c>
      <c r="AI145" s="97" t="str">
        <f t="array" ref="AI145">IF($AF145,QUARTILE(IF(G1SelectionMask="x",IF(INDEX(StdCalcsRefCalcs,$E145,0)&gt;0,INDEX(StdCalcsRefCalcs,$E145,0)),""),3),"")</f>
        <v/>
      </c>
      <c r="AJ145" s="97" t="str">
        <f t="array" ref="AJ145">IF($AF145,MIN(IF(G1SelectionMask="x",IF(INDEX(StdCalcsRefCalcs,$E145,0)&gt;0,INDEX(StdCalcsRefCalcs,$E145,0)),"")),"")</f>
        <v/>
      </c>
      <c r="AK145" s="97" t="str">
        <f t="array" ref="AK145">IF($AF145,MAX(IF(G1SelectionMask="x",IF(INDEX(StdCalcsRefCalcs,$E145,0)&gt;0,INDEX(StdCalcsRefCalcs,$E145,0)),"")),"")</f>
        <v/>
      </c>
      <c r="AL145" s="97" t="str">
        <f t="shared" si="26"/>
        <v/>
      </c>
      <c r="AM145" s="97" t="str">
        <f t="array" ref="AM145">IF($AF145,STDEVA(IF(G1SelectionMask="x",IF(INDEX(StdCalcsRefCalcs,$E145,0)&gt;0,INDEX(StdCalcsRefCalcs,$E145,0)),"")),"")</f>
        <v/>
      </c>
      <c r="AN145" s="98" t="b">
        <f t="shared" si="27"/>
        <v>0</v>
      </c>
      <c r="AO145" s="98" t="str">
        <f t="array" ref="AO145">IF($AN145,MEDIAN(IF(G2SelectionMask="x",IF(INDEX(StdCalcsRefCalcs,$E145,0)&gt;0,INDEX(StdCalcsRefCalcs,$E145,0)),"")),"")</f>
        <v/>
      </c>
      <c r="AP145" s="98" t="str">
        <f t="array" ref="AP145">IF($AN145,QUARTILE(IF(G2SelectionMask="x",IF(INDEX(StdCalcsRefCalcs,$E145,0)&gt;0,INDEX(StdCalcsRefCalcs,$E145,0)),""),1),"")</f>
        <v/>
      </c>
      <c r="AQ145" s="98" t="str">
        <f t="array" ref="AQ145">IF($AN145,QUARTILE(IF(G2SelectionMask="x",IF(INDEX(StdCalcsRefCalcs,$E145,0)&gt;0,INDEX(StdCalcsRefCalcs,$E145,0)),""),3),"")</f>
        <v/>
      </c>
      <c r="AR145" s="98" t="str">
        <f t="array" ref="AR145">IF($AN145,MIN(IF(G2SelectionMask="x",IF(INDEX(StdCalcsRefCalcs,$E145,0)&gt;0,INDEX(StdCalcsRefCalcs,$E145,0)),"")),"")</f>
        <v/>
      </c>
      <c r="AS145" s="98" t="str">
        <f t="array" ref="AS145">IF($AN145,MAX(IF(G2SelectionMask="x",IF(INDEX(StdCalcsRefCalcs,$E145,0)&gt;0,INDEX(StdCalcsRefCalcs,$E145,0)),"")),"")</f>
        <v/>
      </c>
      <c r="AT145" s="98" t="str">
        <f t="shared" si="28"/>
        <v/>
      </c>
      <c r="AU145" s="98" t="str">
        <f t="array" ref="AU145">IF($AN145,STDEVA(IF(G2SelectionMask="x",IF(INDEX(StdCalcsRefCalcs,$E145,0)&gt;0,INDEX(StdCalcsRefCalcs,$E145,0)),"")),"")</f>
        <v/>
      </c>
      <c r="AV145" s="97" t="b">
        <f t="shared" si="29"/>
        <v>0</v>
      </c>
      <c r="AW145" s="97" t="str">
        <f t="array" ref="AW145">IF($AV145,MEDIAN(IF(G3SelectionMask="x",IF(INDEX(StdCalcsRefCalcs,$E145,0)&gt;0,INDEX(StdCalcsRefCalcs,$E145,0)),"")),"")</f>
        <v/>
      </c>
      <c r="AX145" s="97" t="str">
        <f t="array" ref="AX145">IF($AV145,QUARTILE(IF(G3SelectionMask="x",IF(INDEX(StdCalcsRefCalcs,$E145,0)&gt;0,INDEX(StdCalcsRefCalcs,$E145,0)),""),1),"")</f>
        <v/>
      </c>
      <c r="AY145" s="97" t="str">
        <f t="array" ref="AY145">IF($AV145,QUARTILE(IF(G3SelectionMask="x",IF(INDEX(StdCalcsRefCalcs,$E145,0)&gt;0,INDEX(StdCalcsRefCalcs,$E145,0)),""),3),"")</f>
        <v/>
      </c>
      <c r="AZ145" s="97" t="str">
        <f t="array" ref="AZ145">IF($AV145,MIN(IF(G3SelectionMask="x",IF(INDEX(StdCalcsRefCalcs,$E145,0)&gt;0,INDEX(StdCalcsRefCalcs,$E145,0)),"")),"")</f>
        <v/>
      </c>
      <c r="BA145" s="97" t="str">
        <f t="array" ref="BA145">IF($AV145,MAX(IF(G3SelectionMask="x",IF(INDEX(StdCalcsRefCalcs,$E145,0)&gt;0,INDEX(StdCalcsRefCalcs,$E145,0)),"")),"")</f>
        <v/>
      </c>
      <c r="BB145" s="97" t="str">
        <f t="shared" si="30"/>
        <v/>
      </c>
      <c r="BC145" s="97" t="str">
        <f t="array" ref="BC145">IF($AV145,STDEVA(IF(G3SelectionMask="x",IF(INDEX(StdCalcsRefCalcs,$E145,0)&gt;0,INDEX(StdCalcsRefCalcs,$E145,0)),"")),"")</f>
        <v/>
      </c>
      <c r="BD145" s="98" t="b">
        <f t="shared" si="31"/>
        <v>0</v>
      </c>
      <c r="BE145" s="98" t="str">
        <f t="array" ref="BE145">IF($BD145,MEDIAN(IF(G4SelectionMask="x",IF(INDEX(StdCalcsRefCalcs,$E145,0)&gt;0,INDEX(StdCalcsRefCalcs,$E145,0)),"")),"")</f>
        <v/>
      </c>
      <c r="BF145" s="98" t="str">
        <f t="array" ref="BF145">IF($BD145,QUARTILE(IF(G4SelectionMask="x",IF(INDEX(StdCalcsRefCalcs,$E145,0)&gt;0,INDEX(StdCalcsRefCalcs,$E145,0)),""),1),"")</f>
        <v/>
      </c>
      <c r="BG145" s="98" t="str">
        <f t="array" ref="BG145">IF($BD145,QUARTILE(IF(G4SelectionMask="x",IF(INDEX(StdCalcsRefCalcs,$E145,0)&gt;0,INDEX(StdCalcsRefCalcs,$E145,0)),""),3),"")</f>
        <v/>
      </c>
      <c r="BH145" s="98" t="str">
        <f t="array" ref="BH145">IF($BD145,MIN(IF(G4SelectionMask="x",IF(INDEX(StdCalcsRefCalcs,$E145,0)&gt;0,INDEX(StdCalcsRefCalcs,$E145,0)),"")),"")</f>
        <v/>
      </c>
      <c r="BI145" s="98" t="str">
        <f t="array" ref="BI145">IF($BD145,MAX(IF(G4SelectionMask="x",IF(INDEX(StdCalcsRefCalcs,$E145,0)&gt;0,INDEX(StdCalcsRefCalcs,$E145,0)),"")),"")</f>
        <v/>
      </c>
      <c r="BJ145" s="98" t="str">
        <f t="shared" si="32"/>
        <v/>
      </c>
      <c r="BK145" s="98" t="str">
        <f t="array" ref="BK145">IF($BD145,STDEVA(IF(G4SelectionMask="x",IF(INDEX(StdCalcsRefCalcs,$E145,0)&gt;0,INDEX(StdCalcsRefCalcs,$E145,0)),"")),"")</f>
        <v/>
      </c>
      <c r="BL145" s="97" t="b">
        <f t="shared" si="33"/>
        <v>0</v>
      </c>
      <c r="BM145" s="97" t="str">
        <f t="array" ref="BM145">IF($BL145,MEDIAN(IF(G5SelectionMask="x",IF(INDEX(StdCalcsRefCalcs,$E145,0)&gt;0,INDEX(StdCalcsRefCalcs,$E145,0)),"")),"")</f>
        <v/>
      </c>
      <c r="BN145" s="97" t="str">
        <f t="array" ref="BN145">IF($BL145,QUARTILE(IF(G5SelectionMask="x",IF(INDEX(StdCalcsRefCalcs,$E145,0)&gt;0,INDEX(StdCalcsRefCalcs,$E145,0)),""),1),"")</f>
        <v/>
      </c>
      <c r="BO145" s="97" t="str">
        <f t="array" ref="BO145">IF($BL145,QUARTILE(IF(G5SelectionMask="x",IF(INDEX(StdCalcsRefCalcs,$E145,0)&gt;0,INDEX(StdCalcsRefCalcs,$E145,0)),""),3),"")</f>
        <v/>
      </c>
      <c r="BP145" s="97" t="str">
        <f t="array" ref="BP145">IF($BL145,MIN(IF(G5SelectionMask="x",IF(INDEX(StdCalcsRefCalcs,$E145,0)&gt;0,INDEX(StdCalcsRefCalcs,$E145,0)),"")),"")</f>
        <v/>
      </c>
      <c r="BQ145" s="97" t="str">
        <f t="array" ref="BQ145">IF($BL145,MAX(IF(G5SelectionMask="x",IF(INDEX(StdCalcsRefCalcs,$E145,0)&gt;0,INDEX(StdCalcsRefCalcs,$E145,0)),"")),"")</f>
        <v/>
      </c>
      <c r="BR145" s="97" t="str">
        <f t="shared" si="34"/>
        <v/>
      </c>
      <c r="BS145" s="99" t="str">
        <f t="array" ref="BS145">IF($BL145,STDEVA(IF(G5SelectionMask="x",IF(INDEX(StdCalcsRefCalcs,$E145,0)&gt;0,INDEX(StdCalcsRefCalcs,$E145,0)),"")),"")</f>
        <v/>
      </c>
      <c r="BT145" s="108"/>
      <c r="BU145" s="109" t="str">
        <f t="shared" si="106"/>
        <v/>
      </c>
      <c r="BV145" s="109" t="str">
        <f t="shared" si="106"/>
        <v/>
      </c>
      <c r="BW145" s="109" t="str">
        <f t="shared" si="106"/>
        <v/>
      </c>
      <c r="BX145" s="109" t="str">
        <f t="shared" si="106"/>
        <v/>
      </c>
      <c r="BY145" s="109" t="str">
        <f t="shared" si="106"/>
        <v/>
      </c>
      <c r="BZ145" s="109" t="str">
        <f t="shared" si="106"/>
        <v/>
      </c>
      <c r="CA145" s="109" t="str">
        <f t="shared" si="106"/>
        <v/>
      </c>
      <c r="CB145" s="109" t="str">
        <f t="shared" si="106"/>
        <v/>
      </c>
      <c r="CC145" s="109" t="str">
        <f t="shared" si="106"/>
        <v/>
      </c>
      <c r="CD145" s="109" t="str">
        <f t="shared" si="106"/>
        <v/>
      </c>
      <c r="CE145" s="109" t="str">
        <f t="shared" si="106"/>
        <v/>
      </c>
      <c r="CF145" s="109" t="str">
        <f t="shared" si="106"/>
        <v/>
      </c>
      <c r="CG145" s="109" t="str">
        <f t="shared" si="106"/>
        <v/>
      </c>
      <c r="CH145" s="109" t="str">
        <f t="shared" si="106"/>
        <v/>
      </c>
      <c r="CI145" s="109" t="str">
        <f t="shared" si="106"/>
        <v/>
      </c>
    </row>
    <row r="146" spans="1:87" x14ac:dyDescent="0.2">
      <c r="A146" s="33">
        <f t="shared" si="89"/>
        <v>0</v>
      </c>
      <c r="B146" s="206"/>
      <c r="C146" s="200"/>
      <c r="D146" s="197"/>
      <c r="E146" s="72">
        <f t="shared" si="9"/>
        <v>136</v>
      </c>
      <c r="F146" s="9" t="s">
        <v>1682</v>
      </c>
      <c r="G146" s="9" t="str">
        <f t="shared" si="88"/>
        <v>End user computing</v>
      </c>
      <c r="H146" s="9" t="s">
        <v>640</v>
      </c>
      <c r="I146" s="9">
        <f t="shared" si="90"/>
        <v>208</v>
      </c>
      <c r="J146" s="9" t="s">
        <v>220</v>
      </c>
      <c r="K146" s="9">
        <f t="shared" si="91"/>
        <v>1</v>
      </c>
      <c r="P146" s="97" t="str">
        <f t="shared" si="94"/>
        <v/>
      </c>
      <c r="Q146" s="97"/>
      <c r="R146" s="97"/>
      <c r="S146" s="97"/>
      <c r="T146" s="97"/>
      <c r="U146" s="98" t="str">
        <f t="shared" si="95"/>
        <v/>
      </c>
      <c r="V146" s="107" t="str">
        <f t="shared" si="96"/>
        <v/>
      </c>
      <c r="W146" s="107" t="str">
        <f t="shared" si="97"/>
        <v/>
      </c>
      <c r="X146" s="107" t="str">
        <f t="shared" si="98"/>
        <v/>
      </c>
      <c r="Y146" s="107" t="str">
        <f t="shared" si="99"/>
        <v/>
      </c>
      <c r="Z146" s="107" t="str">
        <f t="shared" si="100"/>
        <v/>
      </c>
      <c r="AA146" s="107" t="str">
        <f t="shared" si="101"/>
        <v/>
      </c>
      <c r="AB146" s="107" t="str">
        <f t="shared" si="102"/>
        <v/>
      </c>
      <c r="AC146" s="107" t="str">
        <f t="shared" si="103"/>
        <v/>
      </c>
      <c r="AD146" s="107" t="str">
        <f t="shared" si="104"/>
        <v/>
      </c>
      <c r="AE146" s="107" t="str">
        <f t="shared" si="105"/>
        <v/>
      </c>
      <c r="AF146" s="97" t="b">
        <f t="shared" si="25"/>
        <v>0</v>
      </c>
      <c r="AG146" s="97" t="str">
        <f t="array" ref="AG146">IF($AF146,MEDIAN(IF(G1SelectionMask="x",IF(INDEX(StdCalcsRefCalcs,$E146,0)&gt;0,INDEX(StdCalcsRefCalcs,$E146,0)),"")),"")</f>
        <v/>
      </c>
      <c r="AH146" s="97" t="str">
        <f t="array" ref="AH146">IF($AF146,QUARTILE(IF(G1SelectionMask="x",IF(INDEX(StdCalcsRefCalcs,$E146,0)&gt;0,INDEX(StdCalcsRefCalcs,$E146,0)),""),1),"")</f>
        <v/>
      </c>
      <c r="AI146" s="97" t="str">
        <f t="array" ref="AI146">IF($AF146,QUARTILE(IF(G1SelectionMask="x",IF(INDEX(StdCalcsRefCalcs,$E146,0)&gt;0,INDEX(StdCalcsRefCalcs,$E146,0)),""),3),"")</f>
        <v/>
      </c>
      <c r="AJ146" s="97" t="str">
        <f t="array" ref="AJ146">IF($AF146,MIN(IF(G1SelectionMask="x",IF(INDEX(StdCalcsRefCalcs,$E146,0)&gt;0,INDEX(StdCalcsRefCalcs,$E146,0)),"")),"")</f>
        <v/>
      </c>
      <c r="AK146" s="97" t="str">
        <f t="array" ref="AK146">IF($AF146,MAX(IF(G1SelectionMask="x",IF(INDEX(StdCalcsRefCalcs,$E146,0)&gt;0,INDEX(StdCalcsRefCalcs,$E146,0)),"")),"")</f>
        <v/>
      </c>
      <c r="AL146" s="97" t="str">
        <f t="shared" si="26"/>
        <v/>
      </c>
      <c r="AM146" s="97" t="str">
        <f t="array" ref="AM146">IF($AF146,STDEVA(IF(G1SelectionMask="x",IF(INDEX(StdCalcsRefCalcs,$E146,0)&gt;0,INDEX(StdCalcsRefCalcs,$E146,0)),"")),"")</f>
        <v/>
      </c>
      <c r="AN146" s="98" t="b">
        <f t="shared" si="27"/>
        <v>0</v>
      </c>
      <c r="AO146" s="98" t="str">
        <f t="array" ref="AO146">IF($AN146,MEDIAN(IF(G2SelectionMask="x",IF(INDEX(StdCalcsRefCalcs,$E146,0)&gt;0,INDEX(StdCalcsRefCalcs,$E146,0)),"")),"")</f>
        <v/>
      </c>
      <c r="AP146" s="98" t="str">
        <f t="array" ref="AP146">IF($AN146,QUARTILE(IF(G2SelectionMask="x",IF(INDEX(StdCalcsRefCalcs,$E146,0)&gt;0,INDEX(StdCalcsRefCalcs,$E146,0)),""),1),"")</f>
        <v/>
      </c>
      <c r="AQ146" s="98" t="str">
        <f t="array" ref="AQ146">IF($AN146,QUARTILE(IF(G2SelectionMask="x",IF(INDEX(StdCalcsRefCalcs,$E146,0)&gt;0,INDEX(StdCalcsRefCalcs,$E146,0)),""),3),"")</f>
        <v/>
      </c>
      <c r="AR146" s="98" t="str">
        <f t="array" ref="AR146">IF($AN146,MIN(IF(G2SelectionMask="x",IF(INDEX(StdCalcsRefCalcs,$E146,0)&gt;0,INDEX(StdCalcsRefCalcs,$E146,0)),"")),"")</f>
        <v/>
      </c>
      <c r="AS146" s="98" t="str">
        <f t="array" ref="AS146">IF($AN146,MAX(IF(G2SelectionMask="x",IF(INDEX(StdCalcsRefCalcs,$E146,0)&gt;0,INDEX(StdCalcsRefCalcs,$E146,0)),"")),"")</f>
        <v/>
      </c>
      <c r="AT146" s="98" t="str">
        <f t="shared" si="28"/>
        <v/>
      </c>
      <c r="AU146" s="98" t="str">
        <f t="array" ref="AU146">IF($AN146,STDEVA(IF(G2SelectionMask="x",IF(INDEX(StdCalcsRefCalcs,$E146,0)&gt;0,INDEX(StdCalcsRefCalcs,$E146,0)),"")),"")</f>
        <v/>
      </c>
      <c r="AV146" s="97" t="b">
        <f t="shared" si="29"/>
        <v>0</v>
      </c>
      <c r="AW146" s="97" t="str">
        <f t="array" ref="AW146">IF($AV146,MEDIAN(IF(G3SelectionMask="x",IF(INDEX(StdCalcsRefCalcs,$E146,0)&gt;0,INDEX(StdCalcsRefCalcs,$E146,0)),"")),"")</f>
        <v/>
      </c>
      <c r="AX146" s="97" t="str">
        <f t="array" ref="AX146">IF($AV146,QUARTILE(IF(G3SelectionMask="x",IF(INDEX(StdCalcsRefCalcs,$E146,0)&gt;0,INDEX(StdCalcsRefCalcs,$E146,0)),""),1),"")</f>
        <v/>
      </c>
      <c r="AY146" s="97" t="str">
        <f t="array" ref="AY146">IF($AV146,QUARTILE(IF(G3SelectionMask="x",IF(INDEX(StdCalcsRefCalcs,$E146,0)&gt;0,INDEX(StdCalcsRefCalcs,$E146,0)),""),3),"")</f>
        <v/>
      </c>
      <c r="AZ146" s="97" t="str">
        <f t="array" ref="AZ146">IF($AV146,MIN(IF(G3SelectionMask="x",IF(INDEX(StdCalcsRefCalcs,$E146,0)&gt;0,INDEX(StdCalcsRefCalcs,$E146,0)),"")),"")</f>
        <v/>
      </c>
      <c r="BA146" s="97" t="str">
        <f t="array" ref="BA146">IF($AV146,MAX(IF(G3SelectionMask="x",IF(INDEX(StdCalcsRefCalcs,$E146,0)&gt;0,INDEX(StdCalcsRefCalcs,$E146,0)),"")),"")</f>
        <v/>
      </c>
      <c r="BB146" s="97" t="str">
        <f t="shared" si="30"/>
        <v/>
      </c>
      <c r="BC146" s="97" t="str">
        <f t="array" ref="BC146">IF($AV146,STDEVA(IF(G3SelectionMask="x",IF(INDEX(StdCalcsRefCalcs,$E146,0)&gt;0,INDEX(StdCalcsRefCalcs,$E146,0)),"")),"")</f>
        <v/>
      </c>
      <c r="BD146" s="98" t="b">
        <f t="shared" si="31"/>
        <v>0</v>
      </c>
      <c r="BE146" s="98" t="str">
        <f t="array" ref="BE146">IF($BD146,MEDIAN(IF(G4SelectionMask="x",IF(INDEX(StdCalcsRefCalcs,$E146,0)&gt;0,INDEX(StdCalcsRefCalcs,$E146,0)),"")),"")</f>
        <v/>
      </c>
      <c r="BF146" s="98" t="str">
        <f t="array" ref="BF146">IF($BD146,QUARTILE(IF(G4SelectionMask="x",IF(INDEX(StdCalcsRefCalcs,$E146,0)&gt;0,INDEX(StdCalcsRefCalcs,$E146,0)),""),1),"")</f>
        <v/>
      </c>
      <c r="BG146" s="98" t="str">
        <f t="array" ref="BG146">IF($BD146,QUARTILE(IF(G4SelectionMask="x",IF(INDEX(StdCalcsRefCalcs,$E146,0)&gt;0,INDEX(StdCalcsRefCalcs,$E146,0)),""),3),"")</f>
        <v/>
      </c>
      <c r="BH146" s="98" t="str">
        <f t="array" ref="BH146">IF($BD146,MIN(IF(G4SelectionMask="x",IF(INDEX(StdCalcsRefCalcs,$E146,0)&gt;0,INDEX(StdCalcsRefCalcs,$E146,0)),"")),"")</f>
        <v/>
      </c>
      <c r="BI146" s="98" t="str">
        <f t="array" ref="BI146">IF($BD146,MAX(IF(G4SelectionMask="x",IF(INDEX(StdCalcsRefCalcs,$E146,0)&gt;0,INDEX(StdCalcsRefCalcs,$E146,0)),"")),"")</f>
        <v/>
      </c>
      <c r="BJ146" s="98" t="str">
        <f t="shared" si="32"/>
        <v/>
      </c>
      <c r="BK146" s="98" t="str">
        <f t="array" ref="BK146">IF($BD146,STDEVA(IF(G4SelectionMask="x",IF(INDEX(StdCalcsRefCalcs,$E146,0)&gt;0,INDEX(StdCalcsRefCalcs,$E146,0)),"")),"")</f>
        <v/>
      </c>
      <c r="BL146" s="97" t="b">
        <f t="shared" si="33"/>
        <v>0</v>
      </c>
      <c r="BM146" s="97" t="str">
        <f t="array" ref="BM146">IF($BL146,MEDIAN(IF(G5SelectionMask="x",IF(INDEX(StdCalcsRefCalcs,$E146,0)&gt;0,INDEX(StdCalcsRefCalcs,$E146,0)),"")),"")</f>
        <v/>
      </c>
      <c r="BN146" s="97" t="str">
        <f t="array" ref="BN146">IF($BL146,QUARTILE(IF(G5SelectionMask="x",IF(INDEX(StdCalcsRefCalcs,$E146,0)&gt;0,INDEX(StdCalcsRefCalcs,$E146,0)),""),1),"")</f>
        <v/>
      </c>
      <c r="BO146" s="97" t="str">
        <f t="array" ref="BO146">IF($BL146,QUARTILE(IF(G5SelectionMask="x",IF(INDEX(StdCalcsRefCalcs,$E146,0)&gt;0,INDEX(StdCalcsRefCalcs,$E146,0)),""),3),"")</f>
        <v/>
      </c>
      <c r="BP146" s="97" t="str">
        <f t="array" ref="BP146">IF($BL146,MIN(IF(G5SelectionMask="x",IF(INDEX(StdCalcsRefCalcs,$E146,0)&gt;0,INDEX(StdCalcsRefCalcs,$E146,0)),"")),"")</f>
        <v/>
      </c>
      <c r="BQ146" s="97" t="str">
        <f t="array" ref="BQ146">IF($BL146,MAX(IF(G5SelectionMask="x",IF(INDEX(StdCalcsRefCalcs,$E146,0)&gt;0,INDEX(StdCalcsRefCalcs,$E146,0)),"")),"")</f>
        <v/>
      </c>
      <c r="BR146" s="97" t="str">
        <f t="shared" si="34"/>
        <v/>
      </c>
      <c r="BS146" s="99" t="str">
        <f t="array" ref="BS146">IF($BL146,STDEVA(IF(G5SelectionMask="x",IF(INDEX(StdCalcsRefCalcs,$E146,0)&gt;0,INDEX(StdCalcsRefCalcs,$E146,0)),"")),"")</f>
        <v/>
      </c>
      <c r="BT146" s="108"/>
      <c r="BU146" s="109" t="str">
        <f t="shared" si="106"/>
        <v/>
      </c>
      <c r="BV146" s="109" t="str">
        <f t="shared" si="106"/>
        <v/>
      </c>
      <c r="BW146" s="109" t="str">
        <f t="shared" si="106"/>
        <v/>
      </c>
      <c r="BX146" s="109" t="str">
        <f t="shared" si="106"/>
        <v/>
      </c>
      <c r="BY146" s="109" t="str">
        <f t="shared" si="106"/>
        <v/>
      </c>
      <c r="BZ146" s="109" t="str">
        <f t="shared" si="106"/>
        <v/>
      </c>
      <c r="CA146" s="109" t="str">
        <f t="shared" si="106"/>
        <v/>
      </c>
      <c r="CB146" s="109" t="str">
        <f t="shared" si="106"/>
        <v/>
      </c>
      <c r="CC146" s="109" t="str">
        <f t="shared" si="106"/>
        <v/>
      </c>
      <c r="CD146" s="109" t="str">
        <f t="shared" si="106"/>
        <v/>
      </c>
      <c r="CE146" s="109" t="str">
        <f t="shared" si="106"/>
        <v/>
      </c>
      <c r="CF146" s="109" t="str">
        <f t="shared" si="106"/>
        <v/>
      </c>
      <c r="CG146" s="109" t="str">
        <f t="shared" si="106"/>
        <v/>
      </c>
      <c r="CH146" s="109" t="str">
        <f t="shared" si="106"/>
        <v/>
      </c>
      <c r="CI146" s="109" t="str">
        <f t="shared" si="106"/>
        <v/>
      </c>
    </row>
    <row r="147" spans="1:87" x14ac:dyDescent="0.2">
      <c r="A147" s="33">
        <f t="shared" si="89"/>
        <v>0</v>
      </c>
      <c r="B147" s="206"/>
      <c r="C147" s="200"/>
      <c r="D147" s="197"/>
      <c r="E147" s="72">
        <f t="shared" si="9"/>
        <v>137</v>
      </c>
      <c r="F147" s="9" t="s">
        <v>1683</v>
      </c>
      <c r="G147" s="9" t="str">
        <f t="shared" si="88"/>
        <v>Help desk</v>
      </c>
      <c r="H147" s="9" t="s">
        <v>641</v>
      </c>
      <c r="I147" s="9">
        <f t="shared" si="90"/>
        <v>209</v>
      </c>
      <c r="J147" s="9" t="s">
        <v>220</v>
      </c>
      <c r="K147" s="9">
        <f t="shared" si="91"/>
        <v>1</v>
      </c>
      <c r="P147" s="97" t="str">
        <f t="shared" si="94"/>
        <v/>
      </c>
      <c r="Q147" s="97"/>
      <c r="R147" s="97"/>
      <c r="S147" s="97"/>
      <c r="T147" s="97"/>
      <c r="U147" s="98" t="str">
        <f t="shared" si="95"/>
        <v/>
      </c>
      <c r="V147" s="107" t="str">
        <f t="shared" si="96"/>
        <v/>
      </c>
      <c r="W147" s="107" t="str">
        <f t="shared" si="97"/>
        <v/>
      </c>
      <c r="X147" s="107" t="str">
        <f t="shared" si="98"/>
        <v/>
      </c>
      <c r="Y147" s="107" t="str">
        <f t="shared" si="99"/>
        <v/>
      </c>
      <c r="Z147" s="107" t="str">
        <f t="shared" si="100"/>
        <v/>
      </c>
      <c r="AA147" s="107" t="str">
        <f t="shared" si="101"/>
        <v/>
      </c>
      <c r="AB147" s="107" t="str">
        <f t="shared" si="102"/>
        <v/>
      </c>
      <c r="AC147" s="107" t="str">
        <f t="shared" si="103"/>
        <v/>
      </c>
      <c r="AD147" s="107" t="str">
        <f t="shared" si="104"/>
        <v/>
      </c>
      <c r="AE147" s="107" t="str">
        <f t="shared" si="105"/>
        <v/>
      </c>
      <c r="AF147" s="97" t="b">
        <f t="shared" si="25"/>
        <v>0</v>
      </c>
      <c r="AG147" s="97" t="str">
        <f t="array" ref="AG147">IF($AF147,MEDIAN(IF(G1SelectionMask="x",IF(INDEX(StdCalcsRefCalcs,$E147,0)&gt;0,INDEX(StdCalcsRefCalcs,$E147,0)),"")),"")</f>
        <v/>
      </c>
      <c r="AH147" s="97" t="str">
        <f t="array" ref="AH147">IF($AF147,QUARTILE(IF(G1SelectionMask="x",IF(INDEX(StdCalcsRefCalcs,$E147,0)&gt;0,INDEX(StdCalcsRefCalcs,$E147,0)),""),1),"")</f>
        <v/>
      </c>
      <c r="AI147" s="97" t="str">
        <f t="array" ref="AI147">IF($AF147,QUARTILE(IF(G1SelectionMask="x",IF(INDEX(StdCalcsRefCalcs,$E147,0)&gt;0,INDEX(StdCalcsRefCalcs,$E147,0)),""),3),"")</f>
        <v/>
      </c>
      <c r="AJ147" s="97" t="str">
        <f t="array" ref="AJ147">IF($AF147,MIN(IF(G1SelectionMask="x",IF(INDEX(StdCalcsRefCalcs,$E147,0)&gt;0,INDEX(StdCalcsRefCalcs,$E147,0)),"")),"")</f>
        <v/>
      </c>
      <c r="AK147" s="97" t="str">
        <f t="array" ref="AK147">IF($AF147,MAX(IF(G1SelectionMask="x",IF(INDEX(StdCalcsRefCalcs,$E147,0)&gt;0,INDEX(StdCalcsRefCalcs,$E147,0)),"")),"")</f>
        <v/>
      </c>
      <c r="AL147" s="97" t="str">
        <f t="shared" si="26"/>
        <v/>
      </c>
      <c r="AM147" s="97" t="str">
        <f t="array" ref="AM147">IF($AF147,STDEVA(IF(G1SelectionMask="x",IF(INDEX(StdCalcsRefCalcs,$E147,0)&gt;0,INDEX(StdCalcsRefCalcs,$E147,0)),"")),"")</f>
        <v/>
      </c>
      <c r="AN147" s="98" t="b">
        <f t="shared" si="27"/>
        <v>0</v>
      </c>
      <c r="AO147" s="98" t="str">
        <f t="array" ref="AO147">IF($AN147,MEDIAN(IF(G2SelectionMask="x",IF(INDEX(StdCalcsRefCalcs,$E147,0)&gt;0,INDEX(StdCalcsRefCalcs,$E147,0)),"")),"")</f>
        <v/>
      </c>
      <c r="AP147" s="98" t="str">
        <f t="array" ref="AP147">IF($AN147,QUARTILE(IF(G2SelectionMask="x",IF(INDEX(StdCalcsRefCalcs,$E147,0)&gt;0,INDEX(StdCalcsRefCalcs,$E147,0)),""),1),"")</f>
        <v/>
      </c>
      <c r="AQ147" s="98" t="str">
        <f t="array" ref="AQ147">IF($AN147,QUARTILE(IF(G2SelectionMask="x",IF(INDEX(StdCalcsRefCalcs,$E147,0)&gt;0,INDEX(StdCalcsRefCalcs,$E147,0)),""),3),"")</f>
        <v/>
      </c>
      <c r="AR147" s="98" t="str">
        <f t="array" ref="AR147">IF($AN147,MIN(IF(G2SelectionMask="x",IF(INDEX(StdCalcsRefCalcs,$E147,0)&gt;0,INDEX(StdCalcsRefCalcs,$E147,0)),"")),"")</f>
        <v/>
      </c>
      <c r="AS147" s="98" t="str">
        <f t="array" ref="AS147">IF($AN147,MAX(IF(G2SelectionMask="x",IF(INDEX(StdCalcsRefCalcs,$E147,0)&gt;0,INDEX(StdCalcsRefCalcs,$E147,0)),"")),"")</f>
        <v/>
      </c>
      <c r="AT147" s="98" t="str">
        <f t="shared" si="28"/>
        <v/>
      </c>
      <c r="AU147" s="98" t="str">
        <f t="array" ref="AU147">IF($AN147,STDEVA(IF(G2SelectionMask="x",IF(INDEX(StdCalcsRefCalcs,$E147,0)&gt;0,INDEX(StdCalcsRefCalcs,$E147,0)),"")),"")</f>
        <v/>
      </c>
      <c r="AV147" s="97" t="b">
        <f t="shared" si="29"/>
        <v>0</v>
      </c>
      <c r="AW147" s="97" t="str">
        <f t="array" ref="AW147">IF($AV147,MEDIAN(IF(G3SelectionMask="x",IF(INDEX(StdCalcsRefCalcs,$E147,0)&gt;0,INDEX(StdCalcsRefCalcs,$E147,0)),"")),"")</f>
        <v/>
      </c>
      <c r="AX147" s="97" t="str">
        <f t="array" ref="AX147">IF($AV147,QUARTILE(IF(G3SelectionMask="x",IF(INDEX(StdCalcsRefCalcs,$E147,0)&gt;0,INDEX(StdCalcsRefCalcs,$E147,0)),""),1),"")</f>
        <v/>
      </c>
      <c r="AY147" s="97" t="str">
        <f t="array" ref="AY147">IF($AV147,QUARTILE(IF(G3SelectionMask="x",IF(INDEX(StdCalcsRefCalcs,$E147,0)&gt;0,INDEX(StdCalcsRefCalcs,$E147,0)),""),3),"")</f>
        <v/>
      </c>
      <c r="AZ147" s="97" t="str">
        <f t="array" ref="AZ147">IF($AV147,MIN(IF(G3SelectionMask="x",IF(INDEX(StdCalcsRefCalcs,$E147,0)&gt;0,INDEX(StdCalcsRefCalcs,$E147,0)),"")),"")</f>
        <v/>
      </c>
      <c r="BA147" s="97" t="str">
        <f t="array" ref="BA147">IF($AV147,MAX(IF(G3SelectionMask="x",IF(INDEX(StdCalcsRefCalcs,$E147,0)&gt;0,INDEX(StdCalcsRefCalcs,$E147,0)),"")),"")</f>
        <v/>
      </c>
      <c r="BB147" s="97" t="str">
        <f t="shared" si="30"/>
        <v/>
      </c>
      <c r="BC147" s="97" t="str">
        <f t="array" ref="BC147">IF($AV147,STDEVA(IF(G3SelectionMask="x",IF(INDEX(StdCalcsRefCalcs,$E147,0)&gt;0,INDEX(StdCalcsRefCalcs,$E147,0)),"")),"")</f>
        <v/>
      </c>
      <c r="BD147" s="98" t="b">
        <f t="shared" si="31"/>
        <v>0</v>
      </c>
      <c r="BE147" s="98" t="str">
        <f t="array" ref="BE147">IF($BD147,MEDIAN(IF(G4SelectionMask="x",IF(INDEX(StdCalcsRefCalcs,$E147,0)&gt;0,INDEX(StdCalcsRefCalcs,$E147,0)),"")),"")</f>
        <v/>
      </c>
      <c r="BF147" s="98" t="str">
        <f t="array" ref="BF147">IF($BD147,QUARTILE(IF(G4SelectionMask="x",IF(INDEX(StdCalcsRefCalcs,$E147,0)&gt;0,INDEX(StdCalcsRefCalcs,$E147,0)),""),1),"")</f>
        <v/>
      </c>
      <c r="BG147" s="98" t="str">
        <f t="array" ref="BG147">IF($BD147,QUARTILE(IF(G4SelectionMask="x",IF(INDEX(StdCalcsRefCalcs,$E147,0)&gt;0,INDEX(StdCalcsRefCalcs,$E147,0)),""),3),"")</f>
        <v/>
      </c>
      <c r="BH147" s="98" t="str">
        <f t="array" ref="BH147">IF($BD147,MIN(IF(G4SelectionMask="x",IF(INDEX(StdCalcsRefCalcs,$E147,0)&gt;0,INDEX(StdCalcsRefCalcs,$E147,0)),"")),"")</f>
        <v/>
      </c>
      <c r="BI147" s="98" t="str">
        <f t="array" ref="BI147">IF($BD147,MAX(IF(G4SelectionMask="x",IF(INDEX(StdCalcsRefCalcs,$E147,0)&gt;0,INDEX(StdCalcsRefCalcs,$E147,0)),"")),"")</f>
        <v/>
      </c>
      <c r="BJ147" s="98" t="str">
        <f t="shared" si="32"/>
        <v/>
      </c>
      <c r="BK147" s="98" t="str">
        <f t="array" ref="BK147">IF($BD147,STDEVA(IF(G4SelectionMask="x",IF(INDEX(StdCalcsRefCalcs,$E147,0)&gt;0,INDEX(StdCalcsRefCalcs,$E147,0)),"")),"")</f>
        <v/>
      </c>
      <c r="BL147" s="97" t="b">
        <f t="shared" si="33"/>
        <v>0</v>
      </c>
      <c r="BM147" s="97" t="str">
        <f t="array" ref="BM147">IF($BL147,MEDIAN(IF(G5SelectionMask="x",IF(INDEX(StdCalcsRefCalcs,$E147,0)&gt;0,INDEX(StdCalcsRefCalcs,$E147,0)),"")),"")</f>
        <v/>
      </c>
      <c r="BN147" s="97" t="str">
        <f t="array" ref="BN147">IF($BL147,QUARTILE(IF(G5SelectionMask="x",IF(INDEX(StdCalcsRefCalcs,$E147,0)&gt;0,INDEX(StdCalcsRefCalcs,$E147,0)),""),1),"")</f>
        <v/>
      </c>
      <c r="BO147" s="97" t="str">
        <f t="array" ref="BO147">IF($BL147,QUARTILE(IF(G5SelectionMask="x",IF(INDEX(StdCalcsRefCalcs,$E147,0)&gt;0,INDEX(StdCalcsRefCalcs,$E147,0)),""),3),"")</f>
        <v/>
      </c>
      <c r="BP147" s="97" t="str">
        <f t="array" ref="BP147">IF($BL147,MIN(IF(G5SelectionMask="x",IF(INDEX(StdCalcsRefCalcs,$E147,0)&gt;0,INDEX(StdCalcsRefCalcs,$E147,0)),"")),"")</f>
        <v/>
      </c>
      <c r="BQ147" s="97" t="str">
        <f t="array" ref="BQ147">IF($BL147,MAX(IF(G5SelectionMask="x",IF(INDEX(StdCalcsRefCalcs,$E147,0)&gt;0,INDEX(StdCalcsRefCalcs,$E147,0)),"")),"")</f>
        <v/>
      </c>
      <c r="BR147" s="97" t="str">
        <f t="shared" si="34"/>
        <v/>
      </c>
      <c r="BS147" s="99" t="str">
        <f t="array" ref="BS147">IF($BL147,STDEVA(IF(G5SelectionMask="x",IF(INDEX(StdCalcsRefCalcs,$E147,0)&gt;0,INDEX(StdCalcsRefCalcs,$E147,0)),"")),"")</f>
        <v/>
      </c>
      <c r="BT147" s="108"/>
      <c r="BU147" s="109" t="str">
        <f t="shared" si="106"/>
        <v/>
      </c>
      <c r="BV147" s="109" t="str">
        <f t="shared" si="106"/>
        <v/>
      </c>
      <c r="BW147" s="109" t="str">
        <f t="shared" si="106"/>
        <v/>
      </c>
      <c r="BX147" s="109" t="str">
        <f t="shared" si="106"/>
        <v/>
      </c>
      <c r="BY147" s="109" t="str">
        <f t="shared" si="106"/>
        <v/>
      </c>
      <c r="BZ147" s="109" t="str">
        <f t="shared" si="106"/>
        <v/>
      </c>
      <c r="CA147" s="109" t="str">
        <f t="shared" si="106"/>
        <v/>
      </c>
      <c r="CB147" s="109" t="str">
        <f t="shared" si="106"/>
        <v/>
      </c>
      <c r="CC147" s="109" t="str">
        <f t="shared" si="106"/>
        <v/>
      </c>
      <c r="CD147" s="109" t="str">
        <f t="shared" si="106"/>
        <v/>
      </c>
      <c r="CE147" s="109" t="str">
        <f t="shared" si="106"/>
        <v/>
      </c>
      <c r="CF147" s="109" t="str">
        <f t="shared" si="106"/>
        <v/>
      </c>
      <c r="CG147" s="109" t="str">
        <f t="shared" si="106"/>
        <v/>
      </c>
      <c r="CH147" s="109" t="str">
        <f t="shared" si="106"/>
        <v/>
      </c>
      <c r="CI147" s="109" t="str">
        <f t="shared" si="106"/>
        <v/>
      </c>
    </row>
    <row r="148" spans="1:87" x14ac:dyDescent="0.2">
      <c r="A148" s="33">
        <f t="shared" si="89"/>
        <v>0</v>
      </c>
      <c r="B148" s="206"/>
      <c r="C148" s="200"/>
      <c r="D148" s="197"/>
      <c r="E148" s="72">
        <f t="shared" ref="E148:E262" si="107">ROW()-StdCalcsFieldKeyBaseRow</f>
        <v>138</v>
      </c>
      <c r="F148" s="9" t="s">
        <v>1684</v>
      </c>
      <c r="G148" s="9" t="str">
        <f t="shared" ref="G148:G193" si="108">VLOOKUP(H148,RawDataLookupFieldLabels,2,0)</f>
        <v>Network services</v>
      </c>
      <c r="H148" s="9" t="s">
        <v>642</v>
      </c>
      <c r="I148" s="9">
        <f t="shared" si="90"/>
        <v>210</v>
      </c>
      <c r="J148" s="9" t="s">
        <v>220</v>
      </c>
      <c r="K148" s="9">
        <f t="shared" si="91"/>
        <v>1</v>
      </c>
      <c r="P148" s="97" t="str">
        <f t="shared" si="94"/>
        <v/>
      </c>
      <c r="Q148" s="97"/>
      <c r="R148" s="97"/>
      <c r="S148" s="97"/>
      <c r="T148" s="97"/>
      <c r="U148" s="98" t="str">
        <f t="shared" si="95"/>
        <v/>
      </c>
      <c r="V148" s="107" t="str">
        <f t="shared" si="96"/>
        <v/>
      </c>
      <c r="W148" s="107" t="str">
        <f t="shared" si="97"/>
        <v/>
      </c>
      <c r="X148" s="107" t="str">
        <f t="shared" si="98"/>
        <v/>
      </c>
      <c r="Y148" s="107" t="str">
        <f t="shared" si="99"/>
        <v/>
      </c>
      <c r="Z148" s="107" t="str">
        <f t="shared" si="100"/>
        <v/>
      </c>
      <c r="AA148" s="107" t="str">
        <f t="shared" si="101"/>
        <v/>
      </c>
      <c r="AB148" s="107" t="str">
        <f t="shared" si="102"/>
        <v/>
      </c>
      <c r="AC148" s="107" t="str">
        <f t="shared" si="103"/>
        <v/>
      </c>
      <c r="AD148" s="107" t="str">
        <f t="shared" si="104"/>
        <v/>
      </c>
      <c r="AE148" s="107" t="str">
        <f t="shared" si="105"/>
        <v/>
      </c>
      <c r="AF148" s="97" t="b">
        <f t="shared" si="25"/>
        <v>0</v>
      </c>
      <c r="AG148" s="97" t="str">
        <f t="array" ref="AG148">IF($AF148,MEDIAN(IF(G1SelectionMask="x",IF(INDEX(StdCalcsRefCalcs,$E148,0)&gt;0,INDEX(StdCalcsRefCalcs,$E148,0)),"")),"")</f>
        <v/>
      </c>
      <c r="AH148" s="97" t="str">
        <f t="array" ref="AH148">IF($AF148,QUARTILE(IF(G1SelectionMask="x",IF(INDEX(StdCalcsRefCalcs,$E148,0)&gt;0,INDEX(StdCalcsRefCalcs,$E148,0)),""),1),"")</f>
        <v/>
      </c>
      <c r="AI148" s="97" t="str">
        <f t="array" ref="AI148">IF($AF148,QUARTILE(IF(G1SelectionMask="x",IF(INDEX(StdCalcsRefCalcs,$E148,0)&gt;0,INDEX(StdCalcsRefCalcs,$E148,0)),""),3),"")</f>
        <v/>
      </c>
      <c r="AJ148" s="97" t="str">
        <f t="array" ref="AJ148">IF($AF148,MIN(IF(G1SelectionMask="x",IF(INDEX(StdCalcsRefCalcs,$E148,0)&gt;0,INDEX(StdCalcsRefCalcs,$E148,0)),"")),"")</f>
        <v/>
      </c>
      <c r="AK148" s="97" t="str">
        <f t="array" ref="AK148">IF($AF148,MAX(IF(G1SelectionMask="x",IF(INDEX(StdCalcsRefCalcs,$E148,0)&gt;0,INDEX(StdCalcsRefCalcs,$E148,0)),"")),"")</f>
        <v/>
      </c>
      <c r="AL148" s="97" t="str">
        <f t="shared" si="26"/>
        <v/>
      </c>
      <c r="AM148" s="97" t="str">
        <f t="array" ref="AM148">IF($AF148,STDEVA(IF(G1SelectionMask="x",IF(INDEX(StdCalcsRefCalcs,$E148,0)&gt;0,INDEX(StdCalcsRefCalcs,$E148,0)),"")),"")</f>
        <v/>
      </c>
      <c r="AN148" s="98" t="b">
        <f t="shared" ref="AN148:AN262" si="109">COUNTIFS(G2SelectionMask,"x",INDEX(StdCalcsRefCalcs,$E148,0),"&gt;0")&gt;=RuleofN</f>
        <v>0</v>
      </c>
      <c r="AO148" s="98" t="str">
        <f t="array" ref="AO148">IF($AN148,MEDIAN(IF(G2SelectionMask="x",IF(INDEX(StdCalcsRefCalcs,$E148,0)&gt;0,INDEX(StdCalcsRefCalcs,$E148,0)),"")),"")</f>
        <v/>
      </c>
      <c r="AP148" s="98" t="str">
        <f t="array" ref="AP148">IF($AN148,QUARTILE(IF(G2SelectionMask="x",IF(INDEX(StdCalcsRefCalcs,$E148,0)&gt;0,INDEX(StdCalcsRefCalcs,$E148,0)),""),1),"")</f>
        <v/>
      </c>
      <c r="AQ148" s="98" t="str">
        <f t="array" ref="AQ148">IF($AN148,QUARTILE(IF(G2SelectionMask="x",IF(INDEX(StdCalcsRefCalcs,$E148,0)&gt;0,INDEX(StdCalcsRefCalcs,$E148,0)),""),3),"")</f>
        <v/>
      </c>
      <c r="AR148" s="98" t="str">
        <f t="array" ref="AR148">IF($AN148,MIN(IF(G2SelectionMask="x",IF(INDEX(StdCalcsRefCalcs,$E148,0)&gt;0,INDEX(StdCalcsRefCalcs,$E148,0)),"")),"")</f>
        <v/>
      </c>
      <c r="AS148" s="98" t="str">
        <f t="array" ref="AS148">IF($AN148,MAX(IF(G2SelectionMask="x",IF(INDEX(StdCalcsRefCalcs,$E148,0)&gt;0,INDEX(StdCalcsRefCalcs,$E148,0)),"")),"")</f>
        <v/>
      </c>
      <c r="AT148" s="98" t="str">
        <f t="shared" ref="AT148:AT262" si="110">IF($AN148,AVERAGEIF(G2SelectionMask,"x",INDEX(StdCalcsRefCalcs,$E148,0)),"")</f>
        <v/>
      </c>
      <c r="AU148" s="98" t="str">
        <f t="array" ref="AU148">IF($AN148,STDEVA(IF(G2SelectionMask="x",IF(INDEX(StdCalcsRefCalcs,$E148,0)&gt;0,INDEX(StdCalcsRefCalcs,$E148,0)),"")),"")</f>
        <v/>
      </c>
      <c r="AV148" s="97" t="b">
        <f t="shared" ref="AV148:AV262" si="111">COUNTIFS(G3SelectionMask,"x",INDEX(StdCalcsRefCalcs,$E148,0),"&gt;0")&gt;=RuleofN</f>
        <v>0</v>
      </c>
      <c r="AW148" s="97" t="str">
        <f t="array" ref="AW148">IF($AV148,MEDIAN(IF(G3SelectionMask="x",IF(INDEX(StdCalcsRefCalcs,$E148,0)&gt;0,INDEX(StdCalcsRefCalcs,$E148,0)),"")),"")</f>
        <v/>
      </c>
      <c r="AX148" s="97" t="str">
        <f t="array" ref="AX148">IF($AV148,QUARTILE(IF(G3SelectionMask="x",IF(INDEX(StdCalcsRefCalcs,$E148,0)&gt;0,INDEX(StdCalcsRefCalcs,$E148,0)),""),1),"")</f>
        <v/>
      </c>
      <c r="AY148" s="97" t="str">
        <f t="array" ref="AY148">IF($AV148,QUARTILE(IF(G3SelectionMask="x",IF(INDEX(StdCalcsRefCalcs,$E148,0)&gt;0,INDEX(StdCalcsRefCalcs,$E148,0)),""),3),"")</f>
        <v/>
      </c>
      <c r="AZ148" s="97" t="str">
        <f t="array" ref="AZ148">IF($AV148,MIN(IF(G3SelectionMask="x",IF(INDEX(StdCalcsRefCalcs,$E148,0)&gt;0,INDEX(StdCalcsRefCalcs,$E148,0)),"")),"")</f>
        <v/>
      </c>
      <c r="BA148" s="97" t="str">
        <f t="array" ref="BA148">IF($AV148,MAX(IF(G3SelectionMask="x",IF(INDEX(StdCalcsRefCalcs,$E148,0)&gt;0,INDEX(StdCalcsRefCalcs,$E148,0)),"")),"")</f>
        <v/>
      </c>
      <c r="BB148" s="97" t="str">
        <f t="shared" ref="BB148:BB262" si="112">IF($AV148,AVERAGEIF(G3SelectionMask,"x",INDEX(StdCalcsRefCalcs,$E148,0)),"")</f>
        <v/>
      </c>
      <c r="BC148" s="97" t="str">
        <f t="array" ref="BC148">IF($AV148,STDEVA(IF(G3SelectionMask="x",IF(INDEX(StdCalcsRefCalcs,$E148,0)&gt;0,INDEX(StdCalcsRefCalcs,$E148,0)),"")),"")</f>
        <v/>
      </c>
      <c r="BD148" s="98" t="b">
        <f t="shared" ref="BD148:BD262" si="113">COUNTIFS(G4SelectionMask,"x",INDEX(StdCalcsRefCalcs,$E148,0),"&gt;0")&gt;=RuleofN</f>
        <v>0</v>
      </c>
      <c r="BE148" s="98" t="str">
        <f t="array" ref="BE148">IF($BD148,MEDIAN(IF(G4SelectionMask="x",IF(INDEX(StdCalcsRefCalcs,$E148,0)&gt;0,INDEX(StdCalcsRefCalcs,$E148,0)),"")),"")</f>
        <v/>
      </c>
      <c r="BF148" s="98" t="str">
        <f t="array" ref="BF148">IF($BD148,QUARTILE(IF(G4SelectionMask="x",IF(INDEX(StdCalcsRefCalcs,$E148,0)&gt;0,INDEX(StdCalcsRefCalcs,$E148,0)),""),1),"")</f>
        <v/>
      </c>
      <c r="BG148" s="98" t="str">
        <f t="array" ref="BG148">IF($BD148,QUARTILE(IF(G4SelectionMask="x",IF(INDEX(StdCalcsRefCalcs,$E148,0)&gt;0,INDEX(StdCalcsRefCalcs,$E148,0)),""),3),"")</f>
        <v/>
      </c>
      <c r="BH148" s="98" t="str">
        <f t="array" ref="BH148">IF($BD148,MIN(IF(G4SelectionMask="x",IF(INDEX(StdCalcsRefCalcs,$E148,0)&gt;0,INDEX(StdCalcsRefCalcs,$E148,0)),"")),"")</f>
        <v/>
      </c>
      <c r="BI148" s="98" t="str">
        <f t="array" ref="BI148">IF($BD148,MAX(IF(G4SelectionMask="x",IF(INDEX(StdCalcsRefCalcs,$E148,0)&gt;0,INDEX(StdCalcsRefCalcs,$E148,0)),"")),"")</f>
        <v/>
      </c>
      <c r="BJ148" s="98" t="str">
        <f t="shared" ref="BJ148:BJ262" si="114">IF($BD148,AVERAGEIF(G4SelectionMask,"x",INDEX(StdCalcsRefCalcs,$E148,0)),"")</f>
        <v/>
      </c>
      <c r="BK148" s="98" t="str">
        <f t="array" ref="BK148">IF($BD148,STDEVA(IF(G4SelectionMask="x",IF(INDEX(StdCalcsRefCalcs,$E148,0)&gt;0,INDEX(StdCalcsRefCalcs,$E148,0)),"")),"")</f>
        <v/>
      </c>
      <c r="BL148" s="97" t="b">
        <f t="shared" ref="BL148:BL262" si="115">COUNTIFS(G5SelectionMask,"x",INDEX(StdCalcsRefCalcs,$E148,0),"&gt;0")&gt;=RuleofN</f>
        <v>0</v>
      </c>
      <c r="BM148" s="97" t="str">
        <f t="array" ref="BM148">IF($BL148,MEDIAN(IF(G5SelectionMask="x",IF(INDEX(StdCalcsRefCalcs,$E148,0)&gt;0,INDEX(StdCalcsRefCalcs,$E148,0)),"")),"")</f>
        <v/>
      </c>
      <c r="BN148" s="97" t="str">
        <f t="array" ref="BN148">IF($BL148,QUARTILE(IF(G5SelectionMask="x",IF(INDEX(StdCalcsRefCalcs,$E148,0)&gt;0,INDEX(StdCalcsRefCalcs,$E148,0)),""),1),"")</f>
        <v/>
      </c>
      <c r="BO148" s="97" t="str">
        <f t="array" ref="BO148">IF($BL148,QUARTILE(IF(G5SelectionMask="x",IF(INDEX(StdCalcsRefCalcs,$E148,0)&gt;0,INDEX(StdCalcsRefCalcs,$E148,0)),""),3),"")</f>
        <v/>
      </c>
      <c r="BP148" s="97" t="str">
        <f t="array" ref="BP148">IF($BL148,MIN(IF(G5SelectionMask="x",IF(INDEX(StdCalcsRefCalcs,$E148,0)&gt;0,INDEX(StdCalcsRefCalcs,$E148,0)),"")),"")</f>
        <v/>
      </c>
      <c r="BQ148" s="97" t="str">
        <f t="array" ref="BQ148">IF($BL148,MAX(IF(G5SelectionMask="x",IF(INDEX(StdCalcsRefCalcs,$E148,0)&gt;0,INDEX(StdCalcsRefCalcs,$E148,0)),"")),"")</f>
        <v/>
      </c>
      <c r="BR148" s="97" t="str">
        <f t="shared" ref="BR148:BR262" si="116">IF($BL148,AVERAGEIF(G5SelectionMask,"x",INDEX(StdCalcsRefCalcs,$E148,0)),"")</f>
        <v/>
      </c>
      <c r="BS148" s="99" t="str">
        <f t="array" ref="BS148">IF($BL148,STDEVA(IF(G5SelectionMask="x",IF(INDEX(StdCalcsRefCalcs,$E148,0)&gt;0,INDEX(StdCalcsRefCalcs,$E148,0)),"")),"")</f>
        <v/>
      </c>
      <c r="BT148" s="108"/>
      <c r="BU148" s="109" t="str">
        <f t="shared" si="106"/>
        <v/>
      </c>
      <c r="BV148" s="109" t="str">
        <f t="shared" si="106"/>
        <v/>
      </c>
      <c r="BW148" s="109" t="str">
        <f t="shared" si="106"/>
        <v/>
      </c>
      <c r="BX148" s="109" t="str">
        <f t="shared" si="106"/>
        <v/>
      </c>
      <c r="BY148" s="109" t="str">
        <f t="shared" si="106"/>
        <v/>
      </c>
      <c r="BZ148" s="109" t="str">
        <f t="shared" si="106"/>
        <v/>
      </c>
      <c r="CA148" s="109" t="str">
        <f t="shared" si="106"/>
        <v/>
      </c>
      <c r="CB148" s="109" t="str">
        <f t="shared" si="106"/>
        <v/>
      </c>
      <c r="CC148" s="109" t="str">
        <f t="shared" si="106"/>
        <v/>
      </c>
      <c r="CD148" s="109" t="str">
        <f t="shared" si="106"/>
        <v/>
      </c>
      <c r="CE148" s="109" t="str">
        <f t="shared" si="106"/>
        <v/>
      </c>
      <c r="CF148" s="109" t="str">
        <f t="shared" si="106"/>
        <v/>
      </c>
      <c r="CG148" s="109" t="str">
        <f t="shared" si="106"/>
        <v/>
      </c>
      <c r="CH148" s="109" t="str">
        <f t="shared" si="106"/>
        <v/>
      </c>
      <c r="CI148" s="109" t="str">
        <f t="shared" si="106"/>
        <v/>
      </c>
    </row>
    <row r="149" spans="1:87" x14ac:dyDescent="0.2">
      <c r="A149" s="33">
        <f t="shared" si="89"/>
        <v>0</v>
      </c>
      <c r="B149" s="206"/>
      <c r="C149" s="200"/>
      <c r="D149" s="197"/>
      <c r="E149" s="72">
        <f t="shared" si="107"/>
        <v>139</v>
      </c>
      <c r="F149" s="9" t="s">
        <v>1685</v>
      </c>
      <c r="G149" s="9" t="str">
        <f t="shared" si="108"/>
        <v>Networking</v>
      </c>
      <c r="H149" s="9" t="s">
        <v>643</v>
      </c>
      <c r="I149" s="9">
        <f t="shared" si="90"/>
        <v>211</v>
      </c>
      <c r="J149" s="9" t="s">
        <v>220</v>
      </c>
      <c r="K149" s="9">
        <f t="shared" si="91"/>
        <v>1</v>
      </c>
      <c r="P149" s="97" t="str">
        <f t="shared" si="94"/>
        <v/>
      </c>
      <c r="Q149" s="97"/>
      <c r="R149" s="97"/>
      <c r="S149" s="97"/>
      <c r="T149" s="97"/>
      <c r="U149" s="98" t="str">
        <f t="shared" si="95"/>
        <v/>
      </c>
      <c r="V149" s="107" t="str">
        <f t="shared" si="96"/>
        <v/>
      </c>
      <c r="W149" s="107" t="str">
        <f t="shared" si="97"/>
        <v/>
      </c>
      <c r="X149" s="107" t="str">
        <f t="shared" si="98"/>
        <v/>
      </c>
      <c r="Y149" s="107" t="str">
        <f t="shared" si="99"/>
        <v/>
      </c>
      <c r="Z149" s="107" t="str">
        <f t="shared" si="100"/>
        <v/>
      </c>
      <c r="AA149" s="107" t="str">
        <f t="shared" si="101"/>
        <v/>
      </c>
      <c r="AB149" s="107" t="str">
        <f t="shared" si="102"/>
        <v/>
      </c>
      <c r="AC149" s="107" t="str">
        <f t="shared" si="103"/>
        <v/>
      </c>
      <c r="AD149" s="107" t="str">
        <f t="shared" si="104"/>
        <v/>
      </c>
      <c r="AE149" s="107" t="str">
        <f t="shared" si="105"/>
        <v/>
      </c>
      <c r="AF149" s="97" t="b">
        <f t="shared" si="25"/>
        <v>0</v>
      </c>
      <c r="AG149" s="97" t="str">
        <f t="array" ref="AG149">IF($AF149,MEDIAN(IF(G1SelectionMask="x",IF(INDEX(StdCalcsRefCalcs,$E149,0)&gt;0,INDEX(StdCalcsRefCalcs,$E149,0)),"")),"")</f>
        <v/>
      </c>
      <c r="AH149" s="97" t="str">
        <f t="array" ref="AH149">IF($AF149,QUARTILE(IF(G1SelectionMask="x",IF(INDEX(StdCalcsRefCalcs,$E149,0)&gt;0,INDEX(StdCalcsRefCalcs,$E149,0)),""),1),"")</f>
        <v/>
      </c>
      <c r="AI149" s="97" t="str">
        <f t="array" ref="AI149">IF($AF149,QUARTILE(IF(G1SelectionMask="x",IF(INDEX(StdCalcsRefCalcs,$E149,0)&gt;0,INDEX(StdCalcsRefCalcs,$E149,0)),""),3),"")</f>
        <v/>
      </c>
      <c r="AJ149" s="97" t="str">
        <f t="array" ref="AJ149">IF($AF149,MIN(IF(G1SelectionMask="x",IF(INDEX(StdCalcsRefCalcs,$E149,0)&gt;0,INDEX(StdCalcsRefCalcs,$E149,0)),"")),"")</f>
        <v/>
      </c>
      <c r="AK149" s="97" t="str">
        <f t="array" ref="AK149">IF($AF149,MAX(IF(G1SelectionMask="x",IF(INDEX(StdCalcsRefCalcs,$E149,0)&gt;0,INDEX(StdCalcsRefCalcs,$E149,0)),"")),"")</f>
        <v/>
      </c>
      <c r="AL149" s="97" t="str">
        <f t="shared" si="26"/>
        <v/>
      </c>
      <c r="AM149" s="97" t="str">
        <f t="array" ref="AM149">IF($AF149,STDEVA(IF(G1SelectionMask="x",IF(INDEX(StdCalcsRefCalcs,$E149,0)&gt;0,INDEX(StdCalcsRefCalcs,$E149,0)),"")),"")</f>
        <v/>
      </c>
      <c r="AN149" s="98" t="b">
        <f t="shared" si="109"/>
        <v>0</v>
      </c>
      <c r="AO149" s="98" t="str">
        <f t="array" ref="AO149">IF($AN149,MEDIAN(IF(G2SelectionMask="x",IF(INDEX(StdCalcsRefCalcs,$E149,0)&gt;0,INDEX(StdCalcsRefCalcs,$E149,0)),"")),"")</f>
        <v/>
      </c>
      <c r="AP149" s="98" t="str">
        <f t="array" ref="AP149">IF($AN149,QUARTILE(IF(G2SelectionMask="x",IF(INDEX(StdCalcsRefCalcs,$E149,0)&gt;0,INDEX(StdCalcsRefCalcs,$E149,0)),""),1),"")</f>
        <v/>
      </c>
      <c r="AQ149" s="98" t="str">
        <f t="array" ref="AQ149">IF($AN149,QUARTILE(IF(G2SelectionMask="x",IF(INDEX(StdCalcsRefCalcs,$E149,0)&gt;0,INDEX(StdCalcsRefCalcs,$E149,0)),""),3),"")</f>
        <v/>
      </c>
      <c r="AR149" s="98" t="str">
        <f t="array" ref="AR149">IF($AN149,MIN(IF(G2SelectionMask="x",IF(INDEX(StdCalcsRefCalcs,$E149,0)&gt;0,INDEX(StdCalcsRefCalcs,$E149,0)),"")),"")</f>
        <v/>
      </c>
      <c r="AS149" s="98" t="str">
        <f t="array" ref="AS149">IF($AN149,MAX(IF(G2SelectionMask="x",IF(INDEX(StdCalcsRefCalcs,$E149,0)&gt;0,INDEX(StdCalcsRefCalcs,$E149,0)),"")),"")</f>
        <v/>
      </c>
      <c r="AT149" s="98" t="str">
        <f t="shared" si="110"/>
        <v/>
      </c>
      <c r="AU149" s="98" t="str">
        <f t="array" ref="AU149">IF($AN149,STDEVA(IF(G2SelectionMask="x",IF(INDEX(StdCalcsRefCalcs,$E149,0)&gt;0,INDEX(StdCalcsRefCalcs,$E149,0)),"")),"")</f>
        <v/>
      </c>
      <c r="AV149" s="97" t="b">
        <f t="shared" si="111"/>
        <v>0</v>
      </c>
      <c r="AW149" s="97" t="str">
        <f t="array" ref="AW149">IF($AV149,MEDIAN(IF(G3SelectionMask="x",IF(INDEX(StdCalcsRefCalcs,$E149,0)&gt;0,INDEX(StdCalcsRefCalcs,$E149,0)),"")),"")</f>
        <v/>
      </c>
      <c r="AX149" s="97" t="str">
        <f t="array" ref="AX149">IF($AV149,QUARTILE(IF(G3SelectionMask="x",IF(INDEX(StdCalcsRefCalcs,$E149,0)&gt;0,INDEX(StdCalcsRefCalcs,$E149,0)),""),1),"")</f>
        <v/>
      </c>
      <c r="AY149" s="97" t="str">
        <f t="array" ref="AY149">IF($AV149,QUARTILE(IF(G3SelectionMask="x",IF(INDEX(StdCalcsRefCalcs,$E149,0)&gt;0,INDEX(StdCalcsRefCalcs,$E149,0)),""),3),"")</f>
        <v/>
      </c>
      <c r="AZ149" s="97" t="str">
        <f t="array" ref="AZ149">IF($AV149,MIN(IF(G3SelectionMask="x",IF(INDEX(StdCalcsRefCalcs,$E149,0)&gt;0,INDEX(StdCalcsRefCalcs,$E149,0)),"")),"")</f>
        <v/>
      </c>
      <c r="BA149" s="97" t="str">
        <f t="array" ref="BA149">IF($AV149,MAX(IF(G3SelectionMask="x",IF(INDEX(StdCalcsRefCalcs,$E149,0)&gt;0,INDEX(StdCalcsRefCalcs,$E149,0)),"")),"")</f>
        <v/>
      </c>
      <c r="BB149" s="97" t="str">
        <f t="shared" si="112"/>
        <v/>
      </c>
      <c r="BC149" s="97" t="str">
        <f t="array" ref="BC149">IF($AV149,STDEVA(IF(G3SelectionMask="x",IF(INDEX(StdCalcsRefCalcs,$E149,0)&gt;0,INDEX(StdCalcsRefCalcs,$E149,0)),"")),"")</f>
        <v/>
      </c>
      <c r="BD149" s="98" t="b">
        <f t="shared" si="113"/>
        <v>0</v>
      </c>
      <c r="BE149" s="98" t="str">
        <f t="array" ref="BE149">IF($BD149,MEDIAN(IF(G4SelectionMask="x",IF(INDEX(StdCalcsRefCalcs,$E149,0)&gt;0,INDEX(StdCalcsRefCalcs,$E149,0)),"")),"")</f>
        <v/>
      </c>
      <c r="BF149" s="98" t="str">
        <f t="array" ref="BF149">IF($BD149,QUARTILE(IF(G4SelectionMask="x",IF(INDEX(StdCalcsRefCalcs,$E149,0)&gt;0,INDEX(StdCalcsRefCalcs,$E149,0)),""),1),"")</f>
        <v/>
      </c>
      <c r="BG149" s="98" t="str">
        <f t="array" ref="BG149">IF($BD149,QUARTILE(IF(G4SelectionMask="x",IF(INDEX(StdCalcsRefCalcs,$E149,0)&gt;0,INDEX(StdCalcsRefCalcs,$E149,0)),""),3),"")</f>
        <v/>
      </c>
      <c r="BH149" s="98" t="str">
        <f t="array" ref="BH149">IF($BD149,MIN(IF(G4SelectionMask="x",IF(INDEX(StdCalcsRefCalcs,$E149,0)&gt;0,INDEX(StdCalcsRefCalcs,$E149,0)),"")),"")</f>
        <v/>
      </c>
      <c r="BI149" s="98" t="str">
        <f t="array" ref="BI149">IF($BD149,MAX(IF(G4SelectionMask="x",IF(INDEX(StdCalcsRefCalcs,$E149,0)&gt;0,INDEX(StdCalcsRefCalcs,$E149,0)),"")),"")</f>
        <v/>
      </c>
      <c r="BJ149" s="98" t="str">
        <f t="shared" si="114"/>
        <v/>
      </c>
      <c r="BK149" s="98" t="str">
        <f t="array" ref="BK149">IF($BD149,STDEVA(IF(G4SelectionMask="x",IF(INDEX(StdCalcsRefCalcs,$E149,0)&gt;0,INDEX(StdCalcsRefCalcs,$E149,0)),"")),"")</f>
        <v/>
      </c>
      <c r="BL149" s="97" t="b">
        <f t="shared" si="115"/>
        <v>0</v>
      </c>
      <c r="BM149" s="97" t="str">
        <f t="array" ref="BM149">IF($BL149,MEDIAN(IF(G5SelectionMask="x",IF(INDEX(StdCalcsRefCalcs,$E149,0)&gt;0,INDEX(StdCalcsRefCalcs,$E149,0)),"")),"")</f>
        <v/>
      </c>
      <c r="BN149" s="97" t="str">
        <f t="array" ref="BN149">IF($BL149,QUARTILE(IF(G5SelectionMask="x",IF(INDEX(StdCalcsRefCalcs,$E149,0)&gt;0,INDEX(StdCalcsRefCalcs,$E149,0)),""),1),"")</f>
        <v/>
      </c>
      <c r="BO149" s="97" t="str">
        <f t="array" ref="BO149">IF($BL149,QUARTILE(IF(G5SelectionMask="x",IF(INDEX(StdCalcsRefCalcs,$E149,0)&gt;0,INDEX(StdCalcsRefCalcs,$E149,0)),""),3),"")</f>
        <v/>
      </c>
      <c r="BP149" s="97" t="str">
        <f t="array" ref="BP149">IF($BL149,MIN(IF(G5SelectionMask="x",IF(INDEX(StdCalcsRefCalcs,$E149,0)&gt;0,INDEX(StdCalcsRefCalcs,$E149,0)),"")),"")</f>
        <v/>
      </c>
      <c r="BQ149" s="97" t="str">
        <f t="array" ref="BQ149">IF($BL149,MAX(IF(G5SelectionMask="x",IF(INDEX(StdCalcsRefCalcs,$E149,0)&gt;0,INDEX(StdCalcsRefCalcs,$E149,0)),"")),"")</f>
        <v/>
      </c>
      <c r="BR149" s="97" t="str">
        <f t="shared" si="116"/>
        <v/>
      </c>
      <c r="BS149" s="99" t="str">
        <f t="array" ref="BS149">IF($BL149,STDEVA(IF(G5SelectionMask="x",IF(INDEX(StdCalcsRefCalcs,$E149,0)&gt;0,INDEX(StdCalcsRefCalcs,$E149,0)),"")),"")</f>
        <v/>
      </c>
      <c r="BT149" s="108"/>
      <c r="BU149" s="109" t="str">
        <f t="shared" ref="BU149:CI158" si="117">IFERROR(IF(LEN(INDEX(RawDataAllData,$I149,BU$9))*LEN(INDEX(RawDataAllData,$K149,BU$9))=0,"",INDEX(RawDataAllData,$I149,BU$9)/INDEX(RawDataAllData,$K149,BU$9)),"")</f>
        <v/>
      </c>
      <c r="BV149" s="109" t="str">
        <f t="shared" si="117"/>
        <v/>
      </c>
      <c r="BW149" s="109" t="str">
        <f t="shared" si="117"/>
        <v/>
      </c>
      <c r="BX149" s="109" t="str">
        <f t="shared" si="117"/>
        <v/>
      </c>
      <c r="BY149" s="109" t="str">
        <f t="shared" si="117"/>
        <v/>
      </c>
      <c r="BZ149" s="109" t="str">
        <f t="shared" si="117"/>
        <v/>
      </c>
      <c r="CA149" s="109" t="str">
        <f t="shared" si="117"/>
        <v/>
      </c>
      <c r="CB149" s="109" t="str">
        <f t="shared" si="117"/>
        <v/>
      </c>
      <c r="CC149" s="109" t="str">
        <f t="shared" si="117"/>
        <v/>
      </c>
      <c r="CD149" s="109" t="str">
        <f t="shared" si="117"/>
        <v/>
      </c>
      <c r="CE149" s="109" t="str">
        <f t="shared" si="117"/>
        <v/>
      </c>
      <c r="CF149" s="109" t="str">
        <f t="shared" si="117"/>
        <v/>
      </c>
      <c r="CG149" s="109" t="str">
        <f t="shared" si="117"/>
        <v/>
      </c>
      <c r="CH149" s="109" t="str">
        <f t="shared" si="117"/>
        <v/>
      </c>
      <c r="CI149" s="109" t="str">
        <f t="shared" si="117"/>
        <v/>
      </c>
    </row>
    <row r="150" spans="1:87" x14ac:dyDescent="0.2">
      <c r="A150" s="33">
        <f t="shared" si="89"/>
        <v>0</v>
      </c>
      <c r="B150" s="206"/>
      <c r="C150" s="200"/>
      <c r="D150" s="197"/>
      <c r="E150" s="72">
        <f t="shared" si="107"/>
        <v>140</v>
      </c>
      <c r="F150" s="9" t="s">
        <v>1686</v>
      </c>
      <c r="G150" s="9" t="str">
        <f t="shared" si="108"/>
        <v>Telecoms</v>
      </c>
      <c r="H150" s="9" t="s">
        <v>644</v>
      </c>
      <c r="I150" s="9">
        <f>MATCH(H150,RawDataFieldKeys,0)-RawDataFieldKeyBaseRow</f>
        <v>212</v>
      </c>
      <c r="J150" s="9" t="s">
        <v>220</v>
      </c>
      <c r="K150" s="9">
        <f>MATCH(J150,RawDataFieldKeys,0)-RawDataFieldKeyBaseRow</f>
        <v>1</v>
      </c>
      <c r="P150" s="97" t="str">
        <f t="shared" si="94"/>
        <v/>
      </c>
      <c r="Q150" s="97"/>
      <c r="R150" s="97"/>
      <c r="S150" s="97"/>
      <c r="T150" s="97"/>
      <c r="U150" s="98" t="str">
        <f t="shared" si="95"/>
        <v/>
      </c>
      <c r="V150" s="107" t="str">
        <f t="shared" si="96"/>
        <v/>
      </c>
      <c r="W150" s="107" t="str">
        <f t="shared" si="97"/>
        <v/>
      </c>
      <c r="X150" s="107" t="str">
        <f t="shared" si="98"/>
        <v/>
      </c>
      <c r="Y150" s="107" t="str">
        <f t="shared" si="99"/>
        <v/>
      </c>
      <c r="Z150" s="107" t="str">
        <f t="shared" si="100"/>
        <v/>
      </c>
      <c r="AA150" s="107" t="str">
        <f t="shared" si="101"/>
        <v/>
      </c>
      <c r="AB150" s="107" t="str">
        <f t="shared" si="102"/>
        <v/>
      </c>
      <c r="AC150" s="107" t="str">
        <f t="shared" si="103"/>
        <v/>
      </c>
      <c r="AD150" s="107" t="str">
        <f t="shared" si="104"/>
        <v/>
      </c>
      <c r="AE150" s="107" t="str">
        <f t="shared" si="105"/>
        <v/>
      </c>
      <c r="AF150" s="97" t="b">
        <f t="shared" si="25"/>
        <v>0</v>
      </c>
      <c r="AG150" s="97" t="str">
        <f t="array" ref="AG150">IF($AF150,MEDIAN(IF(G1SelectionMask="x",IF(INDEX(StdCalcsRefCalcs,$E150,0)&gt;0,INDEX(StdCalcsRefCalcs,$E150,0)),"")),"")</f>
        <v/>
      </c>
      <c r="AH150" s="97" t="str">
        <f t="array" ref="AH150">IF($AF150,QUARTILE(IF(G1SelectionMask="x",IF(INDEX(StdCalcsRefCalcs,$E150,0)&gt;0,INDEX(StdCalcsRefCalcs,$E150,0)),""),1),"")</f>
        <v/>
      </c>
      <c r="AI150" s="97" t="str">
        <f t="array" ref="AI150">IF($AF150,QUARTILE(IF(G1SelectionMask="x",IF(INDEX(StdCalcsRefCalcs,$E150,0)&gt;0,INDEX(StdCalcsRefCalcs,$E150,0)),""),3),"")</f>
        <v/>
      </c>
      <c r="AJ150" s="97" t="str">
        <f t="array" ref="AJ150">IF($AF150,MIN(IF(G1SelectionMask="x",IF(INDEX(StdCalcsRefCalcs,$E150,0)&gt;0,INDEX(StdCalcsRefCalcs,$E150,0)),"")),"")</f>
        <v/>
      </c>
      <c r="AK150" s="97" t="str">
        <f t="array" ref="AK150">IF($AF150,MAX(IF(G1SelectionMask="x",IF(INDEX(StdCalcsRefCalcs,$E150,0)&gt;0,INDEX(StdCalcsRefCalcs,$E150,0)),"")),"")</f>
        <v/>
      </c>
      <c r="AL150" s="97" t="str">
        <f t="shared" si="26"/>
        <v/>
      </c>
      <c r="AM150" s="97" t="str">
        <f t="array" ref="AM150">IF($AF150,STDEVA(IF(G1SelectionMask="x",IF(INDEX(StdCalcsRefCalcs,$E150,0)&gt;0,INDEX(StdCalcsRefCalcs,$E150,0)),"")),"")</f>
        <v/>
      </c>
      <c r="AN150" s="98" t="b">
        <f t="shared" si="109"/>
        <v>0</v>
      </c>
      <c r="AO150" s="98" t="str">
        <f t="array" ref="AO150">IF($AN150,MEDIAN(IF(G2SelectionMask="x",IF(INDEX(StdCalcsRefCalcs,$E150,0)&gt;0,INDEX(StdCalcsRefCalcs,$E150,0)),"")),"")</f>
        <v/>
      </c>
      <c r="AP150" s="98" t="str">
        <f t="array" ref="AP150">IF($AN150,QUARTILE(IF(G2SelectionMask="x",IF(INDEX(StdCalcsRefCalcs,$E150,0)&gt;0,INDEX(StdCalcsRefCalcs,$E150,0)),""),1),"")</f>
        <v/>
      </c>
      <c r="AQ150" s="98" t="str">
        <f t="array" ref="AQ150">IF($AN150,QUARTILE(IF(G2SelectionMask="x",IF(INDEX(StdCalcsRefCalcs,$E150,0)&gt;0,INDEX(StdCalcsRefCalcs,$E150,0)),""),3),"")</f>
        <v/>
      </c>
      <c r="AR150" s="98" t="str">
        <f t="array" ref="AR150">IF($AN150,MIN(IF(G2SelectionMask="x",IF(INDEX(StdCalcsRefCalcs,$E150,0)&gt;0,INDEX(StdCalcsRefCalcs,$E150,0)),"")),"")</f>
        <v/>
      </c>
      <c r="AS150" s="98" t="str">
        <f t="array" ref="AS150">IF($AN150,MAX(IF(G2SelectionMask="x",IF(INDEX(StdCalcsRefCalcs,$E150,0)&gt;0,INDEX(StdCalcsRefCalcs,$E150,0)),"")),"")</f>
        <v/>
      </c>
      <c r="AT150" s="98" t="str">
        <f t="shared" si="110"/>
        <v/>
      </c>
      <c r="AU150" s="98" t="str">
        <f t="array" ref="AU150">IF($AN150,STDEVA(IF(G2SelectionMask="x",IF(INDEX(StdCalcsRefCalcs,$E150,0)&gt;0,INDEX(StdCalcsRefCalcs,$E150,0)),"")),"")</f>
        <v/>
      </c>
      <c r="AV150" s="97" t="b">
        <f t="shared" si="111"/>
        <v>0</v>
      </c>
      <c r="AW150" s="97" t="str">
        <f t="array" ref="AW150">IF($AV150,MEDIAN(IF(G3SelectionMask="x",IF(INDEX(StdCalcsRefCalcs,$E150,0)&gt;0,INDEX(StdCalcsRefCalcs,$E150,0)),"")),"")</f>
        <v/>
      </c>
      <c r="AX150" s="97" t="str">
        <f t="array" ref="AX150">IF($AV150,QUARTILE(IF(G3SelectionMask="x",IF(INDEX(StdCalcsRefCalcs,$E150,0)&gt;0,INDEX(StdCalcsRefCalcs,$E150,0)),""),1),"")</f>
        <v/>
      </c>
      <c r="AY150" s="97" t="str">
        <f t="array" ref="AY150">IF($AV150,QUARTILE(IF(G3SelectionMask="x",IF(INDEX(StdCalcsRefCalcs,$E150,0)&gt;0,INDEX(StdCalcsRefCalcs,$E150,0)),""),3),"")</f>
        <v/>
      </c>
      <c r="AZ150" s="97" t="str">
        <f t="array" ref="AZ150">IF($AV150,MIN(IF(G3SelectionMask="x",IF(INDEX(StdCalcsRefCalcs,$E150,0)&gt;0,INDEX(StdCalcsRefCalcs,$E150,0)),"")),"")</f>
        <v/>
      </c>
      <c r="BA150" s="97" t="str">
        <f t="array" ref="BA150">IF($AV150,MAX(IF(G3SelectionMask="x",IF(INDEX(StdCalcsRefCalcs,$E150,0)&gt;0,INDEX(StdCalcsRefCalcs,$E150,0)),"")),"")</f>
        <v/>
      </c>
      <c r="BB150" s="97" t="str">
        <f t="shared" si="112"/>
        <v/>
      </c>
      <c r="BC150" s="97" t="str">
        <f t="array" ref="BC150">IF($AV150,STDEVA(IF(G3SelectionMask="x",IF(INDEX(StdCalcsRefCalcs,$E150,0)&gt;0,INDEX(StdCalcsRefCalcs,$E150,0)),"")),"")</f>
        <v/>
      </c>
      <c r="BD150" s="98" t="b">
        <f t="shared" si="113"/>
        <v>0</v>
      </c>
      <c r="BE150" s="98" t="str">
        <f t="array" ref="BE150">IF($BD150,MEDIAN(IF(G4SelectionMask="x",IF(INDEX(StdCalcsRefCalcs,$E150,0)&gt;0,INDEX(StdCalcsRefCalcs,$E150,0)),"")),"")</f>
        <v/>
      </c>
      <c r="BF150" s="98" t="str">
        <f t="array" ref="BF150">IF($BD150,QUARTILE(IF(G4SelectionMask="x",IF(INDEX(StdCalcsRefCalcs,$E150,0)&gt;0,INDEX(StdCalcsRefCalcs,$E150,0)),""),1),"")</f>
        <v/>
      </c>
      <c r="BG150" s="98" t="str">
        <f t="array" ref="BG150">IF($BD150,QUARTILE(IF(G4SelectionMask="x",IF(INDEX(StdCalcsRefCalcs,$E150,0)&gt;0,INDEX(StdCalcsRefCalcs,$E150,0)),""),3),"")</f>
        <v/>
      </c>
      <c r="BH150" s="98" t="str">
        <f t="array" ref="BH150">IF($BD150,MIN(IF(G4SelectionMask="x",IF(INDEX(StdCalcsRefCalcs,$E150,0)&gt;0,INDEX(StdCalcsRefCalcs,$E150,0)),"")),"")</f>
        <v/>
      </c>
      <c r="BI150" s="98" t="str">
        <f t="array" ref="BI150">IF($BD150,MAX(IF(G4SelectionMask="x",IF(INDEX(StdCalcsRefCalcs,$E150,0)&gt;0,INDEX(StdCalcsRefCalcs,$E150,0)),"")),"")</f>
        <v/>
      </c>
      <c r="BJ150" s="98" t="str">
        <f t="shared" si="114"/>
        <v/>
      </c>
      <c r="BK150" s="98" t="str">
        <f t="array" ref="BK150">IF($BD150,STDEVA(IF(G4SelectionMask="x",IF(INDEX(StdCalcsRefCalcs,$E150,0)&gt;0,INDEX(StdCalcsRefCalcs,$E150,0)),"")),"")</f>
        <v/>
      </c>
      <c r="BL150" s="97" t="b">
        <f t="shared" si="115"/>
        <v>0</v>
      </c>
      <c r="BM150" s="97" t="str">
        <f t="array" ref="BM150">IF($BL150,MEDIAN(IF(G5SelectionMask="x",IF(INDEX(StdCalcsRefCalcs,$E150,0)&gt;0,INDEX(StdCalcsRefCalcs,$E150,0)),"")),"")</f>
        <v/>
      </c>
      <c r="BN150" s="97" t="str">
        <f t="array" ref="BN150">IF($BL150,QUARTILE(IF(G5SelectionMask="x",IF(INDEX(StdCalcsRefCalcs,$E150,0)&gt;0,INDEX(StdCalcsRefCalcs,$E150,0)),""),1),"")</f>
        <v/>
      </c>
      <c r="BO150" s="97" t="str">
        <f t="array" ref="BO150">IF($BL150,QUARTILE(IF(G5SelectionMask="x",IF(INDEX(StdCalcsRefCalcs,$E150,0)&gt;0,INDEX(StdCalcsRefCalcs,$E150,0)),""),3),"")</f>
        <v/>
      </c>
      <c r="BP150" s="97" t="str">
        <f t="array" ref="BP150">IF($BL150,MIN(IF(G5SelectionMask="x",IF(INDEX(StdCalcsRefCalcs,$E150,0)&gt;0,INDEX(StdCalcsRefCalcs,$E150,0)),"")),"")</f>
        <v/>
      </c>
      <c r="BQ150" s="97" t="str">
        <f t="array" ref="BQ150">IF($BL150,MAX(IF(G5SelectionMask="x",IF(INDEX(StdCalcsRefCalcs,$E150,0)&gt;0,INDEX(StdCalcsRefCalcs,$E150,0)),"")),"")</f>
        <v/>
      </c>
      <c r="BR150" s="97" t="str">
        <f t="shared" si="116"/>
        <v/>
      </c>
      <c r="BS150" s="99" t="str">
        <f t="array" ref="BS150">IF($BL150,STDEVA(IF(G5SelectionMask="x",IF(INDEX(StdCalcsRefCalcs,$E150,0)&gt;0,INDEX(StdCalcsRefCalcs,$E150,0)),"")),"")</f>
        <v/>
      </c>
      <c r="BT150" s="108"/>
      <c r="BU150" s="109" t="str">
        <f t="shared" si="117"/>
        <v/>
      </c>
      <c r="BV150" s="109" t="str">
        <f t="shared" si="117"/>
        <v/>
      </c>
      <c r="BW150" s="109" t="str">
        <f t="shared" si="117"/>
        <v/>
      </c>
      <c r="BX150" s="109" t="str">
        <f t="shared" si="117"/>
        <v/>
      </c>
      <c r="BY150" s="109" t="str">
        <f t="shared" si="117"/>
        <v/>
      </c>
      <c r="BZ150" s="109" t="str">
        <f t="shared" si="117"/>
        <v/>
      </c>
      <c r="CA150" s="109" t="str">
        <f t="shared" si="117"/>
        <v/>
      </c>
      <c r="CB150" s="109" t="str">
        <f t="shared" si="117"/>
        <v/>
      </c>
      <c r="CC150" s="109" t="str">
        <f t="shared" si="117"/>
        <v/>
      </c>
      <c r="CD150" s="109" t="str">
        <f t="shared" si="117"/>
        <v/>
      </c>
      <c r="CE150" s="109" t="str">
        <f t="shared" si="117"/>
        <v/>
      </c>
      <c r="CF150" s="109" t="str">
        <f t="shared" si="117"/>
        <v/>
      </c>
      <c r="CG150" s="109" t="str">
        <f t="shared" si="117"/>
        <v/>
      </c>
      <c r="CH150" s="109" t="str">
        <f t="shared" si="117"/>
        <v/>
      </c>
      <c r="CI150" s="109" t="str">
        <f t="shared" si="117"/>
        <v/>
      </c>
    </row>
    <row r="151" spans="1:87" x14ac:dyDescent="0.2">
      <c r="A151" s="33">
        <f t="shared" si="89"/>
        <v>0</v>
      </c>
      <c r="B151" s="206"/>
      <c r="C151" s="200"/>
      <c r="D151" s="197"/>
      <c r="E151" s="72">
        <f t="shared" si="107"/>
        <v>141</v>
      </c>
      <c r="F151" s="9" t="s">
        <v>1827</v>
      </c>
      <c r="G151" s="9" t="str">
        <f t="shared" si="108"/>
        <v>ATM infrastructure</v>
      </c>
      <c r="H151" s="9" t="s">
        <v>645</v>
      </c>
      <c r="I151" s="9">
        <f t="shared" si="90"/>
        <v>213</v>
      </c>
      <c r="J151" s="9" t="s">
        <v>220</v>
      </c>
      <c r="K151" s="9">
        <f t="shared" si="91"/>
        <v>1</v>
      </c>
      <c r="P151" s="97" t="str">
        <f t="shared" si="94"/>
        <v/>
      </c>
      <c r="Q151" s="97"/>
      <c r="R151" s="97"/>
      <c r="S151" s="97"/>
      <c r="T151" s="97"/>
      <c r="U151" s="98" t="str">
        <f t="shared" si="95"/>
        <v/>
      </c>
      <c r="V151" s="107" t="str">
        <f t="shared" si="96"/>
        <v/>
      </c>
      <c r="W151" s="107" t="str">
        <f t="shared" si="97"/>
        <v/>
      </c>
      <c r="X151" s="107" t="str">
        <f t="shared" si="98"/>
        <v/>
      </c>
      <c r="Y151" s="107" t="str">
        <f t="shared" si="99"/>
        <v/>
      </c>
      <c r="Z151" s="107" t="str">
        <f t="shared" si="100"/>
        <v/>
      </c>
      <c r="AA151" s="107" t="str">
        <f t="shared" si="101"/>
        <v/>
      </c>
      <c r="AB151" s="107" t="str">
        <f t="shared" si="102"/>
        <v/>
      </c>
      <c r="AC151" s="107" t="str">
        <f t="shared" si="103"/>
        <v/>
      </c>
      <c r="AD151" s="107" t="str">
        <f t="shared" si="104"/>
        <v/>
      </c>
      <c r="AE151" s="107" t="str">
        <f t="shared" si="105"/>
        <v/>
      </c>
      <c r="AF151" s="97" t="b">
        <f t="shared" si="25"/>
        <v>0</v>
      </c>
      <c r="AG151" s="97" t="str">
        <f t="array" ref="AG151">IF($AF151,MEDIAN(IF(G1SelectionMask="x",IF(INDEX(StdCalcsRefCalcs,$E151,0)&gt;0,INDEX(StdCalcsRefCalcs,$E151,0)),"")),"")</f>
        <v/>
      </c>
      <c r="AH151" s="97" t="str">
        <f t="array" ref="AH151">IF($AF151,QUARTILE(IF(G1SelectionMask="x",IF(INDEX(StdCalcsRefCalcs,$E151,0)&gt;0,INDEX(StdCalcsRefCalcs,$E151,0)),""),1),"")</f>
        <v/>
      </c>
      <c r="AI151" s="97" t="str">
        <f t="array" ref="AI151">IF($AF151,QUARTILE(IF(G1SelectionMask="x",IF(INDEX(StdCalcsRefCalcs,$E151,0)&gt;0,INDEX(StdCalcsRefCalcs,$E151,0)),""),3),"")</f>
        <v/>
      </c>
      <c r="AJ151" s="97" t="str">
        <f t="array" ref="AJ151">IF($AF151,MIN(IF(G1SelectionMask="x",IF(INDEX(StdCalcsRefCalcs,$E151,0)&gt;0,INDEX(StdCalcsRefCalcs,$E151,0)),"")),"")</f>
        <v/>
      </c>
      <c r="AK151" s="97" t="str">
        <f t="array" ref="AK151">IF($AF151,MAX(IF(G1SelectionMask="x",IF(INDEX(StdCalcsRefCalcs,$E151,0)&gt;0,INDEX(StdCalcsRefCalcs,$E151,0)),"")),"")</f>
        <v/>
      </c>
      <c r="AL151" s="97" t="str">
        <f t="shared" si="26"/>
        <v/>
      </c>
      <c r="AM151" s="97" t="str">
        <f t="array" ref="AM151">IF($AF151,STDEVA(IF(G1SelectionMask="x",IF(INDEX(StdCalcsRefCalcs,$E151,0)&gt;0,INDEX(StdCalcsRefCalcs,$E151,0)),"")),"")</f>
        <v/>
      </c>
      <c r="AN151" s="98" t="b">
        <f t="shared" si="109"/>
        <v>0</v>
      </c>
      <c r="AO151" s="98" t="str">
        <f t="array" ref="AO151">IF($AN151,MEDIAN(IF(G2SelectionMask="x",IF(INDEX(StdCalcsRefCalcs,$E151,0)&gt;0,INDEX(StdCalcsRefCalcs,$E151,0)),"")),"")</f>
        <v/>
      </c>
      <c r="AP151" s="98" t="str">
        <f t="array" ref="AP151">IF($AN151,QUARTILE(IF(G2SelectionMask="x",IF(INDEX(StdCalcsRefCalcs,$E151,0)&gt;0,INDEX(StdCalcsRefCalcs,$E151,0)),""),1),"")</f>
        <v/>
      </c>
      <c r="AQ151" s="98" t="str">
        <f t="array" ref="AQ151">IF($AN151,QUARTILE(IF(G2SelectionMask="x",IF(INDEX(StdCalcsRefCalcs,$E151,0)&gt;0,INDEX(StdCalcsRefCalcs,$E151,0)),""),3),"")</f>
        <v/>
      </c>
      <c r="AR151" s="98" t="str">
        <f t="array" ref="AR151">IF($AN151,MIN(IF(G2SelectionMask="x",IF(INDEX(StdCalcsRefCalcs,$E151,0)&gt;0,INDEX(StdCalcsRefCalcs,$E151,0)),"")),"")</f>
        <v/>
      </c>
      <c r="AS151" s="98" t="str">
        <f t="array" ref="AS151">IF($AN151,MAX(IF(G2SelectionMask="x",IF(INDEX(StdCalcsRefCalcs,$E151,0)&gt;0,INDEX(StdCalcsRefCalcs,$E151,0)),"")),"")</f>
        <v/>
      </c>
      <c r="AT151" s="98" t="str">
        <f t="shared" si="110"/>
        <v/>
      </c>
      <c r="AU151" s="98" t="str">
        <f t="array" ref="AU151">IF($AN151,STDEVA(IF(G2SelectionMask="x",IF(INDEX(StdCalcsRefCalcs,$E151,0)&gt;0,INDEX(StdCalcsRefCalcs,$E151,0)),"")),"")</f>
        <v/>
      </c>
      <c r="AV151" s="97" t="b">
        <f t="shared" si="111"/>
        <v>0</v>
      </c>
      <c r="AW151" s="97" t="str">
        <f t="array" ref="AW151">IF($AV151,MEDIAN(IF(G3SelectionMask="x",IF(INDEX(StdCalcsRefCalcs,$E151,0)&gt;0,INDEX(StdCalcsRefCalcs,$E151,0)),"")),"")</f>
        <v/>
      </c>
      <c r="AX151" s="97" t="str">
        <f t="array" ref="AX151">IF($AV151,QUARTILE(IF(G3SelectionMask="x",IF(INDEX(StdCalcsRefCalcs,$E151,0)&gt;0,INDEX(StdCalcsRefCalcs,$E151,0)),""),1),"")</f>
        <v/>
      </c>
      <c r="AY151" s="97" t="str">
        <f t="array" ref="AY151">IF($AV151,QUARTILE(IF(G3SelectionMask="x",IF(INDEX(StdCalcsRefCalcs,$E151,0)&gt;0,INDEX(StdCalcsRefCalcs,$E151,0)),""),3),"")</f>
        <v/>
      </c>
      <c r="AZ151" s="97" t="str">
        <f t="array" ref="AZ151">IF($AV151,MIN(IF(G3SelectionMask="x",IF(INDEX(StdCalcsRefCalcs,$E151,0)&gt;0,INDEX(StdCalcsRefCalcs,$E151,0)),"")),"")</f>
        <v/>
      </c>
      <c r="BA151" s="97" t="str">
        <f t="array" ref="BA151">IF($AV151,MAX(IF(G3SelectionMask="x",IF(INDEX(StdCalcsRefCalcs,$E151,0)&gt;0,INDEX(StdCalcsRefCalcs,$E151,0)),"")),"")</f>
        <v/>
      </c>
      <c r="BB151" s="97" t="str">
        <f t="shared" si="112"/>
        <v/>
      </c>
      <c r="BC151" s="97" t="str">
        <f t="array" ref="BC151">IF($AV151,STDEVA(IF(G3SelectionMask="x",IF(INDEX(StdCalcsRefCalcs,$E151,0)&gt;0,INDEX(StdCalcsRefCalcs,$E151,0)),"")),"")</f>
        <v/>
      </c>
      <c r="BD151" s="98" t="b">
        <f t="shared" si="113"/>
        <v>0</v>
      </c>
      <c r="BE151" s="98" t="str">
        <f t="array" ref="BE151">IF($BD151,MEDIAN(IF(G4SelectionMask="x",IF(INDEX(StdCalcsRefCalcs,$E151,0)&gt;0,INDEX(StdCalcsRefCalcs,$E151,0)),"")),"")</f>
        <v/>
      </c>
      <c r="BF151" s="98" t="str">
        <f t="array" ref="BF151">IF($BD151,QUARTILE(IF(G4SelectionMask="x",IF(INDEX(StdCalcsRefCalcs,$E151,0)&gt;0,INDEX(StdCalcsRefCalcs,$E151,0)),""),1),"")</f>
        <v/>
      </c>
      <c r="BG151" s="98" t="str">
        <f t="array" ref="BG151">IF($BD151,QUARTILE(IF(G4SelectionMask="x",IF(INDEX(StdCalcsRefCalcs,$E151,0)&gt;0,INDEX(StdCalcsRefCalcs,$E151,0)),""),3),"")</f>
        <v/>
      </c>
      <c r="BH151" s="98" t="str">
        <f t="array" ref="BH151">IF($BD151,MIN(IF(G4SelectionMask="x",IF(INDEX(StdCalcsRefCalcs,$E151,0)&gt;0,INDEX(StdCalcsRefCalcs,$E151,0)),"")),"")</f>
        <v/>
      </c>
      <c r="BI151" s="98" t="str">
        <f t="array" ref="BI151">IF($BD151,MAX(IF(G4SelectionMask="x",IF(INDEX(StdCalcsRefCalcs,$E151,0)&gt;0,INDEX(StdCalcsRefCalcs,$E151,0)),"")),"")</f>
        <v/>
      </c>
      <c r="BJ151" s="98" t="str">
        <f t="shared" si="114"/>
        <v/>
      </c>
      <c r="BK151" s="98" t="str">
        <f t="array" ref="BK151">IF($BD151,STDEVA(IF(G4SelectionMask="x",IF(INDEX(StdCalcsRefCalcs,$E151,0)&gt;0,INDEX(StdCalcsRefCalcs,$E151,0)),"")),"")</f>
        <v/>
      </c>
      <c r="BL151" s="97" t="b">
        <f t="shared" si="115"/>
        <v>0</v>
      </c>
      <c r="BM151" s="97" t="str">
        <f t="array" ref="BM151">IF($BL151,MEDIAN(IF(G5SelectionMask="x",IF(INDEX(StdCalcsRefCalcs,$E151,0)&gt;0,INDEX(StdCalcsRefCalcs,$E151,0)),"")),"")</f>
        <v/>
      </c>
      <c r="BN151" s="97" t="str">
        <f t="array" ref="BN151">IF($BL151,QUARTILE(IF(G5SelectionMask="x",IF(INDEX(StdCalcsRefCalcs,$E151,0)&gt;0,INDEX(StdCalcsRefCalcs,$E151,0)),""),1),"")</f>
        <v/>
      </c>
      <c r="BO151" s="97" t="str">
        <f t="array" ref="BO151">IF($BL151,QUARTILE(IF(G5SelectionMask="x",IF(INDEX(StdCalcsRefCalcs,$E151,0)&gt;0,INDEX(StdCalcsRefCalcs,$E151,0)),""),3),"")</f>
        <v/>
      </c>
      <c r="BP151" s="97" t="str">
        <f t="array" ref="BP151">IF($BL151,MIN(IF(G5SelectionMask="x",IF(INDEX(StdCalcsRefCalcs,$E151,0)&gt;0,INDEX(StdCalcsRefCalcs,$E151,0)),"")),"")</f>
        <v/>
      </c>
      <c r="BQ151" s="97" t="str">
        <f t="array" ref="BQ151">IF($BL151,MAX(IF(G5SelectionMask="x",IF(INDEX(StdCalcsRefCalcs,$E151,0)&gt;0,INDEX(StdCalcsRefCalcs,$E151,0)),"")),"")</f>
        <v/>
      </c>
      <c r="BR151" s="97" t="str">
        <f t="shared" si="116"/>
        <v/>
      </c>
      <c r="BS151" s="99" t="str">
        <f t="array" ref="BS151">IF($BL151,STDEVA(IF(G5SelectionMask="x",IF(INDEX(StdCalcsRefCalcs,$E151,0)&gt;0,INDEX(StdCalcsRefCalcs,$E151,0)),"")),"")</f>
        <v/>
      </c>
      <c r="BT151" s="108"/>
      <c r="BU151" s="109" t="str">
        <f t="shared" si="117"/>
        <v/>
      </c>
      <c r="BV151" s="109" t="str">
        <f t="shared" si="117"/>
        <v/>
      </c>
      <c r="BW151" s="109" t="str">
        <f t="shared" si="117"/>
        <v/>
      </c>
      <c r="BX151" s="109" t="str">
        <f t="shared" si="117"/>
        <v/>
      </c>
      <c r="BY151" s="109" t="str">
        <f t="shared" si="117"/>
        <v/>
      </c>
      <c r="BZ151" s="109" t="str">
        <f t="shared" si="117"/>
        <v/>
      </c>
      <c r="CA151" s="109" t="str">
        <f t="shared" si="117"/>
        <v/>
      </c>
      <c r="CB151" s="109" t="str">
        <f t="shared" si="117"/>
        <v/>
      </c>
      <c r="CC151" s="109" t="str">
        <f t="shared" si="117"/>
        <v/>
      </c>
      <c r="CD151" s="109" t="str">
        <f t="shared" si="117"/>
        <v/>
      </c>
      <c r="CE151" s="109" t="str">
        <f t="shared" si="117"/>
        <v/>
      </c>
      <c r="CF151" s="109" t="str">
        <f t="shared" si="117"/>
        <v/>
      </c>
      <c r="CG151" s="109" t="str">
        <f t="shared" si="117"/>
        <v/>
      </c>
      <c r="CH151" s="109" t="str">
        <f t="shared" si="117"/>
        <v/>
      </c>
      <c r="CI151" s="109" t="str">
        <f t="shared" si="117"/>
        <v/>
      </c>
    </row>
    <row r="152" spans="1:87" x14ac:dyDescent="0.2">
      <c r="A152" s="33">
        <f t="shared" si="89"/>
        <v>0</v>
      </c>
      <c r="B152" s="206"/>
      <c r="C152" s="200"/>
      <c r="D152" s="197"/>
      <c r="E152" s="72">
        <f t="shared" si="107"/>
        <v>142</v>
      </c>
      <c r="F152" s="9" t="s">
        <v>1687</v>
      </c>
      <c r="G152" s="9" t="str">
        <f t="shared" si="108"/>
        <v>Infrastructure</v>
      </c>
      <c r="H152" s="9" t="s">
        <v>635</v>
      </c>
      <c r="I152" s="9">
        <f t="shared" ref="I152:I173" si="118">MATCH(H152,RawDataFieldKeys,0)-RawDataFieldKeyBaseRow</f>
        <v>203</v>
      </c>
      <c r="J152" s="9" t="s">
        <v>630</v>
      </c>
      <c r="K152" s="9">
        <f t="shared" ref="K152:K173" si="119">MATCH(J152,RawDataFieldKeys,0)-RawDataFieldKeyBaseRow</f>
        <v>65</v>
      </c>
      <c r="P152" s="97" t="str">
        <f t="shared" si="94"/>
        <v/>
      </c>
      <c r="Q152" s="97"/>
      <c r="R152" s="97"/>
      <c r="S152" s="97"/>
      <c r="T152" s="97"/>
      <c r="U152" s="98" t="str">
        <f t="shared" si="95"/>
        <v/>
      </c>
      <c r="V152" s="107" t="str">
        <f t="shared" si="96"/>
        <v/>
      </c>
      <c r="W152" s="107" t="str">
        <f t="shared" si="97"/>
        <v/>
      </c>
      <c r="X152" s="107" t="str">
        <f t="shared" si="98"/>
        <v/>
      </c>
      <c r="Y152" s="107" t="str">
        <f t="shared" si="99"/>
        <v/>
      </c>
      <c r="Z152" s="107" t="str">
        <f t="shared" si="100"/>
        <v/>
      </c>
      <c r="AA152" s="107" t="str">
        <f t="shared" si="101"/>
        <v/>
      </c>
      <c r="AB152" s="107" t="str">
        <f t="shared" si="102"/>
        <v/>
      </c>
      <c r="AC152" s="107" t="str">
        <f t="shared" si="103"/>
        <v/>
      </c>
      <c r="AD152" s="107" t="str">
        <f t="shared" si="104"/>
        <v/>
      </c>
      <c r="AE152" s="107" t="str">
        <f t="shared" si="105"/>
        <v/>
      </c>
      <c r="AF152" s="97" t="b">
        <f t="shared" si="25"/>
        <v>0</v>
      </c>
      <c r="AG152" s="97" t="str">
        <f t="array" ref="AG152">IF($AF152,MEDIAN(IF(G1SelectionMask="x",IF(INDEX(StdCalcsRefCalcs,$E152,0)&gt;0,INDEX(StdCalcsRefCalcs,$E152,0)),"")),"")</f>
        <v/>
      </c>
      <c r="AH152" s="97" t="str">
        <f t="array" ref="AH152">IF($AF152,QUARTILE(IF(G1SelectionMask="x",IF(INDEX(StdCalcsRefCalcs,$E152,0)&gt;0,INDEX(StdCalcsRefCalcs,$E152,0)),""),1),"")</f>
        <v/>
      </c>
      <c r="AI152" s="97" t="str">
        <f t="array" ref="AI152">IF($AF152,QUARTILE(IF(G1SelectionMask="x",IF(INDEX(StdCalcsRefCalcs,$E152,0)&gt;0,INDEX(StdCalcsRefCalcs,$E152,0)),""),3),"")</f>
        <v/>
      </c>
      <c r="AJ152" s="97" t="str">
        <f t="array" ref="AJ152">IF($AF152,MIN(IF(G1SelectionMask="x",IF(INDEX(StdCalcsRefCalcs,$E152,0)&gt;0,INDEX(StdCalcsRefCalcs,$E152,0)),"")),"")</f>
        <v/>
      </c>
      <c r="AK152" s="97" t="str">
        <f t="array" ref="AK152">IF($AF152,MAX(IF(G1SelectionMask="x",IF(INDEX(StdCalcsRefCalcs,$E152,0)&gt;0,INDEX(StdCalcsRefCalcs,$E152,0)),"")),"")</f>
        <v/>
      </c>
      <c r="AL152" s="97" t="str">
        <f t="shared" si="26"/>
        <v/>
      </c>
      <c r="AM152" s="97" t="str">
        <f t="array" ref="AM152">IF($AF152,STDEVA(IF(G1SelectionMask="x",IF(INDEX(StdCalcsRefCalcs,$E152,0)&gt;0,INDEX(StdCalcsRefCalcs,$E152,0)),"")),"")</f>
        <v/>
      </c>
      <c r="AN152" s="98" t="b">
        <f t="shared" si="109"/>
        <v>0</v>
      </c>
      <c r="AO152" s="98" t="str">
        <f t="array" ref="AO152">IF($AN152,MEDIAN(IF(G2SelectionMask="x",IF(INDEX(StdCalcsRefCalcs,$E152,0)&gt;0,INDEX(StdCalcsRefCalcs,$E152,0)),"")),"")</f>
        <v/>
      </c>
      <c r="AP152" s="98" t="str">
        <f t="array" ref="AP152">IF($AN152,QUARTILE(IF(G2SelectionMask="x",IF(INDEX(StdCalcsRefCalcs,$E152,0)&gt;0,INDEX(StdCalcsRefCalcs,$E152,0)),""),1),"")</f>
        <v/>
      </c>
      <c r="AQ152" s="98" t="str">
        <f t="array" ref="AQ152">IF($AN152,QUARTILE(IF(G2SelectionMask="x",IF(INDEX(StdCalcsRefCalcs,$E152,0)&gt;0,INDEX(StdCalcsRefCalcs,$E152,0)),""),3),"")</f>
        <v/>
      </c>
      <c r="AR152" s="98" t="str">
        <f t="array" ref="AR152">IF($AN152,MIN(IF(G2SelectionMask="x",IF(INDEX(StdCalcsRefCalcs,$E152,0)&gt;0,INDEX(StdCalcsRefCalcs,$E152,0)),"")),"")</f>
        <v/>
      </c>
      <c r="AS152" s="98" t="str">
        <f t="array" ref="AS152">IF($AN152,MAX(IF(G2SelectionMask="x",IF(INDEX(StdCalcsRefCalcs,$E152,0)&gt;0,INDEX(StdCalcsRefCalcs,$E152,0)),"")),"")</f>
        <v/>
      </c>
      <c r="AT152" s="98" t="str">
        <f t="shared" si="110"/>
        <v/>
      </c>
      <c r="AU152" s="98" t="str">
        <f t="array" ref="AU152">IF($AN152,STDEVA(IF(G2SelectionMask="x",IF(INDEX(StdCalcsRefCalcs,$E152,0)&gt;0,INDEX(StdCalcsRefCalcs,$E152,0)),"")),"")</f>
        <v/>
      </c>
      <c r="AV152" s="97" t="b">
        <f t="shared" si="111"/>
        <v>0</v>
      </c>
      <c r="AW152" s="97" t="str">
        <f t="array" ref="AW152">IF($AV152,MEDIAN(IF(G3SelectionMask="x",IF(INDEX(StdCalcsRefCalcs,$E152,0)&gt;0,INDEX(StdCalcsRefCalcs,$E152,0)),"")),"")</f>
        <v/>
      </c>
      <c r="AX152" s="97" t="str">
        <f t="array" ref="AX152">IF($AV152,QUARTILE(IF(G3SelectionMask="x",IF(INDEX(StdCalcsRefCalcs,$E152,0)&gt;0,INDEX(StdCalcsRefCalcs,$E152,0)),""),1),"")</f>
        <v/>
      </c>
      <c r="AY152" s="97" t="str">
        <f t="array" ref="AY152">IF($AV152,QUARTILE(IF(G3SelectionMask="x",IF(INDEX(StdCalcsRefCalcs,$E152,0)&gt;0,INDEX(StdCalcsRefCalcs,$E152,0)),""),3),"")</f>
        <v/>
      </c>
      <c r="AZ152" s="97" t="str">
        <f t="array" ref="AZ152">IF($AV152,MIN(IF(G3SelectionMask="x",IF(INDEX(StdCalcsRefCalcs,$E152,0)&gt;0,INDEX(StdCalcsRefCalcs,$E152,0)),"")),"")</f>
        <v/>
      </c>
      <c r="BA152" s="97" t="str">
        <f t="array" ref="BA152">IF($AV152,MAX(IF(G3SelectionMask="x",IF(INDEX(StdCalcsRefCalcs,$E152,0)&gt;0,INDEX(StdCalcsRefCalcs,$E152,0)),"")),"")</f>
        <v/>
      </c>
      <c r="BB152" s="97" t="str">
        <f t="shared" si="112"/>
        <v/>
      </c>
      <c r="BC152" s="97" t="str">
        <f t="array" ref="BC152">IF($AV152,STDEVA(IF(G3SelectionMask="x",IF(INDEX(StdCalcsRefCalcs,$E152,0)&gt;0,INDEX(StdCalcsRefCalcs,$E152,0)),"")),"")</f>
        <v/>
      </c>
      <c r="BD152" s="98" t="b">
        <f t="shared" si="113"/>
        <v>0</v>
      </c>
      <c r="BE152" s="98" t="str">
        <f t="array" ref="BE152">IF($BD152,MEDIAN(IF(G4SelectionMask="x",IF(INDEX(StdCalcsRefCalcs,$E152,0)&gt;0,INDEX(StdCalcsRefCalcs,$E152,0)),"")),"")</f>
        <v/>
      </c>
      <c r="BF152" s="98" t="str">
        <f t="array" ref="BF152">IF($BD152,QUARTILE(IF(G4SelectionMask="x",IF(INDEX(StdCalcsRefCalcs,$E152,0)&gt;0,INDEX(StdCalcsRefCalcs,$E152,0)),""),1),"")</f>
        <v/>
      </c>
      <c r="BG152" s="98" t="str">
        <f t="array" ref="BG152">IF($BD152,QUARTILE(IF(G4SelectionMask="x",IF(INDEX(StdCalcsRefCalcs,$E152,0)&gt;0,INDEX(StdCalcsRefCalcs,$E152,0)),""),3),"")</f>
        <v/>
      </c>
      <c r="BH152" s="98" t="str">
        <f t="array" ref="BH152">IF($BD152,MIN(IF(G4SelectionMask="x",IF(INDEX(StdCalcsRefCalcs,$E152,0)&gt;0,INDEX(StdCalcsRefCalcs,$E152,0)),"")),"")</f>
        <v/>
      </c>
      <c r="BI152" s="98" t="str">
        <f t="array" ref="BI152">IF($BD152,MAX(IF(G4SelectionMask="x",IF(INDEX(StdCalcsRefCalcs,$E152,0)&gt;0,INDEX(StdCalcsRefCalcs,$E152,0)),"")),"")</f>
        <v/>
      </c>
      <c r="BJ152" s="98" t="str">
        <f t="shared" si="114"/>
        <v/>
      </c>
      <c r="BK152" s="98" t="str">
        <f t="array" ref="BK152">IF($BD152,STDEVA(IF(G4SelectionMask="x",IF(INDEX(StdCalcsRefCalcs,$E152,0)&gt;0,INDEX(StdCalcsRefCalcs,$E152,0)),"")),"")</f>
        <v/>
      </c>
      <c r="BL152" s="97" t="b">
        <f t="shared" si="115"/>
        <v>0</v>
      </c>
      <c r="BM152" s="97" t="str">
        <f t="array" ref="BM152">IF($BL152,MEDIAN(IF(G5SelectionMask="x",IF(INDEX(StdCalcsRefCalcs,$E152,0)&gt;0,INDEX(StdCalcsRefCalcs,$E152,0)),"")),"")</f>
        <v/>
      </c>
      <c r="BN152" s="97" t="str">
        <f t="array" ref="BN152">IF($BL152,QUARTILE(IF(G5SelectionMask="x",IF(INDEX(StdCalcsRefCalcs,$E152,0)&gt;0,INDEX(StdCalcsRefCalcs,$E152,0)),""),1),"")</f>
        <v/>
      </c>
      <c r="BO152" s="97" t="str">
        <f t="array" ref="BO152">IF($BL152,QUARTILE(IF(G5SelectionMask="x",IF(INDEX(StdCalcsRefCalcs,$E152,0)&gt;0,INDEX(StdCalcsRefCalcs,$E152,0)),""),3),"")</f>
        <v/>
      </c>
      <c r="BP152" s="97" t="str">
        <f t="array" ref="BP152">IF($BL152,MIN(IF(G5SelectionMask="x",IF(INDEX(StdCalcsRefCalcs,$E152,0)&gt;0,INDEX(StdCalcsRefCalcs,$E152,0)),"")),"")</f>
        <v/>
      </c>
      <c r="BQ152" s="97" t="str">
        <f t="array" ref="BQ152">IF($BL152,MAX(IF(G5SelectionMask="x",IF(INDEX(StdCalcsRefCalcs,$E152,0)&gt;0,INDEX(StdCalcsRefCalcs,$E152,0)),"")),"")</f>
        <v/>
      </c>
      <c r="BR152" s="97" t="str">
        <f t="shared" si="116"/>
        <v/>
      </c>
      <c r="BS152" s="99" t="str">
        <f t="array" ref="BS152">IF($BL152,STDEVA(IF(G5SelectionMask="x",IF(INDEX(StdCalcsRefCalcs,$E152,0)&gt;0,INDEX(StdCalcsRefCalcs,$E152,0)),"")),"")</f>
        <v/>
      </c>
      <c r="BT152" s="108"/>
      <c r="BU152" s="109" t="str">
        <f t="shared" si="117"/>
        <v/>
      </c>
      <c r="BV152" s="109" t="str">
        <f t="shared" si="117"/>
        <v/>
      </c>
      <c r="BW152" s="109" t="str">
        <f t="shared" si="117"/>
        <v/>
      </c>
      <c r="BX152" s="109" t="str">
        <f t="shared" si="117"/>
        <v/>
      </c>
      <c r="BY152" s="109" t="str">
        <f t="shared" si="117"/>
        <v/>
      </c>
      <c r="BZ152" s="109" t="str">
        <f t="shared" si="117"/>
        <v/>
      </c>
      <c r="CA152" s="109" t="str">
        <f t="shared" si="117"/>
        <v/>
      </c>
      <c r="CB152" s="109" t="str">
        <f t="shared" si="117"/>
        <v/>
      </c>
      <c r="CC152" s="109" t="str">
        <f t="shared" si="117"/>
        <v/>
      </c>
      <c r="CD152" s="109" t="str">
        <f t="shared" si="117"/>
        <v/>
      </c>
      <c r="CE152" s="109" t="str">
        <f t="shared" si="117"/>
        <v/>
      </c>
      <c r="CF152" s="109" t="str">
        <f t="shared" si="117"/>
        <v/>
      </c>
      <c r="CG152" s="109" t="str">
        <f t="shared" si="117"/>
        <v/>
      </c>
      <c r="CH152" s="109" t="str">
        <f t="shared" si="117"/>
        <v/>
      </c>
      <c r="CI152" s="109" t="str">
        <f t="shared" si="117"/>
        <v/>
      </c>
    </row>
    <row r="153" spans="1:87" x14ac:dyDescent="0.2">
      <c r="A153" s="33">
        <f t="shared" si="89"/>
        <v>0</v>
      </c>
      <c r="B153" s="206"/>
      <c r="C153" s="200"/>
      <c r="D153" s="197"/>
      <c r="E153" s="72">
        <f t="shared" si="107"/>
        <v>143</v>
      </c>
      <c r="F153" s="9" t="s">
        <v>1688</v>
      </c>
      <c r="G153" s="9" t="str">
        <f t="shared" si="108"/>
        <v>Server infrastructure</v>
      </c>
      <c r="H153" s="9" t="s">
        <v>636</v>
      </c>
      <c r="I153" s="9">
        <f t="shared" si="118"/>
        <v>204</v>
      </c>
      <c r="J153" s="9" t="s">
        <v>630</v>
      </c>
      <c r="K153" s="9">
        <f t="shared" si="119"/>
        <v>65</v>
      </c>
      <c r="P153" s="97" t="str">
        <f t="shared" si="94"/>
        <v/>
      </c>
      <c r="Q153" s="97"/>
      <c r="R153" s="97"/>
      <c r="S153" s="97"/>
      <c r="T153" s="97"/>
      <c r="U153" s="98" t="str">
        <f t="shared" si="95"/>
        <v/>
      </c>
      <c r="V153" s="107" t="str">
        <f t="shared" si="96"/>
        <v/>
      </c>
      <c r="W153" s="107" t="str">
        <f t="shared" si="97"/>
        <v/>
      </c>
      <c r="X153" s="107" t="str">
        <f t="shared" si="98"/>
        <v/>
      </c>
      <c r="Y153" s="107" t="str">
        <f t="shared" si="99"/>
        <v/>
      </c>
      <c r="Z153" s="107" t="str">
        <f t="shared" si="100"/>
        <v/>
      </c>
      <c r="AA153" s="107" t="str">
        <f t="shared" si="101"/>
        <v/>
      </c>
      <c r="AB153" s="107" t="str">
        <f t="shared" si="102"/>
        <v/>
      </c>
      <c r="AC153" s="107" t="str">
        <f t="shared" si="103"/>
        <v/>
      </c>
      <c r="AD153" s="107" t="str">
        <f t="shared" si="104"/>
        <v/>
      </c>
      <c r="AE153" s="107" t="str">
        <f t="shared" si="105"/>
        <v/>
      </c>
      <c r="AF153" s="97" t="b">
        <f t="shared" si="25"/>
        <v>0</v>
      </c>
      <c r="AG153" s="97" t="str">
        <f t="array" ref="AG153">IF($AF153,MEDIAN(IF(G1SelectionMask="x",IF(INDEX(StdCalcsRefCalcs,$E153,0)&gt;0,INDEX(StdCalcsRefCalcs,$E153,0)),"")),"")</f>
        <v/>
      </c>
      <c r="AH153" s="97" t="str">
        <f t="array" ref="AH153">IF($AF153,QUARTILE(IF(G1SelectionMask="x",IF(INDEX(StdCalcsRefCalcs,$E153,0)&gt;0,INDEX(StdCalcsRefCalcs,$E153,0)),""),1),"")</f>
        <v/>
      </c>
      <c r="AI153" s="97" t="str">
        <f t="array" ref="AI153">IF($AF153,QUARTILE(IF(G1SelectionMask="x",IF(INDEX(StdCalcsRefCalcs,$E153,0)&gt;0,INDEX(StdCalcsRefCalcs,$E153,0)),""),3),"")</f>
        <v/>
      </c>
      <c r="AJ153" s="97" t="str">
        <f t="array" ref="AJ153">IF($AF153,MIN(IF(G1SelectionMask="x",IF(INDEX(StdCalcsRefCalcs,$E153,0)&gt;0,INDEX(StdCalcsRefCalcs,$E153,0)),"")),"")</f>
        <v/>
      </c>
      <c r="AK153" s="97" t="str">
        <f t="array" ref="AK153">IF($AF153,MAX(IF(G1SelectionMask="x",IF(INDEX(StdCalcsRefCalcs,$E153,0)&gt;0,INDEX(StdCalcsRefCalcs,$E153,0)),"")),"")</f>
        <v/>
      </c>
      <c r="AL153" s="97" t="str">
        <f t="shared" si="26"/>
        <v/>
      </c>
      <c r="AM153" s="97" t="str">
        <f t="array" ref="AM153">IF($AF153,STDEVA(IF(G1SelectionMask="x",IF(INDEX(StdCalcsRefCalcs,$E153,0)&gt;0,INDEX(StdCalcsRefCalcs,$E153,0)),"")),"")</f>
        <v/>
      </c>
      <c r="AN153" s="98" t="b">
        <f t="shared" si="109"/>
        <v>0</v>
      </c>
      <c r="AO153" s="98" t="str">
        <f t="array" ref="AO153">IF($AN153,MEDIAN(IF(G2SelectionMask="x",IF(INDEX(StdCalcsRefCalcs,$E153,0)&gt;0,INDEX(StdCalcsRefCalcs,$E153,0)),"")),"")</f>
        <v/>
      </c>
      <c r="AP153" s="98" t="str">
        <f t="array" ref="AP153">IF($AN153,QUARTILE(IF(G2SelectionMask="x",IF(INDEX(StdCalcsRefCalcs,$E153,0)&gt;0,INDEX(StdCalcsRefCalcs,$E153,0)),""),1),"")</f>
        <v/>
      </c>
      <c r="AQ153" s="98" t="str">
        <f t="array" ref="AQ153">IF($AN153,QUARTILE(IF(G2SelectionMask="x",IF(INDEX(StdCalcsRefCalcs,$E153,0)&gt;0,INDEX(StdCalcsRefCalcs,$E153,0)),""),3),"")</f>
        <v/>
      </c>
      <c r="AR153" s="98" t="str">
        <f t="array" ref="AR153">IF($AN153,MIN(IF(G2SelectionMask="x",IF(INDEX(StdCalcsRefCalcs,$E153,0)&gt;0,INDEX(StdCalcsRefCalcs,$E153,0)),"")),"")</f>
        <v/>
      </c>
      <c r="AS153" s="98" t="str">
        <f t="array" ref="AS153">IF($AN153,MAX(IF(G2SelectionMask="x",IF(INDEX(StdCalcsRefCalcs,$E153,0)&gt;0,INDEX(StdCalcsRefCalcs,$E153,0)),"")),"")</f>
        <v/>
      </c>
      <c r="AT153" s="98" t="str">
        <f t="shared" si="110"/>
        <v/>
      </c>
      <c r="AU153" s="98" t="str">
        <f t="array" ref="AU153">IF($AN153,STDEVA(IF(G2SelectionMask="x",IF(INDEX(StdCalcsRefCalcs,$E153,0)&gt;0,INDEX(StdCalcsRefCalcs,$E153,0)),"")),"")</f>
        <v/>
      </c>
      <c r="AV153" s="97" t="b">
        <f t="shared" si="111"/>
        <v>0</v>
      </c>
      <c r="AW153" s="97" t="str">
        <f t="array" ref="AW153">IF($AV153,MEDIAN(IF(G3SelectionMask="x",IF(INDEX(StdCalcsRefCalcs,$E153,0)&gt;0,INDEX(StdCalcsRefCalcs,$E153,0)),"")),"")</f>
        <v/>
      </c>
      <c r="AX153" s="97" t="str">
        <f t="array" ref="AX153">IF($AV153,QUARTILE(IF(G3SelectionMask="x",IF(INDEX(StdCalcsRefCalcs,$E153,0)&gt;0,INDEX(StdCalcsRefCalcs,$E153,0)),""),1),"")</f>
        <v/>
      </c>
      <c r="AY153" s="97" t="str">
        <f t="array" ref="AY153">IF($AV153,QUARTILE(IF(G3SelectionMask="x",IF(INDEX(StdCalcsRefCalcs,$E153,0)&gt;0,INDEX(StdCalcsRefCalcs,$E153,0)),""),3),"")</f>
        <v/>
      </c>
      <c r="AZ153" s="97" t="str">
        <f t="array" ref="AZ153">IF($AV153,MIN(IF(G3SelectionMask="x",IF(INDEX(StdCalcsRefCalcs,$E153,0)&gt;0,INDEX(StdCalcsRefCalcs,$E153,0)),"")),"")</f>
        <v/>
      </c>
      <c r="BA153" s="97" t="str">
        <f t="array" ref="BA153">IF($AV153,MAX(IF(G3SelectionMask="x",IF(INDEX(StdCalcsRefCalcs,$E153,0)&gt;0,INDEX(StdCalcsRefCalcs,$E153,0)),"")),"")</f>
        <v/>
      </c>
      <c r="BB153" s="97" t="str">
        <f t="shared" si="112"/>
        <v/>
      </c>
      <c r="BC153" s="97" t="str">
        <f t="array" ref="BC153">IF($AV153,STDEVA(IF(G3SelectionMask="x",IF(INDEX(StdCalcsRefCalcs,$E153,0)&gt;0,INDEX(StdCalcsRefCalcs,$E153,0)),"")),"")</f>
        <v/>
      </c>
      <c r="BD153" s="98" t="b">
        <f t="shared" si="113"/>
        <v>0</v>
      </c>
      <c r="BE153" s="98" t="str">
        <f t="array" ref="BE153">IF($BD153,MEDIAN(IF(G4SelectionMask="x",IF(INDEX(StdCalcsRefCalcs,$E153,0)&gt;0,INDEX(StdCalcsRefCalcs,$E153,0)),"")),"")</f>
        <v/>
      </c>
      <c r="BF153" s="98" t="str">
        <f t="array" ref="BF153">IF($BD153,QUARTILE(IF(G4SelectionMask="x",IF(INDEX(StdCalcsRefCalcs,$E153,0)&gt;0,INDEX(StdCalcsRefCalcs,$E153,0)),""),1),"")</f>
        <v/>
      </c>
      <c r="BG153" s="98" t="str">
        <f t="array" ref="BG153">IF($BD153,QUARTILE(IF(G4SelectionMask="x",IF(INDEX(StdCalcsRefCalcs,$E153,0)&gt;0,INDEX(StdCalcsRefCalcs,$E153,0)),""),3),"")</f>
        <v/>
      </c>
      <c r="BH153" s="98" t="str">
        <f t="array" ref="BH153">IF($BD153,MIN(IF(G4SelectionMask="x",IF(INDEX(StdCalcsRefCalcs,$E153,0)&gt;0,INDEX(StdCalcsRefCalcs,$E153,0)),"")),"")</f>
        <v/>
      </c>
      <c r="BI153" s="98" t="str">
        <f t="array" ref="BI153">IF($BD153,MAX(IF(G4SelectionMask="x",IF(INDEX(StdCalcsRefCalcs,$E153,0)&gt;0,INDEX(StdCalcsRefCalcs,$E153,0)),"")),"")</f>
        <v/>
      </c>
      <c r="BJ153" s="98" t="str">
        <f t="shared" si="114"/>
        <v/>
      </c>
      <c r="BK153" s="98" t="str">
        <f t="array" ref="BK153">IF($BD153,STDEVA(IF(G4SelectionMask="x",IF(INDEX(StdCalcsRefCalcs,$E153,0)&gt;0,INDEX(StdCalcsRefCalcs,$E153,0)),"")),"")</f>
        <v/>
      </c>
      <c r="BL153" s="97" t="b">
        <f t="shared" si="115"/>
        <v>0</v>
      </c>
      <c r="BM153" s="97" t="str">
        <f t="array" ref="BM153">IF($BL153,MEDIAN(IF(G5SelectionMask="x",IF(INDEX(StdCalcsRefCalcs,$E153,0)&gt;0,INDEX(StdCalcsRefCalcs,$E153,0)),"")),"")</f>
        <v/>
      </c>
      <c r="BN153" s="97" t="str">
        <f t="array" ref="BN153">IF($BL153,QUARTILE(IF(G5SelectionMask="x",IF(INDEX(StdCalcsRefCalcs,$E153,0)&gt;0,INDEX(StdCalcsRefCalcs,$E153,0)),""),1),"")</f>
        <v/>
      </c>
      <c r="BO153" s="97" t="str">
        <f t="array" ref="BO153">IF($BL153,QUARTILE(IF(G5SelectionMask="x",IF(INDEX(StdCalcsRefCalcs,$E153,0)&gt;0,INDEX(StdCalcsRefCalcs,$E153,0)),""),3),"")</f>
        <v/>
      </c>
      <c r="BP153" s="97" t="str">
        <f t="array" ref="BP153">IF($BL153,MIN(IF(G5SelectionMask="x",IF(INDEX(StdCalcsRefCalcs,$E153,0)&gt;0,INDEX(StdCalcsRefCalcs,$E153,0)),"")),"")</f>
        <v/>
      </c>
      <c r="BQ153" s="97" t="str">
        <f t="array" ref="BQ153">IF($BL153,MAX(IF(G5SelectionMask="x",IF(INDEX(StdCalcsRefCalcs,$E153,0)&gt;0,INDEX(StdCalcsRefCalcs,$E153,0)),"")),"")</f>
        <v/>
      </c>
      <c r="BR153" s="97" t="str">
        <f t="shared" si="116"/>
        <v/>
      </c>
      <c r="BS153" s="99" t="str">
        <f t="array" ref="BS153">IF($BL153,STDEVA(IF(G5SelectionMask="x",IF(INDEX(StdCalcsRefCalcs,$E153,0)&gt;0,INDEX(StdCalcsRefCalcs,$E153,0)),"")),"")</f>
        <v/>
      </c>
      <c r="BT153" s="108"/>
      <c r="BU153" s="109" t="str">
        <f t="shared" si="117"/>
        <v/>
      </c>
      <c r="BV153" s="109" t="str">
        <f t="shared" si="117"/>
        <v/>
      </c>
      <c r="BW153" s="109" t="str">
        <f t="shared" si="117"/>
        <v/>
      </c>
      <c r="BX153" s="109" t="str">
        <f t="shared" si="117"/>
        <v/>
      </c>
      <c r="BY153" s="109" t="str">
        <f t="shared" si="117"/>
        <v/>
      </c>
      <c r="BZ153" s="109" t="str">
        <f t="shared" si="117"/>
        <v/>
      </c>
      <c r="CA153" s="109" t="str">
        <f t="shared" si="117"/>
        <v/>
      </c>
      <c r="CB153" s="109" t="str">
        <f t="shared" si="117"/>
        <v/>
      </c>
      <c r="CC153" s="109" t="str">
        <f t="shared" si="117"/>
        <v/>
      </c>
      <c r="CD153" s="109" t="str">
        <f t="shared" si="117"/>
        <v/>
      </c>
      <c r="CE153" s="109" t="str">
        <f t="shared" si="117"/>
        <v/>
      </c>
      <c r="CF153" s="109" t="str">
        <f t="shared" si="117"/>
        <v/>
      </c>
      <c r="CG153" s="109" t="str">
        <f t="shared" si="117"/>
        <v/>
      </c>
      <c r="CH153" s="109" t="str">
        <f t="shared" si="117"/>
        <v/>
      </c>
      <c r="CI153" s="109" t="str">
        <f t="shared" si="117"/>
        <v/>
      </c>
    </row>
    <row r="154" spans="1:87" x14ac:dyDescent="0.2">
      <c r="A154" s="33">
        <f t="shared" si="89"/>
        <v>0</v>
      </c>
      <c r="B154" s="206"/>
      <c r="C154" s="200"/>
      <c r="D154" s="197"/>
      <c r="E154" s="72">
        <f t="shared" si="107"/>
        <v>144</v>
      </c>
      <c r="F154" s="9" t="s">
        <v>1689</v>
      </c>
      <c r="G154" s="9" t="str">
        <f t="shared" si="108"/>
        <v>Data center</v>
      </c>
      <c r="H154" s="9" t="s">
        <v>637</v>
      </c>
      <c r="I154" s="9">
        <f t="shared" si="118"/>
        <v>205</v>
      </c>
      <c r="J154" s="9" t="s">
        <v>630</v>
      </c>
      <c r="K154" s="9">
        <f t="shared" si="119"/>
        <v>65</v>
      </c>
      <c r="P154" s="97" t="str">
        <f t="shared" si="94"/>
        <v/>
      </c>
      <c r="Q154" s="97"/>
      <c r="R154" s="97"/>
      <c r="S154" s="97"/>
      <c r="T154" s="97"/>
      <c r="U154" s="98" t="str">
        <f t="shared" si="95"/>
        <v/>
      </c>
      <c r="V154" s="107" t="str">
        <f t="shared" si="96"/>
        <v/>
      </c>
      <c r="W154" s="107" t="str">
        <f t="shared" si="97"/>
        <v/>
      </c>
      <c r="X154" s="107" t="str">
        <f t="shared" si="98"/>
        <v/>
      </c>
      <c r="Y154" s="107" t="str">
        <f t="shared" si="99"/>
        <v/>
      </c>
      <c r="Z154" s="107" t="str">
        <f t="shared" si="100"/>
        <v/>
      </c>
      <c r="AA154" s="107" t="str">
        <f t="shared" si="101"/>
        <v/>
      </c>
      <c r="AB154" s="107" t="str">
        <f t="shared" si="102"/>
        <v/>
      </c>
      <c r="AC154" s="107" t="str">
        <f t="shared" si="103"/>
        <v/>
      </c>
      <c r="AD154" s="107" t="str">
        <f t="shared" si="104"/>
        <v/>
      </c>
      <c r="AE154" s="107" t="str">
        <f t="shared" si="105"/>
        <v/>
      </c>
      <c r="AF154" s="97" t="b">
        <f t="shared" si="25"/>
        <v>0</v>
      </c>
      <c r="AG154" s="97" t="str">
        <f t="array" ref="AG154">IF($AF154,MEDIAN(IF(G1SelectionMask="x",IF(INDEX(StdCalcsRefCalcs,$E154,0)&gt;0,INDEX(StdCalcsRefCalcs,$E154,0)),"")),"")</f>
        <v/>
      </c>
      <c r="AH154" s="97" t="str">
        <f t="array" ref="AH154">IF($AF154,QUARTILE(IF(G1SelectionMask="x",IF(INDEX(StdCalcsRefCalcs,$E154,0)&gt;0,INDEX(StdCalcsRefCalcs,$E154,0)),""),1),"")</f>
        <v/>
      </c>
      <c r="AI154" s="97" t="str">
        <f t="array" ref="AI154">IF($AF154,QUARTILE(IF(G1SelectionMask="x",IF(INDEX(StdCalcsRefCalcs,$E154,0)&gt;0,INDEX(StdCalcsRefCalcs,$E154,0)),""),3),"")</f>
        <v/>
      </c>
      <c r="AJ154" s="97" t="str">
        <f t="array" ref="AJ154">IF($AF154,MIN(IF(G1SelectionMask="x",IF(INDEX(StdCalcsRefCalcs,$E154,0)&gt;0,INDEX(StdCalcsRefCalcs,$E154,0)),"")),"")</f>
        <v/>
      </c>
      <c r="AK154" s="97" t="str">
        <f t="array" ref="AK154">IF($AF154,MAX(IF(G1SelectionMask="x",IF(INDEX(StdCalcsRefCalcs,$E154,0)&gt;0,INDEX(StdCalcsRefCalcs,$E154,0)),"")),"")</f>
        <v/>
      </c>
      <c r="AL154" s="97" t="str">
        <f t="shared" si="26"/>
        <v/>
      </c>
      <c r="AM154" s="97" t="str">
        <f t="array" ref="AM154">IF($AF154,STDEVA(IF(G1SelectionMask="x",IF(INDEX(StdCalcsRefCalcs,$E154,0)&gt;0,INDEX(StdCalcsRefCalcs,$E154,0)),"")),"")</f>
        <v/>
      </c>
      <c r="AN154" s="98" t="b">
        <f t="shared" si="109"/>
        <v>0</v>
      </c>
      <c r="AO154" s="98" t="str">
        <f t="array" ref="AO154">IF($AN154,MEDIAN(IF(G2SelectionMask="x",IF(INDEX(StdCalcsRefCalcs,$E154,0)&gt;0,INDEX(StdCalcsRefCalcs,$E154,0)),"")),"")</f>
        <v/>
      </c>
      <c r="AP154" s="98" t="str">
        <f t="array" ref="AP154">IF($AN154,QUARTILE(IF(G2SelectionMask="x",IF(INDEX(StdCalcsRefCalcs,$E154,0)&gt;0,INDEX(StdCalcsRefCalcs,$E154,0)),""),1),"")</f>
        <v/>
      </c>
      <c r="AQ154" s="98" t="str">
        <f t="array" ref="AQ154">IF($AN154,QUARTILE(IF(G2SelectionMask="x",IF(INDEX(StdCalcsRefCalcs,$E154,0)&gt;0,INDEX(StdCalcsRefCalcs,$E154,0)),""),3),"")</f>
        <v/>
      </c>
      <c r="AR154" s="98" t="str">
        <f t="array" ref="AR154">IF($AN154,MIN(IF(G2SelectionMask="x",IF(INDEX(StdCalcsRefCalcs,$E154,0)&gt;0,INDEX(StdCalcsRefCalcs,$E154,0)),"")),"")</f>
        <v/>
      </c>
      <c r="AS154" s="98" t="str">
        <f t="array" ref="AS154">IF($AN154,MAX(IF(G2SelectionMask="x",IF(INDEX(StdCalcsRefCalcs,$E154,0)&gt;0,INDEX(StdCalcsRefCalcs,$E154,0)),"")),"")</f>
        <v/>
      </c>
      <c r="AT154" s="98" t="str">
        <f t="shared" si="110"/>
        <v/>
      </c>
      <c r="AU154" s="98" t="str">
        <f t="array" ref="AU154">IF($AN154,STDEVA(IF(G2SelectionMask="x",IF(INDEX(StdCalcsRefCalcs,$E154,0)&gt;0,INDEX(StdCalcsRefCalcs,$E154,0)),"")),"")</f>
        <v/>
      </c>
      <c r="AV154" s="97" t="b">
        <f t="shared" si="111"/>
        <v>0</v>
      </c>
      <c r="AW154" s="97" t="str">
        <f t="array" ref="AW154">IF($AV154,MEDIAN(IF(G3SelectionMask="x",IF(INDEX(StdCalcsRefCalcs,$E154,0)&gt;0,INDEX(StdCalcsRefCalcs,$E154,0)),"")),"")</f>
        <v/>
      </c>
      <c r="AX154" s="97" t="str">
        <f t="array" ref="AX154">IF($AV154,QUARTILE(IF(G3SelectionMask="x",IF(INDEX(StdCalcsRefCalcs,$E154,0)&gt;0,INDEX(StdCalcsRefCalcs,$E154,0)),""),1),"")</f>
        <v/>
      </c>
      <c r="AY154" s="97" t="str">
        <f t="array" ref="AY154">IF($AV154,QUARTILE(IF(G3SelectionMask="x",IF(INDEX(StdCalcsRefCalcs,$E154,0)&gt;0,INDEX(StdCalcsRefCalcs,$E154,0)),""),3),"")</f>
        <v/>
      </c>
      <c r="AZ154" s="97" t="str">
        <f t="array" ref="AZ154">IF($AV154,MIN(IF(G3SelectionMask="x",IF(INDEX(StdCalcsRefCalcs,$E154,0)&gt;0,INDEX(StdCalcsRefCalcs,$E154,0)),"")),"")</f>
        <v/>
      </c>
      <c r="BA154" s="97" t="str">
        <f t="array" ref="BA154">IF($AV154,MAX(IF(G3SelectionMask="x",IF(INDEX(StdCalcsRefCalcs,$E154,0)&gt;0,INDEX(StdCalcsRefCalcs,$E154,0)),"")),"")</f>
        <v/>
      </c>
      <c r="BB154" s="97" t="str">
        <f t="shared" si="112"/>
        <v/>
      </c>
      <c r="BC154" s="97" t="str">
        <f t="array" ref="BC154">IF($AV154,STDEVA(IF(G3SelectionMask="x",IF(INDEX(StdCalcsRefCalcs,$E154,0)&gt;0,INDEX(StdCalcsRefCalcs,$E154,0)),"")),"")</f>
        <v/>
      </c>
      <c r="BD154" s="98" t="b">
        <f t="shared" si="113"/>
        <v>0</v>
      </c>
      <c r="BE154" s="98" t="str">
        <f t="array" ref="BE154">IF($BD154,MEDIAN(IF(G4SelectionMask="x",IF(INDEX(StdCalcsRefCalcs,$E154,0)&gt;0,INDEX(StdCalcsRefCalcs,$E154,0)),"")),"")</f>
        <v/>
      </c>
      <c r="BF154" s="98" t="str">
        <f t="array" ref="BF154">IF($BD154,QUARTILE(IF(G4SelectionMask="x",IF(INDEX(StdCalcsRefCalcs,$E154,0)&gt;0,INDEX(StdCalcsRefCalcs,$E154,0)),""),1),"")</f>
        <v/>
      </c>
      <c r="BG154" s="98" t="str">
        <f t="array" ref="BG154">IF($BD154,QUARTILE(IF(G4SelectionMask="x",IF(INDEX(StdCalcsRefCalcs,$E154,0)&gt;0,INDEX(StdCalcsRefCalcs,$E154,0)),""),3),"")</f>
        <v/>
      </c>
      <c r="BH154" s="98" t="str">
        <f t="array" ref="BH154">IF($BD154,MIN(IF(G4SelectionMask="x",IF(INDEX(StdCalcsRefCalcs,$E154,0)&gt;0,INDEX(StdCalcsRefCalcs,$E154,0)),"")),"")</f>
        <v/>
      </c>
      <c r="BI154" s="98" t="str">
        <f t="array" ref="BI154">IF($BD154,MAX(IF(G4SelectionMask="x",IF(INDEX(StdCalcsRefCalcs,$E154,0)&gt;0,INDEX(StdCalcsRefCalcs,$E154,0)),"")),"")</f>
        <v/>
      </c>
      <c r="BJ154" s="98" t="str">
        <f t="shared" si="114"/>
        <v/>
      </c>
      <c r="BK154" s="98" t="str">
        <f t="array" ref="BK154">IF($BD154,STDEVA(IF(G4SelectionMask="x",IF(INDEX(StdCalcsRefCalcs,$E154,0)&gt;0,INDEX(StdCalcsRefCalcs,$E154,0)),"")),"")</f>
        <v/>
      </c>
      <c r="BL154" s="97" t="b">
        <f t="shared" si="115"/>
        <v>0</v>
      </c>
      <c r="BM154" s="97" t="str">
        <f t="array" ref="BM154">IF($BL154,MEDIAN(IF(G5SelectionMask="x",IF(INDEX(StdCalcsRefCalcs,$E154,0)&gt;0,INDEX(StdCalcsRefCalcs,$E154,0)),"")),"")</f>
        <v/>
      </c>
      <c r="BN154" s="97" t="str">
        <f t="array" ref="BN154">IF($BL154,QUARTILE(IF(G5SelectionMask="x",IF(INDEX(StdCalcsRefCalcs,$E154,0)&gt;0,INDEX(StdCalcsRefCalcs,$E154,0)),""),1),"")</f>
        <v/>
      </c>
      <c r="BO154" s="97" t="str">
        <f t="array" ref="BO154">IF($BL154,QUARTILE(IF(G5SelectionMask="x",IF(INDEX(StdCalcsRefCalcs,$E154,0)&gt;0,INDEX(StdCalcsRefCalcs,$E154,0)),""),3),"")</f>
        <v/>
      </c>
      <c r="BP154" s="97" t="str">
        <f t="array" ref="BP154">IF($BL154,MIN(IF(G5SelectionMask="x",IF(INDEX(StdCalcsRefCalcs,$E154,0)&gt;0,INDEX(StdCalcsRefCalcs,$E154,0)),"")),"")</f>
        <v/>
      </c>
      <c r="BQ154" s="97" t="str">
        <f t="array" ref="BQ154">IF($BL154,MAX(IF(G5SelectionMask="x",IF(INDEX(StdCalcsRefCalcs,$E154,0)&gt;0,INDEX(StdCalcsRefCalcs,$E154,0)),"")),"")</f>
        <v/>
      </c>
      <c r="BR154" s="97" t="str">
        <f t="shared" si="116"/>
        <v/>
      </c>
      <c r="BS154" s="99" t="str">
        <f t="array" ref="BS154">IF($BL154,STDEVA(IF(G5SelectionMask="x",IF(INDEX(StdCalcsRefCalcs,$E154,0)&gt;0,INDEX(StdCalcsRefCalcs,$E154,0)),"")),"")</f>
        <v/>
      </c>
      <c r="BT154" s="108"/>
      <c r="BU154" s="109" t="str">
        <f t="shared" si="117"/>
        <v/>
      </c>
      <c r="BV154" s="109" t="str">
        <f t="shared" si="117"/>
        <v/>
      </c>
      <c r="BW154" s="109" t="str">
        <f t="shared" si="117"/>
        <v/>
      </c>
      <c r="BX154" s="109" t="str">
        <f t="shared" si="117"/>
        <v/>
      </c>
      <c r="BY154" s="109" t="str">
        <f t="shared" si="117"/>
        <v/>
      </c>
      <c r="BZ154" s="109" t="str">
        <f t="shared" si="117"/>
        <v/>
      </c>
      <c r="CA154" s="109" t="str">
        <f t="shared" si="117"/>
        <v/>
      </c>
      <c r="CB154" s="109" t="str">
        <f t="shared" si="117"/>
        <v/>
      </c>
      <c r="CC154" s="109" t="str">
        <f t="shared" si="117"/>
        <v/>
      </c>
      <c r="CD154" s="109" t="str">
        <f t="shared" si="117"/>
        <v/>
      </c>
      <c r="CE154" s="109" t="str">
        <f t="shared" si="117"/>
        <v/>
      </c>
      <c r="CF154" s="109" t="str">
        <f t="shared" si="117"/>
        <v/>
      </c>
      <c r="CG154" s="109" t="str">
        <f t="shared" si="117"/>
        <v/>
      </c>
      <c r="CH154" s="109" t="str">
        <f t="shared" si="117"/>
        <v/>
      </c>
      <c r="CI154" s="109" t="str">
        <f t="shared" si="117"/>
        <v/>
      </c>
    </row>
    <row r="155" spans="1:87" x14ac:dyDescent="0.2">
      <c r="A155" s="33">
        <f t="shared" si="89"/>
        <v>0</v>
      </c>
      <c r="B155" s="206"/>
      <c r="C155" s="200"/>
      <c r="D155" s="197"/>
      <c r="E155" s="72">
        <f t="shared" si="107"/>
        <v>145</v>
      </c>
      <c r="F155" s="9" t="s">
        <v>1690</v>
      </c>
      <c r="G155" s="9" t="str">
        <f t="shared" si="108"/>
        <v>Other servers</v>
      </c>
      <c r="H155" s="9" t="s">
        <v>638</v>
      </c>
      <c r="I155" s="9">
        <f t="shared" si="118"/>
        <v>206</v>
      </c>
      <c r="J155" s="9" t="s">
        <v>630</v>
      </c>
      <c r="K155" s="9">
        <f t="shared" si="119"/>
        <v>65</v>
      </c>
      <c r="P155" s="97" t="str">
        <f t="shared" si="94"/>
        <v/>
      </c>
      <c r="Q155" s="97"/>
      <c r="R155" s="97"/>
      <c r="S155" s="97"/>
      <c r="T155" s="97"/>
      <c r="U155" s="98" t="str">
        <f t="shared" si="95"/>
        <v/>
      </c>
      <c r="V155" s="107" t="str">
        <f t="shared" si="96"/>
        <v/>
      </c>
      <c r="W155" s="107" t="str">
        <f t="shared" si="97"/>
        <v/>
      </c>
      <c r="X155" s="107" t="str">
        <f t="shared" si="98"/>
        <v/>
      </c>
      <c r="Y155" s="107" t="str">
        <f t="shared" si="99"/>
        <v/>
      </c>
      <c r="Z155" s="107" t="str">
        <f t="shared" si="100"/>
        <v/>
      </c>
      <c r="AA155" s="107" t="str">
        <f t="shared" si="101"/>
        <v/>
      </c>
      <c r="AB155" s="107" t="str">
        <f t="shared" si="102"/>
        <v/>
      </c>
      <c r="AC155" s="107" t="str">
        <f t="shared" si="103"/>
        <v/>
      </c>
      <c r="AD155" s="107" t="str">
        <f t="shared" si="104"/>
        <v/>
      </c>
      <c r="AE155" s="107" t="str">
        <f t="shared" si="105"/>
        <v/>
      </c>
      <c r="AF155" s="97" t="b">
        <f t="shared" si="25"/>
        <v>0</v>
      </c>
      <c r="AG155" s="97" t="str">
        <f t="array" ref="AG155">IF($AF155,MEDIAN(IF(G1SelectionMask="x",IF(INDEX(StdCalcsRefCalcs,$E155,0)&gt;0,INDEX(StdCalcsRefCalcs,$E155,0)),"")),"")</f>
        <v/>
      </c>
      <c r="AH155" s="97" t="str">
        <f t="array" ref="AH155">IF($AF155,QUARTILE(IF(G1SelectionMask="x",IF(INDEX(StdCalcsRefCalcs,$E155,0)&gt;0,INDEX(StdCalcsRefCalcs,$E155,0)),""),1),"")</f>
        <v/>
      </c>
      <c r="AI155" s="97" t="str">
        <f t="array" ref="AI155">IF($AF155,QUARTILE(IF(G1SelectionMask="x",IF(INDEX(StdCalcsRefCalcs,$E155,0)&gt;0,INDEX(StdCalcsRefCalcs,$E155,0)),""),3),"")</f>
        <v/>
      </c>
      <c r="AJ155" s="97" t="str">
        <f t="array" ref="AJ155">IF($AF155,MIN(IF(G1SelectionMask="x",IF(INDEX(StdCalcsRefCalcs,$E155,0)&gt;0,INDEX(StdCalcsRefCalcs,$E155,0)),"")),"")</f>
        <v/>
      </c>
      <c r="AK155" s="97" t="str">
        <f t="array" ref="AK155">IF($AF155,MAX(IF(G1SelectionMask="x",IF(INDEX(StdCalcsRefCalcs,$E155,0)&gt;0,INDEX(StdCalcsRefCalcs,$E155,0)),"")),"")</f>
        <v/>
      </c>
      <c r="AL155" s="97" t="str">
        <f t="shared" si="26"/>
        <v/>
      </c>
      <c r="AM155" s="97" t="str">
        <f t="array" ref="AM155">IF($AF155,STDEVA(IF(G1SelectionMask="x",IF(INDEX(StdCalcsRefCalcs,$E155,0)&gt;0,INDEX(StdCalcsRefCalcs,$E155,0)),"")),"")</f>
        <v/>
      </c>
      <c r="AN155" s="98" t="b">
        <f t="shared" si="109"/>
        <v>0</v>
      </c>
      <c r="AO155" s="98" t="str">
        <f t="array" ref="AO155">IF($AN155,MEDIAN(IF(G2SelectionMask="x",IF(INDEX(StdCalcsRefCalcs,$E155,0)&gt;0,INDEX(StdCalcsRefCalcs,$E155,0)),"")),"")</f>
        <v/>
      </c>
      <c r="AP155" s="98" t="str">
        <f t="array" ref="AP155">IF($AN155,QUARTILE(IF(G2SelectionMask="x",IF(INDEX(StdCalcsRefCalcs,$E155,0)&gt;0,INDEX(StdCalcsRefCalcs,$E155,0)),""),1),"")</f>
        <v/>
      </c>
      <c r="AQ155" s="98" t="str">
        <f t="array" ref="AQ155">IF($AN155,QUARTILE(IF(G2SelectionMask="x",IF(INDEX(StdCalcsRefCalcs,$E155,0)&gt;0,INDEX(StdCalcsRefCalcs,$E155,0)),""),3),"")</f>
        <v/>
      </c>
      <c r="AR155" s="98" t="str">
        <f t="array" ref="AR155">IF($AN155,MIN(IF(G2SelectionMask="x",IF(INDEX(StdCalcsRefCalcs,$E155,0)&gt;0,INDEX(StdCalcsRefCalcs,$E155,0)),"")),"")</f>
        <v/>
      </c>
      <c r="AS155" s="98" t="str">
        <f t="array" ref="AS155">IF($AN155,MAX(IF(G2SelectionMask="x",IF(INDEX(StdCalcsRefCalcs,$E155,0)&gt;0,INDEX(StdCalcsRefCalcs,$E155,0)),"")),"")</f>
        <v/>
      </c>
      <c r="AT155" s="98" t="str">
        <f t="shared" si="110"/>
        <v/>
      </c>
      <c r="AU155" s="98" t="str">
        <f t="array" ref="AU155">IF($AN155,STDEVA(IF(G2SelectionMask="x",IF(INDEX(StdCalcsRefCalcs,$E155,0)&gt;0,INDEX(StdCalcsRefCalcs,$E155,0)),"")),"")</f>
        <v/>
      </c>
      <c r="AV155" s="97" t="b">
        <f t="shared" si="111"/>
        <v>0</v>
      </c>
      <c r="AW155" s="97" t="str">
        <f t="array" ref="AW155">IF($AV155,MEDIAN(IF(G3SelectionMask="x",IF(INDEX(StdCalcsRefCalcs,$E155,0)&gt;0,INDEX(StdCalcsRefCalcs,$E155,0)),"")),"")</f>
        <v/>
      </c>
      <c r="AX155" s="97" t="str">
        <f t="array" ref="AX155">IF($AV155,QUARTILE(IF(G3SelectionMask="x",IF(INDEX(StdCalcsRefCalcs,$E155,0)&gt;0,INDEX(StdCalcsRefCalcs,$E155,0)),""),1),"")</f>
        <v/>
      </c>
      <c r="AY155" s="97" t="str">
        <f t="array" ref="AY155">IF($AV155,QUARTILE(IF(G3SelectionMask="x",IF(INDEX(StdCalcsRefCalcs,$E155,0)&gt;0,INDEX(StdCalcsRefCalcs,$E155,0)),""),3),"")</f>
        <v/>
      </c>
      <c r="AZ155" s="97" t="str">
        <f t="array" ref="AZ155">IF($AV155,MIN(IF(G3SelectionMask="x",IF(INDEX(StdCalcsRefCalcs,$E155,0)&gt;0,INDEX(StdCalcsRefCalcs,$E155,0)),"")),"")</f>
        <v/>
      </c>
      <c r="BA155" s="97" t="str">
        <f t="array" ref="BA155">IF($AV155,MAX(IF(G3SelectionMask="x",IF(INDEX(StdCalcsRefCalcs,$E155,0)&gt;0,INDEX(StdCalcsRefCalcs,$E155,0)),"")),"")</f>
        <v/>
      </c>
      <c r="BB155" s="97" t="str">
        <f t="shared" si="112"/>
        <v/>
      </c>
      <c r="BC155" s="97" t="str">
        <f t="array" ref="BC155">IF($AV155,STDEVA(IF(G3SelectionMask="x",IF(INDEX(StdCalcsRefCalcs,$E155,0)&gt;0,INDEX(StdCalcsRefCalcs,$E155,0)),"")),"")</f>
        <v/>
      </c>
      <c r="BD155" s="98" t="b">
        <f t="shared" si="113"/>
        <v>0</v>
      </c>
      <c r="BE155" s="98" t="str">
        <f t="array" ref="BE155">IF($BD155,MEDIAN(IF(G4SelectionMask="x",IF(INDEX(StdCalcsRefCalcs,$E155,0)&gt;0,INDEX(StdCalcsRefCalcs,$E155,0)),"")),"")</f>
        <v/>
      </c>
      <c r="BF155" s="98" t="str">
        <f t="array" ref="BF155">IF($BD155,QUARTILE(IF(G4SelectionMask="x",IF(INDEX(StdCalcsRefCalcs,$E155,0)&gt;0,INDEX(StdCalcsRefCalcs,$E155,0)),""),1),"")</f>
        <v/>
      </c>
      <c r="BG155" s="98" t="str">
        <f t="array" ref="BG155">IF($BD155,QUARTILE(IF(G4SelectionMask="x",IF(INDEX(StdCalcsRefCalcs,$E155,0)&gt;0,INDEX(StdCalcsRefCalcs,$E155,0)),""),3),"")</f>
        <v/>
      </c>
      <c r="BH155" s="98" t="str">
        <f t="array" ref="BH155">IF($BD155,MIN(IF(G4SelectionMask="x",IF(INDEX(StdCalcsRefCalcs,$E155,0)&gt;0,INDEX(StdCalcsRefCalcs,$E155,0)),"")),"")</f>
        <v/>
      </c>
      <c r="BI155" s="98" t="str">
        <f t="array" ref="BI155">IF($BD155,MAX(IF(G4SelectionMask="x",IF(INDEX(StdCalcsRefCalcs,$E155,0)&gt;0,INDEX(StdCalcsRefCalcs,$E155,0)),"")),"")</f>
        <v/>
      </c>
      <c r="BJ155" s="98" t="str">
        <f t="shared" si="114"/>
        <v/>
      </c>
      <c r="BK155" s="98" t="str">
        <f t="array" ref="BK155">IF($BD155,STDEVA(IF(G4SelectionMask="x",IF(INDEX(StdCalcsRefCalcs,$E155,0)&gt;0,INDEX(StdCalcsRefCalcs,$E155,0)),"")),"")</f>
        <v/>
      </c>
      <c r="BL155" s="97" t="b">
        <f t="shared" si="115"/>
        <v>0</v>
      </c>
      <c r="BM155" s="97" t="str">
        <f t="array" ref="BM155">IF($BL155,MEDIAN(IF(G5SelectionMask="x",IF(INDEX(StdCalcsRefCalcs,$E155,0)&gt;0,INDEX(StdCalcsRefCalcs,$E155,0)),"")),"")</f>
        <v/>
      </c>
      <c r="BN155" s="97" t="str">
        <f t="array" ref="BN155">IF($BL155,QUARTILE(IF(G5SelectionMask="x",IF(INDEX(StdCalcsRefCalcs,$E155,0)&gt;0,INDEX(StdCalcsRefCalcs,$E155,0)),""),1),"")</f>
        <v/>
      </c>
      <c r="BO155" s="97" t="str">
        <f t="array" ref="BO155">IF($BL155,QUARTILE(IF(G5SelectionMask="x",IF(INDEX(StdCalcsRefCalcs,$E155,0)&gt;0,INDEX(StdCalcsRefCalcs,$E155,0)),""),3),"")</f>
        <v/>
      </c>
      <c r="BP155" s="97" t="str">
        <f t="array" ref="BP155">IF($BL155,MIN(IF(G5SelectionMask="x",IF(INDEX(StdCalcsRefCalcs,$E155,0)&gt;0,INDEX(StdCalcsRefCalcs,$E155,0)),"")),"")</f>
        <v/>
      </c>
      <c r="BQ155" s="97" t="str">
        <f t="array" ref="BQ155">IF($BL155,MAX(IF(G5SelectionMask="x",IF(INDEX(StdCalcsRefCalcs,$E155,0)&gt;0,INDEX(StdCalcsRefCalcs,$E155,0)),"")),"")</f>
        <v/>
      </c>
      <c r="BR155" s="97" t="str">
        <f t="shared" si="116"/>
        <v/>
      </c>
      <c r="BS155" s="99" t="str">
        <f t="array" ref="BS155">IF($BL155,STDEVA(IF(G5SelectionMask="x",IF(INDEX(StdCalcsRefCalcs,$E155,0)&gt;0,INDEX(StdCalcsRefCalcs,$E155,0)),"")),"")</f>
        <v/>
      </c>
      <c r="BT155" s="108"/>
      <c r="BU155" s="109" t="str">
        <f t="shared" si="117"/>
        <v/>
      </c>
      <c r="BV155" s="109" t="str">
        <f t="shared" si="117"/>
        <v/>
      </c>
      <c r="BW155" s="109" t="str">
        <f t="shared" si="117"/>
        <v/>
      </c>
      <c r="BX155" s="109" t="str">
        <f t="shared" si="117"/>
        <v/>
      </c>
      <c r="BY155" s="109" t="str">
        <f t="shared" si="117"/>
        <v/>
      </c>
      <c r="BZ155" s="109" t="str">
        <f t="shared" si="117"/>
        <v/>
      </c>
      <c r="CA155" s="109" t="str">
        <f t="shared" si="117"/>
        <v/>
      </c>
      <c r="CB155" s="109" t="str">
        <f t="shared" si="117"/>
        <v/>
      </c>
      <c r="CC155" s="109" t="str">
        <f t="shared" si="117"/>
        <v/>
      </c>
      <c r="CD155" s="109" t="str">
        <f t="shared" si="117"/>
        <v/>
      </c>
      <c r="CE155" s="109" t="str">
        <f t="shared" si="117"/>
        <v/>
      </c>
      <c r="CF155" s="109" t="str">
        <f t="shared" si="117"/>
        <v/>
      </c>
      <c r="CG155" s="109" t="str">
        <f t="shared" si="117"/>
        <v/>
      </c>
      <c r="CH155" s="109" t="str">
        <f t="shared" si="117"/>
        <v/>
      </c>
      <c r="CI155" s="109" t="str">
        <f t="shared" si="117"/>
        <v/>
      </c>
    </row>
    <row r="156" spans="1:87" x14ac:dyDescent="0.2">
      <c r="A156" s="33">
        <f t="shared" si="89"/>
        <v>0</v>
      </c>
      <c r="B156" s="206"/>
      <c r="C156" s="200"/>
      <c r="D156" s="197"/>
      <c r="E156" s="72">
        <f t="shared" si="107"/>
        <v>146</v>
      </c>
      <c r="F156" s="9" t="s">
        <v>1691</v>
      </c>
      <c r="G156" s="9" t="str">
        <f t="shared" si="108"/>
        <v>End user services</v>
      </c>
      <c r="H156" s="9" t="s">
        <v>639</v>
      </c>
      <c r="I156" s="9">
        <f t="shared" si="118"/>
        <v>207</v>
      </c>
      <c r="J156" s="9" t="s">
        <v>630</v>
      </c>
      <c r="K156" s="9">
        <f t="shared" si="119"/>
        <v>65</v>
      </c>
      <c r="P156" s="97" t="str">
        <f t="shared" si="94"/>
        <v/>
      </c>
      <c r="Q156" s="97"/>
      <c r="R156" s="97"/>
      <c r="S156" s="97"/>
      <c r="T156" s="97"/>
      <c r="U156" s="98" t="str">
        <f t="shared" si="95"/>
        <v/>
      </c>
      <c r="V156" s="107" t="str">
        <f t="shared" si="96"/>
        <v/>
      </c>
      <c r="W156" s="107" t="str">
        <f t="shared" si="97"/>
        <v/>
      </c>
      <c r="X156" s="107" t="str">
        <f t="shared" si="98"/>
        <v/>
      </c>
      <c r="Y156" s="107" t="str">
        <f t="shared" si="99"/>
        <v/>
      </c>
      <c r="Z156" s="107" t="str">
        <f t="shared" si="100"/>
        <v/>
      </c>
      <c r="AA156" s="107" t="str">
        <f t="shared" si="101"/>
        <v/>
      </c>
      <c r="AB156" s="107" t="str">
        <f t="shared" si="102"/>
        <v/>
      </c>
      <c r="AC156" s="107" t="str">
        <f t="shared" si="103"/>
        <v/>
      </c>
      <c r="AD156" s="107" t="str">
        <f t="shared" si="104"/>
        <v/>
      </c>
      <c r="AE156" s="107" t="str">
        <f t="shared" si="105"/>
        <v/>
      </c>
      <c r="AF156" s="97" t="b">
        <f t="shared" si="25"/>
        <v>0</v>
      </c>
      <c r="AG156" s="97" t="str">
        <f t="array" ref="AG156">IF($AF156,MEDIAN(IF(G1SelectionMask="x",IF(INDEX(StdCalcsRefCalcs,$E156,0)&gt;0,INDEX(StdCalcsRefCalcs,$E156,0)),"")),"")</f>
        <v/>
      </c>
      <c r="AH156" s="97" t="str">
        <f t="array" ref="AH156">IF($AF156,QUARTILE(IF(G1SelectionMask="x",IF(INDEX(StdCalcsRefCalcs,$E156,0)&gt;0,INDEX(StdCalcsRefCalcs,$E156,0)),""),1),"")</f>
        <v/>
      </c>
      <c r="AI156" s="97" t="str">
        <f t="array" ref="AI156">IF($AF156,QUARTILE(IF(G1SelectionMask="x",IF(INDEX(StdCalcsRefCalcs,$E156,0)&gt;0,INDEX(StdCalcsRefCalcs,$E156,0)),""),3),"")</f>
        <v/>
      </c>
      <c r="AJ156" s="97" t="str">
        <f t="array" ref="AJ156">IF($AF156,MIN(IF(G1SelectionMask="x",IF(INDEX(StdCalcsRefCalcs,$E156,0)&gt;0,INDEX(StdCalcsRefCalcs,$E156,0)),"")),"")</f>
        <v/>
      </c>
      <c r="AK156" s="97" t="str">
        <f t="array" ref="AK156">IF($AF156,MAX(IF(G1SelectionMask="x",IF(INDEX(StdCalcsRefCalcs,$E156,0)&gt;0,INDEX(StdCalcsRefCalcs,$E156,0)),"")),"")</f>
        <v/>
      </c>
      <c r="AL156" s="97" t="str">
        <f t="shared" si="26"/>
        <v/>
      </c>
      <c r="AM156" s="97" t="str">
        <f t="array" ref="AM156">IF($AF156,STDEVA(IF(G1SelectionMask="x",IF(INDEX(StdCalcsRefCalcs,$E156,0)&gt;0,INDEX(StdCalcsRefCalcs,$E156,0)),"")),"")</f>
        <v/>
      </c>
      <c r="AN156" s="98" t="b">
        <f t="shared" si="109"/>
        <v>0</v>
      </c>
      <c r="AO156" s="98" t="str">
        <f t="array" ref="AO156">IF($AN156,MEDIAN(IF(G2SelectionMask="x",IF(INDEX(StdCalcsRefCalcs,$E156,0)&gt;0,INDEX(StdCalcsRefCalcs,$E156,0)),"")),"")</f>
        <v/>
      </c>
      <c r="AP156" s="98" t="str">
        <f t="array" ref="AP156">IF($AN156,QUARTILE(IF(G2SelectionMask="x",IF(INDEX(StdCalcsRefCalcs,$E156,0)&gt;0,INDEX(StdCalcsRefCalcs,$E156,0)),""),1),"")</f>
        <v/>
      </c>
      <c r="AQ156" s="98" t="str">
        <f t="array" ref="AQ156">IF($AN156,QUARTILE(IF(G2SelectionMask="x",IF(INDEX(StdCalcsRefCalcs,$E156,0)&gt;0,INDEX(StdCalcsRefCalcs,$E156,0)),""),3),"")</f>
        <v/>
      </c>
      <c r="AR156" s="98" t="str">
        <f t="array" ref="AR156">IF($AN156,MIN(IF(G2SelectionMask="x",IF(INDEX(StdCalcsRefCalcs,$E156,0)&gt;0,INDEX(StdCalcsRefCalcs,$E156,0)),"")),"")</f>
        <v/>
      </c>
      <c r="AS156" s="98" t="str">
        <f t="array" ref="AS156">IF($AN156,MAX(IF(G2SelectionMask="x",IF(INDEX(StdCalcsRefCalcs,$E156,0)&gt;0,INDEX(StdCalcsRefCalcs,$E156,0)),"")),"")</f>
        <v/>
      </c>
      <c r="AT156" s="98" t="str">
        <f t="shared" si="110"/>
        <v/>
      </c>
      <c r="AU156" s="98" t="str">
        <f t="array" ref="AU156">IF($AN156,STDEVA(IF(G2SelectionMask="x",IF(INDEX(StdCalcsRefCalcs,$E156,0)&gt;0,INDEX(StdCalcsRefCalcs,$E156,0)),"")),"")</f>
        <v/>
      </c>
      <c r="AV156" s="97" t="b">
        <f t="shared" si="111"/>
        <v>0</v>
      </c>
      <c r="AW156" s="97" t="str">
        <f t="array" ref="AW156">IF($AV156,MEDIAN(IF(G3SelectionMask="x",IF(INDEX(StdCalcsRefCalcs,$E156,0)&gt;0,INDEX(StdCalcsRefCalcs,$E156,0)),"")),"")</f>
        <v/>
      </c>
      <c r="AX156" s="97" t="str">
        <f t="array" ref="AX156">IF($AV156,QUARTILE(IF(G3SelectionMask="x",IF(INDEX(StdCalcsRefCalcs,$E156,0)&gt;0,INDEX(StdCalcsRefCalcs,$E156,0)),""),1),"")</f>
        <v/>
      </c>
      <c r="AY156" s="97" t="str">
        <f t="array" ref="AY156">IF($AV156,QUARTILE(IF(G3SelectionMask="x",IF(INDEX(StdCalcsRefCalcs,$E156,0)&gt;0,INDEX(StdCalcsRefCalcs,$E156,0)),""),3),"")</f>
        <v/>
      </c>
      <c r="AZ156" s="97" t="str">
        <f t="array" ref="AZ156">IF($AV156,MIN(IF(G3SelectionMask="x",IF(INDEX(StdCalcsRefCalcs,$E156,0)&gt;0,INDEX(StdCalcsRefCalcs,$E156,0)),"")),"")</f>
        <v/>
      </c>
      <c r="BA156" s="97" t="str">
        <f t="array" ref="BA156">IF($AV156,MAX(IF(G3SelectionMask="x",IF(INDEX(StdCalcsRefCalcs,$E156,0)&gt;0,INDEX(StdCalcsRefCalcs,$E156,0)),"")),"")</f>
        <v/>
      </c>
      <c r="BB156" s="97" t="str">
        <f t="shared" si="112"/>
        <v/>
      </c>
      <c r="BC156" s="97" t="str">
        <f t="array" ref="BC156">IF($AV156,STDEVA(IF(G3SelectionMask="x",IF(INDEX(StdCalcsRefCalcs,$E156,0)&gt;0,INDEX(StdCalcsRefCalcs,$E156,0)),"")),"")</f>
        <v/>
      </c>
      <c r="BD156" s="98" t="b">
        <f t="shared" si="113"/>
        <v>0</v>
      </c>
      <c r="BE156" s="98" t="str">
        <f t="array" ref="BE156">IF($BD156,MEDIAN(IF(G4SelectionMask="x",IF(INDEX(StdCalcsRefCalcs,$E156,0)&gt;0,INDEX(StdCalcsRefCalcs,$E156,0)),"")),"")</f>
        <v/>
      </c>
      <c r="BF156" s="98" t="str">
        <f t="array" ref="BF156">IF($BD156,QUARTILE(IF(G4SelectionMask="x",IF(INDEX(StdCalcsRefCalcs,$E156,0)&gt;0,INDEX(StdCalcsRefCalcs,$E156,0)),""),1),"")</f>
        <v/>
      </c>
      <c r="BG156" s="98" t="str">
        <f t="array" ref="BG156">IF($BD156,QUARTILE(IF(G4SelectionMask="x",IF(INDEX(StdCalcsRefCalcs,$E156,0)&gt;0,INDEX(StdCalcsRefCalcs,$E156,0)),""),3),"")</f>
        <v/>
      </c>
      <c r="BH156" s="98" t="str">
        <f t="array" ref="BH156">IF($BD156,MIN(IF(G4SelectionMask="x",IF(INDEX(StdCalcsRefCalcs,$E156,0)&gt;0,INDEX(StdCalcsRefCalcs,$E156,0)),"")),"")</f>
        <v/>
      </c>
      <c r="BI156" s="98" t="str">
        <f t="array" ref="BI156">IF($BD156,MAX(IF(G4SelectionMask="x",IF(INDEX(StdCalcsRefCalcs,$E156,0)&gt;0,INDEX(StdCalcsRefCalcs,$E156,0)),"")),"")</f>
        <v/>
      </c>
      <c r="BJ156" s="98" t="str">
        <f t="shared" si="114"/>
        <v/>
      </c>
      <c r="BK156" s="98" t="str">
        <f t="array" ref="BK156">IF($BD156,STDEVA(IF(G4SelectionMask="x",IF(INDEX(StdCalcsRefCalcs,$E156,0)&gt;0,INDEX(StdCalcsRefCalcs,$E156,0)),"")),"")</f>
        <v/>
      </c>
      <c r="BL156" s="97" t="b">
        <f t="shared" si="115"/>
        <v>0</v>
      </c>
      <c r="BM156" s="97" t="str">
        <f t="array" ref="BM156">IF($BL156,MEDIAN(IF(G5SelectionMask="x",IF(INDEX(StdCalcsRefCalcs,$E156,0)&gt;0,INDEX(StdCalcsRefCalcs,$E156,0)),"")),"")</f>
        <v/>
      </c>
      <c r="BN156" s="97" t="str">
        <f t="array" ref="BN156">IF($BL156,QUARTILE(IF(G5SelectionMask="x",IF(INDEX(StdCalcsRefCalcs,$E156,0)&gt;0,INDEX(StdCalcsRefCalcs,$E156,0)),""),1),"")</f>
        <v/>
      </c>
      <c r="BO156" s="97" t="str">
        <f t="array" ref="BO156">IF($BL156,QUARTILE(IF(G5SelectionMask="x",IF(INDEX(StdCalcsRefCalcs,$E156,0)&gt;0,INDEX(StdCalcsRefCalcs,$E156,0)),""),3),"")</f>
        <v/>
      </c>
      <c r="BP156" s="97" t="str">
        <f t="array" ref="BP156">IF($BL156,MIN(IF(G5SelectionMask="x",IF(INDEX(StdCalcsRefCalcs,$E156,0)&gt;0,INDEX(StdCalcsRefCalcs,$E156,0)),"")),"")</f>
        <v/>
      </c>
      <c r="BQ156" s="97" t="str">
        <f t="array" ref="BQ156">IF($BL156,MAX(IF(G5SelectionMask="x",IF(INDEX(StdCalcsRefCalcs,$E156,0)&gt;0,INDEX(StdCalcsRefCalcs,$E156,0)),"")),"")</f>
        <v/>
      </c>
      <c r="BR156" s="97" t="str">
        <f t="shared" si="116"/>
        <v/>
      </c>
      <c r="BS156" s="99" t="str">
        <f t="array" ref="BS156">IF($BL156,STDEVA(IF(G5SelectionMask="x",IF(INDEX(StdCalcsRefCalcs,$E156,0)&gt;0,INDEX(StdCalcsRefCalcs,$E156,0)),"")),"")</f>
        <v/>
      </c>
      <c r="BT156" s="108"/>
      <c r="BU156" s="109" t="str">
        <f t="shared" si="117"/>
        <v/>
      </c>
      <c r="BV156" s="109" t="str">
        <f t="shared" si="117"/>
        <v/>
      </c>
      <c r="BW156" s="109" t="str">
        <f t="shared" si="117"/>
        <v/>
      </c>
      <c r="BX156" s="109" t="str">
        <f t="shared" si="117"/>
        <v/>
      </c>
      <c r="BY156" s="109" t="str">
        <f t="shared" si="117"/>
        <v/>
      </c>
      <c r="BZ156" s="109" t="str">
        <f t="shared" si="117"/>
        <v/>
      </c>
      <c r="CA156" s="109" t="str">
        <f t="shared" si="117"/>
        <v/>
      </c>
      <c r="CB156" s="109" t="str">
        <f t="shared" si="117"/>
        <v/>
      </c>
      <c r="CC156" s="109" t="str">
        <f t="shared" si="117"/>
        <v/>
      </c>
      <c r="CD156" s="109" t="str">
        <f t="shared" si="117"/>
        <v/>
      </c>
      <c r="CE156" s="109" t="str">
        <f t="shared" si="117"/>
        <v/>
      </c>
      <c r="CF156" s="109" t="str">
        <f t="shared" si="117"/>
        <v/>
      </c>
      <c r="CG156" s="109" t="str">
        <f t="shared" si="117"/>
        <v/>
      </c>
      <c r="CH156" s="109" t="str">
        <f t="shared" si="117"/>
        <v/>
      </c>
      <c r="CI156" s="109" t="str">
        <f t="shared" si="117"/>
        <v/>
      </c>
    </row>
    <row r="157" spans="1:87" x14ac:dyDescent="0.2">
      <c r="A157" s="33">
        <f t="shared" si="89"/>
        <v>0</v>
      </c>
      <c r="B157" s="206"/>
      <c r="C157" s="200"/>
      <c r="D157" s="197"/>
      <c r="E157" s="72">
        <f t="shared" si="107"/>
        <v>147</v>
      </c>
      <c r="F157" s="9" t="s">
        <v>1692</v>
      </c>
      <c r="G157" s="9" t="str">
        <f t="shared" si="108"/>
        <v>End user computing</v>
      </c>
      <c r="H157" s="9" t="s">
        <v>640</v>
      </c>
      <c r="I157" s="9">
        <f t="shared" si="118"/>
        <v>208</v>
      </c>
      <c r="J157" s="9" t="s">
        <v>630</v>
      </c>
      <c r="K157" s="9">
        <f t="shared" si="119"/>
        <v>65</v>
      </c>
      <c r="P157" s="97" t="str">
        <f t="shared" si="94"/>
        <v/>
      </c>
      <c r="Q157" s="97"/>
      <c r="R157" s="97"/>
      <c r="S157" s="97"/>
      <c r="T157" s="97"/>
      <c r="U157" s="98" t="str">
        <f t="shared" si="95"/>
        <v/>
      </c>
      <c r="V157" s="107" t="str">
        <f t="shared" si="96"/>
        <v/>
      </c>
      <c r="W157" s="107" t="str">
        <f t="shared" si="97"/>
        <v/>
      </c>
      <c r="X157" s="107" t="str">
        <f t="shared" si="98"/>
        <v/>
      </c>
      <c r="Y157" s="107" t="str">
        <f t="shared" si="99"/>
        <v/>
      </c>
      <c r="Z157" s="107" t="str">
        <f t="shared" si="100"/>
        <v/>
      </c>
      <c r="AA157" s="107" t="str">
        <f t="shared" si="101"/>
        <v/>
      </c>
      <c r="AB157" s="107" t="str">
        <f t="shared" si="102"/>
        <v/>
      </c>
      <c r="AC157" s="107" t="str">
        <f t="shared" si="103"/>
        <v/>
      </c>
      <c r="AD157" s="107" t="str">
        <f t="shared" si="104"/>
        <v/>
      </c>
      <c r="AE157" s="107" t="str">
        <f t="shared" si="105"/>
        <v/>
      </c>
      <c r="AF157" s="97" t="b">
        <f t="shared" si="25"/>
        <v>0</v>
      </c>
      <c r="AG157" s="97" t="str">
        <f t="array" ref="AG157">IF($AF157,MEDIAN(IF(G1SelectionMask="x",IF(INDEX(StdCalcsRefCalcs,$E157,0)&gt;0,INDEX(StdCalcsRefCalcs,$E157,0)),"")),"")</f>
        <v/>
      </c>
      <c r="AH157" s="97" t="str">
        <f t="array" ref="AH157">IF($AF157,QUARTILE(IF(G1SelectionMask="x",IF(INDEX(StdCalcsRefCalcs,$E157,0)&gt;0,INDEX(StdCalcsRefCalcs,$E157,0)),""),1),"")</f>
        <v/>
      </c>
      <c r="AI157" s="97" t="str">
        <f t="array" ref="AI157">IF($AF157,QUARTILE(IF(G1SelectionMask="x",IF(INDEX(StdCalcsRefCalcs,$E157,0)&gt;0,INDEX(StdCalcsRefCalcs,$E157,0)),""),3),"")</f>
        <v/>
      </c>
      <c r="AJ157" s="97" t="str">
        <f t="array" ref="AJ157">IF($AF157,MIN(IF(G1SelectionMask="x",IF(INDEX(StdCalcsRefCalcs,$E157,0)&gt;0,INDEX(StdCalcsRefCalcs,$E157,0)),"")),"")</f>
        <v/>
      </c>
      <c r="AK157" s="97" t="str">
        <f t="array" ref="AK157">IF($AF157,MAX(IF(G1SelectionMask="x",IF(INDEX(StdCalcsRefCalcs,$E157,0)&gt;0,INDEX(StdCalcsRefCalcs,$E157,0)),"")),"")</f>
        <v/>
      </c>
      <c r="AL157" s="97" t="str">
        <f t="shared" si="26"/>
        <v/>
      </c>
      <c r="AM157" s="97" t="str">
        <f t="array" ref="AM157">IF($AF157,STDEVA(IF(G1SelectionMask="x",IF(INDEX(StdCalcsRefCalcs,$E157,0)&gt;0,INDEX(StdCalcsRefCalcs,$E157,0)),"")),"")</f>
        <v/>
      </c>
      <c r="AN157" s="98" t="b">
        <f t="shared" si="109"/>
        <v>0</v>
      </c>
      <c r="AO157" s="98" t="str">
        <f t="array" ref="AO157">IF($AN157,MEDIAN(IF(G2SelectionMask="x",IF(INDEX(StdCalcsRefCalcs,$E157,0)&gt;0,INDEX(StdCalcsRefCalcs,$E157,0)),"")),"")</f>
        <v/>
      </c>
      <c r="AP157" s="98" t="str">
        <f t="array" ref="AP157">IF($AN157,QUARTILE(IF(G2SelectionMask="x",IF(INDEX(StdCalcsRefCalcs,$E157,0)&gt;0,INDEX(StdCalcsRefCalcs,$E157,0)),""),1),"")</f>
        <v/>
      </c>
      <c r="AQ157" s="98" t="str">
        <f t="array" ref="AQ157">IF($AN157,QUARTILE(IF(G2SelectionMask="x",IF(INDEX(StdCalcsRefCalcs,$E157,0)&gt;0,INDEX(StdCalcsRefCalcs,$E157,0)),""),3),"")</f>
        <v/>
      </c>
      <c r="AR157" s="98" t="str">
        <f t="array" ref="AR157">IF($AN157,MIN(IF(G2SelectionMask="x",IF(INDEX(StdCalcsRefCalcs,$E157,0)&gt;0,INDEX(StdCalcsRefCalcs,$E157,0)),"")),"")</f>
        <v/>
      </c>
      <c r="AS157" s="98" t="str">
        <f t="array" ref="AS157">IF($AN157,MAX(IF(G2SelectionMask="x",IF(INDEX(StdCalcsRefCalcs,$E157,0)&gt;0,INDEX(StdCalcsRefCalcs,$E157,0)),"")),"")</f>
        <v/>
      </c>
      <c r="AT157" s="98" t="str">
        <f t="shared" si="110"/>
        <v/>
      </c>
      <c r="AU157" s="98" t="str">
        <f t="array" ref="AU157">IF($AN157,STDEVA(IF(G2SelectionMask="x",IF(INDEX(StdCalcsRefCalcs,$E157,0)&gt;0,INDEX(StdCalcsRefCalcs,$E157,0)),"")),"")</f>
        <v/>
      </c>
      <c r="AV157" s="97" t="b">
        <f t="shared" si="111"/>
        <v>0</v>
      </c>
      <c r="AW157" s="97" t="str">
        <f t="array" ref="AW157">IF($AV157,MEDIAN(IF(G3SelectionMask="x",IF(INDEX(StdCalcsRefCalcs,$E157,0)&gt;0,INDEX(StdCalcsRefCalcs,$E157,0)),"")),"")</f>
        <v/>
      </c>
      <c r="AX157" s="97" t="str">
        <f t="array" ref="AX157">IF($AV157,QUARTILE(IF(G3SelectionMask="x",IF(INDEX(StdCalcsRefCalcs,$E157,0)&gt;0,INDEX(StdCalcsRefCalcs,$E157,0)),""),1),"")</f>
        <v/>
      </c>
      <c r="AY157" s="97" t="str">
        <f t="array" ref="AY157">IF($AV157,QUARTILE(IF(G3SelectionMask="x",IF(INDEX(StdCalcsRefCalcs,$E157,0)&gt;0,INDEX(StdCalcsRefCalcs,$E157,0)),""),3),"")</f>
        <v/>
      </c>
      <c r="AZ157" s="97" t="str">
        <f t="array" ref="AZ157">IF($AV157,MIN(IF(G3SelectionMask="x",IF(INDEX(StdCalcsRefCalcs,$E157,0)&gt;0,INDEX(StdCalcsRefCalcs,$E157,0)),"")),"")</f>
        <v/>
      </c>
      <c r="BA157" s="97" t="str">
        <f t="array" ref="BA157">IF($AV157,MAX(IF(G3SelectionMask="x",IF(INDEX(StdCalcsRefCalcs,$E157,0)&gt;0,INDEX(StdCalcsRefCalcs,$E157,0)),"")),"")</f>
        <v/>
      </c>
      <c r="BB157" s="97" t="str">
        <f t="shared" si="112"/>
        <v/>
      </c>
      <c r="BC157" s="97" t="str">
        <f t="array" ref="BC157">IF($AV157,STDEVA(IF(G3SelectionMask="x",IF(INDEX(StdCalcsRefCalcs,$E157,0)&gt;0,INDEX(StdCalcsRefCalcs,$E157,0)),"")),"")</f>
        <v/>
      </c>
      <c r="BD157" s="98" t="b">
        <f t="shared" si="113"/>
        <v>0</v>
      </c>
      <c r="BE157" s="98" t="str">
        <f t="array" ref="BE157">IF($BD157,MEDIAN(IF(G4SelectionMask="x",IF(INDEX(StdCalcsRefCalcs,$E157,0)&gt;0,INDEX(StdCalcsRefCalcs,$E157,0)),"")),"")</f>
        <v/>
      </c>
      <c r="BF157" s="98" t="str">
        <f t="array" ref="BF157">IF($BD157,QUARTILE(IF(G4SelectionMask="x",IF(INDEX(StdCalcsRefCalcs,$E157,0)&gt;0,INDEX(StdCalcsRefCalcs,$E157,0)),""),1),"")</f>
        <v/>
      </c>
      <c r="BG157" s="98" t="str">
        <f t="array" ref="BG157">IF($BD157,QUARTILE(IF(G4SelectionMask="x",IF(INDEX(StdCalcsRefCalcs,$E157,0)&gt;0,INDEX(StdCalcsRefCalcs,$E157,0)),""),3),"")</f>
        <v/>
      </c>
      <c r="BH157" s="98" t="str">
        <f t="array" ref="BH157">IF($BD157,MIN(IF(G4SelectionMask="x",IF(INDEX(StdCalcsRefCalcs,$E157,0)&gt;0,INDEX(StdCalcsRefCalcs,$E157,0)),"")),"")</f>
        <v/>
      </c>
      <c r="BI157" s="98" t="str">
        <f t="array" ref="BI157">IF($BD157,MAX(IF(G4SelectionMask="x",IF(INDEX(StdCalcsRefCalcs,$E157,0)&gt;0,INDEX(StdCalcsRefCalcs,$E157,0)),"")),"")</f>
        <v/>
      </c>
      <c r="BJ157" s="98" t="str">
        <f t="shared" si="114"/>
        <v/>
      </c>
      <c r="BK157" s="98" t="str">
        <f t="array" ref="BK157">IF($BD157,STDEVA(IF(G4SelectionMask="x",IF(INDEX(StdCalcsRefCalcs,$E157,0)&gt;0,INDEX(StdCalcsRefCalcs,$E157,0)),"")),"")</f>
        <v/>
      </c>
      <c r="BL157" s="97" t="b">
        <f t="shared" si="115"/>
        <v>0</v>
      </c>
      <c r="BM157" s="97" t="str">
        <f t="array" ref="BM157">IF($BL157,MEDIAN(IF(G5SelectionMask="x",IF(INDEX(StdCalcsRefCalcs,$E157,0)&gt;0,INDEX(StdCalcsRefCalcs,$E157,0)),"")),"")</f>
        <v/>
      </c>
      <c r="BN157" s="97" t="str">
        <f t="array" ref="BN157">IF($BL157,QUARTILE(IF(G5SelectionMask="x",IF(INDEX(StdCalcsRefCalcs,$E157,0)&gt;0,INDEX(StdCalcsRefCalcs,$E157,0)),""),1),"")</f>
        <v/>
      </c>
      <c r="BO157" s="97" t="str">
        <f t="array" ref="BO157">IF($BL157,QUARTILE(IF(G5SelectionMask="x",IF(INDEX(StdCalcsRefCalcs,$E157,0)&gt;0,INDEX(StdCalcsRefCalcs,$E157,0)),""),3),"")</f>
        <v/>
      </c>
      <c r="BP157" s="97" t="str">
        <f t="array" ref="BP157">IF($BL157,MIN(IF(G5SelectionMask="x",IF(INDEX(StdCalcsRefCalcs,$E157,0)&gt;0,INDEX(StdCalcsRefCalcs,$E157,0)),"")),"")</f>
        <v/>
      </c>
      <c r="BQ157" s="97" t="str">
        <f t="array" ref="BQ157">IF($BL157,MAX(IF(G5SelectionMask="x",IF(INDEX(StdCalcsRefCalcs,$E157,0)&gt;0,INDEX(StdCalcsRefCalcs,$E157,0)),"")),"")</f>
        <v/>
      </c>
      <c r="BR157" s="97" t="str">
        <f t="shared" si="116"/>
        <v/>
      </c>
      <c r="BS157" s="99" t="str">
        <f t="array" ref="BS157">IF($BL157,STDEVA(IF(G5SelectionMask="x",IF(INDEX(StdCalcsRefCalcs,$E157,0)&gt;0,INDEX(StdCalcsRefCalcs,$E157,0)),"")),"")</f>
        <v/>
      </c>
      <c r="BT157" s="108"/>
      <c r="BU157" s="109" t="str">
        <f t="shared" si="117"/>
        <v/>
      </c>
      <c r="BV157" s="109" t="str">
        <f t="shared" si="117"/>
        <v/>
      </c>
      <c r="BW157" s="109" t="str">
        <f t="shared" si="117"/>
        <v/>
      </c>
      <c r="BX157" s="109" t="str">
        <f t="shared" si="117"/>
        <v/>
      </c>
      <c r="BY157" s="109" t="str">
        <f t="shared" si="117"/>
        <v/>
      </c>
      <c r="BZ157" s="109" t="str">
        <f t="shared" si="117"/>
        <v/>
      </c>
      <c r="CA157" s="109" t="str">
        <f t="shared" si="117"/>
        <v/>
      </c>
      <c r="CB157" s="109" t="str">
        <f t="shared" si="117"/>
        <v/>
      </c>
      <c r="CC157" s="109" t="str">
        <f t="shared" si="117"/>
        <v/>
      </c>
      <c r="CD157" s="109" t="str">
        <f t="shared" si="117"/>
        <v/>
      </c>
      <c r="CE157" s="109" t="str">
        <f t="shared" si="117"/>
        <v/>
      </c>
      <c r="CF157" s="109" t="str">
        <f t="shared" si="117"/>
        <v/>
      </c>
      <c r="CG157" s="109" t="str">
        <f t="shared" si="117"/>
        <v/>
      </c>
      <c r="CH157" s="109" t="str">
        <f t="shared" si="117"/>
        <v/>
      </c>
      <c r="CI157" s="109" t="str">
        <f t="shared" si="117"/>
        <v/>
      </c>
    </row>
    <row r="158" spans="1:87" x14ac:dyDescent="0.2">
      <c r="A158" s="33">
        <f t="shared" si="89"/>
        <v>0</v>
      </c>
      <c r="B158" s="206"/>
      <c r="C158" s="200"/>
      <c r="D158" s="197"/>
      <c r="E158" s="72">
        <f t="shared" si="107"/>
        <v>148</v>
      </c>
      <c r="F158" s="9" t="s">
        <v>1693</v>
      </c>
      <c r="G158" s="9" t="str">
        <f t="shared" si="108"/>
        <v>Help desk</v>
      </c>
      <c r="H158" s="9" t="s">
        <v>641</v>
      </c>
      <c r="I158" s="9">
        <f t="shared" si="118"/>
        <v>209</v>
      </c>
      <c r="J158" s="9" t="s">
        <v>630</v>
      </c>
      <c r="K158" s="9">
        <f t="shared" si="119"/>
        <v>65</v>
      </c>
      <c r="P158" s="97" t="str">
        <f t="shared" si="94"/>
        <v/>
      </c>
      <c r="Q158" s="97"/>
      <c r="R158" s="97"/>
      <c r="S158" s="97"/>
      <c r="T158" s="97"/>
      <c r="U158" s="98" t="str">
        <f t="shared" si="95"/>
        <v/>
      </c>
      <c r="V158" s="107" t="str">
        <f t="shared" si="96"/>
        <v/>
      </c>
      <c r="W158" s="107" t="str">
        <f t="shared" si="97"/>
        <v/>
      </c>
      <c r="X158" s="107" t="str">
        <f t="shared" si="98"/>
        <v/>
      </c>
      <c r="Y158" s="107" t="str">
        <f t="shared" si="99"/>
        <v/>
      </c>
      <c r="Z158" s="107" t="str">
        <f t="shared" si="100"/>
        <v/>
      </c>
      <c r="AA158" s="107" t="str">
        <f t="shared" si="101"/>
        <v/>
      </c>
      <c r="AB158" s="107" t="str">
        <f t="shared" si="102"/>
        <v/>
      </c>
      <c r="AC158" s="107" t="str">
        <f t="shared" si="103"/>
        <v/>
      </c>
      <c r="AD158" s="107" t="str">
        <f t="shared" si="104"/>
        <v/>
      </c>
      <c r="AE158" s="107" t="str">
        <f t="shared" si="105"/>
        <v/>
      </c>
      <c r="AF158" s="97" t="b">
        <f t="shared" si="25"/>
        <v>0</v>
      </c>
      <c r="AG158" s="97" t="str">
        <f t="array" ref="AG158">IF($AF158,MEDIAN(IF(G1SelectionMask="x",IF(INDEX(StdCalcsRefCalcs,$E158,0)&gt;0,INDEX(StdCalcsRefCalcs,$E158,0)),"")),"")</f>
        <v/>
      </c>
      <c r="AH158" s="97" t="str">
        <f t="array" ref="AH158">IF($AF158,QUARTILE(IF(G1SelectionMask="x",IF(INDEX(StdCalcsRefCalcs,$E158,0)&gt;0,INDEX(StdCalcsRefCalcs,$E158,0)),""),1),"")</f>
        <v/>
      </c>
      <c r="AI158" s="97" t="str">
        <f t="array" ref="AI158">IF($AF158,QUARTILE(IF(G1SelectionMask="x",IF(INDEX(StdCalcsRefCalcs,$E158,0)&gt;0,INDEX(StdCalcsRefCalcs,$E158,0)),""),3),"")</f>
        <v/>
      </c>
      <c r="AJ158" s="97" t="str">
        <f t="array" ref="AJ158">IF($AF158,MIN(IF(G1SelectionMask="x",IF(INDEX(StdCalcsRefCalcs,$E158,0)&gt;0,INDEX(StdCalcsRefCalcs,$E158,0)),"")),"")</f>
        <v/>
      </c>
      <c r="AK158" s="97" t="str">
        <f t="array" ref="AK158">IF($AF158,MAX(IF(G1SelectionMask="x",IF(INDEX(StdCalcsRefCalcs,$E158,0)&gt;0,INDEX(StdCalcsRefCalcs,$E158,0)),"")),"")</f>
        <v/>
      </c>
      <c r="AL158" s="97" t="str">
        <f t="shared" si="26"/>
        <v/>
      </c>
      <c r="AM158" s="97" t="str">
        <f t="array" ref="AM158">IF($AF158,STDEVA(IF(G1SelectionMask="x",IF(INDEX(StdCalcsRefCalcs,$E158,0)&gt;0,INDEX(StdCalcsRefCalcs,$E158,0)),"")),"")</f>
        <v/>
      </c>
      <c r="AN158" s="98" t="b">
        <f t="shared" si="109"/>
        <v>0</v>
      </c>
      <c r="AO158" s="98" t="str">
        <f t="array" ref="AO158">IF($AN158,MEDIAN(IF(G2SelectionMask="x",IF(INDEX(StdCalcsRefCalcs,$E158,0)&gt;0,INDEX(StdCalcsRefCalcs,$E158,0)),"")),"")</f>
        <v/>
      </c>
      <c r="AP158" s="98" t="str">
        <f t="array" ref="AP158">IF($AN158,QUARTILE(IF(G2SelectionMask="x",IF(INDEX(StdCalcsRefCalcs,$E158,0)&gt;0,INDEX(StdCalcsRefCalcs,$E158,0)),""),1),"")</f>
        <v/>
      </c>
      <c r="AQ158" s="98" t="str">
        <f t="array" ref="AQ158">IF($AN158,QUARTILE(IF(G2SelectionMask="x",IF(INDEX(StdCalcsRefCalcs,$E158,0)&gt;0,INDEX(StdCalcsRefCalcs,$E158,0)),""),3),"")</f>
        <v/>
      </c>
      <c r="AR158" s="98" t="str">
        <f t="array" ref="AR158">IF($AN158,MIN(IF(G2SelectionMask="x",IF(INDEX(StdCalcsRefCalcs,$E158,0)&gt;0,INDEX(StdCalcsRefCalcs,$E158,0)),"")),"")</f>
        <v/>
      </c>
      <c r="AS158" s="98" t="str">
        <f t="array" ref="AS158">IF($AN158,MAX(IF(G2SelectionMask="x",IF(INDEX(StdCalcsRefCalcs,$E158,0)&gt;0,INDEX(StdCalcsRefCalcs,$E158,0)),"")),"")</f>
        <v/>
      </c>
      <c r="AT158" s="98" t="str">
        <f t="shared" si="110"/>
        <v/>
      </c>
      <c r="AU158" s="98" t="str">
        <f t="array" ref="AU158">IF($AN158,STDEVA(IF(G2SelectionMask="x",IF(INDEX(StdCalcsRefCalcs,$E158,0)&gt;0,INDEX(StdCalcsRefCalcs,$E158,0)),"")),"")</f>
        <v/>
      </c>
      <c r="AV158" s="97" t="b">
        <f t="shared" si="111"/>
        <v>0</v>
      </c>
      <c r="AW158" s="97" t="str">
        <f t="array" ref="AW158">IF($AV158,MEDIAN(IF(G3SelectionMask="x",IF(INDEX(StdCalcsRefCalcs,$E158,0)&gt;0,INDEX(StdCalcsRefCalcs,$E158,0)),"")),"")</f>
        <v/>
      </c>
      <c r="AX158" s="97" t="str">
        <f t="array" ref="AX158">IF($AV158,QUARTILE(IF(G3SelectionMask="x",IF(INDEX(StdCalcsRefCalcs,$E158,0)&gt;0,INDEX(StdCalcsRefCalcs,$E158,0)),""),1),"")</f>
        <v/>
      </c>
      <c r="AY158" s="97" t="str">
        <f t="array" ref="AY158">IF($AV158,QUARTILE(IF(G3SelectionMask="x",IF(INDEX(StdCalcsRefCalcs,$E158,0)&gt;0,INDEX(StdCalcsRefCalcs,$E158,0)),""),3),"")</f>
        <v/>
      </c>
      <c r="AZ158" s="97" t="str">
        <f t="array" ref="AZ158">IF($AV158,MIN(IF(G3SelectionMask="x",IF(INDEX(StdCalcsRefCalcs,$E158,0)&gt;0,INDEX(StdCalcsRefCalcs,$E158,0)),"")),"")</f>
        <v/>
      </c>
      <c r="BA158" s="97" t="str">
        <f t="array" ref="BA158">IF($AV158,MAX(IF(G3SelectionMask="x",IF(INDEX(StdCalcsRefCalcs,$E158,0)&gt;0,INDEX(StdCalcsRefCalcs,$E158,0)),"")),"")</f>
        <v/>
      </c>
      <c r="BB158" s="97" t="str">
        <f t="shared" si="112"/>
        <v/>
      </c>
      <c r="BC158" s="97" t="str">
        <f t="array" ref="BC158">IF($AV158,STDEVA(IF(G3SelectionMask="x",IF(INDEX(StdCalcsRefCalcs,$E158,0)&gt;0,INDEX(StdCalcsRefCalcs,$E158,0)),"")),"")</f>
        <v/>
      </c>
      <c r="BD158" s="98" t="b">
        <f t="shared" si="113"/>
        <v>0</v>
      </c>
      <c r="BE158" s="98" t="str">
        <f t="array" ref="BE158">IF($BD158,MEDIAN(IF(G4SelectionMask="x",IF(INDEX(StdCalcsRefCalcs,$E158,0)&gt;0,INDEX(StdCalcsRefCalcs,$E158,0)),"")),"")</f>
        <v/>
      </c>
      <c r="BF158" s="98" t="str">
        <f t="array" ref="BF158">IF($BD158,QUARTILE(IF(G4SelectionMask="x",IF(INDEX(StdCalcsRefCalcs,$E158,0)&gt;0,INDEX(StdCalcsRefCalcs,$E158,0)),""),1),"")</f>
        <v/>
      </c>
      <c r="BG158" s="98" t="str">
        <f t="array" ref="BG158">IF($BD158,QUARTILE(IF(G4SelectionMask="x",IF(INDEX(StdCalcsRefCalcs,$E158,0)&gt;0,INDEX(StdCalcsRefCalcs,$E158,0)),""),3),"")</f>
        <v/>
      </c>
      <c r="BH158" s="98" t="str">
        <f t="array" ref="BH158">IF($BD158,MIN(IF(G4SelectionMask="x",IF(INDEX(StdCalcsRefCalcs,$E158,0)&gt;0,INDEX(StdCalcsRefCalcs,$E158,0)),"")),"")</f>
        <v/>
      </c>
      <c r="BI158" s="98" t="str">
        <f t="array" ref="BI158">IF($BD158,MAX(IF(G4SelectionMask="x",IF(INDEX(StdCalcsRefCalcs,$E158,0)&gt;0,INDEX(StdCalcsRefCalcs,$E158,0)),"")),"")</f>
        <v/>
      </c>
      <c r="BJ158" s="98" t="str">
        <f t="shared" si="114"/>
        <v/>
      </c>
      <c r="BK158" s="98" t="str">
        <f t="array" ref="BK158">IF($BD158,STDEVA(IF(G4SelectionMask="x",IF(INDEX(StdCalcsRefCalcs,$E158,0)&gt;0,INDEX(StdCalcsRefCalcs,$E158,0)),"")),"")</f>
        <v/>
      </c>
      <c r="BL158" s="97" t="b">
        <f t="shared" si="115"/>
        <v>0</v>
      </c>
      <c r="BM158" s="97" t="str">
        <f t="array" ref="BM158">IF($BL158,MEDIAN(IF(G5SelectionMask="x",IF(INDEX(StdCalcsRefCalcs,$E158,0)&gt;0,INDEX(StdCalcsRefCalcs,$E158,0)),"")),"")</f>
        <v/>
      </c>
      <c r="BN158" s="97" t="str">
        <f t="array" ref="BN158">IF($BL158,QUARTILE(IF(G5SelectionMask="x",IF(INDEX(StdCalcsRefCalcs,$E158,0)&gt;0,INDEX(StdCalcsRefCalcs,$E158,0)),""),1),"")</f>
        <v/>
      </c>
      <c r="BO158" s="97" t="str">
        <f t="array" ref="BO158">IF($BL158,QUARTILE(IF(G5SelectionMask="x",IF(INDEX(StdCalcsRefCalcs,$E158,0)&gt;0,INDEX(StdCalcsRefCalcs,$E158,0)),""),3),"")</f>
        <v/>
      </c>
      <c r="BP158" s="97" t="str">
        <f t="array" ref="BP158">IF($BL158,MIN(IF(G5SelectionMask="x",IF(INDEX(StdCalcsRefCalcs,$E158,0)&gt;0,INDEX(StdCalcsRefCalcs,$E158,0)),"")),"")</f>
        <v/>
      </c>
      <c r="BQ158" s="97" t="str">
        <f t="array" ref="BQ158">IF($BL158,MAX(IF(G5SelectionMask="x",IF(INDEX(StdCalcsRefCalcs,$E158,0)&gt;0,INDEX(StdCalcsRefCalcs,$E158,0)),"")),"")</f>
        <v/>
      </c>
      <c r="BR158" s="97" t="str">
        <f t="shared" si="116"/>
        <v/>
      </c>
      <c r="BS158" s="99" t="str">
        <f t="array" ref="BS158">IF($BL158,STDEVA(IF(G5SelectionMask="x",IF(INDEX(StdCalcsRefCalcs,$E158,0)&gt;0,INDEX(StdCalcsRefCalcs,$E158,0)),"")),"")</f>
        <v/>
      </c>
      <c r="BT158" s="108"/>
      <c r="BU158" s="109" t="str">
        <f t="shared" si="117"/>
        <v/>
      </c>
      <c r="BV158" s="109" t="str">
        <f t="shared" si="117"/>
        <v/>
      </c>
      <c r="BW158" s="109" t="str">
        <f t="shared" si="117"/>
        <v/>
      </c>
      <c r="BX158" s="109" t="str">
        <f t="shared" si="117"/>
        <v/>
      </c>
      <c r="BY158" s="109" t="str">
        <f t="shared" si="117"/>
        <v/>
      </c>
      <c r="BZ158" s="109" t="str">
        <f t="shared" si="117"/>
        <v/>
      </c>
      <c r="CA158" s="109" t="str">
        <f t="shared" si="117"/>
        <v/>
      </c>
      <c r="CB158" s="109" t="str">
        <f t="shared" si="117"/>
        <v/>
      </c>
      <c r="CC158" s="109" t="str">
        <f t="shared" si="117"/>
        <v/>
      </c>
      <c r="CD158" s="109" t="str">
        <f t="shared" si="117"/>
        <v/>
      </c>
      <c r="CE158" s="109" t="str">
        <f t="shared" si="117"/>
        <v/>
      </c>
      <c r="CF158" s="109" t="str">
        <f t="shared" si="117"/>
        <v/>
      </c>
      <c r="CG158" s="109" t="str">
        <f t="shared" si="117"/>
        <v/>
      </c>
      <c r="CH158" s="109" t="str">
        <f t="shared" si="117"/>
        <v/>
      </c>
      <c r="CI158" s="109" t="str">
        <f t="shared" si="117"/>
        <v/>
      </c>
    </row>
    <row r="159" spans="1:87" x14ac:dyDescent="0.2">
      <c r="A159" s="33">
        <f t="shared" si="89"/>
        <v>0</v>
      </c>
      <c r="B159" s="206"/>
      <c r="C159" s="200"/>
      <c r="D159" s="197"/>
      <c r="E159" s="72">
        <f t="shared" si="107"/>
        <v>149</v>
      </c>
      <c r="F159" s="9" t="s">
        <v>1694</v>
      </c>
      <c r="G159" s="9" t="str">
        <f t="shared" si="108"/>
        <v>Network services</v>
      </c>
      <c r="H159" s="9" t="s">
        <v>642</v>
      </c>
      <c r="I159" s="9">
        <f t="shared" si="118"/>
        <v>210</v>
      </c>
      <c r="J159" s="9" t="s">
        <v>630</v>
      </c>
      <c r="K159" s="9">
        <f t="shared" si="119"/>
        <v>65</v>
      </c>
      <c r="P159" s="97" t="str">
        <f t="shared" si="94"/>
        <v/>
      </c>
      <c r="Q159" s="97"/>
      <c r="R159" s="97"/>
      <c r="S159" s="97"/>
      <c r="T159" s="97"/>
      <c r="U159" s="98" t="str">
        <f t="shared" si="95"/>
        <v/>
      </c>
      <c r="V159" s="107" t="str">
        <f t="shared" si="96"/>
        <v/>
      </c>
      <c r="W159" s="107" t="str">
        <f t="shared" si="97"/>
        <v/>
      </c>
      <c r="X159" s="107" t="str">
        <f t="shared" si="98"/>
        <v/>
      </c>
      <c r="Y159" s="107" t="str">
        <f t="shared" si="99"/>
        <v/>
      </c>
      <c r="Z159" s="107" t="str">
        <f t="shared" si="100"/>
        <v/>
      </c>
      <c r="AA159" s="107" t="str">
        <f t="shared" si="101"/>
        <v/>
      </c>
      <c r="AB159" s="107" t="str">
        <f t="shared" si="102"/>
        <v/>
      </c>
      <c r="AC159" s="107" t="str">
        <f t="shared" si="103"/>
        <v/>
      </c>
      <c r="AD159" s="107" t="str">
        <f t="shared" si="104"/>
        <v/>
      </c>
      <c r="AE159" s="107" t="str">
        <f t="shared" si="105"/>
        <v/>
      </c>
      <c r="AF159" s="97" t="b">
        <f t="shared" si="25"/>
        <v>0</v>
      </c>
      <c r="AG159" s="97" t="str">
        <f t="array" ref="AG159">IF($AF159,MEDIAN(IF(G1SelectionMask="x",IF(INDEX(StdCalcsRefCalcs,$E159,0)&gt;0,INDEX(StdCalcsRefCalcs,$E159,0)),"")),"")</f>
        <v/>
      </c>
      <c r="AH159" s="97" t="str">
        <f t="array" ref="AH159">IF($AF159,QUARTILE(IF(G1SelectionMask="x",IF(INDEX(StdCalcsRefCalcs,$E159,0)&gt;0,INDEX(StdCalcsRefCalcs,$E159,0)),""),1),"")</f>
        <v/>
      </c>
      <c r="AI159" s="97" t="str">
        <f t="array" ref="AI159">IF($AF159,QUARTILE(IF(G1SelectionMask="x",IF(INDEX(StdCalcsRefCalcs,$E159,0)&gt;0,INDEX(StdCalcsRefCalcs,$E159,0)),""),3),"")</f>
        <v/>
      </c>
      <c r="AJ159" s="97" t="str">
        <f t="array" ref="AJ159">IF($AF159,MIN(IF(G1SelectionMask="x",IF(INDEX(StdCalcsRefCalcs,$E159,0)&gt;0,INDEX(StdCalcsRefCalcs,$E159,0)),"")),"")</f>
        <v/>
      </c>
      <c r="AK159" s="97" t="str">
        <f t="array" ref="AK159">IF($AF159,MAX(IF(G1SelectionMask="x",IF(INDEX(StdCalcsRefCalcs,$E159,0)&gt;0,INDEX(StdCalcsRefCalcs,$E159,0)),"")),"")</f>
        <v/>
      </c>
      <c r="AL159" s="97" t="str">
        <f t="shared" si="26"/>
        <v/>
      </c>
      <c r="AM159" s="97" t="str">
        <f t="array" ref="AM159">IF($AF159,STDEVA(IF(G1SelectionMask="x",IF(INDEX(StdCalcsRefCalcs,$E159,0)&gt;0,INDEX(StdCalcsRefCalcs,$E159,0)),"")),"")</f>
        <v/>
      </c>
      <c r="AN159" s="98" t="b">
        <f t="shared" si="109"/>
        <v>0</v>
      </c>
      <c r="AO159" s="98" t="str">
        <f t="array" ref="AO159">IF($AN159,MEDIAN(IF(G2SelectionMask="x",IF(INDEX(StdCalcsRefCalcs,$E159,0)&gt;0,INDEX(StdCalcsRefCalcs,$E159,0)),"")),"")</f>
        <v/>
      </c>
      <c r="AP159" s="98" t="str">
        <f t="array" ref="AP159">IF($AN159,QUARTILE(IF(G2SelectionMask="x",IF(INDEX(StdCalcsRefCalcs,$E159,0)&gt;0,INDEX(StdCalcsRefCalcs,$E159,0)),""),1),"")</f>
        <v/>
      </c>
      <c r="AQ159" s="98" t="str">
        <f t="array" ref="AQ159">IF($AN159,QUARTILE(IF(G2SelectionMask="x",IF(INDEX(StdCalcsRefCalcs,$E159,0)&gt;0,INDEX(StdCalcsRefCalcs,$E159,0)),""),3),"")</f>
        <v/>
      </c>
      <c r="AR159" s="98" t="str">
        <f t="array" ref="AR159">IF($AN159,MIN(IF(G2SelectionMask="x",IF(INDEX(StdCalcsRefCalcs,$E159,0)&gt;0,INDEX(StdCalcsRefCalcs,$E159,0)),"")),"")</f>
        <v/>
      </c>
      <c r="AS159" s="98" t="str">
        <f t="array" ref="AS159">IF($AN159,MAX(IF(G2SelectionMask="x",IF(INDEX(StdCalcsRefCalcs,$E159,0)&gt;0,INDEX(StdCalcsRefCalcs,$E159,0)),"")),"")</f>
        <v/>
      </c>
      <c r="AT159" s="98" t="str">
        <f t="shared" si="110"/>
        <v/>
      </c>
      <c r="AU159" s="98" t="str">
        <f t="array" ref="AU159">IF($AN159,STDEVA(IF(G2SelectionMask="x",IF(INDEX(StdCalcsRefCalcs,$E159,0)&gt;0,INDEX(StdCalcsRefCalcs,$E159,0)),"")),"")</f>
        <v/>
      </c>
      <c r="AV159" s="97" t="b">
        <f t="shared" si="111"/>
        <v>0</v>
      </c>
      <c r="AW159" s="97" t="str">
        <f t="array" ref="AW159">IF($AV159,MEDIAN(IF(G3SelectionMask="x",IF(INDEX(StdCalcsRefCalcs,$E159,0)&gt;0,INDEX(StdCalcsRefCalcs,$E159,0)),"")),"")</f>
        <v/>
      </c>
      <c r="AX159" s="97" t="str">
        <f t="array" ref="AX159">IF($AV159,QUARTILE(IF(G3SelectionMask="x",IF(INDEX(StdCalcsRefCalcs,$E159,0)&gt;0,INDEX(StdCalcsRefCalcs,$E159,0)),""),1),"")</f>
        <v/>
      </c>
      <c r="AY159" s="97" t="str">
        <f t="array" ref="AY159">IF($AV159,QUARTILE(IF(G3SelectionMask="x",IF(INDEX(StdCalcsRefCalcs,$E159,0)&gt;0,INDEX(StdCalcsRefCalcs,$E159,0)),""),3),"")</f>
        <v/>
      </c>
      <c r="AZ159" s="97" t="str">
        <f t="array" ref="AZ159">IF($AV159,MIN(IF(G3SelectionMask="x",IF(INDEX(StdCalcsRefCalcs,$E159,0)&gt;0,INDEX(StdCalcsRefCalcs,$E159,0)),"")),"")</f>
        <v/>
      </c>
      <c r="BA159" s="97" t="str">
        <f t="array" ref="BA159">IF($AV159,MAX(IF(G3SelectionMask="x",IF(INDEX(StdCalcsRefCalcs,$E159,0)&gt;0,INDEX(StdCalcsRefCalcs,$E159,0)),"")),"")</f>
        <v/>
      </c>
      <c r="BB159" s="97" t="str">
        <f t="shared" si="112"/>
        <v/>
      </c>
      <c r="BC159" s="97" t="str">
        <f t="array" ref="BC159">IF($AV159,STDEVA(IF(G3SelectionMask="x",IF(INDEX(StdCalcsRefCalcs,$E159,0)&gt;0,INDEX(StdCalcsRefCalcs,$E159,0)),"")),"")</f>
        <v/>
      </c>
      <c r="BD159" s="98" t="b">
        <f t="shared" si="113"/>
        <v>0</v>
      </c>
      <c r="BE159" s="98" t="str">
        <f t="array" ref="BE159">IF($BD159,MEDIAN(IF(G4SelectionMask="x",IF(INDEX(StdCalcsRefCalcs,$E159,0)&gt;0,INDEX(StdCalcsRefCalcs,$E159,0)),"")),"")</f>
        <v/>
      </c>
      <c r="BF159" s="98" t="str">
        <f t="array" ref="BF159">IF($BD159,QUARTILE(IF(G4SelectionMask="x",IF(INDEX(StdCalcsRefCalcs,$E159,0)&gt;0,INDEX(StdCalcsRefCalcs,$E159,0)),""),1),"")</f>
        <v/>
      </c>
      <c r="BG159" s="98" t="str">
        <f t="array" ref="BG159">IF($BD159,QUARTILE(IF(G4SelectionMask="x",IF(INDEX(StdCalcsRefCalcs,$E159,0)&gt;0,INDEX(StdCalcsRefCalcs,$E159,0)),""),3),"")</f>
        <v/>
      </c>
      <c r="BH159" s="98" t="str">
        <f t="array" ref="BH159">IF($BD159,MIN(IF(G4SelectionMask="x",IF(INDEX(StdCalcsRefCalcs,$E159,0)&gt;0,INDEX(StdCalcsRefCalcs,$E159,0)),"")),"")</f>
        <v/>
      </c>
      <c r="BI159" s="98" t="str">
        <f t="array" ref="BI159">IF($BD159,MAX(IF(G4SelectionMask="x",IF(INDEX(StdCalcsRefCalcs,$E159,0)&gt;0,INDEX(StdCalcsRefCalcs,$E159,0)),"")),"")</f>
        <v/>
      </c>
      <c r="BJ159" s="98" t="str">
        <f t="shared" si="114"/>
        <v/>
      </c>
      <c r="BK159" s="98" t="str">
        <f t="array" ref="BK159">IF($BD159,STDEVA(IF(G4SelectionMask="x",IF(INDEX(StdCalcsRefCalcs,$E159,0)&gt;0,INDEX(StdCalcsRefCalcs,$E159,0)),"")),"")</f>
        <v/>
      </c>
      <c r="BL159" s="97" t="b">
        <f t="shared" si="115"/>
        <v>0</v>
      </c>
      <c r="BM159" s="97" t="str">
        <f t="array" ref="BM159">IF($BL159,MEDIAN(IF(G5SelectionMask="x",IF(INDEX(StdCalcsRefCalcs,$E159,0)&gt;0,INDEX(StdCalcsRefCalcs,$E159,0)),"")),"")</f>
        <v/>
      </c>
      <c r="BN159" s="97" t="str">
        <f t="array" ref="BN159">IF($BL159,QUARTILE(IF(G5SelectionMask="x",IF(INDEX(StdCalcsRefCalcs,$E159,0)&gt;0,INDEX(StdCalcsRefCalcs,$E159,0)),""),1),"")</f>
        <v/>
      </c>
      <c r="BO159" s="97" t="str">
        <f t="array" ref="BO159">IF($BL159,QUARTILE(IF(G5SelectionMask="x",IF(INDEX(StdCalcsRefCalcs,$E159,0)&gt;0,INDEX(StdCalcsRefCalcs,$E159,0)),""),3),"")</f>
        <v/>
      </c>
      <c r="BP159" s="97" t="str">
        <f t="array" ref="BP159">IF($BL159,MIN(IF(G5SelectionMask="x",IF(INDEX(StdCalcsRefCalcs,$E159,0)&gt;0,INDEX(StdCalcsRefCalcs,$E159,0)),"")),"")</f>
        <v/>
      </c>
      <c r="BQ159" s="97" t="str">
        <f t="array" ref="BQ159">IF($BL159,MAX(IF(G5SelectionMask="x",IF(INDEX(StdCalcsRefCalcs,$E159,0)&gt;0,INDEX(StdCalcsRefCalcs,$E159,0)),"")),"")</f>
        <v/>
      </c>
      <c r="BR159" s="97" t="str">
        <f t="shared" si="116"/>
        <v/>
      </c>
      <c r="BS159" s="99" t="str">
        <f t="array" ref="BS159">IF($BL159,STDEVA(IF(G5SelectionMask="x",IF(INDEX(StdCalcsRefCalcs,$E159,0)&gt;0,INDEX(StdCalcsRefCalcs,$E159,0)),"")),"")</f>
        <v/>
      </c>
      <c r="BT159" s="108"/>
      <c r="BU159" s="109" t="str">
        <f t="shared" ref="BU159:CI168" si="120">IFERROR(IF(LEN(INDEX(RawDataAllData,$I159,BU$9))*LEN(INDEX(RawDataAllData,$K159,BU$9))=0,"",INDEX(RawDataAllData,$I159,BU$9)/INDEX(RawDataAllData,$K159,BU$9)),"")</f>
        <v/>
      </c>
      <c r="BV159" s="109" t="str">
        <f t="shared" si="120"/>
        <v/>
      </c>
      <c r="BW159" s="109" t="str">
        <f t="shared" si="120"/>
        <v/>
      </c>
      <c r="BX159" s="109" t="str">
        <f t="shared" si="120"/>
        <v/>
      </c>
      <c r="BY159" s="109" t="str">
        <f t="shared" si="120"/>
        <v/>
      </c>
      <c r="BZ159" s="109" t="str">
        <f t="shared" si="120"/>
        <v/>
      </c>
      <c r="CA159" s="109" t="str">
        <f t="shared" si="120"/>
        <v/>
      </c>
      <c r="CB159" s="109" t="str">
        <f t="shared" si="120"/>
        <v/>
      </c>
      <c r="CC159" s="109" t="str">
        <f t="shared" si="120"/>
        <v/>
      </c>
      <c r="CD159" s="109" t="str">
        <f t="shared" si="120"/>
        <v/>
      </c>
      <c r="CE159" s="109" t="str">
        <f t="shared" si="120"/>
        <v/>
      </c>
      <c r="CF159" s="109" t="str">
        <f t="shared" si="120"/>
        <v/>
      </c>
      <c r="CG159" s="109" t="str">
        <f t="shared" si="120"/>
        <v/>
      </c>
      <c r="CH159" s="109" t="str">
        <f t="shared" si="120"/>
        <v/>
      </c>
      <c r="CI159" s="109" t="str">
        <f t="shared" si="120"/>
        <v/>
      </c>
    </row>
    <row r="160" spans="1:87" x14ac:dyDescent="0.2">
      <c r="A160" s="33">
        <f t="shared" si="89"/>
        <v>0</v>
      </c>
      <c r="B160" s="206"/>
      <c r="C160" s="200"/>
      <c r="D160" s="197"/>
      <c r="E160" s="72">
        <f t="shared" si="107"/>
        <v>150</v>
      </c>
      <c r="F160" s="9" t="s">
        <v>1695</v>
      </c>
      <c r="G160" s="9" t="str">
        <f t="shared" si="108"/>
        <v>Networking</v>
      </c>
      <c r="H160" s="9" t="s">
        <v>643</v>
      </c>
      <c r="I160" s="9">
        <f t="shared" si="118"/>
        <v>211</v>
      </c>
      <c r="J160" s="9" t="s">
        <v>630</v>
      </c>
      <c r="K160" s="9">
        <f t="shared" si="119"/>
        <v>65</v>
      </c>
      <c r="P160" s="97" t="str">
        <f t="shared" si="94"/>
        <v/>
      </c>
      <c r="Q160" s="97"/>
      <c r="R160" s="97"/>
      <c r="S160" s="97"/>
      <c r="T160" s="97"/>
      <c r="U160" s="98" t="str">
        <f t="shared" si="95"/>
        <v/>
      </c>
      <c r="V160" s="107" t="str">
        <f t="shared" si="96"/>
        <v/>
      </c>
      <c r="W160" s="107" t="str">
        <f t="shared" si="97"/>
        <v/>
      </c>
      <c r="X160" s="107" t="str">
        <f t="shared" si="98"/>
        <v/>
      </c>
      <c r="Y160" s="107" t="str">
        <f t="shared" si="99"/>
        <v/>
      </c>
      <c r="Z160" s="107" t="str">
        <f t="shared" si="100"/>
        <v/>
      </c>
      <c r="AA160" s="107" t="str">
        <f t="shared" si="101"/>
        <v/>
      </c>
      <c r="AB160" s="107" t="str">
        <f t="shared" si="102"/>
        <v/>
      </c>
      <c r="AC160" s="107" t="str">
        <f t="shared" si="103"/>
        <v/>
      </c>
      <c r="AD160" s="107" t="str">
        <f t="shared" si="104"/>
        <v/>
      </c>
      <c r="AE160" s="107" t="str">
        <f t="shared" si="105"/>
        <v/>
      </c>
      <c r="AF160" s="97" t="b">
        <f t="shared" si="25"/>
        <v>0</v>
      </c>
      <c r="AG160" s="97" t="str">
        <f t="array" ref="AG160">IF($AF160,MEDIAN(IF(G1SelectionMask="x",IF(INDEX(StdCalcsRefCalcs,$E160,0)&gt;0,INDEX(StdCalcsRefCalcs,$E160,0)),"")),"")</f>
        <v/>
      </c>
      <c r="AH160" s="97" t="str">
        <f t="array" ref="AH160">IF($AF160,QUARTILE(IF(G1SelectionMask="x",IF(INDEX(StdCalcsRefCalcs,$E160,0)&gt;0,INDEX(StdCalcsRefCalcs,$E160,0)),""),1),"")</f>
        <v/>
      </c>
      <c r="AI160" s="97" t="str">
        <f t="array" ref="AI160">IF($AF160,QUARTILE(IF(G1SelectionMask="x",IF(INDEX(StdCalcsRefCalcs,$E160,0)&gt;0,INDEX(StdCalcsRefCalcs,$E160,0)),""),3),"")</f>
        <v/>
      </c>
      <c r="AJ160" s="97" t="str">
        <f t="array" ref="AJ160">IF($AF160,MIN(IF(G1SelectionMask="x",IF(INDEX(StdCalcsRefCalcs,$E160,0)&gt;0,INDEX(StdCalcsRefCalcs,$E160,0)),"")),"")</f>
        <v/>
      </c>
      <c r="AK160" s="97" t="str">
        <f t="array" ref="AK160">IF($AF160,MAX(IF(G1SelectionMask="x",IF(INDEX(StdCalcsRefCalcs,$E160,0)&gt;0,INDEX(StdCalcsRefCalcs,$E160,0)),"")),"")</f>
        <v/>
      </c>
      <c r="AL160" s="97" t="str">
        <f t="shared" si="26"/>
        <v/>
      </c>
      <c r="AM160" s="97" t="str">
        <f t="array" ref="AM160">IF($AF160,STDEVA(IF(G1SelectionMask="x",IF(INDEX(StdCalcsRefCalcs,$E160,0)&gt;0,INDEX(StdCalcsRefCalcs,$E160,0)),"")),"")</f>
        <v/>
      </c>
      <c r="AN160" s="98" t="b">
        <f t="shared" si="109"/>
        <v>0</v>
      </c>
      <c r="AO160" s="98" t="str">
        <f t="array" ref="AO160">IF($AN160,MEDIAN(IF(G2SelectionMask="x",IF(INDEX(StdCalcsRefCalcs,$E160,0)&gt;0,INDEX(StdCalcsRefCalcs,$E160,0)),"")),"")</f>
        <v/>
      </c>
      <c r="AP160" s="98" t="str">
        <f t="array" ref="AP160">IF($AN160,QUARTILE(IF(G2SelectionMask="x",IF(INDEX(StdCalcsRefCalcs,$E160,0)&gt;0,INDEX(StdCalcsRefCalcs,$E160,0)),""),1),"")</f>
        <v/>
      </c>
      <c r="AQ160" s="98" t="str">
        <f t="array" ref="AQ160">IF($AN160,QUARTILE(IF(G2SelectionMask="x",IF(INDEX(StdCalcsRefCalcs,$E160,0)&gt;0,INDEX(StdCalcsRefCalcs,$E160,0)),""),3),"")</f>
        <v/>
      </c>
      <c r="AR160" s="98" t="str">
        <f t="array" ref="AR160">IF($AN160,MIN(IF(G2SelectionMask="x",IF(INDEX(StdCalcsRefCalcs,$E160,0)&gt;0,INDEX(StdCalcsRefCalcs,$E160,0)),"")),"")</f>
        <v/>
      </c>
      <c r="AS160" s="98" t="str">
        <f t="array" ref="AS160">IF($AN160,MAX(IF(G2SelectionMask="x",IF(INDEX(StdCalcsRefCalcs,$E160,0)&gt;0,INDEX(StdCalcsRefCalcs,$E160,0)),"")),"")</f>
        <v/>
      </c>
      <c r="AT160" s="98" t="str">
        <f t="shared" si="110"/>
        <v/>
      </c>
      <c r="AU160" s="98" t="str">
        <f t="array" ref="AU160">IF($AN160,STDEVA(IF(G2SelectionMask="x",IF(INDEX(StdCalcsRefCalcs,$E160,0)&gt;0,INDEX(StdCalcsRefCalcs,$E160,0)),"")),"")</f>
        <v/>
      </c>
      <c r="AV160" s="97" t="b">
        <f t="shared" si="111"/>
        <v>0</v>
      </c>
      <c r="AW160" s="97" t="str">
        <f t="array" ref="AW160">IF($AV160,MEDIAN(IF(G3SelectionMask="x",IF(INDEX(StdCalcsRefCalcs,$E160,0)&gt;0,INDEX(StdCalcsRefCalcs,$E160,0)),"")),"")</f>
        <v/>
      </c>
      <c r="AX160" s="97" t="str">
        <f t="array" ref="AX160">IF($AV160,QUARTILE(IF(G3SelectionMask="x",IF(INDEX(StdCalcsRefCalcs,$E160,0)&gt;0,INDEX(StdCalcsRefCalcs,$E160,0)),""),1),"")</f>
        <v/>
      </c>
      <c r="AY160" s="97" t="str">
        <f t="array" ref="AY160">IF($AV160,QUARTILE(IF(G3SelectionMask="x",IF(INDEX(StdCalcsRefCalcs,$E160,0)&gt;0,INDEX(StdCalcsRefCalcs,$E160,0)),""),3),"")</f>
        <v/>
      </c>
      <c r="AZ160" s="97" t="str">
        <f t="array" ref="AZ160">IF($AV160,MIN(IF(G3SelectionMask="x",IF(INDEX(StdCalcsRefCalcs,$E160,0)&gt;0,INDEX(StdCalcsRefCalcs,$E160,0)),"")),"")</f>
        <v/>
      </c>
      <c r="BA160" s="97" t="str">
        <f t="array" ref="BA160">IF($AV160,MAX(IF(G3SelectionMask="x",IF(INDEX(StdCalcsRefCalcs,$E160,0)&gt;0,INDEX(StdCalcsRefCalcs,$E160,0)),"")),"")</f>
        <v/>
      </c>
      <c r="BB160" s="97" t="str">
        <f t="shared" si="112"/>
        <v/>
      </c>
      <c r="BC160" s="97" t="str">
        <f t="array" ref="BC160">IF($AV160,STDEVA(IF(G3SelectionMask="x",IF(INDEX(StdCalcsRefCalcs,$E160,0)&gt;0,INDEX(StdCalcsRefCalcs,$E160,0)),"")),"")</f>
        <v/>
      </c>
      <c r="BD160" s="98" t="b">
        <f t="shared" si="113"/>
        <v>0</v>
      </c>
      <c r="BE160" s="98" t="str">
        <f t="array" ref="BE160">IF($BD160,MEDIAN(IF(G4SelectionMask="x",IF(INDEX(StdCalcsRefCalcs,$E160,0)&gt;0,INDEX(StdCalcsRefCalcs,$E160,0)),"")),"")</f>
        <v/>
      </c>
      <c r="BF160" s="98" t="str">
        <f t="array" ref="BF160">IF($BD160,QUARTILE(IF(G4SelectionMask="x",IF(INDEX(StdCalcsRefCalcs,$E160,0)&gt;0,INDEX(StdCalcsRefCalcs,$E160,0)),""),1),"")</f>
        <v/>
      </c>
      <c r="BG160" s="98" t="str">
        <f t="array" ref="BG160">IF($BD160,QUARTILE(IF(G4SelectionMask="x",IF(INDEX(StdCalcsRefCalcs,$E160,0)&gt;0,INDEX(StdCalcsRefCalcs,$E160,0)),""),3),"")</f>
        <v/>
      </c>
      <c r="BH160" s="98" t="str">
        <f t="array" ref="BH160">IF($BD160,MIN(IF(G4SelectionMask="x",IF(INDEX(StdCalcsRefCalcs,$E160,0)&gt;0,INDEX(StdCalcsRefCalcs,$E160,0)),"")),"")</f>
        <v/>
      </c>
      <c r="BI160" s="98" t="str">
        <f t="array" ref="BI160">IF($BD160,MAX(IF(G4SelectionMask="x",IF(INDEX(StdCalcsRefCalcs,$E160,0)&gt;0,INDEX(StdCalcsRefCalcs,$E160,0)),"")),"")</f>
        <v/>
      </c>
      <c r="BJ160" s="98" t="str">
        <f t="shared" si="114"/>
        <v/>
      </c>
      <c r="BK160" s="98" t="str">
        <f t="array" ref="BK160">IF($BD160,STDEVA(IF(G4SelectionMask="x",IF(INDEX(StdCalcsRefCalcs,$E160,0)&gt;0,INDEX(StdCalcsRefCalcs,$E160,0)),"")),"")</f>
        <v/>
      </c>
      <c r="BL160" s="97" t="b">
        <f t="shared" si="115"/>
        <v>0</v>
      </c>
      <c r="BM160" s="97" t="str">
        <f t="array" ref="BM160">IF($BL160,MEDIAN(IF(G5SelectionMask="x",IF(INDEX(StdCalcsRefCalcs,$E160,0)&gt;0,INDEX(StdCalcsRefCalcs,$E160,0)),"")),"")</f>
        <v/>
      </c>
      <c r="BN160" s="97" t="str">
        <f t="array" ref="BN160">IF($BL160,QUARTILE(IF(G5SelectionMask="x",IF(INDEX(StdCalcsRefCalcs,$E160,0)&gt;0,INDEX(StdCalcsRefCalcs,$E160,0)),""),1),"")</f>
        <v/>
      </c>
      <c r="BO160" s="97" t="str">
        <f t="array" ref="BO160">IF($BL160,QUARTILE(IF(G5SelectionMask="x",IF(INDEX(StdCalcsRefCalcs,$E160,0)&gt;0,INDEX(StdCalcsRefCalcs,$E160,0)),""),3),"")</f>
        <v/>
      </c>
      <c r="BP160" s="97" t="str">
        <f t="array" ref="BP160">IF($BL160,MIN(IF(G5SelectionMask="x",IF(INDEX(StdCalcsRefCalcs,$E160,0)&gt;0,INDEX(StdCalcsRefCalcs,$E160,0)),"")),"")</f>
        <v/>
      </c>
      <c r="BQ160" s="97" t="str">
        <f t="array" ref="BQ160">IF($BL160,MAX(IF(G5SelectionMask="x",IF(INDEX(StdCalcsRefCalcs,$E160,0)&gt;0,INDEX(StdCalcsRefCalcs,$E160,0)),"")),"")</f>
        <v/>
      </c>
      <c r="BR160" s="97" t="str">
        <f t="shared" si="116"/>
        <v/>
      </c>
      <c r="BS160" s="99" t="str">
        <f t="array" ref="BS160">IF($BL160,STDEVA(IF(G5SelectionMask="x",IF(INDEX(StdCalcsRefCalcs,$E160,0)&gt;0,INDEX(StdCalcsRefCalcs,$E160,0)),"")),"")</f>
        <v/>
      </c>
      <c r="BT160" s="108"/>
      <c r="BU160" s="109" t="str">
        <f t="shared" si="120"/>
        <v/>
      </c>
      <c r="BV160" s="109" t="str">
        <f t="shared" si="120"/>
        <v/>
      </c>
      <c r="BW160" s="109" t="str">
        <f t="shared" si="120"/>
        <v/>
      </c>
      <c r="BX160" s="109" t="str">
        <f t="shared" si="120"/>
        <v/>
      </c>
      <c r="BY160" s="109" t="str">
        <f t="shared" si="120"/>
        <v/>
      </c>
      <c r="BZ160" s="109" t="str">
        <f t="shared" si="120"/>
        <v/>
      </c>
      <c r="CA160" s="109" t="str">
        <f t="shared" si="120"/>
        <v/>
      </c>
      <c r="CB160" s="109" t="str">
        <f t="shared" si="120"/>
        <v/>
      </c>
      <c r="CC160" s="109" t="str">
        <f t="shared" si="120"/>
        <v/>
      </c>
      <c r="CD160" s="109" t="str">
        <f t="shared" si="120"/>
        <v/>
      </c>
      <c r="CE160" s="109" t="str">
        <f t="shared" si="120"/>
        <v/>
      </c>
      <c r="CF160" s="109" t="str">
        <f t="shared" si="120"/>
        <v/>
      </c>
      <c r="CG160" s="109" t="str">
        <f t="shared" si="120"/>
        <v/>
      </c>
      <c r="CH160" s="109" t="str">
        <f t="shared" si="120"/>
        <v/>
      </c>
      <c r="CI160" s="109" t="str">
        <f t="shared" si="120"/>
        <v/>
      </c>
    </row>
    <row r="161" spans="1:87" x14ac:dyDescent="0.2">
      <c r="A161" s="33">
        <f t="shared" si="89"/>
        <v>0</v>
      </c>
      <c r="B161" s="206"/>
      <c r="C161" s="200"/>
      <c r="D161" s="197"/>
      <c r="E161" s="72">
        <f t="shared" si="107"/>
        <v>151</v>
      </c>
      <c r="F161" s="9" t="s">
        <v>1696</v>
      </c>
      <c r="G161" s="9" t="str">
        <f t="shared" si="108"/>
        <v>Telecoms</v>
      </c>
      <c r="H161" s="9" t="s">
        <v>644</v>
      </c>
      <c r="I161" s="9">
        <f>MATCH(H161,RawDataFieldKeys,0)-RawDataFieldKeyBaseRow</f>
        <v>212</v>
      </c>
      <c r="J161" s="9" t="s">
        <v>630</v>
      </c>
      <c r="K161" s="9">
        <f>MATCH(J161,RawDataFieldKeys,0)-RawDataFieldKeyBaseRow</f>
        <v>65</v>
      </c>
      <c r="P161" s="97" t="str">
        <f t="shared" si="94"/>
        <v/>
      </c>
      <c r="Q161" s="97"/>
      <c r="R161" s="97"/>
      <c r="S161" s="97"/>
      <c r="T161" s="97"/>
      <c r="U161" s="98" t="str">
        <f t="shared" si="95"/>
        <v/>
      </c>
      <c r="V161" s="107" t="str">
        <f t="shared" si="96"/>
        <v/>
      </c>
      <c r="W161" s="107" t="str">
        <f t="shared" si="97"/>
        <v/>
      </c>
      <c r="X161" s="107" t="str">
        <f t="shared" si="98"/>
        <v/>
      </c>
      <c r="Y161" s="107" t="str">
        <f t="shared" si="99"/>
        <v/>
      </c>
      <c r="Z161" s="107" t="str">
        <f t="shared" si="100"/>
        <v/>
      </c>
      <c r="AA161" s="107" t="str">
        <f t="shared" si="101"/>
        <v/>
      </c>
      <c r="AB161" s="107" t="str">
        <f t="shared" si="102"/>
        <v/>
      </c>
      <c r="AC161" s="107" t="str">
        <f t="shared" si="103"/>
        <v/>
      </c>
      <c r="AD161" s="107" t="str">
        <f t="shared" si="104"/>
        <v/>
      </c>
      <c r="AE161" s="107" t="str">
        <f t="shared" si="105"/>
        <v/>
      </c>
      <c r="AF161" s="97" t="b">
        <f t="shared" si="25"/>
        <v>0</v>
      </c>
      <c r="AG161" s="97" t="str">
        <f t="array" ref="AG161">IF($AF161,MEDIAN(IF(G1SelectionMask="x",IF(INDEX(StdCalcsRefCalcs,$E161,0)&gt;0,INDEX(StdCalcsRefCalcs,$E161,0)),"")),"")</f>
        <v/>
      </c>
      <c r="AH161" s="97" t="str">
        <f t="array" ref="AH161">IF($AF161,QUARTILE(IF(G1SelectionMask="x",IF(INDEX(StdCalcsRefCalcs,$E161,0)&gt;0,INDEX(StdCalcsRefCalcs,$E161,0)),""),1),"")</f>
        <v/>
      </c>
      <c r="AI161" s="97" t="str">
        <f t="array" ref="AI161">IF($AF161,QUARTILE(IF(G1SelectionMask="x",IF(INDEX(StdCalcsRefCalcs,$E161,0)&gt;0,INDEX(StdCalcsRefCalcs,$E161,0)),""),3),"")</f>
        <v/>
      </c>
      <c r="AJ161" s="97" t="str">
        <f t="array" ref="AJ161">IF($AF161,MIN(IF(G1SelectionMask="x",IF(INDEX(StdCalcsRefCalcs,$E161,0)&gt;0,INDEX(StdCalcsRefCalcs,$E161,0)),"")),"")</f>
        <v/>
      </c>
      <c r="AK161" s="97" t="str">
        <f t="array" ref="AK161">IF($AF161,MAX(IF(G1SelectionMask="x",IF(INDEX(StdCalcsRefCalcs,$E161,0)&gt;0,INDEX(StdCalcsRefCalcs,$E161,0)),"")),"")</f>
        <v/>
      </c>
      <c r="AL161" s="97" t="str">
        <f t="shared" si="26"/>
        <v/>
      </c>
      <c r="AM161" s="97" t="str">
        <f t="array" ref="AM161">IF($AF161,STDEVA(IF(G1SelectionMask="x",IF(INDEX(StdCalcsRefCalcs,$E161,0)&gt;0,INDEX(StdCalcsRefCalcs,$E161,0)),"")),"")</f>
        <v/>
      </c>
      <c r="AN161" s="98" t="b">
        <f t="shared" si="109"/>
        <v>0</v>
      </c>
      <c r="AO161" s="98" t="str">
        <f t="array" ref="AO161">IF($AN161,MEDIAN(IF(G2SelectionMask="x",IF(INDEX(StdCalcsRefCalcs,$E161,0)&gt;0,INDEX(StdCalcsRefCalcs,$E161,0)),"")),"")</f>
        <v/>
      </c>
      <c r="AP161" s="98" t="str">
        <f t="array" ref="AP161">IF($AN161,QUARTILE(IF(G2SelectionMask="x",IF(INDEX(StdCalcsRefCalcs,$E161,0)&gt;0,INDEX(StdCalcsRefCalcs,$E161,0)),""),1),"")</f>
        <v/>
      </c>
      <c r="AQ161" s="98" t="str">
        <f t="array" ref="AQ161">IF($AN161,QUARTILE(IF(G2SelectionMask="x",IF(INDEX(StdCalcsRefCalcs,$E161,0)&gt;0,INDEX(StdCalcsRefCalcs,$E161,0)),""),3),"")</f>
        <v/>
      </c>
      <c r="AR161" s="98" t="str">
        <f t="array" ref="AR161">IF($AN161,MIN(IF(G2SelectionMask="x",IF(INDEX(StdCalcsRefCalcs,$E161,0)&gt;0,INDEX(StdCalcsRefCalcs,$E161,0)),"")),"")</f>
        <v/>
      </c>
      <c r="AS161" s="98" t="str">
        <f t="array" ref="AS161">IF($AN161,MAX(IF(G2SelectionMask="x",IF(INDEX(StdCalcsRefCalcs,$E161,0)&gt;0,INDEX(StdCalcsRefCalcs,$E161,0)),"")),"")</f>
        <v/>
      </c>
      <c r="AT161" s="98" t="str">
        <f t="shared" si="110"/>
        <v/>
      </c>
      <c r="AU161" s="98" t="str">
        <f t="array" ref="AU161">IF($AN161,STDEVA(IF(G2SelectionMask="x",IF(INDEX(StdCalcsRefCalcs,$E161,0)&gt;0,INDEX(StdCalcsRefCalcs,$E161,0)),"")),"")</f>
        <v/>
      </c>
      <c r="AV161" s="97" t="b">
        <f t="shared" si="111"/>
        <v>0</v>
      </c>
      <c r="AW161" s="97" t="str">
        <f t="array" ref="AW161">IF($AV161,MEDIAN(IF(G3SelectionMask="x",IF(INDEX(StdCalcsRefCalcs,$E161,0)&gt;0,INDEX(StdCalcsRefCalcs,$E161,0)),"")),"")</f>
        <v/>
      </c>
      <c r="AX161" s="97" t="str">
        <f t="array" ref="AX161">IF($AV161,QUARTILE(IF(G3SelectionMask="x",IF(INDEX(StdCalcsRefCalcs,$E161,0)&gt;0,INDEX(StdCalcsRefCalcs,$E161,0)),""),1),"")</f>
        <v/>
      </c>
      <c r="AY161" s="97" t="str">
        <f t="array" ref="AY161">IF($AV161,QUARTILE(IF(G3SelectionMask="x",IF(INDEX(StdCalcsRefCalcs,$E161,0)&gt;0,INDEX(StdCalcsRefCalcs,$E161,0)),""),3),"")</f>
        <v/>
      </c>
      <c r="AZ161" s="97" t="str">
        <f t="array" ref="AZ161">IF($AV161,MIN(IF(G3SelectionMask="x",IF(INDEX(StdCalcsRefCalcs,$E161,0)&gt;0,INDEX(StdCalcsRefCalcs,$E161,0)),"")),"")</f>
        <v/>
      </c>
      <c r="BA161" s="97" t="str">
        <f t="array" ref="BA161">IF($AV161,MAX(IF(G3SelectionMask="x",IF(INDEX(StdCalcsRefCalcs,$E161,0)&gt;0,INDEX(StdCalcsRefCalcs,$E161,0)),"")),"")</f>
        <v/>
      </c>
      <c r="BB161" s="97" t="str">
        <f t="shared" si="112"/>
        <v/>
      </c>
      <c r="BC161" s="97" t="str">
        <f t="array" ref="BC161">IF($AV161,STDEVA(IF(G3SelectionMask="x",IF(INDEX(StdCalcsRefCalcs,$E161,0)&gt;0,INDEX(StdCalcsRefCalcs,$E161,0)),"")),"")</f>
        <v/>
      </c>
      <c r="BD161" s="98" t="b">
        <f t="shared" si="113"/>
        <v>0</v>
      </c>
      <c r="BE161" s="98" t="str">
        <f t="array" ref="BE161">IF($BD161,MEDIAN(IF(G4SelectionMask="x",IF(INDEX(StdCalcsRefCalcs,$E161,0)&gt;0,INDEX(StdCalcsRefCalcs,$E161,0)),"")),"")</f>
        <v/>
      </c>
      <c r="BF161" s="98" t="str">
        <f t="array" ref="BF161">IF($BD161,QUARTILE(IF(G4SelectionMask="x",IF(INDEX(StdCalcsRefCalcs,$E161,0)&gt;0,INDEX(StdCalcsRefCalcs,$E161,0)),""),1),"")</f>
        <v/>
      </c>
      <c r="BG161" s="98" t="str">
        <f t="array" ref="BG161">IF($BD161,QUARTILE(IF(G4SelectionMask="x",IF(INDEX(StdCalcsRefCalcs,$E161,0)&gt;0,INDEX(StdCalcsRefCalcs,$E161,0)),""),3),"")</f>
        <v/>
      </c>
      <c r="BH161" s="98" t="str">
        <f t="array" ref="BH161">IF($BD161,MIN(IF(G4SelectionMask="x",IF(INDEX(StdCalcsRefCalcs,$E161,0)&gt;0,INDEX(StdCalcsRefCalcs,$E161,0)),"")),"")</f>
        <v/>
      </c>
      <c r="BI161" s="98" t="str">
        <f t="array" ref="BI161">IF($BD161,MAX(IF(G4SelectionMask="x",IF(INDEX(StdCalcsRefCalcs,$E161,0)&gt;0,INDEX(StdCalcsRefCalcs,$E161,0)),"")),"")</f>
        <v/>
      </c>
      <c r="BJ161" s="98" t="str">
        <f t="shared" si="114"/>
        <v/>
      </c>
      <c r="BK161" s="98" t="str">
        <f t="array" ref="BK161">IF($BD161,STDEVA(IF(G4SelectionMask="x",IF(INDEX(StdCalcsRefCalcs,$E161,0)&gt;0,INDEX(StdCalcsRefCalcs,$E161,0)),"")),"")</f>
        <v/>
      </c>
      <c r="BL161" s="97" t="b">
        <f t="shared" si="115"/>
        <v>0</v>
      </c>
      <c r="BM161" s="97" t="str">
        <f t="array" ref="BM161">IF($BL161,MEDIAN(IF(G5SelectionMask="x",IF(INDEX(StdCalcsRefCalcs,$E161,0)&gt;0,INDEX(StdCalcsRefCalcs,$E161,0)),"")),"")</f>
        <v/>
      </c>
      <c r="BN161" s="97" t="str">
        <f t="array" ref="BN161">IF($BL161,QUARTILE(IF(G5SelectionMask="x",IF(INDEX(StdCalcsRefCalcs,$E161,0)&gt;0,INDEX(StdCalcsRefCalcs,$E161,0)),""),1),"")</f>
        <v/>
      </c>
      <c r="BO161" s="97" t="str">
        <f t="array" ref="BO161">IF($BL161,QUARTILE(IF(G5SelectionMask="x",IF(INDEX(StdCalcsRefCalcs,$E161,0)&gt;0,INDEX(StdCalcsRefCalcs,$E161,0)),""),3),"")</f>
        <v/>
      </c>
      <c r="BP161" s="97" t="str">
        <f t="array" ref="BP161">IF($BL161,MIN(IF(G5SelectionMask="x",IF(INDEX(StdCalcsRefCalcs,$E161,0)&gt;0,INDEX(StdCalcsRefCalcs,$E161,0)),"")),"")</f>
        <v/>
      </c>
      <c r="BQ161" s="97" t="str">
        <f t="array" ref="BQ161">IF($BL161,MAX(IF(G5SelectionMask="x",IF(INDEX(StdCalcsRefCalcs,$E161,0)&gt;0,INDEX(StdCalcsRefCalcs,$E161,0)),"")),"")</f>
        <v/>
      </c>
      <c r="BR161" s="97" t="str">
        <f t="shared" si="116"/>
        <v/>
      </c>
      <c r="BS161" s="99" t="str">
        <f t="array" ref="BS161">IF($BL161,STDEVA(IF(G5SelectionMask="x",IF(INDEX(StdCalcsRefCalcs,$E161,0)&gt;0,INDEX(StdCalcsRefCalcs,$E161,0)),"")),"")</f>
        <v/>
      </c>
      <c r="BT161" s="108"/>
      <c r="BU161" s="109" t="str">
        <f t="shared" si="120"/>
        <v/>
      </c>
      <c r="BV161" s="109" t="str">
        <f t="shared" si="120"/>
        <v/>
      </c>
      <c r="BW161" s="109" t="str">
        <f t="shared" si="120"/>
        <v/>
      </c>
      <c r="BX161" s="109" t="str">
        <f t="shared" si="120"/>
        <v/>
      </c>
      <c r="BY161" s="109" t="str">
        <f t="shared" si="120"/>
        <v/>
      </c>
      <c r="BZ161" s="109" t="str">
        <f t="shared" si="120"/>
        <v/>
      </c>
      <c r="CA161" s="109" t="str">
        <f t="shared" si="120"/>
        <v/>
      </c>
      <c r="CB161" s="109" t="str">
        <f t="shared" si="120"/>
        <v/>
      </c>
      <c r="CC161" s="109" t="str">
        <f t="shared" si="120"/>
        <v/>
      </c>
      <c r="CD161" s="109" t="str">
        <f t="shared" si="120"/>
        <v/>
      </c>
      <c r="CE161" s="109" t="str">
        <f t="shared" si="120"/>
        <v/>
      </c>
      <c r="CF161" s="109" t="str">
        <f t="shared" si="120"/>
        <v/>
      </c>
      <c r="CG161" s="109" t="str">
        <f t="shared" si="120"/>
        <v/>
      </c>
      <c r="CH161" s="109" t="str">
        <f t="shared" si="120"/>
        <v/>
      </c>
      <c r="CI161" s="109" t="str">
        <f t="shared" si="120"/>
        <v/>
      </c>
    </row>
    <row r="162" spans="1:87" x14ac:dyDescent="0.2">
      <c r="A162" s="33">
        <f t="shared" si="89"/>
        <v>0</v>
      </c>
      <c r="B162" s="206"/>
      <c r="C162" s="200"/>
      <c r="D162" s="197"/>
      <c r="E162" s="72">
        <f t="shared" si="107"/>
        <v>152</v>
      </c>
      <c r="F162" s="9" t="s">
        <v>1826</v>
      </c>
      <c r="G162" s="9" t="str">
        <f t="shared" si="108"/>
        <v>ATM infrastructure</v>
      </c>
      <c r="H162" s="9" t="s">
        <v>645</v>
      </c>
      <c r="I162" s="9">
        <f t="shared" si="118"/>
        <v>213</v>
      </c>
      <c r="J162" s="9" t="s">
        <v>630</v>
      </c>
      <c r="K162" s="9">
        <f t="shared" si="119"/>
        <v>65</v>
      </c>
      <c r="P162" s="97" t="str">
        <f t="shared" si="94"/>
        <v/>
      </c>
      <c r="Q162" s="97"/>
      <c r="R162" s="97"/>
      <c r="S162" s="97"/>
      <c r="T162" s="97"/>
      <c r="U162" s="98" t="str">
        <f t="shared" si="95"/>
        <v/>
      </c>
      <c r="V162" s="107" t="str">
        <f t="shared" si="96"/>
        <v/>
      </c>
      <c r="W162" s="107" t="str">
        <f t="shared" si="97"/>
        <v/>
      </c>
      <c r="X162" s="107" t="str">
        <f t="shared" si="98"/>
        <v/>
      </c>
      <c r="Y162" s="107" t="str">
        <f t="shared" si="99"/>
        <v/>
      </c>
      <c r="Z162" s="107" t="str">
        <f t="shared" si="100"/>
        <v/>
      </c>
      <c r="AA162" s="107" t="str">
        <f t="shared" si="101"/>
        <v/>
      </c>
      <c r="AB162" s="107" t="str">
        <f t="shared" si="102"/>
        <v/>
      </c>
      <c r="AC162" s="107" t="str">
        <f t="shared" si="103"/>
        <v/>
      </c>
      <c r="AD162" s="107" t="str">
        <f t="shared" si="104"/>
        <v/>
      </c>
      <c r="AE162" s="107" t="str">
        <f t="shared" si="105"/>
        <v/>
      </c>
      <c r="AF162" s="97" t="b">
        <f t="shared" si="25"/>
        <v>0</v>
      </c>
      <c r="AG162" s="97" t="str">
        <f t="array" ref="AG162">IF($AF162,MEDIAN(IF(G1SelectionMask="x",IF(INDEX(StdCalcsRefCalcs,$E162,0)&gt;0,INDEX(StdCalcsRefCalcs,$E162,0)),"")),"")</f>
        <v/>
      </c>
      <c r="AH162" s="97" t="str">
        <f t="array" ref="AH162">IF($AF162,QUARTILE(IF(G1SelectionMask="x",IF(INDEX(StdCalcsRefCalcs,$E162,0)&gt;0,INDEX(StdCalcsRefCalcs,$E162,0)),""),1),"")</f>
        <v/>
      </c>
      <c r="AI162" s="97" t="str">
        <f t="array" ref="AI162">IF($AF162,QUARTILE(IF(G1SelectionMask="x",IF(INDEX(StdCalcsRefCalcs,$E162,0)&gt;0,INDEX(StdCalcsRefCalcs,$E162,0)),""),3),"")</f>
        <v/>
      </c>
      <c r="AJ162" s="97" t="str">
        <f t="array" ref="AJ162">IF($AF162,MIN(IF(G1SelectionMask="x",IF(INDEX(StdCalcsRefCalcs,$E162,0)&gt;0,INDEX(StdCalcsRefCalcs,$E162,0)),"")),"")</f>
        <v/>
      </c>
      <c r="AK162" s="97" t="str">
        <f t="array" ref="AK162">IF($AF162,MAX(IF(G1SelectionMask="x",IF(INDEX(StdCalcsRefCalcs,$E162,0)&gt;0,INDEX(StdCalcsRefCalcs,$E162,0)),"")),"")</f>
        <v/>
      </c>
      <c r="AL162" s="97" t="str">
        <f t="shared" si="26"/>
        <v/>
      </c>
      <c r="AM162" s="97" t="str">
        <f t="array" ref="AM162">IF($AF162,STDEVA(IF(G1SelectionMask="x",IF(INDEX(StdCalcsRefCalcs,$E162,0)&gt;0,INDEX(StdCalcsRefCalcs,$E162,0)),"")),"")</f>
        <v/>
      </c>
      <c r="AN162" s="98" t="b">
        <f t="shared" si="109"/>
        <v>0</v>
      </c>
      <c r="AO162" s="98" t="str">
        <f t="array" ref="AO162">IF($AN162,MEDIAN(IF(G2SelectionMask="x",IF(INDEX(StdCalcsRefCalcs,$E162,0)&gt;0,INDEX(StdCalcsRefCalcs,$E162,0)),"")),"")</f>
        <v/>
      </c>
      <c r="AP162" s="98" t="str">
        <f t="array" ref="AP162">IF($AN162,QUARTILE(IF(G2SelectionMask="x",IF(INDEX(StdCalcsRefCalcs,$E162,0)&gt;0,INDEX(StdCalcsRefCalcs,$E162,0)),""),1),"")</f>
        <v/>
      </c>
      <c r="AQ162" s="98" t="str">
        <f t="array" ref="AQ162">IF($AN162,QUARTILE(IF(G2SelectionMask="x",IF(INDEX(StdCalcsRefCalcs,$E162,0)&gt;0,INDEX(StdCalcsRefCalcs,$E162,0)),""),3),"")</f>
        <v/>
      </c>
      <c r="AR162" s="98" t="str">
        <f t="array" ref="AR162">IF($AN162,MIN(IF(G2SelectionMask="x",IF(INDEX(StdCalcsRefCalcs,$E162,0)&gt;0,INDEX(StdCalcsRefCalcs,$E162,0)),"")),"")</f>
        <v/>
      </c>
      <c r="AS162" s="98" t="str">
        <f t="array" ref="AS162">IF($AN162,MAX(IF(G2SelectionMask="x",IF(INDEX(StdCalcsRefCalcs,$E162,0)&gt;0,INDEX(StdCalcsRefCalcs,$E162,0)),"")),"")</f>
        <v/>
      </c>
      <c r="AT162" s="98" t="str">
        <f t="shared" si="110"/>
        <v/>
      </c>
      <c r="AU162" s="98" t="str">
        <f t="array" ref="AU162">IF($AN162,STDEVA(IF(G2SelectionMask="x",IF(INDEX(StdCalcsRefCalcs,$E162,0)&gt;0,INDEX(StdCalcsRefCalcs,$E162,0)),"")),"")</f>
        <v/>
      </c>
      <c r="AV162" s="97" t="b">
        <f t="shared" si="111"/>
        <v>0</v>
      </c>
      <c r="AW162" s="97" t="str">
        <f t="array" ref="AW162">IF($AV162,MEDIAN(IF(G3SelectionMask="x",IF(INDEX(StdCalcsRefCalcs,$E162,0)&gt;0,INDEX(StdCalcsRefCalcs,$E162,0)),"")),"")</f>
        <v/>
      </c>
      <c r="AX162" s="97" t="str">
        <f t="array" ref="AX162">IF($AV162,QUARTILE(IF(G3SelectionMask="x",IF(INDEX(StdCalcsRefCalcs,$E162,0)&gt;0,INDEX(StdCalcsRefCalcs,$E162,0)),""),1),"")</f>
        <v/>
      </c>
      <c r="AY162" s="97" t="str">
        <f t="array" ref="AY162">IF($AV162,QUARTILE(IF(G3SelectionMask="x",IF(INDEX(StdCalcsRefCalcs,$E162,0)&gt;0,INDEX(StdCalcsRefCalcs,$E162,0)),""),3),"")</f>
        <v/>
      </c>
      <c r="AZ162" s="97" t="str">
        <f t="array" ref="AZ162">IF($AV162,MIN(IF(G3SelectionMask="x",IF(INDEX(StdCalcsRefCalcs,$E162,0)&gt;0,INDEX(StdCalcsRefCalcs,$E162,0)),"")),"")</f>
        <v/>
      </c>
      <c r="BA162" s="97" t="str">
        <f t="array" ref="BA162">IF($AV162,MAX(IF(G3SelectionMask="x",IF(INDEX(StdCalcsRefCalcs,$E162,0)&gt;0,INDEX(StdCalcsRefCalcs,$E162,0)),"")),"")</f>
        <v/>
      </c>
      <c r="BB162" s="97" t="str">
        <f t="shared" si="112"/>
        <v/>
      </c>
      <c r="BC162" s="97" t="str">
        <f t="array" ref="BC162">IF($AV162,STDEVA(IF(G3SelectionMask="x",IF(INDEX(StdCalcsRefCalcs,$E162,0)&gt;0,INDEX(StdCalcsRefCalcs,$E162,0)),"")),"")</f>
        <v/>
      </c>
      <c r="BD162" s="98" t="b">
        <f t="shared" si="113"/>
        <v>0</v>
      </c>
      <c r="BE162" s="98" t="str">
        <f t="array" ref="BE162">IF($BD162,MEDIAN(IF(G4SelectionMask="x",IF(INDEX(StdCalcsRefCalcs,$E162,0)&gt;0,INDEX(StdCalcsRefCalcs,$E162,0)),"")),"")</f>
        <v/>
      </c>
      <c r="BF162" s="98" t="str">
        <f t="array" ref="BF162">IF($BD162,QUARTILE(IF(G4SelectionMask="x",IF(INDEX(StdCalcsRefCalcs,$E162,0)&gt;0,INDEX(StdCalcsRefCalcs,$E162,0)),""),1),"")</f>
        <v/>
      </c>
      <c r="BG162" s="98" t="str">
        <f t="array" ref="BG162">IF($BD162,QUARTILE(IF(G4SelectionMask="x",IF(INDEX(StdCalcsRefCalcs,$E162,0)&gt;0,INDEX(StdCalcsRefCalcs,$E162,0)),""),3),"")</f>
        <v/>
      </c>
      <c r="BH162" s="98" t="str">
        <f t="array" ref="BH162">IF($BD162,MIN(IF(G4SelectionMask="x",IF(INDEX(StdCalcsRefCalcs,$E162,0)&gt;0,INDEX(StdCalcsRefCalcs,$E162,0)),"")),"")</f>
        <v/>
      </c>
      <c r="BI162" s="98" t="str">
        <f t="array" ref="BI162">IF($BD162,MAX(IF(G4SelectionMask="x",IF(INDEX(StdCalcsRefCalcs,$E162,0)&gt;0,INDEX(StdCalcsRefCalcs,$E162,0)),"")),"")</f>
        <v/>
      </c>
      <c r="BJ162" s="98" t="str">
        <f t="shared" si="114"/>
        <v/>
      </c>
      <c r="BK162" s="98" t="str">
        <f t="array" ref="BK162">IF($BD162,STDEVA(IF(G4SelectionMask="x",IF(INDEX(StdCalcsRefCalcs,$E162,0)&gt;0,INDEX(StdCalcsRefCalcs,$E162,0)),"")),"")</f>
        <v/>
      </c>
      <c r="BL162" s="97" t="b">
        <f t="shared" si="115"/>
        <v>0</v>
      </c>
      <c r="BM162" s="97" t="str">
        <f t="array" ref="BM162">IF($BL162,MEDIAN(IF(G5SelectionMask="x",IF(INDEX(StdCalcsRefCalcs,$E162,0)&gt;0,INDEX(StdCalcsRefCalcs,$E162,0)),"")),"")</f>
        <v/>
      </c>
      <c r="BN162" s="97" t="str">
        <f t="array" ref="BN162">IF($BL162,QUARTILE(IF(G5SelectionMask="x",IF(INDEX(StdCalcsRefCalcs,$E162,0)&gt;0,INDEX(StdCalcsRefCalcs,$E162,0)),""),1),"")</f>
        <v/>
      </c>
      <c r="BO162" s="97" t="str">
        <f t="array" ref="BO162">IF($BL162,QUARTILE(IF(G5SelectionMask="x",IF(INDEX(StdCalcsRefCalcs,$E162,0)&gt;0,INDEX(StdCalcsRefCalcs,$E162,0)),""),3),"")</f>
        <v/>
      </c>
      <c r="BP162" s="97" t="str">
        <f t="array" ref="BP162">IF($BL162,MIN(IF(G5SelectionMask="x",IF(INDEX(StdCalcsRefCalcs,$E162,0)&gt;0,INDEX(StdCalcsRefCalcs,$E162,0)),"")),"")</f>
        <v/>
      </c>
      <c r="BQ162" s="97" t="str">
        <f t="array" ref="BQ162">IF($BL162,MAX(IF(G5SelectionMask="x",IF(INDEX(StdCalcsRefCalcs,$E162,0)&gt;0,INDEX(StdCalcsRefCalcs,$E162,0)),"")),"")</f>
        <v/>
      </c>
      <c r="BR162" s="97" t="str">
        <f t="shared" si="116"/>
        <v/>
      </c>
      <c r="BS162" s="99" t="str">
        <f t="array" ref="BS162">IF($BL162,STDEVA(IF(G5SelectionMask="x",IF(INDEX(StdCalcsRefCalcs,$E162,0)&gt;0,INDEX(StdCalcsRefCalcs,$E162,0)),"")),"")</f>
        <v/>
      </c>
      <c r="BT162" s="108"/>
      <c r="BU162" s="109" t="str">
        <f t="shared" si="120"/>
        <v/>
      </c>
      <c r="BV162" s="109" t="str">
        <f t="shared" si="120"/>
        <v/>
      </c>
      <c r="BW162" s="109" t="str">
        <f t="shared" si="120"/>
        <v/>
      </c>
      <c r="BX162" s="109" t="str">
        <f t="shared" si="120"/>
        <v/>
      </c>
      <c r="BY162" s="109" t="str">
        <f t="shared" si="120"/>
        <v/>
      </c>
      <c r="BZ162" s="109" t="str">
        <f t="shared" si="120"/>
        <v/>
      </c>
      <c r="CA162" s="109" t="str">
        <f t="shared" si="120"/>
        <v/>
      </c>
      <c r="CB162" s="109" t="str">
        <f t="shared" si="120"/>
        <v/>
      </c>
      <c r="CC162" s="109" t="str">
        <f t="shared" si="120"/>
        <v/>
      </c>
      <c r="CD162" s="109" t="str">
        <f t="shared" si="120"/>
        <v/>
      </c>
      <c r="CE162" s="109" t="str">
        <f t="shared" si="120"/>
        <v/>
      </c>
      <c r="CF162" s="109" t="str">
        <f t="shared" si="120"/>
        <v/>
      </c>
      <c r="CG162" s="109" t="str">
        <f t="shared" si="120"/>
        <v/>
      </c>
      <c r="CH162" s="109" t="str">
        <f t="shared" si="120"/>
        <v/>
      </c>
      <c r="CI162" s="109" t="str">
        <f t="shared" si="120"/>
        <v/>
      </c>
    </row>
    <row r="163" spans="1:87" x14ac:dyDescent="0.2">
      <c r="A163" s="33">
        <f t="shared" si="89"/>
        <v>0</v>
      </c>
      <c r="B163" s="206"/>
      <c r="C163" s="200"/>
      <c r="D163" s="197"/>
      <c r="E163" s="72">
        <f t="shared" si="107"/>
        <v>153</v>
      </c>
      <c r="F163" s="9" t="s">
        <v>1697</v>
      </c>
      <c r="G163" s="9" t="str">
        <f t="shared" si="108"/>
        <v>Infrastructure</v>
      </c>
      <c r="H163" s="9" t="s">
        <v>635</v>
      </c>
      <c r="I163" s="9">
        <f t="shared" si="118"/>
        <v>203</v>
      </c>
      <c r="J163" s="9" t="s">
        <v>629</v>
      </c>
      <c r="K163" s="9">
        <f t="shared" si="119"/>
        <v>13</v>
      </c>
      <c r="P163" s="97" t="str">
        <f t="shared" si="94"/>
        <v/>
      </c>
      <c r="Q163" s="97"/>
      <c r="R163" s="97"/>
      <c r="S163" s="97"/>
      <c r="T163" s="97"/>
      <c r="U163" s="98" t="str">
        <f t="shared" si="95"/>
        <v/>
      </c>
      <c r="V163" s="107" t="str">
        <f t="shared" si="96"/>
        <v/>
      </c>
      <c r="W163" s="107" t="str">
        <f t="shared" si="97"/>
        <v/>
      </c>
      <c r="X163" s="107" t="str">
        <f t="shared" si="98"/>
        <v/>
      </c>
      <c r="Y163" s="107" t="str">
        <f t="shared" si="99"/>
        <v/>
      </c>
      <c r="Z163" s="107" t="str">
        <f t="shared" si="100"/>
        <v/>
      </c>
      <c r="AA163" s="107" t="str">
        <f t="shared" si="101"/>
        <v/>
      </c>
      <c r="AB163" s="107" t="str">
        <f t="shared" si="102"/>
        <v/>
      </c>
      <c r="AC163" s="107" t="str">
        <f t="shared" si="103"/>
        <v/>
      </c>
      <c r="AD163" s="107" t="str">
        <f t="shared" si="104"/>
        <v/>
      </c>
      <c r="AE163" s="107" t="str">
        <f t="shared" si="105"/>
        <v/>
      </c>
      <c r="AF163" s="97" t="b">
        <f t="shared" si="25"/>
        <v>0</v>
      </c>
      <c r="AG163" s="97" t="str">
        <f t="array" ref="AG163">IF($AF163,MEDIAN(IF(G1SelectionMask="x",IF(INDEX(StdCalcsRefCalcs,$E163,0)&gt;0,INDEX(StdCalcsRefCalcs,$E163,0)),"")),"")</f>
        <v/>
      </c>
      <c r="AH163" s="97" t="str">
        <f t="array" ref="AH163">IF($AF163,QUARTILE(IF(G1SelectionMask="x",IF(INDEX(StdCalcsRefCalcs,$E163,0)&gt;0,INDEX(StdCalcsRefCalcs,$E163,0)),""),1),"")</f>
        <v/>
      </c>
      <c r="AI163" s="97" t="str">
        <f t="array" ref="AI163">IF($AF163,QUARTILE(IF(G1SelectionMask="x",IF(INDEX(StdCalcsRefCalcs,$E163,0)&gt;0,INDEX(StdCalcsRefCalcs,$E163,0)),""),3),"")</f>
        <v/>
      </c>
      <c r="AJ163" s="97" t="str">
        <f t="array" ref="AJ163">IF($AF163,MIN(IF(G1SelectionMask="x",IF(INDEX(StdCalcsRefCalcs,$E163,0)&gt;0,INDEX(StdCalcsRefCalcs,$E163,0)),"")),"")</f>
        <v/>
      </c>
      <c r="AK163" s="97" t="str">
        <f t="array" ref="AK163">IF($AF163,MAX(IF(G1SelectionMask="x",IF(INDEX(StdCalcsRefCalcs,$E163,0)&gt;0,INDEX(StdCalcsRefCalcs,$E163,0)),"")),"")</f>
        <v/>
      </c>
      <c r="AL163" s="97" t="str">
        <f t="shared" si="26"/>
        <v/>
      </c>
      <c r="AM163" s="97" t="str">
        <f t="array" ref="AM163">IF($AF163,STDEVA(IF(G1SelectionMask="x",IF(INDEX(StdCalcsRefCalcs,$E163,0)&gt;0,INDEX(StdCalcsRefCalcs,$E163,0)),"")),"")</f>
        <v/>
      </c>
      <c r="AN163" s="98" t="b">
        <f t="shared" si="109"/>
        <v>0</v>
      </c>
      <c r="AO163" s="98" t="str">
        <f t="array" ref="AO163">IF($AN163,MEDIAN(IF(G2SelectionMask="x",IF(INDEX(StdCalcsRefCalcs,$E163,0)&gt;0,INDEX(StdCalcsRefCalcs,$E163,0)),"")),"")</f>
        <v/>
      </c>
      <c r="AP163" s="98" t="str">
        <f t="array" ref="AP163">IF($AN163,QUARTILE(IF(G2SelectionMask="x",IF(INDEX(StdCalcsRefCalcs,$E163,0)&gt;0,INDEX(StdCalcsRefCalcs,$E163,0)),""),1),"")</f>
        <v/>
      </c>
      <c r="AQ163" s="98" t="str">
        <f t="array" ref="AQ163">IF($AN163,QUARTILE(IF(G2SelectionMask="x",IF(INDEX(StdCalcsRefCalcs,$E163,0)&gt;0,INDEX(StdCalcsRefCalcs,$E163,0)),""),3),"")</f>
        <v/>
      </c>
      <c r="AR163" s="98" t="str">
        <f t="array" ref="AR163">IF($AN163,MIN(IF(G2SelectionMask="x",IF(INDEX(StdCalcsRefCalcs,$E163,0)&gt;0,INDEX(StdCalcsRefCalcs,$E163,0)),"")),"")</f>
        <v/>
      </c>
      <c r="AS163" s="98" t="str">
        <f t="array" ref="AS163">IF($AN163,MAX(IF(G2SelectionMask="x",IF(INDEX(StdCalcsRefCalcs,$E163,0)&gt;0,INDEX(StdCalcsRefCalcs,$E163,0)),"")),"")</f>
        <v/>
      </c>
      <c r="AT163" s="98" t="str">
        <f t="shared" si="110"/>
        <v/>
      </c>
      <c r="AU163" s="98" t="str">
        <f t="array" ref="AU163">IF($AN163,STDEVA(IF(G2SelectionMask="x",IF(INDEX(StdCalcsRefCalcs,$E163,0)&gt;0,INDEX(StdCalcsRefCalcs,$E163,0)),"")),"")</f>
        <v/>
      </c>
      <c r="AV163" s="97" t="b">
        <f t="shared" si="111"/>
        <v>0</v>
      </c>
      <c r="AW163" s="97" t="str">
        <f t="array" ref="AW163">IF($AV163,MEDIAN(IF(G3SelectionMask="x",IF(INDEX(StdCalcsRefCalcs,$E163,0)&gt;0,INDEX(StdCalcsRefCalcs,$E163,0)),"")),"")</f>
        <v/>
      </c>
      <c r="AX163" s="97" t="str">
        <f t="array" ref="AX163">IF($AV163,QUARTILE(IF(G3SelectionMask="x",IF(INDEX(StdCalcsRefCalcs,$E163,0)&gt;0,INDEX(StdCalcsRefCalcs,$E163,0)),""),1),"")</f>
        <v/>
      </c>
      <c r="AY163" s="97" t="str">
        <f t="array" ref="AY163">IF($AV163,QUARTILE(IF(G3SelectionMask="x",IF(INDEX(StdCalcsRefCalcs,$E163,0)&gt;0,INDEX(StdCalcsRefCalcs,$E163,0)),""),3),"")</f>
        <v/>
      </c>
      <c r="AZ163" s="97" t="str">
        <f t="array" ref="AZ163">IF($AV163,MIN(IF(G3SelectionMask="x",IF(INDEX(StdCalcsRefCalcs,$E163,0)&gt;0,INDEX(StdCalcsRefCalcs,$E163,0)),"")),"")</f>
        <v/>
      </c>
      <c r="BA163" s="97" t="str">
        <f t="array" ref="BA163">IF($AV163,MAX(IF(G3SelectionMask="x",IF(INDEX(StdCalcsRefCalcs,$E163,0)&gt;0,INDEX(StdCalcsRefCalcs,$E163,0)),"")),"")</f>
        <v/>
      </c>
      <c r="BB163" s="97" t="str">
        <f t="shared" si="112"/>
        <v/>
      </c>
      <c r="BC163" s="97" t="str">
        <f t="array" ref="BC163">IF($AV163,STDEVA(IF(G3SelectionMask="x",IF(INDEX(StdCalcsRefCalcs,$E163,0)&gt;0,INDEX(StdCalcsRefCalcs,$E163,0)),"")),"")</f>
        <v/>
      </c>
      <c r="BD163" s="98" t="b">
        <f t="shared" si="113"/>
        <v>0</v>
      </c>
      <c r="BE163" s="98" t="str">
        <f t="array" ref="BE163">IF($BD163,MEDIAN(IF(G4SelectionMask="x",IF(INDEX(StdCalcsRefCalcs,$E163,0)&gt;0,INDEX(StdCalcsRefCalcs,$E163,0)),"")),"")</f>
        <v/>
      </c>
      <c r="BF163" s="98" t="str">
        <f t="array" ref="BF163">IF($BD163,QUARTILE(IF(G4SelectionMask="x",IF(INDEX(StdCalcsRefCalcs,$E163,0)&gt;0,INDEX(StdCalcsRefCalcs,$E163,0)),""),1),"")</f>
        <v/>
      </c>
      <c r="BG163" s="98" t="str">
        <f t="array" ref="BG163">IF($BD163,QUARTILE(IF(G4SelectionMask="x",IF(INDEX(StdCalcsRefCalcs,$E163,0)&gt;0,INDEX(StdCalcsRefCalcs,$E163,0)),""),3),"")</f>
        <v/>
      </c>
      <c r="BH163" s="98" t="str">
        <f t="array" ref="BH163">IF($BD163,MIN(IF(G4SelectionMask="x",IF(INDEX(StdCalcsRefCalcs,$E163,0)&gt;0,INDEX(StdCalcsRefCalcs,$E163,0)),"")),"")</f>
        <v/>
      </c>
      <c r="BI163" s="98" t="str">
        <f t="array" ref="BI163">IF($BD163,MAX(IF(G4SelectionMask="x",IF(INDEX(StdCalcsRefCalcs,$E163,0)&gt;0,INDEX(StdCalcsRefCalcs,$E163,0)),"")),"")</f>
        <v/>
      </c>
      <c r="BJ163" s="98" t="str">
        <f t="shared" si="114"/>
        <v/>
      </c>
      <c r="BK163" s="98" t="str">
        <f t="array" ref="BK163">IF($BD163,STDEVA(IF(G4SelectionMask="x",IF(INDEX(StdCalcsRefCalcs,$E163,0)&gt;0,INDEX(StdCalcsRefCalcs,$E163,0)),"")),"")</f>
        <v/>
      </c>
      <c r="BL163" s="97" t="b">
        <f t="shared" si="115"/>
        <v>0</v>
      </c>
      <c r="BM163" s="97" t="str">
        <f t="array" ref="BM163">IF($BL163,MEDIAN(IF(G5SelectionMask="x",IF(INDEX(StdCalcsRefCalcs,$E163,0)&gt;0,INDEX(StdCalcsRefCalcs,$E163,0)),"")),"")</f>
        <v/>
      </c>
      <c r="BN163" s="97" t="str">
        <f t="array" ref="BN163">IF($BL163,QUARTILE(IF(G5SelectionMask="x",IF(INDEX(StdCalcsRefCalcs,$E163,0)&gt;0,INDEX(StdCalcsRefCalcs,$E163,0)),""),1),"")</f>
        <v/>
      </c>
      <c r="BO163" s="97" t="str">
        <f t="array" ref="BO163">IF($BL163,QUARTILE(IF(G5SelectionMask="x",IF(INDEX(StdCalcsRefCalcs,$E163,0)&gt;0,INDEX(StdCalcsRefCalcs,$E163,0)),""),3),"")</f>
        <v/>
      </c>
      <c r="BP163" s="97" t="str">
        <f t="array" ref="BP163">IF($BL163,MIN(IF(G5SelectionMask="x",IF(INDEX(StdCalcsRefCalcs,$E163,0)&gt;0,INDEX(StdCalcsRefCalcs,$E163,0)),"")),"")</f>
        <v/>
      </c>
      <c r="BQ163" s="97" t="str">
        <f t="array" ref="BQ163">IF($BL163,MAX(IF(G5SelectionMask="x",IF(INDEX(StdCalcsRefCalcs,$E163,0)&gt;0,INDEX(StdCalcsRefCalcs,$E163,0)),"")),"")</f>
        <v/>
      </c>
      <c r="BR163" s="97" t="str">
        <f t="shared" si="116"/>
        <v/>
      </c>
      <c r="BS163" s="99" t="str">
        <f t="array" ref="BS163">IF($BL163,STDEVA(IF(G5SelectionMask="x",IF(INDEX(StdCalcsRefCalcs,$E163,0)&gt;0,INDEX(StdCalcsRefCalcs,$E163,0)),"")),"")</f>
        <v/>
      </c>
      <c r="BT163" s="108"/>
      <c r="BU163" s="109" t="str">
        <f t="shared" si="120"/>
        <v/>
      </c>
      <c r="BV163" s="109" t="str">
        <f t="shared" si="120"/>
        <v/>
      </c>
      <c r="BW163" s="109" t="str">
        <f t="shared" si="120"/>
        <v/>
      </c>
      <c r="BX163" s="109" t="str">
        <f t="shared" si="120"/>
        <v/>
      </c>
      <c r="BY163" s="109" t="str">
        <f t="shared" si="120"/>
        <v/>
      </c>
      <c r="BZ163" s="109" t="str">
        <f t="shared" si="120"/>
        <v/>
      </c>
      <c r="CA163" s="109" t="str">
        <f t="shared" si="120"/>
        <v/>
      </c>
      <c r="CB163" s="109" t="str">
        <f t="shared" si="120"/>
        <v/>
      </c>
      <c r="CC163" s="109" t="str">
        <f t="shared" si="120"/>
        <v/>
      </c>
      <c r="CD163" s="109" t="str">
        <f t="shared" si="120"/>
        <v/>
      </c>
      <c r="CE163" s="109" t="str">
        <f t="shared" si="120"/>
        <v/>
      </c>
      <c r="CF163" s="109" t="str">
        <f t="shared" si="120"/>
        <v/>
      </c>
      <c r="CG163" s="109" t="str">
        <f t="shared" si="120"/>
        <v/>
      </c>
      <c r="CH163" s="109" t="str">
        <f t="shared" si="120"/>
        <v/>
      </c>
      <c r="CI163" s="109" t="str">
        <f t="shared" si="120"/>
        <v/>
      </c>
    </row>
    <row r="164" spans="1:87" x14ac:dyDescent="0.2">
      <c r="A164" s="33">
        <f t="shared" si="89"/>
        <v>0</v>
      </c>
      <c r="B164" s="206"/>
      <c r="C164" s="200"/>
      <c r="D164" s="197"/>
      <c r="E164" s="72">
        <f t="shared" si="107"/>
        <v>154</v>
      </c>
      <c r="F164" s="9" t="s">
        <v>1698</v>
      </c>
      <c r="G164" s="9" t="str">
        <f t="shared" si="108"/>
        <v>Server infrastructure</v>
      </c>
      <c r="H164" s="9" t="s">
        <v>636</v>
      </c>
      <c r="I164" s="9">
        <f t="shared" si="118"/>
        <v>204</v>
      </c>
      <c r="J164" s="9" t="s">
        <v>629</v>
      </c>
      <c r="K164" s="9">
        <f t="shared" si="119"/>
        <v>13</v>
      </c>
      <c r="P164" s="97" t="str">
        <f t="shared" si="94"/>
        <v/>
      </c>
      <c r="Q164" s="97"/>
      <c r="R164" s="97"/>
      <c r="S164" s="97"/>
      <c r="T164" s="97"/>
      <c r="U164" s="98" t="str">
        <f t="shared" si="95"/>
        <v/>
      </c>
      <c r="V164" s="107" t="str">
        <f t="shared" si="96"/>
        <v/>
      </c>
      <c r="W164" s="107" t="str">
        <f t="shared" si="97"/>
        <v/>
      </c>
      <c r="X164" s="107" t="str">
        <f t="shared" si="98"/>
        <v/>
      </c>
      <c r="Y164" s="107" t="str">
        <f t="shared" si="99"/>
        <v/>
      </c>
      <c r="Z164" s="107" t="str">
        <f t="shared" si="100"/>
        <v/>
      </c>
      <c r="AA164" s="107" t="str">
        <f t="shared" si="101"/>
        <v/>
      </c>
      <c r="AB164" s="107" t="str">
        <f t="shared" si="102"/>
        <v/>
      </c>
      <c r="AC164" s="107" t="str">
        <f t="shared" si="103"/>
        <v/>
      </c>
      <c r="AD164" s="107" t="str">
        <f t="shared" si="104"/>
        <v/>
      </c>
      <c r="AE164" s="107" t="str">
        <f t="shared" si="105"/>
        <v/>
      </c>
      <c r="AF164" s="97" t="b">
        <f t="shared" si="25"/>
        <v>0</v>
      </c>
      <c r="AG164" s="97" t="str">
        <f t="array" ref="AG164">IF($AF164,MEDIAN(IF(G1SelectionMask="x",IF(INDEX(StdCalcsRefCalcs,$E164,0)&gt;0,INDEX(StdCalcsRefCalcs,$E164,0)),"")),"")</f>
        <v/>
      </c>
      <c r="AH164" s="97" t="str">
        <f t="array" ref="AH164">IF($AF164,QUARTILE(IF(G1SelectionMask="x",IF(INDEX(StdCalcsRefCalcs,$E164,0)&gt;0,INDEX(StdCalcsRefCalcs,$E164,0)),""),1),"")</f>
        <v/>
      </c>
      <c r="AI164" s="97" t="str">
        <f t="array" ref="AI164">IF($AF164,QUARTILE(IF(G1SelectionMask="x",IF(INDEX(StdCalcsRefCalcs,$E164,0)&gt;0,INDEX(StdCalcsRefCalcs,$E164,0)),""),3),"")</f>
        <v/>
      </c>
      <c r="AJ164" s="97" t="str">
        <f t="array" ref="AJ164">IF($AF164,MIN(IF(G1SelectionMask="x",IF(INDEX(StdCalcsRefCalcs,$E164,0)&gt;0,INDEX(StdCalcsRefCalcs,$E164,0)),"")),"")</f>
        <v/>
      </c>
      <c r="AK164" s="97" t="str">
        <f t="array" ref="AK164">IF($AF164,MAX(IF(G1SelectionMask="x",IF(INDEX(StdCalcsRefCalcs,$E164,0)&gt;0,INDEX(StdCalcsRefCalcs,$E164,0)),"")),"")</f>
        <v/>
      </c>
      <c r="AL164" s="97" t="str">
        <f t="shared" si="26"/>
        <v/>
      </c>
      <c r="AM164" s="97" t="str">
        <f t="array" ref="AM164">IF($AF164,STDEVA(IF(G1SelectionMask="x",IF(INDEX(StdCalcsRefCalcs,$E164,0)&gt;0,INDEX(StdCalcsRefCalcs,$E164,0)),"")),"")</f>
        <v/>
      </c>
      <c r="AN164" s="98" t="b">
        <f t="shared" si="109"/>
        <v>0</v>
      </c>
      <c r="AO164" s="98" t="str">
        <f t="array" ref="AO164">IF($AN164,MEDIAN(IF(G2SelectionMask="x",IF(INDEX(StdCalcsRefCalcs,$E164,0)&gt;0,INDEX(StdCalcsRefCalcs,$E164,0)),"")),"")</f>
        <v/>
      </c>
      <c r="AP164" s="98" t="str">
        <f t="array" ref="AP164">IF($AN164,QUARTILE(IF(G2SelectionMask="x",IF(INDEX(StdCalcsRefCalcs,$E164,0)&gt;0,INDEX(StdCalcsRefCalcs,$E164,0)),""),1),"")</f>
        <v/>
      </c>
      <c r="AQ164" s="98" t="str">
        <f t="array" ref="AQ164">IF($AN164,QUARTILE(IF(G2SelectionMask="x",IF(INDEX(StdCalcsRefCalcs,$E164,0)&gt;0,INDEX(StdCalcsRefCalcs,$E164,0)),""),3),"")</f>
        <v/>
      </c>
      <c r="AR164" s="98" t="str">
        <f t="array" ref="AR164">IF($AN164,MIN(IF(G2SelectionMask="x",IF(INDEX(StdCalcsRefCalcs,$E164,0)&gt;0,INDEX(StdCalcsRefCalcs,$E164,0)),"")),"")</f>
        <v/>
      </c>
      <c r="AS164" s="98" t="str">
        <f t="array" ref="AS164">IF($AN164,MAX(IF(G2SelectionMask="x",IF(INDEX(StdCalcsRefCalcs,$E164,0)&gt;0,INDEX(StdCalcsRefCalcs,$E164,0)),"")),"")</f>
        <v/>
      </c>
      <c r="AT164" s="98" t="str">
        <f t="shared" si="110"/>
        <v/>
      </c>
      <c r="AU164" s="98" t="str">
        <f t="array" ref="AU164">IF($AN164,STDEVA(IF(G2SelectionMask="x",IF(INDEX(StdCalcsRefCalcs,$E164,0)&gt;0,INDEX(StdCalcsRefCalcs,$E164,0)),"")),"")</f>
        <v/>
      </c>
      <c r="AV164" s="97" t="b">
        <f t="shared" si="111"/>
        <v>0</v>
      </c>
      <c r="AW164" s="97" t="str">
        <f t="array" ref="AW164">IF($AV164,MEDIAN(IF(G3SelectionMask="x",IF(INDEX(StdCalcsRefCalcs,$E164,0)&gt;0,INDEX(StdCalcsRefCalcs,$E164,0)),"")),"")</f>
        <v/>
      </c>
      <c r="AX164" s="97" t="str">
        <f t="array" ref="AX164">IF($AV164,QUARTILE(IF(G3SelectionMask="x",IF(INDEX(StdCalcsRefCalcs,$E164,0)&gt;0,INDEX(StdCalcsRefCalcs,$E164,0)),""),1),"")</f>
        <v/>
      </c>
      <c r="AY164" s="97" t="str">
        <f t="array" ref="AY164">IF($AV164,QUARTILE(IF(G3SelectionMask="x",IF(INDEX(StdCalcsRefCalcs,$E164,0)&gt;0,INDEX(StdCalcsRefCalcs,$E164,0)),""),3),"")</f>
        <v/>
      </c>
      <c r="AZ164" s="97" t="str">
        <f t="array" ref="AZ164">IF($AV164,MIN(IF(G3SelectionMask="x",IF(INDEX(StdCalcsRefCalcs,$E164,0)&gt;0,INDEX(StdCalcsRefCalcs,$E164,0)),"")),"")</f>
        <v/>
      </c>
      <c r="BA164" s="97" t="str">
        <f t="array" ref="BA164">IF($AV164,MAX(IF(G3SelectionMask="x",IF(INDEX(StdCalcsRefCalcs,$E164,0)&gt;0,INDEX(StdCalcsRefCalcs,$E164,0)),"")),"")</f>
        <v/>
      </c>
      <c r="BB164" s="97" t="str">
        <f t="shared" si="112"/>
        <v/>
      </c>
      <c r="BC164" s="97" t="str">
        <f t="array" ref="BC164">IF($AV164,STDEVA(IF(G3SelectionMask="x",IF(INDEX(StdCalcsRefCalcs,$E164,0)&gt;0,INDEX(StdCalcsRefCalcs,$E164,0)),"")),"")</f>
        <v/>
      </c>
      <c r="BD164" s="98" t="b">
        <f t="shared" si="113"/>
        <v>0</v>
      </c>
      <c r="BE164" s="98" t="str">
        <f t="array" ref="BE164">IF($BD164,MEDIAN(IF(G4SelectionMask="x",IF(INDEX(StdCalcsRefCalcs,$E164,0)&gt;0,INDEX(StdCalcsRefCalcs,$E164,0)),"")),"")</f>
        <v/>
      </c>
      <c r="BF164" s="98" t="str">
        <f t="array" ref="BF164">IF($BD164,QUARTILE(IF(G4SelectionMask="x",IF(INDEX(StdCalcsRefCalcs,$E164,0)&gt;0,INDEX(StdCalcsRefCalcs,$E164,0)),""),1),"")</f>
        <v/>
      </c>
      <c r="BG164" s="98" t="str">
        <f t="array" ref="BG164">IF($BD164,QUARTILE(IF(G4SelectionMask="x",IF(INDEX(StdCalcsRefCalcs,$E164,0)&gt;0,INDEX(StdCalcsRefCalcs,$E164,0)),""),3),"")</f>
        <v/>
      </c>
      <c r="BH164" s="98" t="str">
        <f t="array" ref="BH164">IF($BD164,MIN(IF(G4SelectionMask="x",IF(INDEX(StdCalcsRefCalcs,$E164,0)&gt;0,INDEX(StdCalcsRefCalcs,$E164,0)),"")),"")</f>
        <v/>
      </c>
      <c r="BI164" s="98" t="str">
        <f t="array" ref="BI164">IF($BD164,MAX(IF(G4SelectionMask="x",IF(INDEX(StdCalcsRefCalcs,$E164,0)&gt;0,INDEX(StdCalcsRefCalcs,$E164,0)),"")),"")</f>
        <v/>
      </c>
      <c r="BJ164" s="98" t="str">
        <f t="shared" si="114"/>
        <v/>
      </c>
      <c r="BK164" s="98" t="str">
        <f t="array" ref="BK164">IF($BD164,STDEVA(IF(G4SelectionMask="x",IF(INDEX(StdCalcsRefCalcs,$E164,0)&gt;0,INDEX(StdCalcsRefCalcs,$E164,0)),"")),"")</f>
        <v/>
      </c>
      <c r="BL164" s="97" t="b">
        <f t="shared" si="115"/>
        <v>0</v>
      </c>
      <c r="BM164" s="97" t="str">
        <f t="array" ref="BM164">IF($BL164,MEDIAN(IF(G5SelectionMask="x",IF(INDEX(StdCalcsRefCalcs,$E164,0)&gt;0,INDEX(StdCalcsRefCalcs,$E164,0)),"")),"")</f>
        <v/>
      </c>
      <c r="BN164" s="97" t="str">
        <f t="array" ref="BN164">IF($BL164,QUARTILE(IF(G5SelectionMask="x",IF(INDEX(StdCalcsRefCalcs,$E164,0)&gt;0,INDEX(StdCalcsRefCalcs,$E164,0)),""),1),"")</f>
        <v/>
      </c>
      <c r="BO164" s="97" t="str">
        <f t="array" ref="BO164">IF($BL164,QUARTILE(IF(G5SelectionMask="x",IF(INDEX(StdCalcsRefCalcs,$E164,0)&gt;0,INDEX(StdCalcsRefCalcs,$E164,0)),""),3),"")</f>
        <v/>
      </c>
      <c r="BP164" s="97" t="str">
        <f t="array" ref="BP164">IF($BL164,MIN(IF(G5SelectionMask="x",IF(INDEX(StdCalcsRefCalcs,$E164,0)&gt;0,INDEX(StdCalcsRefCalcs,$E164,0)),"")),"")</f>
        <v/>
      </c>
      <c r="BQ164" s="97" t="str">
        <f t="array" ref="BQ164">IF($BL164,MAX(IF(G5SelectionMask="x",IF(INDEX(StdCalcsRefCalcs,$E164,0)&gt;0,INDEX(StdCalcsRefCalcs,$E164,0)),"")),"")</f>
        <v/>
      </c>
      <c r="BR164" s="97" t="str">
        <f t="shared" si="116"/>
        <v/>
      </c>
      <c r="BS164" s="99" t="str">
        <f t="array" ref="BS164">IF($BL164,STDEVA(IF(G5SelectionMask="x",IF(INDEX(StdCalcsRefCalcs,$E164,0)&gt;0,INDEX(StdCalcsRefCalcs,$E164,0)),"")),"")</f>
        <v/>
      </c>
      <c r="BT164" s="108"/>
      <c r="BU164" s="109" t="str">
        <f t="shared" si="120"/>
        <v/>
      </c>
      <c r="BV164" s="109" t="str">
        <f t="shared" si="120"/>
        <v/>
      </c>
      <c r="BW164" s="109" t="str">
        <f t="shared" si="120"/>
        <v/>
      </c>
      <c r="BX164" s="109" t="str">
        <f t="shared" si="120"/>
        <v/>
      </c>
      <c r="BY164" s="109" t="str">
        <f t="shared" si="120"/>
        <v/>
      </c>
      <c r="BZ164" s="109" t="str">
        <f t="shared" si="120"/>
        <v/>
      </c>
      <c r="CA164" s="109" t="str">
        <f t="shared" si="120"/>
        <v/>
      </c>
      <c r="CB164" s="109" t="str">
        <f t="shared" si="120"/>
        <v/>
      </c>
      <c r="CC164" s="109" t="str">
        <f t="shared" si="120"/>
        <v/>
      </c>
      <c r="CD164" s="109" t="str">
        <f t="shared" si="120"/>
        <v/>
      </c>
      <c r="CE164" s="109" t="str">
        <f t="shared" si="120"/>
        <v/>
      </c>
      <c r="CF164" s="109" t="str">
        <f t="shared" si="120"/>
        <v/>
      </c>
      <c r="CG164" s="109" t="str">
        <f t="shared" si="120"/>
        <v/>
      </c>
      <c r="CH164" s="109" t="str">
        <f t="shared" si="120"/>
        <v/>
      </c>
      <c r="CI164" s="109" t="str">
        <f t="shared" si="120"/>
        <v/>
      </c>
    </row>
    <row r="165" spans="1:87" x14ac:dyDescent="0.2">
      <c r="A165" s="33">
        <f t="shared" si="89"/>
        <v>0</v>
      </c>
      <c r="B165" s="206"/>
      <c r="C165" s="200"/>
      <c r="D165" s="197"/>
      <c r="E165" s="72">
        <f t="shared" si="107"/>
        <v>155</v>
      </c>
      <c r="F165" s="9" t="s">
        <v>1699</v>
      </c>
      <c r="G165" s="9" t="str">
        <f t="shared" si="108"/>
        <v>Data center</v>
      </c>
      <c r="H165" s="9" t="s">
        <v>637</v>
      </c>
      <c r="I165" s="9">
        <f t="shared" si="118"/>
        <v>205</v>
      </c>
      <c r="J165" s="9" t="s">
        <v>629</v>
      </c>
      <c r="K165" s="9">
        <f t="shared" si="119"/>
        <v>13</v>
      </c>
      <c r="P165" s="97" t="str">
        <f t="shared" si="94"/>
        <v/>
      </c>
      <c r="Q165" s="97"/>
      <c r="R165" s="97"/>
      <c r="S165" s="97"/>
      <c r="T165" s="97"/>
      <c r="U165" s="98" t="str">
        <f t="shared" si="95"/>
        <v/>
      </c>
      <c r="V165" s="107" t="str">
        <f t="shared" si="96"/>
        <v/>
      </c>
      <c r="W165" s="107" t="str">
        <f t="shared" si="97"/>
        <v/>
      </c>
      <c r="X165" s="107" t="str">
        <f t="shared" si="98"/>
        <v/>
      </c>
      <c r="Y165" s="107" t="str">
        <f t="shared" si="99"/>
        <v/>
      </c>
      <c r="Z165" s="107" t="str">
        <f t="shared" si="100"/>
        <v/>
      </c>
      <c r="AA165" s="107" t="str">
        <f t="shared" si="101"/>
        <v/>
      </c>
      <c r="AB165" s="107" t="str">
        <f t="shared" si="102"/>
        <v/>
      </c>
      <c r="AC165" s="107" t="str">
        <f t="shared" si="103"/>
        <v/>
      </c>
      <c r="AD165" s="107" t="str">
        <f t="shared" si="104"/>
        <v/>
      </c>
      <c r="AE165" s="107" t="str">
        <f t="shared" si="105"/>
        <v/>
      </c>
      <c r="AF165" s="97" t="b">
        <f t="shared" si="25"/>
        <v>0</v>
      </c>
      <c r="AG165" s="97" t="str">
        <f t="array" ref="AG165">IF($AF165,MEDIAN(IF(G1SelectionMask="x",IF(INDEX(StdCalcsRefCalcs,$E165,0)&gt;0,INDEX(StdCalcsRefCalcs,$E165,0)),"")),"")</f>
        <v/>
      </c>
      <c r="AH165" s="97" t="str">
        <f t="array" ref="AH165">IF($AF165,QUARTILE(IF(G1SelectionMask="x",IF(INDEX(StdCalcsRefCalcs,$E165,0)&gt;0,INDEX(StdCalcsRefCalcs,$E165,0)),""),1),"")</f>
        <v/>
      </c>
      <c r="AI165" s="97" t="str">
        <f t="array" ref="AI165">IF($AF165,QUARTILE(IF(G1SelectionMask="x",IF(INDEX(StdCalcsRefCalcs,$E165,0)&gt;0,INDEX(StdCalcsRefCalcs,$E165,0)),""),3),"")</f>
        <v/>
      </c>
      <c r="AJ165" s="97" t="str">
        <f t="array" ref="AJ165">IF($AF165,MIN(IF(G1SelectionMask="x",IF(INDEX(StdCalcsRefCalcs,$E165,0)&gt;0,INDEX(StdCalcsRefCalcs,$E165,0)),"")),"")</f>
        <v/>
      </c>
      <c r="AK165" s="97" t="str">
        <f t="array" ref="AK165">IF($AF165,MAX(IF(G1SelectionMask="x",IF(INDEX(StdCalcsRefCalcs,$E165,0)&gt;0,INDEX(StdCalcsRefCalcs,$E165,0)),"")),"")</f>
        <v/>
      </c>
      <c r="AL165" s="97" t="str">
        <f t="shared" si="26"/>
        <v/>
      </c>
      <c r="AM165" s="97" t="str">
        <f t="array" ref="AM165">IF($AF165,STDEVA(IF(G1SelectionMask="x",IF(INDEX(StdCalcsRefCalcs,$E165,0)&gt;0,INDEX(StdCalcsRefCalcs,$E165,0)),"")),"")</f>
        <v/>
      </c>
      <c r="AN165" s="98" t="b">
        <f t="shared" si="109"/>
        <v>0</v>
      </c>
      <c r="AO165" s="98" t="str">
        <f t="array" ref="AO165">IF($AN165,MEDIAN(IF(G2SelectionMask="x",IF(INDEX(StdCalcsRefCalcs,$E165,0)&gt;0,INDEX(StdCalcsRefCalcs,$E165,0)),"")),"")</f>
        <v/>
      </c>
      <c r="AP165" s="98" t="str">
        <f t="array" ref="AP165">IF($AN165,QUARTILE(IF(G2SelectionMask="x",IF(INDEX(StdCalcsRefCalcs,$E165,0)&gt;0,INDEX(StdCalcsRefCalcs,$E165,0)),""),1),"")</f>
        <v/>
      </c>
      <c r="AQ165" s="98" t="str">
        <f t="array" ref="AQ165">IF($AN165,QUARTILE(IF(G2SelectionMask="x",IF(INDEX(StdCalcsRefCalcs,$E165,0)&gt;0,INDEX(StdCalcsRefCalcs,$E165,0)),""),3),"")</f>
        <v/>
      </c>
      <c r="AR165" s="98" t="str">
        <f t="array" ref="AR165">IF($AN165,MIN(IF(G2SelectionMask="x",IF(INDEX(StdCalcsRefCalcs,$E165,0)&gt;0,INDEX(StdCalcsRefCalcs,$E165,0)),"")),"")</f>
        <v/>
      </c>
      <c r="AS165" s="98" t="str">
        <f t="array" ref="AS165">IF($AN165,MAX(IF(G2SelectionMask="x",IF(INDEX(StdCalcsRefCalcs,$E165,0)&gt;0,INDEX(StdCalcsRefCalcs,$E165,0)),"")),"")</f>
        <v/>
      </c>
      <c r="AT165" s="98" t="str">
        <f t="shared" si="110"/>
        <v/>
      </c>
      <c r="AU165" s="98" t="str">
        <f t="array" ref="AU165">IF($AN165,STDEVA(IF(G2SelectionMask="x",IF(INDEX(StdCalcsRefCalcs,$E165,0)&gt;0,INDEX(StdCalcsRefCalcs,$E165,0)),"")),"")</f>
        <v/>
      </c>
      <c r="AV165" s="97" t="b">
        <f t="shared" si="111"/>
        <v>0</v>
      </c>
      <c r="AW165" s="97" t="str">
        <f t="array" ref="AW165">IF($AV165,MEDIAN(IF(G3SelectionMask="x",IF(INDEX(StdCalcsRefCalcs,$E165,0)&gt;0,INDEX(StdCalcsRefCalcs,$E165,0)),"")),"")</f>
        <v/>
      </c>
      <c r="AX165" s="97" t="str">
        <f t="array" ref="AX165">IF($AV165,QUARTILE(IF(G3SelectionMask="x",IF(INDEX(StdCalcsRefCalcs,$E165,0)&gt;0,INDEX(StdCalcsRefCalcs,$E165,0)),""),1),"")</f>
        <v/>
      </c>
      <c r="AY165" s="97" t="str">
        <f t="array" ref="AY165">IF($AV165,QUARTILE(IF(G3SelectionMask="x",IF(INDEX(StdCalcsRefCalcs,$E165,0)&gt;0,INDEX(StdCalcsRefCalcs,$E165,0)),""),3),"")</f>
        <v/>
      </c>
      <c r="AZ165" s="97" t="str">
        <f t="array" ref="AZ165">IF($AV165,MIN(IF(G3SelectionMask="x",IF(INDEX(StdCalcsRefCalcs,$E165,0)&gt;0,INDEX(StdCalcsRefCalcs,$E165,0)),"")),"")</f>
        <v/>
      </c>
      <c r="BA165" s="97" t="str">
        <f t="array" ref="BA165">IF($AV165,MAX(IF(G3SelectionMask="x",IF(INDEX(StdCalcsRefCalcs,$E165,0)&gt;0,INDEX(StdCalcsRefCalcs,$E165,0)),"")),"")</f>
        <v/>
      </c>
      <c r="BB165" s="97" t="str">
        <f t="shared" si="112"/>
        <v/>
      </c>
      <c r="BC165" s="97" t="str">
        <f t="array" ref="BC165">IF($AV165,STDEVA(IF(G3SelectionMask="x",IF(INDEX(StdCalcsRefCalcs,$E165,0)&gt;0,INDEX(StdCalcsRefCalcs,$E165,0)),"")),"")</f>
        <v/>
      </c>
      <c r="BD165" s="98" t="b">
        <f t="shared" si="113"/>
        <v>0</v>
      </c>
      <c r="BE165" s="98" t="str">
        <f t="array" ref="BE165">IF($BD165,MEDIAN(IF(G4SelectionMask="x",IF(INDEX(StdCalcsRefCalcs,$E165,0)&gt;0,INDEX(StdCalcsRefCalcs,$E165,0)),"")),"")</f>
        <v/>
      </c>
      <c r="BF165" s="98" t="str">
        <f t="array" ref="BF165">IF($BD165,QUARTILE(IF(G4SelectionMask="x",IF(INDEX(StdCalcsRefCalcs,$E165,0)&gt;0,INDEX(StdCalcsRefCalcs,$E165,0)),""),1),"")</f>
        <v/>
      </c>
      <c r="BG165" s="98" t="str">
        <f t="array" ref="BG165">IF($BD165,QUARTILE(IF(G4SelectionMask="x",IF(INDEX(StdCalcsRefCalcs,$E165,0)&gt;0,INDEX(StdCalcsRefCalcs,$E165,0)),""),3),"")</f>
        <v/>
      </c>
      <c r="BH165" s="98" t="str">
        <f t="array" ref="BH165">IF($BD165,MIN(IF(G4SelectionMask="x",IF(INDEX(StdCalcsRefCalcs,$E165,0)&gt;0,INDEX(StdCalcsRefCalcs,$E165,0)),"")),"")</f>
        <v/>
      </c>
      <c r="BI165" s="98" t="str">
        <f t="array" ref="BI165">IF($BD165,MAX(IF(G4SelectionMask="x",IF(INDEX(StdCalcsRefCalcs,$E165,0)&gt;0,INDEX(StdCalcsRefCalcs,$E165,0)),"")),"")</f>
        <v/>
      </c>
      <c r="BJ165" s="98" t="str">
        <f t="shared" si="114"/>
        <v/>
      </c>
      <c r="BK165" s="98" t="str">
        <f t="array" ref="BK165">IF($BD165,STDEVA(IF(G4SelectionMask="x",IF(INDEX(StdCalcsRefCalcs,$E165,0)&gt;0,INDEX(StdCalcsRefCalcs,$E165,0)),"")),"")</f>
        <v/>
      </c>
      <c r="BL165" s="97" t="b">
        <f t="shared" si="115"/>
        <v>0</v>
      </c>
      <c r="BM165" s="97" t="str">
        <f t="array" ref="BM165">IF($BL165,MEDIAN(IF(G5SelectionMask="x",IF(INDEX(StdCalcsRefCalcs,$E165,0)&gt;0,INDEX(StdCalcsRefCalcs,$E165,0)),"")),"")</f>
        <v/>
      </c>
      <c r="BN165" s="97" t="str">
        <f t="array" ref="BN165">IF($BL165,QUARTILE(IF(G5SelectionMask="x",IF(INDEX(StdCalcsRefCalcs,$E165,0)&gt;0,INDEX(StdCalcsRefCalcs,$E165,0)),""),1),"")</f>
        <v/>
      </c>
      <c r="BO165" s="97" t="str">
        <f t="array" ref="BO165">IF($BL165,QUARTILE(IF(G5SelectionMask="x",IF(INDEX(StdCalcsRefCalcs,$E165,0)&gt;0,INDEX(StdCalcsRefCalcs,$E165,0)),""),3),"")</f>
        <v/>
      </c>
      <c r="BP165" s="97" t="str">
        <f t="array" ref="BP165">IF($BL165,MIN(IF(G5SelectionMask="x",IF(INDEX(StdCalcsRefCalcs,$E165,0)&gt;0,INDEX(StdCalcsRefCalcs,$E165,0)),"")),"")</f>
        <v/>
      </c>
      <c r="BQ165" s="97" t="str">
        <f t="array" ref="BQ165">IF($BL165,MAX(IF(G5SelectionMask="x",IF(INDEX(StdCalcsRefCalcs,$E165,0)&gt;0,INDEX(StdCalcsRefCalcs,$E165,0)),"")),"")</f>
        <v/>
      </c>
      <c r="BR165" s="97" t="str">
        <f t="shared" si="116"/>
        <v/>
      </c>
      <c r="BS165" s="99" t="str">
        <f t="array" ref="BS165">IF($BL165,STDEVA(IF(G5SelectionMask="x",IF(INDEX(StdCalcsRefCalcs,$E165,0)&gt;0,INDEX(StdCalcsRefCalcs,$E165,0)),"")),"")</f>
        <v/>
      </c>
      <c r="BT165" s="108"/>
      <c r="BU165" s="109" t="str">
        <f t="shared" si="120"/>
        <v/>
      </c>
      <c r="BV165" s="109" t="str">
        <f t="shared" si="120"/>
        <v/>
      </c>
      <c r="BW165" s="109" t="str">
        <f t="shared" si="120"/>
        <v/>
      </c>
      <c r="BX165" s="109" t="str">
        <f t="shared" si="120"/>
        <v/>
      </c>
      <c r="BY165" s="109" t="str">
        <f t="shared" si="120"/>
        <v/>
      </c>
      <c r="BZ165" s="109" t="str">
        <f t="shared" si="120"/>
        <v/>
      </c>
      <c r="CA165" s="109" t="str">
        <f t="shared" si="120"/>
        <v/>
      </c>
      <c r="CB165" s="109" t="str">
        <f t="shared" si="120"/>
        <v/>
      </c>
      <c r="CC165" s="109" t="str">
        <f t="shared" si="120"/>
        <v/>
      </c>
      <c r="CD165" s="109" t="str">
        <f t="shared" si="120"/>
        <v/>
      </c>
      <c r="CE165" s="109" t="str">
        <f t="shared" si="120"/>
        <v/>
      </c>
      <c r="CF165" s="109" t="str">
        <f t="shared" si="120"/>
        <v/>
      </c>
      <c r="CG165" s="109" t="str">
        <f t="shared" si="120"/>
        <v/>
      </c>
      <c r="CH165" s="109" t="str">
        <f t="shared" si="120"/>
        <v/>
      </c>
      <c r="CI165" s="109" t="str">
        <f t="shared" si="120"/>
        <v/>
      </c>
    </row>
    <row r="166" spans="1:87" x14ac:dyDescent="0.2">
      <c r="A166" s="33">
        <f t="shared" si="89"/>
        <v>0</v>
      </c>
      <c r="B166" s="206"/>
      <c r="C166" s="200"/>
      <c r="D166" s="197"/>
      <c r="E166" s="72">
        <f t="shared" si="107"/>
        <v>156</v>
      </c>
      <c r="F166" s="9" t="s">
        <v>1700</v>
      </c>
      <c r="G166" s="9" t="str">
        <f t="shared" si="108"/>
        <v>Other servers</v>
      </c>
      <c r="H166" s="9" t="s">
        <v>638</v>
      </c>
      <c r="I166" s="9">
        <f t="shared" si="118"/>
        <v>206</v>
      </c>
      <c r="J166" s="9" t="s">
        <v>629</v>
      </c>
      <c r="K166" s="9">
        <f t="shared" si="119"/>
        <v>13</v>
      </c>
      <c r="P166" s="97" t="str">
        <f t="shared" si="94"/>
        <v/>
      </c>
      <c r="Q166" s="97"/>
      <c r="R166" s="97"/>
      <c r="S166" s="97"/>
      <c r="T166" s="97"/>
      <c r="U166" s="98" t="str">
        <f t="shared" si="95"/>
        <v/>
      </c>
      <c r="V166" s="107" t="str">
        <f t="shared" si="96"/>
        <v/>
      </c>
      <c r="W166" s="107" t="str">
        <f t="shared" si="97"/>
        <v/>
      </c>
      <c r="X166" s="107" t="str">
        <f t="shared" si="98"/>
        <v/>
      </c>
      <c r="Y166" s="107" t="str">
        <f t="shared" si="99"/>
        <v/>
      </c>
      <c r="Z166" s="107" t="str">
        <f t="shared" si="100"/>
        <v/>
      </c>
      <c r="AA166" s="107" t="str">
        <f t="shared" si="101"/>
        <v/>
      </c>
      <c r="AB166" s="107" t="str">
        <f t="shared" si="102"/>
        <v/>
      </c>
      <c r="AC166" s="107" t="str">
        <f t="shared" si="103"/>
        <v/>
      </c>
      <c r="AD166" s="107" t="str">
        <f t="shared" si="104"/>
        <v/>
      </c>
      <c r="AE166" s="107" t="str">
        <f t="shared" si="105"/>
        <v/>
      </c>
      <c r="AF166" s="97" t="b">
        <f t="shared" si="25"/>
        <v>0</v>
      </c>
      <c r="AG166" s="97" t="str">
        <f t="array" ref="AG166">IF($AF166,MEDIAN(IF(G1SelectionMask="x",IF(INDEX(StdCalcsRefCalcs,$E166,0)&gt;0,INDEX(StdCalcsRefCalcs,$E166,0)),"")),"")</f>
        <v/>
      </c>
      <c r="AH166" s="97" t="str">
        <f t="array" ref="AH166">IF($AF166,QUARTILE(IF(G1SelectionMask="x",IF(INDEX(StdCalcsRefCalcs,$E166,0)&gt;0,INDEX(StdCalcsRefCalcs,$E166,0)),""),1),"")</f>
        <v/>
      </c>
      <c r="AI166" s="97" t="str">
        <f t="array" ref="AI166">IF($AF166,QUARTILE(IF(G1SelectionMask="x",IF(INDEX(StdCalcsRefCalcs,$E166,0)&gt;0,INDEX(StdCalcsRefCalcs,$E166,0)),""),3),"")</f>
        <v/>
      </c>
      <c r="AJ166" s="97" t="str">
        <f t="array" ref="AJ166">IF($AF166,MIN(IF(G1SelectionMask="x",IF(INDEX(StdCalcsRefCalcs,$E166,0)&gt;0,INDEX(StdCalcsRefCalcs,$E166,0)),"")),"")</f>
        <v/>
      </c>
      <c r="AK166" s="97" t="str">
        <f t="array" ref="AK166">IF($AF166,MAX(IF(G1SelectionMask="x",IF(INDEX(StdCalcsRefCalcs,$E166,0)&gt;0,INDEX(StdCalcsRefCalcs,$E166,0)),"")),"")</f>
        <v/>
      </c>
      <c r="AL166" s="97" t="str">
        <f t="shared" si="26"/>
        <v/>
      </c>
      <c r="AM166" s="97" t="str">
        <f t="array" ref="AM166">IF($AF166,STDEVA(IF(G1SelectionMask="x",IF(INDEX(StdCalcsRefCalcs,$E166,0)&gt;0,INDEX(StdCalcsRefCalcs,$E166,0)),"")),"")</f>
        <v/>
      </c>
      <c r="AN166" s="98" t="b">
        <f t="shared" si="109"/>
        <v>0</v>
      </c>
      <c r="AO166" s="98" t="str">
        <f t="array" ref="AO166">IF($AN166,MEDIAN(IF(G2SelectionMask="x",IF(INDEX(StdCalcsRefCalcs,$E166,0)&gt;0,INDEX(StdCalcsRefCalcs,$E166,0)),"")),"")</f>
        <v/>
      </c>
      <c r="AP166" s="98" t="str">
        <f t="array" ref="AP166">IF($AN166,QUARTILE(IF(G2SelectionMask="x",IF(INDEX(StdCalcsRefCalcs,$E166,0)&gt;0,INDEX(StdCalcsRefCalcs,$E166,0)),""),1),"")</f>
        <v/>
      </c>
      <c r="AQ166" s="98" t="str">
        <f t="array" ref="AQ166">IF($AN166,QUARTILE(IF(G2SelectionMask="x",IF(INDEX(StdCalcsRefCalcs,$E166,0)&gt;0,INDEX(StdCalcsRefCalcs,$E166,0)),""),3),"")</f>
        <v/>
      </c>
      <c r="AR166" s="98" t="str">
        <f t="array" ref="AR166">IF($AN166,MIN(IF(G2SelectionMask="x",IF(INDEX(StdCalcsRefCalcs,$E166,0)&gt;0,INDEX(StdCalcsRefCalcs,$E166,0)),"")),"")</f>
        <v/>
      </c>
      <c r="AS166" s="98" t="str">
        <f t="array" ref="AS166">IF($AN166,MAX(IF(G2SelectionMask="x",IF(INDEX(StdCalcsRefCalcs,$E166,0)&gt;0,INDEX(StdCalcsRefCalcs,$E166,0)),"")),"")</f>
        <v/>
      </c>
      <c r="AT166" s="98" t="str">
        <f t="shared" si="110"/>
        <v/>
      </c>
      <c r="AU166" s="98" t="str">
        <f t="array" ref="AU166">IF($AN166,STDEVA(IF(G2SelectionMask="x",IF(INDEX(StdCalcsRefCalcs,$E166,0)&gt;0,INDEX(StdCalcsRefCalcs,$E166,0)),"")),"")</f>
        <v/>
      </c>
      <c r="AV166" s="97" t="b">
        <f t="shared" si="111"/>
        <v>0</v>
      </c>
      <c r="AW166" s="97" t="str">
        <f t="array" ref="AW166">IF($AV166,MEDIAN(IF(G3SelectionMask="x",IF(INDEX(StdCalcsRefCalcs,$E166,0)&gt;0,INDEX(StdCalcsRefCalcs,$E166,0)),"")),"")</f>
        <v/>
      </c>
      <c r="AX166" s="97" t="str">
        <f t="array" ref="AX166">IF($AV166,QUARTILE(IF(G3SelectionMask="x",IF(INDEX(StdCalcsRefCalcs,$E166,0)&gt;0,INDEX(StdCalcsRefCalcs,$E166,0)),""),1),"")</f>
        <v/>
      </c>
      <c r="AY166" s="97" t="str">
        <f t="array" ref="AY166">IF($AV166,QUARTILE(IF(G3SelectionMask="x",IF(INDEX(StdCalcsRefCalcs,$E166,0)&gt;0,INDEX(StdCalcsRefCalcs,$E166,0)),""),3),"")</f>
        <v/>
      </c>
      <c r="AZ166" s="97" t="str">
        <f t="array" ref="AZ166">IF($AV166,MIN(IF(G3SelectionMask="x",IF(INDEX(StdCalcsRefCalcs,$E166,0)&gt;0,INDEX(StdCalcsRefCalcs,$E166,0)),"")),"")</f>
        <v/>
      </c>
      <c r="BA166" s="97" t="str">
        <f t="array" ref="BA166">IF($AV166,MAX(IF(G3SelectionMask="x",IF(INDEX(StdCalcsRefCalcs,$E166,0)&gt;0,INDEX(StdCalcsRefCalcs,$E166,0)),"")),"")</f>
        <v/>
      </c>
      <c r="BB166" s="97" t="str">
        <f t="shared" si="112"/>
        <v/>
      </c>
      <c r="BC166" s="97" t="str">
        <f t="array" ref="BC166">IF($AV166,STDEVA(IF(G3SelectionMask="x",IF(INDEX(StdCalcsRefCalcs,$E166,0)&gt;0,INDEX(StdCalcsRefCalcs,$E166,0)),"")),"")</f>
        <v/>
      </c>
      <c r="BD166" s="98" t="b">
        <f t="shared" si="113"/>
        <v>0</v>
      </c>
      <c r="BE166" s="98" t="str">
        <f t="array" ref="BE166">IF($BD166,MEDIAN(IF(G4SelectionMask="x",IF(INDEX(StdCalcsRefCalcs,$E166,0)&gt;0,INDEX(StdCalcsRefCalcs,$E166,0)),"")),"")</f>
        <v/>
      </c>
      <c r="BF166" s="98" t="str">
        <f t="array" ref="BF166">IF($BD166,QUARTILE(IF(G4SelectionMask="x",IF(INDEX(StdCalcsRefCalcs,$E166,0)&gt;0,INDEX(StdCalcsRefCalcs,$E166,0)),""),1),"")</f>
        <v/>
      </c>
      <c r="BG166" s="98" t="str">
        <f t="array" ref="BG166">IF($BD166,QUARTILE(IF(G4SelectionMask="x",IF(INDEX(StdCalcsRefCalcs,$E166,0)&gt;0,INDEX(StdCalcsRefCalcs,$E166,0)),""),3),"")</f>
        <v/>
      </c>
      <c r="BH166" s="98" t="str">
        <f t="array" ref="BH166">IF($BD166,MIN(IF(G4SelectionMask="x",IF(INDEX(StdCalcsRefCalcs,$E166,0)&gt;0,INDEX(StdCalcsRefCalcs,$E166,0)),"")),"")</f>
        <v/>
      </c>
      <c r="BI166" s="98" t="str">
        <f t="array" ref="BI166">IF($BD166,MAX(IF(G4SelectionMask="x",IF(INDEX(StdCalcsRefCalcs,$E166,0)&gt;0,INDEX(StdCalcsRefCalcs,$E166,0)),"")),"")</f>
        <v/>
      </c>
      <c r="BJ166" s="98" t="str">
        <f t="shared" si="114"/>
        <v/>
      </c>
      <c r="BK166" s="98" t="str">
        <f t="array" ref="BK166">IF($BD166,STDEVA(IF(G4SelectionMask="x",IF(INDEX(StdCalcsRefCalcs,$E166,0)&gt;0,INDEX(StdCalcsRefCalcs,$E166,0)),"")),"")</f>
        <v/>
      </c>
      <c r="BL166" s="97" t="b">
        <f t="shared" si="115"/>
        <v>0</v>
      </c>
      <c r="BM166" s="97" t="str">
        <f t="array" ref="BM166">IF($BL166,MEDIAN(IF(G5SelectionMask="x",IF(INDEX(StdCalcsRefCalcs,$E166,0)&gt;0,INDEX(StdCalcsRefCalcs,$E166,0)),"")),"")</f>
        <v/>
      </c>
      <c r="BN166" s="97" t="str">
        <f t="array" ref="BN166">IF($BL166,QUARTILE(IF(G5SelectionMask="x",IF(INDEX(StdCalcsRefCalcs,$E166,0)&gt;0,INDEX(StdCalcsRefCalcs,$E166,0)),""),1),"")</f>
        <v/>
      </c>
      <c r="BO166" s="97" t="str">
        <f t="array" ref="BO166">IF($BL166,QUARTILE(IF(G5SelectionMask="x",IF(INDEX(StdCalcsRefCalcs,$E166,0)&gt;0,INDEX(StdCalcsRefCalcs,$E166,0)),""),3),"")</f>
        <v/>
      </c>
      <c r="BP166" s="97" t="str">
        <f t="array" ref="BP166">IF($BL166,MIN(IF(G5SelectionMask="x",IF(INDEX(StdCalcsRefCalcs,$E166,0)&gt;0,INDEX(StdCalcsRefCalcs,$E166,0)),"")),"")</f>
        <v/>
      </c>
      <c r="BQ166" s="97" t="str">
        <f t="array" ref="BQ166">IF($BL166,MAX(IF(G5SelectionMask="x",IF(INDEX(StdCalcsRefCalcs,$E166,0)&gt;0,INDEX(StdCalcsRefCalcs,$E166,0)),"")),"")</f>
        <v/>
      </c>
      <c r="BR166" s="97" t="str">
        <f t="shared" si="116"/>
        <v/>
      </c>
      <c r="BS166" s="99" t="str">
        <f t="array" ref="BS166">IF($BL166,STDEVA(IF(G5SelectionMask="x",IF(INDEX(StdCalcsRefCalcs,$E166,0)&gt;0,INDEX(StdCalcsRefCalcs,$E166,0)),"")),"")</f>
        <v/>
      </c>
      <c r="BT166" s="108"/>
      <c r="BU166" s="109" t="str">
        <f t="shared" si="120"/>
        <v/>
      </c>
      <c r="BV166" s="109" t="str">
        <f t="shared" si="120"/>
        <v/>
      </c>
      <c r="BW166" s="109" t="str">
        <f t="shared" si="120"/>
        <v/>
      </c>
      <c r="BX166" s="109" t="str">
        <f t="shared" si="120"/>
        <v/>
      </c>
      <c r="BY166" s="109" t="str">
        <f t="shared" si="120"/>
        <v/>
      </c>
      <c r="BZ166" s="109" t="str">
        <f t="shared" si="120"/>
        <v/>
      </c>
      <c r="CA166" s="109" t="str">
        <f t="shared" si="120"/>
        <v/>
      </c>
      <c r="CB166" s="109" t="str">
        <f t="shared" si="120"/>
        <v/>
      </c>
      <c r="CC166" s="109" t="str">
        <f t="shared" si="120"/>
        <v/>
      </c>
      <c r="CD166" s="109" t="str">
        <f t="shared" si="120"/>
        <v/>
      </c>
      <c r="CE166" s="109" t="str">
        <f t="shared" si="120"/>
        <v/>
      </c>
      <c r="CF166" s="109" t="str">
        <f t="shared" si="120"/>
        <v/>
      </c>
      <c r="CG166" s="109" t="str">
        <f t="shared" si="120"/>
        <v/>
      </c>
      <c r="CH166" s="109" t="str">
        <f t="shared" si="120"/>
        <v/>
      </c>
      <c r="CI166" s="109" t="str">
        <f t="shared" si="120"/>
        <v/>
      </c>
    </row>
    <row r="167" spans="1:87" x14ac:dyDescent="0.2">
      <c r="A167" s="33">
        <f t="shared" si="89"/>
        <v>0</v>
      </c>
      <c r="B167" s="206"/>
      <c r="C167" s="200"/>
      <c r="D167" s="197"/>
      <c r="E167" s="72">
        <f t="shared" si="107"/>
        <v>157</v>
      </c>
      <c r="F167" s="9" t="s">
        <v>1701</v>
      </c>
      <c r="G167" s="9" t="str">
        <f t="shared" si="108"/>
        <v>End user services</v>
      </c>
      <c r="H167" s="9" t="s">
        <v>639</v>
      </c>
      <c r="I167" s="9">
        <f t="shared" si="118"/>
        <v>207</v>
      </c>
      <c r="J167" s="9" t="s">
        <v>629</v>
      </c>
      <c r="K167" s="9">
        <f t="shared" si="119"/>
        <v>13</v>
      </c>
      <c r="P167" s="97" t="str">
        <f t="shared" si="94"/>
        <v/>
      </c>
      <c r="Q167" s="97"/>
      <c r="R167" s="97"/>
      <c r="S167" s="97"/>
      <c r="T167" s="97"/>
      <c r="U167" s="98" t="str">
        <f t="shared" si="95"/>
        <v/>
      </c>
      <c r="V167" s="107" t="str">
        <f t="shared" si="96"/>
        <v/>
      </c>
      <c r="W167" s="107" t="str">
        <f t="shared" si="97"/>
        <v/>
      </c>
      <c r="X167" s="107" t="str">
        <f t="shared" si="98"/>
        <v/>
      </c>
      <c r="Y167" s="107" t="str">
        <f t="shared" si="99"/>
        <v/>
      </c>
      <c r="Z167" s="107" t="str">
        <f t="shared" si="100"/>
        <v/>
      </c>
      <c r="AA167" s="107" t="str">
        <f t="shared" si="101"/>
        <v/>
      </c>
      <c r="AB167" s="107" t="str">
        <f t="shared" si="102"/>
        <v/>
      </c>
      <c r="AC167" s="107" t="str">
        <f t="shared" si="103"/>
        <v/>
      </c>
      <c r="AD167" s="107" t="str">
        <f t="shared" si="104"/>
        <v/>
      </c>
      <c r="AE167" s="107" t="str">
        <f t="shared" si="105"/>
        <v/>
      </c>
      <c r="AF167" s="97" t="b">
        <f t="shared" si="25"/>
        <v>0</v>
      </c>
      <c r="AG167" s="97" t="str">
        <f t="array" ref="AG167">IF($AF167,MEDIAN(IF(G1SelectionMask="x",IF(INDEX(StdCalcsRefCalcs,$E167,0)&gt;0,INDEX(StdCalcsRefCalcs,$E167,0)),"")),"")</f>
        <v/>
      </c>
      <c r="AH167" s="97" t="str">
        <f t="array" ref="AH167">IF($AF167,QUARTILE(IF(G1SelectionMask="x",IF(INDEX(StdCalcsRefCalcs,$E167,0)&gt;0,INDEX(StdCalcsRefCalcs,$E167,0)),""),1),"")</f>
        <v/>
      </c>
      <c r="AI167" s="97" t="str">
        <f t="array" ref="AI167">IF($AF167,QUARTILE(IF(G1SelectionMask="x",IF(INDEX(StdCalcsRefCalcs,$E167,0)&gt;0,INDEX(StdCalcsRefCalcs,$E167,0)),""),3),"")</f>
        <v/>
      </c>
      <c r="AJ167" s="97" t="str">
        <f t="array" ref="AJ167">IF($AF167,MIN(IF(G1SelectionMask="x",IF(INDEX(StdCalcsRefCalcs,$E167,0)&gt;0,INDEX(StdCalcsRefCalcs,$E167,0)),"")),"")</f>
        <v/>
      </c>
      <c r="AK167" s="97" t="str">
        <f t="array" ref="AK167">IF($AF167,MAX(IF(G1SelectionMask="x",IF(INDEX(StdCalcsRefCalcs,$E167,0)&gt;0,INDEX(StdCalcsRefCalcs,$E167,0)),"")),"")</f>
        <v/>
      </c>
      <c r="AL167" s="97" t="str">
        <f t="shared" si="26"/>
        <v/>
      </c>
      <c r="AM167" s="97" t="str">
        <f t="array" ref="AM167">IF($AF167,STDEVA(IF(G1SelectionMask="x",IF(INDEX(StdCalcsRefCalcs,$E167,0)&gt;0,INDEX(StdCalcsRefCalcs,$E167,0)),"")),"")</f>
        <v/>
      </c>
      <c r="AN167" s="98" t="b">
        <f t="shared" si="109"/>
        <v>0</v>
      </c>
      <c r="AO167" s="98" t="str">
        <f t="array" ref="AO167">IF($AN167,MEDIAN(IF(G2SelectionMask="x",IF(INDEX(StdCalcsRefCalcs,$E167,0)&gt;0,INDEX(StdCalcsRefCalcs,$E167,0)),"")),"")</f>
        <v/>
      </c>
      <c r="AP167" s="98" t="str">
        <f t="array" ref="AP167">IF($AN167,QUARTILE(IF(G2SelectionMask="x",IF(INDEX(StdCalcsRefCalcs,$E167,0)&gt;0,INDEX(StdCalcsRefCalcs,$E167,0)),""),1),"")</f>
        <v/>
      </c>
      <c r="AQ167" s="98" t="str">
        <f t="array" ref="AQ167">IF($AN167,QUARTILE(IF(G2SelectionMask="x",IF(INDEX(StdCalcsRefCalcs,$E167,0)&gt;0,INDEX(StdCalcsRefCalcs,$E167,0)),""),3),"")</f>
        <v/>
      </c>
      <c r="AR167" s="98" t="str">
        <f t="array" ref="AR167">IF($AN167,MIN(IF(G2SelectionMask="x",IF(INDEX(StdCalcsRefCalcs,$E167,0)&gt;0,INDEX(StdCalcsRefCalcs,$E167,0)),"")),"")</f>
        <v/>
      </c>
      <c r="AS167" s="98" t="str">
        <f t="array" ref="AS167">IF($AN167,MAX(IF(G2SelectionMask="x",IF(INDEX(StdCalcsRefCalcs,$E167,0)&gt;0,INDEX(StdCalcsRefCalcs,$E167,0)),"")),"")</f>
        <v/>
      </c>
      <c r="AT167" s="98" t="str">
        <f t="shared" si="110"/>
        <v/>
      </c>
      <c r="AU167" s="98" t="str">
        <f t="array" ref="AU167">IF($AN167,STDEVA(IF(G2SelectionMask="x",IF(INDEX(StdCalcsRefCalcs,$E167,0)&gt;0,INDEX(StdCalcsRefCalcs,$E167,0)),"")),"")</f>
        <v/>
      </c>
      <c r="AV167" s="97" t="b">
        <f t="shared" si="111"/>
        <v>0</v>
      </c>
      <c r="AW167" s="97" t="str">
        <f t="array" ref="AW167">IF($AV167,MEDIAN(IF(G3SelectionMask="x",IF(INDEX(StdCalcsRefCalcs,$E167,0)&gt;0,INDEX(StdCalcsRefCalcs,$E167,0)),"")),"")</f>
        <v/>
      </c>
      <c r="AX167" s="97" t="str">
        <f t="array" ref="AX167">IF($AV167,QUARTILE(IF(G3SelectionMask="x",IF(INDEX(StdCalcsRefCalcs,$E167,0)&gt;0,INDEX(StdCalcsRefCalcs,$E167,0)),""),1),"")</f>
        <v/>
      </c>
      <c r="AY167" s="97" t="str">
        <f t="array" ref="AY167">IF($AV167,QUARTILE(IF(G3SelectionMask="x",IF(INDEX(StdCalcsRefCalcs,$E167,0)&gt;0,INDEX(StdCalcsRefCalcs,$E167,0)),""),3),"")</f>
        <v/>
      </c>
      <c r="AZ167" s="97" t="str">
        <f t="array" ref="AZ167">IF($AV167,MIN(IF(G3SelectionMask="x",IF(INDEX(StdCalcsRefCalcs,$E167,0)&gt;0,INDEX(StdCalcsRefCalcs,$E167,0)),"")),"")</f>
        <v/>
      </c>
      <c r="BA167" s="97" t="str">
        <f t="array" ref="BA167">IF($AV167,MAX(IF(G3SelectionMask="x",IF(INDEX(StdCalcsRefCalcs,$E167,0)&gt;0,INDEX(StdCalcsRefCalcs,$E167,0)),"")),"")</f>
        <v/>
      </c>
      <c r="BB167" s="97" t="str">
        <f t="shared" si="112"/>
        <v/>
      </c>
      <c r="BC167" s="97" t="str">
        <f t="array" ref="BC167">IF($AV167,STDEVA(IF(G3SelectionMask="x",IF(INDEX(StdCalcsRefCalcs,$E167,0)&gt;0,INDEX(StdCalcsRefCalcs,$E167,0)),"")),"")</f>
        <v/>
      </c>
      <c r="BD167" s="98" t="b">
        <f t="shared" si="113"/>
        <v>0</v>
      </c>
      <c r="BE167" s="98" t="str">
        <f t="array" ref="BE167">IF($BD167,MEDIAN(IF(G4SelectionMask="x",IF(INDEX(StdCalcsRefCalcs,$E167,0)&gt;0,INDEX(StdCalcsRefCalcs,$E167,0)),"")),"")</f>
        <v/>
      </c>
      <c r="BF167" s="98" t="str">
        <f t="array" ref="BF167">IF($BD167,QUARTILE(IF(G4SelectionMask="x",IF(INDEX(StdCalcsRefCalcs,$E167,0)&gt;0,INDEX(StdCalcsRefCalcs,$E167,0)),""),1),"")</f>
        <v/>
      </c>
      <c r="BG167" s="98" t="str">
        <f t="array" ref="BG167">IF($BD167,QUARTILE(IF(G4SelectionMask="x",IF(INDEX(StdCalcsRefCalcs,$E167,0)&gt;0,INDEX(StdCalcsRefCalcs,$E167,0)),""),3),"")</f>
        <v/>
      </c>
      <c r="BH167" s="98" t="str">
        <f t="array" ref="BH167">IF($BD167,MIN(IF(G4SelectionMask="x",IF(INDEX(StdCalcsRefCalcs,$E167,0)&gt;0,INDEX(StdCalcsRefCalcs,$E167,0)),"")),"")</f>
        <v/>
      </c>
      <c r="BI167" s="98" t="str">
        <f t="array" ref="BI167">IF($BD167,MAX(IF(G4SelectionMask="x",IF(INDEX(StdCalcsRefCalcs,$E167,0)&gt;0,INDEX(StdCalcsRefCalcs,$E167,0)),"")),"")</f>
        <v/>
      </c>
      <c r="BJ167" s="98" t="str">
        <f t="shared" si="114"/>
        <v/>
      </c>
      <c r="BK167" s="98" t="str">
        <f t="array" ref="BK167">IF($BD167,STDEVA(IF(G4SelectionMask="x",IF(INDEX(StdCalcsRefCalcs,$E167,0)&gt;0,INDEX(StdCalcsRefCalcs,$E167,0)),"")),"")</f>
        <v/>
      </c>
      <c r="BL167" s="97" t="b">
        <f t="shared" si="115"/>
        <v>0</v>
      </c>
      <c r="BM167" s="97" t="str">
        <f t="array" ref="BM167">IF($BL167,MEDIAN(IF(G5SelectionMask="x",IF(INDEX(StdCalcsRefCalcs,$E167,0)&gt;0,INDEX(StdCalcsRefCalcs,$E167,0)),"")),"")</f>
        <v/>
      </c>
      <c r="BN167" s="97" t="str">
        <f t="array" ref="BN167">IF($BL167,QUARTILE(IF(G5SelectionMask="x",IF(INDEX(StdCalcsRefCalcs,$E167,0)&gt;0,INDEX(StdCalcsRefCalcs,$E167,0)),""),1),"")</f>
        <v/>
      </c>
      <c r="BO167" s="97" t="str">
        <f t="array" ref="BO167">IF($BL167,QUARTILE(IF(G5SelectionMask="x",IF(INDEX(StdCalcsRefCalcs,$E167,0)&gt;0,INDEX(StdCalcsRefCalcs,$E167,0)),""),3),"")</f>
        <v/>
      </c>
      <c r="BP167" s="97" t="str">
        <f t="array" ref="BP167">IF($BL167,MIN(IF(G5SelectionMask="x",IF(INDEX(StdCalcsRefCalcs,$E167,0)&gt;0,INDEX(StdCalcsRefCalcs,$E167,0)),"")),"")</f>
        <v/>
      </c>
      <c r="BQ167" s="97" t="str">
        <f t="array" ref="BQ167">IF($BL167,MAX(IF(G5SelectionMask="x",IF(INDEX(StdCalcsRefCalcs,$E167,0)&gt;0,INDEX(StdCalcsRefCalcs,$E167,0)),"")),"")</f>
        <v/>
      </c>
      <c r="BR167" s="97" t="str">
        <f t="shared" si="116"/>
        <v/>
      </c>
      <c r="BS167" s="99" t="str">
        <f t="array" ref="BS167">IF($BL167,STDEVA(IF(G5SelectionMask="x",IF(INDEX(StdCalcsRefCalcs,$E167,0)&gt;0,INDEX(StdCalcsRefCalcs,$E167,0)),"")),"")</f>
        <v/>
      </c>
      <c r="BT167" s="108"/>
      <c r="BU167" s="109" t="str">
        <f t="shared" si="120"/>
        <v/>
      </c>
      <c r="BV167" s="109" t="str">
        <f t="shared" si="120"/>
        <v/>
      </c>
      <c r="BW167" s="109" t="str">
        <f t="shared" si="120"/>
        <v/>
      </c>
      <c r="BX167" s="109" t="str">
        <f t="shared" si="120"/>
        <v/>
      </c>
      <c r="BY167" s="109" t="str">
        <f t="shared" si="120"/>
        <v/>
      </c>
      <c r="BZ167" s="109" t="str">
        <f t="shared" si="120"/>
        <v/>
      </c>
      <c r="CA167" s="109" t="str">
        <f t="shared" si="120"/>
        <v/>
      </c>
      <c r="CB167" s="109" t="str">
        <f t="shared" si="120"/>
        <v/>
      </c>
      <c r="CC167" s="109" t="str">
        <f t="shared" si="120"/>
        <v/>
      </c>
      <c r="CD167" s="109" t="str">
        <f t="shared" si="120"/>
        <v/>
      </c>
      <c r="CE167" s="109" t="str">
        <f t="shared" si="120"/>
        <v/>
      </c>
      <c r="CF167" s="109" t="str">
        <f t="shared" si="120"/>
        <v/>
      </c>
      <c r="CG167" s="109" t="str">
        <f t="shared" si="120"/>
        <v/>
      </c>
      <c r="CH167" s="109" t="str">
        <f t="shared" si="120"/>
        <v/>
      </c>
      <c r="CI167" s="109" t="str">
        <f t="shared" si="120"/>
        <v/>
      </c>
    </row>
    <row r="168" spans="1:87" x14ac:dyDescent="0.2">
      <c r="A168" s="33">
        <f t="shared" si="89"/>
        <v>0</v>
      </c>
      <c r="B168" s="206"/>
      <c r="C168" s="200"/>
      <c r="D168" s="197"/>
      <c r="E168" s="72">
        <f t="shared" si="107"/>
        <v>158</v>
      </c>
      <c r="F168" s="9" t="s">
        <v>1702</v>
      </c>
      <c r="G168" s="9" t="str">
        <f t="shared" si="108"/>
        <v>End user computing</v>
      </c>
      <c r="H168" s="9" t="s">
        <v>640</v>
      </c>
      <c r="I168" s="9">
        <f t="shared" si="118"/>
        <v>208</v>
      </c>
      <c r="J168" s="9" t="s">
        <v>629</v>
      </c>
      <c r="K168" s="9">
        <f t="shared" si="119"/>
        <v>13</v>
      </c>
      <c r="P168" s="97" t="str">
        <f t="shared" si="94"/>
        <v/>
      </c>
      <c r="Q168" s="97"/>
      <c r="R168" s="97"/>
      <c r="S168" s="97"/>
      <c r="T168" s="97"/>
      <c r="U168" s="98" t="str">
        <f t="shared" si="95"/>
        <v/>
      </c>
      <c r="V168" s="107" t="str">
        <f t="shared" si="96"/>
        <v/>
      </c>
      <c r="W168" s="107" t="str">
        <f t="shared" si="97"/>
        <v/>
      </c>
      <c r="X168" s="107" t="str">
        <f t="shared" si="98"/>
        <v/>
      </c>
      <c r="Y168" s="107" t="str">
        <f t="shared" si="99"/>
        <v/>
      </c>
      <c r="Z168" s="107" t="str">
        <f t="shared" si="100"/>
        <v/>
      </c>
      <c r="AA168" s="107" t="str">
        <f t="shared" si="101"/>
        <v/>
      </c>
      <c r="AB168" s="107" t="str">
        <f t="shared" si="102"/>
        <v/>
      </c>
      <c r="AC168" s="107" t="str">
        <f t="shared" si="103"/>
        <v/>
      </c>
      <c r="AD168" s="107" t="str">
        <f t="shared" si="104"/>
        <v/>
      </c>
      <c r="AE168" s="107" t="str">
        <f t="shared" si="105"/>
        <v/>
      </c>
      <c r="AF168" s="97" t="b">
        <f t="shared" si="25"/>
        <v>0</v>
      </c>
      <c r="AG168" s="97" t="str">
        <f t="array" ref="AG168">IF($AF168,MEDIAN(IF(G1SelectionMask="x",IF(INDEX(StdCalcsRefCalcs,$E168,0)&gt;0,INDEX(StdCalcsRefCalcs,$E168,0)),"")),"")</f>
        <v/>
      </c>
      <c r="AH168" s="97" t="str">
        <f t="array" ref="AH168">IF($AF168,QUARTILE(IF(G1SelectionMask="x",IF(INDEX(StdCalcsRefCalcs,$E168,0)&gt;0,INDEX(StdCalcsRefCalcs,$E168,0)),""),1),"")</f>
        <v/>
      </c>
      <c r="AI168" s="97" t="str">
        <f t="array" ref="AI168">IF($AF168,QUARTILE(IF(G1SelectionMask="x",IF(INDEX(StdCalcsRefCalcs,$E168,0)&gt;0,INDEX(StdCalcsRefCalcs,$E168,0)),""),3),"")</f>
        <v/>
      </c>
      <c r="AJ168" s="97" t="str">
        <f t="array" ref="AJ168">IF($AF168,MIN(IF(G1SelectionMask="x",IF(INDEX(StdCalcsRefCalcs,$E168,0)&gt;0,INDEX(StdCalcsRefCalcs,$E168,0)),"")),"")</f>
        <v/>
      </c>
      <c r="AK168" s="97" t="str">
        <f t="array" ref="AK168">IF($AF168,MAX(IF(G1SelectionMask="x",IF(INDEX(StdCalcsRefCalcs,$E168,0)&gt;0,INDEX(StdCalcsRefCalcs,$E168,0)),"")),"")</f>
        <v/>
      </c>
      <c r="AL168" s="97" t="str">
        <f t="shared" si="26"/>
        <v/>
      </c>
      <c r="AM168" s="97" t="str">
        <f t="array" ref="AM168">IF($AF168,STDEVA(IF(G1SelectionMask="x",IF(INDEX(StdCalcsRefCalcs,$E168,0)&gt;0,INDEX(StdCalcsRefCalcs,$E168,0)),"")),"")</f>
        <v/>
      </c>
      <c r="AN168" s="98" t="b">
        <f t="shared" si="109"/>
        <v>0</v>
      </c>
      <c r="AO168" s="98" t="str">
        <f t="array" ref="AO168">IF($AN168,MEDIAN(IF(G2SelectionMask="x",IF(INDEX(StdCalcsRefCalcs,$E168,0)&gt;0,INDEX(StdCalcsRefCalcs,$E168,0)),"")),"")</f>
        <v/>
      </c>
      <c r="AP168" s="98" t="str">
        <f t="array" ref="AP168">IF($AN168,QUARTILE(IF(G2SelectionMask="x",IF(INDEX(StdCalcsRefCalcs,$E168,0)&gt;0,INDEX(StdCalcsRefCalcs,$E168,0)),""),1),"")</f>
        <v/>
      </c>
      <c r="AQ168" s="98" t="str">
        <f t="array" ref="AQ168">IF($AN168,QUARTILE(IF(G2SelectionMask="x",IF(INDEX(StdCalcsRefCalcs,$E168,0)&gt;0,INDEX(StdCalcsRefCalcs,$E168,0)),""),3),"")</f>
        <v/>
      </c>
      <c r="AR168" s="98" t="str">
        <f t="array" ref="AR168">IF($AN168,MIN(IF(G2SelectionMask="x",IF(INDEX(StdCalcsRefCalcs,$E168,0)&gt;0,INDEX(StdCalcsRefCalcs,$E168,0)),"")),"")</f>
        <v/>
      </c>
      <c r="AS168" s="98" t="str">
        <f t="array" ref="AS168">IF($AN168,MAX(IF(G2SelectionMask="x",IF(INDEX(StdCalcsRefCalcs,$E168,0)&gt;0,INDEX(StdCalcsRefCalcs,$E168,0)),"")),"")</f>
        <v/>
      </c>
      <c r="AT168" s="98" t="str">
        <f t="shared" si="110"/>
        <v/>
      </c>
      <c r="AU168" s="98" t="str">
        <f t="array" ref="AU168">IF($AN168,STDEVA(IF(G2SelectionMask="x",IF(INDEX(StdCalcsRefCalcs,$E168,0)&gt;0,INDEX(StdCalcsRefCalcs,$E168,0)),"")),"")</f>
        <v/>
      </c>
      <c r="AV168" s="97" t="b">
        <f t="shared" si="111"/>
        <v>0</v>
      </c>
      <c r="AW168" s="97" t="str">
        <f t="array" ref="AW168">IF($AV168,MEDIAN(IF(G3SelectionMask="x",IF(INDEX(StdCalcsRefCalcs,$E168,0)&gt;0,INDEX(StdCalcsRefCalcs,$E168,0)),"")),"")</f>
        <v/>
      </c>
      <c r="AX168" s="97" t="str">
        <f t="array" ref="AX168">IF($AV168,QUARTILE(IF(G3SelectionMask="x",IF(INDEX(StdCalcsRefCalcs,$E168,0)&gt;0,INDEX(StdCalcsRefCalcs,$E168,0)),""),1),"")</f>
        <v/>
      </c>
      <c r="AY168" s="97" t="str">
        <f t="array" ref="AY168">IF($AV168,QUARTILE(IF(G3SelectionMask="x",IF(INDEX(StdCalcsRefCalcs,$E168,0)&gt;0,INDEX(StdCalcsRefCalcs,$E168,0)),""),3),"")</f>
        <v/>
      </c>
      <c r="AZ168" s="97" t="str">
        <f t="array" ref="AZ168">IF($AV168,MIN(IF(G3SelectionMask="x",IF(INDEX(StdCalcsRefCalcs,$E168,0)&gt;0,INDEX(StdCalcsRefCalcs,$E168,0)),"")),"")</f>
        <v/>
      </c>
      <c r="BA168" s="97" t="str">
        <f t="array" ref="BA168">IF($AV168,MAX(IF(G3SelectionMask="x",IF(INDEX(StdCalcsRefCalcs,$E168,0)&gt;0,INDEX(StdCalcsRefCalcs,$E168,0)),"")),"")</f>
        <v/>
      </c>
      <c r="BB168" s="97" t="str">
        <f t="shared" si="112"/>
        <v/>
      </c>
      <c r="BC168" s="97" t="str">
        <f t="array" ref="BC168">IF($AV168,STDEVA(IF(G3SelectionMask="x",IF(INDEX(StdCalcsRefCalcs,$E168,0)&gt;0,INDEX(StdCalcsRefCalcs,$E168,0)),"")),"")</f>
        <v/>
      </c>
      <c r="BD168" s="98" t="b">
        <f t="shared" si="113"/>
        <v>0</v>
      </c>
      <c r="BE168" s="98" t="str">
        <f t="array" ref="BE168">IF($BD168,MEDIAN(IF(G4SelectionMask="x",IF(INDEX(StdCalcsRefCalcs,$E168,0)&gt;0,INDEX(StdCalcsRefCalcs,$E168,0)),"")),"")</f>
        <v/>
      </c>
      <c r="BF168" s="98" t="str">
        <f t="array" ref="BF168">IF($BD168,QUARTILE(IF(G4SelectionMask="x",IF(INDEX(StdCalcsRefCalcs,$E168,0)&gt;0,INDEX(StdCalcsRefCalcs,$E168,0)),""),1),"")</f>
        <v/>
      </c>
      <c r="BG168" s="98" t="str">
        <f t="array" ref="BG168">IF($BD168,QUARTILE(IF(G4SelectionMask="x",IF(INDEX(StdCalcsRefCalcs,$E168,0)&gt;0,INDEX(StdCalcsRefCalcs,$E168,0)),""),3),"")</f>
        <v/>
      </c>
      <c r="BH168" s="98" t="str">
        <f t="array" ref="BH168">IF($BD168,MIN(IF(G4SelectionMask="x",IF(INDEX(StdCalcsRefCalcs,$E168,0)&gt;0,INDEX(StdCalcsRefCalcs,$E168,0)),"")),"")</f>
        <v/>
      </c>
      <c r="BI168" s="98" t="str">
        <f t="array" ref="BI168">IF($BD168,MAX(IF(G4SelectionMask="x",IF(INDEX(StdCalcsRefCalcs,$E168,0)&gt;0,INDEX(StdCalcsRefCalcs,$E168,0)),"")),"")</f>
        <v/>
      </c>
      <c r="BJ168" s="98" t="str">
        <f t="shared" si="114"/>
        <v/>
      </c>
      <c r="BK168" s="98" t="str">
        <f t="array" ref="BK168">IF($BD168,STDEVA(IF(G4SelectionMask="x",IF(INDEX(StdCalcsRefCalcs,$E168,0)&gt;0,INDEX(StdCalcsRefCalcs,$E168,0)),"")),"")</f>
        <v/>
      </c>
      <c r="BL168" s="97" t="b">
        <f t="shared" si="115"/>
        <v>0</v>
      </c>
      <c r="BM168" s="97" t="str">
        <f t="array" ref="BM168">IF($BL168,MEDIAN(IF(G5SelectionMask="x",IF(INDEX(StdCalcsRefCalcs,$E168,0)&gt;0,INDEX(StdCalcsRefCalcs,$E168,0)),"")),"")</f>
        <v/>
      </c>
      <c r="BN168" s="97" t="str">
        <f t="array" ref="BN168">IF($BL168,QUARTILE(IF(G5SelectionMask="x",IF(INDEX(StdCalcsRefCalcs,$E168,0)&gt;0,INDEX(StdCalcsRefCalcs,$E168,0)),""),1),"")</f>
        <v/>
      </c>
      <c r="BO168" s="97" t="str">
        <f t="array" ref="BO168">IF($BL168,QUARTILE(IF(G5SelectionMask="x",IF(INDEX(StdCalcsRefCalcs,$E168,0)&gt;0,INDEX(StdCalcsRefCalcs,$E168,0)),""),3),"")</f>
        <v/>
      </c>
      <c r="BP168" s="97" t="str">
        <f t="array" ref="BP168">IF($BL168,MIN(IF(G5SelectionMask="x",IF(INDEX(StdCalcsRefCalcs,$E168,0)&gt;0,INDEX(StdCalcsRefCalcs,$E168,0)),"")),"")</f>
        <v/>
      </c>
      <c r="BQ168" s="97" t="str">
        <f t="array" ref="BQ168">IF($BL168,MAX(IF(G5SelectionMask="x",IF(INDEX(StdCalcsRefCalcs,$E168,0)&gt;0,INDEX(StdCalcsRefCalcs,$E168,0)),"")),"")</f>
        <v/>
      </c>
      <c r="BR168" s="97" t="str">
        <f t="shared" si="116"/>
        <v/>
      </c>
      <c r="BS168" s="99" t="str">
        <f t="array" ref="BS168">IF($BL168,STDEVA(IF(G5SelectionMask="x",IF(INDEX(StdCalcsRefCalcs,$E168,0)&gt;0,INDEX(StdCalcsRefCalcs,$E168,0)),"")),"")</f>
        <v/>
      </c>
      <c r="BT168" s="108"/>
      <c r="BU168" s="109" t="str">
        <f t="shared" si="120"/>
        <v/>
      </c>
      <c r="BV168" s="109" t="str">
        <f t="shared" si="120"/>
        <v/>
      </c>
      <c r="BW168" s="109" t="str">
        <f t="shared" si="120"/>
        <v/>
      </c>
      <c r="BX168" s="109" t="str">
        <f t="shared" si="120"/>
        <v/>
      </c>
      <c r="BY168" s="109" t="str">
        <f t="shared" si="120"/>
        <v/>
      </c>
      <c r="BZ168" s="109" t="str">
        <f t="shared" si="120"/>
        <v/>
      </c>
      <c r="CA168" s="109" t="str">
        <f t="shared" si="120"/>
        <v/>
      </c>
      <c r="CB168" s="109" t="str">
        <f t="shared" si="120"/>
        <v/>
      </c>
      <c r="CC168" s="109" t="str">
        <f t="shared" si="120"/>
        <v/>
      </c>
      <c r="CD168" s="109" t="str">
        <f t="shared" si="120"/>
        <v/>
      </c>
      <c r="CE168" s="109" t="str">
        <f t="shared" si="120"/>
        <v/>
      </c>
      <c r="CF168" s="109" t="str">
        <f t="shared" si="120"/>
        <v/>
      </c>
      <c r="CG168" s="109" t="str">
        <f t="shared" si="120"/>
        <v/>
      </c>
      <c r="CH168" s="109" t="str">
        <f t="shared" si="120"/>
        <v/>
      </c>
      <c r="CI168" s="109" t="str">
        <f t="shared" si="120"/>
        <v/>
      </c>
    </row>
    <row r="169" spans="1:87" x14ac:dyDescent="0.2">
      <c r="A169" s="33">
        <f t="shared" si="89"/>
        <v>0</v>
      </c>
      <c r="B169" s="206"/>
      <c r="C169" s="200"/>
      <c r="D169" s="197"/>
      <c r="E169" s="72">
        <f t="shared" si="107"/>
        <v>159</v>
      </c>
      <c r="F169" s="9" t="s">
        <v>1703</v>
      </c>
      <c r="G169" s="9" t="str">
        <f t="shared" si="108"/>
        <v>Help desk</v>
      </c>
      <c r="H169" s="9" t="s">
        <v>641</v>
      </c>
      <c r="I169" s="9">
        <f t="shared" si="118"/>
        <v>209</v>
      </c>
      <c r="J169" s="9" t="s">
        <v>629</v>
      </c>
      <c r="K169" s="9">
        <f t="shared" si="119"/>
        <v>13</v>
      </c>
      <c r="P169" s="97" t="str">
        <f t="shared" si="94"/>
        <v/>
      </c>
      <c r="Q169" s="97"/>
      <c r="R169" s="97"/>
      <c r="S169" s="97"/>
      <c r="T169" s="97"/>
      <c r="U169" s="98" t="str">
        <f t="shared" si="95"/>
        <v/>
      </c>
      <c r="V169" s="107" t="str">
        <f t="shared" si="96"/>
        <v/>
      </c>
      <c r="W169" s="107" t="str">
        <f t="shared" si="97"/>
        <v/>
      </c>
      <c r="X169" s="107" t="str">
        <f t="shared" si="98"/>
        <v/>
      </c>
      <c r="Y169" s="107" t="str">
        <f t="shared" si="99"/>
        <v/>
      </c>
      <c r="Z169" s="107" t="str">
        <f t="shared" si="100"/>
        <v/>
      </c>
      <c r="AA169" s="107" t="str">
        <f t="shared" si="101"/>
        <v/>
      </c>
      <c r="AB169" s="107" t="str">
        <f t="shared" si="102"/>
        <v/>
      </c>
      <c r="AC169" s="107" t="str">
        <f t="shared" si="103"/>
        <v/>
      </c>
      <c r="AD169" s="107" t="str">
        <f t="shared" si="104"/>
        <v/>
      </c>
      <c r="AE169" s="107" t="str">
        <f t="shared" si="105"/>
        <v/>
      </c>
      <c r="AF169" s="97" t="b">
        <f t="shared" si="25"/>
        <v>0</v>
      </c>
      <c r="AG169" s="97" t="str">
        <f t="array" ref="AG169">IF($AF169,MEDIAN(IF(G1SelectionMask="x",IF(INDEX(StdCalcsRefCalcs,$E169,0)&gt;0,INDEX(StdCalcsRefCalcs,$E169,0)),"")),"")</f>
        <v/>
      </c>
      <c r="AH169" s="97" t="str">
        <f t="array" ref="AH169">IF($AF169,QUARTILE(IF(G1SelectionMask="x",IF(INDEX(StdCalcsRefCalcs,$E169,0)&gt;0,INDEX(StdCalcsRefCalcs,$E169,0)),""),1),"")</f>
        <v/>
      </c>
      <c r="AI169" s="97" t="str">
        <f t="array" ref="AI169">IF($AF169,QUARTILE(IF(G1SelectionMask="x",IF(INDEX(StdCalcsRefCalcs,$E169,0)&gt;0,INDEX(StdCalcsRefCalcs,$E169,0)),""),3),"")</f>
        <v/>
      </c>
      <c r="AJ169" s="97" t="str">
        <f t="array" ref="AJ169">IF($AF169,MIN(IF(G1SelectionMask="x",IF(INDEX(StdCalcsRefCalcs,$E169,0)&gt;0,INDEX(StdCalcsRefCalcs,$E169,0)),"")),"")</f>
        <v/>
      </c>
      <c r="AK169" s="97" t="str">
        <f t="array" ref="AK169">IF($AF169,MAX(IF(G1SelectionMask="x",IF(INDEX(StdCalcsRefCalcs,$E169,0)&gt;0,INDEX(StdCalcsRefCalcs,$E169,0)),"")),"")</f>
        <v/>
      </c>
      <c r="AL169" s="97" t="str">
        <f t="shared" si="26"/>
        <v/>
      </c>
      <c r="AM169" s="97" t="str">
        <f t="array" ref="AM169">IF($AF169,STDEVA(IF(G1SelectionMask="x",IF(INDEX(StdCalcsRefCalcs,$E169,0)&gt;0,INDEX(StdCalcsRefCalcs,$E169,0)),"")),"")</f>
        <v/>
      </c>
      <c r="AN169" s="98" t="b">
        <f t="shared" si="109"/>
        <v>0</v>
      </c>
      <c r="AO169" s="98" t="str">
        <f t="array" ref="AO169">IF($AN169,MEDIAN(IF(G2SelectionMask="x",IF(INDEX(StdCalcsRefCalcs,$E169,0)&gt;0,INDEX(StdCalcsRefCalcs,$E169,0)),"")),"")</f>
        <v/>
      </c>
      <c r="AP169" s="98" t="str">
        <f t="array" ref="AP169">IF($AN169,QUARTILE(IF(G2SelectionMask="x",IF(INDEX(StdCalcsRefCalcs,$E169,0)&gt;0,INDEX(StdCalcsRefCalcs,$E169,0)),""),1),"")</f>
        <v/>
      </c>
      <c r="AQ169" s="98" t="str">
        <f t="array" ref="AQ169">IF($AN169,QUARTILE(IF(G2SelectionMask="x",IF(INDEX(StdCalcsRefCalcs,$E169,0)&gt;0,INDEX(StdCalcsRefCalcs,$E169,0)),""),3),"")</f>
        <v/>
      </c>
      <c r="AR169" s="98" t="str">
        <f t="array" ref="AR169">IF($AN169,MIN(IF(G2SelectionMask="x",IF(INDEX(StdCalcsRefCalcs,$E169,0)&gt;0,INDEX(StdCalcsRefCalcs,$E169,0)),"")),"")</f>
        <v/>
      </c>
      <c r="AS169" s="98" t="str">
        <f t="array" ref="AS169">IF($AN169,MAX(IF(G2SelectionMask="x",IF(INDEX(StdCalcsRefCalcs,$E169,0)&gt;0,INDEX(StdCalcsRefCalcs,$E169,0)),"")),"")</f>
        <v/>
      </c>
      <c r="AT169" s="98" t="str">
        <f t="shared" si="110"/>
        <v/>
      </c>
      <c r="AU169" s="98" t="str">
        <f t="array" ref="AU169">IF($AN169,STDEVA(IF(G2SelectionMask="x",IF(INDEX(StdCalcsRefCalcs,$E169,0)&gt;0,INDEX(StdCalcsRefCalcs,$E169,0)),"")),"")</f>
        <v/>
      </c>
      <c r="AV169" s="97" t="b">
        <f t="shared" si="111"/>
        <v>0</v>
      </c>
      <c r="AW169" s="97" t="str">
        <f t="array" ref="AW169">IF($AV169,MEDIAN(IF(G3SelectionMask="x",IF(INDEX(StdCalcsRefCalcs,$E169,0)&gt;0,INDEX(StdCalcsRefCalcs,$E169,0)),"")),"")</f>
        <v/>
      </c>
      <c r="AX169" s="97" t="str">
        <f t="array" ref="AX169">IF($AV169,QUARTILE(IF(G3SelectionMask="x",IF(INDEX(StdCalcsRefCalcs,$E169,0)&gt;0,INDEX(StdCalcsRefCalcs,$E169,0)),""),1),"")</f>
        <v/>
      </c>
      <c r="AY169" s="97" t="str">
        <f t="array" ref="AY169">IF($AV169,QUARTILE(IF(G3SelectionMask="x",IF(INDEX(StdCalcsRefCalcs,$E169,0)&gt;0,INDEX(StdCalcsRefCalcs,$E169,0)),""),3),"")</f>
        <v/>
      </c>
      <c r="AZ169" s="97" t="str">
        <f t="array" ref="AZ169">IF($AV169,MIN(IF(G3SelectionMask="x",IF(INDEX(StdCalcsRefCalcs,$E169,0)&gt;0,INDEX(StdCalcsRefCalcs,$E169,0)),"")),"")</f>
        <v/>
      </c>
      <c r="BA169" s="97" t="str">
        <f t="array" ref="BA169">IF($AV169,MAX(IF(G3SelectionMask="x",IF(INDEX(StdCalcsRefCalcs,$E169,0)&gt;0,INDEX(StdCalcsRefCalcs,$E169,0)),"")),"")</f>
        <v/>
      </c>
      <c r="BB169" s="97" t="str">
        <f t="shared" si="112"/>
        <v/>
      </c>
      <c r="BC169" s="97" t="str">
        <f t="array" ref="BC169">IF($AV169,STDEVA(IF(G3SelectionMask="x",IF(INDEX(StdCalcsRefCalcs,$E169,0)&gt;0,INDEX(StdCalcsRefCalcs,$E169,0)),"")),"")</f>
        <v/>
      </c>
      <c r="BD169" s="98" t="b">
        <f t="shared" si="113"/>
        <v>0</v>
      </c>
      <c r="BE169" s="98" t="str">
        <f t="array" ref="BE169">IF($BD169,MEDIAN(IF(G4SelectionMask="x",IF(INDEX(StdCalcsRefCalcs,$E169,0)&gt;0,INDEX(StdCalcsRefCalcs,$E169,0)),"")),"")</f>
        <v/>
      </c>
      <c r="BF169" s="98" t="str">
        <f t="array" ref="BF169">IF($BD169,QUARTILE(IF(G4SelectionMask="x",IF(INDEX(StdCalcsRefCalcs,$E169,0)&gt;0,INDEX(StdCalcsRefCalcs,$E169,0)),""),1),"")</f>
        <v/>
      </c>
      <c r="BG169" s="98" t="str">
        <f t="array" ref="BG169">IF($BD169,QUARTILE(IF(G4SelectionMask="x",IF(INDEX(StdCalcsRefCalcs,$E169,0)&gt;0,INDEX(StdCalcsRefCalcs,$E169,0)),""),3),"")</f>
        <v/>
      </c>
      <c r="BH169" s="98" t="str">
        <f t="array" ref="BH169">IF($BD169,MIN(IF(G4SelectionMask="x",IF(INDEX(StdCalcsRefCalcs,$E169,0)&gt;0,INDEX(StdCalcsRefCalcs,$E169,0)),"")),"")</f>
        <v/>
      </c>
      <c r="BI169" s="98" t="str">
        <f t="array" ref="BI169">IF($BD169,MAX(IF(G4SelectionMask="x",IF(INDEX(StdCalcsRefCalcs,$E169,0)&gt;0,INDEX(StdCalcsRefCalcs,$E169,0)),"")),"")</f>
        <v/>
      </c>
      <c r="BJ169" s="98" t="str">
        <f t="shared" si="114"/>
        <v/>
      </c>
      <c r="BK169" s="98" t="str">
        <f t="array" ref="BK169">IF($BD169,STDEVA(IF(G4SelectionMask="x",IF(INDEX(StdCalcsRefCalcs,$E169,0)&gt;0,INDEX(StdCalcsRefCalcs,$E169,0)),"")),"")</f>
        <v/>
      </c>
      <c r="BL169" s="97" t="b">
        <f t="shared" si="115"/>
        <v>0</v>
      </c>
      <c r="BM169" s="97" t="str">
        <f t="array" ref="BM169">IF($BL169,MEDIAN(IF(G5SelectionMask="x",IF(INDEX(StdCalcsRefCalcs,$E169,0)&gt;0,INDEX(StdCalcsRefCalcs,$E169,0)),"")),"")</f>
        <v/>
      </c>
      <c r="BN169" s="97" t="str">
        <f t="array" ref="BN169">IF($BL169,QUARTILE(IF(G5SelectionMask="x",IF(INDEX(StdCalcsRefCalcs,$E169,0)&gt;0,INDEX(StdCalcsRefCalcs,$E169,0)),""),1),"")</f>
        <v/>
      </c>
      <c r="BO169" s="97" t="str">
        <f t="array" ref="BO169">IF($BL169,QUARTILE(IF(G5SelectionMask="x",IF(INDEX(StdCalcsRefCalcs,$E169,0)&gt;0,INDEX(StdCalcsRefCalcs,$E169,0)),""),3),"")</f>
        <v/>
      </c>
      <c r="BP169" s="97" t="str">
        <f t="array" ref="BP169">IF($BL169,MIN(IF(G5SelectionMask="x",IF(INDEX(StdCalcsRefCalcs,$E169,0)&gt;0,INDEX(StdCalcsRefCalcs,$E169,0)),"")),"")</f>
        <v/>
      </c>
      <c r="BQ169" s="97" t="str">
        <f t="array" ref="BQ169">IF($BL169,MAX(IF(G5SelectionMask="x",IF(INDEX(StdCalcsRefCalcs,$E169,0)&gt;0,INDEX(StdCalcsRefCalcs,$E169,0)),"")),"")</f>
        <v/>
      </c>
      <c r="BR169" s="97" t="str">
        <f t="shared" si="116"/>
        <v/>
      </c>
      <c r="BS169" s="99" t="str">
        <f t="array" ref="BS169">IF($BL169,STDEVA(IF(G5SelectionMask="x",IF(INDEX(StdCalcsRefCalcs,$E169,0)&gt;0,INDEX(StdCalcsRefCalcs,$E169,0)),"")),"")</f>
        <v/>
      </c>
      <c r="BT169" s="108"/>
      <c r="BU169" s="109" t="str">
        <f t="shared" ref="BU169:CI178" si="121">IFERROR(IF(LEN(INDEX(RawDataAllData,$I169,BU$9))*LEN(INDEX(RawDataAllData,$K169,BU$9))=0,"",INDEX(RawDataAllData,$I169,BU$9)/INDEX(RawDataAllData,$K169,BU$9)),"")</f>
        <v/>
      </c>
      <c r="BV169" s="109" t="str">
        <f t="shared" si="121"/>
        <v/>
      </c>
      <c r="BW169" s="109" t="str">
        <f t="shared" si="121"/>
        <v/>
      </c>
      <c r="BX169" s="109" t="str">
        <f t="shared" si="121"/>
        <v/>
      </c>
      <c r="BY169" s="109" t="str">
        <f t="shared" si="121"/>
        <v/>
      </c>
      <c r="BZ169" s="109" t="str">
        <f t="shared" si="121"/>
        <v/>
      </c>
      <c r="CA169" s="109" t="str">
        <f t="shared" si="121"/>
        <v/>
      </c>
      <c r="CB169" s="109" t="str">
        <f t="shared" si="121"/>
        <v/>
      </c>
      <c r="CC169" s="109" t="str">
        <f t="shared" si="121"/>
        <v/>
      </c>
      <c r="CD169" s="109" t="str">
        <f t="shared" si="121"/>
        <v/>
      </c>
      <c r="CE169" s="109" t="str">
        <f t="shared" si="121"/>
        <v/>
      </c>
      <c r="CF169" s="109" t="str">
        <f t="shared" si="121"/>
        <v/>
      </c>
      <c r="CG169" s="109" t="str">
        <f t="shared" si="121"/>
        <v/>
      </c>
      <c r="CH169" s="109" t="str">
        <f t="shared" si="121"/>
        <v/>
      </c>
      <c r="CI169" s="109" t="str">
        <f t="shared" si="121"/>
        <v/>
      </c>
    </row>
    <row r="170" spans="1:87" x14ac:dyDescent="0.2">
      <c r="A170" s="33">
        <f t="shared" si="89"/>
        <v>0</v>
      </c>
      <c r="B170" s="206"/>
      <c r="C170" s="200"/>
      <c r="D170" s="197"/>
      <c r="E170" s="72">
        <f t="shared" si="107"/>
        <v>160</v>
      </c>
      <c r="F170" s="9" t="s">
        <v>1704</v>
      </c>
      <c r="G170" s="9" t="str">
        <f t="shared" si="108"/>
        <v>Network services</v>
      </c>
      <c r="H170" s="9" t="s">
        <v>642</v>
      </c>
      <c r="I170" s="9">
        <f t="shared" si="118"/>
        <v>210</v>
      </c>
      <c r="J170" s="9" t="s">
        <v>629</v>
      </c>
      <c r="K170" s="9">
        <f t="shared" si="119"/>
        <v>13</v>
      </c>
      <c r="P170" s="97" t="str">
        <f t="shared" si="94"/>
        <v/>
      </c>
      <c r="Q170" s="97"/>
      <c r="R170" s="97"/>
      <c r="S170" s="97"/>
      <c r="T170" s="97"/>
      <c r="U170" s="98" t="str">
        <f t="shared" si="95"/>
        <v/>
      </c>
      <c r="V170" s="107" t="str">
        <f t="shared" si="96"/>
        <v/>
      </c>
      <c r="W170" s="107" t="str">
        <f t="shared" si="97"/>
        <v/>
      </c>
      <c r="X170" s="107" t="str">
        <f t="shared" si="98"/>
        <v/>
      </c>
      <c r="Y170" s="107" t="str">
        <f t="shared" si="99"/>
        <v/>
      </c>
      <c r="Z170" s="107" t="str">
        <f t="shared" si="100"/>
        <v/>
      </c>
      <c r="AA170" s="107" t="str">
        <f t="shared" si="101"/>
        <v/>
      </c>
      <c r="AB170" s="107" t="str">
        <f t="shared" si="102"/>
        <v/>
      </c>
      <c r="AC170" s="107" t="str">
        <f t="shared" si="103"/>
        <v/>
      </c>
      <c r="AD170" s="107" t="str">
        <f t="shared" si="104"/>
        <v/>
      </c>
      <c r="AE170" s="107" t="str">
        <f t="shared" si="105"/>
        <v/>
      </c>
      <c r="AF170" s="97" t="b">
        <f t="shared" si="25"/>
        <v>0</v>
      </c>
      <c r="AG170" s="97" t="str">
        <f t="array" ref="AG170">IF($AF170,MEDIAN(IF(G1SelectionMask="x",IF(INDEX(StdCalcsRefCalcs,$E170,0)&gt;0,INDEX(StdCalcsRefCalcs,$E170,0)),"")),"")</f>
        <v/>
      </c>
      <c r="AH170" s="97" t="str">
        <f t="array" ref="AH170">IF($AF170,QUARTILE(IF(G1SelectionMask="x",IF(INDEX(StdCalcsRefCalcs,$E170,0)&gt;0,INDEX(StdCalcsRefCalcs,$E170,0)),""),1),"")</f>
        <v/>
      </c>
      <c r="AI170" s="97" t="str">
        <f t="array" ref="AI170">IF($AF170,QUARTILE(IF(G1SelectionMask="x",IF(INDEX(StdCalcsRefCalcs,$E170,0)&gt;0,INDEX(StdCalcsRefCalcs,$E170,0)),""),3),"")</f>
        <v/>
      </c>
      <c r="AJ170" s="97" t="str">
        <f t="array" ref="AJ170">IF($AF170,MIN(IF(G1SelectionMask="x",IF(INDEX(StdCalcsRefCalcs,$E170,0)&gt;0,INDEX(StdCalcsRefCalcs,$E170,0)),"")),"")</f>
        <v/>
      </c>
      <c r="AK170" s="97" t="str">
        <f t="array" ref="AK170">IF($AF170,MAX(IF(G1SelectionMask="x",IF(INDEX(StdCalcsRefCalcs,$E170,0)&gt;0,INDEX(StdCalcsRefCalcs,$E170,0)),"")),"")</f>
        <v/>
      </c>
      <c r="AL170" s="97" t="str">
        <f t="shared" si="26"/>
        <v/>
      </c>
      <c r="AM170" s="97" t="str">
        <f t="array" ref="AM170">IF($AF170,STDEVA(IF(G1SelectionMask="x",IF(INDEX(StdCalcsRefCalcs,$E170,0)&gt;0,INDEX(StdCalcsRefCalcs,$E170,0)),"")),"")</f>
        <v/>
      </c>
      <c r="AN170" s="98" t="b">
        <f t="shared" si="109"/>
        <v>0</v>
      </c>
      <c r="AO170" s="98" t="str">
        <f t="array" ref="AO170">IF($AN170,MEDIAN(IF(G2SelectionMask="x",IF(INDEX(StdCalcsRefCalcs,$E170,0)&gt;0,INDEX(StdCalcsRefCalcs,$E170,0)),"")),"")</f>
        <v/>
      </c>
      <c r="AP170" s="98" t="str">
        <f t="array" ref="AP170">IF($AN170,QUARTILE(IF(G2SelectionMask="x",IF(INDEX(StdCalcsRefCalcs,$E170,0)&gt;0,INDEX(StdCalcsRefCalcs,$E170,0)),""),1),"")</f>
        <v/>
      </c>
      <c r="AQ170" s="98" t="str">
        <f t="array" ref="AQ170">IF($AN170,QUARTILE(IF(G2SelectionMask="x",IF(INDEX(StdCalcsRefCalcs,$E170,0)&gt;0,INDEX(StdCalcsRefCalcs,$E170,0)),""),3),"")</f>
        <v/>
      </c>
      <c r="AR170" s="98" t="str">
        <f t="array" ref="AR170">IF($AN170,MIN(IF(G2SelectionMask="x",IF(INDEX(StdCalcsRefCalcs,$E170,0)&gt;0,INDEX(StdCalcsRefCalcs,$E170,0)),"")),"")</f>
        <v/>
      </c>
      <c r="AS170" s="98" t="str">
        <f t="array" ref="AS170">IF($AN170,MAX(IF(G2SelectionMask="x",IF(INDEX(StdCalcsRefCalcs,$E170,0)&gt;0,INDEX(StdCalcsRefCalcs,$E170,0)),"")),"")</f>
        <v/>
      </c>
      <c r="AT170" s="98" t="str">
        <f t="shared" si="110"/>
        <v/>
      </c>
      <c r="AU170" s="98" t="str">
        <f t="array" ref="AU170">IF($AN170,STDEVA(IF(G2SelectionMask="x",IF(INDEX(StdCalcsRefCalcs,$E170,0)&gt;0,INDEX(StdCalcsRefCalcs,$E170,0)),"")),"")</f>
        <v/>
      </c>
      <c r="AV170" s="97" t="b">
        <f t="shared" si="111"/>
        <v>0</v>
      </c>
      <c r="AW170" s="97" t="str">
        <f t="array" ref="AW170">IF($AV170,MEDIAN(IF(G3SelectionMask="x",IF(INDEX(StdCalcsRefCalcs,$E170,0)&gt;0,INDEX(StdCalcsRefCalcs,$E170,0)),"")),"")</f>
        <v/>
      </c>
      <c r="AX170" s="97" t="str">
        <f t="array" ref="AX170">IF($AV170,QUARTILE(IF(G3SelectionMask="x",IF(INDEX(StdCalcsRefCalcs,$E170,0)&gt;0,INDEX(StdCalcsRefCalcs,$E170,0)),""),1),"")</f>
        <v/>
      </c>
      <c r="AY170" s="97" t="str">
        <f t="array" ref="AY170">IF($AV170,QUARTILE(IF(G3SelectionMask="x",IF(INDEX(StdCalcsRefCalcs,$E170,0)&gt;0,INDEX(StdCalcsRefCalcs,$E170,0)),""),3),"")</f>
        <v/>
      </c>
      <c r="AZ170" s="97" t="str">
        <f t="array" ref="AZ170">IF($AV170,MIN(IF(G3SelectionMask="x",IF(INDEX(StdCalcsRefCalcs,$E170,0)&gt;0,INDEX(StdCalcsRefCalcs,$E170,0)),"")),"")</f>
        <v/>
      </c>
      <c r="BA170" s="97" t="str">
        <f t="array" ref="BA170">IF($AV170,MAX(IF(G3SelectionMask="x",IF(INDEX(StdCalcsRefCalcs,$E170,0)&gt;0,INDEX(StdCalcsRefCalcs,$E170,0)),"")),"")</f>
        <v/>
      </c>
      <c r="BB170" s="97" t="str">
        <f t="shared" si="112"/>
        <v/>
      </c>
      <c r="BC170" s="97" t="str">
        <f t="array" ref="BC170">IF($AV170,STDEVA(IF(G3SelectionMask="x",IF(INDEX(StdCalcsRefCalcs,$E170,0)&gt;0,INDEX(StdCalcsRefCalcs,$E170,0)),"")),"")</f>
        <v/>
      </c>
      <c r="BD170" s="98" t="b">
        <f t="shared" si="113"/>
        <v>0</v>
      </c>
      <c r="BE170" s="98" t="str">
        <f t="array" ref="BE170">IF($BD170,MEDIAN(IF(G4SelectionMask="x",IF(INDEX(StdCalcsRefCalcs,$E170,0)&gt;0,INDEX(StdCalcsRefCalcs,$E170,0)),"")),"")</f>
        <v/>
      </c>
      <c r="BF170" s="98" t="str">
        <f t="array" ref="BF170">IF($BD170,QUARTILE(IF(G4SelectionMask="x",IF(INDEX(StdCalcsRefCalcs,$E170,0)&gt;0,INDEX(StdCalcsRefCalcs,$E170,0)),""),1),"")</f>
        <v/>
      </c>
      <c r="BG170" s="98" t="str">
        <f t="array" ref="BG170">IF($BD170,QUARTILE(IF(G4SelectionMask="x",IF(INDEX(StdCalcsRefCalcs,$E170,0)&gt;0,INDEX(StdCalcsRefCalcs,$E170,0)),""),3),"")</f>
        <v/>
      </c>
      <c r="BH170" s="98" t="str">
        <f t="array" ref="BH170">IF($BD170,MIN(IF(G4SelectionMask="x",IF(INDEX(StdCalcsRefCalcs,$E170,0)&gt;0,INDEX(StdCalcsRefCalcs,$E170,0)),"")),"")</f>
        <v/>
      </c>
      <c r="BI170" s="98" t="str">
        <f t="array" ref="BI170">IF($BD170,MAX(IF(G4SelectionMask="x",IF(INDEX(StdCalcsRefCalcs,$E170,0)&gt;0,INDEX(StdCalcsRefCalcs,$E170,0)),"")),"")</f>
        <v/>
      </c>
      <c r="BJ170" s="98" t="str">
        <f t="shared" si="114"/>
        <v/>
      </c>
      <c r="BK170" s="98" t="str">
        <f t="array" ref="BK170">IF($BD170,STDEVA(IF(G4SelectionMask="x",IF(INDEX(StdCalcsRefCalcs,$E170,0)&gt;0,INDEX(StdCalcsRefCalcs,$E170,0)),"")),"")</f>
        <v/>
      </c>
      <c r="BL170" s="97" t="b">
        <f t="shared" si="115"/>
        <v>0</v>
      </c>
      <c r="BM170" s="97" t="str">
        <f t="array" ref="BM170">IF($BL170,MEDIAN(IF(G5SelectionMask="x",IF(INDEX(StdCalcsRefCalcs,$E170,0)&gt;0,INDEX(StdCalcsRefCalcs,$E170,0)),"")),"")</f>
        <v/>
      </c>
      <c r="BN170" s="97" t="str">
        <f t="array" ref="BN170">IF($BL170,QUARTILE(IF(G5SelectionMask="x",IF(INDEX(StdCalcsRefCalcs,$E170,0)&gt;0,INDEX(StdCalcsRefCalcs,$E170,0)),""),1),"")</f>
        <v/>
      </c>
      <c r="BO170" s="97" t="str">
        <f t="array" ref="BO170">IF($BL170,QUARTILE(IF(G5SelectionMask="x",IF(INDEX(StdCalcsRefCalcs,$E170,0)&gt;0,INDEX(StdCalcsRefCalcs,$E170,0)),""),3),"")</f>
        <v/>
      </c>
      <c r="BP170" s="97" t="str">
        <f t="array" ref="BP170">IF($BL170,MIN(IF(G5SelectionMask="x",IF(INDEX(StdCalcsRefCalcs,$E170,0)&gt;0,INDEX(StdCalcsRefCalcs,$E170,0)),"")),"")</f>
        <v/>
      </c>
      <c r="BQ170" s="97" t="str">
        <f t="array" ref="BQ170">IF($BL170,MAX(IF(G5SelectionMask="x",IF(INDEX(StdCalcsRefCalcs,$E170,0)&gt;0,INDEX(StdCalcsRefCalcs,$E170,0)),"")),"")</f>
        <v/>
      </c>
      <c r="BR170" s="97" t="str">
        <f t="shared" si="116"/>
        <v/>
      </c>
      <c r="BS170" s="99" t="str">
        <f t="array" ref="BS170">IF($BL170,STDEVA(IF(G5SelectionMask="x",IF(INDEX(StdCalcsRefCalcs,$E170,0)&gt;0,INDEX(StdCalcsRefCalcs,$E170,0)),"")),"")</f>
        <v/>
      </c>
      <c r="BT170" s="108"/>
      <c r="BU170" s="109" t="str">
        <f t="shared" si="121"/>
        <v/>
      </c>
      <c r="BV170" s="109" t="str">
        <f t="shared" si="121"/>
        <v/>
      </c>
      <c r="BW170" s="109" t="str">
        <f t="shared" si="121"/>
        <v/>
      </c>
      <c r="BX170" s="109" t="str">
        <f t="shared" si="121"/>
        <v/>
      </c>
      <c r="BY170" s="109" t="str">
        <f t="shared" si="121"/>
        <v/>
      </c>
      <c r="BZ170" s="109" t="str">
        <f t="shared" si="121"/>
        <v/>
      </c>
      <c r="CA170" s="109" t="str">
        <f t="shared" si="121"/>
        <v/>
      </c>
      <c r="CB170" s="109" t="str">
        <f t="shared" si="121"/>
        <v/>
      </c>
      <c r="CC170" s="109" t="str">
        <f t="shared" si="121"/>
        <v/>
      </c>
      <c r="CD170" s="109" t="str">
        <f t="shared" si="121"/>
        <v/>
      </c>
      <c r="CE170" s="109" t="str">
        <f t="shared" si="121"/>
        <v/>
      </c>
      <c r="CF170" s="109" t="str">
        <f t="shared" si="121"/>
        <v/>
      </c>
      <c r="CG170" s="109" t="str">
        <f t="shared" si="121"/>
        <v/>
      </c>
      <c r="CH170" s="109" t="str">
        <f t="shared" si="121"/>
        <v/>
      </c>
      <c r="CI170" s="109" t="str">
        <f t="shared" si="121"/>
        <v/>
      </c>
    </row>
    <row r="171" spans="1:87" x14ac:dyDescent="0.2">
      <c r="A171" s="33">
        <f t="shared" si="89"/>
        <v>0</v>
      </c>
      <c r="B171" s="206"/>
      <c r="C171" s="200"/>
      <c r="D171" s="197"/>
      <c r="E171" s="72">
        <f t="shared" si="107"/>
        <v>161</v>
      </c>
      <c r="F171" s="9" t="s">
        <v>1705</v>
      </c>
      <c r="G171" s="9" t="str">
        <f t="shared" si="108"/>
        <v>Networking</v>
      </c>
      <c r="H171" s="9" t="s">
        <v>643</v>
      </c>
      <c r="I171" s="9">
        <f t="shared" si="118"/>
        <v>211</v>
      </c>
      <c r="J171" s="9" t="s">
        <v>629</v>
      </c>
      <c r="K171" s="9">
        <f t="shared" si="119"/>
        <v>13</v>
      </c>
      <c r="P171" s="97" t="str">
        <f t="shared" si="94"/>
        <v/>
      </c>
      <c r="Q171" s="97"/>
      <c r="R171" s="97"/>
      <c r="S171" s="97"/>
      <c r="T171" s="97"/>
      <c r="U171" s="98" t="str">
        <f t="shared" si="95"/>
        <v/>
      </c>
      <c r="V171" s="107" t="str">
        <f t="shared" si="96"/>
        <v/>
      </c>
      <c r="W171" s="107" t="str">
        <f t="shared" si="97"/>
        <v/>
      </c>
      <c r="X171" s="107" t="str">
        <f t="shared" si="98"/>
        <v/>
      </c>
      <c r="Y171" s="107" t="str">
        <f t="shared" si="99"/>
        <v/>
      </c>
      <c r="Z171" s="107" t="str">
        <f t="shared" si="100"/>
        <v/>
      </c>
      <c r="AA171" s="107" t="str">
        <f t="shared" si="101"/>
        <v/>
      </c>
      <c r="AB171" s="107" t="str">
        <f t="shared" si="102"/>
        <v/>
      </c>
      <c r="AC171" s="107" t="str">
        <f t="shared" si="103"/>
        <v/>
      </c>
      <c r="AD171" s="107" t="str">
        <f t="shared" si="104"/>
        <v/>
      </c>
      <c r="AE171" s="107" t="str">
        <f t="shared" si="105"/>
        <v/>
      </c>
      <c r="AF171" s="97" t="b">
        <f t="shared" si="25"/>
        <v>0</v>
      </c>
      <c r="AG171" s="97" t="str">
        <f t="array" ref="AG171">IF($AF171,MEDIAN(IF(G1SelectionMask="x",IF(INDEX(StdCalcsRefCalcs,$E171,0)&gt;0,INDEX(StdCalcsRefCalcs,$E171,0)),"")),"")</f>
        <v/>
      </c>
      <c r="AH171" s="97" t="str">
        <f t="array" ref="AH171">IF($AF171,QUARTILE(IF(G1SelectionMask="x",IF(INDEX(StdCalcsRefCalcs,$E171,0)&gt;0,INDEX(StdCalcsRefCalcs,$E171,0)),""),1),"")</f>
        <v/>
      </c>
      <c r="AI171" s="97" t="str">
        <f t="array" ref="AI171">IF($AF171,QUARTILE(IF(G1SelectionMask="x",IF(INDEX(StdCalcsRefCalcs,$E171,0)&gt;0,INDEX(StdCalcsRefCalcs,$E171,0)),""),3),"")</f>
        <v/>
      </c>
      <c r="AJ171" s="97" t="str">
        <f t="array" ref="AJ171">IF($AF171,MIN(IF(G1SelectionMask="x",IF(INDEX(StdCalcsRefCalcs,$E171,0)&gt;0,INDEX(StdCalcsRefCalcs,$E171,0)),"")),"")</f>
        <v/>
      </c>
      <c r="AK171" s="97" t="str">
        <f t="array" ref="AK171">IF($AF171,MAX(IF(G1SelectionMask="x",IF(INDEX(StdCalcsRefCalcs,$E171,0)&gt;0,INDEX(StdCalcsRefCalcs,$E171,0)),"")),"")</f>
        <v/>
      </c>
      <c r="AL171" s="97" t="str">
        <f t="shared" si="26"/>
        <v/>
      </c>
      <c r="AM171" s="97" t="str">
        <f t="array" ref="AM171">IF($AF171,STDEVA(IF(G1SelectionMask="x",IF(INDEX(StdCalcsRefCalcs,$E171,0)&gt;0,INDEX(StdCalcsRefCalcs,$E171,0)),"")),"")</f>
        <v/>
      </c>
      <c r="AN171" s="98" t="b">
        <f t="shared" si="109"/>
        <v>0</v>
      </c>
      <c r="AO171" s="98" t="str">
        <f t="array" ref="AO171">IF($AN171,MEDIAN(IF(G2SelectionMask="x",IF(INDEX(StdCalcsRefCalcs,$E171,0)&gt;0,INDEX(StdCalcsRefCalcs,$E171,0)),"")),"")</f>
        <v/>
      </c>
      <c r="AP171" s="98" t="str">
        <f t="array" ref="AP171">IF($AN171,QUARTILE(IF(G2SelectionMask="x",IF(INDEX(StdCalcsRefCalcs,$E171,0)&gt;0,INDEX(StdCalcsRefCalcs,$E171,0)),""),1),"")</f>
        <v/>
      </c>
      <c r="AQ171" s="98" t="str">
        <f t="array" ref="AQ171">IF($AN171,QUARTILE(IF(G2SelectionMask="x",IF(INDEX(StdCalcsRefCalcs,$E171,0)&gt;0,INDEX(StdCalcsRefCalcs,$E171,0)),""),3),"")</f>
        <v/>
      </c>
      <c r="AR171" s="98" t="str">
        <f t="array" ref="AR171">IF($AN171,MIN(IF(G2SelectionMask="x",IF(INDEX(StdCalcsRefCalcs,$E171,0)&gt;0,INDEX(StdCalcsRefCalcs,$E171,0)),"")),"")</f>
        <v/>
      </c>
      <c r="AS171" s="98" t="str">
        <f t="array" ref="AS171">IF($AN171,MAX(IF(G2SelectionMask="x",IF(INDEX(StdCalcsRefCalcs,$E171,0)&gt;0,INDEX(StdCalcsRefCalcs,$E171,0)),"")),"")</f>
        <v/>
      </c>
      <c r="AT171" s="98" t="str">
        <f t="shared" si="110"/>
        <v/>
      </c>
      <c r="AU171" s="98" t="str">
        <f t="array" ref="AU171">IF($AN171,STDEVA(IF(G2SelectionMask="x",IF(INDEX(StdCalcsRefCalcs,$E171,0)&gt;0,INDEX(StdCalcsRefCalcs,$E171,0)),"")),"")</f>
        <v/>
      </c>
      <c r="AV171" s="97" t="b">
        <f t="shared" si="111"/>
        <v>0</v>
      </c>
      <c r="AW171" s="97" t="str">
        <f t="array" ref="AW171">IF($AV171,MEDIAN(IF(G3SelectionMask="x",IF(INDEX(StdCalcsRefCalcs,$E171,0)&gt;0,INDEX(StdCalcsRefCalcs,$E171,0)),"")),"")</f>
        <v/>
      </c>
      <c r="AX171" s="97" t="str">
        <f t="array" ref="AX171">IF($AV171,QUARTILE(IF(G3SelectionMask="x",IF(INDEX(StdCalcsRefCalcs,$E171,0)&gt;0,INDEX(StdCalcsRefCalcs,$E171,0)),""),1),"")</f>
        <v/>
      </c>
      <c r="AY171" s="97" t="str">
        <f t="array" ref="AY171">IF($AV171,QUARTILE(IF(G3SelectionMask="x",IF(INDEX(StdCalcsRefCalcs,$E171,0)&gt;0,INDEX(StdCalcsRefCalcs,$E171,0)),""),3),"")</f>
        <v/>
      </c>
      <c r="AZ171" s="97" t="str">
        <f t="array" ref="AZ171">IF($AV171,MIN(IF(G3SelectionMask="x",IF(INDEX(StdCalcsRefCalcs,$E171,0)&gt;0,INDEX(StdCalcsRefCalcs,$E171,0)),"")),"")</f>
        <v/>
      </c>
      <c r="BA171" s="97" t="str">
        <f t="array" ref="BA171">IF($AV171,MAX(IF(G3SelectionMask="x",IF(INDEX(StdCalcsRefCalcs,$E171,0)&gt;0,INDEX(StdCalcsRefCalcs,$E171,0)),"")),"")</f>
        <v/>
      </c>
      <c r="BB171" s="97" t="str">
        <f t="shared" si="112"/>
        <v/>
      </c>
      <c r="BC171" s="97" t="str">
        <f t="array" ref="BC171">IF($AV171,STDEVA(IF(G3SelectionMask="x",IF(INDEX(StdCalcsRefCalcs,$E171,0)&gt;0,INDEX(StdCalcsRefCalcs,$E171,0)),"")),"")</f>
        <v/>
      </c>
      <c r="BD171" s="98" t="b">
        <f t="shared" si="113"/>
        <v>0</v>
      </c>
      <c r="BE171" s="98" t="str">
        <f t="array" ref="BE171">IF($BD171,MEDIAN(IF(G4SelectionMask="x",IF(INDEX(StdCalcsRefCalcs,$E171,0)&gt;0,INDEX(StdCalcsRefCalcs,$E171,0)),"")),"")</f>
        <v/>
      </c>
      <c r="BF171" s="98" t="str">
        <f t="array" ref="BF171">IF($BD171,QUARTILE(IF(G4SelectionMask="x",IF(INDEX(StdCalcsRefCalcs,$E171,0)&gt;0,INDEX(StdCalcsRefCalcs,$E171,0)),""),1),"")</f>
        <v/>
      </c>
      <c r="BG171" s="98" t="str">
        <f t="array" ref="BG171">IF($BD171,QUARTILE(IF(G4SelectionMask="x",IF(INDEX(StdCalcsRefCalcs,$E171,0)&gt;0,INDEX(StdCalcsRefCalcs,$E171,0)),""),3),"")</f>
        <v/>
      </c>
      <c r="BH171" s="98" t="str">
        <f t="array" ref="BH171">IF($BD171,MIN(IF(G4SelectionMask="x",IF(INDEX(StdCalcsRefCalcs,$E171,0)&gt;0,INDEX(StdCalcsRefCalcs,$E171,0)),"")),"")</f>
        <v/>
      </c>
      <c r="BI171" s="98" t="str">
        <f t="array" ref="BI171">IF($BD171,MAX(IF(G4SelectionMask="x",IF(INDEX(StdCalcsRefCalcs,$E171,0)&gt;0,INDEX(StdCalcsRefCalcs,$E171,0)),"")),"")</f>
        <v/>
      </c>
      <c r="BJ171" s="98" t="str">
        <f t="shared" si="114"/>
        <v/>
      </c>
      <c r="BK171" s="98" t="str">
        <f t="array" ref="BK171">IF($BD171,STDEVA(IF(G4SelectionMask="x",IF(INDEX(StdCalcsRefCalcs,$E171,0)&gt;0,INDEX(StdCalcsRefCalcs,$E171,0)),"")),"")</f>
        <v/>
      </c>
      <c r="BL171" s="97" t="b">
        <f t="shared" si="115"/>
        <v>0</v>
      </c>
      <c r="BM171" s="97" t="str">
        <f t="array" ref="BM171">IF($BL171,MEDIAN(IF(G5SelectionMask="x",IF(INDEX(StdCalcsRefCalcs,$E171,0)&gt;0,INDEX(StdCalcsRefCalcs,$E171,0)),"")),"")</f>
        <v/>
      </c>
      <c r="BN171" s="97" t="str">
        <f t="array" ref="BN171">IF($BL171,QUARTILE(IF(G5SelectionMask="x",IF(INDEX(StdCalcsRefCalcs,$E171,0)&gt;0,INDEX(StdCalcsRefCalcs,$E171,0)),""),1),"")</f>
        <v/>
      </c>
      <c r="BO171" s="97" t="str">
        <f t="array" ref="BO171">IF($BL171,QUARTILE(IF(G5SelectionMask="x",IF(INDEX(StdCalcsRefCalcs,$E171,0)&gt;0,INDEX(StdCalcsRefCalcs,$E171,0)),""),3),"")</f>
        <v/>
      </c>
      <c r="BP171" s="97" t="str">
        <f t="array" ref="BP171">IF($BL171,MIN(IF(G5SelectionMask="x",IF(INDEX(StdCalcsRefCalcs,$E171,0)&gt;0,INDEX(StdCalcsRefCalcs,$E171,0)),"")),"")</f>
        <v/>
      </c>
      <c r="BQ171" s="97" t="str">
        <f t="array" ref="BQ171">IF($BL171,MAX(IF(G5SelectionMask="x",IF(INDEX(StdCalcsRefCalcs,$E171,0)&gt;0,INDEX(StdCalcsRefCalcs,$E171,0)),"")),"")</f>
        <v/>
      </c>
      <c r="BR171" s="97" t="str">
        <f t="shared" si="116"/>
        <v/>
      </c>
      <c r="BS171" s="99" t="str">
        <f t="array" ref="BS171">IF($BL171,STDEVA(IF(G5SelectionMask="x",IF(INDEX(StdCalcsRefCalcs,$E171,0)&gt;0,INDEX(StdCalcsRefCalcs,$E171,0)),"")),"")</f>
        <v/>
      </c>
      <c r="BT171" s="108"/>
      <c r="BU171" s="109" t="str">
        <f t="shared" si="121"/>
        <v/>
      </c>
      <c r="BV171" s="109" t="str">
        <f t="shared" si="121"/>
        <v/>
      </c>
      <c r="BW171" s="109" t="str">
        <f t="shared" si="121"/>
        <v/>
      </c>
      <c r="BX171" s="109" t="str">
        <f t="shared" si="121"/>
        <v/>
      </c>
      <c r="BY171" s="109" t="str">
        <f t="shared" si="121"/>
        <v/>
      </c>
      <c r="BZ171" s="109" t="str">
        <f t="shared" si="121"/>
        <v/>
      </c>
      <c r="CA171" s="109" t="str">
        <f t="shared" si="121"/>
        <v/>
      </c>
      <c r="CB171" s="109" t="str">
        <f t="shared" si="121"/>
        <v/>
      </c>
      <c r="CC171" s="109" t="str">
        <f t="shared" si="121"/>
        <v/>
      </c>
      <c r="CD171" s="109" t="str">
        <f t="shared" si="121"/>
        <v/>
      </c>
      <c r="CE171" s="109" t="str">
        <f t="shared" si="121"/>
        <v/>
      </c>
      <c r="CF171" s="109" t="str">
        <f t="shared" si="121"/>
        <v/>
      </c>
      <c r="CG171" s="109" t="str">
        <f t="shared" si="121"/>
        <v/>
      </c>
      <c r="CH171" s="109" t="str">
        <f t="shared" si="121"/>
        <v/>
      </c>
      <c r="CI171" s="109" t="str">
        <f t="shared" si="121"/>
        <v/>
      </c>
    </row>
    <row r="172" spans="1:87" x14ac:dyDescent="0.2">
      <c r="A172" s="33">
        <f t="shared" si="89"/>
        <v>0</v>
      </c>
      <c r="B172" s="206"/>
      <c r="C172" s="200"/>
      <c r="D172" s="197"/>
      <c r="E172" s="72">
        <f t="shared" si="107"/>
        <v>162</v>
      </c>
      <c r="F172" s="9" t="s">
        <v>1706</v>
      </c>
      <c r="G172" s="9" t="str">
        <f t="shared" si="108"/>
        <v>Telecoms</v>
      </c>
      <c r="H172" s="9" t="s">
        <v>644</v>
      </c>
      <c r="I172" s="9">
        <f>MATCH(H172,RawDataFieldKeys,0)-RawDataFieldKeyBaseRow</f>
        <v>212</v>
      </c>
      <c r="J172" s="9" t="s">
        <v>629</v>
      </c>
      <c r="K172" s="9">
        <f>MATCH(J172,RawDataFieldKeys,0)-RawDataFieldKeyBaseRow</f>
        <v>13</v>
      </c>
      <c r="P172" s="97" t="str">
        <f t="shared" si="94"/>
        <v/>
      </c>
      <c r="Q172" s="97"/>
      <c r="R172" s="97"/>
      <c r="S172" s="97"/>
      <c r="T172" s="97"/>
      <c r="U172" s="98" t="str">
        <f t="shared" si="95"/>
        <v/>
      </c>
      <c r="V172" s="107" t="str">
        <f t="shared" si="96"/>
        <v/>
      </c>
      <c r="W172" s="107" t="str">
        <f t="shared" si="97"/>
        <v/>
      </c>
      <c r="X172" s="107" t="str">
        <f t="shared" si="98"/>
        <v/>
      </c>
      <c r="Y172" s="107" t="str">
        <f t="shared" si="99"/>
        <v/>
      </c>
      <c r="Z172" s="107" t="str">
        <f t="shared" si="100"/>
        <v/>
      </c>
      <c r="AA172" s="107" t="str">
        <f t="shared" si="101"/>
        <v/>
      </c>
      <c r="AB172" s="107" t="str">
        <f t="shared" si="102"/>
        <v/>
      </c>
      <c r="AC172" s="107" t="str">
        <f t="shared" si="103"/>
        <v/>
      </c>
      <c r="AD172" s="107" t="str">
        <f t="shared" si="104"/>
        <v/>
      </c>
      <c r="AE172" s="107" t="str">
        <f t="shared" si="105"/>
        <v/>
      </c>
      <c r="AF172" s="97" t="b">
        <f t="shared" si="25"/>
        <v>0</v>
      </c>
      <c r="AG172" s="97" t="str">
        <f t="array" ref="AG172">IF($AF172,MEDIAN(IF(G1SelectionMask="x",IF(INDEX(StdCalcsRefCalcs,$E172,0)&gt;0,INDEX(StdCalcsRefCalcs,$E172,0)),"")),"")</f>
        <v/>
      </c>
      <c r="AH172" s="97" t="str">
        <f t="array" ref="AH172">IF($AF172,QUARTILE(IF(G1SelectionMask="x",IF(INDEX(StdCalcsRefCalcs,$E172,0)&gt;0,INDEX(StdCalcsRefCalcs,$E172,0)),""),1),"")</f>
        <v/>
      </c>
      <c r="AI172" s="97" t="str">
        <f t="array" ref="AI172">IF($AF172,QUARTILE(IF(G1SelectionMask="x",IF(INDEX(StdCalcsRefCalcs,$E172,0)&gt;0,INDEX(StdCalcsRefCalcs,$E172,0)),""),3),"")</f>
        <v/>
      </c>
      <c r="AJ172" s="97" t="str">
        <f t="array" ref="AJ172">IF($AF172,MIN(IF(G1SelectionMask="x",IF(INDEX(StdCalcsRefCalcs,$E172,0)&gt;0,INDEX(StdCalcsRefCalcs,$E172,0)),"")),"")</f>
        <v/>
      </c>
      <c r="AK172" s="97" t="str">
        <f t="array" ref="AK172">IF($AF172,MAX(IF(G1SelectionMask="x",IF(INDEX(StdCalcsRefCalcs,$E172,0)&gt;0,INDEX(StdCalcsRefCalcs,$E172,0)),"")),"")</f>
        <v/>
      </c>
      <c r="AL172" s="97" t="str">
        <f t="shared" si="26"/>
        <v/>
      </c>
      <c r="AM172" s="97" t="str">
        <f t="array" ref="AM172">IF($AF172,STDEVA(IF(G1SelectionMask="x",IF(INDEX(StdCalcsRefCalcs,$E172,0)&gt;0,INDEX(StdCalcsRefCalcs,$E172,0)),"")),"")</f>
        <v/>
      </c>
      <c r="AN172" s="98" t="b">
        <f t="shared" si="109"/>
        <v>0</v>
      </c>
      <c r="AO172" s="98" t="str">
        <f t="array" ref="AO172">IF($AN172,MEDIAN(IF(G2SelectionMask="x",IF(INDEX(StdCalcsRefCalcs,$E172,0)&gt;0,INDEX(StdCalcsRefCalcs,$E172,0)),"")),"")</f>
        <v/>
      </c>
      <c r="AP172" s="98" t="str">
        <f t="array" ref="AP172">IF($AN172,QUARTILE(IF(G2SelectionMask="x",IF(INDEX(StdCalcsRefCalcs,$E172,0)&gt;0,INDEX(StdCalcsRefCalcs,$E172,0)),""),1),"")</f>
        <v/>
      </c>
      <c r="AQ172" s="98" t="str">
        <f t="array" ref="AQ172">IF($AN172,QUARTILE(IF(G2SelectionMask="x",IF(INDEX(StdCalcsRefCalcs,$E172,0)&gt;0,INDEX(StdCalcsRefCalcs,$E172,0)),""),3),"")</f>
        <v/>
      </c>
      <c r="AR172" s="98" t="str">
        <f t="array" ref="AR172">IF($AN172,MIN(IF(G2SelectionMask="x",IF(INDEX(StdCalcsRefCalcs,$E172,0)&gt;0,INDEX(StdCalcsRefCalcs,$E172,0)),"")),"")</f>
        <v/>
      </c>
      <c r="AS172" s="98" t="str">
        <f t="array" ref="AS172">IF($AN172,MAX(IF(G2SelectionMask="x",IF(INDEX(StdCalcsRefCalcs,$E172,0)&gt;0,INDEX(StdCalcsRefCalcs,$E172,0)),"")),"")</f>
        <v/>
      </c>
      <c r="AT172" s="98" t="str">
        <f t="shared" si="110"/>
        <v/>
      </c>
      <c r="AU172" s="98" t="str">
        <f t="array" ref="AU172">IF($AN172,STDEVA(IF(G2SelectionMask="x",IF(INDEX(StdCalcsRefCalcs,$E172,0)&gt;0,INDEX(StdCalcsRefCalcs,$E172,0)),"")),"")</f>
        <v/>
      </c>
      <c r="AV172" s="97" t="b">
        <f t="shared" si="111"/>
        <v>0</v>
      </c>
      <c r="AW172" s="97" t="str">
        <f t="array" ref="AW172">IF($AV172,MEDIAN(IF(G3SelectionMask="x",IF(INDEX(StdCalcsRefCalcs,$E172,0)&gt;0,INDEX(StdCalcsRefCalcs,$E172,0)),"")),"")</f>
        <v/>
      </c>
      <c r="AX172" s="97" t="str">
        <f t="array" ref="AX172">IF($AV172,QUARTILE(IF(G3SelectionMask="x",IF(INDEX(StdCalcsRefCalcs,$E172,0)&gt;0,INDEX(StdCalcsRefCalcs,$E172,0)),""),1),"")</f>
        <v/>
      </c>
      <c r="AY172" s="97" t="str">
        <f t="array" ref="AY172">IF($AV172,QUARTILE(IF(G3SelectionMask="x",IF(INDEX(StdCalcsRefCalcs,$E172,0)&gt;0,INDEX(StdCalcsRefCalcs,$E172,0)),""),3),"")</f>
        <v/>
      </c>
      <c r="AZ172" s="97" t="str">
        <f t="array" ref="AZ172">IF($AV172,MIN(IF(G3SelectionMask="x",IF(INDEX(StdCalcsRefCalcs,$E172,0)&gt;0,INDEX(StdCalcsRefCalcs,$E172,0)),"")),"")</f>
        <v/>
      </c>
      <c r="BA172" s="97" t="str">
        <f t="array" ref="BA172">IF($AV172,MAX(IF(G3SelectionMask="x",IF(INDEX(StdCalcsRefCalcs,$E172,0)&gt;0,INDEX(StdCalcsRefCalcs,$E172,0)),"")),"")</f>
        <v/>
      </c>
      <c r="BB172" s="97" t="str">
        <f t="shared" si="112"/>
        <v/>
      </c>
      <c r="BC172" s="97" t="str">
        <f t="array" ref="BC172">IF($AV172,STDEVA(IF(G3SelectionMask="x",IF(INDEX(StdCalcsRefCalcs,$E172,0)&gt;0,INDEX(StdCalcsRefCalcs,$E172,0)),"")),"")</f>
        <v/>
      </c>
      <c r="BD172" s="98" t="b">
        <f t="shared" si="113"/>
        <v>0</v>
      </c>
      <c r="BE172" s="98" t="str">
        <f t="array" ref="BE172">IF($BD172,MEDIAN(IF(G4SelectionMask="x",IF(INDEX(StdCalcsRefCalcs,$E172,0)&gt;0,INDEX(StdCalcsRefCalcs,$E172,0)),"")),"")</f>
        <v/>
      </c>
      <c r="BF172" s="98" t="str">
        <f t="array" ref="BF172">IF($BD172,QUARTILE(IF(G4SelectionMask="x",IF(INDEX(StdCalcsRefCalcs,$E172,0)&gt;0,INDEX(StdCalcsRefCalcs,$E172,0)),""),1),"")</f>
        <v/>
      </c>
      <c r="BG172" s="98" t="str">
        <f t="array" ref="BG172">IF($BD172,QUARTILE(IF(G4SelectionMask="x",IF(INDEX(StdCalcsRefCalcs,$E172,0)&gt;0,INDEX(StdCalcsRefCalcs,$E172,0)),""),3),"")</f>
        <v/>
      </c>
      <c r="BH172" s="98" t="str">
        <f t="array" ref="BH172">IF($BD172,MIN(IF(G4SelectionMask="x",IF(INDEX(StdCalcsRefCalcs,$E172,0)&gt;0,INDEX(StdCalcsRefCalcs,$E172,0)),"")),"")</f>
        <v/>
      </c>
      <c r="BI172" s="98" t="str">
        <f t="array" ref="BI172">IF($BD172,MAX(IF(G4SelectionMask="x",IF(INDEX(StdCalcsRefCalcs,$E172,0)&gt;0,INDEX(StdCalcsRefCalcs,$E172,0)),"")),"")</f>
        <v/>
      </c>
      <c r="BJ172" s="98" t="str">
        <f t="shared" si="114"/>
        <v/>
      </c>
      <c r="BK172" s="98" t="str">
        <f t="array" ref="BK172">IF($BD172,STDEVA(IF(G4SelectionMask="x",IF(INDEX(StdCalcsRefCalcs,$E172,0)&gt;0,INDEX(StdCalcsRefCalcs,$E172,0)),"")),"")</f>
        <v/>
      </c>
      <c r="BL172" s="97" t="b">
        <f t="shared" si="115"/>
        <v>0</v>
      </c>
      <c r="BM172" s="97" t="str">
        <f t="array" ref="BM172">IF($BL172,MEDIAN(IF(G5SelectionMask="x",IF(INDEX(StdCalcsRefCalcs,$E172,0)&gt;0,INDEX(StdCalcsRefCalcs,$E172,0)),"")),"")</f>
        <v/>
      </c>
      <c r="BN172" s="97" t="str">
        <f t="array" ref="BN172">IF($BL172,QUARTILE(IF(G5SelectionMask="x",IF(INDEX(StdCalcsRefCalcs,$E172,0)&gt;0,INDEX(StdCalcsRefCalcs,$E172,0)),""),1),"")</f>
        <v/>
      </c>
      <c r="BO172" s="97" t="str">
        <f t="array" ref="BO172">IF($BL172,QUARTILE(IF(G5SelectionMask="x",IF(INDEX(StdCalcsRefCalcs,$E172,0)&gt;0,INDEX(StdCalcsRefCalcs,$E172,0)),""),3),"")</f>
        <v/>
      </c>
      <c r="BP172" s="97" t="str">
        <f t="array" ref="BP172">IF($BL172,MIN(IF(G5SelectionMask="x",IF(INDEX(StdCalcsRefCalcs,$E172,0)&gt;0,INDEX(StdCalcsRefCalcs,$E172,0)),"")),"")</f>
        <v/>
      </c>
      <c r="BQ172" s="97" t="str">
        <f t="array" ref="BQ172">IF($BL172,MAX(IF(G5SelectionMask="x",IF(INDEX(StdCalcsRefCalcs,$E172,0)&gt;0,INDEX(StdCalcsRefCalcs,$E172,0)),"")),"")</f>
        <v/>
      </c>
      <c r="BR172" s="97" t="str">
        <f t="shared" si="116"/>
        <v/>
      </c>
      <c r="BS172" s="99" t="str">
        <f t="array" ref="BS172">IF($BL172,STDEVA(IF(G5SelectionMask="x",IF(INDEX(StdCalcsRefCalcs,$E172,0)&gt;0,INDEX(StdCalcsRefCalcs,$E172,0)),"")),"")</f>
        <v/>
      </c>
      <c r="BT172" s="108"/>
      <c r="BU172" s="109" t="str">
        <f t="shared" si="121"/>
        <v/>
      </c>
      <c r="BV172" s="109" t="str">
        <f t="shared" si="121"/>
        <v/>
      </c>
      <c r="BW172" s="109" t="str">
        <f t="shared" si="121"/>
        <v/>
      </c>
      <c r="BX172" s="109" t="str">
        <f t="shared" si="121"/>
        <v/>
      </c>
      <c r="BY172" s="109" t="str">
        <f t="shared" si="121"/>
        <v/>
      </c>
      <c r="BZ172" s="109" t="str">
        <f t="shared" si="121"/>
        <v/>
      </c>
      <c r="CA172" s="109" t="str">
        <f t="shared" si="121"/>
        <v/>
      </c>
      <c r="CB172" s="109" t="str">
        <f t="shared" si="121"/>
        <v/>
      </c>
      <c r="CC172" s="109" t="str">
        <f t="shared" si="121"/>
        <v/>
      </c>
      <c r="CD172" s="109" t="str">
        <f t="shared" si="121"/>
        <v/>
      </c>
      <c r="CE172" s="109" t="str">
        <f t="shared" si="121"/>
        <v/>
      </c>
      <c r="CF172" s="109" t="str">
        <f t="shared" si="121"/>
        <v/>
      </c>
      <c r="CG172" s="109" t="str">
        <f t="shared" si="121"/>
        <v/>
      </c>
      <c r="CH172" s="109" t="str">
        <f t="shared" si="121"/>
        <v/>
      </c>
      <c r="CI172" s="109" t="str">
        <f t="shared" si="121"/>
        <v/>
      </c>
    </row>
    <row r="173" spans="1:87" ht="13.5" thickBot="1" x14ac:dyDescent="0.25">
      <c r="A173" s="33">
        <f t="shared" si="89"/>
        <v>0</v>
      </c>
      <c r="B173" s="206"/>
      <c r="C173" s="200"/>
      <c r="D173" s="198"/>
      <c r="E173" s="72">
        <f t="shared" si="107"/>
        <v>163</v>
      </c>
      <c r="F173" s="9" t="s">
        <v>1825</v>
      </c>
      <c r="G173" s="9" t="str">
        <f t="shared" si="108"/>
        <v>ATM infrastructure</v>
      </c>
      <c r="H173" s="9" t="s">
        <v>645</v>
      </c>
      <c r="I173" s="9">
        <f t="shared" si="118"/>
        <v>213</v>
      </c>
      <c r="J173" s="9" t="s">
        <v>629</v>
      </c>
      <c r="K173" s="9">
        <f t="shared" si="119"/>
        <v>13</v>
      </c>
      <c r="P173" s="97" t="str">
        <f t="shared" si="94"/>
        <v/>
      </c>
      <c r="Q173" s="97"/>
      <c r="R173" s="97"/>
      <c r="S173" s="97"/>
      <c r="T173" s="97"/>
      <c r="U173" s="98" t="str">
        <f t="shared" si="95"/>
        <v/>
      </c>
      <c r="V173" s="107" t="str">
        <f t="shared" si="96"/>
        <v/>
      </c>
      <c r="W173" s="107" t="str">
        <f t="shared" si="97"/>
        <v/>
      </c>
      <c r="X173" s="107" t="str">
        <f t="shared" si="98"/>
        <v/>
      </c>
      <c r="Y173" s="107" t="str">
        <f t="shared" si="99"/>
        <v/>
      </c>
      <c r="Z173" s="107" t="str">
        <f t="shared" si="100"/>
        <v/>
      </c>
      <c r="AA173" s="107" t="str">
        <f t="shared" si="101"/>
        <v/>
      </c>
      <c r="AB173" s="107" t="str">
        <f t="shared" si="102"/>
        <v/>
      </c>
      <c r="AC173" s="107" t="str">
        <f t="shared" si="103"/>
        <v/>
      </c>
      <c r="AD173" s="107" t="str">
        <f t="shared" si="104"/>
        <v/>
      </c>
      <c r="AE173" s="107" t="str">
        <f t="shared" si="105"/>
        <v/>
      </c>
      <c r="AF173" s="97" t="b">
        <f t="shared" si="25"/>
        <v>0</v>
      </c>
      <c r="AG173" s="97" t="str">
        <f t="array" ref="AG173">IF($AF173,MEDIAN(IF(G1SelectionMask="x",IF(INDEX(StdCalcsRefCalcs,$E173,0)&gt;0,INDEX(StdCalcsRefCalcs,$E173,0)),"")),"")</f>
        <v/>
      </c>
      <c r="AH173" s="97" t="str">
        <f t="array" ref="AH173">IF($AF173,QUARTILE(IF(G1SelectionMask="x",IF(INDEX(StdCalcsRefCalcs,$E173,0)&gt;0,INDEX(StdCalcsRefCalcs,$E173,0)),""),1),"")</f>
        <v/>
      </c>
      <c r="AI173" s="97" t="str">
        <f t="array" ref="AI173">IF($AF173,QUARTILE(IF(G1SelectionMask="x",IF(INDEX(StdCalcsRefCalcs,$E173,0)&gt;0,INDEX(StdCalcsRefCalcs,$E173,0)),""),3),"")</f>
        <v/>
      </c>
      <c r="AJ173" s="97" t="str">
        <f t="array" ref="AJ173">IF($AF173,MIN(IF(G1SelectionMask="x",IF(INDEX(StdCalcsRefCalcs,$E173,0)&gt;0,INDEX(StdCalcsRefCalcs,$E173,0)),"")),"")</f>
        <v/>
      </c>
      <c r="AK173" s="97" t="str">
        <f t="array" ref="AK173">IF($AF173,MAX(IF(G1SelectionMask="x",IF(INDEX(StdCalcsRefCalcs,$E173,0)&gt;0,INDEX(StdCalcsRefCalcs,$E173,0)),"")),"")</f>
        <v/>
      </c>
      <c r="AL173" s="97" t="str">
        <f t="shared" si="26"/>
        <v/>
      </c>
      <c r="AM173" s="97" t="str">
        <f t="array" ref="AM173">IF($AF173,STDEVA(IF(G1SelectionMask="x",IF(INDEX(StdCalcsRefCalcs,$E173,0)&gt;0,INDEX(StdCalcsRefCalcs,$E173,0)),"")),"")</f>
        <v/>
      </c>
      <c r="AN173" s="98" t="b">
        <f t="shared" si="109"/>
        <v>0</v>
      </c>
      <c r="AO173" s="98" t="str">
        <f t="array" ref="AO173">IF($AN173,MEDIAN(IF(G2SelectionMask="x",IF(INDEX(StdCalcsRefCalcs,$E173,0)&gt;0,INDEX(StdCalcsRefCalcs,$E173,0)),"")),"")</f>
        <v/>
      </c>
      <c r="AP173" s="98" t="str">
        <f t="array" ref="AP173">IF($AN173,QUARTILE(IF(G2SelectionMask="x",IF(INDEX(StdCalcsRefCalcs,$E173,0)&gt;0,INDEX(StdCalcsRefCalcs,$E173,0)),""),1),"")</f>
        <v/>
      </c>
      <c r="AQ173" s="98" t="str">
        <f t="array" ref="AQ173">IF($AN173,QUARTILE(IF(G2SelectionMask="x",IF(INDEX(StdCalcsRefCalcs,$E173,0)&gt;0,INDEX(StdCalcsRefCalcs,$E173,0)),""),3),"")</f>
        <v/>
      </c>
      <c r="AR173" s="98" t="str">
        <f t="array" ref="AR173">IF($AN173,MIN(IF(G2SelectionMask="x",IF(INDEX(StdCalcsRefCalcs,$E173,0)&gt;0,INDEX(StdCalcsRefCalcs,$E173,0)),"")),"")</f>
        <v/>
      </c>
      <c r="AS173" s="98" t="str">
        <f t="array" ref="AS173">IF($AN173,MAX(IF(G2SelectionMask="x",IF(INDEX(StdCalcsRefCalcs,$E173,0)&gt;0,INDEX(StdCalcsRefCalcs,$E173,0)),"")),"")</f>
        <v/>
      </c>
      <c r="AT173" s="98" t="str">
        <f t="shared" si="110"/>
        <v/>
      </c>
      <c r="AU173" s="98" t="str">
        <f t="array" ref="AU173">IF($AN173,STDEVA(IF(G2SelectionMask="x",IF(INDEX(StdCalcsRefCalcs,$E173,0)&gt;0,INDEX(StdCalcsRefCalcs,$E173,0)),"")),"")</f>
        <v/>
      </c>
      <c r="AV173" s="97" t="b">
        <f t="shared" si="111"/>
        <v>0</v>
      </c>
      <c r="AW173" s="97" t="str">
        <f t="array" ref="AW173">IF($AV173,MEDIAN(IF(G3SelectionMask="x",IF(INDEX(StdCalcsRefCalcs,$E173,0)&gt;0,INDEX(StdCalcsRefCalcs,$E173,0)),"")),"")</f>
        <v/>
      </c>
      <c r="AX173" s="97" t="str">
        <f t="array" ref="AX173">IF($AV173,QUARTILE(IF(G3SelectionMask="x",IF(INDEX(StdCalcsRefCalcs,$E173,0)&gt;0,INDEX(StdCalcsRefCalcs,$E173,0)),""),1),"")</f>
        <v/>
      </c>
      <c r="AY173" s="97" t="str">
        <f t="array" ref="AY173">IF($AV173,QUARTILE(IF(G3SelectionMask="x",IF(INDEX(StdCalcsRefCalcs,$E173,0)&gt;0,INDEX(StdCalcsRefCalcs,$E173,0)),""),3),"")</f>
        <v/>
      </c>
      <c r="AZ173" s="97" t="str">
        <f t="array" ref="AZ173">IF($AV173,MIN(IF(G3SelectionMask="x",IF(INDEX(StdCalcsRefCalcs,$E173,0)&gt;0,INDEX(StdCalcsRefCalcs,$E173,0)),"")),"")</f>
        <v/>
      </c>
      <c r="BA173" s="97" t="str">
        <f t="array" ref="BA173">IF($AV173,MAX(IF(G3SelectionMask="x",IF(INDEX(StdCalcsRefCalcs,$E173,0)&gt;0,INDEX(StdCalcsRefCalcs,$E173,0)),"")),"")</f>
        <v/>
      </c>
      <c r="BB173" s="97" t="str">
        <f t="shared" si="112"/>
        <v/>
      </c>
      <c r="BC173" s="97" t="str">
        <f t="array" ref="BC173">IF($AV173,STDEVA(IF(G3SelectionMask="x",IF(INDEX(StdCalcsRefCalcs,$E173,0)&gt;0,INDEX(StdCalcsRefCalcs,$E173,0)),"")),"")</f>
        <v/>
      </c>
      <c r="BD173" s="98" t="b">
        <f t="shared" si="113"/>
        <v>0</v>
      </c>
      <c r="BE173" s="98" t="str">
        <f t="array" ref="BE173">IF($BD173,MEDIAN(IF(G4SelectionMask="x",IF(INDEX(StdCalcsRefCalcs,$E173,0)&gt;0,INDEX(StdCalcsRefCalcs,$E173,0)),"")),"")</f>
        <v/>
      </c>
      <c r="BF173" s="98" t="str">
        <f t="array" ref="BF173">IF($BD173,QUARTILE(IF(G4SelectionMask="x",IF(INDEX(StdCalcsRefCalcs,$E173,0)&gt;0,INDEX(StdCalcsRefCalcs,$E173,0)),""),1),"")</f>
        <v/>
      </c>
      <c r="BG173" s="98" t="str">
        <f t="array" ref="BG173">IF($BD173,QUARTILE(IF(G4SelectionMask="x",IF(INDEX(StdCalcsRefCalcs,$E173,0)&gt;0,INDEX(StdCalcsRefCalcs,$E173,0)),""),3),"")</f>
        <v/>
      </c>
      <c r="BH173" s="98" t="str">
        <f t="array" ref="BH173">IF($BD173,MIN(IF(G4SelectionMask="x",IF(INDEX(StdCalcsRefCalcs,$E173,0)&gt;0,INDEX(StdCalcsRefCalcs,$E173,0)),"")),"")</f>
        <v/>
      </c>
      <c r="BI173" s="98" t="str">
        <f t="array" ref="BI173">IF($BD173,MAX(IF(G4SelectionMask="x",IF(INDEX(StdCalcsRefCalcs,$E173,0)&gt;0,INDEX(StdCalcsRefCalcs,$E173,0)),"")),"")</f>
        <v/>
      </c>
      <c r="BJ173" s="98" t="str">
        <f t="shared" si="114"/>
        <v/>
      </c>
      <c r="BK173" s="98" t="str">
        <f t="array" ref="BK173">IF($BD173,STDEVA(IF(G4SelectionMask="x",IF(INDEX(StdCalcsRefCalcs,$E173,0)&gt;0,INDEX(StdCalcsRefCalcs,$E173,0)),"")),"")</f>
        <v/>
      </c>
      <c r="BL173" s="97" t="b">
        <f t="shared" si="115"/>
        <v>0</v>
      </c>
      <c r="BM173" s="97" t="str">
        <f t="array" ref="BM173">IF($BL173,MEDIAN(IF(G5SelectionMask="x",IF(INDEX(StdCalcsRefCalcs,$E173,0)&gt;0,INDEX(StdCalcsRefCalcs,$E173,0)),"")),"")</f>
        <v/>
      </c>
      <c r="BN173" s="97" t="str">
        <f t="array" ref="BN173">IF($BL173,QUARTILE(IF(G5SelectionMask="x",IF(INDEX(StdCalcsRefCalcs,$E173,0)&gt;0,INDEX(StdCalcsRefCalcs,$E173,0)),""),1),"")</f>
        <v/>
      </c>
      <c r="BO173" s="97" t="str">
        <f t="array" ref="BO173">IF($BL173,QUARTILE(IF(G5SelectionMask="x",IF(INDEX(StdCalcsRefCalcs,$E173,0)&gt;0,INDEX(StdCalcsRefCalcs,$E173,0)),""),3),"")</f>
        <v/>
      </c>
      <c r="BP173" s="97" t="str">
        <f t="array" ref="BP173">IF($BL173,MIN(IF(G5SelectionMask="x",IF(INDEX(StdCalcsRefCalcs,$E173,0)&gt;0,INDEX(StdCalcsRefCalcs,$E173,0)),"")),"")</f>
        <v/>
      </c>
      <c r="BQ173" s="97" t="str">
        <f t="array" ref="BQ173">IF($BL173,MAX(IF(G5SelectionMask="x",IF(INDEX(StdCalcsRefCalcs,$E173,0)&gt;0,INDEX(StdCalcsRefCalcs,$E173,0)),"")),"")</f>
        <v/>
      </c>
      <c r="BR173" s="97" t="str">
        <f t="shared" si="116"/>
        <v/>
      </c>
      <c r="BS173" s="99" t="str">
        <f t="array" ref="BS173">IF($BL173,STDEVA(IF(G5SelectionMask="x",IF(INDEX(StdCalcsRefCalcs,$E173,0)&gt;0,INDEX(StdCalcsRefCalcs,$E173,0)),"")),"")</f>
        <v/>
      </c>
      <c r="BT173" s="108"/>
      <c r="BU173" s="109" t="str">
        <f t="shared" si="121"/>
        <v/>
      </c>
      <c r="BV173" s="109" t="str">
        <f t="shared" si="121"/>
        <v/>
      </c>
      <c r="BW173" s="109" t="str">
        <f t="shared" si="121"/>
        <v/>
      </c>
      <c r="BX173" s="109" t="str">
        <f t="shared" si="121"/>
        <v/>
      </c>
      <c r="BY173" s="109" t="str">
        <f t="shared" si="121"/>
        <v/>
      </c>
      <c r="BZ173" s="109" t="str">
        <f t="shared" si="121"/>
        <v/>
      </c>
      <c r="CA173" s="109" t="str">
        <f t="shared" si="121"/>
        <v/>
      </c>
      <c r="CB173" s="109" t="str">
        <f t="shared" si="121"/>
        <v/>
      </c>
      <c r="CC173" s="109" t="str">
        <f t="shared" si="121"/>
        <v/>
      </c>
      <c r="CD173" s="109" t="str">
        <f t="shared" si="121"/>
        <v/>
      </c>
      <c r="CE173" s="109" t="str">
        <f t="shared" si="121"/>
        <v/>
      </c>
      <c r="CF173" s="109" t="str">
        <f t="shared" si="121"/>
        <v/>
      </c>
      <c r="CG173" s="109" t="str">
        <f t="shared" si="121"/>
        <v/>
      </c>
      <c r="CH173" s="109" t="str">
        <f t="shared" si="121"/>
        <v/>
      </c>
      <c r="CI173" s="109" t="str">
        <f t="shared" si="121"/>
        <v/>
      </c>
    </row>
    <row r="174" spans="1:87" x14ac:dyDescent="0.2">
      <c r="A174" s="33">
        <f t="shared" si="89"/>
        <v>0</v>
      </c>
      <c r="B174" s="206"/>
      <c r="C174" s="200"/>
      <c r="D174" s="196" t="s">
        <v>31</v>
      </c>
      <c r="E174" s="72">
        <f t="shared" si="107"/>
        <v>164</v>
      </c>
      <c r="F174" s="9" t="s">
        <v>2276</v>
      </c>
      <c r="G174" s="9" t="str">
        <f t="shared" si="108"/>
        <v>Management and overhead</v>
      </c>
      <c r="H174" s="9" t="s">
        <v>251</v>
      </c>
      <c r="I174" s="9">
        <f t="shared" ref="I174:I202" si="122">MATCH(H174,RawDataFieldKeys,0)-RawDataFieldKeyBaseRow</f>
        <v>214</v>
      </c>
      <c r="J174" s="9" t="s">
        <v>220</v>
      </c>
      <c r="K174" s="9">
        <f t="shared" ref="K174:K202" si="123">MATCH(J174,RawDataFieldKeys,0)-RawDataFieldKeyBaseRow</f>
        <v>1</v>
      </c>
      <c r="P174" s="97">
        <f t="shared" si="94"/>
        <v>8.7924970691676436E-3</v>
      </c>
      <c r="Q174" s="97"/>
      <c r="R174" s="97"/>
      <c r="S174" s="97"/>
      <c r="T174" s="97"/>
      <c r="U174" s="98">
        <f t="shared" si="95"/>
        <v>4.3025398489718254E-4</v>
      </c>
      <c r="V174" s="107">
        <f t="shared" si="96"/>
        <v>3.0450740531251957E-3</v>
      </c>
      <c r="W174" s="107">
        <f t="shared" si="97"/>
        <v>1.8505865705099375E-3</v>
      </c>
      <c r="X174" s="107">
        <f t="shared" si="98"/>
        <v>3.0024798033356469E-3</v>
      </c>
      <c r="Y174" s="107">
        <f t="shared" si="99"/>
        <v>1.5846772960371352E-3</v>
      </c>
      <c r="Z174" s="107">
        <f t="shared" si="100"/>
        <v>7.2827191287279641E-3</v>
      </c>
      <c r="AA174" s="107">
        <f t="shared" si="101"/>
        <v>2.8448772986480425E-3</v>
      </c>
      <c r="AB174" s="107">
        <f t="shared" si="102"/>
        <v>3.2180077920849429E-3</v>
      </c>
      <c r="AC174" s="107">
        <f t="shared" si="103"/>
        <v>3.7571182803819475E-3</v>
      </c>
      <c r="AD174" s="107">
        <f t="shared" si="104"/>
        <v>2.6720010971607823E-3</v>
      </c>
      <c r="AE174" s="107">
        <f t="shared" si="105"/>
        <v>7.9812018517065229E-5</v>
      </c>
      <c r="AF174" s="97" t="b">
        <f t="shared" si="25"/>
        <v>1</v>
      </c>
      <c r="AG174" s="97">
        <f t="array" ref="AG174">IF($AF174,MEDIAN(IF(G1SelectionMask="x",IF(INDEX(StdCalcsRefCalcs,$E174,0)&gt;0,INDEX(StdCalcsRefCalcs,$E174,0)),"")),"")</f>
        <v>2.8448772986480425E-3</v>
      </c>
      <c r="AH174" s="97">
        <f t="array" ref="AH174">IF($AF174,QUARTILE(IF(G1SelectionMask="x",IF(INDEX(StdCalcsRefCalcs,$E174,0)&gt;0,INDEX(StdCalcsRefCalcs,$E174,0)),""),1),"")</f>
        <v>1.7176319332735364E-3</v>
      </c>
      <c r="AI174" s="97">
        <f t="array" ref="AI174">IF($AF174,QUARTILE(IF(G1SelectionMask="x",IF(INDEX(StdCalcsRefCalcs,$E174,0)&gt;0,INDEX(StdCalcsRefCalcs,$E174,0)),""),3),"")</f>
        <v>3.1315409226050691E-3</v>
      </c>
      <c r="AJ174" s="97">
        <f t="array" ref="AJ174">IF($AF174,MIN(IF(G1SelectionMask="x",IF(INDEX(StdCalcsRefCalcs,$E174,0)&gt;0,INDEX(StdCalcsRefCalcs,$E174,0)),"")),"")</f>
        <v>7.9812018517065229E-5</v>
      </c>
      <c r="AK174" s="97">
        <f t="array" ref="AK174">IF($AF174,MAX(IF(G1SelectionMask="x",IF(INDEX(StdCalcsRefCalcs,$E174,0)&gt;0,INDEX(StdCalcsRefCalcs,$E174,0)),"")),"")</f>
        <v>7.2827191287279641E-3</v>
      </c>
      <c r="AL174" s="97">
        <f t="shared" si="26"/>
        <v>2.7061461203114405E-3</v>
      </c>
      <c r="AM174" s="97">
        <f t="array" ref="AM174">IF($AF174,STDEVA(IF(G1SelectionMask="x",IF(INDEX(StdCalcsRefCalcs,$E174,0)&gt;0,INDEX(StdCalcsRefCalcs,$E174,0)),"")),"")</f>
        <v>1.9131558657043519E-3</v>
      </c>
      <c r="AN174" s="98" t="b">
        <f t="shared" si="109"/>
        <v>1</v>
      </c>
      <c r="AO174" s="98">
        <f t="array" ref="AO174">IF($AN174,MEDIAN(IF(G2SelectionMask="x",IF(INDEX(StdCalcsRefCalcs,$E174,0)&gt;0,INDEX(StdCalcsRefCalcs,$E174,0)),"")),"")</f>
        <v>2.7584391979044122E-3</v>
      </c>
      <c r="AP174" s="98">
        <f t="array" ref="AP174">IF($AN174,QUARTILE(IF(G2SelectionMask="x",IF(INDEX(StdCalcsRefCalcs,$E174,0)&gt;0,INDEX(StdCalcsRefCalcs,$E174,0)),""),1),"")</f>
        <v>1.3972683541687049E-3</v>
      </c>
      <c r="AQ174" s="98">
        <f t="array" ref="AQ174">IF($AN174,QUARTILE(IF(G2SelectionMask="x",IF(INDEX(StdCalcsRefCalcs,$E174,0)&gt;0,INDEX(StdCalcsRefCalcs,$E174,0)),""),3),"")</f>
        <v>3.0344254906778086E-3</v>
      </c>
      <c r="AR174" s="98">
        <f t="array" ref="AR174">IF($AN174,MIN(IF(G2SelectionMask="x",IF(INDEX(StdCalcsRefCalcs,$E174,0)&gt;0,INDEX(StdCalcsRefCalcs,$E174,0)),"")),"")</f>
        <v>7.9812018517065229E-5</v>
      </c>
      <c r="AS174" s="98">
        <f t="array" ref="AS174">IF($AN174,MAX(IF(G2SelectionMask="x",IF(INDEX(StdCalcsRefCalcs,$E174,0)&gt;0,INDEX(StdCalcsRefCalcs,$E174,0)),"")),"")</f>
        <v>3.2180077920849429E-3</v>
      </c>
      <c r="AT174" s="98">
        <f t="shared" si="110"/>
        <v>2.1407496708546699E-3</v>
      </c>
      <c r="AU174" s="98">
        <f t="array" ref="AU174">IF($AN174,STDEVA(IF(G2SelectionMask="x",IF(INDEX(StdCalcsRefCalcs,$E174,0)&gt;0,INDEX(StdCalcsRefCalcs,$E174,0)),"")),"")</f>
        <v>1.1899324155509874E-3</v>
      </c>
      <c r="AV174" s="97" t="b">
        <f t="shared" si="111"/>
        <v>0</v>
      </c>
      <c r="AW174" s="97" t="str">
        <f t="array" ref="AW174">IF($AV174,MEDIAN(IF(G3SelectionMask="x",IF(INDEX(StdCalcsRefCalcs,$E174,0)&gt;0,INDEX(StdCalcsRefCalcs,$E174,0)),"")),"")</f>
        <v/>
      </c>
      <c r="AX174" s="97" t="str">
        <f t="array" ref="AX174">IF($AV174,QUARTILE(IF(G3SelectionMask="x",IF(INDEX(StdCalcsRefCalcs,$E174,0)&gt;0,INDEX(StdCalcsRefCalcs,$E174,0)),""),1),"")</f>
        <v/>
      </c>
      <c r="AY174" s="97" t="str">
        <f t="array" ref="AY174">IF($AV174,QUARTILE(IF(G3SelectionMask="x",IF(INDEX(StdCalcsRefCalcs,$E174,0)&gt;0,INDEX(StdCalcsRefCalcs,$E174,0)),""),3),"")</f>
        <v/>
      </c>
      <c r="AZ174" s="97" t="str">
        <f t="array" ref="AZ174">IF($AV174,MIN(IF(G3SelectionMask="x",IF(INDEX(StdCalcsRefCalcs,$E174,0)&gt;0,INDEX(StdCalcsRefCalcs,$E174,0)),"")),"")</f>
        <v/>
      </c>
      <c r="BA174" s="97" t="str">
        <f t="array" ref="BA174">IF($AV174,MAX(IF(G3SelectionMask="x",IF(INDEX(StdCalcsRefCalcs,$E174,0)&gt;0,INDEX(StdCalcsRefCalcs,$E174,0)),"")),"")</f>
        <v/>
      </c>
      <c r="BB174" s="97" t="str">
        <f t="shared" si="112"/>
        <v/>
      </c>
      <c r="BC174" s="97" t="str">
        <f t="array" ref="BC174">IF($AV174,STDEVA(IF(G3SelectionMask="x",IF(INDEX(StdCalcsRefCalcs,$E174,0)&gt;0,INDEX(StdCalcsRefCalcs,$E174,0)),"")),"")</f>
        <v/>
      </c>
      <c r="BD174" s="98" t="b">
        <f t="shared" si="113"/>
        <v>0</v>
      </c>
      <c r="BE174" s="98" t="str">
        <f t="array" ref="BE174">IF($BD174,MEDIAN(IF(G4SelectionMask="x",IF(INDEX(StdCalcsRefCalcs,$E174,0)&gt;0,INDEX(StdCalcsRefCalcs,$E174,0)),"")),"")</f>
        <v/>
      </c>
      <c r="BF174" s="98" t="str">
        <f t="array" ref="BF174">IF($BD174,QUARTILE(IF(G4SelectionMask="x",IF(INDEX(StdCalcsRefCalcs,$E174,0)&gt;0,INDEX(StdCalcsRefCalcs,$E174,0)),""),1),"")</f>
        <v/>
      </c>
      <c r="BG174" s="98" t="str">
        <f t="array" ref="BG174">IF($BD174,QUARTILE(IF(G4SelectionMask="x",IF(INDEX(StdCalcsRefCalcs,$E174,0)&gt;0,INDEX(StdCalcsRefCalcs,$E174,0)),""),3),"")</f>
        <v/>
      </c>
      <c r="BH174" s="98" t="str">
        <f t="array" ref="BH174">IF($BD174,MIN(IF(G4SelectionMask="x",IF(INDEX(StdCalcsRefCalcs,$E174,0)&gt;0,INDEX(StdCalcsRefCalcs,$E174,0)),"")),"")</f>
        <v/>
      </c>
      <c r="BI174" s="98" t="str">
        <f t="array" ref="BI174">IF($BD174,MAX(IF(G4SelectionMask="x",IF(INDEX(StdCalcsRefCalcs,$E174,0)&gt;0,INDEX(StdCalcsRefCalcs,$E174,0)),"")),"")</f>
        <v/>
      </c>
      <c r="BJ174" s="98" t="str">
        <f t="shared" si="114"/>
        <v/>
      </c>
      <c r="BK174" s="98" t="str">
        <f t="array" ref="BK174">IF($BD174,STDEVA(IF(G4SelectionMask="x",IF(INDEX(StdCalcsRefCalcs,$E174,0)&gt;0,INDEX(StdCalcsRefCalcs,$E174,0)),"")),"")</f>
        <v/>
      </c>
      <c r="BL174" s="97" t="b">
        <f t="shared" si="115"/>
        <v>0</v>
      </c>
      <c r="BM174" s="97" t="str">
        <f t="array" ref="BM174">IF($BL174,MEDIAN(IF(G5SelectionMask="x",IF(INDEX(StdCalcsRefCalcs,$E174,0)&gt;0,INDEX(StdCalcsRefCalcs,$E174,0)),"")),"")</f>
        <v/>
      </c>
      <c r="BN174" s="97" t="str">
        <f t="array" ref="BN174">IF($BL174,QUARTILE(IF(G5SelectionMask="x",IF(INDEX(StdCalcsRefCalcs,$E174,0)&gt;0,INDEX(StdCalcsRefCalcs,$E174,0)),""),1),"")</f>
        <v/>
      </c>
      <c r="BO174" s="97" t="str">
        <f t="array" ref="BO174">IF($BL174,QUARTILE(IF(G5SelectionMask="x",IF(INDEX(StdCalcsRefCalcs,$E174,0)&gt;0,INDEX(StdCalcsRefCalcs,$E174,0)),""),3),"")</f>
        <v/>
      </c>
      <c r="BP174" s="97" t="str">
        <f t="array" ref="BP174">IF($BL174,MIN(IF(G5SelectionMask="x",IF(INDEX(StdCalcsRefCalcs,$E174,0)&gt;0,INDEX(StdCalcsRefCalcs,$E174,0)),"")),"")</f>
        <v/>
      </c>
      <c r="BQ174" s="97" t="str">
        <f t="array" ref="BQ174">IF($BL174,MAX(IF(G5SelectionMask="x",IF(INDEX(StdCalcsRefCalcs,$E174,0)&gt;0,INDEX(StdCalcsRefCalcs,$E174,0)),"")),"")</f>
        <v/>
      </c>
      <c r="BR174" s="97" t="str">
        <f t="shared" si="116"/>
        <v/>
      </c>
      <c r="BS174" s="99" t="str">
        <f t="array" ref="BS174">IF($BL174,STDEVA(IF(G5SelectionMask="x",IF(INDEX(StdCalcsRefCalcs,$E174,0)&gt;0,INDEX(StdCalcsRefCalcs,$E174,0)),"")),"")</f>
        <v/>
      </c>
      <c r="BT174" s="108"/>
      <c r="BU174" s="109">
        <f t="shared" si="121"/>
        <v>8.7924970691676436E-3</v>
      </c>
      <c r="BV174" s="109">
        <f t="shared" si="121"/>
        <v>4.3025398489718254E-4</v>
      </c>
      <c r="BW174" s="109">
        <f t="shared" si="121"/>
        <v>3.0450740531251957E-3</v>
      </c>
      <c r="BX174" s="109">
        <f t="shared" si="121"/>
        <v>1.8505865705099375E-3</v>
      </c>
      <c r="BY174" s="109">
        <f t="shared" si="121"/>
        <v>3.0024798033356469E-3</v>
      </c>
      <c r="BZ174" s="109">
        <f t="shared" si="121"/>
        <v>1.5846772960371352E-3</v>
      </c>
      <c r="CA174" s="109">
        <f t="shared" si="121"/>
        <v>7.2827191287279641E-3</v>
      </c>
      <c r="CB174" s="109">
        <f t="shared" si="121"/>
        <v>2.8448772986480425E-3</v>
      </c>
      <c r="CC174" s="109">
        <f t="shared" si="121"/>
        <v>3.2180077920849429E-3</v>
      </c>
      <c r="CD174" s="109">
        <f t="shared" si="121"/>
        <v>3.7571182803819475E-3</v>
      </c>
      <c r="CE174" s="109">
        <f t="shared" si="121"/>
        <v>2.6720010971607823E-3</v>
      </c>
      <c r="CF174" s="109">
        <f t="shared" si="121"/>
        <v>7.9812018517065229E-5</v>
      </c>
      <c r="CG174" s="109">
        <f t="shared" si="121"/>
        <v>1.3347987068792282E-3</v>
      </c>
      <c r="CH174" s="109" t="str">
        <f t="shared" si="121"/>
        <v/>
      </c>
      <c r="CI174" s="109">
        <f t="shared" si="121"/>
        <v>3.1955146578614767E-3</v>
      </c>
    </row>
    <row r="175" spans="1:87" x14ac:dyDescent="0.2">
      <c r="A175" s="33">
        <f t="shared" si="89"/>
        <v>0</v>
      </c>
      <c r="B175" s="206"/>
      <c r="C175" s="200"/>
      <c r="D175" s="197"/>
      <c r="E175" s="72">
        <f t="shared" si="107"/>
        <v>165</v>
      </c>
      <c r="F175" s="9" t="s">
        <v>2277</v>
      </c>
      <c r="G175" s="9" t="str">
        <f>VLOOKUP(H175,RawDataLookupFieldLabels,2,0)</f>
        <v>Management and overhead</v>
      </c>
      <c r="H175" s="9" t="s">
        <v>251</v>
      </c>
      <c r="I175" s="9">
        <f>MATCH(H175,RawDataFieldKeys,0)-RawDataFieldKeyBaseRow</f>
        <v>214</v>
      </c>
      <c r="J175" s="9" t="s">
        <v>231</v>
      </c>
      <c r="K175" s="9">
        <f t="shared" si="123"/>
        <v>64</v>
      </c>
      <c r="P175" s="97">
        <f t="shared" si="94"/>
        <v>9.2307692307483077E-2</v>
      </c>
      <c r="Q175" s="97"/>
      <c r="R175" s="97"/>
      <c r="S175" s="97"/>
      <c r="T175" s="97"/>
      <c r="U175" s="98">
        <f t="shared" si="95"/>
        <v>5.1976815058373208E-3</v>
      </c>
      <c r="V175" s="107">
        <f t="shared" si="96"/>
        <v>1.898119151322435E-2</v>
      </c>
      <c r="W175" s="107">
        <f t="shared" si="97"/>
        <v>2.4355659215295866E-2</v>
      </c>
      <c r="X175" s="107">
        <f t="shared" si="98"/>
        <v>2.1093877096623855E-2</v>
      </c>
      <c r="Y175" s="107">
        <f t="shared" si="99"/>
        <v>1.4495957178486072E-2</v>
      </c>
      <c r="Z175" s="107">
        <f t="shared" si="100"/>
        <v>6.3270990847592523E-2</v>
      </c>
      <c r="AA175" s="107">
        <f t="shared" si="101"/>
        <v>2.4587440469597963E-2</v>
      </c>
      <c r="AB175" s="107">
        <f t="shared" si="102"/>
        <v>3.5829324190533293E-2</v>
      </c>
      <c r="AC175" s="107">
        <f t="shared" si="103"/>
        <v>3.5070975204604976E-2</v>
      </c>
      <c r="AD175" s="107">
        <f t="shared" si="104"/>
        <v>2.1067803915364371E-2</v>
      </c>
      <c r="AE175" s="107">
        <f t="shared" si="105"/>
        <v>8.6457311605454021E-4</v>
      </c>
      <c r="AF175" s="97" t="b">
        <f t="shared" si="25"/>
        <v>1</v>
      </c>
      <c r="AG175" s="97">
        <f t="array" ref="AG175">IF($AF175,MEDIAN(IF(G1SelectionMask="x",IF(INDEX(StdCalcsRefCalcs,$E175,0)&gt;0,INDEX(StdCalcsRefCalcs,$E175,0)),"")),"")</f>
        <v>2.1093877096623855E-2</v>
      </c>
      <c r="AH175" s="97">
        <f t="array" ref="AH175">IF($AF175,QUARTILE(IF(G1SelectionMask="x",IF(INDEX(StdCalcsRefCalcs,$E175,0)&gt;0,INDEX(StdCalcsRefCalcs,$E175,0)),""),1),"")</f>
        <v>1.6738574345855212E-2</v>
      </c>
      <c r="AI175" s="97">
        <f t="array" ref="AI175">IF($AF175,QUARTILE(IF(G1SelectionMask="x",IF(INDEX(StdCalcsRefCalcs,$E175,0)&gt;0,INDEX(StdCalcsRefCalcs,$E175,0)),""),3),"")</f>
        <v>2.9829207837101468E-2</v>
      </c>
      <c r="AJ175" s="97">
        <f t="array" ref="AJ175">IF($AF175,MIN(IF(G1SelectionMask="x",IF(INDEX(StdCalcsRefCalcs,$E175,0)&gt;0,INDEX(StdCalcsRefCalcs,$E175,0)),"")),"")</f>
        <v>8.6457311605454021E-4</v>
      </c>
      <c r="AK175" s="97">
        <f t="array" ref="AK175">IF($AF175,MAX(IF(G1SelectionMask="x",IF(INDEX(StdCalcsRefCalcs,$E175,0)&gt;0,INDEX(StdCalcsRefCalcs,$E175,0)),"")),"")</f>
        <v>6.3270990847592523E-2</v>
      </c>
      <c r="AL175" s="97">
        <f>IF($AF175,AVERAGEIF(G1SelectionMask,"x",INDEX(StdCalcsRefCalcs,$E175,0)),"")</f>
        <v>2.4074134023019556E-2</v>
      </c>
      <c r="AM175" s="97">
        <f t="array" ref="AM175">IF($AF175,STDEVA(IF(G1SelectionMask="x",IF(INDEX(StdCalcsRefCalcs,$E175,0)&gt;0,INDEX(StdCalcsRefCalcs,$E175,0)),"")),"")</f>
        <v>1.6812064123657738E-2</v>
      </c>
      <c r="AN175" s="98" t="b">
        <f t="shared" si="109"/>
        <v>1</v>
      </c>
      <c r="AO175" s="98">
        <f t="array" ref="AO175">IF($AN175,MEDIAN(IF(G2SelectionMask="x",IF(INDEX(StdCalcsRefCalcs,$E175,0)&gt;0,INDEX(StdCalcsRefCalcs,$E175,0)),"")),"")</f>
        <v>2.0024497714294362E-2</v>
      </c>
      <c r="AP175" s="98">
        <f t="array" ref="AP175">IF($AN175,QUARTILE(IF(G2SelectionMask="x",IF(INDEX(StdCalcsRefCalcs,$E175,0)&gt;0,INDEX(StdCalcsRefCalcs,$E175,0)),""),1),"")</f>
        <v>1.5269531596692159E-2</v>
      </c>
      <c r="AQ175" s="98">
        <f t="array" ref="AQ175">IF($AN175,QUARTILE(IF(G2SelectionMask="x",IF(INDEX(StdCalcsRefCalcs,$E175,0)&gt;0,INDEX(StdCalcsRefCalcs,$E175,0)),""),3),"")</f>
        <v>2.3714049626354435E-2</v>
      </c>
      <c r="AR175" s="98">
        <f t="array" ref="AR175">IF($AN175,MIN(IF(G2SelectionMask="x",IF(INDEX(StdCalcsRefCalcs,$E175,0)&gt;0,INDEX(StdCalcsRefCalcs,$E175,0)),"")),"")</f>
        <v>8.6457311605454021E-4</v>
      </c>
      <c r="AS175" s="98">
        <f t="array" ref="AS175">IF($AN175,MAX(IF(G2SelectionMask="x",IF(INDEX(StdCalcsRefCalcs,$E175,0)&gt;0,INDEX(StdCalcsRefCalcs,$E175,0)),"")),"")</f>
        <v>6.1841514123569863E-2</v>
      </c>
      <c r="AT175" s="98">
        <f t="shared" si="110"/>
        <v>2.2154961796060205E-2</v>
      </c>
      <c r="AU175" s="98">
        <f t="array" ref="AU175">IF($AN175,STDEVA(IF(G2SelectionMask="x",IF(INDEX(StdCalcsRefCalcs,$E175,0)&gt;0,INDEX(StdCalcsRefCalcs,$E175,0)),"")),"")</f>
        <v>1.6998807513902165E-2</v>
      </c>
      <c r="AV175" s="97" t="b">
        <f t="shared" si="111"/>
        <v>0</v>
      </c>
      <c r="AW175" s="97" t="str">
        <f t="array" ref="AW175">IF($AV175,MEDIAN(IF(G3SelectionMask="x",IF(INDEX(StdCalcsRefCalcs,$E175,0)&gt;0,INDEX(StdCalcsRefCalcs,$E175,0)),"")),"")</f>
        <v/>
      </c>
      <c r="AX175" s="97" t="str">
        <f t="array" ref="AX175">IF($AV175,QUARTILE(IF(G3SelectionMask="x",IF(INDEX(StdCalcsRefCalcs,$E175,0)&gt;0,INDEX(StdCalcsRefCalcs,$E175,0)),""),1),"")</f>
        <v/>
      </c>
      <c r="AY175" s="97" t="str">
        <f t="array" ref="AY175">IF($AV175,QUARTILE(IF(G3SelectionMask="x",IF(INDEX(StdCalcsRefCalcs,$E175,0)&gt;0,INDEX(StdCalcsRefCalcs,$E175,0)),""),3),"")</f>
        <v/>
      </c>
      <c r="AZ175" s="97" t="str">
        <f t="array" ref="AZ175">IF($AV175,MIN(IF(G3SelectionMask="x",IF(INDEX(StdCalcsRefCalcs,$E175,0)&gt;0,INDEX(StdCalcsRefCalcs,$E175,0)),"")),"")</f>
        <v/>
      </c>
      <c r="BA175" s="97" t="str">
        <f t="array" ref="BA175">IF($AV175,MAX(IF(G3SelectionMask="x",IF(INDEX(StdCalcsRefCalcs,$E175,0)&gt;0,INDEX(StdCalcsRefCalcs,$E175,0)),"")),"")</f>
        <v/>
      </c>
      <c r="BB175" s="97" t="str">
        <f t="shared" si="112"/>
        <v/>
      </c>
      <c r="BC175" s="97" t="str">
        <f t="array" ref="BC175">IF($AV175,STDEVA(IF(G3SelectionMask="x",IF(INDEX(StdCalcsRefCalcs,$E175,0)&gt;0,INDEX(StdCalcsRefCalcs,$E175,0)),"")),"")</f>
        <v/>
      </c>
      <c r="BD175" s="98" t="b">
        <f t="shared" si="113"/>
        <v>0</v>
      </c>
      <c r="BE175" s="98" t="str">
        <f t="array" ref="BE175">IF($BD175,MEDIAN(IF(G4SelectionMask="x",IF(INDEX(StdCalcsRefCalcs,$E175,0)&gt;0,INDEX(StdCalcsRefCalcs,$E175,0)),"")),"")</f>
        <v/>
      </c>
      <c r="BF175" s="98" t="str">
        <f t="array" ref="BF175">IF($BD175,QUARTILE(IF(G4SelectionMask="x",IF(INDEX(StdCalcsRefCalcs,$E175,0)&gt;0,INDEX(StdCalcsRefCalcs,$E175,0)),""),1),"")</f>
        <v/>
      </c>
      <c r="BG175" s="98" t="str">
        <f t="array" ref="BG175">IF($BD175,QUARTILE(IF(G4SelectionMask="x",IF(INDEX(StdCalcsRefCalcs,$E175,0)&gt;0,INDEX(StdCalcsRefCalcs,$E175,0)),""),3),"")</f>
        <v/>
      </c>
      <c r="BH175" s="98" t="str">
        <f t="array" ref="BH175">IF($BD175,MIN(IF(G4SelectionMask="x",IF(INDEX(StdCalcsRefCalcs,$E175,0)&gt;0,INDEX(StdCalcsRefCalcs,$E175,0)),"")),"")</f>
        <v/>
      </c>
      <c r="BI175" s="98" t="str">
        <f t="array" ref="BI175">IF($BD175,MAX(IF(G4SelectionMask="x",IF(INDEX(StdCalcsRefCalcs,$E175,0)&gt;0,INDEX(StdCalcsRefCalcs,$E175,0)),"")),"")</f>
        <v/>
      </c>
      <c r="BJ175" s="98" t="str">
        <f t="shared" si="114"/>
        <v/>
      </c>
      <c r="BK175" s="98" t="str">
        <f t="array" ref="BK175">IF($BD175,STDEVA(IF(G4SelectionMask="x",IF(INDEX(StdCalcsRefCalcs,$E175,0)&gt;0,INDEX(StdCalcsRefCalcs,$E175,0)),"")),"")</f>
        <v/>
      </c>
      <c r="BL175" s="97" t="b">
        <f t="shared" si="115"/>
        <v>0</v>
      </c>
      <c r="BM175" s="97" t="str">
        <f t="array" ref="BM175">IF($BL175,MEDIAN(IF(G5SelectionMask="x",IF(INDEX(StdCalcsRefCalcs,$E175,0)&gt;0,INDEX(StdCalcsRefCalcs,$E175,0)),"")),"")</f>
        <v/>
      </c>
      <c r="BN175" s="97" t="str">
        <f t="array" ref="BN175">IF($BL175,QUARTILE(IF(G5SelectionMask="x",IF(INDEX(StdCalcsRefCalcs,$E175,0)&gt;0,INDEX(StdCalcsRefCalcs,$E175,0)),""),1),"")</f>
        <v/>
      </c>
      <c r="BO175" s="97" t="str">
        <f t="array" ref="BO175">IF($BL175,QUARTILE(IF(G5SelectionMask="x",IF(INDEX(StdCalcsRefCalcs,$E175,0)&gt;0,INDEX(StdCalcsRefCalcs,$E175,0)),""),3),"")</f>
        <v/>
      </c>
      <c r="BP175" s="97" t="str">
        <f t="array" ref="BP175">IF($BL175,MIN(IF(G5SelectionMask="x",IF(INDEX(StdCalcsRefCalcs,$E175,0)&gt;0,INDEX(StdCalcsRefCalcs,$E175,0)),"")),"")</f>
        <v/>
      </c>
      <c r="BQ175" s="97" t="str">
        <f t="array" ref="BQ175">IF($BL175,MAX(IF(G5SelectionMask="x",IF(INDEX(StdCalcsRefCalcs,$E175,0)&gt;0,INDEX(StdCalcsRefCalcs,$E175,0)),"")),"")</f>
        <v/>
      </c>
      <c r="BR175" s="97" t="str">
        <f t="shared" si="116"/>
        <v/>
      </c>
      <c r="BS175" s="99" t="str">
        <f t="array" ref="BS175">IF($BL175,STDEVA(IF(G5SelectionMask="x",IF(INDEX(StdCalcsRefCalcs,$E175,0)&gt;0,INDEX(StdCalcsRefCalcs,$E175,0)),"")),"")</f>
        <v/>
      </c>
      <c r="BT175" s="108"/>
      <c r="BU175" s="109">
        <f t="shared" si="121"/>
        <v>9.2307692307483077E-2</v>
      </c>
      <c r="BV175" s="109">
        <f t="shared" si="121"/>
        <v>5.1976815058373208E-3</v>
      </c>
      <c r="BW175" s="109">
        <f t="shared" si="121"/>
        <v>1.898119151322435E-2</v>
      </c>
      <c r="BX175" s="109">
        <f t="shared" si="121"/>
        <v>2.4355659215295866E-2</v>
      </c>
      <c r="BY175" s="109">
        <f t="shared" si="121"/>
        <v>2.1093877096623855E-2</v>
      </c>
      <c r="BZ175" s="109">
        <f t="shared" si="121"/>
        <v>1.4495957178486072E-2</v>
      </c>
      <c r="CA175" s="109">
        <f t="shared" si="121"/>
        <v>6.3270990847592523E-2</v>
      </c>
      <c r="CB175" s="109">
        <f t="shared" si="121"/>
        <v>2.4587440469597963E-2</v>
      </c>
      <c r="CC175" s="109">
        <f t="shared" si="121"/>
        <v>3.5829324190533293E-2</v>
      </c>
      <c r="CD175" s="109">
        <f t="shared" si="121"/>
        <v>3.5070975204604976E-2</v>
      </c>
      <c r="CE175" s="109">
        <f t="shared" si="121"/>
        <v>2.1067803915364371E-2</v>
      </c>
      <c r="CF175" s="109">
        <f t="shared" si="121"/>
        <v>8.6457311605454021E-4</v>
      </c>
      <c r="CG175" s="109">
        <f t="shared" si="121"/>
        <v>1.7590254851310418E-2</v>
      </c>
      <c r="CH175" s="109" t="str">
        <f t="shared" si="121"/>
        <v/>
      </c>
      <c r="CI175" s="109">
        <f t="shared" si="121"/>
        <v>6.1841514123569863E-2</v>
      </c>
    </row>
    <row r="176" spans="1:87" x14ac:dyDescent="0.2">
      <c r="A176" s="33">
        <f t="shared" si="89"/>
        <v>0</v>
      </c>
      <c r="B176" s="206"/>
      <c r="C176" s="200"/>
      <c r="D176" s="197"/>
      <c r="E176" s="72">
        <f t="shared" si="107"/>
        <v>166</v>
      </c>
      <c r="F176" s="9" t="s">
        <v>2278</v>
      </c>
      <c r="G176" s="9" t="str">
        <f>VLOOKUP(H176,RawDataLookupFieldLabels,2,0)</f>
        <v>Management and overhead</v>
      </c>
      <c r="H176" s="9" t="s">
        <v>251</v>
      </c>
      <c r="I176" s="9">
        <f>MATCH(H176,RawDataFieldKeys,0)-RawDataFieldKeyBaseRow</f>
        <v>214</v>
      </c>
      <c r="J176" s="9" t="s">
        <v>569</v>
      </c>
      <c r="K176" s="9">
        <f t="shared" si="123"/>
        <v>10</v>
      </c>
      <c r="P176" s="97">
        <f t="shared" si="94"/>
        <v>1.7354415734670267E-2</v>
      </c>
      <c r="Q176" s="97"/>
      <c r="R176" s="97"/>
      <c r="S176" s="97"/>
      <c r="T176" s="97"/>
      <c r="U176" s="98">
        <f t="shared" si="95"/>
        <v>8.1126349581828649E-4</v>
      </c>
      <c r="V176" s="107">
        <f t="shared" si="96"/>
        <v>4.9983396706297749E-3</v>
      </c>
      <c r="W176" s="107">
        <f t="shared" si="97"/>
        <v>3.4732186078502408E-3</v>
      </c>
      <c r="X176" s="107">
        <f t="shared" si="98"/>
        <v>5.1578857538607699E-3</v>
      </c>
      <c r="Y176" s="107">
        <f t="shared" si="99"/>
        <v>2.8743986094959674E-3</v>
      </c>
      <c r="Z176" s="107">
        <f t="shared" si="100"/>
        <v>1.437197041530143E-2</v>
      </c>
      <c r="AA176" s="107">
        <f t="shared" si="101"/>
        <v>3.5515738111426627E-3</v>
      </c>
      <c r="AB176" s="107">
        <f t="shared" si="102"/>
        <v>6.4110051928155491E-3</v>
      </c>
      <c r="AC176" s="107">
        <f t="shared" si="103"/>
        <v>6.5007924319497841E-3</v>
      </c>
      <c r="AD176" s="107">
        <f t="shared" si="104"/>
        <v>5.3742710315073747E-3</v>
      </c>
      <c r="AE176" s="107">
        <f t="shared" si="105"/>
        <v>1.5687944306931462E-4</v>
      </c>
      <c r="AF176" s="97" t="b">
        <f>COUNTIFS(G1SelectionMask,"x",INDEX(StdCalcsRefCalcs,$E176,0),"&gt;0")&gt;=RuleofN</f>
        <v>1</v>
      </c>
      <c r="AG176" s="97">
        <f t="array" ref="AG176">IF($AF176,MEDIAN(IF(G1SelectionMask="x",IF(INDEX(StdCalcsRefCalcs,$E176,0)&gt;0,INDEX(StdCalcsRefCalcs,$E176,0)),"")),"")</f>
        <v>4.9983396706297749E-3</v>
      </c>
      <c r="AH176" s="97">
        <f t="array" ref="AH176">IF($AF176,QUARTILE(IF(G1SelectionMask="x",IF(INDEX(StdCalcsRefCalcs,$E176,0)&gt;0,INDEX(StdCalcsRefCalcs,$E176,0)),""),1),"")</f>
        <v>3.1738086086731043E-3</v>
      </c>
      <c r="AI176" s="97">
        <f t="array" ref="AI176">IF($AF176,QUARTILE(IF(G1SelectionMask="x",IF(INDEX(StdCalcsRefCalcs,$E176,0)&gt;0,INDEX(StdCalcsRefCalcs,$E176,0)),""),3),"")</f>
        <v>5.8926381121614619E-3</v>
      </c>
      <c r="AJ176" s="97">
        <f t="array" ref="AJ176">IF($AF176,MIN(IF(G1SelectionMask="x",IF(INDEX(StdCalcsRefCalcs,$E176,0)&gt;0,INDEX(StdCalcsRefCalcs,$E176,0)),"")),"")</f>
        <v>1.5687944306931462E-4</v>
      </c>
      <c r="AK176" s="97">
        <f t="array" ref="AK176">IF($AF176,MAX(IF(G1SelectionMask="x",IF(INDEX(StdCalcsRefCalcs,$E176,0)&gt;0,INDEX(StdCalcsRefCalcs,$E176,0)),"")),"")</f>
        <v>1.437197041530143E-2</v>
      </c>
      <c r="AL176" s="97">
        <f>IF($AF176,AVERAGEIF(G1SelectionMask,"x",INDEX(StdCalcsRefCalcs,$E176,0)),"")</f>
        <v>4.8801453148582868E-3</v>
      </c>
      <c r="AM176" s="97">
        <f t="array" ref="AM176">IF($AF176,STDEVA(IF(G1SelectionMask="x",IF(INDEX(StdCalcsRefCalcs,$E176,0)&gt;0,INDEX(StdCalcsRefCalcs,$E176,0)),"")),"")</f>
        <v>3.7687218955621614E-3</v>
      </c>
      <c r="AN176" s="98" t="b">
        <f t="shared" si="109"/>
        <v>1</v>
      </c>
      <c r="AO176" s="98">
        <f t="array" ref="AO176">IF($AN176,MEDIAN(IF(G2SelectionMask="x",IF(INDEX(StdCalcsRefCalcs,$E176,0)&gt;0,INDEX(StdCalcsRefCalcs,$E176,0)),"")),"")</f>
        <v>4.3427693284156001E-3</v>
      </c>
      <c r="AP176" s="98">
        <f t="array" ref="AP176">IF($AN176,QUARTILE(IF(G2SelectionMask="x",IF(INDEX(StdCalcsRefCalcs,$E176,0)&gt;0,INDEX(StdCalcsRefCalcs,$E176,0)),""),1),"")</f>
        <v>3.0436924099076414E-3</v>
      </c>
      <c r="AQ176" s="98">
        <f t="array" ref="AQ176">IF($AN176,QUARTILE(IF(G2SelectionMask="x",IF(INDEX(StdCalcsRefCalcs,$E176,0)&gt;0,INDEX(StdCalcsRefCalcs,$E176,0)),""),3),"")</f>
        <v>5.3201747120957231E-3</v>
      </c>
      <c r="AR176" s="98">
        <f t="array" ref="AR176">IF($AN176,MIN(IF(G2SelectionMask="x",IF(INDEX(StdCalcsRefCalcs,$E176,0)&gt;0,INDEX(StdCalcsRefCalcs,$E176,0)),"")),"")</f>
        <v>1.5687944306931462E-4</v>
      </c>
      <c r="AS176" s="98">
        <f t="array" ref="AS176">IF($AN176,MAX(IF(G2SelectionMask="x",IF(INDEX(StdCalcsRefCalcs,$E176,0)&gt;0,INDEX(StdCalcsRefCalcs,$E176,0)),"")),"")</f>
        <v>6.4110051928155491E-3</v>
      </c>
      <c r="AT176" s="98">
        <f t="shared" si="110"/>
        <v>3.9405641351604606E-3</v>
      </c>
      <c r="AU176" s="98">
        <f t="array" ref="AU176">IF($AN176,STDEVA(IF(G2SelectionMask="x",IF(INDEX(StdCalcsRefCalcs,$E176,0)&gt;0,INDEX(StdCalcsRefCalcs,$E176,0)),"")),"")</f>
        <v>2.1649994612865297E-3</v>
      </c>
      <c r="AV176" s="97" t="b">
        <f t="shared" si="111"/>
        <v>0</v>
      </c>
      <c r="AW176" s="97" t="str">
        <f t="array" ref="AW176">IF($AV176,MEDIAN(IF(G3SelectionMask="x",IF(INDEX(StdCalcsRefCalcs,$E176,0)&gt;0,INDEX(StdCalcsRefCalcs,$E176,0)),"")),"")</f>
        <v/>
      </c>
      <c r="AX176" s="97" t="str">
        <f t="array" ref="AX176">IF($AV176,QUARTILE(IF(G3SelectionMask="x",IF(INDEX(StdCalcsRefCalcs,$E176,0)&gt;0,INDEX(StdCalcsRefCalcs,$E176,0)),""),1),"")</f>
        <v/>
      </c>
      <c r="AY176" s="97" t="str">
        <f t="array" ref="AY176">IF($AV176,QUARTILE(IF(G3SelectionMask="x",IF(INDEX(StdCalcsRefCalcs,$E176,0)&gt;0,INDEX(StdCalcsRefCalcs,$E176,0)),""),3),"")</f>
        <v/>
      </c>
      <c r="AZ176" s="97" t="str">
        <f t="array" ref="AZ176">IF($AV176,MIN(IF(G3SelectionMask="x",IF(INDEX(StdCalcsRefCalcs,$E176,0)&gt;0,INDEX(StdCalcsRefCalcs,$E176,0)),"")),"")</f>
        <v/>
      </c>
      <c r="BA176" s="97" t="str">
        <f t="array" ref="BA176">IF($AV176,MAX(IF(G3SelectionMask="x",IF(INDEX(StdCalcsRefCalcs,$E176,0)&gt;0,INDEX(StdCalcsRefCalcs,$E176,0)),"")),"")</f>
        <v/>
      </c>
      <c r="BB176" s="97" t="str">
        <f t="shared" si="112"/>
        <v/>
      </c>
      <c r="BC176" s="97" t="str">
        <f t="array" ref="BC176">IF($AV176,STDEVA(IF(G3SelectionMask="x",IF(INDEX(StdCalcsRefCalcs,$E176,0)&gt;0,INDEX(StdCalcsRefCalcs,$E176,0)),"")),"")</f>
        <v/>
      </c>
      <c r="BD176" s="98" t="b">
        <f t="shared" si="113"/>
        <v>0</v>
      </c>
      <c r="BE176" s="98" t="str">
        <f t="array" ref="BE176">IF($BD176,MEDIAN(IF(G4SelectionMask="x",IF(INDEX(StdCalcsRefCalcs,$E176,0)&gt;0,INDEX(StdCalcsRefCalcs,$E176,0)),"")),"")</f>
        <v/>
      </c>
      <c r="BF176" s="98" t="str">
        <f t="array" ref="BF176">IF($BD176,QUARTILE(IF(G4SelectionMask="x",IF(INDEX(StdCalcsRefCalcs,$E176,0)&gt;0,INDEX(StdCalcsRefCalcs,$E176,0)),""),1),"")</f>
        <v/>
      </c>
      <c r="BG176" s="98" t="str">
        <f t="array" ref="BG176">IF($BD176,QUARTILE(IF(G4SelectionMask="x",IF(INDEX(StdCalcsRefCalcs,$E176,0)&gt;0,INDEX(StdCalcsRefCalcs,$E176,0)),""),3),"")</f>
        <v/>
      </c>
      <c r="BH176" s="98" t="str">
        <f t="array" ref="BH176">IF($BD176,MIN(IF(G4SelectionMask="x",IF(INDEX(StdCalcsRefCalcs,$E176,0)&gt;0,INDEX(StdCalcsRefCalcs,$E176,0)),"")),"")</f>
        <v/>
      </c>
      <c r="BI176" s="98" t="str">
        <f t="array" ref="BI176">IF($BD176,MAX(IF(G4SelectionMask="x",IF(INDEX(StdCalcsRefCalcs,$E176,0)&gt;0,INDEX(StdCalcsRefCalcs,$E176,0)),"")),"")</f>
        <v/>
      </c>
      <c r="BJ176" s="98" t="str">
        <f t="shared" si="114"/>
        <v/>
      </c>
      <c r="BK176" s="98" t="str">
        <f t="array" ref="BK176">IF($BD176,STDEVA(IF(G4SelectionMask="x",IF(INDEX(StdCalcsRefCalcs,$E176,0)&gt;0,INDEX(StdCalcsRefCalcs,$E176,0)),"")),"")</f>
        <v/>
      </c>
      <c r="BL176" s="97" t="b">
        <f t="shared" si="115"/>
        <v>0</v>
      </c>
      <c r="BM176" s="97" t="str">
        <f t="array" ref="BM176">IF($BL176,MEDIAN(IF(G5SelectionMask="x",IF(INDEX(StdCalcsRefCalcs,$E176,0)&gt;0,INDEX(StdCalcsRefCalcs,$E176,0)),"")),"")</f>
        <v/>
      </c>
      <c r="BN176" s="97" t="str">
        <f t="array" ref="BN176">IF($BL176,QUARTILE(IF(G5SelectionMask="x",IF(INDEX(StdCalcsRefCalcs,$E176,0)&gt;0,INDEX(StdCalcsRefCalcs,$E176,0)),""),1),"")</f>
        <v/>
      </c>
      <c r="BO176" s="97" t="str">
        <f t="array" ref="BO176">IF($BL176,QUARTILE(IF(G5SelectionMask="x",IF(INDEX(StdCalcsRefCalcs,$E176,0)&gt;0,INDEX(StdCalcsRefCalcs,$E176,0)),""),3),"")</f>
        <v/>
      </c>
      <c r="BP176" s="97" t="str">
        <f t="array" ref="BP176">IF($BL176,MIN(IF(G5SelectionMask="x",IF(INDEX(StdCalcsRefCalcs,$E176,0)&gt;0,INDEX(StdCalcsRefCalcs,$E176,0)),"")),"")</f>
        <v/>
      </c>
      <c r="BQ176" s="97" t="str">
        <f t="array" ref="BQ176">IF($BL176,MAX(IF(G5SelectionMask="x",IF(INDEX(StdCalcsRefCalcs,$E176,0)&gt;0,INDEX(StdCalcsRefCalcs,$E176,0)),"")),"")</f>
        <v/>
      </c>
      <c r="BR176" s="97" t="str">
        <f t="shared" si="116"/>
        <v/>
      </c>
      <c r="BS176" s="99" t="str">
        <f t="array" ref="BS176">IF($BL176,STDEVA(IF(G5SelectionMask="x",IF(INDEX(StdCalcsRefCalcs,$E176,0)&gt;0,INDEX(StdCalcsRefCalcs,$E176,0)),"")),"")</f>
        <v/>
      </c>
      <c r="BT176" s="108"/>
      <c r="BU176" s="109">
        <f t="shared" si="121"/>
        <v>1.7354415734670267E-2</v>
      </c>
      <c r="BV176" s="109">
        <f t="shared" si="121"/>
        <v>8.1126349581828649E-4</v>
      </c>
      <c r="BW176" s="109">
        <f t="shared" si="121"/>
        <v>4.9983396706297749E-3</v>
      </c>
      <c r="BX176" s="109">
        <f t="shared" si="121"/>
        <v>3.4732186078502408E-3</v>
      </c>
      <c r="BY176" s="109">
        <f t="shared" si="121"/>
        <v>5.1578857538607699E-3</v>
      </c>
      <c r="BZ176" s="109">
        <f t="shared" si="121"/>
        <v>2.8743986094959674E-3</v>
      </c>
      <c r="CA176" s="109">
        <f t="shared" si="121"/>
        <v>1.437197041530143E-2</v>
      </c>
      <c r="CB176" s="109">
        <f t="shared" si="121"/>
        <v>3.5515738111426627E-3</v>
      </c>
      <c r="CC176" s="109">
        <f t="shared" si="121"/>
        <v>6.4110051928155491E-3</v>
      </c>
      <c r="CD176" s="109">
        <f t="shared" si="121"/>
        <v>6.5007924319497841E-3</v>
      </c>
      <c r="CE176" s="109">
        <f t="shared" si="121"/>
        <v>5.3742710315073747E-3</v>
      </c>
      <c r="CF176" s="109">
        <f t="shared" si="121"/>
        <v>1.5687944306931462E-4</v>
      </c>
      <c r="CG176" s="109">
        <f t="shared" si="121"/>
        <v>3.6871989862014257E-3</v>
      </c>
      <c r="CH176" s="109" t="str">
        <f t="shared" si="121"/>
        <v/>
      </c>
      <c r="CI176" s="109">
        <f t="shared" si="121"/>
        <v>6.3828253570634803E-3</v>
      </c>
    </row>
    <row r="177" spans="1:87" x14ac:dyDescent="0.2">
      <c r="A177" s="33">
        <f t="shared" si="89"/>
        <v>0</v>
      </c>
      <c r="B177" s="206"/>
      <c r="C177" s="200"/>
      <c r="D177" s="197"/>
      <c r="E177" s="72">
        <f t="shared" si="107"/>
        <v>167</v>
      </c>
      <c r="F177" s="9" t="s">
        <v>2269</v>
      </c>
      <c r="G177" s="9" t="s">
        <v>43</v>
      </c>
      <c r="H177" s="9" t="s">
        <v>779</v>
      </c>
      <c r="I177" s="9">
        <f>MATCH(H177,RawDataFieldKeys,0)-RawDataFieldKeyBaseRow</f>
        <v>218</v>
      </c>
      <c r="J177" s="9" t="s">
        <v>231</v>
      </c>
      <c r="K177" s="9">
        <f t="shared" si="123"/>
        <v>64</v>
      </c>
      <c r="P177" s="97" t="str">
        <f t="shared" si="94"/>
        <v/>
      </c>
      <c r="Q177" s="97"/>
      <c r="R177" s="97"/>
      <c r="S177" s="97"/>
      <c r="T177" s="97"/>
      <c r="U177" s="98" t="str">
        <f t="shared" si="95"/>
        <v/>
      </c>
      <c r="V177" s="107" t="str">
        <f t="shared" si="96"/>
        <v/>
      </c>
      <c r="W177" s="107" t="str">
        <f t="shared" si="97"/>
        <v/>
      </c>
      <c r="X177" s="107" t="str">
        <f t="shared" si="98"/>
        <v/>
      </c>
      <c r="Y177" s="107" t="str">
        <f t="shared" si="99"/>
        <v/>
      </c>
      <c r="Z177" s="107" t="str">
        <f t="shared" si="100"/>
        <v/>
      </c>
      <c r="AA177" s="107" t="str">
        <f t="shared" si="101"/>
        <v/>
      </c>
      <c r="AB177" s="107" t="str">
        <f t="shared" si="102"/>
        <v/>
      </c>
      <c r="AC177" s="107" t="str">
        <f t="shared" si="103"/>
        <v/>
      </c>
      <c r="AD177" s="107" t="str">
        <f t="shared" si="104"/>
        <v/>
      </c>
      <c r="AE177" s="107" t="str">
        <f t="shared" si="105"/>
        <v/>
      </c>
      <c r="AF177" s="97" t="b">
        <f>COUNTIFS(G1SelectionMask,"x",INDEX(StdCalcsRefCalcs,$E177,0),"&gt;0")&gt;=RuleofN</f>
        <v>0</v>
      </c>
      <c r="AG177" s="97" t="str">
        <f t="array" ref="AG177">IF($AF177,MEDIAN(IF(G1SelectionMask="x",IF(INDEX(StdCalcsRefCalcs,$E177,0)&gt;0,INDEX(StdCalcsRefCalcs,$E177,0)),"")),"")</f>
        <v/>
      </c>
      <c r="AH177" s="97" t="str">
        <f t="array" ref="AH177">IF($AF177,QUARTILE(IF(G1SelectionMask="x",IF(INDEX(StdCalcsRefCalcs,$E177,0)&gt;0,INDEX(StdCalcsRefCalcs,$E177,0)),""),1),"")</f>
        <v/>
      </c>
      <c r="AI177" s="97" t="str">
        <f t="array" ref="AI177">IF($AF177,QUARTILE(IF(G1SelectionMask="x",IF(INDEX(StdCalcsRefCalcs,$E177,0)&gt;0,INDEX(StdCalcsRefCalcs,$E177,0)),""),3),"")</f>
        <v/>
      </c>
      <c r="AJ177" s="97" t="str">
        <f t="array" ref="AJ177">IF($AF177,MIN(IF(G1SelectionMask="x",IF(INDEX(StdCalcsRefCalcs,$E177,0)&gt;0,INDEX(StdCalcsRefCalcs,$E177,0)),"")),"")</f>
        <v/>
      </c>
      <c r="AK177" s="97" t="str">
        <f t="array" ref="AK177">IF($AF177,MAX(IF(G1SelectionMask="x",IF(INDEX(StdCalcsRefCalcs,$E177,0)&gt;0,INDEX(StdCalcsRefCalcs,$E177,0)),"")),"")</f>
        <v/>
      </c>
      <c r="AL177" s="97" t="str">
        <f>IF($AF177,AVERAGEIF(G1SelectionMask,"x",INDEX(StdCalcsRefCalcs,$E177,0)),"")</f>
        <v/>
      </c>
      <c r="AM177" s="97" t="str">
        <f t="array" ref="AM177">IF($AF177,STDEVA(IF(G1SelectionMask="x",IF(INDEX(StdCalcsRefCalcs,$E177,0)&gt;0,INDEX(StdCalcsRefCalcs,$E177,0)),"")),"")</f>
        <v/>
      </c>
      <c r="AN177" s="98" t="b">
        <f t="shared" si="109"/>
        <v>0</v>
      </c>
      <c r="AO177" s="98" t="str">
        <f t="array" ref="AO177">IF($AN177,MEDIAN(IF(G2SelectionMask="x",IF(INDEX(StdCalcsRefCalcs,$E177,0)&gt;0,INDEX(StdCalcsRefCalcs,$E177,0)),"")),"")</f>
        <v/>
      </c>
      <c r="AP177" s="98" t="str">
        <f t="array" ref="AP177">IF($AN177,QUARTILE(IF(G2SelectionMask="x",IF(INDEX(StdCalcsRefCalcs,$E177,0)&gt;0,INDEX(StdCalcsRefCalcs,$E177,0)),""),1),"")</f>
        <v/>
      </c>
      <c r="AQ177" s="98" t="str">
        <f t="array" ref="AQ177">IF($AN177,QUARTILE(IF(G2SelectionMask="x",IF(INDEX(StdCalcsRefCalcs,$E177,0)&gt;0,INDEX(StdCalcsRefCalcs,$E177,0)),""),3),"")</f>
        <v/>
      </c>
      <c r="AR177" s="98" t="str">
        <f t="array" ref="AR177">IF($AN177,MIN(IF(G2SelectionMask="x",IF(INDEX(StdCalcsRefCalcs,$E177,0)&gt;0,INDEX(StdCalcsRefCalcs,$E177,0)),"")),"")</f>
        <v/>
      </c>
      <c r="AS177" s="98" t="str">
        <f t="array" ref="AS177">IF($AN177,MAX(IF(G2SelectionMask="x",IF(INDEX(StdCalcsRefCalcs,$E177,0)&gt;0,INDEX(StdCalcsRefCalcs,$E177,0)),"")),"")</f>
        <v/>
      </c>
      <c r="AT177" s="98" t="str">
        <f t="shared" si="110"/>
        <v/>
      </c>
      <c r="AU177" s="98" t="str">
        <f t="array" ref="AU177">IF($AN177,STDEVA(IF(G2SelectionMask="x",IF(INDEX(StdCalcsRefCalcs,$E177,0)&gt;0,INDEX(StdCalcsRefCalcs,$E177,0)),"")),"")</f>
        <v/>
      </c>
      <c r="AV177" s="97" t="b">
        <f t="shared" si="111"/>
        <v>0</v>
      </c>
      <c r="AW177" s="97" t="str">
        <f t="array" ref="AW177">IF($AV177,MEDIAN(IF(G3SelectionMask="x",IF(INDEX(StdCalcsRefCalcs,$E177,0)&gt;0,INDEX(StdCalcsRefCalcs,$E177,0)),"")),"")</f>
        <v/>
      </c>
      <c r="AX177" s="97" t="str">
        <f t="array" ref="AX177">IF($AV177,QUARTILE(IF(G3SelectionMask="x",IF(INDEX(StdCalcsRefCalcs,$E177,0)&gt;0,INDEX(StdCalcsRefCalcs,$E177,0)),""),1),"")</f>
        <v/>
      </c>
      <c r="AY177" s="97" t="str">
        <f t="array" ref="AY177">IF($AV177,QUARTILE(IF(G3SelectionMask="x",IF(INDEX(StdCalcsRefCalcs,$E177,0)&gt;0,INDEX(StdCalcsRefCalcs,$E177,0)),""),3),"")</f>
        <v/>
      </c>
      <c r="AZ177" s="97" t="str">
        <f t="array" ref="AZ177">IF($AV177,MIN(IF(G3SelectionMask="x",IF(INDEX(StdCalcsRefCalcs,$E177,0)&gt;0,INDEX(StdCalcsRefCalcs,$E177,0)),"")),"")</f>
        <v/>
      </c>
      <c r="BA177" s="97" t="str">
        <f t="array" ref="BA177">IF($AV177,MAX(IF(G3SelectionMask="x",IF(INDEX(StdCalcsRefCalcs,$E177,0)&gt;0,INDEX(StdCalcsRefCalcs,$E177,0)),"")),"")</f>
        <v/>
      </c>
      <c r="BB177" s="97" t="str">
        <f t="shared" si="112"/>
        <v/>
      </c>
      <c r="BC177" s="97" t="str">
        <f t="array" ref="BC177">IF($AV177,STDEVA(IF(G3SelectionMask="x",IF(INDEX(StdCalcsRefCalcs,$E177,0)&gt;0,INDEX(StdCalcsRefCalcs,$E177,0)),"")),"")</f>
        <v/>
      </c>
      <c r="BD177" s="98" t="b">
        <f t="shared" si="113"/>
        <v>0</v>
      </c>
      <c r="BE177" s="98" t="str">
        <f t="array" ref="BE177">IF($BD177,MEDIAN(IF(G4SelectionMask="x",IF(INDEX(StdCalcsRefCalcs,$E177,0)&gt;0,INDEX(StdCalcsRefCalcs,$E177,0)),"")),"")</f>
        <v/>
      </c>
      <c r="BF177" s="98" t="str">
        <f t="array" ref="BF177">IF($BD177,QUARTILE(IF(G4SelectionMask="x",IF(INDEX(StdCalcsRefCalcs,$E177,0)&gt;0,INDEX(StdCalcsRefCalcs,$E177,0)),""),1),"")</f>
        <v/>
      </c>
      <c r="BG177" s="98" t="str">
        <f t="array" ref="BG177">IF($BD177,QUARTILE(IF(G4SelectionMask="x",IF(INDEX(StdCalcsRefCalcs,$E177,0)&gt;0,INDEX(StdCalcsRefCalcs,$E177,0)),""),3),"")</f>
        <v/>
      </c>
      <c r="BH177" s="98" t="str">
        <f t="array" ref="BH177">IF($BD177,MIN(IF(G4SelectionMask="x",IF(INDEX(StdCalcsRefCalcs,$E177,0)&gt;0,INDEX(StdCalcsRefCalcs,$E177,0)),"")),"")</f>
        <v/>
      </c>
      <c r="BI177" s="98" t="str">
        <f t="array" ref="BI177">IF($BD177,MAX(IF(G4SelectionMask="x",IF(INDEX(StdCalcsRefCalcs,$E177,0)&gt;0,INDEX(StdCalcsRefCalcs,$E177,0)),"")),"")</f>
        <v/>
      </c>
      <c r="BJ177" s="98" t="str">
        <f t="shared" si="114"/>
        <v/>
      </c>
      <c r="BK177" s="98" t="str">
        <f t="array" ref="BK177">IF($BD177,STDEVA(IF(G4SelectionMask="x",IF(INDEX(StdCalcsRefCalcs,$E177,0)&gt;0,INDEX(StdCalcsRefCalcs,$E177,0)),"")),"")</f>
        <v/>
      </c>
      <c r="BL177" s="97" t="b">
        <f t="shared" si="115"/>
        <v>0</v>
      </c>
      <c r="BM177" s="97" t="str">
        <f t="array" ref="BM177">IF($BL177,MEDIAN(IF(G5SelectionMask="x",IF(INDEX(StdCalcsRefCalcs,$E177,0)&gt;0,INDEX(StdCalcsRefCalcs,$E177,0)),"")),"")</f>
        <v/>
      </c>
      <c r="BN177" s="97" t="str">
        <f t="array" ref="BN177">IF($BL177,QUARTILE(IF(G5SelectionMask="x",IF(INDEX(StdCalcsRefCalcs,$E177,0)&gt;0,INDEX(StdCalcsRefCalcs,$E177,0)),""),1),"")</f>
        <v/>
      </c>
      <c r="BO177" s="97" t="str">
        <f t="array" ref="BO177">IF($BL177,QUARTILE(IF(G5SelectionMask="x",IF(INDEX(StdCalcsRefCalcs,$E177,0)&gt;0,INDEX(StdCalcsRefCalcs,$E177,0)),""),3),"")</f>
        <v/>
      </c>
      <c r="BP177" s="97" t="str">
        <f t="array" ref="BP177">IF($BL177,MIN(IF(G5SelectionMask="x",IF(INDEX(StdCalcsRefCalcs,$E177,0)&gt;0,INDEX(StdCalcsRefCalcs,$E177,0)),"")),"")</f>
        <v/>
      </c>
      <c r="BQ177" s="97" t="str">
        <f t="array" ref="BQ177">IF($BL177,MAX(IF(G5SelectionMask="x",IF(INDEX(StdCalcsRefCalcs,$E177,0)&gt;0,INDEX(StdCalcsRefCalcs,$E177,0)),"")),"")</f>
        <v/>
      </c>
      <c r="BR177" s="97" t="str">
        <f t="shared" si="116"/>
        <v/>
      </c>
      <c r="BS177" s="99" t="str">
        <f t="array" ref="BS177">IF($BL177,STDEVA(IF(G5SelectionMask="x",IF(INDEX(StdCalcsRefCalcs,$E177,0)&gt;0,INDEX(StdCalcsRefCalcs,$E177,0)),"")),"")</f>
        <v/>
      </c>
      <c r="BT177" s="108"/>
      <c r="BU177" s="109" t="str">
        <f t="shared" si="121"/>
        <v/>
      </c>
      <c r="BV177" s="109" t="str">
        <f t="shared" si="121"/>
        <v/>
      </c>
      <c r="BW177" s="109" t="str">
        <f t="shared" si="121"/>
        <v/>
      </c>
      <c r="BX177" s="109" t="str">
        <f t="shared" si="121"/>
        <v/>
      </c>
      <c r="BY177" s="109" t="str">
        <f t="shared" si="121"/>
        <v/>
      </c>
      <c r="BZ177" s="109" t="str">
        <f t="shared" si="121"/>
        <v/>
      </c>
      <c r="CA177" s="109" t="str">
        <f t="shared" si="121"/>
        <v/>
      </c>
      <c r="CB177" s="109" t="str">
        <f t="shared" si="121"/>
        <v/>
      </c>
      <c r="CC177" s="109" t="str">
        <f t="shared" si="121"/>
        <v/>
      </c>
      <c r="CD177" s="109" t="str">
        <f t="shared" si="121"/>
        <v/>
      </c>
      <c r="CE177" s="109" t="str">
        <f t="shared" si="121"/>
        <v/>
      </c>
      <c r="CF177" s="109" t="str">
        <f t="shared" si="121"/>
        <v/>
      </c>
      <c r="CG177" s="109" t="str">
        <f t="shared" si="121"/>
        <v/>
      </c>
      <c r="CH177" s="109" t="str">
        <f t="shared" si="121"/>
        <v/>
      </c>
      <c r="CI177" s="109" t="str">
        <f t="shared" si="121"/>
        <v/>
      </c>
    </row>
    <row r="178" spans="1:87" x14ac:dyDescent="0.2">
      <c r="A178" s="33">
        <f t="shared" si="89"/>
        <v>0</v>
      </c>
      <c r="B178" s="206"/>
      <c r="C178" s="200"/>
      <c r="D178" s="197"/>
      <c r="E178" s="72">
        <f t="shared" si="107"/>
        <v>168</v>
      </c>
      <c r="F178" s="9" t="s">
        <v>2270</v>
      </c>
      <c r="G178" s="9" t="s">
        <v>2273</v>
      </c>
      <c r="H178" s="9" t="s">
        <v>772</v>
      </c>
      <c r="I178" s="9">
        <f>MATCH(H178,RawDataFieldKeys,0)-RawDataFieldKeyBaseRow</f>
        <v>219</v>
      </c>
      <c r="J178" s="9" t="s">
        <v>231</v>
      </c>
      <c r="K178" s="9">
        <f t="shared" si="123"/>
        <v>64</v>
      </c>
      <c r="P178" s="97" t="str">
        <f t="shared" si="94"/>
        <v/>
      </c>
      <c r="Q178" s="97"/>
      <c r="R178" s="97"/>
      <c r="S178" s="97"/>
      <c r="T178" s="97"/>
      <c r="U178" s="98" t="str">
        <f t="shared" si="95"/>
        <v/>
      </c>
      <c r="V178" s="107" t="str">
        <f t="shared" si="96"/>
        <v/>
      </c>
      <c r="W178" s="107" t="str">
        <f t="shared" si="97"/>
        <v/>
      </c>
      <c r="X178" s="107" t="str">
        <f t="shared" si="98"/>
        <v/>
      </c>
      <c r="Y178" s="107" t="str">
        <f t="shared" si="99"/>
        <v/>
      </c>
      <c r="Z178" s="107" t="str">
        <f t="shared" si="100"/>
        <v/>
      </c>
      <c r="AA178" s="107" t="str">
        <f t="shared" si="101"/>
        <v/>
      </c>
      <c r="AB178" s="107" t="str">
        <f t="shared" si="102"/>
        <v/>
      </c>
      <c r="AC178" s="107" t="str">
        <f t="shared" si="103"/>
        <v/>
      </c>
      <c r="AD178" s="107" t="str">
        <f t="shared" si="104"/>
        <v/>
      </c>
      <c r="AE178" s="107" t="str">
        <f t="shared" si="105"/>
        <v/>
      </c>
      <c r="AF178" s="97" t="b">
        <f>COUNTIFS(G1SelectionMask,"x",INDEX(StdCalcsRefCalcs,$E178,0),"&gt;0")&gt;=RuleofN</f>
        <v>0</v>
      </c>
      <c r="AG178" s="97" t="str">
        <f t="array" ref="AG178">IF($AF178,MEDIAN(IF(G1SelectionMask="x",IF(INDEX(StdCalcsRefCalcs,$E178,0)&gt;0,INDEX(StdCalcsRefCalcs,$E178,0)),"")),"")</f>
        <v/>
      </c>
      <c r="AH178" s="97" t="str">
        <f t="array" ref="AH178">IF($AF178,QUARTILE(IF(G1SelectionMask="x",IF(INDEX(StdCalcsRefCalcs,$E178,0)&gt;0,INDEX(StdCalcsRefCalcs,$E178,0)),""),1),"")</f>
        <v/>
      </c>
      <c r="AI178" s="97" t="str">
        <f t="array" ref="AI178">IF($AF178,QUARTILE(IF(G1SelectionMask="x",IF(INDEX(StdCalcsRefCalcs,$E178,0)&gt;0,INDEX(StdCalcsRefCalcs,$E178,0)),""),3),"")</f>
        <v/>
      </c>
      <c r="AJ178" s="97" t="str">
        <f t="array" ref="AJ178">IF($AF178,MIN(IF(G1SelectionMask="x",IF(INDEX(StdCalcsRefCalcs,$E178,0)&gt;0,INDEX(StdCalcsRefCalcs,$E178,0)),"")),"")</f>
        <v/>
      </c>
      <c r="AK178" s="97" t="str">
        <f t="array" ref="AK178">IF($AF178,MAX(IF(G1SelectionMask="x",IF(INDEX(StdCalcsRefCalcs,$E178,0)&gt;0,INDEX(StdCalcsRefCalcs,$E178,0)),"")),"")</f>
        <v/>
      </c>
      <c r="AL178" s="97" t="str">
        <f>IF($AF178,AVERAGEIF(G1SelectionMask,"x",INDEX(StdCalcsRefCalcs,$E178,0)),"")</f>
        <v/>
      </c>
      <c r="AM178" s="97" t="str">
        <f t="array" ref="AM178">IF($AF178,STDEVA(IF(G1SelectionMask="x",IF(INDEX(StdCalcsRefCalcs,$E178,0)&gt;0,INDEX(StdCalcsRefCalcs,$E178,0)),"")),"")</f>
        <v/>
      </c>
      <c r="AN178" s="98" t="b">
        <f t="shared" si="109"/>
        <v>0</v>
      </c>
      <c r="AO178" s="98" t="str">
        <f t="array" ref="AO178">IF($AN178,MEDIAN(IF(G2SelectionMask="x",IF(INDEX(StdCalcsRefCalcs,$E178,0)&gt;0,INDEX(StdCalcsRefCalcs,$E178,0)),"")),"")</f>
        <v/>
      </c>
      <c r="AP178" s="98" t="str">
        <f t="array" ref="AP178">IF($AN178,QUARTILE(IF(G2SelectionMask="x",IF(INDEX(StdCalcsRefCalcs,$E178,0)&gt;0,INDEX(StdCalcsRefCalcs,$E178,0)),""),1),"")</f>
        <v/>
      </c>
      <c r="AQ178" s="98" t="str">
        <f t="array" ref="AQ178">IF($AN178,QUARTILE(IF(G2SelectionMask="x",IF(INDEX(StdCalcsRefCalcs,$E178,0)&gt;0,INDEX(StdCalcsRefCalcs,$E178,0)),""),3),"")</f>
        <v/>
      </c>
      <c r="AR178" s="98" t="str">
        <f t="array" ref="AR178">IF($AN178,MIN(IF(G2SelectionMask="x",IF(INDEX(StdCalcsRefCalcs,$E178,0)&gt;0,INDEX(StdCalcsRefCalcs,$E178,0)),"")),"")</f>
        <v/>
      </c>
      <c r="AS178" s="98" t="str">
        <f t="array" ref="AS178">IF($AN178,MAX(IF(G2SelectionMask="x",IF(INDEX(StdCalcsRefCalcs,$E178,0)&gt;0,INDEX(StdCalcsRefCalcs,$E178,0)),"")),"")</f>
        <v/>
      </c>
      <c r="AT178" s="98" t="str">
        <f t="shared" si="110"/>
        <v/>
      </c>
      <c r="AU178" s="98" t="str">
        <f t="array" ref="AU178">IF($AN178,STDEVA(IF(G2SelectionMask="x",IF(INDEX(StdCalcsRefCalcs,$E178,0)&gt;0,INDEX(StdCalcsRefCalcs,$E178,0)),"")),"")</f>
        <v/>
      </c>
      <c r="AV178" s="97" t="b">
        <f t="shared" si="111"/>
        <v>0</v>
      </c>
      <c r="AW178" s="97" t="str">
        <f t="array" ref="AW178">IF($AV178,MEDIAN(IF(G3SelectionMask="x",IF(INDEX(StdCalcsRefCalcs,$E178,0)&gt;0,INDEX(StdCalcsRefCalcs,$E178,0)),"")),"")</f>
        <v/>
      </c>
      <c r="AX178" s="97" t="str">
        <f t="array" ref="AX178">IF($AV178,QUARTILE(IF(G3SelectionMask="x",IF(INDEX(StdCalcsRefCalcs,$E178,0)&gt;0,INDEX(StdCalcsRefCalcs,$E178,0)),""),1),"")</f>
        <v/>
      </c>
      <c r="AY178" s="97" t="str">
        <f t="array" ref="AY178">IF($AV178,QUARTILE(IF(G3SelectionMask="x",IF(INDEX(StdCalcsRefCalcs,$E178,0)&gt;0,INDEX(StdCalcsRefCalcs,$E178,0)),""),3),"")</f>
        <v/>
      </c>
      <c r="AZ178" s="97" t="str">
        <f t="array" ref="AZ178">IF($AV178,MIN(IF(G3SelectionMask="x",IF(INDEX(StdCalcsRefCalcs,$E178,0)&gt;0,INDEX(StdCalcsRefCalcs,$E178,0)),"")),"")</f>
        <v/>
      </c>
      <c r="BA178" s="97" t="str">
        <f t="array" ref="BA178">IF($AV178,MAX(IF(G3SelectionMask="x",IF(INDEX(StdCalcsRefCalcs,$E178,0)&gt;0,INDEX(StdCalcsRefCalcs,$E178,0)),"")),"")</f>
        <v/>
      </c>
      <c r="BB178" s="97" t="str">
        <f t="shared" si="112"/>
        <v/>
      </c>
      <c r="BC178" s="97" t="str">
        <f t="array" ref="BC178">IF($AV178,STDEVA(IF(G3SelectionMask="x",IF(INDEX(StdCalcsRefCalcs,$E178,0)&gt;0,INDEX(StdCalcsRefCalcs,$E178,0)),"")),"")</f>
        <v/>
      </c>
      <c r="BD178" s="98" t="b">
        <f t="shared" si="113"/>
        <v>0</v>
      </c>
      <c r="BE178" s="98" t="str">
        <f t="array" ref="BE178">IF($BD178,MEDIAN(IF(G4SelectionMask="x",IF(INDEX(StdCalcsRefCalcs,$E178,0)&gt;0,INDEX(StdCalcsRefCalcs,$E178,0)),"")),"")</f>
        <v/>
      </c>
      <c r="BF178" s="98" t="str">
        <f t="array" ref="BF178">IF($BD178,QUARTILE(IF(G4SelectionMask="x",IF(INDEX(StdCalcsRefCalcs,$E178,0)&gt;0,INDEX(StdCalcsRefCalcs,$E178,0)),""),1),"")</f>
        <v/>
      </c>
      <c r="BG178" s="98" t="str">
        <f t="array" ref="BG178">IF($BD178,QUARTILE(IF(G4SelectionMask="x",IF(INDEX(StdCalcsRefCalcs,$E178,0)&gt;0,INDEX(StdCalcsRefCalcs,$E178,0)),""),3),"")</f>
        <v/>
      </c>
      <c r="BH178" s="98" t="str">
        <f t="array" ref="BH178">IF($BD178,MIN(IF(G4SelectionMask="x",IF(INDEX(StdCalcsRefCalcs,$E178,0)&gt;0,INDEX(StdCalcsRefCalcs,$E178,0)),"")),"")</f>
        <v/>
      </c>
      <c r="BI178" s="98" t="str">
        <f t="array" ref="BI178">IF($BD178,MAX(IF(G4SelectionMask="x",IF(INDEX(StdCalcsRefCalcs,$E178,0)&gt;0,INDEX(StdCalcsRefCalcs,$E178,0)),"")),"")</f>
        <v/>
      </c>
      <c r="BJ178" s="98" t="str">
        <f t="shared" si="114"/>
        <v/>
      </c>
      <c r="BK178" s="98" t="str">
        <f t="array" ref="BK178">IF($BD178,STDEVA(IF(G4SelectionMask="x",IF(INDEX(StdCalcsRefCalcs,$E178,0)&gt;0,INDEX(StdCalcsRefCalcs,$E178,0)),"")),"")</f>
        <v/>
      </c>
      <c r="BL178" s="97" t="b">
        <f t="shared" si="115"/>
        <v>0</v>
      </c>
      <c r="BM178" s="97" t="str">
        <f t="array" ref="BM178">IF($BL178,MEDIAN(IF(G5SelectionMask="x",IF(INDEX(StdCalcsRefCalcs,$E178,0)&gt;0,INDEX(StdCalcsRefCalcs,$E178,0)),"")),"")</f>
        <v/>
      </c>
      <c r="BN178" s="97" t="str">
        <f t="array" ref="BN178">IF($BL178,QUARTILE(IF(G5SelectionMask="x",IF(INDEX(StdCalcsRefCalcs,$E178,0)&gt;0,INDEX(StdCalcsRefCalcs,$E178,0)),""),1),"")</f>
        <v/>
      </c>
      <c r="BO178" s="97" t="str">
        <f t="array" ref="BO178">IF($BL178,QUARTILE(IF(G5SelectionMask="x",IF(INDEX(StdCalcsRefCalcs,$E178,0)&gt;0,INDEX(StdCalcsRefCalcs,$E178,0)),""),3),"")</f>
        <v/>
      </c>
      <c r="BP178" s="97" t="str">
        <f t="array" ref="BP178">IF($BL178,MIN(IF(G5SelectionMask="x",IF(INDEX(StdCalcsRefCalcs,$E178,0)&gt;0,INDEX(StdCalcsRefCalcs,$E178,0)),"")),"")</f>
        <v/>
      </c>
      <c r="BQ178" s="97" t="str">
        <f t="array" ref="BQ178">IF($BL178,MAX(IF(G5SelectionMask="x",IF(INDEX(StdCalcsRefCalcs,$E178,0)&gt;0,INDEX(StdCalcsRefCalcs,$E178,0)),"")),"")</f>
        <v/>
      </c>
      <c r="BR178" s="97" t="str">
        <f t="shared" si="116"/>
        <v/>
      </c>
      <c r="BS178" s="99" t="str">
        <f t="array" ref="BS178">IF($BL178,STDEVA(IF(G5SelectionMask="x",IF(INDEX(StdCalcsRefCalcs,$E178,0)&gt;0,INDEX(StdCalcsRefCalcs,$E178,0)),"")),"")</f>
        <v/>
      </c>
      <c r="BT178" s="108"/>
      <c r="BU178" s="109" t="str">
        <f t="shared" si="121"/>
        <v/>
      </c>
      <c r="BV178" s="109" t="str">
        <f t="shared" si="121"/>
        <v/>
      </c>
      <c r="BW178" s="109" t="str">
        <f t="shared" si="121"/>
        <v/>
      </c>
      <c r="BX178" s="109" t="str">
        <f t="shared" si="121"/>
        <v/>
      </c>
      <c r="BY178" s="109" t="str">
        <f t="shared" si="121"/>
        <v/>
      </c>
      <c r="BZ178" s="109" t="str">
        <f t="shared" si="121"/>
        <v/>
      </c>
      <c r="CA178" s="109" t="str">
        <f t="shared" si="121"/>
        <v/>
      </c>
      <c r="CB178" s="109" t="str">
        <f t="shared" si="121"/>
        <v/>
      </c>
      <c r="CC178" s="109" t="str">
        <f t="shared" si="121"/>
        <v/>
      </c>
      <c r="CD178" s="109" t="str">
        <f t="shared" si="121"/>
        <v/>
      </c>
      <c r="CE178" s="109" t="str">
        <f t="shared" si="121"/>
        <v/>
      </c>
      <c r="CF178" s="109" t="str">
        <f t="shared" si="121"/>
        <v/>
      </c>
      <c r="CG178" s="109" t="str">
        <f t="shared" si="121"/>
        <v/>
      </c>
      <c r="CH178" s="109" t="str">
        <f t="shared" si="121"/>
        <v/>
      </c>
      <c r="CI178" s="109" t="str">
        <f t="shared" si="121"/>
        <v/>
      </c>
    </row>
    <row r="179" spans="1:87" x14ac:dyDescent="0.2">
      <c r="A179" s="33">
        <f t="shared" si="89"/>
        <v>0</v>
      </c>
      <c r="B179" s="206"/>
      <c r="C179" s="200"/>
      <c r="D179" s="197"/>
      <c r="E179" s="72">
        <f t="shared" si="107"/>
        <v>169</v>
      </c>
      <c r="F179" s="9" t="s">
        <v>2271</v>
      </c>
      <c r="G179" s="9" t="s">
        <v>2274</v>
      </c>
      <c r="H179" s="9" t="s">
        <v>775</v>
      </c>
      <c r="I179" s="9">
        <f t="shared" si="122"/>
        <v>222</v>
      </c>
      <c r="J179" s="9" t="s">
        <v>231</v>
      </c>
      <c r="K179" s="9">
        <f t="shared" si="123"/>
        <v>64</v>
      </c>
      <c r="P179" s="97" t="str">
        <f t="shared" si="94"/>
        <v/>
      </c>
      <c r="Q179" s="97"/>
      <c r="R179" s="97"/>
      <c r="S179" s="97"/>
      <c r="T179" s="97"/>
      <c r="U179" s="98" t="str">
        <f t="shared" si="95"/>
        <v/>
      </c>
      <c r="V179" s="107" t="str">
        <f t="shared" si="96"/>
        <v/>
      </c>
      <c r="W179" s="107" t="str">
        <f t="shared" si="97"/>
        <v/>
      </c>
      <c r="X179" s="107" t="str">
        <f t="shared" si="98"/>
        <v/>
      </c>
      <c r="Y179" s="107" t="str">
        <f t="shared" si="99"/>
        <v/>
      </c>
      <c r="Z179" s="107" t="str">
        <f t="shared" si="100"/>
        <v/>
      </c>
      <c r="AA179" s="107" t="str">
        <f t="shared" si="101"/>
        <v/>
      </c>
      <c r="AB179" s="107" t="str">
        <f t="shared" si="102"/>
        <v/>
      </c>
      <c r="AC179" s="107" t="str">
        <f t="shared" si="103"/>
        <v/>
      </c>
      <c r="AD179" s="107" t="str">
        <f t="shared" si="104"/>
        <v/>
      </c>
      <c r="AE179" s="107" t="str">
        <f t="shared" si="105"/>
        <v/>
      </c>
      <c r="AF179" s="97" t="b">
        <f>COUNTIFS(G1SelectionMask,"x",INDEX(StdCalcsRefCalcs,$E179,0),"&gt;0")&gt;=RuleofN</f>
        <v>0</v>
      </c>
      <c r="AG179" s="97" t="str">
        <f t="array" ref="AG179">IF($AF179,MEDIAN(IF(G1SelectionMask="x",IF(INDEX(StdCalcsRefCalcs,$E179,0)&gt;0,INDEX(StdCalcsRefCalcs,$E179,0)),"")),"")</f>
        <v/>
      </c>
      <c r="AH179" s="97" t="str">
        <f t="array" ref="AH179">IF($AF179,QUARTILE(IF(G1SelectionMask="x",IF(INDEX(StdCalcsRefCalcs,$E179,0)&gt;0,INDEX(StdCalcsRefCalcs,$E179,0)),""),1),"")</f>
        <v/>
      </c>
      <c r="AI179" s="97" t="str">
        <f t="array" ref="AI179">IF($AF179,QUARTILE(IF(G1SelectionMask="x",IF(INDEX(StdCalcsRefCalcs,$E179,0)&gt;0,INDEX(StdCalcsRefCalcs,$E179,0)),""),3),"")</f>
        <v/>
      </c>
      <c r="AJ179" s="97" t="str">
        <f t="array" ref="AJ179">IF($AF179,MIN(IF(G1SelectionMask="x",IF(INDEX(StdCalcsRefCalcs,$E179,0)&gt;0,INDEX(StdCalcsRefCalcs,$E179,0)),"")),"")</f>
        <v/>
      </c>
      <c r="AK179" s="97" t="str">
        <f t="array" ref="AK179">IF($AF179,MAX(IF(G1SelectionMask="x",IF(INDEX(StdCalcsRefCalcs,$E179,0)&gt;0,INDEX(StdCalcsRefCalcs,$E179,0)),"")),"")</f>
        <v/>
      </c>
      <c r="AL179" s="97" t="str">
        <f t="shared" si="26"/>
        <v/>
      </c>
      <c r="AM179" s="97" t="str">
        <f t="array" ref="AM179">IF($AF179,STDEVA(IF(G1SelectionMask="x",IF(INDEX(StdCalcsRefCalcs,$E179,0)&gt;0,INDEX(StdCalcsRefCalcs,$E179,0)),"")),"")</f>
        <v/>
      </c>
      <c r="AN179" s="98" t="b">
        <f t="shared" si="109"/>
        <v>0</v>
      </c>
      <c r="AO179" s="98" t="str">
        <f t="array" ref="AO179">IF($AN179,MEDIAN(IF(G2SelectionMask="x",IF(INDEX(StdCalcsRefCalcs,$E179,0)&gt;0,INDEX(StdCalcsRefCalcs,$E179,0)),"")),"")</f>
        <v/>
      </c>
      <c r="AP179" s="98" t="str">
        <f t="array" ref="AP179">IF($AN179,QUARTILE(IF(G2SelectionMask="x",IF(INDEX(StdCalcsRefCalcs,$E179,0)&gt;0,INDEX(StdCalcsRefCalcs,$E179,0)),""),1),"")</f>
        <v/>
      </c>
      <c r="AQ179" s="98" t="str">
        <f t="array" ref="AQ179">IF($AN179,QUARTILE(IF(G2SelectionMask="x",IF(INDEX(StdCalcsRefCalcs,$E179,0)&gt;0,INDEX(StdCalcsRefCalcs,$E179,0)),""),3),"")</f>
        <v/>
      </c>
      <c r="AR179" s="98" t="str">
        <f t="array" ref="AR179">IF($AN179,MIN(IF(G2SelectionMask="x",IF(INDEX(StdCalcsRefCalcs,$E179,0)&gt;0,INDEX(StdCalcsRefCalcs,$E179,0)),"")),"")</f>
        <v/>
      </c>
      <c r="AS179" s="98" t="str">
        <f t="array" ref="AS179">IF($AN179,MAX(IF(G2SelectionMask="x",IF(INDEX(StdCalcsRefCalcs,$E179,0)&gt;0,INDEX(StdCalcsRefCalcs,$E179,0)),"")),"")</f>
        <v/>
      </c>
      <c r="AT179" s="98" t="str">
        <f t="shared" si="110"/>
        <v/>
      </c>
      <c r="AU179" s="98" t="str">
        <f t="array" ref="AU179">IF($AN179,STDEVA(IF(G2SelectionMask="x",IF(INDEX(StdCalcsRefCalcs,$E179,0)&gt;0,INDEX(StdCalcsRefCalcs,$E179,0)),"")),"")</f>
        <v/>
      </c>
      <c r="AV179" s="97" t="b">
        <f t="shared" si="111"/>
        <v>0</v>
      </c>
      <c r="AW179" s="97" t="str">
        <f t="array" ref="AW179">IF($AV179,MEDIAN(IF(G3SelectionMask="x",IF(INDEX(StdCalcsRefCalcs,$E179,0)&gt;0,INDEX(StdCalcsRefCalcs,$E179,0)),"")),"")</f>
        <v/>
      </c>
      <c r="AX179" s="97" t="str">
        <f t="array" ref="AX179">IF($AV179,QUARTILE(IF(G3SelectionMask="x",IF(INDEX(StdCalcsRefCalcs,$E179,0)&gt;0,INDEX(StdCalcsRefCalcs,$E179,0)),""),1),"")</f>
        <v/>
      </c>
      <c r="AY179" s="97" t="str">
        <f t="array" ref="AY179">IF($AV179,QUARTILE(IF(G3SelectionMask="x",IF(INDEX(StdCalcsRefCalcs,$E179,0)&gt;0,INDEX(StdCalcsRefCalcs,$E179,0)),""),3),"")</f>
        <v/>
      </c>
      <c r="AZ179" s="97" t="str">
        <f t="array" ref="AZ179">IF($AV179,MIN(IF(G3SelectionMask="x",IF(INDEX(StdCalcsRefCalcs,$E179,0)&gt;0,INDEX(StdCalcsRefCalcs,$E179,0)),"")),"")</f>
        <v/>
      </c>
      <c r="BA179" s="97" t="str">
        <f t="array" ref="BA179">IF($AV179,MAX(IF(G3SelectionMask="x",IF(INDEX(StdCalcsRefCalcs,$E179,0)&gt;0,INDEX(StdCalcsRefCalcs,$E179,0)),"")),"")</f>
        <v/>
      </c>
      <c r="BB179" s="97" t="str">
        <f t="shared" si="112"/>
        <v/>
      </c>
      <c r="BC179" s="97" t="str">
        <f t="array" ref="BC179">IF($AV179,STDEVA(IF(G3SelectionMask="x",IF(INDEX(StdCalcsRefCalcs,$E179,0)&gt;0,INDEX(StdCalcsRefCalcs,$E179,0)),"")),"")</f>
        <v/>
      </c>
      <c r="BD179" s="98" t="b">
        <f t="shared" si="113"/>
        <v>0</v>
      </c>
      <c r="BE179" s="98" t="str">
        <f t="array" ref="BE179">IF($BD179,MEDIAN(IF(G4SelectionMask="x",IF(INDEX(StdCalcsRefCalcs,$E179,0)&gt;0,INDEX(StdCalcsRefCalcs,$E179,0)),"")),"")</f>
        <v/>
      </c>
      <c r="BF179" s="98" t="str">
        <f t="array" ref="BF179">IF($BD179,QUARTILE(IF(G4SelectionMask="x",IF(INDEX(StdCalcsRefCalcs,$E179,0)&gt;0,INDEX(StdCalcsRefCalcs,$E179,0)),""),1),"")</f>
        <v/>
      </c>
      <c r="BG179" s="98" t="str">
        <f t="array" ref="BG179">IF($BD179,QUARTILE(IF(G4SelectionMask="x",IF(INDEX(StdCalcsRefCalcs,$E179,0)&gt;0,INDEX(StdCalcsRefCalcs,$E179,0)),""),3),"")</f>
        <v/>
      </c>
      <c r="BH179" s="98" t="str">
        <f t="array" ref="BH179">IF($BD179,MIN(IF(G4SelectionMask="x",IF(INDEX(StdCalcsRefCalcs,$E179,0)&gt;0,INDEX(StdCalcsRefCalcs,$E179,0)),"")),"")</f>
        <v/>
      </c>
      <c r="BI179" s="98" t="str">
        <f t="array" ref="BI179">IF($BD179,MAX(IF(G4SelectionMask="x",IF(INDEX(StdCalcsRefCalcs,$E179,0)&gt;0,INDEX(StdCalcsRefCalcs,$E179,0)),"")),"")</f>
        <v/>
      </c>
      <c r="BJ179" s="98" t="str">
        <f t="shared" si="114"/>
        <v/>
      </c>
      <c r="BK179" s="98" t="str">
        <f t="array" ref="BK179">IF($BD179,STDEVA(IF(G4SelectionMask="x",IF(INDEX(StdCalcsRefCalcs,$E179,0)&gt;0,INDEX(StdCalcsRefCalcs,$E179,0)),"")),"")</f>
        <v/>
      </c>
      <c r="BL179" s="97" t="b">
        <f t="shared" si="115"/>
        <v>0</v>
      </c>
      <c r="BM179" s="97" t="str">
        <f t="array" ref="BM179">IF($BL179,MEDIAN(IF(G5SelectionMask="x",IF(INDEX(StdCalcsRefCalcs,$E179,0)&gt;0,INDEX(StdCalcsRefCalcs,$E179,0)),"")),"")</f>
        <v/>
      </c>
      <c r="BN179" s="97" t="str">
        <f t="array" ref="BN179">IF($BL179,QUARTILE(IF(G5SelectionMask="x",IF(INDEX(StdCalcsRefCalcs,$E179,0)&gt;0,INDEX(StdCalcsRefCalcs,$E179,0)),""),1),"")</f>
        <v/>
      </c>
      <c r="BO179" s="97" t="str">
        <f t="array" ref="BO179">IF($BL179,QUARTILE(IF(G5SelectionMask="x",IF(INDEX(StdCalcsRefCalcs,$E179,0)&gt;0,INDEX(StdCalcsRefCalcs,$E179,0)),""),3),"")</f>
        <v/>
      </c>
      <c r="BP179" s="97" t="str">
        <f t="array" ref="BP179">IF($BL179,MIN(IF(G5SelectionMask="x",IF(INDEX(StdCalcsRefCalcs,$E179,0)&gt;0,INDEX(StdCalcsRefCalcs,$E179,0)),"")),"")</f>
        <v/>
      </c>
      <c r="BQ179" s="97" t="str">
        <f t="array" ref="BQ179">IF($BL179,MAX(IF(G5SelectionMask="x",IF(INDEX(StdCalcsRefCalcs,$E179,0)&gt;0,INDEX(StdCalcsRefCalcs,$E179,0)),"")),"")</f>
        <v/>
      </c>
      <c r="BR179" s="97" t="str">
        <f t="shared" si="116"/>
        <v/>
      </c>
      <c r="BS179" s="99" t="str">
        <f t="array" ref="BS179">IF($BL179,STDEVA(IF(G5SelectionMask="x",IF(INDEX(StdCalcsRefCalcs,$E179,0)&gt;0,INDEX(StdCalcsRefCalcs,$E179,0)),"")),"")</f>
        <v/>
      </c>
      <c r="BT179" s="108"/>
      <c r="BU179" s="109" t="str">
        <f t="shared" ref="BU179:CI189" si="124">IFERROR(IF(LEN(INDEX(RawDataAllData,$I179,BU$9))*LEN(INDEX(RawDataAllData,$K179,BU$9))=0,"",INDEX(RawDataAllData,$I179,BU$9)/INDEX(RawDataAllData,$K179,BU$9)),"")</f>
        <v/>
      </c>
      <c r="BV179" s="109" t="str">
        <f t="shared" si="124"/>
        <v/>
      </c>
      <c r="BW179" s="109" t="str">
        <f t="shared" si="124"/>
        <v/>
      </c>
      <c r="BX179" s="109" t="str">
        <f t="shared" si="124"/>
        <v/>
      </c>
      <c r="BY179" s="109" t="str">
        <f t="shared" si="124"/>
        <v/>
      </c>
      <c r="BZ179" s="109" t="str">
        <f t="shared" si="124"/>
        <v/>
      </c>
      <c r="CA179" s="109" t="str">
        <f t="shared" si="124"/>
        <v/>
      </c>
      <c r="CB179" s="109" t="str">
        <f t="shared" si="124"/>
        <v/>
      </c>
      <c r="CC179" s="109" t="str">
        <f t="shared" si="124"/>
        <v/>
      </c>
      <c r="CD179" s="109" t="str">
        <f t="shared" si="124"/>
        <v/>
      </c>
      <c r="CE179" s="109" t="str">
        <f t="shared" si="124"/>
        <v/>
      </c>
      <c r="CF179" s="109" t="str">
        <f t="shared" si="124"/>
        <v/>
      </c>
      <c r="CG179" s="109" t="str">
        <f t="shared" si="124"/>
        <v/>
      </c>
      <c r="CH179" s="109" t="str">
        <f t="shared" si="124"/>
        <v/>
      </c>
      <c r="CI179" s="109" t="str">
        <f t="shared" si="124"/>
        <v/>
      </c>
    </row>
    <row r="180" spans="1:87" x14ac:dyDescent="0.2">
      <c r="A180" s="33">
        <f t="shared" si="89"/>
        <v>0</v>
      </c>
      <c r="B180" s="206"/>
      <c r="C180" s="200"/>
      <c r="D180" s="197"/>
      <c r="E180" s="72">
        <f t="shared" si="107"/>
        <v>170</v>
      </c>
      <c r="F180" s="9" t="s">
        <v>2272</v>
      </c>
      <c r="G180" s="9" t="s">
        <v>2275</v>
      </c>
      <c r="H180" s="9" t="s">
        <v>776</v>
      </c>
      <c r="I180" s="9">
        <f t="shared" si="122"/>
        <v>223</v>
      </c>
      <c r="J180" s="9" t="s">
        <v>231</v>
      </c>
      <c r="K180" s="9">
        <f t="shared" si="123"/>
        <v>64</v>
      </c>
      <c r="P180" s="97" t="str">
        <f t="shared" si="94"/>
        <v/>
      </c>
      <c r="Q180" s="97"/>
      <c r="R180" s="97"/>
      <c r="S180" s="97"/>
      <c r="T180" s="97"/>
      <c r="U180" s="98" t="str">
        <f t="shared" si="95"/>
        <v/>
      </c>
      <c r="V180" s="107" t="str">
        <f t="shared" si="96"/>
        <v/>
      </c>
      <c r="W180" s="107" t="str">
        <f t="shared" si="97"/>
        <v/>
      </c>
      <c r="X180" s="107" t="str">
        <f t="shared" si="98"/>
        <v/>
      </c>
      <c r="Y180" s="107" t="str">
        <f t="shared" si="99"/>
        <v/>
      </c>
      <c r="Z180" s="107" t="str">
        <f t="shared" si="100"/>
        <v/>
      </c>
      <c r="AA180" s="107" t="str">
        <f t="shared" si="101"/>
        <v/>
      </c>
      <c r="AB180" s="107" t="str">
        <f t="shared" si="102"/>
        <v/>
      </c>
      <c r="AC180" s="107" t="str">
        <f t="shared" si="103"/>
        <v/>
      </c>
      <c r="AD180" s="107" t="str">
        <f t="shared" si="104"/>
        <v/>
      </c>
      <c r="AE180" s="107" t="str">
        <f t="shared" si="105"/>
        <v/>
      </c>
      <c r="AF180" s="97" t="b">
        <f t="shared" si="25"/>
        <v>0</v>
      </c>
      <c r="AG180" s="97" t="str">
        <f t="array" ref="AG180">IF($AF180,MEDIAN(IF(G1SelectionMask="x",IF(INDEX(StdCalcsRefCalcs,$E180,0)&gt;0,INDEX(StdCalcsRefCalcs,$E180,0)),"")),"")</f>
        <v/>
      </c>
      <c r="AH180" s="97" t="str">
        <f t="array" ref="AH180">IF($AF180,QUARTILE(IF(G1SelectionMask="x",IF(INDEX(StdCalcsRefCalcs,$E180,0)&gt;0,INDEX(StdCalcsRefCalcs,$E180,0)),""),1),"")</f>
        <v/>
      </c>
      <c r="AI180" s="97" t="str">
        <f t="array" ref="AI180">IF($AF180,QUARTILE(IF(G1SelectionMask="x",IF(INDEX(StdCalcsRefCalcs,$E180,0)&gt;0,INDEX(StdCalcsRefCalcs,$E180,0)),""),3),"")</f>
        <v/>
      </c>
      <c r="AJ180" s="97" t="str">
        <f t="array" ref="AJ180">IF($AF180,MIN(IF(G1SelectionMask="x",IF(INDEX(StdCalcsRefCalcs,$E180,0)&gt;0,INDEX(StdCalcsRefCalcs,$E180,0)),"")),"")</f>
        <v/>
      </c>
      <c r="AK180" s="97" t="str">
        <f t="array" ref="AK180">IF($AF180,MAX(IF(G1SelectionMask="x",IF(INDEX(StdCalcsRefCalcs,$E180,0)&gt;0,INDEX(StdCalcsRefCalcs,$E180,0)),"")),"")</f>
        <v/>
      </c>
      <c r="AL180" s="97" t="str">
        <f t="shared" si="26"/>
        <v/>
      </c>
      <c r="AM180" s="97" t="str">
        <f t="array" ref="AM180">IF($AF180,STDEVA(IF(G1SelectionMask="x",IF(INDEX(StdCalcsRefCalcs,$E180,0)&gt;0,INDEX(StdCalcsRefCalcs,$E180,0)),"")),"")</f>
        <v/>
      </c>
      <c r="AN180" s="98" t="b">
        <f t="shared" si="109"/>
        <v>0</v>
      </c>
      <c r="AO180" s="98" t="str">
        <f t="array" ref="AO180">IF($AN180,MEDIAN(IF(G2SelectionMask="x",IF(INDEX(StdCalcsRefCalcs,$E180,0)&gt;0,INDEX(StdCalcsRefCalcs,$E180,0)),"")),"")</f>
        <v/>
      </c>
      <c r="AP180" s="98" t="str">
        <f t="array" ref="AP180">IF($AN180,QUARTILE(IF(G2SelectionMask="x",IF(INDEX(StdCalcsRefCalcs,$E180,0)&gt;0,INDEX(StdCalcsRefCalcs,$E180,0)),""),1),"")</f>
        <v/>
      </c>
      <c r="AQ180" s="98" t="str">
        <f t="array" ref="AQ180">IF($AN180,QUARTILE(IF(G2SelectionMask="x",IF(INDEX(StdCalcsRefCalcs,$E180,0)&gt;0,INDEX(StdCalcsRefCalcs,$E180,0)),""),3),"")</f>
        <v/>
      </c>
      <c r="AR180" s="98" t="str">
        <f t="array" ref="AR180">IF($AN180,MIN(IF(G2SelectionMask="x",IF(INDEX(StdCalcsRefCalcs,$E180,0)&gt;0,INDEX(StdCalcsRefCalcs,$E180,0)),"")),"")</f>
        <v/>
      </c>
      <c r="AS180" s="98" t="str">
        <f t="array" ref="AS180">IF($AN180,MAX(IF(G2SelectionMask="x",IF(INDEX(StdCalcsRefCalcs,$E180,0)&gt;0,INDEX(StdCalcsRefCalcs,$E180,0)),"")),"")</f>
        <v/>
      </c>
      <c r="AT180" s="98" t="str">
        <f t="shared" si="110"/>
        <v/>
      </c>
      <c r="AU180" s="98" t="str">
        <f t="array" ref="AU180">IF($AN180,STDEVA(IF(G2SelectionMask="x",IF(INDEX(StdCalcsRefCalcs,$E180,0)&gt;0,INDEX(StdCalcsRefCalcs,$E180,0)),"")),"")</f>
        <v/>
      </c>
      <c r="AV180" s="97" t="b">
        <f t="shared" si="111"/>
        <v>0</v>
      </c>
      <c r="AW180" s="97" t="str">
        <f t="array" ref="AW180">IF($AV180,MEDIAN(IF(G3SelectionMask="x",IF(INDEX(StdCalcsRefCalcs,$E180,0)&gt;0,INDEX(StdCalcsRefCalcs,$E180,0)),"")),"")</f>
        <v/>
      </c>
      <c r="AX180" s="97" t="str">
        <f t="array" ref="AX180">IF($AV180,QUARTILE(IF(G3SelectionMask="x",IF(INDEX(StdCalcsRefCalcs,$E180,0)&gt;0,INDEX(StdCalcsRefCalcs,$E180,0)),""),1),"")</f>
        <v/>
      </c>
      <c r="AY180" s="97" t="str">
        <f t="array" ref="AY180">IF($AV180,QUARTILE(IF(G3SelectionMask="x",IF(INDEX(StdCalcsRefCalcs,$E180,0)&gt;0,INDEX(StdCalcsRefCalcs,$E180,0)),""),3),"")</f>
        <v/>
      </c>
      <c r="AZ180" s="97" t="str">
        <f t="array" ref="AZ180">IF($AV180,MIN(IF(G3SelectionMask="x",IF(INDEX(StdCalcsRefCalcs,$E180,0)&gt;0,INDEX(StdCalcsRefCalcs,$E180,0)),"")),"")</f>
        <v/>
      </c>
      <c r="BA180" s="97" t="str">
        <f t="array" ref="BA180">IF($AV180,MAX(IF(G3SelectionMask="x",IF(INDEX(StdCalcsRefCalcs,$E180,0)&gt;0,INDEX(StdCalcsRefCalcs,$E180,0)),"")),"")</f>
        <v/>
      </c>
      <c r="BB180" s="97" t="str">
        <f t="shared" si="112"/>
        <v/>
      </c>
      <c r="BC180" s="97" t="str">
        <f t="array" ref="BC180">IF($AV180,STDEVA(IF(G3SelectionMask="x",IF(INDEX(StdCalcsRefCalcs,$E180,0)&gt;0,INDEX(StdCalcsRefCalcs,$E180,0)),"")),"")</f>
        <v/>
      </c>
      <c r="BD180" s="98" t="b">
        <f t="shared" si="113"/>
        <v>0</v>
      </c>
      <c r="BE180" s="98" t="str">
        <f t="array" ref="BE180">IF($BD180,MEDIAN(IF(G4SelectionMask="x",IF(INDEX(StdCalcsRefCalcs,$E180,0)&gt;0,INDEX(StdCalcsRefCalcs,$E180,0)),"")),"")</f>
        <v/>
      </c>
      <c r="BF180" s="98" t="str">
        <f t="array" ref="BF180">IF($BD180,QUARTILE(IF(G4SelectionMask="x",IF(INDEX(StdCalcsRefCalcs,$E180,0)&gt;0,INDEX(StdCalcsRefCalcs,$E180,0)),""),1),"")</f>
        <v/>
      </c>
      <c r="BG180" s="98" t="str">
        <f t="array" ref="BG180">IF($BD180,QUARTILE(IF(G4SelectionMask="x",IF(INDEX(StdCalcsRefCalcs,$E180,0)&gt;0,INDEX(StdCalcsRefCalcs,$E180,0)),""),3),"")</f>
        <v/>
      </c>
      <c r="BH180" s="98" t="str">
        <f t="array" ref="BH180">IF($BD180,MIN(IF(G4SelectionMask="x",IF(INDEX(StdCalcsRefCalcs,$E180,0)&gt;0,INDEX(StdCalcsRefCalcs,$E180,0)),"")),"")</f>
        <v/>
      </c>
      <c r="BI180" s="98" t="str">
        <f t="array" ref="BI180">IF($BD180,MAX(IF(G4SelectionMask="x",IF(INDEX(StdCalcsRefCalcs,$E180,0)&gt;0,INDEX(StdCalcsRefCalcs,$E180,0)),"")),"")</f>
        <v/>
      </c>
      <c r="BJ180" s="98" t="str">
        <f t="shared" si="114"/>
        <v/>
      </c>
      <c r="BK180" s="98" t="str">
        <f t="array" ref="BK180">IF($BD180,STDEVA(IF(G4SelectionMask="x",IF(INDEX(StdCalcsRefCalcs,$E180,0)&gt;0,INDEX(StdCalcsRefCalcs,$E180,0)),"")),"")</f>
        <v/>
      </c>
      <c r="BL180" s="97" t="b">
        <f t="shared" si="115"/>
        <v>0</v>
      </c>
      <c r="BM180" s="97" t="str">
        <f t="array" ref="BM180">IF($BL180,MEDIAN(IF(G5SelectionMask="x",IF(INDEX(StdCalcsRefCalcs,$E180,0)&gt;0,INDEX(StdCalcsRefCalcs,$E180,0)),"")),"")</f>
        <v/>
      </c>
      <c r="BN180" s="97" t="str">
        <f t="array" ref="BN180">IF($BL180,QUARTILE(IF(G5SelectionMask="x",IF(INDEX(StdCalcsRefCalcs,$E180,0)&gt;0,INDEX(StdCalcsRefCalcs,$E180,0)),""),1),"")</f>
        <v/>
      </c>
      <c r="BO180" s="97" t="str">
        <f t="array" ref="BO180">IF($BL180,QUARTILE(IF(G5SelectionMask="x",IF(INDEX(StdCalcsRefCalcs,$E180,0)&gt;0,INDEX(StdCalcsRefCalcs,$E180,0)),""),3),"")</f>
        <v/>
      </c>
      <c r="BP180" s="97" t="str">
        <f t="array" ref="BP180">IF($BL180,MIN(IF(G5SelectionMask="x",IF(INDEX(StdCalcsRefCalcs,$E180,0)&gt;0,INDEX(StdCalcsRefCalcs,$E180,0)),"")),"")</f>
        <v/>
      </c>
      <c r="BQ180" s="97" t="str">
        <f t="array" ref="BQ180">IF($BL180,MAX(IF(G5SelectionMask="x",IF(INDEX(StdCalcsRefCalcs,$E180,0)&gt;0,INDEX(StdCalcsRefCalcs,$E180,0)),"")),"")</f>
        <v/>
      </c>
      <c r="BR180" s="97" t="str">
        <f t="shared" si="116"/>
        <v/>
      </c>
      <c r="BS180" s="99" t="str">
        <f t="array" ref="BS180">IF($BL180,STDEVA(IF(G5SelectionMask="x",IF(INDEX(StdCalcsRefCalcs,$E180,0)&gt;0,INDEX(StdCalcsRefCalcs,$E180,0)),"")),"")</f>
        <v/>
      </c>
      <c r="BT180" s="108"/>
      <c r="BU180" s="109" t="str">
        <f t="shared" si="124"/>
        <v/>
      </c>
      <c r="BV180" s="109" t="str">
        <f t="shared" si="124"/>
        <v/>
      </c>
      <c r="BW180" s="109" t="str">
        <f t="shared" si="124"/>
        <v/>
      </c>
      <c r="BX180" s="109" t="str">
        <f t="shared" si="124"/>
        <v/>
      </c>
      <c r="BY180" s="109" t="str">
        <f t="shared" si="124"/>
        <v/>
      </c>
      <c r="BZ180" s="109" t="str">
        <f t="shared" si="124"/>
        <v/>
      </c>
      <c r="CA180" s="109" t="str">
        <f t="shared" si="124"/>
        <v/>
      </c>
      <c r="CB180" s="109" t="str">
        <f t="shared" si="124"/>
        <v/>
      </c>
      <c r="CC180" s="109" t="str">
        <f t="shared" si="124"/>
        <v/>
      </c>
      <c r="CD180" s="109" t="str">
        <f t="shared" si="124"/>
        <v/>
      </c>
      <c r="CE180" s="109" t="str">
        <f t="shared" si="124"/>
        <v/>
      </c>
      <c r="CF180" s="109" t="str">
        <f t="shared" si="124"/>
        <v/>
      </c>
      <c r="CG180" s="109" t="str">
        <f t="shared" si="124"/>
        <v/>
      </c>
      <c r="CH180" s="109" t="str">
        <f t="shared" si="124"/>
        <v/>
      </c>
      <c r="CI180" s="109" t="str">
        <f t="shared" si="124"/>
        <v/>
      </c>
    </row>
    <row r="181" spans="1:87" x14ac:dyDescent="0.2">
      <c r="A181" s="33">
        <f t="shared" si="89"/>
        <v>0</v>
      </c>
      <c r="B181" s="206"/>
      <c r="C181" s="200"/>
      <c r="D181" s="197"/>
      <c r="E181" s="72">
        <f t="shared" si="107"/>
        <v>171</v>
      </c>
      <c r="F181" s="9" t="s">
        <v>2279</v>
      </c>
      <c r="G181" s="9" t="s">
        <v>43</v>
      </c>
      <c r="H181" s="9" t="s">
        <v>779</v>
      </c>
      <c r="I181" s="9">
        <f t="shared" si="122"/>
        <v>218</v>
      </c>
      <c r="J181" s="9" t="s">
        <v>251</v>
      </c>
      <c r="K181" s="9">
        <f t="shared" si="123"/>
        <v>214</v>
      </c>
      <c r="P181" s="97" t="str">
        <f t="shared" si="94"/>
        <v/>
      </c>
      <c r="Q181" s="97"/>
      <c r="R181" s="97"/>
      <c r="S181" s="97"/>
      <c r="T181" s="97"/>
      <c r="U181" s="98" t="str">
        <f t="shared" si="95"/>
        <v/>
      </c>
      <c r="V181" s="107" t="str">
        <f t="shared" si="96"/>
        <v/>
      </c>
      <c r="W181" s="107" t="str">
        <f t="shared" si="97"/>
        <v/>
      </c>
      <c r="X181" s="107" t="str">
        <f t="shared" si="98"/>
        <v/>
      </c>
      <c r="Y181" s="107" t="str">
        <f t="shared" si="99"/>
        <v/>
      </c>
      <c r="Z181" s="107" t="str">
        <f t="shared" si="100"/>
        <v/>
      </c>
      <c r="AA181" s="107" t="str">
        <f t="shared" si="101"/>
        <v/>
      </c>
      <c r="AB181" s="107" t="str">
        <f t="shared" si="102"/>
        <v/>
      </c>
      <c r="AC181" s="107" t="str">
        <f t="shared" si="103"/>
        <v/>
      </c>
      <c r="AD181" s="107" t="str">
        <f t="shared" si="104"/>
        <v/>
      </c>
      <c r="AE181" s="107" t="str">
        <f t="shared" si="105"/>
        <v/>
      </c>
      <c r="AF181" s="97" t="b">
        <f t="shared" si="25"/>
        <v>0</v>
      </c>
      <c r="AG181" s="97" t="str">
        <f t="array" ref="AG181">IF($AF181,MEDIAN(IF(G1SelectionMask="x",IF(INDEX(StdCalcsRefCalcs,$E181,0)&gt;0,INDEX(StdCalcsRefCalcs,$E181,0)),"")),"")</f>
        <v/>
      </c>
      <c r="AH181" s="97" t="str">
        <f t="array" ref="AH181">IF($AF181,QUARTILE(IF(G1SelectionMask="x",IF(INDEX(StdCalcsRefCalcs,$E181,0)&gt;0,INDEX(StdCalcsRefCalcs,$E181,0)),""),1),"")</f>
        <v/>
      </c>
      <c r="AI181" s="97" t="str">
        <f t="array" ref="AI181">IF($AF181,QUARTILE(IF(G1SelectionMask="x",IF(INDEX(StdCalcsRefCalcs,$E181,0)&gt;0,INDEX(StdCalcsRefCalcs,$E181,0)),""),3),"")</f>
        <v/>
      </c>
      <c r="AJ181" s="97" t="str">
        <f t="array" ref="AJ181">IF($AF181,MIN(IF(G1SelectionMask="x",IF(INDEX(StdCalcsRefCalcs,$E181,0)&gt;0,INDEX(StdCalcsRefCalcs,$E181,0)),"")),"")</f>
        <v/>
      </c>
      <c r="AK181" s="97" t="str">
        <f t="array" ref="AK181">IF($AF181,MAX(IF(G1SelectionMask="x",IF(INDEX(StdCalcsRefCalcs,$E181,0)&gt;0,INDEX(StdCalcsRefCalcs,$E181,0)),"")),"")</f>
        <v/>
      </c>
      <c r="AL181" s="97" t="str">
        <f t="shared" ref="AL181:AL190" si="125">IF($AF181,AVERAGEIF(G1SelectionMask,"x",INDEX(StdCalcsRefCalcs,$E181,0)),"")</f>
        <v/>
      </c>
      <c r="AM181" s="97" t="str">
        <f t="array" ref="AM181">IF($AF181,STDEVA(IF(G1SelectionMask="x",IF(INDEX(StdCalcsRefCalcs,$E181,0)&gt;0,INDEX(StdCalcsRefCalcs,$E181,0)),"")),"")</f>
        <v/>
      </c>
      <c r="AN181" s="98" t="b">
        <f t="shared" si="109"/>
        <v>0</v>
      </c>
      <c r="AO181" s="98" t="str">
        <f t="array" ref="AO181">IF($AN181,MEDIAN(IF(G2SelectionMask="x",IF(INDEX(StdCalcsRefCalcs,$E181,0)&gt;0,INDEX(StdCalcsRefCalcs,$E181,0)),"")),"")</f>
        <v/>
      </c>
      <c r="AP181" s="98" t="str">
        <f t="array" ref="AP181">IF($AN181,QUARTILE(IF(G2SelectionMask="x",IF(INDEX(StdCalcsRefCalcs,$E181,0)&gt;0,INDEX(StdCalcsRefCalcs,$E181,0)),""),1),"")</f>
        <v/>
      </c>
      <c r="AQ181" s="98" t="str">
        <f t="array" ref="AQ181">IF($AN181,QUARTILE(IF(G2SelectionMask="x",IF(INDEX(StdCalcsRefCalcs,$E181,0)&gt;0,INDEX(StdCalcsRefCalcs,$E181,0)),""),3),"")</f>
        <v/>
      </c>
      <c r="AR181" s="98" t="str">
        <f t="array" ref="AR181">IF($AN181,MIN(IF(G2SelectionMask="x",IF(INDEX(StdCalcsRefCalcs,$E181,0)&gt;0,INDEX(StdCalcsRefCalcs,$E181,0)),"")),"")</f>
        <v/>
      </c>
      <c r="AS181" s="98" t="str">
        <f t="array" ref="AS181">IF($AN181,MAX(IF(G2SelectionMask="x",IF(INDEX(StdCalcsRefCalcs,$E181,0)&gt;0,INDEX(StdCalcsRefCalcs,$E181,0)),"")),"")</f>
        <v/>
      </c>
      <c r="AT181" s="98" t="str">
        <f t="shared" si="110"/>
        <v/>
      </c>
      <c r="AU181" s="98" t="str">
        <f t="array" ref="AU181">IF($AN181,STDEVA(IF(G2SelectionMask="x",IF(INDEX(StdCalcsRefCalcs,$E181,0)&gt;0,INDEX(StdCalcsRefCalcs,$E181,0)),"")),"")</f>
        <v/>
      </c>
      <c r="AV181" s="97" t="b">
        <f t="shared" si="111"/>
        <v>0</v>
      </c>
      <c r="AW181" s="97" t="str">
        <f t="array" ref="AW181">IF($AV181,MEDIAN(IF(G3SelectionMask="x",IF(INDEX(StdCalcsRefCalcs,$E181,0)&gt;0,INDEX(StdCalcsRefCalcs,$E181,0)),"")),"")</f>
        <v/>
      </c>
      <c r="AX181" s="97" t="str">
        <f t="array" ref="AX181">IF($AV181,QUARTILE(IF(G3SelectionMask="x",IF(INDEX(StdCalcsRefCalcs,$E181,0)&gt;0,INDEX(StdCalcsRefCalcs,$E181,0)),""),1),"")</f>
        <v/>
      </c>
      <c r="AY181" s="97" t="str">
        <f t="array" ref="AY181">IF($AV181,QUARTILE(IF(G3SelectionMask="x",IF(INDEX(StdCalcsRefCalcs,$E181,0)&gt;0,INDEX(StdCalcsRefCalcs,$E181,0)),""),3),"")</f>
        <v/>
      </c>
      <c r="AZ181" s="97" t="str">
        <f t="array" ref="AZ181">IF($AV181,MIN(IF(G3SelectionMask="x",IF(INDEX(StdCalcsRefCalcs,$E181,0)&gt;0,INDEX(StdCalcsRefCalcs,$E181,0)),"")),"")</f>
        <v/>
      </c>
      <c r="BA181" s="97" t="str">
        <f t="array" ref="BA181">IF($AV181,MAX(IF(G3SelectionMask="x",IF(INDEX(StdCalcsRefCalcs,$E181,0)&gt;0,INDEX(StdCalcsRefCalcs,$E181,0)),"")),"")</f>
        <v/>
      </c>
      <c r="BB181" s="97" t="str">
        <f t="shared" si="112"/>
        <v/>
      </c>
      <c r="BC181" s="97" t="str">
        <f t="array" ref="BC181">IF($AV181,STDEVA(IF(G3SelectionMask="x",IF(INDEX(StdCalcsRefCalcs,$E181,0)&gt;0,INDEX(StdCalcsRefCalcs,$E181,0)),"")),"")</f>
        <v/>
      </c>
      <c r="BD181" s="98" t="b">
        <f t="shared" si="113"/>
        <v>0</v>
      </c>
      <c r="BE181" s="98" t="str">
        <f t="array" ref="BE181">IF($BD181,MEDIAN(IF(G4SelectionMask="x",IF(INDEX(StdCalcsRefCalcs,$E181,0)&gt;0,INDEX(StdCalcsRefCalcs,$E181,0)),"")),"")</f>
        <v/>
      </c>
      <c r="BF181" s="98" t="str">
        <f t="array" ref="BF181">IF($BD181,QUARTILE(IF(G4SelectionMask="x",IF(INDEX(StdCalcsRefCalcs,$E181,0)&gt;0,INDEX(StdCalcsRefCalcs,$E181,0)),""),1),"")</f>
        <v/>
      </c>
      <c r="BG181" s="98" t="str">
        <f t="array" ref="BG181">IF($BD181,QUARTILE(IF(G4SelectionMask="x",IF(INDEX(StdCalcsRefCalcs,$E181,0)&gt;0,INDEX(StdCalcsRefCalcs,$E181,0)),""),3),"")</f>
        <v/>
      </c>
      <c r="BH181" s="98" t="str">
        <f t="array" ref="BH181">IF($BD181,MIN(IF(G4SelectionMask="x",IF(INDEX(StdCalcsRefCalcs,$E181,0)&gt;0,INDEX(StdCalcsRefCalcs,$E181,0)),"")),"")</f>
        <v/>
      </c>
      <c r="BI181" s="98" t="str">
        <f t="array" ref="BI181">IF($BD181,MAX(IF(G4SelectionMask="x",IF(INDEX(StdCalcsRefCalcs,$E181,0)&gt;0,INDEX(StdCalcsRefCalcs,$E181,0)),"")),"")</f>
        <v/>
      </c>
      <c r="BJ181" s="98" t="str">
        <f t="shared" si="114"/>
        <v/>
      </c>
      <c r="BK181" s="98" t="str">
        <f t="array" ref="BK181">IF($BD181,STDEVA(IF(G4SelectionMask="x",IF(INDEX(StdCalcsRefCalcs,$E181,0)&gt;0,INDEX(StdCalcsRefCalcs,$E181,0)),"")),"")</f>
        <v/>
      </c>
      <c r="BL181" s="97" t="b">
        <f t="shared" si="115"/>
        <v>0</v>
      </c>
      <c r="BM181" s="97" t="str">
        <f t="array" ref="BM181">IF($BL181,MEDIAN(IF(G5SelectionMask="x",IF(INDEX(StdCalcsRefCalcs,$E181,0)&gt;0,INDEX(StdCalcsRefCalcs,$E181,0)),"")),"")</f>
        <v/>
      </c>
      <c r="BN181" s="97" t="str">
        <f t="array" ref="BN181">IF($BL181,QUARTILE(IF(G5SelectionMask="x",IF(INDEX(StdCalcsRefCalcs,$E181,0)&gt;0,INDEX(StdCalcsRefCalcs,$E181,0)),""),1),"")</f>
        <v/>
      </c>
      <c r="BO181" s="97" t="str">
        <f t="array" ref="BO181">IF($BL181,QUARTILE(IF(G5SelectionMask="x",IF(INDEX(StdCalcsRefCalcs,$E181,0)&gt;0,INDEX(StdCalcsRefCalcs,$E181,0)),""),3),"")</f>
        <v/>
      </c>
      <c r="BP181" s="97" t="str">
        <f t="array" ref="BP181">IF($BL181,MIN(IF(G5SelectionMask="x",IF(INDEX(StdCalcsRefCalcs,$E181,0)&gt;0,INDEX(StdCalcsRefCalcs,$E181,0)),"")),"")</f>
        <v/>
      </c>
      <c r="BQ181" s="97" t="str">
        <f t="array" ref="BQ181">IF($BL181,MAX(IF(G5SelectionMask="x",IF(INDEX(StdCalcsRefCalcs,$E181,0)&gt;0,INDEX(StdCalcsRefCalcs,$E181,0)),"")),"")</f>
        <v/>
      </c>
      <c r="BR181" s="97" t="str">
        <f t="shared" si="116"/>
        <v/>
      </c>
      <c r="BS181" s="99" t="str">
        <f t="array" ref="BS181">IF($BL181,STDEVA(IF(G5SelectionMask="x",IF(INDEX(StdCalcsRefCalcs,$E181,0)&gt;0,INDEX(StdCalcsRefCalcs,$E181,0)),"")),"")</f>
        <v/>
      </c>
      <c r="BT181" s="108"/>
      <c r="BU181" s="109" t="str">
        <f t="shared" si="124"/>
        <v/>
      </c>
      <c r="BV181" s="109" t="str">
        <f t="shared" si="124"/>
        <v/>
      </c>
      <c r="BW181" s="109" t="str">
        <f t="shared" si="124"/>
        <v/>
      </c>
      <c r="BX181" s="109" t="str">
        <f t="shared" si="124"/>
        <v/>
      </c>
      <c r="BY181" s="109" t="str">
        <f t="shared" si="124"/>
        <v/>
      </c>
      <c r="BZ181" s="109" t="str">
        <f t="shared" si="124"/>
        <v/>
      </c>
      <c r="CA181" s="109" t="str">
        <f t="shared" si="124"/>
        <v/>
      </c>
      <c r="CB181" s="109" t="str">
        <f t="shared" si="124"/>
        <v/>
      </c>
      <c r="CC181" s="109" t="str">
        <f t="shared" si="124"/>
        <v/>
      </c>
      <c r="CD181" s="109" t="str">
        <f t="shared" si="124"/>
        <v/>
      </c>
      <c r="CE181" s="109" t="str">
        <f t="shared" si="124"/>
        <v/>
      </c>
      <c r="CF181" s="109" t="str">
        <f t="shared" si="124"/>
        <v/>
      </c>
      <c r="CG181" s="109" t="str">
        <f t="shared" si="124"/>
        <v/>
      </c>
      <c r="CH181" s="109" t="str">
        <f t="shared" si="124"/>
        <v/>
      </c>
      <c r="CI181" s="109" t="str">
        <f t="shared" si="124"/>
        <v/>
      </c>
    </row>
    <row r="182" spans="1:87" x14ac:dyDescent="0.2">
      <c r="A182" s="33">
        <f t="shared" si="89"/>
        <v>0</v>
      </c>
      <c r="B182" s="206"/>
      <c r="C182" s="200"/>
      <c r="D182" s="197"/>
      <c r="E182" s="72">
        <f t="shared" si="107"/>
        <v>172</v>
      </c>
      <c r="F182" s="9" t="s">
        <v>2280</v>
      </c>
      <c r="G182" s="9" t="s">
        <v>2273</v>
      </c>
      <c r="H182" s="9" t="s">
        <v>772</v>
      </c>
      <c r="I182" s="9">
        <f t="shared" si="122"/>
        <v>219</v>
      </c>
      <c r="J182" s="9" t="s">
        <v>251</v>
      </c>
      <c r="K182" s="9">
        <f t="shared" si="123"/>
        <v>214</v>
      </c>
      <c r="P182" s="97" t="str">
        <f t="shared" si="94"/>
        <v/>
      </c>
      <c r="Q182" s="97"/>
      <c r="R182" s="97"/>
      <c r="S182" s="97"/>
      <c r="T182" s="97"/>
      <c r="U182" s="98" t="str">
        <f t="shared" si="95"/>
        <v/>
      </c>
      <c r="V182" s="107" t="str">
        <f t="shared" si="96"/>
        <v/>
      </c>
      <c r="W182" s="107" t="str">
        <f t="shared" si="97"/>
        <v/>
      </c>
      <c r="X182" s="107" t="str">
        <f t="shared" si="98"/>
        <v/>
      </c>
      <c r="Y182" s="107" t="str">
        <f t="shared" si="99"/>
        <v/>
      </c>
      <c r="Z182" s="107" t="str">
        <f t="shared" si="100"/>
        <v/>
      </c>
      <c r="AA182" s="107" t="str">
        <f t="shared" si="101"/>
        <v/>
      </c>
      <c r="AB182" s="107" t="str">
        <f t="shared" si="102"/>
        <v/>
      </c>
      <c r="AC182" s="107" t="str">
        <f t="shared" si="103"/>
        <v/>
      </c>
      <c r="AD182" s="107" t="str">
        <f t="shared" si="104"/>
        <v/>
      </c>
      <c r="AE182" s="107" t="str">
        <f t="shared" si="105"/>
        <v/>
      </c>
      <c r="AF182" s="97" t="b">
        <f t="shared" ref="AF182:AF191" si="126">COUNTIFS(G1SelectionMask,"x",INDEX(StdCalcsRefCalcs,$E182,0),"&gt;0")&gt;=RuleofN</f>
        <v>0</v>
      </c>
      <c r="AG182" s="97" t="str">
        <f t="array" ref="AG182">IF($AF182,MEDIAN(IF(G1SelectionMask="x",IF(INDEX(StdCalcsRefCalcs,$E182,0)&gt;0,INDEX(StdCalcsRefCalcs,$E182,0)),"")),"")</f>
        <v/>
      </c>
      <c r="AH182" s="97" t="str">
        <f t="array" ref="AH182">IF($AF182,QUARTILE(IF(G1SelectionMask="x",IF(INDEX(StdCalcsRefCalcs,$E182,0)&gt;0,INDEX(StdCalcsRefCalcs,$E182,0)),""),1),"")</f>
        <v/>
      </c>
      <c r="AI182" s="97" t="str">
        <f t="array" ref="AI182">IF($AF182,QUARTILE(IF(G1SelectionMask="x",IF(INDEX(StdCalcsRefCalcs,$E182,0)&gt;0,INDEX(StdCalcsRefCalcs,$E182,0)),""),3),"")</f>
        <v/>
      </c>
      <c r="AJ182" s="97" t="str">
        <f t="array" ref="AJ182">IF($AF182,MIN(IF(G1SelectionMask="x",IF(INDEX(StdCalcsRefCalcs,$E182,0)&gt;0,INDEX(StdCalcsRefCalcs,$E182,0)),"")),"")</f>
        <v/>
      </c>
      <c r="AK182" s="97" t="str">
        <f t="array" ref="AK182">IF($AF182,MAX(IF(G1SelectionMask="x",IF(INDEX(StdCalcsRefCalcs,$E182,0)&gt;0,INDEX(StdCalcsRefCalcs,$E182,0)),"")),"")</f>
        <v/>
      </c>
      <c r="AL182" s="97" t="str">
        <f t="shared" si="125"/>
        <v/>
      </c>
      <c r="AM182" s="97" t="str">
        <f t="array" ref="AM182">IF($AF182,STDEVA(IF(G1SelectionMask="x",IF(INDEX(StdCalcsRefCalcs,$E182,0)&gt;0,INDEX(StdCalcsRefCalcs,$E182,0)),"")),"")</f>
        <v/>
      </c>
      <c r="AN182" s="98" t="b">
        <f t="shared" si="109"/>
        <v>0</v>
      </c>
      <c r="AO182" s="98" t="str">
        <f t="array" ref="AO182">IF($AN182,MEDIAN(IF(G2SelectionMask="x",IF(INDEX(StdCalcsRefCalcs,$E182,0)&gt;0,INDEX(StdCalcsRefCalcs,$E182,0)),"")),"")</f>
        <v/>
      </c>
      <c r="AP182" s="98" t="str">
        <f t="array" ref="AP182">IF($AN182,QUARTILE(IF(G2SelectionMask="x",IF(INDEX(StdCalcsRefCalcs,$E182,0)&gt;0,INDEX(StdCalcsRefCalcs,$E182,0)),""),1),"")</f>
        <v/>
      </c>
      <c r="AQ182" s="98" t="str">
        <f t="array" ref="AQ182">IF($AN182,QUARTILE(IF(G2SelectionMask="x",IF(INDEX(StdCalcsRefCalcs,$E182,0)&gt;0,INDEX(StdCalcsRefCalcs,$E182,0)),""),3),"")</f>
        <v/>
      </c>
      <c r="AR182" s="98" t="str">
        <f t="array" ref="AR182">IF($AN182,MIN(IF(G2SelectionMask="x",IF(INDEX(StdCalcsRefCalcs,$E182,0)&gt;0,INDEX(StdCalcsRefCalcs,$E182,0)),"")),"")</f>
        <v/>
      </c>
      <c r="AS182" s="98" t="str">
        <f t="array" ref="AS182">IF($AN182,MAX(IF(G2SelectionMask="x",IF(INDEX(StdCalcsRefCalcs,$E182,0)&gt;0,INDEX(StdCalcsRefCalcs,$E182,0)),"")),"")</f>
        <v/>
      </c>
      <c r="AT182" s="98" t="str">
        <f t="shared" si="110"/>
        <v/>
      </c>
      <c r="AU182" s="98" t="str">
        <f t="array" ref="AU182">IF($AN182,STDEVA(IF(G2SelectionMask="x",IF(INDEX(StdCalcsRefCalcs,$E182,0)&gt;0,INDEX(StdCalcsRefCalcs,$E182,0)),"")),"")</f>
        <v/>
      </c>
      <c r="AV182" s="97" t="b">
        <f t="shared" si="111"/>
        <v>0</v>
      </c>
      <c r="AW182" s="97" t="str">
        <f t="array" ref="AW182">IF($AV182,MEDIAN(IF(G3SelectionMask="x",IF(INDEX(StdCalcsRefCalcs,$E182,0)&gt;0,INDEX(StdCalcsRefCalcs,$E182,0)),"")),"")</f>
        <v/>
      </c>
      <c r="AX182" s="97" t="str">
        <f t="array" ref="AX182">IF($AV182,QUARTILE(IF(G3SelectionMask="x",IF(INDEX(StdCalcsRefCalcs,$E182,0)&gt;0,INDEX(StdCalcsRefCalcs,$E182,0)),""),1),"")</f>
        <v/>
      </c>
      <c r="AY182" s="97" t="str">
        <f t="array" ref="AY182">IF($AV182,QUARTILE(IF(G3SelectionMask="x",IF(INDEX(StdCalcsRefCalcs,$E182,0)&gt;0,INDEX(StdCalcsRefCalcs,$E182,0)),""),3),"")</f>
        <v/>
      </c>
      <c r="AZ182" s="97" t="str">
        <f t="array" ref="AZ182">IF($AV182,MIN(IF(G3SelectionMask="x",IF(INDEX(StdCalcsRefCalcs,$E182,0)&gt;0,INDEX(StdCalcsRefCalcs,$E182,0)),"")),"")</f>
        <v/>
      </c>
      <c r="BA182" s="97" t="str">
        <f t="array" ref="BA182">IF($AV182,MAX(IF(G3SelectionMask="x",IF(INDEX(StdCalcsRefCalcs,$E182,0)&gt;0,INDEX(StdCalcsRefCalcs,$E182,0)),"")),"")</f>
        <v/>
      </c>
      <c r="BB182" s="97" t="str">
        <f t="shared" si="112"/>
        <v/>
      </c>
      <c r="BC182" s="97" t="str">
        <f t="array" ref="BC182">IF($AV182,STDEVA(IF(G3SelectionMask="x",IF(INDEX(StdCalcsRefCalcs,$E182,0)&gt;0,INDEX(StdCalcsRefCalcs,$E182,0)),"")),"")</f>
        <v/>
      </c>
      <c r="BD182" s="98" t="b">
        <f t="shared" si="113"/>
        <v>0</v>
      </c>
      <c r="BE182" s="98" t="str">
        <f t="array" ref="BE182">IF($BD182,MEDIAN(IF(G4SelectionMask="x",IF(INDEX(StdCalcsRefCalcs,$E182,0)&gt;0,INDEX(StdCalcsRefCalcs,$E182,0)),"")),"")</f>
        <v/>
      </c>
      <c r="BF182" s="98" t="str">
        <f t="array" ref="BF182">IF($BD182,QUARTILE(IF(G4SelectionMask="x",IF(INDEX(StdCalcsRefCalcs,$E182,0)&gt;0,INDEX(StdCalcsRefCalcs,$E182,0)),""),1),"")</f>
        <v/>
      </c>
      <c r="BG182" s="98" t="str">
        <f t="array" ref="BG182">IF($BD182,QUARTILE(IF(G4SelectionMask="x",IF(INDEX(StdCalcsRefCalcs,$E182,0)&gt;0,INDEX(StdCalcsRefCalcs,$E182,0)),""),3),"")</f>
        <v/>
      </c>
      <c r="BH182" s="98" t="str">
        <f t="array" ref="BH182">IF($BD182,MIN(IF(G4SelectionMask="x",IF(INDEX(StdCalcsRefCalcs,$E182,0)&gt;0,INDEX(StdCalcsRefCalcs,$E182,0)),"")),"")</f>
        <v/>
      </c>
      <c r="BI182" s="98" t="str">
        <f t="array" ref="BI182">IF($BD182,MAX(IF(G4SelectionMask="x",IF(INDEX(StdCalcsRefCalcs,$E182,0)&gt;0,INDEX(StdCalcsRefCalcs,$E182,0)),"")),"")</f>
        <v/>
      </c>
      <c r="BJ182" s="98" t="str">
        <f t="shared" si="114"/>
        <v/>
      </c>
      <c r="BK182" s="98" t="str">
        <f t="array" ref="BK182">IF($BD182,STDEVA(IF(G4SelectionMask="x",IF(INDEX(StdCalcsRefCalcs,$E182,0)&gt;0,INDEX(StdCalcsRefCalcs,$E182,0)),"")),"")</f>
        <v/>
      </c>
      <c r="BL182" s="97" t="b">
        <f t="shared" si="115"/>
        <v>0</v>
      </c>
      <c r="BM182" s="97" t="str">
        <f t="array" ref="BM182">IF($BL182,MEDIAN(IF(G5SelectionMask="x",IF(INDEX(StdCalcsRefCalcs,$E182,0)&gt;0,INDEX(StdCalcsRefCalcs,$E182,0)),"")),"")</f>
        <v/>
      </c>
      <c r="BN182" s="97" t="str">
        <f t="array" ref="BN182">IF($BL182,QUARTILE(IF(G5SelectionMask="x",IF(INDEX(StdCalcsRefCalcs,$E182,0)&gt;0,INDEX(StdCalcsRefCalcs,$E182,0)),""),1),"")</f>
        <v/>
      </c>
      <c r="BO182" s="97" t="str">
        <f t="array" ref="BO182">IF($BL182,QUARTILE(IF(G5SelectionMask="x",IF(INDEX(StdCalcsRefCalcs,$E182,0)&gt;0,INDEX(StdCalcsRefCalcs,$E182,0)),""),3),"")</f>
        <v/>
      </c>
      <c r="BP182" s="97" t="str">
        <f t="array" ref="BP182">IF($BL182,MIN(IF(G5SelectionMask="x",IF(INDEX(StdCalcsRefCalcs,$E182,0)&gt;0,INDEX(StdCalcsRefCalcs,$E182,0)),"")),"")</f>
        <v/>
      </c>
      <c r="BQ182" s="97" t="str">
        <f t="array" ref="BQ182">IF($BL182,MAX(IF(G5SelectionMask="x",IF(INDEX(StdCalcsRefCalcs,$E182,0)&gt;0,INDEX(StdCalcsRefCalcs,$E182,0)),"")),"")</f>
        <v/>
      </c>
      <c r="BR182" s="97" t="str">
        <f t="shared" si="116"/>
        <v/>
      </c>
      <c r="BS182" s="99" t="str">
        <f t="array" ref="BS182">IF($BL182,STDEVA(IF(G5SelectionMask="x",IF(INDEX(StdCalcsRefCalcs,$E182,0)&gt;0,INDEX(StdCalcsRefCalcs,$E182,0)),"")),"")</f>
        <v/>
      </c>
      <c r="BT182" s="108"/>
      <c r="BU182" s="109" t="str">
        <f t="shared" si="124"/>
        <v/>
      </c>
      <c r="BV182" s="109" t="str">
        <f t="shared" si="124"/>
        <v/>
      </c>
      <c r="BW182" s="109" t="str">
        <f t="shared" si="124"/>
        <v/>
      </c>
      <c r="BX182" s="109" t="str">
        <f t="shared" si="124"/>
        <v/>
      </c>
      <c r="BY182" s="109" t="str">
        <f t="shared" si="124"/>
        <v/>
      </c>
      <c r="BZ182" s="109" t="str">
        <f t="shared" si="124"/>
        <v/>
      </c>
      <c r="CA182" s="109" t="str">
        <f t="shared" si="124"/>
        <v/>
      </c>
      <c r="CB182" s="109" t="str">
        <f t="shared" si="124"/>
        <v/>
      </c>
      <c r="CC182" s="109" t="str">
        <f t="shared" si="124"/>
        <v/>
      </c>
      <c r="CD182" s="109" t="str">
        <f t="shared" si="124"/>
        <v/>
      </c>
      <c r="CE182" s="109" t="str">
        <f t="shared" si="124"/>
        <v/>
      </c>
      <c r="CF182" s="109" t="str">
        <f t="shared" si="124"/>
        <v/>
      </c>
      <c r="CG182" s="109" t="str">
        <f t="shared" si="124"/>
        <v/>
      </c>
      <c r="CH182" s="109" t="str">
        <f t="shared" si="124"/>
        <v/>
      </c>
      <c r="CI182" s="109" t="str">
        <f t="shared" si="124"/>
        <v/>
      </c>
    </row>
    <row r="183" spans="1:87" x14ac:dyDescent="0.2">
      <c r="A183" s="33">
        <f t="shared" si="89"/>
        <v>0</v>
      </c>
      <c r="B183" s="206"/>
      <c r="C183" s="200"/>
      <c r="D183" s="197"/>
      <c r="E183" s="72">
        <f t="shared" si="107"/>
        <v>173</v>
      </c>
      <c r="F183" s="9" t="s">
        <v>2281</v>
      </c>
      <c r="G183" s="9" t="s">
        <v>2274</v>
      </c>
      <c r="H183" s="9" t="s">
        <v>775</v>
      </c>
      <c r="I183" s="9">
        <f t="shared" ref="I183:I190" si="127">MATCH(H183,RawDataFieldKeys,0)-RawDataFieldKeyBaseRow</f>
        <v>222</v>
      </c>
      <c r="J183" s="9" t="s">
        <v>251</v>
      </c>
      <c r="K183" s="9">
        <f t="shared" si="123"/>
        <v>214</v>
      </c>
      <c r="P183" s="97" t="str">
        <f t="shared" si="94"/>
        <v/>
      </c>
      <c r="Q183" s="97"/>
      <c r="R183" s="97"/>
      <c r="S183" s="97"/>
      <c r="T183" s="97"/>
      <c r="U183" s="98" t="str">
        <f t="shared" si="95"/>
        <v/>
      </c>
      <c r="V183" s="107" t="str">
        <f t="shared" si="96"/>
        <v/>
      </c>
      <c r="W183" s="107" t="str">
        <f t="shared" si="97"/>
        <v/>
      </c>
      <c r="X183" s="107" t="str">
        <f t="shared" si="98"/>
        <v/>
      </c>
      <c r="Y183" s="107" t="str">
        <f t="shared" si="99"/>
        <v/>
      </c>
      <c r="Z183" s="107" t="str">
        <f t="shared" si="100"/>
        <v/>
      </c>
      <c r="AA183" s="107" t="str">
        <f t="shared" si="101"/>
        <v/>
      </c>
      <c r="AB183" s="107" t="str">
        <f t="shared" si="102"/>
        <v/>
      </c>
      <c r="AC183" s="107" t="str">
        <f t="shared" si="103"/>
        <v/>
      </c>
      <c r="AD183" s="107" t="str">
        <f t="shared" si="104"/>
        <v/>
      </c>
      <c r="AE183" s="107" t="str">
        <f t="shared" si="105"/>
        <v/>
      </c>
      <c r="AF183" s="97" t="b">
        <f t="shared" si="126"/>
        <v>0</v>
      </c>
      <c r="AG183" s="97" t="str">
        <f t="array" ref="AG183">IF($AF183,MEDIAN(IF(G1SelectionMask="x",IF(INDEX(StdCalcsRefCalcs,$E183,0)&gt;0,INDEX(StdCalcsRefCalcs,$E183,0)),"")),"")</f>
        <v/>
      </c>
      <c r="AH183" s="97" t="str">
        <f t="array" ref="AH183">IF($AF183,QUARTILE(IF(G1SelectionMask="x",IF(INDEX(StdCalcsRefCalcs,$E183,0)&gt;0,INDEX(StdCalcsRefCalcs,$E183,0)),""),1),"")</f>
        <v/>
      </c>
      <c r="AI183" s="97" t="str">
        <f t="array" ref="AI183">IF($AF183,QUARTILE(IF(G1SelectionMask="x",IF(INDEX(StdCalcsRefCalcs,$E183,0)&gt;0,INDEX(StdCalcsRefCalcs,$E183,0)),""),3),"")</f>
        <v/>
      </c>
      <c r="AJ183" s="97" t="str">
        <f t="array" ref="AJ183">IF($AF183,MIN(IF(G1SelectionMask="x",IF(INDEX(StdCalcsRefCalcs,$E183,0)&gt;0,INDEX(StdCalcsRefCalcs,$E183,0)),"")),"")</f>
        <v/>
      </c>
      <c r="AK183" s="97" t="str">
        <f t="array" ref="AK183">IF($AF183,MAX(IF(G1SelectionMask="x",IF(INDEX(StdCalcsRefCalcs,$E183,0)&gt;0,INDEX(StdCalcsRefCalcs,$E183,0)),"")),"")</f>
        <v/>
      </c>
      <c r="AL183" s="97" t="str">
        <f t="shared" si="125"/>
        <v/>
      </c>
      <c r="AM183" s="97" t="str">
        <f t="array" ref="AM183">IF($AF183,STDEVA(IF(G1SelectionMask="x",IF(INDEX(StdCalcsRefCalcs,$E183,0)&gt;0,INDEX(StdCalcsRefCalcs,$E183,0)),"")),"")</f>
        <v/>
      </c>
      <c r="AN183" s="98" t="b">
        <f t="shared" si="109"/>
        <v>0</v>
      </c>
      <c r="AO183" s="98" t="str">
        <f t="array" ref="AO183">IF($AN183,MEDIAN(IF(G2SelectionMask="x",IF(INDEX(StdCalcsRefCalcs,$E183,0)&gt;0,INDEX(StdCalcsRefCalcs,$E183,0)),"")),"")</f>
        <v/>
      </c>
      <c r="AP183" s="98" t="str">
        <f t="array" ref="AP183">IF($AN183,QUARTILE(IF(G2SelectionMask="x",IF(INDEX(StdCalcsRefCalcs,$E183,0)&gt;0,INDEX(StdCalcsRefCalcs,$E183,0)),""),1),"")</f>
        <v/>
      </c>
      <c r="AQ183" s="98" t="str">
        <f t="array" ref="AQ183">IF($AN183,QUARTILE(IF(G2SelectionMask="x",IF(INDEX(StdCalcsRefCalcs,$E183,0)&gt;0,INDEX(StdCalcsRefCalcs,$E183,0)),""),3),"")</f>
        <v/>
      </c>
      <c r="AR183" s="98" t="str">
        <f t="array" ref="AR183">IF($AN183,MIN(IF(G2SelectionMask="x",IF(INDEX(StdCalcsRefCalcs,$E183,0)&gt;0,INDEX(StdCalcsRefCalcs,$E183,0)),"")),"")</f>
        <v/>
      </c>
      <c r="AS183" s="98" t="str">
        <f t="array" ref="AS183">IF($AN183,MAX(IF(G2SelectionMask="x",IF(INDEX(StdCalcsRefCalcs,$E183,0)&gt;0,INDEX(StdCalcsRefCalcs,$E183,0)),"")),"")</f>
        <v/>
      </c>
      <c r="AT183" s="98" t="str">
        <f t="shared" si="110"/>
        <v/>
      </c>
      <c r="AU183" s="98" t="str">
        <f t="array" ref="AU183">IF($AN183,STDEVA(IF(G2SelectionMask="x",IF(INDEX(StdCalcsRefCalcs,$E183,0)&gt;0,INDEX(StdCalcsRefCalcs,$E183,0)),"")),"")</f>
        <v/>
      </c>
      <c r="AV183" s="97" t="b">
        <f t="shared" si="111"/>
        <v>0</v>
      </c>
      <c r="AW183" s="97" t="str">
        <f t="array" ref="AW183">IF($AV183,MEDIAN(IF(G3SelectionMask="x",IF(INDEX(StdCalcsRefCalcs,$E183,0)&gt;0,INDEX(StdCalcsRefCalcs,$E183,0)),"")),"")</f>
        <v/>
      </c>
      <c r="AX183" s="97" t="str">
        <f t="array" ref="AX183">IF($AV183,QUARTILE(IF(G3SelectionMask="x",IF(INDEX(StdCalcsRefCalcs,$E183,0)&gt;0,INDEX(StdCalcsRefCalcs,$E183,0)),""),1),"")</f>
        <v/>
      </c>
      <c r="AY183" s="97" t="str">
        <f t="array" ref="AY183">IF($AV183,QUARTILE(IF(G3SelectionMask="x",IF(INDEX(StdCalcsRefCalcs,$E183,0)&gt;0,INDEX(StdCalcsRefCalcs,$E183,0)),""),3),"")</f>
        <v/>
      </c>
      <c r="AZ183" s="97" t="str">
        <f t="array" ref="AZ183">IF($AV183,MIN(IF(G3SelectionMask="x",IF(INDEX(StdCalcsRefCalcs,$E183,0)&gt;0,INDEX(StdCalcsRefCalcs,$E183,0)),"")),"")</f>
        <v/>
      </c>
      <c r="BA183" s="97" t="str">
        <f t="array" ref="BA183">IF($AV183,MAX(IF(G3SelectionMask="x",IF(INDEX(StdCalcsRefCalcs,$E183,0)&gt;0,INDEX(StdCalcsRefCalcs,$E183,0)),"")),"")</f>
        <v/>
      </c>
      <c r="BB183" s="97" t="str">
        <f t="shared" si="112"/>
        <v/>
      </c>
      <c r="BC183" s="97" t="str">
        <f t="array" ref="BC183">IF($AV183,STDEVA(IF(G3SelectionMask="x",IF(INDEX(StdCalcsRefCalcs,$E183,0)&gt;0,INDEX(StdCalcsRefCalcs,$E183,0)),"")),"")</f>
        <v/>
      </c>
      <c r="BD183" s="98" t="b">
        <f t="shared" si="113"/>
        <v>0</v>
      </c>
      <c r="BE183" s="98" t="str">
        <f t="array" ref="BE183">IF($BD183,MEDIAN(IF(G4SelectionMask="x",IF(INDEX(StdCalcsRefCalcs,$E183,0)&gt;0,INDEX(StdCalcsRefCalcs,$E183,0)),"")),"")</f>
        <v/>
      </c>
      <c r="BF183" s="98" t="str">
        <f t="array" ref="BF183">IF($BD183,QUARTILE(IF(G4SelectionMask="x",IF(INDEX(StdCalcsRefCalcs,$E183,0)&gt;0,INDEX(StdCalcsRefCalcs,$E183,0)),""),1),"")</f>
        <v/>
      </c>
      <c r="BG183" s="98" t="str">
        <f t="array" ref="BG183">IF($BD183,QUARTILE(IF(G4SelectionMask="x",IF(INDEX(StdCalcsRefCalcs,$E183,0)&gt;0,INDEX(StdCalcsRefCalcs,$E183,0)),""),3),"")</f>
        <v/>
      </c>
      <c r="BH183" s="98" t="str">
        <f t="array" ref="BH183">IF($BD183,MIN(IF(G4SelectionMask="x",IF(INDEX(StdCalcsRefCalcs,$E183,0)&gt;0,INDEX(StdCalcsRefCalcs,$E183,0)),"")),"")</f>
        <v/>
      </c>
      <c r="BI183" s="98" t="str">
        <f t="array" ref="BI183">IF($BD183,MAX(IF(G4SelectionMask="x",IF(INDEX(StdCalcsRefCalcs,$E183,0)&gt;0,INDEX(StdCalcsRefCalcs,$E183,0)),"")),"")</f>
        <v/>
      </c>
      <c r="BJ183" s="98" t="str">
        <f t="shared" si="114"/>
        <v/>
      </c>
      <c r="BK183" s="98" t="str">
        <f t="array" ref="BK183">IF($BD183,STDEVA(IF(G4SelectionMask="x",IF(INDEX(StdCalcsRefCalcs,$E183,0)&gt;0,INDEX(StdCalcsRefCalcs,$E183,0)),"")),"")</f>
        <v/>
      </c>
      <c r="BL183" s="97" t="b">
        <f t="shared" si="115"/>
        <v>0</v>
      </c>
      <c r="BM183" s="97" t="str">
        <f t="array" ref="BM183">IF($BL183,MEDIAN(IF(G5SelectionMask="x",IF(INDEX(StdCalcsRefCalcs,$E183,0)&gt;0,INDEX(StdCalcsRefCalcs,$E183,0)),"")),"")</f>
        <v/>
      </c>
      <c r="BN183" s="97" t="str">
        <f t="array" ref="BN183">IF($BL183,QUARTILE(IF(G5SelectionMask="x",IF(INDEX(StdCalcsRefCalcs,$E183,0)&gt;0,INDEX(StdCalcsRefCalcs,$E183,0)),""),1),"")</f>
        <v/>
      </c>
      <c r="BO183" s="97" t="str">
        <f t="array" ref="BO183">IF($BL183,QUARTILE(IF(G5SelectionMask="x",IF(INDEX(StdCalcsRefCalcs,$E183,0)&gt;0,INDEX(StdCalcsRefCalcs,$E183,0)),""),3),"")</f>
        <v/>
      </c>
      <c r="BP183" s="97" t="str">
        <f t="array" ref="BP183">IF($BL183,MIN(IF(G5SelectionMask="x",IF(INDEX(StdCalcsRefCalcs,$E183,0)&gt;0,INDEX(StdCalcsRefCalcs,$E183,0)),"")),"")</f>
        <v/>
      </c>
      <c r="BQ183" s="97" t="str">
        <f t="array" ref="BQ183">IF($BL183,MAX(IF(G5SelectionMask="x",IF(INDEX(StdCalcsRefCalcs,$E183,0)&gt;0,INDEX(StdCalcsRefCalcs,$E183,0)),"")),"")</f>
        <v/>
      </c>
      <c r="BR183" s="97" t="str">
        <f t="shared" si="116"/>
        <v/>
      </c>
      <c r="BS183" s="99" t="str">
        <f t="array" ref="BS183">IF($BL183,STDEVA(IF(G5SelectionMask="x",IF(INDEX(StdCalcsRefCalcs,$E183,0)&gt;0,INDEX(StdCalcsRefCalcs,$E183,0)),"")),"")</f>
        <v/>
      </c>
      <c r="BT183" s="108"/>
      <c r="BU183" s="109" t="str">
        <f t="shared" si="124"/>
        <v/>
      </c>
      <c r="BV183" s="109" t="str">
        <f t="shared" si="124"/>
        <v/>
      </c>
      <c r="BW183" s="109" t="str">
        <f t="shared" si="124"/>
        <v/>
      </c>
      <c r="BX183" s="109" t="str">
        <f t="shared" si="124"/>
        <v/>
      </c>
      <c r="BY183" s="109" t="str">
        <f t="shared" si="124"/>
        <v/>
      </c>
      <c r="BZ183" s="109" t="str">
        <f t="shared" si="124"/>
        <v/>
      </c>
      <c r="CA183" s="109" t="str">
        <f t="shared" si="124"/>
        <v/>
      </c>
      <c r="CB183" s="109" t="str">
        <f t="shared" si="124"/>
        <v/>
      </c>
      <c r="CC183" s="109" t="str">
        <f t="shared" si="124"/>
        <v/>
      </c>
      <c r="CD183" s="109" t="str">
        <f t="shared" si="124"/>
        <v/>
      </c>
      <c r="CE183" s="109" t="str">
        <f t="shared" si="124"/>
        <v/>
      </c>
      <c r="CF183" s="109" t="str">
        <f t="shared" si="124"/>
        <v/>
      </c>
      <c r="CG183" s="109" t="str">
        <f t="shared" si="124"/>
        <v/>
      </c>
      <c r="CH183" s="109" t="str">
        <f t="shared" si="124"/>
        <v/>
      </c>
      <c r="CI183" s="109" t="str">
        <f t="shared" si="124"/>
        <v/>
      </c>
    </row>
    <row r="184" spans="1:87" x14ac:dyDescent="0.2">
      <c r="A184" s="33">
        <f t="shared" si="89"/>
        <v>0</v>
      </c>
      <c r="B184" s="206"/>
      <c r="C184" s="200"/>
      <c r="D184" s="197"/>
      <c r="E184" s="72">
        <f t="shared" si="107"/>
        <v>174</v>
      </c>
      <c r="F184" s="9" t="s">
        <v>2282</v>
      </c>
      <c r="G184" s="9" t="s">
        <v>2275</v>
      </c>
      <c r="H184" s="9" t="s">
        <v>776</v>
      </c>
      <c r="I184" s="9">
        <f t="shared" si="127"/>
        <v>223</v>
      </c>
      <c r="J184" s="9" t="s">
        <v>251</v>
      </c>
      <c r="K184" s="9">
        <f t="shared" si="123"/>
        <v>214</v>
      </c>
      <c r="P184" s="97" t="str">
        <f t="shared" si="94"/>
        <v/>
      </c>
      <c r="Q184" s="97"/>
      <c r="R184" s="97"/>
      <c r="S184" s="97"/>
      <c r="T184" s="97"/>
      <c r="U184" s="98" t="str">
        <f t="shared" si="95"/>
        <v/>
      </c>
      <c r="V184" s="107" t="str">
        <f t="shared" si="96"/>
        <v/>
      </c>
      <c r="W184" s="107" t="str">
        <f t="shared" si="97"/>
        <v/>
      </c>
      <c r="X184" s="107" t="str">
        <f t="shared" si="98"/>
        <v/>
      </c>
      <c r="Y184" s="107" t="str">
        <f t="shared" si="99"/>
        <v/>
      </c>
      <c r="Z184" s="107" t="str">
        <f t="shared" si="100"/>
        <v/>
      </c>
      <c r="AA184" s="107" t="str">
        <f t="shared" si="101"/>
        <v/>
      </c>
      <c r="AB184" s="107" t="str">
        <f t="shared" si="102"/>
        <v/>
      </c>
      <c r="AC184" s="107" t="str">
        <f t="shared" si="103"/>
        <v/>
      </c>
      <c r="AD184" s="107" t="str">
        <f t="shared" si="104"/>
        <v/>
      </c>
      <c r="AE184" s="107" t="str">
        <f t="shared" si="105"/>
        <v/>
      </c>
      <c r="AF184" s="97" t="b">
        <f t="shared" si="126"/>
        <v>0</v>
      </c>
      <c r="AG184" s="97" t="str">
        <f t="array" ref="AG184">IF($AF184,MEDIAN(IF(G1SelectionMask="x",IF(INDEX(StdCalcsRefCalcs,$E184,0)&gt;0,INDEX(StdCalcsRefCalcs,$E184,0)),"")),"")</f>
        <v/>
      </c>
      <c r="AH184" s="97" t="str">
        <f t="array" ref="AH184">IF($AF184,QUARTILE(IF(G1SelectionMask="x",IF(INDEX(StdCalcsRefCalcs,$E184,0)&gt;0,INDEX(StdCalcsRefCalcs,$E184,0)),""),1),"")</f>
        <v/>
      </c>
      <c r="AI184" s="97" t="str">
        <f t="array" ref="AI184">IF($AF184,QUARTILE(IF(G1SelectionMask="x",IF(INDEX(StdCalcsRefCalcs,$E184,0)&gt;0,INDEX(StdCalcsRefCalcs,$E184,0)),""),3),"")</f>
        <v/>
      </c>
      <c r="AJ184" s="97" t="str">
        <f t="array" ref="AJ184">IF($AF184,MIN(IF(G1SelectionMask="x",IF(INDEX(StdCalcsRefCalcs,$E184,0)&gt;0,INDEX(StdCalcsRefCalcs,$E184,0)),"")),"")</f>
        <v/>
      </c>
      <c r="AK184" s="97" t="str">
        <f t="array" ref="AK184">IF($AF184,MAX(IF(G1SelectionMask="x",IF(INDEX(StdCalcsRefCalcs,$E184,0)&gt;0,INDEX(StdCalcsRefCalcs,$E184,0)),"")),"")</f>
        <v/>
      </c>
      <c r="AL184" s="97" t="str">
        <f t="shared" si="125"/>
        <v/>
      </c>
      <c r="AM184" s="97" t="str">
        <f t="array" ref="AM184">IF($AF184,STDEVA(IF(G1SelectionMask="x",IF(INDEX(StdCalcsRefCalcs,$E184,0)&gt;0,INDEX(StdCalcsRefCalcs,$E184,0)),"")),"")</f>
        <v/>
      </c>
      <c r="AN184" s="98" t="b">
        <f t="shared" si="109"/>
        <v>0</v>
      </c>
      <c r="AO184" s="98" t="str">
        <f t="array" ref="AO184">IF($AN184,MEDIAN(IF(G2SelectionMask="x",IF(INDEX(StdCalcsRefCalcs,$E184,0)&gt;0,INDEX(StdCalcsRefCalcs,$E184,0)),"")),"")</f>
        <v/>
      </c>
      <c r="AP184" s="98" t="str">
        <f t="array" ref="AP184">IF($AN184,QUARTILE(IF(G2SelectionMask="x",IF(INDEX(StdCalcsRefCalcs,$E184,0)&gt;0,INDEX(StdCalcsRefCalcs,$E184,0)),""),1),"")</f>
        <v/>
      </c>
      <c r="AQ184" s="98" t="str">
        <f t="array" ref="AQ184">IF($AN184,QUARTILE(IF(G2SelectionMask="x",IF(INDEX(StdCalcsRefCalcs,$E184,0)&gt;0,INDEX(StdCalcsRefCalcs,$E184,0)),""),3),"")</f>
        <v/>
      </c>
      <c r="AR184" s="98" t="str">
        <f t="array" ref="AR184">IF($AN184,MIN(IF(G2SelectionMask="x",IF(INDEX(StdCalcsRefCalcs,$E184,0)&gt;0,INDEX(StdCalcsRefCalcs,$E184,0)),"")),"")</f>
        <v/>
      </c>
      <c r="AS184" s="98" t="str">
        <f t="array" ref="AS184">IF($AN184,MAX(IF(G2SelectionMask="x",IF(INDEX(StdCalcsRefCalcs,$E184,0)&gt;0,INDEX(StdCalcsRefCalcs,$E184,0)),"")),"")</f>
        <v/>
      </c>
      <c r="AT184" s="98" t="str">
        <f t="shared" si="110"/>
        <v/>
      </c>
      <c r="AU184" s="98" t="str">
        <f t="array" ref="AU184">IF($AN184,STDEVA(IF(G2SelectionMask="x",IF(INDEX(StdCalcsRefCalcs,$E184,0)&gt;0,INDEX(StdCalcsRefCalcs,$E184,0)),"")),"")</f>
        <v/>
      </c>
      <c r="AV184" s="97" t="b">
        <f t="shared" si="111"/>
        <v>0</v>
      </c>
      <c r="AW184" s="97" t="str">
        <f t="array" ref="AW184">IF($AV184,MEDIAN(IF(G3SelectionMask="x",IF(INDEX(StdCalcsRefCalcs,$E184,0)&gt;0,INDEX(StdCalcsRefCalcs,$E184,0)),"")),"")</f>
        <v/>
      </c>
      <c r="AX184" s="97" t="str">
        <f t="array" ref="AX184">IF($AV184,QUARTILE(IF(G3SelectionMask="x",IF(INDEX(StdCalcsRefCalcs,$E184,0)&gt;0,INDEX(StdCalcsRefCalcs,$E184,0)),""),1),"")</f>
        <v/>
      </c>
      <c r="AY184" s="97" t="str">
        <f t="array" ref="AY184">IF($AV184,QUARTILE(IF(G3SelectionMask="x",IF(INDEX(StdCalcsRefCalcs,$E184,0)&gt;0,INDEX(StdCalcsRefCalcs,$E184,0)),""),3),"")</f>
        <v/>
      </c>
      <c r="AZ184" s="97" t="str">
        <f t="array" ref="AZ184">IF($AV184,MIN(IF(G3SelectionMask="x",IF(INDEX(StdCalcsRefCalcs,$E184,0)&gt;0,INDEX(StdCalcsRefCalcs,$E184,0)),"")),"")</f>
        <v/>
      </c>
      <c r="BA184" s="97" t="str">
        <f t="array" ref="BA184">IF($AV184,MAX(IF(G3SelectionMask="x",IF(INDEX(StdCalcsRefCalcs,$E184,0)&gt;0,INDEX(StdCalcsRefCalcs,$E184,0)),"")),"")</f>
        <v/>
      </c>
      <c r="BB184" s="97" t="str">
        <f t="shared" si="112"/>
        <v/>
      </c>
      <c r="BC184" s="97" t="str">
        <f t="array" ref="BC184">IF($AV184,STDEVA(IF(G3SelectionMask="x",IF(INDEX(StdCalcsRefCalcs,$E184,0)&gt;0,INDEX(StdCalcsRefCalcs,$E184,0)),"")),"")</f>
        <v/>
      </c>
      <c r="BD184" s="98" t="b">
        <f t="shared" si="113"/>
        <v>0</v>
      </c>
      <c r="BE184" s="98" t="str">
        <f t="array" ref="BE184">IF($BD184,MEDIAN(IF(G4SelectionMask="x",IF(INDEX(StdCalcsRefCalcs,$E184,0)&gt;0,INDEX(StdCalcsRefCalcs,$E184,0)),"")),"")</f>
        <v/>
      </c>
      <c r="BF184" s="98" t="str">
        <f t="array" ref="BF184">IF($BD184,QUARTILE(IF(G4SelectionMask="x",IF(INDEX(StdCalcsRefCalcs,$E184,0)&gt;0,INDEX(StdCalcsRefCalcs,$E184,0)),""),1),"")</f>
        <v/>
      </c>
      <c r="BG184" s="98" t="str">
        <f t="array" ref="BG184">IF($BD184,QUARTILE(IF(G4SelectionMask="x",IF(INDEX(StdCalcsRefCalcs,$E184,0)&gt;0,INDEX(StdCalcsRefCalcs,$E184,0)),""),3),"")</f>
        <v/>
      </c>
      <c r="BH184" s="98" t="str">
        <f t="array" ref="BH184">IF($BD184,MIN(IF(G4SelectionMask="x",IF(INDEX(StdCalcsRefCalcs,$E184,0)&gt;0,INDEX(StdCalcsRefCalcs,$E184,0)),"")),"")</f>
        <v/>
      </c>
      <c r="BI184" s="98" t="str">
        <f t="array" ref="BI184">IF($BD184,MAX(IF(G4SelectionMask="x",IF(INDEX(StdCalcsRefCalcs,$E184,0)&gt;0,INDEX(StdCalcsRefCalcs,$E184,0)),"")),"")</f>
        <v/>
      </c>
      <c r="BJ184" s="98" t="str">
        <f t="shared" si="114"/>
        <v/>
      </c>
      <c r="BK184" s="98" t="str">
        <f t="array" ref="BK184">IF($BD184,STDEVA(IF(G4SelectionMask="x",IF(INDEX(StdCalcsRefCalcs,$E184,0)&gt;0,INDEX(StdCalcsRefCalcs,$E184,0)),"")),"")</f>
        <v/>
      </c>
      <c r="BL184" s="97" t="b">
        <f t="shared" si="115"/>
        <v>0</v>
      </c>
      <c r="BM184" s="97" t="str">
        <f t="array" ref="BM184">IF($BL184,MEDIAN(IF(G5SelectionMask="x",IF(INDEX(StdCalcsRefCalcs,$E184,0)&gt;0,INDEX(StdCalcsRefCalcs,$E184,0)),"")),"")</f>
        <v/>
      </c>
      <c r="BN184" s="97" t="str">
        <f t="array" ref="BN184">IF($BL184,QUARTILE(IF(G5SelectionMask="x",IF(INDEX(StdCalcsRefCalcs,$E184,0)&gt;0,INDEX(StdCalcsRefCalcs,$E184,0)),""),1),"")</f>
        <v/>
      </c>
      <c r="BO184" s="97" t="str">
        <f t="array" ref="BO184">IF($BL184,QUARTILE(IF(G5SelectionMask="x",IF(INDEX(StdCalcsRefCalcs,$E184,0)&gt;0,INDEX(StdCalcsRefCalcs,$E184,0)),""),3),"")</f>
        <v/>
      </c>
      <c r="BP184" s="97" t="str">
        <f t="array" ref="BP184">IF($BL184,MIN(IF(G5SelectionMask="x",IF(INDEX(StdCalcsRefCalcs,$E184,0)&gt;0,INDEX(StdCalcsRefCalcs,$E184,0)),"")),"")</f>
        <v/>
      </c>
      <c r="BQ184" s="97" t="str">
        <f t="array" ref="BQ184">IF($BL184,MAX(IF(G5SelectionMask="x",IF(INDEX(StdCalcsRefCalcs,$E184,0)&gt;0,INDEX(StdCalcsRefCalcs,$E184,0)),"")),"")</f>
        <v/>
      </c>
      <c r="BR184" s="97" t="str">
        <f t="shared" si="116"/>
        <v/>
      </c>
      <c r="BS184" s="99" t="str">
        <f t="array" ref="BS184">IF($BL184,STDEVA(IF(G5SelectionMask="x",IF(INDEX(StdCalcsRefCalcs,$E184,0)&gt;0,INDEX(StdCalcsRefCalcs,$E184,0)),"")),"")</f>
        <v/>
      </c>
      <c r="BT184" s="108"/>
      <c r="BU184" s="109" t="str">
        <f t="shared" si="124"/>
        <v/>
      </c>
      <c r="BV184" s="109" t="str">
        <f t="shared" si="124"/>
        <v/>
      </c>
      <c r="BW184" s="109" t="str">
        <f t="shared" si="124"/>
        <v/>
      </c>
      <c r="BX184" s="109" t="str">
        <f t="shared" si="124"/>
        <v/>
      </c>
      <c r="BY184" s="109" t="str">
        <f t="shared" si="124"/>
        <v/>
      </c>
      <c r="BZ184" s="109" t="str">
        <f t="shared" si="124"/>
        <v/>
      </c>
      <c r="CA184" s="109" t="str">
        <f t="shared" si="124"/>
        <v/>
      </c>
      <c r="CB184" s="109" t="str">
        <f t="shared" si="124"/>
        <v/>
      </c>
      <c r="CC184" s="109" t="str">
        <f t="shared" si="124"/>
        <v/>
      </c>
      <c r="CD184" s="109" t="str">
        <f t="shared" si="124"/>
        <v/>
      </c>
      <c r="CE184" s="109" t="str">
        <f t="shared" si="124"/>
        <v/>
      </c>
      <c r="CF184" s="109" t="str">
        <f t="shared" si="124"/>
        <v/>
      </c>
      <c r="CG184" s="109" t="str">
        <f t="shared" si="124"/>
        <v/>
      </c>
      <c r="CH184" s="109" t="str">
        <f t="shared" si="124"/>
        <v/>
      </c>
      <c r="CI184" s="109" t="str">
        <f t="shared" si="124"/>
        <v/>
      </c>
    </row>
    <row r="185" spans="1:87" x14ac:dyDescent="0.2">
      <c r="A185" s="33">
        <f t="shared" si="89"/>
        <v>0</v>
      </c>
      <c r="B185" s="206"/>
      <c r="C185" s="200"/>
      <c r="D185" s="197"/>
      <c r="E185" s="72">
        <f t="shared" si="107"/>
        <v>175</v>
      </c>
      <c r="F185" s="9" t="s">
        <v>2280</v>
      </c>
      <c r="G185" s="9" t="s">
        <v>2273</v>
      </c>
      <c r="H185" s="9" t="s">
        <v>772</v>
      </c>
      <c r="I185" s="9">
        <f t="shared" si="127"/>
        <v>219</v>
      </c>
      <c r="J185" s="9" t="s">
        <v>251</v>
      </c>
      <c r="K185" s="9">
        <f t="shared" si="123"/>
        <v>214</v>
      </c>
      <c r="P185" s="97" t="str">
        <f t="shared" si="94"/>
        <v/>
      </c>
      <c r="Q185" s="97"/>
      <c r="R185" s="97"/>
      <c r="S185" s="97"/>
      <c r="T185" s="97"/>
      <c r="U185" s="98" t="str">
        <f t="shared" si="95"/>
        <v/>
      </c>
      <c r="V185" s="107" t="str">
        <f t="shared" si="96"/>
        <v/>
      </c>
      <c r="W185" s="107" t="str">
        <f t="shared" si="97"/>
        <v/>
      </c>
      <c r="X185" s="107" t="str">
        <f t="shared" si="98"/>
        <v/>
      </c>
      <c r="Y185" s="107" t="str">
        <f t="shared" si="99"/>
        <v/>
      </c>
      <c r="Z185" s="107" t="str">
        <f t="shared" si="100"/>
        <v/>
      </c>
      <c r="AA185" s="107" t="str">
        <f t="shared" si="101"/>
        <v/>
      </c>
      <c r="AB185" s="107" t="str">
        <f t="shared" si="102"/>
        <v/>
      </c>
      <c r="AC185" s="107" t="str">
        <f t="shared" si="103"/>
        <v/>
      </c>
      <c r="AD185" s="107" t="str">
        <f t="shared" si="104"/>
        <v/>
      </c>
      <c r="AE185" s="107" t="str">
        <f t="shared" si="105"/>
        <v/>
      </c>
      <c r="AF185" s="97" t="b">
        <f t="shared" si="126"/>
        <v>0</v>
      </c>
      <c r="AG185" s="97" t="str">
        <f t="array" ref="AG185">IF($AF185,MEDIAN(IF(G1SelectionMask="x",IF(INDEX(StdCalcsRefCalcs,$E185,0)&gt;0,INDEX(StdCalcsRefCalcs,$E185,0)),"")),"")</f>
        <v/>
      </c>
      <c r="AH185" s="97" t="str">
        <f t="array" ref="AH185">IF($AF185,QUARTILE(IF(G1SelectionMask="x",IF(INDEX(StdCalcsRefCalcs,$E185,0)&gt;0,INDEX(StdCalcsRefCalcs,$E185,0)),""),1),"")</f>
        <v/>
      </c>
      <c r="AI185" s="97" t="str">
        <f t="array" ref="AI185">IF($AF185,QUARTILE(IF(G1SelectionMask="x",IF(INDEX(StdCalcsRefCalcs,$E185,0)&gt;0,INDEX(StdCalcsRefCalcs,$E185,0)),""),3),"")</f>
        <v/>
      </c>
      <c r="AJ185" s="97" t="str">
        <f t="array" ref="AJ185">IF($AF185,MIN(IF(G1SelectionMask="x",IF(INDEX(StdCalcsRefCalcs,$E185,0)&gt;0,INDEX(StdCalcsRefCalcs,$E185,0)),"")),"")</f>
        <v/>
      </c>
      <c r="AK185" s="97" t="str">
        <f t="array" ref="AK185">IF($AF185,MAX(IF(G1SelectionMask="x",IF(INDEX(StdCalcsRefCalcs,$E185,0)&gt;0,INDEX(StdCalcsRefCalcs,$E185,0)),"")),"")</f>
        <v/>
      </c>
      <c r="AL185" s="97" t="str">
        <f t="shared" si="125"/>
        <v/>
      </c>
      <c r="AM185" s="97" t="str">
        <f t="array" ref="AM185">IF($AF185,STDEVA(IF(G1SelectionMask="x",IF(INDEX(StdCalcsRefCalcs,$E185,0)&gt;0,INDEX(StdCalcsRefCalcs,$E185,0)),"")),"")</f>
        <v/>
      </c>
      <c r="AN185" s="98" t="b">
        <f t="shared" si="109"/>
        <v>0</v>
      </c>
      <c r="AO185" s="98" t="str">
        <f t="array" ref="AO185">IF($AN185,MEDIAN(IF(G2SelectionMask="x",IF(INDEX(StdCalcsRefCalcs,$E185,0)&gt;0,INDEX(StdCalcsRefCalcs,$E185,0)),"")),"")</f>
        <v/>
      </c>
      <c r="AP185" s="98" t="str">
        <f t="array" ref="AP185">IF($AN185,QUARTILE(IF(G2SelectionMask="x",IF(INDEX(StdCalcsRefCalcs,$E185,0)&gt;0,INDEX(StdCalcsRefCalcs,$E185,0)),""),1),"")</f>
        <v/>
      </c>
      <c r="AQ185" s="98" t="str">
        <f t="array" ref="AQ185">IF($AN185,QUARTILE(IF(G2SelectionMask="x",IF(INDEX(StdCalcsRefCalcs,$E185,0)&gt;0,INDEX(StdCalcsRefCalcs,$E185,0)),""),3),"")</f>
        <v/>
      </c>
      <c r="AR185" s="98" t="str">
        <f t="array" ref="AR185">IF($AN185,MIN(IF(G2SelectionMask="x",IF(INDEX(StdCalcsRefCalcs,$E185,0)&gt;0,INDEX(StdCalcsRefCalcs,$E185,0)),"")),"")</f>
        <v/>
      </c>
      <c r="AS185" s="98" t="str">
        <f t="array" ref="AS185">IF($AN185,MAX(IF(G2SelectionMask="x",IF(INDEX(StdCalcsRefCalcs,$E185,0)&gt;0,INDEX(StdCalcsRefCalcs,$E185,0)),"")),"")</f>
        <v/>
      </c>
      <c r="AT185" s="98" t="str">
        <f t="shared" si="110"/>
        <v/>
      </c>
      <c r="AU185" s="98" t="str">
        <f t="array" ref="AU185">IF($AN185,STDEVA(IF(G2SelectionMask="x",IF(INDEX(StdCalcsRefCalcs,$E185,0)&gt;0,INDEX(StdCalcsRefCalcs,$E185,0)),"")),"")</f>
        <v/>
      </c>
      <c r="AV185" s="97" t="b">
        <f t="shared" si="111"/>
        <v>0</v>
      </c>
      <c r="AW185" s="97" t="str">
        <f t="array" ref="AW185">IF($AV185,MEDIAN(IF(G3SelectionMask="x",IF(INDEX(StdCalcsRefCalcs,$E185,0)&gt;0,INDEX(StdCalcsRefCalcs,$E185,0)),"")),"")</f>
        <v/>
      </c>
      <c r="AX185" s="97" t="str">
        <f t="array" ref="AX185">IF($AV185,QUARTILE(IF(G3SelectionMask="x",IF(INDEX(StdCalcsRefCalcs,$E185,0)&gt;0,INDEX(StdCalcsRefCalcs,$E185,0)),""),1),"")</f>
        <v/>
      </c>
      <c r="AY185" s="97" t="str">
        <f t="array" ref="AY185">IF($AV185,QUARTILE(IF(G3SelectionMask="x",IF(INDEX(StdCalcsRefCalcs,$E185,0)&gt;0,INDEX(StdCalcsRefCalcs,$E185,0)),""),3),"")</f>
        <v/>
      </c>
      <c r="AZ185" s="97" t="str">
        <f t="array" ref="AZ185">IF($AV185,MIN(IF(G3SelectionMask="x",IF(INDEX(StdCalcsRefCalcs,$E185,0)&gt;0,INDEX(StdCalcsRefCalcs,$E185,0)),"")),"")</f>
        <v/>
      </c>
      <c r="BA185" s="97" t="str">
        <f t="array" ref="BA185">IF($AV185,MAX(IF(G3SelectionMask="x",IF(INDEX(StdCalcsRefCalcs,$E185,0)&gt;0,INDEX(StdCalcsRefCalcs,$E185,0)),"")),"")</f>
        <v/>
      </c>
      <c r="BB185" s="97" t="str">
        <f t="shared" si="112"/>
        <v/>
      </c>
      <c r="BC185" s="97" t="str">
        <f t="array" ref="BC185">IF($AV185,STDEVA(IF(G3SelectionMask="x",IF(INDEX(StdCalcsRefCalcs,$E185,0)&gt;0,INDEX(StdCalcsRefCalcs,$E185,0)),"")),"")</f>
        <v/>
      </c>
      <c r="BD185" s="98" t="b">
        <f t="shared" si="113"/>
        <v>0</v>
      </c>
      <c r="BE185" s="98" t="str">
        <f t="array" ref="BE185">IF($BD185,MEDIAN(IF(G4SelectionMask="x",IF(INDEX(StdCalcsRefCalcs,$E185,0)&gt;0,INDEX(StdCalcsRefCalcs,$E185,0)),"")),"")</f>
        <v/>
      </c>
      <c r="BF185" s="98" t="str">
        <f t="array" ref="BF185">IF($BD185,QUARTILE(IF(G4SelectionMask="x",IF(INDEX(StdCalcsRefCalcs,$E185,0)&gt;0,INDEX(StdCalcsRefCalcs,$E185,0)),""),1),"")</f>
        <v/>
      </c>
      <c r="BG185" s="98" t="str">
        <f t="array" ref="BG185">IF($BD185,QUARTILE(IF(G4SelectionMask="x",IF(INDEX(StdCalcsRefCalcs,$E185,0)&gt;0,INDEX(StdCalcsRefCalcs,$E185,0)),""),3),"")</f>
        <v/>
      </c>
      <c r="BH185" s="98" t="str">
        <f t="array" ref="BH185">IF($BD185,MIN(IF(G4SelectionMask="x",IF(INDEX(StdCalcsRefCalcs,$E185,0)&gt;0,INDEX(StdCalcsRefCalcs,$E185,0)),"")),"")</f>
        <v/>
      </c>
      <c r="BI185" s="98" t="str">
        <f t="array" ref="BI185">IF($BD185,MAX(IF(G4SelectionMask="x",IF(INDEX(StdCalcsRefCalcs,$E185,0)&gt;0,INDEX(StdCalcsRefCalcs,$E185,0)),"")),"")</f>
        <v/>
      </c>
      <c r="BJ185" s="98" t="str">
        <f t="shared" si="114"/>
        <v/>
      </c>
      <c r="BK185" s="98" t="str">
        <f t="array" ref="BK185">IF($BD185,STDEVA(IF(G4SelectionMask="x",IF(INDEX(StdCalcsRefCalcs,$E185,0)&gt;0,INDEX(StdCalcsRefCalcs,$E185,0)),"")),"")</f>
        <v/>
      </c>
      <c r="BL185" s="97" t="b">
        <f t="shared" si="115"/>
        <v>0</v>
      </c>
      <c r="BM185" s="97" t="str">
        <f t="array" ref="BM185">IF($BL185,MEDIAN(IF(G5SelectionMask="x",IF(INDEX(StdCalcsRefCalcs,$E185,0)&gt;0,INDEX(StdCalcsRefCalcs,$E185,0)),"")),"")</f>
        <v/>
      </c>
      <c r="BN185" s="97" t="str">
        <f t="array" ref="BN185">IF($BL185,QUARTILE(IF(G5SelectionMask="x",IF(INDEX(StdCalcsRefCalcs,$E185,0)&gt;0,INDEX(StdCalcsRefCalcs,$E185,0)),""),1),"")</f>
        <v/>
      </c>
      <c r="BO185" s="97" t="str">
        <f t="array" ref="BO185">IF($BL185,QUARTILE(IF(G5SelectionMask="x",IF(INDEX(StdCalcsRefCalcs,$E185,0)&gt;0,INDEX(StdCalcsRefCalcs,$E185,0)),""),3),"")</f>
        <v/>
      </c>
      <c r="BP185" s="97" t="str">
        <f t="array" ref="BP185">IF($BL185,MIN(IF(G5SelectionMask="x",IF(INDEX(StdCalcsRefCalcs,$E185,0)&gt;0,INDEX(StdCalcsRefCalcs,$E185,0)),"")),"")</f>
        <v/>
      </c>
      <c r="BQ185" s="97" t="str">
        <f t="array" ref="BQ185">IF($BL185,MAX(IF(G5SelectionMask="x",IF(INDEX(StdCalcsRefCalcs,$E185,0)&gt;0,INDEX(StdCalcsRefCalcs,$E185,0)),"")),"")</f>
        <v/>
      </c>
      <c r="BR185" s="97" t="str">
        <f t="shared" si="116"/>
        <v/>
      </c>
      <c r="BS185" s="99" t="str">
        <f t="array" ref="BS185">IF($BL185,STDEVA(IF(G5SelectionMask="x",IF(INDEX(StdCalcsRefCalcs,$E185,0)&gt;0,INDEX(StdCalcsRefCalcs,$E185,0)),"")),"")</f>
        <v/>
      </c>
      <c r="BT185" s="108"/>
      <c r="BU185" s="109" t="str">
        <f t="shared" si="124"/>
        <v/>
      </c>
      <c r="BV185" s="109" t="str">
        <f t="shared" si="124"/>
        <v/>
      </c>
      <c r="BW185" s="109" t="str">
        <f t="shared" si="124"/>
        <v/>
      </c>
      <c r="BX185" s="109" t="str">
        <f t="shared" si="124"/>
        <v/>
      </c>
      <c r="BY185" s="109" t="str">
        <f t="shared" si="124"/>
        <v/>
      </c>
      <c r="BZ185" s="109" t="str">
        <f t="shared" si="124"/>
        <v/>
      </c>
      <c r="CA185" s="109" t="str">
        <f t="shared" si="124"/>
        <v/>
      </c>
      <c r="CB185" s="109" t="str">
        <f t="shared" si="124"/>
        <v/>
      </c>
      <c r="CC185" s="109" t="str">
        <f t="shared" si="124"/>
        <v/>
      </c>
      <c r="CD185" s="109" t="str">
        <f t="shared" si="124"/>
        <v/>
      </c>
      <c r="CE185" s="109" t="str">
        <f t="shared" si="124"/>
        <v/>
      </c>
      <c r="CF185" s="109" t="str">
        <f t="shared" si="124"/>
        <v/>
      </c>
      <c r="CG185" s="109" t="str">
        <f t="shared" si="124"/>
        <v/>
      </c>
      <c r="CH185" s="109" t="str">
        <f t="shared" si="124"/>
        <v/>
      </c>
      <c r="CI185" s="109" t="str">
        <f t="shared" si="124"/>
        <v/>
      </c>
    </row>
    <row r="186" spans="1:87" x14ac:dyDescent="0.2">
      <c r="A186" s="33">
        <f t="shared" si="89"/>
        <v>0</v>
      </c>
      <c r="B186" s="206"/>
      <c r="C186" s="200"/>
      <c r="D186" s="197"/>
      <c r="E186" s="72">
        <f t="shared" si="107"/>
        <v>176</v>
      </c>
      <c r="F186" s="9" t="s">
        <v>2283</v>
      </c>
      <c r="G186" s="9" t="s">
        <v>2216</v>
      </c>
      <c r="H186" s="9" t="s">
        <v>769</v>
      </c>
      <c r="I186" s="9">
        <f t="shared" si="127"/>
        <v>215</v>
      </c>
      <c r="J186" s="9" t="s">
        <v>220</v>
      </c>
      <c r="K186" s="9">
        <f t="shared" si="123"/>
        <v>1</v>
      </c>
      <c r="P186" s="97" t="str">
        <f t="shared" si="94"/>
        <v/>
      </c>
      <c r="Q186" s="97"/>
      <c r="R186" s="97"/>
      <c r="S186" s="97"/>
      <c r="T186" s="97"/>
      <c r="U186" s="98" t="str">
        <f t="shared" si="95"/>
        <v/>
      </c>
      <c r="V186" s="107" t="str">
        <f t="shared" si="96"/>
        <v/>
      </c>
      <c r="W186" s="107" t="str">
        <f t="shared" si="97"/>
        <v/>
      </c>
      <c r="X186" s="107" t="str">
        <f t="shared" si="98"/>
        <v/>
      </c>
      <c r="Y186" s="107" t="str">
        <f t="shared" si="99"/>
        <v/>
      </c>
      <c r="Z186" s="107" t="str">
        <f t="shared" si="100"/>
        <v/>
      </c>
      <c r="AA186" s="107" t="str">
        <f t="shared" si="101"/>
        <v/>
      </c>
      <c r="AB186" s="107" t="str">
        <f t="shared" si="102"/>
        <v/>
      </c>
      <c r="AC186" s="107" t="str">
        <f t="shared" si="103"/>
        <v/>
      </c>
      <c r="AD186" s="107" t="str">
        <f t="shared" si="104"/>
        <v/>
      </c>
      <c r="AE186" s="107" t="str">
        <f t="shared" si="105"/>
        <v/>
      </c>
      <c r="AF186" s="97" t="b">
        <f t="shared" si="126"/>
        <v>0</v>
      </c>
      <c r="AG186" s="97" t="str">
        <f t="array" ref="AG186">IF($AF186,MEDIAN(IF(G1SelectionMask="x",IF(INDEX(StdCalcsRefCalcs,$E186,0)&gt;0,INDEX(StdCalcsRefCalcs,$E186,0)),"")),"")</f>
        <v/>
      </c>
      <c r="AH186" s="97" t="str">
        <f t="array" ref="AH186">IF($AF186,QUARTILE(IF(G1SelectionMask="x",IF(INDEX(StdCalcsRefCalcs,$E186,0)&gt;0,INDEX(StdCalcsRefCalcs,$E186,0)),""),1),"")</f>
        <v/>
      </c>
      <c r="AI186" s="97" t="str">
        <f t="array" ref="AI186">IF($AF186,QUARTILE(IF(G1SelectionMask="x",IF(INDEX(StdCalcsRefCalcs,$E186,0)&gt;0,INDEX(StdCalcsRefCalcs,$E186,0)),""),3),"")</f>
        <v/>
      </c>
      <c r="AJ186" s="97" t="str">
        <f t="array" ref="AJ186">IF($AF186,MIN(IF(G1SelectionMask="x",IF(INDEX(StdCalcsRefCalcs,$E186,0)&gt;0,INDEX(StdCalcsRefCalcs,$E186,0)),"")),"")</f>
        <v/>
      </c>
      <c r="AK186" s="97" t="str">
        <f t="array" ref="AK186">IF($AF186,MAX(IF(G1SelectionMask="x",IF(INDEX(StdCalcsRefCalcs,$E186,0)&gt;0,INDEX(StdCalcsRefCalcs,$E186,0)),"")),"")</f>
        <v/>
      </c>
      <c r="AL186" s="97" t="str">
        <f t="shared" si="125"/>
        <v/>
      </c>
      <c r="AM186" s="97" t="str">
        <f t="array" ref="AM186">IF($AF186,STDEVA(IF(G1SelectionMask="x",IF(INDEX(StdCalcsRefCalcs,$E186,0)&gt;0,INDEX(StdCalcsRefCalcs,$E186,0)),"")),"")</f>
        <v/>
      </c>
      <c r="AN186" s="98" t="b">
        <f t="shared" si="109"/>
        <v>0</v>
      </c>
      <c r="AO186" s="98" t="str">
        <f t="array" ref="AO186">IF($AN186,MEDIAN(IF(G2SelectionMask="x",IF(INDEX(StdCalcsRefCalcs,$E186,0)&gt;0,INDEX(StdCalcsRefCalcs,$E186,0)),"")),"")</f>
        <v/>
      </c>
      <c r="AP186" s="98" t="str">
        <f t="array" ref="AP186">IF($AN186,QUARTILE(IF(G2SelectionMask="x",IF(INDEX(StdCalcsRefCalcs,$E186,0)&gt;0,INDEX(StdCalcsRefCalcs,$E186,0)),""),1),"")</f>
        <v/>
      </c>
      <c r="AQ186" s="98" t="str">
        <f t="array" ref="AQ186">IF($AN186,QUARTILE(IF(G2SelectionMask="x",IF(INDEX(StdCalcsRefCalcs,$E186,0)&gt;0,INDEX(StdCalcsRefCalcs,$E186,0)),""),3),"")</f>
        <v/>
      </c>
      <c r="AR186" s="98" t="str">
        <f t="array" ref="AR186">IF($AN186,MIN(IF(G2SelectionMask="x",IF(INDEX(StdCalcsRefCalcs,$E186,0)&gt;0,INDEX(StdCalcsRefCalcs,$E186,0)),"")),"")</f>
        <v/>
      </c>
      <c r="AS186" s="98" t="str">
        <f t="array" ref="AS186">IF($AN186,MAX(IF(G2SelectionMask="x",IF(INDEX(StdCalcsRefCalcs,$E186,0)&gt;0,INDEX(StdCalcsRefCalcs,$E186,0)),"")),"")</f>
        <v/>
      </c>
      <c r="AT186" s="98" t="str">
        <f t="shared" si="110"/>
        <v/>
      </c>
      <c r="AU186" s="98" t="str">
        <f t="array" ref="AU186">IF($AN186,STDEVA(IF(G2SelectionMask="x",IF(INDEX(StdCalcsRefCalcs,$E186,0)&gt;0,INDEX(StdCalcsRefCalcs,$E186,0)),"")),"")</f>
        <v/>
      </c>
      <c r="AV186" s="97" t="b">
        <f t="shared" si="111"/>
        <v>0</v>
      </c>
      <c r="AW186" s="97" t="str">
        <f t="array" ref="AW186">IF($AV186,MEDIAN(IF(G3SelectionMask="x",IF(INDEX(StdCalcsRefCalcs,$E186,0)&gt;0,INDEX(StdCalcsRefCalcs,$E186,0)),"")),"")</f>
        <v/>
      </c>
      <c r="AX186" s="97" t="str">
        <f t="array" ref="AX186">IF($AV186,QUARTILE(IF(G3SelectionMask="x",IF(INDEX(StdCalcsRefCalcs,$E186,0)&gt;0,INDEX(StdCalcsRefCalcs,$E186,0)),""),1),"")</f>
        <v/>
      </c>
      <c r="AY186" s="97" t="str">
        <f t="array" ref="AY186">IF($AV186,QUARTILE(IF(G3SelectionMask="x",IF(INDEX(StdCalcsRefCalcs,$E186,0)&gt;0,INDEX(StdCalcsRefCalcs,$E186,0)),""),3),"")</f>
        <v/>
      </c>
      <c r="AZ186" s="97" t="str">
        <f t="array" ref="AZ186">IF($AV186,MIN(IF(G3SelectionMask="x",IF(INDEX(StdCalcsRefCalcs,$E186,0)&gt;0,INDEX(StdCalcsRefCalcs,$E186,0)),"")),"")</f>
        <v/>
      </c>
      <c r="BA186" s="97" t="str">
        <f t="array" ref="BA186">IF($AV186,MAX(IF(G3SelectionMask="x",IF(INDEX(StdCalcsRefCalcs,$E186,0)&gt;0,INDEX(StdCalcsRefCalcs,$E186,0)),"")),"")</f>
        <v/>
      </c>
      <c r="BB186" s="97" t="str">
        <f t="shared" si="112"/>
        <v/>
      </c>
      <c r="BC186" s="97" t="str">
        <f t="array" ref="BC186">IF($AV186,STDEVA(IF(G3SelectionMask="x",IF(INDEX(StdCalcsRefCalcs,$E186,0)&gt;0,INDEX(StdCalcsRefCalcs,$E186,0)),"")),"")</f>
        <v/>
      </c>
      <c r="BD186" s="98" t="b">
        <f t="shared" si="113"/>
        <v>0</v>
      </c>
      <c r="BE186" s="98" t="str">
        <f t="array" ref="BE186">IF($BD186,MEDIAN(IF(G4SelectionMask="x",IF(INDEX(StdCalcsRefCalcs,$E186,0)&gt;0,INDEX(StdCalcsRefCalcs,$E186,0)),"")),"")</f>
        <v/>
      </c>
      <c r="BF186" s="98" t="str">
        <f t="array" ref="BF186">IF($BD186,QUARTILE(IF(G4SelectionMask="x",IF(INDEX(StdCalcsRefCalcs,$E186,0)&gt;0,INDEX(StdCalcsRefCalcs,$E186,0)),""),1),"")</f>
        <v/>
      </c>
      <c r="BG186" s="98" t="str">
        <f t="array" ref="BG186">IF($BD186,QUARTILE(IF(G4SelectionMask="x",IF(INDEX(StdCalcsRefCalcs,$E186,0)&gt;0,INDEX(StdCalcsRefCalcs,$E186,0)),""),3),"")</f>
        <v/>
      </c>
      <c r="BH186" s="98" t="str">
        <f t="array" ref="BH186">IF($BD186,MIN(IF(G4SelectionMask="x",IF(INDEX(StdCalcsRefCalcs,$E186,0)&gt;0,INDEX(StdCalcsRefCalcs,$E186,0)),"")),"")</f>
        <v/>
      </c>
      <c r="BI186" s="98" t="str">
        <f t="array" ref="BI186">IF($BD186,MAX(IF(G4SelectionMask="x",IF(INDEX(StdCalcsRefCalcs,$E186,0)&gt;0,INDEX(StdCalcsRefCalcs,$E186,0)),"")),"")</f>
        <v/>
      </c>
      <c r="BJ186" s="98" t="str">
        <f t="shared" si="114"/>
        <v/>
      </c>
      <c r="BK186" s="98" t="str">
        <f t="array" ref="BK186">IF($BD186,STDEVA(IF(G4SelectionMask="x",IF(INDEX(StdCalcsRefCalcs,$E186,0)&gt;0,INDEX(StdCalcsRefCalcs,$E186,0)),"")),"")</f>
        <v/>
      </c>
      <c r="BL186" s="97" t="b">
        <f t="shared" si="115"/>
        <v>0</v>
      </c>
      <c r="BM186" s="97" t="str">
        <f t="array" ref="BM186">IF($BL186,MEDIAN(IF(G5SelectionMask="x",IF(INDEX(StdCalcsRefCalcs,$E186,0)&gt;0,INDEX(StdCalcsRefCalcs,$E186,0)),"")),"")</f>
        <v/>
      </c>
      <c r="BN186" s="97" t="str">
        <f t="array" ref="BN186">IF($BL186,QUARTILE(IF(G5SelectionMask="x",IF(INDEX(StdCalcsRefCalcs,$E186,0)&gt;0,INDEX(StdCalcsRefCalcs,$E186,0)),""),1),"")</f>
        <v/>
      </c>
      <c r="BO186" s="97" t="str">
        <f t="array" ref="BO186">IF($BL186,QUARTILE(IF(G5SelectionMask="x",IF(INDEX(StdCalcsRefCalcs,$E186,0)&gt;0,INDEX(StdCalcsRefCalcs,$E186,0)),""),3),"")</f>
        <v/>
      </c>
      <c r="BP186" s="97" t="str">
        <f t="array" ref="BP186">IF($BL186,MIN(IF(G5SelectionMask="x",IF(INDEX(StdCalcsRefCalcs,$E186,0)&gt;0,INDEX(StdCalcsRefCalcs,$E186,0)),"")),"")</f>
        <v/>
      </c>
      <c r="BQ186" s="97" t="str">
        <f t="array" ref="BQ186">IF($BL186,MAX(IF(G5SelectionMask="x",IF(INDEX(StdCalcsRefCalcs,$E186,0)&gt;0,INDEX(StdCalcsRefCalcs,$E186,0)),"")),"")</f>
        <v/>
      </c>
      <c r="BR186" s="97" t="str">
        <f t="shared" si="116"/>
        <v/>
      </c>
      <c r="BS186" s="99" t="str">
        <f t="array" ref="BS186">IF($BL186,STDEVA(IF(G5SelectionMask="x",IF(INDEX(StdCalcsRefCalcs,$E186,0)&gt;0,INDEX(StdCalcsRefCalcs,$E186,0)),"")),"")</f>
        <v/>
      </c>
      <c r="BT186" s="108"/>
      <c r="BU186" s="109" t="str">
        <f t="shared" si="124"/>
        <v/>
      </c>
      <c r="BV186" s="109" t="str">
        <f t="shared" si="124"/>
        <v/>
      </c>
      <c r="BW186" s="109" t="str">
        <f t="shared" si="124"/>
        <v/>
      </c>
      <c r="BX186" s="109" t="str">
        <f t="shared" si="124"/>
        <v/>
      </c>
      <c r="BY186" s="109" t="str">
        <f t="shared" si="124"/>
        <v/>
      </c>
      <c r="BZ186" s="109" t="str">
        <f t="shared" si="124"/>
        <v/>
      </c>
      <c r="CA186" s="109" t="str">
        <f t="shared" si="124"/>
        <v/>
      </c>
      <c r="CB186" s="109" t="str">
        <f t="shared" si="124"/>
        <v/>
      </c>
      <c r="CC186" s="109" t="str">
        <f t="shared" si="124"/>
        <v/>
      </c>
      <c r="CD186" s="109" t="str">
        <f t="shared" si="124"/>
        <v/>
      </c>
      <c r="CE186" s="109" t="str">
        <f t="shared" si="124"/>
        <v/>
      </c>
      <c r="CF186" s="109" t="str">
        <f t="shared" si="124"/>
        <v/>
      </c>
      <c r="CG186" s="109" t="str">
        <f t="shared" si="124"/>
        <v/>
      </c>
      <c r="CH186" s="109" t="str">
        <f t="shared" si="124"/>
        <v/>
      </c>
      <c r="CI186" s="109" t="str">
        <f t="shared" si="124"/>
        <v/>
      </c>
    </row>
    <row r="187" spans="1:87" x14ac:dyDescent="0.2">
      <c r="A187" s="33">
        <f t="shared" si="89"/>
        <v>0</v>
      </c>
      <c r="B187" s="206"/>
      <c r="C187" s="200"/>
      <c r="D187" s="197"/>
      <c r="E187" s="72">
        <f t="shared" si="107"/>
        <v>177</v>
      </c>
      <c r="F187" s="9" t="s">
        <v>2284</v>
      </c>
      <c r="G187" s="9" t="s">
        <v>2217</v>
      </c>
      <c r="H187" s="9" t="s">
        <v>770</v>
      </c>
      <c r="I187" s="9">
        <f t="shared" si="127"/>
        <v>216</v>
      </c>
      <c r="J187" s="9" t="s">
        <v>220</v>
      </c>
      <c r="K187" s="9">
        <f t="shared" si="123"/>
        <v>1</v>
      </c>
      <c r="P187" s="97" t="str">
        <f t="shared" si="94"/>
        <v/>
      </c>
      <c r="Q187" s="97"/>
      <c r="R187" s="97"/>
      <c r="S187" s="97"/>
      <c r="T187" s="97"/>
      <c r="U187" s="98" t="str">
        <f t="shared" si="95"/>
        <v/>
      </c>
      <c r="V187" s="107" t="str">
        <f t="shared" si="96"/>
        <v/>
      </c>
      <c r="W187" s="107" t="str">
        <f t="shared" si="97"/>
        <v/>
      </c>
      <c r="X187" s="107" t="str">
        <f t="shared" si="98"/>
        <v/>
      </c>
      <c r="Y187" s="107" t="str">
        <f t="shared" si="99"/>
        <v/>
      </c>
      <c r="Z187" s="107" t="str">
        <f t="shared" si="100"/>
        <v/>
      </c>
      <c r="AA187" s="107" t="str">
        <f t="shared" si="101"/>
        <v/>
      </c>
      <c r="AB187" s="107" t="str">
        <f t="shared" si="102"/>
        <v/>
      </c>
      <c r="AC187" s="107" t="str">
        <f t="shared" si="103"/>
        <v/>
      </c>
      <c r="AD187" s="107" t="str">
        <f t="shared" si="104"/>
        <v/>
      </c>
      <c r="AE187" s="107" t="str">
        <f t="shared" si="105"/>
        <v/>
      </c>
      <c r="AF187" s="97" t="b">
        <f t="shared" si="126"/>
        <v>0</v>
      </c>
      <c r="AG187" s="97" t="str">
        <f t="array" ref="AG187">IF($AF187,MEDIAN(IF(G1SelectionMask="x",IF(INDEX(StdCalcsRefCalcs,$E187,0)&gt;0,INDEX(StdCalcsRefCalcs,$E187,0)),"")),"")</f>
        <v/>
      </c>
      <c r="AH187" s="97" t="str">
        <f t="array" ref="AH187">IF($AF187,QUARTILE(IF(G1SelectionMask="x",IF(INDEX(StdCalcsRefCalcs,$E187,0)&gt;0,INDEX(StdCalcsRefCalcs,$E187,0)),""),1),"")</f>
        <v/>
      </c>
      <c r="AI187" s="97" t="str">
        <f t="array" ref="AI187">IF($AF187,QUARTILE(IF(G1SelectionMask="x",IF(INDEX(StdCalcsRefCalcs,$E187,0)&gt;0,INDEX(StdCalcsRefCalcs,$E187,0)),""),3),"")</f>
        <v/>
      </c>
      <c r="AJ187" s="97" t="str">
        <f t="array" ref="AJ187">IF($AF187,MIN(IF(G1SelectionMask="x",IF(INDEX(StdCalcsRefCalcs,$E187,0)&gt;0,INDEX(StdCalcsRefCalcs,$E187,0)),"")),"")</f>
        <v/>
      </c>
      <c r="AK187" s="97" t="str">
        <f t="array" ref="AK187">IF($AF187,MAX(IF(G1SelectionMask="x",IF(INDEX(StdCalcsRefCalcs,$E187,0)&gt;0,INDEX(StdCalcsRefCalcs,$E187,0)),"")),"")</f>
        <v/>
      </c>
      <c r="AL187" s="97" t="str">
        <f t="shared" si="125"/>
        <v/>
      </c>
      <c r="AM187" s="97" t="str">
        <f t="array" ref="AM187">IF($AF187,STDEVA(IF(G1SelectionMask="x",IF(INDEX(StdCalcsRefCalcs,$E187,0)&gt;0,INDEX(StdCalcsRefCalcs,$E187,0)),"")),"")</f>
        <v/>
      </c>
      <c r="AN187" s="98" t="b">
        <f t="shared" si="109"/>
        <v>0</v>
      </c>
      <c r="AO187" s="98" t="str">
        <f t="array" ref="AO187">IF($AN187,MEDIAN(IF(G2SelectionMask="x",IF(INDEX(StdCalcsRefCalcs,$E187,0)&gt;0,INDEX(StdCalcsRefCalcs,$E187,0)),"")),"")</f>
        <v/>
      </c>
      <c r="AP187" s="98" t="str">
        <f t="array" ref="AP187">IF($AN187,QUARTILE(IF(G2SelectionMask="x",IF(INDEX(StdCalcsRefCalcs,$E187,0)&gt;0,INDEX(StdCalcsRefCalcs,$E187,0)),""),1),"")</f>
        <v/>
      </c>
      <c r="AQ187" s="98" t="str">
        <f t="array" ref="AQ187">IF($AN187,QUARTILE(IF(G2SelectionMask="x",IF(INDEX(StdCalcsRefCalcs,$E187,0)&gt;0,INDEX(StdCalcsRefCalcs,$E187,0)),""),3),"")</f>
        <v/>
      </c>
      <c r="AR187" s="98" t="str">
        <f t="array" ref="AR187">IF($AN187,MIN(IF(G2SelectionMask="x",IF(INDEX(StdCalcsRefCalcs,$E187,0)&gt;0,INDEX(StdCalcsRefCalcs,$E187,0)),"")),"")</f>
        <v/>
      </c>
      <c r="AS187" s="98" t="str">
        <f t="array" ref="AS187">IF($AN187,MAX(IF(G2SelectionMask="x",IF(INDEX(StdCalcsRefCalcs,$E187,0)&gt;0,INDEX(StdCalcsRefCalcs,$E187,0)),"")),"")</f>
        <v/>
      </c>
      <c r="AT187" s="98" t="str">
        <f t="shared" si="110"/>
        <v/>
      </c>
      <c r="AU187" s="98" t="str">
        <f t="array" ref="AU187">IF($AN187,STDEVA(IF(G2SelectionMask="x",IF(INDEX(StdCalcsRefCalcs,$E187,0)&gt;0,INDEX(StdCalcsRefCalcs,$E187,0)),"")),"")</f>
        <v/>
      </c>
      <c r="AV187" s="97" t="b">
        <f t="shared" si="111"/>
        <v>0</v>
      </c>
      <c r="AW187" s="97" t="str">
        <f t="array" ref="AW187">IF($AV187,MEDIAN(IF(G3SelectionMask="x",IF(INDEX(StdCalcsRefCalcs,$E187,0)&gt;0,INDEX(StdCalcsRefCalcs,$E187,0)),"")),"")</f>
        <v/>
      </c>
      <c r="AX187" s="97" t="str">
        <f t="array" ref="AX187">IF($AV187,QUARTILE(IF(G3SelectionMask="x",IF(INDEX(StdCalcsRefCalcs,$E187,0)&gt;0,INDEX(StdCalcsRefCalcs,$E187,0)),""),1),"")</f>
        <v/>
      </c>
      <c r="AY187" s="97" t="str">
        <f t="array" ref="AY187">IF($AV187,QUARTILE(IF(G3SelectionMask="x",IF(INDEX(StdCalcsRefCalcs,$E187,0)&gt;0,INDEX(StdCalcsRefCalcs,$E187,0)),""),3),"")</f>
        <v/>
      </c>
      <c r="AZ187" s="97" t="str">
        <f t="array" ref="AZ187">IF($AV187,MIN(IF(G3SelectionMask="x",IF(INDEX(StdCalcsRefCalcs,$E187,0)&gt;0,INDEX(StdCalcsRefCalcs,$E187,0)),"")),"")</f>
        <v/>
      </c>
      <c r="BA187" s="97" t="str">
        <f t="array" ref="BA187">IF($AV187,MAX(IF(G3SelectionMask="x",IF(INDEX(StdCalcsRefCalcs,$E187,0)&gt;0,INDEX(StdCalcsRefCalcs,$E187,0)),"")),"")</f>
        <v/>
      </c>
      <c r="BB187" s="97" t="str">
        <f t="shared" si="112"/>
        <v/>
      </c>
      <c r="BC187" s="97" t="str">
        <f t="array" ref="BC187">IF($AV187,STDEVA(IF(G3SelectionMask="x",IF(INDEX(StdCalcsRefCalcs,$E187,0)&gt;0,INDEX(StdCalcsRefCalcs,$E187,0)),"")),"")</f>
        <v/>
      </c>
      <c r="BD187" s="98" t="b">
        <f t="shared" si="113"/>
        <v>0</v>
      </c>
      <c r="BE187" s="98" t="str">
        <f t="array" ref="BE187">IF($BD187,MEDIAN(IF(G4SelectionMask="x",IF(INDEX(StdCalcsRefCalcs,$E187,0)&gt;0,INDEX(StdCalcsRefCalcs,$E187,0)),"")),"")</f>
        <v/>
      </c>
      <c r="BF187" s="98" t="str">
        <f t="array" ref="BF187">IF($BD187,QUARTILE(IF(G4SelectionMask="x",IF(INDEX(StdCalcsRefCalcs,$E187,0)&gt;0,INDEX(StdCalcsRefCalcs,$E187,0)),""),1),"")</f>
        <v/>
      </c>
      <c r="BG187" s="98" t="str">
        <f t="array" ref="BG187">IF($BD187,QUARTILE(IF(G4SelectionMask="x",IF(INDEX(StdCalcsRefCalcs,$E187,0)&gt;0,INDEX(StdCalcsRefCalcs,$E187,0)),""),3),"")</f>
        <v/>
      </c>
      <c r="BH187" s="98" t="str">
        <f t="array" ref="BH187">IF($BD187,MIN(IF(G4SelectionMask="x",IF(INDEX(StdCalcsRefCalcs,$E187,0)&gt;0,INDEX(StdCalcsRefCalcs,$E187,0)),"")),"")</f>
        <v/>
      </c>
      <c r="BI187" s="98" t="str">
        <f t="array" ref="BI187">IF($BD187,MAX(IF(G4SelectionMask="x",IF(INDEX(StdCalcsRefCalcs,$E187,0)&gt;0,INDEX(StdCalcsRefCalcs,$E187,0)),"")),"")</f>
        <v/>
      </c>
      <c r="BJ187" s="98" t="str">
        <f t="shared" si="114"/>
        <v/>
      </c>
      <c r="BK187" s="98" t="str">
        <f t="array" ref="BK187">IF($BD187,STDEVA(IF(G4SelectionMask="x",IF(INDEX(StdCalcsRefCalcs,$E187,0)&gt;0,INDEX(StdCalcsRefCalcs,$E187,0)),"")),"")</f>
        <v/>
      </c>
      <c r="BL187" s="97" t="b">
        <f t="shared" si="115"/>
        <v>0</v>
      </c>
      <c r="BM187" s="97" t="str">
        <f t="array" ref="BM187">IF($BL187,MEDIAN(IF(G5SelectionMask="x",IF(INDEX(StdCalcsRefCalcs,$E187,0)&gt;0,INDEX(StdCalcsRefCalcs,$E187,0)),"")),"")</f>
        <v/>
      </c>
      <c r="BN187" s="97" t="str">
        <f t="array" ref="BN187">IF($BL187,QUARTILE(IF(G5SelectionMask="x",IF(INDEX(StdCalcsRefCalcs,$E187,0)&gt;0,INDEX(StdCalcsRefCalcs,$E187,0)),""),1),"")</f>
        <v/>
      </c>
      <c r="BO187" s="97" t="str">
        <f t="array" ref="BO187">IF($BL187,QUARTILE(IF(G5SelectionMask="x",IF(INDEX(StdCalcsRefCalcs,$E187,0)&gt;0,INDEX(StdCalcsRefCalcs,$E187,0)),""),3),"")</f>
        <v/>
      </c>
      <c r="BP187" s="97" t="str">
        <f t="array" ref="BP187">IF($BL187,MIN(IF(G5SelectionMask="x",IF(INDEX(StdCalcsRefCalcs,$E187,0)&gt;0,INDEX(StdCalcsRefCalcs,$E187,0)),"")),"")</f>
        <v/>
      </c>
      <c r="BQ187" s="97" t="str">
        <f t="array" ref="BQ187">IF($BL187,MAX(IF(G5SelectionMask="x",IF(INDEX(StdCalcsRefCalcs,$E187,0)&gt;0,INDEX(StdCalcsRefCalcs,$E187,0)),"")),"")</f>
        <v/>
      </c>
      <c r="BR187" s="97" t="str">
        <f t="shared" si="116"/>
        <v/>
      </c>
      <c r="BS187" s="99" t="str">
        <f t="array" ref="BS187">IF($BL187,STDEVA(IF(G5SelectionMask="x",IF(INDEX(StdCalcsRefCalcs,$E187,0)&gt;0,INDEX(StdCalcsRefCalcs,$E187,0)),"")),"")</f>
        <v/>
      </c>
      <c r="BT187" s="108"/>
      <c r="BU187" s="109" t="str">
        <f t="shared" si="124"/>
        <v/>
      </c>
      <c r="BV187" s="109" t="str">
        <f t="shared" si="124"/>
        <v/>
      </c>
      <c r="BW187" s="109" t="str">
        <f t="shared" si="124"/>
        <v/>
      </c>
      <c r="BX187" s="109" t="str">
        <f t="shared" si="124"/>
        <v/>
      </c>
      <c r="BY187" s="109" t="str">
        <f t="shared" si="124"/>
        <v/>
      </c>
      <c r="BZ187" s="109" t="str">
        <f t="shared" si="124"/>
        <v/>
      </c>
      <c r="CA187" s="109" t="str">
        <f t="shared" si="124"/>
        <v/>
      </c>
      <c r="CB187" s="109" t="str">
        <f t="shared" si="124"/>
        <v/>
      </c>
      <c r="CC187" s="109" t="str">
        <f t="shared" si="124"/>
        <v/>
      </c>
      <c r="CD187" s="109" t="str">
        <f t="shared" si="124"/>
        <v/>
      </c>
      <c r="CE187" s="109" t="str">
        <f t="shared" si="124"/>
        <v/>
      </c>
      <c r="CF187" s="109" t="str">
        <f t="shared" si="124"/>
        <v/>
      </c>
      <c r="CG187" s="109" t="str">
        <f t="shared" si="124"/>
        <v/>
      </c>
      <c r="CH187" s="109" t="str">
        <f t="shared" si="124"/>
        <v/>
      </c>
      <c r="CI187" s="109" t="str">
        <f t="shared" si="124"/>
        <v/>
      </c>
    </row>
    <row r="188" spans="1:87" x14ac:dyDescent="0.2">
      <c r="A188" s="33">
        <f t="shared" si="89"/>
        <v>0</v>
      </c>
      <c r="B188" s="206"/>
      <c r="C188" s="200"/>
      <c r="D188" s="197"/>
      <c r="E188" s="72">
        <f t="shared" si="107"/>
        <v>178</v>
      </c>
      <c r="F188" s="9" t="s">
        <v>2285</v>
      </c>
      <c r="G188" s="9" t="s">
        <v>2216</v>
      </c>
      <c r="H188" s="9" t="s">
        <v>769</v>
      </c>
      <c r="I188" s="9">
        <f t="shared" si="127"/>
        <v>215</v>
      </c>
      <c r="J188" s="9" t="s">
        <v>569</v>
      </c>
      <c r="K188" s="9">
        <f t="shared" si="123"/>
        <v>10</v>
      </c>
      <c r="P188" s="97" t="str">
        <f t="shared" si="94"/>
        <v/>
      </c>
      <c r="Q188" s="97"/>
      <c r="R188" s="97"/>
      <c r="S188" s="97"/>
      <c r="T188" s="97"/>
      <c r="U188" s="98" t="str">
        <f t="shared" si="95"/>
        <v/>
      </c>
      <c r="V188" s="107" t="str">
        <f t="shared" si="96"/>
        <v/>
      </c>
      <c r="W188" s="107" t="str">
        <f t="shared" si="97"/>
        <v/>
      </c>
      <c r="X188" s="107" t="str">
        <f t="shared" si="98"/>
        <v/>
      </c>
      <c r="Y188" s="107" t="str">
        <f t="shared" si="99"/>
        <v/>
      </c>
      <c r="Z188" s="107" t="str">
        <f t="shared" si="100"/>
        <v/>
      </c>
      <c r="AA188" s="107" t="str">
        <f t="shared" si="101"/>
        <v/>
      </c>
      <c r="AB188" s="107" t="str">
        <f t="shared" si="102"/>
        <v/>
      </c>
      <c r="AC188" s="107" t="str">
        <f t="shared" si="103"/>
        <v/>
      </c>
      <c r="AD188" s="107" t="str">
        <f t="shared" si="104"/>
        <v/>
      </c>
      <c r="AE188" s="107" t="str">
        <f t="shared" si="105"/>
        <v/>
      </c>
      <c r="AF188" s="97" t="b">
        <f t="shared" si="126"/>
        <v>0</v>
      </c>
      <c r="AG188" s="97" t="str">
        <f t="array" ref="AG188">IF($AF188,MEDIAN(IF(G1SelectionMask="x",IF(INDEX(StdCalcsRefCalcs,$E188,0)&gt;0,INDEX(StdCalcsRefCalcs,$E188,0)),"")),"")</f>
        <v/>
      </c>
      <c r="AH188" s="97" t="str">
        <f t="array" ref="AH188">IF($AF188,QUARTILE(IF(G1SelectionMask="x",IF(INDEX(StdCalcsRefCalcs,$E188,0)&gt;0,INDEX(StdCalcsRefCalcs,$E188,0)),""),1),"")</f>
        <v/>
      </c>
      <c r="AI188" s="97" t="str">
        <f t="array" ref="AI188">IF($AF188,QUARTILE(IF(G1SelectionMask="x",IF(INDEX(StdCalcsRefCalcs,$E188,0)&gt;0,INDEX(StdCalcsRefCalcs,$E188,0)),""),3),"")</f>
        <v/>
      </c>
      <c r="AJ188" s="97" t="str">
        <f t="array" ref="AJ188">IF($AF188,MIN(IF(G1SelectionMask="x",IF(INDEX(StdCalcsRefCalcs,$E188,0)&gt;0,INDEX(StdCalcsRefCalcs,$E188,0)),"")),"")</f>
        <v/>
      </c>
      <c r="AK188" s="97" t="str">
        <f t="array" ref="AK188">IF($AF188,MAX(IF(G1SelectionMask="x",IF(INDEX(StdCalcsRefCalcs,$E188,0)&gt;0,INDEX(StdCalcsRefCalcs,$E188,0)),"")),"")</f>
        <v/>
      </c>
      <c r="AL188" s="97" t="str">
        <f t="shared" si="125"/>
        <v/>
      </c>
      <c r="AM188" s="97" t="str">
        <f t="array" ref="AM188">IF($AF188,STDEVA(IF(G1SelectionMask="x",IF(INDEX(StdCalcsRefCalcs,$E188,0)&gt;0,INDEX(StdCalcsRefCalcs,$E188,0)),"")),"")</f>
        <v/>
      </c>
      <c r="AN188" s="98" t="b">
        <f t="shared" si="109"/>
        <v>0</v>
      </c>
      <c r="AO188" s="98" t="str">
        <f t="array" ref="AO188">IF($AN188,MEDIAN(IF(G2SelectionMask="x",IF(INDEX(StdCalcsRefCalcs,$E188,0)&gt;0,INDEX(StdCalcsRefCalcs,$E188,0)),"")),"")</f>
        <v/>
      </c>
      <c r="AP188" s="98" t="str">
        <f t="array" ref="AP188">IF($AN188,QUARTILE(IF(G2SelectionMask="x",IF(INDEX(StdCalcsRefCalcs,$E188,0)&gt;0,INDEX(StdCalcsRefCalcs,$E188,0)),""),1),"")</f>
        <v/>
      </c>
      <c r="AQ188" s="98" t="str">
        <f t="array" ref="AQ188">IF($AN188,QUARTILE(IF(G2SelectionMask="x",IF(INDEX(StdCalcsRefCalcs,$E188,0)&gt;0,INDEX(StdCalcsRefCalcs,$E188,0)),""),3),"")</f>
        <v/>
      </c>
      <c r="AR188" s="98" t="str">
        <f t="array" ref="AR188">IF($AN188,MIN(IF(G2SelectionMask="x",IF(INDEX(StdCalcsRefCalcs,$E188,0)&gt;0,INDEX(StdCalcsRefCalcs,$E188,0)),"")),"")</f>
        <v/>
      </c>
      <c r="AS188" s="98" t="str">
        <f t="array" ref="AS188">IF($AN188,MAX(IF(G2SelectionMask="x",IF(INDEX(StdCalcsRefCalcs,$E188,0)&gt;0,INDEX(StdCalcsRefCalcs,$E188,0)),"")),"")</f>
        <v/>
      </c>
      <c r="AT188" s="98" t="str">
        <f t="shared" si="110"/>
        <v/>
      </c>
      <c r="AU188" s="98" t="str">
        <f t="array" ref="AU188">IF($AN188,STDEVA(IF(G2SelectionMask="x",IF(INDEX(StdCalcsRefCalcs,$E188,0)&gt;0,INDEX(StdCalcsRefCalcs,$E188,0)),"")),"")</f>
        <v/>
      </c>
      <c r="AV188" s="97" t="b">
        <f t="shared" si="111"/>
        <v>0</v>
      </c>
      <c r="AW188" s="97" t="str">
        <f t="array" ref="AW188">IF($AV188,MEDIAN(IF(G3SelectionMask="x",IF(INDEX(StdCalcsRefCalcs,$E188,0)&gt;0,INDEX(StdCalcsRefCalcs,$E188,0)),"")),"")</f>
        <v/>
      </c>
      <c r="AX188" s="97" t="str">
        <f t="array" ref="AX188">IF($AV188,QUARTILE(IF(G3SelectionMask="x",IF(INDEX(StdCalcsRefCalcs,$E188,0)&gt;0,INDEX(StdCalcsRefCalcs,$E188,0)),""),1),"")</f>
        <v/>
      </c>
      <c r="AY188" s="97" t="str">
        <f t="array" ref="AY188">IF($AV188,QUARTILE(IF(G3SelectionMask="x",IF(INDEX(StdCalcsRefCalcs,$E188,0)&gt;0,INDEX(StdCalcsRefCalcs,$E188,0)),""),3),"")</f>
        <v/>
      </c>
      <c r="AZ188" s="97" t="str">
        <f t="array" ref="AZ188">IF($AV188,MIN(IF(G3SelectionMask="x",IF(INDEX(StdCalcsRefCalcs,$E188,0)&gt;0,INDEX(StdCalcsRefCalcs,$E188,0)),"")),"")</f>
        <v/>
      </c>
      <c r="BA188" s="97" t="str">
        <f t="array" ref="BA188">IF($AV188,MAX(IF(G3SelectionMask="x",IF(INDEX(StdCalcsRefCalcs,$E188,0)&gt;0,INDEX(StdCalcsRefCalcs,$E188,0)),"")),"")</f>
        <v/>
      </c>
      <c r="BB188" s="97" t="str">
        <f t="shared" si="112"/>
        <v/>
      </c>
      <c r="BC188" s="97" t="str">
        <f t="array" ref="BC188">IF($AV188,STDEVA(IF(G3SelectionMask="x",IF(INDEX(StdCalcsRefCalcs,$E188,0)&gt;0,INDEX(StdCalcsRefCalcs,$E188,0)),"")),"")</f>
        <v/>
      </c>
      <c r="BD188" s="98" t="b">
        <f t="shared" si="113"/>
        <v>0</v>
      </c>
      <c r="BE188" s="98" t="str">
        <f t="array" ref="BE188">IF($BD188,MEDIAN(IF(G4SelectionMask="x",IF(INDEX(StdCalcsRefCalcs,$E188,0)&gt;0,INDEX(StdCalcsRefCalcs,$E188,0)),"")),"")</f>
        <v/>
      </c>
      <c r="BF188" s="98" t="str">
        <f t="array" ref="BF188">IF($BD188,QUARTILE(IF(G4SelectionMask="x",IF(INDEX(StdCalcsRefCalcs,$E188,0)&gt;0,INDEX(StdCalcsRefCalcs,$E188,0)),""),1),"")</f>
        <v/>
      </c>
      <c r="BG188" s="98" t="str">
        <f t="array" ref="BG188">IF($BD188,QUARTILE(IF(G4SelectionMask="x",IF(INDEX(StdCalcsRefCalcs,$E188,0)&gt;0,INDEX(StdCalcsRefCalcs,$E188,0)),""),3),"")</f>
        <v/>
      </c>
      <c r="BH188" s="98" t="str">
        <f t="array" ref="BH188">IF($BD188,MIN(IF(G4SelectionMask="x",IF(INDEX(StdCalcsRefCalcs,$E188,0)&gt;0,INDEX(StdCalcsRefCalcs,$E188,0)),"")),"")</f>
        <v/>
      </c>
      <c r="BI188" s="98" t="str">
        <f t="array" ref="BI188">IF($BD188,MAX(IF(G4SelectionMask="x",IF(INDEX(StdCalcsRefCalcs,$E188,0)&gt;0,INDEX(StdCalcsRefCalcs,$E188,0)),"")),"")</f>
        <v/>
      </c>
      <c r="BJ188" s="98" t="str">
        <f t="shared" si="114"/>
        <v/>
      </c>
      <c r="BK188" s="98" t="str">
        <f t="array" ref="BK188">IF($BD188,STDEVA(IF(G4SelectionMask="x",IF(INDEX(StdCalcsRefCalcs,$E188,0)&gt;0,INDEX(StdCalcsRefCalcs,$E188,0)),"")),"")</f>
        <v/>
      </c>
      <c r="BL188" s="97" t="b">
        <f t="shared" si="115"/>
        <v>0</v>
      </c>
      <c r="BM188" s="97" t="str">
        <f t="array" ref="BM188">IF($BL188,MEDIAN(IF(G5SelectionMask="x",IF(INDEX(StdCalcsRefCalcs,$E188,0)&gt;0,INDEX(StdCalcsRefCalcs,$E188,0)),"")),"")</f>
        <v/>
      </c>
      <c r="BN188" s="97" t="str">
        <f t="array" ref="BN188">IF($BL188,QUARTILE(IF(G5SelectionMask="x",IF(INDEX(StdCalcsRefCalcs,$E188,0)&gt;0,INDEX(StdCalcsRefCalcs,$E188,0)),""),1),"")</f>
        <v/>
      </c>
      <c r="BO188" s="97" t="str">
        <f t="array" ref="BO188">IF($BL188,QUARTILE(IF(G5SelectionMask="x",IF(INDEX(StdCalcsRefCalcs,$E188,0)&gt;0,INDEX(StdCalcsRefCalcs,$E188,0)),""),3),"")</f>
        <v/>
      </c>
      <c r="BP188" s="97" t="str">
        <f t="array" ref="BP188">IF($BL188,MIN(IF(G5SelectionMask="x",IF(INDEX(StdCalcsRefCalcs,$E188,0)&gt;0,INDEX(StdCalcsRefCalcs,$E188,0)),"")),"")</f>
        <v/>
      </c>
      <c r="BQ188" s="97" t="str">
        <f t="array" ref="BQ188">IF($BL188,MAX(IF(G5SelectionMask="x",IF(INDEX(StdCalcsRefCalcs,$E188,0)&gt;0,INDEX(StdCalcsRefCalcs,$E188,0)),"")),"")</f>
        <v/>
      </c>
      <c r="BR188" s="97" t="str">
        <f t="shared" si="116"/>
        <v/>
      </c>
      <c r="BS188" s="99" t="str">
        <f t="array" ref="BS188">IF($BL188,STDEVA(IF(G5SelectionMask="x",IF(INDEX(StdCalcsRefCalcs,$E188,0)&gt;0,INDEX(StdCalcsRefCalcs,$E188,0)),"")),"")</f>
        <v/>
      </c>
      <c r="BT188" s="108"/>
      <c r="BU188" s="109" t="str">
        <f t="shared" si="124"/>
        <v/>
      </c>
      <c r="BV188" s="109" t="str">
        <f t="shared" si="124"/>
        <v/>
      </c>
      <c r="BW188" s="109" t="str">
        <f t="shared" si="124"/>
        <v/>
      </c>
      <c r="BX188" s="109" t="str">
        <f t="shared" si="124"/>
        <v/>
      </c>
      <c r="BY188" s="109" t="str">
        <f t="shared" si="124"/>
        <v/>
      </c>
      <c r="BZ188" s="109" t="str">
        <f t="shared" si="124"/>
        <v/>
      </c>
      <c r="CA188" s="109" t="str">
        <f t="shared" si="124"/>
        <v/>
      </c>
      <c r="CB188" s="109" t="str">
        <f t="shared" si="124"/>
        <v/>
      </c>
      <c r="CC188" s="109" t="str">
        <f t="shared" si="124"/>
        <v/>
      </c>
      <c r="CD188" s="109" t="str">
        <f t="shared" si="124"/>
        <v/>
      </c>
      <c r="CE188" s="109" t="str">
        <f t="shared" si="124"/>
        <v/>
      </c>
      <c r="CF188" s="109" t="str">
        <f t="shared" si="124"/>
        <v/>
      </c>
      <c r="CG188" s="109" t="str">
        <f t="shared" si="124"/>
        <v/>
      </c>
      <c r="CH188" s="109" t="str">
        <f t="shared" si="124"/>
        <v/>
      </c>
      <c r="CI188" s="109" t="str">
        <f t="shared" si="124"/>
        <v/>
      </c>
    </row>
    <row r="189" spans="1:87" x14ac:dyDescent="0.2">
      <c r="A189" s="33">
        <f t="shared" si="89"/>
        <v>0</v>
      </c>
      <c r="B189" s="206"/>
      <c r="C189" s="200"/>
      <c r="D189" s="197"/>
      <c r="E189" s="72">
        <f t="shared" si="107"/>
        <v>179</v>
      </c>
      <c r="F189" s="9" t="s">
        <v>2286</v>
      </c>
      <c r="G189" s="9" t="s">
        <v>2217</v>
      </c>
      <c r="H189" s="9" t="s">
        <v>770</v>
      </c>
      <c r="I189" s="9">
        <f t="shared" si="127"/>
        <v>216</v>
      </c>
      <c r="J189" s="9" t="s">
        <v>569</v>
      </c>
      <c r="K189" s="9">
        <f t="shared" si="123"/>
        <v>10</v>
      </c>
      <c r="P189" s="97" t="str">
        <f t="shared" si="94"/>
        <v/>
      </c>
      <c r="Q189" s="97"/>
      <c r="R189" s="97"/>
      <c r="S189" s="97"/>
      <c r="T189" s="97"/>
      <c r="U189" s="98" t="str">
        <f t="shared" si="95"/>
        <v/>
      </c>
      <c r="V189" s="107" t="str">
        <f t="shared" si="96"/>
        <v/>
      </c>
      <c r="W189" s="107" t="str">
        <f t="shared" si="97"/>
        <v/>
      </c>
      <c r="X189" s="107" t="str">
        <f t="shared" si="98"/>
        <v/>
      </c>
      <c r="Y189" s="107" t="str">
        <f t="shared" si="99"/>
        <v/>
      </c>
      <c r="Z189" s="107" t="str">
        <f t="shared" si="100"/>
        <v/>
      </c>
      <c r="AA189" s="107" t="str">
        <f t="shared" si="101"/>
        <v/>
      </c>
      <c r="AB189" s="107" t="str">
        <f t="shared" si="102"/>
        <v/>
      </c>
      <c r="AC189" s="107" t="str">
        <f t="shared" si="103"/>
        <v/>
      </c>
      <c r="AD189" s="107" t="str">
        <f t="shared" si="104"/>
        <v/>
      </c>
      <c r="AE189" s="107" t="str">
        <f t="shared" si="105"/>
        <v/>
      </c>
      <c r="AF189" s="97" t="b">
        <f t="shared" si="126"/>
        <v>0</v>
      </c>
      <c r="AG189" s="97" t="str">
        <f t="array" ref="AG189">IF($AF189,MEDIAN(IF(G1SelectionMask="x",IF(INDEX(StdCalcsRefCalcs,$E189,0)&gt;0,INDEX(StdCalcsRefCalcs,$E189,0)),"")),"")</f>
        <v/>
      </c>
      <c r="AH189" s="97" t="str">
        <f t="array" ref="AH189">IF($AF189,QUARTILE(IF(G1SelectionMask="x",IF(INDEX(StdCalcsRefCalcs,$E189,0)&gt;0,INDEX(StdCalcsRefCalcs,$E189,0)),""),1),"")</f>
        <v/>
      </c>
      <c r="AI189" s="97" t="str">
        <f t="array" ref="AI189">IF($AF189,QUARTILE(IF(G1SelectionMask="x",IF(INDEX(StdCalcsRefCalcs,$E189,0)&gt;0,INDEX(StdCalcsRefCalcs,$E189,0)),""),3),"")</f>
        <v/>
      </c>
      <c r="AJ189" s="97" t="str">
        <f t="array" ref="AJ189">IF($AF189,MIN(IF(G1SelectionMask="x",IF(INDEX(StdCalcsRefCalcs,$E189,0)&gt;0,INDEX(StdCalcsRefCalcs,$E189,0)),"")),"")</f>
        <v/>
      </c>
      <c r="AK189" s="97" t="str">
        <f t="array" ref="AK189">IF($AF189,MAX(IF(G1SelectionMask="x",IF(INDEX(StdCalcsRefCalcs,$E189,0)&gt;0,INDEX(StdCalcsRefCalcs,$E189,0)),"")),"")</f>
        <v/>
      </c>
      <c r="AL189" s="97" t="str">
        <f t="shared" si="125"/>
        <v/>
      </c>
      <c r="AM189" s="97" t="str">
        <f t="array" ref="AM189">IF($AF189,STDEVA(IF(G1SelectionMask="x",IF(INDEX(StdCalcsRefCalcs,$E189,0)&gt;0,INDEX(StdCalcsRefCalcs,$E189,0)),"")),"")</f>
        <v/>
      </c>
      <c r="AN189" s="98" t="b">
        <f t="shared" si="109"/>
        <v>0</v>
      </c>
      <c r="AO189" s="98" t="str">
        <f t="array" ref="AO189">IF($AN189,MEDIAN(IF(G2SelectionMask="x",IF(INDEX(StdCalcsRefCalcs,$E189,0)&gt;0,INDEX(StdCalcsRefCalcs,$E189,0)),"")),"")</f>
        <v/>
      </c>
      <c r="AP189" s="98" t="str">
        <f t="array" ref="AP189">IF($AN189,QUARTILE(IF(G2SelectionMask="x",IF(INDEX(StdCalcsRefCalcs,$E189,0)&gt;0,INDEX(StdCalcsRefCalcs,$E189,0)),""),1),"")</f>
        <v/>
      </c>
      <c r="AQ189" s="98" t="str">
        <f t="array" ref="AQ189">IF($AN189,QUARTILE(IF(G2SelectionMask="x",IF(INDEX(StdCalcsRefCalcs,$E189,0)&gt;0,INDEX(StdCalcsRefCalcs,$E189,0)),""),3),"")</f>
        <v/>
      </c>
      <c r="AR189" s="98" t="str">
        <f t="array" ref="AR189">IF($AN189,MIN(IF(G2SelectionMask="x",IF(INDEX(StdCalcsRefCalcs,$E189,0)&gt;0,INDEX(StdCalcsRefCalcs,$E189,0)),"")),"")</f>
        <v/>
      </c>
      <c r="AS189" s="98" t="str">
        <f t="array" ref="AS189">IF($AN189,MAX(IF(G2SelectionMask="x",IF(INDEX(StdCalcsRefCalcs,$E189,0)&gt;0,INDEX(StdCalcsRefCalcs,$E189,0)),"")),"")</f>
        <v/>
      </c>
      <c r="AT189" s="98" t="str">
        <f t="shared" si="110"/>
        <v/>
      </c>
      <c r="AU189" s="98" t="str">
        <f t="array" ref="AU189">IF($AN189,STDEVA(IF(G2SelectionMask="x",IF(INDEX(StdCalcsRefCalcs,$E189,0)&gt;0,INDEX(StdCalcsRefCalcs,$E189,0)),"")),"")</f>
        <v/>
      </c>
      <c r="AV189" s="97" t="b">
        <f t="shared" si="111"/>
        <v>0</v>
      </c>
      <c r="AW189" s="97" t="str">
        <f t="array" ref="AW189">IF($AV189,MEDIAN(IF(G3SelectionMask="x",IF(INDEX(StdCalcsRefCalcs,$E189,0)&gt;0,INDEX(StdCalcsRefCalcs,$E189,0)),"")),"")</f>
        <v/>
      </c>
      <c r="AX189" s="97" t="str">
        <f t="array" ref="AX189">IF($AV189,QUARTILE(IF(G3SelectionMask="x",IF(INDEX(StdCalcsRefCalcs,$E189,0)&gt;0,INDEX(StdCalcsRefCalcs,$E189,0)),""),1),"")</f>
        <v/>
      </c>
      <c r="AY189" s="97" t="str">
        <f t="array" ref="AY189">IF($AV189,QUARTILE(IF(G3SelectionMask="x",IF(INDEX(StdCalcsRefCalcs,$E189,0)&gt;0,INDEX(StdCalcsRefCalcs,$E189,0)),""),3),"")</f>
        <v/>
      </c>
      <c r="AZ189" s="97" t="str">
        <f t="array" ref="AZ189">IF($AV189,MIN(IF(G3SelectionMask="x",IF(INDEX(StdCalcsRefCalcs,$E189,0)&gt;0,INDEX(StdCalcsRefCalcs,$E189,0)),"")),"")</f>
        <v/>
      </c>
      <c r="BA189" s="97" t="str">
        <f t="array" ref="BA189">IF($AV189,MAX(IF(G3SelectionMask="x",IF(INDEX(StdCalcsRefCalcs,$E189,0)&gt;0,INDEX(StdCalcsRefCalcs,$E189,0)),"")),"")</f>
        <v/>
      </c>
      <c r="BB189" s="97" t="str">
        <f t="shared" si="112"/>
        <v/>
      </c>
      <c r="BC189" s="97" t="str">
        <f t="array" ref="BC189">IF($AV189,STDEVA(IF(G3SelectionMask="x",IF(INDEX(StdCalcsRefCalcs,$E189,0)&gt;0,INDEX(StdCalcsRefCalcs,$E189,0)),"")),"")</f>
        <v/>
      </c>
      <c r="BD189" s="98" t="b">
        <f t="shared" si="113"/>
        <v>0</v>
      </c>
      <c r="BE189" s="98" t="str">
        <f t="array" ref="BE189">IF($BD189,MEDIAN(IF(G4SelectionMask="x",IF(INDEX(StdCalcsRefCalcs,$E189,0)&gt;0,INDEX(StdCalcsRefCalcs,$E189,0)),"")),"")</f>
        <v/>
      </c>
      <c r="BF189" s="98" t="str">
        <f t="array" ref="BF189">IF($BD189,QUARTILE(IF(G4SelectionMask="x",IF(INDEX(StdCalcsRefCalcs,$E189,0)&gt;0,INDEX(StdCalcsRefCalcs,$E189,0)),""),1),"")</f>
        <v/>
      </c>
      <c r="BG189" s="98" t="str">
        <f t="array" ref="BG189">IF($BD189,QUARTILE(IF(G4SelectionMask="x",IF(INDEX(StdCalcsRefCalcs,$E189,0)&gt;0,INDEX(StdCalcsRefCalcs,$E189,0)),""),3),"")</f>
        <v/>
      </c>
      <c r="BH189" s="98" t="str">
        <f t="array" ref="BH189">IF($BD189,MIN(IF(G4SelectionMask="x",IF(INDEX(StdCalcsRefCalcs,$E189,0)&gt;0,INDEX(StdCalcsRefCalcs,$E189,0)),"")),"")</f>
        <v/>
      </c>
      <c r="BI189" s="98" t="str">
        <f t="array" ref="BI189">IF($BD189,MAX(IF(G4SelectionMask="x",IF(INDEX(StdCalcsRefCalcs,$E189,0)&gt;0,INDEX(StdCalcsRefCalcs,$E189,0)),"")),"")</f>
        <v/>
      </c>
      <c r="BJ189" s="98" t="str">
        <f t="shared" si="114"/>
        <v/>
      </c>
      <c r="BK189" s="98" t="str">
        <f t="array" ref="BK189">IF($BD189,STDEVA(IF(G4SelectionMask="x",IF(INDEX(StdCalcsRefCalcs,$E189,0)&gt;0,INDEX(StdCalcsRefCalcs,$E189,0)),"")),"")</f>
        <v/>
      </c>
      <c r="BL189" s="97" t="b">
        <f t="shared" si="115"/>
        <v>0</v>
      </c>
      <c r="BM189" s="97" t="str">
        <f t="array" ref="BM189">IF($BL189,MEDIAN(IF(G5SelectionMask="x",IF(INDEX(StdCalcsRefCalcs,$E189,0)&gt;0,INDEX(StdCalcsRefCalcs,$E189,0)),"")),"")</f>
        <v/>
      </c>
      <c r="BN189" s="97" t="str">
        <f t="array" ref="BN189">IF($BL189,QUARTILE(IF(G5SelectionMask="x",IF(INDEX(StdCalcsRefCalcs,$E189,0)&gt;0,INDEX(StdCalcsRefCalcs,$E189,0)),""),1),"")</f>
        <v/>
      </c>
      <c r="BO189" s="97" t="str">
        <f t="array" ref="BO189">IF($BL189,QUARTILE(IF(G5SelectionMask="x",IF(INDEX(StdCalcsRefCalcs,$E189,0)&gt;0,INDEX(StdCalcsRefCalcs,$E189,0)),""),3),"")</f>
        <v/>
      </c>
      <c r="BP189" s="97" t="str">
        <f t="array" ref="BP189">IF($BL189,MIN(IF(G5SelectionMask="x",IF(INDEX(StdCalcsRefCalcs,$E189,0)&gt;0,INDEX(StdCalcsRefCalcs,$E189,0)),"")),"")</f>
        <v/>
      </c>
      <c r="BQ189" s="97" t="str">
        <f t="array" ref="BQ189">IF($BL189,MAX(IF(G5SelectionMask="x",IF(INDEX(StdCalcsRefCalcs,$E189,0)&gt;0,INDEX(StdCalcsRefCalcs,$E189,0)),"")),"")</f>
        <v/>
      </c>
      <c r="BR189" s="97" t="str">
        <f t="shared" si="116"/>
        <v/>
      </c>
      <c r="BS189" s="99" t="str">
        <f t="array" ref="BS189">IF($BL189,STDEVA(IF(G5SelectionMask="x",IF(INDEX(StdCalcsRefCalcs,$E189,0)&gt;0,INDEX(StdCalcsRefCalcs,$E189,0)),"")),"")</f>
        <v/>
      </c>
      <c r="BT189" s="108"/>
      <c r="BU189" s="109" t="str">
        <f t="shared" si="124"/>
        <v/>
      </c>
      <c r="BV189" s="109" t="str">
        <f t="shared" si="124"/>
        <v/>
      </c>
      <c r="BW189" s="109" t="str">
        <f t="shared" si="124"/>
        <v/>
      </c>
      <c r="BX189" s="109" t="str">
        <f t="shared" si="124"/>
        <v/>
      </c>
      <c r="BY189" s="109" t="str">
        <f t="shared" si="124"/>
        <v/>
      </c>
      <c r="BZ189" s="109" t="str">
        <f t="shared" si="124"/>
        <v/>
      </c>
      <c r="CA189" s="109" t="str">
        <f t="shared" si="124"/>
        <v/>
      </c>
      <c r="CB189" s="109" t="str">
        <f t="shared" si="124"/>
        <v/>
      </c>
      <c r="CC189" s="109" t="str">
        <f t="shared" si="124"/>
        <v/>
      </c>
      <c r="CD189" s="109" t="str">
        <f t="shared" si="124"/>
        <v/>
      </c>
      <c r="CE189" s="109" t="str">
        <f t="shared" si="124"/>
        <v/>
      </c>
      <c r="CF189" s="109" t="str">
        <f t="shared" si="124"/>
        <v/>
      </c>
      <c r="CG189" s="109" t="str">
        <f t="shared" si="124"/>
        <v/>
      </c>
      <c r="CH189" s="109" t="str">
        <f t="shared" si="124"/>
        <v/>
      </c>
      <c r="CI189" s="109" t="str">
        <f t="shared" si="124"/>
        <v/>
      </c>
    </row>
    <row r="190" spans="1:87" x14ac:dyDescent="0.2">
      <c r="A190" s="33">
        <f t="shared" si="89"/>
        <v>0</v>
      </c>
      <c r="B190" s="206"/>
      <c r="C190" s="200"/>
      <c r="D190" s="197"/>
      <c r="E190" s="72">
        <f t="shared" si="107"/>
        <v>180</v>
      </c>
      <c r="F190" s="9" t="s">
        <v>2287</v>
      </c>
      <c r="G190" s="9" t="s">
        <v>2234</v>
      </c>
      <c r="H190" s="9" t="s">
        <v>770</v>
      </c>
      <c r="I190" s="9">
        <f t="shared" si="127"/>
        <v>216</v>
      </c>
      <c r="J190" s="9" t="s">
        <v>769</v>
      </c>
      <c r="K190" s="9">
        <f t="shared" si="123"/>
        <v>215</v>
      </c>
      <c r="P190" s="97" t="str">
        <f t="shared" si="94"/>
        <v/>
      </c>
      <c r="Q190" s="97"/>
      <c r="R190" s="97"/>
      <c r="S190" s="97"/>
      <c r="T190" s="97"/>
      <c r="U190" s="98" t="str">
        <f t="shared" si="95"/>
        <v/>
      </c>
      <c r="V190" s="107" t="str">
        <f t="shared" si="96"/>
        <v/>
      </c>
      <c r="W190" s="107" t="str">
        <f t="shared" si="97"/>
        <v/>
      </c>
      <c r="X190" s="107" t="str">
        <f t="shared" si="98"/>
        <v/>
      </c>
      <c r="Y190" s="107" t="str">
        <f t="shared" si="99"/>
        <v/>
      </c>
      <c r="Z190" s="107" t="str">
        <f t="shared" si="100"/>
        <v/>
      </c>
      <c r="AA190" s="107" t="str">
        <f t="shared" si="101"/>
        <v/>
      </c>
      <c r="AB190" s="107" t="str">
        <f t="shared" si="102"/>
        <v/>
      </c>
      <c r="AC190" s="107" t="str">
        <f t="shared" si="103"/>
        <v/>
      </c>
      <c r="AD190" s="107" t="str">
        <f t="shared" si="104"/>
        <v/>
      </c>
      <c r="AE190" s="107" t="str">
        <f t="shared" si="105"/>
        <v/>
      </c>
      <c r="AF190" s="97" t="b">
        <f t="shared" si="126"/>
        <v>0</v>
      </c>
      <c r="AG190" s="97" t="str">
        <f t="array" ref="AG190">IF($AF190,MEDIAN(IF(G1SelectionMask="x",IF(INDEX(StdCalcsRefCalcs,$E190,0)&gt;0,INDEX(StdCalcsRefCalcs,$E190,0)),"")),"")</f>
        <v/>
      </c>
      <c r="AH190" s="97" t="str">
        <f t="array" ref="AH190">IF($AF190,QUARTILE(IF(G1SelectionMask="x",IF(INDEX(StdCalcsRefCalcs,$E190,0)&gt;0,INDEX(StdCalcsRefCalcs,$E190,0)),""),1),"")</f>
        <v/>
      </c>
      <c r="AI190" s="97" t="str">
        <f t="array" ref="AI190">IF($AF190,QUARTILE(IF(G1SelectionMask="x",IF(INDEX(StdCalcsRefCalcs,$E190,0)&gt;0,INDEX(StdCalcsRefCalcs,$E190,0)),""),3),"")</f>
        <v/>
      </c>
      <c r="AJ190" s="97" t="str">
        <f t="array" ref="AJ190">IF($AF190,MIN(IF(G1SelectionMask="x",IF(INDEX(StdCalcsRefCalcs,$E190,0)&gt;0,INDEX(StdCalcsRefCalcs,$E190,0)),"")),"")</f>
        <v/>
      </c>
      <c r="AK190" s="97" t="str">
        <f t="array" ref="AK190">IF($AF190,MAX(IF(G1SelectionMask="x",IF(INDEX(StdCalcsRefCalcs,$E190,0)&gt;0,INDEX(StdCalcsRefCalcs,$E190,0)),"")),"")</f>
        <v/>
      </c>
      <c r="AL190" s="97" t="str">
        <f t="shared" si="125"/>
        <v/>
      </c>
      <c r="AM190" s="97" t="str">
        <f t="array" ref="AM190">IF($AF190,STDEVA(IF(G1SelectionMask="x",IF(INDEX(StdCalcsRefCalcs,$E190,0)&gt;0,INDEX(StdCalcsRefCalcs,$E190,0)),"")),"")</f>
        <v/>
      </c>
      <c r="AN190" s="98" t="b">
        <f t="shared" si="109"/>
        <v>0</v>
      </c>
      <c r="AO190" s="98" t="str">
        <f t="array" ref="AO190">IF($AN190,MEDIAN(IF(G2SelectionMask="x",IF(INDEX(StdCalcsRefCalcs,$E190,0)&gt;0,INDEX(StdCalcsRefCalcs,$E190,0)),"")),"")</f>
        <v/>
      </c>
      <c r="AP190" s="98" t="str">
        <f t="array" ref="AP190">IF($AN190,QUARTILE(IF(G2SelectionMask="x",IF(INDEX(StdCalcsRefCalcs,$E190,0)&gt;0,INDEX(StdCalcsRefCalcs,$E190,0)),""),1),"")</f>
        <v/>
      </c>
      <c r="AQ190" s="98" t="str">
        <f t="array" ref="AQ190">IF($AN190,QUARTILE(IF(G2SelectionMask="x",IF(INDEX(StdCalcsRefCalcs,$E190,0)&gt;0,INDEX(StdCalcsRefCalcs,$E190,0)),""),3),"")</f>
        <v/>
      </c>
      <c r="AR190" s="98" t="str">
        <f t="array" ref="AR190">IF($AN190,MIN(IF(G2SelectionMask="x",IF(INDEX(StdCalcsRefCalcs,$E190,0)&gt;0,INDEX(StdCalcsRefCalcs,$E190,0)),"")),"")</f>
        <v/>
      </c>
      <c r="AS190" s="98" t="str">
        <f t="array" ref="AS190">IF($AN190,MAX(IF(G2SelectionMask="x",IF(INDEX(StdCalcsRefCalcs,$E190,0)&gt;0,INDEX(StdCalcsRefCalcs,$E190,0)),"")),"")</f>
        <v/>
      </c>
      <c r="AT190" s="98" t="str">
        <f t="shared" si="110"/>
        <v/>
      </c>
      <c r="AU190" s="98" t="str">
        <f t="array" ref="AU190">IF($AN190,STDEVA(IF(G2SelectionMask="x",IF(INDEX(StdCalcsRefCalcs,$E190,0)&gt;0,INDEX(StdCalcsRefCalcs,$E190,0)),"")),"")</f>
        <v/>
      </c>
      <c r="AV190" s="97" t="b">
        <f t="shared" si="111"/>
        <v>0</v>
      </c>
      <c r="AW190" s="97" t="str">
        <f t="array" ref="AW190">IF($AV190,MEDIAN(IF(G3SelectionMask="x",IF(INDEX(StdCalcsRefCalcs,$E190,0)&gt;0,INDEX(StdCalcsRefCalcs,$E190,0)),"")),"")</f>
        <v/>
      </c>
      <c r="AX190" s="97" t="str">
        <f t="array" ref="AX190">IF($AV190,QUARTILE(IF(G3SelectionMask="x",IF(INDEX(StdCalcsRefCalcs,$E190,0)&gt;0,INDEX(StdCalcsRefCalcs,$E190,0)),""),1),"")</f>
        <v/>
      </c>
      <c r="AY190" s="97" t="str">
        <f t="array" ref="AY190">IF($AV190,QUARTILE(IF(G3SelectionMask="x",IF(INDEX(StdCalcsRefCalcs,$E190,0)&gt;0,INDEX(StdCalcsRefCalcs,$E190,0)),""),3),"")</f>
        <v/>
      </c>
      <c r="AZ190" s="97" t="str">
        <f t="array" ref="AZ190">IF($AV190,MIN(IF(G3SelectionMask="x",IF(INDEX(StdCalcsRefCalcs,$E190,0)&gt;0,INDEX(StdCalcsRefCalcs,$E190,0)),"")),"")</f>
        <v/>
      </c>
      <c r="BA190" s="97" t="str">
        <f t="array" ref="BA190">IF($AV190,MAX(IF(G3SelectionMask="x",IF(INDEX(StdCalcsRefCalcs,$E190,0)&gt;0,INDEX(StdCalcsRefCalcs,$E190,0)),"")),"")</f>
        <v/>
      </c>
      <c r="BB190" s="97" t="str">
        <f t="shared" si="112"/>
        <v/>
      </c>
      <c r="BC190" s="97" t="str">
        <f t="array" ref="BC190">IF($AV190,STDEVA(IF(G3SelectionMask="x",IF(INDEX(StdCalcsRefCalcs,$E190,0)&gt;0,INDEX(StdCalcsRefCalcs,$E190,0)),"")),"")</f>
        <v/>
      </c>
      <c r="BD190" s="98" t="b">
        <f t="shared" si="113"/>
        <v>0</v>
      </c>
      <c r="BE190" s="98" t="str">
        <f t="array" ref="BE190">IF($BD190,MEDIAN(IF(G4SelectionMask="x",IF(INDEX(StdCalcsRefCalcs,$E190,0)&gt;0,INDEX(StdCalcsRefCalcs,$E190,0)),"")),"")</f>
        <v/>
      </c>
      <c r="BF190" s="98" t="str">
        <f t="array" ref="BF190">IF($BD190,QUARTILE(IF(G4SelectionMask="x",IF(INDEX(StdCalcsRefCalcs,$E190,0)&gt;0,INDEX(StdCalcsRefCalcs,$E190,0)),""),1),"")</f>
        <v/>
      </c>
      <c r="BG190" s="98" t="str">
        <f t="array" ref="BG190">IF($BD190,QUARTILE(IF(G4SelectionMask="x",IF(INDEX(StdCalcsRefCalcs,$E190,0)&gt;0,INDEX(StdCalcsRefCalcs,$E190,0)),""),3),"")</f>
        <v/>
      </c>
      <c r="BH190" s="98" t="str">
        <f t="array" ref="BH190">IF($BD190,MIN(IF(G4SelectionMask="x",IF(INDEX(StdCalcsRefCalcs,$E190,0)&gt;0,INDEX(StdCalcsRefCalcs,$E190,0)),"")),"")</f>
        <v/>
      </c>
      <c r="BI190" s="98" t="str">
        <f t="array" ref="BI190">IF($BD190,MAX(IF(G4SelectionMask="x",IF(INDEX(StdCalcsRefCalcs,$E190,0)&gt;0,INDEX(StdCalcsRefCalcs,$E190,0)),"")),"")</f>
        <v/>
      </c>
      <c r="BJ190" s="98" t="str">
        <f t="shared" si="114"/>
        <v/>
      </c>
      <c r="BK190" s="98" t="str">
        <f t="array" ref="BK190">IF($BD190,STDEVA(IF(G4SelectionMask="x",IF(INDEX(StdCalcsRefCalcs,$E190,0)&gt;0,INDEX(StdCalcsRefCalcs,$E190,0)),"")),"")</f>
        <v/>
      </c>
      <c r="BL190" s="97" t="b">
        <f t="shared" si="115"/>
        <v>0</v>
      </c>
      <c r="BM190" s="97" t="str">
        <f t="array" ref="BM190">IF($BL190,MEDIAN(IF(G5SelectionMask="x",IF(INDEX(StdCalcsRefCalcs,$E190,0)&gt;0,INDEX(StdCalcsRefCalcs,$E190,0)),"")),"")</f>
        <v/>
      </c>
      <c r="BN190" s="97" t="str">
        <f t="array" ref="BN190">IF($BL190,QUARTILE(IF(G5SelectionMask="x",IF(INDEX(StdCalcsRefCalcs,$E190,0)&gt;0,INDEX(StdCalcsRefCalcs,$E190,0)),""),1),"")</f>
        <v/>
      </c>
      <c r="BO190" s="97" t="str">
        <f t="array" ref="BO190">IF($BL190,QUARTILE(IF(G5SelectionMask="x",IF(INDEX(StdCalcsRefCalcs,$E190,0)&gt;0,INDEX(StdCalcsRefCalcs,$E190,0)),""),3),"")</f>
        <v/>
      </c>
      <c r="BP190" s="97" t="str">
        <f t="array" ref="BP190">IF($BL190,MIN(IF(G5SelectionMask="x",IF(INDEX(StdCalcsRefCalcs,$E190,0)&gt;0,INDEX(StdCalcsRefCalcs,$E190,0)),"")),"")</f>
        <v/>
      </c>
      <c r="BQ190" s="97" t="str">
        <f t="array" ref="BQ190">IF($BL190,MAX(IF(G5SelectionMask="x",IF(INDEX(StdCalcsRefCalcs,$E190,0)&gt;0,INDEX(StdCalcsRefCalcs,$E190,0)),"")),"")</f>
        <v/>
      </c>
      <c r="BR190" s="97" t="str">
        <f t="shared" si="116"/>
        <v/>
      </c>
      <c r="BS190" s="99" t="str">
        <f t="array" ref="BS190">IF($BL190,STDEVA(IF(G5SelectionMask="x",IF(INDEX(StdCalcsRefCalcs,$E190,0)&gt;0,INDEX(StdCalcsRefCalcs,$E190,0)),"")),"")</f>
        <v/>
      </c>
      <c r="BT190" s="108"/>
      <c r="BU190" s="109" t="str">
        <f t="shared" ref="BU190:CI190" si="128">IFERROR(IF((LEN(INDEX(RawDataAllData,$I190,BU$9))+LEN(INDEX(RawDataAllData,$K190,BU$9)))*LEN(INDEX(RawDataAllData,$I190,BU$9))=0,"",INDEX(RawDataAllData,$I190,BU$9)/(INDEX(RawDataAllData,$I190,BU$9)+INDEX(RawDataAllData,$K190,BU$9))),"")</f>
        <v/>
      </c>
      <c r="BV190" s="109" t="str">
        <f t="shared" si="128"/>
        <v/>
      </c>
      <c r="BW190" s="109" t="str">
        <f t="shared" si="128"/>
        <v/>
      </c>
      <c r="BX190" s="109" t="str">
        <f t="shared" si="128"/>
        <v/>
      </c>
      <c r="BY190" s="109" t="str">
        <f t="shared" si="128"/>
        <v/>
      </c>
      <c r="BZ190" s="109" t="str">
        <f t="shared" si="128"/>
        <v/>
      </c>
      <c r="CA190" s="109" t="str">
        <f t="shared" si="128"/>
        <v/>
      </c>
      <c r="CB190" s="109" t="str">
        <f t="shared" si="128"/>
        <v/>
      </c>
      <c r="CC190" s="109" t="str">
        <f t="shared" si="128"/>
        <v/>
      </c>
      <c r="CD190" s="109" t="str">
        <f t="shared" si="128"/>
        <v/>
      </c>
      <c r="CE190" s="109" t="str">
        <f t="shared" si="128"/>
        <v/>
      </c>
      <c r="CF190" s="109" t="str">
        <f t="shared" si="128"/>
        <v/>
      </c>
      <c r="CG190" s="109" t="str">
        <f t="shared" si="128"/>
        <v/>
      </c>
      <c r="CH190" s="109" t="str">
        <f t="shared" si="128"/>
        <v/>
      </c>
      <c r="CI190" s="109" t="str">
        <f t="shared" si="128"/>
        <v/>
      </c>
    </row>
    <row r="191" spans="1:87" x14ac:dyDescent="0.2">
      <c r="A191" s="33">
        <f t="shared" si="89"/>
        <v>0</v>
      </c>
      <c r="B191" s="206"/>
      <c r="C191" s="200"/>
      <c r="D191" s="197"/>
      <c r="E191" s="72">
        <f t="shared" si="107"/>
        <v>181</v>
      </c>
      <c r="F191" s="9" t="s">
        <v>2288</v>
      </c>
      <c r="G191" s="9" t="str">
        <f t="shared" si="108"/>
        <v>Management and overhead</v>
      </c>
      <c r="H191" s="9" t="s">
        <v>646</v>
      </c>
      <c r="I191" s="9">
        <f t="shared" si="122"/>
        <v>226</v>
      </c>
      <c r="J191" s="9" t="s">
        <v>220</v>
      </c>
      <c r="K191" s="9">
        <f t="shared" si="123"/>
        <v>1</v>
      </c>
      <c r="P191" s="97" t="str">
        <f t="shared" si="94"/>
        <v/>
      </c>
      <c r="Q191" s="97"/>
      <c r="R191" s="97"/>
      <c r="S191" s="97"/>
      <c r="T191" s="97"/>
      <c r="U191" s="98" t="str">
        <f t="shared" si="95"/>
        <v/>
      </c>
      <c r="V191" s="107" t="str">
        <f t="shared" si="96"/>
        <v/>
      </c>
      <c r="W191" s="107" t="str">
        <f t="shared" si="97"/>
        <v/>
      </c>
      <c r="X191" s="107" t="str">
        <f t="shared" si="98"/>
        <v/>
      </c>
      <c r="Y191" s="107" t="str">
        <f t="shared" si="99"/>
        <v/>
      </c>
      <c r="Z191" s="107" t="str">
        <f t="shared" si="100"/>
        <v/>
      </c>
      <c r="AA191" s="107" t="str">
        <f t="shared" si="101"/>
        <v/>
      </c>
      <c r="AB191" s="107" t="str">
        <f t="shared" si="102"/>
        <v/>
      </c>
      <c r="AC191" s="107" t="str">
        <f t="shared" si="103"/>
        <v/>
      </c>
      <c r="AD191" s="107" t="str">
        <f t="shared" si="104"/>
        <v/>
      </c>
      <c r="AE191" s="107" t="str">
        <f t="shared" si="105"/>
        <v/>
      </c>
      <c r="AF191" s="97" t="b">
        <f t="shared" si="126"/>
        <v>0</v>
      </c>
      <c r="AG191" s="97" t="str">
        <f t="array" ref="AG191">IF($AF191,MEDIAN(IF(G1SelectionMask="x",IF(INDEX(StdCalcsRefCalcs,$E191,0)&gt;0,INDEX(StdCalcsRefCalcs,$E191,0)),"")),"")</f>
        <v/>
      </c>
      <c r="AH191" s="97" t="str">
        <f t="array" ref="AH191">IF($AF191,QUARTILE(IF(G1SelectionMask="x",IF(INDEX(StdCalcsRefCalcs,$E191,0)&gt;0,INDEX(StdCalcsRefCalcs,$E191,0)),""),1),"")</f>
        <v/>
      </c>
      <c r="AI191" s="97" t="str">
        <f t="array" ref="AI191">IF($AF191,QUARTILE(IF(G1SelectionMask="x",IF(INDEX(StdCalcsRefCalcs,$E191,0)&gt;0,INDEX(StdCalcsRefCalcs,$E191,0)),""),3),"")</f>
        <v/>
      </c>
      <c r="AJ191" s="97" t="str">
        <f t="array" ref="AJ191">IF($AF191,MIN(IF(G1SelectionMask="x",IF(INDEX(StdCalcsRefCalcs,$E191,0)&gt;0,INDEX(StdCalcsRefCalcs,$E191,0)),"")),"")</f>
        <v/>
      </c>
      <c r="AK191" s="97" t="str">
        <f t="array" ref="AK191">IF($AF191,MAX(IF(G1SelectionMask="x",IF(INDEX(StdCalcsRefCalcs,$E191,0)&gt;0,INDEX(StdCalcsRefCalcs,$E191,0)),"")),"")</f>
        <v/>
      </c>
      <c r="AL191" s="97" t="str">
        <f t="shared" si="26"/>
        <v/>
      </c>
      <c r="AM191" s="97" t="str">
        <f t="array" ref="AM191">IF($AF191,STDEVA(IF(G1SelectionMask="x",IF(INDEX(StdCalcsRefCalcs,$E191,0)&gt;0,INDEX(StdCalcsRefCalcs,$E191,0)),"")),"")</f>
        <v/>
      </c>
      <c r="AN191" s="98" t="b">
        <f t="shared" si="109"/>
        <v>0</v>
      </c>
      <c r="AO191" s="98" t="str">
        <f t="array" ref="AO191">IF($AN191,MEDIAN(IF(G2SelectionMask="x",IF(INDEX(StdCalcsRefCalcs,$E191,0)&gt;0,INDEX(StdCalcsRefCalcs,$E191,0)),"")),"")</f>
        <v/>
      </c>
      <c r="AP191" s="98" t="str">
        <f t="array" ref="AP191">IF($AN191,QUARTILE(IF(G2SelectionMask="x",IF(INDEX(StdCalcsRefCalcs,$E191,0)&gt;0,INDEX(StdCalcsRefCalcs,$E191,0)),""),1),"")</f>
        <v/>
      </c>
      <c r="AQ191" s="98" t="str">
        <f t="array" ref="AQ191">IF($AN191,QUARTILE(IF(G2SelectionMask="x",IF(INDEX(StdCalcsRefCalcs,$E191,0)&gt;0,INDEX(StdCalcsRefCalcs,$E191,0)),""),3),"")</f>
        <v/>
      </c>
      <c r="AR191" s="98" t="str">
        <f t="array" ref="AR191">IF($AN191,MIN(IF(G2SelectionMask="x",IF(INDEX(StdCalcsRefCalcs,$E191,0)&gt;0,INDEX(StdCalcsRefCalcs,$E191,0)),"")),"")</f>
        <v/>
      </c>
      <c r="AS191" s="98" t="str">
        <f t="array" ref="AS191">IF($AN191,MAX(IF(G2SelectionMask="x",IF(INDEX(StdCalcsRefCalcs,$E191,0)&gt;0,INDEX(StdCalcsRefCalcs,$E191,0)),"")),"")</f>
        <v/>
      </c>
      <c r="AT191" s="98" t="str">
        <f t="shared" si="110"/>
        <v/>
      </c>
      <c r="AU191" s="98" t="str">
        <f t="array" ref="AU191">IF($AN191,STDEVA(IF(G2SelectionMask="x",IF(INDEX(StdCalcsRefCalcs,$E191,0)&gt;0,INDEX(StdCalcsRefCalcs,$E191,0)),"")),"")</f>
        <v/>
      </c>
      <c r="AV191" s="97" t="b">
        <f t="shared" si="111"/>
        <v>0</v>
      </c>
      <c r="AW191" s="97" t="str">
        <f t="array" ref="AW191">IF($AV191,MEDIAN(IF(G3SelectionMask="x",IF(INDEX(StdCalcsRefCalcs,$E191,0)&gt;0,INDEX(StdCalcsRefCalcs,$E191,0)),"")),"")</f>
        <v/>
      </c>
      <c r="AX191" s="97" t="str">
        <f t="array" ref="AX191">IF($AV191,QUARTILE(IF(G3SelectionMask="x",IF(INDEX(StdCalcsRefCalcs,$E191,0)&gt;0,INDEX(StdCalcsRefCalcs,$E191,0)),""),1),"")</f>
        <v/>
      </c>
      <c r="AY191" s="97" t="str">
        <f t="array" ref="AY191">IF($AV191,QUARTILE(IF(G3SelectionMask="x",IF(INDEX(StdCalcsRefCalcs,$E191,0)&gt;0,INDEX(StdCalcsRefCalcs,$E191,0)),""),3),"")</f>
        <v/>
      </c>
      <c r="AZ191" s="97" t="str">
        <f t="array" ref="AZ191">IF($AV191,MIN(IF(G3SelectionMask="x",IF(INDEX(StdCalcsRefCalcs,$E191,0)&gt;0,INDEX(StdCalcsRefCalcs,$E191,0)),"")),"")</f>
        <v/>
      </c>
      <c r="BA191" s="97" t="str">
        <f t="array" ref="BA191">IF($AV191,MAX(IF(G3SelectionMask="x",IF(INDEX(StdCalcsRefCalcs,$E191,0)&gt;0,INDEX(StdCalcsRefCalcs,$E191,0)),"")),"")</f>
        <v/>
      </c>
      <c r="BB191" s="97" t="str">
        <f t="shared" si="112"/>
        <v/>
      </c>
      <c r="BC191" s="97" t="str">
        <f t="array" ref="BC191">IF($AV191,STDEVA(IF(G3SelectionMask="x",IF(INDEX(StdCalcsRefCalcs,$E191,0)&gt;0,INDEX(StdCalcsRefCalcs,$E191,0)),"")),"")</f>
        <v/>
      </c>
      <c r="BD191" s="98" t="b">
        <f t="shared" si="113"/>
        <v>0</v>
      </c>
      <c r="BE191" s="98" t="str">
        <f t="array" ref="BE191">IF($BD191,MEDIAN(IF(G4SelectionMask="x",IF(INDEX(StdCalcsRefCalcs,$E191,0)&gt;0,INDEX(StdCalcsRefCalcs,$E191,0)),"")),"")</f>
        <v/>
      </c>
      <c r="BF191" s="98" t="str">
        <f t="array" ref="BF191">IF($BD191,QUARTILE(IF(G4SelectionMask="x",IF(INDEX(StdCalcsRefCalcs,$E191,0)&gt;0,INDEX(StdCalcsRefCalcs,$E191,0)),""),1),"")</f>
        <v/>
      </c>
      <c r="BG191" s="98" t="str">
        <f t="array" ref="BG191">IF($BD191,QUARTILE(IF(G4SelectionMask="x",IF(INDEX(StdCalcsRefCalcs,$E191,0)&gt;0,INDEX(StdCalcsRefCalcs,$E191,0)),""),3),"")</f>
        <v/>
      </c>
      <c r="BH191" s="98" t="str">
        <f t="array" ref="BH191">IF($BD191,MIN(IF(G4SelectionMask="x",IF(INDEX(StdCalcsRefCalcs,$E191,0)&gt;0,INDEX(StdCalcsRefCalcs,$E191,0)),"")),"")</f>
        <v/>
      </c>
      <c r="BI191" s="98" t="str">
        <f t="array" ref="BI191">IF($BD191,MAX(IF(G4SelectionMask="x",IF(INDEX(StdCalcsRefCalcs,$E191,0)&gt;0,INDEX(StdCalcsRefCalcs,$E191,0)),"")),"")</f>
        <v/>
      </c>
      <c r="BJ191" s="98" t="str">
        <f t="shared" si="114"/>
        <v/>
      </c>
      <c r="BK191" s="98" t="str">
        <f t="array" ref="BK191">IF($BD191,STDEVA(IF(G4SelectionMask="x",IF(INDEX(StdCalcsRefCalcs,$E191,0)&gt;0,INDEX(StdCalcsRefCalcs,$E191,0)),"")),"")</f>
        <v/>
      </c>
      <c r="BL191" s="97" t="b">
        <f t="shared" si="115"/>
        <v>0</v>
      </c>
      <c r="BM191" s="97" t="str">
        <f t="array" ref="BM191">IF($BL191,MEDIAN(IF(G5SelectionMask="x",IF(INDEX(StdCalcsRefCalcs,$E191,0)&gt;0,INDEX(StdCalcsRefCalcs,$E191,0)),"")),"")</f>
        <v/>
      </c>
      <c r="BN191" s="97" t="str">
        <f t="array" ref="BN191">IF($BL191,QUARTILE(IF(G5SelectionMask="x",IF(INDEX(StdCalcsRefCalcs,$E191,0)&gt;0,INDEX(StdCalcsRefCalcs,$E191,0)),""),1),"")</f>
        <v/>
      </c>
      <c r="BO191" s="97" t="str">
        <f t="array" ref="BO191">IF($BL191,QUARTILE(IF(G5SelectionMask="x",IF(INDEX(StdCalcsRefCalcs,$E191,0)&gt;0,INDEX(StdCalcsRefCalcs,$E191,0)),""),3),"")</f>
        <v/>
      </c>
      <c r="BP191" s="97" t="str">
        <f t="array" ref="BP191">IF($BL191,MIN(IF(G5SelectionMask="x",IF(INDEX(StdCalcsRefCalcs,$E191,0)&gt;0,INDEX(StdCalcsRefCalcs,$E191,0)),"")),"")</f>
        <v/>
      </c>
      <c r="BQ191" s="97" t="str">
        <f t="array" ref="BQ191">IF($BL191,MAX(IF(G5SelectionMask="x",IF(INDEX(StdCalcsRefCalcs,$E191,0)&gt;0,INDEX(StdCalcsRefCalcs,$E191,0)),"")),"")</f>
        <v/>
      </c>
      <c r="BR191" s="97" t="str">
        <f t="shared" si="116"/>
        <v/>
      </c>
      <c r="BS191" s="99" t="str">
        <f t="array" ref="BS191">IF($BL191,STDEVA(IF(G5SelectionMask="x",IF(INDEX(StdCalcsRefCalcs,$E191,0)&gt;0,INDEX(StdCalcsRefCalcs,$E191,0)),"")),"")</f>
        <v/>
      </c>
      <c r="BT191" s="108"/>
      <c r="BU191" s="109" t="str">
        <f t="shared" ref="BU191:CI201" si="129">IFERROR(IF(LEN(INDEX(RawDataAllData,$I191,BU$9))*LEN(INDEX(RawDataAllData,$K191,BU$9))=0,"",INDEX(RawDataAllData,$I191,BU$9)/INDEX(RawDataAllData,$K191,BU$9)),"")</f>
        <v/>
      </c>
      <c r="BV191" s="109" t="str">
        <f t="shared" si="129"/>
        <v/>
      </c>
      <c r="BW191" s="109" t="str">
        <f t="shared" si="129"/>
        <v/>
      </c>
      <c r="BX191" s="109" t="str">
        <f t="shared" si="129"/>
        <v/>
      </c>
      <c r="BY191" s="109" t="str">
        <f t="shared" si="129"/>
        <v/>
      </c>
      <c r="BZ191" s="109" t="str">
        <f t="shared" si="129"/>
        <v/>
      </c>
      <c r="CA191" s="109" t="str">
        <f t="shared" si="129"/>
        <v/>
      </c>
      <c r="CB191" s="109" t="str">
        <f t="shared" si="129"/>
        <v/>
      </c>
      <c r="CC191" s="109" t="str">
        <f t="shared" si="129"/>
        <v/>
      </c>
      <c r="CD191" s="109" t="str">
        <f t="shared" si="129"/>
        <v/>
      </c>
      <c r="CE191" s="109" t="str">
        <f t="shared" si="129"/>
        <v/>
      </c>
      <c r="CF191" s="109" t="str">
        <f t="shared" si="129"/>
        <v/>
      </c>
      <c r="CG191" s="109" t="str">
        <f t="shared" si="129"/>
        <v/>
      </c>
      <c r="CH191" s="109" t="str">
        <f t="shared" si="129"/>
        <v/>
      </c>
      <c r="CI191" s="109" t="str">
        <f t="shared" si="129"/>
        <v/>
      </c>
    </row>
    <row r="192" spans="1:87" x14ac:dyDescent="0.2">
      <c r="A192" s="33">
        <f t="shared" si="89"/>
        <v>0</v>
      </c>
      <c r="B192" s="206"/>
      <c r="C192" s="200"/>
      <c r="D192" s="197"/>
      <c r="E192" s="72">
        <f t="shared" si="107"/>
        <v>182</v>
      </c>
      <c r="F192" s="9" t="s">
        <v>2289</v>
      </c>
      <c r="G192" s="9" t="str">
        <f t="shared" si="108"/>
        <v>Management and overhead</v>
      </c>
      <c r="H192" s="9" t="s">
        <v>646</v>
      </c>
      <c r="I192" s="9">
        <f t="shared" si="122"/>
        <v>226</v>
      </c>
      <c r="J192" s="9" t="s">
        <v>630</v>
      </c>
      <c r="K192" s="9">
        <f t="shared" si="123"/>
        <v>65</v>
      </c>
      <c r="P192" s="97" t="str">
        <f t="shared" si="94"/>
        <v/>
      </c>
      <c r="Q192" s="97"/>
      <c r="R192" s="97"/>
      <c r="S192" s="97"/>
      <c r="T192" s="97"/>
      <c r="U192" s="98" t="str">
        <f t="shared" si="95"/>
        <v/>
      </c>
      <c r="V192" s="107" t="str">
        <f t="shared" si="96"/>
        <v/>
      </c>
      <c r="W192" s="107" t="str">
        <f t="shared" si="97"/>
        <v/>
      </c>
      <c r="X192" s="107" t="str">
        <f t="shared" si="98"/>
        <v/>
      </c>
      <c r="Y192" s="107" t="str">
        <f t="shared" si="99"/>
        <v/>
      </c>
      <c r="Z192" s="107" t="str">
        <f t="shared" si="100"/>
        <v/>
      </c>
      <c r="AA192" s="107" t="str">
        <f t="shared" si="101"/>
        <v/>
      </c>
      <c r="AB192" s="107" t="str">
        <f t="shared" si="102"/>
        <v/>
      </c>
      <c r="AC192" s="107" t="str">
        <f t="shared" si="103"/>
        <v/>
      </c>
      <c r="AD192" s="107" t="str">
        <f t="shared" si="104"/>
        <v/>
      </c>
      <c r="AE192" s="107" t="str">
        <f t="shared" si="105"/>
        <v/>
      </c>
      <c r="AF192" s="97" t="b">
        <f t="shared" si="25"/>
        <v>0</v>
      </c>
      <c r="AG192" s="97" t="str">
        <f t="array" ref="AG192">IF($AF192,MEDIAN(IF(G1SelectionMask="x",IF(INDEX(StdCalcsRefCalcs,$E192,0)&gt;0,INDEX(StdCalcsRefCalcs,$E192,0)),"")),"")</f>
        <v/>
      </c>
      <c r="AH192" s="97" t="str">
        <f t="array" ref="AH192">IF($AF192,QUARTILE(IF(G1SelectionMask="x",IF(INDEX(StdCalcsRefCalcs,$E192,0)&gt;0,INDEX(StdCalcsRefCalcs,$E192,0)),""),1),"")</f>
        <v/>
      </c>
      <c r="AI192" s="97" t="str">
        <f t="array" ref="AI192">IF($AF192,QUARTILE(IF(G1SelectionMask="x",IF(INDEX(StdCalcsRefCalcs,$E192,0)&gt;0,INDEX(StdCalcsRefCalcs,$E192,0)),""),3),"")</f>
        <v/>
      </c>
      <c r="AJ192" s="97" t="str">
        <f t="array" ref="AJ192">IF($AF192,MIN(IF(G1SelectionMask="x",IF(INDEX(StdCalcsRefCalcs,$E192,0)&gt;0,INDEX(StdCalcsRefCalcs,$E192,0)),"")),"")</f>
        <v/>
      </c>
      <c r="AK192" s="97" t="str">
        <f t="array" ref="AK192">IF($AF192,MAX(IF(G1SelectionMask="x",IF(INDEX(StdCalcsRefCalcs,$E192,0)&gt;0,INDEX(StdCalcsRefCalcs,$E192,0)),"")),"")</f>
        <v/>
      </c>
      <c r="AL192" s="97" t="str">
        <f t="shared" si="26"/>
        <v/>
      </c>
      <c r="AM192" s="97" t="str">
        <f t="array" ref="AM192">IF($AF192,STDEVA(IF(G1SelectionMask="x",IF(INDEX(StdCalcsRefCalcs,$E192,0)&gt;0,INDEX(StdCalcsRefCalcs,$E192,0)),"")),"")</f>
        <v/>
      </c>
      <c r="AN192" s="98" t="b">
        <f t="shared" si="109"/>
        <v>0</v>
      </c>
      <c r="AO192" s="98" t="str">
        <f t="array" ref="AO192">IF($AN192,MEDIAN(IF(G2SelectionMask="x",IF(INDEX(StdCalcsRefCalcs,$E192,0)&gt;0,INDEX(StdCalcsRefCalcs,$E192,0)),"")),"")</f>
        <v/>
      </c>
      <c r="AP192" s="98" t="str">
        <f t="array" ref="AP192">IF($AN192,QUARTILE(IF(G2SelectionMask="x",IF(INDEX(StdCalcsRefCalcs,$E192,0)&gt;0,INDEX(StdCalcsRefCalcs,$E192,0)),""),1),"")</f>
        <v/>
      </c>
      <c r="AQ192" s="98" t="str">
        <f t="array" ref="AQ192">IF($AN192,QUARTILE(IF(G2SelectionMask="x",IF(INDEX(StdCalcsRefCalcs,$E192,0)&gt;0,INDEX(StdCalcsRefCalcs,$E192,0)),""),3),"")</f>
        <v/>
      </c>
      <c r="AR192" s="98" t="str">
        <f t="array" ref="AR192">IF($AN192,MIN(IF(G2SelectionMask="x",IF(INDEX(StdCalcsRefCalcs,$E192,0)&gt;0,INDEX(StdCalcsRefCalcs,$E192,0)),"")),"")</f>
        <v/>
      </c>
      <c r="AS192" s="98" t="str">
        <f t="array" ref="AS192">IF($AN192,MAX(IF(G2SelectionMask="x",IF(INDEX(StdCalcsRefCalcs,$E192,0)&gt;0,INDEX(StdCalcsRefCalcs,$E192,0)),"")),"")</f>
        <v/>
      </c>
      <c r="AT192" s="98" t="str">
        <f t="shared" si="110"/>
        <v/>
      </c>
      <c r="AU192" s="98" t="str">
        <f t="array" ref="AU192">IF($AN192,STDEVA(IF(G2SelectionMask="x",IF(INDEX(StdCalcsRefCalcs,$E192,0)&gt;0,INDEX(StdCalcsRefCalcs,$E192,0)),"")),"")</f>
        <v/>
      </c>
      <c r="AV192" s="97" t="b">
        <f t="shared" si="111"/>
        <v>0</v>
      </c>
      <c r="AW192" s="97" t="str">
        <f t="array" ref="AW192">IF($AV192,MEDIAN(IF(G3SelectionMask="x",IF(INDEX(StdCalcsRefCalcs,$E192,0)&gt;0,INDEX(StdCalcsRefCalcs,$E192,0)),"")),"")</f>
        <v/>
      </c>
      <c r="AX192" s="97" t="str">
        <f t="array" ref="AX192">IF($AV192,QUARTILE(IF(G3SelectionMask="x",IF(INDEX(StdCalcsRefCalcs,$E192,0)&gt;0,INDEX(StdCalcsRefCalcs,$E192,0)),""),1),"")</f>
        <v/>
      </c>
      <c r="AY192" s="97" t="str">
        <f t="array" ref="AY192">IF($AV192,QUARTILE(IF(G3SelectionMask="x",IF(INDEX(StdCalcsRefCalcs,$E192,0)&gt;0,INDEX(StdCalcsRefCalcs,$E192,0)),""),3),"")</f>
        <v/>
      </c>
      <c r="AZ192" s="97" t="str">
        <f t="array" ref="AZ192">IF($AV192,MIN(IF(G3SelectionMask="x",IF(INDEX(StdCalcsRefCalcs,$E192,0)&gt;0,INDEX(StdCalcsRefCalcs,$E192,0)),"")),"")</f>
        <v/>
      </c>
      <c r="BA192" s="97" t="str">
        <f t="array" ref="BA192">IF($AV192,MAX(IF(G3SelectionMask="x",IF(INDEX(StdCalcsRefCalcs,$E192,0)&gt;0,INDEX(StdCalcsRefCalcs,$E192,0)),"")),"")</f>
        <v/>
      </c>
      <c r="BB192" s="97" t="str">
        <f t="shared" si="112"/>
        <v/>
      </c>
      <c r="BC192" s="97" t="str">
        <f t="array" ref="BC192">IF($AV192,STDEVA(IF(G3SelectionMask="x",IF(INDEX(StdCalcsRefCalcs,$E192,0)&gt;0,INDEX(StdCalcsRefCalcs,$E192,0)),"")),"")</f>
        <v/>
      </c>
      <c r="BD192" s="98" t="b">
        <f t="shared" si="113"/>
        <v>0</v>
      </c>
      <c r="BE192" s="98" t="str">
        <f t="array" ref="BE192">IF($BD192,MEDIAN(IF(G4SelectionMask="x",IF(INDEX(StdCalcsRefCalcs,$E192,0)&gt;0,INDEX(StdCalcsRefCalcs,$E192,0)),"")),"")</f>
        <v/>
      </c>
      <c r="BF192" s="98" t="str">
        <f t="array" ref="BF192">IF($BD192,QUARTILE(IF(G4SelectionMask="x",IF(INDEX(StdCalcsRefCalcs,$E192,0)&gt;0,INDEX(StdCalcsRefCalcs,$E192,0)),""),1),"")</f>
        <v/>
      </c>
      <c r="BG192" s="98" t="str">
        <f t="array" ref="BG192">IF($BD192,QUARTILE(IF(G4SelectionMask="x",IF(INDEX(StdCalcsRefCalcs,$E192,0)&gt;0,INDEX(StdCalcsRefCalcs,$E192,0)),""),3),"")</f>
        <v/>
      </c>
      <c r="BH192" s="98" t="str">
        <f t="array" ref="BH192">IF($BD192,MIN(IF(G4SelectionMask="x",IF(INDEX(StdCalcsRefCalcs,$E192,0)&gt;0,INDEX(StdCalcsRefCalcs,$E192,0)),"")),"")</f>
        <v/>
      </c>
      <c r="BI192" s="98" t="str">
        <f t="array" ref="BI192">IF($BD192,MAX(IF(G4SelectionMask="x",IF(INDEX(StdCalcsRefCalcs,$E192,0)&gt;0,INDEX(StdCalcsRefCalcs,$E192,0)),"")),"")</f>
        <v/>
      </c>
      <c r="BJ192" s="98" t="str">
        <f t="shared" si="114"/>
        <v/>
      </c>
      <c r="BK192" s="98" t="str">
        <f t="array" ref="BK192">IF($BD192,STDEVA(IF(G4SelectionMask="x",IF(INDEX(StdCalcsRefCalcs,$E192,0)&gt;0,INDEX(StdCalcsRefCalcs,$E192,0)),"")),"")</f>
        <v/>
      </c>
      <c r="BL192" s="97" t="b">
        <f t="shared" si="115"/>
        <v>0</v>
      </c>
      <c r="BM192" s="97" t="str">
        <f t="array" ref="BM192">IF($BL192,MEDIAN(IF(G5SelectionMask="x",IF(INDEX(StdCalcsRefCalcs,$E192,0)&gt;0,INDEX(StdCalcsRefCalcs,$E192,0)),"")),"")</f>
        <v/>
      </c>
      <c r="BN192" s="97" t="str">
        <f t="array" ref="BN192">IF($BL192,QUARTILE(IF(G5SelectionMask="x",IF(INDEX(StdCalcsRefCalcs,$E192,0)&gt;0,INDEX(StdCalcsRefCalcs,$E192,0)),""),1),"")</f>
        <v/>
      </c>
      <c r="BO192" s="97" t="str">
        <f t="array" ref="BO192">IF($BL192,QUARTILE(IF(G5SelectionMask="x",IF(INDEX(StdCalcsRefCalcs,$E192,0)&gt;0,INDEX(StdCalcsRefCalcs,$E192,0)),""),3),"")</f>
        <v/>
      </c>
      <c r="BP192" s="97" t="str">
        <f t="array" ref="BP192">IF($BL192,MIN(IF(G5SelectionMask="x",IF(INDEX(StdCalcsRefCalcs,$E192,0)&gt;0,INDEX(StdCalcsRefCalcs,$E192,0)),"")),"")</f>
        <v/>
      </c>
      <c r="BQ192" s="97" t="str">
        <f t="array" ref="BQ192">IF($BL192,MAX(IF(G5SelectionMask="x",IF(INDEX(StdCalcsRefCalcs,$E192,0)&gt;0,INDEX(StdCalcsRefCalcs,$E192,0)),"")),"")</f>
        <v/>
      </c>
      <c r="BR192" s="97" t="str">
        <f t="shared" si="116"/>
        <v/>
      </c>
      <c r="BS192" s="99" t="str">
        <f t="array" ref="BS192">IF($BL192,STDEVA(IF(G5SelectionMask="x",IF(INDEX(StdCalcsRefCalcs,$E192,0)&gt;0,INDEX(StdCalcsRefCalcs,$E192,0)),"")),"")</f>
        <v/>
      </c>
      <c r="BT192" s="108"/>
      <c r="BU192" s="109" t="str">
        <f t="shared" si="129"/>
        <v/>
      </c>
      <c r="BV192" s="109" t="str">
        <f t="shared" si="129"/>
        <v/>
      </c>
      <c r="BW192" s="109" t="str">
        <f t="shared" si="129"/>
        <v/>
      </c>
      <c r="BX192" s="109" t="str">
        <f t="shared" si="129"/>
        <v/>
      </c>
      <c r="BY192" s="109" t="str">
        <f t="shared" si="129"/>
        <v/>
      </c>
      <c r="BZ192" s="109" t="str">
        <f t="shared" si="129"/>
        <v/>
      </c>
      <c r="CA192" s="109" t="str">
        <f t="shared" si="129"/>
        <v/>
      </c>
      <c r="CB192" s="109" t="str">
        <f t="shared" si="129"/>
        <v/>
      </c>
      <c r="CC192" s="109" t="str">
        <f t="shared" si="129"/>
        <v/>
      </c>
      <c r="CD192" s="109" t="str">
        <f t="shared" si="129"/>
        <v/>
      </c>
      <c r="CE192" s="109" t="str">
        <f t="shared" si="129"/>
        <v/>
      </c>
      <c r="CF192" s="109" t="str">
        <f t="shared" si="129"/>
        <v/>
      </c>
      <c r="CG192" s="109" t="str">
        <f t="shared" si="129"/>
        <v/>
      </c>
      <c r="CH192" s="109" t="str">
        <f t="shared" si="129"/>
        <v/>
      </c>
      <c r="CI192" s="109" t="str">
        <f t="shared" si="129"/>
        <v/>
      </c>
    </row>
    <row r="193" spans="1:87" ht="13.5" thickBot="1" x14ac:dyDescent="0.25">
      <c r="A193" s="33">
        <f t="shared" si="89"/>
        <v>0</v>
      </c>
      <c r="B193" s="206"/>
      <c r="C193" s="201"/>
      <c r="D193" s="198"/>
      <c r="E193" s="72">
        <f t="shared" si="107"/>
        <v>183</v>
      </c>
      <c r="F193" s="9" t="s">
        <v>2290</v>
      </c>
      <c r="G193" s="9" t="str">
        <f t="shared" si="108"/>
        <v>Management and overhead</v>
      </c>
      <c r="H193" s="9" t="s">
        <v>646</v>
      </c>
      <c r="I193" s="9">
        <f t="shared" si="122"/>
        <v>226</v>
      </c>
      <c r="J193" s="9" t="s">
        <v>629</v>
      </c>
      <c r="K193" s="9">
        <f t="shared" si="123"/>
        <v>13</v>
      </c>
      <c r="P193" s="97" t="str">
        <f t="shared" si="94"/>
        <v/>
      </c>
      <c r="Q193" s="97"/>
      <c r="R193" s="97"/>
      <c r="S193" s="97"/>
      <c r="T193" s="97"/>
      <c r="U193" s="98" t="str">
        <f t="shared" si="95"/>
        <v/>
      </c>
      <c r="V193" s="107" t="str">
        <f t="shared" si="96"/>
        <v/>
      </c>
      <c r="W193" s="107" t="str">
        <f t="shared" si="97"/>
        <v/>
      </c>
      <c r="X193" s="107" t="str">
        <f t="shared" si="98"/>
        <v/>
      </c>
      <c r="Y193" s="107" t="str">
        <f t="shared" si="99"/>
        <v/>
      </c>
      <c r="Z193" s="107" t="str">
        <f t="shared" si="100"/>
        <v/>
      </c>
      <c r="AA193" s="107" t="str">
        <f t="shared" si="101"/>
        <v/>
      </c>
      <c r="AB193" s="107" t="str">
        <f t="shared" si="102"/>
        <v/>
      </c>
      <c r="AC193" s="107" t="str">
        <f t="shared" si="103"/>
        <v/>
      </c>
      <c r="AD193" s="107" t="str">
        <f t="shared" si="104"/>
        <v/>
      </c>
      <c r="AE193" s="107" t="str">
        <f t="shared" si="105"/>
        <v/>
      </c>
      <c r="AF193" s="97" t="b">
        <f t="shared" si="25"/>
        <v>0</v>
      </c>
      <c r="AG193" s="97" t="str">
        <f t="array" ref="AG193">IF($AF193,MEDIAN(IF(G1SelectionMask="x",IF(INDEX(StdCalcsRefCalcs,$E193,0)&gt;0,INDEX(StdCalcsRefCalcs,$E193,0)),"")),"")</f>
        <v/>
      </c>
      <c r="AH193" s="97" t="str">
        <f t="array" ref="AH193">IF($AF193,QUARTILE(IF(G1SelectionMask="x",IF(INDEX(StdCalcsRefCalcs,$E193,0)&gt;0,INDEX(StdCalcsRefCalcs,$E193,0)),""),1),"")</f>
        <v/>
      </c>
      <c r="AI193" s="97" t="str">
        <f t="array" ref="AI193">IF($AF193,QUARTILE(IF(G1SelectionMask="x",IF(INDEX(StdCalcsRefCalcs,$E193,0)&gt;0,INDEX(StdCalcsRefCalcs,$E193,0)),""),3),"")</f>
        <v/>
      </c>
      <c r="AJ193" s="97" t="str">
        <f t="array" ref="AJ193">IF($AF193,MIN(IF(G1SelectionMask="x",IF(INDEX(StdCalcsRefCalcs,$E193,0)&gt;0,INDEX(StdCalcsRefCalcs,$E193,0)),"")),"")</f>
        <v/>
      </c>
      <c r="AK193" s="97" t="str">
        <f t="array" ref="AK193">IF($AF193,MAX(IF(G1SelectionMask="x",IF(INDEX(StdCalcsRefCalcs,$E193,0)&gt;0,INDEX(StdCalcsRefCalcs,$E193,0)),"")),"")</f>
        <v/>
      </c>
      <c r="AL193" s="97" t="str">
        <f t="shared" si="26"/>
        <v/>
      </c>
      <c r="AM193" s="97" t="str">
        <f t="array" ref="AM193">IF($AF193,STDEVA(IF(G1SelectionMask="x",IF(INDEX(StdCalcsRefCalcs,$E193,0)&gt;0,INDEX(StdCalcsRefCalcs,$E193,0)),"")),"")</f>
        <v/>
      </c>
      <c r="AN193" s="98" t="b">
        <f t="shared" si="109"/>
        <v>0</v>
      </c>
      <c r="AO193" s="98" t="str">
        <f t="array" ref="AO193">IF($AN193,MEDIAN(IF(G2SelectionMask="x",IF(INDEX(StdCalcsRefCalcs,$E193,0)&gt;0,INDEX(StdCalcsRefCalcs,$E193,0)),"")),"")</f>
        <v/>
      </c>
      <c r="AP193" s="98" t="str">
        <f t="array" ref="AP193">IF($AN193,QUARTILE(IF(G2SelectionMask="x",IF(INDEX(StdCalcsRefCalcs,$E193,0)&gt;0,INDEX(StdCalcsRefCalcs,$E193,0)),""),1),"")</f>
        <v/>
      </c>
      <c r="AQ193" s="98" t="str">
        <f t="array" ref="AQ193">IF($AN193,QUARTILE(IF(G2SelectionMask="x",IF(INDEX(StdCalcsRefCalcs,$E193,0)&gt;0,INDEX(StdCalcsRefCalcs,$E193,0)),""),3),"")</f>
        <v/>
      </c>
      <c r="AR193" s="98" t="str">
        <f t="array" ref="AR193">IF($AN193,MIN(IF(G2SelectionMask="x",IF(INDEX(StdCalcsRefCalcs,$E193,0)&gt;0,INDEX(StdCalcsRefCalcs,$E193,0)),"")),"")</f>
        <v/>
      </c>
      <c r="AS193" s="98" t="str">
        <f t="array" ref="AS193">IF($AN193,MAX(IF(G2SelectionMask="x",IF(INDEX(StdCalcsRefCalcs,$E193,0)&gt;0,INDEX(StdCalcsRefCalcs,$E193,0)),"")),"")</f>
        <v/>
      </c>
      <c r="AT193" s="98" t="str">
        <f t="shared" si="110"/>
        <v/>
      </c>
      <c r="AU193" s="98" t="str">
        <f t="array" ref="AU193">IF($AN193,STDEVA(IF(G2SelectionMask="x",IF(INDEX(StdCalcsRefCalcs,$E193,0)&gt;0,INDEX(StdCalcsRefCalcs,$E193,0)),"")),"")</f>
        <v/>
      </c>
      <c r="AV193" s="97" t="b">
        <f t="shared" si="111"/>
        <v>0</v>
      </c>
      <c r="AW193" s="97" t="str">
        <f t="array" ref="AW193">IF($AV193,MEDIAN(IF(G3SelectionMask="x",IF(INDEX(StdCalcsRefCalcs,$E193,0)&gt;0,INDEX(StdCalcsRefCalcs,$E193,0)),"")),"")</f>
        <v/>
      </c>
      <c r="AX193" s="97" t="str">
        <f t="array" ref="AX193">IF($AV193,QUARTILE(IF(G3SelectionMask="x",IF(INDEX(StdCalcsRefCalcs,$E193,0)&gt;0,INDEX(StdCalcsRefCalcs,$E193,0)),""),1),"")</f>
        <v/>
      </c>
      <c r="AY193" s="97" t="str">
        <f t="array" ref="AY193">IF($AV193,QUARTILE(IF(G3SelectionMask="x",IF(INDEX(StdCalcsRefCalcs,$E193,0)&gt;0,INDEX(StdCalcsRefCalcs,$E193,0)),""),3),"")</f>
        <v/>
      </c>
      <c r="AZ193" s="97" t="str">
        <f t="array" ref="AZ193">IF($AV193,MIN(IF(G3SelectionMask="x",IF(INDEX(StdCalcsRefCalcs,$E193,0)&gt;0,INDEX(StdCalcsRefCalcs,$E193,0)),"")),"")</f>
        <v/>
      </c>
      <c r="BA193" s="97" t="str">
        <f t="array" ref="BA193">IF($AV193,MAX(IF(G3SelectionMask="x",IF(INDEX(StdCalcsRefCalcs,$E193,0)&gt;0,INDEX(StdCalcsRefCalcs,$E193,0)),"")),"")</f>
        <v/>
      </c>
      <c r="BB193" s="97" t="str">
        <f t="shared" si="112"/>
        <v/>
      </c>
      <c r="BC193" s="97" t="str">
        <f t="array" ref="BC193">IF($AV193,STDEVA(IF(G3SelectionMask="x",IF(INDEX(StdCalcsRefCalcs,$E193,0)&gt;0,INDEX(StdCalcsRefCalcs,$E193,0)),"")),"")</f>
        <v/>
      </c>
      <c r="BD193" s="98" t="b">
        <f t="shared" si="113"/>
        <v>0</v>
      </c>
      <c r="BE193" s="98" t="str">
        <f t="array" ref="BE193">IF($BD193,MEDIAN(IF(G4SelectionMask="x",IF(INDEX(StdCalcsRefCalcs,$E193,0)&gt;0,INDEX(StdCalcsRefCalcs,$E193,0)),"")),"")</f>
        <v/>
      </c>
      <c r="BF193" s="98" t="str">
        <f t="array" ref="BF193">IF($BD193,QUARTILE(IF(G4SelectionMask="x",IF(INDEX(StdCalcsRefCalcs,$E193,0)&gt;0,INDEX(StdCalcsRefCalcs,$E193,0)),""),1),"")</f>
        <v/>
      </c>
      <c r="BG193" s="98" t="str">
        <f t="array" ref="BG193">IF($BD193,QUARTILE(IF(G4SelectionMask="x",IF(INDEX(StdCalcsRefCalcs,$E193,0)&gt;0,INDEX(StdCalcsRefCalcs,$E193,0)),""),3),"")</f>
        <v/>
      </c>
      <c r="BH193" s="98" t="str">
        <f t="array" ref="BH193">IF($BD193,MIN(IF(G4SelectionMask="x",IF(INDEX(StdCalcsRefCalcs,$E193,0)&gt;0,INDEX(StdCalcsRefCalcs,$E193,0)),"")),"")</f>
        <v/>
      </c>
      <c r="BI193" s="98" t="str">
        <f t="array" ref="BI193">IF($BD193,MAX(IF(G4SelectionMask="x",IF(INDEX(StdCalcsRefCalcs,$E193,0)&gt;0,INDEX(StdCalcsRefCalcs,$E193,0)),"")),"")</f>
        <v/>
      </c>
      <c r="BJ193" s="98" t="str">
        <f t="shared" si="114"/>
        <v/>
      </c>
      <c r="BK193" s="98" t="str">
        <f t="array" ref="BK193">IF($BD193,STDEVA(IF(G4SelectionMask="x",IF(INDEX(StdCalcsRefCalcs,$E193,0)&gt;0,INDEX(StdCalcsRefCalcs,$E193,0)),"")),"")</f>
        <v/>
      </c>
      <c r="BL193" s="97" t="b">
        <f t="shared" si="115"/>
        <v>0</v>
      </c>
      <c r="BM193" s="97" t="str">
        <f t="array" ref="BM193">IF($BL193,MEDIAN(IF(G5SelectionMask="x",IF(INDEX(StdCalcsRefCalcs,$E193,0)&gt;0,INDEX(StdCalcsRefCalcs,$E193,0)),"")),"")</f>
        <v/>
      </c>
      <c r="BN193" s="97" t="str">
        <f t="array" ref="BN193">IF($BL193,QUARTILE(IF(G5SelectionMask="x",IF(INDEX(StdCalcsRefCalcs,$E193,0)&gt;0,INDEX(StdCalcsRefCalcs,$E193,0)),""),1),"")</f>
        <v/>
      </c>
      <c r="BO193" s="97" t="str">
        <f t="array" ref="BO193">IF($BL193,QUARTILE(IF(G5SelectionMask="x",IF(INDEX(StdCalcsRefCalcs,$E193,0)&gt;0,INDEX(StdCalcsRefCalcs,$E193,0)),""),3),"")</f>
        <v/>
      </c>
      <c r="BP193" s="97" t="str">
        <f t="array" ref="BP193">IF($BL193,MIN(IF(G5SelectionMask="x",IF(INDEX(StdCalcsRefCalcs,$E193,0)&gt;0,INDEX(StdCalcsRefCalcs,$E193,0)),"")),"")</f>
        <v/>
      </c>
      <c r="BQ193" s="97" t="str">
        <f t="array" ref="BQ193">IF($BL193,MAX(IF(G5SelectionMask="x",IF(INDEX(StdCalcsRefCalcs,$E193,0)&gt;0,INDEX(StdCalcsRefCalcs,$E193,0)),"")),"")</f>
        <v/>
      </c>
      <c r="BR193" s="97" t="str">
        <f t="shared" si="116"/>
        <v/>
      </c>
      <c r="BS193" s="99" t="str">
        <f t="array" ref="BS193">IF($BL193,STDEVA(IF(G5SelectionMask="x",IF(INDEX(StdCalcsRefCalcs,$E193,0)&gt;0,INDEX(StdCalcsRefCalcs,$E193,0)),"")),"")</f>
        <v/>
      </c>
      <c r="BT193" s="108"/>
      <c r="BU193" s="109" t="str">
        <f t="shared" si="129"/>
        <v/>
      </c>
      <c r="BV193" s="109" t="str">
        <f t="shared" si="129"/>
        <v/>
      </c>
      <c r="BW193" s="109" t="str">
        <f t="shared" si="129"/>
        <v/>
      </c>
      <c r="BX193" s="109" t="str">
        <f t="shared" si="129"/>
        <v/>
      </c>
      <c r="BY193" s="109" t="str">
        <f t="shared" si="129"/>
        <v/>
      </c>
      <c r="BZ193" s="109" t="str">
        <f t="shared" si="129"/>
        <v/>
      </c>
      <c r="CA193" s="109" t="str">
        <f t="shared" si="129"/>
        <v/>
      </c>
      <c r="CB193" s="109" t="str">
        <f t="shared" si="129"/>
        <v/>
      </c>
      <c r="CC193" s="109" t="str">
        <f t="shared" si="129"/>
        <v/>
      </c>
      <c r="CD193" s="109" t="str">
        <f t="shared" si="129"/>
        <v/>
      </c>
      <c r="CE193" s="109" t="str">
        <f t="shared" si="129"/>
        <v/>
      </c>
      <c r="CF193" s="109" t="str">
        <f t="shared" si="129"/>
        <v/>
      </c>
      <c r="CG193" s="109" t="str">
        <f t="shared" si="129"/>
        <v/>
      </c>
      <c r="CH193" s="109" t="str">
        <f t="shared" si="129"/>
        <v/>
      </c>
      <c r="CI193" s="109" t="str">
        <f t="shared" si="129"/>
        <v/>
      </c>
    </row>
    <row r="194" spans="1:87" x14ac:dyDescent="0.2">
      <c r="A194" s="33">
        <f t="shared" si="89"/>
        <v>0</v>
      </c>
      <c r="B194" s="206"/>
      <c r="C194" s="199" t="s">
        <v>215</v>
      </c>
      <c r="D194" s="196" t="s">
        <v>216</v>
      </c>
      <c r="E194" s="72">
        <f t="shared" si="107"/>
        <v>184</v>
      </c>
      <c r="F194" s="9" t="s">
        <v>1707</v>
      </c>
      <c r="G194" s="9" t="str">
        <f t="shared" ref="G194:G233" si="130">VLOOKUP(H194,RawDataLookupFieldLabels,2,0)</f>
        <v>Total IT</v>
      </c>
      <c r="H194" s="9" t="s">
        <v>222</v>
      </c>
      <c r="I194" s="9">
        <f t="shared" si="122"/>
        <v>232</v>
      </c>
      <c r="J194" s="9" t="s">
        <v>221</v>
      </c>
      <c r="K194" s="9">
        <f t="shared" si="123"/>
        <v>14</v>
      </c>
      <c r="P194" s="97">
        <f t="shared" si="94"/>
        <v>7.8682778341481407E-2</v>
      </c>
      <c r="Q194" s="97"/>
      <c r="R194" s="97"/>
      <c r="S194" s="97"/>
      <c r="T194" s="97"/>
      <c r="U194" s="98">
        <f t="shared" si="95"/>
        <v>4.1216216216216219E-2</v>
      </c>
      <c r="V194" s="107">
        <f t="shared" si="96"/>
        <v>8.1792900258966822E-2</v>
      </c>
      <c r="W194" s="107">
        <f t="shared" si="97"/>
        <v>3.594548551959114E-2</v>
      </c>
      <c r="X194" s="107">
        <f t="shared" si="98"/>
        <v>0.20820027162940938</v>
      </c>
      <c r="Y194" s="107">
        <f t="shared" si="99"/>
        <v>3.7070524412296565E-2</v>
      </c>
      <c r="Z194" s="107">
        <f t="shared" si="100"/>
        <v>6.8486096807415034E-2</v>
      </c>
      <c r="AA194" s="107">
        <f t="shared" si="101"/>
        <v>6.7231630205683554E-2</v>
      </c>
      <c r="AB194" s="107">
        <f t="shared" si="102"/>
        <v>6.09954924714683E-2</v>
      </c>
      <c r="AC194" s="107">
        <f t="shared" si="103"/>
        <v>0.22530951641526176</v>
      </c>
      <c r="AD194" s="107">
        <f t="shared" si="104"/>
        <v>9.1318518518518521E-2</v>
      </c>
      <c r="AE194" s="107">
        <f t="shared" si="105"/>
        <v>3.8943870806388226E-2</v>
      </c>
      <c r="AF194" s="97" t="b">
        <f t="shared" si="25"/>
        <v>1</v>
      </c>
      <c r="AG194" s="97">
        <f t="array" ref="AG194">IF($AF194,MEDIAN(IF(G1SelectionMask="x",IF(INDEX(StdCalcsRefCalcs,$E194,0)&gt;0,INDEX(StdCalcsRefCalcs,$E194,0)),"")),"")</f>
        <v>6.7231630205683554E-2</v>
      </c>
      <c r="AH194" s="97">
        <f t="array" ref="AH194">IF($AF194,QUARTILE(IF(G1SelectionMask="x",IF(INDEX(StdCalcsRefCalcs,$E194,0)&gt;0,INDEX(StdCalcsRefCalcs,$E194,0)),""),1),"")</f>
        <v>4.0080043511302219E-2</v>
      </c>
      <c r="AI194" s="97">
        <f t="array" ref="AI194">IF($AF194,QUARTILE(IF(G1SelectionMask="x",IF(INDEX(StdCalcsRefCalcs,$E194,0)&gt;0,INDEX(StdCalcsRefCalcs,$E194,0)),""),3),"")</f>
        <v>8.6555709388742672E-2</v>
      </c>
      <c r="AJ194" s="97">
        <f t="array" ref="AJ194">IF($AF194,MIN(IF(G1SelectionMask="x",IF(INDEX(StdCalcsRefCalcs,$E194,0)&gt;0,INDEX(StdCalcsRefCalcs,$E194,0)),"")),"")</f>
        <v>3.594548551959114E-2</v>
      </c>
      <c r="AK194" s="97">
        <f t="array" ref="AK194">IF($AF194,MAX(IF(G1SelectionMask="x",IF(INDEX(StdCalcsRefCalcs,$E194,0)&gt;0,INDEX(StdCalcsRefCalcs,$E194,0)),"")),"")</f>
        <v>0.22530951641526176</v>
      </c>
      <c r="AL194" s="97">
        <f t="shared" si="26"/>
        <v>8.6955502114655955E-2</v>
      </c>
      <c r="AM194" s="97">
        <f t="array" ref="AM194">IF($AF194,STDEVA(IF(G1SelectionMask="x",IF(INDEX(StdCalcsRefCalcs,$E194,0)&gt;0,INDEX(StdCalcsRefCalcs,$E194,0)),"")),"")</f>
        <v>6.6917575974307128E-2</v>
      </c>
      <c r="AN194" s="98" t="b">
        <f t="shared" si="109"/>
        <v>1</v>
      </c>
      <c r="AO194" s="98">
        <f t="array" ref="AO194">IF($AN194,MEDIAN(IF(G2SelectionMask="x",IF(INDEX(StdCalcsRefCalcs,$E194,0)&gt;0,INDEX(StdCalcsRefCalcs,$E194,0)),"")),"")</f>
        <v>6.09954924714683E-2</v>
      </c>
      <c r="AP194" s="98">
        <f t="array" ref="AP194">IF($AN194,QUARTILE(IF(G2SelectionMask="x",IF(INDEX(StdCalcsRefCalcs,$E194,0)&gt;0,INDEX(StdCalcsRefCalcs,$E194,0)),""),1),"")</f>
        <v>4.4596114105109608E-2</v>
      </c>
      <c r="AQ194" s="98">
        <f t="array" ref="AQ194">IF($AN194,QUARTILE(IF(G2SelectionMask="x",IF(INDEX(StdCalcsRefCalcs,$E194,0)&gt;0,INDEX(StdCalcsRefCalcs,$E194,0)),""),3),"")</f>
        <v>8.3294913356706246E-2</v>
      </c>
      <c r="AR194" s="98">
        <f t="array" ref="AR194">IF($AN194,MIN(IF(G2SelectionMask="x",IF(INDEX(StdCalcsRefCalcs,$E194,0)&gt;0,INDEX(StdCalcsRefCalcs,$E194,0)),"")),"")</f>
        <v>3.7070524412296565E-2</v>
      </c>
      <c r="AS194" s="98">
        <f t="array" ref="AS194">IF($AN194,MAX(IF(G2SelectionMask="x",IF(INDEX(StdCalcsRefCalcs,$E194,0)&gt;0,INDEX(StdCalcsRefCalcs,$E194,0)),"")),"")</f>
        <v>0.20820027162940938</v>
      </c>
      <c r="AT194" s="98">
        <f t="shared" si="110"/>
        <v>7.3412597455594003E-2</v>
      </c>
      <c r="AU194" s="98">
        <f t="array" ref="AU194">IF($AN194,STDEVA(IF(G2SelectionMask="x",IF(INDEX(StdCalcsRefCalcs,$E194,0)&gt;0,INDEX(StdCalcsRefCalcs,$E194,0)),"")),"")</f>
        <v>4.8702175954571159E-2</v>
      </c>
      <c r="AV194" s="97" t="b">
        <f t="shared" si="111"/>
        <v>0</v>
      </c>
      <c r="AW194" s="97" t="str">
        <f t="array" ref="AW194">IF($AV194,MEDIAN(IF(G3SelectionMask="x",IF(INDEX(StdCalcsRefCalcs,$E194,0)&gt;0,INDEX(StdCalcsRefCalcs,$E194,0)),"")),"")</f>
        <v/>
      </c>
      <c r="AX194" s="97" t="str">
        <f t="array" ref="AX194">IF($AV194,QUARTILE(IF(G3SelectionMask="x",IF(INDEX(StdCalcsRefCalcs,$E194,0)&gt;0,INDEX(StdCalcsRefCalcs,$E194,0)),""),1),"")</f>
        <v/>
      </c>
      <c r="AY194" s="97" t="str">
        <f t="array" ref="AY194">IF($AV194,QUARTILE(IF(G3SelectionMask="x",IF(INDEX(StdCalcsRefCalcs,$E194,0)&gt;0,INDEX(StdCalcsRefCalcs,$E194,0)),""),3),"")</f>
        <v/>
      </c>
      <c r="AZ194" s="97" t="str">
        <f t="array" ref="AZ194">IF($AV194,MIN(IF(G3SelectionMask="x",IF(INDEX(StdCalcsRefCalcs,$E194,0)&gt;0,INDEX(StdCalcsRefCalcs,$E194,0)),"")),"")</f>
        <v/>
      </c>
      <c r="BA194" s="97" t="str">
        <f t="array" ref="BA194">IF($AV194,MAX(IF(G3SelectionMask="x",IF(INDEX(StdCalcsRefCalcs,$E194,0)&gt;0,INDEX(StdCalcsRefCalcs,$E194,0)),"")),"")</f>
        <v/>
      </c>
      <c r="BB194" s="97" t="str">
        <f t="shared" si="112"/>
        <v/>
      </c>
      <c r="BC194" s="97" t="str">
        <f t="array" ref="BC194">IF($AV194,STDEVA(IF(G3SelectionMask="x",IF(INDEX(StdCalcsRefCalcs,$E194,0)&gt;0,INDEX(StdCalcsRefCalcs,$E194,0)),"")),"")</f>
        <v/>
      </c>
      <c r="BD194" s="98" t="b">
        <f t="shared" si="113"/>
        <v>0</v>
      </c>
      <c r="BE194" s="98" t="str">
        <f t="array" ref="BE194">IF($BD194,MEDIAN(IF(G4SelectionMask="x",IF(INDEX(StdCalcsRefCalcs,$E194,0)&gt;0,INDEX(StdCalcsRefCalcs,$E194,0)),"")),"")</f>
        <v/>
      </c>
      <c r="BF194" s="98" t="str">
        <f t="array" ref="BF194">IF($BD194,QUARTILE(IF(G4SelectionMask="x",IF(INDEX(StdCalcsRefCalcs,$E194,0)&gt;0,INDEX(StdCalcsRefCalcs,$E194,0)),""),1),"")</f>
        <v/>
      </c>
      <c r="BG194" s="98" t="str">
        <f t="array" ref="BG194">IF($BD194,QUARTILE(IF(G4SelectionMask="x",IF(INDEX(StdCalcsRefCalcs,$E194,0)&gt;0,INDEX(StdCalcsRefCalcs,$E194,0)),""),3),"")</f>
        <v/>
      </c>
      <c r="BH194" s="98" t="str">
        <f t="array" ref="BH194">IF($BD194,MIN(IF(G4SelectionMask="x",IF(INDEX(StdCalcsRefCalcs,$E194,0)&gt;0,INDEX(StdCalcsRefCalcs,$E194,0)),"")),"")</f>
        <v/>
      </c>
      <c r="BI194" s="98" t="str">
        <f t="array" ref="BI194">IF($BD194,MAX(IF(G4SelectionMask="x",IF(INDEX(StdCalcsRefCalcs,$E194,0)&gt;0,INDEX(StdCalcsRefCalcs,$E194,0)),"")),"")</f>
        <v/>
      </c>
      <c r="BJ194" s="98" t="str">
        <f t="shared" si="114"/>
        <v/>
      </c>
      <c r="BK194" s="98" t="str">
        <f t="array" ref="BK194">IF($BD194,STDEVA(IF(G4SelectionMask="x",IF(INDEX(StdCalcsRefCalcs,$E194,0)&gt;0,INDEX(StdCalcsRefCalcs,$E194,0)),"")),"")</f>
        <v/>
      </c>
      <c r="BL194" s="97" t="b">
        <f t="shared" si="115"/>
        <v>0</v>
      </c>
      <c r="BM194" s="97" t="str">
        <f t="array" ref="BM194">IF($BL194,MEDIAN(IF(G5SelectionMask="x",IF(INDEX(StdCalcsRefCalcs,$E194,0)&gt;0,INDEX(StdCalcsRefCalcs,$E194,0)),"")),"")</f>
        <v/>
      </c>
      <c r="BN194" s="97" t="str">
        <f t="array" ref="BN194">IF($BL194,QUARTILE(IF(G5SelectionMask="x",IF(INDEX(StdCalcsRefCalcs,$E194,0)&gt;0,INDEX(StdCalcsRefCalcs,$E194,0)),""),1),"")</f>
        <v/>
      </c>
      <c r="BO194" s="97" t="str">
        <f t="array" ref="BO194">IF($BL194,QUARTILE(IF(G5SelectionMask="x",IF(INDEX(StdCalcsRefCalcs,$E194,0)&gt;0,INDEX(StdCalcsRefCalcs,$E194,0)),""),3),"")</f>
        <v/>
      </c>
      <c r="BP194" s="97" t="str">
        <f t="array" ref="BP194">IF($BL194,MIN(IF(G5SelectionMask="x",IF(INDEX(StdCalcsRefCalcs,$E194,0)&gt;0,INDEX(StdCalcsRefCalcs,$E194,0)),"")),"")</f>
        <v/>
      </c>
      <c r="BQ194" s="97" t="str">
        <f t="array" ref="BQ194">IF($BL194,MAX(IF(G5SelectionMask="x",IF(INDEX(StdCalcsRefCalcs,$E194,0)&gt;0,INDEX(StdCalcsRefCalcs,$E194,0)),"")),"")</f>
        <v/>
      </c>
      <c r="BR194" s="97" t="str">
        <f t="shared" si="116"/>
        <v/>
      </c>
      <c r="BS194" s="99" t="str">
        <f t="array" ref="BS194">IF($BL194,STDEVA(IF(G5SelectionMask="x",IF(INDEX(StdCalcsRefCalcs,$E194,0)&gt;0,INDEX(StdCalcsRefCalcs,$E194,0)),"")),"")</f>
        <v/>
      </c>
      <c r="BT194" s="108"/>
      <c r="BU194" s="109">
        <f t="shared" si="129"/>
        <v>7.8682778341481407E-2</v>
      </c>
      <c r="BV194" s="109">
        <f t="shared" si="129"/>
        <v>4.1216216216216219E-2</v>
      </c>
      <c r="BW194" s="109">
        <f t="shared" si="129"/>
        <v>8.1792900258966822E-2</v>
      </c>
      <c r="BX194" s="109">
        <f t="shared" si="129"/>
        <v>3.594548551959114E-2</v>
      </c>
      <c r="BY194" s="109">
        <f t="shared" si="129"/>
        <v>0.20820027162940938</v>
      </c>
      <c r="BZ194" s="109">
        <f t="shared" si="129"/>
        <v>3.7070524412296565E-2</v>
      </c>
      <c r="CA194" s="109">
        <f t="shared" si="129"/>
        <v>6.8486096807415034E-2</v>
      </c>
      <c r="CB194" s="109">
        <f t="shared" si="129"/>
        <v>6.7231630205683554E-2</v>
      </c>
      <c r="CC194" s="109">
        <f t="shared" si="129"/>
        <v>6.09954924714683E-2</v>
      </c>
      <c r="CD194" s="109">
        <f t="shared" si="129"/>
        <v>0.22530951641526176</v>
      </c>
      <c r="CE194" s="109">
        <f t="shared" si="129"/>
        <v>9.1318518518518521E-2</v>
      </c>
      <c r="CF194" s="109">
        <f t="shared" si="129"/>
        <v>3.8943870806388226E-2</v>
      </c>
      <c r="CG194" s="109">
        <f t="shared" si="129"/>
        <v>8.479692645444567E-2</v>
      </c>
      <c r="CH194" s="109">
        <f t="shared" si="129"/>
        <v>4.7976011994002997E-2</v>
      </c>
      <c r="CI194" s="109">
        <f t="shared" si="129"/>
        <v>4.799620904413756E-2</v>
      </c>
    </row>
    <row r="195" spans="1:87" ht="13.5" thickBot="1" x14ac:dyDescent="0.25">
      <c r="A195" s="33">
        <f t="shared" ref="A195:A240" si="131">IF(SelectEfficiencySpendFTEs="x",,ERROR)</f>
        <v>0</v>
      </c>
      <c r="B195" s="206"/>
      <c r="C195" s="200"/>
      <c r="D195" s="197"/>
      <c r="E195" s="72">
        <f t="shared" si="107"/>
        <v>185</v>
      </c>
      <c r="F195" s="9" t="s">
        <v>2268</v>
      </c>
      <c r="G195" s="9" t="str">
        <f t="shared" si="130"/>
        <v>Total IT</v>
      </c>
      <c r="H195" s="9" t="s">
        <v>231</v>
      </c>
      <c r="I195" s="9">
        <f t="shared" si="122"/>
        <v>64</v>
      </c>
      <c r="J195" s="9" t="s">
        <v>221</v>
      </c>
      <c r="K195" s="9">
        <f t="shared" si="123"/>
        <v>14</v>
      </c>
      <c r="P195" s="97">
        <f t="shared" si="94"/>
        <v>29978.784245063802</v>
      </c>
      <c r="Q195" s="97"/>
      <c r="R195" s="97"/>
      <c r="S195" s="97"/>
      <c r="T195" s="97"/>
      <c r="U195" s="98">
        <f t="shared" si="95"/>
        <v>4737.6743776216217</v>
      </c>
      <c r="V195" s="107">
        <f t="shared" si="96"/>
        <v>13674.224660415299</v>
      </c>
      <c r="W195" s="107">
        <f t="shared" si="97"/>
        <v>5861.5453328977856</v>
      </c>
      <c r="X195" s="107">
        <f t="shared" si="98"/>
        <v>20032.498788653233</v>
      </c>
      <c r="Y195" s="107">
        <f t="shared" si="99"/>
        <v>6875.9272151898731</v>
      </c>
      <c r="Z195" s="107">
        <f t="shared" si="100"/>
        <v>12940.267765190525</v>
      </c>
      <c r="AA195" s="107">
        <f t="shared" si="101"/>
        <v>6562.2501635293265</v>
      </c>
      <c r="AB195" s="107">
        <f t="shared" si="102"/>
        <v>8272.0303128397427</v>
      </c>
      <c r="AC195" s="107">
        <f t="shared" si="103"/>
        <v>40063.724624511982</v>
      </c>
      <c r="AD195" s="107">
        <f t="shared" si="104"/>
        <v>15566.177970074074</v>
      </c>
      <c r="AE195" s="107">
        <f t="shared" si="105"/>
        <v>9212.5445726070957</v>
      </c>
      <c r="AF195" s="97" t="b">
        <f t="shared" si="25"/>
        <v>1</v>
      </c>
      <c r="AG195" s="97">
        <f t="array" ref="AG195">IF($AF195,MEDIAN(IF(G1SelectionMask="x",IF(INDEX(StdCalcsRefCalcs,$E195,0)&gt;0,INDEX(StdCalcsRefCalcs,$E195,0)),"")),"")</f>
        <v>9212.5445726070957</v>
      </c>
      <c r="AH195" s="97">
        <f t="array" ref="AH195">IF($AF195,QUARTILE(IF(G1SelectionMask="x",IF(INDEX(StdCalcsRefCalcs,$E195,0)&gt;0,INDEX(StdCalcsRefCalcs,$E195,0)),""),1),"")</f>
        <v>6719.0886893595998</v>
      </c>
      <c r="AI195" s="97">
        <f t="array" ref="AI195">IF($AF195,QUARTILE(IF(G1SelectionMask="x",IF(INDEX(StdCalcsRefCalcs,$E195,0)&gt;0,INDEX(StdCalcsRefCalcs,$E195,0)),""),3),"")</f>
        <v>14620.201315244685</v>
      </c>
      <c r="AJ195" s="97">
        <f t="array" ref="AJ195">IF($AF195,MIN(IF(G1SelectionMask="x",IF(INDEX(StdCalcsRefCalcs,$E195,0)&gt;0,INDEX(StdCalcsRefCalcs,$E195,0)),"")),"")</f>
        <v>4737.6743776216217</v>
      </c>
      <c r="AK195" s="97">
        <f t="array" ref="AK195">IF($AF195,MAX(IF(G1SelectionMask="x",IF(INDEX(StdCalcsRefCalcs,$E195,0)&gt;0,INDEX(StdCalcsRefCalcs,$E195,0)),"")),"")</f>
        <v>40063.724624511982</v>
      </c>
      <c r="AL195" s="97">
        <f t="shared" si="26"/>
        <v>13072.624162139144</v>
      </c>
      <c r="AM195" s="97">
        <f t="array" ref="AM195">IF($AF195,STDEVA(IF(G1SelectionMask="x",IF(INDEX(StdCalcsRefCalcs,$E195,0)&gt;0,INDEX(StdCalcsRefCalcs,$E195,0)),"")),"")</f>
        <v>10118.09070499283</v>
      </c>
      <c r="AN195" s="98" t="b">
        <f t="shared" si="109"/>
        <v>1</v>
      </c>
      <c r="AO195" s="98">
        <f t="array" ref="AO195">IF($AN195,MEDIAN(IF(G2SelectionMask="x",IF(INDEX(StdCalcsRefCalcs,$E195,0)&gt;0,INDEX(StdCalcsRefCalcs,$E195,0)),"")),"")</f>
        <v>8272.0303128397427</v>
      </c>
      <c r="AP195" s="98">
        <f t="array" ref="AP195">IF($AN195,QUARTILE(IF(G2SelectionMask="x",IF(INDEX(StdCalcsRefCalcs,$E195,0)&gt;0,INDEX(StdCalcsRefCalcs,$E195,0)),""),1),"")</f>
        <v>6958.7526947393635</v>
      </c>
      <c r="AQ195" s="98">
        <f t="array" ref="AQ195">IF($AN195,QUARTILE(IF(G2SelectionMask="x",IF(INDEX(StdCalcsRefCalcs,$E195,0)&gt;0,INDEX(StdCalcsRefCalcs,$E195,0)),""),3),"")</f>
        <v>14620.201315244685</v>
      </c>
      <c r="AR195" s="98">
        <f t="array" ref="AR195">IF($AN195,MIN(IF(G2SelectionMask="x",IF(INDEX(StdCalcsRefCalcs,$E195,0)&gt;0,INDEX(StdCalcsRefCalcs,$E195,0)),"")),"")</f>
        <v>4737.6743776216217</v>
      </c>
      <c r="AS195" s="98">
        <f t="array" ref="AS195">IF($AN195,MAX(IF(G2SelectionMask="x",IF(INDEX(StdCalcsRefCalcs,$E195,0)&gt;0,INDEX(StdCalcsRefCalcs,$E195,0)),"")),"")</f>
        <v>20032.498788653233</v>
      </c>
      <c r="AT195" s="98">
        <f t="shared" si="110"/>
        <v>10474.633465845398</v>
      </c>
      <c r="AU195" s="98">
        <f t="array" ref="AU195">IF($AN195,STDEVA(IF(G2SelectionMask="x",IF(INDEX(StdCalcsRefCalcs,$E195,0)&gt;0,INDEX(StdCalcsRefCalcs,$E195,0)),"")),"")</f>
        <v>4941.1736317299155</v>
      </c>
      <c r="AV195" s="97" t="b">
        <f t="shared" si="111"/>
        <v>0</v>
      </c>
      <c r="AW195" s="97" t="str">
        <f t="array" ref="AW195">IF($AV195,MEDIAN(IF(G3SelectionMask="x",IF(INDEX(StdCalcsRefCalcs,$E195,0)&gt;0,INDEX(StdCalcsRefCalcs,$E195,0)),"")),"")</f>
        <v/>
      </c>
      <c r="AX195" s="97" t="str">
        <f t="array" ref="AX195">IF($AV195,QUARTILE(IF(G3SelectionMask="x",IF(INDEX(StdCalcsRefCalcs,$E195,0)&gt;0,INDEX(StdCalcsRefCalcs,$E195,0)),""),1),"")</f>
        <v/>
      </c>
      <c r="AY195" s="97" t="str">
        <f t="array" ref="AY195">IF($AV195,QUARTILE(IF(G3SelectionMask="x",IF(INDEX(StdCalcsRefCalcs,$E195,0)&gt;0,INDEX(StdCalcsRefCalcs,$E195,0)),""),3),"")</f>
        <v/>
      </c>
      <c r="AZ195" s="97" t="str">
        <f t="array" ref="AZ195">IF($AV195,MIN(IF(G3SelectionMask="x",IF(INDEX(StdCalcsRefCalcs,$E195,0)&gt;0,INDEX(StdCalcsRefCalcs,$E195,0)),"")),"")</f>
        <v/>
      </c>
      <c r="BA195" s="97" t="str">
        <f t="array" ref="BA195">IF($AV195,MAX(IF(G3SelectionMask="x",IF(INDEX(StdCalcsRefCalcs,$E195,0)&gt;0,INDEX(StdCalcsRefCalcs,$E195,0)),"")),"")</f>
        <v/>
      </c>
      <c r="BB195" s="97" t="str">
        <f t="shared" si="112"/>
        <v/>
      </c>
      <c r="BC195" s="97" t="str">
        <f t="array" ref="BC195">IF($AV195,STDEVA(IF(G3SelectionMask="x",IF(INDEX(StdCalcsRefCalcs,$E195,0)&gt;0,INDEX(StdCalcsRefCalcs,$E195,0)),"")),"")</f>
        <v/>
      </c>
      <c r="BD195" s="98" t="b">
        <f t="shared" si="113"/>
        <v>0</v>
      </c>
      <c r="BE195" s="98" t="str">
        <f t="array" ref="BE195">IF($BD195,MEDIAN(IF(G4SelectionMask="x",IF(INDEX(StdCalcsRefCalcs,$E195,0)&gt;0,INDEX(StdCalcsRefCalcs,$E195,0)),"")),"")</f>
        <v/>
      </c>
      <c r="BF195" s="98" t="str">
        <f t="array" ref="BF195">IF($BD195,QUARTILE(IF(G4SelectionMask="x",IF(INDEX(StdCalcsRefCalcs,$E195,0)&gt;0,INDEX(StdCalcsRefCalcs,$E195,0)),""),1),"")</f>
        <v/>
      </c>
      <c r="BG195" s="98" t="str">
        <f t="array" ref="BG195">IF($BD195,QUARTILE(IF(G4SelectionMask="x",IF(INDEX(StdCalcsRefCalcs,$E195,0)&gt;0,INDEX(StdCalcsRefCalcs,$E195,0)),""),3),"")</f>
        <v/>
      </c>
      <c r="BH195" s="98" t="str">
        <f t="array" ref="BH195">IF($BD195,MIN(IF(G4SelectionMask="x",IF(INDEX(StdCalcsRefCalcs,$E195,0)&gt;0,INDEX(StdCalcsRefCalcs,$E195,0)),"")),"")</f>
        <v/>
      </c>
      <c r="BI195" s="98" t="str">
        <f t="array" ref="BI195">IF($BD195,MAX(IF(G4SelectionMask="x",IF(INDEX(StdCalcsRefCalcs,$E195,0)&gt;0,INDEX(StdCalcsRefCalcs,$E195,0)),"")),"")</f>
        <v/>
      </c>
      <c r="BJ195" s="98" t="str">
        <f t="shared" si="114"/>
        <v/>
      </c>
      <c r="BK195" s="98" t="str">
        <f t="array" ref="BK195">IF($BD195,STDEVA(IF(G4SelectionMask="x",IF(INDEX(StdCalcsRefCalcs,$E195,0)&gt;0,INDEX(StdCalcsRefCalcs,$E195,0)),"")),"")</f>
        <v/>
      </c>
      <c r="BL195" s="97" t="b">
        <f t="shared" si="115"/>
        <v>0</v>
      </c>
      <c r="BM195" s="97" t="str">
        <f t="array" ref="BM195">IF($BL195,MEDIAN(IF(G5SelectionMask="x",IF(INDEX(StdCalcsRefCalcs,$E195,0)&gt;0,INDEX(StdCalcsRefCalcs,$E195,0)),"")),"")</f>
        <v/>
      </c>
      <c r="BN195" s="97" t="str">
        <f t="array" ref="BN195">IF($BL195,QUARTILE(IF(G5SelectionMask="x",IF(INDEX(StdCalcsRefCalcs,$E195,0)&gt;0,INDEX(StdCalcsRefCalcs,$E195,0)),""),1),"")</f>
        <v/>
      </c>
      <c r="BO195" s="97" t="str">
        <f t="array" ref="BO195">IF($BL195,QUARTILE(IF(G5SelectionMask="x",IF(INDEX(StdCalcsRefCalcs,$E195,0)&gt;0,INDEX(StdCalcsRefCalcs,$E195,0)),""),3),"")</f>
        <v/>
      </c>
      <c r="BP195" s="97" t="str">
        <f t="array" ref="BP195">IF($BL195,MIN(IF(G5SelectionMask="x",IF(INDEX(StdCalcsRefCalcs,$E195,0)&gt;0,INDEX(StdCalcsRefCalcs,$E195,0)),"")),"")</f>
        <v/>
      </c>
      <c r="BQ195" s="97" t="str">
        <f t="array" ref="BQ195">IF($BL195,MAX(IF(G5SelectionMask="x",IF(INDEX(StdCalcsRefCalcs,$E195,0)&gt;0,INDEX(StdCalcsRefCalcs,$E195,0)),"")),"")</f>
        <v/>
      </c>
      <c r="BR195" s="97" t="str">
        <f t="shared" si="116"/>
        <v/>
      </c>
      <c r="BS195" s="99" t="str">
        <f t="array" ref="BS195">IF($BL195,STDEVA(IF(G5SelectionMask="x",IF(INDEX(StdCalcsRefCalcs,$E195,0)&gt;0,INDEX(StdCalcsRefCalcs,$E195,0)),"")),"")</f>
        <v/>
      </c>
      <c r="BT195" s="108"/>
      <c r="BU195" s="109">
        <f t="shared" si="129"/>
        <v>29978.784245063802</v>
      </c>
      <c r="BV195" s="109">
        <f t="shared" si="129"/>
        <v>4737.6743776216217</v>
      </c>
      <c r="BW195" s="109">
        <f t="shared" si="129"/>
        <v>13674.224660415299</v>
      </c>
      <c r="BX195" s="109">
        <f t="shared" si="129"/>
        <v>5861.5453328977856</v>
      </c>
      <c r="BY195" s="109">
        <f t="shared" si="129"/>
        <v>20032.498788653233</v>
      </c>
      <c r="BZ195" s="109">
        <f t="shared" si="129"/>
        <v>6875.9272151898731</v>
      </c>
      <c r="CA195" s="109">
        <f t="shared" si="129"/>
        <v>12940.267765190525</v>
      </c>
      <c r="CB195" s="109">
        <f t="shared" si="129"/>
        <v>6562.2501635293265</v>
      </c>
      <c r="CC195" s="109">
        <f t="shared" si="129"/>
        <v>8272.0303128397427</v>
      </c>
      <c r="CD195" s="109">
        <f t="shared" si="129"/>
        <v>40063.724624511982</v>
      </c>
      <c r="CE195" s="109">
        <f t="shared" si="129"/>
        <v>15566.177970074074</v>
      </c>
      <c r="CF195" s="109">
        <f t="shared" si="129"/>
        <v>9212.5445726070957</v>
      </c>
      <c r="CG195" s="109">
        <f t="shared" si="129"/>
        <v>15782.358369099889</v>
      </c>
      <c r="CH195" s="109">
        <f t="shared" si="129"/>
        <v>7041.5781742888548</v>
      </c>
      <c r="CI195" s="109">
        <f t="shared" si="129"/>
        <v>7463.7035199803677</v>
      </c>
    </row>
    <row r="196" spans="1:87" x14ac:dyDescent="0.2">
      <c r="A196" s="33">
        <f t="shared" si="131"/>
        <v>0</v>
      </c>
      <c r="B196" s="206"/>
      <c r="C196" s="200"/>
      <c r="D196" s="196" t="s">
        <v>55</v>
      </c>
      <c r="E196" s="72">
        <f t="shared" si="107"/>
        <v>186</v>
      </c>
      <c r="F196" s="9" t="s">
        <v>1708</v>
      </c>
      <c r="G196" s="9" t="str">
        <f t="shared" si="130"/>
        <v>Applications</v>
      </c>
      <c r="H196" s="9" t="s">
        <v>223</v>
      </c>
      <c r="I196" s="9">
        <f t="shared" si="122"/>
        <v>233</v>
      </c>
      <c r="J196" s="9" t="s">
        <v>221</v>
      </c>
      <c r="K196" s="9">
        <f t="shared" si="123"/>
        <v>14</v>
      </c>
      <c r="P196" s="97">
        <f t="shared" si="94"/>
        <v>4.9995387879346924E-2</v>
      </c>
      <c r="Q196" s="97"/>
      <c r="R196" s="97"/>
      <c r="S196" s="97"/>
      <c r="T196" s="97"/>
      <c r="U196" s="98">
        <f t="shared" si="95"/>
        <v>2.3691891891891893E-2</v>
      </c>
      <c r="V196" s="107">
        <f t="shared" si="96"/>
        <v>6.0751725510718134E-2</v>
      </c>
      <c r="W196" s="107">
        <f t="shared" si="97"/>
        <v>2.0102214650766611E-2</v>
      </c>
      <c r="X196" s="107">
        <f t="shared" si="98"/>
        <v>0.10219138861358881</v>
      </c>
      <c r="Y196" s="107">
        <f t="shared" si="99"/>
        <v>2.8933092224231464E-2</v>
      </c>
      <c r="Z196" s="107">
        <f t="shared" si="100"/>
        <v>3.7590113285272918E-2</v>
      </c>
      <c r="AA196" s="107">
        <f t="shared" si="101"/>
        <v>3.0380114833926886E-2</v>
      </c>
      <c r="AB196" s="107">
        <f t="shared" si="102"/>
        <v>3.4238035868418532E-2</v>
      </c>
      <c r="AC196" s="107">
        <f t="shared" si="103"/>
        <v>0.14374035492457854</v>
      </c>
      <c r="AD196" s="107">
        <f t="shared" si="104"/>
        <v>7.4962962962962967E-2</v>
      </c>
      <c r="AE196" s="107">
        <f t="shared" si="105"/>
        <v>2.3937975633284505E-2</v>
      </c>
      <c r="AF196" s="97" t="b">
        <f t="shared" si="25"/>
        <v>1</v>
      </c>
      <c r="AG196" s="97">
        <f t="array" ref="AG196">IF($AF196,MEDIAN(IF(G1SelectionMask="x",IF(INDEX(StdCalcsRefCalcs,$E196,0)&gt;0,INDEX(StdCalcsRefCalcs,$E196,0)),"")),"")</f>
        <v>3.4238035868418532E-2</v>
      </c>
      <c r="AH196" s="97">
        <f t="array" ref="AH196">IF($AF196,QUARTILE(IF(G1SelectionMask="x",IF(INDEX(StdCalcsRefCalcs,$E196,0)&gt;0,INDEX(StdCalcsRefCalcs,$E196,0)),""),1),"")</f>
        <v>2.6435533928757984E-2</v>
      </c>
      <c r="AI196" s="97">
        <f t="array" ref="AI196">IF($AF196,QUARTILE(IF(G1SelectionMask="x",IF(INDEX(StdCalcsRefCalcs,$E196,0)&gt;0,INDEX(StdCalcsRefCalcs,$E196,0)),""),3),"")</f>
        <v>6.7857344236840547E-2</v>
      </c>
      <c r="AJ196" s="97">
        <f t="array" ref="AJ196">IF($AF196,MIN(IF(G1SelectionMask="x",IF(INDEX(StdCalcsRefCalcs,$E196,0)&gt;0,INDEX(StdCalcsRefCalcs,$E196,0)),"")),"")</f>
        <v>2.0102214650766611E-2</v>
      </c>
      <c r="AK196" s="97">
        <f t="array" ref="AK196">IF($AF196,MAX(IF(G1SelectionMask="x",IF(INDEX(StdCalcsRefCalcs,$E196,0)&gt;0,INDEX(StdCalcsRefCalcs,$E196,0)),"")),"")</f>
        <v>0.14374035492457854</v>
      </c>
      <c r="AL196" s="97">
        <f t="shared" si="26"/>
        <v>5.2774533672694662E-2</v>
      </c>
      <c r="AM196" s="97">
        <f t="array" ref="AM196">IF($AF196,STDEVA(IF(G1SelectionMask="x",IF(INDEX(StdCalcsRefCalcs,$E196,0)&gt;0,INDEX(StdCalcsRefCalcs,$E196,0)),"")),"")</f>
        <v>3.957485114800418E-2</v>
      </c>
      <c r="AN196" s="98" t="b">
        <f t="shared" si="109"/>
        <v>1</v>
      </c>
      <c r="AO196" s="98">
        <f t="array" ref="AO196">IF($AN196,MEDIAN(IF(G2SelectionMask="x",IF(INDEX(StdCalcsRefCalcs,$E196,0)&gt;0,INDEX(StdCalcsRefCalcs,$E196,0)),"")),"")</f>
        <v>3.3316674995835419E-2</v>
      </c>
      <c r="AP196" s="98">
        <f t="array" ref="AP196">IF($AN196,QUARTILE(IF(G2SelectionMask="x",IF(INDEX(StdCalcsRefCalcs,$E196,0)&gt;0,INDEX(StdCalcsRefCalcs,$E196,0)),""),1),"")</f>
        <v>2.9325739180082154E-2</v>
      </c>
      <c r="AQ196" s="98">
        <f t="array" ref="AQ196">IF($AN196,QUARTILE(IF(G2SelectionMask="x",IF(INDEX(StdCalcsRefCalcs,$E196,0)&gt;0,INDEX(StdCalcsRefCalcs,$E196,0)),""),3),"")</f>
        <v>5.1918124006731181E-2</v>
      </c>
      <c r="AR196" s="98">
        <f t="array" ref="AR196">IF($AN196,MIN(IF(G2SelectionMask="x",IF(INDEX(StdCalcsRefCalcs,$E196,0)&gt;0,INDEX(StdCalcsRefCalcs,$E196,0)),"")),"")</f>
        <v>2.3691891891891893E-2</v>
      </c>
      <c r="AS196" s="98">
        <f t="array" ref="AS196">IF($AN196,MAX(IF(G2SelectionMask="x",IF(INDEX(StdCalcsRefCalcs,$E196,0)&gt;0,INDEX(StdCalcsRefCalcs,$E196,0)),"")),"")</f>
        <v>0.10219138861358881</v>
      </c>
      <c r="AT196" s="98">
        <f t="shared" si="110"/>
        <v>4.4109706470321426E-2</v>
      </c>
      <c r="AU196" s="98">
        <f t="array" ref="AU196">IF($AN196,STDEVA(IF(G2SelectionMask="x",IF(INDEX(StdCalcsRefCalcs,$E196,0)&gt;0,INDEX(StdCalcsRefCalcs,$E196,0)),"")),"")</f>
        <v>2.5034136154752879E-2</v>
      </c>
      <c r="AV196" s="97" t="b">
        <f t="shared" si="111"/>
        <v>0</v>
      </c>
      <c r="AW196" s="97" t="str">
        <f t="array" ref="AW196">IF($AV196,MEDIAN(IF(G3SelectionMask="x",IF(INDEX(StdCalcsRefCalcs,$E196,0)&gt;0,INDEX(StdCalcsRefCalcs,$E196,0)),"")),"")</f>
        <v/>
      </c>
      <c r="AX196" s="97" t="str">
        <f t="array" ref="AX196">IF($AV196,QUARTILE(IF(G3SelectionMask="x",IF(INDEX(StdCalcsRefCalcs,$E196,0)&gt;0,INDEX(StdCalcsRefCalcs,$E196,0)),""),1),"")</f>
        <v/>
      </c>
      <c r="AY196" s="97" t="str">
        <f t="array" ref="AY196">IF($AV196,QUARTILE(IF(G3SelectionMask="x",IF(INDEX(StdCalcsRefCalcs,$E196,0)&gt;0,INDEX(StdCalcsRefCalcs,$E196,0)),""),3),"")</f>
        <v/>
      </c>
      <c r="AZ196" s="97" t="str">
        <f t="array" ref="AZ196">IF($AV196,MIN(IF(G3SelectionMask="x",IF(INDEX(StdCalcsRefCalcs,$E196,0)&gt;0,INDEX(StdCalcsRefCalcs,$E196,0)),"")),"")</f>
        <v/>
      </c>
      <c r="BA196" s="97" t="str">
        <f t="array" ref="BA196">IF($AV196,MAX(IF(G3SelectionMask="x",IF(INDEX(StdCalcsRefCalcs,$E196,0)&gt;0,INDEX(StdCalcsRefCalcs,$E196,0)),"")),"")</f>
        <v/>
      </c>
      <c r="BB196" s="97" t="str">
        <f t="shared" si="112"/>
        <v/>
      </c>
      <c r="BC196" s="97" t="str">
        <f t="array" ref="BC196">IF($AV196,STDEVA(IF(G3SelectionMask="x",IF(INDEX(StdCalcsRefCalcs,$E196,0)&gt;0,INDEX(StdCalcsRefCalcs,$E196,0)),"")),"")</f>
        <v/>
      </c>
      <c r="BD196" s="98" t="b">
        <f t="shared" si="113"/>
        <v>0</v>
      </c>
      <c r="BE196" s="98" t="str">
        <f t="array" ref="BE196">IF($BD196,MEDIAN(IF(G4SelectionMask="x",IF(INDEX(StdCalcsRefCalcs,$E196,0)&gt;0,INDEX(StdCalcsRefCalcs,$E196,0)),"")),"")</f>
        <v/>
      </c>
      <c r="BF196" s="98" t="str">
        <f t="array" ref="BF196">IF($BD196,QUARTILE(IF(G4SelectionMask="x",IF(INDEX(StdCalcsRefCalcs,$E196,0)&gt;0,INDEX(StdCalcsRefCalcs,$E196,0)),""),1),"")</f>
        <v/>
      </c>
      <c r="BG196" s="98" t="str">
        <f t="array" ref="BG196">IF($BD196,QUARTILE(IF(G4SelectionMask="x",IF(INDEX(StdCalcsRefCalcs,$E196,0)&gt;0,INDEX(StdCalcsRefCalcs,$E196,0)),""),3),"")</f>
        <v/>
      </c>
      <c r="BH196" s="98" t="str">
        <f t="array" ref="BH196">IF($BD196,MIN(IF(G4SelectionMask="x",IF(INDEX(StdCalcsRefCalcs,$E196,0)&gt;0,INDEX(StdCalcsRefCalcs,$E196,0)),"")),"")</f>
        <v/>
      </c>
      <c r="BI196" s="98" t="str">
        <f t="array" ref="BI196">IF($BD196,MAX(IF(G4SelectionMask="x",IF(INDEX(StdCalcsRefCalcs,$E196,0)&gt;0,INDEX(StdCalcsRefCalcs,$E196,0)),"")),"")</f>
        <v/>
      </c>
      <c r="BJ196" s="98" t="str">
        <f t="shared" si="114"/>
        <v/>
      </c>
      <c r="BK196" s="98" t="str">
        <f t="array" ref="BK196">IF($BD196,STDEVA(IF(G4SelectionMask="x",IF(INDEX(StdCalcsRefCalcs,$E196,0)&gt;0,INDEX(StdCalcsRefCalcs,$E196,0)),"")),"")</f>
        <v/>
      </c>
      <c r="BL196" s="97" t="b">
        <f t="shared" si="115"/>
        <v>0</v>
      </c>
      <c r="BM196" s="97" t="str">
        <f t="array" ref="BM196">IF($BL196,MEDIAN(IF(G5SelectionMask="x",IF(INDEX(StdCalcsRefCalcs,$E196,0)&gt;0,INDEX(StdCalcsRefCalcs,$E196,0)),"")),"")</f>
        <v/>
      </c>
      <c r="BN196" s="97" t="str">
        <f t="array" ref="BN196">IF($BL196,QUARTILE(IF(G5SelectionMask="x",IF(INDEX(StdCalcsRefCalcs,$E196,0)&gt;0,INDEX(StdCalcsRefCalcs,$E196,0)),""),1),"")</f>
        <v/>
      </c>
      <c r="BO196" s="97" t="str">
        <f t="array" ref="BO196">IF($BL196,QUARTILE(IF(G5SelectionMask="x",IF(INDEX(StdCalcsRefCalcs,$E196,0)&gt;0,INDEX(StdCalcsRefCalcs,$E196,0)),""),3),"")</f>
        <v/>
      </c>
      <c r="BP196" s="97" t="str">
        <f t="array" ref="BP196">IF($BL196,MIN(IF(G5SelectionMask="x",IF(INDEX(StdCalcsRefCalcs,$E196,0)&gt;0,INDEX(StdCalcsRefCalcs,$E196,0)),"")),"")</f>
        <v/>
      </c>
      <c r="BQ196" s="97" t="str">
        <f t="array" ref="BQ196">IF($BL196,MAX(IF(G5SelectionMask="x",IF(INDEX(StdCalcsRefCalcs,$E196,0)&gt;0,INDEX(StdCalcsRefCalcs,$E196,0)),"")),"")</f>
        <v/>
      </c>
      <c r="BR196" s="97" t="str">
        <f t="shared" si="116"/>
        <v/>
      </c>
      <c r="BS196" s="99" t="str">
        <f t="array" ref="BS196">IF($BL196,STDEVA(IF(G5SelectionMask="x",IF(INDEX(StdCalcsRefCalcs,$E196,0)&gt;0,INDEX(StdCalcsRefCalcs,$E196,0)),"")),"")</f>
        <v/>
      </c>
      <c r="BT196" s="108"/>
      <c r="BU196" s="109">
        <f t="shared" si="129"/>
        <v>4.9995387879346924E-2</v>
      </c>
      <c r="BV196" s="109">
        <f t="shared" si="129"/>
        <v>2.3691891891891893E-2</v>
      </c>
      <c r="BW196" s="109">
        <f t="shared" si="129"/>
        <v>6.0751725510718134E-2</v>
      </c>
      <c r="BX196" s="109">
        <f t="shared" si="129"/>
        <v>2.0102214650766611E-2</v>
      </c>
      <c r="BY196" s="109">
        <f t="shared" si="129"/>
        <v>0.10219138861358881</v>
      </c>
      <c r="BZ196" s="109">
        <f t="shared" si="129"/>
        <v>2.8933092224231464E-2</v>
      </c>
      <c r="CA196" s="109">
        <f t="shared" si="129"/>
        <v>3.7590113285272918E-2</v>
      </c>
      <c r="CB196" s="109">
        <f t="shared" si="129"/>
        <v>3.0380114833926886E-2</v>
      </c>
      <c r="CC196" s="109">
        <f t="shared" si="129"/>
        <v>3.4238035868418532E-2</v>
      </c>
      <c r="CD196" s="109">
        <f t="shared" si="129"/>
        <v>0.14374035492457854</v>
      </c>
      <c r="CE196" s="109">
        <f t="shared" si="129"/>
        <v>7.4962962962962967E-2</v>
      </c>
      <c r="CF196" s="109">
        <f t="shared" si="129"/>
        <v>2.3937975633284505E-2</v>
      </c>
      <c r="CG196" s="109">
        <f t="shared" si="129"/>
        <v>4.3084522502744235E-2</v>
      </c>
      <c r="CH196" s="109">
        <f t="shared" si="129"/>
        <v>3.3316674995835419E-2</v>
      </c>
      <c r="CI196" s="109">
        <f t="shared" si="129"/>
        <v>2.9718386135932844E-2</v>
      </c>
    </row>
    <row r="197" spans="1:87" x14ac:dyDescent="0.2">
      <c r="A197" s="33">
        <f t="shared" si="131"/>
        <v>0</v>
      </c>
      <c r="B197" s="206"/>
      <c r="C197" s="200"/>
      <c r="D197" s="197"/>
      <c r="E197" s="72">
        <f t="shared" si="107"/>
        <v>187</v>
      </c>
      <c r="F197" s="9" t="s">
        <v>1709</v>
      </c>
      <c r="G197" s="9" t="str">
        <f t="shared" si="130"/>
        <v>Application development</v>
      </c>
      <c r="H197" s="9" t="s">
        <v>225</v>
      </c>
      <c r="I197" s="9">
        <f t="shared" si="122"/>
        <v>242</v>
      </c>
      <c r="J197" s="9" t="s">
        <v>221</v>
      </c>
      <c r="K197" s="9">
        <f t="shared" si="123"/>
        <v>14</v>
      </c>
      <c r="P197" s="97">
        <f t="shared" si="94"/>
        <v>3.6374258217261632E-2</v>
      </c>
      <c r="Q197" s="97"/>
      <c r="R197" s="97"/>
      <c r="S197" s="97"/>
      <c r="T197" s="97"/>
      <c r="U197" s="98">
        <f t="shared" si="95"/>
        <v>1.3897635135135136E-2</v>
      </c>
      <c r="V197" s="107">
        <f t="shared" si="96"/>
        <v>4.7651851398440644E-2</v>
      </c>
      <c r="W197" s="107">
        <f t="shared" si="97"/>
        <v>1.0562180579216355E-2</v>
      </c>
      <c r="X197" s="107">
        <f t="shared" si="98"/>
        <v>4.3167052086774585E-2</v>
      </c>
      <c r="Y197" s="107">
        <f t="shared" si="99"/>
        <v>7.6853526220614825E-3</v>
      </c>
      <c r="Z197" s="107">
        <f t="shared" si="100"/>
        <v>2.4716786817713696E-2</v>
      </c>
      <c r="AA197" s="107">
        <f t="shared" si="101"/>
        <v>1.1483392688422123E-2</v>
      </c>
      <c r="AB197" s="107">
        <f t="shared" si="102"/>
        <v>1.6495636328761869E-2</v>
      </c>
      <c r="AC197" s="107">
        <f t="shared" si="103"/>
        <v>8.5114387755102036E-2</v>
      </c>
      <c r="AD197" s="107">
        <f t="shared" si="104"/>
        <v>5.8074074074074077E-2</v>
      </c>
      <c r="AE197" s="107">
        <f t="shared" si="105"/>
        <v>1.5005895173103719E-2</v>
      </c>
      <c r="AF197" s="97" t="b">
        <f t="shared" si="25"/>
        <v>1</v>
      </c>
      <c r="AG197" s="97">
        <f t="array" ref="AG197">IF($AF197,MEDIAN(IF(G1SelectionMask="x",IF(INDEX(StdCalcsRefCalcs,$E197,0)&gt;0,INDEX(StdCalcsRefCalcs,$E197,0)),"")),"")</f>
        <v>1.6495636328761869E-2</v>
      </c>
      <c r="AH197" s="97">
        <f t="array" ref="AH197">IF($AF197,QUARTILE(IF(G1SelectionMask="x",IF(INDEX(StdCalcsRefCalcs,$E197,0)&gt;0,INDEX(StdCalcsRefCalcs,$E197,0)),""),1),"")</f>
        <v>1.2690513911778629E-2</v>
      </c>
      <c r="AI197" s="97">
        <f t="array" ref="AI197">IF($AF197,QUARTILE(IF(G1SelectionMask="x",IF(INDEX(StdCalcsRefCalcs,$E197,0)&gt;0,INDEX(StdCalcsRefCalcs,$E197,0)),""),3),"")</f>
        <v>4.5409451742607618E-2</v>
      </c>
      <c r="AJ197" s="97">
        <f t="array" ref="AJ197">IF($AF197,MIN(IF(G1SelectionMask="x",IF(INDEX(StdCalcsRefCalcs,$E197,0)&gt;0,INDEX(StdCalcsRefCalcs,$E197,0)),"")),"")</f>
        <v>7.6853526220614825E-3</v>
      </c>
      <c r="AK197" s="97">
        <f t="array" ref="AK197">IF($AF197,MAX(IF(G1SelectionMask="x",IF(INDEX(StdCalcsRefCalcs,$E197,0)&gt;0,INDEX(StdCalcsRefCalcs,$E197,0)),"")),"")</f>
        <v>8.5114387755102036E-2</v>
      </c>
      <c r="AL197" s="97">
        <f t="shared" si="26"/>
        <v>3.035038587807325E-2</v>
      </c>
      <c r="AM197" s="97">
        <f t="array" ref="AM197">IF($AF197,STDEVA(IF(G1SelectionMask="x",IF(INDEX(StdCalcsRefCalcs,$E197,0)&gt;0,INDEX(StdCalcsRefCalcs,$E197,0)),"")),"")</f>
        <v>2.4944708035071005E-2</v>
      </c>
      <c r="AN197" s="98" t="b">
        <f t="shared" si="109"/>
        <v>1</v>
      </c>
      <c r="AO197" s="98">
        <f t="array" ref="AO197">IF($AN197,MEDIAN(IF(G2SelectionMask="x",IF(INDEX(StdCalcsRefCalcs,$E197,0)&gt;0,INDEX(StdCalcsRefCalcs,$E197,0)),"")),"")</f>
        <v>2.2921872397134765E-2</v>
      </c>
      <c r="AP197" s="98">
        <f t="array" ref="AP197">IF($AN197,QUARTILE(IF(G2SelectionMask="x",IF(INDEX(StdCalcsRefCalcs,$E197,0)&gt;0,INDEX(StdCalcsRefCalcs,$E197,0)),""),1),"")</f>
        <v>1.4451765154119427E-2</v>
      </c>
      <c r="AQ197" s="98">
        <f t="array" ref="AQ197">IF($AN197,QUARTILE(IF(G2SelectionMask="x",IF(INDEX(StdCalcsRefCalcs,$E197,0)&gt;0,INDEX(StdCalcsRefCalcs,$E197,0)),""),3),"")</f>
        <v>3.6442719111353716E-2</v>
      </c>
      <c r="AR197" s="98">
        <f t="array" ref="AR197">IF($AN197,MIN(IF(G2SelectionMask="x",IF(INDEX(StdCalcsRefCalcs,$E197,0)&gt;0,INDEX(StdCalcsRefCalcs,$E197,0)),"")),"")</f>
        <v>7.6853526220614825E-3</v>
      </c>
      <c r="AS197" s="98">
        <f t="array" ref="AS197">IF($AN197,MAX(IF(G2SelectionMask="x",IF(INDEX(StdCalcsRefCalcs,$E197,0)&gt;0,INDEX(StdCalcsRefCalcs,$E197,0)),"")),"")</f>
        <v>5.8074074074074077E-2</v>
      </c>
      <c r="AT197" s="98">
        <f t="shared" si="110"/>
        <v>2.6286612699760046E-2</v>
      </c>
      <c r="AU197" s="98">
        <f t="array" ref="AU197">IF($AN197,STDEVA(IF(G2SelectionMask="x",IF(INDEX(StdCalcsRefCalcs,$E197,0)&gt;0,INDEX(StdCalcsRefCalcs,$E197,0)),"")),"")</f>
        <v>1.6514163730057731E-2</v>
      </c>
      <c r="AV197" s="97" t="b">
        <f t="shared" si="111"/>
        <v>0</v>
      </c>
      <c r="AW197" s="97" t="str">
        <f t="array" ref="AW197">IF($AV197,MEDIAN(IF(G3SelectionMask="x",IF(INDEX(StdCalcsRefCalcs,$E197,0)&gt;0,INDEX(StdCalcsRefCalcs,$E197,0)),"")),"")</f>
        <v/>
      </c>
      <c r="AX197" s="97" t="str">
        <f t="array" ref="AX197">IF($AV197,QUARTILE(IF(G3SelectionMask="x",IF(INDEX(StdCalcsRefCalcs,$E197,0)&gt;0,INDEX(StdCalcsRefCalcs,$E197,0)),""),1),"")</f>
        <v/>
      </c>
      <c r="AY197" s="97" t="str">
        <f t="array" ref="AY197">IF($AV197,QUARTILE(IF(G3SelectionMask="x",IF(INDEX(StdCalcsRefCalcs,$E197,0)&gt;0,INDEX(StdCalcsRefCalcs,$E197,0)),""),3),"")</f>
        <v/>
      </c>
      <c r="AZ197" s="97" t="str">
        <f t="array" ref="AZ197">IF($AV197,MIN(IF(G3SelectionMask="x",IF(INDEX(StdCalcsRefCalcs,$E197,0)&gt;0,INDEX(StdCalcsRefCalcs,$E197,0)),"")),"")</f>
        <v/>
      </c>
      <c r="BA197" s="97" t="str">
        <f t="array" ref="BA197">IF($AV197,MAX(IF(G3SelectionMask="x",IF(INDEX(StdCalcsRefCalcs,$E197,0)&gt;0,INDEX(StdCalcsRefCalcs,$E197,0)),"")),"")</f>
        <v/>
      </c>
      <c r="BB197" s="97" t="str">
        <f t="shared" si="112"/>
        <v/>
      </c>
      <c r="BC197" s="97" t="str">
        <f t="array" ref="BC197">IF($AV197,STDEVA(IF(G3SelectionMask="x",IF(INDEX(StdCalcsRefCalcs,$E197,0)&gt;0,INDEX(StdCalcsRefCalcs,$E197,0)),"")),"")</f>
        <v/>
      </c>
      <c r="BD197" s="98" t="b">
        <f t="shared" si="113"/>
        <v>0</v>
      </c>
      <c r="BE197" s="98" t="str">
        <f t="array" ref="BE197">IF($BD197,MEDIAN(IF(G4SelectionMask="x",IF(INDEX(StdCalcsRefCalcs,$E197,0)&gt;0,INDEX(StdCalcsRefCalcs,$E197,0)),"")),"")</f>
        <v/>
      </c>
      <c r="BF197" s="98" t="str">
        <f t="array" ref="BF197">IF($BD197,QUARTILE(IF(G4SelectionMask="x",IF(INDEX(StdCalcsRefCalcs,$E197,0)&gt;0,INDEX(StdCalcsRefCalcs,$E197,0)),""),1),"")</f>
        <v/>
      </c>
      <c r="BG197" s="98" t="str">
        <f t="array" ref="BG197">IF($BD197,QUARTILE(IF(G4SelectionMask="x",IF(INDEX(StdCalcsRefCalcs,$E197,0)&gt;0,INDEX(StdCalcsRefCalcs,$E197,0)),""),3),"")</f>
        <v/>
      </c>
      <c r="BH197" s="98" t="str">
        <f t="array" ref="BH197">IF($BD197,MIN(IF(G4SelectionMask="x",IF(INDEX(StdCalcsRefCalcs,$E197,0)&gt;0,INDEX(StdCalcsRefCalcs,$E197,0)),"")),"")</f>
        <v/>
      </c>
      <c r="BI197" s="98" t="str">
        <f t="array" ref="BI197">IF($BD197,MAX(IF(G4SelectionMask="x",IF(INDEX(StdCalcsRefCalcs,$E197,0)&gt;0,INDEX(StdCalcsRefCalcs,$E197,0)),"")),"")</f>
        <v/>
      </c>
      <c r="BJ197" s="98" t="str">
        <f t="shared" si="114"/>
        <v/>
      </c>
      <c r="BK197" s="98" t="str">
        <f t="array" ref="BK197">IF($BD197,STDEVA(IF(G4SelectionMask="x",IF(INDEX(StdCalcsRefCalcs,$E197,0)&gt;0,INDEX(StdCalcsRefCalcs,$E197,0)),"")),"")</f>
        <v/>
      </c>
      <c r="BL197" s="97" t="b">
        <f t="shared" si="115"/>
        <v>0</v>
      </c>
      <c r="BM197" s="97" t="str">
        <f t="array" ref="BM197">IF($BL197,MEDIAN(IF(G5SelectionMask="x",IF(INDEX(StdCalcsRefCalcs,$E197,0)&gt;0,INDEX(StdCalcsRefCalcs,$E197,0)),"")),"")</f>
        <v/>
      </c>
      <c r="BN197" s="97" t="str">
        <f t="array" ref="BN197">IF($BL197,QUARTILE(IF(G5SelectionMask="x",IF(INDEX(StdCalcsRefCalcs,$E197,0)&gt;0,INDEX(StdCalcsRefCalcs,$E197,0)),""),1),"")</f>
        <v/>
      </c>
      <c r="BO197" s="97" t="str">
        <f t="array" ref="BO197">IF($BL197,QUARTILE(IF(G5SelectionMask="x",IF(INDEX(StdCalcsRefCalcs,$E197,0)&gt;0,INDEX(StdCalcsRefCalcs,$E197,0)),""),3),"")</f>
        <v/>
      </c>
      <c r="BP197" s="97" t="str">
        <f t="array" ref="BP197">IF($BL197,MIN(IF(G5SelectionMask="x",IF(INDEX(StdCalcsRefCalcs,$E197,0)&gt;0,INDEX(StdCalcsRefCalcs,$E197,0)),"")),"")</f>
        <v/>
      </c>
      <c r="BQ197" s="97" t="str">
        <f t="array" ref="BQ197">IF($BL197,MAX(IF(G5SelectionMask="x",IF(INDEX(StdCalcsRefCalcs,$E197,0)&gt;0,INDEX(StdCalcsRefCalcs,$E197,0)),"")),"")</f>
        <v/>
      </c>
      <c r="BR197" s="97" t="str">
        <f t="shared" si="116"/>
        <v/>
      </c>
      <c r="BS197" s="99" t="str">
        <f t="array" ref="BS197">IF($BL197,STDEVA(IF(G5SelectionMask="x",IF(INDEX(StdCalcsRefCalcs,$E197,0)&gt;0,INDEX(StdCalcsRefCalcs,$E197,0)),"")),"")</f>
        <v/>
      </c>
      <c r="BT197" s="108"/>
      <c r="BU197" s="109">
        <f t="shared" si="129"/>
        <v>3.6374258217261632E-2</v>
      </c>
      <c r="BV197" s="109">
        <f t="shared" si="129"/>
        <v>1.3897635135135136E-2</v>
      </c>
      <c r="BW197" s="109">
        <f t="shared" si="129"/>
        <v>4.7651851398440644E-2</v>
      </c>
      <c r="BX197" s="109">
        <f t="shared" si="129"/>
        <v>1.0562180579216355E-2</v>
      </c>
      <c r="BY197" s="109">
        <f t="shared" si="129"/>
        <v>4.3167052086774585E-2</v>
      </c>
      <c r="BZ197" s="109">
        <f t="shared" si="129"/>
        <v>7.6853526220614825E-3</v>
      </c>
      <c r="CA197" s="109">
        <f t="shared" si="129"/>
        <v>2.4716786817713696E-2</v>
      </c>
      <c r="CB197" s="109">
        <f t="shared" si="129"/>
        <v>1.1483392688422123E-2</v>
      </c>
      <c r="CC197" s="109">
        <f t="shared" si="129"/>
        <v>1.6495636328761869E-2</v>
      </c>
      <c r="CD197" s="109">
        <f t="shared" si="129"/>
        <v>8.5114387755102036E-2</v>
      </c>
      <c r="CE197" s="109">
        <f t="shared" si="129"/>
        <v>5.8074074074074077E-2</v>
      </c>
      <c r="CF197" s="109">
        <f t="shared" si="129"/>
        <v>1.5005895173103719E-2</v>
      </c>
      <c r="CG197" s="109">
        <f t="shared" si="129"/>
        <v>2.3051591657519209E-2</v>
      </c>
      <c r="CH197" s="109">
        <f t="shared" si="129"/>
        <v>2.2921872397134765E-2</v>
      </c>
      <c r="CI197" s="109">
        <f t="shared" si="129"/>
        <v>2.9718386135932844E-2</v>
      </c>
    </row>
    <row r="198" spans="1:87" x14ac:dyDescent="0.2">
      <c r="A198" s="33">
        <f t="shared" si="131"/>
        <v>0</v>
      </c>
      <c r="B198" s="206"/>
      <c r="C198" s="200"/>
      <c r="D198" s="197"/>
      <c r="E198" s="72">
        <f t="shared" si="107"/>
        <v>188</v>
      </c>
      <c r="F198" s="9" t="s">
        <v>1710</v>
      </c>
      <c r="G198" s="9" t="str">
        <f t="shared" si="130"/>
        <v>Application maintenance</v>
      </c>
      <c r="H198" s="9" t="s">
        <v>226</v>
      </c>
      <c r="I198" s="9">
        <f t="shared" si="122"/>
        <v>253</v>
      </c>
      <c r="J198" s="9" t="s">
        <v>221</v>
      </c>
      <c r="K198" s="9">
        <f t="shared" si="123"/>
        <v>14</v>
      </c>
      <c r="P198" s="97">
        <f t="shared" si="94"/>
        <v>1.3621129662085294E-2</v>
      </c>
      <c r="Q198" s="97"/>
      <c r="R198" s="97"/>
      <c r="S198" s="97"/>
      <c r="T198" s="97"/>
      <c r="U198" s="98">
        <f t="shared" si="95"/>
        <v>9.7942567567567574E-3</v>
      </c>
      <c r="V198" s="107">
        <f t="shared" si="96"/>
        <v>1.3099874112277494E-2</v>
      </c>
      <c r="W198" s="107">
        <f t="shared" si="97"/>
        <v>9.7103918228279382E-3</v>
      </c>
      <c r="X198" s="107">
        <f t="shared" si="98"/>
        <v>5.9024336526814228E-2</v>
      </c>
      <c r="Y198" s="107" t="str">
        <f t="shared" si="99"/>
        <v/>
      </c>
      <c r="Z198" s="107">
        <f t="shared" si="100"/>
        <v>1.2873326467559218E-2</v>
      </c>
      <c r="AA198" s="107">
        <f t="shared" si="101"/>
        <v>1.8896722145504762E-2</v>
      </c>
      <c r="AB198" s="107">
        <f t="shared" si="102"/>
        <v>1.7742399539656662E-2</v>
      </c>
      <c r="AC198" s="107">
        <f t="shared" si="103"/>
        <v>5.8625967169476489E-2</v>
      </c>
      <c r="AD198" s="107">
        <f t="shared" si="104"/>
        <v>1.6888888888888887E-2</v>
      </c>
      <c r="AE198" s="107">
        <f t="shared" si="105"/>
        <v>8.9320804601807843E-3</v>
      </c>
      <c r="AF198" s="97" t="b">
        <f t="shared" si="25"/>
        <v>1</v>
      </c>
      <c r="AG198" s="97">
        <f t="array" ref="AG198">IF($AF198,MEDIAN(IF(G1SelectionMask="x",IF(INDEX(StdCalcsRefCalcs,$E198,0)&gt;0,INDEX(StdCalcsRefCalcs,$E198,0)),"")),"")</f>
        <v>1.4994381500583191E-2</v>
      </c>
      <c r="AH198" s="97">
        <f t="array" ref="AH198">IF($AF198,QUARTILE(IF(G1SelectionMask="x",IF(INDEX(StdCalcsRefCalcs,$E198,0)&gt;0,INDEX(StdCalcsRefCalcs,$E198,0)),""),1),"")</f>
        <v>1.0564024184457373E-2</v>
      </c>
      <c r="AI198" s="97">
        <f t="array" ref="AI198">IF($AF198,QUARTILE(IF(G1SelectionMask="x",IF(INDEX(StdCalcsRefCalcs,$E198,0)&gt;0,INDEX(StdCalcsRefCalcs,$E198,0)),""),3),"")</f>
        <v>1.8608141494042739E-2</v>
      </c>
      <c r="AJ198" s="97">
        <f t="array" ref="AJ198">IF($AF198,MIN(IF(G1SelectionMask="x",IF(INDEX(StdCalcsRefCalcs,$E198,0)&gt;0,INDEX(StdCalcsRefCalcs,$E198,0)),"")),"")</f>
        <v>8.9320804601807843E-3</v>
      </c>
      <c r="AK198" s="97">
        <f t="array" ref="AK198">IF($AF198,MAX(IF(G1SelectionMask="x",IF(INDEX(StdCalcsRefCalcs,$E198,0)&gt;0,INDEX(StdCalcsRefCalcs,$E198,0)),"")),"")</f>
        <v>5.9024336526814228E-2</v>
      </c>
      <c r="AL198" s="97">
        <f t="shared" si="26"/>
        <v>2.2558824388994324E-2</v>
      </c>
      <c r="AM198" s="97">
        <f t="array" ref="AM198">IF($AF198,STDEVA(IF(G1SelectionMask="x",IF(INDEX(StdCalcsRefCalcs,$E198,0)&gt;0,INDEX(StdCalcsRefCalcs,$E198,0)),"")),"")</f>
        <v>1.9425969560353126E-2</v>
      </c>
      <c r="AN198" s="98" t="b">
        <f t="shared" si="109"/>
        <v>1</v>
      </c>
      <c r="AO198" s="98">
        <f t="array" ref="AO198">IF($AN198,MEDIAN(IF(G2SelectionMask="x",IF(INDEX(StdCalcsRefCalcs,$E198,0)&gt;0,INDEX(StdCalcsRefCalcs,$E198,0)),"")),"")</f>
        <v>1.6888888888888887E-2</v>
      </c>
      <c r="AP198" s="98">
        <f t="array" ref="AP198">IF($AN198,QUARTILE(IF(G2SelectionMask="x",IF(INDEX(StdCalcsRefCalcs,$E198,0)&gt;0,INDEX(StdCalcsRefCalcs,$E198,0)),""),1),"")</f>
        <v>1.039480259870065E-2</v>
      </c>
      <c r="AQ198" s="98">
        <f t="array" ref="AQ198">IF($AN198,QUARTILE(IF(G2SelectionMask="x",IF(INDEX(StdCalcsRefCalcs,$E198,0)&gt;0,INDEX(StdCalcsRefCalcs,$E198,0)),""),3),"")</f>
        <v>1.8896722145504762E-2</v>
      </c>
      <c r="AR198" s="98">
        <f t="array" ref="AR198">IF($AN198,MIN(IF(G2SelectionMask="x",IF(INDEX(StdCalcsRefCalcs,$E198,0)&gt;0,INDEX(StdCalcsRefCalcs,$E198,0)),"")),"")</f>
        <v>8.9320804601807843E-3</v>
      </c>
      <c r="AS198" s="98">
        <f t="array" ref="AS198">IF($AN198,MAX(IF(G2SelectionMask="x",IF(INDEX(StdCalcsRefCalcs,$E198,0)&gt;0,INDEX(StdCalcsRefCalcs,$E198,0)),"")),"")</f>
        <v>5.9024336526814228E-2</v>
      </c>
      <c r="AT198" s="98">
        <f t="shared" si="110"/>
        <v>1.942292131933392E-2</v>
      </c>
      <c r="AU198" s="98">
        <f t="array" ref="AU198">IF($AN198,STDEVA(IF(G2SelectionMask="x",IF(INDEX(StdCalcsRefCalcs,$E198,0)&gt;0,INDEX(StdCalcsRefCalcs,$E198,0)),"")),"")</f>
        <v>1.542085979381988E-2</v>
      </c>
      <c r="AV198" s="97" t="b">
        <f t="shared" si="111"/>
        <v>0</v>
      </c>
      <c r="AW198" s="97" t="str">
        <f t="array" ref="AW198">IF($AV198,MEDIAN(IF(G3SelectionMask="x",IF(INDEX(StdCalcsRefCalcs,$E198,0)&gt;0,INDEX(StdCalcsRefCalcs,$E198,0)),"")),"")</f>
        <v/>
      </c>
      <c r="AX198" s="97" t="str">
        <f t="array" ref="AX198">IF($AV198,QUARTILE(IF(G3SelectionMask="x",IF(INDEX(StdCalcsRefCalcs,$E198,0)&gt;0,INDEX(StdCalcsRefCalcs,$E198,0)),""),1),"")</f>
        <v/>
      </c>
      <c r="AY198" s="97" t="str">
        <f t="array" ref="AY198">IF($AV198,QUARTILE(IF(G3SelectionMask="x",IF(INDEX(StdCalcsRefCalcs,$E198,0)&gt;0,INDEX(StdCalcsRefCalcs,$E198,0)),""),3),"")</f>
        <v/>
      </c>
      <c r="AZ198" s="97" t="str">
        <f t="array" ref="AZ198">IF($AV198,MIN(IF(G3SelectionMask="x",IF(INDEX(StdCalcsRefCalcs,$E198,0)&gt;0,INDEX(StdCalcsRefCalcs,$E198,0)),"")),"")</f>
        <v/>
      </c>
      <c r="BA198" s="97" t="str">
        <f t="array" ref="BA198">IF($AV198,MAX(IF(G3SelectionMask="x",IF(INDEX(StdCalcsRefCalcs,$E198,0)&gt;0,INDEX(StdCalcsRefCalcs,$E198,0)),"")),"")</f>
        <v/>
      </c>
      <c r="BB198" s="97" t="str">
        <f t="shared" si="112"/>
        <v/>
      </c>
      <c r="BC198" s="97" t="str">
        <f t="array" ref="BC198">IF($AV198,STDEVA(IF(G3SelectionMask="x",IF(INDEX(StdCalcsRefCalcs,$E198,0)&gt;0,INDEX(StdCalcsRefCalcs,$E198,0)),"")),"")</f>
        <v/>
      </c>
      <c r="BD198" s="98" t="b">
        <f t="shared" si="113"/>
        <v>0</v>
      </c>
      <c r="BE198" s="98" t="str">
        <f t="array" ref="BE198">IF($BD198,MEDIAN(IF(G4SelectionMask="x",IF(INDEX(StdCalcsRefCalcs,$E198,0)&gt;0,INDEX(StdCalcsRefCalcs,$E198,0)),"")),"")</f>
        <v/>
      </c>
      <c r="BF198" s="98" t="str">
        <f t="array" ref="BF198">IF($BD198,QUARTILE(IF(G4SelectionMask="x",IF(INDEX(StdCalcsRefCalcs,$E198,0)&gt;0,INDEX(StdCalcsRefCalcs,$E198,0)),""),1),"")</f>
        <v/>
      </c>
      <c r="BG198" s="98" t="str">
        <f t="array" ref="BG198">IF($BD198,QUARTILE(IF(G4SelectionMask="x",IF(INDEX(StdCalcsRefCalcs,$E198,0)&gt;0,INDEX(StdCalcsRefCalcs,$E198,0)),""),3),"")</f>
        <v/>
      </c>
      <c r="BH198" s="98" t="str">
        <f t="array" ref="BH198">IF($BD198,MIN(IF(G4SelectionMask="x",IF(INDEX(StdCalcsRefCalcs,$E198,0)&gt;0,INDEX(StdCalcsRefCalcs,$E198,0)),"")),"")</f>
        <v/>
      </c>
      <c r="BI198" s="98" t="str">
        <f t="array" ref="BI198">IF($BD198,MAX(IF(G4SelectionMask="x",IF(INDEX(StdCalcsRefCalcs,$E198,0)&gt;0,INDEX(StdCalcsRefCalcs,$E198,0)),"")),"")</f>
        <v/>
      </c>
      <c r="BJ198" s="98" t="str">
        <f t="shared" si="114"/>
        <v/>
      </c>
      <c r="BK198" s="98" t="str">
        <f t="array" ref="BK198">IF($BD198,STDEVA(IF(G4SelectionMask="x",IF(INDEX(StdCalcsRefCalcs,$E198,0)&gt;0,INDEX(StdCalcsRefCalcs,$E198,0)),"")),"")</f>
        <v/>
      </c>
      <c r="BL198" s="97" t="b">
        <f t="shared" si="115"/>
        <v>0</v>
      </c>
      <c r="BM198" s="97" t="str">
        <f t="array" ref="BM198">IF($BL198,MEDIAN(IF(G5SelectionMask="x",IF(INDEX(StdCalcsRefCalcs,$E198,0)&gt;0,INDEX(StdCalcsRefCalcs,$E198,0)),"")),"")</f>
        <v/>
      </c>
      <c r="BN198" s="97" t="str">
        <f t="array" ref="BN198">IF($BL198,QUARTILE(IF(G5SelectionMask="x",IF(INDEX(StdCalcsRefCalcs,$E198,0)&gt;0,INDEX(StdCalcsRefCalcs,$E198,0)),""),1),"")</f>
        <v/>
      </c>
      <c r="BO198" s="97" t="str">
        <f t="array" ref="BO198">IF($BL198,QUARTILE(IF(G5SelectionMask="x",IF(INDEX(StdCalcsRefCalcs,$E198,0)&gt;0,INDEX(StdCalcsRefCalcs,$E198,0)),""),3),"")</f>
        <v/>
      </c>
      <c r="BP198" s="97" t="str">
        <f t="array" ref="BP198">IF($BL198,MIN(IF(G5SelectionMask="x",IF(INDEX(StdCalcsRefCalcs,$E198,0)&gt;0,INDEX(StdCalcsRefCalcs,$E198,0)),"")),"")</f>
        <v/>
      </c>
      <c r="BQ198" s="97" t="str">
        <f t="array" ref="BQ198">IF($BL198,MAX(IF(G5SelectionMask="x",IF(INDEX(StdCalcsRefCalcs,$E198,0)&gt;0,INDEX(StdCalcsRefCalcs,$E198,0)),"")),"")</f>
        <v/>
      </c>
      <c r="BR198" s="97" t="str">
        <f t="shared" si="116"/>
        <v/>
      </c>
      <c r="BS198" s="99" t="str">
        <f t="array" ref="BS198">IF($BL198,STDEVA(IF(G5SelectionMask="x",IF(INDEX(StdCalcsRefCalcs,$E198,0)&gt;0,INDEX(StdCalcsRefCalcs,$E198,0)),"")),"")</f>
        <v/>
      </c>
      <c r="BT198" s="108"/>
      <c r="BU198" s="109">
        <f t="shared" si="129"/>
        <v>1.3621129662085294E-2</v>
      </c>
      <c r="BV198" s="109">
        <f t="shared" si="129"/>
        <v>9.7942567567567574E-3</v>
      </c>
      <c r="BW198" s="109">
        <f t="shared" si="129"/>
        <v>1.3099874112277494E-2</v>
      </c>
      <c r="BX198" s="109">
        <f t="shared" si="129"/>
        <v>9.7103918228279382E-3</v>
      </c>
      <c r="BY198" s="109">
        <f t="shared" si="129"/>
        <v>5.9024336526814228E-2</v>
      </c>
      <c r="BZ198" s="109" t="str">
        <f t="shared" si="129"/>
        <v/>
      </c>
      <c r="CA198" s="109">
        <f t="shared" si="129"/>
        <v>1.2873326467559218E-2</v>
      </c>
      <c r="CB198" s="109">
        <f t="shared" si="129"/>
        <v>1.8896722145504762E-2</v>
      </c>
      <c r="CC198" s="109">
        <f t="shared" si="129"/>
        <v>1.7742399539656662E-2</v>
      </c>
      <c r="CD198" s="109">
        <f t="shared" si="129"/>
        <v>5.8625967169476489E-2</v>
      </c>
      <c r="CE198" s="109">
        <f t="shared" si="129"/>
        <v>1.6888888888888887E-2</v>
      </c>
      <c r="CF198" s="109">
        <f t="shared" si="129"/>
        <v>8.9320804601807843E-3</v>
      </c>
      <c r="CG198" s="109">
        <f t="shared" si="129"/>
        <v>2.0032930845225026E-2</v>
      </c>
      <c r="CH198" s="109">
        <f t="shared" si="129"/>
        <v>1.039480259870065E-2</v>
      </c>
      <c r="CI198" s="109" t="str">
        <f t="shared" si="129"/>
        <v/>
      </c>
    </row>
    <row r="199" spans="1:87" x14ac:dyDescent="0.2">
      <c r="A199" s="33">
        <f t="shared" si="131"/>
        <v>0</v>
      </c>
      <c r="B199" s="206"/>
      <c r="C199" s="200"/>
      <c r="D199" s="197"/>
      <c r="E199" s="72">
        <f t="shared" si="107"/>
        <v>189</v>
      </c>
      <c r="F199" s="9" t="s">
        <v>2265</v>
      </c>
      <c r="G199" s="9" t="str">
        <f t="shared" si="130"/>
        <v>Applications</v>
      </c>
      <c r="H199" s="9" t="s">
        <v>232</v>
      </c>
      <c r="I199" s="9">
        <f>MATCH(H199,RawDataFieldKeys,0)-RawDataFieldKeyBaseRow</f>
        <v>66</v>
      </c>
      <c r="J199" s="9" t="s">
        <v>221</v>
      </c>
      <c r="K199" s="9">
        <f t="shared" si="123"/>
        <v>14</v>
      </c>
      <c r="P199" s="97">
        <f t="shared" si="94"/>
        <v>15942.014915135749</v>
      </c>
      <c r="Q199" s="97"/>
      <c r="R199" s="97"/>
      <c r="S199" s="97"/>
      <c r="T199" s="97"/>
      <c r="U199" s="98">
        <f t="shared" si="95"/>
        <v>4095.529181293919</v>
      </c>
      <c r="V199" s="107">
        <f t="shared" si="96"/>
        <v>8532.7769820931626</v>
      </c>
      <c r="W199" s="107">
        <f t="shared" si="97"/>
        <v>3142.9986807189093</v>
      </c>
      <c r="X199" s="107">
        <f t="shared" si="98"/>
        <v>7226.3277021473405</v>
      </c>
      <c r="Y199" s="107">
        <f t="shared" si="99"/>
        <v>2015.0745931283907</v>
      </c>
      <c r="Z199" s="107">
        <f t="shared" si="100"/>
        <v>5401.6477857878472</v>
      </c>
      <c r="AA199" s="107">
        <f t="shared" si="101"/>
        <v>2020.4956755578166</v>
      </c>
      <c r="AB199" s="107">
        <f t="shared" si="102"/>
        <v>3938.3187457571685</v>
      </c>
      <c r="AC199" s="107">
        <f t="shared" si="103"/>
        <v>20695.551805244009</v>
      </c>
      <c r="AD199" s="107">
        <f t="shared" si="104"/>
        <v>7659.5712942518512</v>
      </c>
      <c r="AE199" s="107">
        <f t="shared" si="105"/>
        <v>4481.2929257851301</v>
      </c>
      <c r="AF199" s="97" t="b">
        <f t="shared" si="25"/>
        <v>1</v>
      </c>
      <c r="AG199" s="97">
        <f t="array" ref="AG199">IF($AF199,MEDIAN(IF(G1SelectionMask="x",IF(INDEX(StdCalcsRefCalcs,$E199,0)&gt;0,INDEX(StdCalcsRefCalcs,$E199,0)),"")),"")</f>
        <v>4481.2929257851301</v>
      </c>
      <c r="AH199" s="97">
        <f t="array" ref="AH199">IF($AF199,QUARTILE(IF(G1SelectionMask="x",IF(INDEX(StdCalcsRefCalcs,$E199,0)&gt;0,INDEX(StdCalcsRefCalcs,$E199,0)),""),1),"")</f>
        <v>3540.6587132380391</v>
      </c>
      <c r="AI199" s="97">
        <f t="array" ref="AI199">IF($AF199,QUARTILE(IF(G1SelectionMask="x",IF(INDEX(StdCalcsRefCalcs,$E199,0)&gt;0,INDEX(StdCalcsRefCalcs,$E199,0)),""),3),"")</f>
        <v>7442.9494981995958</v>
      </c>
      <c r="AJ199" s="97">
        <f t="array" ref="AJ199">IF($AF199,MIN(IF(G1SelectionMask="x",IF(INDEX(StdCalcsRefCalcs,$E199,0)&gt;0,INDEX(StdCalcsRefCalcs,$E199,0)),"")),"")</f>
        <v>2015.0745931283907</v>
      </c>
      <c r="AK199" s="97">
        <f t="array" ref="AK199">IF($AF199,MAX(IF(G1SelectionMask="x",IF(INDEX(StdCalcsRefCalcs,$E199,0)&gt;0,INDEX(StdCalcsRefCalcs,$E199,0)),"")),"")</f>
        <v>20695.551805244009</v>
      </c>
      <c r="AL199" s="97">
        <f t="shared" si="26"/>
        <v>6291.7804883423223</v>
      </c>
      <c r="AM199" s="97">
        <f t="array" ref="AM199">IF($AF199,STDEVA(IF(G1SelectionMask="x",IF(INDEX(StdCalcsRefCalcs,$E199,0)&gt;0,INDEX(StdCalcsRefCalcs,$E199,0)),"")),"")</f>
        <v>5254.6773561858299</v>
      </c>
      <c r="AN199" s="98" t="b">
        <f t="shared" si="109"/>
        <v>1</v>
      </c>
      <c r="AO199" s="98">
        <f t="array" ref="AO199">IF($AN199,MEDIAN(IF(G2SelectionMask="x",IF(INDEX(StdCalcsRefCalcs,$E199,0)&gt;0,INDEX(StdCalcsRefCalcs,$E199,0)),"")),"")</f>
        <v>4481.2929257851301</v>
      </c>
      <c r="AP199" s="98">
        <f t="array" ref="AP199">IF($AN199,QUARTILE(IF(G2SelectionMask="x",IF(INDEX(StdCalcsRefCalcs,$E199,0)&gt;0,INDEX(StdCalcsRefCalcs,$E199,0)),""),1),"")</f>
        <v>3652.5429573627434</v>
      </c>
      <c r="AQ199" s="98">
        <f t="array" ref="AQ199">IF($AN199,QUARTILE(IF(G2SelectionMask="x",IF(INDEX(StdCalcsRefCalcs,$E199,0)&gt;0,INDEX(StdCalcsRefCalcs,$E199,0)),""),3),"")</f>
        <v>7442.9494981995958</v>
      </c>
      <c r="AR199" s="98">
        <f t="array" ref="AR199">IF($AN199,MIN(IF(G2SelectionMask="x",IF(INDEX(StdCalcsRefCalcs,$E199,0)&gt;0,INDEX(StdCalcsRefCalcs,$E199,0)),"")),"")</f>
        <v>2015.0745931283907</v>
      </c>
      <c r="AS199" s="98">
        <f t="array" ref="AS199">IF($AN199,MAX(IF(G2SelectionMask="x",IF(INDEX(StdCalcsRefCalcs,$E199,0)&gt;0,INDEX(StdCalcsRefCalcs,$E199,0)),"")),"")</f>
        <v>9621.7759060098797</v>
      </c>
      <c r="AT199" s="98">
        <f t="shared" si="110"/>
        <v>5240.2068463296055</v>
      </c>
      <c r="AU199" s="98">
        <f t="array" ref="AU199">IF($AN199,STDEVA(IF(G2SelectionMask="x",IF(INDEX(StdCalcsRefCalcs,$E199,0)&gt;0,INDEX(StdCalcsRefCalcs,$E199,0)),"")),"")</f>
        <v>2607.7786020398148</v>
      </c>
      <c r="AV199" s="97" t="b">
        <f t="shared" si="111"/>
        <v>0</v>
      </c>
      <c r="AW199" s="97" t="str">
        <f t="array" ref="AW199">IF($AV199,MEDIAN(IF(G3SelectionMask="x",IF(INDEX(StdCalcsRefCalcs,$E199,0)&gt;0,INDEX(StdCalcsRefCalcs,$E199,0)),"")),"")</f>
        <v/>
      </c>
      <c r="AX199" s="97" t="str">
        <f t="array" ref="AX199">IF($AV199,QUARTILE(IF(G3SelectionMask="x",IF(INDEX(StdCalcsRefCalcs,$E199,0)&gt;0,INDEX(StdCalcsRefCalcs,$E199,0)),""),1),"")</f>
        <v/>
      </c>
      <c r="AY199" s="97" t="str">
        <f t="array" ref="AY199">IF($AV199,QUARTILE(IF(G3SelectionMask="x",IF(INDEX(StdCalcsRefCalcs,$E199,0)&gt;0,INDEX(StdCalcsRefCalcs,$E199,0)),""),3),"")</f>
        <v/>
      </c>
      <c r="AZ199" s="97" t="str">
        <f t="array" ref="AZ199">IF($AV199,MIN(IF(G3SelectionMask="x",IF(INDEX(StdCalcsRefCalcs,$E199,0)&gt;0,INDEX(StdCalcsRefCalcs,$E199,0)),"")),"")</f>
        <v/>
      </c>
      <c r="BA199" s="97" t="str">
        <f t="array" ref="BA199">IF($AV199,MAX(IF(G3SelectionMask="x",IF(INDEX(StdCalcsRefCalcs,$E199,0)&gt;0,INDEX(StdCalcsRefCalcs,$E199,0)),"")),"")</f>
        <v/>
      </c>
      <c r="BB199" s="97" t="str">
        <f t="shared" si="112"/>
        <v/>
      </c>
      <c r="BC199" s="97" t="str">
        <f t="array" ref="BC199">IF($AV199,STDEVA(IF(G3SelectionMask="x",IF(INDEX(StdCalcsRefCalcs,$E199,0)&gt;0,INDEX(StdCalcsRefCalcs,$E199,0)),"")),"")</f>
        <v/>
      </c>
      <c r="BD199" s="98" t="b">
        <f t="shared" si="113"/>
        <v>0</v>
      </c>
      <c r="BE199" s="98" t="str">
        <f t="array" ref="BE199">IF($BD199,MEDIAN(IF(G4SelectionMask="x",IF(INDEX(StdCalcsRefCalcs,$E199,0)&gt;0,INDEX(StdCalcsRefCalcs,$E199,0)),"")),"")</f>
        <v/>
      </c>
      <c r="BF199" s="98" t="str">
        <f t="array" ref="BF199">IF($BD199,QUARTILE(IF(G4SelectionMask="x",IF(INDEX(StdCalcsRefCalcs,$E199,0)&gt;0,INDEX(StdCalcsRefCalcs,$E199,0)),""),1),"")</f>
        <v/>
      </c>
      <c r="BG199" s="98" t="str">
        <f t="array" ref="BG199">IF($BD199,QUARTILE(IF(G4SelectionMask="x",IF(INDEX(StdCalcsRefCalcs,$E199,0)&gt;0,INDEX(StdCalcsRefCalcs,$E199,0)),""),3),"")</f>
        <v/>
      </c>
      <c r="BH199" s="98" t="str">
        <f t="array" ref="BH199">IF($BD199,MIN(IF(G4SelectionMask="x",IF(INDEX(StdCalcsRefCalcs,$E199,0)&gt;0,INDEX(StdCalcsRefCalcs,$E199,0)),"")),"")</f>
        <v/>
      </c>
      <c r="BI199" s="98" t="str">
        <f t="array" ref="BI199">IF($BD199,MAX(IF(G4SelectionMask="x",IF(INDEX(StdCalcsRefCalcs,$E199,0)&gt;0,INDEX(StdCalcsRefCalcs,$E199,0)),"")),"")</f>
        <v/>
      </c>
      <c r="BJ199" s="98" t="str">
        <f t="shared" si="114"/>
        <v/>
      </c>
      <c r="BK199" s="98" t="str">
        <f t="array" ref="BK199">IF($BD199,STDEVA(IF(G4SelectionMask="x",IF(INDEX(StdCalcsRefCalcs,$E199,0)&gt;0,INDEX(StdCalcsRefCalcs,$E199,0)),"")),"")</f>
        <v/>
      </c>
      <c r="BL199" s="97" t="b">
        <f t="shared" si="115"/>
        <v>0</v>
      </c>
      <c r="BM199" s="97" t="str">
        <f t="array" ref="BM199">IF($BL199,MEDIAN(IF(G5SelectionMask="x",IF(INDEX(StdCalcsRefCalcs,$E199,0)&gt;0,INDEX(StdCalcsRefCalcs,$E199,0)),"")),"")</f>
        <v/>
      </c>
      <c r="BN199" s="97" t="str">
        <f t="array" ref="BN199">IF($BL199,QUARTILE(IF(G5SelectionMask="x",IF(INDEX(StdCalcsRefCalcs,$E199,0)&gt;0,INDEX(StdCalcsRefCalcs,$E199,0)),""),1),"")</f>
        <v/>
      </c>
      <c r="BO199" s="97" t="str">
        <f t="array" ref="BO199">IF($BL199,QUARTILE(IF(G5SelectionMask="x",IF(INDEX(StdCalcsRefCalcs,$E199,0)&gt;0,INDEX(StdCalcsRefCalcs,$E199,0)),""),3),"")</f>
        <v/>
      </c>
      <c r="BP199" s="97" t="str">
        <f t="array" ref="BP199">IF($BL199,MIN(IF(G5SelectionMask="x",IF(INDEX(StdCalcsRefCalcs,$E199,0)&gt;0,INDEX(StdCalcsRefCalcs,$E199,0)),"")),"")</f>
        <v/>
      </c>
      <c r="BQ199" s="97" t="str">
        <f t="array" ref="BQ199">IF($BL199,MAX(IF(G5SelectionMask="x",IF(INDEX(StdCalcsRefCalcs,$E199,0)&gt;0,INDEX(StdCalcsRefCalcs,$E199,0)),"")),"")</f>
        <v/>
      </c>
      <c r="BR199" s="97" t="str">
        <f t="shared" si="116"/>
        <v/>
      </c>
      <c r="BS199" s="99" t="str">
        <f t="array" ref="BS199">IF($BL199,STDEVA(IF(G5SelectionMask="x",IF(INDEX(StdCalcsRefCalcs,$E199,0)&gt;0,INDEX(StdCalcsRefCalcs,$E199,0)),"")),"")</f>
        <v/>
      </c>
      <c r="BT199" s="108"/>
      <c r="BU199" s="109">
        <f t="shared" si="129"/>
        <v>15942.014915135749</v>
      </c>
      <c r="BV199" s="109">
        <f t="shared" si="129"/>
        <v>4095.529181293919</v>
      </c>
      <c r="BW199" s="109">
        <f t="shared" si="129"/>
        <v>8532.7769820931626</v>
      </c>
      <c r="BX199" s="109">
        <f t="shared" si="129"/>
        <v>3142.9986807189093</v>
      </c>
      <c r="BY199" s="109">
        <f t="shared" si="129"/>
        <v>7226.3277021473405</v>
      </c>
      <c r="BZ199" s="109">
        <f t="shared" si="129"/>
        <v>2015.0745931283907</v>
      </c>
      <c r="CA199" s="109">
        <f t="shared" si="129"/>
        <v>5401.6477857878472</v>
      </c>
      <c r="CB199" s="109">
        <f t="shared" si="129"/>
        <v>2020.4956755578166</v>
      </c>
      <c r="CC199" s="109">
        <f t="shared" si="129"/>
        <v>3938.3187457571685</v>
      </c>
      <c r="CD199" s="109">
        <f t="shared" si="129"/>
        <v>20695.551805244009</v>
      </c>
      <c r="CE199" s="109">
        <f t="shared" si="129"/>
        <v>7659.5712942518512</v>
      </c>
      <c r="CF199" s="109">
        <f t="shared" si="129"/>
        <v>4481.2929257851301</v>
      </c>
      <c r="CG199" s="109">
        <f t="shared" si="129"/>
        <v>9621.7759060098797</v>
      </c>
      <c r="CH199" s="109">
        <f t="shared" si="129"/>
        <v>4684.3451346326838</v>
      </c>
      <c r="CI199" s="109">
        <f t="shared" si="129"/>
        <v>3366.7671689683184</v>
      </c>
    </row>
    <row r="200" spans="1:87" x14ac:dyDescent="0.2">
      <c r="A200" s="33">
        <f t="shared" si="131"/>
        <v>0</v>
      </c>
      <c r="B200" s="206"/>
      <c r="C200" s="200"/>
      <c r="D200" s="197"/>
      <c r="E200" s="72">
        <f t="shared" si="107"/>
        <v>190</v>
      </c>
      <c r="F200" s="9" t="s">
        <v>2266</v>
      </c>
      <c r="G200" s="9" t="str">
        <f t="shared" si="130"/>
        <v>Application development</v>
      </c>
      <c r="H200" s="9" t="s">
        <v>233</v>
      </c>
      <c r="I200" s="9">
        <f t="shared" si="122"/>
        <v>105</v>
      </c>
      <c r="J200" s="9" t="s">
        <v>221</v>
      </c>
      <c r="K200" s="9">
        <f t="shared" si="123"/>
        <v>14</v>
      </c>
      <c r="P200" s="97">
        <f t="shared" si="94"/>
        <v>8993.3145666042492</v>
      </c>
      <c r="Q200" s="97"/>
      <c r="R200" s="97"/>
      <c r="S200" s="97"/>
      <c r="T200" s="97"/>
      <c r="U200" s="98" t="str">
        <f t="shared" si="95"/>
        <v/>
      </c>
      <c r="V200" s="107">
        <f t="shared" si="96"/>
        <v>4505.4282726445554</v>
      </c>
      <c r="W200" s="107">
        <f t="shared" si="97"/>
        <v>1416.7033423373084</v>
      </c>
      <c r="X200" s="107">
        <f t="shared" si="98"/>
        <v>3358.1065418962667</v>
      </c>
      <c r="Y200" s="107">
        <f t="shared" si="99"/>
        <v>1110.0709764918627</v>
      </c>
      <c r="Z200" s="107">
        <f t="shared" si="100"/>
        <v>2136.9721936148298</v>
      </c>
      <c r="AA200" s="107">
        <f t="shared" si="101"/>
        <v>1172.2799622065556</v>
      </c>
      <c r="AB200" s="107">
        <f t="shared" si="102"/>
        <v>3044.4134910070011</v>
      </c>
      <c r="AC200" s="107">
        <f t="shared" si="103"/>
        <v>11260.17097757764</v>
      </c>
      <c r="AD200" s="107">
        <f t="shared" si="104"/>
        <v>5222.0912942518517</v>
      </c>
      <c r="AE200" s="107">
        <f t="shared" si="105"/>
        <v>3161.0540332880773</v>
      </c>
      <c r="AF200" s="97" t="b">
        <f t="shared" si="25"/>
        <v>1</v>
      </c>
      <c r="AG200" s="97">
        <f t="array" ref="AG200">IF($AF200,MEDIAN(IF(G1SelectionMask="x",IF(INDEX(StdCalcsRefCalcs,$E200,0)&gt;0,INDEX(StdCalcsRefCalcs,$E200,0)),"")),"")</f>
        <v>3102.733762147539</v>
      </c>
      <c r="AH200" s="97">
        <f t="array" ref="AH200">IF($AF200,QUARTILE(IF(G1SelectionMask="x",IF(INDEX(StdCalcsRefCalcs,$E200,0)&gt;0,INDEX(StdCalcsRefCalcs,$E200,0)),""),1),"")</f>
        <v>1596.7705551566887</v>
      </c>
      <c r="AI200" s="97">
        <f t="array" ref="AI200">IF($AF200,QUARTILE(IF(G1SelectionMask="x",IF(INDEX(StdCalcsRefCalcs,$E200,0)&gt;0,INDEX(StdCalcsRefCalcs,$E200,0)),""),3),"")</f>
        <v>4218.5978399574833</v>
      </c>
      <c r="AJ200" s="97">
        <f t="array" ref="AJ200">IF($AF200,MIN(IF(G1SelectionMask="x",IF(INDEX(StdCalcsRefCalcs,$E200,0)&gt;0,INDEX(StdCalcsRefCalcs,$E200,0)),"")),"")</f>
        <v>1110.0709764918627</v>
      </c>
      <c r="AK200" s="97">
        <f t="array" ref="AK200">IF($AF200,MAX(IF(G1SelectionMask="x",IF(INDEX(StdCalcsRefCalcs,$E200,0)&gt;0,INDEX(StdCalcsRefCalcs,$E200,0)),"")),"")</f>
        <v>11260.17097757764</v>
      </c>
      <c r="AL200" s="97">
        <f t="shared" si="26"/>
        <v>3638.7291085315946</v>
      </c>
      <c r="AM200" s="97">
        <f t="array" ref="AM200">IF($AF200,STDEVA(IF(G1SelectionMask="x",IF(INDEX(StdCalcsRefCalcs,$E200,0)&gt;0,INDEX(StdCalcsRefCalcs,$E200,0)),"")),"")</f>
        <v>3012.4716439128033</v>
      </c>
      <c r="AN200" s="98" t="b">
        <f t="shared" si="109"/>
        <v>1</v>
      </c>
      <c r="AO200" s="98">
        <f t="array" ref="AO200">IF($AN200,MEDIAN(IF(G2SelectionMask="x",IF(INDEX(StdCalcsRefCalcs,$E200,0)&gt;0,INDEX(StdCalcsRefCalcs,$E200,0)),"")),"")</f>
        <v>3102.733762147539</v>
      </c>
      <c r="AP200" s="98">
        <f t="array" ref="AP200">IF($AN200,QUARTILE(IF(G2SelectionMask="x",IF(INDEX(StdCalcsRefCalcs,$E200,0)&gt;0,INDEX(StdCalcsRefCalcs,$E200,0)),""),1),"")</f>
        <v>1432.9586612365576</v>
      </c>
      <c r="AQ200" s="98">
        <f t="array" ref="AQ200">IF($AN200,QUARTILE(IF(G2SelectionMask="x",IF(INDEX(StdCalcsRefCalcs,$E200,0)&gt;0,INDEX(StdCalcsRefCalcs,$E200,0)),""),3),"")</f>
        <v>4218.5978399574833</v>
      </c>
      <c r="AR200" s="98">
        <f t="array" ref="AR200">IF($AN200,MIN(IF(G2SelectionMask="x",IF(INDEX(StdCalcsRefCalcs,$E200,0)&gt;0,INDEX(StdCalcsRefCalcs,$E200,0)),"")),"")</f>
        <v>1110.0709764918627</v>
      </c>
      <c r="AS200" s="98">
        <f t="array" ref="AS200">IF($AN200,MAX(IF(G2SelectionMask="x",IF(INDEX(StdCalcsRefCalcs,$E200,0)&gt;0,INDEX(StdCalcsRefCalcs,$E200,0)),"")),"")</f>
        <v>7837.1381531339193</v>
      </c>
      <c r="AT200" s="98">
        <f t="shared" si="110"/>
        <v>3274.0455780098227</v>
      </c>
      <c r="AU200" s="98">
        <f t="array" ref="AU200">IF($AN200,STDEVA(IF(G2SelectionMask="x",IF(INDEX(StdCalcsRefCalcs,$E200,0)&gt;0,INDEX(StdCalcsRefCalcs,$E200,0)),"")),"")</f>
        <v>2136.6994355017282</v>
      </c>
      <c r="AV200" s="97" t="b">
        <f t="shared" si="111"/>
        <v>0</v>
      </c>
      <c r="AW200" s="97" t="str">
        <f t="array" ref="AW200">IF($AV200,MEDIAN(IF(G3SelectionMask="x",IF(INDEX(StdCalcsRefCalcs,$E200,0)&gt;0,INDEX(StdCalcsRefCalcs,$E200,0)),"")),"")</f>
        <v/>
      </c>
      <c r="AX200" s="97" t="str">
        <f t="array" ref="AX200">IF($AV200,QUARTILE(IF(G3SelectionMask="x",IF(INDEX(StdCalcsRefCalcs,$E200,0)&gt;0,INDEX(StdCalcsRefCalcs,$E200,0)),""),1),"")</f>
        <v/>
      </c>
      <c r="AY200" s="97" t="str">
        <f t="array" ref="AY200">IF($AV200,QUARTILE(IF(G3SelectionMask="x",IF(INDEX(StdCalcsRefCalcs,$E200,0)&gt;0,INDEX(StdCalcsRefCalcs,$E200,0)),""),3),"")</f>
        <v/>
      </c>
      <c r="AZ200" s="97" t="str">
        <f t="array" ref="AZ200">IF($AV200,MIN(IF(G3SelectionMask="x",IF(INDEX(StdCalcsRefCalcs,$E200,0)&gt;0,INDEX(StdCalcsRefCalcs,$E200,0)),"")),"")</f>
        <v/>
      </c>
      <c r="BA200" s="97" t="str">
        <f t="array" ref="BA200">IF($AV200,MAX(IF(G3SelectionMask="x",IF(INDEX(StdCalcsRefCalcs,$E200,0)&gt;0,INDEX(StdCalcsRefCalcs,$E200,0)),"")),"")</f>
        <v/>
      </c>
      <c r="BB200" s="97" t="str">
        <f t="shared" si="112"/>
        <v/>
      </c>
      <c r="BC200" s="97" t="str">
        <f t="array" ref="BC200">IF($AV200,STDEVA(IF(G3SelectionMask="x",IF(INDEX(StdCalcsRefCalcs,$E200,0)&gt;0,INDEX(StdCalcsRefCalcs,$E200,0)),"")),"")</f>
        <v/>
      </c>
      <c r="BD200" s="98" t="b">
        <f t="shared" si="113"/>
        <v>0</v>
      </c>
      <c r="BE200" s="98" t="str">
        <f t="array" ref="BE200">IF($BD200,MEDIAN(IF(G4SelectionMask="x",IF(INDEX(StdCalcsRefCalcs,$E200,0)&gt;0,INDEX(StdCalcsRefCalcs,$E200,0)),"")),"")</f>
        <v/>
      </c>
      <c r="BF200" s="98" t="str">
        <f t="array" ref="BF200">IF($BD200,QUARTILE(IF(G4SelectionMask="x",IF(INDEX(StdCalcsRefCalcs,$E200,0)&gt;0,INDEX(StdCalcsRefCalcs,$E200,0)),""),1),"")</f>
        <v/>
      </c>
      <c r="BG200" s="98" t="str">
        <f t="array" ref="BG200">IF($BD200,QUARTILE(IF(G4SelectionMask="x",IF(INDEX(StdCalcsRefCalcs,$E200,0)&gt;0,INDEX(StdCalcsRefCalcs,$E200,0)),""),3),"")</f>
        <v/>
      </c>
      <c r="BH200" s="98" t="str">
        <f t="array" ref="BH200">IF($BD200,MIN(IF(G4SelectionMask="x",IF(INDEX(StdCalcsRefCalcs,$E200,0)&gt;0,INDEX(StdCalcsRefCalcs,$E200,0)),"")),"")</f>
        <v/>
      </c>
      <c r="BI200" s="98" t="str">
        <f t="array" ref="BI200">IF($BD200,MAX(IF(G4SelectionMask="x",IF(INDEX(StdCalcsRefCalcs,$E200,0)&gt;0,INDEX(StdCalcsRefCalcs,$E200,0)),"")),"")</f>
        <v/>
      </c>
      <c r="BJ200" s="98" t="str">
        <f t="shared" si="114"/>
        <v/>
      </c>
      <c r="BK200" s="98" t="str">
        <f t="array" ref="BK200">IF($BD200,STDEVA(IF(G4SelectionMask="x",IF(INDEX(StdCalcsRefCalcs,$E200,0)&gt;0,INDEX(StdCalcsRefCalcs,$E200,0)),"")),"")</f>
        <v/>
      </c>
      <c r="BL200" s="97" t="b">
        <f t="shared" si="115"/>
        <v>0</v>
      </c>
      <c r="BM200" s="97" t="str">
        <f t="array" ref="BM200">IF($BL200,MEDIAN(IF(G5SelectionMask="x",IF(INDEX(StdCalcsRefCalcs,$E200,0)&gt;0,INDEX(StdCalcsRefCalcs,$E200,0)),"")),"")</f>
        <v/>
      </c>
      <c r="BN200" s="97" t="str">
        <f t="array" ref="BN200">IF($BL200,QUARTILE(IF(G5SelectionMask="x",IF(INDEX(StdCalcsRefCalcs,$E200,0)&gt;0,INDEX(StdCalcsRefCalcs,$E200,0)),""),1),"")</f>
        <v/>
      </c>
      <c r="BO200" s="97" t="str">
        <f t="array" ref="BO200">IF($BL200,QUARTILE(IF(G5SelectionMask="x",IF(INDEX(StdCalcsRefCalcs,$E200,0)&gt;0,INDEX(StdCalcsRefCalcs,$E200,0)),""),3),"")</f>
        <v/>
      </c>
      <c r="BP200" s="97" t="str">
        <f t="array" ref="BP200">IF($BL200,MIN(IF(G5SelectionMask="x",IF(INDEX(StdCalcsRefCalcs,$E200,0)&gt;0,INDEX(StdCalcsRefCalcs,$E200,0)),"")),"")</f>
        <v/>
      </c>
      <c r="BQ200" s="97" t="str">
        <f t="array" ref="BQ200">IF($BL200,MAX(IF(G5SelectionMask="x",IF(INDEX(StdCalcsRefCalcs,$E200,0)&gt;0,INDEX(StdCalcsRefCalcs,$E200,0)),"")),"")</f>
        <v/>
      </c>
      <c r="BR200" s="97" t="str">
        <f t="shared" si="116"/>
        <v/>
      </c>
      <c r="BS200" s="99" t="str">
        <f t="array" ref="BS200">IF($BL200,STDEVA(IF(G5SelectionMask="x",IF(INDEX(StdCalcsRefCalcs,$E200,0)&gt;0,INDEX(StdCalcsRefCalcs,$E200,0)),"")),"")</f>
        <v/>
      </c>
      <c r="BT200" s="108"/>
      <c r="BU200" s="109">
        <f t="shared" si="129"/>
        <v>8993.3145666042492</v>
      </c>
      <c r="BV200" s="109" t="str">
        <f t="shared" si="129"/>
        <v/>
      </c>
      <c r="BW200" s="109">
        <f t="shared" si="129"/>
        <v>4505.4282726445554</v>
      </c>
      <c r="BX200" s="109">
        <f t="shared" si="129"/>
        <v>1416.7033423373084</v>
      </c>
      <c r="BY200" s="109">
        <f t="shared" si="129"/>
        <v>3358.1065418962667</v>
      </c>
      <c r="BZ200" s="109">
        <f t="shared" si="129"/>
        <v>1110.0709764918627</v>
      </c>
      <c r="CA200" s="109">
        <f t="shared" si="129"/>
        <v>2136.9721936148298</v>
      </c>
      <c r="CB200" s="109">
        <f t="shared" si="129"/>
        <v>1172.2799622065556</v>
      </c>
      <c r="CC200" s="109">
        <f t="shared" si="129"/>
        <v>3044.4134910070011</v>
      </c>
      <c r="CD200" s="109">
        <f t="shared" si="129"/>
        <v>11260.17097757764</v>
      </c>
      <c r="CE200" s="109">
        <f t="shared" si="129"/>
        <v>5222.0912942518517</v>
      </c>
      <c r="CF200" s="109">
        <f t="shared" si="129"/>
        <v>3161.0540332880773</v>
      </c>
      <c r="CG200" s="109">
        <f t="shared" si="129"/>
        <v>7837.1381531339193</v>
      </c>
      <c r="CH200" s="109">
        <f t="shared" si="129"/>
        <v>1114.8782968515741</v>
      </c>
      <c r="CI200" s="109">
        <f t="shared" si="129"/>
        <v>2214.9947583265639</v>
      </c>
    </row>
    <row r="201" spans="1:87" x14ac:dyDescent="0.2">
      <c r="A201" s="33">
        <f t="shared" si="131"/>
        <v>0</v>
      </c>
      <c r="B201" s="206"/>
      <c r="C201" s="200"/>
      <c r="D201" s="197"/>
      <c r="E201" s="72">
        <f t="shared" si="107"/>
        <v>191</v>
      </c>
      <c r="F201" s="9" t="s">
        <v>2267</v>
      </c>
      <c r="G201" s="9" t="str">
        <f t="shared" si="130"/>
        <v>Application maintenance</v>
      </c>
      <c r="H201" s="9" t="s">
        <v>234</v>
      </c>
      <c r="I201" s="9">
        <f t="shared" si="122"/>
        <v>124</v>
      </c>
      <c r="J201" s="9" t="s">
        <v>221</v>
      </c>
      <c r="K201" s="9">
        <f t="shared" si="123"/>
        <v>14</v>
      </c>
      <c r="P201" s="97">
        <f t="shared" si="94"/>
        <v>6948.7003485315008</v>
      </c>
      <c r="Q201" s="97"/>
      <c r="R201" s="97"/>
      <c r="S201" s="97"/>
      <c r="T201" s="97"/>
      <c r="U201" s="98">
        <f t="shared" si="95"/>
        <v>737.19525263175683</v>
      </c>
      <c r="V201" s="107">
        <f t="shared" si="96"/>
        <v>4027.3487094486068</v>
      </c>
      <c r="W201" s="107">
        <f t="shared" si="97"/>
        <v>1726.2953383816014</v>
      </c>
      <c r="X201" s="107">
        <f t="shared" si="98"/>
        <v>3868.221160248137</v>
      </c>
      <c r="Y201" s="107">
        <f t="shared" si="99"/>
        <v>905.00316455696202</v>
      </c>
      <c r="Z201" s="107">
        <f t="shared" si="100"/>
        <v>3264.6755921730173</v>
      </c>
      <c r="AA201" s="107">
        <f t="shared" si="101"/>
        <v>848.215713351261</v>
      </c>
      <c r="AB201" s="107">
        <f t="shared" si="102"/>
        <v>893.90525474920878</v>
      </c>
      <c r="AC201" s="107">
        <f t="shared" si="103"/>
        <v>9435.3808276663694</v>
      </c>
      <c r="AD201" s="107">
        <f t="shared" si="104"/>
        <v>2437.48</v>
      </c>
      <c r="AE201" s="107">
        <f t="shared" si="105"/>
        <v>1320.2388924970523</v>
      </c>
      <c r="AF201" s="97" t="b">
        <f t="shared" si="25"/>
        <v>1</v>
      </c>
      <c r="AG201" s="97">
        <f t="array" ref="AG201">IF($AF201,MEDIAN(IF(G1SelectionMask="x",IF(INDEX(StdCalcsRefCalcs,$E201,0)&gt;0,INDEX(StdCalcsRefCalcs,$E201,0)),"")),"")</f>
        <v>1726.2953383816014</v>
      </c>
      <c r="AH201" s="97">
        <f t="array" ref="AH201">IF($AF201,QUARTILE(IF(G1SelectionMask="x",IF(INDEX(StdCalcsRefCalcs,$E201,0)&gt;0,INDEX(StdCalcsRefCalcs,$E201,0)),""),1),"")</f>
        <v>899.4542096530854</v>
      </c>
      <c r="AI201" s="97">
        <f t="array" ref="AI201">IF($AF201,QUARTILE(IF(G1SelectionMask="x",IF(INDEX(StdCalcsRefCalcs,$E201,0)&gt;0,INDEX(StdCalcsRefCalcs,$E201,0)),""),3),"")</f>
        <v>3566.4483762105774</v>
      </c>
      <c r="AJ201" s="97">
        <f t="array" ref="AJ201">IF($AF201,MIN(IF(G1SelectionMask="x",IF(INDEX(StdCalcsRefCalcs,$E201,0)&gt;0,INDEX(StdCalcsRefCalcs,$E201,0)),"")),"")</f>
        <v>737.19525263175683</v>
      </c>
      <c r="AK201" s="97">
        <f t="array" ref="AK201">IF($AF201,MAX(IF(G1SelectionMask="x",IF(INDEX(StdCalcsRefCalcs,$E201,0)&gt;0,INDEX(StdCalcsRefCalcs,$E201,0)),"")),"")</f>
        <v>9435.3808276663694</v>
      </c>
      <c r="AL201" s="97">
        <f t="shared" si="26"/>
        <v>2678.5418096094518</v>
      </c>
      <c r="AM201" s="97">
        <f t="array" ref="AM201">IF($AF201,STDEVA(IF(G1SelectionMask="x",IF(INDEX(StdCalcsRefCalcs,$E201,0)&gt;0,INDEX(StdCalcsRefCalcs,$E201,0)),"")),"")</f>
        <v>2559.1444140847848</v>
      </c>
      <c r="AN201" s="98" t="b">
        <f t="shared" si="109"/>
        <v>1</v>
      </c>
      <c r="AO201" s="98">
        <f t="array" ref="AO201">IF($AN201,MEDIAN(IF(G2SelectionMask="x",IF(INDEX(StdCalcsRefCalcs,$E201,0)&gt;0,INDEX(StdCalcsRefCalcs,$E201,0)),"")),"")</f>
        <v>1320.2388924970523</v>
      </c>
      <c r="AP201" s="98">
        <f t="array" ref="AP201">IF($AN201,QUARTILE(IF(G2SelectionMask="x",IF(INDEX(StdCalcsRefCalcs,$E201,0)&gt;0,INDEX(StdCalcsRefCalcs,$E201,0)),""),1),"")</f>
        <v>899.4542096530854</v>
      </c>
      <c r="AQ201" s="98">
        <f t="array" ref="AQ201">IF($AN201,QUARTILE(IF(G2SelectionMask="x",IF(INDEX(StdCalcsRefCalcs,$E201,0)&gt;0,INDEX(StdCalcsRefCalcs,$E201,0)),""),3),"")</f>
        <v>3003.473418890555</v>
      </c>
      <c r="AR201" s="98">
        <f t="array" ref="AR201">IF($AN201,MIN(IF(G2SelectionMask="x",IF(INDEX(StdCalcsRefCalcs,$E201,0)&gt;0,INDEX(StdCalcsRefCalcs,$E201,0)),"")),"")</f>
        <v>737.19525263175683</v>
      </c>
      <c r="AS201" s="98">
        <f t="array" ref="AS201">IF($AN201,MAX(IF(G2SelectionMask="x",IF(INDEX(StdCalcsRefCalcs,$E201,0)&gt;0,INDEX(StdCalcsRefCalcs,$E201,0)),"")),"")</f>
        <v>4027.3487094486068</v>
      </c>
      <c r="AT201" s="98">
        <f t="shared" si="110"/>
        <v>1958.4986498892556</v>
      </c>
      <c r="AU201" s="98">
        <f t="array" ref="AU201">IF($AN201,STDEVA(IF(G2SelectionMask="x",IF(INDEX(StdCalcsRefCalcs,$E201,0)&gt;0,INDEX(StdCalcsRefCalcs,$E201,0)),"")),"")</f>
        <v>1296.4472472137902</v>
      </c>
      <c r="AV201" s="97" t="b">
        <f t="shared" si="111"/>
        <v>0</v>
      </c>
      <c r="AW201" s="97" t="str">
        <f t="array" ref="AW201">IF($AV201,MEDIAN(IF(G3SelectionMask="x",IF(INDEX(StdCalcsRefCalcs,$E201,0)&gt;0,INDEX(StdCalcsRefCalcs,$E201,0)),"")),"")</f>
        <v/>
      </c>
      <c r="AX201" s="97" t="str">
        <f t="array" ref="AX201">IF($AV201,QUARTILE(IF(G3SelectionMask="x",IF(INDEX(StdCalcsRefCalcs,$E201,0)&gt;0,INDEX(StdCalcsRefCalcs,$E201,0)),""),1),"")</f>
        <v/>
      </c>
      <c r="AY201" s="97" t="str">
        <f t="array" ref="AY201">IF($AV201,QUARTILE(IF(G3SelectionMask="x",IF(INDEX(StdCalcsRefCalcs,$E201,0)&gt;0,INDEX(StdCalcsRefCalcs,$E201,0)),""),3),"")</f>
        <v/>
      </c>
      <c r="AZ201" s="97" t="str">
        <f t="array" ref="AZ201">IF($AV201,MIN(IF(G3SelectionMask="x",IF(INDEX(StdCalcsRefCalcs,$E201,0)&gt;0,INDEX(StdCalcsRefCalcs,$E201,0)),"")),"")</f>
        <v/>
      </c>
      <c r="BA201" s="97" t="str">
        <f t="array" ref="BA201">IF($AV201,MAX(IF(G3SelectionMask="x",IF(INDEX(StdCalcsRefCalcs,$E201,0)&gt;0,INDEX(StdCalcsRefCalcs,$E201,0)),"")),"")</f>
        <v/>
      </c>
      <c r="BB201" s="97" t="str">
        <f t="shared" si="112"/>
        <v/>
      </c>
      <c r="BC201" s="97" t="str">
        <f t="array" ref="BC201">IF($AV201,STDEVA(IF(G3SelectionMask="x",IF(INDEX(StdCalcsRefCalcs,$E201,0)&gt;0,INDEX(StdCalcsRefCalcs,$E201,0)),"")),"")</f>
        <v/>
      </c>
      <c r="BD201" s="98" t="b">
        <f t="shared" si="113"/>
        <v>0</v>
      </c>
      <c r="BE201" s="98" t="str">
        <f t="array" ref="BE201">IF($BD201,MEDIAN(IF(G4SelectionMask="x",IF(INDEX(StdCalcsRefCalcs,$E201,0)&gt;0,INDEX(StdCalcsRefCalcs,$E201,0)),"")),"")</f>
        <v/>
      </c>
      <c r="BF201" s="98" t="str">
        <f t="array" ref="BF201">IF($BD201,QUARTILE(IF(G4SelectionMask="x",IF(INDEX(StdCalcsRefCalcs,$E201,0)&gt;0,INDEX(StdCalcsRefCalcs,$E201,0)),""),1),"")</f>
        <v/>
      </c>
      <c r="BG201" s="98" t="str">
        <f t="array" ref="BG201">IF($BD201,QUARTILE(IF(G4SelectionMask="x",IF(INDEX(StdCalcsRefCalcs,$E201,0)&gt;0,INDEX(StdCalcsRefCalcs,$E201,0)),""),3),"")</f>
        <v/>
      </c>
      <c r="BH201" s="98" t="str">
        <f t="array" ref="BH201">IF($BD201,MIN(IF(G4SelectionMask="x",IF(INDEX(StdCalcsRefCalcs,$E201,0)&gt;0,INDEX(StdCalcsRefCalcs,$E201,0)),"")),"")</f>
        <v/>
      </c>
      <c r="BI201" s="98" t="str">
        <f t="array" ref="BI201">IF($BD201,MAX(IF(G4SelectionMask="x",IF(INDEX(StdCalcsRefCalcs,$E201,0)&gt;0,INDEX(StdCalcsRefCalcs,$E201,0)),"")),"")</f>
        <v/>
      </c>
      <c r="BJ201" s="98" t="str">
        <f t="shared" si="114"/>
        <v/>
      </c>
      <c r="BK201" s="98" t="str">
        <f t="array" ref="BK201">IF($BD201,STDEVA(IF(G4SelectionMask="x",IF(INDEX(StdCalcsRefCalcs,$E201,0)&gt;0,INDEX(StdCalcsRefCalcs,$E201,0)),"")),"")</f>
        <v/>
      </c>
      <c r="BL201" s="97" t="b">
        <f t="shared" si="115"/>
        <v>0</v>
      </c>
      <c r="BM201" s="97" t="str">
        <f t="array" ref="BM201">IF($BL201,MEDIAN(IF(G5SelectionMask="x",IF(INDEX(StdCalcsRefCalcs,$E201,0)&gt;0,INDEX(StdCalcsRefCalcs,$E201,0)),"")),"")</f>
        <v/>
      </c>
      <c r="BN201" s="97" t="str">
        <f t="array" ref="BN201">IF($BL201,QUARTILE(IF(G5SelectionMask="x",IF(INDEX(StdCalcsRefCalcs,$E201,0)&gt;0,INDEX(StdCalcsRefCalcs,$E201,0)),""),1),"")</f>
        <v/>
      </c>
      <c r="BO201" s="97" t="str">
        <f t="array" ref="BO201">IF($BL201,QUARTILE(IF(G5SelectionMask="x",IF(INDEX(StdCalcsRefCalcs,$E201,0)&gt;0,INDEX(StdCalcsRefCalcs,$E201,0)),""),3),"")</f>
        <v/>
      </c>
      <c r="BP201" s="97" t="str">
        <f t="array" ref="BP201">IF($BL201,MIN(IF(G5SelectionMask="x",IF(INDEX(StdCalcsRefCalcs,$E201,0)&gt;0,INDEX(StdCalcsRefCalcs,$E201,0)),"")),"")</f>
        <v/>
      </c>
      <c r="BQ201" s="97" t="str">
        <f t="array" ref="BQ201">IF($BL201,MAX(IF(G5SelectionMask="x",IF(INDEX(StdCalcsRefCalcs,$E201,0)&gt;0,INDEX(StdCalcsRefCalcs,$E201,0)),"")),"")</f>
        <v/>
      </c>
      <c r="BR201" s="97" t="str">
        <f t="shared" si="116"/>
        <v/>
      </c>
      <c r="BS201" s="99" t="str">
        <f t="array" ref="BS201">IF($BL201,STDEVA(IF(G5SelectionMask="x",IF(INDEX(StdCalcsRefCalcs,$E201,0)&gt;0,INDEX(StdCalcsRefCalcs,$E201,0)),"")),"")</f>
        <v/>
      </c>
      <c r="BT201" s="108"/>
      <c r="BU201" s="109">
        <f t="shared" si="129"/>
        <v>6948.7003485315008</v>
      </c>
      <c r="BV201" s="109">
        <f t="shared" si="129"/>
        <v>737.19525263175683</v>
      </c>
      <c r="BW201" s="109">
        <f t="shared" si="129"/>
        <v>4027.3487094486068</v>
      </c>
      <c r="BX201" s="109">
        <f t="shared" si="129"/>
        <v>1726.2953383816014</v>
      </c>
      <c r="BY201" s="109">
        <f t="shared" si="129"/>
        <v>3868.221160248137</v>
      </c>
      <c r="BZ201" s="109">
        <f t="shared" si="129"/>
        <v>905.00316455696202</v>
      </c>
      <c r="CA201" s="109">
        <f t="shared" si="129"/>
        <v>3264.6755921730173</v>
      </c>
      <c r="CB201" s="109">
        <f t="shared" si="129"/>
        <v>848.215713351261</v>
      </c>
      <c r="CC201" s="109">
        <f t="shared" si="129"/>
        <v>893.90525474920878</v>
      </c>
      <c r="CD201" s="109">
        <f t="shared" si="129"/>
        <v>9435.3808276663694</v>
      </c>
      <c r="CE201" s="109">
        <f t="shared" si="129"/>
        <v>2437.48</v>
      </c>
      <c r="CF201" s="109">
        <f t="shared" si="129"/>
        <v>1320.2388924970523</v>
      </c>
      <c r="CG201" s="109">
        <f t="shared" si="129"/>
        <v>1784.6377528759604</v>
      </c>
      <c r="CH201" s="109">
        <f t="shared" si="129"/>
        <v>3569.4668377811099</v>
      </c>
      <c r="CI201" s="109">
        <f t="shared" si="129"/>
        <v>1151.7724106417547</v>
      </c>
    </row>
    <row r="202" spans="1:87" x14ac:dyDescent="0.2">
      <c r="A202" s="33">
        <f t="shared" si="131"/>
        <v>0</v>
      </c>
      <c r="B202" s="206"/>
      <c r="C202" s="200"/>
      <c r="D202" s="197"/>
      <c r="E202" s="72">
        <f t="shared" si="107"/>
        <v>192</v>
      </c>
      <c r="F202" s="9" t="s">
        <v>2236</v>
      </c>
      <c r="G202" s="9" t="s">
        <v>2237</v>
      </c>
      <c r="H202" s="9" t="s">
        <v>782</v>
      </c>
      <c r="I202" s="9">
        <f t="shared" si="122"/>
        <v>237</v>
      </c>
      <c r="J202" s="9" t="s">
        <v>781</v>
      </c>
      <c r="K202" s="9">
        <f t="shared" si="123"/>
        <v>234</v>
      </c>
      <c r="P202" s="97">
        <f t="shared" si="94"/>
        <v>0.31918819188191883</v>
      </c>
      <c r="Q202" s="97"/>
      <c r="R202" s="97"/>
      <c r="S202" s="97"/>
      <c r="T202" s="97"/>
      <c r="U202" s="98" t="str">
        <f t="shared" si="95"/>
        <v/>
      </c>
      <c r="V202" s="107">
        <f t="shared" si="96"/>
        <v>0.27432859534002391</v>
      </c>
      <c r="W202" s="107">
        <f t="shared" si="97"/>
        <v>2.5423728813559324E-2</v>
      </c>
      <c r="X202" s="107">
        <f t="shared" si="98"/>
        <v>0</v>
      </c>
      <c r="Y202" s="107" t="str">
        <f t="shared" si="99"/>
        <v/>
      </c>
      <c r="Z202" s="107">
        <f t="shared" si="100"/>
        <v>0</v>
      </c>
      <c r="AA202" s="107">
        <f t="shared" si="101"/>
        <v>2.8708133971291867E-2</v>
      </c>
      <c r="AB202" s="107">
        <f t="shared" si="102"/>
        <v>8.4033613445378158E-2</v>
      </c>
      <c r="AC202" s="107">
        <f t="shared" si="103"/>
        <v>0.25317345469975744</v>
      </c>
      <c r="AD202" s="107">
        <f t="shared" si="104"/>
        <v>5.533596837944664E-2</v>
      </c>
      <c r="AE202" s="107">
        <f t="shared" si="105"/>
        <v>0</v>
      </c>
      <c r="AF202" s="97" t="b">
        <f t="shared" si="25"/>
        <v>1</v>
      </c>
      <c r="AG202" s="97">
        <f t="array" ref="AG202">IF($AF202,MEDIAN(IF(G1SelectionMask="x",IF(INDEX(StdCalcsRefCalcs,$E202,0)&gt;0,INDEX(StdCalcsRefCalcs,$E202,0)),"")),"")</f>
        <v>6.9684790912412392E-2</v>
      </c>
      <c r="AH202" s="97">
        <f t="array" ref="AH202">IF($AF202,QUARTILE(IF(G1SelectionMask="x",IF(INDEX(StdCalcsRefCalcs,$E202,0)&gt;0,INDEX(StdCalcsRefCalcs,$E202,0)),""),1),"")</f>
        <v>3.5365092573330557E-2</v>
      </c>
      <c r="AI202" s="97">
        <f t="array" ref="AI202">IF($AF202,QUARTILE(IF(G1SelectionMask="x",IF(INDEX(StdCalcsRefCalcs,$E202,0)&gt;0,INDEX(StdCalcsRefCalcs,$E202,0)),""),3),"")</f>
        <v>0.21088849438616261</v>
      </c>
      <c r="AJ202" s="97">
        <f t="array" ref="AJ202">IF($AF202,MIN(IF(G1SelectionMask="x",IF(INDEX(StdCalcsRefCalcs,$E202,0)&gt;0,INDEX(StdCalcsRefCalcs,$E202,0)),"")),"")</f>
        <v>2.5423728813559324E-2</v>
      </c>
      <c r="AK202" s="97">
        <f t="array" ref="AK202">IF($AF202,MAX(IF(G1SelectionMask="x",IF(INDEX(StdCalcsRefCalcs,$E202,0)&gt;0,INDEX(StdCalcsRefCalcs,$E202,0)),"")),"")</f>
        <v>0.27432859534002391</v>
      </c>
      <c r="AL202" s="97">
        <f t="shared" ref="AL202:AL209" si="132">IF($AF202,AVERAGEIF(G1SelectionMask,"x",INDEX(StdCalcsRefCalcs,$E202,0)),"")</f>
        <v>8.0111499405495265E-2</v>
      </c>
      <c r="AM202" s="97">
        <f t="array" ref="AM202">IF($AF202,STDEVA(IF(G1SelectionMask="x",IF(INDEX(StdCalcsRefCalcs,$E202,0)&gt;0,INDEX(StdCalcsRefCalcs,$E202,0)),"")),"")</f>
        <v>0.11340741630463425</v>
      </c>
      <c r="AN202" s="98" t="b">
        <f t="shared" si="109"/>
        <v>1</v>
      </c>
      <c r="AO202" s="98">
        <f t="array" ref="AO202">IF($AN202,MEDIAN(IF(G2SelectionMask="x",IF(INDEX(StdCalcsRefCalcs,$E202,0)&gt;0,INDEX(StdCalcsRefCalcs,$E202,0)),"")),"")</f>
        <v>6.9684790912412392E-2</v>
      </c>
      <c r="AP202" s="98">
        <f t="array" ref="AP202">IF($AN202,QUARTILE(IF(G2SelectionMask="x",IF(INDEX(StdCalcsRefCalcs,$E202,0)&gt;0,INDEX(StdCalcsRefCalcs,$E202,0)),""),1),"")</f>
        <v>3.7719342413332996E-2</v>
      </c>
      <c r="AQ202" s="98">
        <f t="array" ref="AQ202">IF($AN202,QUARTILE(IF(G2SelectionMask="x",IF(INDEX(StdCalcsRefCalcs,$E202,0)&gt;0,INDEX(StdCalcsRefCalcs,$E202,0)),""),3),"")</f>
        <v>0.11668038513810992</v>
      </c>
      <c r="AR202" s="98">
        <f t="array" ref="AR202">IF($AN202,MIN(IF(G2SelectionMask="x",IF(INDEX(StdCalcsRefCalcs,$E202,0)&gt;0,INDEX(StdCalcsRefCalcs,$E202,0)),"")),"")</f>
        <v>2.8708133971291867E-2</v>
      </c>
      <c r="AS202" s="98">
        <f t="array" ref="AS202">IF($AN202,MAX(IF(G2SelectionMask="x",IF(INDEX(StdCalcsRefCalcs,$E202,0)&gt;0,INDEX(StdCalcsRefCalcs,$E202,0)),"")),"")</f>
        <v>0.27432859534002391</v>
      </c>
      <c r="AT202" s="98">
        <f t="shared" si="110"/>
        <v>6.6868454140346978E-2</v>
      </c>
      <c r="AU202" s="98">
        <f t="array" ref="AU202">IF($AN202,STDEVA(IF(G2SelectionMask="x",IF(INDEX(StdCalcsRefCalcs,$E202,0)&gt;0,INDEX(StdCalcsRefCalcs,$E202,0)),"")),"")</f>
        <v>9.2872765944781596E-2</v>
      </c>
      <c r="AV202" s="97" t="b">
        <f t="shared" si="111"/>
        <v>0</v>
      </c>
      <c r="AW202" s="97" t="str">
        <f t="array" ref="AW202">IF($AV202,MEDIAN(IF(G3SelectionMask="x",IF(INDEX(StdCalcsRefCalcs,$E202,0)&gt;0,INDEX(StdCalcsRefCalcs,$E202,0)),"")),"")</f>
        <v/>
      </c>
      <c r="AX202" s="97" t="str">
        <f t="array" ref="AX202">IF($AV202,QUARTILE(IF(G3SelectionMask="x",IF(INDEX(StdCalcsRefCalcs,$E202,0)&gt;0,INDEX(StdCalcsRefCalcs,$E202,0)),""),1),"")</f>
        <v/>
      </c>
      <c r="AY202" s="97" t="str">
        <f t="array" ref="AY202">IF($AV202,QUARTILE(IF(G3SelectionMask="x",IF(INDEX(StdCalcsRefCalcs,$E202,0)&gt;0,INDEX(StdCalcsRefCalcs,$E202,0)),""),3),"")</f>
        <v/>
      </c>
      <c r="AZ202" s="97" t="str">
        <f t="array" ref="AZ202">IF($AV202,MIN(IF(G3SelectionMask="x",IF(INDEX(StdCalcsRefCalcs,$E202,0)&gt;0,INDEX(StdCalcsRefCalcs,$E202,0)),"")),"")</f>
        <v/>
      </c>
      <c r="BA202" s="97" t="str">
        <f t="array" ref="BA202">IF($AV202,MAX(IF(G3SelectionMask="x",IF(INDEX(StdCalcsRefCalcs,$E202,0)&gt;0,INDEX(StdCalcsRefCalcs,$E202,0)),"")),"")</f>
        <v/>
      </c>
      <c r="BB202" s="97" t="str">
        <f t="shared" si="112"/>
        <v/>
      </c>
      <c r="BC202" s="97" t="str">
        <f t="array" ref="BC202">IF($AV202,STDEVA(IF(G3SelectionMask="x",IF(INDEX(StdCalcsRefCalcs,$E202,0)&gt;0,INDEX(StdCalcsRefCalcs,$E202,0)),"")),"")</f>
        <v/>
      </c>
      <c r="BD202" s="98" t="b">
        <f t="shared" si="113"/>
        <v>0</v>
      </c>
      <c r="BE202" s="98" t="str">
        <f t="array" ref="BE202">IF($BD202,MEDIAN(IF(G4SelectionMask="x",IF(INDEX(StdCalcsRefCalcs,$E202,0)&gt;0,INDEX(StdCalcsRefCalcs,$E202,0)),"")),"")</f>
        <v/>
      </c>
      <c r="BF202" s="98" t="str">
        <f t="array" ref="BF202">IF($BD202,QUARTILE(IF(G4SelectionMask="x",IF(INDEX(StdCalcsRefCalcs,$E202,0)&gt;0,INDEX(StdCalcsRefCalcs,$E202,0)),""),1),"")</f>
        <v/>
      </c>
      <c r="BG202" s="98" t="str">
        <f t="array" ref="BG202">IF($BD202,QUARTILE(IF(G4SelectionMask="x",IF(INDEX(StdCalcsRefCalcs,$E202,0)&gt;0,INDEX(StdCalcsRefCalcs,$E202,0)),""),3),"")</f>
        <v/>
      </c>
      <c r="BH202" s="98" t="str">
        <f t="array" ref="BH202">IF($BD202,MIN(IF(G4SelectionMask="x",IF(INDEX(StdCalcsRefCalcs,$E202,0)&gt;0,INDEX(StdCalcsRefCalcs,$E202,0)),"")),"")</f>
        <v/>
      </c>
      <c r="BI202" s="98" t="str">
        <f t="array" ref="BI202">IF($BD202,MAX(IF(G4SelectionMask="x",IF(INDEX(StdCalcsRefCalcs,$E202,0)&gt;0,INDEX(StdCalcsRefCalcs,$E202,0)),"")),"")</f>
        <v/>
      </c>
      <c r="BJ202" s="98" t="str">
        <f t="shared" si="114"/>
        <v/>
      </c>
      <c r="BK202" s="98" t="str">
        <f t="array" ref="BK202">IF($BD202,STDEVA(IF(G4SelectionMask="x",IF(INDEX(StdCalcsRefCalcs,$E202,0)&gt;0,INDEX(StdCalcsRefCalcs,$E202,0)),"")),"")</f>
        <v/>
      </c>
      <c r="BL202" s="97" t="b">
        <f t="shared" si="115"/>
        <v>0</v>
      </c>
      <c r="BM202" s="97" t="str">
        <f t="array" ref="BM202">IF($BL202,MEDIAN(IF(G5SelectionMask="x",IF(INDEX(StdCalcsRefCalcs,$E202,0)&gt;0,INDEX(StdCalcsRefCalcs,$E202,0)),"")),"")</f>
        <v/>
      </c>
      <c r="BN202" s="97" t="str">
        <f t="array" ref="BN202">IF($BL202,QUARTILE(IF(G5SelectionMask="x",IF(INDEX(StdCalcsRefCalcs,$E202,0)&gt;0,INDEX(StdCalcsRefCalcs,$E202,0)),""),1),"")</f>
        <v/>
      </c>
      <c r="BO202" s="97" t="str">
        <f t="array" ref="BO202">IF($BL202,QUARTILE(IF(G5SelectionMask="x",IF(INDEX(StdCalcsRefCalcs,$E202,0)&gt;0,INDEX(StdCalcsRefCalcs,$E202,0)),""),3),"")</f>
        <v/>
      </c>
      <c r="BP202" s="97" t="str">
        <f t="array" ref="BP202">IF($BL202,MIN(IF(G5SelectionMask="x",IF(INDEX(StdCalcsRefCalcs,$E202,0)&gt;0,INDEX(StdCalcsRefCalcs,$E202,0)),"")),"")</f>
        <v/>
      </c>
      <c r="BQ202" s="97" t="str">
        <f t="array" ref="BQ202">IF($BL202,MAX(IF(G5SelectionMask="x",IF(INDEX(StdCalcsRefCalcs,$E202,0)&gt;0,INDEX(StdCalcsRefCalcs,$E202,0)),"")),"")</f>
        <v/>
      </c>
      <c r="BR202" s="97" t="str">
        <f t="shared" si="116"/>
        <v/>
      </c>
      <c r="BS202" s="99" t="str">
        <f t="array" ref="BS202">IF($BL202,STDEVA(IF(G5SelectionMask="x",IF(INDEX(StdCalcsRefCalcs,$E202,0)&gt;0,INDEX(StdCalcsRefCalcs,$E202,0)),"")),"")</f>
        <v/>
      </c>
      <c r="BT202" s="108"/>
      <c r="BU202" s="109">
        <f t="shared" ref="BU202:CI202" si="133">IFERROR(IF((LEN(INDEX(RawDataAllData,$I202,BU$9))+LEN(INDEX(RawDataAllData,$K202,BU$9)))*LEN(INDEX(RawDataAllData,$I202,BU$9))=0,"",INDEX(RawDataAllData,$I202,BU$9)/(INDEX(RawDataAllData,$I202,BU$9)+INDEX(RawDataAllData,$K202,BU$9))),"")</f>
        <v>0.31918819188191883</v>
      </c>
      <c r="BV202" s="109" t="str">
        <f t="shared" si="133"/>
        <v/>
      </c>
      <c r="BW202" s="109">
        <f t="shared" si="133"/>
        <v>0.27432859534002391</v>
      </c>
      <c r="BX202" s="109">
        <f t="shared" si="133"/>
        <v>2.5423728813559324E-2</v>
      </c>
      <c r="BY202" s="109">
        <f t="shared" si="133"/>
        <v>0</v>
      </c>
      <c r="BZ202" s="109" t="str">
        <f t="shared" si="133"/>
        <v/>
      </c>
      <c r="CA202" s="109">
        <f t="shared" si="133"/>
        <v>0</v>
      </c>
      <c r="CB202" s="109">
        <f t="shared" si="133"/>
        <v>2.8708133971291867E-2</v>
      </c>
      <c r="CC202" s="109">
        <f t="shared" si="133"/>
        <v>8.4033613445378158E-2</v>
      </c>
      <c r="CD202" s="109">
        <f t="shared" si="133"/>
        <v>0.25317345469975744</v>
      </c>
      <c r="CE202" s="109">
        <f t="shared" si="133"/>
        <v>5.533596837944664E-2</v>
      </c>
      <c r="CF202" s="109">
        <f t="shared" si="133"/>
        <v>0</v>
      </c>
      <c r="CG202" s="109">
        <f t="shared" si="133"/>
        <v>3.1847133757961783E-2</v>
      </c>
      <c r="CH202" s="109">
        <f t="shared" si="133"/>
        <v>0</v>
      </c>
      <c r="CI202" s="109">
        <f t="shared" si="133"/>
        <v>0.12756264236902051</v>
      </c>
    </row>
    <row r="203" spans="1:87" x14ac:dyDescent="0.2">
      <c r="A203" s="33">
        <f t="shared" si="131"/>
        <v>0</v>
      </c>
      <c r="B203" s="206"/>
      <c r="C203" s="200"/>
      <c r="D203" s="197"/>
      <c r="E203" s="72">
        <f t="shared" si="107"/>
        <v>193</v>
      </c>
      <c r="F203" s="9" t="s">
        <v>2240</v>
      </c>
      <c r="G203" s="9" t="s">
        <v>2238</v>
      </c>
      <c r="H203" s="9" t="s">
        <v>648</v>
      </c>
      <c r="I203" s="9">
        <f t="shared" ref="I203:I209" si="134">MATCH(H203,RawDataFieldKeys,0)-RawDataFieldKeyBaseRow</f>
        <v>68</v>
      </c>
      <c r="J203" s="9" t="s">
        <v>781</v>
      </c>
      <c r="K203" s="9">
        <f t="shared" ref="K203:K209" si="135">MATCH(J203,RawDataFieldKeys,0)-RawDataFieldKeyBaseRow</f>
        <v>234</v>
      </c>
      <c r="P203" s="97" t="str">
        <f t="shared" ref="P203:P266" si="136">IF(LEN($BU203)=0,"",$BU203)</f>
        <v/>
      </c>
      <c r="Q203" s="97"/>
      <c r="R203" s="97"/>
      <c r="S203" s="97"/>
      <c r="T203" s="97"/>
      <c r="U203" s="98" t="str">
        <f t="shared" ref="U203:U266" si="137">IF(LEN($BV203)=0,"",$BV203)</f>
        <v/>
      </c>
      <c r="V203" s="107" t="str">
        <f t="shared" ref="V203:V266" si="138">IF(LEN($BW203)=0,"",$BW203)</f>
        <v/>
      </c>
      <c r="W203" s="107" t="str">
        <f t="shared" ref="W203:W266" si="139">IF(LEN($BX203)=0,"",$BX203)</f>
        <v/>
      </c>
      <c r="X203" s="107" t="str">
        <f t="shared" ref="X203:X266" si="140">IF(LEN($BY203)=0,"",$BY203)</f>
        <v/>
      </c>
      <c r="Y203" s="107" t="str">
        <f t="shared" ref="Y203:Y266" si="141">IF(LEN($BZ203)=0,"",$BZ203)</f>
        <v/>
      </c>
      <c r="Z203" s="107" t="str">
        <f t="shared" ref="Z203:Z266" si="142">IF(LEN($CA203)=0,"",$CA203)</f>
        <v/>
      </c>
      <c r="AA203" s="107" t="str">
        <f t="shared" ref="AA203:AA266" si="143">IF(LEN($CB203)=0,"",$CB203)</f>
        <v/>
      </c>
      <c r="AB203" s="107" t="str">
        <f t="shared" ref="AB203:AB266" si="144">IF(LEN($CC203)=0,"",$CC203)</f>
        <v/>
      </c>
      <c r="AC203" s="107" t="str">
        <f t="shared" ref="AC203:AC266" si="145">IF(LEN($CD203)=0,"",$CD203)</f>
        <v/>
      </c>
      <c r="AD203" s="107" t="str">
        <f t="shared" ref="AD203:AD266" si="146">IF(LEN($CE203)=0,"",$CE203)</f>
        <v/>
      </c>
      <c r="AE203" s="107" t="str">
        <f t="shared" ref="AE203:AE266" si="147">IF(LEN($CF203)=0,"",$CF203)</f>
        <v/>
      </c>
      <c r="AF203" s="97" t="b">
        <f t="shared" ref="AF203:AF210" si="148">COUNTIFS(G1SelectionMask,"x",INDEX(StdCalcsRefCalcs,$E203,0),"&gt;0")&gt;=RuleofN</f>
        <v>0</v>
      </c>
      <c r="AG203" s="97" t="str">
        <f t="array" ref="AG203">IF($AF203,MEDIAN(IF(G1SelectionMask="x",IF(INDEX(StdCalcsRefCalcs,$E203,0)&gt;0,INDEX(StdCalcsRefCalcs,$E203,0)),"")),"")</f>
        <v/>
      </c>
      <c r="AH203" s="97" t="str">
        <f t="array" ref="AH203">IF($AF203,QUARTILE(IF(G1SelectionMask="x",IF(INDEX(StdCalcsRefCalcs,$E203,0)&gt;0,INDEX(StdCalcsRefCalcs,$E203,0)),""),1),"")</f>
        <v/>
      </c>
      <c r="AI203" s="97" t="str">
        <f t="array" ref="AI203">IF($AF203,QUARTILE(IF(G1SelectionMask="x",IF(INDEX(StdCalcsRefCalcs,$E203,0)&gt;0,INDEX(StdCalcsRefCalcs,$E203,0)),""),3),"")</f>
        <v/>
      </c>
      <c r="AJ203" s="97" t="str">
        <f t="array" ref="AJ203">IF($AF203,MIN(IF(G1SelectionMask="x",IF(INDEX(StdCalcsRefCalcs,$E203,0)&gt;0,INDEX(StdCalcsRefCalcs,$E203,0)),"")),"")</f>
        <v/>
      </c>
      <c r="AK203" s="97" t="str">
        <f t="array" ref="AK203">IF($AF203,MAX(IF(G1SelectionMask="x",IF(INDEX(StdCalcsRefCalcs,$E203,0)&gt;0,INDEX(StdCalcsRefCalcs,$E203,0)),"")),"")</f>
        <v/>
      </c>
      <c r="AL203" s="97" t="str">
        <f t="shared" si="132"/>
        <v/>
      </c>
      <c r="AM203" s="97" t="str">
        <f t="array" ref="AM203">IF($AF203,STDEVA(IF(G1SelectionMask="x",IF(INDEX(StdCalcsRefCalcs,$E203,0)&gt;0,INDEX(StdCalcsRefCalcs,$E203,0)),"")),"")</f>
        <v/>
      </c>
      <c r="AN203" s="98" t="b">
        <f t="shared" si="109"/>
        <v>0</v>
      </c>
      <c r="AO203" s="98" t="str">
        <f t="array" ref="AO203">IF($AN203,MEDIAN(IF(G2SelectionMask="x",IF(INDEX(StdCalcsRefCalcs,$E203,0)&gt;0,INDEX(StdCalcsRefCalcs,$E203,0)),"")),"")</f>
        <v/>
      </c>
      <c r="AP203" s="98" t="str">
        <f t="array" ref="AP203">IF($AN203,QUARTILE(IF(G2SelectionMask="x",IF(INDEX(StdCalcsRefCalcs,$E203,0)&gt;0,INDEX(StdCalcsRefCalcs,$E203,0)),""),1),"")</f>
        <v/>
      </c>
      <c r="AQ203" s="98" t="str">
        <f t="array" ref="AQ203">IF($AN203,QUARTILE(IF(G2SelectionMask="x",IF(INDEX(StdCalcsRefCalcs,$E203,0)&gt;0,INDEX(StdCalcsRefCalcs,$E203,0)),""),3),"")</f>
        <v/>
      </c>
      <c r="AR203" s="98" t="str">
        <f t="array" ref="AR203">IF($AN203,MIN(IF(G2SelectionMask="x",IF(INDEX(StdCalcsRefCalcs,$E203,0)&gt;0,INDEX(StdCalcsRefCalcs,$E203,0)),"")),"")</f>
        <v/>
      </c>
      <c r="AS203" s="98" t="str">
        <f t="array" ref="AS203">IF($AN203,MAX(IF(G2SelectionMask="x",IF(INDEX(StdCalcsRefCalcs,$E203,0)&gt;0,INDEX(StdCalcsRefCalcs,$E203,0)),"")),"")</f>
        <v/>
      </c>
      <c r="AT203" s="98" t="str">
        <f t="shared" si="110"/>
        <v/>
      </c>
      <c r="AU203" s="98" t="str">
        <f t="array" ref="AU203">IF($AN203,STDEVA(IF(G2SelectionMask="x",IF(INDEX(StdCalcsRefCalcs,$E203,0)&gt;0,INDEX(StdCalcsRefCalcs,$E203,0)),"")),"")</f>
        <v/>
      </c>
      <c r="AV203" s="97" t="b">
        <f t="shared" si="111"/>
        <v>0</v>
      </c>
      <c r="AW203" s="97" t="str">
        <f t="array" ref="AW203">IF($AV203,MEDIAN(IF(G3SelectionMask="x",IF(INDEX(StdCalcsRefCalcs,$E203,0)&gt;0,INDEX(StdCalcsRefCalcs,$E203,0)),"")),"")</f>
        <v/>
      </c>
      <c r="AX203" s="97" t="str">
        <f t="array" ref="AX203">IF($AV203,QUARTILE(IF(G3SelectionMask="x",IF(INDEX(StdCalcsRefCalcs,$E203,0)&gt;0,INDEX(StdCalcsRefCalcs,$E203,0)),""),1),"")</f>
        <v/>
      </c>
      <c r="AY203" s="97" t="str">
        <f t="array" ref="AY203">IF($AV203,QUARTILE(IF(G3SelectionMask="x",IF(INDEX(StdCalcsRefCalcs,$E203,0)&gt;0,INDEX(StdCalcsRefCalcs,$E203,0)),""),3),"")</f>
        <v/>
      </c>
      <c r="AZ203" s="97" t="str">
        <f t="array" ref="AZ203">IF($AV203,MIN(IF(G3SelectionMask="x",IF(INDEX(StdCalcsRefCalcs,$E203,0)&gt;0,INDEX(StdCalcsRefCalcs,$E203,0)),"")),"")</f>
        <v/>
      </c>
      <c r="BA203" s="97" t="str">
        <f t="array" ref="BA203">IF($AV203,MAX(IF(G3SelectionMask="x",IF(INDEX(StdCalcsRefCalcs,$E203,0)&gt;0,INDEX(StdCalcsRefCalcs,$E203,0)),"")),"")</f>
        <v/>
      </c>
      <c r="BB203" s="97" t="str">
        <f t="shared" si="112"/>
        <v/>
      </c>
      <c r="BC203" s="97" t="str">
        <f t="array" ref="BC203">IF($AV203,STDEVA(IF(G3SelectionMask="x",IF(INDEX(StdCalcsRefCalcs,$E203,0)&gt;0,INDEX(StdCalcsRefCalcs,$E203,0)),"")),"")</f>
        <v/>
      </c>
      <c r="BD203" s="98" t="b">
        <f t="shared" si="113"/>
        <v>0</v>
      </c>
      <c r="BE203" s="98" t="str">
        <f t="array" ref="BE203">IF($BD203,MEDIAN(IF(G4SelectionMask="x",IF(INDEX(StdCalcsRefCalcs,$E203,0)&gt;0,INDEX(StdCalcsRefCalcs,$E203,0)),"")),"")</f>
        <v/>
      </c>
      <c r="BF203" s="98" t="str">
        <f t="array" ref="BF203">IF($BD203,QUARTILE(IF(G4SelectionMask="x",IF(INDEX(StdCalcsRefCalcs,$E203,0)&gt;0,INDEX(StdCalcsRefCalcs,$E203,0)),""),1),"")</f>
        <v/>
      </c>
      <c r="BG203" s="98" t="str">
        <f t="array" ref="BG203">IF($BD203,QUARTILE(IF(G4SelectionMask="x",IF(INDEX(StdCalcsRefCalcs,$E203,0)&gt;0,INDEX(StdCalcsRefCalcs,$E203,0)),""),3),"")</f>
        <v/>
      </c>
      <c r="BH203" s="98" t="str">
        <f t="array" ref="BH203">IF($BD203,MIN(IF(G4SelectionMask="x",IF(INDEX(StdCalcsRefCalcs,$E203,0)&gt;0,INDEX(StdCalcsRefCalcs,$E203,0)),"")),"")</f>
        <v/>
      </c>
      <c r="BI203" s="98" t="str">
        <f t="array" ref="BI203">IF($BD203,MAX(IF(G4SelectionMask="x",IF(INDEX(StdCalcsRefCalcs,$E203,0)&gt;0,INDEX(StdCalcsRefCalcs,$E203,0)),"")),"")</f>
        <v/>
      </c>
      <c r="BJ203" s="98" t="str">
        <f t="shared" si="114"/>
        <v/>
      </c>
      <c r="BK203" s="98" t="str">
        <f t="array" ref="BK203">IF($BD203,STDEVA(IF(G4SelectionMask="x",IF(INDEX(StdCalcsRefCalcs,$E203,0)&gt;0,INDEX(StdCalcsRefCalcs,$E203,0)),"")),"")</f>
        <v/>
      </c>
      <c r="BL203" s="97" t="b">
        <f t="shared" si="115"/>
        <v>0</v>
      </c>
      <c r="BM203" s="97" t="str">
        <f t="array" ref="BM203">IF($BL203,MEDIAN(IF(G5SelectionMask="x",IF(INDEX(StdCalcsRefCalcs,$E203,0)&gt;0,INDEX(StdCalcsRefCalcs,$E203,0)),"")),"")</f>
        <v/>
      </c>
      <c r="BN203" s="97" t="str">
        <f t="array" ref="BN203">IF($BL203,QUARTILE(IF(G5SelectionMask="x",IF(INDEX(StdCalcsRefCalcs,$E203,0)&gt;0,INDEX(StdCalcsRefCalcs,$E203,0)),""),1),"")</f>
        <v/>
      </c>
      <c r="BO203" s="97" t="str">
        <f t="array" ref="BO203">IF($BL203,QUARTILE(IF(G5SelectionMask="x",IF(INDEX(StdCalcsRefCalcs,$E203,0)&gt;0,INDEX(StdCalcsRefCalcs,$E203,0)),""),3),"")</f>
        <v/>
      </c>
      <c r="BP203" s="97" t="str">
        <f t="array" ref="BP203">IF($BL203,MIN(IF(G5SelectionMask="x",IF(INDEX(StdCalcsRefCalcs,$E203,0)&gt;0,INDEX(StdCalcsRefCalcs,$E203,0)),"")),"")</f>
        <v/>
      </c>
      <c r="BQ203" s="97" t="str">
        <f t="array" ref="BQ203">IF($BL203,MAX(IF(G5SelectionMask="x",IF(INDEX(StdCalcsRefCalcs,$E203,0)&gt;0,INDEX(StdCalcsRefCalcs,$E203,0)),"")),"")</f>
        <v/>
      </c>
      <c r="BR203" s="97" t="str">
        <f t="shared" si="116"/>
        <v/>
      </c>
      <c r="BS203" s="99" t="str">
        <f t="array" ref="BS203">IF($BL203,STDEVA(IF(G5SelectionMask="x",IF(INDEX(StdCalcsRefCalcs,$E203,0)&gt;0,INDEX(StdCalcsRefCalcs,$E203,0)),"")),"")</f>
        <v/>
      </c>
      <c r="BT203" s="108"/>
      <c r="BU203" s="109" t="str">
        <f t="shared" ref="BU203:CI204" si="149">IFERROR(IF(LEN(INDEX(RawDataAllData,$I203,BU$9))*LEN(INDEX(RawDataAllData,$K203,BU$9))=0,"",INDEX(RawDataAllData,$I203,BU$9)/INDEX(RawDataAllData,$K203,BU$9)),"")</f>
        <v/>
      </c>
      <c r="BV203" s="109" t="str">
        <f t="shared" si="149"/>
        <v/>
      </c>
      <c r="BW203" s="109" t="str">
        <f t="shared" si="149"/>
        <v/>
      </c>
      <c r="BX203" s="109" t="str">
        <f t="shared" si="149"/>
        <v/>
      </c>
      <c r="BY203" s="109" t="str">
        <f t="shared" si="149"/>
        <v/>
      </c>
      <c r="BZ203" s="109" t="str">
        <f t="shared" si="149"/>
        <v/>
      </c>
      <c r="CA203" s="109" t="str">
        <f t="shared" si="149"/>
        <v/>
      </c>
      <c r="CB203" s="109" t="str">
        <f t="shared" si="149"/>
        <v/>
      </c>
      <c r="CC203" s="109" t="str">
        <f t="shared" si="149"/>
        <v/>
      </c>
      <c r="CD203" s="109" t="str">
        <f t="shared" si="149"/>
        <v/>
      </c>
      <c r="CE203" s="109" t="str">
        <f t="shared" si="149"/>
        <v/>
      </c>
      <c r="CF203" s="109" t="str">
        <f t="shared" si="149"/>
        <v/>
      </c>
      <c r="CG203" s="109" t="str">
        <f t="shared" si="149"/>
        <v/>
      </c>
      <c r="CH203" s="109" t="str">
        <f t="shared" si="149"/>
        <v/>
      </c>
      <c r="CI203" s="109" t="str">
        <f t="shared" si="149"/>
        <v/>
      </c>
    </row>
    <row r="204" spans="1:87" x14ac:dyDescent="0.2">
      <c r="A204" s="33">
        <f t="shared" si="131"/>
        <v>0</v>
      </c>
      <c r="B204" s="206"/>
      <c r="C204" s="200"/>
      <c r="D204" s="197"/>
      <c r="E204" s="72">
        <f t="shared" si="107"/>
        <v>194</v>
      </c>
      <c r="F204" s="9" t="s">
        <v>2241</v>
      </c>
      <c r="G204" s="9" t="s">
        <v>2239</v>
      </c>
      <c r="H204" s="9" t="s">
        <v>651</v>
      </c>
      <c r="I204" s="9">
        <f t="shared" si="134"/>
        <v>71</v>
      </c>
      <c r="J204" s="9" t="s">
        <v>782</v>
      </c>
      <c r="K204" s="9">
        <f t="shared" si="135"/>
        <v>237</v>
      </c>
      <c r="P204" s="97" t="str">
        <f t="shared" si="136"/>
        <v/>
      </c>
      <c r="Q204" s="97"/>
      <c r="R204" s="97"/>
      <c r="S204" s="97"/>
      <c r="T204" s="97"/>
      <c r="U204" s="98" t="str">
        <f t="shared" si="137"/>
        <v/>
      </c>
      <c r="V204" s="107" t="str">
        <f t="shared" si="138"/>
        <v/>
      </c>
      <c r="W204" s="107" t="str">
        <f t="shared" si="139"/>
        <v/>
      </c>
      <c r="X204" s="107" t="str">
        <f t="shared" si="140"/>
        <v/>
      </c>
      <c r="Y204" s="107" t="str">
        <f t="shared" si="141"/>
        <v/>
      </c>
      <c r="Z204" s="107" t="str">
        <f t="shared" si="142"/>
        <v/>
      </c>
      <c r="AA204" s="107" t="str">
        <f t="shared" si="143"/>
        <v/>
      </c>
      <c r="AB204" s="107" t="str">
        <f t="shared" si="144"/>
        <v/>
      </c>
      <c r="AC204" s="107" t="str">
        <f t="shared" si="145"/>
        <v/>
      </c>
      <c r="AD204" s="107" t="str">
        <f t="shared" si="146"/>
        <v/>
      </c>
      <c r="AE204" s="107" t="str">
        <f t="shared" si="147"/>
        <v/>
      </c>
      <c r="AF204" s="97" t="b">
        <f t="shared" si="148"/>
        <v>0</v>
      </c>
      <c r="AG204" s="97" t="str">
        <f t="array" ref="AG204">IF($AF204,MEDIAN(IF(G1SelectionMask="x",IF(INDEX(StdCalcsRefCalcs,$E204,0)&gt;0,INDEX(StdCalcsRefCalcs,$E204,0)),"")),"")</f>
        <v/>
      </c>
      <c r="AH204" s="97" t="str">
        <f t="array" ref="AH204">IF($AF204,QUARTILE(IF(G1SelectionMask="x",IF(INDEX(StdCalcsRefCalcs,$E204,0)&gt;0,INDEX(StdCalcsRefCalcs,$E204,0)),""),1),"")</f>
        <v/>
      </c>
      <c r="AI204" s="97" t="str">
        <f t="array" ref="AI204">IF($AF204,QUARTILE(IF(G1SelectionMask="x",IF(INDEX(StdCalcsRefCalcs,$E204,0)&gt;0,INDEX(StdCalcsRefCalcs,$E204,0)),""),3),"")</f>
        <v/>
      </c>
      <c r="AJ204" s="97" t="str">
        <f t="array" ref="AJ204">IF($AF204,MIN(IF(G1SelectionMask="x",IF(INDEX(StdCalcsRefCalcs,$E204,0)&gt;0,INDEX(StdCalcsRefCalcs,$E204,0)),"")),"")</f>
        <v/>
      </c>
      <c r="AK204" s="97" t="str">
        <f t="array" ref="AK204">IF($AF204,MAX(IF(G1SelectionMask="x",IF(INDEX(StdCalcsRefCalcs,$E204,0)&gt;0,INDEX(StdCalcsRefCalcs,$E204,0)),"")),"")</f>
        <v/>
      </c>
      <c r="AL204" s="97" t="str">
        <f t="shared" si="132"/>
        <v/>
      </c>
      <c r="AM204" s="97" t="str">
        <f t="array" ref="AM204">IF($AF204,STDEVA(IF(G1SelectionMask="x",IF(INDEX(StdCalcsRefCalcs,$E204,0)&gt;0,INDEX(StdCalcsRefCalcs,$E204,0)),"")),"")</f>
        <v/>
      </c>
      <c r="AN204" s="98" t="b">
        <f t="shared" si="109"/>
        <v>0</v>
      </c>
      <c r="AO204" s="98" t="str">
        <f t="array" ref="AO204">IF($AN204,MEDIAN(IF(G2SelectionMask="x",IF(INDEX(StdCalcsRefCalcs,$E204,0)&gt;0,INDEX(StdCalcsRefCalcs,$E204,0)),"")),"")</f>
        <v/>
      </c>
      <c r="AP204" s="98" t="str">
        <f t="array" ref="AP204">IF($AN204,QUARTILE(IF(G2SelectionMask="x",IF(INDEX(StdCalcsRefCalcs,$E204,0)&gt;0,INDEX(StdCalcsRefCalcs,$E204,0)),""),1),"")</f>
        <v/>
      </c>
      <c r="AQ204" s="98" t="str">
        <f t="array" ref="AQ204">IF($AN204,QUARTILE(IF(G2SelectionMask="x",IF(INDEX(StdCalcsRefCalcs,$E204,0)&gt;0,INDEX(StdCalcsRefCalcs,$E204,0)),""),3),"")</f>
        <v/>
      </c>
      <c r="AR204" s="98" t="str">
        <f t="array" ref="AR204">IF($AN204,MIN(IF(G2SelectionMask="x",IF(INDEX(StdCalcsRefCalcs,$E204,0)&gt;0,INDEX(StdCalcsRefCalcs,$E204,0)),"")),"")</f>
        <v/>
      </c>
      <c r="AS204" s="98" t="str">
        <f t="array" ref="AS204">IF($AN204,MAX(IF(G2SelectionMask="x",IF(INDEX(StdCalcsRefCalcs,$E204,0)&gt;0,INDEX(StdCalcsRefCalcs,$E204,0)),"")),"")</f>
        <v/>
      </c>
      <c r="AT204" s="98" t="str">
        <f t="shared" si="110"/>
        <v/>
      </c>
      <c r="AU204" s="98" t="str">
        <f t="array" ref="AU204">IF($AN204,STDEVA(IF(G2SelectionMask="x",IF(INDEX(StdCalcsRefCalcs,$E204,0)&gt;0,INDEX(StdCalcsRefCalcs,$E204,0)),"")),"")</f>
        <v/>
      </c>
      <c r="AV204" s="97" t="b">
        <f t="shared" si="111"/>
        <v>0</v>
      </c>
      <c r="AW204" s="97" t="str">
        <f t="array" ref="AW204">IF($AV204,MEDIAN(IF(G3SelectionMask="x",IF(INDEX(StdCalcsRefCalcs,$E204,0)&gt;0,INDEX(StdCalcsRefCalcs,$E204,0)),"")),"")</f>
        <v/>
      </c>
      <c r="AX204" s="97" t="str">
        <f t="array" ref="AX204">IF($AV204,QUARTILE(IF(G3SelectionMask="x",IF(INDEX(StdCalcsRefCalcs,$E204,0)&gt;0,INDEX(StdCalcsRefCalcs,$E204,0)),""),1),"")</f>
        <v/>
      </c>
      <c r="AY204" s="97" t="str">
        <f t="array" ref="AY204">IF($AV204,QUARTILE(IF(G3SelectionMask="x",IF(INDEX(StdCalcsRefCalcs,$E204,0)&gt;0,INDEX(StdCalcsRefCalcs,$E204,0)),""),3),"")</f>
        <v/>
      </c>
      <c r="AZ204" s="97" t="str">
        <f t="array" ref="AZ204">IF($AV204,MIN(IF(G3SelectionMask="x",IF(INDEX(StdCalcsRefCalcs,$E204,0)&gt;0,INDEX(StdCalcsRefCalcs,$E204,0)),"")),"")</f>
        <v/>
      </c>
      <c r="BA204" s="97" t="str">
        <f t="array" ref="BA204">IF($AV204,MAX(IF(G3SelectionMask="x",IF(INDEX(StdCalcsRefCalcs,$E204,0)&gt;0,INDEX(StdCalcsRefCalcs,$E204,0)),"")),"")</f>
        <v/>
      </c>
      <c r="BB204" s="97" t="str">
        <f t="shared" si="112"/>
        <v/>
      </c>
      <c r="BC204" s="97" t="str">
        <f t="array" ref="BC204">IF($AV204,STDEVA(IF(G3SelectionMask="x",IF(INDEX(StdCalcsRefCalcs,$E204,0)&gt;0,INDEX(StdCalcsRefCalcs,$E204,0)),"")),"")</f>
        <v/>
      </c>
      <c r="BD204" s="98" t="b">
        <f t="shared" si="113"/>
        <v>0</v>
      </c>
      <c r="BE204" s="98" t="str">
        <f t="array" ref="BE204">IF($BD204,MEDIAN(IF(G4SelectionMask="x",IF(INDEX(StdCalcsRefCalcs,$E204,0)&gt;0,INDEX(StdCalcsRefCalcs,$E204,0)),"")),"")</f>
        <v/>
      </c>
      <c r="BF204" s="98" t="str">
        <f t="array" ref="BF204">IF($BD204,QUARTILE(IF(G4SelectionMask="x",IF(INDEX(StdCalcsRefCalcs,$E204,0)&gt;0,INDEX(StdCalcsRefCalcs,$E204,0)),""),1),"")</f>
        <v/>
      </c>
      <c r="BG204" s="98" t="str">
        <f t="array" ref="BG204">IF($BD204,QUARTILE(IF(G4SelectionMask="x",IF(INDEX(StdCalcsRefCalcs,$E204,0)&gt;0,INDEX(StdCalcsRefCalcs,$E204,0)),""),3),"")</f>
        <v/>
      </c>
      <c r="BH204" s="98" t="str">
        <f t="array" ref="BH204">IF($BD204,MIN(IF(G4SelectionMask="x",IF(INDEX(StdCalcsRefCalcs,$E204,0)&gt;0,INDEX(StdCalcsRefCalcs,$E204,0)),"")),"")</f>
        <v/>
      </c>
      <c r="BI204" s="98" t="str">
        <f t="array" ref="BI204">IF($BD204,MAX(IF(G4SelectionMask="x",IF(INDEX(StdCalcsRefCalcs,$E204,0)&gt;0,INDEX(StdCalcsRefCalcs,$E204,0)),"")),"")</f>
        <v/>
      </c>
      <c r="BJ204" s="98" t="str">
        <f t="shared" si="114"/>
        <v/>
      </c>
      <c r="BK204" s="98" t="str">
        <f t="array" ref="BK204">IF($BD204,STDEVA(IF(G4SelectionMask="x",IF(INDEX(StdCalcsRefCalcs,$E204,0)&gt;0,INDEX(StdCalcsRefCalcs,$E204,0)),"")),"")</f>
        <v/>
      </c>
      <c r="BL204" s="97" t="b">
        <f t="shared" si="115"/>
        <v>0</v>
      </c>
      <c r="BM204" s="97" t="str">
        <f t="array" ref="BM204">IF($BL204,MEDIAN(IF(G5SelectionMask="x",IF(INDEX(StdCalcsRefCalcs,$E204,0)&gt;0,INDEX(StdCalcsRefCalcs,$E204,0)),"")),"")</f>
        <v/>
      </c>
      <c r="BN204" s="97" t="str">
        <f t="array" ref="BN204">IF($BL204,QUARTILE(IF(G5SelectionMask="x",IF(INDEX(StdCalcsRefCalcs,$E204,0)&gt;0,INDEX(StdCalcsRefCalcs,$E204,0)),""),1),"")</f>
        <v/>
      </c>
      <c r="BO204" s="97" t="str">
        <f t="array" ref="BO204">IF($BL204,QUARTILE(IF(G5SelectionMask="x",IF(INDEX(StdCalcsRefCalcs,$E204,0)&gt;0,INDEX(StdCalcsRefCalcs,$E204,0)),""),3),"")</f>
        <v/>
      </c>
      <c r="BP204" s="97" t="str">
        <f t="array" ref="BP204">IF($BL204,MIN(IF(G5SelectionMask="x",IF(INDEX(StdCalcsRefCalcs,$E204,0)&gt;0,INDEX(StdCalcsRefCalcs,$E204,0)),"")),"")</f>
        <v/>
      </c>
      <c r="BQ204" s="97" t="str">
        <f t="array" ref="BQ204">IF($BL204,MAX(IF(G5SelectionMask="x",IF(INDEX(StdCalcsRefCalcs,$E204,0)&gt;0,INDEX(StdCalcsRefCalcs,$E204,0)),"")),"")</f>
        <v/>
      </c>
      <c r="BR204" s="97" t="str">
        <f t="shared" si="116"/>
        <v/>
      </c>
      <c r="BS204" s="99" t="str">
        <f t="array" ref="BS204">IF($BL204,STDEVA(IF(G5SelectionMask="x",IF(INDEX(StdCalcsRefCalcs,$E204,0)&gt;0,INDEX(StdCalcsRefCalcs,$E204,0)),"")),"")</f>
        <v/>
      </c>
      <c r="BT204" s="108"/>
      <c r="BU204" s="109" t="str">
        <f t="shared" si="149"/>
        <v/>
      </c>
      <c r="BV204" s="109" t="str">
        <f t="shared" si="149"/>
        <v/>
      </c>
      <c r="BW204" s="109" t="str">
        <f t="shared" si="149"/>
        <v/>
      </c>
      <c r="BX204" s="109" t="str">
        <f t="shared" si="149"/>
        <v/>
      </c>
      <c r="BY204" s="109" t="str">
        <f t="shared" si="149"/>
        <v/>
      </c>
      <c r="BZ204" s="109" t="str">
        <f t="shared" si="149"/>
        <v/>
      </c>
      <c r="CA204" s="109" t="str">
        <f t="shared" si="149"/>
        <v/>
      </c>
      <c r="CB204" s="109" t="str">
        <f t="shared" si="149"/>
        <v/>
      </c>
      <c r="CC204" s="109" t="str">
        <f t="shared" si="149"/>
        <v/>
      </c>
      <c r="CD204" s="109" t="str">
        <f t="shared" si="149"/>
        <v/>
      </c>
      <c r="CE204" s="109" t="str">
        <f t="shared" si="149"/>
        <v/>
      </c>
      <c r="CF204" s="109" t="str">
        <f t="shared" si="149"/>
        <v/>
      </c>
      <c r="CG204" s="109" t="str">
        <f t="shared" si="149"/>
        <v/>
      </c>
      <c r="CH204" s="109" t="str">
        <f t="shared" si="149"/>
        <v/>
      </c>
      <c r="CI204" s="109" t="str">
        <f t="shared" si="149"/>
        <v/>
      </c>
    </row>
    <row r="205" spans="1:87" x14ac:dyDescent="0.2">
      <c r="A205" s="33">
        <f t="shared" si="131"/>
        <v>0</v>
      </c>
      <c r="B205" s="206"/>
      <c r="C205" s="200"/>
      <c r="D205" s="197"/>
      <c r="E205" s="72">
        <f t="shared" si="107"/>
        <v>195</v>
      </c>
      <c r="F205" s="9" t="s">
        <v>2244</v>
      </c>
      <c r="G205" s="9" t="s">
        <v>2245</v>
      </c>
      <c r="H205" s="9" t="s">
        <v>784</v>
      </c>
      <c r="I205" s="9">
        <f t="shared" si="134"/>
        <v>236</v>
      </c>
      <c r="J205" s="9" t="s">
        <v>786</v>
      </c>
      <c r="K205" s="9">
        <f t="shared" si="135"/>
        <v>239</v>
      </c>
      <c r="L205" s="9" t="s">
        <v>223</v>
      </c>
      <c r="M205" s="9">
        <f>MATCH(L205,RawDataFieldKeys,0)-RawDataFieldKeyBaseRow</f>
        <v>233</v>
      </c>
      <c r="P205" s="97" t="str">
        <f t="shared" si="136"/>
        <v/>
      </c>
      <c r="Q205" s="97"/>
      <c r="R205" s="97"/>
      <c r="S205" s="97"/>
      <c r="T205" s="97"/>
      <c r="U205" s="98" t="str">
        <f t="shared" si="137"/>
        <v/>
      </c>
      <c r="V205" s="107" t="str">
        <f t="shared" si="138"/>
        <v/>
      </c>
      <c r="W205" s="107" t="str">
        <f t="shared" si="139"/>
        <v/>
      </c>
      <c r="X205" s="107" t="str">
        <f t="shared" si="140"/>
        <v/>
      </c>
      <c r="Y205" s="107" t="str">
        <f t="shared" si="141"/>
        <v/>
      </c>
      <c r="Z205" s="107" t="str">
        <f t="shared" si="142"/>
        <v/>
      </c>
      <c r="AA205" s="107" t="str">
        <f t="shared" si="143"/>
        <v/>
      </c>
      <c r="AB205" s="107" t="str">
        <f t="shared" si="144"/>
        <v/>
      </c>
      <c r="AC205" s="107" t="str">
        <f t="shared" si="145"/>
        <v/>
      </c>
      <c r="AD205" s="107" t="str">
        <f t="shared" si="146"/>
        <v/>
      </c>
      <c r="AE205" s="107" t="str">
        <f t="shared" si="147"/>
        <v/>
      </c>
      <c r="AF205" s="97" t="b">
        <f t="shared" si="148"/>
        <v>0</v>
      </c>
      <c r="AG205" s="97" t="str">
        <f t="array" ref="AG205">IF($AF205,MEDIAN(IF(G1SelectionMask="x",IF(INDEX(StdCalcsRefCalcs,$E205,0)&gt;0,INDEX(StdCalcsRefCalcs,$E205,0)),"")),"")</f>
        <v/>
      </c>
      <c r="AH205" s="97" t="str">
        <f t="array" ref="AH205">IF($AF205,QUARTILE(IF(G1SelectionMask="x",IF(INDEX(StdCalcsRefCalcs,$E205,0)&gt;0,INDEX(StdCalcsRefCalcs,$E205,0)),""),1),"")</f>
        <v/>
      </c>
      <c r="AI205" s="97" t="str">
        <f t="array" ref="AI205">IF($AF205,QUARTILE(IF(G1SelectionMask="x",IF(INDEX(StdCalcsRefCalcs,$E205,0)&gt;0,INDEX(StdCalcsRefCalcs,$E205,0)),""),3),"")</f>
        <v/>
      </c>
      <c r="AJ205" s="97" t="str">
        <f t="array" ref="AJ205">IF($AF205,MIN(IF(G1SelectionMask="x",IF(INDEX(StdCalcsRefCalcs,$E205,0)&gt;0,INDEX(StdCalcsRefCalcs,$E205,0)),"")),"")</f>
        <v/>
      </c>
      <c r="AK205" s="97" t="str">
        <f t="array" ref="AK205">IF($AF205,MAX(IF(G1SelectionMask="x",IF(INDEX(StdCalcsRefCalcs,$E205,0)&gt;0,INDEX(StdCalcsRefCalcs,$E205,0)),"")),"")</f>
        <v/>
      </c>
      <c r="AL205" s="97" t="str">
        <f t="shared" si="132"/>
        <v/>
      </c>
      <c r="AM205" s="97" t="str">
        <f t="array" ref="AM205">IF($AF205,STDEVA(IF(G1SelectionMask="x",IF(INDEX(StdCalcsRefCalcs,$E205,0)&gt;0,INDEX(StdCalcsRefCalcs,$E205,0)),"")),"")</f>
        <v/>
      </c>
      <c r="AN205" s="98" t="b">
        <f t="shared" si="109"/>
        <v>0</v>
      </c>
      <c r="AO205" s="98" t="str">
        <f t="array" ref="AO205">IF($AN205,MEDIAN(IF(G2SelectionMask="x",IF(INDEX(StdCalcsRefCalcs,$E205,0)&gt;0,INDEX(StdCalcsRefCalcs,$E205,0)),"")),"")</f>
        <v/>
      </c>
      <c r="AP205" s="98" t="str">
        <f t="array" ref="AP205">IF($AN205,QUARTILE(IF(G2SelectionMask="x",IF(INDEX(StdCalcsRefCalcs,$E205,0)&gt;0,INDEX(StdCalcsRefCalcs,$E205,0)),""),1),"")</f>
        <v/>
      </c>
      <c r="AQ205" s="98" t="str">
        <f t="array" ref="AQ205">IF($AN205,QUARTILE(IF(G2SelectionMask="x",IF(INDEX(StdCalcsRefCalcs,$E205,0)&gt;0,INDEX(StdCalcsRefCalcs,$E205,0)),""),3),"")</f>
        <v/>
      </c>
      <c r="AR205" s="98" t="str">
        <f t="array" ref="AR205">IF($AN205,MIN(IF(G2SelectionMask="x",IF(INDEX(StdCalcsRefCalcs,$E205,0)&gt;0,INDEX(StdCalcsRefCalcs,$E205,0)),"")),"")</f>
        <v/>
      </c>
      <c r="AS205" s="98" t="str">
        <f t="array" ref="AS205">IF($AN205,MAX(IF(G2SelectionMask="x",IF(INDEX(StdCalcsRefCalcs,$E205,0)&gt;0,INDEX(StdCalcsRefCalcs,$E205,0)),"")),"")</f>
        <v/>
      </c>
      <c r="AT205" s="98" t="str">
        <f t="shared" si="110"/>
        <v/>
      </c>
      <c r="AU205" s="98" t="str">
        <f t="array" ref="AU205">IF($AN205,STDEVA(IF(G2SelectionMask="x",IF(INDEX(StdCalcsRefCalcs,$E205,0)&gt;0,INDEX(StdCalcsRefCalcs,$E205,0)),"")),"")</f>
        <v/>
      </c>
      <c r="AV205" s="97" t="b">
        <f t="shared" si="111"/>
        <v>0</v>
      </c>
      <c r="AW205" s="97" t="str">
        <f t="array" ref="AW205">IF($AV205,MEDIAN(IF(G3SelectionMask="x",IF(INDEX(StdCalcsRefCalcs,$E205,0)&gt;0,INDEX(StdCalcsRefCalcs,$E205,0)),"")),"")</f>
        <v/>
      </c>
      <c r="AX205" s="97" t="str">
        <f t="array" ref="AX205">IF($AV205,QUARTILE(IF(G3SelectionMask="x",IF(INDEX(StdCalcsRefCalcs,$E205,0)&gt;0,INDEX(StdCalcsRefCalcs,$E205,0)),""),1),"")</f>
        <v/>
      </c>
      <c r="AY205" s="97" t="str">
        <f t="array" ref="AY205">IF($AV205,QUARTILE(IF(G3SelectionMask="x",IF(INDEX(StdCalcsRefCalcs,$E205,0)&gt;0,INDEX(StdCalcsRefCalcs,$E205,0)),""),3),"")</f>
        <v/>
      </c>
      <c r="AZ205" s="97" t="str">
        <f t="array" ref="AZ205">IF($AV205,MIN(IF(G3SelectionMask="x",IF(INDEX(StdCalcsRefCalcs,$E205,0)&gt;0,INDEX(StdCalcsRefCalcs,$E205,0)),"")),"")</f>
        <v/>
      </c>
      <c r="BA205" s="97" t="str">
        <f t="array" ref="BA205">IF($AV205,MAX(IF(G3SelectionMask="x",IF(INDEX(StdCalcsRefCalcs,$E205,0)&gt;0,INDEX(StdCalcsRefCalcs,$E205,0)),"")),"")</f>
        <v/>
      </c>
      <c r="BB205" s="97" t="str">
        <f t="shared" si="112"/>
        <v/>
      </c>
      <c r="BC205" s="97" t="str">
        <f t="array" ref="BC205">IF($AV205,STDEVA(IF(G3SelectionMask="x",IF(INDEX(StdCalcsRefCalcs,$E205,0)&gt;0,INDEX(StdCalcsRefCalcs,$E205,0)),"")),"")</f>
        <v/>
      </c>
      <c r="BD205" s="98" t="b">
        <f t="shared" si="113"/>
        <v>0</v>
      </c>
      <c r="BE205" s="98" t="str">
        <f t="array" ref="BE205">IF($BD205,MEDIAN(IF(G4SelectionMask="x",IF(INDEX(StdCalcsRefCalcs,$E205,0)&gt;0,INDEX(StdCalcsRefCalcs,$E205,0)),"")),"")</f>
        <v/>
      </c>
      <c r="BF205" s="98" t="str">
        <f t="array" ref="BF205">IF($BD205,QUARTILE(IF(G4SelectionMask="x",IF(INDEX(StdCalcsRefCalcs,$E205,0)&gt;0,INDEX(StdCalcsRefCalcs,$E205,0)),""),1),"")</f>
        <v/>
      </c>
      <c r="BG205" s="98" t="str">
        <f t="array" ref="BG205">IF($BD205,QUARTILE(IF(G4SelectionMask="x",IF(INDEX(StdCalcsRefCalcs,$E205,0)&gt;0,INDEX(StdCalcsRefCalcs,$E205,0)),""),3),"")</f>
        <v/>
      </c>
      <c r="BH205" s="98" t="str">
        <f t="array" ref="BH205">IF($BD205,MIN(IF(G4SelectionMask="x",IF(INDEX(StdCalcsRefCalcs,$E205,0)&gt;0,INDEX(StdCalcsRefCalcs,$E205,0)),"")),"")</f>
        <v/>
      </c>
      <c r="BI205" s="98" t="str">
        <f t="array" ref="BI205">IF($BD205,MAX(IF(G4SelectionMask="x",IF(INDEX(StdCalcsRefCalcs,$E205,0)&gt;0,INDEX(StdCalcsRefCalcs,$E205,0)),"")),"")</f>
        <v/>
      </c>
      <c r="BJ205" s="98" t="str">
        <f t="shared" si="114"/>
        <v/>
      </c>
      <c r="BK205" s="98" t="str">
        <f t="array" ref="BK205">IF($BD205,STDEVA(IF(G4SelectionMask="x",IF(INDEX(StdCalcsRefCalcs,$E205,0)&gt;0,INDEX(StdCalcsRefCalcs,$E205,0)),"")),"")</f>
        <v/>
      </c>
      <c r="BL205" s="97" t="b">
        <f t="shared" si="115"/>
        <v>0</v>
      </c>
      <c r="BM205" s="97" t="str">
        <f t="array" ref="BM205">IF($BL205,MEDIAN(IF(G5SelectionMask="x",IF(INDEX(StdCalcsRefCalcs,$E205,0)&gt;0,INDEX(StdCalcsRefCalcs,$E205,0)),"")),"")</f>
        <v/>
      </c>
      <c r="BN205" s="97" t="str">
        <f t="array" ref="BN205">IF($BL205,QUARTILE(IF(G5SelectionMask="x",IF(INDEX(StdCalcsRefCalcs,$E205,0)&gt;0,INDEX(StdCalcsRefCalcs,$E205,0)),""),1),"")</f>
        <v/>
      </c>
      <c r="BO205" s="97" t="str">
        <f t="array" ref="BO205">IF($BL205,QUARTILE(IF(G5SelectionMask="x",IF(INDEX(StdCalcsRefCalcs,$E205,0)&gt;0,INDEX(StdCalcsRefCalcs,$E205,0)),""),3),"")</f>
        <v/>
      </c>
      <c r="BP205" s="97" t="str">
        <f t="array" ref="BP205">IF($BL205,MIN(IF(G5SelectionMask="x",IF(INDEX(StdCalcsRefCalcs,$E205,0)&gt;0,INDEX(StdCalcsRefCalcs,$E205,0)),"")),"")</f>
        <v/>
      </c>
      <c r="BQ205" s="97" t="str">
        <f t="array" ref="BQ205">IF($BL205,MAX(IF(G5SelectionMask="x",IF(INDEX(StdCalcsRefCalcs,$E205,0)&gt;0,INDEX(StdCalcsRefCalcs,$E205,0)),"")),"")</f>
        <v/>
      </c>
      <c r="BR205" s="97" t="str">
        <f t="shared" si="116"/>
        <v/>
      </c>
      <c r="BS205" s="99" t="str">
        <f t="array" ref="BS205">IF($BL205,STDEVA(IF(G5SelectionMask="x",IF(INDEX(StdCalcsRefCalcs,$E205,0)&gt;0,INDEX(StdCalcsRefCalcs,$E205,0)),"")),"")</f>
        <v/>
      </c>
      <c r="BT205" s="108"/>
      <c r="BU205" s="109" t="str">
        <f t="shared" ref="BU205:CI205" si="150">IFERROR(IF((LEN(INDEX(RawDataAllData,$I205,BU$9))+LEN(INDEX(RawDataAllData,$K205,BU$9)))*LEN(INDEX(RawDataAllData,$M205,BU$9))=0,"",(INDEX(RawDataAllData,$I205,BU$9)+INDEX(RawDataAllData,$K205,BU$9))/INDEX(RawDataAllData,$M205,BU$9)),"")</f>
        <v/>
      </c>
      <c r="BV205" s="109" t="str">
        <f t="shared" si="150"/>
        <v/>
      </c>
      <c r="BW205" s="109" t="str">
        <f t="shared" si="150"/>
        <v/>
      </c>
      <c r="BX205" s="109" t="str">
        <f t="shared" si="150"/>
        <v/>
      </c>
      <c r="BY205" s="109" t="str">
        <f t="shared" si="150"/>
        <v/>
      </c>
      <c r="BZ205" s="109" t="str">
        <f t="shared" si="150"/>
        <v/>
      </c>
      <c r="CA205" s="109" t="str">
        <f t="shared" si="150"/>
        <v/>
      </c>
      <c r="CB205" s="109" t="str">
        <f t="shared" si="150"/>
        <v/>
      </c>
      <c r="CC205" s="109" t="str">
        <f t="shared" si="150"/>
        <v/>
      </c>
      <c r="CD205" s="109" t="str">
        <f t="shared" si="150"/>
        <v/>
      </c>
      <c r="CE205" s="109" t="str">
        <f t="shared" si="150"/>
        <v/>
      </c>
      <c r="CF205" s="109" t="str">
        <f t="shared" si="150"/>
        <v/>
      </c>
      <c r="CG205" s="109" t="str">
        <f t="shared" si="150"/>
        <v/>
      </c>
      <c r="CH205" s="109" t="str">
        <f t="shared" si="150"/>
        <v/>
      </c>
      <c r="CI205" s="109" t="str">
        <f t="shared" si="150"/>
        <v/>
      </c>
    </row>
    <row r="206" spans="1:87" x14ac:dyDescent="0.2">
      <c r="A206" s="33">
        <f t="shared" si="131"/>
        <v>0</v>
      </c>
      <c r="B206" s="206"/>
      <c r="C206" s="200"/>
      <c r="D206" s="197"/>
      <c r="E206" s="72">
        <f t="shared" si="107"/>
        <v>196</v>
      </c>
      <c r="F206" s="9" t="s">
        <v>2246</v>
      </c>
      <c r="G206" s="9" t="s">
        <v>2248</v>
      </c>
      <c r="H206" s="9" t="s">
        <v>650</v>
      </c>
      <c r="I206" s="9">
        <f>MATCH(H206,RawDataFieldKeys,0)-RawDataFieldKeyBaseRow</f>
        <v>69</v>
      </c>
      <c r="J206" s="9" t="s">
        <v>652</v>
      </c>
      <c r="K206" s="9">
        <f>MATCH(J206,RawDataFieldKeys,0)-RawDataFieldKeyBaseRow</f>
        <v>72</v>
      </c>
      <c r="L206" s="9" t="s">
        <v>783</v>
      </c>
      <c r="M206" s="9">
        <f>MATCH(L206,RawDataFieldKeys,0)-RawDataFieldKeyBaseRow</f>
        <v>235</v>
      </c>
      <c r="N206" s="9" t="s">
        <v>785</v>
      </c>
      <c r="O206" s="9">
        <f>MATCH(N206,RawDataFieldKeys,0)-RawDataFieldKeyBaseRow</f>
        <v>238</v>
      </c>
      <c r="P206" s="97" t="str">
        <f t="shared" si="136"/>
        <v/>
      </c>
      <c r="Q206" s="97"/>
      <c r="R206" s="97"/>
      <c r="S206" s="97"/>
      <c r="T206" s="97"/>
      <c r="U206" s="98" t="str">
        <f t="shared" si="137"/>
        <v/>
      </c>
      <c r="V206" s="107" t="str">
        <f t="shared" si="138"/>
        <v/>
      </c>
      <c r="W206" s="107" t="str">
        <f t="shared" si="139"/>
        <v/>
      </c>
      <c r="X206" s="107" t="str">
        <f t="shared" si="140"/>
        <v/>
      </c>
      <c r="Y206" s="107" t="str">
        <f t="shared" si="141"/>
        <v/>
      </c>
      <c r="Z206" s="107" t="str">
        <f t="shared" si="142"/>
        <v/>
      </c>
      <c r="AA206" s="107" t="str">
        <f t="shared" si="143"/>
        <v/>
      </c>
      <c r="AB206" s="107" t="str">
        <f t="shared" si="144"/>
        <v/>
      </c>
      <c r="AC206" s="107" t="str">
        <f t="shared" si="145"/>
        <v/>
      </c>
      <c r="AD206" s="107" t="str">
        <f t="shared" si="146"/>
        <v/>
      </c>
      <c r="AE206" s="107" t="str">
        <f t="shared" si="147"/>
        <v/>
      </c>
      <c r="AF206" s="97" t="b">
        <f t="shared" si="148"/>
        <v>0</v>
      </c>
      <c r="AG206" s="97" t="str">
        <f t="array" ref="AG206">IF($AF206,MEDIAN(IF(G1SelectionMask="x",IF(INDEX(StdCalcsRefCalcs,$E206,0)&gt;0,INDEX(StdCalcsRefCalcs,$E206,0)),"")),"")</f>
        <v/>
      </c>
      <c r="AH206" s="97" t="str">
        <f t="array" ref="AH206">IF($AF206,QUARTILE(IF(G1SelectionMask="x",IF(INDEX(StdCalcsRefCalcs,$E206,0)&gt;0,INDEX(StdCalcsRefCalcs,$E206,0)),""),1),"")</f>
        <v/>
      </c>
      <c r="AI206" s="97" t="str">
        <f t="array" ref="AI206">IF($AF206,QUARTILE(IF(G1SelectionMask="x",IF(INDEX(StdCalcsRefCalcs,$E206,0)&gt;0,INDEX(StdCalcsRefCalcs,$E206,0)),""),3),"")</f>
        <v/>
      </c>
      <c r="AJ206" s="97" t="str">
        <f t="array" ref="AJ206">IF($AF206,MIN(IF(G1SelectionMask="x",IF(INDEX(StdCalcsRefCalcs,$E206,0)&gt;0,INDEX(StdCalcsRefCalcs,$E206,0)),"")),"")</f>
        <v/>
      </c>
      <c r="AK206" s="97" t="str">
        <f t="array" ref="AK206">IF($AF206,MAX(IF(G1SelectionMask="x",IF(INDEX(StdCalcsRefCalcs,$E206,0)&gt;0,INDEX(StdCalcsRefCalcs,$E206,0)),"")),"")</f>
        <v/>
      </c>
      <c r="AL206" s="97" t="str">
        <f t="shared" si="132"/>
        <v/>
      </c>
      <c r="AM206" s="97" t="str">
        <f t="array" ref="AM206">IF($AF206,STDEVA(IF(G1SelectionMask="x",IF(INDEX(StdCalcsRefCalcs,$E206,0)&gt;0,INDEX(StdCalcsRefCalcs,$E206,0)),"")),"")</f>
        <v/>
      </c>
      <c r="AN206" s="98" t="b">
        <f t="shared" si="109"/>
        <v>0</v>
      </c>
      <c r="AO206" s="98" t="str">
        <f t="array" ref="AO206">IF($AN206,MEDIAN(IF(G2SelectionMask="x",IF(INDEX(StdCalcsRefCalcs,$E206,0)&gt;0,INDEX(StdCalcsRefCalcs,$E206,0)),"")),"")</f>
        <v/>
      </c>
      <c r="AP206" s="98" t="str">
        <f t="array" ref="AP206">IF($AN206,QUARTILE(IF(G2SelectionMask="x",IF(INDEX(StdCalcsRefCalcs,$E206,0)&gt;0,INDEX(StdCalcsRefCalcs,$E206,0)),""),1),"")</f>
        <v/>
      </c>
      <c r="AQ206" s="98" t="str">
        <f t="array" ref="AQ206">IF($AN206,QUARTILE(IF(G2SelectionMask="x",IF(INDEX(StdCalcsRefCalcs,$E206,0)&gt;0,INDEX(StdCalcsRefCalcs,$E206,0)),""),3),"")</f>
        <v/>
      </c>
      <c r="AR206" s="98" t="str">
        <f t="array" ref="AR206">IF($AN206,MIN(IF(G2SelectionMask="x",IF(INDEX(StdCalcsRefCalcs,$E206,0)&gt;0,INDEX(StdCalcsRefCalcs,$E206,0)),"")),"")</f>
        <v/>
      </c>
      <c r="AS206" s="98" t="str">
        <f t="array" ref="AS206">IF($AN206,MAX(IF(G2SelectionMask="x",IF(INDEX(StdCalcsRefCalcs,$E206,0)&gt;0,INDEX(StdCalcsRefCalcs,$E206,0)),"")),"")</f>
        <v/>
      </c>
      <c r="AT206" s="98" t="str">
        <f t="shared" si="110"/>
        <v/>
      </c>
      <c r="AU206" s="98" t="str">
        <f t="array" ref="AU206">IF($AN206,STDEVA(IF(G2SelectionMask="x",IF(INDEX(StdCalcsRefCalcs,$E206,0)&gt;0,INDEX(StdCalcsRefCalcs,$E206,0)),"")),"")</f>
        <v/>
      </c>
      <c r="AV206" s="97" t="b">
        <f t="shared" si="111"/>
        <v>0</v>
      </c>
      <c r="AW206" s="97" t="str">
        <f t="array" ref="AW206">IF($AV206,MEDIAN(IF(G3SelectionMask="x",IF(INDEX(StdCalcsRefCalcs,$E206,0)&gt;0,INDEX(StdCalcsRefCalcs,$E206,0)),"")),"")</f>
        <v/>
      </c>
      <c r="AX206" s="97" t="str">
        <f t="array" ref="AX206">IF($AV206,QUARTILE(IF(G3SelectionMask="x",IF(INDEX(StdCalcsRefCalcs,$E206,0)&gt;0,INDEX(StdCalcsRefCalcs,$E206,0)),""),1),"")</f>
        <v/>
      </c>
      <c r="AY206" s="97" t="str">
        <f t="array" ref="AY206">IF($AV206,QUARTILE(IF(G3SelectionMask="x",IF(INDEX(StdCalcsRefCalcs,$E206,0)&gt;0,INDEX(StdCalcsRefCalcs,$E206,0)),""),3),"")</f>
        <v/>
      </c>
      <c r="AZ206" s="97" t="str">
        <f t="array" ref="AZ206">IF($AV206,MIN(IF(G3SelectionMask="x",IF(INDEX(StdCalcsRefCalcs,$E206,0)&gt;0,INDEX(StdCalcsRefCalcs,$E206,0)),"")),"")</f>
        <v/>
      </c>
      <c r="BA206" s="97" t="str">
        <f t="array" ref="BA206">IF($AV206,MAX(IF(G3SelectionMask="x",IF(INDEX(StdCalcsRefCalcs,$E206,0)&gt;0,INDEX(StdCalcsRefCalcs,$E206,0)),"")),"")</f>
        <v/>
      </c>
      <c r="BB206" s="97" t="str">
        <f t="shared" si="112"/>
        <v/>
      </c>
      <c r="BC206" s="97" t="str">
        <f t="array" ref="BC206">IF($AV206,STDEVA(IF(G3SelectionMask="x",IF(INDEX(StdCalcsRefCalcs,$E206,0)&gt;0,INDEX(StdCalcsRefCalcs,$E206,0)),"")),"")</f>
        <v/>
      </c>
      <c r="BD206" s="98" t="b">
        <f t="shared" si="113"/>
        <v>0</v>
      </c>
      <c r="BE206" s="98" t="str">
        <f t="array" ref="BE206">IF($BD206,MEDIAN(IF(G4SelectionMask="x",IF(INDEX(StdCalcsRefCalcs,$E206,0)&gt;0,INDEX(StdCalcsRefCalcs,$E206,0)),"")),"")</f>
        <v/>
      </c>
      <c r="BF206" s="98" t="str">
        <f t="array" ref="BF206">IF($BD206,QUARTILE(IF(G4SelectionMask="x",IF(INDEX(StdCalcsRefCalcs,$E206,0)&gt;0,INDEX(StdCalcsRefCalcs,$E206,0)),""),1),"")</f>
        <v/>
      </c>
      <c r="BG206" s="98" t="str">
        <f t="array" ref="BG206">IF($BD206,QUARTILE(IF(G4SelectionMask="x",IF(INDEX(StdCalcsRefCalcs,$E206,0)&gt;0,INDEX(StdCalcsRefCalcs,$E206,0)),""),3),"")</f>
        <v/>
      </c>
      <c r="BH206" s="98" t="str">
        <f t="array" ref="BH206">IF($BD206,MIN(IF(G4SelectionMask="x",IF(INDEX(StdCalcsRefCalcs,$E206,0)&gt;0,INDEX(StdCalcsRefCalcs,$E206,0)),"")),"")</f>
        <v/>
      </c>
      <c r="BI206" s="98" t="str">
        <f t="array" ref="BI206">IF($BD206,MAX(IF(G4SelectionMask="x",IF(INDEX(StdCalcsRefCalcs,$E206,0)&gt;0,INDEX(StdCalcsRefCalcs,$E206,0)),"")),"")</f>
        <v/>
      </c>
      <c r="BJ206" s="98" t="str">
        <f t="shared" si="114"/>
        <v/>
      </c>
      <c r="BK206" s="98" t="str">
        <f t="array" ref="BK206">IF($BD206,STDEVA(IF(G4SelectionMask="x",IF(INDEX(StdCalcsRefCalcs,$E206,0)&gt;0,INDEX(StdCalcsRefCalcs,$E206,0)),"")),"")</f>
        <v/>
      </c>
      <c r="BL206" s="97" t="b">
        <f t="shared" si="115"/>
        <v>0</v>
      </c>
      <c r="BM206" s="97" t="str">
        <f t="array" ref="BM206">IF($BL206,MEDIAN(IF(G5SelectionMask="x",IF(INDEX(StdCalcsRefCalcs,$E206,0)&gt;0,INDEX(StdCalcsRefCalcs,$E206,0)),"")),"")</f>
        <v/>
      </c>
      <c r="BN206" s="97" t="str">
        <f t="array" ref="BN206">IF($BL206,QUARTILE(IF(G5SelectionMask="x",IF(INDEX(StdCalcsRefCalcs,$E206,0)&gt;0,INDEX(StdCalcsRefCalcs,$E206,0)),""),1),"")</f>
        <v/>
      </c>
      <c r="BO206" s="97" t="str">
        <f t="array" ref="BO206">IF($BL206,QUARTILE(IF(G5SelectionMask="x",IF(INDEX(StdCalcsRefCalcs,$E206,0)&gt;0,INDEX(StdCalcsRefCalcs,$E206,0)),""),3),"")</f>
        <v/>
      </c>
      <c r="BP206" s="97" t="str">
        <f t="array" ref="BP206">IF($BL206,MIN(IF(G5SelectionMask="x",IF(INDEX(StdCalcsRefCalcs,$E206,0)&gt;0,INDEX(StdCalcsRefCalcs,$E206,0)),"")),"")</f>
        <v/>
      </c>
      <c r="BQ206" s="97" t="str">
        <f t="array" ref="BQ206">IF($BL206,MAX(IF(G5SelectionMask="x",IF(INDEX(StdCalcsRefCalcs,$E206,0)&gt;0,INDEX(StdCalcsRefCalcs,$E206,0)),"")),"")</f>
        <v/>
      </c>
      <c r="BR206" s="97" t="str">
        <f t="shared" si="116"/>
        <v/>
      </c>
      <c r="BS206" s="99" t="str">
        <f t="array" ref="BS206">IF($BL206,STDEVA(IF(G5SelectionMask="x",IF(INDEX(StdCalcsRefCalcs,$E206,0)&gt;0,INDEX(StdCalcsRefCalcs,$E206,0)),"")),"")</f>
        <v/>
      </c>
      <c r="BT206" s="108"/>
      <c r="BU206" s="109" t="str">
        <f t="shared" ref="BU206:CI207" si="151">IFERROR(IF((LEN(INDEX(RawDataAllData,$I206,BU$9))+LEN(INDEX(RawDataAllData,$K206,BU$9)))*(LEN(INDEX(RawDataAllData,$M206,BU$9))+LEN(INDEX(RawDataAllData,$O206,BU$9)))=0,"",(INDEX(RawDataAllData,$I206,BU$9)+INDEX(RawDataAllData,$K206,BU$9))/(INDEX(RawDataAllData,$M206,BU$9)+INDEX(RawDataAllData,$O206,BU$9))),"")</f>
        <v/>
      </c>
      <c r="BV206" s="109" t="str">
        <f t="shared" si="151"/>
        <v/>
      </c>
      <c r="BW206" s="109" t="str">
        <f t="shared" si="151"/>
        <v/>
      </c>
      <c r="BX206" s="109" t="str">
        <f t="shared" si="151"/>
        <v/>
      </c>
      <c r="BY206" s="109" t="str">
        <f t="shared" si="151"/>
        <v/>
      </c>
      <c r="BZ206" s="109" t="str">
        <f t="shared" si="151"/>
        <v/>
      </c>
      <c r="CA206" s="109" t="str">
        <f t="shared" si="151"/>
        <v/>
      </c>
      <c r="CB206" s="109" t="str">
        <f t="shared" si="151"/>
        <v/>
      </c>
      <c r="CC206" s="109" t="str">
        <f t="shared" si="151"/>
        <v/>
      </c>
      <c r="CD206" s="109" t="str">
        <f t="shared" si="151"/>
        <v/>
      </c>
      <c r="CE206" s="109" t="str">
        <f t="shared" si="151"/>
        <v/>
      </c>
      <c r="CF206" s="109" t="str">
        <f t="shared" si="151"/>
        <v/>
      </c>
      <c r="CG206" s="109" t="str">
        <f t="shared" si="151"/>
        <v/>
      </c>
      <c r="CH206" s="109" t="str">
        <f t="shared" si="151"/>
        <v/>
      </c>
      <c r="CI206" s="109" t="str">
        <f t="shared" si="151"/>
        <v/>
      </c>
    </row>
    <row r="207" spans="1:87" x14ac:dyDescent="0.2">
      <c r="A207" s="33">
        <f t="shared" si="131"/>
        <v>0</v>
      </c>
      <c r="B207" s="206"/>
      <c r="C207" s="200"/>
      <c r="D207" s="197"/>
      <c r="E207" s="72">
        <f t="shared" si="107"/>
        <v>197</v>
      </c>
      <c r="F207" s="9" t="s">
        <v>2247</v>
      </c>
      <c r="G207" s="9" t="s">
        <v>2249</v>
      </c>
      <c r="H207" s="9" t="s">
        <v>649</v>
      </c>
      <c r="I207" s="9">
        <f t="shared" si="134"/>
        <v>70</v>
      </c>
      <c r="J207" s="9" t="s">
        <v>653</v>
      </c>
      <c r="K207" s="9">
        <f t="shared" si="135"/>
        <v>73</v>
      </c>
      <c r="L207" s="9" t="s">
        <v>784</v>
      </c>
      <c r="M207" s="9">
        <f>MATCH(L207,RawDataFieldKeys,0)-RawDataFieldKeyBaseRow</f>
        <v>236</v>
      </c>
      <c r="N207" s="9" t="s">
        <v>786</v>
      </c>
      <c r="O207" s="9">
        <f>MATCH(N207,RawDataFieldKeys,0)-RawDataFieldKeyBaseRow</f>
        <v>239</v>
      </c>
      <c r="P207" s="97" t="str">
        <f t="shared" si="136"/>
        <v/>
      </c>
      <c r="Q207" s="97"/>
      <c r="R207" s="97"/>
      <c r="S207" s="97"/>
      <c r="T207" s="97"/>
      <c r="U207" s="98" t="str">
        <f t="shared" si="137"/>
        <v/>
      </c>
      <c r="V207" s="107" t="str">
        <f t="shared" si="138"/>
        <v/>
      </c>
      <c r="W207" s="107" t="str">
        <f t="shared" si="139"/>
        <v/>
      </c>
      <c r="X207" s="107" t="str">
        <f t="shared" si="140"/>
        <v/>
      </c>
      <c r="Y207" s="107" t="str">
        <f t="shared" si="141"/>
        <v/>
      </c>
      <c r="Z207" s="107" t="str">
        <f t="shared" si="142"/>
        <v/>
      </c>
      <c r="AA207" s="107" t="str">
        <f t="shared" si="143"/>
        <v/>
      </c>
      <c r="AB207" s="107" t="str">
        <f t="shared" si="144"/>
        <v/>
      </c>
      <c r="AC207" s="107" t="str">
        <f t="shared" si="145"/>
        <v/>
      </c>
      <c r="AD207" s="107" t="str">
        <f t="shared" si="146"/>
        <v/>
      </c>
      <c r="AE207" s="107" t="str">
        <f t="shared" si="147"/>
        <v/>
      </c>
      <c r="AF207" s="97" t="b">
        <f t="shared" si="148"/>
        <v>0</v>
      </c>
      <c r="AG207" s="97" t="str">
        <f t="array" ref="AG207">IF($AF207,MEDIAN(IF(G1SelectionMask="x",IF(INDEX(StdCalcsRefCalcs,$E207,0)&gt;0,INDEX(StdCalcsRefCalcs,$E207,0)),"")),"")</f>
        <v/>
      </c>
      <c r="AH207" s="97" t="str">
        <f t="array" ref="AH207">IF($AF207,QUARTILE(IF(G1SelectionMask="x",IF(INDEX(StdCalcsRefCalcs,$E207,0)&gt;0,INDEX(StdCalcsRefCalcs,$E207,0)),""),1),"")</f>
        <v/>
      </c>
      <c r="AI207" s="97" t="str">
        <f t="array" ref="AI207">IF($AF207,QUARTILE(IF(G1SelectionMask="x",IF(INDEX(StdCalcsRefCalcs,$E207,0)&gt;0,INDEX(StdCalcsRefCalcs,$E207,0)),""),3),"")</f>
        <v/>
      </c>
      <c r="AJ207" s="97" t="str">
        <f t="array" ref="AJ207">IF($AF207,MIN(IF(G1SelectionMask="x",IF(INDEX(StdCalcsRefCalcs,$E207,0)&gt;0,INDEX(StdCalcsRefCalcs,$E207,0)),"")),"")</f>
        <v/>
      </c>
      <c r="AK207" s="97" t="str">
        <f t="array" ref="AK207">IF($AF207,MAX(IF(G1SelectionMask="x",IF(INDEX(StdCalcsRefCalcs,$E207,0)&gt;0,INDEX(StdCalcsRefCalcs,$E207,0)),"")),"")</f>
        <v/>
      </c>
      <c r="AL207" s="97" t="str">
        <f t="shared" si="132"/>
        <v/>
      </c>
      <c r="AM207" s="97" t="str">
        <f t="array" ref="AM207">IF($AF207,STDEVA(IF(G1SelectionMask="x",IF(INDEX(StdCalcsRefCalcs,$E207,0)&gt;0,INDEX(StdCalcsRefCalcs,$E207,0)),"")),"")</f>
        <v/>
      </c>
      <c r="AN207" s="98" t="b">
        <f t="shared" si="109"/>
        <v>0</v>
      </c>
      <c r="AO207" s="98" t="str">
        <f t="array" ref="AO207">IF($AN207,MEDIAN(IF(G2SelectionMask="x",IF(INDEX(StdCalcsRefCalcs,$E207,0)&gt;0,INDEX(StdCalcsRefCalcs,$E207,0)),"")),"")</f>
        <v/>
      </c>
      <c r="AP207" s="98" t="str">
        <f t="array" ref="AP207">IF($AN207,QUARTILE(IF(G2SelectionMask="x",IF(INDEX(StdCalcsRefCalcs,$E207,0)&gt;0,INDEX(StdCalcsRefCalcs,$E207,0)),""),1),"")</f>
        <v/>
      </c>
      <c r="AQ207" s="98" t="str">
        <f t="array" ref="AQ207">IF($AN207,QUARTILE(IF(G2SelectionMask="x",IF(INDEX(StdCalcsRefCalcs,$E207,0)&gt;0,INDEX(StdCalcsRefCalcs,$E207,0)),""),3),"")</f>
        <v/>
      </c>
      <c r="AR207" s="98" t="str">
        <f t="array" ref="AR207">IF($AN207,MIN(IF(G2SelectionMask="x",IF(INDEX(StdCalcsRefCalcs,$E207,0)&gt;0,INDEX(StdCalcsRefCalcs,$E207,0)),"")),"")</f>
        <v/>
      </c>
      <c r="AS207" s="98" t="str">
        <f t="array" ref="AS207">IF($AN207,MAX(IF(G2SelectionMask="x",IF(INDEX(StdCalcsRefCalcs,$E207,0)&gt;0,INDEX(StdCalcsRefCalcs,$E207,0)),"")),"")</f>
        <v/>
      </c>
      <c r="AT207" s="98" t="str">
        <f t="shared" si="110"/>
        <v/>
      </c>
      <c r="AU207" s="98" t="str">
        <f t="array" ref="AU207">IF($AN207,STDEVA(IF(G2SelectionMask="x",IF(INDEX(StdCalcsRefCalcs,$E207,0)&gt;0,INDEX(StdCalcsRefCalcs,$E207,0)),"")),"")</f>
        <v/>
      </c>
      <c r="AV207" s="97" t="b">
        <f t="shared" si="111"/>
        <v>0</v>
      </c>
      <c r="AW207" s="97" t="str">
        <f t="array" ref="AW207">IF($AV207,MEDIAN(IF(G3SelectionMask="x",IF(INDEX(StdCalcsRefCalcs,$E207,0)&gt;0,INDEX(StdCalcsRefCalcs,$E207,0)),"")),"")</f>
        <v/>
      </c>
      <c r="AX207" s="97" t="str">
        <f t="array" ref="AX207">IF($AV207,QUARTILE(IF(G3SelectionMask="x",IF(INDEX(StdCalcsRefCalcs,$E207,0)&gt;0,INDEX(StdCalcsRefCalcs,$E207,0)),""),1),"")</f>
        <v/>
      </c>
      <c r="AY207" s="97" t="str">
        <f t="array" ref="AY207">IF($AV207,QUARTILE(IF(G3SelectionMask="x",IF(INDEX(StdCalcsRefCalcs,$E207,0)&gt;0,INDEX(StdCalcsRefCalcs,$E207,0)),""),3),"")</f>
        <v/>
      </c>
      <c r="AZ207" s="97" t="str">
        <f t="array" ref="AZ207">IF($AV207,MIN(IF(G3SelectionMask="x",IF(INDEX(StdCalcsRefCalcs,$E207,0)&gt;0,INDEX(StdCalcsRefCalcs,$E207,0)),"")),"")</f>
        <v/>
      </c>
      <c r="BA207" s="97" t="str">
        <f t="array" ref="BA207">IF($AV207,MAX(IF(G3SelectionMask="x",IF(INDEX(StdCalcsRefCalcs,$E207,0)&gt;0,INDEX(StdCalcsRefCalcs,$E207,0)),"")),"")</f>
        <v/>
      </c>
      <c r="BB207" s="97" t="str">
        <f t="shared" si="112"/>
        <v/>
      </c>
      <c r="BC207" s="97" t="str">
        <f t="array" ref="BC207">IF($AV207,STDEVA(IF(G3SelectionMask="x",IF(INDEX(StdCalcsRefCalcs,$E207,0)&gt;0,INDEX(StdCalcsRefCalcs,$E207,0)),"")),"")</f>
        <v/>
      </c>
      <c r="BD207" s="98" t="b">
        <f t="shared" si="113"/>
        <v>0</v>
      </c>
      <c r="BE207" s="98" t="str">
        <f t="array" ref="BE207">IF($BD207,MEDIAN(IF(G4SelectionMask="x",IF(INDEX(StdCalcsRefCalcs,$E207,0)&gt;0,INDEX(StdCalcsRefCalcs,$E207,0)),"")),"")</f>
        <v/>
      </c>
      <c r="BF207" s="98" t="str">
        <f t="array" ref="BF207">IF($BD207,QUARTILE(IF(G4SelectionMask="x",IF(INDEX(StdCalcsRefCalcs,$E207,0)&gt;0,INDEX(StdCalcsRefCalcs,$E207,0)),""),1),"")</f>
        <v/>
      </c>
      <c r="BG207" s="98" t="str">
        <f t="array" ref="BG207">IF($BD207,QUARTILE(IF(G4SelectionMask="x",IF(INDEX(StdCalcsRefCalcs,$E207,0)&gt;0,INDEX(StdCalcsRefCalcs,$E207,0)),""),3),"")</f>
        <v/>
      </c>
      <c r="BH207" s="98" t="str">
        <f t="array" ref="BH207">IF($BD207,MIN(IF(G4SelectionMask="x",IF(INDEX(StdCalcsRefCalcs,$E207,0)&gt;0,INDEX(StdCalcsRefCalcs,$E207,0)),"")),"")</f>
        <v/>
      </c>
      <c r="BI207" s="98" t="str">
        <f t="array" ref="BI207">IF($BD207,MAX(IF(G4SelectionMask="x",IF(INDEX(StdCalcsRefCalcs,$E207,0)&gt;0,INDEX(StdCalcsRefCalcs,$E207,0)),"")),"")</f>
        <v/>
      </c>
      <c r="BJ207" s="98" t="str">
        <f t="shared" si="114"/>
        <v/>
      </c>
      <c r="BK207" s="98" t="str">
        <f t="array" ref="BK207">IF($BD207,STDEVA(IF(G4SelectionMask="x",IF(INDEX(StdCalcsRefCalcs,$E207,0)&gt;0,INDEX(StdCalcsRefCalcs,$E207,0)),"")),"")</f>
        <v/>
      </c>
      <c r="BL207" s="97" t="b">
        <f t="shared" si="115"/>
        <v>0</v>
      </c>
      <c r="BM207" s="97" t="str">
        <f t="array" ref="BM207">IF($BL207,MEDIAN(IF(G5SelectionMask="x",IF(INDEX(StdCalcsRefCalcs,$E207,0)&gt;0,INDEX(StdCalcsRefCalcs,$E207,0)),"")),"")</f>
        <v/>
      </c>
      <c r="BN207" s="97" t="str">
        <f t="array" ref="BN207">IF($BL207,QUARTILE(IF(G5SelectionMask="x",IF(INDEX(StdCalcsRefCalcs,$E207,0)&gt;0,INDEX(StdCalcsRefCalcs,$E207,0)),""),1),"")</f>
        <v/>
      </c>
      <c r="BO207" s="97" t="str">
        <f t="array" ref="BO207">IF($BL207,QUARTILE(IF(G5SelectionMask="x",IF(INDEX(StdCalcsRefCalcs,$E207,0)&gt;0,INDEX(StdCalcsRefCalcs,$E207,0)),""),3),"")</f>
        <v/>
      </c>
      <c r="BP207" s="97" t="str">
        <f t="array" ref="BP207">IF($BL207,MIN(IF(G5SelectionMask="x",IF(INDEX(StdCalcsRefCalcs,$E207,0)&gt;0,INDEX(StdCalcsRefCalcs,$E207,0)),"")),"")</f>
        <v/>
      </c>
      <c r="BQ207" s="97" t="str">
        <f t="array" ref="BQ207">IF($BL207,MAX(IF(G5SelectionMask="x",IF(INDEX(StdCalcsRefCalcs,$E207,0)&gt;0,INDEX(StdCalcsRefCalcs,$E207,0)),"")),"")</f>
        <v/>
      </c>
      <c r="BR207" s="97" t="str">
        <f t="shared" si="116"/>
        <v/>
      </c>
      <c r="BS207" s="99" t="str">
        <f t="array" ref="BS207">IF($BL207,STDEVA(IF(G5SelectionMask="x",IF(INDEX(StdCalcsRefCalcs,$E207,0)&gt;0,INDEX(StdCalcsRefCalcs,$E207,0)),"")),"")</f>
        <v/>
      </c>
      <c r="BT207" s="108"/>
      <c r="BU207" s="109" t="str">
        <f t="shared" si="151"/>
        <v/>
      </c>
      <c r="BV207" s="109" t="str">
        <f t="shared" si="151"/>
        <v/>
      </c>
      <c r="BW207" s="109" t="str">
        <f t="shared" si="151"/>
        <v/>
      </c>
      <c r="BX207" s="109" t="str">
        <f t="shared" si="151"/>
        <v/>
      </c>
      <c r="BY207" s="109" t="str">
        <f t="shared" si="151"/>
        <v/>
      </c>
      <c r="BZ207" s="109" t="str">
        <f t="shared" si="151"/>
        <v/>
      </c>
      <c r="CA207" s="109" t="str">
        <f t="shared" si="151"/>
        <v/>
      </c>
      <c r="CB207" s="109" t="str">
        <f t="shared" si="151"/>
        <v/>
      </c>
      <c r="CC207" s="109" t="str">
        <f t="shared" si="151"/>
        <v/>
      </c>
      <c r="CD207" s="109" t="str">
        <f t="shared" si="151"/>
        <v/>
      </c>
      <c r="CE207" s="109" t="str">
        <f t="shared" si="151"/>
        <v/>
      </c>
      <c r="CF207" s="109" t="str">
        <f t="shared" si="151"/>
        <v/>
      </c>
      <c r="CG207" s="109" t="str">
        <f t="shared" si="151"/>
        <v/>
      </c>
      <c r="CH207" s="109" t="str">
        <f t="shared" si="151"/>
        <v/>
      </c>
      <c r="CI207" s="109" t="str">
        <f t="shared" si="151"/>
        <v/>
      </c>
    </row>
    <row r="208" spans="1:87" x14ac:dyDescent="0.2">
      <c r="A208" s="33">
        <f t="shared" si="131"/>
        <v>0</v>
      </c>
      <c r="B208" s="206"/>
      <c r="C208" s="200"/>
      <c r="D208" s="197"/>
      <c r="E208" s="72">
        <f t="shared" si="107"/>
        <v>198</v>
      </c>
      <c r="F208" s="9" t="s">
        <v>2255</v>
      </c>
      <c r="G208" s="9" t="s">
        <v>2237</v>
      </c>
      <c r="H208" s="9" t="s">
        <v>788</v>
      </c>
      <c r="I208" s="9">
        <f t="shared" si="134"/>
        <v>244</v>
      </c>
      <c r="J208" s="9" t="s">
        <v>787</v>
      </c>
      <c r="K208" s="9">
        <f t="shared" si="135"/>
        <v>243</v>
      </c>
      <c r="P208" s="97" t="str">
        <f t="shared" si="136"/>
        <v/>
      </c>
      <c r="Q208" s="97"/>
      <c r="R208" s="97"/>
      <c r="S208" s="97"/>
      <c r="T208" s="97"/>
      <c r="U208" s="98" t="str">
        <f t="shared" si="137"/>
        <v/>
      </c>
      <c r="V208" s="107" t="str">
        <f t="shared" si="138"/>
        <v/>
      </c>
      <c r="W208" s="107" t="str">
        <f t="shared" si="139"/>
        <v/>
      </c>
      <c r="X208" s="107" t="str">
        <f t="shared" si="140"/>
        <v/>
      </c>
      <c r="Y208" s="107" t="str">
        <f t="shared" si="141"/>
        <v/>
      </c>
      <c r="Z208" s="107" t="str">
        <f t="shared" si="142"/>
        <v/>
      </c>
      <c r="AA208" s="107" t="str">
        <f t="shared" si="143"/>
        <v/>
      </c>
      <c r="AB208" s="107" t="str">
        <f t="shared" si="144"/>
        <v/>
      </c>
      <c r="AC208" s="107" t="str">
        <f t="shared" si="145"/>
        <v/>
      </c>
      <c r="AD208" s="107" t="str">
        <f t="shared" si="146"/>
        <v/>
      </c>
      <c r="AE208" s="107" t="str">
        <f t="shared" si="147"/>
        <v/>
      </c>
      <c r="AF208" s="97" t="b">
        <f t="shared" si="148"/>
        <v>0</v>
      </c>
      <c r="AG208" s="97" t="str">
        <f t="array" ref="AG208">IF($AF208,MEDIAN(IF(G1SelectionMask="x",IF(INDEX(StdCalcsRefCalcs,$E208,0)&gt;0,INDEX(StdCalcsRefCalcs,$E208,0)),"")),"")</f>
        <v/>
      </c>
      <c r="AH208" s="97" t="str">
        <f t="array" ref="AH208">IF($AF208,QUARTILE(IF(G1SelectionMask="x",IF(INDEX(StdCalcsRefCalcs,$E208,0)&gt;0,INDEX(StdCalcsRefCalcs,$E208,0)),""),1),"")</f>
        <v/>
      </c>
      <c r="AI208" s="97" t="str">
        <f t="array" ref="AI208">IF($AF208,QUARTILE(IF(G1SelectionMask="x",IF(INDEX(StdCalcsRefCalcs,$E208,0)&gt;0,INDEX(StdCalcsRefCalcs,$E208,0)),""),3),"")</f>
        <v/>
      </c>
      <c r="AJ208" s="97" t="str">
        <f t="array" ref="AJ208">IF($AF208,MIN(IF(G1SelectionMask="x",IF(INDEX(StdCalcsRefCalcs,$E208,0)&gt;0,INDEX(StdCalcsRefCalcs,$E208,0)),"")),"")</f>
        <v/>
      </c>
      <c r="AK208" s="97" t="str">
        <f t="array" ref="AK208">IF($AF208,MAX(IF(G1SelectionMask="x",IF(INDEX(StdCalcsRefCalcs,$E208,0)&gt;0,INDEX(StdCalcsRefCalcs,$E208,0)),"")),"")</f>
        <v/>
      </c>
      <c r="AL208" s="97" t="str">
        <f t="shared" si="132"/>
        <v/>
      </c>
      <c r="AM208" s="97" t="str">
        <f t="array" ref="AM208">IF($AF208,STDEVA(IF(G1SelectionMask="x",IF(INDEX(StdCalcsRefCalcs,$E208,0)&gt;0,INDEX(StdCalcsRefCalcs,$E208,0)),"")),"")</f>
        <v/>
      </c>
      <c r="AN208" s="98" t="b">
        <f t="shared" si="109"/>
        <v>0</v>
      </c>
      <c r="AO208" s="98" t="str">
        <f t="array" ref="AO208">IF($AN208,MEDIAN(IF(G2SelectionMask="x",IF(INDEX(StdCalcsRefCalcs,$E208,0)&gt;0,INDEX(StdCalcsRefCalcs,$E208,0)),"")),"")</f>
        <v/>
      </c>
      <c r="AP208" s="98" t="str">
        <f t="array" ref="AP208">IF($AN208,QUARTILE(IF(G2SelectionMask="x",IF(INDEX(StdCalcsRefCalcs,$E208,0)&gt;0,INDEX(StdCalcsRefCalcs,$E208,0)),""),1),"")</f>
        <v/>
      </c>
      <c r="AQ208" s="98" t="str">
        <f t="array" ref="AQ208">IF($AN208,QUARTILE(IF(G2SelectionMask="x",IF(INDEX(StdCalcsRefCalcs,$E208,0)&gt;0,INDEX(StdCalcsRefCalcs,$E208,0)),""),3),"")</f>
        <v/>
      </c>
      <c r="AR208" s="98" t="str">
        <f t="array" ref="AR208">IF($AN208,MIN(IF(G2SelectionMask="x",IF(INDEX(StdCalcsRefCalcs,$E208,0)&gt;0,INDEX(StdCalcsRefCalcs,$E208,0)),"")),"")</f>
        <v/>
      </c>
      <c r="AS208" s="98" t="str">
        <f t="array" ref="AS208">IF($AN208,MAX(IF(G2SelectionMask="x",IF(INDEX(StdCalcsRefCalcs,$E208,0)&gt;0,INDEX(StdCalcsRefCalcs,$E208,0)),"")),"")</f>
        <v/>
      </c>
      <c r="AT208" s="98" t="str">
        <f t="shared" si="110"/>
        <v/>
      </c>
      <c r="AU208" s="98" t="str">
        <f t="array" ref="AU208">IF($AN208,STDEVA(IF(G2SelectionMask="x",IF(INDEX(StdCalcsRefCalcs,$E208,0)&gt;0,INDEX(StdCalcsRefCalcs,$E208,0)),"")),"")</f>
        <v/>
      </c>
      <c r="AV208" s="97" t="b">
        <f t="shared" si="111"/>
        <v>0</v>
      </c>
      <c r="AW208" s="97" t="str">
        <f t="array" ref="AW208">IF($AV208,MEDIAN(IF(G3SelectionMask="x",IF(INDEX(StdCalcsRefCalcs,$E208,0)&gt;0,INDEX(StdCalcsRefCalcs,$E208,0)),"")),"")</f>
        <v/>
      </c>
      <c r="AX208" s="97" t="str">
        <f t="array" ref="AX208">IF($AV208,QUARTILE(IF(G3SelectionMask="x",IF(INDEX(StdCalcsRefCalcs,$E208,0)&gt;0,INDEX(StdCalcsRefCalcs,$E208,0)),""),1),"")</f>
        <v/>
      </c>
      <c r="AY208" s="97" t="str">
        <f t="array" ref="AY208">IF($AV208,QUARTILE(IF(G3SelectionMask="x",IF(INDEX(StdCalcsRefCalcs,$E208,0)&gt;0,INDEX(StdCalcsRefCalcs,$E208,0)),""),3),"")</f>
        <v/>
      </c>
      <c r="AZ208" s="97" t="str">
        <f t="array" ref="AZ208">IF($AV208,MIN(IF(G3SelectionMask="x",IF(INDEX(StdCalcsRefCalcs,$E208,0)&gt;0,INDEX(StdCalcsRefCalcs,$E208,0)),"")),"")</f>
        <v/>
      </c>
      <c r="BA208" s="97" t="str">
        <f t="array" ref="BA208">IF($AV208,MAX(IF(G3SelectionMask="x",IF(INDEX(StdCalcsRefCalcs,$E208,0)&gt;0,INDEX(StdCalcsRefCalcs,$E208,0)),"")),"")</f>
        <v/>
      </c>
      <c r="BB208" s="97" t="str">
        <f t="shared" si="112"/>
        <v/>
      </c>
      <c r="BC208" s="97" t="str">
        <f t="array" ref="BC208">IF($AV208,STDEVA(IF(G3SelectionMask="x",IF(INDEX(StdCalcsRefCalcs,$E208,0)&gt;0,INDEX(StdCalcsRefCalcs,$E208,0)),"")),"")</f>
        <v/>
      </c>
      <c r="BD208" s="98" t="b">
        <f t="shared" si="113"/>
        <v>0</v>
      </c>
      <c r="BE208" s="98" t="str">
        <f t="array" ref="BE208">IF($BD208,MEDIAN(IF(G4SelectionMask="x",IF(INDEX(StdCalcsRefCalcs,$E208,0)&gt;0,INDEX(StdCalcsRefCalcs,$E208,0)),"")),"")</f>
        <v/>
      </c>
      <c r="BF208" s="98" t="str">
        <f t="array" ref="BF208">IF($BD208,QUARTILE(IF(G4SelectionMask="x",IF(INDEX(StdCalcsRefCalcs,$E208,0)&gt;0,INDEX(StdCalcsRefCalcs,$E208,0)),""),1),"")</f>
        <v/>
      </c>
      <c r="BG208" s="98" t="str">
        <f t="array" ref="BG208">IF($BD208,QUARTILE(IF(G4SelectionMask="x",IF(INDEX(StdCalcsRefCalcs,$E208,0)&gt;0,INDEX(StdCalcsRefCalcs,$E208,0)),""),3),"")</f>
        <v/>
      </c>
      <c r="BH208" s="98" t="str">
        <f t="array" ref="BH208">IF($BD208,MIN(IF(G4SelectionMask="x",IF(INDEX(StdCalcsRefCalcs,$E208,0)&gt;0,INDEX(StdCalcsRefCalcs,$E208,0)),"")),"")</f>
        <v/>
      </c>
      <c r="BI208" s="98" t="str">
        <f t="array" ref="BI208">IF($BD208,MAX(IF(G4SelectionMask="x",IF(INDEX(StdCalcsRefCalcs,$E208,0)&gt;0,INDEX(StdCalcsRefCalcs,$E208,0)),"")),"")</f>
        <v/>
      </c>
      <c r="BJ208" s="98" t="str">
        <f t="shared" si="114"/>
        <v/>
      </c>
      <c r="BK208" s="98" t="str">
        <f t="array" ref="BK208">IF($BD208,STDEVA(IF(G4SelectionMask="x",IF(INDEX(StdCalcsRefCalcs,$E208,0)&gt;0,INDEX(StdCalcsRefCalcs,$E208,0)),"")),"")</f>
        <v/>
      </c>
      <c r="BL208" s="97" t="b">
        <f t="shared" si="115"/>
        <v>0</v>
      </c>
      <c r="BM208" s="97" t="str">
        <f t="array" ref="BM208">IF($BL208,MEDIAN(IF(G5SelectionMask="x",IF(INDEX(StdCalcsRefCalcs,$E208,0)&gt;0,INDEX(StdCalcsRefCalcs,$E208,0)),"")),"")</f>
        <v/>
      </c>
      <c r="BN208" s="97" t="str">
        <f t="array" ref="BN208">IF($BL208,QUARTILE(IF(G5SelectionMask="x",IF(INDEX(StdCalcsRefCalcs,$E208,0)&gt;0,INDEX(StdCalcsRefCalcs,$E208,0)),""),1),"")</f>
        <v/>
      </c>
      <c r="BO208" s="97" t="str">
        <f t="array" ref="BO208">IF($BL208,QUARTILE(IF(G5SelectionMask="x",IF(INDEX(StdCalcsRefCalcs,$E208,0)&gt;0,INDEX(StdCalcsRefCalcs,$E208,0)),""),3),"")</f>
        <v/>
      </c>
      <c r="BP208" s="97" t="str">
        <f t="array" ref="BP208">IF($BL208,MIN(IF(G5SelectionMask="x",IF(INDEX(StdCalcsRefCalcs,$E208,0)&gt;0,INDEX(StdCalcsRefCalcs,$E208,0)),"")),"")</f>
        <v/>
      </c>
      <c r="BQ208" s="97" t="str">
        <f t="array" ref="BQ208">IF($BL208,MAX(IF(G5SelectionMask="x",IF(INDEX(StdCalcsRefCalcs,$E208,0)&gt;0,INDEX(StdCalcsRefCalcs,$E208,0)),"")),"")</f>
        <v/>
      </c>
      <c r="BR208" s="97" t="str">
        <f t="shared" si="116"/>
        <v/>
      </c>
      <c r="BS208" s="99" t="str">
        <f t="array" ref="BS208">IF($BL208,STDEVA(IF(G5SelectionMask="x",IF(INDEX(StdCalcsRefCalcs,$E208,0)&gt;0,INDEX(StdCalcsRefCalcs,$E208,0)),"")),"")</f>
        <v/>
      </c>
      <c r="BT208" s="108"/>
      <c r="BU208" s="109" t="str">
        <f t="shared" ref="BU208:CI209" si="152">IFERROR(IF((LEN(INDEX(RawDataAllData,$I208,BU$9))+LEN(INDEX(RawDataAllData,$K208,BU$9)))*LEN(INDEX(RawDataAllData,$I208,BU$9))=0,"",INDEX(RawDataAllData,$I208,BU$9)/(INDEX(RawDataAllData,$I208,BU$9)+INDEX(RawDataAllData,$K208,BU$9))),"")</f>
        <v/>
      </c>
      <c r="BV208" s="109" t="str">
        <f t="shared" si="152"/>
        <v/>
      </c>
      <c r="BW208" s="109" t="str">
        <f t="shared" si="152"/>
        <v/>
      </c>
      <c r="BX208" s="109" t="str">
        <f t="shared" si="152"/>
        <v/>
      </c>
      <c r="BY208" s="109" t="str">
        <f t="shared" si="152"/>
        <v/>
      </c>
      <c r="BZ208" s="109" t="str">
        <f t="shared" si="152"/>
        <v/>
      </c>
      <c r="CA208" s="109" t="str">
        <f t="shared" si="152"/>
        <v/>
      </c>
      <c r="CB208" s="109" t="str">
        <f t="shared" si="152"/>
        <v/>
      </c>
      <c r="CC208" s="109" t="str">
        <f t="shared" si="152"/>
        <v/>
      </c>
      <c r="CD208" s="109" t="str">
        <f t="shared" si="152"/>
        <v/>
      </c>
      <c r="CE208" s="109" t="str">
        <f t="shared" si="152"/>
        <v/>
      </c>
      <c r="CF208" s="109" t="str">
        <f t="shared" si="152"/>
        <v/>
      </c>
      <c r="CG208" s="109" t="str">
        <f t="shared" si="152"/>
        <v/>
      </c>
      <c r="CH208" s="109" t="str">
        <f t="shared" si="152"/>
        <v/>
      </c>
      <c r="CI208" s="109" t="str">
        <f t="shared" si="152"/>
        <v/>
      </c>
    </row>
    <row r="209" spans="1:87" ht="13.5" thickBot="1" x14ac:dyDescent="0.25">
      <c r="A209" s="33">
        <f t="shared" si="131"/>
        <v>0</v>
      </c>
      <c r="B209" s="206"/>
      <c r="C209" s="200"/>
      <c r="D209" s="198"/>
      <c r="E209" s="72">
        <f t="shared" si="107"/>
        <v>199</v>
      </c>
      <c r="F209" s="9" t="s">
        <v>2256</v>
      </c>
      <c r="G209" s="9" t="s">
        <v>2237</v>
      </c>
      <c r="H209" s="9" t="s">
        <v>798</v>
      </c>
      <c r="I209" s="9">
        <f t="shared" si="134"/>
        <v>255</v>
      </c>
      <c r="J209" s="9" t="s">
        <v>787</v>
      </c>
      <c r="K209" s="9">
        <f t="shared" si="135"/>
        <v>243</v>
      </c>
      <c r="P209" s="97" t="str">
        <f t="shared" si="136"/>
        <v/>
      </c>
      <c r="Q209" s="97"/>
      <c r="R209" s="97"/>
      <c r="S209" s="97"/>
      <c r="T209" s="97"/>
      <c r="U209" s="98" t="str">
        <f t="shared" si="137"/>
        <v/>
      </c>
      <c r="V209" s="107" t="str">
        <f t="shared" si="138"/>
        <v/>
      </c>
      <c r="W209" s="107" t="str">
        <f t="shared" si="139"/>
        <v/>
      </c>
      <c r="X209" s="107" t="str">
        <f t="shared" si="140"/>
        <v/>
      </c>
      <c r="Y209" s="107" t="str">
        <f t="shared" si="141"/>
        <v/>
      </c>
      <c r="Z209" s="107" t="str">
        <f t="shared" si="142"/>
        <v/>
      </c>
      <c r="AA209" s="107" t="str">
        <f t="shared" si="143"/>
        <v/>
      </c>
      <c r="AB209" s="107" t="str">
        <f t="shared" si="144"/>
        <v/>
      </c>
      <c r="AC209" s="107" t="str">
        <f t="shared" si="145"/>
        <v/>
      </c>
      <c r="AD209" s="107" t="str">
        <f t="shared" si="146"/>
        <v/>
      </c>
      <c r="AE209" s="107" t="str">
        <f t="shared" si="147"/>
        <v/>
      </c>
      <c r="AF209" s="97" t="b">
        <f t="shared" si="148"/>
        <v>0</v>
      </c>
      <c r="AG209" s="97" t="str">
        <f t="array" ref="AG209">IF($AF209,MEDIAN(IF(G1SelectionMask="x",IF(INDEX(StdCalcsRefCalcs,$E209,0)&gt;0,INDEX(StdCalcsRefCalcs,$E209,0)),"")),"")</f>
        <v/>
      </c>
      <c r="AH209" s="97" t="str">
        <f t="array" ref="AH209">IF($AF209,QUARTILE(IF(G1SelectionMask="x",IF(INDEX(StdCalcsRefCalcs,$E209,0)&gt;0,INDEX(StdCalcsRefCalcs,$E209,0)),""),1),"")</f>
        <v/>
      </c>
      <c r="AI209" s="97" t="str">
        <f t="array" ref="AI209">IF($AF209,QUARTILE(IF(G1SelectionMask="x",IF(INDEX(StdCalcsRefCalcs,$E209,0)&gt;0,INDEX(StdCalcsRefCalcs,$E209,0)),""),3),"")</f>
        <v/>
      </c>
      <c r="AJ209" s="97" t="str">
        <f t="array" ref="AJ209">IF($AF209,MIN(IF(G1SelectionMask="x",IF(INDEX(StdCalcsRefCalcs,$E209,0)&gt;0,INDEX(StdCalcsRefCalcs,$E209,0)),"")),"")</f>
        <v/>
      </c>
      <c r="AK209" s="97" t="str">
        <f t="array" ref="AK209">IF($AF209,MAX(IF(G1SelectionMask="x",IF(INDEX(StdCalcsRefCalcs,$E209,0)&gt;0,INDEX(StdCalcsRefCalcs,$E209,0)),"")),"")</f>
        <v/>
      </c>
      <c r="AL209" s="97" t="str">
        <f t="shared" si="132"/>
        <v/>
      </c>
      <c r="AM209" s="97" t="str">
        <f t="array" ref="AM209">IF($AF209,STDEVA(IF(G1SelectionMask="x",IF(INDEX(StdCalcsRefCalcs,$E209,0)&gt;0,INDEX(StdCalcsRefCalcs,$E209,0)),"")),"")</f>
        <v/>
      </c>
      <c r="AN209" s="98" t="b">
        <f t="shared" si="109"/>
        <v>0</v>
      </c>
      <c r="AO209" s="98" t="str">
        <f t="array" ref="AO209">IF($AN209,MEDIAN(IF(G2SelectionMask="x",IF(INDEX(StdCalcsRefCalcs,$E209,0)&gt;0,INDEX(StdCalcsRefCalcs,$E209,0)),"")),"")</f>
        <v/>
      </c>
      <c r="AP209" s="98" t="str">
        <f t="array" ref="AP209">IF($AN209,QUARTILE(IF(G2SelectionMask="x",IF(INDEX(StdCalcsRefCalcs,$E209,0)&gt;0,INDEX(StdCalcsRefCalcs,$E209,0)),""),1),"")</f>
        <v/>
      </c>
      <c r="AQ209" s="98" t="str">
        <f t="array" ref="AQ209">IF($AN209,QUARTILE(IF(G2SelectionMask="x",IF(INDEX(StdCalcsRefCalcs,$E209,0)&gt;0,INDEX(StdCalcsRefCalcs,$E209,0)),""),3),"")</f>
        <v/>
      </c>
      <c r="AR209" s="98" t="str">
        <f t="array" ref="AR209">IF($AN209,MIN(IF(G2SelectionMask="x",IF(INDEX(StdCalcsRefCalcs,$E209,0)&gt;0,INDEX(StdCalcsRefCalcs,$E209,0)),"")),"")</f>
        <v/>
      </c>
      <c r="AS209" s="98" t="str">
        <f t="array" ref="AS209">IF($AN209,MAX(IF(G2SelectionMask="x",IF(INDEX(StdCalcsRefCalcs,$E209,0)&gt;0,INDEX(StdCalcsRefCalcs,$E209,0)),"")),"")</f>
        <v/>
      </c>
      <c r="AT209" s="98" t="str">
        <f t="shared" si="110"/>
        <v/>
      </c>
      <c r="AU209" s="98" t="str">
        <f t="array" ref="AU209">IF($AN209,STDEVA(IF(G2SelectionMask="x",IF(INDEX(StdCalcsRefCalcs,$E209,0)&gt;0,INDEX(StdCalcsRefCalcs,$E209,0)),"")),"")</f>
        <v/>
      </c>
      <c r="AV209" s="97" t="b">
        <f t="shared" si="111"/>
        <v>0</v>
      </c>
      <c r="AW209" s="97" t="str">
        <f t="array" ref="AW209">IF($AV209,MEDIAN(IF(G3SelectionMask="x",IF(INDEX(StdCalcsRefCalcs,$E209,0)&gt;0,INDEX(StdCalcsRefCalcs,$E209,0)),"")),"")</f>
        <v/>
      </c>
      <c r="AX209" s="97" t="str">
        <f t="array" ref="AX209">IF($AV209,QUARTILE(IF(G3SelectionMask="x",IF(INDEX(StdCalcsRefCalcs,$E209,0)&gt;0,INDEX(StdCalcsRefCalcs,$E209,0)),""),1),"")</f>
        <v/>
      </c>
      <c r="AY209" s="97" t="str">
        <f t="array" ref="AY209">IF($AV209,QUARTILE(IF(G3SelectionMask="x",IF(INDEX(StdCalcsRefCalcs,$E209,0)&gt;0,INDEX(StdCalcsRefCalcs,$E209,0)),""),3),"")</f>
        <v/>
      </c>
      <c r="AZ209" s="97" t="str">
        <f t="array" ref="AZ209">IF($AV209,MIN(IF(G3SelectionMask="x",IF(INDEX(StdCalcsRefCalcs,$E209,0)&gt;0,INDEX(StdCalcsRefCalcs,$E209,0)),"")),"")</f>
        <v/>
      </c>
      <c r="BA209" s="97" t="str">
        <f t="array" ref="BA209">IF($AV209,MAX(IF(G3SelectionMask="x",IF(INDEX(StdCalcsRefCalcs,$E209,0)&gt;0,INDEX(StdCalcsRefCalcs,$E209,0)),"")),"")</f>
        <v/>
      </c>
      <c r="BB209" s="97" t="str">
        <f t="shared" si="112"/>
        <v/>
      </c>
      <c r="BC209" s="97" t="str">
        <f t="array" ref="BC209">IF($AV209,STDEVA(IF(G3SelectionMask="x",IF(INDEX(StdCalcsRefCalcs,$E209,0)&gt;0,INDEX(StdCalcsRefCalcs,$E209,0)),"")),"")</f>
        <v/>
      </c>
      <c r="BD209" s="98" t="b">
        <f t="shared" si="113"/>
        <v>0</v>
      </c>
      <c r="BE209" s="98" t="str">
        <f t="array" ref="BE209">IF($BD209,MEDIAN(IF(G4SelectionMask="x",IF(INDEX(StdCalcsRefCalcs,$E209,0)&gt;0,INDEX(StdCalcsRefCalcs,$E209,0)),"")),"")</f>
        <v/>
      </c>
      <c r="BF209" s="98" t="str">
        <f t="array" ref="BF209">IF($BD209,QUARTILE(IF(G4SelectionMask="x",IF(INDEX(StdCalcsRefCalcs,$E209,0)&gt;0,INDEX(StdCalcsRefCalcs,$E209,0)),""),1),"")</f>
        <v/>
      </c>
      <c r="BG209" s="98" t="str">
        <f t="array" ref="BG209">IF($BD209,QUARTILE(IF(G4SelectionMask="x",IF(INDEX(StdCalcsRefCalcs,$E209,0)&gt;0,INDEX(StdCalcsRefCalcs,$E209,0)),""),3),"")</f>
        <v/>
      </c>
      <c r="BH209" s="98" t="str">
        <f t="array" ref="BH209">IF($BD209,MIN(IF(G4SelectionMask="x",IF(INDEX(StdCalcsRefCalcs,$E209,0)&gt;0,INDEX(StdCalcsRefCalcs,$E209,0)),"")),"")</f>
        <v/>
      </c>
      <c r="BI209" s="98" t="str">
        <f t="array" ref="BI209">IF($BD209,MAX(IF(G4SelectionMask="x",IF(INDEX(StdCalcsRefCalcs,$E209,0)&gt;0,INDEX(StdCalcsRefCalcs,$E209,0)),"")),"")</f>
        <v/>
      </c>
      <c r="BJ209" s="98" t="str">
        <f t="shared" si="114"/>
        <v/>
      </c>
      <c r="BK209" s="98" t="str">
        <f t="array" ref="BK209">IF($BD209,STDEVA(IF(G4SelectionMask="x",IF(INDEX(StdCalcsRefCalcs,$E209,0)&gt;0,INDEX(StdCalcsRefCalcs,$E209,0)),"")),"")</f>
        <v/>
      </c>
      <c r="BL209" s="97" t="b">
        <f t="shared" si="115"/>
        <v>0</v>
      </c>
      <c r="BM209" s="97" t="str">
        <f t="array" ref="BM209">IF($BL209,MEDIAN(IF(G5SelectionMask="x",IF(INDEX(StdCalcsRefCalcs,$E209,0)&gt;0,INDEX(StdCalcsRefCalcs,$E209,0)),"")),"")</f>
        <v/>
      </c>
      <c r="BN209" s="97" t="str">
        <f t="array" ref="BN209">IF($BL209,QUARTILE(IF(G5SelectionMask="x",IF(INDEX(StdCalcsRefCalcs,$E209,0)&gt;0,INDEX(StdCalcsRefCalcs,$E209,0)),""),1),"")</f>
        <v/>
      </c>
      <c r="BO209" s="97" t="str">
        <f t="array" ref="BO209">IF($BL209,QUARTILE(IF(G5SelectionMask="x",IF(INDEX(StdCalcsRefCalcs,$E209,0)&gt;0,INDEX(StdCalcsRefCalcs,$E209,0)),""),3),"")</f>
        <v/>
      </c>
      <c r="BP209" s="97" t="str">
        <f t="array" ref="BP209">IF($BL209,MIN(IF(G5SelectionMask="x",IF(INDEX(StdCalcsRefCalcs,$E209,0)&gt;0,INDEX(StdCalcsRefCalcs,$E209,0)),"")),"")</f>
        <v/>
      </c>
      <c r="BQ209" s="97" t="str">
        <f t="array" ref="BQ209">IF($BL209,MAX(IF(G5SelectionMask="x",IF(INDEX(StdCalcsRefCalcs,$E209,0)&gt;0,INDEX(StdCalcsRefCalcs,$E209,0)),"")),"")</f>
        <v/>
      </c>
      <c r="BR209" s="97" t="str">
        <f t="shared" si="116"/>
        <v/>
      </c>
      <c r="BS209" s="99" t="str">
        <f t="array" ref="BS209">IF($BL209,STDEVA(IF(G5SelectionMask="x",IF(INDEX(StdCalcsRefCalcs,$E209,0)&gt;0,INDEX(StdCalcsRefCalcs,$E209,0)),"")),"")</f>
        <v/>
      </c>
      <c r="BT209" s="108"/>
      <c r="BU209" s="109" t="str">
        <f t="shared" si="152"/>
        <v/>
      </c>
      <c r="BV209" s="109" t="str">
        <f t="shared" si="152"/>
        <v/>
      </c>
      <c r="BW209" s="109" t="str">
        <f t="shared" si="152"/>
        <v/>
      </c>
      <c r="BX209" s="109" t="str">
        <f t="shared" si="152"/>
        <v/>
      </c>
      <c r="BY209" s="109" t="str">
        <f t="shared" si="152"/>
        <v/>
      </c>
      <c r="BZ209" s="109" t="str">
        <f t="shared" si="152"/>
        <v/>
      </c>
      <c r="CA209" s="109" t="str">
        <f t="shared" si="152"/>
        <v/>
      </c>
      <c r="CB209" s="109" t="str">
        <f t="shared" si="152"/>
        <v/>
      </c>
      <c r="CC209" s="109" t="str">
        <f t="shared" si="152"/>
        <v/>
      </c>
      <c r="CD209" s="109" t="str">
        <f t="shared" si="152"/>
        <v/>
      </c>
      <c r="CE209" s="109" t="str">
        <f t="shared" si="152"/>
        <v/>
      </c>
      <c r="CF209" s="109" t="str">
        <f t="shared" si="152"/>
        <v/>
      </c>
      <c r="CG209" s="109" t="str">
        <f t="shared" si="152"/>
        <v/>
      </c>
      <c r="CH209" s="109" t="str">
        <f t="shared" si="152"/>
        <v/>
      </c>
      <c r="CI209" s="109" t="str">
        <f t="shared" si="152"/>
        <v/>
      </c>
    </row>
    <row r="210" spans="1:87" x14ac:dyDescent="0.2">
      <c r="A210" s="33">
        <f t="shared" si="131"/>
        <v>0</v>
      </c>
      <c r="B210" s="206"/>
      <c r="C210" s="200"/>
      <c r="D210" s="196" t="s">
        <v>66</v>
      </c>
      <c r="E210" s="72">
        <f t="shared" si="107"/>
        <v>200</v>
      </c>
      <c r="F210" s="9" t="s">
        <v>1711</v>
      </c>
      <c r="G210" s="9" t="str">
        <f t="shared" si="130"/>
        <v>Infrastructure</v>
      </c>
      <c r="H210" s="9" t="s">
        <v>224</v>
      </c>
      <c r="I210" s="9">
        <f t="shared" ref="I210:I240" si="153">MATCH(H210,RawDataFieldKeys,0)-RawDataFieldKeyBaseRow</f>
        <v>263</v>
      </c>
      <c r="J210" s="9" t="s">
        <v>221</v>
      </c>
      <c r="K210" s="9">
        <f>MATCH(J210,RawDataFieldKeys,0)-RawDataFieldKeyBaseRow</f>
        <v>14</v>
      </c>
      <c r="P210" s="97">
        <f t="shared" si="136"/>
        <v>1.0515635089013929E-2</v>
      </c>
      <c r="Q210" s="97"/>
      <c r="R210" s="97"/>
      <c r="S210" s="97"/>
      <c r="T210" s="97"/>
      <c r="U210" s="98">
        <f t="shared" si="137"/>
        <v>1.6172972972972974E-2</v>
      </c>
      <c r="V210" s="107">
        <f t="shared" si="138"/>
        <v>1.4369293681196847E-2</v>
      </c>
      <c r="W210" s="107">
        <f t="shared" si="139"/>
        <v>1.2947189097103918E-2</v>
      </c>
      <c r="X210" s="107">
        <f t="shared" si="140"/>
        <v>0.10395330910692654</v>
      </c>
      <c r="Y210" s="107">
        <f t="shared" si="141"/>
        <v>5.4249547920433997E-3</v>
      </c>
      <c r="Z210" s="107">
        <f t="shared" si="142"/>
        <v>2.1112255406797117E-2</v>
      </c>
      <c r="AA210" s="107">
        <f t="shared" si="143"/>
        <v>3.0401918744094775E-2</v>
      </c>
      <c r="AB210" s="107">
        <f t="shared" si="144"/>
        <v>2.3784405869377578E-2</v>
      </c>
      <c r="AC210" s="107">
        <f t="shared" si="145"/>
        <v>6.0988039041703634E-2</v>
      </c>
      <c r="AD210" s="107">
        <f t="shared" si="146"/>
        <v>1.2148148148148148E-2</v>
      </c>
      <c r="AE210" s="107">
        <f t="shared" si="147"/>
        <v>1.4648611954696487E-2</v>
      </c>
      <c r="AF210" s="97" t="b">
        <f t="shared" si="148"/>
        <v>1</v>
      </c>
      <c r="AG210" s="97">
        <f t="array" ref="AG210">IF($AF210,MEDIAN(IF(G1SelectionMask="x",IF(INDEX(StdCalcsRefCalcs,$E210,0)&gt;0,INDEX(StdCalcsRefCalcs,$E210,0)),"")),"")</f>
        <v>1.6172972972972974E-2</v>
      </c>
      <c r="AH210" s="97">
        <f t="array" ref="AH210">IF($AF210,QUARTILE(IF(G1SelectionMask="x",IF(INDEX(StdCalcsRefCalcs,$E210,0)&gt;0,INDEX(StdCalcsRefCalcs,$E210,0)),""),1),"")</f>
        <v>1.3658241389150384E-2</v>
      </c>
      <c r="AI210" s="97">
        <f t="array" ref="AI210">IF($AF210,QUARTILE(IF(G1SelectionMask="x",IF(INDEX(StdCalcsRefCalcs,$E210,0)&gt;0,INDEX(StdCalcsRefCalcs,$E210,0)),""),3),"")</f>
        <v>2.7093162306736175E-2</v>
      </c>
      <c r="AJ210" s="97">
        <f t="array" ref="AJ210">IF($AF210,MIN(IF(G1SelectionMask="x",IF(INDEX(StdCalcsRefCalcs,$E210,0)&gt;0,INDEX(StdCalcsRefCalcs,$E210,0)),"")),"")</f>
        <v>5.4249547920433997E-3</v>
      </c>
      <c r="AK210" s="97">
        <f t="array" ref="AK210">IF($AF210,MAX(IF(G1SelectionMask="x",IF(INDEX(StdCalcsRefCalcs,$E210,0)&gt;0,INDEX(StdCalcsRefCalcs,$E210,0)),"")),"")</f>
        <v>0.10395330910692654</v>
      </c>
      <c r="AL210" s="97">
        <f t="shared" si="26"/>
        <v>2.8722827165005585E-2</v>
      </c>
      <c r="AM210" s="97">
        <f t="array" ref="AM210">IF($AF210,STDEVA(IF(G1SelectionMask="x",IF(INDEX(StdCalcsRefCalcs,$E210,0)&gt;0,INDEX(StdCalcsRefCalcs,$E210,0)),"")),"")</f>
        <v>2.9006525752215042E-2</v>
      </c>
      <c r="AN210" s="98" t="b">
        <f t="shared" si="109"/>
        <v>1</v>
      </c>
      <c r="AO210" s="98">
        <f t="array" ref="AO210">IF($AN210,MEDIAN(IF(G2SelectionMask="x",IF(INDEX(StdCalcsRefCalcs,$E210,0)&gt;0,INDEX(StdCalcsRefCalcs,$E210,0)),"")),"")</f>
        <v>1.4659336998167584E-2</v>
      </c>
      <c r="AP210" s="98">
        <f t="array" ref="AP210">IF($AN210,QUARTILE(IF(G2SelectionMask="x",IF(INDEX(StdCalcsRefCalcs,$E210,0)&gt;0,INDEX(StdCalcsRefCalcs,$E210,0)),""),1),"")</f>
        <v>1.4021906521075E-2</v>
      </c>
      <c r="AQ210" s="98">
        <f t="array" ref="AQ210">IF($AN210,QUARTILE(IF(G2SelectionMask="x",IF(INDEX(StdCalcsRefCalcs,$E210,0)&gt;0,INDEX(StdCalcsRefCalcs,$E210,0)),""),3),"")</f>
        <v>2.7093162306736175E-2</v>
      </c>
      <c r="AR210" s="98">
        <f t="array" ref="AR210">IF($AN210,MIN(IF(G2SelectionMask="x",IF(INDEX(StdCalcsRefCalcs,$E210,0)&gt;0,INDEX(StdCalcsRefCalcs,$E210,0)),"")),"")</f>
        <v>5.4249547920433997E-3</v>
      </c>
      <c r="AS210" s="98">
        <f t="array" ref="AS210">IF($AN210,MAX(IF(G2SelectionMask="x",IF(INDEX(StdCalcsRefCalcs,$E210,0)&gt;0,INDEX(StdCalcsRefCalcs,$E210,0)),"")),"")</f>
        <v>0.10395330910692654</v>
      </c>
      <c r="AT210" s="98">
        <f t="shared" si="110"/>
        <v>2.5801350828623303E-2</v>
      </c>
      <c r="AU210" s="98">
        <f t="array" ref="AU210">IF($AN210,STDEVA(IF(G2SelectionMask="x",IF(INDEX(StdCalcsRefCalcs,$E210,0)&gt;0,INDEX(StdCalcsRefCalcs,$E210,0)),"")),"")</f>
        <v>2.7259078931475073E-2</v>
      </c>
      <c r="AV210" s="97" t="b">
        <f t="shared" si="111"/>
        <v>0</v>
      </c>
      <c r="AW210" s="97" t="str">
        <f t="array" ref="AW210">IF($AV210,MEDIAN(IF(G3SelectionMask="x",IF(INDEX(StdCalcsRefCalcs,$E210,0)&gt;0,INDEX(StdCalcsRefCalcs,$E210,0)),"")),"")</f>
        <v/>
      </c>
      <c r="AX210" s="97" t="str">
        <f t="array" ref="AX210">IF($AV210,QUARTILE(IF(G3SelectionMask="x",IF(INDEX(StdCalcsRefCalcs,$E210,0)&gt;0,INDEX(StdCalcsRefCalcs,$E210,0)),""),1),"")</f>
        <v/>
      </c>
      <c r="AY210" s="97" t="str">
        <f t="array" ref="AY210">IF($AV210,QUARTILE(IF(G3SelectionMask="x",IF(INDEX(StdCalcsRefCalcs,$E210,0)&gt;0,INDEX(StdCalcsRefCalcs,$E210,0)),""),3),"")</f>
        <v/>
      </c>
      <c r="AZ210" s="97" t="str">
        <f t="array" ref="AZ210">IF($AV210,MIN(IF(G3SelectionMask="x",IF(INDEX(StdCalcsRefCalcs,$E210,0)&gt;0,INDEX(StdCalcsRefCalcs,$E210,0)),"")),"")</f>
        <v/>
      </c>
      <c r="BA210" s="97" t="str">
        <f t="array" ref="BA210">IF($AV210,MAX(IF(G3SelectionMask="x",IF(INDEX(StdCalcsRefCalcs,$E210,0)&gt;0,INDEX(StdCalcsRefCalcs,$E210,0)),"")),"")</f>
        <v/>
      </c>
      <c r="BB210" s="97" t="str">
        <f t="shared" si="112"/>
        <v/>
      </c>
      <c r="BC210" s="97" t="str">
        <f t="array" ref="BC210">IF($AV210,STDEVA(IF(G3SelectionMask="x",IF(INDEX(StdCalcsRefCalcs,$E210,0)&gt;0,INDEX(StdCalcsRefCalcs,$E210,0)),"")),"")</f>
        <v/>
      </c>
      <c r="BD210" s="98" t="b">
        <f t="shared" si="113"/>
        <v>0</v>
      </c>
      <c r="BE210" s="98" t="str">
        <f t="array" ref="BE210">IF($BD210,MEDIAN(IF(G4SelectionMask="x",IF(INDEX(StdCalcsRefCalcs,$E210,0)&gt;0,INDEX(StdCalcsRefCalcs,$E210,0)),"")),"")</f>
        <v/>
      </c>
      <c r="BF210" s="98" t="str">
        <f t="array" ref="BF210">IF($BD210,QUARTILE(IF(G4SelectionMask="x",IF(INDEX(StdCalcsRefCalcs,$E210,0)&gt;0,INDEX(StdCalcsRefCalcs,$E210,0)),""),1),"")</f>
        <v/>
      </c>
      <c r="BG210" s="98" t="str">
        <f t="array" ref="BG210">IF($BD210,QUARTILE(IF(G4SelectionMask="x",IF(INDEX(StdCalcsRefCalcs,$E210,0)&gt;0,INDEX(StdCalcsRefCalcs,$E210,0)),""),3),"")</f>
        <v/>
      </c>
      <c r="BH210" s="98" t="str">
        <f t="array" ref="BH210">IF($BD210,MIN(IF(G4SelectionMask="x",IF(INDEX(StdCalcsRefCalcs,$E210,0)&gt;0,INDEX(StdCalcsRefCalcs,$E210,0)),"")),"")</f>
        <v/>
      </c>
      <c r="BI210" s="98" t="str">
        <f t="array" ref="BI210">IF($BD210,MAX(IF(G4SelectionMask="x",IF(INDEX(StdCalcsRefCalcs,$E210,0)&gt;0,INDEX(StdCalcsRefCalcs,$E210,0)),"")),"")</f>
        <v/>
      </c>
      <c r="BJ210" s="98" t="str">
        <f t="shared" si="114"/>
        <v/>
      </c>
      <c r="BK210" s="98" t="str">
        <f t="array" ref="BK210">IF($BD210,STDEVA(IF(G4SelectionMask="x",IF(INDEX(StdCalcsRefCalcs,$E210,0)&gt;0,INDEX(StdCalcsRefCalcs,$E210,0)),"")),"")</f>
        <v/>
      </c>
      <c r="BL210" s="97" t="b">
        <f t="shared" si="115"/>
        <v>0</v>
      </c>
      <c r="BM210" s="97" t="str">
        <f t="array" ref="BM210">IF($BL210,MEDIAN(IF(G5SelectionMask="x",IF(INDEX(StdCalcsRefCalcs,$E210,0)&gt;0,INDEX(StdCalcsRefCalcs,$E210,0)),"")),"")</f>
        <v/>
      </c>
      <c r="BN210" s="97" t="str">
        <f t="array" ref="BN210">IF($BL210,QUARTILE(IF(G5SelectionMask="x",IF(INDEX(StdCalcsRefCalcs,$E210,0)&gt;0,INDEX(StdCalcsRefCalcs,$E210,0)),""),1),"")</f>
        <v/>
      </c>
      <c r="BO210" s="97" t="str">
        <f t="array" ref="BO210">IF($BL210,QUARTILE(IF(G5SelectionMask="x",IF(INDEX(StdCalcsRefCalcs,$E210,0)&gt;0,INDEX(StdCalcsRefCalcs,$E210,0)),""),3),"")</f>
        <v/>
      </c>
      <c r="BP210" s="97" t="str">
        <f t="array" ref="BP210">IF($BL210,MIN(IF(G5SelectionMask="x",IF(INDEX(StdCalcsRefCalcs,$E210,0)&gt;0,INDEX(StdCalcsRefCalcs,$E210,0)),"")),"")</f>
        <v/>
      </c>
      <c r="BQ210" s="97" t="str">
        <f t="array" ref="BQ210">IF($BL210,MAX(IF(G5SelectionMask="x",IF(INDEX(StdCalcsRefCalcs,$E210,0)&gt;0,INDEX(StdCalcsRefCalcs,$E210,0)),"")),"")</f>
        <v/>
      </c>
      <c r="BR210" s="97" t="str">
        <f t="shared" si="116"/>
        <v/>
      </c>
      <c r="BS210" s="99" t="str">
        <f t="array" ref="BS210">IF($BL210,STDEVA(IF(G5SelectionMask="x",IF(INDEX(StdCalcsRefCalcs,$E210,0)&gt;0,INDEX(StdCalcsRefCalcs,$E210,0)),"")),"")</f>
        <v/>
      </c>
      <c r="BT210" s="108"/>
      <c r="BU210" s="109">
        <f t="shared" ref="BU210:CI219" si="154">IFERROR(IF(LEN(INDEX(RawDataAllData,$I210,BU$9))*LEN(INDEX(RawDataAllData,$K210,BU$9))=0,"",INDEX(RawDataAllData,$I210,BU$9)/INDEX(RawDataAllData,$K210,BU$9)),"")</f>
        <v>1.0515635089013929E-2</v>
      </c>
      <c r="BV210" s="109">
        <f t="shared" si="154"/>
        <v>1.6172972972972974E-2</v>
      </c>
      <c r="BW210" s="109">
        <f t="shared" si="154"/>
        <v>1.4369293681196847E-2</v>
      </c>
      <c r="BX210" s="109">
        <f t="shared" si="154"/>
        <v>1.2947189097103918E-2</v>
      </c>
      <c r="BY210" s="109">
        <f t="shared" si="154"/>
        <v>0.10395330910692654</v>
      </c>
      <c r="BZ210" s="109">
        <f t="shared" si="154"/>
        <v>5.4249547920433997E-3</v>
      </c>
      <c r="CA210" s="109">
        <f t="shared" si="154"/>
        <v>2.1112255406797117E-2</v>
      </c>
      <c r="CB210" s="109">
        <f t="shared" si="154"/>
        <v>3.0401918744094775E-2</v>
      </c>
      <c r="CC210" s="109">
        <f t="shared" si="154"/>
        <v>2.3784405869377578E-2</v>
      </c>
      <c r="CD210" s="109">
        <f t="shared" si="154"/>
        <v>6.0988039041703634E-2</v>
      </c>
      <c r="CE210" s="109">
        <f t="shared" si="154"/>
        <v>1.2148148148148148E-2</v>
      </c>
      <c r="CF210" s="109">
        <f t="shared" si="154"/>
        <v>1.4648611954696487E-2</v>
      </c>
      <c r="CG210" s="109">
        <f t="shared" si="154"/>
        <v>3.4577387486278817E-2</v>
      </c>
      <c r="CH210" s="109">
        <f t="shared" si="154"/>
        <v>1.4659336998167584E-2</v>
      </c>
      <c r="CI210" s="109">
        <f t="shared" si="154"/>
        <v>1.3674519360953154E-2</v>
      </c>
    </row>
    <row r="211" spans="1:87" x14ac:dyDescent="0.2">
      <c r="A211" s="33">
        <f t="shared" si="131"/>
        <v>0</v>
      </c>
      <c r="B211" s="206"/>
      <c r="C211" s="200"/>
      <c r="D211" s="197"/>
      <c r="E211" s="72">
        <f t="shared" si="107"/>
        <v>201</v>
      </c>
      <c r="F211" s="9" t="s">
        <v>1712</v>
      </c>
      <c r="G211" s="9" t="str">
        <f t="shared" si="130"/>
        <v>Server infrastructure</v>
      </c>
      <c r="H211" s="9" t="s">
        <v>227</v>
      </c>
      <c r="I211" s="9">
        <f t="shared" si="153"/>
        <v>266</v>
      </c>
      <c r="J211" s="9" t="s">
        <v>221</v>
      </c>
      <c r="K211" s="9">
        <f t="shared" ref="K211:K240" si="155">MATCH(J211,RawDataFieldKeys,0)-RawDataFieldKeyBaseRow</f>
        <v>14</v>
      </c>
      <c r="P211" s="97">
        <f t="shared" si="136"/>
        <v>8.8552716539064668E-3</v>
      </c>
      <c r="Q211" s="97"/>
      <c r="R211" s="97"/>
      <c r="S211" s="97"/>
      <c r="T211" s="97"/>
      <c r="U211" s="98">
        <f t="shared" si="137"/>
        <v>5.4796182432432436E-3</v>
      </c>
      <c r="V211" s="107">
        <f t="shared" si="138"/>
        <v>7.0141163141226913E-3</v>
      </c>
      <c r="W211" s="107">
        <f t="shared" si="139"/>
        <v>3.4071550255536627E-3</v>
      </c>
      <c r="X211" s="107">
        <f t="shared" si="140"/>
        <v>2.0849392504496567E-2</v>
      </c>
      <c r="Y211" s="107" t="str">
        <f t="shared" si="141"/>
        <v/>
      </c>
      <c r="Z211" s="107">
        <f t="shared" si="142"/>
        <v>8.2389289392378988E-3</v>
      </c>
      <c r="AA211" s="107">
        <f t="shared" si="143"/>
        <v>9.1576422705138463E-3</v>
      </c>
      <c r="AB211" s="107" t="str">
        <f t="shared" si="144"/>
        <v/>
      </c>
      <c r="AC211" s="107">
        <f t="shared" si="145"/>
        <v>2.2863163265306123E-2</v>
      </c>
      <c r="AD211" s="107">
        <f t="shared" si="146"/>
        <v>7.4074074074074077E-3</v>
      </c>
      <c r="AE211" s="107">
        <f t="shared" si="147"/>
        <v>3.572832184072314E-3</v>
      </c>
      <c r="AF211" s="97" t="b">
        <f t="shared" si="25"/>
        <v>1</v>
      </c>
      <c r="AG211" s="97">
        <f t="array" ref="AG211">IF($AF211,MEDIAN(IF(G1SelectionMask="x",IF(INDEX(StdCalcsRefCalcs,$E211,0)&gt;0,INDEX(StdCalcsRefCalcs,$E211,0)),"")),"")</f>
        <v>7.4074074074074077E-3</v>
      </c>
      <c r="AH211" s="97">
        <f t="array" ref="AH211">IF($AF211,QUARTILE(IF(G1SelectionMask="x",IF(INDEX(StdCalcsRefCalcs,$E211,0)&gt;0,INDEX(StdCalcsRefCalcs,$E211,0)),""),1),"")</f>
        <v>5.4796182432432436E-3</v>
      </c>
      <c r="AI211" s="97">
        <f t="array" ref="AI211">IF($AF211,QUARTILE(IF(G1SelectionMask="x",IF(INDEX(StdCalcsRefCalcs,$E211,0)&gt;0,INDEX(StdCalcsRefCalcs,$E211,0)),""),3),"")</f>
        <v>9.1576422705138463E-3</v>
      </c>
      <c r="AJ211" s="97">
        <f t="array" ref="AJ211">IF($AF211,MIN(IF(G1SelectionMask="x",IF(INDEX(StdCalcsRefCalcs,$E211,0)&gt;0,INDEX(StdCalcsRefCalcs,$E211,0)),"")),"")</f>
        <v>3.4071550255536627E-3</v>
      </c>
      <c r="AK211" s="97">
        <f t="array" ref="AK211">IF($AF211,MAX(IF(G1SelectionMask="x",IF(INDEX(StdCalcsRefCalcs,$E211,0)&gt;0,INDEX(StdCalcsRefCalcs,$E211,0)),"")),"")</f>
        <v>2.2863163265306123E-2</v>
      </c>
      <c r="AL211" s="97">
        <f t="shared" si="26"/>
        <v>9.7766951282170847E-3</v>
      </c>
      <c r="AM211" s="97">
        <f t="array" ref="AM211">IF($AF211,STDEVA(IF(G1SelectionMask="x",IF(INDEX(StdCalcsRefCalcs,$E211,0)&gt;0,INDEX(StdCalcsRefCalcs,$E211,0)),"")),"")</f>
        <v>7.1359776756142598E-3</v>
      </c>
      <c r="AN211" s="98" t="b">
        <f t="shared" si="109"/>
        <v>1</v>
      </c>
      <c r="AO211" s="98">
        <f t="array" ref="AO211">IF($AN211,MEDIAN(IF(G2SelectionMask="x",IF(INDEX(StdCalcsRefCalcs,$E211,0)&gt;0,INDEX(StdCalcsRefCalcs,$E211,0)),"")),"")</f>
        <v>7.0141163141226913E-3</v>
      </c>
      <c r="AP211" s="98">
        <f t="array" ref="AP211">IF($AN211,QUARTILE(IF(G2SelectionMask="x",IF(INDEX(StdCalcsRefCalcs,$E211,0)&gt;0,INDEX(StdCalcsRefCalcs,$E211,0)),""),1),"")</f>
        <v>4.6652030735455539E-3</v>
      </c>
      <c r="AQ211" s="98">
        <f t="array" ref="AQ211">IF($AN211,QUARTILE(IF(G2SelectionMask="x",IF(INDEX(StdCalcsRefCalcs,$E211,0)&gt;0,INDEX(StdCalcsRefCalcs,$E211,0)),""),3),"")</f>
        <v>7.717303005686434E-3</v>
      </c>
      <c r="AR211" s="98">
        <f t="array" ref="AR211">IF($AN211,MIN(IF(G2SelectionMask="x",IF(INDEX(StdCalcsRefCalcs,$E211,0)&gt;0,INDEX(StdCalcsRefCalcs,$E211,0)),"")),"")</f>
        <v>3.4649341995668832E-3</v>
      </c>
      <c r="AS211" s="98">
        <f t="array" ref="AS211">IF($AN211,MAX(IF(G2SelectionMask="x",IF(INDEX(StdCalcsRefCalcs,$E211,0)&gt;0,INDEX(StdCalcsRefCalcs,$E211,0)),"")),"")</f>
        <v>2.0849392504496567E-2</v>
      </c>
      <c r="AT211" s="98">
        <f t="shared" si="110"/>
        <v>7.7031610225172147E-3</v>
      </c>
      <c r="AU211" s="98">
        <f t="array" ref="AU211">IF($AN211,STDEVA(IF(G2SelectionMask="x",IF(INDEX(StdCalcsRefCalcs,$E211,0)&gt;0,INDEX(StdCalcsRefCalcs,$E211,0)),"")),"")</f>
        <v>5.2997274056397316E-3</v>
      </c>
      <c r="AV211" s="97" t="b">
        <f t="shared" si="111"/>
        <v>0</v>
      </c>
      <c r="AW211" s="97" t="str">
        <f t="array" ref="AW211">IF($AV211,MEDIAN(IF(G3SelectionMask="x",IF(INDEX(StdCalcsRefCalcs,$E211,0)&gt;0,INDEX(StdCalcsRefCalcs,$E211,0)),"")),"")</f>
        <v/>
      </c>
      <c r="AX211" s="97" t="str">
        <f t="array" ref="AX211">IF($AV211,QUARTILE(IF(G3SelectionMask="x",IF(INDEX(StdCalcsRefCalcs,$E211,0)&gt;0,INDEX(StdCalcsRefCalcs,$E211,0)),""),1),"")</f>
        <v/>
      </c>
      <c r="AY211" s="97" t="str">
        <f t="array" ref="AY211">IF($AV211,QUARTILE(IF(G3SelectionMask="x",IF(INDEX(StdCalcsRefCalcs,$E211,0)&gt;0,INDEX(StdCalcsRefCalcs,$E211,0)),""),3),"")</f>
        <v/>
      </c>
      <c r="AZ211" s="97" t="str">
        <f t="array" ref="AZ211">IF($AV211,MIN(IF(G3SelectionMask="x",IF(INDEX(StdCalcsRefCalcs,$E211,0)&gt;0,INDEX(StdCalcsRefCalcs,$E211,0)),"")),"")</f>
        <v/>
      </c>
      <c r="BA211" s="97" t="str">
        <f t="array" ref="BA211">IF($AV211,MAX(IF(G3SelectionMask="x",IF(INDEX(StdCalcsRefCalcs,$E211,0)&gt;0,INDEX(StdCalcsRefCalcs,$E211,0)),"")),"")</f>
        <v/>
      </c>
      <c r="BB211" s="97" t="str">
        <f t="shared" si="112"/>
        <v/>
      </c>
      <c r="BC211" s="97" t="str">
        <f t="array" ref="BC211">IF($AV211,STDEVA(IF(G3SelectionMask="x",IF(INDEX(StdCalcsRefCalcs,$E211,0)&gt;0,INDEX(StdCalcsRefCalcs,$E211,0)),"")),"")</f>
        <v/>
      </c>
      <c r="BD211" s="98" t="b">
        <f t="shared" si="113"/>
        <v>0</v>
      </c>
      <c r="BE211" s="98" t="str">
        <f t="array" ref="BE211">IF($BD211,MEDIAN(IF(G4SelectionMask="x",IF(INDEX(StdCalcsRefCalcs,$E211,0)&gt;0,INDEX(StdCalcsRefCalcs,$E211,0)),"")),"")</f>
        <v/>
      </c>
      <c r="BF211" s="98" t="str">
        <f t="array" ref="BF211">IF($BD211,QUARTILE(IF(G4SelectionMask="x",IF(INDEX(StdCalcsRefCalcs,$E211,0)&gt;0,INDEX(StdCalcsRefCalcs,$E211,0)),""),1),"")</f>
        <v/>
      </c>
      <c r="BG211" s="98" t="str">
        <f t="array" ref="BG211">IF($BD211,QUARTILE(IF(G4SelectionMask="x",IF(INDEX(StdCalcsRefCalcs,$E211,0)&gt;0,INDEX(StdCalcsRefCalcs,$E211,0)),""),3),"")</f>
        <v/>
      </c>
      <c r="BH211" s="98" t="str">
        <f t="array" ref="BH211">IF($BD211,MIN(IF(G4SelectionMask="x",IF(INDEX(StdCalcsRefCalcs,$E211,0)&gt;0,INDEX(StdCalcsRefCalcs,$E211,0)),"")),"")</f>
        <v/>
      </c>
      <c r="BI211" s="98" t="str">
        <f t="array" ref="BI211">IF($BD211,MAX(IF(G4SelectionMask="x",IF(INDEX(StdCalcsRefCalcs,$E211,0)&gt;0,INDEX(StdCalcsRefCalcs,$E211,0)),"")),"")</f>
        <v/>
      </c>
      <c r="BJ211" s="98" t="str">
        <f t="shared" si="114"/>
        <v/>
      </c>
      <c r="BK211" s="98" t="str">
        <f t="array" ref="BK211">IF($BD211,STDEVA(IF(G4SelectionMask="x",IF(INDEX(StdCalcsRefCalcs,$E211,0)&gt;0,INDEX(StdCalcsRefCalcs,$E211,0)),"")),"")</f>
        <v/>
      </c>
      <c r="BL211" s="97" t="b">
        <f t="shared" si="115"/>
        <v>0</v>
      </c>
      <c r="BM211" s="97" t="str">
        <f t="array" ref="BM211">IF($BL211,MEDIAN(IF(G5SelectionMask="x",IF(INDEX(StdCalcsRefCalcs,$E211,0)&gt;0,INDEX(StdCalcsRefCalcs,$E211,0)),"")),"")</f>
        <v/>
      </c>
      <c r="BN211" s="97" t="str">
        <f t="array" ref="BN211">IF($BL211,QUARTILE(IF(G5SelectionMask="x",IF(INDEX(StdCalcsRefCalcs,$E211,0)&gt;0,INDEX(StdCalcsRefCalcs,$E211,0)),""),1),"")</f>
        <v/>
      </c>
      <c r="BO211" s="97" t="str">
        <f t="array" ref="BO211">IF($BL211,QUARTILE(IF(G5SelectionMask="x",IF(INDEX(StdCalcsRefCalcs,$E211,0)&gt;0,INDEX(StdCalcsRefCalcs,$E211,0)),""),3),"")</f>
        <v/>
      </c>
      <c r="BP211" s="97" t="str">
        <f t="array" ref="BP211">IF($BL211,MIN(IF(G5SelectionMask="x",IF(INDEX(StdCalcsRefCalcs,$E211,0)&gt;0,INDEX(StdCalcsRefCalcs,$E211,0)),"")),"")</f>
        <v/>
      </c>
      <c r="BQ211" s="97" t="str">
        <f t="array" ref="BQ211">IF($BL211,MAX(IF(G5SelectionMask="x",IF(INDEX(StdCalcsRefCalcs,$E211,0)&gt;0,INDEX(StdCalcsRefCalcs,$E211,0)),"")),"")</f>
        <v/>
      </c>
      <c r="BR211" s="97" t="str">
        <f t="shared" si="116"/>
        <v/>
      </c>
      <c r="BS211" s="99" t="str">
        <f t="array" ref="BS211">IF($BL211,STDEVA(IF(G5SelectionMask="x",IF(INDEX(StdCalcsRefCalcs,$E211,0)&gt;0,INDEX(StdCalcsRefCalcs,$E211,0)),"")),"")</f>
        <v/>
      </c>
      <c r="BT211" s="108"/>
      <c r="BU211" s="109">
        <f t="shared" si="154"/>
        <v>8.8552716539064668E-3</v>
      </c>
      <c r="BV211" s="109">
        <f t="shared" si="154"/>
        <v>5.4796182432432436E-3</v>
      </c>
      <c r="BW211" s="109">
        <f t="shared" si="154"/>
        <v>7.0141163141226913E-3</v>
      </c>
      <c r="BX211" s="109">
        <f t="shared" si="154"/>
        <v>3.4071550255536627E-3</v>
      </c>
      <c r="BY211" s="109">
        <f t="shared" si="154"/>
        <v>2.0849392504496567E-2</v>
      </c>
      <c r="BZ211" s="109" t="str">
        <f t="shared" si="154"/>
        <v/>
      </c>
      <c r="CA211" s="109">
        <f t="shared" si="154"/>
        <v>8.2389289392378988E-3</v>
      </c>
      <c r="CB211" s="109">
        <f t="shared" si="154"/>
        <v>9.1576422705138463E-3</v>
      </c>
      <c r="CC211" s="109" t="str">
        <f t="shared" si="154"/>
        <v/>
      </c>
      <c r="CD211" s="109">
        <f t="shared" si="154"/>
        <v>2.2863163265306123E-2</v>
      </c>
      <c r="CE211" s="109">
        <f t="shared" si="154"/>
        <v>7.4074074074074077E-3</v>
      </c>
      <c r="CF211" s="109">
        <f t="shared" si="154"/>
        <v>3.572832184072314E-3</v>
      </c>
      <c r="CG211" s="109">
        <f t="shared" si="154"/>
        <v>4.6652030735455539E-3</v>
      </c>
      <c r="CH211" s="109">
        <f t="shared" si="154"/>
        <v>3.4649341995668832E-3</v>
      </c>
      <c r="CI211" s="109">
        <f t="shared" si="154"/>
        <v>7.717303005686434E-3</v>
      </c>
    </row>
    <row r="212" spans="1:87" x14ac:dyDescent="0.2">
      <c r="A212" s="33">
        <f t="shared" si="131"/>
        <v>0</v>
      </c>
      <c r="B212" s="206"/>
      <c r="C212" s="200"/>
      <c r="D212" s="197"/>
      <c r="E212" s="72">
        <f t="shared" si="107"/>
        <v>202</v>
      </c>
      <c r="F212" s="9" t="s">
        <v>1713</v>
      </c>
      <c r="G212" s="9" t="str">
        <f t="shared" si="130"/>
        <v>Data center</v>
      </c>
      <c r="H212" s="9" t="s">
        <v>245</v>
      </c>
      <c r="I212" s="9">
        <f t="shared" si="153"/>
        <v>267</v>
      </c>
      <c r="J212" s="9" t="s">
        <v>221</v>
      </c>
      <c r="K212" s="9">
        <f t="shared" si="155"/>
        <v>14</v>
      </c>
      <c r="P212" s="97">
        <f t="shared" si="136"/>
        <v>8.8552716539064668E-3</v>
      </c>
      <c r="Q212" s="97"/>
      <c r="R212" s="97"/>
      <c r="S212" s="97"/>
      <c r="T212" s="97"/>
      <c r="U212" s="98">
        <f t="shared" si="137"/>
        <v>2.8187500000000001E-3</v>
      </c>
      <c r="V212" s="107">
        <f t="shared" si="138"/>
        <v>6.5577979470581955E-3</v>
      </c>
      <c r="W212" s="107">
        <f t="shared" si="139"/>
        <v>2.8960817717206132E-3</v>
      </c>
      <c r="X212" s="107">
        <f t="shared" si="140"/>
        <v>2.0849392504496567E-2</v>
      </c>
      <c r="Y212" s="107">
        <f t="shared" si="141"/>
        <v>2.2603978300180833E-3</v>
      </c>
      <c r="Z212" s="107">
        <f t="shared" si="142"/>
        <v>7.7239958805355308E-3</v>
      </c>
      <c r="AA212" s="107">
        <f t="shared" si="143"/>
        <v>6.6138527509266663E-3</v>
      </c>
      <c r="AB212" s="107">
        <f t="shared" si="144"/>
        <v>4.7952431188261245E-3</v>
      </c>
      <c r="AC212" s="107">
        <f t="shared" si="145"/>
        <v>2.2084658385093169E-2</v>
      </c>
      <c r="AD212" s="107">
        <f t="shared" si="146"/>
        <v>7.4074074074074077E-3</v>
      </c>
      <c r="AE212" s="107">
        <f t="shared" si="147"/>
        <v>3.572832184072314E-3</v>
      </c>
      <c r="AF212" s="97" t="b">
        <f t="shared" si="25"/>
        <v>1</v>
      </c>
      <c r="AG212" s="97">
        <f t="array" ref="AG212">IF($AF212,MEDIAN(IF(G1SelectionMask="x",IF(INDEX(StdCalcsRefCalcs,$E212,0)&gt;0,INDEX(StdCalcsRefCalcs,$E212,0)),"")),"")</f>
        <v>6.5577979470581955E-3</v>
      </c>
      <c r="AH212" s="97">
        <f t="array" ref="AH212">IF($AF212,QUARTILE(IF(G1SelectionMask="x",IF(INDEX(StdCalcsRefCalcs,$E212,0)&gt;0,INDEX(StdCalcsRefCalcs,$E212,0)),""),1),"")</f>
        <v>3.2344569778964636E-3</v>
      </c>
      <c r="AI212" s="97">
        <f t="array" ref="AI212">IF($AF212,QUARTILE(IF(G1SelectionMask="x",IF(INDEX(StdCalcsRefCalcs,$E212,0)&gt;0,INDEX(StdCalcsRefCalcs,$E212,0)),""),3),"")</f>
        <v>7.5657016439714692E-3</v>
      </c>
      <c r="AJ212" s="97">
        <f t="array" ref="AJ212">IF($AF212,MIN(IF(G1SelectionMask="x",IF(INDEX(StdCalcsRefCalcs,$E212,0)&gt;0,INDEX(StdCalcsRefCalcs,$E212,0)),"")),"")</f>
        <v>2.2603978300180833E-3</v>
      </c>
      <c r="AK212" s="97">
        <f t="array" ref="AK212">IF($AF212,MAX(IF(G1SelectionMask="x",IF(INDEX(StdCalcsRefCalcs,$E212,0)&gt;0,INDEX(StdCalcsRefCalcs,$E212,0)),"")),"")</f>
        <v>2.2084658385093169E-2</v>
      </c>
      <c r="AL212" s="97">
        <f t="shared" si="26"/>
        <v>7.9618554345595154E-3</v>
      </c>
      <c r="AM212" s="97">
        <f t="array" ref="AM212">IF($AF212,STDEVA(IF(G1SelectionMask="x",IF(INDEX(StdCalcsRefCalcs,$E212,0)&gt;0,INDEX(StdCalcsRefCalcs,$E212,0)),"")),"")</f>
        <v>6.954177357071864E-3</v>
      </c>
      <c r="AN212" s="98" t="b">
        <f t="shared" si="109"/>
        <v>1</v>
      </c>
      <c r="AO212" s="98">
        <f t="array" ref="AO212">IF($AN212,MEDIAN(IF(G2SelectionMask="x",IF(INDEX(StdCalcsRefCalcs,$E212,0)&gt;0,INDEX(StdCalcsRefCalcs,$E212,0)),"")),"")</f>
        <v>4.7952431188261245E-3</v>
      </c>
      <c r="AP212" s="98">
        <f t="array" ref="AP212">IF($AN212,QUARTILE(IF(G2SelectionMask="x",IF(INDEX(StdCalcsRefCalcs,$E212,0)&gt;0,INDEX(StdCalcsRefCalcs,$E212,0)),""),1),"")</f>
        <v>3.2523497918529156E-3</v>
      </c>
      <c r="AQ212" s="98">
        <f t="array" ref="AQ212">IF($AN212,QUARTILE(IF(G2SelectionMask="x",IF(INDEX(StdCalcsRefCalcs,$E212,0)&gt;0,INDEX(StdCalcsRefCalcs,$E212,0)),""),3),"")</f>
        <v>6.6917083955012422E-3</v>
      </c>
      <c r="AR212" s="98">
        <f t="array" ref="AR212">IF($AN212,MIN(IF(G2SelectionMask="x",IF(INDEX(StdCalcsRefCalcs,$E212,0)&gt;0,INDEX(StdCalcsRefCalcs,$E212,0)),"")),"")</f>
        <v>2.2603978300180833E-3</v>
      </c>
      <c r="AS212" s="98">
        <f t="array" ref="AS212">IF($AN212,MAX(IF(G2SelectionMask="x",IF(INDEX(StdCalcsRefCalcs,$E212,0)&gt;0,INDEX(StdCalcsRefCalcs,$E212,0)),"")),"")</f>
        <v>2.0849392504496567E-2</v>
      </c>
      <c r="AT212" s="98">
        <f t="shared" si="110"/>
        <v>6.294755296005477E-3</v>
      </c>
      <c r="AU212" s="98">
        <f t="array" ref="AU212">IF($AN212,STDEVA(IF(G2SelectionMask="x",IF(INDEX(StdCalcsRefCalcs,$E212,0)&gt;0,INDEX(StdCalcsRefCalcs,$E212,0)),"")),"")</f>
        <v>5.1522075616628332E-3</v>
      </c>
      <c r="AV212" s="97" t="b">
        <f t="shared" si="111"/>
        <v>0</v>
      </c>
      <c r="AW212" s="97" t="str">
        <f t="array" ref="AW212">IF($AV212,MEDIAN(IF(G3SelectionMask="x",IF(INDEX(StdCalcsRefCalcs,$E212,0)&gt;0,INDEX(StdCalcsRefCalcs,$E212,0)),"")),"")</f>
        <v/>
      </c>
      <c r="AX212" s="97" t="str">
        <f t="array" ref="AX212">IF($AV212,QUARTILE(IF(G3SelectionMask="x",IF(INDEX(StdCalcsRefCalcs,$E212,0)&gt;0,INDEX(StdCalcsRefCalcs,$E212,0)),""),1),"")</f>
        <v/>
      </c>
      <c r="AY212" s="97" t="str">
        <f t="array" ref="AY212">IF($AV212,QUARTILE(IF(G3SelectionMask="x",IF(INDEX(StdCalcsRefCalcs,$E212,0)&gt;0,INDEX(StdCalcsRefCalcs,$E212,0)),""),3),"")</f>
        <v/>
      </c>
      <c r="AZ212" s="97" t="str">
        <f t="array" ref="AZ212">IF($AV212,MIN(IF(G3SelectionMask="x",IF(INDEX(StdCalcsRefCalcs,$E212,0)&gt;0,INDEX(StdCalcsRefCalcs,$E212,0)),"")),"")</f>
        <v/>
      </c>
      <c r="BA212" s="97" t="str">
        <f t="array" ref="BA212">IF($AV212,MAX(IF(G3SelectionMask="x",IF(INDEX(StdCalcsRefCalcs,$E212,0)&gt;0,INDEX(StdCalcsRefCalcs,$E212,0)),"")),"")</f>
        <v/>
      </c>
      <c r="BB212" s="97" t="str">
        <f t="shared" si="112"/>
        <v/>
      </c>
      <c r="BC212" s="97" t="str">
        <f t="array" ref="BC212">IF($AV212,STDEVA(IF(G3SelectionMask="x",IF(INDEX(StdCalcsRefCalcs,$E212,0)&gt;0,INDEX(StdCalcsRefCalcs,$E212,0)),"")),"")</f>
        <v/>
      </c>
      <c r="BD212" s="98" t="b">
        <f t="shared" si="113"/>
        <v>0</v>
      </c>
      <c r="BE212" s="98" t="str">
        <f t="array" ref="BE212">IF($BD212,MEDIAN(IF(G4SelectionMask="x",IF(INDEX(StdCalcsRefCalcs,$E212,0)&gt;0,INDEX(StdCalcsRefCalcs,$E212,0)),"")),"")</f>
        <v/>
      </c>
      <c r="BF212" s="98" t="str">
        <f t="array" ref="BF212">IF($BD212,QUARTILE(IF(G4SelectionMask="x",IF(INDEX(StdCalcsRefCalcs,$E212,0)&gt;0,INDEX(StdCalcsRefCalcs,$E212,0)),""),1),"")</f>
        <v/>
      </c>
      <c r="BG212" s="98" t="str">
        <f t="array" ref="BG212">IF($BD212,QUARTILE(IF(G4SelectionMask="x",IF(INDEX(StdCalcsRefCalcs,$E212,0)&gt;0,INDEX(StdCalcsRefCalcs,$E212,0)),""),3),"")</f>
        <v/>
      </c>
      <c r="BH212" s="98" t="str">
        <f t="array" ref="BH212">IF($BD212,MIN(IF(G4SelectionMask="x",IF(INDEX(StdCalcsRefCalcs,$E212,0)&gt;0,INDEX(StdCalcsRefCalcs,$E212,0)),"")),"")</f>
        <v/>
      </c>
      <c r="BI212" s="98" t="str">
        <f t="array" ref="BI212">IF($BD212,MAX(IF(G4SelectionMask="x",IF(INDEX(StdCalcsRefCalcs,$E212,0)&gt;0,INDEX(StdCalcsRefCalcs,$E212,0)),"")),"")</f>
        <v/>
      </c>
      <c r="BJ212" s="98" t="str">
        <f t="shared" si="114"/>
        <v/>
      </c>
      <c r="BK212" s="98" t="str">
        <f t="array" ref="BK212">IF($BD212,STDEVA(IF(G4SelectionMask="x",IF(INDEX(StdCalcsRefCalcs,$E212,0)&gt;0,INDEX(StdCalcsRefCalcs,$E212,0)),"")),"")</f>
        <v/>
      </c>
      <c r="BL212" s="97" t="b">
        <f t="shared" si="115"/>
        <v>0</v>
      </c>
      <c r="BM212" s="97" t="str">
        <f t="array" ref="BM212">IF($BL212,MEDIAN(IF(G5SelectionMask="x",IF(INDEX(StdCalcsRefCalcs,$E212,0)&gt;0,INDEX(StdCalcsRefCalcs,$E212,0)),"")),"")</f>
        <v/>
      </c>
      <c r="BN212" s="97" t="str">
        <f t="array" ref="BN212">IF($BL212,QUARTILE(IF(G5SelectionMask="x",IF(INDEX(StdCalcsRefCalcs,$E212,0)&gt;0,INDEX(StdCalcsRefCalcs,$E212,0)),""),1),"")</f>
        <v/>
      </c>
      <c r="BO212" s="97" t="str">
        <f t="array" ref="BO212">IF($BL212,QUARTILE(IF(G5SelectionMask="x",IF(INDEX(StdCalcsRefCalcs,$E212,0)&gt;0,INDEX(StdCalcsRefCalcs,$E212,0)),""),3),"")</f>
        <v/>
      </c>
      <c r="BP212" s="97" t="str">
        <f t="array" ref="BP212">IF($BL212,MIN(IF(G5SelectionMask="x",IF(INDEX(StdCalcsRefCalcs,$E212,0)&gt;0,INDEX(StdCalcsRefCalcs,$E212,0)),"")),"")</f>
        <v/>
      </c>
      <c r="BQ212" s="97" t="str">
        <f t="array" ref="BQ212">IF($BL212,MAX(IF(G5SelectionMask="x",IF(INDEX(StdCalcsRefCalcs,$E212,0)&gt;0,INDEX(StdCalcsRefCalcs,$E212,0)),"")),"")</f>
        <v/>
      </c>
      <c r="BR212" s="97" t="str">
        <f t="shared" si="116"/>
        <v/>
      </c>
      <c r="BS212" s="99" t="str">
        <f t="array" ref="BS212">IF($BL212,STDEVA(IF(G5SelectionMask="x",IF(INDEX(StdCalcsRefCalcs,$E212,0)&gt;0,INDEX(StdCalcsRefCalcs,$E212,0)),"")),"")</f>
        <v/>
      </c>
      <c r="BT212" s="108"/>
      <c r="BU212" s="109">
        <f t="shared" si="154"/>
        <v>8.8552716539064668E-3</v>
      </c>
      <c r="BV212" s="109">
        <f t="shared" si="154"/>
        <v>2.8187500000000001E-3</v>
      </c>
      <c r="BW212" s="109">
        <f t="shared" si="154"/>
        <v>6.5577979470581955E-3</v>
      </c>
      <c r="BX212" s="109">
        <f t="shared" si="154"/>
        <v>2.8960817717206132E-3</v>
      </c>
      <c r="BY212" s="109">
        <f t="shared" si="154"/>
        <v>2.0849392504496567E-2</v>
      </c>
      <c r="BZ212" s="109">
        <f t="shared" si="154"/>
        <v>2.2603978300180833E-3</v>
      </c>
      <c r="CA212" s="109">
        <f t="shared" si="154"/>
        <v>7.7239958805355308E-3</v>
      </c>
      <c r="CB212" s="109">
        <f t="shared" si="154"/>
        <v>6.6138527509266663E-3</v>
      </c>
      <c r="CC212" s="109">
        <f t="shared" si="154"/>
        <v>4.7952431188261245E-3</v>
      </c>
      <c r="CD212" s="109">
        <f t="shared" si="154"/>
        <v>2.2084658385093169E-2</v>
      </c>
      <c r="CE212" s="109">
        <f t="shared" si="154"/>
        <v>7.4074074074074077E-3</v>
      </c>
      <c r="CF212" s="109">
        <f t="shared" si="154"/>
        <v>3.572832184072314E-3</v>
      </c>
      <c r="CG212" s="109">
        <f t="shared" si="154"/>
        <v>4.6652030735455539E-3</v>
      </c>
      <c r="CH212" s="109">
        <f t="shared" si="154"/>
        <v>2.9318673996335167E-3</v>
      </c>
      <c r="CI212" s="109">
        <f t="shared" si="154"/>
        <v>6.769564040075819E-3</v>
      </c>
    </row>
    <row r="213" spans="1:87" x14ac:dyDescent="0.2">
      <c r="A213" s="33">
        <f t="shared" si="131"/>
        <v>0</v>
      </c>
      <c r="B213" s="206"/>
      <c r="C213" s="200"/>
      <c r="D213" s="197"/>
      <c r="E213" s="72">
        <f t="shared" si="107"/>
        <v>203</v>
      </c>
      <c r="F213" s="9" t="s">
        <v>1714</v>
      </c>
      <c r="G213" s="9" t="str">
        <f t="shared" si="130"/>
        <v>Other servers</v>
      </c>
      <c r="H213" s="9" t="s">
        <v>246</v>
      </c>
      <c r="I213" s="9">
        <f t="shared" si="153"/>
        <v>268</v>
      </c>
      <c r="J213" s="9" t="s">
        <v>221</v>
      </c>
      <c r="K213" s="9">
        <f t="shared" si="155"/>
        <v>14</v>
      </c>
      <c r="P213" s="97" t="str">
        <f t="shared" si="136"/>
        <v/>
      </c>
      <c r="Q213" s="97"/>
      <c r="R213" s="97"/>
      <c r="S213" s="97"/>
      <c r="T213" s="97"/>
      <c r="U213" s="98">
        <f t="shared" si="137"/>
        <v>2.6608682432432431E-3</v>
      </c>
      <c r="V213" s="107">
        <f t="shared" si="138"/>
        <v>4.5631836706449625E-4</v>
      </c>
      <c r="W213" s="107">
        <f t="shared" si="139"/>
        <v>5.1107325383304943E-4</v>
      </c>
      <c r="X213" s="107" t="str">
        <f t="shared" si="140"/>
        <v/>
      </c>
      <c r="Y213" s="107" t="str">
        <f t="shared" si="141"/>
        <v/>
      </c>
      <c r="Z213" s="107">
        <f t="shared" si="142"/>
        <v>5.1493305870236867E-4</v>
      </c>
      <c r="AA213" s="107">
        <f t="shared" si="143"/>
        <v>2.5437895195871791E-3</v>
      </c>
      <c r="AB213" s="107" t="str">
        <f t="shared" si="144"/>
        <v/>
      </c>
      <c r="AC213" s="107">
        <f t="shared" si="145"/>
        <v>7.7850488021295478E-4</v>
      </c>
      <c r="AD213" s="107" t="str">
        <f t="shared" si="146"/>
        <v/>
      </c>
      <c r="AE213" s="107" t="str">
        <f t="shared" si="147"/>
        <v/>
      </c>
      <c r="AF213" s="97" t="b">
        <f t="shared" si="25"/>
        <v>1</v>
      </c>
      <c r="AG213" s="97">
        <f t="array" ref="AG213">IF($AF213,MEDIAN(IF(G1SelectionMask="x",IF(INDEX(StdCalcsRefCalcs,$E213,0)&gt;0,INDEX(StdCalcsRefCalcs,$E213,0)),"")),"")</f>
        <v>6.4671896945766173E-4</v>
      </c>
      <c r="AH213" s="97">
        <f t="array" ref="AH213">IF($AF213,QUARTILE(IF(G1SelectionMask="x",IF(INDEX(StdCalcsRefCalcs,$E213,0)&gt;0,INDEX(StdCalcsRefCalcs,$E213,0)),""),1),"")</f>
        <v>5.1203820505037927E-4</v>
      </c>
      <c r="AI213" s="97">
        <f t="array" ref="AI213">IF($AF213,QUARTILE(IF(G1SelectionMask="x",IF(INDEX(StdCalcsRefCalcs,$E213,0)&gt;0,INDEX(StdCalcsRefCalcs,$E213,0)),""),3),"")</f>
        <v>2.102468359743623E-3</v>
      </c>
      <c r="AJ213" s="97">
        <f t="array" ref="AJ213">IF($AF213,MIN(IF(G1SelectionMask="x",IF(INDEX(StdCalcsRefCalcs,$E213,0)&gt;0,INDEX(StdCalcsRefCalcs,$E213,0)),"")),"")</f>
        <v>4.5631836706449625E-4</v>
      </c>
      <c r="AK213" s="97">
        <f t="array" ref="AK213">IF($AF213,MAX(IF(G1SelectionMask="x",IF(INDEX(StdCalcsRefCalcs,$E213,0)&gt;0,INDEX(StdCalcsRefCalcs,$E213,0)),"")),"")</f>
        <v>2.6608682432432431E-3</v>
      </c>
      <c r="AL213" s="97">
        <f t="shared" si="26"/>
        <v>1.2442478871072151E-3</v>
      </c>
      <c r="AM213" s="97">
        <f t="array" ref="AM213">IF($AF213,STDEVA(IF(G1SelectionMask="x",IF(INDEX(StdCalcsRefCalcs,$E213,0)&gt;0,INDEX(StdCalcsRefCalcs,$E213,0)),"")),"")</f>
        <v>1.058566608844357E-3</v>
      </c>
      <c r="AN213" s="98" t="b">
        <f t="shared" si="109"/>
        <v>1</v>
      </c>
      <c r="AO213" s="98">
        <f t="array" ref="AO213">IF($AN213,MEDIAN(IF(G2SelectionMask="x",IF(INDEX(StdCalcsRefCalcs,$E213,0)&gt;0,INDEX(StdCalcsRefCalcs,$E213,0)),"")),"")</f>
        <v>9.4773896561061463E-4</v>
      </c>
      <c r="AP213" s="98">
        <f t="array" ref="AP213">IF($AN213,QUARTILE(IF(G2SelectionMask="x",IF(INDEX(StdCalcsRefCalcs,$E213,0)&gt;0,INDEX(StdCalcsRefCalcs,$E213,0)),""),1),"")</f>
        <v>5.3306679993336663E-4</v>
      </c>
      <c r="AQ213" s="98">
        <f t="array" ref="AQ213">IF($AN213,QUARTILE(IF(G2SelectionMask="x",IF(INDEX(StdCalcsRefCalcs,$E213,0)&gt;0,INDEX(StdCalcsRefCalcs,$E213,0)),""),3),"")</f>
        <v>2.5437895195871791E-3</v>
      </c>
      <c r="AR213" s="98">
        <f t="array" ref="AR213">IF($AN213,MIN(IF(G2SelectionMask="x",IF(INDEX(StdCalcsRefCalcs,$E213,0)&gt;0,INDEX(StdCalcsRefCalcs,$E213,0)),"")),"")</f>
        <v>4.5631836706449625E-4</v>
      </c>
      <c r="AS213" s="98">
        <f t="array" ref="AS213">IF($AN213,MAX(IF(G2SelectionMask="x",IF(INDEX(StdCalcsRefCalcs,$E213,0)&gt;0,INDEX(StdCalcsRefCalcs,$E213,0)),"")),"")</f>
        <v>2.6608682432432431E-3</v>
      </c>
      <c r="AT213" s="98">
        <f t="shared" si="110"/>
        <v>1.42835637908778E-3</v>
      </c>
      <c r="AU213" s="98">
        <f t="array" ref="AU213">IF($AN213,STDEVA(IF(G2SelectionMask="x",IF(INDEX(StdCalcsRefCalcs,$E213,0)&gt;0,INDEX(StdCalcsRefCalcs,$E213,0)),"")),"")</f>
        <v>1.0886541015982156E-3</v>
      </c>
      <c r="AV213" s="97" t="b">
        <f t="shared" si="111"/>
        <v>0</v>
      </c>
      <c r="AW213" s="97" t="str">
        <f t="array" ref="AW213">IF($AV213,MEDIAN(IF(G3SelectionMask="x",IF(INDEX(StdCalcsRefCalcs,$E213,0)&gt;0,INDEX(StdCalcsRefCalcs,$E213,0)),"")),"")</f>
        <v/>
      </c>
      <c r="AX213" s="97" t="str">
        <f t="array" ref="AX213">IF($AV213,QUARTILE(IF(G3SelectionMask="x",IF(INDEX(StdCalcsRefCalcs,$E213,0)&gt;0,INDEX(StdCalcsRefCalcs,$E213,0)),""),1),"")</f>
        <v/>
      </c>
      <c r="AY213" s="97" t="str">
        <f t="array" ref="AY213">IF($AV213,QUARTILE(IF(G3SelectionMask="x",IF(INDEX(StdCalcsRefCalcs,$E213,0)&gt;0,INDEX(StdCalcsRefCalcs,$E213,0)),""),3),"")</f>
        <v/>
      </c>
      <c r="AZ213" s="97" t="str">
        <f t="array" ref="AZ213">IF($AV213,MIN(IF(G3SelectionMask="x",IF(INDEX(StdCalcsRefCalcs,$E213,0)&gt;0,INDEX(StdCalcsRefCalcs,$E213,0)),"")),"")</f>
        <v/>
      </c>
      <c r="BA213" s="97" t="str">
        <f t="array" ref="BA213">IF($AV213,MAX(IF(G3SelectionMask="x",IF(INDEX(StdCalcsRefCalcs,$E213,0)&gt;0,INDEX(StdCalcsRefCalcs,$E213,0)),"")),"")</f>
        <v/>
      </c>
      <c r="BB213" s="97" t="str">
        <f t="shared" si="112"/>
        <v/>
      </c>
      <c r="BC213" s="97" t="str">
        <f t="array" ref="BC213">IF($AV213,STDEVA(IF(G3SelectionMask="x",IF(INDEX(StdCalcsRefCalcs,$E213,0)&gt;0,INDEX(StdCalcsRefCalcs,$E213,0)),"")),"")</f>
        <v/>
      </c>
      <c r="BD213" s="98" t="b">
        <f t="shared" si="113"/>
        <v>0</v>
      </c>
      <c r="BE213" s="98" t="str">
        <f t="array" ref="BE213">IF($BD213,MEDIAN(IF(G4SelectionMask="x",IF(INDEX(StdCalcsRefCalcs,$E213,0)&gt;0,INDEX(StdCalcsRefCalcs,$E213,0)),"")),"")</f>
        <v/>
      </c>
      <c r="BF213" s="98" t="str">
        <f t="array" ref="BF213">IF($BD213,QUARTILE(IF(G4SelectionMask="x",IF(INDEX(StdCalcsRefCalcs,$E213,0)&gt;0,INDEX(StdCalcsRefCalcs,$E213,0)),""),1),"")</f>
        <v/>
      </c>
      <c r="BG213" s="98" t="str">
        <f t="array" ref="BG213">IF($BD213,QUARTILE(IF(G4SelectionMask="x",IF(INDEX(StdCalcsRefCalcs,$E213,0)&gt;0,INDEX(StdCalcsRefCalcs,$E213,0)),""),3),"")</f>
        <v/>
      </c>
      <c r="BH213" s="98" t="str">
        <f t="array" ref="BH213">IF($BD213,MIN(IF(G4SelectionMask="x",IF(INDEX(StdCalcsRefCalcs,$E213,0)&gt;0,INDEX(StdCalcsRefCalcs,$E213,0)),"")),"")</f>
        <v/>
      </c>
      <c r="BI213" s="98" t="str">
        <f t="array" ref="BI213">IF($BD213,MAX(IF(G4SelectionMask="x",IF(INDEX(StdCalcsRefCalcs,$E213,0)&gt;0,INDEX(StdCalcsRefCalcs,$E213,0)),"")),"")</f>
        <v/>
      </c>
      <c r="BJ213" s="98" t="str">
        <f t="shared" si="114"/>
        <v/>
      </c>
      <c r="BK213" s="98" t="str">
        <f t="array" ref="BK213">IF($BD213,STDEVA(IF(G4SelectionMask="x",IF(INDEX(StdCalcsRefCalcs,$E213,0)&gt;0,INDEX(StdCalcsRefCalcs,$E213,0)),"")),"")</f>
        <v/>
      </c>
      <c r="BL213" s="97" t="b">
        <f t="shared" si="115"/>
        <v>0</v>
      </c>
      <c r="BM213" s="97" t="str">
        <f t="array" ref="BM213">IF($BL213,MEDIAN(IF(G5SelectionMask="x",IF(INDEX(StdCalcsRefCalcs,$E213,0)&gt;0,INDEX(StdCalcsRefCalcs,$E213,0)),"")),"")</f>
        <v/>
      </c>
      <c r="BN213" s="97" t="str">
        <f t="array" ref="BN213">IF($BL213,QUARTILE(IF(G5SelectionMask="x",IF(INDEX(StdCalcsRefCalcs,$E213,0)&gt;0,INDEX(StdCalcsRefCalcs,$E213,0)),""),1),"")</f>
        <v/>
      </c>
      <c r="BO213" s="97" t="str">
        <f t="array" ref="BO213">IF($BL213,QUARTILE(IF(G5SelectionMask="x",IF(INDEX(StdCalcsRefCalcs,$E213,0)&gt;0,INDEX(StdCalcsRefCalcs,$E213,0)),""),3),"")</f>
        <v/>
      </c>
      <c r="BP213" s="97" t="str">
        <f t="array" ref="BP213">IF($BL213,MIN(IF(G5SelectionMask="x",IF(INDEX(StdCalcsRefCalcs,$E213,0)&gt;0,INDEX(StdCalcsRefCalcs,$E213,0)),"")),"")</f>
        <v/>
      </c>
      <c r="BQ213" s="97" t="str">
        <f t="array" ref="BQ213">IF($BL213,MAX(IF(G5SelectionMask="x",IF(INDEX(StdCalcsRefCalcs,$E213,0)&gt;0,INDEX(StdCalcsRefCalcs,$E213,0)),"")),"")</f>
        <v/>
      </c>
      <c r="BR213" s="97" t="str">
        <f t="shared" si="116"/>
        <v/>
      </c>
      <c r="BS213" s="99" t="str">
        <f t="array" ref="BS213">IF($BL213,STDEVA(IF(G5SelectionMask="x",IF(INDEX(StdCalcsRefCalcs,$E213,0)&gt;0,INDEX(StdCalcsRefCalcs,$E213,0)),"")),"")</f>
        <v/>
      </c>
      <c r="BT213" s="108"/>
      <c r="BU213" s="109" t="str">
        <f t="shared" si="154"/>
        <v/>
      </c>
      <c r="BV213" s="109">
        <f t="shared" si="154"/>
        <v>2.6608682432432431E-3</v>
      </c>
      <c r="BW213" s="109">
        <f t="shared" si="154"/>
        <v>4.5631836706449625E-4</v>
      </c>
      <c r="BX213" s="109">
        <f t="shared" si="154"/>
        <v>5.1107325383304943E-4</v>
      </c>
      <c r="BY213" s="109" t="str">
        <f t="shared" si="154"/>
        <v/>
      </c>
      <c r="BZ213" s="109" t="str">
        <f t="shared" si="154"/>
        <v/>
      </c>
      <c r="CA213" s="109">
        <f t="shared" si="154"/>
        <v>5.1493305870236867E-4</v>
      </c>
      <c r="CB213" s="109">
        <f t="shared" si="154"/>
        <v>2.5437895195871791E-3</v>
      </c>
      <c r="CC213" s="109" t="str">
        <f t="shared" si="154"/>
        <v/>
      </c>
      <c r="CD213" s="109">
        <f t="shared" si="154"/>
        <v>7.7850488021295478E-4</v>
      </c>
      <c r="CE213" s="109" t="str">
        <f t="shared" si="154"/>
        <v/>
      </c>
      <c r="CF213" s="109" t="str">
        <f t="shared" si="154"/>
        <v/>
      </c>
      <c r="CG213" s="109" t="str">
        <f t="shared" si="154"/>
        <v/>
      </c>
      <c r="CH213" s="109">
        <f t="shared" si="154"/>
        <v>5.3306679993336663E-4</v>
      </c>
      <c r="CI213" s="109">
        <f t="shared" si="154"/>
        <v>9.4773896561061463E-4</v>
      </c>
    </row>
    <row r="214" spans="1:87" x14ac:dyDescent="0.2">
      <c r="A214" s="33">
        <f t="shared" si="131"/>
        <v>0</v>
      </c>
      <c r="B214" s="206"/>
      <c r="C214" s="200"/>
      <c r="D214" s="197"/>
      <c r="E214" s="72">
        <f t="shared" si="107"/>
        <v>204</v>
      </c>
      <c r="F214" s="9" t="s">
        <v>1720</v>
      </c>
      <c r="G214" s="9" t="str">
        <f t="shared" si="130"/>
        <v>End user services</v>
      </c>
      <c r="H214" s="9" t="s">
        <v>228</v>
      </c>
      <c r="I214" s="9">
        <f t="shared" si="153"/>
        <v>269</v>
      </c>
      <c r="J214" s="9" t="s">
        <v>221</v>
      </c>
      <c r="K214" s="9">
        <f t="shared" si="155"/>
        <v>14</v>
      </c>
      <c r="P214" s="97">
        <f t="shared" si="136"/>
        <v>1.3221412538818682E-3</v>
      </c>
      <c r="Q214" s="97"/>
      <c r="R214" s="97"/>
      <c r="S214" s="97"/>
      <c r="T214" s="97"/>
      <c r="U214" s="98">
        <f t="shared" si="137"/>
        <v>6.3063074324324325E-3</v>
      </c>
      <c r="V214" s="107">
        <f t="shared" si="138"/>
        <v>6.3131760539073874E-3</v>
      </c>
      <c r="W214" s="107">
        <f t="shared" si="139"/>
        <v>6.4735945485519591E-3</v>
      </c>
      <c r="X214" s="107">
        <f t="shared" si="140"/>
        <v>4.4048012333443454E-3</v>
      </c>
      <c r="Y214" s="107" t="str">
        <f t="shared" si="141"/>
        <v/>
      </c>
      <c r="Z214" s="107">
        <f t="shared" si="142"/>
        <v>8.2389289392378988E-3</v>
      </c>
      <c r="AA214" s="107">
        <f t="shared" si="143"/>
        <v>1.3082346100734065E-2</v>
      </c>
      <c r="AB214" s="107">
        <f t="shared" si="144"/>
        <v>5.9461014673443946E-3</v>
      </c>
      <c r="AC214" s="107">
        <f t="shared" si="145"/>
        <v>2.710251109139308E-2</v>
      </c>
      <c r="AD214" s="107">
        <f t="shared" si="146"/>
        <v>2.6666666666666666E-3</v>
      </c>
      <c r="AE214" s="107">
        <f t="shared" si="147"/>
        <v>8.2175140233663214E-3</v>
      </c>
      <c r="AF214" s="97" t="b">
        <f t="shared" si="25"/>
        <v>1</v>
      </c>
      <c r="AG214" s="97">
        <f t="array" ref="AG214">IF($AF214,MEDIAN(IF(G1SelectionMask="x",IF(INDEX(StdCalcsRefCalcs,$E214,0)&gt;0,INDEX(StdCalcsRefCalcs,$E214,0)),"")),"")</f>
        <v>6.3933853012296728E-3</v>
      </c>
      <c r="AH214" s="97">
        <f t="array" ref="AH214">IF($AF214,QUARTILE(IF(G1SelectionMask="x",IF(INDEX(StdCalcsRefCalcs,$E214,0)&gt;0,INDEX(StdCalcsRefCalcs,$E214,0)),""),1),"")</f>
        <v>6.0361529586164045E-3</v>
      </c>
      <c r="AI214" s="97">
        <f t="array" ref="AI214">IF($AF214,QUARTILE(IF(G1SelectionMask="x",IF(INDEX(StdCalcsRefCalcs,$E214,0)&gt;0,INDEX(StdCalcsRefCalcs,$E214,0)),""),3),"")</f>
        <v>8.2335752102700045E-3</v>
      </c>
      <c r="AJ214" s="97">
        <f t="array" ref="AJ214">IF($AF214,MIN(IF(G1SelectionMask="x",IF(INDEX(StdCalcsRefCalcs,$E214,0)&gt;0,INDEX(StdCalcsRefCalcs,$E214,0)),"")),"")</f>
        <v>2.6666666666666666E-3</v>
      </c>
      <c r="AK214" s="97">
        <f t="array" ref="AK214">IF($AF214,MAX(IF(G1SelectionMask="x",IF(INDEX(StdCalcsRefCalcs,$E214,0)&gt;0,INDEX(StdCalcsRefCalcs,$E214,0)),"")),"")</f>
        <v>2.710251109139308E-2</v>
      </c>
      <c r="AL214" s="97">
        <f t="shared" si="26"/>
        <v>8.8751947556978562E-3</v>
      </c>
      <c r="AM214" s="97">
        <f t="array" ref="AM214">IF($AF214,STDEVA(IF(G1SelectionMask="x",IF(INDEX(StdCalcsRefCalcs,$E214,0)&gt;0,INDEX(StdCalcsRefCalcs,$E214,0)),"")),"")</f>
        <v>6.9666921339901766E-3</v>
      </c>
      <c r="AN214" s="98" t="b">
        <f t="shared" si="109"/>
        <v>1</v>
      </c>
      <c r="AO214" s="98">
        <f t="array" ref="AO214">IF($AN214,MEDIAN(IF(G2SelectionMask="x",IF(INDEX(StdCalcsRefCalcs,$E214,0)&gt;0,INDEX(StdCalcsRefCalcs,$E214,0)),"")),"")</f>
        <v>6.3097417431699099E-3</v>
      </c>
      <c r="AP214" s="98">
        <f t="array" ref="AP214">IF($AN214,QUARTILE(IF(G2SelectionMask="x",IF(INDEX(StdCalcsRefCalcs,$E214,0)&gt;0,INDEX(StdCalcsRefCalcs,$E214,0)),""),1),"")</f>
        <v>4.8882312969741977E-3</v>
      </c>
      <c r="AQ214" s="98">
        <f t="array" ref="AQ214">IF($AN214,QUARTILE(IF(G2SelectionMask="x",IF(INDEX(StdCalcsRefCalcs,$E214,0)&gt;0,INDEX(StdCalcsRefCalcs,$E214,0)),""),3),"")</f>
        <v>8.6510801550169925E-3</v>
      </c>
      <c r="AR214" s="98">
        <f t="array" ref="AR214">IF($AN214,MIN(IF(G2SelectionMask="x",IF(INDEX(StdCalcsRefCalcs,$E214,0)&gt;0,INDEX(StdCalcsRefCalcs,$E214,0)),"")),"")</f>
        <v>2.6666666666666666E-3</v>
      </c>
      <c r="AS214" s="98">
        <f t="array" ref="AS214">IF($AN214,MAX(IF(G2SelectionMask="x",IF(INDEX(StdCalcsRefCalcs,$E214,0)&gt;0,INDEX(StdCalcsRefCalcs,$E214,0)),"")),"")</f>
        <v>1.8111964873765093E-2</v>
      </c>
      <c r="AT214" s="98">
        <f t="shared" si="110"/>
        <v>7.8380087957312054E-3</v>
      </c>
      <c r="AU214" s="98">
        <f t="array" ref="AU214">IF($AN214,STDEVA(IF(G2SelectionMask="x",IF(INDEX(StdCalcsRefCalcs,$E214,0)&gt;0,INDEX(StdCalcsRefCalcs,$E214,0)),"")),"")</f>
        <v>4.6164481189526025E-3</v>
      </c>
      <c r="AV214" s="97" t="b">
        <f t="shared" si="111"/>
        <v>0</v>
      </c>
      <c r="AW214" s="97" t="str">
        <f t="array" ref="AW214">IF($AV214,MEDIAN(IF(G3SelectionMask="x",IF(INDEX(StdCalcsRefCalcs,$E214,0)&gt;0,INDEX(StdCalcsRefCalcs,$E214,0)),"")),"")</f>
        <v/>
      </c>
      <c r="AX214" s="97" t="str">
        <f t="array" ref="AX214">IF($AV214,QUARTILE(IF(G3SelectionMask="x",IF(INDEX(StdCalcsRefCalcs,$E214,0)&gt;0,INDEX(StdCalcsRefCalcs,$E214,0)),""),1),"")</f>
        <v/>
      </c>
      <c r="AY214" s="97" t="str">
        <f t="array" ref="AY214">IF($AV214,QUARTILE(IF(G3SelectionMask="x",IF(INDEX(StdCalcsRefCalcs,$E214,0)&gt;0,INDEX(StdCalcsRefCalcs,$E214,0)),""),3),"")</f>
        <v/>
      </c>
      <c r="AZ214" s="97" t="str">
        <f t="array" ref="AZ214">IF($AV214,MIN(IF(G3SelectionMask="x",IF(INDEX(StdCalcsRefCalcs,$E214,0)&gt;0,INDEX(StdCalcsRefCalcs,$E214,0)),"")),"")</f>
        <v/>
      </c>
      <c r="BA214" s="97" t="str">
        <f t="array" ref="BA214">IF($AV214,MAX(IF(G3SelectionMask="x",IF(INDEX(StdCalcsRefCalcs,$E214,0)&gt;0,INDEX(StdCalcsRefCalcs,$E214,0)),"")),"")</f>
        <v/>
      </c>
      <c r="BB214" s="97" t="str">
        <f t="shared" si="112"/>
        <v/>
      </c>
      <c r="BC214" s="97" t="str">
        <f t="array" ref="BC214">IF($AV214,STDEVA(IF(G3SelectionMask="x",IF(INDEX(StdCalcsRefCalcs,$E214,0)&gt;0,INDEX(StdCalcsRefCalcs,$E214,0)),"")),"")</f>
        <v/>
      </c>
      <c r="BD214" s="98" t="b">
        <f t="shared" si="113"/>
        <v>0</v>
      </c>
      <c r="BE214" s="98" t="str">
        <f t="array" ref="BE214">IF($BD214,MEDIAN(IF(G4SelectionMask="x",IF(INDEX(StdCalcsRefCalcs,$E214,0)&gt;0,INDEX(StdCalcsRefCalcs,$E214,0)),"")),"")</f>
        <v/>
      </c>
      <c r="BF214" s="98" t="str">
        <f t="array" ref="BF214">IF($BD214,QUARTILE(IF(G4SelectionMask="x",IF(INDEX(StdCalcsRefCalcs,$E214,0)&gt;0,INDEX(StdCalcsRefCalcs,$E214,0)),""),1),"")</f>
        <v/>
      </c>
      <c r="BG214" s="98" t="str">
        <f t="array" ref="BG214">IF($BD214,QUARTILE(IF(G4SelectionMask="x",IF(INDEX(StdCalcsRefCalcs,$E214,0)&gt;0,INDEX(StdCalcsRefCalcs,$E214,0)),""),3),"")</f>
        <v/>
      </c>
      <c r="BH214" s="98" t="str">
        <f t="array" ref="BH214">IF($BD214,MIN(IF(G4SelectionMask="x",IF(INDEX(StdCalcsRefCalcs,$E214,0)&gt;0,INDEX(StdCalcsRefCalcs,$E214,0)),"")),"")</f>
        <v/>
      </c>
      <c r="BI214" s="98" t="str">
        <f t="array" ref="BI214">IF($BD214,MAX(IF(G4SelectionMask="x",IF(INDEX(StdCalcsRefCalcs,$E214,0)&gt;0,INDEX(StdCalcsRefCalcs,$E214,0)),"")),"")</f>
        <v/>
      </c>
      <c r="BJ214" s="98" t="str">
        <f t="shared" si="114"/>
        <v/>
      </c>
      <c r="BK214" s="98" t="str">
        <f t="array" ref="BK214">IF($BD214,STDEVA(IF(G4SelectionMask="x",IF(INDEX(StdCalcsRefCalcs,$E214,0)&gt;0,INDEX(StdCalcsRefCalcs,$E214,0)),"")),"")</f>
        <v/>
      </c>
      <c r="BL214" s="97" t="b">
        <f t="shared" si="115"/>
        <v>0</v>
      </c>
      <c r="BM214" s="97" t="str">
        <f t="array" ref="BM214">IF($BL214,MEDIAN(IF(G5SelectionMask="x",IF(INDEX(StdCalcsRefCalcs,$E214,0)&gt;0,INDEX(StdCalcsRefCalcs,$E214,0)),"")),"")</f>
        <v/>
      </c>
      <c r="BN214" s="97" t="str">
        <f t="array" ref="BN214">IF($BL214,QUARTILE(IF(G5SelectionMask="x",IF(INDEX(StdCalcsRefCalcs,$E214,0)&gt;0,INDEX(StdCalcsRefCalcs,$E214,0)),""),1),"")</f>
        <v/>
      </c>
      <c r="BO214" s="97" t="str">
        <f t="array" ref="BO214">IF($BL214,QUARTILE(IF(G5SelectionMask="x",IF(INDEX(StdCalcsRefCalcs,$E214,0)&gt;0,INDEX(StdCalcsRefCalcs,$E214,0)),""),3),"")</f>
        <v/>
      </c>
      <c r="BP214" s="97" t="str">
        <f t="array" ref="BP214">IF($BL214,MIN(IF(G5SelectionMask="x",IF(INDEX(StdCalcsRefCalcs,$E214,0)&gt;0,INDEX(StdCalcsRefCalcs,$E214,0)),"")),"")</f>
        <v/>
      </c>
      <c r="BQ214" s="97" t="str">
        <f t="array" ref="BQ214">IF($BL214,MAX(IF(G5SelectionMask="x",IF(INDEX(StdCalcsRefCalcs,$E214,0)&gt;0,INDEX(StdCalcsRefCalcs,$E214,0)),"")),"")</f>
        <v/>
      </c>
      <c r="BR214" s="97" t="str">
        <f t="shared" si="116"/>
        <v/>
      </c>
      <c r="BS214" s="99" t="str">
        <f t="array" ref="BS214">IF($BL214,STDEVA(IF(G5SelectionMask="x",IF(INDEX(StdCalcsRefCalcs,$E214,0)&gt;0,INDEX(StdCalcsRefCalcs,$E214,0)),"")),"")</f>
        <v/>
      </c>
      <c r="BT214" s="108"/>
      <c r="BU214" s="109">
        <f t="shared" si="154"/>
        <v>1.3221412538818682E-3</v>
      </c>
      <c r="BV214" s="109">
        <f t="shared" si="154"/>
        <v>6.3063074324324325E-3</v>
      </c>
      <c r="BW214" s="109">
        <f t="shared" si="154"/>
        <v>6.3131760539073874E-3</v>
      </c>
      <c r="BX214" s="109">
        <f t="shared" si="154"/>
        <v>6.4735945485519591E-3</v>
      </c>
      <c r="BY214" s="109">
        <f t="shared" si="154"/>
        <v>4.4048012333443454E-3</v>
      </c>
      <c r="BZ214" s="109" t="str">
        <f t="shared" si="154"/>
        <v/>
      </c>
      <c r="CA214" s="109">
        <f t="shared" si="154"/>
        <v>8.2389289392378988E-3</v>
      </c>
      <c r="CB214" s="109">
        <f t="shared" si="154"/>
        <v>1.3082346100734065E-2</v>
      </c>
      <c r="CC214" s="109">
        <f t="shared" si="154"/>
        <v>5.9461014673443946E-3</v>
      </c>
      <c r="CD214" s="109">
        <f t="shared" si="154"/>
        <v>2.710251109139308E-2</v>
      </c>
      <c r="CE214" s="109">
        <f t="shared" si="154"/>
        <v>2.6666666666666666E-3</v>
      </c>
      <c r="CF214" s="109">
        <f t="shared" si="154"/>
        <v>8.2175140233663214E-3</v>
      </c>
      <c r="CG214" s="109">
        <f t="shared" si="154"/>
        <v>1.8111964873765093E-2</v>
      </c>
      <c r="CH214" s="109">
        <f t="shared" si="154"/>
        <v>8.7956021989005501E-3</v>
      </c>
      <c r="CI214" s="109">
        <f t="shared" si="154"/>
        <v>4.535607906850799E-3</v>
      </c>
    </row>
    <row r="215" spans="1:87" x14ac:dyDescent="0.2">
      <c r="A215" s="33">
        <f t="shared" si="131"/>
        <v>0</v>
      </c>
      <c r="B215" s="206"/>
      <c r="C215" s="200"/>
      <c r="D215" s="197"/>
      <c r="E215" s="72">
        <f t="shared" si="107"/>
        <v>205</v>
      </c>
      <c r="F215" s="9" t="s">
        <v>1715</v>
      </c>
      <c r="G215" s="9" t="str">
        <f t="shared" si="130"/>
        <v>End user computing</v>
      </c>
      <c r="H215" s="9" t="s">
        <v>247</v>
      </c>
      <c r="I215" s="9">
        <f t="shared" si="153"/>
        <v>270</v>
      </c>
      <c r="J215" s="9" t="s">
        <v>221</v>
      </c>
      <c r="K215" s="9">
        <f t="shared" si="155"/>
        <v>14</v>
      </c>
      <c r="P215" s="97" t="str">
        <f t="shared" si="136"/>
        <v/>
      </c>
      <c r="Q215" s="97"/>
      <c r="R215" s="97"/>
      <c r="S215" s="97"/>
      <c r="T215" s="97"/>
      <c r="U215" s="98">
        <f t="shared" si="137"/>
        <v>2.590091216216216E-3</v>
      </c>
      <c r="V215" s="107">
        <f t="shared" si="138"/>
        <v>3.8575296984600066E-3</v>
      </c>
      <c r="W215" s="107">
        <f t="shared" si="139"/>
        <v>4.2589437819420782E-3</v>
      </c>
      <c r="X215" s="107" t="str">
        <f t="shared" si="140"/>
        <v/>
      </c>
      <c r="Y215" s="107" t="str">
        <f t="shared" si="141"/>
        <v/>
      </c>
      <c r="Z215" s="107">
        <f t="shared" si="142"/>
        <v>2.0597322348094747E-3</v>
      </c>
      <c r="AA215" s="107">
        <f t="shared" si="143"/>
        <v>1.3082346100734065E-2</v>
      </c>
      <c r="AB215" s="107">
        <f t="shared" si="144"/>
        <v>5.9461014673443946E-3</v>
      </c>
      <c r="AC215" s="107">
        <f t="shared" si="145"/>
        <v>1.1983229813664597E-2</v>
      </c>
      <c r="AD215" s="107">
        <f t="shared" si="146"/>
        <v>5.9259259259259258E-4</v>
      </c>
      <c r="AE215" s="107" t="str">
        <f t="shared" si="147"/>
        <v/>
      </c>
      <c r="AF215" s="97" t="b">
        <f t="shared" si="25"/>
        <v>1</v>
      </c>
      <c r="AG215" s="97">
        <f t="array" ref="AG215">IF($AF215,MEDIAN(IF(G1SelectionMask="x",IF(INDEX(StdCalcsRefCalcs,$E215,0)&gt;0,INDEX(StdCalcsRefCalcs,$E215,0)),"")),"")</f>
        <v>4.0582367402010426E-3</v>
      </c>
      <c r="AH215" s="97">
        <f t="array" ref="AH215">IF($AF215,QUARTILE(IF(G1SelectionMask="x",IF(INDEX(StdCalcsRefCalcs,$E215,0)&gt;0,INDEX(StdCalcsRefCalcs,$E215,0)),""),1),"")</f>
        <v>2.4575014708645305E-3</v>
      </c>
      <c r="AI215" s="97">
        <f t="array" ref="AI215">IF($AF215,QUARTILE(IF(G1SelectionMask="x",IF(INDEX(StdCalcsRefCalcs,$E215,0)&gt;0,INDEX(StdCalcsRefCalcs,$E215,0)),""),3),"")</f>
        <v>7.4553835539244457E-3</v>
      </c>
      <c r="AJ215" s="97">
        <f t="array" ref="AJ215">IF($AF215,MIN(IF(G1SelectionMask="x",IF(INDEX(StdCalcsRefCalcs,$E215,0)&gt;0,INDEX(StdCalcsRefCalcs,$E215,0)),"")),"")</f>
        <v>5.9259259259259258E-4</v>
      </c>
      <c r="AK215" s="97">
        <f t="array" ref="AK215">IF($AF215,MAX(IF(G1SelectionMask="x",IF(INDEX(StdCalcsRefCalcs,$E215,0)&gt;0,INDEX(StdCalcsRefCalcs,$E215,0)),"")),"")</f>
        <v>1.3082346100734065E-2</v>
      </c>
      <c r="AL215" s="97">
        <f t="shared" si="26"/>
        <v>5.5463208632204287E-3</v>
      </c>
      <c r="AM215" s="97">
        <f t="array" ref="AM215">IF($AF215,STDEVA(IF(G1SelectionMask="x",IF(INDEX(StdCalcsRefCalcs,$E215,0)&gt;0,INDEX(StdCalcsRefCalcs,$E215,0)),"")),"")</f>
        <v>4.6032546074111936E-3</v>
      </c>
      <c r="AN215" s="98" t="b">
        <f t="shared" si="109"/>
        <v>1</v>
      </c>
      <c r="AO215" s="98">
        <f t="array" ref="AO215">IF($AN215,MEDIAN(IF(G2SelectionMask="x",IF(INDEX(StdCalcsRefCalcs,$E215,0)&gt;0,INDEX(StdCalcsRefCalcs,$E215,0)),"")),"")</f>
        <v>3.5753071104813756E-3</v>
      </c>
      <c r="AP215" s="98">
        <f t="array" ref="AP215">IF($AN215,QUARTILE(IF(G2SelectionMask="x",IF(INDEX(StdCalcsRefCalcs,$E215,0)&gt;0,INDEX(StdCalcsRefCalcs,$E215,0)),""),1),"")</f>
        <v>2.1118075131640575E-3</v>
      </c>
      <c r="AQ215" s="98">
        <f t="array" ref="AQ215">IF($AN215,QUARTILE(IF(G2SelectionMask="x",IF(INDEX(StdCalcsRefCalcs,$E215,0)&gt;0,INDEX(StdCalcsRefCalcs,$E215,0)),""),3),"")</f>
        <v>4.4850261164612864E-3</v>
      </c>
      <c r="AR215" s="98">
        <f t="array" ref="AR215">IF($AN215,MIN(IF(G2SelectionMask="x",IF(INDEX(StdCalcsRefCalcs,$E215,0)&gt;0,INDEX(StdCalcsRefCalcs,$E215,0)),"")),"")</f>
        <v>5.9259259259259258E-4</v>
      </c>
      <c r="AS215" s="98">
        <f t="array" ref="AS215">IF($AN215,MAX(IF(G2SelectionMask="x",IF(INDEX(StdCalcsRefCalcs,$E215,0)&gt;0,INDEX(StdCalcsRefCalcs,$E215,0)),"")),"")</f>
        <v>1.3082346100734065E-2</v>
      </c>
      <c r="AT215" s="98">
        <f t="shared" si="110"/>
        <v>4.2545878751697316E-3</v>
      </c>
      <c r="AU215" s="98">
        <f t="array" ref="AU215">IF($AN215,STDEVA(IF(G2SelectionMask="x",IF(INDEX(StdCalcsRefCalcs,$E215,0)&gt;0,INDEX(StdCalcsRefCalcs,$E215,0)),"")),"")</f>
        <v>3.9806445953228771E-3</v>
      </c>
      <c r="AV215" s="97" t="b">
        <f t="shared" si="111"/>
        <v>0</v>
      </c>
      <c r="AW215" s="97" t="str">
        <f t="array" ref="AW215">IF($AV215,MEDIAN(IF(G3SelectionMask="x",IF(INDEX(StdCalcsRefCalcs,$E215,0)&gt;0,INDEX(StdCalcsRefCalcs,$E215,0)),"")),"")</f>
        <v/>
      </c>
      <c r="AX215" s="97" t="str">
        <f t="array" ref="AX215">IF($AV215,QUARTILE(IF(G3SelectionMask="x",IF(INDEX(StdCalcsRefCalcs,$E215,0)&gt;0,INDEX(StdCalcsRefCalcs,$E215,0)),""),1),"")</f>
        <v/>
      </c>
      <c r="AY215" s="97" t="str">
        <f t="array" ref="AY215">IF($AV215,QUARTILE(IF(G3SelectionMask="x",IF(INDEX(StdCalcsRefCalcs,$E215,0)&gt;0,INDEX(StdCalcsRefCalcs,$E215,0)),""),3),"")</f>
        <v/>
      </c>
      <c r="AZ215" s="97" t="str">
        <f t="array" ref="AZ215">IF($AV215,MIN(IF(G3SelectionMask="x",IF(INDEX(StdCalcsRefCalcs,$E215,0)&gt;0,INDEX(StdCalcsRefCalcs,$E215,0)),"")),"")</f>
        <v/>
      </c>
      <c r="BA215" s="97" t="str">
        <f t="array" ref="BA215">IF($AV215,MAX(IF(G3SelectionMask="x",IF(INDEX(StdCalcsRefCalcs,$E215,0)&gt;0,INDEX(StdCalcsRefCalcs,$E215,0)),"")),"")</f>
        <v/>
      </c>
      <c r="BB215" s="97" t="str">
        <f t="shared" si="112"/>
        <v/>
      </c>
      <c r="BC215" s="97" t="str">
        <f t="array" ref="BC215">IF($AV215,STDEVA(IF(G3SelectionMask="x",IF(INDEX(StdCalcsRefCalcs,$E215,0)&gt;0,INDEX(StdCalcsRefCalcs,$E215,0)),"")),"")</f>
        <v/>
      </c>
      <c r="BD215" s="98" t="b">
        <f t="shared" si="113"/>
        <v>0</v>
      </c>
      <c r="BE215" s="98" t="str">
        <f t="array" ref="BE215">IF($BD215,MEDIAN(IF(G4SelectionMask="x",IF(INDEX(StdCalcsRefCalcs,$E215,0)&gt;0,INDEX(StdCalcsRefCalcs,$E215,0)),"")),"")</f>
        <v/>
      </c>
      <c r="BF215" s="98" t="str">
        <f t="array" ref="BF215">IF($BD215,QUARTILE(IF(G4SelectionMask="x",IF(INDEX(StdCalcsRefCalcs,$E215,0)&gt;0,INDEX(StdCalcsRefCalcs,$E215,0)),""),1),"")</f>
        <v/>
      </c>
      <c r="BG215" s="98" t="str">
        <f t="array" ref="BG215">IF($BD215,QUARTILE(IF(G4SelectionMask="x",IF(INDEX(StdCalcsRefCalcs,$E215,0)&gt;0,INDEX(StdCalcsRefCalcs,$E215,0)),""),3),"")</f>
        <v/>
      </c>
      <c r="BH215" s="98" t="str">
        <f t="array" ref="BH215">IF($BD215,MIN(IF(G4SelectionMask="x",IF(INDEX(StdCalcsRefCalcs,$E215,0)&gt;0,INDEX(StdCalcsRefCalcs,$E215,0)),"")),"")</f>
        <v/>
      </c>
      <c r="BI215" s="98" t="str">
        <f t="array" ref="BI215">IF($BD215,MAX(IF(G4SelectionMask="x",IF(INDEX(StdCalcsRefCalcs,$E215,0)&gt;0,INDEX(StdCalcsRefCalcs,$E215,0)),"")),"")</f>
        <v/>
      </c>
      <c r="BJ215" s="98" t="str">
        <f t="shared" si="114"/>
        <v/>
      </c>
      <c r="BK215" s="98" t="str">
        <f t="array" ref="BK215">IF($BD215,STDEVA(IF(G4SelectionMask="x",IF(INDEX(StdCalcsRefCalcs,$E215,0)&gt;0,INDEX(StdCalcsRefCalcs,$E215,0)),"")),"")</f>
        <v/>
      </c>
      <c r="BL215" s="97" t="b">
        <f t="shared" si="115"/>
        <v>0</v>
      </c>
      <c r="BM215" s="97" t="str">
        <f t="array" ref="BM215">IF($BL215,MEDIAN(IF(G5SelectionMask="x",IF(INDEX(StdCalcsRefCalcs,$E215,0)&gt;0,INDEX(StdCalcsRefCalcs,$E215,0)),"")),"")</f>
        <v/>
      </c>
      <c r="BN215" s="97" t="str">
        <f t="array" ref="BN215">IF($BL215,QUARTILE(IF(G5SelectionMask="x",IF(INDEX(StdCalcsRefCalcs,$E215,0)&gt;0,INDEX(StdCalcsRefCalcs,$E215,0)),""),1),"")</f>
        <v/>
      </c>
      <c r="BO215" s="97" t="str">
        <f t="array" ref="BO215">IF($BL215,QUARTILE(IF(G5SelectionMask="x",IF(INDEX(StdCalcsRefCalcs,$E215,0)&gt;0,INDEX(StdCalcsRefCalcs,$E215,0)),""),3),"")</f>
        <v/>
      </c>
      <c r="BP215" s="97" t="str">
        <f t="array" ref="BP215">IF($BL215,MIN(IF(G5SelectionMask="x",IF(INDEX(StdCalcsRefCalcs,$E215,0)&gt;0,INDEX(StdCalcsRefCalcs,$E215,0)),"")),"")</f>
        <v/>
      </c>
      <c r="BQ215" s="97" t="str">
        <f t="array" ref="BQ215">IF($BL215,MAX(IF(G5SelectionMask="x",IF(INDEX(StdCalcsRefCalcs,$E215,0)&gt;0,INDEX(StdCalcsRefCalcs,$E215,0)),"")),"")</f>
        <v/>
      </c>
      <c r="BR215" s="97" t="str">
        <f t="shared" si="116"/>
        <v/>
      </c>
      <c r="BS215" s="99" t="str">
        <f t="array" ref="BS215">IF($BL215,STDEVA(IF(G5SelectionMask="x",IF(INDEX(StdCalcsRefCalcs,$E215,0)&gt;0,INDEX(StdCalcsRefCalcs,$E215,0)),"")),"")</f>
        <v/>
      </c>
      <c r="BT215" s="108"/>
      <c r="BU215" s="109" t="str">
        <f t="shared" si="154"/>
        <v/>
      </c>
      <c r="BV215" s="109">
        <f t="shared" si="154"/>
        <v>2.590091216216216E-3</v>
      </c>
      <c r="BW215" s="109">
        <f t="shared" si="154"/>
        <v>3.8575296984600066E-3</v>
      </c>
      <c r="BX215" s="109">
        <f t="shared" si="154"/>
        <v>4.2589437819420782E-3</v>
      </c>
      <c r="BY215" s="109" t="str">
        <f t="shared" si="154"/>
        <v/>
      </c>
      <c r="BZ215" s="109" t="str">
        <f t="shared" si="154"/>
        <v/>
      </c>
      <c r="CA215" s="109">
        <f t="shared" si="154"/>
        <v>2.0597322348094747E-3</v>
      </c>
      <c r="CB215" s="109">
        <f t="shared" si="154"/>
        <v>1.3082346100734065E-2</v>
      </c>
      <c r="CC215" s="109">
        <f t="shared" si="154"/>
        <v>5.9461014673443946E-3</v>
      </c>
      <c r="CD215" s="109">
        <f t="shared" si="154"/>
        <v>1.1983229813664597E-2</v>
      </c>
      <c r="CE215" s="109">
        <f t="shared" si="154"/>
        <v>5.9259259259259258E-4</v>
      </c>
      <c r="CF215" s="109" t="str">
        <f t="shared" si="154"/>
        <v/>
      </c>
      <c r="CG215" s="109">
        <f t="shared" si="154"/>
        <v>3.2930845225027441E-3</v>
      </c>
      <c r="CH215" s="109">
        <f t="shared" si="154"/>
        <v>3.9980009995002497E-3</v>
      </c>
      <c r="CI215" s="109">
        <f t="shared" si="154"/>
        <v>6.7695640400758188E-4</v>
      </c>
    </row>
    <row r="216" spans="1:87" x14ac:dyDescent="0.2">
      <c r="A216" s="33">
        <f t="shared" si="131"/>
        <v>0</v>
      </c>
      <c r="B216" s="206"/>
      <c r="C216" s="200"/>
      <c r="D216" s="197"/>
      <c r="E216" s="72">
        <f t="shared" si="107"/>
        <v>206</v>
      </c>
      <c r="F216" s="9" t="s">
        <v>1716</v>
      </c>
      <c r="G216" s="9" t="str">
        <f t="shared" si="130"/>
        <v>Help desk</v>
      </c>
      <c r="H216" s="9" t="s">
        <v>248</v>
      </c>
      <c r="I216" s="9">
        <f t="shared" si="153"/>
        <v>271</v>
      </c>
      <c r="J216" s="9" t="s">
        <v>221</v>
      </c>
      <c r="K216" s="9">
        <f t="shared" si="155"/>
        <v>14</v>
      </c>
      <c r="P216" s="97">
        <f t="shared" si="136"/>
        <v>1.3221412538818682E-3</v>
      </c>
      <c r="Q216" s="97"/>
      <c r="R216" s="97"/>
      <c r="S216" s="97"/>
      <c r="T216" s="97"/>
      <c r="U216" s="98">
        <f t="shared" si="137"/>
        <v>3.7162162162162164E-3</v>
      </c>
      <c r="V216" s="107">
        <f t="shared" si="138"/>
        <v>2.4556463554473809E-3</v>
      </c>
      <c r="W216" s="107">
        <f t="shared" si="139"/>
        <v>2.2146507666098809E-3</v>
      </c>
      <c r="X216" s="107">
        <f t="shared" si="140"/>
        <v>4.4048012333443454E-3</v>
      </c>
      <c r="Y216" s="107" t="str">
        <f t="shared" si="141"/>
        <v/>
      </c>
      <c r="Z216" s="107">
        <f t="shared" si="142"/>
        <v>6.1791967044284241E-3</v>
      </c>
      <c r="AA216" s="107" t="str">
        <f t="shared" si="143"/>
        <v/>
      </c>
      <c r="AB216" s="107" t="str">
        <f t="shared" si="144"/>
        <v/>
      </c>
      <c r="AC216" s="107">
        <f t="shared" si="145"/>
        <v>1.5119281277728483E-2</v>
      </c>
      <c r="AD216" s="107">
        <f t="shared" si="146"/>
        <v>2.0740740740740741E-3</v>
      </c>
      <c r="AE216" s="107">
        <f t="shared" si="147"/>
        <v>8.2175140233663214E-3</v>
      </c>
      <c r="AF216" s="97" t="b">
        <f t="shared" si="25"/>
        <v>1</v>
      </c>
      <c r="AG216" s="97">
        <f t="array" ref="AG216">IF($AF216,MEDIAN(IF(G1SelectionMask="x",IF(INDEX(StdCalcsRefCalcs,$E216,0)&gt;0,INDEX(StdCalcsRefCalcs,$E216,0)),"")),"")</f>
        <v>4.0605087247802809E-3</v>
      </c>
      <c r="AH216" s="97">
        <f t="array" ref="AH216">IF($AF216,QUARTILE(IF(G1SelectionMask="x",IF(INDEX(StdCalcsRefCalcs,$E216,0)&gt;0,INDEX(StdCalcsRefCalcs,$E216,0)),""),1),"")</f>
        <v>2.3953974582380058E-3</v>
      </c>
      <c r="AI216" s="97">
        <f t="array" ref="AI216">IF($AF216,QUARTILE(IF(G1SelectionMask="x",IF(INDEX(StdCalcsRefCalcs,$E216,0)&gt;0,INDEX(StdCalcsRefCalcs,$E216,0)),""),3),"")</f>
        <v>6.6887760341628986E-3</v>
      </c>
      <c r="AJ216" s="97">
        <f t="array" ref="AJ216">IF($AF216,MIN(IF(G1SelectionMask="x",IF(INDEX(StdCalcsRefCalcs,$E216,0)&gt;0,INDEX(StdCalcsRefCalcs,$E216,0)),"")),"")</f>
        <v>2.0740740740740741E-3</v>
      </c>
      <c r="AK216" s="97">
        <f t="array" ref="AK216">IF($AF216,MAX(IF(G1SelectionMask="x",IF(INDEX(StdCalcsRefCalcs,$E216,0)&gt;0,INDEX(StdCalcsRefCalcs,$E216,0)),"")),"")</f>
        <v>1.5119281277728483E-2</v>
      </c>
      <c r="AL216" s="97">
        <f t="shared" si="26"/>
        <v>5.5476725814018902E-3</v>
      </c>
      <c r="AM216" s="97">
        <f t="array" ref="AM216">IF($AF216,STDEVA(IF(G1SelectionMask="x",IF(INDEX(StdCalcsRefCalcs,$E216,0)&gt;0,INDEX(StdCalcsRefCalcs,$E216,0)),"")),"")</f>
        <v>4.4165031999237958E-3</v>
      </c>
      <c r="AN216" s="98" t="b">
        <f t="shared" si="109"/>
        <v>1</v>
      </c>
      <c r="AO216" s="98">
        <f t="array" ref="AO216">IF($AN216,MEDIAN(IF(G2SelectionMask="x",IF(INDEX(StdCalcsRefCalcs,$E216,0)&gt;0,INDEX(StdCalcsRefCalcs,$E216,0)),"")),"")</f>
        <v>4.1317263680937816E-3</v>
      </c>
      <c r="AP216" s="98">
        <f t="array" ref="AP216">IF($AN216,QUARTILE(IF(G2SelectionMask="x",IF(INDEX(StdCalcsRefCalcs,$E216,0)&gt;0,INDEX(StdCalcsRefCalcs,$E216,0)),""),1),"")</f>
        <v>3.4010737510240074E-3</v>
      </c>
      <c r="AQ216" s="98">
        <f t="array" ref="AQ216">IF($AN216,QUARTILE(IF(G2SelectionMask="x",IF(INDEX(StdCalcsRefCalcs,$E216,0)&gt;0,INDEX(StdCalcsRefCalcs,$E216,0)),""),3),"")</f>
        <v>5.6525794053918048E-3</v>
      </c>
      <c r="AR216" s="98">
        <f t="array" ref="AR216">IF($AN216,MIN(IF(G2SelectionMask="x",IF(INDEX(StdCalcsRefCalcs,$E216,0)&gt;0,INDEX(StdCalcsRefCalcs,$E216,0)),"")),"")</f>
        <v>2.0740740740740741E-3</v>
      </c>
      <c r="AS216" s="98">
        <f t="array" ref="AS216">IF($AN216,MAX(IF(G2SelectionMask="x",IF(INDEX(StdCalcsRefCalcs,$E216,0)&gt;0,INDEX(StdCalcsRefCalcs,$E216,0)),"")),"")</f>
        <v>1.4818880351262349E-2</v>
      </c>
      <c r="AT216" s="98">
        <f t="shared" si="110"/>
        <v>5.5429231194942755E-3</v>
      </c>
      <c r="AU216" s="98">
        <f t="array" ref="AU216">IF($AN216,STDEVA(IF(G2SelectionMask="x",IF(INDEX(StdCalcsRefCalcs,$E216,0)&gt;0,INDEX(StdCalcsRefCalcs,$E216,0)),"")),"")</f>
        <v>4.1881715370765682E-3</v>
      </c>
      <c r="AV216" s="97" t="b">
        <f t="shared" si="111"/>
        <v>0</v>
      </c>
      <c r="AW216" s="97" t="str">
        <f t="array" ref="AW216">IF($AV216,MEDIAN(IF(G3SelectionMask="x",IF(INDEX(StdCalcsRefCalcs,$E216,0)&gt;0,INDEX(StdCalcsRefCalcs,$E216,0)),"")),"")</f>
        <v/>
      </c>
      <c r="AX216" s="97" t="str">
        <f t="array" ref="AX216">IF($AV216,QUARTILE(IF(G3SelectionMask="x",IF(INDEX(StdCalcsRefCalcs,$E216,0)&gt;0,INDEX(StdCalcsRefCalcs,$E216,0)),""),1),"")</f>
        <v/>
      </c>
      <c r="AY216" s="97" t="str">
        <f t="array" ref="AY216">IF($AV216,QUARTILE(IF(G3SelectionMask="x",IF(INDEX(StdCalcsRefCalcs,$E216,0)&gt;0,INDEX(StdCalcsRefCalcs,$E216,0)),""),3),"")</f>
        <v/>
      </c>
      <c r="AZ216" s="97" t="str">
        <f t="array" ref="AZ216">IF($AV216,MIN(IF(G3SelectionMask="x",IF(INDEX(StdCalcsRefCalcs,$E216,0)&gt;0,INDEX(StdCalcsRefCalcs,$E216,0)),"")),"")</f>
        <v/>
      </c>
      <c r="BA216" s="97" t="str">
        <f t="array" ref="BA216">IF($AV216,MAX(IF(G3SelectionMask="x",IF(INDEX(StdCalcsRefCalcs,$E216,0)&gt;0,INDEX(StdCalcsRefCalcs,$E216,0)),"")),"")</f>
        <v/>
      </c>
      <c r="BB216" s="97" t="str">
        <f t="shared" si="112"/>
        <v/>
      </c>
      <c r="BC216" s="97" t="str">
        <f t="array" ref="BC216">IF($AV216,STDEVA(IF(G3SelectionMask="x",IF(INDEX(StdCalcsRefCalcs,$E216,0)&gt;0,INDEX(StdCalcsRefCalcs,$E216,0)),"")),"")</f>
        <v/>
      </c>
      <c r="BD216" s="98" t="b">
        <f t="shared" si="113"/>
        <v>0</v>
      </c>
      <c r="BE216" s="98" t="str">
        <f t="array" ref="BE216">IF($BD216,MEDIAN(IF(G4SelectionMask="x",IF(INDEX(StdCalcsRefCalcs,$E216,0)&gt;0,INDEX(StdCalcsRefCalcs,$E216,0)),"")),"")</f>
        <v/>
      </c>
      <c r="BF216" s="98" t="str">
        <f t="array" ref="BF216">IF($BD216,QUARTILE(IF(G4SelectionMask="x",IF(INDEX(StdCalcsRefCalcs,$E216,0)&gt;0,INDEX(StdCalcsRefCalcs,$E216,0)),""),1),"")</f>
        <v/>
      </c>
      <c r="BG216" s="98" t="str">
        <f t="array" ref="BG216">IF($BD216,QUARTILE(IF(G4SelectionMask="x",IF(INDEX(StdCalcsRefCalcs,$E216,0)&gt;0,INDEX(StdCalcsRefCalcs,$E216,0)),""),3),"")</f>
        <v/>
      </c>
      <c r="BH216" s="98" t="str">
        <f t="array" ref="BH216">IF($BD216,MIN(IF(G4SelectionMask="x",IF(INDEX(StdCalcsRefCalcs,$E216,0)&gt;0,INDEX(StdCalcsRefCalcs,$E216,0)),"")),"")</f>
        <v/>
      </c>
      <c r="BI216" s="98" t="str">
        <f t="array" ref="BI216">IF($BD216,MAX(IF(G4SelectionMask="x",IF(INDEX(StdCalcsRefCalcs,$E216,0)&gt;0,INDEX(StdCalcsRefCalcs,$E216,0)),"")),"")</f>
        <v/>
      </c>
      <c r="BJ216" s="98" t="str">
        <f t="shared" si="114"/>
        <v/>
      </c>
      <c r="BK216" s="98" t="str">
        <f t="array" ref="BK216">IF($BD216,STDEVA(IF(G4SelectionMask="x",IF(INDEX(StdCalcsRefCalcs,$E216,0)&gt;0,INDEX(StdCalcsRefCalcs,$E216,0)),"")),"")</f>
        <v/>
      </c>
      <c r="BL216" s="97" t="b">
        <f t="shared" si="115"/>
        <v>0</v>
      </c>
      <c r="BM216" s="97" t="str">
        <f t="array" ref="BM216">IF($BL216,MEDIAN(IF(G5SelectionMask="x",IF(INDEX(StdCalcsRefCalcs,$E216,0)&gt;0,INDEX(StdCalcsRefCalcs,$E216,0)),"")),"")</f>
        <v/>
      </c>
      <c r="BN216" s="97" t="str">
        <f t="array" ref="BN216">IF($BL216,QUARTILE(IF(G5SelectionMask="x",IF(INDEX(StdCalcsRefCalcs,$E216,0)&gt;0,INDEX(StdCalcsRefCalcs,$E216,0)),""),1),"")</f>
        <v/>
      </c>
      <c r="BO216" s="97" t="str">
        <f t="array" ref="BO216">IF($BL216,QUARTILE(IF(G5SelectionMask="x",IF(INDEX(StdCalcsRefCalcs,$E216,0)&gt;0,INDEX(StdCalcsRefCalcs,$E216,0)),""),3),"")</f>
        <v/>
      </c>
      <c r="BP216" s="97" t="str">
        <f t="array" ref="BP216">IF($BL216,MIN(IF(G5SelectionMask="x",IF(INDEX(StdCalcsRefCalcs,$E216,0)&gt;0,INDEX(StdCalcsRefCalcs,$E216,0)),"")),"")</f>
        <v/>
      </c>
      <c r="BQ216" s="97" t="str">
        <f t="array" ref="BQ216">IF($BL216,MAX(IF(G5SelectionMask="x",IF(INDEX(StdCalcsRefCalcs,$E216,0)&gt;0,INDEX(StdCalcsRefCalcs,$E216,0)),"")),"")</f>
        <v/>
      </c>
      <c r="BR216" s="97" t="str">
        <f t="shared" si="116"/>
        <v/>
      </c>
      <c r="BS216" s="99" t="str">
        <f t="array" ref="BS216">IF($BL216,STDEVA(IF(G5SelectionMask="x",IF(INDEX(StdCalcsRefCalcs,$E216,0)&gt;0,INDEX(StdCalcsRefCalcs,$E216,0)),"")),"")</f>
        <v/>
      </c>
      <c r="BT216" s="108"/>
      <c r="BU216" s="109">
        <f t="shared" si="154"/>
        <v>1.3221412538818682E-3</v>
      </c>
      <c r="BV216" s="109">
        <f t="shared" si="154"/>
        <v>3.7162162162162164E-3</v>
      </c>
      <c r="BW216" s="109">
        <f t="shared" si="154"/>
        <v>2.4556463554473809E-3</v>
      </c>
      <c r="BX216" s="109">
        <f t="shared" si="154"/>
        <v>2.2146507666098809E-3</v>
      </c>
      <c r="BY216" s="109">
        <f t="shared" si="154"/>
        <v>4.4048012333443454E-3</v>
      </c>
      <c r="BZ216" s="109" t="str">
        <f t="shared" si="154"/>
        <v/>
      </c>
      <c r="CA216" s="109">
        <f t="shared" si="154"/>
        <v>6.1791967044284241E-3</v>
      </c>
      <c r="CB216" s="109" t="str">
        <f t="shared" si="154"/>
        <v/>
      </c>
      <c r="CC216" s="109" t="str">
        <f t="shared" si="154"/>
        <v/>
      </c>
      <c r="CD216" s="109">
        <f t="shared" si="154"/>
        <v>1.5119281277728483E-2</v>
      </c>
      <c r="CE216" s="109">
        <f t="shared" si="154"/>
        <v>2.0740740740740741E-3</v>
      </c>
      <c r="CF216" s="109">
        <f t="shared" si="154"/>
        <v>8.2175140233663214E-3</v>
      </c>
      <c r="CG216" s="109">
        <f t="shared" si="154"/>
        <v>1.4818880351262349E-2</v>
      </c>
      <c r="CH216" s="109">
        <f t="shared" si="154"/>
        <v>4.7976011994002995E-3</v>
      </c>
      <c r="CI216" s="109">
        <f t="shared" si="154"/>
        <v>3.858651502843217E-3</v>
      </c>
    </row>
    <row r="217" spans="1:87" x14ac:dyDescent="0.2">
      <c r="A217" s="33">
        <f t="shared" si="131"/>
        <v>0</v>
      </c>
      <c r="B217" s="206"/>
      <c r="C217" s="200"/>
      <c r="D217" s="197"/>
      <c r="E217" s="72">
        <f t="shared" si="107"/>
        <v>207</v>
      </c>
      <c r="F217" s="9" t="s">
        <v>1717</v>
      </c>
      <c r="G217" s="9" t="str">
        <f t="shared" si="130"/>
        <v>Network services</v>
      </c>
      <c r="H217" s="9" t="s">
        <v>229</v>
      </c>
      <c r="I217" s="9">
        <f t="shared" si="153"/>
        <v>272</v>
      </c>
      <c r="J217" s="9" t="s">
        <v>221</v>
      </c>
      <c r="K217" s="9">
        <f t="shared" si="155"/>
        <v>14</v>
      </c>
      <c r="P217" s="97">
        <f t="shared" si="136"/>
        <v>3.3822218122559421E-4</v>
      </c>
      <c r="Q217" s="97"/>
      <c r="R217" s="97"/>
      <c r="S217" s="97"/>
      <c r="T217" s="97"/>
      <c r="U217" s="98">
        <f t="shared" si="137"/>
        <v>2.3455506756756756E-3</v>
      </c>
      <c r="V217" s="107">
        <f t="shared" si="138"/>
        <v>1.0420041357487853E-3</v>
      </c>
      <c r="W217" s="107">
        <f t="shared" si="139"/>
        <v>1.362862010221465E-3</v>
      </c>
      <c r="X217" s="107">
        <f t="shared" si="140"/>
        <v>9.3969092978012699E-3</v>
      </c>
      <c r="Y217" s="107">
        <f t="shared" si="141"/>
        <v>3.1645569620253164E-3</v>
      </c>
      <c r="Z217" s="107">
        <f t="shared" si="142"/>
        <v>3.6045314109165809E-3</v>
      </c>
      <c r="AA217" s="107">
        <f t="shared" si="143"/>
        <v>1.9623519151101099E-3</v>
      </c>
      <c r="AB217" s="107">
        <f t="shared" si="144"/>
        <v>2.7812410089191521E-3</v>
      </c>
      <c r="AC217" s="107">
        <f t="shared" si="145"/>
        <v>5.6466193433895298E-3</v>
      </c>
      <c r="AD217" s="107">
        <f t="shared" si="146"/>
        <v>2.0740740740740741E-3</v>
      </c>
      <c r="AE217" s="107">
        <f t="shared" si="147"/>
        <v>2.1436993104433882E-3</v>
      </c>
      <c r="AF217" s="97" t="b">
        <f t="shared" si="25"/>
        <v>1</v>
      </c>
      <c r="AG217" s="97">
        <f t="array" ref="AG217">IF($AF217,MEDIAN(IF(G1SelectionMask="x",IF(INDEX(StdCalcsRefCalcs,$E217,0)&gt;0,INDEX(StdCalcsRefCalcs,$E217,0)),"")),"")</f>
        <v>2.3455506756756756E-3</v>
      </c>
      <c r="AH217" s="97">
        <f t="array" ref="AH217">IF($AF217,QUARTILE(IF(G1SelectionMask="x",IF(INDEX(StdCalcsRefCalcs,$E217,0)&gt;0,INDEX(StdCalcsRefCalcs,$E217,0)),""),1),"")</f>
        <v>2.018212994592092E-3</v>
      </c>
      <c r="AI217" s="97">
        <f t="array" ref="AI217">IF($AF217,QUARTILE(IF(G1SelectionMask="x",IF(INDEX(StdCalcsRefCalcs,$E217,0)&gt;0,INDEX(StdCalcsRefCalcs,$E217,0)),""),3),"")</f>
        <v>3.3845441864709487E-3</v>
      </c>
      <c r="AJ217" s="97">
        <f t="array" ref="AJ217">IF($AF217,MIN(IF(G1SelectionMask="x",IF(INDEX(StdCalcsRefCalcs,$E217,0)&gt;0,INDEX(StdCalcsRefCalcs,$E217,0)),"")),"")</f>
        <v>1.0420041357487853E-3</v>
      </c>
      <c r="AK217" s="97">
        <f t="array" ref="AK217">IF($AF217,MAX(IF(G1SelectionMask="x",IF(INDEX(StdCalcsRefCalcs,$E217,0)&gt;0,INDEX(StdCalcsRefCalcs,$E217,0)),"")),"")</f>
        <v>9.3969092978012699E-3</v>
      </c>
      <c r="AL217" s="97">
        <f t="shared" si="26"/>
        <v>3.2294909222113951E-3</v>
      </c>
      <c r="AM217" s="97">
        <f t="array" ref="AM217">IF($AF217,STDEVA(IF(G1SelectionMask="x",IF(INDEX(StdCalcsRefCalcs,$E217,0)&gt;0,INDEX(StdCalcsRefCalcs,$E217,0)),"")),"")</f>
        <v>2.3957396367736777E-3</v>
      </c>
      <c r="AN217" s="98" t="b">
        <f t="shared" si="109"/>
        <v>1</v>
      </c>
      <c r="AO217" s="98">
        <f t="array" ref="AO217">IF($AN217,MEDIAN(IF(G2SelectionMask="x",IF(INDEX(StdCalcsRefCalcs,$E217,0)&gt;0,INDEX(StdCalcsRefCalcs,$E217,0)),"")),"")</f>
        <v>2.3455506756756756E-3</v>
      </c>
      <c r="AP217" s="98">
        <f t="array" ref="AP217">IF($AN217,QUARTILE(IF(G2SelectionMask="x",IF(INDEX(StdCalcsRefCalcs,$E217,0)&gt;0,INDEX(StdCalcsRefCalcs,$E217,0)),""),1),"")</f>
        <v>2.018212994592092E-3</v>
      </c>
      <c r="AQ217" s="98">
        <f t="array" ref="AQ217">IF($AN217,QUARTILE(IF(G2SelectionMask="x",IF(INDEX(StdCalcsRefCalcs,$E217,0)&gt;0,INDEX(StdCalcsRefCalcs,$E217,0)),""),3),"")</f>
        <v>2.9728989854722341E-3</v>
      </c>
      <c r="AR217" s="98">
        <f t="array" ref="AR217">IF($AN217,MIN(IF(G2SelectionMask="x",IF(INDEX(StdCalcsRefCalcs,$E217,0)&gt;0,INDEX(StdCalcsRefCalcs,$E217,0)),"")),"")</f>
        <v>1.0420041357487853E-3</v>
      </c>
      <c r="AS217" s="98">
        <f t="array" ref="AS217">IF($AN217,MAX(IF(G2SelectionMask="x",IF(INDEX(StdCalcsRefCalcs,$E217,0)&gt;0,INDEX(StdCalcsRefCalcs,$E217,0)),"")),"")</f>
        <v>9.3969092978012699E-3</v>
      </c>
      <c r="AT217" s="98">
        <f t="shared" si="110"/>
        <v>3.4290075658541478E-3</v>
      </c>
      <c r="AU217" s="98">
        <f t="array" ref="AU217">IF($AN217,STDEVA(IF(G2SelectionMask="x",IF(INDEX(StdCalcsRefCalcs,$E217,0)&gt;0,INDEX(StdCalcsRefCalcs,$E217,0)),"")),"")</f>
        <v>2.9265369064352879E-3</v>
      </c>
      <c r="AV217" s="97" t="b">
        <f t="shared" si="111"/>
        <v>0</v>
      </c>
      <c r="AW217" s="97" t="str">
        <f t="array" ref="AW217">IF($AV217,MEDIAN(IF(G3SelectionMask="x",IF(INDEX(StdCalcsRefCalcs,$E217,0)&gt;0,INDEX(StdCalcsRefCalcs,$E217,0)),"")),"")</f>
        <v/>
      </c>
      <c r="AX217" s="97" t="str">
        <f t="array" ref="AX217">IF($AV217,QUARTILE(IF(G3SelectionMask="x",IF(INDEX(StdCalcsRefCalcs,$E217,0)&gt;0,INDEX(StdCalcsRefCalcs,$E217,0)),""),1),"")</f>
        <v/>
      </c>
      <c r="AY217" s="97" t="str">
        <f t="array" ref="AY217">IF($AV217,QUARTILE(IF(G3SelectionMask="x",IF(INDEX(StdCalcsRefCalcs,$E217,0)&gt;0,INDEX(StdCalcsRefCalcs,$E217,0)),""),3),"")</f>
        <v/>
      </c>
      <c r="AZ217" s="97" t="str">
        <f t="array" ref="AZ217">IF($AV217,MIN(IF(G3SelectionMask="x",IF(INDEX(StdCalcsRefCalcs,$E217,0)&gt;0,INDEX(StdCalcsRefCalcs,$E217,0)),"")),"")</f>
        <v/>
      </c>
      <c r="BA217" s="97" t="str">
        <f t="array" ref="BA217">IF($AV217,MAX(IF(G3SelectionMask="x",IF(INDEX(StdCalcsRefCalcs,$E217,0)&gt;0,INDEX(StdCalcsRefCalcs,$E217,0)),"")),"")</f>
        <v/>
      </c>
      <c r="BB217" s="97" t="str">
        <f t="shared" si="112"/>
        <v/>
      </c>
      <c r="BC217" s="97" t="str">
        <f t="array" ref="BC217">IF($AV217,STDEVA(IF(G3SelectionMask="x",IF(INDEX(StdCalcsRefCalcs,$E217,0)&gt;0,INDEX(StdCalcsRefCalcs,$E217,0)),"")),"")</f>
        <v/>
      </c>
      <c r="BD217" s="98" t="b">
        <f t="shared" si="113"/>
        <v>0</v>
      </c>
      <c r="BE217" s="98" t="str">
        <f t="array" ref="BE217">IF($BD217,MEDIAN(IF(G4SelectionMask="x",IF(INDEX(StdCalcsRefCalcs,$E217,0)&gt;0,INDEX(StdCalcsRefCalcs,$E217,0)),"")),"")</f>
        <v/>
      </c>
      <c r="BF217" s="98" t="str">
        <f t="array" ref="BF217">IF($BD217,QUARTILE(IF(G4SelectionMask="x",IF(INDEX(StdCalcsRefCalcs,$E217,0)&gt;0,INDEX(StdCalcsRefCalcs,$E217,0)),""),1),"")</f>
        <v/>
      </c>
      <c r="BG217" s="98" t="str">
        <f t="array" ref="BG217">IF($BD217,QUARTILE(IF(G4SelectionMask="x",IF(INDEX(StdCalcsRefCalcs,$E217,0)&gt;0,INDEX(StdCalcsRefCalcs,$E217,0)),""),3),"")</f>
        <v/>
      </c>
      <c r="BH217" s="98" t="str">
        <f t="array" ref="BH217">IF($BD217,MIN(IF(G4SelectionMask="x",IF(INDEX(StdCalcsRefCalcs,$E217,0)&gt;0,INDEX(StdCalcsRefCalcs,$E217,0)),"")),"")</f>
        <v/>
      </c>
      <c r="BI217" s="98" t="str">
        <f t="array" ref="BI217">IF($BD217,MAX(IF(G4SelectionMask="x",IF(INDEX(StdCalcsRefCalcs,$E217,0)&gt;0,INDEX(StdCalcsRefCalcs,$E217,0)),"")),"")</f>
        <v/>
      </c>
      <c r="BJ217" s="98" t="str">
        <f t="shared" si="114"/>
        <v/>
      </c>
      <c r="BK217" s="98" t="str">
        <f t="array" ref="BK217">IF($BD217,STDEVA(IF(G4SelectionMask="x",IF(INDEX(StdCalcsRefCalcs,$E217,0)&gt;0,INDEX(StdCalcsRefCalcs,$E217,0)),"")),"")</f>
        <v/>
      </c>
      <c r="BL217" s="97" t="b">
        <f t="shared" si="115"/>
        <v>0</v>
      </c>
      <c r="BM217" s="97" t="str">
        <f t="array" ref="BM217">IF($BL217,MEDIAN(IF(G5SelectionMask="x",IF(INDEX(StdCalcsRefCalcs,$E217,0)&gt;0,INDEX(StdCalcsRefCalcs,$E217,0)),"")),"")</f>
        <v/>
      </c>
      <c r="BN217" s="97" t="str">
        <f t="array" ref="BN217">IF($BL217,QUARTILE(IF(G5SelectionMask="x",IF(INDEX(StdCalcsRefCalcs,$E217,0)&gt;0,INDEX(StdCalcsRefCalcs,$E217,0)),""),1),"")</f>
        <v/>
      </c>
      <c r="BO217" s="97" t="str">
        <f t="array" ref="BO217">IF($BL217,QUARTILE(IF(G5SelectionMask="x",IF(INDEX(StdCalcsRefCalcs,$E217,0)&gt;0,INDEX(StdCalcsRefCalcs,$E217,0)),""),3),"")</f>
        <v/>
      </c>
      <c r="BP217" s="97" t="str">
        <f t="array" ref="BP217">IF($BL217,MIN(IF(G5SelectionMask="x",IF(INDEX(StdCalcsRefCalcs,$E217,0)&gt;0,INDEX(StdCalcsRefCalcs,$E217,0)),"")),"")</f>
        <v/>
      </c>
      <c r="BQ217" s="97" t="str">
        <f t="array" ref="BQ217">IF($BL217,MAX(IF(G5SelectionMask="x",IF(INDEX(StdCalcsRefCalcs,$E217,0)&gt;0,INDEX(StdCalcsRefCalcs,$E217,0)),"")),"")</f>
        <v/>
      </c>
      <c r="BR217" s="97" t="str">
        <f t="shared" si="116"/>
        <v/>
      </c>
      <c r="BS217" s="99" t="str">
        <f t="array" ref="BS217">IF($BL217,STDEVA(IF(G5SelectionMask="x",IF(INDEX(StdCalcsRefCalcs,$E217,0)&gt;0,INDEX(StdCalcsRefCalcs,$E217,0)),"")),"")</f>
        <v/>
      </c>
      <c r="BT217" s="108"/>
      <c r="BU217" s="109">
        <f t="shared" si="154"/>
        <v>3.3822218122559421E-4</v>
      </c>
      <c r="BV217" s="109">
        <f t="shared" si="154"/>
        <v>2.3455506756756756E-3</v>
      </c>
      <c r="BW217" s="109">
        <f t="shared" si="154"/>
        <v>1.0420041357487853E-3</v>
      </c>
      <c r="BX217" s="109">
        <f t="shared" si="154"/>
        <v>1.362862010221465E-3</v>
      </c>
      <c r="BY217" s="109">
        <f t="shared" si="154"/>
        <v>9.3969092978012699E-3</v>
      </c>
      <c r="BZ217" s="109">
        <f t="shared" si="154"/>
        <v>3.1645569620253164E-3</v>
      </c>
      <c r="CA217" s="109">
        <f t="shared" si="154"/>
        <v>3.6045314109165809E-3</v>
      </c>
      <c r="CB217" s="109">
        <f t="shared" si="154"/>
        <v>1.9623519151101099E-3</v>
      </c>
      <c r="CC217" s="109">
        <f t="shared" si="154"/>
        <v>2.7812410089191521E-3</v>
      </c>
      <c r="CD217" s="109">
        <f t="shared" si="154"/>
        <v>5.6466193433895298E-3</v>
      </c>
      <c r="CE217" s="109">
        <f t="shared" si="154"/>
        <v>2.0740740740740741E-3</v>
      </c>
      <c r="CF217" s="109">
        <f t="shared" si="154"/>
        <v>2.1436993104433882E-3</v>
      </c>
      <c r="CG217" s="109">
        <f t="shared" si="154"/>
        <v>9.0559824368825464E-3</v>
      </c>
      <c r="CH217" s="109">
        <f t="shared" si="154"/>
        <v>2.3988005997001498E-3</v>
      </c>
      <c r="CI217" s="109">
        <f t="shared" si="154"/>
        <v>1.3539128080151638E-3</v>
      </c>
    </row>
    <row r="218" spans="1:87" x14ac:dyDescent="0.2">
      <c r="A218" s="33">
        <f t="shared" si="131"/>
        <v>0</v>
      </c>
      <c r="B218" s="206"/>
      <c r="C218" s="200"/>
      <c r="D218" s="197"/>
      <c r="E218" s="72">
        <f t="shared" si="107"/>
        <v>208</v>
      </c>
      <c r="F218" s="9" t="s">
        <v>1718</v>
      </c>
      <c r="G218" s="9" t="str">
        <f t="shared" si="130"/>
        <v>Networking</v>
      </c>
      <c r="H218" s="9" t="s">
        <v>249</v>
      </c>
      <c r="I218" s="9">
        <f t="shared" si="153"/>
        <v>273</v>
      </c>
      <c r="J218" s="9" t="s">
        <v>221</v>
      </c>
      <c r="K218" s="9">
        <f t="shared" si="155"/>
        <v>14</v>
      </c>
      <c r="P218" s="97">
        <f t="shared" si="136"/>
        <v>2.1523229714355994E-4</v>
      </c>
      <c r="Q218" s="97"/>
      <c r="R218" s="97"/>
      <c r="S218" s="97"/>
      <c r="T218" s="97"/>
      <c r="U218" s="98">
        <f t="shared" si="137"/>
        <v>1.0135135135135136E-3</v>
      </c>
      <c r="V218" s="107">
        <f t="shared" si="138"/>
        <v>2.8225820177556102E-4</v>
      </c>
      <c r="W218" s="107">
        <f t="shared" si="139"/>
        <v>1.7035775127768313E-4</v>
      </c>
      <c r="X218" s="107">
        <f t="shared" si="140"/>
        <v>2.9365341555628968E-4</v>
      </c>
      <c r="Y218" s="107">
        <f t="shared" si="141"/>
        <v>2.7124773960216998E-3</v>
      </c>
      <c r="Z218" s="107">
        <f t="shared" si="142"/>
        <v>3.089598352214212E-3</v>
      </c>
      <c r="AA218" s="107">
        <f t="shared" si="143"/>
        <v>7.9947670615597064E-4</v>
      </c>
      <c r="AB218" s="107">
        <f t="shared" si="144"/>
        <v>7.6723889901217997E-4</v>
      </c>
      <c r="AC218" s="107">
        <f t="shared" si="145"/>
        <v>8.8731144631765753E-4</v>
      </c>
      <c r="AD218" s="107">
        <f t="shared" si="146"/>
        <v>1.1851851851851852E-3</v>
      </c>
      <c r="AE218" s="107">
        <f t="shared" si="147"/>
        <v>3.5728321840723139E-4</v>
      </c>
      <c r="AF218" s="97" t="b">
        <f t="shared" si="25"/>
        <v>1</v>
      </c>
      <c r="AG218" s="97">
        <f t="array" ref="AG218">IF($AF218,MEDIAN(IF(G1SelectionMask="x",IF(INDEX(StdCalcsRefCalcs,$E218,0)&gt;0,INDEX(StdCalcsRefCalcs,$E218,0)),"")),"")</f>
        <v>7.9947670615597064E-4</v>
      </c>
      <c r="AH218" s="97">
        <f t="array" ref="AH218">IF($AF218,QUARTILE(IF(G1SelectionMask="x",IF(INDEX(StdCalcsRefCalcs,$E218,0)&gt;0,INDEX(StdCalcsRefCalcs,$E218,0)),""),1),"")</f>
        <v>3.2546831698176054E-4</v>
      </c>
      <c r="AI218" s="97">
        <f t="array" ref="AI218">IF($AF218,QUARTILE(IF(G1SelectionMask="x",IF(INDEX(StdCalcsRefCalcs,$E218,0)&gt;0,INDEX(StdCalcsRefCalcs,$E218,0)),""),3),"")</f>
        <v>1.0993493493493493E-3</v>
      </c>
      <c r="AJ218" s="97">
        <f t="array" ref="AJ218">IF($AF218,MIN(IF(G1SelectionMask="x",IF(INDEX(StdCalcsRefCalcs,$E218,0)&gt;0,INDEX(StdCalcsRefCalcs,$E218,0)),"")),"")</f>
        <v>1.7035775127768313E-4</v>
      </c>
      <c r="AK218" s="97">
        <f t="array" ref="AK218">IF($AF218,MAX(IF(G1SelectionMask="x",IF(INDEX(StdCalcsRefCalcs,$E218,0)&gt;0,INDEX(StdCalcsRefCalcs,$E218,0)),"")),"")</f>
        <v>3.089598352214212E-3</v>
      </c>
      <c r="AL218" s="97">
        <f t="shared" si="26"/>
        <v>1.0507594623124714E-3</v>
      </c>
      <c r="AM218" s="97">
        <f t="array" ref="AM218">IF($AF218,STDEVA(IF(G1SelectionMask="x",IF(INDEX(StdCalcsRefCalcs,$E218,0)&gt;0,INDEX(StdCalcsRefCalcs,$E218,0)),"")),"")</f>
        <v>9.7609889152084771E-4</v>
      </c>
      <c r="AN218" s="98" t="b">
        <f t="shared" si="109"/>
        <v>1</v>
      </c>
      <c r="AO218" s="98">
        <f t="array" ref="AO218">IF($AN218,MEDIAN(IF(G2SelectionMask="x",IF(INDEX(StdCalcsRefCalcs,$E218,0)&gt;0,INDEX(StdCalcsRefCalcs,$E218,0)),"")),"")</f>
        <v>7.9960019990004999E-4</v>
      </c>
      <c r="AP218" s="98">
        <f t="array" ref="AP218">IF($AN218,QUARTILE(IF(G2SelectionMask="x",IF(INDEX(StdCalcsRefCalcs,$E218,0)&gt;0,INDEX(StdCalcsRefCalcs,$E218,0)),""),1),"")</f>
        <v>5.6226105870970571E-4</v>
      </c>
      <c r="AQ218" s="98">
        <f t="array" ref="AQ218">IF($AN218,QUARTILE(IF(G2SelectionMask="x",IF(INDEX(StdCalcsRefCalcs,$E218,0)&gt;0,INDEX(StdCalcsRefCalcs,$E218,0)),""),3),"")</f>
        <v>1.0993493493493493E-3</v>
      </c>
      <c r="AR218" s="98">
        <f t="array" ref="AR218">IF($AN218,MIN(IF(G2SelectionMask="x",IF(INDEX(StdCalcsRefCalcs,$E218,0)&gt;0,INDEX(StdCalcsRefCalcs,$E218,0)),"")),"")</f>
        <v>2.8225820177556102E-4</v>
      </c>
      <c r="AS218" s="98">
        <f t="array" ref="AS218">IF($AN218,MAX(IF(G2SelectionMask="x",IF(INDEX(StdCalcsRefCalcs,$E218,0)&gt;0,INDEX(StdCalcsRefCalcs,$E218,0)),"")),"")</f>
        <v>3.2930845225027441E-3</v>
      </c>
      <c r="AT218" s="98">
        <f t="shared" si="110"/>
        <v>1.1196471766217748E-3</v>
      </c>
      <c r="AU218" s="98">
        <f t="array" ref="AU218">IF($AN218,STDEVA(IF(G2SelectionMask="x",IF(INDEX(StdCalcsRefCalcs,$E218,0)&gt;0,INDEX(StdCalcsRefCalcs,$E218,0)),"")),"")</f>
        <v>9.8309440807461154E-4</v>
      </c>
      <c r="AV218" s="97" t="b">
        <f t="shared" si="111"/>
        <v>0</v>
      </c>
      <c r="AW218" s="97" t="str">
        <f t="array" ref="AW218">IF($AV218,MEDIAN(IF(G3SelectionMask="x",IF(INDEX(StdCalcsRefCalcs,$E218,0)&gt;0,INDEX(StdCalcsRefCalcs,$E218,0)),"")),"")</f>
        <v/>
      </c>
      <c r="AX218" s="97" t="str">
        <f t="array" ref="AX218">IF($AV218,QUARTILE(IF(G3SelectionMask="x",IF(INDEX(StdCalcsRefCalcs,$E218,0)&gt;0,INDEX(StdCalcsRefCalcs,$E218,0)),""),1),"")</f>
        <v/>
      </c>
      <c r="AY218" s="97" t="str">
        <f t="array" ref="AY218">IF($AV218,QUARTILE(IF(G3SelectionMask="x",IF(INDEX(StdCalcsRefCalcs,$E218,0)&gt;0,INDEX(StdCalcsRefCalcs,$E218,0)),""),3),"")</f>
        <v/>
      </c>
      <c r="AZ218" s="97" t="str">
        <f t="array" ref="AZ218">IF($AV218,MIN(IF(G3SelectionMask="x",IF(INDEX(StdCalcsRefCalcs,$E218,0)&gt;0,INDEX(StdCalcsRefCalcs,$E218,0)),"")),"")</f>
        <v/>
      </c>
      <c r="BA218" s="97" t="str">
        <f t="array" ref="BA218">IF($AV218,MAX(IF(G3SelectionMask="x",IF(INDEX(StdCalcsRefCalcs,$E218,0)&gt;0,INDEX(StdCalcsRefCalcs,$E218,0)),"")),"")</f>
        <v/>
      </c>
      <c r="BB218" s="97" t="str">
        <f t="shared" si="112"/>
        <v/>
      </c>
      <c r="BC218" s="97" t="str">
        <f t="array" ref="BC218">IF($AV218,STDEVA(IF(G3SelectionMask="x",IF(INDEX(StdCalcsRefCalcs,$E218,0)&gt;0,INDEX(StdCalcsRefCalcs,$E218,0)),"")),"")</f>
        <v/>
      </c>
      <c r="BD218" s="98" t="b">
        <f t="shared" si="113"/>
        <v>0</v>
      </c>
      <c r="BE218" s="98" t="str">
        <f t="array" ref="BE218">IF($BD218,MEDIAN(IF(G4SelectionMask="x",IF(INDEX(StdCalcsRefCalcs,$E218,0)&gt;0,INDEX(StdCalcsRefCalcs,$E218,0)),"")),"")</f>
        <v/>
      </c>
      <c r="BF218" s="98" t="str">
        <f t="array" ref="BF218">IF($BD218,QUARTILE(IF(G4SelectionMask="x",IF(INDEX(StdCalcsRefCalcs,$E218,0)&gt;0,INDEX(StdCalcsRefCalcs,$E218,0)),""),1),"")</f>
        <v/>
      </c>
      <c r="BG218" s="98" t="str">
        <f t="array" ref="BG218">IF($BD218,QUARTILE(IF(G4SelectionMask="x",IF(INDEX(StdCalcsRefCalcs,$E218,0)&gt;0,INDEX(StdCalcsRefCalcs,$E218,0)),""),3),"")</f>
        <v/>
      </c>
      <c r="BH218" s="98" t="str">
        <f t="array" ref="BH218">IF($BD218,MIN(IF(G4SelectionMask="x",IF(INDEX(StdCalcsRefCalcs,$E218,0)&gt;0,INDEX(StdCalcsRefCalcs,$E218,0)),"")),"")</f>
        <v/>
      </c>
      <c r="BI218" s="98" t="str">
        <f t="array" ref="BI218">IF($BD218,MAX(IF(G4SelectionMask="x",IF(INDEX(StdCalcsRefCalcs,$E218,0)&gt;0,INDEX(StdCalcsRefCalcs,$E218,0)),"")),"")</f>
        <v/>
      </c>
      <c r="BJ218" s="98" t="str">
        <f t="shared" si="114"/>
        <v/>
      </c>
      <c r="BK218" s="98" t="str">
        <f t="array" ref="BK218">IF($BD218,STDEVA(IF(G4SelectionMask="x",IF(INDEX(StdCalcsRefCalcs,$E218,0)&gt;0,INDEX(StdCalcsRefCalcs,$E218,0)),"")),"")</f>
        <v/>
      </c>
      <c r="BL218" s="97" t="b">
        <f t="shared" si="115"/>
        <v>0</v>
      </c>
      <c r="BM218" s="97" t="str">
        <f t="array" ref="BM218">IF($BL218,MEDIAN(IF(G5SelectionMask="x",IF(INDEX(StdCalcsRefCalcs,$E218,0)&gt;0,INDEX(StdCalcsRefCalcs,$E218,0)),"")),"")</f>
        <v/>
      </c>
      <c r="BN218" s="97" t="str">
        <f t="array" ref="BN218">IF($BL218,QUARTILE(IF(G5SelectionMask="x",IF(INDEX(StdCalcsRefCalcs,$E218,0)&gt;0,INDEX(StdCalcsRefCalcs,$E218,0)),""),1),"")</f>
        <v/>
      </c>
      <c r="BO218" s="97" t="str">
        <f t="array" ref="BO218">IF($BL218,QUARTILE(IF(G5SelectionMask="x",IF(INDEX(StdCalcsRefCalcs,$E218,0)&gt;0,INDEX(StdCalcsRefCalcs,$E218,0)),""),3),"")</f>
        <v/>
      </c>
      <c r="BP218" s="97" t="str">
        <f t="array" ref="BP218">IF($BL218,MIN(IF(G5SelectionMask="x",IF(INDEX(StdCalcsRefCalcs,$E218,0)&gt;0,INDEX(StdCalcsRefCalcs,$E218,0)),"")),"")</f>
        <v/>
      </c>
      <c r="BQ218" s="97" t="str">
        <f t="array" ref="BQ218">IF($BL218,MAX(IF(G5SelectionMask="x",IF(INDEX(StdCalcsRefCalcs,$E218,0)&gt;0,INDEX(StdCalcsRefCalcs,$E218,0)),"")),"")</f>
        <v/>
      </c>
      <c r="BR218" s="97" t="str">
        <f t="shared" si="116"/>
        <v/>
      </c>
      <c r="BS218" s="99" t="str">
        <f t="array" ref="BS218">IF($BL218,STDEVA(IF(G5SelectionMask="x",IF(INDEX(StdCalcsRefCalcs,$E218,0)&gt;0,INDEX(StdCalcsRefCalcs,$E218,0)),"")),"")</f>
        <v/>
      </c>
      <c r="BT218" s="108"/>
      <c r="BU218" s="109">
        <f t="shared" si="154"/>
        <v>2.1523229714355994E-4</v>
      </c>
      <c r="BV218" s="109">
        <f t="shared" si="154"/>
        <v>1.0135135135135136E-3</v>
      </c>
      <c r="BW218" s="109">
        <f t="shared" si="154"/>
        <v>2.8225820177556102E-4</v>
      </c>
      <c r="BX218" s="109">
        <f t="shared" si="154"/>
        <v>1.7035775127768313E-4</v>
      </c>
      <c r="BY218" s="109">
        <f t="shared" si="154"/>
        <v>2.9365341555628968E-4</v>
      </c>
      <c r="BZ218" s="109">
        <f t="shared" si="154"/>
        <v>2.7124773960216998E-3</v>
      </c>
      <c r="CA218" s="109">
        <f t="shared" si="154"/>
        <v>3.089598352214212E-3</v>
      </c>
      <c r="CB218" s="109">
        <f t="shared" si="154"/>
        <v>7.9947670615597064E-4</v>
      </c>
      <c r="CC218" s="109">
        <f t="shared" si="154"/>
        <v>7.6723889901217997E-4</v>
      </c>
      <c r="CD218" s="109">
        <f t="shared" si="154"/>
        <v>8.8731144631765753E-4</v>
      </c>
      <c r="CE218" s="109">
        <f t="shared" si="154"/>
        <v>1.1851851851851852E-3</v>
      </c>
      <c r="CF218" s="109">
        <f t="shared" si="154"/>
        <v>3.5728321840723139E-4</v>
      </c>
      <c r="CG218" s="109">
        <f t="shared" si="154"/>
        <v>3.2930845225027441E-3</v>
      </c>
      <c r="CH218" s="109">
        <f t="shared" si="154"/>
        <v>7.9960019990004999E-4</v>
      </c>
      <c r="CI218" s="109">
        <f t="shared" si="154"/>
        <v>8.1234768480909826E-4</v>
      </c>
    </row>
    <row r="219" spans="1:87" x14ac:dyDescent="0.2">
      <c r="A219" s="33">
        <f t="shared" si="131"/>
        <v>0</v>
      </c>
      <c r="B219" s="206"/>
      <c r="C219" s="200"/>
      <c r="D219" s="197"/>
      <c r="E219" s="72">
        <f t="shared" si="107"/>
        <v>209</v>
      </c>
      <c r="F219" s="9" t="s">
        <v>1719</v>
      </c>
      <c r="G219" s="9" t="str">
        <f t="shared" si="130"/>
        <v>Telecoms</v>
      </c>
      <c r="H219" s="9" t="s">
        <v>250</v>
      </c>
      <c r="I219" s="9">
        <f t="shared" si="153"/>
        <v>274</v>
      </c>
      <c r="J219" s="9" t="s">
        <v>221</v>
      </c>
      <c r="K219" s="9">
        <f t="shared" si="155"/>
        <v>14</v>
      </c>
      <c r="P219" s="97">
        <f t="shared" si="136"/>
        <v>1.2298988408203425E-4</v>
      </c>
      <c r="Q219" s="97"/>
      <c r="R219" s="97"/>
      <c r="S219" s="97"/>
      <c r="T219" s="97"/>
      <c r="U219" s="98">
        <f t="shared" si="137"/>
        <v>1.3320371621621621E-3</v>
      </c>
      <c r="V219" s="107">
        <f t="shared" si="138"/>
        <v>7.5974593397322432E-4</v>
      </c>
      <c r="W219" s="107">
        <f t="shared" si="139"/>
        <v>1.192504258943782E-3</v>
      </c>
      <c r="X219" s="107">
        <f t="shared" si="140"/>
        <v>9.1032558822449795E-3</v>
      </c>
      <c r="Y219" s="107">
        <f t="shared" si="141"/>
        <v>4.5207956600361662E-4</v>
      </c>
      <c r="Z219" s="107">
        <f t="shared" si="142"/>
        <v>5.1493305870236867E-4</v>
      </c>
      <c r="AA219" s="107">
        <f t="shared" si="143"/>
        <v>1.1628752089541392E-3</v>
      </c>
      <c r="AB219" s="107">
        <f t="shared" si="144"/>
        <v>2.0140021099069724E-3</v>
      </c>
      <c r="AC219" s="107">
        <f t="shared" si="145"/>
        <v>4.7593078970718725E-3</v>
      </c>
      <c r="AD219" s="107">
        <f t="shared" si="146"/>
        <v>8.8888888888888893E-4</v>
      </c>
      <c r="AE219" s="107">
        <f t="shared" si="147"/>
        <v>1.786416092036157E-3</v>
      </c>
      <c r="AF219" s="97" t="b">
        <f t="shared" si="25"/>
        <v>1</v>
      </c>
      <c r="AG219" s="97">
        <f t="array" ref="AG219">IF($AF219,MEDIAN(IF(G1SelectionMask="x",IF(INDEX(StdCalcsRefCalcs,$E219,0)&gt;0,INDEX(StdCalcsRefCalcs,$E219,0)),"")),"")</f>
        <v>1.192504258943782E-3</v>
      </c>
      <c r="AH219" s="97">
        <f t="array" ref="AH219">IF($AF219,QUARTILE(IF(G1SelectionMask="x",IF(INDEX(StdCalcsRefCalcs,$E219,0)&gt;0,INDEX(StdCalcsRefCalcs,$E219,0)),""),1),"")</f>
        <v>8.2431741143105663E-4</v>
      </c>
      <c r="AI219" s="97">
        <f t="array" ref="AI219">IF($AF219,QUARTILE(IF(G1SelectionMask="x",IF(INDEX(StdCalcsRefCalcs,$E219,0)&gt;0,INDEX(StdCalcsRefCalcs,$E219,0)),""),3),"")</f>
        <v>1.9002091009715648E-3</v>
      </c>
      <c r="AJ219" s="97">
        <f t="array" ref="AJ219">IF($AF219,MIN(IF(G1SelectionMask="x",IF(INDEX(StdCalcsRefCalcs,$E219,0)&gt;0,INDEX(StdCalcsRefCalcs,$E219,0)),"")),"")</f>
        <v>4.5207956600361662E-4</v>
      </c>
      <c r="AK219" s="97">
        <f t="array" ref="AK219">IF($AF219,MAX(IF(G1SelectionMask="x",IF(INDEX(StdCalcsRefCalcs,$E219,0)&gt;0,INDEX(StdCalcsRefCalcs,$E219,0)),"")),"")</f>
        <v>9.1032558822449795E-3</v>
      </c>
      <c r="AL219" s="97">
        <f t="shared" si="26"/>
        <v>2.1787314598989238E-3</v>
      </c>
      <c r="AM219" s="97">
        <f t="array" ref="AM219">IF($AF219,STDEVA(IF(G1SelectionMask="x",IF(INDEX(StdCalcsRefCalcs,$E219,0)&gt;0,INDEX(StdCalcsRefCalcs,$E219,0)),"")),"")</f>
        <v>2.5872325995543862E-3</v>
      </c>
      <c r="AN219" s="98" t="b">
        <f t="shared" si="109"/>
        <v>1</v>
      </c>
      <c r="AO219" s="98">
        <f t="array" ref="AO219">IF($AN219,MEDIAN(IF(G2SelectionMask="x",IF(INDEX(StdCalcsRefCalcs,$E219,0)&gt;0,INDEX(StdCalcsRefCalcs,$E219,0)),"")),"")</f>
        <v>1.3320371621621621E-3</v>
      </c>
      <c r="AP219" s="98">
        <f t="array" ref="AP219">IF($AN219,QUARTILE(IF(G2SelectionMask="x",IF(INDEX(StdCalcsRefCalcs,$E219,0)&gt;0,INDEX(StdCalcsRefCalcs,$E219,0)),""),1),"")</f>
        <v>8.2431741143105663E-4</v>
      </c>
      <c r="AQ219" s="98">
        <f t="array" ref="AQ219">IF($AN219,QUARTILE(IF(G2SelectionMask="x",IF(INDEX(StdCalcsRefCalcs,$E219,0)&gt;0,INDEX(StdCalcsRefCalcs,$E219,0)),""),3),"")</f>
        <v>1.9002091009715648E-3</v>
      </c>
      <c r="AR219" s="98">
        <f t="array" ref="AR219">IF($AN219,MIN(IF(G2SelectionMask="x",IF(INDEX(StdCalcsRefCalcs,$E219,0)&gt;0,INDEX(StdCalcsRefCalcs,$E219,0)),"")),"")</f>
        <v>4.5207956600361662E-4</v>
      </c>
      <c r="AS219" s="98">
        <f t="array" ref="AS219">IF($AN219,MAX(IF(G2SelectionMask="x",IF(INDEX(StdCalcsRefCalcs,$E219,0)&gt;0,INDEX(StdCalcsRefCalcs,$E219,0)),"")),"")</f>
        <v>9.1032558822449795E-3</v>
      </c>
      <c r="AT219" s="98">
        <f t="shared" si="110"/>
        <v>2.3093603892323736E-3</v>
      </c>
      <c r="AU219" s="98">
        <f t="array" ref="AU219">IF($AN219,STDEVA(IF(G2SelectionMask="x",IF(INDEX(StdCalcsRefCalcs,$E219,0)&gt;0,INDEX(StdCalcsRefCalcs,$E219,0)),"")),"")</f>
        <v>2.6872327258767154E-3</v>
      </c>
      <c r="AV219" s="97" t="b">
        <f t="shared" si="111"/>
        <v>0</v>
      </c>
      <c r="AW219" s="97" t="str">
        <f t="array" ref="AW219">IF($AV219,MEDIAN(IF(G3SelectionMask="x",IF(INDEX(StdCalcsRefCalcs,$E219,0)&gt;0,INDEX(StdCalcsRefCalcs,$E219,0)),"")),"")</f>
        <v/>
      </c>
      <c r="AX219" s="97" t="str">
        <f t="array" ref="AX219">IF($AV219,QUARTILE(IF(G3SelectionMask="x",IF(INDEX(StdCalcsRefCalcs,$E219,0)&gt;0,INDEX(StdCalcsRefCalcs,$E219,0)),""),1),"")</f>
        <v/>
      </c>
      <c r="AY219" s="97" t="str">
        <f t="array" ref="AY219">IF($AV219,QUARTILE(IF(G3SelectionMask="x",IF(INDEX(StdCalcsRefCalcs,$E219,0)&gt;0,INDEX(StdCalcsRefCalcs,$E219,0)),""),3),"")</f>
        <v/>
      </c>
      <c r="AZ219" s="97" t="str">
        <f t="array" ref="AZ219">IF($AV219,MIN(IF(G3SelectionMask="x",IF(INDEX(StdCalcsRefCalcs,$E219,0)&gt;0,INDEX(StdCalcsRefCalcs,$E219,0)),"")),"")</f>
        <v/>
      </c>
      <c r="BA219" s="97" t="str">
        <f t="array" ref="BA219">IF($AV219,MAX(IF(G3SelectionMask="x",IF(INDEX(StdCalcsRefCalcs,$E219,0)&gt;0,INDEX(StdCalcsRefCalcs,$E219,0)),"")),"")</f>
        <v/>
      </c>
      <c r="BB219" s="97" t="str">
        <f t="shared" si="112"/>
        <v/>
      </c>
      <c r="BC219" s="97" t="str">
        <f t="array" ref="BC219">IF($AV219,STDEVA(IF(G3SelectionMask="x",IF(INDEX(StdCalcsRefCalcs,$E219,0)&gt;0,INDEX(StdCalcsRefCalcs,$E219,0)),"")),"")</f>
        <v/>
      </c>
      <c r="BD219" s="98" t="b">
        <f t="shared" si="113"/>
        <v>0</v>
      </c>
      <c r="BE219" s="98" t="str">
        <f t="array" ref="BE219">IF($BD219,MEDIAN(IF(G4SelectionMask="x",IF(INDEX(StdCalcsRefCalcs,$E219,0)&gt;0,INDEX(StdCalcsRefCalcs,$E219,0)),"")),"")</f>
        <v/>
      </c>
      <c r="BF219" s="98" t="str">
        <f t="array" ref="BF219">IF($BD219,QUARTILE(IF(G4SelectionMask="x",IF(INDEX(StdCalcsRefCalcs,$E219,0)&gt;0,INDEX(StdCalcsRefCalcs,$E219,0)),""),1),"")</f>
        <v/>
      </c>
      <c r="BG219" s="98" t="str">
        <f t="array" ref="BG219">IF($BD219,QUARTILE(IF(G4SelectionMask="x",IF(INDEX(StdCalcsRefCalcs,$E219,0)&gt;0,INDEX(StdCalcsRefCalcs,$E219,0)),""),3),"")</f>
        <v/>
      </c>
      <c r="BH219" s="98" t="str">
        <f t="array" ref="BH219">IF($BD219,MIN(IF(G4SelectionMask="x",IF(INDEX(StdCalcsRefCalcs,$E219,0)&gt;0,INDEX(StdCalcsRefCalcs,$E219,0)),"")),"")</f>
        <v/>
      </c>
      <c r="BI219" s="98" t="str">
        <f t="array" ref="BI219">IF($BD219,MAX(IF(G4SelectionMask="x",IF(INDEX(StdCalcsRefCalcs,$E219,0)&gt;0,INDEX(StdCalcsRefCalcs,$E219,0)),"")),"")</f>
        <v/>
      </c>
      <c r="BJ219" s="98" t="str">
        <f t="shared" si="114"/>
        <v/>
      </c>
      <c r="BK219" s="98" t="str">
        <f t="array" ref="BK219">IF($BD219,STDEVA(IF(G4SelectionMask="x",IF(INDEX(StdCalcsRefCalcs,$E219,0)&gt;0,INDEX(StdCalcsRefCalcs,$E219,0)),"")),"")</f>
        <v/>
      </c>
      <c r="BL219" s="97" t="b">
        <f t="shared" si="115"/>
        <v>0</v>
      </c>
      <c r="BM219" s="97" t="str">
        <f t="array" ref="BM219">IF($BL219,MEDIAN(IF(G5SelectionMask="x",IF(INDEX(StdCalcsRefCalcs,$E219,0)&gt;0,INDEX(StdCalcsRefCalcs,$E219,0)),"")),"")</f>
        <v/>
      </c>
      <c r="BN219" s="97" t="str">
        <f t="array" ref="BN219">IF($BL219,QUARTILE(IF(G5SelectionMask="x",IF(INDEX(StdCalcsRefCalcs,$E219,0)&gt;0,INDEX(StdCalcsRefCalcs,$E219,0)),""),1),"")</f>
        <v/>
      </c>
      <c r="BO219" s="97" t="str">
        <f t="array" ref="BO219">IF($BL219,QUARTILE(IF(G5SelectionMask="x",IF(INDEX(StdCalcsRefCalcs,$E219,0)&gt;0,INDEX(StdCalcsRefCalcs,$E219,0)),""),3),"")</f>
        <v/>
      </c>
      <c r="BP219" s="97" t="str">
        <f t="array" ref="BP219">IF($BL219,MIN(IF(G5SelectionMask="x",IF(INDEX(StdCalcsRefCalcs,$E219,0)&gt;0,INDEX(StdCalcsRefCalcs,$E219,0)),"")),"")</f>
        <v/>
      </c>
      <c r="BQ219" s="97" t="str">
        <f t="array" ref="BQ219">IF($BL219,MAX(IF(G5SelectionMask="x",IF(INDEX(StdCalcsRefCalcs,$E219,0)&gt;0,INDEX(StdCalcsRefCalcs,$E219,0)),"")),"")</f>
        <v/>
      </c>
      <c r="BR219" s="97" t="str">
        <f t="shared" si="116"/>
        <v/>
      </c>
      <c r="BS219" s="99" t="str">
        <f t="array" ref="BS219">IF($BL219,STDEVA(IF(G5SelectionMask="x",IF(INDEX(StdCalcsRefCalcs,$E219,0)&gt;0,INDEX(StdCalcsRefCalcs,$E219,0)),"")),"")</f>
        <v/>
      </c>
      <c r="BT219" s="108"/>
      <c r="BU219" s="109">
        <f t="shared" si="154"/>
        <v>1.2298988408203425E-4</v>
      </c>
      <c r="BV219" s="109">
        <f t="shared" si="154"/>
        <v>1.3320371621621621E-3</v>
      </c>
      <c r="BW219" s="109">
        <f t="shared" si="154"/>
        <v>7.5974593397322432E-4</v>
      </c>
      <c r="BX219" s="109">
        <f t="shared" si="154"/>
        <v>1.192504258943782E-3</v>
      </c>
      <c r="BY219" s="109">
        <f t="shared" si="154"/>
        <v>9.1032558822449795E-3</v>
      </c>
      <c r="BZ219" s="109">
        <f t="shared" si="154"/>
        <v>4.5207956600361662E-4</v>
      </c>
      <c r="CA219" s="109">
        <f t="shared" si="154"/>
        <v>5.1493305870236867E-4</v>
      </c>
      <c r="CB219" s="109">
        <f t="shared" si="154"/>
        <v>1.1628752089541392E-3</v>
      </c>
      <c r="CC219" s="109">
        <f t="shared" si="154"/>
        <v>2.0140021099069724E-3</v>
      </c>
      <c r="CD219" s="109">
        <f t="shared" si="154"/>
        <v>4.7593078970718725E-3</v>
      </c>
      <c r="CE219" s="109">
        <f t="shared" si="154"/>
        <v>8.8888888888888893E-4</v>
      </c>
      <c r="CF219" s="109">
        <f t="shared" si="154"/>
        <v>1.786416092036157E-3</v>
      </c>
      <c r="CG219" s="109">
        <f t="shared" si="154"/>
        <v>5.7628979143798022E-3</v>
      </c>
      <c r="CH219" s="109">
        <f t="shared" si="154"/>
        <v>1.5992003998001E-3</v>
      </c>
      <c r="CI219" s="109">
        <f t="shared" si="154"/>
        <v>5.415651232060655E-4</v>
      </c>
    </row>
    <row r="220" spans="1:87" x14ac:dyDescent="0.2">
      <c r="A220" s="33">
        <f t="shared" si="131"/>
        <v>0</v>
      </c>
      <c r="B220" s="206"/>
      <c r="C220" s="200"/>
      <c r="D220" s="197"/>
      <c r="E220" s="72">
        <f t="shared" si="107"/>
        <v>210</v>
      </c>
      <c r="F220" s="9" t="s">
        <v>1830</v>
      </c>
      <c r="G220" s="9" t="str">
        <f t="shared" si="130"/>
        <v>ATM infrastructure</v>
      </c>
      <c r="H220" s="9" t="s">
        <v>809</v>
      </c>
      <c r="I220" s="9">
        <f t="shared" si="153"/>
        <v>275</v>
      </c>
      <c r="J220" s="9" t="s">
        <v>221</v>
      </c>
      <c r="K220" s="9">
        <f t="shared" si="155"/>
        <v>14</v>
      </c>
      <c r="P220" s="97" t="str">
        <f t="shared" si="136"/>
        <v/>
      </c>
      <c r="Q220" s="97"/>
      <c r="R220" s="97"/>
      <c r="S220" s="97"/>
      <c r="T220" s="97"/>
      <c r="U220" s="98">
        <f t="shared" si="137"/>
        <v>2.0414966216216216E-3</v>
      </c>
      <c r="V220" s="107" t="str">
        <f t="shared" si="138"/>
        <v/>
      </c>
      <c r="W220" s="107">
        <f t="shared" si="139"/>
        <v>1.7035775127768314E-3</v>
      </c>
      <c r="X220" s="107">
        <f t="shared" si="140"/>
        <v>1.0571522960026428E-2</v>
      </c>
      <c r="Y220" s="107" t="str">
        <f t="shared" si="141"/>
        <v/>
      </c>
      <c r="Z220" s="107">
        <f t="shared" si="142"/>
        <v>1.0298661174047373E-3</v>
      </c>
      <c r="AA220" s="107" t="str">
        <f t="shared" si="143"/>
        <v/>
      </c>
      <c r="AB220" s="107" t="str">
        <f t="shared" si="144"/>
        <v/>
      </c>
      <c r="AC220" s="107">
        <f t="shared" si="145"/>
        <v>5.2738686779059451E-3</v>
      </c>
      <c r="AD220" s="107" t="str">
        <f t="shared" si="146"/>
        <v/>
      </c>
      <c r="AE220" s="107">
        <f t="shared" si="147"/>
        <v>7.1456643681446278E-4</v>
      </c>
      <c r="AF220" s="97" t="b">
        <f t="shared" si="25"/>
        <v>1</v>
      </c>
      <c r="AG220" s="97">
        <f t="array" ref="AG220">IF($AF220,MEDIAN(IF(G1SelectionMask="x",IF(INDEX(StdCalcsRefCalcs,$E220,0)&gt;0,INDEX(StdCalcsRefCalcs,$E220,0)),"")),"")</f>
        <v>1.8725370671992265E-3</v>
      </c>
      <c r="AH220" s="97">
        <f t="array" ref="AH220">IF($AF220,QUARTILE(IF(G1SelectionMask="x",IF(INDEX(StdCalcsRefCalcs,$E220,0)&gt;0,INDEX(StdCalcsRefCalcs,$E220,0)),""),1),"")</f>
        <v>1.1982939662477609E-3</v>
      </c>
      <c r="AI220" s="97">
        <f t="array" ref="AI220">IF($AF220,QUARTILE(IF(G1SelectionMask="x",IF(INDEX(StdCalcsRefCalcs,$E220,0)&gt;0,INDEX(StdCalcsRefCalcs,$E220,0)),""),3),"")</f>
        <v>4.4657756638348638E-3</v>
      </c>
      <c r="AJ220" s="97">
        <f t="array" ref="AJ220">IF($AF220,MIN(IF(G1SelectionMask="x",IF(INDEX(StdCalcsRefCalcs,$E220,0)&gt;0,INDEX(StdCalcsRefCalcs,$E220,0)),"")),"")</f>
        <v>7.1456643681446278E-4</v>
      </c>
      <c r="AK220" s="97">
        <f t="array" ref="AK220">IF($AF220,MAX(IF(G1SelectionMask="x",IF(INDEX(StdCalcsRefCalcs,$E220,0)&gt;0,INDEX(StdCalcsRefCalcs,$E220,0)),"")),"")</f>
        <v>1.0571522960026428E-2</v>
      </c>
      <c r="AL220" s="97">
        <f t="shared" si="26"/>
        <v>3.5558163877583379E-3</v>
      </c>
      <c r="AM220" s="97">
        <f t="array" ref="AM220">IF($AF220,STDEVA(IF(G1SelectionMask="x",IF(INDEX(StdCalcsRefCalcs,$E220,0)&gt;0,INDEX(StdCalcsRefCalcs,$E220,0)),"")),"")</f>
        <v>3.8039169716488348E-3</v>
      </c>
      <c r="AN220" s="98" t="b">
        <f t="shared" si="109"/>
        <v>1</v>
      </c>
      <c r="AO220" s="98">
        <f t="array" ref="AO220">IF($AN220,MEDIAN(IF(G2SelectionMask="x",IF(INDEX(StdCalcsRefCalcs,$E220,0)&gt;0,INDEX(StdCalcsRefCalcs,$E220,0)),"")),"")</f>
        <v>2.0414966216216216E-3</v>
      </c>
      <c r="AP220" s="98">
        <f t="array" ref="AP220">IF($AN220,QUARTILE(IF(G2SelectionMask="x",IF(INDEX(StdCalcsRefCalcs,$E220,0)&gt;0,INDEX(StdCalcsRefCalcs,$E220,0)),""),1),"")</f>
        <v>7.1456643681446278E-4</v>
      </c>
      <c r="AQ220" s="98">
        <f t="array" ref="AQ220">IF($AN220,QUARTILE(IF(G2SelectionMask="x",IF(INDEX(StdCalcsRefCalcs,$E220,0)&gt;0,INDEX(StdCalcsRefCalcs,$E220,0)),""),3),"")</f>
        <v>2.7442371020856204E-3</v>
      </c>
      <c r="AR220" s="98">
        <f t="array" ref="AR220">IF($AN220,MIN(IF(G2SelectionMask="x",IF(INDEX(StdCalcsRefCalcs,$E220,0)&gt;0,INDEX(StdCalcsRefCalcs,$E220,0)),"")),"")</f>
        <v>6.7695640400758188E-5</v>
      </c>
      <c r="AS220" s="98">
        <f t="array" ref="AS220">IF($AN220,MAX(IF(G2SelectionMask="x",IF(INDEX(StdCalcsRefCalcs,$E220,0)&gt;0,INDEX(StdCalcsRefCalcs,$E220,0)),"")),"")</f>
        <v>1.0571522960026428E-2</v>
      </c>
      <c r="AT220" s="98">
        <f t="shared" si="110"/>
        <v>3.2279037521897786E-3</v>
      </c>
      <c r="AU220" s="98">
        <f t="array" ref="AU220">IF($AN220,STDEVA(IF(G2SelectionMask="x",IF(INDEX(StdCalcsRefCalcs,$E220,0)&gt;0,INDEX(StdCalcsRefCalcs,$E220,0)),"")),"")</f>
        <v>4.2389272861264211E-3</v>
      </c>
      <c r="AV220" s="97" t="b">
        <f t="shared" si="111"/>
        <v>0</v>
      </c>
      <c r="AW220" s="97" t="str">
        <f t="array" ref="AW220">IF($AV220,MEDIAN(IF(G3SelectionMask="x",IF(INDEX(StdCalcsRefCalcs,$E220,0)&gt;0,INDEX(StdCalcsRefCalcs,$E220,0)),"")),"")</f>
        <v/>
      </c>
      <c r="AX220" s="97" t="str">
        <f t="array" ref="AX220">IF($AV220,QUARTILE(IF(G3SelectionMask="x",IF(INDEX(StdCalcsRefCalcs,$E220,0)&gt;0,INDEX(StdCalcsRefCalcs,$E220,0)),""),1),"")</f>
        <v/>
      </c>
      <c r="AY220" s="97" t="str">
        <f t="array" ref="AY220">IF($AV220,QUARTILE(IF(G3SelectionMask="x",IF(INDEX(StdCalcsRefCalcs,$E220,0)&gt;0,INDEX(StdCalcsRefCalcs,$E220,0)),""),3),"")</f>
        <v/>
      </c>
      <c r="AZ220" s="97" t="str">
        <f t="array" ref="AZ220">IF($AV220,MIN(IF(G3SelectionMask="x",IF(INDEX(StdCalcsRefCalcs,$E220,0)&gt;0,INDEX(StdCalcsRefCalcs,$E220,0)),"")),"")</f>
        <v/>
      </c>
      <c r="BA220" s="97" t="str">
        <f t="array" ref="BA220">IF($AV220,MAX(IF(G3SelectionMask="x",IF(INDEX(StdCalcsRefCalcs,$E220,0)&gt;0,INDEX(StdCalcsRefCalcs,$E220,0)),"")),"")</f>
        <v/>
      </c>
      <c r="BB220" s="97" t="str">
        <f t="shared" si="112"/>
        <v/>
      </c>
      <c r="BC220" s="97" t="str">
        <f t="array" ref="BC220">IF($AV220,STDEVA(IF(G3SelectionMask="x",IF(INDEX(StdCalcsRefCalcs,$E220,0)&gt;0,INDEX(StdCalcsRefCalcs,$E220,0)),"")),"")</f>
        <v/>
      </c>
      <c r="BD220" s="98" t="b">
        <f t="shared" si="113"/>
        <v>0</v>
      </c>
      <c r="BE220" s="98" t="str">
        <f t="array" ref="BE220">IF($BD220,MEDIAN(IF(G4SelectionMask="x",IF(INDEX(StdCalcsRefCalcs,$E220,0)&gt;0,INDEX(StdCalcsRefCalcs,$E220,0)),"")),"")</f>
        <v/>
      </c>
      <c r="BF220" s="98" t="str">
        <f t="array" ref="BF220">IF($BD220,QUARTILE(IF(G4SelectionMask="x",IF(INDEX(StdCalcsRefCalcs,$E220,0)&gt;0,INDEX(StdCalcsRefCalcs,$E220,0)),""),1),"")</f>
        <v/>
      </c>
      <c r="BG220" s="98" t="str">
        <f t="array" ref="BG220">IF($BD220,QUARTILE(IF(G4SelectionMask="x",IF(INDEX(StdCalcsRefCalcs,$E220,0)&gt;0,INDEX(StdCalcsRefCalcs,$E220,0)),""),3),"")</f>
        <v/>
      </c>
      <c r="BH220" s="98" t="str">
        <f t="array" ref="BH220">IF($BD220,MIN(IF(G4SelectionMask="x",IF(INDEX(StdCalcsRefCalcs,$E220,0)&gt;0,INDEX(StdCalcsRefCalcs,$E220,0)),"")),"")</f>
        <v/>
      </c>
      <c r="BI220" s="98" t="str">
        <f t="array" ref="BI220">IF($BD220,MAX(IF(G4SelectionMask="x",IF(INDEX(StdCalcsRefCalcs,$E220,0)&gt;0,INDEX(StdCalcsRefCalcs,$E220,0)),"")),"")</f>
        <v/>
      </c>
      <c r="BJ220" s="98" t="str">
        <f t="shared" si="114"/>
        <v/>
      </c>
      <c r="BK220" s="98" t="str">
        <f t="array" ref="BK220">IF($BD220,STDEVA(IF(G4SelectionMask="x",IF(INDEX(StdCalcsRefCalcs,$E220,0)&gt;0,INDEX(StdCalcsRefCalcs,$E220,0)),"")),"")</f>
        <v/>
      </c>
      <c r="BL220" s="97" t="b">
        <f t="shared" si="115"/>
        <v>0</v>
      </c>
      <c r="BM220" s="97" t="str">
        <f t="array" ref="BM220">IF($BL220,MEDIAN(IF(G5SelectionMask="x",IF(INDEX(StdCalcsRefCalcs,$E220,0)&gt;0,INDEX(StdCalcsRefCalcs,$E220,0)),"")),"")</f>
        <v/>
      </c>
      <c r="BN220" s="97" t="str">
        <f t="array" ref="BN220">IF($BL220,QUARTILE(IF(G5SelectionMask="x",IF(INDEX(StdCalcsRefCalcs,$E220,0)&gt;0,INDEX(StdCalcsRefCalcs,$E220,0)),""),1),"")</f>
        <v/>
      </c>
      <c r="BO220" s="97" t="str">
        <f t="array" ref="BO220">IF($BL220,QUARTILE(IF(G5SelectionMask="x",IF(INDEX(StdCalcsRefCalcs,$E220,0)&gt;0,INDEX(StdCalcsRefCalcs,$E220,0)),""),3),"")</f>
        <v/>
      </c>
      <c r="BP220" s="97" t="str">
        <f t="array" ref="BP220">IF($BL220,MIN(IF(G5SelectionMask="x",IF(INDEX(StdCalcsRefCalcs,$E220,0)&gt;0,INDEX(StdCalcsRefCalcs,$E220,0)),"")),"")</f>
        <v/>
      </c>
      <c r="BQ220" s="97" t="str">
        <f t="array" ref="BQ220">IF($BL220,MAX(IF(G5SelectionMask="x",IF(INDEX(StdCalcsRefCalcs,$E220,0)&gt;0,INDEX(StdCalcsRefCalcs,$E220,0)),"")),"")</f>
        <v/>
      </c>
      <c r="BR220" s="97" t="str">
        <f t="shared" si="116"/>
        <v/>
      </c>
      <c r="BS220" s="99" t="str">
        <f t="array" ref="BS220">IF($BL220,STDEVA(IF(G5SelectionMask="x",IF(INDEX(StdCalcsRefCalcs,$E220,0)&gt;0,INDEX(StdCalcsRefCalcs,$E220,0)),"")),"")</f>
        <v/>
      </c>
      <c r="BT220" s="108"/>
      <c r="BU220" s="109" t="str">
        <f t="shared" ref="BU220:CI232" si="156">IFERROR(IF(LEN(INDEX(RawDataAllData,$I220,BU$9))*LEN(INDEX(RawDataAllData,$K220,BU$9))=0,"",INDEX(RawDataAllData,$I220,BU$9)/INDEX(RawDataAllData,$K220,BU$9)),"")</f>
        <v/>
      </c>
      <c r="BV220" s="109">
        <f t="shared" si="156"/>
        <v>2.0414966216216216E-3</v>
      </c>
      <c r="BW220" s="109" t="str">
        <f t="shared" si="156"/>
        <v/>
      </c>
      <c r="BX220" s="109">
        <f t="shared" si="156"/>
        <v>1.7035775127768314E-3</v>
      </c>
      <c r="BY220" s="109">
        <f t="shared" si="156"/>
        <v>1.0571522960026428E-2</v>
      </c>
      <c r="BZ220" s="109" t="str">
        <f t="shared" si="156"/>
        <v/>
      </c>
      <c r="CA220" s="109">
        <f t="shared" si="156"/>
        <v>1.0298661174047373E-3</v>
      </c>
      <c r="CB220" s="109" t="str">
        <f t="shared" si="156"/>
        <v/>
      </c>
      <c r="CC220" s="109" t="str">
        <f t="shared" si="156"/>
        <v/>
      </c>
      <c r="CD220" s="109">
        <f t="shared" si="156"/>
        <v>5.2738686779059451E-3</v>
      </c>
      <c r="CE220" s="109" t="str">
        <f t="shared" si="156"/>
        <v/>
      </c>
      <c r="CF220" s="109">
        <f t="shared" si="156"/>
        <v>7.1456643681446278E-4</v>
      </c>
      <c r="CG220" s="109">
        <f t="shared" si="156"/>
        <v>2.7442371020856204E-3</v>
      </c>
      <c r="CH220" s="109" t="str">
        <f t="shared" si="156"/>
        <v/>
      </c>
      <c r="CI220" s="109">
        <f t="shared" si="156"/>
        <v>6.7695640400758188E-5</v>
      </c>
    </row>
    <row r="221" spans="1:87" x14ac:dyDescent="0.2">
      <c r="A221" s="33">
        <f t="shared" si="131"/>
        <v>0</v>
      </c>
      <c r="B221" s="206"/>
      <c r="C221" s="200"/>
      <c r="D221" s="197"/>
      <c r="E221" s="72">
        <f t="shared" si="107"/>
        <v>211</v>
      </c>
      <c r="F221" s="9" t="s">
        <v>2264</v>
      </c>
      <c r="G221" s="9" t="str">
        <f t="shared" ref="G221:G230" si="157">VLOOKUP(H221,RawDataLookupFieldLabels,2,0)</f>
        <v>Infrastructure</v>
      </c>
      <c r="H221" s="9" t="s">
        <v>235</v>
      </c>
      <c r="I221" s="9">
        <f t="shared" ref="I221:I230" si="158">MATCH(H221,RawDataFieldKeys,0)-RawDataFieldKeyBaseRow</f>
        <v>141</v>
      </c>
      <c r="J221" s="9" t="s">
        <v>221</v>
      </c>
      <c r="K221" s="9">
        <f t="shared" si="155"/>
        <v>14</v>
      </c>
      <c r="P221" s="97">
        <f t="shared" si="136"/>
        <v>11269.496938082588</v>
      </c>
      <c r="Q221" s="97"/>
      <c r="R221" s="97"/>
      <c r="S221" s="97"/>
      <c r="T221" s="97"/>
      <c r="U221" s="98">
        <f t="shared" si="137"/>
        <v>617.52035992905405</v>
      </c>
      <c r="V221" s="107">
        <f t="shared" si="138"/>
        <v>4881.89460124794</v>
      </c>
      <c r="W221" s="107">
        <f t="shared" si="139"/>
        <v>2575.7848515741057</v>
      </c>
      <c r="X221" s="107">
        <f t="shared" si="140"/>
        <v>12383.60801912271</v>
      </c>
      <c r="Y221" s="107">
        <f t="shared" si="141"/>
        <v>4761.1799276672691</v>
      </c>
      <c r="Z221" s="107">
        <f t="shared" si="142"/>
        <v>6719.8764160659111</v>
      </c>
      <c r="AA221" s="107">
        <f t="shared" si="143"/>
        <v>4426.1937640816923</v>
      </c>
      <c r="AB221" s="107">
        <f t="shared" si="144"/>
        <v>4037.330310955213</v>
      </c>
      <c r="AC221" s="107">
        <f t="shared" si="145"/>
        <v>17963.098926357587</v>
      </c>
      <c r="AD221" s="107">
        <f t="shared" si="146"/>
        <v>7578.6614906370378</v>
      </c>
      <c r="AE221" s="107">
        <f t="shared" si="147"/>
        <v>4723.2867284290251</v>
      </c>
      <c r="AF221" s="97" t="b">
        <f t="shared" si="25"/>
        <v>1</v>
      </c>
      <c r="AG221" s="97">
        <f t="array" ref="AG221">IF($AF221,MEDIAN(IF(G1SelectionMask="x",IF(INDEX(StdCalcsRefCalcs,$E221,0)&gt;0,INDEX(StdCalcsRefCalcs,$E221,0)),"")),"")</f>
        <v>4761.1799276672691</v>
      </c>
      <c r="AH221" s="97">
        <f t="array" ref="AH221">IF($AF221,QUARTILE(IF(G1SelectionMask="x",IF(INDEX(StdCalcsRefCalcs,$E221,0)&gt;0,INDEX(StdCalcsRefCalcs,$E221,0)),""),1),"")</f>
        <v>4231.7620375184524</v>
      </c>
      <c r="AI221" s="97">
        <f t="array" ref="AI221">IF($AF221,QUARTILE(IF(G1SelectionMask="x",IF(INDEX(StdCalcsRefCalcs,$E221,0)&gt;0,INDEX(StdCalcsRefCalcs,$E221,0)),""),3),"")</f>
        <v>7149.2689533514749</v>
      </c>
      <c r="AJ221" s="97">
        <f t="array" ref="AJ221">IF($AF221,MIN(IF(G1SelectionMask="x",IF(INDEX(StdCalcsRefCalcs,$E221,0)&gt;0,INDEX(StdCalcsRefCalcs,$E221,0)),"")),"")</f>
        <v>617.52035992905405</v>
      </c>
      <c r="AK221" s="97">
        <f t="array" ref="AK221">IF($AF221,MAX(IF(G1SelectionMask="x",IF(INDEX(StdCalcsRefCalcs,$E221,0)&gt;0,INDEX(StdCalcsRefCalcs,$E221,0)),"")),"")</f>
        <v>17963.098926357587</v>
      </c>
      <c r="AL221" s="97">
        <f t="shared" si="26"/>
        <v>6424.4032178243224</v>
      </c>
      <c r="AM221" s="97">
        <f t="array" ref="AM221">IF($AF221,STDEVA(IF(G1SelectionMask="x",IF(INDEX(StdCalcsRefCalcs,$E221,0)&gt;0,INDEX(StdCalcsRefCalcs,$E221,0)),"")),"")</f>
        <v>4861.4338304958419</v>
      </c>
      <c r="AN221" s="98" t="b">
        <f t="shared" si="109"/>
        <v>1</v>
      </c>
      <c r="AO221" s="98">
        <f t="array" ref="AO221">IF($AN221,MEDIAN(IF(G2SelectionMask="x",IF(INDEX(StdCalcsRefCalcs,$E221,0)&gt;0,INDEX(StdCalcsRefCalcs,$E221,0)),"")),"")</f>
        <v>4723.2867284290251</v>
      </c>
      <c r="AP221" s="98">
        <f t="array" ref="AP221">IF($AN221,QUARTILE(IF(G2SelectionMask="x",IF(INDEX(StdCalcsRefCalcs,$E221,0)&gt;0,INDEX(StdCalcsRefCalcs,$E221,0)),""),1),"")</f>
        <v>3836.3499675910643</v>
      </c>
      <c r="AQ221" s="98">
        <f t="array" ref="AQ221">IF($AN221,QUARTILE(IF(G2SelectionMask="x",IF(INDEX(StdCalcsRefCalcs,$E221,0)&gt;0,INDEX(StdCalcsRefCalcs,$E221,0)),""),3),"")</f>
        <v>5382.4306792353855</v>
      </c>
      <c r="AR221" s="98">
        <f t="array" ref="AR221">IF($AN221,MIN(IF(G2SelectionMask="x",IF(INDEX(StdCalcsRefCalcs,$E221,0)&gt;0,INDEX(StdCalcsRefCalcs,$E221,0)),"")),"")</f>
        <v>617.52035992905405</v>
      </c>
      <c r="AS221" s="98">
        <f t="array" ref="AS221">IF($AN221,MAX(IF(G2SelectionMask="x",IF(INDEX(StdCalcsRefCalcs,$E221,0)&gt;0,INDEX(StdCalcsRefCalcs,$E221,0)),"")),"")</f>
        <v>12383.60801912271</v>
      </c>
      <c r="AT221" s="98">
        <f t="shared" si="110"/>
        <v>5025.9313293796231</v>
      </c>
      <c r="AU221" s="98">
        <f t="array" ref="AU221">IF($AN221,STDEVA(IF(G2SelectionMask="x",IF(INDEX(StdCalcsRefCalcs,$E221,0)&gt;0,INDEX(StdCalcsRefCalcs,$E221,0)),"")),"")</f>
        <v>3023.1688296164689</v>
      </c>
      <c r="AV221" s="97" t="b">
        <f t="shared" si="111"/>
        <v>0</v>
      </c>
      <c r="AW221" s="97" t="str">
        <f t="array" ref="AW221">IF($AV221,MEDIAN(IF(G3SelectionMask="x",IF(INDEX(StdCalcsRefCalcs,$E221,0)&gt;0,INDEX(StdCalcsRefCalcs,$E221,0)),"")),"")</f>
        <v/>
      </c>
      <c r="AX221" s="97" t="str">
        <f t="array" ref="AX221">IF($AV221,QUARTILE(IF(G3SelectionMask="x",IF(INDEX(StdCalcsRefCalcs,$E221,0)&gt;0,INDEX(StdCalcsRefCalcs,$E221,0)),""),1),"")</f>
        <v/>
      </c>
      <c r="AY221" s="97" t="str">
        <f t="array" ref="AY221">IF($AV221,QUARTILE(IF(G3SelectionMask="x",IF(INDEX(StdCalcsRefCalcs,$E221,0)&gt;0,INDEX(StdCalcsRefCalcs,$E221,0)),""),3),"")</f>
        <v/>
      </c>
      <c r="AZ221" s="97" t="str">
        <f t="array" ref="AZ221">IF($AV221,MIN(IF(G3SelectionMask="x",IF(INDEX(StdCalcsRefCalcs,$E221,0)&gt;0,INDEX(StdCalcsRefCalcs,$E221,0)),"")),"")</f>
        <v/>
      </c>
      <c r="BA221" s="97" t="str">
        <f t="array" ref="BA221">IF($AV221,MAX(IF(G3SelectionMask="x",IF(INDEX(StdCalcsRefCalcs,$E221,0)&gt;0,INDEX(StdCalcsRefCalcs,$E221,0)),"")),"")</f>
        <v/>
      </c>
      <c r="BB221" s="97" t="str">
        <f t="shared" si="112"/>
        <v/>
      </c>
      <c r="BC221" s="97" t="str">
        <f t="array" ref="BC221">IF($AV221,STDEVA(IF(G3SelectionMask="x",IF(INDEX(StdCalcsRefCalcs,$E221,0)&gt;0,INDEX(StdCalcsRefCalcs,$E221,0)),"")),"")</f>
        <v/>
      </c>
      <c r="BD221" s="98" t="b">
        <f t="shared" si="113"/>
        <v>0</v>
      </c>
      <c r="BE221" s="98" t="str">
        <f t="array" ref="BE221">IF($BD221,MEDIAN(IF(G4SelectionMask="x",IF(INDEX(StdCalcsRefCalcs,$E221,0)&gt;0,INDEX(StdCalcsRefCalcs,$E221,0)),"")),"")</f>
        <v/>
      </c>
      <c r="BF221" s="98" t="str">
        <f t="array" ref="BF221">IF($BD221,QUARTILE(IF(G4SelectionMask="x",IF(INDEX(StdCalcsRefCalcs,$E221,0)&gt;0,INDEX(StdCalcsRefCalcs,$E221,0)),""),1),"")</f>
        <v/>
      </c>
      <c r="BG221" s="98" t="str">
        <f t="array" ref="BG221">IF($BD221,QUARTILE(IF(G4SelectionMask="x",IF(INDEX(StdCalcsRefCalcs,$E221,0)&gt;0,INDEX(StdCalcsRefCalcs,$E221,0)),""),3),"")</f>
        <v/>
      </c>
      <c r="BH221" s="98" t="str">
        <f t="array" ref="BH221">IF($BD221,MIN(IF(G4SelectionMask="x",IF(INDEX(StdCalcsRefCalcs,$E221,0)&gt;0,INDEX(StdCalcsRefCalcs,$E221,0)),"")),"")</f>
        <v/>
      </c>
      <c r="BI221" s="98" t="str">
        <f t="array" ref="BI221">IF($BD221,MAX(IF(G4SelectionMask="x",IF(INDEX(StdCalcsRefCalcs,$E221,0)&gt;0,INDEX(StdCalcsRefCalcs,$E221,0)),"")),"")</f>
        <v/>
      </c>
      <c r="BJ221" s="98" t="str">
        <f t="shared" si="114"/>
        <v/>
      </c>
      <c r="BK221" s="98" t="str">
        <f t="array" ref="BK221">IF($BD221,STDEVA(IF(G4SelectionMask="x",IF(INDEX(StdCalcsRefCalcs,$E221,0)&gt;0,INDEX(StdCalcsRefCalcs,$E221,0)),"")),"")</f>
        <v/>
      </c>
      <c r="BL221" s="97" t="b">
        <f t="shared" si="115"/>
        <v>0</v>
      </c>
      <c r="BM221" s="97" t="str">
        <f t="array" ref="BM221">IF($BL221,MEDIAN(IF(G5SelectionMask="x",IF(INDEX(StdCalcsRefCalcs,$E221,0)&gt;0,INDEX(StdCalcsRefCalcs,$E221,0)),"")),"")</f>
        <v/>
      </c>
      <c r="BN221" s="97" t="str">
        <f t="array" ref="BN221">IF($BL221,QUARTILE(IF(G5SelectionMask="x",IF(INDEX(StdCalcsRefCalcs,$E221,0)&gt;0,INDEX(StdCalcsRefCalcs,$E221,0)),""),1),"")</f>
        <v/>
      </c>
      <c r="BO221" s="97" t="str">
        <f t="array" ref="BO221">IF($BL221,QUARTILE(IF(G5SelectionMask="x",IF(INDEX(StdCalcsRefCalcs,$E221,0)&gt;0,INDEX(StdCalcsRefCalcs,$E221,0)),""),3),"")</f>
        <v/>
      </c>
      <c r="BP221" s="97" t="str">
        <f t="array" ref="BP221">IF($BL221,MIN(IF(G5SelectionMask="x",IF(INDEX(StdCalcsRefCalcs,$E221,0)&gt;0,INDEX(StdCalcsRefCalcs,$E221,0)),"")),"")</f>
        <v/>
      </c>
      <c r="BQ221" s="97" t="str">
        <f t="array" ref="BQ221">IF($BL221,MAX(IF(G5SelectionMask="x",IF(INDEX(StdCalcsRefCalcs,$E221,0)&gt;0,INDEX(StdCalcsRefCalcs,$E221,0)),"")),"")</f>
        <v/>
      </c>
      <c r="BR221" s="97" t="str">
        <f t="shared" si="116"/>
        <v/>
      </c>
      <c r="BS221" s="99" t="str">
        <f t="array" ref="BS221">IF($BL221,STDEVA(IF(G5SelectionMask="x",IF(INDEX(StdCalcsRefCalcs,$E221,0)&gt;0,INDEX(StdCalcsRefCalcs,$E221,0)),"")),"")</f>
        <v/>
      </c>
      <c r="BT221" s="108"/>
      <c r="BU221" s="109">
        <f t="shared" si="156"/>
        <v>11269.496938082588</v>
      </c>
      <c r="BV221" s="109">
        <f t="shared" si="156"/>
        <v>617.52035992905405</v>
      </c>
      <c r="BW221" s="109">
        <f t="shared" si="156"/>
        <v>4881.89460124794</v>
      </c>
      <c r="BX221" s="109">
        <f t="shared" si="156"/>
        <v>2575.7848515741057</v>
      </c>
      <c r="BY221" s="109">
        <f t="shared" si="156"/>
        <v>12383.60801912271</v>
      </c>
      <c r="BZ221" s="109">
        <f t="shared" si="156"/>
        <v>4761.1799276672691</v>
      </c>
      <c r="CA221" s="109">
        <f t="shared" si="156"/>
        <v>6719.8764160659111</v>
      </c>
      <c r="CB221" s="109">
        <f t="shared" si="156"/>
        <v>4426.1937640816923</v>
      </c>
      <c r="CC221" s="109">
        <f t="shared" si="156"/>
        <v>4037.330310955213</v>
      </c>
      <c r="CD221" s="109">
        <f t="shared" si="156"/>
        <v>17963.098926357587</v>
      </c>
      <c r="CE221" s="109">
        <f t="shared" si="156"/>
        <v>7578.6614906370378</v>
      </c>
      <c r="CF221" s="109">
        <f t="shared" si="156"/>
        <v>4723.2867284290251</v>
      </c>
      <c r="CG221" s="109">
        <f t="shared" si="156"/>
        <v>5882.9667572228318</v>
      </c>
      <c r="CH221" s="109">
        <f t="shared" si="156"/>
        <v>2357.233039656172</v>
      </c>
      <c r="CI221" s="109">
        <f t="shared" si="156"/>
        <v>3635.3696242269157</v>
      </c>
    </row>
    <row r="222" spans="1:87" x14ac:dyDescent="0.2">
      <c r="A222" s="33">
        <f t="shared" si="131"/>
        <v>0</v>
      </c>
      <c r="B222" s="206"/>
      <c r="C222" s="200"/>
      <c r="D222" s="197"/>
      <c r="E222" s="72">
        <f t="shared" si="107"/>
        <v>212</v>
      </c>
      <c r="F222" s="9" t="s">
        <v>3046</v>
      </c>
      <c r="G222" s="9" t="str">
        <f t="shared" si="157"/>
        <v>Server infrastructure</v>
      </c>
      <c r="H222" s="9" t="s">
        <v>236</v>
      </c>
      <c r="I222" s="9">
        <f t="shared" si="158"/>
        <v>157</v>
      </c>
      <c r="J222" s="9" t="s">
        <v>221</v>
      </c>
      <c r="K222" s="9">
        <f t="shared" ref="K222:K230" si="159">MATCH(J222,RawDataFieldKeys,0)-RawDataFieldKeyBaseRow</f>
        <v>14</v>
      </c>
      <c r="P222" s="97">
        <f t="shared" si="136"/>
        <v>8412.790759008396</v>
      </c>
      <c r="Q222" s="97"/>
      <c r="R222" s="97"/>
      <c r="S222" s="97"/>
      <c r="T222" s="97"/>
      <c r="U222" s="98">
        <f t="shared" si="137"/>
        <v>237.5043503445946</v>
      </c>
      <c r="V222" s="107">
        <f t="shared" si="138"/>
        <v>3381.1475202140764</v>
      </c>
      <c r="W222" s="107">
        <f t="shared" si="139"/>
        <v>702.27161710391829</v>
      </c>
      <c r="X222" s="107">
        <f t="shared" si="140"/>
        <v>4730.5514709745621</v>
      </c>
      <c r="Y222" s="107">
        <f t="shared" si="141"/>
        <v>1732.3218806509947</v>
      </c>
      <c r="Z222" s="107">
        <f t="shared" si="142"/>
        <v>2415.5890834191555</v>
      </c>
      <c r="AA222" s="107">
        <f t="shared" si="143"/>
        <v>1073.4791772657898</v>
      </c>
      <c r="AB222" s="107">
        <f t="shared" si="144"/>
        <v>1815.9590655902946</v>
      </c>
      <c r="AC222" s="107">
        <f t="shared" si="145"/>
        <v>8066.131220093167</v>
      </c>
      <c r="AD222" s="107">
        <f t="shared" si="146"/>
        <v>4108.8861879081487</v>
      </c>
      <c r="AE222" s="107">
        <f t="shared" si="147"/>
        <v>1730.3755494479974</v>
      </c>
      <c r="AF222" s="97" t="b">
        <f t="shared" si="25"/>
        <v>1</v>
      </c>
      <c r="AG222" s="97">
        <f t="array" ref="AG222">IF($AF222,MEDIAN(IF(G1SelectionMask="x",IF(INDEX(StdCalcsRefCalcs,$E222,0)&gt;0,INDEX(StdCalcsRefCalcs,$E222,0)),"")),"")</f>
        <v>1815.9590655902946</v>
      </c>
      <c r="AH222" s="97">
        <f t="array" ref="AH222">IF($AF222,QUARTILE(IF(G1SelectionMask="x",IF(INDEX(StdCalcsRefCalcs,$E222,0)&gt;0,INDEX(StdCalcsRefCalcs,$E222,0)),""),1),"")</f>
        <v>1401.9273633568937</v>
      </c>
      <c r="AI222" s="97">
        <f t="array" ref="AI222">IF($AF222,QUARTILE(IF(G1SelectionMask="x",IF(INDEX(StdCalcsRefCalcs,$E222,0)&gt;0,INDEX(StdCalcsRefCalcs,$E222,0)),""),3),"")</f>
        <v>3745.0168540611126</v>
      </c>
      <c r="AJ222" s="97">
        <f t="array" ref="AJ222">IF($AF222,MIN(IF(G1SelectionMask="x",IF(INDEX(StdCalcsRefCalcs,$E222,0)&gt;0,INDEX(StdCalcsRefCalcs,$E222,0)),"")),"")</f>
        <v>237.5043503445946</v>
      </c>
      <c r="AK222" s="97">
        <f t="array" ref="AK222">IF($AF222,MAX(IF(G1SelectionMask="x",IF(INDEX(StdCalcsRefCalcs,$E222,0)&gt;0,INDEX(StdCalcsRefCalcs,$E222,0)),"")),"")</f>
        <v>8066.131220093167</v>
      </c>
      <c r="AL222" s="97">
        <f t="shared" si="26"/>
        <v>2726.7470111829725</v>
      </c>
      <c r="AM222" s="97">
        <f t="array" ref="AM222">IF($AF222,STDEVA(IF(G1SelectionMask="x",IF(INDEX(StdCalcsRefCalcs,$E222,0)&gt;0,INDEX(StdCalcsRefCalcs,$E222,0)),"")),"")</f>
        <v>2253.8615822133811</v>
      </c>
      <c r="AN222" s="98" t="b">
        <f t="shared" si="109"/>
        <v>1</v>
      </c>
      <c r="AO222" s="98">
        <f t="array" ref="AO222">IF($AN222,MEDIAN(IF(G2SelectionMask="x",IF(INDEX(StdCalcsRefCalcs,$E222,0)&gt;0,INDEX(StdCalcsRefCalcs,$E222,0)),"")),"")</f>
        <v>1732.3218806509947</v>
      </c>
      <c r="AP222" s="98">
        <f t="array" ref="AP222">IF($AN222,QUARTILE(IF(G2SelectionMask="x",IF(INDEX(StdCalcsRefCalcs,$E222,0)&gt;0,INDEX(StdCalcsRefCalcs,$E222,0)),""),1),"")</f>
        <v>1083.6425780723748</v>
      </c>
      <c r="AQ222" s="98">
        <f t="array" ref="AQ222">IF($AN222,QUARTILE(IF(G2SelectionMask="x",IF(INDEX(StdCalcsRefCalcs,$E222,0)&gt;0,INDEX(StdCalcsRefCalcs,$E222,0)),""),3),"")</f>
        <v>2779.8843050864562</v>
      </c>
      <c r="AR222" s="98">
        <f t="array" ref="AR222">IF($AN222,MIN(IF(G2SelectionMask="x",IF(INDEX(StdCalcsRefCalcs,$E222,0)&gt;0,INDEX(StdCalcsRefCalcs,$E222,0)),"")),"")</f>
        <v>237.5043503445946</v>
      </c>
      <c r="AS222" s="98">
        <f t="array" ref="AS222">IF($AN222,MAX(IF(G2SelectionMask="x",IF(INDEX(StdCalcsRefCalcs,$E222,0)&gt;0,INDEX(StdCalcsRefCalcs,$E222,0)),"")),"")</f>
        <v>4730.5514709745621</v>
      </c>
      <c r="AT222" s="98">
        <f t="shared" si="110"/>
        <v>2066.2261688674944</v>
      </c>
      <c r="AU222" s="98">
        <f t="array" ref="AU222">IF($AN222,STDEVA(IF(G2SelectionMask="x",IF(INDEX(StdCalcsRefCalcs,$E222,0)&gt;0,INDEX(StdCalcsRefCalcs,$E222,0)),"")),"")</f>
        <v>1435.0101704999297</v>
      </c>
      <c r="AV222" s="97" t="b">
        <f t="shared" si="111"/>
        <v>0</v>
      </c>
      <c r="AW222" s="97" t="str">
        <f t="array" ref="AW222">IF($AV222,MEDIAN(IF(G3SelectionMask="x",IF(INDEX(StdCalcsRefCalcs,$E222,0)&gt;0,INDEX(StdCalcsRefCalcs,$E222,0)),"")),"")</f>
        <v/>
      </c>
      <c r="AX222" s="97" t="str">
        <f t="array" ref="AX222">IF($AV222,QUARTILE(IF(G3SelectionMask="x",IF(INDEX(StdCalcsRefCalcs,$E222,0)&gt;0,INDEX(StdCalcsRefCalcs,$E222,0)),""),1),"")</f>
        <v/>
      </c>
      <c r="AY222" s="97" t="str">
        <f t="array" ref="AY222">IF($AV222,QUARTILE(IF(G3SelectionMask="x",IF(INDEX(StdCalcsRefCalcs,$E222,0)&gt;0,INDEX(StdCalcsRefCalcs,$E222,0)),""),3),"")</f>
        <v/>
      </c>
      <c r="AZ222" s="97" t="str">
        <f t="array" ref="AZ222">IF($AV222,MIN(IF(G3SelectionMask="x",IF(INDEX(StdCalcsRefCalcs,$E222,0)&gt;0,INDEX(StdCalcsRefCalcs,$E222,0)),"")),"")</f>
        <v/>
      </c>
      <c r="BA222" s="97" t="str">
        <f t="array" ref="BA222">IF($AV222,MAX(IF(G3SelectionMask="x",IF(INDEX(StdCalcsRefCalcs,$E222,0)&gt;0,INDEX(StdCalcsRefCalcs,$E222,0)),"")),"")</f>
        <v/>
      </c>
      <c r="BB222" s="97" t="str">
        <f t="shared" si="112"/>
        <v/>
      </c>
      <c r="BC222" s="97" t="str">
        <f t="array" ref="BC222">IF($AV222,STDEVA(IF(G3SelectionMask="x",IF(INDEX(StdCalcsRefCalcs,$E222,0)&gt;0,INDEX(StdCalcsRefCalcs,$E222,0)),"")),"")</f>
        <v/>
      </c>
      <c r="BD222" s="98" t="b">
        <f t="shared" si="113"/>
        <v>0</v>
      </c>
      <c r="BE222" s="98" t="str">
        <f t="array" ref="BE222">IF($BD222,MEDIAN(IF(G4SelectionMask="x",IF(INDEX(StdCalcsRefCalcs,$E222,0)&gt;0,INDEX(StdCalcsRefCalcs,$E222,0)),"")),"")</f>
        <v/>
      </c>
      <c r="BF222" s="98" t="str">
        <f t="array" ref="BF222">IF($BD222,QUARTILE(IF(G4SelectionMask="x",IF(INDEX(StdCalcsRefCalcs,$E222,0)&gt;0,INDEX(StdCalcsRefCalcs,$E222,0)),""),1),"")</f>
        <v/>
      </c>
      <c r="BG222" s="98" t="str">
        <f t="array" ref="BG222">IF($BD222,QUARTILE(IF(G4SelectionMask="x",IF(INDEX(StdCalcsRefCalcs,$E222,0)&gt;0,INDEX(StdCalcsRefCalcs,$E222,0)),""),3),"")</f>
        <v/>
      </c>
      <c r="BH222" s="98" t="str">
        <f t="array" ref="BH222">IF($BD222,MIN(IF(G4SelectionMask="x",IF(INDEX(StdCalcsRefCalcs,$E222,0)&gt;0,INDEX(StdCalcsRefCalcs,$E222,0)),"")),"")</f>
        <v/>
      </c>
      <c r="BI222" s="98" t="str">
        <f t="array" ref="BI222">IF($BD222,MAX(IF(G4SelectionMask="x",IF(INDEX(StdCalcsRefCalcs,$E222,0)&gt;0,INDEX(StdCalcsRefCalcs,$E222,0)),"")),"")</f>
        <v/>
      </c>
      <c r="BJ222" s="98" t="str">
        <f t="shared" si="114"/>
        <v/>
      </c>
      <c r="BK222" s="98" t="str">
        <f t="array" ref="BK222">IF($BD222,STDEVA(IF(G4SelectionMask="x",IF(INDEX(StdCalcsRefCalcs,$E222,0)&gt;0,INDEX(StdCalcsRefCalcs,$E222,0)),"")),"")</f>
        <v/>
      </c>
      <c r="BL222" s="97" t="b">
        <f t="shared" si="115"/>
        <v>0</v>
      </c>
      <c r="BM222" s="97" t="str">
        <f t="array" ref="BM222">IF($BL222,MEDIAN(IF(G5SelectionMask="x",IF(INDEX(StdCalcsRefCalcs,$E222,0)&gt;0,INDEX(StdCalcsRefCalcs,$E222,0)),"")),"")</f>
        <v/>
      </c>
      <c r="BN222" s="97" t="str">
        <f t="array" ref="BN222">IF($BL222,QUARTILE(IF(G5SelectionMask="x",IF(INDEX(StdCalcsRefCalcs,$E222,0)&gt;0,INDEX(StdCalcsRefCalcs,$E222,0)),""),1),"")</f>
        <v/>
      </c>
      <c r="BO222" s="97" t="str">
        <f t="array" ref="BO222">IF($BL222,QUARTILE(IF(G5SelectionMask="x",IF(INDEX(StdCalcsRefCalcs,$E222,0)&gt;0,INDEX(StdCalcsRefCalcs,$E222,0)),""),3),"")</f>
        <v/>
      </c>
      <c r="BP222" s="97" t="str">
        <f t="array" ref="BP222">IF($BL222,MIN(IF(G5SelectionMask="x",IF(INDEX(StdCalcsRefCalcs,$E222,0)&gt;0,INDEX(StdCalcsRefCalcs,$E222,0)),"")),"")</f>
        <v/>
      </c>
      <c r="BQ222" s="97" t="str">
        <f t="array" ref="BQ222">IF($BL222,MAX(IF(G5SelectionMask="x",IF(INDEX(StdCalcsRefCalcs,$E222,0)&gt;0,INDEX(StdCalcsRefCalcs,$E222,0)),"")),"")</f>
        <v/>
      </c>
      <c r="BR222" s="97" t="str">
        <f t="shared" si="116"/>
        <v/>
      </c>
      <c r="BS222" s="99" t="str">
        <f t="array" ref="BS222">IF($BL222,STDEVA(IF(G5SelectionMask="x",IF(INDEX(StdCalcsRefCalcs,$E222,0)&gt;0,INDEX(StdCalcsRefCalcs,$E222,0)),"")),"")</f>
        <v/>
      </c>
      <c r="BT222" s="108"/>
      <c r="BU222" s="109">
        <f t="shared" si="156"/>
        <v>8412.790759008396</v>
      </c>
      <c r="BV222" s="109">
        <f t="shared" si="156"/>
        <v>237.5043503445946</v>
      </c>
      <c r="BW222" s="109">
        <f t="shared" si="156"/>
        <v>3381.1475202140764</v>
      </c>
      <c r="BX222" s="109">
        <f t="shared" si="156"/>
        <v>702.27161710391829</v>
      </c>
      <c r="BY222" s="109">
        <f t="shared" si="156"/>
        <v>4730.5514709745621</v>
      </c>
      <c r="BZ222" s="109">
        <f t="shared" si="156"/>
        <v>1732.3218806509947</v>
      </c>
      <c r="CA222" s="109">
        <f t="shared" si="156"/>
        <v>2415.5890834191555</v>
      </c>
      <c r="CB222" s="109">
        <f t="shared" si="156"/>
        <v>1073.4791772657898</v>
      </c>
      <c r="CC222" s="109">
        <f t="shared" si="156"/>
        <v>1815.9590655902946</v>
      </c>
      <c r="CD222" s="109">
        <f t="shared" si="156"/>
        <v>8066.131220093167</v>
      </c>
      <c r="CE222" s="109">
        <f t="shared" si="156"/>
        <v>4108.8861879081487</v>
      </c>
      <c r="CF222" s="109">
        <f t="shared" si="156"/>
        <v>1730.3755494479974</v>
      </c>
      <c r="CG222" s="109">
        <f t="shared" si="156"/>
        <v>2178.6210899588364</v>
      </c>
      <c r="CH222" s="109">
        <f t="shared" si="156"/>
        <v>645.83558630817936</v>
      </c>
      <c r="CI222" s="109">
        <f t="shared" si="156"/>
        <v>1093.8059788789601</v>
      </c>
    </row>
    <row r="223" spans="1:87" x14ac:dyDescent="0.2">
      <c r="A223" s="33">
        <f t="shared" si="131"/>
        <v>0</v>
      </c>
      <c r="B223" s="206"/>
      <c r="C223" s="200"/>
      <c r="D223" s="197"/>
      <c r="E223" s="72">
        <f t="shared" si="107"/>
        <v>213</v>
      </c>
      <c r="F223" s="9" t="s">
        <v>3047</v>
      </c>
      <c r="G223" s="9" t="str">
        <f t="shared" si="157"/>
        <v>Data center</v>
      </c>
      <c r="H223" s="9" t="s">
        <v>237</v>
      </c>
      <c r="I223" s="9">
        <f t="shared" si="158"/>
        <v>158</v>
      </c>
      <c r="J223" s="9" t="s">
        <v>221</v>
      </c>
      <c r="K223" s="9">
        <f t="shared" si="159"/>
        <v>14</v>
      </c>
      <c r="P223" s="97">
        <f t="shared" si="136"/>
        <v>8320.1466669363217</v>
      </c>
      <c r="Q223" s="97"/>
      <c r="R223" s="97"/>
      <c r="S223" s="97"/>
      <c r="T223" s="97"/>
      <c r="U223" s="98">
        <f t="shared" si="137"/>
        <v>195.34216981418919</v>
      </c>
      <c r="V223" s="107">
        <f t="shared" si="138"/>
        <v>3369.7474384094398</v>
      </c>
      <c r="W223" s="107">
        <f t="shared" si="139"/>
        <v>688.16302501362861</v>
      </c>
      <c r="X223" s="107">
        <f t="shared" si="140"/>
        <v>4730.5514709745621</v>
      </c>
      <c r="Y223" s="107">
        <f t="shared" si="141"/>
        <v>1732.3218806509947</v>
      </c>
      <c r="Z223" s="107">
        <f t="shared" si="142"/>
        <v>2415.5890834191555</v>
      </c>
      <c r="AA223" s="107">
        <f t="shared" si="143"/>
        <v>1054.582455120285</v>
      </c>
      <c r="AB223" s="107">
        <f t="shared" si="144"/>
        <v>1538.439126311499</v>
      </c>
      <c r="AC223" s="107">
        <f t="shared" si="145"/>
        <v>7666.9227409671694</v>
      </c>
      <c r="AD223" s="107">
        <f t="shared" si="146"/>
        <v>4108.8861879081487</v>
      </c>
      <c r="AE223" s="107">
        <f t="shared" si="147"/>
        <v>1716.9074012469184</v>
      </c>
      <c r="AF223" s="97" t="b">
        <f t="shared" si="25"/>
        <v>1</v>
      </c>
      <c r="AG223" s="97">
        <f t="array" ref="AG223">IF($AF223,MEDIAN(IF(G1SelectionMask="x",IF(INDEX(StdCalcsRefCalcs,$E223,0)&gt;0,INDEX(StdCalcsRefCalcs,$E223,0)),"")),"")</f>
        <v>1732.3218806509947</v>
      </c>
      <c r="AH223" s="97">
        <f t="array" ref="AH223">IF($AF223,QUARTILE(IF(G1SelectionMask="x",IF(INDEX(StdCalcsRefCalcs,$E223,0)&gt;0,INDEX(StdCalcsRefCalcs,$E223,0)),""),1),"")</f>
        <v>1296.510790715892</v>
      </c>
      <c r="AI223" s="97">
        <f t="array" ref="AI223">IF($AF223,QUARTILE(IF(G1SelectionMask="x",IF(INDEX(StdCalcsRefCalcs,$E223,0)&gt;0,INDEX(StdCalcsRefCalcs,$E223,0)),""),3),"")</f>
        <v>3739.3168131587945</v>
      </c>
      <c r="AJ223" s="97">
        <f t="array" ref="AJ223">IF($AF223,MIN(IF(G1SelectionMask="x",IF(INDEX(StdCalcsRefCalcs,$E223,0)&gt;0,INDEX(StdCalcsRefCalcs,$E223,0)),"")),"")</f>
        <v>195.34216981418919</v>
      </c>
      <c r="AK223" s="97">
        <f t="array" ref="AK223">IF($AF223,MAX(IF(G1SelectionMask="x",IF(INDEX(StdCalcsRefCalcs,$E223,0)&gt;0,INDEX(StdCalcsRefCalcs,$E223,0)),"")),"")</f>
        <v>7666.9227409671694</v>
      </c>
      <c r="AL223" s="97">
        <f t="shared" si="26"/>
        <v>2656.1320890759994</v>
      </c>
      <c r="AM223" s="97">
        <f t="array" ref="AM223">IF($AF223,STDEVA(IF(G1SelectionMask="x",IF(INDEX(StdCalcsRefCalcs,$E223,0)&gt;0,INDEX(StdCalcsRefCalcs,$E223,0)),"")),"")</f>
        <v>2180.9859553290712</v>
      </c>
      <c r="AN223" s="98" t="b">
        <f t="shared" si="109"/>
        <v>1</v>
      </c>
      <c r="AO223" s="98">
        <f t="array" ref="AO223">IF($AN223,MEDIAN(IF(G2SelectionMask="x",IF(INDEX(StdCalcsRefCalcs,$E223,0)&gt;0,INDEX(StdCalcsRefCalcs,$E223,0)),"")),"")</f>
        <v>1716.9074012469184</v>
      </c>
      <c r="AP223" s="98">
        <f t="array" ref="AP223">IF($AN223,QUARTILE(IF(G2SelectionMask="x",IF(INDEX(StdCalcsRefCalcs,$E223,0)&gt;0,INDEX(StdCalcsRefCalcs,$E223,0)),""),1),"")</f>
        <v>901.70047715396868</v>
      </c>
      <c r="AQ223" s="98">
        <f t="array" ref="AQ223">IF($AN223,QUARTILE(IF(G2SelectionMask="x",IF(INDEX(StdCalcsRefCalcs,$E223,0)&gt;0,INDEX(StdCalcsRefCalcs,$E223,0)),""),3),"")</f>
        <v>2774.1842641841381</v>
      </c>
      <c r="AR223" s="98">
        <f t="array" ref="AR223">IF($AN223,MIN(IF(G2SelectionMask="x",IF(INDEX(StdCalcsRefCalcs,$E223,0)&gt;0,INDEX(StdCalcsRefCalcs,$E223,0)),"")),"")</f>
        <v>195.34216981418919</v>
      </c>
      <c r="AS223" s="98">
        <f t="array" ref="AS223">IF($AN223,MAX(IF(G2SelectionMask="x",IF(INDEX(StdCalcsRefCalcs,$E223,0)&gt;0,INDEX(StdCalcsRefCalcs,$E223,0)),"")),"")</f>
        <v>4730.5514709745621</v>
      </c>
      <c r="AT223" s="98">
        <f t="shared" si="110"/>
        <v>2000.7431104871487</v>
      </c>
      <c r="AU223" s="98">
        <f t="array" ref="AU223">IF($AN223,STDEVA(IF(G2SelectionMask="x",IF(INDEX(StdCalcsRefCalcs,$E223,0)&gt;0,INDEX(StdCalcsRefCalcs,$E223,0)),"")),"")</f>
        <v>1475.0723850186141</v>
      </c>
      <c r="AV223" s="97" t="b">
        <f t="shared" si="111"/>
        <v>0</v>
      </c>
      <c r="AW223" s="97" t="str">
        <f t="array" ref="AW223">IF($AV223,MEDIAN(IF(G3SelectionMask="x",IF(INDEX(StdCalcsRefCalcs,$E223,0)&gt;0,INDEX(StdCalcsRefCalcs,$E223,0)),"")),"")</f>
        <v/>
      </c>
      <c r="AX223" s="97" t="str">
        <f t="array" ref="AX223">IF($AV223,QUARTILE(IF(G3SelectionMask="x",IF(INDEX(StdCalcsRefCalcs,$E223,0)&gt;0,INDEX(StdCalcsRefCalcs,$E223,0)),""),1),"")</f>
        <v/>
      </c>
      <c r="AY223" s="97" t="str">
        <f t="array" ref="AY223">IF($AV223,QUARTILE(IF(G3SelectionMask="x",IF(INDEX(StdCalcsRefCalcs,$E223,0)&gt;0,INDEX(StdCalcsRefCalcs,$E223,0)),""),3),"")</f>
        <v/>
      </c>
      <c r="AZ223" s="97" t="str">
        <f t="array" ref="AZ223">IF($AV223,MIN(IF(G3SelectionMask="x",IF(INDEX(StdCalcsRefCalcs,$E223,0)&gt;0,INDEX(StdCalcsRefCalcs,$E223,0)),"")),"")</f>
        <v/>
      </c>
      <c r="BA223" s="97" t="str">
        <f t="array" ref="BA223">IF($AV223,MAX(IF(G3SelectionMask="x",IF(INDEX(StdCalcsRefCalcs,$E223,0)&gt;0,INDEX(StdCalcsRefCalcs,$E223,0)),"")),"")</f>
        <v/>
      </c>
      <c r="BB223" s="97" t="str">
        <f t="shared" si="112"/>
        <v/>
      </c>
      <c r="BC223" s="97" t="str">
        <f t="array" ref="BC223">IF($AV223,STDEVA(IF(G3SelectionMask="x",IF(INDEX(StdCalcsRefCalcs,$E223,0)&gt;0,INDEX(StdCalcsRefCalcs,$E223,0)),"")),"")</f>
        <v/>
      </c>
      <c r="BD223" s="98" t="b">
        <f t="shared" si="113"/>
        <v>0</v>
      </c>
      <c r="BE223" s="98" t="str">
        <f t="array" ref="BE223">IF($BD223,MEDIAN(IF(G4SelectionMask="x",IF(INDEX(StdCalcsRefCalcs,$E223,0)&gt;0,INDEX(StdCalcsRefCalcs,$E223,0)),"")),"")</f>
        <v/>
      </c>
      <c r="BF223" s="98" t="str">
        <f t="array" ref="BF223">IF($BD223,QUARTILE(IF(G4SelectionMask="x",IF(INDEX(StdCalcsRefCalcs,$E223,0)&gt;0,INDEX(StdCalcsRefCalcs,$E223,0)),""),1),"")</f>
        <v/>
      </c>
      <c r="BG223" s="98" t="str">
        <f t="array" ref="BG223">IF($BD223,QUARTILE(IF(G4SelectionMask="x",IF(INDEX(StdCalcsRefCalcs,$E223,0)&gt;0,INDEX(StdCalcsRefCalcs,$E223,0)),""),3),"")</f>
        <v/>
      </c>
      <c r="BH223" s="98" t="str">
        <f t="array" ref="BH223">IF($BD223,MIN(IF(G4SelectionMask="x",IF(INDEX(StdCalcsRefCalcs,$E223,0)&gt;0,INDEX(StdCalcsRefCalcs,$E223,0)),"")),"")</f>
        <v/>
      </c>
      <c r="BI223" s="98" t="str">
        <f t="array" ref="BI223">IF($BD223,MAX(IF(G4SelectionMask="x",IF(INDEX(StdCalcsRefCalcs,$E223,0)&gt;0,INDEX(StdCalcsRefCalcs,$E223,0)),"")),"")</f>
        <v/>
      </c>
      <c r="BJ223" s="98" t="str">
        <f t="shared" si="114"/>
        <v/>
      </c>
      <c r="BK223" s="98" t="str">
        <f t="array" ref="BK223">IF($BD223,STDEVA(IF(G4SelectionMask="x",IF(INDEX(StdCalcsRefCalcs,$E223,0)&gt;0,INDEX(StdCalcsRefCalcs,$E223,0)),"")),"")</f>
        <v/>
      </c>
      <c r="BL223" s="97" t="b">
        <f t="shared" si="115"/>
        <v>0</v>
      </c>
      <c r="BM223" s="97" t="str">
        <f t="array" ref="BM223">IF($BL223,MEDIAN(IF(G5SelectionMask="x",IF(INDEX(StdCalcsRefCalcs,$E223,0)&gt;0,INDEX(StdCalcsRefCalcs,$E223,0)),"")),"")</f>
        <v/>
      </c>
      <c r="BN223" s="97" t="str">
        <f t="array" ref="BN223">IF($BL223,QUARTILE(IF(G5SelectionMask="x",IF(INDEX(StdCalcsRefCalcs,$E223,0)&gt;0,INDEX(StdCalcsRefCalcs,$E223,0)),""),1),"")</f>
        <v/>
      </c>
      <c r="BO223" s="97" t="str">
        <f t="array" ref="BO223">IF($BL223,QUARTILE(IF(G5SelectionMask="x",IF(INDEX(StdCalcsRefCalcs,$E223,0)&gt;0,INDEX(StdCalcsRefCalcs,$E223,0)),""),3),"")</f>
        <v/>
      </c>
      <c r="BP223" s="97" t="str">
        <f t="array" ref="BP223">IF($BL223,MIN(IF(G5SelectionMask="x",IF(INDEX(StdCalcsRefCalcs,$E223,0)&gt;0,INDEX(StdCalcsRefCalcs,$E223,0)),"")),"")</f>
        <v/>
      </c>
      <c r="BQ223" s="97" t="str">
        <f t="array" ref="BQ223">IF($BL223,MAX(IF(G5SelectionMask="x",IF(INDEX(StdCalcsRefCalcs,$E223,0)&gt;0,INDEX(StdCalcsRefCalcs,$E223,0)),"")),"")</f>
        <v/>
      </c>
      <c r="BR223" s="97" t="str">
        <f t="shared" si="116"/>
        <v/>
      </c>
      <c r="BS223" s="99" t="str">
        <f t="array" ref="BS223">IF($BL223,STDEVA(IF(G5SelectionMask="x",IF(INDEX(StdCalcsRefCalcs,$E223,0)&gt;0,INDEX(StdCalcsRefCalcs,$E223,0)),"")),"")</f>
        <v/>
      </c>
      <c r="BT223" s="108"/>
      <c r="BU223" s="109">
        <f t="shared" si="156"/>
        <v>8320.1466669363217</v>
      </c>
      <c r="BV223" s="109">
        <f t="shared" si="156"/>
        <v>195.34216981418919</v>
      </c>
      <c r="BW223" s="109">
        <f t="shared" si="156"/>
        <v>3369.7474384094398</v>
      </c>
      <c r="BX223" s="109">
        <f t="shared" si="156"/>
        <v>688.16302501362861</v>
      </c>
      <c r="BY223" s="109">
        <f t="shared" si="156"/>
        <v>4730.5514709745621</v>
      </c>
      <c r="BZ223" s="109">
        <f t="shared" si="156"/>
        <v>1732.3218806509947</v>
      </c>
      <c r="CA223" s="109">
        <f t="shared" si="156"/>
        <v>2415.5890834191555</v>
      </c>
      <c r="CB223" s="109">
        <f t="shared" si="156"/>
        <v>1054.582455120285</v>
      </c>
      <c r="CC223" s="109">
        <f t="shared" si="156"/>
        <v>1538.439126311499</v>
      </c>
      <c r="CD223" s="109">
        <f t="shared" si="156"/>
        <v>7666.9227409671694</v>
      </c>
      <c r="CE223" s="109">
        <f t="shared" si="156"/>
        <v>4108.8861879081487</v>
      </c>
      <c r="CF223" s="109">
        <f t="shared" si="156"/>
        <v>1716.9074012469184</v>
      </c>
      <c r="CG223" s="109">
        <f t="shared" si="156"/>
        <v>2178.6210899588364</v>
      </c>
      <c r="CH223" s="109">
        <f t="shared" si="156"/>
        <v>633.95649577611198</v>
      </c>
      <c r="CI223" s="109">
        <f t="shared" si="156"/>
        <v>748.81849918765226</v>
      </c>
    </row>
    <row r="224" spans="1:87" x14ac:dyDescent="0.2">
      <c r="A224" s="33">
        <f t="shared" si="131"/>
        <v>0</v>
      </c>
      <c r="B224" s="206"/>
      <c r="C224" s="200"/>
      <c r="D224" s="197"/>
      <c r="E224" s="72">
        <f t="shared" si="107"/>
        <v>214</v>
      </c>
      <c r="F224" s="9" t="s">
        <v>3048</v>
      </c>
      <c r="G224" s="9" t="str">
        <f t="shared" si="157"/>
        <v>Other servers</v>
      </c>
      <c r="H224" s="9" t="s">
        <v>238</v>
      </c>
      <c r="I224" s="9">
        <f t="shared" si="158"/>
        <v>181</v>
      </c>
      <c r="J224" s="9" t="s">
        <v>221</v>
      </c>
      <c r="K224" s="9">
        <f t="shared" si="159"/>
        <v>14</v>
      </c>
      <c r="P224" s="97">
        <f t="shared" si="136"/>
        <v>92.64409207207207</v>
      </c>
      <c r="Q224" s="97"/>
      <c r="R224" s="97"/>
      <c r="S224" s="97"/>
      <c r="T224" s="97"/>
      <c r="U224" s="98">
        <f t="shared" si="137"/>
        <v>42.162180530405408</v>
      </c>
      <c r="V224" s="107">
        <f t="shared" si="138"/>
        <v>11.400081804636557</v>
      </c>
      <c r="W224" s="107">
        <f t="shared" si="139"/>
        <v>14.108592090289608</v>
      </c>
      <c r="X224" s="107" t="str">
        <f t="shared" si="140"/>
        <v/>
      </c>
      <c r="Y224" s="107" t="str">
        <f t="shared" si="141"/>
        <v/>
      </c>
      <c r="Z224" s="107" t="str">
        <f t="shared" si="142"/>
        <v/>
      </c>
      <c r="AA224" s="107">
        <f t="shared" si="143"/>
        <v>18.896722145504761</v>
      </c>
      <c r="AB224" s="107">
        <f t="shared" si="144"/>
        <v>277.51993927879545</v>
      </c>
      <c r="AC224" s="107">
        <f t="shared" si="145"/>
        <v>399.20847912599822</v>
      </c>
      <c r="AD224" s="107">
        <f t="shared" si="146"/>
        <v>0</v>
      </c>
      <c r="AE224" s="107">
        <f t="shared" si="147"/>
        <v>13.468148201078995</v>
      </c>
      <c r="AF224" s="97" t="b">
        <f t="shared" si="25"/>
        <v>1</v>
      </c>
      <c r="AG224" s="97">
        <f t="array" ref="AG224">IF($AF224,MEDIAN(IF(G1SelectionMask="x",IF(INDEX(StdCalcsRefCalcs,$E224,0)&gt;0,INDEX(StdCalcsRefCalcs,$E224,0)),"")),"")</f>
        <v>18.896722145504761</v>
      </c>
      <c r="AH224" s="97">
        <f t="array" ref="AH224">IF($AF224,QUARTILE(IF(G1SelectionMask="x",IF(INDEX(StdCalcsRefCalcs,$E224,0)&gt;0,INDEX(StdCalcsRefCalcs,$E224,0)),""),1),"")</f>
        <v>13.788370145684301</v>
      </c>
      <c r="AI224" s="97">
        <f t="array" ref="AI224">IF($AF224,QUARTILE(IF(G1SelectionMask="x",IF(INDEX(StdCalcsRefCalcs,$E224,0)&gt;0,INDEX(StdCalcsRefCalcs,$E224,0)),""),3),"")</f>
        <v>159.84105990460043</v>
      </c>
      <c r="AJ224" s="97">
        <f t="array" ref="AJ224">IF($AF224,MIN(IF(G1SelectionMask="x",IF(INDEX(StdCalcsRefCalcs,$E224,0)&gt;0,INDEX(StdCalcsRefCalcs,$E224,0)),"")),"")</f>
        <v>11.400081804636557</v>
      </c>
      <c r="AK224" s="97">
        <f t="array" ref="AK224">IF($AF224,MAX(IF(G1SelectionMask="x",IF(INDEX(StdCalcsRefCalcs,$E224,0)&gt;0,INDEX(StdCalcsRefCalcs,$E224,0)),"")),"")</f>
        <v>399.20847912599822</v>
      </c>
      <c r="AL224" s="97">
        <f t="shared" si="26"/>
        <v>97.095517897088627</v>
      </c>
      <c r="AM224" s="97">
        <f t="array" ref="AM224">IF($AF224,STDEVA(IF(G1SelectionMask="x",IF(INDEX(StdCalcsRefCalcs,$E224,0)&gt;0,INDEX(StdCalcsRefCalcs,$E224,0)),"")),"")</f>
        <v>159.60117981918816</v>
      </c>
      <c r="AN224" s="98" t="b">
        <f t="shared" si="109"/>
        <v>1</v>
      </c>
      <c r="AO224" s="98">
        <f t="array" ref="AO224">IF($AN224,MEDIAN(IF(G2SelectionMask="x",IF(INDEX(StdCalcsRefCalcs,$E224,0)&gt;0,INDEX(StdCalcsRefCalcs,$E224,0)),"")),"")</f>
        <v>18.896722145504761</v>
      </c>
      <c r="AP224" s="98">
        <f t="array" ref="AP224">IF($AN224,QUARTILE(IF(G2SelectionMask="x",IF(INDEX(StdCalcsRefCalcs,$E224,0)&gt;0,INDEX(StdCalcsRefCalcs,$E224,0)),""),1),"")</f>
        <v>12.673619366573147</v>
      </c>
      <c r="AQ224" s="98">
        <f t="array" ref="AQ224">IF($AN224,QUARTILE(IF(G2SelectionMask="x",IF(INDEX(StdCalcsRefCalcs,$E224,0)&gt;0,INDEX(StdCalcsRefCalcs,$E224,0)),""),3),"")</f>
        <v>159.84105990460043</v>
      </c>
      <c r="AR224" s="98">
        <f t="array" ref="AR224">IF($AN224,MIN(IF(G2SelectionMask="x",IF(INDEX(StdCalcsRefCalcs,$E224,0)&gt;0,INDEX(StdCalcsRefCalcs,$E224,0)),"")),"")</f>
        <v>11.400081804636557</v>
      </c>
      <c r="AS224" s="98">
        <f t="array" ref="AS224">IF($AN224,MAX(IF(G2SelectionMask="x",IF(INDEX(StdCalcsRefCalcs,$E224,0)&gt;0,INDEX(StdCalcsRefCalcs,$E224,0)),"")),"")</f>
        <v>344.98747969130784</v>
      </c>
      <c r="AT224" s="98">
        <f t="shared" si="110"/>
        <v>90.039205272974527</v>
      </c>
      <c r="AU224" s="98">
        <f t="array" ref="AU224">IF($AN224,STDEVA(IF(G2SelectionMask="x",IF(INDEX(StdCalcsRefCalcs,$E224,0)&gt;0,INDEX(StdCalcsRefCalcs,$E224,0)),"")),"")</f>
        <v>144.04814096970335</v>
      </c>
      <c r="AV224" s="97" t="b">
        <f t="shared" si="111"/>
        <v>0</v>
      </c>
      <c r="AW224" s="97" t="str">
        <f t="array" ref="AW224">IF($AV224,MEDIAN(IF(G3SelectionMask="x",IF(INDEX(StdCalcsRefCalcs,$E224,0)&gt;0,INDEX(StdCalcsRefCalcs,$E224,0)),"")),"")</f>
        <v/>
      </c>
      <c r="AX224" s="97" t="str">
        <f t="array" ref="AX224">IF($AV224,QUARTILE(IF(G3SelectionMask="x",IF(INDEX(StdCalcsRefCalcs,$E224,0)&gt;0,INDEX(StdCalcsRefCalcs,$E224,0)),""),1),"")</f>
        <v/>
      </c>
      <c r="AY224" s="97" t="str">
        <f t="array" ref="AY224">IF($AV224,QUARTILE(IF(G3SelectionMask="x",IF(INDEX(StdCalcsRefCalcs,$E224,0)&gt;0,INDEX(StdCalcsRefCalcs,$E224,0)),""),3),"")</f>
        <v/>
      </c>
      <c r="AZ224" s="97" t="str">
        <f t="array" ref="AZ224">IF($AV224,MIN(IF(G3SelectionMask="x",IF(INDEX(StdCalcsRefCalcs,$E224,0)&gt;0,INDEX(StdCalcsRefCalcs,$E224,0)),"")),"")</f>
        <v/>
      </c>
      <c r="BA224" s="97" t="str">
        <f t="array" ref="BA224">IF($AV224,MAX(IF(G3SelectionMask="x",IF(INDEX(StdCalcsRefCalcs,$E224,0)&gt;0,INDEX(StdCalcsRefCalcs,$E224,0)),"")),"")</f>
        <v/>
      </c>
      <c r="BB224" s="97" t="str">
        <f t="shared" si="112"/>
        <v/>
      </c>
      <c r="BC224" s="97" t="str">
        <f t="array" ref="BC224">IF($AV224,STDEVA(IF(G3SelectionMask="x",IF(INDEX(StdCalcsRefCalcs,$E224,0)&gt;0,INDEX(StdCalcsRefCalcs,$E224,0)),"")),"")</f>
        <v/>
      </c>
      <c r="BD224" s="98" t="b">
        <f t="shared" si="113"/>
        <v>0</v>
      </c>
      <c r="BE224" s="98" t="str">
        <f t="array" ref="BE224">IF($BD224,MEDIAN(IF(G4SelectionMask="x",IF(INDEX(StdCalcsRefCalcs,$E224,0)&gt;0,INDEX(StdCalcsRefCalcs,$E224,0)),"")),"")</f>
        <v/>
      </c>
      <c r="BF224" s="98" t="str">
        <f t="array" ref="BF224">IF($BD224,QUARTILE(IF(G4SelectionMask="x",IF(INDEX(StdCalcsRefCalcs,$E224,0)&gt;0,INDEX(StdCalcsRefCalcs,$E224,0)),""),1),"")</f>
        <v/>
      </c>
      <c r="BG224" s="98" t="str">
        <f t="array" ref="BG224">IF($BD224,QUARTILE(IF(G4SelectionMask="x",IF(INDEX(StdCalcsRefCalcs,$E224,0)&gt;0,INDEX(StdCalcsRefCalcs,$E224,0)),""),3),"")</f>
        <v/>
      </c>
      <c r="BH224" s="98" t="str">
        <f t="array" ref="BH224">IF($BD224,MIN(IF(G4SelectionMask="x",IF(INDEX(StdCalcsRefCalcs,$E224,0)&gt;0,INDEX(StdCalcsRefCalcs,$E224,0)),"")),"")</f>
        <v/>
      </c>
      <c r="BI224" s="98" t="str">
        <f t="array" ref="BI224">IF($BD224,MAX(IF(G4SelectionMask="x",IF(INDEX(StdCalcsRefCalcs,$E224,0)&gt;0,INDEX(StdCalcsRefCalcs,$E224,0)),"")),"")</f>
        <v/>
      </c>
      <c r="BJ224" s="98" t="str">
        <f t="shared" si="114"/>
        <v/>
      </c>
      <c r="BK224" s="98" t="str">
        <f t="array" ref="BK224">IF($BD224,STDEVA(IF(G4SelectionMask="x",IF(INDEX(StdCalcsRefCalcs,$E224,0)&gt;0,INDEX(StdCalcsRefCalcs,$E224,0)),"")),"")</f>
        <v/>
      </c>
      <c r="BL224" s="97" t="b">
        <f t="shared" si="115"/>
        <v>0</v>
      </c>
      <c r="BM224" s="97" t="str">
        <f t="array" ref="BM224">IF($BL224,MEDIAN(IF(G5SelectionMask="x",IF(INDEX(StdCalcsRefCalcs,$E224,0)&gt;0,INDEX(StdCalcsRefCalcs,$E224,0)),"")),"")</f>
        <v/>
      </c>
      <c r="BN224" s="97" t="str">
        <f t="array" ref="BN224">IF($BL224,QUARTILE(IF(G5SelectionMask="x",IF(INDEX(StdCalcsRefCalcs,$E224,0)&gt;0,INDEX(StdCalcsRefCalcs,$E224,0)),""),1),"")</f>
        <v/>
      </c>
      <c r="BO224" s="97" t="str">
        <f t="array" ref="BO224">IF($BL224,QUARTILE(IF(G5SelectionMask="x",IF(INDEX(StdCalcsRefCalcs,$E224,0)&gt;0,INDEX(StdCalcsRefCalcs,$E224,0)),""),3),"")</f>
        <v/>
      </c>
      <c r="BP224" s="97" t="str">
        <f t="array" ref="BP224">IF($BL224,MIN(IF(G5SelectionMask="x",IF(INDEX(StdCalcsRefCalcs,$E224,0)&gt;0,INDEX(StdCalcsRefCalcs,$E224,0)),"")),"")</f>
        <v/>
      </c>
      <c r="BQ224" s="97" t="str">
        <f t="array" ref="BQ224">IF($BL224,MAX(IF(G5SelectionMask="x",IF(INDEX(StdCalcsRefCalcs,$E224,0)&gt;0,INDEX(StdCalcsRefCalcs,$E224,0)),"")),"")</f>
        <v/>
      </c>
      <c r="BR224" s="97" t="str">
        <f t="shared" si="116"/>
        <v/>
      </c>
      <c r="BS224" s="99" t="str">
        <f t="array" ref="BS224">IF($BL224,STDEVA(IF(G5SelectionMask="x",IF(INDEX(StdCalcsRefCalcs,$E224,0)&gt;0,INDEX(StdCalcsRefCalcs,$E224,0)),"")),"")</f>
        <v/>
      </c>
      <c r="BT224" s="108"/>
      <c r="BU224" s="109">
        <f t="shared" si="156"/>
        <v>92.64409207207207</v>
      </c>
      <c r="BV224" s="109">
        <f t="shared" si="156"/>
        <v>42.162180530405408</v>
      </c>
      <c r="BW224" s="109">
        <f t="shared" si="156"/>
        <v>11.400081804636557</v>
      </c>
      <c r="BX224" s="109">
        <f t="shared" si="156"/>
        <v>14.108592090289608</v>
      </c>
      <c r="BY224" s="109" t="str">
        <f t="shared" si="156"/>
        <v/>
      </c>
      <c r="BZ224" s="109" t="str">
        <f t="shared" si="156"/>
        <v/>
      </c>
      <c r="CA224" s="109" t="str">
        <f t="shared" si="156"/>
        <v/>
      </c>
      <c r="CB224" s="109">
        <f t="shared" si="156"/>
        <v>18.896722145504761</v>
      </c>
      <c r="CC224" s="109">
        <f t="shared" si="156"/>
        <v>277.51993927879545</v>
      </c>
      <c r="CD224" s="109">
        <f t="shared" si="156"/>
        <v>399.20847912599822</v>
      </c>
      <c r="CE224" s="109">
        <f t="shared" si="156"/>
        <v>0</v>
      </c>
      <c r="CF224" s="109">
        <f t="shared" si="156"/>
        <v>13.468148201078995</v>
      </c>
      <c r="CG224" s="109" t="str">
        <f t="shared" si="156"/>
        <v/>
      </c>
      <c r="CH224" s="109">
        <f t="shared" si="156"/>
        <v>11.8790905320673</v>
      </c>
      <c r="CI224" s="109">
        <f t="shared" si="156"/>
        <v>344.98747969130784</v>
      </c>
    </row>
    <row r="225" spans="1:87" x14ac:dyDescent="0.2">
      <c r="A225" s="33">
        <f t="shared" si="131"/>
        <v>0</v>
      </c>
      <c r="B225" s="206"/>
      <c r="C225" s="200"/>
      <c r="D225" s="197"/>
      <c r="E225" s="72">
        <f t="shared" si="107"/>
        <v>215</v>
      </c>
      <c r="F225" s="9" t="s">
        <v>3043</v>
      </c>
      <c r="G225" s="9" t="str">
        <f t="shared" si="157"/>
        <v>End user services</v>
      </c>
      <c r="H225" s="9" t="s">
        <v>239</v>
      </c>
      <c r="I225" s="9">
        <f t="shared" si="158"/>
        <v>182</v>
      </c>
      <c r="J225" s="9" t="s">
        <v>221</v>
      </c>
      <c r="K225" s="9">
        <f t="shared" si="159"/>
        <v>14</v>
      </c>
      <c r="P225" s="97">
        <f t="shared" si="136"/>
        <v>1545.1887470731483</v>
      </c>
      <c r="Q225" s="97"/>
      <c r="R225" s="97"/>
      <c r="S225" s="97"/>
      <c r="T225" s="97"/>
      <c r="U225" s="98">
        <f t="shared" si="137"/>
        <v>29.420076442567566</v>
      </c>
      <c r="V225" s="107">
        <f t="shared" si="138"/>
        <v>267.08284307012451</v>
      </c>
      <c r="W225" s="107">
        <f t="shared" si="139"/>
        <v>354.02683120783649</v>
      </c>
      <c r="X225" s="107">
        <f t="shared" si="140"/>
        <v>3376.5671118599275</v>
      </c>
      <c r="Y225" s="107">
        <f t="shared" si="141"/>
        <v>1396.1451175406871</v>
      </c>
      <c r="Z225" s="107">
        <f t="shared" si="142"/>
        <v>1688.9804325437692</v>
      </c>
      <c r="AA225" s="107">
        <f t="shared" si="143"/>
        <v>349.58935969183807</v>
      </c>
      <c r="AB225" s="107">
        <f t="shared" si="144"/>
        <v>594.72342083053616</v>
      </c>
      <c r="AC225" s="107">
        <f t="shared" si="145"/>
        <v>5634.2542923158835</v>
      </c>
      <c r="AD225" s="107">
        <f t="shared" si="146"/>
        <v>1113.581037037037</v>
      </c>
      <c r="AE225" s="107">
        <f t="shared" si="147"/>
        <v>411.25326607595838</v>
      </c>
      <c r="AF225" s="97" t="b">
        <f t="shared" si="25"/>
        <v>1</v>
      </c>
      <c r="AG225" s="97">
        <f t="array" ref="AG225">IF($AF225,MEDIAN(IF(G1SelectionMask="x",IF(INDEX(StdCalcsRefCalcs,$E225,0)&gt;0,INDEX(StdCalcsRefCalcs,$E225,0)),"")),"")</f>
        <v>594.72342083053616</v>
      </c>
      <c r="AH225" s="97">
        <f t="array" ref="AH225">IF($AF225,QUARTILE(IF(G1SelectionMask="x",IF(INDEX(StdCalcsRefCalcs,$E225,0)&gt;0,INDEX(StdCalcsRefCalcs,$E225,0)),""),1),"")</f>
        <v>351.80809544983731</v>
      </c>
      <c r="AI225" s="97">
        <f t="array" ref="AI225">IF($AF225,QUARTILE(IF(G1SelectionMask="x",IF(INDEX(StdCalcsRefCalcs,$E225,0)&gt;0,INDEX(StdCalcsRefCalcs,$E225,0)),""),3),"")</f>
        <v>1542.5627750422282</v>
      </c>
      <c r="AJ225" s="97">
        <f t="array" ref="AJ225">IF($AF225,MIN(IF(G1SelectionMask="x",IF(INDEX(StdCalcsRefCalcs,$E225,0)&gt;0,INDEX(StdCalcsRefCalcs,$E225,0)),"")),"")</f>
        <v>29.420076442567566</v>
      </c>
      <c r="AK225" s="97">
        <f t="array" ref="AK225">IF($AF225,MAX(IF(G1SelectionMask="x",IF(INDEX(StdCalcsRefCalcs,$E225,0)&gt;0,INDEX(StdCalcsRefCalcs,$E225,0)),"")),"")</f>
        <v>5634.2542923158835</v>
      </c>
      <c r="AL225" s="97">
        <f t="shared" si="26"/>
        <v>1383.2385262378332</v>
      </c>
      <c r="AM225" s="97">
        <f t="array" ref="AM225">IF($AF225,STDEVA(IF(G1SelectionMask="x",IF(INDEX(StdCalcsRefCalcs,$E225,0)&gt;0,INDEX(StdCalcsRefCalcs,$E225,0)),"")),"")</f>
        <v>1702.4599960863654</v>
      </c>
      <c r="AN225" s="98" t="b">
        <f t="shared" si="109"/>
        <v>1</v>
      </c>
      <c r="AO225" s="98">
        <f t="array" ref="AO225">IF($AN225,MEDIAN(IF(G2SelectionMask="x",IF(INDEX(StdCalcsRefCalcs,$E225,0)&gt;0,INDEX(StdCalcsRefCalcs,$E225,0)),"")),"")</f>
        <v>482.98246005957219</v>
      </c>
      <c r="AP225" s="98">
        <f t="array" ref="AP225">IF($AN225,QUARTILE(IF(G2SelectionMask="x",IF(INDEX(StdCalcsRefCalcs,$E225,0)&gt;0,INDEX(StdCalcsRefCalcs,$E225,0)),""),1),"")</f>
        <v>380.42131288389822</v>
      </c>
      <c r="AQ225" s="98">
        <f t="array" ref="AQ225">IF($AN225,QUARTILE(IF(G2SelectionMask="x",IF(INDEX(StdCalcsRefCalcs,$E225,0)&gt;0,INDEX(StdCalcsRefCalcs,$E225,0)),""),3),"")</f>
        <v>1038.2107583552365</v>
      </c>
      <c r="AR225" s="98">
        <f t="array" ref="AR225">IF($AN225,MIN(IF(G2SelectionMask="x",IF(INDEX(StdCalcsRefCalcs,$E225,0)&gt;0,INDEX(StdCalcsRefCalcs,$E225,0)),"")),"")</f>
        <v>29.420076442567566</v>
      </c>
      <c r="AS225" s="98">
        <f t="array" ref="AS225">IF($AN225,MAX(IF(G2SelectionMask="x",IF(INDEX(StdCalcsRefCalcs,$E225,0)&gt;0,INDEX(StdCalcsRefCalcs,$E225,0)),"")),"")</f>
        <v>3376.5671118599275</v>
      </c>
      <c r="AT225" s="98">
        <f t="shared" si="110"/>
        <v>855.83262057951254</v>
      </c>
      <c r="AU225" s="98">
        <f t="array" ref="AU225">IF($AN225,STDEVA(IF(G2SelectionMask="x",IF(INDEX(StdCalcsRefCalcs,$E225,0)&gt;0,INDEX(StdCalcsRefCalcs,$E225,0)),"")),"")</f>
        <v>927.14578405970815</v>
      </c>
      <c r="AV225" s="97" t="b">
        <f t="shared" si="111"/>
        <v>0</v>
      </c>
      <c r="AW225" s="97" t="str">
        <f t="array" ref="AW225">IF($AV225,MEDIAN(IF(G3SelectionMask="x",IF(INDEX(StdCalcsRefCalcs,$E225,0)&gt;0,INDEX(StdCalcsRefCalcs,$E225,0)),"")),"")</f>
        <v/>
      </c>
      <c r="AX225" s="97" t="str">
        <f t="array" ref="AX225">IF($AV225,QUARTILE(IF(G3SelectionMask="x",IF(INDEX(StdCalcsRefCalcs,$E225,0)&gt;0,INDEX(StdCalcsRefCalcs,$E225,0)),""),1),"")</f>
        <v/>
      </c>
      <c r="AY225" s="97" t="str">
        <f t="array" ref="AY225">IF($AV225,QUARTILE(IF(G3SelectionMask="x",IF(INDEX(StdCalcsRefCalcs,$E225,0)&gt;0,INDEX(StdCalcsRefCalcs,$E225,0)),""),3),"")</f>
        <v/>
      </c>
      <c r="AZ225" s="97" t="str">
        <f t="array" ref="AZ225">IF($AV225,MIN(IF(G3SelectionMask="x",IF(INDEX(StdCalcsRefCalcs,$E225,0)&gt;0,INDEX(StdCalcsRefCalcs,$E225,0)),"")),"")</f>
        <v/>
      </c>
      <c r="BA225" s="97" t="str">
        <f t="array" ref="BA225">IF($AV225,MAX(IF(G3SelectionMask="x",IF(INDEX(StdCalcsRefCalcs,$E225,0)&gt;0,INDEX(StdCalcsRefCalcs,$E225,0)),"")),"")</f>
        <v/>
      </c>
      <c r="BB225" s="97" t="str">
        <f t="shared" si="112"/>
        <v/>
      </c>
      <c r="BC225" s="97" t="str">
        <f t="array" ref="BC225">IF($AV225,STDEVA(IF(G3SelectionMask="x",IF(INDEX(StdCalcsRefCalcs,$E225,0)&gt;0,INDEX(StdCalcsRefCalcs,$E225,0)),"")),"")</f>
        <v/>
      </c>
      <c r="BD225" s="98" t="b">
        <f t="shared" si="113"/>
        <v>0</v>
      </c>
      <c r="BE225" s="98" t="str">
        <f t="array" ref="BE225">IF($BD225,MEDIAN(IF(G4SelectionMask="x",IF(INDEX(StdCalcsRefCalcs,$E225,0)&gt;0,INDEX(StdCalcsRefCalcs,$E225,0)),"")),"")</f>
        <v/>
      </c>
      <c r="BF225" s="98" t="str">
        <f t="array" ref="BF225">IF($BD225,QUARTILE(IF(G4SelectionMask="x",IF(INDEX(StdCalcsRefCalcs,$E225,0)&gt;0,INDEX(StdCalcsRefCalcs,$E225,0)),""),1),"")</f>
        <v/>
      </c>
      <c r="BG225" s="98" t="str">
        <f t="array" ref="BG225">IF($BD225,QUARTILE(IF(G4SelectionMask="x",IF(INDEX(StdCalcsRefCalcs,$E225,0)&gt;0,INDEX(StdCalcsRefCalcs,$E225,0)),""),3),"")</f>
        <v/>
      </c>
      <c r="BH225" s="98" t="str">
        <f t="array" ref="BH225">IF($BD225,MIN(IF(G4SelectionMask="x",IF(INDEX(StdCalcsRefCalcs,$E225,0)&gt;0,INDEX(StdCalcsRefCalcs,$E225,0)),"")),"")</f>
        <v/>
      </c>
      <c r="BI225" s="98" t="str">
        <f t="array" ref="BI225">IF($BD225,MAX(IF(G4SelectionMask="x",IF(INDEX(StdCalcsRefCalcs,$E225,0)&gt;0,INDEX(StdCalcsRefCalcs,$E225,0)),"")),"")</f>
        <v/>
      </c>
      <c r="BJ225" s="98" t="str">
        <f t="shared" si="114"/>
        <v/>
      </c>
      <c r="BK225" s="98" t="str">
        <f t="array" ref="BK225">IF($BD225,STDEVA(IF(G4SelectionMask="x",IF(INDEX(StdCalcsRefCalcs,$E225,0)&gt;0,INDEX(StdCalcsRefCalcs,$E225,0)),"")),"")</f>
        <v/>
      </c>
      <c r="BL225" s="97" t="b">
        <f t="shared" si="115"/>
        <v>0</v>
      </c>
      <c r="BM225" s="97" t="str">
        <f t="array" ref="BM225">IF($BL225,MEDIAN(IF(G5SelectionMask="x",IF(INDEX(StdCalcsRefCalcs,$E225,0)&gt;0,INDEX(StdCalcsRefCalcs,$E225,0)),"")),"")</f>
        <v/>
      </c>
      <c r="BN225" s="97" t="str">
        <f t="array" ref="BN225">IF($BL225,QUARTILE(IF(G5SelectionMask="x",IF(INDEX(StdCalcsRefCalcs,$E225,0)&gt;0,INDEX(StdCalcsRefCalcs,$E225,0)),""),1),"")</f>
        <v/>
      </c>
      <c r="BO225" s="97" t="str">
        <f t="array" ref="BO225">IF($BL225,QUARTILE(IF(G5SelectionMask="x",IF(INDEX(StdCalcsRefCalcs,$E225,0)&gt;0,INDEX(StdCalcsRefCalcs,$E225,0)),""),3),"")</f>
        <v/>
      </c>
      <c r="BP225" s="97" t="str">
        <f t="array" ref="BP225">IF($BL225,MIN(IF(G5SelectionMask="x",IF(INDEX(StdCalcsRefCalcs,$E225,0)&gt;0,INDEX(StdCalcsRefCalcs,$E225,0)),"")),"")</f>
        <v/>
      </c>
      <c r="BQ225" s="97" t="str">
        <f t="array" ref="BQ225">IF($BL225,MAX(IF(G5SelectionMask="x",IF(INDEX(StdCalcsRefCalcs,$E225,0)&gt;0,INDEX(StdCalcsRefCalcs,$E225,0)),"")),"")</f>
        <v/>
      </c>
      <c r="BR225" s="97" t="str">
        <f t="shared" si="116"/>
        <v/>
      </c>
      <c r="BS225" s="99" t="str">
        <f t="array" ref="BS225">IF($BL225,STDEVA(IF(G5SelectionMask="x",IF(INDEX(StdCalcsRefCalcs,$E225,0)&gt;0,INDEX(StdCalcsRefCalcs,$E225,0)),"")),"")</f>
        <v/>
      </c>
      <c r="BT225" s="108"/>
      <c r="BU225" s="109">
        <f t="shared" si="156"/>
        <v>1545.1887470731483</v>
      </c>
      <c r="BV225" s="109">
        <f t="shared" si="156"/>
        <v>29.420076442567566</v>
      </c>
      <c r="BW225" s="109">
        <f t="shared" si="156"/>
        <v>267.08284307012451</v>
      </c>
      <c r="BX225" s="109">
        <f t="shared" si="156"/>
        <v>354.02683120783649</v>
      </c>
      <c r="BY225" s="109">
        <f t="shared" si="156"/>
        <v>3376.5671118599275</v>
      </c>
      <c r="BZ225" s="109">
        <f t="shared" si="156"/>
        <v>1396.1451175406871</v>
      </c>
      <c r="CA225" s="109">
        <f t="shared" si="156"/>
        <v>1688.9804325437692</v>
      </c>
      <c r="CB225" s="109">
        <f t="shared" si="156"/>
        <v>349.58935969183807</v>
      </c>
      <c r="CC225" s="109">
        <f t="shared" si="156"/>
        <v>594.72342083053616</v>
      </c>
      <c r="CD225" s="109">
        <f t="shared" si="156"/>
        <v>5634.2542923158835</v>
      </c>
      <c r="CE225" s="109">
        <f t="shared" si="156"/>
        <v>1113.581037037037</v>
      </c>
      <c r="CF225" s="109">
        <f t="shared" si="156"/>
        <v>411.25326607595838</v>
      </c>
      <c r="CG225" s="109">
        <f t="shared" si="156"/>
        <v>962.84047967343577</v>
      </c>
      <c r="CH225" s="109">
        <f t="shared" si="156"/>
        <v>429.97365409295355</v>
      </c>
      <c r="CI225" s="109">
        <f t="shared" si="156"/>
        <v>482.98246005957219</v>
      </c>
    </row>
    <row r="226" spans="1:87" x14ac:dyDescent="0.2">
      <c r="A226" s="33">
        <f t="shared" si="131"/>
        <v>0</v>
      </c>
      <c r="B226" s="206"/>
      <c r="C226" s="200"/>
      <c r="D226" s="197"/>
      <c r="E226" s="72">
        <f t="shared" si="107"/>
        <v>216</v>
      </c>
      <c r="F226" s="9" t="s">
        <v>3044</v>
      </c>
      <c r="G226" s="9" t="str">
        <f t="shared" si="157"/>
        <v>End user computing</v>
      </c>
      <c r="H226" s="9" t="s">
        <v>240</v>
      </c>
      <c r="I226" s="9">
        <f t="shared" si="158"/>
        <v>183</v>
      </c>
      <c r="J226" s="9" t="s">
        <v>221</v>
      </c>
      <c r="K226" s="9">
        <f t="shared" si="159"/>
        <v>14</v>
      </c>
      <c r="P226" s="97">
        <f t="shared" si="136"/>
        <v>1223.1086406232512</v>
      </c>
      <c r="Q226" s="97"/>
      <c r="R226" s="97"/>
      <c r="S226" s="97"/>
      <c r="T226" s="97"/>
      <c r="U226" s="98">
        <f t="shared" si="137"/>
        <v>29.420076442567566</v>
      </c>
      <c r="V226" s="107">
        <f t="shared" si="138"/>
        <v>210.08243404411914</v>
      </c>
      <c r="W226" s="107">
        <f t="shared" si="139"/>
        <v>305.26504058943783</v>
      </c>
      <c r="X226" s="107">
        <f t="shared" si="140"/>
        <v>3376.5671118599275</v>
      </c>
      <c r="Y226" s="107">
        <f t="shared" si="141"/>
        <v>1353.5415913200723</v>
      </c>
      <c r="Z226" s="107">
        <f t="shared" si="142"/>
        <v>926.87950566426366</v>
      </c>
      <c r="AA226" s="107">
        <f t="shared" si="143"/>
        <v>349.58935969183807</v>
      </c>
      <c r="AB226" s="107">
        <f t="shared" si="144"/>
        <v>377.53470570729837</v>
      </c>
      <c r="AC226" s="107">
        <f t="shared" si="145"/>
        <v>4212.8304177151731</v>
      </c>
      <c r="AD226" s="107">
        <f t="shared" si="146"/>
        <v>1045.010962962963</v>
      </c>
      <c r="AE226" s="107">
        <f t="shared" si="147"/>
        <v>202.88008939226123</v>
      </c>
      <c r="AF226" s="97" t="b">
        <f t="shared" si="25"/>
        <v>1</v>
      </c>
      <c r="AG226" s="97">
        <f t="array" ref="AG226">IF($AF226,MEDIAN(IF(G1SelectionMask="x",IF(INDEX(StdCalcsRefCalcs,$E226,0)&gt;0,INDEX(StdCalcsRefCalcs,$E226,0)),"")),"")</f>
        <v>377.53470570729837</v>
      </c>
      <c r="AH226" s="97">
        <f t="array" ref="AH226">IF($AF226,QUARTILE(IF(G1SelectionMask="x",IF(INDEX(StdCalcsRefCalcs,$E226,0)&gt;0,INDEX(StdCalcsRefCalcs,$E226,0)),""),1),"")</f>
        <v>257.6737373167785</v>
      </c>
      <c r="AI226" s="97">
        <f t="array" ref="AI226">IF($AF226,QUARTILE(IF(G1SelectionMask="x",IF(INDEX(StdCalcsRefCalcs,$E226,0)&gt;0,INDEX(StdCalcsRefCalcs,$E226,0)),""),3),"")</f>
        <v>1199.2762771415178</v>
      </c>
      <c r="AJ226" s="97">
        <f t="array" ref="AJ226">IF($AF226,MIN(IF(G1SelectionMask="x",IF(INDEX(StdCalcsRefCalcs,$E226,0)&gt;0,INDEX(StdCalcsRefCalcs,$E226,0)),"")),"")</f>
        <v>29.420076442567566</v>
      </c>
      <c r="AK226" s="97">
        <f t="array" ref="AK226">IF($AF226,MAX(IF(G1SelectionMask="x",IF(INDEX(StdCalcsRefCalcs,$E226,0)&gt;0,INDEX(StdCalcsRefCalcs,$E226,0)),"")),"")</f>
        <v>4212.8304177151731</v>
      </c>
      <c r="AL226" s="97">
        <f t="shared" si="26"/>
        <v>1126.3273904899927</v>
      </c>
      <c r="AM226" s="97">
        <f t="array" ref="AM226">IF($AF226,STDEVA(IF(G1SelectionMask="x",IF(INDEX(StdCalcsRefCalcs,$E226,0)&gt;0,INDEX(StdCalcsRefCalcs,$E226,0)),"")),"")</f>
        <v>1393.6182792763493</v>
      </c>
      <c r="AN226" s="98" t="b">
        <f t="shared" si="109"/>
        <v>1</v>
      </c>
      <c r="AO226" s="98">
        <f t="array" ref="AO226">IF($AN226,MEDIAN(IF(G2SelectionMask="x",IF(INDEX(StdCalcsRefCalcs,$E226,0)&gt;0,INDEX(StdCalcsRefCalcs,$E226,0)),"")),"")</f>
        <v>377.53470570729837</v>
      </c>
      <c r="AP226" s="98">
        <f t="array" ref="AP226">IF($AN226,QUARTILE(IF(G2SelectionMask="x",IF(INDEX(StdCalcsRefCalcs,$E226,0)&gt;0,INDEX(StdCalcsRefCalcs,$E226,0)),""),1),"")</f>
        <v>275.95256182699046</v>
      </c>
      <c r="AQ226" s="98">
        <f t="array" ref="AQ226">IF($AN226,QUARTILE(IF(G2SelectionMask="x",IF(INDEX(StdCalcsRefCalcs,$E226,0)&gt;0,INDEX(StdCalcsRefCalcs,$E226,0)),""),3),"")</f>
        <v>759.55675853417097</v>
      </c>
      <c r="AR226" s="98">
        <f t="array" ref="AR226">IF($AN226,MIN(IF(G2SelectionMask="x",IF(INDEX(StdCalcsRefCalcs,$E226,0)&gt;0,INDEX(StdCalcsRefCalcs,$E226,0)),"")),"")</f>
        <v>29.420076442567566</v>
      </c>
      <c r="AS226" s="98">
        <f t="array" ref="AS226">IF($AN226,MAX(IF(G2SelectionMask="x",IF(INDEX(StdCalcsRefCalcs,$E226,0)&gt;0,INDEX(StdCalcsRefCalcs,$E226,0)),"")),"")</f>
        <v>3376.5671118599275</v>
      </c>
      <c r="AT226" s="98">
        <f t="shared" si="110"/>
        <v>743.13968698713336</v>
      </c>
      <c r="AU226" s="98">
        <f t="array" ref="AU226">IF($AN226,STDEVA(IF(G2SelectionMask="x",IF(INDEX(StdCalcsRefCalcs,$E226,0)&gt;0,INDEX(StdCalcsRefCalcs,$E226,0)),"")),"")</f>
        <v>954.69423890747271</v>
      </c>
      <c r="AV226" s="97" t="b">
        <f t="shared" si="111"/>
        <v>0</v>
      </c>
      <c r="AW226" s="97" t="str">
        <f t="array" ref="AW226">IF($AV226,MEDIAN(IF(G3SelectionMask="x",IF(INDEX(StdCalcsRefCalcs,$E226,0)&gt;0,INDEX(StdCalcsRefCalcs,$E226,0)),"")),"")</f>
        <v/>
      </c>
      <c r="AX226" s="97" t="str">
        <f t="array" ref="AX226">IF($AV226,QUARTILE(IF(G3SelectionMask="x",IF(INDEX(StdCalcsRefCalcs,$E226,0)&gt;0,INDEX(StdCalcsRefCalcs,$E226,0)),""),1),"")</f>
        <v/>
      </c>
      <c r="AY226" s="97" t="str">
        <f t="array" ref="AY226">IF($AV226,QUARTILE(IF(G3SelectionMask="x",IF(INDEX(StdCalcsRefCalcs,$E226,0)&gt;0,INDEX(StdCalcsRefCalcs,$E226,0)),""),3),"")</f>
        <v/>
      </c>
      <c r="AZ226" s="97" t="str">
        <f t="array" ref="AZ226">IF($AV226,MIN(IF(G3SelectionMask="x",IF(INDEX(StdCalcsRefCalcs,$E226,0)&gt;0,INDEX(StdCalcsRefCalcs,$E226,0)),"")),"")</f>
        <v/>
      </c>
      <c r="BA226" s="97" t="str">
        <f t="array" ref="BA226">IF($AV226,MAX(IF(G3SelectionMask="x",IF(INDEX(StdCalcsRefCalcs,$E226,0)&gt;0,INDEX(StdCalcsRefCalcs,$E226,0)),"")),"")</f>
        <v/>
      </c>
      <c r="BB226" s="97" t="str">
        <f t="shared" si="112"/>
        <v/>
      </c>
      <c r="BC226" s="97" t="str">
        <f t="array" ref="BC226">IF($AV226,STDEVA(IF(G3SelectionMask="x",IF(INDEX(StdCalcsRefCalcs,$E226,0)&gt;0,INDEX(StdCalcsRefCalcs,$E226,0)),"")),"")</f>
        <v/>
      </c>
      <c r="BD226" s="98" t="b">
        <f t="shared" si="113"/>
        <v>0</v>
      </c>
      <c r="BE226" s="98" t="str">
        <f t="array" ref="BE226">IF($BD226,MEDIAN(IF(G4SelectionMask="x",IF(INDEX(StdCalcsRefCalcs,$E226,0)&gt;0,INDEX(StdCalcsRefCalcs,$E226,0)),"")),"")</f>
        <v/>
      </c>
      <c r="BF226" s="98" t="str">
        <f t="array" ref="BF226">IF($BD226,QUARTILE(IF(G4SelectionMask="x",IF(INDEX(StdCalcsRefCalcs,$E226,0)&gt;0,INDEX(StdCalcsRefCalcs,$E226,0)),""),1),"")</f>
        <v/>
      </c>
      <c r="BG226" s="98" t="str">
        <f t="array" ref="BG226">IF($BD226,QUARTILE(IF(G4SelectionMask="x",IF(INDEX(StdCalcsRefCalcs,$E226,0)&gt;0,INDEX(StdCalcsRefCalcs,$E226,0)),""),3),"")</f>
        <v/>
      </c>
      <c r="BH226" s="98" t="str">
        <f t="array" ref="BH226">IF($BD226,MIN(IF(G4SelectionMask="x",IF(INDEX(StdCalcsRefCalcs,$E226,0)&gt;0,INDEX(StdCalcsRefCalcs,$E226,0)),"")),"")</f>
        <v/>
      </c>
      <c r="BI226" s="98" t="str">
        <f t="array" ref="BI226">IF($BD226,MAX(IF(G4SelectionMask="x",IF(INDEX(StdCalcsRefCalcs,$E226,0)&gt;0,INDEX(StdCalcsRefCalcs,$E226,0)),"")),"")</f>
        <v/>
      </c>
      <c r="BJ226" s="98" t="str">
        <f t="shared" si="114"/>
        <v/>
      </c>
      <c r="BK226" s="98" t="str">
        <f t="array" ref="BK226">IF($BD226,STDEVA(IF(G4SelectionMask="x",IF(INDEX(StdCalcsRefCalcs,$E226,0)&gt;0,INDEX(StdCalcsRefCalcs,$E226,0)),"")),"")</f>
        <v/>
      </c>
      <c r="BL226" s="97" t="b">
        <f t="shared" si="115"/>
        <v>0</v>
      </c>
      <c r="BM226" s="97" t="str">
        <f t="array" ref="BM226">IF($BL226,MEDIAN(IF(G5SelectionMask="x",IF(INDEX(StdCalcsRefCalcs,$E226,0)&gt;0,INDEX(StdCalcsRefCalcs,$E226,0)),"")),"")</f>
        <v/>
      </c>
      <c r="BN226" s="97" t="str">
        <f t="array" ref="BN226">IF($BL226,QUARTILE(IF(G5SelectionMask="x",IF(INDEX(StdCalcsRefCalcs,$E226,0)&gt;0,INDEX(StdCalcsRefCalcs,$E226,0)),""),1),"")</f>
        <v/>
      </c>
      <c r="BO226" s="97" t="str">
        <f t="array" ref="BO226">IF($BL226,QUARTILE(IF(G5SelectionMask="x",IF(INDEX(StdCalcsRefCalcs,$E226,0)&gt;0,INDEX(StdCalcsRefCalcs,$E226,0)),""),3),"")</f>
        <v/>
      </c>
      <c r="BP226" s="97" t="str">
        <f t="array" ref="BP226">IF($BL226,MIN(IF(G5SelectionMask="x",IF(INDEX(StdCalcsRefCalcs,$E226,0)&gt;0,INDEX(StdCalcsRefCalcs,$E226,0)),"")),"")</f>
        <v/>
      </c>
      <c r="BQ226" s="97" t="str">
        <f t="array" ref="BQ226">IF($BL226,MAX(IF(G5SelectionMask="x",IF(INDEX(StdCalcsRefCalcs,$E226,0)&gt;0,INDEX(StdCalcsRefCalcs,$E226,0)),"")),"")</f>
        <v/>
      </c>
      <c r="BR226" s="97" t="str">
        <f t="shared" si="116"/>
        <v/>
      </c>
      <c r="BS226" s="99" t="str">
        <f t="array" ref="BS226">IF($BL226,STDEVA(IF(G5SelectionMask="x",IF(INDEX(StdCalcsRefCalcs,$E226,0)&gt;0,INDEX(StdCalcsRefCalcs,$E226,0)),"")),"")</f>
        <v/>
      </c>
      <c r="BT226" s="108"/>
      <c r="BU226" s="109">
        <f t="shared" si="156"/>
        <v>1223.1086406232512</v>
      </c>
      <c r="BV226" s="109">
        <f t="shared" si="156"/>
        <v>29.420076442567566</v>
      </c>
      <c r="BW226" s="109">
        <f t="shared" si="156"/>
        <v>210.08243404411914</v>
      </c>
      <c r="BX226" s="109">
        <f t="shared" si="156"/>
        <v>305.26504058943783</v>
      </c>
      <c r="BY226" s="109">
        <f t="shared" si="156"/>
        <v>3376.5671118599275</v>
      </c>
      <c r="BZ226" s="109">
        <f t="shared" si="156"/>
        <v>1353.5415913200723</v>
      </c>
      <c r="CA226" s="109">
        <f t="shared" si="156"/>
        <v>926.87950566426366</v>
      </c>
      <c r="CB226" s="109">
        <f t="shared" si="156"/>
        <v>349.58935969183807</v>
      </c>
      <c r="CC226" s="109">
        <f t="shared" si="156"/>
        <v>377.53470570729837</v>
      </c>
      <c r="CD226" s="109">
        <f t="shared" si="156"/>
        <v>4212.8304177151731</v>
      </c>
      <c r="CE226" s="109">
        <f t="shared" si="156"/>
        <v>1045.010962962963</v>
      </c>
      <c r="CF226" s="109">
        <f t="shared" si="156"/>
        <v>202.88008939226123</v>
      </c>
      <c r="CG226" s="109">
        <f t="shared" si="156"/>
        <v>474.10255410537872</v>
      </c>
      <c r="CH226" s="109">
        <f t="shared" si="156"/>
        <v>341.82268960986175</v>
      </c>
      <c r="CI226" s="109">
        <f t="shared" si="156"/>
        <v>413.98498172217711</v>
      </c>
    </row>
    <row r="227" spans="1:87" x14ac:dyDescent="0.2">
      <c r="A227" s="33">
        <f t="shared" si="131"/>
        <v>0</v>
      </c>
      <c r="B227" s="206"/>
      <c r="C227" s="200"/>
      <c r="D227" s="197"/>
      <c r="E227" s="72">
        <f t="shared" si="107"/>
        <v>217</v>
      </c>
      <c r="F227" s="9" t="s">
        <v>3045</v>
      </c>
      <c r="G227" s="9" t="str">
        <f t="shared" si="157"/>
        <v>Help desk</v>
      </c>
      <c r="H227" s="9" t="s">
        <v>241</v>
      </c>
      <c r="I227" s="9">
        <f t="shared" si="158"/>
        <v>187</v>
      </c>
      <c r="J227" s="9" t="s">
        <v>221</v>
      </c>
      <c r="K227" s="9">
        <f t="shared" si="159"/>
        <v>14</v>
      </c>
      <c r="P227" s="97">
        <f t="shared" si="136"/>
        <v>322.08010644989696</v>
      </c>
      <c r="Q227" s="97"/>
      <c r="R227" s="97"/>
      <c r="S227" s="97"/>
      <c r="T227" s="97"/>
      <c r="U227" s="98">
        <f t="shared" si="137"/>
        <v>0</v>
      </c>
      <c r="V227" s="107">
        <f t="shared" si="138"/>
        <v>57.000409026005357</v>
      </c>
      <c r="W227" s="107">
        <f t="shared" si="139"/>
        <v>48.761790618398635</v>
      </c>
      <c r="X227" s="107" t="str">
        <f t="shared" si="140"/>
        <v/>
      </c>
      <c r="Y227" s="107">
        <f t="shared" si="141"/>
        <v>42.603526220614832</v>
      </c>
      <c r="Z227" s="107">
        <f t="shared" si="142"/>
        <v>762.10092687950566</v>
      </c>
      <c r="AA227" s="107" t="str">
        <f t="shared" si="143"/>
        <v/>
      </c>
      <c r="AB227" s="107">
        <f t="shared" si="144"/>
        <v>217.18871512323776</v>
      </c>
      <c r="AC227" s="107">
        <f t="shared" si="145"/>
        <v>1421.42387460071</v>
      </c>
      <c r="AD227" s="107">
        <f t="shared" si="146"/>
        <v>68.570074074074071</v>
      </c>
      <c r="AE227" s="107">
        <f t="shared" si="147"/>
        <v>208.37317668369718</v>
      </c>
      <c r="AF227" s="97" t="b">
        <f t="shared" si="25"/>
        <v>1</v>
      </c>
      <c r="AG227" s="97">
        <f t="array" ref="AG227">IF($AF227,MEDIAN(IF(G1SelectionMask="x",IF(INDEX(StdCalcsRefCalcs,$E227,0)&gt;0,INDEX(StdCalcsRefCalcs,$E227,0)),"")),"")</f>
        <v>138.47162537888562</v>
      </c>
      <c r="AH227" s="97">
        <f t="array" ref="AH227">IF($AF227,QUARTILE(IF(G1SelectionMask="x",IF(INDEX(StdCalcsRefCalcs,$E227,0)&gt;0,INDEX(StdCalcsRefCalcs,$E227,0)),""),1),"")</f>
        <v>54.940754424103673</v>
      </c>
      <c r="AI227" s="97">
        <f t="array" ref="AI227">IF($AF227,QUARTILE(IF(G1SelectionMask="x",IF(INDEX(StdCalcsRefCalcs,$E227,0)&gt;0,INDEX(StdCalcsRefCalcs,$E227,0)),""),3),"")</f>
        <v>353.41676806230475</v>
      </c>
      <c r="AJ227" s="97">
        <f t="array" ref="AJ227">IF($AF227,MIN(IF(G1SelectionMask="x",IF(INDEX(StdCalcsRefCalcs,$E227,0)&gt;0,INDEX(StdCalcsRefCalcs,$E227,0)),"")),"")</f>
        <v>42.603526220614832</v>
      </c>
      <c r="AK227" s="97">
        <f t="array" ref="AK227">IF($AF227,MAX(IF(G1SelectionMask="x",IF(INDEX(StdCalcsRefCalcs,$E227,0)&gt;0,INDEX(StdCalcsRefCalcs,$E227,0)),"")),"")</f>
        <v>1421.42387460071</v>
      </c>
      <c r="AL227" s="97">
        <f t="shared" si="26"/>
        <v>314.00249924736039</v>
      </c>
      <c r="AM227" s="97">
        <f t="array" ref="AM227">IF($AF227,STDEVA(IF(G1SelectionMask="x",IF(INDEX(StdCalcsRefCalcs,$E227,0)&gt;0,INDEX(StdCalcsRefCalcs,$E227,0)),"")),"")</f>
        <v>493.6275715274262</v>
      </c>
      <c r="AN227" s="98" t="b">
        <f t="shared" si="109"/>
        <v>1</v>
      </c>
      <c r="AO227" s="98">
        <f t="array" ref="AO227">IF($AN227,MEDIAN(IF(G2SelectionMask="x",IF(INDEX(StdCalcsRefCalcs,$E227,0)&gt;0,INDEX(StdCalcsRefCalcs,$E227,0)),"")),"")</f>
        <v>78.574221410243439</v>
      </c>
      <c r="AP227" s="98">
        <f t="array" ref="AP227">IF($AN227,QUARTILE(IF(G2SelectionMask="x",IF(INDEX(StdCalcsRefCalcs,$E227,0)&gt;0,INDEX(StdCalcsRefCalcs,$E227,0)),""),1),"")</f>
        <v>65.677657812056893</v>
      </c>
      <c r="AQ227" s="98">
        <f t="array" ref="AQ227">IF($AN227,QUARTILE(IF(G2SelectionMask="x",IF(INDEX(StdCalcsRefCalcs,$E227,0)&gt;0,INDEX(StdCalcsRefCalcs,$E227,0)),""),3),"")</f>
        <v>210.57706129358232</v>
      </c>
      <c r="AR227" s="98">
        <f t="array" ref="AR227">IF($AN227,MIN(IF(G2SelectionMask="x",IF(INDEX(StdCalcsRefCalcs,$E227,0)&gt;0,INDEX(StdCalcsRefCalcs,$E227,0)),"")),"")</f>
        <v>42.603526220614832</v>
      </c>
      <c r="AS227" s="98">
        <f t="array" ref="AS227">IF($AN227,MAX(IF(G2SelectionMask="x",IF(INDEX(StdCalcsRefCalcs,$E227,0)&gt;0,INDEX(StdCalcsRefCalcs,$E227,0)),"")),"")</f>
        <v>488.73792556805711</v>
      </c>
      <c r="AT227" s="98">
        <f t="shared" si="110"/>
        <v>137.73580772401925</v>
      </c>
      <c r="AU227" s="98">
        <f t="array" ref="AU227">IF($AN227,STDEVA(IF(G2SelectionMask="x",IF(INDEX(StdCalcsRefCalcs,$E227,0)&gt;0,INDEX(StdCalcsRefCalcs,$E227,0)),"")),"")</f>
        <v>151.02949755970454</v>
      </c>
      <c r="AV227" s="97" t="b">
        <f t="shared" si="111"/>
        <v>0</v>
      </c>
      <c r="AW227" s="97" t="str">
        <f t="array" ref="AW227">IF($AV227,MEDIAN(IF(G3SelectionMask="x",IF(INDEX(StdCalcsRefCalcs,$E227,0)&gt;0,INDEX(StdCalcsRefCalcs,$E227,0)),"")),"")</f>
        <v/>
      </c>
      <c r="AX227" s="97" t="str">
        <f t="array" ref="AX227">IF($AV227,QUARTILE(IF(G3SelectionMask="x",IF(INDEX(StdCalcsRefCalcs,$E227,0)&gt;0,INDEX(StdCalcsRefCalcs,$E227,0)),""),1),"")</f>
        <v/>
      </c>
      <c r="AY227" s="97" t="str">
        <f t="array" ref="AY227">IF($AV227,QUARTILE(IF(G3SelectionMask="x",IF(INDEX(StdCalcsRefCalcs,$E227,0)&gt;0,INDEX(StdCalcsRefCalcs,$E227,0)),""),3),"")</f>
        <v/>
      </c>
      <c r="AZ227" s="97" t="str">
        <f t="array" ref="AZ227">IF($AV227,MIN(IF(G3SelectionMask="x",IF(INDEX(StdCalcsRefCalcs,$E227,0)&gt;0,INDEX(StdCalcsRefCalcs,$E227,0)),"")),"")</f>
        <v/>
      </c>
      <c r="BA227" s="97" t="str">
        <f t="array" ref="BA227">IF($AV227,MAX(IF(G3SelectionMask="x",IF(INDEX(StdCalcsRefCalcs,$E227,0)&gt;0,INDEX(StdCalcsRefCalcs,$E227,0)),"")),"")</f>
        <v/>
      </c>
      <c r="BB227" s="97" t="str">
        <f t="shared" si="112"/>
        <v/>
      </c>
      <c r="BC227" s="97" t="str">
        <f t="array" ref="BC227">IF($AV227,STDEVA(IF(G3SelectionMask="x",IF(INDEX(StdCalcsRefCalcs,$E227,0)&gt;0,INDEX(StdCalcsRefCalcs,$E227,0)),"")),"")</f>
        <v/>
      </c>
      <c r="BD227" s="98" t="b">
        <f t="shared" si="113"/>
        <v>0</v>
      </c>
      <c r="BE227" s="98" t="str">
        <f t="array" ref="BE227">IF($BD227,MEDIAN(IF(G4SelectionMask="x",IF(INDEX(StdCalcsRefCalcs,$E227,0)&gt;0,INDEX(StdCalcsRefCalcs,$E227,0)),"")),"")</f>
        <v/>
      </c>
      <c r="BF227" s="98" t="str">
        <f t="array" ref="BF227">IF($BD227,QUARTILE(IF(G4SelectionMask="x",IF(INDEX(StdCalcsRefCalcs,$E227,0)&gt;0,INDEX(StdCalcsRefCalcs,$E227,0)),""),1),"")</f>
        <v/>
      </c>
      <c r="BG227" s="98" t="str">
        <f t="array" ref="BG227">IF($BD227,QUARTILE(IF(G4SelectionMask="x",IF(INDEX(StdCalcsRefCalcs,$E227,0)&gt;0,INDEX(StdCalcsRefCalcs,$E227,0)),""),3),"")</f>
        <v/>
      </c>
      <c r="BH227" s="98" t="str">
        <f t="array" ref="BH227">IF($BD227,MIN(IF(G4SelectionMask="x",IF(INDEX(StdCalcsRefCalcs,$E227,0)&gt;0,INDEX(StdCalcsRefCalcs,$E227,0)),"")),"")</f>
        <v/>
      </c>
      <c r="BI227" s="98" t="str">
        <f t="array" ref="BI227">IF($BD227,MAX(IF(G4SelectionMask="x",IF(INDEX(StdCalcsRefCalcs,$E227,0)&gt;0,INDEX(StdCalcsRefCalcs,$E227,0)),"")),"")</f>
        <v/>
      </c>
      <c r="BJ227" s="98" t="str">
        <f t="shared" si="114"/>
        <v/>
      </c>
      <c r="BK227" s="98" t="str">
        <f t="array" ref="BK227">IF($BD227,STDEVA(IF(G4SelectionMask="x",IF(INDEX(StdCalcsRefCalcs,$E227,0)&gt;0,INDEX(StdCalcsRefCalcs,$E227,0)),"")),"")</f>
        <v/>
      </c>
      <c r="BL227" s="97" t="b">
        <f t="shared" si="115"/>
        <v>0</v>
      </c>
      <c r="BM227" s="97" t="str">
        <f t="array" ref="BM227">IF($BL227,MEDIAN(IF(G5SelectionMask="x",IF(INDEX(StdCalcsRefCalcs,$E227,0)&gt;0,INDEX(StdCalcsRefCalcs,$E227,0)),"")),"")</f>
        <v/>
      </c>
      <c r="BN227" s="97" t="str">
        <f t="array" ref="BN227">IF($BL227,QUARTILE(IF(G5SelectionMask="x",IF(INDEX(StdCalcsRefCalcs,$E227,0)&gt;0,INDEX(StdCalcsRefCalcs,$E227,0)),""),1),"")</f>
        <v/>
      </c>
      <c r="BO227" s="97" t="str">
        <f t="array" ref="BO227">IF($BL227,QUARTILE(IF(G5SelectionMask="x",IF(INDEX(StdCalcsRefCalcs,$E227,0)&gt;0,INDEX(StdCalcsRefCalcs,$E227,0)),""),3),"")</f>
        <v/>
      </c>
      <c r="BP227" s="97" t="str">
        <f t="array" ref="BP227">IF($BL227,MIN(IF(G5SelectionMask="x",IF(INDEX(StdCalcsRefCalcs,$E227,0)&gt;0,INDEX(StdCalcsRefCalcs,$E227,0)),"")),"")</f>
        <v/>
      </c>
      <c r="BQ227" s="97" t="str">
        <f t="array" ref="BQ227">IF($BL227,MAX(IF(G5SelectionMask="x",IF(INDEX(StdCalcsRefCalcs,$E227,0)&gt;0,INDEX(StdCalcsRefCalcs,$E227,0)),"")),"")</f>
        <v/>
      </c>
      <c r="BR227" s="97" t="str">
        <f t="shared" si="116"/>
        <v/>
      </c>
      <c r="BS227" s="99" t="str">
        <f t="array" ref="BS227">IF($BL227,STDEVA(IF(G5SelectionMask="x",IF(INDEX(StdCalcsRefCalcs,$E227,0)&gt;0,INDEX(StdCalcsRefCalcs,$E227,0)),"")),"")</f>
        <v/>
      </c>
      <c r="BT227" s="108"/>
      <c r="BU227" s="109">
        <f t="shared" si="156"/>
        <v>322.08010644989696</v>
      </c>
      <c r="BV227" s="109">
        <f t="shared" si="156"/>
        <v>0</v>
      </c>
      <c r="BW227" s="109">
        <f t="shared" si="156"/>
        <v>57.000409026005357</v>
      </c>
      <c r="BX227" s="109">
        <f t="shared" si="156"/>
        <v>48.761790618398635</v>
      </c>
      <c r="BY227" s="109" t="str">
        <f t="shared" si="156"/>
        <v/>
      </c>
      <c r="BZ227" s="109">
        <f t="shared" si="156"/>
        <v>42.603526220614832</v>
      </c>
      <c r="CA227" s="109">
        <f t="shared" si="156"/>
        <v>762.10092687950566</v>
      </c>
      <c r="CB227" s="109" t="str">
        <f t="shared" si="156"/>
        <v/>
      </c>
      <c r="CC227" s="109">
        <f t="shared" si="156"/>
        <v>217.18871512323776</v>
      </c>
      <c r="CD227" s="109">
        <f t="shared" si="156"/>
        <v>1421.42387460071</v>
      </c>
      <c r="CE227" s="109">
        <f t="shared" si="156"/>
        <v>68.570074074074071</v>
      </c>
      <c r="CF227" s="109">
        <f t="shared" si="156"/>
        <v>208.37317668369718</v>
      </c>
      <c r="CG227" s="109">
        <f t="shared" si="156"/>
        <v>488.73792556805711</v>
      </c>
      <c r="CH227" s="109">
        <f t="shared" si="156"/>
        <v>88.150964483091798</v>
      </c>
      <c r="CI227" s="109">
        <f t="shared" si="156"/>
        <v>68.997478337395066</v>
      </c>
    </row>
    <row r="228" spans="1:87" x14ac:dyDescent="0.2">
      <c r="A228" s="33">
        <f t="shared" si="131"/>
        <v>0</v>
      </c>
      <c r="B228" s="206"/>
      <c r="C228" s="200"/>
      <c r="D228" s="197"/>
      <c r="E228" s="72">
        <f t="shared" si="107"/>
        <v>218</v>
      </c>
      <c r="F228" s="9" t="s">
        <v>3040</v>
      </c>
      <c r="G228" s="9" t="str">
        <f t="shared" si="157"/>
        <v>Network services</v>
      </c>
      <c r="H228" s="9" t="s">
        <v>242</v>
      </c>
      <c r="I228" s="9">
        <f t="shared" si="158"/>
        <v>191</v>
      </c>
      <c r="J228" s="9" t="s">
        <v>221</v>
      </c>
      <c r="K228" s="9">
        <f t="shared" si="159"/>
        <v>14</v>
      </c>
      <c r="P228" s="97">
        <f t="shared" si="136"/>
        <v>1311.5174320007379</v>
      </c>
      <c r="Q228" s="97"/>
      <c r="R228" s="97"/>
      <c r="S228" s="97"/>
      <c r="T228" s="97"/>
      <c r="U228" s="98">
        <f t="shared" si="137"/>
        <v>16.782114415540541</v>
      </c>
      <c r="V228" s="107">
        <f t="shared" si="138"/>
        <v>933.1353515775138</v>
      </c>
      <c r="W228" s="107">
        <f t="shared" si="139"/>
        <v>1213.8641938245316</v>
      </c>
      <c r="X228" s="107">
        <f t="shared" si="140"/>
        <v>2983.4868687354551</v>
      </c>
      <c r="Y228" s="107">
        <f t="shared" si="141"/>
        <v>581.22920433996387</v>
      </c>
      <c r="Z228" s="107">
        <f t="shared" si="142"/>
        <v>390.79608650875389</v>
      </c>
      <c r="AA228" s="107" t="str">
        <f t="shared" si="143"/>
        <v/>
      </c>
      <c r="AB228" s="107">
        <f t="shared" si="144"/>
        <v>1626.64782438477</v>
      </c>
      <c r="AC228" s="107">
        <f t="shared" si="145"/>
        <v>2869.3717470807451</v>
      </c>
      <c r="AD228" s="107">
        <f t="shared" si="146"/>
        <v>2079.6413768029629</v>
      </c>
      <c r="AE228" s="107">
        <f t="shared" si="147"/>
        <v>1352.1730145164172</v>
      </c>
      <c r="AF228" s="97" t="b">
        <f t="shared" si="25"/>
        <v>1</v>
      </c>
      <c r="AG228" s="97">
        <f t="array" ref="AG228">IF($AF228,MEDIAN(IF(G1SelectionMask="x",IF(INDEX(StdCalcsRefCalcs,$E228,0)&gt;0,INDEX(StdCalcsRefCalcs,$E228,0)),"")),"")</f>
        <v>1283.0186041704744</v>
      </c>
      <c r="AH228" s="97">
        <f t="array" ref="AH228">IF($AF228,QUARTILE(IF(G1SelectionMask="x",IF(INDEX(StdCalcsRefCalcs,$E228,0)&gt;0,INDEX(StdCalcsRefCalcs,$E228,0)),""),1),"")</f>
        <v>669.2057411493513</v>
      </c>
      <c r="AI228" s="97">
        <f t="array" ref="AI228">IF($AF228,QUARTILE(IF(G1SelectionMask="x",IF(INDEX(StdCalcsRefCalcs,$E228,0)&gt;0,INDEX(StdCalcsRefCalcs,$E228,0)),""),3),"")</f>
        <v>1966.3929886984147</v>
      </c>
      <c r="AJ228" s="97">
        <f t="array" ref="AJ228">IF($AF228,MIN(IF(G1SelectionMask="x",IF(INDEX(StdCalcsRefCalcs,$E228,0)&gt;0,INDEX(StdCalcsRefCalcs,$E228,0)),"")),"")</f>
        <v>16.782114415540541</v>
      </c>
      <c r="AK228" s="97">
        <f t="array" ref="AK228">IF($AF228,MAX(IF(G1SelectionMask="x",IF(INDEX(StdCalcsRefCalcs,$E228,0)&gt;0,INDEX(StdCalcsRefCalcs,$E228,0)),"")),"")</f>
        <v>2983.4868687354551</v>
      </c>
      <c r="AL228" s="97">
        <f t="shared" si="26"/>
        <v>1404.7127782186656</v>
      </c>
      <c r="AM228" s="97">
        <f t="array" ref="AM228">IF($AF228,STDEVA(IF(G1SelectionMask="x",IF(INDEX(StdCalcsRefCalcs,$E228,0)&gt;0,INDEX(StdCalcsRefCalcs,$E228,0)),"")),"")</f>
        <v>1002.0318226157942</v>
      </c>
      <c r="AN228" s="98" t="b">
        <f t="shared" si="109"/>
        <v>1</v>
      </c>
      <c r="AO228" s="98">
        <f t="array" ref="AO228">IF($AN228,MEDIAN(IF(G2SelectionMask="x",IF(INDEX(StdCalcsRefCalcs,$E228,0)&gt;0,INDEX(StdCalcsRefCalcs,$E228,0)),"")),"")</f>
        <v>1489.4104194505935</v>
      </c>
      <c r="AP228" s="98">
        <f t="array" ref="AP228">IF($AN228,QUARTILE(IF(G2SelectionMask="x",IF(INDEX(StdCalcsRefCalcs,$E228,0)&gt;0,INDEX(StdCalcsRefCalcs,$E228,0)),""),1),"")</f>
        <v>807.80091816224444</v>
      </c>
      <c r="AQ228" s="98">
        <f t="array" ref="AQ228">IF($AN228,QUARTILE(IF(G2SelectionMask="x",IF(INDEX(StdCalcsRefCalcs,$E228,0)&gt;0,INDEX(StdCalcsRefCalcs,$E228,0)),""),3),"")</f>
        <v>1735.2153842657185</v>
      </c>
      <c r="AR228" s="98">
        <f t="array" ref="AR228">IF($AN228,MIN(IF(G2SelectionMask="x",IF(INDEX(StdCalcsRefCalcs,$E228,0)&gt;0,INDEX(StdCalcsRefCalcs,$E228,0)),"")),"")</f>
        <v>16.782114415540541</v>
      </c>
      <c r="AS228" s="98">
        <f t="array" ref="AS228">IF($AN228,MAX(IF(G2SelectionMask="x",IF(INDEX(StdCalcsRefCalcs,$E228,0)&gt;0,INDEX(StdCalcsRefCalcs,$E228,0)),"")),"")</f>
        <v>2983.4868687354551</v>
      </c>
      <c r="AT228" s="98">
        <f t="shared" si="110"/>
        <v>1376.6377236502933</v>
      </c>
      <c r="AU228" s="98">
        <f t="array" ref="AU228">IF($AN228,STDEVA(IF(G2SelectionMask="x",IF(INDEX(StdCalcsRefCalcs,$E228,0)&gt;0,INDEX(StdCalcsRefCalcs,$E228,0)),"")),"")</f>
        <v>844.69344979038192</v>
      </c>
      <c r="AV228" s="97" t="b">
        <f t="shared" si="111"/>
        <v>0</v>
      </c>
      <c r="AW228" s="97" t="str">
        <f t="array" ref="AW228">IF($AV228,MEDIAN(IF(G3SelectionMask="x",IF(INDEX(StdCalcsRefCalcs,$E228,0)&gt;0,INDEX(StdCalcsRefCalcs,$E228,0)),"")),"")</f>
        <v/>
      </c>
      <c r="AX228" s="97" t="str">
        <f t="array" ref="AX228">IF($AV228,QUARTILE(IF(G3SelectionMask="x",IF(INDEX(StdCalcsRefCalcs,$E228,0)&gt;0,INDEX(StdCalcsRefCalcs,$E228,0)),""),1),"")</f>
        <v/>
      </c>
      <c r="AY228" s="97" t="str">
        <f t="array" ref="AY228">IF($AV228,QUARTILE(IF(G3SelectionMask="x",IF(INDEX(StdCalcsRefCalcs,$E228,0)&gt;0,INDEX(StdCalcsRefCalcs,$E228,0)),""),3),"")</f>
        <v/>
      </c>
      <c r="AZ228" s="97" t="str">
        <f t="array" ref="AZ228">IF($AV228,MIN(IF(G3SelectionMask="x",IF(INDEX(StdCalcsRefCalcs,$E228,0)&gt;0,INDEX(StdCalcsRefCalcs,$E228,0)),"")),"")</f>
        <v/>
      </c>
      <c r="BA228" s="97" t="str">
        <f t="array" ref="BA228">IF($AV228,MAX(IF(G3SelectionMask="x",IF(INDEX(StdCalcsRefCalcs,$E228,0)&gt;0,INDEX(StdCalcsRefCalcs,$E228,0)),"")),"")</f>
        <v/>
      </c>
      <c r="BB228" s="97" t="str">
        <f t="shared" si="112"/>
        <v/>
      </c>
      <c r="BC228" s="97" t="str">
        <f t="array" ref="BC228">IF($AV228,STDEVA(IF(G3SelectionMask="x",IF(INDEX(StdCalcsRefCalcs,$E228,0)&gt;0,INDEX(StdCalcsRefCalcs,$E228,0)),"")),"")</f>
        <v/>
      </c>
      <c r="BD228" s="98" t="b">
        <f t="shared" si="113"/>
        <v>0</v>
      </c>
      <c r="BE228" s="98" t="str">
        <f t="array" ref="BE228">IF($BD228,MEDIAN(IF(G4SelectionMask="x",IF(INDEX(StdCalcsRefCalcs,$E228,0)&gt;0,INDEX(StdCalcsRefCalcs,$E228,0)),"")),"")</f>
        <v/>
      </c>
      <c r="BF228" s="98" t="str">
        <f t="array" ref="BF228">IF($BD228,QUARTILE(IF(G4SelectionMask="x",IF(INDEX(StdCalcsRefCalcs,$E228,0)&gt;0,INDEX(StdCalcsRefCalcs,$E228,0)),""),1),"")</f>
        <v/>
      </c>
      <c r="BG228" s="98" t="str">
        <f t="array" ref="BG228">IF($BD228,QUARTILE(IF(G4SelectionMask="x",IF(INDEX(StdCalcsRefCalcs,$E228,0)&gt;0,INDEX(StdCalcsRefCalcs,$E228,0)),""),3),"")</f>
        <v/>
      </c>
      <c r="BH228" s="98" t="str">
        <f t="array" ref="BH228">IF($BD228,MIN(IF(G4SelectionMask="x",IF(INDEX(StdCalcsRefCalcs,$E228,0)&gt;0,INDEX(StdCalcsRefCalcs,$E228,0)),"")),"")</f>
        <v/>
      </c>
      <c r="BI228" s="98" t="str">
        <f t="array" ref="BI228">IF($BD228,MAX(IF(G4SelectionMask="x",IF(INDEX(StdCalcsRefCalcs,$E228,0)&gt;0,INDEX(StdCalcsRefCalcs,$E228,0)),"")),"")</f>
        <v/>
      </c>
      <c r="BJ228" s="98" t="str">
        <f t="shared" si="114"/>
        <v/>
      </c>
      <c r="BK228" s="98" t="str">
        <f t="array" ref="BK228">IF($BD228,STDEVA(IF(G4SelectionMask="x",IF(INDEX(StdCalcsRefCalcs,$E228,0)&gt;0,INDEX(StdCalcsRefCalcs,$E228,0)),"")),"")</f>
        <v/>
      </c>
      <c r="BL228" s="97" t="b">
        <f t="shared" si="115"/>
        <v>0</v>
      </c>
      <c r="BM228" s="97" t="str">
        <f t="array" ref="BM228">IF($BL228,MEDIAN(IF(G5SelectionMask="x",IF(INDEX(StdCalcsRefCalcs,$E228,0)&gt;0,INDEX(StdCalcsRefCalcs,$E228,0)),"")),"")</f>
        <v/>
      </c>
      <c r="BN228" s="97" t="str">
        <f t="array" ref="BN228">IF($BL228,QUARTILE(IF(G5SelectionMask="x",IF(INDEX(StdCalcsRefCalcs,$E228,0)&gt;0,INDEX(StdCalcsRefCalcs,$E228,0)),""),1),"")</f>
        <v/>
      </c>
      <c r="BO228" s="97" t="str">
        <f t="array" ref="BO228">IF($BL228,QUARTILE(IF(G5SelectionMask="x",IF(INDEX(StdCalcsRefCalcs,$E228,0)&gt;0,INDEX(StdCalcsRefCalcs,$E228,0)),""),3),"")</f>
        <v/>
      </c>
      <c r="BP228" s="97" t="str">
        <f t="array" ref="BP228">IF($BL228,MIN(IF(G5SelectionMask="x",IF(INDEX(StdCalcsRefCalcs,$E228,0)&gt;0,INDEX(StdCalcsRefCalcs,$E228,0)),"")),"")</f>
        <v/>
      </c>
      <c r="BQ228" s="97" t="str">
        <f t="array" ref="BQ228">IF($BL228,MAX(IF(G5SelectionMask="x",IF(INDEX(StdCalcsRefCalcs,$E228,0)&gt;0,INDEX(StdCalcsRefCalcs,$E228,0)),"")),"")</f>
        <v/>
      </c>
      <c r="BR228" s="97" t="str">
        <f t="shared" si="116"/>
        <v/>
      </c>
      <c r="BS228" s="99" t="str">
        <f t="array" ref="BS228">IF($BL228,STDEVA(IF(G5SelectionMask="x",IF(INDEX(StdCalcsRefCalcs,$E228,0)&gt;0,INDEX(StdCalcsRefCalcs,$E228,0)),"")),"")</f>
        <v/>
      </c>
      <c r="BT228" s="108"/>
      <c r="BU228" s="109">
        <f t="shared" si="156"/>
        <v>1311.5174320007379</v>
      </c>
      <c r="BV228" s="109">
        <f t="shared" si="156"/>
        <v>16.782114415540541</v>
      </c>
      <c r="BW228" s="109">
        <f t="shared" si="156"/>
        <v>933.1353515775138</v>
      </c>
      <c r="BX228" s="109">
        <f t="shared" si="156"/>
        <v>1213.8641938245316</v>
      </c>
      <c r="BY228" s="109">
        <f t="shared" si="156"/>
        <v>2983.4868687354551</v>
      </c>
      <c r="BZ228" s="109">
        <f t="shared" si="156"/>
        <v>581.22920433996387</v>
      </c>
      <c r="CA228" s="109">
        <f t="shared" si="156"/>
        <v>390.79608650875389</v>
      </c>
      <c r="CB228" s="109" t="str">
        <f t="shared" si="156"/>
        <v/>
      </c>
      <c r="CC228" s="109">
        <f t="shared" si="156"/>
        <v>1626.64782438477</v>
      </c>
      <c r="CD228" s="109">
        <f t="shared" si="156"/>
        <v>2869.3717470807451</v>
      </c>
      <c r="CE228" s="109">
        <f t="shared" si="156"/>
        <v>2079.6413768029629</v>
      </c>
      <c r="CF228" s="109">
        <f t="shared" si="156"/>
        <v>1352.1730145164172</v>
      </c>
      <c r="CG228" s="109">
        <f t="shared" si="156"/>
        <v>1756.8014145115258</v>
      </c>
      <c r="CH228" s="109">
        <f t="shared" si="156"/>
        <v>766.02277369048807</v>
      </c>
      <c r="CI228" s="109">
        <f t="shared" si="156"/>
        <v>1670.4572935282968</v>
      </c>
    </row>
    <row r="229" spans="1:87" x14ac:dyDescent="0.2">
      <c r="A229" s="33">
        <f t="shared" si="131"/>
        <v>0</v>
      </c>
      <c r="B229" s="206"/>
      <c r="C229" s="200"/>
      <c r="D229" s="197"/>
      <c r="E229" s="72">
        <f t="shared" si="107"/>
        <v>219</v>
      </c>
      <c r="F229" s="9" t="s">
        <v>3041</v>
      </c>
      <c r="G229" s="9" t="str">
        <f t="shared" si="157"/>
        <v>Networking</v>
      </c>
      <c r="H229" s="9" t="s">
        <v>243</v>
      </c>
      <c r="I229" s="9">
        <f t="shared" si="158"/>
        <v>196</v>
      </c>
      <c r="J229" s="9" t="s">
        <v>221</v>
      </c>
      <c r="K229" s="9">
        <f t="shared" si="159"/>
        <v>14</v>
      </c>
      <c r="P229" s="97">
        <f t="shared" si="136"/>
        <v>1244.2462694582296</v>
      </c>
      <c r="Q229" s="97"/>
      <c r="R229" s="97"/>
      <c r="S229" s="97"/>
      <c r="T229" s="97"/>
      <c r="U229" s="98" t="str">
        <f t="shared" si="137"/>
        <v/>
      </c>
      <c r="V229" s="107">
        <f t="shared" si="138"/>
        <v>652.70328686458231</v>
      </c>
      <c r="W229" s="107">
        <f t="shared" si="139"/>
        <v>1030.5338476286202</v>
      </c>
      <c r="X229" s="107" t="str">
        <f t="shared" si="140"/>
        <v/>
      </c>
      <c r="Y229" s="107">
        <f t="shared" si="141"/>
        <v>280.80696202531647</v>
      </c>
      <c r="Z229" s="107">
        <f t="shared" si="142"/>
        <v>386.16168898043253</v>
      </c>
      <c r="AA229" s="107" t="str">
        <f t="shared" si="143"/>
        <v/>
      </c>
      <c r="AB229" s="107" t="str">
        <f t="shared" si="144"/>
        <v/>
      </c>
      <c r="AC229" s="107">
        <f t="shared" si="145"/>
        <v>1903.5982714951197</v>
      </c>
      <c r="AD229" s="107">
        <f t="shared" si="146"/>
        <v>1612.4090814814815</v>
      </c>
      <c r="AE229" s="107" t="str">
        <f t="shared" si="147"/>
        <v/>
      </c>
      <c r="AF229" s="97" t="b">
        <f t="shared" si="25"/>
        <v>1</v>
      </c>
      <c r="AG229" s="97">
        <f t="array" ref="AG229">IF($AF229,MEDIAN(IF(G1SelectionMask="x",IF(INDEX(StdCalcsRefCalcs,$E229,0)&gt;0,INDEX(StdCalcsRefCalcs,$E229,0)),"")),"")</f>
        <v>841.61856724660129</v>
      </c>
      <c r="AH229" s="97">
        <f t="array" ref="AH229">IF($AF229,QUARTILE(IF(G1SelectionMask="x",IF(INDEX(StdCalcsRefCalcs,$E229,0)&gt;0,INDEX(StdCalcsRefCalcs,$E229,0)),""),1),"")</f>
        <v>452.79708845146996</v>
      </c>
      <c r="AI229" s="97">
        <f t="array" ref="AI229">IF($AF229,QUARTILE(IF(G1SelectionMask="x",IF(INDEX(StdCalcsRefCalcs,$E229,0)&gt;0,INDEX(StdCalcsRefCalcs,$E229,0)),""),3),"")</f>
        <v>1466.9402730182662</v>
      </c>
      <c r="AJ229" s="97">
        <f t="array" ref="AJ229">IF($AF229,MIN(IF(G1SelectionMask="x",IF(INDEX(StdCalcsRefCalcs,$E229,0)&gt;0,INDEX(StdCalcsRefCalcs,$E229,0)),"")),"")</f>
        <v>280.80696202531647</v>
      </c>
      <c r="AK229" s="97">
        <f t="array" ref="AK229">IF($AF229,MAX(IF(G1SelectionMask="x",IF(INDEX(StdCalcsRefCalcs,$E229,0)&gt;0,INDEX(StdCalcsRefCalcs,$E229,0)),"")),"")</f>
        <v>1903.5982714951197</v>
      </c>
      <c r="AL229" s="97">
        <f t="shared" si="26"/>
        <v>977.70218974592547</v>
      </c>
      <c r="AM229" s="97">
        <f t="array" ref="AM229">IF($AF229,STDEVA(IF(G1SelectionMask="x",IF(INDEX(StdCalcsRefCalcs,$E229,0)&gt;0,INDEX(StdCalcsRefCalcs,$E229,0)),"")),"")</f>
        <v>663.94803803151365</v>
      </c>
      <c r="AN229" s="98" t="b">
        <f t="shared" si="109"/>
        <v>1</v>
      </c>
      <c r="AO229" s="98">
        <f t="array" ref="AO229">IF($AN229,MEDIAN(IF(G2SelectionMask="x",IF(INDEX(StdCalcsRefCalcs,$E229,0)&gt;0,INDEX(StdCalcsRefCalcs,$E229,0)),"")),"")</f>
        <v>652.70328686458231</v>
      </c>
      <c r="AP229" s="98">
        <f t="array" ref="AP229">IF($AN229,QUARTILE(IF(G2SelectionMask="x",IF(INDEX(StdCalcsRefCalcs,$E229,0)&gt;0,INDEX(StdCalcsRefCalcs,$E229,0)),""),1),"")</f>
        <v>497.62683688022651</v>
      </c>
      <c r="AQ229" s="98">
        <f t="array" ref="AQ229">IF($AN229,QUARTILE(IF(G2SelectionMask="x",IF(INDEX(StdCalcsRefCalcs,$E229,0)&gt;0,INDEX(StdCalcsRefCalcs,$E229,0)),""),3),"")</f>
        <v>1336.3658272407256</v>
      </c>
      <c r="AR229" s="98">
        <f t="array" ref="AR229">IF($AN229,MIN(IF(G2SelectionMask="x",IF(INDEX(StdCalcsRefCalcs,$E229,0)&gt;0,INDEX(StdCalcsRefCalcs,$E229,0)),"")),"")</f>
        <v>280.80696202531647</v>
      </c>
      <c r="AS229" s="98">
        <f t="array" ref="AS229">IF($AN229,MAX(IF(G2SelectionMask="x",IF(INDEX(StdCalcsRefCalcs,$E229,0)&gt;0,INDEX(StdCalcsRefCalcs,$E229,0)),"")),"")</f>
        <v>1612.4090814814815</v>
      </c>
      <c r="AT229" s="98">
        <f t="shared" si="110"/>
        <v>875.9823988984665</v>
      </c>
      <c r="AU229" s="98">
        <f t="array" ref="AU229">IF($AN229,STDEVA(IF(G2SelectionMask="x",IF(INDEX(StdCalcsRefCalcs,$E229,0)&gt;0,INDEX(StdCalcsRefCalcs,$E229,0)),"")),"")</f>
        <v>570.42033925656972</v>
      </c>
      <c r="AV229" s="97" t="b">
        <f t="shared" si="111"/>
        <v>0</v>
      </c>
      <c r="AW229" s="97" t="str">
        <f t="array" ref="AW229">IF($AV229,MEDIAN(IF(G3SelectionMask="x",IF(INDEX(StdCalcsRefCalcs,$E229,0)&gt;0,INDEX(StdCalcsRefCalcs,$E229,0)),"")),"")</f>
        <v/>
      </c>
      <c r="AX229" s="97" t="str">
        <f t="array" ref="AX229">IF($AV229,QUARTILE(IF(G3SelectionMask="x",IF(INDEX(StdCalcsRefCalcs,$E229,0)&gt;0,INDEX(StdCalcsRefCalcs,$E229,0)),""),1),"")</f>
        <v/>
      </c>
      <c r="AY229" s="97" t="str">
        <f t="array" ref="AY229">IF($AV229,QUARTILE(IF(G3SelectionMask="x",IF(INDEX(StdCalcsRefCalcs,$E229,0)&gt;0,INDEX(StdCalcsRefCalcs,$E229,0)),""),3),"")</f>
        <v/>
      </c>
      <c r="AZ229" s="97" t="str">
        <f t="array" ref="AZ229">IF($AV229,MIN(IF(G3SelectionMask="x",IF(INDEX(StdCalcsRefCalcs,$E229,0)&gt;0,INDEX(StdCalcsRefCalcs,$E229,0)),"")),"")</f>
        <v/>
      </c>
      <c r="BA229" s="97" t="str">
        <f t="array" ref="BA229">IF($AV229,MAX(IF(G3SelectionMask="x",IF(INDEX(StdCalcsRefCalcs,$E229,0)&gt;0,INDEX(StdCalcsRefCalcs,$E229,0)),"")),"")</f>
        <v/>
      </c>
      <c r="BB229" s="97" t="str">
        <f t="shared" si="112"/>
        <v/>
      </c>
      <c r="BC229" s="97" t="str">
        <f t="array" ref="BC229">IF($AV229,STDEVA(IF(G3SelectionMask="x",IF(INDEX(StdCalcsRefCalcs,$E229,0)&gt;0,INDEX(StdCalcsRefCalcs,$E229,0)),"")),"")</f>
        <v/>
      </c>
      <c r="BD229" s="98" t="b">
        <f t="shared" si="113"/>
        <v>0</v>
      </c>
      <c r="BE229" s="98" t="str">
        <f t="array" ref="BE229">IF($BD229,MEDIAN(IF(G4SelectionMask="x",IF(INDEX(StdCalcsRefCalcs,$E229,0)&gt;0,INDEX(StdCalcsRefCalcs,$E229,0)),"")),"")</f>
        <v/>
      </c>
      <c r="BF229" s="98" t="str">
        <f t="array" ref="BF229">IF($BD229,QUARTILE(IF(G4SelectionMask="x",IF(INDEX(StdCalcsRefCalcs,$E229,0)&gt;0,INDEX(StdCalcsRefCalcs,$E229,0)),""),1),"")</f>
        <v/>
      </c>
      <c r="BG229" s="98" t="str">
        <f t="array" ref="BG229">IF($BD229,QUARTILE(IF(G4SelectionMask="x",IF(INDEX(StdCalcsRefCalcs,$E229,0)&gt;0,INDEX(StdCalcsRefCalcs,$E229,0)),""),3),"")</f>
        <v/>
      </c>
      <c r="BH229" s="98" t="str">
        <f t="array" ref="BH229">IF($BD229,MIN(IF(G4SelectionMask="x",IF(INDEX(StdCalcsRefCalcs,$E229,0)&gt;0,INDEX(StdCalcsRefCalcs,$E229,0)),"")),"")</f>
        <v/>
      </c>
      <c r="BI229" s="98" t="str">
        <f t="array" ref="BI229">IF($BD229,MAX(IF(G4SelectionMask="x",IF(INDEX(StdCalcsRefCalcs,$E229,0)&gt;0,INDEX(StdCalcsRefCalcs,$E229,0)),"")),"")</f>
        <v/>
      </c>
      <c r="BJ229" s="98" t="str">
        <f t="shared" si="114"/>
        <v/>
      </c>
      <c r="BK229" s="98" t="str">
        <f t="array" ref="BK229">IF($BD229,STDEVA(IF(G4SelectionMask="x",IF(INDEX(StdCalcsRefCalcs,$E229,0)&gt;0,INDEX(StdCalcsRefCalcs,$E229,0)),"")),"")</f>
        <v/>
      </c>
      <c r="BL229" s="97" t="b">
        <f t="shared" si="115"/>
        <v>0</v>
      </c>
      <c r="BM229" s="97" t="str">
        <f t="array" ref="BM229">IF($BL229,MEDIAN(IF(G5SelectionMask="x",IF(INDEX(StdCalcsRefCalcs,$E229,0)&gt;0,INDEX(StdCalcsRefCalcs,$E229,0)),"")),"")</f>
        <v/>
      </c>
      <c r="BN229" s="97" t="str">
        <f t="array" ref="BN229">IF($BL229,QUARTILE(IF(G5SelectionMask="x",IF(INDEX(StdCalcsRefCalcs,$E229,0)&gt;0,INDEX(StdCalcsRefCalcs,$E229,0)),""),1),"")</f>
        <v/>
      </c>
      <c r="BO229" s="97" t="str">
        <f t="array" ref="BO229">IF($BL229,QUARTILE(IF(G5SelectionMask="x",IF(INDEX(StdCalcsRefCalcs,$E229,0)&gt;0,INDEX(StdCalcsRefCalcs,$E229,0)),""),3),"")</f>
        <v/>
      </c>
      <c r="BP229" s="97" t="str">
        <f t="array" ref="BP229">IF($BL229,MIN(IF(G5SelectionMask="x",IF(INDEX(StdCalcsRefCalcs,$E229,0)&gt;0,INDEX(StdCalcsRefCalcs,$E229,0)),"")),"")</f>
        <v/>
      </c>
      <c r="BQ229" s="97" t="str">
        <f t="array" ref="BQ229">IF($BL229,MAX(IF(G5SelectionMask="x",IF(INDEX(StdCalcsRefCalcs,$E229,0)&gt;0,INDEX(StdCalcsRefCalcs,$E229,0)),"")),"")</f>
        <v/>
      </c>
      <c r="BR229" s="97" t="str">
        <f t="shared" si="116"/>
        <v/>
      </c>
      <c r="BS229" s="99" t="str">
        <f t="array" ref="BS229">IF($BL229,STDEVA(IF(G5SelectionMask="x",IF(INDEX(StdCalcsRefCalcs,$E229,0)&gt;0,INDEX(StdCalcsRefCalcs,$E229,0)),"")),"")</f>
        <v/>
      </c>
      <c r="BT229" s="108"/>
      <c r="BU229" s="109">
        <f t="shared" si="156"/>
        <v>1244.2462694582296</v>
      </c>
      <c r="BV229" s="109" t="str">
        <f t="shared" si="156"/>
        <v/>
      </c>
      <c r="BW229" s="109">
        <f t="shared" si="156"/>
        <v>652.70328686458231</v>
      </c>
      <c r="BX229" s="109">
        <f t="shared" si="156"/>
        <v>1030.5338476286202</v>
      </c>
      <c r="BY229" s="109" t="str">
        <f t="shared" si="156"/>
        <v/>
      </c>
      <c r="BZ229" s="109">
        <f t="shared" si="156"/>
        <v>280.80696202531647</v>
      </c>
      <c r="CA229" s="109">
        <f t="shared" si="156"/>
        <v>386.16168898043253</v>
      </c>
      <c r="CB229" s="109" t="str">
        <f t="shared" si="156"/>
        <v/>
      </c>
      <c r="CC229" s="109" t="str">
        <f t="shared" si="156"/>
        <v/>
      </c>
      <c r="CD229" s="109">
        <f t="shared" si="156"/>
        <v>1903.5982714951197</v>
      </c>
      <c r="CE229" s="109">
        <f t="shared" si="156"/>
        <v>1612.4090814814815</v>
      </c>
      <c r="CF229" s="109" t="str">
        <f t="shared" si="156"/>
        <v/>
      </c>
      <c r="CG229" s="109" t="str">
        <f t="shared" si="156"/>
        <v/>
      </c>
      <c r="CH229" s="109">
        <f t="shared" si="156"/>
        <v>497.62683688022651</v>
      </c>
      <c r="CI229" s="109">
        <f t="shared" si="156"/>
        <v>1336.3658272407256</v>
      </c>
    </row>
    <row r="230" spans="1:87" x14ac:dyDescent="0.2">
      <c r="A230" s="33">
        <f t="shared" si="131"/>
        <v>0</v>
      </c>
      <c r="B230" s="206"/>
      <c r="C230" s="200"/>
      <c r="D230" s="197"/>
      <c r="E230" s="72">
        <f t="shared" si="107"/>
        <v>220</v>
      </c>
      <c r="F230" s="9" t="s">
        <v>3042</v>
      </c>
      <c r="G230" s="9" t="str">
        <f t="shared" si="157"/>
        <v>Telecoms</v>
      </c>
      <c r="H230" s="9" t="s">
        <v>244</v>
      </c>
      <c r="I230" s="9">
        <f t="shared" si="158"/>
        <v>199</v>
      </c>
      <c r="J230" s="9" t="s">
        <v>221</v>
      </c>
      <c r="K230" s="9">
        <f t="shared" si="159"/>
        <v>14</v>
      </c>
      <c r="P230" s="97">
        <f t="shared" si="136"/>
        <v>67.271162542508378</v>
      </c>
      <c r="Q230" s="97"/>
      <c r="R230" s="97"/>
      <c r="S230" s="97"/>
      <c r="T230" s="97"/>
      <c r="U230" s="98" t="str">
        <f t="shared" si="137"/>
        <v/>
      </c>
      <c r="V230" s="107">
        <f t="shared" si="138"/>
        <v>280.43206471293149</v>
      </c>
      <c r="W230" s="107">
        <f t="shared" si="139"/>
        <v>183.33034619591143</v>
      </c>
      <c r="X230" s="107" t="str">
        <f t="shared" si="140"/>
        <v/>
      </c>
      <c r="Y230" s="107">
        <f t="shared" si="141"/>
        <v>300.42224231464741</v>
      </c>
      <c r="Z230" s="107">
        <f t="shared" si="142"/>
        <v>4.6343975283213181</v>
      </c>
      <c r="AA230" s="107" t="str">
        <f t="shared" si="143"/>
        <v/>
      </c>
      <c r="AB230" s="107" t="str">
        <f t="shared" si="144"/>
        <v/>
      </c>
      <c r="AC230" s="107">
        <f t="shared" si="145"/>
        <v>965.77347558562565</v>
      </c>
      <c r="AD230" s="107">
        <f t="shared" si="146"/>
        <v>467.23229629629628</v>
      </c>
      <c r="AE230" s="107" t="str">
        <f t="shared" si="147"/>
        <v/>
      </c>
      <c r="AF230" s="97" t="b">
        <f t="shared" si="25"/>
        <v>1</v>
      </c>
      <c r="AG230" s="97">
        <f t="array" ref="AG230">IF($AF230,MEDIAN(IF(G1SelectionMask="x",IF(INDEX(StdCalcsRefCalcs,$E230,0)&gt;0,INDEX(StdCalcsRefCalcs,$E230,0)),"")),"")</f>
        <v>290.42715351378945</v>
      </c>
      <c r="AH230" s="97">
        <f t="array" ref="AH230">IF($AF230,QUARTILE(IF(G1SelectionMask="x",IF(INDEX(StdCalcsRefCalcs,$E230,0)&gt;0,INDEX(StdCalcsRefCalcs,$E230,0)),""),1),"")</f>
        <v>207.60577582516646</v>
      </c>
      <c r="AI230" s="97">
        <f t="array" ref="AI230">IF($AF230,QUARTILE(IF(G1SelectionMask="x",IF(INDEX(StdCalcsRefCalcs,$E230,0)&gt;0,INDEX(StdCalcsRefCalcs,$E230,0)),""),3),"")</f>
        <v>425.52978280088405</v>
      </c>
      <c r="AJ230" s="97">
        <f t="array" ref="AJ230">IF($AF230,MIN(IF(G1SelectionMask="x",IF(INDEX(StdCalcsRefCalcs,$E230,0)&gt;0,INDEX(StdCalcsRefCalcs,$E230,0)),"")),"")</f>
        <v>4.6343975283213181</v>
      </c>
      <c r="AK230" s="97">
        <f t="array" ref="AK230">IF($AF230,MAX(IF(G1SelectionMask="x",IF(INDEX(StdCalcsRefCalcs,$E230,0)&gt;0,INDEX(StdCalcsRefCalcs,$E230,0)),"")),"")</f>
        <v>965.77347558562565</v>
      </c>
      <c r="AL230" s="97">
        <f t="shared" si="26"/>
        <v>366.97080377228895</v>
      </c>
      <c r="AM230" s="97">
        <f t="array" ref="AM230">IF($AF230,STDEVA(IF(G1SelectionMask="x",IF(INDEX(StdCalcsRefCalcs,$E230,0)&gt;0,INDEX(StdCalcsRefCalcs,$E230,0)),"")),"")</f>
        <v>330.31686605217487</v>
      </c>
      <c r="AN230" s="98" t="b">
        <f t="shared" si="109"/>
        <v>1</v>
      </c>
      <c r="AO230" s="98">
        <f t="array" ref="AO230">IF($AN230,MEDIAN(IF(G2SelectionMask="x",IF(INDEX(StdCalcsRefCalcs,$E230,0)&gt;0,INDEX(StdCalcsRefCalcs,$E230,0)),"")),"")</f>
        <v>300.42224231464741</v>
      </c>
      <c r="AP230" s="98">
        <f t="array" ref="AP230">IF($AN230,QUARTILE(IF(G2SelectionMask="x",IF(INDEX(StdCalcsRefCalcs,$E230,0)&gt;0,INDEX(StdCalcsRefCalcs,$E230,0)),""),1),"")</f>
        <v>280.43206471293149</v>
      </c>
      <c r="AQ230" s="98">
        <f t="array" ref="AQ230">IF($AN230,QUARTILE(IF(G2SelectionMask="x",IF(INDEX(StdCalcsRefCalcs,$E230,0)&gt;0,INDEX(StdCalcsRefCalcs,$E230,0)),""),3),"")</f>
        <v>334.09146628757105</v>
      </c>
      <c r="AR230" s="98">
        <f t="array" ref="AR230">IF($AN230,MIN(IF(G2SelectionMask="x",IF(INDEX(StdCalcsRefCalcs,$E230,0)&gt;0,INDEX(StdCalcsRefCalcs,$E230,0)),"")),"")</f>
        <v>268.3959368102615</v>
      </c>
      <c r="AS230" s="98">
        <f t="array" ref="AS230">IF($AN230,MAX(IF(G2SelectionMask="x",IF(INDEX(StdCalcsRefCalcs,$E230,0)&gt;0,INDEX(StdCalcsRefCalcs,$E230,0)),"")),"")</f>
        <v>467.23229629629628</v>
      </c>
      <c r="AT230" s="98">
        <f t="shared" si="110"/>
        <v>330.11480128434152</v>
      </c>
      <c r="AU230" s="98">
        <f t="array" ref="AU230">IF($AN230,STDEVA(IF(G2SelectionMask="x",IF(INDEX(StdCalcsRefCalcs,$E230,0)&gt;0,INDEX(StdCalcsRefCalcs,$E230,0)),"")),"")</f>
        <v>80.585764726569778</v>
      </c>
      <c r="AV230" s="97" t="b">
        <f t="shared" si="111"/>
        <v>0</v>
      </c>
      <c r="AW230" s="97" t="str">
        <f t="array" ref="AW230">IF($AV230,MEDIAN(IF(G3SelectionMask="x",IF(INDEX(StdCalcsRefCalcs,$E230,0)&gt;0,INDEX(StdCalcsRefCalcs,$E230,0)),"")),"")</f>
        <v/>
      </c>
      <c r="AX230" s="97" t="str">
        <f t="array" ref="AX230">IF($AV230,QUARTILE(IF(G3SelectionMask="x",IF(INDEX(StdCalcsRefCalcs,$E230,0)&gt;0,INDEX(StdCalcsRefCalcs,$E230,0)),""),1),"")</f>
        <v/>
      </c>
      <c r="AY230" s="97" t="str">
        <f t="array" ref="AY230">IF($AV230,QUARTILE(IF(G3SelectionMask="x",IF(INDEX(StdCalcsRefCalcs,$E230,0)&gt;0,INDEX(StdCalcsRefCalcs,$E230,0)),""),3),"")</f>
        <v/>
      </c>
      <c r="AZ230" s="97" t="str">
        <f t="array" ref="AZ230">IF($AV230,MIN(IF(G3SelectionMask="x",IF(INDEX(StdCalcsRefCalcs,$E230,0)&gt;0,INDEX(StdCalcsRefCalcs,$E230,0)),"")),"")</f>
        <v/>
      </c>
      <c r="BA230" s="97" t="str">
        <f t="array" ref="BA230">IF($AV230,MAX(IF(G3SelectionMask="x",IF(INDEX(StdCalcsRefCalcs,$E230,0)&gt;0,INDEX(StdCalcsRefCalcs,$E230,0)),"")),"")</f>
        <v/>
      </c>
      <c r="BB230" s="97" t="str">
        <f t="shared" si="112"/>
        <v/>
      </c>
      <c r="BC230" s="97" t="str">
        <f t="array" ref="BC230">IF($AV230,STDEVA(IF(G3SelectionMask="x",IF(INDEX(StdCalcsRefCalcs,$E230,0)&gt;0,INDEX(StdCalcsRefCalcs,$E230,0)),"")),"")</f>
        <v/>
      </c>
      <c r="BD230" s="98" t="b">
        <f t="shared" si="113"/>
        <v>0</v>
      </c>
      <c r="BE230" s="98" t="str">
        <f t="array" ref="BE230">IF($BD230,MEDIAN(IF(G4SelectionMask="x",IF(INDEX(StdCalcsRefCalcs,$E230,0)&gt;0,INDEX(StdCalcsRefCalcs,$E230,0)),"")),"")</f>
        <v/>
      </c>
      <c r="BF230" s="98" t="str">
        <f t="array" ref="BF230">IF($BD230,QUARTILE(IF(G4SelectionMask="x",IF(INDEX(StdCalcsRefCalcs,$E230,0)&gt;0,INDEX(StdCalcsRefCalcs,$E230,0)),""),1),"")</f>
        <v/>
      </c>
      <c r="BG230" s="98" t="str">
        <f t="array" ref="BG230">IF($BD230,QUARTILE(IF(G4SelectionMask="x",IF(INDEX(StdCalcsRefCalcs,$E230,0)&gt;0,INDEX(StdCalcsRefCalcs,$E230,0)),""),3),"")</f>
        <v/>
      </c>
      <c r="BH230" s="98" t="str">
        <f t="array" ref="BH230">IF($BD230,MIN(IF(G4SelectionMask="x",IF(INDEX(StdCalcsRefCalcs,$E230,0)&gt;0,INDEX(StdCalcsRefCalcs,$E230,0)),"")),"")</f>
        <v/>
      </c>
      <c r="BI230" s="98" t="str">
        <f t="array" ref="BI230">IF($BD230,MAX(IF(G4SelectionMask="x",IF(INDEX(StdCalcsRefCalcs,$E230,0)&gt;0,INDEX(StdCalcsRefCalcs,$E230,0)),"")),"")</f>
        <v/>
      </c>
      <c r="BJ230" s="98" t="str">
        <f t="shared" si="114"/>
        <v/>
      </c>
      <c r="BK230" s="98" t="str">
        <f t="array" ref="BK230">IF($BD230,STDEVA(IF(G4SelectionMask="x",IF(INDEX(StdCalcsRefCalcs,$E230,0)&gt;0,INDEX(StdCalcsRefCalcs,$E230,0)),"")),"")</f>
        <v/>
      </c>
      <c r="BL230" s="97" t="b">
        <f t="shared" si="115"/>
        <v>0</v>
      </c>
      <c r="BM230" s="97" t="str">
        <f t="array" ref="BM230">IF($BL230,MEDIAN(IF(G5SelectionMask="x",IF(INDEX(StdCalcsRefCalcs,$E230,0)&gt;0,INDEX(StdCalcsRefCalcs,$E230,0)),"")),"")</f>
        <v/>
      </c>
      <c r="BN230" s="97" t="str">
        <f t="array" ref="BN230">IF($BL230,QUARTILE(IF(G5SelectionMask="x",IF(INDEX(StdCalcsRefCalcs,$E230,0)&gt;0,INDEX(StdCalcsRefCalcs,$E230,0)),""),1),"")</f>
        <v/>
      </c>
      <c r="BO230" s="97" t="str">
        <f t="array" ref="BO230">IF($BL230,QUARTILE(IF(G5SelectionMask="x",IF(INDEX(StdCalcsRefCalcs,$E230,0)&gt;0,INDEX(StdCalcsRefCalcs,$E230,0)),""),3),"")</f>
        <v/>
      </c>
      <c r="BP230" s="97" t="str">
        <f t="array" ref="BP230">IF($BL230,MIN(IF(G5SelectionMask="x",IF(INDEX(StdCalcsRefCalcs,$E230,0)&gt;0,INDEX(StdCalcsRefCalcs,$E230,0)),"")),"")</f>
        <v/>
      </c>
      <c r="BQ230" s="97" t="str">
        <f t="array" ref="BQ230">IF($BL230,MAX(IF(G5SelectionMask="x",IF(INDEX(StdCalcsRefCalcs,$E230,0)&gt;0,INDEX(StdCalcsRefCalcs,$E230,0)),"")),"")</f>
        <v/>
      </c>
      <c r="BR230" s="97" t="str">
        <f t="shared" si="116"/>
        <v/>
      </c>
      <c r="BS230" s="99" t="str">
        <f t="array" ref="BS230">IF($BL230,STDEVA(IF(G5SelectionMask="x",IF(INDEX(StdCalcsRefCalcs,$E230,0)&gt;0,INDEX(StdCalcsRefCalcs,$E230,0)),"")),"")</f>
        <v/>
      </c>
      <c r="BT230" s="108"/>
      <c r="BU230" s="109">
        <f t="shared" si="156"/>
        <v>67.271162542508378</v>
      </c>
      <c r="BV230" s="109" t="str">
        <f t="shared" si="156"/>
        <v/>
      </c>
      <c r="BW230" s="109">
        <f t="shared" si="156"/>
        <v>280.43206471293149</v>
      </c>
      <c r="BX230" s="109">
        <f t="shared" si="156"/>
        <v>183.33034619591143</v>
      </c>
      <c r="BY230" s="109" t="str">
        <f t="shared" si="156"/>
        <v/>
      </c>
      <c r="BZ230" s="109">
        <f t="shared" si="156"/>
        <v>300.42224231464741</v>
      </c>
      <c r="CA230" s="109">
        <f t="shared" si="156"/>
        <v>4.6343975283213181</v>
      </c>
      <c r="CB230" s="109" t="str">
        <f t="shared" si="156"/>
        <v/>
      </c>
      <c r="CC230" s="109" t="str">
        <f t="shared" si="156"/>
        <v/>
      </c>
      <c r="CD230" s="109">
        <f t="shared" si="156"/>
        <v>965.77347558562565</v>
      </c>
      <c r="CE230" s="109">
        <f t="shared" si="156"/>
        <v>467.23229629629628</v>
      </c>
      <c r="CF230" s="109" t="str">
        <f t="shared" si="156"/>
        <v/>
      </c>
      <c r="CG230" s="109" t="str">
        <f t="shared" si="156"/>
        <v/>
      </c>
      <c r="CH230" s="109">
        <f t="shared" si="156"/>
        <v>268.3959368102615</v>
      </c>
      <c r="CI230" s="109">
        <f t="shared" si="156"/>
        <v>334.09146628757105</v>
      </c>
    </row>
    <row r="231" spans="1:87" ht="13.5" thickBot="1" x14ac:dyDescent="0.25">
      <c r="A231" s="33">
        <f t="shared" si="131"/>
        <v>0</v>
      </c>
      <c r="B231" s="206"/>
      <c r="C231" s="200"/>
      <c r="D231" s="198"/>
      <c r="E231" s="72">
        <f t="shared" si="107"/>
        <v>221</v>
      </c>
      <c r="F231" s="9" t="s">
        <v>3049</v>
      </c>
      <c r="G231" s="9" t="str">
        <f t="shared" si="130"/>
        <v>ATM infrastructure</v>
      </c>
      <c r="H231" s="9" t="s">
        <v>634</v>
      </c>
      <c r="I231" s="9">
        <f t="shared" si="153"/>
        <v>202</v>
      </c>
      <c r="J231" s="9" t="s">
        <v>221</v>
      </c>
      <c r="K231" s="9">
        <f t="shared" si="155"/>
        <v>14</v>
      </c>
      <c r="P231" s="97" t="str">
        <f t="shared" si="136"/>
        <v/>
      </c>
      <c r="Q231" s="97"/>
      <c r="R231" s="97"/>
      <c r="S231" s="97"/>
      <c r="T231" s="97"/>
      <c r="U231" s="98" t="str">
        <f t="shared" si="137"/>
        <v/>
      </c>
      <c r="V231" s="107">
        <f t="shared" si="138"/>
        <v>300.5288863862246</v>
      </c>
      <c r="W231" s="107">
        <f t="shared" si="139"/>
        <v>305.62220943781944</v>
      </c>
      <c r="X231" s="107">
        <f t="shared" si="140"/>
        <v>1293.0025675498293</v>
      </c>
      <c r="Y231" s="107">
        <f t="shared" si="141"/>
        <v>1051.4837251356239</v>
      </c>
      <c r="Z231" s="107">
        <f t="shared" si="142"/>
        <v>1277.0339855818743</v>
      </c>
      <c r="AA231" s="107">
        <f t="shared" si="143"/>
        <v>0</v>
      </c>
      <c r="AB231" s="107" t="str">
        <f t="shared" si="144"/>
        <v/>
      </c>
      <c r="AC231" s="107">
        <f t="shared" si="145"/>
        <v>1393.3416668677905</v>
      </c>
      <c r="AD231" s="107">
        <f t="shared" si="146"/>
        <v>276.5528888888889</v>
      </c>
      <c r="AE231" s="107">
        <f t="shared" si="147"/>
        <v>1229.4848973739684</v>
      </c>
      <c r="AF231" s="97" t="b">
        <f t="shared" si="25"/>
        <v>1</v>
      </c>
      <c r="AG231" s="97">
        <f t="array" ref="AG231">IF($AF231,MEDIAN(IF(G1SelectionMask="x",IF(INDEX(StdCalcsRefCalcs,$E231,0)&gt;0,INDEX(StdCalcsRefCalcs,$E231,0)),"")),"")</f>
        <v>1140.484311254796</v>
      </c>
      <c r="AH231" s="97">
        <f t="array" ref="AH231">IF($AF231,QUARTILE(IF(G1SelectionMask="x",IF(INDEX(StdCalcsRefCalcs,$E231,0)&gt;0,INDEX(StdCalcsRefCalcs,$E231,0)),""),1),"")</f>
        <v>304.34887867492074</v>
      </c>
      <c r="AI231" s="97">
        <f t="array" ref="AI231">IF($AF231,QUARTILE(IF(G1SelectionMask="x",IF(INDEX(StdCalcsRefCalcs,$E231,0)&gt;0,INDEX(StdCalcsRefCalcs,$E231,0)),""),3),"")</f>
        <v>1281.0261310738631</v>
      </c>
      <c r="AJ231" s="97">
        <f t="array" ref="AJ231">IF($AF231,MIN(IF(G1SelectionMask="x",IF(INDEX(StdCalcsRefCalcs,$E231,0)&gt;0,INDEX(StdCalcsRefCalcs,$E231,0)),"")),"")</f>
        <v>276.5528888888889</v>
      </c>
      <c r="AK231" s="97">
        <f t="array" ref="AK231">IF($AF231,MAX(IF(G1SelectionMask="x",IF(INDEX(StdCalcsRefCalcs,$E231,0)&gt;0,INDEX(StdCalcsRefCalcs,$E231,0)),"")),"")</f>
        <v>1393.3416668677905</v>
      </c>
      <c r="AL231" s="97">
        <f t="shared" si="26"/>
        <v>791.89453635800214</v>
      </c>
      <c r="AM231" s="97">
        <f t="array" ref="AM231">IF($AF231,STDEVA(IF(G1SelectionMask="x",IF(INDEX(StdCalcsRefCalcs,$E231,0)&gt;0,INDEX(StdCalcsRefCalcs,$E231,0)),"")),"")</f>
        <v>503.15730823733543</v>
      </c>
      <c r="AN231" s="98" t="b">
        <f t="shared" si="109"/>
        <v>1</v>
      </c>
      <c r="AO231" s="98">
        <f t="array" ref="AO231">IF($AN231,MEDIAN(IF(G2SelectionMask="x",IF(INDEX(StdCalcsRefCalcs,$E231,0)&gt;0,INDEX(StdCalcsRefCalcs,$E231,0)),"")),"")</f>
        <v>750.05239894860631</v>
      </c>
      <c r="AP231" s="98">
        <f t="array" ref="AP231">IF($AN231,QUARTILE(IF(G2SelectionMask="x",IF(INDEX(StdCalcsRefCalcs,$E231,0)&gt;0,INDEX(StdCalcsRefCalcs,$E231,0)),""),1),"")</f>
        <v>366.22513894017919</v>
      </c>
      <c r="AQ231" s="98">
        <f t="array" ref="AQ231">IF($AN231,QUARTILE(IF(G2SelectionMask="x",IF(INDEX(StdCalcsRefCalcs,$E231,0)&gt;0,INDEX(StdCalcsRefCalcs,$E231,0)),""),3),"")</f>
        <v>1095.98401819521</v>
      </c>
      <c r="AR231" s="98">
        <f t="array" ref="AR231">IF($AN231,MIN(IF(G2SelectionMask="x",IF(INDEX(StdCalcsRefCalcs,$E231,0)&gt;0,INDEX(StdCalcsRefCalcs,$E231,0)),"")),"")</f>
        <v>276.5528888888889</v>
      </c>
      <c r="AS231" s="98">
        <f t="array" ref="AS231">IF($AN231,MAX(IF(G2SelectionMask="x",IF(INDEX(StdCalcsRefCalcs,$E231,0)&gt;0,INDEX(StdCalcsRefCalcs,$E231,0)),"")),"")</f>
        <v>1293.0025675498293</v>
      </c>
      <c r="AT231" s="98">
        <f t="shared" si="110"/>
        <v>671.03129478036055</v>
      </c>
      <c r="AU231" s="98">
        <f t="array" ref="AU231">IF($AN231,STDEVA(IF(G2SelectionMask="x",IF(INDEX(StdCalcsRefCalcs,$E231,0)&gt;0,INDEX(StdCalcsRefCalcs,$E231,0)),"")),"")</f>
        <v>428.07049136589558</v>
      </c>
      <c r="AV231" s="97" t="b">
        <f t="shared" si="111"/>
        <v>0</v>
      </c>
      <c r="AW231" s="97" t="str">
        <f t="array" ref="AW231">IF($AV231,MEDIAN(IF(G3SelectionMask="x",IF(INDEX(StdCalcsRefCalcs,$E231,0)&gt;0,INDEX(StdCalcsRefCalcs,$E231,0)),"")),"")</f>
        <v/>
      </c>
      <c r="AX231" s="97" t="str">
        <f t="array" ref="AX231">IF($AV231,QUARTILE(IF(G3SelectionMask="x",IF(INDEX(StdCalcsRefCalcs,$E231,0)&gt;0,INDEX(StdCalcsRefCalcs,$E231,0)),""),1),"")</f>
        <v/>
      </c>
      <c r="AY231" s="97" t="str">
        <f t="array" ref="AY231">IF($AV231,QUARTILE(IF(G3SelectionMask="x",IF(INDEX(StdCalcsRefCalcs,$E231,0)&gt;0,INDEX(StdCalcsRefCalcs,$E231,0)),""),3),"")</f>
        <v/>
      </c>
      <c r="AZ231" s="97" t="str">
        <f t="array" ref="AZ231">IF($AV231,MIN(IF(G3SelectionMask="x",IF(INDEX(StdCalcsRefCalcs,$E231,0)&gt;0,INDEX(StdCalcsRefCalcs,$E231,0)),"")),"")</f>
        <v/>
      </c>
      <c r="BA231" s="97" t="str">
        <f t="array" ref="BA231">IF($AV231,MAX(IF(G3SelectionMask="x",IF(INDEX(StdCalcsRefCalcs,$E231,0)&gt;0,INDEX(StdCalcsRefCalcs,$E231,0)),"")),"")</f>
        <v/>
      </c>
      <c r="BB231" s="97" t="str">
        <f t="shared" si="112"/>
        <v/>
      </c>
      <c r="BC231" s="97" t="str">
        <f t="array" ref="BC231">IF($AV231,STDEVA(IF(G3SelectionMask="x",IF(INDEX(StdCalcsRefCalcs,$E231,0)&gt;0,INDEX(StdCalcsRefCalcs,$E231,0)),"")),"")</f>
        <v/>
      </c>
      <c r="BD231" s="98" t="b">
        <f t="shared" si="113"/>
        <v>0</v>
      </c>
      <c r="BE231" s="98" t="str">
        <f t="array" ref="BE231">IF($BD231,MEDIAN(IF(G4SelectionMask="x",IF(INDEX(StdCalcsRefCalcs,$E231,0)&gt;0,INDEX(StdCalcsRefCalcs,$E231,0)),"")),"")</f>
        <v/>
      </c>
      <c r="BF231" s="98" t="str">
        <f t="array" ref="BF231">IF($BD231,QUARTILE(IF(G4SelectionMask="x",IF(INDEX(StdCalcsRefCalcs,$E231,0)&gt;0,INDEX(StdCalcsRefCalcs,$E231,0)),""),1),"")</f>
        <v/>
      </c>
      <c r="BG231" s="98" t="str">
        <f t="array" ref="BG231">IF($BD231,QUARTILE(IF(G4SelectionMask="x",IF(INDEX(StdCalcsRefCalcs,$E231,0)&gt;0,INDEX(StdCalcsRefCalcs,$E231,0)),""),3),"")</f>
        <v/>
      </c>
      <c r="BH231" s="98" t="str">
        <f t="array" ref="BH231">IF($BD231,MIN(IF(G4SelectionMask="x",IF(INDEX(StdCalcsRefCalcs,$E231,0)&gt;0,INDEX(StdCalcsRefCalcs,$E231,0)),"")),"")</f>
        <v/>
      </c>
      <c r="BI231" s="98" t="str">
        <f t="array" ref="BI231">IF($BD231,MAX(IF(G4SelectionMask="x",IF(INDEX(StdCalcsRefCalcs,$E231,0)&gt;0,INDEX(StdCalcsRefCalcs,$E231,0)),"")),"")</f>
        <v/>
      </c>
      <c r="BJ231" s="98" t="str">
        <f t="shared" si="114"/>
        <v/>
      </c>
      <c r="BK231" s="98" t="str">
        <f t="array" ref="BK231">IF($BD231,STDEVA(IF(G4SelectionMask="x",IF(INDEX(StdCalcsRefCalcs,$E231,0)&gt;0,INDEX(StdCalcsRefCalcs,$E231,0)),"")),"")</f>
        <v/>
      </c>
      <c r="BL231" s="97" t="b">
        <f t="shared" si="115"/>
        <v>0</v>
      </c>
      <c r="BM231" s="97" t="str">
        <f t="array" ref="BM231">IF($BL231,MEDIAN(IF(G5SelectionMask="x",IF(INDEX(StdCalcsRefCalcs,$E231,0)&gt;0,INDEX(StdCalcsRefCalcs,$E231,0)),"")),"")</f>
        <v/>
      </c>
      <c r="BN231" s="97" t="str">
        <f t="array" ref="BN231">IF($BL231,QUARTILE(IF(G5SelectionMask="x",IF(INDEX(StdCalcsRefCalcs,$E231,0)&gt;0,INDEX(StdCalcsRefCalcs,$E231,0)),""),1),"")</f>
        <v/>
      </c>
      <c r="BO231" s="97" t="str">
        <f t="array" ref="BO231">IF($BL231,QUARTILE(IF(G5SelectionMask="x",IF(INDEX(StdCalcsRefCalcs,$E231,0)&gt;0,INDEX(StdCalcsRefCalcs,$E231,0)),""),3),"")</f>
        <v/>
      </c>
      <c r="BP231" s="97" t="str">
        <f t="array" ref="BP231">IF($BL231,MIN(IF(G5SelectionMask="x",IF(INDEX(StdCalcsRefCalcs,$E231,0)&gt;0,INDEX(StdCalcsRefCalcs,$E231,0)),"")),"")</f>
        <v/>
      </c>
      <c r="BQ231" s="97" t="str">
        <f t="array" ref="BQ231">IF($BL231,MAX(IF(G5SelectionMask="x",IF(INDEX(StdCalcsRefCalcs,$E231,0)&gt;0,INDEX(StdCalcsRefCalcs,$E231,0)),"")),"")</f>
        <v/>
      </c>
      <c r="BR231" s="97" t="str">
        <f t="shared" si="116"/>
        <v/>
      </c>
      <c r="BS231" s="99" t="str">
        <f t="array" ref="BS231">IF($BL231,STDEVA(IF(G5SelectionMask="x",IF(INDEX(StdCalcsRefCalcs,$E231,0)&gt;0,INDEX(StdCalcsRefCalcs,$E231,0)),"")),"")</f>
        <v/>
      </c>
      <c r="BT231" s="108"/>
      <c r="BU231" s="109" t="str">
        <f t="shared" si="156"/>
        <v/>
      </c>
      <c r="BV231" s="109" t="str">
        <f t="shared" si="156"/>
        <v/>
      </c>
      <c r="BW231" s="109">
        <f t="shared" si="156"/>
        <v>300.5288863862246</v>
      </c>
      <c r="BX231" s="109">
        <f t="shared" si="156"/>
        <v>305.62220943781944</v>
      </c>
      <c r="BY231" s="109">
        <f t="shared" si="156"/>
        <v>1293.0025675498293</v>
      </c>
      <c r="BZ231" s="109">
        <f t="shared" si="156"/>
        <v>1051.4837251356239</v>
      </c>
      <c r="CA231" s="109">
        <f t="shared" si="156"/>
        <v>1277.0339855818743</v>
      </c>
      <c r="CB231" s="109">
        <f t="shared" si="156"/>
        <v>0</v>
      </c>
      <c r="CC231" s="109" t="str">
        <f t="shared" si="156"/>
        <v/>
      </c>
      <c r="CD231" s="109">
        <f t="shared" si="156"/>
        <v>1393.3416668677905</v>
      </c>
      <c r="CE231" s="109">
        <f t="shared" si="156"/>
        <v>276.5528888888889</v>
      </c>
      <c r="CF231" s="109">
        <f t="shared" si="156"/>
        <v>1229.4848973739684</v>
      </c>
      <c r="CG231" s="109">
        <f t="shared" si="156"/>
        <v>984.70377307628974</v>
      </c>
      <c r="CH231" s="109">
        <f t="shared" si="156"/>
        <v>515.40102482092288</v>
      </c>
      <c r="CI231" s="109">
        <f t="shared" si="156"/>
        <v>388.12388979149739</v>
      </c>
    </row>
    <row r="232" spans="1:87" x14ac:dyDescent="0.2">
      <c r="A232" s="33">
        <f t="shared" si="131"/>
        <v>0</v>
      </c>
      <c r="B232" s="206"/>
      <c r="C232" s="200"/>
      <c r="D232" s="196" t="s">
        <v>31</v>
      </c>
      <c r="E232" s="72">
        <f t="shared" si="107"/>
        <v>222</v>
      </c>
      <c r="F232" s="9" t="s">
        <v>2291</v>
      </c>
      <c r="G232" s="9" t="str">
        <f t="shared" si="130"/>
        <v>Management and overhead</v>
      </c>
      <c r="H232" s="9" t="s">
        <v>230</v>
      </c>
      <c r="I232" s="9">
        <f t="shared" si="153"/>
        <v>276</v>
      </c>
      <c r="J232" s="9" t="s">
        <v>221</v>
      </c>
      <c r="K232" s="9">
        <f t="shared" si="155"/>
        <v>14</v>
      </c>
      <c r="P232" s="97">
        <f t="shared" si="136"/>
        <v>1.817175537312056E-2</v>
      </c>
      <c r="Q232" s="97"/>
      <c r="R232" s="97"/>
      <c r="S232" s="97"/>
      <c r="T232" s="97"/>
      <c r="U232" s="98">
        <f t="shared" si="137"/>
        <v>1.3513513513513514E-3</v>
      </c>
      <c r="V232" s="107">
        <f t="shared" si="138"/>
        <v>6.6718782444698237E-3</v>
      </c>
      <c r="W232" s="107">
        <f t="shared" si="139"/>
        <v>2.8960817717206132E-3</v>
      </c>
      <c r="X232" s="107">
        <f t="shared" si="140"/>
        <v>2.055573908894028E-3</v>
      </c>
      <c r="Y232" s="107">
        <f t="shared" si="141"/>
        <v>2.7124773960216998E-3</v>
      </c>
      <c r="Z232" s="107">
        <f t="shared" si="142"/>
        <v>9.7837281153450046E-3</v>
      </c>
      <c r="AA232" s="107">
        <f t="shared" si="143"/>
        <v>6.4684933498073988E-3</v>
      </c>
      <c r="AB232" s="107">
        <f t="shared" si="144"/>
        <v>2.9730507336721973E-3</v>
      </c>
      <c r="AC232" s="107">
        <f t="shared" si="145"/>
        <v>2.0581122448979593E-2</v>
      </c>
      <c r="AD232" s="107">
        <f t="shared" si="146"/>
        <v>4.0740740740740737E-3</v>
      </c>
      <c r="AE232" s="107">
        <f t="shared" si="147"/>
        <v>3.5728321840723139E-4</v>
      </c>
      <c r="AF232" s="97" t="b">
        <f t="shared" si="25"/>
        <v>1</v>
      </c>
      <c r="AG232" s="97">
        <f t="array" ref="AG232">IF($AF232,MEDIAN(IF(G1SelectionMask="x",IF(INDEX(StdCalcsRefCalcs,$E232,0)&gt;0,INDEX(StdCalcsRefCalcs,$E232,0)),"")),"")</f>
        <v>2.9730507336721973E-3</v>
      </c>
      <c r="AH232" s="97">
        <f t="array" ref="AH232">IF($AF232,QUARTILE(IF(G1SelectionMask="x",IF(INDEX(StdCalcsRefCalcs,$E232,0)&gt;0,INDEX(StdCalcsRefCalcs,$E232,0)),""),1),"")</f>
        <v>2.3840256524578639E-3</v>
      </c>
      <c r="AI232" s="97">
        <f t="array" ref="AI232">IF($AF232,QUARTILE(IF(G1SelectionMask="x",IF(INDEX(StdCalcsRefCalcs,$E232,0)&gt;0,INDEX(StdCalcsRefCalcs,$E232,0)),""),3),"")</f>
        <v>6.5701857971386113E-3</v>
      </c>
      <c r="AJ232" s="97">
        <f t="array" ref="AJ232">IF($AF232,MIN(IF(G1SelectionMask="x",IF(INDEX(StdCalcsRefCalcs,$E232,0)&gt;0,INDEX(StdCalcsRefCalcs,$E232,0)),"")),"")</f>
        <v>3.5728321840723139E-4</v>
      </c>
      <c r="AK232" s="97">
        <f t="array" ref="AK232">IF($AF232,MAX(IF(G1SelectionMask="x",IF(INDEX(StdCalcsRefCalcs,$E232,0)&gt;0,INDEX(StdCalcsRefCalcs,$E232,0)),"")),"")</f>
        <v>2.0581122448979593E-2</v>
      </c>
      <c r="AL232" s="97">
        <f t="shared" si="26"/>
        <v>5.4477376920675467E-3</v>
      </c>
      <c r="AM232" s="97">
        <f t="array" ref="AM232">IF($AF232,STDEVA(IF(G1SelectionMask="x",IF(INDEX(StdCalcsRefCalcs,$E232,0)&gt;0,INDEX(StdCalcsRefCalcs,$E232,0)),"")),"")</f>
        <v>5.7145788680307954E-3</v>
      </c>
      <c r="AN232" s="98" t="b">
        <f t="shared" si="109"/>
        <v>1</v>
      </c>
      <c r="AO232" s="98">
        <f t="array" ref="AO232">IF($AN232,MEDIAN(IF(G2SelectionMask="x",IF(INDEX(StdCalcsRefCalcs,$E232,0)&gt;0,INDEX(StdCalcsRefCalcs,$E232,0)),"")),"")</f>
        <v>3.5235624038731355E-3</v>
      </c>
      <c r="AP232" s="98">
        <f t="array" ref="AP232">IF($AN232,QUARTILE(IF(G2SelectionMask="x",IF(INDEX(StdCalcsRefCalcs,$E232,0)&gt;0,INDEX(StdCalcsRefCalcs,$E232,0)),""),1),"")</f>
        <v>2.2197997806759459E-3</v>
      </c>
      <c r="AQ232" s="98">
        <f t="array" ref="AQ232">IF($AN232,QUARTILE(IF(G2SelectionMask="x",IF(INDEX(StdCalcsRefCalcs,$E232,0)&gt;0,INDEX(StdCalcsRefCalcs,$E232,0)),""),3),"")</f>
        <v>6.0021958991684386E-3</v>
      </c>
      <c r="AR232" s="98">
        <f t="array" ref="AR232">IF($AN232,MIN(IF(G2SelectionMask="x",IF(INDEX(StdCalcsRefCalcs,$E232,0)&gt;0,INDEX(StdCalcsRefCalcs,$E232,0)),"")),"")</f>
        <v>3.5728321840723139E-4</v>
      </c>
      <c r="AS232" s="98">
        <f t="array" ref="AS232">IF($AN232,MAX(IF(G2SelectionMask="x",IF(INDEX(StdCalcsRefCalcs,$E232,0)&gt;0,INDEX(StdCalcsRefCalcs,$E232,0)),"")),"")</f>
        <v>7.1350164654226129E-3</v>
      </c>
      <c r="AT232" s="98">
        <f t="shared" si="110"/>
        <v>3.8402502289371977E-3</v>
      </c>
      <c r="AU232" s="98">
        <f t="array" ref="AU232">IF($AN232,STDEVA(IF(G2SelectionMask="x",IF(INDEX(StdCalcsRefCalcs,$E232,0)&gt;0,INDEX(StdCalcsRefCalcs,$E232,0)),"")),"")</f>
        <v>2.3559107827108967E-3</v>
      </c>
      <c r="AV232" s="97" t="b">
        <f t="shared" si="111"/>
        <v>0</v>
      </c>
      <c r="AW232" s="97" t="str">
        <f t="array" ref="AW232">IF($AV232,MEDIAN(IF(G3SelectionMask="x",IF(INDEX(StdCalcsRefCalcs,$E232,0)&gt;0,INDEX(StdCalcsRefCalcs,$E232,0)),"")),"")</f>
        <v/>
      </c>
      <c r="AX232" s="97" t="str">
        <f t="array" ref="AX232">IF($AV232,QUARTILE(IF(G3SelectionMask="x",IF(INDEX(StdCalcsRefCalcs,$E232,0)&gt;0,INDEX(StdCalcsRefCalcs,$E232,0)),""),1),"")</f>
        <v/>
      </c>
      <c r="AY232" s="97" t="str">
        <f t="array" ref="AY232">IF($AV232,QUARTILE(IF(G3SelectionMask="x",IF(INDEX(StdCalcsRefCalcs,$E232,0)&gt;0,INDEX(StdCalcsRefCalcs,$E232,0)),""),3),"")</f>
        <v/>
      </c>
      <c r="AZ232" s="97" t="str">
        <f t="array" ref="AZ232">IF($AV232,MIN(IF(G3SelectionMask="x",IF(INDEX(StdCalcsRefCalcs,$E232,0)&gt;0,INDEX(StdCalcsRefCalcs,$E232,0)),"")),"")</f>
        <v/>
      </c>
      <c r="BA232" s="97" t="str">
        <f t="array" ref="BA232">IF($AV232,MAX(IF(G3SelectionMask="x",IF(INDEX(StdCalcsRefCalcs,$E232,0)&gt;0,INDEX(StdCalcsRefCalcs,$E232,0)),"")),"")</f>
        <v/>
      </c>
      <c r="BB232" s="97" t="str">
        <f t="shared" si="112"/>
        <v/>
      </c>
      <c r="BC232" s="97" t="str">
        <f t="array" ref="BC232">IF($AV232,STDEVA(IF(G3SelectionMask="x",IF(INDEX(StdCalcsRefCalcs,$E232,0)&gt;0,INDEX(StdCalcsRefCalcs,$E232,0)),"")),"")</f>
        <v/>
      </c>
      <c r="BD232" s="98" t="b">
        <f t="shared" si="113"/>
        <v>0</v>
      </c>
      <c r="BE232" s="98" t="str">
        <f t="array" ref="BE232">IF($BD232,MEDIAN(IF(G4SelectionMask="x",IF(INDEX(StdCalcsRefCalcs,$E232,0)&gt;0,INDEX(StdCalcsRefCalcs,$E232,0)),"")),"")</f>
        <v/>
      </c>
      <c r="BF232" s="98" t="str">
        <f t="array" ref="BF232">IF($BD232,QUARTILE(IF(G4SelectionMask="x",IF(INDEX(StdCalcsRefCalcs,$E232,0)&gt;0,INDEX(StdCalcsRefCalcs,$E232,0)),""),1),"")</f>
        <v/>
      </c>
      <c r="BG232" s="98" t="str">
        <f t="array" ref="BG232">IF($BD232,QUARTILE(IF(G4SelectionMask="x",IF(INDEX(StdCalcsRefCalcs,$E232,0)&gt;0,INDEX(StdCalcsRefCalcs,$E232,0)),""),3),"")</f>
        <v/>
      </c>
      <c r="BH232" s="98" t="str">
        <f t="array" ref="BH232">IF($BD232,MIN(IF(G4SelectionMask="x",IF(INDEX(StdCalcsRefCalcs,$E232,0)&gt;0,INDEX(StdCalcsRefCalcs,$E232,0)),"")),"")</f>
        <v/>
      </c>
      <c r="BI232" s="98" t="str">
        <f t="array" ref="BI232">IF($BD232,MAX(IF(G4SelectionMask="x",IF(INDEX(StdCalcsRefCalcs,$E232,0)&gt;0,INDEX(StdCalcsRefCalcs,$E232,0)),"")),"")</f>
        <v/>
      </c>
      <c r="BJ232" s="98" t="str">
        <f t="shared" si="114"/>
        <v/>
      </c>
      <c r="BK232" s="98" t="str">
        <f t="array" ref="BK232">IF($BD232,STDEVA(IF(G4SelectionMask="x",IF(INDEX(StdCalcsRefCalcs,$E232,0)&gt;0,INDEX(StdCalcsRefCalcs,$E232,0)),"")),"")</f>
        <v/>
      </c>
      <c r="BL232" s="97" t="b">
        <f t="shared" si="115"/>
        <v>0</v>
      </c>
      <c r="BM232" s="97" t="str">
        <f t="array" ref="BM232">IF($BL232,MEDIAN(IF(G5SelectionMask="x",IF(INDEX(StdCalcsRefCalcs,$E232,0)&gt;0,INDEX(StdCalcsRefCalcs,$E232,0)),"")),"")</f>
        <v/>
      </c>
      <c r="BN232" s="97" t="str">
        <f t="array" ref="BN232">IF($BL232,QUARTILE(IF(G5SelectionMask="x",IF(INDEX(StdCalcsRefCalcs,$E232,0)&gt;0,INDEX(StdCalcsRefCalcs,$E232,0)),""),1),"")</f>
        <v/>
      </c>
      <c r="BO232" s="97" t="str">
        <f t="array" ref="BO232">IF($BL232,QUARTILE(IF(G5SelectionMask="x",IF(INDEX(StdCalcsRefCalcs,$E232,0)&gt;0,INDEX(StdCalcsRefCalcs,$E232,0)),""),3),"")</f>
        <v/>
      </c>
      <c r="BP232" s="97" t="str">
        <f t="array" ref="BP232">IF($BL232,MIN(IF(G5SelectionMask="x",IF(INDEX(StdCalcsRefCalcs,$E232,0)&gt;0,INDEX(StdCalcsRefCalcs,$E232,0)),"")),"")</f>
        <v/>
      </c>
      <c r="BQ232" s="97" t="str">
        <f t="array" ref="BQ232">IF($BL232,MAX(IF(G5SelectionMask="x",IF(INDEX(StdCalcsRefCalcs,$E232,0)&gt;0,INDEX(StdCalcsRefCalcs,$E232,0)),"")),"")</f>
        <v/>
      </c>
      <c r="BR232" s="97" t="str">
        <f t="shared" si="116"/>
        <v/>
      </c>
      <c r="BS232" s="99" t="str">
        <f t="array" ref="BS232">IF($BL232,STDEVA(IF(G5SelectionMask="x",IF(INDEX(StdCalcsRefCalcs,$E232,0)&gt;0,INDEX(StdCalcsRefCalcs,$E232,0)),"")),"")</f>
        <v/>
      </c>
      <c r="BT232" s="108"/>
      <c r="BU232" s="109">
        <f t="shared" si="156"/>
        <v>1.817175537312056E-2</v>
      </c>
      <c r="BV232" s="109">
        <f t="shared" si="156"/>
        <v>1.3513513513513514E-3</v>
      </c>
      <c r="BW232" s="109">
        <f t="shared" si="156"/>
        <v>6.6718782444698237E-3</v>
      </c>
      <c r="BX232" s="109">
        <f t="shared" si="156"/>
        <v>2.8960817717206132E-3</v>
      </c>
      <c r="BY232" s="109">
        <f t="shared" si="156"/>
        <v>2.055573908894028E-3</v>
      </c>
      <c r="BZ232" s="109">
        <f t="shared" si="156"/>
        <v>2.7124773960216998E-3</v>
      </c>
      <c r="CA232" s="109">
        <f t="shared" si="156"/>
        <v>9.7837281153450046E-3</v>
      </c>
      <c r="CB232" s="109">
        <f t="shared" si="156"/>
        <v>6.4684933498073988E-3</v>
      </c>
      <c r="CC232" s="109">
        <f t="shared" si="156"/>
        <v>2.9730507336721973E-3</v>
      </c>
      <c r="CD232" s="109">
        <f t="shared" si="156"/>
        <v>2.0581122448979593E-2</v>
      </c>
      <c r="CE232" s="109">
        <f t="shared" si="156"/>
        <v>4.0740740740740737E-3</v>
      </c>
      <c r="CF232" s="109">
        <f t="shared" si="156"/>
        <v>3.5728321840723139E-4</v>
      </c>
      <c r="CG232" s="109">
        <f t="shared" si="156"/>
        <v>7.1350164654226129E-3</v>
      </c>
      <c r="CH232" s="109" t="str">
        <f t="shared" si="156"/>
        <v/>
      </c>
      <c r="CI232" s="109">
        <f t="shared" si="156"/>
        <v>4.603303547251557E-3</v>
      </c>
    </row>
    <row r="233" spans="1:87" x14ac:dyDescent="0.2">
      <c r="A233" s="33">
        <f t="shared" si="131"/>
        <v>0</v>
      </c>
      <c r="B233" s="206"/>
      <c r="C233" s="200"/>
      <c r="D233" s="197"/>
      <c r="E233" s="72">
        <f t="shared" si="107"/>
        <v>223</v>
      </c>
      <c r="F233" s="9" t="s">
        <v>2292</v>
      </c>
      <c r="G233" s="9" t="str">
        <f t="shared" si="130"/>
        <v>Management and overhead</v>
      </c>
      <c r="H233" s="9" t="s">
        <v>251</v>
      </c>
      <c r="I233" s="9">
        <f t="shared" si="153"/>
        <v>214</v>
      </c>
      <c r="J233" s="9" t="s">
        <v>221</v>
      </c>
      <c r="K233" s="9">
        <f t="shared" si="155"/>
        <v>14</v>
      </c>
      <c r="P233" s="97" t="str">
        <f t="shared" si="136"/>
        <v/>
      </c>
      <c r="Q233" s="97"/>
      <c r="R233" s="97"/>
      <c r="S233" s="97"/>
      <c r="T233" s="97"/>
      <c r="U233" s="98" t="str">
        <f t="shared" si="137"/>
        <v/>
      </c>
      <c r="V233" s="107" t="str">
        <f t="shared" si="138"/>
        <v/>
      </c>
      <c r="W233" s="107" t="str">
        <f t="shared" si="139"/>
        <v/>
      </c>
      <c r="X233" s="107" t="str">
        <f t="shared" si="140"/>
        <v/>
      </c>
      <c r="Y233" s="107" t="str">
        <f t="shared" si="141"/>
        <v/>
      </c>
      <c r="Z233" s="107" t="str">
        <f t="shared" si="142"/>
        <v/>
      </c>
      <c r="AA233" s="107" t="str">
        <f t="shared" si="143"/>
        <v/>
      </c>
      <c r="AB233" s="107" t="str">
        <f t="shared" si="144"/>
        <v/>
      </c>
      <c r="AC233" s="107" t="str">
        <f t="shared" si="145"/>
        <v/>
      </c>
      <c r="AD233" s="107" t="str">
        <f t="shared" si="146"/>
        <v/>
      </c>
      <c r="AE233" s="107" t="str">
        <f t="shared" si="147"/>
        <v/>
      </c>
      <c r="AF233" s="97" t="b">
        <f t="shared" si="25"/>
        <v>0</v>
      </c>
      <c r="AG233" s="97" t="str">
        <f t="array" ref="AG233">IF($AF233,MEDIAN(IF(G1SelectionMask="x",IF(INDEX(StdCalcsRefCalcs,$E233,0)&gt;0,INDEX(StdCalcsRefCalcs,$E233,0)),"")),"")</f>
        <v/>
      </c>
      <c r="AH233" s="97" t="str">
        <f t="array" ref="AH233">IF($AF233,QUARTILE(IF(G1SelectionMask="x",IF(INDEX(StdCalcsRefCalcs,$E233,0)&gt;0,INDEX(StdCalcsRefCalcs,$E233,0)),""),1),"")</f>
        <v/>
      </c>
      <c r="AI233" s="97" t="str">
        <f t="array" ref="AI233">IF($AF233,QUARTILE(IF(G1SelectionMask="x",IF(INDEX(StdCalcsRefCalcs,$E233,0)&gt;0,INDEX(StdCalcsRefCalcs,$E233,0)),""),3),"")</f>
        <v/>
      </c>
      <c r="AJ233" s="97" t="str">
        <f t="array" ref="AJ233">IF($AF233,MIN(IF(G1SelectionMask="x",IF(INDEX(StdCalcsRefCalcs,$E233,0)&gt;0,INDEX(StdCalcsRefCalcs,$E233,0)),"")),"")</f>
        <v/>
      </c>
      <c r="AK233" s="97" t="str">
        <f t="array" ref="AK233">IF($AF233,MAX(IF(G1SelectionMask="x",IF(INDEX(StdCalcsRefCalcs,$E233,0)&gt;0,INDEX(StdCalcsRefCalcs,$E233,0)),"")),"")</f>
        <v/>
      </c>
      <c r="AL233" s="97" t="str">
        <f t="shared" si="26"/>
        <v/>
      </c>
      <c r="AM233" s="97" t="str">
        <f t="array" ref="AM233">IF($AF233,STDEVA(IF(G1SelectionMask="x",IF(INDEX(StdCalcsRefCalcs,$E233,0)&gt;0,INDEX(StdCalcsRefCalcs,$E233,0)),"")),"")</f>
        <v/>
      </c>
      <c r="AN233" s="98" t="b">
        <f t="shared" si="109"/>
        <v>0</v>
      </c>
      <c r="AO233" s="98" t="str">
        <f t="array" ref="AO233">IF($AN233,MEDIAN(IF(G2SelectionMask="x",IF(INDEX(StdCalcsRefCalcs,$E233,0)&gt;0,INDEX(StdCalcsRefCalcs,$E233,0)),"")),"")</f>
        <v/>
      </c>
      <c r="AP233" s="98" t="str">
        <f t="array" ref="AP233">IF($AN233,QUARTILE(IF(G2SelectionMask="x",IF(INDEX(StdCalcsRefCalcs,$E233,0)&gt;0,INDEX(StdCalcsRefCalcs,$E233,0)),""),1),"")</f>
        <v/>
      </c>
      <c r="AQ233" s="98" t="str">
        <f t="array" ref="AQ233">IF($AN233,QUARTILE(IF(G2SelectionMask="x",IF(INDEX(StdCalcsRefCalcs,$E233,0)&gt;0,INDEX(StdCalcsRefCalcs,$E233,0)),""),3),"")</f>
        <v/>
      </c>
      <c r="AR233" s="98" t="str">
        <f t="array" ref="AR233">IF($AN233,MIN(IF(G2SelectionMask="x",IF(INDEX(StdCalcsRefCalcs,$E233,0)&gt;0,INDEX(StdCalcsRefCalcs,$E233,0)),"")),"")</f>
        <v/>
      </c>
      <c r="AS233" s="98" t="str">
        <f t="array" ref="AS233">IF($AN233,MAX(IF(G2SelectionMask="x",IF(INDEX(StdCalcsRefCalcs,$E233,0)&gt;0,INDEX(StdCalcsRefCalcs,$E233,0)),"")),"")</f>
        <v/>
      </c>
      <c r="AT233" s="98" t="str">
        <f t="shared" si="110"/>
        <v/>
      </c>
      <c r="AU233" s="98" t="str">
        <f t="array" ref="AU233">IF($AN233,STDEVA(IF(G2SelectionMask="x",IF(INDEX(StdCalcsRefCalcs,$E233,0)&gt;0,INDEX(StdCalcsRefCalcs,$E233,0)),"")),"")</f>
        <v/>
      </c>
      <c r="AV233" s="97" t="b">
        <f t="shared" si="111"/>
        <v>0</v>
      </c>
      <c r="AW233" s="97" t="str">
        <f t="array" ref="AW233">IF($AV233,MEDIAN(IF(G3SelectionMask="x",IF(INDEX(StdCalcsRefCalcs,$E233,0)&gt;0,INDEX(StdCalcsRefCalcs,$E233,0)),"")),"")</f>
        <v/>
      </c>
      <c r="AX233" s="97" t="str">
        <f t="array" ref="AX233">IF($AV233,QUARTILE(IF(G3SelectionMask="x",IF(INDEX(StdCalcsRefCalcs,$E233,0)&gt;0,INDEX(StdCalcsRefCalcs,$E233,0)),""),1),"")</f>
        <v/>
      </c>
      <c r="AY233" s="97" t="str">
        <f t="array" ref="AY233">IF($AV233,QUARTILE(IF(G3SelectionMask="x",IF(INDEX(StdCalcsRefCalcs,$E233,0)&gt;0,INDEX(StdCalcsRefCalcs,$E233,0)),""),3),"")</f>
        <v/>
      </c>
      <c r="AZ233" s="97" t="str">
        <f t="array" ref="AZ233">IF($AV233,MIN(IF(G3SelectionMask="x",IF(INDEX(StdCalcsRefCalcs,$E233,0)&gt;0,INDEX(StdCalcsRefCalcs,$E233,0)),"")),"")</f>
        <v/>
      </c>
      <c r="BA233" s="97" t="str">
        <f t="array" ref="BA233">IF($AV233,MAX(IF(G3SelectionMask="x",IF(INDEX(StdCalcsRefCalcs,$E233,0)&gt;0,INDEX(StdCalcsRefCalcs,$E233,0)),"")),"")</f>
        <v/>
      </c>
      <c r="BB233" s="97" t="str">
        <f t="shared" si="112"/>
        <v/>
      </c>
      <c r="BC233" s="97" t="str">
        <f t="array" ref="BC233">IF($AV233,STDEVA(IF(G3SelectionMask="x",IF(INDEX(StdCalcsRefCalcs,$E233,0)&gt;0,INDEX(StdCalcsRefCalcs,$E233,0)),"")),"")</f>
        <v/>
      </c>
      <c r="BD233" s="98" t="b">
        <f t="shared" si="113"/>
        <v>0</v>
      </c>
      <c r="BE233" s="98" t="str">
        <f t="array" ref="BE233">IF($BD233,MEDIAN(IF(G4SelectionMask="x",IF(INDEX(StdCalcsRefCalcs,$E233,0)&gt;0,INDEX(StdCalcsRefCalcs,$E233,0)),"")),"")</f>
        <v/>
      </c>
      <c r="BF233" s="98" t="str">
        <f t="array" ref="BF233">IF($BD233,QUARTILE(IF(G4SelectionMask="x",IF(INDEX(StdCalcsRefCalcs,$E233,0)&gt;0,INDEX(StdCalcsRefCalcs,$E233,0)),""),1),"")</f>
        <v/>
      </c>
      <c r="BG233" s="98" t="str">
        <f t="array" ref="BG233">IF($BD233,QUARTILE(IF(G4SelectionMask="x",IF(INDEX(StdCalcsRefCalcs,$E233,0)&gt;0,INDEX(StdCalcsRefCalcs,$E233,0)),""),3),"")</f>
        <v/>
      </c>
      <c r="BH233" s="98" t="str">
        <f t="array" ref="BH233">IF($BD233,MIN(IF(G4SelectionMask="x",IF(INDEX(StdCalcsRefCalcs,$E233,0)&gt;0,INDEX(StdCalcsRefCalcs,$E233,0)),"")),"")</f>
        <v/>
      </c>
      <c r="BI233" s="98" t="str">
        <f t="array" ref="BI233">IF($BD233,MAX(IF(G4SelectionMask="x",IF(INDEX(StdCalcsRefCalcs,$E233,0)&gt;0,INDEX(StdCalcsRefCalcs,$E233,0)),"")),"")</f>
        <v/>
      </c>
      <c r="BJ233" s="98" t="str">
        <f t="shared" si="114"/>
        <v/>
      </c>
      <c r="BK233" s="98" t="str">
        <f t="array" ref="BK233">IF($BD233,STDEVA(IF(G4SelectionMask="x",IF(INDEX(StdCalcsRefCalcs,$E233,0)&gt;0,INDEX(StdCalcsRefCalcs,$E233,0)),"")),"")</f>
        <v/>
      </c>
      <c r="BL233" s="97" t="b">
        <f t="shared" si="115"/>
        <v>0</v>
      </c>
      <c r="BM233" s="97" t="str">
        <f t="array" ref="BM233">IF($BL233,MEDIAN(IF(G5SelectionMask="x",IF(INDEX(StdCalcsRefCalcs,$E233,0)&gt;0,INDEX(StdCalcsRefCalcs,$E233,0)),"")),"")</f>
        <v/>
      </c>
      <c r="BN233" s="97" t="str">
        <f t="array" ref="BN233">IF($BL233,QUARTILE(IF(G5SelectionMask="x",IF(INDEX(StdCalcsRefCalcs,$E233,0)&gt;0,INDEX(StdCalcsRefCalcs,$E233,0)),""),1),"")</f>
        <v/>
      </c>
      <c r="BO233" s="97" t="str">
        <f t="array" ref="BO233">IF($BL233,QUARTILE(IF(G5SelectionMask="x",IF(INDEX(StdCalcsRefCalcs,$E233,0)&gt;0,INDEX(StdCalcsRefCalcs,$E233,0)),""),3),"")</f>
        <v/>
      </c>
      <c r="BP233" s="97" t="str">
        <f t="array" ref="BP233">IF($BL233,MIN(IF(G5SelectionMask="x",IF(INDEX(StdCalcsRefCalcs,$E233,0)&gt;0,INDEX(StdCalcsRefCalcs,$E233,0)),"")),"")</f>
        <v/>
      </c>
      <c r="BQ233" s="97" t="str">
        <f t="array" ref="BQ233">IF($BL233,MAX(IF(G5SelectionMask="x",IF(INDEX(StdCalcsRefCalcs,$E233,0)&gt;0,INDEX(StdCalcsRefCalcs,$E233,0)),"")),"")</f>
        <v/>
      </c>
      <c r="BR233" s="97" t="str">
        <f t="shared" si="116"/>
        <v/>
      </c>
      <c r="BS233" s="99" t="str">
        <f t="array" ref="BS233">IF($BL233,STDEVA(IF(G5SelectionMask="x",IF(INDEX(StdCalcsRefCalcs,$E233,0)&gt;0,INDEX(StdCalcsRefCalcs,$E233,0)),"")),"")</f>
        <v/>
      </c>
      <c r="BT233" s="108"/>
      <c r="BU233" s="109"/>
      <c r="BV233" s="109"/>
      <c r="BW233" s="109"/>
      <c r="BX233" s="109"/>
      <c r="BY233" s="109"/>
      <c r="BZ233" s="109"/>
      <c r="CA233" s="109"/>
      <c r="CB233" s="109"/>
      <c r="CC233" s="109"/>
      <c r="CD233" s="109"/>
      <c r="CE233" s="109"/>
      <c r="CF233" s="109"/>
      <c r="CG233" s="109"/>
      <c r="CH233" s="109"/>
      <c r="CI233" s="109"/>
    </row>
    <row r="234" spans="1:87" x14ac:dyDescent="0.2">
      <c r="A234" s="33">
        <f t="shared" si="131"/>
        <v>0</v>
      </c>
      <c r="B234" s="206"/>
      <c r="C234" s="200"/>
      <c r="D234" s="197"/>
      <c r="E234" s="72">
        <f t="shared" si="107"/>
        <v>224</v>
      </c>
      <c r="F234" s="9" t="s">
        <v>2298</v>
      </c>
      <c r="G234" s="9" t="s">
        <v>43</v>
      </c>
      <c r="H234" s="9" t="s">
        <v>779</v>
      </c>
      <c r="I234" s="9">
        <f t="shared" si="153"/>
        <v>218</v>
      </c>
      <c r="J234" s="9" t="s">
        <v>221</v>
      </c>
      <c r="K234" s="9">
        <f t="shared" si="155"/>
        <v>14</v>
      </c>
      <c r="P234" s="97" t="str">
        <f t="shared" si="136"/>
        <v/>
      </c>
      <c r="Q234" s="97"/>
      <c r="R234" s="97"/>
      <c r="S234" s="97"/>
      <c r="T234" s="97"/>
      <c r="U234" s="98" t="str">
        <f t="shared" si="137"/>
        <v/>
      </c>
      <c r="V234" s="107" t="str">
        <f t="shared" si="138"/>
        <v/>
      </c>
      <c r="W234" s="107" t="str">
        <f t="shared" si="139"/>
        <v/>
      </c>
      <c r="X234" s="107" t="str">
        <f t="shared" si="140"/>
        <v/>
      </c>
      <c r="Y234" s="107" t="str">
        <f t="shared" si="141"/>
        <v/>
      </c>
      <c r="Z234" s="107" t="str">
        <f t="shared" si="142"/>
        <v/>
      </c>
      <c r="AA234" s="107" t="str">
        <f t="shared" si="143"/>
        <v/>
      </c>
      <c r="AB234" s="107" t="str">
        <f t="shared" si="144"/>
        <v/>
      </c>
      <c r="AC234" s="107" t="str">
        <f t="shared" si="145"/>
        <v/>
      </c>
      <c r="AD234" s="107" t="str">
        <f t="shared" si="146"/>
        <v/>
      </c>
      <c r="AE234" s="107" t="str">
        <f t="shared" si="147"/>
        <v/>
      </c>
      <c r="AF234" s="97" t="b">
        <f t="shared" si="25"/>
        <v>0</v>
      </c>
      <c r="AG234" s="97" t="str">
        <f t="array" ref="AG234">IF($AF234,MEDIAN(IF(G1SelectionMask="x",IF(INDEX(StdCalcsRefCalcs,$E234,0)&gt;0,INDEX(StdCalcsRefCalcs,$E234,0)),"")),"")</f>
        <v/>
      </c>
      <c r="AH234" s="97" t="str">
        <f t="array" ref="AH234">IF($AF234,QUARTILE(IF(G1SelectionMask="x",IF(INDEX(StdCalcsRefCalcs,$E234,0)&gt;0,INDEX(StdCalcsRefCalcs,$E234,0)),""),1),"")</f>
        <v/>
      </c>
      <c r="AI234" s="97" t="str">
        <f t="array" ref="AI234">IF($AF234,QUARTILE(IF(G1SelectionMask="x",IF(INDEX(StdCalcsRefCalcs,$E234,0)&gt;0,INDEX(StdCalcsRefCalcs,$E234,0)),""),3),"")</f>
        <v/>
      </c>
      <c r="AJ234" s="97" t="str">
        <f t="array" ref="AJ234">IF($AF234,MIN(IF(G1SelectionMask="x",IF(INDEX(StdCalcsRefCalcs,$E234,0)&gt;0,INDEX(StdCalcsRefCalcs,$E234,0)),"")),"")</f>
        <v/>
      </c>
      <c r="AK234" s="97" t="str">
        <f t="array" ref="AK234">IF($AF234,MAX(IF(G1SelectionMask="x",IF(INDEX(StdCalcsRefCalcs,$E234,0)&gt;0,INDEX(StdCalcsRefCalcs,$E234,0)),"")),"")</f>
        <v/>
      </c>
      <c r="AL234" s="97" t="str">
        <f t="shared" ref="AL234:AL240" si="160">IF($AF234,AVERAGEIF(G1SelectionMask,"x",INDEX(StdCalcsRefCalcs,$E234,0)),"")</f>
        <v/>
      </c>
      <c r="AM234" s="97" t="str">
        <f t="array" ref="AM234">IF($AF234,STDEVA(IF(G1SelectionMask="x",IF(INDEX(StdCalcsRefCalcs,$E234,0)&gt;0,INDEX(StdCalcsRefCalcs,$E234,0)),"")),"")</f>
        <v/>
      </c>
      <c r="AN234" s="98" t="b">
        <f t="shared" si="109"/>
        <v>0</v>
      </c>
      <c r="AO234" s="98" t="str">
        <f t="array" ref="AO234">IF($AN234,MEDIAN(IF(G2SelectionMask="x",IF(INDEX(StdCalcsRefCalcs,$E234,0)&gt;0,INDEX(StdCalcsRefCalcs,$E234,0)),"")),"")</f>
        <v/>
      </c>
      <c r="AP234" s="98" t="str">
        <f t="array" ref="AP234">IF($AN234,QUARTILE(IF(G2SelectionMask="x",IF(INDEX(StdCalcsRefCalcs,$E234,0)&gt;0,INDEX(StdCalcsRefCalcs,$E234,0)),""),1),"")</f>
        <v/>
      </c>
      <c r="AQ234" s="98" t="str">
        <f t="array" ref="AQ234">IF($AN234,QUARTILE(IF(G2SelectionMask="x",IF(INDEX(StdCalcsRefCalcs,$E234,0)&gt;0,INDEX(StdCalcsRefCalcs,$E234,0)),""),3),"")</f>
        <v/>
      </c>
      <c r="AR234" s="98" t="str">
        <f t="array" ref="AR234">IF($AN234,MIN(IF(G2SelectionMask="x",IF(INDEX(StdCalcsRefCalcs,$E234,0)&gt;0,INDEX(StdCalcsRefCalcs,$E234,0)),"")),"")</f>
        <v/>
      </c>
      <c r="AS234" s="98" t="str">
        <f t="array" ref="AS234">IF($AN234,MAX(IF(G2SelectionMask="x",IF(INDEX(StdCalcsRefCalcs,$E234,0)&gt;0,INDEX(StdCalcsRefCalcs,$E234,0)),"")),"")</f>
        <v/>
      </c>
      <c r="AT234" s="98" t="str">
        <f t="shared" si="110"/>
        <v/>
      </c>
      <c r="AU234" s="98" t="str">
        <f t="array" ref="AU234">IF($AN234,STDEVA(IF(G2SelectionMask="x",IF(INDEX(StdCalcsRefCalcs,$E234,0)&gt;0,INDEX(StdCalcsRefCalcs,$E234,0)),"")),"")</f>
        <v/>
      </c>
      <c r="AV234" s="97" t="b">
        <f t="shared" si="111"/>
        <v>0</v>
      </c>
      <c r="AW234" s="97" t="str">
        <f t="array" ref="AW234">IF($AV234,MEDIAN(IF(G3SelectionMask="x",IF(INDEX(StdCalcsRefCalcs,$E234,0)&gt;0,INDEX(StdCalcsRefCalcs,$E234,0)),"")),"")</f>
        <v/>
      </c>
      <c r="AX234" s="97" t="str">
        <f t="array" ref="AX234">IF($AV234,QUARTILE(IF(G3SelectionMask="x",IF(INDEX(StdCalcsRefCalcs,$E234,0)&gt;0,INDEX(StdCalcsRefCalcs,$E234,0)),""),1),"")</f>
        <v/>
      </c>
      <c r="AY234" s="97" t="str">
        <f t="array" ref="AY234">IF($AV234,QUARTILE(IF(G3SelectionMask="x",IF(INDEX(StdCalcsRefCalcs,$E234,0)&gt;0,INDEX(StdCalcsRefCalcs,$E234,0)),""),3),"")</f>
        <v/>
      </c>
      <c r="AZ234" s="97" t="str">
        <f t="array" ref="AZ234">IF($AV234,MIN(IF(G3SelectionMask="x",IF(INDEX(StdCalcsRefCalcs,$E234,0)&gt;0,INDEX(StdCalcsRefCalcs,$E234,0)),"")),"")</f>
        <v/>
      </c>
      <c r="BA234" s="97" t="str">
        <f t="array" ref="BA234">IF($AV234,MAX(IF(G3SelectionMask="x",IF(INDEX(StdCalcsRefCalcs,$E234,0)&gt;0,INDEX(StdCalcsRefCalcs,$E234,0)),"")),"")</f>
        <v/>
      </c>
      <c r="BB234" s="97" t="str">
        <f t="shared" si="112"/>
        <v/>
      </c>
      <c r="BC234" s="97" t="str">
        <f t="array" ref="BC234">IF($AV234,STDEVA(IF(G3SelectionMask="x",IF(INDEX(StdCalcsRefCalcs,$E234,0)&gt;0,INDEX(StdCalcsRefCalcs,$E234,0)),"")),"")</f>
        <v/>
      </c>
      <c r="BD234" s="98" t="b">
        <f t="shared" si="113"/>
        <v>0</v>
      </c>
      <c r="BE234" s="98" t="str">
        <f t="array" ref="BE234">IF($BD234,MEDIAN(IF(G4SelectionMask="x",IF(INDEX(StdCalcsRefCalcs,$E234,0)&gt;0,INDEX(StdCalcsRefCalcs,$E234,0)),"")),"")</f>
        <v/>
      </c>
      <c r="BF234" s="98" t="str">
        <f t="array" ref="BF234">IF($BD234,QUARTILE(IF(G4SelectionMask="x",IF(INDEX(StdCalcsRefCalcs,$E234,0)&gt;0,INDEX(StdCalcsRefCalcs,$E234,0)),""),1),"")</f>
        <v/>
      </c>
      <c r="BG234" s="98" t="str">
        <f t="array" ref="BG234">IF($BD234,QUARTILE(IF(G4SelectionMask="x",IF(INDEX(StdCalcsRefCalcs,$E234,0)&gt;0,INDEX(StdCalcsRefCalcs,$E234,0)),""),3),"")</f>
        <v/>
      </c>
      <c r="BH234" s="98" t="str">
        <f t="array" ref="BH234">IF($BD234,MIN(IF(G4SelectionMask="x",IF(INDEX(StdCalcsRefCalcs,$E234,0)&gt;0,INDEX(StdCalcsRefCalcs,$E234,0)),"")),"")</f>
        <v/>
      </c>
      <c r="BI234" s="98" t="str">
        <f t="array" ref="BI234">IF($BD234,MAX(IF(G4SelectionMask="x",IF(INDEX(StdCalcsRefCalcs,$E234,0)&gt;0,INDEX(StdCalcsRefCalcs,$E234,0)),"")),"")</f>
        <v/>
      </c>
      <c r="BJ234" s="98" t="str">
        <f t="shared" si="114"/>
        <v/>
      </c>
      <c r="BK234" s="98" t="str">
        <f t="array" ref="BK234">IF($BD234,STDEVA(IF(G4SelectionMask="x",IF(INDEX(StdCalcsRefCalcs,$E234,0)&gt;0,INDEX(StdCalcsRefCalcs,$E234,0)),"")),"")</f>
        <v/>
      </c>
      <c r="BL234" s="97" t="b">
        <f t="shared" si="115"/>
        <v>0</v>
      </c>
      <c r="BM234" s="97" t="str">
        <f t="array" ref="BM234">IF($BL234,MEDIAN(IF(G5SelectionMask="x",IF(INDEX(StdCalcsRefCalcs,$E234,0)&gt;0,INDEX(StdCalcsRefCalcs,$E234,0)),"")),"")</f>
        <v/>
      </c>
      <c r="BN234" s="97" t="str">
        <f t="array" ref="BN234">IF($BL234,QUARTILE(IF(G5SelectionMask="x",IF(INDEX(StdCalcsRefCalcs,$E234,0)&gt;0,INDEX(StdCalcsRefCalcs,$E234,0)),""),1),"")</f>
        <v/>
      </c>
      <c r="BO234" s="97" t="str">
        <f t="array" ref="BO234">IF($BL234,QUARTILE(IF(G5SelectionMask="x",IF(INDEX(StdCalcsRefCalcs,$E234,0)&gt;0,INDEX(StdCalcsRefCalcs,$E234,0)),""),3),"")</f>
        <v/>
      </c>
      <c r="BP234" s="97" t="str">
        <f t="array" ref="BP234">IF($BL234,MIN(IF(G5SelectionMask="x",IF(INDEX(StdCalcsRefCalcs,$E234,0)&gt;0,INDEX(StdCalcsRefCalcs,$E234,0)),"")),"")</f>
        <v/>
      </c>
      <c r="BQ234" s="97" t="str">
        <f t="array" ref="BQ234">IF($BL234,MAX(IF(G5SelectionMask="x",IF(INDEX(StdCalcsRefCalcs,$E234,0)&gt;0,INDEX(StdCalcsRefCalcs,$E234,0)),"")),"")</f>
        <v/>
      </c>
      <c r="BR234" s="97" t="str">
        <f t="shared" si="116"/>
        <v/>
      </c>
      <c r="BS234" s="99" t="str">
        <f t="array" ref="BS234">IF($BL234,STDEVA(IF(G5SelectionMask="x",IF(INDEX(StdCalcsRefCalcs,$E234,0)&gt;0,INDEX(StdCalcsRefCalcs,$E234,0)),"")),"")</f>
        <v/>
      </c>
      <c r="BT234" s="108"/>
      <c r="BU234" s="109" t="str">
        <f t="shared" ref="BU234:CI237" si="161">IFERROR(IF(LEN(INDEX(RawDataAllData,$I234,BU$9))*LEN(INDEX(RawDataAllData,$K234,BU$9))=0,"",INDEX(RawDataAllData,$I234,BU$9)/INDEX(RawDataAllData,$K234,BU$9)),"")</f>
        <v/>
      </c>
      <c r="BV234" s="109" t="str">
        <f t="shared" si="161"/>
        <v/>
      </c>
      <c r="BW234" s="109" t="str">
        <f t="shared" si="161"/>
        <v/>
      </c>
      <c r="BX234" s="109" t="str">
        <f t="shared" si="161"/>
        <v/>
      </c>
      <c r="BY234" s="109" t="str">
        <f t="shared" si="161"/>
        <v/>
      </c>
      <c r="BZ234" s="109" t="str">
        <f t="shared" si="161"/>
        <v/>
      </c>
      <c r="CA234" s="109" t="str">
        <f t="shared" si="161"/>
        <v/>
      </c>
      <c r="CB234" s="109" t="str">
        <f t="shared" si="161"/>
        <v/>
      </c>
      <c r="CC234" s="109" t="str">
        <f t="shared" si="161"/>
        <v/>
      </c>
      <c r="CD234" s="109" t="str">
        <f t="shared" si="161"/>
        <v/>
      </c>
      <c r="CE234" s="109" t="str">
        <f t="shared" si="161"/>
        <v/>
      </c>
      <c r="CF234" s="109" t="str">
        <f t="shared" si="161"/>
        <v/>
      </c>
      <c r="CG234" s="109" t="str">
        <f t="shared" si="161"/>
        <v/>
      </c>
      <c r="CH234" s="109" t="str">
        <f t="shared" si="161"/>
        <v/>
      </c>
      <c r="CI234" s="109" t="str">
        <f t="shared" si="161"/>
        <v/>
      </c>
    </row>
    <row r="235" spans="1:87" x14ac:dyDescent="0.2">
      <c r="A235" s="33">
        <f t="shared" si="131"/>
        <v>0</v>
      </c>
      <c r="B235" s="206"/>
      <c r="C235" s="200"/>
      <c r="D235" s="197"/>
      <c r="E235" s="72">
        <f t="shared" si="107"/>
        <v>225</v>
      </c>
      <c r="F235" s="9" t="s">
        <v>2299</v>
      </c>
      <c r="G235" s="9" t="s">
        <v>2273</v>
      </c>
      <c r="H235" s="9" t="s">
        <v>772</v>
      </c>
      <c r="I235" s="9">
        <f t="shared" si="153"/>
        <v>219</v>
      </c>
      <c r="J235" s="9" t="s">
        <v>221</v>
      </c>
      <c r="K235" s="9">
        <f t="shared" si="155"/>
        <v>14</v>
      </c>
      <c r="P235" s="97" t="str">
        <f t="shared" si="136"/>
        <v/>
      </c>
      <c r="Q235" s="97"/>
      <c r="R235" s="97"/>
      <c r="S235" s="97"/>
      <c r="T235" s="97"/>
      <c r="U235" s="98" t="str">
        <f t="shared" si="137"/>
        <v/>
      </c>
      <c r="V235" s="107" t="str">
        <f t="shared" si="138"/>
        <v/>
      </c>
      <c r="W235" s="107" t="str">
        <f t="shared" si="139"/>
        <v/>
      </c>
      <c r="X235" s="107" t="str">
        <f t="shared" si="140"/>
        <v/>
      </c>
      <c r="Y235" s="107" t="str">
        <f t="shared" si="141"/>
        <v/>
      </c>
      <c r="Z235" s="107" t="str">
        <f t="shared" si="142"/>
        <v/>
      </c>
      <c r="AA235" s="107" t="str">
        <f t="shared" si="143"/>
        <v/>
      </c>
      <c r="AB235" s="107" t="str">
        <f t="shared" si="144"/>
        <v/>
      </c>
      <c r="AC235" s="107" t="str">
        <f t="shared" si="145"/>
        <v/>
      </c>
      <c r="AD235" s="107" t="str">
        <f t="shared" si="146"/>
        <v/>
      </c>
      <c r="AE235" s="107" t="str">
        <f t="shared" si="147"/>
        <v/>
      </c>
      <c r="AF235" s="97" t="b">
        <f t="shared" ref="AF235:AF241" si="162">COUNTIFS(G1SelectionMask,"x",INDEX(StdCalcsRefCalcs,$E235,0),"&gt;0")&gt;=RuleofN</f>
        <v>0</v>
      </c>
      <c r="AG235" s="97" t="str">
        <f t="array" ref="AG235">IF($AF235,MEDIAN(IF(G1SelectionMask="x",IF(INDEX(StdCalcsRefCalcs,$E235,0)&gt;0,INDEX(StdCalcsRefCalcs,$E235,0)),"")),"")</f>
        <v/>
      </c>
      <c r="AH235" s="97" t="str">
        <f t="array" ref="AH235">IF($AF235,QUARTILE(IF(G1SelectionMask="x",IF(INDEX(StdCalcsRefCalcs,$E235,0)&gt;0,INDEX(StdCalcsRefCalcs,$E235,0)),""),1),"")</f>
        <v/>
      </c>
      <c r="AI235" s="97" t="str">
        <f t="array" ref="AI235">IF($AF235,QUARTILE(IF(G1SelectionMask="x",IF(INDEX(StdCalcsRefCalcs,$E235,0)&gt;0,INDEX(StdCalcsRefCalcs,$E235,0)),""),3),"")</f>
        <v/>
      </c>
      <c r="AJ235" s="97" t="str">
        <f t="array" ref="AJ235">IF($AF235,MIN(IF(G1SelectionMask="x",IF(INDEX(StdCalcsRefCalcs,$E235,0)&gt;0,INDEX(StdCalcsRefCalcs,$E235,0)),"")),"")</f>
        <v/>
      </c>
      <c r="AK235" s="97" t="str">
        <f t="array" ref="AK235">IF($AF235,MAX(IF(G1SelectionMask="x",IF(INDEX(StdCalcsRefCalcs,$E235,0)&gt;0,INDEX(StdCalcsRefCalcs,$E235,0)),"")),"")</f>
        <v/>
      </c>
      <c r="AL235" s="97" t="str">
        <f t="shared" si="160"/>
        <v/>
      </c>
      <c r="AM235" s="97" t="str">
        <f t="array" ref="AM235">IF($AF235,STDEVA(IF(G1SelectionMask="x",IF(INDEX(StdCalcsRefCalcs,$E235,0)&gt;0,INDEX(StdCalcsRefCalcs,$E235,0)),"")),"")</f>
        <v/>
      </c>
      <c r="AN235" s="98" t="b">
        <f t="shared" si="109"/>
        <v>0</v>
      </c>
      <c r="AO235" s="98" t="str">
        <f t="array" ref="AO235">IF($AN235,MEDIAN(IF(G2SelectionMask="x",IF(INDEX(StdCalcsRefCalcs,$E235,0)&gt;0,INDEX(StdCalcsRefCalcs,$E235,0)),"")),"")</f>
        <v/>
      </c>
      <c r="AP235" s="98" t="str">
        <f t="array" ref="AP235">IF($AN235,QUARTILE(IF(G2SelectionMask="x",IF(INDEX(StdCalcsRefCalcs,$E235,0)&gt;0,INDEX(StdCalcsRefCalcs,$E235,0)),""),1),"")</f>
        <v/>
      </c>
      <c r="AQ235" s="98" t="str">
        <f t="array" ref="AQ235">IF($AN235,QUARTILE(IF(G2SelectionMask="x",IF(INDEX(StdCalcsRefCalcs,$E235,0)&gt;0,INDEX(StdCalcsRefCalcs,$E235,0)),""),3),"")</f>
        <v/>
      </c>
      <c r="AR235" s="98" t="str">
        <f t="array" ref="AR235">IF($AN235,MIN(IF(G2SelectionMask="x",IF(INDEX(StdCalcsRefCalcs,$E235,0)&gt;0,INDEX(StdCalcsRefCalcs,$E235,0)),"")),"")</f>
        <v/>
      </c>
      <c r="AS235" s="98" t="str">
        <f t="array" ref="AS235">IF($AN235,MAX(IF(G2SelectionMask="x",IF(INDEX(StdCalcsRefCalcs,$E235,0)&gt;0,INDEX(StdCalcsRefCalcs,$E235,0)),"")),"")</f>
        <v/>
      </c>
      <c r="AT235" s="98" t="str">
        <f t="shared" si="110"/>
        <v/>
      </c>
      <c r="AU235" s="98" t="str">
        <f t="array" ref="AU235">IF($AN235,STDEVA(IF(G2SelectionMask="x",IF(INDEX(StdCalcsRefCalcs,$E235,0)&gt;0,INDEX(StdCalcsRefCalcs,$E235,0)),"")),"")</f>
        <v/>
      </c>
      <c r="AV235" s="97" t="b">
        <f t="shared" si="111"/>
        <v>0</v>
      </c>
      <c r="AW235" s="97" t="str">
        <f t="array" ref="AW235">IF($AV235,MEDIAN(IF(G3SelectionMask="x",IF(INDEX(StdCalcsRefCalcs,$E235,0)&gt;0,INDEX(StdCalcsRefCalcs,$E235,0)),"")),"")</f>
        <v/>
      </c>
      <c r="AX235" s="97" t="str">
        <f t="array" ref="AX235">IF($AV235,QUARTILE(IF(G3SelectionMask="x",IF(INDEX(StdCalcsRefCalcs,$E235,0)&gt;0,INDEX(StdCalcsRefCalcs,$E235,0)),""),1),"")</f>
        <v/>
      </c>
      <c r="AY235" s="97" t="str">
        <f t="array" ref="AY235">IF($AV235,QUARTILE(IF(G3SelectionMask="x",IF(INDEX(StdCalcsRefCalcs,$E235,0)&gt;0,INDEX(StdCalcsRefCalcs,$E235,0)),""),3),"")</f>
        <v/>
      </c>
      <c r="AZ235" s="97" t="str">
        <f t="array" ref="AZ235">IF($AV235,MIN(IF(G3SelectionMask="x",IF(INDEX(StdCalcsRefCalcs,$E235,0)&gt;0,INDEX(StdCalcsRefCalcs,$E235,0)),"")),"")</f>
        <v/>
      </c>
      <c r="BA235" s="97" t="str">
        <f t="array" ref="BA235">IF($AV235,MAX(IF(G3SelectionMask="x",IF(INDEX(StdCalcsRefCalcs,$E235,0)&gt;0,INDEX(StdCalcsRefCalcs,$E235,0)),"")),"")</f>
        <v/>
      </c>
      <c r="BB235" s="97" t="str">
        <f t="shared" si="112"/>
        <v/>
      </c>
      <c r="BC235" s="97" t="str">
        <f t="array" ref="BC235">IF($AV235,STDEVA(IF(G3SelectionMask="x",IF(INDEX(StdCalcsRefCalcs,$E235,0)&gt;0,INDEX(StdCalcsRefCalcs,$E235,0)),"")),"")</f>
        <v/>
      </c>
      <c r="BD235" s="98" t="b">
        <f t="shared" si="113"/>
        <v>0</v>
      </c>
      <c r="BE235" s="98" t="str">
        <f t="array" ref="BE235">IF($BD235,MEDIAN(IF(G4SelectionMask="x",IF(INDEX(StdCalcsRefCalcs,$E235,0)&gt;0,INDEX(StdCalcsRefCalcs,$E235,0)),"")),"")</f>
        <v/>
      </c>
      <c r="BF235" s="98" t="str">
        <f t="array" ref="BF235">IF($BD235,QUARTILE(IF(G4SelectionMask="x",IF(INDEX(StdCalcsRefCalcs,$E235,0)&gt;0,INDEX(StdCalcsRefCalcs,$E235,0)),""),1),"")</f>
        <v/>
      </c>
      <c r="BG235" s="98" t="str">
        <f t="array" ref="BG235">IF($BD235,QUARTILE(IF(G4SelectionMask="x",IF(INDEX(StdCalcsRefCalcs,$E235,0)&gt;0,INDEX(StdCalcsRefCalcs,$E235,0)),""),3),"")</f>
        <v/>
      </c>
      <c r="BH235" s="98" t="str">
        <f t="array" ref="BH235">IF($BD235,MIN(IF(G4SelectionMask="x",IF(INDEX(StdCalcsRefCalcs,$E235,0)&gt;0,INDEX(StdCalcsRefCalcs,$E235,0)),"")),"")</f>
        <v/>
      </c>
      <c r="BI235" s="98" t="str">
        <f t="array" ref="BI235">IF($BD235,MAX(IF(G4SelectionMask="x",IF(INDEX(StdCalcsRefCalcs,$E235,0)&gt;0,INDEX(StdCalcsRefCalcs,$E235,0)),"")),"")</f>
        <v/>
      </c>
      <c r="BJ235" s="98" t="str">
        <f t="shared" si="114"/>
        <v/>
      </c>
      <c r="BK235" s="98" t="str">
        <f t="array" ref="BK235">IF($BD235,STDEVA(IF(G4SelectionMask="x",IF(INDEX(StdCalcsRefCalcs,$E235,0)&gt;0,INDEX(StdCalcsRefCalcs,$E235,0)),"")),"")</f>
        <v/>
      </c>
      <c r="BL235" s="97" t="b">
        <f t="shared" si="115"/>
        <v>0</v>
      </c>
      <c r="BM235" s="97" t="str">
        <f t="array" ref="BM235">IF($BL235,MEDIAN(IF(G5SelectionMask="x",IF(INDEX(StdCalcsRefCalcs,$E235,0)&gt;0,INDEX(StdCalcsRefCalcs,$E235,0)),"")),"")</f>
        <v/>
      </c>
      <c r="BN235" s="97" t="str">
        <f t="array" ref="BN235">IF($BL235,QUARTILE(IF(G5SelectionMask="x",IF(INDEX(StdCalcsRefCalcs,$E235,0)&gt;0,INDEX(StdCalcsRefCalcs,$E235,0)),""),1),"")</f>
        <v/>
      </c>
      <c r="BO235" s="97" t="str">
        <f t="array" ref="BO235">IF($BL235,QUARTILE(IF(G5SelectionMask="x",IF(INDEX(StdCalcsRefCalcs,$E235,0)&gt;0,INDEX(StdCalcsRefCalcs,$E235,0)),""),3),"")</f>
        <v/>
      </c>
      <c r="BP235" s="97" t="str">
        <f t="array" ref="BP235">IF($BL235,MIN(IF(G5SelectionMask="x",IF(INDEX(StdCalcsRefCalcs,$E235,0)&gt;0,INDEX(StdCalcsRefCalcs,$E235,0)),"")),"")</f>
        <v/>
      </c>
      <c r="BQ235" s="97" t="str">
        <f t="array" ref="BQ235">IF($BL235,MAX(IF(G5SelectionMask="x",IF(INDEX(StdCalcsRefCalcs,$E235,0)&gt;0,INDEX(StdCalcsRefCalcs,$E235,0)),"")),"")</f>
        <v/>
      </c>
      <c r="BR235" s="97" t="str">
        <f t="shared" si="116"/>
        <v/>
      </c>
      <c r="BS235" s="99" t="str">
        <f t="array" ref="BS235">IF($BL235,STDEVA(IF(G5SelectionMask="x",IF(INDEX(StdCalcsRefCalcs,$E235,0)&gt;0,INDEX(StdCalcsRefCalcs,$E235,0)),"")),"")</f>
        <v/>
      </c>
      <c r="BT235" s="108"/>
      <c r="BU235" s="109" t="str">
        <f t="shared" si="161"/>
        <v/>
      </c>
      <c r="BV235" s="109" t="str">
        <f t="shared" si="161"/>
        <v/>
      </c>
      <c r="BW235" s="109" t="str">
        <f t="shared" si="161"/>
        <v/>
      </c>
      <c r="BX235" s="109" t="str">
        <f t="shared" si="161"/>
        <v/>
      </c>
      <c r="BY235" s="109" t="str">
        <f t="shared" si="161"/>
        <v/>
      </c>
      <c r="BZ235" s="109" t="str">
        <f t="shared" si="161"/>
        <v/>
      </c>
      <c r="CA235" s="109" t="str">
        <f t="shared" si="161"/>
        <v/>
      </c>
      <c r="CB235" s="109" t="str">
        <f t="shared" si="161"/>
        <v/>
      </c>
      <c r="CC235" s="109" t="str">
        <f t="shared" si="161"/>
        <v/>
      </c>
      <c r="CD235" s="109" t="str">
        <f t="shared" si="161"/>
        <v/>
      </c>
      <c r="CE235" s="109" t="str">
        <f t="shared" si="161"/>
        <v/>
      </c>
      <c r="CF235" s="109" t="str">
        <f t="shared" si="161"/>
        <v/>
      </c>
      <c r="CG235" s="109" t="str">
        <f t="shared" si="161"/>
        <v/>
      </c>
      <c r="CH235" s="109" t="str">
        <f t="shared" si="161"/>
        <v/>
      </c>
      <c r="CI235" s="109" t="str">
        <f t="shared" si="161"/>
        <v/>
      </c>
    </row>
    <row r="236" spans="1:87" x14ac:dyDescent="0.2">
      <c r="A236" s="33">
        <f t="shared" si="131"/>
        <v>0</v>
      </c>
      <c r="B236" s="206"/>
      <c r="C236" s="200"/>
      <c r="D236" s="197"/>
      <c r="E236" s="72">
        <f t="shared" si="107"/>
        <v>226</v>
      </c>
      <c r="F236" s="9" t="s">
        <v>2300</v>
      </c>
      <c r="G236" s="9" t="s">
        <v>2274</v>
      </c>
      <c r="H236" s="9" t="s">
        <v>775</v>
      </c>
      <c r="I236" s="9">
        <f t="shared" si="153"/>
        <v>222</v>
      </c>
      <c r="J236" s="9" t="s">
        <v>221</v>
      </c>
      <c r="K236" s="9">
        <f t="shared" si="155"/>
        <v>14</v>
      </c>
      <c r="P236" s="97" t="str">
        <f t="shared" si="136"/>
        <v/>
      </c>
      <c r="Q236" s="97"/>
      <c r="R236" s="97"/>
      <c r="S236" s="97"/>
      <c r="T236" s="97"/>
      <c r="U236" s="98" t="str">
        <f t="shared" si="137"/>
        <v/>
      </c>
      <c r="V236" s="107" t="str">
        <f t="shared" si="138"/>
        <v/>
      </c>
      <c r="W236" s="107" t="str">
        <f t="shared" si="139"/>
        <v/>
      </c>
      <c r="X236" s="107" t="str">
        <f t="shared" si="140"/>
        <v/>
      </c>
      <c r="Y236" s="107" t="str">
        <f t="shared" si="141"/>
        <v/>
      </c>
      <c r="Z236" s="107" t="str">
        <f t="shared" si="142"/>
        <v/>
      </c>
      <c r="AA236" s="107" t="str">
        <f t="shared" si="143"/>
        <v/>
      </c>
      <c r="AB236" s="107" t="str">
        <f t="shared" si="144"/>
        <v/>
      </c>
      <c r="AC236" s="107" t="str">
        <f t="shared" si="145"/>
        <v/>
      </c>
      <c r="AD236" s="107" t="str">
        <f t="shared" si="146"/>
        <v/>
      </c>
      <c r="AE236" s="107" t="str">
        <f t="shared" si="147"/>
        <v/>
      </c>
      <c r="AF236" s="97" t="b">
        <f t="shared" si="162"/>
        <v>0</v>
      </c>
      <c r="AG236" s="97" t="str">
        <f t="array" ref="AG236">IF($AF236,MEDIAN(IF(G1SelectionMask="x",IF(INDEX(StdCalcsRefCalcs,$E236,0)&gt;0,INDEX(StdCalcsRefCalcs,$E236,0)),"")),"")</f>
        <v/>
      </c>
      <c r="AH236" s="97" t="str">
        <f t="array" ref="AH236">IF($AF236,QUARTILE(IF(G1SelectionMask="x",IF(INDEX(StdCalcsRefCalcs,$E236,0)&gt;0,INDEX(StdCalcsRefCalcs,$E236,0)),""),1),"")</f>
        <v/>
      </c>
      <c r="AI236" s="97" t="str">
        <f t="array" ref="AI236">IF($AF236,QUARTILE(IF(G1SelectionMask="x",IF(INDEX(StdCalcsRefCalcs,$E236,0)&gt;0,INDEX(StdCalcsRefCalcs,$E236,0)),""),3),"")</f>
        <v/>
      </c>
      <c r="AJ236" s="97" t="str">
        <f t="array" ref="AJ236">IF($AF236,MIN(IF(G1SelectionMask="x",IF(INDEX(StdCalcsRefCalcs,$E236,0)&gt;0,INDEX(StdCalcsRefCalcs,$E236,0)),"")),"")</f>
        <v/>
      </c>
      <c r="AK236" s="97" t="str">
        <f t="array" ref="AK236">IF($AF236,MAX(IF(G1SelectionMask="x",IF(INDEX(StdCalcsRefCalcs,$E236,0)&gt;0,INDEX(StdCalcsRefCalcs,$E236,0)),"")),"")</f>
        <v/>
      </c>
      <c r="AL236" s="97" t="str">
        <f t="shared" si="160"/>
        <v/>
      </c>
      <c r="AM236" s="97" t="str">
        <f t="array" ref="AM236">IF($AF236,STDEVA(IF(G1SelectionMask="x",IF(INDEX(StdCalcsRefCalcs,$E236,0)&gt;0,INDEX(StdCalcsRefCalcs,$E236,0)),"")),"")</f>
        <v/>
      </c>
      <c r="AN236" s="98" t="b">
        <f t="shared" si="109"/>
        <v>0</v>
      </c>
      <c r="AO236" s="98" t="str">
        <f t="array" ref="AO236">IF($AN236,MEDIAN(IF(G2SelectionMask="x",IF(INDEX(StdCalcsRefCalcs,$E236,0)&gt;0,INDEX(StdCalcsRefCalcs,$E236,0)),"")),"")</f>
        <v/>
      </c>
      <c r="AP236" s="98" t="str">
        <f t="array" ref="AP236">IF($AN236,QUARTILE(IF(G2SelectionMask="x",IF(INDEX(StdCalcsRefCalcs,$E236,0)&gt;0,INDEX(StdCalcsRefCalcs,$E236,0)),""),1),"")</f>
        <v/>
      </c>
      <c r="AQ236" s="98" t="str">
        <f t="array" ref="AQ236">IF($AN236,QUARTILE(IF(G2SelectionMask="x",IF(INDEX(StdCalcsRefCalcs,$E236,0)&gt;0,INDEX(StdCalcsRefCalcs,$E236,0)),""),3),"")</f>
        <v/>
      </c>
      <c r="AR236" s="98" t="str">
        <f t="array" ref="AR236">IF($AN236,MIN(IF(G2SelectionMask="x",IF(INDEX(StdCalcsRefCalcs,$E236,0)&gt;0,INDEX(StdCalcsRefCalcs,$E236,0)),"")),"")</f>
        <v/>
      </c>
      <c r="AS236" s="98" t="str">
        <f t="array" ref="AS236">IF($AN236,MAX(IF(G2SelectionMask="x",IF(INDEX(StdCalcsRefCalcs,$E236,0)&gt;0,INDEX(StdCalcsRefCalcs,$E236,0)),"")),"")</f>
        <v/>
      </c>
      <c r="AT236" s="98" t="str">
        <f t="shared" si="110"/>
        <v/>
      </c>
      <c r="AU236" s="98" t="str">
        <f t="array" ref="AU236">IF($AN236,STDEVA(IF(G2SelectionMask="x",IF(INDEX(StdCalcsRefCalcs,$E236,0)&gt;0,INDEX(StdCalcsRefCalcs,$E236,0)),"")),"")</f>
        <v/>
      </c>
      <c r="AV236" s="97" t="b">
        <f t="shared" si="111"/>
        <v>0</v>
      </c>
      <c r="AW236" s="97" t="str">
        <f t="array" ref="AW236">IF($AV236,MEDIAN(IF(G3SelectionMask="x",IF(INDEX(StdCalcsRefCalcs,$E236,0)&gt;0,INDEX(StdCalcsRefCalcs,$E236,0)),"")),"")</f>
        <v/>
      </c>
      <c r="AX236" s="97" t="str">
        <f t="array" ref="AX236">IF($AV236,QUARTILE(IF(G3SelectionMask="x",IF(INDEX(StdCalcsRefCalcs,$E236,0)&gt;0,INDEX(StdCalcsRefCalcs,$E236,0)),""),1),"")</f>
        <v/>
      </c>
      <c r="AY236" s="97" t="str">
        <f t="array" ref="AY236">IF($AV236,QUARTILE(IF(G3SelectionMask="x",IF(INDEX(StdCalcsRefCalcs,$E236,0)&gt;0,INDEX(StdCalcsRefCalcs,$E236,0)),""),3),"")</f>
        <v/>
      </c>
      <c r="AZ236" s="97" t="str">
        <f t="array" ref="AZ236">IF($AV236,MIN(IF(G3SelectionMask="x",IF(INDEX(StdCalcsRefCalcs,$E236,0)&gt;0,INDEX(StdCalcsRefCalcs,$E236,0)),"")),"")</f>
        <v/>
      </c>
      <c r="BA236" s="97" t="str">
        <f t="array" ref="BA236">IF($AV236,MAX(IF(G3SelectionMask="x",IF(INDEX(StdCalcsRefCalcs,$E236,0)&gt;0,INDEX(StdCalcsRefCalcs,$E236,0)),"")),"")</f>
        <v/>
      </c>
      <c r="BB236" s="97" t="str">
        <f t="shared" si="112"/>
        <v/>
      </c>
      <c r="BC236" s="97" t="str">
        <f t="array" ref="BC236">IF($AV236,STDEVA(IF(G3SelectionMask="x",IF(INDEX(StdCalcsRefCalcs,$E236,0)&gt;0,INDEX(StdCalcsRefCalcs,$E236,0)),"")),"")</f>
        <v/>
      </c>
      <c r="BD236" s="98" t="b">
        <f t="shared" si="113"/>
        <v>0</v>
      </c>
      <c r="BE236" s="98" t="str">
        <f t="array" ref="BE236">IF($BD236,MEDIAN(IF(G4SelectionMask="x",IF(INDEX(StdCalcsRefCalcs,$E236,0)&gt;0,INDEX(StdCalcsRefCalcs,$E236,0)),"")),"")</f>
        <v/>
      </c>
      <c r="BF236" s="98" t="str">
        <f t="array" ref="BF236">IF($BD236,QUARTILE(IF(G4SelectionMask="x",IF(INDEX(StdCalcsRefCalcs,$E236,0)&gt;0,INDEX(StdCalcsRefCalcs,$E236,0)),""),1),"")</f>
        <v/>
      </c>
      <c r="BG236" s="98" t="str">
        <f t="array" ref="BG236">IF($BD236,QUARTILE(IF(G4SelectionMask="x",IF(INDEX(StdCalcsRefCalcs,$E236,0)&gt;0,INDEX(StdCalcsRefCalcs,$E236,0)),""),3),"")</f>
        <v/>
      </c>
      <c r="BH236" s="98" t="str">
        <f t="array" ref="BH236">IF($BD236,MIN(IF(G4SelectionMask="x",IF(INDEX(StdCalcsRefCalcs,$E236,0)&gt;0,INDEX(StdCalcsRefCalcs,$E236,0)),"")),"")</f>
        <v/>
      </c>
      <c r="BI236" s="98" t="str">
        <f t="array" ref="BI236">IF($BD236,MAX(IF(G4SelectionMask="x",IF(INDEX(StdCalcsRefCalcs,$E236,0)&gt;0,INDEX(StdCalcsRefCalcs,$E236,0)),"")),"")</f>
        <v/>
      </c>
      <c r="BJ236" s="98" t="str">
        <f t="shared" si="114"/>
        <v/>
      </c>
      <c r="BK236" s="98" t="str">
        <f t="array" ref="BK236">IF($BD236,STDEVA(IF(G4SelectionMask="x",IF(INDEX(StdCalcsRefCalcs,$E236,0)&gt;0,INDEX(StdCalcsRefCalcs,$E236,0)),"")),"")</f>
        <v/>
      </c>
      <c r="BL236" s="97" t="b">
        <f t="shared" si="115"/>
        <v>0</v>
      </c>
      <c r="BM236" s="97" t="str">
        <f t="array" ref="BM236">IF($BL236,MEDIAN(IF(G5SelectionMask="x",IF(INDEX(StdCalcsRefCalcs,$E236,0)&gt;0,INDEX(StdCalcsRefCalcs,$E236,0)),"")),"")</f>
        <v/>
      </c>
      <c r="BN236" s="97" t="str">
        <f t="array" ref="BN236">IF($BL236,QUARTILE(IF(G5SelectionMask="x",IF(INDEX(StdCalcsRefCalcs,$E236,0)&gt;0,INDEX(StdCalcsRefCalcs,$E236,0)),""),1),"")</f>
        <v/>
      </c>
      <c r="BO236" s="97" t="str">
        <f t="array" ref="BO236">IF($BL236,QUARTILE(IF(G5SelectionMask="x",IF(INDEX(StdCalcsRefCalcs,$E236,0)&gt;0,INDEX(StdCalcsRefCalcs,$E236,0)),""),3),"")</f>
        <v/>
      </c>
      <c r="BP236" s="97" t="str">
        <f t="array" ref="BP236">IF($BL236,MIN(IF(G5SelectionMask="x",IF(INDEX(StdCalcsRefCalcs,$E236,0)&gt;0,INDEX(StdCalcsRefCalcs,$E236,0)),"")),"")</f>
        <v/>
      </c>
      <c r="BQ236" s="97" t="str">
        <f t="array" ref="BQ236">IF($BL236,MAX(IF(G5SelectionMask="x",IF(INDEX(StdCalcsRefCalcs,$E236,0)&gt;0,INDEX(StdCalcsRefCalcs,$E236,0)),"")),"")</f>
        <v/>
      </c>
      <c r="BR236" s="97" t="str">
        <f t="shared" si="116"/>
        <v/>
      </c>
      <c r="BS236" s="99" t="str">
        <f t="array" ref="BS236">IF($BL236,STDEVA(IF(G5SelectionMask="x",IF(INDEX(StdCalcsRefCalcs,$E236,0)&gt;0,INDEX(StdCalcsRefCalcs,$E236,0)),"")),"")</f>
        <v/>
      </c>
      <c r="BT236" s="108"/>
      <c r="BU236" s="109" t="str">
        <f t="shared" si="161"/>
        <v/>
      </c>
      <c r="BV236" s="109" t="str">
        <f t="shared" si="161"/>
        <v/>
      </c>
      <c r="BW236" s="109" t="str">
        <f t="shared" si="161"/>
        <v/>
      </c>
      <c r="BX236" s="109" t="str">
        <f t="shared" si="161"/>
        <v/>
      </c>
      <c r="BY236" s="109" t="str">
        <f t="shared" si="161"/>
        <v/>
      </c>
      <c r="BZ236" s="109" t="str">
        <f t="shared" si="161"/>
        <v/>
      </c>
      <c r="CA236" s="109" t="str">
        <f t="shared" si="161"/>
        <v/>
      </c>
      <c r="CB236" s="109" t="str">
        <f t="shared" si="161"/>
        <v/>
      </c>
      <c r="CC236" s="109" t="str">
        <f t="shared" si="161"/>
        <v/>
      </c>
      <c r="CD236" s="109" t="str">
        <f t="shared" si="161"/>
        <v/>
      </c>
      <c r="CE236" s="109" t="str">
        <f t="shared" si="161"/>
        <v/>
      </c>
      <c r="CF236" s="109" t="str">
        <f t="shared" si="161"/>
        <v/>
      </c>
      <c r="CG236" s="109" t="str">
        <f t="shared" si="161"/>
        <v/>
      </c>
      <c r="CH236" s="109" t="str">
        <f t="shared" si="161"/>
        <v/>
      </c>
      <c r="CI236" s="109" t="str">
        <f t="shared" si="161"/>
        <v/>
      </c>
    </row>
    <row r="237" spans="1:87" x14ac:dyDescent="0.2">
      <c r="A237" s="33">
        <f t="shared" si="131"/>
        <v>0</v>
      </c>
      <c r="B237" s="206"/>
      <c r="C237" s="200"/>
      <c r="D237" s="197"/>
      <c r="E237" s="72">
        <f t="shared" si="107"/>
        <v>227</v>
      </c>
      <c r="F237" s="9" t="s">
        <v>2301</v>
      </c>
      <c r="G237" s="9" t="s">
        <v>2275</v>
      </c>
      <c r="H237" s="9" t="s">
        <v>776</v>
      </c>
      <c r="I237" s="9">
        <f t="shared" si="153"/>
        <v>223</v>
      </c>
      <c r="J237" s="9" t="s">
        <v>221</v>
      </c>
      <c r="K237" s="9">
        <f t="shared" si="155"/>
        <v>14</v>
      </c>
      <c r="P237" s="97" t="str">
        <f t="shared" si="136"/>
        <v/>
      </c>
      <c r="Q237" s="97"/>
      <c r="R237" s="97"/>
      <c r="S237" s="97"/>
      <c r="T237" s="97"/>
      <c r="U237" s="98" t="str">
        <f t="shared" si="137"/>
        <v/>
      </c>
      <c r="V237" s="107" t="str">
        <f t="shared" si="138"/>
        <v/>
      </c>
      <c r="W237" s="107" t="str">
        <f t="shared" si="139"/>
        <v/>
      </c>
      <c r="X237" s="107" t="str">
        <f t="shared" si="140"/>
        <v/>
      </c>
      <c r="Y237" s="107" t="str">
        <f t="shared" si="141"/>
        <v/>
      </c>
      <c r="Z237" s="107" t="str">
        <f t="shared" si="142"/>
        <v/>
      </c>
      <c r="AA237" s="107" t="str">
        <f t="shared" si="143"/>
        <v/>
      </c>
      <c r="AB237" s="107" t="str">
        <f t="shared" si="144"/>
        <v/>
      </c>
      <c r="AC237" s="107" t="str">
        <f t="shared" si="145"/>
        <v/>
      </c>
      <c r="AD237" s="107" t="str">
        <f t="shared" si="146"/>
        <v/>
      </c>
      <c r="AE237" s="107" t="str">
        <f t="shared" si="147"/>
        <v/>
      </c>
      <c r="AF237" s="97" t="b">
        <f t="shared" si="162"/>
        <v>0</v>
      </c>
      <c r="AG237" s="97" t="str">
        <f t="array" ref="AG237">IF($AF237,MEDIAN(IF(G1SelectionMask="x",IF(INDEX(StdCalcsRefCalcs,$E237,0)&gt;0,INDEX(StdCalcsRefCalcs,$E237,0)),"")),"")</f>
        <v/>
      </c>
      <c r="AH237" s="97" t="str">
        <f t="array" ref="AH237">IF($AF237,QUARTILE(IF(G1SelectionMask="x",IF(INDEX(StdCalcsRefCalcs,$E237,0)&gt;0,INDEX(StdCalcsRefCalcs,$E237,0)),""),1),"")</f>
        <v/>
      </c>
      <c r="AI237" s="97" t="str">
        <f t="array" ref="AI237">IF($AF237,QUARTILE(IF(G1SelectionMask="x",IF(INDEX(StdCalcsRefCalcs,$E237,0)&gt;0,INDEX(StdCalcsRefCalcs,$E237,0)),""),3),"")</f>
        <v/>
      </c>
      <c r="AJ237" s="97" t="str">
        <f t="array" ref="AJ237">IF($AF237,MIN(IF(G1SelectionMask="x",IF(INDEX(StdCalcsRefCalcs,$E237,0)&gt;0,INDEX(StdCalcsRefCalcs,$E237,0)),"")),"")</f>
        <v/>
      </c>
      <c r="AK237" s="97" t="str">
        <f t="array" ref="AK237">IF($AF237,MAX(IF(G1SelectionMask="x",IF(INDEX(StdCalcsRefCalcs,$E237,0)&gt;0,INDEX(StdCalcsRefCalcs,$E237,0)),"")),"")</f>
        <v/>
      </c>
      <c r="AL237" s="97" t="str">
        <f t="shared" si="160"/>
        <v/>
      </c>
      <c r="AM237" s="97" t="str">
        <f t="array" ref="AM237">IF($AF237,STDEVA(IF(G1SelectionMask="x",IF(INDEX(StdCalcsRefCalcs,$E237,0)&gt;0,INDEX(StdCalcsRefCalcs,$E237,0)),"")),"")</f>
        <v/>
      </c>
      <c r="AN237" s="98" t="b">
        <f t="shared" si="109"/>
        <v>0</v>
      </c>
      <c r="AO237" s="98" t="str">
        <f t="array" ref="AO237">IF($AN237,MEDIAN(IF(G2SelectionMask="x",IF(INDEX(StdCalcsRefCalcs,$E237,0)&gt;0,INDEX(StdCalcsRefCalcs,$E237,0)),"")),"")</f>
        <v/>
      </c>
      <c r="AP237" s="98" t="str">
        <f t="array" ref="AP237">IF($AN237,QUARTILE(IF(G2SelectionMask="x",IF(INDEX(StdCalcsRefCalcs,$E237,0)&gt;0,INDEX(StdCalcsRefCalcs,$E237,0)),""),1),"")</f>
        <v/>
      </c>
      <c r="AQ237" s="98" t="str">
        <f t="array" ref="AQ237">IF($AN237,QUARTILE(IF(G2SelectionMask="x",IF(INDEX(StdCalcsRefCalcs,$E237,0)&gt;0,INDEX(StdCalcsRefCalcs,$E237,0)),""),3),"")</f>
        <v/>
      </c>
      <c r="AR237" s="98" t="str">
        <f t="array" ref="AR237">IF($AN237,MIN(IF(G2SelectionMask="x",IF(INDEX(StdCalcsRefCalcs,$E237,0)&gt;0,INDEX(StdCalcsRefCalcs,$E237,0)),"")),"")</f>
        <v/>
      </c>
      <c r="AS237" s="98" t="str">
        <f t="array" ref="AS237">IF($AN237,MAX(IF(G2SelectionMask="x",IF(INDEX(StdCalcsRefCalcs,$E237,0)&gt;0,INDEX(StdCalcsRefCalcs,$E237,0)),"")),"")</f>
        <v/>
      </c>
      <c r="AT237" s="98" t="str">
        <f t="shared" si="110"/>
        <v/>
      </c>
      <c r="AU237" s="98" t="str">
        <f t="array" ref="AU237">IF($AN237,STDEVA(IF(G2SelectionMask="x",IF(INDEX(StdCalcsRefCalcs,$E237,0)&gt;0,INDEX(StdCalcsRefCalcs,$E237,0)),"")),"")</f>
        <v/>
      </c>
      <c r="AV237" s="97" t="b">
        <f t="shared" si="111"/>
        <v>0</v>
      </c>
      <c r="AW237" s="97" t="str">
        <f t="array" ref="AW237">IF($AV237,MEDIAN(IF(G3SelectionMask="x",IF(INDEX(StdCalcsRefCalcs,$E237,0)&gt;0,INDEX(StdCalcsRefCalcs,$E237,0)),"")),"")</f>
        <v/>
      </c>
      <c r="AX237" s="97" t="str">
        <f t="array" ref="AX237">IF($AV237,QUARTILE(IF(G3SelectionMask="x",IF(INDEX(StdCalcsRefCalcs,$E237,0)&gt;0,INDEX(StdCalcsRefCalcs,$E237,0)),""),1),"")</f>
        <v/>
      </c>
      <c r="AY237" s="97" t="str">
        <f t="array" ref="AY237">IF($AV237,QUARTILE(IF(G3SelectionMask="x",IF(INDEX(StdCalcsRefCalcs,$E237,0)&gt;0,INDEX(StdCalcsRefCalcs,$E237,0)),""),3),"")</f>
        <v/>
      </c>
      <c r="AZ237" s="97" t="str">
        <f t="array" ref="AZ237">IF($AV237,MIN(IF(G3SelectionMask="x",IF(INDEX(StdCalcsRefCalcs,$E237,0)&gt;0,INDEX(StdCalcsRefCalcs,$E237,0)),"")),"")</f>
        <v/>
      </c>
      <c r="BA237" s="97" t="str">
        <f t="array" ref="BA237">IF($AV237,MAX(IF(G3SelectionMask="x",IF(INDEX(StdCalcsRefCalcs,$E237,0)&gt;0,INDEX(StdCalcsRefCalcs,$E237,0)),"")),"")</f>
        <v/>
      </c>
      <c r="BB237" s="97" t="str">
        <f t="shared" si="112"/>
        <v/>
      </c>
      <c r="BC237" s="97" t="str">
        <f t="array" ref="BC237">IF($AV237,STDEVA(IF(G3SelectionMask="x",IF(INDEX(StdCalcsRefCalcs,$E237,0)&gt;0,INDEX(StdCalcsRefCalcs,$E237,0)),"")),"")</f>
        <v/>
      </c>
      <c r="BD237" s="98" t="b">
        <f t="shared" si="113"/>
        <v>0</v>
      </c>
      <c r="BE237" s="98" t="str">
        <f t="array" ref="BE237">IF($BD237,MEDIAN(IF(G4SelectionMask="x",IF(INDEX(StdCalcsRefCalcs,$E237,0)&gt;0,INDEX(StdCalcsRefCalcs,$E237,0)),"")),"")</f>
        <v/>
      </c>
      <c r="BF237" s="98" t="str">
        <f t="array" ref="BF237">IF($BD237,QUARTILE(IF(G4SelectionMask="x",IF(INDEX(StdCalcsRefCalcs,$E237,0)&gt;0,INDEX(StdCalcsRefCalcs,$E237,0)),""),1),"")</f>
        <v/>
      </c>
      <c r="BG237" s="98" t="str">
        <f t="array" ref="BG237">IF($BD237,QUARTILE(IF(G4SelectionMask="x",IF(INDEX(StdCalcsRefCalcs,$E237,0)&gt;0,INDEX(StdCalcsRefCalcs,$E237,0)),""),3),"")</f>
        <v/>
      </c>
      <c r="BH237" s="98" t="str">
        <f t="array" ref="BH237">IF($BD237,MIN(IF(G4SelectionMask="x",IF(INDEX(StdCalcsRefCalcs,$E237,0)&gt;0,INDEX(StdCalcsRefCalcs,$E237,0)),"")),"")</f>
        <v/>
      </c>
      <c r="BI237" s="98" t="str">
        <f t="array" ref="BI237">IF($BD237,MAX(IF(G4SelectionMask="x",IF(INDEX(StdCalcsRefCalcs,$E237,0)&gt;0,INDEX(StdCalcsRefCalcs,$E237,0)),"")),"")</f>
        <v/>
      </c>
      <c r="BJ237" s="98" t="str">
        <f t="shared" si="114"/>
        <v/>
      </c>
      <c r="BK237" s="98" t="str">
        <f t="array" ref="BK237">IF($BD237,STDEVA(IF(G4SelectionMask="x",IF(INDEX(StdCalcsRefCalcs,$E237,0)&gt;0,INDEX(StdCalcsRefCalcs,$E237,0)),"")),"")</f>
        <v/>
      </c>
      <c r="BL237" s="97" t="b">
        <f t="shared" si="115"/>
        <v>0</v>
      </c>
      <c r="BM237" s="97" t="str">
        <f t="array" ref="BM237">IF($BL237,MEDIAN(IF(G5SelectionMask="x",IF(INDEX(StdCalcsRefCalcs,$E237,0)&gt;0,INDEX(StdCalcsRefCalcs,$E237,0)),"")),"")</f>
        <v/>
      </c>
      <c r="BN237" s="97" t="str">
        <f t="array" ref="BN237">IF($BL237,QUARTILE(IF(G5SelectionMask="x",IF(INDEX(StdCalcsRefCalcs,$E237,0)&gt;0,INDEX(StdCalcsRefCalcs,$E237,0)),""),1),"")</f>
        <v/>
      </c>
      <c r="BO237" s="97" t="str">
        <f t="array" ref="BO237">IF($BL237,QUARTILE(IF(G5SelectionMask="x",IF(INDEX(StdCalcsRefCalcs,$E237,0)&gt;0,INDEX(StdCalcsRefCalcs,$E237,0)),""),3),"")</f>
        <v/>
      </c>
      <c r="BP237" s="97" t="str">
        <f t="array" ref="BP237">IF($BL237,MIN(IF(G5SelectionMask="x",IF(INDEX(StdCalcsRefCalcs,$E237,0)&gt;0,INDEX(StdCalcsRefCalcs,$E237,0)),"")),"")</f>
        <v/>
      </c>
      <c r="BQ237" s="97" t="str">
        <f t="array" ref="BQ237">IF($BL237,MAX(IF(G5SelectionMask="x",IF(INDEX(StdCalcsRefCalcs,$E237,0)&gt;0,INDEX(StdCalcsRefCalcs,$E237,0)),"")),"")</f>
        <v/>
      </c>
      <c r="BR237" s="97" t="str">
        <f t="shared" si="116"/>
        <v/>
      </c>
      <c r="BS237" s="99" t="str">
        <f t="array" ref="BS237">IF($BL237,STDEVA(IF(G5SelectionMask="x",IF(INDEX(StdCalcsRefCalcs,$E237,0)&gt;0,INDEX(StdCalcsRefCalcs,$E237,0)),"")),"")</f>
        <v/>
      </c>
      <c r="BT237" s="108"/>
      <c r="BU237" s="109" t="str">
        <f t="shared" si="161"/>
        <v/>
      </c>
      <c r="BV237" s="109" t="str">
        <f t="shared" si="161"/>
        <v/>
      </c>
      <c r="BW237" s="109" t="str">
        <f t="shared" si="161"/>
        <v/>
      </c>
      <c r="BX237" s="109" t="str">
        <f t="shared" si="161"/>
        <v/>
      </c>
      <c r="BY237" s="109" t="str">
        <f t="shared" si="161"/>
        <v/>
      </c>
      <c r="BZ237" s="109" t="str">
        <f t="shared" si="161"/>
        <v/>
      </c>
      <c r="CA237" s="109" t="str">
        <f t="shared" si="161"/>
        <v/>
      </c>
      <c r="CB237" s="109" t="str">
        <f t="shared" si="161"/>
        <v/>
      </c>
      <c r="CC237" s="109" t="str">
        <f t="shared" si="161"/>
        <v/>
      </c>
      <c r="CD237" s="109" t="str">
        <f t="shared" si="161"/>
        <v/>
      </c>
      <c r="CE237" s="109" t="str">
        <f t="shared" si="161"/>
        <v/>
      </c>
      <c r="CF237" s="109" t="str">
        <f t="shared" si="161"/>
        <v/>
      </c>
      <c r="CG237" s="109" t="str">
        <f t="shared" si="161"/>
        <v/>
      </c>
      <c r="CH237" s="109" t="str">
        <f t="shared" si="161"/>
        <v/>
      </c>
      <c r="CI237" s="109" t="str">
        <f t="shared" si="161"/>
        <v/>
      </c>
    </row>
    <row r="238" spans="1:87" x14ac:dyDescent="0.2">
      <c r="A238" s="33">
        <f t="shared" si="131"/>
        <v>0</v>
      </c>
      <c r="B238" s="206"/>
      <c r="C238" s="200"/>
      <c r="D238" s="197"/>
      <c r="E238" s="72">
        <f t="shared" si="107"/>
        <v>228</v>
      </c>
      <c r="F238" s="9" t="s">
        <v>2293</v>
      </c>
      <c r="G238" s="9" t="s">
        <v>2237</v>
      </c>
      <c r="H238" s="9" t="s">
        <v>811</v>
      </c>
      <c r="I238" s="9">
        <f t="shared" si="153"/>
        <v>278</v>
      </c>
      <c r="J238" s="9" t="s">
        <v>810</v>
      </c>
      <c r="K238" s="9">
        <f t="shared" si="155"/>
        <v>277</v>
      </c>
      <c r="P238" s="97" t="str">
        <f t="shared" si="136"/>
        <v/>
      </c>
      <c r="Q238" s="97"/>
      <c r="R238" s="97"/>
      <c r="S238" s="97"/>
      <c r="T238" s="97"/>
      <c r="U238" s="98" t="str">
        <f t="shared" si="137"/>
        <v/>
      </c>
      <c r="V238" s="107" t="str">
        <f t="shared" si="138"/>
        <v/>
      </c>
      <c r="W238" s="107" t="str">
        <f t="shared" si="139"/>
        <v/>
      </c>
      <c r="X238" s="107" t="str">
        <f t="shared" si="140"/>
        <v/>
      </c>
      <c r="Y238" s="107" t="str">
        <f t="shared" si="141"/>
        <v/>
      </c>
      <c r="Z238" s="107" t="str">
        <f t="shared" si="142"/>
        <v/>
      </c>
      <c r="AA238" s="107" t="str">
        <f t="shared" si="143"/>
        <v/>
      </c>
      <c r="AB238" s="107" t="str">
        <f t="shared" si="144"/>
        <v/>
      </c>
      <c r="AC238" s="107" t="str">
        <f t="shared" si="145"/>
        <v/>
      </c>
      <c r="AD238" s="107" t="str">
        <f t="shared" si="146"/>
        <v/>
      </c>
      <c r="AE238" s="107" t="str">
        <f t="shared" si="147"/>
        <v/>
      </c>
      <c r="AF238" s="97" t="b">
        <f t="shared" si="162"/>
        <v>0</v>
      </c>
      <c r="AG238" s="97" t="str">
        <f t="array" ref="AG238">IF($AF238,MEDIAN(IF(G1SelectionMask="x",IF(INDEX(StdCalcsRefCalcs,$E238,0)&gt;0,INDEX(StdCalcsRefCalcs,$E238,0)),"")),"")</f>
        <v/>
      </c>
      <c r="AH238" s="97" t="str">
        <f t="array" ref="AH238">IF($AF238,QUARTILE(IF(G1SelectionMask="x",IF(INDEX(StdCalcsRefCalcs,$E238,0)&gt;0,INDEX(StdCalcsRefCalcs,$E238,0)),""),1),"")</f>
        <v/>
      </c>
      <c r="AI238" s="97" t="str">
        <f t="array" ref="AI238">IF($AF238,QUARTILE(IF(G1SelectionMask="x",IF(INDEX(StdCalcsRefCalcs,$E238,0)&gt;0,INDEX(StdCalcsRefCalcs,$E238,0)),""),3),"")</f>
        <v/>
      </c>
      <c r="AJ238" s="97" t="str">
        <f t="array" ref="AJ238">IF($AF238,MIN(IF(G1SelectionMask="x",IF(INDEX(StdCalcsRefCalcs,$E238,0)&gt;0,INDEX(StdCalcsRefCalcs,$E238,0)),"")),"")</f>
        <v/>
      </c>
      <c r="AK238" s="97" t="str">
        <f t="array" ref="AK238">IF($AF238,MAX(IF(G1SelectionMask="x",IF(INDEX(StdCalcsRefCalcs,$E238,0)&gt;0,INDEX(StdCalcsRefCalcs,$E238,0)),"")),"")</f>
        <v/>
      </c>
      <c r="AL238" s="97" t="str">
        <f t="shared" si="160"/>
        <v/>
      </c>
      <c r="AM238" s="97" t="str">
        <f t="array" ref="AM238">IF($AF238,STDEVA(IF(G1SelectionMask="x",IF(INDEX(StdCalcsRefCalcs,$E238,0)&gt;0,INDEX(StdCalcsRefCalcs,$E238,0)),"")),"")</f>
        <v/>
      </c>
      <c r="AN238" s="98" t="b">
        <f t="shared" si="109"/>
        <v>0</v>
      </c>
      <c r="AO238" s="98" t="str">
        <f t="array" ref="AO238">IF($AN238,MEDIAN(IF(G2SelectionMask="x",IF(INDEX(StdCalcsRefCalcs,$E238,0)&gt;0,INDEX(StdCalcsRefCalcs,$E238,0)),"")),"")</f>
        <v/>
      </c>
      <c r="AP238" s="98" t="str">
        <f t="array" ref="AP238">IF($AN238,QUARTILE(IF(G2SelectionMask="x",IF(INDEX(StdCalcsRefCalcs,$E238,0)&gt;0,INDEX(StdCalcsRefCalcs,$E238,0)),""),1),"")</f>
        <v/>
      </c>
      <c r="AQ238" s="98" t="str">
        <f t="array" ref="AQ238">IF($AN238,QUARTILE(IF(G2SelectionMask="x",IF(INDEX(StdCalcsRefCalcs,$E238,0)&gt;0,INDEX(StdCalcsRefCalcs,$E238,0)),""),3),"")</f>
        <v/>
      </c>
      <c r="AR238" s="98" t="str">
        <f t="array" ref="AR238">IF($AN238,MIN(IF(G2SelectionMask="x",IF(INDEX(StdCalcsRefCalcs,$E238,0)&gt;0,INDEX(StdCalcsRefCalcs,$E238,0)),"")),"")</f>
        <v/>
      </c>
      <c r="AS238" s="98" t="str">
        <f t="array" ref="AS238">IF($AN238,MAX(IF(G2SelectionMask="x",IF(INDEX(StdCalcsRefCalcs,$E238,0)&gt;0,INDEX(StdCalcsRefCalcs,$E238,0)),"")),"")</f>
        <v/>
      </c>
      <c r="AT238" s="98" t="str">
        <f t="shared" si="110"/>
        <v/>
      </c>
      <c r="AU238" s="98" t="str">
        <f t="array" ref="AU238">IF($AN238,STDEVA(IF(G2SelectionMask="x",IF(INDEX(StdCalcsRefCalcs,$E238,0)&gt;0,INDEX(StdCalcsRefCalcs,$E238,0)),"")),"")</f>
        <v/>
      </c>
      <c r="AV238" s="97" t="b">
        <f t="shared" si="111"/>
        <v>0</v>
      </c>
      <c r="AW238" s="97" t="str">
        <f t="array" ref="AW238">IF($AV238,MEDIAN(IF(G3SelectionMask="x",IF(INDEX(StdCalcsRefCalcs,$E238,0)&gt;0,INDEX(StdCalcsRefCalcs,$E238,0)),"")),"")</f>
        <v/>
      </c>
      <c r="AX238" s="97" t="str">
        <f t="array" ref="AX238">IF($AV238,QUARTILE(IF(G3SelectionMask="x",IF(INDEX(StdCalcsRefCalcs,$E238,0)&gt;0,INDEX(StdCalcsRefCalcs,$E238,0)),""),1),"")</f>
        <v/>
      </c>
      <c r="AY238" s="97" t="str">
        <f t="array" ref="AY238">IF($AV238,QUARTILE(IF(G3SelectionMask="x",IF(INDEX(StdCalcsRefCalcs,$E238,0)&gt;0,INDEX(StdCalcsRefCalcs,$E238,0)),""),3),"")</f>
        <v/>
      </c>
      <c r="AZ238" s="97" t="str">
        <f t="array" ref="AZ238">IF($AV238,MIN(IF(G3SelectionMask="x",IF(INDEX(StdCalcsRefCalcs,$E238,0)&gt;0,INDEX(StdCalcsRefCalcs,$E238,0)),"")),"")</f>
        <v/>
      </c>
      <c r="BA238" s="97" t="str">
        <f t="array" ref="BA238">IF($AV238,MAX(IF(G3SelectionMask="x",IF(INDEX(StdCalcsRefCalcs,$E238,0)&gt;0,INDEX(StdCalcsRefCalcs,$E238,0)),"")),"")</f>
        <v/>
      </c>
      <c r="BB238" s="97" t="str">
        <f t="shared" si="112"/>
        <v/>
      </c>
      <c r="BC238" s="97" t="str">
        <f t="array" ref="BC238">IF($AV238,STDEVA(IF(G3SelectionMask="x",IF(INDEX(StdCalcsRefCalcs,$E238,0)&gt;0,INDEX(StdCalcsRefCalcs,$E238,0)),"")),"")</f>
        <v/>
      </c>
      <c r="BD238" s="98" t="b">
        <f t="shared" si="113"/>
        <v>0</v>
      </c>
      <c r="BE238" s="98" t="str">
        <f t="array" ref="BE238">IF($BD238,MEDIAN(IF(G4SelectionMask="x",IF(INDEX(StdCalcsRefCalcs,$E238,0)&gt;0,INDEX(StdCalcsRefCalcs,$E238,0)),"")),"")</f>
        <v/>
      </c>
      <c r="BF238" s="98" t="str">
        <f t="array" ref="BF238">IF($BD238,QUARTILE(IF(G4SelectionMask="x",IF(INDEX(StdCalcsRefCalcs,$E238,0)&gt;0,INDEX(StdCalcsRefCalcs,$E238,0)),""),1),"")</f>
        <v/>
      </c>
      <c r="BG238" s="98" t="str">
        <f t="array" ref="BG238">IF($BD238,QUARTILE(IF(G4SelectionMask="x",IF(INDEX(StdCalcsRefCalcs,$E238,0)&gt;0,INDEX(StdCalcsRefCalcs,$E238,0)),""),3),"")</f>
        <v/>
      </c>
      <c r="BH238" s="98" t="str">
        <f t="array" ref="BH238">IF($BD238,MIN(IF(G4SelectionMask="x",IF(INDEX(StdCalcsRefCalcs,$E238,0)&gt;0,INDEX(StdCalcsRefCalcs,$E238,0)),"")),"")</f>
        <v/>
      </c>
      <c r="BI238" s="98" t="str">
        <f t="array" ref="BI238">IF($BD238,MAX(IF(G4SelectionMask="x",IF(INDEX(StdCalcsRefCalcs,$E238,0)&gt;0,INDEX(StdCalcsRefCalcs,$E238,0)),"")),"")</f>
        <v/>
      </c>
      <c r="BJ238" s="98" t="str">
        <f t="shared" si="114"/>
        <v/>
      </c>
      <c r="BK238" s="98" t="str">
        <f t="array" ref="BK238">IF($BD238,STDEVA(IF(G4SelectionMask="x",IF(INDEX(StdCalcsRefCalcs,$E238,0)&gt;0,INDEX(StdCalcsRefCalcs,$E238,0)),"")),"")</f>
        <v/>
      </c>
      <c r="BL238" s="97" t="b">
        <f t="shared" si="115"/>
        <v>0</v>
      </c>
      <c r="BM238" s="97" t="str">
        <f t="array" ref="BM238">IF($BL238,MEDIAN(IF(G5SelectionMask="x",IF(INDEX(StdCalcsRefCalcs,$E238,0)&gt;0,INDEX(StdCalcsRefCalcs,$E238,0)),"")),"")</f>
        <v/>
      </c>
      <c r="BN238" s="97" t="str">
        <f t="array" ref="BN238">IF($BL238,QUARTILE(IF(G5SelectionMask="x",IF(INDEX(StdCalcsRefCalcs,$E238,0)&gt;0,INDEX(StdCalcsRefCalcs,$E238,0)),""),1),"")</f>
        <v/>
      </c>
      <c r="BO238" s="97" t="str">
        <f t="array" ref="BO238">IF($BL238,QUARTILE(IF(G5SelectionMask="x",IF(INDEX(StdCalcsRefCalcs,$E238,0)&gt;0,INDEX(StdCalcsRefCalcs,$E238,0)),""),3),"")</f>
        <v/>
      </c>
      <c r="BP238" s="97" t="str">
        <f t="array" ref="BP238">IF($BL238,MIN(IF(G5SelectionMask="x",IF(INDEX(StdCalcsRefCalcs,$E238,0)&gt;0,INDEX(StdCalcsRefCalcs,$E238,0)),"")),"")</f>
        <v/>
      </c>
      <c r="BQ238" s="97" t="str">
        <f t="array" ref="BQ238">IF($BL238,MAX(IF(G5SelectionMask="x",IF(INDEX(StdCalcsRefCalcs,$E238,0)&gt;0,INDEX(StdCalcsRefCalcs,$E238,0)),"")),"")</f>
        <v/>
      </c>
      <c r="BR238" s="97" t="str">
        <f t="shared" si="116"/>
        <v/>
      </c>
      <c r="BS238" s="99" t="str">
        <f t="array" ref="BS238">IF($BL238,STDEVA(IF(G5SelectionMask="x",IF(INDEX(StdCalcsRefCalcs,$E238,0)&gt;0,INDEX(StdCalcsRefCalcs,$E238,0)),"")),"")</f>
        <v/>
      </c>
      <c r="BT238" s="108"/>
      <c r="BU238" s="109" t="str">
        <f t="shared" ref="BU238:CI238" si="163">IFERROR(IF((LEN(INDEX(RawDataAllData,$I238,BU$9))+LEN(INDEX(RawDataAllData,$K238,BU$9)))*LEN(INDEX(RawDataAllData,$I238,BU$9))=0,"",INDEX(RawDataAllData,$I238,BU$9)/(INDEX(RawDataAllData,$I238,BU$9)+INDEX(RawDataAllData,$K238,BU$9))),"")</f>
        <v/>
      </c>
      <c r="BV238" s="109" t="str">
        <f t="shared" si="163"/>
        <v/>
      </c>
      <c r="BW238" s="109" t="str">
        <f t="shared" si="163"/>
        <v/>
      </c>
      <c r="BX238" s="109" t="str">
        <f t="shared" si="163"/>
        <v/>
      </c>
      <c r="BY238" s="109" t="str">
        <f t="shared" si="163"/>
        <v/>
      </c>
      <c r="BZ238" s="109" t="str">
        <f t="shared" si="163"/>
        <v/>
      </c>
      <c r="CA238" s="109" t="str">
        <f t="shared" si="163"/>
        <v/>
      </c>
      <c r="CB238" s="109" t="str">
        <f t="shared" si="163"/>
        <v/>
      </c>
      <c r="CC238" s="109" t="str">
        <f t="shared" si="163"/>
        <v/>
      </c>
      <c r="CD238" s="109" t="str">
        <f t="shared" si="163"/>
        <v/>
      </c>
      <c r="CE238" s="109" t="str">
        <f t="shared" si="163"/>
        <v/>
      </c>
      <c r="CF238" s="109" t="str">
        <f t="shared" si="163"/>
        <v/>
      </c>
      <c r="CG238" s="109" t="str">
        <f t="shared" si="163"/>
        <v/>
      </c>
      <c r="CH238" s="109" t="str">
        <f t="shared" si="163"/>
        <v/>
      </c>
      <c r="CI238" s="109" t="str">
        <f t="shared" si="163"/>
        <v/>
      </c>
    </row>
    <row r="239" spans="1:87" x14ac:dyDescent="0.2">
      <c r="A239" s="33">
        <f t="shared" si="131"/>
        <v>0</v>
      </c>
      <c r="B239" s="206"/>
      <c r="C239" s="200"/>
      <c r="D239" s="197"/>
      <c r="E239" s="72">
        <f t="shared" si="107"/>
        <v>229</v>
      </c>
      <c r="F239" s="9" t="s">
        <v>2294</v>
      </c>
      <c r="G239" s="9" t="s">
        <v>2296</v>
      </c>
      <c r="H239" s="9" t="s">
        <v>769</v>
      </c>
      <c r="I239" s="9">
        <f t="shared" si="153"/>
        <v>215</v>
      </c>
      <c r="J239" s="9" t="s">
        <v>810</v>
      </c>
      <c r="K239" s="9">
        <f t="shared" si="155"/>
        <v>277</v>
      </c>
      <c r="P239" s="97" t="str">
        <f t="shared" si="136"/>
        <v/>
      </c>
      <c r="Q239" s="97"/>
      <c r="R239" s="97"/>
      <c r="S239" s="97"/>
      <c r="T239" s="97"/>
      <c r="U239" s="98" t="str">
        <f t="shared" si="137"/>
        <v/>
      </c>
      <c r="V239" s="107" t="str">
        <f t="shared" si="138"/>
        <v/>
      </c>
      <c r="W239" s="107" t="str">
        <f t="shared" si="139"/>
        <v/>
      </c>
      <c r="X239" s="107" t="str">
        <f t="shared" si="140"/>
        <v/>
      </c>
      <c r="Y239" s="107" t="str">
        <f t="shared" si="141"/>
        <v/>
      </c>
      <c r="Z239" s="107" t="str">
        <f t="shared" si="142"/>
        <v/>
      </c>
      <c r="AA239" s="107" t="str">
        <f t="shared" si="143"/>
        <v/>
      </c>
      <c r="AB239" s="107" t="str">
        <f t="shared" si="144"/>
        <v/>
      </c>
      <c r="AC239" s="107" t="str">
        <f t="shared" si="145"/>
        <v/>
      </c>
      <c r="AD239" s="107" t="str">
        <f t="shared" si="146"/>
        <v/>
      </c>
      <c r="AE239" s="107" t="str">
        <f t="shared" si="147"/>
        <v/>
      </c>
      <c r="AF239" s="97" t="b">
        <f t="shared" si="162"/>
        <v>0</v>
      </c>
      <c r="AG239" s="97" t="str">
        <f t="array" ref="AG239">IF($AF239,MEDIAN(IF(G1SelectionMask="x",IF(INDEX(StdCalcsRefCalcs,$E239,0)&gt;0,INDEX(StdCalcsRefCalcs,$E239,0)),"")),"")</f>
        <v/>
      </c>
      <c r="AH239" s="97" t="str">
        <f t="array" ref="AH239">IF($AF239,QUARTILE(IF(G1SelectionMask="x",IF(INDEX(StdCalcsRefCalcs,$E239,0)&gt;0,INDEX(StdCalcsRefCalcs,$E239,0)),""),1),"")</f>
        <v/>
      </c>
      <c r="AI239" s="97" t="str">
        <f t="array" ref="AI239">IF($AF239,QUARTILE(IF(G1SelectionMask="x",IF(INDEX(StdCalcsRefCalcs,$E239,0)&gt;0,INDEX(StdCalcsRefCalcs,$E239,0)),""),3),"")</f>
        <v/>
      </c>
      <c r="AJ239" s="97" t="str">
        <f t="array" ref="AJ239">IF($AF239,MIN(IF(G1SelectionMask="x",IF(INDEX(StdCalcsRefCalcs,$E239,0)&gt;0,INDEX(StdCalcsRefCalcs,$E239,0)),"")),"")</f>
        <v/>
      </c>
      <c r="AK239" s="97" t="str">
        <f t="array" ref="AK239">IF($AF239,MAX(IF(G1SelectionMask="x",IF(INDEX(StdCalcsRefCalcs,$E239,0)&gt;0,INDEX(StdCalcsRefCalcs,$E239,0)),"")),"")</f>
        <v/>
      </c>
      <c r="AL239" s="97" t="str">
        <f t="shared" si="160"/>
        <v/>
      </c>
      <c r="AM239" s="97" t="str">
        <f t="array" ref="AM239">IF($AF239,STDEVA(IF(G1SelectionMask="x",IF(INDEX(StdCalcsRefCalcs,$E239,0)&gt;0,INDEX(StdCalcsRefCalcs,$E239,0)),"")),"")</f>
        <v/>
      </c>
      <c r="AN239" s="98" t="b">
        <f t="shared" si="109"/>
        <v>0</v>
      </c>
      <c r="AO239" s="98" t="str">
        <f t="array" ref="AO239">IF($AN239,MEDIAN(IF(G2SelectionMask="x",IF(INDEX(StdCalcsRefCalcs,$E239,0)&gt;0,INDEX(StdCalcsRefCalcs,$E239,0)),"")),"")</f>
        <v/>
      </c>
      <c r="AP239" s="98" t="str">
        <f t="array" ref="AP239">IF($AN239,QUARTILE(IF(G2SelectionMask="x",IF(INDEX(StdCalcsRefCalcs,$E239,0)&gt;0,INDEX(StdCalcsRefCalcs,$E239,0)),""),1),"")</f>
        <v/>
      </c>
      <c r="AQ239" s="98" t="str">
        <f t="array" ref="AQ239">IF($AN239,QUARTILE(IF(G2SelectionMask="x",IF(INDEX(StdCalcsRefCalcs,$E239,0)&gt;0,INDEX(StdCalcsRefCalcs,$E239,0)),""),3),"")</f>
        <v/>
      </c>
      <c r="AR239" s="98" t="str">
        <f t="array" ref="AR239">IF($AN239,MIN(IF(G2SelectionMask="x",IF(INDEX(StdCalcsRefCalcs,$E239,0)&gt;0,INDEX(StdCalcsRefCalcs,$E239,0)),"")),"")</f>
        <v/>
      </c>
      <c r="AS239" s="98" t="str">
        <f t="array" ref="AS239">IF($AN239,MAX(IF(G2SelectionMask="x",IF(INDEX(StdCalcsRefCalcs,$E239,0)&gt;0,INDEX(StdCalcsRefCalcs,$E239,0)),"")),"")</f>
        <v/>
      </c>
      <c r="AT239" s="98" t="str">
        <f t="shared" si="110"/>
        <v/>
      </c>
      <c r="AU239" s="98" t="str">
        <f t="array" ref="AU239">IF($AN239,STDEVA(IF(G2SelectionMask="x",IF(INDEX(StdCalcsRefCalcs,$E239,0)&gt;0,INDEX(StdCalcsRefCalcs,$E239,0)),"")),"")</f>
        <v/>
      </c>
      <c r="AV239" s="97" t="b">
        <f t="shared" si="111"/>
        <v>0</v>
      </c>
      <c r="AW239" s="97" t="str">
        <f t="array" ref="AW239">IF($AV239,MEDIAN(IF(G3SelectionMask="x",IF(INDEX(StdCalcsRefCalcs,$E239,0)&gt;0,INDEX(StdCalcsRefCalcs,$E239,0)),"")),"")</f>
        <v/>
      </c>
      <c r="AX239" s="97" t="str">
        <f t="array" ref="AX239">IF($AV239,QUARTILE(IF(G3SelectionMask="x",IF(INDEX(StdCalcsRefCalcs,$E239,0)&gt;0,INDEX(StdCalcsRefCalcs,$E239,0)),""),1),"")</f>
        <v/>
      </c>
      <c r="AY239" s="97" t="str">
        <f t="array" ref="AY239">IF($AV239,QUARTILE(IF(G3SelectionMask="x",IF(INDEX(StdCalcsRefCalcs,$E239,0)&gt;0,INDEX(StdCalcsRefCalcs,$E239,0)),""),3),"")</f>
        <v/>
      </c>
      <c r="AZ239" s="97" t="str">
        <f t="array" ref="AZ239">IF($AV239,MIN(IF(G3SelectionMask="x",IF(INDEX(StdCalcsRefCalcs,$E239,0)&gt;0,INDEX(StdCalcsRefCalcs,$E239,0)),"")),"")</f>
        <v/>
      </c>
      <c r="BA239" s="97" t="str">
        <f t="array" ref="BA239">IF($AV239,MAX(IF(G3SelectionMask="x",IF(INDEX(StdCalcsRefCalcs,$E239,0)&gt;0,INDEX(StdCalcsRefCalcs,$E239,0)),"")),"")</f>
        <v/>
      </c>
      <c r="BB239" s="97" t="str">
        <f t="shared" si="112"/>
        <v/>
      </c>
      <c r="BC239" s="97" t="str">
        <f t="array" ref="BC239">IF($AV239,STDEVA(IF(G3SelectionMask="x",IF(INDEX(StdCalcsRefCalcs,$E239,0)&gt;0,INDEX(StdCalcsRefCalcs,$E239,0)),"")),"")</f>
        <v/>
      </c>
      <c r="BD239" s="98" t="b">
        <f t="shared" si="113"/>
        <v>0</v>
      </c>
      <c r="BE239" s="98" t="str">
        <f t="array" ref="BE239">IF($BD239,MEDIAN(IF(G4SelectionMask="x",IF(INDEX(StdCalcsRefCalcs,$E239,0)&gt;0,INDEX(StdCalcsRefCalcs,$E239,0)),"")),"")</f>
        <v/>
      </c>
      <c r="BF239" s="98" t="str">
        <f t="array" ref="BF239">IF($BD239,QUARTILE(IF(G4SelectionMask="x",IF(INDEX(StdCalcsRefCalcs,$E239,0)&gt;0,INDEX(StdCalcsRefCalcs,$E239,0)),""),1),"")</f>
        <v/>
      </c>
      <c r="BG239" s="98" t="str">
        <f t="array" ref="BG239">IF($BD239,QUARTILE(IF(G4SelectionMask="x",IF(INDEX(StdCalcsRefCalcs,$E239,0)&gt;0,INDEX(StdCalcsRefCalcs,$E239,0)),""),3),"")</f>
        <v/>
      </c>
      <c r="BH239" s="98" t="str">
        <f t="array" ref="BH239">IF($BD239,MIN(IF(G4SelectionMask="x",IF(INDEX(StdCalcsRefCalcs,$E239,0)&gt;0,INDEX(StdCalcsRefCalcs,$E239,0)),"")),"")</f>
        <v/>
      </c>
      <c r="BI239" s="98" t="str">
        <f t="array" ref="BI239">IF($BD239,MAX(IF(G4SelectionMask="x",IF(INDEX(StdCalcsRefCalcs,$E239,0)&gt;0,INDEX(StdCalcsRefCalcs,$E239,0)),"")),"")</f>
        <v/>
      </c>
      <c r="BJ239" s="98" t="str">
        <f t="shared" si="114"/>
        <v/>
      </c>
      <c r="BK239" s="98" t="str">
        <f t="array" ref="BK239">IF($BD239,STDEVA(IF(G4SelectionMask="x",IF(INDEX(StdCalcsRefCalcs,$E239,0)&gt;0,INDEX(StdCalcsRefCalcs,$E239,0)),"")),"")</f>
        <v/>
      </c>
      <c r="BL239" s="97" t="b">
        <f t="shared" si="115"/>
        <v>0</v>
      </c>
      <c r="BM239" s="97" t="str">
        <f t="array" ref="BM239">IF($BL239,MEDIAN(IF(G5SelectionMask="x",IF(INDEX(StdCalcsRefCalcs,$E239,0)&gt;0,INDEX(StdCalcsRefCalcs,$E239,0)),"")),"")</f>
        <v/>
      </c>
      <c r="BN239" s="97" t="str">
        <f t="array" ref="BN239">IF($BL239,QUARTILE(IF(G5SelectionMask="x",IF(INDEX(StdCalcsRefCalcs,$E239,0)&gt;0,INDEX(StdCalcsRefCalcs,$E239,0)),""),1),"")</f>
        <v/>
      </c>
      <c r="BO239" s="97" t="str">
        <f t="array" ref="BO239">IF($BL239,QUARTILE(IF(G5SelectionMask="x",IF(INDEX(StdCalcsRefCalcs,$E239,0)&gt;0,INDEX(StdCalcsRefCalcs,$E239,0)),""),3),"")</f>
        <v/>
      </c>
      <c r="BP239" s="97" t="str">
        <f t="array" ref="BP239">IF($BL239,MIN(IF(G5SelectionMask="x",IF(INDEX(StdCalcsRefCalcs,$E239,0)&gt;0,INDEX(StdCalcsRefCalcs,$E239,0)),"")),"")</f>
        <v/>
      </c>
      <c r="BQ239" s="97" t="str">
        <f t="array" ref="BQ239">IF($BL239,MAX(IF(G5SelectionMask="x",IF(INDEX(StdCalcsRefCalcs,$E239,0)&gt;0,INDEX(StdCalcsRefCalcs,$E239,0)),"")),"")</f>
        <v/>
      </c>
      <c r="BR239" s="97" t="str">
        <f t="shared" si="116"/>
        <v/>
      </c>
      <c r="BS239" s="99" t="str">
        <f t="array" ref="BS239">IF($BL239,STDEVA(IF(G5SelectionMask="x",IF(INDEX(StdCalcsRefCalcs,$E239,0)&gt;0,INDEX(StdCalcsRefCalcs,$E239,0)),"")),"")</f>
        <v/>
      </c>
      <c r="BT239" s="108"/>
      <c r="BU239" s="109" t="str">
        <f t="shared" ref="BU239:CI240" si="164">IFERROR(IF(LEN(INDEX(RawDataAllData,$I239,BU$9))*LEN(INDEX(RawDataAllData,$K239,BU$9))=0,"",INDEX(RawDataAllData,$I239,BU$9)/INDEX(RawDataAllData,$K239,BU$9)),"")</f>
        <v/>
      </c>
      <c r="BV239" s="109" t="str">
        <f t="shared" si="164"/>
        <v/>
      </c>
      <c r="BW239" s="109" t="str">
        <f t="shared" si="164"/>
        <v/>
      </c>
      <c r="BX239" s="109" t="str">
        <f t="shared" si="164"/>
        <v/>
      </c>
      <c r="BY239" s="109" t="str">
        <f t="shared" si="164"/>
        <v/>
      </c>
      <c r="BZ239" s="109" t="str">
        <f t="shared" si="164"/>
        <v/>
      </c>
      <c r="CA239" s="109" t="str">
        <f t="shared" si="164"/>
        <v/>
      </c>
      <c r="CB239" s="109" t="str">
        <f t="shared" si="164"/>
        <v/>
      </c>
      <c r="CC239" s="109" t="str">
        <f t="shared" si="164"/>
        <v/>
      </c>
      <c r="CD239" s="109" t="str">
        <f t="shared" si="164"/>
        <v/>
      </c>
      <c r="CE239" s="109" t="str">
        <f t="shared" si="164"/>
        <v/>
      </c>
      <c r="CF239" s="109" t="str">
        <f t="shared" si="164"/>
        <v/>
      </c>
      <c r="CG239" s="109" t="str">
        <f t="shared" si="164"/>
        <v/>
      </c>
      <c r="CH239" s="109" t="str">
        <f t="shared" si="164"/>
        <v/>
      </c>
      <c r="CI239" s="109" t="str">
        <f t="shared" si="164"/>
        <v/>
      </c>
    </row>
    <row r="240" spans="1:87" ht="13.5" thickBot="1" x14ac:dyDescent="0.25">
      <c r="A240" s="33">
        <f t="shared" si="131"/>
        <v>0</v>
      </c>
      <c r="B240" s="206"/>
      <c r="C240" s="200"/>
      <c r="D240" s="197"/>
      <c r="E240" s="72">
        <f t="shared" si="107"/>
        <v>230</v>
      </c>
      <c r="F240" s="9" t="s">
        <v>2295</v>
      </c>
      <c r="G240" s="9" t="s">
        <v>2297</v>
      </c>
      <c r="H240" s="9" t="s">
        <v>770</v>
      </c>
      <c r="I240" s="9">
        <f t="shared" si="153"/>
        <v>216</v>
      </c>
      <c r="J240" s="9" t="s">
        <v>811</v>
      </c>
      <c r="K240" s="9">
        <f t="shared" si="155"/>
        <v>278</v>
      </c>
      <c r="P240" s="97" t="str">
        <f t="shared" si="136"/>
        <v/>
      </c>
      <c r="Q240" s="97"/>
      <c r="R240" s="97"/>
      <c r="S240" s="97"/>
      <c r="T240" s="97"/>
      <c r="U240" s="98" t="str">
        <f t="shared" si="137"/>
        <v/>
      </c>
      <c r="V240" s="107" t="str">
        <f t="shared" si="138"/>
        <v/>
      </c>
      <c r="W240" s="107" t="str">
        <f t="shared" si="139"/>
        <v/>
      </c>
      <c r="X240" s="107" t="str">
        <f t="shared" si="140"/>
        <v/>
      </c>
      <c r="Y240" s="107" t="str">
        <f t="shared" si="141"/>
        <v/>
      </c>
      <c r="Z240" s="107" t="str">
        <f t="shared" si="142"/>
        <v/>
      </c>
      <c r="AA240" s="107" t="str">
        <f t="shared" si="143"/>
        <v/>
      </c>
      <c r="AB240" s="107" t="str">
        <f t="shared" si="144"/>
        <v/>
      </c>
      <c r="AC240" s="107" t="str">
        <f t="shared" si="145"/>
        <v/>
      </c>
      <c r="AD240" s="107" t="str">
        <f t="shared" si="146"/>
        <v/>
      </c>
      <c r="AE240" s="107" t="str">
        <f t="shared" si="147"/>
        <v/>
      </c>
      <c r="AF240" s="97" t="b">
        <f t="shared" si="162"/>
        <v>0</v>
      </c>
      <c r="AG240" s="97" t="str">
        <f t="array" ref="AG240">IF($AF240,MEDIAN(IF(G1SelectionMask="x",IF(INDEX(StdCalcsRefCalcs,$E240,0)&gt;0,INDEX(StdCalcsRefCalcs,$E240,0)),"")),"")</f>
        <v/>
      </c>
      <c r="AH240" s="97" t="str">
        <f t="array" ref="AH240">IF($AF240,QUARTILE(IF(G1SelectionMask="x",IF(INDEX(StdCalcsRefCalcs,$E240,0)&gt;0,INDEX(StdCalcsRefCalcs,$E240,0)),""),1),"")</f>
        <v/>
      </c>
      <c r="AI240" s="97" t="str">
        <f t="array" ref="AI240">IF($AF240,QUARTILE(IF(G1SelectionMask="x",IF(INDEX(StdCalcsRefCalcs,$E240,0)&gt;0,INDEX(StdCalcsRefCalcs,$E240,0)),""),3),"")</f>
        <v/>
      </c>
      <c r="AJ240" s="97" t="str">
        <f t="array" ref="AJ240">IF($AF240,MIN(IF(G1SelectionMask="x",IF(INDEX(StdCalcsRefCalcs,$E240,0)&gt;0,INDEX(StdCalcsRefCalcs,$E240,0)),"")),"")</f>
        <v/>
      </c>
      <c r="AK240" s="97" t="str">
        <f t="array" ref="AK240">IF($AF240,MAX(IF(G1SelectionMask="x",IF(INDEX(StdCalcsRefCalcs,$E240,0)&gt;0,INDEX(StdCalcsRefCalcs,$E240,0)),"")),"")</f>
        <v/>
      </c>
      <c r="AL240" s="97" t="str">
        <f t="shared" si="160"/>
        <v/>
      </c>
      <c r="AM240" s="97" t="str">
        <f t="array" ref="AM240">IF($AF240,STDEVA(IF(G1SelectionMask="x",IF(INDEX(StdCalcsRefCalcs,$E240,0)&gt;0,INDEX(StdCalcsRefCalcs,$E240,0)),"")),"")</f>
        <v/>
      </c>
      <c r="AN240" s="98" t="b">
        <f t="shared" si="109"/>
        <v>0</v>
      </c>
      <c r="AO240" s="98" t="str">
        <f t="array" ref="AO240">IF($AN240,MEDIAN(IF(G2SelectionMask="x",IF(INDEX(StdCalcsRefCalcs,$E240,0)&gt;0,INDEX(StdCalcsRefCalcs,$E240,0)),"")),"")</f>
        <v/>
      </c>
      <c r="AP240" s="98" t="str">
        <f t="array" ref="AP240">IF($AN240,QUARTILE(IF(G2SelectionMask="x",IF(INDEX(StdCalcsRefCalcs,$E240,0)&gt;0,INDEX(StdCalcsRefCalcs,$E240,0)),""),1),"")</f>
        <v/>
      </c>
      <c r="AQ240" s="98" t="str">
        <f t="array" ref="AQ240">IF($AN240,QUARTILE(IF(G2SelectionMask="x",IF(INDEX(StdCalcsRefCalcs,$E240,0)&gt;0,INDEX(StdCalcsRefCalcs,$E240,0)),""),3),"")</f>
        <v/>
      </c>
      <c r="AR240" s="98" t="str">
        <f t="array" ref="AR240">IF($AN240,MIN(IF(G2SelectionMask="x",IF(INDEX(StdCalcsRefCalcs,$E240,0)&gt;0,INDEX(StdCalcsRefCalcs,$E240,0)),"")),"")</f>
        <v/>
      </c>
      <c r="AS240" s="98" t="str">
        <f t="array" ref="AS240">IF($AN240,MAX(IF(G2SelectionMask="x",IF(INDEX(StdCalcsRefCalcs,$E240,0)&gt;0,INDEX(StdCalcsRefCalcs,$E240,0)),"")),"")</f>
        <v/>
      </c>
      <c r="AT240" s="98" t="str">
        <f t="shared" si="110"/>
        <v/>
      </c>
      <c r="AU240" s="98" t="str">
        <f t="array" ref="AU240">IF($AN240,STDEVA(IF(G2SelectionMask="x",IF(INDEX(StdCalcsRefCalcs,$E240,0)&gt;0,INDEX(StdCalcsRefCalcs,$E240,0)),"")),"")</f>
        <v/>
      </c>
      <c r="AV240" s="97" t="b">
        <f t="shared" si="111"/>
        <v>0</v>
      </c>
      <c r="AW240" s="97" t="str">
        <f t="array" ref="AW240">IF($AV240,MEDIAN(IF(G3SelectionMask="x",IF(INDEX(StdCalcsRefCalcs,$E240,0)&gt;0,INDEX(StdCalcsRefCalcs,$E240,0)),"")),"")</f>
        <v/>
      </c>
      <c r="AX240" s="97" t="str">
        <f t="array" ref="AX240">IF($AV240,QUARTILE(IF(G3SelectionMask="x",IF(INDEX(StdCalcsRefCalcs,$E240,0)&gt;0,INDEX(StdCalcsRefCalcs,$E240,0)),""),1),"")</f>
        <v/>
      </c>
      <c r="AY240" s="97" t="str">
        <f t="array" ref="AY240">IF($AV240,QUARTILE(IF(G3SelectionMask="x",IF(INDEX(StdCalcsRefCalcs,$E240,0)&gt;0,INDEX(StdCalcsRefCalcs,$E240,0)),""),3),"")</f>
        <v/>
      </c>
      <c r="AZ240" s="97" t="str">
        <f t="array" ref="AZ240">IF($AV240,MIN(IF(G3SelectionMask="x",IF(INDEX(StdCalcsRefCalcs,$E240,0)&gt;0,INDEX(StdCalcsRefCalcs,$E240,0)),"")),"")</f>
        <v/>
      </c>
      <c r="BA240" s="97" t="str">
        <f t="array" ref="BA240">IF($AV240,MAX(IF(G3SelectionMask="x",IF(INDEX(StdCalcsRefCalcs,$E240,0)&gt;0,INDEX(StdCalcsRefCalcs,$E240,0)),"")),"")</f>
        <v/>
      </c>
      <c r="BB240" s="97" t="str">
        <f t="shared" si="112"/>
        <v/>
      </c>
      <c r="BC240" s="97" t="str">
        <f t="array" ref="BC240">IF($AV240,STDEVA(IF(G3SelectionMask="x",IF(INDEX(StdCalcsRefCalcs,$E240,0)&gt;0,INDEX(StdCalcsRefCalcs,$E240,0)),"")),"")</f>
        <v/>
      </c>
      <c r="BD240" s="98" t="b">
        <f t="shared" si="113"/>
        <v>0</v>
      </c>
      <c r="BE240" s="98" t="str">
        <f t="array" ref="BE240">IF($BD240,MEDIAN(IF(G4SelectionMask="x",IF(INDEX(StdCalcsRefCalcs,$E240,0)&gt;0,INDEX(StdCalcsRefCalcs,$E240,0)),"")),"")</f>
        <v/>
      </c>
      <c r="BF240" s="98" t="str">
        <f t="array" ref="BF240">IF($BD240,QUARTILE(IF(G4SelectionMask="x",IF(INDEX(StdCalcsRefCalcs,$E240,0)&gt;0,INDEX(StdCalcsRefCalcs,$E240,0)),""),1),"")</f>
        <v/>
      </c>
      <c r="BG240" s="98" t="str">
        <f t="array" ref="BG240">IF($BD240,QUARTILE(IF(G4SelectionMask="x",IF(INDEX(StdCalcsRefCalcs,$E240,0)&gt;0,INDEX(StdCalcsRefCalcs,$E240,0)),""),3),"")</f>
        <v/>
      </c>
      <c r="BH240" s="98" t="str">
        <f t="array" ref="BH240">IF($BD240,MIN(IF(G4SelectionMask="x",IF(INDEX(StdCalcsRefCalcs,$E240,0)&gt;0,INDEX(StdCalcsRefCalcs,$E240,0)),"")),"")</f>
        <v/>
      </c>
      <c r="BI240" s="98" t="str">
        <f t="array" ref="BI240">IF($BD240,MAX(IF(G4SelectionMask="x",IF(INDEX(StdCalcsRefCalcs,$E240,0)&gt;0,INDEX(StdCalcsRefCalcs,$E240,0)),"")),"")</f>
        <v/>
      </c>
      <c r="BJ240" s="98" t="str">
        <f t="shared" si="114"/>
        <v/>
      </c>
      <c r="BK240" s="98" t="str">
        <f t="array" ref="BK240">IF($BD240,STDEVA(IF(G4SelectionMask="x",IF(INDEX(StdCalcsRefCalcs,$E240,0)&gt;0,INDEX(StdCalcsRefCalcs,$E240,0)),"")),"")</f>
        <v/>
      </c>
      <c r="BL240" s="97" t="b">
        <f t="shared" si="115"/>
        <v>0</v>
      </c>
      <c r="BM240" s="97" t="str">
        <f t="array" ref="BM240">IF($BL240,MEDIAN(IF(G5SelectionMask="x",IF(INDEX(StdCalcsRefCalcs,$E240,0)&gt;0,INDEX(StdCalcsRefCalcs,$E240,0)),"")),"")</f>
        <v/>
      </c>
      <c r="BN240" s="97" t="str">
        <f t="array" ref="BN240">IF($BL240,QUARTILE(IF(G5SelectionMask="x",IF(INDEX(StdCalcsRefCalcs,$E240,0)&gt;0,INDEX(StdCalcsRefCalcs,$E240,0)),""),1),"")</f>
        <v/>
      </c>
      <c r="BO240" s="97" t="str">
        <f t="array" ref="BO240">IF($BL240,QUARTILE(IF(G5SelectionMask="x",IF(INDEX(StdCalcsRefCalcs,$E240,0)&gt;0,INDEX(StdCalcsRefCalcs,$E240,0)),""),3),"")</f>
        <v/>
      </c>
      <c r="BP240" s="97" t="str">
        <f t="array" ref="BP240">IF($BL240,MIN(IF(G5SelectionMask="x",IF(INDEX(StdCalcsRefCalcs,$E240,0)&gt;0,INDEX(StdCalcsRefCalcs,$E240,0)),"")),"")</f>
        <v/>
      </c>
      <c r="BQ240" s="97" t="str">
        <f t="array" ref="BQ240">IF($BL240,MAX(IF(G5SelectionMask="x",IF(INDEX(StdCalcsRefCalcs,$E240,0)&gt;0,INDEX(StdCalcsRefCalcs,$E240,0)),"")),"")</f>
        <v/>
      </c>
      <c r="BR240" s="97" t="str">
        <f t="shared" si="116"/>
        <v/>
      </c>
      <c r="BS240" s="99" t="str">
        <f t="array" ref="BS240">IF($BL240,STDEVA(IF(G5SelectionMask="x",IF(INDEX(StdCalcsRefCalcs,$E240,0)&gt;0,INDEX(StdCalcsRefCalcs,$E240,0)),"")),"")</f>
        <v/>
      </c>
      <c r="BT240" s="108"/>
      <c r="BU240" s="109" t="str">
        <f t="shared" si="164"/>
        <v/>
      </c>
      <c r="BV240" s="109" t="str">
        <f t="shared" si="164"/>
        <v/>
      </c>
      <c r="BW240" s="109" t="str">
        <f t="shared" si="164"/>
        <v/>
      </c>
      <c r="BX240" s="109" t="str">
        <f t="shared" si="164"/>
        <v/>
      </c>
      <c r="BY240" s="109" t="str">
        <f t="shared" si="164"/>
        <v/>
      </c>
      <c r="BZ240" s="109" t="str">
        <f t="shared" si="164"/>
        <v/>
      </c>
      <c r="CA240" s="109" t="str">
        <f t="shared" si="164"/>
        <v/>
      </c>
      <c r="CB240" s="109" t="str">
        <f t="shared" si="164"/>
        <v/>
      </c>
      <c r="CC240" s="109" t="str">
        <f t="shared" si="164"/>
        <v/>
      </c>
      <c r="CD240" s="109" t="str">
        <f t="shared" si="164"/>
        <v/>
      </c>
      <c r="CE240" s="109" t="str">
        <f t="shared" si="164"/>
        <v/>
      </c>
      <c r="CF240" s="109" t="str">
        <f t="shared" si="164"/>
        <v/>
      </c>
      <c r="CG240" s="109" t="str">
        <f t="shared" si="164"/>
        <v/>
      </c>
      <c r="CH240" s="109" t="str">
        <f t="shared" si="164"/>
        <v/>
      </c>
      <c r="CI240" s="109" t="str">
        <f t="shared" si="164"/>
        <v/>
      </c>
    </row>
    <row r="241" spans="1:87" x14ac:dyDescent="0.2">
      <c r="A241" s="33">
        <f>IF(SelectEfficiencyProductivity="x",,ERROR)</f>
        <v>0</v>
      </c>
      <c r="B241" s="206"/>
      <c r="C241" s="199" t="s">
        <v>15</v>
      </c>
      <c r="D241" s="196" t="s">
        <v>216</v>
      </c>
      <c r="E241" s="72">
        <f t="shared" si="107"/>
        <v>231</v>
      </c>
      <c r="P241" s="97" t="str">
        <f t="shared" si="136"/>
        <v/>
      </c>
      <c r="Q241" s="97"/>
      <c r="R241" s="97"/>
      <c r="S241" s="97"/>
      <c r="T241" s="97"/>
      <c r="U241" s="98" t="str">
        <f t="shared" si="137"/>
        <v/>
      </c>
      <c r="V241" s="107" t="str">
        <f t="shared" si="138"/>
        <v/>
      </c>
      <c r="W241" s="107" t="str">
        <f t="shared" si="139"/>
        <v/>
      </c>
      <c r="X241" s="107" t="str">
        <f t="shared" si="140"/>
        <v/>
      </c>
      <c r="Y241" s="107" t="str">
        <f t="shared" si="141"/>
        <v/>
      </c>
      <c r="Z241" s="107" t="str">
        <f t="shared" si="142"/>
        <v/>
      </c>
      <c r="AA241" s="107" t="str">
        <f t="shared" si="143"/>
        <v/>
      </c>
      <c r="AB241" s="107" t="str">
        <f t="shared" si="144"/>
        <v/>
      </c>
      <c r="AC241" s="107" t="str">
        <f t="shared" si="145"/>
        <v/>
      </c>
      <c r="AD241" s="107" t="str">
        <f t="shared" si="146"/>
        <v/>
      </c>
      <c r="AE241" s="107" t="str">
        <f t="shared" si="147"/>
        <v/>
      </c>
      <c r="AF241" s="97" t="b">
        <f t="shared" si="162"/>
        <v>0</v>
      </c>
      <c r="AG241" s="97" t="str">
        <f t="array" ref="AG241">IF($AF241,MEDIAN(IF(G1SelectionMask="x",IF(INDEX(StdCalcsRefCalcs,$E241,0)&gt;0,INDEX(StdCalcsRefCalcs,$E241,0)),"")),"")</f>
        <v/>
      </c>
      <c r="AH241" s="97" t="str">
        <f t="array" ref="AH241">IF($AF241,QUARTILE(IF(G1SelectionMask="x",IF(INDEX(StdCalcsRefCalcs,$E241,0)&gt;0,INDEX(StdCalcsRefCalcs,$E241,0)),""),1),"")</f>
        <v/>
      </c>
      <c r="AI241" s="97" t="str">
        <f t="array" ref="AI241">IF($AF241,QUARTILE(IF(G1SelectionMask="x",IF(INDEX(StdCalcsRefCalcs,$E241,0)&gt;0,INDEX(StdCalcsRefCalcs,$E241,0)),""),3),"")</f>
        <v/>
      </c>
      <c r="AJ241" s="97" t="str">
        <f t="array" ref="AJ241">IF($AF241,MIN(IF(G1SelectionMask="x",IF(INDEX(StdCalcsRefCalcs,$E241,0)&gt;0,INDEX(StdCalcsRefCalcs,$E241,0)),"")),"")</f>
        <v/>
      </c>
      <c r="AK241" s="97" t="str">
        <f t="array" ref="AK241">IF($AF241,MAX(IF(G1SelectionMask="x",IF(INDEX(StdCalcsRefCalcs,$E241,0)&gt;0,INDEX(StdCalcsRefCalcs,$E241,0)),"")),"")</f>
        <v/>
      </c>
      <c r="AL241" s="97" t="str">
        <f t="shared" si="26"/>
        <v/>
      </c>
      <c r="AM241" s="97" t="str">
        <f t="array" ref="AM241">IF($AF241,STDEVA(IF(G1SelectionMask="x",IF(INDEX(StdCalcsRefCalcs,$E241,0)&gt;0,INDEX(StdCalcsRefCalcs,$E241,0)),"")),"")</f>
        <v/>
      </c>
      <c r="AN241" s="98" t="b">
        <f t="shared" si="109"/>
        <v>0</v>
      </c>
      <c r="AO241" s="98" t="str">
        <f t="array" ref="AO241">IF($AN241,MEDIAN(IF(G2SelectionMask="x",IF(INDEX(StdCalcsRefCalcs,$E241,0)&gt;0,INDEX(StdCalcsRefCalcs,$E241,0)),"")),"")</f>
        <v/>
      </c>
      <c r="AP241" s="98" t="str">
        <f t="array" ref="AP241">IF($AN241,QUARTILE(IF(G2SelectionMask="x",IF(INDEX(StdCalcsRefCalcs,$E241,0)&gt;0,INDEX(StdCalcsRefCalcs,$E241,0)),""),1),"")</f>
        <v/>
      </c>
      <c r="AQ241" s="98" t="str">
        <f t="array" ref="AQ241">IF($AN241,QUARTILE(IF(G2SelectionMask="x",IF(INDEX(StdCalcsRefCalcs,$E241,0)&gt;0,INDEX(StdCalcsRefCalcs,$E241,0)),""),3),"")</f>
        <v/>
      </c>
      <c r="AR241" s="98" t="str">
        <f t="array" ref="AR241">IF($AN241,MIN(IF(G2SelectionMask="x",IF(INDEX(StdCalcsRefCalcs,$E241,0)&gt;0,INDEX(StdCalcsRefCalcs,$E241,0)),"")),"")</f>
        <v/>
      </c>
      <c r="AS241" s="98" t="str">
        <f t="array" ref="AS241">IF($AN241,MAX(IF(G2SelectionMask="x",IF(INDEX(StdCalcsRefCalcs,$E241,0)&gt;0,INDEX(StdCalcsRefCalcs,$E241,0)),"")),"")</f>
        <v/>
      </c>
      <c r="AT241" s="98" t="str">
        <f t="shared" si="110"/>
        <v/>
      </c>
      <c r="AU241" s="98" t="str">
        <f t="array" ref="AU241">IF($AN241,STDEVA(IF(G2SelectionMask="x",IF(INDEX(StdCalcsRefCalcs,$E241,0)&gt;0,INDEX(StdCalcsRefCalcs,$E241,0)),"")),"")</f>
        <v/>
      </c>
      <c r="AV241" s="97" t="b">
        <f t="shared" si="111"/>
        <v>0</v>
      </c>
      <c r="AW241" s="97" t="str">
        <f t="array" ref="AW241">IF($AV241,MEDIAN(IF(G3SelectionMask="x",IF(INDEX(StdCalcsRefCalcs,$E241,0)&gt;0,INDEX(StdCalcsRefCalcs,$E241,0)),"")),"")</f>
        <v/>
      </c>
      <c r="AX241" s="97" t="str">
        <f t="array" ref="AX241">IF($AV241,QUARTILE(IF(G3SelectionMask="x",IF(INDEX(StdCalcsRefCalcs,$E241,0)&gt;0,INDEX(StdCalcsRefCalcs,$E241,0)),""),1),"")</f>
        <v/>
      </c>
      <c r="AY241" s="97" t="str">
        <f t="array" ref="AY241">IF($AV241,QUARTILE(IF(G3SelectionMask="x",IF(INDEX(StdCalcsRefCalcs,$E241,0)&gt;0,INDEX(StdCalcsRefCalcs,$E241,0)),""),3),"")</f>
        <v/>
      </c>
      <c r="AZ241" s="97" t="str">
        <f t="array" ref="AZ241">IF($AV241,MIN(IF(G3SelectionMask="x",IF(INDEX(StdCalcsRefCalcs,$E241,0)&gt;0,INDEX(StdCalcsRefCalcs,$E241,0)),"")),"")</f>
        <v/>
      </c>
      <c r="BA241" s="97" t="str">
        <f t="array" ref="BA241">IF($AV241,MAX(IF(G3SelectionMask="x",IF(INDEX(StdCalcsRefCalcs,$E241,0)&gt;0,INDEX(StdCalcsRefCalcs,$E241,0)),"")),"")</f>
        <v/>
      </c>
      <c r="BB241" s="97" t="str">
        <f t="shared" si="112"/>
        <v/>
      </c>
      <c r="BC241" s="97" t="str">
        <f t="array" ref="BC241">IF($AV241,STDEVA(IF(G3SelectionMask="x",IF(INDEX(StdCalcsRefCalcs,$E241,0)&gt;0,INDEX(StdCalcsRefCalcs,$E241,0)),"")),"")</f>
        <v/>
      </c>
      <c r="BD241" s="98" t="b">
        <f t="shared" si="113"/>
        <v>0</v>
      </c>
      <c r="BE241" s="98" t="str">
        <f t="array" ref="BE241">IF($BD241,MEDIAN(IF(G4SelectionMask="x",IF(INDEX(StdCalcsRefCalcs,$E241,0)&gt;0,INDEX(StdCalcsRefCalcs,$E241,0)),"")),"")</f>
        <v/>
      </c>
      <c r="BF241" s="98" t="str">
        <f t="array" ref="BF241">IF($BD241,QUARTILE(IF(G4SelectionMask="x",IF(INDEX(StdCalcsRefCalcs,$E241,0)&gt;0,INDEX(StdCalcsRefCalcs,$E241,0)),""),1),"")</f>
        <v/>
      </c>
      <c r="BG241" s="98" t="str">
        <f t="array" ref="BG241">IF($BD241,QUARTILE(IF(G4SelectionMask="x",IF(INDEX(StdCalcsRefCalcs,$E241,0)&gt;0,INDEX(StdCalcsRefCalcs,$E241,0)),""),3),"")</f>
        <v/>
      </c>
      <c r="BH241" s="98" t="str">
        <f t="array" ref="BH241">IF($BD241,MIN(IF(G4SelectionMask="x",IF(INDEX(StdCalcsRefCalcs,$E241,0)&gt;0,INDEX(StdCalcsRefCalcs,$E241,0)),"")),"")</f>
        <v/>
      </c>
      <c r="BI241" s="98" t="str">
        <f t="array" ref="BI241">IF($BD241,MAX(IF(G4SelectionMask="x",IF(INDEX(StdCalcsRefCalcs,$E241,0)&gt;0,INDEX(StdCalcsRefCalcs,$E241,0)),"")),"")</f>
        <v/>
      </c>
      <c r="BJ241" s="98" t="str">
        <f t="shared" si="114"/>
        <v/>
      </c>
      <c r="BK241" s="98" t="str">
        <f t="array" ref="BK241">IF($BD241,STDEVA(IF(G4SelectionMask="x",IF(INDEX(StdCalcsRefCalcs,$E241,0)&gt;0,INDEX(StdCalcsRefCalcs,$E241,0)),"")),"")</f>
        <v/>
      </c>
      <c r="BL241" s="97" t="b">
        <f t="shared" si="115"/>
        <v>0</v>
      </c>
      <c r="BM241" s="97" t="str">
        <f t="array" ref="BM241">IF($BL241,MEDIAN(IF(G5SelectionMask="x",IF(INDEX(StdCalcsRefCalcs,$E241,0)&gt;0,INDEX(StdCalcsRefCalcs,$E241,0)),"")),"")</f>
        <v/>
      </c>
      <c r="BN241" s="97" t="str">
        <f t="array" ref="BN241">IF($BL241,QUARTILE(IF(G5SelectionMask="x",IF(INDEX(StdCalcsRefCalcs,$E241,0)&gt;0,INDEX(StdCalcsRefCalcs,$E241,0)),""),1),"")</f>
        <v/>
      </c>
      <c r="BO241" s="97" t="str">
        <f t="array" ref="BO241">IF($BL241,QUARTILE(IF(G5SelectionMask="x",IF(INDEX(StdCalcsRefCalcs,$E241,0)&gt;0,INDEX(StdCalcsRefCalcs,$E241,0)),""),3),"")</f>
        <v/>
      </c>
      <c r="BP241" s="97" t="str">
        <f t="array" ref="BP241">IF($BL241,MIN(IF(G5SelectionMask="x",IF(INDEX(StdCalcsRefCalcs,$E241,0)&gt;0,INDEX(StdCalcsRefCalcs,$E241,0)),"")),"")</f>
        <v/>
      </c>
      <c r="BQ241" s="97" t="str">
        <f t="array" ref="BQ241">IF($BL241,MAX(IF(G5SelectionMask="x",IF(INDEX(StdCalcsRefCalcs,$E241,0)&gt;0,INDEX(StdCalcsRefCalcs,$E241,0)),"")),"")</f>
        <v/>
      </c>
      <c r="BR241" s="97" t="str">
        <f t="shared" si="116"/>
        <v/>
      </c>
      <c r="BS241" s="99" t="str">
        <f t="array" ref="BS241">IF($BL241,STDEVA(IF(G5SelectionMask="x",IF(INDEX(StdCalcsRefCalcs,$E241,0)&gt;0,INDEX(StdCalcsRefCalcs,$E241,0)),"")),"")</f>
        <v/>
      </c>
      <c r="BT241" s="108"/>
      <c r="BU241" s="109"/>
      <c r="BV241" s="109"/>
      <c r="BW241" s="109"/>
      <c r="BX241" s="109"/>
      <c r="BY241" s="109"/>
      <c r="BZ241" s="109"/>
      <c r="CA241" s="109"/>
      <c r="CB241" s="109"/>
      <c r="CC241" s="109"/>
      <c r="CD241" s="109"/>
      <c r="CE241" s="109"/>
      <c r="CF241" s="109"/>
      <c r="CG241" s="109"/>
      <c r="CH241" s="109"/>
      <c r="CI241" s="109"/>
    </row>
    <row r="242" spans="1:87" x14ac:dyDescent="0.2">
      <c r="A242" s="33">
        <f>IF(SelectEfficiencyProductivity="x",,ERROR)</f>
        <v>0</v>
      </c>
      <c r="B242" s="206"/>
      <c r="C242" s="200"/>
      <c r="D242" s="197"/>
      <c r="E242" s="72">
        <f t="shared" si="107"/>
        <v>232</v>
      </c>
      <c r="P242" s="97" t="str">
        <f t="shared" si="136"/>
        <v/>
      </c>
      <c r="Q242" s="97"/>
      <c r="R242" s="97"/>
      <c r="S242" s="97"/>
      <c r="T242" s="97"/>
      <c r="U242" s="98" t="str">
        <f t="shared" si="137"/>
        <v/>
      </c>
      <c r="V242" s="107" t="str">
        <f t="shared" si="138"/>
        <v/>
      </c>
      <c r="W242" s="107" t="str">
        <f t="shared" si="139"/>
        <v/>
      </c>
      <c r="X242" s="107" t="str">
        <f t="shared" si="140"/>
        <v/>
      </c>
      <c r="Y242" s="107" t="str">
        <f t="shared" si="141"/>
        <v/>
      </c>
      <c r="Z242" s="107" t="str">
        <f t="shared" si="142"/>
        <v/>
      </c>
      <c r="AA242" s="107" t="str">
        <f t="shared" si="143"/>
        <v/>
      </c>
      <c r="AB242" s="107" t="str">
        <f t="shared" si="144"/>
        <v/>
      </c>
      <c r="AC242" s="107" t="str">
        <f t="shared" si="145"/>
        <v/>
      </c>
      <c r="AD242" s="107" t="str">
        <f t="shared" si="146"/>
        <v/>
      </c>
      <c r="AE242" s="107" t="str">
        <f t="shared" si="147"/>
        <v/>
      </c>
      <c r="AF242" s="97" t="b">
        <f t="shared" si="25"/>
        <v>0</v>
      </c>
      <c r="AG242" s="97" t="str">
        <f t="array" ref="AG242">IF($AF242,MEDIAN(IF(G1SelectionMask="x",IF(INDEX(StdCalcsRefCalcs,$E242,0)&gt;0,INDEX(StdCalcsRefCalcs,$E242,0)),"")),"")</f>
        <v/>
      </c>
      <c r="AH242" s="97" t="str">
        <f t="array" ref="AH242">IF($AF242,QUARTILE(IF(G1SelectionMask="x",IF(INDEX(StdCalcsRefCalcs,$E242,0)&gt;0,INDEX(StdCalcsRefCalcs,$E242,0)),""),1),"")</f>
        <v/>
      </c>
      <c r="AI242" s="97" t="str">
        <f t="array" ref="AI242">IF($AF242,QUARTILE(IF(G1SelectionMask="x",IF(INDEX(StdCalcsRefCalcs,$E242,0)&gt;0,INDEX(StdCalcsRefCalcs,$E242,0)),""),3),"")</f>
        <v/>
      </c>
      <c r="AJ242" s="97" t="str">
        <f t="array" ref="AJ242">IF($AF242,MIN(IF(G1SelectionMask="x",IF(INDEX(StdCalcsRefCalcs,$E242,0)&gt;0,INDEX(StdCalcsRefCalcs,$E242,0)),"")),"")</f>
        <v/>
      </c>
      <c r="AK242" s="97" t="str">
        <f t="array" ref="AK242">IF($AF242,MAX(IF(G1SelectionMask="x",IF(INDEX(StdCalcsRefCalcs,$E242,0)&gt;0,INDEX(StdCalcsRefCalcs,$E242,0)),"")),"")</f>
        <v/>
      </c>
      <c r="AL242" s="97" t="str">
        <f t="shared" si="26"/>
        <v/>
      </c>
      <c r="AM242" s="97" t="str">
        <f t="array" ref="AM242">IF($AF242,STDEVA(IF(G1SelectionMask="x",IF(INDEX(StdCalcsRefCalcs,$E242,0)&gt;0,INDEX(StdCalcsRefCalcs,$E242,0)),"")),"")</f>
        <v/>
      </c>
      <c r="AN242" s="98" t="b">
        <f t="shared" si="109"/>
        <v>0</v>
      </c>
      <c r="AO242" s="98" t="str">
        <f t="array" ref="AO242">IF($AN242,MEDIAN(IF(G2SelectionMask="x",IF(INDEX(StdCalcsRefCalcs,$E242,0)&gt;0,INDEX(StdCalcsRefCalcs,$E242,0)),"")),"")</f>
        <v/>
      </c>
      <c r="AP242" s="98" t="str">
        <f t="array" ref="AP242">IF($AN242,QUARTILE(IF(G2SelectionMask="x",IF(INDEX(StdCalcsRefCalcs,$E242,0)&gt;0,INDEX(StdCalcsRefCalcs,$E242,0)),""),1),"")</f>
        <v/>
      </c>
      <c r="AQ242" s="98" t="str">
        <f t="array" ref="AQ242">IF($AN242,QUARTILE(IF(G2SelectionMask="x",IF(INDEX(StdCalcsRefCalcs,$E242,0)&gt;0,INDEX(StdCalcsRefCalcs,$E242,0)),""),3),"")</f>
        <v/>
      </c>
      <c r="AR242" s="98" t="str">
        <f t="array" ref="AR242">IF($AN242,MIN(IF(G2SelectionMask="x",IF(INDEX(StdCalcsRefCalcs,$E242,0)&gt;0,INDEX(StdCalcsRefCalcs,$E242,0)),"")),"")</f>
        <v/>
      </c>
      <c r="AS242" s="98" t="str">
        <f t="array" ref="AS242">IF($AN242,MAX(IF(G2SelectionMask="x",IF(INDEX(StdCalcsRefCalcs,$E242,0)&gt;0,INDEX(StdCalcsRefCalcs,$E242,0)),"")),"")</f>
        <v/>
      </c>
      <c r="AT242" s="98" t="str">
        <f t="shared" si="110"/>
        <v/>
      </c>
      <c r="AU242" s="98" t="str">
        <f t="array" ref="AU242">IF($AN242,STDEVA(IF(G2SelectionMask="x",IF(INDEX(StdCalcsRefCalcs,$E242,0)&gt;0,INDEX(StdCalcsRefCalcs,$E242,0)),"")),"")</f>
        <v/>
      </c>
      <c r="AV242" s="97" t="b">
        <f t="shared" si="111"/>
        <v>0</v>
      </c>
      <c r="AW242" s="97" t="str">
        <f t="array" ref="AW242">IF($AV242,MEDIAN(IF(G3SelectionMask="x",IF(INDEX(StdCalcsRefCalcs,$E242,0)&gt;0,INDEX(StdCalcsRefCalcs,$E242,0)),"")),"")</f>
        <v/>
      </c>
      <c r="AX242" s="97" t="str">
        <f t="array" ref="AX242">IF($AV242,QUARTILE(IF(G3SelectionMask="x",IF(INDEX(StdCalcsRefCalcs,$E242,0)&gt;0,INDEX(StdCalcsRefCalcs,$E242,0)),""),1),"")</f>
        <v/>
      </c>
      <c r="AY242" s="97" t="str">
        <f t="array" ref="AY242">IF($AV242,QUARTILE(IF(G3SelectionMask="x",IF(INDEX(StdCalcsRefCalcs,$E242,0)&gt;0,INDEX(StdCalcsRefCalcs,$E242,0)),""),3),"")</f>
        <v/>
      </c>
      <c r="AZ242" s="97" t="str">
        <f t="array" ref="AZ242">IF($AV242,MIN(IF(G3SelectionMask="x",IF(INDEX(StdCalcsRefCalcs,$E242,0)&gt;0,INDEX(StdCalcsRefCalcs,$E242,0)),"")),"")</f>
        <v/>
      </c>
      <c r="BA242" s="97" t="str">
        <f t="array" ref="BA242">IF($AV242,MAX(IF(G3SelectionMask="x",IF(INDEX(StdCalcsRefCalcs,$E242,0)&gt;0,INDEX(StdCalcsRefCalcs,$E242,0)),"")),"")</f>
        <v/>
      </c>
      <c r="BB242" s="97" t="str">
        <f t="shared" si="112"/>
        <v/>
      </c>
      <c r="BC242" s="97" t="str">
        <f t="array" ref="BC242">IF($AV242,STDEVA(IF(G3SelectionMask="x",IF(INDEX(StdCalcsRefCalcs,$E242,0)&gt;0,INDEX(StdCalcsRefCalcs,$E242,0)),"")),"")</f>
        <v/>
      </c>
      <c r="BD242" s="98" t="b">
        <f t="shared" si="113"/>
        <v>0</v>
      </c>
      <c r="BE242" s="98" t="str">
        <f t="array" ref="BE242">IF($BD242,MEDIAN(IF(G4SelectionMask="x",IF(INDEX(StdCalcsRefCalcs,$E242,0)&gt;0,INDEX(StdCalcsRefCalcs,$E242,0)),"")),"")</f>
        <v/>
      </c>
      <c r="BF242" s="98" t="str">
        <f t="array" ref="BF242">IF($BD242,QUARTILE(IF(G4SelectionMask="x",IF(INDEX(StdCalcsRefCalcs,$E242,0)&gt;0,INDEX(StdCalcsRefCalcs,$E242,0)),""),1),"")</f>
        <v/>
      </c>
      <c r="BG242" s="98" t="str">
        <f t="array" ref="BG242">IF($BD242,QUARTILE(IF(G4SelectionMask="x",IF(INDEX(StdCalcsRefCalcs,$E242,0)&gt;0,INDEX(StdCalcsRefCalcs,$E242,0)),""),3),"")</f>
        <v/>
      </c>
      <c r="BH242" s="98" t="str">
        <f t="array" ref="BH242">IF($BD242,MIN(IF(G4SelectionMask="x",IF(INDEX(StdCalcsRefCalcs,$E242,0)&gt;0,INDEX(StdCalcsRefCalcs,$E242,0)),"")),"")</f>
        <v/>
      </c>
      <c r="BI242" s="98" t="str">
        <f t="array" ref="BI242">IF($BD242,MAX(IF(G4SelectionMask="x",IF(INDEX(StdCalcsRefCalcs,$E242,0)&gt;0,INDEX(StdCalcsRefCalcs,$E242,0)),"")),"")</f>
        <v/>
      </c>
      <c r="BJ242" s="98" t="str">
        <f t="shared" si="114"/>
        <v/>
      </c>
      <c r="BK242" s="98" t="str">
        <f t="array" ref="BK242">IF($BD242,STDEVA(IF(G4SelectionMask="x",IF(INDEX(StdCalcsRefCalcs,$E242,0)&gt;0,INDEX(StdCalcsRefCalcs,$E242,0)),"")),"")</f>
        <v/>
      </c>
      <c r="BL242" s="97" t="b">
        <f t="shared" si="115"/>
        <v>0</v>
      </c>
      <c r="BM242" s="97" t="str">
        <f t="array" ref="BM242">IF($BL242,MEDIAN(IF(G5SelectionMask="x",IF(INDEX(StdCalcsRefCalcs,$E242,0)&gt;0,INDEX(StdCalcsRefCalcs,$E242,0)),"")),"")</f>
        <v/>
      </c>
      <c r="BN242" s="97" t="str">
        <f t="array" ref="BN242">IF($BL242,QUARTILE(IF(G5SelectionMask="x",IF(INDEX(StdCalcsRefCalcs,$E242,0)&gt;0,INDEX(StdCalcsRefCalcs,$E242,0)),""),1),"")</f>
        <v/>
      </c>
      <c r="BO242" s="97" t="str">
        <f t="array" ref="BO242">IF($BL242,QUARTILE(IF(G5SelectionMask="x",IF(INDEX(StdCalcsRefCalcs,$E242,0)&gt;0,INDEX(StdCalcsRefCalcs,$E242,0)),""),3),"")</f>
        <v/>
      </c>
      <c r="BP242" s="97" t="str">
        <f t="array" ref="BP242">IF($BL242,MIN(IF(G5SelectionMask="x",IF(INDEX(StdCalcsRefCalcs,$E242,0)&gt;0,INDEX(StdCalcsRefCalcs,$E242,0)),"")),"")</f>
        <v/>
      </c>
      <c r="BQ242" s="97" t="str">
        <f t="array" ref="BQ242">IF($BL242,MAX(IF(G5SelectionMask="x",IF(INDEX(StdCalcsRefCalcs,$E242,0)&gt;0,INDEX(StdCalcsRefCalcs,$E242,0)),"")),"")</f>
        <v/>
      </c>
      <c r="BR242" s="97" t="str">
        <f t="shared" si="116"/>
        <v/>
      </c>
      <c r="BS242" s="99" t="str">
        <f t="array" ref="BS242">IF($BL242,STDEVA(IF(G5SelectionMask="x",IF(INDEX(StdCalcsRefCalcs,$E242,0)&gt;0,INDEX(StdCalcsRefCalcs,$E242,0)),"")),"")</f>
        <v/>
      </c>
      <c r="BT242" s="108"/>
      <c r="BU242" s="109"/>
      <c r="BV242" s="109"/>
      <c r="BW242" s="109"/>
      <c r="BX242" s="109"/>
      <c r="BY242" s="109"/>
      <c r="BZ242" s="109"/>
      <c r="CA242" s="109"/>
      <c r="CB242" s="109"/>
      <c r="CC242" s="109"/>
      <c r="CD242" s="109"/>
      <c r="CE242" s="109"/>
      <c r="CF242" s="109"/>
      <c r="CG242" s="109"/>
      <c r="CH242" s="109"/>
      <c r="CI242" s="109"/>
    </row>
    <row r="243" spans="1:87" x14ac:dyDescent="0.2">
      <c r="A243" s="33">
        <f>IF(SelectEfficiencyProductivity="x",,ERROR)</f>
        <v>0</v>
      </c>
      <c r="B243" s="206"/>
      <c r="C243" s="200"/>
      <c r="D243" s="197"/>
      <c r="E243" s="72">
        <f t="shared" si="107"/>
        <v>233</v>
      </c>
      <c r="P243" s="97" t="str">
        <f t="shared" si="136"/>
        <v/>
      </c>
      <c r="Q243" s="97"/>
      <c r="R243" s="97"/>
      <c r="S243" s="97"/>
      <c r="T243" s="97"/>
      <c r="U243" s="98" t="str">
        <f t="shared" si="137"/>
        <v/>
      </c>
      <c r="V243" s="107" t="str">
        <f t="shared" si="138"/>
        <v/>
      </c>
      <c r="W243" s="107" t="str">
        <f t="shared" si="139"/>
        <v/>
      </c>
      <c r="X243" s="107" t="str">
        <f t="shared" si="140"/>
        <v/>
      </c>
      <c r="Y243" s="107" t="str">
        <f t="shared" si="141"/>
        <v/>
      </c>
      <c r="Z243" s="107" t="str">
        <f t="shared" si="142"/>
        <v/>
      </c>
      <c r="AA243" s="107" t="str">
        <f t="shared" si="143"/>
        <v/>
      </c>
      <c r="AB243" s="107" t="str">
        <f t="shared" si="144"/>
        <v/>
      </c>
      <c r="AC243" s="107" t="str">
        <f t="shared" si="145"/>
        <v/>
      </c>
      <c r="AD243" s="107" t="str">
        <f t="shared" si="146"/>
        <v/>
      </c>
      <c r="AE243" s="107" t="str">
        <f t="shared" si="147"/>
        <v/>
      </c>
      <c r="AF243" s="97" t="b">
        <f t="shared" si="25"/>
        <v>0</v>
      </c>
      <c r="AG243" s="97" t="str">
        <f t="array" ref="AG243">IF($AF243,MEDIAN(IF(G1SelectionMask="x",IF(INDEX(StdCalcsRefCalcs,$E243,0)&gt;0,INDEX(StdCalcsRefCalcs,$E243,0)),"")),"")</f>
        <v/>
      </c>
      <c r="AH243" s="97" t="str">
        <f t="array" ref="AH243">IF($AF243,QUARTILE(IF(G1SelectionMask="x",IF(INDEX(StdCalcsRefCalcs,$E243,0)&gt;0,INDEX(StdCalcsRefCalcs,$E243,0)),""),1),"")</f>
        <v/>
      </c>
      <c r="AI243" s="97" t="str">
        <f t="array" ref="AI243">IF($AF243,QUARTILE(IF(G1SelectionMask="x",IF(INDEX(StdCalcsRefCalcs,$E243,0)&gt;0,INDEX(StdCalcsRefCalcs,$E243,0)),""),3),"")</f>
        <v/>
      </c>
      <c r="AJ243" s="97" t="str">
        <f t="array" ref="AJ243">IF($AF243,MIN(IF(G1SelectionMask="x",IF(INDEX(StdCalcsRefCalcs,$E243,0)&gt;0,INDEX(StdCalcsRefCalcs,$E243,0)),"")),"")</f>
        <v/>
      </c>
      <c r="AK243" s="97" t="str">
        <f t="array" ref="AK243">IF($AF243,MAX(IF(G1SelectionMask="x",IF(INDEX(StdCalcsRefCalcs,$E243,0)&gt;0,INDEX(StdCalcsRefCalcs,$E243,0)),"")),"")</f>
        <v/>
      </c>
      <c r="AL243" s="97" t="str">
        <f t="shared" si="26"/>
        <v/>
      </c>
      <c r="AM243" s="97" t="str">
        <f t="array" ref="AM243">IF($AF243,STDEVA(IF(G1SelectionMask="x",IF(INDEX(StdCalcsRefCalcs,$E243,0)&gt;0,INDEX(StdCalcsRefCalcs,$E243,0)),"")),"")</f>
        <v/>
      </c>
      <c r="AN243" s="98" t="b">
        <f t="shared" si="109"/>
        <v>0</v>
      </c>
      <c r="AO243" s="98" t="str">
        <f t="array" ref="AO243">IF($AN243,MEDIAN(IF(G2SelectionMask="x",IF(INDEX(StdCalcsRefCalcs,$E243,0)&gt;0,INDEX(StdCalcsRefCalcs,$E243,0)),"")),"")</f>
        <v/>
      </c>
      <c r="AP243" s="98" t="str">
        <f t="array" ref="AP243">IF($AN243,QUARTILE(IF(G2SelectionMask="x",IF(INDEX(StdCalcsRefCalcs,$E243,0)&gt;0,INDEX(StdCalcsRefCalcs,$E243,0)),""),1),"")</f>
        <v/>
      </c>
      <c r="AQ243" s="98" t="str">
        <f t="array" ref="AQ243">IF($AN243,QUARTILE(IF(G2SelectionMask="x",IF(INDEX(StdCalcsRefCalcs,$E243,0)&gt;0,INDEX(StdCalcsRefCalcs,$E243,0)),""),3),"")</f>
        <v/>
      </c>
      <c r="AR243" s="98" t="str">
        <f t="array" ref="AR243">IF($AN243,MIN(IF(G2SelectionMask="x",IF(INDEX(StdCalcsRefCalcs,$E243,0)&gt;0,INDEX(StdCalcsRefCalcs,$E243,0)),"")),"")</f>
        <v/>
      </c>
      <c r="AS243" s="98" t="str">
        <f t="array" ref="AS243">IF($AN243,MAX(IF(G2SelectionMask="x",IF(INDEX(StdCalcsRefCalcs,$E243,0)&gt;0,INDEX(StdCalcsRefCalcs,$E243,0)),"")),"")</f>
        <v/>
      </c>
      <c r="AT243" s="98" t="str">
        <f t="shared" si="110"/>
        <v/>
      </c>
      <c r="AU243" s="98" t="str">
        <f t="array" ref="AU243">IF($AN243,STDEVA(IF(G2SelectionMask="x",IF(INDEX(StdCalcsRefCalcs,$E243,0)&gt;0,INDEX(StdCalcsRefCalcs,$E243,0)),"")),"")</f>
        <v/>
      </c>
      <c r="AV243" s="97" t="b">
        <f t="shared" si="111"/>
        <v>0</v>
      </c>
      <c r="AW243" s="97" t="str">
        <f t="array" ref="AW243">IF($AV243,MEDIAN(IF(G3SelectionMask="x",IF(INDEX(StdCalcsRefCalcs,$E243,0)&gt;0,INDEX(StdCalcsRefCalcs,$E243,0)),"")),"")</f>
        <v/>
      </c>
      <c r="AX243" s="97" t="str">
        <f t="array" ref="AX243">IF($AV243,QUARTILE(IF(G3SelectionMask="x",IF(INDEX(StdCalcsRefCalcs,$E243,0)&gt;0,INDEX(StdCalcsRefCalcs,$E243,0)),""),1),"")</f>
        <v/>
      </c>
      <c r="AY243" s="97" t="str">
        <f t="array" ref="AY243">IF($AV243,QUARTILE(IF(G3SelectionMask="x",IF(INDEX(StdCalcsRefCalcs,$E243,0)&gt;0,INDEX(StdCalcsRefCalcs,$E243,0)),""),3),"")</f>
        <v/>
      </c>
      <c r="AZ243" s="97" t="str">
        <f t="array" ref="AZ243">IF($AV243,MIN(IF(G3SelectionMask="x",IF(INDEX(StdCalcsRefCalcs,$E243,0)&gt;0,INDEX(StdCalcsRefCalcs,$E243,0)),"")),"")</f>
        <v/>
      </c>
      <c r="BA243" s="97" t="str">
        <f t="array" ref="BA243">IF($AV243,MAX(IF(G3SelectionMask="x",IF(INDEX(StdCalcsRefCalcs,$E243,0)&gt;0,INDEX(StdCalcsRefCalcs,$E243,0)),"")),"")</f>
        <v/>
      </c>
      <c r="BB243" s="97" t="str">
        <f t="shared" si="112"/>
        <v/>
      </c>
      <c r="BC243" s="97" t="str">
        <f t="array" ref="BC243">IF($AV243,STDEVA(IF(G3SelectionMask="x",IF(INDEX(StdCalcsRefCalcs,$E243,0)&gt;0,INDEX(StdCalcsRefCalcs,$E243,0)),"")),"")</f>
        <v/>
      </c>
      <c r="BD243" s="98" t="b">
        <f t="shared" si="113"/>
        <v>0</v>
      </c>
      <c r="BE243" s="98" t="str">
        <f t="array" ref="BE243">IF($BD243,MEDIAN(IF(G4SelectionMask="x",IF(INDEX(StdCalcsRefCalcs,$E243,0)&gt;0,INDEX(StdCalcsRefCalcs,$E243,0)),"")),"")</f>
        <v/>
      </c>
      <c r="BF243" s="98" t="str">
        <f t="array" ref="BF243">IF($BD243,QUARTILE(IF(G4SelectionMask="x",IF(INDEX(StdCalcsRefCalcs,$E243,0)&gt;0,INDEX(StdCalcsRefCalcs,$E243,0)),""),1),"")</f>
        <v/>
      </c>
      <c r="BG243" s="98" t="str">
        <f t="array" ref="BG243">IF($BD243,QUARTILE(IF(G4SelectionMask="x",IF(INDEX(StdCalcsRefCalcs,$E243,0)&gt;0,INDEX(StdCalcsRefCalcs,$E243,0)),""),3),"")</f>
        <v/>
      </c>
      <c r="BH243" s="98" t="str">
        <f t="array" ref="BH243">IF($BD243,MIN(IF(G4SelectionMask="x",IF(INDEX(StdCalcsRefCalcs,$E243,0)&gt;0,INDEX(StdCalcsRefCalcs,$E243,0)),"")),"")</f>
        <v/>
      </c>
      <c r="BI243" s="98" t="str">
        <f t="array" ref="BI243">IF($BD243,MAX(IF(G4SelectionMask="x",IF(INDEX(StdCalcsRefCalcs,$E243,0)&gt;0,INDEX(StdCalcsRefCalcs,$E243,0)),"")),"")</f>
        <v/>
      </c>
      <c r="BJ243" s="98" t="str">
        <f t="shared" si="114"/>
        <v/>
      </c>
      <c r="BK243" s="98" t="str">
        <f t="array" ref="BK243">IF($BD243,STDEVA(IF(G4SelectionMask="x",IF(INDEX(StdCalcsRefCalcs,$E243,0)&gt;0,INDEX(StdCalcsRefCalcs,$E243,0)),"")),"")</f>
        <v/>
      </c>
      <c r="BL243" s="97" t="b">
        <f t="shared" si="115"/>
        <v>0</v>
      </c>
      <c r="BM243" s="97" t="str">
        <f t="array" ref="BM243">IF($BL243,MEDIAN(IF(G5SelectionMask="x",IF(INDEX(StdCalcsRefCalcs,$E243,0)&gt;0,INDEX(StdCalcsRefCalcs,$E243,0)),"")),"")</f>
        <v/>
      </c>
      <c r="BN243" s="97" t="str">
        <f t="array" ref="BN243">IF($BL243,QUARTILE(IF(G5SelectionMask="x",IF(INDEX(StdCalcsRefCalcs,$E243,0)&gt;0,INDEX(StdCalcsRefCalcs,$E243,0)),""),1),"")</f>
        <v/>
      </c>
      <c r="BO243" s="97" t="str">
        <f t="array" ref="BO243">IF($BL243,QUARTILE(IF(G5SelectionMask="x",IF(INDEX(StdCalcsRefCalcs,$E243,0)&gt;0,INDEX(StdCalcsRefCalcs,$E243,0)),""),3),"")</f>
        <v/>
      </c>
      <c r="BP243" s="97" t="str">
        <f t="array" ref="BP243">IF($BL243,MIN(IF(G5SelectionMask="x",IF(INDEX(StdCalcsRefCalcs,$E243,0)&gt;0,INDEX(StdCalcsRefCalcs,$E243,0)),"")),"")</f>
        <v/>
      </c>
      <c r="BQ243" s="97" t="str">
        <f t="array" ref="BQ243">IF($BL243,MAX(IF(G5SelectionMask="x",IF(INDEX(StdCalcsRefCalcs,$E243,0)&gt;0,INDEX(StdCalcsRefCalcs,$E243,0)),"")),"")</f>
        <v/>
      </c>
      <c r="BR243" s="97" t="str">
        <f t="shared" si="116"/>
        <v/>
      </c>
      <c r="BS243" s="99" t="str">
        <f t="array" ref="BS243">IF($BL243,STDEVA(IF(G5SelectionMask="x",IF(INDEX(StdCalcsRefCalcs,$E243,0)&gt;0,INDEX(StdCalcsRefCalcs,$E243,0)),"")),"")</f>
        <v/>
      </c>
      <c r="BT243" s="108"/>
      <c r="BU243" s="109"/>
      <c r="BV243" s="109"/>
      <c r="BW243" s="109"/>
      <c r="BX243" s="109"/>
      <c r="BY243" s="109"/>
      <c r="BZ243" s="109"/>
      <c r="CA243" s="109"/>
      <c r="CB243" s="109"/>
      <c r="CC243" s="109"/>
      <c r="CD243" s="109"/>
      <c r="CE243" s="109"/>
      <c r="CF243" s="109"/>
      <c r="CG243" s="109"/>
      <c r="CH243" s="109"/>
      <c r="CI243" s="109"/>
    </row>
    <row r="244" spans="1:87" ht="13.5" thickBot="1" x14ac:dyDescent="0.25">
      <c r="A244" s="33">
        <f>IF(SelectEfficiencyProductivity="x",,ERROR)</f>
        <v>0</v>
      </c>
      <c r="B244" s="206"/>
      <c r="C244" s="200"/>
      <c r="D244" s="198"/>
      <c r="E244" s="72">
        <f t="shared" si="107"/>
        <v>234</v>
      </c>
      <c r="P244" s="97" t="str">
        <f t="shared" si="136"/>
        <v/>
      </c>
      <c r="Q244" s="97"/>
      <c r="R244" s="97"/>
      <c r="S244" s="97"/>
      <c r="T244" s="97"/>
      <c r="U244" s="98" t="str">
        <f t="shared" si="137"/>
        <v/>
      </c>
      <c r="V244" s="107" t="str">
        <f t="shared" si="138"/>
        <v/>
      </c>
      <c r="W244" s="107" t="str">
        <f t="shared" si="139"/>
        <v/>
      </c>
      <c r="X244" s="107" t="str">
        <f t="shared" si="140"/>
        <v/>
      </c>
      <c r="Y244" s="107" t="str">
        <f t="shared" si="141"/>
        <v/>
      </c>
      <c r="Z244" s="107" t="str">
        <f t="shared" si="142"/>
        <v/>
      </c>
      <c r="AA244" s="107" t="str">
        <f t="shared" si="143"/>
        <v/>
      </c>
      <c r="AB244" s="107" t="str">
        <f t="shared" si="144"/>
        <v/>
      </c>
      <c r="AC244" s="107" t="str">
        <f t="shared" si="145"/>
        <v/>
      </c>
      <c r="AD244" s="107" t="str">
        <f t="shared" si="146"/>
        <v/>
      </c>
      <c r="AE244" s="107" t="str">
        <f t="shared" si="147"/>
        <v/>
      </c>
      <c r="AF244" s="97" t="b">
        <f t="shared" si="25"/>
        <v>0</v>
      </c>
      <c r="AG244" s="97" t="str">
        <f t="array" ref="AG244">IF($AF244,MEDIAN(IF(G1SelectionMask="x",IF(INDEX(StdCalcsRefCalcs,$E244,0)&gt;0,INDEX(StdCalcsRefCalcs,$E244,0)),"")),"")</f>
        <v/>
      </c>
      <c r="AH244" s="97" t="str">
        <f t="array" ref="AH244">IF($AF244,QUARTILE(IF(G1SelectionMask="x",IF(INDEX(StdCalcsRefCalcs,$E244,0)&gt;0,INDEX(StdCalcsRefCalcs,$E244,0)),""),1),"")</f>
        <v/>
      </c>
      <c r="AI244" s="97" t="str">
        <f t="array" ref="AI244">IF($AF244,QUARTILE(IF(G1SelectionMask="x",IF(INDEX(StdCalcsRefCalcs,$E244,0)&gt;0,INDEX(StdCalcsRefCalcs,$E244,0)),""),3),"")</f>
        <v/>
      </c>
      <c r="AJ244" s="97" t="str">
        <f t="array" ref="AJ244">IF($AF244,MIN(IF(G1SelectionMask="x",IF(INDEX(StdCalcsRefCalcs,$E244,0)&gt;0,INDEX(StdCalcsRefCalcs,$E244,0)),"")),"")</f>
        <v/>
      </c>
      <c r="AK244" s="97" t="str">
        <f t="array" ref="AK244">IF($AF244,MAX(IF(G1SelectionMask="x",IF(INDEX(StdCalcsRefCalcs,$E244,0)&gt;0,INDEX(StdCalcsRefCalcs,$E244,0)),"")),"")</f>
        <v/>
      </c>
      <c r="AL244" s="97" t="str">
        <f t="shared" si="26"/>
        <v/>
      </c>
      <c r="AM244" s="97" t="str">
        <f t="array" ref="AM244">IF($AF244,STDEVA(IF(G1SelectionMask="x",IF(INDEX(StdCalcsRefCalcs,$E244,0)&gt;0,INDEX(StdCalcsRefCalcs,$E244,0)),"")),"")</f>
        <v/>
      </c>
      <c r="AN244" s="98" t="b">
        <f t="shared" si="109"/>
        <v>0</v>
      </c>
      <c r="AO244" s="98" t="str">
        <f t="array" ref="AO244">IF($AN244,MEDIAN(IF(G2SelectionMask="x",IF(INDEX(StdCalcsRefCalcs,$E244,0)&gt;0,INDEX(StdCalcsRefCalcs,$E244,0)),"")),"")</f>
        <v/>
      </c>
      <c r="AP244" s="98" t="str">
        <f t="array" ref="AP244">IF($AN244,QUARTILE(IF(G2SelectionMask="x",IF(INDEX(StdCalcsRefCalcs,$E244,0)&gt;0,INDEX(StdCalcsRefCalcs,$E244,0)),""),1),"")</f>
        <v/>
      </c>
      <c r="AQ244" s="98" t="str">
        <f t="array" ref="AQ244">IF($AN244,QUARTILE(IF(G2SelectionMask="x",IF(INDEX(StdCalcsRefCalcs,$E244,0)&gt;0,INDEX(StdCalcsRefCalcs,$E244,0)),""),3),"")</f>
        <v/>
      </c>
      <c r="AR244" s="98" t="str">
        <f t="array" ref="AR244">IF($AN244,MIN(IF(G2SelectionMask="x",IF(INDEX(StdCalcsRefCalcs,$E244,0)&gt;0,INDEX(StdCalcsRefCalcs,$E244,0)),"")),"")</f>
        <v/>
      </c>
      <c r="AS244" s="98" t="str">
        <f t="array" ref="AS244">IF($AN244,MAX(IF(G2SelectionMask="x",IF(INDEX(StdCalcsRefCalcs,$E244,0)&gt;0,INDEX(StdCalcsRefCalcs,$E244,0)),"")),"")</f>
        <v/>
      </c>
      <c r="AT244" s="98" t="str">
        <f t="shared" si="110"/>
        <v/>
      </c>
      <c r="AU244" s="98" t="str">
        <f t="array" ref="AU244">IF($AN244,STDEVA(IF(G2SelectionMask="x",IF(INDEX(StdCalcsRefCalcs,$E244,0)&gt;0,INDEX(StdCalcsRefCalcs,$E244,0)),"")),"")</f>
        <v/>
      </c>
      <c r="AV244" s="97" t="b">
        <f t="shared" si="111"/>
        <v>0</v>
      </c>
      <c r="AW244" s="97" t="str">
        <f t="array" ref="AW244">IF($AV244,MEDIAN(IF(G3SelectionMask="x",IF(INDEX(StdCalcsRefCalcs,$E244,0)&gt;0,INDEX(StdCalcsRefCalcs,$E244,0)),"")),"")</f>
        <v/>
      </c>
      <c r="AX244" s="97" t="str">
        <f t="array" ref="AX244">IF($AV244,QUARTILE(IF(G3SelectionMask="x",IF(INDEX(StdCalcsRefCalcs,$E244,0)&gt;0,INDEX(StdCalcsRefCalcs,$E244,0)),""),1),"")</f>
        <v/>
      </c>
      <c r="AY244" s="97" t="str">
        <f t="array" ref="AY244">IF($AV244,QUARTILE(IF(G3SelectionMask="x",IF(INDEX(StdCalcsRefCalcs,$E244,0)&gt;0,INDEX(StdCalcsRefCalcs,$E244,0)),""),3),"")</f>
        <v/>
      </c>
      <c r="AZ244" s="97" t="str">
        <f t="array" ref="AZ244">IF($AV244,MIN(IF(G3SelectionMask="x",IF(INDEX(StdCalcsRefCalcs,$E244,0)&gt;0,INDEX(StdCalcsRefCalcs,$E244,0)),"")),"")</f>
        <v/>
      </c>
      <c r="BA244" s="97" t="str">
        <f t="array" ref="BA244">IF($AV244,MAX(IF(G3SelectionMask="x",IF(INDEX(StdCalcsRefCalcs,$E244,0)&gt;0,INDEX(StdCalcsRefCalcs,$E244,0)),"")),"")</f>
        <v/>
      </c>
      <c r="BB244" s="97" t="str">
        <f t="shared" si="112"/>
        <v/>
      </c>
      <c r="BC244" s="97" t="str">
        <f t="array" ref="BC244">IF($AV244,STDEVA(IF(G3SelectionMask="x",IF(INDEX(StdCalcsRefCalcs,$E244,0)&gt;0,INDEX(StdCalcsRefCalcs,$E244,0)),"")),"")</f>
        <v/>
      </c>
      <c r="BD244" s="98" t="b">
        <f t="shared" si="113"/>
        <v>0</v>
      </c>
      <c r="BE244" s="98" t="str">
        <f t="array" ref="BE244">IF($BD244,MEDIAN(IF(G4SelectionMask="x",IF(INDEX(StdCalcsRefCalcs,$E244,0)&gt;0,INDEX(StdCalcsRefCalcs,$E244,0)),"")),"")</f>
        <v/>
      </c>
      <c r="BF244" s="98" t="str">
        <f t="array" ref="BF244">IF($BD244,QUARTILE(IF(G4SelectionMask="x",IF(INDEX(StdCalcsRefCalcs,$E244,0)&gt;0,INDEX(StdCalcsRefCalcs,$E244,0)),""),1),"")</f>
        <v/>
      </c>
      <c r="BG244" s="98" t="str">
        <f t="array" ref="BG244">IF($BD244,QUARTILE(IF(G4SelectionMask="x",IF(INDEX(StdCalcsRefCalcs,$E244,0)&gt;0,INDEX(StdCalcsRefCalcs,$E244,0)),""),3),"")</f>
        <v/>
      </c>
      <c r="BH244" s="98" t="str">
        <f t="array" ref="BH244">IF($BD244,MIN(IF(G4SelectionMask="x",IF(INDEX(StdCalcsRefCalcs,$E244,0)&gt;0,INDEX(StdCalcsRefCalcs,$E244,0)),"")),"")</f>
        <v/>
      </c>
      <c r="BI244" s="98" t="str">
        <f t="array" ref="BI244">IF($BD244,MAX(IF(G4SelectionMask="x",IF(INDEX(StdCalcsRefCalcs,$E244,0)&gt;0,INDEX(StdCalcsRefCalcs,$E244,0)),"")),"")</f>
        <v/>
      </c>
      <c r="BJ244" s="98" t="str">
        <f t="shared" si="114"/>
        <v/>
      </c>
      <c r="BK244" s="98" t="str">
        <f t="array" ref="BK244">IF($BD244,STDEVA(IF(G4SelectionMask="x",IF(INDEX(StdCalcsRefCalcs,$E244,0)&gt;0,INDEX(StdCalcsRefCalcs,$E244,0)),"")),"")</f>
        <v/>
      </c>
      <c r="BL244" s="97" t="b">
        <f t="shared" si="115"/>
        <v>0</v>
      </c>
      <c r="BM244" s="97" t="str">
        <f t="array" ref="BM244">IF($BL244,MEDIAN(IF(G5SelectionMask="x",IF(INDEX(StdCalcsRefCalcs,$E244,0)&gt;0,INDEX(StdCalcsRefCalcs,$E244,0)),"")),"")</f>
        <v/>
      </c>
      <c r="BN244" s="97" t="str">
        <f t="array" ref="BN244">IF($BL244,QUARTILE(IF(G5SelectionMask="x",IF(INDEX(StdCalcsRefCalcs,$E244,0)&gt;0,INDEX(StdCalcsRefCalcs,$E244,0)),""),1),"")</f>
        <v/>
      </c>
      <c r="BO244" s="97" t="str">
        <f t="array" ref="BO244">IF($BL244,QUARTILE(IF(G5SelectionMask="x",IF(INDEX(StdCalcsRefCalcs,$E244,0)&gt;0,INDEX(StdCalcsRefCalcs,$E244,0)),""),3),"")</f>
        <v/>
      </c>
      <c r="BP244" s="97" t="str">
        <f t="array" ref="BP244">IF($BL244,MIN(IF(G5SelectionMask="x",IF(INDEX(StdCalcsRefCalcs,$E244,0)&gt;0,INDEX(StdCalcsRefCalcs,$E244,0)),"")),"")</f>
        <v/>
      </c>
      <c r="BQ244" s="97" t="str">
        <f t="array" ref="BQ244">IF($BL244,MAX(IF(G5SelectionMask="x",IF(INDEX(StdCalcsRefCalcs,$E244,0)&gt;0,INDEX(StdCalcsRefCalcs,$E244,0)),"")),"")</f>
        <v/>
      </c>
      <c r="BR244" s="97" t="str">
        <f t="shared" si="116"/>
        <v/>
      </c>
      <c r="BS244" s="99" t="str">
        <f t="array" ref="BS244">IF($BL244,STDEVA(IF(G5SelectionMask="x",IF(INDEX(StdCalcsRefCalcs,$E244,0)&gt;0,INDEX(StdCalcsRefCalcs,$E244,0)),"")),"")</f>
        <v/>
      </c>
      <c r="BT244" s="108"/>
      <c r="BU244" s="109"/>
      <c r="BV244" s="109"/>
      <c r="BW244" s="109"/>
      <c r="BX244" s="109"/>
      <c r="BY244" s="109"/>
      <c r="BZ244" s="109"/>
      <c r="CA244" s="109"/>
      <c r="CB244" s="109"/>
      <c r="CC244" s="109"/>
      <c r="CD244" s="109"/>
      <c r="CE244" s="109"/>
      <c r="CF244" s="109"/>
      <c r="CG244" s="109"/>
      <c r="CH244" s="109"/>
      <c r="CI244" s="109"/>
    </row>
    <row r="245" spans="1:87" x14ac:dyDescent="0.2">
      <c r="A245" s="33">
        <f>IF(SelectEfficiencySpendFTEs="x",,ERROR)</f>
        <v>0</v>
      </c>
      <c r="B245" s="206"/>
      <c r="C245" s="200"/>
      <c r="D245" s="196" t="s">
        <v>55</v>
      </c>
      <c r="E245" s="72">
        <f t="shared" si="107"/>
        <v>235</v>
      </c>
      <c r="F245" s="9" t="s">
        <v>2703</v>
      </c>
      <c r="G245" s="9" t="s">
        <v>2684</v>
      </c>
      <c r="H245" s="9" t="s">
        <v>684</v>
      </c>
      <c r="I245" s="9">
        <f t="shared" ref="I245:I261" si="165">MATCH(H245,RawDataFieldKeys,0)-RawDataFieldKeyBaseRow</f>
        <v>107</v>
      </c>
      <c r="J245" s="9" t="s">
        <v>232</v>
      </c>
      <c r="K245" s="9">
        <f t="shared" ref="K245:K261" si="166">MATCH(J245,RawDataFieldKeys,0)-RawDataFieldKeyBaseRow</f>
        <v>66</v>
      </c>
      <c r="P245" s="97">
        <f t="shared" si="136"/>
        <v>0.47963514817151381</v>
      </c>
      <c r="Q245" s="97"/>
      <c r="R245" s="97"/>
      <c r="S245" s="97"/>
      <c r="T245" s="97"/>
      <c r="U245" s="98">
        <f t="shared" si="137"/>
        <v>0.23841533786395208</v>
      </c>
      <c r="V245" s="107">
        <f t="shared" si="138"/>
        <v>0.11360967854745183</v>
      </c>
      <c r="W245" s="107">
        <f t="shared" si="139"/>
        <v>0.395890135021362</v>
      </c>
      <c r="X245" s="107">
        <f t="shared" si="140"/>
        <v>0.42676643533987918</v>
      </c>
      <c r="Y245" s="107">
        <f t="shared" si="141"/>
        <v>0.47793473469071834</v>
      </c>
      <c r="Z245" s="107">
        <f t="shared" si="142"/>
        <v>0.21925643469971401</v>
      </c>
      <c r="AA245" s="107">
        <f t="shared" si="143"/>
        <v>0.55503597122302162</v>
      </c>
      <c r="AB245" s="107">
        <f t="shared" si="144"/>
        <v>0.70212876452258755</v>
      </c>
      <c r="AC245" s="107">
        <f t="shared" si="145"/>
        <v>0.42507628978660639</v>
      </c>
      <c r="AD245" s="107">
        <f t="shared" si="146"/>
        <v>0.53925497945534318</v>
      </c>
      <c r="AE245" s="107">
        <f t="shared" si="147"/>
        <v>0.70538884327322915</v>
      </c>
      <c r="AF245" s="97" t="b">
        <f t="shared" si="25"/>
        <v>1</v>
      </c>
      <c r="AG245" s="97">
        <f t="array" ref="AG245">IF($AF245,MEDIAN(IF(G1SelectionMask="x",IF(INDEX(StdCalcsRefCalcs,$E245,0)&gt;0,INDEX(StdCalcsRefCalcs,$E245,0)),"")),"")</f>
        <v>0.42676643533987918</v>
      </c>
      <c r="AH245" s="97">
        <f t="array" ref="AH245">IF($AF245,QUARTILE(IF(G1SelectionMask="x",IF(INDEX(StdCalcsRefCalcs,$E245,0)&gt;0,INDEX(StdCalcsRefCalcs,$E245,0)),""),1),"")</f>
        <v>0.31715273644265707</v>
      </c>
      <c r="AI245" s="97">
        <f t="array" ref="AI245">IF($AF245,QUARTILE(IF(G1SelectionMask="x",IF(INDEX(StdCalcsRefCalcs,$E245,0)&gt;0,INDEX(StdCalcsRefCalcs,$E245,0)),""),3),"")</f>
        <v>0.54714547533918245</v>
      </c>
      <c r="AJ245" s="97">
        <f t="array" ref="AJ245">IF($AF245,MIN(IF(G1SelectionMask="x",IF(INDEX(StdCalcsRefCalcs,$E245,0)&gt;0,INDEX(StdCalcsRefCalcs,$E245,0)),"")),"")</f>
        <v>0.11360967854745183</v>
      </c>
      <c r="AK245" s="97">
        <f t="array" ref="AK245">IF($AF245,MAX(IF(G1SelectionMask="x",IF(INDEX(StdCalcsRefCalcs,$E245,0)&gt;0,INDEX(StdCalcsRefCalcs,$E245,0)),"")),"")</f>
        <v>0.70538884327322915</v>
      </c>
      <c r="AL245" s="97">
        <f t="shared" si="26"/>
        <v>0.43625069131126054</v>
      </c>
      <c r="AM245" s="97">
        <f t="array" ref="AM245">IF($AF245,STDEVA(IF(G1SelectionMask="x",IF(INDEX(StdCalcsRefCalcs,$E245,0)&gt;0,INDEX(StdCalcsRefCalcs,$E245,0)),"")),"")</f>
        <v>0.19019732666007327</v>
      </c>
      <c r="AN245" s="98" t="b">
        <f t="shared" si="109"/>
        <v>1</v>
      </c>
      <c r="AO245" s="98">
        <f t="array" ref="AO245">IF($AN245,MEDIAN(IF(G2SelectionMask="x",IF(INDEX(StdCalcsRefCalcs,$E245,0)&gt;0,INDEX(StdCalcsRefCalcs,$E245,0)),"")),"")</f>
        <v>0.45235058501529879</v>
      </c>
      <c r="AP245" s="98">
        <f t="array" ref="AP245">IF($AN245,QUARTILE(IF(G2SelectionMask="x",IF(INDEX(StdCalcsRefCalcs,$E245,0)&gt;0,INDEX(StdCalcsRefCalcs,$E245,0)),""),1),"")</f>
        <v>0.27749644425871278</v>
      </c>
      <c r="AQ245" s="98">
        <f t="array" ref="AQ245">IF($AN245,QUARTILE(IF(G2SelectionMask="x",IF(INDEX(StdCalcsRefCalcs,$E245,0)&gt;0,INDEX(StdCalcsRefCalcs,$E245,0)),""),3),"")</f>
        <v>0.55109072328110198</v>
      </c>
      <c r="AR245" s="98">
        <f t="array" ref="AR245">IF($AN245,MIN(IF(G2SelectionMask="x",IF(INDEX(StdCalcsRefCalcs,$E245,0)&gt;0,INDEX(StdCalcsRefCalcs,$E245,0)),"")),"")</f>
        <v>0.10368908513555804</v>
      </c>
      <c r="AS245" s="98">
        <f t="array" ref="AS245">IF($AN245,MAX(IF(G2SelectionMask="x",IF(INDEX(StdCalcsRefCalcs,$E245,0)&gt;0,INDEX(StdCalcsRefCalcs,$E245,0)),"")),"")</f>
        <v>0.70538884327322915</v>
      </c>
      <c r="AT245" s="98">
        <f t="shared" si="110"/>
        <v>0.42569635934947359</v>
      </c>
      <c r="AU245" s="98">
        <f t="array" ref="AU245">IF($AN245,STDEVA(IF(G2SelectionMask="x",IF(INDEX(StdCalcsRefCalcs,$E245,0)&gt;0,INDEX(StdCalcsRefCalcs,$E245,0)),"")),"")</f>
        <v>0.21708071241759527</v>
      </c>
      <c r="AV245" s="97" t="b">
        <f t="shared" si="111"/>
        <v>0</v>
      </c>
      <c r="AW245" s="97" t="str">
        <f t="array" ref="AW245">IF($AV245,MEDIAN(IF(G3SelectionMask="x",IF(INDEX(StdCalcsRefCalcs,$E245,0)&gt;0,INDEX(StdCalcsRefCalcs,$E245,0)),"")),"")</f>
        <v/>
      </c>
      <c r="AX245" s="97" t="str">
        <f t="array" ref="AX245">IF($AV245,QUARTILE(IF(G3SelectionMask="x",IF(INDEX(StdCalcsRefCalcs,$E245,0)&gt;0,INDEX(StdCalcsRefCalcs,$E245,0)),""),1),"")</f>
        <v/>
      </c>
      <c r="AY245" s="97" t="str">
        <f t="array" ref="AY245">IF($AV245,QUARTILE(IF(G3SelectionMask="x",IF(INDEX(StdCalcsRefCalcs,$E245,0)&gt;0,INDEX(StdCalcsRefCalcs,$E245,0)),""),3),"")</f>
        <v/>
      </c>
      <c r="AZ245" s="97" t="str">
        <f t="array" ref="AZ245">IF($AV245,MIN(IF(G3SelectionMask="x",IF(INDEX(StdCalcsRefCalcs,$E245,0)&gt;0,INDEX(StdCalcsRefCalcs,$E245,0)),"")),"")</f>
        <v/>
      </c>
      <c r="BA245" s="97" t="str">
        <f t="array" ref="BA245">IF($AV245,MAX(IF(G3SelectionMask="x",IF(INDEX(StdCalcsRefCalcs,$E245,0)&gt;0,INDEX(StdCalcsRefCalcs,$E245,0)),"")),"")</f>
        <v/>
      </c>
      <c r="BB245" s="97" t="str">
        <f t="shared" si="112"/>
        <v/>
      </c>
      <c r="BC245" s="97" t="str">
        <f t="array" ref="BC245">IF($AV245,STDEVA(IF(G3SelectionMask="x",IF(INDEX(StdCalcsRefCalcs,$E245,0)&gt;0,INDEX(StdCalcsRefCalcs,$E245,0)),"")),"")</f>
        <v/>
      </c>
      <c r="BD245" s="98" t="b">
        <f t="shared" si="113"/>
        <v>0</v>
      </c>
      <c r="BE245" s="98" t="str">
        <f t="array" ref="BE245">IF($BD245,MEDIAN(IF(G4SelectionMask="x",IF(INDEX(StdCalcsRefCalcs,$E245,0)&gt;0,INDEX(StdCalcsRefCalcs,$E245,0)),"")),"")</f>
        <v/>
      </c>
      <c r="BF245" s="98" t="str">
        <f t="array" ref="BF245">IF($BD245,QUARTILE(IF(G4SelectionMask="x",IF(INDEX(StdCalcsRefCalcs,$E245,0)&gt;0,INDEX(StdCalcsRefCalcs,$E245,0)),""),1),"")</f>
        <v/>
      </c>
      <c r="BG245" s="98" t="str">
        <f t="array" ref="BG245">IF($BD245,QUARTILE(IF(G4SelectionMask="x",IF(INDEX(StdCalcsRefCalcs,$E245,0)&gt;0,INDEX(StdCalcsRefCalcs,$E245,0)),""),3),"")</f>
        <v/>
      </c>
      <c r="BH245" s="98" t="str">
        <f t="array" ref="BH245">IF($BD245,MIN(IF(G4SelectionMask="x",IF(INDEX(StdCalcsRefCalcs,$E245,0)&gt;0,INDEX(StdCalcsRefCalcs,$E245,0)),"")),"")</f>
        <v/>
      </c>
      <c r="BI245" s="98" t="str">
        <f t="array" ref="BI245">IF($BD245,MAX(IF(G4SelectionMask="x",IF(INDEX(StdCalcsRefCalcs,$E245,0)&gt;0,INDEX(StdCalcsRefCalcs,$E245,0)),"")),"")</f>
        <v/>
      </c>
      <c r="BJ245" s="98" t="str">
        <f t="shared" si="114"/>
        <v/>
      </c>
      <c r="BK245" s="98" t="str">
        <f t="array" ref="BK245">IF($BD245,STDEVA(IF(G4SelectionMask="x",IF(INDEX(StdCalcsRefCalcs,$E245,0)&gt;0,INDEX(StdCalcsRefCalcs,$E245,0)),"")),"")</f>
        <v/>
      </c>
      <c r="BL245" s="97" t="b">
        <f t="shared" si="115"/>
        <v>0</v>
      </c>
      <c r="BM245" s="97" t="str">
        <f t="array" ref="BM245">IF($BL245,MEDIAN(IF(G5SelectionMask="x",IF(INDEX(StdCalcsRefCalcs,$E245,0)&gt;0,INDEX(StdCalcsRefCalcs,$E245,0)),"")),"")</f>
        <v/>
      </c>
      <c r="BN245" s="97" t="str">
        <f t="array" ref="BN245">IF($BL245,QUARTILE(IF(G5SelectionMask="x",IF(INDEX(StdCalcsRefCalcs,$E245,0)&gt;0,INDEX(StdCalcsRefCalcs,$E245,0)),""),1),"")</f>
        <v/>
      </c>
      <c r="BO245" s="97" t="str">
        <f t="array" ref="BO245">IF($BL245,QUARTILE(IF(G5SelectionMask="x",IF(INDEX(StdCalcsRefCalcs,$E245,0)&gt;0,INDEX(StdCalcsRefCalcs,$E245,0)),""),3),"")</f>
        <v/>
      </c>
      <c r="BP245" s="97" t="str">
        <f t="array" ref="BP245">IF($BL245,MIN(IF(G5SelectionMask="x",IF(INDEX(StdCalcsRefCalcs,$E245,0)&gt;0,INDEX(StdCalcsRefCalcs,$E245,0)),"")),"")</f>
        <v/>
      </c>
      <c r="BQ245" s="97" t="str">
        <f t="array" ref="BQ245">IF($BL245,MAX(IF(G5SelectionMask="x",IF(INDEX(StdCalcsRefCalcs,$E245,0)&gt;0,INDEX(StdCalcsRefCalcs,$E245,0)),"")),"")</f>
        <v/>
      </c>
      <c r="BR245" s="97" t="str">
        <f t="shared" si="116"/>
        <v/>
      </c>
      <c r="BS245" s="99" t="str">
        <f t="array" ref="BS245">IF($BL245,STDEVA(IF(G5SelectionMask="x",IF(INDEX(StdCalcsRefCalcs,$E245,0)&gt;0,INDEX(StdCalcsRefCalcs,$E245,0)),"")),"")</f>
        <v/>
      </c>
      <c r="BT245" s="108"/>
      <c r="BU245" s="109">
        <f t="shared" ref="BU245:CI245" si="167">IFERROR(IF(LEN(INDEX(RawDataAllData,$I245,BU$9))*LEN(INDEX(RawDataAllData,$K245,BU$9))=0,"",INDEX(RawDataAllData,$I245,BU$9)/INDEX(RawDataAllData,$K245,BU$9)),"")</f>
        <v>0.47963514817151381</v>
      </c>
      <c r="BV245" s="109">
        <f t="shared" si="167"/>
        <v>0.23841533786395208</v>
      </c>
      <c r="BW245" s="109">
        <f t="shared" si="167"/>
        <v>0.11360967854745183</v>
      </c>
      <c r="BX245" s="109">
        <f t="shared" si="167"/>
        <v>0.395890135021362</v>
      </c>
      <c r="BY245" s="109">
        <f t="shared" si="167"/>
        <v>0.42676643533987918</v>
      </c>
      <c r="BZ245" s="109">
        <f t="shared" si="167"/>
        <v>0.47793473469071834</v>
      </c>
      <c r="CA245" s="109">
        <f t="shared" si="167"/>
        <v>0.21925643469971401</v>
      </c>
      <c r="CB245" s="109">
        <f t="shared" si="167"/>
        <v>0.55503597122302162</v>
      </c>
      <c r="CC245" s="109">
        <f t="shared" si="167"/>
        <v>0.70212876452258755</v>
      </c>
      <c r="CD245" s="109">
        <f t="shared" si="167"/>
        <v>0.42507628978660639</v>
      </c>
      <c r="CE245" s="109">
        <f t="shared" si="167"/>
        <v>0.53925497945534318</v>
      </c>
      <c r="CF245" s="109">
        <f t="shared" si="167"/>
        <v>0.70538884327322915</v>
      </c>
      <c r="CG245" s="109" t="str">
        <f t="shared" si="167"/>
        <v/>
      </c>
      <c r="CH245" s="109">
        <f t="shared" si="167"/>
        <v>0.10368908513555804</v>
      </c>
      <c r="CI245" s="109">
        <f t="shared" si="167"/>
        <v>0.39473976344299488</v>
      </c>
    </row>
    <row r="246" spans="1:87" x14ac:dyDescent="0.2">
      <c r="A246" s="33">
        <f>IF(SelectEfficiencyProductivity="x",,ERROR)</f>
        <v>0</v>
      </c>
      <c r="B246" s="206"/>
      <c r="C246" s="200"/>
      <c r="D246" s="197"/>
      <c r="E246" s="72">
        <f t="shared" si="107"/>
        <v>236</v>
      </c>
      <c r="F246" s="9" t="s">
        <v>2683</v>
      </c>
      <c r="G246" s="9" t="s">
        <v>2685</v>
      </c>
      <c r="H246" s="9" t="s">
        <v>1936</v>
      </c>
      <c r="I246" s="9">
        <f t="shared" si="165"/>
        <v>417</v>
      </c>
      <c r="J246" s="9" t="s">
        <v>833</v>
      </c>
      <c r="K246" s="9">
        <f t="shared" si="166"/>
        <v>297</v>
      </c>
      <c r="P246" s="97" t="str">
        <f t="shared" si="136"/>
        <v>&gt;40</v>
      </c>
      <c r="Q246" s="97"/>
      <c r="R246" s="97"/>
      <c r="S246" s="97"/>
      <c r="T246" s="97"/>
      <c r="U246" s="98" t="str">
        <f t="shared" si="137"/>
        <v>5-20</v>
      </c>
      <c r="V246" s="107" t="str">
        <f t="shared" si="138"/>
        <v>20-40</v>
      </c>
      <c r="W246" s="107" t="str">
        <f t="shared" si="139"/>
        <v>&lt;5</v>
      </c>
      <c r="X246" s="107" t="str">
        <f t="shared" si="140"/>
        <v>&lt;5</v>
      </c>
      <c r="Y246" s="107" t="str">
        <f t="shared" si="141"/>
        <v>20-40</v>
      </c>
      <c r="Z246" s="107" t="str">
        <f t="shared" si="142"/>
        <v>&gt;40</v>
      </c>
      <c r="AA246" s="107" t="str">
        <f t="shared" si="143"/>
        <v>&lt;5</v>
      </c>
      <c r="AB246" s="107" t="str">
        <f t="shared" si="144"/>
        <v>&lt;5</v>
      </c>
      <c r="AC246" s="107" t="str">
        <f t="shared" si="145"/>
        <v>5-20</v>
      </c>
      <c r="AD246" s="107" t="str">
        <f t="shared" si="146"/>
        <v>&lt;5</v>
      </c>
      <c r="AE246" s="107" t="str">
        <f t="shared" si="147"/>
        <v>5-20</v>
      </c>
      <c r="AF246" s="97" t="b">
        <f t="shared" si="25"/>
        <v>0</v>
      </c>
      <c r="AG246" s="97" t="str">
        <f t="array" ref="AG246">IF($AF246,MEDIAN(IF(G1SelectionMask="x",IF(INDEX(StdCalcsRefCalcs,$E246,0)&gt;0,INDEX(StdCalcsRefCalcs,$E246,0)),"")),"")</f>
        <v/>
      </c>
      <c r="AH246" s="97" t="str">
        <f t="array" ref="AH246">IF($AF246,QUARTILE(IF(G1SelectionMask="x",IF(INDEX(StdCalcsRefCalcs,$E246,0)&gt;0,INDEX(StdCalcsRefCalcs,$E246,0)),""),1),"")</f>
        <v/>
      </c>
      <c r="AI246" s="97" t="str">
        <f t="array" ref="AI246">IF($AF246,QUARTILE(IF(G1SelectionMask="x",IF(INDEX(StdCalcsRefCalcs,$E246,0)&gt;0,INDEX(StdCalcsRefCalcs,$E246,0)),""),3),"")</f>
        <v/>
      </c>
      <c r="AJ246" s="97" t="str">
        <f t="array" ref="AJ246">IF($AF246,MIN(IF(G1SelectionMask="x",IF(INDEX(StdCalcsRefCalcs,$E246,0)&gt;0,INDEX(StdCalcsRefCalcs,$E246,0)),"")),"")</f>
        <v/>
      </c>
      <c r="AK246" s="97" t="str">
        <f t="array" ref="AK246">IF($AF246,MAX(IF(G1SelectionMask="x",IF(INDEX(StdCalcsRefCalcs,$E246,0)&gt;0,INDEX(StdCalcsRefCalcs,$E246,0)),"")),"")</f>
        <v/>
      </c>
      <c r="AL246" s="97" t="str">
        <f t="shared" si="26"/>
        <v/>
      </c>
      <c r="AM246" s="97" t="str">
        <f t="array" ref="AM246">IF($AF246,STDEVA(IF(G1SelectionMask="x",IF(INDEX(StdCalcsRefCalcs,$E246,0)&gt;0,INDEX(StdCalcsRefCalcs,$E246,0)),"")),"")</f>
        <v/>
      </c>
      <c r="AN246" s="98" t="b">
        <f t="shared" si="109"/>
        <v>0</v>
      </c>
      <c r="AO246" s="98" t="str">
        <f t="array" ref="AO246">IF($AN246,MEDIAN(IF(G2SelectionMask="x",IF(INDEX(StdCalcsRefCalcs,$E246,0)&gt;0,INDEX(StdCalcsRefCalcs,$E246,0)),"")),"")</f>
        <v/>
      </c>
      <c r="AP246" s="98" t="str">
        <f t="array" ref="AP246">IF($AN246,QUARTILE(IF(G2SelectionMask="x",IF(INDEX(StdCalcsRefCalcs,$E246,0)&gt;0,INDEX(StdCalcsRefCalcs,$E246,0)),""),1),"")</f>
        <v/>
      </c>
      <c r="AQ246" s="98" t="str">
        <f t="array" ref="AQ246">IF($AN246,QUARTILE(IF(G2SelectionMask="x",IF(INDEX(StdCalcsRefCalcs,$E246,0)&gt;0,INDEX(StdCalcsRefCalcs,$E246,0)),""),3),"")</f>
        <v/>
      </c>
      <c r="AR246" s="98" t="str">
        <f t="array" ref="AR246">IF($AN246,MIN(IF(G2SelectionMask="x",IF(INDEX(StdCalcsRefCalcs,$E246,0)&gt;0,INDEX(StdCalcsRefCalcs,$E246,0)),"")),"")</f>
        <v/>
      </c>
      <c r="AS246" s="98" t="str">
        <f t="array" ref="AS246">IF($AN246,MAX(IF(G2SelectionMask="x",IF(INDEX(StdCalcsRefCalcs,$E246,0)&gt;0,INDEX(StdCalcsRefCalcs,$E246,0)),"")),"")</f>
        <v/>
      </c>
      <c r="AT246" s="98" t="str">
        <f t="shared" si="110"/>
        <v/>
      </c>
      <c r="AU246" s="98" t="str">
        <f t="array" ref="AU246">IF($AN246,STDEVA(IF(G2SelectionMask="x",IF(INDEX(StdCalcsRefCalcs,$E246,0)&gt;0,INDEX(StdCalcsRefCalcs,$E246,0)),"")),"")</f>
        <v/>
      </c>
      <c r="AV246" s="97" t="b">
        <f t="shared" si="111"/>
        <v>0</v>
      </c>
      <c r="AW246" s="97" t="str">
        <f t="array" ref="AW246">IF($AV246,MEDIAN(IF(G3SelectionMask="x",IF(INDEX(StdCalcsRefCalcs,$E246,0)&gt;0,INDEX(StdCalcsRefCalcs,$E246,0)),"")),"")</f>
        <v/>
      </c>
      <c r="AX246" s="97" t="str">
        <f t="array" ref="AX246">IF($AV246,QUARTILE(IF(G3SelectionMask="x",IF(INDEX(StdCalcsRefCalcs,$E246,0)&gt;0,INDEX(StdCalcsRefCalcs,$E246,0)),""),1),"")</f>
        <v/>
      </c>
      <c r="AY246" s="97" t="str">
        <f t="array" ref="AY246">IF($AV246,QUARTILE(IF(G3SelectionMask="x",IF(INDEX(StdCalcsRefCalcs,$E246,0)&gt;0,INDEX(StdCalcsRefCalcs,$E246,0)),""),3),"")</f>
        <v/>
      </c>
      <c r="AZ246" s="97" t="str">
        <f t="array" ref="AZ246">IF($AV246,MIN(IF(G3SelectionMask="x",IF(INDEX(StdCalcsRefCalcs,$E246,0)&gt;0,INDEX(StdCalcsRefCalcs,$E246,0)),"")),"")</f>
        <v/>
      </c>
      <c r="BA246" s="97" t="str">
        <f t="array" ref="BA246">IF($AV246,MAX(IF(G3SelectionMask="x",IF(INDEX(StdCalcsRefCalcs,$E246,0)&gt;0,INDEX(StdCalcsRefCalcs,$E246,0)),"")),"")</f>
        <v/>
      </c>
      <c r="BB246" s="97" t="str">
        <f t="shared" si="112"/>
        <v/>
      </c>
      <c r="BC246" s="97" t="str">
        <f t="array" ref="BC246">IF($AV246,STDEVA(IF(G3SelectionMask="x",IF(INDEX(StdCalcsRefCalcs,$E246,0)&gt;0,INDEX(StdCalcsRefCalcs,$E246,0)),"")),"")</f>
        <v/>
      </c>
      <c r="BD246" s="98" t="b">
        <f t="shared" si="113"/>
        <v>0</v>
      </c>
      <c r="BE246" s="98" t="str">
        <f t="array" ref="BE246">IF($BD246,MEDIAN(IF(G4SelectionMask="x",IF(INDEX(StdCalcsRefCalcs,$E246,0)&gt;0,INDEX(StdCalcsRefCalcs,$E246,0)),"")),"")</f>
        <v/>
      </c>
      <c r="BF246" s="98" t="str">
        <f t="array" ref="BF246">IF($BD246,QUARTILE(IF(G4SelectionMask="x",IF(INDEX(StdCalcsRefCalcs,$E246,0)&gt;0,INDEX(StdCalcsRefCalcs,$E246,0)),""),1),"")</f>
        <v/>
      </c>
      <c r="BG246" s="98" t="str">
        <f t="array" ref="BG246">IF($BD246,QUARTILE(IF(G4SelectionMask="x",IF(INDEX(StdCalcsRefCalcs,$E246,0)&gt;0,INDEX(StdCalcsRefCalcs,$E246,0)),""),3),"")</f>
        <v/>
      </c>
      <c r="BH246" s="98" t="str">
        <f t="array" ref="BH246">IF($BD246,MIN(IF(G4SelectionMask="x",IF(INDEX(StdCalcsRefCalcs,$E246,0)&gt;0,INDEX(StdCalcsRefCalcs,$E246,0)),"")),"")</f>
        <v/>
      </c>
      <c r="BI246" s="98" t="str">
        <f t="array" ref="BI246">IF($BD246,MAX(IF(G4SelectionMask="x",IF(INDEX(StdCalcsRefCalcs,$E246,0)&gt;0,INDEX(StdCalcsRefCalcs,$E246,0)),"")),"")</f>
        <v/>
      </c>
      <c r="BJ246" s="98" t="str">
        <f t="shared" si="114"/>
        <v/>
      </c>
      <c r="BK246" s="98" t="str">
        <f t="array" ref="BK246">IF($BD246,STDEVA(IF(G4SelectionMask="x",IF(INDEX(StdCalcsRefCalcs,$E246,0)&gt;0,INDEX(StdCalcsRefCalcs,$E246,0)),"")),"")</f>
        <v/>
      </c>
      <c r="BL246" s="97" t="b">
        <f t="shared" si="115"/>
        <v>0</v>
      </c>
      <c r="BM246" s="97" t="str">
        <f t="array" ref="BM246">IF($BL246,MEDIAN(IF(G5SelectionMask="x",IF(INDEX(StdCalcsRefCalcs,$E246,0)&gt;0,INDEX(StdCalcsRefCalcs,$E246,0)),"")),"")</f>
        <v/>
      </c>
      <c r="BN246" s="97" t="str">
        <f t="array" ref="BN246">IF($BL246,QUARTILE(IF(G5SelectionMask="x",IF(INDEX(StdCalcsRefCalcs,$E246,0)&gt;0,INDEX(StdCalcsRefCalcs,$E246,0)),""),1),"")</f>
        <v/>
      </c>
      <c r="BO246" s="97" t="str">
        <f t="array" ref="BO246">IF($BL246,QUARTILE(IF(G5SelectionMask="x",IF(INDEX(StdCalcsRefCalcs,$E246,0)&gt;0,INDEX(StdCalcsRefCalcs,$E246,0)),""),3),"")</f>
        <v/>
      </c>
      <c r="BP246" s="97" t="str">
        <f t="array" ref="BP246">IF($BL246,MIN(IF(G5SelectionMask="x",IF(INDEX(StdCalcsRefCalcs,$E246,0)&gt;0,INDEX(StdCalcsRefCalcs,$E246,0)),"")),"")</f>
        <v/>
      </c>
      <c r="BQ246" s="97" t="str">
        <f t="array" ref="BQ246">IF($BL246,MAX(IF(G5SelectionMask="x",IF(INDEX(StdCalcsRefCalcs,$E246,0)&gt;0,INDEX(StdCalcsRefCalcs,$E246,0)),"")),"")</f>
        <v/>
      </c>
      <c r="BR246" s="97" t="str">
        <f t="shared" si="116"/>
        <v/>
      </c>
      <c r="BS246" s="99" t="str">
        <f t="array" ref="BS246">IF($BL246,STDEVA(IF(G5SelectionMask="x",IF(INDEX(StdCalcsRefCalcs,$E246,0)&gt;0,INDEX(StdCalcsRefCalcs,$E246,0)),"")),"")</f>
        <v/>
      </c>
      <c r="BT246" s="108"/>
      <c r="BU246" s="109" t="str">
        <f t="shared" ref="BU246:CI247" si="168">IFERROR(IF(LEN(INDEX(RawDataAllData,$I246,BU$9))=0,IF(LEN(INDEX(RawDataAllData,$K246,BU$9))=0,"",INDEX(RawDataAllData,$K246,BU$9)),VLOOKUP(INDEX(RawDataAllData,$I246,BU$9),LookupADMUnplannedChanges,2,0)),"")</f>
        <v>&gt;40</v>
      </c>
      <c r="BV246" s="109" t="str">
        <f t="shared" si="168"/>
        <v>5-20</v>
      </c>
      <c r="BW246" s="109" t="str">
        <f t="shared" si="168"/>
        <v>20-40</v>
      </c>
      <c r="BX246" s="109" t="str">
        <f t="shared" si="168"/>
        <v>&lt;5</v>
      </c>
      <c r="BY246" s="109" t="str">
        <f t="shared" si="168"/>
        <v>&lt;5</v>
      </c>
      <c r="BZ246" s="109" t="str">
        <f t="shared" si="168"/>
        <v>20-40</v>
      </c>
      <c r="CA246" s="109" t="str">
        <f t="shared" si="168"/>
        <v>&gt;40</v>
      </c>
      <c r="CB246" s="109" t="str">
        <f t="shared" si="168"/>
        <v>&lt;5</v>
      </c>
      <c r="CC246" s="109" t="str">
        <f t="shared" si="168"/>
        <v>&lt;5</v>
      </c>
      <c r="CD246" s="109" t="str">
        <f t="shared" si="168"/>
        <v>5-20</v>
      </c>
      <c r="CE246" s="109" t="str">
        <f t="shared" si="168"/>
        <v>&lt;5</v>
      </c>
      <c r="CF246" s="109" t="str">
        <f t="shared" si="168"/>
        <v>5-20</v>
      </c>
      <c r="CG246" s="109" t="str">
        <f t="shared" si="168"/>
        <v>5-20</v>
      </c>
      <c r="CH246" s="109" t="str">
        <f t="shared" si="168"/>
        <v>&lt;5</v>
      </c>
      <c r="CI246" s="109" t="str">
        <f t="shared" si="168"/>
        <v>5-20</v>
      </c>
    </row>
    <row r="247" spans="1:87" x14ac:dyDescent="0.2">
      <c r="A247" s="33">
        <f>IF(SelectEfficiencyProductivity="x",,ERROR)</f>
        <v>0</v>
      </c>
      <c r="B247" s="206"/>
      <c r="C247" s="200"/>
      <c r="D247" s="197"/>
      <c r="E247" s="72">
        <f t="shared" si="107"/>
        <v>237</v>
      </c>
      <c r="F247" s="9" t="s">
        <v>3006</v>
      </c>
      <c r="G247" s="9" t="s">
        <v>2741</v>
      </c>
      <c r="H247" s="9" t="s">
        <v>1945</v>
      </c>
      <c r="I247" s="9">
        <f t="shared" si="165"/>
        <v>426</v>
      </c>
      <c r="J247" s="9" t="s">
        <v>848</v>
      </c>
      <c r="K247" s="9">
        <f t="shared" si="166"/>
        <v>312</v>
      </c>
      <c r="P247" s="97" t="str">
        <f t="shared" si="136"/>
        <v>5-20</v>
      </c>
      <c r="Q247" s="97"/>
      <c r="R247" s="97"/>
      <c r="S247" s="97"/>
      <c r="T247" s="97"/>
      <c r="U247" s="98" t="str">
        <f t="shared" si="137"/>
        <v>&gt;40</v>
      </c>
      <c r="V247" s="107" t="str">
        <f t="shared" si="138"/>
        <v>5-20</v>
      </c>
      <c r="W247" s="107" t="str">
        <f t="shared" si="139"/>
        <v>&gt;40</v>
      </c>
      <c r="X247" s="107" t="str">
        <f t="shared" si="140"/>
        <v>5-20</v>
      </c>
      <c r="Y247" s="107" t="str">
        <f t="shared" si="141"/>
        <v>20-40</v>
      </c>
      <c r="Z247" s="107" t="str">
        <f t="shared" si="142"/>
        <v>&lt;5</v>
      </c>
      <c r="AA247" s="107" t="str">
        <f t="shared" si="143"/>
        <v>20-40</v>
      </c>
      <c r="AB247" s="107" t="str">
        <f t="shared" si="144"/>
        <v>5-20</v>
      </c>
      <c r="AC247" s="107" t="str">
        <f t="shared" si="145"/>
        <v>&gt;40</v>
      </c>
      <c r="AD247" s="107" t="str">
        <f t="shared" si="146"/>
        <v>&gt;40</v>
      </c>
      <c r="AE247" s="107" t="str">
        <f t="shared" si="147"/>
        <v>&gt;40</v>
      </c>
      <c r="AF247" s="97" t="b">
        <f t="shared" ref="AF247:AF261" si="169">COUNTIFS(G1SelectionMask,"x",INDEX(StdCalcsRefCalcs,$E247,0),"&gt;0")&gt;=RuleofN</f>
        <v>0</v>
      </c>
      <c r="AG247" s="97" t="str">
        <f t="array" ref="AG247">IF($AF247,MEDIAN(IF(G1SelectionMask="x",IF(INDEX(StdCalcsRefCalcs,$E247,0)&gt;0,INDEX(StdCalcsRefCalcs,$E247,0)),"")),"")</f>
        <v/>
      </c>
      <c r="AH247" s="97" t="str">
        <f t="array" ref="AH247">IF($AF247,QUARTILE(IF(G1SelectionMask="x",IF(INDEX(StdCalcsRefCalcs,$E247,0)&gt;0,INDEX(StdCalcsRefCalcs,$E247,0)),""),1),"")</f>
        <v/>
      </c>
      <c r="AI247" s="97" t="str">
        <f t="array" ref="AI247">IF($AF247,QUARTILE(IF(G1SelectionMask="x",IF(INDEX(StdCalcsRefCalcs,$E247,0)&gt;0,INDEX(StdCalcsRefCalcs,$E247,0)),""),3),"")</f>
        <v/>
      </c>
      <c r="AJ247" s="97" t="str">
        <f t="array" ref="AJ247">IF($AF247,MIN(IF(G1SelectionMask="x",IF(INDEX(StdCalcsRefCalcs,$E247,0)&gt;0,INDEX(StdCalcsRefCalcs,$E247,0)),"")),"")</f>
        <v/>
      </c>
      <c r="AK247" s="97" t="str">
        <f t="array" ref="AK247">IF($AF247,MAX(IF(G1SelectionMask="x",IF(INDEX(StdCalcsRefCalcs,$E247,0)&gt;0,INDEX(StdCalcsRefCalcs,$E247,0)),"")),"")</f>
        <v/>
      </c>
      <c r="AL247" s="97" t="str">
        <f t="shared" ref="AL247:AL261" si="170">IF($AF247,AVERAGEIF(G1SelectionMask,"x",INDEX(StdCalcsRefCalcs,$E247,0)),"")</f>
        <v/>
      </c>
      <c r="AM247" s="97" t="str">
        <f t="array" ref="AM247">IF($AF247,STDEVA(IF(G1SelectionMask="x",IF(INDEX(StdCalcsRefCalcs,$E247,0)&gt;0,INDEX(StdCalcsRefCalcs,$E247,0)),"")),"")</f>
        <v/>
      </c>
      <c r="AN247" s="98" t="b">
        <f t="shared" si="109"/>
        <v>0</v>
      </c>
      <c r="AO247" s="98" t="str">
        <f t="array" ref="AO247">IF($AN247,MEDIAN(IF(G2SelectionMask="x",IF(INDEX(StdCalcsRefCalcs,$E247,0)&gt;0,INDEX(StdCalcsRefCalcs,$E247,0)),"")),"")</f>
        <v/>
      </c>
      <c r="AP247" s="98" t="str">
        <f t="array" ref="AP247">IF($AN247,QUARTILE(IF(G2SelectionMask="x",IF(INDEX(StdCalcsRefCalcs,$E247,0)&gt;0,INDEX(StdCalcsRefCalcs,$E247,0)),""),1),"")</f>
        <v/>
      </c>
      <c r="AQ247" s="98" t="str">
        <f t="array" ref="AQ247">IF($AN247,QUARTILE(IF(G2SelectionMask="x",IF(INDEX(StdCalcsRefCalcs,$E247,0)&gt;0,INDEX(StdCalcsRefCalcs,$E247,0)),""),3),"")</f>
        <v/>
      </c>
      <c r="AR247" s="98" t="str">
        <f t="array" ref="AR247">IF($AN247,MIN(IF(G2SelectionMask="x",IF(INDEX(StdCalcsRefCalcs,$E247,0)&gt;0,INDEX(StdCalcsRefCalcs,$E247,0)),"")),"")</f>
        <v/>
      </c>
      <c r="AS247" s="98" t="str">
        <f t="array" ref="AS247">IF($AN247,MAX(IF(G2SelectionMask="x",IF(INDEX(StdCalcsRefCalcs,$E247,0)&gt;0,INDEX(StdCalcsRefCalcs,$E247,0)),"")),"")</f>
        <v/>
      </c>
      <c r="AT247" s="98" t="str">
        <f t="shared" si="110"/>
        <v/>
      </c>
      <c r="AU247" s="98" t="str">
        <f t="array" ref="AU247">IF($AN247,STDEVA(IF(G2SelectionMask="x",IF(INDEX(StdCalcsRefCalcs,$E247,0)&gt;0,INDEX(StdCalcsRefCalcs,$E247,0)),"")),"")</f>
        <v/>
      </c>
      <c r="AV247" s="97" t="b">
        <f t="shared" si="111"/>
        <v>0</v>
      </c>
      <c r="AW247" s="97" t="str">
        <f t="array" ref="AW247">IF($AV247,MEDIAN(IF(G3SelectionMask="x",IF(INDEX(StdCalcsRefCalcs,$E247,0)&gt;0,INDEX(StdCalcsRefCalcs,$E247,0)),"")),"")</f>
        <v/>
      </c>
      <c r="AX247" s="97" t="str">
        <f t="array" ref="AX247">IF($AV247,QUARTILE(IF(G3SelectionMask="x",IF(INDEX(StdCalcsRefCalcs,$E247,0)&gt;0,INDEX(StdCalcsRefCalcs,$E247,0)),""),1),"")</f>
        <v/>
      </c>
      <c r="AY247" s="97" t="str">
        <f t="array" ref="AY247">IF($AV247,QUARTILE(IF(G3SelectionMask="x",IF(INDEX(StdCalcsRefCalcs,$E247,0)&gt;0,INDEX(StdCalcsRefCalcs,$E247,0)),""),3),"")</f>
        <v/>
      </c>
      <c r="AZ247" s="97" t="str">
        <f t="array" ref="AZ247">IF($AV247,MIN(IF(G3SelectionMask="x",IF(INDEX(StdCalcsRefCalcs,$E247,0)&gt;0,INDEX(StdCalcsRefCalcs,$E247,0)),"")),"")</f>
        <v/>
      </c>
      <c r="BA247" s="97" t="str">
        <f t="array" ref="BA247">IF($AV247,MAX(IF(G3SelectionMask="x",IF(INDEX(StdCalcsRefCalcs,$E247,0)&gt;0,INDEX(StdCalcsRefCalcs,$E247,0)),"")),"")</f>
        <v/>
      </c>
      <c r="BB247" s="97" t="str">
        <f t="shared" si="112"/>
        <v/>
      </c>
      <c r="BC247" s="97" t="str">
        <f t="array" ref="BC247">IF($AV247,STDEVA(IF(G3SelectionMask="x",IF(INDEX(StdCalcsRefCalcs,$E247,0)&gt;0,INDEX(StdCalcsRefCalcs,$E247,0)),"")),"")</f>
        <v/>
      </c>
      <c r="BD247" s="98" t="b">
        <f t="shared" si="113"/>
        <v>0</v>
      </c>
      <c r="BE247" s="98" t="str">
        <f t="array" ref="BE247">IF($BD247,MEDIAN(IF(G4SelectionMask="x",IF(INDEX(StdCalcsRefCalcs,$E247,0)&gt;0,INDEX(StdCalcsRefCalcs,$E247,0)),"")),"")</f>
        <v/>
      </c>
      <c r="BF247" s="98" t="str">
        <f t="array" ref="BF247">IF($BD247,QUARTILE(IF(G4SelectionMask="x",IF(INDEX(StdCalcsRefCalcs,$E247,0)&gt;0,INDEX(StdCalcsRefCalcs,$E247,0)),""),1),"")</f>
        <v/>
      </c>
      <c r="BG247" s="98" t="str">
        <f t="array" ref="BG247">IF($BD247,QUARTILE(IF(G4SelectionMask="x",IF(INDEX(StdCalcsRefCalcs,$E247,0)&gt;0,INDEX(StdCalcsRefCalcs,$E247,0)),""),3),"")</f>
        <v/>
      </c>
      <c r="BH247" s="98" t="str">
        <f t="array" ref="BH247">IF($BD247,MIN(IF(G4SelectionMask="x",IF(INDEX(StdCalcsRefCalcs,$E247,0)&gt;0,INDEX(StdCalcsRefCalcs,$E247,0)),"")),"")</f>
        <v/>
      </c>
      <c r="BI247" s="98" t="str">
        <f t="array" ref="BI247">IF($BD247,MAX(IF(G4SelectionMask="x",IF(INDEX(StdCalcsRefCalcs,$E247,0)&gt;0,INDEX(StdCalcsRefCalcs,$E247,0)),"")),"")</f>
        <v/>
      </c>
      <c r="BJ247" s="98" t="str">
        <f t="shared" si="114"/>
        <v/>
      </c>
      <c r="BK247" s="98" t="str">
        <f t="array" ref="BK247">IF($BD247,STDEVA(IF(G4SelectionMask="x",IF(INDEX(StdCalcsRefCalcs,$E247,0)&gt;0,INDEX(StdCalcsRefCalcs,$E247,0)),"")),"")</f>
        <v/>
      </c>
      <c r="BL247" s="97" t="b">
        <f t="shared" si="115"/>
        <v>0</v>
      </c>
      <c r="BM247" s="97" t="str">
        <f t="array" ref="BM247">IF($BL247,MEDIAN(IF(G5SelectionMask="x",IF(INDEX(StdCalcsRefCalcs,$E247,0)&gt;0,INDEX(StdCalcsRefCalcs,$E247,0)),"")),"")</f>
        <v/>
      </c>
      <c r="BN247" s="97" t="str">
        <f t="array" ref="BN247">IF($BL247,QUARTILE(IF(G5SelectionMask="x",IF(INDEX(StdCalcsRefCalcs,$E247,0)&gt;0,INDEX(StdCalcsRefCalcs,$E247,0)),""),1),"")</f>
        <v/>
      </c>
      <c r="BO247" s="97" t="str">
        <f t="array" ref="BO247">IF($BL247,QUARTILE(IF(G5SelectionMask="x",IF(INDEX(StdCalcsRefCalcs,$E247,0)&gt;0,INDEX(StdCalcsRefCalcs,$E247,0)),""),3),"")</f>
        <v/>
      </c>
      <c r="BP247" s="97" t="str">
        <f t="array" ref="BP247">IF($BL247,MIN(IF(G5SelectionMask="x",IF(INDEX(StdCalcsRefCalcs,$E247,0)&gt;0,INDEX(StdCalcsRefCalcs,$E247,0)),"")),"")</f>
        <v/>
      </c>
      <c r="BQ247" s="97" t="str">
        <f t="array" ref="BQ247">IF($BL247,MAX(IF(G5SelectionMask="x",IF(INDEX(StdCalcsRefCalcs,$E247,0)&gt;0,INDEX(StdCalcsRefCalcs,$E247,0)),"")),"")</f>
        <v/>
      </c>
      <c r="BR247" s="97" t="str">
        <f t="shared" si="116"/>
        <v/>
      </c>
      <c r="BS247" s="99" t="str">
        <f t="array" ref="BS247">IF($BL247,STDEVA(IF(G5SelectionMask="x",IF(INDEX(StdCalcsRefCalcs,$E247,0)&gt;0,INDEX(StdCalcsRefCalcs,$E247,0)),"")),"")</f>
        <v/>
      </c>
      <c r="BT247" s="108"/>
      <c r="BU247" s="109" t="str">
        <f t="shared" si="168"/>
        <v>5-20</v>
      </c>
      <c r="BV247" s="109" t="str">
        <f t="shared" si="168"/>
        <v>&gt;40</v>
      </c>
      <c r="BW247" s="109" t="str">
        <f t="shared" si="168"/>
        <v>5-20</v>
      </c>
      <c r="BX247" s="109" t="str">
        <f t="shared" si="168"/>
        <v>&gt;40</v>
      </c>
      <c r="BY247" s="109" t="str">
        <f t="shared" si="168"/>
        <v>5-20</v>
      </c>
      <c r="BZ247" s="109" t="str">
        <f t="shared" si="168"/>
        <v>20-40</v>
      </c>
      <c r="CA247" s="109" t="str">
        <f t="shared" si="168"/>
        <v>&lt;5</v>
      </c>
      <c r="CB247" s="109" t="str">
        <f t="shared" si="168"/>
        <v>20-40</v>
      </c>
      <c r="CC247" s="109" t="str">
        <f t="shared" si="168"/>
        <v>5-20</v>
      </c>
      <c r="CD247" s="109" t="str">
        <f t="shared" si="168"/>
        <v>&gt;40</v>
      </c>
      <c r="CE247" s="109" t="str">
        <f t="shared" si="168"/>
        <v>&gt;40</v>
      </c>
      <c r="CF247" s="109" t="str">
        <f t="shared" si="168"/>
        <v>&gt;40</v>
      </c>
      <c r="CG247" s="109" t="str">
        <f t="shared" si="168"/>
        <v>&lt;5</v>
      </c>
      <c r="CH247" s="109" t="str">
        <f t="shared" si="168"/>
        <v>&lt;5</v>
      </c>
      <c r="CI247" s="109" t="str">
        <f t="shared" si="168"/>
        <v>&gt;40</v>
      </c>
    </row>
    <row r="248" spans="1:87" x14ac:dyDescent="0.2">
      <c r="A248" s="33">
        <f t="shared" ref="A248:A261" si="171">IF(SelectEfficiencySpendFTEs="x",,ERROR)</f>
        <v>0</v>
      </c>
      <c r="B248" s="206"/>
      <c r="C248" s="200"/>
      <c r="D248" s="197"/>
      <c r="E248" s="72">
        <f t="shared" si="107"/>
        <v>238</v>
      </c>
      <c r="F248" s="9" t="s">
        <v>3053</v>
      </c>
      <c r="G248" s="9" t="s">
        <v>67</v>
      </c>
      <c r="H248" s="9" t="s">
        <v>842</v>
      </c>
      <c r="I248" s="9">
        <f t="shared" si="165"/>
        <v>307</v>
      </c>
      <c r="J248" s="9" t="s">
        <v>843</v>
      </c>
      <c r="K248" s="9">
        <f t="shared" si="166"/>
        <v>299</v>
      </c>
      <c r="P248" s="97" t="str">
        <f t="shared" si="136"/>
        <v/>
      </c>
      <c r="Q248" s="97"/>
      <c r="R248" s="97"/>
      <c r="S248" s="97"/>
      <c r="T248" s="97"/>
      <c r="U248" s="98" t="str">
        <f t="shared" si="137"/>
        <v/>
      </c>
      <c r="V248" s="107" t="str">
        <f t="shared" si="138"/>
        <v/>
      </c>
      <c r="W248" s="107" t="str">
        <f t="shared" si="139"/>
        <v/>
      </c>
      <c r="X248" s="107" t="str">
        <f t="shared" si="140"/>
        <v/>
      </c>
      <c r="Y248" s="107" t="str">
        <f t="shared" si="141"/>
        <v/>
      </c>
      <c r="Z248" s="107" t="str">
        <f t="shared" si="142"/>
        <v/>
      </c>
      <c r="AA248" s="107" t="str">
        <f t="shared" si="143"/>
        <v/>
      </c>
      <c r="AB248" s="107" t="str">
        <f t="shared" si="144"/>
        <v/>
      </c>
      <c r="AC248" s="107" t="str">
        <f t="shared" si="145"/>
        <v/>
      </c>
      <c r="AD248" s="107" t="str">
        <f t="shared" si="146"/>
        <v/>
      </c>
      <c r="AE248" s="107" t="str">
        <f t="shared" si="147"/>
        <v/>
      </c>
      <c r="AF248" s="97" t="b">
        <f t="shared" si="169"/>
        <v>0</v>
      </c>
      <c r="AG248" s="97" t="str">
        <f t="array" ref="AG248">IF($AF248,MEDIAN(IF(G1SelectionMask="x",IF(INDEX(StdCalcsRefCalcs,$E248,0)&gt;0,INDEX(StdCalcsRefCalcs,$E248,0)),"")),"")</f>
        <v/>
      </c>
      <c r="AH248" s="97" t="str">
        <f t="array" ref="AH248">IF($AF248,QUARTILE(IF(G1SelectionMask="x",IF(INDEX(StdCalcsRefCalcs,$E248,0)&gt;0,INDEX(StdCalcsRefCalcs,$E248,0)),""),1),"")</f>
        <v/>
      </c>
      <c r="AI248" s="97" t="str">
        <f t="array" ref="AI248">IF($AF248,QUARTILE(IF(G1SelectionMask="x",IF(INDEX(StdCalcsRefCalcs,$E248,0)&gt;0,INDEX(StdCalcsRefCalcs,$E248,0)),""),3),"")</f>
        <v/>
      </c>
      <c r="AJ248" s="97" t="str">
        <f t="array" ref="AJ248">IF($AF248,MIN(IF(G1SelectionMask="x",IF(INDEX(StdCalcsRefCalcs,$E248,0)&gt;0,INDEX(StdCalcsRefCalcs,$E248,0)),"")),"")</f>
        <v/>
      </c>
      <c r="AK248" s="97" t="str">
        <f t="array" ref="AK248">IF($AF248,MAX(IF(G1SelectionMask="x",IF(INDEX(StdCalcsRefCalcs,$E248,0)&gt;0,INDEX(StdCalcsRefCalcs,$E248,0)),"")),"")</f>
        <v/>
      </c>
      <c r="AL248" s="97" t="str">
        <f t="shared" si="170"/>
        <v/>
      </c>
      <c r="AM248" s="97" t="str">
        <f t="array" ref="AM248">IF($AF248,STDEVA(IF(G1SelectionMask="x",IF(INDEX(StdCalcsRefCalcs,$E248,0)&gt;0,INDEX(StdCalcsRefCalcs,$E248,0)),"")),"")</f>
        <v/>
      </c>
      <c r="AN248" s="98" t="b">
        <f t="shared" si="109"/>
        <v>0</v>
      </c>
      <c r="AO248" s="98" t="str">
        <f t="array" ref="AO248">IF($AN248,MEDIAN(IF(G2SelectionMask="x",IF(INDEX(StdCalcsRefCalcs,$E248,0)&gt;0,INDEX(StdCalcsRefCalcs,$E248,0)),"")),"")</f>
        <v/>
      </c>
      <c r="AP248" s="98" t="str">
        <f t="array" ref="AP248">IF($AN248,QUARTILE(IF(G2SelectionMask="x",IF(INDEX(StdCalcsRefCalcs,$E248,0)&gt;0,INDEX(StdCalcsRefCalcs,$E248,0)),""),1),"")</f>
        <v/>
      </c>
      <c r="AQ248" s="98" t="str">
        <f t="array" ref="AQ248">IF($AN248,QUARTILE(IF(G2SelectionMask="x",IF(INDEX(StdCalcsRefCalcs,$E248,0)&gt;0,INDEX(StdCalcsRefCalcs,$E248,0)),""),3),"")</f>
        <v/>
      </c>
      <c r="AR248" s="98" t="str">
        <f t="array" ref="AR248">IF($AN248,MIN(IF(G2SelectionMask="x",IF(INDEX(StdCalcsRefCalcs,$E248,0)&gt;0,INDEX(StdCalcsRefCalcs,$E248,0)),"")),"")</f>
        <v/>
      </c>
      <c r="AS248" s="98" t="str">
        <f t="array" ref="AS248">IF($AN248,MAX(IF(G2SelectionMask="x",IF(INDEX(StdCalcsRefCalcs,$E248,0)&gt;0,INDEX(StdCalcsRefCalcs,$E248,0)),"")),"")</f>
        <v/>
      </c>
      <c r="AT248" s="98" t="str">
        <f t="shared" si="110"/>
        <v/>
      </c>
      <c r="AU248" s="98" t="str">
        <f t="array" ref="AU248">IF($AN248,STDEVA(IF(G2SelectionMask="x",IF(INDEX(StdCalcsRefCalcs,$E248,0)&gt;0,INDEX(StdCalcsRefCalcs,$E248,0)),"")),"")</f>
        <v/>
      </c>
      <c r="AV248" s="97" t="b">
        <f t="shared" si="111"/>
        <v>0</v>
      </c>
      <c r="AW248" s="97" t="str">
        <f t="array" ref="AW248">IF($AV248,MEDIAN(IF(G3SelectionMask="x",IF(INDEX(StdCalcsRefCalcs,$E248,0)&gt;0,INDEX(StdCalcsRefCalcs,$E248,0)),"")),"")</f>
        <v/>
      </c>
      <c r="AX248" s="97" t="str">
        <f t="array" ref="AX248">IF($AV248,QUARTILE(IF(G3SelectionMask="x",IF(INDEX(StdCalcsRefCalcs,$E248,0)&gt;0,INDEX(StdCalcsRefCalcs,$E248,0)),""),1),"")</f>
        <v/>
      </c>
      <c r="AY248" s="97" t="str">
        <f t="array" ref="AY248">IF($AV248,QUARTILE(IF(G3SelectionMask="x",IF(INDEX(StdCalcsRefCalcs,$E248,0)&gt;0,INDEX(StdCalcsRefCalcs,$E248,0)),""),3),"")</f>
        <v/>
      </c>
      <c r="AZ248" s="97" t="str">
        <f t="array" ref="AZ248">IF($AV248,MIN(IF(G3SelectionMask="x",IF(INDEX(StdCalcsRefCalcs,$E248,0)&gt;0,INDEX(StdCalcsRefCalcs,$E248,0)),"")),"")</f>
        <v/>
      </c>
      <c r="BA248" s="97" t="str">
        <f t="array" ref="BA248">IF($AV248,MAX(IF(G3SelectionMask="x",IF(INDEX(StdCalcsRefCalcs,$E248,0)&gt;0,INDEX(StdCalcsRefCalcs,$E248,0)),"")),"")</f>
        <v/>
      </c>
      <c r="BB248" s="97" t="str">
        <f t="shared" si="112"/>
        <v/>
      </c>
      <c r="BC248" s="97" t="str">
        <f t="array" ref="BC248">IF($AV248,STDEVA(IF(G3SelectionMask="x",IF(INDEX(StdCalcsRefCalcs,$E248,0)&gt;0,INDEX(StdCalcsRefCalcs,$E248,0)),"")),"")</f>
        <v/>
      </c>
      <c r="BD248" s="98" t="b">
        <f t="shared" si="113"/>
        <v>0</v>
      </c>
      <c r="BE248" s="98" t="str">
        <f t="array" ref="BE248">IF($BD248,MEDIAN(IF(G4SelectionMask="x",IF(INDEX(StdCalcsRefCalcs,$E248,0)&gt;0,INDEX(StdCalcsRefCalcs,$E248,0)),"")),"")</f>
        <v/>
      </c>
      <c r="BF248" s="98" t="str">
        <f t="array" ref="BF248">IF($BD248,QUARTILE(IF(G4SelectionMask="x",IF(INDEX(StdCalcsRefCalcs,$E248,0)&gt;0,INDEX(StdCalcsRefCalcs,$E248,0)),""),1),"")</f>
        <v/>
      </c>
      <c r="BG248" s="98" t="str">
        <f t="array" ref="BG248">IF($BD248,QUARTILE(IF(G4SelectionMask="x",IF(INDEX(StdCalcsRefCalcs,$E248,0)&gt;0,INDEX(StdCalcsRefCalcs,$E248,0)),""),3),"")</f>
        <v/>
      </c>
      <c r="BH248" s="98" t="str">
        <f t="array" ref="BH248">IF($BD248,MIN(IF(G4SelectionMask="x",IF(INDEX(StdCalcsRefCalcs,$E248,0)&gt;0,INDEX(StdCalcsRefCalcs,$E248,0)),"")),"")</f>
        <v/>
      </c>
      <c r="BI248" s="98" t="str">
        <f t="array" ref="BI248">IF($BD248,MAX(IF(G4SelectionMask="x",IF(INDEX(StdCalcsRefCalcs,$E248,0)&gt;0,INDEX(StdCalcsRefCalcs,$E248,0)),"")),"")</f>
        <v/>
      </c>
      <c r="BJ248" s="98" t="str">
        <f t="shared" si="114"/>
        <v/>
      </c>
      <c r="BK248" s="98" t="str">
        <f t="array" ref="BK248">IF($BD248,STDEVA(IF(G4SelectionMask="x",IF(INDEX(StdCalcsRefCalcs,$E248,0)&gt;0,INDEX(StdCalcsRefCalcs,$E248,0)),"")),"")</f>
        <v/>
      </c>
      <c r="BL248" s="97" t="b">
        <f t="shared" si="115"/>
        <v>0</v>
      </c>
      <c r="BM248" s="97" t="str">
        <f t="array" ref="BM248">IF($BL248,MEDIAN(IF(G5SelectionMask="x",IF(INDEX(StdCalcsRefCalcs,$E248,0)&gt;0,INDEX(StdCalcsRefCalcs,$E248,0)),"")),"")</f>
        <v/>
      </c>
      <c r="BN248" s="97" t="str">
        <f t="array" ref="BN248">IF($BL248,QUARTILE(IF(G5SelectionMask="x",IF(INDEX(StdCalcsRefCalcs,$E248,0)&gt;0,INDEX(StdCalcsRefCalcs,$E248,0)),""),1),"")</f>
        <v/>
      </c>
      <c r="BO248" s="97" t="str">
        <f t="array" ref="BO248">IF($BL248,QUARTILE(IF(G5SelectionMask="x",IF(INDEX(StdCalcsRefCalcs,$E248,0)&gt;0,INDEX(StdCalcsRefCalcs,$E248,0)),""),3),"")</f>
        <v/>
      </c>
      <c r="BP248" s="97" t="str">
        <f t="array" ref="BP248">IF($BL248,MIN(IF(G5SelectionMask="x",IF(INDEX(StdCalcsRefCalcs,$E248,0)&gt;0,INDEX(StdCalcsRefCalcs,$E248,0)),"")),"")</f>
        <v/>
      </c>
      <c r="BQ248" s="97" t="str">
        <f t="array" ref="BQ248">IF($BL248,MAX(IF(G5SelectionMask="x",IF(INDEX(StdCalcsRefCalcs,$E248,0)&gt;0,INDEX(StdCalcsRefCalcs,$E248,0)),"")),"")</f>
        <v/>
      </c>
      <c r="BR248" s="97" t="str">
        <f t="shared" si="116"/>
        <v/>
      </c>
      <c r="BS248" s="99" t="str">
        <f t="array" ref="BS248">IF($BL248,STDEVA(IF(G5SelectionMask="x",IF(INDEX(StdCalcsRefCalcs,$E248,0)&gt;0,INDEX(StdCalcsRefCalcs,$E248,0)),"")),"")</f>
        <v/>
      </c>
      <c r="BT248" s="108"/>
      <c r="BU248" s="109" t="str">
        <f t="shared" ref="BU248:CI261" si="172">IFERROR(IF(LEN(INDEX(RawDataAllData,$I248,BU$9))*LEN(INDEX(RawDataAllData,$K248,BU$9))=0,"",INDEX(RawDataAllData,$I248,BU$9)/INDEX(RawDataAllData,$K248,BU$9)),"")</f>
        <v/>
      </c>
      <c r="BV248" s="109" t="str">
        <f t="shared" si="172"/>
        <v/>
      </c>
      <c r="BW248" s="109" t="str">
        <f t="shared" si="172"/>
        <v/>
      </c>
      <c r="BX248" s="109" t="str">
        <f t="shared" si="172"/>
        <v/>
      </c>
      <c r="BY248" s="109" t="str">
        <f t="shared" si="172"/>
        <v/>
      </c>
      <c r="BZ248" s="109" t="str">
        <f t="shared" si="172"/>
        <v/>
      </c>
      <c r="CA248" s="109" t="str">
        <f t="shared" si="172"/>
        <v/>
      </c>
      <c r="CB248" s="109" t="str">
        <f t="shared" si="172"/>
        <v/>
      </c>
      <c r="CC248" s="109" t="str">
        <f t="shared" si="172"/>
        <v/>
      </c>
      <c r="CD248" s="109" t="str">
        <f t="shared" si="172"/>
        <v/>
      </c>
      <c r="CE248" s="109" t="str">
        <f t="shared" si="172"/>
        <v/>
      </c>
      <c r="CF248" s="109" t="str">
        <f t="shared" si="172"/>
        <v/>
      </c>
      <c r="CG248" s="109" t="str">
        <f t="shared" si="172"/>
        <v/>
      </c>
      <c r="CH248" s="109" t="str">
        <f t="shared" si="172"/>
        <v/>
      </c>
      <c r="CI248" s="109" t="str">
        <f t="shared" si="172"/>
        <v/>
      </c>
    </row>
    <row r="249" spans="1:87" x14ac:dyDescent="0.2">
      <c r="A249" s="33">
        <f t="shared" si="171"/>
        <v>0</v>
      </c>
      <c r="B249" s="206"/>
      <c r="C249" s="200"/>
      <c r="D249" s="197"/>
      <c r="E249" s="72">
        <f t="shared" si="107"/>
        <v>239</v>
      </c>
      <c r="F249" s="9" t="s">
        <v>3054</v>
      </c>
      <c r="G249" s="9" t="s">
        <v>3064</v>
      </c>
      <c r="H249" s="9" t="s">
        <v>835</v>
      </c>
      <c r="I249" s="9">
        <f t="shared" si="165"/>
        <v>300</v>
      </c>
      <c r="J249" s="9" t="s">
        <v>843</v>
      </c>
      <c r="K249" s="9">
        <f t="shared" si="166"/>
        <v>299</v>
      </c>
      <c r="P249" s="97" t="str">
        <f t="shared" si="136"/>
        <v/>
      </c>
      <c r="Q249" s="97"/>
      <c r="R249" s="97"/>
      <c r="S249" s="97"/>
      <c r="T249" s="97"/>
      <c r="U249" s="98" t="str">
        <f t="shared" si="137"/>
        <v/>
      </c>
      <c r="V249" s="107" t="str">
        <f t="shared" si="138"/>
        <v/>
      </c>
      <c r="W249" s="107" t="str">
        <f t="shared" si="139"/>
        <v/>
      </c>
      <c r="X249" s="107" t="str">
        <f t="shared" si="140"/>
        <v/>
      </c>
      <c r="Y249" s="107" t="str">
        <f t="shared" si="141"/>
        <v/>
      </c>
      <c r="Z249" s="107" t="str">
        <f t="shared" si="142"/>
        <v/>
      </c>
      <c r="AA249" s="107" t="str">
        <f t="shared" si="143"/>
        <v/>
      </c>
      <c r="AB249" s="107" t="str">
        <f t="shared" si="144"/>
        <v/>
      </c>
      <c r="AC249" s="107" t="str">
        <f t="shared" si="145"/>
        <v/>
      </c>
      <c r="AD249" s="107" t="str">
        <f t="shared" si="146"/>
        <v/>
      </c>
      <c r="AE249" s="107" t="str">
        <f t="shared" si="147"/>
        <v/>
      </c>
      <c r="AF249" s="97" t="b">
        <f t="shared" si="169"/>
        <v>0</v>
      </c>
      <c r="AG249" s="97" t="str">
        <f t="array" ref="AG249">IF($AF249,MEDIAN(IF(G1SelectionMask="x",IF(INDEX(StdCalcsRefCalcs,$E249,0)&gt;0,INDEX(StdCalcsRefCalcs,$E249,0)),"")),"")</f>
        <v/>
      </c>
      <c r="AH249" s="97" t="str">
        <f t="array" ref="AH249">IF($AF249,QUARTILE(IF(G1SelectionMask="x",IF(INDEX(StdCalcsRefCalcs,$E249,0)&gt;0,INDEX(StdCalcsRefCalcs,$E249,0)),""),1),"")</f>
        <v/>
      </c>
      <c r="AI249" s="97" t="str">
        <f t="array" ref="AI249">IF($AF249,QUARTILE(IF(G1SelectionMask="x",IF(INDEX(StdCalcsRefCalcs,$E249,0)&gt;0,INDEX(StdCalcsRefCalcs,$E249,0)),""),3),"")</f>
        <v/>
      </c>
      <c r="AJ249" s="97" t="str">
        <f t="array" ref="AJ249">IF($AF249,MIN(IF(G1SelectionMask="x",IF(INDEX(StdCalcsRefCalcs,$E249,0)&gt;0,INDEX(StdCalcsRefCalcs,$E249,0)),"")),"")</f>
        <v/>
      </c>
      <c r="AK249" s="97" t="str">
        <f t="array" ref="AK249">IF($AF249,MAX(IF(G1SelectionMask="x",IF(INDEX(StdCalcsRefCalcs,$E249,0)&gt;0,INDEX(StdCalcsRefCalcs,$E249,0)),"")),"")</f>
        <v/>
      </c>
      <c r="AL249" s="97" t="str">
        <f t="shared" si="170"/>
        <v/>
      </c>
      <c r="AM249" s="97" t="str">
        <f t="array" ref="AM249">IF($AF249,STDEVA(IF(G1SelectionMask="x",IF(INDEX(StdCalcsRefCalcs,$E249,0)&gt;0,INDEX(StdCalcsRefCalcs,$E249,0)),"")),"")</f>
        <v/>
      </c>
      <c r="AN249" s="98" t="b">
        <f t="shared" si="109"/>
        <v>0</v>
      </c>
      <c r="AO249" s="98" t="str">
        <f t="array" ref="AO249">IF($AN249,MEDIAN(IF(G2SelectionMask="x",IF(INDEX(StdCalcsRefCalcs,$E249,0)&gt;0,INDEX(StdCalcsRefCalcs,$E249,0)),"")),"")</f>
        <v/>
      </c>
      <c r="AP249" s="98" t="str">
        <f t="array" ref="AP249">IF($AN249,QUARTILE(IF(G2SelectionMask="x",IF(INDEX(StdCalcsRefCalcs,$E249,0)&gt;0,INDEX(StdCalcsRefCalcs,$E249,0)),""),1),"")</f>
        <v/>
      </c>
      <c r="AQ249" s="98" t="str">
        <f t="array" ref="AQ249">IF($AN249,QUARTILE(IF(G2SelectionMask="x",IF(INDEX(StdCalcsRefCalcs,$E249,0)&gt;0,INDEX(StdCalcsRefCalcs,$E249,0)),""),3),"")</f>
        <v/>
      </c>
      <c r="AR249" s="98" t="str">
        <f t="array" ref="AR249">IF($AN249,MIN(IF(G2SelectionMask="x",IF(INDEX(StdCalcsRefCalcs,$E249,0)&gt;0,INDEX(StdCalcsRefCalcs,$E249,0)),"")),"")</f>
        <v/>
      </c>
      <c r="AS249" s="98" t="str">
        <f t="array" ref="AS249">IF($AN249,MAX(IF(G2SelectionMask="x",IF(INDEX(StdCalcsRefCalcs,$E249,0)&gt;0,INDEX(StdCalcsRefCalcs,$E249,0)),"")),"")</f>
        <v/>
      </c>
      <c r="AT249" s="98" t="str">
        <f t="shared" si="110"/>
        <v/>
      </c>
      <c r="AU249" s="98" t="str">
        <f t="array" ref="AU249">IF($AN249,STDEVA(IF(G2SelectionMask="x",IF(INDEX(StdCalcsRefCalcs,$E249,0)&gt;0,INDEX(StdCalcsRefCalcs,$E249,0)),"")),"")</f>
        <v/>
      </c>
      <c r="AV249" s="97" t="b">
        <f t="shared" si="111"/>
        <v>0</v>
      </c>
      <c r="AW249" s="97" t="str">
        <f t="array" ref="AW249">IF($AV249,MEDIAN(IF(G3SelectionMask="x",IF(INDEX(StdCalcsRefCalcs,$E249,0)&gt;0,INDEX(StdCalcsRefCalcs,$E249,0)),"")),"")</f>
        <v/>
      </c>
      <c r="AX249" s="97" t="str">
        <f t="array" ref="AX249">IF($AV249,QUARTILE(IF(G3SelectionMask="x",IF(INDEX(StdCalcsRefCalcs,$E249,0)&gt;0,INDEX(StdCalcsRefCalcs,$E249,0)),""),1),"")</f>
        <v/>
      </c>
      <c r="AY249" s="97" t="str">
        <f t="array" ref="AY249">IF($AV249,QUARTILE(IF(G3SelectionMask="x",IF(INDEX(StdCalcsRefCalcs,$E249,0)&gt;0,INDEX(StdCalcsRefCalcs,$E249,0)),""),3),"")</f>
        <v/>
      </c>
      <c r="AZ249" s="97" t="str">
        <f t="array" ref="AZ249">IF($AV249,MIN(IF(G3SelectionMask="x",IF(INDEX(StdCalcsRefCalcs,$E249,0)&gt;0,INDEX(StdCalcsRefCalcs,$E249,0)),"")),"")</f>
        <v/>
      </c>
      <c r="BA249" s="97" t="str">
        <f t="array" ref="BA249">IF($AV249,MAX(IF(G3SelectionMask="x",IF(INDEX(StdCalcsRefCalcs,$E249,0)&gt;0,INDEX(StdCalcsRefCalcs,$E249,0)),"")),"")</f>
        <v/>
      </c>
      <c r="BB249" s="97" t="str">
        <f t="shared" si="112"/>
        <v/>
      </c>
      <c r="BC249" s="97" t="str">
        <f t="array" ref="BC249">IF($AV249,STDEVA(IF(G3SelectionMask="x",IF(INDEX(StdCalcsRefCalcs,$E249,0)&gt;0,INDEX(StdCalcsRefCalcs,$E249,0)),"")),"")</f>
        <v/>
      </c>
      <c r="BD249" s="98" t="b">
        <f t="shared" si="113"/>
        <v>0</v>
      </c>
      <c r="BE249" s="98" t="str">
        <f t="array" ref="BE249">IF($BD249,MEDIAN(IF(G4SelectionMask="x",IF(INDEX(StdCalcsRefCalcs,$E249,0)&gt;0,INDEX(StdCalcsRefCalcs,$E249,0)),"")),"")</f>
        <v/>
      </c>
      <c r="BF249" s="98" t="str">
        <f t="array" ref="BF249">IF($BD249,QUARTILE(IF(G4SelectionMask="x",IF(INDEX(StdCalcsRefCalcs,$E249,0)&gt;0,INDEX(StdCalcsRefCalcs,$E249,0)),""),1),"")</f>
        <v/>
      </c>
      <c r="BG249" s="98" t="str">
        <f t="array" ref="BG249">IF($BD249,QUARTILE(IF(G4SelectionMask="x",IF(INDEX(StdCalcsRefCalcs,$E249,0)&gt;0,INDEX(StdCalcsRefCalcs,$E249,0)),""),3),"")</f>
        <v/>
      </c>
      <c r="BH249" s="98" t="str">
        <f t="array" ref="BH249">IF($BD249,MIN(IF(G4SelectionMask="x",IF(INDEX(StdCalcsRefCalcs,$E249,0)&gt;0,INDEX(StdCalcsRefCalcs,$E249,0)),"")),"")</f>
        <v/>
      </c>
      <c r="BI249" s="98" t="str">
        <f t="array" ref="BI249">IF($BD249,MAX(IF(G4SelectionMask="x",IF(INDEX(StdCalcsRefCalcs,$E249,0)&gt;0,INDEX(StdCalcsRefCalcs,$E249,0)),"")),"")</f>
        <v/>
      </c>
      <c r="BJ249" s="98" t="str">
        <f t="shared" si="114"/>
        <v/>
      </c>
      <c r="BK249" s="98" t="str">
        <f t="array" ref="BK249">IF($BD249,STDEVA(IF(G4SelectionMask="x",IF(INDEX(StdCalcsRefCalcs,$E249,0)&gt;0,INDEX(StdCalcsRefCalcs,$E249,0)),"")),"")</f>
        <v/>
      </c>
      <c r="BL249" s="97" t="b">
        <f t="shared" si="115"/>
        <v>0</v>
      </c>
      <c r="BM249" s="97" t="str">
        <f t="array" ref="BM249">IF($BL249,MEDIAN(IF(G5SelectionMask="x",IF(INDEX(StdCalcsRefCalcs,$E249,0)&gt;0,INDEX(StdCalcsRefCalcs,$E249,0)),"")),"")</f>
        <v/>
      </c>
      <c r="BN249" s="97" t="str">
        <f t="array" ref="BN249">IF($BL249,QUARTILE(IF(G5SelectionMask="x",IF(INDEX(StdCalcsRefCalcs,$E249,0)&gt;0,INDEX(StdCalcsRefCalcs,$E249,0)),""),1),"")</f>
        <v/>
      </c>
      <c r="BO249" s="97" t="str">
        <f t="array" ref="BO249">IF($BL249,QUARTILE(IF(G5SelectionMask="x",IF(INDEX(StdCalcsRefCalcs,$E249,0)&gt;0,INDEX(StdCalcsRefCalcs,$E249,0)),""),3),"")</f>
        <v/>
      </c>
      <c r="BP249" s="97" t="str">
        <f t="array" ref="BP249">IF($BL249,MIN(IF(G5SelectionMask="x",IF(INDEX(StdCalcsRefCalcs,$E249,0)&gt;0,INDEX(StdCalcsRefCalcs,$E249,0)),"")),"")</f>
        <v/>
      </c>
      <c r="BQ249" s="97" t="str">
        <f t="array" ref="BQ249">IF($BL249,MAX(IF(G5SelectionMask="x",IF(INDEX(StdCalcsRefCalcs,$E249,0)&gt;0,INDEX(StdCalcsRefCalcs,$E249,0)),"")),"")</f>
        <v/>
      </c>
      <c r="BR249" s="97" t="str">
        <f t="shared" si="116"/>
        <v/>
      </c>
      <c r="BS249" s="99" t="str">
        <f t="array" ref="BS249">IF($BL249,STDEVA(IF(G5SelectionMask="x",IF(INDEX(StdCalcsRefCalcs,$E249,0)&gt;0,INDEX(StdCalcsRefCalcs,$E249,0)),"")),"")</f>
        <v/>
      </c>
      <c r="BT249" s="108"/>
      <c r="BU249" s="109" t="str">
        <f t="shared" si="172"/>
        <v/>
      </c>
      <c r="BV249" s="109" t="str">
        <f t="shared" si="172"/>
        <v/>
      </c>
      <c r="BW249" s="109" t="str">
        <f t="shared" si="172"/>
        <v/>
      </c>
      <c r="BX249" s="109" t="str">
        <f t="shared" si="172"/>
        <v/>
      </c>
      <c r="BY249" s="109" t="str">
        <f t="shared" si="172"/>
        <v/>
      </c>
      <c r="BZ249" s="109" t="str">
        <f t="shared" si="172"/>
        <v/>
      </c>
      <c r="CA249" s="109" t="str">
        <f t="shared" si="172"/>
        <v/>
      </c>
      <c r="CB249" s="109" t="str">
        <f t="shared" si="172"/>
        <v/>
      </c>
      <c r="CC249" s="109" t="str">
        <f t="shared" si="172"/>
        <v/>
      </c>
      <c r="CD249" s="109" t="str">
        <f t="shared" si="172"/>
        <v/>
      </c>
      <c r="CE249" s="109" t="str">
        <f t="shared" si="172"/>
        <v/>
      </c>
      <c r="CF249" s="109" t="str">
        <f t="shared" si="172"/>
        <v/>
      </c>
      <c r="CG249" s="109" t="str">
        <f t="shared" si="172"/>
        <v/>
      </c>
      <c r="CH249" s="109" t="str">
        <f t="shared" si="172"/>
        <v/>
      </c>
      <c r="CI249" s="109" t="str">
        <f t="shared" si="172"/>
        <v/>
      </c>
    </row>
    <row r="250" spans="1:87" x14ac:dyDescent="0.2">
      <c r="A250" s="33">
        <f t="shared" si="171"/>
        <v>0</v>
      </c>
      <c r="B250" s="206"/>
      <c r="C250" s="200"/>
      <c r="D250" s="197"/>
      <c r="E250" s="72">
        <f t="shared" si="107"/>
        <v>240</v>
      </c>
      <c r="F250" s="9" t="s">
        <v>3075</v>
      </c>
      <c r="G250" s="9" t="s">
        <v>3072</v>
      </c>
      <c r="H250" s="9" t="s">
        <v>845</v>
      </c>
      <c r="I250" s="9">
        <f t="shared" si="165"/>
        <v>309</v>
      </c>
      <c r="J250" s="9" t="s">
        <v>843</v>
      </c>
      <c r="K250" s="9">
        <f t="shared" si="166"/>
        <v>299</v>
      </c>
      <c r="P250" s="97" t="str">
        <f t="shared" si="136"/>
        <v/>
      </c>
      <c r="Q250" s="97"/>
      <c r="R250" s="97"/>
      <c r="S250" s="97"/>
      <c r="T250" s="97"/>
      <c r="U250" s="98" t="str">
        <f t="shared" si="137"/>
        <v/>
      </c>
      <c r="V250" s="107" t="str">
        <f t="shared" si="138"/>
        <v/>
      </c>
      <c r="W250" s="107" t="str">
        <f t="shared" si="139"/>
        <v/>
      </c>
      <c r="X250" s="107" t="str">
        <f t="shared" si="140"/>
        <v/>
      </c>
      <c r="Y250" s="107" t="str">
        <f t="shared" si="141"/>
        <v/>
      </c>
      <c r="Z250" s="107" t="str">
        <f t="shared" si="142"/>
        <v/>
      </c>
      <c r="AA250" s="107" t="str">
        <f t="shared" si="143"/>
        <v/>
      </c>
      <c r="AB250" s="107" t="str">
        <f t="shared" si="144"/>
        <v/>
      </c>
      <c r="AC250" s="107" t="str">
        <f t="shared" si="145"/>
        <v/>
      </c>
      <c r="AD250" s="107" t="str">
        <f t="shared" si="146"/>
        <v/>
      </c>
      <c r="AE250" s="107" t="str">
        <f t="shared" si="147"/>
        <v/>
      </c>
      <c r="AF250" s="97" t="b">
        <f t="shared" si="169"/>
        <v>0</v>
      </c>
      <c r="AG250" s="97" t="str">
        <f t="array" ref="AG250">IF($AF250,MEDIAN(IF(G1SelectionMask="x",IF(INDEX(StdCalcsRefCalcs,$E250,0)&gt;0,INDEX(StdCalcsRefCalcs,$E250,0)),"")),"")</f>
        <v/>
      </c>
      <c r="AH250" s="97" t="str">
        <f t="array" ref="AH250">IF($AF250,QUARTILE(IF(G1SelectionMask="x",IF(INDEX(StdCalcsRefCalcs,$E250,0)&gt;0,INDEX(StdCalcsRefCalcs,$E250,0)),""),1),"")</f>
        <v/>
      </c>
      <c r="AI250" s="97" t="str">
        <f t="array" ref="AI250">IF($AF250,QUARTILE(IF(G1SelectionMask="x",IF(INDEX(StdCalcsRefCalcs,$E250,0)&gt;0,INDEX(StdCalcsRefCalcs,$E250,0)),""),3),"")</f>
        <v/>
      </c>
      <c r="AJ250" s="97" t="str">
        <f t="array" ref="AJ250">IF($AF250,MIN(IF(G1SelectionMask="x",IF(INDEX(StdCalcsRefCalcs,$E250,0)&gt;0,INDEX(StdCalcsRefCalcs,$E250,0)),"")),"")</f>
        <v/>
      </c>
      <c r="AK250" s="97" t="str">
        <f t="array" ref="AK250">IF($AF250,MAX(IF(G1SelectionMask="x",IF(INDEX(StdCalcsRefCalcs,$E250,0)&gt;0,INDEX(StdCalcsRefCalcs,$E250,0)),"")),"")</f>
        <v/>
      </c>
      <c r="AL250" s="97" t="str">
        <f t="shared" si="170"/>
        <v/>
      </c>
      <c r="AM250" s="97" t="str">
        <f t="array" ref="AM250">IF($AF250,STDEVA(IF(G1SelectionMask="x",IF(INDEX(StdCalcsRefCalcs,$E250,0)&gt;0,INDEX(StdCalcsRefCalcs,$E250,0)),"")),"")</f>
        <v/>
      </c>
      <c r="AN250" s="98" t="b">
        <f t="shared" si="109"/>
        <v>0</v>
      </c>
      <c r="AO250" s="98" t="str">
        <f t="array" ref="AO250">IF($AN250,MEDIAN(IF(G2SelectionMask="x",IF(INDEX(StdCalcsRefCalcs,$E250,0)&gt;0,INDEX(StdCalcsRefCalcs,$E250,0)),"")),"")</f>
        <v/>
      </c>
      <c r="AP250" s="98" t="str">
        <f t="array" ref="AP250">IF($AN250,QUARTILE(IF(G2SelectionMask="x",IF(INDEX(StdCalcsRefCalcs,$E250,0)&gt;0,INDEX(StdCalcsRefCalcs,$E250,0)),""),1),"")</f>
        <v/>
      </c>
      <c r="AQ250" s="98" t="str">
        <f t="array" ref="AQ250">IF($AN250,QUARTILE(IF(G2SelectionMask="x",IF(INDEX(StdCalcsRefCalcs,$E250,0)&gt;0,INDEX(StdCalcsRefCalcs,$E250,0)),""),3),"")</f>
        <v/>
      </c>
      <c r="AR250" s="98" t="str">
        <f t="array" ref="AR250">IF($AN250,MIN(IF(G2SelectionMask="x",IF(INDEX(StdCalcsRefCalcs,$E250,0)&gt;0,INDEX(StdCalcsRefCalcs,$E250,0)),"")),"")</f>
        <v/>
      </c>
      <c r="AS250" s="98" t="str">
        <f t="array" ref="AS250">IF($AN250,MAX(IF(G2SelectionMask="x",IF(INDEX(StdCalcsRefCalcs,$E250,0)&gt;0,INDEX(StdCalcsRefCalcs,$E250,0)),"")),"")</f>
        <v/>
      </c>
      <c r="AT250" s="98" t="str">
        <f t="shared" si="110"/>
        <v/>
      </c>
      <c r="AU250" s="98" t="str">
        <f t="array" ref="AU250">IF($AN250,STDEVA(IF(G2SelectionMask="x",IF(INDEX(StdCalcsRefCalcs,$E250,0)&gt;0,INDEX(StdCalcsRefCalcs,$E250,0)),"")),"")</f>
        <v/>
      </c>
      <c r="AV250" s="97" t="b">
        <f t="shared" si="111"/>
        <v>0</v>
      </c>
      <c r="AW250" s="97" t="str">
        <f t="array" ref="AW250">IF($AV250,MEDIAN(IF(G3SelectionMask="x",IF(INDEX(StdCalcsRefCalcs,$E250,0)&gt;0,INDEX(StdCalcsRefCalcs,$E250,0)),"")),"")</f>
        <v/>
      </c>
      <c r="AX250" s="97" t="str">
        <f t="array" ref="AX250">IF($AV250,QUARTILE(IF(G3SelectionMask="x",IF(INDEX(StdCalcsRefCalcs,$E250,0)&gt;0,INDEX(StdCalcsRefCalcs,$E250,0)),""),1),"")</f>
        <v/>
      </c>
      <c r="AY250" s="97" t="str">
        <f t="array" ref="AY250">IF($AV250,QUARTILE(IF(G3SelectionMask="x",IF(INDEX(StdCalcsRefCalcs,$E250,0)&gt;0,INDEX(StdCalcsRefCalcs,$E250,0)),""),3),"")</f>
        <v/>
      </c>
      <c r="AZ250" s="97" t="str">
        <f t="array" ref="AZ250">IF($AV250,MIN(IF(G3SelectionMask="x",IF(INDEX(StdCalcsRefCalcs,$E250,0)&gt;0,INDEX(StdCalcsRefCalcs,$E250,0)),"")),"")</f>
        <v/>
      </c>
      <c r="BA250" s="97" t="str">
        <f t="array" ref="BA250">IF($AV250,MAX(IF(G3SelectionMask="x",IF(INDEX(StdCalcsRefCalcs,$E250,0)&gt;0,INDEX(StdCalcsRefCalcs,$E250,0)),"")),"")</f>
        <v/>
      </c>
      <c r="BB250" s="97" t="str">
        <f t="shared" si="112"/>
        <v/>
      </c>
      <c r="BC250" s="97" t="str">
        <f t="array" ref="BC250">IF($AV250,STDEVA(IF(G3SelectionMask="x",IF(INDEX(StdCalcsRefCalcs,$E250,0)&gt;0,INDEX(StdCalcsRefCalcs,$E250,0)),"")),"")</f>
        <v/>
      </c>
      <c r="BD250" s="98" t="b">
        <f t="shared" si="113"/>
        <v>0</v>
      </c>
      <c r="BE250" s="98" t="str">
        <f t="array" ref="BE250">IF($BD250,MEDIAN(IF(G4SelectionMask="x",IF(INDEX(StdCalcsRefCalcs,$E250,0)&gt;0,INDEX(StdCalcsRefCalcs,$E250,0)),"")),"")</f>
        <v/>
      </c>
      <c r="BF250" s="98" t="str">
        <f t="array" ref="BF250">IF($BD250,QUARTILE(IF(G4SelectionMask="x",IF(INDEX(StdCalcsRefCalcs,$E250,0)&gt;0,INDEX(StdCalcsRefCalcs,$E250,0)),""),1),"")</f>
        <v/>
      </c>
      <c r="BG250" s="98" t="str">
        <f t="array" ref="BG250">IF($BD250,QUARTILE(IF(G4SelectionMask="x",IF(INDEX(StdCalcsRefCalcs,$E250,0)&gt;0,INDEX(StdCalcsRefCalcs,$E250,0)),""),3),"")</f>
        <v/>
      </c>
      <c r="BH250" s="98" t="str">
        <f t="array" ref="BH250">IF($BD250,MIN(IF(G4SelectionMask="x",IF(INDEX(StdCalcsRefCalcs,$E250,0)&gt;0,INDEX(StdCalcsRefCalcs,$E250,0)),"")),"")</f>
        <v/>
      </c>
      <c r="BI250" s="98" t="str">
        <f t="array" ref="BI250">IF($BD250,MAX(IF(G4SelectionMask="x",IF(INDEX(StdCalcsRefCalcs,$E250,0)&gt;0,INDEX(StdCalcsRefCalcs,$E250,0)),"")),"")</f>
        <v/>
      </c>
      <c r="BJ250" s="98" t="str">
        <f t="shared" si="114"/>
        <v/>
      </c>
      <c r="BK250" s="98" t="str">
        <f t="array" ref="BK250">IF($BD250,STDEVA(IF(G4SelectionMask="x",IF(INDEX(StdCalcsRefCalcs,$E250,0)&gt;0,INDEX(StdCalcsRefCalcs,$E250,0)),"")),"")</f>
        <v/>
      </c>
      <c r="BL250" s="97" t="b">
        <f t="shared" si="115"/>
        <v>0</v>
      </c>
      <c r="BM250" s="97" t="str">
        <f t="array" ref="BM250">IF($BL250,MEDIAN(IF(G5SelectionMask="x",IF(INDEX(StdCalcsRefCalcs,$E250,0)&gt;0,INDEX(StdCalcsRefCalcs,$E250,0)),"")),"")</f>
        <v/>
      </c>
      <c r="BN250" s="97" t="str">
        <f t="array" ref="BN250">IF($BL250,QUARTILE(IF(G5SelectionMask="x",IF(INDEX(StdCalcsRefCalcs,$E250,0)&gt;0,INDEX(StdCalcsRefCalcs,$E250,0)),""),1),"")</f>
        <v/>
      </c>
      <c r="BO250" s="97" t="str">
        <f t="array" ref="BO250">IF($BL250,QUARTILE(IF(G5SelectionMask="x",IF(INDEX(StdCalcsRefCalcs,$E250,0)&gt;0,INDEX(StdCalcsRefCalcs,$E250,0)),""),3),"")</f>
        <v/>
      </c>
      <c r="BP250" s="97" t="str">
        <f t="array" ref="BP250">IF($BL250,MIN(IF(G5SelectionMask="x",IF(INDEX(StdCalcsRefCalcs,$E250,0)&gt;0,INDEX(StdCalcsRefCalcs,$E250,0)),"")),"")</f>
        <v/>
      </c>
      <c r="BQ250" s="97" t="str">
        <f t="array" ref="BQ250">IF($BL250,MAX(IF(G5SelectionMask="x",IF(INDEX(StdCalcsRefCalcs,$E250,0)&gt;0,INDEX(StdCalcsRefCalcs,$E250,0)),"")),"")</f>
        <v/>
      </c>
      <c r="BR250" s="97" t="str">
        <f t="shared" si="116"/>
        <v/>
      </c>
      <c r="BS250" s="99" t="str">
        <f t="array" ref="BS250">IF($BL250,STDEVA(IF(G5SelectionMask="x",IF(INDEX(StdCalcsRefCalcs,$E250,0)&gt;0,INDEX(StdCalcsRefCalcs,$E250,0)),"")),"")</f>
        <v/>
      </c>
      <c r="BT250" s="108"/>
      <c r="BU250" s="109" t="str">
        <f t="shared" si="172"/>
        <v/>
      </c>
      <c r="BV250" s="109" t="str">
        <f t="shared" si="172"/>
        <v/>
      </c>
      <c r="BW250" s="109" t="str">
        <f t="shared" si="172"/>
        <v/>
      </c>
      <c r="BX250" s="109" t="str">
        <f t="shared" si="172"/>
        <v/>
      </c>
      <c r="BY250" s="109" t="str">
        <f t="shared" si="172"/>
        <v/>
      </c>
      <c r="BZ250" s="109" t="str">
        <f t="shared" si="172"/>
        <v/>
      </c>
      <c r="CA250" s="109" t="str">
        <f t="shared" si="172"/>
        <v/>
      </c>
      <c r="CB250" s="109" t="str">
        <f t="shared" si="172"/>
        <v/>
      </c>
      <c r="CC250" s="109" t="str">
        <f t="shared" si="172"/>
        <v/>
      </c>
      <c r="CD250" s="109" t="str">
        <f t="shared" si="172"/>
        <v/>
      </c>
      <c r="CE250" s="109" t="str">
        <f t="shared" si="172"/>
        <v/>
      </c>
      <c r="CF250" s="109" t="str">
        <f t="shared" si="172"/>
        <v/>
      </c>
      <c r="CG250" s="109" t="str">
        <f t="shared" si="172"/>
        <v/>
      </c>
      <c r="CH250" s="109" t="str">
        <f t="shared" si="172"/>
        <v/>
      </c>
      <c r="CI250" s="109" t="str">
        <f t="shared" si="172"/>
        <v/>
      </c>
    </row>
    <row r="251" spans="1:87" x14ac:dyDescent="0.2">
      <c r="A251" s="33">
        <f t="shared" si="171"/>
        <v>0</v>
      </c>
      <c r="B251" s="206"/>
      <c r="C251" s="200"/>
      <c r="D251" s="197"/>
      <c r="E251" s="72">
        <f t="shared" si="107"/>
        <v>241</v>
      </c>
      <c r="F251" s="9" t="s">
        <v>3055</v>
      </c>
      <c r="G251" s="9" t="s">
        <v>3071</v>
      </c>
      <c r="H251" s="9" t="s">
        <v>844</v>
      </c>
      <c r="I251" s="9">
        <f t="shared" si="165"/>
        <v>308</v>
      </c>
      <c r="J251" s="9" t="s">
        <v>843</v>
      </c>
      <c r="K251" s="9">
        <f t="shared" si="166"/>
        <v>299</v>
      </c>
      <c r="P251" s="97" t="str">
        <f t="shared" si="136"/>
        <v/>
      </c>
      <c r="Q251" s="97"/>
      <c r="R251" s="97"/>
      <c r="S251" s="97"/>
      <c r="T251" s="97"/>
      <c r="U251" s="98" t="str">
        <f t="shared" si="137"/>
        <v/>
      </c>
      <c r="V251" s="107" t="str">
        <f t="shared" si="138"/>
        <v/>
      </c>
      <c r="W251" s="107" t="str">
        <f t="shared" si="139"/>
        <v/>
      </c>
      <c r="X251" s="107" t="str">
        <f t="shared" si="140"/>
        <v/>
      </c>
      <c r="Y251" s="107" t="str">
        <f t="shared" si="141"/>
        <v/>
      </c>
      <c r="Z251" s="107" t="str">
        <f t="shared" si="142"/>
        <v/>
      </c>
      <c r="AA251" s="107" t="str">
        <f t="shared" si="143"/>
        <v/>
      </c>
      <c r="AB251" s="107" t="str">
        <f t="shared" si="144"/>
        <v/>
      </c>
      <c r="AC251" s="107" t="str">
        <f t="shared" si="145"/>
        <v/>
      </c>
      <c r="AD251" s="107" t="str">
        <f t="shared" si="146"/>
        <v/>
      </c>
      <c r="AE251" s="107" t="str">
        <f t="shared" si="147"/>
        <v/>
      </c>
      <c r="AF251" s="97" t="b">
        <f t="shared" si="169"/>
        <v>0</v>
      </c>
      <c r="AG251" s="97" t="str">
        <f t="array" ref="AG251">IF($AF251,MEDIAN(IF(G1SelectionMask="x",IF(INDEX(StdCalcsRefCalcs,$E251,0)&gt;0,INDEX(StdCalcsRefCalcs,$E251,0)),"")),"")</f>
        <v/>
      </c>
      <c r="AH251" s="97" t="str">
        <f t="array" ref="AH251">IF($AF251,QUARTILE(IF(G1SelectionMask="x",IF(INDEX(StdCalcsRefCalcs,$E251,0)&gt;0,INDEX(StdCalcsRefCalcs,$E251,0)),""),1),"")</f>
        <v/>
      </c>
      <c r="AI251" s="97" t="str">
        <f t="array" ref="AI251">IF($AF251,QUARTILE(IF(G1SelectionMask="x",IF(INDEX(StdCalcsRefCalcs,$E251,0)&gt;0,INDEX(StdCalcsRefCalcs,$E251,0)),""),3),"")</f>
        <v/>
      </c>
      <c r="AJ251" s="97" t="str">
        <f t="array" ref="AJ251">IF($AF251,MIN(IF(G1SelectionMask="x",IF(INDEX(StdCalcsRefCalcs,$E251,0)&gt;0,INDEX(StdCalcsRefCalcs,$E251,0)),"")),"")</f>
        <v/>
      </c>
      <c r="AK251" s="97" t="str">
        <f t="array" ref="AK251">IF($AF251,MAX(IF(G1SelectionMask="x",IF(INDEX(StdCalcsRefCalcs,$E251,0)&gt;0,INDEX(StdCalcsRefCalcs,$E251,0)),"")),"")</f>
        <v/>
      </c>
      <c r="AL251" s="97" t="str">
        <f t="shared" si="170"/>
        <v/>
      </c>
      <c r="AM251" s="97" t="str">
        <f t="array" ref="AM251">IF($AF251,STDEVA(IF(G1SelectionMask="x",IF(INDEX(StdCalcsRefCalcs,$E251,0)&gt;0,INDEX(StdCalcsRefCalcs,$E251,0)),"")),"")</f>
        <v/>
      </c>
      <c r="AN251" s="98" t="b">
        <f t="shared" si="109"/>
        <v>0</v>
      </c>
      <c r="AO251" s="98" t="str">
        <f t="array" ref="AO251">IF($AN251,MEDIAN(IF(G2SelectionMask="x",IF(INDEX(StdCalcsRefCalcs,$E251,0)&gt;0,INDEX(StdCalcsRefCalcs,$E251,0)),"")),"")</f>
        <v/>
      </c>
      <c r="AP251" s="98" t="str">
        <f t="array" ref="AP251">IF($AN251,QUARTILE(IF(G2SelectionMask="x",IF(INDEX(StdCalcsRefCalcs,$E251,0)&gt;0,INDEX(StdCalcsRefCalcs,$E251,0)),""),1),"")</f>
        <v/>
      </c>
      <c r="AQ251" s="98" t="str">
        <f t="array" ref="AQ251">IF($AN251,QUARTILE(IF(G2SelectionMask="x",IF(INDEX(StdCalcsRefCalcs,$E251,0)&gt;0,INDEX(StdCalcsRefCalcs,$E251,0)),""),3),"")</f>
        <v/>
      </c>
      <c r="AR251" s="98" t="str">
        <f t="array" ref="AR251">IF($AN251,MIN(IF(G2SelectionMask="x",IF(INDEX(StdCalcsRefCalcs,$E251,0)&gt;0,INDEX(StdCalcsRefCalcs,$E251,0)),"")),"")</f>
        <v/>
      </c>
      <c r="AS251" s="98" t="str">
        <f t="array" ref="AS251">IF($AN251,MAX(IF(G2SelectionMask="x",IF(INDEX(StdCalcsRefCalcs,$E251,0)&gt;0,INDEX(StdCalcsRefCalcs,$E251,0)),"")),"")</f>
        <v/>
      </c>
      <c r="AT251" s="98" t="str">
        <f t="shared" si="110"/>
        <v/>
      </c>
      <c r="AU251" s="98" t="str">
        <f t="array" ref="AU251">IF($AN251,STDEVA(IF(G2SelectionMask="x",IF(INDEX(StdCalcsRefCalcs,$E251,0)&gt;0,INDEX(StdCalcsRefCalcs,$E251,0)),"")),"")</f>
        <v/>
      </c>
      <c r="AV251" s="97" t="b">
        <f t="shared" si="111"/>
        <v>0</v>
      </c>
      <c r="AW251" s="97" t="str">
        <f t="array" ref="AW251">IF($AV251,MEDIAN(IF(G3SelectionMask="x",IF(INDEX(StdCalcsRefCalcs,$E251,0)&gt;0,INDEX(StdCalcsRefCalcs,$E251,0)),"")),"")</f>
        <v/>
      </c>
      <c r="AX251" s="97" t="str">
        <f t="array" ref="AX251">IF($AV251,QUARTILE(IF(G3SelectionMask="x",IF(INDEX(StdCalcsRefCalcs,$E251,0)&gt;0,INDEX(StdCalcsRefCalcs,$E251,0)),""),1),"")</f>
        <v/>
      </c>
      <c r="AY251" s="97" t="str">
        <f t="array" ref="AY251">IF($AV251,QUARTILE(IF(G3SelectionMask="x",IF(INDEX(StdCalcsRefCalcs,$E251,0)&gt;0,INDEX(StdCalcsRefCalcs,$E251,0)),""),3),"")</f>
        <v/>
      </c>
      <c r="AZ251" s="97" t="str">
        <f t="array" ref="AZ251">IF($AV251,MIN(IF(G3SelectionMask="x",IF(INDEX(StdCalcsRefCalcs,$E251,0)&gt;0,INDEX(StdCalcsRefCalcs,$E251,0)),"")),"")</f>
        <v/>
      </c>
      <c r="BA251" s="97" t="str">
        <f t="array" ref="BA251">IF($AV251,MAX(IF(G3SelectionMask="x",IF(INDEX(StdCalcsRefCalcs,$E251,0)&gt;0,INDEX(StdCalcsRefCalcs,$E251,0)),"")),"")</f>
        <v/>
      </c>
      <c r="BB251" s="97" t="str">
        <f t="shared" si="112"/>
        <v/>
      </c>
      <c r="BC251" s="97" t="str">
        <f t="array" ref="BC251">IF($AV251,STDEVA(IF(G3SelectionMask="x",IF(INDEX(StdCalcsRefCalcs,$E251,0)&gt;0,INDEX(StdCalcsRefCalcs,$E251,0)),"")),"")</f>
        <v/>
      </c>
      <c r="BD251" s="98" t="b">
        <f t="shared" si="113"/>
        <v>0</v>
      </c>
      <c r="BE251" s="98" t="str">
        <f t="array" ref="BE251">IF($BD251,MEDIAN(IF(G4SelectionMask="x",IF(INDEX(StdCalcsRefCalcs,$E251,0)&gt;0,INDEX(StdCalcsRefCalcs,$E251,0)),"")),"")</f>
        <v/>
      </c>
      <c r="BF251" s="98" t="str">
        <f t="array" ref="BF251">IF($BD251,QUARTILE(IF(G4SelectionMask="x",IF(INDEX(StdCalcsRefCalcs,$E251,0)&gt;0,INDEX(StdCalcsRefCalcs,$E251,0)),""),1),"")</f>
        <v/>
      </c>
      <c r="BG251" s="98" t="str">
        <f t="array" ref="BG251">IF($BD251,QUARTILE(IF(G4SelectionMask="x",IF(INDEX(StdCalcsRefCalcs,$E251,0)&gt;0,INDEX(StdCalcsRefCalcs,$E251,0)),""),3),"")</f>
        <v/>
      </c>
      <c r="BH251" s="98" t="str">
        <f t="array" ref="BH251">IF($BD251,MIN(IF(G4SelectionMask="x",IF(INDEX(StdCalcsRefCalcs,$E251,0)&gt;0,INDEX(StdCalcsRefCalcs,$E251,0)),"")),"")</f>
        <v/>
      </c>
      <c r="BI251" s="98" t="str">
        <f t="array" ref="BI251">IF($BD251,MAX(IF(G4SelectionMask="x",IF(INDEX(StdCalcsRefCalcs,$E251,0)&gt;0,INDEX(StdCalcsRefCalcs,$E251,0)),"")),"")</f>
        <v/>
      </c>
      <c r="BJ251" s="98" t="str">
        <f t="shared" si="114"/>
        <v/>
      </c>
      <c r="BK251" s="98" t="str">
        <f t="array" ref="BK251">IF($BD251,STDEVA(IF(G4SelectionMask="x",IF(INDEX(StdCalcsRefCalcs,$E251,0)&gt;0,INDEX(StdCalcsRefCalcs,$E251,0)),"")),"")</f>
        <v/>
      </c>
      <c r="BL251" s="97" t="b">
        <f t="shared" si="115"/>
        <v>0</v>
      </c>
      <c r="BM251" s="97" t="str">
        <f t="array" ref="BM251">IF($BL251,MEDIAN(IF(G5SelectionMask="x",IF(INDEX(StdCalcsRefCalcs,$E251,0)&gt;0,INDEX(StdCalcsRefCalcs,$E251,0)),"")),"")</f>
        <v/>
      </c>
      <c r="BN251" s="97" t="str">
        <f t="array" ref="BN251">IF($BL251,QUARTILE(IF(G5SelectionMask="x",IF(INDEX(StdCalcsRefCalcs,$E251,0)&gt;0,INDEX(StdCalcsRefCalcs,$E251,0)),""),1),"")</f>
        <v/>
      </c>
      <c r="BO251" s="97" t="str">
        <f t="array" ref="BO251">IF($BL251,QUARTILE(IF(G5SelectionMask="x",IF(INDEX(StdCalcsRefCalcs,$E251,0)&gt;0,INDEX(StdCalcsRefCalcs,$E251,0)),""),3),"")</f>
        <v/>
      </c>
      <c r="BP251" s="97" t="str">
        <f t="array" ref="BP251">IF($BL251,MIN(IF(G5SelectionMask="x",IF(INDEX(StdCalcsRefCalcs,$E251,0)&gt;0,INDEX(StdCalcsRefCalcs,$E251,0)),"")),"")</f>
        <v/>
      </c>
      <c r="BQ251" s="97" t="str">
        <f t="array" ref="BQ251">IF($BL251,MAX(IF(G5SelectionMask="x",IF(INDEX(StdCalcsRefCalcs,$E251,0)&gt;0,INDEX(StdCalcsRefCalcs,$E251,0)),"")),"")</f>
        <v/>
      </c>
      <c r="BR251" s="97" t="str">
        <f t="shared" si="116"/>
        <v/>
      </c>
      <c r="BS251" s="99" t="str">
        <f t="array" ref="BS251">IF($BL251,STDEVA(IF(G5SelectionMask="x",IF(INDEX(StdCalcsRefCalcs,$E251,0)&gt;0,INDEX(StdCalcsRefCalcs,$E251,0)),"")),"")</f>
        <v/>
      </c>
      <c r="BT251" s="108"/>
      <c r="BU251" s="109" t="str">
        <f t="shared" si="172"/>
        <v/>
      </c>
      <c r="BV251" s="109" t="str">
        <f t="shared" si="172"/>
        <v/>
      </c>
      <c r="BW251" s="109" t="str">
        <f t="shared" si="172"/>
        <v/>
      </c>
      <c r="BX251" s="109" t="str">
        <f t="shared" si="172"/>
        <v/>
      </c>
      <c r="BY251" s="109" t="str">
        <f t="shared" si="172"/>
        <v/>
      </c>
      <c r="BZ251" s="109" t="str">
        <f t="shared" si="172"/>
        <v/>
      </c>
      <c r="CA251" s="109" t="str">
        <f t="shared" si="172"/>
        <v/>
      </c>
      <c r="CB251" s="109" t="str">
        <f t="shared" si="172"/>
        <v/>
      </c>
      <c r="CC251" s="109" t="str">
        <f t="shared" si="172"/>
        <v/>
      </c>
      <c r="CD251" s="109" t="str">
        <f t="shared" si="172"/>
        <v/>
      </c>
      <c r="CE251" s="109" t="str">
        <f t="shared" si="172"/>
        <v/>
      </c>
      <c r="CF251" s="109" t="str">
        <f t="shared" si="172"/>
        <v/>
      </c>
      <c r="CG251" s="109" t="str">
        <f t="shared" si="172"/>
        <v/>
      </c>
      <c r="CH251" s="109" t="str">
        <f t="shared" si="172"/>
        <v/>
      </c>
      <c r="CI251" s="109" t="str">
        <f t="shared" si="172"/>
        <v/>
      </c>
    </row>
    <row r="252" spans="1:87" x14ac:dyDescent="0.2">
      <c r="A252" s="33">
        <f t="shared" si="171"/>
        <v>0</v>
      </c>
      <c r="B252" s="206"/>
      <c r="C252" s="200"/>
      <c r="D252" s="197"/>
      <c r="E252" s="72">
        <f t="shared" si="107"/>
        <v>242</v>
      </c>
      <c r="F252" s="9" t="s">
        <v>3056</v>
      </c>
      <c r="G252" s="9" t="s">
        <v>3069</v>
      </c>
      <c r="H252" s="9" t="s">
        <v>836</v>
      </c>
      <c r="I252" s="9">
        <f t="shared" si="165"/>
        <v>301</v>
      </c>
      <c r="J252" s="9" t="s">
        <v>835</v>
      </c>
      <c r="K252" s="9">
        <f t="shared" si="166"/>
        <v>300</v>
      </c>
      <c r="P252" s="97" t="str">
        <f t="shared" si="136"/>
        <v/>
      </c>
      <c r="Q252" s="97"/>
      <c r="R252" s="97"/>
      <c r="S252" s="97"/>
      <c r="T252" s="97"/>
      <c r="U252" s="98" t="str">
        <f t="shared" si="137"/>
        <v/>
      </c>
      <c r="V252" s="107" t="str">
        <f t="shared" si="138"/>
        <v/>
      </c>
      <c r="W252" s="107" t="str">
        <f t="shared" si="139"/>
        <v/>
      </c>
      <c r="X252" s="107" t="str">
        <f t="shared" si="140"/>
        <v/>
      </c>
      <c r="Y252" s="107" t="str">
        <f t="shared" si="141"/>
        <v/>
      </c>
      <c r="Z252" s="107" t="str">
        <f t="shared" si="142"/>
        <v/>
      </c>
      <c r="AA252" s="107" t="str">
        <f t="shared" si="143"/>
        <v/>
      </c>
      <c r="AB252" s="107" t="str">
        <f t="shared" si="144"/>
        <v/>
      </c>
      <c r="AC252" s="107" t="str">
        <f t="shared" si="145"/>
        <v/>
      </c>
      <c r="AD252" s="107" t="str">
        <f t="shared" si="146"/>
        <v/>
      </c>
      <c r="AE252" s="107" t="str">
        <f t="shared" si="147"/>
        <v/>
      </c>
      <c r="AF252" s="97" t="b">
        <f t="shared" si="169"/>
        <v>0</v>
      </c>
      <c r="AG252" s="97" t="str">
        <f t="array" ref="AG252">IF($AF252,MEDIAN(IF(G1SelectionMask="x",IF(INDEX(StdCalcsRefCalcs,$E252,0)&gt;0,INDEX(StdCalcsRefCalcs,$E252,0)),"")),"")</f>
        <v/>
      </c>
      <c r="AH252" s="97" t="str">
        <f t="array" ref="AH252">IF($AF252,QUARTILE(IF(G1SelectionMask="x",IF(INDEX(StdCalcsRefCalcs,$E252,0)&gt;0,INDEX(StdCalcsRefCalcs,$E252,0)),""),1),"")</f>
        <v/>
      </c>
      <c r="AI252" s="97" t="str">
        <f t="array" ref="AI252">IF($AF252,QUARTILE(IF(G1SelectionMask="x",IF(INDEX(StdCalcsRefCalcs,$E252,0)&gt;0,INDEX(StdCalcsRefCalcs,$E252,0)),""),3),"")</f>
        <v/>
      </c>
      <c r="AJ252" s="97" t="str">
        <f t="array" ref="AJ252">IF($AF252,MIN(IF(G1SelectionMask="x",IF(INDEX(StdCalcsRefCalcs,$E252,0)&gt;0,INDEX(StdCalcsRefCalcs,$E252,0)),"")),"")</f>
        <v/>
      </c>
      <c r="AK252" s="97" t="str">
        <f t="array" ref="AK252">IF($AF252,MAX(IF(G1SelectionMask="x",IF(INDEX(StdCalcsRefCalcs,$E252,0)&gt;0,INDEX(StdCalcsRefCalcs,$E252,0)),"")),"")</f>
        <v/>
      </c>
      <c r="AL252" s="97" t="str">
        <f t="shared" si="170"/>
        <v/>
      </c>
      <c r="AM252" s="97" t="str">
        <f t="array" ref="AM252">IF($AF252,STDEVA(IF(G1SelectionMask="x",IF(INDEX(StdCalcsRefCalcs,$E252,0)&gt;0,INDEX(StdCalcsRefCalcs,$E252,0)),"")),"")</f>
        <v/>
      </c>
      <c r="AN252" s="98" t="b">
        <f t="shared" si="109"/>
        <v>0</v>
      </c>
      <c r="AO252" s="98" t="str">
        <f t="array" ref="AO252">IF($AN252,MEDIAN(IF(G2SelectionMask="x",IF(INDEX(StdCalcsRefCalcs,$E252,0)&gt;0,INDEX(StdCalcsRefCalcs,$E252,0)),"")),"")</f>
        <v/>
      </c>
      <c r="AP252" s="98" t="str">
        <f t="array" ref="AP252">IF($AN252,QUARTILE(IF(G2SelectionMask="x",IF(INDEX(StdCalcsRefCalcs,$E252,0)&gt;0,INDEX(StdCalcsRefCalcs,$E252,0)),""),1),"")</f>
        <v/>
      </c>
      <c r="AQ252" s="98" t="str">
        <f t="array" ref="AQ252">IF($AN252,QUARTILE(IF(G2SelectionMask="x",IF(INDEX(StdCalcsRefCalcs,$E252,0)&gt;0,INDEX(StdCalcsRefCalcs,$E252,0)),""),3),"")</f>
        <v/>
      </c>
      <c r="AR252" s="98" t="str">
        <f t="array" ref="AR252">IF($AN252,MIN(IF(G2SelectionMask="x",IF(INDEX(StdCalcsRefCalcs,$E252,0)&gt;0,INDEX(StdCalcsRefCalcs,$E252,0)),"")),"")</f>
        <v/>
      </c>
      <c r="AS252" s="98" t="str">
        <f t="array" ref="AS252">IF($AN252,MAX(IF(G2SelectionMask="x",IF(INDEX(StdCalcsRefCalcs,$E252,0)&gt;0,INDEX(StdCalcsRefCalcs,$E252,0)),"")),"")</f>
        <v/>
      </c>
      <c r="AT252" s="98" t="str">
        <f t="shared" si="110"/>
        <v/>
      </c>
      <c r="AU252" s="98" t="str">
        <f t="array" ref="AU252">IF($AN252,STDEVA(IF(G2SelectionMask="x",IF(INDEX(StdCalcsRefCalcs,$E252,0)&gt;0,INDEX(StdCalcsRefCalcs,$E252,0)),"")),"")</f>
        <v/>
      </c>
      <c r="AV252" s="97" t="b">
        <f t="shared" si="111"/>
        <v>0</v>
      </c>
      <c r="AW252" s="97" t="str">
        <f t="array" ref="AW252">IF($AV252,MEDIAN(IF(G3SelectionMask="x",IF(INDEX(StdCalcsRefCalcs,$E252,0)&gt;0,INDEX(StdCalcsRefCalcs,$E252,0)),"")),"")</f>
        <v/>
      </c>
      <c r="AX252" s="97" t="str">
        <f t="array" ref="AX252">IF($AV252,QUARTILE(IF(G3SelectionMask="x",IF(INDEX(StdCalcsRefCalcs,$E252,0)&gt;0,INDEX(StdCalcsRefCalcs,$E252,0)),""),1),"")</f>
        <v/>
      </c>
      <c r="AY252" s="97" t="str">
        <f t="array" ref="AY252">IF($AV252,QUARTILE(IF(G3SelectionMask="x",IF(INDEX(StdCalcsRefCalcs,$E252,0)&gt;0,INDEX(StdCalcsRefCalcs,$E252,0)),""),3),"")</f>
        <v/>
      </c>
      <c r="AZ252" s="97" t="str">
        <f t="array" ref="AZ252">IF($AV252,MIN(IF(G3SelectionMask="x",IF(INDEX(StdCalcsRefCalcs,$E252,0)&gt;0,INDEX(StdCalcsRefCalcs,$E252,0)),"")),"")</f>
        <v/>
      </c>
      <c r="BA252" s="97" t="str">
        <f t="array" ref="BA252">IF($AV252,MAX(IF(G3SelectionMask="x",IF(INDEX(StdCalcsRefCalcs,$E252,0)&gt;0,INDEX(StdCalcsRefCalcs,$E252,0)),"")),"")</f>
        <v/>
      </c>
      <c r="BB252" s="97" t="str">
        <f t="shared" si="112"/>
        <v/>
      </c>
      <c r="BC252" s="97" t="str">
        <f t="array" ref="BC252">IF($AV252,STDEVA(IF(G3SelectionMask="x",IF(INDEX(StdCalcsRefCalcs,$E252,0)&gt;0,INDEX(StdCalcsRefCalcs,$E252,0)),"")),"")</f>
        <v/>
      </c>
      <c r="BD252" s="98" t="b">
        <f t="shared" si="113"/>
        <v>0</v>
      </c>
      <c r="BE252" s="98" t="str">
        <f t="array" ref="BE252">IF($BD252,MEDIAN(IF(G4SelectionMask="x",IF(INDEX(StdCalcsRefCalcs,$E252,0)&gt;0,INDEX(StdCalcsRefCalcs,$E252,0)),"")),"")</f>
        <v/>
      </c>
      <c r="BF252" s="98" t="str">
        <f t="array" ref="BF252">IF($BD252,QUARTILE(IF(G4SelectionMask="x",IF(INDEX(StdCalcsRefCalcs,$E252,0)&gt;0,INDEX(StdCalcsRefCalcs,$E252,0)),""),1),"")</f>
        <v/>
      </c>
      <c r="BG252" s="98" t="str">
        <f t="array" ref="BG252">IF($BD252,QUARTILE(IF(G4SelectionMask="x",IF(INDEX(StdCalcsRefCalcs,$E252,0)&gt;0,INDEX(StdCalcsRefCalcs,$E252,0)),""),3),"")</f>
        <v/>
      </c>
      <c r="BH252" s="98" t="str">
        <f t="array" ref="BH252">IF($BD252,MIN(IF(G4SelectionMask="x",IF(INDEX(StdCalcsRefCalcs,$E252,0)&gt;0,INDEX(StdCalcsRefCalcs,$E252,0)),"")),"")</f>
        <v/>
      </c>
      <c r="BI252" s="98" t="str">
        <f t="array" ref="BI252">IF($BD252,MAX(IF(G4SelectionMask="x",IF(INDEX(StdCalcsRefCalcs,$E252,0)&gt;0,INDEX(StdCalcsRefCalcs,$E252,0)),"")),"")</f>
        <v/>
      </c>
      <c r="BJ252" s="98" t="str">
        <f t="shared" si="114"/>
        <v/>
      </c>
      <c r="BK252" s="98" t="str">
        <f t="array" ref="BK252">IF($BD252,STDEVA(IF(G4SelectionMask="x",IF(INDEX(StdCalcsRefCalcs,$E252,0)&gt;0,INDEX(StdCalcsRefCalcs,$E252,0)),"")),"")</f>
        <v/>
      </c>
      <c r="BL252" s="97" t="b">
        <f t="shared" si="115"/>
        <v>0</v>
      </c>
      <c r="BM252" s="97" t="str">
        <f t="array" ref="BM252">IF($BL252,MEDIAN(IF(G5SelectionMask="x",IF(INDEX(StdCalcsRefCalcs,$E252,0)&gt;0,INDEX(StdCalcsRefCalcs,$E252,0)),"")),"")</f>
        <v/>
      </c>
      <c r="BN252" s="97" t="str">
        <f t="array" ref="BN252">IF($BL252,QUARTILE(IF(G5SelectionMask="x",IF(INDEX(StdCalcsRefCalcs,$E252,0)&gt;0,INDEX(StdCalcsRefCalcs,$E252,0)),""),1),"")</f>
        <v/>
      </c>
      <c r="BO252" s="97" t="str">
        <f t="array" ref="BO252">IF($BL252,QUARTILE(IF(G5SelectionMask="x",IF(INDEX(StdCalcsRefCalcs,$E252,0)&gt;0,INDEX(StdCalcsRefCalcs,$E252,0)),""),3),"")</f>
        <v/>
      </c>
      <c r="BP252" s="97" t="str">
        <f t="array" ref="BP252">IF($BL252,MIN(IF(G5SelectionMask="x",IF(INDEX(StdCalcsRefCalcs,$E252,0)&gt;0,INDEX(StdCalcsRefCalcs,$E252,0)),"")),"")</f>
        <v/>
      </c>
      <c r="BQ252" s="97" t="str">
        <f t="array" ref="BQ252">IF($BL252,MAX(IF(G5SelectionMask="x",IF(INDEX(StdCalcsRefCalcs,$E252,0)&gt;0,INDEX(StdCalcsRefCalcs,$E252,0)),"")),"")</f>
        <v/>
      </c>
      <c r="BR252" s="97" t="str">
        <f t="shared" si="116"/>
        <v/>
      </c>
      <c r="BS252" s="99" t="str">
        <f t="array" ref="BS252">IF($BL252,STDEVA(IF(G5SelectionMask="x",IF(INDEX(StdCalcsRefCalcs,$E252,0)&gt;0,INDEX(StdCalcsRefCalcs,$E252,0)),"")),"")</f>
        <v/>
      </c>
      <c r="BT252" s="108"/>
      <c r="BU252" s="109" t="str">
        <f t="shared" si="172"/>
        <v/>
      </c>
      <c r="BV252" s="109" t="str">
        <f t="shared" si="172"/>
        <v/>
      </c>
      <c r="BW252" s="109" t="str">
        <f t="shared" si="172"/>
        <v/>
      </c>
      <c r="BX252" s="109" t="str">
        <f t="shared" si="172"/>
        <v/>
      </c>
      <c r="BY252" s="109" t="str">
        <f t="shared" si="172"/>
        <v/>
      </c>
      <c r="BZ252" s="109" t="str">
        <f t="shared" si="172"/>
        <v/>
      </c>
      <c r="CA252" s="109" t="str">
        <f t="shared" si="172"/>
        <v/>
      </c>
      <c r="CB252" s="109" t="str">
        <f t="shared" si="172"/>
        <v/>
      </c>
      <c r="CC252" s="109" t="str">
        <f t="shared" si="172"/>
        <v/>
      </c>
      <c r="CD252" s="109" t="str">
        <f t="shared" si="172"/>
        <v/>
      </c>
      <c r="CE252" s="109" t="str">
        <f t="shared" si="172"/>
        <v/>
      </c>
      <c r="CF252" s="109" t="str">
        <f t="shared" si="172"/>
        <v/>
      </c>
      <c r="CG252" s="109" t="str">
        <f t="shared" si="172"/>
        <v/>
      </c>
      <c r="CH252" s="109" t="str">
        <f t="shared" si="172"/>
        <v/>
      </c>
      <c r="CI252" s="109" t="str">
        <f t="shared" si="172"/>
        <v/>
      </c>
    </row>
    <row r="253" spans="1:87" x14ac:dyDescent="0.2">
      <c r="A253" s="33">
        <f t="shared" si="171"/>
        <v>0</v>
      </c>
      <c r="B253" s="206"/>
      <c r="C253" s="200"/>
      <c r="D253" s="197"/>
      <c r="E253" s="72">
        <f t="shared" si="107"/>
        <v>243</v>
      </c>
      <c r="F253" s="9" t="s">
        <v>3057</v>
      </c>
      <c r="G253" s="9" t="s">
        <v>3067</v>
      </c>
      <c r="H253" s="9" t="s">
        <v>837</v>
      </c>
      <c r="I253" s="9">
        <f t="shared" si="165"/>
        <v>302</v>
      </c>
      <c r="J253" s="9" t="s">
        <v>835</v>
      </c>
      <c r="K253" s="9">
        <f t="shared" si="166"/>
        <v>300</v>
      </c>
      <c r="P253" s="97" t="str">
        <f t="shared" si="136"/>
        <v/>
      </c>
      <c r="Q253" s="97"/>
      <c r="R253" s="97"/>
      <c r="S253" s="97"/>
      <c r="T253" s="97"/>
      <c r="U253" s="98" t="str">
        <f t="shared" si="137"/>
        <v/>
      </c>
      <c r="V253" s="107" t="str">
        <f t="shared" si="138"/>
        <v/>
      </c>
      <c r="W253" s="107" t="str">
        <f t="shared" si="139"/>
        <v/>
      </c>
      <c r="X253" s="107" t="str">
        <f t="shared" si="140"/>
        <v/>
      </c>
      <c r="Y253" s="107" t="str">
        <f t="shared" si="141"/>
        <v/>
      </c>
      <c r="Z253" s="107" t="str">
        <f t="shared" si="142"/>
        <v/>
      </c>
      <c r="AA253" s="107" t="str">
        <f t="shared" si="143"/>
        <v/>
      </c>
      <c r="AB253" s="107" t="str">
        <f t="shared" si="144"/>
        <v/>
      </c>
      <c r="AC253" s="107" t="str">
        <f t="shared" si="145"/>
        <v/>
      </c>
      <c r="AD253" s="107" t="str">
        <f t="shared" si="146"/>
        <v/>
      </c>
      <c r="AE253" s="107" t="str">
        <f t="shared" si="147"/>
        <v/>
      </c>
      <c r="AF253" s="97" t="b">
        <f t="shared" si="169"/>
        <v>0</v>
      </c>
      <c r="AG253" s="97" t="str">
        <f t="array" ref="AG253">IF($AF253,MEDIAN(IF(G1SelectionMask="x",IF(INDEX(StdCalcsRefCalcs,$E253,0)&gt;0,INDEX(StdCalcsRefCalcs,$E253,0)),"")),"")</f>
        <v/>
      </c>
      <c r="AH253" s="97" t="str">
        <f t="array" ref="AH253">IF($AF253,QUARTILE(IF(G1SelectionMask="x",IF(INDEX(StdCalcsRefCalcs,$E253,0)&gt;0,INDEX(StdCalcsRefCalcs,$E253,0)),""),1),"")</f>
        <v/>
      </c>
      <c r="AI253" s="97" t="str">
        <f t="array" ref="AI253">IF($AF253,QUARTILE(IF(G1SelectionMask="x",IF(INDEX(StdCalcsRefCalcs,$E253,0)&gt;0,INDEX(StdCalcsRefCalcs,$E253,0)),""),3),"")</f>
        <v/>
      </c>
      <c r="AJ253" s="97" t="str">
        <f t="array" ref="AJ253">IF($AF253,MIN(IF(G1SelectionMask="x",IF(INDEX(StdCalcsRefCalcs,$E253,0)&gt;0,INDEX(StdCalcsRefCalcs,$E253,0)),"")),"")</f>
        <v/>
      </c>
      <c r="AK253" s="97" t="str">
        <f t="array" ref="AK253">IF($AF253,MAX(IF(G1SelectionMask="x",IF(INDEX(StdCalcsRefCalcs,$E253,0)&gt;0,INDEX(StdCalcsRefCalcs,$E253,0)),"")),"")</f>
        <v/>
      </c>
      <c r="AL253" s="97" t="str">
        <f t="shared" si="170"/>
        <v/>
      </c>
      <c r="AM253" s="97" t="str">
        <f t="array" ref="AM253">IF($AF253,STDEVA(IF(G1SelectionMask="x",IF(INDEX(StdCalcsRefCalcs,$E253,0)&gt;0,INDEX(StdCalcsRefCalcs,$E253,0)),"")),"")</f>
        <v/>
      </c>
      <c r="AN253" s="98" t="b">
        <f t="shared" si="109"/>
        <v>0</v>
      </c>
      <c r="AO253" s="98" t="str">
        <f t="array" ref="AO253">IF($AN253,MEDIAN(IF(G2SelectionMask="x",IF(INDEX(StdCalcsRefCalcs,$E253,0)&gt;0,INDEX(StdCalcsRefCalcs,$E253,0)),"")),"")</f>
        <v/>
      </c>
      <c r="AP253" s="98" t="str">
        <f t="array" ref="AP253">IF($AN253,QUARTILE(IF(G2SelectionMask="x",IF(INDEX(StdCalcsRefCalcs,$E253,0)&gt;0,INDEX(StdCalcsRefCalcs,$E253,0)),""),1),"")</f>
        <v/>
      </c>
      <c r="AQ253" s="98" t="str">
        <f t="array" ref="AQ253">IF($AN253,QUARTILE(IF(G2SelectionMask="x",IF(INDEX(StdCalcsRefCalcs,$E253,0)&gt;0,INDEX(StdCalcsRefCalcs,$E253,0)),""),3),"")</f>
        <v/>
      </c>
      <c r="AR253" s="98" t="str">
        <f t="array" ref="AR253">IF($AN253,MIN(IF(G2SelectionMask="x",IF(INDEX(StdCalcsRefCalcs,$E253,0)&gt;0,INDEX(StdCalcsRefCalcs,$E253,0)),"")),"")</f>
        <v/>
      </c>
      <c r="AS253" s="98" t="str">
        <f t="array" ref="AS253">IF($AN253,MAX(IF(G2SelectionMask="x",IF(INDEX(StdCalcsRefCalcs,$E253,0)&gt;0,INDEX(StdCalcsRefCalcs,$E253,0)),"")),"")</f>
        <v/>
      </c>
      <c r="AT253" s="98" t="str">
        <f t="shared" si="110"/>
        <v/>
      </c>
      <c r="AU253" s="98" t="str">
        <f t="array" ref="AU253">IF($AN253,STDEVA(IF(G2SelectionMask="x",IF(INDEX(StdCalcsRefCalcs,$E253,0)&gt;0,INDEX(StdCalcsRefCalcs,$E253,0)),"")),"")</f>
        <v/>
      </c>
      <c r="AV253" s="97" t="b">
        <f t="shared" si="111"/>
        <v>0</v>
      </c>
      <c r="AW253" s="97" t="str">
        <f t="array" ref="AW253">IF($AV253,MEDIAN(IF(G3SelectionMask="x",IF(INDEX(StdCalcsRefCalcs,$E253,0)&gt;0,INDEX(StdCalcsRefCalcs,$E253,0)),"")),"")</f>
        <v/>
      </c>
      <c r="AX253" s="97" t="str">
        <f t="array" ref="AX253">IF($AV253,QUARTILE(IF(G3SelectionMask="x",IF(INDEX(StdCalcsRefCalcs,$E253,0)&gt;0,INDEX(StdCalcsRefCalcs,$E253,0)),""),1),"")</f>
        <v/>
      </c>
      <c r="AY253" s="97" t="str">
        <f t="array" ref="AY253">IF($AV253,QUARTILE(IF(G3SelectionMask="x",IF(INDEX(StdCalcsRefCalcs,$E253,0)&gt;0,INDEX(StdCalcsRefCalcs,$E253,0)),""),3),"")</f>
        <v/>
      </c>
      <c r="AZ253" s="97" t="str">
        <f t="array" ref="AZ253">IF($AV253,MIN(IF(G3SelectionMask="x",IF(INDEX(StdCalcsRefCalcs,$E253,0)&gt;0,INDEX(StdCalcsRefCalcs,$E253,0)),"")),"")</f>
        <v/>
      </c>
      <c r="BA253" s="97" t="str">
        <f t="array" ref="BA253">IF($AV253,MAX(IF(G3SelectionMask="x",IF(INDEX(StdCalcsRefCalcs,$E253,0)&gt;0,INDEX(StdCalcsRefCalcs,$E253,0)),"")),"")</f>
        <v/>
      </c>
      <c r="BB253" s="97" t="str">
        <f t="shared" si="112"/>
        <v/>
      </c>
      <c r="BC253" s="97" t="str">
        <f t="array" ref="BC253">IF($AV253,STDEVA(IF(G3SelectionMask="x",IF(INDEX(StdCalcsRefCalcs,$E253,0)&gt;0,INDEX(StdCalcsRefCalcs,$E253,0)),"")),"")</f>
        <v/>
      </c>
      <c r="BD253" s="98" t="b">
        <f t="shared" si="113"/>
        <v>0</v>
      </c>
      <c r="BE253" s="98" t="str">
        <f t="array" ref="BE253">IF($BD253,MEDIAN(IF(G4SelectionMask="x",IF(INDEX(StdCalcsRefCalcs,$E253,0)&gt;0,INDEX(StdCalcsRefCalcs,$E253,0)),"")),"")</f>
        <v/>
      </c>
      <c r="BF253" s="98" t="str">
        <f t="array" ref="BF253">IF($BD253,QUARTILE(IF(G4SelectionMask="x",IF(INDEX(StdCalcsRefCalcs,$E253,0)&gt;0,INDEX(StdCalcsRefCalcs,$E253,0)),""),1),"")</f>
        <v/>
      </c>
      <c r="BG253" s="98" t="str">
        <f t="array" ref="BG253">IF($BD253,QUARTILE(IF(G4SelectionMask="x",IF(INDEX(StdCalcsRefCalcs,$E253,0)&gt;0,INDEX(StdCalcsRefCalcs,$E253,0)),""),3),"")</f>
        <v/>
      </c>
      <c r="BH253" s="98" t="str">
        <f t="array" ref="BH253">IF($BD253,MIN(IF(G4SelectionMask="x",IF(INDEX(StdCalcsRefCalcs,$E253,0)&gt;0,INDEX(StdCalcsRefCalcs,$E253,0)),"")),"")</f>
        <v/>
      </c>
      <c r="BI253" s="98" t="str">
        <f t="array" ref="BI253">IF($BD253,MAX(IF(G4SelectionMask="x",IF(INDEX(StdCalcsRefCalcs,$E253,0)&gt;0,INDEX(StdCalcsRefCalcs,$E253,0)),"")),"")</f>
        <v/>
      </c>
      <c r="BJ253" s="98" t="str">
        <f t="shared" si="114"/>
        <v/>
      </c>
      <c r="BK253" s="98" t="str">
        <f t="array" ref="BK253">IF($BD253,STDEVA(IF(G4SelectionMask="x",IF(INDEX(StdCalcsRefCalcs,$E253,0)&gt;0,INDEX(StdCalcsRefCalcs,$E253,0)),"")),"")</f>
        <v/>
      </c>
      <c r="BL253" s="97" t="b">
        <f t="shared" si="115"/>
        <v>0</v>
      </c>
      <c r="BM253" s="97" t="str">
        <f t="array" ref="BM253">IF($BL253,MEDIAN(IF(G5SelectionMask="x",IF(INDEX(StdCalcsRefCalcs,$E253,0)&gt;0,INDEX(StdCalcsRefCalcs,$E253,0)),"")),"")</f>
        <v/>
      </c>
      <c r="BN253" s="97" t="str">
        <f t="array" ref="BN253">IF($BL253,QUARTILE(IF(G5SelectionMask="x",IF(INDEX(StdCalcsRefCalcs,$E253,0)&gt;0,INDEX(StdCalcsRefCalcs,$E253,0)),""),1),"")</f>
        <v/>
      </c>
      <c r="BO253" s="97" t="str">
        <f t="array" ref="BO253">IF($BL253,QUARTILE(IF(G5SelectionMask="x",IF(INDEX(StdCalcsRefCalcs,$E253,0)&gt;0,INDEX(StdCalcsRefCalcs,$E253,0)),""),3),"")</f>
        <v/>
      </c>
      <c r="BP253" s="97" t="str">
        <f t="array" ref="BP253">IF($BL253,MIN(IF(G5SelectionMask="x",IF(INDEX(StdCalcsRefCalcs,$E253,0)&gt;0,INDEX(StdCalcsRefCalcs,$E253,0)),"")),"")</f>
        <v/>
      </c>
      <c r="BQ253" s="97" t="str">
        <f t="array" ref="BQ253">IF($BL253,MAX(IF(G5SelectionMask="x",IF(INDEX(StdCalcsRefCalcs,$E253,0)&gt;0,INDEX(StdCalcsRefCalcs,$E253,0)),"")),"")</f>
        <v/>
      </c>
      <c r="BR253" s="97" t="str">
        <f t="shared" si="116"/>
        <v/>
      </c>
      <c r="BS253" s="99" t="str">
        <f t="array" ref="BS253">IF($BL253,STDEVA(IF(G5SelectionMask="x",IF(INDEX(StdCalcsRefCalcs,$E253,0)&gt;0,INDEX(StdCalcsRefCalcs,$E253,0)),"")),"")</f>
        <v/>
      </c>
      <c r="BT253" s="108"/>
      <c r="BU253" s="109" t="str">
        <f t="shared" si="172"/>
        <v/>
      </c>
      <c r="BV253" s="109" t="str">
        <f t="shared" si="172"/>
        <v/>
      </c>
      <c r="BW253" s="109" t="str">
        <f t="shared" si="172"/>
        <v/>
      </c>
      <c r="BX253" s="109" t="str">
        <f t="shared" si="172"/>
        <v/>
      </c>
      <c r="BY253" s="109" t="str">
        <f t="shared" si="172"/>
        <v/>
      </c>
      <c r="BZ253" s="109" t="str">
        <f t="shared" si="172"/>
        <v/>
      </c>
      <c r="CA253" s="109" t="str">
        <f t="shared" si="172"/>
        <v/>
      </c>
      <c r="CB253" s="109" t="str">
        <f t="shared" si="172"/>
        <v/>
      </c>
      <c r="CC253" s="109" t="str">
        <f t="shared" si="172"/>
        <v/>
      </c>
      <c r="CD253" s="109" t="str">
        <f t="shared" si="172"/>
        <v/>
      </c>
      <c r="CE253" s="109" t="str">
        <f t="shared" si="172"/>
        <v/>
      </c>
      <c r="CF253" s="109" t="str">
        <f t="shared" si="172"/>
        <v/>
      </c>
      <c r="CG253" s="109" t="str">
        <f t="shared" si="172"/>
        <v/>
      </c>
      <c r="CH253" s="109" t="str">
        <f t="shared" si="172"/>
        <v/>
      </c>
      <c r="CI253" s="109" t="str">
        <f t="shared" si="172"/>
        <v/>
      </c>
    </row>
    <row r="254" spans="1:87" x14ac:dyDescent="0.2">
      <c r="A254" s="33">
        <f t="shared" si="171"/>
        <v>0</v>
      </c>
      <c r="B254" s="206"/>
      <c r="C254" s="200"/>
      <c r="D254" s="197"/>
      <c r="E254" s="72">
        <f t="shared" si="107"/>
        <v>244</v>
      </c>
      <c r="F254" s="9" t="s">
        <v>3058</v>
      </c>
      <c r="G254" s="9" t="s">
        <v>3068</v>
      </c>
      <c r="H254" s="9" t="s">
        <v>838</v>
      </c>
      <c r="I254" s="9">
        <f t="shared" si="165"/>
        <v>303</v>
      </c>
      <c r="J254" s="9" t="s">
        <v>835</v>
      </c>
      <c r="K254" s="9">
        <f t="shared" si="166"/>
        <v>300</v>
      </c>
      <c r="P254" s="97" t="str">
        <f t="shared" si="136"/>
        <v/>
      </c>
      <c r="Q254" s="97"/>
      <c r="R254" s="97"/>
      <c r="S254" s="97"/>
      <c r="T254" s="97"/>
      <c r="U254" s="98" t="str">
        <f t="shared" si="137"/>
        <v/>
      </c>
      <c r="V254" s="107" t="str">
        <f t="shared" si="138"/>
        <v/>
      </c>
      <c r="W254" s="107" t="str">
        <f t="shared" si="139"/>
        <v/>
      </c>
      <c r="X254" s="107" t="str">
        <f t="shared" si="140"/>
        <v/>
      </c>
      <c r="Y254" s="107" t="str">
        <f t="shared" si="141"/>
        <v/>
      </c>
      <c r="Z254" s="107" t="str">
        <f t="shared" si="142"/>
        <v/>
      </c>
      <c r="AA254" s="107" t="str">
        <f t="shared" si="143"/>
        <v/>
      </c>
      <c r="AB254" s="107" t="str">
        <f t="shared" si="144"/>
        <v/>
      </c>
      <c r="AC254" s="107" t="str">
        <f t="shared" si="145"/>
        <v/>
      </c>
      <c r="AD254" s="107" t="str">
        <f t="shared" si="146"/>
        <v/>
      </c>
      <c r="AE254" s="107" t="str">
        <f t="shared" si="147"/>
        <v/>
      </c>
      <c r="AF254" s="97" t="b">
        <f t="shared" si="169"/>
        <v>0</v>
      </c>
      <c r="AG254" s="97" t="str">
        <f t="array" ref="AG254">IF($AF254,MEDIAN(IF(G1SelectionMask="x",IF(INDEX(StdCalcsRefCalcs,$E254,0)&gt;0,INDEX(StdCalcsRefCalcs,$E254,0)),"")),"")</f>
        <v/>
      </c>
      <c r="AH254" s="97" t="str">
        <f t="array" ref="AH254">IF($AF254,QUARTILE(IF(G1SelectionMask="x",IF(INDEX(StdCalcsRefCalcs,$E254,0)&gt;0,INDEX(StdCalcsRefCalcs,$E254,0)),""),1),"")</f>
        <v/>
      </c>
      <c r="AI254" s="97" t="str">
        <f t="array" ref="AI254">IF($AF254,QUARTILE(IF(G1SelectionMask="x",IF(INDEX(StdCalcsRefCalcs,$E254,0)&gt;0,INDEX(StdCalcsRefCalcs,$E254,0)),""),3),"")</f>
        <v/>
      </c>
      <c r="AJ254" s="97" t="str">
        <f t="array" ref="AJ254">IF($AF254,MIN(IF(G1SelectionMask="x",IF(INDEX(StdCalcsRefCalcs,$E254,0)&gt;0,INDEX(StdCalcsRefCalcs,$E254,0)),"")),"")</f>
        <v/>
      </c>
      <c r="AK254" s="97" t="str">
        <f t="array" ref="AK254">IF($AF254,MAX(IF(G1SelectionMask="x",IF(INDEX(StdCalcsRefCalcs,$E254,0)&gt;0,INDEX(StdCalcsRefCalcs,$E254,0)),"")),"")</f>
        <v/>
      </c>
      <c r="AL254" s="97" t="str">
        <f t="shared" si="170"/>
        <v/>
      </c>
      <c r="AM254" s="97" t="str">
        <f t="array" ref="AM254">IF($AF254,STDEVA(IF(G1SelectionMask="x",IF(INDEX(StdCalcsRefCalcs,$E254,0)&gt;0,INDEX(StdCalcsRefCalcs,$E254,0)),"")),"")</f>
        <v/>
      </c>
      <c r="AN254" s="98" t="b">
        <f t="shared" si="109"/>
        <v>0</v>
      </c>
      <c r="AO254" s="98" t="str">
        <f t="array" ref="AO254">IF($AN254,MEDIAN(IF(G2SelectionMask="x",IF(INDEX(StdCalcsRefCalcs,$E254,0)&gt;0,INDEX(StdCalcsRefCalcs,$E254,0)),"")),"")</f>
        <v/>
      </c>
      <c r="AP254" s="98" t="str">
        <f t="array" ref="AP254">IF($AN254,QUARTILE(IF(G2SelectionMask="x",IF(INDEX(StdCalcsRefCalcs,$E254,0)&gt;0,INDEX(StdCalcsRefCalcs,$E254,0)),""),1),"")</f>
        <v/>
      </c>
      <c r="AQ254" s="98" t="str">
        <f t="array" ref="AQ254">IF($AN254,QUARTILE(IF(G2SelectionMask="x",IF(INDEX(StdCalcsRefCalcs,$E254,0)&gt;0,INDEX(StdCalcsRefCalcs,$E254,0)),""),3),"")</f>
        <v/>
      </c>
      <c r="AR254" s="98" t="str">
        <f t="array" ref="AR254">IF($AN254,MIN(IF(G2SelectionMask="x",IF(INDEX(StdCalcsRefCalcs,$E254,0)&gt;0,INDEX(StdCalcsRefCalcs,$E254,0)),"")),"")</f>
        <v/>
      </c>
      <c r="AS254" s="98" t="str">
        <f t="array" ref="AS254">IF($AN254,MAX(IF(G2SelectionMask="x",IF(INDEX(StdCalcsRefCalcs,$E254,0)&gt;0,INDEX(StdCalcsRefCalcs,$E254,0)),"")),"")</f>
        <v/>
      </c>
      <c r="AT254" s="98" t="str">
        <f t="shared" si="110"/>
        <v/>
      </c>
      <c r="AU254" s="98" t="str">
        <f t="array" ref="AU254">IF($AN254,STDEVA(IF(G2SelectionMask="x",IF(INDEX(StdCalcsRefCalcs,$E254,0)&gt;0,INDEX(StdCalcsRefCalcs,$E254,0)),"")),"")</f>
        <v/>
      </c>
      <c r="AV254" s="97" t="b">
        <f t="shared" si="111"/>
        <v>0</v>
      </c>
      <c r="AW254" s="97" t="str">
        <f t="array" ref="AW254">IF($AV254,MEDIAN(IF(G3SelectionMask="x",IF(INDEX(StdCalcsRefCalcs,$E254,0)&gt;0,INDEX(StdCalcsRefCalcs,$E254,0)),"")),"")</f>
        <v/>
      </c>
      <c r="AX254" s="97" t="str">
        <f t="array" ref="AX254">IF($AV254,QUARTILE(IF(G3SelectionMask="x",IF(INDEX(StdCalcsRefCalcs,$E254,0)&gt;0,INDEX(StdCalcsRefCalcs,$E254,0)),""),1),"")</f>
        <v/>
      </c>
      <c r="AY254" s="97" t="str">
        <f t="array" ref="AY254">IF($AV254,QUARTILE(IF(G3SelectionMask="x",IF(INDEX(StdCalcsRefCalcs,$E254,0)&gt;0,INDEX(StdCalcsRefCalcs,$E254,0)),""),3),"")</f>
        <v/>
      </c>
      <c r="AZ254" s="97" t="str">
        <f t="array" ref="AZ254">IF($AV254,MIN(IF(G3SelectionMask="x",IF(INDEX(StdCalcsRefCalcs,$E254,0)&gt;0,INDEX(StdCalcsRefCalcs,$E254,0)),"")),"")</f>
        <v/>
      </c>
      <c r="BA254" s="97" t="str">
        <f t="array" ref="BA254">IF($AV254,MAX(IF(G3SelectionMask="x",IF(INDEX(StdCalcsRefCalcs,$E254,0)&gt;0,INDEX(StdCalcsRefCalcs,$E254,0)),"")),"")</f>
        <v/>
      </c>
      <c r="BB254" s="97" t="str">
        <f t="shared" si="112"/>
        <v/>
      </c>
      <c r="BC254" s="97" t="str">
        <f t="array" ref="BC254">IF($AV254,STDEVA(IF(G3SelectionMask="x",IF(INDEX(StdCalcsRefCalcs,$E254,0)&gt;0,INDEX(StdCalcsRefCalcs,$E254,0)),"")),"")</f>
        <v/>
      </c>
      <c r="BD254" s="98" t="b">
        <f t="shared" si="113"/>
        <v>0</v>
      </c>
      <c r="BE254" s="98" t="str">
        <f t="array" ref="BE254">IF($BD254,MEDIAN(IF(G4SelectionMask="x",IF(INDEX(StdCalcsRefCalcs,$E254,0)&gt;0,INDEX(StdCalcsRefCalcs,$E254,0)),"")),"")</f>
        <v/>
      </c>
      <c r="BF254" s="98" t="str">
        <f t="array" ref="BF254">IF($BD254,QUARTILE(IF(G4SelectionMask="x",IF(INDEX(StdCalcsRefCalcs,$E254,0)&gt;0,INDEX(StdCalcsRefCalcs,$E254,0)),""),1),"")</f>
        <v/>
      </c>
      <c r="BG254" s="98" t="str">
        <f t="array" ref="BG254">IF($BD254,QUARTILE(IF(G4SelectionMask="x",IF(INDEX(StdCalcsRefCalcs,$E254,0)&gt;0,INDEX(StdCalcsRefCalcs,$E254,0)),""),3),"")</f>
        <v/>
      </c>
      <c r="BH254" s="98" t="str">
        <f t="array" ref="BH254">IF($BD254,MIN(IF(G4SelectionMask="x",IF(INDEX(StdCalcsRefCalcs,$E254,0)&gt;0,INDEX(StdCalcsRefCalcs,$E254,0)),"")),"")</f>
        <v/>
      </c>
      <c r="BI254" s="98" t="str">
        <f t="array" ref="BI254">IF($BD254,MAX(IF(G4SelectionMask="x",IF(INDEX(StdCalcsRefCalcs,$E254,0)&gt;0,INDEX(StdCalcsRefCalcs,$E254,0)),"")),"")</f>
        <v/>
      </c>
      <c r="BJ254" s="98" t="str">
        <f t="shared" si="114"/>
        <v/>
      </c>
      <c r="BK254" s="98" t="str">
        <f t="array" ref="BK254">IF($BD254,STDEVA(IF(G4SelectionMask="x",IF(INDEX(StdCalcsRefCalcs,$E254,0)&gt;0,INDEX(StdCalcsRefCalcs,$E254,0)),"")),"")</f>
        <v/>
      </c>
      <c r="BL254" s="97" t="b">
        <f t="shared" si="115"/>
        <v>0</v>
      </c>
      <c r="BM254" s="97" t="str">
        <f t="array" ref="BM254">IF($BL254,MEDIAN(IF(G5SelectionMask="x",IF(INDEX(StdCalcsRefCalcs,$E254,0)&gt;0,INDEX(StdCalcsRefCalcs,$E254,0)),"")),"")</f>
        <v/>
      </c>
      <c r="BN254" s="97" t="str">
        <f t="array" ref="BN254">IF($BL254,QUARTILE(IF(G5SelectionMask="x",IF(INDEX(StdCalcsRefCalcs,$E254,0)&gt;0,INDEX(StdCalcsRefCalcs,$E254,0)),""),1),"")</f>
        <v/>
      </c>
      <c r="BO254" s="97" t="str">
        <f t="array" ref="BO254">IF($BL254,QUARTILE(IF(G5SelectionMask="x",IF(INDEX(StdCalcsRefCalcs,$E254,0)&gt;0,INDEX(StdCalcsRefCalcs,$E254,0)),""),3),"")</f>
        <v/>
      </c>
      <c r="BP254" s="97" t="str">
        <f t="array" ref="BP254">IF($BL254,MIN(IF(G5SelectionMask="x",IF(INDEX(StdCalcsRefCalcs,$E254,0)&gt;0,INDEX(StdCalcsRefCalcs,$E254,0)),"")),"")</f>
        <v/>
      </c>
      <c r="BQ254" s="97" t="str">
        <f t="array" ref="BQ254">IF($BL254,MAX(IF(G5SelectionMask="x",IF(INDEX(StdCalcsRefCalcs,$E254,0)&gt;0,INDEX(StdCalcsRefCalcs,$E254,0)),"")),"")</f>
        <v/>
      </c>
      <c r="BR254" s="97" t="str">
        <f t="shared" si="116"/>
        <v/>
      </c>
      <c r="BS254" s="99" t="str">
        <f t="array" ref="BS254">IF($BL254,STDEVA(IF(G5SelectionMask="x",IF(INDEX(StdCalcsRefCalcs,$E254,0)&gt;0,INDEX(StdCalcsRefCalcs,$E254,0)),"")),"")</f>
        <v/>
      </c>
      <c r="BT254" s="108"/>
      <c r="BU254" s="109" t="str">
        <f t="shared" si="172"/>
        <v/>
      </c>
      <c r="BV254" s="109" t="str">
        <f t="shared" si="172"/>
        <v/>
      </c>
      <c r="BW254" s="109" t="str">
        <f t="shared" si="172"/>
        <v/>
      </c>
      <c r="BX254" s="109" t="str">
        <f t="shared" si="172"/>
        <v/>
      </c>
      <c r="BY254" s="109" t="str">
        <f t="shared" si="172"/>
        <v/>
      </c>
      <c r="BZ254" s="109" t="str">
        <f t="shared" si="172"/>
        <v/>
      </c>
      <c r="CA254" s="109" t="str">
        <f t="shared" si="172"/>
        <v/>
      </c>
      <c r="CB254" s="109" t="str">
        <f t="shared" si="172"/>
        <v/>
      </c>
      <c r="CC254" s="109" t="str">
        <f t="shared" si="172"/>
        <v/>
      </c>
      <c r="CD254" s="109" t="str">
        <f t="shared" si="172"/>
        <v/>
      </c>
      <c r="CE254" s="109" t="str">
        <f t="shared" si="172"/>
        <v/>
      </c>
      <c r="CF254" s="109" t="str">
        <f t="shared" si="172"/>
        <v/>
      </c>
      <c r="CG254" s="109" t="str">
        <f t="shared" si="172"/>
        <v/>
      </c>
      <c r="CH254" s="109" t="str">
        <f t="shared" si="172"/>
        <v/>
      </c>
      <c r="CI254" s="109" t="str">
        <f t="shared" si="172"/>
        <v/>
      </c>
    </row>
    <row r="255" spans="1:87" x14ac:dyDescent="0.2">
      <c r="A255" s="33">
        <f t="shared" si="171"/>
        <v>0</v>
      </c>
      <c r="B255" s="206"/>
      <c r="C255" s="200"/>
      <c r="D255" s="197"/>
      <c r="E255" s="72">
        <f t="shared" si="107"/>
        <v>245</v>
      </c>
      <c r="F255" s="9" t="s">
        <v>3059</v>
      </c>
      <c r="G255" s="9" t="s">
        <v>3070</v>
      </c>
      <c r="H255" s="9" t="s">
        <v>839</v>
      </c>
      <c r="I255" s="9">
        <f t="shared" si="165"/>
        <v>304</v>
      </c>
      <c r="J255" s="9" t="s">
        <v>835</v>
      </c>
      <c r="K255" s="9">
        <f t="shared" si="166"/>
        <v>300</v>
      </c>
      <c r="P255" s="97" t="str">
        <f t="shared" si="136"/>
        <v/>
      </c>
      <c r="Q255" s="97"/>
      <c r="R255" s="97"/>
      <c r="S255" s="97"/>
      <c r="T255" s="97"/>
      <c r="U255" s="98" t="str">
        <f t="shared" si="137"/>
        <v/>
      </c>
      <c r="V255" s="107" t="str">
        <f t="shared" si="138"/>
        <v/>
      </c>
      <c r="W255" s="107" t="str">
        <f t="shared" si="139"/>
        <v/>
      </c>
      <c r="X255" s="107" t="str">
        <f t="shared" si="140"/>
        <v/>
      </c>
      <c r="Y255" s="107" t="str">
        <f t="shared" si="141"/>
        <v/>
      </c>
      <c r="Z255" s="107" t="str">
        <f t="shared" si="142"/>
        <v/>
      </c>
      <c r="AA255" s="107" t="str">
        <f t="shared" si="143"/>
        <v/>
      </c>
      <c r="AB255" s="107" t="str">
        <f t="shared" si="144"/>
        <v/>
      </c>
      <c r="AC255" s="107" t="str">
        <f t="shared" si="145"/>
        <v/>
      </c>
      <c r="AD255" s="107" t="str">
        <f t="shared" si="146"/>
        <v/>
      </c>
      <c r="AE255" s="107" t="str">
        <f t="shared" si="147"/>
        <v/>
      </c>
      <c r="AF255" s="97" t="b">
        <f t="shared" si="169"/>
        <v>0</v>
      </c>
      <c r="AG255" s="97" t="str">
        <f t="array" ref="AG255">IF($AF255,MEDIAN(IF(G1SelectionMask="x",IF(INDEX(StdCalcsRefCalcs,$E255,0)&gt;0,INDEX(StdCalcsRefCalcs,$E255,0)),"")),"")</f>
        <v/>
      </c>
      <c r="AH255" s="97" t="str">
        <f t="array" ref="AH255">IF($AF255,QUARTILE(IF(G1SelectionMask="x",IF(INDEX(StdCalcsRefCalcs,$E255,0)&gt;0,INDEX(StdCalcsRefCalcs,$E255,0)),""),1),"")</f>
        <v/>
      </c>
      <c r="AI255" s="97" t="str">
        <f t="array" ref="AI255">IF($AF255,QUARTILE(IF(G1SelectionMask="x",IF(INDEX(StdCalcsRefCalcs,$E255,0)&gt;0,INDEX(StdCalcsRefCalcs,$E255,0)),""),3),"")</f>
        <v/>
      </c>
      <c r="AJ255" s="97" t="str">
        <f t="array" ref="AJ255">IF($AF255,MIN(IF(G1SelectionMask="x",IF(INDEX(StdCalcsRefCalcs,$E255,0)&gt;0,INDEX(StdCalcsRefCalcs,$E255,0)),"")),"")</f>
        <v/>
      </c>
      <c r="AK255" s="97" t="str">
        <f t="array" ref="AK255">IF($AF255,MAX(IF(G1SelectionMask="x",IF(INDEX(StdCalcsRefCalcs,$E255,0)&gt;0,INDEX(StdCalcsRefCalcs,$E255,0)),"")),"")</f>
        <v/>
      </c>
      <c r="AL255" s="97" t="str">
        <f t="shared" si="170"/>
        <v/>
      </c>
      <c r="AM255" s="97" t="str">
        <f t="array" ref="AM255">IF($AF255,STDEVA(IF(G1SelectionMask="x",IF(INDEX(StdCalcsRefCalcs,$E255,0)&gt;0,INDEX(StdCalcsRefCalcs,$E255,0)),"")),"")</f>
        <v/>
      </c>
      <c r="AN255" s="98" t="b">
        <f t="shared" si="109"/>
        <v>0</v>
      </c>
      <c r="AO255" s="98" t="str">
        <f t="array" ref="AO255">IF($AN255,MEDIAN(IF(G2SelectionMask="x",IF(INDEX(StdCalcsRefCalcs,$E255,0)&gt;0,INDEX(StdCalcsRefCalcs,$E255,0)),"")),"")</f>
        <v/>
      </c>
      <c r="AP255" s="98" t="str">
        <f t="array" ref="AP255">IF($AN255,QUARTILE(IF(G2SelectionMask="x",IF(INDEX(StdCalcsRefCalcs,$E255,0)&gt;0,INDEX(StdCalcsRefCalcs,$E255,0)),""),1),"")</f>
        <v/>
      </c>
      <c r="AQ255" s="98" t="str">
        <f t="array" ref="AQ255">IF($AN255,QUARTILE(IF(G2SelectionMask="x",IF(INDEX(StdCalcsRefCalcs,$E255,0)&gt;0,INDEX(StdCalcsRefCalcs,$E255,0)),""),3),"")</f>
        <v/>
      </c>
      <c r="AR255" s="98" t="str">
        <f t="array" ref="AR255">IF($AN255,MIN(IF(G2SelectionMask="x",IF(INDEX(StdCalcsRefCalcs,$E255,0)&gt;0,INDEX(StdCalcsRefCalcs,$E255,0)),"")),"")</f>
        <v/>
      </c>
      <c r="AS255" s="98" t="str">
        <f t="array" ref="AS255">IF($AN255,MAX(IF(G2SelectionMask="x",IF(INDEX(StdCalcsRefCalcs,$E255,0)&gt;0,INDEX(StdCalcsRefCalcs,$E255,0)),"")),"")</f>
        <v/>
      </c>
      <c r="AT255" s="98" t="str">
        <f t="shared" si="110"/>
        <v/>
      </c>
      <c r="AU255" s="98" t="str">
        <f t="array" ref="AU255">IF($AN255,STDEVA(IF(G2SelectionMask="x",IF(INDEX(StdCalcsRefCalcs,$E255,0)&gt;0,INDEX(StdCalcsRefCalcs,$E255,0)),"")),"")</f>
        <v/>
      </c>
      <c r="AV255" s="97" t="b">
        <f t="shared" si="111"/>
        <v>0</v>
      </c>
      <c r="AW255" s="97" t="str">
        <f t="array" ref="AW255">IF($AV255,MEDIAN(IF(G3SelectionMask="x",IF(INDEX(StdCalcsRefCalcs,$E255,0)&gt;0,INDEX(StdCalcsRefCalcs,$E255,0)),"")),"")</f>
        <v/>
      </c>
      <c r="AX255" s="97" t="str">
        <f t="array" ref="AX255">IF($AV255,QUARTILE(IF(G3SelectionMask="x",IF(INDEX(StdCalcsRefCalcs,$E255,0)&gt;0,INDEX(StdCalcsRefCalcs,$E255,0)),""),1),"")</f>
        <v/>
      </c>
      <c r="AY255" s="97" t="str">
        <f t="array" ref="AY255">IF($AV255,QUARTILE(IF(G3SelectionMask="x",IF(INDEX(StdCalcsRefCalcs,$E255,0)&gt;0,INDEX(StdCalcsRefCalcs,$E255,0)),""),3),"")</f>
        <v/>
      </c>
      <c r="AZ255" s="97" t="str">
        <f t="array" ref="AZ255">IF($AV255,MIN(IF(G3SelectionMask="x",IF(INDEX(StdCalcsRefCalcs,$E255,0)&gt;0,INDEX(StdCalcsRefCalcs,$E255,0)),"")),"")</f>
        <v/>
      </c>
      <c r="BA255" s="97" t="str">
        <f t="array" ref="BA255">IF($AV255,MAX(IF(G3SelectionMask="x",IF(INDEX(StdCalcsRefCalcs,$E255,0)&gt;0,INDEX(StdCalcsRefCalcs,$E255,0)),"")),"")</f>
        <v/>
      </c>
      <c r="BB255" s="97" t="str">
        <f t="shared" si="112"/>
        <v/>
      </c>
      <c r="BC255" s="97" t="str">
        <f t="array" ref="BC255">IF($AV255,STDEVA(IF(G3SelectionMask="x",IF(INDEX(StdCalcsRefCalcs,$E255,0)&gt;0,INDEX(StdCalcsRefCalcs,$E255,0)),"")),"")</f>
        <v/>
      </c>
      <c r="BD255" s="98" t="b">
        <f t="shared" si="113"/>
        <v>0</v>
      </c>
      <c r="BE255" s="98" t="str">
        <f t="array" ref="BE255">IF($BD255,MEDIAN(IF(G4SelectionMask="x",IF(INDEX(StdCalcsRefCalcs,$E255,0)&gt;0,INDEX(StdCalcsRefCalcs,$E255,0)),"")),"")</f>
        <v/>
      </c>
      <c r="BF255" s="98" t="str">
        <f t="array" ref="BF255">IF($BD255,QUARTILE(IF(G4SelectionMask="x",IF(INDEX(StdCalcsRefCalcs,$E255,0)&gt;0,INDEX(StdCalcsRefCalcs,$E255,0)),""),1),"")</f>
        <v/>
      </c>
      <c r="BG255" s="98" t="str">
        <f t="array" ref="BG255">IF($BD255,QUARTILE(IF(G4SelectionMask="x",IF(INDEX(StdCalcsRefCalcs,$E255,0)&gt;0,INDEX(StdCalcsRefCalcs,$E255,0)),""),3),"")</f>
        <v/>
      </c>
      <c r="BH255" s="98" t="str">
        <f t="array" ref="BH255">IF($BD255,MIN(IF(G4SelectionMask="x",IF(INDEX(StdCalcsRefCalcs,$E255,0)&gt;0,INDEX(StdCalcsRefCalcs,$E255,0)),"")),"")</f>
        <v/>
      </c>
      <c r="BI255" s="98" t="str">
        <f t="array" ref="BI255">IF($BD255,MAX(IF(G4SelectionMask="x",IF(INDEX(StdCalcsRefCalcs,$E255,0)&gt;0,INDEX(StdCalcsRefCalcs,$E255,0)),"")),"")</f>
        <v/>
      </c>
      <c r="BJ255" s="98" t="str">
        <f t="shared" si="114"/>
        <v/>
      </c>
      <c r="BK255" s="98" t="str">
        <f t="array" ref="BK255">IF($BD255,STDEVA(IF(G4SelectionMask="x",IF(INDEX(StdCalcsRefCalcs,$E255,0)&gt;0,INDEX(StdCalcsRefCalcs,$E255,0)),"")),"")</f>
        <v/>
      </c>
      <c r="BL255" s="97" t="b">
        <f t="shared" si="115"/>
        <v>0</v>
      </c>
      <c r="BM255" s="97" t="str">
        <f t="array" ref="BM255">IF($BL255,MEDIAN(IF(G5SelectionMask="x",IF(INDEX(StdCalcsRefCalcs,$E255,0)&gt;0,INDEX(StdCalcsRefCalcs,$E255,0)),"")),"")</f>
        <v/>
      </c>
      <c r="BN255" s="97" t="str">
        <f t="array" ref="BN255">IF($BL255,QUARTILE(IF(G5SelectionMask="x",IF(INDEX(StdCalcsRefCalcs,$E255,0)&gt;0,INDEX(StdCalcsRefCalcs,$E255,0)),""),1),"")</f>
        <v/>
      </c>
      <c r="BO255" s="97" t="str">
        <f t="array" ref="BO255">IF($BL255,QUARTILE(IF(G5SelectionMask="x",IF(INDEX(StdCalcsRefCalcs,$E255,0)&gt;0,INDEX(StdCalcsRefCalcs,$E255,0)),""),3),"")</f>
        <v/>
      </c>
      <c r="BP255" s="97" t="str">
        <f t="array" ref="BP255">IF($BL255,MIN(IF(G5SelectionMask="x",IF(INDEX(StdCalcsRefCalcs,$E255,0)&gt;0,INDEX(StdCalcsRefCalcs,$E255,0)),"")),"")</f>
        <v/>
      </c>
      <c r="BQ255" s="97" t="str">
        <f t="array" ref="BQ255">IF($BL255,MAX(IF(G5SelectionMask="x",IF(INDEX(StdCalcsRefCalcs,$E255,0)&gt;0,INDEX(StdCalcsRefCalcs,$E255,0)),"")),"")</f>
        <v/>
      </c>
      <c r="BR255" s="97" t="str">
        <f t="shared" si="116"/>
        <v/>
      </c>
      <c r="BS255" s="99" t="str">
        <f t="array" ref="BS255">IF($BL255,STDEVA(IF(G5SelectionMask="x",IF(INDEX(StdCalcsRefCalcs,$E255,0)&gt;0,INDEX(StdCalcsRefCalcs,$E255,0)),"")),"")</f>
        <v/>
      </c>
      <c r="BT255" s="108"/>
      <c r="BU255" s="109" t="str">
        <f t="shared" si="172"/>
        <v/>
      </c>
      <c r="BV255" s="109" t="str">
        <f t="shared" si="172"/>
        <v/>
      </c>
      <c r="BW255" s="109" t="str">
        <f t="shared" si="172"/>
        <v/>
      </c>
      <c r="BX255" s="109" t="str">
        <f t="shared" si="172"/>
        <v/>
      </c>
      <c r="BY255" s="109" t="str">
        <f t="shared" si="172"/>
        <v/>
      </c>
      <c r="BZ255" s="109" t="str">
        <f t="shared" si="172"/>
        <v/>
      </c>
      <c r="CA255" s="109" t="str">
        <f t="shared" si="172"/>
        <v/>
      </c>
      <c r="CB255" s="109" t="str">
        <f t="shared" si="172"/>
        <v/>
      </c>
      <c r="CC255" s="109" t="str">
        <f t="shared" si="172"/>
        <v/>
      </c>
      <c r="CD255" s="109" t="str">
        <f t="shared" si="172"/>
        <v/>
      </c>
      <c r="CE255" s="109" t="str">
        <f t="shared" si="172"/>
        <v/>
      </c>
      <c r="CF255" s="109" t="str">
        <f t="shared" si="172"/>
        <v/>
      </c>
      <c r="CG255" s="109" t="str">
        <f t="shared" si="172"/>
        <v/>
      </c>
      <c r="CH255" s="109" t="str">
        <f t="shared" si="172"/>
        <v/>
      </c>
      <c r="CI255" s="109" t="str">
        <f t="shared" si="172"/>
        <v/>
      </c>
    </row>
    <row r="256" spans="1:87" x14ac:dyDescent="0.2">
      <c r="A256" s="33">
        <f t="shared" si="171"/>
        <v>0</v>
      </c>
      <c r="B256" s="206"/>
      <c r="C256" s="200"/>
      <c r="D256" s="197"/>
      <c r="E256" s="72">
        <f t="shared" si="107"/>
        <v>246</v>
      </c>
      <c r="F256" s="9" t="s">
        <v>3073</v>
      </c>
      <c r="G256" s="9" t="s">
        <v>3065</v>
      </c>
      <c r="H256" s="9" t="s">
        <v>840</v>
      </c>
      <c r="I256" s="9">
        <f t="shared" si="165"/>
        <v>305</v>
      </c>
      <c r="J256" s="9" t="s">
        <v>835</v>
      </c>
      <c r="K256" s="9">
        <f t="shared" si="166"/>
        <v>300</v>
      </c>
      <c r="P256" s="97" t="str">
        <f t="shared" si="136"/>
        <v/>
      </c>
      <c r="Q256" s="97"/>
      <c r="R256" s="97"/>
      <c r="S256" s="97"/>
      <c r="T256" s="97"/>
      <c r="U256" s="98" t="str">
        <f t="shared" si="137"/>
        <v/>
      </c>
      <c r="V256" s="107" t="str">
        <f t="shared" si="138"/>
        <v/>
      </c>
      <c r="W256" s="107" t="str">
        <f t="shared" si="139"/>
        <v/>
      </c>
      <c r="X256" s="107" t="str">
        <f t="shared" si="140"/>
        <v/>
      </c>
      <c r="Y256" s="107" t="str">
        <f t="shared" si="141"/>
        <v/>
      </c>
      <c r="Z256" s="107" t="str">
        <f t="shared" si="142"/>
        <v/>
      </c>
      <c r="AA256" s="107" t="str">
        <f t="shared" si="143"/>
        <v/>
      </c>
      <c r="AB256" s="107" t="str">
        <f t="shared" si="144"/>
        <v/>
      </c>
      <c r="AC256" s="107" t="str">
        <f t="shared" si="145"/>
        <v/>
      </c>
      <c r="AD256" s="107" t="str">
        <f t="shared" si="146"/>
        <v/>
      </c>
      <c r="AE256" s="107" t="str">
        <f t="shared" si="147"/>
        <v/>
      </c>
      <c r="AF256" s="97" t="b">
        <f t="shared" si="169"/>
        <v>0</v>
      </c>
      <c r="AG256" s="97" t="str">
        <f t="array" ref="AG256">IF($AF256,MEDIAN(IF(G1SelectionMask="x",IF(INDEX(StdCalcsRefCalcs,$E256,0)&gt;0,INDEX(StdCalcsRefCalcs,$E256,0)),"")),"")</f>
        <v/>
      </c>
      <c r="AH256" s="97" t="str">
        <f t="array" ref="AH256">IF($AF256,QUARTILE(IF(G1SelectionMask="x",IF(INDEX(StdCalcsRefCalcs,$E256,0)&gt;0,INDEX(StdCalcsRefCalcs,$E256,0)),""),1),"")</f>
        <v/>
      </c>
      <c r="AI256" s="97" t="str">
        <f t="array" ref="AI256">IF($AF256,QUARTILE(IF(G1SelectionMask="x",IF(INDEX(StdCalcsRefCalcs,$E256,0)&gt;0,INDEX(StdCalcsRefCalcs,$E256,0)),""),3),"")</f>
        <v/>
      </c>
      <c r="AJ256" s="97" t="str">
        <f t="array" ref="AJ256">IF($AF256,MIN(IF(G1SelectionMask="x",IF(INDEX(StdCalcsRefCalcs,$E256,0)&gt;0,INDEX(StdCalcsRefCalcs,$E256,0)),"")),"")</f>
        <v/>
      </c>
      <c r="AK256" s="97" t="str">
        <f t="array" ref="AK256">IF($AF256,MAX(IF(G1SelectionMask="x",IF(INDEX(StdCalcsRefCalcs,$E256,0)&gt;0,INDEX(StdCalcsRefCalcs,$E256,0)),"")),"")</f>
        <v/>
      </c>
      <c r="AL256" s="97" t="str">
        <f t="shared" si="170"/>
        <v/>
      </c>
      <c r="AM256" s="97" t="str">
        <f t="array" ref="AM256">IF($AF256,STDEVA(IF(G1SelectionMask="x",IF(INDEX(StdCalcsRefCalcs,$E256,0)&gt;0,INDEX(StdCalcsRefCalcs,$E256,0)),"")),"")</f>
        <v/>
      </c>
      <c r="AN256" s="98" t="b">
        <f t="shared" si="109"/>
        <v>0</v>
      </c>
      <c r="AO256" s="98" t="str">
        <f t="array" ref="AO256">IF($AN256,MEDIAN(IF(G2SelectionMask="x",IF(INDEX(StdCalcsRefCalcs,$E256,0)&gt;0,INDEX(StdCalcsRefCalcs,$E256,0)),"")),"")</f>
        <v/>
      </c>
      <c r="AP256" s="98" t="str">
        <f t="array" ref="AP256">IF($AN256,QUARTILE(IF(G2SelectionMask="x",IF(INDEX(StdCalcsRefCalcs,$E256,0)&gt;0,INDEX(StdCalcsRefCalcs,$E256,0)),""),1),"")</f>
        <v/>
      </c>
      <c r="AQ256" s="98" t="str">
        <f t="array" ref="AQ256">IF($AN256,QUARTILE(IF(G2SelectionMask="x",IF(INDEX(StdCalcsRefCalcs,$E256,0)&gt;0,INDEX(StdCalcsRefCalcs,$E256,0)),""),3),"")</f>
        <v/>
      </c>
      <c r="AR256" s="98" t="str">
        <f t="array" ref="AR256">IF($AN256,MIN(IF(G2SelectionMask="x",IF(INDEX(StdCalcsRefCalcs,$E256,0)&gt;0,INDEX(StdCalcsRefCalcs,$E256,0)),"")),"")</f>
        <v/>
      </c>
      <c r="AS256" s="98" t="str">
        <f t="array" ref="AS256">IF($AN256,MAX(IF(G2SelectionMask="x",IF(INDEX(StdCalcsRefCalcs,$E256,0)&gt;0,INDEX(StdCalcsRefCalcs,$E256,0)),"")),"")</f>
        <v/>
      </c>
      <c r="AT256" s="98" t="str">
        <f t="shared" si="110"/>
        <v/>
      </c>
      <c r="AU256" s="98" t="str">
        <f t="array" ref="AU256">IF($AN256,STDEVA(IF(G2SelectionMask="x",IF(INDEX(StdCalcsRefCalcs,$E256,0)&gt;0,INDEX(StdCalcsRefCalcs,$E256,0)),"")),"")</f>
        <v/>
      </c>
      <c r="AV256" s="97" t="b">
        <f t="shared" si="111"/>
        <v>0</v>
      </c>
      <c r="AW256" s="97" t="str">
        <f t="array" ref="AW256">IF($AV256,MEDIAN(IF(G3SelectionMask="x",IF(INDEX(StdCalcsRefCalcs,$E256,0)&gt;0,INDEX(StdCalcsRefCalcs,$E256,0)),"")),"")</f>
        <v/>
      </c>
      <c r="AX256" s="97" t="str">
        <f t="array" ref="AX256">IF($AV256,QUARTILE(IF(G3SelectionMask="x",IF(INDEX(StdCalcsRefCalcs,$E256,0)&gt;0,INDEX(StdCalcsRefCalcs,$E256,0)),""),1),"")</f>
        <v/>
      </c>
      <c r="AY256" s="97" t="str">
        <f t="array" ref="AY256">IF($AV256,QUARTILE(IF(G3SelectionMask="x",IF(INDEX(StdCalcsRefCalcs,$E256,0)&gt;0,INDEX(StdCalcsRefCalcs,$E256,0)),""),3),"")</f>
        <v/>
      </c>
      <c r="AZ256" s="97" t="str">
        <f t="array" ref="AZ256">IF($AV256,MIN(IF(G3SelectionMask="x",IF(INDEX(StdCalcsRefCalcs,$E256,0)&gt;0,INDEX(StdCalcsRefCalcs,$E256,0)),"")),"")</f>
        <v/>
      </c>
      <c r="BA256" s="97" t="str">
        <f t="array" ref="BA256">IF($AV256,MAX(IF(G3SelectionMask="x",IF(INDEX(StdCalcsRefCalcs,$E256,0)&gt;0,INDEX(StdCalcsRefCalcs,$E256,0)),"")),"")</f>
        <v/>
      </c>
      <c r="BB256" s="97" t="str">
        <f t="shared" si="112"/>
        <v/>
      </c>
      <c r="BC256" s="97" t="str">
        <f t="array" ref="BC256">IF($AV256,STDEVA(IF(G3SelectionMask="x",IF(INDEX(StdCalcsRefCalcs,$E256,0)&gt;0,INDEX(StdCalcsRefCalcs,$E256,0)),"")),"")</f>
        <v/>
      </c>
      <c r="BD256" s="98" t="b">
        <f t="shared" si="113"/>
        <v>0</v>
      </c>
      <c r="BE256" s="98" t="str">
        <f t="array" ref="BE256">IF($BD256,MEDIAN(IF(G4SelectionMask="x",IF(INDEX(StdCalcsRefCalcs,$E256,0)&gt;0,INDEX(StdCalcsRefCalcs,$E256,0)),"")),"")</f>
        <v/>
      </c>
      <c r="BF256" s="98" t="str">
        <f t="array" ref="BF256">IF($BD256,QUARTILE(IF(G4SelectionMask="x",IF(INDEX(StdCalcsRefCalcs,$E256,0)&gt;0,INDEX(StdCalcsRefCalcs,$E256,0)),""),1),"")</f>
        <v/>
      </c>
      <c r="BG256" s="98" t="str">
        <f t="array" ref="BG256">IF($BD256,QUARTILE(IF(G4SelectionMask="x",IF(INDEX(StdCalcsRefCalcs,$E256,0)&gt;0,INDEX(StdCalcsRefCalcs,$E256,0)),""),3),"")</f>
        <v/>
      </c>
      <c r="BH256" s="98" t="str">
        <f t="array" ref="BH256">IF($BD256,MIN(IF(G4SelectionMask="x",IF(INDEX(StdCalcsRefCalcs,$E256,0)&gt;0,INDEX(StdCalcsRefCalcs,$E256,0)),"")),"")</f>
        <v/>
      </c>
      <c r="BI256" s="98" t="str">
        <f t="array" ref="BI256">IF($BD256,MAX(IF(G4SelectionMask="x",IF(INDEX(StdCalcsRefCalcs,$E256,0)&gt;0,INDEX(StdCalcsRefCalcs,$E256,0)),"")),"")</f>
        <v/>
      </c>
      <c r="BJ256" s="98" t="str">
        <f t="shared" si="114"/>
        <v/>
      </c>
      <c r="BK256" s="98" t="str">
        <f t="array" ref="BK256">IF($BD256,STDEVA(IF(G4SelectionMask="x",IF(INDEX(StdCalcsRefCalcs,$E256,0)&gt;0,INDEX(StdCalcsRefCalcs,$E256,0)),"")),"")</f>
        <v/>
      </c>
      <c r="BL256" s="97" t="b">
        <f t="shared" si="115"/>
        <v>0</v>
      </c>
      <c r="BM256" s="97" t="str">
        <f t="array" ref="BM256">IF($BL256,MEDIAN(IF(G5SelectionMask="x",IF(INDEX(StdCalcsRefCalcs,$E256,0)&gt;0,INDEX(StdCalcsRefCalcs,$E256,0)),"")),"")</f>
        <v/>
      </c>
      <c r="BN256" s="97" t="str">
        <f t="array" ref="BN256">IF($BL256,QUARTILE(IF(G5SelectionMask="x",IF(INDEX(StdCalcsRefCalcs,$E256,0)&gt;0,INDEX(StdCalcsRefCalcs,$E256,0)),""),1),"")</f>
        <v/>
      </c>
      <c r="BO256" s="97" t="str">
        <f t="array" ref="BO256">IF($BL256,QUARTILE(IF(G5SelectionMask="x",IF(INDEX(StdCalcsRefCalcs,$E256,0)&gt;0,INDEX(StdCalcsRefCalcs,$E256,0)),""),3),"")</f>
        <v/>
      </c>
      <c r="BP256" s="97" t="str">
        <f t="array" ref="BP256">IF($BL256,MIN(IF(G5SelectionMask="x",IF(INDEX(StdCalcsRefCalcs,$E256,0)&gt;0,INDEX(StdCalcsRefCalcs,$E256,0)),"")),"")</f>
        <v/>
      </c>
      <c r="BQ256" s="97" t="str">
        <f t="array" ref="BQ256">IF($BL256,MAX(IF(G5SelectionMask="x",IF(INDEX(StdCalcsRefCalcs,$E256,0)&gt;0,INDEX(StdCalcsRefCalcs,$E256,0)),"")),"")</f>
        <v/>
      </c>
      <c r="BR256" s="97" t="str">
        <f t="shared" si="116"/>
        <v/>
      </c>
      <c r="BS256" s="99" t="str">
        <f t="array" ref="BS256">IF($BL256,STDEVA(IF(G5SelectionMask="x",IF(INDEX(StdCalcsRefCalcs,$E256,0)&gt;0,INDEX(StdCalcsRefCalcs,$E256,0)),"")),"")</f>
        <v/>
      </c>
      <c r="BT256" s="108"/>
      <c r="BU256" s="109" t="str">
        <f t="shared" si="172"/>
        <v/>
      </c>
      <c r="BV256" s="109" t="str">
        <f t="shared" si="172"/>
        <v/>
      </c>
      <c r="BW256" s="109" t="str">
        <f t="shared" si="172"/>
        <v/>
      </c>
      <c r="BX256" s="109" t="str">
        <f t="shared" si="172"/>
        <v/>
      </c>
      <c r="BY256" s="109" t="str">
        <f t="shared" si="172"/>
        <v/>
      </c>
      <c r="BZ256" s="109" t="str">
        <f t="shared" si="172"/>
        <v/>
      </c>
      <c r="CA256" s="109" t="str">
        <f t="shared" si="172"/>
        <v/>
      </c>
      <c r="CB256" s="109" t="str">
        <f t="shared" si="172"/>
        <v/>
      </c>
      <c r="CC256" s="109" t="str">
        <f t="shared" si="172"/>
        <v/>
      </c>
      <c r="CD256" s="109" t="str">
        <f t="shared" si="172"/>
        <v/>
      </c>
      <c r="CE256" s="109" t="str">
        <f t="shared" si="172"/>
        <v/>
      </c>
      <c r="CF256" s="109" t="str">
        <f t="shared" si="172"/>
        <v/>
      </c>
      <c r="CG256" s="109" t="str">
        <f t="shared" si="172"/>
        <v/>
      </c>
      <c r="CH256" s="109" t="str">
        <f t="shared" si="172"/>
        <v/>
      </c>
      <c r="CI256" s="109" t="str">
        <f t="shared" si="172"/>
        <v/>
      </c>
    </row>
    <row r="257" spans="1:87" x14ac:dyDescent="0.2">
      <c r="A257" s="33">
        <f t="shared" si="171"/>
        <v>0</v>
      </c>
      <c r="B257" s="206"/>
      <c r="C257" s="200"/>
      <c r="D257" s="197"/>
      <c r="E257" s="72">
        <f t="shared" si="107"/>
        <v>247</v>
      </c>
      <c r="F257" s="9" t="s">
        <v>3074</v>
      </c>
      <c r="G257" s="9" t="s">
        <v>3066</v>
      </c>
      <c r="H257" s="9" t="s">
        <v>841</v>
      </c>
      <c r="I257" s="9">
        <f t="shared" si="165"/>
        <v>306</v>
      </c>
      <c r="J257" s="9" t="s">
        <v>835</v>
      </c>
      <c r="K257" s="9">
        <f t="shared" si="166"/>
        <v>300</v>
      </c>
      <c r="P257" s="97" t="str">
        <f t="shared" si="136"/>
        <v/>
      </c>
      <c r="Q257" s="97"/>
      <c r="R257" s="97"/>
      <c r="S257" s="97"/>
      <c r="T257" s="97"/>
      <c r="U257" s="98" t="str">
        <f t="shared" si="137"/>
        <v/>
      </c>
      <c r="V257" s="107" t="str">
        <f t="shared" si="138"/>
        <v/>
      </c>
      <c r="W257" s="107" t="str">
        <f t="shared" si="139"/>
        <v/>
      </c>
      <c r="X257" s="107" t="str">
        <f t="shared" si="140"/>
        <v/>
      </c>
      <c r="Y257" s="107" t="str">
        <f t="shared" si="141"/>
        <v/>
      </c>
      <c r="Z257" s="107" t="str">
        <f t="shared" si="142"/>
        <v/>
      </c>
      <c r="AA257" s="107" t="str">
        <f t="shared" si="143"/>
        <v/>
      </c>
      <c r="AB257" s="107" t="str">
        <f t="shared" si="144"/>
        <v/>
      </c>
      <c r="AC257" s="107" t="str">
        <f t="shared" si="145"/>
        <v/>
      </c>
      <c r="AD257" s="107" t="str">
        <f t="shared" si="146"/>
        <v/>
      </c>
      <c r="AE257" s="107" t="str">
        <f t="shared" si="147"/>
        <v/>
      </c>
      <c r="AF257" s="97" t="b">
        <f t="shared" si="169"/>
        <v>0</v>
      </c>
      <c r="AG257" s="97" t="str">
        <f t="array" ref="AG257">IF($AF257,MEDIAN(IF(G1SelectionMask="x",IF(INDEX(StdCalcsRefCalcs,$E257,0)&gt;0,INDEX(StdCalcsRefCalcs,$E257,0)),"")),"")</f>
        <v/>
      </c>
      <c r="AH257" s="97" t="str">
        <f t="array" ref="AH257">IF($AF257,QUARTILE(IF(G1SelectionMask="x",IF(INDEX(StdCalcsRefCalcs,$E257,0)&gt;0,INDEX(StdCalcsRefCalcs,$E257,0)),""),1),"")</f>
        <v/>
      </c>
      <c r="AI257" s="97" t="str">
        <f t="array" ref="AI257">IF($AF257,QUARTILE(IF(G1SelectionMask="x",IF(INDEX(StdCalcsRefCalcs,$E257,0)&gt;0,INDEX(StdCalcsRefCalcs,$E257,0)),""),3),"")</f>
        <v/>
      </c>
      <c r="AJ257" s="97" t="str">
        <f t="array" ref="AJ257">IF($AF257,MIN(IF(G1SelectionMask="x",IF(INDEX(StdCalcsRefCalcs,$E257,0)&gt;0,INDEX(StdCalcsRefCalcs,$E257,0)),"")),"")</f>
        <v/>
      </c>
      <c r="AK257" s="97" t="str">
        <f t="array" ref="AK257">IF($AF257,MAX(IF(G1SelectionMask="x",IF(INDEX(StdCalcsRefCalcs,$E257,0)&gt;0,INDEX(StdCalcsRefCalcs,$E257,0)),"")),"")</f>
        <v/>
      </c>
      <c r="AL257" s="97" t="str">
        <f t="shared" si="170"/>
        <v/>
      </c>
      <c r="AM257" s="97" t="str">
        <f t="array" ref="AM257">IF($AF257,STDEVA(IF(G1SelectionMask="x",IF(INDEX(StdCalcsRefCalcs,$E257,0)&gt;0,INDEX(StdCalcsRefCalcs,$E257,0)),"")),"")</f>
        <v/>
      </c>
      <c r="AN257" s="98" t="b">
        <f t="shared" si="109"/>
        <v>0</v>
      </c>
      <c r="AO257" s="98" t="str">
        <f t="array" ref="AO257">IF($AN257,MEDIAN(IF(G2SelectionMask="x",IF(INDEX(StdCalcsRefCalcs,$E257,0)&gt;0,INDEX(StdCalcsRefCalcs,$E257,0)),"")),"")</f>
        <v/>
      </c>
      <c r="AP257" s="98" t="str">
        <f t="array" ref="AP257">IF($AN257,QUARTILE(IF(G2SelectionMask="x",IF(INDEX(StdCalcsRefCalcs,$E257,0)&gt;0,INDEX(StdCalcsRefCalcs,$E257,0)),""),1),"")</f>
        <v/>
      </c>
      <c r="AQ257" s="98" t="str">
        <f t="array" ref="AQ257">IF($AN257,QUARTILE(IF(G2SelectionMask="x",IF(INDEX(StdCalcsRefCalcs,$E257,0)&gt;0,INDEX(StdCalcsRefCalcs,$E257,0)),""),3),"")</f>
        <v/>
      </c>
      <c r="AR257" s="98" t="str">
        <f t="array" ref="AR257">IF($AN257,MIN(IF(G2SelectionMask="x",IF(INDEX(StdCalcsRefCalcs,$E257,0)&gt;0,INDEX(StdCalcsRefCalcs,$E257,0)),"")),"")</f>
        <v/>
      </c>
      <c r="AS257" s="98" t="str">
        <f t="array" ref="AS257">IF($AN257,MAX(IF(G2SelectionMask="x",IF(INDEX(StdCalcsRefCalcs,$E257,0)&gt;0,INDEX(StdCalcsRefCalcs,$E257,0)),"")),"")</f>
        <v/>
      </c>
      <c r="AT257" s="98" t="str">
        <f t="shared" si="110"/>
        <v/>
      </c>
      <c r="AU257" s="98" t="str">
        <f t="array" ref="AU257">IF($AN257,STDEVA(IF(G2SelectionMask="x",IF(INDEX(StdCalcsRefCalcs,$E257,0)&gt;0,INDEX(StdCalcsRefCalcs,$E257,0)),"")),"")</f>
        <v/>
      </c>
      <c r="AV257" s="97" t="b">
        <f t="shared" si="111"/>
        <v>0</v>
      </c>
      <c r="AW257" s="97" t="str">
        <f t="array" ref="AW257">IF($AV257,MEDIAN(IF(G3SelectionMask="x",IF(INDEX(StdCalcsRefCalcs,$E257,0)&gt;0,INDEX(StdCalcsRefCalcs,$E257,0)),"")),"")</f>
        <v/>
      </c>
      <c r="AX257" s="97" t="str">
        <f t="array" ref="AX257">IF($AV257,QUARTILE(IF(G3SelectionMask="x",IF(INDEX(StdCalcsRefCalcs,$E257,0)&gt;0,INDEX(StdCalcsRefCalcs,$E257,0)),""),1),"")</f>
        <v/>
      </c>
      <c r="AY257" s="97" t="str">
        <f t="array" ref="AY257">IF($AV257,QUARTILE(IF(G3SelectionMask="x",IF(INDEX(StdCalcsRefCalcs,$E257,0)&gt;0,INDEX(StdCalcsRefCalcs,$E257,0)),""),3),"")</f>
        <v/>
      </c>
      <c r="AZ257" s="97" t="str">
        <f t="array" ref="AZ257">IF($AV257,MIN(IF(G3SelectionMask="x",IF(INDEX(StdCalcsRefCalcs,$E257,0)&gt;0,INDEX(StdCalcsRefCalcs,$E257,0)),"")),"")</f>
        <v/>
      </c>
      <c r="BA257" s="97" t="str">
        <f t="array" ref="BA257">IF($AV257,MAX(IF(G3SelectionMask="x",IF(INDEX(StdCalcsRefCalcs,$E257,0)&gt;0,INDEX(StdCalcsRefCalcs,$E257,0)),"")),"")</f>
        <v/>
      </c>
      <c r="BB257" s="97" t="str">
        <f t="shared" si="112"/>
        <v/>
      </c>
      <c r="BC257" s="97" t="str">
        <f t="array" ref="BC257">IF($AV257,STDEVA(IF(G3SelectionMask="x",IF(INDEX(StdCalcsRefCalcs,$E257,0)&gt;0,INDEX(StdCalcsRefCalcs,$E257,0)),"")),"")</f>
        <v/>
      </c>
      <c r="BD257" s="98" t="b">
        <f t="shared" si="113"/>
        <v>0</v>
      </c>
      <c r="BE257" s="98" t="str">
        <f t="array" ref="BE257">IF($BD257,MEDIAN(IF(G4SelectionMask="x",IF(INDEX(StdCalcsRefCalcs,$E257,0)&gt;0,INDEX(StdCalcsRefCalcs,$E257,0)),"")),"")</f>
        <v/>
      </c>
      <c r="BF257" s="98" t="str">
        <f t="array" ref="BF257">IF($BD257,QUARTILE(IF(G4SelectionMask="x",IF(INDEX(StdCalcsRefCalcs,$E257,0)&gt;0,INDEX(StdCalcsRefCalcs,$E257,0)),""),1),"")</f>
        <v/>
      </c>
      <c r="BG257" s="98" t="str">
        <f t="array" ref="BG257">IF($BD257,QUARTILE(IF(G4SelectionMask="x",IF(INDEX(StdCalcsRefCalcs,$E257,0)&gt;0,INDEX(StdCalcsRefCalcs,$E257,0)),""),3),"")</f>
        <v/>
      </c>
      <c r="BH257" s="98" t="str">
        <f t="array" ref="BH257">IF($BD257,MIN(IF(G4SelectionMask="x",IF(INDEX(StdCalcsRefCalcs,$E257,0)&gt;0,INDEX(StdCalcsRefCalcs,$E257,0)),"")),"")</f>
        <v/>
      </c>
      <c r="BI257" s="98" t="str">
        <f t="array" ref="BI257">IF($BD257,MAX(IF(G4SelectionMask="x",IF(INDEX(StdCalcsRefCalcs,$E257,0)&gt;0,INDEX(StdCalcsRefCalcs,$E257,0)),"")),"")</f>
        <v/>
      </c>
      <c r="BJ257" s="98" t="str">
        <f t="shared" si="114"/>
        <v/>
      </c>
      <c r="BK257" s="98" t="str">
        <f t="array" ref="BK257">IF($BD257,STDEVA(IF(G4SelectionMask="x",IF(INDEX(StdCalcsRefCalcs,$E257,0)&gt;0,INDEX(StdCalcsRefCalcs,$E257,0)),"")),"")</f>
        <v/>
      </c>
      <c r="BL257" s="97" t="b">
        <f t="shared" si="115"/>
        <v>0</v>
      </c>
      <c r="BM257" s="97" t="str">
        <f t="array" ref="BM257">IF($BL257,MEDIAN(IF(G5SelectionMask="x",IF(INDEX(StdCalcsRefCalcs,$E257,0)&gt;0,INDEX(StdCalcsRefCalcs,$E257,0)),"")),"")</f>
        <v/>
      </c>
      <c r="BN257" s="97" t="str">
        <f t="array" ref="BN257">IF($BL257,QUARTILE(IF(G5SelectionMask="x",IF(INDEX(StdCalcsRefCalcs,$E257,0)&gt;0,INDEX(StdCalcsRefCalcs,$E257,0)),""),1),"")</f>
        <v/>
      </c>
      <c r="BO257" s="97" t="str">
        <f t="array" ref="BO257">IF($BL257,QUARTILE(IF(G5SelectionMask="x",IF(INDEX(StdCalcsRefCalcs,$E257,0)&gt;0,INDEX(StdCalcsRefCalcs,$E257,0)),""),3),"")</f>
        <v/>
      </c>
      <c r="BP257" s="97" t="str">
        <f t="array" ref="BP257">IF($BL257,MIN(IF(G5SelectionMask="x",IF(INDEX(StdCalcsRefCalcs,$E257,0)&gt;0,INDEX(StdCalcsRefCalcs,$E257,0)),"")),"")</f>
        <v/>
      </c>
      <c r="BQ257" s="97" t="str">
        <f t="array" ref="BQ257">IF($BL257,MAX(IF(G5SelectionMask="x",IF(INDEX(StdCalcsRefCalcs,$E257,0)&gt;0,INDEX(StdCalcsRefCalcs,$E257,0)),"")),"")</f>
        <v/>
      </c>
      <c r="BR257" s="97" t="str">
        <f t="shared" si="116"/>
        <v/>
      </c>
      <c r="BS257" s="99" t="str">
        <f t="array" ref="BS257">IF($BL257,STDEVA(IF(G5SelectionMask="x",IF(INDEX(StdCalcsRefCalcs,$E257,0)&gt;0,INDEX(StdCalcsRefCalcs,$E257,0)),"")),"")</f>
        <v/>
      </c>
      <c r="BT257" s="108"/>
      <c r="BU257" s="109" t="str">
        <f t="shared" si="172"/>
        <v/>
      </c>
      <c r="BV257" s="109" t="str">
        <f t="shared" si="172"/>
        <v/>
      </c>
      <c r="BW257" s="109" t="str">
        <f t="shared" si="172"/>
        <v/>
      </c>
      <c r="BX257" s="109" t="str">
        <f t="shared" si="172"/>
        <v/>
      </c>
      <c r="BY257" s="109" t="str">
        <f t="shared" si="172"/>
        <v/>
      </c>
      <c r="BZ257" s="109" t="str">
        <f t="shared" si="172"/>
        <v/>
      </c>
      <c r="CA257" s="109" t="str">
        <f t="shared" si="172"/>
        <v/>
      </c>
      <c r="CB257" s="109" t="str">
        <f t="shared" si="172"/>
        <v/>
      </c>
      <c r="CC257" s="109" t="str">
        <f t="shared" si="172"/>
        <v/>
      </c>
      <c r="CD257" s="109" t="str">
        <f t="shared" si="172"/>
        <v/>
      </c>
      <c r="CE257" s="109" t="str">
        <f t="shared" si="172"/>
        <v/>
      </c>
      <c r="CF257" s="109" t="str">
        <f t="shared" si="172"/>
        <v/>
      </c>
      <c r="CG257" s="109" t="str">
        <f t="shared" si="172"/>
        <v/>
      </c>
      <c r="CH257" s="109" t="str">
        <f t="shared" si="172"/>
        <v/>
      </c>
      <c r="CI257" s="109" t="str">
        <f t="shared" si="172"/>
        <v/>
      </c>
    </row>
    <row r="258" spans="1:87" x14ac:dyDescent="0.2">
      <c r="A258" s="33">
        <f t="shared" si="171"/>
        <v>0</v>
      </c>
      <c r="B258" s="206"/>
      <c r="C258" s="200"/>
      <c r="D258" s="197"/>
      <c r="E258" s="72">
        <f t="shared" si="107"/>
        <v>248</v>
      </c>
      <c r="F258" s="9" t="s">
        <v>3060</v>
      </c>
      <c r="G258" s="9" t="s">
        <v>3064</v>
      </c>
      <c r="H258" s="9" t="s">
        <v>835</v>
      </c>
      <c r="I258" s="9">
        <f t="shared" si="165"/>
        <v>300</v>
      </c>
      <c r="J258" s="9" t="s">
        <v>220</v>
      </c>
      <c r="K258" s="9">
        <f t="shared" si="166"/>
        <v>1</v>
      </c>
      <c r="P258" s="97" t="str">
        <f t="shared" si="136"/>
        <v/>
      </c>
      <c r="Q258" s="97"/>
      <c r="R258" s="97"/>
      <c r="S258" s="97"/>
      <c r="T258" s="97"/>
      <c r="U258" s="98" t="str">
        <f t="shared" si="137"/>
        <v/>
      </c>
      <c r="V258" s="107" t="str">
        <f t="shared" si="138"/>
        <v/>
      </c>
      <c r="W258" s="107" t="str">
        <f t="shared" si="139"/>
        <v/>
      </c>
      <c r="X258" s="107" t="str">
        <f t="shared" si="140"/>
        <v/>
      </c>
      <c r="Y258" s="107" t="str">
        <f t="shared" si="141"/>
        <v/>
      </c>
      <c r="Z258" s="107" t="str">
        <f t="shared" si="142"/>
        <v/>
      </c>
      <c r="AA258" s="107" t="str">
        <f t="shared" si="143"/>
        <v/>
      </c>
      <c r="AB258" s="107" t="str">
        <f t="shared" si="144"/>
        <v/>
      </c>
      <c r="AC258" s="107" t="str">
        <f t="shared" si="145"/>
        <v/>
      </c>
      <c r="AD258" s="107" t="str">
        <f t="shared" si="146"/>
        <v/>
      </c>
      <c r="AE258" s="107" t="str">
        <f t="shared" si="147"/>
        <v/>
      </c>
      <c r="AF258" s="97" t="b">
        <f t="shared" si="169"/>
        <v>0</v>
      </c>
      <c r="AG258" s="97" t="str">
        <f t="array" ref="AG258">IF($AF258,MEDIAN(IF(G1SelectionMask="x",IF(INDEX(StdCalcsRefCalcs,$E258,0)&gt;0,INDEX(StdCalcsRefCalcs,$E258,0)),"")),"")</f>
        <v/>
      </c>
      <c r="AH258" s="97" t="str">
        <f t="array" ref="AH258">IF($AF258,QUARTILE(IF(G1SelectionMask="x",IF(INDEX(StdCalcsRefCalcs,$E258,0)&gt;0,INDEX(StdCalcsRefCalcs,$E258,0)),""),1),"")</f>
        <v/>
      </c>
      <c r="AI258" s="97" t="str">
        <f t="array" ref="AI258">IF($AF258,QUARTILE(IF(G1SelectionMask="x",IF(INDEX(StdCalcsRefCalcs,$E258,0)&gt;0,INDEX(StdCalcsRefCalcs,$E258,0)),""),3),"")</f>
        <v/>
      </c>
      <c r="AJ258" s="97" t="str">
        <f t="array" ref="AJ258">IF($AF258,MIN(IF(G1SelectionMask="x",IF(INDEX(StdCalcsRefCalcs,$E258,0)&gt;0,INDEX(StdCalcsRefCalcs,$E258,0)),"")),"")</f>
        <v/>
      </c>
      <c r="AK258" s="97" t="str">
        <f t="array" ref="AK258">IF($AF258,MAX(IF(G1SelectionMask="x",IF(INDEX(StdCalcsRefCalcs,$E258,0)&gt;0,INDEX(StdCalcsRefCalcs,$E258,0)),"")),"")</f>
        <v/>
      </c>
      <c r="AL258" s="97" t="str">
        <f t="shared" si="170"/>
        <v/>
      </c>
      <c r="AM258" s="97" t="str">
        <f t="array" ref="AM258">IF($AF258,STDEVA(IF(G1SelectionMask="x",IF(INDEX(StdCalcsRefCalcs,$E258,0)&gt;0,INDEX(StdCalcsRefCalcs,$E258,0)),"")),"")</f>
        <v/>
      </c>
      <c r="AN258" s="98" t="b">
        <f t="shared" si="109"/>
        <v>0</v>
      </c>
      <c r="AO258" s="98" t="str">
        <f t="array" ref="AO258">IF($AN258,MEDIAN(IF(G2SelectionMask="x",IF(INDEX(StdCalcsRefCalcs,$E258,0)&gt;0,INDEX(StdCalcsRefCalcs,$E258,0)),"")),"")</f>
        <v/>
      </c>
      <c r="AP258" s="98" t="str">
        <f t="array" ref="AP258">IF($AN258,QUARTILE(IF(G2SelectionMask="x",IF(INDEX(StdCalcsRefCalcs,$E258,0)&gt;0,INDEX(StdCalcsRefCalcs,$E258,0)),""),1),"")</f>
        <v/>
      </c>
      <c r="AQ258" s="98" t="str">
        <f t="array" ref="AQ258">IF($AN258,QUARTILE(IF(G2SelectionMask="x",IF(INDEX(StdCalcsRefCalcs,$E258,0)&gt;0,INDEX(StdCalcsRefCalcs,$E258,0)),""),3),"")</f>
        <v/>
      </c>
      <c r="AR258" s="98" t="str">
        <f t="array" ref="AR258">IF($AN258,MIN(IF(G2SelectionMask="x",IF(INDEX(StdCalcsRefCalcs,$E258,0)&gt;0,INDEX(StdCalcsRefCalcs,$E258,0)),"")),"")</f>
        <v/>
      </c>
      <c r="AS258" s="98" t="str">
        <f t="array" ref="AS258">IF($AN258,MAX(IF(G2SelectionMask="x",IF(INDEX(StdCalcsRefCalcs,$E258,0)&gt;0,INDEX(StdCalcsRefCalcs,$E258,0)),"")),"")</f>
        <v/>
      </c>
      <c r="AT258" s="98" t="str">
        <f t="shared" si="110"/>
        <v/>
      </c>
      <c r="AU258" s="98" t="str">
        <f t="array" ref="AU258">IF($AN258,STDEVA(IF(G2SelectionMask="x",IF(INDEX(StdCalcsRefCalcs,$E258,0)&gt;0,INDEX(StdCalcsRefCalcs,$E258,0)),"")),"")</f>
        <v/>
      </c>
      <c r="AV258" s="97" t="b">
        <f t="shared" si="111"/>
        <v>0</v>
      </c>
      <c r="AW258" s="97" t="str">
        <f t="array" ref="AW258">IF($AV258,MEDIAN(IF(G3SelectionMask="x",IF(INDEX(StdCalcsRefCalcs,$E258,0)&gt;0,INDEX(StdCalcsRefCalcs,$E258,0)),"")),"")</f>
        <v/>
      </c>
      <c r="AX258" s="97" t="str">
        <f t="array" ref="AX258">IF($AV258,QUARTILE(IF(G3SelectionMask="x",IF(INDEX(StdCalcsRefCalcs,$E258,0)&gt;0,INDEX(StdCalcsRefCalcs,$E258,0)),""),1),"")</f>
        <v/>
      </c>
      <c r="AY258" s="97" t="str">
        <f t="array" ref="AY258">IF($AV258,QUARTILE(IF(G3SelectionMask="x",IF(INDEX(StdCalcsRefCalcs,$E258,0)&gt;0,INDEX(StdCalcsRefCalcs,$E258,0)),""),3),"")</f>
        <v/>
      </c>
      <c r="AZ258" s="97" t="str">
        <f t="array" ref="AZ258">IF($AV258,MIN(IF(G3SelectionMask="x",IF(INDEX(StdCalcsRefCalcs,$E258,0)&gt;0,INDEX(StdCalcsRefCalcs,$E258,0)),"")),"")</f>
        <v/>
      </c>
      <c r="BA258" s="97" t="str">
        <f t="array" ref="BA258">IF($AV258,MAX(IF(G3SelectionMask="x",IF(INDEX(StdCalcsRefCalcs,$E258,0)&gt;0,INDEX(StdCalcsRefCalcs,$E258,0)),"")),"")</f>
        <v/>
      </c>
      <c r="BB258" s="97" t="str">
        <f t="shared" si="112"/>
        <v/>
      </c>
      <c r="BC258" s="97" t="str">
        <f t="array" ref="BC258">IF($AV258,STDEVA(IF(G3SelectionMask="x",IF(INDEX(StdCalcsRefCalcs,$E258,0)&gt;0,INDEX(StdCalcsRefCalcs,$E258,0)),"")),"")</f>
        <v/>
      </c>
      <c r="BD258" s="98" t="b">
        <f t="shared" si="113"/>
        <v>0</v>
      </c>
      <c r="BE258" s="98" t="str">
        <f t="array" ref="BE258">IF($BD258,MEDIAN(IF(G4SelectionMask="x",IF(INDEX(StdCalcsRefCalcs,$E258,0)&gt;0,INDEX(StdCalcsRefCalcs,$E258,0)),"")),"")</f>
        <v/>
      </c>
      <c r="BF258" s="98" t="str">
        <f t="array" ref="BF258">IF($BD258,QUARTILE(IF(G4SelectionMask="x",IF(INDEX(StdCalcsRefCalcs,$E258,0)&gt;0,INDEX(StdCalcsRefCalcs,$E258,0)),""),1),"")</f>
        <v/>
      </c>
      <c r="BG258" s="98" t="str">
        <f t="array" ref="BG258">IF($BD258,QUARTILE(IF(G4SelectionMask="x",IF(INDEX(StdCalcsRefCalcs,$E258,0)&gt;0,INDEX(StdCalcsRefCalcs,$E258,0)),""),3),"")</f>
        <v/>
      </c>
      <c r="BH258" s="98" t="str">
        <f t="array" ref="BH258">IF($BD258,MIN(IF(G4SelectionMask="x",IF(INDEX(StdCalcsRefCalcs,$E258,0)&gt;0,INDEX(StdCalcsRefCalcs,$E258,0)),"")),"")</f>
        <v/>
      </c>
      <c r="BI258" s="98" t="str">
        <f t="array" ref="BI258">IF($BD258,MAX(IF(G4SelectionMask="x",IF(INDEX(StdCalcsRefCalcs,$E258,0)&gt;0,INDEX(StdCalcsRefCalcs,$E258,0)),"")),"")</f>
        <v/>
      </c>
      <c r="BJ258" s="98" t="str">
        <f t="shared" si="114"/>
        <v/>
      </c>
      <c r="BK258" s="98" t="str">
        <f t="array" ref="BK258">IF($BD258,STDEVA(IF(G4SelectionMask="x",IF(INDEX(StdCalcsRefCalcs,$E258,0)&gt;0,INDEX(StdCalcsRefCalcs,$E258,0)),"")),"")</f>
        <v/>
      </c>
      <c r="BL258" s="97" t="b">
        <f t="shared" si="115"/>
        <v>0</v>
      </c>
      <c r="BM258" s="97" t="str">
        <f t="array" ref="BM258">IF($BL258,MEDIAN(IF(G5SelectionMask="x",IF(INDEX(StdCalcsRefCalcs,$E258,0)&gt;0,INDEX(StdCalcsRefCalcs,$E258,0)),"")),"")</f>
        <v/>
      </c>
      <c r="BN258" s="97" t="str">
        <f t="array" ref="BN258">IF($BL258,QUARTILE(IF(G5SelectionMask="x",IF(INDEX(StdCalcsRefCalcs,$E258,0)&gt;0,INDEX(StdCalcsRefCalcs,$E258,0)),""),1),"")</f>
        <v/>
      </c>
      <c r="BO258" s="97" t="str">
        <f t="array" ref="BO258">IF($BL258,QUARTILE(IF(G5SelectionMask="x",IF(INDEX(StdCalcsRefCalcs,$E258,0)&gt;0,INDEX(StdCalcsRefCalcs,$E258,0)),""),3),"")</f>
        <v/>
      </c>
      <c r="BP258" s="97" t="str">
        <f t="array" ref="BP258">IF($BL258,MIN(IF(G5SelectionMask="x",IF(INDEX(StdCalcsRefCalcs,$E258,0)&gt;0,INDEX(StdCalcsRefCalcs,$E258,0)),"")),"")</f>
        <v/>
      </c>
      <c r="BQ258" s="97" t="str">
        <f t="array" ref="BQ258">IF($BL258,MAX(IF(G5SelectionMask="x",IF(INDEX(StdCalcsRefCalcs,$E258,0)&gt;0,INDEX(StdCalcsRefCalcs,$E258,0)),"")),"")</f>
        <v/>
      </c>
      <c r="BR258" s="97" t="str">
        <f t="shared" si="116"/>
        <v/>
      </c>
      <c r="BS258" s="99" t="str">
        <f t="array" ref="BS258">IF($BL258,STDEVA(IF(G5SelectionMask="x",IF(INDEX(StdCalcsRefCalcs,$E258,0)&gt;0,INDEX(StdCalcsRefCalcs,$E258,0)),"")),"")</f>
        <v/>
      </c>
      <c r="BT258" s="108"/>
      <c r="BU258" s="109" t="str">
        <f t="shared" si="172"/>
        <v/>
      </c>
      <c r="BV258" s="109" t="str">
        <f t="shared" si="172"/>
        <v/>
      </c>
      <c r="BW258" s="109" t="str">
        <f t="shared" si="172"/>
        <v/>
      </c>
      <c r="BX258" s="109" t="str">
        <f t="shared" si="172"/>
        <v/>
      </c>
      <c r="BY258" s="109" t="str">
        <f t="shared" si="172"/>
        <v/>
      </c>
      <c r="BZ258" s="109" t="str">
        <f t="shared" si="172"/>
        <v/>
      </c>
      <c r="CA258" s="109" t="str">
        <f t="shared" si="172"/>
        <v/>
      </c>
      <c r="CB258" s="109" t="str">
        <f t="shared" si="172"/>
        <v/>
      </c>
      <c r="CC258" s="109" t="str">
        <f t="shared" si="172"/>
        <v/>
      </c>
      <c r="CD258" s="109" t="str">
        <f t="shared" si="172"/>
        <v/>
      </c>
      <c r="CE258" s="109" t="str">
        <f t="shared" si="172"/>
        <v/>
      </c>
      <c r="CF258" s="109" t="str">
        <f t="shared" si="172"/>
        <v/>
      </c>
      <c r="CG258" s="109" t="str">
        <f t="shared" si="172"/>
        <v/>
      </c>
      <c r="CH258" s="109" t="str">
        <f t="shared" si="172"/>
        <v/>
      </c>
      <c r="CI258" s="109" t="str">
        <f t="shared" si="172"/>
        <v/>
      </c>
    </row>
    <row r="259" spans="1:87" x14ac:dyDescent="0.2">
      <c r="A259" s="33">
        <f t="shared" si="171"/>
        <v>0</v>
      </c>
      <c r="B259" s="206"/>
      <c r="C259" s="200"/>
      <c r="D259" s="197"/>
      <c r="E259" s="72">
        <f t="shared" si="107"/>
        <v>249</v>
      </c>
      <c r="F259" s="9" t="s">
        <v>3061</v>
      </c>
      <c r="G259" s="9" t="s">
        <v>3064</v>
      </c>
      <c r="H259" s="9" t="s">
        <v>835</v>
      </c>
      <c r="I259" s="9">
        <f t="shared" si="165"/>
        <v>300</v>
      </c>
      <c r="J259" s="9" t="s">
        <v>232</v>
      </c>
      <c r="K259" s="9">
        <f t="shared" si="166"/>
        <v>66</v>
      </c>
      <c r="P259" s="97" t="str">
        <f t="shared" si="136"/>
        <v/>
      </c>
      <c r="Q259" s="97"/>
      <c r="R259" s="97"/>
      <c r="S259" s="97"/>
      <c r="T259" s="97"/>
      <c r="U259" s="98" t="str">
        <f t="shared" si="137"/>
        <v/>
      </c>
      <c r="V259" s="107" t="str">
        <f t="shared" si="138"/>
        <v/>
      </c>
      <c r="W259" s="107" t="str">
        <f t="shared" si="139"/>
        <v/>
      </c>
      <c r="X259" s="107" t="str">
        <f t="shared" si="140"/>
        <v/>
      </c>
      <c r="Y259" s="107" t="str">
        <f t="shared" si="141"/>
        <v/>
      </c>
      <c r="Z259" s="107" t="str">
        <f t="shared" si="142"/>
        <v/>
      </c>
      <c r="AA259" s="107" t="str">
        <f t="shared" si="143"/>
        <v/>
      </c>
      <c r="AB259" s="107" t="str">
        <f t="shared" si="144"/>
        <v/>
      </c>
      <c r="AC259" s="107" t="str">
        <f t="shared" si="145"/>
        <v/>
      </c>
      <c r="AD259" s="107" t="str">
        <f t="shared" si="146"/>
        <v/>
      </c>
      <c r="AE259" s="107" t="str">
        <f t="shared" si="147"/>
        <v/>
      </c>
      <c r="AF259" s="97" t="b">
        <f t="shared" si="169"/>
        <v>0</v>
      </c>
      <c r="AG259" s="97" t="str">
        <f t="array" ref="AG259">IF($AF259,MEDIAN(IF(G1SelectionMask="x",IF(INDEX(StdCalcsRefCalcs,$E259,0)&gt;0,INDEX(StdCalcsRefCalcs,$E259,0)),"")),"")</f>
        <v/>
      </c>
      <c r="AH259" s="97" t="str">
        <f t="array" ref="AH259">IF($AF259,QUARTILE(IF(G1SelectionMask="x",IF(INDEX(StdCalcsRefCalcs,$E259,0)&gt;0,INDEX(StdCalcsRefCalcs,$E259,0)),""),1),"")</f>
        <v/>
      </c>
      <c r="AI259" s="97" t="str">
        <f t="array" ref="AI259">IF($AF259,QUARTILE(IF(G1SelectionMask="x",IF(INDEX(StdCalcsRefCalcs,$E259,0)&gt;0,INDEX(StdCalcsRefCalcs,$E259,0)),""),3),"")</f>
        <v/>
      </c>
      <c r="AJ259" s="97" t="str">
        <f t="array" ref="AJ259">IF($AF259,MIN(IF(G1SelectionMask="x",IF(INDEX(StdCalcsRefCalcs,$E259,0)&gt;0,INDEX(StdCalcsRefCalcs,$E259,0)),"")),"")</f>
        <v/>
      </c>
      <c r="AK259" s="97" t="str">
        <f t="array" ref="AK259">IF($AF259,MAX(IF(G1SelectionMask="x",IF(INDEX(StdCalcsRefCalcs,$E259,0)&gt;0,INDEX(StdCalcsRefCalcs,$E259,0)),"")),"")</f>
        <v/>
      </c>
      <c r="AL259" s="97" t="str">
        <f t="shared" si="170"/>
        <v/>
      </c>
      <c r="AM259" s="97" t="str">
        <f t="array" ref="AM259">IF($AF259,STDEVA(IF(G1SelectionMask="x",IF(INDEX(StdCalcsRefCalcs,$E259,0)&gt;0,INDEX(StdCalcsRefCalcs,$E259,0)),"")),"")</f>
        <v/>
      </c>
      <c r="AN259" s="98" t="b">
        <f t="shared" si="109"/>
        <v>0</v>
      </c>
      <c r="AO259" s="98" t="str">
        <f t="array" ref="AO259">IF($AN259,MEDIAN(IF(G2SelectionMask="x",IF(INDEX(StdCalcsRefCalcs,$E259,0)&gt;0,INDEX(StdCalcsRefCalcs,$E259,0)),"")),"")</f>
        <v/>
      </c>
      <c r="AP259" s="98" t="str">
        <f t="array" ref="AP259">IF($AN259,QUARTILE(IF(G2SelectionMask="x",IF(INDEX(StdCalcsRefCalcs,$E259,0)&gt;0,INDEX(StdCalcsRefCalcs,$E259,0)),""),1),"")</f>
        <v/>
      </c>
      <c r="AQ259" s="98" t="str">
        <f t="array" ref="AQ259">IF($AN259,QUARTILE(IF(G2SelectionMask="x",IF(INDEX(StdCalcsRefCalcs,$E259,0)&gt;0,INDEX(StdCalcsRefCalcs,$E259,0)),""),3),"")</f>
        <v/>
      </c>
      <c r="AR259" s="98" t="str">
        <f t="array" ref="AR259">IF($AN259,MIN(IF(G2SelectionMask="x",IF(INDEX(StdCalcsRefCalcs,$E259,0)&gt;0,INDEX(StdCalcsRefCalcs,$E259,0)),"")),"")</f>
        <v/>
      </c>
      <c r="AS259" s="98" t="str">
        <f t="array" ref="AS259">IF($AN259,MAX(IF(G2SelectionMask="x",IF(INDEX(StdCalcsRefCalcs,$E259,0)&gt;0,INDEX(StdCalcsRefCalcs,$E259,0)),"")),"")</f>
        <v/>
      </c>
      <c r="AT259" s="98" t="str">
        <f t="shared" si="110"/>
        <v/>
      </c>
      <c r="AU259" s="98" t="str">
        <f t="array" ref="AU259">IF($AN259,STDEVA(IF(G2SelectionMask="x",IF(INDEX(StdCalcsRefCalcs,$E259,0)&gt;0,INDEX(StdCalcsRefCalcs,$E259,0)),"")),"")</f>
        <v/>
      </c>
      <c r="AV259" s="97" t="b">
        <f t="shared" si="111"/>
        <v>0</v>
      </c>
      <c r="AW259" s="97" t="str">
        <f t="array" ref="AW259">IF($AV259,MEDIAN(IF(G3SelectionMask="x",IF(INDEX(StdCalcsRefCalcs,$E259,0)&gt;0,INDEX(StdCalcsRefCalcs,$E259,0)),"")),"")</f>
        <v/>
      </c>
      <c r="AX259" s="97" t="str">
        <f t="array" ref="AX259">IF($AV259,QUARTILE(IF(G3SelectionMask="x",IF(INDEX(StdCalcsRefCalcs,$E259,0)&gt;0,INDEX(StdCalcsRefCalcs,$E259,0)),""),1),"")</f>
        <v/>
      </c>
      <c r="AY259" s="97" t="str">
        <f t="array" ref="AY259">IF($AV259,QUARTILE(IF(G3SelectionMask="x",IF(INDEX(StdCalcsRefCalcs,$E259,0)&gt;0,INDEX(StdCalcsRefCalcs,$E259,0)),""),3),"")</f>
        <v/>
      </c>
      <c r="AZ259" s="97" t="str">
        <f t="array" ref="AZ259">IF($AV259,MIN(IF(G3SelectionMask="x",IF(INDEX(StdCalcsRefCalcs,$E259,0)&gt;0,INDEX(StdCalcsRefCalcs,$E259,0)),"")),"")</f>
        <v/>
      </c>
      <c r="BA259" s="97" t="str">
        <f t="array" ref="BA259">IF($AV259,MAX(IF(G3SelectionMask="x",IF(INDEX(StdCalcsRefCalcs,$E259,0)&gt;0,INDEX(StdCalcsRefCalcs,$E259,0)),"")),"")</f>
        <v/>
      </c>
      <c r="BB259" s="97" t="str">
        <f t="shared" si="112"/>
        <v/>
      </c>
      <c r="BC259" s="97" t="str">
        <f t="array" ref="BC259">IF($AV259,STDEVA(IF(G3SelectionMask="x",IF(INDEX(StdCalcsRefCalcs,$E259,0)&gt;0,INDEX(StdCalcsRefCalcs,$E259,0)),"")),"")</f>
        <v/>
      </c>
      <c r="BD259" s="98" t="b">
        <f t="shared" si="113"/>
        <v>0</v>
      </c>
      <c r="BE259" s="98" t="str">
        <f t="array" ref="BE259">IF($BD259,MEDIAN(IF(G4SelectionMask="x",IF(INDEX(StdCalcsRefCalcs,$E259,0)&gt;0,INDEX(StdCalcsRefCalcs,$E259,0)),"")),"")</f>
        <v/>
      </c>
      <c r="BF259" s="98" t="str">
        <f t="array" ref="BF259">IF($BD259,QUARTILE(IF(G4SelectionMask="x",IF(INDEX(StdCalcsRefCalcs,$E259,0)&gt;0,INDEX(StdCalcsRefCalcs,$E259,0)),""),1),"")</f>
        <v/>
      </c>
      <c r="BG259" s="98" t="str">
        <f t="array" ref="BG259">IF($BD259,QUARTILE(IF(G4SelectionMask="x",IF(INDEX(StdCalcsRefCalcs,$E259,0)&gt;0,INDEX(StdCalcsRefCalcs,$E259,0)),""),3),"")</f>
        <v/>
      </c>
      <c r="BH259" s="98" t="str">
        <f t="array" ref="BH259">IF($BD259,MIN(IF(G4SelectionMask="x",IF(INDEX(StdCalcsRefCalcs,$E259,0)&gt;0,INDEX(StdCalcsRefCalcs,$E259,0)),"")),"")</f>
        <v/>
      </c>
      <c r="BI259" s="98" t="str">
        <f t="array" ref="BI259">IF($BD259,MAX(IF(G4SelectionMask="x",IF(INDEX(StdCalcsRefCalcs,$E259,0)&gt;0,INDEX(StdCalcsRefCalcs,$E259,0)),"")),"")</f>
        <v/>
      </c>
      <c r="BJ259" s="98" t="str">
        <f t="shared" si="114"/>
        <v/>
      </c>
      <c r="BK259" s="98" t="str">
        <f t="array" ref="BK259">IF($BD259,STDEVA(IF(G4SelectionMask="x",IF(INDEX(StdCalcsRefCalcs,$E259,0)&gt;0,INDEX(StdCalcsRefCalcs,$E259,0)),"")),"")</f>
        <v/>
      </c>
      <c r="BL259" s="97" t="b">
        <f t="shared" si="115"/>
        <v>0</v>
      </c>
      <c r="BM259" s="97" t="str">
        <f t="array" ref="BM259">IF($BL259,MEDIAN(IF(G5SelectionMask="x",IF(INDEX(StdCalcsRefCalcs,$E259,0)&gt;0,INDEX(StdCalcsRefCalcs,$E259,0)),"")),"")</f>
        <v/>
      </c>
      <c r="BN259" s="97" t="str">
        <f t="array" ref="BN259">IF($BL259,QUARTILE(IF(G5SelectionMask="x",IF(INDEX(StdCalcsRefCalcs,$E259,0)&gt;0,INDEX(StdCalcsRefCalcs,$E259,0)),""),1),"")</f>
        <v/>
      </c>
      <c r="BO259" s="97" t="str">
        <f t="array" ref="BO259">IF($BL259,QUARTILE(IF(G5SelectionMask="x",IF(INDEX(StdCalcsRefCalcs,$E259,0)&gt;0,INDEX(StdCalcsRefCalcs,$E259,0)),""),3),"")</f>
        <v/>
      </c>
      <c r="BP259" s="97" t="str">
        <f t="array" ref="BP259">IF($BL259,MIN(IF(G5SelectionMask="x",IF(INDEX(StdCalcsRefCalcs,$E259,0)&gt;0,INDEX(StdCalcsRefCalcs,$E259,0)),"")),"")</f>
        <v/>
      </c>
      <c r="BQ259" s="97" t="str">
        <f t="array" ref="BQ259">IF($BL259,MAX(IF(G5SelectionMask="x",IF(INDEX(StdCalcsRefCalcs,$E259,0)&gt;0,INDEX(StdCalcsRefCalcs,$E259,0)),"")),"")</f>
        <v/>
      </c>
      <c r="BR259" s="97" t="str">
        <f t="shared" si="116"/>
        <v/>
      </c>
      <c r="BS259" s="99" t="str">
        <f t="array" ref="BS259">IF($BL259,STDEVA(IF(G5SelectionMask="x",IF(INDEX(StdCalcsRefCalcs,$E259,0)&gt;0,INDEX(StdCalcsRefCalcs,$E259,0)),"")),"")</f>
        <v/>
      </c>
      <c r="BT259" s="108"/>
      <c r="BU259" s="109" t="str">
        <f t="shared" si="172"/>
        <v/>
      </c>
      <c r="BV259" s="109" t="str">
        <f t="shared" si="172"/>
        <v/>
      </c>
      <c r="BW259" s="109" t="str">
        <f t="shared" si="172"/>
        <v/>
      </c>
      <c r="BX259" s="109" t="str">
        <f t="shared" si="172"/>
        <v/>
      </c>
      <c r="BY259" s="109" t="str">
        <f t="shared" si="172"/>
        <v/>
      </c>
      <c r="BZ259" s="109" t="str">
        <f t="shared" si="172"/>
        <v/>
      </c>
      <c r="CA259" s="109" t="str">
        <f t="shared" si="172"/>
        <v/>
      </c>
      <c r="CB259" s="109" t="str">
        <f t="shared" si="172"/>
        <v/>
      </c>
      <c r="CC259" s="109" t="str">
        <f t="shared" si="172"/>
        <v/>
      </c>
      <c r="CD259" s="109" t="str">
        <f t="shared" si="172"/>
        <v/>
      </c>
      <c r="CE259" s="109" t="str">
        <f t="shared" si="172"/>
        <v/>
      </c>
      <c r="CF259" s="109" t="str">
        <f t="shared" si="172"/>
        <v/>
      </c>
      <c r="CG259" s="109" t="str">
        <f t="shared" si="172"/>
        <v/>
      </c>
      <c r="CH259" s="109" t="str">
        <f t="shared" si="172"/>
        <v/>
      </c>
      <c r="CI259" s="109" t="str">
        <f t="shared" si="172"/>
        <v/>
      </c>
    </row>
    <row r="260" spans="1:87" x14ac:dyDescent="0.2">
      <c r="A260" s="33">
        <f t="shared" si="171"/>
        <v>0</v>
      </c>
      <c r="B260" s="206"/>
      <c r="C260" s="200"/>
      <c r="D260" s="197"/>
      <c r="E260" s="72">
        <f t="shared" si="107"/>
        <v>250</v>
      </c>
      <c r="F260" s="9" t="s">
        <v>3062</v>
      </c>
      <c r="G260" s="9" t="s">
        <v>3064</v>
      </c>
      <c r="H260" s="9" t="s">
        <v>835</v>
      </c>
      <c r="I260" s="9">
        <f t="shared" si="165"/>
        <v>300</v>
      </c>
      <c r="J260" s="9" t="s">
        <v>233</v>
      </c>
      <c r="K260" s="9">
        <f t="shared" si="166"/>
        <v>105</v>
      </c>
      <c r="P260" s="97" t="str">
        <f t="shared" si="136"/>
        <v/>
      </c>
      <c r="Q260" s="97"/>
      <c r="R260" s="97"/>
      <c r="S260" s="97"/>
      <c r="T260" s="97"/>
      <c r="U260" s="98" t="str">
        <f t="shared" si="137"/>
        <v/>
      </c>
      <c r="V260" s="107" t="str">
        <f t="shared" si="138"/>
        <v/>
      </c>
      <c r="W260" s="107" t="str">
        <f t="shared" si="139"/>
        <v/>
      </c>
      <c r="X260" s="107" t="str">
        <f t="shared" si="140"/>
        <v/>
      </c>
      <c r="Y260" s="107" t="str">
        <f t="shared" si="141"/>
        <v/>
      </c>
      <c r="Z260" s="107" t="str">
        <f t="shared" si="142"/>
        <v/>
      </c>
      <c r="AA260" s="107" t="str">
        <f t="shared" si="143"/>
        <v/>
      </c>
      <c r="AB260" s="107" t="str">
        <f t="shared" si="144"/>
        <v/>
      </c>
      <c r="AC260" s="107" t="str">
        <f t="shared" si="145"/>
        <v/>
      </c>
      <c r="AD260" s="107" t="str">
        <f t="shared" si="146"/>
        <v/>
      </c>
      <c r="AE260" s="107" t="str">
        <f t="shared" si="147"/>
        <v/>
      </c>
      <c r="AF260" s="97" t="b">
        <f t="shared" si="169"/>
        <v>0</v>
      </c>
      <c r="AG260" s="97" t="str">
        <f t="array" ref="AG260">IF($AF260,MEDIAN(IF(G1SelectionMask="x",IF(INDEX(StdCalcsRefCalcs,$E260,0)&gt;0,INDEX(StdCalcsRefCalcs,$E260,0)),"")),"")</f>
        <v/>
      </c>
      <c r="AH260" s="97" t="str">
        <f t="array" ref="AH260">IF($AF260,QUARTILE(IF(G1SelectionMask="x",IF(INDEX(StdCalcsRefCalcs,$E260,0)&gt;0,INDEX(StdCalcsRefCalcs,$E260,0)),""),1),"")</f>
        <v/>
      </c>
      <c r="AI260" s="97" t="str">
        <f t="array" ref="AI260">IF($AF260,QUARTILE(IF(G1SelectionMask="x",IF(INDEX(StdCalcsRefCalcs,$E260,0)&gt;0,INDEX(StdCalcsRefCalcs,$E260,0)),""),3),"")</f>
        <v/>
      </c>
      <c r="AJ260" s="97" t="str">
        <f t="array" ref="AJ260">IF($AF260,MIN(IF(G1SelectionMask="x",IF(INDEX(StdCalcsRefCalcs,$E260,0)&gt;0,INDEX(StdCalcsRefCalcs,$E260,0)),"")),"")</f>
        <v/>
      </c>
      <c r="AK260" s="97" t="str">
        <f t="array" ref="AK260">IF($AF260,MAX(IF(G1SelectionMask="x",IF(INDEX(StdCalcsRefCalcs,$E260,0)&gt;0,INDEX(StdCalcsRefCalcs,$E260,0)),"")),"")</f>
        <v/>
      </c>
      <c r="AL260" s="97" t="str">
        <f t="shared" si="170"/>
        <v/>
      </c>
      <c r="AM260" s="97" t="str">
        <f t="array" ref="AM260">IF($AF260,STDEVA(IF(G1SelectionMask="x",IF(INDEX(StdCalcsRefCalcs,$E260,0)&gt;0,INDEX(StdCalcsRefCalcs,$E260,0)),"")),"")</f>
        <v/>
      </c>
      <c r="AN260" s="98" t="b">
        <f t="shared" si="109"/>
        <v>0</v>
      </c>
      <c r="AO260" s="98" t="str">
        <f t="array" ref="AO260">IF($AN260,MEDIAN(IF(G2SelectionMask="x",IF(INDEX(StdCalcsRefCalcs,$E260,0)&gt;0,INDEX(StdCalcsRefCalcs,$E260,0)),"")),"")</f>
        <v/>
      </c>
      <c r="AP260" s="98" t="str">
        <f t="array" ref="AP260">IF($AN260,QUARTILE(IF(G2SelectionMask="x",IF(INDEX(StdCalcsRefCalcs,$E260,0)&gt;0,INDEX(StdCalcsRefCalcs,$E260,0)),""),1),"")</f>
        <v/>
      </c>
      <c r="AQ260" s="98" t="str">
        <f t="array" ref="AQ260">IF($AN260,QUARTILE(IF(G2SelectionMask="x",IF(INDEX(StdCalcsRefCalcs,$E260,0)&gt;0,INDEX(StdCalcsRefCalcs,$E260,0)),""),3),"")</f>
        <v/>
      </c>
      <c r="AR260" s="98" t="str">
        <f t="array" ref="AR260">IF($AN260,MIN(IF(G2SelectionMask="x",IF(INDEX(StdCalcsRefCalcs,$E260,0)&gt;0,INDEX(StdCalcsRefCalcs,$E260,0)),"")),"")</f>
        <v/>
      </c>
      <c r="AS260" s="98" t="str">
        <f t="array" ref="AS260">IF($AN260,MAX(IF(G2SelectionMask="x",IF(INDEX(StdCalcsRefCalcs,$E260,0)&gt;0,INDEX(StdCalcsRefCalcs,$E260,0)),"")),"")</f>
        <v/>
      </c>
      <c r="AT260" s="98" t="str">
        <f t="shared" si="110"/>
        <v/>
      </c>
      <c r="AU260" s="98" t="str">
        <f t="array" ref="AU260">IF($AN260,STDEVA(IF(G2SelectionMask="x",IF(INDEX(StdCalcsRefCalcs,$E260,0)&gt;0,INDEX(StdCalcsRefCalcs,$E260,0)),"")),"")</f>
        <v/>
      </c>
      <c r="AV260" s="97" t="b">
        <f t="shared" si="111"/>
        <v>0</v>
      </c>
      <c r="AW260" s="97" t="str">
        <f t="array" ref="AW260">IF($AV260,MEDIAN(IF(G3SelectionMask="x",IF(INDEX(StdCalcsRefCalcs,$E260,0)&gt;0,INDEX(StdCalcsRefCalcs,$E260,0)),"")),"")</f>
        <v/>
      </c>
      <c r="AX260" s="97" t="str">
        <f t="array" ref="AX260">IF($AV260,QUARTILE(IF(G3SelectionMask="x",IF(INDEX(StdCalcsRefCalcs,$E260,0)&gt;0,INDEX(StdCalcsRefCalcs,$E260,0)),""),1),"")</f>
        <v/>
      </c>
      <c r="AY260" s="97" t="str">
        <f t="array" ref="AY260">IF($AV260,QUARTILE(IF(G3SelectionMask="x",IF(INDEX(StdCalcsRefCalcs,$E260,0)&gt;0,INDEX(StdCalcsRefCalcs,$E260,0)),""),3),"")</f>
        <v/>
      </c>
      <c r="AZ260" s="97" t="str">
        <f t="array" ref="AZ260">IF($AV260,MIN(IF(G3SelectionMask="x",IF(INDEX(StdCalcsRefCalcs,$E260,0)&gt;0,INDEX(StdCalcsRefCalcs,$E260,0)),"")),"")</f>
        <v/>
      </c>
      <c r="BA260" s="97" t="str">
        <f t="array" ref="BA260">IF($AV260,MAX(IF(G3SelectionMask="x",IF(INDEX(StdCalcsRefCalcs,$E260,0)&gt;0,INDEX(StdCalcsRefCalcs,$E260,0)),"")),"")</f>
        <v/>
      </c>
      <c r="BB260" s="97" t="str">
        <f t="shared" si="112"/>
        <v/>
      </c>
      <c r="BC260" s="97" t="str">
        <f t="array" ref="BC260">IF($AV260,STDEVA(IF(G3SelectionMask="x",IF(INDEX(StdCalcsRefCalcs,$E260,0)&gt;0,INDEX(StdCalcsRefCalcs,$E260,0)),"")),"")</f>
        <v/>
      </c>
      <c r="BD260" s="98" t="b">
        <f t="shared" si="113"/>
        <v>0</v>
      </c>
      <c r="BE260" s="98" t="str">
        <f t="array" ref="BE260">IF($BD260,MEDIAN(IF(G4SelectionMask="x",IF(INDEX(StdCalcsRefCalcs,$E260,0)&gt;0,INDEX(StdCalcsRefCalcs,$E260,0)),"")),"")</f>
        <v/>
      </c>
      <c r="BF260" s="98" t="str">
        <f t="array" ref="BF260">IF($BD260,QUARTILE(IF(G4SelectionMask="x",IF(INDEX(StdCalcsRefCalcs,$E260,0)&gt;0,INDEX(StdCalcsRefCalcs,$E260,0)),""),1),"")</f>
        <v/>
      </c>
      <c r="BG260" s="98" t="str">
        <f t="array" ref="BG260">IF($BD260,QUARTILE(IF(G4SelectionMask="x",IF(INDEX(StdCalcsRefCalcs,$E260,0)&gt;0,INDEX(StdCalcsRefCalcs,$E260,0)),""),3),"")</f>
        <v/>
      </c>
      <c r="BH260" s="98" t="str">
        <f t="array" ref="BH260">IF($BD260,MIN(IF(G4SelectionMask="x",IF(INDEX(StdCalcsRefCalcs,$E260,0)&gt;0,INDEX(StdCalcsRefCalcs,$E260,0)),"")),"")</f>
        <v/>
      </c>
      <c r="BI260" s="98" t="str">
        <f t="array" ref="BI260">IF($BD260,MAX(IF(G4SelectionMask="x",IF(INDEX(StdCalcsRefCalcs,$E260,0)&gt;0,INDEX(StdCalcsRefCalcs,$E260,0)),"")),"")</f>
        <v/>
      </c>
      <c r="BJ260" s="98" t="str">
        <f t="shared" si="114"/>
        <v/>
      </c>
      <c r="BK260" s="98" t="str">
        <f t="array" ref="BK260">IF($BD260,STDEVA(IF(G4SelectionMask="x",IF(INDEX(StdCalcsRefCalcs,$E260,0)&gt;0,INDEX(StdCalcsRefCalcs,$E260,0)),"")),"")</f>
        <v/>
      </c>
      <c r="BL260" s="97" t="b">
        <f t="shared" si="115"/>
        <v>0</v>
      </c>
      <c r="BM260" s="97" t="str">
        <f t="array" ref="BM260">IF($BL260,MEDIAN(IF(G5SelectionMask="x",IF(INDEX(StdCalcsRefCalcs,$E260,0)&gt;0,INDEX(StdCalcsRefCalcs,$E260,0)),"")),"")</f>
        <v/>
      </c>
      <c r="BN260" s="97" t="str">
        <f t="array" ref="BN260">IF($BL260,QUARTILE(IF(G5SelectionMask="x",IF(INDEX(StdCalcsRefCalcs,$E260,0)&gt;0,INDEX(StdCalcsRefCalcs,$E260,0)),""),1),"")</f>
        <v/>
      </c>
      <c r="BO260" s="97" t="str">
        <f t="array" ref="BO260">IF($BL260,QUARTILE(IF(G5SelectionMask="x",IF(INDEX(StdCalcsRefCalcs,$E260,0)&gt;0,INDEX(StdCalcsRefCalcs,$E260,0)),""),3),"")</f>
        <v/>
      </c>
      <c r="BP260" s="97" t="str">
        <f t="array" ref="BP260">IF($BL260,MIN(IF(G5SelectionMask="x",IF(INDEX(StdCalcsRefCalcs,$E260,0)&gt;0,INDEX(StdCalcsRefCalcs,$E260,0)),"")),"")</f>
        <v/>
      </c>
      <c r="BQ260" s="97" t="str">
        <f t="array" ref="BQ260">IF($BL260,MAX(IF(G5SelectionMask="x",IF(INDEX(StdCalcsRefCalcs,$E260,0)&gt;0,INDEX(StdCalcsRefCalcs,$E260,0)),"")),"")</f>
        <v/>
      </c>
      <c r="BR260" s="97" t="str">
        <f t="shared" si="116"/>
        <v/>
      </c>
      <c r="BS260" s="99" t="str">
        <f t="array" ref="BS260">IF($BL260,STDEVA(IF(G5SelectionMask="x",IF(INDEX(StdCalcsRefCalcs,$E260,0)&gt;0,INDEX(StdCalcsRefCalcs,$E260,0)),"")),"")</f>
        <v/>
      </c>
      <c r="BT260" s="108"/>
      <c r="BU260" s="109" t="str">
        <f t="shared" si="172"/>
        <v/>
      </c>
      <c r="BV260" s="109" t="str">
        <f t="shared" si="172"/>
        <v/>
      </c>
      <c r="BW260" s="109" t="str">
        <f t="shared" si="172"/>
        <v/>
      </c>
      <c r="BX260" s="109" t="str">
        <f t="shared" si="172"/>
        <v/>
      </c>
      <c r="BY260" s="109" t="str">
        <f t="shared" si="172"/>
        <v/>
      </c>
      <c r="BZ260" s="109" t="str">
        <f t="shared" si="172"/>
        <v/>
      </c>
      <c r="CA260" s="109" t="str">
        <f t="shared" si="172"/>
        <v/>
      </c>
      <c r="CB260" s="109" t="str">
        <f t="shared" si="172"/>
        <v/>
      </c>
      <c r="CC260" s="109" t="str">
        <f t="shared" si="172"/>
        <v/>
      </c>
      <c r="CD260" s="109" t="str">
        <f t="shared" si="172"/>
        <v/>
      </c>
      <c r="CE260" s="109" t="str">
        <f t="shared" si="172"/>
        <v/>
      </c>
      <c r="CF260" s="109" t="str">
        <f t="shared" si="172"/>
        <v/>
      </c>
      <c r="CG260" s="109" t="str">
        <f t="shared" si="172"/>
        <v/>
      </c>
      <c r="CH260" s="109" t="str">
        <f t="shared" si="172"/>
        <v/>
      </c>
      <c r="CI260" s="109" t="str">
        <f t="shared" si="172"/>
        <v/>
      </c>
    </row>
    <row r="261" spans="1:87" x14ac:dyDescent="0.2">
      <c r="A261" s="33">
        <f t="shared" si="171"/>
        <v>0</v>
      </c>
      <c r="B261" s="206"/>
      <c r="C261" s="200"/>
      <c r="D261" s="197"/>
      <c r="E261" s="72">
        <f t="shared" si="107"/>
        <v>251</v>
      </c>
      <c r="F261" s="9" t="s">
        <v>3063</v>
      </c>
      <c r="G261" s="9" t="s">
        <v>3064</v>
      </c>
      <c r="H261" s="9" t="s">
        <v>835</v>
      </c>
      <c r="I261" s="9">
        <f t="shared" si="165"/>
        <v>300</v>
      </c>
      <c r="J261" s="9" t="s">
        <v>234</v>
      </c>
      <c r="K261" s="9">
        <f t="shared" si="166"/>
        <v>124</v>
      </c>
      <c r="P261" s="97" t="str">
        <f t="shared" si="136"/>
        <v/>
      </c>
      <c r="Q261" s="97"/>
      <c r="R261" s="97"/>
      <c r="S261" s="97"/>
      <c r="T261" s="97"/>
      <c r="U261" s="98" t="str">
        <f t="shared" si="137"/>
        <v/>
      </c>
      <c r="V261" s="107" t="str">
        <f t="shared" si="138"/>
        <v/>
      </c>
      <c r="W261" s="107" t="str">
        <f t="shared" si="139"/>
        <v/>
      </c>
      <c r="X261" s="107" t="str">
        <f t="shared" si="140"/>
        <v/>
      </c>
      <c r="Y261" s="107" t="str">
        <f t="shared" si="141"/>
        <v/>
      </c>
      <c r="Z261" s="107" t="str">
        <f t="shared" si="142"/>
        <v/>
      </c>
      <c r="AA261" s="107" t="str">
        <f t="shared" si="143"/>
        <v/>
      </c>
      <c r="AB261" s="107" t="str">
        <f t="shared" si="144"/>
        <v/>
      </c>
      <c r="AC261" s="107" t="str">
        <f t="shared" si="145"/>
        <v/>
      </c>
      <c r="AD261" s="107" t="str">
        <f t="shared" si="146"/>
        <v/>
      </c>
      <c r="AE261" s="107" t="str">
        <f t="shared" si="147"/>
        <v/>
      </c>
      <c r="AF261" s="97" t="b">
        <f t="shared" si="169"/>
        <v>0</v>
      </c>
      <c r="AG261" s="97" t="str">
        <f t="array" ref="AG261">IF($AF261,MEDIAN(IF(G1SelectionMask="x",IF(INDEX(StdCalcsRefCalcs,$E261,0)&gt;0,INDEX(StdCalcsRefCalcs,$E261,0)),"")),"")</f>
        <v/>
      </c>
      <c r="AH261" s="97" t="str">
        <f t="array" ref="AH261">IF($AF261,QUARTILE(IF(G1SelectionMask="x",IF(INDEX(StdCalcsRefCalcs,$E261,0)&gt;0,INDEX(StdCalcsRefCalcs,$E261,0)),""),1),"")</f>
        <v/>
      </c>
      <c r="AI261" s="97" t="str">
        <f t="array" ref="AI261">IF($AF261,QUARTILE(IF(G1SelectionMask="x",IF(INDEX(StdCalcsRefCalcs,$E261,0)&gt;0,INDEX(StdCalcsRefCalcs,$E261,0)),""),3),"")</f>
        <v/>
      </c>
      <c r="AJ261" s="97" t="str">
        <f t="array" ref="AJ261">IF($AF261,MIN(IF(G1SelectionMask="x",IF(INDEX(StdCalcsRefCalcs,$E261,0)&gt;0,INDEX(StdCalcsRefCalcs,$E261,0)),"")),"")</f>
        <v/>
      </c>
      <c r="AK261" s="97" t="str">
        <f t="array" ref="AK261">IF($AF261,MAX(IF(G1SelectionMask="x",IF(INDEX(StdCalcsRefCalcs,$E261,0)&gt;0,INDEX(StdCalcsRefCalcs,$E261,0)),"")),"")</f>
        <v/>
      </c>
      <c r="AL261" s="97" t="str">
        <f t="shared" si="170"/>
        <v/>
      </c>
      <c r="AM261" s="97" t="str">
        <f t="array" ref="AM261">IF($AF261,STDEVA(IF(G1SelectionMask="x",IF(INDEX(StdCalcsRefCalcs,$E261,0)&gt;0,INDEX(StdCalcsRefCalcs,$E261,0)),"")),"")</f>
        <v/>
      </c>
      <c r="AN261" s="98" t="b">
        <f t="shared" si="109"/>
        <v>0</v>
      </c>
      <c r="AO261" s="98" t="str">
        <f t="array" ref="AO261">IF($AN261,MEDIAN(IF(G2SelectionMask="x",IF(INDEX(StdCalcsRefCalcs,$E261,0)&gt;0,INDEX(StdCalcsRefCalcs,$E261,0)),"")),"")</f>
        <v/>
      </c>
      <c r="AP261" s="98" t="str">
        <f t="array" ref="AP261">IF($AN261,QUARTILE(IF(G2SelectionMask="x",IF(INDEX(StdCalcsRefCalcs,$E261,0)&gt;0,INDEX(StdCalcsRefCalcs,$E261,0)),""),1),"")</f>
        <v/>
      </c>
      <c r="AQ261" s="98" t="str">
        <f t="array" ref="AQ261">IF($AN261,QUARTILE(IF(G2SelectionMask="x",IF(INDEX(StdCalcsRefCalcs,$E261,0)&gt;0,INDEX(StdCalcsRefCalcs,$E261,0)),""),3),"")</f>
        <v/>
      </c>
      <c r="AR261" s="98" t="str">
        <f t="array" ref="AR261">IF($AN261,MIN(IF(G2SelectionMask="x",IF(INDEX(StdCalcsRefCalcs,$E261,0)&gt;0,INDEX(StdCalcsRefCalcs,$E261,0)),"")),"")</f>
        <v/>
      </c>
      <c r="AS261" s="98" t="str">
        <f t="array" ref="AS261">IF($AN261,MAX(IF(G2SelectionMask="x",IF(INDEX(StdCalcsRefCalcs,$E261,0)&gt;0,INDEX(StdCalcsRefCalcs,$E261,0)),"")),"")</f>
        <v/>
      </c>
      <c r="AT261" s="98" t="str">
        <f t="shared" si="110"/>
        <v/>
      </c>
      <c r="AU261" s="98" t="str">
        <f t="array" ref="AU261">IF($AN261,STDEVA(IF(G2SelectionMask="x",IF(INDEX(StdCalcsRefCalcs,$E261,0)&gt;0,INDEX(StdCalcsRefCalcs,$E261,0)),"")),"")</f>
        <v/>
      </c>
      <c r="AV261" s="97" t="b">
        <f t="shared" si="111"/>
        <v>0</v>
      </c>
      <c r="AW261" s="97" t="str">
        <f t="array" ref="AW261">IF($AV261,MEDIAN(IF(G3SelectionMask="x",IF(INDEX(StdCalcsRefCalcs,$E261,0)&gt;0,INDEX(StdCalcsRefCalcs,$E261,0)),"")),"")</f>
        <v/>
      </c>
      <c r="AX261" s="97" t="str">
        <f t="array" ref="AX261">IF($AV261,QUARTILE(IF(G3SelectionMask="x",IF(INDEX(StdCalcsRefCalcs,$E261,0)&gt;0,INDEX(StdCalcsRefCalcs,$E261,0)),""),1),"")</f>
        <v/>
      </c>
      <c r="AY261" s="97" t="str">
        <f t="array" ref="AY261">IF($AV261,QUARTILE(IF(G3SelectionMask="x",IF(INDEX(StdCalcsRefCalcs,$E261,0)&gt;0,INDEX(StdCalcsRefCalcs,$E261,0)),""),3),"")</f>
        <v/>
      </c>
      <c r="AZ261" s="97" t="str">
        <f t="array" ref="AZ261">IF($AV261,MIN(IF(G3SelectionMask="x",IF(INDEX(StdCalcsRefCalcs,$E261,0)&gt;0,INDEX(StdCalcsRefCalcs,$E261,0)),"")),"")</f>
        <v/>
      </c>
      <c r="BA261" s="97" t="str">
        <f t="array" ref="BA261">IF($AV261,MAX(IF(G3SelectionMask="x",IF(INDEX(StdCalcsRefCalcs,$E261,0)&gt;0,INDEX(StdCalcsRefCalcs,$E261,0)),"")),"")</f>
        <v/>
      </c>
      <c r="BB261" s="97" t="str">
        <f t="shared" si="112"/>
        <v/>
      </c>
      <c r="BC261" s="97" t="str">
        <f t="array" ref="BC261">IF($AV261,STDEVA(IF(G3SelectionMask="x",IF(INDEX(StdCalcsRefCalcs,$E261,0)&gt;0,INDEX(StdCalcsRefCalcs,$E261,0)),"")),"")</f>
        <v/>
      </c>
      <c r="BD261" s="98" t="b">
        <f t="shared" si="113"/>
        <v>0</v>
      </c>
      <c r="BE261" s="98" t="str">
        <f t="array" ref="BE261">IF($BD261,MEDIAN(IF(G4SelectionMask="x",IF(INDEX(StdCalcsRefCalcs,$E261,0)&gt;0,INDEX(StdCalcsRefCalcs,$E261,0)),"")),"")</f>
        <v/>
      </c>
      <c r="BF261" s="98" t="str">
        <f t="array" ref="BF261">IF($BD261,QUARTILE(IF(G4SelectionMask="x",IF(INDEX(StdCalcsRefCalcs,$E261,0)&gt;0,INDEX(StdCalcsRefCalcs,$E261,0)),""),1),"")</f>
        <v/>
      </c>
      <c r="BG261" s="98" t="str">
        <f t="array" ref="BG261">IF($BD261,QUARTILE(IF(G4SelectionMask="x",IF(INDEX(StdCalcsRefCalcs,$E261,0)&gt;0,INDEX(StdCalcsRefCalcs,$E261,0)),""),3),"")</f>
        <v/>
      </c>
      <c r="BH261" s="98" t="str">
        <f t="array" ref="BH261">IF($BD261,MIN(IF(G4SelectionMask="x",IF(INDEX(StdCalcsRefCalcs,$E261,0)&gt;0,INDEX(StdCalcsRefCalcs,$E261,0)),"")),"")</f>
        <v/>
      </c>
      <c r="BI261" s="98" t="str">
        <f t="array" ref="BI261">IF($BD261,MAX(IF(G4SelectionMask="x",IF(INDEX(StdCalcsRefCalcs,$E261,0)&gt;0,INDEX(StdCalcsRefCalcs,$E261,0)),"")),"")</f>
        <v/>
      </c>
      <c r="BJ261" s="98" t="str">
        <f t="shared" si="114"/>
        <v/>
      </c>
      <c r="BK261" s="98" t="str">
        <f t="array" ref="BK261">IF($BD261,STDEVA(IF(G4SelectionMask="x",IF(INDEX(StdCalcsRefCalcs,$E261,0)&gt;0,INDEX(StdCalcsRefCalcs,$E261,0)),"")),"")</f>
        <v/>
      </c>
      <c r="BL261" s="97" t="b">
        <f t="shared" si="115"/>
        <v>0</v>
      </c>
      <c r="BM261" s="97" t="str">
        <f t="array" ref="BM261">IF($BL261,MEDIAN(IF(G5SelectionMask="x",IF(INDEX(StdCalcsRefCalcs,$E261,0)&gt;0,INDEX(StdCalcsRefCalcs,$E261,0)),"")),"")</f>
        <v/>
      </c>
      <c r="BN261" s="97" t="str">
        <f t="array" ref="BN261">IF($BL261,QUARTILE(IF(G5SelectionMask="x",IF(INDEX(StdCalcsRefCalcs,$E261,0)&gt;0,INDEX(StdCalcsRefCalcs,$E261,0)),""),1),"")</f>
        <v/>
      </c>
      <c r="BO261" s="97" t="str">
        <f t="array" ref="BO261">IF($BL261,QUARTILE(IF(G5SelectionMask="x",IF(INDEX(StdCalcsRefCalcs,$E261,0)&gt;0,INDEX(StdCalcsRefCalcs,$E261,0)),""),3),"")</f>
        <v/>
      </c>
      <c r="BP261" s="97" t="str">
        <f t="array" ref="BP261">IF($BL261,MIN(IF(G5SelectionMask="x",IF(INDEX(StdCalcsRefCalcs,$E261,0)&gt;0,INDEX(StdCalcsRefCalcs,$E261,0)),"")),"")</f>
        <v/>
      </c>
      <c r="BQ261" s="97" t="str">
        <f t="array" ref="BQ261">IF($BL261,MAX(IF(G5SelectionMask="x",IF(INDEX(StdCalcsRefCalcs,$E261,0)&gt;0,INDEX(StdCalcsRefCalcs,$E261,0)),"")),"")</f>
        <v/>
      </c>
      <c r="BR261" s="97" t="str">
        <f t="shared" si="116"/>
        <v/>
      </c>
      <c r="BS261" s="99" t="str">
        <f t="array" ref="BS261">IF($BL261,STDEVA(IF(G5SelectionMask="x",IF(INDEX(StdCalcsRefCalcs,$E261,0)&gt;0,INDEX(StdCalcsRefCalcs,$E261,0)),"")),"")</f>
        <v/>
      </c>
      <c r="BT261" s="108"/>
      <c r="BU261" s="109" t="str">
        <f t="shared" si="172"/>
        <v/>
      </c>
      <c r="BV261" s="109" t="str">
        <f t="shared" si="172"/>
        <v/>
      </c>
      <c r="BW261" s="109" t="str">
        <f t="shared" si="172"/>
        <v/>
      </c>
      <c r="BX261" s="109" t="str">
        <f t="shared" si="172"/>
        <v/>
      </c>
      <c r="BY261" s="109" t="str">
        <f t="shared" si="172"/>
        <v/>
      </c>
      <c r="BZ261" s="109" t="str">
        <f t="shared" si="172"/>
        <v/>
      </c>
      <c r="CA261" s="109" t="str">
        <f t="shared" si="172"/>
        <v/>
      </c>
      <c r="CB261" s="109" t="str">
        <f t="shared" si="172"/>
        <v/>
      </c>
      <c r="CC261" s="109" t="str">
        <f t="shared" si="172"/>
        <v/>
      </c>
      <c r="CD261" s="109" t="str">
        <f t="shared" si="172"/>
        <v/>
      </c>
      <c r="CE261" s="109" t="str">
        <f t="shared" si="172"/>
        <v/>
      </c>
      <c r="CF261" s="109" t="str">
        <f t="shared" si="172"/>
        <v/>
      </c>
      <c r="CG261" s="109" t="str">
        <f t="shared" si="172"/>
        <v/>
      </c>
      <c r="CH261" s="109" t="str">
        <f t="shared" si="172"/>
        <v/>
      </c>
      <c r="CI261" s="109" t="str">
        <f t="shared" si="172"/>
        <v/>
      </c>
    </row>
    <row r="262" spans="1:87" ht="13.5" thickBot="1" x14ac:dyDescent="0.25">
      <c r="A262" s="33">
        <f t="shared" ref="A262:A270" si="173">IF(SelectEfficiencyProductivity="x",,ERROR)</f>
        <v>0</v>
      </c>
      <c r="B262" s="206"/>
      <c r="C262" s="200"/>
      <c r="D262" s="198"/>
      <c r="E262" s="72">
        <f t="shared" si="107"/>
        <v>252</v>
      </c>
      <c r="P262" s="97" t="str">
        <f t="shared" si="136"/>
        <v/>
      </c>
      <c r="Q262" s="97"/>
      <c r="R262" s="97"/>
      <c r="S262" s="97"/>
      <c r="T262" s="97"/>
      <c r="U262" s="98" t="str">
        <f t="shared" si="137"/>
        <v/>
      </c>
      <c r="V262" s="107" t="str">
        <f t="shared" si="138"/>
        <v/>
      </c>
      <c r="W262" s="107" t="str">
        <f t="shared" si="139"/>
        <v/>
      </c>
      <c r="X262" s="107" t="str">
        <f t="shared" si="140"/>
        <v/>
      </c>
      <c r="Y262" s="107" t="str">
        <f t="shared" si="141"/>
        <v/>
      </c>
      <c r="Z262" s="107" t="str">
        <f t="shared" si="142"/>
        <v/>
      </c>
      <c r="AA262" s="107" t="str">
        <f t="shared" si="143"/>
        <v/>
      </c>
      <c r="AB262" s="107" t="str">
        <f t="shared" si="144"/>
        <v/>
      </c>
      <c r="AC262" s="107" t="str">
        <f t="shared" si="145"/>
        <v/>
      </c>
      <c r="AD262" s="107" t="str">
        <f t="shared" si="146"/>
        <v/>
      </c>
      <c r="AE262" s="107" t="str">
        <f t="shared" si="147"/>
        <v/>
      </c>
      <c r="AF262" s="97" t="b">
        <f t="shared" si="25"/>
        <v>0</v>
      </c>
      <c r="AG262" s="97" t="str">
        <f t="array" ref="AG262">IF($AF262,MEDIAN(IF(G1SelectionMask="x",IF(INDEX(StdCalcsRefCalcs,$E262,0)&gt;0,INDEX(StdCalcsRefCalcs,$E262,0)),"")),"")</f>
        <v/>
      </c>
      <c r="AH262" s="97" t="str">
        <f t="array" ref="AH262">IF($AF262,QUARTILE(IF(G1SelectionMask="x",IF(INDEX(StdCalcsRefCalcs,$E262,0)&gt;0,INDEX(StdCalcsRefCalcs,$E262,0)),""),1),"")</f>
        <v/>
      </c>
      <c r="AI262" s="97" t="str">
        <f t="array" ref="AI262">IF($AF262,QUARTILE(IF(G1SelectionMask="x",IF(INDEX(StdCalcsRefCalcs,$E262,0)&gt;0,INDEX(StdCalcsRefCalcs,$E262,0)),""),3),"")</f>
        <v/>
      </c>
      <c r="AJ262" s="97" t="str">
        <f t="array" ref="AJ262">IF($AF262,MIN(IF(G1SelectionMask="x",IF(INDEX(StdCalcsRefCalcs,$E262,0)&gt;0,INDEX(StdCalcsRefCalcs,$E262,0)),"")),"")</f>
        <v/>
      </c>
      <c r="AK262" s="97" t="str">
        <f t="array" ref="AK262">IF($AF262,MAX(IF(G1SelectionMask="x",IF(INDEX(StdCalcsRefCalcs,$E262,0)&gt;0,INDEX(StdCalcsRefCalcs,$E262,0)),"")),"")</f>
        <v/>
      </c>
      <c r="AL262" s="97" t="str">
        <f t="shared" si="26"/>
        <v/>
      </c>
      <c r="AM262" s="97" t="str">
        <f t="array" ref="AM262">IF($AF262,STDEVA(IF(G1SelectionMask="x",IF(INDEX(StdCalcsRefCalcs,$E262,0)&gt;0,INDEX(StdCalcsRefCalcs,$E262,0)),"")),"")</f>
        <v/>
      </c>
      <c r="AN262" s="98" t="b">
        <f t="shared" si="109"/>
        <v>0</v>
      </c>
      <c r="AO262" s="98" t="str">
        <f t="array" ref="AO262">IF($AN262,MEDIAN(IF(G2SelectionMask="x",IF(INDEX(StdCalcsRefCalcs,$E262,0)&gt;0,INDEX(StdCalcsRefCalcs,$E262,0)),"")),"")</f>
        <v/>
      </c>
      <c r="AP262" s="98" t="str">
        <f t="array" ref="AP262">IF($AN262,QUARTILE(IF(G2SelectionMask="x",IF(INDEX(StdCalcsRefCalcs,$E262,0)&gt;0,INDEX(StdCalcsRefCalcs,$E262,0)),""),1),"")</f>
        <v/>
      </c>
      <c r="AQ262" s="98" t="str">
        <f t="array" ref="AQ262">IF($AN262,QUARTILE(IF(G2SelectionMask="x",IF(INDEX(StdCalcsRefCalcs,$E262,0)&gt;0,INDEX(StdCalcsRefCalcs,$E262,0)),""),3),"")</f>
        <v/>
      </c>
      <c r="AR262" s="98" t="str">
        <f t="array" ref="AR262">IF($AN262,MIN(IF(G2SelectionMask="x",IF(INDEX(StdCalcsRefCalcs,$E262,0)&gt;0,INDEX(StdCalcsRefCalcs,$E262,0)),"")),"")</f>
        <v/>
      </c>
      <c r="AS262" s="98" t="str">
        <f t="array" ref="AS262">IF($AN262,MAX(IF(G2SelectionMask="x",IF(INDEX(StdCalcsRefCalcs,$E262,0)&gt;0,INDEX(StdCalcsRefCalcs,$E262,0)),"")),"")</f>
        <v/>
      </c>
      <c r="AT262" s="98" t="str">
        <f t="shared" si="110"/>
        <v/>
      </c>
      <c r="AU262" s="98" t="str">
        <f t="array" ref="AU262">IF($AN262,STDEVA(IF(G2SelectionMask="x",IF(INDEX(StdCalcsRefCalcs,$E262,0)&gt;0,INDEX(StdCalcsRefCalcs,$E262,0)),"")),"")</f>
        <v/>
      </c>
      <c r="AV262" s="97" t="b">
        <f t="shared" si="111"/>
        <v>0</v>
      </c>
      <c r="AW262" s="97" t="str">
        <f t="array" ref="AW262">IF($AV262,MEDIAN(IF(G3SelectionMask="x",IF(INDEX(StdCalcsRefCalcs,$E262,0)&gt;0,INDEX(StdCalcsRefCalcs,$E262,0)),"")),"")</f>
        <v/>
      </c>
      <c r="AX262" s="97" t="str">
        <f t="array" ref="AX262">IF($AV262,QUARTILE(IF(G3SelectionMask="x",IF(INDEX(StdCalcsRefCalcs,$E262,0)&gt;0,INDEX(StdCalcsRefCalcs,$E262,0)),""),1),"")</f>
        <v/>
      </c>
      <c r="AY262" s="97" t="str">
        <f t="array" ref="AY262">IF($AV262,QUARTILE(IF(G3SelectionMask="x",IF(INDEX(StdCalcsRefCalcs,$E262,0)&gt;0,INDEX(StdCalcsRefCalcs,$E262,0)),""),3),"")</f>
        <v/>
      </c>
      <c r="AZ262" s="97" t="str">
        <f t="array" ref="AZ262">IF($AV262,MIN(IF(G3SelectionMask="x",IF(INDEX(StdCalcsRefCalcs,$E262,0)&gt;0,INDEX(StdCalcsRefCalcs,$E262,0)),"")),"")</f>
        <v/>
      </c>
      <c r="BA262" s="97" t="str">
        <f t="array" ref="BA262">IF($AV262,MAX(IF(G3SelectionMask="x",IF(INDEX(StdCalcsRefCalcs,$E262,0)&gt;0,INDEX(StdCalcsRefCalcs,$E262,0)),"")),"")</f>
        <v/>
      </c>
      <c r="BB262" s="97" t="str">
        <f t="shared" si="112"/>
        <v/>
      </c>
      <c r="BC262" s="97" t="str">
        <f t="array" ref="BC262">IF($AV262,STDEVA(IF(G3SelectionMask="x",IF(INDEX(StdCalcsRefCalcs,$E262,0)&gt;0,INDEX(StdCalcsRefCalcs,$E262,0)),"")),"")</f>
        <v/>
      </c>
      <c r="BD262" s="98" t="b">
        <f t="shared" si="113"/>
        <v>0</v>
      </c>
      <c r="BE262" s="98" t="str">
        <f t="array" ref="BE262">IF($BD262,MEDIAN(IF(G4SelectionMask="x",IF(INDEX(StdCalcsRefCalcs,$E262,0)&gt;0,INDEX(StdCalcsRefCalcs,$E262,0)),"")),"")</f>
        <v/>
      </c>
      <c r="BF262" s="98" t="str">
        <f t="array" ref="BF262">IF($BD262,QUARTILE(IF(G4SelectionMask="x",IF(INDEX(StdCalcsRefCalcs,$E262,0)&gt;0,INDEX(StdCalcsRefCalcs,$E262,0)),""),1),"")</f>
        <v/>
      </c>
      <c r="BG262" s="98" t="str">
        <f t="array" ref="BG262">IF($BD262,QUARTILE(IF(G4SelectionMask="x",IF(INDEX(StdCalcsRefCalcs,$E262,0)&gt;0,INDEX(StdCalcsRefCalcs,$E262,0)),""),3),"")</f>
        <v/>
      </c>
      <c r="BH262" s="98" t="str">
        <f t="array" ref="BH262">IF($BD262,MIN(IF(G4SelectionMask="x",IF(INDEX(StdCalcsRefCalcs,$E262,0)&gt;0,INDEX(StdCalcsRefCalcs,$E262,0)),"")),"")</f>
        <v/>
      </c>
      <c r="BI262" s="98" t="str">
        <f t="array" ref="BI262">IF($BD262,MAX(IF(G4SelectionMask="x",IF(INDEX(StdCalcsRefCalcs,$E262,0)&gt;0,INDEX(StdCalcsRefCalcs,$E262,0)),"")),"")</f>
        <v/>
      </c>
      <c r="BJ262" s="98" t="str">
        <f t="shared" si="114"/>
        <v/>
      </c>
      <c r="BK262" s="98" t="str">
        <f t="array" ref="BK262">IF($BD262,STDEVA(IF(G4SelectionMask="x",IF(INDEX(StdCalcsRefCalcs,$E262,0)&gt;0,INDEX(StdCalcsRefCalcs,$E262,0)),"")),"")</f>
        <v/>
      </c>
      <c r="BL262" s="97" t="b">
        <f t="shared" si="115"/>
        <v>0</v>
      </c>
      <c r="BM262" s="97" t="str">
        <f t="array" ref="BM262">IF($BL262,MEDIAN(IF(G5SelectionMask="x",IF(INDEX(StdCalcsRefCalcs,$E262,0)&gt;0,INDEX(StdCalcsRefCalcs,$E262,0)),"")),"")</f>
        <v/>
      </c>
      <c r="BN262" s="97" t="str">
        <f t="array" ref="BN262">IF($BL262,QUARTILE(IF(G5SelectionMask="x",IF(INDEX(StdCalcsRefCalcs,$E262,0)&gt;0,INDEX(StdCalcsRefCalcs,$E262,0)),""),1),"")</f>
        <v/>
      </c>
      <c r="BO262" s="97" t="str">
        <f t="array" ref="BO262">IF($BL262,QUARTILE(IF(G5SelectionMask="x",IF(INDEX(StdCalcsRefCalcs,$E262,0)&gt;0,INDEX(StdCalcsRefCalcs,$E262,0)),""),3),"")</f>
        <v/>
      </c>
      <c r="BP262" s="97" t="str">
        <f t="array" ref="BP262">IF($BL262,MIN(IF(G5SelectionMask="x",IF(INDEX(StdCalcsRefCalcs,$E262,0)&gt;0,INDEX(StdCalcsRefCalcs,$E262,0)),"")),"")</f>
        <v/>
      </c>
      <c r="BQ262" s="97" t="str">
        <f t="array" ref="BQ262">IF($BL262,MAX(IF(G5SelectionMask="x",IF(INDEX(StdCalcsRefCalcs,$E262,0)&gt;0,INDEX(StdCalcsRefCalcs,$E262,0)),"")),"")</f>
        <v/>
      </c>
      <c r="BR262" s="97" t="str">
        <f t="shared" si="116"/>
        <v/>
      </c>
      <c r="BS262" s="99" t="str">
        <f t="array" ref="BS262">IF($BL262,STDEVA(IF(G5SelectionMask="x",IF(INDEX(StdCalcsRefCalcs,$E262,0)&gt;0,INDEX(StdCalcsRefCalcs,$E262,0)),"")),"")</f>
        <v/>
      </c>
      <c r="BT262" s="108"/>
      <c r="BU262" s="109"/>
      <c r="BV262" s="109"/>
      <c r="BW262" s="109"/>
      <c r="BX262" s="109"/>
      <c r="BY262" s="109"/>
      <c r="BZ262" s="109"/>
      <c r="CA262" s="109"/>
      <c r="CB262" s="109"/>
      <c r="CC262" s="109"/>
      <c r="CD262" s="109"/>
      <c r="CE262" s="109"/>
      <c r="CF262" s="109"/>
      <c r="CG262" s="109"/>
      <c r="CH262" s="109"/>
      <c r="CI262" s="109"/>
    </row>
    <row r="263" spans="1:87" x14ac:dyDescent="0.2">
      <c r="A263" s="33">
        <f t="shared" si="173"/>
        <v>0</v>
      </c>
      <c r="B263" s="206"/>
      <c r="C263" s="200"/>
      <c r="D263" s="196" t="s">
        <v>66</v>
      </c>
      <c r="E263" s="72">
        <f t="shared" ref="E263:E356" si="174">ROW()-StdCalcsFieldKeyBaseRow</f>
        <v>253</v>
      </c>
      <c r="P263" s="97" t="str">
        <f t="shared" si="136"/>
        <v/>
      </c>
      <c r="Q263" s="97"/>
      <c r="R263" s="97"/>
      <c r="S263" s="97"/>
      <c r="T263" s="97"/>
      <c r="U263" s="98" t="str">
        <f t="shared" si="137"/>
        <v/>
      </c>
      <c r="V263" s="107" t="str">
        <f t="shared" si="138"/>
        <v/>
      </c>
      <c r="W263" s="107" t="str">
        <f t="shared" si="139"/>
        <v/>
      </c>
      <c r="X263" s="107" t="str">
        <f t="shared" si="140"/>
        <v/>
      </c>
      <c r="Y263" s="107" t="str">
        <f t="shared" si="141"/>
        <v/>
      </c>
      <c r="Z263" s="107" t="str">
        <f t="shared" si="142"/>
        <v/>
      </c>
      <c r="AA263" s="107" t="str">
        <f t="shared" si="143"/>
        <v/>
      </c>
      <c r="AB263" s="107" t="str">
        <f t="shared" si="144"/>
        <v/>
      </c>
      <c r="AC263" s="107" t="str">
        <f t="shared" si="145"/>
        <v/>
      </c>
      <c r="AD263" s="107" t="str">
        <f t="shared" si="146"/>
        <v/>
      </c>
      <c r="AE263" s="107" t="str">
        <f t="shared" si="147"/>
        <v/>
      </c>
      <c r="AF263" s="97" t="b">
        <f t="shared" si="25"/>
        <v>0</v>
      </c>
      <c r="AG263" s="97" t="str">
        <f t="array" ref="AG263">IF($AF263,MEDIAN(IF(G1SelectionMask="x",IF(INDEX(StdCalcsRefCalcs,$E263,0)&gt;0,INDEX(StdCalcsRefCalcs,$E263,0)),"")),"")</f>
        <v/>
      </c>
      <c r="AH263" s="97" t="str">
        <f t="array" ref="AH263">IF($AF263,QUARTILE(IF(G1SelectionMask="x",IF(INDEX(StdCalcsRefCalcs,$E263,0)&gt;0,INDEX(StdCalcsRefCalcs,$E263,0)),""),1),"")</f>
        <v/>
      </c>
      <c r="AI263" s="97" t="str">
        <f t="array" ref="AI263">IF($AF263,QUARTILE(IF(G1SelectionMask="x",IF(INDEX(StdCalcsRefCalcs,$E263,0)&gt;0,INDEX(StdCalcsRefCalcs,$E263,0)),""),3),"")</f>
        <v/>
      </c>
      <c r="AJ263" s="97" t="str">
        <f t="array" ref="AJ263">IF($AF263,MIN(IF(G1SelectionMask="x",IF(INDEX(StdCalcsRefCalcs,$E263,0)&gt;0,INDEX(StdCalcsRefCalcs,$E263,0)),"")),"")</f>
        <v/>
      </c>
      <c r="AK263" s="97" t="str">
        <f t="array" ref="AK263">IF($AF263,MAX(IF(G1SelectionMask="x",IF(INDEX(StdCalcsRefCalcs,$E263,0)&gt;0,INDEX(StdCalcsRefCalcs,$E263,0)),"")),"")</f>
        <v/>
      </c>
      <c r="AL263" s="97" t="str">
        <f t="shared" si="26"/>
        <v/>
      </c>
      <c r="AM263" s="97" t="str">
        <f t="array" ref="AM263">IF($AF263,STDEVA(IF(G1SelectionMask="x",IF(INDEX(StdCalcsRefCalcs,$E263,0)&gt;0,INDEX(StdCalcsRefCalcs,$E263,0)),"")),"")</f>
        <v/>
      </c>
      <c r="AN263" s="98" t="b">
        <f t="shared" ref="AN263:AN326" si="175">COUNTIFS(G2SelectionMask,"x",INDEX(StdCalcsRefCalcs,$E263,0),"&gt;0")&gt;=RuleofN</f>
        <v>0</v>
      </c>
      <c r="AO263" s="98" t="str">
        <f t="array" ref="AO263">IF($AN263,MEDIAN(IF(G2SelectionMask="x",IF(INDEX(StdCalcsRefCalcs,$E263,0)&gt;0,INDEX(StdCalcsRefCalcs,$E263,0)),"")),"")</f>
        <v/>
      </c>
      <c r="AP263" s="98" t="str">
        <f t="array" ref="AP263">IF($AN263,QUARTILE(IF(G2SelectionMask="x",IF(INDEX(StdCalcsRefCalcs,$E263,0)&gt;0,INDEX(StdCalcsRefCalcs,$E263,0)),""),1),"")</f>
        <v/>
      </c>
      <c r="AQ263" s="98" t="str">
        <f t="array" ref="AQ263">IF($AN263,QUARTILE(IF(G2SelectionMask="x",IF(INDEX(StdCalcsRefCalcs,$E263,0)&gt;0,INDEX(StdCalcsRefCalcs,$E263,0)),""),3),"")</f>
        <v/>
      </c>
      <c r="AR263" s="98" t="str">
        <f t="array" ref="AR263">IF($AN263,MIN(IF(G2SelectionMask="x",IF(INDEX(StdCalcsRefCalcs,$E263,0)&gt;0,INDEX(StdCalcsRefCalcs,$E263,0)),"")),"")</f>
        <v/>
      </c>
      <c r="AS263" s="98" t="str">
        <f t="array" ref="AS263">IF($AN263,MAX(IF(G2SelectionMask="x",IF(INDEX(StdCalcsRefCalcs,$E263,0)&gt;0,INDEX(StdCalcsRefCalcs,$E263,0)),"")),"")</f>
        <v/>
      </c>
      <c r="AT263" s="98" t="str">
        <f t="shared" ref="AT263:AT326" si="176">IF($AN263,AVERAGEIF(G2SelectionMask,"x",INDEX(StdCalcsRefCalcs,$E263,0)),"")</f>
        <v/>
      </c>
      <c r="AU263" s="98" t="str">
        <f t="array" ref="AU263">IF($AN263,STDEVA(IF(G2SelectionMask="x",IF(INDEX(StdCalcsRefCalcs,$E263,0)&gt;0,INDEX(StdCalcsRefCalcs,$E263,0)),"")),"")</f>
        <v/>
      </c>
      <c r="AV263" s="97" t="b">
        <f t="shared" ref="AV263:AV326" si="177">COUNTIFS(G3SelectionMask,"x",INDEX(StdCalcsRefCalcs,$E263,0),"&gt;0")&gt;=RuleofN</f>
        <v>0</v>
      </c>
      <c r="AW263" s="97" t="str">
        <f t="array" ref="AW263">IF($AV263,MEDIAN(IF(G3SelectionMask="x",IF(INDEX(StdCalcsRefCalcs,$E263,0)&gt;0,INDEX(StdCalcsRefCalcs,$E263,0)),"")),"")</f>
        <v/>
      </c>
      <c r="AX263" s="97" t="str">
        <f t="array" ref="AX263">IF($AV263,QUARTILE(IF(G3SelectionMask="x",IF(INDEX(StdCalcsRefCalcs,$E263,0)&gt;0,INDEX(StdCalcsRefCalcs,$E263,0)),""),1),"")</f>
        <v/>
      </c>
      <c r="AY263" s="97" t="str">
        <f t="array" ref="AY263">IF($AV263,QUARTILE(IF(G3SelectionMask="x",IF(INDEX(StdCalcsRefCalcs,$E263,0)&gt;0,INDEX(StdCalcsRefCalcs,$E263,0)),""),3),"")</f>
        <v/>
      </c>
      <c r="AZ263" s="97" t="str">
        <f t="array" ref="AZ263">IF($AV263,MIN(IF(G3SelectionMask="x",IF(INDEX(StdCalcsRefCalcs,$E263,0)&gt;0,INDEX(StdCalcsRefCalcs,$E263,0)),"")),"")</f>
        <v/>
      </c>
      <c r="BA263" s="97" t="str">
        <f t="array" ref="BA263">IF($AV263,MAX(IF(G3SelectionMask="x",IF(INDEX(StdCalcsRefCalcs,$E263,0)&gt;0,INDEX(StdCalcsRefCalcs,$E263,0)),"")),"")</f>
        <v/>
      </c>
      <c r="BB263" s="97" t="str">
        <f t="shared" ref="BB263:BB326" si="178">IF($AV263,AVERAGEIF(G3SelectionMask,"x",INDEX(StdCalcsRefCalcs,$E263,0)),"")</f>
        <v/>
      </c>
      <c r="BC263" s="97" t="str">
        <f t="array" ref="BC263">IF($AV263,STDEVA(IF(G3SelectionMask="x",IF(INDEX(StdCalcsRefCalcs,$E263,0)&gt;0,INDEX(StdCalcsRefCalcs,$E263,0)),"")),"")</f>
        <v/>
      </c>
      <c r="BD263" s="98" t="b">
        <f t="shared" ref="BD263:BD326" si="179">COUNTIFS(G4SelectionMask,"x",INDEX(StdCalcsRefCalcs,$E263,0),"&gt;0")&gt;=RuleofN</f>
        <v>0</v>
      </c>
      <c r="BE263" s="98" t="str">
        <f t="array" ref="BE263">IF($BD263,MEDIAN(IF(G4SelectionMask="x",IF(INDEX(StdCalcsRefCalcs,$E263,0)&gt;0,INDEX(StdCalcsRefCalcs,$E263,0)),"")),"")</f>
        <v/>
      </c>
      <c r="BF263" s="98" t="str">
        <f t="array" ref="BF263">IF($BD263,QUARTILE(IF(G4SelectionMask="x",IF(INDEX(StdCalcsRefCalcs,$E263,0)&gt;0,INDEX(StdCalcsRefCalcs,$E263,0)),""),1),"")</f>
        <v/>
      </c>
      <c r="BG263" s="98" t="str">
        <f t="array" ref="BG263">IF($BD263,QUARTILE(IF(G4SelectionMask="x",IF(INDEX(StdCalcsRefCalcs,$E263,0)&gt;0,INDEX(StdCalcsRefCalcs,$E263,0)),""),3),"")</f>
        <v/>
      </c>
      <c r="BH263" s="98" t="str">
        <f t="array" ref="BH263">IF($BD263,MIN(IF(G4SelectionMask="x",IF(INDEX(StdCalcsRefCalcs,$E263,0)&gt;0,INDEX(StdCalcsRefCalcs,$E263,0)),"")),"")</f>
        <v/>
      </c>
      <c r="BI263" s="98" t="str">
        <f t="array" ref="BI263">IF($BD263,MAX(IF(G4SelectionMask="x",IF(INDEX(StdCalcsRefCalcs,$E263,0)&gt;0,INDEX(StdCalcsRefCalcs,$E263,0)),"")),"")</f>
        <v/>
      </c>
      <c r="BJ263" s="98" t="str">
        <f t="shared" ref="BJ263:BJ326" si="180">IF($BD263,AVERAGEIF(G4SelectionMask,"x",INDEX(StdCalcsRefCalcs,$E263,0)),"")</f>
        <v/>
      </c>
      <c r="BK263" s="98" t="str">
        <f t="array" ref="BK263">IF($BD263,STDEVA(IF(G4SelectionMask="x",IF(INDEX(StdCalcsRefCalcs,$E263,0)&gt;0,INDEX(StdCalcsRefCalcs,$E263,0)),"")),"")</f>
        <v/>
      </c>
      <c r="BL263" s="97" t="b">
        <f t="shared" ref="BL263:BL326" si="181">COUNTIFS(G5SelectionMask,"x",INDEX(StdCalcsRefCalcs,$E263,0),"&gt;0")&gt;=RuleofN</f>
        <v>0</v>
      </c>
      <c r="BM263" s="97" t="str">
        <f t="array" ref="BM263">IF($BL263,MEDIAN(IF(G5SelectionMask="x",IF(INDEX(StdCalcsRefCalcs,$E263,0)&gt;0,INDEX(StdCalcsRefCalcs,$E263,0)),"")),"")</f>
        <v/>
      </c>
      <c r="BN263" s="97" t="str">
        <f t="array" ref="BN263">IF($BL263,QUARTILE(IF(G5SelectionMask="x",IF(INDEX(StdCalcsRefCalcs,$E263,0)&gt;0,INDEX(StdCalcsRefCalcs,$E263,0)),""),1),"")</f>
        <v/>
      </c>
      <c r="BO263" s="97" t="str">
        <f t="array" ref="BO263">IF($BL263,QUARTILE(IF(G5SelectionMask="x",IF(INDEX(StdCalcsRefCalcs,$E263,0)&gt;0,INDEX(StdCalcsRefCalcs,$E263,0)),""),3),"")</f>
        <v/>
      </c>
      <c r="BP263" s="97" t="str">
        <f t="array" ref="BP263">IF($BL263,MIN(IF(G5SelectionMask="x",IF(INDEX(StdCalcsRefCalcs,$E263,0)&gt;0,INDEX(StdCalcsRefCalcs,$E263,0)),"")),"")</f>
        <v/>
      </c>
      <c r="BQ263" s="97" t="str">
        <f t="array" ref="BQ263">IF($BL263,MAX(IF(G5SelectionMask="x",IF(INDEX(StdCalcsRefCalcs,$E263,0)&gt;0,INDEX(StdCalcsRefCalcs,$E263,0)),"")),"")</f>
        <v/>
      </c>
      <c r="BR263" s="97" t="str">
        <f t="shared" ref="BR263:BR326" si="182">IF($BL263,AVERAGEIF(G5SelectionMask,"x",INDEX(StdCalcsRefCalcs,$E263,0)),"")</f>
        <v/>
      </c>
      <c r="BS263" s="99" t="str">
        <f t="array" ref="BS263">IF($BL263,STDEVA(IF(G5SelectionMask="x",IF(INDEX(StdCalcsRefCalcs,$E263,0)&gt;0,INDEX(StdCalcsRefCalcs,$E263,0)),"")),"")</f>
        <v/>
      </c>
      <c r="BT263" s="108"/>
      <c r="BU263" s="109"/>
      <c r="BV263" s="109"/>
      <c r="BW263" s="109"/>
      <c r="BX263" s="109"/>
      <c r="BY263" s="109"/>
      <c r="BZ263" s="109"/>
      <c r="CA263" s="109"/>
      <c r="CB263" s="109"/>
      <c r="CC263" s="109"/>
      <c r="CD263" s="109"/>
      <c r="CE263" s="109"/>
      <c r="CF263" s="109"/>
      <c r="CG263" s="109"/>
      <c r="CH263" s="109"/>
      <c r="CI263" s="109"/>
    </row>
    <row r="264" spans="1:87" x14ac:dyDescent="0.2">
      <c r="A264" s="33">
        <f t="shared" si="173"/>
        <v>0</v>
      </c>
      <c r="B264" s="206"/>
      <c r="C264" s="200"/>
      <c r="D264" s="197"/>
      <c r="E264" s="72">
        <f t="shared" si="174"/>
        <v>254</v>
      </c>
      <c r="P264" s="97" t="str">
        <f t="shared" si="136"/>
        <v/>
      </c>
      <c r="Q264" s="97"/>
      <c r="R264" s="97"/>
      <c r="S264" s="97"/>
      <c r="T264" s="97"/>
      <c r="U264" s="98" t="str">
        <f t="shared" si="137"/>
        <v/>
      </c>
      <c r="V264" s="107" t="str">
        <f t="shared" si="138"/>
        <v/>
      </c>
      <c r="W264" s="107" t="str">
        <f t="shared" si="139"/>
        <v/>
      </c>
      <c r="X264" s="107" t="str">
        <f t="shared" si="140"/>
        <v/>
      </c>
      <c r="Y264" s="107" t="str">
        <f t="shared" si="141"/>
        <v/>
      </c>
      <c r="Z264" s="107" t="str">
        <f t="shared" si="142"/>
        <v/>
      </c>
      <c r="AA264" s="107" t="str">
        <f t="shared" si="143"/>
        <v/>
      </c>
      <c r="AB264" s="107" t="str">
        <f t="shared" si="144"/>
        <v/>
      </c>
      <c r="AC264" s="107" t="str">
        <f t="shared" si="145"/>
        <v/>
      </c>
      <c r="AD264" s="107" t="str">
        <f t="shared" si="146"/>
        <v/>
      </c>
      <c r="AE264" s="107" t="str">
        <f t="shared" si="147"/>
        <v/>
      </c>
      <c r="AF264" s="97" t="b">
        <f t="shared" si="25"/>
        <v>0</v>
      </c>
      <c r="AG264" s="97" t="str">
        <f t="array" ref="AG264">IF($AF264,MEDIAN(IF(G1SelectionMask="x",IF(INDEX(StdCalcsRefCalcs,$E264,0)&gt;0,INDEX(StdCalcsRefCalcs,$E264,0)),"")),"")</f>
        <v/>
      </c>
      <c r="AH264" s="97" t="str">
        <f t="array" ref="AH264">IF($AF264,QUARTILE(IF(G1SelectionMask="x",IF(INDEX(StdCalcsRefCalcs,$E264,0)&gt;0,INDEX(StdCalcsRefCalcs,$E264,0)),""),1),"")</f>
        <v/>
      </c>
      <c r="AI264" s="97" t="str">
        <f t="array" ref="AI264">IF($AF264,QUARTILE(IF(G1SelectionMask="x",IF(INDEX(StdCalcsRefCalcs,$E264,0)&gt;0,INDEX(StdCalcsRefCalcs,$E264,0)),""),3),"")</f>
        <v/>
      </c>
      <c r="AJ264" s="97" t="str">
        <f t="array" ref="AJ264">IF($AF264,MIN(IF(G1SelectionMask="x",IF(INDEX(StdCalcsRefCalcs,$E264,0)&gt;0,INDEX(StdCalcsRefCalcs,$E264,0)),"")),"")</f>
        <v/>
      </c>
      <c r="AK264" s="97" t="str">
        <f t="array" ref="AK264">IF($AF264,MAX(IF(G1SelectionMask="x",IF(INDEX(StdCalcsRefCalcs,$E264,0)&gt;0,INDEX(StdCalcsRefCalcs,$E264,0)),"")),"")</f>
        <v/>
      </c>
      <c r="AL264" s="97" t="str">
        <f t="shared" si="26"/>
        <v/>
      </c>
      <c r="AM264" s="97" t="str">
        <f t="array" ref="AM264">IF($AF264,STDEVA(IF(G1SelectionMask="x",IF(INDEX(StdCalcsRefCalcs,$E264,0)&gt;0,INDEX(StdCalcsRefCalcs,$E264,0)),"")),"")</f>
        <v/>
      </c>
      <c r="AN264" s="98" t="b">
        <f t="shared" si="175"/>
        <v>0</v>
      </c>
      <c r="AO264" s="98" t="str">
        <f t="array" ref="AO264">IF($AN264,MEDIAN(IF(G2SelectionMask="x",IF(INDEX(StdCalcsRefCalcs,$E264,0)&gt;0,INDEX(StdCalcsRefCalcs,$E264,0)),"")),"")</f>
        <v/>
      </c>
      <c r="AP264" s="98" t="str">
        <f t="array" ref="AP264">IF($AN264,QUARTILE(IF(G2SelectionMask="x",IF(INDEX(StdCalcsRefCalcs,$E264,0)&gt;0,INDEX(StdCalcsRefCalcs,$E264,0)),""),1),"")</f>
        <v/>
      </c>
      <c r="AQ264" s="98" t="str">
        <f t="array" ref="AQ264">IF($AN264,QUARTILE(IF(G2SelectionMask="x",IF(INDEX(StdCalcsRefCalcs,$E264,0)&gt;0,INDEX(StdCalcsRefCalcs,$E264,0)),""),3),"")</f>
        <v/>
      </c>
      <c r="AR264" s="98" t="str">
        <f t="array" ref="AR264">IF($AN264,MIN(IF(G2SelectionMask="x",IF(INDEX(StdCalcsRefCalcs,$E264,0)&gt;0,INDEX(StdCalcsRefCalcs,$E264,0)),"")),"")</f>
        <v/>
      </c>
      <c r="AS264" s="98" t="str">
        <f t="array" ref="AS264">IF($AN264,MAX(IF(G2SelectionMask="x",IF(INDEX(StdCalcsRefCalcs,$E264,0)&gt;0,INDEX(StdCalcsRefCalcs,$E264,0)),"")),"")</f>
        <v/>
      </c>
      <c r="AT264" s="98" t="str">
        <f t="shared" si="176"/>
        <v/>
      </c>
      <c r="AU264" s="98" t="str">
        <f t="array" ref="AU264">IF($AN264,STDEVA(IF(G2SelectionMask="x",IF(INDEX(StdCalcsRefCalcs,$E264,0)&gt;0,INDEX(StdCalcsRefCalcs,$E264,0)),"")),"")</f>
        <v/>
      </c>
      <c r="AV264" s="97" t="b">
        <f t="shared" si="177"/>
        <v>0</v>
      </c>
      <c r="AW264" s="97" t="str">
        <f t="array" ref="AW264">IF($AV264,MEDIAN(IF(G3SelectionMask="x",IF(INDEX(StdCalcsRefCalcs,$E264,0)&gt;0,INDEX(StdCalcsRefCalcs,$E264,0)),"")),"")</f>
        <v/>
      </c>
      <c r="AX264" s="97" t="str">
        <f t="array" ref="AX264">IF($AV264,QUARTILE(IF(G3SelectionMask="x",IF(INDEX(StdCalcsRefCalcs,$E264,0)&gt;0,INDEX(StdCalcsRefCalcs,$E264,0)),""),1),"")</f>
        <v/>
      </c>
      <c r="AY264" s="97" t="str">
        <f t="array" ref="AY264">IF($AV264,QUARTILE(IF(G3SelectionMask="x",IF(INDEX(StdCalcsRefCalcs,$E264,0)&gt;0,INDEX(StdCalcsRefCalcs,$E264,0)),""),3),"")</f>
        <v/>
      </c>
      <c r="AZ264" s="97" t="str">
        <f t="array" ref="AZ264">IF($AV264,MIN(IF(G3SelectionMask="x",IF(INDEX(StdCalcsRefCalcs,$E264,0)&gt;0,INDEX(StdCalcsRefCalcs,$E264,0)),"")),"")</f>
        <v/>
      </c>
      <c r="BA264" s="97" t="str">
        <f t="array" ref="BA264">IF($AV264,MAX(IF(G3SelectionMask="x",IF(INDEX(StdCalcsRefCalcs,$E264,0)&gt;0,INDEX(StdCalcsRefCalcs,$E264,0)),"")),"")</f>
        <v/>
      </c>
      <c r="BB264" s="97" t="str">
        <f t="shared" si="178"/>
        <v/>
      </c>
      <c r="BC264" s="97" t="str">
        <f t="array" ref="BC264">IF($AV264,STDEVA(IF(G3SelectionMask="x",IF(INDEX(StdCalcsRefCalcs,$E264,0)&gt;0,INDEX(StdCalcsRefCalcs,$E264,0)),"")),"")</f>
        <v/>
      </c>
      <c r="BD264" s="98" t="b">
        <f t="shared" si="179"/>
        <v>0</v>
      </c>
      <c r="BE264" s="98" t="str">
        <f t="array" ref="BE264">IF($BD264,MEDIAN(IF(G4SelectionMask="x",IF(INDEX(StdCalcsRefCalcs,$E264,0)&gt;0,INDEX(StdCalcsRefCalcs,$E264,0)),"")),"")</f>
        <v/>
      </c>
      <c r="BF264" s="98" t="str">
        <f t="array" ref="BF264">IF($BD264,QUARTILE(IF(G4SelectionMask="x",IF(INDEX(StdCalcsRefCalcs,$E264,0)&gt;0,INDEX(StdCalcsRefCalcs,$E264,0)),""),1),"")</f>
        <v/>
      </c>
      <c r="BG264" s="98" t="str">
        <f t="array" ref="BG264">IF($BD264,QUARTILE(IF(G4SelectionMask="x",IF(INDEX(StdCalcsRefCalcs,$E264,0)&gt;0,INDEX(StdCalcsRefCalcs,$E264,0)),""),3),"")</f>
        <v/>
      </c>
      <c r="BH264" s="98" t="str">
        <f t="array" ref="BH264">IF($BD264,MIN(IF(G4SelectionMask="x",IF(INDEX(StdCalcsRefCalcs,$E264,0)&gt;0,INDEX(StdCalcsRefCalcs,$E264,0)),"")),"")</f>
        <v/>
      </c>
      <c r="BI264" s="98" t="str">
        <f t="array" ref="BI264">IF($BD264,MAX(IF(G4SelectionMask="x",IF(INDEX(StdCalcsRefCalcs,$E264,0)&gt;0,INDEX(StdCalcsRefCalcs,$E264,0)),"")),"")</f>
        <v/>
      </c>
      <c r="BJ264" s="98" t="str">
        <f t="shared" si="180"/>
        <v/>
      </c>
      <c r="BK264" s="98" t="str">
        <f t="array" ref="BK264">IF($BD264,STDEVA(IF(G4SelectionMask="x",IF(INDEX(StdCalcsRefCalcs,$E264,0)&gt;0,INDEX(StdCalcsRefCalcs,$E264,0)),"")),"")</f>
        <v/>
      </c>
      <c r="BL264" s="97" t="b">
        <f t="shared" si="181"/>
        <v>0</v>
      </c>
      <c r="BM264" s="97" t="str">
        <f t="array" ref="BM264">IF($BL264,MEDIAN(IF(G5SelectionMask="x",IF(INDEX(StdCalcsRefCalcs,$E264,0)&gt;0,INDEX(StdCalcsRefCalcs,$E264,0)),"")),"")</f>
        <v/>
      </c>
      <c r="BN264" s="97" t="str">
        <f t="array" ref="BN264">IF($BL264,QUARTILE(IF(G5SelectionMask="x",IF(INDEX(StdCalcsRefCalcs,$E264,0)&gt;0,INDEX(StdCalcsRefCalcs,$E264,0)),""),1),"")</f>
        <v/>
      </c>
      <c r="BO264" s="97" t="str">
        <f t="array" ref="BO264">IF($BL264,QUARTILE(IF(G5SelectionMask="x",IF(INDEX(StdCalcsRefCalcs,$E264,0)&gt;0,INDEX(StdCalcsRefCalcs,$E264,0)),""),3),"")</f>
        <v/>
      </c>
      <c r="BP264" s="97" t="str">
        <f t="array" ref="BP264">IF($BL264,MIN(IF(G5SelectionMask="x",IF(INDEX(StdCalcsRefCalcs,$E264,0)&gt;0,INDEX(StdCalcsRefCalcs,$E264,0)),"")),"")</f>
        <v/>
      </c>
      <c r="BQ264" s="97" t="str">
        <f t="array" ref="BQ264">IF($BL264,MAX(IF(G5SelectionMask="x",IF(INDEX(StdCalcsRefCalcs,$E264,0)&gt;0,INDEX(StdCalcsRefCalcs,$E264,0)),"")),"")</f>
        <v/>
      </c>
      <c r="BR264" s="97" t="str">
        <f t="shared" si="182"/>
        <v/>
      </c>
      <c r="BS264" s="99" t="str">
        <f t="array" ref="BS264">IF($BL264,STDEVA(IF(G5SelectionMask="x",IF(INDEX(StdCalcsRefCalcs,$E264,0)&gt;0,INDEX(StdCalcsRefCalcs,$E264,0)),"")),"")</f>
        <v/>
      </c>
      <c r="BT264" s="108"/>
      <c r="BU264" s="109"/>
      <c r="BV264" s="109"/>
      <c r="BW264" s="109"/>
      <c r="BX264" s="109"/>
      <c r="BY264" s="109"/>
      <c r="BZ264" s="109"/>
      <c r="CA264" s="109"/>
      <c r="CB264" s="109"/>
      <c r="CC264" s="109"/>
      <c r="CD264" s="109"/>
      <c r="CE264" s="109"/>
      <c r="CF264" s="109"/>
      <c r="CG264" s="109"/>
      <c r="CH264" s="109"/>
      <c r="CI264" s="109"/>
    </row>
    <row r="265" spans="1:87" x14ac:dyDescent="0.2">
      <c r="A265" s="33">
        <f t="shared" si="173"/>
        <v>0</v>
      </c>
      <c r="B265" s="206"/>
      <c r="C265" s="200"/>
      <c r="D265" s="197"/>
      <c r="E265" s="72">
        <f t="shared" si="174"/>
        <v>255</v>
      </c>
      <c r="P265" s="97" t="str">
        <f t="shared" si="136"/>
        <v/>
      </c>
      <c r="Q265" s="97"/>
      <c r="R265" s="97"/>
      <c r="S265" s="97"/>
      <c r="T265" s="97"/>
      <c r="U265" s="98" t="str">
        <f t="shared" si="137"/>
        <v/>
      </c>
      <c r="V265" s="107" t="str">
        <f t="shared" si="138"/>
        <v/>
      </c>
      <c r="W265" s="107" t="str">
        <f t="shared" si="139"/>
        <v/>
      </c>
      <c r="X265" s="107" t="str">
        <f t="shared" si="140"/>
        <v/>
      </c>
      <c r="Y265" s="107" t="str">
        <f t="shared" si="141"/>
        <v/>
      </c>
      <c r="Z265" s="107" t="str">
        <f t="shared" si="142"/>
        <v/>
      </c>
      <c r="AA265" s="107" t="str">
        <f t="shared" si="143"/>
        <v/>
      </c>
      <c r="AB265" s="107" t="str">
        <f t="shared" si="144"/>
        <v/>
      </c>
      <c r="AC265" s="107" t="str">
        <f t="shared" si="145"/>
        <v/>
      </c>
      <c r="AD265" s="107" t="str">
        <f t="shared" si="146"/>
        <v/>
      </c>
      <c r="AE265" s="107" t="str">
        <f t="shared" si="147"/>
        <v/>
      </c>
      <c r="AF265" s="97" t="b">
        <f t="shared" si="25"/>
        <v>0</v>
      </c>
      <c r="AG265" s="97" t="str">
        <f t="array" ref="AG265">IF($AF265,MEDIAN(IF(G1SelectionMask="x",IF(INDEX(StdCalcsRefCalcs,$E265,0)&gt;0,INDEX(StdCalcsRefCalcs,$E265,0)),"")),"")</f>
        <v/>
      </c>
      <c r="AH265" s="97" t="str">
        <f t="array" ref="AH265">IF($AF265,QUARTILE(IF(G1SelectionMask="x",IF(INDEX(StdCalcsRefCalcs,$E265,0)&gt;0,INDEX(StdCalcsRefCalcs,$E265,0)),""),1),"")</f>
        <v/>
      </c>
      <c r="AI265" s="97" t="str">
        <f t="array" ref="AI265">IF($AF265,QUARTILE(IF(G1SelectionMask="x",IF(INDEX(StdCalcsRefCalcs,$E265,0)&gt;0,INDEX(StdCalcsRefCalcs,$E265,0)),""),3),"")</f>
        <v/>
      </c>
      <c r="AJ265" s="97" t="str">
        <f t="array" ref="AJ265">IF($AF265,MIN(IF(G1SelectionMask="x",IF(INDEX(StdCalcsRefCalcs,$E265,0)&gt;0,INDEX(StdCalcsRefCalcs,$E265,0)),"")),"")</f>
        <v/>
      </c>
      <c r="AK265" s="97" t="str">
        <f t="array" ref="AK265">IF($AF265,MAX(IF(G1SelectionMask="x",IF(INDEX(StdCalcsRefCalcs,$E265,0)&gt;0,INDEX(StdCalcsRefCalcs,$E265,0)),"")),"")</f>
        <v/>
      </c>
      <c r="AL265" s="97" t="str">
        <f t="shared" si="26"/>
        <v/>
      </c>
      <c r="AM265" s="97" t="str">
        <f t="array" ref="AM265">IF($AF265,STDEVA(IF(G1SelectionMask="x",IF(INDEX(StdCalcsRefCalcs,$E265,0)&gt;0,INDEX(StdCalcsRefCalcs,$E265,0)),"")),"")</f>
        <v/>
      </c>
      <c r="AN265" s="98" t="b">
        <f t="shared" si="175"/>
        <v>0</v>
      </c>
      <c r="AO265" s="98" t="str">
        <f t="array" ref="AO265">IF($AN265,MEDIAN(IF(G2SelectionMask="x",IF(INDEX(StdCalcsRefCalcs,$E265,0)&gt;0,INDEX(StdCalcsRefCalcs,$E265,0)),"")),"")</f>
        <v/>
      </c>
      <c r="AP265" s="98" t="str">
        <f t="array" ref="AP265">IF($AN265,QUARTILE(IF(G2SelectionMask="x",IF(INDEX(StdCalcsRefCalcs,$E265,0)&gt;0,INDEX(StdCalcsRefCalcs,$E265,0)),""),1),"")</f>
        <v/>
      </c>
      <c r="AQ265" s="98" t="str">
        <f t="array" ref="AQ265">IF($AN265,QUARTILE(IF(G2SelectionMask="x",IF(INDEX(StdCalcsRefCalcs,$E265,0)&gt;0,INDEX(StdCalcsRefCalcs,$E265,0)),""),3),"")</f>
        <v/>
      </c>
      <c r="AR265" s="98" t="str">
        <f t="array" ref="AR265">IF($AN265,MIN(IF(G2SelectionMask="x",IF(INDEX(StdCalcsRefCalcs,$E265,0)&gt;0,INDEX(StdCalcsRefCalcs,$E265,0)),"")),"")</f>
        <v/>
      </c>
      <c r="AS265" s="98" t="str">
        <f t="array" ref="AS265">IF($AN265,MAX(IF(G2SelectionMask="x",IF(INDEX(StdCalcsRefCalcs,$E265,0)&gt;0,INDEX(StdCalcsRefCalcs,$E265,0)),"")),"")</f>
        <v/>
      </c>
      <c r="AT265" s="98" t="str">
        <f t="shared" si="176"/>
        <v/>
      </c>
      <c r="AU265" s="98" t="str">
        <f t="array" ref="AU265">IF($AN265,STDEVA(IF(G2SelectionMask="x",IF(INDEX(StdCalcsRefCalcs,$E265,0)&gt;0,INDEX(StdCalcsRefCalcs,$E265,0)),"")),"")</f>
        <v/>
      </c>
      <c r="AV265" s="97" t="b">
        <f t="shared" si="177"/>
        <v>0</v>
      </c>
      <c r="AW265" s="97" t="str">
        <f t="array" ref="AW265">IF($AV265,MEDIAN(IF(G3SelectionMask="x",IF(INDEX(StdCalcsRefCalcs,$E265,0)&gt;0,INDEX(StdCalcsRefCalcs,$E265,0)),"")),"")</f>
        <v/>
      </c>
      <c r="AX265" s="97" t="str">
        <f t="array" ref="AX265">IF($AV265,QUARTILE(IF(G3SelectionMask="x",IF(INDEX(StdCalcsRefCalcs,$E265,0)&gt;0,INDEX(StdCalcsRefCalcs,$E265,0)),""),1),"")</f>
        <v/>
      </c>
      <c r="AY265" s="97" t="str">
        <f t="array" ref="AY265">IF($AV265,QUARTILE(IF(G3SelectionMask="x",IF(INDEX(StdCalcsRefCalcs,$E265,0)&gt;0,INDEX(StdCalcsRefCalcs,$E265,0)),""),3),"")</f>
        <v/>
      </c>
      <c r="AZ265" s="97" t="str">
        <f t="array" ref="AZ265">IF($AV265,MIN(IF(G3SelectionMask="x",IF(INDEX(StdCalcsRefCalcs,$E265,0)&gt;0,INDEX(StdCalcsRefCalcs,$E265,0)),"")),"")</f>
        <v/>
      </c>
      <c r="BA265" s="97" t="str">
        <f t="array" ref="BA265">IF($AV265,MAX(IF(G3SelectionMask="x",IF(INDEX(StdCalcsRefCalcs,$E265,0)&gt;0,INDEX(StdCalcsRefCalcs,$E265,0)),"")),"")</f>
        <v/>
      </c>
      <c r="BB265" s="97" t="str">
        <f t="shared" si="178"/>
        <v/>
      </c>
      <c r="BC265" s="97" t="str">
        <f t="array" ref="BC265">IF($AV265,STDEVA(IF(G3SelectionMask="x",IF(INDEX(StdCalcsRefCalcs,$E265,0)&gt;0,INDEX(StdCalcsRefCalcs,$E265,0)),"")),"")</f>
        <v/>
      </c>
      <c r="BD265" s="98" t="b">
        <f t="shared" si="179"/>
        <v>0</v>
      </c>
      <c r="BE265" s="98" t="str">
        <f t="array" ref="BE265">IF($BD265,MEDIAN(IF(G4SelectionMask="x",IF(INDEX(StdCalcsRefCalcs,$E265,0)&gt;0,INDEX(StdCalcsRefCalcs,$E265,0)),"")),"")</f>
        <v/>
      </c>
      <c r="BF265" s="98" t="str">
        <f t="array" ref="BF265">IF($BD265,QUARTILE(IF(G4SelectionMask="x",IF(INDEX(StdCalcsRefCalcs,$E265,0)&gt;0,INDEX(StdCalcsRefCalcs,$E265,0)),""),1),"")</f>
        <v/>
      </c>
      <c r="BG265" s="98" t="str">
        <f t="array" ref="BG265">IF($BD265,QUARTILE(IF(G4SelectionMask="x",IF(INDEX(StdCalcsRefCalcs,$E265,0)&gt;0,INDEX(StdCalcsRefCalcs,$E265,0)),""),3),"")</f>
        <v/>
      </c>
      <c r="BH265" s="98" t="str">
        <f t="array" ref="BH265">IF($BD265,MIN(IF(G4SelectionMask="x",IF(INDEX(StdCalcsRefCalcs,$E265,0)&gt;0,INDEX(StdCalcsRefCalcs,$E265,0)),"")),"")</f>
        <v/>
      </c>
      <c r="BI265" s="98" t="str">
        <f t="array" ref="BI265">IF($BD265,MAX(IF(G4SelectionMask="x",IF(INDEX(StdCalcsRefCalcs,$E265,0)&gt;0,INDEX(StdCalcsRefCalcs,$E265,0)),"")),"")</f>
        <v/>
      </c>
      <c r="BJ265" s="98" t="str">
        <f t="shared" si="180"/>
        <v/>
      </c>
      <c r="BK265" s="98" t="str">
        <f t="array" ref="BK265">IF($BD265,STDEVA(IF(G4SelectionMask="x",IF(INDEX(StdCalcsRefCalcs,$E265,0)&gt;0,INDEX(StdCalcsRefCalcs,$E265,0)),"")),"")</f>
        <v/>
      </c>
      <c r="BL265" s="97" t="b">
        <f t="shared" si="181"/>
        <v>0</v>
      </c>
      <c r="BM265" s="97" t="str">
        <f t="array" ref="BM265">IF($BL265,MEDIAN(IF(G5SelectionMask="x",IF(INDEX(StdCalcsRefCalcs,$E265,0)&gt;0,INDEX(StdCalcsRefCalcs,$E265,0)),"")),"")</f>
        <v/>
      </c>
      <c r="BN265" s="97" t="str">
        <f t="array" ref="BN265">IF($BL265,QUARTILE(IF(G5SelectionMask="x",IF(INDEX(StdCalcsRefCalcs,$E265,0)&gt;0,INDEX(StdCalcsRefCalcs,$E265,0)),""),1),"")</f>
        <v/>
      </c>
      <c r="BO265" s="97" t="str">
        <f t="array" ref="BO265">IF($BL265,QUARTILE(IF(G5SelectionMask="x",IF(INDEX(StdCalcsRefCalcs,$E265,0)&gt;0,INDEX(StdCalcsRefCalcs,$E265,0)),""),3),"")</f>
        <v/>
      </c>
      <c r="BP265" s="97" t="str">
        <f t="array" ref="BP265">IF($BL265,MIN(IF(G5SelectionMask="x",IF(INDEX(StdCalcsRefCalcs,$E265,0)&gt;0,INDEX(StdCalcsRefCalcs,$E265,0)),"")),"")</f>
        <v/>
      </c>
      <c r="BQ265" s="97" t="str">
        <f t="array" ref="BQ265">IF($BL265,MAX(IF(G5SelectionMask="x",IF(INDEX(StdCalcsRefCalcs,$E265,0)&gt;0,INDEX(StdCalcsRefCalcs,$E265,0)),"")),"")</f>
        <v/>
      </c>
      <c r="BR265" s="97" t="str">
        <f t="shared" si="182"/>
        <v/>
      </c>
      <c r="BS265" s="99" t="str">
        <f t="array" ref="BS265">IF($BL265,STDEVA(IF(G5SelectionMask="x",IF(INDEX(StdCalcsRefCalcs,$E265,0)&gt;0,INDEX(StdCalcsRefCalcs,$E265,0)),"")),"")</f>
        <v/>
      </c>
      <c r="BT265" s="108"/>
      <c r="BU265" s="109"/>
      <c r="BV265" s="109"/>
      <c r="BW265" s="109"/>
      <c r="BX265" s="109"/>
      <c r="BY265" s="109"/>
      <c r="BZ265" s="109"/>
      <c r="CA265" s="109"/>
      <c r="CB265" s="109"/>
      <c r="CC265" s="109"/>
      <c r="CD265" s="109"/>
      <c r="CE265" s="109"/>
      <c r="CF265" s="109"/>
      <c r="CG265" s="109"/>
      <c r="CH265" s="109"/>
      <c r="CI265" s="109"/>
    </row>
    <row r="266" spans="1:87" ht="13.5" thickBot="1" x14ac:dyDescent="0.25">
      <c r="A266" s="33">
        <f t="shared" si="173"/>
        <v>0</v>
      </c>
      <c r="B266" s="206"/>
      <c r="C266" s="200"/>
      <c r="D266" s="198"/>
      <c r="E266" s="72">
        <f t="shared" si="174"/>
        <v>256</v>
      </c>
      <c r="P266" s="97" t="str">
        <f t="shared" si="136"/>
        <v/>
      </c>
      <c r="Q266" s="97"/>
      <c r="R266" s="97"/>
      <c r="S266" s="97"/>
      <c r="T266" s="97"/>
      <c r="U266" s="98" t="str">
        <f t="shared" si="137"/>
        <v/>
      </c>
      <c r="V266" s="107" t="str">
        <f t="shared" si="138"/>
        <v/>
      </c>
      <c r="W266" s="107" t="str">
        <f t="shared" si="139"/>
        <v/>
      </c>
      <c r="X266" s="107" t="str">
        <f t="shared" si="140"/>
        <v/>
      </c>
      <c r="Y266" s="107" t="str">
        <f t="shared" si="141"/>
        <v/>
      </c>
      <c r="Z266" s="107" t="str">
        <f t="shared" si="142"/>
        <v/>
      </c>
      <c r="AA266" s="107" t="str">
        <f t="shared" si="143"/>
        <v/>
      </c>
      <c r="AB266" s="107" t="str">
        <f t="shared" si="144"/>
        <v/>
      </c>
      <c r="AC266" s="107" t="str">
        <f t="shared" si="145"/>
        <v/>
      </c>
      <c r="AD266" s="107" t="str">
        <f t="shared" si="146"/>
        <v/>
      </c>
      <c r="AE266" s="107" t="str">
        <f t="shared" si="147"/>
        <v/>
      </c>
      <c r="AF266" s="97" t="b">
        <f t="shared" si="25"/>
        <v>0</v>
      </c>
      <c r="AG266" s="97" t="str">
        <f t="array" ref="AG266">IF($AF266,MEDIAN(IF(G1SelectionMask="x",IF(INDEX(StdCalcsRefCalcs,$E266,0)&gt;0,INDEX(StdCalcsRefCalcs,$E266,0)),"")),"")</f>
        <v/>
      </c>
      <c r="AH266" s="97" t="str">
        <f t="array" ref="AH266">IF($AF266,QUARTILE(IF(G1SelectionMask="x",IF(INDEX(StdCalcsRefCalcs,$E266,0)&gt;0,INDEX(StdCalcsRefCalcs,$E266,0)),""),1),"")</f>
        <v/>
      </c>
      <c r="AI266" s="97" t="str">
        <f t="array" ref="AI266">IF($AF266,QUARTILE(IF(G1SelectionMask="x",IF(INDEX(StdCalcsRefCalcs,$E266,0)&gt;0,INDEX(StdCalcsRefCalcs,$E266,0)),""),3),"")</f>
        <v/>
      </c>
      <c r="AJ266" s="97" t="str">
        <f t="array" ref="AJ266">IF($AF266,MIN(IF(G1SelectionMask="x",IF(INDEX(StdCalcsRefCalcs,$E266,0)&gt;0,INDEX(StdCalcsRefCalcs,$E266,0)),"")),"")</f>
        <v/>
      </c>
      <c r="AK266" s="97" t="str">
        <f t="array" ref="AK266">IF($AF266,MAX(IF(G1SelectionMask="x",IF(INDEX(StdCalcsRefCalcs,$E266,0)&gt;0,INDEX(StdCalcsRefCalcs,$E266,0)),"")),"")</f>
        <v/>
      </c>
      <c r="AL266" s="97" t="str">
        <f t="shared" si="26"/>
        <v/>
      </c>
      <c r="AM266" s="97" t="str">
        <f t="array" ref="AM266">IF($AF266,STDEVA(IF(G1SelectionMask="x",IF(INDEX(StdCalcsRefCalcs,$E266,0)&gt;0,INDEX(StdCalcsRefCalcs,$E266,0)),"")),"")</f>
        <v/>
      </c>
      <c r="AN266" s="98" t="b">
        <f t="shared" si="175"/>
        <v>0</v>
      </c>
      <c r="AO266" s="98" t="str">
        <f t="array" ref="AO266">IF($AN266,MEDIAN(IF(G2SelectionMask="x",IF(INDEX(StdCalcsRefCalcs,$E266,0)&gt;0,INDEX(StdCalcsRefCalcs,$E266,0)),"")),"")</f>
        <v/>
      </c>
      <c r="AP266" s="98" t="str">
        <f t="array" ref="AP266">IF($AN266,QUARTILE(IF(G2SelectionMask="x",IF(INDEX(StdCalcsRefCalcs,$E266,0)&gt;0,INDEX(StdCalcsRefCalcs,$E266,0)),""),1),"")</f>
        <v/>
      </c>
      <c r="AQ266" s="98" t="str">
        <f t="array" ref="AQ266">IF($AN266,QUARTILE(IF(G2SelectionMask="x",IF(INDEX(StdCalcsRefCalcs,$E266,0)&gt;0,INDEX(StdCalcsRefCalcs,$E266,0)),""),3),"")</f>
        <v/>
      </c>
      <c r="AR266" s="98" t="str">
        <f t="array" ref="AR266">IF($AN266,MIN(IF(G2SelectionMask="x",IF(INDEX(StdCalcsRefCalcs,$E266,0)&gt;0,INDEX(StdCalcsRefCalcs,$E266,0)),"")),"")</f>
        <v/>
      </c>
      <c r="AS266" s="98" t="str">
        <f t="array" ref="AS266">IF($AN266,MAX(IF(G2SelectionMask="x",IF(INDEX(StdCalcsRefCalcs,$E266,0)&gt;0,INDEX(StdCalcsRefCalcs,$E266,0)),"")),"")</f>
        <v/>
      </c>
      <c r="AT266" s="98" t="str">
        <f t="shared" si="176"/>
        <v/>
      </c>
      <c r="AU266" s="98" t="str">
        <f t="array" ref="AU266">IF($AN266,STDEVA(IF(G2SelectionMask="x",IF(INDEX(StdCalcsRefCalcs,$E266,0)&gt;0,INDEX(StdCalcsRefCalcs,$E266,0)),"")),"")</f>
        <v/>
      </c>
      <c r="AV266" s="97" t="b">
        <f t="shared" si="177"/>
        <v>0</v>
      </c>
      <c r="AW266" s="97" t="str">
        <f t="array" ref="AW266">IF($AV266,MEDIAN(IF(G3SelectionMask="x",IF(INDEX(StdCalcsRefCalcs,$E266,0)&gt;0,INDEX(StdCalcsRefCalcs,$E266,0)),"")),"")</f>
        <v/>
      </c>
      <c r="AX266" s="97" t="str">
        <f t="array" ref="AX266">IF($AV266,QUARTILE(IF(G3SelectionMask="x",IF(INDEX(StdCalcsRefCalcs,$E266,0)&gt;0,INDEX(StdCalcsRefCalcs,$E266,0)),""),1),"")</f>
        <v/>
      </c>
      <c r="AY266" s="97" t="str">
        <f t="array" ref="AY266">IF($AV266,QUARTILE(IF(G3SelectionMask="x",IF(INDEX(StdCalcsRefCalcs,$E266,0)&gt;0,INDEX(StdCalcsRefCalcs,$E266,0)),""),3),"")</f>
        <v/>
      </c>
      <c r="AZ266" s="97" t="str">
        <f t="array" ref="AZ266">IF($AV266,MIN(IF(G3SelectionMask="x",IF(INDEX(StdCalcsRefCalcs,$E266,0)&gt;0,INDEX(StdCalcsRefCalcs,$E266,0)),"")),"")</f>
        <v/>
      </c>
      <c r="BA266" s="97" t="str">
        <f t="array" ref="BA266">IF($AV266,MAX(IF(G3SelectionMask="x",IF(INDEX(StdCalcsRefCalcs,$E266,0)&gt;0,INDEX(StdCalcsRefCalcs,$E266,0)),"")),"")</f>
        <v/>
      </c>
      <c r="BB266" s="97" t="str">
        <f t="shared" si="178"/>
        <v/>
      </c>
      <c r="BC266" s="97" t="str">
        <f t="array" ref="BC266">IF($AV266,STDEVA(IF(G3SelectionMask="x",IF(INDEX(StdCalcsRefCalcs,$E266,0)&gt;0,INDEX(StdCalcsRefCalcs,$E266,0)),"")),"")</f>
        <v/>
      </c>
      <c r="BD266" s="98" t="b">
        <f t="shared" si="179"/>
        <v>0</v>
      </c>
      <c r="BE266" s="98" t="str">
        <f t="array" ref="BE266">IF($BD266,MEDIAN(IF(G4SelectionMask="x",IF(INDEX(StdCalcsRefCalcs,$E266,0)&gt;0,INDEX(StdCalcsRefCalcs,$E266,0)),"")),"")</f>
        <v/>
      </c>
      <c r="BF266" s="98" t="str">
        <f t="array" ref="BF266">IF($BD266,QUARTILE(IF(G4SelectionMask="x",IF(INDEX(StdCalcsRefCalcs,$E266,0)&gt;0,INDEX(StdCalcsRefCalcs,$E266,0)),""),1),"")</f>
        <v/>
      </c>
      <c r="BG266" s="98" t="str">
        <f t="array" ref="BG266">IF($BD266,QUARTILE(IF(G4SelectionMask="x",IF(INDEX(StdCalcsRefCalcs,$E266,0)&gt;0,INDEX(StdCalcsRefCalcs,$E266,0)),""),3),"")</f>
        <v/>
      </c>
      <c r="BH266" s="98" t="str">
        <f t="array" ref="BH266">IF($BD266,MIN(IF(G4SelectionMask="x",IF(INDEX(StdCalcsRefCalcs,$E266,0)&gt;0,INDEX(StdCalcsRefCalcs,$E266,0)),"")),"")</f>
        <v/>
      </c>
      <c r="BI266" s="98" t="str">
        <f t="array" ref="BI266">IF($BD266,MAX(IF(G4SelectionMask="x",IF(INDEX(StdCalcsRefCalcs,$E266,0)&gt;0,INDEX(StdCalcsRefCalcs,$E266,0)),"")),"")</f>
        <v/>
      </c>
      <c r="BJ266" s="98" t="str">
        <f t="shared" si="180"/>
        <v/>
      </c>
      <c r="BK266" s="98" t="str">
        <f t="array" ref="BK266">IF($BD266,STDEVA(IF(G4SelectionMask="x",IF(INDEX(StdCalcsRefCalcs,$E266,0)&gt;0,INDEX(StdCalcsRefCalcs,$E266,0)),"")),"")</f>
        <v/>
      </c>
      <c r="BL266" s="97" t="b">
        <f t="shared" si="181"/>
        <v>0</v>
      </c>
      <c r="BM266" s="97" t="str">
        <f t="array" ref="BM266">IF($BL266,MEDIAN(IF(G5SelectionMask="x",IF(INDEX(StdCalcsRefCalcs,$E266,0)&gt;0,INDEX(StdCalcsRefCalcs,$E266,0)),"")),"")</f>
        <v/>
      </c>
      <c r="BN266" s="97" t="str">
        <f t="array" ref="BN266">IF($BL266,QUARTILE(IF(G5SelectionMask="x",IF(INDEX(StdCalcsRefCalcs,$E266,0)&gt;0,INDEX(StdCalcsRefCalcs,$E266,0)),""),1),"")</f>
        <v/>
      </c>
      <c r="BO266" s="97" t="str">
        <f t="array" ref="BO266">IF($BL266,QUARTILE(IF(G5SelectionMask="x",IF(INDEX(StdCalcsRefCalcs,$E266,0)&gt;0,INDEX(StdCalcsRefCalcs,$E266,0)),""),3),"")</f>
        <v/>
      </c>
      <c r="BP266" s="97" t="str">
        <f t="array" ref="BP266">IF($BL266,MIN(IF(G5SelectionMask="x",IF(INDEX(StdCalcsRefCalcs,$E266,0)&gt;0,INDEX(StdCalcsRefCalcs,$E266,0)),"")),"")</f>
        <v/>
      </c>
      <c r="BQ266" s="97" t="str">
        <f t="array" ref="BQ266">IF($BL266,MAX(IF(G5SelectionMask="x",IF(INDEX(StdCalcsRefCalcs,$E266,0)&gt;0,INDEX(StdCalcsRefCalcs,$E266,0)),"")),"")</f>
        <v/>
      </c>
      <c r="BR266" s="97" t="str">
        <f t="shared" si="182"/>
        <v/>
      </c>
      <c r="BS266" s="99" t="str">
        <f t="array" ref="BS266">IF($BL266,STDEVA(IF(G5SelectionMask="x",IF(INDEX(StdCalcsRefCalcs,$E266,0)&gt;0,INDEX(StdCalcsRefCalcs,$E266,0)),"")),"")</f>
        <v/>
      </c>
      <c r="BT266" s="108"/>
      <c r="BU266" s="109"/>
      <c r="BV266" s="109"/>
      <c r="BW266" s="109"/>
      <c r="BX266" s="109"/>
      <c r="BY266" s="109"/>
      <c r="BZ266" s="109"/>
      <c r="CA266" s="109"/>
      <c r="CB266" s="109"/>
      <c r="CC266" s="109"/>
      <c r="CD266" s="109"/>
      <c r="CE266" s="109"/>
      <c r="CF266" s="109"/>
      <c r="CG266" s="109"/>
      <c r="CH266" s="109"/>
      <c r="CI266" s="109"/>
    </row>
    <row r="267" spans="1:87" x14ac:dyDescent="0.2">
      <c r="A267" s="33">
        <f t="shared" si="173"/>
        <v>0</v>
      </c>
      <c r="B267" s="206"/>
      <c r="C267" s="200"/>
      <c r="D267" s="196" t="s">
        <v>31</v>
      </c>
      <c r="E267" s="72">
        <f t="shared" si="174"/>
        <v>257</v>
      </c>
      <c r="P267" s="97" t="str">
        <f t="shared" ref="P267:P330" si="183">IF(LEN($BU267)=0,"",$BU267)</f>
        <v/>
      </c>
      <c r="Q267" s="97"/>
      <c r="R267" s="97"/>
      <c r="S267" s="97"/>
      <c r="T267" s="97"/>
      <c r="U267" s="98" t="str">
        <f t="shared" ref="U267:U330" si="184">IF(LEN($BV267)=0,"",$BV267)</f>
        <v/>
      </c>
      <c r="V267" s="107" t="str">
        <f t="shared" ref="V267:V330" si="185">IF(LEN($BW267)=0,"",$BW267)</f>
        <v/>
      </c>
      <c r="W267" s="107" t="str">
        <f t="shared" ref="W267:W330" si="186">IF(LEN($BX267)=0,"",$BX267)</f>
        <v/>
      </c>
      <c r="X267" s="107" t="str">
        <f t="shared" ref="X267:X330" si="187">IF(LEN($BY267)=0,"",$BY267)</f>
        <v/>
      </c>
      <c r="Y267" s="107" t="str">
        <f t="shared" ref="Y267:Y330" si="188">IF(LEN($BZ267)=0,"",$BZ267)</f>
        <v/>
      </c>
      <c r="Z267" s="107" t="str">
        <f t="shared" ref="Z267:Z330" si="189">IF(LEN($CA267)=0,"",$CA267)</f>
        <v/>
      </c>
      <c r="AA267" s="107" t="str">
        <f t="shared" ref="AA267:AA330" si="190">IF(LEN($CB267)=0,"",$CB267)</f>
        <v/>
      </c>
      <c r="AB267" s="107" t="str">
        <f t="shared" ref="AB267:AB330" si="191">IF(LEN($CC267)=0,"",$CC267)</f>
        <v/>
      </c>
      <c r="AC267" s="107" t="str">
        <f t="shared" ref="AC267:AC330" si="192">IF(LEN($CD267)=0,"",$CD267)</f>
        <v/>
      </c>
      <c r="AD267" s="107" t="str">
        <f t="shared" ref="AD267:AD330" si="193">IF(LEN($CE267)=0,"",$CE267)</f>
        <v/>
      </c>
      <c r="AE267" s="107" t="str">
        <f t="shared" ref="AE267:AE330" si="194">IF(LEN($CF267)=0,"",$CF267)</f>
        <v/>
      </c>
      <c r="AF267" s="97" t="b">
        <f t="shared" si="25"/>
        <v>0</v>
      </c>
      <c r="AG267" s="97" t="str">
        <f t="array" ref="AG267">IF($AF267,MEDIAN(IF(G1SelectionMask="x",IF(INDEX(StdCalcsRefCalcs,$E267,0)&gt;0,INDEX(StdCalcsRefCalcs,$E267,0)),"")),"")</f>
        <v/>
      </c>
      <c r="AH267" s="97" t="str">
        <f t="array" ref="AH267">IF($AF267,QUARTILE(IF(G1SelectionMask="x",IF(INDEX(StdCalcsRefCalcs,$E267,0)&gt;0,INDEX(StdCalcsRefCalcs,$E267,0)),""),1),"")</f>
        <v/>
      </c>
      <c r="AI267" s="97" t="str">
        <f t="array" ref="AI267">IF($AF267,QUARTILE(IF(G1SelectionMask="x",IF(INDEX(StdCalcsRefCalcs,$E267,0)&gt;0,INDEX(StdCalcsRefCalcs,$E267,0)),""),3),"")</f>
        <v/>
      </c>
      <c r="AJ267" s="97" t="str">
        <f t="array" ref="AJ267">IF($AF267,MIN(IF(G1SelectionMask="x",IF(INDEX(StdCalcsRefCalcs,$E267,0)&gt;0,INDEX(StdCalcsRefCalcs,$E267,0)),"")),"")</f>
        <v/>
      </c>
      <c r="AK267" s="97" t="str">
        <f t="array" ref="AK267">IF($AF267,MAX(IF(G1SelectionMask="x",IF(INDEX(StdCalcsRefCalcs,$E267,0)&gt;0,INDEX(StdCalcsRefCalcs,$E267,0)),"")),"")</f>
        <v/>
      </c>
      <c r="AL267" s="97" t="str">
        <f t="shared" si="26"/>
        <v/>
      </c>
      <c r="AM267" s="97" t="str">
        <f t="array" ref="AM267">IF($AF267,STDEVA(IF(G1SelectionMask="x",IF(INDEX(StdCalcsRefCalcs,$E267,0)&gt;0,INDEX(StdCalcsRefCalcs,$E267,0)),"")),"")</f>
        <v/>
      </c>
      <c r="AN267" s="98" t="b">
        <f t="shared" si="175"/>
        <v>0</v>
      </c>
      <c r="AO267" s="98" t="str">
        <f t="array" ref="AO267">IF($AN267,MEDIAN(IF(G2SelectionMask="x",IF(INDEX(StdCalcsRefCalcs,$E267,0)&gt;0,INDEX(StdCalcsRefCalcs,$E267,0)),"")),"")</f>
        <v/>
      </c>
      <c r="AP267" s="98" t="str">
        <f t="array" ref="AP267">IF($AN267,QUARTILE(IF(G2SelectionMask="x",IF(INDEX(StdCalcsRefCalcs,$E267,0)&gt;0,INDEX(StdCalcsRefCalcs,$E267,0)),""),1),"")</f>
        <v/>
      </c>
      <c r="AQ267" s="98" t="str">
        <f t="array" ref="AQ267">IF($AN267,QUARTILE(IF(G2SelectionMask="x",IF(INDEX(StdCalcsRefCalcs,$E267,0)&gt;0,INDEX(StdCalcsRefCalcs,$E267,0)),""),3),"")</f>
        <v/>
      </c>
      <c r="AR267" s="98" t="str">
        <f t="array" ref="AR267">IF($AN267,MIN(IF(G2SelectionMask="x",IF(INDEX(StdCalcsRefCalcs,$E267,0)&gt;0,INDEX(StdCalcsRefCalcs,$E267,0)),"")),"")</f>
        <v/>
      </c>
      <c r="AS267" s="98" t="str">
        <f t="array" ref="AS267">IF($AN267,MAX(IF(G2SelectionMask="x",IF(INDEX(StdCalcsRefCalcs,$E267,0)&gt;0,INDEX(StdCalcsRefCalcs,$E267,0)),"")),"")</f>
        <v/>
      </c>
      <c r="AT267" s="98" t="str">
        <f t="shared" si="176"/>
        <v/>
      </c>
      <c r="AU267" s="98" t="str">
        <f t="array" ref="AU267">IF($AN267,STDEVA(IF(G2SelectionMask="x",IF(INDEX(StdCalcsRefCalcs,$E267,0)&gt;0,INDEX(StdCalcsRefCalcs,$E267,0)),"")),"")</f>
        <v/>
      </c>
      <c r="AV267" s="97" t="b">
        <f t="shared" si="177"/>
        <v>0</v>
      </c>
      <c r="AW267" s="97" t="str">
        <f t="array" ref="AW267">IF($AV267,MEDIAN(IF(G3SelectionMask="x",IF(INDEX(StdCalcsRefCalcs,$E267,0)&gt;0,INDEX(StdCalcsRefCalcs,$E267,0)),"")),"")</f>
        <v/>
      </c>
      <c r="AX267" s="97" t="str">
        <f t="array" ref="AX267">IF($AV267,QUARTILE(IF(G3SelectionMask="x",IF(INDEX(StdCalcsRefCalcs,$E267,0)&gt;0,INDEX(StdCalcsRefCalcs,$E267,0)),""),1),"")</f>
        <v/>
      </c>
      <c r="AY267" s="97" t="str">
        <f t="array" ref="AY267">IF($AV267,QUARTILE(IF(G3SelectionMask="x",IF(INDEX(StdCalcsRefCalcs,$E267,0)&gt;0,INDEX(StdCalcsRefCalcs,$E267,0)),""),3),"")</f>
        <v/>
      </c>
      <c r="AZ267" s="97" t="str">
        <f t="array" ref="AZ267">IF($AV267,MIN(IF(G3SelectionMask="x",IF(INDEX(StdCalcsRefCalcs,$E267,0)&gt;0,INDEX(StdCalcsRefCalcs,$E267,0)),"")),"")</f>
        <v/>
      </c>
      <c r="BA267" s="97" t="str">
        <f t="array" ref="BA267">IF($AV267,MAX(IF(G3SelectionMask="x",IF(INDEX(StdCalcsRefCalcs,$E267,0)&gt;0,INDEX(StdCalcsRefCalcs,$E267,0)),"")),"")</f>
        <v/>
      </c>
      <c r="BB267" s="97" t="str">
        <f t="shared" si="178"/>
        <v/>
      </c>
      <c r="BC267" s="97" t="str">
        <f t="array" ref="BC267">IF($AV267,STDEVA(IF(G3SelectionMask="x",IF(INDEX(StdCalcsRefCalcs,$E267,0)&gt;0,INDEX(StdCalcsRefCalcs,$E267,0)),"")),"")</f>
        <v/>
      </c>
      <c r="BD267" s="98" t="b">
        <f t="shared" si="179"/>
        <v>0</v>
      </c>
      <c r="BE267" s="98" t="str">
        <f t="array" ref="BE267">IF($BD267,MEDIAN(IF(G4SelectionMask="x",IF(INDEX(StdCalcsRefCalcs,$E267,0)&gt;0,INDEX(StdCalcsRefCalcs,$E267,0)),"")),"")</f>
        <v/>
      </c>
      <c r="BF267" s="98" t="str">
        <f t="array" ref="BF267">IF($BD267,QUARTILE(IF(G4SelectionMask="x",IF(INDEX(StdCalcsRefCalcs,$E267,0)&gt;0,INDEX(StdCalcsRefCalcs,$E267,0)),""),1),"")</f>
        <v/>
      </c>
      <c r="BG267" s="98" t="str">
        <f t="array" ref="BG267">IF($BD267,QUARTILE(IF(G4SelectionMask="x",IF(INDEX(StdCalcsRefCalcs,$E267,0)&gt;0,INDEX(StdCalcsRefCalcs,$E267,0)),""),3),"")</f>
        <v/>
      </c>
      <c r="BH267" s="98" t="str">
        <f t="array" ref="BH267">IF($BD267,MIN(IF(G4SelectionMask="x",IF(INDEX(StdCalcsRefCalcs,$E267,0)&gt;0,INDEX(StdCalcsRefCalcs,$E267,0)),"")),"")</f>
        <v/>
      </c>
      <c r="BI267" s="98" t="str">
        <f t="array" ref="BI267">IF($BD267,MAX(IF(G4SelectionMask="x",IF(INDEX(StdCalcsRefCalcs,$E267,0)&gt;0,INDEX(StdCalcsRefCalcs,$E267,0)),"")),"")</f>
        <v/>
      </c>
      <c r="BJ267" s="98" t="str">
        <f t="shared" si="180"/>
        <v/>
      </c>
      <c r="BK267" s="98" t="str">
        <f t="array" ref="BK267">IF($BD267,STDEVA(IF(G4SelectionMask="x",IF(INDEX(StdCalcsRefCalcs,$E267,0)&gt;0,INDEX(StdCalcsRefCalcs,$E267,0)),"")),"")</f>
        <v/>
      </c>
      <c r="BL267" s="97" t="b">
        <f t="shared" si="181"/>
        <v>0</v>
      </c>
      <c r="BM267" s="97" t="str">
        <f t="array" ref="BM267">IF($BL267,MEDIAN(IF(G5SelectionMask="x",IF(INDEX(StdCalcsRefCalcs,$E267,0)&gt;0,INDEX(StdCalcsRefCalcs,$E267,0)),"")),"")</f>
        <v/>
      </c>
      <c r="BN267" s="97" t="str">
        <f t="array" ref="BN267">IF($BL267,QUARTILE(IF(G5SelectionMask="x",IF(INDEX(StdCalcsRefCalcs,$E267,0)&gt;0,INDEX(StdCalcsRefCalcs,$E267,0)),""),1),"")</f>
        <v/>
      </c>
      <c r="BO267" s="97" t="str">
        <f t="array" ref="BO267">IF($BL267,QUARTILE(IF(G5SelectionMask="x",IF(INDEX(StdCalcsRefCalcs,$E267,0)&gt;0,INDEX(StdCalcsRefCalcs,$E267,0)),""),3),"")</f>
        <v/>
      </c>
      <c r="BP267" s="97" t="str">
        <f t="array" ref="BP267">IF($BL267,MIN(IF(G5SelectionMask="x",IF(INDEX(StdCalcsRefCalcs,$E267,0)&gt;0,INDEX(StdCalcsRefCalcs,$E267,0)),"")),"")</f>
        <v/>
      </c>
      <c r="BQ267" s="97" t="str">
        <f t="array" ref="BQ267">IF($BL267,MAX(IF(G5SelectionMask="x",IF(INDEX(StdCalcsRefCalcs,$E267,0)&gt;0,INDEX(StdCalcsRefCalcs,$E267,0)),"")),"")</f>
        <v/>
      </c>
      <c r="BR267" s="97" t="str">
        <f t="shared" si="182"/>
        <v/>
      </c>
      <c r="BS267" s="99" t="str">
        <f t="array" ref="BS267">IF($BL267,STDEVA(IF(G5SelectionMask="x",IF(INDEX(StdCalcsRefCalcs,$E267,0)&gt;0,INDEX(StdCalcsRefCalcs,$E267,0)),"")),"")</f>
        <v/>
      </c>
      <c r="BT267" s="108"/>
      <c r="BU267" s="109"/>
      <c r="BV267" s="109"/>
      <c r="BW267" s="109"/>
      <c r="BX267" s="109"/>
      <c r="BY267" s="109"/>
      <c r="BZ267" s="109"/>
      <c r="CA267" s="109"/>
      <c r="CB267" s="109"/>
      <c r="CC267" s="109"/>
      <c r="CD267" s="109"/>
      <c r="CE267" s="109"/>
      <c r="CF267" s="109"/>
      <c r="CG267" s="109"/>
      <c r="CH267" s="109"/>
      <c r="CI267" s="109"/>
    </row>
    <row r="268" spans="1:87" x14ac:dyDescent="0.2">
      <c r="A268" s="33">
        <f t="shared" si="173"/>
        <v>0</v>
      </c>
      <c r="B268" s="206"/>
      <c r="C268" s="200"/>
      <c r="D268" s="197"/>
      <c r="E268" s="72">
        <f t="shared" si="174"/>
        <v>258</v>
      </c>
      <c r="P268" s="97" t="str">
        <f t="shared" si="183"/>
        <v/>
      </c>
      <c r="Q268" s="97"/>
      <c r="R268" s="97"/>
      <c r="S268" s="97"/>
      <c r="T268" s="97"/>
      <c r="U268" s="98" t="str">
        <f t="shared" si="184"/>
        <v/>
      </c>
      <c r="V268" s="107" t="str">
        <f t="shared" si="185"/>
        <v/>
      </c>
      <c r="W268" s="107" t="str">
        <f t="shared" si="186"/>
        <v/>
      </c>
      <c r="X268" s="107" t="str">
        <f t="shared" si="187"/>
        <v/>
      </c>
      <c r="Y268" s="107" t="str">
        <f t="shared" si="188"/>
        <v/>
      </c>
      <c r="Z268" s="107" t="str">
        <f t="shared" si="189"/>
        <v/>
      </c>
      <c r="AA268" s="107" t="str">
        <f t="shared" si="190"/>
        <v/>
      </c>
      <c r="AB268" s="107" t="str">
        <f t="shared" si="191"/>
        <v/>
      </c>
      <c r="AC268" s="107" t="str">
        <f t="shared" si="192"/>
        <v/>
      </c>
      <c r="AD268" s="107" t="str">
        <f t="shared" si="193"/>
        <v/>
      </c>
      <c r="AE268" s="107" t="str">
        <f t="shared" si="194"/>
        <v/>
      </c>
      <c r="AF268" s="97" t="b">
        <f t="shared" si="25"/>
        <v>0</v>
      </c>
      <c r="AG268" s="97" t="str">
        <f t="array" ref="AG268">IF($AF268,MEDIAN(IF(G1SelectionMask="x",IF(INDEX(StdCalcsRefCalcs,$E268,0)&gt;0,INDEX(StdCalcsRefCalcs,$E268,0)),"")),"")</f>
        <v/>
      </c>
      <c r="AH268" s="97" t="str">
        <f t="array" ref="AH268">IF($AF268,QUARTILE(IF(G1SelectionMask="x",IF(INDEX(StdCalcsRefCalcs,$E268,0)&gt;0,INDEX(StdCalcsRefCalcs,$E268,0)),""),1),"")</f>
        <v/>
      </c>
      <c r="AI268" s="97" t="str">
        <f t="array" ref="AI268">IF($AF268,QUARTILE(IF(G1SelectionMask="x",IF(INDEX(StdCalcsRefCalcs,$E268,0)&gt;0,INDEX(StdCalcsRefCalcs,$E268,0)),""),3),"")</f>
        <v/>
      </c>
      <c r="AJ268" s="97" t="str">
        <f t="array" ref="AJ268">IF($AF268,MIN(IF(G1SelectionMask="x",IF(INDEX(StdCalcsRefCalcs,$E268,0)&gt;0,INDEX(StdCalcsRefCalcs,$E268,0)),"")),"")</f>
        <v/>
      </c>
      <c r="AK268" s="97" t="str">
        <f t="array" ref="AK268">IF($AF268,MAX(IF(G1SelectionMask="x",IF(INDEX(StdCalcsRefCalcs,$E268,0)&gt;0,INDEX(StdCalcsRefCalcs,$E268,0)),"")),"")</f>
        <v/>
      </c>
      <c r="AL268" s="97" t="str">
        <f t="shared" si="26"/>
        <v/>
      </c>
      <c r="AM268" s="97" t="str">
        <f t="array" ref="AM268">IF($AF268,STDEVA(IF(G1SelectionMask="x",IF(INDEX(StdCalcsRefCalcs,$E268,0)&gt;0,INDEX(StdCalcsRefCalcs,$E268,0)),"")),"")</f>
        <v/>
      </c>
      <c r="AN268" s="98" t="b">
        <f t="shared" si="175"/>
        <v>0</v>
      </c>
      <c r="AO268" s="98" t="str">
        <f t="array" ref="AO268">IF($AN268,MEDIAN(IF(G2SelectionMask="x",IF(INDEX(StdCalcsRefCalcs,$E268,0)&gt;0,INDEX(StdCalcsRefCalcs,$E268,0)),"")),"")</f>
        <v/>
      </c>
      <c r="AP268" s="98" t="str">
        <f t="array" ref="AP268">IF($AN268,QUARTILE(IF(G2SelectionMask="x",IF(INDEX(StdCalcsRefCalcs,$E268,0)&gt;0,INDEX(StdCalcsRefCalcs,$E268,0)),""),1),"")</f>
        <v/>
      </c>
      <c r="AQ268" s="98" t="str">
        <f t="array" ref="AQ268">IF($AN268,QUARTILE(IF(G2SelectionMask="x",IF(INDEX(StdCalcsRefCalcs,$E268,0)&gt;0,INDEX(StdCalcsRefCalcs,$E268,0)),""),3),"")</f>
        <v/>
      </c>
      <c r="AR268" s="98" t="str">
        <f t="array" ref="AR268">IF($AN268,MIN(IF(G2SelectionMask="x",IF(INDEX(StdCalcsRefCalcs,$E268,0)&gt;0,INDEX(StdCalcsRefCalcs,$E268,0)),"")),"")</f>
        <v/>
      </c>
      <c r="AS268" s="98" t="str">
        <f t="array" ref="AS268">IF($AN268,MAX(IF(G2SelectionMask="x",IF(INDEX(StdCalcsRefCalcs,$E268,0)&gt;0,INDEX(StdCalcsRefCalcs,$E268,0)),"")),"")</f>
        <v/>
      </c>
      <c r="AT268" s="98" t="str">
        <f t="shared" si="176"/>
        <v/>
      </c>
      <c r="AU268" s="98" t="str">
        <f t="array" ref="AU268">IF($AN268,STDEVA(IF(G2SelectionMask="x",IF(INDEX(StdCalcsRefCalcs,$E268,0)&gt;0,INDEX(StdCalcsRefCalcs,$E268,0)),"")),"")</f>
        <v/>
      </c>
      <c r="AV268" s="97" t="b">
        <f t="shared" si="177"/>
        <v>0</v>
      </c>
      <c r="AW268" s="97" t="str">
        <f t="array" ref="AW268">IF($AV268,MEDIAN(IF(G3SelectionMask="x",IF(INDEX(StdCalcsRefCalcs,$E268,0)&gt;0,INDEX(StdCalcsRefCalcs,$E268,0)),"")),"")</f>
        <v/>
      </c>
      <c r="AX268" s="97" t="str">
        <f t="array" ref="AX268">IF($AV268,QUARTILE(IF(G3SelectionMask="x",IF(INDEX(StdCalcsRefCalcs,$E268,0)&gt;0,INDEX(StdCalcsRefCalcs,$E268,0)),""),1),"")</f>
        <v/>
      </c>
      <c r="AY268" s="97" t="str">
        <f t="array" ref="AY268">IF($AV268,QUARTILE(IF(G3SelectionMask="x",IF(INDEX(StdCalcsRefCalcs,$E268,0)&gt;0,INDEX(StdCalcsRefCalcs,$E268,0)),""),3),"")</f>
        <v/>
      </c>
      <c r="AZ268" s="97" t="str">
        <f t="array" ref="AZ268">IF($AV268,MIN(IF(G3SelectionMask="x",IF(INDEX(StdCalcsRefCalcs,$E268,0)&gt;0,INDEX(StdCalcsRefCalcs,$E268,0)),"")),"")</f>
        <v/>
      </c>
      <c r="BA268" s="97" t="str">
        <f t="array" ref="BA268">IF($AV268,MAX(IF(G3SelectionMask="x",IF(INDEX(StdCalcsRefCalcs,$E268,0)&gt;0,INDEX(StdCalcsRefCalcs,$E268,0)),"")),"")</f>
        <v/>
      </c>
      <c r="BB268" s="97" t="str">
        <f t="shared" si="178"/>
        <v/>
      </c>
      <c r="BC268" s="97" t="str">
        <f t="array" ref="BC268">IF($AV268,STDEVA(IF(G3SelectionMask="x",IF(INDEX(StdCalcsRefCalcs,$E268,0)&gt;0,INDEX(StdCalcsRefCalcs,$E268,0)),"")),"")</f>
        <v/>
      </c>
      <c r="BD268" s="98" t="b">
        <f t="shared" si="179"/>
        <v>0</v>
      </c>
      <c r="BE268" s="98" t="str">
        <f t="array" ref="BE268">IF($BD268,MEDIAN(IF(G4SelectionMask="x",IF(INDEX(StdCalcsRefCalcs,$E268,0)&gt;0,INDEX(StdCalcsRefCalcs,$E268,0)),"")),"")</f>
        <v/>
      </c>
      <c r="BF268" s="98" t="str">
        <f t="array" ref="BF268">IF($BD268,QUARTILE(IF(G4SelectionMask="x",IF(INDEX(StdCalcsRefCalcs,$E268,0)&gt;0,INDEX(StdCalcsRefCalcs,$E268,0)),""),1),"")</f>
        <v/>
      </c>
      <c r="BG268" s="98" t="str">
        <f t="array" ref="BG268">IF($BD268,QUARTILE(IF(G4SelectionMask="x",IF(INDEX(StdCalcsRefCalcs,$E268,0)&gt;0,INDEX(StdCalcsRefCalcs,$E268,0)),""),3),"")</f>
        <v/>
      </c>
      <c r="BH268" s="98" t="str">
        <f t="array" ref="BH268">IF($BD268,MIN(IF(G4SelectionMask="x",IF(INDEX(StdCalcsRefCalcs,$E268,0)&gt;0,INDEX(StdCalcsRefCalcs,$E268,0)),"")),"")</f>
        <v/>
      </c>
      <c r="BI268" s="98" t="str">
        <f t="array" ref="BI268">IF($BD268,MAX(IF(G4SelectionMask="x",IF(INDEX(StdCalcsRefCalcs,$E268,0)&gt;0,INDEX(StdCalcsRefCalcs,$E268,0)),"")),"")</f>
        <v/>
      </c>
      <c r="BJ268" s="98" t="str">
        <f t="shared" si="180"/>
        <v/>
      </c>
      <c r="BK268" s="98" t="str">
        <f t="array" ref="BK268">IF($BD268,STDEVA(IF(G4SelectionMask="x",IF(INDEX(StdCalcsRefCalcs,$E268,0)&gt;0,INDEX(StdCalcsRefCalcs,$E268,0)),"")),"")</f>
        <v/>
      </c>
      <c r="BL268" s="97" t="b">
        <f t="shared" si="181"/>
        <v>0</v>
      </c>
      <c r="BM268" s="97" t="str">
        <f t="array" ref="BM268">IF($BL268,MEDIAN(IF(G5SelectionMask="x",IF(INDEX(StdCalcsRefCalcs,$E268,0)&gt;0,INDEX(StdCalcsRefCalcs,$E268,0)),"")),"")</f>
        <v/>
      </c>
      <c r="BN268" s="97" t="str">
        <f t="array" ref="BN268">IF($BL268,QUARTILE(IF(G5SelectionMask="x",IF(INDEX(StdCalcsRefCalcs,$E268,0)&gt;0,INDEX(StdCalcsRefCalcs,$E268,0)),""),1),"")</f>
        <v/>
      </c>
      <c r="BO268" s="97" t="str">
        <f t="array" ref="BO268">IF($BL268,QUARTILE(IF(G5SelectionMask="x",IF(INDEX(StdCalcsRefCalcs,$E268,0)&gt;0,INDEX(StdCalcsRefCalcs,$E268,0)),""),3),"")</f>
        <v/>
      </c>
      <c r="BP268" s="97" t="str">
        <f t="array" ref="BP268">IF($BL268,MIN(IF(G5SelectionMask="x",IF(INDEX(StdCalcsRefCalcs,$E268,0)&gt;0,INDEX(StdCalcsRefCalcs,$E268,0)),"")),"")</f>
        <v/>
      </c>
      <c r="BQ268" s="97" t="str">
        <f t="array" ref="BQ268">IF($BL268,MAX(IF(G5SelectionMask="x",IF(INDEX(StdCalcsRefCalcs,$E268,0)&gt;0,INDEX(StdCalcsRefCalcs,$E268,0)),"")),"")</f>
        <v/>
      </c>
      <c r="BR268" s="97" t="str">
        <f t="shared" si="182"/>
        <v/>
      </c>
      <c r="BS268" s="99" t="str">
        <f t="array" ref="BS268">IF($BL268,STDEVA(IF(G5SelectionMask="x",IF(INDEX(StdCalcsRefCalcs,$E268,0)&gt;0,INDEX(StdCalcsRefCalcs,$E268,0)),"")),"")</f>
        <v/>
      </c>
      <c r="BT268" s="108"/>
      <c r="BU268" s="109"/>
      <c r="BV268" s="109"/>
      <c r="BW268" s="109"/>
      <c r="BX268" s="109"/>
      <c r="BY268" s="109"/>
      <c r="BZ268" s="109"/>
      <c r="CA268" s="109"/>
      <c r="CB268" s="109"/>
      <c r="CC268" s="109"/>
      <c r="CD268" s="109"/>
      <c r="CE268" s="109"/>
      <c r="CF268" s="109"/>
      <c r="CG268" s="109"/>
      <c r="CH268" s="109"/>
      <c r="CI268" s="109"/>
    </row>
    <row r="269" spans="1:87" x14ac:dyDescent="0.2">
      <c r="A269" s="33">
        <f t="shared" si="173"/>
        <v>0</v>
      </c>
      <c r="B269" s="206"/>
      <c r="C269" s="200"/>
      <c r="D269" s="197"/>
      <c r="E269" s="72">
        <f t="shared" si="174"/>
        <v>259</v>
      </c>
      <c r="P269" s="97" t="str">
        <f t="shared" si="183"/>
        <v/>
      </c>
      <c r="Q269" s="97"/>
      <c r="R269" s="97"/>
      <c r="S269" s="97"/>
      <c r="T269" s="97"/>
      <c r="U269" s="98" t="str">
        <f t="shared" si="184"/>
        <v/>
      </c>
      <c r="V269" s="107" t="str">
        <f t="shared" si="185"/>
        <v/>
      </c>
      <c r="W269" s="107" t="str">
        <f t="shared" si="186"/>
        <v/>
      </c>
      <c r="X269" s="107" t="str">
        <f t="shared" si="187"/>
        <v/>
      </c>
      <c r="Y269" s="107" t="str">
        <f t="shared" si="188"/>
        <v/>
      </c>
      <c r="Z269" s="107" t="str">
        <f t="shared" si="189"/>
        <v/>
      </c>
      <c r="AA269" s="107" t="str">
        <f t="shared" si="190"/>
        <v/>
      </c>
      <c r="AB269" s="107" t="str">
        <f t="shared" si="191"/>
        <v/>
      </c>
      <c r="AC269" s="107" t="str">
        <f t="shared" si="192"/>
        <v/>
      </c>
      <c r="AD269" s="107" t="str">
        <f t="shared" si="193"/>
        <v/>
      </c>
      <c r="AE269" s="107" t="str">
        <f t="shared" si="194"/>
        <v/>
      </c>
      <c r="AF269" s="97" t="b">
        <f t="shared" si="25"/>
        <v>0</v>
      </c>
      <c r="AG269" s="97" t="str">
        <f t="array" ref="AG269">IF($AF269,MEDIAN(IF(G1SelectionMask="x",IF(INDEX(StdCalcsRefCalcs,$E269,0)&gt;0,INDEX(StdCalcsRefCalcs,$E269,0)),"")),"")</f>
        <v/>
      </c>
      <c r="AH269" s="97" t="str">
        <f t="array" ref="AH269">IF($AF269,QUARTILE(IF(G1SelectionMask="x",IF(INDEX(StdCalcsRefCalcs,$E269,0)&gt;0,INDEX(StdCalcsRefCalcs,$E269,0)),""),1),"")</f>
        <v/>
      </c>
      <c r="AI269" s="97" t="str">
        <f t="array" ref="AI269">IF($AF269,QUARTILE(IF(G1SelectionMask="x",IF(INDEX(StdCalcsRefCalcs,$E269,0)&gt;0,INDEX(StdCalcsRefCalcs,$E269,0)),""),3),"")</f>
        <v/>
      </c>
      <c r="AJ269" s="97" t="str">
        <f t="array" ref="AJ269">IF($AF269,MIN(IF(G1SelectionMask="x",IF(INDEX(StdCalcsRefCalcs,$E269,0)&gt;0,INDEX(StdCalcsRefCalcs,$E269,0)),"")),"")</f>
        <v/>
      </c>
      <c r="AK269" s="97" t="str">
        <f t="array" ref="AK269">IF($AF269,MAX(IF(G1SelectionMask="x",IF(INDEX(StdCalcsRefCalcs,$E269,0)&gt;0,INDEX(StdCalcsRefCalcs,$E269,0)),"")),"")</f>
        <v/>
      </c>
      <c r="AL269" s="97" t="str">
        <f t="shared" si="26"/>
        <v/>
      </c>
      <c r="AM269" s="97" t="str">
        <f t="array" ref="AM269">IF($AF269,STDEVA(IF(G1SelectionMask="x",IF(INDEX(StdCalcsRefCalcs,$E269,0)&gt;0,INDEX(StdCalcsRefCalcs,$E269,0)),"")),"")</f>
        <v/>
      </c>
      <c r="AN269" s="98" t="b">
        <f t="shared" si="175"/>
        <v>0</v>
      </c>
      <c r="AO269" s="98" t="str">
        <f t="array" ref="AO269">IF($AN269,MEDIAN(IF(G2SelectionMask="x",IF(INDEX(StdCalcsRefCalcs,$E269,0)&gt;0,INDEX(StdCalcsRefCalcs,$E269,0)),"")),"")</f>
        <v/>
      </c>
      <c r="AP269" s="98" t="str">
        <f t="array" ref="AP269">IF($AN269,QUARTILE(IF(G2SelectionMask="x",IF(INDEX(StdCalcsRefCalcs,$E269,0)&gt;0,INDEX(StdCalcsRefCalcs,$E269,0)),""),1),"")</f>
        <v/>
      </c>
      <c r="AQ269" s="98" t="str">
        <f t="array" ref="AQ269">IF($AN269,QUARTILE(IF(G2SelectionMask="x",IF(INDEX(StdCalcsRefCalcs,$E269,0)&gt;0,INDEX(StdCalcsRefCalcs,$E269,0)),""),3),"")</f>
        <v/>
      </c>
      <c r="AR269" s="98" t="str">
        <f t="array" ref="AR269">IF($AN269,MIN(IF(G2SelectionMask="x",IF(INDEX(StdCalcsRefCalcs,$E269,0)&gt;0,INDEX(StdCalcsRefCalcs,$E269,0)),"")),"")</f>
        <v/>
      </c>
      <c r="AS269" s="98" t="str">
        <f t="array" ref="AS269">IF($AN269,MAX(IF(G2SelectionMask="x",IF(INDEX(StdCalcsRefCalcs,$E269,0)&gt;0,INDEX(StdCalcsRefCalcs,$E269,0)),"")),"")</f>
        <v/>
      </c>
      <c r="AT269" s="98" t="str">
        <f t="shared" si="176"/>
        <v/>
      </c>
      <c r="AU269" s="98" t="str">
        <f t="array" ref="AU269">IF($AN269,STDEVA(IF(G2SelectionMask="x",IF(INDEX(StdCalcsRefCalcs,$E269,0)&gt;0,INDEX(StdCalcsRefCalcs,$E269,0)),"")),"")</f>
        <v/>
      </c>
      <c r="AV269" s="97" t="b">
        <f t="shared" si="177"/>
        <v>0</v>
      </c>
      <c r="AW269" s="97" t="str">
        <f t="array" ref="AW269">IF($AV269,MEDIAN(IF(G3SelectionMask="x",IF(INDEX(StdCalcsRefCalcs,$E269,0)&gt;0,INDEX(StdCalcsRefCalcs,$E269,0)),"")),"")</f>
        <v/>
      </c>
      <c r="AX269" s="97" t="str">
        <f t="array" ref="AX269">IF($AV269,QUARTILE(IF(G3SelectionMask="x",IF(INDEX(StdCalcsRefCalcs,$E269,0)&gt;0,INDEX(StdCalcsRefCalcs,$E269,0)),""),1),"")</f>
        <v/>
      </c>
      <c r="AY269" s="97" t="str">
        <f t="array" ref="AY269">IF($AV269,QUARTILE(IF(G3SelectionMask="x",IF(INDEX(StdCalcsRefCalcs,$E269,0)&gt;0,INDEX(StdCalcsRefCalcs,$E269,0)),""),3),"")</f>
        <v/>
      </c>
      <c r="AZ269" s="97" t="str">
        <f t="array" ref="AZ269">IF($AV269,MIN(IF(G3SelectionMask="x",IF(INDEX(StdCalcsRefCalcs,$E269,0)&gt;0,INDEX(StdCalcsRefCalcs,$E269,0)),"")),"")</f>
        <v/>
      </c>
      <c r="BA269" s="97" t="str">
        <f t="array" ref="BA269">IF($AV269,MAX(IF(G3SelectionMask="x",IF(INDEX(StdCalcsRefCalcs,$E269,0)&gt;0,INDEX(StdCalcsRefCalcs,$E269,0)),"")),"")</f>
        <v/>
      </c>
      <c r="BB269" s="97" t="str">
        <f t="shared" si="178"/>
        <v/>
      </c>
      <c r="BC269" s="97" t="str">
        <f t="array" ref="BC269">IF($AV269,STDEVA(IF(G3SelectionMask="x",IF(INDEX(StdCalcsRefCalcs,$E269,0)&gt;0,INDEX(StdCalcsRefCalcs,$E269,0)),"")),"")</f>
        <v/>
      </c>
      <c r="BD269" s="98" t="b">
        <f t="shared" si="179"/>
        <v>0</v>
      </c>
      <c r="BE269" s="98" t="str">
        <f t="array" ref="BE269">IF($BD269,MEDIAN(IF(G4SelectionMask="x",IF(INDEX(StdCalcsRefCalcs,$E269,0)&gt;0,INDEX(StdCalcsRefCalcs,$E269,0)),"")),"")</f>
        <v/>
      </c>
      <c r="BF269" s="98" t="str">
        <f t="array" ref="BF269">IF($BD269,QUARTILE(IF(G4SelectionMask="x",IF(INDEX(StdCalcsRefCalcs,$E269,0)&gt;0,INDEX(StdCalcsRefCalcs,$E269,0)),""),1),"")</f>
        <v/>
      </c>
      <c r="BG269" s="98" t="str">
        <f t="array" ref="BG269">IF($BD269,QUARTILE(IF(G4SelectionMask="x",IF(INDEX(StdCalcsRefCalcs,$E269,0)&gt;0,INDEX(StdCalcsRefCalcs,$E269,0)),""),3),"")</f>
        <v/>
      </c>
      <c r="BH269" s="98" t="str">
        <f t="array" ref="BH269">IF($BD269,MIN(IF(G4SelectionMask="x",IF(INDEX(StdCalcsRefCalcs,$E269,0)&gt;0,INDEX(StdCalcsRefCalcs,$E269,0)),"")),"")</f>
        <v/>
      </c>
      <c r="BI269" s="98" t="str">
        <f t="array" ref="BI269">IF($BD269,MAX(IF(G4SelectionMask="x",IF(INDEX(StdCalcsRefCalcs,$E269,0)&gt;0,INDEX(StdCalcsRefCalcs,$E269,0)),"")),"")</f>
        <v/>
      </c>
      <c r="BJ269" s="98" t="str">
        <f t="shared" si="180"/>
        <v/>
      </c>
      <c r="BK269" s="98" t="str">
        <f t="array" ref="BK269">IF($BD269,STDEVA(IF(G4SelectionMask="x",IF(INDEX(StdCalcsRefCalcs,$E269,0)&gt;0,INDEX(StdCalcsRefCalcs,$E269,0)),"")),"")</f>
        <v/>
      </c>
      <c r="BL269" s="97" t="b">
        <f t="shared" si="181"/>
        <v>0</v>
      </c>
      <c r="BM269" s="97" t="str">
        <f t="array" ref="BM269">IF($BL269,MEDIAN(IF(G5SelectionMask="x",IF(INDEX(StdCalcsRefCalcs,$E269,0)&gt;0,INDEX(StdCalcsRefCalcs,$E269,0)),"")),"")</f>
        <v/>
      </c>
      <c r="BN269" s="97" t="str">
        <f t="array" ref="BN269">IF($BL269,QUARTILE(IF(G5SelectionMask="x",IF(INDEX(StdCalcsRefCalcs,$E269,0)&gt;0,INDEX(StdCalcsRefCalcs,$E269,0)),""),1),"")</f>
        <v/>
      </c>
      <c r="BO269" s="97" t="str">
        <f t="array" ref="BO269">IF($BL269,QUARTILE(IF(G5SelectionMask="x",IF(INDEX(StdCalcsRefCalcs,$E269,0)&gt;0,INDEX(StdCalcsRefCalcs,$E269,0)),""),3),"")</f>
        <v/>
      </c>
      <c r="BP269" s="97" t="str">
        <f t="array" ref="BP269">IF($BL269,MIN(IF(G5SelectionMask="x",IF(INDEX(StdCalcsRefCalcs,$E269,0)&gt;0,INDEX(StdCalcsRefCalcs,$E269,0)),"")),"")</f>
        <v/>
      </c>
      <c r="BQ269" s="97" t="str">
        <f t="array" ref="BQ269">IF($BL269,MAX(IF(G5SelectionMask="x",IF(INDEX(StdCalcsRefCalcs,$E269,0)&gt;0,INDEX(StdCalcsRefCalcs,$E269,0)),"")),"")</f>
        <v/>
      </c>
      <c r="BR269" s="97" t="str">
        <f t="shared" si="182"/>
        <v/>
      </c>
      <c r="BS269" s="99" t="str">
        <f t="array" ref="BS269">IF($BL269,STDEVA(IF(G5SelectionMask="x",IF(INDEX(StdCalcsRefCalcs,$E269,0)&gt;0,INDEX(StdCalcsRefCalcs,$E269,0)),"")),"")</f>
        <v/>
      </c>
      <c r="BT269" s="108"/>
      <c r="BU269" s="109"/>
      <c r="BV269" s="109"/>
      <c r="BW269" s="109"/>
      <c r="BX269" s="109"/>
      <c r="BY269" s="109"/>
      <c r="BZ269" s="109"/>
      <c r="CA269" s="109"/>
      <c r="CB269" s="109"/>
      <c r="CC269" s="109"/>
      <c r="CD269" s="109"/>
      <c r="CE269" s="109"/>
      <c r="CF269" s="109"/>
      <c r="CG269" s="109"/>
      <c r="CH269" s="109"/>
      <c r="CI269" s="109"/>
    </row>
    <row r="270" spans="1:87" ht="13.5" thickBot="1" x14ac:dyDescent="0.25">
      <c r="A270" s="33">
        <f t="shared" si="173"/>
        <v>0</v>
      </c>
      <c r="B270" s="207"/>
      <c r="C270" s="201"/>
      <c r="D270" s="198"/>
      <c r="E270" s="72">
        <f t="shared" si="174"/>
        <v>260</v>
      </c>
      <c r="P270" s="97" t="str">
        <f t="shared" si="183"/>
        <v/>
      </c>
      <c r="Q270" s="97"/>
      <c r="R270" s="97"/>
      <c r="S270" s="97"/>
      <c r="T270" s="97"/>
      <c r="U270" s="98" t="str">
        <f t="shared" si="184"/>
        <v/>
      </c>
      <c r="V270" s="107" t="str">
        <f t="shared" si="185"/>
        <v/>
      </c>
      <c r="W270" s="107" t="str">
        <f t="shared" si="186"/>
        <v/>
      </c>
      <c r="X270" s="107" t="str">
        <f t="shared" si="187"/>
        <v/>
      </c>
      <c r="Y270" s="107" t="str">
        <f t="shared" si="188"/>
        <v/>
      </c>
      <c r="Z270" s="107" t="str">
        <f t="shared" si="189"/>
        <v/>
      </c>
      <c r="AA270" s="107" t="str">
        <f t="shared" si="190"/>
        <v/>
      </c>
      <c r="AB270" s="107" t="str">
        <f t="shared" si="191"/>
        <v/>
      </c>
      <c r="AC270" s="107" t="str">
        <f t="shared" si="192"/>
        <v/>
      </c>
      <c r="AD270" s="107" t="str">
        <f t="shared" si="193"/>
        <v/>
      </c>
      <c r="AE270" s="107" t="str">
        <f t="shared" si="194"/>
        <v/>
      </c>
      <c r="AF270" s="97" t="b">
        <f t="shared" si="25"/>
        <v>0</v>
      </c>
      <c r="AG270" s="97" t="str">
        <f t="array" ref="AG270">IF($AF270,MEDIAN(IF(G1SelectionMask="x",IF(INDEX(StdCalcsRefCalcs,$E270,0)&gt;0,INDEX(StdCalcsRefCalcs,$E270,0)),"")),"")</f>
        <v/>
      </c>
      <c r="AH270" s="97" t="str">
        <f t="array" ref="AH270">IF($AF270,QUARTILE(IF(G1SelectionMask="x",IF(INDEX(StdCalcsRefCalcs,$E270,0)&gt;0,INDEX(StdCalcsRefCalcs,$E270,0)),""),1),"")</f>
        <v/>
      </c>
      <c r="AI270" s="97" t="str">
        <f t="array" ref="AI270">IF($AF270,QUARTILE(IF(G1SelectionMask="x",IF(INDEX(StdCalcsRefCalcs,$E270,0)&gt;0,INDEX(StdCalcsRefCalcs,$E270,0)),""),3),"")</f>
        <v/>
      </c>
      <c r="AJ270" s="97" t="str">
        <f t="array" ref="AJ270">IF($AF270,MIN(IF(G1SelectionMask="x",IF(INDEX(StdCalcsRefCalcs,$E270,0)&gt;0,INDEX(StdCalcsRefCalcs,$E270,0)),"")),"")</f>
        <v/>
      </c>
      <c r="AK270" s="97" t="str">
        <f t="array" ref="AK270">IF($AF270,MAX(IF(G1SelectionMask="x",IF(INDEX(StdCalcsRefCalcs,$E270,0)&gt;0,INDEX(StdCalcsRefCalcs,$E270,0)),"")),"")</f>
        <v/>
      </c>
      <c r="AL270" s="97" t="str">
        <f t="shared" si="26"/>
        <v/>
      </c>
      <c r="AM270" s="97" t="str">
        <f t="array" ref="AM270">IF($AF270,STDEVA(IF(G1SelectionMask="x",IF(INDEX(StdCalcsRefCalcs,$E270,0)&gt;0,INDEX(StdCalcsRefCalcs,$E270,0)),"")),"")</f>
        <v/>
      </c>
      <c r="AN270" s="98" t="b">
        <f t="shared" si="175"/>
        <v>0</v>
      </c>
      <c r="AO270" s="98" t="str">
        <f t="array" ref="AO270">IF($AN270,MEDIAN(IF(G2SelectionMask="x",IF(INDEX(StdCalcsRefCalcs,$E270,0)&gt;0,INDEX(StdCalcsRefCalcs,$E270,0)),"")),"")</f>
        <v/>
      </c>
      <c r="AP270" s="98" t="str">
        <f t="array" ref="AP270">IF($AN270,QUARTILE(IF(G2SelectionMask="x",IF(INDEX(StdCalcsRefCalcs,$E270,0)&gt;0,INDEX(StdCalcsRefCalcs,$E270,0)),""),1),"")</f>
        <v/>
      </c>
      <c r="AQ270" s="98" t="str">
        <f t="array" ref="AQ270">IF($AN270,QUARTILE(IF(G2SelectionMask="x",IF(INDEX(StdCalcsRefCalcs,$E270,0)&gt;0,INDEX(StdCalcsRefCalcs,$E270,0)),""),3),"")</f>
        <v/>
      </c>
      <c r="AR270" s="98" t="str">
        <f t="array" ref="AR270">IF($AN270,MIN(IF(G2SelectionMask="x",IF(INDEX(StdCalcsRefCalcs,$E270,0)&gt;0,INDEX(StdCalcsRefCalcs,$E270,0)),"")),"")</f>
        <v/>
      </c>
      <c r="AS270" s="98" t="str">
        <f t="array" ref="AS270">IF($AN270,MAX(IF(G2SelectionMask="x",IF(INDEX(StdCalcsRefCalcs,$E270,0)&gt;0,INDEX(StdCalcsRefCalcs,$E270,0)),"")),"")</f>
        <v/>
      </c>
      <c r="AT270" s="98" t="str">
        <f t="shared" si="176"/>
        <v/>
      </c>
      <c r="AU270" s="98" t="str">
        <f t="array" ref="AU270">IF($AN270,STDEVA(IF(G2SelectionMask="x",IF(INDEX(StdCalcsRefCalcs,$E270,0)&gt;0,INDEX(StdCalcsRefCalcs,$E270,0)),"")),"")</f>
        <v/>
      </c>
      <c r="AV270" s="97" t="b">
        <f t="shared" si="177"/>
        <v>0</v>
      </c>
      <c r="AW270" s="97" t="str">
        <f t="array" ref="AW270">IF($AV270,MEDIAN(IF(G3SelectionMask="x",IF(INDEX(StdCalcsRefCalcs,$E270,0)&gt;0,INDEX(StdCalcsRefCalcs,$E270,0)),"")),"")</f>
        <v/>
      </c>
      <c r="AX270" s="97" t="str">
        <f t="array" ref="AX270">IF($AV270,QUARTILE(IF(G3SelectionMask="x",IF(INDEX(StdCalcsRefCalcs,$E270,0)&gt;0,INDEX(StdCalcsRefCalcs,$E270,0)),""),1),"")</f>
        <v/>
      </c>
      <c r="AY270" s="97" t="str">
        <f t="array" ref="AY270">IF($AV270,QUARTILE(IF(G3SelectionMask="x",IF(INDEX(StdCalcsRefCalcs,$E270,0)&gt;0,INDEX(StdCalcsRefCalcs,$E270,0)),""),3),"")</f>
        <v/>
      </c>
      <c r="AZ270" s="97" t="str">
        <f t="array" ref="AZ270">IF($AV270,MIN(IF(G3SelectionMask="x",IF(INDEX(StdCalcsRefCalcs,$E270,0)&gt;0,INDEX(StdCalcsRefCalcs,$E270,0)),"")),"")</f>
        <v/>
      </c>
      <c r="BA270" s="97" t="str">
        <f t="array" ref="BA270">IF($AV270,MAX(IF(G3SelectionMask="x",IF(INDEX(StdCalcsRefCalcs,$E270,0)&gt;0,INDEX(StdCalcsRefCalcs,$E270,0)),"")),"")</f>
        <v/>
      </c>
      <c r="BB270" s="97" t="str">
        <f t="shared" si="178"/>
        <v/>
      </c>
      <c r="BC270" s="97" t="str">
        <f t="array" ref="BC270">IF($AV270,STDEVA(IF(G3SelectionMask="x",IF(INDEX(StdCalcsRefCalcs,$E270,0)&gt;0,INDEX(StdCalcsRefCalcs,$E270,0)),"")),"")</f>
        <v/>
      </c>
      <c r="BD270" s="98" t="b">
        <f t="shared" si="179"/>
        <v>0</v>
      </c>
      <c r="BE270" s="98" t="str">
        <f t="array" ref="BE270">IF($BD270,MEDIAN(IF(G4SelectionMask="x",IF(INDEX(StdCalcsRefCalcs,$E270,0)&gt;0,INDEX(StdCalcsRefCalcs,$E270,0)),"")),"")</f>
        <v/>
      </c>
      <c r="BF270" s="98" t="str">
        <f t="array" ref="BF270">IF($BD270,QUARTILE(IF(G4SelectionMask="x",IF(INDEX(StdCalcsRefCalcs,$E270,0)&gt;0,INDEX(StdCalcsRefCalcs,$E270,0)),""),1),"")</f>
        <v/>
      </c>
      <c r="BG270" s="98" t="str">
        <f t="array" ref="BG270">IF($BD270,QUARTILE(IF(G4SelectionMask="x",IF(INDEX(StdCalcsRefCalcs,$E270,0)&gt;0,INDEX(StdCalcsRefCalcs,$E270,0)),""),3),"")</f>
        <v/>
      </c>
      <c r="BH270" s="98" t="str">
        <f t="array" ref="BH270">IF($BD270,MIN(IF(G4SelectionMask="x",IF(INDEX(StdCalcsRefCalcs,$E270,0)&gt;0,INDEX(StdCalcsRefCalcs,$E270,0)),"")),"")</f>
        <v/>
      </c>
      <c r="BI270" s="98" t="str">
        <f t="array" ref="BI270">IF($BD270,MAX(IF(G4SelectionMask="x",IF(INDEX(StdCalcsRefCalcs,$E270,0)&gt;0,INDEX(StdCalcsRefCalcs,$E270,0)),"")),"")</f>
        <v/>
      </c>
      <c r="BJ270" s="98" t="str">
        <f t="shared" si="180"/>
        <v/>
      </c>
      <c r="BK270" s="98" t="str">
        <f t="array" ref="BK270">IF($BD270,STDEVA(IF(G4SelectionMask="x",IF(INDEX(StdCalcsRefCalcs,$E270,0)&gt;0,INDEX(StdCalcsRefCalcs,$E270,0)),"")),"")</f>
        <v/>
      </c>
      <c r="BL270" s="97" t="b">
        <f t="shared" si="181"/>
        <v>0</v>
      </c>
      <c r="BM270" s="97" t="str">
        <f t="array" ref="BM270">IF($BL270,MEDIAN(IF(G5SelectionMask="x",IF(INDEX(StdCalcsRefCalcs,$E270,0)&gt;0,INDEX(StdCalcsRefCalcs,$E270,0)),"")),"")</f>
        <v/>
      </c>
      <c r="BN270" s="97" t="str">
        <f t="array" ref="BN270">IF($BL270,QUARTILE(IF(G5SelectionMask="x",IF(INDEX(StdCalcsRefCalcs,$E270,0)&gt;0,INDEX(StdCalcsRefCalcs,$E270,0)),""),1),"")</f>
        <v/>
      </c>
      <c r="BO270" s="97" t="str">
        <f t="array" ref="BO270">IF($BL270,QUARTILE(IF(G5SelectionMask="x",IF(INDEX(StdCalcsRefCalcs,$E270,0)&gt;0,INDEX(StdCalcsRefCalcs,$E270,0)),""),3),"")</f>
        <v/>
      </c>
      <c r="BP270" s="97" t="str">
        <f t="array" ref="BP270">IF($BL270,MIN(IF(G5SelectionMask="x",IF(INDEX(StdCalcsRefCalcs,$E270,0)&gt;0,INDEX(StdCalcsRefCalcs,$E270,0)),"")),"")</f>
        <v/>
      </c>
      <c r="BQ270" s="97" t="str">
        <f t="array" ref="BQ270">IF($BL270,MAX(IF(G5SelectionMask="x",IF(INDEX(StdCalcsRefCalcs,$E270,0)&gt;0,INDEX(StdCalcsRefCalcs,$E270,0)),"")),"")</f>
        <v/>
      </c>
      <c r="BR270" s="97" t="str">
        <f t="shared" si="182"/>
        <v/>
      </c>
      <c r="BS270" s="99" t="str">
        <f t="array" ref="BS270">IF($BL270,STDEVA(IF(G5SelectionMask="x",IF(INDEX(StdCalcsRefCalcs,$E270,0)&gt;0,INDEX(StdCalcsRefCalcs,$E270,0)),"")),"")</f>
        <v/>
      </c>
      <c r="BT270" s="108"/>
      <c r="BU270" s="109"/>
      <c r="BV270" s="109"/>
      <c r="BW270" s="109"/>
      <c r="BX270" s="109"/>
      <c r="BY270" s="109"/>
      <c r="BZ270" s="109"/>
      <c r="CA270" s="109"/>
      <c r="CB270" s="109"/>
      <c r="CC270" s="109"/>
      <c r="CD270" s="109"/>
      <c r="CE270" s="109"/>
      <c r="CF270" s="109"/>
      <c r="CG270" s="109"/>
      <c r="CH270" s="109"/>
      <c r="CI270" s="109"/>
    </row>
    <row r="271" spans="1:87" s="75" customFormat="1" ht="13.5" thickBot="1" x14ac:dyDescent="0.25">
      <c r="A271" s="74">
        <f t="shared" ref="A271:A278" si="195">IF(SelectCapabilities="x",,ERROR)</f>
        <v>0</v>
      </c>
      <c r="B271" s="208" t="s">
        <v>5</v>
      </c>
      <c r="C271" s="230" t="s">
        <v>216</v>
      </c>
      <c r="D271" s="230"/>
      <c r="E271" s="72">
        <f t="shared" si="174"/>
        <v>261</v>
      </c>
      <c r="F271" s="75" t="s">
        <v>1856</v>
      </c>
      <c r="G271" s="75" t="s">
        <v>1857</v>
      </c>
      <c r="H271" s="79" t="s">
        <v>1869</v>
      </c>
      <c r="I271" s="79"/>
      <c r="J271" s="79"/>
      <c r="K271" s="79"/>
      <c r="L271" s="79"/>
      <c r="M271" s="79"/>
      <c r="N271" s="79"/>
      <c r="O271" s="79"/>
      <c r="P271" s="97">
        <f t="shared" si="183"/>
        <v>2.3914168129099473</v>
      </c>
      <c r="Q271" s="97"/>
      <c r="R271" s="97"/>
      <c r="S271" s="97"/>
      <c r="T271" s="97"/>
      <c r="U271" s="98">
        <f t="shared" si="184"/>
        <v>2.3901017273304399</v>
      </c>
      <c r="V271" s="107">
        <f t="shared" si="185"/>
        <v>2.5229749071836274</v>
      </c>
      <c r="W271" s="107">
        <f t="shared" si="186"/>
        <v>2.5258132379082632</v>
      </c>
      <c r="X271" s="107">
        <f t="shared" si="187"/>
        <v>2.5677293409950281</v>
      </c>
      <c r="Y271" s="107">
        <f t="shared" si="188"/>
        <v>2.5170492641165896</v>
      </c>
      <c r="Z271" s="107">
        <f t="shared" si="189"/>
        <v>2.50264031704776</v>
      </c>
      <c r="AA271" s="107">
        <f t="shared" si="190"/>
        <v>2.4954958534580358</v>
      </c>
      <c r="AB271" s="107">
        <f t="shared" si="191"/>
        <v>2.4995198703099466</v>
      </c>
      <c r="AC271" s="107">
        <f t="shared" si="192"/>
        <v>2.4138961411947073</v>
      </c>
      <c r="AD271" s="107">
        <f t="shared" si="193"/>
        <v>2.4908999040222701</v>
      </c>
      <c r="AE271" s="107">
        <f t="shared" si="194"/>
        <v>2.3873459025217421</v>
      </c>
      <c r="AF271" s="97" t="b">
        <f t="shared" si="25"/>
        <v>1</v>
      </c>
      <c r="AG271" s="97">
        <f t="array" ref="AG271">IF($AF271,MEDIAN(IF(G1SelectionMask="x",IF(INDEX(StdCalcsRefCalcs,$E271,0)&gt;0,INDEX(StdCalcsRefCalcs,$E271,0)),"")),"")</f>
        <v>2.4995198703099466</v>
      </c>
      <c r="AH271" s="97">
        <f t="array" ref="AH271">IF($AF271,QUARTILE(IF(G1SelectionMask="x",IF(INDEX(StdCalcsRefCalcs,$E271,0)&gt;0,INDEX(StdCalcsRefCalcs,$E271,0)),""),1),"")</f>
        <v>2.4523980226084889</v>
      </c>
      <c r="AI271" s="97">
        <f t="array" ref="AI271">IF($AF271,QUARTILE(IF(G1SelectionMask="x",IF(INDEX(StdCalcsRefCalcs,$E271,0)&gt;0,INDEX(StdCalcsRefCalcs,$E271,0)),""),3),"")</f>
        <v>2.5200120856501087</v>
      </c>
      <c r="AJ271" s="97">
        <f t="array" ref="AJ271">IF($AF271,MIN(IF(G1SelectionMask="x",IF(INDEX(StdCalcsRefCalcs,$E271,0)&gt;0,INDEX(StdCalcsRefCalcs,$E271,0)),"")),"")</f>
        <v>2.3873459025217421</v>
      </c>
      <c r="AK271" s="97">
        <f t="array" ref="AK271">IF($AF271,MAX(IF(G1SelectionMask="x",IF(INDEX(StdCalcsRefCalcs,$E271,0)&gt;0,INDEX(StdCalcsRefCalcs,$E271,0)),"")),"")</f>
        <v>2.5677293409950281</v>
      </c>
      <c r="AL271" s="97">
        <f>IF($AF271,AVERAGEIF(G1SelectionMask,"x",INDEX(StdCalcsRefCalcs,$E271,0)),"")</f>
        <v>2.4830424060080372</v>
      </c>
      <c r="AM271" s="97">
        <f t="array" ref="AM271">IF($AF271,STDEVA(IF(G1SelectionMask="x",IF(INDEX(StdCalcsRefCalcs,$E271,0)&gt;0,INDEX(StdCalcsRefCalcs,$E271,0)),"")),"")</f>
        <v>5.9331022334902603E-2</v>
      </c>
      <c r="AN271" s="98" t="b">
        <f t="shared" si="175"/>
        <v>1</v>
      </c>
      <c r="AO271" s="98">
        <f t="array" ref="AO271">IF($AN271,MEDIAN(IF(G2SelectionMask="x",IF(INDEX(StdCalcsRefCalcs,$E271,0)&gt;0,INDEX(StdCalcsRefCalcs,$E271,0)),"")),"")</f>
        <v>2.4954958534580358</v>
      </c>
      <c r="AP271" s="98">
        <f t="array" ref="AP271">IF($AN271,QUARTILE(IF(G2SelectionMask="x",IF(INDEX(StdCalcsRefCalcs,$E271,0)&gt;0,INDEX(StdCalcsRefCalcs,$E271,0)),""),1),"")</f>
        <v>2.4665456377096748</v>
      </c>
      <c r="AQ271" s="98">
        <f t="array" ref="AQ271">IF($AN271,QUARTILE(IF(G2SelectionMask="x",IF(INDEX(StdCalcsRefCalcs,$E271,0)&gt;0,INDEX(StdCalcsRefCalcs,$E271,0)),""),3),"")</f>
        <v>2.5200120856501087</v>
      </c>
      <c r="AR271" s="98">
        <f t="array" ref="AR271">IF($AN271,MIN(IF(G2SelectionMask="x",IF(INDEX(StdCalcsRefCalcs,$E271,0)&gt;0,INDEX(StdCalcsRefCalcs,$E271,0)),"")),"")</f>
        <v>2.3873459025217421</v>
      </c>
      <c r="AS271" s="98">
        <f t="array" ref="AS271">IF($AN271,MAX(IF(G2SelectionMask="x",IF(INDEX(StdCalcsRefCalcs,$E271,0)&gt;0,INDEX(StdCalcsRefCalcs,$E271,0)),"")),"")</f>
        <v>2.5750025922529836</v>
      </c>
      <c r="AT271" s="98">
        <f t="shared" si="176"/>
        <v>2.4890191488736373</v>
      </c>
      <c r="AU271" s="98">
        <f t="array" ref="AU271">IF($AN271,STDEVA(IF(G2SelectionMask="x",IF(INDEX(StdCalcsRefCalcs,$E271,0)&gt;0,INDEX(StdCalcsRefCalcs,$E271,0)),"")),"")</f>
        <v>6.1557200270149347E-2</v>
      </c>
      <c r="AV271" s="97" t="b">
        <f t="shared" si="177"/>
        <v>0</v>
      </c>
      <c r="AW271" s="97" t="str">
        <f t="array" ref="AW271">IF($AV271,MEDIAN(IF(G3SelectionMask="x",IF(INDEX(StdCalcsRefCalcs,$E271,0)&gt;0,INDEX(StdCalcsRefCalcs,$E271,0)),"")),"")</f>
        <v/>
      </c>
      <c r="AX271" s="97" t="str">
        <f t="array" ref="AX271">IF($AV271,QUARTILE(IF(G3SelectionMask="x",IF(INDEX(StdCalcsRefCalcs,$E271,0)&gt;0,INDEX(StdCalcsRefCalcs,$E271,0)),""),1),"")</f>
        <v/>
      </c>
      <c r="AY271" s="97" t="str">
        <f t="array" ref="AY271">IF($AV271,QUARTILE(IF(G3SelectionMask="x",IF(INDEX(StdCalcsRefCalcs,$E271,0)&gt;0,INDEX(StdCalcsRefCalcs,$E271,0)),""),3),"")</f>
        <v/>
      </c>
      <c r="AZ271" s="97" t="str">
        <f t="array" ref="AZ271">IF($AV271,MIN(IF(G3SelectionMask="x",IF(INDEX(StdCalcsRefCalcs,$E271,0)&gt;0,INDEX(StdCalcsRefCalcs,$E271,0)),"")),"")</f>
        <v/>
      </c>
      <c r="BA271" s="97" t="str">
        <f t="array" ref="BA271">IF($AV271,MAX(IF(G3SelectionMask="x",IF(INDEX(StdCalcsRefCalcs,$E271,0)&gt;0,INDEX(StdCalcsRefCalcs,$E271,0)),"")),"")</f>
        <v/>
      </c>
      <c r="BB271" s="97" t="str">
        <f t="shared" si="178"/>
        <v/>
      </c>
      <c r="BC271" s="97" t="str">
        <f t="array" ref="BC271">IF($AV271,STDEVA(IF(G3SelectionMask="x",IF(INDEX(StdCalcsRefCalcs,$E271,0)&gt;0,INDEX(StdCalcsRefCalcs,$E271,0)),"")),"")</f>
        <v/>
      </c>
      <c r="BD271" s="98" t="b">
        <f t="shared" si="179"/>
        <v>0</v>
      </c>
      <c r="BE271" s="98" t="str">
        <f t="array" ref="BE271">IF($BD271,MEDIAN(IF(G4SelectionMask="x",IF(INDEX(StdCalcsRefCalcs,$E271,0)&gt;0,INDEX(StdCalcsRefCalcs,$E271,0)),"")),"")</f>
        <v/>
      </c>
      <c r="BF271" s="98" t="str">
        <f t="array" ref="BF271">IF($BD271,QUARTILE(IF(G4SelectionMask="x",IF(INDEX(StdCalcsRefCalcs,$E271,0)&gt;0,INDEX(StdCalcsRefCalcs,$E271,0)),""),1),"")</f>
        <v/>
      </c>
      <c r="BG271" s="98" t="str">
        <f t="array" ref="BG271">IF($BD271,QUARTILE(IF(G4SelectionMask="x",IF(INDEX(StdCalcsRefCalcs,$E271,0)&gt;0,INDEX(StdCalcsRefCalcs,$E271,0)),""),3),"")</f>
        <v/>
      </c>
      <c r="BH271" s="98" t="str">
        <f t="array" ref="BH271">IF($BD271,MIN(IF(G4SelectionMask="x",IF(INDEX(StdCalcsRefCalcs,$E271,0)&gt;0,INDEX(StdCalcsRefCalcs,$E271,0)),"")),"")</f>
        <v/>
      </c>
      <c r="BI271" s="98" t="str">
        <f t="array" ref="BI271">IF($BD271,MAX(IF(G4SelectionMask="x",IF(INDEX(StdCalcsRefCalcs,$E271,0)&gt;0,INDEX(StdCalcsRefCalcs,$E271,0)),"")),"")</f>
        <v/>
      </c>
      <c r="BJ271" s="98" t="str">
        <f t="shared" si="180"/>
        <v/>
      </c>
      <c r="BK271" s="98" t="str">
        <f t="array" ref="BK271">IF($BD271,STDEVA(IF(G4SelectionMask="x",IF(INDEX(StdCalcsRefCalcs,$E271,0)&gt;0,INDEX(StdCalcsRefCalcs,$E271,0)),"")),"")</f>
        <v/>
      </c>
      <c r="BL271" s="97" t="b">
        <f t="shared" si="181"/>
        <v>0</v>
      </c>
      <c r="BM271" s="97" t="str">
        <f t="array" ref="BM271">IF($BL271,MEDIAN(IF(G5SelectionMask="x",IF(INDEX(StdCalcsRefCalcs,$E271,0)&gt;0,INDEX(StdCalcsRefCalcs,$E271,0)),"")),"")</f>
        <v/>
      </c>
      <c r="BN271" s="97" t="str">
        <f t="array" ref="BN271">IF($BL271,QUARTILE(IF(G5SelectionMask="x",IF(INDEX(StdCalcsRefCalcs,$E271,0)&gt;0,INDEX(StdCalcsRefCalcs,$E271,0)),""),1),"")</f>
        <v/>
      </c>
      <c r="BO271" s="97" t="str">
        <f t="array" ref="BO271">IF($BL271,QUARTILE(IF(G5SelectionMask="x",IF(INDEX(StdCalcsRefCalcs,$E271,0)&gt;0,INDEX(StdCalcsRefCalcs,$E271,0)),""),3),"")</f>
        <v/>
      </c>
      <c r="BP271" s="97" t="str">
        <f t="array" ref="BP271">IF($BL271,MIN(IF(G5SelectionMask="x",IF(INDEX(StdCalcsRefCalcs,$E271,0)&gt;0,INDEX(StdCalcsRefCalcs,$E271,0)),"")),"")</f>
        <v/>
      </c>
      <c r="BQ271" s="97" t="str">
        <f t="array" ref="BQ271">IF($BL271,MAX(IF(G5SelectionMask="x",IF(INDEX(StdCalcsRefCalcs,$E271,0)&gt;0,INDEX(StdCalcsRefCalcs,$E271,0)),"")),"")</f>
        <v/>
      </c>
      <c r="BR271" s="97" t="str">
        <f t="shared" si="182"/>
        <v/>
      </c>
      <c r="BS271" s="99" t="str">
        <f t="array" ref="BS271">IF($BL271,STDEVA(IF(G5SelectionMask="x",IF(INDEX(StdCalcsRefCalcs,$E271,0)&gt;0,INDEX(StdCalcsRefCalcs,$E271,0)),"")),"")</f>
        <v/>
      </c>
      <c r="BT271" s="110"/>
      <c r="BU271" s="111">
        <f t="shared" ref="BU271:CI271" si="196">IFERROR(AVERAGE(BU272,BU274,BU275,BU276,BU278,BU279,BU280,BU281,BU282,BU283,BU284,BU290,BU291,BU292,BU298,BU302,BU312,BU316,BU321),"")</f>
        <v>2.3914168129099473</v>
      </c>
      <c r="BV271" s="111">
        <f t="shared" si="196"/>
        <v>2.3901017273304399</v>
      </c>
      <c r="BW271" s="111">
        <f t="shared" si="196"/>
        <v>2.5229749071836274</v>
      </c>
      <c r="BX271" s="111">
        <f t="shared" si="196"/>
        <v>2.5258132379082632</v>
      </c>
      <c r="BY271" s="111">
        <f t="shared" si="196"/>
        <v>2.5677293409950281</v>
      </c>
      <c r="BZ271" s="111">
        <f t="shared" si="196"/>
        <v>2.5170492641165896</v>
      </c>
      <c r="CA271" s="111">
        <f t="shared" si="196"/>
        <v>2.50264031704776</v>
      </c>
      <c r="CB271" s="111">
        <f t="shared" si="196"/>
        <v>2.4954958534580358</v>
      </c>
      <c r="CC271" s="111">
        <f t="shared" si="196"/>
        <v>2.4995198703099466</v>
      </c>
      <c r="CD271" s="111">
        <f t="shared" si="196"/>
        <v>2.4138961411947073</v>
      </c>
      <c r="CE271" s="111">
        <f t="shared" si="196"/>
        <v>2.4908999040222701</v>
      </c>
      <c r="CF271" s="111">
        <f t="shared" si="196"/>
        <v>2.3873459025217421</v>
      </c>
      <c r="CG271" s="111">
        <f t="shared" si="196"/>
        <v>2.4433315419976869</v>
      </c>
      <c r="CH271" s="111">
        <f t="shared" si="196"/>
        <v>2.5750025922529836</v>
      </c>
      <c r="CI271" s="111">
        <f t="shared" si="196"/>
        <v>2.4897597334216628</v>
      </c>
    </row>
    <row r="272" spans="1:87" s="75" customFormat="1" x14ac:dyDescent="0.2">
      <c r="A272" s="74">
        <f t="shared" si="195"/>
        <v>0</v>
      </c>
      <c r="B272" s="209"/>
      <c r="C272" s="193" t="s">
        <v>55</v>
      </c>
      <c r="D272" s="202" t="s">
        <v>56</v>
      </c>
      <c r="E272" s="72">
        <f t="shared" si="174"/>
        <v>262</v>
      </c>
      <c r="F272" s="75" t="s">
        <v>1737</v>
      </c>
      <c r="G272" s="75" t="s">
        <v>56</v>
      </c>
      <c r="H272" s="75" t="s">
        <v>55</v>
      </c>
      <c r="J272" s="75" t="s">
        <v>56</v>
      </c>
      <c r="P272" s="97">
        <f t="shared" si="183"/>
        <v>2.5263157894736841</v>
      </c>
      <c r="Q272" s="97"/>
      <c r="R272" s="97"/>
      <c r="S272" s="97"/>
      <c r="T272" s="97"/>
      <c r="U272" s="98">
        <f t="shared" si="184"/>
        <v>2.4210526315789473</v>
      </c>
      <c r="V272" s="107">
        <f t="shared" si="185"/>
        <v>2.4210526315789473</v>
      </c>
      <c r="W272" s="107">
        <f t="shared" si="186"/>
        <v>2.5789473684210527</v>
      </c>
      <c r="X272" s="107">
        <f t="shared" si="187"/>
        <v>2.5789473684210527</v>
      </c>
      <c r="Y272" s="107">
        <f t="shared" si="188"/>
        <v>2.6315789473684212</v>
      </c>
      <c r="Z272" s="107">
        <f t="shared" si="189"/>
        <v>2.4736842105263159</v>
      </c>
      <c r="AA272" s="107">
        <f t="shared" si="190"/>
        <v>2.6315789473684212</v>
      </c>
      <c r="AB272" s="107">
        <f t="shared" si="191"/>
        <v>3</v>
      </c>
      <c r="AC272" s="107">
        <f t="shared" si="192"/>
        <v>2.7894736842105261</v>
      </c>
      <c r="AD272" s="107">
        <f t="shared" si="193"/>
        <v>2.6842105263157894</v>
      </c>
      <c r="AE272" s="107">
        <f t="shared" si="194"/>
        <v>1.8947368421052631</v>
      </c>
      <c r="AF272" s="97" t="b">
        <f>COUNTIFS(G1SelectionMask,"x",INDEX(StdCalcsRefCalcs,$E272,0),"&gt;0")&gt;=RuleofN</f>
        <v>1</v>
      </c>
      <c r="AG272" s="97">
        <f t="array" ref="AG272">IF($AF272,MEDIAN(IF(G1SelectionMask="x",IF(INDEX(StdCalcsRefCalcs,$E272,0)&gt;0,INDEX(StdCalcsRefCalcs,$E272,0)),"")),"")</f>
        <v>2.5789473684210527</v>
      </c>
      <c r="AH272" s="97">
        <f t="array" ref="AH272">IF($AF272,QUARTILE(IF(G1SelectionMask="x",IF(INDEX(StdCalcsRefCalcs,$E272,0)&gt;0,INDEX(StdCalcsRefCalcs,$E272,0)),""),1),"")</f>
        <v>2.4473684210526319</v>
      </c>
      <c r="AI272" s="97">
        <f t="array" ref="AI272">IF($AF272,QUARTILE(IF(G1SelectionMask="x",IF(INDEX(StdCalcsRefCalcs,$E272,0)&gt;0,INDEX(StdCalcsRefCalcs,$E272,0)),""),3),"")</f>
        <v>2.6578947368421053</v>
      </c>
      <c r="AJ272" s="97">
        <f t="array" ref="AJ272">IF($AF272,MIN(IF(G1SelectionMask="x",IF(INDEX(StdCalcsRefCalcs,$E272,0)&gt;0,INDEX(StdCalcsRefCalcs,$E272,0)),"")),"")</f>
        <v>1.8947368421052631</v>
      </c>
      <c r="AK272" s="97">
        <f t="array" ref="AK272">IF($AF272,MAX(IF(G1SelectionMask="x",IF(INDEX(StdCalcsRefCalcs,$E272,0)&gt;0,INDEX(StdCalcsRefCalcs,$E272,0)),"")),"")</f>
        <v>3</v>
      </c>
      <c r="AL272" s="97">
        <f t="shared" si="26"/>
        <v>2.5550239234449759</v>
      </c>
      <c r="AM272" s="97">
        <f t="array" ref="AM272">IF($AF272,STDEVA(IF(G1SelectionMask="x",IF(INDEX(StdCalcsRefCalcs,$E272,0)&gt;0,INDEX(StdCalcsRefCalcs,$E272,0)),"")),"")</f>
        <v>0.2758654338578575</v>
      </c>
      <c r="AN272" s="98" t="b">
        <f t="shared" si="175"/>
        <v>1</v>
      </c>
      <c r="AO272" s="98">
        <f t="array" ref="AO272">IF($AN272,MEDIAN(IF(G2SelectionMask="x",IF(INDEX(StdCalcsRefCalcs,$E272,0)&gt;0,INDEX(StdCalcsRefCalcs,$E272,0)),"")),"")</f>
        <v>2.5789473684210527</v>
      </c>
      <c r="AP272" s="98">
        <f t="array" ref="AP272">IF($AN272,QUARTILE(IF(G2SelectionMask="x",IF(INDEX(StdCalcsRefCalcs,$E272,0)&gt;0,INDEX(StdCalcsRefCalcs,$E272,0)),""),1),"")</f>
        <v>2.4210526315789473</v>
      </c>
      <c r="AQ272" s="98">
        <f t="array" ref="AQ272">IF($AN272,QUARTILE(IF(G2SelectionMask="x",IF(INDEX(StdCalcsRefCalcs,$E272,0)&gt;0,INDEX(StdCalcsRefCalcs,$E272,0)),""),3),"")</f>
        <v>2.6578947368421053</v>
      </c>
      <c r="AR272" s="98">
        <f t="array" ref="AR272">IF($AN272,MIN(IF(G2SelectionMask="x",IF(INDEX(StdCalcsRefCalcs,$E272,0)&gt;0,INDEX(StdCalcsRefCalcs,$E272,0)),"")),"")</f>
        <v>1.8947368421052631</v>
      </c>
      <c r="AS272" s="98">
        <f t="array" ref="AS272">IF($AN272,MAX(IF(G2SelectionMask="x",IF(INDEX(StdCalcsRefCalcs,$E272,0)&gt;0,INDEX(StdCalcsRefCalcs,$E272,0)),"")),"")</f>
        <v>3</v>
      </c>
      <c r="AT272" s="98">
        <f t="shared" si="176"/>
        <v>2.5071770334928227</v>
      </c>
      <c r="AU272" s="98">
        <f t="array" ref="AU272">IF($AN272,STDEVA(IF(G2SelectionMask="x",IF(INDEX(StdCalcsRefCalcs,$E272,0)&gt;0,INDEX(StdCalcsRefCalcs,$E272,0)),"")),"")</f>
        <v>0.34131303190277312</v>
      </c>
      <c r="AV272" s="97" t="b">
        <f t="shared" si="177"/>
        <v>0</v>
      </c>
      <c r="AW272" s="97" t="str">
        <f t="array" ref="AW272">IF($AV272,MEDIAN(IF(G3SelectionMask="x",IF(INDEX(StdCalcsRefCalcs,$E272,0)&gt;0,INDEX(StdCalcsRefCalcs,$E272,0)),"")),"")</f>
        <v/>
      </c>
      <c r="AX272" s="97" t="str">
        <f t="array" ref="AX272">IF($AV272,QUARTILE(IF(G3SelectionMask="x",IF(INDEX(StdCalcsRefCalcs,$E272,0)&gt;0,INDEX(StdCalcsRefCalcs,$E272,0)),""),1),"")</f>
        <v/>
      </c>
      <c r="AY272" s="97" t="str">
        <f t="array" ref="AY272">IF($AV272,QUARTILE(IF(G3SelectionMask="x",IF(INDEX(StdCalcsRefCalcs,$E272,0)&gt;0,INDEX(StdCalcsRefCalcs,$E272,0)),""),3),"")</f>
        <v/>
      </c>
      <c r="AZ272" s="97" t="str">
        <f t="array" ref="AZ272">IF($AV272,MIN(IF(G3SelectionMask="x",IF(INDEX(StdCalcsRefCalcs,$E272,0)&gt;0,INDEX(StdCalcsRefCalcs,$E272,0)),"")),"")</f>
        <v/>
      </c>
      <c r="BA272" s="97" t="str">
        <f t="array" ref="BA272">IF($AV272,MAX(IF(G3SelectionMask="x",IF(INDEX(StdCalcsRefCalcs,$E272,0)&gt;0,INDEX(StdCalcsRefCalcs,$E272,0)),"")),"")</f>
        <v/>
      </c>
      <c r="BB272" s="97" t="str">
        <f t="shared" si="178"/>
        <v/>
      </c>
      <c r="BC272" s="97" t="str">
        <f t="array" ref="BC272">IF($AV272,STDEVA(IF(G3SelectionMask="x",IF(INDEX(StdCalcsRefCalcs,$E272,0)&gt;0,INDEX(StdCalcsRefCalcs,$E272,0)),"")),"")</f>
        <v/>
      </c>
      <c r="BD272" s="98" t="b">
        <f t="shared" si="179"/>
        <v>0</v>
      </c>
      <c r="BE272" s="98" t="str">
        <f t="array" ref="BE272">IF($BD272,MEDIAN(IF(G4SelectionMask="x",IF(INDEX(StdCalcsRefCalcs,$E272,0)&gt;0,INDEX(StdCalcsRefCalcs,$E272,0)),"")),"")</f>
        <v/>
      </c>
      <c r="BF272" s="98" t="str">
        <f t="array" ref="BF272">IF($BD272,QUARTILE(IF(G4SelectionMask="x",IF(INDEX(StdCalcsRefCalcs,$E272,0)&gt;0,INDEX(StdCalcsRefCalcs,$E272,0)),""),1),"")</f>
        <v/>
      </c>
      <c r="BG272" s="98" t="str">
        <f t="array" ref="BG272">IF($BD272,QUARTILE(IF(G4SelectionMask="x",IF(INDEX(StdCalcsRefCalcs,$E272,0)&gt;0,INDEX(StdCalcsRefCalcs,$E272,0)),""),3),"")</f>
        <v/>
      </c>
      <c r="BH272" s="98" t="str">
        <f t="array" ref="BH272">IF($BD272,MIN(IF(G4SelectionMask="x",IF(INDEX(StdCalcsRefCalcs,$E272,0)&gt;0,INDEX(StdCalcsRefCalcs,$E272,0)),"")),"")</f>
        <v/>
      </c>
      <c r="BI272" s="98" t="str">
        <f t="array" ref="BI272">IF($BD272,MAX(IF(G4SelectionMask="x",IF(INDEX(StdCalcsRefCalcs,$E272,0)&gt;0,INDEX(StdCalcsRefCalcs,$E272,0)),"")),"")</f>
        <v/>
      </c>
      <c r="BJ272" s="98" t="str">
        <f t="shared" si="180"/>
        <v/>
      </c>
      <c r="BK272" s="98" t="str">
        <f t="array" ref="BK272">IF($BD272,STDEVA(IF(G4SelectionMask="x",IF(INDEX(StdCalcsRefCalcs,$E272,0)&gt;0,INDEX(StdCalcsRefCalcs,$E272,0)),"")),"")</f>
        <v/>
      </c>
      <c r="BL272" s="97" t="b">
        <f t="shared" si="181"/>
        <v>0</v>
      </c>
      <c r="BM272" s="97" t="str">
        <f t="array" ref="BM272">IF($BL272,MEDIAN(IF(G5SelectionMask="x",IF(INDEX(StdCalcsRefCalcs,$E272,0)&gt;0,INDEX(StdCalcsRefCalcs,$E272,0)),"")),"")</f>
        <v/>
      </c>
      <c r="BN272" s="97" t="str">
        <f t="array" ref="BN272">IF($BL272,QUARTILE(IF(G5SelectionMask="x",IF(INDEX(StdCalcsRefCalcs,$E272,0)&gt;0,INDEX(StdCalcsRefCalcs,$E272,0)),""),1),"")</f>
        <v/>
      </c>
      <c r="BO272" s="97" t="str">
        <f t="array" ref="BO272">IF($BL272,QUARTILE(IF(G5SelectionMask="x",IF(INDEX(StdCalcsRefCalcs,$E272,0)&gt;0,INDEX(StdCalcsRefCalcs,$E272,0)),""),3),"")</f>
        <v/>
      </c>
      <c r="BP272" s="97" t="str">
        <f t="array" ref="BP272">IF($BL272,MIN(IF(G5SelectionMask="x",IF(INDEX(StdCalcsRefCalcs,$E272,0)&gt;0,INDEX(StdCalcsRefCalcs,$E272,0)),"")),"")</f>
        <v/>
      </c>
      <c r="BQ272" s="97" t="str">
        <f t="array" ref="BQ272">IF($BL272,MAX(IF(G5SelectionMask="x",IF(INDEX(StdCalcsRefCalcs,$E272,0)&gt;0,INDEX(StdCalcsRefCalcs,$E272,0)),"")),"")</f>
        <v/>
      </c>
      <c r="BR272" s="97" t="str">
        <f t="shared" si="182"/>
        <v/>
      </c>
      <c r="BS272" s="99" t="str">
        <f t="array" ref="BS272">IF($BL272,STDEVA(IF(G5SelectionMask="x",IF(INDEX(StdCalcsRefCalcs,$E272,0)&gt;0,INDEX(StdCalcsRefCalcs,$E272,0)),"")),"")</f>
        <v/>
      </c>
      <c r="BT272" s="110"/>
      <c r="BU272" s="111">
        <f t="shared" ref="BU272:CI272" si="197">IFERROR(IF(COUNTIFS(RawDataTopics,$J272,INDEX(RawDataAllData,0,BU$9),"")&lt;=RuleofNPercent*COUNTIFS(RawDataTopics,$J272),AVERAGEIF(RawDataTopics,$J272,INDEX(RawDataAllData,0,BU$9)),""),"")</f>
        <v>2.5263157894736841</v>
      </c>
      <c r="BV272" s="111">
        <f t="shared" si="197"/>
        <v>2.4210526315789473</v>
      </c>
      <c r="BW272" s="111">
        <f t="shared" si="197"/>
        <v>2.4210526315789473</v>
      </c>
      <c r="BX272" s="111">
        <f t="shared" si="197"/>
        <v>2.5789473684210527</v>
      </c>
      <c r="BY272" s="111">
        <f t="shared" si="197"/>
        <v>2.5789473684210527</v>
      </c>
      <c r="BZ272" s="111">
        <f t="shared" si="197"/>
        <v>2.6315789473684212</v>
      </c>
      <c r="CA272" s="111">
        <f t="shared" si="197"/>
        <v>2.4736842105263159</v>
      </c>
      <c r="CB272" s="111">
        <f t="shared" si="197"/>
        <v>2.6315789473684212</v>
      </c>
      <c r="CC272" s="111">
        <f t="shared" si="197"/>
        <v>3</v>
      </c>
      <c r="CD272" s="111">
        <f t="shared" si="197"/>
        <v>2.7894736842105261</v>
      </c>
      <c r="CE272" s="111">
        <f t="shared" si="197"/>
        <v>2.6842105263157894</v>
      </c>
      <c r="CF272" s="111">
        <f t="shared" si="197"/>
        <v>1.8947368421052631</v>
      </c>
      <c r="CG272" s="111">
        <f t="shared" si="197"/>
        <v>2.8947368421052633</v>
      </c>
      <c r="CH272" s="111">
        <f t="shared" si="197"/>
        <v>2.4736842105263159</v>
      </c>
      <c r="CI272" s="111">
        <f t="shared" si="197"/>
        <v>1.9473684210526316</v>
      </c>
    </row>
    <row r="273" spans="1:87" s="75" customFormat="1" ht="13.5" thickBot="1" x14ac:dyDescent="0.25">
      <c r="A273" s="74">
        <f t="shared" si="195"/>
        <v>0</v>
      </c>
      <c r="B273" s="209"/>
      <c r="C273" s="194"/>
      <c r="D273" s="203"/>
      <c r="E273" s="72">
        <f t="shared" si="174"/>
        <v>263</v>
      </c>
      <c r="F273" s="75" t="s">
        <v>1805</v>
      </c>
      <c r="G273" s="75" t="s">
        <v>1740</v>
      </c>
      <c r="H273" s="75" t="s">
        <v>55</v>
      </c>
      <c r="J273" s="75" t="s">
        <v>56</v>
      </c>
      <c r="L273" s="75" t="s">
        <v>1740</v>
      </c>
      <c r="P273" s="97">
        <f t="shared" si="183"/>
        <v>2.8</v>
      </c>
      <c r="Q273" s="97"/>
      <c r="R273" s="97"/>
      <c r="S273" s="97"/>
      <c r="T273" s="97"/>
      <c r="U273" s="98">
        <f t="shared" si="184"/>
        <v>2.8</v>
      </c>
      <c r="V273" s="107">
        <f t="shared" si="185"/>
        <v>3</v>
      </c>
      <c r="W273" s="107">
        <f t="shared" si="186"/>
        <v>3.2</v>
      </c>
      <c r="X273" s="107">
        <f t="shared" si="187"/>
        <v>2.4</v>
      </c>
      <c r="Y273" s="107">
        <f t="shared" si="188"/>
        <v>2</v>
      </c>
      <c r="Z273" s="107">
        <f t="shared" si="189"/>
        <v>2.6</v>
      </c>
      <c r="AA273" s="107">
        <f t="shared" si="190"/>
        <v>2.6</v>
      </c>
      <c r="AB273" s="107">
        <f t="shared" si="191"/>
        <v>4</v>
      </c>
      <c r="AC273" s="107">
        <f t="shared" si="192"/>
        <v>3.4</v>
      </c>
      <c r="AD273" s="107">
        <f t="shared" si="193"/>
        <v>3</v>
      </c>
      <c r="AE273" s="107">
        <f t="shared" si="194"/>
        <v>1.8</v>
      </c>
      <c r="AF273" s="97" t="b">
        <f t="shared" si="25"/>
        <v>1</v>
      </c>
      <c r="AG273" s="97">
        <f t="array" ref="AG273">IF($AF273,MEDIAN(IF(G1SelectionMask="x",IF(INDEX(StdCalcsRefCalcs,$E273,0)&gt;0,INDEX(StdCalcsRefCalcs,$E273,0)),"")),"")</f>
        <v>2.8</v>
      </c>
      <c r="AH273" s="97">
        <f t="array" ref="AH273">IF($AF273,QUARTILE(IF(G1SelectionMask="x",IF(INDEX(StdCalcsRefCalcs,$E273,0)&gt;0,INDEX(StdCalcsRefCalcs,$E273,0)),""),1),"")</f>
        <v>2.5</v>
      </c>
      <c r="AI273" s="97">
        <f t="array" ref="AI273">IF($AF273,QUARTILE(IF(G1SelectionMask="x",IF(INDEX(StdCalcsRefCalcs,$E273,0)&gt;0,INDEX(StdCalcsRefCalcs,$E273,0)),""),3),"")</f>
        <v>3.1</v>
      </c>
      <c r="AJ273" s="97">
        <f t="array" ref="AJ273">IF($AF273,MIN(IF(G1SelectionMask="x",IF(INDEX(StdCalcsRefCalcs,$E273,0)&gt;0,INDEX(StdCalcsRefCalcs,$E273,0)),"")),"")</f>
        <v>1.8</v>
      </c>
      <c r="AK273" s="97">
        <f t="array" ref="AK273">IF($AF273,MAX(IF(G1SelectionMask="x",IF(INDEX(StdCalcsRefCalcs,$E273,0)&gt;0,INDEX(StdCalcsRefCalcs,$E273,0)),"")),"")</f>
        <v>4</v>
      </c>
      <c r="AL273" s="97">
        <f t="shared" si="26"/>
        <v>2.8000000000000003</v>
      </c>
      <c r="AM273" s="97">
        <f t="array" ref="AM273">IF($AF273,STDEVA(IF(G1SelectionMask="x",IF(INDEX(StdCalcsRefCalcs,$E273,0)&gt;0,INDEX(StdCalcsRefCalcs,$E273,0)),"")),"")</f>
        <v>0.62609903369994013</v>
      </c>
      <c r="AN273" s="98" t="b">
        <f t="shared" si="175"/>
        <v>1</v>
      </c>
      <c r="AO273" s="98">
        <f t="array" ref="AO273">IF($AN273,MEDIAN(IF(G2SelectionMask="x",IF(INDEX(StdCalcsRefCalcs,$E273,0)&gt;0,INDEX(StdCalcsRefCalcs,$E273,0)),"")),"")</f>
        <v>2.6</v>
      </c>
      <c r="AP273" s="98">
        <f t="array" ref="AP273">IF($AN273,QUARTILE(IF(G2SelectionMask="x",IF(INDEX(StdCalcsRefCalcs,$E273,0)&gt;0,INDEX(StdCalcsRefCalcs,$E273,0)),""),1),"")</f>
        <v>2.4</v>
      </c>
      <c r="AQ273" s="98">
        <f t="array" ref="AQ273">IF($AN273,QUARTILE(IF(G2SelectionMask="x",IF(INDEX(StdCalcsRefCalcs,$E273,0)&gt;0,INDEX(StdCalcsRefCalcs,$E273,0)),""),3),"")</f>
        <v>2.9</v>
      </c>
      <c r="AR273" s="98">
        <f t="array" ref="AR273">IF($AN273,MIN(IF(G2SelectionMask="x",IF(INDEX(StdCalcsRefCalcs,$E273,0)&gt;0,INDEX(StdCalcsRefCalcs,$E273,0)),"")),"")</f>
        <v>1.8</v>
      </c>
      <c r="AS273" s="98">
        <f t="array" ref="AS273">IF($AN273,MAX(IF(G2SelectionMask="x",IF(INDEX(StdCalcsRefCalcs,$E273,0)&gt;0,INDEX(StdCalcsRefCalcs,$E273,0)),"")),"")</f>
        <v>4</v>
      </c>
      <c r="AT273" s="98">
        <f t="shared" si="176"/>
        <v>2.6545454545454543</v>
      </c>
      <c r="AU273" s="98">
        <f t="array" ref="AU273">IF($AN273,STDEVA(IF(G2SelectionMask="x",IF(INDEX(StdCalcsRefCalcs,$E273,0)&gt;0,INDEX(StdCalcsRefCalcs,$E273,0)),"")),"")</f>
        <v>0.58028206307559893</v>
      </c>
      <c r="AV273" s="97" t="b">
        <f t="shared" si="177"/>
        <v>0</v>
      </c>
      <c r="AW273" s="97" t="str">
        <f t="array" ref="AW273">IF($AV273,MEDIAN(IF(G3SelectionMask="x",IF(INDEX(StdCalcsRefCalcs,$E273,0)&gt;0,INDEX(StdCalcsRefCalcs,$E273,0)),"")),"")</f>
        <v/>
      </c>
      <c r="AX273" s="97" t="str">
        <f t="array" ref="AX273">IF($AV273,QUARTILE(IF(G3SelectionMask="x",IF(INDEX(StdCalcsRefCalcs,$E273,0)&gt;0,INDEX(StdCalcsRefCalcs,$E273,0)),""),1),"")</f>
        <v/>
      </c>
      <c r="AY273" s="97" t="str">
        <f t="array" ref="AY273">IF($AV273,QUARTILE(IF(G3SelectionMask="x",IF(INDEX(StdCalcsRefCalcs,$E273,0)&gt;0,INDEX(StdCalcsRefCalcs,$E273,0)),""),3),"")</f>
        <v/>
      </c>
      <c r="AZ273" s="97" t="str">
        <f t="array" ref="AZ273">IF($AV273,MIN(IF(G3SelectionMask="x",IF(INDEX(StdCalcsRefCalcs,$E273,0)&gt;0,INDEX(StdCalcsRefCalcs,$E273,0)),"")),"")</f>
        <v/>
      </c>
      <c r="BA273" s="97" t="str">
        <f t="array" ref="BA273">IF($AV273,MAX(IF(G3SelectionMask="x",IF(INDEX(StdCalcsRefCalcs,$E273,0)&gt;0,INDEX(StdCalcsRefCalcs,$E273,0)),"")),"")</f>
        <v/>
      </c>
      <c r="BB273" s="97" t="str">
        <f t="shared" si="178"/>
        <v/>
      </c>
      <c r="BC273" s="97" t="str">
        <f t="array" ref="BC273">IF($AV273,STDEVA(IF(G3SelectionMask="x",IF(INDEX(StdCalcsRefCalcs,$E273,0)&gt;0,INDEX(StdCalcsRefCalcs,$E273,0)),"")),"")</f>
        <v/>
      </c>
      <c r="BD273" s="98" t="b">
        <f t="shared" si="179"/>
        <v>0</v>
      </c>
      <c r="BE273" s="98" t="str">
        <f t="array" ref="BE273">IF($BD273,MEDIAN(IF(G4SelectionMask="x",IF(INDEX(StdCalcsRefCalcs,$E273,0)&gt;0,INDEX(StdCalcsRefCalcs,$E273,0)),"")),"")</f>
        <v/>
      </c>
      <c r="BF273" s="98" t="str">
        <f t="array" ref="BF273">IF($BD273,QUARTILE(IF(G4SelectionMask="x",IF(INDEX(StdCalcsRefCalcs,$E273,0)&gt;0,INDEX(StdCalcsRefCalcs,$E273,0)),""),1),"")</f>
        <v/>
      </c>
      <c r="BG273" s="98" t="str">
        <f t="array" ref="BG273">IF($BD273,QUARTILE(IF(G4SelectionMask="x",IF(INDEX(StdCalcsRefCalcs,$E273,0)&gt;0,INDEX(StdCalcsRefCalcs,$E273,0)),""),3),"")</f>
        <v/>
      </c>
      <c r="BH273" s="98" t="str">
        <f t="array" ref="BH273">IF($BD273,MIN(IF(G4SelectionMask="x",IF(INDEX(StdCalcsRefCalcs,$E273,0)&gt;0,INDEX(StdCalcsRefCalcs,$E273,0)),"")),"")</f>
        <v/>
      </c>
      <c r="BI273" s="98" t="str">
        <f t="array" ref="BI273">IF($BD273,MAX(IF(G4SelectionMask="x",IF(INDEX(StdCalcsRefCalcs,$E273,0)&gt;0,INDEX(StdCalcsRefCalcs,$E273,0)),"")),"")</f>
        <v/>
      </c>
      <c r="BJ273" s="98" t="str">
        <f t="shared" si="180"/>
        <v/>
      </c>
      <c r="BK273" s="98" t="str">
        <f t="array" ref="BK273">IF($BD273,STDEVA(IF(G4SelectionMask="x",IF(INDEX(StdCalcsRefCalcs,$E273,0)&gt;0,INDEX(StdCalcsRefCalcs,$E273,0)),"")),"")</f>
        <v/>
      </c>
      <c r="BL273" s="97" t="b">
        <f t="shared" si="181"/>
        <v>0</v>
      </c>
      <c r="BM273" s="97" t="str">
        <f t="array" ref="BM273">IF($BL273,MEDIAN(IF(G5SelectionMask="x",IF(INDEX(StdCalcsRefCalcs,$E273,0)&gt;0,INDEX(StdCalcsRefCalcs,$E273,0)),"")),"")</f>
        <v/>
      </c>
      <c r="BN273" s="97" t="str">
        <f t="array" ref="BN273">IF($BL273,QUARTILE(IF(G5SelectionMask="x",IF(INDEX(StdCalcsRefCalcs,$E273,0)&gt;0,INDEX(StdCalcsRefCalcs,$E273,0)),""),1),"")</f>
        <v/>
      </c>
      <c r="BO273" s="97" t="str">
        <f t="array" ref="BO273">IF($BL273,QUARTILE(IF(G5SelectionMask="x",IF(INDEX(StdCalcsRefCalcs,$E273,0)&gt;0,INDEX(StdCalcsRefCalcs,$E273,0)),""),3),"")</f>
        <v/>
      </c>
      <c r="BP273" s="97" t="str">
        <f t="array" ref="BP273">IF($BL273,MIN(IF(G5SelectionMask="x",IF(INDEX(StdCalcsRefCalcs,$E273,0)&gt;0,INDEX(StdCalcsRefCalcs,$E273,0)),"")),"")</f>
        <v/>
      </c>
      <c r="BQ273" s="97" t="str">
        <f t="array" ref="BQ273">IF($BL273,MAX(IF(G5SelectionMask="x",IF(INDEX(StdCalcsRefCalcs,$E273,0)&gt;0,INDEX(StdCalcsRefCalcs,$E273,0)),"")),"")</f>
        <v/>
      </c>
      <c r="BR273" s="97" t="str">
        <f t="shared" si="182"/>
        <v/>
      </c>
      <c r="BS273" s="99" t="str">
        <f t="array" ref="BS273">IF($BL273,STDEVA(IF(G5SelectionMask="x",IF(INDEX(StdCalcsRefCalcs,$E273,0)&gt;0,INDEX(StdCalcsRefCalcs,$E273,0)),"")),"")</f>
        <v/>
      </c>
      <c r="BT273" s="110"/>
      <c r="BU273" s="111">
        <f t="shared" ref="BU273:CI273" si="198">IFERROR(IF(COUNTIFS(RawDataSubtopics,$L273,INDEX(RawDataAllData,0,BU$9),"")&lt;=RuleofNPercent*COUNTIFS(RawDataSubtopics,$L273),AVERAGEIF(RawDataSubtopics,$L273,INDEX(RawDataAllData,0,BU$9)),""),"")</f>
        <v>2.8</v>
      </c>
      <c r="BV273" s="111">
        <f t="shared" si="198"/>
        <v>2.8</v>
      </c>
      <c r="BW273" s="111">
        <f t="shared" si="198"/>
        <v>3</v>
      </c>
      <c r="BX273" s="111">
        <f t="shared" si="198"/>
        <v>3.2</v>
      </c>
      <c r="BY273" s="111">
        <f t="shared" si="198"/>
        <v>2.4</v>
      </c>
      <c r="BZ273" s="111">
        <f t="shared" si="198"/>
        <v>2</v>
      </c>
      <c r="CA273" s="111">
        <f t="shared" si="198"/>
        <v>2.6</v>
      </c>
      <c r="CB273" s="111">
        <f t="shared" si="198"/>
        <v>2.6</v>
      </c>
      <c r="CC273" s="111">
        <f t="shared" si="198"/>
        <v>4</v>
      </c>
      <c r="CD273" s="111">
        <f t="shared" si="198"/>
        <v>3.4</v>
      </c>
      <c r="CE273" s="111">
        <f t="shared" si="198"/>
        <v>3</v>
      </c>
      <c r="CF273" s="111">
        <f t="shared" si="198"/>
        <v>1.8</v>
      </c>
      <c r="CG273" s="111">
        <f t="shared" si="198"/>
        <v>2.6</v>
      </c>
      <c r="CH273" s="111">
        <f t="shared" si="198"/>
        <v>2.4</v>
      </c>
      <c r="CI273" s="111">
        <f t="shared" si="198"/>
        <v>2.6</v>
      </c>
    </row>
    <row r="274" spans="1:87" s="75" customFormat="1" ht="26.25" thickBot="1" x14ac:dyDescent="0.25">
      <c r="A274" s="74">
        <f t="shared" si="195"/>
        <v>0</v>
      </c>
      <c r="B274" s="209"/>
      <c r="C274" s="194"/>
      <c r="D274" s="55" t="s">
        <v>35</v>
      </c>
      <c r="E274" s="72">
        <f t="shared" si="174"/>
        <v>264</v>
      </c>
      <c r="F274" s="75" t="s">
        <v>1738</v>
      </c>
      <c r="G274" s="75" t="s">
        <v>35</v>
      </c>
      <c r="H274" s="75" t="s">
        <v>55</v>
      </c>
      <c r="J274" s="75" t="s">
        <v>35</v>
      </c>
      <c r="P274" s="97">
        <f t="shared" si="183"/>
        <v>1.8333333333333333</v>
      </c>
      <c r="Q274" s="97"/>
      <c r="R274" s="97"/>
      <c r="S274" s="97"/>
      <c r="T274" s="97"/>
      <c r="U274" s="98">
        <f t="shared" si="184"/>
        <v>2.3333333333333335</v>
      </c>
      <c r="V274" s="107">
        <f t="shared" si="185"/>
        <v>3.5</v>
      </c>
      <c r="W274" s="107">
        <f t="shared" si="186"/>
        <v>1.8333333333333333</v>
      </c>
      <c r="X274" s="107">
        <f t="shared" si="187"/>
        <v>2.6666666666666665</v>
      </c>
      <c r="Y274" s="107">
        <f t="shared" si="188"/>
        <v>2.5</v>
      </c>
      <c r="Z274" s="107">
        <f t="shared" si="189"/>
        <v>2.6666666666666665</v>
      </c>
      <c r="AA274" s="107">
        <f t="shared" si="190"/>
        <v>2.8333333333333335</v>
      </c>
      <c r="AB274" s="107">
        <f t="shared" si="191"/>
        <v>2.3333333333333335</v>
      </c>
      <c r="AC274" s="107">
        <f t="shared" si="192"/>
        <v>1.8333333333333333</v>
      </c>
      <c r="AD274" s="107">
        <f t="shared" si="193"/>
        <v>2.6666666666666665</v>
      </c>
      <c r="AE274" s="107">
        <f t="shared" si="194"/>
        <v>2.8333333333333335</v>
      </c>
      <c r="AF274" s="97" t="b">
        <f t="shared" si="25"/>
        <v>1</v>
      </c>
      <c r="AG274" s="97">
        <f t="array" ref="AG274">IF($AF274,MEDIAN(IF(G1SelectionMask="x",IF(INDEX(StdCalcsRefCalcs,$E274,0)&gt;0,INDEX(StdCalcsRefCalcs,$E274,0)),"")),"")</f>
        <v>2.6666666666666665</v>
      </c>
      <c r="AH274" s="97">
        <f t="array" ref="AH274">IF($AF274,QUARTILE(IF(G1SelectionMask="x",IF(INDEX(StdCalcsRefCalcs,$E274,0)&gt;0,INDEX(StdCalcsRefCalcs,$E274,0)),""),1),"")</f>
        <v>2.3333333333333335</v>
      </c>
      <c r="AI274" s="97">
        <f t="array" ref="AI274">IF($AF274,QUARTILE(IF(G1SelectionMask="x",IF(INDEX(StdCalcsRefCalcs,$E274,0)&gt;0,INDEX(StdCalcsRefCalcs,$E274,0)),""),3),"")</f>
        <v>2.75</v>
      </c>
      <c r="AJ274" s="97">
        <f t="array" ref="AJ274">IF($AF274,MIN(IF(G1SelectionMask="x",IF(INDEX(StdCalcsRefCalcs,$E274,0)&gt;0,INDEX(StdCalcsRefCalcs,$E274,0)),"")),"")</f>
        <v>1.8333333333333333</v>
      </c>
      <c r="AK274" s="97">
        <f t="array" ref="AK274">IF($AF274,MAX(IF(G1SelectionMask="x",IF(INDEX(StdCalcsRefCalcs,$E274,0)&gt;0,INDEX(StdCalcsRefCalcs,$E274,0)),"")),"")</f>
        <v>3.5</v>
      </c>
      <c r="AL274" s="97">
        <f t="shared" si="26"/>
        <v>2.545454545454545</v>
      </c>
      <c r="AM274" s="97">
        <f t="array" ref="AM274">IF($AF274,STDEVA(IF(G1SelectionMask="x",IF(INDEX(StdCalcsRefCalcs,$E274,0)&gt;0,INDEX(StdCalcsRefCalcs,$E274,0)),"")),"")</f>
        <v>0.47193990372427164</v>
      </c>
      <c r="AN274" s="98" t="b">
        <f t="shared" si="175"/>
        <v>1</v>
      </c>
      <c r="AO274" s="98">
        <f t="array" ref="AO274">IF($AN274,MEDIAN(IF(G2SelectionMask="x",IF(INDEX(StdCalcsRefCalcs,$E274,0)&gt;0,INDEX(StdCalcsRefCalcs,$E274,0)),"")),"")</f>
        <v>2.6666666666666665</v>
      </c>
      <c r="AP274" s="98">
        <f t="array" ref="AP274">IF($AN274,QUARTILE(IF(G2SelectionMask="x",IF(INDEX(StdCalcsRefCalcs,$E274,0)&gt;0,INDEX(StdCalcsRefCalcs,$E274,0)),""),1),"")</f>
        <v>2.3333333333333335</v>
      </c>
      <c r="AQ274" s="98">
        <f t="array" ref="AQ274">IF($AN274,QUARTILE(IF(G2SelectionMask="x",IF(INDEX(StdCalcsRefCalcs,$E274,0)&gt;0,INDEX(StdCalcsRefCalcs,$E274,0)),""),3),"")</f>
        <v>2.8333333333333335</v>
      </c>
      <c r="AR274" s="98">
        <f t="array" ref="AR274">IF($AN274,MIN(IF(G2SelectionMask="x",IF(INDEX(StdCalcsRefCalcs,$E274,0)&gt;0,INDEX(StdCalcsRefCalcs,$E274,0)),"")),"")</f>
        <v>1.8333333333333333</v>
      </c>
      <c r="AS274" s="98">
        <f t="array" ref="AS274">IF($AN274,MAX(IF(G2SelectionMask="x",IF(INDEX(StdCalcsRefCalcs,$E274,0)&gt;0,INDEX(StdCalcsRefCalcs,$E274,0)),"")),"")</f>
        <v>3.5</v>
      </c>
      <c r="AT274" s="98">
        <f t="shared" si="176"/>
        <v>2.5909090909090908</v>
      </c>
      <c r="AU274" s="98">
        <f t="array" ref="AU274">IF($AN274,STDEVA(IF(G2SelectionMask="x",IF(INDEX(StdCalcsRefCalcs,$E274,0)&gt;0,INDEX(StdCalcsRefCalcs,$E274,0)),"")),"")</f>
        <v>0.43693144875265116</v>
      </c>
      <c r="AV274" s="97" t="b">
        <f t="shared" si="177"/>
        <v>0</v>
      </c>
      <c r="AW274" s="97" t="str">
        <f t="array" ref="AW274">IF($AV274,MEDIAN(IF(G3SelectionMask="x",IF(INDEX(StdCalcsRefCalcs,$E274,0)&gt;0,INDEX(StdCalcsRefCalcs,$E274,0)),"")),"")</f>
        <v/>
      </c>
      <c r="AX274" s="97" t="str">
        <f t="array" ref="AX274">IF($AV274,QUARTILE(IF(G3SelectionMask="x",IF(INDEX(StdCalcsRefCalcs,$E274,0)&gt;0,INDEX(StdCalcsRefCalcs,$E274,0)),""),1),"")</f>
        <v/>
      </c>
      <c r="AY274" s="97" t="str">
        <f t="array" ref="AY274">IF($AV274,QUARTILE(IF(G3SelectionMask="x",IF(INDEX(StdCalcsRefCalcs,$E274,0)&gt;0,INDEX(StdCalcsRefCalcs,$E274,0)),""),3),"")</f>
        <v/>
      </c>
      <c r="AZ274" s="97" t="str">
        <f t="array" ref="AZ274">IF($AV274,MIN(IF(G3SelectionMask="x",IF(INDEX(StdCalcsRefCalcs,$E274,0)&gt;0,INDEX(StdCalcsRefCalcs,$E274,0)),"")),"")</f>
        <v/>
      </c>
      <c r="BA274" s="97" t="str">
        <f t="array" ref="BA274">IF($AV274,MAX(IF(G3SelectionMask="x",IF(INDEX(StdCalcsRefCalcs,$E274,0)&gt;0,INDEX(StdCalcsRefCalcs,$E274,0)),"")),"")</f>
        <v/>
      </c>
      <c r="BB274" s="97" t="str">
        <f t="shared" si="178"/>
        <v/>
      </c>
      <c r="BC274" s="97" t="str">
        <f t="array" ref="BC274">IF($AV274,STDEVA(IF(G3SelectionMask="x",IF(INDEX(StdCalcsRefCalcs,$E274,0)&gt;0,INDEX(StdCalcsRefCalcs,$E274,0)),"")),"")</f>
        <v/>
      </c>
      <c r="BD274" s="98" t="b">
        <f t="shared" si="179"/>
        <v>0</v>
      </c>
      <c r="BE274" s="98" t="str">
        <f t="array" ref="BE274">IF($BD274,MEDIAN(IF(G4SelectionMask="x",IF(INDEX(StdCalcsRefCalcs,$E274,0)&gt;0,INDEX(StdCalcsRefCalcs,$E274,0)),"")),"")</f>
        <v/>
      </c>
      <c r="BF274" s="98" t="str">
        <f t="array" ref="BF274">IF($BD274,QUARTILE(IF(G4SelectionMask="x",IF(INDEX(StdCalcsRefCalcs,$E274,0)&gt;0,INDEX(StdCalcsRefCalcs,$E274,0)),""),1),"")</f>
        <v/>
      </c>
      <c r="BG274" s="98" t="str">
        <f t="array" ref="BG274">IF($BD274,QUARTILE(IF(G4SelectionMask="x",IF(INDEX(StdCalcsRefCalcs,$E274,0)&gt;0,INDEX(StdCalcsRefCalcs,$E274,0)),""),3),"")</f>
        <v/>
      </c>
      <c r="BH274" s="98" t="str">
        <f t="array" ref="BH274">IF($BD274,MIN(IF(G4SelectionMask="x",IF(INDEX(StdCalcsRefCalcs,$E274,0)&gt;0,INDEX(StdCalcsRefCalcs,$E274,0)),"")),"")</f>
        <v/>
      </c>
      <c r="BI274" s="98" t="str">
        <f t="array" ref="BI274">IF($BD274,MAX(IF(G4SelectionMask="x",IF(INDEX(StdCalcsRefCalcs,$E274,0)&gt;0,INDEX(StdCalcsRefCalcs,$E274,0)),"")),"")</f>
        <v/>
      </c>
      <c r="BJ274" s="98" t="str">
        <f t="shared" si="180"/>
        <v/>
      </c>
      <c r="BK274" s="98" t="str">
        <f t="array" ref="BK274">IF($BD274,STDEVA(IF(G4SelectionMask="x",IF(INDEX(StdCalcsRefCalcs,$E274,0)&gt;0,INDEX(StdCalcsRefCalcs,$E274,0)),"")),"")</f>
        <v/>
      </c>
      <c r="BL274" s="97" t="b">
        <f t="shared" si="181"/>
        <v>0</v>
      </c>
      <c r="BM274" s="97" t="str">
        <f t="array" ref="BM274">IF($BL274,MEDIAN(IF(G5SelectionMask="x",IF(INDEX(StdCalcsRefCalcs,$E274,0)&gt;0,INDEX(StdCalcsRefCalcs,$E274,0)),"")),"")</f>
        <v/>
      </c>
      <c r="BN274" s="97" t="str">
        <f t="array" ref="BN274">IF($BL274,QUARTILE(IF(G5SelectionMask="x",IF(INDEX(StdCalcsRefCalcs,$E274,0)&gt;0,INDEX(StdCalcsRefCalcs,$E274,0)),""),1),"")</f>
        <v/>
      </c>
      <c r="BO274" s="97" t="str">
        <f t="array" ref="BO274">IF($BL274,QUARTILE(IF(G5SelectionMask="x",IF(INDEX(StdCalcsRefCalcs,$E274,0)&gt;0,INDEX(StdCalcsRefCalcs,$E274,0)),""),3),"")</f>
        <v/>
      </c>
      <c r="BP274" s="97" t="str">
        <f t="array" ref="BP274">IF($BL274,MIN(IF(G5SelectionMask="x",IF(INDEX(StdCalcsRefCalcs,$E274,0)&gt;0,INDEX(StdCalcsRefCalcs,$E274,0)),"")),"")</f>
        <v/>
      </c>
      <c r="BQ274" s="97" t="str">
        <f t="array" ref="BQ274">IF($BL274,MAX(IF(G5SelectionMask="x",IF(INDEX(StdCalcsRefCalcs,$E274,0)&gt;0,INDEX(StdCalcsRefCalcs,$E274,0)),"")),"")</f>
        <v/>
      </c>
      <c r="BR274" s="97" t="str">
        <f t="shared" si="182"/>
        <v/>
      </c>
      <c r="BS274" s="99" t="str">
        <f t="array" ref="BS274">IF($BL274,STDEVA(IF(G5SelectionMask="x",IF(INDEX(StdCalcsRefCalcs,$E274,0)&gt;0,INDEX(StdCalcsRefCalcs,$E274,0)),"")),"")</f>
        <v/>
      </c>
      <c r="BT274" s="110"/>
      <c r="BU274" s="111">
        <f t="shared" ref="BU274:CI276" si="199">IFERROR(IF(COUNTIFS(RawDataTopics,$J274,INDEX(RawDataAllData,0,BU$9),"")&lt;=RuleofNPercent*COUNTIFS(RawDataTopics,$J274),AVERAGEIF(RawDataTopics,$J274,INDEX(RawDataAllData,0,BU$9)),""),"")</f>
        <v>1.8333333333333333</v>
      </c>
      <c r="BV274" s="111">
        <f t="shared" si="199"/>
        <v>2.3333333333333335</v>
      </c>
      <c r="BW274" s="111">
        <f t="shared" si="199"/>
        <v>3.5</v>
      </c>
      <c r="BX274" s="111">
        <f t="shared" si="199"/>
        <v>1.8333333333333333</v>
      </c>
      <c r="BY274" s="111">
        <f t="shared" si="199"/>
        <v>2.6666666666666665</v>
      </c>
      <c r="BZ274" s="111">
        <f t="shared" si="199"/>
        <v>2.5</v>
      </c>
      <c r="CA274" s="111">
        <f t="shared" si="199"/>
        <v>2.6666666666666665</v>
      </c>
      <c r="CB274" s="111">
        <f t="shared" si="199"/>
        <v>2.8333333333333335</v>
      </c>
      <c r="CC274" s="111">
        <f t="shared" si="199"/>
        <v>2.3333333333333335</v>
      </c>
      <c r="CD274" s="111">
        <f t="shared" si="199"/>
        <v>1.8333333333333333</v>
      </c>
      <c r="CE274" s="111">
        <f t="shared" si="199"/>
        <v>2.6666666666666665</v>
      </c>
      <c r="CF274" s="111">
        <f t="shared" si="199"/>
        <v>2.8333333333333335</v>
      </c>
      <c r="CG274" s="111">
        <f t="shared" si="199"/>
        <v>2.1666666666666665</v>
      </c>
      <c r="CH274" s="111">
        <f t="shared" si="199"/>
        <v>2.8333333333333335</v>
      </c>
      <c r="CI274" s="111">
        <f t="shared" si="199"/>
        <v>1.8333333333333333</v>
      </c>
    </row>
    <row r="275" spans="1:87" s="75" customFormat="1" ht="26.25" thickBot="1" x14ac:dyDescent="0.25">
      <c r="A275" s="74">
        <f t="shared" si="195"/>
        <v>0</v>
      </c>
      <c r="B275" s="209"/>
      <c r="C275" s="193" t="s">
        <v>57</v>
      </c>
      <c r="D275" s="55" t="s">
        <v>59</v>
      </c>
      <c r="E275" s="72">
        <f t="shared" si="174"/>
        <v>265</v>
      </c>
      <c r="F275" s="75" t="s">
        <v>1772</v>
      </c>
      <c r="G275" s="75" t="s">
        <v>285</v>
      </c>
      <c r="H275" s="75" t="s">
        <v>57</v>
      </c>
      <c r="J275" s="75" t="s">
        <v>59</v>
      </c>
      <c r="P275" s="97">
        <f t="shared" si="183"/>
        <v>2.5652173913043477</v>
      </c>
      <c r="Q275" s="97"/>
      <c r="R275" s="97"/>
      <c r="S275" s="97"/>
      <c r="T275" s="97"/>
      <c r="U275" s="98">
        <f t="shared" si="184"/>
        <v>1.9565217391304348</v>
      </c>
      <c r="V275" s="107">
        <f t="shared" si="185"/>
        <v>2.4347826086956523</v>
      </c>
      <c r="W275" s="107">
        <f t="shared" si="186"/>
        <v>2.1304347826086958</v>
      </c>
      <c r="X275" s="107">
        <f t="shared" si="187"/>
        <v>2.3913043478260869</v>
      </c>
      <c r="Y275" s="107">
        <f t="shared" si="188"/>
        <v>2.1304347826086958</v>
      </c>
      <c r="Z275" s="107">
        <f t="shared" si="189"/>
        <v>2.6086956521739131</v>
      </c>
      <c r="AA275" s="107">
        <f t="shared" si="190"/>
        <v>2.4347826086956523</v>
      </c>
      <c r="AB275" s="107">
        <f t="shared" si="191"/>
        <v>2.5217391304347827</v>
      </c>
      <c r="AC275" s="107">
        <f t="shared" si="192"/>
        <v>2.4782608695652173</v>
      </c>
      <c r="AD275" s="107">
        <f t="shared" si="193"/>
        <v>2.2173913043478262</v>
      </c>
      <c r="AE275" s="107">
        <f t="shared" si="194"/>
        <v>2.347826086956522</v>
      </c>
      <c r="AF275" s="97" t="b">
        <f t="shared" si="25"/>
        <v>1</v>
      </c>
      <c r="AG275" s="97">
        <f t="array" ref="AG275">IF($AF275,MEDIAN(IF(G1SelectionMask="x",IF(INDEX(StdCalcsRefCalcs,$E275,0)&gt;0,INDEX(StdCalcsRefCalcs,$E275,0)),"")),"")</f>
        <v>2.3913043478260869</v>
      </c>
      <c r="AH275" s="97">
        <f t="array" ref="AH275">IF($AF275,QUARTILE(IF(G1SelectionMask="x",IF(INDEX(StdCalcsRefCalcs,$E275,0)&gt;0,INDEX(StdCalcsRefCalcs,$E275,0)),""),1),"")</f>
        <v>2.1739130434782608</v>
      </c>
      <c r="AI275" s="97">
        <f t="array" ref="AI275">IF($AF275,QUARTILE(IF(G1SelectionMask="x",IF(INDEX(StdCalcsRefCalcs,$E275,0)&gt;0,INDEX(StdCalcsRefCalcs,$E275,0)),""),3),"")</f>
        <v>2.4565217391304346</v>
      </c>
      <c r="AJ275" s="97">
        <f t="array" ref="AJ275">IF($AF275,MIN(IF(G1SelectionMask="x",IF(INDEX(StdCalcsRefCalcs,$E275,0)&gt;0,INDEX(StdCalcsRefCalcs,$E275,0)),"")),"")</f>
        <v>1.9565217391304348</v>
      </c>
      <c r="AK275" s="97">
        <f t="array" ref="AK275">IF($AF275,MAX(IF(G1SelectionMask="x",IF(INDEX(StdCalcsRefCalcs,$E275,0)&gt;0,INDEX(StdCalcsRefCalcs,$E275,0)),"")),"")</f>
        <v>2.6086956521739131</v>
      </c>
      <c r="AL275" s="97">
        <f t="shared" si="26"/>
        <v>2.3320158102766801</v>
      </c>
      <c r="AM275" s="97">
        <f t="array" ref="AM275">IF($AF275,STDEVA(IF(G1SelectionMask="x",IF(INDEX(StdCalcsRefCalcs,$E275,0)&gt;0,INDEX(StdCalcsRefCalcs,$E275,0)),"")),"")</f>
        <v>0.1985512054849298</v>
      </c>
      <c r="AN275" s="98" t="b">
        <f t="shared" si="175"/>
        <v>1</v>
      </c>
      <c r="AO275" s="98">
        <f t="array" ref="AO275">IF($AN275,MEDIAN(IF(G2SelectionMask="x",IF(INDEX(StdCalcsRefCalcs,$E275,0)&gt;0,INDEX(StdCalcsRefCalcs,$E275,0)),"")),"")</f>
        <v>2.3913043478260869</v>
      </c>
      <c r="AP275" s="98">
        <f t="array" ref="AP275">IF($AN275,QUARTILE(IF(G2SelectionMask="x",IF(INDEX(StdCalcsRefCalcs,$E275,0)&gt;0,INDEX(StdCalcsRefCalcs,$E275,0)),""),1),"")</f>
        <v>2.2826086956521738</v>
      </c>
      <c r="AQ275" s="98">
        <f t="array" ref="AQ275">IF($AN275,QUARTILE(IF(G2SelectionMask="x",IF(INDEX(StdCalcsRefCalcs,$E275,0)&gt;0,INDEX(StdCalcsRefCalcs,$E275,0)),""),3),"")</f>
        <v>2.4782608695652177</v>
      </c>
      <c r="AR275" s="98">
        <f t="array" ref="AR275">IF($AN275,MIN(IF(G2SelectionMask="x",IF(INDEX(StdCalcsRefCalcs,$E275,0)&gt;0,INDEX(StdCalcsRefCalcs,$E275,0)),"")),"")</f>
        <v>1.9565217391304348</v>
      </c>
      <c r="AS275" s="98">
        <f t="array" ref="AS275">IF($AN275,MAX(IF(G2SelectionMask="x",IF(INDEX(StdCalcsRefCalcs,$E275,0)&gt;0,INDEX(StdCalcsRefCalcs,$E275,0)),"")),"")</f>
        <v>2.7391304347826089</v>
      </c>
      <c r="AT275" s="98">
        <f t="shared" si="176"/>
        <v>2.3833992094861665</v>
      </c>
      <c r="AU275" s="98">
        <f t="array" ref="AU275">IF($AN275,STDEVA(IF(G2SelectionMask="x",IF(INDEX(StdCalcsRefCalcs,$E275,0)&gt;0,INDEX(StdCalcsRefCalcs,$E275,0)),"")),"")</f>
        <v>0.22909221842685107</v>
      </c>
      <c r="AV275" s="97" t="b">
        <f t="shared" si="177"/>
        <v>0</v>
      </c>
      <c r="AW275" s="97" t="str">
        <f t="array" ref="AW275">IF($AV275,MEDIAN(IF(G3SelectionMask="x",IF(INDEX(StdCalcsRefCalcs,$E275,0)&gt;0,INDEX(StdCalcsRefCalcs,$E275,0)),"")),"")</f>
        <v/>
      </c>
      <c r="AX275" s="97" t="str">
        <f t="array" ref="AX275">IF($AV275,QUARTILE(IF(G3SelectionMask="x",IF(INDEX(StdCalcsRefCalcs,$E275,0)&gt;0,INDEX(StdCalcsRefCalcs,$E275,0)),""),1),"")</f>
        <v/>
      </c>
      <c r="AY275" s="97" t="str">
        <f t="array" ref="AY275">IF($AV275,QUARTILE(IF(G3SelectionMask="x",IF(INDEX(StdCalcsRefCalcs,$E275,0)&gt;0,INDEX(StdCalcsRefCalcs,$E275,0)),""),3),"")</f>
        <v/>
      </c>
      <c r="AZ275" s="97" t="str">
        <f t="array" ref="AZ275">IF($AV275,MIN(IF(G3SelectionMask="x",IF(INDEX(StdCalcsRefCalcs,$E275,0)&gt;0,INDEX(StdCalcsRefCalcs,$E275,0)),"")),"")</f>
        <v/>
      </c>
      <c r="BA275" s="97" t="str">
        <f t="array" ref="BA275">IF($AV275,MAX(IF(G3SelectionMask="x",IF(INDEX(StdCalcsRefCalcs,$E275,0)&gt;0,INDEX(StdCalcsRefCalcs,$E275,0)),"")),"")</f>
        <v/>
      </c>
      <c r="BB275" s="97" t="str">
        <f t="shared" si="178"/>
        <v/>
      </c>
      <c r="BC275" s="97" t="str">
        <f t="array" ref="BC275">IF($AV275,STDEVA(IF(G3SelectionMask="x",IF(INDEX(StdCalcsRefCalcs,$E275,0)&gt;0,INDEX(StdCalcsRefCalcs,$E275,0)),"")),"")</f>
        <v/>
      </c>
      <c r="BD275" s="98" t="b">
        <f t="shared" si="179"/>
        <v>0</v>
      </c>
      <c r="BE275" s="98" t="str">
        <f t="array" ref="BE275">IF($BD275,MEDIAN(IF(G4SelectionMask="x",IF(INDEX(StdCalcsRefCalcs,$E275,0)&gt;0,INDEX(StdCalcsRefCalcs,$E275,0)),"")),"")</f>
        <v/>
      </c>
      <c r="BF275" s="98" t="str">
        <f t="array" ref="BF275">IF($BD275,QUARTILE(IF(G4SelectionMask="x",IF(INDEX(StdCalcsRefCalcs,$E275,0)&gt;0,INDEX(StdCalcsRefCalcs,$E275,0)),""),1),"")</f>
        <v/>
      </c>
      <c r="BG275" s="98" t="str">
        <f t="array" ref="BG275">IF($BD275,QUARTILE(IF(G4SelectionMask="x",IF(INDEX(StdCalcsRefCalcs,$E275,0)&gt;0,INDEX(StdCalcsRefCalcs,$E275,0)),""),3),"")</f>
        <v/>
      </c>
      <c r="BH275" s="98" t="str">
        <f t="array" ref="BH275">IF($BD275,MIN(IF(G4SelectionMask="x",IF(INDEX(StdCalcsRefCalcs,$E275,0)&gt;0,INDEX(StdCalcsRefCalcs,$E275,0)),"")),"")</f>
        <v/>
      </c>
      <c r="BI275" s="98" t="str">
        <f t="array" ref="BI275">IF($BD275,MAX(IF(G4SelectionMask="x",IF(INDEX(StdCalcsRefCalcs,$E275,0)&gt;0,INDEX(StdCalcsRefCalcs,$E275,0)),"")),"")</f>
        <v/>
      </c>
      <c r="BJ275" s="98" t="str">
        <f t="shared" si="180"/>
        <v/>
      </c>
      <c r="BK275" s="98" t="str">
        <f t="array" ref="BK275">IF($BD275,STDEVA(IF(G4SelectionMask="x",IF(INDEX(StdCalcsRefCalcs,$E275,0)&gt;0,INDEX(StdCalcsRefCalcs,$E275,0)),"")),"")</f>
        <v/>
      </c>
      <c r="BL275" s="97" t="b">
        <f t="shared" si="181"/>
        <v>0</v>
      </c>
      <c r="BM275" s="97" t="str">
        <f t="array" ref="BM275">IF($BL275,MEDIAN(IF(G5SelectionMask="x",IF(INDEX(StdCalcsRefCalcs,$E275,0)&gt;0,INDEX(StdCalcsRefCalcs,$E275,0)),"")),"")</f>
        <v/>
      </c>
      <c r="BN275" s="97" t="str">
        <f t="array" ref="BN275">IF($BL275,QUARTILE(IF(G5SelectionMask="x",IF(INDEX(StdCalcsRefCalcs,$E275,0)&gt;0,INDEX(StdCalcsRefCalcs,$E275,0)),""),1),"")</f>
        <v/>
      </c>
      <c r="BO275" s="97" t="str">
        <f t="array" ref="BO275">IF($BL275,QUARTILE(IF(G5SelectionMask="x",IF(INDEX(StdCalcsRefCalcs,$E275,0)&gt;0,INDEX(StdCalcsRefCalcs,$E275,0)),""),3),"")</f>
        <v/>
      </c>
      <c r="BP275" s="97" t="str">
        <f t="array" ref="BP275">IF($BL275,MIN(IF(G5SelectionMask="x",IF(INDEX(StdCalcsRefCalcs,$E275,0)&gt;0,INDEX(StdCalcsRefCalcs,$E275,0)),"")),"")</f>
        <v/>
      </c>
      <c r="BQ275" s="97" t="str">
        <f t="array" ref="BQ275">IF($BL275,MAX(IF(G5SelectionMask="x",IF(INDEX(StdCalcsRefCalcs,$E275,0)&gt;0,INDEX(StdCalcsRefCalcs,$E275,0)),"")),"")</f>
        <v/>
      </c>
      <c r="BR275" s="97" t="str">
        <f t="shared" si="182"/>
        <v/>
      </c>
      <c r="BS275" s="99" t="str">
        <f t="array" ref="BS275">IF($BL275,STDEVA(IF(G5SelectionMask="x",IF(INDEX(StdCalcsRefCalcs,$E275,0)&gt;0,INDEX(StdCalcsRefCalcs,$E275,0)),"")),"")</f>
        <v/>
      </c>
      <c r="BT275" s="110"/>
      <c r="BU275" s="111">
        <f t="shared" si="199"/>
        <v>2.5652173913043477</v>
      </c>
      <c r="BV275" s="111">
        <f t="shared" si="199"/>
        <v>1.9565217391304348</v>
      </c>
      <c r="BW275" s="111">
        <f t="shared" si="199"/>
        <v>2.4347826086956523</v>
      </c>
      <c r="BX275" s="111">
        <f t="shared" si="199"/>
        <v>2.1304347826086958</v>
      </c>
      <c r="BY275" s="111">
        <f t="shared" si="199"/>
        <v>2.3913043478260869</v>
      </c>
      <c r="BZ275" s="111">
        <f t="shared" si="199"/>
        <v>2.1304347826086958</v>
      </c>
      <c r="CA275" s="111">
        <f t="shared" si="199"/>
        <v>2.6086956521739131</v>
      </c>
      <c r="CB275" s="111">
        <f t="shared" si="199"/>
        <v>2.4347826086956523</v>
      </c>
      <c r="CC275" s="111">
        <f t="shared" si="199"/>
        <v>2.5217391304347827</v>
      </c>
      <c r="CD275" s="111">
        <f t="shared" si="199"/>
        <v>2.4782608695652173</v>
      </c>
      <c r="CE275" s="111">
        <f t="shared" si="199"/>
        <v>2.2173913043478262</v>
      </c>
      <c r="CF275" s="111">
        <f t="shared" si="199"/>
        <v>2.347826086956522</v>
      </c>
      <c r="CG275" s="111">
        <f t="shared" si="199"/>
        <v>2.347826086956522</v>
      </c>
      <c r="CH275" s="111">
        <f t="shared" si="199"/>
        <v>2.7391304347826089</v>
      </c>
      <c r="CI275" s="111">
        <f t="shared" si="199"/>
        <v>2.6956521739130435</v>
      </c>
    </row>
    <row r="276" spans="1:87" s="75" customFormat="1" x14ac:dyDescent="0.2">
      <c r="A276" s="74">
        <f t="shared" si="195"/>
        <v>0</v>
      </c>
      <c r="B276" s="209"/>
      <c r="C276" s="194"/>
      <c r="D276" s="202" t="s">
        <v>58</v>
      </c>
      <c r="E276" s="72">
        <f t="shared" si="174"/>
        <v>266</v>
      </c>
      <c r="F276" s="75" t="s">
        <v>1773</v>
      </c>
      <c r="G276" s="75" t="s">
        <v>58</v>
      </c>
      <c r="H276" s="75" t="s">
        <v>57</v>
      </c>
      <c r="J276" s="75" t="s">
        <v>58</v>
      </c>
      <c r="P276" s="97">
        <f t="shared" si="183"/>
        <v>2.1052631578947367</v>
      </c>
      <c r="Q276" s="97"/>
      <c r="R276" s="97"/>
      <c r="S276" s="97"/>
      <c r="T276" s="97"/>
      <c r="U276" s="98">
        <f t="shared" si="184"/>
        <v>2.3684210526315788</v>
      </c>
      <c r="V276" s="107">
        <f t="shared" si="185"/>
        <v>2.4210526315789473</v>
      </c>
      <c r="W276" s="107">
        <f t="shared" si="186"/>
        <v>2.5263157894736841</v>
      </c>
      <c r="X276" s="107">
        <f t="shared" si="187"/>
        <v>2.8421052631578947</v>
      </c>
      <c r="Y276" s="107">
        <f t="shared" si="188"/>
        <v>2.0526315789473686</v>
      </c>
      <c r="Z276" s="107">
        <f t="shared" si="189"/>
        <v>2.736842105263158</v>
      </c>
      <c r="AA276" s="107">
        <f t="shared" si="190"/>
        <v>2.263157894736842</v>
      </c>
      <c r="AB276" s="107">
        <f t="shared" si="191"/>
        <v>2.0526315789473686</v>
      </c>
      <c r="AC276" s="107">
        <f t="shared" si="192"/>
        <v>2.1052631578947367</v>
      </c>
      <c r="AD276" s="107">
        <f t="shared" si="193"/>
        <v>2.2105263157894739</v>
      </c>
      <c r="AE276" s="107">
        <f t="shared" si="194"/>
        <v>2.4736842105263159</v>
      </c>
      <c r="AF276" s="97" t="b">
        <f t="shared" si="25"/>
        <v>1</v>
      </c>
      <c r="AG276" s="97">
        <f t="array" ref="AG276">IF($AF276,MEDIAN(IF(G1SelectionMask="x",IF(INDEX(StdCalcsRefCalcs,$E276,0)&gt;0,INDEX(StdCalcsRefCalcs,$E276,0)),"")),"")</f>
        <v>2.3684210526315788</v>
      </c>
      <c r="AH276" s="97">
        <f t="array" ref="AH276">IF($AF276,QUARTILE(IF(G1SelectionMask="x",IF(INDEX(StdCalcsRefCalcs,$E276,0)&gt;0,INDEX(StdCalcsRefCalcs,$E276,0)),""),1),"")</f>
        <v>2.1578947368421053</v>
      </c>
      <c r="AI276" s="97">
        <f t="array" ref="AI276">IF($AF276,QUARTILE(IF(G1SelectionMask="x",IF(INDEX(StdCalcsRefCalcs,$E276,0)&gt;0,INDEX(StdCalcsRefCalcs,$E276,0)),""),3),"")</f>
        <v>2.5</v>
      </c>
      <c r="AJ276" s="97">
        <f t="array" ref="AJ276">IF($AF276,MIN(IF(G1SelectionMask="x",IF(INDEX(StdCalcsRefCalcs,$E276,0)&gt;0,INDEX(StdCalcsRefCalcs,$E276,0)),"")),"")</f>
        <v>2.0526315789473686</v>
      </c>
      <c r="AK276" s="97">
        <f t="array" ref="AK276">IF($AF276,MAX(IF(G1SelectionMask="x",IF(INDEX(StdCalcsRefCalcs,$E276,0)&gt;0,INDEX(StdCalcsRefCalcs,$E276,0)),"")),"")</f>
        <v>2.8421052631578947</v>
      </c>
      <c r="AL276" s="97">
        <f t="shared" si="26"/>
        <v>2.3684210526315788</v>
      </c>
      <c r="AM276" s="97">
        <f t="array" ref="AM276">IF($AF276,STDEVA(IF(G1SelectionMask="x",IF(INDEX(StdCalcsRefCalcs,$E276,0)&gt;0,INDEX(StdCalcsRefCalcs,$E276,0)),"")),"")</f>
        <v>0.26525480354430042</v>
      </c>
      <c r="AN276" s="98" t="b">
        <f t="shared" si="175"/>
        <v>1</v>
      </c>
      <c r="AO276" s="98">
        <f t="array" ref="AO276">IF($AN276,MEDIAN(IF(G2SelectionMask="x",IF(INDEX(StdCalcsRefCalcs,$E276,0)&gt;0,INDEX(StdCalcsRefCalcs,$E276,0)),"")),"")</f>
        <v>2.263157894736842</v>
      </c>
      <c r="AP276" s="98">
        <f t="array" ref="AP276">IF($AN276,QUARTILE(IF(G2SelectionMask="x",IF(INDEX(StdCalcsRefCalcs,$E276,0)&gt;0,INDEX(StdCalcsRefCalcs,$E276,0)),""),1),"")</f>
        <v>2.1578947368421053</v>
      </c>
      <c r="AQ276" s="98">
        <f t="array" ref="AQ276">IF($AN276,QUARTILE(IF(G2SelectionMask="x",IF(INDEX(StdCalcsRefCalcs,$E276,0)&gt;0,INDEX(StdCalcsRefCalcs,$E276,0)),""),3),"")</f>
        <v>2.4473684210526319</v>
      </c>
      <c r="AR276" s="98">
        <f t="array" ref="AR276">IF($AN276,MIN(IF(G2SelectionMask="x",IF(INDEX(StdCalcsRefCalcs,$E276,0)&gt;0,INDEX(StdCalcsRefCalcs,$E276,0)),"")),"")</f>
        <v>2.0526315789473686</v>
      </c>
      <c r="AS276" s="98">
        <f t="array" ref="AS276">IF($AN276,MAX(IF(G2SelectionMask="x",IF(INDEX(StdCalcsRefCalcs,$E276,0)&gt;0,INDEX(StdCalcsRefCalcs,$E276,0)),"")),"")</f>
        <v>2.8421052631578947</v>
      </c>
      <c r="AT276" s="98">
        <f t="shared" si="176"/>
        <v>2.3205741626794256</v>
      </c>
      <c r="AU276" s="98">
        <f t="array" ref="AU276">IF($AN276,STDEVA(IF(G2SelectionMask="x",IF(INDEX(StdCalcsRefCalcs,$E276,0)&gt;0,INDEX(StdCalcsRefCalcs,$E276,0)),"")),"")</f>
        <v>0.23824676498842326</v>
      </c>
      <c r="AV276" s="97" t="b">
        <f t="shared" si="177"/>
        <v>0</v>
      </c>
      <c r="AW276" s="97" t="str">
        <f t="array" ref="AW276">IF($AV276,MEDIAN(IF(G3SelectionMask="x",IF(INDEX(StdCalcsRefCalcs,$E276,0)&gt;0,INDEX(StdCalcsRefCalcs,$E276,0)),"")),"")</f>
        <v/>
      </c>
      <c r="AX276" s="97" t="str">
        <f t="array" ref="AX276">IF($AV276,QUARTILE(IF(G3SelectionMask="x",IF(INDEX(StdCalcsRefCalcs,$E276,0)&gt;0,INDEX(StdCalcsRefCalcs,$E276,0)),""),1),"")</f>
        <v/>
      </c>
      <c r="AY276" s="97" t="str">
        <f t="array" ref="AY276">IF($AV276,QUARTILE(IF(G3SelectionMask="x",IF(INDEX(StdCalcsRefCalcs,$E276,0)&gt;0,INDEX(StdCalcsRefCalcs,$E276,0)),""),3),"")</f>
        <v/>
      </c>
      <c r="AZ276" s="97" t="str">
        <f t="array" ref="AZ276">IF($AV276,MIN(IF(G3SelectionMask="x",IF(INDEX(StdCalcsRefCalcs,$E276,0)&gt;0,INDEX(StdCalcsRefCalcs,$E276,0)),"")),"")</f>
        <v/>
      </c>
      <c r="BA276" s="97" t="str">
        <f t="array" ref="BA276">IF($AV276,MAX(IF(G3SelectionMask="x",IF(INDEX(StdCalcsRefCalcs,$E276,0)&gt;0,INDEX(StdCalcsRefCalcs,$E276,0)),"")),"")</f>
        <v/>
      </c>
      <c r="BB276" s="97" t="str">
        <f t="shared" si="178"/>
        <v/>
      </c>
      <c r="BC276" s="97" t="str">
        <f t="array" ref="BC276">IF($AV276,STDEVA(IF(G3SelectionMask="x",IF(INDEX(StdCalcsRefCalcs,$E276,0)&gt;0,INDEX(StdCalcsRefCalcs,$E276,0)),"")),"")</f>
        <v/>
      </c>
      <c r="BD276" s="98" t="b">
        <f t="shared" si="179"/>
        <v>0</v>
      </c>
      <c r="BE276" s="98" t="str">
        <f t="array" ref="BE276">IF($BD276,MEDIAN(IF(G4SelectionMask="x",IF(INDEX(StdCalcsRefCalcs,$E276,0)&gt;0,INDEX(StdCalcsRefCalcs,$E276,0)),"")),"")</f>
        <v/>
      </c>
      <c r="BF276" s="98" t="str">
        <f t="array" ref="BF276">IF($BD276,QUARTILE(IF(G4SelectionMask="x",IF(INDEX(StdCalcsRefCalcs,$E276,0)&gt;0,INDEX(StdCalcsRefCalcs,$E276,0)),""),1),"")</f>
        <v/>
      </c>
      <c r="BG276" s="98" t="str">
        <f t="array" ref="BG276">IF($BD276,QUARTILE(IF(G4SelectionMask="x",IF(INDEX(StdCalcsRefCalcs,$E276,0)&gt;0,INDEX(StdCalcsRefCalcs,$E276,0)),""),3),"")</f>
        <v/>
      </c>
      <c r="BH276" s="98" t="str">
        <f t="array" ref="BH276">IF($BD276,MIN(IF(G4SelectionMask="x",IF(INDEX(StdCalcsRefCalcs,$E276,0)&gt;0,INDEX(StdCalcsRefCalcs,$E276,0)),"")),"")</f>
        <v/>
      </c>
      <c r="BI276" s="98" t="str">
        <f t="array" ref="BI276">IF($BD276,MAX(IF(G4SelectionMask="x",IF(INDEX(StdCalcsRefCalcs,$E276,0)&gt;0,INDEX(StdCalcsRefCalcs,$E276,0)),"")),"")</f>
        <v/>
      </c>
      <c r="BJ276" s="98" t="str">
        <f t="shared" si="180"/>
        <v/>
      </c>
      <c r="BK276" s="98" t="str">
        <f t="array" ref="BK276">IF($BD276,STDEVA(IF(G4SelectionMask="x",IF(INDEX(StdCalcsRefCalcs,$E276,0)&gt;0,INDEX(StdCalcsRefCalcs,$E276,0)),"")),"")</f>
        <v/>
      </c>
      <c r="BL276" s="97" t="b">
        <f t="shared" si="181"/>
        <v>0</v>
      </c>
      <c r="BM276" s="97" t="str">
        <f t="array" ref="BM276">IF($BL276,MEDIAN(IF(G5SelectionMask="x",IF(INDEX(StdCalcsRefCalcs,$E276,0)&gt;0,INDEX(StdCalcsRefCalcs,$E276,0)),"")),"")</f>
        <v/>
      </c>
      <c r="BN276" s="97" t="str">
        <f t="array" ref="BN276">IF($BL276,QUARTILE(IF(G5SelectionMask="x",IF(INDEX(StdCalcsRefCalcs,$E276,0)&gt;0,INDEX(StdCalcsRefCalcs,$E276,0)),""),1),"")</f>
        <v/>
      </c>
      <c r="BO276" s="97" t="str">
        <f t="array" ref="BO276">IF($BL276,QUARTILE(IF(G5SelectionMask="x",IF(INDEX(StdCalcsRefCalcs,$E276,0)&gt;0,INDEX(StdCalcsRefCalcs,$E276,0)),""),3),"")</f>
        <v/>
      </c>
      <c r="BP276" s="97" t="str">
        <f t="array" ref="BP276">IF($BL276,MIN(IF(G5SelectionMask="x",IF(INDEX(StdCalcsRefCalcs,$E276,0)&gt;0,INDEX(StdCalcsRefCalcs,$E276,0)),"")),"")</f>
        <v/>
      </c>
      <c r="BQ276" s="97" t="str">
        <f t="array" ref="BQ276">IF($BL276,MAX(IF(G5SelectionMask="x",IF(INDEX(StdCalcsRefCalcs,$E276,0)&gt;0,INDEX(StdCalcsRefCalcs,$E276,0)),"")),"")</f>
        <v/>
      </c>
      <c r="BR276" s="97" t="str">
        <f t="shared" si="182"/>
        <v/>
      </c>
      <c r="BS276" s="99" t="str">
        <f t="array" ref="BS276">IF($BL276,STDEVA(IF(G5SelectionMask="x",IF(INDEX(StdCalcsRefCalcs,$E276,0)&gt;0,INDEX(StdCalcsRefCalcs,$E276,0)),"")),"")</f>
        <v/>
      </c>
      <c r="BT276" s="110"/>
      <c r="BU276" s="111">
        <f t="shared" si="199"/>
        <v>2.1052631578947367</v>
      </c>
      <c r="BV276" s="111">
        <f t="shared" si="199"/>
        <v>2.3684210526315788</v>
      </c>
      <c r="BW276" s="111">
        <f t="shared" si="199"/>
        <v>2.4210526315789473</v>
      </c>
      <c r="BX276" s="111">
        <f t="shared" si="199"/>
        <v>2.5263157894736841</v>
      </c>
      <c r="BY276" s="111">
        <f t="shared" si="199"/>
        <v>2.8421052631578947</v>
      </c>
      <c r="BZ276" s="111">
        <f t="shared" si="199"/>
        <v>2.0526315789473686</v>
      </c>
      <c r="CA276" s="111">
        <f t="shared" si="199"/>
        <v>2.736842105263158</v>
      </c>
      <c r="CB276" s="111">
        <f t="shared" si="199"/>
        <v>2.263157894736842</v>
      </c>
      <c r="CC276" s="111">
        <f t="shared" si="199"/>
        <v>2.0526315789473686</v>
      </c>
      <c r="CD276" s="111">
        <f t="shared" si="199"/>
        <v>2.1052631578947367</v>
      </c>
      <c r="CE276" s="111">
        <f t="shared" si="199"/>
        <v>2.2105263157894739</v>
      </c>
      <c r="CF276" s="111">
        <f t="shared" si="199"/>
        <v>2.4736842105263159</v>
      </c>
      <c r="CG276" s="111">
        <f t="shared" si="199"/>
        <v>2.5263157894736841</v>
      </c>
      <c r="CH276" s="111">
        <f t="shared" si="199"/>
        <v>2.2105263157894739</v>
      </c>
      <c r="CI276" s="111">
        <f t="shared" si="199"/>
        <v>2.1052631578947367</v>
      </c>
    </row>
    <row r="277" spans="1:87" s="75" customFormat="1" ht="13.5" thickBot="1" x14ac:dyDescent="0.25">
      <c r="A277" s="74">
        <f t="shared" si="195"/>
        <v>0</v>
      </c>
      <c r="B277" s="209"/>
      <c r="C277" s="194"/>
      <c r="D277" s="203"/>
      <c r="E277" s="72">
        <f t="shared" si="174"/>
        <v>267</v>
      </c>
      <c r="F277" s="75" t="s">
        <v>1806</v>
      </c>
      <c r="G277" s="75" t="s">
        <v>1741</v>
      </c>
      <c r="H277" s="75" t="s">
        <v>57</v>
      </c>
      <c r="J277" s="75" t="s">
        <v>58</v>
      </c>
      <c r="L277" s="75" t="s">
        <v>1741</v>
      </c>
      <c r="P277" s="97">
        <f t="shared" si="183"/>
        <v>1.75</v>
      </c>
      <c r="Q277" s="97"/>
      <c r="R277" s="97"/>
      <c r="S277" s="97"/>
      <c r="T277" s="97"/>
      <c r="U277" s="98">
        <f t="shared" si="184"/>
        <v>2.75</v>
      </c>
      <c r="V277" s="107">
        <f t="shared" si="185"/>
        <v>2.5</v>
      </c>
      <c r="W277" s="107">
        <f t="shared" si="186"/>
        <v>2.125</v>
      </c>
      <c r="X277" s="107">
        <f t="shared" si="187"/>
        <v>2.5</v>
      </c>
      <c r="Y277" s="107">
        <f t="shared" si="188"/>
        <v>1.75</v>
      </c>
      <c r="Z277" s="107">
        <f t="shared" si="189"/>
        <v>2.625</v>
      </c>
      <c r="AA277" s="107">
        <f t="shared" si="190"/>
        <v>2</v>
      </c>
      <c r="AB277" s="107">
        <f t="shared" si="191"/>
        <v>2.5</v>
      </c>
      <c r="AC277" s="107">
        <f t="shared" si="192"/>
        <v>1.75</v>
      </c>
      <c r="AD277" s="107">
        <f t="shared" si="193"/>
        <v>1.875</v>
      </c>
      <c r="AE277" s="107">
        <f t="shared" si="194"/>
        <v>2.75</v>
      </c>
      <c r="AF277" s="97" t="b">
        <f t="shared" si="25"/>
        <v>1</v>
      </c>
      <c r="AG277" s="97">
        <f t="array" ref="AG277">IF($AF277,MEDIAN(IF(G1SelectionMask="x",IF(INDEX(StdCalcsRefCalcs,$E277,0)&gt;0,INDEX(StdCalcsRefCalcs,$E277,0)),"")),"")</f>
        <v>2.5</v>
      </c>
      <c r="AH277" s="97">
        <f t="array" ref="AH277">IF($AF277,QUARTILE(IF(G1SelectionMask="x",IF(INDEX(StdCalcsRefCalcs,$E277,0)&gt;0,INDEX(StdCalcsRefCalcs,$E277,0)),""),1),"")</f>
        <v>1.9375</v>
      </c>
      <c r="AI277" s="97">
        <f t="array" ref="AI277">IF($AF277,QUARTILE(IF(G1SelectionMask="x",IF(INDEX(StdCalcsRefCalcs,$E277,0)&gt;0,INDEX(StdCalcsRefCalcs,$E277,0)),""),3),"")</f>
        <v>2.5625</v>
      </c>
      <c r="AJ277" s="97">
        <f t="array" ref="AJ277">IF($AF277,MIN(IF(G1SelectionMask="x",IF(INDEX(StdCalcsRefCalcs,$E277,0)&gt;0,INDEX(StdCalcsRefCalcs,$E277,0)),"")),"")</f>
        <v>1.75</v>
      </c>
      <c r="AK277" s="97">
        <f t="array" ref="AK277">IF($AF277,MAX(IF(G1SelectionMask="x",IF(INDEX(StdCalcsRefCalcs,$E277,0)&gt;0,INDEX(StdCalcsRefCalcs,$E277,0)),"")),"")</f>
        <v>2.75</v>
      </c>
      <c r="AL277" s="97">
        <f t="shared" si="26"/>
        <v>2.2840909090909092</v>
      </c>
      <c r="AM277" s="97">
        <f t="array" ref="AM277">IF($AF277,STDEVA(IF(G1SelectionMask="x",IF(INDEX(StdCalcsRefCalcs,$E277,0)&gt;0,INDEX(StdCalcsRefCalcs,$E277,0)),"")),"")</f>
        <v>0.39167472590031982</v>
      </c>
      <c r="AN277" s="98" t="b">
        <f t="shared" si="175"/>
        <v>1</v>
      </c>
      <c r="AO277" s="98">
        <f t="array" ref="AO277">IF($AN277,MEDIAN(IF(G2SelectionMask="x",IF(INDEX(StdCalcsRefCalcs,$E277,0)&gt;0,INDEX(StdCalcsRefCalcs,$E277,0)),"")),"")</f>
        <v>2.5</v>
      </c>
      <c r="AP277" s="98">
        <f t="array" ref="AP277">IF($AN277,QUARTILE(IF(G2SelectionMask="x",IF(INDEX(StdCalcsRefCalcs,$E277,0)&gt;0,INDEX(StdCalcsRefCalcs,$E277,0)),""),1),"")</f>
        <v>2</v>
      </c>
      <c r="AQ277" s="98">
        <f t="array" ref="AQ277">IF($AN277,QUARTILE(IF(G2SelectionMask="x",IF(INDEX(StdCalcsRefCalcs,$E277,0)&gt;0,INDEX(StdCalcsRefCalcs,$E277,0)),""),3),"")</f>
        <v>2.5625</v>
      </c>
      <c r="AR277" s="98">
        <f t="array" ref="AR277">IF($AN277,MIN(IF(G2SelectionMask="x",IF(INDEX(StdCalcsRefCalcs,$E277,0)&gt;0,INDEX(StdCalcsRefCalcs,$E277,0)),"")),"")</f>
        <v>1.75</v>
      </c>
      <c r="AS277" s="98">
        <f t="array" ref="AS277">IF($AN277,MAX(IF(G2SelectionMask="x",IF(INDEX(StdCalcsRefCalcs,$E277,0)&gt;0,INDEX(StdCalcsRefCalcs,$E277,0)),"")),"")</f>
        <v>2.75</v>
      </c>
      <c r="AT277" s="98">
        <f t="shared" si="176"/>
        <v>2.3181818181818183</v>
      </c>
      <c r="AU277" s="98">
        <f t="array" ref="AU277">IF($AN277,STDEVA(IF(G2SelectionMask="x",IF(INDEX(StdCalcsRefCalcs,$E277,0)&gt;0,INDEX(StdCalcsRefCalcs,$E277,0)),"")),"")</f>
        <v>0.35952936408082625</v>
      </c>
      <c r="AV277" s="97" t="b">
        <f t="shared" si="177"/>
        <v>0</v>
      </c>
      <c r="AW277" s="97" t="str">
        <f t="array" ref="AW277">IF($AV277,MEDIAN(IF(G3SelectionMask="x",IF(INDEX(StdCalcsRefCalcs,$E277,0)&gt;0,INDEX(StdCalcsRefCalcs,$E277,0)),"")),"")</f>
        <v/>
      </c>
      <c r="AX277" s="97" t="str">
        <f t="array" ref="AX277">IF($AV277,QUARTILE(IF(G3SelectionMask="x",IF(INDEX(StdCalcsRefCalcs,$E277,0)&gt;0,INDEX(StdCalcsRefCalcs,$E277,0)),""),1),"")</f>
        <v/>
      </c>
      <c r="AY277" s="97" t="str">
        <f t="array" ref="AY277">IF($AV277,QUARTILE(IF(G3SelectionMask="x",IF(INDEX(StdCalcsRefCalcs,$E277,0)&gt;0,INDEX(StdCalcsRefCalcs,$E277,0)),""),3),"")</f>
        <v/>
      </c>
      <c r="AZ277" s="97" t="str">
        <f t="array" ref="AZ277">IF($AV277,MIN(IF(G3SelectionMask="x",IF(INDEX(StdCalcsRefCalcs,$E277,0)&gt;0,INDEX(StdCalcsRefCalcs,$E277,0)),"")),"")</f>
        <v/>
      </c>
      <c r="BA277" s="97" t="str">
        <f t="array" ref="BA277">IF($AV277,MAX(IF(G3SelectionMask="x",IF(INDEX(StdCalcsRefCalcs,$E277,0)&gt;0,INDEX(StdCalcsRefCalcs,$E277,0)),"")),"")</f>
        <v/>
      </c>
      <c r="BB277" s="97" t="str">
        <f t="shared" si="178"/>
        <v/>
      </c>
      <c r="BC277" s="97" t="str">
        <f t="array" ref="BC277">IF($AV277,STDEVA(IF(G3SelectionMask="x",IF(INDEX(StdCalcsRefCalcs,$E277,0)&gt;0,INDEX(StdCalcsRefCalcs,$E277,0)),"")),"")</f>
        <v/>
      </c>
      <c r="BD277" s="98" t="b">
        <f t="shared" si="179"/>
        <v>0</v>
      </c>
      <c r="BE277" s="98" t="str">
        <f t="array" ref="BE277">IF($BD277,MEDIAN(IF(G4SelectionMask="x",IF(INDEX(StdCalcsRefCalcs,$E277,0)&gt;0,INDEX(StdCalcsRefCalcs,$E277,0)),"")),"")</f>
        <v/>
      </c>
      <c r="BF277" s="98" t="str">
        <f t="array" ref="BF277">IF($BD277,QUARTILE(IF(G4SelectionMask="x",IF(INDEX(StdCalcsRefCalcs,$E277,0)&gt;0,INDEX(StdCalcsRefCalcs,$E277,0)),""),1),"")</f>
        <v/>
      </c>
      <c r="BG277" s="98" t="str">
        <f t="array" ref="BG277">IF($BD277,QUARTILE(IF(G4SelectionMask="x",IF(INDEX(StdCalcsRefCalcs,$E277,0)&gt;0,INDEX(StdCalcsRefCalcs,$E277,0)),""),3),"")</f>
        <v/>
      </c>
      <c r="BH277" s="98" t="str">
        <f t="array" ref="BH277">IF($BD277,MIN(IF(G4SelectionMask="x",IF(INDEX(StdCalcsRefCalcs,$E277,0)&gt;0,INDEX(StdCalcsRefCalcs,$E277,0)),"")),"")</f>
        <v/>
      </c>
      <c r="BI277" s="98" t="str">
        <f t="array" ref="BI277">IF($BD277,MAX(IF(G4SelectionMask="x",IF(INDEX(StdCalcsRefCalcs,$E277,0)&gt;0,INDEX(StdCalcsRefCalcs,$E277,0)),"")),"")</f>
        <v/>
      </c>
      <c r="BJ277" s="98" t="str">
        <f t="shared" si="180"/>
        <v/>
      </c>
      <c r="BK277" s="98" t="str">
        <f t="array" ref="BK277">IF($BD277,STDEVA(IF(G4SelectionMask="x",IF(INDEX(StdCalcsRefCalcs,$E277,0)&gt;0,INDEX(StdCalcsRefCalcs,$E277,0)),"")),"")</f>
        <v/>
      </c>
      <c r="BL277" s="97" t="b">
        <f t="shared" si="181"/>
        <v>0</v>
      </c>
      <c r="BM277" s="97" t="str">
        <f t="array" ref="BM277">IF($BL277,MEDIAN(IF(G5SelectionMask="x",IF(INDEX(StdCalcsRefCalcs,$E277,0)&gt;0,INDEX(StdCalcsRefCalcs,$E277,0)),"")),"")</f>
        <v/>
      </c>
      <c r="BN277" s="97" t="str">
        <f t="array" ref="BN277">IF($BL277,QUARTILE(IF(G5SelectionMask="x",IF(INDEX(StdCalcsRefCalcs,$E277,0)&gt;0,INDEX(StdCalcsRefCalcs,$E277,0)),""),1),"")</f>
        <v/>
      </c>
      <c r="BO277" s="97" t="str">
        <f t="array" ref="BO277">IF($BL277,QUARTILE(IF(G5SelectionMask="x",IF(INDEX(StdCalcsRefCalcs,$E277,0)&gt;0,INDEX(StdCalcsRefCalcs,$E277,0)),""),3),"")</f>
        <v/>
      </c>
      <c r="BP277" s="97" t="str">
        <f t="array" ref="BP277">IF($BL277,MIN(IF(G5SelectionMask="x",IF(INDEX(StdCalcsRefCalcs,$E277,0)&gt;0,INDEX(StdCalcsRefCalcs,$E277,0)),"")),"")</f>
        <v/>
      </c>
      <c r="BQ277" s="97" t="str">
        <f t="array" ref="BQ277">IF($BL277,MAX(IF(G5SelectionMask="x",IF(INDEX(StdCalcsRefCalcs,$E277,0)&gt;0,INDEX(StdCalcsRefCalcs,$E277,0)),"")),"")</f>
        <v/>
      </c>
      <c r="BR277" s="97" t="str">
        <f t="shared" si="182"/>
        <v/>
      </c>
      <c r="BS277" s="99" t="str">
        <f t="array" ref="BS277">IF($BL277,STDEVA(IF(G5SelectionMask="x",IF(INDEX(StdCalcsRefCalcs,$E277,0)&gt;0,INDEX(StdCalcsRefCalcs,$E277,0)),"")),"")</f>
        <v/>
      </c>
      <c r="BT277" s="110"/>
      <c r="BU277" s="111">
        <f t="shared" ref="BU277:CI277" si="200">IFERROR(IF(COUNTIFS(RawDataSubtopics,$L277,INDEX(RawDataAllData,0,BU$9),"")&lt;=RuleofNPercent*COUNTIFS(RawDataSubtopics,$L277),AVERAGEIF(RawDataSubtopics,$L277,INDEX(RawDataAllData,0,BU$9)),""),"")</f>
        <v>1.75</v>
      </c>
      <c r="BV277" s="111">
        <f t="shared" si="200"/>
        <v>2.75</v>
      </c>
      <c r="BW277" s="111">
        <f t="shared" si="200"/>
        <v>2.5</v>
      </c>
      <c r="BX277" s="111">
        <f t="shared" si="200"/>
        <v>2.125</v>
      </c>
      <c r="BY277" s="111">
        <f t="shared" si="200"/>
        <v>2.5</v>
      </c>
      <c r="BZ277" s="111">
        <f t="shared" si="200"/>
        <v>1.75</v>
      </c>
      <c r="CA277" s="111">
        <f t="shared" si="200"/>
        <v>2.625</v>
      </c>
      <c r="CB277" s="111">
        <f t="shared" si="200"/>
        <v>2</v>
      </c>
      <c r="CC277" s="111">
        <f t="shared" si="200"/>
        <v>2.5</v>
      </c>
      <c r="CD277" s="111">
        <f t="shared" si="200"/>
        <v>1.75</v>
      </c>
      <c r="CE277" s="111">
        <f t="shared" si="200"/>
        <v>1.875</v>
      </c>
      <c r="CF277" s="111">
        <f t="shared" si="200"/>
        <v>2.75</v>
      </c>
      <c r="CG277" s="111">
        <f t="shared" si="200"/>
        <v>2.25</v>
      </c>
      <c r="CH277" s="111">
        <f t="shared" si="200"/>
        <v>2</v>
      </c>
      <c r="CI277" s="111">
        <f t="shared" si="200"/>
        <v>2.625</v>
      </c>
    </row>
    <row r="278" spans="1:87" s="75" customFormat="1" ht="26.25" thickBot="1" x14ac:dyDescent="0.25">
      <c r="A278" s="74">
        <f t="shared" si="195"/>
        <v>0</v>
      </c>
      <c r="B278" s="209"/>
      <c r="C278" s="194"/>
      <c r="D278" s="55" t="s">
        <v>60</v>
      </c>
      <c r="E278" s="72">
        <f t="shared" si="174"/>
        <v>268</v>
      </c>
      <c r="F278" s="75" t="s">
        <v>1774</v>
      </c>
      <c r="G278" s="75" t="s">
        <v>60</v>
      </c>
      <c r="H278" s="75" t="s">
        <v>57</v>
      </c>
      <c r="J278" s="75" t="s">
        <v>60</v>
      </c>
      <c r="P278" s="97">
        <f t="shared" si="183"/>
        <v>2.3846153846153846</v>
      </c>
      <c r="Q278" s="97"/>
      <c r="R278" s="97"/>
      <c r="S278" s="97"/>
      <c r="T278" s="97"/>
      <c r="U278" s="98">
        <f t="shared" si="184"/>
        <v>2.8461538461538463</v>
      </c>
      <c r="V278" s="107">
        <f t="shared" si="185"/>
        <v>2.9230769230769229</v>
      </c>
      <c r="W278" s="107">
        <f t="shared" si="186"/>
        <v>2.6923076923076925</v>
      </c>
      <c r="X278" s="107">
        <f t="shared" si="187"/>
        <v>2.5384615384615383</v>
      </c>
      <c r="Y278" s="107">
        <f t="shared" si="188"/>
        <v>2.3846153846153846</v>
      </c>
      <c r="Z278" s="107">
        <f t="shared" si="189"/>
        <v>2.6923076923076925</v>
      </c>
      <c r="AA278" s="107">
        <f t="shared" si="190"/>
        <v>2.7692307692307692</v>
      </c>
      <c r="AB278" s="107">
        <f t="shared" si="191"/>
        <v>2.6923076923076925</v>
      </c>
      <c r="AC278" s="107">
        <f t="shared" si="192"/>
        <v>2.2307692307692308</v>
      </c>
      <c r="AD278" s="107">
        <f t="shared" si="193"/>
        <v>2.6923076923076925</v>
      </c>
      <c r="AE278" s="107">
        <f t="shared" si="194"/>
        <v>2.6923076923076925</v>
      </c>
      <c r="AF278" s="97" t="b">
        <f t="shared" si="25"/>
        <v>1</v>
      </c>
      <c r="AG278" s="97">
        <f t="array" ref="AG278">IF($AF278,MEDIAN(IF(G1SelectionMask="x",IF(INDEX(StdCalcsRefCalcs,$E278,0)&gt;0,INDEX(StdCalcsRefCalcs,$E278,0)),"")),"")</f>
        <v>2.6923076923076925</v>
      </c>
      <c r="AH278" s="97">
        <f t="array" ref="AH278">IF($AF278,QUARTILE(IF(G1SelectionMask="x",IF(INDEX(StdCalcsRefCalcs,$E278,0)&gt;0,INDEX(StdCalcsRefCalcs,$E278,0)),""),1),"")</f>
        <v>2.6153846153846154</v>
      </c>
      <c r="AI278" s="97">
        <f t="array" ref="AI278">IF($AF278,QUARTILE(IF(G1SelectionMask="x",IF(INDEX(StdCalcsRefCalcs,$E278,0)&gt;0,INDEX(StdCalcsRefCalcs,$E278,0)),""),3),"")</f>
        <v>2.7307692307692308</v>
      </c>
      <c r="AJ278" s="97">
        <f t="array" ref="AJ278">IF($AF278,MIN(IF(G1SelectionMask="x",IF(INDEX(StdCalcsRefCalcs,$E278,0)&gt;0,INDEX(StdCalcsRefCalcs,$E278,0)),"")),"")</f>
        <v>2.2307692307692308</v>
      </c>
      <c r="AK278" s="97">
        <f t="array" ref="AK278">IF($AF278,MAX(IF(G1SelectionMask="x",IF(INDEX(StdCalcsRefCalcs,$E278,0)&gt;0,INDEX(StdCalcsRefCalcs,$E278,0)),"")),"")</f>
        <v>2.9230769230769229</v>
      </c>
      <c r="AL278" s="97">
        <f t="shared" si="26"/>
        <v>2.6503496503496504</v>
      </c>
      <c r="AM278" s="97">
        <f t="array" ref="AM278">IF($AF278,STDEVA(IF(G1SelectionMask="x",IF(INDEX(StdCalcsRefCalcs,$E278,0)&gt;0,INDEX(StdCalcsRefCalcs,$E278,0)),"")),"")</f>
        <v>0.19870478939810982</v>
      </c>
      <c r="AN278" s="98" t="b">
        <f t="shared" si="175"/>
        <v>1</v>
      </c>
      <c r="AO278" s="98">
        <f t="array" ref="AO278">IF($AN278,MEDIAN(IF(G2SelectionMask="x",IF(INDEX(StdCalcsRefCalcs,$E278,0)&gt;0,INDEX(StdCalcsRefCalcs,$E278,0)),"")),"")</f>
        <v>2.6923076923076925</v>
      </c>
      <c r="AP278" s="98">
        <f t="array" ref="AP278">IF($AN278,QUARTILE(IF(G2SelectionMask="x",IF(INDEX(StdCalcsRefCalcs,$E278,0)&gt;0,INDEX(StdCalcsRefCalcs,$E278,0)),""),1),"")</f>
        <v>2.4615384615384617</v>
      </c>
      <c r="AQ278" s="98">
        <f t="array" ref="AQ278">IF($AN278,QUARTILE(IF(G2SelectionMask="x",IF(INDEX(StdCalcsRefCalcs,$E278,0)&gt;0,INDEX(StdCalcsRefCalcs,$E278,0)),""),3),"")</f>
        <v>2.7307692307692308</v>
      </c>
      <c r="AR278" s="98">
        <f t="array" ref="AR278">IF($AN278,MIN(IF(G2SelectionMask="x",IF(INDEX(StdCalcsRefCalcs,$E278,0)&gt;0,INDEX(StdCalcsRefCalcs,$E278,0)),"")),"")</f>
        <v>2.3076923076923075</v>
      </c>
      <c r="AS278" s="98">
        <f t="array" ref="AS278">IF($AN278,MAX(IF(G2SelectionMask="x",IF(INDEX(StdCalcsRefCalcs,$E278,0)&gt;0,INDEX(StdCalcsRefCalcs,$E278,0)),"")),"")</f>
        <v>2.9230769230769229</v>
      </c>
      <c r="AT278" s="98">
        <f t="shared" si="176"/>
        <v>2.615384615384615</v>
      </c>
      <c r="AU278" s="98">
        <f t="array" ref="AU278">IF($AN278,STDEVA(IF(G2SelectionMask="x",IF(INDEX(StdCalcsRefCalcs,$E278,0)&gt;0,INDEX(StdCalcsRefCalcs,$E278,0)),"")),"")</f>
        <v>0.2005908432370046</v>
      </c>
      <c r="AV278" s="97" t="b">
        <f t="shared" si="177"/>
        <v>0</v>
      </c>
      <c r="AW278" s="97" t="str">
        <f t="array" ref="AW278">IF($AV278,MEDIAN(IF(G3SelectionMask="x",IF(INDEX(StdCalcsRefCalcs,$E278,0)&gt;0,INDEX(StdCalcsRefCalcs,$E278,0)),"")),"")</f>
        <v/>
      </c>
      <c r="AX278" s="97" t="str">
        <f t="array" ref="AX278">IF($AV278,QUARTILE(IF(G3SelectionMask="x",IF(INDEX(StdCalcsRefCalcs,$E278,0)&gt;0,INDEX(StdCalcsRefCalcs,$E278,0)),""),1),"")</f>
        <v/>
      </c>
      <c r="AY278" s="97" t="str">
        <f t="array" ref="AY278">IF($AV278,QUARTILE(IF(G3SelectionMask="x",IF(INDEX(StdCalcsRefCalcs,$E278,0)&gt;0,INDEX(StdCalcsRefCalcs,$E278,0)),""),3),"")</f>
        <v/>
      </c>
      <c r="AZ278" s="97" t="str">
        <f t="array" ref="AZ278">IF($AV278,MIN(IF(G3SelectionMask="x",IF(INDEX(StdCalcsRefCalcs,$E278,0)&gt;0,INDEX(StdCalcsRefCalcs,$E278,0)),"")),"")</f>
        <v/>
      </c>
      <c r="BA278" s="97" t="str">
        <f t="array" ref="BA278">IF($AV278,MAX(IF(G3SelectionMask="x",IF(INDEX(StdCalcsRefCalcs,$E278,0)&gt;0,INDEX(StdCalcsRefCalcs,$E278,0)),"")),"")</f>
        <v/>
      </c>
      <c r="BB278" s="97" t="str">
        <f t="shared" si="178"/>
        <v/>
      </c>
      <c r="BC278" s="97" t="str">
        <f t="array" ref="BC278">IF($AV278,STDEVA(IF(G3SelectionMask="x",IF(INDEX(StdCalcsRefCalcs,$E278,0)&gt;0,INDEX(StdCalcsRefCalcs,$E278,0)),"")),"")</f>
        <v/>
      </c>
      <c r="BD278" s="98" t="b">
        <f t="shared" si="179"/>
        <v>0</v>
      </c>
      <c r="BE278" s="98" t="str">
        <f t="array" ref="BE278">IF($BD278,MEDIAN(IF(G4SelectionMask="x",IF(INDEX(StdCalcsRefCalcs,$E278,0)&gt;0,INDEX(StdCalcsRefCalcs,$E278,0)),"")),"")</f>
        <v/>
      </c>
      <c r="BF278" s="98" t="str">
        <f t="array" ref="BF278">IF($BD278,QUARTILE(IF(G4SelectionMask="x",IF(INDEX(StdCalcsRefCalcs,$E278,0)&gt;0,INDEX(StdCalcsRefCalcs,$E278,0)),""),1),"")</f>
        <v/>
      </c>
      <c r="BG278" s="98" t="str">
        <f t="array" ref="BG278">IF($BD278,QUARTILE(IF(G4SelectionMask="x",IF(INDEX(StdCalcsRefCalcs,$E278,0)&gt;0,INDEX(StdCalcsRefCalcs,$E278,0)),""),3),"")</f>
        <v/>
      </c>
      <c r="BH278" s="98" t="str">
        <f t="array" ref="BH278">IF($BD278,MIN(IF(G4SelectionMask="x",IF(INDEX(StdCalcsRefCalcs,$E278,0)&gt;0,INDEX(StdCalcsRefCalcs,$E278,0)),"")),"")</f>
        <v/>
      </c>
      <c r="BI278" s="98" t="str">
        <f t="array" ref="BI278">IF($BD278,MAX(IF(G4SelectionMask="x",IF(INDEX(StdCalcsRefCalcs,$E278,0)&gt;0,INDEX(StdCalcsRefCalcs,$E278,0)),"")),"")</f>
        <v/>
      </c>
      <c r="BJ278" s="98" t="str">
        <f t="shared" si="180"/>
        <v/>
      </c>
      <c r="BK278" s="98" t="str">
        <f t="array" ref="BK278">IF($BD278,STDEVA(IF(G4SelectionMask="x",IF(INDEX(StdCalcsRefCalcs,$E278,0)&gt;0,INDEX(StdCalcsRefCalcs,$E278,0)),"")),"")</f>
        <v/>
      </c>
      <c r="BL278" s="97" t="b">
        <f t="shared" si="181"/>
        <v>0</v>
      </c>
      <c r="BM278" s="97" t="str">
        <f t="array" ref="BM278">IF($BL278,MEDIAN(IF(G5SelectionMask="x",IF(INDEX(StdCalcsRefCalcs,$E278,0)&gt;0,INDEX(StdCalcsRefCalcs,$E278,0)),"")),"")</f>
        <v/>
      </c>
      <c r="BN278" s="97" t="str">
        <f t="array" ref="BN278">IF($BL278,QUARTILE(IF(G5SelectionMask="x",IF(INDEX(StdCalcsRefCalcs,$E278,0)&gt;0,INDEX(StdCalcsRefCalcs,$E278,0)),""),1),"")</f>
        <v/>
      </c>
      <c r="BO278" s="97" t="str">
        <f t="array" ref="BO278">IF($BL278,QUARTILE(IF(G5SelectionMask="x",IF(INDEX(StdCalcsRefCalcs,$E278,0)&gt;0,INDEX(StdCalcsRefCalcs,$E278,0)),""),3),"")</f>
        <v/>
      </c>
      <c r="BP278" s="97" t="str">
        <f t="array" ref="BP278">IF($BL278,MIN(IF(G5SelectionMask="x",IF(INDEX(StdCalcsRefCalcs,$E278,0)&gt;0,INDEX(StdCalcsRefCalcs,$E278,0)),"")),"")</f>
        <v/>
      </c>
      <c r="BQ278" s="97" t="str">
        <f t="array" ref="BQ278">IF($BL278,MAX(IF(G5SelectionMask="x",IF(INDEX(StdCalcsRefCalcs,$E278,0)&gt;0,INDEX(StdCalcsRefCalcs,$E278,0)),"")),"")</f>
        <v/>
      </c>
      <c r="BR278" s="97" t="str">
        <f t="shared" si="182"/>
        <v/>
      </c>
      <c r="BS278" s="99" t="str">
        <f t="array" ref="BS278">IF($BL278,STDEVA(IF(G5SelectionMask="x",IF(INDEX(StdCalcsRefCalcs,$E278,0)&gt;0,INDEX(StdCalcsRefCalcs,$E278,0)),"")),"")</f>
        <v/>
      </c>
      <c r="BT278" s="110"/>
      <c r="BU278" s="111">
        <f t="shared" ref="BU278:CI282" si="201">IFERROR(IF(COUNTIFS(RawDataTopics,$J278,INDEX(RawDataAllData,0,BU$9),"")&lt;=RuleofNPercent*COUNTIFS(RawDataTopics,$J278),AVERAGEIF(RawDataTopics,$J278,INDEX(RawDataAllData,0,BU$9)),""),"")</f>
        <v>2.3846153846153846</v>
      </c>
      <c r="BV278" s="111">
        <f t="shared" si="201"/>
        <v>2.8461538461538463</v>
      </c>
      <c r="BW278" s="111">
        <f t="shared" si="201"/>
        <v>2.9230769230769229</v>
      </c>
      <c r="BX278" s="111">
        <f t="shared" si="201"/>
        <v>2.6923076923076925</v>
      </c>
      <c r="BY278" s="111">
        <f t="shared" si="201"/>
        <v>2.5384615384615383</v>
      </c>
      <c r="BZ278" s="111">
        <f t="shared" si="201"/>
        <v>2.3846153846153846</v>
      </c>
      <c r="CA278" s="111">
        <f t="shared" si="201"/>
        <v>2.6923076923076925</v>
      </c>
      <c r="CB278" s="111">
        <f t="shared" si="201"/>
        <v>2.7692307692307692</v>
      </c>
      <c r="CC278" s="111">
        <f t="shared" si="201"/>
        <v>2.6923076923076925</v>
      </c>
      <c r="CD278" s="111">
        <f t="shared" si="201"/>
        <v>2.2307692307692308</v>
      </c>
      <c r="CE278" s="111">
        <f t="shared" si="201"/>
        <v>2.6923076923076925</v>
      </c>
      <c r="CF278" s="111">
        <f t="shared" si="201"/>
        <v>2.6923076923076925</v>
      </c>
      <c r="CG278" s="111">
        <f t="shared" si="201"/>
        <v>2.3846153846153846</v>
      </c>
      <c r="CH278" s="111">
        <f t="shared" si="201"/>
        <v>2.5384615384615383</v>
      </c>
      <c r="CI278" s="111">
        <f t="shared" si="201"/>
        <v>2.3076923076923075</v>
      </c>
    </row>
    <row r="279" spans="1:87" s="75" customFormat="1" ht="39" thickBot="1" x14ac:dyDescent="0.25">
      <c r="A279" s="74">
        <f t="shared" ref="A279:A290" si="202">IF(SelectCapabilities="x",,ERROR)</f>
        <v>0</v>
      </c>
      <c r="B279" s="209"/>
      <c r="C279" s="193" t="s">
        <v>61</v>
      </c>
      <c r="D279" s="55" t="s">
        <v>62</v>
      </c>
      <c r="E279" s="72">
        <f t="shared" si="174"/>
        <v>269</v>
      </c>
      <c r="F279" s="75" t="s">
        <v>1775</v>
      </c>
      <c r="G279" s="75" t="s">
        <v>62</v>
      </c>
      <c r="H279" s="75" t="s">
        <v>61</v>
      </c>
      <c r="J279" s="75" t="s">
        <v>62</v>
      </c>
      <c r="P279" s="97">
        <f t="shared" si="183"/>
        <v>2.5</v>
      </c>
      <c r="Q279" s="97"/>
      <c r="R279" s="97"/>
      <c r="S279" s="97"/>
      <c r="T279" s="97"/>
      <c r="U279" s="98">
        <f t="shared" si="184"/>
        <v>3.1</v>
      </c>
      <c r="V279" s="107">
        <f t="shared" si="185"/>
        <v>2.6</v>
      </c>
      <c r="W279" s="107">
        <f t="shared" si="186"/>
        <v>2</v>
      </c>
      <c r="X279" s="107">
        <f t="shared" si="187"/>
        <v>2.1</v>
      </c>
      <c r="Y279" s="107">
        <f t="shared" si="188"/>
        <v>2.5</v>
      </c>
      <c r="Z279" s="107">
        <f t="shared" si="189"/>
        <v>3</v>
      </c>
      <c r="AA279" s="107">
        <f t="shared" si="190"/>
        <v>2.1</v>
      </c>
      <c r="AB279" s="107">
        <f t="shared" si="191"/>
        <v>2.2999999999999998</v>
      </c>
      <c r="AC279" s="107">
        <f t="shared" si="192"/>
        <v>2.8</v>
      </c>
      <c r="AD279" s="107">
        <f t="shared" si="193"/>
        <v>2.7</v>
      </c>
      <c r="AE279" s="107">
        <f t="shared" si="194"/>
        <v>2.5</v>
      </c>
      <c r="AF279" s="97" t="b">
        <f t="shared" si="25"/>
        <v>1</v>
      </c>
      <c r="AG279" s="97">
        <f t="array" ref="AG279">IF($AF279,MEDIAN(IF(G1SelectionMask="x",IF(INDEX(StdCalcsRefCalcs,$E279,0)&gt;0,INDEX(StdCalcsRefCalcs,$E279,0)),"")),"")</f>
        <v>2.5</v>
      </c>
      <c r="AH279" s="97">
        <f t="array" ref="AH279">IF($AF279,QUARTILE(IF(G1SelectionMask="x",IF(INDEX(StdCalcsRefCalcs,$E279,0)&gt;0,INDEX(StdCalcsRefCalcs,$E279,0)),""),1),"")</f>
        <v>2.2000000000000002</v>
      </c>
      <c r="AI279" s="97">
        <f t="array" ref="AI279">IF($AF279,QUARTILE(IF(G1SelectionMask="x",IF(INDEX(StdCalcsRefCalcs,$E279,0)&gt;0,INDEX(StdCalcsRefCalcs,$E279,0)),""),3),"")</f>
        <v>2.75</v>
      </c>
      <c r="AJ279" s="97">
        <f t="array" ref="AJ279">IF($AF279,MIN(IF(G1SelectionMask="x",IF(INDEX(StdCalcsRefCalcs,$E279,0)&gt;0,INDEX(StdCalcsRefCalcs,$E279,0)),"")),"")</f>
        <v>2</v>
      </c>
      <c r="AK279" s="97">
        <f t="array" ref="AK279">IF($AF279,MAX(IF(G1SelectionMask="x",IF(INDEX(StdCalcsRefCalcs,$E279,0)&gt;0,INDEX(StdCalcsRefCalcs,$E279,0)),"")),"")</f>
        <v>3.1</v>
      </c>
      <c r="AL279" s="97">
        <f t="shared" si="26"/>
        <v>2.5181818181818185</v>
      </c>
      <c r="AM279" s="97">
        <f t="array" ref="AM279">IF($AF279,STDEVA(IF(G1SelectionMask="x",IF(INDEX(StdCalcsRefCalcs,$E279,0)&gt;0,INDEX(StdCalcsRefCalcs,$E279,0)),"")),"")</f>
        <v>0.36828842452127447</v>
      </c>
      <c r="AN279" s="98" t="b">
        <f t="shared" si="175"/>
        <v>1</v>
      </c>
      <c r="AO279" s="98">
        <f t="array" ref="AO279">IF($AN279,MEDIAN(IF(G2SelectionMask="x",IF(INDEX(StdCalcsRefCalcs,$E279,0)&gt;0,INDEX(StdCalcsRefCalcs,$E279,0)),"")),"")</f>
        <v>2.5</v>
      </c>
      <c r="AP279" s="98">
        <f t="array" ref="AP279">IF($AN279,QUARTILE(IF(G2SelectionMask="x",IF(INDEX(StdCalcsRefCalcs,$E279,0)&gt;0,INDEX(StdCalcsRefCalcs,$E279,0)),""),1),"")</f>
        <v>2.25</v>
      </c>
      <c r="AQ279" s="98">
        <f t="array" ref="AQ279">IF($AN279,QUARTILE(IF(G2SelectionMask="x",IF(INDEX(StdCalcsRefCalcs,$E279,0)&gt;0,INDEX(StdCalcsRefCalcs,$E279,0)),""),3),"")</f>
        <v>2.75</v>
      </c>
      <c r="AR279" s="98">
        <f t="array" ref="AR279">IF($AN279,MIN(IF(G2SelectionMask="x",IF(INDEX(StdCalcsRefCalcs,$E279,0)&gt;0,INDEX(StdCalcsRefCalcs,$E279,0)),"")),"")</f>
        <v>2.1</v>
      </c>
      <c r="AS279" s="98">
        <f t="array" ref="AS279">IF($AN279,MAX(IF(G2SelectionMask="x",IF(INDEX(StdCalcsRefCalcs,$E279,0)&gt;0,INDEX(StdCalcsRefCalcs,$E279,0)),"")),"")</f>
        <v>3.1</v>
      </c>
      <c r="AT279" s="98">
        <f t="shared" si="176"/>
        <v>2.5272727272727269</v>
      </c>
      <c r="AU279" s="98">
        <f t="array" ref="AU279">IF($AN279,STDEVA(IF(G2SelectionMask="x",IF(INDEX(StdCalcsRefCalcs,$E279,0)&gt;0,INDEX(StdCalcsRefCalcs,$E279,0)),"")),"")</f>
        <v>0.33193646708643165</v>
      </c>
      <c r="AV279" s="97" t="b">
        <f t="shared" si="177"/>
        <v>0</v>
      </c>
      <c r="AW279" s="97" t="str">
        <f t="array" ref="AW279">IF($AV279,MEDIAN(IF(G3SelectionMask="x",IF(INDEX(StdCalcsRefCalcs,$E279,0)&gt;0,INDEX(StdCalcsRefCalcs,$E279,0)),"")),"")</f>
        <v/>
      </c>
      <c r="AX279" s="97" t="str">
        <f t="array" ref="AX279">IF($AV279,QUARTILE(IF(G3SelectionMask="x",IF(INDEX(StdCalcsRefCalcs,$E279,0)&gt;0,INDEX(StdCalcsRefCalcs,$E279,0)),""),1),"")</f>
        <v/>
      </c>
      <c r="AY279" s="97" t="str">
        <f t="array" ref="AY279">IF($AV279,QUARTILE(IF(G3SelectionMask="x",IF(INDEX(StdCalcsRefCalcs,$E279,0)&gt;0,INDEX(StdCalcsRefCalcs,$E279,0)),""),3),"")</f>
        <v/>
      </c>
      <c r="AZ279" s="97" t="str">
        <f t="array" ref="AZ279">IF($AV279,MIN(IF(G3SelectionMask="x",IF(INDEX(StdCalcsRefCalcs,$E279,0)&gt;0,INDEX(StdCalcsRefCalcs,$E279,0)),"")),"")</f>
        <v/>
      </c>
      <c r="BA279" s="97" t="str">
        <f t="array" ref="BA279">IF($AV279,MAX(IF(G3SelectionMask="x",IF(INDEX(StdCalcsRefCalcs,$E279,0)&gt;0,INDEX(StdCalcsRefCalcs,$E279,0)),"")),"")</f>
        <v/>
      </c>
      <c r="BB279" s="97" t="str">
        <f t="shared" si="178"/>
        <v/>
      </c>
      <c r="BC279" s="97" t="str">
        <f t="array" ref="BC279">IF($AV279,STDEVA(IF(G3SelectionMask="x",IF(INDEX(StdCalcsRefCalcs,$E279,0)&gt;0,INDEX(StdCalcsRefCalcs,$E279,0)),"")),"")</f>
        <v/>
      </c>
      <c r="BD279" s="98" t="b">
        <f t="shared" si="179"/>
        <v>0</v>
      </c>
      <c r="BE279" s="98" t="str">
        <f t="array" ref="BE279">IF($BD279,MEDIAN(IF(G4SelectionMask="x",IF(INDEX(StdCalcsRefCalcs,$E279,0)&gt;0,INDEX(StdCalcsRefCalcs,$E279,0)),"")),"")</f>
        <v/>
      </c>
      <c r="BF279" s="98" t="str">
        <f t="array" ref="BF279">IF($BD279,QUARTILE(IF(G4SelectionMask="x",IF(INDEX(StdCalcsRefCalcs,$E279,0)&gt;0,INDEX(StdCalcsRefCalcs,$E279,0)),""),1),"")</f>
        <v/>
      </c>
      <c r="BG279" s="98" t="str">
        <f t="array" ref="BG279">IF($BD279,QUARTILE(IF(G4SelectionMask="x",IF(INDEX(StdCalcsRefCalcs,$E279,0)&gt;0,INDEX(StdCalcsRefCalcs,$E279,0)),""),3),"")</f>
        <v/>
      </c>
      <c r="BH279" s="98" t="str">
        <f t="array" ref="BH279">IF($BD279,MIN(IF(G4SelectionMask="x",IF(INDEX(StdCalcsRefCalcs,$E279,0)&gt;0,INDEX(StdCalcsRefCalcs,$E279,0)),"")),"")</f>
        <v/>
      </c>
      <c r="BI279" s="98" t="str">
        <f t="array" ref="BI279">IF($BD279,MAX(IF(G4SelectionMask="x",IF(INDEX(StdCalcsRefCalcs,$E279,0)&gt;0,INDEX(StdCalcsRefCalcs,$E279,0)),"")),"")</f>
        <v/>
      </c>
      <c r="BJ279" s="98" t="str">
        <f t="shared" si="180"/>
        <v/>
      </c>
      <c r="BK279" s="98" t="str">
        <f t="array" ref="BK279">IF($BD279,STDEVA(IF(G4SelectionMask="x",IF(INDEX(StdCalcsRefCalcs,$E279,0)&gt;0,INDEX(StdCalcsRefCalcs,$E279,0)),"")),"")</f>
        <v/>
      </c>
      <c r="BL279" s="97" t="b">
        <f t="shared" si="181"/>
        <v>0</v>
      </c>
      <c r="BM279" s="97" t="str">
        <f t="array" ref="BM279">IF($BL279,MEDIAN(IF(G5SelectionMask="x",IF(INDEX(StdCalcsRefCalcs,$E279,0)&gt;0,INDEX(StdCalcsRefCalcs,$E279,0)),"")),"")</f>
        <v/>
      </c>
      <c r="BN279" s="97" t="str">
        <f t="array" ref="BN279">IF($BL279,QUARTILE(IF(G5SelectionMask="x",IF(INDEX(StdCalcsRefCalcs,$E279,0)&gt;0,INDEX(StdCalcsRefCalcs,$E279,0)),""),1),"")</f>
        <v/>
      </c>
      <c r="BO279" s="97" t="str">
        <f t="array" ref="BO279">IF($BL279,QUARTILE(IF(G5SelectionMask="x",IF(INDEX(StdCalcsRefCalcs,$E279,0)&gt;0,INDEX(StdCalcsRefCalcs,$E279,0)),""),3),"")</f>
        <v/>
      </c>
      <c r="BP279" s="97" t="str">
        <f t="array" ref="BP279">IF($BL279,MIN(IF(G5SelectionMask="x",IF(INDEX(StdCalcsRefCalcs,$E279,0)&gt;0,INDEX(StdCalcsRefCalcs,$E279,0)),"")),"")</f>
        <v/>
      </c>
      <c r="BQ279" s="97" t="str">
        <f t="array" ref="BQ279">IF($BL279,MAX(IF(G5SelectionMask="x",IF(INDEX(StdCalcsRefCalcs,$E279,0)&gt;0,INDEX(StdCalcsRefCalcs,$E279,0)),"")),"")</f>
        <v/>
      </c>
      <c r="BR279" s="97" t="str">
        <f t="shared" si="182"/>
        <v/>
      </c>
      <c r="BS279" s="99" t="str">
        <f t="array" ref="BS279">IF($BL279,STDEVA(IF(G5SelectionMask="x",IF(INDEX(StdCalcsRefCalcs,$E279,0)&gt;0,INDEX(StdCalcsRefCalcs,$E279,0)),"")),"")</f>
        <v/>
      </c>
      <c r="BT279" s="110"/>
      <c r="BU279" s="111">
        <f t="shared" si="201"/>
        <v>2.5</v>
      </c>
      <c r="BV279" s="111">
        <f t="shared" si="201"/>
        <v>3.1</v>
      </c>
      <c r="BW279" s="111">
        <f t="shared" si="201"/>
        <v>2.6</v>
      </c>
      <c r="BX279" s="111">
        <f t="shared" si="201"/>
        <v>2</v>
      </c>
      <c r="BY279" s="111">
        <f t="shared" si="201"/>
        <v>2.1</v>
      </c>
      <c r="BZ279" s="111">
        <f t="shared" si="201"/>
        <v>2.5</v>
      </c>
      <c r="CA279" s="111">
        <f t="shared" si="201"/>
        <v>3</v>
      </c>
      <c r="CB279" s="111">
        <f t="shared" si="201"/>
        <v>2.1</v>
      </c>
      <c r="CC279" s="111">
        <f t="shared" si="201"/>
        <v>2.2999999999999998</v>
      </c>
      <c r="CD279" s="111">
        <f t="shared" si="201"/>
        <v>2.8</v>
      </c>
      <c r="CE279" s="111">
        <f t="shared" si="201"/>
        <v>2.7</v>
      </c>
      <c r="CF279" s="111">
        <f t="shared" si="201"/>
        <v>2.5</v>
      </c>
      <c r="CG279" s="111">
        <f t="shared" si="201"/>
        <v>2.2000000000000002</v>
      </c>
      <c r="CH279" s="111">
        <f t="shared" si="201"/>
        <v>2.9</v>
      </c>
      <c r="CI279" s="111">
        <f t="shared" si="201"/>
        <v>2.8</v>
      </c>
    </row>
    <row r="280" spans="1:87" s="75" customFormat="1" ht="39" thickBot="1" x14ac:dyDescent="0.25">
      <c r="A280" s="74">
        <f t="shared" si="202"/>
        <v>0</v>
      </c>
      <c r="B280" s="209"/>
      <c r="C280" s="194"/>
      <c r="D280" s="55" t="s">
        <v>65</v>
      </c>
      <c r="E280" s="72">
        <f t="shared" si="174"/>
        <v>270</v>
      </c>
      <c r="F280" s="75" t="s">
        <v>1776</v>
      </c>
      <c r="G280" s="75" t="s">
        <v>65</v>
      </c>
      <c r="H280" s="75" t="s">
        <v>61</v>
      </c>
      <c r="J280" s="75" t="s">
        <v>65</v>
      </c>
      <c r="P280" s="97">
        <f t="shared" si="183"/>
        <v>1.3333333333333333</v>
      </c>
      <c r="Q280" s="97"/>
      <c r="R280" s="97"/>
      <c r="S280" s="97"/>
      <c r="T280" s="97"/>
      <c r="U280" s="98">
        <f t="shared" si="184"/>
        <v>2.3333333333333335</v>
      </c>
      <c r="V280" s="107">
        <f t="shared" si="185"/>
        <v>2.1666666666666665</v>
      </c>
      <c r="W280" s="107">
        <f t="shared" si="186"/>
        <v>3</v>
      </c>
      <c r="X280" s="107">
        <f t="shared" si="187"/>
        <v>2.5</v>
      </c>
      <c r="Y280" s="107">
        <f t="shared" si="188"/>
        <v>2.1666666666666665</v>
      </c>
      <c r="Z280" s="107">
        <f t="shared" si="189"/>
        <v>2</v>
      </c>
      <c r="AA280" s="107">
        <f t="shared" si="190"/>
        <v>2.1666666666666665</v>
      </c>
      <c r="AB280" s="107">
        <f t="shared" si="191"/>
        <v>1.6666666666666667</v>
      </c>
      <c r="AC280" s="107">
        <f t="shared" si="192"/>
        <v>3</v>
      </c>
      <c r="AD280" s="107">
        <f t="shared" si="193"/>
        <v>2</v>
      </c>
      <c r="AE280" s="107">
        <f t="shared" si="194"/>
        <v>1.8333333333333333</v>
      </c>
      <c r="AF280" s="97" t="b">
        <f t="shared" si="25"/>
        <v>1</v>
      </c>
      <c r="AG280" s="97">
        <f t="array" ref="AG280">IF($AF280,MEDIAN(IF(G1SelectionMask="x",IF(INDEX(StdCalcsRefCalcs,$E280,0)&gt;0,INDEX(StdCalcsRefCalcs,$E280,0)),"")),"")</f>
        <v>2.1666666666666665</v>
      </c>
      <c r="AH280" s="97">
        <f t="array" ref="AH280">IF($AF280,QUARTILE(IF(G1SelectionMask="x",IF(INDEX(StdCalcsRefCalcs,$E280,0)&gt;0,INDEX(StdCalcsRefCalcs,$E280,0)),""),1),"")</f>
        <v>2</v>
      </c>
      <c r="AI280" s="97">
        <f t="array" ref="AI280">IF($AF280,QUARTILE(IF(G1SelectionMask="x",IF(INDEX(StdCalcsRefCalcs,$E280,0)&gt;0,INDEX(StdCalcsRefCalcs,$E280,0)),""),3),"")</f>
        <v>2.416666666666667</v>
      </c>
      <c r="AJ280" s="97">
        <f t="array" ref="AJ280">IF($AF280,MIN(IF(G1SelectionMask="x",IF(INDEX(StdCalcsRefCalcs,$E280,0)&gt;0,INDEX(StdCalcsRefCalcs,$E280,0)),"")),"")</f>
        <v>1.6666666666666667</v>
      </c>
      <c r="AK280" s="97">
        <f t="array" ref="AK280">IF($AF280,MAX(IF(G1SelectionMask="x",IF(INDEX(StdCalcsRefCalcs,$E280,0)&gt;0,INDEX(StdCalcsRefCalcs,$E280,0)),"")),"")</f>
        <v>3</v>
      </c>
      <c r="AL280" s="97">
        <f t="shared" si="26"/>
        <v>2.2575757575757573</v>
      </c>
      <c r="AM280" s="97">
        <f t="array" ref="AM280">IF($AF280,STDEVA(IF(G1SelectionMask="x",IF(INDEX(StdCalcsRefCalcs,$E280,0)&gt;0,INDEX(StdCalcsRefCalcs,$E280,0)),"")),"")</f>
        <v>0.43052704369590494</v>
      </c>
      <c r="AN280" s="98" t="b">
        <f t="shared" si="175"/>
        <v>1</v>
      </c>
      <c r="AO280" s="98">
        <f t="array" ref="AO280">IF($AN280,MEDIAN(IF(G2SelectionMask="x",IF(INDEX(StdCalcsRefCalcs,$E280,0)&gt;0,INDEX(StdCalcsRefCalcs,$E280,0)),"")),"")</f>
        <v>2.1666666666666665</v>
      </c>
      <c r="AP280" s="98">
        <f t="array" ref="AP280">IF($AN280,QUARTILE(IF(G2SelectionMask="x",IF(INDEX(StdCalcsRefCalcs,$E280,0)&gt;0,INDEX(StdCalcsRefCalcs,$E280,0)),""),1),"")</f>
        <v>2.083333333333333</v>
      </c>
      <c r="AQ280" s="98">
        <f t="array" ref="AQ280">IF($AN280,QUARTILE(IF(G2SelectionMask="x",IF(INDEX(StdCalcsRefCalcs,$E280,0)&gt;0,INDEX(StdCalcsRefCalcs,$E280,0)),""),3),"")</f>
        <v>2.25</v>
      </c>
      <c r="AR280" s="98">
        <f t="array" ref="AR280">IF($AN280,MIN(IF(G2SelectionMask="x",IF(INDEX(StdCalcsRefCalcs,$E280,0)&gt;0,INDEX(StdCalcsRefCalcs,$E280,0)),"")),"")</f>
        <v>1.6666666666666667</v>
      </c>
      <c r="AS280" s="98">
        <f t="array" ref="AS280">IF($AN280,MAX(IF(G2SelectionMask="x",IF(INDEX(StdCalcsRefCalcs,$E280,0)&gt;0,INDEX(StdCalcsRefCalcs,$E280,0)),"")),"")</f>
        <v>3</v>
      </c>
      <c r="AT280" s="98">
        <f t="shared" si="176"/>
        <v>2.1969696969696972</v>
      </c>
      <c r="AU280" s="98">
        <f t="array" ref="AU280">IF($AN280,STDEVA(IF(G2SelectionMask="x",IF(INDEX(StdCalcsRefCalcs,$E280,0)&gt;0,INDEX(StdCalcsRefCalcs,$E280,0)),"")),"")</f>
        <v>0.34815531191139554</v>
      </c>
      <c r="AV280" s="97" t="b">
        <f t="shared" si="177"/>
        <v>0</v>
      </c>
      <c r="AW280" s="97" t="str">
        <f t="array" ref="AW280">IF($AV280,MEDIAN(IF(G3SelectionMask="x",IF(INDEX(StdCalcsRefCalcs,$E280,0)&gt;0,INDEX(StdCalcsRefCalcs,$E280,0)),"")),"")</f>
        <v/>
      </c>
      <c r="AX280" s="97" t="str">
        <f t="array" ref="AX280">IF($AV280,QUARTILE(IF(G3SelectionMask="x",IF(INDEX(StdCalcsRefCalcs,$E280,0)&gt;0,INDEX(StdCalcsRefCalcs,$E280,0)),""),1),"")</f>
        <v/>
      </c>
      <c r="AY280" s="97" t="str">
        <f t="array" ref="AY280">IF($AV280,QUARTILE(IF(G3SelectionMask="x",IF(INDEX(StdCalcsRefCalcs,$E280,0)&gt;0,INDEX(StdCalcsRefCalcs,$E280,0)),""),3),"")</f>
        <v/>
      </c>
      <c r="AZ280" s="97" t="str">
        <f t="array" ref="AZ280">IF($AV280,MIN(IF(G3SelectionMask="x",IF(INDEX(StdCalcsRefCalcs,$E280,0)&gt;0,INDEX(StdCalcsRefCalcs,$E280,0)),"")),"")</f>
        <v/>
      </c>
      <c r="BA280" s="97" t="str">
        <f t="array" ref="BA280">IF($AV280,MAX(IF(G3SelectionMask="x",IF(INDEX(StdCalcsRefCalcs,$E280,0)&gt;0,INDEX(StdCalcsRefCalcs,$E280,0)),"")),"")</f>
        <v/>
      </c>
      <c r="BB280" s="97" t="str">
        <f t="shared" si="178"/>
        <v/>
      </c>
      <c r="BC280" s="97" t="str">
        <f t="array" ref="BC280">IF($AV280,STDEVA(IF(G3SelectionMask="x",IF(INDEX(StdCalcsRefCalcs,$E280,0)&gt;0,INDEX(StdCalcsRefCalcs,$E280,0)),"")),"")</f>
        <v/>
      </c>
      <c r="BD280" s="98" t="b">
        <f t="shared" si="179"/>
        <v>0</v>
      </c>
      <c r="BE280" s="98" t="str">
        <f t="array" ref="BE280">IF($BD280,MEDIAN(IF(G4SelectionMask="x",IF(INDEX(StdCalcsRefCalcs,$E280,0)&gt;0,INDEX(StdCalcsRefCalcs,$E280,0)),"")),"")</f>
        <v/>
      </c>
      <c r="BF280" s="98" t="str">
        <f t="array" ref="BF280">IF($BD280,QUARTILE(IF(G4SelectionMask="x",IF(INDEX(StdCalcsRefCalcs,$E280,0)&gt;0,INDEX(StdCalcsRefCalcs,$E280,0)),""),1),"")</f>
        <v/>
      </c>
      <c r="BG280" s="98" t="str">
        <f t="array" ref="BG280">IF($BD280,QUARTILE(IF(G4SelectionMask="x",IF(INDEX(StdCalcsRefCalcs,$E280,0)&gt;0,INDEX(StdCalcsRefCalcs,$E280,0)),""),3),"")</f>
        <v/>
      </c>
      <c r="BH280" s="98" t="str">
        <f t="array" ref="BH280">IF($BD280,MIN(IF(G4SelectionMask="x",IF(INDEX(StdCalcsRefCalcs,$E280,0)&gt;0,INDEX(StdCalcsRefCalcs,$E280,0)),"")),"")</f>
        <v/>
      </c>
      <c r="BI280" s="98" t="str">
        <f t="array" ref="BI280">IF($BD280,MAX(IF(G4SelectionMask="x",IF(INDEX(StdCalcsRefCalcs,$E280,0)&gt;0,INDEX(StdCalcsRefCalcs,$E280,0)),"")),"")</f>
        <v/>
      </c>
      <c r="BJ280" s="98" t="str">
        <f t="shared" si="180"/>
        <v/>
      </c>
      <c r="BK280" s="98" t="str">
        <f t="array" ref="BK280">IF($BD280,STDEVA(IF(G4SelectionMask="x",IF(INDEX(StdCalcsRefCalcs,$E280,0)&gt;0,INDEX(StdCalcsRefCalcs,$E280,0)),"")),"")</f>
        <v/>
      </c>
      <c r="BL280" s="97" t="b">
        <f t="shared" si="181"/>
        <v>0</v>
      </c>
      <c r="BM280" s="97" t="str">
        <f t="array" ref="BM280">IF($BL280,MEDIAN(IF(G5SelectionMask="x",IF(INDEX(StdCalcsRefCalcs,$E280,0)&gt;0,INDEX(StdCalcsRefCalcs,$E280,0)),"")),"")</f>
        <v/>
      </c>
      <c r="BN280" s="97" t="str">
        <f t="array" ref="BN280">IF($BL280,QUARTILE(IF(G5SelectionMask="x",IF(INDEX(StdCalcsRefCalcs,$E280,0)&gt;0,INDEX(StdCalcsRefCalcs,$E280,0)),""),1),"")</f>
        <v/>
      </c>
      <c r="BO280" s="97" t="str">
        <f t="array" ref="BO280">IF($BL280,QUARTILE(IF(G5SelectionMask="x",IF(INDEX(StdCalcsRefCalcs,$E280,0)&gt;0,INDEX(StdCalcsRefCalcs,$E280,0)),""),3),"")</f>
        <v/>
      </c>
      <c r="BP280" s="97" t="str">
        <f t="array" ref="BP280">IF($BL280,MIN(IF(G5SelectionMask="x",IF(INDEX(StdCalcsRefCalcs,$E280,0)&gt;0,INDEX(StdCalcsRefCalcs,$E280,0)),"")),"")</f>
        <v/>
      </c>
      <c r="BQ280" s="97" t="str">
        <f t="array" ref="BQ280">IF($BL280,MAX(IF(G5SelectionMask="x",IF(INDEX(StdCalcsRefCalcs,$E280,0)&gt;0,INDEX(StdCalcsRefCalcs,$E280,0)),"")),"")</f>
        <v/>
      </c>
      <c r="BR280" s="97" t="str">
        <f t="shared" si="182"/>
        <v/>
      </c>
      <c r="BS280" s="99" t="str">
        <f t="array" ref="BS280">IF($BL280,STDEVA(IF(G5SelectionMask="x",IF(INDEX(StdCalcsRefCalcs,$E280,0)&gt;0,INDEX(StdCalcsRefCalcs,$E280,0)),"")),"")</f>
        <v/>
      </c>
      <c r="BT280" s="110"/>
      <c r="BU280" s="111">
        <f t="shared" si="201"/>
        <v>1.3333333333333333</v>
      </c>
      <c r="BV280" s="111">
        <f t="shared" si="201"/>
        <v>2.3333333333333335</v>
      </c>
      <c r="BW280" s="111">
        <f t="shared" si="201"/>
        <v>2.1666666666666665</v>
      </c>
      <c r="BX280" s="111">
        <f t="shared" si="201"/>
        <v>3</v>
      </c>
      <c r="BY280" s="111">
        <f t="shared" si="201"/>
        <v>2.5</v>
      </c>
      <c r="BZ280" s="111">
        <f t="shared" si="201"/>
        <v>2.1666666666666665</v>
      </c>
      <c r="CA280" s="111">
        <f t="shared" si="201"/>
        <v>2</v>
      </c>
      <c r="CB280" s="111">
        <f t="shared" si="201"/>
        <v>2.1666666666666665</v>
      </c>
      <c r="CC280" s="111">
        <f t="shared" si="201"/>
        <v>1.6666666666666667</v>
      </c>
      <c r="CD280" s="111">
        <f t="shared" si="201"/>
        <v>3</v>
      </c>
      <c r="CE280" s="111">
        <f t="shared" si="201"/>
        <v>2</v>
      </c>
      <c r="CF280" s="111">
        <f t="shared" si="201"/>
        <v>1.8333333333333333</v>
      </c>
      <c r="CG280" s="111">
        <f t="shared" si="201"/>
        <v>2.1666666666666665</v>
      </c>
      <c r="CH280" s="111">
        <f t="shared" si="201"/>
        <v>3</v>
      </c>
      <c r="CI280" s="111">
        <f t="shared" si="201"/>
        <v>2.1666666666666665</v>
      </c>
    </row>
    <row r="281" spans="1:87" s="75" customFormat="1" ht="26.25" thickBot="1" x14ac:dyDescent="0.25">
      <c r="A281" s="74">
        <f t="shared" si="202"/>
        <v>0</v>
      </c>
      <c r="B281" s="209"/>
      <c r="C281" s="193" t="s">
        <v>66</v>
      </c>
      <c r="D281" s="55" t="s">
        <v>67</v>
      </c>
      <c r="E281" s="72">
        <f t="shared" si="174"/>
        <v>271</v>
      </c>
      <c r="F281" s="75" t="s">
        <v>1777</v>
      </c>
      <c r="G281" s="75" t="s">
        <v>67</v>
      </c>
      <c r="H281" s="75" t="s">
        <v>66</v>
      </c>
      <c r="J281" s="75" t="s">
        <v>67</v>
      </c>
      <c r="P281" s="97">
        <f t="shared" si="183"/>
        <v>3.3333333333333335</v>
      </c>
      <c r="Q281" s="97"/>
      <c r="R281" s="97"/>
      <c r="S281" s="97"/>
      <c r="T281" s="97"/>
      <c r="U281" s="98">
        <f t="shared" si="184"/>
        <v>2</v>
      </c>
      <c r="V281" s="107">
        <f t="shared" si="185"/>
        <v>2.3333333333333335</v>
      </c>
      <c r="W281" s="107">
        <f t="shared" si="186"/>
        <v>2</v>
      </c>
      <c r="X281" s="107">
        <f t="shared" si="187"/>
        <v>3.5</v>
      </c>
      <c r="Y281" s="107">
        <f t="shared" si="188"/>
        <v>2.6666666666666665</v>
      </c>
      <c r="Z281" s="107">
        <f t="shared" si="189"/>
        <v>1.6666666666666667</v>
      </c>
      <c r="AA281" s="107">
        <f t="shared" si="190"/>
        <v>2</v>
      </c>
      <c r="AB281" s="107">
        <f t="shared" si="191"/>
        <v>2.8333333333333335</v>
      </c>
      <c r="AC281" s="107">
        <f t="shared" si="192"/>
        <v>2.3333333333333335</v>
      </c>
      <c r="AD281" s="107">
        <f t="shared" si="193"/>
        <v>3.5</v>
      </c>
      <c r="AE281" s="107">
        <f t="shared" si="194"/>
        <v>2</v>
      </c>
      <c r="AF281" s="97" t="b">
        <f t="shared" si="25"/>
        <v>1</v>
      </c>
      <c r="AG281" s="97">
        <f t="array" ref="AG281">IF($AF281,MEDIAN(IF(G1SelectionMask="x",IF(INDEX(StdCalcsRefCalcs,$E281,0)&gt;0,INDEX(StdCalcsRefCalcs,$E281,0)),"")),"")</f>
        <v>2.3333333333333335</v>
      </c>
      <c r="AH281" s="97">
        <f t="array" ref="AH281">IF($AF281,QUARTILE(IF(G1SelectionMask="x",IF(INDEX(StdCalcsRefCalcs,$E281,0)&gt;0,INDEX(StdCalcsRefCalcs,$E281,0)),""),1),"")</f>
        <v>2</v>
      </c>
      <c r="AI281" s="97">
        <f t="array" ref="AI281">IF($AF281,QUARTILE(IF(G1SelectionMask="x",IF(INDEX(StdCalcsRefCalcs,$E281,0)&gt;0,INDEX(StdCalcsRefCalcs,$E281,0)),""),3),"")</f>
        <v>2.75</v>
      </c>
      <c r="AJ281" s="97">
        <f t="array" ref="AJ281">IF($AF281,MIN(IF(G1SelectionMask="x",IF(INDEX(StdCalcsRefCalcs,$E281,0)&gt;0,INDEX(StdCalcsRefCalcs,$E281,0)),"")),"")</f>
        <v>1.6666666666666667</v>
      </c>
      <c r="AK281" s="97">
        <f t="array" ref="AK281">IF($AF281,MAX(IF(G1SelectionMask="x",IF(INDEX(StdCalcsRefCalcs,$E281,0)&gt;0,INDEX(StdCalcsRefCalcs,$E281,0)),"")),"")</f>
        <v>3.5</v>
      </c>
      <c r="AL281" s="97">
        <f t="shared" si="26"/>
        <v>2.439393939393939</v>
      </c>
      <c r="AM281" s="97">
        <f t="array" ref="AM281">IF($AF281,STDEVA(IF(G1SelectionMask="x",IF(INDEX(StdCalcsRefCalcs,$E281,0)&gt;0,INDEX(StdCalcsRefCalcs,$E281,0)),"")),"")</f>
        <v>0.62036157589625684</v>
      </c>
      <c r="AN281" s="98" t="b">
        <f t="shared" si="175"/>
        <v>1</v>
      </c>
      <c r="AO281" s="98">
        <f t="array" ref="AO281">IF($AN281,MEDIAN(IF(G2SelectionMask="x",IF(INDEX(StdCalcsRefCalcs,$E281,0)&gt;0,INDEX(StdCalcsRefCalcs,$E281,0)),"")),"")</f>
        <v>2.6666666666666665</v>
      </c>
      <c r="AP281" s="98">
        <f t="array" ref="AP281">IF($AN281,QUARTILE(IF(G2SelectionMask="x",IF(INDEX(StdCalcsRefCalcs,$E281,0)&gt;0,INDEX(StdCalcsRefCalcs,$E281,0)),""),1),"")</f>
        <v>2.166666666666667</v>
      </c>
      <c r="AQ281" s="98">
        <f t="array" ref="AQ281">IF($AN281,QUARTILE(IF(G2SelectionMask="x",IF(INDEX(StdCalcsRefCalcs,$E281,0)&gt;0,INDEX(StdCalcsRefCalcs,$E281,0)),""),3),"")</f>
        <v>2.916666666666667</v>
      </c>
      <c r="AR281" s="98">
        <f t="array" ref="AR281">IF($AN281,MIN(IF(G2SelectionMask="x",IF(INDEX(StdCalcsRefCalcs,$E281,0)&gt;0,INDEX(StdCalcsRefCalcs,$E281,0)),"")),"")</f>
        <v>2</v>
      </c>
      <c r="AS281" s="98">
        <f t="array" ref="AS281">IF($AN281,MAX(IF(G2SelectionMask="x",IF(INDEX(StdCalcsRefCalcs,$E281,0)&gt;0,INDEX(StdCalcsRefCalcs,$E281,0)),"")),"")</f>
        <v>3.5</v>
      </c>
      <c r="AT281" s="98">
        <f t="shared" si="176"/>
        <v>2.6363636363636367</v>
      </c>
      <c r="AU281" s="98">
        <f t="array" ref="AU281">IF($AN281,STDEVA(IF(G2SelectionMask="x",IF(INDEX(StdCalcsRefCalcs,$E281,0)&gt;0,INDEX(StdCalcsRefCalcs,$E281,0)),"")),"")</f>
        <v>0.54679968817648161</v>
      </c>
      <c r="AV281" s="97" t="b">
        <f t="shared" si="177"/>
        <v>0</v>
      </c>
      <c r="AW281" s="97" t="str">
        <f t="array" ref="AW281">IF($AV281,MEDIAN(IF(G3SelectionMask="x",IF(INDEX(StdCalcsRefCalcs,$E281,0)&gt;0,INDEX(StdCalcsRefCalcs,$E281,0)),"")),"")</f>
        <v/>
      </c>
      <c r="AX281" s="97" t="str">
        <f t="array" ref="AX281">IF($AV281,QUARTILE(IF(G3SelectionMask="x",IF(INDEX(StdCalcsRefCalcs,$E281,0)&gt;0,INDEX(StdCalcsRefCalcs,$E281,0)),""),1),"")</f>
        <v/>
      </c>
      <c r="AY281" s="97" t="str">
        <f t="array" ref="AY281">IF($AV281,QUARTILE(IF(G3SelectionMask="x",IF(INDEX(StdCalcsRefCalcs,$E281,0)&gt;0,INDEX(StdCalcsRefCalcs,$E281,0)),""),3),"")</f>
        <v/>
      </c>
      <c r="AZ281" s="97" t="str">
        <f t="array" ref="AZ281">IF($AV281,MIN(IF(G3SelectionMask="x",IF(INDEX(StdCalcsRefCalcs,$E281,0)&gt;0,INDEX(StdCalcsRefCalcs,$E281,0)),"")),"")</f>
        <v/>
      </c>
      <c r="BA281" s="97" t="str">
        <f t="array" ref="BA281">IF($AV281,MAX(IF(G3SelectionMask="x",IF(INDEX(StdCalcsRefCalcs,$E281,0)&gt;0,INDEX(StdCalcsRefCalcs,$E281,0)),"")),"")</f>
        <v/>
      </c>
      <c r="BB281" s="97" t="str">
        <f t="shared" si="178"/>
        <v/>
      </c>
      <c r="BC281" s="97" t="str">
        <f t="array" ref="BC281">IF($AV281,STDEVA(IF(G3SelectionMask="x",IF(INDEX(StdCalcsRefCalcs,$E281,0)&gt;0,INDEX(StdCalcsRefCalcs,$E281,0)),"")),"")</f>
        <v/>
      </c>
      <c r="BD281" s="98" t="b">
        <f t="shared" si="179"/>
        <v>0</v>
      </c>
      <c r="BE281" s="98" t="str">
        <f t="array" ref="BE281">IF($BD281,MEDIAN(IF(G4SelectionMask="x",IF(INDEX(StdCalcsRefCalcs,$E281,0)&gt;0,INDEX(StdCalcsRefCalcs,$E281,0)),"")),"")</f>
        <v/>
      </c>
      <c r="BF281" s="98" t="str">
        <f t="array" ref="BF281">IF($BD281,QUARTILE(IF(G4SelectionMask="x",IF(INDEX(StdCalcsRefCalcs,$E281,0)&gt;0,INDEX(StdCalcsRefCalcs,$E281,0)),""),1),"")</f>
        <v/>
      </c>
      <c r="BG281" s="98" t="str">
        <f t="array" ref="BG281">IF($BD281,QUARTILE(IF(G4SelectionMask="x",IF(INDEX(StdCalcsRefCalcs,$E281,0)&gt;0,INDEX(StdCalcsRefCalcs,$E281,0)),""),3),"")</f>
        <v/>
      </c>
      <c r="BH281" s="98" t="str">
        <f t="array" ref="BH281">IF($BD281,MIN(IF(G4SelectionMask="x",IF(INDEX(StdCalcsRefCalcs,$E281,0)&gt;0,INDEX(StdCalcsRefCalcs,$E281,0)),"")),"")</f>
        <v/>
      </c>
      <c r="BI281" s="98" t="str">
        <f t="array" ref="BI281">IF($BD281,MAX(IF(G4SelectionMask="x",IF(INDEX(StdCalcsRefCalcs,$E281,0)&gt;0,INDEX(StdCalcsRefCalcs,$E281,0)),"")),"")</f>
        <v/>
      </c>
      <c r="BJ281" s="98" t="str">
        <f t="shared" si="180"/>
        <v/>
      </c>
      <c r="BK281" s="98" t="str">
        <f t="array" ref="BK281">IF($BD281,STDEVA(IF(G4SelectionMask="x",IF(INDEX(StdCalcsRefCalcs,$E281,0)&gt;0,INDEX(StdCalcsRefCalcs,$E281,0)),"")),"")</f>
        <v/>
      </c>
      <c r="BL281" s="97" t="b">
        <f t="shared" si="181"/>
        <v>0</v>
      </c>
      <c r="BM281" s="97" t="str">
        <f t="array" ref="BM281">IF($BL281,MEDIAN(IF(G5SelectionMask="x",IF(INDEX(StdCalcsRefCalcs,$E281,0)&gt;0,INDEX(StdCalcsRefCalcs,$E281,0)),"")),"")</f>
        <v/>
      </c>
      <c r="BN281" s="97" t="str">
        <f t="array" ref="BN281">IF($BL281,QUARTILE(IF(G5SelectionMask="x",IF(INDEX(StdCalcsRefCalcs,$E281,0)&gt;0,INDEX(StdCalcsRefCalcs,$E281,0)),""),1),"")</f>
        <v/>
      </c>
      <c r="BO281" s="97" t="str">
        <f t="array" ref="BO281">IF($BL281,QUARTILE(IF(G5SelectionMask="x",IF(INDEX(StdCalcsRefCalcs,$E281,0)&gt;0,INDEX(StdCalcsRefCalcs,$E281,0)),""),3),"")</f>
        <v/>
      </c>
      <c r="BP281" s="97" t="str">
        <f t="array" ref="BP281">IF($BL281,MIN(IF(G5SelectionMask="x",IF(INDEX(StdCalcsRefCalcs,$E281,0)&gt;0,INDEX(StdCalcsRefCalcs,$E281,0)),"")),"")</f>
        <v/>
      </c>
      <c r="BQ281" s="97" t="str">
        <f t="array" ref="BQ281">IF($BL281,MAX(IF(G5SelectionMask="x",IF(INDEX(StdCalcsRefCalcs,$E281,0)&gt;0,INDEX(StdCalcsRefCalcs,$E281,0)),"")),"")</f>
        <v/>
      </c>
      <c r="BR281" s="97" t="str">
        <f t="shared" si="182"/>
        <v/>
      </c>
      <c r="BS281" s="99" t="str">
        <f t="array" ref="BS281">IF($BL281,STDEVA(IF(G5SelectionMask="x",IF(INDEX(StdCalcsRefCalcs,$E281,0)&gt;0,INDEX(StdCalcsRefCalcs,$E281,0)),"")),"")</f>
        <v/>
      </c>
      <c r="BT281" s="110"/>
      <c r="BU281" s="111">
        <f t="shared" si="201"/>
        <v>3.3333333333333335</v>
      </c>
      <c r="BV281" s="111">
        <f t="shared" si="201"/>
        <v>2</v>
      </c>
      <c r="BW281" s="111">
        <f t="shared" si="201"/>
        <v>2.3333333333333335</v>
      </c>
      <c r="BX281" s="111">
        <f t="shared" si="201"/>
        <v>2</v>
      </c>
      <c r="BY281" s="111">
        <f t="shared" si="201"/>
        <v>3.5</v>
      </c>
      <c r="BZ281" s="111">
        <f t="shared" si="201"/>
        <v>2.6666666666666665</v>
      </c>
      <c r="CA281" s="111">
        <f t="shared" si="201"/>
        <v>1.6666666666666667</v>
      </c>
      <c r="CB281" s="111">
        <f t="shared" si="201"/>
        <v>2</v>
      </c>
      <c r="CC281" s="111">
        <f t="shared" si="201"/>
        <v>2.8333333333333335</v>
      </c>
      <c r="CD281" s="111">
        <f t="shared" si="201"/>
        <v>2.3333333333333335</v>
      </c>
      <c r="CE281" s="111">
        <f t="shared" si="201"/>
        <v>3.5</v>
      </c>
      <c r="CF281" s="111">
        <f t="shared" si="201"/>
        <v>2</v>
      </c>
      <c r="CG281" s="111">
        <f t="shared" si="201"/>
        <v>3</v>
      </c>
      <c r="CH281" s="111">
        <f t="shared" si="201"/>
        <v>2.5</v>
      </c>
      <c r="CI281" s="111">
        <f t="shared" si="201"/>
        <v>2.6666666666666665</v>
      </c>
    </row>
    <row r="282" spans="1:87" s="75" customFormat="1" ht="13.5" thickBot="1" x14ac:dyDescent="0.25">
      <c r="A282" s="74">
        <f t="shared" si="202"/>
        <v>0</v>
      </c>
      <c r="B282" s="209"/>
      <c r="C282" s="194"/>
      <c r="D282" s="55" t="s">
        <v>70</v>
      </c>
      <c r="E282" s="72">
        <f t="shared" si="174"/>
        <v>272</v>
      </c>
      <c r="F282" s="75" t="s">
        <v>1778</v>
      </c>
      <c r="G282" s="75" t="s">
        <v>70</v>
      </c>
      <c r="H282" s="75" t="s">
        <v>66</v>
      </c>
      <c r="J282" s="75" t="s">
        <v>70</v>
      </c>
      <c r="P282" s="97">
        <f t="shared" si="183"/>
        <v>2.4</v>
      </c>
      <c r="Q282" s="97"/>
      <c r="R282" s="97"/>
      <c r="S282" s="97"/>
      <c r="T282" s="97"/>
      <c r="U282" s="98">
        <f t="shared" si="184"/>
        <v>3.2</v>
      </c>
      <c r="V282" s="107">
        <f t="shared" si="185"/>
        <v>1.6</v>
      </c>
      <c r="W282" s="107">
        <f t="shared" si="186"/>
        <v>2.2000000000000002</v>
      </c>
      <c r="X282" s="107">
        <f t="shared" si="187"/>
        <v>2.8</v>
      </c>
      <c r="Y282" s="107">
        <f t="shared" si="188"/>
        <v>3.2</v>
      </c>
      <c r="Z282" s="107">
        <f t="shared" si="189"/>
        <v>2.6</v>
      </c>
      <c r="AA282" s="107">
        <f t="shared" si="190"/>
        <v>2.6</v>
      </c>
      <c r="AB282" s="107">
        <f t="shared" si="191"/>
        <v>3.2</v>
      </c>
      <c r="AC282" s="107">
        <f t="shared" si="192"/>
        <v>2.4</v>
      </c>
      <c r="AD282" s="107">
        <f t="shared" si="193"/>
        <v>2.8</v>
      </c>
      <c r="AE282" s="107">
        <f t="shared" si="194"/>
        <v>2.8</v>
      </c>
      <c r="AF282" s="97" t="b">
        <f t="shared" si="25"/>
        <v>1</v>
      </c>
      <c r="AG282" s="97">
        <f t="array" ref="AG282">IF($AF282,MEDIAN(IF(G1SelectionMask="x",IF(INDEX(StdCalcsRefCalcs,$E282,0)&gt;0,INDEX(StdCalcsRefCalcs,$E282,0)),"")),"")</f>
        <v>2.8</v>
      </c>
      <c r="AH282" s="97">
        <f t="array" ref="AH282">IF($AF282,QUARTILE(IF(G1SelectionMask="x",IF(INDEX(StdCalcsRefCalcs,$E282,0)&gt;0,INDEX(StdCalcsRefCalcs,$E282,0)),""),1),"")</f>
        <v>2.5</v>
      </c>
      <c r="AI282" s="97">
        <f t="array" ref="AI282">IF($AF282,QUARTILE(IF(G1SelectionMask="x",IF(INDEX(StdCalcsRefCalcs,$E282,0)&gt;0,INDEX(StdCalcsRefCalcs,$E282,0)),""),3),"")</f>
        <v>3</v>
      </c>
      <c r="AJ282" s="97">
        <f t="array" ref="AJ282">IF($AF282,MIN(IF(G1SelectionMask="x",IF(INDEX(StdCalcsRefCalcs,$E282,0)&gt;0,INDEX(StdCalcsRefCalcs,$E282,0)),"")),"")</f>
        <v>1.6</v>
      </c>
      <c r="AK282" s="97">
        <f t="array" ref="AK282">IF($AF282,MAX(IF(G1SelectionMask="x",IF(INDEX(StdCalcsRefCalcs,$E282,0)&gt;0,INDEX(StdCalcsRefCalcs,$E282,0)),"")),"")</f>
        <v>3.2</v>
      </c>
      <c r="AL282" s="97">
        <f t="shared" si="26"/>
        <v>2.6727272727272724</v>
      </c>
      <c r="AM282" s="97">
        <f t="array" ref="AM282">IF($AF282,STDEVA(IF(G1SelectionMask="x",IF(INDEX(StdCalcsRefCalcs,$E282,0)&gt;0,INDEX(StdCalcsRefCalcs,$E282,0)),"")),"")</f>
        <v>0.48392335982242191</v>
      </c>
      <c r="AN282" s="98" t="b">
        <f t="shared" si="175"/>
        <v>1</v>
      </c>
      <c r="AO282" s="98">
        <f t="array" ref="AO282">IF($AN282,MEDIAN(IF(G2SelectionMask="x",IF(INDEX(StdCalcsRefCalcs,$E282,0)&gt;0,INDEX(StdCalcsRefCalcs,$E282,0)),"")),"")</f>
        <v>3</v>
      </c>
      <c r="AP282" s="98">
        <f t="array" ref="AP282">IF($AN282,QUARTILE(IF(G2SelectionMask="x",IF(INDEX(StdCalcsRefCalcs,$E282,0)&gt;0,INDEX(StdCalcsRefCalcs,$E282,0)),""),1),"")</f>
        <v>2.8</v>
      </c>
      <c r="AQ282" s="98">
        <f t="array" ref="AQ282">IF($AN282,QUARTILE(IF(G2SelectionMask="x",IF(INDEX(StdCalcsRefCalcs,$E282,0)&gt;0,INDEX(StdCalcsRefCalcs,$E282,0)),""),3),"")</f>
        <v>3.2</v>
      </c>
      <c r="AR282" s="98">
        <f t="array" ref="AR282">IF($AN282,MIN(IF(G2SelectionMask="x",IF(INDEX(StdCalcsRefCalcs,$E282,0)&gt;0,INDEX(StdCalcsRefCalcs,$E282,0)),"")),"")</f>
        <v>1.6</v>
      </c>
      <c r="AS282" s="98">
        <f t="array" ref="AS282">IF($AN282,MAX(IF(G2SelectionMask="x",IF(INDEX(StdCalcsRefCalcs,$E282,0)&gt;0,INDEX(StdCalcsRefCalcs,$E282,0)),"")),"")</f>
        <v>3.6</v>
      </c>
      <c r="AT282" s="98">
        <f t="shared" si="176"/>
        <v>2.8909090909090911</v>
      </c>
      <c r="AU282" s="98">
        <f t="array" ref="AU282">IF($AN282,STDEVA(IF(G2SelectionMask="x",IF(INDEX(StdCalcsRefCalcs,$E282,0)&gt;0,INDEX(StdCalcsRefCalcs,$E282,0)),"")),"")</f>
        <v>0.50883110253706965</v>
      </c>
      <c r="AV282" s="97" t="b">
        <f t="shared" si="177"/>
        <v>0</v>
      </c>
      <c r="AW282" s="97" t="str">
        <f t="array" ref="AW282">IF($AV282,MEDIAN(IF(G3SelectionMask="x",IF(INDEX(StdCalcsRefCalcs,$E282,0)&gt;0,INDEX(StdCalcsRefCalcs,$E282,0)),"")),"")</f>
        <v/>
      </c>
      <c r="AX282" s="97" t="str">
        <f t="array" ref="AX282">IF($AV282,QUARTILE(IF(G3SelectionMask="x",IF(INDEX(StdCalcsRefCalcs,$E282,0)&gt;0,INDEX(StdCalcsRefCalcs,$E282,0)),""),1),"")</f>
        <v/>
      </c>
      <c r="AY282" s="97" t="str">
        <f t="array" ref="AY282">IF($AV282,QUARTILE(IF(G3SelectionMask="x",IF(INDEX(StdCalcsRefCalcs,$E282,0)&gt;0,INDEX(StdCalcsRefCalcs,$E282,0)),""),3),"")</f>
        <v/>
      </c>
      <c r="AZ282" s="97" t="str">
        <f t="array" ref="AZ282">IF($AV282,MIN(IF(G3SelectionMask="x",IF(INDEX(StdCalcsRefCalcs,$E282,0)&gt;0,INDEX(StdCalcsRefCalcs,$E282,0)),"")),"")</f>
        <v/>
      </c>
      <c r="BA282" s="97" t="str">
        <f t="array" ref="BA282">IF($AV282,MAX(IF(G3SelectionMask="x",IF(INDEX(StdCalcsRefCalcs,$E282,0)&gt;0,INDEX(StdCalcsRefCalcs,$E282,0)),"")),"")</f>
        <v/>
      </c>
      <c r="BB282" s="97" t="str">
        <f t="shared" si="178"/>
        <v/>
      </c>
      <c r="BC282" s="97" t="str">
        <f t="array" ref="BC282">IF($AV282,STDEVA(IF(G3SelectionMask="x",IF(INDEX(StdCalcsRefCalcs,$E282,0)&gt;0,INDEX(StdCalcsRefCalcs,$E282,0)),"")),"")</f>
        <v/>
      </c>
      <c r="BD282" s="98" t="b">
        <f t="shared" si="179"/>
        <v>0</v>
      </c>
      <c r="BE282" s="98" t="str">
        <f t="array" ref="BE282">IF($BD282,MEDIAN(IF(G4SelectionMask="x",IF(INDEX(StdCalcsRefCalcs,$E282,0)&gt;0,INDEX(StdCalcsRefCalcs,$E282,0)),"")),"")</f>
        <v/>
      </c>
      <c r="BF282" s="98" t="str">
        <f t="array" ref="BF282">IF($BD282,QUARTILE(IF(G4SelectionMask="x",IF(INDEX(StdCalcsRefCalcs,$E282,0)&gt;0,INDEX(StdCalcsRefCalcs,$E282,0)),""),1),"")</f>
        <v/>
      </c>
      <c r="BG282" s="98" t="str">
        <f t="array" ref="BG282">IF($BD282,QUARTILE(IF(G4SelectionMask="x",IF(INDEX(StdCalcsRefCalcs,$E282,0)&gt;0,INDEX(StdCalcsRefCalcs,$E282,0)),""),3),"")</f>
        <v/>
      </c>
      <c r="BH282" s="98" t="str">
        <f t="array" ref="BH282">IF($BD282,MIN(IF(G4SelectionMask="x",IF(INDEX(StdCalcsRefCalcs,$E282,0)&gt;0,INDEX(StdCalcsRefCalcs,$E282,0)),"")),"")</f>
        <v/>
      </c>
      <c r="BI282" s="98" t="str">
        <f t="array" ref="BI282">IF($BD282,MAX(IF(G4SelectionMask="x",IF(INDEX(StdCalcsRefCalcs,$E282,0)&gt;0,INDEX(StdCalcsRefCalcs,$E282,0)),"")),"")</f>
        <v/>
      </c>
      <c r="BJ282" s="98" t="str">
        <f t="shared" si="180"/>
        <v/>
      </c>
      <c r="BK282" s="98" t="str">
        <f t="array" ref="BK282">IF($BD282,STDEVA(IF(G4SelectionMask="x",IF(INDEX(StdCalcsRefCalcs,$E282,0)&gt;0,INDEX(StdCalcsRefCalcs,$E282,0)),"")),"")</f>
        <v/>
      </c>
      <c r="BL282" s="97" t="b">
        <f t="shared" si="181"/>
        <v>0</v>
      </c>
      <c r="BM282" s="97" t="str">
        <f t="array" ref="BM282">IF($BL282,MEDIAN(IF(G5SelectionMask="x",IF(INDEX(StdCalcsRefCalcs,$E282,0)&gt;0,INDEX(StdCalcsRefCalcs,$E282,0)),"")),"")</f>
        <v/>
      </c>
      <c r="BN282" s="97" t="str">
        <f t="array" ref="BN282">IF($BL282,QUARTILE(IF(G5SelectionMask="x",IF(INDEX(StdCalcsRefCalcs,$E282,0)&gt;0,INDEX(StdCalcsRefCalcs,$E282,0)),""),1),"")</f>
        <v/>
      </c>
      <c r="BO282" s="97" t="str">
        <f t="array" ref="BO282">IF($BL282,QUARTILE(IF(G5SelectionMask="x",IF(INDEX(StdCalcsRefCalcs,$E282,0)&gt;0,INDEX(StdCalcsRefCalcs,$E282,0)),""),3),"")</f>
        <v/>
      </c>
      <c r="BP282" s="97" t="str">
        <f t="array" ref="BP282">IF($BL282,MIN(IF(G5SelectionMask="x",IF(INDEX(StdCalcsRefCalcs,$E282,0)&gt;0,INDEX(StdCalcsRefCalcs,$E282,0)),"")),"")</f>
        <v/>
      </c>
      <c r="BQ282" s="97" t="str">
        <f t="array" ref="BQ282">IF($BL282,MAX(IF(G5SelectionMask="x",IF(INDEX(StdCalcsRefCalcs,$E282,0)&gt;0,INDEX(StdCalcsRefCalcs,$E282,0)),"")),"")</f>
        <v/>
      </c>
      <c r="BR282" s="97" t="str">
        <f t="shared" si="182"/>
        <v/>
      </c>
      <c r="BS282" s="99" t="str">
        <f t="array" ref="BS282">IF($BL282,STDEVA(IF(G5SelectionMask="x",IF(INDEX(StdCalcsRefCalcs,$E282,0)&gt;0,INDEX(StdCalcsRefCalcs,$E282,0)),"")),"")</f>
        <v/>
      </c>
      <c r="BT282" s="110"/>
      <c r="BU282" s="111">
        <f t="shared" si="201"/>
        <v>2.4</v>
      </c>
      <c r="BV282" s="111">
        <f t="shared" si="201"/>
        <v>3.2</v>
      </c>
      <c r="BW282" s="111">
        <f t="shared" si="201"/>
        <v>1.6</v>
      </c>
      <c r="BX282" s="111">
        <f t="shared" si="201"/>
        <v>2.2000000000000002</v>
      </c>
      <c r="BY282" s="111">
        <f t="shared" si="201"/>
        <v>2.8</v>
      </c>
      <c r="BZ282" s="111">
        <f t="shared" si="201"/>
        <v>3.2</v>
      </c>
      <c r="CA282" s="111">
        <f t="shared" si="201"/>
        <v>2.6</v>
      </c>
      <c r="CB282" s="111">
        <f t="shared" si="201"/>
        <v>2.6</v>
      </c>
      <c r="CC282" s="111">
        <f t="shared" si="201"/>
        <v>3.2</v>
      </c>
      <c r="CD282" s="111">
        <f t="shared" si="201"/>
        <v>2.4</v>
      </c>
      <c r="CE282" s="111">
        <f t="shared" si="201"/>
        <v>2.8</v>
      </c>
      <c r="CF282" s="111">
        <f t="shared" si="201"/>
        <v>2.8</v>
      </c>
      <c r="CG282" s="111">
        <f t="shared" si="201"/>
        <v>3</v>
      </c>
      <c r="CH282" s="111">
        <f t="shared" si="201"/>
        <v>3</v>
      </c>
      <c r="CI282" s="111">
        <f t="shared" si="201"/>
        <v>3.6</v>
      </c>
    </row>
    <row r="283" spans="1:87" s="75" customFormat="1" ht="26.25" thickBot="1" x14ac:dyDescent="0.25">
      <c r="A283" s="74">
        <f t="shared" si="202"/>
        <v>0</v>
      </c>
      <c r="B283" s="209"/>
      <c r="C283" s="194"/>
      <c r="D283" s="55" t="s">
        <v>72</v>
      </c>
      <c r="E283" s="72">
        <f t="shared" si="174"/>
        <v>273</v>
      </c>
      <c r="F283" s="75" t="s">
        <v>1779</v>
      </c>
      <c r="G283" s="75" t="s">
        <v>32</v>
      </c>
      <c r="H283" s="75" t="s">
        <v>66</v>
      </c>
      <c r="J283" s="75" t="s">
        <v>72</v>
      </c>
      <c r="P283" s="97" t="str">
        <f t="shared" si="183"/>
        <v/>
      </c>
      <c r="Q283" s="97"/>
      <c r="R283" s="97"/>
      <c r="S283" s="97"/>
      <c r="T283" s="97"/>
      <c r="U283" s="98">
        <f t="shared" si="184"/>
        <v>1.5</v>
      </c>
      <c r="V283" s="107">
        <f t="shared" si="185"/>
        <v>2.25</v>
      </c>
      <c r="W283" s="107">
        <f t="shared" si="186"/>
        <v>3.5</v>
      </c>
      <c r="X283" s="107">
        <f t="shared" si="187"/>
        <v>1.75</v>
      </c>
      <c r="Y283" s="107">
        <f t="shared" si="188"/>
        <v>3.5</v>
      </c>
      <c r="Z283" s="107">
        <f t="shared" si="189"/>
        <v>2.75</v>
      </c>
      <c r="AA283" s="107">
        <f t="shared" si="190"/>
        <v>2.5</v>
      </c>
      <c r="AB283" s="107">
        <f t="shared" si="191"/>
        <v>2</v>
      </c>
      <c r="AC283" s="107">
        <f t="shared" si="192"/>
        <v>1.25</v>
      </c>
      <c r="AD283" s="107">
        <f t="shared" si="193"/>
        <v>2.25</v>
      </c>
      <c r="AE283" s="107">
        <f t="shared" si="194"/>
        <v>1.75</v>
      </c>
      <c r="AF283" s="97" t="b">
        <f t="shared" si="25"/>
        <v>1</v>
      </c>
      <c r="AG283" s="97">
        <f t="array" ref="AG283">IF($AF283,MEDIAN(IF(G1SelectionMask="x",IF(INDEX(StdCalcsRefCalcs,$E283,0)&gt;0,INDEX(StdCalcsRefCalcs,$E283,0)),"")),"")</f>
        <v>2.25</v>
      </c>
      <c r="AH283" s="97">
        <f t="array" ref="AH283">IF($AF283,QUARTILE(IF(G1SelectionMask="x",IF(INDEX(StdCalcsRefCalcs,$E283,0)&gt;0,INDEX(StdCalcsRefCalcs,$E283,0)),""),1),"")</f>
        <v>1.75</v>
      </c>
      <c r="AI283" s="97">
        <f t="array" ref="AI283">IF($AF283,QUARTILE(IF(G1SelectionMask="x",IF(INDEX(StdCalcsRefCalcs,$E283,0)&gt;0,INDEX(StdCalcsRefCalcs,$E283,0)),""),3),"")</f>
        <v>2.625</v>
      </c>
      <c r="AJ283" s="97">
        <f t="array" ref="AJ283">IF($AF283,MIN(IF(G1SelectionMask="x",IF(INDEX(StdCalcsRefCalcs,$E283,0)&gt;0,INDEX(StdCalcsRefCalcs,$E283,0)),"")),"")</f>
        <v>1.25</v>
      </c>
      <c r="AK283" s="97">
        <f t="array" ref="AK283">IF($AF283,MAX(IF(G1SelectionMask="x",IF(INDEX(StdCalcsRefCalcs,$E283,0)&gt;0,INDEX(StdCalcsRefCalcs,$E283,0)),"")),"")</f>
        <v>3.5</v>
      </c>
      <c r="AL283" s="97">
        <f t="shared" si="26"/>
        <v>2.2727272727272729</v>
      </c>
      <c r="AM283" s="97">
        <f t="array" ref="AM283">IF($AF283,STDEVA(IF(G1SelectionMask="x",IF(INDEX(StdCalcsRefCalcs,$E283,0)&gt;0,INDEX(StdCalcsRefCalcs,$E283,0)),"")),"")</f>
        <v>0.7454406872326047</v>
      </c>
      <c r="AN283" s="98" t="b">
        <f t="shared" si="175"/>
        <v>1</v>
      </c>
      <c r="AO283" s="98">
        <f t="array" ref="AO283">IF($AN283,MEDIAN(IF(G2SelectionMask="x",IF(INDEX(StdCalcsRefCalcs,$E283,0)&gt;0,INDEX(StdCalcsRefCalcs,$E283,0)),"")),"")</f>
        <v>2.25</v>
      </c>
      <c r="AP283" s="98">
        <f t="array" ref="AP283">IF($AN283,QUARTILE(IF(G2SelectionMask="x",IF(INDEX(StdCalcsRefCalcs,$E283,0)&gt;0,INDEX(StdCalcsRefCalcs,$E283,0)),""),1),"")</f>
        <v>1.875</v>
      </c>
      <c r="AQ283" s="98">
        <f t="array" ref="AQ283">IF($AN283,QUARTILE(IF(G2SelectionMask="x",IF(INDEX(StdCalcsRefCalcs,$E283,0)&gt;0,INDEX(StdCalcsRefCalcs,$E283,0)),""),3),"")</f>
        <v>2.375</v>
      </c>
      <c r="AR283" s="98">
        <f t="array" ref="AR283">IF($AN283,MIN(IF(G2SelectionMask="x",IF(INDEX(StdCalcsRefCalcs,$E283,0)&gt;0,INDEX(StdCalcsRefCalcs,$E283,0)),"")),"")</f>
        <v>1.5</v>
      </c>
      <c r="AS283" s="98">
        <f t="array" ref="AS283">IF($AN283,MAX(IF(G2SelectionMask="x",IF(INDEX(StdCalcsRefCalcs,$E283,0)&gt;0,INDEX(StdCalcsRefCalcs,$E283,0)),"")),"")</f>
        <v>3.5</v>
      </c>
      <c r="AT283" s="98">
        <f t="shared" si="176"/>
        <v>2.2045454545454546</v>
      </c>
      <c r="AU283" s="98">
        <f t="array" ref="AU283">IF($AN283,STDEVA(IF(G2SelectionMask="x",IF(INDEX(StdCalcsRefCalcs,$E283,0)&gt;0,INDEX(StdCalcsRefCalcs,$E283,0)),"")),"")</f>
        <v>0.5340667305939143</v>
      </c>
      <c r="AV283" s="97" t="b">
        <f t="shared" si="177"/>
        <v>0</v>
      </c>
      <c r="AW283" s="97" t="str">
        <f t="array" ref="AW283">IF($AV283,MEDIAN(IF(G3SelectionMask="x",IF(INDEX(StdCalcsRefCalcs,$E283,0)&gt;0,INDEX(StdCalcsRefCalcs,$E283,0)),"")),"")</f>
        <v/>
      </c>
      <c r="AX283" s="97" t="str">
        <f t="array" ref="AX283">IF($AV283,QUARTILE(IF(G3SelectionMask="x",IF(INDEX(StdCalcsRefCalcs,$E283,0)&gt;0,INDEX(StdCalcsRefCalcs,$E283,0)),""),1),"")</f>
        <v/>
      </c>
      <c r="AY283" s="97" t="str">
        <f t="array" ref="AY283">IF($AV283,QUARTILE(IF(G3SelectionMask="x",IF(INDEX(StdCalcsRefCalcs,$E283,0)&gt;0,INDEX(StdCalcsRefCalcs,$E283,0)),""),3),"")</f>
        <v/>
      </c>
      <c r="AZ283" s="97" t="str">
        <f t="array" ref="AZ283">IF($AV283,MIN(IF(G3SelectionMask="x",IF(INDEX(StdCalcsRefCalcs,$E283,0)&gt;0,INDEX(StdCalcsRefCalcs,$E283,0)),"")),"")</f>
        <v/>
      </c>
      <c r="BA283" s="97" t="str">
        <f t="array" ref="BA283">IF($AV283,MAX(IF(G3SelectionMask="x",IF(INDEX(StdCalcsRefCalcs,$E283,0)&gt;0,INDEX(StdCalcsRefCalcs,$E283,0)),"")),"")</f>
        <v/>
      </c>
      <c r="BB283" s="97" t="str">
        <f t="shared" si="178"/>
        <v/>
      </c>
      <c r="BC283" s="97" t="str">
        <f t="array" ref="BC283">IF($AV283,STDEVA(IF(G3SelectionMask="x",IF(INDEX(StdCalcsRefCalcs,$E283,0)&gt;0,INDEX(StdCalcsRefCalcs,$E283,0)),"")),"")</f>
        <v/>
      </c>
      <c r="BD283" s="98" t="b">
        <f t="shared" si="179"/>
        <v>0</v>
      </c>
      <c r="BE283" s="98" t="str">
        <f t="array" ref="BE283">IF($BD283,MEDIAN(IF(G4SelectionMask="x",IF(INDEX(StdCalcsRefCalcs,$E283,0)&gt;0,INDEX(StdCalcsRefCalcs,$E283,0)),"")),"")</f>
        <v/>
      </c>
      <c r="BF283" s="98" t="str">
        <f t="array" ref="BF283">IF($BD283,QUARTILE(IF(G4SelectionMask="x",IF(INDEX(StdCalcsRefCalcs,$E283,0)&gt;0,INDEX(StdCalcsRefCalcs,$E283,0)),""),1),"")</f>
        <v/>
      </c>
      <c r="BG283" s="98" t="str">
        <f t="array" ref="BG283">IF($BD283,QUARTILE(IF(G4SelectionMask="x",IF(INDEX(StdCalcsRefCalcs,$E283,0)&gt;0,INDEX(StdCalcsRefCalcs,$E283,0)),""),3),"")</f>
        <v/>
      </c>
      <c r="BH283" s="98" t="str">
        <f t="array" ref="BH283">IF($BD283,MIN(IF(G4SelectionMask="x",IF(INDEX(StdCalcsRefCalcs,$E283,0)&gt;0,INDEX(StdCalcsRefCalcs,$E283,0)),"")),"")</f>
        <v/>
      </c>
      <c r="BI283" s="98" t="str">
        <f t="array" ref="BI283">IF($BD283,MAX(IF(G4SelectionMask="x",IF(INDEX(StdCalcsRefCalcs,$E283,0)&gt;0,INDEX(StdCalcsRefCalcs,$E283,0)),"")),"")</f>
        <v/>
      </c>
      <c r="BJ283" s="98" t="str">
        <f t="shared" si="180"/>
        <v/>
      </c>
      <c r="BK283" s="98" t="str">
        <f t="array" ref="BK283">IF($BD283,STDEVA(IF(G4SelectionMask="x",IF(INDEX(StdCalcsRefCalcs,$E283,0)&gt;0,INDEX(StdCalcsRefCalcs,$E283,0)),"")),"")</f>
        <v/>
      </c>
      <c r="BL283" s="97" t="b">
        <f t="shared" si="181"/>
        <v>0</v>
      </c>
      <c r="BM283" s="97" t="str">
        <f t="array" ref="BM283">IF($BL283,MEDIAN(IF(G5SelectionMask="x",IF(INDEX(StdCalcsRefCalcs,$E283,0)&gt;0,INDEX(StdCalcsRefCalcs,$E283,0)),"")),"")</f>
        <v/>
      </c>
      <c r="BN283" s="97" t="str">
        <f t="array" ref="BN283">IF($BL283,QUARTILE(IF(G5SelectionMask="x",IF(INDEX(StdCalcsRefCalcs,$E283,0)&gt;0,INDEX(StdCalcsRefCalcs,$E283,0)),""),1),"")</f>
        <v/>
      </c>
      <c r="BO283" s="97" t="str">
        <f t="array" ref="BO283">IF($BL283,QUARTILE(IF(G5SelectionMask="x",IF(INDEX(StdCalcsRefCalcs,$E283,0)&gt;0,INDEX(StdCalcsRefCalcs,$E283,0)),""),3),"")</f>
        <v/>
      </c>
      <c r="BP283" s="97" t="str">
        <f t="array" ref="BP283">IF($BL283,MIN(IF(G5SelectionMask="x",IF(INDEX(StdCalcsRefCalcs,$E283,0)&gt;0,INDEX(StdCalcsRefCalcs,$E283,0)),"")),"")</f>
        <v/>
      </c>
      <c r="BQ283" s="97" t="str">
        <f t="array" ref="BQ283">IF($BL283,MAX(IF(G5SelectionMask="x",IF(INDEX(StdCalcsRefCalcs,$E283,0)&gt;0,INDEX(StdCalcsRefCalcs,$E283,0)),"")),"")</f>
        <v/>
      </c>
      <c r="BR283" s="97" t="str">
        <f t="shared" si="182"/>
        <v/>
      </c>
      <c r="BS283" s="99" t="str">
        <f t="array" ref="BS283">IF($BL283,STDEVA(IF(G5SelectionMask="x",IF(INDEX(StdCalcsRefCalcs,$E283,0)&gt;0,INDEX(StdCalcsRefCalcs,$E283,0)),"")),"")</f>
        <v/>
      </c>
      <c r="BT283" s="110"/>
      <c r="BU283" s="111" t="str">
        <f>IFERROR(IF(COUNTIFS(RawDataTopics,$J283,INDEX(RawDataAllData,0,BU8),"")&lt;=RuleofNPercent*COUNTIFS(RawDataTopics,$J283),AVERAGEIF(RawDataTopics,$J283,INDEX(RawDataAllData,0,BU$9)),""),"")</f>
        <v/>
      </c>
      <c r="BV283" s="111">
        <f t="shared" ref="BV283:CI284" si="203">IFERROR(IF(COUNTIFS(RawDataTopics,$J283,INDEX(RawDataAllData,0,BV$9),"")&lt;=RuleofNPercent*COUNTIFS(RawDataTopics,$J283),AVERAGEIF(RawDataTopics,$J283,INDEX(RawDataAllData,0,BV$9)),""),"")</f>
        <v>1.5</v>
      </c>
      <c r="BW283" s="111">
        <f t="shared" si="203"/>
        <v>2.25</v>
      </c>
      <c r="BX283" s="111">
        <f t="shared" si="203"/>
        <v>3.5</v>
      </c>
      <c r="BY283" s="111">
        <f t="shared" si="203"/>
        <v>1.75</v>
      </c>
      <c r="BZ283" s="111">
        <f t="shared" si="203"/>
        <v>3.5</v>
      </c>
      <c r="CA283" s="111">
        <f t="shared" si="203"/>
        <v>2.75</v>
      </c>
      <c r="CB283" s="111">
        <f t="shared" si="203"/>
        <v>2.5</v>
      </c>
      <c r="CC283" s="111">
        <f t="shared" si="203"/>
        <v>2</v>
      </c>
      <c r="CD283" s="111">
        <f t="shared" si="203"/>
        <v>1.25</v>
      </c>
      <c r="CE283" s="111">
        <f t="shared" si="203"/>
        <v>2.25</v>
      </c>
      <c r="CF283" s="111">
        <f t="shared" si="203"/>
        <v>1.75</v>
      </c>
      <c r="CG283" s="111">
        <f t="shared" si="203"/>
        <v>2.5</v>
      </c>
      <c r="CH283" s="111">
        <f t="shared" si="203"/>
        <v>2.25</v>
      </c>
      <c r="CI283" s="111">
        <f t="shared" si="203"/>
        <v>2</v>
      </c>
    </row>
    <row r="284" spans="1:87" s="75" customFormat="1" x14ac:dyDescent="0.2">
      <c r="A284" s="74">
        <f t="shared" si="202"/>
        <v>0</v>
      </c>
      <c r="B284" s="209"/>
      <c r="C284" s="194"/>
      <c r="D284" s="202" t="s">
        <v>68</v>
      </c>
      <c r="E284" s="72">
        <f t="shared" si="174"/>
        <v>274</v>
      </c>
      <c r="F284" s="75" t="s">
        <v>1780</v>
      </c>
      <c r="G284" s="75" t="s">
        <v>68</v>
      </c>
      <c r="H284" s="75" t="s">
        <v>66</v>
      </c>
      <c r="J284" s="75" t="s">
        <v>68</v>
      </c>
      <c r="P284" s="97">
        <f t="shared" si="183"/>
        <v>2.2799999999999998</v>
      </c>
      <c r="Q284" s="97"/>
      <c r="R284" s="97"/>
      <c r="S284" s="97"/>
      <c r="T284" s="97"/>
      <c r="U284" s="98">
        <f t="shared" si="184"/>
        <v>2.52</v>
      </c>
      <c r="V284" s="107">
        <f t="shared" si="185"/>
        <v>2.3199999999999998</v>
      </c>
      <c r="W284" s="107">
        <f t="shared" si="186"/>
        <v>2.6</v>
      </c>
      <c r="X284" s="107">
        <f t="shared" si="187"/>
        <v>3</v>
      </c>
      <c r="Y284" s="107">
        <f t="shared" si="188"/>
        <v>2.4</v>
      </c>
      <c r="Z284" s="107">
        <f t="shared" si="189"/>
        <v>2.4</v>
      </c>
      <c r="AA284" s="107">
        <f t="shared" si="190"/>
        <v>2.92</v>
      </c>
      <c r="AB284" s="107">
        <f t="shared" si="191"/>
        <v>2.44</v>
      </c>
      <c r="AC284" s="107">
        <f t="shared" si="192"/>
        <v>2.72</v>
      </c>
      <c r="AD284" s="107">
        <f t="shared" si="193"/>
        <v>2.76</v>
      </c>
      <c r="AE284" s="107">
        <f t="shared" si="194"/>
        <v>2.36</v>
      </c>
      <c r="AF284" s="97" t="b">
        <f t="shared" si="25"/>
        <v>1</v>
      </c>
      <c r="AG284" s="97">
        <f t="array" ref="AG284">IF($AF284,MEDIAN(IF(G1SelectionMask="x",IF(INDEX(StdCalcsRefCalcs,$E284,0)&gt;0,INDEX(StdCalcsRefCalcs,$E284,0)),"")),"")</f>
        <v>2.52</v>
      </c>
      <c r="AH284" s="97">
        <f t="array" ref="AH284">IF($AF284,QUARTILE(IF(G1SelectionMask="x",IF(INDEX(StdCalcsRefCalcs,$E284,0)&gt;0,INDEX(StdCalcsRefCalcs,$E284,0)),""),1),"")</f>
        <v>2.4</v>
      </c>
      <c r="AI284" s="97">
        <f t="array" ref="AI284">IF($AF284,QUARTILE(IF(G1SelectionMask="x",IF(INDEX(StdCalcsRefCalcs,$E284,0)&gt;0,INDEX(StdCalcsRefCalcs,$E284,0)),""),3),"")</f>
        <v>2.74</v>
      </c>
      <c r="AJ284" s="97">
        <f t="array" ref="AJ284">IF($AF284,MIN(IF(G1SelectionMask="x",IF(INDEX(StdCalcsRefCalcs,$E284,0)&gt;0,INDEX(StdCalcsRefCalcs,$E284,0)),"")),"")</f>
        <v>2.3199999999999998</v>
      </c>
      <c r="AK284" s="97">
        <f t="array" ref="AK284">IF($AF284,MAX(IF(G1SelectionMask="x",IF(INDEX(StdCalcsRefCalcs,$E284,0)&gt;0,INDEX(StdCalcsRefCalcs,$E284,0)),"")),"")</f>
        <v>3</v>
      </c>
      <c r="AL284" s="97">
        <f t="shared" si="26"/>
        <v>2.5854545454545454</v>
      </c>
      <c r="AM284" s="97">
        <f t="array" ref="AM284">IF($AF284,STDEVA(IF(G1SelectionMask="x",IF(INDEX(StdCalcsRefCalcs,$E284,0)&gt;0,INDEX(StdCalcsRefCalcs,$E284,0)),"")),"")</f>
        <v>0.2341095314746342</v>
      </c>
      <c r="AN284" s="98" t="b">
        <f t="shared" si="175"/>
        <v>1</v>
      </c>
      <c r="AO284" s="98">
        <f t="array" ref="AO284">IF($AN284,MEDIAN(IF(G2SelectionMask="x",IF(INDEX(StdCalcsRefCalcs,$E284,0)&gt;0,INDEX(StdCalcsRefCalcs,$E284,0)),"")),"")</f>
        <v>2.44</v>
      </c>
      <c r="AP284" s="98">
        <f t="array" ref="AP284">IF($AN284,QUARTILE(IF(G2SelectionMask="x",IF(INDEX(StdCalcsRefCalcs,$E284,0)&gt;0,INDEX(StdCalcsRefCalcs,$E284,0)),""),1),"")</f>
        <v>2.4</v>
      </c>
      <c r="AQ284" s="98">
        <f t="array" ref="AQ284">IF($AN284,QUARTILE(IF(G2SelectionMask="x",IF(INDEX(StdCalcsRefCalcs,$E284,0)&gt;0,INDEX(StdCalcsRefCalcs,$E284,0)),""),3),"")</f>
        <v>2.76</v>
      </c>
      <c r="AR284" s="98">
        <f t="array" ref="AR284">IF($AN284,MIN(IF(G2SelectionMask="x",IF(INDEX(StdCalcsRefCalcs,$E284,0)&gt;0,INDEX(StdCalcsRefCalcs,$E284,0)),"")),"")</f>
        <v>2.3199999999999998</v>
      </c>
      <c r="AS284" s="98">
        <f t="array" ref="AS284">IF($AN284,MAX(IF(G2SelectionMask="x",IF(INDEX(StdCalcsRefCalcs,$E284,0)&gt;0,INDEX(StdCalcsRefCalcs,$E284,0)),"")),"")</f>
        <v>3</v>
      </c>
      <c r="AT284" s="98">
        <f t="shared" si="176"/>
        <v>2.5709090909090904</v>
      </c>
      <c r="AU284" s="98">
        <f t="array" ref="AU284">IF($AN284,STDEVA(IF(G2SelectionMask="x",IF(INDEX(StdCalcsRefCalcs,$E284,0)&gt;0,INDEX(StdCalcsRefCalcs,$E284,0)),"")),"")</f>
        <v>0.24337027531950345</v>
      </c>
      <c r="AV284" s="97" t="b">
        <f t="shared" si="177"/>
        <v>0</v>
      </c>
      <c r="AW284" s="97" t="str">
        <f t="array" ref="AW284">IF($AV284,MEDIAN(IF(G3SelectionMask="x",IF(INDEX(StdCalcsRefCalcs,$E284,0)&gt;0,INDEX(StdCalcsRefCalcs,$E284,0)),"")),"")</f>
        <v/>
      </c>
      <c r="AX284" s="97" t="str">
        <f t="array" ref="AX284">IF($AV284,QUARTILE(IF(G3SelectionMask="x",IF(INDEX(StdCalcsRefCalcs,$E284,0)&gt;0,INDEX(StdCalcsRefCalcs,$E284,0)),""),1),"")</f>
        <v/>
      </c>
      <c r="AY284" s="97" t="str">
        <f t="array" ref="AY284">IF($AV284,QUARTILE(IF(G3SelectionMask="x",IF(INDEX(StdCalcsRefCalcs,$E284,0)&gt;0,INDEX(StdCalcsRefCalcs,$E284,0)),""),3),"")</f>
        <v/>
      </c>
      <c r="AZ284" s="97" t="str">
        <f t="array" ref="AZ284">IF($AV284,MIN(IF(G3SelectionMask="x",IF(INDEX(StdCalcsRefCalcs,$E284,0)&gt;0,INDEX(StdCalcsRefCalcs,$E284,0)),"")),"")</f>
        <v/>
      </c>
      <c r="BA284" s="97" t="str">
        <f t="array" ref="BA284">IF($AV284,MAX(IF(G3SelectionMask="x",IF(INDEX(StdCalcsRefCalcs,$E284,0)&gt;0,INDEX(StdCalcsRefCalcs,$E284,0)),"")),"")</f>
        <v/>
      </c>
      <c r="BB284" s="97" t="str">
        <f t="shared" si="178"/>
        <v/>
      </c>
      <c r="BC284" s="97" t="str">
        <f t="array" ref="BC284">IF($AV284,STDEVA(IF(G3SelectionMask="x",IF(INDEX(StdCalcsRefCalcs,$E284,0)&gt;0,INDEX(StdCalcsRefCalcs,$E284,0)),"")),"")</f>
        <v/>
      </c>
      <c r="BD284" s="98" t="b">
        <f t="shared" si="179"/>
        <v>0</v>
      </c>
      <c r="BE284" s="98" t="str">
        <f t="array" ref="BE284">IF($BD284,MEDIAN(IF(G4SelectionMask="x",IF(INDEX(StdCalcsRefCalcs,$E284,0)&gt;0,INDEX(StdCalcsRefCalcs,$E284,0)),"")),"")</f>
        <v/>
      </c>
      <c r="BF284" s="98" t="str">
        <f t="array" ref="BF284">IF($BD284,QUARTILE(IF(G4SelectionMask="x",IF(INDEX(StdCalcsRefCalcs,$E284,0)&gt;0,INDEX(StdCalcsRefCalcs,$E284,0)),""),1),"")</f>
        <v/>
      </c>
      <c r="BG284" s="98" t="str">
        <f t="array" ref="BG284">IF($BD284,QUARTILE(IF(G4SelectionMask="x",IF(INDEX(StdCalcsRefCalcs,$E284,0)&gt;0,INDEX(StdCalcsRefCalcs,$E284,0)),""),3),"")</f>
        <v/>
      </c>
      <c r="BH284" s="98" t="str">
        <f t="array" ref="BH284">IF($BD284,MIN(IF(G4SelectionMask="x",IF(INDEX(StdCalcsRefCalcs,$E284,0)&gt;0,INDEX(StdCalcsRefCalcs,$E284,0)),"")),"")</f>
        <v/>
      </c>
      <c r="BI284" s="98" t="str">
        <f t="array" ref="BI284">IF($BD284,MAX(IF(G4SelectionMask="x",IF(INDEX(StdCalcsRefCalcs,$E284,0)&gt;0,INDEX(StdCalcsRefCalcs,$E284,0)),"")),"")</f>
        <v/>
      </c>
      <c r="BJ284" s="98" t="str">
        <f t="shared" si="180"/>
        <v/>
      </c>
      <c r="BK284" s="98" t="str">
        <f t="array" ref="BK284">IF($BD284,STDEVA(IF(G4SelectionMask="x",IF(INDEX(StdCalcsRefCalcs,$E284,0)&gt;0,INDEX(StdCalcsRefCalcs,$E284,0)),"")),"")</f>
        <v/>
      </c>
      <c r="BL284" s="97" t="b">
        <f t="shared" si="181"/>
        <v>0</v>
      </c>
      <c r="BM284" s="97" t="str">
        <f t="array" ref="BM284">IF($BL284,MEDIAN(IF(G5SelectionMask="x",IF(INDEX(StdCalcsRefCalcs,$E284,0)&gt;0,INDEX(StdCalcsRefCalcs,$E284,0)),"")),"")</f>
        <v/>
      </c>
      <c r="BN284" s="97" t="str">
        <f t="array" ref="BN284">IF($BL284,QUARTILE(IF(G5SelectionMask="x",IF(INDEX(StdCalcsRefCalcs,$E284,0)&gt;0,INDEX(StdCalcsRefCalcs,$E284,0)),""),1),"")</f>
        <v/>
      </c>
      <c r="BO284" s="97" t="str">
        <f t="array" ref="BO284">IF($BL284,QUARTILE(IF(G5SelectionMask="x",IF(INDEX(StdCalcsRefCalcs,$E284,0)&gt;0,INDEX(StdCalcsRefCalcs,$E284,0)),""),3),"")</f>
        <v/>
      </c>
      <c r="BP284" s="97" t="str">
        <f t="array" ref="BP284">IF($BL284,MIN(IF(G5SelectionMask="x",IF(INDEX(StdCalcsRefCalcs,$E284,0)&gt;0,INDEX(StdCalcsRefCalcs,$E284,0)),"")),"")</f>
        <v/>
      </c>
      <c r="BQ284" s="97" t="str">
        <f t="array" ref="BQ284">IF($BL284,MAX(IF(G5SelectionMask="x",IF(INDEX(StdCalcsRefCalcs,$E284,0)&gt;0,INDEX(StdCalcsRefCalcs,$E284,0)),"")),"")</f>
        <v/>
      </c>
      <c r="BR284" s="97" t="str">
        <f t="shared" si="182"/>
        <v/>
      </c>
      <c r="BS284" s="99" t="str">
        <f t="array" ref="BS284">IF($BL284,STDEVA(IF(G5SelectionMask="x",IF(INDEX(StdCalcsRefCalcs,$E284,0)&gt;0,INDEX(StdCalcsRefCalcs,$E284,0)),"")),"")</f>
        <v/>
      </c>
      <c r="BT284" s="110"/>
      <c r="BU284" s="111">
        <f>IFERROR(IF(COUNTIFS(RawDataTopics,$J284,INDEX(RawDataAllData,0,BU$9),"")&lt;=RuleofNPercent*COUNTIFS(RawDataTopics,$J284),AVERAGEIF(RawDataTopics,$J284,INDEX(RawDataAllData,0,BU$9)),""),"")</f>
        <v>2.2799999999999998</v>
      </c>
      <c r="BV284" s="111">
        <f t="shared" si="203"/>
        <v>2.52</v>
      </c>
      <c r="BW284" s="111">
        <f t="shared" si="203"/>
        <v>2.3199999999999998</v>
      </c>
      <c r="BX284" s="111">
        <f t="shared" si="203"/>
        <v>2.6</v>
      </c>
      <c r="BY284" s="111">
        <f t="shared" si="203"/>
        <v>3</v>
      </c>
      <c r="BZ284" s="111">
        <f t="shared" si="203"/>
        <v>2.4</v>
      </c>
      <c r="CA284" s="111">
        <f t="shared" si="203"/>
        <v>2.4</v>
      </c>
      <c r="CB284" s="111">
        <f t="shared" si="203"/>
        <v>2.92</v>
      </c>
      <c r="CC284" s="111">
        <f t="shared" si="203"/>
        <v>2.44</v>
      </c>
      <c r="CD284" s="111">
        <f t="shared" si="203"/>
        <v>2.72</v>
      </c>
      <c r="CE284" s="111">
        <f t="shared" si="203"/>
        <v>2.76</v>
      </c>
      <c r="CF284" s="111">
        <f t="shared" si="203"/>
        <v>2.36</v>
      </c>
      <c r="CG284" s="111">
        <f t="shared" si="203"/>
        <v>2.4</v>
      </c>
      <c r="CH284" s="111">
        <f t="shared" si="203"/>
        <v>2.76</v>
      </c>
      <c r="CI284" s="111">
        <f t="shared" si="203"/>
        <v>2.4</v>
      </c>
    </row>
    <row r="285" spans="1:87" s="75" customFormat="1" x14ac:dyDescent="0.2">
      <c r="A285" s="74">
        <f t="shared" si="202"/>
        <v>0</v>
      </c>
      <c r="B285" s="209"/>
      <c r="C285" s="194"/>
      <c r="D285" s="203"/>
      <c r="E285" s="72">
        <f t="shared" si="174"/>
        <v>275</v>
      </c>
      <c r="F285" s="75" t="s">
        <v>1807</v>
      </c>
      <c r="G285" s="75" t="s">
        <v>1745</v>
      </c>
      <c r="H285" s="75" t="s">
        <v>66</v>
      </c>
      <c r="J285" s="75" t="s">
        <v>68</v>
      </c>
      <c r="L285" s="75" t="s">
        <v>1745</v>
      </c>
      <c r="P285" s="97">
        <f t="shared" si="183"/>
        <v>2</v>
      </c>
      <c r="Q285" s="97"/>
      <c r="R285" s="97"/>
      <c r="S285" s="97"/>
      <c r="T285" s="97"/>
      <c r="U285" s="98">
        <f t="shared" si="184"/>
        <v>2.7142857142857144</v>
      </c>
      <c r="V285" s="107">
        <f t="shared" si="185"/>
        <v>2.4285714285714284</v>
      </c>
      <c r="W285" s="107">
        <f t="shared" si="186"/>
        <v>2.4285714285714284</v>
      </c>
      <c r="X285" s="107">
        <f t="shared" si="187"/>
        <v>3</v>
      </c>
      <c r="Y285" s="107">
        <f t="shared" si="188"/>
        <v>2.2857142857142856</v>
      </c>
      <c r="Z285" s="107">
        <f t="shared" si="189"/>
        <v>2.1428571428571428</v>
      </c>
      <c r="AA285" s="107">
        <f t="shared" si="190"/>
        <v>3.1428571428571428</v>
      </c>
      <c r="AB285" s="107">
        <f t="shared" si="191"/>
        <v>3.1428571428571428</v>
      </c>
      <c r="AC285" s="107">
        <f t="shared" si="192"/>
        <v>3</v>
      </c>
      <c r="AD285" s="107">
        <f t="shared" si="193"/>
        <v>2.5714285714285716</v>
      </c>
      <c r="AE285" s="107">
        <f t="shared" si="194"/>
        <v>2.1428571428571428</v>
      </c>
      <c r="AF285" s="97" t="b">
        <f t="shared" si="25"/>
        <v>1</v>
      </c>
      <c r="AG285" s="97">
        <f t="array" ref="AG285">IF($AF285,MEDIAN(IF(G1SelectionMask="x",IF(INDEX(StdCalcsRefCalcs,$E285,0)&gt;0,INDEX(StdCalcsRefCalcs,$E285,0)),"")),"")</f>
        <v>2.5714285714285716</v>
      </c>
      <c r="AH285" s="97">
        <f t="array" ref="AH285">IF($AF285,QUARTILE(IF(G1SelectionMask="x",IF(INDEX(StdCalcsRefCalcs,$E285,0)&gt;0,INDEX(StdCalcsRefCalcs,$E285,0)),""),1),"")</f>
        <v>2.3571428571428568</v>
      </c>
      <c r="AI285" s="97">
        <f t="array" ref="AI285">IF($AF285,QUARTILE(IF(G1SelectionMask="x",IF(INDEX(StdCalcsRefCalcs,$E285,0)&gt;0,INDEX(StdCalcsRefCalcs,$E285,0)),""),3),"")</f>
        <v>3</v>
      </c>
      <c r="AJ285" s="97">
        <f t="array" ref="AJ285">IF($AF285,MIN(IF(G1SelectionMask="x",IF(INDEX(StdCalcsRefCalcs,$E285,0)&gt;0,INDEX(StdCalcsRefCalcs,$E285,0)),"")),"")</f>
        <v>2.1428571428571428</v>
      </c>
      <c r="AK285" s="97">
        <f t="array" ref="AK285">IF($AF285,MAX(IF(G1SelectionMask="x",IF(INDEX(StdCalcsRefCalcs,$E285,0)&gt;0,INDEX(StdCalcsRefCalcs,$E285,0)),"")),"")</f>
        <v>3.1428571428571428</v>
      </c>
      <c r="AL285" s="97">
        <f t="shared" si="26"/>
        <v>2.6363636363636362</v>
      </c>
      <c r="AM285" s="97">
        <f t="array" ref="AM285">IF($AF285,STDEVA(IF(G1SelectionMask="x",IF(INDEX(StdCalcsRefCalcs,$E285,0)&gt;0,INDEX(StdCalcsRefCalcs,$E285,0)),"")),"")</f>
        <v>0.3852570642647099</v>
      </c>
      <c r="AN285" s="98" t="b">
        <f t="shared" si="175"/>
        <v>1</v>
      </c>
      <c r="AO285" s="98">
        <f t="array" ref="AO285">IF($AN285,MEDIAN(IF(G2SelectionMask="x",IF(INDEX(StdCalcsRefCalcs,$E285,0)&gt;0,INDEX(StdCalcsRefCalcs,$E285,0)),"")),"")</f>
        <v>2.5714285714285716</v>
      </c>
      <c r="AP285" s="98">
        <f t="array" ref="AP285">IF($AN285,QUARTILE(IF(G2SelectionMask="x",IF(INDEX(StdCalcsRefCalcs,$E285,0)&gt;0,INDEX(StdCalcsRefCalcs,$E285,0)),""),1),"")</f>
        <v>2.3571428571428568</v>
      </c>
      <c r="AQ285" s="98">
        <f t="array" ref="AQ285">IF($AN285,QUARTILE(IF(G2SelectionMask="x",IF(INDEX(StdCalcsRefCalcs,$E285,0)&gt;0,INDEX(StdCalcsRefCalcs,$E285,0)),""),3),"")</f>
        <v>3</v>
      </c>
      <c r="AR285" s="98">
        <f t="array" ref="AR285">IF($AN285,MIN(IF(G2SelectionMask="x",IF(INDEX(StdCalcsRefCalcs,$E285,0)&gt;0,INDEX(StdCalcsRefCalcs,$E285,0)),"")),"")</f>
        <v>2</v>
      </c>
      <c r="AS285" s="98">
        <f t="array" ref="AS285">IF($AN285,MAX(IF(G2SelectionMask="x",IF(INDEX(StdCalcsRefCalcs,$E285,0)&gt;0,INDEX(StdCalcsRefCalcs,$E285,0)),"")),"")</f>
        <v>3.1428571428571428</v>
      </c>
      <c r="AT285" s="98">
        <f t="shared" si="176"/>
        <v>2.6233766233766231</v>
      </c>
      <c r="AU285" s="98">
        <f t="array" ref="AU285">IF($AN285,STDEVA(IF(G2SelectionMask="x",IF(INDEX(StdCalcsRefCalcs,$E285,0)&gt;0,INDEX(StdCalcsRefCalcs,$E285,0)),"")),"")</f>
        <v>0.40543615855544318</v>
      </c>
      <c r="AV285" s="97" t="b">
        <f t="shared" si="177"/>
        <v>0</v>
      </c>
      <c r="AW285" s="97" t="str">
        <f t="array" ref="AW285">IF($AV285,MEDIAN(IF(G3SelectionMask="x",IF(INDEX(StdCalcsRefCalcs,$E285,0)&gt;0,INDEX(StdCalcsRefCalcs,$E285,0)),"")),"")</f>
        <v/>
      </c>
      <c r="AX285" s="97" t="str">
        <f t="array" ref="AX285">IF($AV285,QUARTILE(IF(G3SelectionMask="x",IF(INDEX(StdCalcsRefCalcs,$E285,0)&gt;0,INDEX(StdCalcsRefCalcs,$E285,0)),""),1),"")</f>
        <v/>
      </c>
      <c r="AY285" s="97" t="str">
        <f t="array" ref="AY285">IF($AV285,QUARTILE(IF(G3SelectionMask="x",IF(INDEX(StdCalcsRefCalcs,$E285,0)&gt;0,INDEX(StdCalcsRefCalcs,$E285,0)),""),3),"")</f>
        <v/>
      </c>
      <c r="AZ285" s="97" t="str">
        <f t="array" ref="AZ285">IF($AV285,MIN(IF(G3SelectionMask="x",IF(INDEX(StdCalcsRefCalcs,$E285,0)&gt;0,INDEX(StdCalcsRefCalcs,$E285,0)),"")),"")</f>
        <v/>
      </c>
      <c r="BA285" s="97" t="str">
        <f t="array" ref="BA285">IF($AV285,MAX(IF(G3SelectionMask="x",IF(INDEX(StdCalcsRefCalcs,$E285,0)&gt;0,INDEX(StdCalcsRefCalcs,$E285,0)),"")),"")</f>
        <v/>
      </c>
      <c r="BB285" s="97" t="str">
        <f t="shared" si="178"/>
        <v/>
      </c>
      <c r="BC285" s="97" t="str">
        <f t="array" ref="BC285">IF($AV285,STDEVA(IF(G3SelectionMask="x",IF(INDEX(StdCalcsRefCalcs,$E285,0)&gt;0,INDEX(StdCalcsRefCalcs,$E285,0)),"")),"")</f>
        <v/>
      </c>
      <c r="BD285" s="98" t="b">
        <f t="shared" si="179"/>
        <v>0</v>
      </c>
      <c r="BE285" s="98" t="str">
        <f t="array" ref="BE285">IF($BD285,MEDIAN(IF(G4SelectionMask="x",IF(INDEX(StdCalcsRefCalcs,$E285,0)&gt;0,INDEX(StdCalcsRefCalcs,$E285,0)),"")),"")</f>
        <v/>
      </c>
      <c r="BF285" s="98" t="str">
        <f t="array" ref="BF285">IF($BD285,QUARTILE(IF(G4SelectionMask="x",IF(INDEX(StdCalcsRefCalcs,$E285,0)&gt;0,INDEX(StdCalcsRefCalcs,$E285,0)),""),1),"")</f>
        <v/>
      </c>
      <c r="BG285" s="98" t="str">
        <f t="array" ref="BG285">IF($BD285,QUARTILE(IF(G4SelectionMask="x",IF(INDEX(StdCalcsRefCalcs,$E285,0)&gt;0,INDEX(StdCalcsRefCalcs,$E285,0)),""),3),"")</f>
        <v/>
      </c>
      <c r="BH285" s="98" t="str">
        <f t="array" ref="BH285">IF($BD285,MIN(IF(G4SelectionMask="x",IF(INDEX(StdCalcsRefCalcs,$E285,0)&gt;0,INDEX(StdCalcsRefCalcs,$E285,0)),"")),"")</f>
        <v/>
      </c>
      <c r="BI285" s="98" t="str">
        <f t="array" ref="BI285">IF($BD285,MAX(IF(G4SelectionMask="x",IF(INDEX(StdCalcsRefCalcs,$E285,0)&gt;0,INDEX(StdCalcsRefCalcs,$E285,0)),"")),"")</f>
        <v/>
      </c>
      <c r="BJ285" s="98" t="str">
        <f t="shared" si="180"/>
        <v/>
      </c>
      <c r="BK285" s="98" t="str">
        <f t="array" ref="BK285">IF($BD285,STDEVA(IF(G4SelectionMask="x",IF(INDEX(StdCalcsRefCalcs,$E285,0)&gt;0,INDEX(StdCalcsRefCalcs,$E285,0)),"")),"")</f>
        <v/>
      </c>
      <c r="BL285" s="97" t="b">
        <f t="shared" si="181"/>
        <v>0</v>
      </c>
      <c r="BM285" s="97" t="str">
        <f t="array" ref="BM285">IF($BL285,MEDIAN(IF(G5SelectionMask="x",IF(INDEX(StdCalcsRefCalcs,$E285,0)&gt;0,INDEX(StdCalcsRefCalcs,$E285,0)),"")),"")</f>
        <v/>
      </c>
      <c r="BN285" s="97" t="str">
        <f t="array" ref="BN285">IF($BL285,QUARTILE(IF(G5SelectionMask="x",IF(INDEX(StdCalcsRefCalcs,$E285,0)&gt;0,INDEX(StdCalcsRefCalcs,$E285,0)),""),1),"")</f>
        <v/>
      </c>
      <c r="BO285" s="97" t="str">
        <f t="array" ref="BO285">IF($BL285,QUARTILE(IF(G5SelectionMask="x",IF(INDEX(StdCalcsRefCalcs,$E285,0)&gt;0,INDEX(StdCalcsRefCalcs,$E285,0)),""),3),"")</f>
        <v/>
      </c>
      <c r="BP285" s="97" t="str">
        <f t="array" ref="BP285">IF($BL285,MIN(IF(G5SelectionMask="x",IF(INDEX(StdCalcsRefCalcs,$E285,0)&gt;0,INDEX(StdCalcsRefCalcs,$E285,0)),"")),"")</f>
        <v/>
      </c>
      <c r="BQ285" s="97" t="str">
        <f t="array" ref="BQ285">IF($BL285,MAX(IF(G5SelectionMask="x",IF(INDEX(StdCalcsRefCalcs,$E285,0)&gt;0,INDEX(StdCalcsRefCalcs,$E285,0)),"")),"")</f>
        <v/>
      </c>
      <c r="BR285" s="97" t="str">
        <f t="shared" si="182"/>
        <v/>
      </c>
      <c r="BS285" s="99" t="str">
        <f t="array" ref="BS285">IF($BL285,STDEVA(IF(G5SelectionMask="x",IF(INDEX(StdCalcsRefCalcs,$E285,0)&gt;0,INDEX(StdCalcsRefCalcs,$E285,0)),"")),"")</f>
        <v/>
      </c>
      <c r="BT285" s="110"/>
      <c r="BU285" s="111">
        <f t="shared" ref="BU285:CI289" si="204">IFERROR(IF(COUNTIFS(RawDataSubtopics,$L285,INDEX(RawDataAllData,0,BU$9),"")&lt;=RuleofNPercent*COUNTIFS(RawDataSubtopics,$L285),AVERAGEIF(RawDataSubtopics,$L285,INDEX(RawDataAllData,0,BU$9)),""),"")</f>
        <v>2</v>
      </c>
      <c r="BV285" s="111">
        <f t="shared" si="204"/>
        <v>2.7142857142857144</v>
      </c>
      <c r="BW285" s="111">
        <f t="shared" si="204"/>
        <v>2.4285714285714284</v>
      </c>
      <c r="BX285" s="111">
        <f t="shared" si="204"/>
        <v>2.4285714285714284</v>
      </c>
      <c r="BY285" s="111">
        <f t="shared" si="204"/>
        <v>3</v>
      </c>
      <c r="BZ285" s="111">
        <f t="shared" si="204"/>
        <v>2.2857142857142856</v>
      </c>
      <c r="CA285" s="111">
        <f t="shared" si="204"/>
        <v>2.1428571428571428</v>
      </c>
      <c r="CB285" s="111">
        <f t="shared" si="204"/>
        <v>3.1428571428571428</v>
      </c>
      <c r="CC285" s="111">
        <f t="shared" si="204"/>
        <v>3.1428571428571428</v>
      </c>
      <c r="CD285" s="111">
        <f t="shared" si="204"/>
        <v>3</v>
      </c>
      <c r="CE285" s="111">
        <f t="shared" si="204"/>
        <v>2.5714285714285716</v>
      </c>
      <c r="CF285" s="111">
        <f t="shared" si="204"/>
        <v>2.1428571428571428</v>
      </c>
      <c r="CG285" s="111">
        <f t="shared" si="204"/>
        <v>2</v>
      </c>
      <c r="CH285" s="111">
        <f t="shared" si="204"/>
        <v>3</v>
      </c>
      <c r="CI285" s="111">
        <f t="shared" si="204"/>
        <v>2.4285714285714284</v>
      </c>
    </row>
    <row r="286" spans="1:87" s="75" customFormat="1" x14ac:dyDescent="0.2">
      <c r="A286" s="74">
        <f t="shared" si="202"/>
        <v>0</v>
      </c>
      <c r="B286" s="209"/>
      <c r="C286" s="194"/>
      <c r="D286" s="203"/>
      <c r="E286" s="72">
        <f t="shared" si="174"/>
        <v>276</v>
      </c>
      <c r="F286" s="75" t="s">
        <v>1820</v>
      </c>
      <c r="G286" s="75" t="s">
        <v>1819</v>
      </c>
      <c r="H286" s="75" t="s">
        <v>66</v>
      </c>
      <c r="J286" s="75" t="s">
        <v>68</v>
      </c>
      <c r="L286" s="75" t="s">
        <v>1819</v>
      </c>
      <c r="P286" s="97">
        <f t="shared" si="183"/>
        <v>2.7142857142857144</v>
      </c>
      <c r="Q286" s="97"/>
      <c r="R286" s="97"/>
      <c r="S286" s="97"/>
      <c r="T286" s="97"/>
      <c r="U286" s="98">
        <f t="shared" si="184"/>
        <v>2.2857142857142856</v>
      </c>
      <c r="V286" s="107">
        <f t="shared" si="185"/>
        <v>1.8571428571428572</v>
      </c>
      <c r="W286" s="107">
        <f t="shared" si="186"/>
        <v>3.4285714285714284</v>
      </c>
      <c r="X286" s="107">
        <f t="shared" si="187"/>
        <v>3.8571428571428572</v>
      </c>
      <c r="Y286" s="107">
        <f t="shared" si="188"/>
        <v>2.8571428571428572</v>
      </c>
      <c r="Z286" s="107">
        <f t="shared" si="189"/>
        <v>2.2857142857142856</v>
      </c>
      <c r="AA286" s="107">
        <f t="shared" si="190"/>
        <v>2.1428571428571428</v>
      </c>
      <c r="AB286" s="107">
        <f t="shared" si="191"/>
        <v>2.7142857142857144</v>
      </c>
      <c r="AC286" s="107">
        <f t="shared" si="192"/>
        <v>3</v>
      </c>
      <c r="AD286" s="107">
        <f t="shared" si="193"/>
        <v>2.7142857142857144</v>
      </c>
      <c r="AE286" s="107">
        <f t="shared" si="194"/>
        <v>2.2857142857142856</v>
      </c>
      <c r="AF286" s="97" t="b">
        <f t="shared" si="25"/>
        <v>1</v>
      </c>
      <c r="AG286" s="97">
        <f t="array" ref="AG286">IF($AF286,MEDIAN(IF(G1SelectionMask="x",IF(INDEX(StdCalcsRefCalcs,$E286,0)&gt;0,INDEX(StdCalcsRefCalcs,$E286,0)),"")),"")</f>
        <v>2.7142857142857144</v>
      </c>
      <c r="AH286" s="97">
        <f t="array" ref="AH286">IF($AF286,QUARTILE(IF(G1SelectionMask="x",IF(INDEX(StdCalcsRefCalcs,$E286,0)&gt;0,INDEX(StdCalcsRefCalcs,$E286,0)),""),1),"")</f>
        <v>2.2857142857142856</v>
      </c>
      <c r="AI286" s="97">
        <f t="array" ref="AI286">IF($AF286,QUARTILE(IF(G1SelectionMask="x",IF(INDEX(StdCalcsRefCalcs,$E286,0)&gt;0,INDEX(StdCalcsRefCalcs,$E286,0)),""),3),"")</f>
        <v>2.9285714285714288</v>
      </c>
      <c r="AJ286" s="97">
        <f t="array" ref="AJ286">IF($AF286,MIN(IF(G1SelectionMask="x",IF(INDEX(StdCalcsRefCalcs,$E286,0)&gt;0,INDEX(StdCalcsRefCalcs,$E286,0)),"")),"")</f>
        <v>1.8571428571428572</v>
      </c>
      <c r="AK286" s="97">
        <f t="array" ref="AK286">IF($AF286,MAX(IF(G1SelectionMask="x",IF(INDEX(StdCalcsRefCalcs,$E286,0)&gt;0,INDEX(StdCalcsRefCalcs,$E286,0)),"")),"")</f>
        <v>3.8571428571428572</v>
      </c>
      <c r="AL286" s="97">
        <f t="shared" si="26"/>
        <v>2.6753246753246755</v>
      </c>
      <c r="AM286" s="97">
        <f t="array" ref="AM286">IF($AF286,STDEVA(IF(G1SelectionMask="x",IF(INDEX(StdCalcsRefCalcs,$E286,0)&gt;0,INDEX(StdCalcsRefCalcs,$E286,0)),"")),"")</f>
        <v>0.59278281493071205</v>
      </c>
      <c r="AN286" s="98" t="b">
        <f t="shared" si="175"/>
        <v>1</v>
      </c>
      <c r="AO286" s="98">
        <f t="array" ref="AO286">IF($AN286,MEDIAN(IF(G2SelectionMask="x",IF(INDEX(StdCalcsRefCalcs,$E286,0)&gt;0,INDEX(StdCalcsRefCalcs,$E286,0)),"")),"")</f>
        <v>2.4285714285714284</v>
      </c>
      <c r="AP286" s="98">
        <f t="array" ref="AP286">IF($AN286,QUARTILE(IF(G2SelectionMask="x",IF(INDEX(StdCalcsRefCalcs,$E286,0)&gt;0,INDEX(StdCalcsRefCalcs,$E286,0)),""),1),"")</f>
        <v>2.2142857142857144</v>
      </c>
      <c r="AQ286" s="98">
        <f t="array" ref="AQ286">IF($AN286,QUARTILE(IF(G2SelectionMask="x",IF(INDEX(StdCalcsRefCalcs,$E286,0)&gt;0,INDEX(StdCalcsRefCalcs,$E286,0)),""),3),"")</f>
        <v>2.7142857142857144</v>
      </c>
      <c r="AR286" s="98">
        <f t="array" ref="AR286">IF($AN286,MIN(IF(G2SelectionMask="x",IF(INDEX(StdCalcsRefCalcs,$E286,0)&gt;0,INDEX(StdCalcsRefCalcs,$E286,0)),"")),"")</f>
        <v>1.8571428571428572</v>
      </c>
      <c r="AS286" s="98">
        <f t="array" ref="AS286">IF($AN286,MAX(IF(G2SelectionMask="x",IF(INDEX(StdCalcsRefCalcs,$E286,0)&gt;0,INDEX(StdCalcsRefCalcs,$E286,0)),"")),"")</f>
        <v>3.8571428571428572</v>
      </c>
      <c r="AT286" s="98">
        <f t="shared" si="176"/>
        <v>2.5454545454545454</v>
      </c>
      <c r="AU286" s="98">
        <f t="array" ref="AU286">IF($AN286,STDEVA(IF(G2SelectionMask="x",IF(INDEX(StdCalcsRefCalcs,$E286,0)&gt;0,INDEX(StdCalcsRefCalcs,$E286,0)),"")),"")</f>
        <v>0.53382784742504497</v>
      </c>
      <c r="AV286" s="97" t="b">
        <f t="shared" si="177"/>
        <v>0</v>
      </c>
      <c r="AW286" s="97" t="str">
        <f t="array" ref="AW286">IF($AV286,MEDIAN(IF(G3SelectionMask="x",IF(INDEX(StdCalcsRefCalcs,$E286,0)&gt;0,INDEX(StdCalcsRefCalcs,$E286,0)),"")),"")</f>
        <v/>
      </c>
      <c r="AX286" s="97" t="str">
        <f t="array" ref="AX286">IF($AV286,QUARTILE(IF(G3SelectionMask="x",IF(INDEX(StdCalcsRefCalcs,$E286,0)&gt;0,INDEX(StdCalcsRefCalcs,$E286,0)),""),1),"")</f>
        <v/>
      </c>
      <c r="AY286" s="97" t="str">
        <f t="array" ref="AY286">IF($AV286,QUARTILE(IF(G3SelectionMask="x",IF(INDEX(StdCalcsRefCalcs,$E286,0)&gt;0,INDEX(StdCalcsRefCalcs,$E286,0)),""),3),"")</f>
        <v/>
      </c>
      <c r="AZ286" s="97" t="str">
        <f t="array" ref="AZ286">IF($AV286,MIN(IF(G3SelectionMask="x",IF(INDEX(StdCalcsRefCalcs,$E286,0)&gt;0,INDEX(StdCalcsRefCalcs,$E286,0)),"")),"")</f>
        <v/>
      </c>
      <c r="BA286" s="97" t="str">
        <f t="array" ref="BA286">IF($AV286,MAX(IF(G3SelectionMask="x",IF(INDEX(StdCalcsRefCalcs,$E286,0)&gt;0,INDEX(StdCalcsRefCalcs,$E286,0)),"")),"")</f>
        <v/>
      </c>
      <c r="BB286" s="97" t="str">
        <f t="shared" si="178"/>
        <v/>
      </c>
      <c r="BC286" s="97" t="str">
        <f t="array" ref="BC286">IF($AV286,STDEVA(IF(G3SelectionMask="x",IF(INDEX(StdCalcsRefCalcs,$E286,0)&gt;0,INDEX(StdCalcsRefCalcs,$E286,0)),"")),"")</f>
        <v/>
      </c>
      <c r="BD286" s="98" t="b">
        <f t="shared" si="179"/>
        <v>0</v>
      </c>
      <c r="BE286" s="98" t="str">
        <f t="array" ref="BE286">IF($BD286,MEDIAN(IF(G4SelectionMask="x",IF(INDEX(StdCalcsRefCalcs,$E286,0)&gt;0,INDEX(StdCalcsRefCalcs,$E286,0)),"")),"")</f>
        <v/>
      </c>
      <c r="BF286" s="98" t="str">
        <f t="array" ref="BF286">IF($BD286,QUARTILE(IF(G4SelectionMask="x",IF(INDEX(StdCalcsRefCalcs,$E286,0)&gt;0,INDEX(StdCalcsRefCalcs,$E286,0)),""),1),"")</f>
        <v/>
      </c>
      <c r="BG286" s="98" t="str">
        <f t="array" ref="BG286">IF($BD286,QUARTILE(IF(G4SelectionMask="x",IF(INDEX(StdCalcsRefCalcs,$E286,0)&gt;0,INDEX(StdCalcsRefCalcs,$E286,0)),""),3),"")</f>
        <v/>
      </c>
      <c r="BH286" s="98" t="str">
        <f t="array" ref="BH286">IF($BD286,MIN(IF(G4SelectionMask="x",IF(INDEX(StdCalcsRefCalcs,$E286,0)&gt;0,INDEX(StdCalcsRefCalcs,$E286,0)),"")),"")</f>
        <v/>
      </c>
      <c r="BI286" s="98" t="str">
        <f t="array" ref="BI286">IF($BD286,MAX(IF(G4SelectionMask="x",IF(INDEX(StdCalcsRefCalcs,$E286,0)&gt;0,INDEX(StdCalcsRefCalcs,$E286,0)),"")),"")</f>
        <v/>
      </c>
      <c r="BJ286" s="98" t="str">
        <f t="shared" si="180"/>
        <v/>
      </c>
      <c r="BK286" s="98" t="str">
        <f t="array" ref="BK286">IF($BD286,STDEVA(IF(G4SelectionMask="x",IF(INDEX(StdCalcsRefCalcs,$E286,0)&gt;0,INDEX(StdCalcsRefCalcs,$E286,0)),"")),"")</f>
        <v/>
      </c>
      <c r="BL286" s="97" t="b">
        <f t="shared" si="181"/>
        <v>0</v>
      </c>
      <c r="BM286" s="97" t="str">
        <f t="array" ref="BM286">IF($BL286,MEDIAN(IF(G5SelectionMask="x",IF(INDEX(StdCalcsRefCalcs,$E286,0)&gt;0,INDEX(StdCalcsRefCalcs,$E286,0)),"")),"")</f>
        <v/>
      </c>
      <c r="BN286" s="97" t="str">
        <f t="array" ref="BN286">IF($BL286,QUARTILE(IF(G5SelectionMask="x",IF(INDEX(StdCalcsRefCalcs,$E286,0)&gt;0,INDEX(StdCalcsRefCalcs,$E286,0)),""),1),"")</f>
        <v/>
      </c>
      <c r="BO286" s="97" t="str">
        <f t="array" ref="BO286">IF($BL286,QUARTILE(IF(G5SelectionMask="x",IF(INDEX(StdCalcsRefCalcs,$E286,0)&gt;0,INDEX(StdCalcsRefCalcs,$E286,0)),""),3),"")</f>
        <v/>
      </c>
      <c r="BP286" s="97" t="str">
        <f t="array" ref="BP286">IF($BL286,MIN(IF(G5SelectionMask="x",IF(INDEX(StdCalcsRefCalcs,$E286,0)&gt;0,INDEX(StdCalcsRefCalcs,$E286,0)),"")),"")</f>
        <v/>
      </c>
      <c r="BQ286" s="97" t="str">
        <f t="array" ref="BQ286">IF($BL286,MAX(IF(G5SelectionMask="x",IF(INDEX(StdCalcsRefCalcs,$E286,0)&gt;0,INDEX(StdCalcsRefCalcs,$E286,0)),"")),"")</f>
        <v/>
      </c>
      <c r="BR286" s="97" t="str">
        <f t="shared" si="182"/>
        <v/>
      </c>
      <c r="BS286" s="99" t="str">
        <f t="array" ref="BS286">IF($BL286,STDEVA(IF(G5SelectionMask="x",IF(INDEX(StdCalcsRefCalcs,$E286,0)&gt;0,INDEX(StdCalcsRefCalcs,$E286,0)),"")),"")</f>
        <v/>
      </c>
      <c r="BT286" s="110"/>
      <c r="BU286" s="111">
        <f t="shared" si="204"/>
        <v>2.7142857142857144</v>
      </c>
      <c r="BV286" s="111">
        <f t="shared" si="204"/>
        <v>2.2857142857142856</v>
      </c>
      <c r="BW286" s="111">
        <f t="shared" si="204"/>
        <v>1.8571428571428572</v>
      </c>
      <c r="BX286" s="111">
        <f t="shared" si="204"/>
        <v>3.4285714285714284</v>
      </c>
      <c r="BY286" s="111">
        <f t="shared" si="204"/>
        <v>3.8571428571428572</v>
      </c>
      <c r="BZ286" s="111">
        <f t="shared" si="204"/>
        <v>2.8571428571428572</v>
      </c>
      <c r="CA286" s="111">
        <f t="shared" si="204"/>
        <v>2.2857142857142856</v>
      </c>
      <c r="CB286" s="111">
        <f t="shared" si="204"/>
        <v>2.1428571428571428</v>
      </c>
      <c r="CC286" s="111">
        <f t="shared" si="204"/>
        <v>2.7142857142857144</v>
      </c>
      <c r="CD286" s="111">
        <f t="shared" si="204"/>
        <v>3</v>
      </c>
      <c r="CE286" s="111">
        <f t="shared" si="204"/>
        <v>2.7142857142857144</v>
      </c>
      <c r="CF286" s="111">
        <f t="shared" si="204"/>
        <v>2.2857142857142856</v>
      </c>
      <c r="CG286" s="111">
        <f t="shared" si="204"/>
        <v>2.4285714285714284</v>
      </c>
      <c r="CH286" s="111">
        <f t="shared" si="204"/>
        <v>2.7142857142857144</v>
      </c>
      <c r="CI286" s="111">
        <f t="shared" si="204"/>
        <v>2.1428571428571428</v>
      </c>
    </row>
    <row r="287" spans="1:87" s="75" customFormat="1" x14ac:dyDescent="0.2">
      <c r="A287" s="74">
        <f t="shared" si="202"/>
        <v>0</v>
      </c>
      <c r="B287" s="209"/>
      <c r="C287" s="194"/>
      <c r="D287" s="203"/>
      <c r="E287" s="72">
        <f t="shared" si="174"/>
        <v>277</v>
      </c>
      <c r="F287" s="75" t="s">
        <v>1808</v>
      </c>
      <c r="G287" s="75" t="s">
        <v>1746</v>
      </c>
      <c r="H287" s="75" t="s">
        <v>66</v>
      </c>
      <c r="J287" s="75" t="s">
        <v>68</v>
      </c>
      <c r="L287" s="75" t="s">
        <v>1746</v>
      </c>
      <c r="P287" s="97">
        <f t="shared" si="183"/>
        <v>2</v>
      </c>
      <c r="Q287" s="97"/>
      <c r="R287" s="97"/>
      <c r="S287" s="97"/>
      <c r="T287" s="97"/>
      <c r="U287" s="98">
        <f t="shared" si="184"/>
        <v>3</v>
      </c>
      <c r="V287" s="107">
        <f t="shared" si="185"/>
        <v>2.25</v>
      </c>
      <c r="W287" s="107">
        <f t="shared" si="186"/>
        <v>2</v>
      </c>
      <c r="X287" s="107">
        <f t="shared" si="187"/>
        <v>2</v>
      </c>
      <c r="Y287" s="107">
        <f t="shared" si="188"/>
        <v>1.75</v>
      </c>
      <c r="Z287" s="107">
        <f t="shared" si="189"/>
        <v>2.75</v>
      </c>
      <c r="AA287" s="107">
        <f t="shared" si="190"/>
        <v>3</v>
      </c>
      <c r="AB287" s="107">
        <f t="shared" si="191"/>
        <v>2</v>
      </c>
      <c r="AC287" s="107">
        <f t="shared" si="192"/>
        <v>1.75</v>
      </c>
      <c r="AD287" s="107">
        <f t="shared" si="193"/>
        <v>3.5</v>
      </c>
      <c r="AE287" s="107">
        <f t="shared" si="194"/>
        <v>2</v>
      </c>
      <c r="AF287" s="97" t="b">
        <f t="shared" si="25"/>
        <v>1</v>
      </c>
      <c r="AG287" s="97">
        <f t="array" ref="AG287">IF($AF287,MEDIAN(IF(G1SelectionMask="x",IF(INDEX(StdCalcsRefCalcs,$E287,0)&gt;0,INDEX(StdCalcsRefCalcs,$E287,0)),"")),"")</f>
        <v>2</v>
      </c>
      <c r="AH287" s="97">
        <f t="array" ref="AH287">IF($AF287,QUARTILE(IF(G1SelectionMask="x",IF(INDEX(StdCalcsRefCalcs,$E287,0)&gt;0,INDEX(StdCalcsRefCalcs,$E287,0)),""),1),"")</f>
        <v>2</v>
      </c>
      <c r="AI287" s="97">
        <f t="array" ref="AI287">IF($AF287,QUARTILE(IF(G1SelectionMask="x",IF(INDEX(StdCalcsRefCalcs,$E287,0)&gt;0,INDEX(StdCalcsRefCalcs,$E287,0)),""),3),"")</f>
        <v>2.875</v>
      </c>
      <c r="AJ287" s="97">
        <f t="array" ref="AJ287">IF($AF287,MIN(IF(G1SelectionMask="x",IF(INDEX(StdCalcsRefCalcs,$E287,0)&gt;0,INDEX(StdCalcsRefCalcs,$E287,0)),"")),"")</f>
        <v>1.75</v>
      </c>
      <c r="AK287" s="97">
        <f t="array" ref="AK287">IF($AF287,MAX(IF(G1SelectionMask="x",IF(INDEX(StdCalcsRefCalcs,$E287,0)&gt;0,INDEX(StdCalcsRefCalcs,$E287,0)),"")),"")</f>
        <v>3.5</v>
      </c>
      <c r="AL287" s="97">
        <f t="shared" si="26"/>
        <v>2.3636363636363638</v>
      </c>
      <c r="AM287" s="97">
        <f t="array" ref="AM287">IF($AF287,STDEVA(IF(G1SelectionMask="x",IF(INDEX(StdCalcsRefCalcs,$E287,0)&gt;0,INDEX(StdCalcsRefCalcs,$E287,0)),"")),"")</f>
        <v>0.59543719613864787</v>
      </c>
      <c r="AN287" s="98" t="b">
        <f t="shared" si="175"/>
        <v>1</v>
      </c>
      <c r="AO287" s="98">
        <f t="array" ref="AO287">IF($AN287,MEDIAN(IF(G2SelectionMask="x",IF(INDEX(StdCalcsRefCalcs,$E287,0)&gt;0,INDEX(StdCalcsRefCalcs,$E287,0)),"")),"")</f>
        <v>2.25</v>
      </c>
      <c r="AP287" s="98">
        <f t="array" ref="AP287">IF($AN287,QUARTILE(IF(G2SelectionMask="x",IF(INDEX(StdCalcsRefCalcs,$E287,0)&gt;0,INDEX(StdCalcsRefCalcs,$E287,0)),""),1),"")</f>
        <v>2</v>
      </c>
      <c r="AQ287" s="98">
        <f t="array" ref="AQ287">IF($AN287,QUARTILE(IF(G2SelectionMask="x",IF(INDEX(StdCalcsRefCalcs,$E287,0)&gt;0,INDEX(StdCalcsRefCalcs,$E287,0)),""),3),"")</f>
        <v>3</v>
      </c>
      <c r="AR287" s="98">
        <f t="array" ref="AR287">IF($AN287,MIN(IF(G2SelectionMask="x",IF(INDEX(StdCalcsRefCalcs,$E287,0)&gt;0,INDEX(StdCalcsRefCalcs,$E287,0)),"")),"")</f>
        <v>1.5</v>
      </c>
      <c r="AS287" s="98">
        <f t="array" ref="AS287">IF($AN287,MAX(IF(G2SelectionMask="x",IF(INDEX(StdCalcsRefCalcs,$E287,0)&gt;0,INDEX(StdCalcsRefCalcs,$E287,0)),"")),"")</f>
        <v>3.5</v>
      </c>
      <c r="AT287" s="98">
        <f t="shared" si="176"/>
        <v>2.4772727272727271</v>
      </c>
      <c r="AU287" s="98">
        <f t="array" ref="AU287">IF($AN287,STDEVA(IF(G2SelectionMask="x",IF(INDEX(StdCalcsRefCalcs,$E287,0)&gt;0,INDEX(StdCalcsRefCalcs,$E287,0)),"")),"")</f>
        <v>0.70226904971087734</v>
      </c>
      <c r="AV287" s="97" t="b">
        <f t="shared" si="177"/>
        <v>0</v>
      </c>
      <c r="AW287" s="97" t="str">
        <f t="array" ref="AW287">IF($AV287,MEDIAN(IF(G3SelectionMask="x",IF(INDEX(StdCalcsRefCalcs,$E287,0)&gt;0,INDEX(StdCalcsRefCalcs,$E287,0)),"")),"")</f>
        <v/>
      </c>
      <c r="AX287" s="97" t="str">
        <f t="array" ref="AX287">IF($AV287,QUARTILE(IF(G3SelectionMask="x",IF(INDEX(StdCalcsRefCalcs,$E287,0)&gt;0,INDEX(StdCalcsRefCalcs,$E287,0)),""),1),"")</f>
        <v/>
      </c>
      <c r="AY287" s="97" t="str">
        <f t="array" ref="AY287">IF($AV287,QUARTILE(IF(G3SelectionMask="x",IF(INDEX(StdCalcsRefCalcs,$E287,0)&gt;0,INDEX(StdCalcsRefCalcs,$E287,0)),""),3),"")</f>
        <v/>
      </c>
      <c r="AZ287" s="97" t="str">
        <f t="array" ref="AZ287">IF($AV287,MIN(IF(G3SelectionMask="x",IF(INDEX(StdCalcsRefCalcs,$E287,0)&gt;0,INDEX(StdCalcsRefCalcs,$E287,0)),"")),"")</f>
        <v/>
      </c>
      <c r="BA287" s="97" t="str">
        <f t="array" ref="BA287">IF($AV287,MAX(IF(G3SelectionMask="x",IF(INDEX(StdCalcsRefCalcs,$E287,0)&gt;0,INDEX(StdCalcsRefCalcs,$E287,0)),"")),"")</f>
        <v/>
      </c>
      <c r="BB287" s="97" t="str">
        <f t="shared" si="178"/>
        <v/>
      </c>
      <c r="BC287" s="97" t="str">
        <f t="array" ref="BC287">IF($AV287,STDEVA(IF(G3SelectionMask="x",IF(INDEX(StdCalcsRefCalcs,$E287,0)&gt;0,INDEX(StdCalcsRefCalcs,$E287,0)),"")),"")</f>
        <v/>
      </c>
      <c r="BD287" s="98" t="b">
        <f t="shared" si="179"/>
        <v>0</v>
      </c>
      <c r="BE287" s="98" t="str">
        <f t="array" ref="BE287">IF($BD287,MEDIAN(IF(G4SelectionMask="x",IF(INDEX(StdCalcsRefCalcs,$E287,0)&gt;0,INDEX(StdCalcsRefCalcs,$E287,0)),"")),"")</f>
        <v/>
      </c>
      <c r="BF287" s="98" t="str">
        <f t="array" ref="BF287">IF($BD287,QUARTILE(IF(G4SelectionMask="x",IF(INDEX(StdCalcsRefCalcs,$E287,0)&gt;0,INDEX(StdCalcsRefCalcs,$E287,0)),""),1),"")</f>
        <v/>
      </c>
      <c r="BG287" s="98" t="str">
        <f t="array" ref="BG287">IF($BD287,QUARTILE(IF(G4SelectionMask="x",IF(INDEX(StdCalcsRefCalcs,$E287,0)&gt;0,INDEX(StdCalcsRefCalcs,$E287,0)),""),3),"")</f>
        <v/>
      </c>
      <c r="BH287" s="98" t="str">
        <f t="array" ref="BH287">IF($BD287,MIN(IF(G4SelectionMask="x",IF(INDEX(StdCalcsRefCalcs,$E287,0)&gt;0,INDEX(StdCalcsRefCalcs,$E287,0)),"")),"")</f>
        <v/>
      </c>
      <c r="BI287" s="98" t="str">
        <f t="array" ref="BI287">IF($BD287,MAX(IF(G4SelectionMask="x",IF(INDEX(StdCalcsRefCalcs,$E287,0)&gt;0,INDEX(StdCalcsRefCalcs,$E287,0)),"")),"")</f>
        <v/>
      </c>
      <c r="BJ287" s="98" t="str">
        <f t="shared" si="180"/>
        <v/>
      </c>
      <c r="BK287" s="98" t="str">
        <f t="array" ref="BK287">IF($BD287,STDEVA(IF(G4SelectionMask="x",IF(INDEX(StdCalcsRefCalcs,$E287,0)&gt;0,INDEX(StdCalcsRefCalcs,$E287,0)),"")),"")</f>
        <v/>
      </c>
      <c r="BL287" s="97" t="b">
        <f t="shared" si="181"/>
        <v>0</v>
      </c>
      <c r="BM287" s="97" t="str">
        <f t="array" ref="BM287">IF($BL287,MEDIAN(IF(G5SelectionMask="x",IF(INDEX(StdCalcsRefCalcs,$E287,0)&gt;0,INDEX(StdCalcsRefCalcs,$E287,0)),"")),"")</f>
        <v/>
      </c>
      <c r="BN287" s="97" t="str">
        <f t="array" ref="BN287">IF($BL287,QUARTILE(IF(G5SelectionMask="x",IF(INDEX(StdCalcsRefCalcs,$E287,0)&gt;0,INDEX(StdCalcsRefCalcs,$E287,0)),""),1),"")</f>
        <v/>
      </c>
      <c r="BO287" s="97" t="str">
        <f t="array" ref="BO287">IF($BL287,QUARTILE(IF(G5SelectionMask="x",IF(INDEX(StdCalcsRefCalcs,$E287,0)&gt;0,INDEX(StdCalcsRefCalcs,$E287,0)),""),3),"")</f>
        <v/>
      </c>
      <c r="BP287" s="97" t="str">
        <f t="array" ref="BP287">IF($BL287,MIN(IF(G5SelectionMask="x",IF(INDEX(StdCalcsRefCalcs,$E287,0)&gt;0,INDEX(StdCalcsRefCalcs,$E287,0)),"")),"")</f>
        <v/>
      </c>
      <c r="BQ287" s="97" t="str">
        <f t="array" ref="BQ287">IF($BL287,MAX(IF(G5SelectionMask="x",IF(INDEX(StdCalcsRefCalcs,$E287,0)&gt;0,INDEX(StdCalcsRefCalcs,$E287,0)),"")),"")</f>
        <v/>
      </c>
      <c r="BR287" s="97" t="str">
        <f t="shared" si="182"/>
        <v/>
      </c>
      <c r="BS287" s="99" t="str">
        <f t="array" ref="BS287">IF($BL287,STDEVA(IF(G5SelectionMask="x",IF(INDEX(StdCalcsRefCalcs,$E287,0)&gt;0,INDEX(StdCalcsRefCalcs,$E287,0)),"")),"")</f>
        <v/>
      </c>
      <c r="BT287" s="110"/>
      <c r="BU287" s="111">
        <f t="shared" si="204"/>
        <v>2</v>
      </c>
      <c r="BV287" s="111">
        <f t="shared" si="204"/>
        <v>3</v>
      </c>
      <c r="BW287" s="111">
        <f t="shared" si="204"/>
        <v>2.25</v>
      </c>
      <c r="BX287" s="111">
        <f t="shared" si="204"/>
        <v>2</v>
      </c>
      <c r="BY287" s="111">
        <f t="shared" si="204"/>
        <v>2</v>
      </c>
      <c r="BZ287" s="111">
        <f t="shared" si="204"/>
        <v>1.75</v>
      </c>
      <c r="CA287" s="111">
        <f t="shared" si="204"/>
        <v>2.75</v>
      </c>
      <c r="CB287" s="111">
        <f t="shared" si="204"/>
        <v>3</v>
      </c>
      <c r="CC287" s="111">
        <f t="shared" si="204"/>
        <v>2</v>
      </c>
      <c r="CD287" s="111">
        <f t="shared" si="204"/>
        <v>1.75</v>
      </c>
      <c r="CE287" s="111">
        <f t="shared" si="204"/>
        <v>3.5</v>
      </c>
      <c r="CF287" s="111">
        <f t="shared" si="204"/>
        <v>2</v>
      </c>
      <c r="CG287" s="111">
        <f t="shared" si="204"/>
        <v>1.5</v>
      </c>
      <c r="CH287" s="111">
        <f t="shared" si="204"/>
        <v>2.75</v>
      </c>
      <c r="CI287" s="111">
        <f t="shared" si="204"/>
        <v>3.5</v>
      </c>
    </row>
    <row r="288" spans="1:87" s="75" customFormat="1" x14ac:dyDescent="0.2">
      <c r="A288" s="74">
        <f t="shared" si="202"/>
        <v>0</v>
      </c>
      <c r="B288" s="209"/>
      <c r="C288" s="194"/>
      <c r="D288" s="203"/>
      <c r="E288" s="72">
        <f t="shared" si="174"/>
        <v>278</v>
      </c>
      <c r="F288" s="75" t="s">
        <v>1809</v>
      </c>
      <c r="G288" s="75" t="s">
        <v>1747</v>
      </c>
      <c r="H288" s="75" t="s">
        <v>66</v>
      </c>
      <c r="J288" s="75" t="s">
        <v>68</v>
      </c>
      <c r="L288" s="75" t="s">
        <v>1747</v>
      </c>
      <c r="P288" s="97">
        <f t="shared" si="183"/>
        <v>2.5</v>
      </c>
      <c r="Q288" s="97"/>
      <c r="R288" s="97"/>
      <c r="S288" s="97"/>
      <c r="T288" s="97"/>
      <c r="U288" s="98">
        <f t="shared" si="184"/>
        <v>2.25</v>
      </c>
      <c r="V288" s="107">
        <f t="shared" si="185"/>
        <v>2.75</v>
      </c>
      <c r="W288" s="107">
        <f t="shared" si="186"/>
        <v>1.75</v>
      </c>
      <c r="X288" s="107">
        <f t="shared" si="187"/>
        <v>2.5</v>
      </c>
      <c r="Y288" s="107">
        <f t="shared" si="188"/>
        <v>2</v>
      </c>
      <c r="Z288" s="107">
        <f t="shared" si="189"/>
        <v>2.75</v>
      </c>
      <c r="AA288" s="107">
        <f t="shared" si="190"/>
        <v>3.5</v>
      </c>
      <c r="AB288" s="107">
        <f t="shared" si="191"/>
        <v>1.75</v>
      </c>
      <c r="AC288" s="107">
        <f t="shared" si="192"/>
        <v>2.75</v>
      </c>
      <c r="AD288" s="107">
        <f t="shared" si="193"/>
        <v>2.5</v>
      </c>
      <c r="AE288" s="107">
        <f t="shared" si="194"/>
        <v>3.25</v>
      </c>
      <c r="AF288" s="97" t="b">
        <f t="shared" si="25"/>
        <v>1</v>
      </c>
      <c r="AG288" s="97">
        <f t="array" ref="AG288">IF($AF288,MEDIAN(IF(G1SelectionMask="x",IF(INDEX(StdCalcsRefCalcs,$E288,0)&gt;0,INDEX(StdCalcsRefCalcs,$E288,0)),"")),"")</f>
        <v>2.5</v>
      </c>
      <c r="AH288" s="97">
        <f t="array" ref="AH288">IF($AF288,QUARTILE(IF(G1SelectionMask="x",IF(INDEX(StdCalcsRefCalcs,$E288,0)&gt;0,INDEX(StdCalcsRefCalcs,$E288,0)),""),1),"")</f>
        <v>2.125</v>
      </c>
      <c r="AI288" s="97">
        <f t="array" ref="AI288">IF($AF288,QUARTILE(IF(G1SelectionMask="x",IF(INDEX(StdCalcsRefCalcs,$E288,0)&gt;0,INDEX(StdCalcsRefCalcs,$E288,0)),""),3),"")</f>
        <v>2.75</v>
      </c>
      <c r="AJ288" s="97">
        <f t="array" ref="AJ288">IF($AF288,MIN(IF(G1SelectionMask="x",IF(INDEX(StdCalcsRefCalcs,$E288,0)&gt;0,INDEX(StdCalcsRefCalcs,$E288,0)),"")),"")</f>
        <v>1.75</v>
      </c>
      <c r="AK288" s="97">
        <f t="array" ref="AK288">IF($AF288,MAX(IF(G1SelectionMask="x",IF(INDEX(StdCalcsRefCalcs,$E288,0)&gt;0,INDEX(StdCalcsRefCalcs,$E288,0)),"")),"")</f>
        <v>3.5</v>
      </c>
      <c r="AL288" s="97">
        <f t="shared" si="26"/>
        <v>2.5227272727272729</v>
      </c>
      <c r="AM288" s="97">
        <f t="array" ref="AM288">IF($AF288,STDEVA(IF(G1SelectionMask="x",IF(INDEX(StdCalcsRefCalcs,$E288,0)&gt;0,INDEX(StdCalcsRefCalcs,$E288,0)),"")),"")</f>
        <v>0.56407607481776667</v>
      </c>
      <c r="AN288" s="98" t="b">
        <f t="shared" si="175"/>
        <v>1</v>
      </c>
      <c r="AO288" s="98">
        <f t="array" ref="AO288">IF($AN288,MEDIAN(IF(G2SelectionMask="x",IF(INDEX(StdCalcsRefCalcs,$E288,0)&gt;0,INDEX(StdCalcsRefCalcs,$E288,0)),"")),"")</f>
        <v>2.5</v>
      </c>
      <c r="AP288" s="98">
        <f t="array" ref="AP288">IF($AN288,QUARTILE(IF(G2SelectionMask="x",IF(INDEX(StdCalcsRefCalcs,$E288,0)&gt;0,INDEX(StdCalcsRefCalcs,$E288,0)),""),1),"")</f>
        <v>2.125</v>
      </c>
      <c r="AQ288" s="98">
        <f t="array" ref="AQ288">IF($AN288,QUARTILE(IF(G2SelectionMask="x",IF(INDEX(StdCalcsRefCalcs,$E288,0)&gt;0,INDEX(StdCalcsRefCalcs,$E288,0)),""),3),"")</f>
        <v>3</v>
      </c>
      <c r="AR288" s="98">
        <f t="array" ref="AR288">IF($AN288,MIN(IF(G2SelectionMask="x",IF(INDEX(StdCalcsRefCalcs,$E288,0)&gt;0,INDEX(StdCalcsRefCalcs,$E288,0)),"")),"")</f>
        <v>1.75</v>
      </c>
      <c r="AS288" s="98">
        <f t="array" ref="AS288">IF($AN288,MAX(IF(G2SelectionMask="x",IF(INDEX(StdCalcsRefCalcs,$E288,0)&gt;0,INDEX(StdCalcsRefCalcs,$E288,0)),"")),"")</f>
        <v>4</v>
      </c>
      <c r="AT288" s="98">
        <f t="shared" si="176"/>
        <v>2.6363636363636362</v>
      </c>
      <c r="AU288" s="98">
        <f t="array" ref="AU288">IF($AN288,STDEVA(IF(G2SelectionMask="x",IF(INDEX(StdCalcsRefCalcs,$E288,0)&gt;0,INDEX(StdCalcsRefCalcs,$E288,0)),"")),"")</f>
        <v>0.7190587281616535</v>
      </c>
      <c r="AV288" s="97" t="b">
        <f t="shared" si="177"/>
        <v>0</v>
      </c>
      <c r="AW288" s="97" t="str">
        <f t="array" ref="AW288">IF($AV288,MEDIAN(IF(G3SelectionMask="x",IF(INDEX(StdCalcsRefCalcs,$E288,0)&gt;0,INDEX(StdCalcsRefCalcs,$E288,0)),"")),"")</f>
        <v/>
      </c>
      <c r="AX288" s="97" t="str">
        <f t="array" ref="AX288">IF($AV288,QUARTILE(IF(G3SelectionMask="x",IF(INDEX(StdCalcsRefCalcs,$E288,0)&gt;0,INDEX(StdCalcsRefCalcs,$E288,0)),""),1),"")</f>
        <v/>
      </c>
      <c r="AY288" s="97" t="str">
        <f t="array" ref="AY288">IF($AV288,QUARTILE(IF(G3SelectionMask="x",IF(INDEX(StdCalcsRefCalcs,$E288,0)&gt;0,INDEX(StdCalcsRefCalcs,$E288,0)),""),3),"")</f>
        <v/>
      </c>
      <c r="AZ288" s="97" t="str">
        <f t="array" ref="AZ288">IF($AV288,MIN(IF(G3SelectionMask="x",IF(INDEX(StdCalcsRefCalcs,$E288,0)&gt;0,INDEX(StdCalcsRefCalcs,$E288,0)),"")),"")</f>
        <v/>
      </c>
      <c r="BA288" s="97" t="str">
        <f t="array" ref="BA288">IF($AV288,MAX(IF(G3SelectionMask="x",IF(INDEX(StdCalcsRefCalcs,$E288,0)&gt;0,INDEX(StdCalcsRefCalcs,$E288,0)),"")),"")</f>
        <v/>
      </c>
      <c r="BB288" s="97" t="str">
        <f t="shared" si="178"/>
        <v/>
      </c>
      <c r="BC288" s="97" t="str">
        <f t="array" ref="BC288">IF($AV288,STDEVA(IF(G3SelectionMask="x",IF(INDEX(StdCalcsRefCalcs,$E288,0)&gt;0,INDEX(StdCalcsRefCalcs,$E288,0)),"")),"")</f>
        <v/>
      </c>
      <c r="BD288" s="98" t="b">
        <f t="shared" si="179"/>
        <v>0</v>
      </c>
      <c r="BE288" s="98" t="str">
        <f t="array" ref="BE288">IF($BD288,MEDIAN(IF(G4SelectionMask="x",IF(INDEX(StdCalcsRefCalcs,$E288,0)&gt;0,INDEX(StdCalcsRefCalcs,$E288,0)),"")),"")</f>
        <v/>
      </c>
      <c r="BF288" s="98" t="str">
        <f t="array" ref="BF288">IF($BD288,QUARTILE(IF(G4SelectionMask="x",IF(INDEX(StdCalcsRefCalcs,$E288,0)&gt;0,INDEX(StdCalcsRefCalcs,$E288,0)),""),1),"")</f>
        <v/>
      </c>
      <c r="BG288" s="98" t="str">
        <f t="array" ref="BG288">IF($BD288,QUARTILE(IF(G4SelectionMask="x",IF(INDEX(StdCalcsRefCalcs,$E288,0)&gt;0,INDEX(StdCalcsRefCalcs,$E288,0)),""),3),"")</f>
        <v/>
      </c>
      <c r="BH288" s="98" t="str">
        <f t="array" ref="BH288">IF($BD288,MIN(IF(G4SelectionMask="x",IF(INDEX(StdCalcsRefCalcs,$E288,0)&gt;0,INDEX(StdCalcsRefCalcs,$E288,0)),"")),"")</f>
        <v/>
      </c>
      <c r="BI288" s="98" t="str">
        <f t="array" ref="BI288">IF($BD288,MAX(IF(G4SelectionMask="x",IF(INDEX(StdCalcsRefCalcs,$E288,0)&gt;0,INDEX(StdCalcsRefCalcs,$E288,0)),"")),"")</f>
        <v/>
      </c>
      <c r="BJ288" s="98" t="str">
        <f t="shared" si="180"/>
        <v/>
      </c>
      <c r="BK288" s="98" t="str">
        <f t="array" ref="BK288">IF($BD288,STDEVA(IF(G4SelectionMask="x",IF(INDEX(StdCalcsRefCalcs,$E288,0)&gt;0,INDEX(StdCalcsRefCalcs,$E288,0)),"")),"")</f>
        <v/>
      </c>
      <c r="BL288" s="97" t="b">
        <f t="shared" si="181"/>
        <v>0</v>
      </c>
      <c r="BM288" s="97" t="str">
        <f t="array" ref="BM288">IF($BL288,MEDIAN(IF(G5SelectionMask="x",IF(INDEX(StdCalcsRefCalcs,$E288,0)&gt;0,INDEX(StdCalcsRefCalcs,$E288,0)),"")),"")</f>
        <v/>
      </c>
      <c r="BN288" s="97" t="str">
        <f t="array" ref="BN288">IF($BL288,QUARTILE(IF(G5SelectionMask="x",IF(INDEX(StdCalcsRefCalcs,$E288,0)&gt;0,INDEX(StdCalcsRefCalcs,$E288,0)),""),1),"")</f>
        <v/>
      </c>
      <c r="BO288" s="97" t="str">
        <f t="array" ref="BO288">IF($BL288,QUARTILE(IF(G5SelectionMask="x",IF(INDEX(StdCalcsRefCalcs,$E288,0)&gt;0,INDEX(StdCalcsRefCalcs,$E288,0)),""),3),"")</f>
        <v/>
      </c>
      <c r="BP288" s="97" t="str">
        <f t="array" ref="BP288">IF($BL288,MIN(IF(G5SelectionMask="x",IF(INDEX(StdCalcsRefCalcs,$E288,0)&gt;0,INDEX(StdCalcsRefCalcs,$E288,0)),"")),"")</f>
        <v/>
      </c>
      <c r="BQ288" s="97" t="str">
        <f t="array" ref="BQ288">IF($BL288,MAX(IF(G5SelectionMask="x",IF(INDEX(StdCalcsRefCalcs,$E288,0)&gt;0,INDEX(StdCalcsRefCalcs,$E288,0)),"")),"")</f>
        <v/>
      </c>
      <c r="BR288" s="97" t="str">
        <f t="shared" si="182"/>
        <v/>
      </c>
      <c r="BS288" s="99" t="str">
        <f t="array" ref="BS288">IF($BL288,STDEVA(IF(G5SelectionMask="x",IF(INDEX(StdCalcsRefCalcs,$E288,0)&gt;0,INDEX(StdCalcsRefCalcs,$E288,0)),"")),"")</f>
        <v/>
      </c>
      <c r="BT288" s="110"/>
      <c r="BU288" s="111">
        <f t="shared" si="204"/>
        <v>2.5</v>
      </c>
      <c r="BV288" s="111">
        <f t="shared" si="204"/>
        <v>2.25</v>
      </c>
      <c r="BW288" s="111">
        <f t="shared" si="204"/>
        <v>2.75</v>
      </c>
      <c r="BX288" s="111">
        <f t="shared" si="204"/>
        <v>1.75</v>
      </c>
      <c r="BY288" s="111">
        <f t="shared" si="204"/>
        <v>2.5</v>
      </c>
      <c r="BZ288" s="111">
        <f t="shared" si="204"/>
        <v>2</v>
      </c>
      <c r="CA288" s="111">
        <f t="shared" si="204"/>
        <v>2.75</v>
      </c>
      <c r="CB288" s="111">
        <f t="shared" si="204"/>
        <v>3.5</v>
      </c>
      <c r="CC288" s="111">
        <f t="shared" si="204"/>
        <v>1.75</v>
      </c>
      <c r="CD288" s="111">
        <f t="shared" si="204"/>
        <v>2.75</v>
      </c>
      <c r="CE288" s="111">
        <f t="shared" si="204"/>
        <v>2.5</v>
      </c>
      <c r="CF288" s="111">
        <f t="shared" si="204"/>
        <v>3.25</v>
      </c>
      <c r="CG288" s="111">
        <f t="shared" si="204"/>
        <v>4</v>
      </c>
      <c r="CH288" s="111">
        <f t="shared" si="204"/>
        <v>2.75</v>
      </c>
      <c r="CI288" s="111">
        <f t="shared" si="204"/>
        <v>1.75</v>
      </c>
    </row>
    <row r="289" spans="1:87" s="75" customFormat="1" ht="13.5" thickBot="1" x14ac:dyDescent="0.25">
      <c r="A289" s="74">
        <f t="shared" si="202"/>
        <v>0</v>
      </c>
      <c r="B289" s="209"/>
      <c r="C289" s="194"/>
      <c r="D289" s="203"/>
      <c r="E289" s="72">
        <f t="shared" si="174"/>
        <v>279</v>
      </c>
      <c r="F289" s="75" t="s">
        <v>1810</v>
      </c>
      <c r="G289" s="75" t="s">
        <v>1748</v>
      </c>
      <c r="H289" s="75" t="s">
        <v>66</v>
      </c>
      <c r="J289" s="75" t="s">
        <v>68</v>
      </c>
      <c r="L289" s="75" t="s">
        <v>1748</v>
      </c>
      <c r="P289" s="97">
        <f t="shared" si="183"/>
        <v>2</v>
      </c>
      <c r="Q289" s="97"/>
      <c r="R289" s="97"/>
      <c r="S289" s="97"/>
      <c r="T289" s="97"/>
      <c r="U289" s="98">
        <f t="shared" si="184"/>
        <v>2.3333333333333335</v>
      </c>
      <c r="V289" s="107">
        <f t="shared" si="185"/>
        <v>2.6666666666666665</v>
      </c>
      <c r="W289" s="107">
        <f t="shared" si="186"/>
        <v>3</v>
      </c>
      <c r="X289" s="107">
        <f t="shared" si="187"/>
        <v>3</v>
      </c>
      <c r="Y289" s="107">
        <f t="shared" si="188"/>
        <v>3</v>
      </c>
      <c r="Z289" s="107">
        <f t="shared" si="189"/>
        <v>2.3333333333333335</v>
      </c>
      <c r="AA289" s="107">
        <f t="shared" si="190"/>
        <v>3.3333333333333335</v>
      </c>
      <c r="AB289" s="107">
        <f t="shared" si="191"/>
        <v>1.6666666666666667</v>
      </c>
      <c r="AC289" s="107">
        <f t="shared" si="192"/>
        <v>2.6666666666666665</v>
      </c>
      <c r="AD289" s="107">
        <f t="shared" si="193"/>
        <v>2.6666666666666665</v>
      </c>
      <c r="AE289" s="107">
        <f t="shared" si="194"/>
        <v>2.3333333333333335</v>
      </c>
      <c r="AF289" s="97" t="b">
        <f t="shared" si="25"/>
        <v>1</v>
      </c>
      <c r="AG289" s="97">
        <f t="array" ref="AG289">IF($AF289,MEDIAN(IF(G1SelectionMask="x",IF(INDEX(StdCalcsRefCalcs,$E289,0)&gt;0,INDEX(StdCalcsRefCalcs,$E289,0)),"")),"")</f>
        <v>2.6666666666666665</v>
      </c>
      <c r="AH289" s="97">
        <f t="array" ref="AH289">IF($AF289,QUARTILE(IF(G1SelectionMask="x",IF(INDEX(StdCalcsRefCalcs,$E289,0)&gt;0,INDEX(StdCalcsRefCalcs,$E289,0)),""),1),"")</f>
        <v>2.3333333333333335</v>
      </c>
      <c r="AI289" s="97">
        <f t="array" ref="AI289">IF($AF289,QUARTILE(IF(G1SelectionMask="x",IF(INDEX(StdCalcsRefCalcs,$E289,0)&gt;0,INDEX(StdCalcsRefCalcs,$E289,0)),""),3),"")</f>
        <v>3</v>
      </c>
      <c r="AJ289" s="97">
        <f t="array" ref="AJ289">IF($AF289,MIN(IF(G1SelectionMask="x",IF(INDEX(StdCalcsRefCalcs,$E289,0)&gt;0,INDEX(StdCalcsRefCalcs,$E289,0)),"")),"")</f>
        <v>1.6666666666666667</v>
      </c>
      <c r="AK289" s="97">
        <f t="array" ref="AK289">IF($AF289,MAX(IF(G1SelectionMask="x",IF(INDEX(StdCalcsRefCalcs,$E289,0)&gt;0,INDEX(StdCalcsRefCalcs,$E289,0)),"")),"")</f>
        <v>3.3333333333333335</v>
      </c>
      <c r="AL289" s="97">
        <f t="shared" si="26"/>
        <v>2.6363636363636362</v>
      </c>
      <c r="AM289" s="97">
        <f t="array" ref="AM289">IF($AF289,STDEVA(IF(G1SelectionMask="x",IF(INDEX(StdCalcsRefCalcs,$E289,0)&gt;0,INDEX(StdCalcsRefCalcs,$E289,0)),"")),"")</f>
        <v>0.45836776730155276</v>
      </c>
      <c r="AN289" s="98" t="b">
        <f t="shared" si="175"/>
        <v>1</v>
      </c>
      <c r="AO289" s="98">
        <f t="array" ref="AO289">IF($AN289,MEDIAN(IF(G2SelectionMask="x",IF(INDEX(StdCalcsRefCalcs,$E289,0)&gt;0,INDEX(StdCalcsRefCalcs,$E289,0)),"")),"")</f>
        <v>2.3333333333333335</v>
      </c>
      <c r="AP289" s="98">
        <f t="array" ref="AP289">IF($AN289,QUARTILE(IF(G2SelectionMask="x",IF(INDEX(StdCalcsRefCalcs,$E289,0)&gt;0,INDEX(StdCalcsRefCalcs,$E289,0)),""),1),"")</f>
        <v>2.3333333333333335</v>
      </c>
      <c r="AQ289" s="98">
        <f t="array" ref="AQ289">IF($AN289,QUARTILE(IF(G2SelectionMask="x",IF(INDEX(StdCalcsRefCalcs,$E289,0)&gt;0,INDEX(StdCalcsRefCalcs,$E289,0)),""),3),"")</f>
        <v>2.833333333333333</v>
      </c>
      <c r="AR289" s="98">
        <f t="array" ref="AR289">IF($AN289,MIN(IF(G2SelectionMask="x",IF(INDEX(StdCalcsRefCalcs,$E289,0)&gt;0,INDEX(StdCalcsRefCalcs,$E289,0)),"")),"")</f>
        <v>1.6666666666666667</v>
      </c>
      <c r="AS289" s="98">
        <f t="array" ref="AS289">IF($AN289,MAX(IF(G2SelectionMask="x",IF(INDEX(StdCalcsRefCalcs,$E289,0)&gt;0,INDEX(StdCalcsRefCalcs,$E289,0)),"")),"")</f>
        <v>3.3333333333333335</v>
      </c>
      <c r="AT289" s="98">
        <f t="shared" si="176"/>
        <v>2.545454545454545</v>
      </c>
      <c r="AU289" s="98">
        <f t="array" ref="AU289">IF($AN289,STDEVA(IF(G2SelectionMask="x",IF(INDEX(StdCalcsRefCalcs,$E289,0)&gt;0,INDEX(StdCalcsRefCalcs,$E289,0)),"")),"")</f>
        <v>0.4539389893593716</v>
      </c>
      <c r="AV289" s="97" t="b">
        <f t="shared" si="177"/>
        <v>0</v>
      </c>
      <c r="AW289" s="97" t="str">
        <f t="array" ref="AW289">IF($AV289,MEDIAN(IF(G3SelectionMask="x",IF(INDEX(StdCalcsRefCalcs,$E289,0)&gt;0,INDEX(StdCalcsRefCalcs,$E289,0)),"")),"")</f>
        <v/>
      </c>
      <c r="AX289" s="97" t="str">
        <f t="array" ref="AX289">IF($AV289,QUARTILE(IF(G3SelectionMask="x",IF(INDEX(StdCalcsRefCalcs,$E289,0)&gt;0,INDEX(StdCalcsRefCalcs,$E289,0)),""),1),"")</f>
        <v/>
      </c>
      <c r="AY289" s="97" t="str">
        <f t="array" ref="AY289">IF($AV289,QUARTILE(IF(G3SelectionMask="x",IF(INDEX(StdCalcsRefCalcs,$E289,0)&gt;0,INDEX(StdCalcsRefCalcs,$E289,0)),""),3),"")</f>
        <v/>
      </c>
      <c r="AZ289" s="97" t="str">
        <f t="array" ref="AZ289">IF($AV289,MIN(IF(G3SelectionMask="x",IF(INDEX(StdCalcsRefCalcs,$E289,0)&gt;0,INDEX(StdCalcsRefCalcs,$E289,0)),"")),"")</f>
        <v/>
      </c>
      <c r="BA289" s="97" t="str">
        <f t="array" ref="BA289">IF($AV289,MAX(IF(G3SelectionMask="x",IF(INDEX(StdCalcsRefCalcs,$E289,0)&gt;0,INDEX(StdCalcsRefCalcs,$E289,0)),"")),"")</f>
        <v/>
      </c>
      <c r="BB289" s="97" t="str">
        <f t="shared" si="178"/>
        <v/>
      </c>
      <c r="BC289" s="97" t="str">
        <f t="array" ref="BC289">IF($AV289,STDEVA(IF(G3SelectionMask="x",IF(INDEX(StdCalcsRefCalcs,$E289,0)&gt;0,INDEX(StdCalcsRefCalcs,$E289,0)),"")),"")</f>
        <v/>
      </c>
      <c r="BD289" s="98" t="b">
        <f t="shared" si="179"/>
        <v>0</v>
      </c>
      <c r="BE289" s="98" t="str">
        <f t="array" ref="BE289">IF($BD289,MEDIAN(IF(G4SelectionMask="x",IF(INDEX(StdCalcsRefCalcs,$E289,0)&gt;0,INDEX(StdCalcsRefCalcs,$E289,0)),"")),"")</f>
        <v/>
      </c>
      <c r="BF289" s="98" t="str">
        <f t="array" ref="BF289">IF($BD289,QUARTILE(IF(G4SelectionMask="x",IF(INDEX(StdCalcsRefCalcs,$E289,0)&gt;0,INDEX(StdCalcsRefCalcs,$E289,0)),""),1),"")</f>
        <v/>
      </c>
      <c r="BG289" s="98" t="str">
        <f t="array" ref="BG289">IF($BD289,QUARTILE(IF(G4SelectionMask="x",IF(INDEX(StdCalcsRefCalcs,$E289,0)&gt;0,INDEX(StdCalcsRefCalcs,$E289,0)),""),3),"")</f>
        <v/>
      </c>
      <c r="BH289" s="98" t="str">
        <f t="array" ref="BH289">IF($BD289,MIN(IF(G4SelectionMask="x",IF(INDEX(StdCalcsRefCalcs,$E289,0)&gt;0,INDEX(StdCalcsRefCalcs,$E289,0)),"")),"")</f>
        <v/>
      </c>
      <c r="BI289" s="98" t="str">
        <f t="array" ref="BI289">IF($BD289,MAX(IF(G4SelectionMask="x",IF(INDEX(StdCalcsRefCalcs,$E289,0)&gt;0,INDEX(StdCalcsRefCalcs,$E289,0)),"")),"")</f>
        <v/>
      </c>
      <c r="BJ289" s="98" t="str">
        <f t="shared" si="180"/>
        <v/>
      </c>
      <c r="BK289" s="98" t="str">
        <f t="array" ref="BK289">IF($BD289,STDEVA(IF(G4SelectionMask="x",IF(INDEX(StdCalcsRefCalcs,$E289,0)&gt;0,INDEX(StdCalcsRefCalcs,$E289,0)),"")),"")</f>
        <v/>
      </c>
      <c r="BL289" s="97" t="b">
        <f t="shared" si="181"/>
        <v>0</v>
      </c>
      <c r="BM289" s="97" t="str">
        <f t="array" ref="BM289">IF($BL289,MEDIAN(IF(G5SelectionMask="x",IF(INDEX(StdCalcsRefCalcs,$E289,0)&gt;0,INDEX(StdCalcsRefCalcs,$E289,0)),"")),"")</f>
        <v/>
      </c>
      <c r="BN289" s="97" t="str">
        <f t="array" ref="BN289">IF($BL289,QUARTILE(IF(G5SelectionMask="x",IF(INDEX(StdCalcsRefCalcs,$E289,0)&gt;0,INDEX(StdCalcsRefCalcs,$E289,0)),""),1),"")</f>
        <v/>
      </c>
      <c r="BO289" s="97" t="str">
        <f t="array" ref="BO289">IF($BL289,QUARTILE(IF(G5SelectionMask="x",IF(INDEX(StdCalcsRefCalcs,$E289,0)&gt;0,INDEX(StdCalcsRefCalcs,$E289,0)),""),3),"")</f>
        <v/>
      </c>
      <c r="BP289" s="97" t="str">
        <f t="array" ref="BP289">IF($BL289,MIN(IF(G5SelectionMask="x",IF(INDEX(StdCalcsRefCalcs,$E289,0)&gt;0,INDEX(StdCalcsRefCalcs,$E289,0)),"")),"")</f>
        <v/>
      </c>
      <c r="BQ289" s="97" t="str">
        <f t="array" ref="BQ289">IF($BL289,MAX(IF(G5SelectionMask="x",IF(INDEX(StdCalcsRefCalcs,$E289,0)&gt;0,INDEX(StdCalcsRefCalcs,$E289,0)),"")),"")</f>
        <v/>
      </c>
      <c r="BR289" s="97" t="str">
        <f t="shared" si="182"/>
        <v/>
      </c>
      <c r="BS289" s="99" t="str">
        <f t="array" ref="BS289">IF($BL289,STDEVA(IF(G5SelectionMask="x",IF(INDEX(StdCalcsRefCalcs,$E289,0)&gt;0,INDEX(StdCalcsRefCalcs,$E289,0)),"")),"")</f>
        <v/>
      </c>
      <c r="BT289" s="110"/>
      <c r="BU289" s="111">
        <f t="shared" si="204"/>
        <v>2</v>
      </c>
      <c r="BV289" s="111">
        <f t="shared" si="204"/>
        <v>2.3333333333333335</v>
      </c>
      <c r="BW289" s="111">
        <f t="shared" si="204"/>
        <v>2.6666666666666665</v>
      </c>
      <c r="BX289" s="111">
        <f t="shared" si="204"/>
        <v>3</v>
      </c>
      <c r="BY289" s="111">
        <f t="shared" si="204"/>
        <v>3</v>
      </c>
      <c r="BZ289" s="111">
        <f t="shared" si="204"/>
        <v>3</v>
      </c>
      <c r="CA289" s="111">
        <f t="shared" si="204"/>
        <v>2.3333333333333335</v>
      </c>
      <c r="CB289" s="111">
        <f t="shared" si="204"/>
        <v>3.3333333333333335</v>
      </c>
      <c r="CC289" s="111">
        <f t="shared" si="204"/>
        <v>1.6666666666666667</v>
      </c>
      <c r="CD289" s="111">
        <f t="shared" si="204"/>
        <v>2.6666666666666665</v>
      </c>
      <c r="CE289" s="111">
        <f t="shared" si="204"/>
        <v>2.6666666666666665</v>
      </c>
      <c r="CF289" s="111">
        <f t="shared" si="204"/>
        <v>2.3333333333333335</v>
      </c>
      <c r="CG289" s="111">
        <f t="shared" si="204"/>
        <v>2.3333333333333335</v>
      </c>
      <c r="CH289" s="111">
        <f t="shared" si="204"/>
        <v>2.3333333333333335</v>
      </c>
      <c r="CI289" s="111">
        <f t="shared" si="204"/>
        <v>2.3333333333333335</v>
      </c>
    </row>
    <row r="290" spans="1:87" s="75" customFormat="1" ht="26.25" thickBot="1" x14ac:dyDescent="0.25">
      <c r="A290" s="74">
        <f t="shared" si="202"/>
        <v>0</v>
      </c>
      <c r="B290" s="209"/>
      <c r="C290" s="194"/>
      <c r="D290" s="55" t="s">
        <v>69</v>
      </c>
      <c r="E290" s="72">
        <f t="shared" si="174"/>
        <v>280</v>
      </c>
      <c r="F290" s="75" t="s">
        <v>1781</v>
      </c>
      <c r="G290" s="75" t="s">
        <v>69</v>
      </c>
      <c r="H290" s="75" t="s">
        <v>66</v>
      </c>
      <c r="J290" s="75" t="s">
        <v>69</v>
      </c>
      <c r="P290" s="97">
        <f t="shared" si="183"/>
        <v>2.1428571428571428</v>
      </c>
      <c r="Q290" s="97"/>
      <c r="R290" s="97"/>
      <c r="S290" s="97"/>
      <c r="T290" s="97"/>
      <c r="U290" s="98">
        <f t="shared" si="184"/>
        <v>2.4285714285714284</v>
      </c>
      <c r="V290" s="107">
        <f t="shared" si="185"/>
        <v>2.5714285714285716</v>
      </c>
      <c r="W290" s="107">
        <f t="shared" si="186"/>
        <v>2.1428571428571428</v>
      </c>
      <c r="X290" s="107">
        <f t="shared" si="187"/>
        <v>2.7142857142857144</v>
      </c>
      <c r="Y290" s="107">
        <f t="shared" si="188"/>
        <v>2.4285714285714284</v>
      </c>
      <c r="Z290" s="107">
        <f t="shared" si="189"/>
        <v>2.7142857142857144</v>
      </c>
      <c r="AA290" s="107">
        <f t="shared" si="190"/>
        <v>2.8571428571428572</v>
      </c>
      <c r="AB290" s="107">
        <f t="shared" si="191"/>
        <v>2.7142857142857144</v>
      </c>
      <c r="AC290" s="107">
        <f t="shared" si="192"/>
        <v>2</v>
      </c>
      <c r="AD290" s="107">
        <f t="shared" si="193"/>
        <v>2.5714285714285716</v>
      </c>
      <c r="AE290" s="107">
        <f t="shared" si="194"/>
        <v>2.2857142857142856</v>
      </c>
      <c r="AF290" s="97" t="b">
        <f t="shared" si="25"/>
        <v>1</v>
      </c>
      <c r="AG290" s="97">
        <f t="array" ref="AG290">IF($AF290,MEDIAN(IF(G1SelectionMask="x",IF(INDEX(StdCalcsRefCalcs,$E290,0)&gt;0,INDEX(StdCalcsRefCalcs,$E290,0)),"")),"")</f>
        <v>2.5714285714285716</v>
      </c>
      <c r="AH290" s="97">
        <f t="array" ref="AH290">IF($AF290,QUARTILE(IF(G1SelectionMask="x",IF(INDEX(StdCalcsRefCalcs,$E290,0)&gt;0,INDEX(StdCalcsRefCalcs,$E290,0)),""),1),"")</f>
        <v>2.3571428571428568</v>
      </c>
      <c r="AI290" s="97">
        <f t="array" ref="AI290">IF($AF290,QUARTILE(IF(G1SelectionMask="x",IF(INDEX(StdCalcsRefCalcs,$E290,0)&gt;0,INDEX(StdCalcsRefCalcs,$E290,0)),""),3),"")</f>
        <v>2.7142857142857144</v>
      </c>
      <c r="AJ290" s="97">
        <f t="array" ref="AJ290">IF($AF290,MIN(IF(G1SelectionMask="x",IF(INDEX(StdCalcsRefCalcs,$E290,0)&gt;0,INDEX(StdCalcsRefCalcs,$E290,0)),"")),"")</f>
        <v>2</v>
      </c>
      <c r="AK290" s="97">
        <f t="array" ref="AK290">IF($AF290,MAX(IF(G1SelectionMask="x",IF(INDEX(StdCalcsRefCalcs,$E290,0)&gt;0,INDEX(StdCalcsRefCalcs,$E290,0)),"")),"")</f>
        <v>2.8571428571428572</v>
      </c>
      <c r="AL290" s="97">
        <f t="shared" si="26"/>
        <v>2.4935064935064939</v>
      </c>
      <c r="AM290" s="97">
        <f t="array" ref="AM290">IF($AF290,STDEVA(IF(G1SelectionMask="x",IF(INDEX(StdCalcsRefCalcs,$E290,0)&gt;0,INDEX(StdCalcsRefCalcs,$E290,0)),"")),"")</f>
        <v>0.26621792794193766</v>
      </c>
      <c r="AN290" s="98" t="b">
        <f t="shared" si="175"/>
        <v>1</v>
      </c>
      <c r="AO290" s="98">
        <f t="array" ref="AO290">IF($AN290,MEDIAN(IF(G2SelectionMask="x",IF(INDEX(StdCalcsRefCalcs,$E290,0)&gt;0,INDEX(StdCalcsRefCalcs,$E290,0)),"")),"")</f>
        <v>2.5714285714285716</v>
      </c>
      <c r="AP290" s="98">
        <f t="array" ref="AP290">IF($AN290,QUARTILE(IF(G2SelectionMask="x",IF(INDEX(StdCalcsRefCalcs,$E290,0)&gt;0,INDEX(StdCalcsRefCalcs,$E290,0)),""),1),"")</f>
        <v>2.4285714285714284</v>
      </c>
      <c r="AQ290" s="98">
        <f t="array" ref="AQ290">IF($AN290,QUARTILE(IF(G2SelectionMask="x",IF(INDEX(StdCalcsRefCalcs,$E290,0)&gt;0,INDEX(StdCalcsRefCalcs,$E290,0)),""),3),"")</f>
        <v>2.7142857142857144</v>
      </c>
      <c r="AR290" s="98">
        <f t="array" ref="AR290">IF($AN290,MIN(IF(G2SelectionMask="x",IF(INDEX(StdCalcsRefCalcs,$E290,0)&gt;0,INDEX(StdCalcsRefCalcs,$E290,0)),"")),"")</f>
        <v>1.7142857142857142</v>
      </c>
      <c r="AS290" s="98">
        <f t="array" ref="AS290">IF($AN290,MAX(IF(G2SelectionMask="x",IF(INDEX(StdCalcsRefCalcs,$E290,0)&gt;0,INDEX(StdCalcsRefCalcs,$E290,0)),"")),"")</f>
        <v>3.2857142857142856</v>
      </c>
      <c r="AT290" s="98">
        <f t="shared" si="176"/>
        <v>2.5454545454545454</v>
      </c>
      <c r="AU290" s="98">
        <f t="array" ref="AU290">IF($AN290,STDEVA(IF(G2SelectionMask="x",IF(INDEX(StdCalcsRefCalcs,$E290,0)&gt;0,INDEX(StdCalcsRefCalcs,$E290,0)),"")),"")</f>
        <v>0.38765744302855515</v>
      </c>
      <c r="AV290" s="97" t="b">
        <f t="shared" si="177"/>
        <v>0</v>
      </c>
      <c r="AW290" s="97" t="str">
        <f t="array" ref="AW290">IF($AV290,MEDIAN(IF(G3SelectionMask="x",IF(INDEX(StdCalcsRefCalcs,$E290,0)&gt;0,INDEX(StdCalcsRefCalcs,$E290,0)),"")),"")</f>
        <v/>
      </c>
      <c r="AX290" s="97" t="str">
        <f t="array" ref="AX290">IF($AV290,QUARTILE(IF(G3SelectionMask="x",IF(INDEX(StdCalcsRefCalcs,$E290,0)&gt;0,INDEX(StdCalcsRefCalcs,$E290,0)),""),1),"")</f>
        <v/>
      </c>
      <c r="AY290" s="97" t="str">
        <f t="array" ref="AY290">IF($AV290,QUARTILE(IF(G3SelectionMask="x",IF(INDEX(StdCalcsRefCalcs,$E290,0)&gt;0,INDEX(StdCalcsRefCalcs,$E290,0)),""),3),"")</f>
        <v/>
      </c>
      <c r="AZ290" s="97" t="str">
        <f t="array" ref="AZ290">IF($AV290,MIN(IF(G3SelectionMask="x",IF(INDEX(StdCalcsRefCalcs,$E290,0)&gt;0,INDEX(StdCalcsRefCalcs,$E290,0)),"")),"")</f>
        <v/>
      </c>
      <c r="BA290" s="97" t="str">
        <f t="array" ref="BA290">IF($AV290,MAX(IF(G3SelectionMask="x",IF(INDEX(StdCalcsRefCalcs,$E290,0)&gt;0,INDEX(StdCalcsRefCalcs,$E290,0)),"")),"")</f>
        <v/>
      </c>
      <c r="BB290" s="97" t="str">
        <f t="shared" si="178"/>
        <v/>
      </c>
      <c r="BC290" s="97" t="str">
        <f t="array" ref="BC290">IF($AV290,STDEVA(IF(G3SelectionMask="x",IF(INDEX(StdCalcsRefCalcs,$E290,0)&gt;0,INDEX(StdCalcsRefCalcs,$E290,0)),"")),"")</f>
        <v/>
      </c>
      <c r="BD290" s="98" t="b">
        <f t="shared" si="179"/>
        <v>0</v>
      </c>
      <c r="BE290" s="98" t="str">
        <f t="array" ref="BE290">IF($BD290,MEDIAN(IF(G4SelectionMask="x",IF(INDEX(StdCalcsRefCalcs,$E290,0)&gt;0,INDEX(StdCalcsRefCalcs,$E290,0)),"")),"")</f>
        <v/>
      </c>
      <c r="BF290" s="98" t="str">
        <f t="array" ref="BF290">IF($BD290,QUARTILE(IF(G4SelectionMask="x",IF(INDEX(StdCalcsRefCalcs,$E290,0)&gt;0,INDEX(StdCalcsRefCalcs,$E290,0)),""),1),"")</f>
        <v/>
      </c>
      <c r="BG290" s="98" t="str">
        <f t="array" ref="BG290">IF($BD290,QUARTILE(IF(G4SelectionMask="x",IF(INDEX(StdCalcsRefCalcs,$E290,0)&gt;0,INDEX(StdCalcsRefCalcs,$E290,0)),""),3),"")</f>
        <v/>
      </c>
      <c r="BH290" s="98" t="str">
        <f t="array" ref="BH290">IF($BD290,MIN(IF(G4SelectionMask="x",IF(INDEX(StdCalcsRefCalcs,$E290,0)&gt;0,INDEX(StdCalcsRefCalcs,$E290,0)),"")),"")</f>
        <v/>
      </c>
      <c r="BI290" s="98" t="str">
        <f t="array" ref="BI290">IF($BD290,MAX(IF(G4SelectionMask="x",IF(INDEX(StdCalcsRefCalcs,$E290,0)&gt;0,INDEX(StdCalcsRefCalcs,$E290,0)),"")),"")</f>
        <v/>
      </c>
      <c r="BJ290" s="98" t="str">
        <f t="shared" si="180"/>
        <v/>
      </c>
      <c r="BK290" s="98" t="str">
        <f t="array" ref="BK290">IF($BD290,STDEVA(IF(G4SelectionMask="x",IF(INDEX(StdCalcsRefCalcs,$E290,0)&gt;0,INDEX(StdCalcsRefCalcs,$E290,0)),"")),"")</f>
        <v/>
      </c>
      <c r="BL290" s="97" t="b">
        <f t="shared" si="181"/>
        <v>0</v>
      </c>
      <c r="BM290" s="97" t="str">
        <f t="array" ref="BM290">IF($BL290,MEDIAN(IF(G5SelectionMask="x",IF(INDEX(StdCalcsRefCalcs,$E290,0)&gt;0,INDEX(StdCalcsRefCalcs,$E290,0)),"")),"")</f>
        <v/>
      </c>
      <c r="BN290" s="97" t="str">
        <f t="array" ref="BN290">IF($BL290,QUARTILE(IF(G5SelectionMask="x",IF(INDEX(StdCalcsRefCalcs,$E290,0)&gt;0,INDEX(StdCalcsRefCalcs,$E290,0)),""),1),"")</f>
        <v/>
      </c>
      <c r="BO290" s="97" t="str">
        <f t="array" ref="BO290">IF($BL290,QUARTILE(IF(G5SelectionMask="x",IF(INDEX(StdCalcsRefCalcs,$E290,0)&gt;0,INDEX(StdCalcsRefCalcs,$E290,0)),""),3),"")</f>
        <v/>
      </c>
      <c r="BP290" s="97" t="str">
        <f t="array" ref="BP290">IF($BL290,MIN(IF(G5SelectionMask="x",IF(INDEX(StdCalcsRefCalcs,$E290,0)&gt;0,INDEX(StdCalcsRefCalcs,$E290,0)),"")),"")</f>
        <v/>
      </c>
      <c r="BQ290" s="97" t="str">
        <f t="array" ref="BQ290">IF($BL290,MAX(IF(G5SelectionMask="x",IF(INDEX(StdCalcsRefCalcs,$E290,0)&gt;0,INDEX(StdCalcsRefCalcs,$E290,0)),"")),"")</f>
        <v/>
      </c>
      <c r="BR290" s="97" t="str">
        <f t="shared" si="182"/>
        <v/>
      </c>
      <c r="BS290" s="99" t="str">
        <f t="array" ref="BS290">IF($BL290,STDEVA(IF(G5SelectionMask="x",IF(INDEX(StdCalcsRefCalcs,$E290,0)&gt;0,INDEX(StdCalcsRefCalcs,$E290,0)),"")),"")</f>
        <v/>
      </c>
      <c r="BT290" s="110"/>
      <c r="BU290" s="111">
        <f t="shared" ref="BU290:CI292" si="205">IFERROR(IF(COUNTIFS(RawDataTopics,$J290,INDEX(RawDataAllData,0,BU$9),"")&lt;=RuleofNPercent*COUNTIFS(RawDataTopics,$J290),AVERAGEIF(RawDataTopics,$J290,INDEX(RawDataAllData,0,BU$9)),""),"")</f>
        <v>2.1428571428571428</v>
      </c>
      <c r="BV290" s="111">
        <f t="shared" si="205"/>
        <v>2.4285714285714284</v>
      </c>
      <c r="BW290" s="111">
        <f t="shared" si="205"/>
        <v>2.5714285714285716</v>
      </c>
      <c r="BX290" s="111">
        <f t="shared" si="205"/>
        <v>2.1428571428571428</v>
      </c>
      <c r="BY290" s="111">
        <f t="shared" si="205"/>
        <v>2.7142857142857144</v>
      </c>
      <c r="BZ290" s="111">
        <f t="shared" si="205"/>
        <v>2.4285714285714284</v>
      </c>
      <c r="CA290" s="111">
        <f t="shared" si="205"/>
        <v>2.7142857142857144</v>
      </c>
      <c r="CB290" s="111">
        <f t="shared" si="205"/>
        <v>2.8571428571428572</v>
      </c>
      <c r="CC290" s="111">
        <f t="shared" si="205"/>
        <v>2.7142857142857144</v>
      </c>
      <c r="CD290" s="111">
        <f t="shared" si="205"/>
        <v>2</v>
      </c>
      <c r="CE290" s="111">
        <f t="shared" si="205"/>
        <v>2.5714285714285716</v>
      </c>
      <c r="CF290" s="111">
        <f t="shared" si="205"/>
        <v>2.2857142857142856</v>
      </c>
      <c r="CG290" s="111">
        <f t="shared" si="205"/>
        <v>1.7142857142857142</v>
      </c>
      <c r="CH290" s="111">
        <f t="shared" si="205"/>
        <v>2.4285714285714284</v>
      </c>
      <c r="CI290" s="111">
        <f t="shared" si="205"/>
        <v>3.2857142857142856</v>
      </c>
    </row>
    <row r="291" spans="1:87" s="75" customFormat="1" ht="26.25" thickBot="1" x14ac:dyDescent="0.25">
      <c r="A291" s="74">
        <f t="shared" ref="A291:A309" si="206">IF(SelectCapabilities="x",,ERROR)</f>
        <v>0</v>
      </c>
      <c r="B291" s="209"/>
      <c r="C291" s="194"/>
      <c r="D291" s="55" t="s">
        <v>71</v>
      </c>
      <c r="E291" s="72">
        <f t="shared" si="174"/>
        <v>281</v>
      </c>
      <c r="F291" s="75" t="s">
        <v>1782</v>
      </c>
      <c r="G291" s="75" t="s">
        <v>71</v>
      </c>
      <c r="H291" s="75" t="s">
        <v>66</v>
      </c>
      <c r="J291" s="75" t="s">
        <v>71</v>
      </c>
      <c r="P291" s="97">
        <f t="shared" si="183"/>
        <v>2.7857142857142856</v>
      </c>
      <c r="Q291" s="97"/>
      <c r="R291" s="97"/>
      <c r="S291" s="97"/>
      <c r="T291" s="97"/>
      <c r="U291" s="98">
        <f t="shared" si="184"/>
        <v>2.5</v>
      </c>
      <c r="V291" s="107">
        <f t="shared" si="185"/>
        <v>3</v>
      </c>
      <c r="W291" s="107">
        <f t="shared" si="186"/>
        <v>2.3571428571428572</v>
      </c>
      <c r="X291" s="107">
        <f t="shared" si="187"/>
        <v>2.5714285714285716</v>
      </c>
      <c r="Y291" s="107">
        <f t="shared" si="188"/>
        <v>2.5</v>
      </c>
      <c r="Z291" s="107">
        <f t="shared" si="189"/>
        <v>2.0714285714285716</v>
      </c>
      <c r="AA291" s="107">
        <f t="shared" si="190"/>
        <v>2.7142857142857144</v>
      </c>
      <c r="AB291" s="107">
        <f t="shared" si="191"/>
        <v>2.6428571428571428</v>
      </c>
      <c r="AC291" s="107">
        <f t="shared" si="192"/>
        <v>2.7857142857142856</v>
      </c>
      <c r="AD291" s="107">
        <f t="shared" si="193"/>
        <v>2.1428571428571428</v>
      </c>
      <c r="AE291" s="107">
        <f t="shared" si="194"/>
        <v>2.2857142857142856</v>
      </c>
      <c r="AF291" s="97" t="b">
        <f t="shared" si="25"/>
        <v>1</v>
      </c>
      <c r="AG291" s="97">
        <f t="array" ref="AG291">IF($AF291,MEDIAN(IF(G1SelectionMask="x",IF(INDEX(StdCalcsRefCalcs,$E291,0)&gt;0,INDEX(StdCalcsRefCalcs,$E291,0)),"")),"")</f>
        <v>2.5</v>
      </c>
      <c r="AH291" s="97">
        <f t="array" ref="AH291">IF($AF291,QUARTILE(IF(G1SelectionMask="x",IF(INDEX(StdCalcsRefCalcs,$E291,0)&gt;0,INDEX(StdCalcsRefCalcs,$E291,0)),""),1),"")</f>
        <v>2.3214285714285712</v>
      </c>
      <c r="AI291" s="97">
        <f t="array" ref="AI291">IF($AF291,QUARTILE(IF(G1SelectionMask="x",IF(INDEX(StdCalcsRefCalcs,$E291,0)&gt;0,INDEX(StdCalcsRefCalcs,$E291,0)),""),3),"")</f>
        <v>2.6785714285714288</v>
      </c>
      <c r="AJ291" s="97">
        <f t="array" ref="AJ291">IF($AF291,MIN(IF(G1SelectionMask="x",IF(INDEX(StdCalcsRefCalcs,$E291,0)&gt;0,INDEX(StdCalcsRefCalcs,$E291,0)),"")),"")</f>
        <v>2.0714285714285716</v>
      </c>
      <c r="AK291" s="97">
        <f t="array" ref="AK291">IF($AF291,MAX(IF(G1SelectionMask="x",IF(INDEX(StdCalcsRefCalcs,$E291,0)&gt;0,INDEX(StdCalcsRefCalcs,$E291,0)),"")),"")</f>
        <v>3</v>
      </c>
      <c r="AL291" s="97">
        <f t="shared" si="26"/>
        <v>2.5064935064935061</v>
      </c>
      <c r="AM291" s="97">
        <f t="array" ref="AM291">IF($AF291,STDEVA(IF(G1SelectionMask="x",IF(INDEX(StdCalcsRefCalcs,$E291,0)&gt;0,INDEX(StdCalcsRefCalcs,$E291,0)),"")),"")</f>
        <v>0.27931137159191544</v>
      </c>
      <c r="AN291" s="98" t="b">
        <f t="shared" si="175"/>
        <v>1</v>
      </c>
      <c r="AO291" s="98">
        <f t="array" ref="AO291">IF($AN291,MEDIAN(IF(G2SelectionMask="x",IF(INDEX(StdCalcsRefCalcs,$E291,0)&gt;0,INDEX(StdCalcsRefCalcs,$E291,0)),"")),"")</f>
        <v>2.5</v>
      </c>
      <c r="AP291" s="98">
        <f t="array" ref="AP291">IF($AN291,QUARTILE(IF(G2SelectionMask="x",IF(INDEX(StdCalcsRefCalcs,$E291,0)&gt;0,INDEX(StdCalcsRefCalcs,$E291,0)),""),1),"")</f>
        <v>2.3571428571428568</v>
      </c>
      <c r="AQ291" s="98">
        <f t="array" ref="AQ291">IF($AN291,QUARTILE(IF(G2SelectionMask="x",IF(INDEX(StdCalcsRefCalcs,$E291,0)&gt;0,INDEX(StdCalcsRefCalcs,$E291,0)),""),3),"")</f>
        <v>2.6785714285714288</v>
      </c>
      <c r="AR291" s="98">
        <f t="array" ref="AR291">IF($AN291,MIN(IF(G2SelectionMask="x",IF(INDEX(StdCalcsRefCalcs,$E291,0)&gt;0,INDEX(StdCalcsRefCalcs,$E291,0)),"")),"")</f>
        <v>2.1428571428571428</v>
      </c>
      <c r="AS291" s="98">
        <f t="array" ref="AS291">IF($AN291,MAX(IF(G2SelectionMask="x",IF(INDEX(StdCalcsRefCalcs,$E291,0)&gt;0,INDEX(StdCalcsRefCalcs,$E291,0)),"")),"")</f>
        <v>3</v>
      </c>
      <c r="AT291" s="98">
        <f t="shared" si="176"/>
        <v>2.5194805194805192</v>
      </c>
      <c r="AU291" s="98">
        <f t="array" ref="AU291">IF($AN291,STDEVA(IF(G2SelectionMask="x",IF(INDEX(StdCalcsRefCalcs,$E291,0)&gt;0,INDEX(StdCalcsRefCalcs,$E291,0)),"")),"")</f>
        <v>0.24967511357294378</v>
      </c>
      <c r="AV291" s="97" t="b">
        <f t="shared" si="177"/>
        <v>0</v>
      </c>
      <c r="AW291" s="97" t="str">
        <f t="array" ref="AW291">IF($AV291,MEDIAN(IF(G3SelectionMask="x",IF(INDEX(StdCalcsRefCalcs,$E291,0)&gt;0,INDEX(StdCalcsRefCalcs,$E291,0)),"")),"")</f>
        <v/>
      </c>
      <c r="AX291" s="97" t="str">
        <f t="array" ref="AX291">IF($AV291,QUARTILE(IF(G3SelectionMask="x",IF(INDEX(StdCalcsRefCalcs,$E291,0)&gt;0,INDEX(StdCalcsRefCalcs,$E291,0)),""),1),"")</f>
        <v/>
      </c>
      <c r="AY291" s="97" t="str">
        <f t="array" ref="AY291">IF($AV291,QUARTILE(IF(G3SelectionMask="x",IF(INDEX(StdCalcsRefCalcs,$E291,0)&gt;0,INDEX(StdCalcsRefCalcs,$E291,0)),""),3),"")</f>
        <v/>
      </c>
      <c r="AZ291" s="97" t="str">
        <f t="array" ref="AZ291">IF($AV291,MIN(IF(G3SelectionMask="x",IF(INDEX(StdCalcsRefCalcs,$E291,0)&gt;0,INDEX(StdCalcsRefCalcs,$E291,0)),"")),"")</f>
        <v/>
      </c>
      <c r="BA291" s="97" t="str">
        <f t="array" ref="BA291">IF($AV291,MAX(IF(G3SelectionMask="x",IF(INDEX(StdCalcsRefCalcs,$E291,0)&gt;0,INDEX(StdCalcsRefCalcs,$E291,0)),"")),"")</f>
        <v/>
      </c>
      <c r="BB291" s="97" t="str">
        <f t="shared" si="178"/>
        <v/>
      </c>
      <c r="BC291" s="97" t="str">
        <f t="array" ref="BC291">IF($AV291,STDEVA(IF(G3SelectionMask="x",IF(INDEX(StdCalcsRefCalcs,$E291,0)&gt;0,INDEX(StdCalcsRefCalcs,$E291,0)),"")),"")</f>
        <v/>
      </c>
      <c r="BD291" s="98" t="b">
        <f t="shared" si="179"/>
        <v>0</v>
      </c>
      <c r="BE291" s="98" t="str">
        <f t="array" ref="BE291">IF($BD291,MEDIAN(IF(G4SelectionMask="x",IF(INDEX(StdCalcsRefCalcs,$E291,0)&gt;0,INDEX(StdCalcsRefCalcs,$E291,0)),"")),"")</f>
        <v/>
      </c>
      <c r="BF291" s="98" t="str">
        <f t="array" ref="BF291">IF($BD291,QUARTILE(IF(G4SelectionMask="x",IF(INDEX(StdCalcsRefCalcs,$E291,0)&gt;0,INDEX(StdCalcsRefCalcs,$E291,0)),""),1),"")</f>
        <v/>
      </c>
      <c r="BG291" s="98" t="str">
        <f t="array" ref="BG291">IF($BD291,QUARTILE(IF(G4SelectionMask="x",IF(INDEX(StdCalcsRefCalcs,$E291,0)&gt;0,INDEX(StdCalcsRefCalcs,$E291,0)),""),3),"")</f>
        <v/>
      </c>
      <c r="BH291" s="98" t="str">
        <f t="array" ref="BH291">IF($BD291,MIN(IF(G4SelectionMask="x",IF(INDEX(StdCalcsRefCalcs,$E291,0)&gt;0,INDEX(StdCalcsRefCalcs,$E291,0)),"")),"")</f>
        <v/>
      </c>
      <c r="BI291" s="98" t="str">
        <f t="array" ref="BI291">IF($BD291,MAX(IF(G4SelectionMask="x",IF(INDEX(StdCalcsRefCalcs,$E291,0)&gt;0,INDEX(StdCalcsRefCalcs,$E291,0)),"")),"")</f>
        <v/>
      </c>
      <c r="BJ291" s="98" t="str">
        <f t="shared" si="180"/>
        <v/>
      </c>
      <c r="BK291" s="98" t="str">
        <f t="array" ref="BK291">IF($BD291,STDEVA(IF(G4SelectionMask="x",IF(INDEX(StdCalcsRefCalcs,$E291,0)&gt;0,INDEX(StdCalcsRefCalcs,$E291,0)),"")),"")</f>
        <v/>
      </c>
      <c r="BL291" s="97" t="b">
        <f t="shared" si="181"/>
        <v>0</v>
      </c>
      <c r="BM291" s="97" t="str">
        <f t="array" ref="BM291">IF($BL291,MEDIAN(IF(G5SelectionMask="x",IF(INDEX(StdCalcsRefCalcs,$E291,0)&gt;0,INDEX(StdCalcsRefCalcs,$E291,0)),"")),"")</f>
        <v/>
      </c>
      <c r="BN291" s="97" t="str">
        <f t="array" ref="BN291">IF($BL291,QUARTILE(IF(G5SelectionMask="x",IF(INDEX(StdCalcsRefCalcs,$E291,0)&gt;0,INDEX(StdCalcsRefCalcs,$E291,0)),""),1),"")</f>
        <v/>
      </c>
      <c r="BO291" s="97" t="str">
        <f t="array" ref="BO291">IF($BL291,QUARTILE(IF(G5SelectionMask="x",IF(INDEX(StdCalcsRefCalcs,$E291,0)&gt;0,INDEX(StdCalcsRefCalcs,$E291,0)),""),3),"")</f>
        <v/>
      </c>
      <c r="BP291" s="97" t="str">
        <f t="array" ref="BP291">IF($BL291,MIN(IF(G5SelectionMask="x",IF(INDEX(StdCalcsRefCalcs,$E291,0)&gt;0,INDEX(StdCalcsRefCalcs,$E291,0)),"")),"")</f>
        <v/>
      </c>
      <c r="BQ291" s="97" t="str">
        <f t="array" ref="BQ291">IF($BL291,MAX(IF(G5SelectionMask="x",IF(INDEX(StdCalcsRefCalcs,$E291,0)&gt;0,INDEX(StdCalcsRefCalcs,$E291,0)),"")),"")</f>
        <v/>
      </c>
      <c r="BR291" s="97" t="str">
        <f t="shared" si="182"/>
        <v/>
      </c>
      <c r="BS291" s="99" t="str">
        <f t="array" ref="BS291">IF($BL291,STDEVA(IF(G5SelectionMask="x",IF(INDEX(StdCalcsRefCalcs,$E291,0)&gt;0,INDEX(StdCalcsRefCalcs,$E291,0)),"")),"")</f>
        <v/>
      </c>
      <c r="BT291" s="110"/>
      <c r="BU291" s="111">
        <f t="shared" si="205"/>
        <v>2.7857142857142856</v>
      </c>
      <c r="BV291" s="111">
        <f t="shared" si="205"/>
        <v>2.5</v>
      </c>
      <c r="BW291" s="111">
        <f t="shared" si="205"/>
        <v>3</v>
      </c>
      <c r="BX291" s="111">
        <f t="shared" si="205"/>
        <v>2.3571428571428572</v>
      </c>
      <c r="BY291" s="111">
        <f t="shared" si="205"/>
        <v>2.5714285714285716</v>
      </c>
      <c r="BZ291" s="111">
        <f t="shared" si="205"/>
        <v>2.5</v>
      </c>
      <c r="CA291" s="111">
        <f t="shared" si="205"/>
        <v>2.0714285714285716</v>
      </c>
      <c r="CB291" s="111">
        <f t="shared" si="205"/>
        <v>2.7142857142857144</v>
      </c>
      <c r="CC291" s="111">
        <f t="shared" si="205"/>
        <v>2.6428571428571428</v>
      </c>
      <c r="CD291" s="111">
        <f t="shared" si="205"/>
        <v>2.7857142857142856</v>
      </c>
      <c r="CE291" s="111">
        <f t="shared" si="205"/>
        <v>2.1428571428571428</v>
      </c>
      <c r="CF291" s="111">
        <f t="shared" si="205"/>
        <v>2.2857142857142856</v>
      </c>
      <c r="CG291" s="111">
        <f t="shared" si="205"/>
        <v>2.4285714285714284</v>
      </c>
      <c r="CH291" s="111">
        <f t="shared" si="205"/>
        <v>2.2142857142857144</v>
      </c>
      <c r="CI291" s="111">
        <f t="shared" si="205"/>
        <v>2.7142857142857144</v>
      </c>
    </row>
    <row r="292" spans="1:87" s="75" customFormat="1" x14ac:dyDescent="0.2">
      <c r="A292" s="74">
        <f t="shared" si="206"/>
        <v>0</v>
      </c>
      <c r="B292" s="209"/>
      <c r="C292" s="193" t="s">
        <v>63</v>
      </c>
      <c r="D292" s="202" t="s">
        <v>64</v>
      </c>
      <c r="E292" s="72">
        <f t="shared" si="174"/>
        <v>282</v>
      </c>
      <c r="F292" s="75" t="s">
        <v>1783</v>
      </c>
      <c r="G292" s="75" t="s">
        <v>283</v>
      </c>
      <c r="H292" s="75" t="s">
        <v>63</v>
      </c>
      <c r="J292" s="75" t="s">
        <v>64</v>
      </c>
      <c r="P292" s="97">
        <f t="shared" si="183"/>
        <v>2.375</v>
      </c>
      <c r="Q292" s="97"/>
      <c r="R292" s="97"/>
      <c r="S292" s="97"/>
      <c r="T292" s="97"/>
      <c r="U292" s="98">
        <f t="shared" si="184"/>
        <v>2.75</v>
      </c>
      <c r="V292" s="107">
        <f t="shared" si="185"/>
        <v>2.625</v>
      </c>
      <c r="W292" s="107">
        <f t="shared" si="186"/>
        <v>2.875</v>
      </c>
      <c r="X292" s="107">
        <f t="shared" si="187"/>
        <v>2.625</v>
      </c>
      <c r="Y292" s="107">
        <f t="shared" si="188"/>
        <v>2.5</v>
      </c>
      <c r="Z292" s="107">
        <f t="shared" si="189"/>
        <v>2.4583333333333335</v>
      </c>
      <c r="AA292" s="107">
        <f t="shared" si="190"/>
        <v>2.5</v>
      </c>
      <c r="AB292" s="107">
        <f t="shared" si="191"/>
        <v>2.4166666666666665</v>
      </c>
      <c r="AC292" s="107">
        <f t="shared" si="192"/>
        <v>2.25</v>
      </c>
      <c r="AD292" s="107">
        <f t="shared" si="193"/>
        <v>2.2083333333333335</v>
      </c>
      <c r="AE292" s="107">
        <f t="shared" si="194"/>
        <v>2.625</v>
      </c>
      <c r="AF292" s="97" t="b">
        <f t="shared" si="25"/>
        <v>1</v>
      </c>
      <c r="AG292" s="97">
        <f t="array" ref="AG292">IF($AF292,MEDIAN(IF(G1SelectionMask="x",IF(INDEX(StdCalcsRefCalcs,$E292,0)&gt;0,INDEX(StdCalcsRefCalcs,$E292,0)),"")),"")</f>
        <v>2.5</v>
      </c>
      <c r="AH292" s="97">
        <f t="array" ref="AH292">IF($AF292,QUARTILE(IF(G1SelectionMask="x",IF(INDEX(StdCalcsRefCalcs,$E292,0)&gt;0,INDEX(StdCalcsRefCalcs,$E292,0)),""),1),"")</f>
        <v>2.4375</v>
      </c>
      <c r="AI292" s="97">
        <f t="array" ref="AI292">IF($AF292,QUARTILE(IF(G1SelectionMask="x",IF(INDEX(StdCalcsRefCalcs,$E292,0)&gt;0,INDEX(StdCalcsRefCalcs,$E292,0)),""),3),"")</f>
        <v>2.625</v>
      </c>
      <c r="AJ292" s="97">
        <f t="array" ref="AJ292">IF($AF292,MIN(IF(G1SelectionMask="x",IF(INDEX(StdCalcsRefCalcs,$E292,0)&gt;0,INDEX(StdCalcsRefCalcs,$E292,0)),"")),"")</f>
        <v>2.2083333333333335</v>
      </c>
      <c r="AK292" s="97">
        <f t="array" ref="AK292">IF($AF292,MAX(IF(G1SelectionMask="x",IF(INDEX(StdCalcsRefCalcs,$E292,0)&gt;0,INDEX(StdCalcsRefCalcs,$E292,0)),"")),"")</f>
        <v>2.875</v>
      </c>
      <c r="AL292" s="97">
        <f t="shared" si="26"/>
        <v>2.5303030303030307</v>
      </c>
      <c r="AM292" s="97">
        <f t="array" ref="AM292">IF($AF292,STDEVA(IF(G1SelectionMask="x",IF(INDEX(StdCalcsRefCalcs,$E292,0)&gt;0,INDEX(StdCalcsRefCalcs,$E292,0)),"")),"")</f>
        <v>0.19903491902150985</v>
      </c>
      <c r="AN292" s="98" t="b">
        <f t="shared" si="175"/>
        <v>1</v>
      </c>
      <c r="AO292" s="98">
        <f t="array" ref="AO292">IF($AN292,MEDIAN(IF(G2SelectionMask="x",IF(INDEX(StdCalcsRefCalcs,$E292,0)&gt;0,INDEX(StdCalcsRefCalcs,$E292,0)),"")),"")</f>
        <v>2.5</v>
      </c>
      <c r="AP292" s="98">
        <f t="array" ref="AP292">IF($AN292,QUARTILE(IF(G2SelectionMask="x",IF(INDEX(StdCalcsRefCalcs,$E292,0)&gt;0,INDEX(StdCalcsRefCalcs,$E292,0)),""),1),"")</f>
        <v>2.3125</v>
      </c>
      <c r="AQ292" s="98">
        <f t="array" ref="AQ292">IF($AN292,QUARTILE(IF(G2SelectionMask="x",IF(INDEX(StdCalcsRefCalcs,$E292,0)&gt;0,INDEX(StdCalcsRefCalcs,$E292,0)),""),3),"")</f>
        <v>2.625</v>
      </c>
      <c r="AR292" s="98">
        <f t="array" ref="AR292">IF($AN292,MIN(IF(G2SelectionMask="x",IF(INDEX(StdCalcsRefCalcs,$E292,0)&gt;0,INDEX(StdCalcsRefCalcs,$E292,0)),"")),"")</f>
        <v>2.0416666666666665</v>
      </c>
      <c r="AS292" s="98">
        <f t="array" ref="AS292">IF($AN292,MAX(IF(G2SelectionMask="x",IF(INDEX(StdCalcsRefCalcs,$E292,0)&gt;0,INDEX(StdCalcsRefCalcs,$E292,0)),"")),"")</f>
        <v>2.75</v>
      </c>
      <c r="AT292" s="98">
        <f t="shared" si="176"/>
        <v>2.4545454545454546</v>
      </c>
      <c r="AU292" s="98">
        <f t="array" ref="AU292">IF($AN292,STDEVA(IF(G2SelectionMask="x",IF(INDEX(StdCalcsRefCalcs,$E292,0)&gt;0,INDEX(StdCalcsRefCalcs,$E292,0)),"")),"")</f>
        <v>0.21766959021657228</v>
      </c>
      <c r="AV292" s="97" t="b">
        <f t="shared" si="177"/>
        <v>0</v>
      </c>
      <c r="AW292" s="97" t="str">
        <f t="array" ref="AW292">IF($AV292,MEDIAN(IF(G3SelectionMask="x",IF(INDEX(StdCalcsRefCalcs,$E292,0)&gt;0,INDEX(StdCalcsRefCalcs,$E292,0)),"")),"")</f>
        <v/>
      </c>
      <c r="AX292" s="97" t="str">
        <f t="array" ref="AX292">IF($AV292,QUARTILE(IF(G3SelectionMask="x",IF(INDEX(StdCalcsRefCalcs,$E292,0)&gt;0,INDEX(StdCalcsRefCalcs,$E292,0)),""),1),"")</f>
        <v/>
      </c>
      <c r="AY292" s="97" t="str">
        <f t="array" ref="AY292">IF($AV292,QUARTILE(IF(G3SelectionMask="x",IF(INDEX(StdCalcsRefCalcs,$E292,0)&gt;0,INDEX(StdCalcsRefCalcs,$E292,0)),""),3),"")</f>
        <v/>
      </c>
      <c r="AZ292" s="97" t="str">
        <f t="array" ref="AZ292">IF($AV292,MIN(IF(G3SelectionMask="x",IF(INDEX(StdCalcsRefCalcs,$E292,0)&gt;0,INDEX(StdCalcsRefCalcs,$E292,0)),"")),"")</f>
        <v/>
      </c>
      <c r="BA292" s="97" t="str">
        <f t="array" ref="BA292">IF($AV292,MAX(IF(G3SelectionMask="x",IF(INDEX(StdCalcsRefCalcs,$E292,0)&gt;0,INDEX(StdCalcsRefCalcs,$E292,0)),"")),"")</f>
        <v/>
      </c>
      <c r="BB292" s="97" t="str">
        <f t="shared" si="178"/>
        <v/>
      </c>
      <c r="BC292" s="97" t="str">
        <f t="array" ref="BC292">IF($AV292,STDEVA(IF(G3SelectionMask="x",IF(INDEX(StdCalcsRefCalcs,$E292,0)&gt;0,INDEX(StdCalcsRefCalcs,$E292,0)),"")),"")</f>
        <v/>
      </c>
      <c r="BD292" s="98" t="b">
        <f t="shared" si="179"/>
        <v>0</v>
      </c>
      <c r="BE292" s="98" t="str">
        <f t="array" ref="BE292">IF($BD292,MEDIAN(IF(G4SelectionMask="x",IF(INDEX(StdCalcsRefCalcs,$E292,0)&gt;0,INDEX(StdCalcsRefCalcs,$E292,0)),"")),"")</f>
        <v/>
      </c>
      <c r="BF292" s="98" t="str">
        <f t="array" ref="BF292">IF($BD292,QUARTILE(IF(G4SelectionMask="x",IF(INDEX(StdCalcsRefCalcs,$E292,0)&gt;0,INDEX(StdCalcsRefCalcs,$E292,0)),""),1),"")</f>
        <v/>
      </c>
      <c r="BG292" s="98" t="str">
        <f t="array" ref="BG292">IF($BD292,QUARTILE(IF(G4SelectionMask="x",IF(INDEX(StdCalcsRefCalcs,$E292,0)&gt;0,INDEX(StdCalcsRefCalcs,$E292,0)),""),3),"")</f>
        <v/>
      </c>
      <c r="BH292" s="98" t="str">
        <f t="array" ref="BH292">IF($BD292,MIN(IF(G4SelectionMask="x",IF(INDEX(StdCalcsRefCalcs,$E292,0)&gt;0,INDEX(StdCalcsRefCalcs,$E292,0)),"")),"")</f>
        <v/>
      </c>
      <c r="BI292" s="98" t="str">
        <f t="array" ref="BI292">IF($BD292,MAX(IF(G4SelectionMask="x",IF(INDEX(StdCalcsRefCalcs,$E292,0)&gt;0,INDEX(StdCalcsRefCalcs,$E292,0)),"")),"")</f>
        <v/>
      </c>
      <c r="BJ292" s="98" t="str">
        <f t="shared" si="180"/>
        <v/>
      </c>
      <c r="BK292" s="98" t="str">
        <f t="array" ref="BK292">IF($BD292,STDEVA(IF(G4SelectionMask="x",IF(INDEX(StdCalcsRefCalcs,$E292,0)&gt;0,INDEX(StdCalcsRefCalcs,$E292,0)),"")),"")</f>
        <v/>
      </c>
      <c r="BL292" s="97" t="b">
        <f t="shared" si="181"/>
        <v>0</v>
      </c>
      <c r="BM292" s="97" t="str">
        <f t="array" ref="BM292">IF($BL292,MEDIAN(IF(G5SelectionMask="x",IF(INDEX(StdCalcsRefCalcs,$E292,0)&gt;0,INDEX(StdCalcsRefCalcs,$E292,0)),"")),"")</f>
        <v/>
      </c>
      <c r="BN292" s="97" t="str">
        <f t="array" ref="BN292">IF($BL292,QUARTILE(IF(G5SelectionMask="x",IF(INDEX(StdCalcsRefCalcs,$E292,0)&gt;0,INDEX(StdCalcsRefCalcs,$E292,0)),""),1),"")</f>
        <v/>
      </c>
      <c r="BO292" s="97" t="str">
        <f t="array" ref="BO292">IF($BL292,QUARTILE(IF(G5SelectionMask="x",IF(INDEX(StdCalcsRefCalcs,$E292,0)&gt;0,INDEX(StdCalcsRefCalcs,$E292,0)),""),3),"")</f>
        <v/>
      </c>
      <c r="BP292" s="97" t="str">
        <f t="array" ref="BP292">IF($BL292,MIN(IF(G5SelectionMask="x",IF(INDEX(StdCalcsRefCalcs,$E292,0)&gt;0,INDEX(StdCalcsRefCalcs,$E292,0)),"")),"")</f>
        <v/>
      </c>
      <c r="BQ292" s="97" t="str">
        <f t="array" ref="BQ292">IF($BL292,MAX(IF(G5SelectionMask="x",IF(INDEX(StdCalcsRefCalcs,$E292,0)&gt;0,INDEX(StdCalcsRefCalcs,$E292,0)),"")),"")</f>
        <v/>
      </c>
      <c r="BR292" s="97" t="str">
        <f t="shared" si="182"/>
        <v/>
      </c>
      <c r="BS292" s="99" t="str">
        <f t="array" ref="BS292">IF($BL292,STDEVA(IF(G5SelectionMask="x",IF(INDEX(StdCalcsRefCalcs,$E292,0)&gt;0,INDEX(StdCalcsRefCalcs,$E292,0)),"")),"")</f>
        <v/>
      </c>
      <c r="BT292" s="110"/>
      <c r="BU292" s="111">
        <f t="shared" si="205"/>
        <v>2.375</v>
      </c>
      <c r="BV292" s="111">
        <f t="shared" si="205"/>
        <v>2.75</v>
      </c>
      <c r="BW292" s="111">
        <f t="shared" si="205"/>
        <v>2.625</v>
      </c>
      <c r="BX292" s="111">
        <f t="shared" si="205"/>
        <v>2.875</v>
      </c>
      <c r="BY292" s="111">
        <f t="shared" si="205"/>
        <v>2.625</v>
      </c>
      <c r="BZ292" s="111">
        <f t="shared" si="205"/>
        <v>2.5</v>
      </c>
      <c r="CA292" s="111">
        <f t="shared" si="205"/>
        <v>2.4583333333333335</v>
      </c>
      <c r="CB292" s="111">
        <f t="shared" si="205"/>
        <v>2.5</v>
      </c>
      <c r="CC292" s="111">
        <f t="shared" si="205"/>
        <v>2.4166666666666665</v>
      </c>
      <c r="CD292" s="111">
        <f t="shared" si="205"/>
        <v>2.25</v>
      </c>
      <c r="CE292" s="111">
        <f t="shared" si="205"/>
        <v>2.2083333333333335</v>
      </c>
      <c r="CF292" s="111">
        <f t="shared" si="205"/>
        <v>2.625</v>
      </c>
      <c r="CG292" s="111">
        <f t="shared" si="205"/>
        <v>2.0416666666666665</v>
      </c>
      <c r="CH292" s="111">
        <f t="shared" si="205"/>
        <v>2.5</v>
      </c>
      <c r="CI292" s="111">
        <f t="shared" si="205"/>
        <v>2.2083333333333335</v>
      </c>
    </row>
    <row r="293" spans="1:87" s="75" customFormat="1" x14ac:dyDescent="0.2">
      <c r="A293" s="74">
        <f t="shared" si="206"/>
        <v>0</v>
      </c>
      <c r="B293" s="209"/>
      <c r="C293" s="194"/>
      <c r="D293" s="203"/>
      <c r="E293" s="72">
        <f t="shared" si="174"/>
        <v>283</v>
      </c>
      <c r="F293" s="75" t="s">
        <v>1811</v>
      </c>
      <c r="G293" s="75" t="s">
        <v>1742</v>
      </c>
      <c r="H293" s="75" t="s">
        <v>63</v>
      </c>
      <c r="J293" s="75" t="s">
        <v>64</v>
      </c>
      <c r="L293" s="75" t="s">
        <v>1742</v>
      </c>
      <c r="P293" s="97">
        <f t="shared" si="183"/>
        <v>3</v>
      </c>
      <c r="Q293" s="97"/>
      <c r="R293" s="97"/>
      <c r="S293" s="97"/>
      <c r="T293" s="97"/>
      <c r="U293" s="98">
        <f t="shared" si="184"/>
        <v>3.3333333333333335</v>
      </c>
      <c r="V293" s="107">
        <f t="shared" si="185"/>
        <v>1.6666666666666667</v>
      </c>
      <c r="W293" s="107">
        <f t="shared" si="186"/>
        <v>3</v>
      </c>
      <c r="X293" s="107">
        <f t="shared" si="187"/>
        <v>2.3333333333333335</v>
      </c>
      <c r="Y293" s="107">
        <f t="shared" si="188"/>
        <v>2</v>
      </c>
      <c r="Z293" s="107">
        <f t="shared" si="189"/>
        <v>3</v>
      </c>
      <c r="AA293" s="107">
        <f t="shared" si="190"/>
        <v>1.3333333333333333</v>
      </c>
      <c r="AB293" s="107">
        <f t="shared" si="191"/>
        <v>3</v>
      </c>
      <c r="AC293" s="107">
        <f t="shared" si="192"/>
        <v>1.6666666666666667</v>
      </c>
      <c r="AD293" s="107">
        <f t="shared" si="193"/>
        <v>2.3333333333333335</v>
      </c>
      <c r="AE293" s="107">
        <f t="shared" si="194"/>
        <v>2.3333333333333335</v>
      </c>
      <c r="AF293" s="97" t="b">
        <f t="shared" si="25"/>
        <v>1</v>
      </c>
      <c r="AG293" s="97">
        <f t="array" ref="AG293">IF($AF293,MEDIAN(IF(G1SelectionMask="x",IF(INDEX(StdCalcsRefCalcs,$E293,0)&gt;0,INDEX(StdCalcsRefCalcs,$E293,0)),"")),"")</f>
        <v>2.3333333333333335</v>
      </c>
      <c r="AH293" s="97">
        <f t="array" ref="AH293">IF($AF293,QUARTILE(IF(G1SelectionMask="x",IF(INDEX(StdCalcsRefCalcs,$E293,0)&gt;0,INDEX(StdCalcsRefCalcs,$E293,0)),""),1),"")</f>
        <v>1.8333333333333335</v>
      </c>
      <c r="AI293" s="97">
        <f t="array" ref="AI293">IF($AF293,QUARTILE(IF(G1SelectionMask="x",IF(INDEX(StdCalcsRefCalcs,$E293,0)&gt;0,INDEX(StdCalcsRefCalcs,$E293,0)),""),3),"")</f>
        <v>3</v>
      </c>
      <c r="AJ293" s="97">
        <f t="array" ref="AJ293">IF($AF293,MIN(IF(G1SelectionMask="x",IF(INDEX(StdCalcsRefCalcs,$E293,0)&gt;0,INDEX(StdCalcsRefCalcs,$E293,0)),"")),"")</f>
        <v>1.3333333333333333</v>
      </c>
      <c r="AK293" s="97">
        <f t="array" ref="AK293">IF($AF293,MAX(IF(G1SelectionMask="x",IF(INDEX(StdCalcsRefCalcs,$E293,0)&gt;0,INDEX(StdCalcsRefCalcs,$E293,0)),"")),"")</f>
        <v>3.3333333333333335</v>
      </c>
      <c r="AL293" s="97">
        <f t="shared" si="26"/>
        <v>2.3636363636363638</v>
      </c>
      <c r="AM293" s="97">
        <f t="array" ref="AM293">IF($AF293,STDEVA(IF(G1SelectionMask="x",IF(INDEX(StdCalcsRefCalcs,$E293,0)&gt;0,INDEX(StdCalcsRefCalcs,$E293,0)),"")),"")</f>
        <v>0.65751291418741975</v>
      </c>
      <c r="AN293" s="98" t="b">
        <f t="shared" si="175"/>
        <v>1</v>
      </c>
      <c r="AO293" s="98">
        <f t="array" ref="AO293">IF($AN293,MEDIAN(IF(G2SelectionMask="x",IF(INDEX(StdCalcsRefCalcs,$E293,0)&gt;0,INDEX(StdCalcsRefCalcs,$E293,0)),"")),"")</f>
        <v>2.3333333333333335</v>
      </c>
      <c r="AP293" s="98">
        <f t="array" ref="AP293">IF($AN293,QUARTILE(IF(G2SelectionMask="x",IF(INDEX(StdCalcsRefCalcs,$E293,0)&gt;0,INDEX(StdCalcsRefCalcs,$E293,0)),""),1),"")</f>
        <v>1.8333333333333335</v>
      </c>
      <c r="AQ293" s="98">
        <f t="array" ref="AQ293">IF($AN293,QUARTILE(IF(G2SelectionMask="x",IF(INDEX(StdCalcsRefCalcs,$E293,0)&gt;0,INDEX(StdCalcsRefCalcs,$E293,0)),""),3),"")</f>
        <v>2.666666666666667</v>
      </c>
      <c r="AR293" s="98">
        <f t="array" ref="AR293">IF($AN293,MIN(IF(G2SelectionMask="x",IF(INDEX(StdCalcsRefCalcs,$E293,0)&gt;0,INDEX(StdCalcsRefCalcs,$E293,0)),"")),"")</f>
        <v>1.3333333333333333</v>
      </c>
      <c r="AS293" s="98">
        <f t="array" ref="AS293">IF($AN293,MAX(IF(G2SelectionMask="x",IF(INDEX(StdCalcsRefCalcs,$E293,0)&gt;0,INDEX(StdCalcsRefCalcs,$E293,0)),"")),"")</f>
        <v>3.3333333333333335</v>
      </c>
      <c r="AT293" s="98">
        <f t="shared" si="176"/>
        <v>2.3030303030303028</v>
      </c>
      <c r="AU293" s="98">
        <f t="array" ref="AU293">IF($AN293,STDEVA(IF(G2SelectionMask="x",IF(INDEX(StdCalcsRefCalcs,$E293,0)&gt;0,INDEX(StdCalcsRefCalcs,$E293,0)),"")),"")</f>
        <v>0.67419986246324271</v>
      </c>
      <c r="AV293" s="97" t="b">
        <f t="shared" si="177"/>
        <v>0</v>
      </c>
      <c r="AW293" s="97" t="str">
        <f t="array" ref="AW293">IF($AV293,MEDIAN(IF(G3SelectionMask="x",IF(INDEX(StdCalcsRefCalcs,$E293,0)&gt;0,INDEX(StdCalcsRefCalcs,$E293,0)),"")),"")</f>
        <v/>
      </c>
      <c r="AX293" s="97" t="str">
        <f t="array" ref="AX293">IF($AV293,QUARTILE(IF(G3SelectionMask="x",IF(INDEX(StdCalcsRefCalcs,$E293,0)&gt;0,INDEX(StdCalcsRefCalcs,$E293,0)),""),1),"")</f>
        <v/>
      </c>
      <c r="AY293" s="97" t="str">
        <f t="array" ref="AY293">IF($AV293,QUARTILE(IF(G3SelectionMask="x",IF(INDEX(StdCalcsRefCalcs,$E293,0)&gt;0,INDEX(StdCalcsRefCalcs,$E293,0)),""),3),"")</f>
        <v/>
      </c>
      <c r="AZ293" s="97" t="str">
        <f t="array" ref="AZ293">IF($AV293,MIN(IF(G3SelectionMask="x",IF(INDEX(StdCalcsRefCalcs,$E293,0)&gt;0,INDEX(StdCalcsRefCalcs,$E293,0)),"")),"")</f>
        <v/>
      </c>
      <c r="BA293" s="97" t="str">
        <f t="array" ref="BA293">IF($AV293,MAX(IF(G3SelectionMask="x",IF(INDEX(StdCalcsRefCalcs,$E293,0)&gt;0,INDEX(StdCalcsRefCalcs,$E293,0)),"")),"")</f>
        <v/>
      </c>
      <c r="BB293" s="97" t="str">
        <f t="shared" si="178"/>
        <v/>
      </c>
      <c r="BC293" s="97" t="str">
        <f t="array" ref="BC293">IF($AV293,STDEVA(IF(G3SelectionMask="x",IF(INDEX(StdCalcsRefCalcs,$E293,0)&gt;0,INDEX(StdCalcsRefCalcs,$E293,0)),"")),"")</f>
        <v/>
      </c>
      <c r="BD293" s="98" t="b">
        <f t="shared" si="179"/>
        <v>0</v>
      </c>
      <c r="BE293" s="98" t="str">
        <f t="array" ref="BE293">IF($BD293,MEDIAN(IF(G4SelectionMask="x",IF(INDEX(StdCalcsRefCalcs,$E293,0)&gt;0,INDEX(StdCalcsRefCalcs,$E293,0)),"")),"")</f>
        <v/>
      </c>
      <c r="BF293" s="98" t="str">
        <f t="array" ref="BF293">IF($BD293,QUARTILE(IF(G4SelectionMask="x",IF(INDEX(StdCalcsRefCalcs,$E293,0)&gt;0,INDEX(StdCalcsRefCalcs,$E293,0)),""),1),"")</f>
        <v/>
      </c>
      <c r="BG293" s="98" t="str">
        <f t="array" ref="BG293">IF($BD293,QUARTILE(IF(G4SelectionMask="x",IF(INDEX(StdCalcsRefCalcs,$E293,0)&gt;0,INDEX(StdCalcsRefCalcs,$E293,0)),""),3),"")</f>
        <v/>
      </c>
      <c r="BH293" s="98" t="str">
        <f t="array" ref="BH293">IF($BD293,MIN(IF(G4SelectionMask="x",IF(INDEX(StdCalcsRefCalcs,$E293,0)&gt;0,INDEX(StdCalcsRefCalcs,$E293,0)),"")),"")</f>
        <v/>
      </c>
      <c r="BI293" s="98" t="str">
        <f t="array" ref="BI293">IF($BD293,MAX(IF(G4SelectionMask="x",IF(INDEX(StdCalcsRefCalcs,$E293,0)&gt;0,INDEX(StdCalcsRefCalcs,$E293,0)),"")),"")</f>
        <v/>
      </c>
      <c r="BJ293" s="98" t="str">
        <f t="shared" si="180"/>
        <v/>
      </c>
      <c r="BK293" s="98" t="str">
        <f t="array" ref="BK293">IF($BD293,STDEVA(IF(G4SelectionMask="x",IF(INDEX(StdCalcsRefCalcs,$E293,0)&gt;0,INDEX(StdCalcsRefCalcs,$E293,0)),"")),"")</f>
        <v/>
      </c>
      <c r="BL293" s="97" t="b">
        <f t="shared" si="181"/>
        <v>0</v>
      </c>
      <c r="BM293" s="97" t="str">
        <f t="array" ref="BM293">IF($BL293,MEDIAN(IF(G5SelectionMask="x",IF(INDEX(StdCalcsRefCalcs,$E293,0)&gt;0,INDEX(StdCalcsRefCalcs,$E293,0)),"")),"")</f>
        <v/>
      </c>
      <c r="BN293" s="97" t="str">
        <f t="array" ref="BN293">IF($BL293,QUARTILE(IF(G5SelectionMask="x",IF(INDEX(StdCalcsRefCalcs,$E293,0)&gt;0,INDEX(StdCalcsRefCalcs,$E293,0)),""),1),"")</f>
        <v/>
      </c>
      <c r="BO293" s="97" t="str">
        <f t="array" ref="BO293">IF($BL293,QUARTILE(IF(G5SelectionMask="x",IF(INDEX(StdCalcsRefCalcs,$E293,0)&gt;0,INDEX(StdCalcsRefCalcs,$E293,0)),""),3),"")</f>
        <v/>
      </c>
      <c r="BP293" s="97" t="str">
        <f t="array" ref="BP293">IF($BL293,MIN(IF(G5SelectionMask="x",IF(INDEX(StdCalcsRefCalcs,$E293,0)&gt;0,INDEX(StdCalcsRefCalcs,$E293,0)),"")),"")</f>
        <v/>
      </c>
      <c r="BQ293" s="97" t="str">
        <f t="array" ref="BQ293">IF($BL293,MAX(IF(G5SelectionMask="x",IF(INDEX(StdCalcsRefCalcs,$E293,0)&gt;0,INDEX(StdCalcsRefCalcs,$E293,0)),"")),"")</f>
        <v/>
      </c>
      <c r="BR293" s="97" t="str">
        <f t="shared" si="182"/>
        <v/>
      </c>
      <c r="BS293" s="99" t="str">
        <f t="array" ref="BS293">IF($BL293,STDEVA(IF(G5SelectionMask="x",IF(INDEX(StdCalcsRefCalcs,$E293,0)&gt;0,INDEX(StdCalcsRefCalcs,$E293,0)),"")),"")</f>
        <v/>
      </c>
      <c r="BT293" s="110"/>
      <c r="BU293" s="111">
        <f t="shared" ref="BU293:CI297" si="207">IFERROR(IF(COUNTIFS(RawDataSubtopics,$L293,INDEX(RawDataAllData,0,BU$9),"")&lt;=RuleofNPercent*COUNTIFS(RawDataSubtopics,$L293),AVERAGEIF(RawDataSubtopics,$L293,INDEX(RawDataAllData,0,BU$9)),""),"")</f>
        <v>3</v>
      </c>
      <c r="BV293" s="111">
        <f t="shared" si="207"/>
        <v>3.3333333333333335</v>
      </c>
      <c r="BW293" s="111">
        <f t="shared" si="207"/>
        <v>1.6666666666666667</v>
      </c>
      <c r="BX293" s="111">
        <f t="shared" si="207"/>
        <v>3</v>
      </c>
      <c r="BY293" s="111">
        <f t="shared" si="207"/>
        <v>2.3333333333333335</v>
      </c>
      <c r="BZ293" s="111">
        <f t="shared" si="207"/>
        <v>2</v>
      </c>
      <c r="CA293" s="111">
        <f t="shared" si="207"/>
        <v>3</v>
      </c>
      <c r="CB293" s="111">
        <f t="shared" si="207"/>
        <v>1.3333333333333333</v>
      </c>
      <c r="CC293" s="111">
        <f t="shared" si="207"/>
        <v>3</v>
      </c>
      <c r="CD293" s="111">
        <f t="shared" si="207"/>
        <v>1.6666666666666667</v>
      </c>
      <c r="CE293" s="111">
        <f t="shared" si="207"/>
        <v>2.3333333333333335</v>
      </c>
      <c r="CF293" s="111">
        <f t="shared" si="207"/>
        <v>2.3333333333333335</v>
      </c>
      <c r="CG293" s="111">
        <f t="shared" si="207"/>
        <v>2</v>
      </c>
      <c r="CH293" s="111">
        <f t="shared" si="207"/>
        <v>1.6666666666666667</v>
      </c>
      <c r="CI293" s="111">
        <f t="shared" si="207"/>
        <v>3.3333333333333335</v>
      </c>
    </row>
    <row r="294" spans="1:87" s="75" customFormat="1" x14ac:dyDescent="0.2">
      <c r="A294" s="74">
        <f t="shared" si="206"/>
        <v>0</v>
      </c>
      <c r="B294" s="209"/>
      <c r="C294" s="194"/>
      <c r="D294" s="203"/>
      <c r="E294" s="72">
        <f t="shared" si="174"/>
        <v>284</v>
      </c>
      <c r="F294" s="75" t="s">
        <v>1812</v>
      </c>
      <c r="G294" s="75" t="s">
        <v>1743</v>
      </c>
      <c r="H294" s="75" t="s">
        <v>63</v>
      </c>
      <c r="J294" s="75" t="s">
        <v>64</v>
      </c>
      <c r="L294" s="75" t="s">
        <v>1743</v>
      </c>
      <c r="P294" s="97">
        <f t="shared" si="183"/>
        <v>2</v>
      </c>
      <c r="Q294" s="97"/>
      <c r="R294" s="97"/>
      <c r="S294" s="97"/>
      <c r="T294" s="97"/>
      <c r="U294" s="98">
        <f t="shared" si="184"/>
        <v>2.75</v>
      </c>
      <c r="V294" s="107">
        <f t="shared" si="185"/>
        <v>2.25</v>
      </c>
      <c r="W294" s="107">
        <f t="shared" si="186"/>
        <v>3</v>
      </c>
      <c r="X294" s="107">
        <f t="shared" si="187"/>
        <v>2.75</v>
      </c>
      <c r="Y294" s="107">
        <f t="shared" si="188"/>
        <v>2.75</v>
      </c>
      <c r="Z294" s="107">
        <f t="shared" si="189"/>
        <v>1.5</v>
      </c>
      <c r="AA294" s="107">
        <f t="shared" si="190"/>
        <v>3</v>
      </c>
      <c r="AB294" s="107">
        <f t="shared" si="191"/>
        <v>3.25</v>
      </c>
      <c r="AC294" s="107">
        <f t="shared" si="192"/>
        <v>1.25</v>
      </c>
      <c r="AD294" s="107">
        <f t="shared" si="193"/>
        <v>1.75</v>
      </c>
      <c r="AE294" s="107">
        <f t="shared" si="194"/>
        <v>2.25</v>
      </c>
      <c r="AF294" s="97" t="b">
        <f t="shared" si="25"/>
        <v>1</v>
      </c>
      <c r="AG294" s="97">
        <f t="array" ref="AG294">IF($AF294,MEDIAN(IF(G1SelectionMask="x",IF(INDEX(StdCalcsRefCalcs,$E294,0)&gt;0,INDEX(StdCalcsRefCalcs,$E294,0)),"")),"")</f>
        <v>2.75</v>
      </c>
      <c r="AH294" s="97">
        <f t="array" ref="AH294">IF($AF294,QUARTILE(IF(G1SelectionMask="x",IF(INDEX(StdCalcsRefCalcs,$E294,0)&gt;0,INDEX(StdCalcsRefCalcs,$E294,0)),""),1),"")</f>
        <v>2</v>
      </c>
      <c r="AI294" s="97">
        <f t="array" ref="AI294">IF($AF294,QUARTILE(IF(G1SelectionMask="x",IF(INDEX(StdCalcsRefCalcs,$E294,0)&gt;0,INDEX(StdCalcsRefCalcs,$E294,0)),""),3),"")</f>
        <v>2.875</v>
      </c>
      <c r="AJ294" s="97">
        <f t="array" ref="AJ294">IF($AF294,MIN(IF(G1SelectionMask="x",IF(INDEX(StdCalcsRefCalcs,$E294,0)&gt;0,INDEX(StdCalcsRefCalcs,$E294,0)),"")),"")</f>
        <v>1.25</v>
      </c>
      <c r="AK294" s="97">
        <f t="array" ref="AK294">IF($AF294,MAX(IF(G1SelectionMask="x",IF(INDEX(StdCalcsRefCalcs,$E294,0)&gt;0,INDEX(StdCalcsRefCalcs,$E294,0)),"")),"")</f>
        <v>3.25</v>
      </c>
      <c r="AL294" s="97">
        <f t="shared" si="26"/>
        <v>2.4090909090909092</v>
      </c>
      <c r="AM294" s="97">
        <f t="array" ref="AM294">IF($AF294,STDEVA(IF(G1SelectionMask="x",IF(INDEX(StdCalcsRefCalcs,$E294,0)&gt;0,INDEX(StdCalcsRefCalcs,$E294,0)),"")),"")</f>
        <v>0.66400985753909603</v>
      </c>
      <c r="AN294" s="98" t="b">
        <f t="shared" si="175"/>
        <v>1</v>
      </c>
      <c r="AO294" s="98">
        <f t="array" ref="AO294">IF($AN294,MEDIAN(IF(G2SelectionMask="x",IF(INDEX(StdCalcsRefCalcs,$E294,0)&gt;0,INDEX(StdCalcsRefCalcs,$E294,0)),"")),"")</f>
        <v>2.75</v>
      </c>
      <c r="AP294" s="98">
        <f t="array" ref="AP294">IF($AN294,QUARTILE(IF(G2SelectionMask="x",IF(INDEX(StdCalcsRefCalcs,$E294,0)&gt;0,INDEX(StdCalcsRefCalcs,$E294,0)),""),1),"")</f>
        <v>2.25</v>
      </c>
      <c r="AQ294" s="98">
        <f t="array" ref="AQ294">IF($AN294,QUARTILE(IF(G2SelectionMask="x",IF(INDEX(StdCalcsRefCalcs,$E294,0)&gt;0,INDEX(StdCalcsRefCalcs,$E294,0)),""),3),"")</f>
        <v>2.75</v>
      </c>
      <c r="AR294" s="98">
        <f t="array" ref="AR294">IF($AN294,MIN(IF(G2SelectionMask="x",IF(INDEX(StdCalcsRefCalcs,$E294,0)&gt;0,INDEX(StdCalcsRefCalcs,$E294,0)),"")),"")</f>
        <v>1.75</v>
      </c>
      <c r="AS294" s="98">
        <f t="array" ref="AS294">IF($AN294,MAX(IF(G2SelectionMask="x",IF(INDEX(StdCalcsRefCalcs,$E294,0)&gt;0,INDEX(StdCalcsRefCalcs,$E294,0)),"")),"")</f>
        <v>3.25</v>
      </c>
      <c r="AT294" s="98">
        <f t="shared" si="176"/>
        <v>2.5454545454545454</v>
      </c>
      <c r="AU294" s="98">
        <f t="array" ref="AU294">IF($AN294,STDEVA(IF(G2SelectionMask="x",IF(INDEX(StdCalcsRefCalcs,$E294,0)&gt;0,INDEX(StdCalcsRefCalcs,$E294,0)),"")),"")</f>
        <v>0.44466534914165884</v>
      </c>
      <c r="AV294" s="97" t="b">
        <f t="shared" si="177"/>
        <v>0</v>
      </c>
      <c r="AW294" s="97" t="str">
        <f t="array" ref="AW294">IF($AV294,MEDIAN(IF(G3SelectionMask="x",IF(INDEX(StdCalcsRefCalcs,$E294,0)&gt;0,INDEX(StdCalcsRefCalcs,$E294,0)),"")),"")</f>
        <v/>
      </c>
      <c r="AX294" s="97" t="str">
        <f t="array" ref="AX294">IF($AV294,QUARTILE(IF(G3SelectionMask="x",IF(INDEX(StdCalcsRefCalcs,$E294,0)&gt;0,INDEX(StdCalcsRefCalcs,$E294,0)),""),1),"")</f>
        <v/>
      </c>
      <c r="AY294" s="97" t="str">
        <f t="array" ref="AY294">IF($AV294,QUARTILE(IF(G3SelectionMask="x",IF(INDEX(StdCalcsRefCalcs,$E294,0)&gt;0,INDEX(StdCalcsRefCalcs,$E294,0)),""),3),"")</f>
        <v/>
      </c>
      <c r="AZ294" s="97" t="str">
        <f t="array" ref="AZ294">IF($AV294,MIN(IF(G3SelectionMask="x",IF(INDEX(StdCalcsRefCalcs,$E294,0)&gt;0,INDEX(StdCalcsRefCalcs,$E294,0)),"")),"")</f>
        <v/>
      </c>
      <c r="BA294" s="97" t="str">
        <f t="array" ref="BA294">IF($AV294,MAX(IF(G3SelectionMask="x",IF(INDEX(StdCalcsRefCalcs,$E294,0)&gt;0,INDEX(StdCalcsRefCalcs,$E294,0)),"")),"")</f>
        <v/>
      </c>
      <c r="BB294" s="97" t="str">
        <f t="shared" si="178"/>
        <v/>
      </c>
      <c r="BC294" s="97" t="str">
        <f t="array" ref="BC294">IF($AV294,STDEVA(IF(G3SelectionMask="x",IF(INDEX(StdCalcsRefCalcs,$E294,0)&gt;0,INDEX(StdCalcsRefCalcs,$E294,0)),"")),"")</f>
        <v/>
      </c>
      <c r="BD294" s="98" t="b">
        <f t="shared" si="179"/>
        <v>0</v>
      </c>
      <c r="BE294" s="98" t="str">
        <f t="array" ref="BE294">IF($BD294,MEDIAN(IF(G4SelectionMask="x",IF(INDEX(StdCalcsRefCalcs,$E294,0)&gt;0,INDEX(StdCalcsRefCalcs,$E294,0)),"")),"")</f>
        <v/>
      </c>
      <c r="BF294" s="98" t="str">
        <f t="array" ref="BF294">IF($BD294,QUARTILE(IF(G4SelectionMask="x",IF(INDEX(StdCalcsRefCalcs,$E294,0)&gt;0,INDEX(StdCalcsRefCalcs,$E294,0)),""),1),"")</f>
        <v/>
      </c>
      <c r="BG294" s="98" t="str">
        <f t="array" ref="BG294">IF($BD294,QUARTILE(IF(G4SelectionMask="x",IF(INDEX(StdCalcsRefCalcs,$E294,0)&gt;0,INDEX(StdCalcsRefCalcs,$E294,0)),""),3),"")</f>
        <v/>
      </c>
      <c r="BH294" s="98" t="str">
        <f t="array" ref="BH294">IF($BD294,MIN(IF(G4SelectionMask="x",IF(INDEX(StdCalcsRefCalcs,$E294,0)&gt;0,INDEX(StdCalcsRefCalcs,$E294,0)),"")),"")</f>
        <v/>
      </c>
      <c r="BI294" s="98" t="str">
        <f t="array" ref="BI294">IF($BD294,MAX(IF(G4SelectionMask="x",IF(INDEX(StdCalcsRefCalcs,$E294,0)&gt;0,INDEX(StdCalcsRefCalcs,$E294,0)),"")),"")</f>
        <v/>
      </c>
      <c r="BJ294" s="98" t="str">
        <f t="shared" si="180"/>
        <v/>
      </c>
      <c r="BK294" s="98" t="str">
        <f t="array" ref="BK294">IF($BD294,STDEVA(IF(G4SelectionMask="x",IF(INDEX(StdCalcsRefCalcs,$E294,0)&gt;0,INDEX(StdCalcsRefCalcs,$E294,0)),"")),"")</f>
        <v/>
      </c>
      <c r="BL294" s="97" t="b">
        <f t="shared" si="181"/>
        <v>0</v>
      </c>
      <c r="BM294" s="97" t="str">
        <f t="array" ref="BM294">IF($BL294,MEDIAN(IF(G5SelectionMask="x",IF(INDEX(StdCalcsRefCalcs,$E294,0)&gt;0,INDEX(StdCalcsRefCalcs,$E294,0)),"")),"")</f>
        <v/>
      </c>
      <c r="BN294" s="97" t="str">
        <f t="array" ref="BN294">IF($BL294,QUARTILE(IF(G5SelectionMask="x",IF(INDEX(StdCalcsRefCalcs,$E294,0)&gt;0,INDEX(StdCalcsRefCalcs,$E294,0)),""),1),"")</f>
        <v/>
      </c>
      <c r="BO294" s="97" t="str">
        <f t="array" ref="BO294">IF($BL294,QUARTILE(IF(G5SelectionMask="x",IF(INDEX(StdCalcsRefCalcs,$E294,0)&gt;0,INDEX(StdCalcsRefCalcs,$E294,0)),""),3),"")</f>
        <v/>
      </c>
      <c r="BP294" s="97" t="str">
        <f t="array" ref="BP294">IF($BL294,MIN(IF(G5SelectionMask="x",IF(INDEX(StdCalcsRefCalcs,$E294,0)&gt;0,INDEX(StdCalcsRefCalcs,$E294,0)),"")),"")</f>
        <v/>
      </c>
      <c r="BQ294" s="97" t="str">
        <f t="array" ref="BQ294">IF($BL294,MAX(IF(G5SelectionMask="x",IF(INDEX(StdCalcsRefCalcs,$E294,0)&gt;0,INDEX(StdCalcsRefCalcs,$E294,0)),"")),"")</f>
        <v/>
      </c>
      <c r="BR294" s="97" t="str">
        <f t="shared" si="182"/>
        <v/>
      </c>
      <c r="BS294" s="99" t="str">
        <f t="array" ref="BS294">IF($BL294,STDEVA(IF(G5SelectionMask="x",IF(INDEX(StdCalcsRefCalcs,$E294,0)&gt;0,INDEX(StdCalcsRefCalcs,$E294,0)),"")),"")</f>
        <v/>
      </c>
      <c r="BT294" s="110"/>
      <c r="BU294" s="111">
        <f t="shared" si="207"/>
        <v>2</v>
      </c>
      <c r="BV294" s="111">
        <f t="shared" si="207"/>
        <v>2.75</v>
      </c>
      <c r="BW294" s="111">
        <f t="shared" si="207"/>
        <v>2.25</v>
      </c>
      <c r="BX294" s="111">
        <f t="shared" si="207"/>
        <v>3</v>
      </c>
      <c r="BY294" s="111">
        <f t="shared" si="207"/>
        <v>2.75</v>
      </c>
      <c r="BZ294" s="111">
        <f t="shared" si="207"/>
        <v>2.75</v>
      </c>
      <c r="CA294" s="111">
        <f t="shared" si="207"/>
        <v>1.5</v>
      </c>
      <c r="CB294" s="111">
        <f t="shared" si="207"/>
        <v>3</v>
      </c>
      <c r="CC294" s="111">
        <f t="shared" si="207"/>
        <v>3.25</v>
      </c>
      <c r="CD294" s="111">
        <f t="shared" si="207"/>
        <v>1.25</v>
      </c>
      <c r="CE294" s="111">
        <f t="shared" si="207"/>
        <v>1.75</v>
      </c>
      <c r="CF294" s="111">
        <f t="shared" si="207"/>
        <v>2.25</v>
      </c>
      <c r="CG294" s="111">
        <f t="shared" si="207"/>
        <v>2.5</v>
      </c>
      <c r="CH294" s="111">
        <f t="shared" si="207"/>
        <v>2.75</v>
      </c>
      <c r="CI294" s="111">
        <f t="shared" si="207"/>
        <v>2</v>
      </c>
    </row>
    <row r="295" spans="1:87" s="75" customFormat="1" x14ac:dyDescent="0.2">
      <c r="A295" s="74">
        <f t="shared" si="206"/>
        <v>0</v>
      </c>
      <c r="B295" s="209"/>
      <c r="C295" s="194"/>
      <c r="D295" s="203"/>
      <c r="E295" s="72">
        <f t="shared" si="174"/>
        <v>285</v>
      </c>
      <c r="F295" s="75" t="s">
        <v>1813</v>
      </c>
      <c r="G295" s="75" t="s">
        <v>1744</v>
      </c>
      <c r="H295" s="75" t="s">
        <v>63</v>
      </c>
      <c r="J295" s="75" t="s">
        <v>64</v>
      </c>
      <c r="L295" s="75" t="s">
        <v>1744</v>
      </c>
      <c r="P295" s="97">
        <f t="shared" si="183"/>
        <v>2.1666666666666665</v>
      </c>
      <c r="Q295" s="97"/>
      <c r="R295" s="97"/>
      <c r="S295" s="97"/>
      <c r="T295" s="97"/>
      <c r="U295" s="98">
        <f t="shared" si="184"/>
        <v>2.5</v>
      </c>
      <c r="V295" s="107">
        <f t="shared" si="185"/>
        <v>2.8333333333333335</v>
      </c>
      <c r="W295" s="107">
        <f t="shared" si="186"/>
        <v>3.5</v>
      </c>
      <c r="X295" s="107">
        <f t="shared" si="187"/>
        <v>2.3333333333333335</v>
      </c>
      <c r="Y295" s="107">
        <f t="shared" si="188"/>
        <v>3</v>
      </c>
      <c r="Z295" s="107">
        <f t="shared" si="189"/>
        <v>3.1666666666666665</v>
      </c>
      <c r="AA295" s="107">
        <f t="shared" si="190"/>
        <v>3</v>
      </c>
      <c r="AB295" s="107">
        <f t="shared" si="191"/>
        <v>2.5</v>
      </c>
      <c r="AC295" s="107">
        <f t="shared" si="192"/>
        <v>2.8333333333333335</v>
      </c>
      <c r="AD295" s="107">
        <f t="shared" si="193"/>
        <v>3</v>
      </c>
      <c r="AE295" s="107">
        <f t="shared" si="194"/>
        <v>3.1666666666666665</v>
      </c>
      <c r="AF295" s="97" t="b">
        <f t="shared" si="25"/>
        <v>1</v>
      </c>
      <c r="AG295" s="97">
        <f t="array" ref="AG295">IF($AF295,MEDIAN(IF(G1SelectionMask="x",IF(INDEX(StdCalcsRefCalcs,$E295,0)&gt;0,INDEX(StdCalcsRefCalcs,$E295,0)),"")),"")</f>
        <v>3</v>
      </c>
      <c r="AH295" s="97">
        <f t="array" ref="AH295">IF($AF295,QUARTILE(IF(G1SelectionMask="x",IF(INDEX(StdCalcsRefCalcs,$E295,0)&gt;0,INDEX(StdCalcsRefCalcs,$E295,0)),""),1),"")</f>
        <v>2.666666666666667</v>
      </c>
      <c r="AI295" s="97">
        <f t="array" ref="AI295">IF($AF295,QUARTILE(IF(G1SelectionMask="x",IF(INDEX(StdCalcsRefCalcs,$E295,0)&gt;0,INDEX(StdCalcsRefCalcs,$E295,0)),""),3),"")</f>
        <v>3.083333333333333</v>
      </c>
      <c r="AJ295" s="97">
        <f t="array" ref="AJ295">IF($AF295,MIN(IF(G1SelectionMask="x",IF(INDEX(StdCalcsRefCalcs,$E295,0)&gt;0,INDEX(StdCalcsRefCalcs,$E295,0)),"")),"")</f>
        <v>2.3333333333333335</v>
      </c>
      <c r="AK295" s="97">
        <f t="array" ref="AK295">IF($AF295,MAX(IF(G1SelectionMask="x",IF(INDEX(StdCalcsRefCalcs,$E295,0)&gt;0,INDEX(StdCalcsRefCalcs,$E295,0)),"")),"")</f>
        <v>3.5</v>
      </c>
      <c r="AL295" s="97">
        <f t="shared" si="26"/>
        <v>2.893939393939394</v>
      </c>
      <c r="AM295" s="97">
        <f t="array" ref="AM295">IF($AF295,STDEVA(IF(G1SelectionMask="x",IF(INDEX(StdCalcsRefCalcs,$E295,0)&gt;0,INDEX(StdCalcsRefCalcs,$E295,0)),"")),"")</f>
        <v>0.34377582547615887</v>
      </c>
      <c r="AN295" s="98" t="b">
        <f t="shared" si="175"/>
        <v>1</v>
      </c>
      <c r="AO295" s="98">
        <f t="array" ref="AO295">IF($AN295,MEDIAN(IF(G2SelectionMask="x",IF(INDEX(StdCalcsRefCalcs,$E295,0)&gt;0,INDEX(StdCalcsRefCalcs,$E295,0)),"")),"")</f>
        <v>2.6666666666666665</v>
      </c>
      <c r="AP295" s="98">
        <f t="array" ref="AP295">IF($AN295,QUARTILE(IF(G2SelectionMask="x",IF(INDEX(StdCalcsRefCalcs,$E295,0)&gt;0,INDEX(StdCalcsRefCalcs,$E295,0)),""),1),"")</f>
        <v>2.416666666666667</v>
      </c>
      <c r="AQ295" s="98">
        <f t="array" ref="AQ295">IF($AN295,QUARTILE(IF(G2SelectionMask="x",IF(INDEX(StdCalcsRefCalcs,$E295,0)&gt;0,INDEX(StdCalcsRefCalcs,$E295,0)),""),3),"")</f>
        <v>3</v>
      </c>
      <c r="AR295" s="98">
        <f t="array" ref="AR295">IF($AN295,MIN(IF(G2SelectionMask="x",IF(INDEX(StdCalcsRefCalcs,$E295,0)&gt;0,INDEX(StdCalcsRefCalcs,$E295,0)),"")),"")</f>
        <v>1.8333333333333333</v>
      </c>
      <c r="AS295" s="98">
        <f t="array" ref="AS295">IF($AN295,MAX(IF(G2SelectionMask="x",IF(INDEX(StdCalcsRefCalcs,$E295,0)&gt;0,INDEX(StdCalcsRefCalcs,$E295,0)),"")),"")</f>
        <v>3.1666666666666665</v>
      </c>
      <c r="AT295" s="98">
        <f>IF($AN295,AVERAGEIF(G2SelectionMask,"x",INDEX(StdCalcsRefCalcs,$E295,0)),"")</f>
        <v>2.6363636363636367</v>
      </c>
      <c r="AU295" s="98">
        <f t="array" ref="AU295">IF($AN295,STDEVA(IF(G2SelectionMask="x",IF(INDEX(StdCalcsRefCalcs,$E295,0)&gt;0,INDEX(StdCalcsRefCalcs,$E295,0)),"")),"")</f>
        <v>0.41377786457484694</v>
      </c>
      <c r="AV295" s="97" t="b">
        <f t="shared" si="177"/>
        <v>0</v>
      </c>
      <c r="AW295" s="97" t="str">
        <f t="array" ref="AW295">IF($AV295,MEDIAN(IF(G3SelectionMask="x",IF(INDEX(StdCalcsRefCalcs,$E295,0)&gt;0,INDEX(StdCalcsRefCalcs,$E295,0)),"")),"")</f>
        <v/>
      </c>
      <c r="AX295" s="97" t="str">
        <f t="array" ref="AX295">IF($AV295,QUARTILE(IF(G3SelectionMask="x",IF(INDEX(StdCalcsRefCalcs,$E295,0)&gt;0,INDEX(StdCalcsRefCalcs,$E295,0)),""),1),"")</f>
        <v/>
      </c>
      <c r="AY295" s="97" t="str">
        <f t="array" ref="AY295">IF($AV295,QUARTILE(IF(G3SelectionMask="x",IF(INDEX(StdCalcsRefCalcs,$E295,0)&gt;0,INDEX(StdCalcsRefCalcs,$E295,0)),""),3),"")</f>
        <v/>
      </c>
      <c r="AZ295" s="97" t="str">
        <f t="array" ref="AZ295">IF($AV295,MIN(IF(G3SelectionMask="x",IF(INDEX(StdCalcsRefCalcs,$E295,0)&gt;0,INDEX(StdCalcsRefCalcs,$E295,0)),"")),"")</f>
        <v/>
      </c>
      <c r="BA295" s="97" t="str">
        <f t="array" ref="BA295">IF($AV295,MAX(IF(G3SelectionMask="x",IF(INDEX(StdCalcsRefCalcs,$E295,0)&gt;0,INDEX(StdCalcsRefCalcs,$E295,0)),"")),"")</f>
        <v/>
      </c>
      <c r="BB295" s="97" t="str">
        <f t="shared" si="178"/>
        <v/>
      </c>
      <c r="BC295" s="97" t="str">
        <f t="array" ref="BC295">IF($AV295,STDEVA(IF(G3SelectionMask="x",IF(INDEX(StdCalcsRefCalcs,$E295,0)&gt;0,INDEX(StdCalcsRefCalcs,$E295,0)),"")),"")</f>
        <v/>
      </c>
      <c r="BD295" s="98" t="b">
        <f t="shared" si="179"/>
        <v>0</v>
      </c>
      <c r="BE295" s="98" t="str">
        <f t="array" ref="BE295">IF($BD295,MEDIAN(IF(G4SelectionMask="x",IF(INDEX(StdCalcsRefCalcs,$E295,0)&gt;0,INDEX(StdCalcsRefCalcs,$E295,0)),"")),"")</f>
        <v/>
      </c>
      <c r="BF295" s="98" t="str">
        <f t="array" ref="BF295">IF($BD295,QUARTILE(IF(G4SelectionMask="x",IF(INDEX(StdCalcsRefCalcs,$E295,0)&gt;0,INDEX(StdCalcsRefCalcs,$E295,0)),""),1),"")</f>
        <v/>
      </c>
      <c r="BG295" s="98" t="str">
        <f t="array" ref="BG295">IF($BD295,QUARTILE(IF(G4SelectionMask="x",IF(INDEX(StdCalcsRefCalcs,$E295,0)&gt;0,INDEX(StdCalcsRefCalcs,$E295,0)),""),3),"")</f>
        <v/>
      </c>
      <c r="BH295" s="98" t="str">
        <f t="array" ref="BH295">IF($BD295,MIN(IF(G4SelectionMask="x",IF(INDEX(StdCalcsRefCalcs,$E295,0)&gt;0,INDEX(StdCalcsRefCalcs,$E295,0)),"")),"")</f>
        <v/>
      </c>
      <c r="BI295" s="98" t="str">
        <f t="array" ref="BI295">IF($BD295,MAX(IF(G4SelectionMask="x",IF(INDEX(StdCalcsRefCalcs,$E295,0)&gt;0,INDEX(StdCalcsRefCalcs,$E295,0)),"")),"")</f>
        <v/>
      </c>
      <c r="BJ295" s="98" t="str">
        <f t="shared" si="180"/>
        <v/>
      </c>
      <c r="BK295" s="98" t="str">
        <f t="array" ref="BK295">IF($BD295,STDEVA(IF(G4SelectionMask="x",IF(INDEX(StdCalcsRefCalcs,$E295,0)&gt;0,INDEX(StdCalcsRefCalcs,$E295,0)),"")),"")</f>
        <v/>
      </c>
      <c r="BL295" s="97" t="b">
        <f t="shared" si="181"/>
        <v>0</v>
      </c>
      <c r="BM295" s="97" t="str">
        <f t="array" ref="BM295">IF($BL295,MEDIAN(IF(G5SelectionMask="x",IF(INDEX(StdCalcsRefCalcs,$E295,0)&gt;0,INDEX(StdCalcsRefCalcs,$E295,0)),"")),"")</f>
        <v/>
      </c>
      <c r="BN295" s="97" t="str">
        <f t="array" ref="BN295">IF($BL295,QUARTILE(IF(G5SelectionMask="x",IF(INDEX(StdCalcsRefCalcs,$E295,0)&gt;0,INDEX(StdCalcsRefCalcs,$E295,0)),""),1),"")</f>
        <v/>
      </c>
      <c r="BO295" s="97" t="str">
        <f t="array" ref="BO295">IF($BL295,QUARTILE(IF(G5SelectionMask="x",IF(INDEX(StdCalcsRefCalcs,$E295,0)&gt;0,INDEX(StdCalcsRefCalcs,$E295,0)),""),3),"")</f>
        <v/>
      </c>
      <c r="BP295" s="97" t="str">
        <f t="array" ref="BP295">IF($BL295,MIN(IF(G5SelectionMask="x",IF(INDEX(StdCalcsRefCalcs,$E295,0)&gt;0,INDEX(StdCalcsRefCalcs,$E295,0)),"")),"")</f>
        <v/>
      </c>
      <c r="BQ295" s="97" t="str">
        <f t="array" ref="BQ295">IF($BL295,MAX(IF(G5SelectionMask="x",IF(INDEX(StdCalcsRefCalcs,$E295,0)&gt;0,INDEX(StdCalcsRefCalcs,$E295,0)),"")),"")</f>
        <v/>
      </c>
      <c r="BR295" s="97" t="str">
        <f t="shared" si="182"/>
        <v/>
      </c>
      <c r="BS295" s="99" t="str">
        <f t="array" ref="BS295">IF($BL295,STDEVA(IF(G5SelectionMask="x",IF(INDEX(StdCalcsRefCalcs,$E295,0)&gt;0,INDEX(StdCalcsRefCalcs,$E295,0)),"")),"")</f>
        <v/>
      </c>
      <c r="BT295" s="110"/>
      <c r="BU295" s="111">
        <f t="shared" si="207"/>
        <v>2.1666666666666665</v>
      </c>
      <c r="BV295" s="111">
        <f t="shared" si="207"/>
        <v>2.5</v>
      </c>
      <c r="BW295" s="111">
        <f t="shared" si="207"/>
        <v>2.8333333333333335</v>
      </c>
      <c r="BX295" s="111">
        <f t="shared" si="207"/>
        <v>3.5</v>
      </c>
      <c r="BY295" s="111">
        <f t="shared" si="207"/>
        <v>2.3333333333333335</v>
      </c>
      <c r="BZ295" s="111">
        <f t="shared" si="207"/>
        <v>3</v>
      </c>
      <c r="CA295" s="111">
        <f t="shared" si="207"/>
        <v>3.1666666666666665</v>
      </c>
      <c r="CB295" s="111">
        <f t="shared" si="207"/>
        <v>3</v>
      </c>
      <c r="CC295" s="111">
        <f t="shared" si="207"/>
        <v>2.5</v>
      </c>
      <c r="CD295" s="111">
        <f t="shared" si="207"/>
        <v>2.8333333333333335</v>
      </c>
      <c r="CE295" s="111">
        <f t="shared" si="207"/>
        <v>3</v>
      </c>
      <c r="CF295" s="111">
        <f t="shared" si="207"/>
        <v>3.1666666666666665</v>
      </c>
      <c r="CG295" s="111">
        <f t="shared" si="207"/>
        <v>2.1666666666666665</v>
      </c>
      <c r="CH295" s="111">
        <f t="shared" si="207"/>
        <v>2.6666666666666665</v>
      </c>
      <c r="CI295" s="111">
        <f t="shared" si="207"/>
        <v>1.8333333333333333</v>
      </c>
    </row>
    <row r="296" spans="1:87" s="75" customFormat="1" x14ac:dyDescent="0.2">
      <c r="A296" s="74">
        <f t="shared" si="206"/>
        <v>0</v>
      </c>
      <c r="B296" s="209"/>
      <c r="C296" s="194"/>
      <c r="D296" s="203"/>
      <c r="E296" s="72">
        <f t="shared" si="174"/>
        <v>286</v>
      </c>
      <c r="F296" s="75" t="s">
        <v>1814</v>
      </c>
      <c r="G296" s="75" t="s">
        <v>1749</v>
      </c>
      <c r="H296" s="75" t="s">
        <v>63</v>
      </c>
      <c r="J296" s="75" t="s">
        <v>64</v>
      </c>
      <c r="L296" s="75" t="s">
        <v>1749</v>
      </c>
      <c r="P296" s="97">
        <f t="shared" si="183"/>
        <v>3</v>
      </c>
      <c r="Q296" s="97"/>
      <c r="R296" s="97"/>
      <c r="S296" s="97"/>
      <c r="T296" s="97"/>
      <c r="U296" s="98">
        <f t="shared" si="184"/>
        <v>1.5</v>
      </c>
      <c r="V296" s="107">
        <f t="shared" si="185"/>
        <v>2.5</v>
      </c>
      <c r="W296" s="107">
        <f t="shared" si="186"/>
        <v>1.5</v>
      </c>
      <c r="X296" s="107">
        <f t="shared" si="187"/>
        <v>3.5</v>
      </c>
      <c r="Y296" s="107">
        <f t="shared" si="188"/>
        <v>1.5</v>
      </c>
      <c r="Z296" s="107">
        <f t="shared" si="189"/>
        <v>3</v>
      </c>
      <c r="AA296" s="107">
        <f t="shared" si="190"/>
        <v>1</v>
      </c>
      <c r="AB296" s="107">
        <f t="shared" si="191"/>
        <v>2.5</v>
      </c>
      <c r="AC296" s="107">
        <f t="shared" si="192"/>
        <v>2.5</v>
      </c>
      <c r="AD296" s="107">
        <f t="shared" si="193"/>
        <v>2</v>
      </c>
      <c r="AE296" s="107">
        <f t="shared" si="194"/>
        <v>1.5</v>
      </c>
      <c r="AF296" s="97" t="b">
        <f t="shared" si="25"/>
        <v>1</v>
      </c>
      <c r="AG296" s="97">
        <f t="array" ref="AG296">IF($AF296,MEDIAN(IF(G1SelectionMask="x",IF(INDEX(StdCalcsRefCalcs,$E296,0)&gt;0,INDEX(StdCalcsRefCalcs,$E296,0)),"")),"")</f>
        <v>2</v>
      </c>
      <c r="AH296" s="97">
        <f t="array" ref="AH296">IF($AF296,QUARTILE(IF(G1SelectionMask="x",IF(INDEX(StdCalcsRefCalcs,$E296,0)&gt;0,INDEX(StdCalcsRefCalcs,$E296,0)),""),1),"")</f>
        <v>1.5</v>
      </c>
      <c r="AI296" s="97">
        <f t="array" ref="AI296">IF($AF296,QUARTILE(IF(G1SelectionMask="x",IF(INDEX(StdCalcsRefCalcs,$E296,0)&gt;0,INDEX(StdCalcsRefCalcs,$E296,0)),""),3),"")</f>
        <v>2.5</v>
      </c>
      <c r="AJ296" s="97">
        <f t="array" ref="AJ296">IF($AF296,MIN(IF(G1SelectionMask="x",IF(INDEX(StdCalcsRefCalcs,$E296,0)&gt;0,INDEX(StdCalcsRefCalcs,$E296,0)),"")),"")</f>
        <v>1</v>
      </c>
      <c r="AK296" s="97">
        <f t="array" ref="AK296">IF($AF296,MAX(IF(G1SelectionMask="x",IF(INDEX(StdCalcsRefCalcs,$E296,0)&gt;0,INDEX(StdCalcsRefCalcs,$E296,0)),"")),"")</f>
        <v>3.5</v>
      </c>
      <c r="AL296" s="97">
        <f t="shared" si="26"/>
        <v>2.0909090909090908</v>
      </c>
      <c r="AM296" s="97">
        <f t="array" ref="AM296">IF($AF296,STDEVA(IF(G1SelectionMask="x",IF(INDEX(StdCalcsRefCalcs,$E296,0)&gt;0,INDEX(StdCalcsRefCalcs,$E296,0)),"")),"")</f>
        <v>0.76870611478580719</v>
      </c>
      <c r="AN296" s="98" t="b">
        <f t="shared" si="175"/>
        <v>1</v>
      </c>
      <c r="AO296" s="98">
        <f t="array" ref="AO296">IF($AN296,MEDIAN(IF(G2SelectionMask="x",IF(INDEX(StdCalcsRefCalcs,$E296,0)&gt;0,INDEX(StdCalcsRefCalcs,$E296,0)),"")),"")</f>
        <v>2</v>
      </c>
      <c r="AP296" s="98">
        <f t="array" ref="AP296">IF($AN296,QUARTILE(IF(G2SelectionMask="x",IF(INDEX(StdCalcsRefCalcs,$E296,0)&gt;0,INDEX(StdCalcsRefCalcs,$E296,0)),""),1),"")</f>
        <v>1.5</v>
      </c>
      <c r="AQ296" s="98">
        <f t="array" ref="AQ296">IF($AN296,QUARTILE(IF(G2SelectionMask="x",IF(INDEX(StdCalcsRefCalcs,$E296,0)&gt;0,INDEX(StdCalcsRefCalcs,$E296,0)),""),3),"")</f>
        <v>2.5</v>
      </c>
      <c r="AR296" s="98">
        <f t="array" ref="AR296">IF($AN296,MIN(IF(G2SelectionMask="x",IF(INDEX(StdCalcsRefCalcs,$E296,0)&gt;0,INDEX(StdCalcsRefCalcs,$E296,0)),"")),"")</f>
        <v>1</v>
      </c>
      <c r="AS296" s="98">
        <f t="array" ref="AS296">IF($AN296,MAX(IF(G2SelectionMask="x",IF(INDEX(StdCalcsRefCalcs,$E296,0)&gt;0,INDEX(StdCalcsRefCalcs,$E296,0)),"")),"")</f>
        <v>3.5</v>
      </c>
      <c r="AT296" s="98">
        <f t="shared" si="176"/>
        <v>2</v>
      </c>
      <c r="AU296" s="98">
        <f t="array" ref="AU296">IF($AN296,STDEVA(IF(G2SelectionMask="x",IF(INDEX(StdCalcsRefCalcs,$E296,0)&gt;0,INDEX(StdCalcsRefCalcs,$E296,0)),"")),"")</f>
        <v>0.70710678118654757</v>
      </c>
      <c r="AV296" s="97" t="b">
        <f t="shared" si="177"/>
        <v>0</v>
      </c>
      <c r="AW296" s="97" t="str">
        <f t="array" ref="AW296">IF($AV296,MEDIAN(IF(G3SelectionMask="x",IF(INDEX(StdCalcsRefCalcs,$E296,0)&gt;0,INDEX(StdCalcsRefCalcs,$E296,0)),"")),"")</f>
        <v/>
      </c>
      <c r="AX296" s="97" t="str">
        <f t="array" ref="AX296">IF($AV296,QUARTILE(IF(G3SelectionMask="x",IF(INDEX(StdCalcsRefCalcs,$E296,0)&gt;0,INDEX(StdCalcsRefCalcs,$E296,0)),""),1),"")</f>
        <v/>
      </c>
      <c r="AY296" s="97" t="str">
        <f t="array" ref="AY296">IF($AV296,QUARTILE(IF(G3SelectionMask="x",IF(INDEX(StdCalcsRefCalcs,$E296,0)&gt;0,INDEX(StdCalcsRefCalcs,$E296,0)),""),3),"")</f>
        <v/>
      </c>
      <c r="AZ296" s="97" t="str">
        <f t="array" ref="AZ296">IF($AV296,MIN(IF(G3SelectionMask="x",IF(INDEX(StdCalcsRefCalcs,$E296,0)&gt;0,INDEX(StdCalcsRefCalcs,$E296,0)),"")),"")</f>
        <v/>
      </c>
      <c r="BA296" s="97" t="str">
        <f t="array" ref="BA296">IF($AV296,MAX(IF(G3SelectionMask="x",IF(INDEX(StdCalcsRefCalcs,$E296,0)&gt;0,INDEX(StdCalcsRefCalcs,$E296,0)),"")),"")</f>
        <v/>
      </c>
      <c r="BB296" s="97" t="str">
        <f t="shared" si="178"/>
        <v/>
      </c>
      <c r="BC296" s="97" t="str">
        <f t="array" ref="BC296">IF($AV296,STDEVA(IF(G3SelectionMask="x",IF(INDEX(StdCalcsRefCalcs,$E296,0)&gt;0,INDEX(StdCalcsRefCalcs,$E296,0)),"")),"")</f>
        <v/>
      </c>
      <c r="BD296" s="98" t="b">
        <f t="shared" si="179"/>
        <v>0</v>
      </c>
      <c r="BE296" s="98" t="str">
        <f t="array" ref="BE296">IF($BD296,MEDIAN(IF(G4SelectionMask="x",IF(INDEX(StdCalcsRefCalcs,$E296,0)&gt;0,INDEX(StdCalcsRefCalcs,$E296,0)),"")),"")</f>
        <v/>
      </c>
      <c r="BF296" s="98" t="str">
        <f t="array" ref="BF296">IF($BD296,QUARTILE(IF(G4SelectionMask="x",IF(INDEX(StdCalcsRefCalcs,$E296,0)&gt;0,INDEX(StdCalcsRefCalcs,$E296,0)),""),1),"")</f>
        <v/>
      </c>
      <c r="BG296" s="98" t="str">
        <f t="array" ref="BG296">IF($BD296,QUARTILE(IF(G4SelectionMask="x",IF(INDEX(StdCalcsRefCalcs,$E296,0)&gt;0,INDEX(StdCalcsRefCalcs,$E296,0)),""),3),"")</f>
        <v/>
      </c>
      <c r="BH296" s="98" t="str">
        <f t="array" ref="BH296">IF($BD296,MIN(IF(G4SelectionMask="x",IF(INDEX(StdCalcsRefCalcs,$E296,0)&gt;0,INDEX(StdCalcsRefCalcs,$E296,0)),"")),"")</f>
        <v/>
      </c>
      <c r="BI296" s="98" t="str">
        <f t="array" ref="BI296">IF($BD296,MAX(IF(G4SelectionMask="x",IF(INDEX(StdCalcsRefCalcs,$E296,0)&gt;0,INDEX(StdCalcsRefCalcs,$E296,0)),"")),"")</f>
        <v/>
      </c>
      <c r="BJ296" s="98" t="str">
        <f t="shared" si="180"/>
        <v/>
      </c>
      <c r="BK296" s="98" t="str">
        <f t="array" ref="BK296">IF($BD296,STDEVA(IF(G4SelectionMask="x",IF(INDEX(StdCalcsRefCalcs,$E296,0)&gt;0,INDEX(StdCalcsRefCalcs,$E296,0)),"")),"")</f>
        <v/>
      </c>
      <c r="BL296" s="97" t="b">
        <f t="shared" si="181"/>
        <v>0</v>
      </c>
      <c r="BM296" s="97" t="str">
        <f t="array" ref="BM296">IF($BL296,MEDIAN(IF(G5SelectionMask="x",IF(INDEX(StdCalcsRefCalcs,$E296,0)&gt;0,INDEX(StdCalcsRefCalcs,$E296,0)),"")),"")</f>
        <v/>
      </c>
      <c r="BN296" s="97" t="str">
        <f t="array" ref="BN296">IF($BL296,QUARTILE(IF(G5SelectionMask="x",IF(INDEX(StdCalcsRefCalcs,$E296,0)&gt;0,INDEX(StdCalcsRefCalcs,$E296,0)),""),1),"")</f>
        <v/>
      </c>
      <c r="BO296" s="97" t="str">
        <f t="array" ref="BO296">IF($BL296,QUARTILE(IF(G5SelectionMask="x",IF(INDEX(StdCalcsRefCalcs,$E296,0)&gt;0,INDEX(StdCalcsRefCalcs,$E296,0)),""),3),"")</f>
        <v/>
      </c>
      <c r="BP296" s="97" t="str">
        <f t="array" ref="BP296">IF($BL296,MIN(IF(G5SelectionMask="x",IF(INDEX(StdCalcsRefCalcs,$E296,0)&gt;0,INDEX(StdCalcsRefCalcs,$E296,0)),"")),"")</f>
        <v/>
      </c>
      <c r="BQ296" s="97" t="str">
        <f t="array" ref="BQ296">IF($BL296,MAX(IF(G5SelectionMask="x",IF(INDEX(StdCalcsRefCalcs,$E296,0)&gt;0,INDEX(StdCalcsRefCalcs,$E296,0)),"")),"")</f>
        <v/>
      </c>
      <c r="BR296" s="97" t="str">
        <f t="shared" si="182"/>
        <v/>
      </c>
      <c r="BS296" s="99" t="str">
        <f t="array" ref="BS296">IF($BL296,STDEVA(IF(G5SelectionMask="x",IF(INDEX(StdCalcsRefCalcs,$E296,0)&gt;0,INDEX(StdCalcsRefCalcs,$E296,0)),"")),"")</f>
        <v/>
      </c>
      <c r="BT296" s="110"/>
      <c r="BU296" s="111">
        <f t="shared" si="207"/>
        <v>3</v>
      </c>
      <c r="BV296" s="111">
        <f t="shared" si="207"/>
        <v>1.5</v>
      </c>
      <c r="BW296" s="111">
        <f t="shared" si="207"/>
        <v>2.5</v>
      </c>
      <c r="BX296" s="111">
        <f t="shared" si="207"/>
        <v>1.5</v>
      </c>
      <c r="BY296" s="111">
        <f t="shared" si="207"/>
        <v>3.5</v>
      </c>
      <c r="BZ296" s="111">
        <f t="shared" si="207"/>
        <v>1.5</v>
      </c>
      <c r="CA296" s="111">
        <f t="shared" si="207"/>
        <v>3</v>
      </c>
      <c r="CB296" s="111">
        <f t="shared" si="207"/>
        <v>1</v>
      </c>
      <c r="CC296" s="111">
        <f t="shared" si="207"/>
        <v>2.5</v>
      </c>
      <c r="CD296" s="111">
        <f t="shared" si="207"/>
        <v>2.5</v>
      </c>
      <c r="CE296" s="111">
        <f t="shared" si="207"/>
        <v>2</v>
      </c>
      <c r="CF296" s="111">
        <f t="shared" si="207"/>
        <v>1.5</v>
      </c>
      <c r="CG296" s="111">
        <f t="shared" si="207"/>
        <v>1.5</v>
      </c>
      <c r="CH296" s="111">
        <f t="shared" si="207"/>
        <v>2.5</v>
      </c>
      <c r="CI296" s="111">
        <f t="shared" si="207"/>
        <v>2</v>
      </c>
    </row>
    <row r="297" spans="1:87" s="75" customFormat="1" ht="13.5" thickBot="1" x14ac:dyDescent="0.25">
      <c r="A297" s="74">
        <f t="shared" si="206"/>
        <v>0</v>
      </c>
      <c r="B297" s="209"/>
      <c r="C297" s="194"/>
      <c r="D297" s="203"/>
      <c r="E297" s="72">
        <f t="shared" si="174"/>
        <v>287</v>
      </c>
      <c r="F297" s="75" t="s">
        <v>1815</v>
      </c>
      <c r="G297" s="75" t="s">
        <v>1750</v>
      </c>
      <c r="H297" s="75" t="s">
        <v>63</v>
      </c>
      <c r="J297" s="75" t="s">
        <v>64</v>
      </c>
      <c r="L297" s="75" t="s">
        <v>1750</v>
      </c>
      <c r="P297" s="97">
        <f t="shared" si="183"/>
        <v>1.8</v>
      </c>
      <c r="Q297" s="97"/>
      <c r="R297" s="97"/>
      <c r="S297" s="97"/>
      <c r="T297" s="97"/>
      <c r="U297" s="98">
        <f t="shared" si="184"/>
        <v>3.4</v>
      </c>
      <c r="V297" s="107">
        <f t="shared" si="185"/>
        <v>2.6</v>
      </c>
      <c r="W297" s="107">
        <f t="shared" si="186"/>
        <v>2.2000000000000002</v>
      </c>
      <c r="X297" s="107">
        <f t="shared" si="187"/>
        <v>2.6</v>
      </c>
      <c r="Y297" s="107">
        <f t="shared" si="188"/>
        <v>2.4</v>
      </c>
      <c r="Z297" s="107">
        <f t="shared" si="189"/>
        <v>2.4</v>
      </c>
      <c r="AA297" s="107">
        <f t="shared" si="190"/>
        <v>3.2</v>
      </c>
      <c r="AB297" s="107">
        <f t="shared" si="191"/>
        <v>2</v>
      </c>
      <c r="AC297" s="107">
        <f t="shared" si="192"/>
        <v>2.6</v>
      </c>
      <c r="AD297" s="107">
        <f t="shared" si="193"/>
        <v>1.6</v>
      </c>
      <c r="AE297" s="107">
        <f t="shared" si="194"/>
        <v>3</v>
      </c>
      <c r="AF297" s="97" t="b">
        <f t="shared" si="25"/>
        <v>1</v>
      </c>
      <c r="AG297" s="97">
        <f t="array" ref="AG297">IF($AF297,MEDIAN(IF(G1SelectionMask="x",IF(INDEX(StdCalcsRefCalcs,$E297,0)&gt;0,INDEX(StdCalcsRefCalcs,$E297,0)),"")),"")</f>
        <v>2.6</v>
      </c>
      <c r="AH297" s="97">
        <f t="array" ref="AH297">IF($AF297,QUARTILE(IF(G1SelectionMask="x",IF(INDEX(StdCalcsRefCalcs,$E297,0)&gt;0,INDEX(StdCalcsRefCalcs,$E297,0)),""),1),"")</f>
        <v>2.2999999999999998</v>
      </c>
      <c r="AI297" s="97">
        <f t="array" ref="AI297">IF($AF297,QUARTILE(IF(G1SelectionMask="x",IF(INDEX(StdCalcsRefCalcs,$E297,0)&gt;0,INDEX(StdCalcsRefCalcs,$E297,0)),""),3),"")</f>
        <v>2.8</v>
      </c>
      <c r="AJ297" s="97">
        <f t="array" ref="AJ297">IF($AF297,MIN(IF(G1SelectionMask="x",IF(INDEX(StdCalcsRefCalcs,$E297,0)&gt;0,INDEX(StdCalcsRefCalcs,$E297,0)),"")),"")</f>
        <v>1.6</v>
      </c>
      <c r="AK297" s="97">
        <f t="array" ref="AK297">IF($AF297,MAX(IF(G1SelectionMask="x",IF(INDEX(StdCalcsRefCalcs,$E297,0)&gt;0,INDEX(StdCalcsRefCalcs,$E297,0)),"")),"")</f>
        <v>3.4</v>
      </c>
      <c r="AL297" s="97">
        <f t="shared" si="26"/>
        <v>2.5454545454545459</v>
      </c>
      <c r="AM297" s="97">
        <f t="array" ref="AM297">IF($AF297,STDEVA(IF(G1SelectionMask="x",IF(INDEX(StdCalcsRefCalcs,$E297,0)&gt;0,INDEX(StdCalcsRefCalcs,$E297,0)),"")),"")</f>
        <v>0.52223296786709139</v>
      </c>
      <c r="AN297" s="98" t="b">
        <f t="shared" si="175"/>
        <v>1</v>
      </c>
      <c r="AO297" s="98">
        <f t="array" ref="AO297">IF($AN297,MEDIAN(IF(G2SelectionMask="x",IF(INDEX(StdCalcsRefCalcs,$E297,0)&gt;0,INDEX(StdCalcsRefCalcs,$E297,0)),"")),"")</f>
        <v>2.6</v>
      </c>
      <c r="AP297" s="98">
        <f t="array" ref="AP297">IF($AN297,QUARTILE(IF(G2SelectionMask="x",IF(INDEX(StdCalcsRefCalcs,$E297,0)&gt;0,INDEX(StdCalcsRefCalcs,$E297,0)),""),1),"")</f>
        <v>2.2999999999999998</v>
      </c>
      <c r="AQ297" s="98">
        <f t="array" ref="AQ297">IF($AN297,QUARTILE(IF(G2SelectionMask="x",IF(INDEX(StdCalcsRefCalcs,$E297,0)&gt;0,INDEX(StdCalcsRefCalcs,$E297,0)),""),3),"")</f>
        <v>3</v>
      </c>
      <c r="AR297" s="98">
        <f t="array" ref="AR297">IF($AN297,MIN(IF(G2SelectionMask="x",IF(INDEX(StdCalcsRefCalcs,$E297,0)&gt;0,INDEX(StdCalcsRefCalcs,$E297,0)),"")),"")</f>
        <v>1.6</v>
      </c>
      <c r="AS297" s="98">
        <f t="array" ref="AS297">IF($AN297,MAX(IF(G2SelectionMask="x",IF(INDEX(StdCalcsRefCalcs,$E297,0)&gt;0,INDEX(StdCalcsRefCalcs,$E297,0)),"")),"")</f>
        <v>3.4</v>
      </c>
      <c r="AT297" s="98">
        <f t="shared" si="176"/>
        <v>2.6</v>
      </c>
      <c r="AU297" s="98">
        <f t="array" ref="AU297">IF($AN297,STDEVA(IF(G2SelectionMask="x",IF(INDEX(StdCalcsRefCalcs,$E297,0)&gt;0,INDEX(StdCalcsRefCalcs,$E297,0)),"")),"")</f>
        <v>0.53665631459995178</v>
      </c>
      <c r="AV297" s="97" t="b">
        <f t="shared" si="177"/>
        <v>0</v>
      </c>
      <c r="AW297" s="97" t="str">
        <f t="array" ref="AW297">IF($AV297,MEDIAN(IF(G3SelectionMask="x",IF(INDEX(StdCalcsRefCalcs,$E297,0)&gt;0,INDEX(StdCalcsRefCalcs,$E297,0)),"")),"")</f>
        <v/>
      </c>
      <c r="AX297" s="97" t="str">
        <f t="array" ref="AX297">IF($AV297,QUARTILE(IF(G3SelectionMask="x",IF(INDEX(StdCalcsRefCalcs,$E297,0)&gt;0,INDEX(StdCalcsRefCalcs,$E297,0)),""),1),"")</f>
        <v/>
      </c>
      <c r="AY297" s="97" t="str">
        <f t="array" ref="AY297">IF($AV297,QUARTILE(IF(G3SelectionMask="x",IF(INDEX(StdCalcsRefCalcs,$E297,0)&gt;0,INDEX(StdCalcsRefCalcs,$E297,0)),""),3),"")</f>
        <v/>
      </c>
      <c r="AZ297" s="97" t="str">
        <f t="array" ref="AZ297">IF($AV297,MIN(IF(G3SelectionMask="x",IF(INDEX(StdCalcsRefCalcs,$E297,0)&gt;0,INDEX(StdCalcsRefCalcs,$E297,0)),"")),"")</f>
        <v/>
      </c>
      <c r="BA297" s="97" t="str">
        <f t="array" ref="BA297">IF($AV297,MAX(IF(G3SelectionMask="x",IF(INDEX(StdCalcsRefCalcs,$E297,0)&gt;0,INDEX(StdCalcsRefCalcs,$E297,0)),"")),"")</f>
        <v/>
      </c>
      <c r="BB297" s="97" t="str">
        <f t="shared" si="178"/>
        <v/>
      </c>
      <c r="BC297" s="97" t="str">
        <f t="array" ref="BC297">IF($AV297,STDEVA(IF(G3SelectionMask="x",IF(INDEX(StdCalcsRefCalcs,$E297,0)&gt;0,INDEX(StdCalcsRefCalcs,$E297,0)),"")),"")</f>
        <v/>
      </c>
      <c r="BD297" s="98" t="b">
        <f t="shared" si="179"/>
        <v>0</v>
      </c>
      <c r="BE297" s="98" t="str">
        <f t="array" ref="BE297">IF($BD297,MEDIAN(IF(G4SelectionMask="x",IF(INDEX(StdCalcsRefCalcs,$E297,0)&gt;0,INDEX(StdCalcsRefCalcs,$E297,0)),"")),"")</f>
        <v/>
      </c>
      <c r="BF297" s="98" t="str">
        <f t="array" ref="BF297">IF($BD297,QUARTILE(IF(G4SelectionMask="x",IF(INDEX(StdCalcsRefCalcs,$E297,0)&gt;0,INDEX(StdCalcsRefCalcs,$E297,0)),""),1),"")</f>
        <v/>
      </c>
      <c r="BG297" s="98" t="str">
        <f t="array" ref="BG297">IF($BD297,QUARTILE(IF(G4SelectionMask="x",IF(INDEX(StdCalcsRefCalcs,$E297,0)&gt;0,INDEX(StdCalcsRefCalcs,$E297,0)),""),3),"")</f>
        <v/>
      </c>
      <c r="BH297" s="98" t="str">
        <f t="array" ref="BH297">IF($BD297,MIN(IF(G4SelectionMask="x",IF(INDEX(StdCalcsRefCalcs,$E297,0)&gt;0,INDEX(StdCalcsRefCalcs,$E297,0)),"")),"")</f>
        <v/>
      </c>
      <c r="BI297" s="98" t="str">
        <f t="array" ref="BI297">IF($BD297,MAX(IF(G4SelectionMask="x",IF(INDEX(StdCalcsRefCalcs,$E297,0)&gt;0,INDEX(StdCalcsRefCalcs,$E297,0)),"")),"")</f>
        <v/>
      </c>
      <c r="BJ297" s="98" t="str">
        <f t="shared" si="180"/>
        <v/>
      </c>
      <c r="BK297" s="98" t="str">
        <f t="array" ref="BK297">IF($BD297,STDEVA(IF(G4SelectionMask="x",IF(INDEX(StdCalcsRefCalcs,$E297,0)&gt;0,INDEX(StdCalcsRefCalcs,$E297,0)),"")),"")</f>
        <v/>
      </c>
      <c r="BL297" s="97" t="b">
        <f t="shared" si="181"/>
        <v>0</v>
      </c>
      <c r="BM297" s="97" t="str">
        <f t="array" ref="BM297">IF($BL297,MEDIAN(IF(G5SelectionMask="x",IF(INDEX(StdCalcsRefCalcs,$E297,0)&gt;0,INDEX(StdCalcsRefCalcs,$E297,0)),"")),"")</f>
        <v/>
      </c>
      <c r="BN297" s="97" t="str">
        <f t="array" ref="BN297">IF($BL297,QUARTILE(IF(G5SelectionMask="x",IF(INDEX(StdCalcsRefCalcs,$E297,0)&gt;0,INDEX(StdCalcsRefCalcs,$E297,0)),""),1),"")</f>
        <v/>
      </c>
      <c r="BO297" s="97" t="str">
        <f t="array" ref="BO297">IF($BL297,QUARTILE(IF(G5SelectionMask="x",IF(INDEX(StdCalcsRefCalcs,$E297,0)&gt;0,INDEX(StdCalcsRefCalcs,$E297,0)),""),3),"")</f>
        <v/>
      </c>
      <c r="BP297" s="97" t="str">
        <f t="array" ref="BP297">IF($BL297,MIN(IF(G5SelectionMask="x",IF(INDEX(StdCalcsRefCalcs,$E297,0)&gt;0,INDEX(StdCalcsRefCalcs,$E297,0)),"")),"")</f>
        <v/>
      </c>
      <c r="BQ297" s="97" t="str">
        <f t="array" ref="BQ297">IF($BL297,MAX(IF(G5SelectionMask="x",IF(INDEX(StdCalcsRefCalcs,$E297,0)&gt;0,INDEX(StdCalcsRefCalcs,$E297,0)),"")),"")</f>
        <v/>
      </c>
      <c r="BR297" s="97" t="str">
        <f t="shared" si="182"/>
        <v/>
      </c>
      <c r="BS297" s="99" t="str">
        <f t="array" ref="BS297">IF($BL297,STDEVA(IF(G5SelectionMask="x",IF(INDEX(StdCalcsRefCalcs,$E297,0)&gt;0,INDEX(StdCalcsRefCalcs,$E297,0)),"")),"")</f>
        <v/>
      </c>
      <c r="BT297" s="110"/>
      <c r="BU297" s="111">
        <f t="shared" si="207"/>
        <v>1.8</v>
      </c>
      <c r="BV297" s="111">
        <f t="shared" si="207"/>
        <v>3.4</v>
      </c>
      <c r="BW297" s="111">
        <f t="shared" si="207"/>
        <v>2.6</v>
      </c>
      <c r="BX297" s="111">
        <f t="shared" si="207"/>
        <v>2.2000000000000002</v>
      </c>
      <c r="BY297" s="111">
        <f t="shared" si="207"/>
        <v>2.6</v>
      </c>
      <c r="BZ297" s="111">
        <f t="shared" si="207"/>
        <v>2.4</v>
      </c>
      <c r="CA297" s="111">
        <f t="shared" si="207"/>
        <v>2.4</v>
      </c>
      <c r="CB297" s="111">
        <f t="shared" si="207"/>
        <v>3.2</v>
      </c>
      <c r="CC297" s="111">
        <f t="shared" si="207"/>
        <v>2</v>
      </c>
      <c r="CD297" s="111">
        <f t="shared" si="207"/>
        <v>2.6</v>
      </c>
      <c r="CE297" s="111">
        <f t="shared" si="207"/>
        <v>1.6</v>
      </c>
      <c r="CF297" s="111">
        <f t="shared" si="207"/>
        <v>3</v>
      </c>
      <c r="CG297" s="111">
        <f t="shared" si="207"/>
        <v>2.2000000000000002</v>
      </c>
      <c r="CH297" s="111">
        <f t="shared" si="207"/>
        <v>3</v>
      </c>
      <c r="CI297" s="111">
        <f t="shared" si="207"/>
        <v>2.6</v>
      </c>
    </row>
    <row r="298" spans="1:87" s="75" customFormat="1" x14ac:dyDescent="0.2">
      <c r="A298" s="74">
        <f t="shared" si="206"/>
        <v>0</v>
      </c>
      <c r="B298" s="209"/>
      <c r="C298" s="194"/>
      <c r="D298" s="202" t="s">
        <v>73</v>
      </c>
      <c r="E298" s="72">
        <f t="shared" si="174"/>
        <v>288</v>
      </c>
      <c r="F298" s="75" t="s">
        <v>1784</v>
      </c>
      <c r="G298" s="75" t="s">
        <v>284</v>
      </c>
      <c r="H298" s="75" t="s">
        <v>63</v>
      </c>
      <c r="J298" s="75" t="s">
        <v>73</v>
      </c>
      <c r="P298" s="97">
        <f t="shared" si="183"/>
        <v>2.3333333333333335</v>
      </c>
      <c r="Q298" s="97"/>
      <c r="R298" s="97"/>
      <c r="S298" s="97"/>
      <c r="T298" s="97"/>
      <c r="U298" s="98">
        <f t="shared" si="184"/>
        <v>2.2000000000000002</v>
      </c>
      <c r="V298" s="107">
        <f t="shared" si="185"/>
        <v>2.4</v>
      </c>
      <c r="W298" s="107">
        <f t="shared" si="186"/>
        <v>2.6666666666666665</v>
      </c>
      <c r="X298" s="107">
        <f t="shared" si="187"/>
        <v>2.2000000000000002</v>
      </c>
      <c r="Y298" s="107">
        <f t="shared" si="188"/>
        <v>2.5333333333333332</v>
      </c>
      <c r="Z298" s="107">
        <f t="shared" si="189"/>
        <v>2.1333333333333333</v>
      </c>
      <c r="AA298" s="107">
        <f t="shared" si="190"/>
        <v>2.8666666666666667</v>
      </c>
      <c r="AB298" s="107">
        <f t="shared" si="191"/>
        <v>2.7333333333333334</v>
      </c>
      <c r="AC298" s="107">
        <f t="shared" si="192"/>
        <v>2.6</v>
      </c>
      <c r="AD298" s="107">
        <f t="shared" si="193"/>
        <v>2.4666666666666668</v>
      </c>
      <c r="AE298" s="107">
        <f t="shared" si="194"/>
        <v>2.9333333333333331</v>
      </c>
      <c r="AF298" s="97" t="b">
        <f t="shared" si="25"/>
        <v>1</v>
      </c>
      <c r="AG298" s="97">
        <f t="array" ref="AG298">IF($AF298,MEDIAN(IF(G1SelectionMask="x",IF(INDEX(StdCalcsRefCalcs,$E298,0)&gt;0,INDEX(StdCalcsRefCalcs,$E298,0)),"")),"")</f>
        <v>2.5333333333333332</v>
      </c>
      <c r="AH298" s="97">
        <f t="array" ref="AH298">IF($AF298,QUARTILE(IF(G1SelectionMask="x",IF(INDEX(StdCalcsRefCalcs,$E298,0)&gt;0,INDEX(StdCalcsRefCalcs,$E298,0)),""),1),"")</f>
        <v>2.2999999999999998</v>
      </c>
      <c r="AI298" s="97">
        <f t="array" ref="AI298">IF($AF298,QUARTILE(IF(G1SelectionMask="x",IF(INDEX(StdCalcsRefCalcs,$E298,0)&gt;0,INDEX(StdCalcsRefCalcs,$E298,0)),""),3),"")</f>
        <v>2.7</v>
      </c>
      <c r="AJ298" s="97">
        <f t="array" ref="AJ298">IF($AF298,MIN(IF(G1SelectionMask="x",IF(INDEX(StdCalcsRefCalcs,$E298,0)&gt;0,INDEX(StdCalcsRefCalcs,$E298,0)),"")),"")</f>
        <v>2.1333333333333333</v>
      </c>
      <c r="AK298" s="97">
        <f t="array" ref="AK298">IF($AF298,MAX(IF(G1SelectionMask="x",IF(INDEX(StdCalcsRefCalcs,$E298,0)&gt;0,INDEX(StdCalcsRefCalcs,$E298,0)),"")),"")</f>
        <v>2.9333333333333331</v>
      </c>
      <c r="AL298" s="97">
        <f t="shared" si="26"/>
        <v>2.521212121212121</v>
      </c>
      <c r="AM298" s="97">
        <f t="array" ref="AM298">IF($AF298,STDEVA(IF(G1SelectionMask="x",IF(INDEX(StdCalcsRefCalcs,$E298,0)&gt;0,INDEX(StdCalcsRefCalcs,$E298,0)),"")),"")</f>
        <v>0.27132298394379312</v>
      </c>
      <c r="AN298" s="98" t="b">
        <f t="shared" si="175"/>
        <v>1</v>
      </c>
      <c r="AO298" s="98">
        <f t="array" ref="AO298">IF($AN298,MEDIAN(IF(G2SelectionMask="x",IF(INDEX(StdCalcsRefCalcs,$E298,0)&gt;0,INDEX(StdCalcsRefCalcs,$E298,0)),"")),"")</f>
        <v>2.5333333333333332</v>
      </c>
      <c r="AP298" s="98">
        <f t="array" ref="AP298">IF($AN298,QUARTILE(IF(G2SelectionMask="x",IF(INDEX(StdCalcsRefCalcs,$E298,0)&gt;0,INDEX(StdCalcsRefCalcs,$E298,0)),""),1),"")</f>
        <v>2.4333333333333336</v>
      </c>
      <c r="AQ298" s="98">
        <f t="array" ref="AQ298">IF($AN298,QUARTILE(IF(G2SelectionMask="x",IF(INDEX(StdCalcsRefCalcs,$E298,0)&gt;0,INDEX(StdCalcsRefCalcs,$E298,0)),""),3),"")</f>
        <v>2.8</v>
      </c>
      <c r="AR298" s="98">
        <f t="array" ref="AR298">IF($AN298,MIN(IF(G2SelectionMask="x",IF(INDEX(StdCalcsRefCalcs,$E298,0)&gt;0,INDEX(StdCalcsRefCalcs,$E298,0)),"")),"")</f>
        <v>2.2000000000000002</v>
      </c>
      <c r="AS298" s="98">
        <f t="array" ref="AS298">IF($AN298,MAX(IF(G2SelectionMask="x",IF(INDEX(StdCalcsRefCalcs,$E298,0)&gt;0,INDEX(StdCalcsRefCalcs,$E298,0)),"")),"")</f>
        <v>2.9333333333333331</v>
      </c>
      <c r="AT298" s="98">
        <f t="shared" si="176"/>
        <v>2.5696969696969698</v>
      </c>
      <c r="AU298" s="98">
        <f t="array" ref="AU298">IF($AN298,STDEVA(IF(G2SelectionMask="x",IF(INDEX(StdCalcsRefCalcs,$E298,0)&gt;0,INDEX(StdCalcsRefCalcs,$E298,0)),"")),"")</f>
        <v>0.26560394301563839</v>
      </c>
      <c r="AV298" s="97" t="b">
        <f t="shared" si="177"/>
        <v>0</v>
      </c>
      <c r="AW298" s="97" t="str">
        <f t="array" ref="AW298">IF($AV298,MEDIAN(IF(G3SelectionMask="x",IF(INDEX(StdCalcsRefCalcs,$E298,0)&gt;0,INDEX(StdCalcsRefCalcs,$E298,0)),"")),"")</f>
        <v/>
      </c>
      <c r="AX298" s="97" t="str">
        <f t="array" ref="AX298">IF($AV298,QUARTILE(IF(G3SelectionMask="x",IF(INDEX(StdCalcsRefCalcs,$E298,0)&gt;0,INDEX(StdCalcsRefCalcs,$E298,0)),""),1),"")</f>
        <v/>
      </c>
      <c r="AY298" s="97" t="str">
        <f t="array" ref="AY298">IF($AV298,QUARTILE(IF(G3SelectionMask="x",IF(INDEX(StdCalcsRefCalcs,$E298,0)&gt;0,INDEX(StdCalcsRefCalcs,$E298,0)),""),3),"")</f>
        <v/>
      </c>
      <c r="AZ298" s="97" t="str">
        <f t="array" ref="AZ298">IF($AV298,MIN(IF(G3SelectionMask="x",IF(INDEX(StdCalcsRefCalcs,$E298,0)&gt;0,INDEX(StdCalcsRefCalcs,$E298,0)),"")),"")</f>
        <v/>
      </c>
      <c r="BA298" s="97" t="str">
        <f t="array" ref="BA298">IF($AV298,MAX(IF(G3SelectionMask="x",IF(INDEX(StdCalcsRefCalcs,$E298,0)&gt;0,INDEX(StdCalcsRefCalcs,$E298,0)),"")),"")</f>
        <v/>
      </c>
      <c r="BB298" s="97" t="str">
        <f t="shared" si="178"/>
        <v/>
      </c>
      <c r="BC298" s="97" t="str">
        <f t="array" ref="BC298">IF($AV298,STDEVA(IF(G3SelectionMask="x",IF(INDEX(StdCalcsRefCalcs,$E298,0)&gt;0,INDEX(StdCalcsRefCalcs,$E298,0)),"")),"")</f>
        <v/>
      </c>
      <c r="BD298" s="98" t="b">
        <f t="shared" si="179"/>
        <v>0</v>
      </c>
      <c r="BE298" s="98" t="str">
        <f t="array" ref="BE298">IF($BD298,MEDIAN(IF(G4SelectionMask="x",IF(INDEX(StdCalcsRefCalcs,$E298,0)&gt;0,INDEX(StdCalcsRefCalcs,$E298,0)),"")),"")</f>
        <v/>
      </c>
      <c r="BF298" s="98" t="str">
        <f t="array" ref="BF298">IF($BD298,QUARTILE(IF(G4SelectionMask="x",IF(INDEX(StdCalcsRefCalcs,$E298,0)&gt;0,INDEX(StdCalcsRefCalcs,$E298,0)),""),1),"")</f>
        <v/>
      </c>
      <c r="BG298" s="98" t="str">
        <f t="array" ref="BG298">IF($BD298,QUARTILE(IF(G4SelectionMask="x",IF(INDEX(StdCalcsRefCalcs,$E298,0)&gt;0,INDEX(StdCalcsRefCalcs,$E298,0)),""),3),"")</f>
        <v/>
      </c>
      <c r="BH298" s="98" t="str">
        <f t="array" ref="BH298">IF($BD298,MIN(IF(G4SelectionMask="x",IF(INDEX(StdCalcsRefCalcs,$E298,0)&gt;0,INDEX(StdCalcsRefCalcs,$E298,0)),"")),"")</f>
        <v/>
      </c>
      <c r="BI298" s="98" t="str">
        <f t="array" ref="BI298">IF($BD298,MAX(IF(G4SelectionMask="x",IF(INDEX(StdCalcsRefCalcs,$E298,0)&gt;0,INDEX(StdCalcsRefCalcs,$E298,0)),"")),"")</f>
        <v/>
      </c>
      <c r="BJ298" s="98" t="str">
        <f t="shared" si="180"/>
        <v/>
      </c>
      <c r="BK298" s="98" t="str">
        <f t="array" ref="BK298">IF($BD298,STDEVA(IF(G4SelectionMask="x",IF(INDEX(StdCalcsRefCalcs,$E298,0)&gt;0,INDEX(StdCalcsRefCalcs,$E298,0)),"")),"")</f>
        <v/>
      </c>
      <c r="BL298" s="97" t="b">
        <f t="shared" si="181"/>
        <v>0</v>
      </c>
      <c r="BM298" s="97" t="str">
        <f t="array" ref="BM298">IF($BL298,MEDIAN(IF(G5SelectionMask="x",IF(INDEX(StdCalcsRefCalcs,$E298,0)&gt;0,INDEX(StdCalcsRefCalcs,$E298,0)),"")),"")</f>
        <v/>
      </c>
      <c r="BN298" s="97" t="str">
        <f t="array" ref="BN298">IF($BL298,QUARTILE(IF(G5SelectionMask="x",IF(INDEX(StdCalcsRefCalcs,$E298,0)&gt;0,INDEX(StdCalcsRefCalcs,$E298,0)),""),1),"")</f>
        <v/>
      </c>
      <c r="BO298" s="97" t="str">
        <f t="array" ref="BO298">IF($BL298,QUARTILE(IF(G5SelectionMask="x",IF(INDEX(StdCalcsRefCalcs,$E298,0)&gt;0,INDEX(StdCalcsRefCalcs,$E298,0)),""),3),"")</f>
        <v/>
      </c>
      <c r="BP298" s="97" t="str">
        <f t="array" ref="BP298">IF($BL298,MIN(IF(G5SelectionMask="x",IF(INDEX(StdCalcsRefCalcs,$E298,0)&gt;0,INDEX(StdCalcsRefCalcs,$E298,0)),"")),"")</f>
        <v/>
      </c>
      <c r="BQ298" s="97" t="str">
        <f t="array" ref="BQ298">IF($BL298,MAX(IF(G5SelectionMask="x",IF(INDEX(StdCalcsRefCalcs,$E298,0)&gt;0,INDEX(StdCalcsRefCalcs,$E298,0)),"")),"")</f>
        <v/>
      </c>
      <c r="BR298" s="97" t="str">
        <f t="shared" si="182"/>
        <v/>
      </c>
      <c r="BS298" s="99" t="str">
        <f t="array" ref="BS298">IF($BL298,STDEVA(IF(G5SelectionMask="x",IF(INDEX(StdCalcsRefCalcs,$E298,0)&gt;0,INDEX(StdCalcsRefCalcs,$E298,0)),"")),"")</f>
        <v/>
      </c>
      <c r="BT298" s="110"/>
      <c r="BU298" s="111">
        <f t="shared" ref="BU298:CI298" si="208">IFERROR(IF(COUNTIFS(RawDataTopics,$J298,INDEX(RawDataAllData,0,BU$9),"")&lt;=RuleofNPercent*COUNTIFS(RawDataTopics,$J298),AVERAGEIF(RawDataTopics,$J298,INDEX(RawDataAllData,0,BU$9)),""),"")</f>
        <v>2.3333333333333335</v>
      </c>
      <c r="BV298" s="111">
        <f t="shared" si="208"/>
        <v>2.2000000000000002</v>
      </c>
      <c r="BW298" s="111">
        <f t="shared" si="208"/>
        <v>2.4</v>
      </c>
      <c r="BX298" s="111">
        <f t="shared" si="208"/>
        <v>2.6666666666666665</v>
      </c>
      <c r="BY298" s="111">
        <f t="shared" si="208"/>
        <v>2.2000000000000002</v>
      </c>
      <c r="BZ298" s="111">
        <f t="shared" si="208"/>
        <v>2.5333333333333332</v>
      </c>
      <c r="CA298" s="111">
        <f t="shared" si="208"/>
        <v>2.1333333333333333</v>
      </c>
      <c r="CB298" s="111">
        <f t="shared" si="208"/>
        <v>2.8666666666666667</v>
      </c>
      <c r="CC298" s="111">
        <f t="shared" si="208"/>
        <v>2.7333333333333334</v>
      </c>
      <c r="CD298" s="111">
        <f t="shared" si="208"/>
        <v>2.6</v>
      </c>
      <c r="CE298" s="111">
        <f t="shared" si="208"/>
        <v>2.4666666666666668</v>
      </c>
      <c r="CF298" s="111">
        <f t="shared" si="208"/>
        <v>2.9333333333333331</v>
      </c>
      <c r="CG298" s="111">
        <f t="shared" si="208"/>
        <v>2.9333333333333331</v>
      </c>
      <c r="CH298" s="111">
        <f t="shared" si="208"/>
        <v>2.4666666666666668</v>
      </c>
      <c r="CI298" s="111">
        <f t="shared" si="208"/>
        <v>2.5333333333333332</v>
      </c>
    </row>
    <row r="299" spans="1:87" s="75" customFormat="1" x14ac:dyDescent="0.2">
      <c r="A299" s="74">
        <f t="shared" si="206"/>
        <v>0</v>
      </c>
      <c r="B299" s="209"/>
      <c r="C299" s="194"/>
      <c r="D299" s="203"/>
      <c r="E299" s="72">
        <f t="shared" si="174"/>
        <v>289</v>
      </c>
      <c r="F299" s="75" t="s">
        <v>1816</v>
      </c>
      <c r="G299" s="75" t="s">
        <v>1751</v>
      </c>
      <c r="H299" s="75" t="s">
        <v>63</v>
      </c>
      <c r="J299" s="75" t="s">
        <v>73</v>
      </c>
      <c r="L299" s="75" t="s">
        <v>1751</v>
      </c>
      <c r="P299" s="97">
        <f t="shared" si="183"/>
        <v>2.5</v>
      </c>
      <c r="Q299" s="97"/>
      <c r="R299" s="97"/>
      <c r="S299" s="97"/>
      <c r="T299" s="97"/>
      <c r="U299" s="98">
        <f t="shared" si="184"/>
        <v>2.25</v>
      </c>
      <c r="V299" s="107">
        <f t="shared" si="185"/>
        <v>2</v>
      </c>
      <c r="W299" s="107">
        <f t="shared" si="186"/>
        <v>3</v>
      </c>
      <c r="X299" s="107">
        <f t="shared" si="187"/>
        <v>1.75</v>
      </c>
      <c r="Y299" s="107">
        <f t="shared" si="188"/>
        <v>2.75</v>
      </c>
      <c r="Z299" s="107">
        <f t="shared" si="189"/>
        <v>1.75</v>
      </c>
      <c r="AA299" s="107">
        <f t="shared" si="190"/>
        <v>3</v>
      </c>
      <c r="AB299" s="107">
        <f t="shared" si="191"/>
        <v>3</v>
      </c>
      <c r="AC299" s="107">
        <f t="shared" si="192"/>
        <v>2.75</v>
      </c>
      <c r="AD299" s="107">
        <f t="shared" si="193"/>
        <v>1.25</v>
      </c>
      <c r="AE299" s="107">
        <f t="shared" si="194"/>
        <v>3.25</v>
      </c>
      <c r="AF299" s="97" t="b">
        <f t="shared" si="25"/>
        <v>1</v>
      </c>
      <c r="AG299" s="97">
        <f t="array" ref="AG299">IF($AF299,MEDIAN(IF(G1SelectionMask="x",IF(INDEX(StdCalcsRefCalcs,$E299,0)&gt;0,INDEX(StdCalcsRefCalcs,$E299,0)),"")),"")</f>
        <v>2.75</v>
      </c>
      <c r="AH299" s="97">
        <f t="array" ref="AH299">IF($AF299,QUARTILE(IF(G1SelectionMask="x",IF(INDEX(StdCalcsRefCalcs,$E299,0)&gt;0,INDEX(StdCalcsRefCalcs,$E299,0)),""),1),"")</f>
        <v>1.875</v>
      </c>
      <c r="AI299" s="97">
        <f t="array" ref="AI299">IF($AF299,QUARTILE(IF(G1SelectionMask="x",IF(INDEX(StdCalcsRefCalcs,$E299,0)&gt;0,INDEX(StdCalcsRefCalcs,$E299,0)),""),3),"")</f>
        <v>3</v>
      </c>
      <c r="AJ299" s="97">
        <f t="array" ref="AJ299">IF($AF299,MIN(IF(G1SelectionMask="x",IF(INDEX(StdCalcsRefCalcs,$E299,0)&gt;0,INDEX(StdCalcsRefCalcs,$E299,0)),"")),"")</f>
        <v>1.25</v>
      </c>
      <c r="AK299" s="97">
        <f t="array" ref="AK299">IF($AF299,MAX(IF(G1SelectionMask="x",IF(INDEX(StdCalcsRefCalcs,$E299,0)&gt;0,INDEX(StdCalcsRefCalcs,$E299,0)),"")),"")</f>
        <v>3.25</v>
      </c>
      <c r="AL299" s="97">
        <f t="shared" si="26"/>
        <v>2.4318181818181817</v>
      </c>
      <c r="AM299" s="97">
        <f t="array" ref="AM299">IF($AF299,STDEVA(IF(G1SelectionMask="x",IF(INDEX(StdCalcsRefCalcs,$E299,0)&gt;0,INDEX(StdCalcsRefCalcs,$E299,0)),"")),"")</f>
        <v>0.66229628085650916</v>
      </c>
      <c r="AN299" s="98" t="b">
        <f t="shared" si="175"/>
        <v>1</v>
      </c>
      <c r="AO299" s="98">
        <f t="array" ref="AO299">IF($AN299,MEDIAN(IF(G2SelectionMask="x",IF(INDEX(StdCalcsRefCalcs,$E299,0)&gt;0,INDEX(StdCalcsRefCalcs,$E299,0)),"")),"")</f>
        <v>2.75</v>
      </c>
      <c r="AP299" s="98">
        <f t="array" ref="AP299">IF($AN299,QUARTILE(IF(G2SelectionMask="x",IF(INDEX(StdCalcsRefCalcs,$E299,0)&gt;0,INDEX(StdCalcsRefCalcs,$E299,0)),""),1),"")</f>
        <v>1.875</v>
      </c>
      <c r="AQ299" s="98">
        <f t="array" ref="AQ299">IF($AN299,QUARTILE(IF(G2SelectionMask="x",IF(INDEX(StdCalcsRefCalcs,$E299,0)&gt;0,INDEX(StdCalcsRefCalcs,$E299,0)),""),3),"")</f>
        <v>3</v>
      </c>
      <c r="AR299" s="98">
        <f t="array" ref="AR299">IF($AN299,MIN(IF(G2SelectionMask="x",IF(INDEX(StdCalcsRefCalcs,$E299,0)&gt;0,INDEX(StdCalcsRefCalcs,$E299,0)),"")),"")</f>
        <v>1.25</v>
      </c>
      <c r="AS299" s="98">
        <f t="array" ref="AS299">IF($AN299,MAX(IF(G2SelectionMask="x",IF(INDEX(StdCalcsRefCalcs,$E299,0)&gt;0,INDEX(StdCalcsRefCalcs,$E299,0)),"")),"")</f>
        <v>3.25</v>
      </c>
      <c r="AT299" s="98">
        <f t="shared" si="176"/>
        <v>2.4318181818181817</v>
      </c>
      <c r="AU299" s="98">
        <f t="array" ref="AU299">IF($AN299,STDEVA(IF(G2SelectionMask="x",IF(INDEX(StdCalcsRefCalcs,$E299,0)&gt;0,INDEX(StdCalcsRefCalcs,$E299,0)),"")),"")</f>
        <v>0.66229628085650916</v>
      </c>
      <c r="AV299" s="97" t="b">
        <f t="shared" si="177"/>
        <v>0</v>
      </c>
      <c r="AW299" s="97" t="str">
        <f t="array" ref="AW299">IF($AV299,MEDIAN(IF(G3SelectionMask="x",IF(INDEX(StdCalcsRefCalcs,$E299,0)&gt;0,INDEX(StdCalcsRefCalcs,$E299,0)),"")),"")</f>
        <v/>
      </c>
      <c r="AX299" s="97" t="str">
        <f t="array" ref="AX299">IF($AV299,QUARTILE(IF(G3SelectionMask="x",IF(INDEX(StdCalcsRefCalcs,$E299,0)&gt;0,INDEX(StdCalcsRefCalcs,$E299,0)),""),1),"")</f>
        <v/>
      </c>
      <c r="AY299" s="97" t="str">
        <f t="array" ref="AY299">IF($AV299,QUARTILE(IF(G3SelectionMask="x",IF(INDEX(StdCalcsRefCalcs,$E299,0)&gt;0,INDEX(StdCalcsRefCalcs,$E299,0)),""),3),"")</f>
        <v/>
      </c>
      <c r="AZ299" s="97" t="str">
        <f t="array" ref="AZ299">IF($AV299,MIN(IF(G3SelectionMask="x",IF(INDEX(StdCalcsRefCalcs,$E299,0)&gt;0,INDEX(StdCalcsRefCalcs,$E299,0)),"")),"")</f>
        <v/>
      </c>
      <c r="BA299" s="97" t="str">
        <f t="array" ref="BA299">IF($AV299,MAX(IF(G3SelectionMask="x",IF(INDEX(StdCalcsRefCalcs,$E299,0)&gt;0,INDEX(StdCalcsRefCalcs,$E299,0)),"")),"")</f>
        <v/>
      </c>
      <c r="BB299" s="97" t="str">
        <f t="shared" si="178"/>
        <v/>
      </c>
      <c r="BC299" s="97" t="str">
        <f t="array" ref="BC299">IF($AV299,STDEVA(IF(G3SelectionMask="x",IF(INDEX(StdCalcsRefCalcs,$E299,0)&gt;0,INDEX(StdCalcsRefCalcs,$E299,0)),"")),"")</f>
        <v/>
      </c>
      <c r="BD299" s="98" t="b">
        <f t="shared" si="179"/>
        <v>0</v>
      </c>
      <c r="BE299" s="98" t="str">
        <f t="array" ref="BE299">IF($BD299,MEDIAN(IF(G4SelectionMask="x",IF(INDEX(StdCalcsRefCalcs,$E299,0)&gt;0,INDEX(StdCalcsRefCalcs,$E299,0)),"")),"")</f>
        <v/>
      </c>
      <c r="BF299" s="98" t="str">
        <f t="array" ref="BF299">IF($BD299,QUARTILE(IF(G4SelectionMask="x",IF(INDEX(StdCalcsRefCalcs,$E299,0)&gt;0,INDEX(StdCalcsRefCalcs,$E299,0)),""),1),"")</f>
        <v/>
      </c>
      <c r="BG299" s="98" t="str">
        <f t="array" ref="BG299">IF($BD299,QUARTILE(IF(G4SelectionMask="x",IF(INDEX(StdCalcsRefCalcs,$E299,0)&gt;0,INDEX(StdCalcsRefCalcs,$E299,0)),""),3),"")</f>
        <v/>
      </c>
      <c r="BH299" s="98" t="str">
        <f t="array" ref="BH299">IF($BD299,MIN(IF(G4SelectionMask="x",IF(INDEX(StdCalcsRefCalcs,$E299,0)&gt;0,INDEX(StdCalcsRefCalcs,$E299,0)),"")),"")</f>
        <v/>
      </c>
      <c r="BI299" s="98" t="str">
        <f t="array" ref="BI299">IF($BD299,MAX(IF(G4SelectionMask="x",IF(INDEX(StdCalcsRefCalcs,$E299,0)&gt;0,INDEX(StdCalcsRefCalcs,$E299,0)),"")),"")</f>
        <v/>
      </c>
      <c r="BJ299" s="98" t="str">
        <f t="shared" si="180"/>
        <v/>
      </c>
      <c r="BK299" s="98" t="str">
        <f t="array" ref="BK299">IF($BD299,STDEVA(IF(G4SelectionMask="x",IF(INDEX(StdCalcsRefCalcs,$E299,0)&gt;0,INDEX(StdCalcsRefCalcs,$E299,0)),"")),"")</f>
        <v/>
      </c>
      <c r="BL299" s="97" t="b">
        <f t="shared" si="181"/>
        <v>0</v>
      </c>
      <c r="BM299" s="97" t="str">
        <f t="array" ref="BM299">IF($BL299,MEDIAN(IF(G5SelectionMask="x",IF(INDEX(StdCalcsRefCalcs,$E299,0)&gt;0,INDEX(StdCalcsRefCalcs,$E299,0)),"")),"")</f>
        <v/>
      </c>
      <c r="BN299" s="97" t="str">
        <f t="array" ref="BN299">IF($BL299,QUARTILE(IF(G5SelectionMask="x",IF(INDEX(StdCalcsRefCalcs,$E299,0)&gt;0,INDEX(StdCalcsRefCalcs,$E299,0)),""),1),"")</f>
        <v/>
      </c>
      <c r="BO299" s="97" t="str">
        <f t="array" ref="BO299">IF($BL299,QUARTILE(IF(G5SelectionMask="x",IF(INDEX(StdCalcsRefCalcs,$E299,0)&gt;0,INDEX(StdCalcsRefCalcs,$E299,0)),""),3),"")</f>
        <v/>
      </c>
      <c r="BP299" s="97" t="str">
        <f t="array" ref="BP299">IF($BL299,MIN(IF(G5SelectionMask="x",IF(INDEX(StdCalcsRefCalcs,$E299,0)&gt;0,INDEX(StdCalcsRefCalcs,$E299,0)),"")),"")</f>
        <v/>
      </c>
      <c r="BQ299" s="97" t="str">
        <f t="array" ref="BQ299">IF($BL299,MAX(IF(G5SelectionMask="x",IF(INDEX(StdCalcsRefCalcs,$E299,0)&gt;0,INDEX(StdCalcsRefCalcs,$E299,0)),"")),"")</f>
        <v/>
      </c>
      <c r="BR299" s="97" t="str">
        <f t="shared" si="182"/>
        <v/>
      </c>
      <c r="BS299" s="99" t="str">
        <f t="array" ref="BS299">IF($BL299,STDEVA(IF(G5SelectionMask="x",IF(INDEX(StdCalcsRefCalcs,$E299,0)&gt;0,INDEX(StdCalcsRefCalcs,$E299,0)),"")),"")</f>
        <v/>
      </c>
      <c r="BT299" s="110"/>
      <c r="BU299" s="111">
        <f t="shared" ref="BU299:CI301" si="209">IFERROR(IF(COUNTIFS(RawDataSubtopics,$L299,INDEX(RawDataAllData,0,BU$9),"")&lt;=RuleofNPercent*COUNTIFS(RawDataSubtopics,$L299),AVERAGEIF(RawDataSubtopics,$L299,INDEX(RawDataAllData,0,BU$9)),""),"")</f>
        <v>2.5</v>
      </c>
      <c r="BV299" s="111">
        <f t="shared" si="209"/>
        <v>2.25</v>
      </c>
      <c r="BW299" s="111">
        <f t="shared" si="209"/>
        <v>2</v>
      </c>
      <c r="BX299" s="111">
        <f t="shared" si="209"/>
        <v>3</v>
      </c>
      <c r="BY299" s="111">
        <f t="shared" si="209"/>
        <v>1.75</v>
      </c>
      <c r="BZ299" s="111">
        <f t="shared" si="209"/>
        <v>2.75</v>
      </c>
      <c r="CA299" s="111">
        <f t="shared" si="209"/>
        <v>1.75</v>
      </c>
      <c r="CB299" s="111">
        <f t="shared" si="209"/>
        <v>3</v>
      </c>
      <c r="CC299" s="111">
        <f t="shared" si="209"/>
        <v>3</v>
      </c>
      <c r="CD299" s="111">
        <f t="shared" si="209"/>
        <v>2.75</v>
      </c>
      <c r="CE299" s="111">
        <f t="shared" si="209"/>
        <v>1.25</v>
      </c>
      <c r="CF299" s="111">
        <f t="shared" si="209"/>
        <v>3.25</v>
      </c>
      <c r="CG299" s="111">
        <f t="shared" si="209"/>
        <v>3</v>
      </c>
      <c r="CH299" s="111">
        <f t="shared" si="209"/>
        <v>1.75</v>
      </c>
      <c r="CI299" s="111">
        <f t="shared" si="209"/>
        <v>2.75</v>
      </c>
    </row>
    <row r="300" spans="1:87" s="75" customFormat="1" x14ac:dyDescent="0.2">
      <c r="A300" s="74">
        <f t="shared" si="206"/>
        <v>0</v>
      </c>
      <c r="B300" s="209"/>
      <c r="C300" s="194"/>
      <c r="D300" s="203"/>
      <c r="E300" s="72">
        <f t="shared" si="174"/>
        <v>290</v>
      </c>
      <c r="F300" s="75" t="s">
        <v>1817</v>
      </c>
      <c r="G300" s="75" t="s">
        <v>1752</v>
      </c>
      <c r="H300" s="75" t="s">
        <v>63</v>
      </c>
      <c r="J300" s="75" t="s">
        <v>73</v>
      </c>
      <c r="L300" s="75" t="s">
        <v>1752</v>
      </c>
      <c r="P300" s="97">
        <f t="shared" si="183"/>
        <v>2.375</v>
      </c>
      <c r="Q300" s="97"/>
      <c r="R300" s="97"/>
      <c r="S300" s="97"/>
      <c r="T300" s="97"/>
      <c r="U300" s="98">
        <f t="shared" si="184"/>
        <v>2.125</v>
      </c>
      <c r="V300" s="107">
        <f t="shared" si="185"/>
        <v>2.875</v>
      </c>
      <c r="W300" s="107">
        <f t="shared" si="186"/>
        <v>2.25</v>
      </c>
      <c r="X300" s="107">
        <f t="shared" si="187"/>
        <v>2.125</v>
      </c>
      <c r="Y300" s="107">
        <f t="shared" si="188"/>
        <v>2.375</v>
      </c>
      <c r="Z300" s="107">
        <f t="shared" si="189"/>
        <v>2.5</v>
      </c>
      <c r="AA300" s="107">
        <f t="shared" si="190"/>
        <v>2.625</v>
      </c>
      <c r="AB300" s="107">
        <f t="shared" si="191"/>
        <v>2.875</v>
      </c>
      <c r="AC300" s="107">
        <f t="shared" si="192"/>
        <v>2.375</v>
      </c>
      <c r="AD300" s="107">
        <f t="shared" si="193"/>
        <v>3.125</v>
      </c>
      <c r="AE300" s="107">
        <f t="shared" si="194"/>
        <v>3</v>
      </c>
      <c r="AF300" s="97" t="b">
        <f t="shared" si="25"/>
        <v>1</v>
      </c>
      <c r="AG300" s="97">
        <f t="array" ref="AG300">IF($AF300,MEDIAN(IF(G1SelectionMask="x",IF(INDEX(StdCalcsRefCalcs,$E300,0)&gt;0,INDEX(StdCalcsRefCalcs,$E300,0)),"")),"")</f>
        <v>2.5</v>
      </c>
      <c r="AH300" s="97">
        <f t="array" ref="AH300">IF($AF300,QUARTILE(IF(G1SelectionMask="x",IF(INDEX(StdCalcsRefCalcs,$E300,0)&gt;0,INDEX(StdCalcsRefCalcs,$E300,0)),""),1),"")</f>
        <v>2.3125</v>
      </c>
      <c r="AI300" s="97">
        <f t="array" ref="AI300">IF($AF300,QUARTILE(IF(G1SelectionMask="x",IF(INDEX(StdCalcsRefCalcs,$E300,0)&gt;0,INDEX(StdCalcsRefCalcs,$E300,0)),""),3),"")</f>
        <v>2.875</v>
      </c>
      <c r="AJ300" s="97">
        <f t="array" ref="AJ300">IF($AF300,MIN(IF(G1SelectionMask="x",IF(INDEX(StdCalcsRefCalcs,$E300,0)&gt;0,INDEX(StdCalcsRefCalcs,$E300,0)),"")),"")</f>
        <v>2.125</v>
      </c>
      <c r="AK300" s="97">
        <f t="array" ref="AK300">IF($AF300,MAX(IF(G1SelectionMask="x",IF(INDEX(StdCalcsRefCalcs,$E300,0)&gt;0,INDEX(StdCalcsRefCalcs,$E300,0)),"")),"")</f>
        <v>3.125</v>
      </c>
      <c r="AL300" s="97">
        <f t="shared" si="26"/>
        <v>2.5681818181818183</v>
      </c>
      <c r="AM300" s="97">
        <f t="array" ref="AM300">IF($AF300,STDEVA(IF(G1SelectionMask="x",IF(INDEX(StdCalcsRefCalcs,$E300,0)&gt;0,INDEX(StdCalcsRefCalcs,$E300,0)),"")),"")</f>
        <v>0.35515681555668338</v>
      </c>
      <c r="AN300" s="98" t="b">
        <f t="shared" si="175"/>
        <v>1</v>
      </c>
      <c r="AO300" s="98">
        <f t="array" ref="AO300">IF($AN300,MEDIAN(IF(G2SelectionMask="x",IF(INDEX(StdCalcsRefCalcs,$E300,0)&gt;0,INDEX(StdCalcsRefCalcs,$E300,0)),"")),"")</f>
        <v>2.875</v>
      </c>
      <c r="AP300" s="98">
        <f t="array" ref="AP300">IF($AN300,QUARTILE(IF(G2SelectionMask="x",IF(INDEX(StdCalcsRefCalcs,$E300,0)&gt;0,INDEX(StdCalcsRefCalcs,$E300,0)),""),1),"")</f>
        <v>2.5</v>
      </c>
      <c r="AQ300" s="98">
        <f t="array" ref="AQ300">IF($AN300,QUARTILE(IF(G2SelectionMask="x",IF(INDEX(StdCalcsRefCalcs,$E300,0)&gt;0,INDEX(StdCalcsRefCalcs,$E300,0)),""),3),"")</f>
        <v>2.9375</v>
      </c>
      <c r="AR300" s="98">
        <f t="array" ref="AR300">IF($AN300,MIN(IF(G2SelectionMask="x",IF(INDEX(StdCalcsRefCalcs,$E300,0)&gt;0,INDEX(StdCalcsRefCalcs,$E300,0)),"")),"")</f>
        <v>2.125</v>
      </c>
      <c r="AS300" s="98">
        <f t="array" ref="AS300">IF($AN300,MAX(IF(G2SelectionMask="x",IF(INDEX(StdCalcsRefCalcs,$E300,0)&gt;0,INDEX(StdCalcsRefCalcs,$E300,0)),"")),"")</f>
        <v>3.125</v>
      </c>
      <c r="AT300" s="98">
        <f t="shared" si="176"/>
        <v>2.7045454545454546</v>
      </c>
      <c r="AU300" s="98">
        <f t="array" ref="AU300">IF($AN300,STDEVA(IF(G2SelectionMask="x",IF(INDEX(StdCalcsRefCalcs,$E300,0)&gt;0,INDEX(StdCalcsRefCalcs,$E300,0)),"")),"")</f>
        <v>0.3634587634481708</v>
      </c>
      <c r="AV300" s="97" t="b">
        <f t="shared" si="177"/>
        <v>0</v>
      </c>
      <c r="AW300" s="97" t="str">
        <f t="array" ref="AW300">IF($AV300,MEDIAN(IF(G3SelectionMask="x",IF(INDEX(StdCalcsRefCalcs,$E300,0)&gt;0,INDEX(StdCalcsRefCalcs,$E300,0)),"")),"")</f>
        <v/>
      </c>
      <c r="AX300" s="97" t="str">
        <f t="array" ref="AX300">IF($AV300,QUARTILE(IF(G3SelectionMask="x",IF(INDEX(StdCalcsRefCalcs,$E300,0)&gt;0,INDEX(StdCalcsRefCalcs,$E300,0)),""),1),"")</f>
        <v/>
      </c>
      <c r="AY300" s="97" t="str">
        <f t="array" ref="AY300">IF($AV300,QUARTILE(IF(G3SelectionMask="x",IF(INDEX(StdCalcsRefCalcs,$E300,0)&gt;0,INDEX(StdCalcsRefCalcs,$E300,0)),""),3),"")</f>
        <v/>
      </c>
      <c r="AZ300" s="97" t="str">
        <f t="array" ref="AZ300">IF($AV300,MIN(IF(G3SelectionMask="x",IF(INDEX(StdCalcsRefCalcs,$E300,0)&gt;0,INDEX(StdCalcsRefCalcs,$E300,0)),"")),"")</f>
        <v/>
      </c>
      <c r="BA300" s="97" t="str">
        <f t="array" ref="BA300">IF($AV300,MAX(IF(G3SelectionMask="x",IF(INDEX(StdCalcsRefCalcs,$E300,0)&gt;0,INDEX(StdCalcsRefCalcs,$E300,0)),"")),"")</f>
        <v/>
      </c>
      <c r="BB300" s="97" t="str">
        <f t="shared" si="178"/>
        <v/>
      </c>
      <c r="BC300" s="97" t="str">
        <f t="array" ref="BC300">IF($AV300,STDEVA(IF(G3SelectionMask="x",IF(INDEX(StdCalcsRefCalcs,$E300,0)&gt;0,INDEX(StdCalcsRefCalcs,$E300,0)),"")),"")</f>
        <v/>
      </c>
      <c r="BD300" s="98" t="b">
        <f t="shared" si="179"/>
        <v>0</v>
      </c>
      <c r="BE300" s="98" t="str">
        <f t="array" ref="BE300">IF($BD300,MEDIAN(IF(G4SelectionMask="x",IF(INDEX(StdCalcsRefCalcs,$E300,0)&gt;0,INDEX(StdCalcsRefCalcs,$E300,0)),"")),"")</f>
        <v/>
      </c>
      <c r="BF300" s="98" t="str">
        <f t="array" ref="BF300">IF($BD300,QUARTILE(IF(G4SelectionMask="x",IF(INDEX(StdCalcsRefCalcs,$E300,0)&gt;0,INDEX(StdCalcsRefCalcs,$E300,0)),""),1),"")</f>
        <v/>
      </c>
      <c r="BG300" s="98" t="str">
        <f t="array" ref="BG300">IF($BD300,QUARTILE(IF(G4SelectionMask="x",IF(INDEX(StdCalcsRefCalcs,$E300,0)&gt;0,INDEX(StdCalcsRefCalcs,$E300,0)),""),3),"")</f>
        <v/>
      </c>
      <c r="BH300" s="98" t="str">
        <f t="array" ref="BH300">IF($BD300,MIN(IF(G4SelectionMask="x",IF(INDEX(StdCalcsRefCalcs,$E300,0)&gt;0,INDEX(StdCalcsRefCalcs,$E300,0)),"")),"")</f>
        <v/>
      </c>
      <c r="BI300" s="98" t="str">
        <f t="array" ref="BI300">IF($BD300,MAX(IF(G4SelectionMask="x",IF(INDEX(StdCalcsRefCalcs,$E300,0)&gt;0,INDEX(StdCalcsRefCalcs,$E300,0)),"")),"")</f>
        <v/>
      </c>
      <c r="BJ300" s="98" t="str">
        <f t="shared" si="180"/>
        <v/>
      </c>
      <c r="BK300" s="98" t="str">
        <f t="array" ref="BK300">IF($BD300,STDEVA(IF(G4SelectionMask="x",IF(INDEX(StdCalcsRefCalcs,$E300,0)&gt;0,INDEX(StdCalcsRefCalcs,$E300,0)),"")),"")</f>
        <v/>
      </c>
      <c r="BL300" s="97" t="b">
        <f t="shared" si="181"/>
        <v>0</v>
      </c>
      <c r="BM300" s="97" t="str">
        <f t="array" ref="BM300">IF($BL300,MEDIAN(IF(G5SelectionMask="x",IF(INDEX(StdCalcsRefCalcs,$E300,0)&gt;0,INDEX(StdCalcsRefCalcs,$E300,0)),"")),"")</f>
        <v/>
      </c>
      <c r="BN300" s="97" t="str">
        <f t="array" ref="BN300">IF($BL300,QUARTILE(IF(G5SelectionMask="x",IF(INDEX(StdCalcsRefCalcs,$E300,0)&gt;0,INDEX(StdCalcsRefCalcs,$E300,0)),""),1),"")</f>
        <v/>
      </c>
      <c r="BO300" s="97" t="str">
        <f t="array" ref="BO300">IF($BL300,QUARTILE(IF(G5SelectionMask="x",IF(INDEX(StdCalcsRefCalcs,$E300,0)&gt;0,INDEX(StdCalcsRefCalcs,$E300,0)),""),3),"")</f>
        <v/>
      </c>
      <c r="BP300" s="97" t="str">
        <f t="array" ref="BP300">IF($BL300,MIN(IF(G5SelectionMask="x",IF(INDEX(StdCalcsRefCalcs,$E300,0)&gt;0,INDEX(StdCalcsRefCalcs,$E300,0)),"")),"")</f>
        <v/>
      </c>
      <c r="BQ300" s="97" t="str">
        <f t="array" ref="BQ300">IF($BL300,MAX(IF(G5SelectionMask="x",IF(INDEX(StdCalcsRefCalcs,$E300,0)&gt;0,INDEX(StdCalcsRefCalcs,$E300,0)),"")),"")</f>
        <v/>
      </c>
      <c r="BR300" s="97" t="str">
        <f t="shared" si="182"/>
        <v/>
      </c>
      <c r="BS300" s="99" t="str">
        <f t="array" ref="BS300">IF($BL300,STDEVA(IF(G5SelectionMask="x",IF(INDEX(StdCalcsRefCalcs,$E300,0)&gt;0,INDEX(StdCalcsRefCalcs,$E300,0)),"")),"")</f>
        <v/>
      </c>
      <c r="BT300" s="110"/>
      <c r="BU300" s="111">
        <f t="shared" si="209"/>
        <v>2.375</v>
      </c>
      <c r="BV300" s="111">
        <f t="shared" si="209"/>
        <v>2.125</v>
      </c>
      <c r="BW300" s="111">
        <f t="shared" si="209"/>
        <v>2.875</v>
      </c>
      <c r="BX300" s="111">
        <f t="shared" si="209"/>
        <v>2.25</v>
      </c>
      <c r="BY300" s="111">
        <f t="shared" si="209"/>
        <v>2.125</v>
      </c>
      <c r="BZ300" s="111">
        <f t="shared" si="209"/>
        <v>2.375</v>
      </c>
      <c r="CA300" s="111">
        <f t="shared" si="209"/>
        <v>2.5</v>
      </c>
      <c r="CB300" s="111">
        <f t="shared" si="209"/>
        <v>2.625</v>
      </c>
      <c r="CC300" s="111">
        <f t="shared" si="209"/>
        <v>2.875</v>
      </c>
      <c r="CD300" s="111">
        <f t="shared" si="209"/>
        <v>2.375</v>
      </c>
      <c r="CE300" s="111">
        <f t="shared" si="209"/>
        <v>3.125</v>
      </c>
      <c r="CF300" s="111">
        <f t="shared" si="209"/>
        <v>3</v>
      </c>
      <c r="CG300" s="111">
        <f t="shared" si="209"/>
        <v>3.125</v>
      </c>
      <c r="CH300" s="111">
        <f t="shared" si="209"/>
        <v>2.625</v>
      </c>
      <c r="CI300" s="111">
        <f t="shared" si="209"/>
        <v>2.875</v>
      </c>
    </row>
    <row r="301" spans="1:87" s="75" customFormat="1" ht="13.5" thickBot="1" x14ac:dyDescent="0.25">
      <c r="A301" s="74">
        <f t="shared" si="206"/>
        <v>0</v>
      </c>
      <c r="B301" s="209"/>
      <c r="C301" s="194"/>
      <c r="D301" s="203"/>
      <c r="E301" s="72">
        <f t="shared" si="174"/>
        <v>291</v>
      </c>
      <c r="F301" s="75" t="s">
        <v>1818</v>
      </c>
      <c r="G301" s="75" t="s">
        <v>1753</v>
      </c>
      <c r="H301" s="75" t="s">
        <v>63</v>
      </c>
      <c r="J301" s="75" t="s">
        <v>73</v>
      </c>
      <c r="L301" s="75" t="s">
        <v>1753</v>
      </c>
      <c r="P301" s="97">
        <f t="shared" si="183"/>
        <v>2</v>
      </c>
      <c r="Q301" s="97"/>
      <c r="R301" s="97"/>
      <c r="S301" s="97"/>
      <c r="T301" s="97"/>
      <c r="U301" s="98">
        <f t="shared" si="184"/>
        <v>2.3333333333333335</v>
      </c>
      <c r="V301" s="107">
        <f t="shared" si="185"/>
        <v>1.6666666666666667</v>
      </c>
      <c r="W301" s="107">
        <f t="shared" si="186"/>
        <v>3.3333333333333335</v>
      </c>
      <c r="X301" s="107">
        <f t="shared" si="187"/>
        <v>3</v>
      </c>
      <c r="Y301" s="107">
        <f t="shared" si="188"/>
        <v>2.6666666666666665</v>
      </c>
      <c r="Z301" s="107">
        <f t="shared" si="189"/>
        <v>1.6666666666666667</v>
      </c>
      <c r="AA301" s="107">
        <f t="shared" si="190"/>
        <v>3.3333333333333335</v>
      </c>
      <c r="AB301" s="107">
        <f t="shared" si="191"/>
        <v>2</v>
      </c>
      <c r="AC301" s="107">
        <f t="shared" si="192"/>
        <v>3</v>
      </c>
      <c r="AD301" s="107">
        <f t="shared" si="193"/>
        <v>2.3333333333333335</v>
      </c>
      <c r="AE301" s="107">
        <f t="shared" si="194"/>
        <v>2.3333333333333335</v>
      </c>
      <c r="AF301" s="97" t="b">
        <f t="shared" si="25"/>
        <v>1</v>
      </c>
      <c r="AG301" s="97">
        <f t="array" ref="AG301">IF($AF301,MEDIAN(IF(G1SelectionMask="x",IF(INDEX(StdCalcsRefCalcs,$E301,0)&gt;0,INDEX(StdCalcsRefCalcs,$E301,0)),"")),"")</f>
        <v>2.3333333333333335</v>
      </c>
      <c r="AH301" s="97">
        <f t="array" ref="AH301">IF($AF301,QUARTILE(IF(G1SelectionMask="x",IF(INDEX(StdCalcsRefCalcs,$E301,0)&gt;0,INDEX(StdCalcsRefCalcs,$E301,0)),""),1),"")</f>
        <v>2.166666666666667</v>
      </c>
      <c r="AI301" s="97">
        <f t="array" ref="AI301">IF($AF301,QUARTILE(IF(G1SelectionMask="x",IF(INDEX(StdCalcsRefCalcs,$E301,0)&gt;0,INDEX(StdCalcsRefCalcs,$E301,0)),""),3),"")</f>
        <v>3</v>
      </c>
      <c r="AJ301" s="97">
        <f t="array" ref="AJ301">IF($AF301,MIN(IF(G1SelectionMask="x",IF(INDEX(StdCalcsRefCalcs,$E301,0)&gt;0,INDEX(StdCalcsRefCalcs,$E301,0)),"")),"")</f>
        <v>1.6666666666666667</v>
      </c>
      <c r="AK301" s="97">
        <f t="array" ref="AK301">IF($AF301,MAX(IF(G1SelectionMask="x",IF(INDEX(StdCalcsRefCalcs,$E301,0)&gt;0,INDEX(StdCalcsRefCalcs,$E301,0)),"")),"")</f>
        <v>3.3333333333333335</v>
      </c>
      <c r="AL301" s="97">
        <f t="shared" si="26"/>
        <v>2.5151515151515151</v>
      </c>
      <c r="AM301" s="97">
        <f t="array" ref="AM301">IF($AF301,STDEVA(IF(G1SelectionMask="x",IF(INDEX(StdCalcsRefCalcs,$E301,0)&gt;0,INDEX(StdCalcsRefCalcs,$E301,0)),"")),"")</f>
        <v>0.6030226891555287</v>
      </c>
      <c r="AN301" s="98" t="b">
        <f t="shared" si="175"/>
        <v>1</v>
      </c>
      <c r="AO301" s="98">
        <f t="array" ref="AO301">IF($AN301,MEDIAN(IF(G2SelectionMask="x",IF(INDEX(StdCalcsRefCalcs,$E301,0)&gt;0,INDEX(StdCalcsRefCalcs,$E301,0)),"")),"")</f>
        <v>2.3333333333333335</v>
      </c>
      <c r="AP301" s="98">
        <f t="array" ref="AP301">IF($AN301,QUARTILE(IF(G2SelectionMask="x",IF(INDEX(StdCalcsRefCalcs,$E301,0)&gt;0,INDEX(StdCalcsRefCalcs,$E301,0)),""),1),"")</f>
        <v>2.166666666666667</v>
      </c>
      <c r="AQ301" s="98">
        <f t="array" ref="AQ301">IF($AN301,QUARTILE(IF(G2SelectionMask="x",IF(INDEX(StdCalcsRefCalcs,$E301,0)&gt;0,INDEX(StdCalcsRefCalcs,$E301,0)),""),3),"")</f>
        <v>2.833333333333333</v>
      </c>
      <c r="AR301" s="98">
        <f t="array" ref="AR301">IF($AN301,MIN(IF(G2SelectionMask="x",IF(INDEX(StdCalcsRefCalcs,$E301,0)&gt;0,INDEX(StdCalcsRefCalcs,$E301,0)),"")),"")</f>
        <v>1.3333333333333333</v>
      </c>
      <c r="AS301" s="98">
        <f t="array" ref="AS301">IF($AN301,MAX(IF(G2SelectionMask="x",IF(INDEX(StdCalcsRefCalcs,$E301,0)&gt;0,INDEX(StdCalcsRefCalcs,$E301,0)),"")),"")</f>
        <v>3.3333333333333335</v>
      </c>
      <c r="AT301" s="98">
        <f t="shared" si="176"/>
        <v>2.3939393939393936</v>
      </c>
      <c r="AU301" s="98">
        <f t="array" ref="AU301">IF($AN301,STDEVA(IF(G2SelectionMask="x",IF(INDEX(StdCalcsRefCalcs,$E301,0)&gt;0,INDEX(StdCalcsRefCalcs,$E301,0)),"")),"")</f>
        <v>0.59288713218887812</v>
      </c>
      <c r="AV301" s="97" t="b">
        <f t="shared" si="177"/>
        <v>0</v>
      </c>
      <c r="AW301" s="97" t="str">
        <f t="array" ref="AW301">IF($AV301,MEDIAN(IF(G3SelectionMask="x",IF(INDEX(StdCalcsRefCalcs,$E301,0)&gt;0,INDEX(StdCalcsRefCalcs,$E301,0)),"")),"")</f>
        <v/>
      </c>
      <c r="AX301" s="97" t="str">
        <f t="array" ref="AX301">IF($AV301,QUARTILE(IF(G3SelectionMask="x",IF(INDEX(StdCalcsRefCalcs,$E301,0)&gt;0,INDEX(StdCalcsRefCalcs,$E301,0)),""),1),"")</f>
        <v/>
      </c>
      <c r="AY301" s="97" t="str">
        <f t="array" ref="AY301">IF($AV301,QUARTILE(IF(G3SelectionMask="x",IF(INDEX(StdCalcsRefCalcs,$E301,0)&gt;0,INDEX(StdCalcsRefCalcs,$E301,0)),""),3),"")</f>
        <v/>
      </c>
      <c r="AZ301" s="97" t="str">
        <f t="array" ref="AZ301">IF($AV301,MIN(IF(G3SelectionMask="x",IF(INDEX(StdCalcsRefCalcs,$E301,0)&gt;0,INDEX(StdCalcsRefCalcs,$E301,0)),"")),"")</f>
        <v/>
      </c>
      <c r="BA301" s="97" t="str">
        <f t="array" ref="BA301">IF($AV301,MAX(IF(G3SelectionMask="x",IF(INDEX(StdCalcsRefCalcs,$E301,0)&gt;0,INDEX(StdCalcsRefCalcs,$E301,0)),"")),"")</f>
        <v/>
      </c>
      <c r="BB301" s="97" t="str">
        <f t="shared" si="178"/>
        <v/>
      </c>
      <c r="BC301" s="97" t="str">
        <f t="array" ref="BC301">IF($AV301,STDEVA(IF(G3SelectionMask="x",IF(INDEX(StdCalcsRefCalcs,$E301,0)&gt;0,INDEX(StdCalcsRefCalcs,$E301,0)),"")),"")</f>
        <v/>
      </c>
      <c r="BD301" s="98" t="b">
        <f t="shared" si="179"/>
        <v>0</v>
      </c>
      <c r="BE301" s="98" t="str">
        <f t="array" ref="BE301">IF($BD301,MEDIAN(IF(G4SelectionMask="x",IF(INDEX(StdCalcsRefCalcs,$E301,0)&gt;0,INDEX(StdCalcsRefCalcs,$E301,0)),"")),"")</f>
        <v/>
      </c>
      <c r="BF301" s="98" t="str">
        <f t="array" ref="BF301">IF($BD301,QUARTILE(IF(G4SelectionMask="x",IF(INDEX(StdCalcsRefCalcs,$E301,0)&gt;0,INDEX(StdCalcsRefCalcs,$E301,0)),""),1),"")</f>
        <v/>
      </c>
      <c r="BG301" s="98" t="str">
        <f t="array" ref="BG301">IF($BD301,QUARTILE(IF(G4SelectionMask="x",IF(INDEX(StdCalcsRefCalcs,$E301,0)&gt;0,INDEX(StdCalcsRefCalcs,$E301,0)),""),3),"")</f>
        <v/>
      </c>
      <c r="BH301" s="98" t="str">
        <f t="array" ref="BH301">IF($BD301,MIN(IF(G4SelectionMask="x",IF(INDEX(StdCalcsRefCalcs,$E301,0)&gt;0,INDEX(StdCalcsRefCalcs,$E301,0)),"")),"")</f>
        <v/>
      </c>
      <c r="BI301" s="98" t="str">
        <f t="array" ref="BI301">IF($BD301,MAX(IF(G4SelectionMask="x",IF(INDEX(StdCalcsRefCalcs,$E301,0)&gt;0,INDEX(StdCalcsRefCalcs,$E301,0)),"")),"")</f>
        <v/>
      </c>
      <c r="BJ301" s="98" t="str">
        <f t="shared" si="180"/>
        <v/>
      </c>
      <c r="BK301" s="98" t="str">
        <f t="array" ref="BK301">IF($BD301,STDEVA(IF(G4SelectionMask="x",IF(INDEX(StdCalcsRefCalcs,$E301,0)&gt;0,INDEX(StdCalcsRefCalcs,$E301,0)),"")),"")</f>
        <v/>
      </c>
      <c r="BL301" s="97" t="b">
        <f t="shared" si="181"/>
        <v>0</v>
      </c>
      <c r="BM301" s="97" t="str">
        <f t="array" ref="BM301">IF($BL301,MEDIAN(IF(G5SelectionMask="x",IF(INDEX(StdCalcsRefCalcs,$E301,0)&gt;0,INDEX(StdCalcsRefCalcs,$E301,0)),"")),"")</f>
        <v/>
      </c>
      <c r="BN301" s="97" t="str">
        <f t="array" ref="BN301">IF($BL301,QUARTILE(IF(G5SelectionMask="x",IF(INDEX(StdCalcsRefCalcs,$E301,0)&gt;0,INDEX(StdCalcsRefCalcs,$E301,0)),""),1),"")</f>
        <v/>
      </c>
      <c r="BO301" s="97" t="str">
        <f t="array" ref="BO301">IF($BL301,QUARTILE(IF(G5SelectionMask="x",IF(INDEX(StdCalcsRefCalcs,$E301,0)&gt;0,INDEX(StdCalcsRefCalcs,$E301,0)),""),3),"")</f>
        <v/>
      </c>
      <c r="BP301" s="97" t="str">
        <f t="array" ref="BP301">IF($BL301,MIN(IF(G5SelectionMask="x",IF(INDEX(StdCalcsRefCalcs,$E301,0)&gt;0,INDEX(StdCalcsRefCalcs,$E301,0)),"")),"")</f>
        <v/>
      </c>
      <c r="BQ301" s="97" t="str">
        <f t="array" ref="BQ301">IF($BL301,MAX(IF(G5SelectionMask="x",IF(INDEX(StdCalcsRefCalcs,$E301,0)&gt;0,INDEX(StdCalcsRefCalcs,$E301,0)),"")),"")</f>
        <v/>
      </c>
      <c r="BR301" s="97" t="str">
        <f t="shared" si="182"/>
        <v/>
      </c>
      <c r="BS301" s="99" t="str">
        <f t="array" ref="BS301">IF($BL301,STDEVA(IF(G5SelectionMask="x",IF(INDEX(StdCalcsRefCalcs,$E301,0)&gt;0,INDEX(StdCalcsRefCalcs,$E301,0)),"")),"")</f>
        <v/>
      </c>
      <c r="BT301" s="110"/>
      <c r="BU301" s="111">
        <f t="shared" si="209"/>
        <v>2</v>
      </c>
      <c r="BV301" s="111">
        <f t="shared" si="209"/>
        <v>2.3333333333333335</v>
      </c>
      <c r="BW301" s="111">
        <f t="shared" si="209"/>
        <v>1.6666666666666667</v>
      </c>
      <c r="BX301" s="111">
        <f t="shared" si="209"/>
        <v>3.3333333333333335</v>
      </c>
      <c r="BY301" s="111">
        <f t="shared" si="209"/>
        <v>3</v>
      </c>
      <c r="BZ301" s="111">
        <f t="shared" si="209"/>
        <v>2.6666666666666665</v>
      </c>
      <c r="CA301" s="111">
        <f t="shared" si="209"/>
        <v>1.6666666666666667</v>
      </c>
      <c r="CB301" s="111">
        <f t="shared" si="209"/>
        <v>3.3333333333333335</v>
      </c>
      <c r="CC301" s="111">
        <f t="shared" si="209"/>
        <v>2</v>
      </c>
      <c r="CD301" s="111">
        <f t="shared" si="209"/>
        <v>3</v>
      </c>
      <c r="CE301" s="111">
        <f t="shared" si="209"/>
        <v>2.3333333333333335</v>
      </c>
      <c r="CF301" s="111">
        <f t="shared" si="209"/>
        <v>2.3333333333333335</v>
      </c>
      <c r="CG301" s="111">
        <f t="shared" si="209"/>
        <v>2.3333333333333335</v>
      </c>
      <c r="CH301" s="111">
        <f t="shared" si="209"/>
        <v>3</v>
      </c>
      <c r="CI301" s="111">
        <f t="shared" si="209"/>
        <v>1.3333333333333333</v>
      </c>
    </row>
    <row r="302" spans="1:87" s="75" customFormat="1" x14ac:dyDescent="0.2">
      <c r="A302" s="74">
        <f t="shared" si="206"/>
        <v>0</v>
      </c>
      <c r="B302" s="209"/>
      <c r="C302" s="193" t="s">
        <v>43</v>
      </c>
      <c r="D302" s="202" t="s">
        <v>74</v>
      </c>
      <c r="E302" s="72">
        <f t="shared" si="174"/>
        <v>292</v>
      </c>
      <c r="F302" s="75" t="s">
        <v>1785</v>
      </c>
      <c r="G302" s="75" t="s">
        <v>74</v>
      </c>
      <c r="H302" s="75" t="s">
        <v>43</v>
      </c>
      <c r="J302" s="75" t="s">
        <v>74</v>
      </c>
      <c r="P302" s="97">
        <f t="shared" si="183"/>
        <v>2.7575757575757578</v>
      </c>
      <c r="Q302" s="97"/>
      <c r="R302" s="97"/>
      <c r="S302" s="97"/>
      <c r="T302" s="97"/>
      <c r="U302" s="98">
        <f t="shared" si="184"/>
        <v>2.4545454545454546</v>
      </c>
      <c r="V302" s="107">
        <f t="shared" si="185"/>
        <v>2.2727272727272729</v>
      </c>
      <c r="W302" s="107">
        <f t="shared" si="186"/>
        <v>2.393939393939394</v>
      </c>
      <c r="X302" s="107">
        <f t="shared" si="187"/>
        <v>2.4242424242424243</v>
      </c>
      <c r="Y302" s="107">
        <f t="shared" si="188"/>
        <v>2.8787878787878789</v>
      </c>
      <c r="Z302" s="107">
        <f t="shared" si="189"/>
        <v>2.7272727272727271</v>
      </c>
      <c r="AA302" s="107">
        <f t="shared" si="190"/>
        <v>2.393939393939394</v>
      </c>
      <c r="AB302" s="107">
        <f t="shared" si="191"/>
        <v>2.4242424242424243</v>
      </c>
      <c r="AC302" s="107">
        <f t="shared" si="192"/>
        <v>2.5151515151515151</v>
      </c>
      <c r="AD302" s="107">
        <f t="shared" si="193"/>
        <v>2.606060606060606</v>
      </c>
      <c r="AE302" s="107">
        <f t="shared" si="194"/>
        <v>2.4848484848484849</v>
      </c>
      <c r="AF302" s="97" t="b">
        <f t="shared" si="25"/>
        <v>1</v>
      </c>
      <c r="AG302" s="97">
        <f t="array" ref="AG302">IF($AF302,MEDIAN(IF(G1SelectionMask="x",IF(INDEX(StdCalcsRefCalcs,$E302,0)&gt;0,INDEX(StdCalcsRefCalcs,$E302,0)),"")),"")</f>
        <v>2.4545454545454546</v>
      </c>
      <c r="AH302" s="97">
        <f t="array" ref="AH302">IF($AF302,QUARTILE(IF(G1SelectionMask="x",IF(INDEX(StdCalcsRefCalcs,$E302,0)&gt;0,INDEX(StdCalcsRefCalcs,$E302,0)),""),1),"")</f>
        <v>2.4090909090909092</v>
      </c>
      <c r="AI302" s="97">
        <f t="array" ref="AI302">IF($AF302,QUARTILE(IF(G1SelectionMask="x",IF(INDEX(StdCalcsRefCalcs,$E302,0)&gt;0,INDEX(StdCalcsRefCalcs,$E302,0)),""),3),"")</f>
        <v>2.5606060606060606</v>
      </c>
      <c r="AJ302" s="97">
        <f t="array" ref="AJ302">IF($AF302,MIN(IF(G1SelectionMask="x",IF(INDEX(StdCalcsRefCalcs,$E302,0)&gt;0,INDEX(StdCalcsRefCalcs,$E302,0)),"")),"")</f>
        <v>2.2727272727272729</v>
      </c>
      <c r="AK302" s="97">
        <f t="array" ref="AK302">IF($AF302,MAX(IF(G1SelectionMask="x",IF(INDEX(StdCalcsRefCalcs,$E302,0)&gt;0,INDEX(StdCalcsRefCalcs,$E302,0)),"")),"")</f>
        <v>2.8787878787878789</v>
      </c>
      <c r="AL302" s="97">
        <f t="shared" si="26"/>
        <v>2.5068870523415976</v>
      </c>
      <c r="AM302" s="97">
        <f t="array" ref="AM302">IF($AF302,STDEVA(IF(G1SelectionMask="x",IF(INDEX(StdCalcsRefCalcs,$E302,0)&gt;0,INDEX(StdCalcsRefCalcs,$E302,0)),"")),"")</f>
        <v>0.17146851764084389</v>
      </c>
      <c r="AN302" s="98" t="b">
        <f t="shared" si="175"/>
        <v>1</v>
      </c>
      <c r="AO302" s="98">
        <f t="array" ref="AO302">IF($AN302,MEDIAN(IF(G2SelectionMask="x",IF(INDEX(StdCalcsRefCalcs,$E302,0)&gt;0,INDEX(StdCalcsRefCalcs,$E302,0)),"")),"")</f>
        <v>2.4242424242424243</v>
      </c>
      <c r="AP302" s="98">
        <f t="array" ref="AP302">IF($AN302,QUARTILE(IF(G2SelectionMask="x",IF(INDEX(StdCalcsRefCalcs,$E302,0)&gt;0,INDEX(StdCalcsRefCalcs,$E302,0)),""),1),"")</f>
        <v>2.3484848484848486</v>
      </c>
      <c r="AQ302" s="98">
        <f t="array" ref="AQ302">IF($AN302,QUARTILE(IF(G2SelectionMask="x",IF(INDEX(StdCalcsRefCalcs,$E302,0)&gt;0,INDEX(StdCalcsRefCalcs,$E302,0)),""),3),"")</f>
        <v>2.4696969696969697</v>
      </c>
      <c r="AR302" s="98">
        <f t="array" ref="AR302">IF($AN302,MIN(IF(G2SelectionMask="x",IF(INDEX(StdCalcsRefCalcs,$E302,0)&gt;0,INDEX(StdCalcsRefCalcs,$E302,0)),"")),"")</f>
        <v>2.2424242424242422</v>
      </c>
      <c r="AS302" s="98">
        <f t="array" ref="AS302">IF($AN302,MAX(IF(G2SelectionMask="x",IF(INDEX(StdCalcsRefCalcs,$E302,0)&gt;0,INDEX(StdCalcsRefCalcs,$E302,0)),"")),"")</f>
        <v>2.8787878787878789</v>
      </c>
      <c r="AT302" s="98">
        <f t="shared" si="176"/>
        <v>2.4490358126721765</v>
      </c>
      <c r="AU302" s="98">
        <f t="array" ref="AU302">IF($AN302,STDEVA(IF(G2SelectionMask="x",IF(INDEX(StdCalcsRefCalcs,$E302,0)&gt;0,INDEX(StdCalcsRefCalcs,$E302,0)),"")),"")</f>
        <v>0.17608025854859041</v>
      </c>
      <c r="AV302" s="97" t="b">
        <f t="shared" si="177"/>
        <v>0</v>
      </c>
      <c r="AW302" s="97" t="str">
        <f t="array" ref="AW302">IF($AV302,MEDIAN(IF(G3SelectionMask="x",IF(INDEX(StdCalcsRefCalcs,$E302,0)&gt;0,INDEX(StdCalcsRefCalcs,$E302,0)),"")),"")</f>
        <v/>
      </c>
      <c r="AX302" s="97" t="str">
        <f t="array" ref="AX302">IF($AV302,QUARTILE(IF(G3SelectionMask="x",IF(INDEX(StdCalcsRefCalcs,$E302,0)&gt;0,INDEX(StdCalcsRefCalcs,$E302,0)),""),1),"")</f>
        <v/>
      </c>
      <c r="AY302" s="97" t="str">
        <f t="array" ref="AY302">IF($AV302,QUARTILE(IF(G3SelectionMask="x",IF(INDEX(StdCalcsRefCalcs,$E302,0)&gt;0,INDEX(StdCalcsRefCalcs,$E302,0)),""),3),"")</f>
        <v/>
      </c>
      <c r="AZ302" s="97" t="str">
        <f t="array" ref="AZ302">IF($AV302,MIN(IF(G3SelectionMask="x",IF(INDEX(StdCalcsRefCalcs,$E302,0)&gt;0,INDEX(StdCalcsRefCalcs,$E302,0)),"")),"")</f>
        <v/>
      </c>
      <c r="BA302" s="97" t="str">
        <f t="array" ref="BA302">IF($AV302,MAX(IF(G3SelectionMask="x",IF(INDEX(StdCalcsRefCalcs,$E302,0)&gt;0,INDEX(StdCalcsRefCalcs,$E302,0)),"")),"")</f>
        <v/>
      </c>
      <c r="BB302" s="97" t="str">
        <f t="shared" si="178"/>
        <v/>
      </c>
      <c r="BC302" s="97" t="str">
        <f t="array" ref="BC302">IF($AV302,STDEVA(IF(G3SelectionMask="x",IF(INDEX(StdCalcsRefCalcs,$E302,0)&gt;0,INDEX(StdCalcsRefCalcs,$E302,0)),"")),"")</f>
        <v/>
      </c>
      <c r="BD302" s="98" t="b">
        <f t="shared" si="179"/>
        <v>0</v>
      </c>
      <c r="BE302" s="98" t="str">
        <f t="array" ref="BE302">IF($BD302,MEDIAN(IF(G4SelectionMask="x",IF(INDEX(StdCalcsRefCalcs,$E302,0)&gt;0,INDEX(StdCalcsRefCalcs,$E302,0)),"")),"")</f>
        <v/>
      </c>
      <c r="BF302" s="98" t="str">
        <f t="array" ref="BF302">IF($BD302,QUARTILE(IF(G4SelectionMask="x",IF(INDEX(StdCalcsRefCalcs,$E302,0)&gt;0,INDEX(StdCalcsRefCalcs,$E302,0)),""),1),"")</f>
        <v/>
      </c>
      <c r="BG302" s="98" t="str">
        <f t="array" ref="BG302">IF($BD302,QUARTILE(IF(G4SelectionMask="x",IF(INDEX(StdCalcsRefCalcs,$E302,0)&gt;0,INDEX(StdCalcsRefCalcs,$E302,0)),""),3),"")</f>
        <v/>
      </c>
      <c r="BH302" s="98" t="str">
        <f t="array" ref="BH302">IF($BD302,MIN(IF(G4SelectionMask="x",IF(INDEX(StdCalcsRefCalcs,$E302,0)&gt;0,INDEX(StdCalcsRefCalcs,$E302,0)),"")),"")</f>
        <v/>
      </c>
      <c r="BI302" s="98" t="str">
        <f t="array" ref="BI302">IF($BD302,MAX(IF(G4SelectionMask="x",IF(INDEX(StdCalcsRefCalcs,$E302,0)&gt;0,INDEX(StdCalcsRefCalcs,$E302,0)),"")),"")</f>
        <v/>
      </c>
      <c r="BJ302" s="98" t="str">
        <f t="shared" si="180"/>
        <v/>
      </c>
      <c r="BK302" s="98" t="str">
        <f t="array" ref="BK302">IF($BD302,STDEVA(IF(G4SelectionMask="x",IF(INDEX(StdCalcsRefCalcs,$E302,0)&gt;0,INDEX(StdCalcsRefCalcs,$E302,0)),"")),"")</f>
        <v/>
      </c>
      <c r="BL302" s="97" t="b">
        <f t="shared" si="181"/>
        <v>0</v>
      </c>
      <c r="BM302" s="97" t="str">
        <f t="array" ref="BM302">IF($BL302,MEDIAN(IF(G5SelectionMask="x",IF(INDEX(StdCalcsRefCalcs,$E302,0)&gt;0,INDEX(StdCalcsRefCalcs,$E302,0)),"")),"")</f>
        <v/>
      </c>
      <c r="BN302" s="97" t="str">
        <f t="array" ref="BN302">IF($BL302,QUARTILE(IF(G5SelectionMask="x",IF(INDEX(StdCalcsRefCalcs,$E302,0)&gt;0,INDEX(StdCalcsRefCalcs,$E302,0)),""),1),"")</f>
        <v/>
      </c>
      <c r="BO302" s="97" t="str">
        <f t="array" ref="BO302">IF($BL302,QUARTILE(IF(G5SelectionMask="x",IF(INDEX(StdCalcsRefCalcs,$E302,0)&gt;0,INDEX(StdCalcsRefCalcs,$E302,0)),""),3),"")</f>
        <v/>
      </c>
      <c r="BP302" s="97" t="str">
        <f t="array" ref="BP302">IF($BL302,MIN(IF(G5SelectionMask="x",IF(INDEX(StdCalcsRefCalcs,$E302,0)&gt;0,INDEX(StdCalcsRefCalcs,$E302,0)),"")),"")</f>
        <v/>
      </c>
      <c r="BQ302" s="97" t="str">
        <f t="array" ref="BQ302">IF($BL302,MAX(IF(G5SelectionMask="x",IF(INDEX(StdCalcsRefCalcs,$E302,0)&gt;0,INDEX(StdCalcsRefCalcs,$E302,0)),"")),"")</f>
        <v/>
      </c>
      <c r="BR302" s="97" t="str">
        <f t="shared" si="182"/>
        <v/>
      </c>
      <c r="BS302" s="99" t="str">
        <f t="array" ref="BS302">IF($BL302,STDEVA(IF(G5SelectionMask="x",IF(INDEX(StdCalcsRefCalcs,$E302,0)&gt;0,INDEX(StdCalcsRefCalcs,$E302,0)),"")),"")</f>
        <v/>
      </c>
      <c r="BT302" s="110"/>
      <c r="BU302" s="111">
        <f t="shared" ref="BU302:CI302" si="210">IFERROR(IF(COUNTIFS(RawDataTopics,$J302,INDEX(RawDataAllData,0,BU$9),"")&lt;=RuleofNPercent*COUNTIFS(RawDataTopics,$J302),AVERAGEIF(RawDataTopics,$J302,INDEX(RawDataAllData,0,BU$9)),""),"")</f>
        <v>2.7575757575757578</v>
      </c>
      <c r="BV302" s="111">
        <f t="shared" si="210"/>
        <v>2.4545454545454546</v>
      </c>
      <c r="BW302" s="111">
        <f t="shared" si="210"/>
        <v>2.2727272727272729</v>
      </c>
      <c r="BX302" s="111">
        <f t="shared" si="210"/>
        <v>2.393939393939394</v>
      </c>
      <c r="BY302" s="111">
        <f t="shared" si="210"/>
        <v>2.4242424242424243</v>
      </c>
      <c r="BZ302" s="111">
        <f t="shared" si="210"/>
        <v>2.8787878787878789</v>
      </c>
      <c r="CA302" s="111">
        <f t="shared" si="210"/>
        <v>2.7272727272727271</v>
      </c>
      <c r="CB302" s="111">
        <f t="shared" si="210"/>
        <v>2.393939393939394</v>
      </c>
      <c r="CC302" s="111">
        <f t="shared" si="210"/>
        <v>2.4242424242424243</v>
      </c>
      <c r="CD302" s="111">
        <f t="shared" si="210"/>
        <v>2.5151515151515151</v>
      </c>
      <c r="CE302" s="111">
        <f t="shared" si="210"/>
        <v>2.606060606060606</v>
      </c>
      <c r="CF302" s="111">
        <f t="shared" si="210"/>
        <v>2.4848484848484849</v>
      </c>
      <c r="CG302" s="111">
        <f t="shared" si="210"/>
        <v>2.3030303030303032</v>
      </c>
      <c r="CH302" s="111">
        <f t="shared" si="210"/>
        <v>2.4545454545454546</v>
      </c>
      <c r="CI302" s="111">
        <f t="shared" si="210"/>
        <v>2.2424242424242422</v>
      </c>
    </row>
    <row r="303" spans="1:87" s="75" customFormat="1" x14ac:dyDescent="0.2">
      <c r="A303" s="74">
        <f t="shared" si="206"/>
        <v>0</v>
      </c>
      <c r="B303" s="209"/>
      <c r="C303" s="194"/>
      <c r="D303" s="203"/>
      <c r="E303" s="72">
        <f t="shared" si="174"/>
        <v>293</v>
      </c>
      <c r="F303" s="75" t="s">
        <v>1796</v>
      </c>
      <c r="G303" s="75" t="s">
        <v>1769</v>
      </c>
      <c r="H303" s="75" t="s">
        <v>43</v>
      </c>
      <c r="J303" s="75" t="s">
        <v>74</v>
      </c>
      <c r="L303" s="75" t="s">
        <v>1769</v>
      </c>
      <c r="P303" s="97">
        <f t="shared" si="183"/>
        <v>3</v>
      </c>
      <c r="Q303" s="97"/>
      <c r="R303" s="97"/>
      <c r="S303" s="97"/>
      <c r="T303" s="97"/>
      <c r="U303" s="98">
        <f t="shared" si="184"/>
        <v>2.6666666666666665</v>
      </c>
      <c r="V303" s="107">
        <f t="shared" si="185"/>
        <v>2</v>
      </c>
      <c r="W303" s="107">
        <f t="shared" si="186"/>
        <v>1.6666666666666667</v>
      </c>
      <c r="X303" s="107">
        <f t="shared" si="187"/>
        <v>2.6666666666666665</v>
      </c>
      <c r="Y303" s="107">
        <f t="shared" si="188"/>
        <v>3.6666666666666665</v>
      </c>
      <c r="Z303" s="107">
        <f t="shared" si="189"/>
        <v>2.3333333333333335</v>
      </c>
      <c r="AA303" s="107">
        <f t="shared" si="190"/>
        <v>2</v>
      </c>
      <c r="AB303" s="107">
        <f t="shared" si="191"/>
        <v>2.6666666666666665</v>
      </c>
      <c r="AC303" s="107">
        <f t="shared" si="192"/>
        <v>1.3333333333333333</v>
      </c>
      <c r="AD303" s="107">
        <f t="shared" si="193"/>
        <v>3.3333333333333335</v>
      </c>
      <c r="AE303" s="107">
        <f t="shared" si="194"/>
        <v>3.3333333333333335</v>
      </c>
      <c r="AF303" s="97" t="b">
        <f t="shared" si="25"/>
        <v>1</v>
      </c>
      <c r="AG303" s="97">
        <f t="array" ref="AG303">IF($AF303,MEDIAN(IF(G1SelectionMask="x",IF(INDEX(StdCalcsRefCalcs,$E303,0)&gt;0,INDEX(StdCalcsRefCalcs,$E303,0)),"")),"")</f>
        <v>2.6666666666666665</v>
      </c>
      <c r="AH303" s="97">
        <f t="array" ref="AH303">IF($AF303,QUARTILE(IF(G1SelectionMask="x",IF(INDEX(StdCalcsRefCalcs,$E303,0)&gt;0,INDEX(StdCalcsRefCalcs,$E303,0)),""),1),"")</f>
        <v>2</v>
      </c>
      <c r="AI303" s="97">
        <f t="array" ref="AI303">IF($AF303,QUARTILE(IF(G1SelectionMask="x",IF(INDEX(StdCalcsRefCalcs,$E303,0)&gt;0,INDEX(StdCalcsRefCalcs,$E303,0)),""),3),"")</f>
        <v>3</v>
      </c>
      <c r="AJ303" s="97">
        <f t="array" ref="AJ303">IF($AF303,MIN(IF(G1SelectionMask="x",IF(INDEX(StdCalcsRefCalcs,$E303,0)&gt;0,INDEX(StdCalcsRefCalcs,$E303,0)),"")),"")</f>
        <v>1.3333333333333333</v>
      </c>
      <c r="AK303" s="97">
        <f t="array" ref="AK303">IF($AF303,MAX(IF(G1SelectionMask="x",IF(INDEX(StdCalcsRefCalcs,$E303,0)&gt;0,INDEX(StdCalcsRefCalcs,$E303,0)),"")),"")</f>
        <v>3.6666666666666665</v>
      </c>
      <c r="AL303" s="97">
        <f t="shared" si="26"/>
        <v>2.5151515151515151</v>
      </c>
      <c r="AM303" s="97">
        <f t="array" ref="AM303">IF($AF303,STDEVA(IF(G1SelectionMask="x",IF(INDEX(StdCalcsRefCalcs,$E303,0)&gt;0,INDEX(StdCalcsRefCalcs,$E303,0)),"")),"")</f>
        <v>0.73580849506793722</v>
      </c>
      <c r="AN303" s="98" t="b">
        <f t="shared" si="175"/>
        <v>1</v>
      </c>
      <c r="AO303" s="98">
        <f t="array" ref="AO303">IF($AN303,MEDIAN(IF(G2SelectionMask="x",IF(INDEX(StdCalcsRefCalcs,$E303,0)&gt;0,INDEX(StdCalcsRefCalcs,$E303,0)),"")),"")</f>
        <v>2.6666666666666665</v>
      </c>
      <c r="AP303" s="98">
        <f t="array" ref="AP303">IF($AN303,QUARTILE(IF(G2SelectionMask="x",IF(INDEX(StdCalcsRefCalcs,$E303,0)&gt;0,INDEX(StdCalcsRefCalcs,$E303,0)),""),1),"")</f>
        <v>2.5</v>
      </c>
      <c r="AQ303" s="98">
        <f t="array" ref="AQ303">IF($AN303,QUARTILE(IF(G2SelectionMask="x",IF(INDEX(StdCalcsRefCalcs,$E303,0)&gt;0,INDEX(StdCalcsRefCalcs,$E303,0)),""),3),"")</f>
        <v>3.166666666666667</v>
      </c>
      <c r="AR303" s="98">
        <f t="array" ref="AR303">IF($AN303,MIN(IF(G2SelectionMask="x",IF(INDEX(StdCalcsRefCalcs,$E303,0)&gt;0,INDEX(StdCalcsRefCalcs,$E303,0)),"")),"")</f>
        <v>2</v>
      </c>
      <c r="AS303" s="98">
        <f t="array" ref="AS303">IF($AN303,MAX(IF(G2SelectionMask="x",IF(INDEX(StdCalcsRefCalcs,$E303,0)&gt;0,INDEX(StdCalcsRefCalcs,$E303,0)),"")),"")</f>
        <v>3.6666666666666665</v>
      </c>
      <c r="AT303" s="98">
        <f t="shared" si="176"/>
        <v>2.7575757575757573</v>
      </c>
      <c r="AU303" s="98">
        <f t="array" ref="AU303">IF($AN303,STDEVA(IF(G2SelectionMask="x",IF(INDEX(StdCalcsRefCalcs,$E303,0)&gt;0,INDEX(StdCalcsRefCalcs,$E303,0)),"")),"")</f>
        <v>0.53935988997059603</v>
      </c>
      <c r="AV303" s="97" t="b">
        <f t="shared" si="177"/>
        <v>0</v>
      </c>
      <c r="AW303" s="97" t="str">
        <f t="array" ref="AW303">IF($AV303,MEDIAN(IF(G3SelectionMask="x",IF(INDEX(StdCalcsRefCalcs,$E303,0)&gt;0,INDEX(StdCalcsRefCalcs,$E303,0)),"")),"")</f>
        <v/>
      </c>
      <c r="AX303" s="97" t="str">
        <f t="array" ref="AX303">IF($AV303,QUARTILE(IF(G3SelectionMask="x",IF(INDEX(StdCalcsRefCalcs,$E303,0)&gt;0,INDEX(StdCalcsRefCalcs,$E303,0)),""),1),"")</f>
        <v/>
      </c>
      <c r="AY303" s="97" t="str">
        <f t="array" ref="AY303">IF($AV303,QUARTILE(IF(G3SelectionMask="x",IF(INDEX(StdCalcsRefCalcs,$E303,0)&gt;0,INDEX(StdCalcsRefCalcs,$E303,0)),""),3),"")</f>
        <v/>
      </c>
      <c r="AZ303" s="97" t="str">
        <f t="array" ref="AZ303">IF($AV303,MIN(IF(G3SelectionMask="x",IF(INDEX(StdCalcsRefCalcs,$E303,0)&gt;0,INDEX(StdCalcsRefCalcs,$E303,0)),"")),"")</f>
        <v/>
      </c>
      <c r="BA303" s="97" t="str">
        <f t="array" ref="BA303">IF($AV303,MAX(IF(G3SelectionMask="x",IF(INDEX(StdCalcsRefCalcs,$E303,0)&gt;0,INDEX(StdCalcsRefCalcs,$E303,0)),"")),"")</f>
        <v/>
      </c>
      <c r="BB303" s="97" t="str">
        <f t="shared" si="178"/>
        <v/>
      </c>
      <c r="BC303" s="97" t="str">
        <f t="array" ref="BC303">IF($AV303,STDEVA(IF(G3SelectionMask="x",IF(INDEX(StdCalcsRefCalcs,$E303,0)&gt;0,INDEX(StdCalcsRefCalcs,$E303,0)),"")),"")</f>
        <v/>
      </c>
      <c r="BD303" s="98" t="b">
        <f t="shared" si="179"/>
        <v>0</v>
      </c>
      <c r="BE303" s="98" t="str">
        <f t="array" ref="BE303">IF($BD303,MEDIAN(IF(G4SelectionMask="x",IF(INDEX(StdCalcsRefCalcs,$E303,0)&gt;0,INDEX(StdCalcsRefCalcs,$E303,0)),"")),"")</f>
        <v/>
      </c>
      <c r="BF303" s="98" t="str">
        <f t="array" ref="BF303">IF($BD303,QUARTILE(IF(G4SelectionMask="x",IF(INDEX(StdCalcsRefCalcs,$E303,0)&gt;0,INDEX(StdCalcsRefCalcs,$E303,0)),""),1),"")</f>
        <v/>
      </c>
      <c r="BG303" s="98" t="str">
        <f t="array" ref="BG303">IF($BD303,QUARTILE(IF(G4SelectionMask="x",IF(INDEX(StdCalcsRefCalcs,$E303,0)&gt;0,INDEX(StdCalcsRefCalcs,$E303,0)),""),3),"")</f>
        <v/>
      </c>
      <c r="BH303" s="98" t="str">
        <f t="array" ref="BH303">IF($BD303,MIN(IF(G4SelectionMask="x",IF(INDEX(StdCalcsRefCalcs,$E303,0)&gt;0,INDEX(StdCalcsRefCalcs,$E303,0)),"")),"")</f>
        <v/>
      </c>
      <c r="BI303" s="98" t="str">
        <f t="array" ref="BI303">IF($BD303,MAX(IF(G4SelectionMask="x",IF(INDEX(StdCalcsRefCalcs,$E303,0)&gt;0,INDEX(StdCalcsRefCalcs,$E303,0)),"")),"")</f>
        <v/>
      </c>
      <c r="BJ303" s="98" t="str">
        <f t="shared" si="180"/>
        <v/>
      </c>
      <c r="BK303" s="98" t="str">
        <f t="array" ref="BK303">IF($BD303,STDEVA(IF(G4SelectionMask="x",IF(INDEX(StdCalcsRefCalcs,$E303,0)&gt;0,INDEX(StdCalcsRefCalcs,$E303,0)),"")),"")</f>
        <v/>
      </c>
      <c r="BL303" s="97" t="b">
        <f t="shared" si="181"/>
        <v>0</v>
      </c>
      <c r="BM303" s="97" t="str">
        <f t="array" ref="BM303">IF($BL303,MEDIAN(IF(G5SelectionMask="x",IF(INDEX(StdCalcsRefCalcs,$E303,0)&gt;0,INDEX(StdCalcsRefCalcs,$E303,0)),"")),"")</f>
        <v/>
      </c>
      <c r="BN303" s="97" t="str">
        <f t="array" ref="BN303">IF($BL303,QUARTILE(IF(G5SelectionMask="x",IF(INDEX(StdCalcsRefCalcs,$E303,0)&gt;0,INDEX(StdCalcsRefCalcs,$E303,0)),""),1),"")</f>
        <v/>
      </c>
      <c r="BO303" s="97" t="str">
        <f t="array" ref="BO303">IF($BL303,QUARTILE(IF(G5SelectionMask="x",IF(INDEX(StdCalcsRefCalcs,$E303,0)&gt;0,INDEX(StdCalcsRefCalcs,$E303,0)),""),3),"")</f>
        <v/>
      </c>
      <c r="BP303" s="97" t="str">
        <f t="array" ref="BP303">IF($BL303,MIN(IF(G5SelectionMask="x",IF(INDEX(StdCalcsRefCalcs,$E303,0)&gt;0,INDEX(StdCalcsRefCalcs,$E303,0)),"")),"")</f>
        <v/>
      </c>
      <c r="BQ303" s="97" t="str">
        <f t="array" ref="BQ303">IF($BL303,MAX(IF(G5SelectionMask="x",IF(INDEX(StdCalcsRefCalcs,$E303,0)&gt;0,INDEX(StdCalcsRefCalcs,$E303,0)),"")),"")</f>
        <v/>
      </c>
      <c r="BR303" s="97" t="str">
        <f t="shared" si="182"/>
        <v/>
      </c>
      <c r="BS303" s="99" t="str">
        <f t="array" ref="BS303">IF($BL303,STDEVA(IF(G5SelectionMask="x",IF(INDEX(StdCalcsRefCalcs,$E303,0)&gt;0,INDEX(StdCalcsRefCalcs,$E303,0)),"")),"")</f>
        <v/>
      </c>
      <c r="BT303" s="110"/>
      <c r="BU303" s="111">
        <f t="shared" ref="BU303:CI311" si="211">IFERROR(IF(COUNTIFS(RawDataSubtopics,$L303,INDEX(RawDataAllData,0,BU$9),"")&lt;=RuleofNPercent*COUNTIFS(RawDataSubtopics,$L303),AVERAGEIF(RawDataSubtopics,$L303,INDEX(RawDataAllData,0,BU$9)),""),"")</f>
        <v>3</v>
      </c>
      <c r="BV303" s="111">
        <f t="shared" si="211"/>
        <v>2.6666666666666665</v>
      </c>
      <c r="BW303" s="111">
        <f t="shared" si="211"/>
        <v>2</v>
      </c>
      <c r="BX303" s="111">
        <f t="shared" si="211"/>
        <v>1.6666666666666667</v>
      </c>
      <c r="BY303" s="111">
        <f t="shared" si="211"/>
        <v>2.6666666666666665</v>
      </c>
      <c r="BZ303" s="111">
        <f t="shared" si="211"/>
        <v>3.6666666666666665</v>
      </c>
      <c r="CA303" s="111">
        <f t="shared" si="211"/>
        <v>2.3333333333333335</v>
      </c>
      <c r="CB303" s="111">
        <f t="shared" si="211"/>
        <v>2</v>
      </c>
      <c r="CC303" s="111">
        <f t="shared" si="211"/>
        <v>2.6666666666666665</v>
      </c>
      <c r="CD303" s="111">
        <f t="shared" si="211"/>
        <v>1.3333333333333333</v>
      </c>
      <c r="CE303" s="111">
        <f t="shared" si="211"/>
        <v>3.3333333333333335</v>
      </c>
      <c r="CF303" s="111">
        <f t="shared" si="211"/>
        <v>3.3333333333333335</v>
      </c>
      <c r="CG303" s="111">
        <f t="shared" si="211"/>
        <v>2.6666666666666665</v>
      </c>
      <c r="CH303" s="111">
        <f t="shared" si="211"/>
        <v>3</v>
      </c>
      <c r="CI303" s="111">
        <f t="shared" si="211"/>
        <v>2.3333333333333335</v>
      </c>
    </row>
    <row r="304" spans="1:87" s="75" customFormat="1" x14ac:dyDescent="0.2">
      <c r="A304" s="74">
        <f t="shared" si="206"/>
        <v>0</v>
      </c>
      <c r="B304" s="209"/>
      <c r="C304" s="194"/>
      <c r="D304" s="203"/>
      <c r="E304" s="72">
        <f t="shared" si="174"/>
        <v>294</v>
      </c>
      <c r="F304" s="75" t="s">
        <v>1797</v>
      </c>
      <c r="G304" s="75" t="s">
        <v>1768</v>
      </c>
      <c r="H304" s="75" t="s">
        <v>43</v>
      </c>
      <c r="J304" s="75" t="s">
        <v>74</v>
      </c>
      <c r="L304" s="75" t="s">
        <v>1768</v>
      </c>
      <c r="P304" s="97">
        <f t="shared" si="183"/>
        <v>2.6</v>
      </c>
      <c r="Q304" s="97"/>
      <c r="R304" s="97"/>
      <c r="S304" s="97"/>
      <c r="T304" s="97"/>
      <c r="U304" s="98">
        <f t="shared" si="184"/>
        <v>2.8</v>
      </c>
      <c r="V304" s="107">
        <f t="shared" si="185"/>
        <v>2.4</v>
      </c>
      <c r="W304" s="107">
        <f t="shared" si="186"/>
        <v>2.6</v>
      </c>
      <c r="X304" s="107">
        <f t="shared" si="187"/>
        <v>2.2000000000000002</v>
      </c>
      <c r="Y304" s="107">
        <f t="shared" si="188"/>
        <v>3</v>
      </c>
      <c r="Z304" s="107">
        <f t="shared" si="189"/>
        <v>2.4</v>
      </c>
      <c r="AA304" s="107">
        <f t="shared" si="190"/>
        <v>2.6</v>
      </c>
      <c r="AB304" s="107">
        <f t="shared" si="191"/>
        <v>2.6</v>
      </c>
      <c r="AC304" s="107">
        <f t="shared" si="192"/>
        <v>2.4</v>
      </c>
      <c r="AD304" s="107">
        <f t="shared" si="193"/>
        <v>3.4</v>
      </c>
      <c r="AE304" s="107">
        <f t="shared" si="194"/>
        <v>2.6</v>
      </c>
      <c r="AF304" s="97" t="b">
        <f t="shared" si="25"/>
        <v>1</v>
      </c>
      <c r="AG304" s="97">
        <f t="array" ref="AG304">IF($AF304,MEDIAN(IF(G1SelectionMask="x",IF(INDEX(StdCalcsRefCalcs,$E304,0)&gt;0,INDEX(StdCalcsRefCalcs,$E304,0)),"")),"")</f>
        <v>2.6</v>
      </c>
      <c r="AH304" s="97">
        <f t="array" ref="AH304">IF($AF304,QUARTILE(IF(G1SelectionMask="x",IF(INDEX(StdCalcsRefCalcs,$E304,0)&gt;0,INDEX(StdCalcsRefCalcs,$E304,0)),""),1),"")</f>
        <v>2.4</v>
      </c>
      <c r="AI304" s="97">
        <f t="array" ref="AI304">IF($AF304,QUARTILE(IF(G1SelectionMask="x",IF(INDEX(StdCalcsRefCalcs,$E304,0)&gt;0,INDEX(StdCalcsRefCalcs,$E304,0)),""),3),"")</f>
        <v>2.7</v>
      </c>
      <c r="AJ304" s="97">
        <f t="array" ref="AJ304">IF($AF304,MIN(IF(G1SelectionMask="x",IF(INDEX(StdCalcsRefCalcs,$E304,0)&gt;0,INDEX(StdCalcsRefCalcs,$E304,0)),"")),"")</f>
        <v>2.2000000000000002</v>
      </c>
      <c r="AK304" s="97">
        <f t="array" ref="AK304">IF($AF304,MAX(IF(G1SelectionMask="x",IF(INDEX(StdCalcsRefCalcs,$E304,0)&gt;0,INDEX(StdCalcsRefCalcs,$E304,0)),"")),"")</f>
        <v>3.4</v>
      </c>
      <c r="AL304" s="97">
        <f t="shared" si="26"/>
        <v>2.6363636363636362</v>
      </c>
      <c r="AM304" s="97">
        <f t="array" ref="AM304">IF($AF304,STDEVA(IF(G1SelectionMask="x",IF(INDEX(StdCalcsRefCalcs,$E304,0)&gt;0,INDEX(StdCalcsRefCalcs,$E304,0)),"")),"")</f>
        <v>0.33248376583745393</v>
      </c>
      <c r="AN304" s="98" t="b">
        <f t="shared" si="175"/>
        <v>1</v>
      </c>
      <c r="AO304" s="98">
        <f t="array" ref="AO304">IF($AN304,MEDIAN(IF(G2SelectionMask="x",IF(INDEX(StdCalcsRefCalcs,$E304,0)&gt;0,INDEX(StdCalcsRefCalcs,$E304,0)),"")),"")</f>
        <v>2.6</v>
      </c>
      <c r="AP304" s="98">
        <f t="array" ref="AP304">IF($AN304,QUARTILE(IF(G2SelectionMask="x",IF(INDEX(StdCalcsRefCalcs,$E304,0)&gt;0,INDEX(StdCalcsRefCalcs,$E304,0)),""),1),"")</f>
        <v>2.4</v>
      </c>
      <c r="AQ304" s="98">
        <f t="array" ref="AQ304">IF($AN304,QUARTILE(IF(G2SelectionMask="x",IF(INDEX(StdCalcsRefCalcs,$E304,0)&gt;0,INDEX(StdCalcsRefCalcs,$E304,0)),""),3),"")</f>
        <v>2.8</v>
      </c>
      <c r="AR304" s="98">
        <f t="array" ref="AR304">IF($AN304,MIN(IF(G2SelectionMask="x",IF(INDEX(StdCalcsRefCalcs,$E304,0)&gt;0,INDEX(StdCalcsRefCalcs,$E304,0)),"")),"")</f>
        <v>2.2000000000000002</v>
      </c>
      <c r="AS304" s="98">
        <f t="array" ref="AS304">IF($AN304,MAX(IF(G2SelectionMask="x",IF(INDEX(StdCalcsRefCalcs,$E304,0)&gt;0,INDEX(StdCalcsRefCalcs,$E304,0)),"")),"")</f>
        <v>3.4</v>
      </c>
      <c r="AT304" s="98">
        <f t="shared" si="176"/>
        <v>2.6363636363636362</v>
      </c>
      <c r="AU304" s="98">
        <f t="array" ref="AU304">IF($AN304,STDEVA(IF(G2SelectionMask="x",IF(INDEX(StdCalcsRefCalcs,$E304,0)&gt;0,INDEX(StdCalcsRefCalcs,$E304,0)),"")),"")</f>
        <v>0.35573227931332851</v>
      </c>
      <c r="AV304" s="97" t="b">
        <f t="shared" si="177"/>
        <v>0</v>
      </c>
      <c r="AW304" s="97" t="str">
        <f t="array" ref="AW304">IF($AV304,MEDIAN(IF(G3SelectionMask="x",IF(INDEX(StdCalcsRefCalcs,$E304,0)&gt;0,INDEX(StdCalcsRefCalcs,$E304,0)),"")),"")</f>
        <v/>
      </c>
      <c r="AX304" s="97" t="str">
        <f t="array" ref="AX304">IF($AV304,QUARTILE(IF(G3SelectionMask="x",IF(INDEX(StdCalcsRefCalcs,$E304,0)&gt;0,INDEX(StdCalcsRefCalcs,$E304,0)),""),1),"")</f>
        <v/>
      </c>
      <c r="AY304" s="97" t="str">
        <f t="array" ref="AY304">IF($AV304,QUARTILE(IF(G3SelectionMask="x",IF(INDEX(StdCalcsRefCalcs,$E304,0)&gt;0,INDEX(StdCalcsRefCalcs,$E304,0)),""),3),"")</f>
        <v/>
      </c>
      <c r="AZ304" s="97" t="str">
        <f t="array" ref="AZ304">IF($AV304,MIN(IF(G3SelectionMask="x",IF(INDEX(StdCalcsRefCalcs,$E304,0)&gt;0,INDEX(StdCalcsRefCalcs,$E304,0)),"")),"")</f>
        <v/>
      </c>
      <c r="BA304" s="97" t="str">
        <f t="array" ref="BA304">IF($AV304,MAX(IF(G3SelectionMask="x",IF(INDEX(StdCalcsRefCalcs,$E304,0)&gt;0,INDEX(StdCalcsRefCalcs,$E304,0)),"")),"")</f>
        <v/>
      </c>
      <c r="BB304" s="97" t="str">
        <f t="shared" si="178"/>
        <v/>
      </c>
      <c r="BC304" s="97" t="str">
        <f t="array" ref="BC304">IF($AV304,STDEVA(IF(G3SelectionMask="x",IF(INDEX(StdCalcsRefCalcs,$E304,0)&gt;0,INDEX(StdCalcsRefCalcs,$E304,0)),"")),"")</f>
        <v/>
      </c>
      <c r="BD304" s="98" t="b">
        <f t="shared" si="179"/>
        <v>0</v>
      </c>
      <c r="BE304" s="98" t="str">
        <f t="array" ref="BE304">IF($BD304,MEDIAN(IF(G4SelectionMask="x",IF(INDEX(StdCalcsRefCalcs,$E304,0)&gt;0,INDEX(StdCalcsRefCalcs,$E304,0)),"")),"")</f>
        <v/>
      </c>
      <c r="BF304" s="98" t="str">
        <f t="array" ref="BF304">IF($BD304,QUARTILE(IF(G4SelectionMask="x",IF(INDEX(StdCalcsRefCalcs,$E304,0)&gt;0,INDEX(StdCalcsRefCalcs,$E304,0)),""),1),"")</f>
        <v/>
      </c>
      <c r="BG304" s="98" t="str">
        <f t="array" ref="BG304">IF($BD304,QUARTILE(IF(G4SelectionMask="x",IF(INDEX(StdCalcsRefCalcs,$E304,0)&gt;0,INDEX(StdCalcsRefCalcs,$E304,0)),""),3),"")</f>
        <v/>
      </c>
      <c r="BH304" s="98" t="str">
        <f t="array" ref="BH304">IF($BD304,MIN(IF(G4SelectionMask="x",IF(INDEX(StdCalcsRefCalcs,$E304,0)&gt;0,INDEX(StdCalcsRefCalcs,$E304,0)),"")),"")</f>
        <v/>
      </c>
      <c r="BI304" s="98" t="str">
        <f t="array" ref="BI304">IF($BD304,MAX(IF(G4SelectionMask="x",IF(INDEX(StdCalcsRefCalcs,$E304,0)&gt;0,INDEX(StdCalcsRefCalcs,$E304,0)),"")),"")</f>
        <v/>
      </c>
      <c r="BJ304" s="98" t="str">
        <f t="shared" si="180"/>
        <v/>
      </c>
      <c r="BK304" s="98" t="str">
        <f t="array" ref="BK304">IF($BD304,STDEVA(IF(G4SelectionMask="x",IF(INDEX(StdCalcsRefCalcs,$E304,0)&gt;0,INDEX(StdCalcsRefCalcs,$E304,0)),"")),"")</f>
        <v/>
      </c>
      <c r="BL304" s="97" t="b">
        <f t="shared" si="181"/>
        <v>0</v>
      </c>
      <c r="BM304" s="97" t="str">
        <f t="array" ref="BM304">IF($BL304,MEDIAN(IF(G5SelectionMask="x",IF(INDEX(StdCalcsRefCalcs,$E304,0)&gt;0,INDEX(StdCalcsRefCalcs,$E304,0)),"")),"")</f>
        <v/>
      </c>
      <c r="BN304" s="97" t="str">
        <f t="array" ref="BN304">IF($BL304,QUARTILE(IF(G5SelectionMask="x",IF(INDEX(StdCalcsRefCalcs,$E304,0)&gt;0,INDEX(StdCalcsRefCalcs,$E304,0)),""),1),"")</f>
        <v/>
      </c>
      <c r="BO304" s="97" t="str">
        <f t="array" ref="BO304">IF($BL304,QUARTILE(IF(G5SelectionMask="x",IF(INDEX(StdCalcsRefCalcs,$E304,0)&gt;0,INDEX(StdCalcsRefCalcs,$E304,0)),""),3),"")</f>
        <v/>
      </c>
      <c r="BP304" s="97" t="str">
        <f t="array" ref="BP304">IF($BL304,MIN(IF(G5SelectionMask="x",IF(INDEX(StdCalcsRefCalcs,$E304,0)&gt;0,INDEX(StdCalcsRefCalcs,$E304,0)),"")),"")</f>
        <v/>
      </c>
      <c r="BQ304" s="97" t="str">
        <f t="array" ref="BQ304">IF($BL304,MAX(IF(G5SelectionMask="x",IF(INDEX(StdCalcsRefCalcs,$E304,0)&gt;0,INDEX(StdCalcsRefCalcs,$E304,0)),"")),"")</f>
        <v/>
      </c>
      <c r="BR304" s="97" t="str">
        <f t="shared" si="182"/>
        <v/>
      </c>
      <c r="BS304" s="99" t="str">
        <f t="array" ref="BS304">IF($BL304,STDEVA(IF(G5SelectionMask="x",IF(INDEX(StdCalcsRefCalcs,$E304,0)&gt;0,INDEX(StdCalcsRefCalcs,$E304,0)),"")),"")</f>
        <v/>
      </c>
      <c r="BT304" s="110"/>
      <c r="BU304" s="111">
        <f t="shared" si="211"/>
        <v>2.6</v>
      </c>
      <c r="BV304" s="111">
        <f t="shared" si="211"/>
        <v>2.8</v>
      </c>
      <c r="BW304" s="111">
        <f t="shared" si="211"/>
        <v>2.4</v>
      </c>
      <c r="BX304" s="111">
        <f t="shared" si="211"/>
        <v>2.6</v>
      </c>
      <c r="BY304" s="111">
        <f t="shared" si="211"/>
        <v>2.2000000000000002</v>
      </c>
      <c r="BZ304" s="111">
        <f t="shared" si="211"/>
        <v>3</v>
      </c>
      <c r="CA304" s="111">
        <f t="shared" si="211"/>
        <v>2.4</v>
      </c>
      <c r="CB304" s="111">
        <f t="shared" si="211"/>
        <v>2.6</v>
      </c>
      <c r="CC304" s="111">
        <f t="shared" si="211"/>
        <v>2.6</v>
      </c>
      <c r="CD304" s="111">
        <f t="shared" si="211"/>
        <v>2.4</v>
      </c>
      <c r="CE304" s="111">
        <f t="shared" si="211"/>
        <v>3.4</v>
      </c>
      <c r="CF304" s="111">
        <f t="shared" si="211"/>
        <v>2.6</v>
      </c>
      <c r="CG304" s="111">
        <f t="shared" si="211"/>
        <v>2.8</v>
      </c>
      <c r="CH304" s="111">
        <f t="shared" si="211"/>
        <v>2.4</v>
      </c>
      <c r="CI304" s="111">
        <f t="shared" si="211"/>
        <v>2.2000000000000002</v>
      </c>
    </row>
    <row r="305" spans="1:87" s="75" customFormat="1" x14ac:dyDescent="0.2">
      <c r="A305" s="74">
        <f t="shared" si="206"/>
        <v>0</v>
      </c>
      <c r="B305" s="209"/>
      <c r="C305" s="194"/>
      <c r="D305" s="203"/>
      <c r="E305" s="72">
        <f t="shared" si="174"/>
        <v>295</v>
      </c>
      <c r="F305" s="75" t="s">
        <v>1798</v>
      </c>
      <c r="G305" s="75" t="s">
        <v>1766</v>
      </c>
      <c r="H305" s="75" t="s">
        <v>43</v>
      </c>
      <c r="J305" s="75" t="s">
        <v>74</v>
      </c>
      <c r="L305" s="75" t="s">
        <v>1766</v>
      </c>
      <c r="P305" s="97">
        <f t="shared" si="183"/>
        <v>2</v>
      </c>
      <c r="Q305" s="97"/>
      <c r="R305" s="97"/>
      <c r="S305" s="97"/>
      <c r="T305" s="97"/>
      <c r="U305" s="98">
        <f t="shared" si="184"/>
        <v>3.5</v>
      </c>
      <c r="V305" s="107">
        <f t="shared" si="185"/>
        <v>4</v>
      </c>
      <c r="W305" s="107">
        <f t="shared" si="186"/>
        <v>2</v>
      </c>
      <c r="X305" s="107">
        <f t="shared" si="187"/>
        <v>2.5</v>
      </c>
      <c r="Y305" s="107">
        <f t="shared" si="188"/>
        <v>3</v>
      </c>
      <c r="Z305" s="107">
        <f t="shared" si="189"/>
        <v>4</v>
      </c>
      <c r="AA305" s="107">
        <f t="shared" si="190"/>
        <v>2</v>
      </c>
      <c r="AB305" s="107">
        <f t="shared" si="191"/>
        <v>1.5</v>
      </c>
      <c r="AC305" s="107">
        <f t="shared" si="192"/>
        <v>3</v>
      </c>
      <c r="AD305" s="107">
        <f t="shared" si="193"/>
        <v>1.5</v>
      </c>
      <c r="AE305" s="107">
        <f t="shared" si="194"/>
        <v>3.5</v>
      </c>
      <c r="AF305" s="97" t="b">
        <f t="shared" si="25"/>
        <v>1</v>
      </c>
      <c r="AG305" s="97">
        <f t="array" ref="AG305">IF($AF305,MEDIAN(IF(G1SelectionMask="x",IF(INDEX(StdCalcsRefCalcs,$E305,0)&gt;0,INDEX(StdCalcsRefCalcs,$E305,0)),"")),"")</f>
        <v>3</v>
      </c>
      <c r="AH305" s="97">
        <f t="array" ref="AH305">IF($AF305,QUARTILE(IF(G1SelectionMask="x",IF(INDEX(StdCalcsRefCalcs,$E305,0)&gt;0,INDEX(StdCalcsRefCalcs,$E305,0)),""),1),"")</f>
        <v>2</v>
      </c>
      <c r="AI305" s="97">
        <f t="array" ref="AI305">IF($AF305,QUARTILE(IF(G1SelectionMask="x",IF(INDEX(StdCalcsRefCalcs,$E305,0)&gt;0,INDEX(StdCalcsRefCalcs,$E305,0)),""),3),"")</f>
        <v>3.5</v>
      </c>
      <c r="AJ305" s="97">
        <f t="array" ref="AJ305">IF($AF305,MIN(IF(G1SelectionMask="x",IF(INDEX(StdCalcsRefCalcs,$E305,0)&gt;0,INDEX(StdCalcsRefCalcs,$E305,0)),"")),"")</f>
        <v>1.5</v>
      </c>
      <c r="AK305" s="97">
        <f t="array" ref="AK305">IF($AF305,MAX(IF(G1SelectionMask="x",IF(INDEX(StdCalcsRefCalcs,$E305,0)&gt;0,INDEX(StdCalcsRefCalcs,$E305,0)),"")),"")</f>
        <v>4</v>
      </c>
      <c r="AL305" s="97">
        <f t="shared" si="26"/>
        <v>2.7727272727272729</v>
      </c>
      <c r="AM305" s="97">
        <f t="array" ref="AM305">IF($AF305,STDEVA(IF(G1SelectionMask="x",IF(INDEX(StdCalcsRefCalcs,$E305,0)&gt;0,INDEX(StdCalcsRefCalcs,$E305,0)),"")),"")</f>
        <v>0.93176274779678692</v>
      </c>
      <c r="AN305" s="98" t="b">
        <f t="shared" si="175"/>
        <v>1</v>
      </c>
      <c r="AO305" s="98">
        <f t="array" ref="AO305">IF($AN305,MEDIAN(IF(G2SelectionMask="x",IF(INDEX(StdCalcsRefCalcs,$E305,0)&gt;0,INDEX(StdCalcsRefCalcs,$E305,0)),"")),"")</f>
        <v>2.5</v>
      </c>
      <c r="AP305" s="98">
        <f t="array" ref="AP305">IF($AN305,QUARTILE(IF(G2SelectionMask="x",IF(INDEX(StdCalcsRefCalcs,$E305,0)&gt;0,INDEX(StdCalcsRefCalcs,$E305,0)),""),1),"")</f>
        <v>1.75</v>
      </c>
      <c r="AQ305" s="98">
        <f t="array" ref="AQ305">IF($AN305,QUARTILE(IF(G2SelectionMask="x",IF(INDEX(StdCalcsRefCalcs,$E305,0)&gt;0,INDEX(StdCalcsRefCalcs,$E305,0)),""),3),"")</f>
        <v>3.5</v>
      </c>
      <c r="AR305" s="98">
        <f t="array" ref="AR305">IF($AN305,MIN(IF(G2SelectionMask="x",IF(INDEX(StdCalcsRefCalcs,$E305,0)&gt;0,INDEX(StdCalcsRefCalcs,$E305,0)),"")),"")</f>
        <v>1.5</v>
      </c>
      <c r="AS305" s="98">
        <f t="array" ref="AS305">IF($AN305,MAX(IF(G2SelectionMask="x",IF(INDEX(StdCalcsRefCalcs,$E305,0)&gt;0,INDEX(StdCalcsRefCalcs,$E305,0)),"")),"")</f>
        <v>4</v>
      </c>
      <c r="AT305" s="98">
        <f t="shared" si="176"/>
        <v>2.5909090909090908</v>
      </c>
      <c r="AU305" s="98">
        <f t="array" ref="AU305">IF($AN305,STDEVA(IF(G2SelectionMask="x",IF(INDEX(StdCalcsRefCalcs,$E305,0)&gt;0,INDEX(StdCalcsRefCalcs,$E305,0)),"")),"")</f>
        <v>0.94387980744853883</v>
      </c>
      <c r="AV305" s="97" t="b">
        <f t="shared" si="177"/>
        <v>0</v>
      </c>
      <c r="AW305" s="97" t="str">
        <f t="array" ref="AW305">IF($AV305,MEDIAN(IF(G3SelectionMask="x",IF(INDEX(StdCalcsRefCalcs,$E305,0)&gt;0,INDEX(StdCalcsRefCalcs,$E305,0)),"")),"")</f>
        <v/>
      </c>
      <c r="AX305" s="97" t="str">
        <f t="array" ref="AX305">IF($AV305,QUARTILE(IF(G3SelectionMask="x",IF(INDEX(StdCalcsRefCalcs,$E305,0)&gt;0,INDEX(StdCalcsRefCalcs,$E305,0)),""),1),"")</f>
        <v/>
      </c>
      <c r="AY305" s="97" t="str">
        <f t="array" ref="AY305">IF($AV305,QUARTILE(IF(G3SelectionMask="x",IF(INDEX(StdCalcsRefCalcs,$E305,0)&gt;0,INDEX(StdCalcsRefCalcs,$E305,0)),""),3),"")</f>
        <v/>
      </c>
      <c r="AZ305" s="97" t="str">
        <f t="array" ref="AZ305">IF($AV305,MIN(IF(G3SelectionMask="x",IF(INDEX(StdCalcsRefCalcs,$E305,0)&gt;0,INDEX(StdCalcsRefCalcs,$E305,0)),"")),"")</f>
        <v/>
      </c>
      <c r="BA305" s="97" t="str">
        <f t="array" ref="BA305">IF($AV305,MAX(IF(G3SelectionMask="x",IF(INDEX(StdCalcsRefCalcs,$E305,0)&gt;0,INDEX(StdCalcsRefCalcs,$E305,0)),"")),"")</f>
        <v/>
      </c>
      <c r="BB305" s="97" t="str">
        <f t="shared" si="178"/>
        <v/>
      </c>
      <c r="BC305" s="97" t="str">
        <f t="array" ref="BC305">IF($AV305,STDEVA(IF(G3SelectionMask="x",IF(INDEX(StdCalcsRefCalcs,$E305,0)&gt;0,INDEX(StdCalcsRefCalcs,$E305,0)),"")),"")</f>
        <v/>
      </c>
      <c r="BD305" s="98" t="b">
        <f t="shared" si="179"/>
        <v>0</v>
      </c>
      <c r="BE305" s="98" t="str">
        <f t="array" ref="BE305">IF($BD305,MEDIAN(IF(G4SelectionMask="x",IF(INDEX(StdCalcsRefCalcs,$E305,0)&gt;0,INDEX(StdCalcsRefCalcs,$E305,0)),"")),"")</f>
        <v/>
      </c>
      <c r="BF305" s="98" t="str">
        <f t="array" ref="BF305">IF($BD305,QUARTILE(IF(G4SelectionMask="x",IF(INDEX(StdCalcsRefCalcs,$E305,0)&gt;0,INDEX(StdCalcsRefCalcs,$E305,0)),""),1),"")</f>
        <v/>
      </c>
      <c r="BG305" s="98" t="str">
        <f t="array" ref="BG305">IF($BD305,QUARTILE(IF(G4SelectionMask="x",IF(INDEX(StdCalcsRefCalcs,$E305,0)&gt;0,INDEX(StdCalcsRefCalcs,$E305,0)),""),3),"")</f>
        <v/>
      </c>
      <c r="BH305" s="98" t="str">
        <f t="array" ref="BH305">IF($BD305,MIN(IF(G4SelectionMask="x",IF(INDEX(StdCalcsRefCalcs,$E305,0)&gt;0,INDEX(StdCalcsRefCalcs,$E305,0)),"")),"")</f>
        <v/>
      </c>
      <c r="BI305" s="98" t="str">
        <f t="array" ref="BI305">IF($BD305,MAX(IF(G4SelectionMask="x",IF(INDEX(StdCalcsRefCalcs,$E305,0)&gt;0,INDEX(StdCalcsRefCalcs,$E305,0)),"")),"")</f>
        <v/>
      </c>
      <c r="BJ305" s="98" t="str">
        <f t="shared" si="180"/>
        <v/>
      </c>
      <c r="BK305" s="98" t="str">
        <f t="array" ref="BK305">IF($BD305,STDEVA(IF(G4SelectionMask="x",IF(INDEX(StdCalcsRefCalcs,$E305,0)&gt;0,INDEX(StdCalcsRefCalcs,$E305,0)),"")),"")</f>
        <v/>
      </c>
      <c r="BL305" s="97" t="b">
        <f t="shared" si="181"/>
        <v>0</v>
      </c>
      <c r="BM305" s="97" t="str">
        <f t="array" ref="BM305">IF($BL305,MEDIAN(IF(G5SelectionMask="x",IF(INDEX(StdCalcsRefCalcs,$E305,0)&gt;0,INDEX(StdCalcsRefCalcs,$E305,0)),"")),"")</f>
        <v/>
      </c>
      <c r="BN305" s="97" t="str">
        <f t="array" ref="BN305">IF($BL305,QUARTILE(IF(G5SelectionMask="x",IF(INDEX(StdCalcsRefCalcs,$E305,0)&gt;0,INDEX(StdCalcsRefCalcs,$E305,0)),""),1),"")</f>
        <v/>
      </c>
      <c r="BO305" s="97" t="str">
        <f t="array" ref="BO305">IF($BL305,QUARTILE(IF(G5SelectionMask="x",IF(INDEX(StdCalcsRefCalcs,$E305,0)&gt;0,INDEX(StdCalcsRefCalcs,$E305,0)),""),3),"")</f>
        <v/>
      </c>
      <c r="BP305" s="97" t="str">
        <f t="array" ref="BP305">IF($BL305,MIN(IF(G5SelectionMask="x",IF(INDEX(StdCalcsRefCalcs,$E305,0)&gt;0,INDEX(StdCalcsRefCalcs,$E305,0)),"")),"")</f>
        <v/>
      </c>
      <c r="BQ305" s="97" t="str">
        <f t="array" ref="BQ305">IF($BL305,MAX(IF(G5SelectionMask="x",IF(INDEX(StdCalcsRefCalcs,$E305,0)&gt;0,INDEX(StdCalcsRefCalcs,$E305,0)),"")),"")</f>
        <v/>
      </c>
      <c r="BR305" s="97" t="str">
        <f t="shared" si="182"/>
        <v/>
      </c>
      <c r="BS305" s="99" t="str">
        <f t="array" ref="BS305">IF($BL305,STDEVA(IF(G5SelectionMask="x",IF(INDEX(StdCalcsRefCalcs,$E305,0)&gt;0,INDEX(StdCalcsRefCalcs,$E305,0)),"")),"")</f>
        <v/>
      </c>
      <c r="BT305" s="110"/>
      <c r="BU305" s="111">
        <f t="shared" si="211"/>
        <v>2</v>
      </c>
      <c r="BV305" s="111">
        <f t="shared" si="211"/>
        <v>3.5</v>
      </c>
      <c r="BW305" s="111">
        <f t="shared" si="211"/>
        <v>4</v>
      </c>
      <c r="BX305" s="111">
        <f t="shared" si="211"/>
        <v>2</v>
      </c>
      <c r="BY305" s="111">
        <f t="shared" si="211"/>
        <v>2.5</v>
      </c>
      <c r="BZ305" s="111">
        <f t="shared" si="211"/>
        <v>3</v>
      </c>
      <c r="CA305" s="111">
        <f t="shared" si="211"/>
        <v>4</v>
      </c>
      <c r="CB305" s="111">
        <f t="shared" si="211"/>
        <v>2</v>
      </c>
      <c r="CC305" s="111">
        <f t="shared" si="211"/>
        <v>1.5</v>
      </c>
      <c r="CD305" s="111">
        <f t="shared" si="211"/>
        <v>3</v>
      </c>
      <c r="CE305" s="111">
        <f t="shared" si="211"/>
        <v>1.5</v>
      </c>
      <c r="CF305" s="111">
        <f t="shared" si="211"/>
        <v>3.5</v>
      </c>
      <c r="CG305" s="111">
        <f t="shared" si="211"/>
        <v>2</v>
      </c>
      <c r="CH305" s="111">
        <f t="shared" si="211"/>
        <v>3.5</v>
      </c>
      <c r="CI305" s="111">
        <f t="shared" si="211"/>
        <v>1.5</v>
      </c>
    </row>
    <row r="306" spans="1:87" s="75" customFormat="1" x14ac:dyDescent="0.2">
      <c r="A306" s="74">
        <f t="shared" si="206"/>
        <v>0</v>
      </c>
      <c r="B306" s="209"/>
      <c r="C306" s="194"/>
      <c r="D306" s="203"/>
      <c r="E306" s="72">
        <f t="shared" si="174"/>
        <v>296</v>
      </c>
      <c r="F306" s="75" t="s">
        <v>1799</v>
      </c>
      <c r="G306" s="75" t="s">
        <v>1767</v>
      </c>
      <c r="H306" s="75" t="s">
        <v>43</v>
      </c>
      <c r="J306" s="75" t="s">
        <v>74</v>
      </c>
      <c r="L306" s="75" t="s">
        <v>1767</v>
      </c>
      <c r="P306" s="97">
        <f t="shared" si="183"/>
        <v>2.3333333333333335</v>
      </c>
      <c r="Q306" s="97"/>
      <c r="R306" s="97"/>
      <c r="S306" s="97"/>
      <c r="T306" s="97"/>
      <c r="U306" s="98">
        <f t="shared" si="184"/>
        <v>2.6666666666666665</v>
      </c>
      <c r="V306" s="107">
        <f t="shared" si="185"/>
        <v>2</v>
      </c>
      <c r="W306" s="107">
        <f t="shared" si="186"/>
        <v>3</v>
      </c>
      <c r="X306" s="107">
        <f t="shared" si="187"/>
        <v>2</v>
      </c>
      <c r="Y306" s="107">
        <f t="shared" si="188"/>
        <v>2.3333333333333335</v>
      </c>
      <c r="Z306" s="107">
        <f t="shared" si="189"/>
        <v>3</v>
      </c>
      <c r="AA306" s="107">
        <f t="shared" si="190"/>
        <v>1.6666666666666667</v>
      </c>
      <c r="AB306" s="107">
        <f t="shared" si="191"/>
        <v>2.3333333333333335</v>
      </c>
      <c r="AC306" s="107">
        <f t="shared" si="192"/>
        <v>3</v>
      </c>
      <c r="AD306" s="107">
        <f t="shared" si="193"/>
        <v>2.3333333333333335</v>
      </c>
      <c r="AE306" s="107">
        <f t="shared" si="194"/>
        <v>1.6666666666666667</v>
      </c>
      <c r="AF306" s="97" t="b">
        <f t="shared" si="25"/>
        <v>1</v>
      </c>
      <c r="AG306" s="97">
        <f t="array" ref="AG306">IF($AF306,MEDIAN(IF(G1SelectionMask="x",IF(INDEX(StdCalcsRefCalcs,$E306,0)&gt;0,INDEX(StdCalcsRefCalcs,$E306,0)),"")),"")</f>
        <v>2.3333333333333335</v>
      </c>
      <c r="AH306" s="97">
        <f t="array" ref="AH306">IF($AF306,QUARTILE(IF(G1SelectionMask="x",IF(INDEX(StdCalcsRefCalcs,$E306,0)&gt;0,INDEX(StdCalcsRefCalcs,$E306,0)),""),1),"")</f>
        <v>2</v>
      </c>
      <c r="AI306" s="97">
        <f t="array" ref="AI306">IF($AF306,QUARTILE(IF(G1SelectionMask="x",IF(INDEX(StdCalcsRefCalcs,$E306,0)&gt;0,INDEX(StdCalcsRefCalcs,$E306,0)),""),3),"")</f>
        <v>2.833333333333333</v>
      </c>
      <c r="AJ306" s="97">
        <f t="array" ref="AJ306">IF($AF306,MIN(IF(G1SelectionMask="x",IF(INDEX(StdCalcsRefCalcs,$E306,0)&gt;0,INDEX(StdCalcsRefCalcs,$E306,0)),"")),"")</f>
        <v>1.6666666666666667</v>
      </c>
      <c r="AK306" s="97">
        <f t="array" ref="AK306">IF($AF306,MAX(IF(G1SelectionMask="x",IF(INDEX(StdCalcsRefCalcs,$E306,0)&gt;0,INDEX(StdCalcsRefCalcs,$E306,0)),"")),"")</f>
        <v>3</v>
      </c>
      <c r="AL306" s="97">
        <f t="shared" si="26"/>
        <v>2.3636363636363638</v>
      </c>
      <c r="AM306" s="97">
        <f t="array" ref="AM306">IF($AF306,STDEVA(IF(G1SelectionMask="x",IF(INDEX(StdCalcsRefCalcs,$E306,0)&gt;0,INDEX(StdCalcsRefCalcs,$E306,0)),"")),"")</f>
        <v>0.50452497910951311</v>
      </c>
      <c r="AN306" s="98" t="b">
        <f t="shared" si="175"/>
        <v>1</v>
      </c>
      <c r="AO306" s="98">
        <f t="array" ref="AO306">IF($AN306,MEDIAN(IF(G2SelectionMask="x",IF(INDEX(StdCalcsRefCalcs,$E306,0)&gt;0,INDEX(StdCalcsRefCalcs,$E306,0)),"")),"")</f>
        <v>2</v>
      </c>
      <c r="AP306" s="98">
        <f t="array" ref="AP306">IF($AN306,QUARTILE(IF(G2SelectionMask="x",IF(INDEX(StdCalcsRefCalcs,$E306,0)&gt;0,INDEX(StdCalcsRefCalcs,$E306,0)),""),1),"")</f>
        <v>1.6666666666666667</v>
      </c>
      <c r="AQ306" s="98">
        <f t="array" ref="AQ306">IF($AN306,QUARTILE(IF(G2SelectionMask="x",IF(INDEX(StdCalcsRefCalcs,$E306,0)&gt;0,INDEX(StdCalcsRefCalcs,$E306,0)),""),3),"")</f>
        <v>2.3333333333333335</v>
      </c>
      <c r="AR306" s="98">
        <f t="array" ref="AR306">IF($AN306,MIN(IF(G2SelectionMask="x",IF(INDEX(StdCalcsRefCalcs,$E306,0)&gt;0,INDEX(StdCalcsRefCalcs,$E306,0)),"")),"")</f>
        <v>1.6666666666666667</v>
      </c>
      <c r="AS306" s="98">
        <f t="array" ref="AS306">IF($AN306,MAX(IF(G2SelectionMask="x",IF(INDEX(StdCalcsRefCalcs,$E306,0)&gt;0,INDEX(StdCalcsRefCalcs,$E306,0)),"")),"")</f>
        <v>3.6666666666666665</v>
      </c>
      <c r="AT306" s="98">
        <f t="shared" si="176"/>
        <v>2.1818181818181821</v>
      </c>
      <c r="AU306" s="98">
        <f t="array" ref="AU306">IF($AN306,STDEVA(IF(G2SelectionMask="x",IF(INDEX(StdCalcsRefCalcs,$E306,0)&gt;0,INDEX(StdCalcsRefCalcs,$E306,0)),"")),"")</f>
        <v>0.60302268915552637</v>
      </c>
      <c r="AV306" s="97" t="b">
        <f t="shared" si="177"/>
        <v>0</v>
      </c>
      <c r="AW306" s="97" t="str">
        <f t="array" ref="AW306">IF($AV306,MEDIAN(IF(G3SelectionMask="x",IF(INDEX(StdCalcsRefCalcs,$E306,0)&gt;0,INDEX(StdCalcsRefCalcs,$E306,0)),"")),"")</f>
        <v/>
      </c>
      <c r="AX306" s="97" t="str">
        <f t="array" ref="AX306">IF($AV306,QUARTILE(IF(G3SelectionMask="x",IF(INDEX(StdCalcsRefCalcs,$E306,0)&gt;0,INDEX(StdCalcsRefCalcs,$E306,0)),""),1),"")</f>
        <v/>
      </c>
      <c r="AY306" s="97" t="str">
        <f t="array" ref="AY306">IF($AV306,QUARTILE(IF(G3SelectionMask="x",IF(INDEX(StdCalcsRefCalcs,$E306,0)&gt;0,INDEX(StdCalcsRefCalcs,$E306,0)),""),3),"")</f>
        <v/>
      </c>
      <c r="AZ306" s="97" t="str">
        <f t="array" ref="AZ306">IF($AV306,MIN(IF(G3SelectionMask="x",IF(INDEX(StdCalcsRefCalcs,$E306,0)&gt;0,INDEX(StdCalcsRefCalcs,$E306,0)),"")),"")</f>
        <v/>
      </c>
      <c r="BA306" s="97" t="str">
        <f t="array" ref="BA306">IF($AV306,MAX(IF(G3SelectionMask="x",IF(INDEX(StdCalcsRefCalcs,$E306,0)&gt;0,INDEX(StdCalcsRefCalcs,$E306,0)),"")),"")</f>
        <v/>
      </c>
      <c r="BB306" s="97" t="str">
        <f t="shared" si="178"/>
        <v/>
      </c>
      <c r="BC306" s="97" t="str">
        <f t="array" ref="BC306">IF($AV306,STDEVA(IF(G3SelectionMask="x",IF(INDEX(StdCalcsRefCalcs,$E306,0)&gt;0,INDEX(StdCalcsRefCalcs,$E306,0)),"")),"")</f>
        <v/>
      </c>
      <c r="BD306" s="98" t="b">
        <f t="shared" si="179"/>
        <v>0</v>
      </c>
      <c r="BE306" s="98" t="str">
        <f t="array" ref="BE306">IF($BD306,MEDIAN(IF(G4SelectionMask="x",IF(INDEX(StdCalcsRefCalcs,$E306,0)&gt;0,INDEX(StdCalcsRefCalcs,$E306,0)),"")),"")</f>
        <v/>
      </c>
      <c r="BF306" s="98" t="str">
        <f t="array" ref="BF306">IF($BD306,QUARTILE(IF(G4SelectionMask="x",IF(INDEX(StdCalcsRefCalcs,$E306,0)&gt;0,INDEX(StdCalcsRefCalcs,$E306,0)),""),1),"")</f>
        <v/>
      </c>
      <c r="BG306" s="98" t="str">
        <f t="array" ref="BG306">IF($BD306,QUARTILE(IF(G4SelectionMask="x",IF(INDEX(StdCalcsRefCalcs,$E306,0)&gt;0,INDEX(StdCalcsRefCalcs,$E306,0)),""),3),"")</f>
        <v/>
      </c>
      <c r="BH306" s="98" t="str">
        <f t="array" ref="BH306">IF($BD306,MIN(IF(G4SelectionMask="x",IF(INDEX(StdCalcsRefCalcs,$E306,0)&gt;0,INDEX(StdCalcsRefCalcs,$E306,0)),"")),"")</f>
        <v/>
      </c>
      <c r="BI306" s="98" t="str">
        <f t="array" ref="BI306">IF($BD306,MAX(IF(G4SelectionMask="x",IF(INDEX(StdCalcsRefCalcs,$E306,0)&gt;0,INDEX(StdCalcsRefCalcs,$E306,0)),"")),"")</f>
        <v/>
      </c>
      <c r="BJ306" s="98" t="str">
        <f t="shared" si="180"/>
        <v/>
      </c>
      <c r="BK306" s="98" t="str">
        <f t="array" ref="BK306">IF($BD306,STDEVA(IF(G4SelectionMask="x",IF(INDEX(StdCalcsRefCalcs,$E306,0)&gt;0,INDEX(StdCalcsRefCalcs,$E306,0)),"")),"")</f>
        <v/>
      </c>
      <c r="BL306" s="97" t="b">
        <f t="shared" si="181"/>
        <v>0</v>
      </c>
      <c r="BM306" s="97" t="str">
        <f t="array" ref="BM306">IF($BL306,MEDIAN(IF(G5SelectionMask="x",IF(INDEX(StdCalcsRefCalcs,$E306,0)&gt;0,INDEX(StdCalcsRefCalcs,$E306,0)),"")),"")</f>
        <v/>
      </c>
      <c r="BN306" s="97" t="str">
        <f t="array" ref="BN306">IF($BL306,QUARTILE(IF(G5SelectionMask="x",IF(INDEX(StdCalcsRefCalcs,$E306,0)&gt;0,INDEX(StdCalcsRefCalcs,$E306,0)),""),1),"")</f>
        <v/>
      </c>
      <c r="BO306" s="97" t="str">
        <f t="array" ref="BO306">IF($BL306,QUARTILE(IF(G5SelectionMask="x",IF(INDEX(StdCalcsRefCalcs,$E306,0)&gt;0,INDEX(StdCalcsRefCalcs,$E306,0)),""),3),"")</f>
        <v/>
      </c>
      <c r="BP306" s="97" t="str">
        <f t="array" ref="BP306">IF($BL306,MIN(IF(G5SelectionMask="x",IF(INDEX(StdCalcsRefCalcs,$E306,0)&gt;0,INDEX(StdCalcsRefCalcs,$E306,0)),"")),"")</f>
        <v/>
      </c>
      <c r="BQ306" s="97" t="str">
        <f t="array" ref="BQ306">IF($BL306,MAX(IF(G5SelectionMask="x",IF(INDEX(StdCalcsRefCalcs,$E306,0)&gt;0,INDEX(StdCalcsRefCalcs,$E306,0)),"")),"")</f>
        <v/>
      </c>
      <c r="BR306" s="97" t="str">
        <f t="shared" si="182"/>
        <v/>
      </c>
      <c r="BS306" s="99" t="str">
        <f t="array" ref="BS306">IF($BL306,STDEVA(IF(G5SelectionMask="x",IF(INDEX(StdCalcsRefCalcs,$E306,0)&gt;0,INDEX(StdCalcsRefCalcs,$E306,0)),"")),"")</f>
        <v/>
      </c>
      <c r="BT306" s="110"/>
      <c r="BU306" s="111">
        <f t="shared" si="211"/>
        <v>2.3333333333333335</v>
      </c>
      <c r="BV306" s="111">
        <f t="shared" si="211"/>
        <v>2.6666666666666665</v>
      </c>
      <c r="BW306" s="111">
        <f t="shared" si="211"/>
        <v>2</v>
      </c>
      <c r="BX306" s="111">
        <f t="shared" si="211"/>
        <v>3</v>
      </c>
      <c r="BY306" s="111">
        <f t="shared" si="211"/>
        <v>2</v>
      </c>
      <c r="BZ306" s="111">
        <f t="shared" si="211"/>
        <v>2.3333333333333335</v>
      </c>
      <c r="CA306" s="111">
        <f t="shared" si="211"/>
        <v>3</v>
      </c>
      <c r="CB306" s="111">
        <f t="shared" si="211"/>
        <v>1.6666666666666667</v>
      </c>
      <c r="CC306" s="111">
        <f t="shared" si="211"/>
        <v>2.3333333333333335</v>
      </c>
      <c r="CD306" s="111">
        <f t="shared" si="211"/>
        <v>3</v>
      </c>
      <c r="CE306" s="111">
        <f t="shared" si="211"/>
        <v>2.3333333333333335</v>
      </c>
      <c r="CF306" s="111">
        <f t="shared" si="211"/>
        <v>1.6666666666666667</v>
      </c>
      <c r="CG306" s="111">
        <f t="shared" si="211"/>
        <v>1.6666666666666667</v>
      </c>
      <c r="CH306" s="111">
        <f t="shared" si="211"/>
        <v>1.6666666666666667</v>
      </c>
      <c r="CI306" s="111">
        <f t="shared" si="211"/>
        <v>3.6666666666666665</v>
      </c>
    </row>
    <row r="307" spans="1:87" s="75" customFormat="1" x14ac:dyDescent="0.2">
      <c r="A307" s="74">
        <f t="shared" si="206"/>
        <v>0</v>
      </c>
      <c r="B307" s="209"/>
      <c r="C307" s="194"/>
      <c r="D307" s="203"/>
      <c r="E307" s="72">
        <f t="shared" si="174"/>
        <v>297</v>
      </c>
      <c r="F307" s="75" t="s">
        <v>1800</v>
      </c>
      <c r="G307" s="75" t="s">
        <v>1765</v>
      </c>
      <c r="H307" s="75" t="s">
        <v>43</v>
      </c>
      <c r="J307" s="75" t="s">
        <v>74</v>
      </c>
      <c r="L307" s="75" t="s">
        <v>1765</v>
      </c>
      <c r="P307" s="97">
        <f t="shared" si="183"/>
        <v>2.1666666666666665</v>
      </c>
      <c r="Q307" s="97"/>
      <c r="R307" s="97"/>
      <c r="S307" s="97"/>
      <c r="T307" s="97"/>
      <c r="U307" s="98">
        <f t="shared" si="184"/>
        <v>2.8333333333333335</v>
      </c>
      <c r="V307" s="107">
        <f t="shared" si="185"/>
        <v>1.8333333333333333</v>
      </c>
      <c r="W307" s="107">
        <f t="shared" si="186"/>
        <v>2.1666666666666665</v>
      </c>
      <c r="X307" s="107">
        <f t="shared" si="187"/>
        <v>2.6666666666666665</v>
      </c>
      <c r="Y307" s="107">
        <f t="shared" si="188"/>
        <v>3</v>
      </c>
      <c r="Z307" s="107">
        <f t="shared" si="189"/>
        <v>3.1666666666666665</v>
      </c>
      <c r="AA307" s="107">
        <f t="shared" si="190"/>
        <v>3</v>
      </c>
      <c r="AB307" s="107">
        <f t="shared" si="191"/>
        <v>2.6666666666666665</v>
      </c>
      <c r="AC307" s="107">
        <f t="shared" si="192"/>
        <v>2.5</v>
      </c>
      <c r="AD307" s="107">
        <f t="shared" si="193"/>
        <v>3.1666666666666665</v>
      </c>
      <c r="AE307" s="107">
        <f t="shared" si="194"/>
        <v>3.1666666666666665</v>
      </c>
      <c r="AF307" s="97" t="b">
        <f t="shared" si="25"/>
        <v>1</v>
      </c>
      <c r="AG307" s="97">
        <f t="array" ref="AG307">IF($AF307,MEDIAN(IF(G1SelectionMask="x",IF(INDEX(StdCalcsRefCalcs,$E307,0)&gt;0,INDEX(StdCalcsRefCalcs,$E307,0)),"")),"")</f>
        <v>2.8333333333333335</v>
      </c>
      <c r="AH307" s="97">
        <f t="array" ref="AH307">IF($AF307,QUARTILE(IF(G1SelectionMask="x",IF(INDEX(StdCalcsRefCalcs,$E307,0)&gt;0,INDEX(StdCalcsRefCalcs,$E307,0)),""),1),"")</f>
        <v>2.583333333333333</v>
      </c>
      <c r="AI307" s="97">
        <f t="array" ref="AI307">IF($AF307,QUARTILE(IF(G1SelectionMask="x",IF(INDEX(StdCalcsRefCalcs,$E307,0)&gt;0,INDEX(StdCalcsRefCalcs,$E307,0)),""),3),"")</f>
        <v>3.083333333333333</v>
      </c>
      <c r="AJ307" s="97">
        <f t="array" ref="AJ307">IF($AF307,MIN(IF(G1SelectionMask="x",IF(INDEX(StdCalcsRefCalcs,$E307,0)&gt;0,INDEX(StdCalcsRefCalcs,$E307,0)),"")),"")</f>
        <v>1.8333333333333333</v>
      </c>
      <c r="AK307" s="97">
        <f t="array" ref="AK307">IF($AF307,MAX(IF(G1SelectionMask="x",IF(INDEX(StdCalcsRefCalcs,$E307,0)&gt;0,INDEX(StdCalcsRefCalcs,$E307,0)),"")),"")</f>
        <v>3.1666666666666665</v>
      </c>
      <c r="AL307" s="97">
        <f t="shared" si="26"/>
        <v>2.7424242424242427</v>
      </c>
      <c r="AM307" s="97">
        <f t="array" ref="AM307">IF($AF307,STDEVA(IF(G1SelectionMask="x",IF(INDEX(StdCalcsRefCalcs,$E307,0)&gt;0,INDEX(StdCalcsRefCalcs,$E307,0)),"")),"")</f>
        <v>0.43693144875264955</v>
      </c>
      <c r="AN307" s="98" t="b">
        <f t="shared" si="175"/>
        <v>1</v>
      </c>
      <c r="AO307" s="98">
        <f t="array" ref="AO307">IF($AN307,MEDIAN(IF(G2SelectionMask="x",IF(INDEX(StdCalcsRefCalcs,$E307,0)&gt;0,INDEX(StdCalcsRefCalcs,$E307,0)),"")),"")</f>
        <v>2.6666666666666665</v>
      </c>
      <c r="AP307" s="98">
        <f t="array" ref="AP307">IF($AN307,QUARTILE(IF(G2SelectionMask="x",IF(INDEX(StdCalcsRefCalcs,$E307,0)&gt;0,INDEX(StdCalcsRefCalcs,$E307,0)),""),1),"")</f>
        <v>2.166666666666667</v>
      </c>
      <c r="AQ307" s="98">
        <f t="array" ref="AQ307">IF($AN307,QUARTILE(IF(G2SelectionMask="x",IF(INDEX(StdCalcsRefCalcs,$E307,0)&gt;0,INDEX(StdCalcsRefCalcs,$E307,0)),""),3),"")</f>
        <v>3</v>
      </c>
      <c r="AR307" s="98">
        <f t="array" ref="AR307">IF($AN307,MIN(IF(G2SelectionMask="x",IF(INDEX(StdCalcsRefCalcs,$E307,0)&gt;0,INDEX(StdCalcsRefCalcs,$E307,0)),"")),"")</f>
        <v>1.8333333333333333</v>
      </c>
      <c r="AS307" s="98">
        <f t="array" ref="AS307">IF($AN307,MAX(IF(G2SelectionMask="x",IF(INDEX(StdCalcsRefCalcs,$E307,0)&gt;0,INDEX(StdCalcsRefCalcs,$E307,0)),"")),"")</f>
        <v>3.1666666666666665</v>
      </c>
      <c r="AT307" s="98">
        <f t="shared" si="176"/>
        <v>2.5909090909090908</v>
      </c>
      <c r="AU307" s="98">
        <f t="array" ref="AU307">IF($AN307,STDEVA(IF(G2SelectionMask="x",IF(INDEX(StdCalcsRefCalcs,$E307,0)&gt;0,INDEX(StdCalcsRefCalcs,$E307,0)),"")),"")</f>
        <v>0.51296326684404359</v>
      </c>
      <c r="AV307" s="97" t="b">
        <f t="shared" si="177"/>
        <v>0</v>
      </c>
      <c r="AW307" s="97" t="str">
        <f t="array" ref="AW307">IF($AV307,MEDIAN(IF(G3SelectionMask="x",IF(INDEX(StdCalcsRefCalcs,$E307,0)&gt;0,INDEX(StdCalcsRefCalcs,$E307,0)),"")),"")</f>
        <v/>
      </c>
      <c r="AX307" s="97" t="str">
        <f t="array" ref="AX307">IF($AV307,QUARTILE(IF(G3SelectionMask="x",IF(INDEX(StdCalcsRefCalcs,$E307,0)&gt;0,INDEX(StdCalcsRefCalcs,$E307,0)),""),1),"")</f>
        <v/>
      </c>
      <c r="AY307" s="97" t="str">
        <f t="array" ref="AY307">IF($AV307,QUARTILE(IF(G3SelectionMask="x",IF(INDEX(StdCalcsRefCalcs,$E307,0)&gt;0,INDEX(StdCalcsRefCalcs,$E307,0)),""),3),"")</f>
        <v/>
      </c>
      <c r="AZ307" s="97" t="str">
        <f t="array" ref="AZ307">IF($AV307,MIN(IF(G3SelectionMask="x",IF(INDEX(StdCalcsRefCalcs,$E307,0)&gt;0,INDEX(StdCalcsRefCalcs,$E307,0)),"")),"")</f>
        <v/>
      </c>
      <c r="BA307" s="97" t="str">
        <f t="array" ref="BA307">IF($AV307,MAX(IF(G3SelectionMask="x",IF(INDEX(StdCalcsRefCalcs,$E307,0)&gt;0,INDEX(StdCalcsRefCalcs,$E307,0)),"")),"")</f>
        <v/>
      </c>
      <c r="BB307" s="97" t="str">
        <f t="shared" si="178"/>
        <v/>
      </c>
      <c r="BC307" s="97" t="str">
        <f t="array" ref="BC307">IF($AV307,STDEVA(IF(G3SelectionMask="x",IF(INDEX(StdCalcsRefCalcs,$E307,0)&gt;0,INDEX(StdCalcsRefCalcs,$E307,0)),"")),"")</f>
        <v/>
      </c>
      <c r="BD307" s="98" t="b">
        <f t="shared" si="179"/>
        <v>0</v>
      </c>
      <c r="BE307" s="98" t="str">
        <f t="array" ref="BE307">IF($BD307,MEDIAN(IF(G4SelectionMask="x",IF(INDEX(StdCalcsRefCalcs,$E307,0)&gt;0,INDEX(StdCalcsRefCalcs,$E307,0)),"")),"")</f>
        <v/>
      </c>
      <c r="BF307" s="98" t="str">
        <f t="array" ref="BF307">IF($BD307,QUARTILE(IF(G4SelectionMask="x",IF(INDEX(StdCalcsRefCalcs,$E307,0)&gt;0,INDEX(StdCalcsRefCalcs,$E307,0)),""),1),"")</f>
        <v/>
      </c>
      <c r="BG307" s="98" t="str">
        <f t="array" ref="BG307">IF($BD307,QUARTILE(IF(G4SelectionMask="x",IF(INDEX(StdCalcsRefCalcs,$E307,0)&gt;0,INDEX(StdCalcsRefCalcs,$E307,0)),""),3),"")</f>
        <v/>
      </c>
      <c r="BH307" s="98" t="str">
        <f t="array" ref="BH307">IF($BD307,MIN(IF(G4SelectionMask="x",IF(INDEX(StdCalcsRefCalcs,$E307,0)&gt;0,INDEX(StdCalcsRefCalcs,$E307,0)),"")),"")</f>
        <v/>
      </c>
      <c r="BI307" s="98" t="str">
        <f t="array" ref="BI307">IF($BD307,MAX(IF(G4SelectionMask="x",IF(INDEX(StdCalcsRefCalcs,$E307,0)&gt;0,INDEX(StdCalcsRefCalcs,$E307,0)),"")),"")</f>
        <v/>
      </c>
      <c r="BJ307" s="98" t="str">
        <f t="shared" si="180"/>
        <v/>
      </c>
      <c r="BK307" s="98" t="str">
        <f t="array" ref="BK307">IF($BD307,STDEVA(IF(G4SelectionMask="x",IF(INDEX(StdCalcsRefCalcs,$E307,0)&gt;0,INDEX(StdCalcsRefCalcs,$E307,0)),"")),"")</f>
        <v/>
      </c>
      <c r="BL307" s="97" t="b">
        <f t="shared" si="181"/>
        <v>0</v>
      </c>
      <c r="BM307" s="97" t="str">
        <f t="array" ref="BM307">IF($BL307,MEDIAN(IF(G5SelectionMask="x",IF(INDEX(StdCalcsRefCalcs,$E307,0)&gt;0,INDEX(StdCalcsRefCalcs,$E307,0)),"")),"")</f>
        <v/>
      </c>
      <c r="BN307" s="97" t="str">
        <f t="array" ref="BN307">IF($BL307,QUARTILE(IF(G5SelectionMask="x",IF(INDEX(StdCalcsRefCalcs,$E307,0)&gt;0,INDEX(StdCalcsRefCalcs,$E307,0)),""),1),"")</f>
        <v/>
      </c>
      <c r="BO307" s="97" t="str">
        <f t="array" ref="BO307">IF($BL307,QUARTILE(IF(G5SelectionMask="x",IF(INDEX(StdCalcsRefCalcs,$E307,0)&gt;0,INDEX(StdCalcsRefCalcs,$E307,0)),""),3),"")</f>
        <v/>
      </c>
      <c r="BP307" s="97" t="str">
        <f t="array" ref="BP307">IF($BL307,MIN(IF(G5SelectionMask="x",IF(INDEX(StdCalcsRefCalcs,$E307,0)&gt;0,INDEX(StdCalcsRefCalcs,$E307,0)),"")),"")</f>
        <v/>
      </c>
      <c r="BQ307" s="97" t="str">
        <f t="array" ref="BQ307">IF($BL307,MAX(IF(G5SelectionMask="x",IF(INDEX(StdCalcsRefCalcs,$E307,0)&gt;0,INDEX(StdCalcsRefCalcs,$E307,0)),"")),"")</f>
        <v/>
      </c>
      <c r="BR307" s="97" t="str">
        <f t="shared" si="182"/>
        <v/>
      </c>
      <c r="BS307" s="99" t="str">
        <f t="array" ref="BS307">IF($BL307,STDEVA(IF(G5SelectionMask="x",IF(INDEX(StdCalcsRefCalcs,$E307,0)&gt;0,INDEX(StdCalcsRefCalcs,$E307,0)),"")),"")</f>
        <v/>
      </c>
      <c r="BT307" s="110"/>
      <c r="BU307" s="111">
        <f t="shared" si="211"/>
        <v>2.1666666666666665</v>
      </c>
      <c r="BV307" s="111">
        <f t="shared" si="211"/>
        <v>2.8333333333333335</v>
      </c>
      <c r="BW307" s="111">
        <f t="shared" si="211"/>
        <v>1.8333333333333333</v>
      </c>
      <c r="BX307" s="111">
        <f t="shared" si="211"/>
        <v>2.1666666666666665</v>
      </c>
      <c r="BY307" s="111">
        <f t="shared" si="211"/>
        <v>2.6666666666666665</v>
      </c>
      <c r="BZ307" s="111">
        <f t="shared" si="211"/>
        <v>3</v>
      </c>
      <c r="CA307" s="111">
        <f t="shared" si="211"/>
        <v>3.1666666666666665</v>
      </c>
      <c r="CB307" s="111">
        <f t="shared" si="211"/>
        <v>3</v>
      </c>
      <c r="CC307" s="111">
        <f t="shared" si="211"/>
        <v>2.6666666666666665</v>
      </c>
      <c r="CD307" s="111">
        <f t="shared" si="211"/>
        <v>2.5</v>
      </c>
      <c r="CE307" s="111">
        <f t="shared" si="211"/>
        <v>3.1666666666666665</v>
      </c>
      <c r="CF307" s="111">
        <f t="shared" si="211"/>
        <v>3.1666666666666665</v>
      </c>
      <c r="CG307" s="111">
        <f t="shared" si="211"/>
        <v>2.3333333333333335</v>
      </c>
      <c r="CH307" s="111">
        <f t="shared" si="211"/>
        <v>2</v>
      </c>
      <c r="CI307" s="111">
        <f t="shared" si="211"/>
        <v>1.8333333333333333</v>
      </c>
    </row>
    <row r="308" spans="1:87" s="75" customFormat="1" x14ac:dyDescent="0.2">
      <c r="A308" s="74">
        <f t="shared" si="206"/>
        <v>0</v>
      </c>
      <c r="B308" s="209"/>
      <c r="C308" s="194"/>
      <c r="D308" s="203"/>
      <c r="E308" s="72">
        <f t="shared" si="174"/>
        <v>298</v>
      </c>
      <c r="F308" s="75" t="s">
        <v>1801</v>
      </c>
      <c r="G308" s="75" t="s">
        <v>1763</v>
      </c>
      <c r="H308" s="75" t="s">
        <v>43</v>
      </c>
      <c r="J308" s="75" t="s">
        <v>74</v>
      </c>
      <c r="L308" s="75" t="s">
        <v>1763</v>
      </c>
      <c r="P308" s="97">
        <f t="shared" si="183"/>
        <v>3.4</v>
      </c>
      <c r="Q308" s="97"/>
      <c r="R308" s="97"/>
      <c r="S308" s="97"/>
      <c r="T308" s="97"/>
      <c r="U308" s="98">
        <f t="shared" si="184"/>
        <v>2.2000000000000002</v>
      </c>
      <c r="V308" s="107">
        <f t="shared" si="185"/>
        <v>2</v>
      </c>
      <c r="W308" s="107">
        <f t="shared" si="186"/>
        <v>2.8</v>
      </c>
      <c r="X308" s="107">
        <f t="shared" si="187"/>
        <v>2.4</v>
      </c>
      <c r="Y308" s="107">
        <f t="shared" si="188"/>
        <v>3.4</v>
      </c>
      <c r="Z308" s="107">
        <f t="shared" si="189"/>
        <v>2.6</v>
      </c>
      <c r="AA308" s="107">
        <f t="shared" si="190"/>
        <v>3</v>
      </c>
      <c r="AB308" s="107">
        <f t="shared" si="191"/>
        <v>2</v>
      </c>
      <c r="AC308" s="107">
        <f t="shared" si="192"/>
        <v>1.8</v>
      </c>
      <c r="AD308" s="107">
        <f t="shared" si="193"/>
        <v>2.4</v>
      </c>
      <c r="AE308" s="107">
        <f t="shared" si="194"/>
        <v>2.2000000000000002</v>
      </c>
      <c r="AF308" s="97" t="b">
        <f t="shared" si="25"/>
        <v>1</v>
      </c>
      <c r="AG308" s="97">
        <f t="array" ref="AG308">IF($AF308,MEDIAN(IF(G1SelectionMask="x",IF(INDEX(StdCalcsRefCalcs,$E308,0)&gt;0,INDEX(StdCalcsRefCalcs,$E308,0)),"")),"")</f>
        <v>2.4</v>
      </c>
      <c r="AH308" s="97">
        <f t="array" ref="AH308">IF($AF308,QUARTILE(IF(G1SelectionMask="x",IF(INDEX(StdCalcsRefCalcs,$E308,0)&gt;0,INDEX(StdCalcsRefCalcs,$E308,0)),""),1),"")</f>
        <v>2.1</v>
      </c>
      <c r="AI308" s="97">
        <f t="array" ref="AI308">IF($AF308,QUARTILE(IF(G1SelectionMask="x",IF(INDEX(StdCalcsRefCalcs,$E308,0)&gt;0,INDEX(StdCalcsRefCalcs,$E308,0)),""),3),"")</f>
        <v>2.7</v>
      </c>
      <c r="AJ308" s="97">
        <f t="array" ref="AJ308">IF($AF308,MIN(IF(G1SelectionMask="x",IF(INDEX(StdCalcsRefCalcs,$E308,0)&gt;0,INDEX(StdCalcsRefCalcs,$E308,0)),"")),"")</f>
        <v>1.8</v>
      </c>
      <c r="AK308" s="97">
        <f t="array" ref="AK308">IF($AF308,MAX(IF(G1SelectionMask="x",IF(INDEX(StdCalcsRefCalcs,$E308,0)&gt;0,INDEX(StdCalcsRefCalcs,$E308,0)),"")),"")</f>
        <v>3.4</v>
      </c>
      <c r="AL308" s="97">
        <f t="shared" si="26"/>
        <v>2.4363636363636361</v>
      </c>
      <c r="AM308" s="97">
        <f t="array" ref="AM308">IF($AF308,STDEVA(IF(G1SelectionMask="x",IF(INDEX(StdCalcsRefCalcs,$E308,0)&gt;0,INDEX(StdCalcsRefCalcs,$E308,0)),"")),"")</f>
        <v>0.48015149124568507</v>
      </c>
      <c r="AN308" s="98" t="b">
        <f t="shared" si="175"/>
        <v>1</v>
      </c>
      <c r="AO308" s="98">
        <f t="array" ref="AO308">IF($AN308,MEDIAN(IF(G2SelectionMask="x",IF(INDEX(StdCalcsRefCalcs,$E308,0)&gt;0,INDEX(StdCalcsRefCalcs,$E308,0)),"")),"")</f>
        <v>2.2000000000000002</v>
      </c>
      <c r="AP308" s="98">
        <f t="array" ref="AP308">IF($AN308,QUARTILE(IF(G2SelectionMask="x",IF(INDEX(StdCalcsRefCalcs,$E308,0)&gt;0,INDEX(StdCalcsRefCalcs,$E308,0)),""),1),"")</f>
        <v>2.2000000000000002</v>
      </c>
      <c r="AQ308" s="98">
        <f t="array" ref="AQ308">IF($AN308,QUARTILE(IF(G2SelectionMask="x",IF(INDEX(StdCalcsRefCalcs,$E308,0)&gt;0,INDEX(StdCalcsRefCalcs,$E308,0)),""),3),"")</f>
        <v>2.5</v>
      </c>
      <c r="AR308" s="98">
        <f t="array" ref="AR308">IF($AN308,MIN(IF(G2SelectionMask="x",IF(INDEX(StdCalcsRefCalcs,$E308,0)&gt;0,INDEX(StdCalcsRefCalcs,$E308,0)),"")),"")</f>
        <v>2</v>
      </c>
      <c r="AS308" s="98">
        <f t="array" ref="AS308">IF($AN308,MAX(IF(G2SelectionMask="x",IF(INDEX(StdCalcsRefCalcs,$E308,0)&gt;0,INDEX(StdCalcsRefCalcs,$E308,0)),"")),"")</f>
        <v>3.4</v>
      </c>
      <c r="AT308" s="98">
        <f t="shared" si="176"/>
        <v>2.418181818181818</v>
      </c>
      <c r="AU308" s="98">
        <f t="array" ref="AU308">IF($AN308,STDEVA(IF(G2SelectionMask="x",IF(INDEX(StdCalcsRefCalcs,$E308,0)&gt;0,INDEX(StdCalcsRefCalcs,$E308,0)),"")),"")</f>
        <v>0.43317013243801211</v>
      </c>
      <c r="AV308" s="97" t="b">
        <f t="shared" si="177"/>
        <v>0</v>
      </c>
      <c r="AW308" s="97" t="str">
        <f t="array" ref="AW308">IF($AV308,MEDIAN(IF(G3SelectionMask="x",IF(INDEX(StdCalcsRefCalcs,$E308,0)&gt;0,INDEX(StdCalcsRefCalcs,$E308,0)),"")),"")</f>
        <v/>
      </c>
      <c r="AX308" s="97" t="str">
        <f t="array" ref="AX308">IF($AV308,QUARTILE(IF(G3SelectionMask="x",IF(INDEX(StdCalcsRefCalcs,$E308,0)&gt;0,INDEX(StdCalcsRefCalcs,$E308,0)),""),1),"")</f>
        <v/>
      </c>
      <c r="AY308" s="97" t="str">
        <f t="array" ref="AY308">IF($AV308,QUARTILE(IF(G3SelectionMask="x",IF(INDEX(StdCalcsRefCalcs,$E308,0)&gt;0,INDEX(StdCalcsRefCalcs,$E308,0)),""),3),"")</f>
        <v/>
      </c>
      <c r="AZ308" s="97" t="str">
        <f t="array" ref="AZ308">IF($AV308,MIN(IF(G3SelectionMask="x",IF(INDEX(StdCalcsRefCalcs,$E308,0)&gt;0,INDEX(StdCalcsRefCalcs,$E308,0)),"")),"")</f>
        <v/>
      </c>
      <c r="BA308" s="97" t="str">
        <f t="array" ref="BA308">IF($AV308,MAX(IF(G3SelectionMask="x",IF(INDEX(StdCalcsRefCalcs,$E308,0)&gt;0,INDEX(StdCalcsRefCalcs,$E308,0)),"")),"")</f>
        <v/>
      </c>
      <c r="BB308" s="97" t="str">
        <f t="shared" si="178"/>
        <v/>
      </c>
      <c r="BC308" s="97" t="str">
        <f t="array" ref="BC308">IF($AV308,STDEVA(IF(G3SelectionMask="x",IF(INDEX(StdCalcsRefCalcs,$E308,0)&gt;0,INDEX(StdCalcsRefCalcs,$E308,0)),"")),"")</f>
        <v/>
      </c>
      <c r="BD308" s="98" t="b">
        <f t="shared" si="179"/>
        <v>0</v>
      </c>
      <c r="BE308" s="98" t="str">
        <f t="array" ref="BE308">IF($BD308,MEDIAN(IF(G4SelectionMask="x",IF(INDEX(StdCalcsRefCalcs,$E308,0)&gt;0,INDEX(StdCalcsRefCalcs,$E308,0)),"")),"")</f>
        <v/>
      </c>
      <c r="BF308" s="98" t="str">
        <f t="array" ref="BF308">IF($BD308,QUARTILE(IF(G4SelectionMask="x",IF(INDEX(StdCalcsRefCalcs,$E308,0)&gt;0,INDEX(StdCalcsRefCalcs,$E308,0)),""),1),"")</f>
        <v/>
      </c>
      <c r="BG308" s="98" t="str">
        <f t="array" ref="BG308">IF($BD308,QUARTILE(IF(G4SelectionMask="x",IF(INDEX(StdCalcsRefCalcs,$E308,0)&gt;0,INDEX(StdCalcsRefCalcs,$E308,0)),""),3),"")</f>
        <v/>
      </c>
      <c r="BH308" s="98" t="str">
        <f t="array" ref="BH308">IF($BD308,MIN(IF(G4SelectionMask="x",IF(INDEX(StdCalcsRefCalcs,$E308,0)&gt;0,INDEX(StdCalcsRefCalcs,$E308,0)),"")),"")</f>
        <v/>
      </c>
      <c r="BI308" s="98" t="str">
        <f t="array" ref="BI308">IF($BD308,MAX(IF(G4SelectionMask="x",IF(INDEX(StdCalcsRefCalcs,$E308,0)&gt;0,INDEX(StdCalcsRefCalcs,$E308,0)),"")),"")</f>
        <v/>
      </c>
      <c r="BJ308" s="98" t="str">
        <f t="shared" si="180"/>
        <v/>
      </c>
      <c r="BK308" s="98" t="str">
        <f t="array" ref="BK308">IF($BD308,STDEVA(IF(G4SelectionMask="x",IF(INDEX(StdCalcsRefCalcs,$E308,0)&gt;0,INDEX(StdCalcsRefCalcs,$E308,0)),"")),"")</f>
        <v/>
      </c>
      <c r="BL308" s="97" t="b">
        <f t="shared" si="181"/>
        <v>0</v>
      </c>
      <c r="BM308" s="97" t="str">
        <f t="array" ref="BM308">IF($BL308,MEDIAN(IF(G5SelectionMask="x",IF(INDEX(StdCalcsRefCalcs,$E308,0)&gt;0,INDEX(StdCalcsRefCalcs,$E308,0)),"")),"")</f>
        <v/>
      </c>
      <c r="BN308" s="97" t="str">
        <f t="array" ref="BN308">IF($BL308,QUARTILE(IF(G5SelectionMask="x",IF(INDEX(StdCalcsRefCalcs,$E308,0)&gt;0,INDEX(StdCalcsRefCalcs,$E308,0)),""),1),"")</f>
        <v/>
      </c>
      <c r="BO308" s="97" t="str">
        <f t="array" ref="BO308">IF($BL308,QUARTILE(IF(G5SelectionMask="x",IF(INDEX(StdCalcsRefCalcs,$E308,0)&gt;0,INDEX(StdCalcsRefCalcs,$E308,0)),""),3),"")</f>
        <v/>
      </c>
      <c r="BP308" s="97" t="str">
        <f t="array" ref="BP308">IF($BL308,MIN(IF(G5SelectionMask="x",IF(INDEX(StdCalcsRefCalcs,$E308,0)&gt;0,INDEX(StdCalcsRefCalcs,$E308,0)),"")),"")</f>
        <v/>
      </c>
      <c r="BQ308" s="97" t="str">
        <f t="array" ref="BQ308">IF($BL308,MAX(IF(G5SelectionMask="x",IF(INDEX(StdCalcsRefCalcs,$E308,0)&gt;0,INDEX(StdCalcsRefCalcs,$E308,0)),"")),"")</f>
        <v/>
      </c>
      <c r="BR308" s="97" t="str">
        <f t="shared" si="182"/>
        <v/>
      </c>
      <c r="BS308" s="99" t="str">
        <f t="array" ref="BS308">IF($BL308,STDEVA(IF(G5SelectionMask="x",IF(INDEX(StdCalcsRefCalcs,$E308,0)&gt;0,INDEX(StdCalcsRefCalcs,$E308,0)),"")),"")</f>
        <v/>
      </c>
      <c r="BT308" s="110"/>
      <c r="BU308" s="111">
        <f t="shared" si="211"/>
        <v>3.4</v>
      </c>
      <c r="BV308" s="111">
        <f t="shared" si="211"/>
        <v>2.2000000000000002</v>
      </c>
      <c r="BW308" s="111">
        <f t="shared" si="211"/>
        <v>2</v>
      </c>
      <c r="BX308" s="111">
        <f t="shared" si="211"/>
        <v>2.8</v>
      </c>
      <c r="BY308" s="111">
        <f t="shared" si="211"/>
        <v>2.4</v>
      </c>
      <c r="BZ308" s="111">
        <f t="shared" si="211"/>
        <v>3.4</v>
      </c>
      <c r="CA308" s="111">
        <f t="shared" si="211"/>
        <v>2.6</v>
      </c>
      <c r="CB308" s="111">
        <f t="shared" si="211"/>
        <v>3</v>
      </c>
      <c r="CC308" s="111">
        <f t="shared" si="211"/>
        <v>2</v>
      </c>
      <c r="CD308" s="111">
        <f t="shared" si="211"/>
        <v>1.8</v>
      </c>
      <c r="CE308" s="111">
        <f t="shared" si="211"/>
        <v>2.4</v>
      </c>
      <c r="CF308" s="111">
        <f t="shared" si="211"/>
        <v>2.2000000000000002</v>
      </c>
      <c r="CG308" s="111">
        <f t="shared" si="211"/>
        <v>2.2000000000000002</v>
      </c>
      <c r="CH308" s="111">
        <f t="shared" si="211"/>
        <v>2.2000000000000002</v>
      </c>
      <c r="CI308" s="111">
        <f t="shared" si="211"/>
        <v>2.6</v>
      </c>
    </row>
    <row r="309" spans="1:87" s="75" customFormat="1" x14ac:dyDescent="0.2">
      <c r="A309" s="74">
        <f t="shared" si="206"/>
        <v>0</v>
      </c>
      <c r="B309" s="209"/>
      <c r="C309" s="194"/>
      <c r="D309" s="203"/>
      <c r="E309" s="72">
        <f t="shared" si="174"/>
        <v>299</v>
      </c>
      <c r="F309" s="75" t="s">
        <v>1802</v>
      </c>
      <c r="G309" s="75" t="s">
        <v>1762</v>
      </c>
      <c r="H309" s="75" t="s">
        <v>43</v>
      </c>
      <c r="J309" s="75" t="s">
        <v>74</v>
      </c>
      <c r="L309" s="75" t="s">
        <v>1762</v>
      </c>
      <c r="P309" s="97">
        <f t="shared" si="183"/>
        <v>2</v>
      </c>
      <c r="Q309" s="97"/>
      <c r="R309" s="97"/>
      <c r="S309" s="97"/>
      <c r="T309" s="97"/>
      <c r="U309" s="98">
        <f t="shared" si="184"/>
        <v>2</v>
      </c>
      <c r="V309" s="107">
        <f t="shared" si="185"/>
        <v>1.5</v>
      </c>
      <c r="W309" s="107">
        <f t="shared" si="186"/>
        <v>2</v>
      </c>
      <c r="X309" s="107">
        <f t="shared" si="187"/>
        <v>3.5</v>
      </c>
      <c r="Y309" s="107">
        <f t="shared" si="188"/>
        <v>2.5</v>
      </c>
      <c r="Z309" s="107">
        <f t="shared" si="189"/>
        <v>3</v>
      </c>
      <c r="AA309" s="107">
        <f t="shared" si="190"/>
        <v>2</v>
      </c>
      <c r="AB309" s="107">
        <f t="shared" si="191"/>
        <v>3.5</v>
      </c>
      <c r="AC309" s="107">
        <f t="shared" si="192"/>
        <v>3</v>
      </c>
      <c r="AD309" s="107">
        <f t="shared" si="193"/>
        <v>2.5</v>
      </c>
      <c r="AE309" s="107">
        <f t="shared" si="194"/>
        <v>2.5</v>
      </c>
      <c r="AF309" s="97" t="b">
        <f t="shared" si="25"/>
        <v>1</v>
      </c>
      <c r="AG309" s="97">
        <f t="array" ref="AG309">IF($AF309,MEDIAN(IF(G1SelectionMask="x",IF(INDEX(StdCalcsRefCalcs,$E309,0)&gt;0,INDEX(StdCalcsRefCalcs,$E309,0)),"")),"")</f>
        <v>2.5</v>
      </c>
      <c r="AH309" s="97">
        <f t="array" ref="AH309">IF($AF309,QUARTILE(IF(G1SelectionMask="x",IF(INDEX(StdCalcsRefCalcs,$E309,0)&gt;0,INDEX(StdCalcsRefCalcs,$E309,0)),""),1),"")</f>
        <v>2</v>
      </c>
      <c r="AI309" s="97">
        <f t="array" ref="AI309">IF($AF309,QUARTILE(IF(G1SelectionMask="x",IF(INDEX(StdCalcsRefCalcs,$E309,0)&gt;0,INDEX(StdCalcsRefCalcs,$E309,0)),""),3),"")</f>
        <v>3</v>
      </c>
      <c r="AJ309" s="97">
        <f t="array" ref="AJ309">IF($AF309,MIN(IF(G1SelectionMask="x",IF(INDEX(StdCalcsRefCalcs,$E309,0)&gt;0,INDEX(StdCalcsRefCalcs,$E309,0)),"")),"")</f>
        <v>1.5</v>
      </c>
      <c r="AK309" s="97">
        <f t="array" ref="AK309">IF($AF309,MAX(IF(G1SelectionMask="x",IF(INDEX(StdCalcsRefCalcs,$E309,0)&gt;0,INDEX(StdCalcsRefCalcs,$E309,0)),"")),"")</f>
        <v>3.5</v>
      </c>
      <c r="AL309" s="97">
        <f t="shared" si="26"/>
        <v>2.5454545454545454</v>
      </c>
      <c r="AM309" s="97">
        <f t="array" ref="AM309">IF($AF309,STDEVA(IF(G1SelectionMask="x",IF(INDEX(StdCalcsRefCalcs,$E309,0)&gt;0,INDEX(StdCalcsRefCalcs,$E309,0)),"")),"")</f>
        <v>0.65017480167049957</v>
      </c>
      <c r="AN309" s="98" t="b">
        <f t="shared" si="175"/>
        <v>1</v>
      </c>
      <c r="AO309" s="98">
        <f t="array" ref="AO309">IF($AN309,MEDIAN(IF(G2SelectionMask="x",IF(INDEX(StdCalcsRefCalcs,$E309,0)&gt;0,INDEX(StdCalcsRefCalcs,$E309,0)),"")),"")</f>
        <v>2.5</v>
      </c>
      <c r="AP309" s="98">
        <f t="array" ref="AP309">IF($AN309,QUARTILE(IF(G2SelectionMask="x",IF(INDEX(StdCalcsRefCalcs,$E309,0)&gt;0,INDEX(StdCalcsRefCalcs,$E309,0)),""),1),"")</f>
        <v>2.25</v>
      </c>
      <c r="AQ309" s="98">
        <f t="array" ref="AQ309">IF($AN309,QUARTILE(IF(G2SelectionMask="x",IF(INDEX(StdCalcsRefCalcs,$E309,0)&gt;0,INDEX(StdCalcsRefCalcs,$E309,0)),""),3),"")</f>
        <v>2.75</v>
      </c>
      <c r="AR309" s="98">
        <f t="array" ref="AR309">IF($AN309,MIN(IF(G2SelectionMask="x",IF(INDEX(StdCalcsRefCalcs,$E309,0)&gt;0,INDEX(StdCalcsRefCalcs,$E309,0)),"")),"")</f>
        <v>1.5</v>
      </c>
      <c r="AS309" s="98">
        <f t="array" ref="AS309">IF($AN309,MAX(IF(G2SelectionMask="x",IF(INDEX(StdCalcsRefCalcs,$E309,0)&gt;0,INDEX(StdCalcsRefCalcs,$E309,0)),"")),"")</f>
        <v>3.5</v>
      </c>
      <c r="AT309" s="98">
        <f t="shared" si="176"/>
        <v>2.5454545454545454</v>
      </c>
      <c r="AU309" s="98">
        <f t="array" ref="AU309">IF($AN309,STDEVA(IF(G2SelectionMask="x",IF(INDEX(StdCalcsRefCalcs,$E309,0)&gt;0,INDEX(StdCalcsRefCalcs,$E309,0)),"")),"")</f>
        <v>0.61051394146839377</v>
      </c>
      <c r="AV309" s="97" t="b">
        <f t="shared" si="177"/>
        <v>0</v>
      </c>
      <c r="AW309" s="97" t="str">
        <f t="array" ref="AW309">IF($AV309,MEDIAN(IF(G3SelectionMask="x",IF(INDEX(StdCalcsRefCalcs,$E309,0)&gt;0,INDEX(StdCalcsRefCalcs,$E309,0)),"")),"")</f>
        <v/>
      </c>
      <c r="AX309" s="97" t="str">
        <f t="array" ref="AX309">IF($AV309,QUARTILE(IF(G3SelectionMask="x",IF(INDEX(StdCalcsRefCalcs,$E309,0)&gt;0,INDEX(StdCalcsRefCalcs,$E309,0)),""),1),"")</f>
        <v/>
      </c>
      <c r="AY309" s="97" t="str">
        <f t="array" ref="AY309">IF($AV309,QUARTILE(IF(G3SelectionMask="x",IF(INDEX(StdCalcsRefCalcs,$E309,0)&gt;0,INDEX(StdCalcsRefCalcs,$E309,0)),""),3),"")</f>
        <v/>
      </c>
      <c r="AZ309" s="97" t="str">
        <f t="array" ref="AZ309">IF($AV309,MIN(IF(G3SelectionMask="x",IF(INDEX(StdCalcsRefCalcs,$E309,0)&gt;0,INDEX(StdCalcsRefCalcs,$E309,0)),"")),"")</f>
        <v/>
      </c>
      <c r="BA309" s="97" t="str">
        <f t="array" ref="BA309">IF($AV309,MAX(IF(G3SelectionMask="x",IF(INDEX(StdCalcsRefCalcs,$E309,0)&gt;0,INDEX(StdCalcsRefCalcs,$E309,0)),"")),"")</f>
        <v/>
      </c>
      <c r="BB309" s="97" t="str">
        <f t="shared" si="178"/>
        <v/>
      </c>
      <c r="BC309" s="97" t="str">
        <f t="array" ref="BC309">IF($AV309,STDEVA(IF(G3SelectionMask="x",IF(INDEX(StdCalcsRefCalcs,$E309,0)&gt;0,INDEX(StdCalcsRefCalcs,$E309,0)),"")),"")</f>
        <v/>
      </c>
      <c r="BD309" s="98" t="b">
        <f t="shared" si="179"/>
        <v>0</v>
      </c>
      <c r="BE309" s="98" t="str">
        <f t="array" ref="BE309">IF($BD309,MEDIAN(IF(G4SelectionMask="x",IF(INDEX(StdCalcsRefCalcs,$E309,0)&gt;0,INDEX(StdCalcsRefCalcs,$E309,0)),"")),"")</f>
        <v/>
      </c>
      <c r="BF309" s="98" t="str">
        <f t="array" ref="BF309">IF($BD309,QUARTILE(IF(G4SelectionMask="x",IF(INDEX(StdCalcsRefCalcs,$E309,0)&gt;0,INDEX(StdCalcsRefCalcs,$E309,0)),""),1),"")</f>
        <v/>
      </c>
      <c r="BG309" s="98" t="str">
        <f t="array" ref="BG309">IF($BD309,QUARTILE(IF(G4SelectionMask="x",IF(INDEX(StdCalcsRefCalcs,$E309,0)&gt;0,INDEX(StdCalcsRefCalcs,$E309,0)),""),3),"")</f>
        <v/>
      </c>
      <c r="BH309" s="98" t="str">
        <f t="array" ref="BH309">IF($BD309,MIN(IF(G4SelectionMask="x",IF(INDEX(StdCalcsRefCalcs,$E309,0)&gt;0,INDEX(StdCalcsRefCalcs,$E309,0)),"")),"")</f>
        <v/>
      </c>
      <c r="BI309" s="98" t="str">
        <f t="array" ref="BI309">IF($BD309,MAX(IF(G4SelectionMask="x",IF(INDEX(StdCalcsRefCalcs,$E309,0)&gt;0,INDEX(StdCalcsRefCalcs,$E309,0)),"")),"")</f>
        <v/>
      </c>
      <c r="BJ309" s="98" t="str">
        <f t="shared" si="180"/>
        <v/>
      </c>
      <c r="BK309" s="98" t="str">
        <f t="array" ref="BK309">IF($BD309,STDEVA(IF(G4SelectionMask="x",IF(INDEX(StdCalcsRefCalcs,$E309,0)&gt;0,INDEX(StdCalcsRefCalcs,$E309,0)),"")),"")</f>
        <v/>
      </c>
      <c r="BL309" s="97" t="b">
        <f t="shared" si="181"/>
        <v>0</v>
      </c>
      <c r="BM309" s="97" t="str">
        <f t="array" ref="BM309">IF($BL309,MEDIAN(IF(G5SelectionMask="x",IF(INDEX(StdCalcsRefCalcs,$E309,0)&gt;0,INDEX(StdCalcsRefCalcs,$E309,0)),"")),"")</f>
        <v/>
      </c>
      <c r="BN309" s="97" t="str">
        <f t="array" ref="BN309">IF($BL309,QUARTILE(IF(G5SelectionMask="x",IF(INDEX(StdCalcsRefCalcs,$E309,0)&gt;0,INDEX(StdCalcsRefCalcs,$E309,0)),""),1),"")</f>
        <v/>
      </c>
      <c r="BO309" s="97" t="str">
        <f t="array" ref="BO309">IF($BL309,QUARTILE(IF(G5SelectionMask="x",IF(INDEX(StdCalcsRefCalcs,$E309,0)&gt;0,INDEX(StdCalcsRefCalcs,$E309,0)),""),3),"")</f>
        <v/>
      </c>
      <c r="BP309" s="97" t="str">
        <f t="array" ref="BP309">IF($BL309,MIN(IF(G5SelectionMask="x",IF(INDEX(StdCalcsRefCalcs,$E309,0)&gt;0,INDEX(StdCalcsRefCalcs,$E309,0)),"")),"")</f>
        <v/>
      </c>
      <c r="BQ309" s="97" t="str">
        <f t="array" ref="BQ309">IF($BL309,MAX(IF(G5SelectionMask="x",IF(INDEX(StdCalcsRefCalcs,$E309,0)&gt;0,INDEX(StdCalcsRefCalcs,$E309,0)),"")),"")</f>
        <v/>
      </c>
      <c r="BR309" s="97" t="str">
        <f t="shared" si="182"/>
        <v/>
      </c>
      <c r="BS309" s="99" t="str">
        <f t="array" ref="BS309">IF($BL309,STDEVA(IF(G5SelectionMask="x",IF(INDEX(StdCalcsRefCalcs,$E309,0)&gt;0,INDEX(StdCalcsRefCalcs,$E309,0)),"")),"")</f>
        <v/>
      </c>
      <c r="BT309" s="110"/>
      <c r="BU309" s="111">
        <f t="shared" si="211"/>
        <v>2</v>
      </c>
      <c r="BV309" s="111">
        <f t="shared" si="211"/>
        <v>2</v>
      </c>
      <c r="BW309" s="111">
        <f t="shared" si="211"/>
        <v>1.5</v>
      </c>
      <c r="BX309" s="111">
        <f t="shared" si="211"/>
        <v>2</v>
      </c>
      <c r="BY309" s="111">
        <f t="shared" si="211"/>
        <v>3.5</v>
      </c>
      <c r="BZ309" s="111">
        <f t="shared" si="211"/>
        <v>2.5</v>
      </c>
      <c r="CA309" s="111">
        <f t="shared" si="211"/>
        <v>3</v>
      </c>
      <c r="CB309" s="111">
        <f t="shared" si="211"/>
        <v>2</v>
      </c>
      <c r="CC309" s="111">
        <f t="shared" si="211"/>
        <v>3.5</v>
      </c>
      <c r="CD309" s="111">
        <f t="shared" si="211"/>
        <v>3</v>
      </c>
      <c r="CE309" s="111">
        <f t="shared" si="211"/>
        <v>2.5</v>
      </c>
      <c r="CF309" s="111">
        <f t="shared" si="211"/>
        <v>2.5</v>
      </c>
      <c r="CG309" s="111">
        <f t="shared" si="211"/>
        <v>2.5</v>
      </c>
      <c r="CH309" s="111">
        <f t="shared" si="211"/>
        <v>2.5</v>
      </c>
      <c r="CI309" s="111">
        <f t="shared" si="211"/>
        <v>3</v>
      </c>
    </row>
    <row r="310" spans="1:87" s="75" customFormat="1" x14ac:dyDescent="0.2">
      <c r="A310" s="74">
        <f t="shared" ref="A310:A321" si="212">IF(SelectCapabilities="x",,ERROR)</f>
        <v>0</v>
      </c>
      <c r="B310" s="209"/>
      <c r="C310" s="194"/>
      <c r="D310" s="203"/>
      <c r="E310" s="72">
        <f t="shared" si="174"/>
        <v>300</v>
      </c>
      <c r="F310" s="75" t="s">
        <v>1803</v>
      </c>
      <c r="G310" s="75" t="s">
        <v>1761</v>
      </c>
      <c r="H310" s="75" t="s">
        <v>43</v>
      </c>
      <c r="J310" s="75" t="s">
        <v>74</v>
      </c>
      <c r="L310" s="75" t="s">
        <v>1761</v>
      </c>
      <c r="P310" s="97">
        <f t="shared" si="183"/>
        <v>3.3333333333333335</v>
      </c>
      <c r="Q310" s="97"/>
      <c r="R310" s="97"/>
      <c r="S310" s="97"/>
      <c r="T310" s="97"/>
      <c r="U310" s="98">
        <f t="shared" si="184"/>
        <v>2.3333333333333335</v>
      </c>
      <c r="V310" s="107">
        <f t="shared" si="185"/>
        <v>2.6666666666666665</v>
      </c>
      <c r="W310" s="107">
        <f t="shared" si="186"/>
        <v>2</v>
      </c>
      <c r="X310" s="107">
        <f t="shared" si="187"/>
        <v>2.6666666666666665</v>
      </c>
      <c r="Y310" s="107">
        <f t="shared" si="188"/>
        <v>2.3333333333333335</v>
      </c>
      <c r="Z310" s="107">
        <f t="shared" si="189"/>
        <v>2</v>
      </c>
      <c r="AA310" s="107">
        <f t="shared" si="190"/>
        <v>2.3333333333333335</v>
      </c>
      <c r="AB310" s="107">
        <f t="shared" si="191"/>
        <v>2.3333333333333335</v>
      </c>
      <c r="AC310" s="107">
        <f t="shared" si="192"/>
        <v>2.6666666666666665</v>
      </c>
      <c r="AD310" s="107">
        <f t="shared" si="193"/>
        <v>2.6666666666666665</v>
      </c>
      <c r="AE310" s="107">
        <f t="shared" si="194"/>
        <v>1.6666666666666667</v>
      </c>
      <c r="AF310" s="97" t="b">
        <f t="shared" si="25"/>
        <v>1</v>
      </c>
      <c r="AG310" s="97">
        <f t="array" ref="AG310">IF($AF310,MEDIAN(IF(G1SelectionMask="x",IF(INDEX(StdCalcsRefCalcs,$E310,0)&gt;0,INDEX(StdCalcsRefCalcs,$E310,0)),"")),"")</f>
        <v>2.3333333333333335</v>
      </c>
      <c r="AH310" s="97">
        <f t="array" ref="AH310">IF($AF310,QUARTILE(IF(G1SelectionMask="x",IF(INDEX(StdCalcsRefCalcs,$E310,0)&gt;0,INDEX(StdCalcsRefCalcs,$E310,0)),""),1),"")</f>
        <v>2.166666666666667</v>
      </c>
      <c r="AI310" s="97">
        <f t="array" ref="AI310">IF($AF310,QUARTILE(IF(G1SelectionMask="x",IF(INDEX(StdCalcsRefCalcs,$E310,0)&gt;0,INDEX(StdCalcsRefCalcs,$E310,0)),""),3),"")</f>
        <v>2.6666666666666665</v>
      </c>
      <c r="AJ310" s="97">
        <f t="array" ref="AJ310">IF($AF310,MIN(IF(G1SelectionMask="x",IF(INDEX(StdCalcsRefCalcs,$E310,0)&gt;0,INDEX(StdCalcsRefCalcs,$E310,0)),"")),"")</f>
        <v>1.6666666666666667</v>
      </c>
      <c r="AK310" s="97">
        <f t="array" ref="AK310">IF($AF310,MAX(IF(G1SelectionMask="x",IF(INDEX(StdCalcsRefCalcs,$E310,0)&gt;0,INDEX(StdCalcsRefCalcs,$E310,0)),"")),"")</f>
        <v>2.6666666666666665</v>
      </c>
      <c r="AL310" s="97">
        <f t="shared" si="26"/>
        <v>2.3333333333333335</v>
      </c>
      <c r="AM310" s="97">
        <f t="array" ref="AM310">IF($AF310,STDEVA(IF(G1SelectionMask="x",IF(INDEX(StdCalcsRefCalcs,$E310,0)&gt;0,INDEX(StdCalcsRefCalcs,$E310,0)),"")),"")</f>
        <v>0.33333333333333381</v>
      </c>
      <c r="AN310" s="98" t="b">
        <f t="shared" si="175"/>
        <v>1</v>
      </c>
      <c r="AO310" s="98">
        <f t="array" ref="AO310">IF($AN310,MEDIAN(IF(G2SelectionMask="x",IF(INDEX(StdCalcsRefCalcs,$E310,0)&gt;0,INDEX(StdCalcsRefCalcs,$E310,0)),"")),"")</f>
        <v>2.3333333333333335</v>
      </c>
      <c r="AP310" s="98">
        <f t="array" ref="AP310">IF($AN310,QUARTILE(IF(G2SelectionMask="x",IF(INDEX(StdCalcsRefCalcs,$E310,0)&gt;0,INDEX(StdCalcsRefCalcs,$E310,0)),""),1),"")</f>
        <v>2.3333333333333335</v>
      </c>
      <c r="AQ310" s="98">
        <f t="array" ref="AQ310">IF($AN310,QUARTILE(IF(G2SelectionMask="x",IF(INDEX(StdCalcsRefCalcs,$E310,0)&gt;0,INDEX(StdCalcsRefCalcs,$E310,0)),""),3),"")</f>
        <v>2.6666666666666665</v>
      </c>
      <c r="AR310" s="98">
        <f t="array" ref="AR310">IF($AN310,MIN(IF(G2SelectionMask="x",IF(INDEX(StdCalcsRefCalcs,$E310,0)&gt;0,INDEX(StdCalcsRefCalcs,$E310,0)),"")),"")</f>
        <v>1.6666666666666667</v>
      </c>
      <c r="AS310" s="98">
        <f t="array" ref="AS310">IF($AN310,MAX(IF(G2SelectionMask="x",IF(INDEX(StdCalcsRefCalcs,$E310,0)&gt;0,INDEX(StdCalcsRefCalcs,$E310,0)),"")),"")</f>
        <v>2.6666666666666665</v>
      </c>
      <c r="AT310" s="98">
        <f t="shared" si="176"/>
        <v>2.3333333333333339</v>
      </c>
      <c r="AU310" s="98">
        <f t="array" ref="AU310">IF($AN310,STDEVA(IF(G2SelectionMask="x",IF(INDEX(StdCalcsRefCalcs,$E310,0)&gt;0,INDEX(StdCalcsRefCalcs,$E310,0)),"")),"")</f>
        <v>0.36514837167010716</v>
      </c>
      <c r="AV310" s="97" t="b">
        <f t="shared" si="177"/>
        <v>0</v>
      </c>
      <c r="AW310" s="97" t="str">
        <f t="array" ref="AW310">IF($AV310,MEDIAN(IF(G3SelectionMask="x",IF(INDEX(StdCalcsRefCalcs,$E310,0)&gt;0,INDEX(StdCalcsRefCalcs,$E310,0)),"")),"")</f>
        <v/>
      </c>
      <c r="AX310" s="97" t="str">
        <f t="array" ref="AX310">IF($AV310,QUARTILE(IF(G3SelectionMask="x",IF(INDEX(StdCalcsRefCalcs,$E310,0)&gt;0,INDEX(StdCalcsRefCalcs,$E310,0)),""),1),"")</f>
        <v/>
      </c>
      <c r="AY310" s="97" t="str">
        <f t="array" ref="AY310">IF($AV310,QUARTILE(IF(G3SelectionMask="x",IF(INDEX(StdCalcsRefCalcs,$E310,0)&gt;0,INDEX(StdCalcsRefCalcs,$E310,0)),""),3),"")</f>
        <v/>
      </c>
      <c r="AZ310" s="97" t="str">
        <f t="array" ref="AZ310">IF($AV310,MIN(IF(G3SelectionMask="x",IF(INDEX(StdCalcsRefCalcs,$E310,0)&gt;0,INDEX(StdCalcsRefCalcs,$E310,0)),"")),"")</f>
        <v/>
      </c>
      <c r="BA310" s="97" t="str">
        <f t="array" ref="BA310">IF($AV310,MAX(IF(G3SelectionMask="x",IF(INDEX(StdCalcsRefCalcs,$E310,0)&gt;0,INDEX(StdCalcsRefCalcs,$E310,0)),"")),"")</f>
        <v/>
      </c>
      <c r="BB310" s="97" t="str">
        <f t="shared" si="178"/>
        <v/>
      </c>
      <c r="BC310" s="97" t="str">
        <f t="array" ref="BC310">IF($AV310,STDEVA(IF(G3SelectionMask="x",IF(INDEX(StdCalcsRefCalcs,$E310,0)&gt;0,INDEX(StdCalcsRefCalcs,$E310,0)),"")),"")</f>
        <v/>
      </c>
      <c r="BD310" s="98" t="b">
        <f t="shared" si="179"/>
        <v>0</v>
      </c>
      <c r="BE310" s="98" t="str">
        <f t="array" ref="BE310">IF($BD310,MEDIAN(IF(G4SelectionMask="x",IF(INDEX(StdCalcsRefCalcs,$E310,0)&gt;0,INDEX(StdCalcsRefCalcs,$E310,0)),"")),"")</f>
        <v/>
      </c>
      <c r="BF310" s="98" t="str">
        <f t="array" ref="BF310">IF($BD310,QUARTILE(IF(G4SelectionMask="x",IF(INDEX(StdCalcsRefCalcs,$E310,0)&gt;0,INDEX(StdCalcsRefCalcs,$E310,0)),""),1),"")</f>
        <v/>
      </c>
      <c r="BG310" s="98" t="str">
        <f t="array" ref="BG310">IF($BD310,QUARTILE(IF(G4SelectionMask="x",IF(INDEX(StdCalcsRefCalcs,$E310,0)&gt;0,INDEX(StdCalcsRefCalcs,$E310,0)),""),3),"")</f>
        <v/>
      </c>
      <c r="BH310" s="98" t="str">
        <f t="array" ref="BH310">IF($BD310,MIN(IF(G4SelectionMask="x",IF(INDEX(StdCalcsRefCalcs,$E310,0)&gt;0,INDEX(StdCalcsRefCalcs,$E310,0)),"")),"")</f>
        <v/>
      </c>
      <c r="BI310" s="98" t="str">
        <f t="array" ref="BI310">IF($BD310,MAX(IF(G4SelectionMask="x",IF(INDEX(StdCalcsRefCalcs,$E310,0)&gt;0,INDEX(StdCalcsRefCalcs,$E310,0)),"")),"")</f>
        <v/>
      </c>
      <c r="BJ310" s="98" t="str">
        <f t="shared" si="180"/>
        <v/>
      </c>
      <c r="BK310" s="98" t="str">
        <f t="array" ref="BK310">IF($BD310,STDEVA(IF(G4SelectionMask="x",IF(INDEX(StdCalcsRefCalcs,$E310,0)&gt;0,INDEX(StdCalcsRefCalcs,$E310,0)),"")),"")</f>
        <v/>
      </c>
      <c r="BL310" s="97" t="b">
        <f t="shared" si="181"/>
        <v>0</v>
      </c>
      <c r="BM310" s="97" t="str">
        <f t="array" ref="BM310">IF($BL310,MEDIAN(IF(G5SelectionMask="x",IF(INDEX(StdCalcsRefCalcs,$E310,0)&gt;0,INDEX(StdCalcsRefCalcs,$E310,0)),"")),"")</f>
        <v/>
      </c>
      <c r="BN310" s="97" t="str">
        <f t="array" ref="BN310">IF($BL310,QUARTILE(IF(G5SelectionMask="x",IF(INDEX(StdCalcsRefCalcs,$E310,0)&gt;0,INDEX(StdCalcsRefCalcs,$E310,0)),""),1),"")</f>
        <v/>
      </c>
      <c r="BO310" s="97" t="str">
        <f t="array" ref="BO310">IF($BL310,QUARTILE(IF(G5SelectionMask="x",IF(INDEX(StdCalcsRefCalcs,$E310,0)&gt;0,INDEX(StdCalcsRefCalcs,$E310,0)),""),3),"")</f>
        <v/>
      </c>
      <c r="BP310" s="97" t="str">
        <f t="array" ref="BP310">IF($BL310,MIN(IF(G5SelectionMask="x",IF(INDEX(StdCalcsRefCalcs,$E310,0)&gt;0,INDEX(StdCalcsRefCalcs,$E310,0)),"")),"")</f>
        <v/>
      </c>
      <c r="BQ310" s="97" t="str">
        <f t="array" ref="BQ310">IF($BL310,MAX(IF(G5SelectionMask="x",IF(INDEX(StdCalcsRefCalcs,$E310,0)&gt;0,INDEX(StdCalcsRefCalcs,$E310,0)),"")),"")</f>
        <v/>
      </c>
      <c r="BR310" s="97" t="str">
        <f t="shared" si="182"/>
        <v/>
      </c>
      <c r="BS310" s="99" t="str">
        <f t="array" ref="BS310">IF($BL310,STDEVA(IF(G5SelectionMask="x",IF(INDEX(StdCalcsRefCalcs,$E310,0)&gt;0,INDEX(StdCalcsRefCalcs,$E310,0)),"")),"")</f>
        <v/>
      </c>
      <c r="BT310" s="110"/>
      <c r="BU310" s="111">
        <f t="shared" si="211"/>
        <v>3.3333333333333335</v>
      </c>
      <c r="BV310" s="111">
        <f t="shared" si="211"/>
        <v>2.3333333333333335</v>
      </c>
      <c r="BW310" s="111">
        <f t="shared" si="211"/>
        <v>2.6666666666666665</v>
      </c>
      <c r="BX310" s="111">
        <f t="shared" si="211"/>
        <v>2</v>
      </c>
      <c r="BY310" s="111">
        <f t="shared" si="211"/>
        <v>2.6666666666666665</v>
      </c>
      <c r="BZ310" s="111">
        <f t="shared" si="211"/>
        <v>2.3333333333333335</v>
      </c>
      <c r="CA310" s="111">
        <f t="shared" si="211"/>
        <v>2</v>
      </c>
      <c r="CB310" s="111">
        <f t="shared" si="211"/>
        <v>2.3333333333333335</v>
      </c>
      <c r="CC310" s="111">
        <f t="shared" si="211"/>
        <v>2.3333333333333335</v>
      </c>
      <c r="CD310" s="111">
        <f t="shared" si="211"/>
        <v>2.6666666666666665</v>
      </c>
      <c r="CE310" s="111">
        <f t="shared" si="211"/>
        <v>2.6666666666666665</v>
      </c>
      <c r="CF310" s="111">
        <f t="shared" si="211"/>
        <v>1.6666666666666667</v>
      </c>
      <c r="CG310" s="111">
        <f t="shared" si="211"/>
        <v>2.3333333333333335</v>
      </c>
      <c r="CH310" s="111">
        <f t="shared" si="211"/>
        <v>2.6666666666666665</v>
      </c>
      <c r="CI310" s="111">
        <f t="shared" si="211"/>
        <v>1.6666666666666667</v>
      </c>
    </row>
    <row r="311" spans="1:87" s="75" customFormat="1" ht="13.5" thickBot="1" x14ac:dyDescent="0.25">
      <c r="A311" s="74">
        <f t="shared" si="212"/>
        <v>0</v>
      </c>
      <c r="B311" s="209"/>
      <c r="C311" s="194"/>
      <c r="D311" s="203"/>
      <c r="E311" s="72">
        <f t="shared" si="174"/>
        <v>301</v>
      </c>
      <c r="F311" s="75" t="s">
        <v>1804</v>
      </c>
      <c r="G311" s="75" t="s">
        <v>1764</v>
      </c>
      <c r="H311" s="75" t="s">
        <v>43</v>
      </c>
      <c r="J311" s="75" t="s">
        <v>74</v>
      </c>
      <c r="L311" s="75" t="s">
        <v>1764</v>
      </c>
      <c r="P311" s="97">
        <f t="shared" si="183"/>
        <v>3.5</v>
      </c>
      <c r="Q311" s="97"/>
      <c r="R311" s="97"/>
      <c r="S311" s="97"/>
      <c r="T311" s="97"/>
      <c r="U311" s="98">
        <f t="shared" si="184"/>
        <v>1.25</v>
      </c>
      <c r="V311" s="107">
        <f t="shared" si="185"/>
        <v>2.75</v>
      </c>
      <c r="W311" s="107">
        <f t="shared" si="186"/>
        <v>2.75</v>
      </c>
      <c r="X311" s="107">
        <f t="shared" si="187"/>
        <v>1.75</v>
      </c>
      <c r="Y311" s="107">
        <f t="shared" si="188"/>
        <v>2.25</v>
      </c>
      <c r="Z311" s="107">
        <f t="shared" si="189"/>
        <v>2.5</v>
      </c>
      <c r="AA311" s="107">
        <f t="shared" si="190"/>
        <v>1.75</v>
      </c>
      <c r="AB311" s="107">
        <f t="shared" si="191"/>
        <v>2.25</v>
      </c>
      <c r="AC311" s="107">
        <f t="shared" si="192"/>
        <v>3.5</v>
      </c>
      <c r="AD311" s="107">
        <f t="shared" si="193"/>
        <v>1.25</v>
      </c>
      <c r="AE311" s="107">
        <f t="shared" si="194"/>
        <v>1.75</v>
      </c>
      <c r="AF311" s="97" t="b">
        <f t="shared" si="25"/>
        <v>1</v>
      </c>
      <c r="AG311" s="97">
        <f t="array" ref="AG311">IF($AF311,MEDIAN(IF(G1SelectionMask="x",IF(INDEX(StdCalcsRefCalcs,$E311,0)&gt;0,INDEX(StdCalcsRefCalcs,$E311,0)),"")),"")</f>
        <v>2.25</v>
      </c>
      <c r="AH311" s="97">
        <f t="array" ref="AH311">IF($AF311,QUARTILE(IF(G1SelectionMask="x",IF(INDEX(StdCalcsRefCalcs,$E311,0)&gt;0,INDEX(StdCalcsRefCalcs,$E311,0)),""),1),"")</f>
        <v>1.75</v>
      </c>
      <c r="AI311" s="97">
        <f t="array" ref="AI311">IF($AF311,QUARTILE(IF(G1SelectionMask="x",IF(INDEX(StdCalcsRefCalcs,$E311,0)&gt;0,INDEX(StdCalcsRefCalcs,$E311,0)),""),3),"")</f>
        <v>2.625</v>
      </c>
      <c r="AJ311" s="97">
        <f t="array" ref="AJ311">IF($AF311,MIN(IF(G1SelectionMask="x",IF(INDEX(StdCalcsRefCalcs,$E311,0)&gt;0,INDEX(StdCalcsRefCalcs,$E311,0)),"")),"")</f>
        <v>1.25</v>
      </c>
      <c r="AK311" s="97">
        <f t="array" ref="AK311">IF($AF311,MAX(IF(G1SelectionMask="x",IF(INDEX(StdCalcsRefCalcs,$E311,0)&gt;0,INDEX(StdCalcsRefCalcs,$E311,0)),"")),"")</f>
        <v>3.5</v>
      </c>
      <c r="AL311" s="97">
        <f t="shared" si="26"/>
        <v>2.1590909090909092</v>
      </c>
      <c r="AM311" s="97">
        <f t="array" ref="AM311">IF($AF311,STDEVA(IF(G1SelectionMask="x",IF(INDEX(StdCalcsRefCalcs,$E311,0)&gt;0,INDEX(StdCalcsRefCalcs,$E311,0)),"")),"")</f>
        <v>0.69167123036099365</v>
      </c>
      <c r="AN311" s="98" t="b">
        <f t="shared" si="175"/>
        <v>1</v>
      </c>
      <c r="AO311" s="98">
        <f t="array" ref="AO311">IF($AN311,MEDIAN(IF(G2SelectionMask="x",IF(INDEX(StdCalcsRefCalcs,$E311,0)&gt;0,INDEX(StdCalcsRefCalcs,$E311,0)),"")),"")</f>
        <v>1.75</v>
      </c>
      <c r="AP311" s="98">
        <f t="array" ref="AP311">IF($AN311,QUARTILE(IF(G2SelectionMask="x",IF(INDEX(StdCalcsRefCalcs,$E311,0)&gt;0,INDEX(StdCalcsRefCalcs,$E311,0)),""),1),"")</f>
        <v>1.75</v>
      </c>
      <c r="AQ311" s="98">
        <f t="array" ref="AQ311">IF($AN311,QUARTILE(IF(G2SelectionMask="x",IF(INDEX(StdCalcsRefCalcs,$E311,0)&gt;0,INDEX(StdCalcsRefCalcs,$E311,0)),""),3),"")</f>
        <v>2.25</v>
      </c>
      <c r="AR311" s="98">
        <f t="array" ref="AR311">IF($AN311,MIN(IF(G2SelectionMask="x",IF(INDEX(StdCalcsRefCalcs,$E311,0)&gt;0,INDEX(StdCalcsRefCalcs,$E311,0)),"")),"")</f>
        <v>1.25</v>
      </c>
      <c r="AS311" s="98">
        <f t="array" ref="AS311">IF($AN311,MAX(IF(G2SelectionMask="x",IF(INDEX(StdCalcsRefCalcs,$E311,0)&gt;0,INDEX(StdCalcsRefCalcs,$E311,0)),"")),"")</f>
        <v>3</v>
      </c>
      <c r="AT311" s="98">
        <f t="shared" si="176"/>
        <v>1.9772727272727273</v>
      </c>
      <c r="AU311" s="98">
        <f t="array" ref="AU311">IF($AN311,STDEVA(IF(G2SelectionMask="x",IF(INDEX(StdCalcsRefCalcs,$E311,0)&gt;0,INDEX(StdCalcsRefCalcs,$E311,0)),"")),"")</f>
        <v>0.55288499543921243</v>
      </c>
      <c r="AV311" s="97" t="b">
        <f t="shared" si="177"/>
        <v>0</v>
      </c>
      <c r="AW311" s="97" t="str">
        <f t="array" ref="AW311">IF($AV311,MEDIAN(IF(G3SelectionMask="x",IF(INDEX(StdCalcsRefCalcs,$E311,0)&gt;0,INDEX(StdCalcsRefCalcs,$E311,0)),"")),"")</f>
        <v/>
      </c>
      <c r="AX311" s="97" t="str">
        <f t="array" ref="AX311">IF($AV311,QUARTILE(IF(G3SelectionMask="x",IF(INDEX(StdCalcsRefCalcs,$E311,0)&gt;0,INDEX(StdCalcsRefCalcs,$E311,0)),""),1),"")</f>
        <v/>
      </c>
      <c r="AY311" s="97" t="str">
        <f t="array" ref="AY311">IF($AV311,QUARTILE(IF(G3SelectionMask="x",IF(INDEX(StdCalcsRefCalcs,$E311,0)&gt;0,INDEX(StdCalcsRefCalcs,$E311,0)),""),3),"")</f>
        <v/>
      </c>
      <c r="AZ311" s="97" t="str">
        <f t="array" ref="AZ311">IF($AV311,MIN(IF(G3SelectionMask="x",IF(INDEX(StdCalcsRefCalcs,$E311,0)&gt;0,INDEX(StdCalcsRefCalcs,$E311,0)),"")),"")</f>
        <v/>
      </c>
      <c r="BA311" s="97" t="str">
        <f t="array" ref="BA311">IF($AV311,MAX(IF(G3SelectionMask="x",IF(INDEX(StdCalcsRefCalcs,$E311,0)&gt;0,INDEX(StdCalcsRefCalcs,$E311,0)),"")),"")</f>
        <v/>
      </c>
      <c r="BB311" s="97" t="str">
        <f t="shared" si="178"/>
        <v/>
      </c>
      <c r="BC311" s="97" t="str">
        <f t="array" ref="BC311">IF($AV311,STDEVA(IF(G3SelectionMask="x",IF(INDEX(StdCalcsRefCalcs,$E311,0)&gt;0,INDEX(StdCalcsRefCalcs,$E311,0)),"")),"")</f>
        <v/>
      </c>
      <c r="BD311" s="98" t="b">
        <f t="shared" si="179"/>
        <v>0</v>
      </c>
      <c r="BE311" s="98" t="str">
        <f t="array" ref="BE311">IF($BD311,MEDIAN(IF(G4SelectionMask="x",IF(INDEX(StdCalcsRefCalcs,$E311,0)&gt;0,INDEX(StdCalcsRefCalcs,$E311,0)),"")),"")</f>
        <v/>
      </c>
      <c r="BF311" s="98" t="str">
        <f t="array" ref="BF311">IF($BD311,QUARTILE(IF(G4SelectionMask="x",IF(INDEX(StdCalcsRefCalcs,$E311,0)&gt;0,INDEX(StdCalcsRefCalcs,$E311,0)),""),1),"")</f>
        <v/>
      </c>
      <c r="BG311" s="98" t="str">
        <f t="array" ref="BG311">IF($BD311,QUARTILE(IF(G4SelectionMask="x",IF(INDEX(StdCalcsRefCalcs,$E311,0)&gt;0,INDEX(StdCalcsRefCalcs,$E311,0)),""),3),"")</f>
        <v/>
      </c>
      <c r="BH311" s="98" t="str">
        <f t="array" ref="BH311">IF($BD311,MIN(IF(G4SelectionMask="x",IF(INDEX(StdCalcsRefCalcs,$E311,0)&gt;0,INDEX(StdCalcsRefCalcs,$E311,0)),"")),"")</f>
        <v/>
      </c>
      <c r="BI311" s="98" t="str">
        <f t="array" ref="BI311">IF($BD311,MAX(IF(G4SelectionMask="x",IF(INDEX(StdCalcsRefCalcs,$E311,0)&gt;0,INDEX(StdCalcsRefCalcs,$E311,0)),"")),"")</f>
        <v/>
      </c>
      <c r="BJ311" s="98" t="str">
        <f t="shared" si="180"/>
        <v/>
      </c>
      <c r="BK311" s="98" t="str">
        <f t="array" ref="BK311">IF($BD311,STDEVA(IF(G4SelectionMask="x",IF(INDEX(StdCalcsRefCalcs,$E311,0)&gt;0,INDEX(StdCalcsRefCalcs,$E311,0)),"")),"")</f>
        <v/>
      </c>
      <c r="BL311" s="97" t="b">
        <f t="shared" si="181"/>
        <v>0</v>
      </c>
      <c r="BM311" s="97" t="str">
        <f t="array" ref="BM311">IF($BL311,MEDIAN(IF(G5SelectionMask="x",IF(INDEX(StdCalcsRefCalcs,$E311,0)&gt;0,INDEX(StdCalcsRefCalcs,$E311,0)),"")),"")</f>
        <v/>
      </c>
      <c r="BN311" s="97" t="str">
        <f t="array" ref="BN311">IF($BL311,QUARTILE(IF(G5SelectionMask="x",IF(INDEX(StdCalcsRefCalcs,$E311,0)&gt;0,INDEX(StdCalcsRefCalcs,$E311,0)),""),1),"")</f>
        <v/>
      </c>
      <c r="BO311" s="97" t="str">
        <f t="array" ref="BO311">IF($BL311,QUARTILE(IF(G5SelectionMask="x",IF(INDEX(StdCalcsRefCalcs,$E311,0)&gt;0,INDEX(StdCalcsRefCalcs,$E311,0)),""),3),"")</f>
        <v/>
      </c>
      <c r="BP311" s="97" t="str">
        <f t="array" ref="BP311">IF($BL311,MIN(IF(G5SelectionMask="x",IF(INDEX(StdCalcsRefCalcs,$E311,0)&gt;0,INDEX(StdCalcsRefCalcs,$E311,0)),"")),"")</f>
        <v/>
      </c>
      <c r="BQ311" s="97" t="str">
        <f t="array" ref="BQ311">IF($BL311,MAX(IF(G5SelectionMask="x",IF(INDEX(StdCalcsRefCalcs,$E311,0)&gt;0,INDEX(StdCalcsRefCalcs,$E311,0)),"")),"")</f>
        <v/>
      </c>
      <c r="BR311" s="97" t="str">
        <f t="shared" si="182"/>
        <v/>
      </c>
      <c r="BS311" s="99" t="str">
        <f t="array" ref="BS311">IF($BL311,STDEVA(IF(G5SelectionMask="x",IF(INDEX(StdCalcsRefCalcs,$E311,0)&gt;0,INDEX(StdCalcsRefCalcs,$E311,0)),"")),"")</f>
        <v/>
      </c>
      <c r="BT311" s="110"/>
      <c r="BU311" s="111">
        <f t="shared" si="211"/>
        <v>3.5</v>
      </c>
      <c r="BV311" s="111">
        <f t="shared" si="211"/>
        <v>1.25</v>
      </c>
      <c r="BW311" s="111">
        <f t="shared" si="211"/>
        <v>2.75</v>
      </c>
      <c r="BX311" s="111">
        <f t="shared" si="211"/>
        <v>2.75</v>
      </c>
      <c r="BY311" s="111">
        <f t="shared" si="211"/>
        <v>1.75</v>
      </c>
      <c r="BZ311" s="111">
        <f t="shared" si="211"/>
        <v>2.25</v>
      </c>
      <c r="CA311" s="111">
        <f t="shared" si="211"/>
        <v>2.5</v>
      </c>
      <c r="CB311" s="111">
        <f t="shared" si="211"/>
        <v>1.75</v>
      </c>
      <c r="CC311" s="111">
        <f t="shared" si="211"/>
        <v>2.25</v>
      </c>
      <c r="CD311" s="111">
        <f t="shared" si="211"/>
        <v>3.5</v>
      </c>
      <c r="CE311" s="111">
        <f t="shared" si="211"/>
        <v>1.25</v>
      </c>
      <c r="CF311" s="111">
        <f t="shared" si="211"/>
        <v>1.75</v>
      </c>
      <c r="CG311" s="111">
        <f t="shared" si="211"/>
        <v>2</v>
      </c>
      <c r="CH311" s="111">
        <f t="shared" si="211"/>
        <v>3</v>
      </c>
      <c r="CI311" s="111">
        <f t="shared" si="211"/>
        <v>1.75</v>
      </c>
    </row>
    <row r="312" spans="1:87" s="75" customFormat="1" x14ac:dyDescent="0.2">
      <c r="A312" s="74">
        <f t="shared" si="212"/>
        <v>0</v>
      </c>
      <c r="B312" s="209"/>
      <c r="C312" s="193" t="s">
        <v>75</v>
      </c>
      <c r="D312" s="202" t="s">
        <v>76</v>
      </c>
      <c r="E312" s="72">
        <f t="shared" si="174"/>
        <v>302</v>
      </c>
      <c r="F312" s="75" t="s">
        <v>1788</v>
      </c>
      <c r="G312" s="75" t="s">
        <v>305</v>
      </c>
      <c r="H312" s="75" t="s">
        <v>75</v>
      </c>
      <c r="J312" s="75" t="s">
        <v>76</v>
      </c>
      <c r="P312" s="97">
        <f t="shared" si="183"/>
        <v>2.5714285714285716</v>
      </c>
      <c r="Q312" s="97"/>
      <c r="R312" s="97"/>
      <c r="S312" s="97"/>
      <c r="T312" s="97"/>
      <c r="U312" s="98">
        <f t="shared" si="184"/>
        <v>2</v>
      </c>
      <c r="V312" s="107">
        <f t="shared" si="185"/>
        <v>2.6428571428571428</v>
      </c>
      <c r="W312" s="107">
        <f t="shared" si="186"/>
        <v>2.8571428571428572</v>
      </c>
      <c r="X312" s="107">
        <f t="shared" si="187"/>
        <v>2.3571428571428572</v>
      </c>
      <c r="Y312" s="107">
        <f t="shared" si="188"/>
        <v>2.2142857142857144</v>
      </c>
      <c r="Z312" s="107">
        <f t="shared" si="189"/>
        <v>2.7142857142857144</v>
      </c>
      <c r="AA312" s="107">
        <f t="shared" si="190"/>
        <v>2</v>
      </c>
      <c r="AB312" s="107">
        <f t="shared" si="191"/>
        <v>2.4285714285714284</v>
      </c>
      <c r="AC312" s="107">
        <f t="shared" si="192"/>
        <v>3</v>
      </c>
      <c r="AD312" s="107">
        <f t="shared" si="193"/>
        <v>2.2142857142857144</v>
      </c>
      <c r="AE312" s="107">
        <f t="shared" si="194"/>
        <v>2.7142857142857144</v>
      </c>
      <c r="AF312" s="97" t="b">
        <f t="shared" si="25"/>
        <v>1</v>
      </c>
      <c r="AG312" s="97">
        <f t="array" ref="AG312">IF($AF312,MEDIAN(IF(G1SelectionMask="x",IF(INDEX(StdCalcsRefCalcs,$E312,0)&gt;0,INDEX(StdCalcsRefCalcs,$E312,0)),"")),"")</f>
        <v>2.4285714285714284</v>
      </c>
      <c r="AH312" s="97">
        <f t="array" ref="AH312">IF($AF312,QUARTILE(IF(G1SelectionMask="x",IF(INDEX(StdCalcsRefCalcs,$E312,0)&gt;0,INDEX(StdCalcsRefCalcs,$E312,0)),""),1),"")</f>
        <v>2.2142857142857144</v>
      </c>
      <c r="AI312" s="97">
        <f t="array" ref="AI312">IF($AF312,QUARTILE(IF(G1SelectionMask="x",IF(INDEX(StdCalcsRefCalcs,$E312,0)&gt;0,INDEX(StdCalcsRefCalcs,$E312,0)),""),3),"")</f>
        <v>2.7142857142857144</v>
      </c>
      <c r="AJ312" s="97">
        <f t="array" ref="AJ312">IF($AF312,MIN(IF(G1SelectionMask="x",IF(INDEX(StdCalcsRefCalcs,$E312,0)&gt;0,INDEX(StdCalcsRefCalcs,$E312,0)),"")),"")</f>
        <v>2</v>
      </c>
      <c r="AK312" s="97">
        <f t="array" ref="AK312">IF($AF312,MAX(IF(G1SelectionMask="x",IF(INDEX(StdCalcsRefCalcs,$E312,0)&gt;0,INDEX(StdCalcsRefCalcs,$E312,0)),"")),"")</f>
        <v>3</v>
      </c>
      <c r="AL312" s="97">
        <f t="shared" si="26"/>
        <v>2.4675324675324677</v>
      </c>
      <c r="AM312" s="97">
        <f t="array" ref="AM312">IF($AF312,STDEVA(IF(G1SelectionMask="x",IF(INDEX(StdCalcsRefCalcs,$E312,0)&gt;0,INDEX(StdCalcsRefCalcs,$E312,0)),"")),"")</f>
        <v>0.34161028691501555</v>
      </c>
      <c r="AN312" s="98" t="b">
        <f t="shared" si="175"/>
        <v>1</v>
      </c>
      <c r="AO312" s="98">
        <f t="array" ref="AO312">IF($AN312,MEDIAN(IF(G2SelectionMask="x",IF(INDEX(StdCalcsRefCalcs,$E312,0)&gt;0,INDEX(StdCalcsRefCalcs,$E312,0)),"")),"")</f>
        <v>2.4285714285714284</v>
      </c>
      <c r="AP312" s="98">
        <f t="array" ref="AP312">IF($AN312,QUARTILE(IF(G2SelectionMask="x",IF(INDEX(StdCalcsRefCalcs,$E312,0)&gt;0,INDEX(StdCalcsRefCalcs,$E312,0)),""),1),"")</f>
        <v>2.2142857142857144</v>
      </c>
      <c r="AQ312" s="98">
        <f t="array" ref="AQ312">IF($AN312,QUARTILE(IF(G2SelectionMask="x",IF(INDEX(StdCalcsRefCalcs,$E312,0)&gt;0,INDEX(StdCalcsRefCalcs,$E312,0)),""),3),"")</f>
        <v>2.6071428571428572</v>
      </c>
      <c r="AR312" s="98">
        <f t="array" ref="AR312">IF($AN312,MIN(IF(G2SelectionMask="x",IF(INDEX(StdCalcsRefCalcs,$E312,0)&gt;0,INDEX(StdCalcsRefCalcs,$E312,0)),"")),"")</f>
        <v>2</v>
      </c>
      <c r="AS312" s="98">
        <f t="array" ref="AS312">IF($AN312,MAX(IF(G2SelectionMask="x",IF(INDEX(StdCalcsRefCalcs,$E312,0)&gt;0,INDEX(StdCalcsRefCalcs,$E312,0)),"")),"")</f>
        <v>2.7142857142857144</v>
      </c>
      <c r="AT312" s="98">
        <f t="shared" si="176"/>
        <v>2.3831168831168834</v>
      </c>
      <c r="AU312" s="98">
        <f t="array" ref="AU312">IF($AN312,STDEVA(IF(G2SelectionMask="x",IF(INDEX(StdCalcsRefCalcs,$E312,0)&gt;0,INDEX(StdCalcsRefCalcs,$E312,0)),"")),"")</f>
        <v>0.25207855771145288</v>
      </c>
      <c r="AV312" s="97" t="b">
        <f t="shared" si="177"/>
        <v>0</v>
      </c>
      <c r="AW312" s="97" t="str">
        <f t="array" ref="AW312">IF($AV312,MEDIAN(IF(G3SelectionMask="x",IF(INDEX(StdCalcsRefCalcs,$E312,0)&gt;0,INDEX(StdCalcsRefCalcs,$E312,0)),"")),"")</f>
        <v/>
      </c>
      <c r="AX312" s="97" t="str">
        <f t="array" ref="AX312">IF($AV312,QUARTILE(IF(G3SelectionMask="x",IF(INDEX(StdCalcsRefCalcs,$E312,0)&gt;0,INDEX(StdCalcsRefCalcs,$E312,0)),""),1),"")</f>
        <v/>
      </c>
      <c r="AY312" s="97" t="str">
        <f t="array" ref="AY312">IF($AV312,QUARTILE(IF(G3SelectionMask="x",IF(INDEX(StdCalcsRefCalcs,$E312,0)&gt;0,INDEX(StdCalcsRefCalcs,$E312,0)),""),3),"")</f>
        <v/>
      </c>
      <c r="AZ312" s="97" t="str">
        <f t="array" ref="AZ312">IF($AV312,MIN(IF(G3SelectionMask="x",IF(INDEX(StdCalcsRefCalcs,$E312,0)&gt;0,INDEX(StdCalcsRefCalcs,$E312,0)),"")),"")</f>
        <v/>
      </c>
      <c r="BA312" s="97" t="str">
        <f t="array" ref="BA312">IF($AV312,MAX(IF(G3SelectionMask="x",IF(INDEX(StdCalcsRefCalcs,$E312,0)&gt;0,INDEX(StdCalcsRefCalcs,$E312,0)),"")),"")</f>
        <v/>
      </c>
      <c r="BB312" s="97" t="str">
        <f t="shared" si="178"/>
        <v/>
      </c>
      <c r="BC312" s="97" t="str">
        <f t="array" ref="BC312">IF($AV312,STDEVA(IF(G3SelectionMask="x",IF(INDEX(StdCalcsRefCalcs,$E312,0)&gt;0,INDEX(StdCalcsRefCalcs,$E312,0)),"")),"")</f>
        <v/>
      </c>
      <c r="BD312" s="98" t="b">
        <f t="shared" si="179"/>
        <v>0</v>
      </c>
      <c r="BE312" s="98" t="str">
        <f t="array" ref="BE312">IF($BD312,MEDIAN(IF(G4SelectionMask="x",IF(INDEX(StdCalcsRefCalcs,$E312,0)&gt;0,INDEX(StdCalcsRefCalcs,$E312,0)),"")),"")</f>
        <v/>
      </c>
      <c r="BF312" s="98" t="str">
        <f t="array" ref="BF312">IF($BD312,QUARTILE(IF(G4SelectionMask="x",IF(INDEX(StdCalcsRefCalcs,$E312,0)&gt;0,INDEX(StdCalcsRefCalcs,$E312,0)),""),1),"")</f>
        <v/>
      </c>
      <c r="BG312" s="98" t="str">
        <f t="array" ref="BG312">IF($BD312,QUARTILE(IF(G4SelectionMask="x",IF(INDEX(StdCalcsRefCalcs,$E312,0)&gt;0,INDEX(StdCalcsRefCalcs,$E312,0)),""),3),"")</f>
        <v/>
      </c>
      <c r="BH312" s="98" t="str">
        <f t="array" ref="BH312">IF($BD312,MIN(IF(G4SelectionMask="x",IF(INDEX(StdCalcsRefCalcs,$E312,0)&gt;0,INDEX(StdCalcsRefCalcs,$E312,0)),"")),"")</f>
        <v/>
      </c>
      <c r="BI312" s="98" t="str">
        <f t="array" ref="BI312">IF($BD312,MAX(IF(G4SelectionMask="x",IF(INDEX(StdCalcsRefCalcs,$E312,0)&gt;0,INDEX(StdCalcsRefCalcs,$E312,0)),"")),"")</f>
        <v/>
      </c>
      <c r="BJ312" s="98" t="str">
        <f t="shared" si="180"/>
        <v/>
      </c>
      <c r="BK312" s="98" t="str">
        <f t="array" ref="BK312">IF($BD312,STDEVA(IF(G4SelectionMask="x",IF(INDEX(StdCalcsRefCalcs,$E312,0)&gt;0,INDEX(StdCalcsRefCalcs,$E312,0)),"")),"")</f>
        <v/>
      </c>
      <c r="BL312" s="97" t="b">
        <f t="shared" si="181"/>
        <v>0</v>
      </c>
      <c r="BM312" s="97" t="str">
        <f t="array" ref="BM312">IF($BL312,MEDIAN(IF(G5SelectionMask="x",IF(INDEX(StdCalcsRefCalcs,$E312,0)&gt;0,INDEX(StdCalcsRefCalcs,$E312,0)),"")),"")</f>
        <v/>
      </c>
      <c r="BN312" s="97" t="str">
        <f t="array" ref="BN312">IF($BL312,QUARTILE(IF(G5SelectionMask="x",IF(INDEX(StdCalcsRefCalcs,$E312,0)&gt;0,INDEX(StdCalcsRefCalcs,$E312,0)),""),1),"")</f>
        <v/>
      </c>
      <c r="BO312" s="97" t="str">
        <f t="array" ref="BO312">IF($BL312,QUARTILE(IF(G5SelectionMask="x",IF(INDEX(StdCalcsRefCalcs,$E312,0)&gt;0,INDEX(StdCalcsRefCalcs,$E312,0)),""),3),"")</f>
        <v/>
      </c>
      <c r="BP312" s="97" t="str">
        <f t="array" ref="BP312">IF($BL312,MIN(IF(G5SelectionMask="x",IF(INDEX(StdCalcsRefCalcs,$E312,0)&gt;0,INDEX(StdCalcsRefCalcs,$E312,0)),"")),"")</f>
        <v/>
      </c>
      <c r="BQ312" s="97" t="str">
        <f t="array" ref="BQ312">IF($BL312,MAX(IF(G5SelectionMask="x",IF(INDEX(StdCalcsRefCalcs,$E312,0)&gt;0,INDEX(StdCalcsRefCalcs,$E312,0)),"")),"")</f>
        <v/>
      </c>
      <c r="BR312" s="97" t="str">
        <f t="shared" si="182"/>
        <v/>
      </c>
      <c r="BS312" s="99" t="str">
        <f t="array" ref="BS312">IF($BL312,STDEVA(IF(G5SelectionMask="x",IF(INDEX(StdCalcsRefCalcs,$E312,0)&gt;0,INDEX(StdCalcsRefCalcs,$E312,0)),"")),"")</f>
        <v/>
      </c>
      <c r="BT312" s="110"/>
      <c r="BU312" s="111">
        <f t="shared" ref="BU312:CI312" si="213">IFERROR(IF(COUNTIFS(RawDataTopics,$J312,INDEX(RawDataAllData,0,BU$9),"")&lt;=RuleofNPercent*COUNTIFS(RawDataTopics,$J312),AVERAGEIF(RawDataTopics,$J312,INDEX(RawDataAllData,0,BU$9)),""),"")</f>
        <v>2.5714285714285716</v>
      </c>
      <c r="BV312" s="111">
        <f t="shared" si="213"/>
        <v>2</v>
      </c>
      <c r="BW312" s="111">
        <f t="shared" si="213"/>
        <v>2.6428571428571428</v>
      </c>
      <c r="BX312" s="111">
        <f t="shared" si="213"/>
        <v>2.8571428571428572</v>
      </c>
      <c r="BY312" s="111">
        <f t="shared" si="213"/>
        <v>2.3571428571428572</v>
      </c>
      <c r="BZ312" s="111">
        <f t="shared" si="213"/>
        <v>2.2142857142857144</v>
      </c>
      <c r="CA312" s="111">
        <f t="shared" si="213"/>
        <v>2.7142857142857144</v>
      </c>
      <c r="CB312" s="111">
        <f t="shared" si="213"/>
        <v>2</v>
      </c>
      <c r="CC312" s="111">
        <f t="shared" si="213"/>
        <v>2.4285714285714284</v>
      </c>
      <c r="CD312" s="111">
        <f t="shared" si="213"/>
        <v>3</v>
      </c>
      <c r="CE312" s="111">
        <f t="shared" si="213"/>
        <v>2.2142857142857144</v>
      </c>
      <c r="CF312" s="111">
        <f t="shared" si="213"/>
        <v>2.7142857142857144</v>
      </c>
      <c r="CG312" s="111">
        <f t="shared" si="213"/>
        <v>2.6428571428571428</v>
      </c>
      <c r="CH312" s="111">
        <f t="shared" si="213"/>
        <v>2.4285714285714284</v>
      </c>
      <c r="CI312" s="111">
        <f t="shared" si="213"/>
        <v>2.5714285714285716</v>
      </c>
    </row>
    <row r="313" spans="1:87" s="75" customFormat="1" x14ac:dyDescent="0.2">
      <c r="A313" s="74">
        <f t="shared" si="212"/>
        <v>0</v>
      </c>
      <c r="B313" s="209"/>
      <c r="C313" s="194"/>
      <c r="D313" s="203"/>
      <c r="E313" s="72">
        <f t="shared" si="174"/>
        <v>303</v>
      </c>
      <c r="F313" s="75" t="s">
        <v>1793</v>
      </c>
      <c r="G313" s="75" t="s">
        <v>1754</v>
      </c>
      <c r="H313" s="75" t="s">
        <v>75</v>
      </c>
      <c r="J313" s="75" t="s">
        <v>76</v>
      </c>
      <c r="L313" s="75" t="s">
        <v>1754</v>
      </c>
      <c r="P313" s="97">
        <f t="shared" si="183"/>
        <v>2.4</v>
      </c>
      <c r="Q313" s="97"/>
      <c r="R313" s="97"/>
      <c r="S313" s="97"/>
      <c r="T313" s="97"/>
      <c r="U313" s="98">
        <f t="shared" si="184"/>
        <v>2.2000000000000002</v>
      </c>
      <c r="V313" s="107">
        <f t="shared" si="185"/>
        <v>3.4</v>
      </c>
      <c r="W313" s="107">
        <f t="shared" si="186"/>
        <v>3</v>
      </c>
      <c r="X313" s="107">
        <f t="shared" si="187"/>
        <v>2.6</v>
      </c>
      <c r="Y313" s="107">
        <f t="shared" si="188"/>
        <v>2.2000000000000002</v>
      </c>
      <c r="Z313" s="107">
        <f t="shared" si="189"/>
        <v>2.8</v>
      </c>
      <c r="AA313" s="107">
        <f t="shared" si="190"/>
        <v>2</v>
      </c>
      <c r="AB313" s="107">
        <f t="shared" si="191"/>
        <v>2.6</v>
      </c>
      <c r="AC313" s="107">
        <f t="shared" si="192"/>
        <v>3</v>
      </c>
      <c r="AD313" s="107">
        <f t="shared" si="193"/>
        <v>2.6</v>
      </c>
      <c r="AE313" s="107">
        <f t="shared" si="194"/>
        <v>3.6</v>
      </c>
      <c r="AF313" s="97" t="b">
        <f t="shared" si="25"/>
        <v>1</v>
      </c>
      <c r="AG313" s="97">
        <f t="array" ref="AG313">IF($AF313,MEDIAN(IF(G1SelectionMask="x",IF(INDEX(StdCalcsRefCalcs,$E313,0)&gt;0,INDEX(StdCalcsRefCalcs,$E313,0)),"")),"")</f>
        <v>2.6</v>
      </c>
      <c r="AH313" s="97">
        <f t="array" ref="AH313">IF($AF313,QUARTILE(IF(G1SelectionMask="x",IF(INDEX(StdCalcsRefCalcs,$E313,0)&gt;0,INDEX(StdCalcsRefCalcs,$E313,0)),""),1),"")</f>
        <v>2.4000000000000004</v>
      </c>
      <c r="AI313" s="97">
        <f t="array" ref="AI313">IF($AF313,QUARTILE(IF(G1SelectionMask="x",IF(INDEX(StdCalcsRefCalcs,$E313,0)&gt;0,INDEX(StdCalcsRefCalcs,$E313,0)),""),3),"")</f>
        <v>3</v>
      </c>
      <c r="AJ313" s="97">
        <f t="array" ref="AJ313">IF($AF313,MIN(IF(G1SelectionMask="x",IF(INDEX(StdCalcsRefCalcs,$E313,0)&gt;0,INDEX(StdCalcsRefCalcs,$E313,0)),"")),"")</f>
        <v>2</v>
      </c>
      <c r="AK313" s="97">
        <f t="array" ref="AK313">IF($AF313,MAX(IF(G1SelectionMask="x",IF(INDEX(StdCalcsRefCalcs,$E313,0)&gt;0,INDEX(StdCalcsRefCalcs,$E313,0)),"")),"")</f>
        <v>3.6</v>
      </c>
      <c r="AL313" s="97">
        <f t="shared" si="26"/>
        <v>2.7272727272727275</v>
      </c>
      <c r="AM313" s="97">
        <f t="array" ref="AM313">IF($AF313,STDEVA(IF(G1SelectionMask="x",IF(INDEX(StdCalcsRefCalcs,$E313,0)&gt;0,INDEX(StdCalcsRefCalcs,$E313,0)),"")),"")</f>
        <v>0.50018178513597955</v>
      </c>
      <c r="AN313" s="98" t="b">
        <f t="shared" si="175"/>
        <v>1</v>
      </c>
      <c r="AO313" s="98">
        <f t="array" ref="AO313">IF($AN313,MEDIAN(IF(G2SelectionMask="x",IF(INDEX(StdCalcsRefCalcs,$E313,0)&gt;0,INDEX(StdCalcsRefCalcs,$E313,0)),"")),"")</f>
        <v>2.6</v>
      </c>
      <c r="AP313" s="98">
        <f t="array" ref="AP313">IF($AN313,QUARTILE(IF(G2SelectionMask="x",IF(INDEX(StdCalcsRefCalcs,$E313,0)&gt;0,INDEX(StdCalcsRefCalcs,$E313,0)),""),1),"")</f>
        <v>2.4000000000000004</v>
      </c>
      <c r="AQ313" s="98">
        <f t="array" ref="AQ313">IF($AN313,QUARTILE(IF(G2SelectionMask="x",IF(INDEX(StdCalcsRefCalcs,$E313,0)&gt;0,INDEX(StdCalcsRefCalcs,$E313,0)),""),3),"")</f>
        <v>2.9</v>
      </c>
      <c r="AR313" s="98">
        <f t="array" ref="AR313">IF($AN313,MIN(IF(G2SelectionMask="x",IF(INDEX(StdCalcsRefCalcs,$E313,0)&gt;0,INDEX(StdCalcsRefCalcs,$E313,0)),"")),"")</f>
        <v>2</v>
      </c>
      <c r="AS313" s="98">
        <f t="array" ref="AS313">IF($AN313,MAX(IF(G2SelectionMask="x",IF(INDEX(StdCalcsRefCalcs,$E313,0)&gt;0,INDEX(StdCalcsRefCalcs,$E313,0)),"")),"")</f>
        <v>3.6</v>
      </c>
      <c r="AT313" s="98">
        <f t="shared" si="176"/>
        <v>2.6909090909090909</v>
      </c>
      <c r="AU313" s="98">
        <f t="array" ref="AU313">IF($AN313,STDEVA(IF(G2SelectionMask="x",IF(INDEX(StdCalcsRefCalcs,$E313,0)&gt;0,INDEX(StdCalcsRefCalcs,$E313,0)),"")),"")</f>
        <v>0.49285808394414132</v>
      </c>
      <c r="AV313" s="97" t="b">
        <f t="shared" si="177"/>
        <v>0</v>
      </c>
      <c r="AW313" s="97" t="str">
        <f t="array" ref="AW313">IF($AV313,MEDIAN(IF(G3SelectionMask="x",IF(INDEX(StdCalcsRefCalcs,$E313,0)&gt;0,INDEX(StdCalcsRefCalcs,$E313,0)),"")),"")</f>
        <v/>
      </c>
      <c r="AX313" s="97" t="str">
        <f t="array" ref="AX313">IF($AV313,QUARTILE(IF(G3SelectionMask="x",IF(INDEX(StdCalcsRefCalcs,$E313,0)&gt;0,INDEX(StdCalcsRefCalcs,$E313,0)),""),1),"")</f>
        <v/>
      </c>
      <c r="AY313" s="97" t="str">
        <f t="array" ref="AY313">IF($AV313,QUARTILE(IF(G3SelectionMask="x",IF(INDEX(StdCalcsRefCalcs,$E313,0)&gt;0,INDEX(StdCalcsRefCalcs,$E313,0)),""),3),"")</f>
        <v/>
      </c>
      <c r="AZ313" s="97" t="str">
        <f t="array" ref="AZ313">IF($AV313,MIN(IF(G3SelectionMask="x",IF(INDEX(StdCalcsRefCalcs,$E313,0)&gt;0,INDEX(StdCalcsRefCalcs,$E313,0)),"")),"")</f>
        <v/>
      </c>
      <c r="BA313" s="97" t="str">
        <f t="array" ref="BA313">IF($AV313,MAX(IF(G3SelectionMask="x",IF(INDEX(StdCalcsRefCalcs,$E313,0)&gt;0,INDEX(StdCalcsRefCalcs,$E313,0)),"")),"")</f>
        <v/>
      </c>
      <c r="BB313" s="97" t="str">
        <f t="shared" si="178"/>
        <v/>
      </c>
      <c r="BC313" s="97" t="str">
        <f t="array" ref="BC313">IF($AV313,STDEVA(IF(G3SelectionMask="x",IF(INDEX(StdCalcsRefCalcs,$E313,0)&gt;0,INDEX(StdCalcsRefCalcs,$E313,0)),"")),"")</f>
        <v/>
      </c>
      <c r="BD313" s="98" t="b">
        <f t="shared" si="179"/>
        <v>0</v>
      </c>
      <c r="BE313" s="98" t="str">
        <f t="array" ref="BE313">IF($BD313,MEDIAN(IF(G4SelectionMask="x",IF(INDEX(StdCalcsRefCalcs,$E313,0)&gt;0,INDEX(StdCalcsRefCalcs,$E313,0)),"")),"")</f>
        <v/>
      </c>
      <c r="BF313" s="98" t="str">
        <f t="array" ref="BF313">IF($BD313,QUARTILE(IF(G4SelectionMask="x",IF(INDEX(StdCalcsRefCalcs,$E313,0)&gt;0,INDEX(StdCalcsRefCalcs,$E313,0)),""),1),"")</f>
        <v/>
      </c>
      <c r="BG313" s="98" t="str">
        <f t="array" ref="BG313">IF($BD313,QUARTILE(IF(G4SelectionMask="x",IF(INDEX(StdCalcsRefCalcs,$E313,0)&gt;0,INDEX(StdCalcsRefCalcs,$E313,0)),""),3),"")</f>
        <v/>
      </c>
      <c r="BH313" s="98" t="str">
        <f t="array" ref="BH313">IF($BD313,MIN(IF(G4SelectionMask="x",IF(INDEX(StdCalcsRefCalcs,$E313,0)&gt;0,INDEX(StdCalcsRefCalcs,$E313,0)),"")),"")</f>
        <v/>
      </c>
      <c r="BI313" s="98" t="str">
        <f t="array" ref="BI313">IF($BD313,MAX(IF(G4SelectionMask="x",IF(INDEX(StdCalcsRefCalcs,$E313,0)&gt;0,INDEX(StdCalcsRefCalcs,$E313,0)),"")),"")</f>
        <v/>
      </c>
      <c r="BJ313" s="98" t="str">
        <f t="shared" si="180"/>
        <v/>
      </c>
      <c r="BK313" s="98" t="str">
        <f t="array" ref="BK313">IF($BD313,STDEVA(IF(G4SelectionMask="x",IF(INDEX(StdCalcsRefCalcs,$E313,0)&gt;0,INDEX(StdCalcsRefCalcs,$E313,0)),"")),"")</f>
        <v/>
      </c>
      <c r="BL313" s="97" t="b">
        <f t="shared" si="181"/>
        <v>0</v>
      </c>
      <c r="BM313" s="97" t="str">
        <f t="array" ref="BM313">IF($BL313,MEDIAN(IF(G5SelectionMask="x",IF(INDEX(StdCalcsRefCalcs,$E313,0)&gt;0,INDEX(StdCalcsRefCalcs,$E313,0)),"")),"")</f>
        <v/>
      </c>
      <c r="BN313" s="97" t="str">
        <f t="array" ref="BN313">IF($BL313,QUARTILE(IF(G5SelectionMask="x",IF(INDEX(StdCalcsRefCalcs,$E313,0)&gt;0,INDEX(StdCalcsRefCalcs,$E313,0)),""),1),"")</f>
        <v/>
      </c>
      <c r="BO313" s="97" t="str">
        <f t="array" ref="BO313">IF($BL313,QUARTILE(IF(G5SelectionMask="x",IF(INDEX(StdCalcsRefCalcs,$E313,0)&gt;0,INDEX(StdCalcsRefCalcs,$E313,0)),""),3),"")</f>
        <v/>
      </c>
      <c r="BP313" s="97" t="str">
        <f t="array" ref="BP313">IF($BL313,MIN(IF(G5SelectionMask="x",IF(INDEX(StdCalcsRefCalcs,$E313,0)&gt;0,INDEX(StdCalcsRefCalcs,$E313,0)),"")),"")</f>
        <v/>
      </c>
      <c r="BQ313" s="97" t="str">
        <f t="array" ref="BQ313">IF($BL313,MAX(IF(G5SelectionMask="x",IF(INDEX(StdCalcsRefCalcs,$E313,0)&gt;0,INDEX(StdCalcsRefCalcs,$E313,0)),"")),"")</f>
        <v/>
      </c>
      <c r="BR313" s="97" t="str">
        <f t="shared" si="182"/>
        <v/>
      </c>
      <c r="BS313" s="99" t="str">
        <f t="array" ref="BS313">IF($BL313,STDEVA(IF(G5SelectionMask="x",IF(INDEX(StdCalcsRefCalcs,$E313,0)&gt;0,INDEX(StdCalcsRefCalcs,$E313,0)),"")),"")</f>
        <v/>
      </c>
      <c r="BT313" s="110"/>
      <c r="BU313" s="111">
        <f t="shared" ref="BU313:CI315" si="214">IFERROR(IF(COUNTIFS(RawDataSubtopics,$L313,INDEX(RawDataAllData,0,BU$9),"")&lt;=RuleofNPercent*COUNTIFS(RawDataSubtopics,$L313),AVERAGEIF(RawDataSubtopics,$L313,INDEX(RawDataAllData,0,BU$9)),""),"")</f>
        <v>2.4</v>
      </c>
      <c r="BV313" s="111">
        <f t="shared" si="214"/>
        <v>2.2000000000000002</v>
      </c>
      <c r="BW313" s="111">
        <f t="shared" si="214"/>
        <v>3.4</v>
      </c>
      <c r="BX313" s="111">
        <f t="shared" si="214"/>
        <v>3</v>
      </c>
      <c r="BY313" s="111">
        <f t="shared" si="214"/>
        <v>2.6</v>
      </c>
      <c r="BZ313" s="111">
        <f t="shared" si="214"/>
        <v>2.2000000000000002</v>
      </c>
      <c r="CA313" s="111">
        <f t="shared" si="214"/>
        <v>2.8</v>
      </c>
      <c r="CB313" s="111">
        <f t="shared" si="214"/>
        <v>2</v>
      </c>
      <c r="CC313" s="111">
        <f t="shared" si="214"/>
        <v>2.6</v>
      </c>
      <c r="CD313" s="111">
        <f t="shared" si="214"/>
        <v>3</v>
      </c>
      <c r="CE313" s="111">
        <f t="shared" si="214"/>
        <v>2.6</v>
      </c>
      <c r="CF313" s="111">
        <f t="shared" si="214"/>
        <v>3.6</v>
      </c>
      <c r="CG313" s="111">
        <f t="shared" si="214"/>
        <v>3</v>
      </c>
      <c r="CH313" s="111">
        <f t="shared" si="214"/>
        <v>2.8</v>
      </c>
      <c r="CI313" s="111">
        <f t="shared" si="214"/>
        <v>2.6</v>
      </c>
    </row>
    <row r="314" spans="1:87" s="75" customFormat="1" x14ac:dyDescent="0.2">
      <c r="A314" s="74">
        <f t="shared" si="212"/>
        <v>0</v>
      </c>
      <c r="B314" s="209"/>
      <c r="C314" s="194"/>
      <c r="D314" s="203"/>
      <c r="E314" s="72">
        <f t="shared" si="174"/>
        <v>304</v>
      </c>
      <c r="F314" s="75" t="s">
        <v>1794</v>
      </c>
      <c r="G314" s="75" t="s">
        <v>1755</v>
      </c>
      <c r="H314" s="75" t="s">
        <v>75</v>
      </c>
      <c r="J314" s="75" t="s">
        <v>76</v>
      </c>
      <c r="L314" s="75" t="s">
        <v>1755</v>
      </c>
      <c r="P314" s="97">
        <f t="shared" si="183"/>
        <v>3.4</v>
      </c>
      <c r="Q314" s="97"/>
      <c r="R314" s="97"/>
      <c r="S314" s="97"/>
      <c r="T314" s="97"/>
      <c r="U314" s="98">
        <f t="shared" si="184"/>
        <v>1.6</v>
      </c>
      <c r="V314" s="107">
        <f t="shared" si="185"/>
        <v>2.2000000000000002</v>
      </c>
      <c r="W314" s="107">
        <f t="shared" si="186"/>
        <v>2.6</v>
      </c>
      <c r="X314" s="107">
        <f t="shared" si="187"/>
        <v>2.4</v>
      </c>
      <c r="Y314" s="107">
        <f t="shared" si="188"/>
        <v>2.4</v>
      </c>
      <c r="Z314" s="107">
        <f t="shared" si="189"/>
        <v>2.6</v>
      </c>
      <c r="AA314" s="107">
        <f t="shared" si="190"/>
        <v>2.6</v>
      </c>
      <c r="AB314" s="107">
        <f t="shared" si="191"/>
        <v>2</v>
      </c>
      <c r="AC314" s="107">
        <f t="shared" si="192"/>
        <v>3.4</v>
      </c>
      <c r="AD314" s="107">
        <f t="shared" si="193"/>
        <v>2.2000000000000002</v>
      </c>
      <c r="AE314" s="107">
        <f t="shared" si="194"/>
        <v>2.8</v>
      </c>
      <c r="AF314" s="97" t="b">
        <f t="shared" si="25"/>
        <v>1</v>
      </c>
      <c r="AG314" s="97">
        <f t="array" ref="AG314">IF($AF314,MEDIAN(IF(G1SelectionMask="x",IF(INDEX(StdCalcsRefCalcs,$E314,0)&gt;0,INDEX(StdCalcsRefCalcs,$E314,0)),"")),"")</f>
        <v>2.4</v>
      </c>
      <c r="AH314" s="97">
        <f t="array" ref="AH314">IF($AF314,QUARTILE(IF(G1SelectionMask="x",IF(INDEX(StdCalcsRefCalcs,$E314,0)&gt;0,INDEX(StdCalcsRefCalcs,$E314,0)),""),1),"")</f>
        <v>2.2000000000000002</v>
      </c>
      <c r="AI314" s="97">
        <f t="array" ref="AI314">IF($AF314,QUARTILE(IF(G1SelectionMask="x",IF(INDEX(StdCalcsRefCalcs,$E314,0)&gt;0,INDEX(StdCalcsRefCalcs,$E314,0)),""),3),"")</f>
        <v>2.6</v>
      </c>
      <c r="AJ314" s="97">
        <f t="array" ref="AJ314">IF($AF314,MIN(IF(G1SelectionMask="x",IF(INDEX(StdCalcsRefCalcs,$E314,0)&gt;0,INDEX(StdCalcsRefCalcs,$E314,0)),"")),"")</f>
        <v>1.6</v>
      </c>
      <c r="AK314" s="97">
        <f t="array" ref="AK314">IF($AF314,MAX(IF(G1SelectionMask="x",IF(INDEX(StdCalcsRefCalcs,$E314,0)&gt;0,INDEX(StdCalcsRefCalcs,$E314,0)),"")),"")</f>
        <v>3.4</v>
      </c>
      <c r="AL314" s="97">
        <f t="shared" si="26"/>
        <v>2.4363636363636365</v>
      </c>
      <c r="AM314" s="97">
        <f t="array" ref="AM314">IF($AF314,STDEVA(IF(G1SelectionMask="x",IF(INDEX(StdCalcsRefCalcs,$E314,0)&gt;0,INDEX(StdCalcsRefCalcs,$E314,0)),"")),"")</f>
        <v>0.46319051646752668</v>
      </c>
      <c r="AN314" s="98" t="b">
        <f t="shared" si="175"/>
        <v>1</v>
      </c>
      <c r="AO314" s="98">
        <f t="array" ref="AO314">IF($AN314,MEDIAN(IF(G2SelectionMask="x",IF(INDEX(StdCalcsRefCalcs,$E314,0)&gt;0,INDEX(StdCalcsRefCalcs,$E314,0)),"")),"")</f>
        <v>2.4</v>
      </c>
      <c r="AP314" s="98">
        <f t="array" ref="AP314">IF($AN314,QUARTILE(IF(G2SelectionMask="x",IF(INDEX(StdCalcsRefCalcs,$E314,0)&gt;0,INDEX(StdCalcsRefCalcs,$E314,0)),""),1),"")</f>
        <v>2.2000000000000002</v>
      </c>
      <c r="AQ314" s="98">
        <f t="array" ref="AQ314">IF($AN314,QUARTILE(IF(G2SelectionMask="x",IF(INDEX(StdCalcsRefCalcs,$E314,0)&gt;0,INDEX(StdCalcsRefCalcs,$E314,0)),""),3),"")</f>
        <v>2.6</v>
      </c>
      <c r="AR314" s="98">
        <f t="array" ref="AR314">IF($AN314,MIN(IF(G2SelectionMask="x",IF(INDEX(StdCalcsRefCalcs,$E314,0)&gt;0,INDEX(StdCalcsRefCalcs,$E314,0)),"")),"")</f>
        <v>1.6</v>
      </c>
      <c r="AS314" s="98">
        <f t="array" ref="AS314">IF($AN314,MAX(IF(G2SelectionMask="x",IF(INDEX(StdCalcsRefCalcs,$E314,0)&gt;0,INDEX(StdCalcsRefCalcs,$E314,0)),"")),"")</f>
        <v>2.8</v>
      </c>
      <c r="AT314" s="98">
        <f t="shared" si="176"/>
        <v>2.3818181818181823</v>
      </c>
      <c r="AU314" s="98">
        <f t="array" ref="AU314">IF($AN314,STDEVA(IF(G2SelectionMask="x",IF(INDEX(StdCalcsRefCalcs,$E314,0)&gt;0,INDEX(StdCalcsRefCalcs,$E314,0)),"")),"")</f>
        <v>0.36281725928676706</v>
      </c>
      <c r="AV314" s="97" t="b">
        <f t="shared" si="177"/>
        <v>0</v>
      </c>
      <c r="AW314" s="97" t="str">
        <f t="array" ref="AW314">IF($AV314,MEDIAN(IF(G3SelectionMask="x",IF(INDEX(StdCalcsRefCalcs,$E314,0)&gt;0,INDEX(StdCalcsRefCalcs,$E314,0)),"")),"")</f>
        <v/>
      </c>
      <c r="AX314" s="97" t="str">
        <f t="array" ref="AX314">IF($AV314,QUARTILE(IF(G3SelectionMask="x",IF(INDEX(StdCalcsRefCalcs,$E314,0)&gt;0,INDEX(StdCalcsRefCalcs,$E314,0)),""),1),"")</f>
        <v/>
      </c>
      <c r="AY314" s="97" t="str">
        <f t="array" ref="AY314">IF($AV314,QUARTILE(IF(G3SelectionMask="x",IF(INDEX(StdCalcsRefCalcs,$E314,0)&gt;0,INDEX(StdCalcsRefCalcs,$E314,0)),""),3),"")</f>
        <v/>
      </c>
      <c r="AZ314" s="97" t="str">
        <f t="array" ref="AZ314">IF($AV314,MIN(IF(G3SelectionMask="x",IF(INDEX(StdCalcsRefCalcs,$E314,0)&gt;0,INDEX(StdCalcsRefCalcs,$E314,0)),"")),"")</f>
        <v/>
      </c>
      <c r="BA314" s="97" t="str">
        <f t="array" ref="BA314">IF($AV314,MAX(IF(G3SelectionMask="x",IF(INDEX(StdCalcsRefCalcs,$E314,0)&gt;0,INDEX(StdCalcsRefCalcs,$E314,0)),"")),"")</f>
        <v/>
      </c>
      <c r="BB314" s="97" t="str">
        <f t="shared" si="178"/>
        <v/>
      </c>
      <c r="BC314" s="97" t="str">
        <f t="array" ref="BC314">IF($AV314,STDEVA(IF(G3SelectionMask="x",IF(INDEX(StdCalcsRefCalcs,$E314,0)&gt;0,INDEX(StdCalcsRefCalcs,$E314,0)),"")),"")</f>
        <v/>
      </c>
      <c r="BD314" s="98" t="b">
        <f t="shared" si="179"/>
        <v>0</v>
      </c>
      <c r="BE314" s="98" t="str">
        <f t="array" ref="BE314">IF($BD314,MEDIAN(IF(G4SelectionMask="x",IF(INDEX(StdCalcsRefCalcs,$E314,0)&gt;0,INDEX(StdCalcsRefCalcs,$E314,0)),"")),"")</f>
        <v/>
      </c>
      <c r="BF314" s="98" t="str">
        <f t="array" ref="BF314">IF($BD314,QUARTILE(IF(G4SelectionMask="x",IF(INDEX(StdCalcsRefCalcs,$E314,0)&gt;0,INDEX(StdCalcsRefCalcs,$E314,0)),""),1),"")</f>
        <v/>
      </c>
      <c r="BG314" s="98" t="str">
        <f t="array" ref="BG314">IF($BD314,QUARTILE(IF(G4SelectionMask="x",IF(INDEX(StdCalcsRefCalcs,$E314,0)&gt;0,INDEX(StdCalcsRefCalcs,$E314,0)),""),3),"")</f>
        <v/>
      </c>
      <c r="BH314" s="98" t="str">
        <f t="array" ref="BH314">IF($BD314,MIN(IF(G4SelectionMask="x",IF(INDEX(StdCalcsRefCalcs,$E314,0)&gt;0,INDEX(StdCalcsRefCalcs,$E314,0)),"")),"")</f>
        <v/>
      </c>
      <c r="BI314" s="98" t="str">
        <f t="array" ref="BI314">IF($BD314,MAX(IF(G4SelectionMask="x",IF(INDEX(StdCalcsRefCalcs,$E314,0)&gt;0,INDEX(StdCalcsRefCalcs,$E314,0)),"")),"")</f>
        <v/>
      </c>
      <c r="BJ314" s="98" t="str">
        <f t="shared" si="180"/>
        <v/>
      </c>
      <c r="BK314" s="98" t="str">
        <f t="array" ref="BK314">IF($BD314,STDEVA(IF(G4SelectionMask="x",IF(INDEX(StdCalcsRefCalcs,$E314,0)&gt;0,INDEX(StdCalcsRefCalcs,$E314,0)),"")),"")</f>
        <v/>
      </c>
      <c r="BL314" s="97" t="b">
        <f t="shared" si="181"/>
        <v>0</v>
      </c>
      <c r="BM314" s="97" t="str">
        <f t="array" ref="BM314">IF($BL314,MEDIAN(IF(G5SelectionMask="x",IF(INDEX(StdCalcsRefCalcs,$E314,0)&gt;0,INDEX(StdCalcsRefCalcs,$E314,0)),"")),"")</f>
        <v/>
      </c>
      <c r="BN314" s="97" t="str">
        <f t="array" ref="BN314">IF($BL314,QUARTILE(IF(G5SelectionMask="x",IF(INDEX(StdCalcsRefCalcs,$E314,0)&gt;0,INDEX(StdCalcsRefCalcs,$E314,0)),""),1),"")</f>
        <v/>
      </c>
      <c r="BO314" s="97" t="str">
        <f t="array" ref="BO314">IF($BL314,QUARTILE(IF(G5SelectionMask="x",IF(INDEX(StdCalcsRefCalcs,$E314,0)&gt;0,INDEX(StdCalcsRefCalcs,$E314,0)),""),3),"")</f>
        <v/>
      </c>
      <c r="BP314" s="97" t="str">
        <f t="array" ref="BP314">IF($BL314,MIN(IF(G5SelectionMask="x",IF(INDEX(StdCalcsRefCalcs,$E314,0)&gt;0,INDEX(StdCalcsRefCalcs,$E314,0)),"")),"")</f>
        <v/>
      </c>
      <c r="BQ314" s="97" t="str">
        <f t="array" ref="BQ314">IF($BL314,MAX(IF(G5SelectionMask="x",IF(INDEX(StdCalcsRefCalcs,$E314,0)&gt;0,INDEX(StdCalcsRefCalcs,$E314,0)),"")),"")</f>
        <v/>
      </c>
      <c r="BR314" s="97" t="str">
        <f t="shared" si="182"/>
        <v/>
      </c>
      <c r="BS314" s="99" t="str">
        <f t="array" ref="BS314">IF($BL314,STDEVA(IF(G5SelectionMask="x",IF(INDEX(StdCalcsRefCalcs,$E314,0)&gt;0,INDEX(StdCalcsRefCalcs,$E314,0)),"")),"")</f>
        <v/>
      </c>
      <c r="BT314" s="110"/>
      <c r="BU314" s="111">
        <f t="shared" si="214"/>
        <v>3.4</v>
      </c>
      <c r="BV314" s="111">
        <f t="shared" si="214"/>
        <v>1.6</v>
      </c>
      <c r="BW314" s="111">
        <f t="shared" si="214"/>
        <v>2.2000000000000002</v>
      </c>
      <c r="BX314" s="111">
        <f t="shared" si="214"/>
        <v>2.6</v>
      </c>
      <c r="BY314" s="111">
        <f t="shared" si="214"/>
        <v>2.4</v>
      </c>
      <c r="BZ314" s="111">
        <f t="shared" si="214"/>
        <v>2.4</v>
      </c>
      <c r="CA314" s="111">
        <f t="shared" si="214"/>
        <v>2.6</v>
      </c>
      <c r="CB314" s="111">
        <f t="shared" si="214"/>
        <v>2.6</v>
      </c>
      <c r="CC314" s="111">
        <f t="shared" si="214"/>
        <v>2</v>
      </c>
      <c r="CD314" s="111">
        <f t="shared" si="214"/>
        <v>3.4</v>
      </c>
      <c r="CE314" s="111">
        <f t="shared" si="214"/>
        <v>2.2000000000000002</v>
      </c>
      <c r="CF314" s="111">
        <f t="shared" si="214"/>
        <v>2.8</v>
      </c>
      <c r="CG314" s="111">
        <f t="shared" si="214"/>
        <v>2.8</v>
      </c>
      <c r="CH314" s="111">
        <f t="shared" si="214"/>
        <v>2.6</v>
      </c>
      <c r="CI314" s="111">
        <f t="shared" si="214"/>
        <v>2.6</v>
      </c>
    </row>
    <row r="315" spans="1:87" s="75" customFormat="1" ht="13.5" thickBot="1" x14ac:dyDescent="0.25">
      <c r="A315" s="74">
        <f t="shared" si="212"/>
        <v>0</v>
      </c>
      <c r="B315" s="209"/>
      <c r="C315" s="194"/>
      <c r="D315" s="203"/>
      <c r="E315" s="72">
        <f t="shared" si="174"/>
        <v>305</v>
      </c>
      <c r="F315" s="75" t="s">
        <v>1795</v>
      </c>
      <c r="G315" s="75" t="s">
        <v>1756</v>
      </c>
      <c r="H315" s="75" t="s">
        <v>75</v>
      </c>
      <c r="J315" s="75" t="s">
        <v>76</v>
      </c>
      <c r="L315" s="75" t="s">
        <v>1756</v>
      </c>
      <c r="P315" s="97">
        <f t="shared" si="183"/>
        <v>1.75</v>
      </c>
      <c r="Q315" s="97"/>
      <c r="R315" s="97"/>
      <c r="S315" s="97"/>
      <c r="T315" s="97"/>
      <c r="U315" s="98">
        <f t="shared" si="184"/>
        <v>2.25</v>
      </c>
      <c r="V315" s="107">
        <f t="shared" si="185"/>
        <v>2.25</v>
      </c>
      <c r="W315" s="107">
        <f t="shared" si="186"/>
        <v>3</v>
      </c>
      <c r="X315" s="107">
        <f t="shared" si="187"/>
        <v>2</v>
      </c>
      <c r="Y315" s="107">
        <f t="shared" si="188"/>
        <v>2</v>
      </c>
      <c r="Z315" s="107">
        <f t="shared" si="189"/>
        <v>2.75</v>
      </c>
      <c r="AA315" s="107">
        <f t="shared" si="190"/>
        <v>1.25</v>
      </c>
      <c r="AB315" s="107">
        <f t="shared" si="191"/>
        <v>2.75</v>
      </c>
      <c r="AC315" s="107">
        <f t="shared" si="192"/>
        <v>2.5</v>
      </c>
      <c r="AD315" s="107">
        <f t="shared" si="193"/>
        <v>1.75</v>
      </c>
      <c r="AE315" s="107">
        <f t="shared" si="194"/>
        <v>1.5</v>
      </c>
      <c r="AF315" s="97" t="b">
        <f t="shared" si="25"/>
        <v>1</v>
      </c>
      <c r="AG315" s="97">
        <f t="array" ref="AG315">IF($AF315,MEDIAN(IF(G1SelectionMask="x",IF(INDEX(StdCalcsRefCalcs,$E315,0)&gt;0,INDEX(StdCalcsRefCalcs,$E315,0)),"")),"")</f>
        <v>2.25</v>
      </c>
      <c r="AH315" s="97">
        <f t="array" ref="AH315">IF($AF315,QUARTILE(IF(G1SelectionMask="x",IF(INDEX(StdCalcsRefCalcs,$E315,0)&gt;0,INDEX(StdCalcsRefCalcs,$E315,0)),""),1),"")</f>
        <v>1.875</v>
      </c>
      <c r="AI315" s="97">
        <f t="array" ref="AI315">IF($AF315,QUARTILE(IF(G1SelectionMask="x",IF(INDEX(StdCalcsRefCalcs,$E315,0)&gt;0,INDEX(StdCalcsRefCalcs,$E315,0)),""),3),"")</f>
        <v>2.625</v>
      </c>
      <c r="AJ315" s="97">
        <f t="array" ref="AJ315">IF($AF315,MIN(IF(G1SelectionMask="x",IF(INDEX(StdCalcsRefCalcs,$E315,0)&gt;0,INDEX(StdCalcsRefCalcs,$E315,0)),"")),"")</f>
        <v>1.25</v>
      </c>
      <c r="AK315" s="97">
        <f t="array" ref="AK315">IF($AF315,MAX(IF(G1SelectionMask="x",IF(INDEX(StdCalcsRefCalcs,$E315,0)&gt;0,INDEX(StdCalcsRefCalcs,$E315,0)),"")),"")</f>
        <v>3</v>
      </c>
      <c r="AL315" s="97">
        <f t="shared" si="26"/>
        <v>2.1818181818181817</v>
      </c>
      <c r="AM315" s="97">
        <f t="array" ref="AM315">IF($AF315,STDEVA(IF(G1SelectionMask="x",IF(INDEX(StdCalcsRefCalcs,$E315,0)&gt;0,INDEX(StdCalcsRefCalcs,$E315,0)),"")),"")</f>
        <v>0.54875893034771039</v>
      </c>
      <c r="AN315" s="98" t="b">
        <f t="shared" si="175"/>
        <v>1</v>
      </c>
      <c r="AO315" s="98">
        <f t="array" ref="AO315">IF($AN315,MEDIAN(IF(G2SelectionMask="x",IF(INDEX(StdCalcsRefCalcs,$E315,0)&gt;0,INDEX(StdCalcsRefCalcs,$E315,0)),"")),"")</f>
        <v>2</v>
      </c>
      <c r="AP315" s="98">
        <f t="array" ref="AP315">IF($AN315,QUARTILE(IF(G2SelectionMask="x",IF(INDEX(StdCalcsRefCalcs,$E315,0)&gt;0,INDEX(StdCalcsRefCalcs,$E315,0)),""),1),"")</f>
        <v>1.75</v>
      </c>
      <c r="AQ315" s="98">
        <f t="array" ref="AQ315">IF($AN315,QUARTILE(IF(G2SelectionMask="x",IF(INDEX(StdCalcsRefCalcs,$E315,0)&gt;0,INDEX(StdCalcsRefCalcs,$E315,0)),""),3),"")</f>
        <v>2.25</v>
      </c>
      <c r="AR315" s="98">
        <f t="array" ref="AR315">IF($AN315,MIN(IF(G2SelectionMask="x",IF(INDEX(StdCalcsRefCalcs,$E315,0)&gt;0,INDEX(StdCalcsRefCalcs,$E315,0)),"")),"")</f>
        <v>1.25</v>
      </c>
      <c r="AS315" s="98">
        <f t="array" ref="AS315">IF($AN315,MAX(IF(G2SelectionMask="x",IF(INDEX(StdCalcsRefCalcs,$E315,0)&gt;0,INDEX(StdCalcsRefCalcs,$E315,0)),"")),"")</f>
        <v>2.75</v>
      </c>
      <c r="AT315" s="98">
        <f t="shared" si="176"/>
        <v>2</v>
      </c>
      <c r="AU315" s="98">
        <f t="array" ref="AU315">IF($AN315,STDEVA(IF(G2SelectionMask="x",IF(INDEX(StdCalcsRefCalcs,$E315,0)&gt;0,INDEX(StdCalcsRefCalcs,$E315,0)),"")),"")</f>
        <v>0.4330127018922193</v>
      </c>
      <c r="AV315" s="97" t="b">
        <f t="shared" si="177"/>
        <v>0</v>
      </c>
      <c r="AW315" s="97" t="str">
        <f t="array" ref="AW315">IF($AV315,MEDIAN(IF(G3SelectionMask="x",IF(INDEX(StdCalcsRefCalcs,$E315,0)&gt;0,INDEX(StdCalcsRefCalcs,$E315,0)),"")),"")</f>
        <v/>
      </c>
      <c r="AX315" s="97" t="str">
        <f t="array" ref="AX315">IF($AV315,QUARTILE(IF(G3SelectionMask="x",IF(INDEX(StdCalcsRefCalcs,$E315,0)&gt;0,INDEX(StdCalcsRefCalcs,$E315,0)),""),1),"")</f>
        <v/>
      </c>
      <c r="AY315" s="97" t="str">
        <f t="array" ref="AY315">IF($AV315,QUARTILE(IF(G3SelectionMask="x",IF(INDEX(StdCalcsRefCalcs,$E315,0)&gt;0,INDEX(StdCalcsRefCalcs,$E315,0)),""),3),"")</f>
        <v/>
      </c>
      <c r="AZ315" s="97" t="str">
        <f t="array" ref="AZ315">IF($AV315,MIN(IF(G3SelectionMask="x",IF(INDEX(StdCalcsRefCalcs,$E315,0)&gt;0,INDEX(StdCalcsRefCalcs,$E315,0)),"")),"")</f>
        <v/>
      </c>
      <c r="BA315" s="97" t="str">
        <f t="array" ref="BA315">IF($AV315,MAX(IF(G3SelectionMask="x",IF(INDEX(StdCalcsRefCalcs,$E315,0)&gt;0,INDEX(StdCalcsRefCalcs,$E315,0)),"")),"")</f>
        <v/>
      </c>
      <c r="BB315" s="97" t="str">
        <f t="shared" si="178"/>
        <v/>
      </c>
      <c r="BC315" s="97" t="str">
        <f t="array" ref="BC315">IF($AV315,STDEVA(IF(G3SelectionMask="x",IF(INDEX(StdCalcsRefCalcs,$E315,0)&gt;0,INDEX(StdCalcsRefCalcs,$E315,0)),"")),"")</f>
        <v/>
      </c>
      <c r="BD315" s="98" t="b">
        <f t="shared" si="179"/>
        <v>0</v>
      </c>
      <c r="BE315" s="98" t="str">
        <f t="array" ref="BE315">IF($BD315,MEDIAN(IF(G4SelectionMask="x",IF(INDEX(StdCalcsRefCalcs,$E315,0)&gt;0,INDEX(StdCalcsRefCalcs,$E315,0)),"")),"")</f>
        <v/>
      </c>
      <c r="BF315" s="98" t="str">
        <f t="array" ref="BF315">IF($BD315,QUARTILE(IF(G4SelectionMask="x",IF(INDEX(StdCalcsRefCalcs,$E315,0)&gt;0,INDEX(StdCalcsRefCalcs,$E315,0)),""),1),"")</f>
        <v/>
      </c>
      <c r="BG315" s="98" t="str">
        <f t="array" ref="BG315">IF($BD315,QUARTILE(IF(G4SelectionMask="x",IF(INDEX(StdCalcsRefCalcs,$E315,0)&gt;0,INDEX(StdCalcsRefCalcs,$E315,0)),""),3),"")</f>
        <v/>
      </c>
      <c r="BH315" s="98" t="str">
        <f t="array" ref="BH315">IF($BD315,MIN(IF(G4SelectionMask="x",IF(INDEX(StdCalcsRefCalcs,$E315,0)&gt;0,INDEX(StdCalcsRefCalcs,$E315,0)),"")),"")</f>
        <v/>
      </c>
      <c r="BI315" s="98" t="str">
        <f t="array" ref="BI315">IF($BD315,MAX(IF(G4SelectionMask="x",IF(INDEX(StdCalcsRefCalcs,$E315,0)&gt;0,INDEX(StdCalcsRefCalcs,$E315,0)),"")),"")</f>
        <v/>
      </c>
      <c r="BJ315" s="98" t="str">
        <f t="shared" si="180"/>
        <v/>
      </c>
      <c r="BK315" s="98" t="str">
        <f t="array" ref="BK315">IF($BD315,STDEVA(IF(G4SelectionMask="x",IF(INDEX(StdCalcsRefCalcs,$E315,0)&gt;0,INDEX(StdCalcsRefCalcs,$E315,0)),"")),"")</f>
        <v/>
      </c>
      <c r="BL315" s="97" t="b">
        <f t="shared" si="181"/>
        <v>0</v>
      </c>
      <c r="BM315" s="97" t="str">
        <f t="array" ref="BM315">IF($BL315,MEDIAN(IF(G5SelectionMask="x",IF(INDEX(StdCalcsRefCalcs,$E315,0)&gt;0,INDEX(StdCalcsRefCalcs,$E315,0)),"")),"")</f>
        <v/>
      </c>
      <c r="BN315" s="97" t="str">
        <f t="array" ref="BN315">IF($BL315,QUARTILE(IF(G5SelectionMask="x",IF(INDEX(StdCalcsRefCalcs,$E315,0)&gt;0,INDEX(StdCalcsRefCalcs,$E315,0)),""),1),"")</f>
        <v/>
      </c>
      <c r="BO315" s="97" t="str">
        <f t="array" ref="BO315">IF($BL315,QUARTILE(IF(G5SelectionMask="x",IF(INDEX(StdCalcsRefCalcs,$E315,0)&gt;0,INDEX(StdCalcsRefCalcs,$E315,0)),""),3),"")</f>
        <v/>
      </c>
      <c r="BP315" s="97" t="str">
        <f t="array" ref="BP315">IF($BL315,MIN(IF(G5SelectionMask="x",IF(INDEX(StdCalcsRefCalcs,$E315,0)&gt;0,INDEX(StdCalcsRefCalcs,$E315,0)),"")),"")</f>
        <v/>
      </c>
      <c r="BQ315" s="97" t="str">
        <f t="array" ref="BQ315">IF($BL315,MAX(IF(G5SelectionMask="x",IF(INDEX(StdCalcsRefCalcs,$E315,0)&gt;0,INDEX(StdCalcsRefCalcs,$E315,0)),"")),"")</f>
        <v/>
      </c>
      <c r="BR315" s="97" t="str">
        <f t="shared" si="182"/>
        <v/>
      </c>
      <c r="BS315" s="99" t="str">
        <f t="array" ref="BS315">IF($BL315,STDEVA(IF(G5SelectionMask="x",IF(INDEX(StdCalcsRefCalcs,$E315,0)&gt;0,INDEX(StdCalcsRefCalcs,$E315,0)),"")),"")</f>
        <v/>
      </c>
      <c r="BT315" s="110"/>
      <c r="BU315" s="111">
        <f t="shared" si="214"/>
        <v>1.75</v>
      </c>
      <c r="BV315" s="111">
        <f t="shared" si="214"/>
        <v>2.25</v>
      </c>
      <c r="BW315" s="111">
        <f t="shared" si="214"/>
        <v>2.25</v>
      </c>
      <c r="BX315" s="111">
        <f t="shared" si="214"/>
        <v>3</v>
      </c>
      <c r="BY315" s="111">
        <f t="shared" si="214"/>
        <v>2</v>
      </c>
      <c r="BZ315" s="111">
        <f t="shared" si="214"/>
        <v>2</v>
      </c>
      <c r="CA315" s="111">
        <f t="shared" si="214"/>
        <v>2.75</v>
      </c>
      <c r="CB315" s="111">
        <f t="shared" si="214"/>
        <v>1.25</v>
      </c>
      <c r="CC315" s="111">
        <f t="shared" si="214"/>
        <v>2.75</v>
      </c>
      <c r="CD315" s="111">
        <f t="shared" si="214"/>
        <v>2.5</v>
      </c>
      <c r="CE315" s="111">
        <f t="shared" si="214"/>
        <v>1.75</v>
      </c>
      <c r="CF315" s="111">
        <f t="shared" si="214"/>
        <v>1.5</v>
      </c>
      <c r="CG315" s="111">
        <f t="shared" si="214"/>
        <v>2</v>
      </c>
      <c r="CH315" s="111">
        <f t="shared" si="214"/>
        <v>1.75</v>
      </c>
      <c r="CI315" s="111">
        <f t="shared" si="214"/>
        <v>2.5</v>
      </c>
    </row>
    <row r="316" spans="1:87" s="75" customFormat="1" x14ac:dyDescent="0.2">
      <c r="A316" s="74">
        <f t="shared" si="212"/>
        <v>0</v>
      </c>
      <c r="B316" s="209"/>
      <c r="C316" s="194"/>
      <c r="D316" s="202" t="s">
        <v>77</v>
      </c>
      <c r="E316" s="72">
        <f t="shared" si="174"/>
        <v>306</v>
      </c>
      <c r="F316" s="75" t="s">
        <v>1786</v>
      </c>
      <c r="G316" s="75" t="s">
        <v>77</v>
      </c>
      <c r="H316" s="75" t="s">
        <v>75</v>
      </c>
      <c r="J316" s="75" t="s">
        <v>77</v>
      </c>
      <c r="P316" s="97">
        <f t="shared" si="183"/>
        <v>2.1818181818181817</v>
      </c>
      <c r="Q316" s="97"/>
      <c r="R316" s="97"/>
      <c r="S316" s="97"/>
      <c r="T316" s="97"/>
      <c r="U316" s="98">
        <f t="shared" si="184"/>
        <v>2.3181818181818183</v>
      </c>
      <c r="V316" s="107">
        <f t="shared" si="185"/>
        <v>2.5454545454545454</v>
      </c>
      <c r="W316" s="107">
        <f t="shared" si="186"/>
        <v>2.6363636363636362</v>
      </c>
      <c r="X316" s="107">
        <f t="shared" si="187"/>
        <v>2.5</v>
      </c>
      <c r="Y316" s="107">
        <f t="shared" si="188"/>
        <v>2.5454545454545454</v>
      </c>
      <c r="Z316" s="107">
        <f t="shared" si="189"/>
        <v>2.5</v>
      </c>
      <c r="AA316" s="107">
        <f t="shared" si="190"/>
        <v>2.5</v>
      </c>
      <c r="AB316" s="107">
        <f t="shared" si="191"/>
        <v>2.3636363636363638</v>
      </c>
      <c r="AC316" s="107">
        <f t="shared" si="192"/>
        <v>2.1363636363636362</v>
      </c>
      <c r="AD316" s="107">
        <f t="shared" si="193"/>
        <v>2.5454545454545454</v>
      </c>
      <c r="AE316" s="107">
        <f t="shared" si="194"/>
        <v>2.6363636363636362</v>
      </c>
      <c r="AF316" s="97" t="b">
        <f t="shared" si="25"/>
        <v>1</v>
      </c>
      <c r="AG316" s="97">
        <f t="array" ref="AG316">IF($AF316,MEDIAN(IF(G1SelectionMask="x",IF(INDEX(StdCalcsRefCalcs,$E316,0)&gt;0,INDEX(StdCalcsRefCalcs,$E316,0)),"")),"")</f>
        <v>2.5</v>
      </c>
      <c r="AH316" s="97">
        <f t="array" ref="AH316">IF($AF316,QUARTILE(IF(G1SelectionMask="x",IF(INDEX(StdCalcsRefCalcs,$E316,0)&gt;0,INDEX(StdCalcsRefCalcs,$E316,0)),""),1),"")</f>
        <v>2.4318181818181817</v>
      </c>
      <c r="AI316" s="97">
        <f t="array" ref="AI316">IF($AF316,QUARTILE(IF(G1SelectionMask="x",IF(INDEX(StdCalcsRefCalcs,$E316,0)&gt;0,INDEX(StdCalcsRefCalcs,$E316,0)),""),3),"")</f>
        <v>2.5454545454545454</v>
      </c>
      <c r="AJ316" s="97">
        <f t="array" ref="AJ316">IF($AF316,MIN(IF(G1SelectionMask="x",IF(INDEX(StdCalcsRefCalcs,$E316,0)&gt;0,INDEX(StdCalcsRefCalcs,$E316,0)),"")),"")</f>
        <v>2.1363636363636362</v>
      </c>
      <c r="AK316" s="97">
        <f t="array" ref="AK316">IF($AF316,MAX(IF(G1SelectionMask="x",IF(INDEX(StdCalcsRefCalcs,$E316,0)&gt;0,INDEX(StdCalcsRefCalcs,$E316,0)),"")),"")</f>
        <v>2.6363636363636362</v>
      </c>
      <c r="AL316" s="97">
        <f t="shared" si="26"/>
        <v>2.4752066115702482</v>
      </c>
      <c r="AM316" s="97">
        <f t="array" ref="AM316">IF($AF316,STDEVA(IF(G1SelectionMask="x",IF(INDEX(StdCalcsRefCalcs,$E316,0)&gt;0,INDEX(StdCalcsRefCalcs,$E316,0)),"")),"")</f>
        <v>0.14849609222623097</v>
      </c>
      <c r="AN316" s="98" t="b">
        <f t="shared" si="175"/>
        <v>1</v>
      </c>
      <c r="AO316" s="98">
        <f t="array" ref="AO316">IF($AN316,MEDIAN(IF(G2SelectionMask="x",IF(INDEX(StdCalcsRefCalcs,$E316,0)&gt;0,INDEX(StdCalcsRefCalcs,$E316,0)),"")),"")</f>
        <v>2.5454545454545454</v>
      </c>
      <c r="AP316" s="98">
        <f t="array" ref="AP316">IF($AN316,QUARTILE(IF(G2SelectionMask="x",IF(INDEX(StdCalcsRefCalcs,$E316,0)&gt;0,INDEX(StdCalcsRefCalcs,$E316,0)),""),1),"")</f>
        <v>2.5</v>
      </c>
      <c r="AQ316" s="98">
        <f t="array" ref="AQ316">IF($AN316,QUARTILE(IF(G2SelectionMask="x",IF(INDEX(StdCalcsRefCalcs,$E316,0)&gt;0,INDEX(StdCalcsRefCalcs,$E316,0)),""),3),"")</f>
        <v>2.5681818181818183</v>
      </c>
      <c r="AR316" s="98">
        <f t="array" ref="AR316">IF($AN316,MIN(IF(G2SelectionMask="x",IF(INDEX(StdCalcsRefCalcs,$E316,0)&gt;0,INDEX(StdCalcsRefCalcs,$E316,0)),"")),"")</f>
        <v>2.3181818181818183</v>
      </c>
      <c r="AS316" s="98">
        <f t="array" ref="AS316">IF($AN316,MAX(IF(G2SelectionMask="x",IF(INDEX(StdCalcsRefCalcs,$E316,0)&gt;0,INDEX(StdCalcsRefCalcs,$E316,0)),"")),"")</f>
        <v>2.8636363636363638</v>
      </c>
      <c r="AT316" s="98">
        <f t="shared" si="176"/>
        <v>2.5371900826446279</v>
      </c>
      <c r="AU316" s="98">
        <f t="array" ref="AU316">IF($AN316,STDEVA(IF(G2SelectionMask="x",IF(INDEX(StdCalcsRefCalcs,$E316,0)&gt;0,INDEX(StdCalcsRefCalcs,$E316,0)),"")),"")</f>
        <v>0.14203099099917368</v>
      </c>
      <c r="AV316" s="97" t="b">
        <f t="shared" si="177"/>
        <v>0</v>
      </c>
      <c r="AW316" s="97" t="str">
        <f t="array" ref="AW316">IF($AV316,MEDIAN(IF(G3SelectionMask="x",IF(INDEX(StdCalcsRefCalcs,$E316,0)&gt;0,INDEX(StdCalcsRefCalcs,$E316,0)),"")),"")</f>
        <v/>
      </c>
      <c r="AX316" s="97" t="str">
        <f t="array" ref="AX316">IF($AV316,QUARTILE(IF(G3SelectionMask="x",IF(INDEX(StdCalcsRefCalcs,$E316,0)&gt;0,INDEX(StdCalcsRefCalcs,$E316,0)),""),1),"")</f>
        <v/>
      </c>
      <c r="AY316" s="97" t="str">
        <f t="array" ref="AY316">IF($AV316,QUARTILE(IF(G3SelectionMask="x",IF(INDEX(StdCalcsRefCalcs,$E316,0)&gt;0,INDEX(StdCalcsRefCalcs,$E316,0)),""),3),"")</f>
        <v/>
      </c>
      <c r="AZ316" s="97" t="str">
        <f t="array" ref="AZ316">IF($AV316,MIN(IF(G3SelectionMask="x",IF(INDEX(StdCalcsRefCalcs,$E316,0)&gt;0,INDEX(StdCalcsRefCalcs,$E316,0)),"")),"")</f>
        <v/>
      </c>
      <c r="BA316" s="97" t="str">
        <f t="array" ref="BA316">IF($AV316,MAX(IF(G3SelectionMask="x",IF(INDEX(StdCalcsRefCalcs,$E316,0)&gt;0,INDEX(StdCalcsRefCalcs,$E316,0)),"")),"")</f>
        <v/>
      </c>
      <c r="BB316" s="97" t="str">
        <f t="shared" si="178"/>
        <v/>
      </c>
      <c r="BC316" s="97" t="str">
        <f t="array" ref="BC316">IF($AV316,STDEVA(IF(G3SelectionMask="x",IF(INDEX(StdCalcsRefCalcs,$E316,0)&gt;0,INDEX(StdCalcsRefCalcs,$E316,0)),"")),"")</f>
        <v/>
      </c>
      <c r="BD316" s="98" t="b">
        <f t="shared" si="179"/>
        <v>0</v>
      </c>
      <c r="BE316" s="98" t="str">
        <f t="array" ref="BE316">IF($BD316,MEDIAN(IF(G4SelectionMask="x",IF(INDEX(StdCalcsRefCalcs,$E316,0)&gt;0,INDEX(StdCalcsRefCalcs,$E316,0)),"")),"")</f>
        <v/>
      </c>
      <c r="BF316" s="98" t="str">
        <f t="array" ref="BF316">IF($BD316,QUARTILE(IF(G4SelectionMask="x",IF(INDEX(StdCalcsRefCalcs,$E316,0)&gt;0,INDEX(StdCalcsRefCalcs,$E316,0)),""),1),"")</f>
        <v/>
      </c>
      <c r="BG316" s="98" t="str">
        <f t="array" ref="BG316">IF($BD316,QUARTILE(IF(G4SelectionMask="x",IF(INDEX(StdCalcsRefCalcs,$E316,0)&gt;0,INDEX(StdCalcsRefCalcs,$E316,0)),""),3),"")</f>
        <v/>
      </c>
      <c r="BH316" s="98" t="str">
        <f t="array" ref="BH316">IF($BD316,MIN(IF(G4SelectionMask="x",IF(INDEX(StdCalcsRefCalcs,$E316,0)&gt;0,INDEX(StdCalcsRefCalcs,$E316,0)),"")),"")</f>
        <v/>
      </c>
      <c r="BI316" s="98" t="str">
        <f t="array" ref="BI316">IF($BD316,MAX(IF(G4SelectionMask="x",IF(INDEX(StdCalcsRefCalcs,$E316,0)&gt;0,INDEX(StdCalcsRefCalcs,$E316,0)),"")),"")</f>
        <v/>
      </c>
      <c r="BJ316" s="98" t="str">
        <f t="shared" si="180"/>
        <v/>
      </c>
      <c r="BK316" s="98" t="str">
        <f t="array" ref="BK316">IF($BD316,STDEVA(IF(G4SelectionMask="x",IF(INDEX(StdCalcsRefCalcs,$E316,0)&gt;0,INDEX(StdCalcsRefCalcs,$E316,0)),"")),"")</f>
        <v/>
      </c>
      <c r="BL316" s="97" t="b">
        <f t="shared" si="181"/>
        <v>0</v>
      </c>
      <c r="BM316" s="97" t="str">
        <f t="array" ref="BM316">IF($BL316,MEDIAN(IF(G5SelectionMask="x",IF(INDEX(StdCalcsRefCalcs,$E316,0)&gt;0,INDEX(StdCalcsRefCalcs,$E316,0)),"")),"")</f>
        <v/>
      </c>
      <c r="BN316" s="97" t="str">
        <f t="array" ref="BN316">IF($BL316,QUARTILE(IF(G5SelectionMask="x",IF(INDEX(StdCalcsRefCalcs,$E316,0)&gt;0,INDEX(StdCalcsRefCalcs,$E316,0)),""),1),"")</f>
        <v/>
      </c>
      <c r="BO316" s="97" t="str">
        <f t="array" ref="BO316">IF($BL316,QUARTILE(IF(G5SelectionMask="x",IF(INDEX(StdCalcsRefCalcs,$E316,0)&gt;0,INDEX(StdCalcsRefCalcs,$E316,0)),""),3),"")</f>
        <v/>
      </c>
      <c r="BP316" s="97" t="str">
        <f t="array" ref="BP316">IF($BL316,MIN(IF(G5SelectionMask="x",IF(INDEX(StdCalcsRefCalcs,$E316,0)&gt;0,INDEX(StdCalcsRefCalcs,$E316,0)),"")),"")</f>
        <v/>
      </c>
      <c r="BQ316" s="97" t="str">
        <f t="array" ref="BQ316">IF($BL316,MAX(IF(G5SelectionMask="x",IF(INDEX(StdCalcsRefCalcs,$E316,0)&gt;0,INDEX(StdCalcsRefCalcs,$E316,0)),"")),"")</f>
        <v/>
      </c>
      <c r="BR316" s="97" t="str">
        <f t="shared" si="182"/>
        <v/>
      </c>
      <c r="BS316" s="99" t="str">
        <f t="array" ref="BS316">IF($BL316,STDEVA(IF(G5SelectionMask="x",IF(INDEX(StdCalcsRefCalcs,$E316,0)&gt;0,INDEX(StdCalcsRefCalcs,$E316,0)),"")),"")</f>
        <v/>
      </c>
      <c r="BT316" s="110"/>
      <c r="BU316" s="111">
        <f t="shared" ref="BU316:CI316" si="215">IFERROR(IF(COUNTIFS(RawDataTopics,$J316,INDEX(RawDataAllData,0,BU$9),"")&lt;=RuleofNPercent*COUNTIFS(RawDataTopics,$J316),AVERAGEIF(RawDataTopics,$J316,INDEX(RawDataAllData,0,BU$9)),""),"")</f>
        <v>2.1818181818181817</v>
      </c>
      <c r="BV316" s="111">
        <f t="shared" si="215"/>
        <v>2.3181818181818183</v>
      </c>
      <c r="BW316" s="111">
        <f t="shared" si="215"/>
        <v>2.5454545454545454</v>
      </c>
      <c r="BX316" s="111">
        <f t="shared" si="215"/>
        <v>2.6363636363636362</v>
      </c>
      <c r="BY316" s="111">
        <f t="shared" si="215"/>
        <v>2.5</v>
      </c>
      <c r="BZ316" s="111">
        <f t="shared" si="215"/>
        <v>2.5454545454545454</v>
      </c>
      <c r="CA316" s="111">
        <f t="shared" si="215"/>
        <v>2.5</v>
      </c>
      <c r="CB316" s="111">
        <f t="shared" si="215"/>
        <v>2.5</v>
      </c>
      <c r="CC316" s="111">
        <f t="shared" si="215"/>
        <v>2.3636363636363638</v>
      </c>
      <c r="CD316" s="111">
        <f t="shared" si="215"/>
        <v>2.1363636363636362</v>
      </c>
      <c r="CE316" s="111">
        <f t="shared" si="215"/>
        <v>2.5454545454545454</v>
      </c>
      <c r="CF316" s="111">
        <f t="shared" si="215"/>
        <v>2.6363636363636362</v>
      </c>
      <c r="CG316" s="111">
        <f t="shared" si="215"/>
        <v>2.5909090909090908</v>
      </c>
      <c r="CH316" s="111">
        <f t="shared" si="215"/>
        <v>2.5</v>
      </c>
      <c r="CI316" s="111">
        <f t="shared" si="215"/>
        <v>2.8636363636363638</v>
      </c>
    </row>
    <row r="317" spans="1:87" s="75" customFormat="1" x14ac:dyDescent="0.2">
      <c r="A317" s="74">
        <f t="shared" si="212"/>
        <v>0</v>
      </c>
      <c r="B317" s="209"/>
      <c r="C317" s="194"/>
      <c r="D317" s="203"/>
      <c r="E317" s="72">
        <f t="shared" si="174"/>
        <v>307</v>
      </c>
      <c r="F317" s="75" t="s">
        <v>1789</v>
      </c>
      <c r="G317" s="75" t="s">
        <v>1760</v>
      </c>
      <c r="H317" s="75" t="s">
        <v>75</v>
      </c>
      <c r="J317" s="75" t="s">
        <v>77</v>
      </c>
      <c r="L317" s="75" t="s">
        <v>1760</v>
      </c>
      <c r="P317" s="97">
        <f t="shared" si="183"/>
        <v>2.1666666666666665</v>
      </c>
      <c r="Q317" s="97"/>
      <c r="R317" s="97"/>
      <c r="S317" s="97"/>
      <c r="T317" s="97"/>
      <c r="U317" s="98">
        <f t="shared" si="184"/>
        <v>2.3333333333333335</v>
      </c>
      <c r="V317" s="107">
        <f t="shared" si="185"/>
        <v>3.1666666666666665</v>
      </c>
      <c r="W317" s="107">
        <f t="shared" si="186"/>
        <v>2</v>
      </c>
      <c r="X317" s="107">
        <f t="shared" si="187"/>
        <v>2.8333333333333335</v>
      </c>
      <c r="Y317" s="107">
        <f t="shared" si="188"/>
        <v>2.8333333333333335</v>
      </c>
      <c r="Z317" s="107">
        <f t="shared" si="189"/>
        <v>2.8333333333333335</v>
      </c>
      <c r="AA317" s="107">
        <f t="shared" si="190"/>
        <v>2.5</v>
      </c>
      <c r="AB317" s="107">
        <f t="shared" si="191"/>
        <v>3.3333333333333335</v>
      </c>
      <c r="AC317" s="107">
        <f t="shared" si="192"/>
        <v>1.8333333333333333</v>
      </c>
      <c r="AD317" s="107">
        <f t="shared" si="193"/>
        <v>3</v>
      </c>
      <c r="AE317" s="107">
        <f t="shared" si="194"/>
        <v>2.3333333333333335</v>
      </c>
      <c r="AF317" s="97" t="b">
        <f t="shared" si="25"/>
        <v>1</v>
      </c>
      <c r="AG317" s="97">
        <f t="array" ref="AG317">IF($AF317,MEDIAN(IF(G1SelectionMask="x",IF(INDEX(StdCalcsRefCalcs,$E317,0)&gt;0,INDEX(StdCalcsRefCalcs,$E317,0)),"")),"")</f>
        <v>2.8333333333333335</v>
      </c>
      <c r="AH317" s="97">
        <f t="array" ref="AH317">IF($AF317,QUARTILE(IF(G1SelectionMask="x",IF(INDEX(StdCalcsRefCalcs,$E317,0)&gt;0,INDEX(StdCalcsRefCalcs,$E317,0)),""),1),"")</f>
        <v>2.3333333333333335</v>
      </c>
      <c r="AI317" s="97">
        <f t="array" ref="AI317">IF($AF317,QUARTILE(IF(G1SelectionMask="x",IF(INDEX(StdCalcsRefCalcs,$E317,0)&gt;0,INDEX(StdCalcsRefCalcs,$E317,0)),""),3),"")</f>
        <v>2.916666666666667</v>
      </c>
      <c r="AJ317" s="97">
        <f t="array" ref="AJ317">IF($AF317,MIN(IF(G1SelectionMask="x",IF(INDEX(StdCalcsRefCalcs,$E317,0)&gt;0,INDEX(StdCalcsRefCalcs,$E317,0)),"")),"")</f>
        <v>1.8333333333333333</v>
      </c>
      <c r="AK317" s="97">
        <f t="array" ref="AK317">IF($AF317,MAX(IF(G1SelectionMask="x",IF(INDEX(StdCalcsRefCalcs,$E317,0)&gt;0,INDEX(StdCalcsRefCalcs,$E317,0)),"")),"")</f>
        <v>3.3333333333333335</v>
      </c>
      <c r="AL317" s="97">
        <f t="shared" si="26"/>
        <v>2.6363636363636362</v>
      </c>
      <c r="AM317" s="97">
        <f t="array" ref="AM317">IF($AF317,STDEVA(IF(G1SelectionMask="x",IF(INDEX(StdCalcsRefCalcs,$E317,0)&gt;0,INDEX(StdCalcsRefCalcs,$E317,0)),"")),"")</f>
        <v>0.47620129857832072</v>
      </c>
      <c r="AN317" s="98" t="b">
        <f t="shared" si="175"/>
        <v>1</v>
      </c>
      <c r="AO317" s="98">
        <f t="array" ref="AO317">IF($AN317,MEDIAN(IF(G2SelectionMask="x",IF(INDEX(StdCalcsRefCalcs,$E317,0)&gt;0,INDEX(StdCalcsRefCalcs,$E317,0)),"")),"")</f>
        <v>2.5</v>
      </c>
      <c r="AP317" s="98">
        <f t="array" ref="AP317">IF($AN317,QUARTILE(IF(G2SelectionMask="x",IF(INDEX(StdCalcsRefCalcs,$E317,0)&gt;0,INDEX(StdCalcsRefCalcs,$E317,0)),""),1),"")</f>
        <v>2.3333333333333335</v>
      </c>
      <c r="AQ317" s="98">
        <f t="array" ref="AQ317">IF($AN317,QUARTILE(IF(G2SelectionMask="x",IF(INDEX(StdCalcsRefCalcs,$E317,0)&gt;0,INDEX(StdCalcsRefCalcs,$E317,0)),""),3),"")</f>
        <v>2.916666666666667</v>
      </c>
      <c r="AR317" s="98">
        <f t="array" ref="AR317">IF($AN317,MIN(IF(G2SelectionMask="x",IF(INDEX(StdCalcsRefCalcs,$E317,0)&gt;0,INDEX(StdCalcsRefCalcs,$E317,0)),"")),"")</f>
        <v>2</v>
      </c>
      <c r="AS317" s="98">
        <f t="array" ref="AS317">IF($AN317,MAX(IF(G2SelectionMask="x",IF(INDEX(StdCalcsRefCalcs,$E317,0)&gt;0,INDEX(StdCalcsRefCalcs,$E317,0)),"")),"")</f>
        <v>3.3333333333333335</v>
      </c>
      <c r="AT317" s="98">
        <f t="shared" si="176"/>
        <v>2.6363636363636362</v>
      </c>
      <c r="AU317" s="98">
        <f t="array" ref="AU317">IF($AN317,STDEVA(IF(G2SelectionMask="x",IF(INDEX(StdCalcsRefCalcs,$E317,0)&gt;0,INDEX(StdCalcsRefCalcs,$E317,0)),"")),"")</f>
        <v>0.42699324622672108</v>
      </c>
      <c r="AV317" s="97" t="b">
        <f t="shared" si="177"/>
        <v>0</v>
      </c>
      <c r="AW317" s="97" t="str">
        <f t="array" ref="AW317">IF($AV317,MEDIAN(IF(G3SelectionMask="x",IF(INDEX(StdCalcsRefCalcs,$E317,0)&gt;0,INDEX(StdCalcsRefCalcs,$E317,0)),"")),"")</f>
        <v/>
      </c>
      <c r="AX317" s="97" t="str">
        <f t="array" ref="AX317">IF($AV317,QUARTILE(IF(G3SelectionMask="x",IF(INDEX(StdCalcsRefCalcs,$E317,0)&gt;0,INDEX(StdCalcsRefCalcs,$E317,0)),""),1),"")</f>
        <v/>
      </c>
      <c r="AY317" s="97" t="str">
        <f t="array" ref="AY317">IF($AV317,QUARTILE(IF(G3SelectionMask="x",IF(INDEX(StdCalcsRefCalcs,$E317,0)&gt;0,INDEX(StdCalcsRefCalcs,$E317,0)),""),3),"")</f>
        <v/>
      </c>
      <c r="AZ317" s="97" t="str">
        <f t="array" ref="AZ317">IF($AV317,MIN(IF(G3SelectionMask="x",IF(INDEX(StdCalcsRefCalcs,$E317,0)&gt;0,INDEX(StdCalcsRefCalcs,$E317,0)),"")),"")</f>
        <v/>
      </c>
      <c r="BA317" s="97" t="str">
        <f t="array" ref="BA317">IF($AV317,MAX(IF(G3SelectionMask="x",IF(INDEX(StdCalcsRefCalcs,$E317,0)&gt;0,INDEX(StdCalcsRefCalcs,$E317,0)),"")),"")</f>
        <v/>
      </c>
      <c r="BB317" s="97" t="str">
        <f t="shared" si="178"/>
        <v/>
      </c>
      <c r="BC317" s="97" t="str">
        <f t="array" ref="BC317">IF($AV317,STDEVA(IF(G3SelectionMask="x",IF(INDEX(StdCalcsRefCalcs,$E317,0)&gt;0,INDEX(StdCalcsRefCalcs,$E317,0)),"")),"")</f>
        <v/>
      </c>
      <c r="BD317" s="98" t="b">
        <f t="shared" si="179"/>
        <v>0</v>
      </c>
      <c r="BE317" s="98" t="str">
        <f t="array" ref="BE317">IF($BD317,MEDIAN(IF(G4SelectionMask="x",IF(INDEX(StdCalcsRefCalcs,$E317,0)&gt;0,INDEX(StdCalcsRefCalcs,$E317,0)),"")),"")</f>
        <v/>
      </c>
      <c r="BF317" s="98" t="str">
        <f t="array" ref="BF317">IF($BD317,QUARTILE(IF(G4SelectionMask="x",IF(INDEX(StdCalcsRefCalcs,$E317,0)&gt;0,INDEX(StdCalcsRefCalcs,$E317,0)),""),1),"")</f>
        <v/>
      </c>
      <c r="BG317" s="98" t="str">
        <f t="array" ref="BG317">IF($BD317,QUARTILE(IF(G4SelectionMask="x",IF(INDEX(StdCalcsRefCalcs,$E317,0)&gt;0,INDEX(StdCalcsRefCalcs,$E317,0)),""),3),"")</f>
        <v/>
      </c>
      <c r="BH317" s="98" t="str">
        <f t="array" ref="BH317">IF($BD317,MIN(IF(G4SelectionMask="x",IF(INDEX(StdCalcsRefCalcs,$E317,0)&gt;0,INDEX(StdCalcsRefCalcs,$E317,0)),"")),"")</f>
        <v/>
      </c>
      <c r="BI317" s="98" t="str">
        <f t="array" ref="BI317">IF($BD317,MAX(IF(G4SelectionMask="x",IF(INDEX(StdCalcsRefCalcs,$E317,0)&gt;0,INDEX(StdCalcsRefCalcs,$E317,0)),"")),"")</f>
        <v/>
      </c>
      <c r="BJ317" s="98" t="str">
        <f t="shared" si="180"/>
        <v/>
      </c>
      <c r="BK317" s="98" t="str">
        <f t="array" ref="BK317">IF($BD317,STDEVA(IF(G4SelectionMask="x",IF(INDEX(StdCalcsRefCalcs,$E317,0)&gt;0,INDEX(StdCalcsRefCalcs,$E317,0)),"")),"")</f>
        <v/>
      </c>
      <c r="BL317" s="97" t="b">
        <f t="shared" si="181"/>
        <v>0</v>
      </c>
      <c r="BM317" s="97" t="str">
        <f t="array" ref="BM317">IF($BL317,MEDIAN(IF(G5SelectionMask="x",IF(INDEX(StdCalcsRefCalcs,$E317,0)&gt;0,INDEX(StdCalcsRefCalcs,$E317,0)),"")),"")</f>
        <v/>
      </c>
      <c r="BN317" s="97" t="str">
        <f t="array" ref="BN317">IF($BL317,QUARTILE(IF(G5SelectionMask="x",IF(INDEX(StdCalcsRefCalcs,$E317,0)&gt;0,INDEX(StdCalcsRefCalcs,$E317,0)),""),1),"")</f>
        <v/>
      </c>
      <c r="BO317" s="97" t="str">
        <f t="array" ref="BO317">IF($BL317,QUARTILE(IF(G5SelectionMask="x",IF(INDEX(StdCalcsRefCalcs,$E317,0)&gt;0,INDEX(StdCalcsRefCalcs,$E317,0)),""),3),"")</f>
        <v/>
      </c>
      <c r="BP317" s="97" t="str">
        <f t="array" ref="BP317">IF($BL317,MIN(IF(G5SelectionMask="x",IF(INDEX(StdCalcsRefCalcs,$E317,0)&gt;0,INDEX(StdCalcsRefCalcs,$E317,0)),"")),"")</f>
        <v/>
      </c>
      <c r="BQ317" s="97" t="str">
        <f t="array" ref="BQ317">IF($BL317,MAX(IF(G5SelectionMask="x",IF(INDEX(StdCalcsRefCalcs,$E317,0)&gt;0,INDEX(StdCalcsRefCalcs,$E317,0)),"")),"")</f>
        <v/>
      </c>
      <c r="BR317" s="97" t="str">
        <f t="shared" si="182"/>
        <v/>
      </c>
      <c r="BS317" s="99" t="str">
        <f t="array" ref="BS317">IF($BL317,STDEVA(IF(G5SelectionMask="x",IF(INDEX(StdCalcsRefCalcs,$E317,0)&gt;0,INDEX(StdCalcsRefCalcs,$E317,0)),"")),"")</f>
        <v/>
      </c>
      <c r="BT317" s="110"/>
      <c r="BU317" s="111">
        <f t="shared" ref="BU317:CI320" si="216">IFERROR(IF(COUNTIFS(RawDataSubtopics,$L317,INDEX(RawDataAllData,0,BU$9),"")&lt;=RuleofNPercent*COUNTIFS(RawDataSubtopics,$L317),AVERAGEIF(RawDataSubtopics,$L317,INDEX(RawDataAllData,0,BU$9)),""),"")</f>
        <v>2.1666666666666665</v>
      </c>
      <c r="BV317" s="111">
        <f t="shared" si="216"/>
        <v>2.3333333333333335</v>
      </c>
      <c r="BW317" s="111">
        <f t="shared" si="216"/>
        <v>3.1666666666666665</v>
      </c>
      <c r="BX317" s="111">
        <f t="shared" si="216"/>
        <v>2</v>
      </c>
      <c r="BY317" s="111">
        <f t="shared" si="216"/>
        <v>2.8333333333333335</v>
      </c>
      <c r="BZ317" s="111">
        <f t="shared" si="216"/>
        <v>2.8333333333333335</v>
      </c>
      <c r="CA317" s="111">
        <f t="shared" si="216"/>
        <v>2.8333333333333335</v>
      </c>
      <c r="CB317" s="111">
        <f t="shared" si="216"/>
        <v>2.5</v>
      </c>
      <c r="CC317" s="111">
        <f t="shared" si="216"/>
        <v>3.3333333333333335</v>
      </c>
      <c r="CD317" s="111">
        <f t="shared" si="216"/>
        <v>1.8333333333333333</v>
      </c>
      <c r="CE317" s="111">
        <f t="shared" si="216"/>
        <v>3</v>
      </c>
      <c r="CF317" s="111">
        <f t="shared" si="216"/>
        <v>2.3333333333333335</v>
      </c>
      <c r="CG317" s="111">
        <f t="shared" si="216"/>
        <v>2.1666666666666665</v>
      </c>
      <c r="CH317" s="111">
        <f t="shared" si="216"/>
        <v>2</v>
      </c>
      <c r="CI317" s="111">
        <f t="shared" si="216"/>
        <v>2.5</v>
      </c>
    </row>
    <row r="318" spans="1:87" s="75" customFormat="1" x14ac:dyDescent="0.2">
      <c r="A318" s="74">
        <f t="shared" si="212"/>
        <v>0</v>
      </c>
      <c r="B318" s="209"/>
      <c r="C318" s="194"/>
      <c r="D318" s="203"/>
      <c r="E318" s="72">
        <f t="shared" si="174"/>
        <v>308</v>
      </c>
      <c r="F318" s="75" t="s">
        <v>1790</v>
      </c>
      <c r="G318" s="75" t="s">
        <v>1759</v>
      </c>
      <c r="H318" s="75" t="s">
        <v>75</v>
      </c>
      <c r="J318" s="75" t="s">
        <v>77</v>
      </c>
      <c r="L318" s="75" t="s">
        <v>1759</v>
      </c>
      <c r="P318" s="97">
        <f t="shared" si="183"/>
        <v>2.5714285714285716</v>
      </c>
      <c r="Q318" s="97"/>
      <c r="R318" s="97"/>
      <c r="S318" s="97"/>
      <c r="T318" s="97"/>
      <c r="U318" s="98">
        <f t="shared" si="184"/>
        <v>2.1428571428571428</v>
      </c>
      <c r="V318" s="107">
        <f t="shared" si="185"/>
        <v>2.1428571428571428</v>
      </c>
      <c r="W318" s="107">
        <f t="shared" si="186"/>
        <v>2.7142857142857144</v>
      </c>
      <c r="X318" s="107">
        <f t="shared" si="187"/>
        <v>2.5714285714285716</v>
      </c>
      <c r="Y318" s="107">
        <f t="shared" si="188"/>
        <v>2.4285714285714284</v>
      </c>
      <c r="Z318" s="107">
        <f t="shared" si="189"/>
        <v>2.8571428571428572</v>
      </c>
      <c r="AA318" s="107">
        <f t="shared" si="190"/>
        <v>2.1428571428571428</v>
      </c>
      <c r="AB318" s="107">
        <f t="shared" si="191"/>
        <v>1.7142857142857142</v>
      </c>
      <c r="AC318" s="107">
        <f t="shared" si="192"/>
        <v>2.4285714285714284</v>
      </c>
      <c r="AD318" s="107">
        <f t="shared" si="193"/>
        <v>2.4285714285714284</v>
      </c>
      <c r="AE318" s="107">
        <f t="shared" si="194"/>
        <v>2.8571428571428572</v>
      </c>
      <c r="AF318" s="97" t="b">
        <f t="shared" si="25"/>
        <v>1</v>
      </c>
      <c r="AG318" s="97">
        <f t="array" ref="AG318">IF($AF318,MEDIAN(IF(G1SelectionMask="x",IF(INDEX(StdCalcsRefCalcs,$E318,0)&gt;0,INDEX(StdCalcsRefCalcs,$E318,0)),"")),"")</f>
        <v>2.4285714285714284</v>
      </c>
      <c r="AH318" s="97">
        <f t="array" ref="AH318">IF($AF318,QUARTILE(IF(G1SelectionMask="x",IF(INDEX(StdCalcsRefCalcs,$E318,0)&gt;0,INDEX(StdCalcsRefCalcs,$E318,0)),""),1),"")</f>
        <v>2.1428571428571428</v>
      </c>
      <c r="AI318" s="97">
        <f t="array" ref="AI318">IF($AF318,QUARTILE(IF(G1SelectionMask="x",IF(INDEX(StdCalcsRefCalcs,$E318,0)&gt;0,INDEX(StdCalcsRefCalcs,$E318,0)),""),3),"")</f>
        <v>2.6428571428571432</v>
      </c>
      <c r="AJ318" s="97">
        <f t="array" ref="AJ318">IF($AF318,MIN(IF(G1SelectionMask="x",IF(INDEX(StdCalcsRefCalcs,$E318,0)&gt;0,INDEX(StdCalcsRefCalcs,$E318,0)),"")),"")</f>
        <v>1.7142857142857142</v>
      </c>
      <c r="AK318" s="97">
        <f t="array" ref="AK318">IF($AF318,MAX(IF(G1SelectionMask="x",IF(INDEX(StdCalcsRefCalcs,$E318,0)&gt;0,INDEX(StdCalcsRefCalcs,$E318,0)),"")),"")</f>
        <v>2.8571428571428572</v>
      </c>
      <c r="AL318" s="97">
        <f t="shared" si="26"/>
        <v>2.4025974025974026</v>
      </c>
      <c r="AM318" s="97">
        <f t="array" ref="AM318">IF($AF318,STDEVA(IF(G1SelectionMask="x",IF(INDEX(StdCalcsRefCalcs,$E318,0)&gt;0,INDEX(StdCalcsRefCalcs,$E318,0)),"")),"")</f>
        <v>0.34886510941051269</v>
      </c>
      <c r="AN318" s="98" t="b">
        <f t="shared" si="175"/>
        <v>1</v>
      </c>
      <c r="AO318" s="98">
        <f t="array" ref="AO318">IF($AN318,MEDIAN(IF(G2SelectionMask="x",IF(INDEX(StdCalcsRefCalcs,$E318,0)&gt;0,INDEX(StdCalcsRefCalcs,$E318,0)),"")),"")</f>
        <v>2.4285714285714284</v>
      </c>
      <c r="AP318" s="98">
        <f t="array" ref="AP318">IF($AN318,QUARTILE(IF(G2SelectionMask="x",IF(INDEX(StdCalcsRefCalcs,$E318,0)&gt;0,INDEX(StdCalcsRefCalcs,$E318,0)),""),1),"")</f>
        <v>2.1428571428571428</v>
      </c>
      <c r="AQ318" s="98">
        <f t="array" ref="AQ318">IF($AN318,QUARTILE(IF(G2SelectionMask="x",IF(INDEX(StdCalcsRefCalcs,$E318,0)&gt;0,INDEX(StdCalcsRefCalcs,$E318,0)),""),3),"")</f>
        <v>2.7857142857142856</v>
      </c>
      <c r="AR318" s="98">
        <f t="array" ref="AR318">IF($AN318,MIN(IF(G2SelectionMask="x",IF(INDEX(StdCalcsRefCalcs,$E318,0)&gt;0,INDEX(StdCalcsRefCalcs,$E318,0)),"")),"")</f>
        <v>1.7142857142857142</v>
      </c>
      <c r="AS318" s="98">
        <f t="array" ref="AS318">IF($AN318,MAX(IF(G2SelectionMask="x",IF(INDEX(StdCalcsRefCalcs,$E318,0)&gt;0,INDEX(StdCalcsRefCalcs,$E318,0)),"")),"")</f>
        <v>3.2857142857142856</v>
      </c>
      <c r="AT318" s="98">
        <f t="shared" si="176"/>
        <v>2.4935064935064934</v>
      </c>
      <c r="AU318" s="98">
        <f t="array" ref="AU318">IF($AN318,STDEVA(IF(G2SelectionMask="x",IF(INDEX(StdCalcsRefCalcs,$E318,0)&gt;0,INDEX(StdCalcsRefCalcs,$E318,0)),"")),"")</f>
        <v>0.4533937171032697</v>
      </c>
      <c r="AV318" s="97" t="b">
        <f t="shared" si="177"/>
        <v>0</v>
      </c>
      <c r="AW318" s="97" t="str">
        <f t="array" ref="AW318">IF($AV318,MEDIAN(IF(G3SelectionMask="x",IF(INDEX(StdCalcsRefCalcs,$E318,0)&gt;0,INDEX(StdCalcsRefCalcs,$E318,0)),"")),"")</f>
        <v/>
      </c>
      <c r="AX318" s="97" t="str">
        <f t="array" ref="AX318">IF($AV318,QUARTILE(IF(G3SelectionMask="x",IF(INDEX(StdCalcsRefCalcs,$E318,0)&gt;0,INDEX(StdCalcsRefCalcs,$E318,0)),""),1),"")</f>
        <v/>
      </c>
      <c r="AY318" s="97" t="str">
        <f t="array" ref="AY318">IF($AV318,QUARTILE(IF(G3SelectionMask="x",IF(INDEX(StdCalcsRefCalcs,$E318,0)&gt;0,INDEX(StdCalcsRefCalcs,$E318,0)),""),3),"")</f>
        <v/>
      </c>
      <c r="AZ318" s="97" t="str">
        <f t="array" ref="AZ318">IF($AV318,MIN(IF(G3SelectionMask="x",IF(INDEX(StdCalcsRefCalcs,$E318,0)&gt;0,INDEX(StdCalcsRefCalcs,$E318,0)),"")),"")</f>
        <v/>
      </c>
      <c r="BA318" s="97" t="str">
        <f t="array" ref="BA318">IF($AV318,MAX(IF(G3SelectionMask="x",IF(INDEX(StdCalcsRefCalcs,$E318,0)&gt;0,INDEX(StdCalcsRefCalcs,$E318,0)),"")),"")</f>
        <v/>
      </c>
      <c r="BB318" s="97" t="str">
        <f t="shared" si="178"/>
        <v/>
      </c>
      <c r="BC318" s="97" t="str">
        <f t="array" ref="BC318">IF($AV318,STDEVA(IF(G3SelectionMask="x",IF(INDEX(StdCalcsRefCalcs,$E318,0)&gt;0,INDEX(StdCalcsRefCalcs,$E318,0)),"")),"")</f>
        <v/>
      </c>
      <c r="BD318" s="98" t="b">
        <f t="shared" si="179"/>
        <v>0</v>
      </c>
      <c r="BE318" s="98" t="str">
        <f t="array" ref="BE318">IF($BD318,MEDIAN(IF(G4SelectionMask="x",IF(INDEX(StdCalcsRefCalcs,$E318,0)&gt;0,INDEX(StdCalcsRefCalcs,$E318,0)),"")),"")</f>
        <v/>
      </c>
      <c r="BF318" s="98" t="str">
        <f t="array" ref="BF318">IF($BD318,QUARTILE(IF(G4SelectionMask="x",IF(INDEX(StdCalcsRefCalcs,$E318,0)&gt;0,INDEX(StdCalcsRefCalcs,$E318,0)),""),1),"")</f>
        <v/>
      </c>
      <c r="BG318" s="98" t="str">
        <f t="array" ref="BG318">IF($BD318,QUARTILE(IF(G4SelectionMask="x",IF(INDEX(StdCalcsRefCalcs,$E318,0)&gt;0,INDEX(StdCalcsRefCalcs,$E318,0)),""),3),"")</f>
        <v/>
      </c>
      <c r="BH318" s="98" t="str">
        <f t="array" ref="BH318">IF($BD318,MIN(IF(G4SelectionMask="x",IF(INDEX(StdCalcsRefCalcs,$E318,0)&gt;0,INDEX(StdCalcsRefCalcs,$E318,0)),"")),"")</f>
        <v/>
      </c>
      <c r="BI318" s="98" t="str">
        <f t="array" ref="BI318">IF($BD318,MAX(IF(G4SelectionMask="x",IF(INDEX(StdCalcsRefCalcs,$E318,0)&gt;0,INDEX(StdCalcsRefCalcs,$E318,0)),"")),"")</f>
        <v/>
      </c>
      <c r="BJ318" s="98" t="str">
        <f t="shared" si="180"/>
        <v/>
      </c>
      <c r="BK318" s="98" t="str">
        <f t="array" ref="BK318">IF($BD318,STDEVA(IF(G4SelectionMask="x",IF(INDEX(StdCalcsRefCalcs,$E318,0)&gt;0,INDEX(StdCalcsRefCalcs,$E318,0)),"")),"")</f>
        <v/>
      </c>
      <c r="BL318" s="97" t="b">
        <f t="shared" si="181"/>
        <v>0</v>
      </c>
      <c r="BM318" s="97" t="str">
        <f t="array" ref="BM318">IF($BL318,MEDIAN(IF(G5SelectionMask="x",IF(INDEX(StdCalcsRefCalcs,$E318,0)&gt;0,INDEX(StdCalcsRefCalcs,$E318,0)),"")),"")</f>
        <v/>
      </c>
      <c r="BN318" s="97" t="str">
        <f t="array" ref="BN318">IF($BL318,QUARTILE(IF(G5SelectionMask="x",IF(INDEX(StdCalcsRefCalcs,$E318,0)&gt;0,INDEX(StdCalcsRefCalcs,$E318,0)),""),1),"")</f>
        <v/>
      </c>
      <c r="BO318" s="97" t="str">
        <f t="array" ref="BO318">IF($BL318,QUARTILE(IF(G5SelectionMask="x",IF(INDEX(StdCalcsRefCalcs,$E318,0)&gt;0,INDEX(StdCalcsRefCalcs,$E318,0)),""),3),"")</f>
        <v/>
      </c>
      <c r="BP318" s="97" t="str">
        <f t="array" ref="BP318">IF($BL318,MIN(IF(G5SelectionMask="x",IF(INDEX(StdCalcsRefCalcs,$E318,0)&gt;0,INDEX(StdCalcsRefCalcs,$E318,0)),"")),"")</f>
        <v/>
      </c>
      <c r="BQ318" s="97" t="str">
        <f t="array" ref="BQ318">IF($BL318,MAX(IF(G5SelectionMask="x",IF(INDEX(StdCalcsRefCalcs,$E318,0)&gt;0,INDEX(StdCalcsRefCalcs,$E318,0)),"")),"")</f>
        <v/>
      </c>
      <c r="BR318" s="97" t="str">
        <f t="shared" si="182"/>
        <v/>
      </c>
      <c r="BS318" s="99" t="str">
        <f t="array" ref="BS318">IF($BL318,STDEVA(IF(G5SelectionMask="x",IF(INDEX(StdCalcsRefCalcs,$E318,0)&gt;0,INDEX(StdCalcsRefCalcs,$E318,0)),"")),"")</f>
        <v/>
      </c>
      <c r="BT318" s="110"/>
      <c r="BU318" s="111">
        <f t="shared" si="216"/>
        <v>2.5714285714285716</v>
      </c>
      <c r="BV318" s="111">
        <f t="shared" si="216"/>
        <v>2.1428571428571428</v>
      </c>
      <c r="BW318" s="111">
        <f t="shared" si="216"/>
        <v>2.1428571428571428</v>
      </c>
      <c r="BX318" s="111">
        <f t="shared" si="216"/>
        <v>2.7142857142857144</v>
      </c>
      <c r="BY318" s="111">
        <f t="shared" si="216"/>
        <v>2.5714285714285716</v>
      </c>
      <c r="BZ318" s="111">
        <f t="shared" si="216"/>
        <v>2.4285714285714284</v>
      </c>
      <c r="CA318" s="111">
        <f t="shared" si="216"/>
        <v>2.8571428571428572</v>
      </c>
      <c r="CB318" s="111">
        <f t="shared" si="216"/>
        <v>2.1428571428571428</v>
      </c>
      <c r="CC318" s="111">
        <f t="shared" si="216"/>
        <v>1.7142857142857142</v>
      </c>
      <c r="CD318" s="111">
        <f t="shared" si="216"/>
        <v>2.4285714285714284</v>
      </c>
      <c r="CE318" s="111">
        <f t="shared" si="216"/>
        <v>2.4285714285714284</v>
      </c>
      <c r="CF318" s="111">
        <f t="shared" si="216"/>
        <v>2.8571428571428572</v>
      </c>
      <c r="CG318" s="111">
        <f t="shared" si="216"/>
        <v>3</v>
      </c>
      <c r="CH318" s="111">
        <f t="shared" si="216"/>
        <v>2.7142857142857144</v>
      </c>
      <c r="CI318" s="111">
        <f t="shared" si="216"/>
        <v>3.2857142857142856</v>
      </c>
    </row>
    <row r="319" spans="1:87" s="75" customFormat="1" x14ac:dyDescent="0.2">
      <c r="A319" s="74">
        <f t="shared" si="212"/>
        <v>0</v>
      </c>
      <c r="B319" s="209"/>
      <c r="C319" s="194"/>
      <c r="D319" s="203"/>
      <c r="E319" s="72">
        <f t="shared" si="174"/>
        <v>309</v>
      </c>
      <c r="F319" s="75" t="s">
        <v>1791</v>
      </c>
      <c r="G319" s="75" t="s">
        <v>1758</v>
      </c>
      <c r="H319" s="75" t="s">
        <v>75</v>
      </c>
      <c r="J319" s="75" t="s">
        <v>77</v>
      </c>
      <c r="L319" s="75" t="s">
        <v>1758</v>
      </c>
      <c r="P319" s="97">
        <f t="shared" si="183"/>
        <v>1.8</v>
      </c>
      <c r="Q319" s="97"/>
      <c r="R319" s="97"/>
      <c r="S319" s="97"/>
      <c r="T319" s="97"/>
      <c r="U319" s="98">
        <f t="shared" si="184"/>
        <v>2.6</v>
      </c>
      <c r="V319" s="107">
        <f t="shared" si="185"/>
        <v>1.8</v>
      </c>
      <c r="W319" s="107">
        <f t="shared" si="186"/>
        <v>3</v>
      </c>
      <c r="X319" s="107">
        <f t="shared" si="187"/>
        <v>2.6</v>
      </c>
      <c r="Y319" s="107">
        <f t="shared" si="188"/>
        <v>2.2000000000000002</v>
      </c>
      <c r="Z319" s="107">
        <f t="shared" si="189"/>
        <v>2.4</v>
      </c>
      <c r="AA319" s="107">
        <f t="shared" si="190"/>
        <v>2.6</v>
      </c>
      <c r="AB319" s="107">
        <f t="shared" si="191"/>
        <v>2.2000000000000002</v>
      </c>
      <c r="AC319" s="107">
        <f t="shared" si="192"/>
        <v>1.8</v>
      </c>
      <c r="AD319" s="107">
        <f t="shared" si="193"/>
        <v>2</v>
      </c>
      <c r="AE319" s="107">
        <f t="shared" si="194"/>
        <v>2.8</v>
      </c>
      <c r="AF319" s="97" t="b">
        <f t="shared" si="25"/>
        <v>1</v>
      </c>
      <c r="AG319" s="97">
        <f t="array" ref="AG319">IF($AF319,MEDIAN(IF(G1SelectionMask="x",IF(INDEX(StdCalcsRefCalcs,$E319,0)&gt;0,INDEX(StdCalcsRefCalcs,$E319,0)),"")),"")</f>
        <v>2.4</v>
      </c>
      <c r="AH319" s="97">
        <f t="array" ref="AH319">IF($AF319,QUARTILE(IF(G1SelectionMask="x",IF(INDEX(StdCalcsRefCalcs,$E319,0)&gt;0,INDEX(StdCalcsRefCalcs,$E319,0)),""),1),"")</f>
        <v>2.1</v>
      </c>
      <c r="AI319" s="97">
        <f t="array" ref="AI319">IF($AF319,QUARTILE(IF(G1SelectionMask="x",IF(INDEX(StdCalcsRefCalcs,$E319,0)&gt;0,INDEX(StdCalcsRefCalcs,$E319,0)),""),3),"")</f>
        <v>2.6</v>
      </c>
      <c r="AJ319" s="97">
        <f t="array" ref="AJ319">IF($AF319,MIN(IF(G1SelectionMask="x",IF(INDEX(StdCalcsRefCalcs,$E319,0)&gt;0,INDEX(StdCalcsRefCalcs,$E319,0)),"")),"")</f>
        <v>1.8</v>
      </c>
      <c r="AK319" s="97">
        <f t="array" ref="AK319">IF($AF319,MAX(IF(G1SelectionMask="x",IF(INDEX(StdCalcsRefCalcs,$E319,0)&gt;0,INDEX(StdCalcsRefCalcs,$E319,0)),"")),"")</f>
        <v>3</v>
      </c>
      <c r="AL319" s="97">
        <f t="shared" si="26"/>
        <v>2.3636363636363638</v>
      </c>
      <c r="AM319" s="97">
        <f t="array" ref="AM319">IF($AF319,STDEVA(IF(G1SelectionMask="x",IF(INDEX(StdCalcsRefCalcs,$E319,0)&gt;0,INDEX(StdCalcsRefCalcs,$E319,0)),"")),"")</f>
        <v>0.39817766706013863</v>
      </c>
      <c r="AN319" s="98" t="b">
        <f t="shared" si="175"/>
        <v>1</v>
      </c>
      <c r="AO319" s="98">
        <f t="array" ref="AO319">IF($AN319,MEDIAN(IF(G2SelectionMask="x",IF(INDEX(StdCalcsRefCalcs,$E319,0)&gt;0,INDEX(StdCalcsRefCalcs,$E319,0)),"")),"")</f>
        <v>2.4</v>
      </c>
      <c r="AP319" s="98">
        <f t="array" ref="AP319">IF($AN319,QUARTILE(IF(G2SelectionMask="x",IF(INDEX(StdCalcsRefCalcs,$E319,0)&gt;0,INDEX(StdCalcsRefCalcs,$E319,0)),""),1),"")</f>
        <v>2.2000000000000002</v>
      </c>
      <c r="AQ319" s="98">
        <f t="array" ref="AQ319">IF($AN319,QUARTILE(IF(G2SelectionMask="x",IF(INDEX(StdCalcsRefCalcs,$E319,0)&gt;0,INDEX(StdCalcsRefCalcs,$E319,0)),""),3),"")</f>
        <v>2.6</v>
      </c>
      <c r="AR319" s="98">
        <f t="array" ref="AR319">IF($AN319,MIN(IF(G2SelectionMask="x",IF(INDEX(StdCalcsRefCalcs,$E319,0)&gt;0,INDEX(StdCalcsRefCalcs,$E319,0)),"")),"")</f>
        <v>1.8</v>
      </c>
      <c r="AS319" s="98">
        <f t="array" ref="AS319">IF($AN319,MAX(IF(G2SelectionMask="x",IF(INDEX(StdCalcsRefCalcs,$E319,0)&gt;0,INDEX(StdCalcsRefCalcs,$E319,0)),"")),"")</f>
        <v>2.8</v>
      </c>
      <c r="AT319" s="98">
        <f t="shared" si="176"/>
        <v>2.3636363636363638</v>
      </c>
      <c r="AU319" s="98">
        <f t="array" ref="AU319">IF($AN319,STDEVA(IF(G2SelectionMask="x",IF(INDEX(StdCalcsRefCalcs,$E319,0)&gt;0,INDEX(StdCalcsRefCalcs,$E319,0)),"")),"")</f>
        <v>0.30748244591432294</v>
      </c>
      <c r="AV319" s="97" t="b">
        <f t="shared" si="177"/>
        <v>0</v>
      </c>
      <c r="AW319" s="97" t="str">
        <f t="array" ref="AW319">IF($AV319,MEDIAN(IF(G3SelectionMask="x",IF(INDEX(StdCalcsRefCalcs,$E319,0)&gt;0,INDEX(StdCalcsRefCalcs,$E319,0)),"")),"")</f>
        <v/>
      </c>
      <c r="AX319" s="97" t="str">
        <f t="array" ref="AX319">IF($AV319,QUARTILE(IF(G3SelectionMask="x",IF(INDEX(StdCalcsRefCalcs,$E319,0)&gt;0,INDEX(StdCalcsRefCalcs,$E319,0)),""),1),"")</f>
        <v/>
      </c>
      <c r="AY319" s="97" t="str">
        <f t="array" ref="AY319">IF($AV319,QUARTILE(IF(G3SelectionMask="x",IF(INDEX(StdCalcsRefCalcs,$E319,0)&gt;0,INDEX(StdCalcsRefCalcs,$E319,0)),""),3),"")</f>
        <v/>
      </c>
      <c r="AZ319" s="97" t="str">
        <f t="array" ref="AZ319">IF($AV319,MIN(IF(G3SelectionMask="x",IF(INDEX(StdCalcsRefCalcs,$E319,0)&gt;0,INDEX(StdCalcsRefCalcs,$E319,0)),"")),"")</f>
        <v/>
      </c>
      <c r="BA319" s="97" t="str">
        <f t="array" ref="BA319">IF($AV319,MAX(IF(G3SelectionMask="x",IF(INDEX(StdCalcsRefCalcs,$E319,0)&gt;0,INDEX(StdCalcsRefCalcs,$E319,0)),"")),"")</f>
        <v/>
      </c>
      <c r="BB319" s="97" t="str">
        <f t="shared" si="178"/>
        <v/>
      </c>
      <c r="BC319" s="97" t="str">
        <f t="array" ref="BC319">IF($AV319,STDEVA(IF(G3SelectionMask="x",IF(INDEX(StdCalcsRefCalcs,$E319,0)&gt;0,INDEX(StdCalcsRefCalcs,$E319,0)),"")),"")</f>
        <v/>
      </c>
      <c r="BD319" s="98" t="b">
        <f t="shared" si="179"/>
        <v>0</v>
      </c>
      <c r="BE319" s="98" t="str">
        <f t="array" ref="BE319">IF($BD319,MEDIAN(IF(G4SelectionMask="x",IF(INDEX(StdCalcsRefCalcs,$E319,0)&gt;0,INDEX(StdCalcsRefCalcs,$E319,0)),"")),"")</f>
        <v/>
      </c>
      <c r="BF319" s="98" t="str">
        <f t="array" ref="BF319">IF($BD319,QUARTILE(IF(G4SelectionMask="x",IF(INDEX(StdCalcsRefCalcs,$E319,0)&gt;0,INDEX(StdCalcsRefCalcs,$E319,0)),""),1),"")</f>
        <v/>
      </c>
      <c r="BG319" s="98" t="str">
        <f t="array" ref="BG319">IF($BD319,QUARTILE(IF(G4SelectionMask="x",IF(INDEX(StdCalcsRefCalcs,$E319,0)&gt;0,INDEX(StdCalcsRefCalcs,$E319,0)),""),3),"")</f>
        <v/>
      </c>
      <c r="BH319" s="98" t="str">
        <f t="array" ref="BH319">IF($BD319,MIN(IF(G4SelectionMask="x",IF(INDEX(StdCalcsRefCalcs,$E319,0)&gt;0,INDEX(StdCalcsRefCalcs,$E319,0)),"")),"")</f>
        <v/>
      </c>
      <c r="BI319" s="98" t="str">
        <f t="array" ref="BI319">IF($BD319,MAX(IF(G4SelectionMask="x",IF(INDEX(StdCalcsRefCalcs,$E319,0)&gt;0,INDEX(StdCalcsRefCalcs,$E319,0)),"")),"")</f>
        <v/>
      </c>
      <c r="BJ319" s="98" t="str">
        <f t="shared" si="180"/>
        <v/>
      </c>
      <c r="BK319" s="98" t="str">
        <f t="array" ref="BK319">IF($BD319,STDEVA(IF(G4SelectionMask="x",IF(INDEX(StdCalcsRefCalcs,$E319,0)&gt;0,INDEX(StdCalcsRefCalcs,$E319,0)),"")),"")</f>
        <v/>
      </c>
      <c r="BL319" s="97" t="b">
        <f t="shared" si="181"/>
        <v>0</v>
      </c>
      <c r="BM319" s="97" t="str">
        <f t="array" ref="BM319">IF($BL319,MEDIAN(IF(G5SelectionMask="x",IF(INDEX(StdCalcsRefCalcs,$E319,0)&gt;0,INDEX(StdCalcsRefCalcs,$E319,0)),"")),"")</f>
        <v/>
      </c>
      <c r="BN319" s="97" t="str">
        <f t="array" ref="BN319">IF($BL319,QUARTILE(IF(G5SelectionMask="x",IF(INDEX(StdCalcsRefCalcs,$E319,0)&gt;0,INDEX(StdCalcsRefCalcs,$E319,0)),""),1),"")</f>
        <v/>
      </c>
      <c r="BO319" s="97" t="str">
        <f t="array" ref="BO319">IF($BL319,QUARTILE(IF(G5SelectionMask="x",IF(INDEX(StdCalcsRefCalcs,$E319,0)&gt;0,INDEX(StdCalcsRefCalcs,$E319,0)),""),3),"")</f>
        <v/>
      </c>
      <c r="BP319" s="97" t="str">
        <f t="array" ref="BP319">IF($BL319,MIN(IF(G5SelectionMask="x",IF(INDEX(StdCalcsRefCalcs,$E319,0)&gt;0,INDEX(StdCalcsRefCalcs,$E319,0)),"")),"")</f>
        <v/>
      </c>
      <c r="BQ319" s="97" t="str">
        <f t="array" ref="BQ319">IF($BL319,MAX(IF(G5SelectionMask="x",IF(INDEX(StdCalcsRefCalcs,$E319,0)&gt;0,INDEX(StdCalcsRefCalcs,$E319,0)),"")),"")</f>
        <v/>
      </c>
      <c r="BR319" s="97" t="str">
        <f t="shared" si="182"/>
        <v/>
      </c>
      <c r="BS319" s="99" t="str">
        <f t="array" ref="BS319">IF($BL319,STDEVA(IF(G5SelectionMask="x",IF(INDEX(StdCalcsRefCalcs,$E319,0)&gt;0,INDEX(StdCalcsRefCalcs,$E319,0)),"")),"")</f>
        <v/>
      </c>
      <c r="BT319" s="110"/>
      <c r="BU319" s="111">
        <f t="shared" si="216"/>
        <v>1.8</v>
      </c>
      <c r="BV319" s="111">
        <f t="shared" si="216"/>
        <v>2.6</v>
      </c>
      <c r="BW319" s="111">
        <f t="shared" si="216"/>
        <v>1.8</v>
      </c>
      <c r="BX319" s="111">
        <f t="shared" si="216"/>
        <v>3</v>
      </c>
      <c r="BY319" s="111">
        <f t="shared" si="216"/>
        <v>2.6</v>
      </c>
      <c r="BZ319" s="111">
        <f t="shared" si="216"/>
        <v>2.2000000000000002</v>
      </c>
      <c r="CA319" s="111">
        <f t="shared" si="216"/>
        <v>2.4</v>
      </c>
      <c r="CB319" s="111">
        <f t="shared" si="216"/>
        <v>2.6</v>
      </c>
      <c r="CC319" s="111">
        <f t="shared" si="216"/>
        <v>2.2000000000000002</v>
      </c>
      <c r="CD319" s="111">
        <f t="shared" si="216"/>
        <v>1.8</v>
      </c>
      <c r="CE319" s="111">
        <f t="shared" si="216"/>
        <v>2</v>
      </c>
      <c r="CF319" s="111">
        <f t="shared" si="216"/>
        <v>2.8</v>
      </c>
      <c r="CG319" s="111">
        <f t="shared" si="216"/>
        <v>2.6</v>
      </c>
      <c r="CH319" s="111">
        <f t="shared" si="216"/>
        <v>2.2000000000000002</v>
      </c>
      <c r="CI319" s="111">
        <f t="shared" si="216"/>
        <v>2.4</v>
      </c>
    </row>
    <row r="320" spans="1:87" s="75" customFormat="1" ht="13.5" thickBot="1" x14ac:dyDescent="0.25">
      <c r="A320" s="74">
        <f t="shared" si="212"/>
        <v>0</v>
      </c>
      <c r="B320" s="209"/>
      <c r="C320" s="194"/>
      <c r="D320" s="203"/>
      <c r="E320" s="72">
        <f t="shared" si="174"/>
        <v>310</v>
      </c>
      <c r="F320" s="75" t="s">
        <v>1792</v>
      </c>
      <c r="G320" s="75" t="s">
        <v>1757</v>
      </c>
      <c r="H320" s="75" t="s">
        <v>75</v>
      </c>
      <c r="J320" s="75" t="s">
        <v>77</v>
      </c>
      <c r="L320" s="75" t="s">
        <v>1757</v>
      </c>
      <c r="P320" s="97">
        <f t="shared" si="183"/>
        <v>2</v>
      </c>
      <c r="Q320" s="97"/>
      <c r="R320" s="97"/>
      <c r="S320" s="97"/>
      <c r="T320" s="97"/>
      <c r="U320" s="98">
        <f t="shared" si="184"/>
        <v>2.25</v>
      </c>
      <c r="V320" s="107">
        <f t="shared" si="185"/>
        <v>3.25</v>
      </c>
      <c r="W320" s="107">
        <f t="shared" si="186"/>
        <v>3</v>
      </c>
      <c r="X320" s="107">
        <f t="shared" si="187"/>
        <v>1.75</v>
      </c>
      <c r="Y320" s="107">
        <f t="shared" si="188"/>
        <v>2.75</v>
      </c>
      <c r="Z320" s="107">
        <f t="shared" si="189"/>
        <v>1.5</v>
      </c>
      <c r="AA320" s="107">
        <f t="shared" si="190"/>
        <v>3</v>
      </c>
      <c r="AB320" s="107">
        <f t="shared" si="191"/>
        <v>2.25</v>
      </c>
      <c r="AC320" s="107">
        <f t="shared" si="192"/>
        <v>2.5</v>
      </c>
      <c r="AD320" s="107">
        <f t="shared" si="193"/>
        <v>2.75</v>
      </c>
      <c r="AE320" s="107">
        <f t="shared" si="194"/>
        <v>2.5</v>
      </c>
      <c r="AF320" s="97" t="b">
        <f t="shared" si="25"/>
        <v>1</v>
      </c>
      <c r="AG320" s="97">
        <f t="array" ref="AG320">IF($AF320,MEDIAN(IF(G1SelectionMask="x",IF(INDEX(StdCalcsRefCalcs,$E320,0)&gt;0,INDEX(StdCalcsRefCalcs,$E320,0)),"")),"")</f>
        <v>2.5</v>
      </c>
      <c r="AH320" s="97">
        <f t="array" ref="AH320">IF($AF320,QUARTILE(IF(G1SelectionMask="x",IF(INDEX(StdCalcsRefCalcs,$E320,0)&gt;0,INDEX(StdCalcsRefCalcs,$E320,0)),""),1),"")</f>
        <v>2.25</v>
      </c>
      <c r="AI320" s="97">
        <f t="array" ref="AI320">IF($AF320,QUARTILE(IF(G1SelectionMask="x",IF(INDEX(StdCalcsRefCalcs,$E320,0)&gt;0,INDEX(StdCalcsRefCalcs,$E320,0)),""),3),"")</f>
        <v>2.875</v>
      </c>
      <c r="AJ320" s="97">
        <f t="array" ref="AJ320">IF($AF320,MIN(IF(G1SelectionMask="x",IF(INDEX(StdCalcsRefCalcs,$E320,0)&gt;0,INDEX(StdCalcsRefCalcs,$E320,0)),"")),"")</f>
        <v>1.5</v>
      </c>
      <c r="AK320" s="97">
        <f t="array" ref="AK320">IF($AF320,MAX(IF(G1SelectionMask="x",IF(INDEX(StdCalcsRefCalcs,$E320,0)&gt;0,INDEX(StdCalcsRefCalcs,$E320,0)),"")),"")</f>
        <v>3.25</v>
      </c>
      <c r="AL320" s="97">
        <f t="shared" si="26"/>
        <v>2.5</v>
      </c>
      <c r="AM320" s="97">
        <f t="array" ref="AM320">IF($AF320,STDEVA(IF(G1SelectionMask="x",IF(INDEX(StdCalcsRefCalcs,$E320,0)&gt;0,INDEX(StdCalcsRefCalcs,$E320,0)),"")),"")</f>
        <v>0.53619026473818043</v>
      </c>
      <c r="AN320" s="98" t="b">
        <f t="shared" si="175"/>
        <v>1</v>
      </c>
      <c r="AO320" s="98">
        <f t="array" ref="AO320">IF($AN320,MEDIAN(IF(G2SelectionMask="x",IF(INDEX(StdCalcsRefCalcs,$E320,0)&gt;0,INDEX(StdCalcsRefCalcs,$E320,0)),"")),"")</f>
        <v>2.75</v>
      </c>
      <c r="AP320" s="98">
        <f t="array" ref="AP320">IF($AN320,QUARTILE(IF(G2SelectionMask="x",IF(INDEX(StdCalcsRefCalcs,$E320,0)&gt;0,INDEX(StdCalcsRefCalcs,$E320,0)),""),1),"")</f>
        <v>2.375</v>
      </c>
      <c r="AQ320" s="98">
        <f t="array" ref="AQ320">IF($AN320,QUARTILE(IF(G2SelectionMask="x",IF(INDEX(StdCalcsRefCalcs,$E320,0)&gt;0,INDEX(StdCalcsRefCalcs,$E320,0)),""),3),"")</f>
        <v>3.125</v>
      </c>
      <c r="AR320" s="98">
        <f t="array" ref="AR320">IF($AN320,MIN(IF(G2SelectionMask="x",IF(INDEX(StdCalcsRefCalcs,$E320,0)&gt;0,INDEX(StdCalcsRefCalcs,$E320,0)),"")),"")</f>
        <v>1.75</v>
      </c>
      <c r="AS320" s="98">
        <f t="array" ref="AS320">IF($AN320,MAX(IF(G2SelectionMask="x",IF(INDEX(StdCalcsRefCalcs,$E320,0)&gt;0,INDEX(StdCalcsRefCalcs,$E320,0)),"")),"")</f>
        <v>3.25</v>
      </c>
      <c r="AT320" s="98">
        <f t="shared" si="176"/>
        <v>2.6818181818181817</v>
      </c>
      <c r="AU320" s="98">
        <f t="array" ref="AU320">IF($AN320,STDEVA(IF(G2SelectionMask="x",IF(INDEX(StdCalcsRefCalcs,$E320,0)&gt;0,INDEX(StdCalcsRefCalcs,$E320,0)),"")),"")</f>
        <v>0.48850421045919762</v>
      </c>
      <c r="AV320" s="97" t="b">
        <f t="shared" si="177"/>
        <v>0</v>
      </c>
      <c r="AW320" s="97" t="str">
        <f t="array" ref="AW320">IF($AV320,MEDIAN(IF(G3SelectionMask="x",IF(INDEX(StdCalcsRefCalcs,$E320,0)&gt;0,INDEX(StdCalcsRefCalcs,$E320,0)),"")),"")</f>
        <v/>
      </c>
      <c r="AX320" s="97" t="str">
        <f t="array" ref="AX320">IF($AV320,QUARTILE(IF(G3SelectionMask="x",IF(INDEX(StdCalcsRefCalcs,$E320,0)&gt;0,INDEX(StdCalcsRefCalcs,$E320,0)),""),1),"")</f>
        <v/>
      </c>
      <c r="AY320" s="97" t="str">
        <f t="array" ref="AY320">IF($AV320,QUARTILE(IF(G3SelectionMask="x",IF(INDEX(StdCalcsRefCalcs,$E320,0)&gt;0,INDEX(StdCalcsRefCalcs,$E320,0)),""),3),"")</f>
        <v/>
      </c>
      <c r="AZ320" s="97" t="str">
        <f t="array" ref="AZ320">IF($AV320,MIN(IF(G3SelectionMask="x",IF(INDEX(StdCalcsRefCalcs,$E320,0)&gt;0,INDEX(StdCalcsRefCalcs,$E320,0)),"")),"")</f>
        <v/>
      </c>
      <c r="BA320" s="97" t="str">
        <f t="array" ref="BA320">IF($AV320,MAX(IF(G3SelectionMask="x",IF(INDEX(StdCalcsRefCalcs,$E320,0)&gt;0,INDEX(StdCalcsRefCalcs,$E320,0)),"")),"")</f>
        <v/>
      </c>
      <c r="BB320" s="97" t="str">
        <f t="shared" si="178"/>
        <v/>
      </c>
      <c r="BC320" s="97" t="str">
        <f t="array" ref="BC320">IF($AV320,STDEVA(IF(G3SelectionMask="x",IF(INDEX(StdCalcsRefCalcs,$E320,0)&gt;0,INDEX(StdCalcsRefCalcs,$E320,0)),"")),"")</f>
        <v/>
      </c>
      <c r="BD320" s="98" t="b">
        <f t="shared" si="179"/>
        <v>0</v>
      </c>
      <c r="BE320" s="98" t="str">
        <f t="array" ref="BE320">IF($BD320,MEDIAN(IF(G4SelectionMask="x",IF(INDEX(StdCalcsRefCalcs,$E320,0)&gt;0,INDEX(StdCalcsRefCalcs,$E320,0)),"")),"")</f>
        <v/>
      </c>
      <c r="BF320" s="98" t="str">
        <f t="array" ref="BF320">IF($BD320,QUARTILE(IF(G4SelectionMask="x",IF(INDEX(StdCalcsRefCalcs,$E320,0)&gt;0,INDEX(StdCalcsRefCalcs,$E320,0)),""),1),"")</f>
        <v/>
      </c>
      <c r="BG320" s="98" t="str">
        <f t="array" ref="BG320">IF($BD320,QUARTILE(IF(G4SelectionMask="x",IF(INDEX(StdCalcsRefCalcs,$E320,0)&gt;0,INDEX(StdCalcsRefCalcs,$E320,0)),""),3),"")</f>
        <v/>
      </c>
      <c r="BH320" s="98" t="str">
        <f t="array" ref="BH320">IF($BD320,MIN(IF(G4SelectionMask="x",IF(INDEX(StdCalcsRefCalcs,$E320,0)&gt;0,INDEX(StdCalcsRefCalcs,$E320,0)),"")),"")</f>
        <v/>
      </c>
      <c r="BI320" s="98" t="str">
        <f t="array" ref="BI320">IF($BD320,MAX(IF(G4SelectionMask="x",IF(INDEX(StdCalcsRefCalcs,$E320,0)&gt;0,INDEX(StdCalcsRefCalcs,$E320,0)),"")),"")</f>
        <v/>
      </c>
      <c r="BJ320" s="98" t="str">
        <f t="shared" si="180"/>
        <v/>
      </c>
      <c r="BK320" s="98" t="str">
        <f t="array" ref="BK320">IF($BD320,STDEVA(IF(G4SelectionMask="x",IF(INDEX(StdCalcsRefCalcs,$E320,0)&gt;0,INDEX(StdCalcsRefCalcs,$E320,0)),"")),"")</f>
        <v/>
      </c>
      <c r="BL320" s="97" t="b">
        <f t="shared" si="181"/>
        <v>0</v>
      </c>
      <c r="BM320" s="97" t="str">
        <f t="array" ref="BM320">IF($BL320,MEDIAN(IF(G5SelectionMask="x",IF(INDEX(StdCalcsRefCalcs,$E320,0)&gt;0,INDEX(StdCalcsRefCalcs,$E320,0)),"")),"")</f>
        <v/>
      </c>
      <c r="BN320" s="97" t="str">
        <f t="array" ref="BN320">IF($BL320,QUARTILE(IF(G5SelectionMask="x",IF(INDEX(StdCalcsRefCalcs,$E320,0)&gt;0,INDEX(StdCalcsRefCalcs,$E320,0)),""),1),"")</f>
        <v/>
      </c>
      <c r="BO320" s="97" t="str">
        <f t="array" ref="BO320">IF($BL320,QUARTILE(IF(G5SelectionMask="x",IF(INDEX(StdCalcsRefCalcs,$E320,0)&gt;0,INDEX(StdCalcsRefCalcs,$E320,0)),""),3),"")</f>
        <v/>
      </c>
      <c r="BP320" s="97" t="str">
        <f t="array" ref="BP320">IF($BL320,MIN(IF(G5SelectionMask="x",IF(INDEX(StdCalcsRefCalcs,$E320,0)&gt;0,INDEX(StdCalcsRefCalcs,$E320,0)),"")),"")</f>
        <v/>
      </c>
      <c r="BQ320" s="97" t="str">
        <f t="array" ref="BQ320">IF($BL320,MAX(IF(G5SelectionMask="x",IF(INDEX(StdCalcsRefCalcs,$E320,0)&gt;0,INDEX(StdCalcsRefCalcs,$E320,0)),"")),"")</f>
        <v/>
      </c>
      <c r="BR320" s="97" t="str">
        <f t="shared" si="182"/>
        <v/>
      </c>
      <c r="BS320" s="99" t="str">
        <f t="array" ref="BS320">IF($BL320,STDEVA(IF(G5SelectionMask="x",IF(INDEX(StdCalcsRefCalcs,$E320,0)&gt;0,INDEX(StdCalcsRefCalcs,$E320,0)),"")),"")</f>
        <v/>
      </c>
      <c r="BT320" s="110"/>
      <c r="BU320" s="111">
        <f t="shared" si="216"/>
        <v>2</v>
      </c>
      <c r="BV320" s="111">
        <f t="shared" si="216"/>
        <v>2.25</v>
      </c>
      <c r="BW320" s="111">
        <f t="shared" si="216"/>
        <v>3.25</v>
      </c>
      <c r="BX320" s="111">
        <f t="shared" si="216"/>
        <v>3</v>
      </c>
      <c r="BY320" s="111">
        <f t="shared" si="216"/>
        <v>1.75</v>
      </c>
      <c r="BZ320" s="111">
        <f t="shared" si="216"/>
        <v>2.75</v>
      </c>
      <c r="CA320" s="111">
        <f t="shared" si="216"/>
        <v>1.5</v>
      </c>
      <c r="CB320" s="111">
        <f t="shared" si="216"/>
        <v>3</v>
      </c>
      <c r="CC320" s="111">
        <f t="shared" si="216"/>
        <v>2.25</v>
      </c>
      <c r="CD320" s="111">
        <f t="shared" si="216"/>
        <v>2.5</v>
      </c>
      <c r="CE320" s="111">
        <f t="shared" si="216"/>
        <v>2.75</v>
      </c>
      <c r="CF320" s="111">
        <f t="shared" si="216"/>
        <v>2.5</v>
      </c>
      <c r="CG320" s="111">
        <f t="shared" si="216"/>
        <v>2.5</v>
      </c>
      <c r="CH320" s="111">
        <f t="shared" si="216"/>
        <v>3.25</v>
      </c>
      <c r="CI320" s="111">
        <f t="shared" si="216"/>
        <v>3.25</v>
      </c>
    </row>
    <row r="321" spans="1:87" s="75" customFormat="1" ht="26.25" thickBot="1" x14ac:dyDescent="0.25">
      <c r="A321" s="74">
        <f t="shared" si="212"/>
        <v>0</v>
      </c>
      <c r="B321" s="210"/>
      <c r="C321" s="194"/>
      <c r="D321" s="55" t="s">
        <v>78</v>
      </c>
      <c r="E321" s="72">
        <f t="shared" si="174"/>
        <v>311</v>
      </c>
      <c r="F321" s="75" t="s">
        <v>1787</v>
      </c>
      <c r="G321" s="75" t="s">
        <v>78</v>
      </c>
      <c r="H321" s="75" t="s">
        <v>75</v>
      </c>
      <c r="J321" s="75" t="s">
        <v>78</v>
      </c>
      <c r="P321" s="97">
        <f t="shared" si="183"/>
        <v>2.6363636363636362</v>
      </c>
      <c r="Q321" s="97"/>
      <c r="R321" s="97"/>
      <c r="S321" s="97"/>
      <c r="T321" s="97"/>
      <c r="U321" s="98">
        <f t="shared" si="184"/>
        <v>2.1818181818181817</v>
      </c>
      <c r="V321" s="107">
        <f t="shared" si="185"/>
        <v>2.9090909090909092</v>
      </c>
      <c r="W321" s="107">
        <f t="shared" si="186"/>
        <v>3</v>
      </c>
      <c r="X321" s="107">
        <f t="shared" si="187"/>
        <v>2.7272727272727271</v>
      </c>
      <c r="Y321" s="107">
        <f t="shared" si="188"/>
        <v>2.0909090909090908</v>
      </c>
      <c r="Z321" s="107">
        <f t="shared" si="189"/>
        <v>2.6363636363636362</v>
      </c>
      <c r="AA321" s="107">
        <f t="shared" si="190"/>
        <v>2.3636363636363638</v>
      </c>
      <c r="AB321" s="107">
        <f t="shared" si="191"/>
        <v>2.7272727272727271</v>
      </c>
      <c r="AC321" s="107">
        <f t="shared" si="192"/>
        <v>2.6363636363636362</v>
      </c>
      <c r="AD321" s="107">
        <f t="shared" si="193"/>
        <v>2.0909090909090908</v>
      </c>
      <c r="AE321" s="107">
        <f t="shared" si="194"/>
        <v>1.9090909090909092</v>
      </c>
      <c r="AF321" s="97" t="b">
        <f t="shared" si="25"/>
        <v>1</v>
      </c>
      <c r="AG321" s="97">
        <f t="array" ref="AG321">IF($AF321,MEDIAN(IF(G1SelectionMask="x",IF(INDEX(StdCalcsRefCalcs,$E321,0)&gt;0,INDEX(StdCalcsRefCalcs,$E321,0)),"")),"")</f>
        <v>2.6363636363636362</v>
      </c>
      <c r="AH321" s="97">
        <f t="array" ref="AH321">IF($AF321,QUARTILE(IF(G1SelectionMask="x",IF(INDEX(StdCalcsRefCalcs,$E321,0)&gt;0,INDEX(StdCalcsRefCalcs,$E321,0)),""),1),"")</f>
        <v>2.1363636363636362</v>
      </c>
      <c r="AI321" s="97">
        <f t="array" ref="AI321">IF($AF321,QUARTILE(IF(G1SelectionMask="x",IF(INDEX(StdCalcsRefCalcs,$E321,0)&gt;0,INDEX(StdCalcsRefCalcs,$E321,0)),""),3),"")</f>
        <v>2.7272727272727271</v>
      </c>
      <c r="AJ321" s="97">
        <f t="array" ref="AJ321">IF($AF321,MIN(IF(G1SelectionMask="x",IF(INDEX(StdCalcsRefCalcs,$E321,0)&gt;0,INDEX(StdCalcsRefCalcs,$E321,0)),"")),"")</f>
        <v>1.9090909090909092</v>
      </c>
      <c r="AK321" s="97">
        <f t="array" ref="AK321">IF($AF321,MAX(IF(G1SelectionMask="x",IF(INDEX(StdCalcsRefCalcs,$E321,0)&gt;0,INDEX(StdCalcsRefCalcs,$E321,0)),"")),"")</f>
        <v>3</v>
      </c>
      <c r="AL321" s="97">
        <f t="shared" si="26"/>
        <v>2.4793388429752063</v>
      </c>
      <c r="AM321" s="97">
        <f t="array" ref="AM321">IF($AF321,STDEVA(IF(G1SelectionMask="x",IF(INDEX(StdCalcsRefCalcs,$E321,0)&gt;0,INDEX(StdCalcsRefCalcs,$E321,0)),"")),"")</f>
        <v>0.36835777858330498</v>
      </c>
      <c r="AN321" s="98" t="b">
        <f t="shared" si="175"/>
        <v>1</v>
      </c>
      <c r="AO321" s="98">
        <f t="array" ref="AO321">IF($AN321,MEDIAN(IF(G2SelectionMask="x",IF(INDEX(StdCalcsRefCalcs,$E321,0)&gt;0,INDEX(StdCalcsRefCalcs,$E321,0)),"")),"")</f>
        <v>2.3636363636363638</v>
      </c>
      <c r="AP321" s="98">
        <f t="array" ref="AP321">IF($AN321,QUARTILE(IF(G2SelectionMask="x",IF(INDEX(StdCalcsRefCalcs,$E321,0)&gt;0,INDEX(StdCalcsRefCalcs,$E321,0)),""),1),"")</f>
        <v>2.1363636363636362</v>
      </c>
      <c r="AQ321" s="98">
        <f t="array" ref="AQ321">IF($AN321,QUARTILE(IF(G2SelectionMask="x",IF(INDEX(StdCalcsRefCalcs,$E321,0)&gt;0,INDEX(StdCalcsRefCalcs,$E321,0)),""),3),"")</f>
        <v>2.7272727272727271</v>
      </c>
      <c r="AR321" s="98">
        <f t="array" ref="AR321">IF($AN321,MIN(IF(G2SelectionMask="x",IF(INDEX(StdCalcsRefCalcs,$E321,0)&gt;0,INDEX(StdCalcsRefCalcs,$E321,0)),"")),"")</f>
        <v>1.9090909090909092</v>
      </c>
      <c r="AS321" s="98">
        <f t="array" ref="AS321">IF($AN321,MAX(IF(G2SelectionMask="x",IF(INDEX(StdCalcsRefCalcs,$E321,0)&gt;0,INDEX(StdCalcsRefCalcs,$E321,0)),"")),"")</f>
        <v>2.9090909090909092</v>
      </c>
      <c r="AT321" s="98">
        <f t="shared" si="176"/>
        <v>2.3884297520661155</v>
      </c>
      <c r="AU321" s="98">
        <f t="array" ref="AU321">IF($AN321,STDEVA(IF(G2SelectionMask="x",IF(INDEX(StdCalcsRefCalcs,$E321,0)&gt;0,INDEX(StdCalcsRefCalcs,$E321,0)),"")),"")</f>
        <v>0.33300760443730609</v>
      </c>
      <c r="AV321" s="97" t="b">
        <f t="shared" si="177"/>
        <v>0</v>
      </c>
      <c r="AW321" s="97" t="str">
        <f t="array" ref="AW321">IF($AV321,MEDIAN(IF(G3SelectionMask="x",IF(INDEX(StdCalcsRefCalcs,$E321,0)&gt;0,INDEX(StdCalcsRefCalcs,$E321,0)),"")),"")</f>
        <v/>
      </c>
      <c r="AX321" s="97" t="str">
        <f t="array" ref="AX321">IF($AV321,QUARTILE(IF(G3SelectionMask="x",IF(INDEX(StdCalcsRefCalcs,$E321,0)&gt;0,INDEX(StdCalcsRefCalcs,$E321,0)),""),1),"")</f>
        <v/>
      </c>
      <c r="AY321" s="97" t="str">
        <f t="array" ref="AY321">IF($AV321,QUARTILE(IF(G3SelectionMask="x",IF(INDEX(StdCalcsRefCalcs,$E321,0)&gt;0,INDEX(StdCalcsRefCalcs,$E321,0)),""),3),"")</f>
        <v/>
      </c>
      <c r="AZ321" s="97" t="str">
        <f t="array" ref="AZ321">IF($AV321,MIN(IF(G3SelectionMask="x",IF(INDEX(StdCalcsRefCalcs,$E321,0)&gt;0,INDEX(StdCalcsRefCalcs,$E321,0)),"")),"")</f>
        <v/>
      </c>
      <c r="BA321" s="97" t="str">
        <f t="array" ref="BA321">IF($AV321,MAX(IF(G3SelectionMask="x",IF(INDEX(StdCalcsRefCalcs,$E321,0)&gt;0,INDEX(StdCalcsRefCalcs,$E321,0)),"")),"")</f>
        <v/>
      </c>
      <c r="BB321" s="97" t="str">
        <f t="shared" si="178"/>
        <v/>
      </c>
      <c r="BC321" s="97" t="str">
        <f t="array" ref="BC321">IF($AV321,STDEVA(IF(G3SelectionMask="x",IF(INDEX(StdCalcsRefCalcs,$E321,0)&gt;0,INDEX(StdCalcsRefCalcs,$E321,0)),"")),"")</f>
        <v/>
      </c>
      <c r="BD321" s="98" t="b">
        <f t="shared" si="179"/>
        <v>0</v>
      </c>
      <c r="BE321" s="98" t="str">
        <f t="array" ref="BE321">IF($BD321,MEDIAN(IF(G4SelectionMask="x",IF(INDEX(StdCalcsRefCalcs,$E321,0)&gt;0,INDEX(StdCalcsRefCalcs,$E321,0)),"")),"")</f>
        <v/>
      </c>
      <c r="BF321" s="98" t="str">
        <f t="array" ref="BF321">IF($BD321,QUARTILE(IF(G4SelectionMask="x",IF(INDEX(StdCalcsRefCalcs,$E321,0)&gt;0,INDEX(StdCalcsRefCalcs,$E321,0)),""),1),"")</f>
        <v/>
      </c>
      <c r="BG321" s="98" t="str">
        <f t="array" ref="BG321">IF($BD321,QUARTILE(IF(G4SelectionMask="x",IF(INDEX(StdCalcsRefCalcs,$E321,0)&gt;0,INDEX(StdCalcsRefCalcs,$E321,0)),""),3),"")</f>
        <v/>
      </c>
      <c r="BH321" s="98" t="str">
        <f t="array" ref="BH321">IF($BD321,MIN(IF(G4SelectionMask="x",IF(INDEX(StdCalcsRefCalcs,$E321,0)&gt;0,INDEX(StdCalcsRefCalcs,$E321,0)),"")),"")</f>
        <v/>
      </c>
      <c r="BI321" s="98" t="str">
        <f t="array" ref="BI321">IF($BD321,MAX(IF(G4SelectionMask="x",IF(INDEX(StdCalcsRefCalcs,$E321,0)&gt;0,INDEX(StdCalcsRefCalcs,$E321,0)),"")),"")</f>
        <v/>
      </c>
      <c r="BJ321" s="98" t="str">
        <f t="shared" si="180"/>
        <v/>
      </c>
      <c r="BK321" s="98" t="str">
        <f t="array" ref="BK321">IF($BD321,STDEVA(IF(G4SelectionMask="x",IF(INDEX(StdCalcsRefCalcs,$E321,0)&gt;0,INDEX(StdCalcsRefCalcs,$E321,0)),"")),"")</f>
        <v/>
      </c>
      <c r="BL321" s="97" t="b">
        <f t="shared" si="181"/>
        <v>0</v>
      </c>
      <c r="BM321" s="97" t="str">
        <f t="array" ref="BM321">IF($BL321,MEDIAN(IF(G5SelectionMask="x",IF(INDEX(StdCalcsRefCalcs,$E321,0)&gt;0,INDEX(StdCalcsRefCalcs,$E321,0)),"")),"")</f>
        <v/>
      </c>
      <c r="BN321" s="97" t="str">
        <f t="array" ref="BN321">IF($BL321,QUARTILE(IF(G5SelectionMask="x",IF(INDEX(StdCalcsRefCalcs,$E321,0)&gt;0,INDEX(StdCalcsRefCalcs,$E321,0)),""),1),"")</f>
        <v/>
      </c>
      <c r="BO321" s="97" t="str">
        <f t="array" ref="BO321">IF($BL321,QUARTILE(IF(G5SelectionMask="x",IF(INDEX(StdCalcsRefCalcs,$E321,0)&gt;0,INDEX(StdCalcsRefCalcs,$E321,0)),""),3),"")</f>
        <v/>
      </c>
      <c r="BP321" s="97" t="str">
        <f t="array" ref="BP321">IF($BL321,MIN(IF(G5SelectionMask="x",IF(INDEX(StdCalcsRefCalcs,$E321,0)&gt;0,INDEX(StdCalcsRefCalcs,$E321,0)),"")),"")</f>
        <v/>
      </c>
      <c r="BQ321" s="97" t="str">
        <f t="array" ref="BQ321">IF($BL321,MAX(IF(G5SelectionMask="x",IF(INDEX(StdCalcsRefCalcs,$E321,0)&gt;0,INDEX(StdCalcsRefCalcs,$E321,0)),"")),"")</f>
        <v/>
      </c>
      <c r="BR321" s="97" t="str">
        <f t="shared" si="182"/>
        <v/>
      </c>
      <c r="BS321" s="99" t="str">
        <f t="array" ref="BS321">IF($BL321,STDEVA(IF(G5SelectionMask="x",IF(INDEX(StdCalcsRefCalcs,$E321,0)&gt;0,INDEX(StdCalcsRefCalcs,$E321,0)),"")),"")</f>
        <v/>
      </c>
      <c r="BT321" s="110"/>
      <c r="BU321" s="111">
        <f t="shared" ref="BU321:CI321" si="217">IFERROR(IF(COUNTIFS(RawDataTopics,$J321,INDEX(RawDataAllData,0,BU$9),"")&lt;=RuleofNPercent*COUNTIFS(RawDataTopics,$J321),AVERAGEIF(RawDataTopics,$J321,INDEX(RawDataAllData,0,BU$9)),""),"")</f>
        <v>2.6363636363636362</v>
      </c>
      <c r="BV321" s="111">
        <f t="shared" si="217"/>
        <v>2.1818181818181817</v>
      </c>
      <c r="BW321" s="111">
        <f t="shared" si="217"/>
        <v>2.9090909090909092</v>
      </c>
      <c r="BX321" s="111">
        <f t="shared" si="217"/>
        <v>3</v>
      </c>
      <c r="BY321" s="111">
        <f t="shared" si="217"/>
        <v>2.7272727272727271</v>
      </c>
      <c r="BZ321" s="111">
        <f t="shared" si="217"/>
        <v>2.0909090909090908</v>
      </c>
      <c r="CA321" s="111">
        <f t="shared" si="217"/>
        <v>2.6363636363636362</v>
      </c>
      <c r="CB321" s="111">
        <f t="shared" si="217"/>
        <v>2.3636363636363638</v>
      </c>
      <c r="CC321" s="111">
        <f t="shared" si="217"/>
        <v>2.7272727272727271</v>
      </c>
      <c r="CD321" s="111">
        <f t="shared" si="217"/>
        <v>2.6363636363636362</v>
      </c>
      <c r="CE321" s="111">
        <f t="shared" si="217"/>
        <v>2.0909090909090908</v>
      </c>
      <c r="CF321" s="111">
        <f t="shared" si="217"/>
        <v>1.9090909090909092</v>
      </c>
      <c r="CG321" s="111">
        <f t="shared" si="217"/>
        <v>2.1818181818181817</v>
      </c>
      <c r="CH321" s="111">
        <f t="shared" si="217"/>
        <v>2.7272727272727271</v>
      </c>
      <c r="CI321" s="111">
        <f t="shared" si="217"/>
        <v>2.3636363636363638</v>
      </c>
    </row>
    <row r="322" spans="1:87" ht="13.5" thickBot="1" x14ac:dyDescent="0.25">
      <c r="A322" s="33">
        <f>IF(SelectEffectivenessBanking="x",,ERROR)</f>
        <v>0</v>
      </c>
      <c r="B322" s="217" t="s">
        <v>16</v>
      </c>
      <c r="C322" s="231" t="s">
        <v>216</v>
      </c>
      <c r="D322" s="231"/>
      <c r="E322" s="72">
        <f t="shared" si="174"/>
        <v>312</v>
      </c>
      <c r="F322" s="9" t="s">
        <v>1870</v>
      </c>
      <c r="G322" s="9" t="s">
        <v>1871</v>
      </c>
      <c r="H322" s="80" t="s">
        <v>1915</v>
      </c>
      <c r="I322" s="81"/>
      <c r="J322" s="81"/>
      <c r="K322" s="81"/>
      <c r="L322" s="81"/>
      <c r="M322" s="81"/>
      <c r="N322" s="81"/>
      <c r="O322" s="81"/>
      <c r="P322" s="97">
        <f t="shared" si="183"/>
        <v>2.5487053620566056</v>
      </c>
      <c r="Q322" s="97"/>
      <c r="R322" s="97"/>
      <c r="S322" s="97"/>
      <c r="T322" s="97"/>
      <c r="U322" s="98">
        <f t="shared" si="184"/>
        <v>2.3578844084565578</v>
      </c>
      <c r="V322" s="107">
        <f t="shared" si="185"/>
        <v>2.4959469949991875</v>
      </c>
      <c r="W322" s="107">
        <f t="shared" si="186"/>
        <v>2.600690050380841</v>
      </c>
      <c r="X322" s="107">
        <f t="shared" si="187"/>
        <v>2.5425820312022278</v>
      </c>
      <c r="Y322" s="107">
        <f t="shared" si="188"/>
        <v>2.4834039068883325</v>
      </c>
      <c r="Z322" s="107">
        <f t="shared" si="189"/>
        <v>2.5354592561230884</v>
      </c>
      <c r="AA322" s="107">
        <f t="shared" si="190"/>
        <v>2.5491671815789334</v>
      </c>
      <c r="AB322" s="107">
        <f t="shared" si="191"/>
        <v>2.5094355610350116</v>
      </c>
      <c r="AC322" s="107">
        <f t="shared" si="192"/>
        <v>2.5268403721500508</v>
      </c>
      <c r="AD322" s="107">
        <f t="shared" si="193"/>
        <v>2.4585351488528375</v>
      </c>
      <c r="AE322" s="107">
        <f t="shared" si="194"/>
        <v>2.582208922182343</v>
      </c>
      <c r="AF322" s="97" t="b">
        <f t="shared" si="25"/>
        <v>1</v>
      </c>
      <c r="AG322" s="97">
        <f t="array" ref="AG322">IF($AF322,MEDIAN(IF(G1SelectionMask="x",IF(INDEX(StdCalcsRefCalcs,$E322,0)&gt;0,INDEX(StdCalcsRefCalcs,$E322,0)),"")),"")</f>
        <v>2.5268403721500508</v>
      </c>
      <c r="AH322" s="97">
        <f t="array" ref="AH322">IF($AF322,QUARTILE(IF(G1SelectionMask="x",IF(INDEX(StdCalcsRefCalcs,$E322,0)&gt;0,INDEX(StdCalcsRefCalcs,$E322,0)),""),1),"")</f>
        <v>2.4896754509437597</v>
      </c>
      <c r="AI322" s="97">
        <f t="array" ref="AI322">IF($AF322,QUARTILE(IF(G1SelectionMask="x",IF(INDEX(StdCalcsRefCalcs,$E322,0)&gt;0,INDEX(StdCalcsRefCalcs,$E322,0)),""),3),"")</f>
        <v>2.5458746063905808</v>
      </c>
      <c r="AJ322" s="97">
        <f t="array" ref="AJ322">IF($AF322,MIN(IF(G1SelectionMask="x",IF(INDEX(StdCalcsRefCalcs,$E322,0)&gt;0,INDEX(StdCalcsRefCalcs,$E322,0)),"")),"")</f>
        <v>2.3578844084565578</v>
      </c>
      <c r="AK322" s="97">
        <f t="array" ref="AK322">IF($AF322,MAX(IF(G1SelectionMask="x",IF(INDEX(StdCalcsRefCalcs,$E322,0)&gt;0,INDEX(StdCalcsRefCalcs,$E322,0)),"")),"")</f>
        <v>2.600690050380841</v>
      </c>
      <c r="AL322" s="97">
        <f>IF($AF322,AVERAGEIF(G1SelectionMask,"x",INDEX(StdCalcsRefCalcs,$E322,0)),"")</f>
        <v>2.5129230758044923</v>
      </c>
      <c r="AM322" s="97">
        <f t="array" ref="AM322">IF($AF322,STDEVA(IF(G1SelectionMask="x",IF(INDEX(StdCalcsRefCalcs,$E322,0)&gt;0,INDEX(StdCalcsRefCalcs,$E322,0)),"")),"")</f>
        <v>6.6003936335324032E-2</v>
      </c>
      <c r="AN322" s="98" t="b">
        <f t="shared" si="175"/>
        <v>1</v>
      </c>
      <c r="AO322" s="98">
        <f t="array" ref="AO322">IF($AN322,MEDIAN(IF(G2SelectionMask="x",IF(INDEX(StdCalcsRefCalcs,$E322,0)&gt;0,INDEX(StdCalcsRefCalcs,$E322,0)),"")),"")</f>
        <v>2.4903319762167797</v>
      </c>
      <c r="AP322" s="98">
        <f t="array" ref="AP322">IF($AN322,QUARTILE(IF(G2SelectionMask="x",IF(INDEX(StdCalcsRefCalcs,$E322,0)&gt;0,INDEX(StdCalcsRefCalcs,$E322,0)),""),1),"")</f>
        <v>2.4696023169013714</v>
      </c>
      <c r="AQ322" s="98">
        <f t="array" ref="AQ322">IF($AN322,QUARTILE(IF(G2SelectionMask="x",IF(INDEX(StdCalcsRefCalcs,$E322,0)&gt;0,INDEX(StdCalcsRefCalcs,$E322,0)),""),3),"")</f>
        <v>2.5260087961186199</v>
      </c>
      <c r="AR322" s="98">
        <f t="array" ref="AR322">IF($AN322,MIN(IF(G2SelectionMask="x",IF(INDEX(StdCalcsRefCalcs,$E322,0)&gt;0,INDEX(StdCalcsRefCalcs,$E322,0)),"")),"")</f>
        <v>2.3578844084565578</v>
      </c>
      <c r="AS322" s="98">
        <f t="array" ref="AS322">IF($AN322,MAX(IF(G2SelectionMask="x",IF(INDEX(StdCalcsRefCalcs,$E322,0)&gt;0,INDEX(StdCalcsRefCalcs,$E322,0)),"")),"")</f>
        <v>2.582208922182343</v>
      </c>
      <c r="AT322" s="98">
        <f t="shared" si="176"/>
        <v>2.4880809038483425</v>
      </c>
      <c r="AU322" s="98">
        <f t="array" ref="AU322">IF($AN322,STDEVA(IF(G2SelectionMask="x",IF(INDEX(StdCalcsRefCalcs,$E322,0)&gt;0,INDEX(StdCalcsRefCalcs,$E322,0)),"")),"")</f>
        <v>6.2286572808209019E-2</v>
      </c>
      <c r="AV322" s="97" t="b">
        <f t="shared" si="177"/>
        <v>0</v>
      </c>
      <c r="AW322" s="97" t="str">
        <f t="array" ref="AW322">IF($AV322,MEDIAN(IF(G3SelectionMask="x",IF(INDEX(StdCalcsRefCalcs,$E322,0)&gt;0,INDEX(StdCalcsRefCalcs,$E322,0)),"")),"")</f>
        <v/>
      </c>
      <c r="AX322" s="97" t="str">
        <f t="array" ref="AX322">IF($AV322,QUARTILE(IF(G3SelectionMask="x",IF(INDEX(StdCalcsRefCalcs,$E322,0)&gt;0,INDEX(StdCalcsRefCalcs,$E322,0)),""),1),"")</f>
        <v/>
      </c>
      <c r="AY322" s="97" t="str">
        <f t="array" ref="AY322">IF($AV322,QUARTILE(IF(G3SelectionMask="x",IF(INDEX(StdCalcsRefCalcs,$E322,0)&gt;0,INDEX(StdCalcsRefCalcs,$E322,0)),""),3),"")</f>
        <v/>
      </c>
      <c r="AZ322" s="97" t="str">
        <f t="array" ref="AZ322">IF($AV322,MIN(IF(G3SelectionMask="x",IF(INDEX(StdCalcsRefCalcs,$E322,0)&gt;0,INDEX(StdCalcsRefCalcs,$E322,0)),"")),"")</f>
        <v/>
      </c>
      <c r="BA322" s="97" t="str">
        <f t="array" ref="BA322">IF($AV322,MAX(IF(G3SelectionMask="x",IF(INDEX(StdCalcsRefCalcs,$E322,0)&gt;0,INDEX(StdCalcsRefCalcs,$E322,0)),"")),"")</f>
        <v/>
      </c>
      <c r="BB322" s="97" t="str">
        <f t="shared" si="178"/>
        <v/>
      </c>
      <c r="BC322" s="97" t="str">
        <f t="array" ref="BC322">IF($AV322,STDEVA(IF(G3SelectionMask="x",IF(INDEX(StdCalcsRefCalcs,$E322,0)&gt;0,INDEX(StdCalcsRefCalcs,$E322,0)),"")),"")</f>
        <v/>
      </c>
      <c r="BD322" s="98" t="b">
        <f t="shared" si="179"/>
        <v>0</v>
      </c>
      <c r="BE322" s="98" t="str">
        <f t="array" ref="BE322">IF($BD322,MEDIAN(IF(G4SelectionMask="x",IF(INDEX(StdCalcsRefCalcs,$E322,0)&gt;0,INDEX(StdCalcsRefCalcs,$E322,0)),"")),"")</f>
        <v/>
      </c>
      <c r="BF322" s="98" t="str">
        <f t="array" ref="BF322">IF($BD322,QUARTILE(IF(G4SelectionMask="x",IF(INDEX(StdCalcsRefCalcs,$E322,0)&gt;0,INDEX(StdCalcsRefCalcs,$E322,0)),""),1),"")</f>
        <v/>
      </c>
      <c r="BG322" s="98" t="str">
        <f t="array" ref="BG322">IF($BD322,QUARTILE(IF(G4SelectionMask="x",IF(INDEX(StdCalcsRefCalcs,$E322,0)&gt;0,INDEX(StdCalcsRefCalcs,$E322,0)),""),3),"")</f>
        <v/>
      </c>
      <c r="BH322" s="98" t="str">
        <f t="array" ref="BH322">IF($BD322,MIN(IF(G4SelectionMask="x",IF(INDEX(StdCalcsRefCalcs,$E322,0)&gt;0,INDEX(StdCalcsRefCalcs,$E322,0)),"")),"")</f>
        <v/>
      </c>
      <c r="BI322" s="98" t="str">
        <f t="array" ref="BI322">IF($BD322,MAX(IF(G4SelectionMask="x",IF(INDEX(StdCalcsRefCalcs,$E322,0)&gt;0,INDEX(StdCalcsRefCalcs,$E322,0)),"")),"")</f>
        <v/>
      </c>
      <c r="BJ322" s="98" t="str">
        <f t="shared" si="180"/>
        <v/>
      </c>
      <c r="BK322" s="98" t="str">
        <f t="array" ref="BK322">IF($BD322,STDEVA(IF(G4SelectionMask="x",IF(INDEX(StdCalcsRefCalcs,$E322,0)&gt;0,INDEX(StdCalcsRefCalcs,$E322,0)),"")),"")</f>
        <v/>
      </c>
      <c r="BL322" s="97" t="b">
        <f t="shared" si="181"/>
        <v>0</v>
      </c>
      <c r="BM322" s="97" t="str">
        <f t="array" ref="BM322">IF($BL322,MEDIAN(IF(G5SelectionMask="x",IF(INDEX(StdCalcsRefCalcs,$E322,0)&gt;0,INDEX(StdCalcsRefCalcs,$E322,0)),"")),"")</f>
        <v/>
      </c>
      <c r="BN322" s="97" t="str">
        <f t="array" ref="BN322">IF($BL322,QUARTILE(IF(G5SelectionMask="x",IF(INDEX(StdCalcsRefCalcs,$E322,0)&gt;0,INDEX(StdCalcsRefCalcs,$E322,0)),""),1),"")</f>
        <v/>
      </c>
      <c r="BO322" s="97" t="str">
        <f t="array" ref="BO322">IF($BL322,QUARTILE(IF(G5SelectionMask="x",IF(INDEX(StdCalcsRefCalcs,$E322,0)&gt;0,INDEX(StdCalcsRefCalcs,$E322,0)),""),3),"")</f>
        <v/>
      </c>
      <c r="BP322" s="97" t="str">
        <f t="array" ref="BP322">IF($BL322,MIN(IF(G5SelectionMask="x",IF(INDEX(StdCalcsRefCalcs,$E322,0)&gt;0,INDEX(StdCalcsRefCalcs,$E322,0)),"")),"")</f>
        <v/>
      </c>
      <c r="BQ322" s="97" t="str">
        <f t="array" ref="BQ322">IF($BL322,MAX(IF(G5SelectionMask="x",IF(INDEX(StdCalcsRefCalcs,$E322,0)&gt;0,INDEX(StdCalcsRefCalcs,$E322,0)),"")),"")</f>
        <v/>
      </c>
      <c r="BR322" s="97" t="str">
        <f t="shared" si="182"/>
        <v/>
      </c>
      <c r="BS322" s="99" t="str">
        <f t="array" ref="BS322">IF($BL322,STDEVA(IF(G5SelectionMask="x",IF(INDEX(StdCalcsRefCalcs,$E322,0)&gt;0,INDEX(StdCalcsRefCalcs,$E322,0)),"")),"")</f>
        <v/>
      </c>
      <c r="BT322" s="108"/>
      <c r="BU322" s="98">
        <f t="shared" ref="BU322:CI322" si="218">IFERROR(AVERAGE(BU323,BU324,BU325),"")</f>
        <v>2.5487053620566056</v>
      </c>
      <c r="BV322" s="98">
        <f t="shared" si="218"/>
        <v>2.3578844084565578</v>
      </c>
      <c r="BW322" s="98">
        <f t="shared" si="218"/>
        <v>2.4959469949991875</v>
      </c>
      <c r="BX322" s="98">
        <f t="shared" si="218"/>
        <v>2.600690050380841</v>
      </c>
      <c r="BY322" s="98">
        <f t="shared" si="218"/>
        <v>2.5425820312022278</v>
      </c>
      <c r="BZ322" s="98">
        <f t="shared" si="218"/>
        <v>2.4834039068883325</v>
      </c>
      <c r="CA322" s="98">
        <f t="shared" si="218"/>
        <v>2.5354592561230884</v>
      </c>
      <c r="CB322" s="98">
        <f t="shared" si="218"/>
        <v>2.5491671815789334</v>
      </c>
      <c r="CC322" s="98">
        <f t="shared" si="218"/>
        <v>2.5094355610350116</v>
      </c>
      <c r="CD322" s="98">
        <f t="shared" si="218"/>
        <v>2.5268403721500508</v>
      </c>
      <c r="CE322" s="98">
        <f t="shared" si="218"/>
        <v>2.4585351488528375</v>
      </c>
      <c r="CF322" s="98">
        <f t="shared" si="218"/>
        <v>2.582208922182343</v>
      </c>
      <c r="CG322" s="98">
        <f t="shared" si="218"/>
        <v>2.4903319762167797</v>
      </c>
      <c r="CH322" s="98">
        <f t="shared" si="218"/>
        <v>2.4806694849499054</v>
      </c>
      <c r="CI322" s="98">
        <f t="shared" si="218"/>
        <v>2.4187243259696509</v>
      </c>
    </row>
    <row r="323" spans="1:87" x14ac:dyDescent="0.2">
      <c r="A323" s="33">
        <f>IF(SelectEffectivenessBanking="x",,ERROR)</f>
        <v>0</v>
      </c>
      <c r="B323" s="218"/>
      <c r="C323" s="220" t="s">
        <v>1858</v>
      </c>
      <c r="D323" s="220"/>
      <c r="E323" s="72">
        <f t="shared" si="174"/>
        <v>313</v>
      </c>
      <c r="F323" s="9" t="s">
        <v>1865</v>
      </c>
      <c r="G323" s="9" t="s">
        <v>1872</v>
      </c>
      <c r="H323" s="9" t="s">
        <v>1214</v>
      </c>
      <c r="P323" s="97">
        <f t="shared" si="183"/>
        <v>2.4377880184331797</v>
      </c>
      <c r="Q323" s="97"/>
      <c r="R323" s="97"/>
      <c r="S323" s="97"/>
      <c r="T323" s="97"/>
      <c r="U323" s="98">
        <f t="shared" si="184"/>
        <v>2.5576036866359448</v>
      </c>
      <c r="V323" s="107">
        <f t="shared" si="185"/>
        <v>2.4285714285714284</v>
      </c>
      <c r="W323" s="107">
        <f t="shared" si="186"/>
        <v>2.6958525345622122</v>
      </c>
      <c r="X323" s="107">
        <f t="shared" si="187"/>
        <v>2.4193548387096775</v>
      </c>
      <c r="Y323" s="107">
        <f t="shared" si="188"/>
        <v>2.5299539170506913</v>
      </c>
      <c r="Z323" s="107">
        <f t="shared" si="189"/>
        <v>2.4976958525345623</v>
      </c>
      <c r="AA323" s="107">
        <f t="shared" si="190"/>
        <v>2.5760368663594471</v>
      </c>
      <c r="AB323" s="107">
        <f t="shared" si="191"/>
        <v>2.5345622119815667</v>
      </c>
      <c r="AC323" s="107">
        <f t="shared" si="192"/>
        <v>2.5115207373271891</v>
      </c>
      <c r="AD323" s="107">
        <f t="shared" si="193"/>
        <v>2.3778801843317972</v>
      </c>
      <c r="AE323" s="107">
        <f t="shared" si="194"/>
        <v>2.6589861751152073</v>
      </c>
      <c r="AF323" s="97" t="b">
        <f>COUNTIFS(G1SelectionMask,"x",INDEX(StdCalcsRefCalcs,$E323,0),"&gt;0")&gt;=RuleofN</f>
        <v>1</v>
      </c>
      <c r="AG323" s="97">
        <f t="array" ref="AG323">IF($AF323,MEDIAN(IF(G1SelectionMask="x",IF(INDEX(StdCalcsRefCalcs,$E323,0)&gt;0,INDEX(StdCalcsRefCalcs,$E323,0)),"")),"")</f>
        <v>2.5299539170506913</v>
      </c>
      <c r="AH323" s="97">
        <f t="array" ref="AH323">IF($AF323,QUARTILE(IF(G1SelectionMask="x",IF(INDEX(StdCalcsRefCalcs,$E323,0)&gt;0,INDEX(StdCalcsRefCalcs,$E323,0)),""),1),"")</f>
        <v>2.4631336405529956</v>
      </c>
      <c r="AI323" s="97">
        <f t="array" ref="AI323">IF($AF323,QUARTILE(IF(G1SelectionMask="x",IF(INDEX(StdCalcsRefCalcs,$E323,0)&gt;0,INDEX(StdCalcsRefCalcs,$E323,0)),""),3),"")</f>
        <v>2.5668202764976957</v>
      </c>
      <c r="AJ323" s="97">
        <f t="array" ref="AJ323">IF($AF323,MIN(IF(G1SelectionMask="x",IF(INDEX(StdCalcsRefCalcs,$E323,0)&gt;0,INDEX(StdCalcsRefCalcs,$E323,0)),"")),"")</f>
        <v>2.3778801843317972</v>
      </c>
      <c r="AK323" s="97">
        <f t="array" ref="AK323">IF($AF323,MAX(IF(G1SelectionMask="x",IF(INDEX(StdCalcsRefCalcs,$E323,0)&gt;0,INDEX(StdCalcsRefCalcs,$E323,0)),"")),"")</f>
        <v>2.6958525345622122</v>
      </c>
      <c r="AL323" s="97">
        <f>IF($AF323,AVERAGEIF(G1SelectionMask,"x",INDEX(StdCalcsRefCalcs,$E323,0)),"")</f>
        <v>2.5261834939254295</v>
      </c>
      <c r="AM323" s="97">
        <f t="array" ref="AM323">IF($AF323,STDEVA(IF(G1SelectionMask="x",IF(INDEX(StdCalcsRefCalcs,$E323,0)&gt;0,INDEX(StdCalcsRefCalcs,$E323,0)),"")),"")</f>
        <v>9.6923698030459485E-2</v>
      </c>
      <c r="AN323" s="98" t="b">
        <f t="shared" si="175"/>
        <v>1</v>
      </c>
      <c r="AO323" s="98">
        <f t="array" ref="AO323">IF($AN323,MEDIAN(IF(G2SelectionMask="x",IF(INDEX(StdCalcsRefCalcs,$E323,0)&gt;0,INDEX(StdCalcsRefCalcs,$E323,0)),"")),"")</f>
        <v>2.5299539170506913</v>
      </c>
      <c r="AP323" s="98">
        <f t="array" ref="AP323">IF($AN323,QUARTILE(IF(G2SelectionMask="x",IF(INDEX(StdCalcsRefCalcs,$E323,0)&gt;0,INDEX(StdCalcsRefCalcs,$E323,0)),""),1),"")</f>
        <v>2.4239631336405529</v>
      </c>
      <c r="AQ323" s="98">
        <f t="array" ref="AQ323">IF($AN323,QUARTILE(IF(G2SelectionMask="x",IF(INDEX(StdCalcsRefCalcs,$E323,0)&gt;0,INDEX(StdCalcsRefCalcs,$E323,0)),""),3),"")</f>
        <v>2.5460829493087558</v>
      </c>
      <c r="AR323" s="98">
        <f t="array" ref="AR323">IF($AN323,MIN(IF(G2SelectionMask="x",IF(INDEX(StdCalcsRefCalcs,$E323,0)&gt;0,INDEX(StdCalcsRefCalcs,$E323,0)),"")),"")</f>
        <v>2.3778801843317972</v>
      </c>
      <c r="AS323" s="98">
        <f t="array" ref="AS323">IF($AN323,MAX(IF(G2SelectionMask="x",IF(INDEX(StdCalcsRefCalcs,$E323,0)&gt;0,INDEX(StdCalcsRefCalcs,$E323,0)),"")),"")</f>
        <v>2.6589861751152073</v>
      </c>
      <c r="AT323" s="98">
        <f t="shared" si="176"/>
        <v>2.4960201089233349</v>
      </c>
      <c r="AU323" s="98">
        <f t="array" ref="AU323">IF($AN323,STDEVA(IF(G2SelectionMask="x",IF(INDEX(StdCalcsRefCalcs,$E323,0)&gt;0,INDEX(StdCalcsRefCalcs,$E323,0)),"")),"")</f>
        <v>8.8935859293097344E-2</v>
      </c>
      <c r="AV323" s="97" t="b">
        <f t="shared" si="177"/>
        <v>0</v>
      </c>
      <c r="AW323" s="97" t="str">
        <f t="array" ref="AW323">IF($AV323,MEDIAN(IF(G3SelectionMask="x",IF(INDEX(StdCalcsRefCalcs,$E323,0)&gt;0,INDEX(StdCalcsRefCalcs,$E323,0)),"")),"")</f>
        <v/>
      </c>
      <c r="AX323" s="97" t="str">
        <f t="array" ref="AX323">IF($AV323,QUARTILE(IF(G3SelectionMask="x",IF(INDEX(StdCalcsRefCalcs,$E323,0)&gt;0,INDEX(StdCalcsRefCalcs,$E323,0)),""),1),"")</f>
        <v/>
      </c>
      <c r="AY323" s="97" t="str">
        <f t="array" ref="AY323">IF($AV323,QUARTILE(IF(G3SelectionMask="x",IF(INDEX(StdCalcsRefCalcs,$E323,0)&gt;0,INDEX(StdCalcsRefCalcs,$E323,0)),""),3),"")</f>
        <v/>
      </c>
      <c r="AZ323" s="97" t="str">
        <f t="array" ref="AZ323">IF($AV323,MIN(IF(G3SelectionMask="x",IF(INDEX(StdCalcsRefCalcs,$E323,0)&gt;0,INDEX(StdCalcsRefCalcs,$E323,0)),"")),"")</f>
        <v/>
      </c>
      <c r="BA323" s="97" t="str">
        <f t="array" ref="BA323">IF($AV323,MAX(IF(G3SelectionMask="x",IF(INDEX(StdCalcsRefCalcs,$E323,0)&gt;0,INDEX(StdCalcsRefCalcs,$E323,0)),"")),"")</f>
        <v/>
      </c>
      <c r="BB323" s="97" t="str">
        <f t="shared" si="178"/>
        <v/>
      </c>
      <c r="BC323" s="97" t="str">
        <f t="array" ref="BC323">IF($AV323,STDEVA(IF(G3SelectionMask="x",IF(INDEX(StdCalcsRefCalcs,$E323,0)&gt;0,INDEX(StdCalcsRefCalcs,$E323,0)),"")),"")</f>
        <v/>
      </c>
      <c r="BD323" s="98" t="b">
        <f t="shared" si="179"/>
        <v>0</v>
      </c>
      <c r="BE323" s="98" t="str">
        <f t="array" ref="BE323">IF($BD323,MEDIAN(IF(G4SelectionMask="x",IF(INDEX(StdCalcsRefCalcs,$E323,0)&gt;0,INDEX(StdCalcsRefCalcs,$E323,0)),"")),"")</f>
        <v/>
      </c>
      <c r="BF323" s="98" t="str">
        <f t="array" ref="BF323">IF($BD323,QUARTILE(IF(G4SelectionMask="x",IF(INDEX(StdCalcsRefCalcs,$E323,0)&gt;0,INDEX(StdCalcsRefCalcs,$E323,0)),""),1),"")</f>
        <v/>
      </c>
      <c r="BG323" s="98" t="str">
        <f t="array" ref="BG323">IF($BD323,QUARTILE(IF(G4SelectionMask="x",IF(INDEX(StdCalcsRefCalcs,$E323,0)&gt;0,INDEX(StdCalcsRefCalcs,$E323,0)),""),3),"")</f>
        <v/>
      </c>
      <c r="BH323" s="98" t="str">
        <f t="array" ref="BH323">IF($BD323,MIN(IF(G4SelectionMask="x",IF(INDEX(StdCalcsRefCalcs,$E323,0)&gt;0,INDEX(StdCalcsRefCalcs,$E323,0)),"")),"")</f>
        <v/>
      </c>
      <c r="BI323" s="98" t="str">
        <f t="array" ref="BI323">IF($BD323,MAX(IF(G4SelectionMask="x",IF(INDEX(StdCalcsRefCalcs,$E323,0)&gt;0,INDEX(StdCalcsRefCalcs,$E323,0)),"")),"")</f>
        <v/>
      </c>
      <c r="BJ323" s="98" t="str">
        <f t="shared" si="180"/>
        <v/>
      </c>
      <c r="BK323" s="98" t="str">
        <f t="array" ref="BK323">IF($BD323,STDEVA(IF(G4SelectionMask="x",IF(INDEX(StdCalcsRefCalcs,$E323,0)&gt;0,INDEX(StdCalcsRefCalcs,$E323,0)),"")),"")</f>
        <v/>
      </c>
      <c r="BL323" s="97" t="b">
        <f t="shared" si="181"/>
        <v>0</v>
      </c>
      <c r="BM323" s="97" t="str">
        <f t="array" ref="BM323">IF($BL323,MEDIAN(IF(G5SelectionMask="x",IF(INDEX(StdCalcsRefCalcs,$E323,0)&gt;0,INDEX(StdCalcsRefCalcs,$E323,0)),"")),"")</f>
        <v/>
      </c>
      <c r="BN323" s="97" t="str">
        <f t="array" ref="BN323">IF($BL323,QUARTILE(IF(G5SelectionMask="x",IF(INDEX(StdCalcsRefCalcs,$E323,0)&gt;0,INDEX(StdCalcsRefCalcs,$E323,0)),""),1),"")</f>
        <v/>
      </c>
      <c r="BO323" s="97" t="str">
        <f t="array" ref="BO323">IF($BL323,QUARTILE(IF(G5SelectionMask="x",IF(INDEX(StdCalcsRefCalcs,$E323,0)&gt;0,INDEX(StdCalcsRefCalcs,$E323,0)),""),3),"")</f>
        <v/>
      </c>
      <c r="BP323" s="97" t="str">
        <f t="array" ref="BP323">IF($BL323,MIN(IF(G5SelectionMask="x",IF(INDEX(StdCalcsRefCalcs,$E323,0)&gt;0,INDEX(StdCalcsRefCalcs,$E323,0)),"")),"")</f>
        <v/>
      </c>
      <c r="BQ323" s="97" t="str">
        <f t="array" ref="BQ323">IF($BL323,MAX(IF(G5SelectionMask="x",IF(INDEX(StdCalcsRefCalcs,$E323,0)&gt;0,INDEX(StdCalcsRefCalcs,$E323,0)),"")),"")</f>
        <v/>
      </c>
      <c r="BR323" s="97" t="str">
        <f t="shared" si="182"/>
        <v/>
      </c>
      <c r="BS323" s="99" t="str">
        <f t="array" ref="BS323">IF($BL323,STDEVA(IF(G5SelectionMask="x",IF(INDEX(StdCalcsRefCalcs,$E323,0)&gt;0,INDEX(StdCalcsRefCalcs,$E323,0)),"")),"")</f>
        <v/>
      </c>
      <c r="BT323" s="108"/>
      <c r="BU323" s="111">
        <f t="shared" ref="BU323:CI326" si="219">IFERROR(IF(COUNTIFS(RawDataAreas,$H323,INDEX(RawDataAllData,0,BU$9),"")&lt;=RuleofNPercent*COUNTIFS(RawDataAreas,$H323),AVERAGEIF(RawDataAreas,$H323,INDEX(RawDataAllData,0,BU$9)),""),"")</f>
        <v>2.4377880184331797</v>
      </c>
      <c r="BV323" s="111">
        <f t="shared" si="219"/>
        <v>2.5576036866359448</v>
      </c>
      <c r="BW323" s="111">
        <f t="shared" si="219"/>
        <v>2.4285714285714284</v>
      </c>
      <c r="BX323" s="111">
        <f t="shared" si="219"/>
        <v>2.6958525345622122</v>
      </c>
      <c r="BY323" s="111">
        <f t="shared" si="219"/>
        <v>2.4193548387096775</v>
      </c>
      <c r="BZ323" s="111">
        <f t="shared" si="219"/>
        <v>2.5299539170506913</v>
      </c>
      <c r="CA323" s="111">
        <f t="shared" si="219"/>
        <v>2.4976958525345623</v>
      </c>
      <c r="CB323" s="111">
        <f t="shared" si="219"/>
        <v>2.5760368663594471</v>
      </c>
      <c r="CC323" s="111">
        <f t="shared" si="219"/>
        <v>2.5345622119815667</v>
      </c>
      <c r="CD323" s="111">
        <f t="shared" si="219"/>
        <v>2.5115207373271891</v>
      </c>
      <c r="CE323" s="111">
        <f t="shared" si="219"/>
        <v>2.3778801843317972</v>
      </c>
      <c r="CF323" s="111">
        <f t="shared" si="219"/>
        <v>2.6589861751152073</v>
      </c>
      <c r="CG323" s="111">
        <f t="shared" si="219"/>
        <v>2.5345622119815667</v>
      </c>
      <c r="CH323" s="111">
        <f t="shared" si="219"/>
        <v>2.4516129032258065</v>
      </c>
      <c r="CI323" s="111">
        <f t="shared" si="219"/>
        <v>2.3870967741935485</v>
      </c>
    </row>
    <row r="324" spans="1:87" x14ac:dyDescent="0.2">
      <c r="A324" s="33">
        <f>IF(SelectEffectivenessBanking="x",,ERROR)</f>
        <v>0</v>
      </c>
      <c r="B324" s="218"/>
      <c r="C324" s="221"/>
      <c r="D324" s="221"/>
      <c r="E324" s="72">
        <f t="shared" si="174"/>
        <v>314</v>
      </c>
      <c r="F324" s="9" t="s">
        <v>1866</v>
      </c>
      <c r="G324" s="9" t="s">
        <v>1873</v>
      </c>
      <c r="H324" s="9" t="s">
        <v>1213</v>
      </c>
      <c r="P324" s="97">
        <f t="shared" si="183"/>
        <v>2.6839378238341971</v>
      </c>
      <c r="Q324" s="97"/>
      <c r="R324" s="97"/>
      <c r="S324" s="97"/>
      <c r="T324" s="97"/>
      <c r="U324" s="98">
        <f t="shared" si="184"/>
        <v>2.3575129533678756</v>
      </c>
      <c r="V324" s="107">
        <f t="shared" si="185"/>
        <v>2.5958549222797926</v>
      </c>
      <c r="W324" s="107">
        <f t="shared" si="186"/>
        <v>2.6062176165803108</v>
      </c>
      <c r="X324" s="107">
        <f t="shared" si="187"/>
        <v>2.4766839378238341</v>
      </c>
      <c r="Y324" s="107">
        <f t="shared" si="188"/>
        <v>2.5544041450777204</v>
      </c>
      <c r="Z324" s="107">
        <f t="shared" si="189"/>
        <v>2.5233160621761659</v>
      </c>
      <c r="AA324" s="107">
        <f t="shared" si="190"/>
        <v>2.5958549222797926</v>
      </c>
      <c r="AB324" s="107">
        <f t="shared" si="191"/>
        <v>2.5181347150259068</v>
      </c>
      <c r="AC324" s="107">
        <f t="shared" si="192"/>
        <v>2.678756476683938</v>
      </c>
      <c r="AD324" s="107">
        <f t="shared" si="193"/>
        <v>2.4611398963730569</v>
      </c>
      <c r="AE324" s="107">
        <f t="shared" si="194"/>
        <v>2.5388601036269431</v>
      </c>
      <c r="AF324" s="97" t="b">
        <f>COUNTIFS(G1SelectionMask,"x",INDEX(StdCalcsRefCalcs,$E324,0),"&gt;0")&gt;=RuleofN</f>
        <v>1</v>
      </c>
      <c r="AG324" s="97">
        <f t="array" ref="AG324">IF($AF324,MEDIAN(IF(G1SelectionMask="x",IF(INDEX(StdCalcsRefCalcs,$E324,0)&gt;0,INDEX(StdCalcsRefCalcs,$E324,0)),"")),"")</f>
        <v>2.5388601036269431</v>
      </c>
      <c r="AH324" s="97">
        <f t="array" ref="AH324">IF($AF324,QUARTILE(IF(G1SelectionMask="x",IF(INDEX(StdCalcsRefCalcs,$E324,0)&gt;0,INDEX(StdCalcsRefCalcs,$E324,0)),""),1),"")</f>
        <v>2.4974093264248705</v>
      </c>
      <c r="AI324" s="97">
        <f t="array" ref="AI324">IF($AF324,QUARTILE(IF(G1SelectionMask="x",IF(INDEX(StdCalcsRefCalcs,$E324,0)&gt;0,INDEX(StdCalcsRefCalcs,$E324,0)),""),3),"")</f>
        <v>2.5958549222797926</v>
      </c>
      <c r="AJ324" s="97">
        <f t="array" ref="AJ324">IF($AF324,MIN(IF(G1SelectionMask="x",IF(INDEX(StdCalcsRefCalcs,$E324,0)&gt;0,INDEX(StdCalcsRefCalcs,$E324,0)),"")),"")</f>
        <v>2.3575129533678756</v>
      </c>
      <c r="AK324" s="97">
        <f t="array" ref="AK324">IF($AF324,MAX(IF(G1SelectionMask="x",IF(INDEX(StdCalcsRefCalcs,$E324,0)&gt;0,INDEX(StdCalcsRefCalcs,$E324,0)),"")),"")</f>
        <v>2.678756476683938</v>
      </c>
      <c r="AL324" s="97">
        <f>IF($AF324,AVERAGEIF(G1SelectionMask,"x",INDEX(StdCalcsRefCalcs,$E324,0)),"")</f>
        <v>2.536975977390485</v>
      </c>
      <c r="AM324" s="97">
        <f t="array" ref="AM324">IF($AF324,STDEVA(IF(G1SelectionMask="x",IF(INDEX(StdCalcsRefCalcs,$E324,0)&gt;0,INDEX(StdCalcsRefCalcs,$E324,0)),"")),"")</f>
        <v>8.6181013281605059E-2</v>
      </c>
      <c r="AN324" s="98" t="b">
        <f t="shared" si="175"/>
        <v>1</v>
      </c>
      <c r="AO324" s="98">
        <f t="array" ref="AO324">IF($AN324,MEDIAN(IF(G2SelectionMask="x",IF(INDEX(StdCalcsRefCalcs,$E324,0)&gt;0,INDEX(StdCalcsRefCalcs,$E324,0)),"")),"")</f>
        <v>2.5025906735751295</v>
      </c>
      <c r="AP324" s="98">
        <f t="array" ref="AP324">IF($AN324,QUARTILE(IF(G2SelectionMask="x",IF(INDEX(StdCalcsRefCalcs,$E324,0)&gt;0,INDEX(StdCalcsRefCalcs,$E324,0)),""),1),"")</f>
        <v>2.4689119170984455</v>
      </c>
      <c r="AQ324" s="98">
        <f t="array" ref="AQ324">IF($AN324,QUARTILE(IF(G2SelectionMask="x",IF(INDEX(StdCalcsRefCalcs,$E324,0)&gt;0,INDEX(StdCalcsRefCalcs,$E324,0)),""),3),"")</f>
        <v>2.5466321243523318</v>
      </c>
      <c r="AR324" s="98">
        <f t="array" ref="AR324">IF($AN324,MIN(IF(G2SelectionMask="x",IF(INDEX(StdCalcsRefCalcs,$E324,0)&gt;0,INDEX(StdCalcsRefCalcs,$E324,0)),"")),"")</f>
        <v>2.3575129533678756</v>
      </c>
      <c r="AS324" s="98">
        <f t="array" ref="AS324">IF($AN324,MAX(IF(G2SelectionMask="x",IF(INDEX(StdCalcsRefCalcs,$E324,0)&gt;0,INDEX(StdCalcsRefCalcs,$E324,0)),"")),"")</f>
        <v>2.5958549222797926</v>
      </c>
      <c r="AT324" s="98">
        <f t="shared" si="176"/>
        <v>2.50259067357513</v>
      </c>
      <c r="AU324" s="98">
        <f t="array" ref="AU324">IF($AN324,STDEVA(IF(G2SelectionMask="x",IF(INDEX(StdCalcsRefCalcs,$E324,0)&gt;0,INDEX(StdCalcsRefCalcs,$E324,0)),"")),"")</f>
        <v>7.0967434894358264E-2</v>
      </c>
      <c r="AV324" s="97" t="b">
        <f t="shared" si="177"/>
        <v>0</v>
      </c>
      <c r="AW324" s="97" t="str">
        <f t="array" ref="AW324">IF($AV324,MEDIAN(IF(G3SelectionMask="x",IF(INDEX(StdCalcsRefCalcs,$E324,0)&gt;0,INDEX(StdCalcsRefCalcs,$E324,0)),"")),"")</f>
        <v/>
      </c>
      <c r="AX324" s="97" t="str">
        <f t="array" ref="AX324">IF($AV324,QUARTILE(IF(G3SelectionMask="x",IF(INDEX(StdCalcsRefCalcs,$E324,0)&gt;0,INDEX(StdCalcsRefCalcs,$E324,0)),""),1),"")</f>
        <v/>
      </c>
      <c r="AY324" s="97" t="str">
        <f t="array" ref="AY324">IF($AV324,QUARTILE(IF(G3SelectionMask="x",IF(INDEX(StdCalcsRefCalcs,$E324,0)&gt;0,INDEX(StdCalcsRefCalcs,$E324,0)),""),3),"")</f>
        <v/>
      </c>
      <c r="AZ324" s="97" t="str">
        <f t="array" ref="AZ324">IF($AV324,MIN(IF(G3SelectionMask="x",IF(INDEX(StdCalcsRefCalcs,$E324,0)&gt;0,INDEX(StdCalcsRefCalcs,$E324,0)),"")),"")</f>
        <v/>
      </c>
      <c r="BA324" s="97" t="str">
        <f t="array" ref="BA324">IF($AV324,MAX(IF(G3SelectionMask="x",IF(INDEX(StdCalcsRefCalcs,$E324,0)&gt;0,INDEX(StdCalcsRefCalcs,$E324,0)),"")),"")</f>
        <v/>
      </c>
      <c r="BB324" s="97" t="str">
        <f t="shared" si="178"/>
        <v/>
      </c>
      <c r="BC324" s="97" t="str">
        <f t="array" ref="BC324">IF($AV324,STDEVA(IF(G3SelectionMask="x",IF(INDEX(StdCalcsRefCalcs,$E324,0)&gt;0,INDEX(StdCalcsRefCalcs,$E324,0)),"")),"")</f>
        <v/>
      </c>
      <c r="BD324" s="98" t="b">
        <f t="shared" si="179"/>
        <v>0</v>
      </c>
      <c r="BE324" s="98" t="str">
        <f t="array" ref="BE324">IF($BD324,MEDIAN(IF(G4SelectionMask="x",IF(INDEX(StdCalcsRefCalcs,$E324,0)&gt;0,INDEX(StdCalcsRefCalcs,$E324,0)),"")),"")</f>
        <v/>
      </c>
      <c r="BF324" s="98" t="str">
        <f t="array" ref="BF324">IF($BD324,QUARTILE(IF(G4SelectionMask="x",IF(INDEX(StdCalcsRefCalcs,$E324,0)&gt;0,INDEX(StdCalcsRefCalcs,$E324,0)),""),1),"")</f>
        <v/>
      </c>
      <c r="BG324" s="98" t="str">
        <f t="array" ref="BG324">IF($BD324,QUARTILE(IF(G4SelectionMask="x",IF(INDEX(StdCalcsRefCalcs,$E324,0)&gt;0,INDEX(StdCalcsRefCalcs,$E324,0)),""),3),"")</f>
        <v/>
      </c>
      <c r="BH324" s="98" t="str">
        <f t="array" ref="BH324">IF($BD324,MIN(IF(G4SelectionMask="x",IF(INDEX(StdCalcsRefCalcs,$E324,0)&gt;0,INDEX(StdCalcsRefCalcs,$E324,0)),"")),"")</f>
        <v/>
      </c>
      <c r="BI324" s="98" t="str">
        <f t="array" ref="BI324">IF($BD324,MAX(IF(G4SelectionMask="x",IF(INDEX(StdCalcsRefCalcs,$E324,0)&gt;0,INDEX(StdCalcsRefCalcs,$E324,0)),"")),"")</f>
        <v/>
      </c>
      <c r="BJ324" s="98" t="str">
        <f t="shared" si="180"/>
        <v/>
      </c>
      <c r="BK324" s="98" t="str">
        <f t="array" ref="BK324">IF($BD324,STDEVA(IF(G4SelectionMask="x",IF(INDEX(StdCalcsRefCalcs,$E324,0)&gt;0,INDEX(StdCalcsRefCalcs,$E324,0)),"")),"")</f>
        <v/>
      </c>
      <c r="BL324" s="97" t="b">
        <f t="shared" si="181"/>
        <v>0</v>
      </c>
      <c r="BM324" s="97" t="str">
        <f t="array" ref="BM324">IF($BL324,MEDIAN(IF(G5SelectionMask="x",IF(INDEX(StdCalcsRefCalcs,$E324,0)&gt;0,INDEX(StdCalcsRefCalcs,$E324,0)),"")),"")</f>
        <v/>
      </c>
      <c r="BN324" s="97" t="str">
        <f t="array" ref="BN324">IF($BL324,QUARTILE(IF(G5SelectionMask="x",IF(INDEX(StdCalcsRefCalcs,$E324,0)&gt;0,INDEX(StdCalcsRefCalcs,$E324,0)),""),1),"")</f>
        <v/>
      </c>
      <c r="BO324" s="97" t="str">
        <f t="array" ref="BO324">IF($BL324,QUARTILE(IF(G5SelectionMask="x",IF(INDEX(StdCalcsRefCalcs,$E324,0)&gt;0,INDEX(StdCalcsRefCalcs,$E324,0)),""),3),"")</f>
        <v/>
      </c>
      <c r="BP324" s="97" t="str">
        <f t="array" ref="BP324">IF($BL324,MIN(IF(G5SelectionMask="x",IF(INDEX(StdCalcsRefCalcs,$E324,0)&gt;0,INDEX(StdCalcsRefCalcs,$E324,0)),"")),"")</f>
        <v/>
      </c>
      <c r="BQ324" s="97" t="str">
        <f t="array" ref="BQ324">IF($BL324,MAX(IF(G5SelectionMask="x",IF(INDEX(StdCalcsRefCalcs,$E324,0)&gt;0,INDEX(StdCalcsRefCalcs,$E324,0)),"")),"")</f>
        <v/>
      </c>
      <c r="BR324" s="97" t="str">
        <f t="shared" si="182"/>
        <v/>
      </c>
      <c r="BS324" s="99" t="str">
        <f t="array" ref="BS324">IF($BL324,STDEVA(IF(G5SelectionMask="x",IF(INDEX(StdCalcsRefCalcs,$E324,0)&gt;0,INDEX(StdCalcsRefCalcs,$E324,0)),"")),"")</f>
        <v/>
      </c>
      <c r="BT324" s="108"/>
      <c r="BU324" s="111">
        <f t="shared" si="219"/>
        <v>2.6839378238341971</v>
      </c>
      <c r="BV324" s="111">
        <f t="shared" si="219"/>
        <v>2.3575129533678756</v>
      </c>
      <c r="BW324" s="111">
        <f t="shared" si="219"/>
        <v>2.5958549222797926</v>
      </c>
      <c r="BX324" s="111">
        <f t="shared" si="219"/>
        <v>2.6062176165803108</v>
      </c>
      <c r="BY324" s="111">
        <f t="shared" si="219"/>
        <v>2.4766839378238341</v>
      </c>
      <c r="BZ324" s="111">
        <f t="shared" si="219"/>
        <v>2.5544041450777204</v>
      </c>
      <c r="CA324" s="111">
        <f t="shared" si="219"/>
        <v>2.5233160621761659</v>
      </c>
      <c r="CB324" s="111">
        <f t="shared" si="219"/>
        <v>2.5958549222797926</v>
      </c>
      <c r="CC324" s="111">
        <f t="shared" si="219"/>
        <v>2.5181347150259068</v>
      </c>
      <c r="CD324" s="111">
        <f t="shared" si="219"/>
        <v>2.678756476683938</v>
      </c>
      <c r="CE324" s="111">
        <f t="shared" si="219"/>
        <v>2.4611398963730569</v>
      </c>
      <c r="CF324" s="111">
        <f t="shared" si="219"/>
        <v>2.5388601036269431</v>
      </c>
      <c r="CG324" s="111">
        <f t="shared" si="219"/>
        <v>2.4974093264248705</v>
      </c>
      <c r="CH324" s="111">
        <f t="shared" si="219"/>
        <v>2.5025906735751295</v>
      </c>
      <c r="CI324" s="111">
        <f t="shared" si="219"/>
        <v>2.4300518134715028</v>
      </c>
    </row>
    <row r="325" spans="1:87" x14ac:dyDescent="0.2">
      <c r="A325" s="33">
        <f>IF(SelectEffectivenessBanking="x",,ERROR)</f>
        <v>0</v>
      </c>
      <c r="B325" s="218"/>
      <c r="C325" s="221"/>
      <c r="D325" s="221"/>
      <c r="E325" s="72">
        <f t="shared" si="174"/>
        <v>315</v>
      </c>
      <c r="F325" s="9" t="s">
        <v>1867</v>
      </c>
      <c r="G325" s="9" t="s">
        <v>1874</v>
      </c>
      <c r="H325" s="9" t="s">
        <v>1212</v>
      </c>
      <c r="P325" s="97">
        <f t="shared" si="183"/>
        <v>2.524390243902439</v>
      </c>
      <c r="Q325" s="97"/>
      <c r="R325" s="97"/>
      <c r="S325" s="97"/>
      <c r="T325" s="97"/>
      <c r="U325" s="98">
        <f t="shared" si="184"/>
        <v>2.1585365853658538</v>
      </c>
      <c r="V325" s="107">
        <f t="shared" si="185"/>
        <v>2.4634146341463414</v>
      </c>
      <c r="W325" s="107">
        <f t="shared" si="186"/>
        <v>2.5</v>
      </c>
      <c r="X325" s="107">
        <f t="shared" si="187"/>
        <v>2.7317073170731709</v>
      </c>
      <c r="Y325" s="107">
        <f t="shared" si="188"/>
        <v>2.3658536585365852</v>
      </c>
      <c r="Z325" s="107">
        <f t="shared" si="189"/>
        <v>2.5853658536585367</v>
      </c>
      <c r="AA325" s="107">
        <f t="shared" si="190"/>
        <v>2.475609756097561</v>
      </c>
      <c r="AB325" s="107">
        <f t="shared" si="191"/>
        <v>2.475609756097561</v>
      </c>
      <c r="AC325" s="107">
        <f t="shared" si="192"/>
        <v>2.3902439024390243</v>
      </c>
      <c r="AD325" s="107">
        <f t="shared" si="193"/>
        <v>2.5365853658536586</v>
      </c>
      <c r="AE325" s="107">
        <f t="shared" si="194"/>
        <v>2.5487804878048781</v>
      </c>
      <c r="AF325" s="97" t="b">
        <f>COUNTIFS(G1SelectionMask,"x",INDEX(StdCalcsRefCalcs,$E325,0),"&gt;0")&gt;=RuleofN</f>
        <v>1</v>
      </c>
      <c r="AG325" s="97">
        <f t="array" ref="AG325">IF($AF325,MEDIAN(IF(G1SelectionMask="x",IF(INDEX(StdCalcsRefCalcs,$E325,0)&gt;0,INDEX(StdCalcsRefCalcs,$E325,0)),"")),"")</f>
        <v>2.475609756097561</v>
      </c>
      <c r="AH325" s="97">
        <f t="array" ref="AH325">IF($AF325,QUARTILE(IF(G1SelectionMask="x",IF(INDEX(StdCalcsRefCalcs,$E325,0)&gt;0,INDEX(StdCalcsRefCalcs,$E325,0)),""),1),"")</f>
        <v>2.4268292682926829</v>
      </c>
      <c r="AI325" s="97">
        <f t="array" ref="AI325">IF($AF325,QUARTILE(IF(G1SelectionMask="x",IF(INDEX(StdCalcsRefCalcs,$E325,0)&gt;0,INDEX(StdCalcsRefCalcs,$E325,0)),""),3),"")</f>
        <v>2.5426829268292686</v>
      </c>
      <c r="AJ325" s="97">
        <f t="array" ref="AJ325">IF($AF325,MIN(IF(G1SelectionMask="x",IF(INDEX(StdCalcsRefCalcs,$E325,0)&gt;0,INDEX(StdCalcsRefCalcs,$E325,0)),"")),"")</f>
        <v>2.1585365853658538</v>
      </c>
      <c r="AK325" s="97">
        <f t="array" ref="AK325">IF($AF325,MAX(IF(G1SelectionMask="x",IF(INDEX(StdCalcsRefCalcs,$E325,0)&gt;0,INDEX(StdCalcsRefCalcs,$E325,0)),"")),"")</f>
        <v>2.7317073170731709</v>
      </c>
      <c r="AL325" s="97">
        <f>IF($AF325,AVERAGEIF(G1SelectionMask,"x",INDEX(StdCalcsRefCalcs,$E325,0)),"")</f>
        <v>2.4756097560975614</v>
      </c>
      <c r="AM325" s="97">
        <f t="array" ref="AM325">IF($AF325,STDEVA(IF(G1SelectionMask="x",IF(INDEX(StdCalcsRefCalcs,$E325,0)&gt;0,INDEX(StdCalcsRefCalcs,$E325,0)),"")),"")</f>
        <v>0.14398509407946775</v>
      </c>
      <c r="AN325" s="98" t="b">
        <f t="shared" si="175"/>
        <v>1</v>
      </c>
      <c r="AO325" s="98">
        <f t="array" ref="AO325">IF($AN325,MEDIAN(IF(G2SelectionMask="x",IF(INDEX(StdCalcsRefCalcs,$E325,0)&gt;0,INDEX(StdCalcsRefCalcs,$E325,0)),"")),"")</f>
        <v>2.475609756097561</v>
      </c>
      <c r="AP325" s="98">
        <f t="array" ref="AP325">IF($AN325,QUARTILE(IF(G2SelectionMask="x",IF(INDEX(StdCalcsRefCalcs,$E325,0)&gt;0,INDEX(StdCalcsRefCalcs,$E325,0)),""),1),"")</f>
        <v>2.4390243902439024</v>
      </c>
      <c r="AQ325" s="98">
        <f t="array" ref="AQ325">IF($AN325,QUARTILE(IF(G2SelectionMask="x",IF(INDEX(StdCalcsRefCalcs,$E325,0)&gt;0,INDEX(StdCalcsRefCalcs,$E325,0)),""),3),"")</f>
        <v>2.5121951219512195</v>
      </c>
      <c r="AR325" s="98">
        <f t="array" ref="AR325">IF($AN325,MIN(IF(G2SelectionMask="x",IF(INDEX(StdCalcsRefCalcs,$E325,0)&gt;0,INDEX(StdCalcsRefCalcs,$E325,0)),"")),"")</f>
        <v>2.1585365853658538</v>
      </c>
      <c r="AS325" s="98">
        <f t="array" ref="AS325">IF($AN325,MAX(IF(G2SelectionMask="x",IF(INDEX(StdCalcsRefCalcs,$E325,0)&gt;0,INDEX(StdCalcsRefCalcs,$E325,0)),"")),"")</f>
        <v>2.7317073170731709</v>
      </c>
      <c r="AT325" s="98">
        <f t="shared" si="176"/>
        <v>2.4656319290465629</v>
      </c>
      <c r="AU325" s="98">
        <f t="array" ref="AU325">IF($AN325,STDEVA(IF(G2SelectionMask="x",IF(INDEX(StdCalcsRefCalcs,$E325,0)&gt;0,INDEX(StdCalcsRefCalcs,$E325,0)),"")),"")</f>
        <v>0.13752055514718065</v>
      </c>
      <c r="AV325" s="97" t="b">
        <f t="shared" si="177"/>
        <v>0</v>
      </c>
      <c r="AW325" s="97" t="str">
        <f t="array" ref="AW325">IF($AV325,MEDIAN(IF(G3SelectionMask="x",IF(INDEX(StdCalcsRefCalcs,$E325,0)&gt;0,INDEX(StdCalcsRefCalcs,$E325,0)),"")),"")</f>
        <v/>
      </c>
      <c r="AX325" s="97" t="str">
        <f t="array" ref="AX325">IF($AV325,QUARTILE(IF(G3SelectionMask="x",IF(INDEX(StdCalcsRefCalcs,$E325,0)&gt;0,INDEX(StdCalcsRefCalcs,$E325,0)),""),1),"")</f>
        <v/>
      </c>
      <c r="AY325" s="97" t="str">
        <f t="array" ref="AY325">IF($AV325,QUARTILE(IF(G3SelectionMask="x",IF(INDEX(StdCalcsRefCalcs,$E325,0)&gt;0,INDEX(StdCalcsRefCalcs,$E325,0)),""),3),"")</f>
        <v/>
      </c>
      <c r="AZ325" s="97" t="str">
        <f t="array" ref="AZ325">IF($AV325,MIN(IF(G3SelectionMask="x",IF(INDEX(StdCalcsRefCalcs,$E325,0)&gt;0,INDEX(StdCalcsRefCalcs,$E325,0)),"")),"")</f>
        <v/>
      </c>
      <c r="BA325" s="97" t="str">
        <f t="array" ref="BA325">IF($AV325,MAX(IF(G3SelectionMask="x",IF(INDEX(StdCalcsRefCalcs,$E325,0)&gt;0,INDEX(StdCalcsRefCalcs,$E325,0)),"")),"")</f>
        <v/>
      </c>
      <c r="BB325" s="97" t="str">
        <f t="shared" si="178"/>
        <v/>
      </c>
      <c r="BC325" s="97" t="str">
        <f t="array" ref="BC325">IF($AV325,STDEVA(IF(G3SelectionMask="x",IF(INDEX(StdCalcsRefCalcs,$E325,0)&gt;0,INDEX(StdCalcsRefCalcs,$E325,0)),"")),"")</f>
        <v/>
      </c>
      <c r="BD325" s="98" t="b">
        <f t="shared" si="179"/>
        <v>0</v>
      </c>
      <c r="BE325" s="98" t="str">
        <f t="array" ref="BE325">IF($BD325,MEDIAN(IF(G4SelectionMask="x",IF(INDEX(StdCalcsRefCalcs,$E325,0)&gt;0,INDEX(StdCalcsRefCalcs,$E325,0)),"")),"")</f>
        <v/>
      </c>
      <c r="BF325" s="98" t="str">
        <f t="array" ref="BF325">IF($BD325,QUARTILE(IF(G4SelectionMask="x",IF(INDEX(StdCalcsRefCalcs,$E325,0)&gt;0,INDEX(StdCalcsRefCalcs,$E325,0)),""),1),"")</f>
        <v/>
      </c>
      <c r="BG325" s="98" t="str">
        <f t="array" ref="BG325">IF($BD325,QUARTILE(IF(G4SelectionMask="x",IF(INDEX(StdCalcsRefCalcs,$E325,0)&gt;0,INDEX(StdCalcsRefCalcs,$E325,0)),""),3),"")</f>
        <v/>
      </c>
      <c r="BH325" s="98" t="str">
        <f t="array" ref="BH325">IF($BD325,MIN(IF(G4SelectionMask="x",IF(INDEX(StdCalcsRefCalcs,$E325,0)&gt;0,INDEX(StdCalcsRefCalcs,$E325,0)),"")),"")</f>
        <v/>
      </c>
      <c r="BI325" s="98" t="str">
        <f t="array" ref="BI325">IF($BD325,MAX(IF(G4SelectionMask="x",IF(INDEX(StdCalcsRefCalcs,$E325,0)&gt;0,INDEX(StdCalcsRefCalcs,$E325,0)),"")),"")</f>
        <v/>
      </c>
      <c r="BJ325" s="98" t="str">
        <f t="shared" si="180"/>
        <v/>
      </c>
      <c r="BK325" s="98" t="str">
        <f t="array" ref="BK325">IF($BD325,STDEVA(IF(G4SelectionMask="x",IF(INDEX(StdCalcsRefCalcs,$E325,0)&gt;0,INDEX(StdCalcsRefCalcs,$E325,0)),"")),"")</f>
        <v/>
      </c>
      <c r="BL325" s="97" t="b">
        <f t="shared" si="181"/>
        <v>0</v>
      </c>
      <c r="BM325" s="97" t="str">
        <f t="array" ref="BM325">IF($BL325,MEDIAN(IF(G5SelectionMask="x",IF(INDEX(StdCalcsRefCalcs,$E325,0)&gt;0,INDEX(StdCalcsRefCalcs,$E325,0)),"")),"")</f>
        <v/>
      </c>
      <c r="BN325" s="97" t="str">
        <f t="array" ref="BN325">IF($BL325,QUARTILE(IF(G5SelectionMask="x",IF(INDEX(StdCalcsRefCalcs,$E325,0)&gt;0,INDEX(StdCalcsRefCalcs,$E325,0)),""),1),"")</f>
        <v/>
      </c>
      <c r="BO325" s="97" t="str">
        <f t="array" ref="BO325">IF($BL325,QUARTILE(IF(G5SelectionMask="x",IF(INDEX(StdCalcsRefCalcs,$E325,0)&gt;0,INDEX(StdCalcsRefCalcs,$E325,0)),""),3),"")</f>
        <v/>
      </c>
      <c r="BP325" s="97" t="str">
        <f t="array" ref="BP325">IF($BL325,MIN(IF(G5SelectionMask="x",IF(INDEX(StdCalcsRefCalcs,$E325,0)&gt;0,INDEX(StdCalcsRefCalcs,$E325,0)),"")),"")</f>
        <v/>
      </c>
      <c r="BQ325" s="97" t="str">
        <f t="array" ref="BQ325">IF($BL325,MAX(IF(G5SelectionMask="x",IF(INDEX(StdCalcsRefCalcs,$E325,0)&gt;0,INDEX(StdCalcsRefCalcs,$E325,0)),"")),"")</f>
        <v/>
      </c>
      <c r="BR325" s="97" t="str">
        <f t="shared" si="182"/>
        <v/>
      </c>
      <c r="BS325" s="99" t="str">
        <f t="array" ref="BS325">IF($BL325,STDEVA(IF(G5SelectionMask="x",IF(INDEX(StdCalcsRefCalcs,$E325,0)&gt;0,INDEX(StdCalcsRefCalcs,$E325,0)),"")),"")</f>
        <v/>
      </c>
      <c r="BT325" s="108"/>
      <c r="BU325" s="111">
        <f t="shared" si="219"/>
        <v>2.524390243902439</v>
      </c>
      <c r="BV325" s="111">
        <f t="shared" si="219"/>
        <v>2.1585365853658538</v>
      </c>
      <c r="BW325" s="111">
        <f t="shared" si="219"/>
        <v>2.4634146341463414</v>
      </c>
      <c r="BX325" s="111">
        <f t="shared" si="219"/>
        <v>2.5</v>
      </c>
      <c r="BY325" s="111">
        <f t="shared" si="219"/>
        <v>2.7317073170731709</v>
      </c>
      <c r="BZ325" s="111">
        <f t="shared" si="219"/>
        <v>2.3658536585365852</v>
      </c>
      <c r="CA325" s="111">
        <f t="shared" si="219"/>
        <v>2.5853658536585367</v>
      </c>
      <c r="CB325" s="111">
        <f t="shared" si="219"/>
        <v>2.475609756097561</v>
      </c>
      <c r="CC325" s="111">
        <f t="shared" si="219"/>
        <v>2.475609756097561</v>
      </c>
      <c r="CD325" s="111">
        <f t="shared" si="219"/>
        <v>2.3902439024390243</v>
      </c>
      <c r="CE325" s="111">
        <f t="shared" si="219"/>
        <v>2.5365853658536586</v>
      </c>
      <c r="CF325" s="111">
        <f t="shared" si="219"/>
        <v>2.5487804878048781</v>
      </c>
      <c r="CG325" s="111">
        <f t="shared" si="219"/>
        <v>2.4390243902439024</v>
      </c>
      <c r="CH325" s="111">
        <f t="shared" si="219"/>
        <v>2.4878048780487805</v>
      </c>
      <c r="CI325" s="111">
        <f t="shared" si="219"/>
        <v>2.4390243902439024</v>
      </c>
    </row>
    <row r="326" spans="1:87" ht="13.5" thickBot="1" x14ac:dyDescent="0.25">
      <c r="A326" s="33">
        <f t="shared" ref="A326:A366" si="220">IF(SelectEffectivenessBanking="x",,ERROR)</f>
        <v>0</v>
      </c>
      <c r="B326" s="218"/>
      <c r="C326" s="222"/>
      <c r="D326" s="222"/>
      <c r="E326" s="72">
        <f t="shared" si="174"/>
        <v>316</v>
      </c>
      <c r="F326" s="9" t="s">
        <v>1868</v>
      </c>
      <c r="G326" s="9" t="s">
        <v>219</v>
      </c>
      <c r="H326" s="9" t="s">
        <v>219</v>
      </c>
      <c r="P326" s="97">
        <f t="shared" si="183"/>
        <v>2.25</v>
      </c>
      <c r="Q326" s="97"/>
      <c r="R326" s="97"/>
      <c r="S326" s="97"/>
      <c r="T326" s="97"/>
      <c r="U326" s="98">
        <f t="shared" si="184"/>
        <v>2.4375</v>
      </c>
      <c r="V326" s="107">
        <f t="shared" si="185"/>
        <v>2.625</v>
      </c>
      <c r="W326" s="107">
        <f t="shared" si="186"/>
        <v>2.5</v>
      </c>
      <c r="X326" s="107">
        <f t="shared" si="187"/>
        <v>2.625</v>
      </c>
      <c r="Y326" s="107">
        <f t="shared" si="188"/>
        <v>2.1875</v>
      </c>
      <c r="Z326" s="107">
        <f t="shared" si="189"/>
        <v>2</v>
      </c>
      <c r="AA326" s="107">
        <f t="shared" si="190"/>
        <v>2.5625</v>
      </c>
      <c r="AB326" s="107">
        <f t="shared" si="191"/>
        <v>2.4375</v>
      </c>
      <c r="AC326" s="107">
        <f t="shared" si="192"/>
        <v>2.625</v>
      </c>
      <c r="AD326" s="107">
        <f t="shared" si="193"/>
        <v>3.0625</v>
      </c>
      <c r="AE326" s="107">
        <f t="shared" si="194"/>
        <v>2.75</v>
      </c>
      <c r="AF326" s="97" t="b">
        <f>COUNTIFS(G1SelectionMask,"x",INDEX(StdCalcsRefCalcs,$E326,0),"&gt;0")&gt;=RuleofN</f>
        <v>1</v>
      </c>
      <c r="AG326" s="97">
        <f t="array" ref="AG326">IF($AF326,MEDIAN(IF(G1SelectionMask="x",IF(INDEX(StdCalcsRefCalcs,$E326,0)&gt;0,INDEX(StdCalcsRefCalcs,$E326,0)),"")),"")</f>
        <v>2.5625</v>
      </c>
      <c r="AH326" s="97">
        <f t="array" ref="AH326">IF($AF326,QUARTILE(IF(G1SelectionMask="x",IF(INDEX(StdCalcsRefCalcs,$E326,0)&gt;0,INDEX(StdCalcsRefCalcs,$E326,0)),""),1),"")</f>
        <v>2.4375</v>
      </c>
      <c r="AI326" s="97">
        <f t="array" ref="AI326">IF($AF326,QUARTILE(IF(G1SelectionMask="x",IF(INDEX(StdCalcsRefCalcs,$E326,0)&gt;0,INDEX(StdCalcsRefCalcs,$E326,0)),""),3),"")</f>
        <v>2.625</v>
      </c>
      <c r="AJ326" s="97">
        <f t="array" ref="AJ326">IF($AF326,MIN(IF(G1SelectionMask="x",IF(INDEX(StdCalcsRefCalcs,$E326,0)&gt;0,INDEX(StdCalcsRefCalcs,$E326,0)),"")),"")</f>
        <v>2</v>
      </c>
      <c r="AK326" s="97">
        <f t="array" ref="AK326">IF($AF326,MAX(IF(G1SelectionMask="x",IF(INDEX(StdCalcsRefCalcs,$E326,0)&gt;0,INDEX(StdCalcsRefCalcs,$E326,0)),"")),"")</f>
        <v>3.0625</v>
      </c>
      <c r="AL326" s="97">
        <f>IF($AF326,AVERAGEIF(G1SelectionMask,"x",INDEX(StdCalcsRefCalcs,$E326,0)),"")</f>
        <v>2.5284090909090908</v>
      </c>
      <c r="AM326" s="97">
        <f t="array" ref="AM326">IF($AF326,STDEVA(IF(G1SelectionMask="x",IF(INDEX(StdCalcsRefCalcs,$E326,0)&gt;0,INDEX(StdCalcsRefCalcs,$E326,0)),"")),"")</f>
        <v>0.27861773258192069</v>
      </c>
      <c r="AN326" s="98" t="b">
        <f t="shared" si="175"/>
        <v>1</v>
      </c>
      <c r="AO326" s="98">
        <f t="array" ref="AO326">IF($AN326,MEDIAN(IF(G2SelectionMask="x",IF(INDEX(StdCalcsRefCalcs,$E326,0)&gt;0,INDEX(StdCalcsRefCalcs,$E326,0)),"")),"")</f>
        <v>2.5625</v>
      </c>
      <c r="AP326" s="98">
        <f t="array" ref="AP326">IF($AN326,QUARTILE(IF(G2SelectionMask="x",IF(INDEX(StdCalcsRefCalcs,$E326,0)&gt;0,INDEX(StdCalcsRefCalcs,$E326,0)),""),1),"")</f>
        <v>2.4375</v>
      </c>
      <c r="AQ326" s="98">
        <f t="array" ref="AQ326">IF($AN326,QUARTILE(IF(G2SelectionMask="x",IF(INDEX(StdCalcsRefCalcs,$E326,0)&gt;0,INDEX(StdCalcsRefCalcs,$E326,0)),""),3),"")</f>
        <v>2.6875</v>
      </c>
      <c r="AR326" s="98">
        <f t="array" ref="AR326">IF($AN326,MIN(IF(G2SelectionMask="x",IF(INDEX(StdCalcsRefCalcs,$E326,0)&gt;0,INDEX(StdCalcsRefCalcs,$E326,0)),"")),"")</f>
        <v>2.1875</v>
      </c>
      <c r="AS326" s="98">
        <f t="array" ref="AS326">IF($AN326,MAX(IF(G2SelectionMask="x",IF(INDEX(StdCalcsRefCalcs,$E326,0)&gt;0,INDEX(StdCalcsRefCalcs,$E326,0)),"")),"")</f>
        <v>3.0625</v>
      </c>
      <c r="AT326" s="98">
        <f t="shared" si="176"/>
        <v>2.5625</v>
      </c>
      <c r="AU326" s="98">
        <f t="array" ref="AU326">IF($AN326,STDEVA(IF(G2SelectionMask="x",IF(INDEX(StdCalcsRefCalcs,$E326,0)&gt;0,INDEX(StdCalcsRefCalcs,$E326,0)),"")),"")</f>
        <v>0.2531057091414573</v>
      </c>
      <c r="AV326" s="97" t="b">
        <f t="shared" si="177"/>
        <v>0</v>
      </c>
      <c r="AW326" s="97" t="str">
        <f t="array" ref="AW326">IF($AV326,MEDIAN(IF(G3SelectionMask="x",IF(INDEX(StdCalcsRefCalcs,$E326,0)&gt;0,INDEX(StdCalcsRefCalcs,$E326,0)),"")),"")</f>
        <v/>
      </c>
      <c r="AX326" s="97" t="str">
        <f t="array" ref="AX326">IF($AV326,QUARTILE(IF(G3SelectionMask="x",IF(INDEX(StdCalcsRefCalcs,$E326,0)&gt;0,INDEX(StdCalcsRefCalcs,$E326,0)),""),1),"")</f>
        <v/>
      </c>
      <c r="AY326" s="97" t="str">
        <f t="array" ref="AY326">IF($AV326,QUARTILE(IF(G3SelectionMask="x",IF(INDEX(StdCalcsRefCalcs,$E326,0)&gt;0,INDEX(StdCalcsRefCalcs,$E326,0)),""),3),"")</f>
        <v/>
      </c>
      <c r="AZ326" s="97" t="str">
        <f t="array" ref="AZ326">IF($AV326,MIN(IF(G3SelectionMask="x",IF(INDEX(StdCalcsRefCalcs,$E326,0)&gt;0,INDEX(StdCalcsRefCalcs,$E326,0)),"")),"")</f>
        <v/>
      </c>
      <c r="BA326" s="97" t="str">
        <f t="array" ref="BA326">IF($AV326,MAX(IF(G3SelectionMask="x",IF(INDEX(StdCalcsRefCalcs,$E326,0)&gt;0,INDEX(StdCalcsRefCalcs,$E326,0)),"")),"")</f>
        <v/>
      </c>
      <c r="BB326" s="97" t="str">
        <f t="shared" si="178"/>
        <v/>
      </c>
      <c r="BC326" s="97" t="str">
        <f t="array" ref="BC326">IF($AV326,STDEVA(IF(G3SelectionMask="x",IF(INDEX(StdCalcsRefCalcs,$E326,0)&gt;0,INDEX(StdCalcsRefCalcs,$E326,0)),"")),"")</f>
        <v/>
      </c>
      <c r="BD326" s="98" t="b">
        <f t="shared" si="179"/>
        <v>0</v>
      </c>
      <c r="BE326" s="98" t="str">
        <f t="array" ref="BE326">IF($BD326,MEDIAN(IF(G4SelectionMask="x",IF(INDEX(StdCalcsRefCalcs,$E326,0)&gt;0,INDEX(StdCalcsRefCalcs,$E326,0)),"")),"")</f>
        <v/>
      </c>
      <c r="BF326" s="98" t="str">
        <f t="array" ref="BF326">IF($BD326,QUARTILE(IF(G4SelectionMask="x",IF(INDEX(StdCalcsRefCalcs,$E326,0)&gt;0,INDEX(StdCalcsRefCalcs,$E326,0)),""),1),"")</f>
        <v/>
      </c>
      <c r="BG326" s="98" t="str">
        <f t="array" ref="BG326">IF($BD326,QUARTILE(IF(G4SelectionMask="x",IF(INDEX(StdCalcsRefCalcs,$E326,0)&gt;0,INDEX(StdCalcsRefCalcs,$E326,0)),""),3),"")</f>
        <v/>
      </c>
      <c r="BH326" s="98" t="str">
        <f t="array" ref="BH326">IF($BD326,MIN(IF(G4SelectionMask="x",IF(INDEX(StdCalcsRefCalcs,$E326,0)&gt;0,INDEX(StdCalcsRefCalcs,$E326,0)),"")),"")</f>
        <v/>
      </c>
      <c r="BI326" s="98" t="str">
        <f t="array" ref="BI326">IF($BD326,MAX(IF(G4SelectionMask="x",IF(INDEX(StdCalcsRefCalcs,$E326,0)&gt;0,INDEX(StdCalcsRefCalcs,$E326,0)),"")),"")</f>
        <v/>
      </c>
      <c r="BJ326" s="98" t="str">
        <f t="shared" si="180"/>
        <v/>
      </c>
      <c r="BK326" s="98" t="str">
        <f t="array" ref="BK326">IF($BD326,STDEVA(IF(G4SelectionMask="x",IF(INDEX(StdCalcsRefCalcs,$E326,0)&gt;0,INDEX(StdCalcsRefCalcs,$E326,0)),"")),"")</f>
        <v/>
      </c>
      <c r="BL326" s="97" t="b">
        <f t="shared" si="181"/>
        <v>0</v>
      </c>
      <c r="BM326" s="97" t="str">
        <f t="array" ref="BM326">IF($BL326,MEDIAN(IF(G5SelectionMask="x",IF(INDEX(StdCalcsRefCalcs,$E326,0)&gt;0,INDEX(StdCalcsRefCalcs,$E326,0)),"")),"")</f>
        <v/>
      </c>
      <c r="BN326" s="97" t="str">
        <f t="array" ref="BN326">IF($BL326,QUARTILE(IF(G5SelectionMask="x",IF(INDEX(StdCalcsRefCalcs,$E326,0)&gt;0,INDEX(StdCalcsRefCalcs,$E326,0)),""),1),"")</f>
        <v/>
      </c>
      <c r="BO326" s="97" t="str">
        <f t="array" ref="BO326">IF($BL326,QUARTILE(IF(G5SelectionMask="x",IF(INDEX(StdCalcsRefCalcs,$E326,0)&gt;0,INDEX(StdCalcsRefCalcs,$E326,0)),""),3),"")</f>
        <v/>
      </c>
      <c r="BP326" s="97" t="str">
        <f t="array" ref="BP326">IF($BL326,MIN(IF(G5SelectionMask="x",IF(INDEX(StdCalcsRefCalcs,$E326,0)&gt;0,INDEX(StdCalcsRefCalcs,$E326,0)),"")),"")</f>
        <v/>
      </c>
      <c r="BQ326" s="97" t="str">
        <f t="array" ref="BQ326">IF($BL326,MAX(IF(G5SelectionMask="x",IF(INDEX(StdCalcsRefCalcs,$E326,0)&gt;0,INDEX(StdCalcsRefCalcs,$E326,0)),"")),"")</f>
        <v/>
      </c>
      <c r="BR326" s="97" t="str">
        <f t="shared" si="182"/>
        <v/>
      </c>
      <c r="BS326" s="99" t="str">
        <f t="array" ref="BS326">IF($BL326,STDEVA(IF(G5SelectionMask="x",IF(INDEX(StdCalcsRefCalcs,$E326,0)&gt;0,INDEX(StdCalcsRefCalcs,$E326,0)),"")),"")</f>
        <v/>
      </c>
      <c r="BT326" s="108"/>
      <c r="BU326" s="111">
        <f t="shared" si="219"/>
        <v>2.25</v>
      </c>
      <c r="BV326" s="111">
        <f t="shared" si="219"/>
        <v>2.4375</v>
      </c>
      <c r="BW326" s="111">
        <f t="shared" si="219"/>
        <v>2.625</v>
      </c>
      <c r="BX326" s="111">
        <f t="shared" si="219"/>
        <v>2.5</v>
      </c>
      <c r="BY326" s="111">
        <f t="shared" si="219"/>
        <v>2.625</v>
      </c>
      <c r="BZ326" s="111">
        <f t="shared" si="219"/>
        <v>2.1875</v>
      </c>
      <c r="CA326" s="111">
        <f t="shared" si="219"/>
        <v>2</v>
      </c>
      <c r="CB326" s="111">
        <f t="shared" si="219"/>
        <v>2.5625</v>
      </c>
      <c r="CC326" s="111">
        <f t="shared" si="219"/>
        <v>2.4375</v>
      </c>
      <c r="CD326" s="111">
        <f t="shared" si="219"/>
        <v>2.625</v>
      </c>
      <c r="CE326" s="111">
        <f t="shared" si="219"/>
        <v>3.0625</v>
      </c>
      <c r="CF326" s="111">
        <f t="shared" si="219"/>
        <v>2.75</v>
      </c>
      <c r="CG326" s="111">
        <f t="shared" si="219"/>
        <v>2.25</v>
      </c>
      <c r="CH326" s="111">
        <f t="shared" si="219"/>
        <v>2.4375</v>
      </c>
      <c r="CI326" s="111">
        <f t="shared" si="219"/>
        <v>2.8125</v>
      </c>
    </row>
    <row r="327" spans="1:87" x14ac:dyDescent="0.2">
      <c r="A327" s="33">
        <f t="shared" si="220"/>
        <v>0</v>
      </c>
      <c r="B327" s="218"/>
      <c r="C327" s="214" t="s">
        <v>339</v>
      </c>
      <c r="D327" s="223" t="s">
        <v>340</v>
      </c>
      <c r="E327" s="72">
        <f t="shared" si="174"/>
        <v>317</v>
      </c>
      <c r="F327" s="9" t="s">
        <v>1875</v>
      </c>
      <c r="G327" s="9" t="s">
        <v>340</v>
      </c>
      <c r="J327" s="9" t="s">
        <v>340</v>
      </c>
      <c r="P327" s="97">
        <f t="shared" si="183"/>
        <v>2.8536585365853657</v>
      </c>
      <c r="Q327" s="97"/>
      <c r="R327" s="97"/>
      <c r="S327" s="97"/>
      <c r="T327" s="97"/>
      <c r="U327" s="98">
        <f t="shared" si="184"/>
        <v>2.4146341463414633</v>
      </c>
      <c r="V327" s="107">
        <f t="shared" si="185"/>
        <v>2.5121951219512195</v>
      </c>
      <c r="W327" s="107">
        <f t="shared" si="186"/>
        <v>2.975609756097561</v>
      </c>
      <c r="X327" s="107">
        <f t="shared" si="187"/>
        <v>2.9268292682926829</v>
      </c>
      <c r="Y327" s="107">
        <f t="shared" si="188"/>
        <v>2.3902439024390243</v>
      </c>
      <c r="Z327" s="107">
        <f t="shared" si="189"/>
        <v>2.4146341463414633</v>
      </c>
      <c r="AA327" s="107">
        <f t="shared" si="190"/>
        <v>2.3658536585365852</v>
      </c>
      <c r="AB327" s="107">
        <f t="shared" si="191"/>
        <v>2.5853658536585367</v>
      </c>
      <c r="AC327" s="107">
        <f t="shared" si="192"/>
        <v>2.4634146341463414</v>
      </c>
      <c r="AD327" s="107">
        <f t="shared" si="193"/>
        <v>2.4390243902439024</v>
      </c>
      <c r="AE327" s="107">
        <f t="shared" si="194"/>
        <v>2.3658536585365852</v>
      </c>
      <c r="AF327" s="97" t="b">
        <f>COUNTIFS(G1SelectionMask,"x",INDEX(StdCalcsRefCalcs,$E327,0),"&gt;0")&gt;=RuleofN</f>
        <v>1</v>
      </c>
      <c r="AG327" s="97">
        <f t="array" ref="AG327">IF($AF327,MEDIAN(IF(G1SelectionMask="x",IF(INDEX(StdCalcsRefCalcs,$E327,0)&gt;0,INDEX(StdCalcsRefCalcs,$E327,0)),"")),"")</f>
        <v>2.4390243902439024</v>
      </c>
      <c r="AH327" s="97">
        <f t="array" ref="AH327">IF($AF327,QUARTILE(IF(G1SelectionMask="x",IF(INDEX(StdCalcsRefCalcs,$E327,0)&gt;0,INDEX(StdCalcsRefCalcs,$E327,0)),""),1),"")</f>
        <v>2.4024390243902438</v>
      </c>
      <c r="AI327" s="97">
        <f t="array" ref="AI327">IF($AF327,QUARTILE(IF(G1SelectionMask="x",IF(INDEX(StdCalcsRefCalcs,$E327,0)&gt;0,INDEX(StdCalcsRefCalcs,$E327,0)),""),3),"")</f>
        <v>2.5487804878048781</v>
      </c>
      <c r="AJ327" s="97">
        <f t="array" ref="AJ327">IF($AF327,MIN(IF(G1SelectionMask="x",IF(INDEX(StdCalcsRefCalcs,$E327,0)&gt;0,INDEX(StdCalcsRefCalcs,$E327,0)),"")),"")</f>
        <v>2.3658536585365852</v>
      </c>
      <c r="AK327" s="97">
        <f t="array" ref="AK327">IF($AF327,MAX(IF(G1SelectionMask="x",IF(INDEX(StdCalcsRefCalcs,$E327,0)&gt;0,INDEX(StdCalcsRefCalcs,$E327,0)),"")),"")</f>
        <v>2.975609756097561</v>
      </c>
      <c r="AL327" s="97">
        <f t="shared" si="26"/>
        <v>2.5321507760532151</v>
      </c>
      <c r="AM327" s="97">
        <f t="array" ref="AM327">IF($AF327,STDEVA(IF(G1SelectionMask="x",IF(INDEX(StdCalcsRefCalcs,$E327,0)&gt;0,INDEX(StdCalcsRefCalcs,$E327,0)),"")),"")</f>
        <v>0.2172835871981518</v>
      </c>
      <c r="AN327" s="98" t="b">
        <f t="shared" ref="AN327:AN390" si="221">COUNTIFS(G2SelectionMask,"x",INDEX(StdCalcsRefCalcs,$E327,0),"&gt;0")&gt;=RuleofN</f>
        <v>1</v>
      </c>
      <c r="AO327" s="98">
        <f t="array" ref="AO327">IF($AN327,MEDIAN(IF(G2SelectionMask="x",IF(INDEX(StdCalcsRefCalcs,$E327,0)&gt;0,INDEX(StdCalcsRefCalcs,$E327,0)),"")),"")</f>
        <v>2.4390243902439024</v>
      </c>
      <c r="AP327" s="98">
        <f t="array" ref="AP327">IF($AN327,QUARTILE(IF(G2SelectionMask="x",IF(INDEX(StdCalcsRefCalcs,$E327,0)&gt;0,INDEX(StdCalcsRefCalcs,$E327,0)),""),1),"")</f>
        <v>2.3780487804878048</v>
      </c>
      <c r="AQ327" s="98">
        <f t="array" ref="AQ327">IF($AN327,QUARTILE(IF(G2SelectionMask="x",IF(INDEX(StdCalcsRefCalcs,$E327,0)&gt;0,INDEX(StdCalcsRefCalcs,$E327,0)),""),3),"")</f>
        <v>2.5365853658536586</v>
      </c>
      <c r="AR327" s="98">
        <f t="array" ref="AR327">IF($AN327,MIN(IF(G2SelectionMask="x",IF(INDEX(StdCalcsRefCalcs,$E327,0)&gt;0,INDEX(StdCalcsRefCalcs,$E327,0)),"")),"")</f>
        <v>2.3170731707317072</v>
      </c>
      <c r="AS327" s="98">
        <f t="array" ref="AS327">IF($AN327,MAX(IF(G2SelectionMask="x",IF(INDEX(StdCalcsRefCalcs,$E327,0)&gt;0,INDEX(StdCalcsRefCalcs,$E327,0)),"")),"")</f>
        <v>2.9268292682926829</v>
      </c>
      <c r="AT327" s="98">
        <f t="shared" ref="AT327:AT390" si="222">IF($AN327,AVERAGEIF(G2SelectionMask,"x",INDEX(StdCalcsRefCalcs,$E327,0)),"")</f>
        <v>2.485587583148559</v>
      </c>
      <c r="AU327" s="98">
        <f t="array" ref="AU327">IF($AN327,STDEVA(IF(G2SelectionMask="x",IF(INDEX(StdCalcsRefCalcs,$E327,0)&gt;0,INDEX(StdCalcsRefCalcs,$E327,0)),"")),"")</f>
        <v>0.1687884339926117</v>
      </c>
      <c r="AV327" s="97" t="b">
        <f t="shared" ref="AV327:AV390" si="223">COUNTIFS(G3SelectionMask,"x",INDEX(StdCalcsRefCalcs,$E327,0),"&gt;0")&gt;=RuleofN</f>
        <v>0</v>
      </c>
      <c r="AW327" s="97" t="str">
        <f t="array" ref="AW327">IF($AV327,MEDIAN(IF(G3SelectionMask="x",IF(INDEX(StdCalcsRefCalcs,$E327,0)&gt;0,INDEX(StdCalcsRefCalcs,$E327,0)),"")),"")</f>
        <v/>
      </c>
      <c r="AX327" s="97" t="str">
        <f t="array" ref="AX327">IF($AV327,QUARTILE(IF(G3SelectionMask="x",IF(INDEX(StdCalcsRefCalcs,$E327,0)&gt;0,INDEX(StdCalcsRefCalcs,$E327,0)),""),1),"")</f>
        <v/>
      </c>
      <c r="AY327" s="97" t="str">
        <f t="array" ref="AY327">IF($AV327,QUARTILE(IF(G3SelectionMask="x",IF(INDEX(StdCalcsRefCalcs,$E327,0)&gt;0,INDEX(StdCalcsRefCalcs,$E327,0)),""),3),"")</f>
        <v/>
      </c>
      <c r="AZ327" s="97" t="str">
        <f t="array" ref="AZ327">IF($AV327,MIN(IF(G3SelectionMask="x",IF(INDEX(StdCalcsRefCalcs,$E327,0)&gt;0,INDEX(StdCalcsRefCalcs,$E327,0)),"")),"")</f>
        <v/>
      </c>
      <c r="BA327" s="97" t="str">
        <f t="array" ref="BA327">IF($AV327,MAX(IF(G3SelectionMask="x",IF(INDEX(StdCalcsRefCalcs,$E327,0)&gt;0,INDEX(StdCalcsRefCalcs,$E327,0)),"")),"")</f>
        <v/>
      </c>
      <c r="BB327" s="97" t="str">
        <f t="shared" ref="BB327:BB390" si="224">IF($AV327,AVERAGEIF(G3SelectionMask,"x",INDEX(StdCalcsRefCalcs,$E327,0)),"")</f>
        <v/>
      </c>
      <c r="BC327" s="97" t="str">
        <f t="array" ref="BC327">IF($AV327,STDEVA(IF(G3SelectionMask="x",IF(INDEX(StdCalcsRefCalcs,$E327,0)&gt;0,INDEX(StdCalcsRefCalcs,$E327,0)),"")),"")</f>
        <v/>
      </c>
      <c r="BD327" s="98" t="b">
        <f t="shared" ref="BD327:BD390" si="225">COUNTIFS(G4SelectionMask,"x",INDEX(StdCalcsRefCalcs,$E327,0),"&gt;0")&gt;=RuleofN</f>
        <v>0</v>
      </c>
      <c r="BE327" s="98" t="str">
        <f t="array" ref="BE327">IF($BD327,MEDIAN(IF(G4SelectionMask="x",IF(INDEX(StdCalcsRefCalcs,$E327,0)&gt;0,INDEX(StdCalcsRefCalcs,$E327,0)),"")),"")</f>
        <v/>
      </c>
      <c r="BF327" s="98" t="str">
        <f t="array" ref="BF327">IF($BD327,QUARTILE(IF(G4SelectionMask="x",IF(INDEX(StdCalcsRefCalcs,$E327,0)&gt;0,INDEX(StdCalcsRefCalcs,$E327,0)),""),1),"")</f>
        <v/>
      </c>
      <c r="BG327" s="98" t="str">
        <f t="array" ref="BG327">IF($BD327,QUARTILE(IF(G4SelectionMask="x",IF(INDEX(StdCalcsRefCalcs,$E327,0)&gt;0,INDEX(StdCalcsRefCalcs,$E327,0)),""),3),"")</f>
        <v/>
      </c>
      <c r="BH327" s="98" t="str">
        <f t="array" ref="BH327">IF($BD327,MIN(IF(G4SelectionMask="x",IF(INDEX(StdCalcsRefCalcs,$E327,0)&gt;0,INDEX(StdCalcsRefCalcs,$E327,0)),"")),"")</f>
        <v/>
      </c>
      <c r="BI327" s="98" t="str">
        <f t="array" ref="BI327">IF($BD327,MAX(IF(G4SelectionMask="x",IF(INDEX(StdCalcsRefCalcs,$E327,0)&gt;0,INDEX(StdCalcsRefCalcs,$E327,0)),"")),"")</f>
        <v/>
      </c>
      <c r="BJ327" s="98" t="str">
        <f t="shared" ref="BJ327:BJ390" si="226">IF($BD327,AVERAGEIF(G4SelectionMask,"x",INDEX(StdCalcsRefCalcs,$E327,0)),"")</f>
        <v/>
      </c>
      <c r="BK327" s="98" t="str">
        <f t="array" ref="BK327">IF($BD327,STDEVA(IF(G4SelectionMask="x",IF(INDEX(StdCalcsRefCalcs,$E327,0)&gt;0,INDEX(StdCalcsRefCalcs,$E327,0)),"")),"")</f>
        <v/>
      </c>
      <c r="BL327" s="97" t="b">
        <f t="shared" ref="BL327:BL390" si="227">COUNTIFS(G5SelectionMask,"x",INDEX(StdCalcsRefCalcs,$E327,0),"&gt;0")&gt;=RuleofN</f>
        <v>0</v>
      </c>
      <c r="BM327" s="97" t="str">
        <f t="array" ref="BM327">IF($BL327,MEDIAN(IF(G5SelectionMask="x",IF(INDEX(StdCalcsRefCalcs,$E327,0)&gt;0,INDEX(StdCalcsRefCalcs,$E327,0)),"")),"")</f>
        <v/>
      </c>
      <c r="BN327" s="97" t="str">
        <f t="array" ref="BN327">IF($BL327,QUARTILE(IF(G5SelectionMask="x",IF(INDEX(StdCalcsRefCalcs,$E327,0)&gt;0,INDEX(StdCalcsRefCalcs,$E327,0)),""),1),"")</f>
        <v/>
      </c>
      <c r="BO327" s="97" t="str">
        <f t="array" ref="BO327">IF($BL327,QUARTILE(IF(G5SelectionMask="x",IF(INDEX(StdCalcsRefCalcs,$E327,0)&gt;0,INDEX(StdCalcsRefCalcs,$E327,0)),""),3),"")</f>
        <v/>
      </c>
      <c r="BP327" s="97" t="str">
        <f t="array" ref="BP327">IF($BL327,MIN(IF(G5SelectionMask="x",IF(INDEX(StdCalcsRefCalcs,$E327,0)&gt;0,INDEX(StdCalcsRefCalcs,$E327,0)),"")),"")</f>
        <v/>
      </c>
      <c r="BQ327" s="97" t="str">
        <f t="array" ref="BQ327">IF($BL327,MAX(IF(G5SelectionMask="x",IF(INDEX(StdCalcsRefCalcs,$E327,0)&gt;0,INDEX(StdCalcsRefCalcs,$E327,0)),"")),"")</f>
        <v/>
      </c>
      <c r="BR327" s="97" t="str">
        <f t="shared" ref="BR327:BR390" si="228">IF($BL327,AVERAGEIF(G5SelectionMask,"x",INDEX(StdCalcsRefCalcs,$E327,0)),"")</f>
        <v/>
      </c>
      <c r="BS327" s="99" t="str">
        <f t="array" ref="BS327">IF($BL327,STDEVA(IF(G5SelectionMask="x",IF(INDEX(StdCalcsRefCalcs,$E327,0)&gt;0,INDEX(StdCalcsRefCalcs,$E327,0)),"")),"")</f>
        <v/>
      </c>
      <c r="BT327" s="108"/>
      <c r="BU327" s="109">
        <f t="shared" ref="BU327:CI327" si="229">IFERROR(IF(COUNTIFS(RawDataTopics,$J327,INDEX(RawDataAllData,0,BU$9),"")&lt;=RuleofNPercent*COUNTIFS(RawDataTopics,$J327),AVERAGEIF(RawDataTopics,$J327,INDEX(RawDataAllData,0,BU$9)),""),"")</f>
        <v>2.8536585365853657</v>
      </c>
      <c r="BV327" s="109">
        <f t="shared" si="229"/>
        <v>2.4146341463414633</v>
      </c>
      <c r="BW327" s="109">
        <f t="shared" si="229"/>
        <v>2.5121951219512195</v>
      </c>
      <c r="BX327" s="109">
        <f t="shared" si="229"/>
        <v>2.975609756097561</v>
      </c>
      <c r="BY327" s="109">
        <f t="shared" si="229"/>
        <v>2.9268292682926829</v>
      </c>
      <c r="BZ327" s="109">
        <f t="shared" si="229"/>
        <v>2.3902439024390243</v>
      </c>
      <c r="CA327" s="109">
        <f t="shared" si="229"/>
        <v>2.4146341463414633</v>
      </c>
      <c r="CB327" s="109">
        <f t="shared" si="229"/>
        <v>2.3658536585365852</v>
      </c>
      <c r="CC327" s="109">
        <f t="shared" si="229"/>
        <v>2.5853658536585367</v>
      </c>
      <c r="CD327" s="109">
        <f t="shared" si="229"/>
        <v>2.4634146341463414</v>
      </c>
      <c r="CE327" s="109">
        <f t="shared" si="229"/>
        <v>2.4390243902439024</v>
      </c>
      <c r="CF327" s="109">
        <f t="shared" si="229"/>
        <v>2.3658536585365852</v>
      </c>
      <c r="CG327" s="109">
        <f t="shared" si="229"/>
        <v>2.5609756097560976</v>
      </c>
      <c r="CH327" s="109">
        <f t="shared" si="229"/>
        <v>2.3170731707317072</v>
      </c>
      <c r="CI327" s="109">
        <f t="shared" si="229"/>
        <v>2.4634146341463414</v>
      </c>
    </row>
    <row r="328" spans="1:87" x14ac:dyDescent="0.2">
      <c r="A328" s="33">
        <f t="shared" si="220"/>
        <v>0</v>
      </c>
      <c r="B328" s="218"/>
      <c r="C328" s="215"/>
      <c r="D328" s="224"/>
      <c r="E328" s="72">
        <f t="shared" si="174"/>
        <v>318</v>
      </c>
      <c r="F328" s="9" t="s">
        <v>1876</v>
      </c>
      <c r="G328" s="9" t="s">
        <v>1872</v>
      </c>
      <c r="H328" s="9" t="s">
        <v>1214</v>
      </c>
      <c r="J328" s="9" t="s">
        <v>340</v>
      </c>
      <c r="P328" s="97">
        <f t="shared" si="183"/>
        <v>3.3333333333333335</v>
      </c>
      <c r="Q328" s="97"/>
      <c r="R328" s="97"/>
      <c r="S328" s="97"/>
      <c r="T328" s="97"/>
      <c r="U328" s="98">
        <f t="shared" si="184"/>
        <v>2.6666666666666665</v>
      </c>
      <c r="V328" s="107">
        <f t="shared" si="185"/>
        <v>2.6666666666666665</v>
      </c>
      <c r="W328" s="107">
        <f t="shared" si="186"/>
        <v>3.3333333333333335</v>
      </c>
      <c r="X328" s="107">
        <f t="shared" si="187"/>
        <v>3.6666666666666665</v>
      </c>
      <c r="Y328" s="107">
        <f t="shared" si="188"/>
        <v>2.3333333333333335</v>
      </c>
      <c r="Z328" s="107">
        <f t="shared" si="189"/>
        <v>2.6666666666666665</v>
      </c>
      <c r="AA328" s="107">
        <f t="shared" si="190"/>
        <v>2.6666666666666665</v>
      </c>
      <c r="AB328" s="107">
        <f t="shared" si="191"/>
        <v>2.3333333333333335</v>
      </c>
      <c r="AC328" s="107">
        <f t="shared" si="192"/>
        <v>3.3333333333333335</v>
      </c>
      <c r="AD328" s="107">
        <f t="shared" si="193"/>
        <v>1.3333333333333333</v>
      </c>
      <c r="AE328" s="107">
        <f t="shared" si="194"/>
        <v>3</v>
      </c>
      <c r="AF328" s="97" t="b">
        <f t="shared" si="25"/>
        <v>1</v>
      </c>
      <c r="AG328" s="97">
        <f t="array" ref="AG328">IF($AF328,MEDIAN(IF(G1SelectionMask="x",IF(INDEX(StdCalcsRefCalcs,$E328,0)&gt;0,INDEX(StdCalcsRefCalcs,$E328,0)),"")),"")</f>
        <v>2.6666666666666665</v>
      </c>
      <c r="AH328" s="97">
        <f t="array" ref="AH328">IF($AF328,QUARTILE(IF(G1SelectionMask="x",IF(INDEX(StdCalcsRefCalcs,$E328,0)&gt;0,INDEX(StdCalcsRefCalcs,$E328,0)),""),1),"")</f>
        <v>2.5</v>
      </c>
      <c r="AI328" s="97">
        <f t="array" ref="AI328">IF($AF328,QUARTILE(IF(G1SelectionMask="x",IF(INDEX(StdCalcsRefCalcs,$E328,0)&gt;0,INDEX(StdCalcsRefCalcs,$E328,0)),""),3),"")</f>
        <v>3.166666666666667</v>
      </c>
      <c r="AJ328" s="97">
        <f t="array" ref="AJ328">IF($AF328,MIN(IF(G1SelectionMask="x",IF(INDEX(StdCalcsRefCalcs,$E328,0)&gt;0,INDEX(StdCalcsRefCalcs,$E328,0)),"")),"")</f>
        <v>1.3333333333333333</v>
      </c>
      <c r="AK328" s="97">
        <f t="array" ref="AK328">IF($AF328,MAX(IF(G1SelectionMask="x",IF(INDEX(StdCalcsRefCalcs,$E328,0)&gt;0,INDEX(StdCalcsRefCalcs,$E328,0)),"")),"")</f>
        <v>3.6666666666666665</v>
      </c>
      <c r="AL328" s="97">
        <f t="shared" si="26"/>
        <v>2.7272727272727271</v>
      </c>
      <c r="AM328" s="97">
        <f t="array" ref="AM328">IF($AF328,STDEVA(IF(G1SelectionMask="x",IF(INDEX(StdCalcsRefCalcs,$E328,0)&gt;0,INDEX(StdCalcsRefCalcs,$E328,0)),"")),"")</f>
        <v>0.6292532049656937</v>
      </c>
      <c r="AN328" s="98" t="b">
        <f t="shared" si="221"/>
        <v>1</v>
      </c>
      <c r="AO328" s="98">
        <f t="array" ref="AO328">IF($AN328,MEDIAN(IF(G2SelectionMask="x",IF(INDEX(StdCalcsRefCalcs,$E328,0)&gt;0,INDEX(StdCalcsRefCalcs,$E328,0)),"")),"")</f>
        <v>2.3333333333333335</v>
      </c>
      <c r="AP328" s="98">
        <f t="array" ref="AP328">IF($AN328,QUARTILE(IF(G2SelectionMask="x",IF(INDEX(StdCalcsRefCalcs,$E328,0)&gt;0,INDEX(StdCalcsRefCalcs,$E328,0)),""),1),"")</f>
        <v>2.3333333333333335</v>
      </c>
      <c r="AQ328" s="98">
        <f t="array" ref="AQ328">IF($AN328,QUARTILE(IF(G2SelectionMask="x",IF(INDEX(StdCalcsRefCalcs,$E328,0)&gt;0,INDEX(StdCalcsRefCalcs,$E328,0)),""),3),"")</f>
        <v>2.6666666666666665</v>
      </c>
      <c r="AR328" s="98">
        <f t="array" ref="AR328">IF($AN328,MIN(IF(G2SelectionMask="x",IF(INDEX(StdCalcsRefCalcs,$E328,0)&gt;0,INDEX(StdCalcsRefCalcs,$E328,0)),"")),"")</f>
        <v>1.3333333333333333</v>
      </c>
      <c r="AS328" s="98">
        <f t="array" ref="AS328">IF($AN328,MAX(IF(G2SelectionMask="x",IF(INDEX(StdCalcsRefCalcs,$E328,0)&gt;0,INDEX(StdCalcsRefCalcs,$E328,0)),"")),"")</f>
        <v>3.6666666666666665</v>
      </c>
      <c r="AT328" s="98">
        <f t="shared" si="222"/>
        <v>2.4848484848484844</v>
      </c>
      <c r="AU328" s="98">
        <f t="array" ref="AU328">IF($AN328,STDEVA(IF(G2SelectionMask="x",IF(INDEX(StdCalcsRefCalcs,$E328,0)&gt;0,INDEX(StdCalcsRefCalcs,$E328,0)),"")),"")</f>
        <v>0.58430654746814414</v>
      </c>
      <c r="AV328" s="97" t="b">
        <f t="shared" si="223"/>
        <v>0</v>
      </c>
      <c r="AW328" s="97" t="str">
        <f t="array" ref="AW328">IF($AV328,MEDIAN(IF(G3SelectionMask="x",IF(INDEX(StdCalcsRefCalcs,$E328,0)&gt;0,INDEX(StdCalcsRefCalcs,$E328,0)),"")),"")</f>
        <v/>
      </c>
      <c r="AX328" s="97" t="str">
        <f t="array" ref="AX328">IF($AV328,QUARTILE(IF(G3SelectionMask="x",IF(INDEX(StdCalcsRefCalcs,$E328,0)&gt;0,INDEX(StdCalcsRefCalcs,$E328,0)),""),1),"")</f>
        <v/>
      </c>
      <c r="AY328" s="97" t="str">
        <f t="array" ref="AY328">IF($AV328,QUARTILE(IF(G3SelectionMask="x",IF(INDEX(StdCalcsRefCalcs,$E328,0)&gt;0,INDEX(StdCalcsRefCalcs,$E328,0)),""),3),"")</f>
        <v/>
      </c>
      <c r="AZ328" s="97" t="str">
        <f t="array" ref="AZ328">IF($AV328,MIN(IF(G3SelectionMask="x",IF(INDEX(StdCalcsRefCalcs,$E328,0)&gt;0,INDEX(StdCalcsRefCalcs,$E328,0)),"")),"")</f>
        <v/>
      </c>
      <c r="BA328" s="97" t="str">
        <f t="array" ref="BA328">IF($AV328,MAX(IF(G3SelectionMask="x",IF(INDEX(StdCalcsRefCalcs,$E328,0)&gt;0,INDEX(StdCalcsRefCalcs,$E328,0)),"")),"")</f>
        <v/>
      </c>
      <c r="BB328" s="97" t="str">
        <f t="shared" si="224"/>
        <v/>
      </c>
      <c r="BC328" s="97" t="str">
        <f t="array" ref="BC328">IF($AV328,STDEVA(IF(G3SelectionMask="x",IF(INDEX(StdCalcsRefCalcs,$E328,0)&gt;0,INDEX(StdCalcsRefCalcs,$E328,0)),"")),"")</f>
        <v/>
      </c>
      <c r="BD328" s="98" t="b">
        <f t="shared" si="225"/>
        <v>0</v>
      </c>
      <c r="BE328" s="98" t="str">
        <f t="array" ref="BE328">IF($BD328,MEDIAN(IF(G4SelectionMask="x",IF(INDEX(StdCalcsRefCalcs,$E328,0)&gt;0,INDEX(StdCalcsRefCalcs,$E328,0)),"")),"")</f>
        <v/>
      </c>
      <c r="BF328" s="98" t="str">
        <f t="array" ref="BF328">IF($BD328,QUARTILE(IF(G4SelectionMask="x",IF(INDEX(StdCalcsRefCalcs,$E328,0)&gt;0,INDEX(StdCalcsRefCalcs,$E328,0)),""),1),"")</f>
        <v/>
      </c>
      <c r="BG328" s="98" t="str">
        <f t="array" ref="BG328">IF($BD328,QUARTILE(IF(G4SelectionMask="x",IF(INDEX(StdCalcsRefCalcs,$E328,0)&gt;0,INDEX(StdCalcsRefCalcs,$E328,0)),""),3),"")</f>
        <v/>
      </c>
      <c r="BH328" s="98" t="str">
        <f t="array" ref="BH328">IF($BD328,MIN(IF(G4SelectionMask="x",IF(INDEX(StdCalcsRefCalcs,$E328,0)&gt;0,INDEX(StdCalcsRefCalcs,$E328,0)),"")),"")</f>
        <v/>
      </c>
      <c r="BI328" s="98" t="str">
        <f t="array" ref="BI328">IF($BD328,MAX(IF(G4SelectionMask="x",IF(INDEX(StdCalcsRefCalcs,$E328,0)&gt;0,INDEX(StdCalcsRefCalcs,$E328,0)),"")),"")</f>
        <v/>
      </c>
      <c r="BJ328" s="98" t="str">
        <f t="shared" si="226"/>
        <v/>
      </c>
      <c r="BK328" s="98" t="str">
        <f t="array" ref="BK328">IF($BD328,STDEVA(IF(G4SelectionMask="x",IF(INDEX(StdCalcsRefCalcs,$E328,0)&gt;0,INDEX(StdCalcsRefCalcs,$E328,0)),"")),"")</f>
        <v/>
      </c>
      <c r="BL328" s="97" t="b">
        <f t="shared" si="227"/>
        <v>0</v>
      </c>
      <c r="BM328" s="97" t="str">
        <f t="array" ref="BM328">IF($BL328,MEDIAN(IF(G5SelectionMask="x",IF(INDEX(StdCalcsRefCalcs,$E328,0)&gt;0,INDEX(StdCalcsRefCalcs,$E328,0)),"")),"")</f>
        <v/>
      </c>
      <c r="BN328" s="97" t="str">
        <f t="array" ref="BN328">IF($BL328,QUARTILE(IF(G5SelectionMask="x",IF(INDEX(StdCalcsRefCalcs,$E328,0)&gt;0,INDEX(StdCalcsRefCalcs,$E328,0)),""),1),"")</f>
        <v/>
      </c>
      <c r="BO328" s="97" t="str">
        <f t="array" ref="BO328">IF($BL328,QUARTILE(IF(G5SelectionMask="x",IF(INDEX(StdCalcsRefCalcs,$E328,0)&gt;0,INDEX(StdCalcsRefCalcs,$E328,0)),""),3),"")</f>
        <v/>
      </c>
      <c r="BP328" s="97" t="str">
        <f t="array" ref="BP328">IF($BL328,MIN(IF(G5SelectionMask="x",IF(INDEX(StdCalcsRefCalcs,$E328,0)&gt;0,INDEX(StdCalcsRefCalcs,$E328,0)),"")),"")</f>
        <v/>
      </c>
      <c r="BQ328" s="97" t="str">
        <f t="array" ref="BQ328">IF($BL328,MAX(IF(G5SelectionMask="x",IF(INDEX(StdCalcsRefCalcs,$E328,0)&gt;0,INDEX(StdCalcsRefCalcs,$E328,0)),"")),"")</f>
        <v/>
      </c>
      <c r="BR328" s="97" t="str">
        <f t="shared" si="228"/>
        <v/>
      </c>
      <c r="BS328" s="99" t="str">
        <f t="array" ref="BS328">IF($BL328,STDEVA(IF(G5SelectionMask="x",IF(INDEX(StdCalcsRefCalcs,$E328,0)&gt;0,INDEX(StdCalcsRefCalcs,$E328,0)),"")),"")</f>
        <v/>
      </c>
      <c r="BT328" s="108"/>
      <c r="BU328" s="109">
        <f t="shared" ref="BU328:CI331" si="230">IFERROR(IF(COUNTIFS(RawDataAreas,$H328,RawDataTopics,$J328,INDEX(RawDataAllData,0,BU$9),"")&lt;=RuleofNPercent*COUNTIFS(RawDataAreas,$H328,RawDataTopics,$J328),AVERAGEIFS(INDEX(RawDataAllData,0,BU$9),RawDataAreas,$H328,RawDataTopics,$J328),""),"")</f>
        <v>3.3333333333333335</v>
      </c>
      <c r="BV328" s="109">
        <f t="shared" si="230"/>
        <v>2.6666666666666665</v>
      </c>
      <c r="BW328" s="109">
        <f t="shared" si="230"/>
        <v>2.6666666666666665</v>
      </c>
      <c r="BX328" s="109">
        <f t="shared" si="230"/>
        <v>3.3333333333333335</v>
      </c>
      <c r="BY328" s="109">
        <f t="shared" si="230"/>
        <v>3.6666666666666665</v>
      </c>
      <c r="BZ328" s="109">
        <f t="shared" si="230"/>
        <v>2.3333333333333335</v>
      </c>
      <c r="CA328" s="109">
        <f t="shared" si="230"/>
        <v>2.6666666666666665</v>
      </c>
      <c r="CB328" s="109">
        <f t="shared" si="230"/>
        <v>2.6666666666666665</v>
      </c>
      <c r="CC328" s="109">
        <f t="shared" si="230"/>
        <v>2.3333333333333335</v>
      </c>
      <c r="CD328" s="109">
        <f t="shared" si="230"/>
        <v>3.3333333333333335</v>
      </c>
      <c r="CE328" s="109">
        <f t="shared" si="230"/>
        <v>1.3333333333333333</v>
      </c>
      <c r="CF328" s="109">
        <f t="shared" si="230"/>
        <v>3</v>
      </c>
      <c r="CG328" s="109">
        <f t="shared" si="230"/>
        <v>2</v>
      </c>
      <c r="CH328" s="109">
        <f t="shared" si="230"/>
        <v>2.3333333333333335</v>
      </c>
      <c r="CI328" s="109">
        <f t="shared" si="230"/>
        <v>2.3333333333333335</v>
      </c>
    </row>
    <row r="329" spans="1:87" x14ac:dyDescent="0.2">
      <c r="A329" s="33">
        <f t="shared" si="220"/>
        <v>0</v>
      </c>
      <c r="B329" s="218"/>
      <c r="C329" s="215"/>
      <c r="D329" s="224"/>
      <c r="E329" s="72">
        <f t="shared" si="174"/>
        <v>319</v>
      </c>
      <c r="F329" s="9" t="s">
        <v>1877</v>
      </c>
      <c r="G329" s="9" t="s">
        <v>1873</v>
      </c>
      <c r="H329" s="9" t="s">
        <v>1213</v>
      </c>
      <c r="J329" s="9" t="s">
        <v>340</v>
      </c>
      <c r="P329" s="97">
        <f t="shared" si="183"/>
        <v>2.8181818181818183</v>
      </c>
      <c r="Q329" s="97"/>
      <c r="R329" s="97"/>
      <c r="S329" s="97"/>
      <c r="T329" s="97"/>
      <c r="U329" s="98">
        <f t="shared" si="184"/>
        <v>2.6363636363636362</v>
      </c>
      <c r="V329" s="107">
        <f t="shared" si="185"/>
        <v>2.4545454545454546</v>
      </c>
      <c r="W329" s="107">
        <f t="shared" si="186"/>
        <v>2.8181818181818183</v>
      </c>
      <c r="X329" s="107">
        <f t="shared" si="187"/>
        <v>2.5</v>
      </c>
      <c r="Y329" s="107">
        <f t="shared" si="188"/>
        <v>2.6363636363636362</v>
      </c>
      <c r="Z329" s="107">
        <f t="shared" si="189"/>
        <v>2.4090909090909092</v>
      </c>
      <c r="AA329" s="107">
        <f t="shared" si="190"/>
        <v>2.3636363636363638</v>
      </c>
      <c r="AB329" s="107">
        <f t="shared" si="191"/>
        <v>2.4545454545454546</v>
      </c>
      <c r="AC329" s="107">
        <f t="shared" si="192"/>
        <v>2.4545454545454546</v>
      </c>
      <c r="AD329" s="107">
        <f t="shared" si="193"/>
        <v>2.5454545454545454</v>
      </c>
      <c r="AE329" s="107">
        <f t="shared" si="194"/>
        <v>2.4090909090909092</v>
      </c>
      <c r="AF329" s="97" t="b">
        <f t="shared" si="25"/>
        <v>1</v>
      </c>
      <c r="AG329" s="97">
        <f t="array" ref="AG329">IF($AF329,MEDIAN(IF(G1SelectionMask="x",IF(INDEX(StdCalcsRefCalcs,$E329,0)&gt;0,INDEX(StdCalcsRefCalcs,$E329,0)),"")),"")</f>
        <v>2.4545454545454546</v>
      </c>
      <c r="AH329" s="97">
        <f t="array" ref="AH329">IF($AF329,QUARTILE(IF(G1SelectionMask="x",IF(INDEX(StdCalcsRefCalcs,$E329,0)&gt;0,INDEX(StdCalcsRefCalcs,$E329,0)),""),1),"")</f>
        <v>2.4318181818181817</v>
      </c>
      <c r="AI329" s="97">
        <f t="array" ref="AI329">IF($AF329,QUARTILE(IF(G1SelectionMask="x",IF(INDEX(StdCalcsRefCalcs,$E329,0)&gt;0,INDEX(StdCalcsRefCalcs,$E329,0)),""),3),"")</f>
        <v>2.5909090909090908</v>
      </c>
      <c r="AJ329" s="97">
        <f t="array" ref="AJ329">IF($AF329,MIN(IF(G1SelectionMask="x",IF(INDEX(StdCalcsRefCalcs,$E329,0)&gt;0,INDEX(StdCalcsRefCalcs,$E329,0)),"")),"")</f>
        <v>2.3636363636363638</v>
      </c>
      <c r="AK329" s="97">
        <f t="array" ref="AK329">IF($AF329,MAX(IF(G1SelectionMask="x",IF(INDEX(StdCalcsRefCalcs,$E329,0)&gt;0,INDEX(StdCalcsRefCalcs,$E329,0)),"")),"")</f>
        <v>2.8181818181818183</v>
      </c>
      <c r="AL329" s="97">
        <f t="shared" si="26"/>
        <v>2.5165289256198347</v>
      </c>
      <c r="AM329" s="97">
        <f t="array" ref="AM329">IF($AF329,STDEVA(IF(G1SelectionMask="x",IF(INDEX(StdCalcsRefCalcs,$E329,0)&gt;0,INDEX(StdCalcsRefCalcs,$E329,0)),"")),"")</f>
        <v>0.13372094922433636</v>
      </c>
      <c r="AN329" s="98" t="b">
        <f t="shared" si="221"/>
        <v>1</v>
      </c>
      <c r="AO329" s="98">
        <f t="array" ref="AO329">IF($AN329,MEDIAN(IF(G2SelectionMask="x",IF(INDEX(StdCalcsRefCalcs,$E329,0)&gt;0,INDEX(StdCalcsRefCalcs,$E329,0)),"")),"")</f>
        <v>2.4545454545454546</v>
      </c>
      <c r="AP329" s="98">
        <f t="array" ref="AP329">IF($AN329,QUARTILE(IF(G2SelectionMask="x",IF(INDEX(StdCalcsRefCalcs,$E329,0)&gt;0,INDEX(StdCalcsRefCalcs,$E329,0)),""),1),"")</f>
        <v>2.4318181818181817</v>
      </c>
      <c r="AQ329" s="98">
        <f t="array" ref="AQ329">IF($AN329,QUARTILE(IF(G2SelectionMask="x",IF(INDEX(StdCalcsRefCalcs,$E329,0)&gt;0,INDEX(StdCalcsRefCalcs,$E329,0)),""),3),"")</f>
        <v>2.5454545454545454</v>
      </c>
      <c r="AR329" s="98">
        <f t="array" ref="AR329">IF($AN329,MIN(IF(G2SelectionMask="x",IF(INDEX(StdCalcsRefCalcs,$E329,0)&gt;0,INDEX(StdCalcsRefCalcs,$E329,0)),"")),"")</f>
        <v>2.2727272727272729</v>
      </c>
      <c r="AS329" s="98">
        <f t="array" ref="AS329">IF($AN329,MAX(IF(G2SelectionMask="x",IF(INDEX(StdCalcsRefCalcs,$E329,0)&gt;0,INDEX(StdCalcsRefCalcs,$E329,0)),"")),"")</f>
        <v>2.6363636363636362</v>
      </c>
      <c r="AT329" s="98">
        <f t="shared" si="222"/>
        <v>2.4793388429752068</v>
      </c>
      <c r="AU329" s="98">
        <f t="array" ref="AU329">IF($AN329,STDEVA(IF(G2SelectionMask="x",IF(INDEX(StdCalcsRefCalcs,$E329,0)&gt;0,INDEX(StdCalcsRefCalcs,$E329,0)),"")),"")</f>
        <v>0.11015322979631807</v>
      </c>
      <c r="AV329" s="97" t="b">
        <f t="shared" si="223"/>
        <v>0</v>
      </c>
      <c r="AW329" s="97" t="str">
        <f t="array" ref="AW329">IF($AV329,MEDIAN(IF(G3SelectionMask="x",IF(INDEX(StdCalcsRefCalcs,$E329,0)&gt;0,INDEX(StdCalcsRefCalcs,$E329,0)),"")),"")</f>
        <v/>
      </c>
      <c r="AX329" s="97" t="str">
        <f t="array" ref="AX329">IF($AV329,QUARTILE(IF(G3SelectionMask="x",IF(INDEX(StdCalcsRefCalcs,$E329,0)&gt;0,INDEX(StdCalcsRefCalcs,$E329,0)),""),1),"")</f>
        <v/>
      </c>
      <c r="AY329" s="97" t="str">
        <f t="array" ref="AY329">IF($AV329,QUARTILE(IF(G3SelectionMask="x",IF(INDEX(StdCalcsRefCalcs,$E329,0)&gt;0,INDEX(StdCalcsRefCalcs,$E329,0)),""),3),"")</f>
        <v/>
      </c>
      <c r="AZ329" s="97" t="str">
        <f t="array" ref="AZ329">IF($AV329,MIN(IF(G3SelectionMask="x",IF(INDEX(StdCalcsRefCalcs,$E329,0)&gt;0,INDEX(StdCalcsRefCalcs,$E329,0)),"")),"")</f>
        <v/>
      </c>
      <c r="BA329" s="97" t="str">
        <f t="array" ref="BA329">IF($AV329,MAX(IF(G3SelectionMask="x",IF(INDEX(StdCalcsRefCalcs,$E329,0)&gt;0,INDEX(StdCalcsRefCalcs,$E329,0)),"")),"")</f>
        <v/>
      </c>
      <c r="BB329" s="97" t="str">
        <f t="shared" si="224"/>
        <v/>
      </c>
      <c r="BC329" s="97" t="str">
        <f t="array" ref="BC329">IF($AV329,STDEVA(IF(G3SelectionMask="x",IF(INDEX(StdCalcsRefCalcs,$E329,0)&gt;0,INDEX(StdCalcsRefCalcs,$E329,0)),"")),"")</f>
        <v/>
      </c>
      <c r="BD329" s="98" t="b">
        <f t="shared" si="225"/>
        <v>0</v>
      </c>
      <c r="BE329" s="98" t="str">
        <f t="array" ref="BE329">IF($BD329,MEDIAN(IF(G4SelectionMask="x",IF(INDEX(StdCalcsRefCalcs,$E329,0)&gt;0,INDEX(StdCalcsRefCalcs,$E329,0)),"")),"")</f>
        <v/>
      </c>
      <c r="BF329" s="98" t="str">
        <f t="array" ref="BF329">IF($BD329,QUARTILE(IF(G4SelectionMask="x",IF(INDEX(StdCalcsRefCalcs,$E329,0)&gt;0,INDEX(StdCalcsRefCalcs,$E329,0)),""),1),"")</f>
        <v/>
      </c>
      <c r="BG329" s="98" t="str">
        <f t="array" ref="BG329">IF($BD329,QUARTILE(IF(G4SelectionMask="x",IF(INDEX(StdCalcsRefCalcs,$E329,0)&gt;0,INDEX(StdCalcsRefCalcs,$E329,0)),""),3),"")</f>
        <v/>
      </c>
      <c r="BH329" s="98" t="str">
        <f t="array" ref="BH329">IF($BD329,MIN(IF(G4SelectionMask="x",IF(INDEX(StdCalcsRefCalcs,$E329,0)&gt;0,INDEX(StdCalcsRefCalcs,$E329,0)),"")),"")</f>
        <v/>
      </c>
      <c r="BI329" s="98" t="str">
        <f t="array" ref="BI329">IF($BD329,MAX(IF(G4SelectionMask="x",IF(INDEX(StdCalcsRefCalcs,$E329,0)&gt;0,INDEX(StdCalcsRefCalcs,$E329,0)),"")),"")</f>
        <v/>
      </c>
      <c r="BJ329" s="98" t="str">
        <f t="shared" si="226"/>
        <v/>
      </c>
      <c r="BK329" s="98" t="str">
        <f t="array" ref="BK329">IF($BD329,STDEVA(IF(G4SelectionMask="x",IF(INDEX(StdCalcsRefCalcs,$E329,0)&gt;0,INDEX(StdCalcsRefCalcs,$E329,0)),"")),"")</f>
        <v/>
      </c>
      <c r="BL329" s="97" t="b">
        <f t="shared" si="227"/>
        <v>0</v>
      </c>
      <c r="BM329" s="97" t="str">
        <f t="array" ref="BM329">IF($BL329,MEDIAN(IF(G5SelectionMask="x",IF(INDEX(StdCalcsRefCalcs,$E329,0)&gt;0,INDEX(StdCalcsRefCalcs,$E329,0)),"")),"")</f>
        <v/>
      </c>
      <c r="BN329" s="97" t="str">
        <f t="array" ref="BN329">IF($BL329,QUARTILE(IF(G5SelectionMask="x",IF(INDEX(StdCalcsRefCalcs,$E329,0)&gt;0,INDEX(StdCalcsRefCalcs,$E329,0)),""),1),"")</f>
        <v/>
      </c>
      <c r="BO329" s="97" t="str">
        <f t="array" ref="BO329">IF($BL329,QUARTILE(IF(G5SelectionMask="x",IF(INDEX(StdCalcsRefCalcs,$E329,0)&gt;0,INDEX(StdCalcsRefCalcs,$E329,0)),""),3),"")</f>
        <v/>
      </c>
      <c r="BP329" s="97" t="str">
        <f t="array" ref="BP329">IF($BL329,MIN(IF(G5SelectionMask="x",IF(INDEX(StdCalcsRefCalcs,$E329,0)&gt;0,INDEX(StdCalcsRefCalcs,$E329,0)),"")),"")</f>
        <v/>
      </c>
      <c r="BQ329" s="97" t="str">
        <f t="array" ref="BQ329">IF($BL329,MAX(IF(G5SelectionMask="x",IF(INDEX(StdCalcsRefCalcs,$E329,0)&gt;0,INDEX(StdCalcsRefCalcs,$E329,0)),"")),"")</f>
        <v/>
      </c>
      <c r="BR329" s="97" t="str">
        <f t="shared" si="228"/>
        <v/>
      </c>
      <c r="BS329" s="99" t="str">
        <f t="array" ref="BS329">IF($BL329,STDEVA(IF(G5SelectionMask="x",IF(INDEX(StdCalcsRefCalcs,$E329,0)&gt;0,INDEX(StdCalcsRefCalcs,$E329,0)),"")),"")</f>
        <v/>
      </c>
      <c r="BT329" s="108"/>
      <c r="BU329" s="109">
        <f t="shared" si="230"/>
        <v>2.8181818181818183</v>
      </c>
      <c r="BV329" s="109">
        <f t="shared" si="230"/>
        <v>2.6363636363636362</v>
      </c>
      <c r="BW329" s="109">
        <f t="shared" si="230"/>
        <v>2.4545454545454546</v>
      </c>
      <c r="BX329" s="109">
        <f t="shared" si="230"/>
        <v>2.8181818181818183</v>
      </c>
      <c r="BY329" s="109">
        <f t="shared" si="230"/>
        <v>2.5</v>
      </c>
      <c r="BZ329" s="109">
        <f t="shared" si="230"/>
        <v>2.6363636363636362</v>
      </c>
      <c r="CA329" s="109">
        <f t="shared" si="230"/>
        <v>2.4090909090909092</v>
      </c>
      <c r="CB329" s="109">
        <f t="shared" si="230"/>
        <v>2.3636363636363638</v>
      </c>
      <c r="CC329" s="109">
        <f t="shared" si="230"/>
        <v>2.4545454545454546</v>
      </c>
      <c r="CD329" s="109">
        <f t="shared" si="230"/>
        <v>2.4545454545454546</v>
      </c>
      <c r="CE329" s="109">
        <f t="shared" si="230"/>
        <v>2.5454545454545454</v>
      </c>
      <c r="CF329" s="109">
        <f t="shared" si="230"/>
        <v>2.4090909090909092</v>
      </c>
      <c r="CG329" s="109">
        <f t="shared" si="230"/>
        <v>2.5454545454545454</v>
      </c>
      <c r="CH329" s="109">
        <f t="shared" si="230"/>
        <v>2.2727272727272729</v>
      </c>
      <c r="CI329" s="109">
        <f t="shared" si="230"/>
        <v>2.4545454545454546</v>
      </c>
    </row>
    <row r="330" spans="1:87" x14ac:dyDescent="0.2">
      <c r="A330" s="33">
        <f t="shared" si="220"/>
        <v>0</v>
      </c>
      <c r="B330" s="218"/>
      <c r="C330" s="215"/>
      <c r="D330" s="224"/>
      <c r="E330" s="72">
        <f t="shared" si="174"/>
        <v>320</v>
      </c>
      <c r="F330" s="9" t="s">
        <v>1878</v>
      </c>
      <c r="G330" s="9" t="s">
        <v>1874</v>
      </c>
      <c r="H330" s="9" t="s">
        <v>1212</v>
      </c>
      <c r="J330" s="9" t="s">
        <v>340</v>
      </c>
      <c r="P330" s="97">
        <f t="shared" si="183"/>
        <v>2.8125</v>
      </c>
      <c r="Q330" s="97"/>
      <c r="R330" s="97"/>
      <c r="S330" s="97"/>
      <c r="T330" s="97"/>
      <c r="U330" s="98">
        <f t="shared" si="184"/>
        <v>2.0625</v>
      </c>
      <c r="V330" s="107">
        <f t="shared" si="185"/>
        <v>2.5625</v>
      </c>
      <c r="W330" s="107">
        <f t="shared" si="186"/>
        <v>3.125</v>
      </c>
      <c r="X330" s="107">
        <f t="shared" si="187"/>
        <v>3.375</v>
      </c>
      <c r="Y330" s="107">
        <f t="shared" si="188"/>
        <v>2.0625</v>
      </c>
      <c r="Z330" s="107">
        <f t="shared" si="189"/>
        <v>2.375</v>
      </c>
      <c r="AA330" s="107">
        <f t="shared" si="190"/>
        <v>2.3125</v>
      </c>
      <c r="AB330" s="107">
        <f t="shared" si="191"/>
        <v>2.8125</v>
      </c>
      <c r="AC330" s="107">
        <f t="shared" si="192"/>
        <v>2.3125</v>
      </c>
      <c r="AD330" s="107">
        <f t="shared" si="193"/>
        <v>2.5</v>
      </c>
      <c r="AE330" s="107">
        <f t="shared" si="194"/>
        <v>2.1875</v>
      </c>
      <c r="AF330" s="97" t="b">
        <f t="shared" si="25"/>
        <v>1</v>
      </c>
      <c r="AG330" s="97">
        <f t="array" ref="AG330">IF($AF330,MEDIAN(IF(G1SelectionMask="x",IF(INDEX(StdCalcsRefCalcs,$E330,0)&gt;0,INDEX(StdCalcsRefCalcs,$E330,0)),"")),"")</f>
        <v>2.375</v>
      </c>
      <c r="AH330" s="97">
        <f t="array" ref="AH330">IF($AF330,QUARTILE(IF(G1SelectionMask="x",IF(INDEX(StdCalcsRefCalcs,$E330,0)&gt;0,INDEX(StdCalcsRefCalcs,$E330,0)),""),1),"")</f>
        <v>2.25</v>
      </c>
      <c r="AI330" s="97">
        <f t="array" ref="AI330">IF($AF330,QUARTILE(IF(G1SelectionMask="x",IF(INDEX(StdCalcsRefCalcs,$E330,0)&gt;0,INDEX(StdCalcsRefCalcs,$E330,0)),""),3),"")</f>
        <v>2.6875</v>
      </c>
      <c r="AJ330" s="97">
        <f t="array" ref="AJ330">IF($AF330,MIN(IF(G1SelectionMask="x",IF(INDEX(StdCalcsRefCalcs,$E330,0)&gt;0,INDEX(StdCalcsRefCalcs,$E330,0)),"")),"")</f>
        <v>2.0625</v>
      </c>
      <c r="AK330" s="97">
        <f t="array" ref="AK330">IF($AF330,MAX(IF(G1SelectionMask="x",IF(INDEX(StdCalcsRefCalcs,$E330,0)&gt;0,INDEX(StdCalcsRefCalcs,$E330,0)),"")),"")</f>
        <v>3.375</v>
      </c>
      <c r="AL330" s="97">
        <f t="shared" si="26"/>
        <v>2.5170454545454546</v>
      </c>
      <c r="AM330" s="97">
        <f t="array" ref="AM330">IF($AF330,STDEVA(IF(G1SelectionMask="x",IF(INDEX(StdCalcsRefCalcs,$E330,0)&gt;0,INDEX(StdCalcsRefCalcs,$E330,0)),"")),"")</f>
        <v>0.42673442880469975</v>
      </c>
      <c r="AN330" s="98" t="b">
        <f t="shared" si="221"/>
        <v>1</v>
      </c>
      <c r="AO330" s="98">
        <f t="array" ref="AO330">IF($AN330,MEDIAN(IF(G2SelectionMask="x",IF(INDEX(StdCalcsRefCalcs,$E330,0)&gt;0,INDEX(StdCalcsRefCalcs,$E330,0)),"")),"")</f>
        <v>2.5</v>
      </c>
      <c r="AP330" s="98">
        <f t="array" ref="AP330">IF($AN330,QUARTILE(IF(G2SelectionMask="x",IF(INDEX(StdCalcsRefCalcs,$E330,0)&gt;0,INDEX(StdCalcsRefCalcs,$E330,0)),""),1),"")</f>
        <v>2.25</v>
      </c>
      <c r="AQ330" s="98">
        <f t="array" ref="AQ330">IF($AN330,QUARTILE(IF(G2SelectionMask="x",IF(INDEX(StdCalcsRefCalcs,$E330,0)&gt;0,INDEX(StdCalcsRefCalcs,$E330,0)),""),3),"")</f>
        <v>2.625</v>
      </c>
      <c r="AR330" s="98">
        <f t="array" ref="AR330">IF($AN330,MIN(IF(G2SelectionMask="x",IF(INDEX(StdCalcsRefCalcs,$E330,0)&gt;0,INDEX(StdCalcsRefCalcs,$E330,0)),"")),"")</f>
        <v>2.0625</v>
      </c>
      <c r="AS330" s="98">
        <f t="array" ref="AS330">IF($AN330,MAX(IF(G2SelectionMask="x",IF(INDEX(StdCalcsRefCalcs,$E330,0)&gt;0,INDEX(StdCalcsRefCalcs,$E330,0)),"")),"")</f>
        <v>3.375</v>
      </c>
      <c r="AT330" s="98">
        <f t="shared" si="222"/>
        <v>2.4943181818181817</v>
      </c>
      <c r="AU330" s="98">
        <f t="array" ref="AU330">IF($AN330,STDEVA(IF(G2SelectionMask="x",IF(INDEX(StdCalcsRefCalcs,$E330,0)&gt;0,INDEX(StdCalcsRefCalcs,$E330,0)),"")),"")</f>
        <v>0.37858138310852529</v>
      </c>
      <c r="AV330" s="97" t="b">
        <f t="shared" si="223"/>
        <v>0</v>
      </c>
      <c r="AW330" s="97" t="str">
        <f t="array" ref="AW330">IF($AV330,MEDIAN(IF(G3SelectionMask="x",IF(INDEX(StdCalcsRefCalcs,$E330,0)&gt;0,INDEX(StdCalcsRefCalcs,$E330,0)),"")),"")</f>
        <v/>
      </c>
      <c r="AX330" s="97" t="str">
        <f t="array" ref="AX330">IF($AV330,QUARTILE(IF(G3SelectionMask="x",IF(INDEX(StdCalcsRefCalcs,$E330,0)&gt;0,INDEX(StdCalcsRefCalcs,$E330,0)),""),1),"")</f>
        <v/>
      </c>
      <c r="AY330" s="97" t="str">
        <f t="array" ref="AY330">IF($AV330,QUARTILE(IF(G3SelectionMask="x",IF(INDEX(StdCalcsRefCalcs,$E330,0)&gt;0,INDEX(StdCalcsRefCalcs,$E330,0)),""),3),"")</f>
        <v/>
      </c>
      <c r="AZ330" s="97" t="str">
        <f t="array" ref="AZ330">IF($AV330,MIN(IF(G3SelectionMask="x",IF(INDEX(StdCalcsRefCalcs,$E330,0)&gt;0,INDEX(StdCalcsRefCalcs,$E330,0)),"")),"")</f>
        <v/>
      </c>
      <c r="BA330" s="97" t="str">
        <f t="array" ref="BA330">IF($AV330,MAX(IF(G3SelectionMask="x",IF(INDEX(StdCalcsRefCalcs,$E330,0)&gt;0,INDEX(StdCalcsRefCalcs,$E330,0)),"")),"")</f>
        <v/>
      </c>
      <c r="BB330" s="97" t="str">
        <f t="shared" si="224"/>
        <v/>
      </c>
      <c r="BC330" s="97" t="str">
        <f t="array" ref="BC330">IF($AV330,STDEVA(IF(G3SelectionMask="x",IF(INDEX(StdCalcsRefCalcs,$E330,0)&gt;0,INDEX(StdCalcsRefCalcs,$E330,0)),"")),"")</f>
        <v/>
      </c>
      <c r="BD330" s="98" t="b">
        <f t="shared" si="225"/>
        <v>0</v>
      </c>
      <c r="BE330" s="98" t="str">
        <f t="array" ref="BE330">IF($BD330,MEDIAN(IF(G4SelectionMask="x",IF(INDEX(StdCalcsRefCalcs,$E330,0)&gt;0,INDEX(StdCalcsRefCalcs,$E330,0)),"")),"")</f>
        <v/>
      </c>
      <c r="BF330" s="98" t="str">
        <f t="array" ref="BF330">IF($BD330,QUARTILE(IF(G4SelectionMask="x",IF(INDEX(StdCalcsRefCalcs,$E330,0)&gt;0,INDEX(StdCalcsRefCalcs,$E330,0)),""),1),"")</f>
        <v/>
      </c>
      <c r="BG330" s="98" t="str">
        <f t="array" ref="BG330">IF($BD330,QUARTILE(IF(G4SelectionMask="x",IF(INDEX(StdCalcsRefCalcs,$E330,0)&gt;0,INDEX(StdCalcsRefCalcs,$E330,0)),""),3),"")</f>
        <v/>
      </c>
      <c r="BH330" s="98" t="str">
        <f t="array" ref="BH330">IF($BD330,MIN(IF(G4SelectionMask="x",IF(INDEX(StdCalcsRefCalcs,$E330,0)&gt;0,INDEX(StdCalcsRefCalcs,$E330,0)),"")),"")</f>
        <v/>
      </c>
      <c r="BI330" s="98" t="str">
        <f t="array" ref="BI330">IF($BD330,MAX(IF(G4SelectionMask="x",IF(INDEX(StdCalcsRefCalcs,$E330,0)&gt;0,INDEX(StdCalcsRefCalcs,$E330,0)),"")),"")</f>
        <v/>
      </c>
      <c r="BJ330" s="98" t="str">
        <f t="shared" si="226"/>
        <v/>
      </c>
      <c r="BK330" s="98" t="str">
        <f t="array" ref="BK330">IF($BD330,STDEVA(IF(G4SelectionMask="x",IF(INDEX(StdCalcsRefCalcs,$E330,0)&gt;0,INDEX(StdCalcsRefCalcs,$E330,0)),"")),"")</f>
        <v/>
      </c>
      <c r="BL330" s="97" t="b">
        <f t="shared" si="227"/>
        <v>0</v>
      </c>
      <c r="BM330" s="97" t="str">
        <f t="array" ref="BM330">IF($BL330,MEDIAN(IF(G5SelectionMask="x",IF(INDEX(StdCalcsRefCalcs,$E330,0)&gt;0,INDEX(StdCalcsRefCalcs,$E330,0)),"")),"")</f>
        <v/>
      </c>
      <c r="BN330" s="97" t="str">
        <f t="array" ref="BN330">IF($BL330,QUARTILE(IF(G5SelectionMask="x",IF(INDEX(StdCalcsRefCalcs,$E330,0)&gt;0,INDEX(StdCalcsRefCalcs,$E330,0)),""),1),"")</f>
        <v/>
      </c>
      <c r="BO330" s="97" t="str">
        <f t="array" ref="BO330">IF($BL330,QUARTILE(IF(G5SelectionMask="x",IF(INDEX(StdCalcsRefCalcs,$E330,0)&gt;0,INDEX(StdCalcsRefCalcs,$E330,0)),""),3),"")</f>
        <v/>
      </c>
      <c r="BP330" s="97" t="str">
        <f t="array" ref="BP330">IF($BL330,MIN(IF(G5SelectionMask="x",IF(INDEX(StdCalcsRefCalcs,$E330,0)&gt;0,INDEX(StdCalcsRefCalcs,$E330,0)),"")),"")</f>
        <v/>
      </c>
      <c r="BQ330" s="97" t="str">
        <f t="array" ref="BQ330">IF($BL330,MAX(IF(G5SelectionMask="x",IF(INDEX(StdCalcsRefCalcs,$E330,0)&gt;0,INDEX(StdCalcsRefCalcs,$E330,0)),"")),"")</f>
        <v/>
      </c>
      <c r="BR330" s="97" t="str">
        <f t="shared" si="228"/>
        <v/>
      </c>
      <c r="BS330" s="99" t="str">
        <f t="array" ref="BS330">IF($BL330,STDEVA(IF(G5SelectionMask="x",IF(INDEX(StdCalcsRefCalcs,$E330,0)&gt;0,INDEX(StdCalcsRefCalcs,$E330,0)),"")),"")</f>
        <v/>
      </c>
      <c r="BT330" s="108"/>
      <c r="BU330" s="109">
        <f t="shared" si="230"/>
        <v>2.8125</v>
      </c>
      <c r="BV330" s="109">
        <f t="shared" si="230"/>
        <v>2.0625</v>
      </c>
      <c r="BW330" s="109">
        <f t="shared" si="230"/>
        <v>2.5625</v>
      </c>
      <c r="BX330" s="109">
        <f t="shared" si="230"/>
        <v>3.125</v>
      </c>
      <c r="BY330" s="109">
        <f t="shared" si="230"/>
        <v>3.375</v>
      </c>
      <c r="BZ330" s="109">
        <f t="shared" si="230"/>
        <v>2.0625</v>
      </c>
      <c r="CA330" s="109">
        <f t="shared" si="230"/>
        <v>2.375</v>
      </c>
      <c r="CB330" s="109">
        <f t="shared" si="230"/>
        <v>2.3125</v>
      </c>
      <c r="CC330" s="109">
        <f t="shared" si="230"/>
        <v>2.8125</v>
      </c>
      <c r="CD330" s="109">
        <f t="shared" si="230"/>
        <v>2.3125</v>
      </c>
      <c r="CE330" s="109">
        <f t="shared" si="230"/>
        <v>2.5</v>
      </c>
      <c r="CF330" s="109">
        <f t="shared" si="230"/>
        <v>2.1875</v>
      </c>
      <c r="CG330" s="109">
        <f t="shared" si="230"/>
        <v>2.6875</v>
      </c>
      <c r="CH330" s="109">
        <f t="shared" si="230"/>
        <v>2.375</v>
      </c>
      <c r="CI330" s="109">
        <f t="shared" si="230"/>
        <v>2.5</v>
      </c>
    </row>
    <row r="331" spans="1:87" ht="13.5" thickBot="1" x14ac:dyDescent="0.25">
      <c r="A331" s="33">
        <f t="shared" si="220"/>
        <v>0</v>
      </c>
      <c r="B331" s="218"/>
      <c r="C331" s="215"/>
      <c r="D331" s="225"/>
      <c r="E331" s="72">
        <f t="shared" si="174"/>
        <v>321</v>
      </c>
      <c r="F331" s="9" t="s">
        <v>1879</v>
      </c>
      <c r="G331" s="9" t="s">
        <v>219</v>
      </c>
      <c r="H331" s="9" t="s">
        <v>219</v>
      </c>
      <c r="J331" s="9" t="s">
        <v>340</v>
      </c>
      <c r="P331" s="97" t="str">
        <f t="shared" ref="P331:P394" si="231">IF(LEN($BU331)=0,"",$BU331)</f>
        <v/>
      </c>
      <c r="Q331" s="97"/>
      <c r="R331" s="97"/>
      <c r="S331" s="97"/>
      <c r="T331" s="97"/>
      <c r="U331" s="98" t="str">
        <f t="shared" ref="U331:U394" si="232">IF(LEN($BV331)=0,"",$BV331)</f>
        <v/>
      </c>
      <c r="V331" s="107" t="str">
        <f t="shared" ref="V331:V394" si="233">IF(LEN($BW331)=0,"",$BW331)</f>
        <v/>
      </c>
      <c r="W331" s="107" t="str">
        <f t="shared" ref="W331:W394" si="234">IF(LEN($BX331)=0,"",$BX331)</f>
        <v/>
      </c>
      <c r="X331" s="107" t="str">
        <f t="shared" ref="X331:X394" si="235">IF(LEN($BY331)=0,"",$BY331)</f>
        <v/>
      </c>
      <c r="Y331" s="107" t="str">
        <f t="shared" ref="Y331:Y394" si="236">IF(LEN($BZ331)=0,"",$BZ331)</f>
        <v/>
      </c>
      <c r="Z331" s="107" t="str">
        <f t="shared" ref="Z331:Z394" si="237">IF(LEN($CA331)=0,"",$CA331)</f>
        <v/>
      </c>
      <c r="AA331" s="107" t="str">
        <f t="shared" ref="AA331:AA394" si="238">IF(LEN($CB331)=0,"",$CB331)</f>
        <v/>
      </c>
      <c r="AB331" s="107" t="str">
        <f t="shared" ref="AB331:AB394" si="239">IF(LEN($CC331)=0,"",$CC331)</f>
        <v/>
      </c>
      <c r="AC331" s="107" t="str">
        <f t="shared" ref="AC331:AC394" si="240">IF(LEN($CD331)=0,"",$CD331)</f>
        <v/>
      </c>
      <c r="AD331" s="107" t="str">
        <f t="shared" ref="AD331:AD394" si="241">IF(LEN($CE331)=0,"",$CE331)</f>
        <v/>
      </c>
      <c r="AE331" s="107" t="str">
        <f t="shared" ref="AE331:AE394" si="242">IF(LEN($CF331)=0,"",$CF331)</f>
        <v/>
      </c>
      <c r="AF331" s="97" t="b">
        <f t="shared" si="25"/>
        <v>0</v>
      </c>
      <c r="AG331" s="97" t="str">
        <f t="array" ref="AG331">IF($AF331,MEDIAN(IF(G1SelectionMask="x",IF(INDEX(StdCalcsRefCalcs,$E331,0)&gt;0,INDEX(StdCalcsRefCalcs,$E331,0)),"")),"")</f>
        <v/>
      </c>
      <c r="AH331" s="97" t="str">
        <f t="array" ref="AH331">IF($AF331,QUARTILE(IF(G1SelectionMask="x",IF(INDEX(StdCalcsRefCalcs,$E331,0)&gt;0,INDEX(StdCalcsRefCalcs,$E331,0)),""),1),"")</f>
        <v/>
      </c>
      <c r="AI331" s="97" t="str">
        <f t="array" ref="AI331">IF($AF331,QUARTILE(IF(G1SelectionMask="x",IF(INDEX(StdCalcsRefCalcs,$E331,0)&gt;0,INDEX(StdCalcsRefCalcs,$E331,0)),""),3),"")</f>
        <v/>
      </c>
      <c r="AJ331" s="97" t="str">
        <f t="array" ref="AJ331">IF($AF331,MIN(IF(G1SelectionMask="x",IF(INDEX(StdCalcsRefCalcs,$E331,0)&gt;0,INDEX(StdCalcsRefCalcs,$E331,0)),"")),"")</f>
        <v/>
      </c>
      <c r="AK331" s="97" t="str">
        <f t="array" ref="AK331">IF($AF331,MAX(IF(G1SelectionMask="x",IF(INDEX(StdCalcsRefCalcs,$E331,0)&gt;0,INDEX(StdCalcsRefCalcs,$E331,0)),"")),"")</f>
        <v/>
      </c>
      <c r="AL331" s="97" t="str">
        <f t="shared" si="26"/>
        <v/>
      </c>
      <c r="AM331" s="97" t="str">
        <f t="array" ref="AM331">IF($AF331,STDEVA(IF(G1SelectionMask="x",IF(INDEX(StdCalcsRefCalcs,$E331,0)&gt;0,INDEX(StdCalcsRefCalcs,$E331,0)),"")),"")</f>
        <v/>
      </c>
      <c r="AN331" s="98" t="b">
        <f t="shared" si="221"/>
        <v>0</v>
      </c>
      <c r="AO331" s="98" t="str">
        <f t="array" ref="AO331">IF($AN331,MEDIAN(IF(G2SelectionMask="x",IF(INDEX(StdCalcsRefCalcs,$E331,0)&gt;0,INDEX(StdCalcsRefCalcs,$E331,0)),"")),"")</f>
        <v/>
      </c>
      <c r="AP331" s="98" t="str">
        <f t="array" ref="AP331">IF($AN331,QUARTILE(IF(G2SelectionMask="x",IF(INDEX(StdCalcsRefCalcs,$E331,0)&gt;0,INDEX(StdCalcsRefCalcs,$E331,0)),""),1),"")</f>
        <v/>
      </c>
      <c r="AQ331" s="98" t="str">
        <f t="array" ref="AQ331">IF($AN331,QUARTILE(IF(G2SelectionMask="x",IF(INDEX(StdCalcsRefCalcs,$E331,0)&gt;0,INDEX(StdCalcsRefCalcs,$E331,0)),""),3),"")</f>
        <v/>
      </c>
      <c r="AR331" s="98" t="str">
        <f t="array" ref="AR331">IF($AN331,MIN(IF(G2SelectionMask="x",IF(INDEX(StdCalcsRefCalcs,$E331,0)&gt;0,INDEX(StdCalcsRefCalcs,$E331,0)),"")),"")</f>
        <v/>
      </c>
      <c r="AS331" s="98" t="str">
        <f t="array" ref="AS331">IF($AN331,MAX(IF(G2SelectionMask="x",IF(INDEX(StdCalcsRefCalcs,$E331,0)&gt;0,INDEX(StdCalcsRefCalcs,$E331,0)),"")),"")</f>
        <v/>
      </c>
      <c r="AT331" s="98" t="str">
        <f t="shared" si="222"/>
        <v/>
      </c>
      <c r="AU331" s="98" t="str">
        <f t="array" ref="AU331">IF($AN331,STDEVA(IF(G2SelectionMask="x",IF(INDEX(StdCalcsRefCalcs,$E331,0)&gt;0,INDEX(StdCalcsRefCalcs,$E331,0)),"")),"")</f>
        <v/>
      </c>
      <c r="AV331" s="97" t="b">
        <f t="shared" si="223"/>
        <v>0</v>
      </c>
      <c r="AW331" s="97" t="str">
        <f t="array" ref="AW331">IF($AV331,MEDIAN(IF(G3SelectionMask="x",IF(INDEX(StdCalcsRefCalcs,$E331,0)&gt;0,INDEX(StdCalcsRefCalcs,$E331,0)),"")),"")</f>
        <v/>
      </c>
      <c r="AX331" s="97" t="str">
        <f t="array" ref="AX331">IF($AV331,QUARTILE(IF(G3SelectionMask="x",IF(INDEX(StdCalcsRefCalcs,$E331,0)&gt;0,INDEX(StdCalcsRefCalcs,$E331,0)),""),1),"")</f>
        <v/>
      </c>
      <c r="AY331" s="97" t="str">
        <f t="array" ref="AY331">IF($AV331,QUARTILE(IF(G3SelectionMask="x",IF(INDEX(StdCalcsRefCalcs,$E331,0)&gt;0,INDEX(StdCalcsRefCalcs,$E331,0)),""),3),"")</f>
        <v/>
      </c>
      <c r="AZ331" s="97" t="str">
        <f t="array" ref="AZ331">IF($AV331,MIN(IF(G3SelectionMask="x",IF(INDEX(StdCalcsRefCalcs,$E331,0)&gt;0,INDEX(StdCalcsRefCalcs,$E331,0)),"")),"")</f>
        <v/>
      </c>
      <c r="BA331" s="97" t="str">
        <f t="array" ref="BA331">IF($AV331,MAX(IF(G3SelectionMask="x",IF(INDEX(StdCalcsRefCalcs,$E331,0)&gt;0,INDEX(StdCalcsRefCalcs,$E331,0)),"")),"")</f>
        <v/>
      </c>
      <c r="BB331" s="97" t="str">
        <f t="shared" si="224"/>
        <v/>
      </c>
      <c r="BC331" s="97" t="str">
        <f t="array" ref="BC331">IF($AV331,STDEVA(IF(G3SelectionMask="x",IF(INDEX(StdCalcsRefCalcs,$E331,0)&gt;0,INDEX(StdCalcsRefCalcs,$E331,0)),"")),"")</f>
        <v/>
      </c>
      <c r="BD331" s="98" t="b">
        <f t="shared" si="225"/>
        <v>0</v>
      </c>
      <c r="BE331" s="98" t="str">
        <f t="array" ref="BE331">IF($BD331,MEDIAN(IF(G4SelectionMask="x",IF(INDEX(StdCalcsRefCalcs,$E331,0)&gt;0,INDEX(StdCalcsRefCalcs,$E331,0)),"")),"")</f>
        <v/>
      </c>
      <c r="BF331" s="98" t="str">
        <f t="array" ref="BF331">IF($BD331,QUARTILE(IF(G4SelectionMask="x",IF(INDEX(StdCalcsRefCalcs,$E331,0)&gt;0,INDEX(StdCalcsRefCalcs,$E331,0)),""),1),"")</f>
        <v/>
      </c>
      <c r="BG331" s="98" t="str">
        <f t="array" ref="BG331">IF($BD331,QUARTILE(IF(G4SelectionMask="x",IF(INDEX(StdCalcsRefCalcs,$E331,0)&gt;0,INDEX(StdCalcsRefCalcs,$E331,0)),""),3),"")</f>
        <v/>
      </c>
      <c r="BH331" s="98" t="str">
        <f t="array" ref="BH331">IF($BD331,MIN(IF(G4SelectionMask="x",IF(INDEX(StdCalcsRefCalcs,$E331,0)&gt;0,INDEX(StdCalcsRefCalcs,$E331,0)),"")),"")</f>
        <v/>
      </c>
      <c r="BI331" s="98" t="str">
        <f t="array" ref="BI331">IF($BD331,MAX(IF(G4SelectionMask="x",IF(INDEX(StdCalcsRefCalcs,$E331,0)&gt;0,INDEX(StdCalcsRefCalcs,$E331,0)),"")),"")</f>
        <v/>
      </c>
      <c r="BJ331" s="98" t="str">
        <f t="shared" si="226"/>
        <v/>
      </c>
      <c r="BK331" s="98" t="str">
        <f t="array" ref="BK331">IF($BD331,STDEVA(IF(G4SelectionMask="x",IF(INDEX(StdCalcsRefCalcs,$E331,0)&gt;0,INDEX(StdCalcsRefCalcs,$E331,0)),"")),"")</f>
        <v/>
      </c>
      <c r="BL331" s="97" t="b">
        <f t="shared" si="227"/>
        <v>0</v>
      </c>
      <c r="BM331" s="97" t="str">
        <f t="array" ref="BM331">IF($BL331,MEDIAN(IF(G5SelectionMask="x",IF(INDEX(StdCalcsRefCalcs,$E331,0)&gt;0,INDEX(StdCalcsRefCalcs,$E331,0)),"")),"")</f>
        <v/>
      </c>
      <c r="BN331" s="97" t="str">
        <f t="array" ref="BN331">IF($BL331,QUARTILE(IF(G5SelectionMask="x",IF(INDEX(StdCalcsRefCalcs,$E331,0)&gt;0,INDEX(StdCalcsRefCalcs,$E331,0)),""),1),"")</f>
        <v/>
      </c>
      <c r="BO331" s="97" t="str">
        <f t="array" ref="BO331">IF($BL331,QUARTILE(IF(G5SelectionMask="x",IF(INDEX(StdCalcsRefCalcs,$E331,0)&gt;0,INDEX(StdCalcsRefCalcs,$E331,0)),""),3),"")</f>
        <v/>
      </c>
      <c r="BP331" s="97" t="str">
        <f t="array" ref="BP331">IF($BL331,MIN(IF(G5SelectionMask="x",IF(INDEX(StdCalcsRefCalcs,$E331,0)&gt;0,INDEX(StdCalcsRefCalcs,$E331,0)),"")),"")</f>
        <v/>
      </c>
      <c r="BQ331" s="97" t="str">
        <f t="array" ref="BQ331">IF($BL331,MAX(IF(G5SelectionMask="x",IF(INDEX(StdCalcsRefCalcs,$E331,0)&gt;0,INDEX(StdCalcsRefCalcs,$E331,0)),"")),"")</f>
        <v/>
      </c>
      <c r="BR331" s="97" t="str">
        <f t="shared" si="228"/>
        <v/>
      </c>
      <c r="BS331" s="99" t="str">
        <f t="array" ref="BS331">IF($BL331,STDEVA(IF(G5SelectionMask="x",IF(INDEX(StdCalcsRefCalcs,$E331,0)&gt;0,INDEX(StdCalcsRefCalcs,$E331,0)),"")),"")</f>
        <v/>
      </c>
      <c r="BT331" s="108"/>
      <c r="BU331" s="109" t="str">
        <f t="shared" si="230"/>
        <v/>
      </c>
      <c r="BV331" s="109" t="str">
        <f t="shared" si="230"/>
        <v/>
      </c>
      <c r="BW331" s="109" t="str">
        <f t="shared" si="230"/>
        <v/>
      </c>
      <c r="BX331" s="109" t="str">
        <f t="shared" si="230"/>
        <v/>
      </c>
      <c r="BY331" s="109" t="str">
        <f t="shared" si="230"/>
        <v/>
      </c>
      <c r="BZ331" s="109" t="str">
        <f t="shared" si="230"/>
        <v/>
      </c>
      <c r="CA331" s="109" t="str">
        <f t="shared" si="230"/>
        <v/>
      </c>
      <c r="CB331" s="109" t="str">
        <f t="shared" si="230"/>
        <v/>
      </c>
      <c r="CC331" s="109" t="str">
        <f t="shared" si="230"/>
        <v/>
      </c>
      <c r="CD331" s="109" t="str">
        <f t="shared" si="230"/>
        <v/>
      </c>
      <c r="CE331" s="109" t="str">
        <f t="shared" si="230"/>
        <v/>
      </c>
      <c r="CF331" s="109" t="str">
        <f t="shared" si="230"/>
        <v/>
      </c>
      <c r="CG331" s="109" t="str">
        <f t="shared" si="230"/>
        <v/>
      </c>
      <c r="CH331" s="109" t="str">
        <f t="shared" si="230"/>
        <v/>
      </c>
      <c r="CI331" s="109" t="str">
        <f t="shared" si="230"/>
        <v/>
      </c>
    </row>
    <row r="332" spans="1:87" x14ac:dyDescent="0.2">
      <c r="A332" s="33">
        <f t="shared" si="220"/>
        <v>0</v>
      </c>
      <c r="B332" s="218"/>
      <c r="C332" s="215"/>
      <c r="D332" s="223" t="s">
        <v>341</v>
      </c>
      <c r="E332" s="72">
        <f t="shared" si="174"/>
        <v>322</v>
      </c>
      <c r="F332" s="9" t="s">
        <v>1880</v>
      </c>
      <c r="G332" s="9" t="s">
        <v>341</v>
      </c>
      <c r="J332" s="9" t="s">
        <v>341</v>
      </c>
      <c r="P332" s="97">
        <f t="shared" si="231"/>
        <v>2.716417910447761</v>
      </c>
      <c r="Q332" s="97"/>
      <c r="R332" s="97"/>
      <c r="S332" s="97"/>
      <c r="T332" s="97"/>
      <c r="U332" s="98">
        <f t="shared" si="232"/>
        <v>2.4776119402985075</v>
      </c>
      <c r="V332" s="107">
        <f t="shared" si="233"/>
        <v>2.3731343283582089</v>
      </c>
      <c r="W332" s="107">
        <f t="shared" si="234"/>
        <v>2.58955223880597</v>
      </c>
      <c r="X332" s="107">
        <f t="shared" si="235"/>
        <v>2.3358208955223883</v>
      </c>
      <c r="Y332" s="107">
        <f t="shared" si="236"/>
        <v>2.3582089552238807</v>
      </c>
      <c r="Z332" s="107">
        <f t="shared" si="237"/>
        <v>2.6940298507462686</v>
      </c>
      <c r="AA332" s="107">
        <f t="shared" si="238"/>
        <v>2.4402985074626864</v>
      </c>
      <c r="AB332" s="107">
        <f t="shared" si="239"/>
        <v>2.4776119402985075</v>
      </c>
      <c r="AC332" s="107">
        <f t="shared" si="240"/>
        <v>2.4477611940298507</v>
      </c>
      <c r="AD332" s="107">
        <f t="shared" si="241"/>
        <v>2.5522388059701493</v>
      </c>
      <c r="AE332" s="107">
        <f t="shared" si="242"/>
        <v>2.5597014925373136</v>
      </c>
      <c r="AF332" s="97" t="b">
        <f t="shared" si="25"/>
        <v>1</v>
      </c>
      <c r="AG332" s="97">
        <f t="array" ref="AG332">IF($AF332,MEDIAN(IF(G1SelectionMask="x",IF(INDEX(StdCalcsRefCalcs,$E332,0)&gt;0,INDEX(StdCalcsRefCalcs,$E332,0)),"")),"")</f>
        <v>2.4776119402985075</v>
      </c>
      <c r="AH332" s="97">
        <f t="array" ref="AH332">IF($AF332,QUARTILE(IF(G1SelectionMask="x",IF(INDEX(StdCalcsRefCalcs,$E332,0)&gt;0,INDEX(StdCalcsRefCalcs,$E332,0)),""),1),"")</f>
        <v>2.4067164179104479</v>
      </c>
      <c r="AI332" s="97">
        <f t="array" ref="AI332">IF($AF332,QUARTILE(IF(G1SelectionMask="x",IF(INDEX(StdCalcsRefCalcs,$E332,0)&gt;0,INDEX(StdCalcsRefCalcs,$E332,0)),""),3),"")</f>
        <v>2.5559701492537314</v>
      </c>
      <c r="AJ332" s="97">
        <f t="array" ref="AJ332">IF($AF332,MIN(IF(G1SelectionMask="x",IF(INDEX(StdCalcsRefCalcs,$E332,0)&gt;0,INDEX(StdCalcsRefCalcs,$E332,0)),"")),"")</f>
        <v>2.3358208955223883</v>
      </c>
      <c r="AK332" s="97">
        <f t="array" ref="AK332">IF($AF332,MAX(IF(G1SelectionMask="x",IF(INDEX(StdCalcsRefCalcs,$E332,0)&gt;0,INDEX(StdCalcsRefCalcs,$E332,0)),"")),"")</f>
        <v>2.6940298507462686</v>
      </c>
      <c r="AL332" s="97">
        <f t="shared" si="26"/>
        <v>2.4823609226594301</v>
      </c>
      <c r="AM332" s="97">
        <f t="array" ref="AM332">IF($AF332,STDEVA(IF(G1SelectionMask="x",IF(INDEX(StdCalcsRefCalcs,$E332,0)&gt;0,INDEX(StdCalcsRefCalcs,$E332,0)),"")),"")</f>
        <v>0.10908154235897091</v>
      </c>
      <c r="AN332" s="98" t="b">
        <f t="shared" si="221"/>
        <v>1</v>
      </c>
      <c r="AO332" s="98">
        <f t="array" ref="AO332">IF($AN332,MEDIAN(IF(G2SelectionMask="x",IF(INDEX(StdCalcsRefCalcs,$E332,0)&gt;0,INDEX(StdCalcsRefCalcs,$E332,0)),"")),"")</f>
        <v>2.4776119402985075</v>
      </c>
      <c r="AP332" s="98">
        <f t="array" ref="AP332">IF($AN332,QUARTILE(IF(G2SelectionMask="x",IF(INDEX(StdCalcsRefCalcs,$E332,0)&gt;0,INDEX(StdCalcsRefCalcs,$E332,0)),""),1),"")</f>
        <v>2.4067164179104479</v>
      </c>
      <c r="AQ332" s="98">
        <f t="array" ref="AQ332">IF($AN332,QUARTILE(IF(G2SelectionMask="x",IF(INDEX(StdCalcsRefCalcs,$E332,0)&gt;0,INDEX(StdCalcsRefCalcs,$E332,0)),""),3),"")</f>
        <v>2.544776119402985</v>
      </c>
      <c r="AR332" s="98">
        <f t="array" ref="AR332">IF($AN332,MIN(IF(G2SelectionMask="x",IF(INDEX(StdCalcsRefCalcs,$E332,0)&gt;0,INDEX(StdCalcsRefCalcs,$E332,0)),"")),"")</f>
        <v>2.3358208955223883</v>
      </c>
      <c r="AS332" s="98">
        <f t="array" ref="AS332">IF($AN332,MAX(IF(G2SelectionMask="x",IF(INDEX(StdCalcsRefCalcs,$E332,0)&gt;0,INDEX(StdCalcsRefCalcs,$E332,0)),"")),"")</f>
        <v>2.5597014925373136</v>
      </c>
      <c r="AT332" s="98">
        <f t="shared" si="222"/>
        <v>2.4715061058344641</v>
      </c>
      <c r="AU332" s="98">
        <f t="array" ref="AU332">IF($AN332,STDEVA(IF(G2SelectionMask="x",IF(INDEX(StdCalcsRefCalcs,$E332,0)&gt;0,INDEX(StdCalcsRefCalcs,$E332,0)),"")),"")</f>
        <v>8.3489966677043378E-2</v>
      </c>
      <c r="AV332" s="97" t="b">
        <f t="shared" si="223"/>
        <v>0</v>
      </c>
      <c r="AW332" s="97" t="str">
        <f t="array" ref="AW332">IF($AV332,MEDIAN(IF(G3SelectionMask="x",IF(INDEX(StdCalcsRefCalcs,$E332,0)&gt;0,INDEX(StdCalcsRefCalcs,$E332,0)),"")),"")</f>
        <v/>
      </c>
      <c r="AX332" s="97" t="str">
        <f t="array" ref="AX332">IF($AV332,QUARTILE(IF(G3SelectionMask="x",IF(INDEX(StdCalcsRefCalcs,$E332,0)&gt;0,INDEX(StdCalcsRefCalcs,$E332,0)),""),1),"")</f>
        <v/>
      </c>
      <c r="AY332" s="97" t="str">
        <f t="array" ref="AY332">IF($AV332,QUARTILE(IF(G3SelectionMask="x",IF(INDEX(StdCalcsRefCalcs,$E332,0)&gt;0,INDEX(StdCalcsRefCalcs,$E332,0)),""),3),"")</f>
        <v/>
      </c>
      <c r="AZ332" s="97" t="str">
        <f t="array" ref="AZ332">IF($AV332,MIN(IF(G3SelectionMask="x",IF(INDEX(StdCalcsRefCalcs,$E332,0)&gt;0,INDEX(StdCalcsRefCalcs,$E332,0)),"")),"")</f>
        <v/>
      </c>
      <c r="BA332" s="97" t="str">
        <f t="array" ref="BA332">IF($AV332,MAX(IF(G3SelectionMask="x",IF(INDEX(StdCalcsRefCalcs,$E332,0)&gt;0,INDEX(StdCalcsRefCalcs,$E332,0)),"")),"")</f>
        <v/>
      </c>
      <c r="BB332" s="97" t="str">
        <f t="shared" si="224"/>
        <v/>
      </c>
      <c r="BC332" s="97" t="str">
        <f t="array" ref="BC332">IF($AV332,STDEVA(IF(G3SelectionMask="x",IF(INDEX(StdCalcsRefCalcs,$E332,0)&gt;0,INDEX(StdCalcsRefCalcs,$E332,0)),"")),"")</f>
        <v/>
      </c>
      <c r="BD332" s="98" t="b">
        <f t="shared" si="225"/>
        <v>0</v>
      </c>
      <c r="BE332" s="98" t="str">
        <f t="array" ref="BE332">IF($BD332,MEDIAN(IF(G4SelectionMask="x",IF(INDEX(StdCalcsRefCalcs,$E332,0)&gt;0,INDEX(StdCalcsRefCalcs,$E332,0)),"")),"")</f>
        <v/>
      </c>
      <c r="BF332" s="98" t="str">
        <f t="array" ref="BF332">IF($BD332,QUARTILE(IF(G4SelectionMask="x",IF(INDEX(StdCalcsRefCalcs,$E332,0)&gt;0,INDEX(StdCalcsRefCalcs,$E332,0)),""),1),"")</f>
        <v/>
      </c>
      <c r="BG332" s="98" t="str">
        <f t="array" ref="BG332">IF($BD332,QUARTILE(IF(G4SelectionMask="x",IF(INDEX(StdCalcsRefCalcs,$E332,0)&gt;0,INDEX(StdCalcsRefCalcs,$E332,0)),""),3),"")</f>
        <v/>
      </c>
      <c r="BH332" s="98" t="str">
        <f t="array" ref="BH332">IF($BD332,MIN(IF(G4SelectionMask="x",IF(INDEX(StdCalcsRefCalcs,$E332,0)&gt;0,INDEX(StdCalcsRefCalcs,$E332,0)),"")),"")</f>
        <v/>
      </c>
      <c r="BI332" s="98" t="str">
        <f t="array" ref="BI332">IF($BD332,MAX(IF(G4SelectionMask="x",IF(INDEX(StdCalcsRefCalcs,$E332,0)&gt;0,INDEX(StdCalcsRefCalcs,$E332,0)),"")),"")</f>
        <v/>
      </c>
      <c r="BJ332" s="98" t="str">
        <f t="shared" si="226"/>
        <v/>
      </c>
      <c r="BK332" s="98" t="str">
        <f t="array" ref="BK332">IF($BD332,STDEVA(IF(G4SelectionMask="x",IF(INDEX(StdCalcsRefCalcs,$E332,0)&gt;0,INDEX(StdCalcsRefCalcs,$E332,0)),"")),"")</f>
        <v/>
      </c>
      <c r="BL332" s="97" t="b">
        <f t="shared" si="227"/>
        <v>0</v>
      </c>
      <c r="BM332" s="97" t="str">
        <f t="array" ref="BM332">IF($BL332,MEDIAN(IF(G5SelectionMask="x",IF(INDEX(StdCalcsRefCalcs,$E332,0)&gt;0,INDEX(StdCalcsRefCalcs,$E332,0)),"")),"")</f>
        <v/>
      </c>
      <c r="BN332" s="97" t="str">
        <f t="array" ref="BN332">IF($BL332,QUARTILE(IF(G5SelectionMask="x",IF(INDEX(StdCalcsRefCalcs,$E332,0)&gt;0,INDEX(StdCalcsRefCalcs,$E332,0)),""),1),"")</f>
        <v/>
      </c>
      <c r="BO332" s="97" t="str">
        <f t="array" ref="BO332">IF($BL332,QUARTILE(IF(G5SelectionMask="x",IF(INDEX(StdCalcsRefCalcs,$E332,0)&gt;0,INDEX(StdCalcsRefCalcs,$E332,0)),""),3),"")</f>
        <v/>
      </c>
      <c r="BP332" s="97" t="str">
        <f t="array" ref="BP332">IF($BL332,MIN(IF(G5SelectionMask="x",IF(INDEX(StdCalcsRefCalcs,$E332,0)&gt;0,INDEX(StdCalcsRefCalcs,$E332,0)),"")),"")</f>
        <v/>
      </c>
      <c r="BQ332" s="97" t="str">
        <f t="array" ref="BQ332">IF($BL332,MAX(IF(G5SelectionMask="x",IF(INDEX(StdCalcsRefCalcs,$E332,0)&gt;0,INDEX(StdCalcsRefCalcs,$E332,0)),"")),"")</f>
        <v/>
      </c>
      <c r="BR332" s="97" t="str">
        <f t="shared" si="228"/>
        <v/>
      </c>
      <c r="BS332" s="99" t="str">
        <f t="array" ref="BS332">IF($BL332,STDEVA(IF(G5SelectionMask="x",IF(INDEX(StdCalcsRefCalcs,$E332,0)&gt;0,INDEX(StdCalcsRefCalcs,$E332,0)),"")),"")</f>
        <v/>
      </c>
      <c r="BT332" s="108"/>
      <c r="BU332" s="109">
        <f t="shared" ref="BU332:CI332" si="243">IFERROR(IF(COUNTIFS(RawDataTopics,$J332,INDEX(RawDataAllData,0,BU$9),"")&lt;=RuleofNPercent*COUNTIFS(RawDataTopics,$J332),AVERAGEIF(RawDataTopics,$J332,INDEX(RawDataAllData,0,BU$9)),""),"")</f>
        <v>2.716417910447761</v>
      </c>
      <c r="BV332" s="109">
        <f t="shared" si="243"/>
        <v>2.4776119402985075</v>
      </c>
      <c r="BW332" s="109">
        <f t="shared" si="243"/>
        <v>2.3731343283582089</v>
      </c>
      <c r="BX332" s="109">
        <f t="shared" si="243"/>
        <v>2.58955223880597</v>
      </c>
      <c r="BY332" s="109">
        <f t="shared" si="243"/>
        <v>2.3358208955223883</v>
      </c>
      <c r="BZ332" s="109">
        <f t="shared" si="243"/>
        <v>2.3582089552238807</v>
      </c>
      <c r="CA332" s="109">
        <f t="shared" si="243"/>
        <v>2.6940298507462686</v>
      </c>
      <c r="CB332" s="109">
        <f t="shared" si="243"/>
        <v>2.4402985074626864</v>
      </c>
      <c r="CC332" s="109">
        <f t="shared" si="243"/>
        <v>2.4776119402985075</v>
      </c>
      <c r="CD332" s="109">
        <f t="shared" si="243"/>
        <v>2.4477611940298507</v>
      </c>
      <c r="CE332" s="109">
        <f t="shared" si="243"/>
        <v>2.5522388059701493</v>
      </c>
      <c r="CF332" s="109">
        <f t="shared" si="243"/>
        <v>2.5597014925373136</v>
      </c>
      <c r="CG332" s="109">
        <f t="shared" si="243"/>
        <v>2.5522388059701493</v>
      </c>
      <c r="CH332" s="109">
        <f t="shared" si="243"/>
        <v>2.5373134328358211</v>
      </c>
      <c r="CI332" s="109">
        <f t="shared" si="243"/>
        <v>2.5223880597014925</v>
      </c>
    </row>
    <row r="333" spans="1:87" x14ac:dyDescent="0.2">
      <c r="A333" s="33">
        <f t="shared" si="220"/>
        <v>0</v>
      </c>
      <c r="B333" s="218"/>
      <c r="C333" s="215"/>
      <c r="D333" s="224"/>
      <c r="E333" s="72">
        <f t="shared" si="174"/>
        <v>323</v>
      </c>
      <c r="F333" s="9" t="s">
        <v>1881</v>
      </c>
      <c r="G333" s="9" t="s">
        <v>1872</v>
      </c>
      <c r="H333" s="9" t="s">
        <v>1214</v>
      </c>
      <c r="J333" s="9" t="s">
        <v>341</v>
      </c>
      <c r="P333" s="97">
        <f t="shared" si="231"/>
        <v>2.5555555555555554</v>
      </c>
      <c r="Q333" s="97"/>
      <c r="R333" s="97"/>
      <c r="S333" s="97"/>
      <c r="T333" s="97"/>
      <c r="U333" s="98">
        <f t="shared" si="232"/>
        <v>3.2222222222222223</v>
      </c>
      <c r="V333" s="107">
        <f t="shared" si="233"/>
        <v>2.1111111111111112</v>
      </c>
      <c r="W333" s="107">
        <f t="shared" si="234"/>
        <v>2.8888888888888888</v>
      </c>
      <c r="X333" s="107">
        <f t="shared" si="235"/>
        <v>2.5555555555555554</v>
      </c>
      <c r="Y333" s="107">
        <f t="shared" si="236"/>
        <v>2.1111111111111112</v>
      </c>
      <c r="Z333" s="107">
        <f t="shared" si="237"/>
        <v>2.6666666666666665</v>
      </c>
      <c r="AA333" s="107">
        <f t="shared" si="238"/>
        <v>2.6666666666666665</v>
      </c>
      <c r="AB333" s="107">
        <f t="shared" si="239"/>
        <v>2.6666666666666665</v>
      </c>
      <c r="AC333" s="107">
        <f t="shared" si="240"/>
        <v>2.7777777777777777</v>
      </c>
      <c r="AD333" s="107">
        <f t="shared" si="241"/>
        <v>2.8888888888888888</v>
      </c>
      <c r="AE333" s="107">
        <f t="shared" si="242"/>
        <v>2.6666666666666665</v>
      </c>
      <c r="AF333" s="97" t="b">
        <f t="shared" si="25"/>
        <v>1</v>
      </c>
      <c r="AG333" s="97">
        <f t="array" ref="AG333">IF($AF333,MEDIAN(IF(G1SelectionMask="x",IF(INDEX(StdCalcsRefCalcs,$E333,0)&gt;0,INDEX(StdCalcsRefCalcs,$E333,0)),"")),"")</f>
        <v>2.6666666666666665</v>
      </c>
      <c r="AH333" s="97">
        <f t="array" ref="AH333">IF($AF333,QUARTILE(IF(G1SelectionMask="x",IF(INDEX(StdCalcsRefCalcs,$E333,0)&gt;0,INDEX(StdCalcsRefCalcs,$E333,0)),""),1),"")</f>
        <v>2.6111111111111107</v>
      </c>
      <c r="AI333" s="97">
        <f t="array" ref="AI333">IF($AF333,QUARTILE(IF(G1SelectionMask="x",IF(INDEX(StdCalcsRefCalcs,$E333,0)&gt;0,INDEX(StdCalcsRefCalcs,$E333,0)),""),3),"")</f>
        <v>2.833333333333333</v>
      </c>
      <c r="AJ333" s="97">
        <f t="array" ref="AJ333">IF($AF333,MIN(IF(G1SelectionMask="x",IF(INDEX(StdCalcsRefCalcs,$E333,0)&gt;0,INDEX(StdCalcsRefCalcs,$E333,0)),"")),"")</f>
        <v>2.1111111111111112</v>
      </c>
      <c r="AK333" s="97">
        <f t="array" ref="AK333">IF($AF333,MAX(IF(G1SelectionMask="x",IF(INDEX(StdCalcsRefCalcs,$E333,0)&gt;0,INDEX(StdCalcsRefCalcs,$E333,0)),"")),"")</f>
        <v>3.2222222222222223</v>
      </c>
      <c r="AL333" s="97">
        <f t="shared" si="26"/>
        <v>2.656565656565657</v>
      </c>
      <c r="AM333" s="97">
        <f t="array" ref="AM333">IF($AF333,STDEVA(IF(G1SelectionMask="x",IF(INDEX(StdCalcsRefCalcs,$E333,0)&gt;0,INDEX(StdCalcsRefCalcs,$E333,0)),"")),"")</f>
        <v>0.32376849469855878</v>
      </c>
      <c r="AN333" s="98" t="b">
        <f t="shared" si="221"/>
        <v>1</v>
      </c>
      <c r="AO333" s="98">
        <f t="array" ref="AO333">IF($AN333,MEDIAN(IF(G2SelectionMask="x",IF(INDEX(StdCalcsRefCalcs,$E333,0)&gt;0,INDEX(StdCalcsRefCalcs,$E333,0)),"")),"")</f>
        <v>2.6666666666666665</v>
      </c>
      <c r="AP333" s="98">
        <f t="array" ref="AP333">IF($AN333,QUARTILE(IF(G2SelectionMask="x",IF(INDEX(StdCalcsRefCalcs,$E333,0)&gt;0,INDEX(StdCalcsRefCalcs,$E333,0)),""),1),"")</f>
        <v>2.2777777777777777</v>
      </c>
      <c r="AQ333" s="98">
        <f t="array" ref="AQ333">IF($AN333,QUARTILE(IF(G2SelectionMask="x",IF(INDEX(StdCalcsRefCalcs,$E333,0)&gt;0,INDEX(StdCalcsRefCalcs,$E333,0)),""),3),"")</f>
        <v>2.7222222222222223</v>
      </c>
      <c r="AR333" s="98">
        <f t="array" ref="AR333">IF($AN333,MIN(IF(G2SelectionMask="x",IF(INDEX(StdCalcsRefCalcs,$E333,0)&gt;0,INDEX(StdCalcsRefCalcs,$E333,0)),"")),"")</f>
        <v>2.1111111111111112</v>
      </c>
      <c r="AS333" s="98">
        <f t="array" ref="AS333">IF($AN333,MAX(IF(G2SelectionMask="x",IF(INDEX(StdCalcsRefCalcs,$E333,0)&gt;0,INDEX(StdCalcsRefCalcs,$E333,0)),"")),"")</f>
        <v>3.2222222222222223</v>
      </c>
      <c r="AT333" s="98">
        <f t="shared" si="222"/>
        <v>2.5656565656565657</v>
      </c>
      <c r="AU333" s="98">
        <f t="array" ref="AU333">IF($AN333,STDEVA(IF(G2SelectionMask="x",IF(INDEX(StdCalcsRefCalcs,$E333,0)&gt;0,INDEX(StdCalcsRefCalcs,$E333,0)),"")),"")</f>
        <v>0.34589138898531041</v>
      </c>
      <c r="AV333" s="97" t="b">
        <f t="shared" si="223"/>
        <v>0</v>
      </c>
      <c r="AW333" s="97" t="str">
        <f t="array" ref="AW333">IF($AV333,MEDIAN(IF(G3SelectionMask="x",IF(INDEX(StdCalcsRefCalcs,$E333,0)&gt;0,INDEX(StdCalcsRefCalcs,$E333,0)),"")),"")</f>
        <v/>
      </c>
      <c r="AX333" s="97" t="str">
        <f t="array" ref="AX333">IF($AV333,QUARTILE(IF(G3SelectionMask="x",IF(INDEX(StdCalcsRefCalcs,$E333,0)&gt;0,INDEX(StdCalcsRefCalcs,$E333,0)),""),1),"")</f>
        <v/>
      </c>
      <c r="AY333" s="97" t="str">
        <f t="array" ref="AY333">IF($AV333,QUARTILE(IF(G3SelectionMask="x",IF(INDEX(StdCalcsRefCalcs,$E333,0)&gt;0,INDEX(StdCalcsRefCalcs,$E333,0)),""),3),"")</f>
        <v/>
      </c>
      <c r="AZ333" s="97" t="str">
        <f t="array" ref="AZ333">IF($AV333,MIN(IF(G3SelectionMask="x",IF(INDEX(StdCalcsRefCalcs,$E333,0)&gt;0,INDEX(StdCalcsRefCalcs,$E333,0)),"")),"")</f>
        <v/>
      </c>
      <c r="BA333" s="97" t="str">
        <f t="array" ref="BA333">IF($AV333,MAX(IF(G3SelectionMask="x",IF(INDEX(StdCalcsRefCalcs,$E333,0)&gt;0,INDEX(StdCalcsRefCalcs,$E333,0)),"")),"")</f>
        <v/>
      </c>
      <c r="BB333" s="97" t="str">
        <f t="shared" si="224"/>
        <v/>
      </c>
      <c r="BC333" s="97" t="str">
        <f t="array" ref="BC333">IF($AV333,STDEVA(IF(G3SelectionMask="x",IF(INDEX(StdCalcsRefCalcs,$E333,0)&gt;0,INDEX(StdCalcsRefCalcs,$E333,0)),"")),"")</f>
        <v/>
      </c>
      <c r="BD333" s="98" t="b">
        <f t="shared" si="225"/>
        <v>0</v>
      </c>
      <c r="BE333" s="98" t="str">
        <f t="array" ref="BE333">IF($BD333,MEDIAN(IF(G4SelectionMask="x",IF(INDEX(StdCalcsRefCalcs,$E333,0)&gt;0,INDEX(StdCalcsRefCalcs,$E333,0)),"")),"")</f>
        <v/>
      </c>
      <c r="BF333" s="98" t="str">
        <f t="array" ref="BF333">IF($BD333,QUARTILE(IF(G4SelectionMask="x",IF(INDEX(StdCalcsRefCalcs,$E333,0)&gt;0,INDEX(StdCalcsRefCalcs,$E333,0)),""),1),"")</f>
        <v/>
      </c>
      <c r="BG333" s="98" t="str">
        <f t="array" ref="BG333">IF($BD333,QUARTILE(IF(G4SelectionMask="x",IF(INDEX(StdCalcsRefCalcs,$E333,0)&gt;0,INDEX(StdCalcsRefCalcs,$E333,0)),""),3),"")</f>
        <v/>
      </c>
      <c r="BH333" s="98" t="str">
        <f t="array" ref="BH333">IF($BD333,MIN(IF(G4SelectionMask="x",IF(INDEX(StdCalcsRefCalcs,$E333,0)&gt;0,INDEX(StdCalcsRefCalcs,$E333,0)),"")),"")</f>
        <v/>
      </c>
      <c r="BI333" s="98" t="str">
        <f t="array" ref="BI333">IF($BD333,MAX(IF(G4SelectionMask="x",IF(INDEX(StdCalcsRefCalcs,$E333,0)&gt;0,INDEX(StdCalcsRefCalcs,$E333,0)),"")),"")</f>
        <v/>
      </c>
      <c r="BJ333" s="98" t="str">
        <f t="shared" si="226"/>
        <v/>
      </c>
      <c r="BK333" s="98" t="str">
        <f t="array" ref="BK333">IF($BD333,STDEVA(IF(G4SelectionMask="x",IF(INDEX(StdCalcsRefCalcs,$E333,0)&gt;0,INDEX(StdCalcsRefCalcs,$E333,0)),"")),"")</f>
        <v/>
      </c>
      <c r="BL333" s="97" t="b">
        <f t="shared" si="227"/>
        <v>0</v>
      </c>
      <c r="BM333" s="97" t="str">
        <f t="array" ref="BM333">IF($BL333,MEDIAN(IF(G5SelectionMask="x",IF(INDEX(StdCalcsRefCalcs,$E333,0)&gt;0,INDEX(StdCalcsRefCalcs,$E333,0)),"")),"")</f>
        <v/>
      </c>
      <c r="BN333" s="97" t="str">
        <f t="array" ref="BN333">IF($BL333,QUARTILE(IF(G5SelectionMask="x",IF(INDEX(StdCalcsRefCalcs,$E333,0)&gt;0,INDEX(StdCalcsRefCalcs,$E333,0)),""),1),"")</f>
        <v/>
      </c>
      <c r="BO333" s="97" t="str">
        <f t="array" ref="BO333">IF($BL333,QUARTILE(IF(G5SelectionMask="x",IF(INDEX(StdCalcsRefCalcs,$E333,0)&gt;0,INDEX(StdCalcsRefCalcs,$E333,0)),""),3),"")</f>
        <v/>
      </c>
      <c r="BP333" s="97" t="str">
        <f t="array" ref="BP333">IF($BL333,MIN(IF(G5SelectionMask="x",IF(INDEX(StdCalcsRefCalcs,$E333,0)&gt;0,INDEX(StdCalcsRefCalcs,$E333,0)),"")),"")</f>
        <v/>
      </c>
      <c r="BQ333" s="97" t="str">
        <f t="array" ref="BQ333">IF($BL333,MAX(IF(G5SelectionMask="x",IF(INDEX(StdCalcsRefCalcs,$E333,0)&gt;0,INDEX(StdCalcsRefCalcs,$E333,0)),"")),"")</f>
        <v/>
      </c>
      <c r="BR333" s="97" t="str">
        <f t="shared" si="228"/>
        <v/>
      </c>
      <c r="BS333" s="99" t="str">
        <f t="array" ref="BS333">IF($BL333,STDEVA(IF(G5SelectionMask="x",IF(INDEX(StdCalcsRefCalcs,$E333,0)&gt;0,INDEX(StdCalcsRefCalcs,$E333,0)),"")),"")</f>
        <v/>
      </c>
      <c r="BT333" s="108"/>
      <c r="BU333" s="109">
        <f t="shared" ref="BU333:CI336" si="244">IFERROR(IF(COUNTIFS(RawDataAreas,$H333,RawDataTopics,$J333,INDEX(RawDataAllData,0,BU$9),"")&lt;=RuleofNPercent*COUNTIFS(RawDataAreas,$H333,RawDataTopics,$J333),AVERAGEIFS(INDEX(RawDataAllData,0,BU$9),RawDataAreas,$H333,RawDataTopics,$J333),""),"")</f>
        <v>2.5555555555555554</v>
      </c>
      <c r="BV333" s="109">
        <f t="shared" si="244"/>
        <v>3.2222222222222223</v>
      </c>
      <c r="BW333" s="109">
        <f t="shared" si="244"/>
        <v>2.1111111111111112</v>
      </c>
      <c r="BX333" s="109">
        <f t="shared" si="244"/>
        <v>2.8888888888888888</v>
      </c>
      <c r="BY333" s="109">
        <f t="shared" si="244"/>
        <v>2.5555555555555554</v>
      </c>
      <c r="BZ333" s="109">
        <f t="shared" si="244"/>
        <v>2.1111111111111112</v>
      </c>
      <c r="CA333" s="109">
        <f t="shared" si="244"/>
        <v>2.6666666666666665</v>
      </c>
      <c r="CB333" s="109">
        <f t="shared" si="244"/>
        <v>2.6666666666666665</v>
      </c>
      <c r="CC333" s="109">
        <f t="shared" si="244"/>
        <v>2.6666666666666665</v>
      </c>
      <c r="CD333" s="109">
        <f t="shared" si="244"/>
        <v>2.7777777777777777</v>
      </c>
      <c r="CE333" s="109">
        <f t="shared" si="244"/>
        <v>2.8888888888888888</v>
      </c>
      <c r="CF333" s="109">
        <f t="shared" si="244"/>
        <v>2.6666666666666665</v>
      </c>
      <c r="CG333" s="109">
        <f t="shared" si="244"/>
        <v>2.2222222222222223</v>
      </c>
      <c r="CH333" s="109">
        <f t="shared" si="244"/>
        <v>2.3333333333333335</v>
      </c>
      <c r="CI333" s="109">
        <f t="shared" si="244"/>
        <v>2.7777777777777777</v>
      </c>
    </row>
    <row r="334" spans="1:87" x14ac:dyDescent="0.2">
      <c r="A334" s="33">
        <f t="shared" si="220"/>
        <v>0</v>
      </c>
      <c r="B334" s="218"/>
      <c r="C334" s="215"/>
      <c r="D334" s="224"/>
      <c r="E334" s="72">
        <f t="shared" si="174"/>
        <v>324</v>
      </c>
      <c r="F334" s="9" t="s">
        <v>1882</v>
      </c>
      <c r="G334" s="9" t="s">
        <v>1873</v>
      </c>
      <c r="H334" s="9" t="s">
        <v>1213</v>
      </c>
      <c r="J334" s="9" t="s">
        <v>341</v>
      </c>
      <c r="P334" s="97">
        <f t="shared" si="231"/>
        <v>2.6470588235294117</v>
      </c>
      <c r="Q334" s="97"/>
      <c r="R334" s="97"/>
      <c r="S334" s="97"/>
      <c r="T334" s="97"/>
      <c r="U334" s="98">
        <f t="shared" si="232"/>
        <v>2.4705882352941178</v>
      </c>
      <c r="V334" s="107">
        <f t="shared" si="233"/>
        <v>2.6470588235294117</v>
      </c>
      <c r="W334" s="107">
        <f t="shared" si="234"/>
        <v>2.6470588235294117</v>
      </c>
      <c r="X334" s="107">
        <f t="shared" si="235"/>
        <v>2</v>
      </c>
      <c r="Y334" s="107">
        <f t="shared" si="236"/>
        <v>2.5294117647058822</v>
      </c>
      <c r="Z334" s="107">
        <f t="shared" si="237"/>
        <v>2.7647058823529411</v>
      </c>
      <c r="AA334" s="107">
        <f t="shared" si="238"/>
        <v>2.5882352941176472</v>
      </c>
      <c r="AB334" s="107">
        <f t="shared" si="239"/>
        <v>2.1176470588235294</v>
      </c>
      <c r="AC334" s="107">
        <f t="shared" si="240"/>
        <v>2.5882352941176472</v>
      </c>
      <c r="AD334" s="107">
        <f t="shared" si="241"/>
        <v>2.9411764705882355</v>
      </c>
      <c r="AE334" s="107">
        <f t="shared" si="242"/>
        <v>2.1176470588235294</v>
      </c>
      <c r="AF334" s="97" t="b">
        <f t="shared" si="25"/>
        <v>1</v>
      </c>
      <c r="AG334" s="97">
        <f t="array" ref="AG334">IF($AF334,MEDIAN(IF(G1SelectionMask="x",IF(INDEX(StdCalcsRefCalcs,$E334,0)&gt;0,INDEX(StdCalcsRefCalcs,$E334,0)),"")),"")</f>
        <v>2.5882352941176472</v>
      </c>
      <c r="AH334" s="97">
        <f t="array" ref="AH334">IF($AF334,QUARTILE(IF(G1SelectionMask="x",IF(INDEX(StdCalcsRefCalcs,$E334,0)&gt;0,INDEX(StdCalcsRefCalcs,$E334,0)),""),1),"")</f>
        <v>2.2941176470588234</v>
      </c>
      <c r="AI334" s="97">
        <f t="array" ref="AI334">IF($AF334,QUARTILE(IF(G1SelectionMask="x",IF(INDEX(StdCalcsRefCalcs,$E334,0)&gt;0,INDEX(StdCalcsRefCalcs,$E334,0)),""),3),"")</f>
        <v>2.6470588235294117</v>
      </c>
      <c r="AJ334" s="97">
        <f t="array" ref="AJ334">IF($AF334,MIN(IF(G1SelectionMask="x",IF(INDEX(StdCalcsRefCalcs,$E334,0)&gt;0,INDEX(StdCalcsRefCalcs,$E334,0)),"")),"")</f>
        <v>2</v>
      </c>
      <c r="AK334" s="97">
        <f t="array" ref="AK334">IF($AF334,MAX(IF(G1SelectionMask="x",IF(INDEX(StdCalcsRefCalcs,$E334,0)&gt;0,INDEX(StdCalcsRefCalcs,$E334,0)),"")),"")</f>
        <v>2.9411764705882355</v>
      </c>
      <c r="AL334" s="97">
        <f t="shared" si="26"/>
        <v>2.4919786096256686</v>
      </c>
      <c r="AM334" s="97">
        <f t="array" ref="AM334">IF($AF334,STDEVA(IF(G1SelectionMask="x",IF(INDEX(StdCalcsRefCalcs,$E334,0)&gt;0,INDEX(StdCalcsRefCalcs,$E334,0)),"")),"")</f>
        <v>0.29443832785230228</v>
      </c>
      <c r="AN334" s="98" t="b">
        <f t="shared" si="221"/>
        <v>1</v>
      </c>
      <c r="AO334" s="98">
        <f t="array" ref="AO334">IF($AN334,MEDIAN(IF(G2SelectionMask="x",IF(INDEX(StdCalcsRefCalcs,$E334,0)&gt;0,INDEX(StdCalcsRefCalcs,$E334,0)),"")),"")</f>
        <v>2.4705882352941178</v>
      </c>
      <c r="AP334" s="98">
        <f t="array" ref="AP334">IF($AN334,QUARTILE(IF(G2SelectionMask="x",IF(INDEX(StdCalcsRefCalcs,$E334,0)&gt;0,INDEX(StdCalcsRefCalcs,$E334,0)),""),1),"")</f>
        <v>2.1764705882352944</v>
      </c>
      <c r="AQ334" s="98">
        <f t="array" ref="AQ334">IF($AN334,QUARTILE(IF(G2SelectionMask="x",IF(INDEX(StdCalcsRefCalcs,$E334,0)&gt;0,INDEX(StdCalcsRefCalcs,$E334,0)),""),3),"")</f>
        <v>2.6176470588235294</v>
      </c>
      <c r="AR334" s="98">
        <f t="array" ref="AR334">IF($AN334,MIN(IF(G2SelectionMask="x",IF(INDEX(StdCalcsRefCalcs,$E334,0)&gt;0,INDEX(StdCalcsRefCalcs,$E334,0)),"")),"")</f>
        <v>2</v>
      </c>
      <c r="AS334" s="98">
        <f t="array" ref="AS334">IF($AN334,MAX(IF(G2SelectionMask="x",IF(INDEX(StdCalcsRefCalcs,$E334,0)&gt;0,INDEX(StdCalcsRefCalcs,$E334,0)),"")),"")</f>
        <v>2.9411764705882355</v>
      </c>
      <c r="AT334" s="98">
        <f t="shared" si="222"/>
        <v>2.4331550802139037</v>
      </c>
      <c r="AU334" s="98">
        <f t="array" ref="AU334">IF($AN334,STDEVA(IF(G2SelectionMask="x",IF(INDEX(StdCalcsRefCalcs,$E334,0)&gt;0,INDEX(StdCalcsRefCalcs,$E334,0)),"")),"")</f>
        <v>0.30596461255082574</v>
      </c>
      <c r="AV334" s="97" t="b">
        <f t="shared" si="223"/>
        <v>0</v>
      </c>
      <c r="AW334" s="97" t="str">
        <f t="array" ref="AW334">IF($AV334,MEDIAN(IF(G3SelectionMask="x",IF(INDEX(StdCalcsRefCalcs,$E334,0)&gt;0,INDEX(StdCalcsRefCalcs,$E334,0)),"")),"")</f>
        <v/>
      </c>
      <c r="AX334" s="97" t="str">
        <f t="array" ref="AX334">IF($AV334,QUARTILE(IF(G3SelectionMask="x",IF(INDEX(StdCalcsRefCalcs,$E334,0)&gt;0,INDEX(StdCalcsRefCalcs,$E334,0)),""),1),"")</f>
        <v/>
      </c>
      <c r="AY334" s="97" t="str">
        <f t="array" ref="AY334">IF($AV334,QUARTILE(IF(G3SelectionMask="x",IF(INDEX(StdCalcsRefCalcs,$E334,0)&gt;0,INDEX(StdCalcsRefCalcs,$E334,0)),""),3),"")</f>
        <v/>
      </c>
      <c r="AZ334" s="97" t="str">
        <f t="array" ref="AZ334">IF($AV334,MIN(IF(G3SelectionMask="x",IF(INDEX(StdCalcsRefCalcs,$E334,0)&gt;0,INDEX(StdCalcsRefCalcs,$E334,0)),"")),"")</f>
        <v/>
      </c>
      <c r="BA334" s="97" t="str">
        <f t="array" ref="BA334">IF($AV334,MAX(IF(G3SelectionMask="x",IF(INDEX(StdCalcsRefCalcs,$E334,0)&gt;0,INDEX(StdCalcsRefCalcs,$E334,0)),"")),"")</f>
        <v/>
      </c>
      <c r="BB334" s="97" t="str">
        <f t="shared" si="224"/>
        <v/>
      </c>
      <c r="BC334" s="97" t="str">
        <f t="array" ref="BC334">IF($AV334,STDEVA(IF(G3SelectionMask="x",IF(INDEX(StdCalcsRefCalcs,$E334,0)&gt;0,INDEX(StdCalcsRefCalcs,$E334,0)),"")),"")</f>
        <v/>
      </c>
      <c r="BD334" s="98" t="b">
        <f t="shared" si="225"/>
        <v>0</v>
      </c>
      <c r="BE334" s="98" t="str">
        <f t="array" ref="BE334">IF($BD334,MEDIAN(IF(G4SelectionMask="x",IF(INDEX(StdCalcsRefCalcs,$E334,0)&gt;0,INDEX(StdCalcsRefCalcs,$E334,0)),"")),"")</f>
        <v/>
      </c>
      <c r="BF334" s="98" t="str">
        <f t="array" ref="BF334">IF($BD334,QUARTILE(IF(G4SelectionMask="x",IF(INDEX(StdCalcsRefCalcs,$E334,0)&gt;0,INDEX(StdCalcsRefCalcs,$E334,0)),""),1),"")</f>
        <v/>
      </c>
      <c r="BG334" s="98" t="str">
        <f t="array" ref="BG334">IF($BD334,QUARTILE(IF(G4SelectionMask="x",IF(INDEX(StdCalcsRefCalcs,$E334,0)&gt;0,INDEX(StdCalcsRefCalcs,$E334,0)),""),3),"")</f>
        <v/>
      </c>
      <c r="BH334" s="98" t="str">
        <f t="array" ref="BH334">IF($BD334,MIN(IF(G4SelectionMask="x",IF(INDEX(StdCalcsRefCalcs,$E334,0)&gt;0,INDEX(StdCalcsRefCalcs,$E334,0)),"")),"")</f>
        <v/>
      </c>
      <c r="BI334" s="98" t="str">
        <f t="array" ref="BI334">IF($BD334,MAX(IF(G4SelectionMask="x",IF(INDEX(StdCalcsRefCalcs,$E334,0)&gt;0,INDEX(StdCalcsRefCalcs,$E334,0)),"")),"")</f>
        <v/>
      </c>
      <c r="BJ334" s="98" t="str">
        <f t="shared" si="226"/>
        <v/>
      </c>
      <c r="BK334" s="98" t="str">
        <f t="array" ref="BK334">IF($BD334,STDEVA(IF(G4SelectionMask="x",IF(INDEX(StdCalcsRefCalcs,$E334,0)&gt;0,INDEX(StdCalcsRefCalcs,$E334,0)),"")),"")</f>
        <v/>
      </c>
      <c r="BL334" s="97" t="b">
        <f t="shared" si="227"/>
        <v>0</v>
      </c>
      <c r="BM334" s="97" t="str">
        <f t="array" ref="BM334">IF($BL334,MEDIAN(IF(G5SelectionMask="x",IF(INDEX(StdCalcsRefCalcs,$E334,0)&gt;0,INDEX(StdCalcsRefCalcs,$E334,0)),"")),"")</f>
        <v/>
      </c>
      <c r="BN334" s="97" t="str">
        <f t="array" ref="BN334">IF($BL334,QUARTILE(IF(G5SelectionMask="x",IF(INDEX(StdCalcsRefCalcs,$E334,0)&gt;0,INDEX(StdCalcsRefCalcs,$E334,0)),""),1),"")</f>
        <v/>
      </c>
      <c r="BO334" s="97" t="str">
        <f t="array" ref="BO334">IF($BL334,QUARTILE(IF(G5SelectionMask="x",IF(INDEX(StdCalcsRefCalcs,$E334,0)&gt;0,INDEX(StdCalcsRefCalcs,$E334,0)),""),3),"")</f>
        <v/>
      </c>
      <c r="BP334" s="97" t="str">
        <f t="array" ref="BP334">IF($BL334,MIN(IF(G5SelectionMask="x",IF(INDEX(StdCalcsRefCalcs,$E334,0)&gt;0,INDEX(StdCalcsRefCalcs,$E334,0)),"")),"")</f>
        <v/>
      </c>
      <c r="BQ334" s="97" t="str">
        <f t="array" ref="BQ334">IF($BL334,MAX(IF(G5SelectionMask="x",IF(INDEX(StdCalcsRefCalcs,$E334,0)&gt;0,INDEX(StdCalcsRefCalcs,$E334,0)),"")),"")</f>
        <v/>
      </c>
      <c r="BR334" s="97" t="str">
        <f t="shared" si="228"/>
        <v/>
      </c>
      <c r="BS334" s="99" t="str">
        <f t="array" ref="BS334">IF($BL334,STDEVA(IF(G5SelectionMask="x",IF(INDEX(StdCalcsRefCalcs,$E334,0)&gt;0,INDEX(StdCalcsRefCalcs,$E334,0)),"")),"")</f>
        <v/>
      </c>
      <c r="BT334" s="108"/>
      <c r="BU334" s="109">
        <f t="shared" si="244"/>
        <v>2.6470588235294117</v>
      </c>
      <c r="BV334" s="109">
        <f t="shared" si="244"/>
        <v>2.4705882352941178</v>
      </c>
      <c r="BW334" s="109">
        <f t="shared" si="244"/>
        <v>2.6470588235294117</v>
      </c>
      <c r="BX334" s="109">
        <f t="shared" si="244"/>
        <v>2.6470588235294117</v>
      </c>
      <c r="BY334" s="109">
        <f t="shared" si="244"/>
        <v>2</v>
      </c>
      <c r="BZ334" s="109">
        <f t="shared" si="244"/>
        <v>2.5294117647058822</v>
      </c>
      <c r="CA334" s="109">
        <f t="shared" si="244"/>
        <v>2.7647058823529411</v>
      </c>
      <c r="CB334" s="109">
        <f t="shared" si="244"/>
        <v>2.5882352941176472</v>
      </c>
      <c r="CC334" s="109">
        <f t="shared" si="244"/>
        <v>2.1176470588235294</v>
      </c>
      <c r="CD334" s="109">
        <f t="shared" si="244"/>
        <v>2.5882352941176472</v>
      </c>
      <c r="CE334" s="109">
        <f t="shared" si="244"/>
        <v>2.9411764705882355</v>
      </c>
      <c r="CF334" s="109">
        <f t="shared" si="244"/>
        <v>2.1176470588235294</v>
      </c>
      <c r="CG334" s="109">
        <f t="shared" si="244"/>
        <v>2.8235294117647061</v>
      </c>
      <c r="CH334" s="109">
        <f t="shared" si="244"/>
        <v>2.2352941176470589</v>
      </c>
      <c r="CI334" s="109">
        <f t="shared" si="244"/>
        <v>2.2941176470588234</v>
      </c>
    </row>
    <row r="335" spans="1:87" x14ac:dyDescent="0.2">
      <c r="A335" s="33">
        <f t="shared" si="220"/>
        <v>0</v>
      </c>
      <c r="B335" s="218"/>
      <c r="C335" s="215"/>
      <c r="D335" s="224"/>
      <c r="E335" s="72">
        <f t="shared" si="174"/>
        <v>325</v>
      </c>
      <c r="F335" s="9" t="s">
        <v>1883</v>
      </c>
      <c r="G335" s="9" t="s">
        <v>1874</v>
      </c>
      <c r="H335" s="9" t="s">
        <v>1212</v>
      </c>
      <c r="J335" s="9" t="s">
        <v>341</v>
      </c>
      <c r="P335" s="97">
        <f t="shared" si="231"/>
        <v>2.3333333333333335</v>
      </c>
      <c r="Q335" s="97"/>
      <c r="R335" s="97"/>
      <c r="S335" s="97"/>
      <c r="T335" s="97"/>
      <c r="U335" s="98">
        <f t="shared" si="232"/>
        <v>1.6666666666666667</v>
      </c>
      <c r="V335" s="107">
        <f t="shared" si="233"/>
        <v>2.6666666666666665</v>
      </c>
      <c r="W335" s="107">
        <f t="shared" si="234"/>
        <v>3</v>
      </c>
      <c r="X335" s="107">
        <f t="shared" si="235"/>
        <v>2.3333333333333335</v>
      </c>
      <c r="Y335" s="107">
        <f t="shared" si="236"/>
        <v>2.3333333333333335</v>
      </c>
      <c r="Z335" s="107">
        <f t="shared" si="237"/>
        <v>3.3333333333333335</v>
      </c>
      <c r="AA335" s="107">
        <f t="shared" si="238"/>
        <v>2.3333333333333335</v>
      </c>
      <c r="AB335" s="107">
        <f t="shared" si="239"/>
        <v>1.6666666666666667</v>
      </c>
      <c r="AC335" s="107">
        <f t="shared" si="240"/>
        <v>2.3333333333333335</v>
      </c>
      <c r="AD335" s="107">
        <f t="shared" si="241"/>
        <v>2.6666666666666665</v>
      </c>
      <c r="AE335" s="107">
        <f t="shared" si="242"/>
        <v>3</v>
      </c>
      <c r="AF335" s="97" t="b">
        <f t="shared" si="25"/>
        <v>1</v>
      </c>
      <c r="AG335" s="97">
        <f t="array" ref="AG335">IF($AF335,MEDIAN(IF(G1SelectionMask="x",IF(INDEX(StdCalcsRefCalcs,$E335,0)&gt;0,INDEX(StdCalcsRefCalcs,$E335,0)),"")),"")</f>
        <v>2.3333333333333335</v>
      </c>
      <c r="AH335" s="97">
        <f t="array" ref="AH335">IF($AF335,QUARTILE(IF(G1SelectionMask="x",IF(INDEX(StdCalcsRefCalcs,$E335,0)&gt;0,INDEX(StdCalcsRefCalcs,$E335,0)),""),1),"")</f>
        <v>2.3333333333333335</v>
      </c>
      <c r="AI335" s="97">
        <f t="array" ref="AI335">IF($AF335,QUARTILE(IF(G1SelectionMask="x",IF(INDEX(StdCalcsRefCalcs,$E335,0)&gt;0,INDEX(StdCalcsRefCalcs,$E335,0)),""),3),"")</f>
        <v>2.833333333333333</v>
      </c>
      <c r="AJ335" s="97">
        <f t="array" ref="AJ335">IF($AF335,MIN(IF(G1SelectionMask="x",IF(INDEX(StdCalcsRefCalcs,$E335,0)&gt;0,INDEX(StdCalcsRefCalcs,$E335,0)),"")),"")</f>
        <v>1.6666666666666667</v>
      </c>
      <c r="AK335" s="97">
        <f t="array" ref="AK335">IF($AF335,MAX(IF(G1SelectionMask="x",IF(INDEX(StdCalcsRefCalcs,$E335,0)&gt;0,INDEX(StdCalcsRefCalcs,$E335,0)),"")),"")</f>
        <v>3.3333333333333335</v>
      </c>
      <c r="AL335" s="97">
        <f t="shared" si="26"/>
        <v>2.4848484848484849</v>
      </c>
      <c r="AM335" s="97">
        <f t="array" ref="AM335">IF($AF335,STDEVA(IF(G1SelectionMask="x",IF(INDEX(StdCalcsRefCalcs,$E335,0)&gt;0,INDEX(StdCalcsRefCalcs,$E335,0)),"")),"")</f>
        <v>0.524163595404597</v>
      </c>
      <c r="AN335" s="98" t="b">
        <f t="shared" si="221"/>
        <v>1</v>
      </c>
      <c r="AO335" s="98">
        <f t="array" ref="AO335">IF($AN335,MEDIAN(IF(G2SelectionMask="x",IF(INDEX(StdCalcsRefCalcs,$E335,0)&gt;0,INDEX(StdCalcsRefCalcs,$E335,0)),"")),"")</f>
        <v>2.3333333333333335</v>
      </c>
      <c r="AP335" s="98">
        <f t="array" ref="AP335">IF($AN335,QUARTILE(IF(G2SelectionMask="x",IF(INDEX(StdCalcsRefCalcs,$E335,0)&gt;0,INDEX(StdCalcsRefCalcs,$E335,0)),""),1),"")</f>
        <v>1.8333333333333335</v>
      </c>
      <c r="AQ335" s="98">
        <f t="array" ref="AQ335">IF($AN335,QUARTILE(IF(G2SelectionMask="x",IF(INDEX(StdCalcsRefCalcs,$E335,0)&gt;0,INDEX(StdCalcsRefCalcs,$E335,0)),""),3),"")</f>
        <v>2.5</v>
      </c>
      <c r="AR335" s="98">
        <f t="array" ref="AR335">IF($AN335,MIN(IF(G2SelectionMask="x",IF(INDEX(StdCalcsRefCalcs,$E335,0)&gt;0,INDEX(StdCalcsRefCalcs,$E335,0)),"")),"")</f>
        <v>1.6666666666666667</v>
      </c>
      <c r="AS335" s="98">
        <f t="array" ref="AS335">IF($AN335,MAX(IF(G2SelectionMask="x",IF(INDEX(StdCalcsRefCalcs,$E335,0)&gt;0,INDEX(StdCalcsRefCalcs,$E335,0)),"")),"")</f>
        <v>3</v>
      </c>
      <c r="AT335" s="98">
        <f t="shared" si="222"/>
        <v>2.2424242424242422</v>
      </c>
      <c r="AU335" s="98">
        <f t="array" ref="AU335">IF($AN335,STDEVA(IF(G2SelectionMask="x",IF(INDEX(StdCalcsRefCalcs,$E335,0)&gt;0,INDEX(StdCalcsRefCalcs,$E335,0)),"")),"")</f>
        <v>0.44946657497549636</v>
      </c>
      <c r="AV335" s="97" t="b">
        <f t="shared" si="223"/>
        <v>0</v>
      </c>
      <c r="AW335" s="97" t="str">
        <f t="array" ref="AW335">IF($AV335,MEDIAN(IF(G3SelectionMask="x",IF(INDEX(StdCalcsRefCalcs,$E335,0)&gt;0,INDEX(StdCalcsRefCalcs,$E335,0)),"")),"")</f>
        <v/>
      </c>
      <c r="AX335" s="97" t="str">
        <f t="array" ref="AX335">IF($AV335,QUARTILE(IF(G3SelectionMask="x",IF(INDEX(StdCalcsRefCalcs,$E335,0)&gt;0,INDEX(StdCalcsRefCalcs,$E335,0)),""),1),"")</f>
        <v/>
      </c>
      <c r="AY335" s="97" t="str">
        <f t="array" ref="AY335">IF($AV335,QUARTILE(IF(G3SelectionMask="x",IF(INDEX(StdCalcsRefCalcs,$E335,0)&gt;0,INDEX(StdCalcsRefCalcs,$E335,0)),""),3),"")</f>
        <v/>
      </c>
      <c r="AZ335" s="97" t="str">
        <f t="array" ref="AZ335">IF($AV335,MIN(IF(G3SelectionMask="x",IF(INDEX(StdCalcsRefCalcs,$E335,0)&gt;0,INDEX(StdCalcsRefCalcs,$E335,0)),"")),"")</f>
        <v/>
      </c>
      <c r="BA335" s="97" t="str">
        <f t="array" ref="BA335">IF($AV335,MAX(IF(G3SelectionMask="x",IF(INDEX(StdCalcsRefCalcs,$E335,0)&gt;0,INDEX(StdCalcsRefCalcs,$E335,0)),"")),"")</f>
        <v/>
      </c>
      <c r="BB335" s="97" t="str">
        <f t="shared" si="224"/>
        <v/>
      </c>
      <c r="BC335" s="97" t="str">
        <f t="array" ref="BC335">IF($AV335,STDEVA(IF(G3SelectionMask="x",IF(INDEX(StdCalcsRefCalcs,$E335,0)&gt;0,INDEX(StdCalcsRefCalcs,$E335,0)),"")),"")</f>
        <v/>
      </c>
      <c r="BD335" s="98" t="b">
        <f t="shared" si="225"/>
        <v>0</v>
      </c>
      <c r="BE335" s="98" t="str">
        <f t="array" ref="BE335">IF($BD335,MEDIAN(IF(G4SelectionMask="x",IF(INDEX(StdCalcsRefCalcs,$E335,0)&gt;0,INDEX(StdCalcsRefCalcs,$E335,0)),"")),"")</f>
        <v/>
      </c>
      <c r="BF335" s="98" t="str">
        <f t="array" ref="BF335">IF($BD335,QUARTILE(IF(G4SelectionMask="x",IF(INDEX(StdCalcsRefCalcs,$E335,0)&gt;0,INDEX(StdCalcsRefCalcs,$E335,0)),""),1),"")</f>
        <v/>
      </c>
      <c r="BG335" s="98" t="str">
        <f t="array" ref="BG335">IF($BD335,QUARTILE(IF(G4SelectionMask="x",IF(INDEX(StdCalcsRefCalcs,$E335,0)&gt;0,INDEX(StdCalcsRefCalcs,$E335,0)),""),3),"")</f>
        <v/>
      </c>
      <c r="BH335" s="98" t="str">
        <f t="array" ref="BH335">IF($BD335,MIN(IF(G4SelectionMask="x",IF(INDEX(StdCalcsRefCalcs,$E335,0)&gt;0,INDEX(StdCalcsRefCalcs,$E335,0)),"")),"")</f>
        <v/>
      </c>
      <c r="BI335" s="98" t="str">
        <f t="array" ref="BI335">IF($BD335,MAX(IF(G4SelectionMask="x",IF(INDEX(StdCalcsRefCalcs,$E335,0)&gt;0,INDEX(StdCalcsRefCalcs,$E335,0)),"")),"")</f>
        <v/>
      </c>
      <c r="BJ335" s="98" t="str">
        <f t="shared" si="226"/>
        <v/>
      </c>
      <c r="BK335" s="98" t="str">
        <f t="array" ref="BK335">IF($BD335,STDEVA(IF(G4SelectionMask="x",IF(INDEX(StdCalcsRefCalcs,$E335,0)&gt;0,INDEX(StdCalcsRefCalcs,$E335,0)),"")),"")</f>
        <v/>
      </c>
      <c r="BL335" s="97" t="b">
        <f t="shared" si="227"/>
        <v>0</v>
      </c>
      <c r="BM335" s="97" t="str">
        <f t="array" ref="BM335">IF($BL335,MEDIAN(IF(G5SelectionMask="x",IF(INDEX(StdCalcsRefCalcs,$E335,0)&gt;0,INDEX(StdCalcsRefCalcs,$E335,0)),"")),"")</f>
        <v/>
      </c>
      <c r="BN335" s="97" t="str">
        <f t="array" ref="BN335">IF($BL335,QUARTILE(IF(G5SelectionMask="x",IF(INDEX(StdCalcsRefCalcs,$E335,0)&gt;0,INDEX(StdCalcsRefCalcs,$E335,0)),""),1),"")</f>
        <v/>
      </c>
      <c r="BO335" s="97" t="str">
        <f t="array" ref="BO335">IF($BL335,QUARTILE(IF(G5SelectionMask="x",IF(INDEX(StdCalcsRefCalcs,$E335,0)&gt;0,INDEX(StdCalcsRefCalcs,$E335,0)),""),3),"")</f>
        <v/>
      </c>
      <c r="BP335" s="97" t="str">
        <f t="array" ref="BP335">IF($BL335,MIN(IF(G5SelectionMask="x",IF(INDEX(StdCalcsRefCalcs,$E335,0)&gt;0,INDEX(StdCalcsRefCalcs,$E335,0)),"")),"")</f>
        <v/>
      </c>
      <c r="BQ335" s="97" t="str">
        <f t="array" ref="BQ335">IF($BL335,MAX(IF(G5SelectionMask="x",IF(INDEX(StdCalcsRefCalcs,$E335,0)&gt;0,INDEX(StdCalcsRefCalcs,$E335,0)),"")),"")</f>
        <v/>
      </c>
      <c r="BR335" s="97" t="str">
        <f t="shared" si="228"/>
        <v/>
      </c>
      <c r="BS335" s="99" t="str">
        <f t="array" ref="BS335">IF($BL335,STDEVA(IF(G5SelectionMask="x",IF(INDEX(StdCalcsRefCalcs,$E335,0)&gt;0,INDEX(StdCalcsRefCalcs,$E335,0)),"")),"")</f>
        <v/>
      </c>
      <c r="BT335" s="108"/>
      <c r="BU335" s="109">
        <f t="shared" si="244"/>
        <v>2.3333333333333335</v>
      </c>
      <c r="BV335" s="109">
        <f t="shared" si="244"/>
        <v>1.6666666666666667</v>
      </c>
      <c r="BW335" s="109">
        <f t="shared" si="244"/>
        <v>2.6666666666666665</v>
      </c>
      <c r="BX335" s="109">
        <f t="shared" si="244"/>
        <v>3</v>
      </c>
      <c r="BY335" s="109">
        <f t="shared" si="244"/>
        <v>2.3333333333333335</v>
      </c>
      <c r="BZ335" s="109">
        <f t="shared" si="244"/>
        <v>2.3333333333333335</v>
      </c>
      <c r="CA335" s="109">
        <f t="shared" si="244"/>
        <v>3.3333333333333335</v>
      </c>
      <c r="CB335" s="109">
        <f t="shared" si="244"/>
        <v>2.3333333333333335</v>
      </c>
      <c r="CC335" s="109">
        <f t="shared" si="244"/>
        <v>1.6666666666666667</v>
      </c>
      <c r="CD335" s="109">
        <f t="shared" si="244"/>
        <v>2.3333333333333335</v>
      </c>
      <c r="CE335" s="109">
        <f t="shared" si="244"/>
        <v>2.6666666666666665</v>
      </c>
      <c r="CF335" s="109">
        <f t="shared" si="244"/>
        <v>3</v>
      </c>
      <c r="CG335" s="109">
        <f t="shared" si="244"/>
        <v>2</v>
      </c>
      <c r="CH335" s="109">
        <f t="shared" si="244"/>
        <v>2.3333333333333335</v>
      </c>
      <c r="CI335" s="109">
        <f t="shared" si="244"/>
        <v>1.6666666666666667</v>
      </c>
    </row>
    <row r="336" spans="1:87" ht="13.5" thickBot="1" x14ac:dyDescent="0.25">
      <c r="A336" s="33">
        <f t="shared" si="220"/>
        <v>0</v>
      </c>
      <c r="B336" s="218"/>
      <c r="C336" s="215"/>
      <c r="D336" s="225"/>
      <c r="E336" s="72">
        <f t="shared" si="174"/>
        <v>326</v>
      </c>
      <c r="F336" s="9" t="s">
        <v>1884</v>
      </c>
      <c r="G336" s="9" t="s">
        <v>219</v>
      </c>
      <c r="H336" s="9" t="s">
        <v>219</v>
      </c>
      <c r="J336" s="9" t="s">
        <v>341</v>
      </c>
      <c r="P336" s="97" t="str">
        <f t="shared" si="231"/>
        <v/>
      </c>
      <c r="Q336" s="97"/>
      <c r="R336" s="97"/>
      <c r="S336" s="97"/>
      <c r="T336" s="97"/>
      <c r="U336" s="98" t="str">
        <f t="shared" si="232"/>
        <v/>
      </c>
      <c r="V336" s="107" t="str">
        <f t="shared" si="233"/>
        <v/>
      </c>
      <c r="W336" s="107" t="str">
        <f t="shared" si="234"/>
        <v/>
      </c>
      <c r="X336" s="107" t="str">
        <f t="shared" si="235"/>
        <v/>
      </c>
      <c r="Y336" s="107" t="str">
        <f t="shared" si="236"/>
        <v/>
      </c>
      <c r="Z336" s="107" t="str">
        <f t="shared" si="237"/>
        <v/>
      </c>
      <c r="AA336" s="107" t="str">
        <f t="shared" si="238"/>
        <v/>
      </c>
      <c r="AB336" s="107" t="str">
        <f t="shared" si="239"/>
        <v/>
      </c>
      <c r="AC336" s="107" t="str">
        <f t="shared" si="240"/>
        <v/>
      </c>
      <c r="AD336" s="107" t="str">
        <f t="shared" si="241"/>
        <v/>
      </c>
      <c r="AE336" s="107" t="str">
        <f t="shared" si="242"/>
        <v/>
      </c>
      <c r="AF336" s="97" t="b">
        <f t="shared" si="25"/>
        <v>0</v>
      </c>
      <c r="AG336" s="97" t="str">
        <f t="array" ref="AG336">IF($AF336,MEDIAN(IF(G1SelectionMask="x",IF(INDEX(StdCalcsRefCalcs,$E336,0)&gt;0,INDEX(StdCalcsRefCalcs,$E336,0)),"")),"")</f>
        <v/>
      </c>
      <c r="AH336" s="97" t="str">
        <f t="array" ref="AH336">IF($AF336,QUARTILE(IF(G1SelectionMask="x",IF(INDEX(StdCalcsRefCalcs,$E336,0)&gt;0,INDEX(StdCalcsRefCalcs,$E336,0)),""),1),"")</f>
        <v/>
      </c>
      <c r="AI336" s="97" t="str">
        <f t="array" ref="AI336">IF($AF336,QUARTILE(IF(G1SelectionMask="x",IF(INDEX(StdCalcsRefCalcs,$E336,0)&gt;0,INDEX(StdCalcsRefCalcs,$E336,0)),""),3),"")</f>
        <v/>
      </c>
      <c r="AJ336" s="97" t="str">
        <f t="array" ref="AJ336">IF($AF336,MIN(IF(G1SelectionMask="x",IF(INDEX(StdCalcsRefCalcs,$E336,0)&gt;0,INDEX(StdCalcsRefCalcs,$E336,0)),"")),"")</f>
        <v/>
      </c>
      <c r="AK336" s="97" t="str">
        <f t="array" ref="AK336">IF($AF336,MAX(IF(G1SelectionMask="x",IF(INDEX(StdCalcsRefCalcs,$E336,0)&gt;0,INDEX(StdCalcsRefCalcs,$E336,0)),"")),"")</f>
        <v/>
      </c>
      <c r="AL336" s="97" t="str">
        <f t="shared" si="26"/>
        <v/>
      </c>
      <c r="AM336" s="97" t="str">
        <f t="array" ref="AM336">IF($AF336,STDEVA(IF(G1SelectionMask="x",IF(INDEX(StdCalcsRefCalcs,$E336,0)&gt;0,INDEX(StdCalcsRefCalcs,$E336,0)),"")),"")</f>
        <v/>
      </c>
      <c r="AN336" s="98" t="b">
        <f t="shared" si="221"/>
        <v>0</v>
      </c>
      <c r="AO336" s="98" t="str">
        <f t="array" ref="AO336">IF($AN336,MEDIAN(IF(G2SelectionMask="x",IF(INDEX(StdCalcsRefCalcs,$E336,0)&gt;0,INDEX(StdCalcsRefCalcs,$E336,0)),"")),"")</f>
        <v/>
      </c>
      <c r="AP336" s="98" t="str">
        <f t="array" ref="AP336">IF($AN336,QUARTILE(IF(G2SelectionMask="x",IF(INDEX(StdCalcsRefCalcs,$E336,0)&gt;0,INDEX(StdCalcsRefCalcs,$E336,0)),""),1),"")</f>
        <v/>
      </c>
      <c r="AQ336" s="98" t="str">
        <f t="array" ref="AQ336">IF($AN336,QUARTILE(IF(G2SelectionMask="x",IF(INDEX(StdCalcsRefCalcs,$E336,0)&gt;0,INDEX(StdCalcsRefCalcs,$E336,0)),""),3),"")</f>
        <v/>
      </c>
      <c r="AR336" s="98" t="str">
        <f t="array" ref="AR336">IF($AN336,MIN(IF(G2SelectionMask="x",IF(INDEX(StdCalcsRefCalcs,$E336,0)&gt;0,INDEX(StdCalcsRefCalcs,$E336,0)),"")),"")</f>
        <v/>
      </c>
      <c r="AS336" s="98" t="str">
        <f t="array" ref="AS336">IF($AN336,MAX(IF(G2SelectionMask="x",IF(INDEX(StdCalcsRefCalcs,$E336,0)&gt;0,INDEX(StdCalcsRefCalcs,$E336,0)),"")),"")</f>
        <v/>
      </c>
      <c r="AT336" s="98" t="str">
        <f t="shared" si="222"/>
        <v/>
      </c>
      <c r="AU336" s="98" t="str">
        <f t="array" ref="AU336">IF($AN336,STDEVA(IF(G2SelectionMask="x",IF(INDEX(StdCalcsRefCalcs,$E336,0)&gt;0,INDEX(StdCalcsRefCalcs,$E336,0)),"")),"")</f>
        <v/>
      </c>
      <c r="AV336" s="97" t="b">
        <f t="shared" si="223"/>
        <v>0</v>
      </c>
      <c r="AW336" s="97" t="str">
        <f t="array" ref="AW336">IF($AV336,MEDIAN(IF(G3SelectionMask="x",IF(INDEX(StdCalcsRefCalcs,$E336,0)&gt;0,INDEX(StdCalcsRefCalcs,$E336,0)),"")),"")</f>
        <v/>
      </c>
      <c r="AX336" s="97" t="str">
        <f t="array" ref="AX336">IF($AV336,QUARTILE(IF(G3SelectionMask="x",IF(INDEX(StdCalcsRefCalcs,$E336,0)&gt;0,INDEX(StdCalcsRefCalcs,$E336,0)),""),1),"")</f>
        <v/>
      </c>
      <c r="AY336" s="97" t="str">
        <f t="array" ref="AY336">IF($AV336,QUARTILE(IF(G3SelectionMask="x",IF(INDEX(StdCalcsRefCalcs,$E336,0)&gt;0,INDEX(StdCalcsRefCalcs,$E336,0)),""),3),"")</f>
        <v/>
      </c>
      <c r="AZ336" s="97" t="str">
        <f t="array" ref="AZ336">IF($AV336,MIN(IF(G3SelectionMask="x",IF(INDEX(StdCalcsRefCalcs,$E336,0)&gt;0,INDEX(StdCalcsRefCalcs,$E336,0)),"")),"")</f>
        <v/>
      </c>
      <c r="BA336" s="97" t="str">
        <f t="array" ref="BA336">IF($AV336,MAX(IF(G3SelectionMask="x",IF(INDEX(StdCalcsRefCalcs,$E336,0)&gt;0,INDEX(StdCalcsRefCalcs,$E336,0)),"")),"")</f>
        <v/>
      </c>
      <c r="BB336" s="97" t="str">
        <f t="shared" si="224"/>
        <v/>
      </c>
      <c r="BC336" s="97" t="str">
        <f t="array" ref="BC336">IF($AV336,STDEVA(IF(G3SelectionMask="x",IF(INDEX(StdCalcsRefCalcs,$E336,0)&gt;0,INDEX(StdCalcsRefCalcs,$E336,0)),"")),"")</f>
        <v/>
      </c>
      <c r="BD336" s="98" t="b">
        <f t="shared" si="225"/>
        <v>0</v>
      </c>
      <c r="BE336" s="98" t="str">
        <f t="array" ref="BE336">IF($BD336,MEDIAN(IF(G4SelectionMask="x",IF(INDEX(StdCalcsRefCalcs,$E336,0)&gt;0,INDEX(StdCalcsRefCalcs,$E336,0)),"")),"")</f>
        <v/>
      </c>
      <c r="BF336" s="98" t="str">
        <f t="array" ref="BF336">IF($BD336,QUARTILE(IF(G4SelectionMask="x",IF(INDEX(StdCalcsRefCalcs,$E336,0)&gt;0,INDEX(StdCalcsRefCalcs,$E336,0)),""),1),"")</f>
        <v/>
      </c>
      <c r="BG336" s="98" t="str">
        <f t="array" ref="BG336">IF($BD336,QUARTILE(IF(G4SelectionMask="x",IF(INDEX(StdCalcsRefCalcs,$E336,0)&gt;0,INDEX(StdCalcsRefCalcs,$E336,0)),""),3),"")</f>
        <v/>
      </c>
      <c r="BH336" s="98" t="str">
        <f t="array" ref="BH336">IF($BD336,MIN(IF(G4SelectionMask="x",IF(INDEX(StdCalcsRefCalcs,$E336,0)&gt;0,INDEX(StdCalcsRefCalcs,$E336,0)),"")),"")</f>
        <v/>
      </c>
      <c r="BI336" s="98" t="str">
        <f t="array" ref="BI336">IF($BD336,MAX(IF(G4SelectionMask="x",IF(INDEX(StdCalcsRefCalcs,$E336,0)&gt;0,INDEX(StdCalcsRefCalcs,$E336,0)),"")),"")</f>
        <v/>
      </c>
      <c r="BJ336" s="98" t="str">
        <f t="shared" si="226"/>
        <v/>
      </c>
      <c r="BK336" s="98" t="str">
        <f t="array" ref="BK336">IF($BD336,STDEVA(IF(G4SelectionMask="x",IF(INDEX(StdCalcsRefCalcs,$E336,0)&gt;0,INDEX(StdCalcsRefCalcs,$E336,0)),"")),"")</f>
        <v/>
      </c>
      <c r="BL336" s="97" t="b">
        <f t="shared" si="227"/>
        <v>0</v>
      </c>
      <c r="BM336" s="97" t="str">
        <f t="array" ref="BM336">IF($BL336,MEDIAN(IF(G5SelectionMask="x",IF(INDEX(StdCalcsRefCalcs,$E336,0)&gt;0,INDEX(StdCalcsRefCalcs,$E336,0)),"")),"")</f>
        <v/>
      </c>
      <c r="BN336" s="97" t="str">
        <f t="array" ref="BN336">IF($BL336,QUARTILE(IF(G5SelectionMask="x",IF(INDEX(StdCalcsRefCalcs,$E336,0)&gt;0,INDEX(StdCalcsRefCalcs,$E336,0)),""),1),"")</f>
        <v/>
      </c>
      <c r="BO336" s="97" t="str">
        <f t="array" ref="BO336">IF($BL336,QUARTILE(IF(G5SelectionMask="x",IF(INDEX(StdCalcsRefCalcs,$E336,0)&gt;0,INDEX(StdCalcsRefCalcs,$E336,0)),""),3),"")</f>
        <v/>
      </c>
      <c r="BP336" s="97" t="str">
        <f t="array" ref="BP336">IF($BL336,MIN(IF(G5SelectionMask="x",IF(INDEX(StdCalcsRefCalcs,$E336,0)&gt;0,INDEX(StdCalcsRefCalcs,$E336,0)),"")),"")</f>
        <v/>
      </c>
      <c r="BQ336" s="97" t="str">
        <f t="array" ref="BQ336">IF($BL336,MAX(IF(G5SelectionMask="x",IF(INDEX(StdCalcsRefCalcs,$E336,0)&gt;0,INDEX(StdCalcsRefCalcs,$E336,0)),"")),"")</f>
        <v/>
      </c>
      <c r="BR336" s="97" t="str">
        <f t="shared" si="228"/>
        <v/>
      </c>
      <c r="BS336" s="99" t="str">
        <f t="array" ref="BS336">IF($BL336,STDEVA(IF(G5SelectionMask="x",IF(INDEX(StdCalcsRefCalcs,$E336,0)&gt;0,INDEX(StdCalcsRefCalcs,$E336,0)),"")),"")</f>
        <v/>
      </c>
      <c r="BT336" s="108"/>
      <c r="BU336" s="109" t="str">
        <f t="shared" si="244"/>
        <v/>
      </c>
      <c r="BV336" s="109" t="str">
        <f t="shared" si="244"/>
        <v/>
      </c>
      <c r="BW336" s="109" t="str">
        <f t="shared" si="244"/>
        <v/>
      </c>
      <c r="BX336" s="109" t="str">
        <f t="shared" si="244"/>
        <v/>
      </c>
      <c r="BY336" s="109" t="str">
        <f t="shared" si="244"/>
        <v/>
      </c>
      <c r="BZ336" s="109" t="str">
        <f t="shared" si="244"/>
        <v/>
      </c>
      <c r="CA336" s="109" t="str">
        <f t="shared" si="244"/>
        <v/>
      </c>
      <c r="CB336" s="109" t="str">
        <f t="shared" si="244"/>
        <v/>
      </c>
      <c r="CC336" s="109" t="str">
        <f t="shared" si="244"/>
        <v/>
      </c>
      <c r="CD336" s="109" t="str">
        <f t="shared" si="244"/>
        <v/>
      </c>
      <c r="CE336" s="109" t="str">
        <f t="shared" si="244"/>
        <v/>
      </c>
      <c r="CF336" s="109" t="str">
        <f t="shared" si="244"/>
        <v/>
      </c>
      <c r="CG336" s="109" t="str">
        <f t="shared" si="244"/>
        <v/>
      </c>
      <c r="CH336" s="109" t="str">
        <f t="shared" si="244"/>
        <v/>
      </c>
      <c r="CI336" s="109" t="str">
        <f t="shared" si="244"/>
        <v/>
      </c>
    </row>
    <row r="337" spans="1:87" x14ac:dyDescent="0.2">
      <c r="A337" s="33">
        <f t="shared" si="220"/>
        <v>0</v>
      </c>
      <c r="B337" s="218"/>
      <c r="C337" s="215"/>
      <c r="D337" s="223" t="s">
        <v>342</v>
      </c>
      <c r="E337" s="72">
        <f t="shared" si="174"/>
        <v>327</v>
      </c>
      <c r="F337" s="9" t="s">
        <v>1890</v>
      </c>
      <c r="G337" s="9" t="s">
        <v>342</v>
      </c>
      <c r="J337" s="9" t="s">
        <v>342</v>
      </c>
      <c r="P337" s="97">
        <f t="shared" si="231"/>
        <v>2.4166666666666665</v>
      </c>
      <c r="Q337" s="97"/>
      <c r="R337" s="97"/>
      <c r="S337" s="97"/>
      <c r="T337" s="97"/>
      <c r="U337" s="98">
        <f t="shared" si="232"/>
        <v>2.4743589743589745</v>
      </c>
      <c r="V337" s="107">
        <f t="shared" si="233"/>
        <v>2.5064102564102564</v>
      </c>
      <c r="W337" s="107">
        <f t="shared" si="234"/>
        <v>2.4935897435897436</v>
      </c>
      <c r="X337" s="107">
        <f t="shared" si="235"/>
        <v>2.5769230769230771</v>
      </c>
      <c r="Y337" s="107">
        <f t="shared" si="236"/>
        <v>2.5641025641025643</v>
      </c>
      <c r="Z337" s="107">
        <f t="shared" si="237"/>
        <v>2.4358974358974357</v>
      </c>
      <c r="AA337" s="107">
        <f t="shared" si="238"/>
        <v>2.5641025641025643</v>
      </c>
      <c r="AB337" s="107">
        <f t="shared" si="239"/>
        <v>2.4807692307692308</v>
      </c>
      <c r="AC337" s="107">
        <f t="shared" si="240"/>
        <v>2.4551282051282053</v>
      </c>
      <c r="AD337" s="107">
        <f t="shared" si="241"/>
        <v>2.5192307692307692</v>
      </c>
      <c r="AE337" s="107">
        <f t="shared" si="242"/>
        <v>2.608974358974359</v>
      </c>
      <c r="AF337" s="97" t="b">
        <f t="shared" si="25"/>
        <v>1</v>
      </c>
      <c r="AG337" s="97">
        <f t="array" ref="AG337">IF($AF337,MEDIAN(IF(G1SelectionMask="x",IF(INDEX(StdCalcsRefCalcs,$E337,0)&gt;0,INDEX(StdCalcsRefCalcs,$E337,0)),"")),"")</f>
        <v>2.5064102564102564</v>
      </c>
      <c r="AH337" s="97">
        <f t="array" ref="AH337">IF($AF337,QUARTILE(IF(G1SelectionMask="x",IF(INDEX(StdCalcsRefCalcs,$E337,0)&gt;0,INDEX(StdCalcsRefCalcs,$E337,0)),""),1),"")</f>
        <v>2.4775641025641026</v>
      </c>
      <c r="AI337" s="97">
        <f t="array" ref="AI337">IF($AF337,QUARTILE(IF(G1SelectionMask="x",IF(INDEX(StdCalcsRefCalcs,$E337,0)&gt;0,INDEX(StdCalcsRefCalcs,$E337,0)),""),3),"")</f>
        <v>2.5641025641025643</v>
      </c>
      <c r="AJ337" s="97">
        <f t="array" ref="AJ337">IF($AF337,MIN(IF(G1SelectionMask="x",IF(INDEX(StdCalcsRefCalcs,$E337,0)&gt;0,INDEX(StdCalcsRefCalcs,$E337,0)),"")),"")</f>
        <v>2.4358974358974357</v>
      </c>
      <c r="AK337" s="97">
        <f t="array" ref="AK337">IF($AF337,MAX(IF(G1SelectionMask="x",IF(INDEX(StdCalcsRefCalcs,$E337,0)&gt;0,INDEX(StdCalcsRefCalcs,$E337,0)),"")),"")</f>
        <v>2.608974358974359</v>
      </c>
      <c r="AL337" s="97">
        <f t="shared" si="26"/>
        <v>2.5163170163170161</v>
      </c>
      <c r="AM337" s="97">
        <f t="array" ref="AM337">IF($AF337,STDEVA(IF(G1SelectionMask="x",IF(INDEX(StdCalcsRefCalcs,$E337,0)&gt;0,INDEX(StdCalcsRefCalcs,$E337,0)),"")),"")</f>
        <v>5.5393194103800739E-2</v>
      </c>
      <c r="AN337" s="98" t="b">
        <f t="shared" si="221"/>
        <v>1</v>
      </c>
      <c r="AO337" s="98">
        <f t="array" ref="AO337">IF($AN337,MEDIAN(IF(G2SelectionMask="x",IF(INDEX(StdCalcsRefCalcs,$E337,0)&gt;0,INDEX(StdCalcsRefCalcs,$E337,0)),"")),"")</f>
        <v>2.5064102564102564</v>
      </c>
      <c r="AP337" s="98">
        <f t="array" ref="AP337">IF($AN337,QUARTILE(IF(G2SelectionMask="x",IF(INDEX(StdCalcsRefCalcs,$E337,0)&gt;0,INDEX(StdCalcsRefCalcs,$E337,0)),""),1),"")</f>
        <v>2.4551282051282053</v>
      </c>
      <c r="AQ337" s="98">
        <f t="array" ref="AQ337">IF($AN337,QUARTILE(IF(G2SelectionMask="x",IF(INDEX(StdCalcsRefCalcs,$E337,0)&gt;0,INDEX(StdCalcsRefCalcs,$E337,0)),""),3),"")</f>
        <v>2.5641025641025643</v>
      </c>
      <c r="AR337" s="98">
        <f t="array" ref="AR337">IF($AN337,MIN(IF(G2SelectionMask="x",IF(INDEX(StdCalcsRefCalcs,$E337,0)&gt;0,INDEX(StdCalcsRefCalcs,$E337,0)),"")),"")</f>
        <v>2.3397435897435899</v>
      </c>
      <c r="AS337" s="98">
        <f t="array" ref="AS337">IF($AN337,MAX(IF(G2SelectionMask="x",IF(INDEX(StdCalcsRefCalcs,$E337,0)&gt;0,INDEX(StdCalcsRefCalcs,$E337,0)),"")),"")</f>
        <v>2.608974358974359</v>
      </c>
      <c r="AT337" s="98">
        <f t="shared" si="222"/>
        <v>2.495920745920746</v>
      </c>
      <c r="AU337" s="98">
        <f t="array" ref="AU337">IF($AN337,STDEVA(IF(G2SelectionMask="x",IF(INDEX(StdCalcsRefCalcs,$E337,0)&gt;0,INDEX(StdCalcsRefCalcs,$E337,0)),"")),"")</f>
        <v>8.3887346154108131E-2</v>
      </c>
      <c r="AV337" s="97" t="b">
        <f t="shared" si="223"/>
        <v>0</v>
      </c>
      <c r="AW337" s="97" t="str">
        <f t="array" ref="AW337">IF($AV337,MEDIAN(IF(G3SelectionMask="x",IF(INDEX(StdCalcsRefCalcs,$E337,0)&gt;0,INDEX(StdCalcsRefCalcs,$E337,0)),"")),"")</f>
        <v/>
      </c>
      <c r="AX337" s="97" t="str">
        <f t="array" ref="AX337">IF($AV337,QUARTILE(IF(G3SelectionMask="x",IF(INDEX(StdCalcsRefCalcs,$E337,0)&gt;0,INDEX(StdCalcsRefCalcs,$E337,0)),""),1),"")</f>
        <v/>
      </c>
      <c r="AY337" s="97" t="str">
        <f t="array" ref="AY337">IF($AV337,QUARTILE(IF(G3SelectionMask="x",IF(INDEX(StdCalcsRefCalcs,$E337,0)&gt;0,INDEX(StdCalcsRefCalcs,$E337,0)),""),3),"")</f>
        <v/>
      </c>
      <c r="AZ337" s="97" t="str">
        <f t="array" ref="AZ337">IF($AV337,MIN(IF(G3SelectionMask="x",IF(INDEX(StdCalcsRefCalcs,$E337,0)&gt;0,INDEX(StdCalcsRefCalcs,$E337,0)),"")),"")</f>
        <v/>
      </c>
      <c r="BA337" s="97" t="str">
        <f t="array" ref="BA337">IF($AV337,MAX(IF(G3SelectionMask="x",IF(INDEX(StdCalcsRefCalcs,$E337,0)&gt;0,INDEX(StdCalcsRefCalcs,$E337,0)),"")),"")</f>
        <v/>
      </c>
      <c r="BB337" s="97" t="str">
        <f t="shared" si="224"/>
        <v/>
      </c>
      <c r="BC337" s="97" t="str">
        <f t="array" ref="BC337">IF($AV337,STDEVA(IF(G3SelectionMask="x",IF(INDEX(StdCalcsRefCalcs,$E337,0)&gt;0,INDEX(StdCalcsRefCalcs,$E337,0)),"")),"")</f>
        <v/>
      </c>
      <c r="BD337" s="98" t="b">
        <f t="shared" si="225"/>
        <v>0</v>
      </c>
      <c r="BE337" s="98" t="str">
        <f t="array" ref="BE337">IF($BD337,MEDIAN(IF(G4SelectionMask="x",IF(INDEX(StdCalcsRefCalcs,$E337,0)&gt;0,INDEX(StdCalcsRefCalcs,$E337,0)),"")),"")</f>
        <v/>
      </c>
      <c r="BF337" s="98" t="str">
        <f t="array" ref="BF337">IF($BD337,QUARTILE(IF(G4SelectionMask="x",IF(INDEX(StdCalcsRefCalcs,$E337,0)&gt;0,INDEX(StdCalcsRefCalcs,$E337,0)),""),1),"")</f>
        <v/>
      </c>
      <c r="BG337" s="98" t="str">
        <f t="array" ref="BG337">IF($BD337,QUARTILE(IF(G4SelectionMask="x",IF(INDEX(StdCalcsRefCalcs,$E337,0)&gt;0,INDEX(StdCalcsRefCalcs,$E337,0)),""),3),"")</f>
        <v/>
      </c>
      <c r="BH337" s="98" t="str">
        <f t="array" ref="BH337">IF($BD337,MIN(IF(G4SelectionMask="x",IF(INDEX(StdCalcsRefCalcs,$E337,0)&gt;0,INDEX(StdCalcsRefCalcs,$E337,0)),"")),"")</f>
        <v/>
      </c>
      <c r="BI337" s="98" t="str">
        <f t="array" ref="BI337">IF($BD337,MAX(IF(G4SelectionMask="x",IF(INDEX(StdCalcsRefCalcs,$E337,0)&gt;0,INDEX(StdCalcsRefCalcs,$E337,0)),"")),"")</f>
        <v/>
      </c>
      <c r="BJ337" s="98" t="str">
        <f t="shared" si="226"/>
        <v/>
      </c>
      <c r="BK337" s="98" t="str">
        <f t="array" ref="BK337">IF($BD337,STDEVA(IF(G4SelectionMask="x",IF(INDEX(StdCalcsRefCalcs,$E337,0)&gt;0,INDEX(StdCalcsRefCalcs,$E337,0)),"")),"")</f>
        <v/>
      </c>
      <c r="BL337" s="97" t="b">
        <f t="shared" si="227"/>
        <v>0</v>
      </c>
      <c r="BM337" s="97" t="str">
        <f t="array" ref="BM337">IF($BL337,MEDIAN(IF(G5SelectionMask="x",IF(INDEX(StdCalcsRefCalcs,$E337,0)&gt;0,INDEX(StdCalcsRefCalcs,$E337,0)),"")),"")</f>
        <v/>
      </c>
      <c r="BN337" s="97" t="str">
        <f t="array" ref="BN337">IF($BL337,QUARTILE(IF(G5SelectionMask="x",IF(INDEX(StdCalcsRefCalcs,$E337,0)&gt;0,INDEX(StdCalcsRefCalcs,$E337,0)),""),1),"")</f>
        <v/>
      </c>
      <c r="BO337" s="97" t="str">
        <f t="array" ref="BO337">IF($BL337,QUARTILE(IF(G5SelectionMask="x",IF(INDEX(StdCalcsRefCalcs,$E337,0)&gt;0,INDEX(StdCalcsRefCalcs,$E337,0)),""),3),"")</f>
        <v/>
      </c>
      <c r="BP337" s="97" t="str">
        <f t="array" ref="BP337">IF($BL337,MIN(IF(G5SelectionMask="x",IF(INDEX(StdCalcsRefCalcs,$E337,0)&gt;0,INDEX(StdCalcsRefCalcs,$E337,0)),"")),"")</f>
        <v/>
      </c>
      <c r="BQ337" s="97" t="str">
        <f t="array" ref="BQ337">IF($BL337,MAX(IF(G5SelectionMask="x",IF(INDEX(StdCalcsRefCalcs,$E337,0)&gt;0,INDEX(StdCalcsRefCalcs,$E337,0)),"")),"")</f>
        <v/>
      </c>
      <c r="BR337" s="97" t="str">
        <f t="shared" si="228"/>
        <v/>
      </c>
      <c r="BS337" s="99" t="str">
        <f t="array" ref="BS337">IF($BL337,STDEVA(IF(G5SelectionMask="x",IF(INDEX(StdCalcsRefCalcs,$E337,0)&gt;0,INDEX(StdCalcsRefCalcs,$E337,0)),"")),"")</f>
        <v/>
      </c>
      <c r="BT337" s="108"/>
      <c r="BU337" s="109">
        <f t="shared" ref="BU337:CI337" si="245">IFERROR(IF(COUNTIFS(RawDataTopics,$J337,INDEX(RawDataAllData,0,BU$9),"")&lt;=RuleofNPercent*COUNTIFS(RawDataTopics,$J337),AVERAGEIF(RawDataTopics,$J337,INDEX(RawDataAllData,0,BU$9)),""),"")</f>
        <v>2.4166666666666665</v>
      </c>
      <c r="BV337" s="109">
        <f t="shared" si="245"/>
        <v>2.4743589743589745</v>
      </c>
      <c r="BW337" s="109">
        <f t="shared" si="245"/>
        <v>2.5064102564102564</v>
      </c>
      <c r="BX337" s="109">
        <f t="shared" si="245"/>
        <v>2.4935897435897436</v>
      </c>
      <c r="BY337" s="109">
        <f t="shared" si="245"/>
        <v>2.5769230769230771</v>
      </c>
      <c r="BZ337" s="109">
        <f t="shared" si="245"/>
        <v>2.5641025641025643</v>
      </c>
      <c r="CA337" s="109">
        <f t="shared" si="245"/>
        <v>2.4358974358974357</v>
      </c>
      <c r="CB337" s="109">
        <f t="shared" si="245"/>
        <v>2.5641025641025643</v>
      </c>
      <c r="CC337" s="109">
        <f t="shared" si="245"/>
        <v>2.4807692307692308</v>
      </c>
      <c r="CD337" s="109">
        <f t="shared" si="245"/>
        <v>2.4551282051282053</v>
      </c>
      <c r="CE337" s="109">
        <f t="shared" si="245"/>
        <v>2.5192307692307692</v>
      </c>
      <c r="CF337" s="109">
        <f t="shared" si="245"/>
        <v>2.608974358974359</v>
      </c>
      <c r="CG337" s="109">
        <f t="shared" si="245"/>
        <v>2.3846153846153846</v>
      </c>
      <c r="CH337" s="109">
        <f t="shared" si="245"/>
        <v>2.4358974358974357</v>
      </c>
      <c r="CI337" s="109">
        <f t="shared" si="245"/>
        <v>2.3397435897435899</v>
      </c>
    </row>
    <row r="338" spans="1:87" x14ac:dyDescent="0.2">
      <c r="A338" s="33">
        <f t="shared" si="220"/>
        <v>0</v>
      </c>
      <c r="B338" s="218"/>
      <c r="C338" s="215"/>
      <c r="D338" s="224"/>
      <c r="E338" s="72">
        <f t="shared" si="174"/>
        <v>328</v>
      </c>
      <c r="F338" s="9" t="s">
        <v>1891</v>
      </c>
      <c r="G338" s="9" t="s">
        <v>1872</v>
      </c>
      <c r="H338" s="9" t="s">
        <v>1214</v>
      </c>
      <c r="J338" s="9" t="s">
        <v>342</v>
      </c>
      <c r="P338" s="97">
        <f t="shared" si="231"/>
        <v>2.4545454545454546</v>
      </c>
      <c r="Q338" s="97"/>
      <c r="R338" s="97"/>
      <c r="S338" s="97"/>
      <c r="T338" s="97"/>
      <c r="U338" s="98">
        <f t="shared" si="232"/>
        <v>2.6136363636363638</v>
      </c>
      <c r="V338" s="107">
        <f t="shared" si="233"/>
        <v>2.4318181818181817</v>
      </c>
      <c r="W338" s="107">
        <f t="shared" si="234"/>
        <v>2.7045454545454546</v>
      </c>
      <c r="X338" s="107">
        <f t="shared" si="235"/>
        <v>2.4431818181818183</v>
      </c>
      <c r="Y338" s="107">
        <f t="shared" si="236"/>
        <v>2.5909090909090908</v>
      </c>
      <c r="Z338" s="107">
        <f t="shared" si="237"/>
        <v>2.3863636363636362</v>
      </c>
      <c r="AA338" s="107">
        <f t="shared" si="238"/>
        <v>2.625</v>
      </c>
      <c r="AB338" s="107">
        <f t="shared" si="239"/>
        <v>2.5113636363636362</v>
      </c>
      <c r="AC338" s="107">
        <f t="shared" si="240"/>
        <v>2.4318181818181817</v>
      </c>
      <c r="AD338" s="107">
        <f t="shared" si="241"/>
        <v>2.625</v>
      </c>
      <c r="AE338" s="107">
        <f t="shared" si="242"/>
        <v>2.6704545454545454</v>
      </c>
      <c r="AF338" s="97" t="b">
        <f t="shared" si="25"/>
        <v>1</v>
      </c>
      <c r="AG338" s="97">
        <f t="array" ref="AG338">IF($AF338,MEDIAN(IF(G1SelectionMask="x",IF(INDEX(StdCalcsRefCalcs,$E338,0)&gt;0,INDEX(StdCalcsRefCalcs,$E338,0)),"")),"")</f>
        <v>2.5909090909090908</v>
      </c>
      <c r="AH338" s="97">
        <f t="array" ref="AH338">IF($AF338,QUARTILE(IF(G1SelectionMask="x",IF(INDEX(StdCalcsRefCalcs,$E338,0)&gt;0,INDEX(StdCalcsRefCalcs,$E338,0)),""),1),"")</f>
        <v>2.4375</v>
      </c>
      <c r="AI338" s="97">
        <f t="array" ref="AI338">IF($AF338,QUARTILE(IF(G1SelectionMask="x",IF(INDEX(StdCalcsRefCalcs,$E338,0)&gt;0,INDEX(StdCalcsRefCalcs,$E338,0)),""),3),"")</f>
        <v>2.625</v>
      </c>
      <c r="AJ338" s="97">
        <f t="array" ref="AJ338">IF($AF338,MIN(IF(G1SelectionMask="x",IF(INDEX(StdCalcsRefCalcs,$E338,0)&gt;0,INDEX(StdCalcsRefCalcs,$E338,0)),"")),"")</f>
        <v>2.3863636363636362</v>
      </c>
      <c r="AK338" s="97">
        <f t="array" ref="AK338">IF($AF338,MAX(IF(G1SelectionMask="x",IF(INDEX(StdCalcsRefCalcs,$E338,0)&gt;0,INDEX(StdCalcsRefCalcs,$E338,0)),"")),"")</f>
        <v>2.7045454545454546</v>
      </c>
      <c r="AL338" s="97">
        <f t="shared" si="26"/>
        <v>2.548553719008265</v>
      </c>
      <c r="AM338" s="97">
        <f t="array" ref="AM338">IF($AF338,STDEVA(IF(G1SelectionMask="x",IF(INDEX(StdCalcsRefCalcs,$E338,0)&gt;0,INDEX(StdCalcsRefCalcs,$E338,0)),"")),"")</f>
        <v>0.11088614110205518</v>
      </c>
      <c r="AN338" s="98" t="b">
        <f t="shared" si="221"/>
        <v>1</v>
      </c>
      <c r="AO338" s="98">
        <f t="array" ref="AO338">IF($AN338,MEDIAN(IF(G2SelectionMask="x",IF(INDEX(StdCalcsRefCalcs,$E338,0)&gt;0,INDEX(StdCalcsRefCalcs,$E338,0)),"")),"")</f>
        <v>2.5113636363636362</v>
      </c>
      <c r="AP338" s="98">
        <f t="array" ref="AP338">IF($AN338,QUARTILE(IF(G2SelectionMask="x",IF(INDEX(StdCalcsRefCalcs,$E338,0)&gt;0,INDEX(StdCalcsRefCalcs,$E338,0)),""),1),"")</f>
        <v>2.4034090909090908</v>
      </c>
      <c r="AQ338" s="98">
        <f t="array" ref="AQ338">IF($AN338,QUARTILE(IF(G2SelectionMask="x",IF(INDEX(StdCalcsRefCalcs,$E338,0)&gt;0,INDEX(StdCalcsRefCalcs,$E338,0)),""),3),"")</f>
        <v>2.6193181818181817</v>
      </c>
      <c r="AR338" s="98">
        <f t="array" ref="AR338">IF($AN338,MIN(IF(G2SelectionMask="x",IF(INDEX(StdCalcsRefCalcs,$E338,0)&gt;0,INDEX(StdCalcsRefCalcs,$E338,0)),"")),"")</f>
        <v>2.2613636363636362</v>
      </c>
      <c r="AS338" s="98">
        <f t="array" ref="AS338">IF($AN338,MAX(IF(G2SelectionMask="x",IF(INDEX(StdCalcsRefCalcs,$E338,0)&gt;0,INDEX(StdCalcsRefCalcs,$E338,0)),"")),"")</f>
        <v>2.6704545454545454</v>
      </c>
      <c r="AT338" s="98">
        <f t="shared" si="222"/>
        <v>2.5</v>
      </c>
      <c r="AU338" s="98">
        <f t="array" ref="AU338">IF($AN338,STDEVA(IF(G2SelectionMask="x",IF(INDEX(StdCalcsRefCalcs,$E338,0)&gt;0,INDEX(StdCalcsRefCalcs,$E338,0)),"")),"")</f>
        <v>0.13560394445614821</v>
      </c>
      <c r="AV338" s="97" t="b">
        <f t="shared" si="223"/>
        <v>0</v>
      </c>
      <c r="AW338" s="97" t="str">
        <f t="array" ref="AW338">IF($AV338,MEDIAN(IF(G3SelectionMask="x",IF(INDEX(StdCalcsRefCalcs,$E338,0)&gt;0,INDEX(StdCalcsRefCalcs,$E338,0)),"")),"")</f>
        <v/>
      </c>
      <c r="AX338" s="97" t="str">
        <f t="array" ref="AX338">IF($AV338,QUARTILE(IF(G3SelectionMask="x",IF(INDEX(StdCalcsRefCalcs,$E338,0)&gt;0,INDEX(StdCalcsRefCalcs,$E338,0)),""),1),"")</f>
        <v/>
      </c>
      <c r="AY338" s="97" t="str">
        <f t="array" ref="AY338">IF($AV338,QUARTILE(IF(G3SelectionMask="x",IF(INDEX(StdCalcsRefCalcs,$E338,0)&gt;0,INDEX(StdCalcsRefCalcs,$E338,0)),""),3),"")</f>
        <v/>
      </c>
      <c r="AZ338" s="97" t="str">
        <f t="array" ref="AZ338">IF($AV338,MIN(IF(G3SelectionMask="x",IF(INDEX(StdCalcsRefCalcs,$E338,0)&gt;0,INDEX(StdCalcsRefCalcs,$E338,0)),"")),"")</f>
        <v/>
      </c>
      <c r="BA338" s="97" t="str">
        <f t="array" ref="BA338">IF($AV338,MAX(IF(G3SelectionMask="x",IF(INDEX(StdCalcsRefCalcs,$E338,0)&gt;0,INDEX(StdCalcsRefCalcs,$E338,0)),"")),"")</f>
        <v/>
      </c>
      <c r="BB338" s="97" t="str">
        <f t="shared" si="224"/>
        <v/>
      </c>
      <c r="BC338" s="97" t="str">
        <f t="array" ref="BC338">IF($AV338,STDEVA(IF(G3SelectionMask="x",IF(INDEX(StdCalcsRefCalcs,$E338,0)&gt;0,INDEX(StdCalcsRefCalcs,$E338,0)),"")),"")</f>
        <v/>
      </c>
      <c r="BD338" s="98" t="b">
        <f t="shared" si="225"/>
        <v>0</v>
      </c>
      <c r="BE338" s="98" t="str">
        <f t="array" ref="BE338">IF($BD338,MEDIAN(IF(G4SelectionMask="x",IF(INDEX(StdCalcsRefCalcs,$E338,0)&gt;0,INDEX(StdCalcsRefCalcs,$E338,0)),"")),"")</f>
        <v/>
      </c>
      <c r="BF338" s="98" t="str">
        <f t="array" ref="BF338">IF($BD338,QUARTILE(IF(G4SelectionMask="x",IF(INDEX(StdCalcsRefCalcs,$E338,0)&gt;0,INDEX(StdCalcsRefCalcs,$E338,0)),""),1),"")</f>
        <v/>
      </c>
      <c r="BG338" s="98" t="str">
        <f t="array" ref="BG338">IF($BD338,QUARTILE(IF(G4SelectionMask="x",IF(INDEX(StdCalcsRefCalcs,$E338,0)&gt;0,INDEX(StdCalcsRefCalcs,$E338,0)),""),3),"")</f>
        <v/>
      </c>
      <c r="BH338" s="98" t="str">
        <f t="array" ref="BH338">IF($BD338,MIN(IF(G4SelectionMask="x",IF(INDEX(StdCalcsRefCalcs,$E338,0)&gt;0,INDEX(StdCalcsRefCalcs,$E338,0)),"")),"")</f>
        <v/>
      </c>
      <c r="BI338" s="98" t="str">
        <f t="array" ref="BI338">IF($BD338,MAX(IF(G4SelectionMask="x",IF(INDEX(StdCalcsRefCalcs,$E338,0)&gt;0,INDEX(StdCalcsRefCalcs,$E338,0)),"")),"")</f>
        <v/>
      </c>
      <c r="BJ338" s="98" t="str">
        <f t="shared" si="226"/>
        <v/>
      </c>
      <c r="BK338" s="98" t="str">
        <f t="array" ref="BK338">IF($BD338,STDEVA(IF(G4SelectionMask="x",IF(INDEX(StdCalcsRefCalcs,$E338,0)&gt;0,INDEX(StdCalcsRefCalcs,$E338,0)),"")),"")</f>
        <v/>
      </c>
      <c r="BL338" s="97" t="b">
        <f t="shared" si="227"/>
        <v>0</v>
      </c>
      <c r="BM338" s="97" t="str">
        <f t="array" ref="BM338">IF($BL338,MEDIAN(IF(G5SelectionMask="x",IF(INDEX(StdCalcsRefCalcs,$E338,0)&gt;0,INDEX(StdCalcsRefCalcs,$E338,0)),"")),"")</f>
        <v/>
      </c>
      <c r="BN338" s="97" t="str">
        <f t="array" ref="BN338">IF($BL338,QUARTILE(IF(G5SelectionMask="x",IF(INDEX(StdCalcsRefCalcs,$E338,0)&gt;0,INDEX(StdCalcsRefCalcs,$E338,0)),""),1),"")</f>
        <v/>
      </c>
      <c r="BO338" s="97" t="str">
        <f t="array" ref="BO338">IF($BL338,QUARTILE(IF(G5SelectionMask="x",IF(INDEX(StdCalcsRefCalcs,$E338,0)&gt;0,INDEX(StdCalcsRefCalcs,$E338,0)),""),3),"")</f>
        <v/>
      </c>
      <c r="BP338" s="97" t="str">
        <f t="array" ref="BP338">IF($BL338,MIN(IF(G5SelectionMask="x",IF(INDEX(StdCalcsRefCalcs,$E338,0)&gt;0,INDEX(StdCalcsRefCalcs,$E338,0)),"")),"")</f>
        <v/>
      </c>
      <c r="BQ338" s="97" t="str">
        <f t="array" ref="BQ338">IF($BL338,MAX(IF(G5SelectionMask="x",IF(INDEX(StdCalcsRefCalcs,$E338,0)&gt;0,INDEX(StdCalcsRefCalcs,$E338,0)),"")),"")</f>
        <v/>
      </c>
      <c r="BR338" s="97" t="str">
        <f t="shared" si="228"/>
        <v/>
      </c>
      <c r="BS338" s="99" t="str">
        <f t="array" ref="BS338">IF($BL338,STDEVA(IF(G5SelectionMask="x",IF(INDEX(StdCalcsRefCalcs,$E338,0)&gt;0,INDEX(StdCalcsRefCalcs,$E338,0)),"")),"")</f>
        <v/>
      </c>
      <c r="BT338" s="108"/>
      <c r="BU338" s="109">
        <f t="shared" ref="BU338:CI341" si="246">IFERROR(IF(COUNTIFS(RawDataAreas,$H338,RawDataTopics,$J338,INDEX(RawDataAllData,0,BU$9),"")&lt;=RuleofNPercent*COUNTIFS(RawDataAreas,$H338,RawDataTopics,$J338),AVERAGEIFS(INDEX(RawDataAllData,0,BU$9),RawDataAreas,$H338,RawDataTopics,$J338),""),"")</f>
        <v>2.4545454545454546</v>
      </c>
      <c r="BV338" s="109">
        <f t="shared" si="246"/>
        <v>2.6136363636363638</v>
      </c>
      <c r="BW338" s="109">
        <f t="shared" si="246"/>
        <v>2.4318181818181817</v>
      </c>
      <c r="BX338" s="109">
        <f t="shared" si="246"/>
        <v>2.7045454545454546</v>
      </c>
      <c r="BY338" s="109">
        <f t="shared" si="246"/>
        <v>2.4431818181818183</v>
      </c>
      <c r="BZ338" s="109">
        <f t="shared" si="246"/>
        <v>2.5909090909090908</v>
      </c>
      <c r="CA338" s="109">
        <f t="shared" si="246"/>
        <v>2.3863636363636362</v>
      </c>
      <c r="CB338" s="109">
        <f t="shared" si="246"/>
        <v>2.625</v>
      </c>
      <c r="CC338" s="109">
        <f t="shared" si="246"/>
        <v>2.5113636363636362</v>
      </c>
      <c r="CD338" s="109">
        <f t="shared" si="246"/>
        <v>2.4318181818181817</v>
      </c>
      <c r="CE338" s="109">
        <f t="shared" si="246"/>
        <v>2.625</v>
      </c>
      <c r="CF338" s="109">
        <f t="shared" si="246"/>
        <v>2.6704545454545454</v>
      </c>
      <c r="CG338" s="109">
        <f t="shared" si="246"/>
        <v>2.375</v>
      </c>
      <c r="CH338" s="109">
        <f t="shared" si="246"/>
        <v>2.3522727272727271</v>
      </c>
      <c r="CI338" s="109">
        <f t="shared" si="246"/>
        <v>2.2613636363636362</v>
      </c>
    </row>
    <row r="339" spans="1:87" x14ac:dyDescent="0.2">
      <c r="A339" s="33">
        <f t="shared" si="220"/>
        <v>0</v>
      </c>
      <c r="B339" s="218"/>
      <c r="C339" s="215"/>
      <c r="D339" s="224"/>
      <c r="E339" s="72">
        <f t="shared" si="174"/>
        <v>329</v>
      </c>
      <c r="F339" s="9" t="s">
        <v>1892</v>
      </c>
      <c r="G339" s="9" t="s">
        <v>1873</v>
      </c>
      <c r="H339" s="9" t="s">
        <v>1213</v>
      </c>
      <c r="J339" s="9" t="s">
        <v>342</v>
      </c>
      <c r="P339" s="97">
        <f t="shared" si="231"/>
        <v>2.5</v>
      </c>
      <c r="Q339" s="97"/>
      <c r="R339" s="97"/>
      <c r="S339" s="97"/>
      <c r="T339" s="97"/>
      <c r="U339" s="98">
        <f t="shared" si="232"/>
        <v>2.1111111111111112</v>
      </c>
      <c r="V339" s="107">
        <f t="shared" si="233"/>
        <v>2.9444444444444446</v>
      </c>
      <c r="W339" s="107">
        <f t="shared" si="234"/>
        <v>2</v>
      </c>
      <c r="X339" s="107">
        <f t="shared" si="235"/>
        <v>2.8333333333333335</v>
      </c>
      <c r="Y339" s="107">
        <f t="shared" si="236"/>
        <v>2.5555555555555554</v>
      </c>
      <c r="Z339" s="107">
        <f t="shared" si="237"/>
        <v>2.8333333333333335</v>
      </c>
      <c r="AA339" s="107">
        <f t="shared" si="238"/>
        <v>2.6111111111111112</v>
      </c>
      <c r="AB339" s="107">
        <f t="shared" si="239"/>
        <v>2.3333333333333335</v>
      </c>
      <c r="AC339" s="107">
        <f t="shared" si="240"/>
        <v>2.7777777777777777</v>
      </c>
      <c r="AD339" s="107">
        <f t="shared" si="241"/>
        <v>2.2222222222222223</v>
      </c>
      <c r="AE339" s="107">
        <f t="shared" si="242"/>
        <v>2.7777777777777777</v>
      </c>
      <c r="AF339" s="97" t="b">
        <f t="shared" si="25"/>
        <v>1</v>
      </c>
      <c r="AG339" s="97">
        <f t="array" ref="AG339">IF($AF339,MEDIAN(IF(G1SelectionMask="x",IF(INDEX(StdCalcsRefCalcs,$E339,0)&gt;0,INDEX(StdCalcsRefCalcs,$E339,0)),"")),"")</f>
        <v>2.6111111111111112</v>
      </c>
      <c r="AH339" s="97">
        <f t="array" ref="AH339">IF($AF339,QUARTILE(IF(G1SelectionMask="x",IF(INDEX(StdCalcsRefCalcs,$E339,0)&gt;0,INDEX(StdCalcsRefCalcs,$E339,0)),""),1),"")</f>
        <v>2.2777777777777777</v>
      </c>
      <c r="AI339" s="97">
        <f t="array" ref="AI339">IF($AF339,QUARTILE(IF(G1SelectionMask="x",IF(INDEX(StdCalcsRefCalcs,$E339,0)&gt;0,INDEX(StdCalcsRefCalcs,$E339,0)),""),3),"")</f>
        <v>2.8055555555555554</v>
      </c>
      <c r="AJ339" s="97">
        <f t="array" ref="AJ339">IF($AF339,MIN(IF(G1SelectionMask="x",IF(INDEX(StdCalcsRefCalcs,$E339,0)&gt;0,INDEX(StdCalcsRefCalcs,$E339,0)),"")),"")</f>
        <v>2</v>
      </c>
      <c r="AK339" s="97">
        <f t="array" ref="AK339">IF($AF339,MAX(IF(G1SelectionMask="x",IF(INDEX(StdCalcsRefCalcs,$E339,0)&gt;0,INDEX(StdCalcsRefCalcs,$E339,0)),"")),"")</f>
        <v>2.9444444444444446</v>
      </c>
      <c r="AL339" s="97">
        <f t="shared" si="26"/>
        <v>2.5454545454545454</v>
      </c>
      <c r="AM339" s="97">
        <f t="array" ref="AM339">IF($AF339,STDEVA(IF(G1SelectionMask="x",IF(INDEX(StdCalcsRefCalcs,$E339,0)&gt;0,INDEX(StdCalcsRefCalcs,$E339,0)),"")),"")</f>
        <v>0.32755942050541054</v>
      </c>
      <c r="AN339" s="98" t="b">
        <f t="shared" si="221"/>
        <v>1</v>
      </c>
      <c r="AO339" s="98">
        <f t="array" ref="AO339">IF($AN339,MEDIAN(IF(G2SelectionMask="x",IF(INDEX(StdCalcsRefCalcs,$E339,0)&gt;0,INDEX(StdCalcsRefCalcs,$E339,0)),"")),"")</f>
        <v>2.6111111111111112</v>
      </c>
      <c r="AP339" s="98">
        <f t="array" ref="AP339">IF($AN339,QUARTILE(IF(G2SelectionMask="x",IF(INDEX(StdCalcsRefCalcs,$E339,0)&gt;0,INDEX(StdCalcsRefCalcs,$E339,0)),""),1),"")</f>
        <v>2.3333333333333335</v>
      </c>
      <c r="AQ339" s="98">
        <f t="array" ref="AQ339">IF($AN339,QUARTILE(IF(G2SelectionMask="x",IF(INDEX(StdCalcsRefCalcs,$E339,0)&gt;0,INDEX(StdCalcsRefCalcs,$E339,0)),""),3),"")</f>
        <v>2.8611111111111112</v>
      </c>
      <c r="AR339" s="98">
        <f t="array" ref="AR339">IF($AN339,MIN(IF(G2SelectionMask="x",IF(INDEX(StdCalcsRefCalcs,$E339,0)&gt;0,INDEX(StdCalcsRefCalcs,$E339,0)),"")),"")</f>
        <v>2.1111111111111112</v>
      </c>
      <c r="AS339" s="98">
        <f t="array" ref="AS339">IF($AN339,MAX(IF(G2SelectionMask="x",IF(INDEX(StdCalcsRefCalcs,$E339,0)&gt;0,INDEX(StdCalcsRefCalcs,$E339,0)),"")),"")</f>
        <v>3</v>
      </c>
      <c r="AT339" s="98">
        <f t="shared" si="222"/>
        <v>2.6010101010101008</v>
      </c>
      <c r="AU339" s="98">
        <f t="array" ref="AU339">IF($AN339,STDEVA(IF(G2SelectionMask="x",IF(INDEX(StdCalcsRefCalcs,$E339,0)&gt;0,INDEX(StdCalcsRefCalcs,$E339,0)),"")),"")</f>
        <v>0.31211957764927928</v>
      </c>
      <c r="AV339" s="97" t="b">
        <f t="shared" si="223"/>
        <v>0</v>
      </c>
      <c r="AW339" s="97" t="str">
        <f t="array" ref="AW339">IF($AV339,MEDIAN(IF(G3SelectionMask="x",IF(INDEX(StdCalcsRefCalcs,$E339,0)&gt;0,INDEX(StdCalcsRefCalcs,$E339,0)),"")),"")</f>
        <v/>
      </c>
      <c r="AX339" s="97" t="str">
        <f t="array" ref="AX339">IF($AV339,QUARTILE(IF(G3SelectionMask="x",IF(INDEX(StdCalcsRefCalcs,$E339,0)&gt;0,INDEX(StdCalcsRefCalcs,$E339,0)),""),1),"")</f>
        <v/>
      </c>
      <c r="AY339" s="97" t="str">
        <f t="array" ref="AY339">IF($AV339,QUARTILE(IF(G3SelectionMask="x",IF(INDEX(StdCalcsRefCalcs,$E339,0)&gt;0,INDEX(StdCalcsRefCalcs,$E339,0)),""),3),"")</f>
        <v/>
      </c>
      <c r="AZ339" s="97" t="str">
        <f t="array" ref="AZ339">IF($AV339,MIN(IF(G3SelectionMask="x",IF(INDEX(StdCalcsRefCalcs,$E339,0)&gt;0,INDEX(StdCalcsRefCalcs,$E339,0)),"")),"")</f>
        <v/>
      </c>
      <c r="BA339" s="97" t="str">
        <f t="array" ref="BA339">IF($AV339,MAX(IF(G3SelectionMask="x",IF(INDEX(StdCalcsRefCalcs,$E339,0)&gt;0,INDEX(StdCalcsRefCalcs,$E339,0)),"")),"")</f>
        <v/>
      </c>
      <c r="BB339" s="97" t="str">
        <f t="shared" si="224"/>
        <v/>
      </c>
      <c r="BC339" s="97" t="str">
        <f t="array" ref="BC339">IF($AV339,STDEVA(IF(G3SelectionMask="x",IF(INDEX(StdCalcsRefCalcs,$E339,0)&gt;0,INDEX(StdCalcsRefCalcs,$E339,0)),"")),"")</f>
        <v/>
      </c>
      <c r="BD339" s="98" t="b">
        <f t="shared" si="225"/>
        <v>0</v>
      </c>
      <c r="BE339" s="98" t="str">
        <f t="array" ref="BE339">IF($BD339,MEDIAN(IF(G4SelectionMask="x",IF(INDEX(StdCalcsRefCalcs,$E339,0)&gt;0,INDEX(StdCalcsRefCalcs,$E339,0)),"")),"")</f>
        <v/>
      </c>
      <c r="BF339" s="98" t="str">
        <f t="array" ref="BF339">IF($BD339,QUARTILE(IF(G4SelectionMask="x",IF(INDEX(StdCalcsRefCalcs,$E339,0)&gt;0,INDEX(StdCalcsRefCalcs,$E339,0)),""),1),"")</f>
        <v/>
      </c>
      <c r="BG339" s="98" t="str">
        <f t="array" ref="BG339">IF($BD339,QUARTILE(IF(G4SelectionMask="x",IF(INDEX(StdCalcsRefCalcs,$E339,0)&gt;0,INDEX(StdCalcsRefCalcs,$E339,0)),""),3),"")</f>
        <v/>
      </c>
      <c r="BH339" s="98" t="str">
        <f t="array" ref="BH339">IF($BD339,MIN(IF(G4SelectionMask="x",IF(INDEX(StdCalcsRefCalcs,$E339,0)&gt;0,INDEX(StdCalcsRefCalcs,$E339,0)),"")),"")</f>
        <v/>
      </c>
      <c r="BI339" s="98" t="str">
        <f t="array" ref="BI339">IF($BD339,MAX(IF(G4SelectionMask="x",IF(INDEX(StdCalcsRefCalcs,$E339,0)&gt;0,INDEX(StdCalcsRefCalcs,$E339,0)),"")),"")</f>
        <v/>
      </c>
      <c r="BJ339" s="98" t="str">
        <f t="shared" si="226"/>
        <v/>
      </c>
      <c r="BK339" s="98" t="str">
        <f t="array" ref="BK339">IF($BD339,STDEVA(IF(G4SelectionMask="x",IF(INDEX(StdCalcsRefCalcs,$E339,0)&gt;0,INDEX(StdCalcsRefCalcs,$E339,0)),"")),"")</f>
        <v/>
      </c>
      <c r="BL339" s="97" t="b">
        <f t="shared" si="227"/>
        <v>0</v>
      </c>
      <c r="BM339" s="97" t="str">
        <f t="array" ref="BM339">IF($BL339,MEDIAN(IF(G5SelectionMask="x",IF(INDEX(StdCalcsRefCalcs,$E339,0)&gt;0,INDEX(StdCalcsRefCalcs,$E339,0)),"")),"")</f>
        <v/>
      </c>
      <c r="BN339" s="97" t="str">
        <f t="array" ref="BN339">IF($BL339,QUARTILE(IF(G5SelectionMask="x",IF(INDEX(StdCalcsRefCalcs,$E339,0)&gt;0,INDEX(StdCalcsRefCalcs,$E339,0)),""),1),"")</f>
        <v/>
      </c>
      <c r="BO339" s="97" t="str">
        <f t="array" ref="BO339">IF($BL339,QUARTILE(IF(G5SelectionMask="x",IF(INDEX(StdCalcsRefCalcs,$E339,0)&gt;0,INDEX(StdCalcsRefCalcs,$E339,0)),""),3),"")</f>
        <v/>
      </c>
      <c r="BP339" s="97" t="str">
        <f t="array" ref="BP339">IF($BL339,MIN(IF(G5SelectionMask="x",IF(INDEX(StdCalcsRefCalcs,$E339,0)&gt;0,INDEX(StdCalcsRefCalcs,$E339,0)),"")),"")</f>
        <v/>
      </c>
      <c r="BQ339" s="97" t="str">
        <f t="array" ref="BQ339">IF($BL339,MAX(IF(G5SelectionMask="x",IF(INDEX(StdCalcsRefCalcs,$E339,0)&gt;0,INDEX(StdCalcsRefCalcs,$E339,0)),"")),"")</f>
        <v/>
      </c>
      <c r="BR339" s="97" t="str">
        <f t="shared" si="228"/>
        <v/>
      </c>
      <c r="BS339" s="99" t="str">
        <f t="array" ref="BS339">IF($BL339,STDEVA(IF(G5SelectionMask="x",IF(INDEX(StdCalcsRefCalcs,$E339,0)&gt;0,INDEX(StdCalcsRefCalcs,$E339,0)),"")),"")</f>
        <v/>
      </c>
      <c r="BT339" s="108"/>
      <c r="BU339" s="109">
        <f t="shared" si="246"/>
        <v>2.5</v>
      </c>
      <c r="BV339" s="109">
        <f t="shared" si="246"/>
        <v>2.1111111111111112</v>
      </c>
      <c r="BW339" s="109">
        <f t="shared" si="246"/>
        <v>2.9444444444444446</v>
      </c>
      <c r="BX339" s="109">
        <f t="shared" si="246"/>
        <v>2</v>
      </c>
      <c r="BY339" s="109">
        <f t="shared" si="246"/>
        <v>2.8333333333333335</v>
      </c>
      <c r="BZ339" s="109">
        <f t="shared" si="246"/>
        <v>2.5555555555555554</v>
      </c>
      <c r="CA339" s="109">
        <f t="shared" si="246"/>
        <v>2.8333333333333335</v>
      </c>
      <c r="CB339" s="109">
        <f t="shared" si="246"/>
        <v>2.6111111111111112</v>
      </c>
      <c r="CC339" s="109">
        <f t="shared" si="246"/>
        <v>2.3333333333333335</v>
      </c>
      <c r="CD339" s="109">
        <f t="shared" si="246"/>
        <v>2.7777777777777777</v>
      </c>
      <c r="CE339" s="109">
        <f t="shared" si="246"/>
        <v>2.2222222222222223</v>
      </c>
      <c r="CF339" s="109">
        <f t="shared" si="246"/>
        <v>2.7777777777777777</v>
      </c>
      <c r="CG339" s="109">
        <f t="shared" si="246"/>
        <v>2.3333333333333335</v>
      </c>
      <c r="CH339" s="109">
        <f t="shared" si="246"/>
        <v>2.8888888888888888</v>
      </c>
      <c r="CI339" s="109">
        <f t="shared" si="246"/>
        <v>3</v>
      </c>
    </row>
    <row r="340" spans="1:87" x14ac:dyDescent="0.2">
      <c r="A340" s="33">
        <f t="shared" si="220"/>
        <v>0</v>
      </c>
      <c r="B340" s="218"/>
      <c r="C340" s="215"/>
      <c r="D340" s="224"/>
      <c r="E340" s="72">
        <f t="shared" si="174"/>
        <v>330</v>
      </c>
      <c r="F340" s="9" t="s">
        <v>1893</v>
      </c>
      <c r="G340" s="9" t="s">
        <v>1874</v>
      </c>
      <c r="H340" s="9" t="s">
        <v>1212</v>
      </c>
      <c r="J340" s="9" t="s">
        <v>342</v>
      </c>
      <c r="P340" s="97">
        <f t="shared" si="231"/>
        <v>2.1923076923076925</v>
      </c>
      <c r="Q340" s="97"/>
      <c r="R340" s="97"/>
      <c r="S340" s="97"/>
      <c r="T340" s="97"/>
      <c r="U340" s="98">
        <f t="shared" si="232"/>
        <v>2.1538461538461537</v>
      </c>
      <c r="V340" s="107">
        <f t="shared" si="233"/>
        <v>2.2307692307692308</v>
      </c>
      <c r="W340" s="107">
        <f t="shared" si="234"/>
        <v>2.2307692307692308</v>
      </c>
      <c r="X340" s="107">
        <f t="shared" si="235"/>
        <v>2.6923076923076925</v>
      </c>
      <c r="Y340" s="107">
        <f t="shared" si="236"/>
        <v>2.5</v>
      </c>
      <c r="Z340" s="107">
        <f t="shared" si="237"/>
        <v>2.4615384615384617</v>
      </c>
      <c r="AA340" s="107">
        <f t="shared" si="238"/>
        <v>2.3846153846153846</v>
      </c>
      <c r="AB340" s="107">
        <f t="shared" si="239"/>
        <v>2.3846153846153846</v>
      </c>
      <c r="AC340" s="107">
        <f t="shared" si="240"/>
        <v>2.2692307692307692</v>
      </c>
      <c r="AD340" s="107">
        <f t="shared" si="241"/>
        <v>2.4230769230769229</v>
      </c>
      <c r="AE340" s="107">
        <f t="shared" si="242"/>
        <v>2.5</v>
      </c>
      <c r="AF340" s="97" t="b">
        <f t="shared" si="25"/>
        <v>1</v>
      </c>
      <c r="AG340" s="97">
        <f t="array" ref="AG340">IF($AF340,MEDIAN(IF(G1SelectionMask="x",IF(INDEX(StdCalcsRefCalcs,$E340,0)&gt;0,INDEX(StdCalcsRefCalcs,$E340,0)),"")),"")</f>
        <v>2.3846153846153846</v>
      </c>
      <c r="AH340" s="97">
        <f t="array" ref="AH340">IF($AF340,QUARTILE(IF(G1SelectionMask="x",IF(INDEX(StdCalcsRefCalcs,$E340,0)&gt;0,INDEX(StdCalcsRefCalcs,$E340,0)),""),1),"")</f>
        <v>2.25</v>
      </c>
      <c r="AI340" s="97">
        <f t="array" ref="AI340">IF($AF340,QUARTILE(IF(G1SelectionMask="x",IF(INDEX(StdCalcsRefCalcs,$E340,0)&gt;0,INDEX(StdCalcsRefCalcs,$E340,0)),""),3),"")</f>
        <v>2.4807692307692308</v>
      </c>
      <c r="AJ340" s="97">
        <f t="array" ref="AJ340">IF($AF340,MIN(IF(G1SelectionMask="x",IF(INDEX(StdCalcsRefCalcs,$E340,0)&gt;0,INDEX(StdCalcsRefCalcs,$E340,0)),"")),"")</f>
        <v>2.1538461538461537</v>
      </c>
      <c r="AK340" s="97">
        <f t="array" ref="AK340">IF($AF340,MAX(IF(G1SelectionMask="x",IF(INDEX(StdCalcsRefCalcs,$E340,0)&gt;0,INDEX(StdCalcsRefCalcs,$E340,0)),"")),"")</f>
        <v>2.6923076923076925</v>
      </c>
      <c r="AL340" s="97">
        <f t="shared" si="26"/>
        <v>2.3846153846153846</v>
      </c>
      <c r="AM340" s="97">
        <f t="array" ref="AM340">IF($AF340,STDEVA(IF(G1SelectionMask="x",IF(INDEX(StdCalcsRefCalcs,$E340,0)&gt;0,INDEX(StdCalcsRefCalcs,$E340,0)),"")),"")</f>
        <v>0.15575735947166611</v>
      </c>
      <c r="AN340" s="98" t="b">
        <f t="shared" si="221"/>
        <v>1</v>
      </c>
      <c r="AO340" s="98">
        <f t="array" ref="AO340">IF($AN340,MEDIAN(IF(G2SelectionMask="x",IF(INDEX(StdCalcsRefCalcs,$E340,0)&gt;0,INDEX(StdCalcsRefCalcs,$E340,0)),"")),"")</f>
        <v>2.3846153846153846</v>
      </c>
      <c r="AP340" s="98">
        <f t="array" ref="AP340">IF($AN340,QUARTILE(IF(G2SelectionMask="x",IF(INDEX(StdCalcsRefCalcs,$E340,0)&gt;0,INDEX(StdCalcsRefCalcs,$E340,0)),""),1),"")</f>
        <v>2.2692307692307692</v>
      </c>
      <c r="AQ340" s="98">
        <f t="array" ref="AQ340">IF($AN340,QUARTILE(IF(G2SelectionMask="x",IF(INDEX(StdCalcsRefCalcs,$E340,0)&gt;0,INDEX(StdCalcsRefCalcs,$E340,0)),""),3),"")</f>
        <v>2.4615384615384617</v>
      </c>
      <c r="AR340" s="98">
        <f t="array" ref="AR340">IF($AN340,MIN(IF(G2SelectionMask="x",IF(INDEX(StdCalcsRefCalcs,$E340,0)&gt;0,INDEX(StdCalcsRefCalcs,$E340,0)),"")),"")</f>
        <v>2.1538461538461537</v>
      </c>
      <c r="AS340" s="98">
        <f t="array" ref="AS340">IF($AN340,MAX(IF(G2SelectionMask="x",IF(INDEX(StdCalcsRefCalcs,$E340,0)&gt;0,INDEX(StdCalcsRefCalcs,$E340,0)),"")),"")</f>
        <v>2.6923076923076925</v>
      </c>
      <c r="AT340" s="98">
        <f t="shared" si="222"/>
        <v>2.3846153846153846</v>
      </c>
      <c r="AU340" s="98">
        <f t="array" ref="AU340">IF($AN340,STDEVA(IF(G2SelectionMask="x",IF(INDEX(StdCalcsRefCalcs,$E340,0)&gt;0,INDEX(StdCalcsRefCalcs,$E340,0)),"")),"")</f>
        <v>0.15191090506255003</v>
      </c>
      <c r="AV340" s="97" t="b">
        <f t="shared" si="223"/>
        <v>0</v>
      </c>
      <c r="AW340" s="97" t="str">
        <f t="array" ref="AW340">IF($AV340,MEDIAN(IF(G3SelectionMask="x",IF(INDEX(StdCalcsRefCalcs,$E340,0)&gt;0,INDEX(StdCalcsRefCalcs,$E340,0)),"")),"")</f>
        <v/>
      </c>
      <c r="AX340" s="97" t="str">
        <f t="array" ref="AX340">IF($AV340,QUARTILE(IF(G3SelectionMask="x",IF(INDEX(StdCalcsRefCalcs,$E340,0)&gt;0,INDEX(StdCalcsRefCalcs,$E340,0)),""),1),"")</f>
        <v/>
      </c>
      <c r="AY340" s="97" t="str">
        <f t="array" ref="AY340">IF($AV340,QUARTILE(IF(G3SelectionMask="x",IF(INDEX(StdCalcsRefCalcs,$E340,0)&gt;0,INDEX(StdCalcsRefCalcs,$E340,0)),""),3),"")</f>
        <v/>
      </c>
      <c r="AZ340" s="97" t="str">
        <f t="array" ref="AZ340">IF($AV340,MIN(IF(G3SelectionMask="x",IF(INDEX(StdCalcsRefCalcs,$E340,0)&gt;0,INDEX(StdCalcsRefCalcs,$E340,0)),"")),"")</f>
        <v/>
      </c>
      <c r="BA340" s="97" t="str">
        <f t="array" ref="BA340">IF($AV340,MAX(IF(G3SelectionMask="x",IF(INDEX(StdCalcsRefCalcs,$E340,0)&gt;0,INDEX(StdCalcsRefCalcs,$E340,0)),"")),"")</f>
        <v/>
      </c>
      <c r="BB340" s="97" t="str">
        <f t="shared" si="224"/>
        <v/>
      </c>
      <c r="BC340" s="97" t="str">
        <f t="array" ref="BC340">IF($AV340,STDEVA(IF(G3SelectionMask="x",IF(INDEX(StdCalcsRefCalcs,$E340,0)&gt;0,INDEX(StdCalcsRefCalcs,$E340,0)),"")),"")</f>
        <v/>
      </c>
      <c r="BD340" s="98" t="b">
        <f t="shared" si="225"/>
        <v>0</v>
      </c>
      <c r="BE340" s="98" t="str">
        <f t="array" ref="BE340">IF($BD340,MEDIAN(IF(G4SelectionMask="x",IF(INDEX(StdCalcsRefCalcs,$E340,0)&gt;0,INDEX(StdCalcsRefCalcs,$E340,0)),"")),"")</f>
        <v/>
      </c>
      <c r="BF340" s="98" t="str">
        <f t="array" ref="BF340">IF($BD340,QUARTILE(IF(G4SelectionMask="x",IF(INDEX(StdCalcsRefCalcs,$E340,0)&gt;0,INDEX(StdCalcsRefCalcs,$E340,0)),""),1),"")</f>
        <v/>
      </c>
      <c r="BG340" s="98" t="str">
        <f t="array" ref="BG340">IF($BD340,QUARTILE(IF(G4SelectionMask="x",IF(INDEX(StdCalcsRefCalcs,$E340,0)&gt;0,INDEX(StdCalcsRefCalcs,$E340,0)),""),3),"")</f>
        <v/>
      </c>
      <c r="BH340" s="98" t="str">
        <f t="array" ref="BH340">IF($BD340,MIN(IF(G4SelectionMask="x",IF(INDEX(StdCalcsRefCalcs,$E340,0)&gt;0,INDEX(StdCalcsRefCalcs,$E340,0)),"")),"")</f>
        <v/>
      </c>
      <c r="BI340" s="98" t="str">
        <f t="array" ref="BI340">IF($BD340,MAX(IF(G4SelectionMask="x",IF(INDEX(StdCalcsRefCalcs,$E340,0)&gt;0,INDEX(StdCalcsRefCalcs,$E340,0)),"")),"")</f>
        <v/>
      </c>
      <c r="BJ340" s="98" t="str">
        <f t="shared" si="226"/>
        <v/>
      </c>
      <c r="BK340" s="98" t="str">
        <f t="array" ref="BK340">IF($BD340,STDEVA(IF(G4SelectionMask="x",IF(INDEX(StdCalcsRefCalcs,$E340,0)&gt;0,INDEX(StdCalcsRefCalcs,$E340,0)),"")),"")</f>
        <v/>
      </c>
      <c r="BL340" s="97" t="b">
        <f t="shared" si="227"/>
        <v>0</v>
      </c>
      <c r="BM340" s="97" t="str">
        <f t="array" ref="BM340">IF($BL340,MEDIAN(IF(G5SelectionMask="x",IF(INDEX(StdCalcsRefCalcs,$E340,0)&gt;0,INDEX(StdCalcsRefCalcs,$E340,0)),"")),"")</f>
        <v/>
      </c>
      <c r="BN340" s="97" t="str">
        <f t="array" ref="BN340">IF($BL340,QUARTILE(IF(G5SelectionMask="x",IF(INDEX(StdCalcsRefCalcs,$E340,0)&gt;0,INDEX(StdCalcsRefCalcs,$E340,0)),""),1),"")</f>
        <v/>
      </c>
      <c r="BO340" s="97" t="str">
        <f t="array" ref="BO340">IF($BL340,QUARTILE(IF(G5SelectionMask="x",IF(INDEX(StdCalcsRefCalcs,$E340,0)&gt;0,INDEX(StdCalcsRefCalcs,$E340,0)),""),3),"")</f>
        <v/>
      </c>
      <c r="BP340" s="97" t="str">
        <f t="array" ref="BP340">IF($BL340,MIN(IF(G5SelectionMask="x",IF(INDEX(StdCalcsRefCalcs,$E340,0)&gt;0,INDEX(StdCalcsRefCalcs,$E340,0)),"")),"")</f>
        <v/>
      </c>
      <c r="BQ340" s="97" t="str">
        <f t="array" ref="BQ340">IF($BL340,MAX(IF(G5SelectionMask="x",IF(INDEX(StdCalcsRefCalcs,$E340,0)&gt;0,INDEX(StdCalcsRefCalcs,$E340,0)),"")),"")</f>
        <v/>
      </c>
      <c r="BR340" s="97" t="str">
        <f t="shared" si="228"/>
        <v/>
      </c>
      <c r="BS340" s="99" t="str">
        <f t="array" ref="BS340">IF($BL340,STDEVA(IF(G5SelectionMask="x",IF(INDEX(StdCalcsRefCalcs,$E340,0)&gt;0,INDEX(StdCalcsRefCalcs,$E340,0)),"")),"")</f>
        <v/>
      </c>
      <c r="BT340" s="108"/>
      <c r="BU340" s="109">
        <f t="shared" si="246"/>
        <v>2.1923076923076925</v>
      </c>
      <c r="BV340" s="109">
        <f t="shared" si="246"/>
        <v>2.1538461538461537</v>
      </c>
      <c r="BW340" s="109">
        <f t="shared" si="246"/>
        <v>2.2307692307692308</v>
      </c>
      <c r="BX340" s="109">
        <f t="shared" si="246"/>
        <v>2.2307692307692308</v>
      </c>
      <c r="BY340" s="109">
        <f t="shared" si="246"/>
        <v>2.6923076923076925</v>
      </c>
      <c r="BZ340" s="109">
        <f t="shared" si="246"/>
        <v>2.5</v>
      </c>
      <c r="CA340" s="109">
        <f t="shared" si="246"/>
        <v>2.4615384615384617</v>
      </c>
      <c r="CB340" s="109">
        <f t="shared" si="246"/>
        <v>2.3846153846153846</v>
      </c>
      <c r="CC340" s="109">
        <f t="shared" si="246"/>
        <v>2.3846153846153846</v>
      </c>
      <c r="CD340" s="109">
        <f t="shared" si="246"/>
        <v>2.2692307692307692</v>
      </c>
      <c r="CE340" s="109">
        <f t="shared" si="246"/>
        <v>2.4230769230769229</v>
      </c>
      <c r="CF340" s="109">
        <f t="shared" si="246"/>
        <v>2.5</v>
      </c>
      <c r="CG340" s="109">
        <f t="shared" si="246"/>
        <v>2.4230769230769229</v>
      </c>
      <c r="CH340" s="109">
        <f t="shared" si="246"/>
        <v>2.3076923076923075</v>
      </c>
      <c r="CI340" s="109">
        <f t="shared" si="246"/>
        <v>2.2307692307692308</v>
      </c>
    </row>
    <row r="341" spans="1:87" x14ac:dyDescent="0.2">
      <c r="A341" s="33">
        <f t="shared" si="220"/>
        <v>0</v>
      </c>
      <c r="B341" s="218"/>
      <c r="C341" s="215"/>
      <c r="D341" s="224"/>
      <c r="E341" s="72">
        <f t="shared" si="174"/>
        <v>331</v>
      </c>
      <c r="F341" s="9" t="s">
        <v>1894</v>
      </c>
      <c r="G341" s="9" t="s">
        <v>219</v>
      </c>
      <c r="H341" s="9" t="s">
        <v>219</v>
      </c>
      <c r="J341" s="9" t="s">
        <v>342</v>
      </c>
      <c r="P341" s="97">
        <f t="shared" si="231"/>
        <v>2.75</v>
      </c>
      <c r="Q341" s="97"/>
      <c r="R341" s="97"/>
      <c r="S341" s="97"/>
      <c r="T341" s="97"/>
      <c r="U341" s="98">
        <f t="shared" si="232"/>
        <v>2.125</v>
      </c>
      <c r="V341" s="107">
        <f t="shared" si="233"/>
        <v>2.375</v>
      </c>
      <c r="W341" s="107">
        <f t="shared" si="234"/>
        <v>2.75</v>
      </c>
      <c r="X341" s="107">
        <f t="shared" si="235"/>
        <v>3</v>
      </c>
      <c r="Y341" s="107">
        <f t="shared" si="236"/>
        <v>2.375</v>
      </c>
      <c r="Z341" s="107">
        <f t="shared" si="237"/>
        <v>2</v>
      </c>
      <c r="AA341" s="107">
        <f t="shared" si="238"/>
        <v>2.25</v>
      </c>
      <c r="AB341" s="107">
        <f t="shared" si="239"/>
        <v>2.5</v>
      </c>
      <c r="AC341" s="107">
        <f t="shared" si="240"/>
        <v>2.5</v>
      </c>
      <c r="AD341" s="107">
        <f t="shared" si="241"/>
        <v>3</v>
      </c>
      <c r="AE341" s="107">
        <f t="shared" si="242"/>
        <v>3</v>
      </c>
      <c r="AF341" s="97" t="b">
        <f t="shared" si="25"/>
        <v>1</v>
      </c>
      <c r="AG341" s="97">
        <f t="array" ref="AG341">IF($AF341,MEDIAN(IF(G1SelectionMask="x",IF(INDEX(StdCalcsRefCalcs,$E341,0)&gt;0,INDEX(StdCalcsRefCalcs,$E341,0)),"")),"")</f>
        <v>2.5</v>
      </c>
      <c r="AH341" s="97">
        <f t="array" ref="AH341">IF($AF341,QUARTILE(IF(G1SelectionMask="x",IF(INDEX(StdCalcsRefCalcs,$E341,0)&gt;0,INDEX(StdCalcsRefCalcs,$E341,0)),""),1),"")</f>
        <v>2.3125</v>
      </c>
      <c r="AI341" s="97">
        <f t="array" ref="AI341">IF($AF341,QUARTILE(IF(G1SelectionMask="x",IF(INDEX(StdCalcsRefCalcs,$E341,0)&gt;0,INDEX(StdCalcsRefCalcs,$E341,0)),""),3),"")</f>
        <v>2.875</v>
      </c>
      <c r="AJ341" s="97">
        <f t="array" ref="AJ341">IF($AF341,MIN(IF(G1SelectionMask="x",IF(INDEX(StdCalcsRefCalcs,$E341,0)&gt;0,INDEX(StdCalcsRefCalcs,$E341,0)),"")),"")</f>
        <v>2</v>
      </c>
      <c r="AK341" s="97">
        <f t="array" ref="AK341">IF($AF341,MAX(IF(G1SelectionMask="x",IF(INDEX(StdCalcsRefCalcs,$E341,0)&gt;0,INDEX(StdCalcsRefCalcs,$E341,0)),"")),"")</f>
        <v>3</v>
      </c>
      <c r="AL341" s="97">
        <f t="shared" si="26"/>
        <v>2.5340909090909092</v>
      </c>
      <c r="AM341" s="97">
        <f t="array" ref="AM341">IF($AF341,STDEVA(IF(G1SelectionMask="x",IF(INDEX(StdCalcsRefCalcs,$E341,0)&gt;0,INDEX(StdCalcsRefCalcs,$E341,0)),"")),"")</f>
        <v>0.3583421422454951</v>
      </c>
      <c r="AN341" s="98" t="b">
        <f t="shared" si="221"/>
        <v>1</v>
      </c>
      <c r="AO341" s="98">
        <f t="array" ref="AO341">IF($AN341,MEDIAN(IF(G2SelectionMask="x",IF(INDEX(StdCalcsRefCalcs,$E341,0)&gt;0,INDEX(StdCalcsRefCalcs,$E341,0)),"")),"")</f>
        <v>2.5</v>
      </c>
      <c r="AP341" s="98">
        <f t="array" ref="AP341">IF($AN341,QUARTILE(IF(G2SelectionMask="x",IF(INDEX(StdCalcsRefCalcs,$E341,0)&gt;0,INDEX(StdCalcsRefCalcs,$E341,0)),""),1),"")</f>
        <v>2.375</v>
      </c>
      <c r="AQ341" s="98">
        <f t="array" ref="AQ341">IF($AN341,QUARTILE(IF(G2SelectionMask="x",IF(INDEX(StdCalcsRefCalcs,$E341,0)&gt;0,INDEX(StdCalcsRefCalcs,$E341,0)),""),3),"")</f>
        <v>2.8125</v>
      </c>
      <c r="AR341" s="98">
        <f t="array" ref="AR341">IF($AN341,MIN(IF(G2SelectionMask="x",IF(INDEX(StdCalcsRefCalcs,$E341,0)&gt;0,INDEX(StdCalcsRefCalcs,$E341,0)),"")),"")</f>
        <v>2.125</v>
      </c>
      <c r="AS341" s="98">
        <f t="array" ref="AS341">IF($AN341,MAX(IF(G2SelectionMask="x",IF(INDEX(StdCalcsRefCalcs,$E341,0)&gt;0,INDEX(StdCalcsRefCalcs,$E341,0)),"")),"")</f>
        <v>3</v>
      </c>
      <c r="AT341" s="98">
        <f t="shared" si="222"/>
        <v>2.5568181818181817</v>
      </c>
      <c r="AU341" s="98">
        <f t="array" ref="AU341">IF($AN341,STDEVA(IF(G2SelectionMask="x",IF(INDEX(StdCalcsRefCalcs,$E341,0)&gt;0,INDEX(StdCalcsRefCalcs,$E341,0)),"")),"")</f>
        <v>0.3130676662262713</v>
      </c>
      <c r="AV341" s="97" t="b">
        <f t="shared" si="223"/>
        <v>0</v>
      </c>
      <c r="AW341" s="97" t="str">
        <f t="array" ref="AW341">IF($AV341,MEDIAN(IF(G3SelectionMask="x",IF(INDEX(StdCalcsRefCalcs,$E341,0)&gt;0,INDEX(StdCalcsRefCalcs,$E341,0)),"")),"")</f>
        <v/>
      </c>
      <c r="AX341" s="97" t="str">
        <f t="array" ref="AX341">IF($AV341,QUARTILE(IF(G3SelectionMask="x",IF(INDEX(StdCalcsRefCalcs,$E341,0)&gt;0,INDEX(StdCalcsRefCalcs,$E341,0)),""),1),"")</f>
        <v/>
      </c>
      <c r="AY341" s="97" t="str">
        <f t="array" ref="AY341">IF($AV341,QUARTILE(IF(G3SelectionMask="x",IF(INDEX(StdCalcsRefCalcs,$E341,0)&gt;0,INDEX(StdCalcsRefCalcs,$E341,0)),""),3),"")</f>
        <v/>
      </c>
      <c r="AZ341" s="97" t="str">
        <f t="array" ref="AZ341">IF($AV341,MIN(IF(G3SelectionMask="x",IF(INDEX(StdCalcsRefCalcs,$E341,0)&gt;0,INDEX(StdCalcsRefCalcs,$E341,0)),"")),"")</f>
        <v/>
      </c>
      <c r="BA341" s="97" t="str">
        <f t="array" ref="BA341">IF($AV341,MAX(IF(G3SelectionMask="x",IF(INDEX(StdCalcsRefCalcs,$E341,0)&gt;0,INDEX(StdCalcsRefCalcs,$E341,0)),"")),"")</f>
        <v/>
      </c>
      <c r="BB341" s="97" t="str">
        <f t="shared" si="224"/>
        <v/>
      </c>
      <c r="BC341" s="97" t="str">
        <f t="array" ref="BC341">IF($AV341,STDEVA(IF(G3SelectionMask="x",IF(INDEX(StdCalcsRefCalcs,$E341,0)&gt;0,INDEX(StdCalcsRefCalcs,$E341,0)),"")),"")</f>
        <v/>
      </c>
      <c r="BD341" s="98" t="b">
        <f t="shared" si="225"/>
        <v>0</v>
      </c>
      <c r="BE341" s="98" t="str">
        <f t="array" ref="BE341">IF($BD341,MEDIAN(IF(G4SelectionMask="x",IF(INDEX(StdCalcsRefCalcs,$E341,0)&gt;0,INDEX(StdCalcsRefCalcs,$E341,0)),"")),"")</f>
        <v/>
      </c>
      <c r="BF341" s="98" t="str">
        <f t="array" ref="BF341">IF($BD341,QUARTILE(IF(G4SelectionMask="x",IF(INDEX(StdCalcsRefCalcs,$E341,0)&gt;0,INDEX(StdCalcsRefCalcs,$E341,0)),""),1),"")</f>
        <v/>
      </c>
      <c r="BG341" s="98" t="str">
        <f t="array" ref="BG341">IF($BD341,QUARTILE(IF(G4SelectionMask="x",IF(INDEX(StdCalcsRefCalcs,$E341,0)&gt;0,INDEX(StdCalcsRefCalcs,$E341,0)),""),3),"")</f>
        <v/>
      </c>
      <c r="BH341" s="98" t="str">
        <f t="array" ref="BH341">IF($BD341,MIN(IF(G4SelectionMask="x",IF(INDEX(StdCalcsRefCalcs,$E341,0)&gt;0,INDEX(StdCalcsRefCalcs,$E341,0)),"")),"")</f>
        <v/>
      </c>
      <c r="BI341" s="98" t="str">
        <f t="array" ref="BI341">IF($BD341,MAX(IF(G4SelectionMask="x",IF(INDEX(StdCalcsRefCalcs,$E341,0)&gt;0,INDEX(StdCalcsRefCalcs,$E341,0)),"")),"")</f>
        <v/>
      </c>
      <c r="BJ341" s="98" t="str">
        <f t="shared" si="226"/>
        <v/>
      </c>
      <c r="BK341" s="98" t="str">
        <f t="array" ref="BK341">IF($BD341,STDEVA(IF(G4SelectionMask="x",IF(INDEX(StdCalcsRefCalcs,$E341,0)&gt;0,INDEX(StdCalcsRefCalcs,$E341,0)),"")),"")</f>
        <v/>
      </c>
      <c r="BL341" s="97" t="b">
        <f t="shared" si="227"/>
        <v>0</v>
      </c>
      <c r="BM341" s="97" t="str">
        <f t="array" ref="BM341">IF($BL341,MEDIAN(IF(G5SelectionMask="x",IF(INDEX(StdCalcsRefCalcs,$E341,0)&gt;0,INDEX(StdCalcsRefCalcs,$E341,0)),"")),"")</f>
        <v/>
      </c>
      <c r="BN341" s="97" t="str">
        <f t="array" ref="BN341">IF($BL341,QUARTILE(IF(G5SelectionMask="x",IF(INDEX(StdCalcsRefCalcs,$E341,0)&gt;0,INDEX(StdCalcsRefCalcs,$E341,0)),""),1),"")</f>
        <v/>
      </c>
      <c r="BO341" s="97" t="str">
        <f t="array" ref="BO341">IF($BL341,QUARTILE(IF(G5SelectionMask="x",IF(INDEX(StdCalcsRefCalcs,$E341,0)&gt;0,INDEX(StdCalcsRefCalcs,$E341,0)),""),3),"")</f>
        <v/>
      </c>
      <c r="BP341" s="97" t="str">
        <f t="array" ref="BP341">IF($BL341,MIN(IF(G5SelectionMask="x",IF(INDEX(StdCalcsRefCalcs,$E341,0)&gt;0,INDEX(StdCalcsRefCalcs,$E341,0)),"")),"")</f>
        <v/>
      </c>
      <c r="BQ341" s="97" t="str">
        <f t="array" ref="BQ341">IF($BL341,MAX(IF(G5SelectionMask="x",IF(INDEX(StdCalcsRefCalcs,$E341,0)&gt;0,INDEX(StdCalcsRefCalcs,$E341,0)),"")),"")</f>
        <v/>
      </c>
      <c r="BR341" s="97" t="str">
        <f t="shared" si="228"/>
        <v/>
      </c>
      <c r="BS341" s="99" t="str">
        <f t="array" ref="BS341">IF($BL341,STDEVA(IF(G5SelectionMask="x",IF(INDEX(StdCalcsRefCalcs,$E341,0)&gt;0,INDEX(StdCalcsRefCalcs,$E341,0)),"")),"")</f>
        <v/>
      </c>
      <c r="BT341" s="108"/>
      <c r="BU341" s="109">
        <f t="shared" si="246"/>
        <v>2.75</v>
      </c>
      <c r="BV341" s="109">
        <f t="shared" si="246"/>
        <v>2.125</v>
      </c>
      <c r="BW341" s="109">
        <f t="shared" si="246"/>
        <v>2.375</v>
      </c>
      <c r="BX341" s="109">
        <f t="shared" si="246"/>
        <v>2.75</v>
      </c>
      <c r="BY341" s="109">
        <f t="shared" si="246"/>
        <v>3</v>
      </c>
      <c r="BZ341" s="109">
        <f t="shared" si="246"/>
        <v>2.375</v>
      </c>
      <c r="CA341" s="109">
        <f t="shared" si="246"/>
        <v>2</v>
      </c>
      <c r="CB341" s="109">
        <f t="shared" si="246"/>
        <v>2.25</v>
      </c>
      <c r="CC341" s="109">
        <f t="shared" si="246"/>
        <v>2.5</v>
      </c>
      <c r="CD341" s="109">
        <f t="shared" si="246"/>
        <v>2.5</v>
      </c>
      <c r="CE341" s="109">
        <f t="shared" si="246"/>
        <v>3</v>
      </c>
      <c r="CF341" s="109">
        <f t="shared" si="246"/>
        <v>3</v>
      </c>
      <c r="CG341" s="109">
        <f t="shared" si="246"/>
        <v>2.375</v>
      </c>
      <c r="CH341" s="109">
        <f t="shared" si="246"/>
        <v>2.5</v>
      </c>
      <c r="CI341" s="109">
        <f t="shared" si="246"/>
        <v>2.625</v>
      </c>
    </row>
    <row r="342" spans="1:87" x14ac:dyDescent="0.2">
      <c r="A342" s="33">
        <f t="shared" si="220"/>
        <v>0</v>
      </c>
      <c r="B342" s="218"/>
      <c r="C342" s="215"/>
      <c r="D342" s="224"/>
      <c r="E342" s="72">
        <f t="shared" ref="E342:E408" si="247">ROW()-StdCalcsFieldKeyBaseRow</f>
        <v>332</v>
      </c>
      <c r="F342" s="9" t="s">
        <v>1895</v>
      </c>
      <c r="G342" s="9" t="s">
        <v>1216</v>
      </c>
      <c r="J342" s="9" t="s">
        <v>342</v>
      </c>
      <c r="L342" s="9" t="s">
        <v>1859</v>
      </c>
      <c r="P342" s="97">
        <f t="shared" si="231"/>
        <v>2.4230769230769229</v>
      </c>
      <c r="Q342" s="97"/>
      <c r="R342" s="97"/>
      <c r="S342" s="97"/>
      <c r="T342" s="97"/>
      <c r="U342" s="98">
        <f t="shared" si="232"/>
        <v>2.4615384615384617</v>
      </c>
      <c r="V342" s="107">
        <f t="shared" si="233"/>
        <v>2.5</v>
      </c>
      <c r="W342" s="107">
        <f t="shared" si="234"/>
        <v>2.3076923076923075</v>
      </c>
      <c r="X342" s="107">
        <f t="shared" si="235"/>
        <v>2.5769230769230771</v>
      </c>
      <c r="Y342" s="107">
        <f t="shared" si="236"/>
        <v>2.5384615384615383</v>
      </c>
      <c r="Z342" s="107">
        <f t="shared" si="237"/>
        <v>2.2307692307692308</v>
      </c>
      <c r="AA342" s="107">
        <f t="shared" si="238"/>
        <v>2.3846153846153846</v>
      </c>
      <c r="AB342" s="107">
        <f t="shared" si="239"/>
        <v>2.3461538461538463</v>
      </c>
      <c r="AC342" s="107">
        <f t="shared" si="240"/>
        <v>2.3076923076923075</v>
      </c>
      <c r="AD342" s="107">
        <f t="shared" si="241"/>
        <v>2.4230769230769229</v>
      </c>
      <c r="AE342" s="107">
        <f t="shared" si="242"/>
        <v>2.4615384615384617</v>
      </c>
      <c r="AF342" s="97" t="b">
        <f t="shared" si="25"/>
        <v>1</v>
      </c>
      <c r="AG342" s="97">
        <f t="array" ref="AG342">IF($AF342,MEDIAN(IF(G1SelectionMask="x",IF(INDEX(StdCalcsRefCalcs,$E342,0)&gt;0,INDEX(StdCalcsRefCalcs,$E342,0)),"")),"")</f>
        <v>2.4230769230769229</v>
      </c>
      <c r="AH342" s="97">
        <f t="array" ref="AH342">IF($AF342,QUARTILE(IF(G1SelectionMask="x",IF(INDEX(StdCalcsRefCalcs,$E342,0)&gt;0,INDEX(StdCalcsRefCalcs,$E342,0)),""),1),"")</f>
        <v>2.3269230769230766</v>
      </c>
      <c r="AI342" s="97">
        <f t="array" ref="AI342">IF($AF342,QUARTILE(IF(G1SelectionMask="x",IF(INDEX(StdCalcsRefCalcs,$E342,0)&gt;0,INDEX(StdCalcsRefCalcs,$E342,0)),""),3),"")</f>
        <v>2.4807692307692308</v>
      </c>
      <c r="AJ342" s="97">
        <f t="array" ref="AJ342">IF($AF342,MIN(IF(G1SelectionMask="x",IF(INDEX(StdCalcsRefCalcs,$E342,0)&gt;0,INDEX(StdCalcsRefCalcs,$E342,0)),"")),"")</f>
        <v>2.2307692307692308</v>
      </c>
      <c r="AK342" s="97">
        <f t="array" ref="AK342">IF($AF342,MAX(IF(G1SelectionMask="x",IF(INDEX(StdCalcsRefCalcs,$E342,0)&gt;0,INDEX(StdCalcsRefCalcs,$E342,0)),"")),"")</f>
        <v>2.5769230769230771</v>
      </c>
      <c r="AL342" s="97">
        <f t="shared" ref="AL342:AL408" si="248">IF($AF342,AVERAGEIF(G1SelectionMask,"x",INDEX(StdCalcsRefCalcs,$E342,0)),"")</f>
        <v>2.4125874125874129</v>
      </c>
      <c r="AM342" s="97">
        <f t="array" ref="AM342">IF($AF342,STDEVA(IF(G1SelectionMask="x",IF(INDEX(StdCalcsRefCalcs,$E342,0)&gt;0,INDEX(StdCalcsRefCalcs,$E342,0)),"")),"")</f>
        <v>0.10754235314146647</v>
      </c>
      <c r="AN342" s="98" t="b">
        <f t="shared" si="221"/>
        <v>1</v>
      </c>
      <c r="AO342" s="98">
        <f t="array" ref="AO342">IF($AN342,MEDIAN(IF(G2SelectionMask="x",IF(INDEX(StdCalcsRefCalcs,$E342,0)&gt;0,INDEX(StdCalcsRefCalcs,$E342,0)),"")),"")</f>
        <v>2.4230769230769229</v>
      </c>
      <c r="AP342" s="98">
        <f t="array" ref="AP342">IF($AN342,QUARTILE(IF(G2SelectionMask="x",IF(INDEX(StdCalcsRefCalcs,$E342,0)&gt;0,INDEX(StdCalcsRefCalcs,$E342,0)),""),1),"")</f>
        <v>2.3653846153846154</v>
      </c>
      <c r="AQ342" s="98">
        <f t="array" ref="AQ342">IF($AN342,QUARTILE(IF(G2SelectionMask="x",IF(INDEX(StdCalcsRefCalcs,$E342,0)&gt;0,INDEX(StdCalcsRefCalcs,$E342,0)),""),3),"")</f>
        <v>2.4807692307692308</v>
      </c>
      <c r="AR342" s="98">
        <f t="array" ref="AR342">IF($AN342,MIN(IF(G2SelectionMask="x",IF(INDEX(StdCalcsRefCalcs,$E342,0)&gt;0,INDEX(StdCalcsRefCalcs,$E342,0)),"")),"")</f>
        <v>2.1923076923076925</v>
      </c>
      <c r="AS342" s="98">
        <f t="array" ref="AS342">IF($AN342,MAX(IF(G2SelectionMask="x",IF(INDEX(StdCalcsRefCalcs,$E342,0)&gt;0,INDEX(StdCalcsRefCalcs,$E342,0)),"")),"")</f>
        <v>2.5769230769230771</v>
      </c>
      <c r="AT342" s="98">
        <f t="shared" si="222"/>
        <v>2.4160839160839163</v>
      </c>
      <c r="AU342" s="98">
        <f t="array" ref="AU342">IF($AN342,STDEVA(IF(G2SelectionMask="x",IF(INDEX(StdCalcsRefCalcs,$E342,0)&gt;0,INDEX(StdCalcsRefCalcs,$E342,0)),"")),"")</f>
        <v>0.10989260736422732</v>
      </c>
      <c r="AV342" s="97" t="b">
        <f t="shared" si="223"/>
        <v>0</v>
      </c>
      <c r="AW342" s="97" t="str">
        <f t="array" ref="AW342">IF($AV342,MEDIAN(IF(G3SelectionMask="x",IF(INDEX(StdCalcsRefCalcs,$E342,0)&gt;0,INDEX(StdCalcsRefCalcs,$E342,0)),"")),"")</f>
        <v/>
      </c>
      <c r="AX342" s="97" t="str">
        <f t="array" ref="AX342">IF($AV342,QUARTILE(IF(G3SelectionMask="x",IF(INDEX(StdCalcsRefCalcs,$E342,0)&gt;0,INDEX(StdCalcsRefCalcs,$E342,0)),""),1),"")</f>
        <v/>
      </c>
      <c r="AY342" s="97" t="str">
        <f t="array" ref="AY342">IF($AV342,QUARTILE(IF(G3SelectionMask="x",IF(INDEX(StdCalcsRefCalcs,$E342,0)&gt;0,INDEX(StdCalcsRefCalcs,$E342,0)),""),3),"")</f>
        <v/>
      </c>
      <c r="AZ342" s="97" t="str">
        <f t="array" ref="AZ342">IF($AV342,MIN(IF(G3SelectionMask="x",IF(INDEX(StdCalcsRefCalcs,$E342,0)&gt;0,INDEX(StdCalcsRefCalcs,$E342,0)),"")),"")</f>
        <v/>
      </c>
      <c r="BA342" s="97" t="str">
        <f t="array" ref="BA342">IF($AV342,MAX(IF(G3SelectionMask="x",IF(INDEX(StdCalcsRefCalcs,$E342,0)&gt;0,INDEX(StdCalcsRefCalcs,$E342,0)),"")),"")</f>
        <v/>
      </c>
      <c r="BB342" s="97" t="str">
        <f t="shared" si="224"/>
        <v/>
      </c>
      <c r="BC342" s="97" t="str">
        <f t="array" ref="BC342">IF($AV342,STDEVA(IF(G3SelectionMask="x",IF(INDEX(StdCalcsRefCalcs,$E342,0)&gt;0,INDEX(StdCalcsRefCalcs,$E342,0)),"")),"")</f>
        <v/>
      </c>
      <c r="BD342" s="98" t="b">
        <f t="shared" si="225"/>
        <v>0</v>
      </c>
      <c r="BE342" s="98" t="str">
        <f t="array" ref="BE342">IF($BD342,MEDIAN(IF(G4SelectionMask="x",IF(INDEX(StdCalcsRefCalcs,$E342,0)&gt;0,INDEX(StdCalcsRefCalcs,$E342,0)),"")),"")</f>
        <v/>
      </c>
      <c r="BF342" s="98" t="str">
        <f t="array" ref="BF342">IF($BD342,QUARTILE(IF(G4SelectionMask="x",IF(INDEX(StdCalcsRefCalcs,$E342,0)&gt;0,INDEX(StdCalcsRefCalcs,$E342,0)),""),1),"")</f>
        <v/>
      </c>
      <c r="BG342" s="98" t="str">
        <f t="array" ref="BG342">IF($BD342,QUARTILE(IF(G4SelectionMask="x",IF(INDEX(StdCalcsRefCalcs,$E342,0)&gt;0,INDEX(StdCalcsRefCalcs,$E342,0)),""),3),"")</f>
        <v/>
      </c>
      <c r="BH342" s="98" t="str">
        <f t="array" ref="BH342">IF($BD342,MIN(IF(G4SelectionMask="x",IF(INDEX(StdCalcsRefCalcs,$E342,0)&gt;0,INDEX(StdCalcsRefCalcs,$E342,0)),"")),"")</f>
        <v/>
      </c>
      <c r="BI342" s="98" t="str">
        <f t="array" ref="BI342">IF($BD342,MAX(IF(G4SelectionMask="x",IF(INDEX(StdCalcsRefCalcs,$E342,0)&gt;0,INDEX(StdCalcsRefCalcs,$E342,0)),"")),"")</f>
        <v/>
      </c>
      <c r="BJ342" s="98" t="str">
        <f t="shared" si="226"/>
        <v/>
      </c>
      <c r="BK342" s="98" t="str">
        <f t="array" ref="BK342">IF($BD342,STDEVA(IF(G4SelectionMask="x",IF(INDEX(StdCalcsRefCalcs,$E342,0)&gt;0,INDEX(StdCalcsRefCalcs,$E342,0)),"")),"")</f>
        <v/>
      </c>
      <c r="BL342" s="97" t="b">
        <f t="shared" si="227"/>
        <v>0</v>
      </c>
      <c r="BM342" s="97" t="str">
        <f t="array" ref="BM342">IF($BL342,MEDIAN(IF(G5SelectionMask="x",IF(INDEX(StdCalcsRefCalcs,$E342,0)&gt;0,INDEX(StdCalcsRefCalcs,$E342,0)),"")),"")</f>
        <v/>
      </c>
      <c r="BN342" s="97" t="str">
        <f t="array" ref="BN342">IF($BL342,QUARTILE(IF(G5SelectionMask="x",IF(INDEX(StdCalcsRefCalcs,$E342,0)&gt;0,INDEX(StdCalcsRefCalcs,$E342,0)),""),1),"")</f>
        <v/>
      </c>
      <c r="BO342" s="97" t="str">
        <f t="array" ref="BO342">IF($BL342,QUARTILE(IF(G5SelectionMask="x",IF(INDEX(StdCalcsRefCalcs,$E342,0)&gt;0,INDEX(StdCalcsRefCalcs,$E342,0)),""),3),"")</f>
        <v/>
      </c>
      <c r="BP342" s="97" t="str">
        <f t="array" ref="BP342">IF($BL342,MIN(IF(G5SelectionMask="x",IF(INDEX(StdCalcsRefCalcs,$E342,0)&gt;0,INDEX(StdCalcsRefCalcs,$E342,0)),"")),"")</f>
        <v/>
      </c>
      <c r="BQ342" s="97" t="str">
        <f t="array" ref="BQ342">IF($BL342,MAX(IF(G5SelectionMask="x",IF(INDEX(StdCalcsRefCalcs,$E342,0)&gt;0,INDEX(StdCalcsRefCalcs,$E342,0)),"")),"")</f>
        <v/>
      </c>
      <c r="BR342" s="97" t="str">
        <f t="shared" si="228"/>
        <v/>
      </c>
      <c r="BS342" s="99" t="str">
        <f t="array" ref="BS342">IF($BL342,STDEVA(IF(G5SelectionMask="x",IF(INDEX(StdCalcsRefCalcs,$E342,0)&gt;0,INDEX(StdCalcsRefCalcs,$E342,0)),"")),"")</f>
        <v/>
      </c>
      <c r="BT342" s="108"/>
      <c r="BU342" s="109">
        <f t="shared" ref="BU342:CI342" si="249">IFERROR(IF(COUNTIFS(RawDataTopics,$J342,RawDataSubtopics,$L342,INDEX(RawDataAllData,0,BU$9),"")&lt;=RuleofNPercent*COUNTIFS(RawDataTopics,$J342,RawDataSubtopics,$L342),AVERAGEIFS(INDEX(RawDataAllData,0,BU$9),RawDataTopics,$J342,RawDataSubtopics,$L342),""),"")</f>
        <v>2.4230769230769229</v>
      </c>
      <c r="BV342" s="109">
        <f t="shared" si="249"/>
        <v>2.4615384615384617</v>
      </c>
      <c r="BW342" s="109">
        <f t="shared" si="249"/>
        <v>2.5</v>
      </c>
      <c r="BX342" s="109">
        <f t="shared" si="249"/>
        <v>2.3076923076923075</v>
      </c>
      <c r="BY342" s="109">
        <f t="shared" si="249"/>
        <v>2.5769230769230771</v>
      </c>
      <c r="BZ342" s="109">
        <f t="shared" si="249"/>
        <v>2.5384615384615383</v>
      </c>
      <c r="CA342" s="109">
        <f t="shared" si="249"/>
        <v>2.2307692307692308</v>
      </c>
      <c r="CB342" s="109">
        <f t="shared" si="249"/>
        <v>2.3846153846153846</v>
      </c>
      <c r="CC342" s="109">
        <f t="shared" si="249"/>
        <v>2.3461538461538463</v>
      </c>
      <c r="CD342" s="109">
        <f t="shared" si="249"/>
        <v>2.3076923076923075</v>
      </c>
      <c r="CE342" s="109">
        <f t="shared" si="249"/>
        <v>2.4230769230769229</v>
      </c>
      <c r="CF342" s="109">
        <f t="shared" si="249"/>
        <v>2.4615384615384617</v>
      </c>
      <c r="CG342" s="109">
        <f t="shared" si="249"/>
        <v>2.1923076923076925</v>
      </c>
      <c r="CH342" s="109">
        <f t="shared" si="249"/>
        <v>2.3846153846153846</v>
      </c>
      <c r="CI342" s="109">
        <f t="shared" si="249"/>
        <v>2.3076923076923075</v>
      </c>
    </row>
    <row r="343" spans="1:87" x14ac:dyDescent="0.2">
      <c r="A343" s="33">
        <f t="shared" si="220"/>
        <v>0</v>
      </c>
      <c r="B343" s="218"/>
      <c r="C343" s="215"/>
      <c r="D343" s="224"/>
      <c r="E343" s="72">
        <f t="shared" si="174"/>
        <v>333</v>
      </c>
      <c r="F343" s="9" t="s">
        <v>1896</v>
      </c>
      <c r="G343" s="9" t="s">
        <v>1872</v>
      </c>
      <c r="H343" s="9" t="s">
        <v>1214</v>
      </c>
      <c r="J343" s="9" t="s">
        <v>342</v>
      </c>
      <c r="L343" s="9" t="s">
        <v>1859</v>
      </c>
      <c r="P343" s="97">
        <f t="shared" si="231"/>
        <v>2.4736842105263159</v>
      </c>
      <c r="Q343" s="97"/>
      <c r="R343" s="97"/>
      <c r="S343" s="97"/>
      <c r="T343" s="97"/>
      <c r="U343" s="98">
        <f t="shared" si="232"/>
        <v>2.2105263157894739</v>
      </c>
      <c r="V343" s="107">
        <f t="shared" si="233"/>
        <v>2.6315789473684212</v>
      </c>
      <c r="W343" s="107">
        <f t="shared" si="234"/>
        <v>2.3684210526315788</v>
      </c>
      <c r="X343" s="107">
        <f t="shared" si="235"/>
        <v>2.4736842105263159</v>
      </c>
      <c r="Y343" s="107">
        <f t="shared" si="236"/>
        <v>2.6315789473684212</v>
      </c>
      <c r="Z343" s="107">
        <f t="shared" si="237"/>
        <v>2.1578947368421053</v>
      </c>
      <c r="AA343" s="107">
        <f t="shared" si="238"/>
        <v>2.3157894736842106</v>
      </c>
      <c r="AB343" s="107">
        <f t="shared" si="239"/>
        <v>2.4210526315789473</v>
      </c>
      <c r="AC343" s="107">
        <f t="shared" si="240"/>
        <v>2.263157894736842</v>
      </c>
      <c r="AD343" s="107">
        <f t="shared" si="241"/>
        <v>2.3684210526315788</v>
      </c>
      <c r="AE343" s="107">
        <f t="shared" si="242"/>
        <v>2.3684210526315788</v>
      </c>
      <c r="AF343" s="97" t="b">
        <f>COUNTIFS(G1SelectionMask,"x",INDEX(StdCalcsRefCalcs,$E343,0),"&gt;0")&gt;=RuleofN</f>
        <v>1</v>
      </c>
      <c r="AG343" s="97">
        <f t="array" ref="AG343">IF($AF343,MEDIAN(IF(G1SelectionMask="x",IF(INDEX(StdCalcsRefCalcs,$E343,0)&gt;0,INDEX(StdCalcsRefCalcs,$E343,0)),"")),"")</f>
        <v>2.3684210526315788</v>
      </c>
      <c r="AH343" s="97">
        <f t="array" ref="AH343">IF($AF343,QUARTILE(IF(G1SelectionMask="x",IF(INDEX(StdCalcsRefCalcs,$E343,0)&gt;0,INDEX(StdCalcsRefCalcs,$E343,0)),""),1),"")</f>
        <v>2.2894736842105265</v>
      </c>
      <c r="AI343" s="97">
        <f t="array" ref="AI343">IF($AF343,QUARTILE(IF(G1SelectionMask="x",IF(INDEX(StdCalcsRefCalcs,$E343,0)&gt;0,INDEX(StdCalcsRefCalcs,$E343,0)),""),3),"")</f>
        <v>2.4473684210526319</v>
      </c>
      <c r="AJ343" s="97">
        <f t="array" ref="AJ343">IF($AF343,MIN(IF(G1SelectionMask="x",IF(INDEX(StdCalcsRefCalcs,$E343,0)&gt;0,INDEX(StdCalcsRefCalcs,$E343,0)),"")),"")</f>
        <v>2.1578947368421053</v>
      </c>
      <c r="AK343" s="97">
        <f t="array" ref="AK343">IF($AF343,MAX(IF(G1SelectionMask="x",IF(INDEX(StdCalcsRefCalcs,$E343,0)&gt;0,INDEX(StdCalcsRefCalcs,$E343,0)),"")),"")</f>
        <v>2.6315789473684212</v>
      </c>
      <c r="AL343" s="97">
        <f t="shared" si="26"/>
        <v>2.3827751196172251</v>
      </c>
      <c r="AM343" s="97">
        <f t="array" ref="AM343">IF($AF343,STDEVA(IF(G1SelectionMask="x",IF(INDEX(StdCalcsRefCalcs,$E343,0)&gt;0,INDEX(StdCalcsRefCalcs,$E343,0)),"")),"")</f>
        <v>0.15270580607252593</v>
      </c>
      <c r="AN343" s="98" t="b">
        <f t="shared" si="221"/>
        <v>1</v>
      </c>
      <c r="AO343" s="98">
        <f t="array" ref="AO343">IF($AN343,MEDIAN(IF(G2SelectionMask="x",IF(INDEX(StdCalcsRefCalcs,$E343,0)&gt;0,INDEX(StdCalcsRefCalcs,$E343,0)),"")),"")</f>
        <v>2.3684210526315788</v>
      </c>
      <c r="AP343" s="98">
        <f t="array" ref="AP343">IF($AN343,QUARTILE(IF(G2SelectionMask="x",IF(INDEX(StdCalcsRefCalcs,$E343,0)&gt;0,INDEX(StdCalcsRefCalcs,$E343,0)),""),1),"")</f>
        <v>2.2631578947368425</v>
      </c>
      <c r="AQ343" s="98">
        <f t="array" ref="AQ343">IF($AN343,QUARTILE(IF(G2SelectionMask="x",IF(INDEX(StdCalcsRefCalcs,$E343,0)&gt;0,INDEX(StdCalcsRefCalcs,$E343,0)),""),3),"")</f>
        <v>2.4736842105263159</v>
      </c>
      <c r="AR343" s="98">
        <f t="array" ref="AR343">IF($AN343,MIN(IF(G2SelectionMask="x",IF(INDEX(StdCalcsRefCalcs,$E343,0)&gt;0,INDEX(StdCalcsRefCalcs,$E343,0)),"")),"")</f>
        <v>2</v>
      </c>
      <c r="AS343" s="98">
        <f t="array" ref="AS343">IF($AN343,MAX(IF(G2SelectionMask="x",IF(INDEX(StdCalcsRefCalcs,$E343,0)&gt;0,INDEX(StdCalcsRefCalcs,$E343,0)),"")),"")</f>
        <v>2.6315789473684212</v>
      </c>
      <c r="AT343" s="98">
        <f t="shared" si="222"/>
        <v>2.3684210526315792</v>
      </c>
      <c r="AU343" s="98">
        <f t="array" ref="AU343">IF($AN343,STDEVA(IF(G2SelectionMask="x",IF(INDEX(StdCalcsRefCalcs,$E343,0)&gt;0,INDEX(StdCalcsRefCalcs,$E343,0)),"")),"")</f>
        <v>0.1926632128181382</v>
      </c>
      <c r="AV343" s="97" t="b">
        <f t="shared" si="223"/>
        <v>0</v>
      </c>
      <c r="AW343" s="97" t="str">
        <f t="array" ref="AW343">IF($AV343,MEDIAN(IF(G3SelectionMask="x",IF(INDEX(StdCalcsRefCalcs,$E343,0)&gt;0,INDEX(StdCalcsRefCalcs,$E343,0)),"")),"")</f>
        <v/>
      </c>
      <c r="AX343" s="97" t="str">
        <f t="array" ref="AX343">IF($AV343,QUARTILE(IF(G3SelectionMask="x",IF(INDEX(StdCalcsRefCalcs,$E343,0)&gt;0,INDEX(StdCalcsRefCalcs,$E343,0)),""),1),"")</f>
        <v/>
      </c>
      <c r="AY343" s="97" t="str">
        <f t="array" ref="AY343">IF($AV343,QUARTILE(IF(G3SelectionMask="x",IF(INDEX(StdCalcsRefCalcs,$E343,0)&gt;0,INDEX(StdCalcsRefCalcs,$E343,0)),""),3),"")</f>
        <v/>
      </c>
      <c r="AZ343" s="97" t="str">
        <f t="array" ref="AZ343">IF($AV343,MIN(IF(G3SelectionMask="x",IF(INDEX(StdCalcsRefCalcs,$E343,0)&gt;0,INDEX(StdCalcsRefCalcs,$E343,0)),"")),"")</f>
        <v/>
      </c>
      <c r="BA343" s="97" t="str">
        <f t="array" ref="BA343">IF($AV343,MAX(IF(G3SelectionMask="x",IF(INDEX(StdCalcsRefCalcs,$E343,0)&gt;0,INDEX(StdCalcsRefCalcs,$E343,0)),"")),"")</f>
        <v/>
      </c>
      <c r="BB343" s="97" t="str">
        <f t="shared" si="224"/>
        <v/>
      </c>
      <c r="BC343" s="97" t="str">
        <f t="array" ref="BC343">IF($AV343,STDEVA(IF(G3SelectionMask="x",IF(INDEX(StdCalcsRefCalcs,$E343,0)&gt;0,INDEX(StdCalcsRefCalcs,$E343,0)),"")),"")</f>
        <v/>
      </c>
      <c r="BD343" s="98" t="b">
        <f t="shared" si="225"/>
        <v>0</v>
      </c>
      <c r="BE343" s="98" t="str">
        <f t="array" ref="BE343">IF($BD343,MEDIAN(IF(G4SelectionMask="x",IF(INDEX(StdCalcsRefCalcs,$E343,0)&gt;0,INDEX(StdCalcsRefCalcs,$E343,0)),"")),"")</f>
        <v/>
      </c>
      <c r="BF343" s="98" t="str">
        <f t="array" ref="BF343">IF($BD343,QUARTILE(IF(G4SelectionMask="x",IF(INDEX(StdCalcsRefCalcs,$E343,0)&gt;0,INDEX(StdCalcsRefCalcs,$E343,0)),""),1),"")</f>
        <v/>
      </c>
      <c r="BG343" s="98" t="str">
        <f t="array" ref="BG343">IF($BD343,QUARTILE(IF(G4SelectionMask="x",IF(INDEX(StdCalcsRefCalcs,$E343,0)&gt;0,INDEX(StdCalcsRefCalcs,$E343,0)),""),3),"")</f>
        <v/>
      </c>
      <c r="BH343" s="98" t="str">
        <f t="array" ref="BH343">IF($BD343,MIN(IF(G4SelectionMask="x",IF(INDEX(StdCalcsRefCalcs,$E343,0)&gt;0,INDEX(StdCalcsRefCalcs,$E343,0)),"")),"")</f>
        <v/>
      </c>
      <c r="BI343" s="98" t="str">
        <f t="array" ref="BI343">IF($BD343,MAX(IF(G4SelectionMask="x",IF(INDEX(StdCalcsRefCalcs,$E343,0)&gt;0,INDEX(StdCalcsRefCalcs,$E343,0)),"")),"")</f>
        <v/>
      </c>
      <c r="BJ343" s="98" t="str">
        <f t="shared" si="226"/>
        <v/>
      </c>
      <c r="BK343" s="98" t="str">
        <f t="array" ref="BK343">IF($BD343,STDEVA(IF(G4SelectionMask="x",IF(INDEX(StdCalcsRefCalcs,$E343,0)&gt;0,INDEX(StdCalcsRefCalcs,$E343,0)),"")),"")</f>
        <v/>
      </c>
      <c r="BL343" s="97" t="b">
        <f t="shared" si="227"/>
        <v>0</v>
      </c>
      <c r="BM343" s="97" t="str">
        <f t="array" ref="BM343">IF($BL343,MEDIAN(IF(G5SelectionMask="x",IF(INDEX(StdCalcsRefCalcs,$E343,0)&gt;0,INDEX(StdCalcsRefCalcs,$E343,0)),"")),"")</f>
        <v/>
      </c>
      <c r="BN343" s="97" t="str">
        <f t="array" ref="BN343">IF($BL343,QUARTILE(IF(G5SelectionMask="x",IF(INDEX(StdCalcsRefCalcs,$E343,0)&gt;0,INDEX(StdCalcsRefCalcs,$E343,0)),""),1),"")</f>
        <v/>
      </c>
      <c r="BO343" s="97" t="str">
        <f t="array" ref="BO343">IF($BL343,QUARTILE(IF(G5SelectionMask="x",IF(INDEX(StdCalcsRefCalcs,$E343,0)&gt;0,INDEX(StdCalcsRefCalcs,$E343,0)),""),3),"")</f>
        <v/>
      </c>
      <c r="BP343" s="97" t="str">
        <f t="array" ref="BP343">IF($BL343,MIN(IF(G5SelectionMask="x",IF(INDEX(StdCalcsRefCalcs,$E343,0)&gt;0,INDEX(StdCalcsRefCalcs,$E343,0)),"")),"")</f>
        <v/>
      </c>
      <c r="BQ343" s="97" t="str">
        <f t="array" ref="BQ343">IF($BL343,MAX(IF(G5SelectionMask="x",IF(INDEX(StdCalcsRefCalcs,$E343,0)&gt;0,INDEX(StdCalcsRefCalcs,$E343,0)),"")),"")</f>
        <v/>
      </c>
      <c r="BR343" s="97" t="str">
        <f t="shared" si="228"/>
        <v/>
      </c>
      <c r="BS343" s="99" t="str">
        <f t="array" ref="BS343">IF($BL343,STDEVA(IF(G5SelectionMask="x",IF(INDEX(StdCalcsRefCalcs,$E343,0)&gt;0,INDEX(StdCalcsRefCalcs,$E343,0)),"")),"")</f>
        <v/>
      </c>
      <c r="BT343" s="108"/>
      <c r="BU343" s="109">
        <f t="shared" ref="BU343:CI346" si="250">IFERROR(IF(COUNTIFS(RawDataAreas,$H343,RawDataTopics,$J343,RawDataSubtopics,$L343,INDEX(RawDataAllData,0,BU$9),"")&lt;=RuleofNPercent*COUNTIFS(RawDataAreas,$H343,RawDataTopics,$J343,RawDataSubtopics,$L343),AVERAGEIFS(INDEX(RawDataAllData,0,BU$9),RawDataAreas,$H343,RawDataTopics,$J343,RawDataSubtopics,$L343),""),"")</f>
        <v>2.4736842105263159</v>
      </c>
      <c r="BV343" s="109">
        <f t="shared" si="250"/>
        <v>2.2105263157894739</v>
      </c>
      <c r="BW343" s="109">
        <f t="shared" si="250"/>
        <v>2.6315789473684212</v>
      </c>
      <c r="BX343" s="109">
        <f t="shared" si="250"/>
        <v>2.3684210526315788</v>
      </c>
      <c r="BY343" s="109">
        <f t="shared" si="250"/>
        <v>2.4736842105263159</v>
      </c>
      <c r="BZ343" s="109">
        <f t="shared" si="250"/>
        <v>2.6315789473684212</v>
      </c>
      <c r="CA343" s="109">
        <f t="shared" si="250"/>
        <v>2.1578947368421053</v>
      </c>
      <c r="CB343" s="109">
        <f t="shared" si="250"/>
        <v>2.3157894736842106</v>
      </c>
      <c r="CC343" s="109">
        <f t="shared" si="250"/>
        <v>2.4210526315789473</v>
      </c>
      <c r="CD343" s="109">
        <f t="shared" si="250"/>
        <v>2.263157894736842</v>
      </c>
      <c r="CE343" s="109">
        <f t="shared" si="250"/>
        <v>2.3684210526315788</v>
      </c>
      <c r="CF343" s="109">
        <f t="shared" si="250"/>
        <v>2.3684210526315788</v>
      </c>
      <c r="CG343" s="109">
        <f t="shared" si="250"/>
        <v>2</v>
      </c>
      <c r="CH343" s="109">
        <f t="shared" si="250"/>
        <v>2.4736842105263159</v>
      </c>
      <c r="CI343" s="109">
        <f t="shared" si="250"/>
        <v>2.1578947368421053</v>
      </c>
    </row>
    <row r="344" spans="1:87" x14ac:dyDescent="0.2">
      <c r="A344" s="33">
        <f t="shared" si="220"/>
        <v>0</v>
      </c>
      <c r="B344" s="218"/>
      <c r="C344" s="215"/>
      <c r="D344" s="224"/>
      <c r="E344" s="72">
        <f t="shared" si="174"/>
        <v>334</v>
      </c>
      <c r="F344" s="9" t="s">
        <v>1897</v>
      </c>
      <c r="G344" s="9" t="s">
        <v>1873</v>
      </c>
      <c r="H344" s="9" t="s">
        <v>1213</v>
      </c>
      <c r="J344" s="9" t="s">
        <v>342</v>
      </c>
      <c r="L344" s="9" t="s">
        <v>1859</v>
      </c>
      <c r="P344" s="97" t="str">
        <f t="shared" si="231"/>
        <v/>
      </c>
      <c r="Q344" s="97"/>
      <c r="R344" s="97"/>
      <c r="S344" s="97"/>
      <c r="T344" s="97"/>
      <c r="U344" s="98" t="str">
        <f t="shared" si="232"/>
        <v/>
      </c>
      <c r="V344" s="107" t="str">
        <f t="shared" si="233"/>
        <v/>
      </c>
      <c r="W344" s="107" t="str">
        <f t="shared" si="234"/>
        <v/>
      </c>
      <c r="X344" s="107" t="str">
        <f t="shared" si="235"/>
        <v/>
      </c>
      <c r="Y344" s="107" t="str">
        <f t="shared" si="236"/>
        <v/>
      </c>
      <c r="Z344" s="107" t="str">
        <f t="shared" si="237"/>
        <v/>
      </c>
      <c r="AA344" s="107" t="str">
        <f t="shared" si="238"/>
        <v/>
      </c>
      <c r="AB344" s="107" t="str">
        <f t="shared" si="239"/>
        <v/>
      </c>
      <c r="AC344" s="107" t="str">
        <f t="shared" si="240"/>
        <v/>
      </c>
      <c r="AD344" s="107" t="str">
        <f t="shared" si="241"/>
        <v/>
      </c>
      <c r="AE344" s="107" t="str">
        <f t="shared" si="242"/>
        <v/>
      </c>
      <c r="AF344" s="97" t="b">
        <f t="shared" si="25"/>
        <v>0</v>
      </c>
      <c r="AG344" s="97" t="str">
        <f t="array" ref="AG344">IF($AF344,MEDIAN(IF(G1SelectionMask="x",IF(INDEX(StdCalcsRefCalcs,$E344,0)&gt;0,INDEX(StdCalcsRefCalcs,$E344,0)),"")),"")</f>
        <v/>
      </c>
      <c r="AH344" s="97" t="str">
        <f t="array" ref="AH344">IF($AF344,QUARTILE(IF(G1SelectionMask="x",IF(INDEX(StdCalcsRefCalcs,$E344,0)&gt;0,INDEX(StdCalcsRefCalcs,$E344,0)),""),1),"")</f>
        <v/>
      </c>
      <c r="AI344" s="97" t="str">
        <f t="array" ref="AI344">IF($AF344,QUARTILE(IF(G1SelectionMask="x",IF(INDEX(StdCalcsRefCalcs,$E344,0)&gt;0,INDEX(StdCalcsRefCalcs,$E344,0)),""),3),"")</f>
        <v/>
      </c>
      <c r="AJ344" s="97" t="str">
        <f t="array" ref="AJ344">IF($AF344,MIN(IF(G1SelectionMask="x",IF(INDEX(StdCalcsRefCalcs,$E344,0)&gt;0,INDEX(StdCalcsRefCalcs,$E344,0)),"")),"")</f>
        <v/>
      </c>
      <c r="AK344" s="97" t="str">
        <f t="array" ref="AK344">IF($AF344,MAX(IF(G1SelectionMask="x",IF(INDEX(StdCalcsRefCalcs,$E344,0)&gt;0,INDEX(StdCalcsRefCalcs,$E344,0)),"")),"")</f>
        <v/>
      </c>
      <c r="AL344" s="97" t="str">
        <f t="shared" si="26"/>
        <v/>
      </c>
      <c r="AM344" s="97" t="str">
        <f t="array" ref="AM344">IF($AF344,STDEVA(IF(G1SelectionMask="x",IF(INDEX(StdCalcsRefCalcs,$E344,0)&gt;0,INDEX(StdCalcsRefCalcs,$E344,0)),"")),"")</f>
        <v/>
      </c>
      <c r="AN344" s="98" t="b">
        <f t="shared" si="221"/>
        <v>0</v>
      </c>
      <c r="AO344" s="98" t="str">
        <f t="array" ref="AO344">IF($AN344,MEDIAN(IF(G2SelectionMask="x",IF(INDEX(StdCalcsRefCalcs,$E344,0)&gt;0,INDEX(StdCalcsRefCalcs,$E344,0)),"")),"")</f>
        <v/>
      </c>
      <c r="AP344" s="98" t="str">
        <f t="array" ref="AP344">IF($AN344,QUARTILE(IF(G2SelectionMask="x",IF(INDEX(StdCalcsRefCalcs,$E344,0)&gt;0,INDEX(StdCalcsRefCalcs,$E344,0)),""),1),"")</f>
        <v/>
      </c>
      <c r="AQ344" s="98" t="str">
        <f t="array" ref="AQ344">IF($AN344,QUARTILE(IF(G2SelectionMask="x",IF(INDEX(StdCalcsRefCalcs,$E344,0)&gt;0,INDEX(StdCalcsRefCalcs,$E344,0)),""),3),"")</f>
        <v/>
      </c>
      <c r="AR344" s="98" t="str">
        <f t="array" ref="AR344">IF($AN344,MIN(IF(G2SelectionMask="x",IF(INDEX(StdCalcsRefCalcs,$E344,0)&gt;0,INDEX(StdCalcsRefCalcs,$E344,0)),"")),"")</f>
        <v/>
      </c>
      <c r="AS344" s="98" t="str">
        <f t="array" ref="AS344">IF($AN344,MAX(IF(G2SelectionMask="x",IF(INDEX(StdCalcsRefCalcs,$E344,0)&gt;0,INDEX(StdCalcsRefCalcs,$E344,0)),"")),"")</f>
        <v/>
      </c>
      <c r="AT344" s="98" t="str">
        <f t="shared" si="222"/>
        <v/>
      </c>
      <c r="AU344" s="98" t="str">
        <f t="array" ref="AU344">IF($AN344,STDEVA(IF(G2SelectionMask="x",IF(INDEX(StdCalcsRefCalcs,$E344,0)&gt;0,INDEX(StdCalcsRefCalcs,$E344,0)),"")),"")</f>
        <v/>
      </c>
      <c r="AV344" s="97" t="b">
        <f t="shared" si="223"/>
        <v>0</v>
      </c>
      <c r="AW344" s="97" t="str">
        <f t="array" ref="AW344">IF($AV344,MEDIAN(IF(G3SelectionMask="x",IF(INDEX(StdCalcsRefCalcs,$E344,0)&gt;0,INDEX(StdCalcsRefCalcs,$E344,0)),"")),"")</f>
        <v/>
      </c>
      <c r="AX344" s="97" t="str">
        <f t="array" ref="AX344">IF($AV344,QUARTILE(IF(G3SelectionMask="x",IF(INDEX(StdCalcsRefCalcs,$E344,0)&gt;0,INDEX(StdCalcsRefCalcs,$E344,0)),""),1),"")</f>
        <v/>
      </c>
      <c r="AY344" s="97" t="str">
        <f t="array" ref="AY344">IF($AV344,QUARTILE(IF(G3SelectionMask="x",IF(INDEX(StdCalcsRefCalcs,$E344,0)&gt;0,INDEX(StdCalcsRefCalcs,$E344,0)),""),3),"")</f>
        <v/>
      </c>
      <c r="AZ344" s="97" t="str">
        <f t="array" ref="AZ344">IF($AV344,MIN(IF(G3SelectionMask="x",IF(INDEX(StdCalcsRefCalcs,$E344,0)&gt;0,INDEX(StdCalcsRefCalcs,$E344,0)),"")),"")</f>
        <v/>
      </c>
      <c r="BA344" s="97" t="str">
        <f t="array" ref="BA344">IF($AV344,MAX(IF(G3SelectionMask="x",IF(INDEX(StdCalcsRefCalcs,$E344,0)&gt;0,INDEX(StdCalcsRefCalcs,$E344,0)),"")),"")</f>
        <v/>
      </c>
      <c r="BB344" s="97" t="str">
        <f t="shared" si="224"/>
        <v/>
      </c>
      <c r="BC344" s="97" t="str">
        <f t="array" ref="BC344">IF($AV344,STDEVA(IF(G3SelectionMask="x",IF(INDEX(StdCalcsRefCalcs,$E344,0)&gt;0,INDEX(StdCalcsRefCalcs,$E344,0)),"")),"")</f>
        <v/>
      </c>
      <c r="BD344" s="98" t="b">
        <f t="shared" si="225"/>
        <v>0</v>
      </c>
      <c r="BE344" s="98" t="str">
        <f t="array" ref="BE344">IF($BD344,MEDIAN(IF(G4SelectionMask="x",IF(INDEX(StdCalcsRefCalcs,$E344,0)&gt;0,INDEX(StdCalcsRefCalcs,$E344,0)),"")),"")</f>
        <v/>
      </c>
      <c r="BF344" s="98" t="str">
        <f t="array" ref="BF344">IF($BD344,QUARTILE(IF(G4SelectionMask="x",IF(INDEX(StdCalcsRefCalcs,$E344,0)&gt;0,INDEX(StdCalcsRefCalcs,$E344,0)),""),1),"")</f>
        <v/>
      </c>
      <c r="BG344" s="98" t="str">
        <f t="array" ref="BG344">IF($BD344,QUARTILE(IF(G4SelectionMask="x",IF(INDEX(StdCalcsRefCalcs,$E344,0)&gt;0,INDEX(StdCalcsRefCalcs,$E344,0)),""),3),"")</f>
        <v/>
      </c>
      <c r="BH344" s="98" t="str">
        <f t="array" ref="BH344">IF($BD344,MIN(IF(G4SelectionMask="x",IF(INDEX(StdCalcsRefCalcs,$E344,0)&gt;0,INDEX(StdCalcsRefCalcs,$E344,0)),"")),"")</f>
        <v/>
      </c>
      <c r="BI344" s="98" t="str">
        <f t="array" ref="BI344">IF($BD344,MAX(IF(G4SelectionMask="x",IF(INDEX(StdCalcsRefCalcs,$E344,0)&gt;0,INDEX(StdCalcsRefCalcs,$E344,0)),"")),"")</f>
        <v/>
      </c>
      <c r="BJ344" s="98" t="str">
        <f t="shared" si="226"/>
        <v/>
      </c>
      <c r="BK344" s="98" t="str">
        <f t="array" ref="BK344">IF($BD344,STDEVA(IF(G4SelectionMask="x",IF(INDEX(StdCalcsRefCalcs,$E344,0)&gt;0,INDEX(StdCalcsRefCalcs,$E344,0)),"")),"")</f>
        <v/>
      </c>
      <c r="BL344" s="97" t="b">
        <f t="shared" si="227"/>
        <v>0</v>
      </c>
      <c r="BM344" s="97" t="str">
        <f t="array" ref="BM344">IF($BL344,MEDIAN(IF(G5SelectionMask="x",IF(INDEX(StdCalcsRefCalcs,$E344,0)&gt;0,INDEX(StdCalcsRefCalcs,$E344,0)),"")),"")</f>
        <v/>
      </c>
      <c r="BN344" s="97" t="str">
        <f t="array" ref="BN344">IF($BL344,QUARTILE(IF(G5SelectionMask="x",IF(INDEX(StdCalcsRefCalcs,$E344,0)&gt;0,INDEX(StdCalcsRefCalcs,$E344,0)),""),1),"")</f>
        <v/>
      </c>
      <c r="BO344" s="97" t="str">
        <f t="array" ref="BO344">IF($BL344,QUARTILE(IF(G5SelectionMask="x",IF(INDEX(StdCalcsRefCalcs,$E344,0)&gt;0,INDEX(StdCalcsRefCalcs,$E344,0)),""),3),"")</f>
        <v/>
      </c>
      <c r="BP344" s="97" t="str">
        <f t="array" ref="BP344">IF($BL344,MIN(IF(G5SelectionMask="x",IF(INDEX(StdCalcsRefCalcs,$E344,0)&gt;0,INDEX(StdCalcsRefCalcs,$E344,0)),"")),"")</f>
        <v/>
      </c>
      <c r="BQ344" s="97" t="str">
        <f t="array" ref="BQ344">IF($BL344,MAX(IF(G5SelectionMask="x",IF(INDEX(StdCalcsRefCalcs,$E344,0)&gt;0,INDEX(StdCalcsRefCalcs,$E344,0)),"")),"")</f>
        <v/>
      </c>
      <c r="BR344" s="97" t="str">
        <f t="shared" si="228"/>
        <v/>
      </c>
      <c r="BS344" s="99" t="str">
        <f t="array" ref="BS344">IF($BL344,STDEVA(IF(G5SelectionMask="x",IF(INDEX(StdCalcsRefCalcs,$E344,0)&gt;0,INDEX(StdCalcsRefCalcs,$E344,0)),"")),"")</f>
        <v/>
      </c>
      <c r="BT344" s="108"/>
      <c r="BU344" s="109" t="str">
        <f t="shared" si="250"/>
        <v/>
      </c>
      <c r="BV344" s="109" t="str">
        <f t="shared" si="250"/>
        <v/>
      </c>
      <c r="BW344" s="109" t="str">
        <f t="shared" si="250"/>
        <v/>
      </c>
      <c r="BX344" s="109" t="str">
        <f t="shared" si="250"/>
        <v/>
      </c>
      <c r="BY344" s="109" t="str">
        <f t="shared" si="250"/>
        <v/>
      </c>
      <c r="BZ344" s="109" t="str">
        <f t="shared" si="250"/>
        <v/>
      </c>
      <c r="CA344" s="109" t="str">
        <f t="shared" si="250"/>
        <v/>
      </c>
      <c r="CB344" s="109" t="str">
        <f t="shared" si="250"/>
        <v/>
      </c>
      <c r="CC344" s="109" t="str">
        <f t="shared" si="250"/>
        <v/>
      </c>
      <c r="CD344" s="109" t="str">
        <f t="shared" si="250"/>
        <v/>
      </c>
      <c r="CE344" s="109" t="str">
        <f t="shared" si="250"/>
        <v/>
      </c>
      <c r="CF344" s="109" t="str">
        <f t="shared" si="250"/>
        <v/>
      </c>
      <c r="CG344" s="109" t="str">
        <f t="shared" si="250"/>
        <v/>
      </c>
      <c r="CH344" s="109" t="str">
        <f t="shared" si="250"/>
        <v/>
      </c>
      <c r="CI344" s="109" t="str">
        <f t="shared" si="250"/>
        <v/>
      </c>
    </row>
    <row r="345" spans="1:87" x14ac:dyDescent="0.2">
      <c r="A345" s="33">
        <f t="shared" si="220"/>
        <v>0</v>
      </c>
      <c r="B345" s="218"/>
      <c r="C345" s="215"/>
      <c r="D345" s="224"/>
      <c r="E345" s="72">
        <f t="shared" si="174"/>
        <v>335</v>
      </c>
      <c r="F345" s="9" t="s">
        <v>1898</v>
      </c>
      <c r="G345" s="9" t="s">
        <v>1874</v>
      </c>
      <c r="H345" s="9" t="s">
        <v>1212</v>
      </c>
      <c r="J345" s="9" t="s">
        <v>342</v>
      </c>
      <c r="L345" s="9" t="s">
        <v>1859</v>
      </c>
      <c r="P345" s="97">
        <f t="shared" si="231"/>
        <v>2.2857142857142856</v>
      </c>
      <c r="Q345" s="97"/>
      <c r="R345" s="97"/>
      <c r="S345" s="97"/>
      <c r="T345" s="97"/>
      <c r="U345" s="98">
        <f t="shared" si="232"/>
        <v>3.1428571428571428</v>
      </c>
      <c r="V345" s="107">
        <f t="shared" si="233"/>
        <v>2.1428571428571428</v>
      </c>
      <c r="W345" s="107">
        <f t="shared" si="234"/>
        <v>2.1428571428571428</v>
      </c>
      <c r="X345" s="107">
        <f t="shared" si="235"/>
        <v>2.8571428571428572</v>
      </c>
      <c r="Y345" s="107">
        <f t="shared" si="236"/>
        <v>2.2857142857142856</v>
      </c>
      <c r="Z345" s="107">
        <f t="shared" si="237"/>
        <v>2.4285714285714284</v>
      </c>
      <c r="AA345" s="107">
        <f t="shared" si="238"/>
        <v>2.5714285714285716</v>
      </c>
      <c r="AB345" s="107">
        <f t="shared" si="239"/>
        <v>2.1428571428571428</v>
      </c>
      <c r="AC345" s="107">
        <f t="shared" si="240"/>
        <v>2.4285714285714284</v>
      </c>
      <c r="AD345" s="107">
        <f t="shared" si="241"/>
        <v>2.5714285714285716</v>
      </c>
      <c r="AE345" s="107">
        <f t="shared" si="242"/>
        <v>2.7142857142857144</v>
      </c>
      <c r="AF345" s="97" t="b">
        <f t="shared" si="25"/>
        <v>1</v>
      </c>
      <c r="AG345" s="97">
        <f t="array" ref="AG345">IF($AF345,MEDIAN(IF(G1SelectionMask="x",IF(INDEX(StdCalcsRefCalcs,$E345,0)&gt;0,INDEX(StdCalcsRefCalcs,$E345,0)),"")),"")</f>
        <v>2.4285714285714284</v>
      </c>
      <c r="AH345" s="97">
        <f t="array" ref="AH345">IF($AF345,QUARTILE(IF(G1SelectionMask="x",IF(INDEX(StdCalcsRefCalcs,$E345,0)&gt;0,INDEX(StdCalcsRefCalcs,$E345,0)),""),1),"")</f>
        <v>2.2142857142857144</v>
      </c>
      <c r="AI345" s="97">
        <f t="array" ref="AI345">IF($AF345,QUARTILE(IF(G1SelectionMask="x",IF(INDEX(StdCalcsRefCalcs,$E345,0)&gt;0,INDEX(StdCalcsRefCalcs,$E345,0)),""),3),"")</f>
        <v>2.6428571428571432</v>
      </c>
      <c r="AJ345" s="97">
        <f t="array" ref="AJ345">IF($AF345,MIN(IF(G1SelectionMask="x",IF(INDEX(StdCalcsRefCalcs,$E345,0)&gt;0,INDEX(StdCalcsRefCalcs,$E345,0)),"")),"")</f>
        <v>2.1428571428571428</v>
      </c>
      <c r="AK345" s="97">
        <f t="array" ref="AK345">IF($AF345,MAX(IF(G1SelectionMask="x",IF(INDEX(StdCalcsRefCalcs,$E345,0)&gt;0,INDEX(StdCalcsRefCalcs,$E345,0)),"")),"")</f>
        <v>3.1428571428571428</v>
      </c>
      <c r="AL345" s="97">
        <f t="shared" si="26"/>
        <v>2.4935064935064939</v>
      </c>
      <c r="AM345" s="97">
        <f t="array" ref="AM345">IF($AF345,STDEVA(IF(G1SelectionMask="x",IF(INDEX(StdCalcsRefCalcs,$E345,0)&gt;0,INDEX(StdCalcsRefCalcs,$E345,0)),"")),"")</f>
        <v>0.32175308294123334</v>
      </c>
      <c r="AN345" s="98" t="b">
        <f t="shared" si="221"/>
        <v>1</v>
      </c>
      <c r="AO345" s="98">
        <f t="array" ref="AO345">IF($AN345,MEDIAN(IF(G2SelectionMask="x",IF(INDEX(StdCalcsRefCalcs,$E345,0)&gt;0,INDEX(StdCalcsRefCalcs,$E345,0)),"")),"")</f>
        <v>2.5714285714285716</v>
      </c>
      <c r="AP345" s="98">
        <f t="array" ref="AP345">IF($AN345,QUARTILE(IF(G2SelectionMask="x",IF(INDEX(StdCalcsRefCalcs,$E345,0)&gt;0,INDEX(StdCalcsRefCalcs,$E345,0)),""),1),"")</f>
        <v>2.2142857142857144</v>
      </c>
      <c r="AQ345" s="98">
        <f t="array" ref="AQ345">IF($AN345,QUARTILE(IF(G2SelectionMask="x",IF(INDEX(StdCalcsRefCalcs,$E345,0)&gt;0,INDEX(StdCalcsRefCalcs,$E345,0)),""),3),"")</f>
        <v>2.7142857142857144</v>
      </c>
      <c r="AR345" s="98">
        <f t="array" ref="AR345">IF($AN345,MIN(IF(G2SelectionMask="x",IF(INDEX(StdCalcsRefCalcs,$E345,0)&gt;0,INDEX(StdCalcsRefCalcs,$E345,0)),"")),"")</f>
        <v>2.1428571428571428</v>
      </c>
      <c r="AS345" s="98">
        <f t="array" ref="AS345">IF($AN345,MAX(IF(G2SelectionMask="x",IF(INDEX(StdCalcsRefCalcs,$E345,0)&gt;0,INDEX(StdCalcsRefCalcs,$E345,0)),"")),"")</f>
        <v>3.1428571428571428</v>
      </c>
      <c r="AT345" s="98">
        <f t="shared" si="222"/>
        <v>2.5454545454545454</v>
      </c>
      <c r="AU345" s="98">
        <f t="array" ref="AU345">IF($AN345,STDEVA(IF(G2SelectionMask="x",IF(INDEX(StdCalcsRefCalcs,$E345,0)&gt;0,INDEX(StdCalcsRefCalcs,$E345,0)),"")),"")</f>
        <v>0.33085036890537778</v>
      </c>
      <c r="AV345" s="97" t="b">
        <f t="shared" si="223"/>
        <v>0</v>
      </c>
      <c r="AW345" s="97" t="str">
        <f t="array" ref="AW345">IF($AV345,MEDIAN(IF(G3SelectionMask="x",IF(INDEX(StdCalcsRefCalcs,$E345,0)&gt;0,INDEX(StdCalcsRefCalcs,$E345,0)),"")),"")</f>
        <v/>
      </c>
      <c r="AX345" s="97" t="str">
        <f t="array" ref="AX345">IF($AV345,QUARTILE(IF(G3SelectionMask="x",IF(INDEX(StdCalcsRefCalcs,$E345,0)&gt;0,INDEX(StdCalcsRefCalcs,$E345,0)),""),1),"")</f>
        <v/>
      </c>
      <c r="AY345" s="97" t="str">
        <f t="array" ref="AY345">IF($AV345,QUARTILE(IF(G3SelectionMask="x",IF(INDEX(StdCalcsRefCalcs,$E345,0)&gt;0,INDEX(StdCalcsRefCalcs,$E345,0)),""),3),"")</f>
        <v/>
      </c>
      <c r="AZ345" s="97" t="str">
        <f t="array" ref="AZ345">IF($AV345,MIN(IF(G3SelectionMask="x",IF(INDEX(StdCalcsRefCalcs,$E345,0)&gt;0,INDEX(StdCalcsRefCalcs,$E345,0)),"")),"")</f>
        <v/>
      </c>
      <c r="BA345" s="97" t="str">
        <f t="array" ref="BA345">IF($AV345,MAX(IF(G3SelectionMask="x",IF(INDEX(StdCalcsRefCalcs,$E345,0)&gt;0,INDEX(StdCalcsRefCalcs,$E345,0)),"")),"")</f>
        <v/>
      </c>
      <c r="BB345" s="97" t="str">
        <f t="shared" si="224"/>
        <v/>
      </c>
      <c r="BC345" s="97" t="str">
        <f t="array" ref="BC345">IF($AV345,STDEVA(IF(G3SelectionMask="x",IF(INDEX(StdCalcsRefCalcs,$E345,0)&gt;0,INDEX(StdCalcsRefCalcs,$E345,0)),"")),"")</f>
        <v/>
      </c>
      <c r="BD345" s="98" t="b">
        <f t="shared" si="225"/>
        <v>0</v>
      </c>
      <c r="BE345" s="98" t="str">
        <f t="array" ref="BE345">IF($BD345,MEDIAN(IF(G4SelectionMask="x",IF(INDEX(StdCalcsRefCalcs,$E345,0)&gt;0,INDEX(StdCalcsRefCalcs,$E345,0)),"")),"")</f>
        <v/>
      </c>
      <c r="BF345" s="98" t="str">
        <f t="array" ref="BF345">IF($BD345,QUARTILE(IF(G4SelectionMask="x",IF(INDEX(StdCalcsRefCalcs,$E345,0)&gt;0,INDEX(StdCalcsRefCalcs,$E345,0)),""),1),"")</f>
        <v/>
      </c>
      <c r="BG345" s="98" t="str">
        <f t="array" ref="BG345">IF($BD345,QUARTILE(IF(G4SelectionMask="x",IF(INDEX(StdCalcsRefCalcs,$E345,0)&gt;0,INDEX(StdCalcsRefCalcs,$E345,0)),""),3),"")</f>
        <v/>
      </c>
      <c r="BH345" s="98" t="str">
        <f t="array" ref="BH345">IF($BD345,MIN(IF(G4SelectionMask="x",IF(INDEX(StdCalcsRefCalcs,$E345,0)&gt;0,INDEX(StdCalcsRefCalcs,$E345,0)),"")),"")</f>
        <v/>
      </c>
      <c r="BI345" s="98" t="str">
        <f t="array" ref="BI345">IF($BD345,MAX(IF(G4SelectionMask="x",IF(INDEX(StdCalcsRefCalcs,$E345,0)&gt;0,INDEX(StdCalcsRefCalcs,$E345,0)),"")),"")</f>
        <v/>
      </c>
      <c r="BJ345" s="98" t="str">
        <f t="shared" si="226"/>
        <v/>
      </c>
      <c r="BK345" s="98" t="str">
        <f t="array" ref="BK345">IF($BD345,STDEVA(IF(G4SelectionMask="x",IF(INDEX(StdCalcsRefCalcs,$E345,0)&gt;0,INDEX(StdCalcsRefCalcs,$E345,0)),"")),"")</f>
        <v/>
      </c>
      <c r="BL345" s="97" t="b">
        <f t="shared" si="227"/>
        <v>0</v>
      </c>
      <c r="BM345" s="97" t="str">
        <f t="array" ref="BM345">IF($BL345,MEDIAN(IF(G5SelectionMask="x",IF(INDEX(StdCalcsRefCalcs,$E345,0)&gt;0,INDEX(StdCalcsRefCalcs,$E345,0)),"")),"")</f>
        <v/>
      </c>
      <c r="BN345" s="97" t="str">
        <f t="array" ref="BN345">IF($BL345,QUARTILE(IF(G5SelectionMask="x",IF(INDEX(StdCalcsRefCalcs,$E345,0)&gt;0,INDEX(StdCalcsRefCalcs,$E345,0)),""),1),"")</f>
        <v/>
      </c>
      <c r="BO345" s="97" t="str">
        <f t="array" ref="BO345">IF($BL345,QUARTILE(IF(G5SelectionMask="x",IF(INDEX(StdCalcsRefCalcs,$E345,0)&gt;0,INDEX(StdCalcsRefCalcs,$E345,0)),""),3),"")</f>
        <v/>
      </c>
      <c r="BP345" s="97" t="str">
        <f t="array" ref="BP345">IF($BL345,MIN(IF(G5SelectionMask="x",IF(INDEX(StdCalcsRefCalcs,$E345,0)&gt;0,INDEX(StdCalcsRefCalcs,$E345,0)),"")),"")</f>
        <v/>
      </c>
      <c r="BQ345" s="97" t="str">
        <f t="array" ref="BQ345">IF($BL345,MAX(IF(G5SelectionMask="x",IF(INDEX(StdCalcsRefCalcs,$E345,0)&gt;0,INDEX(StdCalcsRefCalcs,$E345,0)),"")),"")</f>
        <v/>
      </c>
      <c r="BR345" s="97" t="str">
        <f t="shared" si="228"/>
        <v/>
      </c>
      <c r="BS345" s="99" t="str">
        <f t="array" ref="BS345">IF($BL345,STDEVA(IF(G5SelectionMask="x",IF(INDEX(StdCalcsRefCalcs,$E345,0)&gt;0,INDEX(StdCalcsRefCalcs,$E345,0)),"")),"")</f>
        <v/>
      </c>
      <c r="BT345" s="108"/>
      <c r="BU345" s="109">
        <f t="shared" si="250"/>
        <v>2.2857142857142856</v>
      </c>
      <c r="BV345" s="109">
        <f t="shared" si="250"/>
        <v>3.1428571428571428</v>
      </c>
      <c r="BW345" s="109">
        <f t="shared" si="250"/>
        <v>2.1428571428571428</v>
      </c>
      <c r="BX345" s="109">
        <f t="shared" si="250"/>
        <v>2.1428571428571428</v>
      </c>
      <c r="BY345" s="109">
        <f t="shared" si="250"/>
        <v>2.8571428571428572</v>
      </c>
      <c r="BZ345" s="109">
        <f t="shared" si="250"/>
        <v>2.2857142857142856</v>
      </c>
      <c r="CA345" s="109">
        <f t="shared" si="250"/>
        <v>2.4285714285714284</v>
      </c>
      <c r="CB345" s="109">
        <f t="shared" si="250"/>
        <v>2.5714285714285716</v>
      </c>
      <c r="CC345" s="109">
        <f t="shared" si="250"/>
        <v>2.1428571428571428</v>
      </c>
      <c r="CD345" s="109">
        <f t="shared" si="250"/>
        <v>2.4285714285714284</v>
      </c>
      <c r="CE345" s="109">
        <f t="shared" si="250"/>
        <v>2.5714285714285716</v>
      </c>
      <c r="CF345" s="109">
        <f t="shared" si="250"/>
        <v>2.7142857142857144</v>
      </c>
      <c r="CG345" s="109">
        <f t="shared" si="250"/>
        <v>2.7142857142857144</v>
      </c>
      <c r="CH345" s="109">
        <f t="shared" si="250"/>
        <v>2.1428571428571428</v>
      </c>
      <c r="CI345" s="109">
        <f t="shared" si="250"/>
        <v>2.7142857142857144</v>
      </c>
    </row>
    <row r="346" spans="1:87" x14ac:dyDescent="0.2">
      <c r="A346" s="33">
        <f t="shared" si="220"/>
        <v>0</v>
      </c>
      <c r="B346" s="218"/>
      <c r="C346" s="215"/>
      <c r="D346" s="224"/>
      <c r="E346" s="72">
        <f t="shared" si="174"/>
        <v>336</v>
      </c>
      <c r="F346" s="9" t="s">
        <v>1899</v>
      </c>
      <c r="G346" s="9" t="s">
        <v>219</v>
      </c>
      <c r="H346" s="9" t="s">
        <v>219</v>
      </c>
      <c r="J346" s="9" t="s">
        <v>342</v>
      </c>
      <c r="L346" s="9" t="s">
        <v>1859</v>
      </c>
      <c r="P346" s="97" t="str">
        <f t="shared" si="231"/>
        <v/>
      </c>
      <c r="Q346" s="97"/>
      <c r="R346" s="97"/>
      <c r="S346" s="97"/>
      <c r="T346" s="97"/>
      <c r="U346" s="98" t="str">
        <f t="shared" si="232"/>
        <v/>
      </c>
      <c r="V346" s="107" t="str">
        <f t="shared" si="233"/>
        <v/>
      </c>
      <c r="W346" s="107" t="str">
        <f t="shared" si="234"/>
        <v/>
      </c>
      <c r="X346" s="107" t="str">
        <f t="shared" si="235"/>
        <v/>
      </c>
      <c r="Y346" s="107" t="str">
        <f t="shared" si="236"/>
        <v/>
      </c>
      <c r="Z346" s="107" t="str">
        <f t="shared" si="237"/>
        <v/>
      </c>
      <c r="AA346" s="107" t="str">
        <f t="shared" si="238"/>
        <v/>
      </c>
      <c r="AB346" s="107" t="str">
        <f t="shared" si="239"/>
        <v/>
      </c>
      <c r="AC346" s="107" t="str">
        <f t="shared" si="240"/>
        <v/>
      </c>
      <c r="AD346" s="107" t="str">
        <f t="shared" si="241"/>
        <v/>
      </c>
      <c r="AE346" s="107" t="str">
        <f t="shared" si="242"/>
        <v/>
      </c>
      <c r="AF346" s="97" t="b">
        <f t="shared" si="25"/>
        <v>0</v>
      </c>
      <c r="AG346" s="97" t="str">
        <f t="array" ref="AG346">IF($AF346,MEDIAN(IF(G1SelectionMask="x",IF(INDEX(StdCalcsRefCalcs,$E346,0)&gt;0,INDEX(StdCalcsRefCalcs,$E346,0)),"")),"")</f>
        <v/>
      </c>
      <c r="AH346" s="97" t="str">
        <f t="array" ref="AH346">IF($AF346,QUARTILE(IF(G1SelectionMask="x",IF(INDEX(StdCalcsRefCalcs,$E346,0)&gt;0,INDEX(StdCalcsRefCalcs,$E346,0)),""),1),"")</f>
        <v/>
      </c>
      <c r="AI346" s="97" t="str">
        <f t="array" ref="AI346">IF($AF346,QUARTILE(IF(G1SelectionMask="x",IF(INDEX(StdCalcsRefCalcs,$E346,0)&gt;0,INDEX(StdCalcsRefCalcs,$E346,0)),""),3),"")</f>
        <v/>
      </c>
      <c r="AJ346" s="97" t="str">
        <f t="array" ref="AJ346">IF($AF346,MIN(IF(G1SelectionMask="x",IF(INDEX(StdCalcsRefCalcs,$E346,0)&gt;0,INDEX(StdCalcsRefCalcs,$E346,0)),"")),"")</f>
        <v/>
      </c>
      <c r="AK346" s="97" t="str">
        <f t="array" ref="AK346">IF($AF346,MAX(IF(G1SelectionMask="x",IF(INDEX(StdCalcsRefCalcs,$E346,0)&gt;0,INDEX(StdCalcsRefCalcs,$E346,0)),"")),"")</f>
        <v/>
      </c>
      <c r="AL346" s="97" t="str">
        <f t="shared" si="26"/>
        <v/>
      </c>
      <c r="AM346" s="97" t="str">
        <f t="array" ref="AM346">IF($AF346,STDEVA(IF(G1SelectionMask="x",IF(INDEX(StdCalcsRefCalcs,$E346,0)&gt;0,INDEX(StdCalcsRefCalcs,$E346,0)),"")),"")</f>
        <v/>
      </c>
      <c r="AN346" s="98" t="b">
        <f t="shared" si="221"/>
        <v>0</v>
      </c>
      <c r="AO346" s="98" t="str">
        <f t="array" ref="AO346">IF($AN346,MEDIAN(IF(G2SelectionMask="x",IF(INDEX(StdCalcsRefCalcs,$E346,0)&gt;0,INDEX(StdCalcsRefCalcs,$E346,0)),"")),"")</f>
        <v/>
      </c>
      <c r="AP346" s="98" t="str">
        <f t="array" ref="AP346">IF($AN346,QUARTILE(IF(G2SelectionMask="x",IF(INDEX(StdCalcsRefCalcs,$E346,0)&gt;0,INDEX(StdCalcsRefCalcs,$E346,0)),""),1),"")</f>
        <v/>
      </c>
      <c r="AQ346" s="98" t="str">
        <f t="array" ref="AQ346">IF($AN346,QUARTILE(IF(G2SelectionMask="x",IF(INDEX(StdCalcsRefCalcs,$E346,0)&gt;0,INDEX(StdCalcsRefCalcs,$E346,0)),""),3),"")</f>
        <v/>
      </c>
      <c r="AR346" s="98" t="str">
        <f t="array" ref="AR346">IF($AN346,MIN(IF(G2SelectionMask="x",IF(INDEX(StdCalcsRefCalcs,$E346,0)&gt;0,INDEX(StdCalcsRefCalcs,$E346,0)),"")),"")</f>
        <v/>
      </c>
      <c r="AS346" s="98" t="str">
        <f t="array" ref="AS346">IF($AN346,MAX(IF(G2SelectionMask="x",IF(INDEX(StdCalcsRefCalcs,$E346,0)&gt;0,INDEX(StdCalcsRefCalcs,$E346,0)),"")),"")</f>
        <v/>
      </c>
      <c r="AT346" s="98" t="str">
        <f t="shared" si="222"/>
        <v/>
      </c>
      <c r="AU346" s="98" t="str">
        <f t="array" ref="AU346">IF($AN346,STDEVA(IF(G2SelectionMask="x",IF(INDEX(StdCalcsRefCalcs,$E346,0)&gt;0,INDEX(StdCalcsRefCalcs,$E346,0)),"")),"")</f>
        <v/>
      </c>
      <c r="AV346" s="97" t="b">
        <f t="shared" si="223"/>
        <v>0</v>
      </c>
      <c r="AW346" s="97" t="str">
        <f t="array" ref="AW346">IF($AV346,MEDIAN(IF(G3SelectionMask="x",IF(INDEX(StdCalcsRefCalcs,$E346,0)&gt;0,INDEX(StdCalcsRefCalcs,$E346,0)),"")),"")</f>
        <v/>
      </c>
      <c r="AX346" s="97" t="str">
        <f t="array" ref="AX346">IF($AV346,QUARTILE(IF(G3SelectionMask="x",IF(INDEX(StdCalcsRefCalcs,$E346,0)&gt;0,INDEX(StdCalcsRefCalcs,$E346,0)),""),1),"")</f>
        <v/>
      </c>
      <c r="AY346" s="97" t="str">
        <f t="array" ref="AY346">IF($AV346,QUARTILE(IF(G3SelectionMask="x",IF(INDEX(StdCalcsRefCalcs,$E346,0)&gt;0,INDEX(StdCalcsRefCalcs,$E346,0)),""),3),"")</f>
        <v/>
      </c>
      <c r="AZ346" s="97" t="str">
        <f t="array" ref="AZ346">IF($AV346,MIN(IF(G3SelectionMask="x",IF(INDEX(StdCalcsRefCalcs,$E346,0)&gt;0,INDEX(StdCalcsRefCalcs,$E346,0)),"")),"")</f>
        <v/>
      </c>
      <c r="BA346" s="97" t="str">
        <f t="array" ref="BA346">IF($AV346,MAX(IF(G3SelectionMask="x",IF(INDEX(StdCalcsRefCalcs,$E346,0)&gt;0,INDEX(StdCalcsRefCalcs,$E346,0)),"")),"")</f>
        <v/>
      </c>
      <c r="BB346" s="97" t="str">
        <f t="shared" si="224"/>
        <v/>
      </c>
      <c r="BC346" s="97" t="str">
        <f t="array" ref="BC346">IF($AV346,STDEVA(IF(G3SelectionMask="x",IF(INDEX(StdCalcsRefCalcs,$E346,0)&gt;0,INDEX(StdCalcsRefCalcs,$E346,0)),"")),"")</f>
        <v/>
      </c>
      <c r="BD346" s="98" t="b">
        <f t="shared" si="225"/>
        <v>0</v>
      </c>
      <c r="BE346" s="98" t="str">
        <f t="array" ref="BE346">IF($BD346,MEDIAN(IF(G4SelectionMask="x",IF(INDEX(StdCalcsRefCalcs,$E346,0)&gt;0,INDEX(StdCalcsRefCalcs,$E346,0)),"")),"")</f>
        <v/>
      </c>
      <c r="BF346" s="98" t="str">
        <f t="array" ref="BF346">IF($BD346,QUARTILE(IF(G4SelectionMask="x",IF(INDEX(StdCalcsRefCalcs,$E346,0)&gt;0,INDEX(StdCalcsRefCalcs,$E346,0)),""),1),"")</f>
        <v/>
      </c>
      <c r="BG346" s="98" t="str">
        <f t="array" ref="BG346">IF($BD346,QUARTILE(IF(G4SelectionMask="x",IF(INDEX(StdCalcsRefCalcs,$E346,0)&gt;0,INDEX(StdCalcsRefCalcs,$E346,0)),""),3),"")</f>
        <v/>
      </c>
      <c r="BH346" s="98" t="str">
        <f t="array" ref="BH346">IF($BD346,MIN(IF(G4SelectionMask="x",IF(INDEX(StdCalcsRefCalcs,$E346,0)&gt;0,INDEX(StdCalcsRefCalcs,$E346,0)),"")),"")</f>
        <v/>
      </c>
      <c r="BI346" s="98" t="str">
        <f t="array" ref="BI346">IF($BD346,MAX(IF(G4SelectionMask="x",IF(INDEX(StdCalcsRefCalcs,$E346,0)&gt;0,INDEX(StdCalcsRefCalcs,$E346,0)),"")),"")</f>
        <v/>
      </c>
      <c r="BJ346" s="98" t="str">
        <f t="shared" si="226"/>
        <v/>
      </c>
      <c r="BK346" s="98" t="str">
        <f t="array" ref="BK346">IF($BD346,STDEVA(IF(G4SelectionMask="x",IF(INDEX(StdCalcsRefCalcs,$E346,0)&gt;0,INDEX(StdCalcsRefCalcs,$E346,0)),"")),"")</f>
        <v/>
      </c>
      <c r="BL346" s="97" t="b">
        <f t="shared" si="227"/>
        <v>0</v>
      </c>
      <c r="BM346" s="97" t="str">
        <f t="array" ref="BM346">IF($BL346,MEDIAN(IF(G5SelectionMask="x",IF(INDEX(StdCalcsRefCalcs,$E346,0)&gt;0,INDEX(StdCalcsRefCalcs,$E346,0)),"")),"")</f>
        <v/>
      </c>
      <c r="BN346" s="97" t="str">
        <f t="array" ref="BN346">IF($BL346,QUARTILE(IF(G5SelectionMask="x",IF(INDEX(StdCalcsRefCalcs,$E346,0)&gt;0,INDEX(StdCalcsRefCalcs,$E346,0)),""),1),"")</f>
        <v/>
      </c>
      <c r="BO346" s="97" t="str">
        <f t="array" ref="BO346">IF($BL346,QUARTILE(IF(G5SelectionMask="x",IF(INDEX(StdCalcsRefCalcs,$E346,0)&gt;0,INDEX(StdCalcsRefCalcs,$E346,0)),""),3),"")</f>
        <v/>
      </c>
      <c r="BP346" s="97" t="str">
        <f t="array" ref="BP346">IF($BL346,MIN(IF(G5SelectionMask="x",IF(INDEX(StdCalcsRefCalcs,$E346,0)&gt;0,INDEX(StdCalcsRefCalcs,$E346,0)),"")),"")</f>
        <v/>
      </c>
      <c r="BQ346" s="97" t="str">
        <f t="array" ref="BQ346">IF($BL346,MAX(IF(G5SelectionMask="x",IF(INDEX(StdCalcsRefCalcs,$E346,0)&gt;0,INDEX(StdCalcsRefCalcs,$E346,0)),"")),"")</f>
        <v/>
      </c>
      <c r="BR346" s="97" t="str">
        <f t="shared" si="228"/>
        <v/>
      </c>
      <c r="BS346" s="99" t="str">
        <f t="array" ref="BS346">IF($BL346,STDEVA(IF(G5SelectionMask="x",IF(INDEX(StdCalcsRefCalcs,$E346,0)&gt;0,INDEX(StdCalcsRefCalcs,$E346,0)),"")),"")</f>
        <v/>
      </c>
      <c r="BT346" s="108"/>
      <c r="BU346" s="109" t="str">
        <f t="shared" si="250"/>
        <v/>
      </c>
      <c r="BV346" s="109" t="str">
        <f t="shared" si="250"/>
        <v/>
      </c>
      <c r="BW346" s="109" t="str">
        <f t="shared" si="250"/>
        <v/>
      </c>
      <c r="BX346" s="109" t="str">
        <f t="shared" si="250"/>
        <v/>
      </c>
      <c r="BY346" s="109" t="str">
        <f t="shared" si="250"/>
        <v/>
      </c>
      <c r="BZ346" s="109" t="str">
        <f t="shared" si="250"/>
        <v/>
      </c>
      <c r="CA346" s="109" t="str">
        <f t="shared" si="250"/>
        <v/>
      </c>
      <c r="CB346" s="109" t="str">
        <f t="shared" si="250"/>
        <v/>
      </c>
      <c r="CC346" s="109" t="str">
        <f t="shared" si="250"/>
        <v/>
      </c>
      <c r="CD346" s="109" t="str">
        <f t="shared" si="250"/>
        <v/>
      </c>
      <c r="CE346" s="109" t="str">
        <f t="shared" si="250"/>
        <v/>
      </c>
      <c r="CF346" s="109" t="str">
        <f t="shared" si="250"/>
        <v/>
      </c>
      <c r="CG346" s="109" t="str">
        <f t="shared" si="250"/>
        <v/>
      </c>
      <c r="CH346" s="109" t="str">
        <f t="shared" si="250"/>
        <v/>
      </c>
      <c r="CI346" s="109" t="str">
        <f t="shared" si="250"/>
        <v/>
      </c>
    </row>
    <row r="347" spans="1:87" x14ac:dyDescent="0.2">
      <c r="A347" s="33">
        <f t="shared" si="220"/>
        <v>0</v>
      </c>
      <c r="B347" s="218"/>
      <c r="C347" s="215"/>
      <c r="D347" s="224"/>
      <c r="E347" s="72">
        <f t="shared" si="247"/>
        <v>337</v>
      </c>
      <c r="F347" s="9" t="s">
        <v>1900</v>
      </c>
      <c r="G347" s="9" t="s">
        <v>1217</v>
      </c>
      <c r="J347" s="9" t="s">
        <v>342</v>
      </c>
      <c r="L347" s="9" t="s">
        <v>1860</v>
      </c>
      <c r="P347" s="97">
        <f t="shared" si="231"/>
        <v>2.5</v>
      </c>
      <c r="Q347" s="97"/>
      <c r="R347" s="97"/>
      <c r="S347" s="97"/>
      <c r="T347" s="97"/>
      <c r="U347" s="98">
        <f t="shared" si="232"/>
        <v>2.5454545454545454</v>
      </c>
      <c r="V347" s="107">
        <f t="shared" si="233"/>
        <v>2.6363636363636362</v>
      </c>
      <c r="W347" s="107">
        <f t="shared" si="234"/>
        <v>2.4090909090909092</v>
      </c>
      <c r="X347" s="107">
        <f t="shared" si="235"/>
        <v>2.2727272727272729</v>
      </c>
      <c r="Y347" s="107">
        <f t="shared" si="236"/>
        <v>2.5</v>
      </c>
      <c r="Z347" s="107">
        <f t="shared" si="237"/>
        <v>1.9545454545454546</v>
      </c>
      <c r="AA347" s="107">
        <f t="shared" si="238"/>
        <v>2.5</v>
      </c>
      <c r="AB347" s="107">
        <f t="shared" si="239"/>
        <v>2.1818181818181817</v>
      </c>
      <c r="AC347" s="107">
        <f t="shared" si="240"/>
        <v>2.1818181818181817</v>
      </c>
      <c r="AD347" s="107">
        <f t="shared" si="241"/>
        <v>2.2272727272727271</v>
      </c>
      <c r="AE347" s="107">
        <f t="shared" si="242"/>
        <v>2.5909090909090908</v>
      </c>
      <c r="AF347" s="97" t="b">
        <f t="shared" si="25"/>
        <v>1</v>
      </c>
      <c r="AG347" s="97">
        <f t="array" ref="AG347">IF($AF347,MEDIAN(IF(G1SelectionMask="x",IF(INDEX(StdCalcsRefCalcs,$E347,0)&gt;0,INDEX(StdCalcsRefCalcs,$E347,0)),"")),"")</f>
        <v>2.4090909090909092</v>
      </c>
      <c r="AH347" s="97">
        <f t="array" ref="AH347">IF($AF347,QUARTILE(IF(G1SelectionMask="x",IF(INDEX(StdCalcsRefCalcs,$E347,0)&gt;0,INDEX(StdCalcsRefCalcs,$E347,0)),""),1),"")</f>
        <v>2.2045454545454541</v>
      </c>
      <c r="AI347" s="97">
        <f t="array" ref="AI347">IF($AF347,QUARTILE(IF(G1SelectionMask="x",IF(INDEX(StdCalcsRefCalcs,$E347,0)&gt;0,INDEX(StdCalcsRefCalcs,$E347,0)),""),3),"")</f>
        <v>2.5227272727272725</v>
      </c>
      <c r="AJ347" s="97">
        <f t="array" ref="AJ347">IF($AF347,MIN(IF(G1SelectionMask="x",IF(INDEX(StdCalcsRefCalcs,$E347,0)&gt;0,INDEX(StdCalcsRefCalcs,$E347,0)),"")),"")</f>
        <v>1.9545454545454546</v>
      </c>
      <c r="AK347" s="97">
        <f t="array" ref="AK347">IF($AF347,MAX(IF(G1SelectionMask="x",IF(INDEX(StdCalcsRefCalcs,$E347,0)&gt;0,INDEX(StdCalcsRefCalcs,$E347,0)),"")),"")</f>
        <v>2.6363636363636362</v>
      </c>
      <c r="AL347" s="97">
        <f t="shared" si="248"/>
        <v>2.3636363636363633</v>
      </c>
      <c r="AM347" s="97">
        <f t="array" ref="AM347">IF($AF347,STDEVA(IF(G1SelectionMask="x",IF(INDEX(StdCalcsRefCalcs,$E347,0)&gt;0,INDEX(StdCalcsRefCalcs,$E347,0)),"")),"")</f>
        <v>0.21416761798890449</v>
      </c>
      <c r="AN347" s="98" t="b">
        <f t="shared" si="221"/>
        <v>1</v>
      </c>
      <c r="AO347" s="98">
        <f t="array" ref="AO347">IF($AN347,MEDIAN(IF(G2SelectionMask="x",IF(INDEX(StdCalcsRefCalcs,$E347,0)&gt;0,INDEX(StdCalcsRefCalcs,$E347,0)),"")),"")</f>
        <v>2.5</v>
      </c>
      <c r="AP347" s="98">
        <f t="array" ref="AP347">IF($AN347,QUARTILE(IF(G2SelectionMask="x",IF(INDEX(StdCalcsRefCalcs,$E347,0)&gt;0,INDEX(StdCalcsRefCalcs,$E347,0)),""),1),"")</f>
        <v>2.2727272727272729</v>
      </c>
      <c r="AQ347" s="98">
        <f t="array" ref="AQ347">IF($AN347,QUARTILE(IF(G2SelectionMask="x",IF(INDEX(StdCalcsRefCalcs,$E347,0)&gt;0,INDEX(StdCalcsRefCalcs,$E347,0)),""),3),"")</f>
        <v>2.5454545454545454</v>
      </c>
      <c r="AR347" s="98">
        <f t="array" ref="AR347">IF($AN347,MIN(IF(G2SelectionMask="x",IF(INDEX(StdCalcsRefCalcs,$E347,0)&gt;0,INDEX(StdCalcsRefCalcs,$E347,0)),"")),"")</f>
        <v>2.1818181818181817</v>
      </c>
      <c r="AS347" s="98">
        <f t="array" ref="AS347">IF($AN347,MAX(IF(G2SelectionMask="x",IF(INDEX(StdCalcsRefCalcs,$E347,0)&gt;0,INDEX(StdCalcsRefCalcs,$E347,0)),"")),"")</f>
        <v>2.6363636363636362</v>
      </c>
      <c r="AT347" s="98">
        <f t="shared" si="222"/>
        <v>2.4297520661157024</v>
      </c>
      <c r="AU347" s="98">
        <f t="array" ref="AU347">IF($AN347,STDEVA(IF(G2SelectionMask="x",IF(INDEX(StdCalcsRefCalcs,$E347,0)&gt;0,INDEX(StdCalcsRefCalcs,$E347,0)),"")),"")</f>
        <v>0.16053067517120867</v>
      </c>
      <c r="AV347" s="97" t="b">
        <f t="shared" si="223"/>
        <v>0</v>
      </c>
      <c r="AW347" s="97" t="str">
        <f t="array" ref="AW347">IF($AV347,MEDIAN(IF(G3SelectionMask="x",IF(INDEX(StdCalcsRefCalcs,$E347,0)&gt;0,INDEX(StdCalcsRefCalcs,$E347,0)),"")),"")</f>
        <v/>
      </c>
      <c r="AX347" s="97" t="str">
        <f t="array" ref="AX347">IF($AV347,QUARTILE(IF(G3SelectionMask="x",IF(INDEX(StdCalcsRefCalcs,$E347,0)&gt;0,INDEX(StdCalcsRefCalcs,$E347,0)),""),1),"")</f>
        <v/>
      </c>
      <c r="AY347" s="97" t="str">
        <f t="array" ref="AY347">IF($AV347,QUARTILE(IF(G3SelectionMask="x",IF(INDEX(StdCalcsRefCalcs,$E347,0)&gt;0,INDEX(StdCalcsRefCalcs,$E347,0)),""),3),"")</f>
        <v/>
      </c>
      <c r="AZ347" s="97" t="str">
        <f t="array" ref="AZ347">IF($AV347,MIN(IF(G3SelectionMask="x",IF(INDEX(StdCalcsRefCalcs,$E347,0)&gt;0,INDEX(StdCalcsRefCalcs,$E347,0)),"")),"")</f>
        <v/>
      </c>
      <c r="BA347" s="97" t="str">
        <f t="array" ref="BA347">IF($AV347,MAX(IF(G3SelectionMask="x",IF(INDEX(StdCalcsRefCalcs,$E347,0)&gt;0,INDEX(StdCalcsRefCalcs,$E347,0)),"")),"")</f>
        <v/>
      </c>
      <c r="BB347" s="97" t="str">
        <f t="shared" si="224"/>
        <v/>
      </c>
      <c r="BC347" s="97" t="str">
        <f t="array" ref="BC347">IF($AV347,STDEVA(IF(G3SelectionMask="x",IF(INDEX(StdCalcsRefCalcs,$E347,0)&gt;0,INDEX(StdCalcsRefCalcs,$E347,0)),"")),"")</f>
        <v/>
      </c>
      <c r="BD347" s="98" t="b">
        <f t="shared" si="225"/>
        <v>0</v>
      </c>
      <c r="BE347" s="98" t="str">
        <f t="array" ref="BE347">IF($BD347,MEDIAN(IF(G4SelectionMask="x",IF(INDEX(StdCalcsRefCalcs,$E347,0)&gt;0,INDEX(StdCalcsRefCalcs,$E347,0)),"")),"")</f>
        <v/>
      </c>
      <c r="BF347" s="98" t="str">
        <f t="array" ref="BF347">IF($BD347,QUARTILE(IF(G4SelectionMask="x",IF(INDEX(StdCalcsRefCalcs,$E347,0)&gt;0,INDEX(StdCalcsRefCalcs,$E347,0)),""),1),"")</f>
        <v/>
      </c>
      <c r="BG347" s="98" t="str">
        <f t="array" ref="BG347">IF($BD347,QUARTILE(IF(G4SelectionMask="x",IF(INDEX(StdCalcsRefCalcs,$E347,0)&gt;0,INDEX(StdCalcsRefCalcs,$E347,0)),""),3),"")</f>
        <v/>
      </c>
      <c r="BH347" s="98" t="str">
        <f t="array" ref="BH347">IF($BD347,MIN(IF(G4SelectionMask="x",IF(INDEX(StdCalcsRefCalcs,$E347,0)&gt;0,INDEX(StdCalcsRefCalcs,$E347,0)),"")),"")</f>
        <v/>
      </c>
      <c r="BI347" s="98" t="str">
        <f t="array" ref="BI347">IF($BD347,MAX(IF(G4SelectionMask="x",IF(INDEX(StdCalcsRefCalcs,$E347,0)&gt;0,INDEX(StdCalcsRefCalcs,$E347,0)),"")),"")</f>
        <v/>
      </c>
      <c r="BJ347" s="98" t="str">
        <f t="shared" si="226"/>
        <v/>
      </c>
      <c r="BK347" s="98" t="str">
        <f t="array" ref="BK347">IF($BD347,STDEVA(IF(G4SelectionMask="x",IF(INDEX(StdCalcsRefCalcs,$E347,0)&gt;0,INDEX(StdCalcsRefCalcs,$E347,0)),"")),"")</f>
        <v/>
      </c>
      <c r="BL347" s="97" t="b">
        <f t="shared" si="227"/>
        <v>0</v>
      </c>
      <c r="BM347" s="97" t="str">
        <f t="array" ref="BM347">IF($BL347,MEDIAN(IF(G5SelectionMask="x",IF(INDEX(StdCalcsRefCalcs,$E347,0)&gt;0,INDEX(StdCalcsRefCalcs,$E347,0)),"")),"")</f>
        <v/>
      </c>
      <c r="BN347" s="97" t="str">
        <f t="array" ref="BN347">IF($BL347,QUARTILE(IF(G5SelectionMask="x",IF(INDEX(StdCalcsRefCalcs,$E347,0)&gt;0,INDEX(StdCalcsRefCalcs,$E347,0)),""),1),"")</f>
        <v/>
      </c>
      <c r="BO347" s="97" t="str">
        <f t="array" ref="BO347">IF($BL347,QUARTILE(IF(G5SelectionMask="x",IF(INDEX(StdCalcsRefCalcs,$E347,0)&gt;0,INDEX(StdCalcsRefCalcs,$E347,0)),""),3),"")</f>
        <v/>
      </c>
      <c r="BP347" s="97" t="str">
        <f t="array" ref="BP347">IF($BL347,MIN(IF(G5SelectionMask="x",IF(INDEX(StdCalcsRefCalcs,$E347,0)&gt;0,INDEX(StdCalcsRefCalcs,$E347,0)),"")),"")</f>
        <v/>
      </c>
      <c r="BQ347" s="97" t="str">
        <f t="array" ref="BQ347">IF($BL347,MAX(IF(G5SelectionMask="x",IF(INDEX(StdCalcsRefCalcs,$E347,0)&gt;0,INDEX(StdCalcsRefCalcs,$E347,0)),"")),"")</f>
        <v/>
      </c>
      <c r="BR347" s="97" t="str">
        <f t="shared" si="228"/>
        <v/>
      </c>
      <c r="BS347" s="99" t="str">
        <f t="array" ref="BS347">IF($BL347,STDEVA(IF(G5SelectionMask="x",IF(INDEX(StdCalcsRefCalcs,$E347,0)&gt;0,INDEX(StdCalcsRefCalcs,$E347,0)),"")),"")</f>
        <v/>
      </c>
      <c r="BT347" s="108"/>
      <c r="BU347" s="109">
        <f t="shared" ref="BU347:CI347" si="251">IFERROR(IF(COUNTIFS(RawDataTopics,$J347,RawDataSubtopics,$L347,INDEX(RawDataAllData,0,BU$9),"")&lt;=RuleofNPercent*COUNTIFS(RawDataTopics,$J347,RawDataSubtopics,$L347),AVERAGEIFS(INDEX(RawDataAllData,0,BU$9),RawDataTopics,$J347,RawDataSubtopics,$L347),""),"")</f>
        <v>2.5</v>
      </c>
      <c r="BV347" s="109">
        <f t="shared" si="251"/>
        <v>2.5454545454545454</v>
      </c>
      <c r="BW347" s="109">
        <f t="shared" si="251"/>
        <v>2.6363636363636362</v>
      </c>
      <c r="BX347" s="109">
        <f t="shared" si="251"/>
        <v>2.4090909090909092</v>
      </c>
      <c r="BY347" s="109">
        <f t="shared" si="251"/>
        <v>2.2727272727272729</v>
      </c>
      <c r="BZ347" s="109">
        <f t="shared" si="251"/>
        <v>2.5</v>
      </c>
      <c r="CA347" s="109">
        <f t="shared" si="251"/>
        <v>1.9545454545454546</v>
      </c>
      <c r="CB347" s="109">
        <f t="shared" si="251"/>
        <v>2.5</v>
      </c>
      <c r="CC347" s="109">
        <f t="shared" si="251"/>
        <v>2.1818181818181817</v>
      </c>
      <c r="CD347" s="109">
        <f t="shared" si="251"/>
        <v>2.1818181818181817</v>
      </c>
      <c r="CE347" s="109">
        <f t="shared" si="251"/>
        <v>2.2272727272727271</v>
      </c>
      <c r="CF347" s="109">
        <f t="shared" si="251"/>
        <v>2.5909090909090908</v>
      </c>
      <c r="CG347" s="109">
        <f t="shared" si="251"/>
        <v>2.4545454545454546</v>
      </c>
      <c r="CH347" s="109">
        <f t="shared" si="251"/>
        <v>2.2727272727272729</v>
      </c>
      <c r="CI347" s="109">
        <f t="shared" si="251"/>
        <v>2.5454545454545454</v>
      </c>
    </row>
    <row r="348" spans="1:87" x14ac:dyDescent="0.2">
      <c r="A348" s="33">
        <f t="shared" si="220"/>
        <v>0</v>
      </c>
      <c r="B348" s="218"/>
      <c r="C348" s="215"/>
      <c r="D348" s="224"/>
      <c r="E348" s="72">
        <f t="shared" si="174"/>
        <v>338</v>
      </c>
      <c r="F348" s="9" t="s">
        <v>1901</v>
      </c>
      <c r="G348" s="9" t="s">
        <v>1872</v>
      </c>
      <c r="H348" s="9" t="s">
        <v>1214</v>
      </c>
      <c r="J348" s="9" t="s">
        <v>342</v>
      </c>
      <c r="L348" s="9" t="s">
        <v>1860</v>
      </c>
      <c r="P348" s="97">
        <f t="shared" si="231"/>
        <v>2.7692307692307692</v>
      </c>
      <c r="Q348" s="97"/>
      <c r="R348" s="97"/>
      <c r="S348" s="97"/>
      <c r="T348" s="97"/>
      <c r="U348" s="98">
        <f t="shared" si="232"/>
        <v>3.0769230769230771</v>
      </c>
      <c r="V348" s="107">
        <f t="shared" si="233"/>
        <v>2.9230769230769229</v>
      </c>
      <c r="W348" s="107">
        <f t="shared" si="234"/>
        <v>2.6153846153846154</v>
      </c>
      <c r="X348" s="107">
        <f t="shared" si="235"/>
        <v>1.9230769230769231</v>
      </c>
      <c r="Y348" s="107">
        <f t="shared" si="236"/>
        <v>2.4615384615384617</v>
      </c>
      <c r="Z348" s="107">
        <f t="shared" si="237"/>
        <v>2.1538461538461537</v>
      </c>
      <c r="AA348" s="107">
        <f t="shared" si="238"/>
        <v>2.9230769230769229</v>
      </c>
      <c r="AB348" s="107">
        <f t="shared" si="239"/>
        <v>2.4615384615384617</v>
      </c>
      <c r="AC348" s="107">
        <f t="shared" si="240"/>
        <v>2</v>
      </c>
      <c r="AD348" s="107">
        <f t="shared" si="241"/>
        <v>2.2307692307692308</v>
      </c>
      <c r="AE348" s="107">
        <f t="shared" si="242"/>
        <v>2.6923076923076925</v>
      </c>
      <c r="AF348" s="97" t="b">
        <f>COUNTIFS(G1SelectionMask,"x",INDEX(StdCalcsRefCalcs,$E348,0),"&gt;0")&gt;=RuleofN</f>
        <v>1</v>
      </c>
      <c r="AG348" s="97">
        <f t="array" ref="AG348">IF($AF348,MEDIAN(IF(G1SelectionMask="x",IF(INDEX(StdCalcsRefCalcs,$E348,0)&gt;0,INDEX(StdCalcsRefCalcs,$E348,0)),"")),"")</f>
        <v>2.4615384615384617</v>
      </c>
      <c r="AH348" s="97">
        <f t="array" ref="AH348">IF($AF348,QUARTILE(IF(G1SelectionMask="x",IF(INDEX(StdCalcsRefCalcs,$E348,0)&gt;0,INDEX(StdCalcsRefCalcs,$E348,0)),""),1),"")</f>
        <v>2.1923076923076925</v>
      </c>
      <c r="AI348" s="97">
        <f t="array" ref="AI348">IF($AF348,QUARTILE(IF(G1SelectionMask="x",IF(INDEX(StdCalcsRefCalcs,$E348,0)&gt;0,INDEX(StdCalcsRefCalcs,$E348,0)),""),3),"")</f>
        <v>2.8076923076923075</v>
      </c>
      <c r="AJ348" s="97">
        <f t="array" ref="AJ348">IF($AF348,MIN(IF(G1SelectionMask="x",IF(INDEX(StdCalcsRefCalcs,$E348,0)&gt;0,INDEX(StdCalcsRefCalcs,$E348,0)),"")),"")</f>
        <v>1.9230769230769231</v>
      </c>
      <c r="AK348" s="97">
        <f t="array" ref="AK348">IF($AF348,MAX(IF(G1SelectionMask="x",IF(INDEX(StdCalcsRefCalcs,$E348,0)&gt;0,INDEX(StdCalcsRefCalcs,$E348,0)),"")),"")</f>
        <v>3.0769230769230771</v>
      </c>
      <c r="AL348" s="97">
        <f t="shared" si="26"/>
        <v>2.4965034965034967</v>
      </c>
      <c r="AM348" s="97">
        <f t="array" ref="AM348">IF($AF348,STDEVA(IF(G1SelectionMask="x",IF(INDEX(StdCalcsRefCalcs,$E348,0)&gt;0,INDEX(StdCalcsRefCalcs,$E348,0)),"")),"")</f>
        <v>0.38975585798382334</v>
      </c>
      <c r="AN348" s="98" t="b">
        <f t="shared" si="221"/>
        <v>1</v>
      </c>
      <c r="AO348" s="98">
        <f t="array" ref="AO348">IF($AN348,MEDIAN(IF(G2SelectionMask="x",IF(INDEX(StdCalcsRefCalcs,$E348,0)&gt;0,INDEX(StdCalcsRefCalcs,$E348,0)),"")),"")</f>
        <v>2.5384615384615383</v>
      </c>
      <c r="AP348" s="98">
        <f t="array" ref="AP348">IF($AN348,QUARTILE(IF(G2SelectionMask="x",IF(INDEX(StdCalcsRefCalcs,$E348,0)&gt;0,INDEX(StdCalcsRefCalcs,$E348,0)),""),1),"")</f>
        <v>2.3846153846153846</v>
      </c>
      <c r="AQ348" s="98">
        <f t="array" ref="AQ348">IF($AN348,QUARTILE(IF(G2SelectionMask="x",IF(INDEX(StdCalcsRefCalcs,$E348,0)&gt;0,INDEX(StdCalcsRefCalcs,$E348,0)),""),3),"")</f>
        <v>2.8076923076923075</v>
      </c>
      <c r="AR348" s="98">
        <f t="array" ref="AR348">IF($AN348,MIN(IF(G2SelectionMask="x",IF(INDEX(StdCalcsRefCalcs,$E348,0)&gt;0,INDEX(StdCalcsRefCalcs,$E348,0)),"")),"")</f>
        <v>1.9230769230769231</v>
      </c>
      <c r="AS348" s="98">
        <f t="array" ref="AS348">IF($AN348,MAX(IF(G2SelectionMask="x",IF(INDEX(StdCalcsRefCalcs,$E348,0)&gt;0,INDEX(StdCalcsRefCalcs,$E348,0)),"")),"")</f>
        <v>3.0769230769230771</v>
      </c>
      <c r="AT348" s="98">
        <f t="shared" si="222"/>
        <v>2.5664335664335667</v>
      </c>
      <c r="AU348" s="98">
        <f t="array" ref="AU348">IF($AN348,STDEVA(IF(G2SelectionMask="x",IF(INDEX(StdCalcsRefCalcs,$E348,0)&gt;0,INDEX(StdCalcsRefCalcs,$E348,0)),"")),"")</f>
        <v>0.34102651734118061</v>
      </c>
      <c r="AV348" s="97" t="b">
        <f t="shared" si="223"/>
        <v>0</v>
      </c>
      <c r="AW348" s="97" t="str">
        <f t="array" ref="AW348">IF($AV348,MEDIAN(IF(G3SelectionMask="x",IF(INDEX(StdCalcsRefCalcs,$E348,0)&gt;0,INDEX(StdCalcsRefCalcs,$E348,0)),"")),"")</f>
        <v/>
      </c>
      <c r="AX348" s="97" t="str">
        <f t="array" ref="AX348">IF($AV348,QUARTILE(IF(G3SelectionMask="x",IF(INDEX(StdCalcsRefCalcs,$E348,0)&gt;0,INDEX(StdCalcsRefCalcs,$E348,0)),""),1),"")</f>
        <v/>
      </c>
      <c r="AY348" s="97" t="str">
        <f t="array" ref="AY348">IF($AV348,QUARTILE(IF(G3SelectionMask="x",IF(INDEX(StdCalcsRefCalcs,$E348,0)&gt;0,INDEX(StdCalcsRefCalcs,$E348,0)),""),3),"")</f>
        <v/>
      </c>
      <c r="AZ348" s="97" t="str">
        <f t="array" ref="AZ348">IF($AV348,MIN(IF(G3SelectionMask="x",IF(INDEX(StdCalcsRefCalcs,$E348,0)&gt;0,INDEX(StdCalcsRefCalcs,$E348,0)),"")),"")</f>
        <v/>
      </c>
      <c r="BA348" s="97" t="str">
        <f t="array" ref="BA348">IF($AV348,MAX(IF(G3SelectionMask="x",IF(INDEX(StdCalcsRefCalcs,$E348,0)&gt;0,INDEX(StdCalcsRefCalcs,$E348,0)),"")),"")</f>
        <v/>
      </c>
      <c r="BB348" s="97" t="str">
        <f t="shared" si="224"/>
        <v/>
      </c>
      <c r="BC348" s="97" t="str">
        <f t="array" ref="BC348">IF($AV348,STDEVA(IF(G3SelectionMask="x",IF(INDEX(StdCalcsRefCalcs,$E348,0)&gt;0,INDEX(StdCalcsRefCalcs,$E348,0)),"")),"")</f>
        <v/>
      </c>
      <c r="BD348" s="98" t="b">
        <f t="shared" si="225"/>
        <v>0</v>
      </c>
      <c r="BE348" s="98" t="str">
        <f t="array" ref="BE348">IF($BD348,MEDIAN(IF(G4SelectionMask="x",IF(INDEX(StdCalcsRefCalcs,$E348,0)&gt;0,INDEX(StdCalcsRefCalcs,$E348,0)),"")),"")</f>
        <v/>
      </c>
      <c r="BF348" s="98" t="str">
        <f t="array" ref="BF348">IF($BD348,QUARTILE(IF(G4SelectionMask="x",IF(INDEX(StdCalcsRefCalcs,$E348,0)&gt;0,INDEX(StdCalcsRefCalcs,$E348,0)),""),1),"")</f>
        <v/>
      </c>
      <c r="BG348" s="98" t="str">
        <f t="array" ref="BG348">IF($BD348,QUARTILE(IF(G4SelectionMask="x",IF(INDEX(StdCalcsRefCalcs,$E348,0)&gt;0,INDEX(StdCalcsRefCalcs,$E348,0)),""),3),"")</f>
        <v/>
      </c>
      <c r="BH348" s="98" t="str">
        <f t="array" ref="BH348">IF($BD348,MIN(IF(G4SelectionMask="x",IF(INDEX(StdCalcsRefCalcs,$E348,0)&gt;0,INDEX(StdCalcsRefCalcs,$E348,0)),"")),"")</f>
        <v/>
      </c>
      <c r="BI348" s="98" t="str">
        <f t="array" ref="BI348">IF($BD348,MAX(IF(G4SelectionMask="x",IF(INDEX(StdCalcsRefCalcs,$E348,0)&gt;0,INDEX(StdCalcsRefCalcs,$E348,0)),"")),"")</f>
        <v/>
      </c>
      <c r="BJ348" s="98" t="str">
        <f t="shared" si="226"/>
        <v/>
      </c>
      <c r="BK348" s="98" t="str">
        <f t="array" ref="BK348">IF($BD348,STDEVA(IF(G4SelectionMask="x",IF(INDEX(StdCalcsRefCalcs,$E348,0)&gt;0,INDEX(StdCalcsRefCalcs,$E348,0)),"")),"")</f>
        <v/>
      </c>
      <c r="BL348" s="97" t="b">
        <f t="shared" si="227"/>
        <v>0</v>
      </c>
      <c r="BM348" s="97" t="str">
        <f t="array" ref="BM348">IF($BL348,MEDIAN(IF(G5SelectionMask="x",IF(INDEX(StdCalcsRefCalcs,$E348,0)&gt;0,INDEX(StdCalcsRefCalcs,$E348,0)),"")),"")</f>
        <v/>
      </c>
      <c r="BN348" s="97" t="str">
        <f t="array" ref="BN348">IF($BL348,QUARTILE(IF(G5SelectionMask="x",IF(INDEX(StdCalcsRefCalcs,$E348,0)&gt;0,INDEX(StdCalcsRefCalcs,$E348,0)),""),1),"")</f>
        <v/>
      </c>
      <c r="BO348" s="97" t="str">
        <f t="array" ref="BO348">IF($BL348,QUARTILE(IF(G5SelectionMask="x",IF(INDEX(StdCalcsRefCalcs,$E348,0)&gt;0,INDEX(StdCalcsRefCalcs,$E348,0)),""),3),"")</f>
        <v/>
      </c>
      <c r="BP348" s="97" t="str">
        <f t="array" ref="BP348">IF($BL348,MIN(IF(G5SelectionMask="x",IF(INDEX(StdCalcsRefCalcs,$E348,0)&gt;0,INDEX(StdCalcsRefCalcs,$E348,0)),"")),"")</f>
        <v/>
      </c>
      <c r="BQ348" s="97" t="str">
        <f t="array" ref="BQ348">IF($BL348,MAX(IF(G5SelectionMask="x",IF(INDEX(StdCalcsRefCalcs,$E348,0)&gt;0,INDEX(StdCalcsRefCalcs,$E348,0)),"")),"")</f>
        <v/>
      </c>
      <c r="BR348" s="97" t="str">
        <f t="shared" si="228"/>
        <v/>
      </c>
      <c r="BS348" s="99" t="str">
        <f t="array" ref="BS348">IF($BL348,STDEVA(IF(G5SelectionMask="x",IF(INDEX(StdCalcsRefCalcs,$E348,0)&gt;0,INDEX(StdCalcsRefCalcs,$E348,0)),"")),"")</f>
        <v/>
      </c>
      <c r="BT348" s="108"/>
      <c r="BU348" s="109">
        <f t="shared" ref="BU348:CI351" si="252">IFERROR(IF(COUNTIFS(RawDataAreas,$H348,RawDataTopics,$J348,RawDataSubtopics,$L348,INDEX(RawDataAllData,0,BU$9),"")&lt;=RuleofNPercent*COUNTIFS(RawDataAreas,$H348,RawDataTopics,$J348,RawDataSubtopics,$L348),AVERAGEIFS(INDEX(RawDataAllData,0,BU$9),RawDataAreas,$H348,RawDataTopics,$J348,RawDataSubtopics,$L348),""),"")</f>
        <v>2.7692307692307692</v>
      </c>
      <c r="BV348" s="109">
        <f t="shared" si="252"/>
        <v>3.0769230769230771</v>
      </c>
      <c r="BW348" s="109">
        <f t="shared" si="252"/>
        <v>2.9230769230769229</v>
      </c>
      <c r="BX348" s="109">
        <f t="shared" si="252"/>
        <v>2.6153846153846154</v>
      </c>
      <c r="BY348" s="109">
        <f t="shared" si="252"/>
        <v>1.9230769230769231</v>
      </c>
      <c r="BZ348" s="109">
        <f t="shared" si="252"/>
        <v>2.4615384615384617</v>
      </c>
      <c r="CA348" s="109">
        <f t="shared" si="252"/>
        <v>2.1538461538461537</v>
      </c>
      <c r="CB348" s="109">
        <f t="shared" si="252"/>
        <v>2.9230769230769229</v>
      </c>
      <c r="CC348" s="109">
        <f t="shared" si="252"/>
        <v>2.4615384615384617</v>
      </c>
      <c r="CD348" s="109">
        <f t="shared" si="252"/>
        <v>2</v>
      </c>
      <c r="CE348" s="109">
        <f t="shared" si="252"/>
        <v>2.2307692307692308</v>
      </c>
      <c r="CF348" s="109">
        <f t="shared" si="252"/>
        <v>2.6923076923076925</v>
      </c>
      <c r="CG348" s="109">
        <f t="shared" si="252"/>
        <v>2.6923076923076925</v>
      </c>
      <c r="CH348" s="109">
        <f t="shared" si="252"/>
        <v>2.5384615384615383</v>
      </c>
      <c r="CI348" s="109">
        <f t="shared" si="252"/>
        <v>2.3076923076923075</v>
      </c>
    </row>
    <row r="349" spans="1:87" x14ac:dyDescent="0.2">
      <c r="A349" s="33">
        <f t="shared" si="220"/>
        <v>0</v>
      </c>
      <c r="B349" s="218"/>
      <c r="C349" s="215"/>
      <c r="D349" s="224"/>
      <c r="E349" s="72">
        <f t="shared" si="174"/>
        <v>339</v>
      </c>
      <c r="F349" s="9" t="s">
        <v>1902</v>
      </c>
      <c r="G349" s="9" t="s">
        <v>1873</v>
      </c>
      <c r="H349" s="9" t="s">
        <v>1213</v>
      </c>
      <c r="J349" s="9" t="s">
        <v>342</v>
      </c>
      <c r="L349" s="9" t="s">
        <v>1860</v>
      </c>
      <c r="P349" s="97" t="str">
        <f t="shared" si="231"/>
        <v/>
      </c>
      <c r="Q349" s="97"/>
      <c r="R349" s="97"/>
      <c r="S349" s="97"/>
      <c r="T349" s="97"/>
      <c r="U349" s="98" t="str">
        <f t="shared" si="232"/>
        <v/>
      </c>
      <c r="V349" s="107" t="str">
        <f t="shared" si="233"/>
        <v/>
      </c>
      <c r="W349" s="107" t="str">
        <f t="shared" si="234"/>
        <v/>
      </c>
      <c r="X349" s="107" t="str">
        <f t="shared" si="235"/>
        <v/>
      </c>
      <c r="Y349" s="107" t="str">
        <f t="shared" si="236"/>
        <v/>
      </c>
      <c r="Z349" s="107" t="str">
        <f t="shared" si="237"/>
        <v/>
      </c>
      <c r="AA349" s="107" t="str">
        <f t="shared" si="238"/>
        <v/>
      </c>
      <c r="AB349" s="107" t="str">
        <f t="shared" si="239"/>
        <v/>
      </c>
      <c r="AC349" s="107" t="str">
        <f t="shared" si="240"/>
        <v/>
      </c>
      <c r="AD349" s="107" t="str">
        <f t="shared" si="241"/>
        <v/>
      </c>
      <c r="AE349" s="107" t="str">
        <f t="shared" si="242"/>
        <v/>
      </c>
      <c r="AF349" s="97" t="b">
        <f t="shared" si="25"/>
        <v>0</v>
      </c>
      <c r="AG349" s="97" t="str">
        <f t="array" ref="AG349">IF($AF349,MEDIAN(IF(G1SelectionMask="x",IF(INDEX(StdCalcsRefCalcs,$E349,0)&gt;0,INDEX(StdCalcsRefCalcs,$E349,0)),"")),"")</f>
        <v/>
      </c>
      <c r="AH349" s="97" t="str">
        <f t="array" ref="AH349">IF($AF349,QUARTILE(IF(G1SelectionMask="x",IF(INDEX(StdCalcsRefCalcs,$E349,0)&gt;0,INDEX(StdCalcsRefCalcs,$E349,0)),""),1),"")</f>
        <v/>
      </c>
      <c r="AI349" s="97" t="str">
        <f t="array" ref="AI349">IF($AF349,QUARTILE(IF(G1SelectionMask="x",IF(INDEX(StdCalcsRefCalcs,$E349,0)&gt;0,INDEX(StdCalcsRefCalcs,$E349,0)),""),3),"")</f>
        <v/>
      </c>
      <c r="AJ349" s="97" t="str">
        <f t="array" ref="AJ349">IF($AF349,MIN(IF(G1SelectionMask="x",IF(INDEX(StdCalcsRefCalcs,$E349,0)&gt;0,INDEX(StdCalcsRefCalcs,$E349,0)),"")),"")</f>
        <v/>
      </c>
      <c r="AK349" s="97" t="str">
        <f t="array" ref="AK349">IF($AF349,MAX(IF(G1SelectionMask="x",IF(INDEX(StdCalcsRefCalcs,$E349,0)&gt;0,INDEX(StdCalcsRefCalcs,$E349,0)),"")),"")</f>
        <v/>
      </c>
      <c r="AL349" s="97" t="str">
        <f t="shared" si="26"/>
        <v/>
      </c>
      <c r="AM349" s="97" t="str">
        <f t="array" ref="AM349">IF($AF349,STDEVA(IF(G1SelectionMask="x",IF(INDEX(StdCalcsRefCalcs,$E349,0)&gt;0,INDEX(StdCalcsRefCalcs,$E349,0)),"")),"")</f>
        <v/>
      </c>
      <c r="AN349" s="98" t="b">
        <f t="shared" si="221"/>
        <v>0</v>
      </c>
      <c r="AO349" s="98" t="str">
        <f t="array" ref="AO349">IF($AN349,MEDIAN(IF(G2SelectionMask="x",IF(INDEX(StdCalcsRefCalcs,$E349,0)&gt;0,INDEX(StdCalcsRefCalcs,$E349,0)),"")),"")</f>
        <v/>
      </c>
      <c r="AP349" s="98" t="str">
        <f t="array" ref="AP349">IF($AN349,QUARTILE(IF(G2SelectionMask="x",IF(INDEX(StdCalcsRefCalcs,$E349,0)&gt;0,INDEX(StdCalcsRefCalcs,$E349,0)),""),1),"")</f>
        <v/>
      </c>
      <c r="AQ349" s="98" t="str">
        <f t="array" ref="AQ349">IF($AN349,QUARTILE(IF(G2SelectionMask="x",IF(INDEX(StdCalcsRefCalcs,$E349,0)&gt;0,INDEX(StdCalcsRefCalcs,$E349,0)),""),3),"")</f>
        <v/>
      </c>
      <c r="AR349" s="98" t="str">
        <f t="array" ref="AR349">IF($AN349,MIN(IF(G2SelectionMask="x",IF(INDEX(StdCalcsRefCalcs,$E349,0)&gt;0,INDEX(StdCalcsRefCalcs,$E349,0)),"")),"")</f>
        <v/>
      </c>
      <c r="AS349" s="98" t="str">
        <f t="array" ref="AS349">IF($AN349,MAX(IF(G2SelectionMask="x",IF(INDEX(StdCalcsRefCalcs,$E349,0)&gt;0,INDEX(StdCalcsRefCalcs,$E349,0)),"")),"")</f>
        <v/>
      </c>
      <c r="AT349" s="98" t="str">
        <f t="shared" si="222"/>
        <v/>
      </c>
      <c r="AU349" s="98" t="str">
        <f t="array" ref="AU349">IF($AN349,STDEVA(IF(G2SelectionMask="x",IF(INDEX(StdCalcsRefCalcs,$E349,0)&gt;0,INDEX(StdCalcsRefCalcs,$E349,0)),"")),"")</f>
        <v/>
      </c>
      <c r="AV349" s="97" t="b">
        <f t="shared" si="223"/>
        <v>0</v>
      </c>
      <c r="AW349" s="97" t="str">
        <f t="array" ref="AW349">IF($AV349,MEDIAN(IF(G3SelectionMask="x",IF(INDEX(StdCalcsRefCalcs,$E349,0)&gt;0,INDEX(StdCalcsRefCalcs,$E349,0)),"")),"")</f>
        <v/>
      </c>
      <c r="AX349" s="97" t="str">
        <f t="array" ref="AX349">IF($AV349,QUARTILE(IF(G3SelectionMask="x",IF(INDEX(StdCalcsRefCalcs,$E349,0)&gt;0,INDEX(StdCalcsRefCalcs,$E349,0)),""),1),"")</f>
        <v/>
      </c>
      <c r="AY349" s="97" t="str">
        <f t="array" ref="AY349">IF($AV349,QUARTILE(IF(G3SelectionMask="x",IF(INDEX(StdCalcsRefCalcs,$E349,0)&gt;0,INDEX(StdCalcsRefCalcs,$E349,0)),""),3),"")</f>
        <v/>
      </c>
      <c r="AZ349" s="97" t="str">
        <f t="array" ref="AZ349">IF($AV349,MIN(IF(G3SelectionMask="x",IF(INDEX(StdCalcsRefCalcs,$E349,0)&gt;0,INDEX(StdCalcsRefCalcs,$E349,0)),"")),"")</f>
        <v/>
      </c>
      <c r="BA349" s="97" t="str">
        <f t="array" ref="BA349">IF($AV349,MAX(IF(G3SelectionMask="x",IF(INDEX(StdCalcsRefCalcs,$E349,0)&gt;0,INDEX(StdCalcsRefCalcs,$E349,0)),"")),"")</f>
        <v/>
      </c>
      <c r="BB349" s="97" t="str">
        <f t="shared" si="224"/>
        <v/>
      </c>
      <c r="BC349" s="97" t="str">
        <f t="array" ref="BC349">IF($AV349,STDEVA(IF(G3SelectionMask="x",IF(INDEX(StdCalcsRefCalcs,$E349,0)&gt;0,INDEX(StdCalcsRefCalcs,$E349,0)),"")),"")</f>
        <v/>
      </c>
      <c r="BD349" s="98" t="b">
        <f t="shared" si="225"/>
        <v>0</v>
      </c>
      <c r="BE349" s="98" t="str">
        <f t="array" ref="BE349">IF($BD349,MEDIAN(IF(G4SelectionMask="x",IF(INDEX(StdCalcsRefCalcs,$E349,0)&gt;0,INDEX(StdCalcsRefCalcs,$E349,0)),"")),"")</f>
        <v/>
      </c>
      <c r="BF349" s="98" t="str">
        <f t="array" ref="BF349">IF($BD349,QUARTILE(IF(G4SelectionMask="x",IF(INDEX(StdCalcsRefCalcs,$E349,0)&gt;0,INDEX(StdCalcsRefCalcs,$E349,0)),""),1),"")</f>
        <v/>
      </c>
      <c r="BG349" s="98" t="str">
        <f t="array" ref="BG349">IF($BD349,QUARTILE(IF(G4SelectionMask="x",IF(INDEX(StdCalcsRefCalcs,$E349,0)&gt;0,INDEX(StdCalcsRefCalcs,$E349,0)),""),3),"")</f>
        <v/>
      </c>
      <c r="BH349" s="98" t="str">
        <f t="array" ref="BH349">IF($BD349,MIN(IF(G4SelectionMask="x",IF(INDEX(StdCalcsRefCalcs,$E349,0)&gt;0,INDEX(StdCalcsRefCalcs,$E349,0)),"")),"")</f>
        <v/>
      </c>
      <c r="BI349" s="98" t="str">
        <f t="array" ref="BI349">IF($BD349,MAX(IF(G4SelectionMask="x",IF(INDEX(StdCalcsRefCalcs,$E349,0)&gt;0,INDEX(StdCalcsRefCalcs,$E349,0)),"")),"")</f>
        <v/>
      </c>
      <c r="BJ349" s="98" t="str">
        <f t="shared" si="226"/>
        <v/>
      </c>
      <c r="BK349" s="98" t="str">
        <f t="array" ref="BK349">IF($BD349,STDEVA(IF(G4SelectionMask="x",IF(INDEX(StdCalcsRefCalcs,$E349,0)&gt;0,INDEX(StdCalcsRefCalcs,$E349,0)),"")),"")</f>
        <v/>
      </c>
      <c r="BL349" s="97" t="b">
        <f t="shared" si="227"/>
        <v>0</v>
      </c>
      <c r="BM349" s="97" t="str">
        <f t="array" ref="BM349">IF($BL349,MEDIAN(IF(G5SelectionMask="x",IF(INDEX(StdCalcsRefCalcs,$E349,0)&gt;0,INDEX(StdCalcsRefCalcs,$E349,0)),"")),"")</f>
        <v/>
      </c>
      <c r="BN349" s="97" t="str">
        <f t="array" ref="BN349">IF($BL349,QUARTILE(IF(G5SelectionMask="x",IF(INDEX(StdCalcsRefCalcs,$E349,0)&gt;0,INDEX(StdCalcsRefCalcs,$E349,0)),""),1),"")</f>
        <v/>
      </c>
      <c r="BO349" s="97" t="str">
        <f t="array" ref="BO349">IF($BL349,QUARTILE(IF(G5SelectionMask="x",IF(INDEX(StdCalcsRefCalcs,$E349,0)&gt;0,INDEX(StdCalcsRefCalcs,$E349,0)),""),3),"")</f>
        <v/>
      </c>
      <c r="BP349" s="97" t="str">
        <f t="array" ref="BP349">IF($BL349,MIN(IF(G5SelectionMask="x",IF(INDEX(StdCalcsRefCalcs,$E349,0)&gt;0,INDEX(StdCalcsRefCalcs,$E349,0)),"")),"")</f>
        <v/>
      </c>
      <c r="BQ349" s="97" t="str">
        <f t="array" ref="BQ349">IF($BL349,MAX(IF(G5SelectionMask="x",IF(INDEX(StdCalcsRefCalcs,$E349,0)&gt;0,INDEX(StdCalcsRefCalcs,$E349,0)),"")),"")</f>
        <v/>
      </c>
      <c r="BR349" s="97" t="str">
        <f t="shared" si="228"/>
        <v/>
      </c>
      <c r="BS349" s="99" t="str">
        <f t="array" ref="BS349">IF($BL349,STDEVA(IF(G5SelectionMask="x",IF(INDEX(StdCalcsRefCalcs,$E349,0)&gt;0,INDEX(StdCalcsRefCalcs,$E349,0)),"")),"")</f>
        <v/>
      </c>
      <c r="BT349" s="108"/>
      <c r="BU349" s="109" t="str">
        <f t="shared" si="252"/>
        <v/>
      </c>
      <c r="BV349" s="109" t="str">
        <f t="shared" si="252"/>
        <v/>
      </c>
      <c r="BW349" s="109" t="str">
        <f t="shared" si="252"/>
        <v/>
      </c>
      <c r="BX349" s="109" t="str">
        <f t="shared" si="252"/>
        <v/>
      </c>
      <c r="BY349" s="109" t="str">
        <f t="shared" si="252"/>
        <v/>
      </c>
      <c r="BZ349" s="109" t="str">
        <f t="shared" si="252"/>
        <v/>
      </c>
      <c r="CA349" s="109" t="str">
        <f t="shared" si="252"/>
        <v/>
      </c>
      <c r="CB349" s="109" t="str">
        <f t="shared" si="252"/>
        <v/>
      </c>
      <c r="CC349" s="109" t="str">
        <f t="shared" si="252"/>
        <v/>
      </c>
      <c r="CD349" s="109" t="str">
        <f t="shared" si="252"/>
        <v/>
      </c>
      <c r="CE349" s="109" t="str">
        <f t="shared" si="252"/>
        <v/>
      </c>
      <c r="CF349" s="109" t="str">
        <f t="shared" si="252"/>
        <v/>
      </c>
      <c r="CG349" s="109" t="str">
        <f t="shared" si="252"/>
        <v/>
      </c>
      <c r="CH349" s="109" t="str">
        <f t="shared" si="252"/>
        <v/>
      </c>
      <c r="CI349" s="109" t="str">
        <f t="shared" si="252"/>
        <v/>
      </c>
    </row>
    <row r="350" spans="1:87" x14ac:dyDescent="0.2">
      <c r="A350" s="33">
        <f t="shared" si="220"/>
        <v>0</v>
      </c>
      <c r="B350" s="218"/>
      <c r="C350" s="215"/>
      <c r="D350" s="224"/>
      <c r="E350" s="72">
        <f t="shared" si="174"/>
        <v>340</v>
      </c>
      <c r="F350" s="9" t="s">
        <v>1903</v>
      </c>
      <c r="G350" s="9" t="s">
        <v>1874</v>
      </c>
      <c r="H350" s="9" t="s">
        <v>1212</v>
      </c>
      <c r="J350" s="9" t="s">
        <v>342</v>
      </c>
      <c r="L350" s="9" t="s">
        <v>1860</v>
      </c>
      <c r="P350" s="97">
        <f t="shared" si="231"/>
        <v>2.2000000000000002</v>
      </c>
      <c r="Q350" s="97"/>
      <c r="R350" s="97"/>
      <c r="S350" s="97"/>
      <c r="T350" s="97"/>
      <c r="U350" s="98">
        <f t="shared" si="232"/>
        <v>1.2</v>
      </c>
      <c r="V350" s="107">
        <f t="shared" si="233"/>
        <v>2.4</v>
      </c>
      <c r="W350" s="107">
        <f t="shared" si="234"/>
        <v>2</v>
      </c>
      <c r="X350" s="107">
        <f t="shared" si="235"/>
        <v>2.2000000000000002</v>
      </c>
      <c r="Y350" s="107">
        <f t="shared" si="236"/>
        <v>2.2000000000000002</v>
      </c>
      <c r="Z350" s="107">
        <f t="shared" si="237"/>
        <v>1.6</v>
      </c>
      <c r="AA350" s="107">
        <f t="shared" si="238"/>
        <v>1.6</v>
      </c>
      <c r="AB350" s="107">
        <f t="shared" si="239"/>
        <v>1.8</v>
      </c>
      <c r="AC350" s="107">
        <f t="shared" si="240"/>
        <v>2.4</v>
      </c>
      <c r="AD350" s="107">
        <f t="shared" si="241"/>
        <v>1.8</v>
      </c>
      <c r="AE350" s="107">
        <f t="shared" si="242"/>
        <v>2</v>
      </c>
      <c r="AF350" s="97" t="b">
        <f t="shared" si="25"/>
        <v>1</v>
      </c>
      <c r="AG350" s="97">
        <f t="array" ref="AG350">IF($AF350,MEDIAN(IF(G1SelectionMask="x",IF(INDEX(StdCalcsRefCalcs,$E350,0)&gt;0,INDEX(StdCalcsRefCalcs,$E350,0)),"")),"")</f>
        <v>2</v>
      </c>
      <c r="AH350" s="97">
        <f t="array" ref="AH350">IF($AF350,QUARTILE(IF(G1SelectionMask="x",IF(INDEX(StdCalcsRefCalcs,$E350,0)&gt;0,INDEX(StdCalcsRefCalcs,$E350,0)),""),1),"")</f>
        <v>1.7000000000000002</v>
      </c>
      <c r="AI350" s="97">
        <f t="array" ref="AI350">IF($AF350,QUARTILE(IF(G1SelectionMask="x",IF(INDEX(StdCalcsRefCalcs,$E350,0)&gt;0,INDEX(StdCalcsRefCalcs,$E350,0)),""),3),"")</f>
        <v>2.2000000000000002</v>
      </c>
      <c r="AJ350" s="97">
        <f t="array" ref="AJ350">IF($AF350,MIN(IF(G1SelectionMask="x",IF(INDEX(StdCalcsRefCalcs,$E350,0)&gt;0,INDEX(StdCalcsRefCalcs,$E350,0)),"")),"")</f>
        <v>1.2</v>
      </c>
      <c r="AK350" s="97">
        <f t="array" ref="AK350">IF($AF350,MAX(IF(G1SelectionMask="x",IF(INDEX(StdCalcsRefCalcs,$E350,0)&gt;0,INDEX(StdCalcsRefCalcs,$E350,0)),"")),"")</f>
        <v>2.4</v>
      </c>
      <c r="AL350" s="97">
        <f t="shared" si="26"/>
        <v>1.9272727272727272</v>
      </c>
      <c r="AM350" s="97">
        <f t="array" ref="AM350">IF($AF350,STDEVA(IF(G1SelectionMask="x",IF(INDEX(StdCalcsRefCalcs,$E350,0)&gt;0,INDEX(StdCalcsRefCalcs,$E350,0)),"")),"")</f>
        <v>0.37172815091383415</v>
      </c>
      <c r="AN350" s="98" t="b">
        <f t="shared" si="221"/>
        <v>1</v>
      </c>
      <c r="AO350" s="98">
        <f t="array" ref="AO350">IF($AN350,MEDIAN(IF(G2SelectionMask="x",IF(INDEX(StdCalcsRefCalcs,$E350,0)&gt;0,INDEX(StdCalcsRefCalcs,$E350,0)),"")),"")</f>
        <v>2</v>
      </c>
      <c r="AP350" s="98">
        <f t="array" ref="AP350">IF($AN350,QUARTILE(IF(G2SelectionMask="x",IF(INDEX(StdCalcsRefCalcs,$E350,0)&gt;0,INDEX(StdCalcsRefCalcs,$E350,0)),""),1),"")</f>
        <v>1.7000000000000002</v>
      </c>
      <c r="AQ350" s="98">
        <f t="array" ref="AQ350">IF($AN350,QUARTILE(IF(G2SelectionMask="x",IF(INDEX(StdCalcsRefCalcs,$E350,0)&gt;0,INDEX(StdCalcsRefCalcs,$E350,0)),""),3),"")</f>
        <v>2.2000000000000002</v>
      </c>
      <c r="AR350" s="98">
        <f t="array" ref="AR350">IF($AN350,MIN(IF(G2SelectionMask="x",IF(INDEX(StdCalcsRefCalcs,$E350,0)&gt;0,INDEX(StdCalcsRefCalcs,$E350,0)),"")),"")</f>
        <v>1.2</v>
      </c>
      <c r="AS350" s="98">
        <f t="array" ref="AS350">IF($AN350,MAX(IF(G2SelectionMask="x",IF(INDEX(StdCalcsRefCalcs,$E350,0)&gt;0,INDEX(StdCalcsRefCalcs,$E350,0)),"")),"")</f>
        <v>2.6</v>
      </c>
      <c r="AT350" s="98">
        <f t="shared" si="222"/>
        <v>1.9636363636363641</v>
      </c>
      <c r="AU350" s="98">
        <f t="array" ref="AU350">IF($AN350,STDEVA(IF(G2SelectionMask="x",IF(INDEX(StdCalcsRefCalcs,$E350,0)&gt;0,INDEX(StdCalcsRefCalcs,$E350,0)),"")),"")</f>
        <v>0.40809980953861397</v>
      </c>
      <c r="AV350" s="97" t="b">
        <f t="shared" si="223"/>
        <v>0</v>
      </c>
      <c r="AW350" s="97" t="str">
        <f t="array" ref="AW350">IF($AV350,MEDIAN(IF(G3SelectionMask="x",IF(INDEX(StdCalcsRefCalcs,$E350,0)&gt;0,INDEX(StdCalcsRefCalcs,$E350,0)),"")),"")</f>
        <v/>
      </c>
      <c r="AX350" s="97" t="str">
        <f t="array" ref="AX350">IF($AV350,QUARTILE(IF(G3SelectionMask="x",IF(INDEX(StdCalcsRefCalcs,$E350,0)&gt;0,INDEX(StdCalcsRefCalcs,$E350,0)),""),1),"")</f>
        <v/>
      </c>
      <c r="AY350" s="97" t="str">
        <f t="array" ref="AY350">IF($AV350,QUARTILE(IF(G3SelectionMask="x",IF(INDEX(StdCalcsRefCalcs,$E350,0)&gt;0,INDEX(StdCalcsRefCalcs,$E350,0)),""),3),"")</f>
        <v/>
      </c>
      <c r="AZ350" s="97" t="str">
        <f t="array" ref="AZ350">IF($AV350,MIN(IF(G3SelectionMask="x",IF(INDEX(StdCalcsRefCalcs,$E350,0)&gt;0,INDEX(StdCalcsRefCalcs,$E350,0)),"")),"")</f>
        <v/>
      </c>
      <c r="BA350" s="97" t="str">
        <f t="array" ref="BA350">IF($AV350,MAX(IF(G3SelectionMask="x",IF(INDEX(StdCalcsRefCalcs,$E350,0)&gt;0,INDEX(StdCalcsRefCalcs,$E350,0)),"")),"")</f>
        <v/>
      </c>
      <c r="BB350" s="97" t="str">
        <f t="shared" si="224"/>
        <v/>
      </c>
      <c r="BC350" s="97" t="str">
        <f t="array" ref="BC350">IF($AV350,STDEVA(IF(G3SelectionMask="x",IF(INDEX(StdCalcsRefCalcs,$E350,0)&gt;0,INDEX(StdCalcsRefCalcs,$E350,0)),"")),"")</f>
        <v/>
      </c>
      <c r="BD350" s="98" t="b">
        <f t="shared" si="225"/>
        <v>0</v>
      </c>
      <c r="BE350" s="98" t="str">
        <f t="array" ref="BE350">IF($BD350,MEDIAN(IF(G4SelectionMask="x",IF(INDEX(StdCalcsRefCalcs,$E350,0)&gt;0,INDEX(StdCalcsRefCalcs,$E350,0)),"")),"")</f>
        <v/>
      </c>
      <c r="BF350" s="98" t="str">
        <f t="array" ref="BF350">IF($BD350,QUARTILE(IF(G4SelectionMask="x",IF(INDEX(StdCalcsRefCalcs,$E350,0)&gt;0,INDEX(StdCalcsRefCalcs,$E350,0)),""),1),"")</f>
        <v/>
      </c>
      <c r="BG350" s="98" t="str">
        <f t="array" ref="BG350">IF($BD350,QUARTILE(IF(G4SelectionMask="x",IF(INDEX(StdCalcsRefCalcs,$E350,0)&gt;0,INDEX(StdCalcsRefCalcs,$E350,0)),""),3),"")</f>
        <v/>
      </c>
      <c r="BH350" s="98" t="str">
        <f t="array" ref="BH350">IF($BD350,MIN(IF(G4SelectionMask="x",IF(INDEX(StdCalcsRefCalcs,$E350,0)&gt;0,INDEX(StdCalcsRefCalcs,$E350,0)),"")),"")</f>
        <v/>
      </c>
      <c r="BI350" s="98" t="str">
        <f t="array" ref="BI350">IF($BD350,MAX(IF(G4SelectionMask="x",IF(INDEX(StdCalcsRefCalcs,$E350,0)&gt;0,INDEX(StdCalcsRefCalcs,$E350,0)),"")),"")</f>
        <v/>
      </c>
      <c r="BJ350" s="98" t="str">
        <f t="shared" si="226"/>
        <v/>
      </c>
      <c r="BK350" s="98" t="str">
        <f t="array" ref="BK350">IF($BD350,STDEVA(IF(G4SelectionMask="x",IF(INDEX(StdCalcsRefCalcs,$E350,0)&gt;0,INDEX(StdCalcsRefCalcs,$E350,0)),"")),"")</f>
        <v/>
      </c>
      <c r="BL350" s="97" t="b">
        <f t="shared" si="227"/>
        <v>0</v>
      </c>
      <c r="BM350" s="97" t="str">
        <f t="array" ref="BM350">IF($BL350,MEDIAN(IF(G5SelectionMask="x",IF(INDEX(StdCalcsRefCalcs,$E350,0)&gt;0,INDEX(StdCalcsRefCalcs,$E350,0)),"")),"")</f>
        <v/>
      </c>
      <c r="BN350" s="97" t="str">
        <f t="array" ref="BN350">IF($BL350,QUARTILE(IF(G5SelectionMask="x",IF(INDEX(StdCalcsRefCalcs,$E350,0)&gt;0,INDEX(StdCalcsRefCalcs,$E350,0)),""),1),"")</f>
        <v/>
      </c>
      <c r="BO350" s="97" t="str">
        <f t="array" ref="BO350">IF($BL350,QUARTILE(IF(G5SelectionMask="x",IF(INDEX(StdCalcsRefCalcs,$E350,0)&gt;0,INDEX(StdCalcsRefCalcs,$E350,0)),""),3),"")</f>
        <v/>
      </c>
      <c r="BP350" s="97" t="str">
        <f t="array" ref="BP350">IF($BL350,MIN(IF(G5SelectionMask="x",IF(INDEX(StdCalcsRefCalcs,$E350,0)&gt;0,INDEX(StdCalcsRefCalcs,$E350,0)),"")),"")</f>
        <v/>
      </c>
      <c r="BQ350" s="97" t="str">
        <f t="array" ref="BQ350">IF($BL350,MAX(IF(G5SelectionMask="x",IF(INDEX(StdCalcsRefCalcs,$E350,0)&gt;0,INDEX(StdCalcsRefCalcs,$E350,0)),"")),"")</f>
        <v/>
      </c>
      <c r="BR350" s="97" t="str">
        <f t="shared" si="228"/>
        <v/>
      </c>
      <c r="BS350" s="99" t="str">
        <f t="array" ref="BS350">IF($BL350,STDEVA(IF(G5SelectionMask="x",IF(INDEX(StdCalcsRefCalcs,$E350,0)&gt;0,INDEX(StdCalcsRefCalcs,$E350,0)),"")),"")</f>
        <v/>
      </c>
      <c r="BT350" s="108"/>
      <c r="BU350" s="109">
        <f t="shared" si="252"/>
        <v>2.2000000000000002</v>
      </c>
      <c r="BV350" s="109">
        <f t="shared" si="252"/>
        <v>1.2</v>
      </c>
      <c r="BW350" s="109">
        <f t="shared" si="252"/>
        <v>2.4</v>
      </c>
      <c r="BX350" s="109">
        <f t="shared" si="252"/>
        <v>2</v>
      </c>
      <c r="BY350" s="109">
        <f t="shared" si="252"/>
        <v>2.2000000000000002</v>
      </c>
      <c r="BZ350" s="109">
        <f t="shared" si="252"/>
        <v>2.2000000000000002</v>
      </c>
      <c r="CA350" s="109">
        <f t="shared" si="252"/>
        <v>1.6</v>
      </c>
      <c r="CB350" s="109">
        <f t="shared" si="252"/>
        <v>1.6</v>
      </c>
      <c r="CC350" s="109">
        <f t="shared" si="252"/>
        <v>1.8</v>
      </c>
      <c r="CD350" s="109">
        <f t="shared" si="252"/>
        <v>2.4</v>
      </c>
      <c r="CE350" s="109">
        <f t="shared" si="252"/>
        <v>1.8</v>
      </c>
      <c r="CF350" s="109">
        <f t="shared" si="252"/>
        <v>2</v>
      </c>
      <c r="CG350" s="109">
        <f t="shared" si="252"/>
        <v>2.2000000000000002</v>
      </c>
      <c r="CH350" s="109">
        <f t="shared" si="252"/>
        <v>1.6</v>
      </c>
      <c r="CI350" s="109">
        <f t="shared" si="252"/>
        <v>2.6</v>
      </c>
    </row>
    <row r="351" spans="1:87" x14ac:dyDescent="0.2">
      <c r="A351" s="33">
        <f t="shared" si="220"/>
        <v>0</v>
      </c>
      <c r="B351" s="218"/>
      <c r="C351" s="215"/>
      <c r="D351" s="224"/>
      <c r="E351" s="72">
        <f t="shared" si="174"/>
        <v>341</v>
      </c>
      <c r="F351" s="9" t="s">
        <v>1904</v>
      </c>
      <c r="G351" s="9" t="s">
        <v>219</v>
      </c>
      <c r="H351" s="9" t="s">
        <v>219</v>
      </c>
      <c r="J351" s="9" t="s">
        <v>342</v>
      </c>
      <c r="L351" s="9" t="s">
        <v>1860</v>
      </c>
      <c r="P351" s="97">
        <f t="shared" si="231"/>
        <v>2</v>
      </c>
      <c r="Q351" s="97"/>
      <c r="R351" s="97"/>
      <c r="S351" s="97"/>
      <c r="T351" s="97"/>
      <c r="U351" s="98">
        <f t="shared" si="232"/>
        <v>2.5</v>
      </c>
      <c r="V351" s="107">
        <f t="shared" si="233"/>
        <v>2</v>
      </c>
      <c r="W351" s="107">
        <f t="shared" si="234"/>
        <v>2.25</v>
      </c>
      <c r="X351" s="107">
        <f t="shared" si="235"/>
        <v>3.5</v>
      </c>
      <c r="Y351" s="107">
        <f t="shared" si="236"/>
        <v>3</v>
      </c>
      <c r="Z351" s="107">
        <f t="shared" si="237"/>
        <v>1.75</v>
      </c>
      <c r="AA351" s="107">
        <f t="shared" si="238"/>
        <v>2.25</v>
      </c>
      <c r="AB351" s="107">
        <f t="shared" si="239"/>
        <v>1.75</v>
      </c>
      <c r="AC351" s="107">
        <f t="shared" si="240"/>
        <v>2.5</v>
      </c>
      <c r="AD351" s="107">
        <f t="shared" si="241"/>
        <v>2.75</v>
      </c>
      <c r="AE351" s="107">
        <f t="shared" si="242"/>
        <v>3</v>
      </c>
      <c r="AF351" s="97" t="b">
        <f t="shared" si="25"/>
        <v>1</v>
      </c>
      <c r="AG351" s="97">
        <f t="array" ref="AG351">IF($AF351,MEDIAN(IF(G1SelectionMask="x",IF(INDEX(StdCalcsRefCalcs,$E351,0)&gt;0,INDEX(StdCalcsRefCalcs,$E351,0)),"")),"")</f>
        <v>2.5</v>
      </c>
      <c r="AH351" s="97">
        <f t="array" ref="AH351">IF($AF351,QUARTILE(IF(G1SelectionMask="x",IF(INDEX(StdCalcsRefCalcs,$E351,0)&gt;0,INDEX(StdCalcsRefCalcs,$E351,0)),""),1),"")</f>
        <v>2.125</v>
      </c>
      <c r="AI351" s="97">
        <f t="array" ref="AI351">IF($AF351,QUARTILE(IF(G1SelectionMask="x",IF(INDEX(StdCalcsRefCalcs,$E351,0)&gt;0,INDEX(StdCalcsRefCalcs,$E351,0)),""),3),"")</f>
        <v>2.875</v>
      </c>
      <c r="AJ351" s="97">
        <f t="array" ref="AJ351">IF($AF351,MIN(IF(G1SelectionMask="x",IF(INDEX(StdCalcsRefCalcs,$E351,0)&gt;0,INDEX(StdCalcsRefCalcs,$E351,0)),"")),"")</f>
        <v>1.75</v>
      </c>
      <c r="AK351" s="97">
        <f t="array" ref="AK351">IF($AF351,MAX(IF(G1SelectionMask="x",IF(INDEX(StdCalcsRefCalcs,$E351,0)&gt;0,INDEX(StdCalcsRefCalcs,$E351,0)),"")),"")</f>
        <v>3.5</v>
      </c>
      <c r="AL351" s="97">
        <f t="shared" si="26"/>
        <v>2.4772727272727271</v>
      </c>
      <c r="AM351" s="97">
        <f t="array" ref="AM351">IF($AF351,STDEVA(IF(G1SelectionMask="x",IF(INDEX(StdCalcsRefCalcs,$E351,0)&gt;0,INDEX(StdCalcsRefCalcs,$E351,0)),"")),"")</f>
        <v>0.5528849954392131</v>
      </c>
      <c r="AN351" s="98" t="b">
        <f t="shared" si="221"/>
        <v>1</v>
      </c>
      <c r="AO351" s="98">
        <f t="array" ref="AO351">IF($AN351,MEDIAN(IF(G2SelectionMask="x",IF(INDEX(StdCalcsRefCalcs,$E351,0)&gt;0,INDEX(StdCalcsRefCalcs,$E351,0)),"")),"")</f>
        <v>2.5</v>
      </c>
      <c r="AP351" s="98">
        <f t="array" ref="AP351">IF($AN351,QUARTILE(IF(G2SelectionMask="x",IF(INDEX(StdCalcsRefCalcs,$E351,0)&gt;0,INDEX(StdCalcsRefCalcs,$E351,0)),""),1),"")</f>
        <v>2.125</v>
      </c>
      <c r="AQ351" s="98">
        <f t="array" ref="AQ351">IF($AN351,QUARTILE(IF(G2SelectionMask="x",IF(INDEX(StdCalcsRefCalcs,$E351,0)&gt;0,INDEX(StdCalcsRefCalcs,$E351,0)),""),3),"")</f>
        <v>3</v>
      </c>
      <c r="AR351" s="98">
        <f t="array" ref="AR351">IF($AN351,MIN(IF(G2SelectionMask="x",IF(INDEX(StdCalcsRefCalcs,$E351,0)&gt;0,INDEX(StdCalcsRefCalcs,$E351,0)),"")),"")</f>
        <v>1.75</v>
      </c>
      <c r="AS351" s="98">
        <f t="array" ref="AS351">IF($AN351,MAX(IF(G2SelectionMask="x",IF(INDEX(StdCalcsRefCalcs,$E351,0)&gt;0,INDEX(StdCalcsRefCalcs,$E351,0)),"")),"")</f>
        <v>3.5</v>
      </c>
      <c r="AT351" s="98">
        <f t="shared" si="222"/>
        <v>2.5681818181818183</v>
      </c>
      <c r="AU351" s="98">
        <f t="array" ref="AU351">IF($AN351,STDEVA(IF(G2SelectionMask="x",IF(INDEX(StdCalcsRefCalcs,$E351,0)&gt;0,INDEX(StdCalcsRefCalcs,$E351,0)),"")),"")</f>
        <v>0.5710834997059222</v>
      </c>
      <c r="AV351" s="97" t="b">
        <f t="shared" si="223"/>
        <v>0</v>
      </c>
      <c r="AW351" s="97" t="str">
        <f t="array" ref="AW351">IF($AV351,MEDIAN(IF(G3SelectionMask="x",IF(INDEX(StdCalcsRefCalcs,$E351,0)&gt;0,INDEX(StdCalcsRefCalcs,$E351,0)),"")),"")</f>
        <v/>
      </c>
      <c r="AX351" s="97" t="str">
        <f t="array" ref="AX351">IF($AV351,QUARTILE(IF(G3SelectionMask="x",IF(INDEX(StdCalcsRefCalcs,$E351,0)&gt;0,INDEX(StdCalcsRefCalcs,$E351,0)),""),1),"")</f>
        <v/>
      </c>
      <c r="AY351" s="97" t="str">
        <f t="array" ref="AY351">IF($AV351,QUARTILE(IF(G3SelectionMask="x",IF(INDEX(StdCalcsRefCalcs,$E351,0)&gt;0,INDEX(StdCalcsRefCalcs,$E351,0)),""),3),"")</f>
        <v/>
      </c>
      <c r="AZ351" s="97" t="str">
        <f t="array" ref="AZ351">IF($AV351,MIN(IF(G3SelectionMask="x",IF(INDEX(StdCalcsRefCalcs,$E351,0)&gt;0,INDEX(StdCalcsRefCalcs,$E351,0)),"")),"")</f>
        <v/>
      </c>
      <c r="BA351" s="97" t="str">
        <f t="array" ref="BA351">IF($AV351,MAX(IF(G3SelectionMask="x",IF(INDEX(StdCalcsRefCalcs,$E351,0)&gt;0,INDEX(StdCalcsRefCalcs,$E351,0)),"")),"")</f>
        <v/>
      </c>
      <c r="BB351" s="97" t="str">
        <f t="shared" si="224"/>
        <v/>
      </c>
      <c r="BC351" s="97" t="str">
        <f t="array" ref="BC351">IF($AV351,STDEVA(IF(G3SelectionMask="x",IF(INDEX(StdCalcsRefCalcs,$E351,0)&gt;0,INDEX(StdCalcsRefCalcs,$E351,0)),"")),"")</f>
        <v/>
      </c>
      <c r="BD351" s="98" t="b">
        <f t="shared" si="225"/>
        <v>0</v>
      </c>
      <c r="BE351" s="98" t="str">
        <f t="array" ref="BE351">IF($BD351,MEDIAN(IF(G4SelectionMask="x",IF(INDEX(StdCalcsRefCalcs,$E351,0)&gt;0,INDEX(StdCalcsRefCalcs,$E351,0)),"")),"")</f>
        <v/>
      </c>
      <c r="BF351" s="98" t="str">
        <f t="array" ref="BF351">IF($BD351,QUARTILE(IF(G4SelectionMask="x",IF(INDEX(StdCalcsRefCalcs,$E351,0)&gt;0,INDEX(StdCalcsRefCalcs,$E351,0)),""),1),"")</f>
        <v/>
      </c>
      <c r="BG351" s="98" t="str">
        <f t="array" ref="BG351">IF($BD351,QUARTILE(IF(G4SelectionMask="x",IF(INDEX(StdCalcsRefCalcs,$E351,0)&gt;0,INDEX(StdCalcsRefCalcs,$E351,0)),""),3),"")</f>
        <v/>
      </c>
      <c r="BH351" s="98" t="str">
        <f t="array" ref="BH351">IF($BD351,MIN(IF(G4SelectionMask="x",IF(INDEX(StdCalcsRefCalcs,$E351,0)&gt;0,INDEX(StdCalcsRefCalcs,$E351,0)),"")),"")</f>
        <v/>
      </c>
      <c r="BI351" s="98" t="str">
        <f t="array" ref="BI351">IF($BD351,MAX(IF(G4SelectionMask="x",IF(INDEX(StdCalcsRefCalcs,$E351,0)&gt;0,INDEX(StdCalcsRefCalcs,$E351,0)),"")),"")</f>
        <v/>
      </c>
      <c r="BJ351" s="98" t="str">
        <f t="shared" si="226"/>
        <v/>
      </c>
      <c r="BK351" s="98" t="str">
        <f t="array" ref="BK351">IF($BD351,STDEVA(IF(G4SelectionMask="x",IF(INDEX(StdCalcsRefCalcs,$E351,0)&gt;0,INDEX(StdCalcsRefCalcs,$E351,0)),"")),"")</f>
        <v/>
      </c>
      <c r="BL351" s="97" t="b">
        <f t="shared" si="227"/>
        <v>0</v>
      </c>
      <c r="BM351" s="97" t="str">
        <f t="array" ref="BM351">IF($BL351,MEDIAN(IF(G5SelectionMask="x",IF(INDEX(StdCalcsRefCalcs,$E351,0)&gt;0,INDEX(StdCalcsRefCalcs,$E351,0)),"")),"")</f>
        <v/>
      </c>
      <c r="BN351" s="97" t="str">
        <f t="array" ref="BN351">IF($BL351,QUARTILE(IF(G5SelectionMask="x",IF(INDEX(StdCalcsRefCalcs,$E351,0)&gt;0,INDEX(StdCalcsRefCalcs,$E351,0)),""),1),"")</f>
        <v/>
      </c>
      <c r="BO351" s="97" t="str">
        <f t="array" ref="BO351">IF($BL351,QUARTILE(IF(G5SelectionMask="x",IF(INDEX(StdCalcsRefCalcs,$E351,0)&gt;0,INDEX(StdCalcsRefCalcs,$E351,0)),""),3),"")</f>
        <v/>
      </c>
      <c r="BP351" s="97" t="str">
        <f t="array" ref="BP351">IF($BL351,MIN(IF(G5SelectionMask="x",IF(INDEX(StdCalcsRefCalcs,$E351,0)&gt;0,INDEX(StdCalcsRefCalcs,$E351,0)),"")),"")</f>
        <v/>
      </c>
      <c r="BQ351" s="97" t="str">
        <f t="array" ref="BQ351">IF($BL351,MAX(IF(G5SelectionMask="x",IF(INDEX(StdCalcsRefCalcs,$E351,0)&gt;0,INDEX(StdCalcsRefCalcs,$E351,0)),"")),"")</f>
        <v/>
      </c>
      <c r="BR351" s="97" t="str">
        <f t="shared" si="228"/>
        <v/>
      </c>
      <c r="BS351" s="99" t="str">
        <f t="array" ref="BS351">IF($BL351,STDEVA(IF(G5SelectionMask="x",IF(INDEX(StdCalcsRefCalcs,$E351,0)&gt;0,INDEX(StdCalcsRefCalcs,$E351,0)),"")),"")</f>
        <v/>
      </c>
      <c r="BT351" s="108"/>
      <c r="BU351" s="109">
        <f t="shared" si="252"/>
        <v>2</v>
      </c>
      <c r="BV351" s="109">
        <f t="shared" si="252"/>
        <v>2.5</v>
      </c>
      <c r="BW351" s="109">
        <f t="shared" si="252"/>
        <v>2</v>
      </c>
      <c r="BX351" s="109">
        <f t="shared" si="252"/>
        <v>2.25</v>
      </c>
      <c r="BY351" s="109">
        <f t="shared" si="252"/>
        <v>3.5</v>
      </c>
      <c r="BZ351" s="109">
        <f t="shared" si="252"/>
        <v>3</v>
      </c>
      <c r="CA351" s="109">
        <f t="shared" si="252"/>
        <v>1.75</v>
      </c>
      <c r="CB351" s="109">
        <f t="shared" si="252"/>
        <v>2.25</v>
      </c>
      <c r="CC351" s="109">
        <f t="shared" si="252"/>
        <v>1.75</v>
      </c>
      <c r="CD351" s="109">
        <f t="shared" si="252"/>
        <v>2.5</v>
      </c>
      <c r="CE351" s="109">
        <f t="shared" si="252"/>
        <v>2.75</v>
      </c>
      <c r="CF351" s="109">
        <f t="shared" si="252"/>
        <v>3</v>
      </c>
      <c r="CG351" s="109">
        <f t="shared" si="252"/>
        <v>2</v>
      </c>
      <c r="CH351" s="109">
        <f t="shared" si="252"/>
        <v>2.25</v>
      </c>
      <c r="CI351" s="109">
        <f t="shared" si="252"/>
        <v>3.25</v>
      </c>
    </row>
    <row r="352" spans="1:87" x14ac:dyDescent="0.2">
      <c r="A352" s="33">
        <f t="shared" si="220"/>
        <v>0</v>
      </c>
      <c r="B352" s="218"/>
      <c r="C352" s="215"/>
      <c r="D352" s="224"/>
      <c r="E352" s="72">
        <f t="shared" si="247"/>
        <v>342</v>
      </c>
      <c r="F352" s="9" t="s">
        <v>1910</v>
      </c>
      <c r="G352" s="9" t="s">
        <v>1218</v>
      </c>
      <c r="J352" s="9" t="s">
        <v>342</v>
      </c>
      <c r="L352" s="9" t="s">
        <v>1861</v>
      </c>
      <c r="P352" s="97">
        <f t="shared" si="231"/>
        <v>2.2380952380952381</v>
      </c>
      <c r="Q352" s="97"/>
      <c r="R352" s="97"/>
      <c r="S352" s="97"/>
      <c r="T352" s="97"/>
      <c r="U352" s="98">
        <f t="shared" si="232"/>
        <v>2.5714285714285716</v>
      </c>
      <c r="V352" s="107">
        <f t="shared" si="233"/>
        <v>2.1428571428571428</v>
      </c>
      <c r="W352" s="107">
        <f t="shared" si="234"/>
        <v>2.8571428571428572</v>
      </c>
      <c r="X352" s="107">
        <f t="shared" si="235"/>
        <v>2.7142857142857144</v>
      </c>
      <c r="Y352" s="107">
        <f t="shared" si="236"/>
        <v>2.4285714285714284</v>
      </c>
      <c r="Z352" s="107">
        <f t="shared" si="237"/>
        <v>2.6666666666666665</v>
      </c>
      <c r="AA352" s="107">
        <f t="shared" si="238"/>
        <v>2.4285714285714284</v>
      </c>
      <c r="AB352" s="107">
        <f t="shared" si="239"/>
        <v>2.6190476190476191</v>
      </c>
      <c r="AC352" s="107">
        <f t="shared" si="240"/>
        <v>2.1428571428571428</v>
      </c>
      <c r="AD352" s="107">
        <f t="shared" si="241"/>
        <v>2.6190476190476191</v>
      </c>
      <c r="AE352" s="107">
        <f t="shared" si="242"/>
        <v>2.5238095238095237</v>
      </c>
      <c r="AF352" s="97" t="b">
        <f t="shared" si="25"/>
        <v>1</v>
      </c>
      <c r="AG352" s="97">
        <f t="array" ref="AG352">IF($AF352,MEDIAN(IF(G1SelectionMask="x",IF(INDEX(StdCalcsRefCalcs,$E352,0)&gt;0,INDEX(StdCalcsRefCalcs,$E352,0)),"")),"")</f>
        <v>2.5714285714285716</v>
      </c>
      <c r="AH352" s="97">
        <f t="array" ref="AH352">IF($AF352,QUARTILE(IF(G1SelectionMask="x",IF(INDEX(StdCalcsRefCalcs,$E352,0)&gt;0,INDEX(StdCalcsRefCalcs,$E352,0)),""),1),"")</f>
        <v>2.4285714285714284</v>
      </c>
      <c r="AI352" s="97">
        <f t="array" ref="AI352">IF($AF352,QUARTILE(IF(G1SelectionMask="x",IF(INDEX(StdCalcsRefCalcs,$E352,0)&gt;0,INDEX(StdCalcsRefCalcs,$E352,0)),""),3),"")</f>
        <v>2.6428571428571428</v>
      </c>
      <c r="AJ352" s="97">
        <f t="array" ref="AJ352">IF($AF352,MIN(IF(G1SelectionMask="x",IF(INDEX(StdCalcsRefCalcs,$E352,0)&gt;0,INDEX(StdCalcsRefCalcs,$E352,0)),"")),"")</f>
        <v>2.1428571428571428</v>
      </c>
      <c r="AK352" s="97">
        <f t="array" ref="AK352">IF($AF352,MAX(IF(G1SelectionMask="x",IF(INDEX(StdCalcsRefCalcs,$E352,0)&gt;0,INDEX(StdCalcsRefCalcs,$E352,0)),"")),"")</f>
        <v>2.8571428571428572</v>
      </c>
      <c r="AL352" s="97">
        <f t="shared" si="248"/>
        <v>2.5194805194805197</v>
      </c>
      <c r="AM352" s="97">
        <f t="array" ref="AM352">IF($AF352,STDEVA(IF(G1SelectionMask="x",IF(INDEX(StdCalcsRefCalcs,$E352,0)&gt;0,INDEX(StdCalcsRefCalcs,$E352,0)),"")),"")</f>
        <v>0.22279867512902687</v>
      </c>
      <c r="AN352" s="98" t="b">
        <f t="shared" si="221"/>
        <v>1</v>
      </c>
      <c r="AO352" s="98">
        <f t="array" ref="AO352">IF($AN352,MEDIAN(IF(G2SelectionMask="x",IF(INDEX(StdCalcsRefCalcs,$E352,0)&gt;0,INDEX(StdCalcsRefCalcs,$E352,0)),"")),"")</f>
        <v>2.4761904761904763</v>
      </c>
      <c r="AP352" s="98">
        <f t="array" ref="AP352">IF($AN352,QUARTILE(IF(G2SelectionMask="x",IF(INDEX(StdCalcsRefCalcs,$E352,0)&gt;0,INDEX(StdCalcsRefCalcs,$E352,0)),""),1),"")</f>
        <v>2.3095238095238093</v>
      </c>
      <c r="AQ352" s="98">
        <f t="array" ref="AQ352">IF($AN352,QUARTILE(IF(G2SelectionMask="x",IF(INDEX(StdCalcsRefCalcs,$E352,0)&gt;0,INDEX(StdCalcsRefCalcs,$E352,0)),""),3),"")</f>
        <v>2.5952380952380953</v>
      </c>
      <c r="AR352" s="98">
        <f t="array" ref="AR352">IF($AN352,MIN(IF(G2SelectionMask="x",IF(INDEX(StdCalcsRefCalcs,$E352,0)&gt;0,INDEX(StdCalcsRefCalcs,$E352,0)),"")),"")</f>
        <v>2.1428571428571428</v>
      </c>
      <c r="AS352" s="98">
        <f t="array" ref="AS352">IF($AN352,MAX(IF(G2SelectionMask="x",IF(INDEX(StdCalcsRefCalcs,$E352,0)&gt;0,INDEX(StdCalcsRefCalcs,$E352,0)),"")),"")</f>
        <v>2.7142857142857144</v>
      </c>
      <c r="AT352" s="98">
        <f t="shared" si="222"/>
        <v>2.4415584415584415</v>
      </c>
      <c r="AU352" s="98">
        <f t="array" ref="AU352">IF($AN352,STDEVA(IF(G2SelectionMask="x",IF(INDEX(StdCalcsRefCalcs,$E352,0)&gt;0,INDEX(StdCalcsRefCalcs,$E352,0)),"")),"")</f>
        <v>0.20100756305184245</v>
      </c>
      <c r="AV352" s="97" t="b">
        <f t="shared" si="223"/>
        <v>0</v>
      </c>
      <c r="AW352" s="97" t="str">
        <f t="array" ref="AW352">IF($AV352,MEDIAN(IF(G3SelectionMask="x",IF(INDEX(StdCalcsRefCalcs,$E352,0)&gt;0,INDEX(StdCalcsRefCalcs,$E352,0)),"")),"")</f>
        <v/>
      </c>
      <c r="AX352" s="97" t="str">
        <f t="array" ref="AX352">IF($AV352,QUARTILE(IF(G3SelectionMask="x",IF(INDEX(StdCalcsRefCalcs,$E352,0)&gt;0,INDEX(StdCalcsRefCalcs,$E352,0)),""),1),"")</f>
        <v/>
      </c>
      <c r="AY352" s="97" t="str">
        <f t="array" ref="AY352">IF($AV352,QUARTILE(IF(G3SelectionMask="x",IF(INDEX(StdCalcsRefCalcs,$E352,0)&gt;0,INDEX(StdCalcsRefCalcs,$E352,0)),""),3),"")</f>
        <v/>
      </c>
      <c r="AZ352" s="97" t="str">
        <f t="array" ref="AZ352">IF($AV352,MIN(IF(G3SelectionMask="x",IF(INDEX(StdCalcsRefCalcs,$E352,0)&gt;0,INDEX(StdCalcsRefCalcs,$E352,0)),"")),"")</f>
        <v/>
      </c>
      <c r="BA352" s="97" t="str">
        <f t="array" ref="BA352">IF($AV352,MAX(IF(G3SelectionMask="x",IF(INDEX(StdCalcsRefCalcs,$E352,0)&gt;0,INDEX(StdCalcsRefCalcs,$E352,0)),"")),"")</f>
        <v/>
      </c>
      <c r="BB352" s="97" t="str">
        <f t="shared" si="224"/>
        <v/>
      </c>
      <c r="BC352" s="97" t="str">
        <f t="array" ref="BC352">IF($AV352,STDEVA(IF(G3SelectionMask="x",IF(INDEX(StdCalcsRefCalcs,$E352,0)&gt;0,INDEX(StdCalcsRefCalcs,$E352,0)),"")),"")</f>
        <v/>
      </c>
      <c r="BD352" s="98" t="b">
        <f t="shared" si="225"/>
        <v>0</v>
      </c>
      <c r="BE352" s="98" t="str">
        <f t="array" ref="BE352">IF($BD352,MEDIAN(IF(G4SelectionMask="x",IF(INDEX(StdCalcsRefCalcs,$E352,0)&gt;0,INDEX(StdCalcsRefCalcs,$E352,0)),"")),"")</f>
        <v/>
      </c>
      <c r="BF352" s="98" t="str">
        <f t="array" ref="BF352">IF($BD352,QUARTILE(IF(G4SelectionMask="x",IF(INDEX(StdCalcsRefCalcs,$E352,0)&gt;0,INDEX(StdCalcsRefCalcs,$E352,0)),""),1),"")</f>
        <v/>
      </c>
      <c r="BG352" s="98" t="str">
        <f t="array" ref="BG352">IF($BD352,QUARTILE(IF(G4SelectionMask="x",IF(INDEX(StdCalcsRefCalcs,$E352,0)&gt;0,INDEX(StdCalcsRefCalcs,$E352,0)),""),3),"")</f>
        <v/>
      </c>
      <c r="BH352" s="98" t="str">
        <f t="array" ref="BH352">IF($BD352,MIN(IF(G4SelectionMask="x",IF(INDEX(StdCalcsRefCalcs,$E352,0)&gt;0,INDEX(StdCalcsRefCalcs,$E352,0)),"")),"")</f>
        <v/>
      </c>
      <c r="BI352" s="98" t="str">
        <f t="array" ref="BI352">IF($BD352,MAX(IF(G4SelectionMask="x",IF(INDEX(StdCalcsRefCalcs,$E352,0)&gt;0,INDEX(StdCalcsRefCalcs,$E352,0)),"")),"")</f>
        <v/>
      </c>
      <c r="BJ352" s="98" t="str">
        <f t="shared" si="226"/>
        <v/>
      </c>
      <c r="BK352" s="98" t="str">
        <f t="array" ref="BK352">IF($BD352,STDEVA(IF(G4SelectionMask="x",IF(INDEX(StdCalcsRefCalcs,$E352,0)&gt;0,INDEX(StdCalcsRefCalcs,$E352,0)),"")),"")</f>
        <v/>
      </c>
      <c r="BL352" s="97" t="b">
        <f t="shared" si="227"/>
        <v>0</v>
      </c>
      <c r="BM352" s="97" t="str">
        <f t="array" ref="BM352">IF($BL352,MEDIAN(IF(G5SelectionMask="x",IF(INDEX(StdCalcsRefCalcs,$E352,0)&gt;0,INDEX(StdCalcsRefCalcs,$E352,0)),"")),"")</f>
        <v/>
      </c>
      <c r="BN352" s="97" t="str">
        <f t="array" ref="BN352">IF($BL352,QUARTILE(IF(G5SelectionMask="x",IF(INDEX(StdCalcsRefCalcs,$E352,0)&gt;0,INDEX(StdCalcsRefCalcs,$E352,0)),""),1),"")</f>
        <v/>
      </c>
      <c r="BO352" s="97" t="str">
        <f t="array" ref="BO352">IF($BL352,QUARTILE(IF(G5SelectionMask="x",IF(INDEX(StdCalcsRefCalcs,$E352,0)&gt;0,INDEX(StdCalcsRefCalcs,$E352,0)),""),3),"")</f>
        <v/>
      </c>
      <c r="BP352" s="97" t="str">
        <f t="array" ref="BP352">IF($BL352,MIN(IF(G5SelectionMask="x",IF(INDEX(StdCalcsRefCalcs,$E352,0)&gt;0,INDEX(StdCalcsRefCalcs,$E352,0)),"")),"")</f>
        <v/>
      </c>
      <c r="BQ352" s="97" t="str">
        <f t="array" ref="BQ352">IF($BL352,MAX(IF(G5SelectionMask="x",IF(INDEX(StdCalcsRefCalcs,$E352,0)&gt;0,INDEX(StdCalcsRefCalcs,$E352,0)),"")),"")</f>
        <v/>
      </c>
      <c r="BR352" s="97" t="str">
        <f t="shared" si="228"/>
        <v/>
      </c>
      <c r="BS352" s="99" t="str">
        <f t="array" ref="BS352">IF($BL352,STDEVA(IF(G5SelectionMask="x",IF(INDEX(StdCalcsRefCalcs,$E352,0)&gt;0,INDEX(StdCalcsRefCalcs,$E352,0)),"")),"")</f>
        <v/>
      </c>
      <c r="BT352" s="108"/>
      <c r="BU352" s="109">
        <f t="shared" ref="BU352:CI352" si="253">IFERROR(IF(COUNTIFS(RawDataTopics,$J352,RawDataSubtopics,$L352,INDEX(RawDataAllData,0,BU$9),"")&lt;=RuleofNPercent*COUNTIFS(RawDataTopics,$J352,RawDataSubtopics,$L352),AVERAGEIFS(INDEX(RawDataAllData,0,BU$9),RawDataTopics,$J352,RawDataSubtopics,$L352),""),"")</f>
        <v>2.2380952380952381</v>
      </c>
      <c r="BV352" s="109">
        <f t="shared" si="253"/>
        <v>2.5714285714285716</v>
      </c>
      <c r="BW352" s="109">
        <f t="shared" si="253"/>
        <v>2.1428571428571428</v>
      </c>
      <c r="BX352" s="109">
        <f t="shared" si="253"/>
        <v>2.8571428571428572</v>
      </c>
      <c r="BY352" s="109">
        <f t="shared" si="253"/>
        <v>2.7142857142857144</v>
      </c>
      <c r="BZ352" s="109">
        <f t="shared" si="253"/>
        <v>2.4285714285714284</v>
      </c>
      <c r="CA352" s="109">
        <f t="shared" si="253"/>
        <v>2.6666666666666665</v>
      </c>
      <c r="CB352" s="109">
        <f t="shared" si="253"/>
        <v>2.4285714285714284</v>
      </c>
      <c r="CC352" s="109">
        <f t="shared" si="253"/>
        <v>2.6190476190476191</v>
      </c>
      <c r="CD352" s="109">
        <f t="shared" si="253"/>
        <v>2.1428571428571428</v>
      </c>
      <c r="CE352" s="109">
        <f t="shared" si="253"/>
        <v>2.6190476190476191</v>
      </c>
      <c r="CF352" s="109">
        <f t="shared" si="253"/>
        <v>2.5238095238095237</v>
      </c>
      <c r="CG352" s="109">
        <f t="shared" si="253"/>
        <v>2.4761904761904763</v>
      </c>
      <c r="CH352" s="109">
        <f t="shared" si="253"/>
        <v>2.1904761904761907</v>
      </c>
      <c r="CI352" s="109">
        <f t="shared" si="253"/>
        <v>2.1428571428571428</v>
      </c>
    </row>
    <row r="353" spans="1:87" x14ac:dyDescent="0.2">
      <c r="A353" s="33">
        <f t="shared" si="220"/>
        <v>0</v>
      </c>
      <c r="B353" s="218"/>
      <c r="C353" s="215"/>
      <c r="D353" s="224"/>
      <c r="E353" s="72">
        <f t="shared" si="174"/>
        <v>343</v>
      </c>
      <c r="F353" s="9" t="s">
        <v>1911</v>
      </c>
      <c r="G353" s="9" t="s">
        <v>1872</v>
      </c>
      <c r="H353" s="9" t="s">
        <v>1214</v>
      </c>
      <c r="J353" s="9" t="s">
        <v>342</v>
      </c>
      <c r="L353" s="9" t="s">
        <v>1861</v>
      </c>
      <c r="P353" s="97">
        <f t="shared" si="231"/>
        <v>2.1666666666666665</v>
      </c>
      <c r="Q353" s="97"/>
      <c r="R353" s="97"/>
      <c r="S353" s="97"/>
      <c r="T353" s="97"/>
      <c r="U353" s="98">
        <f t="shared" si="232"/>
        <v>2.75</v>
      </c>
      <c r="V353" s="107">
        <f t="shared" si="233"/>
        <v>2.1666666666666665</v>
      </c>
      <c r="W353" s="107">
        <f t="shared" si="234"/>
        <v>3.0833333333333335</v>
      </c>
      <c r="X353" s="107">
        <f t="shared" si="235"/>
        <v>2.5833333333333335</v>
      </c>
      <c r="Y353" s="107">
        <f t="shared" si="236"/>
        <v>2.5</v>
      </c>
      <c r="Z353" s="107">
        <f t="shared" si="237"/>
        <v>2.5833333333333335</v>
      </c>
      <c r="AA353" s="107">
        <f t="shared" si="238"/>
        <v>2.4166666666666665</v>
      </c>
      <c r="AB353" s="107">
        <f t="shared" si="239"/>
        <v>2.3333333333333335</v>
      </c>
      <c r="AC353" s="107">
        <f t="shared" si="240"/>
        <v>2.4166666666666665</v>
      </c>
      <c r="AD353" s="107">
        <f t="shared" si="241"/>
        <v>2.4166666666666665</v>
      </c>
      <c r="AE353" s="107">
        <f t="shared" si="242"/>
        <v>2.5833333333333335</v>
      </c>
      <c r="AF353" s="97" t="b">
        <f>COUNTIFS(G1SelectionMask,"x",INDEX(StdCalcsRefCalcs,$E353,0),"&gt;0")&gt;=RuleofN</f>
        <v>1</v>
      </c>
      <c r="AG353" s="97">
        <f t="array" ref="AG353">IF($AF353,MEDIAN(IF(G1SelectionMask="x",IF(INDEX(StdCalcsRefCalcs,$E353,0)&gt;0,INDEX(StdCalcsRefCalcs,$E353,0)),"")),"")</f>
        <v>2.5</v>
      </c>
      <c r="AH353" s="97">
        <f t="array" ref="AH353">IF($AF353,QUARTILE(IF(G1SelectionMask="x",IF(INDEX(StdCalcsRefCalcs,$E353,0)&gt;0,INDEX(StdCalcsRefCalcs,$E353,0)),""),1),"")</f>
        <v>2.4166666666666665</v>
      </c>
      <c r="AI353" s="97">
        <f t="array" ref="AI353">IF($AF353,QUARTILE(IF(G1SelectionMask="x",IF(INDEX(StdCalcsRefCalcs,$E353,0)&gt;0,INDEX(StdCalcsRefCalcs,$E353,0)),""),3),"")</f>
        <v>2.5833333333333335</v>
      </c>
      <c r="AJ353" s="97">
        <f t="array" ref="AJ353">IF($AF353,MIN(IF(G1SelectionMask="x",IF(INDEX(StdCalcsRefCalcs,$E353,0)&gt;0,INDEX(StdCalcsRefCalcs,$E353,0)),"")),"")</f>
        <v>2.1666666666666665</v>
      </c>
      <c r="AK353" s="97">
        <f t="array" ref="AK353">IF($AF353,MAX(IF(G1SelectionMask="x",IF(INDEX(StdCalcsRefCalcs,$E353,0)&gt;0,INDEX(StdCalcsRefCalcs,$E353,0)),"")),"")</f>
        <v>3.0833333333333335</v>
      </c>
      <c r="AL353" s="97">
        <f t="shared" si="26"/>
        <v>2.5303030303030307</v>
      </c>
      <c r="AM353" s="97">
        <f t="array" ref="AM353">IF($AF353,STDEVA(IF(G1SelectionMask="x",IF(INDEX(StdCalcsRefCalcs,$E353,0)&gt;0,INDEX(StdCalcsRefCalcs,$E353,0)),"")),"")</f>
        <v>0.23942270636519081</v>
      </c>
      <c r="AN353" s="98" t="b">
        <f t="shared" si="221"/>
        <v>1</v>
      </c>
      <c r="AO353" s="98">
        <f t="array" ref="AO353">IF($AN353,MEDIAN(IF(G2SelectionMask="x",IF(INDEX(StdCalcsRefCalcs,$E353,0)&gt;0,INDEX(StdCalcsRefCalcs,$E353,0)),"")),"")</f>
        <v>2.4166666666666665</v>
      </c>
      <c r="AP353" s="98">
        <f t="array" ref="AP353">IF($AN353,QUARTILE(IF(G2SelectionMask="x",IF(INDEX(StdCalcsRefCalcs,$E353,0)&gt;0,INDEX(StdCalcsRefCalcs,$E353,0)),""),1),"")</f>
        <v>2.375</v>
      </c>
      <c r="AQ353" s="98">
        <f t="array" ref="AQ353">IF($AN353,QUARTILE(IF(G2SelectionMask="x",IF(INDEX(StdCalcsRefCalcs,$E353,0)&gt;0,INDEX(StdCalcsRefCalcs,$E353,0)),""),3),"")</f>
        <v>2.541666666666667</v>
      </c>
      <c r="AR353" s="98">
        <f t="array" ref="AR353">IF($AN353,MIN(IF(G2SelectionMask="x",IF(INDEX(StdCalcsRefCalcs,$E353,0)&gt;0,INDEX(StdCalcsRefCalcs,$E353,0)),"")),"")</f>
        <v>1.8333333333333333</v>
      </c>
      <c r="AS353" s="98">
        <f t="array" ref="AS353">IF($AN353,MAX(IF(G2SelectionMask="x",IF(INDEX(StdCalcsRefCalcs,$E353,0)&gt;0,INDEX(StdCalcsRefCalcs,$E353,0)),"")),"")</f>
        <v>2.75</v>
      </c>
      <c r="AT353" s="98">
        <f t="shared" si="222"/>
        <v>2.4015151515151518</v>
      </c>
      <c r="AU353" s="98">
        <f t="array" ref="AU353">IF($AN353,STDEVA(IF(G2SelectionMask="x",IF(INDEX(StdCalcsRefCalcs,$E353,0)&gt;0,INDEX(StdCalcsRefCalcs,$E353,0)),"")),"")</f>
        <v>0.24099960182707378</v>
      </c>
      <c r="AV353" s="97" t="b">
        <f t="shared" si="223"/>
        <v>0</v>
      </c>
      <c r="AW353" s="97" t="str">
        <f t="array" ref="AW353">IF($AV353,MEDIAN(IF(G3SelectionMask="x",IF(INDEX(StdCalcsRefCalcs,$E353,0)&gt;0,INDEX(StdCalcsRefCalcs,$E353,0)),"")),"")</f>
        <v/>
      </c>
      <c r="AX353" s="97" t="str">
        <f t="array" ref="AX353">IF($AV353,QUARTILE(IF(G3SelectionMask="x",IF(INDEX(StdCalcsRefCalcs,$E353,0)&gt;0,INDEX(StdCalcsRefCalcs,$E353,0)),""),1),"")</f>
        <v/>
      </c>
      <c r="AY353" s="97" t="str">
        <f t="array" ref="AY353">IF($AV353,QUARTILE(IF(G3SelectionMask="x",IF(INDEX(StdCalcsRefCalcs,$E353,0)&gt;0,INDEX(StdCalcsRefCalcs,$E353,0)),""),3),"")</f>
        <v/>
      </c>
      <c r="AZ353" s="97" t="str">
        <f t="array" ref="AZ353">IF($AV353,MIN(IF(G3SelectionMask="x",IF(INDEX(StdCalcsRefCalcs,$E353,0)&gt;0,INDEX(StdCalcsRefCalcs,$E353,0)),"")),"")</f>
        <v/>
      </c>
      <c r="BA353" s="97" t="str">
        <f t="array" ref="BA353">IF($AV353,MAX(IF(G3SelectionMask="x",IF(INDEX(StdCalcsRefCalcs,$E353,0)&gt;0,INDEX(StdCalcsRefCalcs,$E353,0)),"")),"")</f>
        <v/>
      </c>
      <c r="BB353" s="97" t="str">
        <f t="shared" si="224"/>
        <v/>
      </c>
      <c r="BC353" s="97" t="str">
        <f t="array" ref="BC353">IF($AV353,STDEVA(IF(G3SelectionMask="x",IF(INDEX(StdCalcsRefCalcs,$E353,0)&gt;0,INDEX(StdCalcsRefCalcs,$E353,0)),"")),"")</f>
        <v/>
      </c>
      <c r="BD353" s="98" t="b">
        <f t="shared" si="225"/>
        <v>0</v>
      </c>
      <c r="BE353" s="98" t="str">
        <f t="array" ref="BE353">IF($BD353,MEDIAN(IF(G4SelectionMask="x",IF(INDEX(StdCalcsRefCalcs,$E353,0)&gt;0,INDEX(StdCalcsRefCalcs,$E353,0)),"")),"")</f>
        <v/>
      </c>
      <c r="BF353" s="98" t="str">
        <f t="array" ref="BF353">IF($BD353,QUARTILE(IF(G4SelectionMask="x",IF(INDEX(StdCalcsRefCalcs,$E353,0)&gt;0,INDEX(StdCalcsRefCalcs,$E353,0)),""),1),"")</f>
        <v/>
      </c>
      <c r="BG353" s="98" t="str">
        <f t="array" ref="BG353">IF($BD353,QUARTILE(IF(G4SelectionMask="x",IF(INDEX(StdCalcsRefCalcs,$E353,0)&gt;0,INDEX(StdCalcsRefCalcs,$E353,0)),""),3),"")</f>
        <v/>
      </c>
      <c r="BH353" s="98" t="str">
        <f t="array" ref="BH353">IF($BD353,MIN(IF(G4SelectionMask="x",IF(INDEX(StdCalcsRefCalcs,$E353,0)&gt;0,INDEX(StdCalcsRefCalcs,$E353,0)),"")),"")</f>
        <v/>
      </c>
      <c r="BI353" s="98" t="str">
        <f t="array" ref="BI353">IF($BD353,MAX(IF(G4SelectionMask="x",IF(INDEX(StdCalcsRefCalcs,$E353,0)&gt;0,INDEX(StdCalcsRefCalcs,$E353,0)),"")),"")</f>
        <v/>
      </c>
      <c r="BJ353" s="98" t="str">
        <f t="shared" si="226"/>
        <v/>
      </c>
      <c r="BK353" s="98" t="str">
        <f t="array" ref="BK353">IF($BD353,STDEVA(IF(G4SelectionMask="x",IF(INDEX(StdCalcsRefCalcs,$E353,0)&gt;0,INDEX(StdCalcsRefCalcs,$E353,0)),"")),"")</f>
        <v/>
      </c>
      <c r="BL353" s="97" t="b">
        <f t="shared" si="227"/>
        <v>0</v>
      </c>
      <c r="BM353" s="97" t="str">
        <f t="array" ref="BM353">IF($BL353,MEDIAN(IF(G5SelectionMask="x",IF(INDEX(StdCalcsRefCalcs,$E353,0)&gt;0,INDEX(StdCalcsRefCalcs,$E353,0)),"")),"")</f>
        <v/>
      </c>
      <c r="BN353" s="97" t="str">
        <f t="array" ref="BN353">IF($BL353,QUARTILE(IF(G5SelectionMask="x",IF(INDEX(StdCalcsRefCalcs,$E353,0)&gt;0,INDEX(StdCalcsRefCalcs,$E353,0)),""),1),"")</f>
        <v/>
      </c>
      <c r="BO353" s="97" t="str">
        <f t="array" ref="BO353">IF($BL353,QUARTILE(IF(G5SelectionMask="x",IF(INDEX(StdCalcsRefCalcs,$E353,0)&gt;0,INDEX(StdCalcsRefCalcs,$E353,0)),""),3),"")</f>
        <v/>
      </c>
      <c r="BP353" s="97" t="str">
        <f t="array" ref="BP353">IF($BL353,MIN(IF(G5SelectionMask="x",IF(INDEX(StdCalcsRefCalcs,$E353,0)&gt;0,INDEX(StdCalcsRefCalcs,$E353,0)),"")),"")</f>
        <v/>
      </c>
      <c r="BQ353" s="97" t="str">
        <f t="array" ref="BQ353">IF($BL353,MAX(IF(G5SelectionMask="x",IF(INDEX(StdCalcsRefCalcs,$E353,0)&gt;0,INDEX(StdCalcsRefCalcs,$E353,0)),"")),"")</f>
        <v/>
      </c>
      <c r="BR353" s="97" t="str">
        <f t="shared" si="228"/>
        <v/>
      </c>
      <c r="BS353" s="99" t="str">
        <f t="array" ref="BS353">IF($BL353,STDEVA(IF(G5SelectionMask="x",IF(INDEX(StdCalcsRefCalcs,$E353,0)&gt;0,INDEX(StdCalcsRefCalcs,$E353,0)),"")),"")</f>
        <v/>
      </c>
      <c r="BT353" s="108"/>
      <c r="BU353" s="109">
        <f t="shared" ref="BU353:CI356" si="254">IFERROR(IF(COUNTIFS(RawDataAreas,$H353,RawDataTopics,$J353,RawDataSubtopics,$L353,INDEX(RawDataAllData,0,BU$9),"")&lt;=RuleofNPercent*COUNTIFS(RawDataAreas,$H353,RawDataTopics,$J353,RawDataSubtopics,$L353),AVERAGEIFS(INDEX(RawDataAllData,0,BU$9),RawDataAreas,$H353,RawDataTopics,$J353,RawDataSubtopics,$L353),""),"")</f>
        <v>2.1666666666666665</v>
      </c>
      <c r="BV353" s="109">
        <f t="shared" si="254"/>
        <v>2.75</v>
      </c>
      <c r="BW353" s="109">
        <f t="shared" si="254"/>
        <v>2.1666666666666665</v>
      </c>
      <c r="BX353" s="109">
        <f t="shared" si="254"/>
        <v>3.0833333333333335</v>
      </c>
      <c r="BY353" s="109">
        <f t="shared" si="254"/>
        <v>2.5833333333333335</v>
      </c>
      <c r="BZ353" s="109">
        <f t="shared" si="254"/>
        <v>2.5</v>
      </c>
      <c r="CA353" s="109">
        <f t="shared" si="254"/>
        <v>2.5833333333333335</v>
      </c>
      <c r="CB353" s="109">
        <f t="shared" si="254"/>
        <v>2.4166666666666665</v>
      </c>
      <c r="CC353" s="109">
        <f t="shared" si="254"/>
        <v>2.3333333333333335</v>
      </c>
      <c r="CD353" s="109">
        <f t="shared" si="254"/>
        <v>2.4166666666666665</v>
      </c>
      <c r="CE353" s="109">
        <f t="shared" si="254"/>
        <v>2.4166666666666665</v>
      </c>
      <c r="CF353" s="109">
        <f t="shared" si="254"/>
        <v>2.5833333333333335</v>
      </c>
      <c r="CG353" s="109">
        <f t="shared" si="254"/>
        <v>2.4166666666666665</v>
      </c>
      <c r="CH353" s="109">
        <f t="shared" si="254"/>
        <v>1.8333333333333333</v>
      </c>
      <c r="CI353" s="109">
        <f t="shared" si="254"/>
        <v>2.4166666666666665</v>
      </c>
    </row>
    <row r="354" spans="1:87" x14ac:dyDescent="0.2">
      <c r="A354" s="33">
        <f t="shared" si="220"/>
        <v>0</v>
      </c>
      <c r="B354" s="218"/>
      <c r="C354" s="215"/>
      <c r="D354" s="224"/>
      <c r="E354" s="72">
        <f t="shared" si="174"/>
        <v>344</v>
      </c>
      <c r="F354" s="9" t="s">
        <v>1912</v>
      </c>
      <c r="G354" s="9" t="s">
        <v>1873</v>
      </c>
      <c r="H354" s="9" t="s">
        <v>1213</v>
      </c>
      <c r="J354" s="9" t="s">
        <v>342</v>
      </c>
      <c r="L354" s="9" t="s">
        <v>1861</v>
      </c>
      <c r="P354" s="97" t="str">
        <f t="shared" si="231"/>
        <v/>
      </c>
      <c r="Q354" s="97"/>
      <c r="R354" s="97"/>
      <c r="S354" s="97"/>
      <c r="T354" s="97"/>
      <c r="U354" s="98" t="str">
        <f t="shared" si="232"/>
        <v/>
      </c>
      <c r="V354" s="107" t="str">
        <f t="shared" si="233"/>
        <v/>
      </c>
      <c r="W354" s="107" t="str">
        <f t="shared" si="234"/>
        <v/>
      </c>
      <c r="X354" s="107" t="str">
        <f t="shared" si="235"/>
        <v/>
      </c>
      <c r="Y354" s="107" t="str">
        <f t="shared" si="236"/>
        <v/>
      </c>
      <c r="Z354" s="107" t="str">
        <f t="shared" si="237"/>
        <v/>
      </c>
      <c r="AA354" s="107" t="str">
        <f t="shared" si="238"/>
        <v/>
      </c>
      <c r="AB354" s="107" t="str">
        <f t="shared" si="239"/>
        <v/>
      </c>
      <c r="AC354" s="107" t="str">
        <f t="shared" si="240"/>
        <v/>
      </c>
      <c r="AD354" s="107" t="str">
        <f t="shared" si="241"/>
        <v/>
      </c>
      <c r="AE354" s="107" t="str">
        <f t="shared" si="242"/>
        <v/>
      </c>
      <c r="AF354" s="97" t="b">
        <f t="shared" si="25"/>
        <v>0</v>
      </c>
      <c r="AG354" s="97" t="str">
        <f t="array" ref="AG354">IF($AF354,MEDIAN(IF(G1SelectionMask="x",IF(INDEX(StdCalcsRefCalcs,$E354,0)&gt;0,INDEX(StdCalcsRefCalcs,$E354,0)),"")),"")</f>
        <v/>
      </c>
      <c r="AH354" s="97" t="str">
        <f t="array" ref="AH354">IF($AF354,QUARTILE(IF(G1SelectionMask="x",IF(INDEX(StdCalcsRefCalcs,$E354,0)&gt;0,INDEX(StdCalcsRefCalcs,$E354,0)),""),1),"")</f>
        <v/>
      </c>
      <c r="AI354" s="97" t="str">
        <f t="array" ref="AI354">IF($AF354,QUARTILE(IF(G1SelectionMask="x",IF(INDEX(StdCalcsRefCalcs,$E354,0)&gt;0,INDEX(StdCalcsRefCalcs,$E354,0)),""),3),"")</f>
        <v/>
      </c>
      <c r="AJ354" s="97" t="str">
        <f t="array" ref="AJ354">IF($AF354,MIN(IF(G1SelectionMask="x",IF(INDEX(StdCalcsRefCalcs,$E354,0)&gt;0,INDEX(StdCalcsRefCalcs,$E354,0)),"")),"")</f>
        <v/>
      </c>
      <c r="AK354" s="97" t="str">
        <f t="array" ref="AK354">IF($AF354,MAX(IF(G1SelectionMask="x",IF(INDEX(StdCalcsRefCalcs,$E354,0)&gt;0,INDEX(StdCalcsRefCalcs,$E354,0)),"")),"")</f>
        <v/>
      </c>
      <c r="AL354" s="97" t="str">
        <f t="shared" si="26"/>
        <v/>
      </c>
      <c r="AM354" s="97" t="str">
        <f t="array" ref="AM354">IF($AF354,STDEVA(IF(G1SelectionMask="x",IF(INDEX(StdCalcsRefCalcs,$E354,0)&gt;0,INDEX(StdCalcsRefCalcs,$E354,0)),"")),"")</f>
        <v/>
      </c>
      <c r="AN354" s="98" t="b">
        <f t="shared" si="221"/>
        <v>0</v>
      </c>
      <c r="AO354" s="98" t="str">
        <f t="array" ref="AO354">IF($AN354,MEDIAN(IF(G2SelectionMask="x",IF(INDEX(StdCalcsRefCalcs,$E354,0)&gt;0,INDEX(StdCalcsRefCalcs,$E354,0)),"")),"")</f>
        <v/>
      </c>
      <c r="AP354" s="98" t="str">
        <f t="array" ref="AP354">IF($AN354,QUARTILE(IF(G2SelectionMask="x",IF(INDEX(StdCalcsRefCalcs,$E354,0)&gt;0,INDEX(StdCalcsRefCalcs,$E354,0)),""),1),"")</f>
        <v/>
      </c>
      <c r="AQ354" s="98" t="str">
        <f t="array" ref="AQ354">IF($AN354,QUARTILE(IF(G2SelectionMask="x",IF(INDEX(StdCalcsRefCalcs,$E354,0)&gt;0,INDEX(StdCalcsRefCalcs,$E354,0)),""),3),"")</f>
        <v/>
      </c>
      <c r="AR354" s="98" t="str">
        <f t="array" ref="AR354">IF($AN354,MIN(IF(G2SelectionMask="x",IF(INDEX(StdCalcsRefCalcs,$E354,0)&gt;0,INDEX(StdCalcsRefCalcs,$E354,0)),"")),"")</f>
        <v/>
      </c>
      <c r="AS354" s="98" t="str">
        <f t="array" ref="AS354">IF($AN354,MAX(IF(G2SelectionMask="x",IF(INDEX(StdCalcsRefCalcs,$E354,0)&gt;0,INDEX(StdCalcsRefCalcs,$E354,0)),"")),"")</f>
        <v/>
      </c>
      <c r="AT354" s="98" t="str">
        <f t="shared" si="222"/>
        <v/>
      </c>
      <c r="AU354" s="98" t="str">
        <f t="array" ref="AU354">IF($AN354,STDEVA(IF(G2SelectionMask="x",IF(INDEX(StdCalcsRefCalcs,$E354,0)&gt;0,INDEX(StdCalcsRefCalcs,$E354,0)),"")),"")</f>
        <v/>
      </c>
      <c r="AV354" s="97" t="b">
        <f t="shared" si="223"/>
        <v>0</v>
      </c>
      <c r="AW354" s="97" t="str">
        <f t="array" ref="AW354">IF($AV354,MEDIAN(IF(G3SelectionMask="x",IF(INDEX(StdCalcsRefCalcs,$E354,0)&gt;0,INDEX(StdCalcsRefCalcs,$E354,0)),"")),"")</f>
        <v/>
      </c>
      <c r="AX354" s="97" t="str">
        <f t="array" ref="AX354">IF($AV354,QUARTILE(IF(G3SelectionMask="x",IF(INDEX(StdCalcsRefCalcs,$E354,0)&gt;0,INDEX(StdCalcsRefCalcs,$E354,0)),""),1),"")</f>
        <v/>
      </c>
      <c r="AY354" s="97" t="str">
        <f t="array" ref="AY354">IF($AV354,QUARTILE(IF(G3SelectionMask="x",IF(INDEX(StdCalcsRefCalcs,$E354,0)&gt;0,INDEX(StdCalcsRefCalcs,$E354,0)),""),3),"")</f>
        <v/>
      </c>
      <c r="AZ354" s="97" t="str">
        <f t="array" ref="AZ354">IF($AV354,MIN(IF(G3SelectionMask="x",IF(INDEX(StdCalcsRefCalcs,$E354,0)&gt;0,INDEX(StdCalcsRefCalcs,$E354,0)),"")),"")</f>
        <v/>
      </c>
      <c r="BA354" s="97" t="str">
        <f t="array" ref="BA354">IF($AV354,MAX(IF(G3SelectionMask="x",IF(INDEX(StdCalcsRefCalcs,$E354,0)&gt;0,INDEX(StdCalcsRefCalcs,$E354,0)),"")),"")</f>
        <v/>
      </c>
      <c r="BB354" s="97" t="str">
        <f t="shared" si="224"/>
        <v/>
      </c>
      <c r="BC354" s="97" t="str">
        <f t="array" ref="BC354">IF($AV354,STDEVA(IF(G3SelectionMask="x",IF(INDEX(StdCalcsRefCalcs,$E354,0)&gt;0,INDEX(StdCalcsRefCalcs,$E354,0)),"")),"")</f>
        <v/>
      </c>
      <c r="BD354" s="98" t="b">
        <f t="shared" si="225"/>
        <v>0</v>
      </c>
      <c r="BE354" s="98" t="str">
        <f t="array" ref="BE354">IF($BD354,MEDIAN(IF(G4SelectionMask="x",IF(INDEX(StdCalcsRefCalcs,$E354,0)&gt;0,INDEX(StdCalcsRefCalcs,$E354,0)),"")),"")</f>
        <v/>
      </c>
      <c r="BF354" s="98" t="str">
        <f t="array" ref="BF354">IF($BD354,QUARTILE(IF(G4SelectionMask="x",IF(INDEX(StdCalcsRefCalcs,$E354,0)&gt;0,INDEX(StdCalcsRefCalcs,$E354,0)),""),1),"")</f>
        <v/>
      </c>
      <c r="BG354" s="98" t="str">
        <f t="array" ref="BG354">IF($BD354,QUARTILE(IF(G4SelectionMask="x",IF(INDEX(StdCalcsRefCalcs,$E354,0)&gt;0,INDEX(StdCalcsRefCalcs,$E354,0)),""),3),"")</f>
        <v/>
      </c>
      <c r="BH354" s="98" t="str">
        <f t="array" ref="BH354">IF($BD354,MIN(IF(G4SelectionMask="x",IF(INDEX(StdCalcsRefCalcs,$E354,0)&gt;0,INDEX(StdCalcsRefCalcs,$E354,0)),"")),"")</f>
        <v/>
      </c>
      <c r="BI354" s="98" t="str">
        <f t="array" ref="BI354">IF($BD354,MAX(IF(G4SelectionMask="x",IF(INDEX(StdCalcsRefCalcs,$E354,0)&gt;0,INDEX(StdCalcsRefCalcs,$E354,0)),"")),"")</f>
        <v/>
      </c>
      <c r="BJ354" s="98" t="str">
        <f t="shared" si="226"/>
        <v/>
      </c>
      <c r="BK354" s="98" t="str">
        <f t="array" ref="BK354">IF($BD354,STDEVA(IF(G4SelectionMask="x",IF(INDEX(StdCalcsRefCalcs,$E354,0)&gt;0,INDEX(StdCalcsRefCalcs,$E354,0)),"")),"")</f>
        <v/>
      </c>
      <c r="BL354" s="97" t="b">
        <f t="shared" si="227"/>
        <v>0</v>
      </c>
      <c r="BM354" s="97" t="str">
        <f t="array" ref="BM354">IF($BL354,MEDIAN(IF(G5SelectionMask="x",IF(INDEX(StdCalcsRefCalcs,$E354,0)&gt;0,INDEX(StdCalcsRefCalcs,$E354,0)),"")),"")</f>
        <v/>
      </c>
      <c r="BN354" s="97" t="str">
        <f t="array" ref="BN354">IF($BL354,QUARTILE(IF(G5SelectionMask="x",IF(INDEX(StdCalcsRefCalcs,$E354,0)&gt;0,INDEX(StdCalcsRefCalcs,$E354,0)),""),1),"")</f>
        <v/>
      </c>
      <c r="BO354" s="97" t="str">
        <f t="array" ref="BO354">IF($BL354,QUARTILE(IF(G5SelectionMask="x",IF(INDEX(StdCalcsRefCalcs,$E354,0)&gt;0,INDEX(StdCalcsRefCalcs,$E354,0)),""),3),"")</f>
        <v/>
      </c>
      <c r="BP354" s="97" t="str">
        <f t="array" ref="BP354">IF($BL354,MIN(IF(G5SelectionMask="x",IF(INDEX(StdCalcsRefCalcs,$E354,0)&gt;0,INDEX(StdCalcsRefCalcs,$E354,0)),"")),"")</f>
        <v/>
      </c>
      <c r="BQ354" s="97" t="str">
        <f t="array" ref="BQ354">IF($BL354,MAX(IF(G5SelectionMask="x",IF(INDEX(StdCalcsRefCalcs,$E354,0)&gt;0,INDEX(StdCalcsRefCalcs,$E354,0)),"")),"")</f>
        <v/>
      </c>
      <c r="BR354" s="97" t="str">
        <f t="shared" si="228"/>
        <v/>
      </c>
      <c r="BS354" s="99" t="str">
        <f t="array" ref="BS354">IF($BL354,STDEVA(IF(G5SelectionMask="x",IF(INDEX(StdCalcsRefCalcs,$E354,0)&gt;0,INDEX(StdCalcsRefCalcs,$E354,0)),"")),"")</f>
        <v/>
      </c>
      <c r="BT354" s="108"/>
      <c r="BU354" s="109" t="str">
        <f t="shared" si="254"/>
        <v/>
      </c>
      <c r="BV354" s="109" t="str">
        <f t="shared" si="254"/>
        <v/>
      </c>
      <c r="BW354" s="109" t="str">
        <f t="shared" si="254"/>
        <v/>
      </c>
      <c r="BX354" s="109" t="str">
        <f t="shared" si="254"/>
        <v/>
      </c>
      <c r="BY354" s="109" t="str">
        <f t="shared" si="254"/>
        <v/>
      </c>
      <c r="BZ354" s="109" t="str">
        <f t="shared" si="254"/>
        <v/>
      </c>
      <c r="CA354" s="109" t="str">
        <f t="shared" si="254"/>
        <v/>
      </c>
      <c r="CB354" s="109" t="str">
        <f t="shared" si="254"/>
        <v/>
      </c>
      <c r="CC354" s="109" t="str">
        <f t="shared" si="254"/>
        <v/>
      </c>
      <c r="CD354" s="109" t="str">
        <f t="shared" si="254"/>
        <v/>
      </c>
      <c r="CE354" s="109" t="str">
        <f t="shared" si="254"/>
        <v/>
      </c>
      <c r="CF354" s="109" t="str">
        <f t="shared" si="254"/>
        <v/>
      </c>
      <c r="CG354" s="109" t="str">
        <f t="shared" si="254"/>
        <v/>
      </c>
      <c r="CH354" s="109" t="str">
        <f t="shared" si="254"/>
        <v/>
      </c>
      <c r="CI354" s="109" t="str">
        <f t="shared" si="254"/>
        <v/>
      </c>
    </row>
    <row r="355" spans="1:87" x14ac:dyDescent="0.2">
      <c r="A355" s="33">
        <f t="shared" si="220"/>
        <v>0</v>
      </c>
      <c r="B355" s="218"/>
      <c r="C355" s="215"/>
      <c r="D355" s="224"/>
      <c r="E355" s="72">
        <f t="shared" si="174"/>
        <v>345</v>
      </c>
      <c r="F355" s="9" t="s">
        <v>1913</v>
      </c>
      <c r="G355" s="9" t="s">
        <v>1874</v>
      </c>
      <c r="H355" s="9" t="s">
        <v>1212</v>
      </c>
      <c r="J355" s="9" t="s">
        <v>342</v>
      </c>
      <c r="L355" s="9" t="s">
        <v>1861</v>
      </c>
      <c r="P355" s="97">
        <f t="shared" si="231"/>
        <v>1.4</v>
      </c>
      <c r="Q355" s="97"/>
      <c r="R355" s="97"/>
      <c r="S355" s="97"/>
      <c r="T355" s="97"/>
      <c r="U355" s="98">
        <f t="shared" si="232"/>
        <v>2.8</v>
      </c>
      <c r="V355" s="107">
        <f t="shared" si="233"/>
        <v>1.6</v>
      </c>
      <c r="W355" s="107">
        <f t="shared" si="234"/>
        <v>2</v>
      </c>
      <c r="X355" s="107">
        <f t="shared" si="235"/>
        <v>3.2</v>
      </c>
      <c r="Y355" s="107">
        <f t="shared" si="236"/>
        <v>2.8</v>
      </c>
      <c r="Z355" s="107">
        <f t="shared" si="237"/>
        <v>3.2</v>
      </c>
      <c r="AA355" s="107">
        <f t="shared" si="238"/>
        <v>2.6</v>
      </c>
      <c r="AB355" s="107">
        <f t="shared" si="239"/>
        <v>2.8</v>
      </c>
      <c r="AC355" s="107">
        <f t="shared" si="240"/>
        <v>1.2</v>
      </c>
      <c r="AD355" s="107">
        <f t="shared" si="241"/>
        <v>2.6</v>
      </c>
      <c r="AE355" s="107">
        <f t="shared" si="242"/>
        <v>2</v>
      </c>
      <c r="AF355" s="97" t="b">
        <f t="shared" si="25"/>
        <v>1</v>
      </c>
      <c r="AG355" s="97">
        <f t="array" ref="AG355">IF($AF355,MEDIAN(IF(G1SelectionMask="x",IF(INDEX(StdCalcsRefCalcs,$E355,0)&gt;0,INDEX(StdCalcsRefCalcs,$E355,0)),"")),"")</f>
        <v>2.6</v>
      </c>
      <c r="AH355" s="97">
        <f t="array" ref="AH355">IF($AF355,QUARTILE(IF(G1SelectionMask="x",IF(INDEX(StdCalcsRefCalcs,$E355,0)&gt;0,INDEX(StdCalcsRefCalcs,$E355,0)),""),1),"")</f>
        <v>2</v>
      </c>
      <c r="AI355" s="97">
        <f t="array" ref="AI355">IF($AF355,QUARTILE(IF(G1SelectionMask="x",IF(INDEX(StdCalcsRefCalcs,$E355,0)&gt;0,INDEX(StdCalcsRefCalcs,$E355,0)),""),3),"")</f>
        <v>2.8</v>
      </c>
      <c r="AJ355" s="97">
        <f t="array" ref="AJ355">IF($AF355,MIN(IF(G1SelectionMask="x",IF(INDEX(StdCalcsRefCalcs,$E355,0)&gt;0,INDEX(StdCalcsRefCalcs,$E355,0)),"")),"")</f>
        <v>1.2</v>
      </c>
      <c r="AK355" s="97">
        <f t="array" ref="AK355">IF($AF355,MAX(IF(G1SelectionMask="x",IF(INDEX(StdCalcsRefCalcs,$E355,0)&gt;0,INDEX(StdCalcsRefCalcs,$E355,0)),"")),"")</f>
        <v>3.2</v>
      </c>
      <c r="AL355" s="97">
        <f t="shared" si="26"/>
        <v>2.436363636363637</v>
      </c>
      <c r="AM355" s="97">
        <f t="array" ref="AM355">IF($AF355,STDEVA(IF(G1SelectionMask="x",IF(INDEX(StdCalcsRefCalcs,$E355,0)&gt;0,INDEX(StdCalcsRefCalcs,$E355,0)),"")),"")</f>
        <v>0.65003496409458816</v>
      </c>
      <c r="AN355" s="98" t="b">
        <f t="shared" si="221"/>
        <v>1</v>
      </c>
      <c r="AO355" s="98">
        <f t="array" ref="AO355">IF($AN355,MEDIAN(IF(G2SelectionMask="x",IF(INDEX(StdCalcsRefCalcs,$E355,0)&gt;0,INDEX(StdCalcsRefCalcs,$E355,0)),"")),"")</f>
        <v>2.6</v>
      </c>
      <c r="AP355" s="98">
        <f t="array" ref="AP355">IF($AN355,QUARTILE(IF(G2SelectionMask="x",IF(INDEX(StdCalcsRefCalcs,$E355,0)&gt;0,INDEX(StdCalcsRefCalcs,$E355,0)),""),1),"")</f>
        <v>2.2000000000000002</v>
      </c>
      <c r="AQ355" s="98">
        <f t="array" ref="AQ355">IF($AN355,QUARTILE(IF(G2SelectionMask="x",IF(INDEX(StdCalcsRefCalcs,$E355,0)&gt;0,INDEX(StdCalcsRefCalcs,$E355,0)),""),3),"")</f>
        <v>2.8</v>
      </c>
      <c r="AR355" s="98">
        <f t="array" ref="AR355">IF($AN355,MIN(IF(G2SelectionMask="x",IF(INDEX(StdCalcsRefCalcs,$E355,0)&gt;0,INDEX(StdCalcsRefCalcs,$E355,0)),"")),"")</f>
        <v>1.6</v>
      </c>
      <c r="AS355" s="98">
        <f t="array" ref="AS355">IF($AN355,MAX(IF(G2SelectionMask="x",IF(INDEX(StdCalcsRefCalcs,$E355,0)&gt;0,INDEX(StdCalcsRefCalcs,$E355,0)),"")),"")</f>
        <v>3.2</v>
      </c>
      <c r="AT355" s="98">
        <f t="shared" si="222"/>
        <v>2.454545454545455</v>
      </c>
      <c r="AU355" s="98">
        <f t="array" ref="AU355">IF($AN355,STDEVA(IF(G2SelectionMask="x",IF(INDEX(StdCalcsRefCalcs,$E355,0)&gt;0,INDEX(StdCalcsRefCalcs,$E355,0)),"")),"")</f>
        <v>0.51451654271487779</v>
      </c>
      <c r="AV355" s="97" t="b">
        <f t="shared" si="223"/>
        <v>0</v>
      </c>
      <c r="AW355" s="97" t="str">
        <f t="array" ref="AW355">IF($AV355,MEDIAN(IF(G3SelectionMask="x",IF(INDEX(StdCalcsRefCalcs,$E355,0)&gt;0,INDEX(StdCalcsRefCalcs,$E355,0)),"")),"")</f>
        <v/>
      </c>
      <c r="AX355" s="97" t="str">
        <f t="array" ref="AX355">IF($AV355,QUARTILE(IF(G3SelectionMask="x",IF(INDEX(StdCalcsRefCalcs,$E355,0)&gt;0,INDEX(StdCalcsRefCalcs,$E355,0)),""),1),"")</f>
        <v/>
      </c>
      <c r="AY355" s="97" t="str">
        <f t="array" ref="AY355">IF($AV355,QUARTILE(IF(G3SelectionMask="x",IF(INDEX(StdCalcsRefCalcs,$E355,0)&gt;0,INDEX(StdCalcsRefCalcs,$E355,0)),""),3),"")</f>
        <v/>
      </c>
      <c r="AZ355" s="97" t="str">
        <f t="array" ref="AZ355">IF($AV355,MIN(IF(G3SelectionMask="x",IF(INDEX(StdCalcsRefCalcs,$E355,0)&gt;0,INDEX(StdCalcsRefCalcs,$E355,0)),"")),"")</f>
        <v/>
      </c>
      <c r="BA355" s="97" t="str">
        <f t="array" ref="BA355">IF($AV355,MAX(IF(G3SelectionMask="x",IF(INDEX(StdCalcsRefCalcs,$E355,0)&gt;0,INDEX(StdCalcsRefCalcs,$E355,0)),"")),"")</f>
        <v/>
      </c>
      <c r="BB355" s="97" t="str">
        <f t="shared" si="224"/>
        <v/>
      </c>
      <c r="BC355" s="97" t="str">
        <f t="array" ref="BC355">IF($AV355,STDEVA(IF(G3SelectionMask="x",IF(INDEX(StdCalcsRefCalcs,$E355,0)&gt;0,INDEX(StdCalcsRefCalcs,$E355,0)),"")),"")</f>
        <v/>
      </c>
      <c r="BD355" s="98" t="b">
        <f t="shared" si="225"/>
        <v>0</v>
      </c>
      <c r="BE355" s="98" t="str">
        <f t="array" ref="BE355">IF($BD355,MEDIAN(IF(G4SelectionMask="x",IF(INDEX(StdCalcsRefCalcs,$E355,0)&gt;0,INDEX(StdCalcsRefCalcs,$E355,0)),"")),"")</f>
        <v/>
      </c>
      <c r="BF355" s="98" t="str">
        <f t="array" ref="BF355">IF($BD355,QUARTILE(IF(G4SelectionMask="x",IF(INDEX(StdCalcsRefCalcs,$E355,0)&gt;0,INDEX(StdCalcsRefCalcs,$E355,0)),""),1),"")</f>
        <v/>
      </c>
      <c r="BG355" s="98" t="str">
        <f t="array" ref="BG355">IF($BD355,QUARTILE(IF(G4SelectionMask="x",IF(INDEX(StdCalcsRefCalcs,$E355,0)&gt;0,INDEX(StdCalcsRefCalcs,$E355,0)),""),3),"")</f>
        <v/>
      </c>
      <c r="BH355" s="98" t="str">
        <f t="array" ref="BH355">IF($BD355,MIN(IF(G4SelectionMask="x",IF(INDEX(StdCalcsRefCalcs,$E355,0)&gt;0,INDEX(StdCalcsRefCalcs,$E355,0)),"")),"")</f>
        <v/>
      </c>
      <c r="BI355" s="98" t="str">
        <f t="array" ref="BI355">IF($BD355,MAX(IF(G4SelectionMask="x",IF(INDEX(StdCalcsRefCalcs,$E355,0)&gt;0,INDEX(StdCalcsRefCalcs,$E355,0)),"")),"")</f>
        <v/>
      </c>
      <c r="BJ355" s="98" t="str">
        <f t="shared" si="226"/>
        <v/>
      </c>
      <c r="BK355" s="98" t="str">
        <f t="array" ref="BK355">IF($BD355,STDEVA(IF(G4SelectionMask="x",IF(INDEX(StdCalcsRefCalcs,$E355,0)&gt;0,INDEX(StdCalcsRefCalcs,$E355,0)),"")),"")</f>
        <v/>
      </c>
      <c r="BL355" s="97" t="b">
        <f t="shared" si="227"/>
        <v>0</v>
      </c>
      <c r="BM355" s="97" t="str">
        <f t="array" ref="BM355">IF($BL355,MEDIAN(IF(G5SelectionMask="x",IF(INDEX(StdCalcsRefCalcs,$E355,0)&gt;0,INDEX(StdCalcsRefCalcs,$E355,0)),"")),"")</f>
        <v/>
      </c>
      <c r="BN355" s="97" t="str">
        <f t="array" ref="BN355">IF($BL355,QUARTILE(IF(G5SelectionMask="x",IF(INDEX(StdCalcsRefCalcs,$E355,0)&gt;0,INDEX(StdCalcsRefCalcs,$E355,0)),""),1),"")</f>
        <v/>
      </c>
      <c r="BO355" s="97" t="str">
        <f t="array" ref="BO355">IF($BL355,QUARTILE(IF(G5SelectionMask="x",IF(INDEX(StdCalcsRefCalcs,$E355,0)&gt;0,INDEX(StdCalcsRefCalcs,$E355,0)),""),3),"")</f>
        <v/>
      </c>
      <c r="BP355" s="97" t="str">
        <f t="array" ref="BP355">IF($BL355,MIN(IF(G5SelectionMask="x",IF(INDEX(StdCalcsRefCalcs,$E355,0)&gt;0,INDEX(StdCalcsRefCalcs,$E355,0)),"")),"")</f>
        <v/>
      </c>
      <c r="BQ355" s="97" t="str">
        <f t="array" ref="BQ355">IF($BL355,MAX(IF(G5SelectionMask="x",IF(INDEX(StdCalcsRefCalcs,$E355,0)&gt;0,INDEX(StdCalcsRefCalcs,$E355,0)),"")),"")</f>
        <v/>
      </c>
      <c r="BR355" s="97" t="str">
        <f t="shared" si="228"/>
        <v/>
      </c>
      <c r="BS355" s="99" t="str">
        <f t="array" ref="BS355">IF($BL355,STDEVA(IF(G5SelectionMask="x",IF(INDEX(StdCalcsRefCalcs,$E355,0)&gt;0,INDEX(StdCalcsRefCalcs,$E355,0)),"")),"")</f>
        <v/>
      </c>
      <c r="BT355" s="108"/>
      <c r="BU355" s="109">
        <f t="shared" si="254"/>
        <v>1.4</v>
      </c>
      <c r="BV355" s="109">
        <f t="shared" si="254"/>
        <v>2.8</v>
      </c>
      <c r="BW355" s="109">
        <f t="shared" si="254"/>
        <v>1.6</v>
      </c>
      <c r="BX355" s="109">
        <f t="shared" si="254"/>
        <v>2</v>
      </c>
      <c r="BY355" s="109">
        <f t="shared" si="254"/>
        <v>3.2</v>
      </c>
      <c r="BZ355" s="109">
        <f t="shared" si="254"/>
        <v>2.8</v>
      </c>
      <c r="CA355" s="109">
        <f t="shared" si="254"/>
        <v>3.2</v>
      </c>
      <c r="CB355" s="109">
        <f t="shared" si="254"/>
        <v>2.6</v>
      </c>
      <c r="CC355" s="109">
        <f t="shared" si="254"/>
        <v>2.8</v>
      </c>
      <c r="CD355" s="109">
        <f t="shared" si="254"/>
        <v>1.2</v>
      </c>
      <c r="CE355" s="109">
        <f t="shared" si="254"/>
        <v>2.6</v>
      </c>
      <c r="CF355" s="109">
        <f t="shared" si="254"/>
        <v>2</v>
      </c>
      <c r="CG355" s="109">
        <f t="shared" si="254"/>
        <v>2.4</v>
      </c>
      <c r="CH355" s="109">
        <f t="shared" si="254"/>
        <v>2.6</v>
      </c>
      <c r="CI355" s="109">
        <f t="shared" si="254"/>
        <v>1.6</v>
      </c>
    </row>
    <row r="356" spans="1:87" x14ac:dyDescent="0.2">
      <c r="A356" s="33">
        <f t="shared" si="220"/>
        <v>0</v>
      </c>
      <c r="B356" s="218"/>
      <c r="C356" s="215"/>
      <c r="D356" s="224"/>
      <c r="E356" s="72">
        <f t="shared" si="174"/>
        <v>346</v>
      </c>
      <c r="F356" s="9" t="s">
        <v>1914</v>
      </c>
      <c r="G356" s="9" t="s">
        <v>219</v>
      </c>
      <c r="H356" s="9" t="s">
        <v>219</v>
      </c>
      <c r="J356" s="9" t="s">
        <v>342</v>
      </c>
      <c r="L356" s="9" t="s">
        <v>1861</v>
      </c>
      <c r="P356" s="97">
        <f t="shared" si="231"/>
        <v>3.5</v>
      </c>
      <c r="Q356" s="97"/>
      <c r="R356" s="97"/>
      <c r="S356" s="97"/>
      <c r="T356" s="97"/>
      <c r="U356" s="98">
        <f t="shared" si="232"/>
        <v>1.75</v>
      </c>
      <c r="V356" s="107">
        <f t="shared" si="233"/>
        <v>2.75</v>
      </c>
      <c r="W356" s="107">
        <f t="shared" si="234"/>
        <v>3.25</v>
      </c>
      <c r="X356" s="107">
        <f t="shared" si="235"/>
        <v>2.5</v>
      </c>
      <c r="Y356" s="107">
        <f t="shared" si="236"/>
        <v>1.75</v>
      </c>
      <c r="Z356" s="107">
        <f t="shared" si="237"/>
        <v>2.25</v>
      </c>
      <c r="AA356" s="107">
        <f t="shared" si="238"/>
        <v>2.25</v>
      </c>
      <c r="AB356" s="107">
        <f t="shared" si="239"/>
        <v>3.25</v>
      </c>
      <c r="AC356" s="107">
        <f t="shared" si="240"/>
        <v>2.5</v>
      </c>
      <c r="AD356" s="107">
        <f t="shared" si="241"/>
        <v>3.25</v>
      </c>
      <c r="AE356" s="107">
        <f t="shared" si="242"/>
        <v>3</v>
      </c>
      <c r="AF356" s="97" t="b">
        <f t="shared" si="25"/>
        <v>1</v>
      </c>
      <c r="AG356" s="97">
        <f t="array" ref="AG356">IF($AF356,MEDIAN(IF(G1SelectionMask="x",IF(INDEX(StdCalcsRefCalcs,$E356,0)&gt;0,INDEX(StdCalcsRefCalcs,$E356,0)),"")),"")</f>
        <v>2.5</v>
      </c>
      <c r="AH356" s="97">
        <f t="array" ref="AH356">IF($AF356,QUARTILE(IF(G1SelectionMask="x",IF(INDEX(StdCalcsRefCalcs,$E356,0)&gt;0,INDEX(StdCalcsRefCalcs,$E356,0)),""),1),"")</f>
        <v>2.25</v>
      </c>
      <c r="AI356" s="97">
        <f t="array" ref="AI356">IF($AF356,QUARTILE(IF(G1SelectionMask="x",IF(INDEX(StdCalcsRefCalcs,$E356,0)&gt;0,INDEX(StdCalcsRefCalcs,$E356,0)),""),3),"")</f>
        <v>3.125</v>
      </c>
      <c r="AJ356" s="97">
        <f t="array" ref="AJ356">IF($AF356,MIN(IF(G1SelectionMask="x",IF(INDEX(StdCalcsRefCalcs,$E356,0)&gt;0,INDEX(StdCalcsRefCalcs,$E356,0)),"")),"")</f>
        <v>1.75</v>
      </c>
      <c r="AK356" s="97">
        <f t="array" ref="AK356">IF($AF356,MAX(IF(G1SelectionMask="x",IF(INDEX(StdCalcsRefCalcs,$E356,0)&gt;0,INDEX(StdCalcsRefCalcs,$E356,0)),"")),"")</f>
        <v>3.25</v>
      </c>
      <c r="AL356" s="97">
        <f t="shared" si="26"/>
        <v>2.5909090909090908</v>
      </c>
      <c r="AM356" s="97">
        <f t="array" ref="AM356">IF($AF356,STDEVA(IF(G1SelectionMask="x",IF(INDEX(StdCalcsRefCalcs,$E356,0)&gt;0,INDEX(StdCalcsRefCalcs,$E356,0)),"")),"")</f>
        <v>0.56205790707816805</v>
      </c>
      <c r="AN356" s="98" t="b">
        <f t="shared" si="221"/>
        <v>1</v>
      </c>
      <c r="AO356" s="98">
        <f t="array" ref="AO356">IF($AN356,MEDIAN(IF(G2SelectionMask="x",IF(INDEX(StdCalcsRefCalcs,$E356,0)&gt;0,INDEX(StdCalcsRefCalcs,$E356,0)),"")),"")</f>
        <v>2.75</v>
      </c>
      <c r="AP356" s="98">
        <f t="array" ref="AP356">IF($AN356,QUARTILE(IF(G2SelectionMask="x",IF(INDEX(StdCalcsRefCalcs,$E356,0)&gt;0,INDEX(StdCalcsRefCalcs,$E356,0)),""),1),"")</f>
        <v>2.125</v>
      </c>
      <c r="AQ356" s="98">
        <f t="array" ref="AQ356">IF($AN356,QUARTILE(IF(G2SelectionMask="x",IF(INDEX(StdCalcsRefCalcs,$E356,0)&gt;0,INDEX(StdCalcsRefCalcs,$E356,0)),""),3),"")</f>
        <v>2.875</v>
      </c>
      <c r="AR356" s="98">
        <f t="array" ref="AR356">IF($AN356,MIN(IF(G2SelectionMask="x",IF(INDEX(StdCalcsRefCalcs,$E356,0)&gt;0,INDEX(StdCalcsRefCalcs,$E356,0)),"")),"")</f>
        <v>1.75</v>
      </c>
      <c r="AS356" s="98">
        <f t="array" ref="AS356">IF($AN356,MAX(IF(G2SelectionMask="x",IF(INDEX(StdCalcsRefCalcs,$E356,0)&gt;0,INDEX(StdCalcsRefCalcs,$E356,0)),"")),"")</f>
        <v>3.25</v>
      </c>
      <c r="AT356" s="98">
        <f t="shared" si="222"/>
        <v>2.5454545454545454</v>
      </c>
      <c r="AU356" s="98">
        <f t="array" ref="AU356">IF($AN356,STDEVA(IF(G2SelectionMask="x",IF(INDEX(StdCalcsRefCalcs,$E356,0)&gt;0,INDEX(StdCalcsRefCalcs,$E356,0)),"")),"")</f>
        <v>0.54564390652445982</v>
      </c>
      <c r="AV356" s="97" t="b">
        <f t="shared" si="223"/>
        <v>0</v>
      </c>
      <c r="AW356" s="97" t="str">
        <f t="array" ref="AW356">IF($AV356,MEDIAN(IF(G3SelectionMask="x",IF(INDEX(StdCalcsRefCalcs,$E356,0)&gt;0,INDEX(StdCalcsRefCalcs,$E356,0)),"")),"")</f>
        <v/>
      </c>
      <c r="AX356" s="97" t="str">
        <f t="array" ref="AX356">IF($AV356,QUARTILE(IF(G3SelectionMask="x",IF(INDEX(StdCalcsRefCalcs,$E356,0)&gt;0,INDEX(StdCalcsRefCalcs,$E356,0)),""),1),"")</f>
        <v/>
      </c>
      <c r="AY356" s="97" t="str">
        <f t="array" ref="AY356">IF($AV356,QUARTILE(IF(G3SelectionMask="x",IF(INDEX(StdCalcsRefCalcs,$E356,0)&gt;0,INDEX(StdCalcsRefCalcs,$E356,0)),""),3),"")</f>
        <v/>
      </c>
      <c r="AZ356" s="97" t="str">
        <f t="array" ref="AZ356">IF($AV356,MIN(IF(G3SelectionMask="x",IF(INDEX(StdCalcsRefCalcs,$E356,0)&gt;0,INDEX(StdCalcsRefCalcs,$E356,0)),"")),"")</f>
        <v/>
      </c>
      <c r="BA356" s="97" t="str">
        <f t="array" ref="BA356">IF($AV356,MAX(IF(G3SelectionMask="x",IF(INDEX(StdCalcsRefCalcs,$E356,0)&gt;0,INDEX(StdCalcsRefCalcs,$E356,0)),"")),"")</f>
        <v/>
      </c>
      <c r="BB356" s="97" t="str">
        <f t="shared" si="224"/>
        <v/>
      </c>
      <c r="BC356" s="97" t="str">
        <f t="array" ref="BC356">IF($AV356,STDEVA(IF(G3SelectionMask="x",IF(INDEX(StdCalcsRefCalcs,$E356,0)&gt;0,INDEX(StdCalcsRefCalcs,$E356,0)),"")),"")</f>
        <v/>
      </c>
      <c r="BD356" s="98" t="b">
        <f t="shared" si="225"/>
        <v>0</v>
      </c>
      <c r="BE356" s="98" t="str">
        <f t="array" ref="BE356">IF($BD356,MEDIAN(IF(G4SelectionMask="x",IF(INDEX(StdCalcsRefCalcs,$E356,0)&gt;0,INDEX(StdCalcsRefCalcs,$E356,0)),"")),"")</f>
        <v/>
      </c>
      <c r="BF356" s="98" t="str">
        <f t="array" ref="BF356">IF($BD356,QUARTILE(IF(G4SelectionMask="x",IF(INDEX(StdCalcsRefCalcs,$E356,0)&gt;0,INDEX(StdCalcsRefCalcs,$E356,0)),""),1),"")</f>
        <v/>
      </c>
      <c r="BG356" s="98" t="str">
        <f t="array" ref="BG356">IF($BD356,QUARTILE(IF(G4SelectionMask="x",IF(INDEX(StdCalcsRefCalcs,$E356,0)&gt;0,INDEX(StdCalcsRefCalcs,$E356,0)),""),3),"")</f>
        <v/>
      </c>
      <c r="BH356" s="98" t="str">
        <f t="array" ref="BH356">IF($BD356,MIN(IF(G4SelectionMask="x",IF(INDEX(StdCalcsRefCalcs,$E356,0)&gt;0,INDEX(StdCalcsRefCalcs,$E356,0)),"")),"")</f>
        <v/>
      </c>
      <c r="BI356" s="98" t="str">
        <f t="array" ref="BI356">IF($BD356,MAX(IF(G4SelectionMask="x",IF(INDEX(StdCalcsRefCalcs,$E356,0)&gt;0,INDEX(StdCalcsRefCalcs,$E356,0)),"")),"")</f>
        <v/>
      </c>
      <c r="BJ356" s="98" t="str">
        <f t="shared" si="226"/>
        <v/>
      </c>
      <c r="BK356" s="98" t="str">
        <f t="array" ref="BK356">IF($BD356,STDEVA(IF(G4SelectionMask="x",IF(INDEX(StdCalcsRefCalcs,$E356,0)&gt;0,INDEX(StdCalcsRefCalcs,$E356,0)),"")),"")</f>
        <v/>
      </c>
      <c r="BL356" s="97" t="b">
        <f t="shared" si="227"/>
        <v>0</v>
      </c>
      <c r="BM356" s="97" t="str">
        <f t="array" ref="BM356">IF($BL356,MEDIAN(IF(G5SelectionMask="x",IF(INDEX(StdCalcsRefCalcs,$E356,0)&gt;0,INDEX(StdCalcsRefCalcs,$E356,0)),"")),"")</f>
        <v/>
      </c>
      <c r="BN356" s="97" t="str">
        <f t="array" ref="BN356">IF($BL356,QUARTILE(IF(G5SelectionMask="x",IF(INDEX(StdCalcsRefCalcs,$E356,0)&gt;0,INDEX(StdCalcsRefCalcs,$E356,0)),""),1),"")</f>
        <v/>
      </c>
      <c r="BO356" s="97" t="str">
        <f t="array" ref="BO356">IF($BL356,QUARTILE(IF(G5SelectionMask="x",IF(INDEX(StdCalcsRefCalcs,$E356,0)&gt;0,INDEX(StdCalcsRefCalcs,$E356,0)),""),3),"")</f>
        <v/>
      </c>
      <c r="BP356" s="97" t="str">
        <f t="array" ref="BP356">IF($BL356,MIN(IF(G5SelectionMask="x",IF(INDEX(StdCalcsRefCalcs,$E356,0)&gt;0,INDEX(StdCalcsRefCalcs,$E356,0)),"")),"")</f>
        <v/>
      </c>
      <c r="BQ356" s="97" t="str">
        <f t="array" ref="BQ356">IF($BL356,MAX(IF(G5SelectionMask="x",IF(INDEX(StdCalcsRefCalcs,$E356,0)&gt;0,INDEX(StdCalcsRefCalcs,$E356,0)),"")),"")</f>
        <v/>
      </c>
      <c r="BR356" s="97" t="str">
        <f t="shared" si="228"/>
        <v/>
      </c>
      <c r="BS356" s="99" t="str">
        <f t="array" ref="BS356">IF($BL356,STDEVA(IF(G5SelectionMask="x",IF(INDEX(StdCalcsRefCalcs,$E356,0)&gt;0,INDEX(StdCalcsRefCalcs,$E356,0)),"")),"")</f>
        <v/>
      </c>
      <c r="BT356" s="108"/>
      <c r="BU356" s="109">
        <f t="shared" si="254"/>
        <v>3.5</v>
      </c>
      <c r="BV356" s="109">
        <f t="shared" si="254"/>
        <v>1.75</v>
      </c>
      <c r="BW356" s="109">
        <f t="shared" si="254"/>
        <v>2.75</v>
      </c>
      <c r="BX356" s="109">
        <f t="shared" si="254"/>
        <v>3.25</v>
      </c>
      <c r="BY356" s="109">
        <f t="shared" si="254"/>
        <v>2.5</v>
      </c>
      <c r="BZ356" s="109">
        <f t="shared" si="254"/>
        <v>1.75</v>
      </c>
      <c r="CA356" s="109">
        <f t="shared" si="254"/>
        <v>2.25</v>
      </c>
      <c r="CB356" s="109">
        <f t="shared" si="254"/>
        <v>2.25</v>
      </c>
      <c r="CC356" s="109">
        <f t="shared" si="254"/>
        <v>3.25</v>
      </c>
      <c r="CD356" s="109">
        <f t="shared" si="254"/>
        <v>2.5</v>
      </c>
      <c r="CE356" s="109">
        <f t="shared" si="254"/>
        <v>3.25</v>
      </c>
      <c r="CF356" s="109">
        <f t="shared" si="254"/>
        <v>3</v>
      </c>
      <c r="CG356" s="109">
        <f t="shared" si="254"/>
        <v>2.75</v>
      </c>
      <c r="CH356" s="109">
        <f t="shared" si="254"/>
        <v>2.75</v>
      </c>
      <c r="CI356" s="109">
        <f t="shared" si="254"/>
        <v>2</v>
      </c>
    </row>
    <row r="357" spans="1:87" x14ac:dyDescent="0.2">
      <c r="A357" s="33">
        <f t="shared" si="220"/>
        <v>0</v>
      </c>
      <c r="B357" s="218"/>
      <c r="C357" s="215"/>
      <c r="D357" s="224"/>
      <c r="E357" s="72">
        <f t="shared" si="247"/>
        <v>347</v>
      </c>
      <c r="F357" s="9" t="s">
        <v>1905</v>
      </c>
      <c r="G357" s="9" t="s">
        <v>1219</v>
      </c>
      <c r="J357" s="9" t="s">
        <v>342</v>
      </c>
      <c r="L357" s="9" t="s">
        <v>1862</v>
      </c>
      <c r="P357" s="97">
        <f t="shared" si="231"/>
        <v>2.4642857142857144</v>
      </c>
      <c r="Q357" s="97"/>
      <c r="R357" s="97"/>
      <c r="S357" s="97"/>
      <c r="T357" s="97"/>
      <c r="U357" s="98">
        <f t="shared" si="232"/>
        <v>2.4285714285714284</v>
      </c>
      <c r="V357" s="107">
        <f t="shared" si="233"/>
        <v>2.3392857142857144</v>
      </c>
      <c r="W357" s="107">
        <f t="shared" si="234"/>
        <v>2.7321428571428572</v>
      </c>
      <c r="X357" s="107">
        <f t="shared" si="235"/>
        <v>2.6071428571428572</v>
      </c>
      <c r="Y357" s="107">
        <f t="shared" si="236"/>
        <v>2.6607142857142856</v>
      </c>
      <c r="Z357" s="107">
        <f t="shared" si="237"/>
        <v>2.5178571428571428</v>
      </c>
      <c r="AA357" s="107">
        <f t="shared" si="238"/>
        <v>2.6964285714285716</v>
      </c>
      <c r="AB357" s="107">
        <f t="shared" si="239"/>
        <v>2.625</v>
      </c>
      <c r="AC357" s="107">
        <f t="shared" si="240"/>
        <v>2.625</v>
      </c>
      <c r="AD357" s="107">
        <f t="shared" si="241"/>
        <v>2.8392857142857144</v>
      </c>
      <c r="AE357" s="107">
        <f t="shared" si="242"/>
        <v>2.8392857142857144</v>
      </c>
      <c r="AF357" s="97" t="b">
        <f t="shared" si="25"/>
        <v>1</v>
      </c>
      <c r="AG357" s="97">
        <f t="array" ref="AG357">IF($AF357,MEDIAN(IF(G1SelectionMask="x",IF(INDEX(StdCalcsRefCalcs,$E357,0)&gt;0,INDEX(StdCalcsRefCalcs,$E357,0)),"")),"")</f>
        <v>2.625</v>
      </c>
      <c r="AH357" s="97">
        <f t="array" ref="AH357">IF($AF357,QUARTILE(IF(G1SelectionMask="x",IF(INDEX(StdCalcsRefCalcs,$E357,0)&gt;0,INDEX(StdCalcsRefCalcs,$E357,0)),""),1),"")</f>
        <v>2.5625</v>
      </c>
      <c r="AI357" s="97">
        <f t="array" ref="AI357">IF($AF357,QUARTILE(IF(G1SelectionMask="x",IF(INDEX(StdCalcsRefCalcs,$E357,0)&gt;0,INDEX(StdCalcsRefCalcs,$E357,0)),""),3),"")</f>
        <v>2.7142857142857144</v>
      </c>
      <c r="AJ357" s="97">
        <f t="array" ref="AJ357">IF($AF357,MIN(IF(G1SelectionMask="x",IF(INDEX(StdCalcsRefCalcs,$E357,0)&gt;0,INDEX(StdCalcsRefCalcs,$E357,0)),"")),"")</f>
        <v>2.3392857142857144</v>
      </c>
      <c r="AK357" s="97">
        <f t="array" ref="AK357">IF($AF357,MAX(IF(G1SelectionMask="x",IF(INDEX(StdCalcsRefCalcs,$E357,0)&gt;0,INDEX(StdCalcsRefCalcs,$E357,0)),"")),"")</f>
        <v>2.8392857142857144</v>
      </c>
      <c r="AL357" s="97">
        <f t="shared" si="248"/>
        <v>2.6282467532467533</v>
      </c>
      <c r="AM357" s="97">
        <f t="array" ref="AM357">IF($AF357,STDEVA(IF(G1SelectionMask="x",IF(INDEX(StdCalcsRefCalcs,$E357,0)&gt;0,INDEX(StdCalcsRefCalcs,$E357,0)),"")),"")</f>
        <v>0.15543269546667818</v>
      </c>
      <c r="AN357" s="98" t="b">
        <f t="shared" si="221"/>
        <v>1</v>
      </c>
      <c r="AO357" s="98">
        <f t="array" ref="AO357">IF($AN357,MEDIAN(IF(G2SelectionMask="x",IF(INDEX(StdCalcsRefCalcs,$E357,0)&gt;0,INDEX(StdCalcsRefCalcs,$E357,0)),"")),"")</f>
        <v>2.6071428571428572</v>
      </c>
      <c r="AP357" s="98">
        <f t="array" ref="AP357">IF($AN357,QUARTILE(IF(G2SelectionMask="x",IF(INDEX(StdCalcsRefCalcs,$E357,0)&gt;0,INDEX(StdCalcsRefCalcs,$E357,0)),""),1),"")</f>
        <v>2.4285714285714284</v>
      </c>
      <c r="AQ357" s="98">
        <f t="array" ref="AQ357">IF($AN357,QUARTILE(IF(G2SelectionMask="x",IF(INDEX(StdCalcsRefCalcs,$E357,0)&gt;0,INDEX(StdCalcsRefCalcs,$E357,0)),""),3),"")</f>
        <v>2.6785714285714288</v>
      </c>
      <c r="AR357" s="98">
        <f t="array" ref="AR357">IF($AN357,MIN(IF(G2SelectionMask="x",IF(INDEX(StdCalcsRefCalcs,$E357,0)&gt;0,INDEX(StdCalcsRefCalcs,$E357,0)),"")),"")</f>
        <v>2.2678571428571428</v>
      </c>
      <c r="AS357" s="98">
        <f t="array" ref="AS357">IF($AN357,MAX(IF(G2SelectionMask="x",IF(INDEX(StdCalcsRefCalcs,$E357,0)&gt;0,INDEX(StdCalcsRefCalcs,$E357,0)),"")),"")</f>
        <v>2.8392857142857144</v>
      </c>
      <c r="AT357" s="98">
        <f t="shared" si="222"/>
        <v>2.5616883116883113</v>
      </c>
      <c r="AU357" s="98">
        <f t="array" ref="AU357">IF($AN357,STDEVA(IF(G2SelectionMask="x",IF(INDEX(StdCalcsRefCalcs,$E357,0)&gt;0,INDEX(StdCalcsRefCalcs,$E357,0)),"")),"")</f>
        <v>0.19304944717300634</v>
      </c>
      <c r="AV357" s="97" t="b">
        <f t="shared" si="223"/>
        <v>0</v>
      </c>
      <c r="AW357" s="97" t="str">
        <f t="array" ref="AW357">IF($AV357,MEDIAN(IF(G3SelectionMask="x",IF(INDEX(StdCalcsRefCalcs,$E357,0)&gt;0,INDEX(StdCalcsRefCalcs,$E357,0)),"")),"")</f>
        <v/>
      </c>
      <c r="AX357" s="97" t="str">
        <f t="array" ref="AX357">IF($AV357,QUARTILE(IF(G3SelectionMask="x",IF(INDEX(StdCalcsRefCalcs,$E357,0)&gt;0,INDEX(StdCalcsRefCalcs,$E357,0)),""),1),"")</f>
        <v/>
      </c>
      <c r="AY357" s="97" t="str">
        <f t="array" ref="AY357">IF($AV357,QUARTILE(IF(G3SelectionMask="x",IF(INDEX(StdCalcsRefCalcs,$E357,0)&gt;0,INDEX(StdCalcsRefCalcs,$E357,0)),""),3),"")</f>
        <v/>
      </c>
      <c r="AZ357" s="97" t="str">
        <f t="array" ref="AZ357">IF($AV357,MIN(IF(G3SelectionMask="x",IF(INDEX(StdCalcsRefCalcs,$E357,0)&gt;0,INDEX(StdCalcsRefCalcs,$E357,0)),"")),"")</f>
        <v/>
      </c>
      <c r="BA357" s="97" t="str">
        <f t="array" ref="BA357">IF($AV357,MAX(IF(G3SelectionMask="x",IF(INDEX(StdCalcsRefCalcs,$E357,0)&gt;0,INDEX(StdCalcsRefCalcs,$E357,0)),"")),"")</f>
        <v/>
      </c>
      <c r="BB357" s="97" t="str">
        <f t="shared" si="224"/>
        <v/>
      </c>
      <c r="BC357" s="97" t="str">
        <f t="array" ref="BC357">IF($AV357,STDEVA(IF(G3SelectionMask="x",IF(INDEX(StdCalcsRefCalcs,$E357,0)&gt;0,INDEX(StdCalcsRefCalcs,$E357,0)),"")),"")</f>
        <v/>
      </c>
      <c r="BD357" s="98" t="b">
        <f t="shared" si="225"/>
        <v>0</v>
      </c>
      <c r="BE357" s="98" t="str">
        <f t="array" ref="BE357">IF($BD357,MEDIAN(IF(G4SelectionMask="x",IF(INDEX(StdCalcsRefCalcs,$E357,0)&gt;0,INDEX(StdCalcsRefCalcs,$E357,0)),"")),"")</f>
        <v/>
      </c>
      <c r="BF357" s="98" t="str">
        <f t="array" ref="BF357">IF($BD357,QUARTILE(IF(G4SelectionMask="x",IF(INDEX(StdCalcsRefCalcs,$E357,0)&gt;0,INDEX(StdCalcsRefCalcs,$E357,0)),""),1),"")</f>
        <v/>
      </c>
      <c r="BG357" s="98" t="str">
        <f t="array" ref="BG357">IF($BD357,QUARTILE(IF(G4SelectionMask="x",IF(INDEX(StdCalcsRefCalcs,$E357,0)&gt;0,INDEX(StdCalcsRefCalcs,$E357,0)),""),3),"")</f>
        <v/>
      </c>
      <c r="BH357" s="98" t="str">
        <f t="array" ref="BH357">IF($BD357,MIN(IF(G4SelectionMask="x",IF(INDEX(StdCalcsRefCalcs,$E357,0)&gt;0,INDEX(StdCalcsRefCalcs,$E357,0)),"")),"")</f>
        <v/>
      </c>
      <c r="BI357" s="98" t="str">
        <f t="array" ref="BI357">IF($BD357,MAX(IF(G4SelectionMask="x",IF(INDEX(StdCalcsRefCalcs,$E357,0)&gt;0,INDEX(StdCalcsRefCalcs,$E357,0)),"")),"")</f>
        <v/>
      </c>
      <c r="BJ357" s="98" t="str">
        <f t="shared" si="226"/>
        <v/>
      </c>
      <c r="BK357" s="98" t="str">
        <f t="array" ref="BK357">IF($BD357,STDEVA(IF(G4SelectionMask="x",IF(INDEX(StdCalcsRefCalcs,$E357,0)&gt;0,INDEX(StdCalcsRefCalcs,$E357,0)),"")),"")</f>
        <v/>
      </c>
      <c r="BL357" s="97" t="b">
        <f t="shared" si="227"/>
        <v>0</v>
      </c>
      <c r="BM357" s="97" t="str">
        <f t="array" ref="BM357">IF($BL357,MEDIAN(IF(G5SelectionMask="x",IF(INDEX(StdCalcsRefCalcs,$E357,0)&gt;0,INDEX(StdCalcsRefCalcs,$E357,0)),"")),"")</f>
        <v/>
      </c>
      <c r="BN357" s="97" t="str">
        <f t="array" ref="BN357">IF($BL357,QUARTILE(IF(G5SelectionMask="x",IF(INDEX(StdCalcsRefCalcs,$E357,0)&gt;0,INDEX(StdCalcsRefCalcs,$E357,0)),""),1),"")</f>
        <v/>
      </c>
      <c r="BO357" s="97" t="str">
        <f t="array" ref="BO357">IF($BL357,QUARTILE(IF(G5SelectionMask="x",IF(INDEX(StdCalcsRefCalcs,$E357,0)&gt;0,INDEX(StdCalcsRefCalcs,$E357,0)),""),3),"")</f>
        <v/>
      </c>
      <c r="BP357" s="97" t="str">
        <f t="array" ref="BP357">IF($BL357,MIN(IF(G5SelectionMask="x",IF(INDEX(StdCalcsRefCalcs,$E357,0)&gt;0,INDEX(StdCalcsRefCalcs,$E357,0)),"")),"")</f>
        <v/>
      </c>
      <c r="BQ357" s="97" t="str">
        <f t="array" ref="BQ357">IF($BL357,MAX(IF(G5SelectionMask="x",IF(INDEX(StdCalcsRefCalcs,$E357,0)&gt;0,INDEX(StdCalcsRefCalcs,$E357,0)),"")),"")</f>
        <v/>
      </c>
      <c r="BR357" s="97" t="str">
        <f t="shared" si="228"/>
        <v/>
      </c>
      <c r="BS357" s="99" t="str">
        <f t="array" ref="BS357">IF($BL357,STDEVA(IF(G5SelectionMask="x",IF(INDEX(StdCalcsRefCalcs,$E357,0)&gt;0,INDEX(StdCalcsRefCalcs,$E357,0)),"")),"")</f>
        <v/>
      </c>
      <c r="BT357" s="108"/>
      <c r="BU357" s="109">
        <f t="shared" ref="BU357:CI357" si="255">IFERROR(IF(COUNTIFS(RawDataTopics,$J357,RawDataSubtopics,$L357,INDEX(RawDataAllData,0,BU$9),"")&lt;=RuleofNPercent*COUNTIFS(RawDataTopics,$J357,RawDataSubtopics,$L357),AVERAGEIFS(INDEX(RawDataAllData,0,BU$9),RawDataTopics,$J357,RawDataSubtopics,$L357),""),"")</f>
        <v>2.4642857142857144</v>
      </c>
      <c r="BV357" s="109">
        <f t="shared" si="255"/>
        <v>2.4285714285714284</v>
      </c>
      <c r="BW357" s="109">
        <f t="shared" si="255"/>
        <v>2.3392857142857144</v>
      </c>
      <c r="BX357" s="109">
        <f t="shared" si="255"/>
        <v>2.7321428571428572</v>
      </c>
      <c r="BY357" s="109">
        <f t="shared" si="255"/>
        <v>2.6071428571428572</v>
      </c>
      <c r="BZ357" s="109">
        <f t="shared" si="255"/>
        <v>2.6607142857142856</v>
      </c>
      <c r="CA357" s="109">
        <f t="shared" si="255"/>
        <v>2.5178571428571428</v>
      </c>
      <c r="CB357" s="109">
        <f t="shared" si="255"/>
        <v>2.6964285714285716</v>
      </c>
      <c r="CC357" s="109">
        <f t="shared" si="255"/>
        <v>2.625</v>
      </c>
      <c r="CD357" s="109">
        <f t="shared" si="255"/>
        <v>2.625</v>
      </c>
      <c r="CE357" s="109">
        <f t="shared" si="255"/>
        <v>2.8392857142857144</v>
      </c>
      <c r="CF357" s="109">
        <f t="shared" si="255"/>
        <v>2.8392857142857144</v>
      </c>
      <c r="CG357" s="109">
        <f t="shared" si="255"/>
        <v>2.4464285714285716</v>
      </c>
      <c r="CH357" s="109">
        <f t="shared" si="255"/>
        <v>2.4285714285714284</v>
      </c>
      <c r="CI357" s="109">
        <f t="shared" si="255"/>
        <v>2.2678571428571428</v>
      </c>
    </row>
    <row r="358" spans="1:87" x14ac:dyDescent="0.2">
      <c r="A358" s="33">
        <f t="shared" si="220"/>
        <v>0</v>
      </c>
      <c r="B358" s="218"/>
      <c r="C358" s="215"/>
      <c r="D358" s="224"/>
      <c r="E358" s="72">
        <f t="shared" si="247"/>
        <v>348</v>
      </c>
      <c r="F358" s="9" t="s">
        <v>1906</v>
      </c>
      <c r="G358" s="9" t="s">
        <v>1872</v>
      </c>
      <c r="H358" s="9" t="s">
        <v>1214</v>
      </c>
      <c r="J358" s="9" t="s">
        <v>342</v>
      </c>
      <c r="L358" s="9" t="s">
        <v>1862</v>
      </c>
      <c r="P358" s="97">
        <f t="shared" si="231"/>
        <v>2.4318181818181817</v>
      </c>
      <c r="Q358" s="97"/>
      <c r="R358" s="97"/>
      <c r="S358" s="97"/>
      <c r="T358" s="97"/>
      <c r="U358" s="98">
        <f t="shared" si="232"/>
        <v>2.6136363636363638</v>
      </c>
      <c r="V358" s="107">
        <f t="shared" si="233"/>
        <v>2.2727272727272729</v>
      </c>
      <c r="W358" s="107">
        <f t="shared" si="234"/>
        <v>2.7727272727272729</v>
      </c>
      <c r="X358" s="107">
        <f t="shared" si="235"/>
        <v>2.5454545454545454</v>
      </c>
      <c r="Y358" s="107">
        <f t="shared" si="236"/>
        <v>2.6363636363636362</v>
      </c>
      <c r="Z358" s="107">
        <f t="shared" si="237"/>
        <v>2.5</v>
      </c>
      <c r="AA358" s="107">
        <f t="shared" si="238"/>
        <v>2.7272727272727271</v>
      </c>
      <c r="AB358" s="107">
        <f t="shared" si="239"/>
        <v>2.6136363636363638</v>
      </c>
      <c r="AC358" s="107">
        <f t="shared" si="240"/>
        <v>2.6363636363636362</v>
      </c>
      <c r="AD358" s="107">
        <f t="shared" si="241"/>
        <v>2.9090909090909092</v>
      </c>
      <c r="AE358" s="107">
        <f t="shared" si="242"/>
        <v>2.8181818181818183</v>
      </c>
      <c r="AF358" s="97" t="b">
        <f t="shared" ref="AF358:AF408" si="256">COUNTIFS(G1SelectionMask,"x",INDEX(StdCalcsRefCalcs,$E358,0),"&gt;0")&gt;=RuleofN</f>
        <v>1</v>
      </c>
      <c r="AG358" s="97">
        <f t="array" ref="AG358">IF($AF358,MEDIAN(IF(G1SelectionMask="x",IF(INDEX(StdCalcsRefCalcs,$E358,0)&gt;0,INDEX(StdCalcsRefCalcs,$E358,0)),"")),"")</f>
        <v>2.6363636363636362</v>
      </c>
      <c r="AH358" s="97">
        <f t="array" ref="AH358">IF($AF358,QUARTILE(IF(G1SelectionMask="x",IF(INDEX(StdCalcsRefCalcs,$E358,0)&gt;0,INDEX(StdCalcsRefCalcs,$E358,0)),""),1),"")</f>
        <v>2.5795454545454546</v>
      </c>
      <c r="AI358" s="97">
        <f t="array" ref="AI358">IF($AF358,QUARTILE(IF(G1SelectionMask="x",IF(INDEX(StdCalcsRefCalcs,$E358,0)&gt;0,INDEX(StdCalcsRefCalcs,$E358,0)),""),3),"")</f>
        <v>2.75</v>
      </c>
      <c r="AJ358" s="97">
        <f t="array" ref="AJ358">IF($AF358,MIN(IF(G1SelectionMask="x",IF(INDEX(StdCalcsRefCalcs,$E358,0)&gt;0,INDEX(StdCalcsRefCalcs,$E358,0)),"")),"")</f>
        <v>2.2727272727272729</v>
      </c>
      <c r="AK358" s="97">
        <f t="array" ref="AK358">IF($AF358,MAX(IF(G1SelectionMask="x",IF(INDEX(StdCalcsRefCalcs,$E358,0)&gt;0,INDEX(StdCalcsRefCalcs,$E358,0)),"")),"")</f>
        <v>2.9090909090909092</v>
      </c>
      <c r="AL358" s="97">
        <f t="shared" si="248"/>
        <v>2.6404958677685952</v>
      </c>
      <c r="AM358" s="97">
        <f t="array" ref="AM358">IF($AF358,STDEVA(IF(G1SelectionMask="x",IF(INDEX(StdCalcsRefCalcs,$E358,0)&gt;0,INDEX(StdCalcsRefCalcs,$E358,0)),"")),"")</f>
        <v>0.17153240478203538</v>
      </c>
      <c r="AN358" s="98" t="b">
        <f t="shared" si="221"/>
        <v>1</v>
      </c>
      <c r="AO358" s="98">
        <f t="array" ref="AO358">IF($AN358,MEDIAN(IF(G2SelectionMask="x",IF(INDEX(StdCalcsRefCalcs,$E358,0)&gt;0,INDEX(StdCalcsRefCalcs,$E358,0)),"")),"")</f>
        <v>2.6136363636363638</v>
      </c>
      <c r="AP358" s="98">
        <f t="array" ref="AP358">IF($AN358,QUARTILE(IF(G2SelectionMask="x",IF(INDEX(StdCalcsRefCalcs,$E358,0)&gt;0,INDEX(StdCalcsRefCalcs,$E358,0)),""),1),"")</f>
        <v>2.4090909090909092</v>
      </c>
      <c r="AQ358" s="98">
        <f t="array" ref="AQ358">IF($AN358,QUARTILE(IF(G2SelectionMask="x",IF(INDEX(StdCalcsRefCalcs,$E358,0)&gt;0,INDEX(StdCalcsRefCalcs,$E358,0)),""),3),"")</f>
        <v>2.6818181818181817</v>
      </c>
      <c r="AR358" s="98">
        <f t="array" ref="AR358">IF($AN358,MIN(IF(G2SelectionMask="x",IF(INDEX(StdCalcsRefCalcs,$E358,0)&gt;0,INDEX(StdCalcsRefCalcs,$E358,0)),"")),"")</f>
        <v>2.25</v>
      </c>
      <c r="AS358" s="98">
        <f t="array" ref="AS358">IF($AN358,MAX(IF(G2SelectionMask="x",IF(INDEX(StdCalcsRefCalcs,$E358,0)&gt;0,INDEX(StdCalcsRefCalcs,$E358,0)),"")),"")</f>
        <v>2.9090909090909092</v>
      </c>
      <c r="AT358" s="98">
        <f t="shared" si="222"/>
        <v>2.5640495867768589</v>
      </c>
      <c r="AU358" s="98">
        <f t="array" ref="AU358">IF($AN358,STDEVA(IF(G2SelectionMask="x",IF(INDEX(StdCalcsRefCalcs,$E358,0)&gt;0,INDEX(StdCalcsRefCalcs,$E358,0)),"")),"")</f>
        <v>0.21291420055834451</v>
      </c>
      <c r="AV358" s="97" t="b">
        <f t="shared" si="223"/>
        <v>0</v>
      </c>
      <c r="AW358" s="97" t="str">
        <f t="array" ref="AW358">IF($AV358,MEDIAN(IF(G3SelectionMask="x",IF(INDEX(StdCalcsRefCalcs,$E358,0)&gt;0,INDEX(StdCalcsRefCalcs,$E358,0)),"")),"")</f>
        <v/>
      </c>
      <c r="AX358" s="97" t="str">
        <f t="array" ref="AX358">IF($AV358,QUARTILE(IF(G3SelectionMask="x",IF(INDEX(StdCalcsRefCalcs,$E358,0)&gt;0,INDEX(StdCalcsRefCalcs,$E358,0)),""),1),"")</f>
        <v/>
      </c>
      <c r="AY358" s="97" t="str">
        <f t="array" ref="AY358">IF($AV358,QUARTILE(IF(G3SelectionMask="x",IF(INDEX(StdCalcsRefCalcs,$E358,0)&gt;0,INDEX(StdCalcsRefCalcs,$E358,0)),""),3),"")</f>
        <v/>
      </c>
      <c r="AZ358" s="97" t="str">
        <f t="array" ref="AZ358">IF($AV358,MIN(IF(G3SelectionMask="x",IF(INDEX(StdCalcsRefCalcs,$E358,0)&gt;0,INDEX(StdCalcsRefCalcs,$E358,0)),"")),"")</f>
        <v/>
      </c>
      <c r="BA358" s="97" t="str">
        <f t="array" ref="BA358">IF($AV358,MAX(IF(G3SelectionMask="x",IF(INDEX(StdCalcsRefCalcs,$E358,0)&gt;0,INDEX(StdCalcsRefCalcs,$E358,0)),"")),"")</f>
        <v/>
      </c>
      <c r="BB358" s="97" t="str">
        <f t="shared" si="224"/>
        <v/>
      </c>
      <c r="BC358" s="97" t="str">
        <f t="array" ref="BC358">IF($AV358,STDEVA(IF(G3SelectionMask="x",IF(INDEX(StdCalcsRefCalcs,$E358,0)&gt;0,INDEX(StdCalcsRefCalcs,$E358,0)),"")),"")</f>
        <v/>
      </c>
      <c r="BD358" s="98" t="b">
        <f t="shared" si="225"/>
        <v>0</v>
      </c>
      <c r="BE358" s="98" t="str">
        <f t="array" ref="BE358">IF($BD358,MEDIAN(IF(G4SelectionMask="x",IF(INDEX(StdCalcsRefCalcs,$E358,0)&gt;0,INDEX(StdCalcsRefCalcs,$E358,0)),"")),"")</f>
        <v/>
      </c>
      <c r="BF358" s="98" t="str">
        <f t="array" ref="BF358">IF($BD358,QUARTILE(IF(G4SelectionMask="x",IF(INDEX(StdCalcsRefCalcs,$E358,0)&gt;0,INDEX(StdCalcsRefCalcs,$E358,0)),""),1),"")</f>
        <v/>
      </c>
      <c r="BG358" s="98" t="str">
        <f t="array" ref="BG358">IF($BD358,QUARTILE(IF(G4SelectionMask="x",IF(INDEX(StdCalcsRefCalcs,$E358,0)&gt;0,INDEX(StdCalcsRefCalcs,$E358,0)),""),3),"")</f>
        <v/>
      </c>
      <c r="BH358" s="98" t="str">
        <f t="array" ref="BH358">IF($BD358,MIN(IF(G4SelectionMask="x",IF(INDEX(StdCalcsRefCalcs,$E358,0)&gt;0,INDEX(StdCalcsRefCalcs,$E358,0)),"")),"")</f>
        <v/>
      </c>
      <c r="BI358" s="98" t="str">
        <f t="array" ref="BI358">IF($BD358,MAX(IF(G4SelectionMask="x",IF(INDEX(StdCalcsRefCalcs,$E358,0)&gt;0,INDEX(StdCalcsRefCalcs,$E358,0)),"")),"")</f>
        <v/>
      </c>
      <c r="BJ358" s="98" t="str">
        <f t="shared" si="226"/>
        <v/>
      </c>
      <c r="BK358" s="98" t="str">
        <f t="array" ref="BK358">IF($BD358,STDEVA(IF(G4SelectionMask="x",IF(INDEX(StdCalcsRefCalcs,$E358,0)&gt;0,INDEX(StdCalcsRefCalcs,$E358,0)),"")),"")</f>
        <v/>
      </c>
      <c r="BL358" s="97" t="b">
        <f t="shared" si="227"/>
        <v>0</v>
      </c>
      <c r="BM358" s="97" t="str">
        <f t="array" ref="BM358">IF($BL358,MEDIAN(IF(G5SelectionMask="x",IF(INDEX(StdCalcsRefCalcs,$E358,0)&gt;0,INDEX(StdCalcsRefCalcs,$E358,0)),"")),"")</f>
        <v/>
      </c>
      <c r="BN358" s="97" t="str">
        <f t="array" ref="BN358">IF($BL358,QUARTILE(IF(G5SelectionMask="x",IF(INDEX(StdCalcsRefCalcs,$E358,0)&gt;0,INDEX(StdCalcsRefCalcs,$E358,0)),""),1),"")</f>
        <v/>
      </c>
      <c r="BO358" s="97" t="str">
        <f t="array" ref="BO358">IF($BL358,QUARTILE(IF(G5SelectionMask="x",IF(INDEX(StdCalcsRefCalcs,$E358,0)&gt;0,INDEX(StdCalcsRefCalcs,$E358,0)),""),3),"")</f>
        <v/>
      </c>
      <c r="BP358" s="97" t="str">
        <f t="array" ref="BP358">IF($BL358,MIN(IF(G5SelectionMask="x",IF(INDEX(StdCalcsRefCalcs,$E358,0)&gt;0,INDEX(StdCalcsRefCalcs,$E358,0)),"")),"")</f>
        <v/>
      </c>
      <c r="BQ358" s="97" t="str">
        <f t="array" ref="BQ358">IF($BL358,MAX(IF(G5SelectionMask="x",IF(INDEX(StdCalcsRefCalcs,$E358,0)&gt;0,INDEX(StdCalcsRefCalcs,$E358,0)),"")),"")</f>
        <v/>
      </c>
      <c r="BR358" s="97" t="str">
        <f t="shared" si="228"/>
        <v/>
      </c>
      <c r="BS358" s="99" t="str">
        <f t="array" ref="BS358">IF($BL358,STDEVA(IF(G5SelectionMask="x",IF(INDEX(StdCalcsRefCalcs,$E358,0)&gt;0,INDEX(StdCalcsRefCalcs,$E358,0)),"")),"")</f>
        <v/>
      </c>
      <c r="BT358" s="108"/>
      <c r="BU358" s="109">
        <f t="shared" ref="BU358:CI361" si="257">IFERROR(IF(COUNTIFS(RawDataAreas,$H358,RawDataTopics,$J358,RawDataSubtopics,$L358,INDEX(RawDataAllData,0,BU$9),"")&lt;=RuleofNPercent*COUNTIFS(RawDataAreas,$H358,RawDataTopics,$J358,RawDataSubtopics,$L358),AVERAGEIFS(INDEX(RawDataAllData,0,BU$9),RawDataAreas,$H358,RawDataTopics,$J358,RawDataSubtopics,$L358),""),"")</f>
        <v>2.4318181818181817</v>
      </c>
      <c r="BV358" s="109">
        <f t="shared" si="257"/>
        <v>2.6136363636363638</v>
      </c>
      <c r="BW358" s="109">
        <f t="shared" si="257"/>
        <v>2.2727272727272729</v>
      </c>
      <c r="BX358" s="109">
        <f t="shared" si="257"/>
        <v>2.7727272727272729</v>
      </c>
      <c r="BY358" s="109">
        <f t="shared" si="257"/>
        <v>2.5454545454545454</v>
      </c>
      <c r="BZ358" s="109">
        <f t="shared" si="257"/>
        <v>2.6363636363636362</v>
      </c>
      <c r="CA358" s="109">
        <f t="shared" si="257"/>
        <v>2.5</v>
      </c>
      <c r="CB358" s="109">
        <f t="shared" si="257"/>
        <v>2.7272727272727271</v>
      </c>
      <c r="CC358" s="109">
        <f t="shared" si="257"/>
        <v>2.6136363636363638</v>
      </c>
      <c r="CD358" s="109">
        <f t="shared" si="257"/>
        <v>2.6363636363636362</v>
      </c>
      <c r="CE358" s="109">
        <f t="shared" si="257"/>
        <v>2.9090909090909092</v>
      </c>
      <c r="CF358" s="109">
        <f t="shared" si="257"/>
        <v>2.8181818181818183</v>
      </c>
      <c r="CG358" s="109">
        <f t="shared" si="257"/>
        <v>2.4318181818181817</v>
      </c>
      <c r="CH358" s="109">
        <f t="shared" si="257"/>
        <v>2.3863636363636362</v>
      </c>
      <c r="CI358" s="109">
        <f t="shared" si="257"/>
        <v>2.25</v>
      </c>
    </row>
    <row r="359" spans="1:87" x14ac:dyDescent="0.2">
      <c r="A359" s="33">
        <f t="shared" si="220"/>
        <v>0</v>
      </c>
      <c r="B359" s="218"/>
      <c r="C359" s="215"/>
      <c r="D359" s="224"/>
      <c r="E359" s="72">
        <f t="shared" si="247"/>
        <v>349</v>
      </c>
      <c r="F359" s="9" t="s">
        <v>1907</v>
      </c>
      <c r="G359" s="9" t="s">
        <v>1873</v>
      </c>
      <c r="H359" s="9" t="s">
        <v>1213</v>
      </c>
      <c r="J359" s="9" t="s">
        <v>342</v>
      </c>
      <c r="L359" s="9" t="s">
        <v>1862</v>
      </c>
      <c r="P359" s="97">
        <f t="shared" si="231"/>
        <v>2.6666666666666665</v>
      </c>
      <c r="Q359" s="97"/>
      <c r="R359" s="97"/>
      <c r="S359" s="97"/>
      <c r="T359" s="97"/>
      <c r="U359" s="98">
        <f t="shared" si="232"/>
        <v>2.3333333333333335</v>
      </c>
      <c r="V359" s="107">
        <f t="shared" si="233"/>
        <v>2.6666666666666665</v>
      </c>
      <c r="W359" s="107">
        <f t="shared" si="234"/>
        <v>2.6666666666666665</v>
      </c>
      <c r="X359" s="107">
        <f t="shared" si="235"/>
        <v>3.6666666666666665</v>
      </c>
      <c r="Y359" s="107">
        <f t="shared" si="236"/>
        <v>3</v>
      </c>
      <c r="Z359" s="107">
        <f t="shared" si="237"/>
        <v>2.6666666666666665</v>
      </c>
      <c r="AA359" s="107">
        <f t="shared" si="238"/>
        <v>2.6666666666666665</v>
      </c>
      <c r="AB359" s="107">
        <f t="shared" si="239"/>
        <v>2.6666666666666665</v>
      </c>
      <c r="AC359" s="107">
        <f t="shared" si="240"/>
        <v>2.3333333333333335</v>
      </c>
      <c r="AD359" s="107">
        <f t="shared" si="241"/>
        <v>2.6666666666666665</v>
      </c>
      <c r="AE359" s="107">
        <f t="shared" si="242"/>
        <v>3</v>
      </c>
      <c r="AF359" s="97" t="b">
        <f t="shared" si="256"/>
        <v>1</v>
      </c>
      <c r="AG359" s="97">
        <f t="array" ref="AG359">IF($AF359,MEDIAN(IF(G1SelectionMask="x",IF(INDEX(StdCalcsRefCalcs,$E359,0)&gt;0,INDEX(StdCalcsRefCalcs,$E359,0)),"")),"")</f>
        <v>2.6666666666666665</v>
      </c>
      <c r="AH359" s="97">
        <f t="array" ref="AH359">IF($AF359,QUARTILE(IF(G1SelectionMask="x",IF(INDEX(StdCalcsRefCalcs,$E359,0)&gt;0,INDEX(StdCalcsRefCalcs,$E359,0)),""),1),"")</f>
        <v>2.6666666666666665</v>
      </c>
      <c r="AI359" s="97">
        <f t="array" ref="AI359">IF($AF359,QUARTILE(IF(G1SelectionMask="x",IF(INDEX(StdCalcsRefCalcs,$E359,0)&gt;0,INDEX(StdCalcsRefCalcs,$E359,0)),""),3),"")</f>
        <v>2.833333333333333</v>
      </c>
      <c r="AJ359" s="97">
        <f t="array" ref="AJ359">IF($AF359,MIN(IF(G1SelectionMask="x",IF(INDEX(StdCalcsRefCalcs,$E359,0)&gt;0,INDEX(StdCalcsRefCalcs,$E359,0)),"")),"")</f>
        <v>2.3333333333333335</v>
      </c>
      <c r="AK359" s="97">
        <f t="array" ref="AK359">IF($AF359,MAX(IF(G1SelectionMask="x",IF(INDEX(StdCalcsRefCalcs,$E359,0)&gt;0,INDEX(StdCalcsRefCalcs,$E359,0)),"")),"")</f>
        <v>3.6666666666666665</v>
      </c>
      <c r="AL359" s="97">
        <f t="shared" si="248"/>
        <v>2.7575757575757578</v>
      </c>
      <c r="AM359" s="97">
        <f t="array" ref="AM359">IF($AF359,STDEVA(IF(G1SelectionMask="x",IF(INDEX(StdCalcsRefCalcs,$E359,0)&gt;0,INDEX(StdCalcsRefCalcs,$E359,0)),"")),"")</f>
        <v>0.36790424753396961</v>
      </c>
      <c r="AN359" s="98" t="b">
        <f t="shared" si="221"/>
        <v>1</v>
      </c>
      <c r="AO359" s="98">
        <f t="array" ref="AO359">IF($AN359,MEDIAN(IF(G2SelectionMask="x",IF(INDEX(StdCalcsRefCalcs,$E359,0)&gt;0,INDEX(StdCalcsRefCalcs,$E359,0)),"")),"")</f>
        <v>2.6666666666666665</v>
      </c>
      <c r="AP359" s="98">
        <f t="array" ref="AP359">IF($AN359,QUARTILE(IF(G2SelectionMask="x",IF(INDEX(StdCalcsRefCalcs,$E359,0)&gt;0,INDEX(StdCalcsRefCalcs,$E359,0)),""),1),"")</f>
        <v>2.6666666666666665</v>
      </c>
      <c r="AQ359" s="98">
        <f t="array" ref="AQ359">IF($AN359,QUARTILE(IF(G2SelectionMask="x",IF(INDEX(StdCalcsRefCalcs,$E359,0)&gt;0,INDEX(StdCalcsRefCalcs,$E359,0)),""),3),"")</f>
        <v>3</v>
      </c>
      <c r="AR359" s="98">
        <f t="array" ref="AR359">IF($AN359,MIN(IF(G2SelectionMask="x",IF(INDEX(StdCalcsRefCalcs,$E359,0)&gt;0,INDEX(StdCalcsRefCalcs,$E359,0)),"")),"")</f>
        <v>2.3333333333333335</v>
      </c>
      <c r="AS359" s="98">
        <f t="array" ref="AS359">IF($AN359,MAX(IF(G2SelectionMask="x",IF(INDEX(StdCalcsRefCalcs,$E359,0)&gt;0,INDEX(StdCalcsRefCalcs,$E359,0)),"")),"")</f>
        <v>3.6666666666666665</v>
      </c>
      <c r="AT359" s="98">
        <f t="shared" si="222"/>
        <v>2.8484848484848482</v>
      </c>
      <c r="AU359" s="98">
        <f t="array" ref="AU359">IF($AN359,STDEVA(IF(G2SelectionMask="x",IF(INDEX(StdCalcsRefCalcs,$E359,0)&gt;0,INDEX(StdCalcsRefCalcs,$E359,0)),"")),"")</f>
        <v>0.40451991747794747</v>
      </c>
      <c r="AV359" s="97" t="b">
        <f t="shared" si="223"/>
        <v>0</v>
      </c>
      <c r="AW359" s="97" t="str">
        <f t="array" ref="AW359">IF($AV359,MEDIAN(IF(G3SelectionMask="x",IF(INDEX(StdCalcsRefCalcs,$E359,0)&gt;0,INDEX(StdCalcsRefCalcs,$E359,0)),"")),"")</f>
        <v/>
      </c>
      <c r="AX359" s="97" t="str">
        <f t="array" ref="AX359">IF($AV359,QUARTILE(IF(G3SelectionMask="x",IF(INDEX(StdCalcsRefCalcs,$E359,0)&gt;0,INDEX(StdCalcsRefCalcs,$E359,0)),""),1),"")</f>
        <v/>
      </c>
      <c r="AY359" s="97" t="str">
        <f t="array" ref="AY359">IF($AV359,QUARTILE(IF(G3SelectionMask="x",IF(INDEX(StdCalcsRefCalcs,$E359,0)&gt;0,INDEX(StdCalcsRefCalcs,$E359,0)),""),3),"")</f>
        <v/>
      </c>
      <c r="AZ359" s="97" t="str">
        <f t="array" ref="AZ359">IF($AV359,MIN(IF(G3SelectionMask="x",IF(INDEX(StdCalcsRefCalcs,$E359,0)&gt;0,INDEX(StdCalcsRefCalcs,$E359,0)),"")),"")</f>
        <v/>
      </c>
      <c r="BA359" s="97" t="str">
        <f t="array" ref="BA359">IF($AV359,MAX(IF(G3SelectionMask="x",IF(INDEX(StdCalcsRefCalcs,$E359,0)&gt;0,INDEX(StdCalcsRefCalcs,$E359,0)),"")),"")</f>
        <v/>
      </c>
      <c r="BB359" s="97" t="str">
        <f t="shared" si="224"/>
        <v/>
      </c>
      <c r="BC359" s="97" t="str">
        <f t="array" ref="BC359">IF($AV359,STDEVA(IF(G3SelectionMask="x",IF(INDEX(StdCalcsRefCalcs,$E359,0)&gt;0,INDEX(StdCalcsRefCalcs,$E359,0)),"")),"")</f>
        <v/>
      </c>
      <c r="BD359" s="98" t="b">
        <f t="shared" si="225"/>
        <v>0</v>
      </c>
      <c r="BE359" s="98" t="str">
        <f t="array" ref="BE359">IF($BD359,MEDIAN(IF(G4SelectionMask="x",IF(INDEX(StdCalcsRefCalcs,$E359,0)&gt;0,INDEX(StdCalcsRefCalcs,$E359,0)),"")),"")</f>
        <v/>
      </c>
      <c r="BF359" s="98" t="str">
        <f t="array" ref="BF359">IF($BD359,QUARTILE(IF(G4SelectionMask="x",IF(INDEX(StdCalcsRefCalcs,$E359,0)&gt;0,INDEX(StdCalcsRefCalcs,$E359,0)),""),1),"")</f>
        <v/>
      </c>
      <c r="BG359" s="98" t="str">
        <f t="array" ref="BG359">IF($BD359,QUARTILE(IF(G4SelectionMask="x",IF(INDEX(StdCalcsRefCalcs,$E359,0)&gt;0,INDEX(StdCalcsRefCalcs,$E359,0)),""),3),"")</f>
        <v/>
      </c>
      <c r="BH359" s="98" t="str">
        <f t="array" ref="BH359">IF($BD359,MIN(IF(G4SelectionMask="x",IF(INDEX(StdCalcsRefCalcs,$E359,0)&gt;0,INDEX(StdCalcsRefCalcs,$E359,0)),"")),"")</f>
        <v/>
      </c>
      <c r="BI359" s="98" t="str">
        <f t="array" ref="BI359">IF($BD359,MAX(IF(G4SelectionMask="x",IF(INDEX(StdCalcsRefCalcs,$E359,0)&gt;0,INDEX(StdCalcsRefCalcs,$E359,0)),"")),"")</f>
        <v/>
      </c>
      <c r="BJ359" s="98" t="str">
        <f t="shared" si="226"/>
        <v/>
      </c>
      <c r="BK359" s="98" t="str">
        <f t="array" ref="BK359">IF($BD359,STDEVA(IF(G4SelectionMask="x",IF(INDEX(StdCalcsRefCalcs,$E359,0)&gt;0,INDEX(StdCalcsRefCalcs,$E359,0)),"")),"")</f>
        <v/>
      </c>
      <c r="BL359" s="97" t="b">
        <f t="shared" si="227"/>
        <v>0</v>
      </c>
      <c r="BM359" s="97" t="str">
        <f t="array" ref="BM359">IF($BL359,MEDIAN(IF(G5SelectionMask="x",IF(INDEX(StdCalcsRefCalcs,$E359,0)&gt;0,INDEX(StdCalcsRefCalcs,$E359,0)),"")),"")</f>
        <v/>
      </c>
      <c r="BN359" s="97" t="str">
        <f t="array" ref="BN359">IF($BL359,QUARTILE(IF(G5SelectionMask="x",IF(INDEX(StdCalcsRefCalcs,$E359,0)&gt;0,INDEX(StdCalcsRefCalcs,$E359,0)),""),1),"")</f>
        <v/>
      </c>
      <c r="BO359" s="97" t="str">
        <f t="array" ref="BO359">IF($BL359,QUARTILE(IF(G5SelectionMask="x",IF(INDEX(StdCalcsRefCalcs,$E359,0)&gt;0,INDEX(StdCalcsRefCalcs,$E359,0)),""),3),"")</f>
        <v/>
      </c>
      <c r="BP359" s="97" t="str">
        <f t="array" ref="BP359">IF($BL359,MIN(IF(G5SelectionMask="x",IF(INDEX(StdCalcsRefCalcs,$E359,0)&gt;0,INDEX(StdCalcsRefCalcs,$E359,0)),"")),"")</f>
        <v/>
      </c>
      <c r="BQ359" s="97" t="str">
        <f t="array" ref="BQ359">IF($BL359,MAX(IF(G5SelectionMask="x",IF(INDEX(StdCalcsRefCalcs,$E359,0)&gt;0,INDEX(StdCalcsRefCalcs,$E359,0)),"")),"")</f>
        <v/>
      </c>
      <c r="BR359" s="97" t="str">
        <f t="shared" si="228"/>
        <v/>
      </c>
      <c r="BS359" s="99" t="str">
        <f t="array" ref="BS359">IF($BL359,STDEVA(IF(G5SelectionMask="x",IF(INDEX(StdCalcsRefCalcs,$E359,0)&gt;0,INDEX(StdCalcsRefCalcs,$E359,0)),"")),"")</f>
        <v/>
      </c>
      <c r="BT359" s="108"/>
      <c r="BU359" s="109">
        <f t="shared" si="257"/>
        <v>2.6666666666666665</v>
      </c>
      <c r="BV359" s="109">
        <f t="shared" si="257"/>
        <v>2.3333333333333335</v>
      </c>
      <c r="BW359" s="109">
        <f t="shared" si="257"/>
        <v>2.6666666666666665</v>
      </c>
      <c r="BX359" s="109">
        <f t="shared" si="257"/>
        <v>2.6666666666666665</v>
      </c>
      <c r="BY359" s="109">
        <f t="shared" si="257"/>
        <v>3.6666666666666665</v>
      </c>
      <c r="BZ359" s="109">
        <f t="shared" si="257"/>
        <v>3</v>
      </c>
      <c r="CA359" s="109">
        <f t="shared" si="257"/>
        <v>2.6666666666666665</v>
      </c>
      <c r="CB359" s="109">
        <f t="shared" si="257"/>
        <v>2.6666666666666665</v>
      </c>
      <c r="CC359" s="109">
        <f t="shared" si="257"/>
        <v>2.6666666666666665</v>
      </c>
      <c r="CD359" s="109">
        <f t="shared" si="257"/>
        <v>2.3333333333333335</v>
      </c>
      <c r="CE359" s="109">
        <f t="shared" si="257"/>
        <v>2.6666666666666665</v>
      </c>
      <c r="CF359" s="109">
        <f t="shared" si="257"/>
        <v>3</v>
      </c>
      <c r="CG359" s="109">
        <f t="shared" si="257"/>
        <v>3</v>
      </c>
      <c r="CH359" s="109">
        <f t="shared" si="257"/>
        <v>2.3333333333333335</v>
      </c>
      <c r="CI359" s="109">
        <f t="shared" si="257"/>
        <v>3.3333333333333335</v>
      </c>
    </row>
    <row r="360" spans="1:87" x14ac:dyDescent="0.2">
      <c r="A360" s="33">
        <f t="shared" si="220"/>
        <v>0</v>
      </c>
      <c r="B360" s="218"/>
      <c r="C360" s="215"/>
      <c r="D360" s="224"/>
      <c r="E360" s="72">
        <f t="shared" si="247"/>
        <v>350</v>
      </c>
      <c r="F360" s="9" t="s">
        <v>1908</v>
      </c>
      <c r="G360" s="9" t="s">
        <v>1874</v>
      </c>
      <c r="H360" s="9" t="s">
        <v>1212</v>
      </c>
      <c r="J360" s="9" t="s">
        <v>342</v>
      </c>
      <c r="L360" s="9" t="s">
        <v>1862</v>
      </c>
      <c r="P360" s="97">
        <f t="shared" si="231"/>
        <v>2.5555555555555554</v>
      </c>
      <c r="Q360" s="97"/>
      <c r="R360" s="97"/>
      <c r="S360" s="97"/>
      <c r="T360" s="97"/>
      <c r="U360" s="98">
        <f t="shared" si="232"/>
        <v>1.5555555555555556</v>
      </c>
      <c r="V360" s="107">
        <f t="shared" si="233"/>
        <v>2.5555555555555554</v>
      </c>
      <c r="W360" s="107">
        <f t="shared" si="234"/>
        <v>2.5555555555555554</v>
      </c>
      <c r="X360" s="107">
        <f t="shared" si="235"/>
        <v>2.5555555555555554</v>
      </c>
      <c r="Y360" s="107">
        <f t="shared" si="236"/>
        <v>2.6666666666666665</v>
      </c>
      <c r="Z360" s="107">
        <f t="shared" si="237"/>
        <v>2.5555555555555554</v>
      </c>
      <c r="AA360" s="107">
        <f t="shared" si="238"/>
        <v>2.5555555555555554</v>
      </c>
      <c r="AB360" s="107">
        <f t="shared" si="239"/>
        <v>2.6666666666666665</v>
      </c>
      <c r="AC360" s="107">
        <f t="shared" si="240"/>
        <v>2.6666666666666665</v>
      </c>
      <c r="AD360" s="107">
        <f t="shared" si="241"/>
        <v>2.5555555555555554</v>
      </c>
      <c r="AE360" s="107">
        <f t="shared" si="242"/>
        <v>2.8888888888888888</v>
      </c>
      <c r="AF360" s="97" t="b">
        <f t="shared" si="256"/>
        <v>1</v>
      </c>
      <c r="AG360" s="97">
        <f t="array" ref="AG360">IF($AF360,MEDIAN(IF(G1SelectionMask="x",IF(INDEX(StdCalcsRefCalcs,$E360,0)&gt;0,INDEX(StdCalcsRefCalcs,$E360,0)),"")),"")</f>
        <v>2.5555555555555554</v>
      </c>
      <c r="AH360" s="97">
        <f t="array" ref="AH360">IF($AF360,QUARTILE(IF(G1SelectionMask="x",IF(INDEX(StdCalcsRefCalcs,$E360,0)&gt;0,INDEX(StdCalcsRefCalcs,$E360,0)),""),1),"")</f>
        <v>2.5555555555555554</v>
      </c>
      <c r="AI360" s="97">
        <f t="array" ref="AI360">IF($AF360,QUARTILE(IF(G1SelectionMask="x",IF(INDEX(StdCalcsRefCalcs,$E360,0)&gt;0,INDEX(StdCalcsRefCalcs,$E360,0)),""),3),"")</f>
        <v>2.6666666666666665</v>
      </c>
      <c r="AJ360" s="97">
        <f t="array" ref="AJ360">IF($AF360,MIN(IF(G1SelectionMask="x",IF(INDEX(StdCalcsRefCalcs,$E360,0)&gt;0,INDEX(StdCalcsRefCalcs,$E360,0)),"")),"")</f>
        <v>1.5555555555555556</v>
      </c>
      <c r="AK360" s="97">
        <f t="array" ref="AK360">IF($AF360,MAX(IF(G1SelectionMask="x",IF(INDEX(StdCalcsRefCalcs,$E360,0)&gt;0,INDEX(StdCalcsRefCalcs,$E360,0)),"")),"")</f>
        <v>2.8888888888888888</v>
      </c>
      <c r="AL360" s="97">
        <f t="shared" si="248"/>
        <v>2.5252525252525255</v>
      </c>
      <c r="AM360" s="97">
        <f t="array" ref="AM360">IF($AF360,STDEVA(IF(G1SelectionMask="x",IF(INDEX(StdCalcsRefCalcs,$E360,0)&gt;0,INDEX(StdCalcsRefCalcs,$E360,0)),"")),"")</f>
        <v>0.33734954246998966</v>
      </c>
      <c r="AN360" s="98" t="b">
        <f t="shared" si="221"/>
        <v>1</v>
      </c>
      <c r="AO360" s="98">
        <f t="array" ref="AO360">IF($AN360,MEDIAN(IF(G2SelectionMask="x",IF(INDEX(StdCalcsRefCalcs,$E360,0)&gt;0,INDEX(StdCalcsRefCalcs,$E360,0)),"")),"")</f>
        <v>2.5555555555555554</v>
      </c>
      <c r="AP360" s="98">
        <f t="array" ref="AP360">IF($AN360,QUARTILE(IF(G2SelectionMask="x",IF(INDEX(StdCalcsRefCalcs,$E360,0)&gt;0,INDEX(StdCalcsRefCalcs,$E360,0)),""),1),"")</f>
        <v>2.4444444444444446</v>
      </c>
      <c r="AQ360" s="98">
        <f t="array" ref="AQ360">IF($AN360,QUARTILE(IF(G2SelectionMask="x",IF(INDEX(StdCalcsRefCalcs,$E360,0)&gt;0,INDEX(StdCalcsRefCalcs,$E360,0)),""),3),"")</f>
        <v>2.6666666666666665</v>
      </c>
      <c r="AR360" s="98">
        <f t="array" ref="AR360">IF($AN360,MIN(IF(G2SelectionMask="x",IF(INDEX(StdCalcsRefCalcs,$E360,0)&gt;0,INDEX(StdCalcsRefCalcs,$E360,0)),"")),"")</f>
        <v>1.5555555555555556</v>
      </c>
      <c r="AS360" s="98">
        <f t="array" ref="AS360">IF($AN360,MAX(IF(G2SelectionMask="x",IF(INDEX(StdCalcsRefCalcs,$E360,0)&gt;0,INDEX(StdCalcsRefCalcs,$E360,0)),"")),"")</f>
        <v>2.8888888888888888</v>
      </c>
      <c r="AT360" s="98">
        <f t="shared" si="222"/>
        <v>2.4545454545454541</v>
      </c>
      <c r="AU360" s="98">
        <f t="array" ref="AU360">IF($AN360,STDEVA(IF(G2SelectionMask="x",IF(INDEX(StdCalcsRefCalcs,$E360,0)&gt;0,INDEX(StdCalcsRefCalcs,$E360,0)),"")),"")</f>
        <v>0.37335497772755155</v>
      </c>
      <c r="AV360" s="97" t="b">
        <f t="shared" si="223"/>
        <v>0</v>
      </c>
      <c r="AW360" s="97" t="str">
        <f t="array" ref="AW360">IF($AV360,MEDIAN(IF(G3SelectionMask="x",IF(INDEX(StdCalcsRefCalcs,$E360,0)&gt;0,INDEX(StdCalcsRefCalcs,$E360,0)),"")),"")</f>
        <v/>
      </c>
      <c r="AX360" s="97" t="str">
        <f t="array" ref="AX360">IF($AV360,QUARTILE(IF(G3SelectionMask="x",IF(INDEX(StdCalcsRefCalcs,$E360,0)&gt;0,INDEX(StdCalcsRefCalcs,$E360,0)),""),1),"")</f>
        <v/>
      </c>
      <c r="AY360" s="97" t="str">
        <f t="array" ref="AY360">IF($AV360,QUARTILE(IF(G3SelectionMask="x",IF(INDEX(StdCalcsRefCalcs,$E360,0)&gt;0,INDEX(StdCalcsRefCalcs,$E360,0)),""),3),"")</f>
        <v/>
      </c>
      <c r="AZ360" s="97" t="str">
        <f t="array" ref="AZ360">IF($AV360,MIN(IF(G3SelectionMask="x",IF(INDEX(StdCalcsRefCalcs,$E360,0)&gt;0,INDEX(StdCalcsRefCalcs,$E360,0)),"")),"")</f>
        <v/>
      </c>
      <c r="BA360" s="97" t="str">
        <f t="array" ref="BA360">IF($AV360,MAX(IF(G3SelectionMask="x",IF(INDEX(StdCalcsRefCalcs,$E360,0)&gt;0,INDEX(StdCalcsRefCalcs,$E360,0)),"")),"")</f>
        <v/>
      </c>
      <c r="BB360" s="97" t="str">
        <f t="shared" si="224"/>
        <v/>
      </c>
      <c r="BC360" s="97" t="str">
        <f t="array" ref="BC360">IF($AV360,STDEVA(IF(G3SelectionMask="x",IF(INDEX(StdCalcsRefCalcs,$E360,0)&gt;0,INDEX(StdCalcsRefCalcs,$E360,0)),"")),"")</f>
        <v/>
      </c>
      <c r="BD360" s="98" t="b">
        <f t="shared" si="225"/>
        <v>0</v>
      </c>
      <c r="BE360" s="98" t="str">
        <f t="array" ref="BE360">IF($BD360,MEDIAN(IF(G4SelectionMask="x",IF(INDEX(StdCalcsRefCalcs,$E360,0)&gt;0,INDEX(StdCalcsRefCalcs,$E360,0)),"")),"")</f>
        <v/>
      </c>
      <c r="BF360" s="98" t="str">
        <f t="array" ref="BF360">IF($BD360,QUARTILE(IF(G4SelectionMask="x",IF(INDEX(StdCalcsRefCalcs,$E360,0)&gt;0,INDEX(StdCalcsRefCalcs,$E360,0)),""),1),"")</f>
        <v/>
      </c>
      <c r="BG360" s="98" t="str">
        <f t="array" ref="BG360">IF($BD360,QUARTILE(IF(G4SelectionMask="x",IF(INDEX(StdCalcsRefCalcs,$E360,0)&gt;0,INDEX(StdCalcsRefCalcs,$E360,0)),""),3),"")</f>
        <v/>
      </c>
      <c r="BH360" s="98" t="str">
        <f t="array" ref="BH360">IF($BD360,MIN(IF(G4SelectionMask="x",IF(INDEX(StdCalcsRefCalcs,$E360,0)&gt;0,INDEX(StdCalcsRefCalcs,$E360,0)),"")),"")</f>
        <v/>
      </c>
      <c r="BI360" s="98" t="str">
        <f t="array" ref="BI360">IF($BD360,MAX(IF(G4SelectionMask="x",IF(INDEX(StdCalcsRefCalcs,$E360,0)&gt;0,INDEX(StdCalcsRefCalcs,$E360,0)),"")),"")</f>
        <v/>
      </c>
      <c r="BJ360" s="98" t="str">
        <f t="shared" si="226"/>
        <v/>
      </c>
      <c r="BK360" s="98" t="str">
        <f t="array" ref="BK360">IF($BD360,STDEVA(IF(G4SelectionMask="x",IF(INDEX(StdCalcsRefCalcs,$E360,0)&gt;0,INDEX(StdCalcsRefCalcs,$E360,0)),"")),"")</f>
        <v/>
      </c>
      <c r="BL360" s="97" t="b">
        <f t="shared" si="227"/>
        <v>0</v>
      </c>
      <c r="BM360" s="97" t="str">
        <f t="array" ref="BM360">IF($BL360,MEDIAN(IF(G5SelectionMask="x",IF(INDEX(StdCalcsRefCalcs,$E360,0)&gt;0,INDEX(StdCalcsRefCalcs,$E360,0)),"")),"")</f>
        <v/>
      </c>
      <c r="BN360" s="97" t="str">
        <f t="array" ref="BN360">IF($BL360,QUARTILE(IF(G5SelectionMask="x",IF(INDEX(StdCalcsRefCalcs,$E360,0)&gt;0,INDEX(StdCalcsRefCalcs,$E360,0)),""),1),"")</f>
        <v/>
      </c>
      <c r="BO360" s="97" t="str">
        <f t="array" ref="BO360">IF($BL360,QUARTILE(IF(G5SelectionMask="x",IF(INDEX(StdCalcsRefCalcs,$E360,0)&gt;0,INDEX(StdCalcsRefCalcs,$E360,0)),""),3),"")</f>
        <v/>
      </c>
      <c r="BP360" s="97" t="str">
        <f t="array" ref="BP360">IF($BL360,MIN(IF(G5SelectionMask="x",IF(INDEX(StdCalcsRefCalcs,$E360,0)&gt;0,INDEX(StdCalcsRefCalcs,$E360,0)),"")),"")</f>
        <v/>
      </c>
      <c r="BQ360" s="97" t="str">
        <f t="array" ref="BQ360">IF($BL360,MAX(IF(G5SelectionMask="x",IF(INDEX(StdCalcsRefCalcs,$E360,0)&gt;0,INDEX(StdCalcsRefCalcs,$E360,0)),"")),"")</f>
        <v/>
      </c>
      <c r="BR360" s="97" t="str">
        <f t="shared" si="228"/>
        <v/>
      </c>
      <c r="BS360" s="99" t="str">
        <f t="array" ref="BS360">IF($BL360,STDEVA(IF(G5SelectionMask="x",IF(INDEX(StdCalcsRefCalcs,$E360,0)&gt;0,INDEX(StdCalcsRefCalcs,$E360,0)),"")),"")</f>
        <v/>
      </c>
      <c r="BT360" s="108"/>
      <c r="BU360" s="109">
        <f t="shared" si="257"/>
        <v>2.5555555555555554</v>
      </c>
      <c r="BV360" s="109">
        <f t="shared" si="257"/>
        <v>1.5555555555555556</v>
      </c>
      <c r="BW360" s="109">
        <f t="shared" si="257"/>
        <v>2.5555555555555554</v>
      </c>
      <c r="BX360" s="109">
        <f t="shared" si="257"/>
        <v>2.5555555555555554</v>
      </c>
      <c r="BY360" s="109">
        <f t="shared" si="257"/>
        <v>2.5555555555555554</v>
      </c>
      <c r="BZ360" s="109">
        <f t="shared" si="257"/>
        <v>2.6666666666666665</v>
      </c>
      <c r="CA360" s="109">
        <f t="shared" si="257"/>
        <v>2.5555555555555554</v>
      </c>
      <c r="CB360" s="109">
        <f t="shared" si="257"/>
        <v>2.5555555555555554</v>
      </c>
      <c r="CC360" s="109">
        <f t="shared" si="257"/>
        <v>2.6666666666666665</v>
      </c>
      <c r="CD360" s="109">
        <f t="shared" si="257"/>
        <v>2.6666666666666665</v>
      </c>
      <c r="CE360" s="109">
        <f t="shared" si="257"/>
        <v>2.5555555555555554</v>
      </c>
      <c r="CF360" s="109">
        <f t="shared" si="257"/>
        <v>2.8888888888888888</v>
      </c>
      <c r="CG360" s="109">
        <f t="shared" si="257"/>
        <v>2.3333333333333335</v>
      </c>
      <c r="CH360" s="109">
        <f t="shared" si="257"/>
        <v>2.6666666666666665</v>
      </c>
      <c r="CI360" s="109">
        <f t="shared" si="257"/>
        <v>2</v>
      </c>
    </row>
    <row r="361" spans="1:87" ht="13.5" thickBot="1" x14ac:dyDescent="0.25">
      <c r="A361" s="33">
        <f t="shared" si="220"/>
        <v>0</v>
      </c>
      <c r="B361" s="218"/>
      <c r="C361" s="215"/>
      <c r="D361" s="225"/>
      <c r="E361" s="72">
        <f t="shared" si="247"/>
        <v>351</v>
      </c>
      <c r="F361" s="9" t="s">
        <v>1909</v>
      </c>
      <c r="G361" s="9" t="s">
        <v>219</v>
      </c>
      <c r="H361" s="9" t="s">
        <v>219</v>
      </c>
      <c r="J361" s="9" t="s">
        <v>342</v>
      </c>
      <c r="L361" s="9" t="s">
        <v>1862</v>
      </c>
      <c r="P361" s="97" t="str">
        <f t="shared" si="231"/>
        <v/>
      </c>
      <c r="Q361" s="97"/>
      <c r="R361" s="97"/>
      <c r="S361" s="97"/>
      <c r="T361" s="97"/>
      <c r="U361" s="98" t="str">
        <f t="shared" si="232"/>
        <v/>
      </c>
      <c r="V361" s="107" t="str">
        <f t="shared" si="233"/>
        <v/>
      </c>
      <c r="W361" s="107" t="str">
        <f t="shared" si="234"/>
        <v/>
      </c>
      <c r="X361" s="107" t="str">
        <f t="shared" si="235"/>
        <v/>
      </c>
      <c r="Y361" s="107" t="str">
        <f t="shared" si="236"/>
        <v/>
      </c>
      <c r="Z361" s="107" t="str">
        <f t="shared" si="237"/>
        <v/>
      </c>
      <c r="AA361" s="107" t="str">
        <f t="shared" si="238"/>
        <v/>
      </c>
      <c r="AB361" s="107" t="str">
        <f t="shared" si="239"/>
        <v/>
      </c>
      <c r="AC361" s="107" t="str">
        <f t="shared" si="240"/>
        <v/>
      </c>
      <c r="AD361" s="107" t="str">
        <f t="shared" si="241"/>
        <v/>
      </c>
      <c r="AE361" s="107" t="str">
        <f t="shared" si="242"/>
        <v/>
      </c>
      <c r="AF361" s="97" t="b">
        <f t="shared" si="256"/>
        <v>0</v>
      </c>
      <c r="AG361" s="97" t="str">
        <f t="array" ref="AG361">IF($AF361,MEDIAN(IF(G1SelectionMask="x",IF(INDEX(StdCalcsRefCalcs,$E361,0)&gt;0,INDEX(StdCalcsRefCalcs,$E361,0)),"")),"")</f>
        <v/>
      </c>
      <c r="AH361" s="97" t="str">
        <f t="array" ref="AH361">IF($AF361,QUARTILE(IF(G1SelectionMask="x",IF(INDEX(StdCalcsRefCalcs,$E361,0)&gt;0,INDEX(StdCalcsRefCalcs,$E361,0)),""),1),"")</f>
        <v/>
      </c>
      <c r="AI361" s="97" t="str">
        <f t="array" ref="AI361">IF($AF361,QUARTILE(IF(G1SelectionMask="x",IF(INDEX(StdCalcsRefCalcs,$E361,0)&gt;0,INDEX(StdCalcsRefCalcs,$E361,0)),""),3),"")</f>
        <v/>
      </c>
      <c r="AJ361" s="97" t="str">
        <f t="array" ref="AJ361">IF($AF361,MIN(IF(G1SelectionMask="x",IF(INDEX(StdCalcsRefCalcs,$E361,0)&gt;0,INDEX(StdCalcsRefCalcs,$E361,0)),"")),"")</f>
        <v/>
      </c>
      <c r="AK361" s="97" t="str">
        <f t="array" ref="AK361">IF($AF361,MAX(IF(G1SelectionMask="x",IF(INDEX(StdCalcsRefCalcs,$E361,0)&gt;0,INDEX(StdCalcsRefCalcs,$E361,0)),"")),"")</f>
        <v/>
      </c>
      <c r="AL361" s="97" t="str">
        <f t="shared" si="248"/>
        <v/>
      </c>
      <c r="AM361" s="97" t="str">
        <f t="array" ref="AM361">IF($AF361,STDEVA(IF(G1SelectionMask="x",IF(INDEX(StdCalcsRefCalcs,$E361,0)&gt;0,INDEX(StdCalcsRefCalcs,$E361,0)),"")),"")</f>
        <v/>
      </c>
      <c r="AN361" s="98" t="b">
        <f t="shared" si="221"/>
        <v>0</v>
      </c>
      <c r="AO361" s="98" t="str">
        <f t="array" ref="AO361">IF($AN361,MEDIAN(IF(G2SelectionMask="x",IF(INDEX(StdCalcsRefCalcs,$E361,0)&gt;0,INDEX(StdCalcsRefCalcs,$E361,0)),"")),"")</f>
        <v/>
      </c>
      <c r="AP361" s="98" t="str">
        <f t="array" ref="AP361">IF($AN361,QUARTILE(IF(G2SelectionMask="x",IF(INDEX(StdCalcsRefCalcs,$E361,0)&gt;0,INDEX(StdCalcsRefCalcs,$E361,0)),""),1),"")</f>
        <v/>
      </c>
      <c r="AQ361" s="98" t="str">
        <f t="array" ref="AQ361">IF($AN361,QUARTILE(IF(G2SelectionMask="x",IF(INDEX(StdCalcsRefCalcs,$E361,0)&gt;0,INDEX(StdCalcsRefCalcs,$E361,0)),""),3),"")</f>
        <v/>
      </c>
      <c r="AR361" s="98" t="str">
        <f t="array" ref="AR361">IF($AN361,MIN(IF(G2SelectionMask="x",IF(INDEX(StdCalcsRefCalcs,$E361,0)&gt;0,INDEX(StdCalcsRefCalcs,$E361,0)),"")),"")</f>
        <v/>
      </c>
      <c r="AS361" s="98" t="str">
        <f t="array" ref="AS361">IF($AN361,MAX(IF(G2SelectionMask="x",IF(INDEX(StdCalcsRefCalcs,$E361,0)&gt;0,INDEX(StdCalcsRefCalcs,$E361,0)),"")),"")</f>
        <v/>
      </c>
      <c r="AT361" s="98" t="str">
        <f t="shared" si="222"/>
        <v/>
      </c>
      <c r="AU361" s="98" t="str">
        <f t="array" ref="AU361">IF($AN361,STDEVA(IF(G2SelectionMask="x",IF(INDEX(StdCalcsRefCalcs,$E361,0)&gt;0,INDEX(StdCalcsRefCalcs,$E361,0)),"")),"")</f>
        <v/>
      </c>
      <c r="AV361" s="97" t="b">
        <f t="shared" si="223"/>
        <v>0</v>
      </c>
      <c r="AW361" s="97" t="str">
        <f t="array" ref="AW361">IF($AV361,MEDIAN(IF(G3SelectionMask="x",IF(INDEX(StdCalcsRefCalcs,$E361,0)&gt;0,INDEX(StdCalcsRefCalcs,$E361,0)),"")),"")</f>
        <v/>
      </c>
      <c r="AX361" s="97" t="str">
        <f t="array" ref="AX361">IF($AV361,QUARTILE(IF(G3SelectionMask="x",IF(INDEX(StdCalcsRefCalcs,$E361,0)&gt;0,INDEX(StdCalcsRefCalcs,$E361,0)),""),1),"")</f>
        <v/>
      </c>
      <c r="AY361" s="97" t="str">
        <f t="array" ref="AY361">IF($AV361,QUARTILE(IF(G3SelectionMask="x",IF(INDEX(StdCalcsRefCalcs,$E361,0)&gt;0,INDEX(StdCalcsRefCalcs,$E361,0)),""),3),"")</f>
        <v/>
      </c>
      <c r="AZ361" s="97" t="str">
        <f t="array" ref="AZ361">IF($AV361,MIN(IF(G3SelectionMask="x",IF(INDEX(StdCalcsRefCalcs,$E361,0)&gt;0,INDEX(StdCalcsRefCalcs,$E361,0)),"")),"")</f>
        <v/>
      </c>
      <c r="BA361" s="97" t="str">
        <f t="array" ref="BA361">IF($AV361,MAX(IF(G3SelectionMask="x",IF(INDEX(StdCalcsRefCalcs,$E361,0)&gt;0,INDEX(StdCalcsRefCalcs,$E361,0)),"")),"")</f>
        <v/>
      </c>
      <c r="BB361" s="97" t="str">
        <f t="shared" si="224"/>
        <v/>
      </c>
      <c r="BC361" s="97" t="str">
        <f t="array" ref="BC361">IF($AV361,STDEVA(IF(G3SelectionMask="x",IF(INDEX(StdCalcsRefCalcs,$E361,0)&gt;0,INDEX(StdCalcsRefCalcs,$E361,0)),"")),"")</f>
        <v/>
      </c>
      <c r="BD361" s="98" t="b">
        <f t="shared" si="225"/>
        <v>0</v>
      </c>
      <c r="BE361" s="98" t="str">
        <f t="array" ref="BE361">IF($BD361,MEDIAN(IF(G4SelectionMask="x",IF(INDEX(StdCalcsRefCalcs,$E361,0)&gt;0,INDEX(StdCalcsRefCalcs,$E361,0)),"")),"")</f>
        <v/>
      </c>
      <c r="BF361" s="98" t="str">
        <f t="array" ref="BF361">IF($BD361,QUARTILE(IF(G4SelectionMask="x",IF(INDEX(StdCalcsRefCalcs,$E361,0)&gt;0,INDEX(StdCalcsRefCalcs,$E361,0)),""),1),"")</f>
        <v/>
      </c>
      <c r="BG361" s="98" t="str">
        <f t="array" ref="BG361">IF($BD361,QUARTILE(IF(G4SelectionMask="x",IF(INDEX(StdCalcsRefCalcs,$E361,0)&gt;0,INDEX(StdCalcsRefCalcs,$E361,0)),""),3),"")</f>
        <v/>
      </c>
      <c r="BH361" s="98" t="str">
        <f t="array" ref="BH361">IF($BD361,MIN(IF(G4SelectionMask="x",IF(INDEX(StdCalcsRefCalcs,$E361,0)&gt;0,INDEX(StdCalcsRefCalcs,$E361,0)),"")),"")</f>
        <v/>
      </c>
      <c r="BI361" s="98" t="str">
        <f t="array" ref="BI361">IF($BD361,MAX(IF(G4SelectionMask="x",IF(INDEX(StdCalcsRefCalcs,$E361,0)&gt;0,INDEX(StdCalcsRefCalcs,$E361,0)),"")),"")</f>
        <v/>
      </c>
      <c r="BJ361" s="98" t="str">
        <f t="shared" si="226"/>
        <v/>
      </c>
      <c r="BK361" s="98" t="str">
        <f t="array" ref="BK361">IF($BD361,STDEVA(IF(G4SelectionMask="x",IF(INDEX(StdCalcsRefCalcs,$E361,0)&gt;0,INDEX(StdCalcsRefCalcs,$E361,0)),"")),"")</f>
        <v/>
      </c>
      <c r="BL361" s="97" t="b">
        <f t="shared" si="227"/>
        <v>0</v>
      </c>
      <c r="BM361" s="97" t="str">
        <f t="array" ref="BM361">IF($BL361,MEDIAN(IF(G5SelectionMask="x",IF(INDEX(StdCalcsRefCalcs,$E361,0)&gt;0,INDEX(StdCalcsRefCalcs,$E361,0)),"")),"")</f>
        <v/>
      </c>
      <c r="BN361" s="97" t="str">
        <f t="array" ref="BN361">IF($BL361,QUARTILE(IF(G5SelectionMask="x",IF(INDEX(StdCalcsRefCalcs,$E361,0)&gt;0,INDEX(StdCalcsRefCalcs,$E361,0)),""),1),"")</f>
        <v/>
      </c>
      <c r="BO361" s="97" t="str">
        <f t="array" ref="BO361">IF($BL361,QUARTILE(IF(G5SelectionMask="x",IF(INDEX(StdCalcsRefCalcs,$E361,0)&gt;0,INDEX(StdCalcsRefCalcs,$E361,0)),""),3),"")</f>
        <v/>
      </c>
      <c r="BP361" s="97" t="str">
        <f t="array" ref="BP361">IF($BL361,MIN(IF(G5SelectionMask="x",IF(INDEX(StdCalcsRefCalcs,$E361,0)&gt;0,INDEX(StdCalcsRefCalcs,$E361,0)),"")),"")</f>
        <v/>
      </c>
      <c r="BQ361" s="97" t="str">
        <f t="array" ref="BQ361">IF($BL361,MAX(IF(G5SelectionMask="x",IF(INDEX(StdCalcsRefCalcs,$E361,0)&gt;0,INDEX(StdCalcsRefCalcs,$E361,0)),"")),"")</f>
        <v/>
      </c>
      <c r="BR361" s="97" t="str">
        <f t="shared" si="228"/>
        <v/>
      </c>
      <c r="BS361" s="99" t="str">
        <f t="array" ref="BS361">IF($BL361,STDEVA(IF(G5SelectionMask="x",IF(INDEX(StdCalcsRefCalcs,$E361,0)&gt;0,INDEX(StdCalcsRefCalcs,$E361,0)),"")),"")</f>
        <v/>
      </c>
      <c r="BT361" s="108"/>
      <c r="BU361" s="109" t="str">
        <f t="shared" si="257"/>
        <v/>
      </c>
      <c r="BV361" s="109" t="str">
        <f t="shared" si="257"/>
        <v/>
      </c>
      <c r="BW361" s="109" t="str">
        <f t="shared" si="257"/>
        <v/>
      </c>
      <c r="BX361" s="109" t="str">
        <f t="shared" si="257"/>
        <v/>
      </c>
      <c r="BY361" s="109" t="str">
        <f t="shared" si="257"/>
        <v/>
      </c>
      <c r="BZ361" s="109" t="str">
        <f t="shared" si="257"/>
        <v/>
      </c>
      <c r="CA361" s="109" t="str">
        <f t="shared" si="257"/>
        <v/>
      </c>
      <c r="CB361" s="109" t="str">
        <f t="shared" si="257"/>
        <v/>
      </c>
      <c r="CC361" s="109" t="str">
        <f t="shared" si="257"/>
        <v/>
      </c>
      <c r="CD361" s="109" t="str">
        <f t="shared" si="257"/>
        <v/>
      </c>
      <c r="CE361" s="109" t="str">
        <f t="shared" si="257"/>
        <v/>
      </c>
      <c r="CF361" s="109" t="str">
        <f t="shared" si="257"/>
        <v/>
      </c>
      <c r="CG361" s="109" t="str">
        <f t="shared" si="257"/>
        <v/>
      </c>
      <c r="CH361" s="109" t="str">
        <f t="shared" si="257"/>
        <v/>
      </c>
      <c r="CI361" s="109" t="str">
        <f t="shared" si="257"/>
        <v/>
      </c>
    </row>
    <row r="362" spans="1:87" x14ac:dyDescent="0.2">
      <c r="A362" s="33">
        <f t="shared" si="220"/>
        <v>0</v>
      </c>
      <c r="B362" s="218"/>
      <c r="C362" s="215"/>
      <c r="D362" s="223" t="s">
        <v>343</v>
      </c>
      <c r="E362" s="72">
        <f t="shared" si="247"/>
        <v>352</v>
      </c>
      <c r="F362" s="9" t="s">
        <v>1889</v>
      </c>
      <c r="G362" s="9" t="s">
        <v>343</v>
      </c>
      <c r="J362" s="9" t="s">
        <v>343</v>
      </c>
      <c r="P362" s="97">
        <f t="shared" si="231"/>
        <v>2.693877551020408</v>
      </c>
      <c r="Q362" s="97">
        <f t="shared" ref="Q362:T366" si="258">IF(LEN($BU362)=0,"",$BU362)</f>
        <v>2.693877551020408</v>
      </c>
      <c r="R362" s="97">
        <f t="shared" si="258"/>
        <v>2.693877551020408</v>
      </c>
      <c r="S362" s="97">
        <f t="shared" si="258"/>
        <v>2.693877551020408</v>
      </c>
      <c r="T362" s="97">
        <f t="shared" si="258"/>
        <v>2.693877551020408</v>
      </c>
      <c r="U362" s="98">
        <f t="shared" si="232"/>
        <v>2.0816326530612246</v>
      </c>
      <c r="V362" s="107">
        <f t="shared" si="233"/>
        <v>2.4693877551020407</v>
      </c>
      <c r="W362" s="107">
        <f t="shared" si="234"/>
        <v>2.510204081632653</v>
      </c>
      <c r="X362" s="107">
        <f t="shared" si="235"/>
        <v>2.306122448979592</v>
      </c>
      <c r="Y362" s="107">
        <f t="shared" si="236"/>
        <v>2.5306122448979593</v>
      </c>
      <c r="Z362" s="107">
        <f t="shared" si="237"/>
        <v>2.489795918367347</v>
      </c>
      <c r="AA362" s="107">
        <f t="shared" si="238"/>
        <v>2.9591836734693877</v>
      </c>
      <c r="AB362" s="107">
        <f t="shared" si="239"/>
        <v>2.5510204081632653</v>
      </c>
      <c r="AC362" s="107">
        <f t="shared" si="240"/>
        <v>2.7346938775510203</v>
      </c>
      <c r="AD362" s="107">
        <f t="shared" si="241"/>
        <v>2.6326530612244898</v>
      </c>
      <c r="AE362" s="107">
        <f t="shared" si="242"/>
        <v>2.7142857142857144</v>
      </c>
      <c r="AF362" s="97" t="b">
        <f t="shared" si="256"/>
        <v>1</v>
      </c>
      <c r="AG362" s="97">
        <f t="array" ref="AG362">IF($AF362,MEDIAN(IF(G1SelectionMask="x",IF(INDEX(StdCalcsRefCalcs,$E362,0)&gt;0,INDEX(StdCalcsRefCalcs,$E362,0)),"")),"")</f>
        <v>2.5306122448979593</v>
      </c>
      <c r="AH362" s="97">
        <f t="array" ref="AH362">IF($AF362,QUARTILE(IF(G1SelectionMask="x",IF(INDEX(StdCalcsRefCalcs,$E362,0)&gt;0,INDEX(StdCalcsRefCalcs,$E362,0)),""),1),"")</f>
        <v>2.4795918367346941</v>
      </c>
      <c r="AI362" s="97">
        <f t="array" ref="AI362">IF($AF362,QUARTILE(IF(G1SelectionMask="x",IF(INDEX(StdCalcsRefCalcs,$E362,0)&gt;0,INDEX(StdCalcsRefCalcs,$E362,0)),""),3),"")</f>
        <v>2.6734693877551021</v>
      </c>
      <c r="AJ362" s="97">
        <f t="array" ref="AJ362">IF($AF362,MIN(IF(G1SelectionMask="x",IF(INDEX(StdCalcsRefCalcs,$E362,0)&gt;0,INDEX(StdCalcsRefCalcs,$E362,0)),"")),"")</f>
        <v>2.0816326530612246</v>
      </c>
      <c r="AK362" s="97">
        <f t="array" ref="AK362">IF($AF362,MAX(IF(G1SelectionMask="x",IF(INDEX(StdCalcsRefCalcs,$E362,0)&gt;0,INDEX(StdCalcsRefCalcs,$E362,0)),"")),"")</f>
        <v>2.9591836734693877</v>
      </c>
      <c r="AL362" s="97">
        <f t="shared" si="248"/>
        <v>2.543599257884972</v>
      </c>
      <c r="AM362" s="97">
        <f t="array" ref="AM362">IF($AF362,STDEVA(IF(G1SelectionMask="x",IF(INDEX(StdCalcsRefCalcs,$E362,0)&gt;0,INDEX(StdCalcsRefCalcs,$E362,0)),"")),"")</f>
        <v>0.22931234276273532</v>
      </c>
      <c r="AN362" s="98" t="b">
        <f t="shared" si="221"/>
        <v>1</v>
      </c>
      <c r="AO362" s="98">
        <f t="array" ref="AO362">IF($AN362,MEDIAN(IF(G2SelectionMask="x",IF(INDEX(StdCalcsRefCalcs,$E362,0)&gt;0,INDEX(StdCalcsRefCalcs,$E362,0)),"")),"")</f>
        <v>2.5306122448979593</v>
      </c>
      <c r="AP362" s="98">
        <f t="array" ref="AP362">IF($AN362,QUARTILE(IF(G2SelectionMask="x",IF(INDEX(StdCalcsRefCalcs,$E362,0)&gt;0,INDEX(StdCalcsRefCalcs,$E362,0)),""),1),"")</f>
        <v>2.3571428571428572</v>
      </c>
      <c r="AQ362" s="98">
        <f t="array" ref="AQ362">IF($AN362,QUARTILE(IF(G2SelectionMask="x",IF(INDEX(StdCalcsRefCalcs,$E362,0)&gt;0,INDEX(StdCalcsRefCalcs,$E362,0)),""),3),"")</f>
        <v>2.6020408163265305</v>
      </c>
      <c r="AR362" s="98">
        <f t="array" ref="AR362">IF($AN362,MIN(IF(G2SelectionMask="x",IF(INDEX(StdCalcsRefCalcs,$E362,0)&gt;0,INDEX(StdCalcsRefCalcs,$E362,0)),"")),"")</f>
        <v>2.0816326530612246</v>
      </c>
      <c r="AS362" s="98">
        <f t="array" ref="AS362">IF($AN362,MAX(IF(G2SelectionMask="x",IF(INDEX(StdCalcsRefCalcs,$E362,0)&gt;0,INDEX(StdCalcsRefCalcs,$E362,0)),"")),"")</f>
        <v>2.9591836734693877</v>
      </c>
      <c r="AT362" s="98">
        <f t="shared" si="222"/>
        <v>2.5027829313543601</v>
      </c>
      <c r="AU362" s="98">
        <f t="array" ref="AU362">IF($AN362,STDEVA(IF(G2SelectionMask="x",IF(INDEX(StdCalcsRefCalcs,$E362,0)&gt;0,INDEX(StdCalcsRefCalcs,$E362,0)),"")),"")</f>
        <v>0.23291655813786138</v>
      </c>
      <c r="AV362" s="97" t="b">
        <f t="shared" si="223"/>
        <v>0</v>
      </c>
      <c r="AW362" s="97" t="str">
        <f t="array" ref="AW362">IF($AV362,MEDIAN(IF(G3SelectionMask="x",IF(INDEX(StdCalcsRefCalcs,$E362,0)&gt;0,INDEX(StdCalcsRefCalcs,$E362,0)),"")),"")</f>
        <v/>
      </c>
      <c r="AX362" s="97" t="str">
        <f t="array" ref="AX362">IF($AV362,QUARTILE(IF(G3SelectionMask="x",IF(INDEX(StdCalcsRefCalcs,$E362,0)&gt;0,INDEX(StdCalcsRefCalcs,$E362,0)),""),1),"")</f>
        <v/>
      </c>
      <c r="AY362" s="97" t="str">
        <f t="array" ref="AY362">IF($AV362,QUARTILE(IF(G3SelectionMask="x",IF(INDEX(StdCalcsRefCalcs,$E362,0)&gt;0,INDEX(StdCalcsRefCalcs,$E362,0)),""),3),"")</f>
        <v/>
      </c>
      <c r="AZ362" s="97" t="str">
        <f t="array" ref="AZ362">IF($AV362,MIN(IF(G3SelectionMask="x",IF(INDEX(StdCalcsRefCalcs,$E362,0)&gt;0,INDEX(StdCalcsRefCalcs,$E362,0)),"")),"")</f>
        <v/>
      </c>
      <c r="BA362" s="97" t="str">
        <f t="array" ref="BA362">IF($AV362,MAX(IF(G3SelectionMask="x",IF(INDEX(StdCalcsRefCalcs,$E362,0)&gt;0,INDEX(StdCalcsRefCalcs,$E362,0)),"")),"")</f>
        <v/>
      </c>
      <c r="BB362" s="97" t="str">
        <f t="shared" si="224"/>
        <v/>
      </c>
      <c r="BC362" s="97" t="str">
        <f t="array" ref="BC362">IF($AV362,STDEVA(IF(G3SelectionMask="x",IF(INDEX(StdCalcsRefCalcs,$E362,0)&gt;0,INDEX(StdCalcsRefCalcs,$E362,0)),"")),"")</f>
        <v/>
      </c>
      <c r="BD362" s="98" t="b">
        <f t="shared" si="225"/>
        <v>0</v>
      </c>
      <c r="BE362" s="98" t="str">
        <f t="array" ref="BE362">IF($BD362,MEDIAN(IF(G4SelectionMask="x",IF(INDEX(StdCalcsRefCalcs,$E362,0)&gt;0,INDEX(StdCalcsRefCalcs,$E362,0)),"")),"")</f>
        <v/>
      </c>
      <c r="BF362" s="98" t="str">
        <f t="array" ref="BF362">IF($BD362,QUARTILE(IF(G4SelectionMask="x",IF(INDEX(StdCalcsRefCalcs,$E362,0)&gt;0,INDEX(StdCalcsRefCalcs,$E362,0)),""),1),"")</f>
        <v/>
      </c>
      <c r="BG362" s="98" t="str">
        <f t="array" ref="BG362">IF($BD362,QUARTILE(IF(G4SelectionMask="x",IF(INDEX(StdCalcsRefCalcs,$E362,0)&gt;0,INDEX(StdCalcsRefCalcs,$E362,0)),""),3),"")</f>
        <v/>
      </c>
      <c r="BH362" s="98" t="str">
        <f t="array" ref="BH362">IF($BD362,MIN(IF(G4SelectionMask="x",IF(INDEX(StdCalcsRefCalcs,$E362,0)&gt;0,INDEX(StdCalcsRefCalcs,$E362,0)),"")),"")</f>
        <v/>
      </c>
      <c r="BI362" s="98" t="str">
        <f t="array" ref="BI362">IF($BD362,MAX(IF(G4SelectionMask="x",IF(INDEX(StdCalcsRefCalcs,$E362,0)&gt;0,INDEX(StdCalcsRefCalcs,$E362,0)),"")),"")</f>
        <v/>
      </c>
      <c r="BJ362" s="98" t="str">
        <f t="shared" si="226"/>
        <v/>
      </c>
      <c r="BK362" s="98" t="str">
        <f t="array" ref="BK362">IF($BD362,STDEVA(IF(G4SelectionMask="x",IF(INDEX(StdCalcsRefCalcs,$E362,0)&gt;0,INDEX(StdCalcsRefCalcs,$E362,0)),"")),"")</f>
        <v/>
      </c>
      <c r="BL362" s="97" t="b">
        <f t="shared" si="227"/>
        <v>0</v>
      </c>
      <c r="BM362" s="97" t="str">
        <f t="array" ref="BM362">IF($BL362,MEDIAN(IF(G5SelectionMask="x",IF(INDEX(StdCalcsRefCalcs,$E362,0)&gt;0,INDEX(StdCalcsRefCalcs,$E362,0)),"")),"")</f>
        <v/>
      </c>
      <c r="BN362" s="97" t="str">
        <f t="array" ref="BN362">IF($BL362,QUARTILE(IF(G5SelectionMask="x",IF(INDEX(StdCalcsRefCalcs,$E362,0)&gt;0,INDEX(StdCalcsRefCalcs,$E362,0)),""),1),"")</f>
        <v/>
      </c>
      <c r="BO362" s="97" t="str">
        <f t="array" ref="BO362">IF($BL362,QUARTILE(IF(G5SelectionMask="x",IF(INDEX(StdCalcsRefCalcs,$E362,0)&gt;0,INDEX(StdCalcsRefCalcs,$E362,0)),""),3),"")</f>
        <v/>
      </c>
      <c r="BP362" s="97" t="str">
        <f t="array" ref="BP362">IF($BL362,MIN(IF(G5SelectionMask="x",IF(INDEX(StdCalcsRefCalcs,$E362,0)&gt;0,INDEX(StdCalcsRefCalcs,$E362,0)),"")),"")</f>
        <v/>
      </c>
      <c r="BQ362" s="97" t="str">
        <f t="array" ref="BQ362">IF($BL362,MAX(IF(G5SelectionMask="x",IF(INDEX(StdCalcsRefCalcs,$E362,0)&gt;0,INDEX(StdCalcsRefCalcs,$E362,0)),"")),"")</f>
        <v/>
      </c>
      <c r="BR362" s="97" t="str">
        <f t="shared" si="228"/>
        <v/>
      </c>
      <c r="BS362" s="99" t="str">
        <f t="array" ref="BS362">IF($BL362,STDEVA(IF(G5SelectionMask="x",IF(INDEX(StdCalcsRefCalcs,$E362,0)&gt;0,INDEX(StdCalcsRefCalcs,$E362,0)),"")),"")</f>
        <v/>
      </c>
      <c r="BT362" s="108"/>
      <c r="BU362" s="109">
        <f t="shared" ref="BU362:CI362" si="259">IFERROR(IF(COUNTIFS(RawDataTopics,$J362,INDEX(RawDataAllData,0,BU$9),"")&lt;=RuleofNPercent*COUNTIFS(RawDataTopics,$J362),AVERAGEIF(RawDataTopics,$J362,INDEX(RawDataAllData,0,BU$9)),""),"")</f>
        <v>2.693877551020408</v>
      </c>
      <c r="BV362" s="109">
        <f t="shared" si="259"/>
        <v>2.0816326530612246</v>
      </c>
      <c r="BW362" s="109">
        <f t="shared" si="259"/>
        <v>2.4693877551020407</v>
      </c>
      <c r="BX362" s="109">
        <f t="shared" si="259"/>
        <v>2.510204081632653</v>
      </c>
      <c r="BY362" s="109">
        <f t="shared" si="259"/>
        <v>2.306122448979592</v>
      </c>
      <c r="BZ362" s="109">
        <f t="shared" si="259"/>
        <v>2.5306122448979593</v>
      </c>
      <c r="CA362" s="109">
        <f t="shared" si="259"/>
        <v>2.489795918367347</v>
      </c>
      <c r="CB362" s="109">
        <f t="shared" si="259"/>
        <v>2.9591836734693877</v>
      </c>
      <c r="CC362" s="109">
        <f t="shared" si="259"/>
        <v>2.5510204081632653</v>
      </c>
      <c r="CD362" s="109">
        <f t="shared" si="259"/>
        <v>2.7346938775510203</v>
      </c>
      <c r="CE362" s="109">
        <f t="shared" si="259"/>
        <v>2.6326530612244898</v>
      </c>
      <c r="CF362" s="109">
        <f t="shared" si="259"/>
        <v>2.7142857142857144</v>
      </c>
      <c r="CG362" s="109">
        <f t="shared" si="259"/>
        <v>2.4081632653061225</v>
      </c>
      <c r="CH362" s="109">
        <f t="shared" si="259"/>
        <v>2.5714285714285716</v>
      </c>
      <c r="CI362" s="109">
        <f t="shared" si="259"/>
        <v>2.306122448979592</v>
      </c>
    </row>
    <row r="363" spans="1:87" x14ac:dyDescent="0.2">
      <c r="A363" s="33">
        <f t="shared" si="220"/>
        <v>0</v>
      </c>
      <c r="B363" s="218"/>
      <c r="C363" s="215"/>
      <c r="D363" s="224"/>
      <c r="E363" s="72">
        <f t="shared" si="247"/>
        <v>353</v>
      </c>
      <c r="F363" s="9" t="s">
        <v>1885</v>
      </c>
      <c r="G363" s="9" t="s">
        <v>1872</v>
      </c>
      <c r="H363" s="9" t="s">
        <v>1214</v>
      </c>
      <c r="J363" s="9" t="s">
        <v>343</v>
      </c>
      <c r="P363" s="97">
        <f t="shared" si="231"/>
        <v>2.6666666666666665</v>
      </c>
      <c r="Q363" s="97">
        <f t="shared" si="258"/>
        <v>2.6666666666666665</v>
      </c>
      <c r="R363" s="97">
        <f t="shared" si="258"/>
        <v>2.6666666666666665</v>
      </c>
      <c r="S363" s="97">
        <f t="shared" si="258"/>
        <v>2.6666666666666665</v>
      </c>
      <c r="T363" s="97">
        <f t="shared" si="258"/>
        <v>2.6666666666666665</v>
      </c>
      <c r="U363" s="98">
        <f t="shared" si="232"/>
        <v>1.8888888888888888</v>
      </c>
      <c r="V363" s="107">
        <f t="shared" si="233"/>
        <v>2.2222222222222223</v>
      </c>
      <c r="W363" s="107">
        <f t="shared" si="234"/>
        <v>2.4444444444444446</v>
      </c>
      <c r="X363" s="107">
        <f t="shared" si="235"/>
        <v>2.3333333333333335</v>
      </c>
      <c r="Y363" s="107">
        <f t="shared" si="236"/>
        <v>2.5555555555555554</v>
      </c>
      <c r="Z363" s="107">
        <f t="shared" si="237"/>
        <v>2.7777777777777777</v>
      </c>
      <c r="AA363" s="107">
        <f t="shared" si="238"/>
        <v>2.7777777777777777</v>
      </c>
      <c r="AB363" s="107">
        <f t="shared" si="239"/>
        <v>2.3333333333333335</v>
      </c>
      <c r="AC363" s="107">
        <f t="shared" si="240"/>
        <v>2.5555555555555554</v>
      </c>
      <c r="AD363" s="107">
        <f t="shared" si="241"/>
        <v>2.8888888888888888</v>
      </c>
      <c r="AE363" s="107">
        <f t="shared" si="242"/>
        <v>3.4444444444444446</v>
      </c>
      <c r="AF363" s="97" t="b">
        <f t="shared" si="256"/>
        <v>1</v>
      </c>
      <c r="AG363" s="97">
        <f t="array" ref="AG363">IF($AF363,MEDIAN(IF(G1SelectionMask="x",IF(INDEX(StdCalcsRefCalcs,$E363,0)&gt;0,INDEX(StdCalcsRefCalcs,$E363,0)),"")),"")</f>
        <v>2.5555555555555554</v>
      </c>
      <c r="AH363" s="97">
        <f t="array" ref="AH363">IF($AF363,QUARTILE(IF(G1SelectionMask="x",IF(INDEX(StdCalcsRefCalcs,$E363,0)&gt;0,INDEX(StdCalcsRefCalcs,$E363,0)),""),1),"")</f>
        <v>2.3333333333333335</v>
      </c>
      <c r="AI363" s="97">
        <f t="array" ref="AI363">IF($AF363,QUARTILE(IF(G1SelectionMask="x",IF(INDEX(StdCalcsRefCalcs,$E363,0)&gt;0,INDEX(StdCalcsRefCalcs,$E363,0)),""),3),"")</f>
        <v>2.7777777777777777</v>
      </c>
      <c r="AJ363" s="97">
        <f t="array" ref="AJ363">IF($AF363,MIN(IF(G1SelectionMask="x",IF(INDEX(StdCalcsRefCalcs,$E363,0)&gt;0,INDEX(StdCalcsRefCalcs,$E363,0)),"")),"")</f>
        <v>1.8888888888888888</v>
      </c>
      <c r="AK363" s="97">
        <f t="array" ref="AK363">IF($AF363,MAX(IF(G1SelectionMask="x",IF(INDEX(StdCalcsRefCalcs,$E363,0)&gt;0,INDEX(StdCalcsRefCalcs,$E363,0)),"")),"")</f>
        <v>3.4444444444444446</v>
      </c>
      <c r="AL363" s="97">
        <f t="shared" si="248"/>
        <v>2.5656565656565657</v>
      </c>
      <c r="AM363" s="97">
        <f t="array" ref="AM363">IF($AF363,STDEVA(IF(G1SelectionMask="x",IF(INDEX(StdCalcsRefCalcs,$E363,0)&gt;0,INDEX(StdCalcsRefCalcs,$E363,0)),"")),"")</f>
        <v>0.40811080997824756</v>
      </c>
      <c r="AN363" s="98" t="b">
        <f t="shared" si="221"/>
        <v>1</v>
      </c>
      <c r="AO363" s="98">
        <f t="array" ref="AO363">IF($AN363,MEDIAN(IF(G2SelectionMask="x",IF(INDEX(StdCalcsRefCalcs,$E363,0)&gt;0,INDEX(StdCalcsRefCalcs,$E363,0)),"")),"")</f>
        <v>2.4444444444444446</v>
      </c>
      <c r="AP363" s="98">
        <f t="array" ref="AP363">IF($AN363,QUARTILE(IF(G2SelectionMask="x",IF(INDEX(StdCalcsRefCalcs,$E363,0)&gt;0,INDEX(StdCalcsRefCalcs,$E363,0)),""),1),"")</f>
        <v>2.2777777777777777</v>
      </c>
      <c r="AQ363" s="98">
        <f t="array" ref="AQ363">IF($AN363,QUARTILE(IF(G2SelectionMask="x",IF(INDEX(StdCalcsRefCalcs,$E363,0)&gt;0,INDEX(StdCalcsRefCalcs,$E363,0)),""),3),"")</f>
        <v>2.7222222222222223</v>
      </c>
      <c r="AR363" s="98">
        <f t="array" ref="AR363">IF($AN363,MIN(IF(G2SelectionMask="x",IF(INDEX(StdCalcsRefCalcs,$E363,0)&gt;0,INDEX(StdCalcsRefCalcs,$E363,0)),"")),"")</f>
        <v>1.8888888888888888</v>
      </c>
      <c r="AS363" s="98">
        <f t="array" ref="AS363">IF($AN363,MAX(IF(G2SelectionMask="x",IF(INDEX(StdCalcsRefCalcs,$E363,0)&gt;0,INDEX(StdCalcsRefCalcs,$E363,0)),"")),"")</f>
        <v>3.4444444444444446</v>
      </c>
      <c r="AT363" s="98">
        <f t="shared" si="222"/>
        <v>2.5252525252525251</v>
      </c>
      <c r="AU363" s="98">
        <f t="array" ref="AU363">IF($AN363,STDEVA(IF(G2SelectionMask="x",IF(INDEX(StdCalcsRefCalcs,$E363,0)&gt;0,INDEX(StdCalcsRefCalcs,$E363,0)),"")),"")</f>
        <v>0.41600958289920886</v>
      </c>
      <c r="AV363" s="97" t="b">
        <f t="shared" si="223"/>
        <v>0</v>
      </c>
      <c r="AW363" s="97" t="str">
        <f t="array" ref="AW363">IF($AV363,MEDIAN(IF(G3SelectionMask="x",IF(INDEX(StdCalcsRefCalcs,$E363,0)&gt;0,INDEX(StdCalcsRefCalcs,$E363,0)),"")),"")</f>
        <v/>
      </c>
      <c r="AX363" s="97" t="str">
        <f t="array" ref="AX363">IF($AV363,QUARTILE(IF(G3SelectionMask="x",IF(INDEX(StdCalcsRefCalcs,$E363,0)&gt;0,INDEX(StdCalcsRefCalcs,$E363,0)),""),1),"")</f>
        <v/>
      </c>
      <c r="AY363" s="97" t="str">
        <f t="array" ref="AY363">IF($AV363,QUARTILE(IF(G3SelectionMask="x",IF(INDEX(StdCalcsRefCalcs,$E363,0)&gt;0,INDEX(StdCalcsRefCalcs,$E363,0)),""),3),"")</f>
        <v/>
      </c>
      <c r="AZ363" s="97" t="str">
        <f t="array" ref="AZ363">IF($AV363,MIN(IF(G3SelectionMask="x",IF(INDEX(StdCalcsRefCalcs,$E363,0)&gt;0,INDEX(StdCalcsRefCalcs,$E363,0)),"")),"")</f>
        <v/>
      </c>
      <c r="BA363" s="97" t="str">
        <f t="array" ref="BA363">IF($AV363,MAX(IF(G3SelectionMask="x",IF(INDEX(StdCalcsRefCalcs,$E363,0)&gt;0,INDEX(StdCalcsRefCalcs,$E363,0)),"")),"")</f>
        <v/>
      </c>
      <c r="BB363" s="97" t="str">
        <f t="shared" si="224"/>
        <v/>
      </c>
      <c r="BC363" s="97" t="str">
        <f t="array" ref="BC363">IF($AV363,STDEVA(IF(G3SelectionMask="x",IF(INDEX(StdCalcsRefCalcs,$E363,0)&gt;0,INDEX(StdCalcsRefCalcs,$E363,0)),"")),"")</f>
        <v/>
      </c>
      <c r="BD363" s="98" t="b">
        <f t="shared" si="225"/>
        <v>0</v>
      </c>
      <c r="BE363" s="98" t="str">
        <f t="array" ref="BE363">IF($BD363,MEDIAN(IF(G4SelectionMask="x",IF(INDEX(StdCalcsRefCalcs,$E363,0)&gt;0,INDEX(StdCalcsRefCalcs,$E363,0)),"")),"")</f>
        <v/>
      </c>
      <c r="BF363" s="98" t="str">
        <f t="array" ref="BF363">IF($BD363,QUARTILE(IF(G4SelectionMask="x",IF(INDEX(StdCalcsRefCalcs,$E363,0)&gt;0,INDEX(StdCalcsRefCalcs,$E363,0)),""),1),"")</f>
        <v/>
      </c>
      <c r="BG363" s="98" t="str">
        <f t="array" ref="BG363">IF($BD363,QUARTILE(IF(G4SelectionMask="x",IF(INDEX(StdCalcsRefCalcs,$E363,0)&gt;0,INDEX(StdCalcsRefCalcs,$E363,0)),""),3),"")</f>
        <v/>
      </c>
      <c r="BH363" s="98" t="str">
        <f t="array" ref="BH363">IF($BD363,MIN(IF(G4SelectionMask="x",IF(INDEX(StdCalcsRefCalcs,$E363,0)&gt;0,INDEX(StdCalcsRefCalcs,$E363,0)),"")),"")</f>
        <v/>
      </c>
      <c r="BI363" s="98" t="str">
        <f t="array" ref="BI363">IF($BD363,MAX(IF(G4SelectionMask="x",IF(INDEX(StdCalcsRefCalcs,$E363,0)&gt;0,INDEX(StdCalcsRefCalcs,$E363,0)),"")),"")</f>
        <v/>
      </c>
      <c r="BJ363" s="98" t="str">
        <f t="shared" si="226"/>
        <v/>
      </c>
      <c r="BK363" s="98" t="str">
        <f t="array" ref="BK363">IF($BD363,STDEVA(IF(G4SelectionMask="x",IF(INDEX(StdCalcsRefCalcs,$E363,0)&gt;0,INDEX(StdCalcsRefCalcs,$E363,0)),"")),"")</f>
        <v/>
      </c>
      <c r="BL363" s="97" t="b">
        <f t="shared" si="227"/>
        <v>0</v>
      </c>
      <c r="BM363" s="97" t="str">
        <f t="array" ref="BM363">IF($BL363,MEDIAN(IF(G5SelectionMask="x",IF(INDEX(StdCalcsRefCalcs,$E363,0)&gt;0,INDEX(StdCalcsRefCalcs,$E363,0)),"")),"")</f>
        <v/>
      </c>
      <c r="BN363" s="97" t="str">
        <f t="array" ref="BN363">IF($BL363,QUARTILE(IF(G5SelectionMask="x",IF(INDEX(StdCalcsRefCalcs,$E363,0)&gt;0,INDEX(StdCalcsRefCalcs,$E363,0)),""),1),"")</f>
        <v/>
      </c>
      <c r="BO363" s="97" t="str">
        <f t="array" ref="BO363">IF($BL363,QUARTILE(IF(G5SelectionMask="x",IF(INDEX(StdCalcsRefCalcs,$E363,0)&gt;0,INDEX(StdCalcsRefCalcs,$E363,0)),""),3),"")</f>
        <v/>
      </c>
      <c r="BP363" s="97" t="str">
        <f t="array" ref="BP363">IF($BL363,MIN(IF(G5SelectionMask="x",IF(INDEX(StdCalcsRefCalcs,$E363,0)&gt;0,INDEX(StdCalcsRefCalcs,$E363,0)),"")),"")</f>
        <v/>
      </c>
      <c r="BQ363" s="97" t="str">
        <f t="array" ref="BQ363">IF($BL363,MAX(IF(G5SelectionMask="x",IF(INDEX(StdCalcsRefCalcs,$E363,0)&gt;0,INDEX(StdCalcsRefCalcs,$E363,0)),"")),"")</f>
        <v/>
      </c>
      <c r="BR363" s="97" t="str">
        <f t="shared" si="228"/>
        <v/>
      </c>
      <c r="BS363" s="99" t="str">
        <f t="array" ref="BS363">IF($BL363,STDEVA(IF(G5SelectionMask="x",IF(INDEX(StdCalcsRefCalcs,$E363,0)&gt;0,INDEX(StdCalcsRefCalcs,$E363,0)),"")),"")</f>
        <v/>
      </c>
      <c r="BT363" s="108"/>
      <c r="BU363" s="109">
        <f t="shared" ref="BU363:CI366" si="260">IFERROR(IF(COUNTIFS(RawDataAreas,$H363,RawDataTopics,$J363,INDEX(RawDataAllData,0,BU$9),"")&lt;=RuleofNPercent*COUNTIFS(RawDataAreas,$H363,RawDataTopics,$J363),AVERAGEIFS(INDEX(RawDataAllData,0,BU$9),RawDataAreas,$H363,RawDataTopics,$J363),""),"")</f>
        <v>2.6666666666666665</v>
      </c>
      <c r="BV363" s="109">
        <f t="shared" si="260"/>
        <v>1.8888888888888888</v>
      </c>
      <c r="BW363" s="109">
        <f t="shared" si="260"/>
        <v>2.2222222222222223</v>
      </c>
      <c r="BX363" s="109">
        <f t="shared" si="260"/>
        <v>2.4444444444444446</v>
      </c>
      <c r="BY363" s="109">
        <f t="shared" si="260"/>
        <v>2.3333333333333335</v>
      </c>
      <c r="BZ363" s="109">
        <f t="shared" si="260"/>
        <v>2.5555555555555554</v>
      </c>
      <c r="CA363" s="109">
        <f t="shared" si="260"/>
        <v>2.7777777777777777</v>
      </c>
      <c r="CB363" s="109">
        <f t="shared" si="260"/>
        <v>2.7777777777777777</v>
      </c>
      <c r="CC363" s="109">
        <f t="shared" si="260"/>
        <v>2.3333333333333335</v>
      </c>
      <c r="CD363" s="109">
        <f t="shared" si="260"/>
        <v>2.5555555555555554</v>
      </c>
      <c r="CE363" s="109">
        <f t="shared" si="260"/>
        <v>2.8888888888888888</v>
      </c>
      <c r="CF363" s="109">
        <f t="shared" si="260"/>
        <v>3.4444444444444446</v>
      </c>
      <c r="CG363" s="109">
        <f t="shared" si="260"/>
        <v>2.4444444444444446</v>
      </c>
      <c r="CH363" s="109">
        <f t="shared" si="260"/>
        <v>2.6666666666666665</v>
      </c>
      <c r="CI363" s="109">
        <f t="shared" si="260"/>
        <v>2.2222222222222223</v>
      </c>
    </row>
    <row r="364" spans="1:87" x14ac:dyDescent="0.2">
      <c r="A364" s="33">
        <f t="shared" si="220"/>
        <v>0</v>
      </c>
      <c r="B364" s="218"/>
      <c r="C364" s="215"/>
      <c r="D364" s="224"/>
      <c r="E364" s="72">
        <f t="shared" si="247"/>
        <v>354</v>
      </c>
      <c r="F364" s="9" t="s">
        <v>1886</v>
      </c>
      <c r="G364" s="9" t="s">
        <v>1873</v>
      </c>
      <c r="H364" s="9" t="s">
        <v>1213</v>
      </c>
      <c r="J364" s="9" t="s">
        <v>343</v>
      </c>
      <c r="P364" s="97">
        <f t="shared" si="231"/>
        <v>2.7</v>
      </c>
      <c r="Q364" s="97">
        <f t="shared" si="258"/>
        <v>2.7</v>
      </c>
      <c r="R364" s="97">
        <f t="shared" si="258"/>
        <v>2.7</v>
      </c>
      <c r="S364" s="97">
        <f t="shared" si="258"/>
        <v>2.7</v>
      </c>
      <c r="T364" s="97">
        <f t="shared" si="258"/>
        <v>2.7</v>
      </c>
      <c r="U364" s="98">
        <f t="shared" si="232"/>
        <v>2.125</v>
      </c>
      <c r="V364" s="107">
        <f t="shared" si="233"/>
        <v>2.5249999999999999</v>
      </c>
      <c r="W364" s="107">
        <f t="shared" si="234"/>
        <v>2.5249999999999999</v>
      </c>
      <c r="X364" s="107">
        <f t="shared" si="235"/>
        <v>2.2999999999999998</v>
      </c>
      <c r="Y364" s="107">
        <f t="shared" si="236"/>
        <v>2.5249999999999999</v>
      </c>
      <c r="Z364" s="107">
        <f t="shared" si="237"/>
        <v>2.4249999999999998</v>
      </c>
      <c r="AA364" s="107">
        <f t="shared" si="238"/>
        <v>3</v>
      </c>
      <c r="AB364" s="107">
        <f t="shared" si="239"/>
        <v>2.6</v>
      </c>
      <c r="AC364" s="107">
        <f t="shared" si="240"/>
        <v>2.7749999999999999</v>
      </c>
      <c r="AD364" s="107">
        <f t="shared" si="241"/>
        <v>2.5750000000000002</v>
      </c>
      <c r="AE364" s="107">
        <f t="shared" si="242"/>
        <v>2.5499999999999998</v>
      </c>
      <c r="AF364" s="97" t="b">
        <f t="shared" si="256"/>
        <v>1</v>
      </c>
      <c r="AG364" s="97">
        <f t="array" ref="AG364">IF($AF364,MEDIAN(IF(G1SelectionMask="x",IF(INDEX(StdCalcsRefCalcs,$E364,0)&gt;0,INDEX(StdCalcsRefCalcs,$E364,0)),"")),"")</f>
        <v>2.5249999999999999</v>
      </c>
      <c r="AH364" s="97">
        <f t="array" ref="AH364">IF($AF364,QUARTILE(IF(G1SelectionMask="x",IF(INDEX(StdCalcsRefCalcs,$E364,0)&gt;0,INDEX(StdCalcsRefCalcs,$E364,0)),""),1),"")</f>
        <v>2.4749999999999996</v>
      </c>
      <c r="AI364" s="97">
        <f t="array" ref="AI364">IF($AF364,QUARTILE(IF(G1SelectionMask="x",IF(INDEX(StdCalcsRefCalcs,$E364,0)&gt;0,INDEX(StdCalcsRefCalcs,$E364,0)),""),3),"")</f>
        <v>2.5875000000000004</v>
      </c>
      <c r="AJ364" s="97">
        <f t="array" ref="AJ364">IF($AF364,MIN(IF(G1SelectionMask="x",IF(INDEX(StdCalcsRefCalcs,$E364,0)&gt;0,INDEX(StdCalcsRefCalcs,$E364,0)),"")),"")</f>
        <v>2.125</v>
      </c>
      <c r="AK364" s="97">
        <f t="array" ref="AK364">IF($AF364,MAX(IF(G1SelectionMask="x",IF(INDEX(StdCalcsRefCalcs,$E364,0)&gt;0,INDEX(StdCalcsRefCalcs,$E364,0)),"")),"")</f>
        <v>3</v>
      </c>
      <c r="AL364" s="97">
        <f t="shared" si="248"/>
        <v>2.5386363636363636</v>
      </c>
      <c r="AM364" s="97">
        <f t="array" ref="AM364">IF($AF364,STDEVA(IF(G1SelectionMask="x",IF(INDEX(StdCalcsRefCalcs,$E364,0)&gt;0,INDEX(StdCalcsRefCalcs,$E364,0)),"")),"")</f>
        <v>0.2270362405992809</v>
      </c>
      <c r="AN364" s="98" t="b">
        <f t="shared" si="221"/>
        <v>1</v>
      </c>
      <c r="AO364" s="98">
        <f t="array" ref="AO364">IF($AN364,MEDIAN(IF(G2SelectionMask="x",IF(INDEX(StdCalcsRefCalcs,$E364,0)&gt;0,INDEX(StdCalcsRefCalcs,$E364,0)),"")),"")</f>
        <v>2.5249999999999999</v>
      </c>
      <c r="AP364" s="98">
        <f t="array" ref="AP364">IF($AN364,QUARTILE(IF(G2SelectionMask="x",IF(INDEX(StdCalcsRefCalcs,$E364,0)&gt;0,INDEX(StdCalcsRefCalcs,$E364,0)),""),1),"")</f>
        <v>2.3624999999999998</v>
      </c>
      <c r="AQ364" s="98">
        <f t="array" ref="AQ364">IF($AN364,QUARTILE(IF(G2SelectionMask="x",IF(INDEX(StdCalcsRefCalcs,$E364,0)&gt;0,INDEX(StdCalcsRefCalcs,$E364,0)),""),3),"")</f>
        <v>2.5625</v>
      </c>
      <c r="AR364" s="98">
        <f t="array" ref="AR364">IF($AN364,MIN(IF(G2SelectionMask="x",IF(INDEX(StdCalcsRefCalcs,$E364,0)&gt;0,INDEX(StdCalcsRefCalcs,$E364,0)),"")),"")</f>
        <v>2.125</v>
      </c>
      <c r="AS364" s="98">
        <f t="array" ref="AS364">IF($AN364,MAX(IF(G2SelectionMask="x",IF(INDEX(StdCalcsRefCalcs,$E364,0)&gt;0,INDEX(StdCalcsRefCalcs,$E364,0)),"")),"")</f>
        <v>3</v>
      </c>
      <c r="AT364" s="98">
        <f t="shared" si="222"/>
        <v>2.4977272727272726</v>
      </c>
      <c r="AU364" s="98">
        <f t="array" ref="AU364">IF($AN364,STDEVA(IF(G2SelectionMask="x",IF(INDEX(StdCalcsRefCalcs,$E364,0)&gt;0,INDEX(StdCalcsRefCalcs,$E364,0)),"")),"")</f>
        <v>0.22205138635419097</v>
      </c>
      <c r="AV364" s="97" t="b">
        <f t="shared" si="223"/>
        <v>0</v>
      </c>
      <c r="AW364" s="97" t="str">
        <f t="array" ref="AW364">IF($AV364,MEDIAN(IF(G3SelectionMask="x",IF(INDEX(StdCalcsRefCalcs,$E364,0)&gt;0,INDEX(StdCalcsRefCalcs,$E364,0)),"")),"")</f>
        <v/>
      </c>
      <c r="AX364" s="97" t="str">
        <f t="array" ref="AX364">IF($AV364,QUARTILE(IF(G3SelectionMask="x",IF(INDEX(StdCalcsRefCalcs,$E364,0)&gt;0,INDEX(StdCalcsRefCalcs,$E364,0)),""),1),"")</f>
        <v/>
      </c>
      <c r="AY364" s="97" t="str">
        <f t="array" ref="AY364">IF($AV364,QUARTILE(IF(G3SelectionMask="x",IF(INDEX(StdCalcsRefCalcs,$E364,0)&gt;0,INDEX(StdCalcsRefCalcs,$E364,0)),""),3),"")</f>
        <v/>
      </c>
      <c r="AZ364" s="97" t="str">
        <f t="array" ref="AZ364">IF($AV364,MIN(IF(G3SelectionMask="x",IF(INDEX(StdCalcsRefCalcs,$E364,0)&gt;0,INDEX(StdCalcsRefCalcs,$E364,0)),"")),"")</f>
        <v/>
      </c>
      <c r="BA364" s="97" t="str">
        <f t="array" ref="BA364">IF($AV364,MAX(IF(G3SelectionMask="x",IF(INDEX(StdCalcsRefCalcs,$E364,0)&gt;0,INDEX(StdCalcsRefCalcs,$E364,0)),"")),"")</f>
        <v/>
      </c>
      <c r="BB364" s="97" t="str">
        <f t="shared" si="224"/>
        <v/>
      </c>
      <c r="BC364" s="97" t="str">
        <f t="array" ref="BC364">IF($AV364,STDEVA(IF(G3SelectionMask="x",IF(INDEX(StdCalcsRefCalcs,$E364,0)&gt;0,INDEX(StdCalcsRefCalcs,$E364,0)),"")),"")</f>
        <v/>
      </c>
      <c r="BD364" s="98" t="b">
        <f t="shared" si="225"/>
        <v>0</v>
      </c>
      <c r="BE364" s="98" t="str">
        <f t="array" ref="BE364">IF($BD364,MEDIAN(IF(G4SelectionMask="x",IF(INDEX(StdCalcsRefCalcs,$E364,0)&gt;0,INDEX(StdCalcsRefCalcs,$E364,0)),"")),"")</f>
        <v/>
      </c>
      <c r="BF364" s="98" t="str">
        <f t="array" ref="BF364">IF($BD364,QUARTILE(IF(G4SelectionMask="x",IF(INDEX(StdCalcsRefCalcs,$E364,0)&gt;0,INDEX(StdCalcsRefCalcs,$E364,0)),""),1),"")</f>
        <v/>
      </c>
      <c r="BG364" s="98" t="str">
        <f t="array" ref="BG364">IF($BD364,QUARTILE(IF(G4SelectionMask="x",IF(INDEX(StdCalcsRefCalcs,$E364,0)&gt;0,INDEX(StdCalcsRefCalcs,$E364,0)),""),3),"")</f>
        <v/>
      </c>
      <c r="BH364" s="98" t="str">
        <f t="array" ref="BH364">IF($BD364,MIN(IF(G4SelectionMask="x",IF(INDEX(StdCalcsRefCalcs,$E364,0)&gt;0,INDEX(StdCalcsRefCalcs,$E364,0)),"")),"")</f>
        <v/>
      </c>
      <c r="BI364" s="98" t="str">
        <f t="array" ref="BI364">IF($BD364,MAX(IF(G4SelectionMask="x",IF(INDEX(StdCalcsRefCalcs,$E364,0)&gt;0,INDEX(StdCalcsRefCalcs,$E364,0)),"")),"")</f>
        <v/>
      </c>
      <c r="BJ364" s="98" t="str">
        <f t="shared" si="226"/>
        <v/>
      </c>
      <c r="BK364" s="98" t="str">
        <f t="array" ref="BK364">IF($BD364,STDEVA(IF(G4SelectionMask="x",IF(INDEX(StdCalcsRefCalcs,$E364,0)&gt;0,INDEX(StdCalcsRefCalcs,$E364,0)),"")),"")</f>
        <v/>
      </c>
      <c r="BL364" s="97" t="b">
        <f t="shared" si="227"/>
        <v>0</v>
      </c>
      <c r="BM364" s="97" t="str">
        <f t="array" ref="BM364">IF($BL364,MEDIAN(IF(G5SelectionMask="x",IF(INDEX(StdCalcsRefCalcs,$E364,0)&gt;0,INDEX(StdCalcsRefCalcs,$E364,0)),"")),"")</f>
        <v/>
      </c>
      <c r="BN364" s="97" t="str">
        <f t="array" ref="BN364">IF($BL364,QUARTILE(IF(G5SelectionMask="x",IF(INDEX(StdCalcsRefCalcs,$E364,0)&gt;0,INDEX(StdCalcsRefCalcs,$E364,0)),""),1),"")</f>
        <v/>
      </c>
      <c r="BO364" s="97" t="str">
        <f t="array" ref="BO364">IF($BL364,QUARTILE(IF(G5SelectionMask="x",IF(INDEX(StdCalcsRefCalcs,$E364,0)&gt;0,INDEX(StdCalcsRefCalcs,$E364,0)),""),3),"")</f>
        <v/>
      </c>
      <c r="BP364" s="97" t="str">
        <f t="array" ref="BP364">IF($BL364,MIN(IF(G5SelectionMask="x",IF(INDEX(StdCalcsRefCalcs,$E364,0)&gt;0,INDEX(StdCalcsRefCalcs,$E364,0)),"")),"")</f>
        <v/>
      </c>
      <c r="BQ364" s="97" t="str">
        <f t="array" ref="BQ364">IF($BL364,MAX(IF(G5SelectionMask="x",IF(INDEX(StdCalcsRefCalcs,$E364,0)&gt;0,INDEX(StdCalcsRefCalcs,$E364,0)),"")),"")</f>
        <v/>
      </c>
      <c r="BR364" s="97" t="str">
        <f t="shared" si="228"/>
        <v/>
      </c>
      <c r="BS364" s="99" t="str">
        <f t="array" ref="BS364">IF($BL364,STDEVA(IF(G5SelectionMask="x",IF(INDEX(StdCalcsRefCalcs,$E364,0)&gt;0,INDEX(StdCalcsRefCalcs,$E364,0)),"")),"")</f>
        <v/>
      </c>
      <c r="BT364" s="108"/>
      <c r="BU364" s="109">
        <f t="shared" si="260"/>
        <v>2.7</v>
      </c>
      <c r="BV364" s="109">
        <f t="shared" si="260"/>
        <v>2.125</v>
      </c>
      <c r="BW364" s="109">
        <f t="shared" si="260"/>
        <v>2.5249999999999999</v>
      </c>
      <c r="BX364" s="109">
        <f t="shared" si="260"/>
        <v>2.5249999999999999</v>
      </c>
      <c r="BY364" s="109">
        <f t="shared" si="260"/>
        <v>2.2999999999999998</v>
      </c>
      <c r="BZ364" s="109">
        <f t="shared" si="260"/>
        <v>2.5249999999999999</v>
      </c>
      <c r="CA364" s="109">
        <f t="shared" si="260"/>
        <v>2.4249999999999998</v>
      </c>
      <c r="CB364" s="109">
        <f t="shared" si="260"/>
        <v>3</v>
      </c>
      <c r="CC364" s="109">
        <f t="shared" si="260"/>
        <v>2.6</v>
      </c>
      <c r="CD364" s="109">
        <f t="shared" si="260"/>
        <v>2.7749999999999999</v>
      </c>
      <c r="CE364" s="109">
        <f t="shared" si="260"/>
        <v>2.5750000000000002</v>
      </c>
      <c r="CF364" s="109">
        <f t="shared" si="260"/>
        <v>2.5499999999999998</v>
      </c>
      <c r="CG364" s="109">
        <f t="shared" si="260"/>
        <v>2.4</v>
      </c>
      <c r="CH364" s="109">
        <f t="shared" si="260"/>
        <v>2.5499999999999998</v>
      </c>
      <c r="CI364" s="109">
        <f t="shared" si="260"/>
        <v>2.3250000000000002</v>
      </c>
    </row>
    <row r="365" spans="1:87" x14ac:dyDescent="0.2">
      <c r="A365" s="33">
        <f t="shared" si="220"/>
        <v>0</v>
      </c>
      <c r="B365" s="218"/>
      <c r="C365" s="215"/>
      <c r="D365" s="224"/>
      <c r="E365" s="72">
        <f t="shared" si="247"/>
        <v>355</v>
      </c>
      <c r="F365" s="9" t="s">
        <v>1887</v>
      </c>
      <c r="G365" s="9" t="s">
        <v>1874</v>
      </c>
      <c r="H365" s="9" t="s">
        <v>1212</v>
      </c>
      <c r="J365" s="9" t="s">
        <v>343</v>
      </c>
      <c r="P365" s="97" t="str">
        <f t="shared" si="231"/>
        <v/>
      </c>
      <c r="Q365" s="97" t="str">
        <f t="shared" si="258"/>
        <v/>
      </c>
      <c r="R365" s="97" t="str">
        <f t="shared" si="258"/>
        <v/>
      </c>
      <c r="S365" s="97" t="str">
        <f t="shared" si="258"/>
        <v/>
      </c>
      <c r="T365" s="97" t="str">
        <f t="shared" si="258"/>
        <v/>
      </c>
      <c r="U365" s="98" t="str">
        <f t="shared" si="232"/>
        <v/>
      </c>
      <c r="V365" s="107" t="str">
        <f t="shared" si="233"/>
        <v/>
      </c>
      <c r="W365" s="107" t="str">
        <f t="shared" si="234"/>
        <v/>
      </c>
      <c r="X365" s="107" t="str">
        <f t="shared" si="235"/>
        <v/>
      </c>
      <c r="Y365" s="107" t="str">
        <f t="shared" si="236"/>
        <v/>
      </c>
      <c r="Z365" s="107" t="str">
        <f t="shared" si="237"/>
        <v/>
      </c>
      <c r="AA365" s="107" t="str">
        <f t="shared" si="238"/>
        <v/>
      </c>
      <c r="AB365" s="107" t="str">
        <f t="shared" si="239"/>
        <v/>
      </c>
      <c r="AC365" s="107" t="str">
        <f t="shared" si="240"/>
        <v/>
      </c>
      <c r="AD365" s="107" t="str">
        <f t="shared" si="241"/>
        <v/>
      </c>
      <c r="AE365" s="107" t="str">
        <f t="shared" si="242"/>
        <v/>
      </c>
      <c r="AF365" s="97" t="b">
        <f t="shared" si="256"/>
        <v>0</v>
      </c>
      <c r="AG365" s="97" t="str">
        <f t="array" ref="AG365">IF($AF365,MEDIAN(IF(G1SelectionMask="x",IF(INDEX(StdCalcsRefCalcs,$E365,0)&gt;0,INDEX(StdCalcsRefCalcs,$E365,0)),"")),"")</f>
        <v/>
      </c>
      <c r="AH365" s="97" t="str">
        <f t="array" ref="AH365">IF($AF365,QUARTILE(IF(G1SelectionMask="x",IF(INDEX(StdCalcsRefCalcs,$E365,0)&gt;0,INDEX(StdCalcsRefCalcs,$E365,0)),""),1),"")</f>
        <v/>
      </c>
      <c r="AI365" s="97" t="str">
        <f t="array" ref="AI365">IF($AF365,QUARTILE(IF(G1SelectionMask="x",IF(INDEX(StdCalcsRefCalcs,$E365,0)&gt;0,INDEX(StdCalcsRefCalcs,$E365,0)),""),3),"")</f>
        <v/>
      </c>
      <c r="AJ365" s="97" t="str">
        <f t="array" ref="AJ365">IF($AF365,MIN(IF(G1SelectionMask="x",IF(INDEX(StdCalcsRefCalcs,$E365,0)&gt;0,INDEX(StdCalcsRefCalcs,$E365,0)),"")),"")</f>
        <v/>
      </c>
      <c r="AK365" s="97" t="str">
        <f t="array" ref="AK365">IF($AF365,MAX(IF(G1SelectionMask="x",IF(INDEX(StdCalcsRefCalcs,$E365,0)&gt;0,INDEX(StdCalcsRefCalcs,$E365,0)),"")),"")</f>
        <v/>
      </c>
      <c r="AL365" s="97" t="str">
        <f t="shared" si="248"/>
        <v/>
      </c>
      <c r="AM365" s="97" t="str">
        <f t="array" ref="AM365">IF($AF365,STDEVA(IF(G1SelectionMask="x",IF(INDEX(StdCalcsRefCalcs,$E365,0)&gt;0,INDEX(StdCalcsRefCalcs,$E365,0)),"")),"")</f>
        <v/>
      </c>
      <c r="AN365" s="98" t="b">
        <f t="shared" si="221"/>
        <v>0</v>
      </c>
      <c r="AO365" s="98" t="str">
        <f t="array" ref="AO365">IF($AN365,MEDIAN(IF(G2SelectionMask="x",IF(INDEX(StdCalcsRefCalcs,$E365,0)&gt;0,INDEX(StdCalcsRefCalcs,$E365,0)),"")),"")</f>
        <v/>
      </c>
      <c r="AP365" s="98" t="str">
        <f t="array" ref="AP365">IF($AN365,QUARTILE(IF(G2SelectionMask="x",IF(INDEX(StdCalcsRefCalcs,$E365,0)&gt;0,INDEX(StdCalcsRefCalcs,$E365,0)),""),1),"")</f>
        <v/>
      </c>
      <c r="AQ365" s="98" t="str">
        <f t="array" ref="AQ365">IF($AN365,QUARTILE(IF(G2SelectionMask="x",IF(INDEX(StdCalcsRefCalcs,$E365,0)&gt;0,INDEX(StdCalcsRefCalcs,$E365,0)),""),3),"")</f>
        <v/>
      </c>
      <c r="AR365" s="98" t="str">
        <f t="array" ref="AR365">IF($AN365,MIN(IF(G2SelectionMask="x",IF(INDEX(StdCalcsRefCalcs,$E365,0)&gt;0,INDEX(StdCalcsRefCalcs,$E365,0)),"")),"")</f>
        <v/>
      </c>
      <c r="AS365" s="98" t="str">
        <f t="array" ref="AS365">IF($AN365,MAX(IF(G2SelectionMask="x",IF(INDEX(StdCalcsRefCalcs,$E365,0)&gt;0,INDEX(StdCalcsRefCalcs,$E365,0)),"")),"")</f>
        <v/>
      </c>
      <c r="AT365" s="98" t="str">
        <f t="shared" si="222"/>
        <v/>
      </c>
      <c r="AU365" s="98" t="str">
        <f t="array" ref="AU365">IF($AN365,STDEVA(IF(G2SelectionMask="x",IF(INDEX(StdCalcsRefCalcs,$E365,0)&gt;0,INDEX(StdCalcsRefCalcs,$E365,0)),"")),"")</f>
        <v/>
      </c>
      <c r="AV365" s="97" t="b">
        <f t="shared" si="223"/>
        <v>0</v>
      </c>
      <c r="AW365" s="97" t="str">
        <f t="array" ref="AW365">IF($AV365,MEDIAN(IF(G3SelectionMask="x",IF(INDEX(StdCalcsRefCalcs,$E365,0)&gt;0,INDEX(StdCalcsRefCalcs,$E365,0)),"")),"")</f>
        <v/>
      </c>
      <c r="AX365" s="97" t="str">
        <f t="array" ref="AX365">IF($AV365,QUARTILE(IF(G3SelectionMask="x",IF(INDEX(StdCalcsRefCalcs,$E365,0)&gt;0,INDEX(StdCalcsRefCalcs,$E365,0)),""),1),"")</f>
        <v/>
      </c>
      <c r="AY365" s="97" t="str">
        <f t="array" ref="AY365">IF($AV365,QUARTILE(IF(G3SelectionMask="x",IF(INDEX(StdCalcsRefCalcs,$E365,0)&gt;0,INDEX(StdCalcsRefCalcs,$E365,0)),""),3),"")</f>
        <v/>
      </c>
      <c r="AZ365" s="97" t="str">
        <f t="array" ref="AZ365">IF($AV365,MIN(IF(G3SelectionMask="x",IF(INDEX(StdCalcsRefCalcs,$E365,0)&gt;0,INDEX(StdCalcsRefCalcs,$E365,0)),"")),"")</f>
        <v/>
      </c>
      <c r="BA365" s="97" t="str">
        <f t="array" ref="BA365">IF($AV365,MAX(IF(G3SelectionMask="x",IF(INDEX(StdCalcsRefCalcs,$E365,0)&gt;0,INDEX(StdCalcsRefCalcs,$E365,0)),"")),"")</f>
        <v/>
      </c>
      <c r="BB365" s="97" t="str">
        <f t="shared" si="224"/>
        <v/>
      </c>
      <c r="BC365" s="97" t="str">
        <f t="array" ref="BC365">IF($AV365,STDEVA(IF(G3SelectionMask="x",IF(INDEX(StdCalcsRefCalcs,$E365,0)&gt;0,INDEX(StdCalcsRefCalcs,$E365,0)),"")),"")</f>
        <v/>
      </c>
      <c r="BD365" s="98" t="b">
        <f t="shared" si="225"/>
        <v>0</v>
      </c>
      <c r="BE365" s="98" t="str">
        <f t="array" ref="BE365">IF($BD365,MEDIAN(IF(G4SelectionMask="x",IF(INDEX(StdCalcsRefCalcs,$E365,0)&gt;0,INDEX(StdCalcsRefCalcs,$E365,0)),"")),"")</f>
        <v/>
      </c>
      <c r="BF365" s="98" t="str">
        <f t="array" ref="BF365">IF($BD365,QUARTILE(IF(G4SelectionMask="x",IF(INDEX(StdCalcsRefCalcs,$E365,0)&gt;0,INDEX(StdCalcsRefCalcs,$E365,0)),""),1),"")</f>
        <v/>
      </c>
      <c r="BG365" s="98" t="str">
        <f t="array" ref="BG365">IF($BD365,QUARTILE(IF(G4SelectionMask="x",IF(INDEX(StdCalcsRefCalcs,$E365,0)&gt;0,INDEX(StdCalcsRefCalcs,$E365,0)),""),3),"")</f>
        <v/>
      </c>
      <c r="BH365" s="98" t="str">
        <f t="array" ref="BH365">IF($BD365,MIN(IF(G4SelectionMask="x",IF(INDEX(StdCalcsRefCalcs,$E365,0)&gt;0,INDEX(StdCalcsRefCalcs,$E365,0)),"")),"")</f>
        <v/>
      </c>
      <c r="BI365" s="98" t="str">
        <f t="array" ref="BI365">IF($BD365,MAX(IF(G4SelectionMask="x",IF(INDEX(StdCalcsRefCalcs,$E365,0)&gt;0,INDEX(StdCalcsRefCalcs,$E365,0)),"")),"")</f>
        <v/>
      </c>
      <c r="BJ365" s="98" t="str">
        <f t="shared" si="226"/>
        <v/>
      </c>
      <c r="BK365" s="98" t="str">
        <f t="array" ref="BK365">IF($BD365,STDEVA(IF(G4SelectionMask="x",IF(INDEX(StdCalcsRefCalcs,$E365,0)&gt;0,INDEX(StdCalcsRefCalcs,$E365,0)),"")),"")</f>
        <v/>
      </c>
      <c r="BL365" s="97" t="b">
        <f t="shared" si="227"/>
        <v>0</v>
      </c>
      <c r="BM365" s="97" t="str">
        <f t="array" ref="BM365">IF($BL365,MEDIAN(IF(G5SelectionMask="x",IF(INDEX(StdCalcsRefCalcs,$E365,0)&gt;0,INDEX(StdCalcsRefCalcs,$E365,0)),"")),"")</f>
        <v/>
      </c>
      <c r="BN365" s="97" t="str">
        <f t="array" ref="BN365">IF($BL365,QUARTILE(IF(G5SelectionMask="x",IF(INDEX(StdCalcsRefCalcs,$E365,0)&gt;0,INDEX(StdCalcsRefCalcs,$E365,0)),""),1),"")</f>
        <v/>
      </c>
      <c r="BO365" s="97" t="str">
        <f t="array" ref="BO365">IF($BL365,QUARTILE(IF(G5SelectionMask="x",IF(INDEX(StdCalcsRefCalcs,$E365,0)&gt;0,INDEX(StdCalcsRefCalcs,$E365,0)),""),3),"")</f>
        <v/>
      </c>
      <c r="BP365" s="97" t="str">
        <f t="array" ref="BP365">IF($BL365,MIN(IF(G5SelectionMask="x",IF(INDEX(StdCalcsRefCalcs,$E365,0)&gt;0,INDEX(StdCalcsRefCalcs,$E365,0)),"")),"")</f>
        <v/>
      </c>
      <c r="BQ365" s="97" t="str">
        <f t="array" ref="BQ365">IF($BL365,MAX(IF(G5SelectionMask="x",IF(INDEX(StdCalcsRefCalcs,$E365,0)&gt;0,INDEX(StdCalcsRefCalcs,$E365,0)),"")),"")</f>
        <v/>
      </c>
      <c r="BR365" s="97" t="str">
        <f t="shared" si="228"/>
        <v/>
      </c>
      <c r="BS365" s="99" t="str">
        <f t="array" ref="BS365">IF($BL365,STDEVA(IF(G5SelectionMask="x",IF(INDEX(StdCalcsRefCalcs,$E365,0)&gt;0,INDEX(StdCalcsRefCalcs,$E365,0)),"")),"")</f>
        <v/>
      </c>
      <c r="BT365" s="108"/>
      <c r="BU365" s="109" t="str">
        <f t="shared" si="260"/>
        <v/>
      </c>
      <c r="BV365" s="109" t="str">
        <f t="shared" si="260"/>
        <v/>
      </c>
      <c r="BW365" s="109" t="str">
        <f t="shared" si="260"/>
        <v/>
      </c>
      <c r="BX365" s="109" t="str">
        <f t="shared" si="260"/>
        <v/>
      </c>
      <c r="BY365" s="109" t="str">
        <f t="shared" si="260"/>
        <v/>
      </c>
      <c r="BZ365" s="109" t="str">
        <f t="shared" si="260"/>
        <v/>
      </c>
      <c r="CA365" s="109" t="str">
        <f t="shared" si="260"/>
        <v/>
      </c>
      <c r="CB365" s="109" t="str">
        <f t="shared" si="260"/>
        <v/>
      </c>
      <c r="CC365" s="109" t="str">
        <f t="shared" si="260"/>
        <v/>
      </c>
      <c r="CD365" s="109" t="str">
        <f t="shared" si="260"/>
        <v/>
      </c>
      <c r="CE365" s="109" t="str">
        <f t="shared" si="260"/>
        <v/>
      </c>
      <c r="CF365" s="109" t="str">
        <f t="shared" si="260"/>
        <v/>
      </c>
      <c r="CG365" s="109" t="str">
        <f t="shared" si="260"/>
        <v/>
      </c>
      <c r="CH365" s="109" t="str">
        <f t="shared" si="260"/>
        <v/>
      </c>
      <c r="CI365" s="109" t="str">
        <f t="shared" si="260"/>
        <v/>
      </c>
    </row>
    <row r="366" spans="1:87" ht="13.5" thickBot="1" x14ac:dyDescent="0.25">
      <c r="A366" s="33">
        <f t="shared" si="220"/>
        <v>0</v>
      </c>
      <c r="B366" s="218"/>
      <c r="C366" s="216"/>
      <c r="D366" s="225"/>
      <c r="E366" s="72">
        <f t="shared" si="247"/>
        <v>356</v>
      </c>
      <c r="F366" s="9" t="s">
        <v>1888</v>
      </c>
      <c r="G366" s="9" t="s">
        <v>219</v>
      </c>
      <c r="H366" s="9" t="s">
        <v>219</v>
      </c>
      <c r="J366" s="9" t="s">
        <v>343</v>
      </c>
      <c r="P366" s="97" t="str">
        <f t="shared" si="231"/>
        <v/>
      </c>
      <c r="Q366" s="97" t="str">
        <f t="shared" si="258"/>
        <v/>
      </c>
      <c r="R366" s="97" t="str">
        <f t="shared" si="258"/>
        <v/>
      </c>
      <c r="S366" s="97" t="str">
        <f t="shared" si="258"/>
        <v/>
      </c>
      <c r="T366" s="97" t="str">
        <f t="shared" si="258"/>
        <v/>
      </c>
      <c r="U366" s="98" t="str">
        <f t="shared" si="232"/>
        <v/>
      </c>
      <c r="V366" s="107" t="str">
        <f t="shared" si="233"/>
        <v/>
      </c>
      <c r="W366" s="107" t="str">
        <f t="shared" si="234"/>
        <v/>
      </c>
      <c r="X366" s="107" t="str">
        <f t="shared" si="235"/>
        <v/>
      </c>
      <c r="Y366" s="107" t="str">
        <f t="shared" si="236"/>
        <v/>
      </c>
      <c r="Z366" s="107" t="str">
        <f t="shared" si="237"/>
        <v/>
      </c>
      <c r="AA366" s="107" t="str">
        <f t="shared" si="238"/>
        <v/>
      </c>
      <c r="AB366" s="107" t="str">
        <f t="shared" si="239"/>
        <v/>
      </c>
      <c r="AC366" s="107" t="str">
        <f t="shared" si="240"/>
        <v/>
      </c>
      <c r="AD366" s="107" t="str">
        <f t="shared" si="241"/>
        <v/>
      </c>
      <c r="AE366" s="107" t="str">
        <f t="shared" si="242"/>
        <v/>
      </c>
      <c r="AF366" s="97" t="b">
        <f t="shared" si="256"/>
        <v>0</v>
      </c>
      <c r="AG366" s="97" t="str">
        <f t="array" ref="AG366">IF($AF366,MEDIAN(IF(G1SelectionMask="x",IF(INDEX(StdCalcsRefCalcs,$E366,0)&gt;0,INDEX(StdCalcsRefCalcs,$E366,0)),"")),"")</f>
        <v/>
      </c>
      <c r="AH366" s="97" t="str">
        <f t="array" ref="AH366">IF($AF366,QUARTILE(IF(G1SelectionMask="x",IF(INDEX(StdCalcsRefCalcs,$E366,0)&gt;0,INDEX(StdCalcsRefCalcs,$E366,0)),""),1),"")</f>
        <v/>
      </c>
      <c r="AI366" s="97" t="str">
        <f t="array" ref="AI366">IF($AF366,QUARTILE(IF(G1SelectionMask="x",IF(INDEX(StdCalcsRefCalcs,$E366,0)&gt;0,INDEX(StdCalcsRefCalcs,$E366,0)),""),3),"")</f>
        <v/>
      </c>
      <c r="AJ366" s="97" t="str">
        <f t="array" ref="AJ366">IF($AF366,MIN(IF(G1SelectionMask="x",IF(INDEX(StdCalcsRefCalcs,$E366,0)&gt;0,INDEX(StdCalcsRefCalcs,$E366,0)),"")),"")</f>
        <v/>
      </c>
      <c r="AK366" s="97" t="str">
        <f t="array" ref="AK366">IF($AF366,MAX(IF(G1SelectionMask="x",IF(INDEX(StdCalcsRefCalcs,$E366,0)&gt;0,INDEX(StdCalcsRefCalcs,$E366,0)),"")),"")</f>
        <v/>
      </c>
      <c r="AL366" s="97" t="str">
        <f t="shared" si="248"/>
        <v/>
      </c>
      <c r="AM366" s="97" t="str">
        <f t="array" ref="AM366">IF($AF366,STDEVA(IF(G1SelectionMask="x",IF(INDEX(StdCalcsRefCalcs,$E366,0)&gt;0,INDEX(StdCalcsRefCalcs,$E366,0)),"")),"")</f>
        <v/>
      </c>
      <c r="AN366" s="98" t="b">
        <f t="shared" si="221"/>
        <v>0</v>
      </c>
      <c r="AO366" s="98" t="str">
        <f t="array" ref="AO366">IF($AN366,MEDIAN(IF(G2SelectionMask="x",IF(INDEX(StdCalcsRefCalcs,$E366,0)&gt;0,INDEX(StdCalcsRefCalcs,$E366,0)),"")),"")</f>
        <v/>
      </c>
      <c r="AP366" s="98" t="str">
        <f t="array" ref="AP366">IF($AN366,QUARTILE(IF(G2SelectionMask="x",IF(INDEX(StdCalcsRefCalcs,$E366,0)&gt;0,INDEX(StdCalcsRefCalcs,$E366,0)),""),1),"")</f>
        <v/>
      </c>
      <c r="AQ366" s="98" t="str">
        <f t="array" ref="AQ366">IF($AN366,QUARTILE(IF(G2SelectionMask="x",IF(INDEX(StdCalcsRefCalcs,$E366,0)&gt;0,INDEX(StdCalcsRefCalcs,$E366,0)),""),3),"")</f>
        <v/>
      </c>
      <c r="AR366" s="98" t="str">
        <f t="array" ref="AR366">IF($AN366,MIN(IF(G2SelectionMask="x",IF(INDEX(StdCalcsRefCalcs,$E366,0)&gt;0,INDEX(StdCalcsRefCalcs,$E366,0)),"")),"")</f>
        <v/>
      </c>
      <c r="AS366" s="98" t="str">
        <f t="array" ref="AS366">IF($AN366,MAX(IF(G2SelectionMask="x",IF(INDEX(StdCalcsRefCalcs,$E366,0)&gt;0,INDEX(StdCalcsRefCalcs,$E366,0)),"")),"")</f>
        <v/>
      </c>
      <c r="AT366" s="98" t="str">
        <f t="shared" si="222"/>
        <v/>
      </c>
      <c r="AU366" s="98" t="str">
        <f t="array" ref="AU366">IF($AN366,STDEVA(IF(G2SelectionMask="x",IF(INDEX(StdCalcsRefCalcs,$E366,0)&gt;0,INDEX(StdCalcsRefCalcs,$E366,0)),"")),"")</f>
        <v/>
      </c>
      <c r="AV366" s="97" t="b">
        <f t="shared" si="223"/>
        <v>0</v>
      </c>
      <c r="AW366" s="97" t="str">
        <f t="array" ref="AW366">IF($AV366,MEDIAN(IF(G3SelectionMask="x",IF(INDEX(StdCalcsRefCalcs,$E366,0)&gt;0,INDEX(StdCalcsRefCalcs,$E366,0)),"")),"")</f>
        <v/>
      </c>
      <c r="AX366" s="97" t="str">
        <f t="array" ref="AX366">IF($AV366,QUARTILE(IF(G3SelectionMask="x",IF(INDEX(StdCalcsRefCalcs,$E366,0)&gt;0,INDEX(StdCalcsRefCalcs,$E366,0)),""),1),"")</f>
        <v/>
      </c>
      <c r="AY366" s="97" t="str">
        <f t="array" ref="AY366">IF($AV366,QUARTILE(IF(G3SelectionMask="x",IF(INDEX(StdCalcsRefCalcs,$E366,0)&gt;0,INDEX(StdCalcsRefCalcs,$E366,0)),""),3),"")</f>
        <v/>
      </c>
      <c r="AZ366" s="97" t="str">
        <f t="array" ref="AZ366">IF($AV366,MIN(IF(G3SelectionMask="x",IF(INDEX(StdCalcsRefCalcs,$E366,0)&gt;0,INDEX(StdCalcsRefCalcs,$E366,0)),"")),"")</f>
        <v/>
      </c>
      <c r="BA366" s="97" t="str">
        <f t="array" ref="BA366">IF($AV366,MAX(IF(G3SelectionMask="x",IF(INDEX(StdCalcsRefCalcs,$E366,0)&gt;0,INDEX(StdCalcsRefCalcs,$E366,0)),"")),"")</f>
        <v/>
      </c>
      <c r="BB366" s="97" t="str">
        <f t="shared" si="224"/>
        <v/>
      </c>
      <c r="BC366" s="97" t="str">
        <f t="array" ref="BC366">IF($AV366,STDEVA(IF(G3SelectionMask="x",IF(INDEX(StdCalcsRefCalcs,$E366,0)&gt;0,INDEX(StdCalcsRefCalcs,$E366,0)),"")),"")</f>
        <v/>
      </c>
      <c r="BD366" s="98" t="b">
        <f t="shared" si="225"/>
        <v>0</v>
      </c>
      <c r="BE366" s="98" t="str">
        <f t="array" ref="BE366">IF($BD366,MEDIAN(IF(G4SelectionMask="x",IF(INDEX(StdCalcsRefCalcs,$E366,0)&gt;0,INDEX(StdCalcsRefCalcs,$E366,0)),"")),"")</f>
        <v/>
      </c>
      <c r="BF366" s="98" t="str">
        <f t="array" ref="BF366">IF($BD366,QUARTILE(IF(G4SelectionMask="x",IF(INDEX(StdCalcsRefCalcs,$E366,0)&gt;0,INDEX(StdCalcsRefCalcs,$E366,0)),""),1),"")</f>
        <v/>
      </c>
      <c r="BG366" s="98" t="str">
        <f t="array" ref="BG366">IF($BD366,QUARTILE(IF(G4SelectionMask="x",IF(INDEX(StdCalcsRefCalcs,$E366,0)&gt;0,INDEX(StdCalcsRefCalcs,$E366,0)),""),3),"")</f>
        <v/>
      </c>
      <c r="BH366" s="98" t="str">
        <f t="array" ref="BH366">IF($BD366,MIN(IF(G4SelectionMask="x",IF(INDEX(StdCalcsRefCalcs,$E366,0)&gt;0,INDEX(StdCalcsRefCalcs,$E366,0)),"")),"")</f>
        <v/>
      </c>
      <c r="BI366" s="98" t="str">
        <f t="array" ref="BI366">IF($BD366,MAX(IF(G4SelectionMask="x",IF(INDEX(StdCalcsRefCalcs,$E366,0)&gt;0,INDEX(StdCalcsRefCalcs,$E366,0)),"")),"")</f>
        <v/>
      </c>
      <c r="BJ366" s="98" t="str">
        <f t="shared" si="226"/>
        <v/>
      </c>
      <c r="BK366" s="98" t="str">
        <f t="array" ref="BK366">IF($BD366,STDEVA(IF(G4SelectionMask="x",IF(INDEX(StdCalcsRefCalcs,$E366,0)&gt;0,INDEX(StdCalcsRefCalcs,$E366,0)),"")),"")</f>
        <v/>
      </c>
      <c r="BL366" s="97" t="b">
        <f t="shared" si="227"/>
        <v>0</v>
      </c>
      <c r="BM366" s="97" t="str">
        <f t="array" ref="BM366">IF($BL366,MEDIAN(IF(G5SelectionMask="x",IF(INDEX(StdCalcsRefCalcs,$E366,0)&gt;0,INDEX(StdCalcsRefCalcs,$E366,0)),"")),"")</f>
        <v/>
      </c>
      <c r="BN366" s="97" t="str">
        <f t="array" ref="BN366">IF($BL366,QUARTILE(IF(G5SelectionMask="x",IF(INDEX(StdCalcsRefCalcs,$E366,0)&gt;0,INDEX(StdCalcsRefCalcs,$E366,0)),""),1),"")</f>
        <v/>
      </c>
      <c r="BO366" s="97" t="str">
        <f t="array" ref="BO366">IF($BL366,QUARTILE(IF(G5SelectionMask="x",IF(INDEX(StdCalcsRefCalcs,$E366,0)&gt;0,INDEX(StdCalcsRefCalcs,$E366,0)),""),3),"")</f>
        <v/>
      </c>
      <c r="BP366" s="97" t="str">
        <f t="array" ref="BP366">IF($BL366,MIN(IF(G5SelectionMask="x",IF(INDEX(StdCalcsRefCalcs,$E366,0)&gt;0,INDEX(StdCalcsRefCalcs,$E366,0)),"")),"")</f>
        <v/>
      </c>
      <c r="BQ366" s="97" t="str">
        <f t="array" ref="BQ366">IF($BL366,MAX(IF(G5SelectionMask="x",IF(INDEX(StdCalcsRefCalcs,$E366,0)&gt;0,INDEX(StdCalcsRefCalcs,$E366,0)),"")),"")</f>
        <v/>
      </c>
      <c r="BR366" s="97" t="str">
        <f t="shared" si="228"/>
        <v/>
      </c>
      <c r="BS366" s="99" t="str">
        <f t="array" ref="BS366">IF($BL366,STDEVA(IF(G5SelectionMask="x",IF(INDEX(StdCalcsRefCalcs,$E366,0)&gt;0,INDEX(StdCalcsRefCalcs,$E366,0)),"")),"")</f>
        <v/>
      </c>
      <c r="BT366" s="108"/>
      <c r="BU366" s="109" t="str">
        <f t="shared" si="260"/>
        <v/>
      </c>
      <c r="BV366" s="109" t="str">
        <f t="shared" si="260"/>
        <v/>
      </c>
      <c r="BW366" s="109" t="str">
        <f t="shared" si="260"/>
        <v/>
      </c>
      <c r="BX366" s="109" t="str">
        <f t="shared" si="260"/>
        <v/>
      </c>
      <c r="BY366" s="109" t="str">
        <f t="shared" si="260"/>
        <v/>
      </c>
      <c r="BZ366" s="109" t="str">
        <f t="shared" si="260"/>
        <v/>
      </c>
      <c r="CA366" s="109" t="str">
        <f t="shared" si="260"/>
        <v/>
      </c>
      <c r="CB366" s="109" t="str">
        <f t="shared" si="260"/>
        <v/>
      </c>
      <c r="CC366" s="109" t="str">
        <f t="shared" si="260"/>
        <v/>
      </c>
      <c r="CD366" s="109" t="str">
        <f t="shared" si="260"/>
        <v/>
      </c>
      <c r="CE366" s="109" t="str">
        <f t="shared" si="260"/>
        <v/>
      </c>
      <c r="CF366" s="109" t="str">
        <f t="shared" si="260"/>
        <v/>
      </c>
      <c r="CG366" s="109" t="str">
        <f t="shared" si="260"/>
        <v/>
      </c>
      <c r="CH366" s="109" t="str">
        <f t="shared" si="260"/>
        <v/>
      </c>
      <c r="CI366" s="109" t="str">
        <f t="shared" si="260"/>
        <v/>
      </c>
    </row>
    <row r="367" spans="1:87" hidden="1" x14ac:dyDescent="0.2">
      <c r="A367" s="33" t="e">
        <f t="shared" ref="A367:A378" si="261">IF(SelectEffectivenessTelecom="x",,ERROR)</f>
        <v>#NAME?</v>
      </c>
      <c r="B367" s="218"/>
      <c r="C367" s="214" t="s">
        <v>344</v>
      </c>
      <c r="E367" s="72">
        <f t="shared" si="247"/>
        <v>357</v>
      </c>
      <c r="P367" s="97" t="str">
        <f t="shared" si="231"/>
        <v/>
      </c>
      <c r="Q367" s="97"/>
      <c r="R367" s="97"/>
      <c r="S367" s="97"/>
      <c r="T367" s="97"/>
      <c r="U367" s="98" t="str">
        <f t="shared" si="232"/>
        <v/>
      </c>
      <c r="V367" s="107" t="str">
        <f t="shared" si="233"/>
        <v/>
      </c>
      <c r="W367" s="107" t="str">
        <f t="shared" si="234"/>
        <v/>
      </c>
      <c r="X367" s="107" t="str">
        <f t="shared" si="235"/>
        <v/>
      </c>
      <c r="Y367" s="107" t="str">
        <f t="shared" si="236"/>
        <v/>
      </c>
      <c r="Z367" s="107" t="str">
        <f t="shared" si="237"/>
        <v/>
      </c>
      <c r="AA367" s="107" t="str">
        <f t="shared" si="238"/>
        <v/>
      </c>
      <c r="AB367" s="107" t="str">
        <f t="shared" si="239"/>
        <v/>
      </c>
      <c r="AC367" s="107" t="str">
        <f t="shared" si="240"/>
        <v/>
      </c>
      <c r="AD367" s="107" t="str">
        <f t="shared" si="241"/>
        <v/>
      </c>
      <c r="AE367" s="107" t="str">
        <f t="shared" si="242"/>
        <v/>
      </c>
      <c r="AF367" s="97" t="b">
        <f t="shared" si="256"/>
        <v>0</v>
      </c>
      <c r="AG367" s="97" t="str">
        <f t="array" ref="AG367">IF($AF367,MEDIAN(IF(G1SelectionMask="x",IF(INDEX(StdCalcsRefCalcs,$E367,0)&gt;0,INDEX(StdCalcsRefCalcs,$E367,0)),"")),"")</f>
        <v/>
      </c>
      <c r="AH367" s="97" t="str">
        <f t="array" ref="AH367">IF($AF367,QUARTILE(IF(G1SelectionMask="x",IF(INDEX(StdCalcsRefCalcs,$E367,0)&gt;0,INDEX(StdCalcsRefCalcs,$E367,0)),""),1),"")</f>
        <v/>
      </c>
      <c r="AI367" s="97" t="str">
        <f t="array" ref="AI367">IF($AF367,QUARTILE(IF(G1SelectionMask="x",IF(INDEX(StdCalcsRefCalcs,$E367,0)&gt;0,INDEX(StdCalcsRefCalcs,$E367,0)),""),3),"")</f>
        <v/>
      </c>
      <c r="AJ367" s="97" t="str">
        <f t="array" ref="AJ367">IF($AF367,MIN(IF(G1SelectionMask="x",IF(INDEX(StdCalcsRefCalcs,$E367,0)&gt;0,INDEX(StdCalcsRefCalcs,$E367,0)),"")),"")</f>
        <v/>
      </c>
      <c r="AK367" s="97" t="str">
        <f t="array" ref="AK367">IF($AF367,MAX(IF(G1SelectionMask="x",IF(INDEX(StdCalcsRefCalcs,$E367,0)&gt;0,INDEX(StdCalcsRefCalcs,$E367,0)),"")),"")</f>
        <v/>
      </c>
      <c r="AL367" s="97" t="str">
        <f t="shared" si="248"/>
        <v/>
      </c>
      <c r="AM367" s="97" t="str">
        <f t="array" ref="AM367">IF($AF367,STDEVA(IF(G1SelectionMask="x",IF(INDEX(StdCalcsRefCalcs,$E367,0)&gt;0,INDEX(StdCalcsRefCalcs,$E367,0)),"")),"")</f>
        <v/>
      </c>
      <c r="AN367" s="98" t="b">
        <f t="shared" si="221"/>
        <v>0</v>
      </c>
      <c r="AO367" s="98" t="str">
        <f t="array" ref="AO367">IF($AN367,MEDIAN(IF(G2SelectionMask="x",IF(INDEX(StdCalcsRefCalcs,$E367,0)&gt;0,INDEX(StdCalcsRefCalcs,$E367,0)),"")),"")</f>
        <v/>
      </c>
      <c r="AP367" s="98" t="str">
        <f t="array" ref="AP367">IF($AN367,QUARTILE(IF(G2SelectionMask="x",IF(INDEX(StdCalcsRefCalcs,$E367,0)&gt;0,INDEX(StdCalcsRefCalcs,$E367,0)),""),1),"")</f>
        <v/>
      </c>
      <c r="AQ367" s="98" t="str">
        <f t="array" ref="AQ367">IF($AN367,QUARTILE(IF(G2SelectionMask="x",IF(INDEX(StdCalcsRefCalcs,$E367,0)&gt;0,INDEX(StdCalcsRefCalcs,$E367,0)),""),3),"")</f>
        <v/>
      </c>
      <c r="AR367" s="98" t="str">
        <f t="array" ref="AR367">IF($AN367,MIN(IF(G2SelectionMask="x",IF(INDEX(StdCalcsRefCalcs,$E367,0)&gt;0,INDEX(StdCalcsRefCalcs,$E367,0)),"")),"")</f>
        <v/>
      </c>
      <c r="AS367" s="98" t="str">
        <f t="array" ref="AS367">IF($AN367,MAX(IF(G2SelectionMask="x",IF(INDEX(StdCalcsRefCalcs,$E367,0)&gt;0,INDEX(StdCalcsRefCalcs,$E367,0)),"")),"")</f>
        <v/>
      </c>
      <c r="AT367" s="98" t="str">
        <f t="shared" si="222"/>
        <v/>
      </c>
      <c r="AU367" s="98" t="str">
        <f t="array" ref="AU367">IF($AN367,STDEVA(IF(G2SelectionMask="x",IF(INDEX(StdCalcsRefCalcs,$E367,0)&gt;0,INDEX(StdCalcsRefCalcs,$E367,0)),"")),"")</f>
        <v/>
      </c>
      <c r="AV367" s="97" t="b">
        <f t="shared" si="223"/>
        <v>0</v>
      </c>
      <c r="AW367" s="97" t="str">
        <f t="array" ref="AW367">IF($AV367,MEDIAN(IF(G3SelectionMask="x",IF(INDEX(StdCalcsRefCalcs,$E367,0)&gt;0,INDEX(StdCalcsRefCalcs,$E367,0)),"")),"")</f>
        <v/>
      </c>
      <c r="AX367" s="97" t="str">
        <f t="array" ref="AX367">IF($AV367,QUARTILE(IF(G3SelectionMask="x",IF(INDEX(StdCalcsRefCalcs,$E367,0)&gt;0,INDEX(StdCalcsRefCalcs,$E367,0)),""),1),"")</f>
        <v/>
      </c>
      <c r="AY367" s="97" t="str">
        <f t="array" ref="AY367">IF($AV367,QUARTILE(IF(G3SelectionMask="x",IF(INDEX(StdCalcsRefCalcs,$E367,0)&gt;0,INDEX(StdCalcsRefCalcs,$E367,0)),""),3),"")</f>
        <v/>
      </c>
      <c r="AZ367" s="97" t="str">
        <f t="array" ref="AZ367">IF($AV367,MIN(IF(G3SelectionMask="x",IF(INDEX(StdCalcsRefCalcs,$E367,0)&gt;0,INDEX(StdCalcsRefCalcs,$E367,0)),"")),"")</f>
        <v/>
      </c>
      <c r="BA367" s="97" t="str">
        <f t="array" ref="BA367">IF($AV367,MAX(IF(G3SelectionMask="x",IF(INDEX(StdCalcsRefCalcs,$E367,0)&gt;0,INDEX(StdCalcsRefCalcs,$E367,0)),"")),"")</f>
        <v/>
      </c>
      <c r="BB367" s="97" t="str">
        <f t="shared" si="224"/>
        <v/>
      </c>
      <c r="BC367" s="97" t="str">
        <f t="array" ref="BC367">IF($AV367,STDEVA(IF(G3SelectionMask="x",IF(INDEX(StdCalcsRefCalcs,$E367,0)&gt;0,INDEX(StdCalcsRefCalcs,$E367,0)),"")),"")</f>
        <v/>
      </c>
      <c r="BD367" s="98" t="b">
        <f t="shared" si="225"/>
        <v>0</v>
      </c>
      <c r="BE367" s="98" t="str">
        <f t="array" ref="BE367">IF($BD367,MEDIAN(IF(G4SelectionMask="x",IF(INDEX(StdCalcsRefCalcs,$E367,0)&gt;0,INDEX(StdCalcsRefCalcs,$E367,0)),"")),"")</f>
        <v/>
      </c>
      <c r="BF367" s="98" t="str">
        <f t="array" ref="BF367">IF($BD367,QUARTILE(IF(G4SelectionMask="x",IF(INDEX(StdCalcsRefCalcs,$E367,0)&gt;0,INDEX(StdCalcsRefCalcs,$E367,0)),""),1),"")</f>
        <v/>
      </c>
      <c r="BG367" s="98" t="str">
        <f t="array" ref="BG367">IF($BD367,QUARTILE(IF(G4SelectionMask="x",IF(INDEX(StdCalcsRefCalcs,$E367,0)&gt;0,INDEX(StdCalcsRefCalcs,$E367,0)),""),3),"")</f>
        <v/>
      </c>
      <c r="BH367" s="98" t="str">
        <f t="array" ref="BH367">IF($BD367,MIN(IF(G4SelectionMask="x",IF(INDEX(StdCalcsRefCalcs,$E367,0)&gt;0,INDEX(StdCalcsRefCalcs,$E367,0)),"")),"")</f>
        <v/>
      </c>
      <c r="BI367" s="98" t="str">
        <f t="array" ref="BI367">IF($BD367,MAX(IF(G4SelectionMask="x",IF(INDEX(StdCalcsRefCalcs,$E367,0)&gt;0,INDEX(StdCalcsRefCalcs,$E367,0)),"")),"")</f>
        <v/>
      </c>
      <c r="BJ367" s="98" t="str">
        <f t="shared" si="226"/>
        <v/>
      </c>
      <c r="BK367" s="98" t="str">
        <f t="array" ref="BK367">IF($BD367,STDEVA(IF(G4SelectionMask="x",IF(INDEX(StdCalcsRefCalcs,$E367,0)&gt;0,INDEX(StdCalcsRefCalcs,$E367,0)),"")),"")</f>
        <v/>
      </c>
      <c r="BL367" s="97" t="b">
        <f t="shared" si="227"/>
        <v>0</v>
      </c>
      <c r="BM367" s="97" t="str">
        <f t="array" ref="BM367">IF($BL367,MEDIAN(IF(G5SelectionMask="x",IF(INDEX(StdCalcsRefCalcs,$E367,0)&gt;0,INDEX(StdCalcsRefCalcs,$E367,0)),"")),"")</f>
        <v/>
      </c>
      <c r="BN367" s="97" t="str">
        <f t="array" ref="BN367">IF($BL367,QUARTILE(IF(G5SelectionMask="x",IF(INDEX(StdCalcsRefCalcs,$E367,0)&gt;0,INDEX(StdCalcsRefCalcs,$E367,0)),""),1),"")</f>
        <v/>
      </c>
      <c r="BO367" s="97" t="str">
        <f t="array" ref="BO367">IF($BL367,QUARTILE(IF(G5SelectionMask="x",IF(INDEX(StdCalcsRefCalcs,$E367,0)&gt;0,INDEX(StdCalcsRefCalcs,$E367,0)),""),3),"")</f>
        <v/>
      </c>
      <c r="BP367" s="97" t="str">
        <f t="array" ref="BP367">IF($BL367,MIN(IF(G5SelectionMask="x",IF(INDEX(StdCalcsRefCalcs,$E367,0)&gt;0,INDEX(StdCalcsRefCalcs,$E367,0)),"")),"")</f>
        <v/>
      </c>
      <c r="BQ367" s="97" t="str">
        <f t="array" ref="BQ367">IF($BL367,MAX(IF(G5SelectionMask="x",IF(INDEX(StdCalcsRefCalcs,$E367,0)&gt;0,INDEX(StdCalcsRefCalcs,$E367,0)),"")),"")</f>
        <v/>
      </c>
      <c r="BR367" s="97" t="str">
        <f t="shared" si="228"/>
        <v/>
      </c>
      <c r="BS367" s="99" t="str">
        <f t="array" ref="BS367">IF($BL367,STDEVA(IF(G5SelectionMask="x",IF(INDEX(StdCalcsRefCalcs,$E367,0)&gt;0,INDEX(StdCalcsRefCalcs,$E367,0)),"")),"")</f>
        <v/>
      </c>
      <c r="BT367" s="108"/>
      <c r="BU367" s="109"/>
      <c r="BV367" s="109"/>
      <c r="BW367" s="109"/>
      <c r="BX367" s="109"/>
      <c r="BY367" s="109"/>
      <c r="BZ367" s="109"/>
      <c r="CA367" s="109"/>
      <c r="CB367" s="109"/>
      <c r="CC367" s="109"/>
      <c r="CD367" s="109"/>
      <c r="CE367" s="109"/>
      <c r="CF367" s="109"/>
      <c r="CG367" s="109"/>
      <c r="CH367" s="109"/>
      <c r="CI367" s="109"/>
    </row>
    <row r="368" spans="1:87" hidden="1" x14ac:dyDescent="0.2">
      <c r="A368" s="33" t="e">
        <f t="shared" si="261"/>
        <v>#NAME?</v>
      </c>
      <c r="B368" s="218"/>
      <c r="C368" s="215"/>
      <c r="E368" s="72">
        <f t="shared" si="247"/>
        <v>358</v>
      </c>
      <c r="P368" s="97" t="str">
        <f t="shared" si="231"/>
        <v/>
      </c>
      <c r="Q368" s="97"/>
      <c r="R368" s="97"/>
      <c r="S368" s="97"/>
      <c r="T368" s="97"/>
      <c r="U368" s="98" t="str">
        <f t="shared" si="232"/>
        <v/>
      </c>
      <c r="V368" s="107" t="str">
        <f t="shared" si="233"/>
        <v/>
      </c>
      <c r="W368" s="107" t="str">
        <f t="shared" si="234"/>
        <v/>
      </c>
      <c r="X368" s="107" t="str">
        <f t="shared" si="235"/>
        <v/>
      </c>
      <c r="Y368" s="107" t="str">
        <f t="shared" si="236"/>
        <v/>
      </c>
      <c r="Z368" s="107" t="str">
        <f t="shared" si="237"/>
        <v/>
      </c>
      <c r="AA368" s="107" t="str">
        <f t="shared" si="238"/>
        <v/>
      </c>
      <c r="AB368" s="107" t="str">
        <f t="shared" si="239"/>
        <v/>
      </c>
      <c r="AC368" s="107" t="str">
        <f t="shared" si="240"/>
        <v/>
      </c>
      <c r="AD368" s="107" t="str">
        <f t="shared" si="241"/>
        <v/>
      </c>
      <c r="AE368" s="107" t="str">
        <f t="shared" si="242"/>
        <v/>
      </c>
      <c r="AF368" s="97" t="b">
        <f t="shared" si="256"/>
        <v>0</v>
      </c>
      <c r="AG368" s="97" t="str">
        <f t="array" ref="AG368">IF($AF368,MEDIAN(IF(G1SelectionMask="x",IF(INDEX(StdCalcsRefCalcs,$E368,0)&gt;0,INDEX(StdCalcsRefCalcs,$E368,0)),"")),"")</f>
        <v/>
      </c>
      <c r="AH368" s="97" t="str">
        <f t="array" ref="AH368">IF($AF368,QUARTILE(IF(G1SelectionMask="x",IF(INDEX(StdCalcsRefCalcs,$E368,0)&gt;0,INDEX(StdCalcsRefCalcs,$E368,0)),""),1),"")</f>
        <v/>
      </c>
      <c r="AI368" s="97" t="str">
        <f t="array" ref="AI368">IF($AF368,QUARTILE(IF(G1SelectionMask="x",IF(INDEX(StdCalcsRefCalcs,$E368,0)&gt;0,INDEX(StdCalcsRefCalcs,$E368,0)),""),3),"")</f>
        <v/>
      </c>
      <c r="AJ368" s="97" t="str">
        <f t="array" ref="AJ368">IF($AF368,MIN(IF(G1SelectionMask="x",IF(INDEX(StdCalcsRefCalcs,$E368,0)&gt;0,INDEX(StdCalcsRefCalcs,$E368,0)),"")),"")</f>
        <v/>
      </c>
      <c r="AK368" s="97" t="str">
        <f t="array" ref="AK368">IF($AF368,MAX(IF(G1SelectionMask="x",IF(INDEX(StdCalcsRefCalcs,$E368,0)&gt;0,INDEX(StdCalcsRefCalcs,$E368,0)),"")),"")</f>
        <v/>
      </c>
      <c r="AL368" s="97" t="str">
        <f t="shared" si="248"/>
        <v/>
      </c>
      <c r="AM368" s="97" t="str">
        <f t="array" ref="AM368">IF($AF368,STDEVA(IF(G1SelectionMask="x",IF(INDEX(StdCalcsRefCalcs,$E368,0)&gt;0,INDEX(StdCalcsRefCalcs,$E368,0)),"")),"")</f>
        <v/>
      </c>
      <c r="AN368" s="98" t="b">
        <f t="shared" si="221"/>
        <v>0</v>
      </c>
      <c r="AO368" s="98" t="str">
        <f t="array" ref="AO368">IF($AN368,MEDIAN(IF(G2SelectionMask="x",IF(INDEX(StdCalcsRefCalcs,$E368,0)&gt;0,INDEX(StdCalcsRefCalcs,$E368,0)),"")),"")</f>
        <v/>
      </c>
      <c r="AP368" s="98" t="str">
        <f t="array" ref="AP368">IF($AN368,QUARTILE(IF(G2SelectionMask="x",IF(INDEX(StdCalcsRefCalcs,$E368,0)&gt;0,INDEX(StdCalcsRefCalcs,$E368,0)),""),1),"")</f>
        <v/>
      </c>
      <c r="AQ368" s="98" t="str">
        <f t="array" ref="AQ368">IF($AN368,QUARTILE(IF(G2SelectionMask="x",IF(INDEX(StdCalcsRefCalcs,$E368,0)&gt;0,INDEX(StdCalcsRefCalcs,$E368,0)),""),3),"")</f>
        <v/>
      </c>
      <c r="AR368" s="98" t="str">
        <f t="array" ref="AR368">IF($AN368,MIN(IF(G2SelectionMask="x",IF(INDEX(StdCalcsRefCalcs,$E368,0)&gt;0,INDEX(StdCalcsRefCalcs,$E368,0)),"")),"")</f>
        <v/>
      </c>
      <c r="AS368" s="98" t="str">
        <f t="array" ref="AS368">IF($AN368,MAX(IF(G2SelectionMask="x",IF(INDEX(StdCalcsRefCalcs,$E368,0)&gt;0,INDEX(StdCalcsRefCalcs,$E368,0)),"")),"")</f>
        <v/>
      </c>
      <c r="AT368" s="98" t="str">
        <f t="shared" si="222"/>
        <v/>
      </c>
      <c r="AU368" s="98" t="str">
        <f t="array" ref="AU368">IF($AN368,STDEVA(IF(G2SelectionMask="x",IF(INDEX(StdCalcsRefCalcs,$E368,0)&gt;0,INDEX(StdCalcsRefCalcs,$E368,0)),"")),"")</f>
        <v/>
      </c>
      <c r="AV368" s="97" t="b">
        <f t="shared" si="223"/>
        <v>0</v>
      </c>
      <c r="AW368" s="97" t="str">
        <f t="array" ref="AW368">IF($AV368,MEDIAN(IF(G3SelectionMask="x",IF(INDEX(StdCalcsRefCalcs,$E368,0)&gt;0,INDEX(StdCalcsRefCalcs,$E368,0)),"")),"")</f>
        <v/>
      </c>
      <c r="AX368" s="97" t="str">
        <f t="array" ref="AX368">IF($AV368,QUARTILE(IF(G3SelectionMask="x",IF(INDEX(StdCalcsRefCalcs,$E368,0)&gt;0,INDEX(StdCalcsRefCalcs,$E368,0)),""),1),"")</f>
        <v/>
      </c>
      <c r="AY368" s="97" t="str">
        <f t="array" ref="AY368">IF($AV368,QUARTILE(IF(G3SelectionMask="x",IF(INDEX(StdCalcsRefCalcs,$E368,0)&gt;0,INDEX(StdCalcsRefCalcs,$E368,0)),""),3),"")</f>
        <v/>
      </c>
      <c r="AZ368" s="97" t="str">
        <f t="array" ref="AZ368">IF($AV368,MIN(IF(G3SelectionMask="x",IF(INDEX(StdCalcsRefCalcs,$E368,0)&gt;0,INDEX(StdCalcsRefCalcs,$E368,0)),"")),"")</f>
        <v/>
      </c>
      <c r="BA368" s="97" t="str">
        <f t="array" ref="BA368">IF($AV368,MAX(IF(G3SelectionMask="x",IF(INDEX(StdCalcsRefCalcs,$E368,0)&gt;0,INDEX(StdCalcsRefCalcs,$E368,0)),"")),"")</f>
        <v/>
      </c>
      <c r="BB368" s="97" t="str">
        <f t="shared" si="224"/>
        <v/>
      </c>
      <c r="BC368" s="97" t="str">
        <f t="array" ref="BC368">IF($AV368,STDEVA(IF(G3SelectionMask="x",IF(INDEX(StdCalcsRefCalcs,$E368,0)&gt;0,INDEX(StdCalcsRefCalcs,$E368,0)),"")),"")</f>
        <v/>
      </c>
      <c r="BD368" s="98" t="b">
        <f t="shared" si="225"/>
        <v>0</v>
      </c>
      <c r="BE368" s="98" t="str">
        <f t="array" ref="BE368">IF($BD368,MEDIAN(IF(G4SelectionMask="x",IF(INDEX(StdCalcsRefCalcs,$E368,0)&gt;0,INDEX(StdCalcsRefCalcs,$E368,0)),"")),"")</f>
        <v/>
      </c>
      <c r="BF368" s="98" t="str">
        <f t="array" ref="BF368">IF($BD368,QUARTILE(IF(G4SelectionMask="x",IF(INDEX(StdCalcsRefCalcs,$E368,0)&gt;0,INDEX(StdCalcsRefCalcs,$E368,0)),""),1),"")</f>
        <v/>
      </c>
      <c r="BG368" s="98" t="str">
        <f t="array" ref="BG368">IF($BD368,QUARTILE(IF(G4SelectionMask="x",IF(INDEX(StdCalcsRefCalcs,$E368,0)&gt;0,INDEX(StdCalcsRefCalcs,$E368,0)),""),3),"")</f>
        <v/>
      </c>
      <c r="BH368" s="98" t="str">
        <f t="array" ref="BH368">IF($BD368,MIN(IF(G4SelectionMask="x",IF(INDEX(StdCalcsRefCalcs,$E368,0)&gt;0,INDEX(StdCalcsRefCalcs,$E368,0)),"")),"")</f>
        <v/>
      </c>
      <c r="BI368" s="98" t="str">
        <f t="array" ref="BI368">IF($BD368,MAX(IF(G4SelectionMask="x",IF(INDEX(StdCalcsRefCalcs,$E368,0)&gt;0,INDEX(StdCalcsRefCalcs,$E368,0)),"")),"")</f>
        <v/>
      </c>
      <c r="BJ368" s="98" t="str">
        <f t="shared" si="226"/>
        <v/>
      </c>
      <c r="BK368" s="98" t="str">
        <f t="array" ref="BK368">IF($BD368,STDEVA(IF(G4SelectionMask="x",IF(INDEX(StdCalcsRefCalcs,$E368,0)&gt;0,INDEX(StdCalcsRefCalcs,$E368,0)),"")),"")</f>
        <v/>
      </c>
      <c r="BL368" s="97" t="b">
        <f t="shared" si="227"/>
        <v>0</v>
      </c>
      <c r="BM368" s="97" t="str">
        <f t="array" ref="BM368">IF($BL368,MEDIAN(IF(G5SelectionMask="x",IF(INDEX(StdCalcsRefCalcs,$E368,0)&gt;0,INDEX(StdCalcsRefCalcs,$E368,0)),"")),"")</f>
        <v/>
      </c>
      <c r="BN368" s="97" t="str">
        <f t="array" ref="BN368">IF($BL368,QUARTILE(IF(G5SelectionMask="x",IF(INDEX(StdCalcsRefCalcs,$E368,0)&gt;0,INDEX(StdCalcsRefCalcs,$E368,0)),""),1),"")</f>
        <v/>
      </c>
      <c r="BO368" s="97" t="str">
        <f t="array" ref="BO368">IF($BL368,QUARTILE(IF(G5SelectionMask="x",IF(INDEX(StdCalcsRefCalcs,$E368,0)&gt;0,INDEX(StdCalcsRefCalcs,$E368,0)),""),3),"")</f>
        <v/>
      </c>
      <c r="BP368" s="97" t="str">
        <f t="array" ref="BP368">IF($BL368,MIN(IF(G5SelectionMask="x",IF(INDEX(StdCalcsRefCalcs,$E368,0)&gt;0,INDEX(StdCalcsRefCalcs,$E368,0)),"")),"")</f>
        <v/>
      </c>
      <c r="BQ368" s="97" t="str">
        <f t="array" ref="BQ368">IF($BL368,MAX(IF(G5SelectionMask="x",IF(INDEX(StdCalcsRefCalcs,$E368,0)&gt;0,INDEX(StdCalcsRefCalcs,$E368,0)),"")),"")</f>
        <v/>
      </c>
      <c r="BR368" s="97" t="str">
        <f t="shared" si="228"/>
        <v/>
      </c>
      <c r="BS368" s="99" t="str">
        <f t="array" ref="BS368">IF($BL368,STDEVA(IF(G5SelectionMask="x",IF(INDEX(StdCalcsRefCalcs,$E368,0)&gt;0,INDEX(StdCalcsRefCalcs,$E368,0)),"")),"")</f>
        <v/>
      </c>
      <c r="BT368" s="108"/>
      <c r="BU368" s="109"/>
      <c r="BV368" s="109"/>
      <c r="BW368" s="109"/>
      <c r="BX368" s="109"/>
      <c r="BY368" s="109"/>
      <c r="BZ368" s="109"/>
      <c r="CA368" s="109"/>
      <c r="CB368" s="109"/>
      <c r="CC368" s="109"/>
      <c r="CD368" s="109"/>
      <c r="CE368" s="109"/>
      <c r="CF368" s="109"/>
      <c r="CG368" s="109"/>
      <c r="CH368" s="109"/>
      <c r="CI368" s="109"/>
    </row>
    <row r="369" spans="1:87" hidden="1" x14ac:dyDescent="0.2">
      <c r="A369" s="33" t="e">
        <f t="shared" si="261"/>
        <v>#NAME?</v>
      </c>
      <c r="B369" s="218"/>
      <c r="C369" s="215"/>
      <c r="E369" s="72">
        <f t="shared" si="247"/>
        <v>359</v>
      </c>
      <c r="P369" s="97" t="str">
        <f t="shared" si="231"/>
        <v/>
      </c>
      <c r="Q369" s="97"/>
      <c r="R369" s="97"/>
      <c r="S369" s="97"/>
      <c r="T369" s="97"/>
      <c r="U369" s="98" t="str">
        <f t="shared" si="232"/>
        <v/>
      </c>
      <c r="V369" s="107" t="str">
        <f t="shared" si="233"/>
        <v/>
      </c>
      <c r="W369" s="107" t="str">
        <f t="shared" si="234"/>
        <v/>
      </c>
      <c r="X369" s="107" t="str">
        <f t="shared" si="235"/>
        <v/>
      </c>
      <c r="Y369" s="107" t="str">
        <f t="shared" si="236"/>
        <v/>
      </c>
      <c r="Z369" s="107" t="str">
        <f t="shared" si="237"/>
        <v/>
      </c>
      <c r="AA369" s="107" t="str">
        <f t="shared" si="238"/>
        <v/>
      </c>
      <c r="AB369" s="107" t="str">
        <f t="shared" si="239"/>
        <v/>
      </c>
      <c r="AC369" s="107" t="str">
        <f t="shared" si="240"/>
        <v/>
      </c>
      <c r="AD369" s="107" t="str">
        <f t="shared" si="241"/>
        <v/>
      </c>
      <c r="AE369" s="107" t="str">
        <f t="shared" si="242"/>
        <v/>
      </c>
      <c r="AF369" s="97" t="b">
        <f t="shared" si="256"/>
        <v>0</v>
      </c>
      <c r="AG369" s="97" t="str">
        <f t="array" ref="AG369">IF($AF369,MEDIAN(IF(G1SelectionMask="x",IF(INDEX(StdCalcsRefCalcs,$E369,0)&gt;0,INDEX(StdCalcsRefCalcs,$E369,0)),"")),"")</f>
        <v/>
      </c>
      <c r="AH369" s="97" t="str">
        <f t="array" ref="AH369">IF($AF369,QUARTILE(IF(G1SelectionMask="x",IF(INDEX(StdCalcsRefCalcs,$E369,0)&gt;0,INDEX(StdCalcsRefCalcs,$E369,0)),""),1),"")</f>
        <v/>
      </c>
      <c r="AI369" s="97" t="str">
        <f t="array" ref="AI369">IF($AF369,QUARTILE(IF(G1SelectionMask="x",IF(INDEX(StdCalcsRefCalcs,$E369,0)&gt;0,INDEX(StdCalcsRefCalcs,$E369,0)),""),3),"")</f>
        <v/>
      </c>
      <c r="AJ369" s="97" t="str">
        <f t="array" ref="AJ369">IF($AF369,MIN(IF(G1SelectionMask="x",IF(INDEX(StdCalcsRefCalcs,$E369,0)&gt;0,INDEX(StdCalcsRefCalcs,$E369,0)),"")),"")</f>
        <v/>
      </c>
      <c r="AK369" s="97" t="str">
        <f t="array" ref="AK369">IF($AF369,MAX(IF(G1SelectionMask="x",IF(INDEX(StdCalcsRefCalcs,$E369,0)&gt;0,INDEX(StdCalcsRefCalcs,$E369,0)),"")),"")</f>
        <v/>
      </c>
      <c r="AL369" s="97" t="str">
        <f t="shared" si="248"/>
        <v/>
      </c>
      <c r="AM369" s="97" t="str">
        <f t="array" ref="AM369">IF($AF369,STDEVA(IF(G1SelectionMask="x",IF(INDEX(StdCalcsRefCalcs,$E369,0)&gt;0,INDEX(StdCalcsRefCalcs,$E369,0)),"")),"")</f>
        <v/>
      </c>
      <c r="AN369" s="98" t="b">
        <f t="shared" si="221"/>
        <v>0</v>
      </c>
      <c r="AO369" s="98" t="str">
        <f t="array" ref="AO369">IF($AN369,MEDIAN(IF(G2SelectionMask="x",IF(INDEX(StdCalcsRefCalcs,$E369,0)&gt;0,INDEX(StdCalcsRefCalcs,$E369,0)),"")),"")</f>
        <v/>
      </c>
      <c r="AP369" s="98" t="str">
        <f t="array" ref="AP369">IF($AN369,QUARTILE(IF(G2SelectionMask="x",IF(INDEX(StdCalcsRefCalcs,$E369,0)&gt;0,INDEX(StdCalcsRefCalcs,$E369,0)),""),1),"")</f>
        <v/>
      </c>
      <c r="AQ369" s="98" t="str">
        <f t="array" ref="AQ369">IF($AN369,QUARTILE(IF(G2SelectionMask="x",IF(INDEX(StdCalcsRefCalcs,$E369,0)&gt;0,INDEX(StdCalcsRefCalcs,$E369,0)),""),3),"")</f>
        <v/>
      </c>
      <c r="AR369" s="98" t="str">
        <f t="array" ref="AR369">IF($AN369,MIN(IF(G2SelectionMask="x",IF(INDEX(StdCalcsRefCalcs,$E369,0)&gt;0,INDEX(StdCalcsRefCalcs,$E369,0)),"")),"")</f>
        <v/>
      </c>
      <c r="AS369" s="98" t="str">
        <f t="array" ref="AS369">IF($AN369,MAX(IF(G2SelectionMask="x",IF(INDEX(StdCalcsRefCalcs,$E369,0)&gt;0,INDEX(StdCalcsRefCalcs,$E369,0)),"")),"")</f>
        <v/>
      </c>
      <c r="AT369" s="98" t="str">
        <f t="shared" si="222"/>
        <v/>
      </c>
      <c r="AU369" s="98" t="str">
        <f t="array" ref="AU369">IF($AN369,STDEVA(IF(G2SelectionMask="x",IF(INDEX(StdCalcsRefCalcs,$E369,0)&gt;0,INDEX(StdCalcsRefCalcs,$E369,0)),"")),"")</f>
        <v/>
      </c>
      <c r="AV369" s="97" t="b">
        <f t="shared" si="223"/>
        <v>0</v>
      </c>
      <c r="AW369" s="97" t="str">
        <f t="array" ref="AW369">IF($AV369,MEDIAN(IF(G3SelectionMask="x",IF(INDEX(StdCalcsRefCalcs,$E369,0)&gt;0,INDEX(StdCalcsRefCalcs,$E369,0)),"")),"")</f>
        <v/>
      </c>
      <c r="AX369" s="97" t="str">
        <f t="array" ref="AX369">IF($AV369,QUARTILE(IF(G3SelectionMask="x",IF(INDEX(StdCalcsRefCalcs,$E369,0)&gt;0,INDEX(StdCalcsRefCalcs,$E369,0)),""),1),"")</f>
        <v/>
      </c>
      <c r="AY369" s="97" t="str">
        <f t="array" ref="AY369">IF($AV369,QUARTILE(IF(G3SelectionMask="x",IF(INDEX(StdCalcsRefCalcs,$E369,0)&gt;0,INDEX(StdCalcsRefCalcs,$E369,0)),""),3),"")</f>
        <v/>
      </c>
      <c r="AZ369" s="97" t="str">
        <f t="array" ref="AZ369">IF($AV369,MIN(IF(G3SelectionMask="x",IF(INDEX(StdCalcsRefCalcs,$E369,0)&gt;0,INDEX(StdCalcsRefCalcs,$E369,0)),"")),"")</f>
        <v/>
      </c>
      <c r="BA369" s="97" t="str">
        <f t="array" ref="BA369">IF($AV369,MAX(IF(G3SelectionMask="x",IF(INDEX(StdCalcsRefCalcs,$E369,0)&gt;0,INDEX(StdCalcsRefCalcs,$E369,0)),"")),"")</f>
        <v/>
      </c>
      <c r="BB369" s="97" t="str">
        <f t="shared" si="224"/>
        <v/>
      </c>
      <c r="BC369" s="97" t="str">
        <f t="array" ref="BC369">IF($AV369,STDEVA(IF(G3SelectionMask="x",IF(INDEX(StdCalcsRefCalcs,$E369,0)&gt;0,INDEX(StdCalcsRefCalcs,$E369,0)),"")),"")</f>
        <v/>
      </c>
      <c r="BD369" s="98" t="b">
        <f t="shared" si="225"/>
        <v>0</v>
      </c>
      <c r="BE369" s="98" t="str">
        <f t="array" ref="BE369">IF($BD369,MEDIAN(IF(G4SelectionMask="x",IF(INDEX(StdCalcsRefCalcs,$E369,0)&gt;0,INDEX(StdCalcsRefCalcs,$E369,0)),"")),"")</f>
        <v/>
      </c>
      <c r="BF369" s="98" t="str">
        <f t="array" ref="BF369">IF($BD369,QUARTILE(IF(G4SelectionMask="x",IF(INDEX(StdCalcsRefCalcs,$E369,0)&gt;0,INDEX(StdCalcsRefCalcs,$E369,0)),""),1),"")</f>
        <v/>
      </c>
      <c r="BG369" s="98" t="str">
        <f t="array" ref="BG369">IF($BD369,QUARTILE(IF(G4SelectionMask="x",IF(INDEX(StdCalcsRefCalcs,$E369,0)&gt;0,INDEX(StdCalcsRefCalcs,$E369,0)),""),3),"")</f>
        <v/>
      </c>
      <c r="BH369" s="98" t="str">
        <f t="array" ref="BH369">IF($BD369,MIN(IF(G4SelectionMask="x",IF(INDEX(StdCalcsRefCalcs,$E369,0)&gt;0,INDEX(StdCalcsRefCalcs,$E369,0)),"")),"")</f>
        <v/>
      </c>
      <c r="BI369" s="98" t="str">
        <f t="array" ref="BI369">IF($BD369,MAX(IF(G4SelectionMask="x",IF(INDEX(StdCalcsRefCalcs,$E369,0)&gt;0,INDEX(StdCalcsRefCalcs,$E369,0)),"")),"")</f>
        <v/>
      </c>
      <c r="BJ369" s="98" t="str">
        <f t="shared" si="226"/>
        <v/>
      </c>
      <c r="BK369" s="98" t="str">
        <f t="array" ref="BK369">IF($BD369,STDEVA(IF(G4SelectionMask="x",IF(INDEX(StdCalcsRefCalcs,$E369,0)&gt;0,INDEX(StdCalcsRefCalcs,$E369,0)),"")),"")</f>
        <v/>
      </c>
      <c r="BL369" s="97" t="b">
        <f t="shared" si="227"/>
        <v>0</v>
      </c>
      <c r="BM369" s="97" t="str">
        <f t="array" ref="BM369">IF($BL369,MEDIAN(IF(G5SelectionMask="x",IF(INDEX(StdCalcsRefCalcs,$E369,0)&gt;0,INDEX(StdCalcsRefCalcs,$E369,0)),"")),"")</f>
        <v/>
      </c>
      <c r="BN369" s="97" t="str">
        <f t="array" ref="BN369">IF($BL369,QUARTILE(IF(G5SelectionMask="x",IF(INDEX(StdCalcsRefCalcs,$E369,0)&gt;0,INDEX(StdCalcsRefCalcs,$E369,0)),""),1),"")</f>
        <v/>
      </c>
      <c r="BO369" s="97" t="str">
        <f t="array" ref="BO369">IF($BL369,QUARTILE(IF(G5SelectionMask="x",IF(INDEX(StdCalcsRefCalcs,$E369,0)&gt;0,INDEX(StdCalcsRefCalcs,$E369,0)),""),3),"")</f>
        <v/>
      </c>
      <c r="BP369" s="97" t="str">
        <f t="array" ref="BP369">IF($BL369,MIN(IF(G5SelectionMask="x",IF(INDEX(StdCalcsRefCalcs,$E369,0)&gt;0,INDEX(StdCalcsRefCalcs,$E369,0)),"")),"")</f>
        <v/>
      </c>
      <c r="BQ369" s="97" t="str">
        <f t="array" ref="BQ369">IF($BL369,MAX(IF(G5SelectionMask="x",IF(INDEX(StdCalcsRefCalcs,$E369,0)&gt;0,INDEX(StdCalcsRefCalcs,$E369,0)),"")),"")</f>
        <v/>
      </c>
      <c r="BR369" s="97" t="str">
        <f t="shared" si="228"/>
        <v/>
      </c>
      <c r="BS369" s="99" t="str">
        <f t="array" ref="BS369">IF($BL369,STDEVA(IF(G5SelectionMask="x",IF(INDEX(StdCalcsRefCalcs,$E369,0)&gt;0,INDEX(StdCalcsRefCalcs,$E369,0)),"")),"")</f>
        <v/>
      </c>
      <c r="BT369" s="108"/>
      <c r="BU369" s="109"/>
      <c r="BV369" s="109"/>
      <c r="BW369" s="109"/>
      <c r="BX369" s="109"/>
      <c r="BY369" s="109"/>
      <c r="BZ369" s="109"/>
      <c r="CA369" s="109"/>
      <c r="CB369" s="109"/>
      <c r="CC369" s="109"/>
      <c r="CD369" s="109"/>
      <c r="CE369" s="109"/>
      <c r="CF369" s="109"/>
      <c r="CG369" s="109"/>
      <c r="CH369" s="109"/>
      <c r="CI369" s="109"/>
    </row>
    <row r="370" spans="1:87" hidden="1" x14ac:dyDescent="0.2">
      <c r="A370" s="33" t="e">
        <f t="shared" si="261"/>
        <v>#NAME?</v>
      </c>
      <c r="B370" s="218"/>
      <c r="C370" s="215"/>
      <c r="E370" s="72">
        <f t="shared" si="247"/>
        <v>360</v>
      </c>
      <c r="P370" s="97" t="str">
        <f t="shared" si="231"/>
        <v/>
      </c>
      <c r="Q370" s="97"/>
      <c r="R370" s="97"/>
      <c r="S370" s="97"/>
      <c r="T370" s="97"/>
      <c r="U370" s="98" t="str">
        <f t="shared" si="232"/>
        <v/>
      </c>
      <c r="V370" s="107" t="str">
        <f t="shared" si="233"/>
        <v/>
      </c>
      <c r="W370" s="107" t="str">
        <f t="shared" si="234"/>
        <v/>
      </c>
      <c r="X370" s="107" t="str">
        <f t="shared" si="235"/>
        <v/>
      </c>
      <c r="Y370" s="107" t="str">
        <f t="shared" si="236"/>
        <v/>
      </c>
      <c r="Z370" s="107" t="str">
        <f t="shared" si="237"/>
        <v/>
      </c>
      <c r="AA370" s="107" t="str">
        <f t="shared" si="238"/>
        <v/>
      </c>
      <c r="AB370" s="107" t="str">
        <f t="shared" si="239"/>
        <v/>
      </c>
      <c r="AC370" s="107" t="str">
        <f t="shared" si="240"/>
        <v/>
      </c>
      <c r="AD370" s="107" t="str">
        <f t="shared" si="241"/>
        <v/>
      </c>
      <c r="AE370" s="107" t="str">
        <f t="shared" si="242"/>
        <v/>
      </c>
      <c r="AF370" s="97" t="b">
        <f t="shared" si="256"/>
        <v>0</v>
      </c>
      <c r="AG370" s="97" t="str">
        <f t="array" ref="AG370">IF($AF370,MEDIAN(IF(G1SelectionMask="x",IF(INDEX(StdCalcsRefCalcs,$E370,0)&gt;0,INDEX(StdCalcsRefCalcs,$E370,0)),"")),"")</f>
        <v/>
      </c>
      <c r="AH370" s="97" t="str">
        <f t="array" ref="AH370">IF($AF370,QUARTILE(IF(G1SelectionMask="x",IF(INDEX(StdCalcsRefCalcs,$E370,0)&gt;0,INDEX(StdCalcsRefCalcs,$E370,0)),""),1),"")</f>
        <v/>
      </c>
      <c r="AI370" s="97" t="str">
        <f t="array" ref="AI370">IF($AF370,QUARTILE(IF(G1SelectionMask="x",IF(INDEX(StdCalcsRefCalcs,$E370,0)&gt;0,INDEX(StdCalcsRefCalcs,$E370,0)),""),3),"")</f>
        <v/>
      </c>
      <c r="AJ370" s="97" t="str">
        <f t="array" ref="AJ370">IF($AF370,MIN(IF(G1SelectionMask="x",IF(INDEX(StdCalcsRefCalcs,$E370,0)&gt;0,INDEX(StdCalcsRefCalcs,$E370,0)),"")),"")</f>
        <v/>
      </c>
      <c r="AK370" s="97" t="str">
        <f t="array" ref="AK370">IF($AF370,MAX(IF(G1SelectionMask="x",IF(INDEX(StdCalcsRefCalcs,$E370,0)&gt;0,INDEX(StdCalcsRefCalcs,$E370,0)),"")),"")</f>
        <v/>
      </c>
      <c r="AL370" s="97" t="str">
        <f t="shared" si="248"/>
        <v/>
      </c>
      <c r="AM370" s="97" t="str">
        <f t="array" ref="AM370">IF($AF370,STDEVA(IF(G1SelectionMask="x",IF(INDEX(StdCalcsRefCalcs,$E370,0)&gt;0,INDEX(StdCalcsRefCalcs,$E370,0)),"")),"")</f>
        <v/>
      </c>
      <c r="AN370" s="98" t="b">
        <f t="shared" si="221"/>
        <v>0</v>
      </c>
      <c r="AO370" s="98" t="str">
        <f t="array" ref="AO370">IF($AN370,MEDIAN(IF(G2SelectionMask="x",IF(INDEX(StdCalcsRefCalcs,$E370,0)&gt;0,INDEX(StdCalcsRefCalcs,$E370,0)),"")),"")</f>
        <v/>
      </c>
      <c r="AP370" s="98" t="str">
        <f t="array" ref="AP370">IF($AN370,QUARTILE(IF(G2SelectionMask="x",IF(INDEX(StdCalcsRefCalcs,$E370,0)&gt;0,INDEX(StdCalcsRefCalcs,$E370,0)),""),1),"")</f>
        <v/>
      </c>
      <c r="AQ370" s="98" t="str">
        <f t="array" ref="AQ370">IF($AN370,QUARTILE(IF(G2SelectionMask="x",IF(INDEX(StdCalcsRefCalcs,$E370,0)&gt;0,INDEX(StdCalcsRefCalcs,$E370,0)),""),3),"")</f>
        <v/>
      </c>
      <c r="AR370" s="98" t="str">
        <f t="array" ref="AR370">IF($AN370,MIN(IF(G2SelectionMask="x",IF(INDEX(StdCalcsRefCalcs,$E370,0)&gt;0,INDEX(StdCalcsRefCalcs,$E370,0)),"")),"")</f>
        <v/>
      </c>
      <c r="AS370" s="98" t="str">
        <f t="array" ref="AS370">IF($AN370,MAX(IF(G2SelectionMask="x",IF(INDEX(StdCalcsRefCalcs,$E370,0)&gt;0,INDEX(StdCalcsRefCalcs,$E370,0)),"")),"")</f>
        <v/>
      </c>
      <c r="AT370" s="98" t="str">
        <f t="shared" si="222"/>
        <v/>
      </c>
      <c r="AU370" s="98" t="str">
        <f t="array" ref="AU370">IF($AN370,STDEVA(IF(G2SelectionMask="x",IF(INDEX(StdCalcsRefCalcs,$E370,0)&gt;0,INDEX(StdCalcsRefCalcs,$E370,0)),"")),"")</f>
        <v/>
      </c>
      <c r="AV370" s="97" t="b">
        <f t="shared" si="223"/>
        <v>0</v>
      </c>
      <c r="AW370" s="97" t="str">
        <f t="array" ref="AW370">IF($AV370,MEDIAN(IF(G3SelectionMask="x",IF(INDEX(StdCalcsRefCalcs,$E370,0)&gt;0,INDEX(StdCalcsRefCalcs,$E370,0)),"")),"")</f>
        <v/>
      </c>
      <c r="AX370" s="97" t="str">
        <f t="array" ref="AX370">IF($AV370,QUARTILE(IF(G3SelectionMask="x",IF(INDEX(StdCalcsRefCalcs,$E370,0)&gt;0,INDEX(StdCalcsRefCalcs,$E370,0)),""),1),"")</f>
        <v/>
      </c>
      <c r="AY370" s="97" t="str">
        <f t="array" ref="AY370">IF($AV370,QUARTILE(IF(G3SelectionMask="x",IF(INDEX(StdCalcsRefCalcs,$E370,0)&gt;0,INDEX(StdCalcsRefCalcs,$E370,0)),""),3),"")</f>
        <v/>
      </c>
      <c r="AZ370" s="97" t="str">
        <f t="array" ref="AZ370">IF($AV370,MIN(IF(G3SelectionMask="x",IF(INDEX(StdCalcsRefCalcs,$E370,0)&gt;0,INDEX(StdCalcsRefCalcs,$E370,0)),"")),"")</f>
        <v/>
      </c>
      <c r="BA370" s="97" t="str">
        <f t="array" ref="BA370">IF($AV370,MAX(IF(G3SelectionMask="x",IF(INDEX(StdCalcsRefCalcs,$E370,0)&gt;0,INDEX(StdCalcsRefCalcs,$E370,0)),"")),"")</f>
        <v/>
      </c>
      <c r="BB370" s="97" t="str">
        <f t="shared" si="224"/>
        <v/>
      </c>
      <c r="BC370" s="97" t="str">
        <f t="array" ref="BC370">IF($AV370,STDEVA(IF(G3SelectionMask="x",IF(INDEX(StdCalcsRefCalcs,$E370,0)&gt;0,INDEX(StdCalcsRefCalcs,$E370,0)),"")),"")</f>
        <v/>
      </c>
      <c r="BD370" s="98" t="b">
        <f t="shared" si="225"/>
        <v>0</v>
      </c>
      <c r="BE370" s="98" t="str">
        <f t="array" ref="BE370">IF($BD370,MEDIAN(IF(G4SelectionMask="x",IF(INDEX(StdCalcsRefCalcs,$E370,0)&gt;0,INDEX(StdCalcsRefCalcs,$E370,0)),"")),"")</f>
        <v/>
      </c>
      <c r="BF370" s="98" t="str">
        <f t="array" ref="BF370">IF($BD370,QUARTILE(IF(G4SelectionMask="x",IF(INDEX(StdCalcsRefCalcs,$E370,0)&gt;0,INDEX(StdCalcsRefCalcs,$E370,0)),""),1),"")</f>
        <v/>
      </c>
      <c r="BG370" s="98" t="str">
        <f t="array" ref="BG370">IF($BD370,QUARTILE(IF(G4SelectionMask="x",IF(INDEX(StdCalcsRefCalcs,$E370,0)&gt;0,INDEX(StdCalcsRefCalcs,$E370,0)),""),3),"")</f>
        <v/>
      </c>
      <c r="BH370" s="98" t="str">
        <f t="array" ref="BH370">IF($BD370,MIN(IF(G4SelectionMask="x",IF(INDEX(StdCalcsRefCalcs,$E370,0)&gt;0,INDEX(StdCalcsRefCalcs,$E370,0)),"")),"")</f>
        <v/>
      </c>
      <c r="BI370" s="98" t="str">
        <f t="array" ref="BI370">IF($BD370,MAX(IF(G4SelectionMask="x",IF(INDEX(StdCalcsRefCalcs,$E370,0)&gt;0,INDEX(StdCalcsRefCalcs,$E370,0)),"")),"")</f>
        <v/>
      </c>
      <c r="BJ370" s="98" t="str">
        <f t="shared" si="226"/>
        <v/>
      </c>
      <c r="BK370" s="98" t="str">
        <f t="array" ref="BK370">IF($BD370,STDEVA(IF(G4SelectionMask="x",IF(INDEX(StdCalcsRefCalcs,$E370,0)&gt;0,INDEX(StdCalcsRefCalcs,$E370,0)),"")),"")</f>
        <v/>
      </c>
      <c r="BL370" s="97" t="b">
        <f t="shared" si="227"/>
        <v>0</v>
      </c>
      <c r="BM370" s="97" t="str">
        <f t="array" ref="BM370">IF($BL370,MEDIAN(IF(G5SelectionMask="x",IF(INDEX(StdCalcsRefCalcs,$E370,0)&gt;0,INDEX(StdCalcsRefCalcs,$E370,0)),"")),"")</f>
        <v/>
      </c>
      <c r="BN370" s="97" t="str">
        <f t="array" ref="BN370">IF($BL370,QUARTILE(IF(G5SelectionMask="x",IF(INDEX(StdCalcsRefCalcs,$E370,0)&gt;0,INDEX(StdCalcsRefCalcs,$E370,0)),""),1),"")</f>
        <v/>
      </c>
      <c r="BO370" s="97" t="str">
        <f t="array" ref="BO370">IF($BL370,QUARTILE(IF(G5SelectionMask="x",IF(INDEX(StdCalcsRefCalcs,$E370,0)&gt;0,INDEX(StdCalcsRefCalcs,$E370,0)),""),3),"")</f>
        <v/>
      </c>
      <c r="BP370" s="97" t="str">
        <f t="array" ref="BP370">IF($BL370,MIN(IF(G5SelectionMask="x",IF(INDEX(StdCalcsRefCalcs,$E370,0)&gt;0,INDEX(StdCalcsRefCalcs,$E370,0)),"")),"")</f>
        <v/>
      </c>
      <c r="BQ370" s="97" t="str">
        <f t="array" ref="BQ370">IF($BL370,MAX(IF(G5SelectionMask="x",IF(INDEX(StdCalcsRefCalcs,$E370,0)&gt;0,INDEX(StdCalcsRefCalcs,$E370,0)),"")),"")</f>
        <v/>
      </c>
      <c r="BR370" s="97" t="str">
        <f t="shared" si="228"/>
        <v/>
      </c>
      <c r="BS370" s="99" t="str">
        <f t="array" ref="BS370">IF($BL370,STDEVA(IF(G5SelectionMask="x",IF(INDEX(StdCalcsRefCalcs,$E370,0)&gt;0,INDEX(StdCalcsRefCalcs,$E370,0)),"")),"")</f>
        <v/>
      </c>
      <c r="BT370" s="108"/>
      <c r="BU370" s="109"/>
      <c r="BV370" s="109"/>
      <c r="BW370" s="109"/>
      <c r="BX370" s="109"/>
      <c r="BY370" s="109"/>
      <c r="BZ370" s="109"/>
      <c r="CA370" s="109"/>
      <c r="CB370" s="109"/>
      <c r="CC370" s="109"/>
      <c r="CD370" s="109"/>
      <c r="CE370" s="109"/>
      <c r="CF370" s="109"/>
      <c r="CG370" s="109"/>
      <c r="CH370" s="109"/>
      <c r="CI370" s="109"/>
    </row>
    <row r="371" spans="1:87" hidden="1" x14ac:dyDescent="0.2">
      <c r="A371" s="33" t="e">
        <f t="shared" si="261"/>
        <v>#NAME?</v>
      </c>
      <c r="B371" s="218"/>
      <c r="C371" s="215"/>
      <c r="E371" s="72">
        <f t="shared" si="247"/>
        <v>361</v>
      </c>
      <c r="P371" s="97" t="str">
        <f t="shared" si="231"/>
        <v/>
      </c>
      <c r="Q371" s="97"/>
      <c r="R371" s="97"/>
      <c r="S371" s="97"/>
      <c r="T371" s="97"/>
      <c r="U371" s="98" t="str">
        <f t="shared" si="232"/>
        <v/>
      </c>
      <c r="V371" s="107" t="str">
        <f t="shared" si="233"/>
        <v/>
      </c>
      <c r="W371" s="107" t="str">
        <f t="shared" si="234"/>
        <v/>
      </c>
      <c r="X371" s="107" t="str">
        <f t="shared" si="235"/>
        <v/>
      </c>
      <c r="Y371" s="107" t="str">
        <f t="shared" si="236"/>
        <v/>
      </c>
      <c r="Z371" s="107" t="str">
        <f t="shared" si="237"/>
        <v/>
      </c>
      <c r="AA371" s="107" t="str">
        <f t="shared" si="238"/>
        <v/>
      </c>
      <c r="AB371" s="107" t="str">
        <f t="shared" si="239"/>
        <v/>
      </c>
      <c r="AC371" s="107" t="str">
        <f t="shared" si="240"/>
        <v/>
      </c>
      <c r="AD371" s="107" t="str">
        <f t="shared" si="241"/>
        <v/>
      </c>
      <c r="AE371" s="107" t="str">
        <f t="shared" si="242"/>
        <v/>
      </c>
      <c r="AF371" s="97" t="b">
        <f t="shared" si="256"/>
        <v>0</v>
      </c>
      <c r="AG371" s="97" t="str">
        <f t="array" ref="AG371">IF($AF371,MEDIAN(IF(G1SelectionMask="x",IF(INDEX(StdCalcsRefCalcs,$E371,0)&gt;0,INDEX(StdCalcsRefCalcs,$E371,0)),"")),"")</f>
        <v/>
      </c>
      <c r="AH371" s="97" t="str">
        <f t="array" ref="AH371">IF($AF371,QUARTILE(IF(G1SelectionMask="x",IF(INDEX(StdCalcsRefCalcs,$E371,0)&gt;0,INDEX(StdCalcsRefCalcs,$E371,0)),""),1),"")</f>
        <v/>
      </c>
      <c r="AI371" s="97" t="str">
        <f t="array" ref="AI371">IF($AF371,QUARTILE(IF(G1SelectionMask="x",IF(INDEX(StdCalcsRefCalcs,$E371,0)&gt;0,INDEX(StdCalcsRefCalcs,$E371,0)),""),3),"")</f>
        <v/>
      </c>
      <c r="AJ371" s="97" t="str">
        <f t="array" ref="AJ371">IF($AF371,MIN(IF(G1SelectionMask="x",IF(INDEX(StdCalcsRefCalcs,$E371,0)&gt;0,INDEX(StdCalcsRefCalcs,$E371,0)),"")),"")</f>
        <v/>
      </c>
      <c r="AK371" s="97" t="str">
        <f t="array" ref="AK371">IF($AF371,MAX(IF(G1SelectionMask="x",IF(INDEX(StdCalcsRefCalcs,$E371,0)&gt;0,INDEX(StdCalcsRefCalcs,$E371,0)),"")),"")</f>
        <v/>
      </c>
      <c r="AL371" s="97" t="str">
        <f t="shared" si="248"/>
        <v/>
      </c>
      <c r="AM371" s="97" t="str">
        <f t="array" ref="AM371">IF($AF371,STDEVA(IF(G1SelectionMask="x",IF(INDEX(StdCalcsRefCalcs,$E371,0)&gt;0,INDEX(StdCalcsRefCalcs,$E371,0)),"")),"")</f>
        <v/>
      </c>
      <c r="AN371" s="98" t="b">
        <f t="shared" si="221"/>
        <v>0</v>
      </c>
      <c r="AO371" s="98" t="str">
        <f t="array" ref="AO371">IF($AN371,MEDIAN(IF(G2SelectionMask="x",IF(INDEX(StdCalcsRefCalcs,$E371,0)&gt;0,INDEX(StdCalcsRefCalcs,$E371,0)),"")),"")</f>
        <v/>
      </c>
      <c r="AP371" s="98" t="str">
        <f t="array" ref="AP371">IF($AN371,QUARTILE(IF(G2SelectionMask="x",IF(INDEX(StdCalcsRefCalcs,$E371,0)&gt;0,INDEX(StdCalcsRefCalcs,$E371,0)),""),1),"")</f>
        <v/>
      </c>
      <c r="AQ371" s="98" t="str">
        <f t="array" ref="AQ371">IF($AN371,QUARTILE(IF(G2SelectionMask="x",IF(INDEX(StdCalcsRefCalcs,$E371,0)&gt;0,INDEX(StdCalcsRefCalcs,$E371,0)),""),3),"")</f>
        <v/>
      </c>
      <c r="AR371" s="98" t="str">
        <f t="array" ref="AR371">IF($AN371,MIN(IF(G2SelectionMask="x",IF(INDEX(StdCalcsRefCalcs,$E371,0)&gt;0,INDEX(StdCalcsRefCalcs,$E371,0)),"")),"")</f>
        <v/>
      </c>
      <c r="AS371" s="98" t="str">
        <f t="array" ref="AS371">IF($AN371,MAX(IF(G2SelectionMask="x",IF(INDEX(StdCalcsRefCalcs,$E371,0)&gt;0,INDEX(StdCalcsRefCalcs,$E371,0)),"")),"")</f>
        <v/>
      </c>
      <c r="AT371" s="98" t="str">
        <f t="shared" si="222"/>
        <v/>
      </c>
      <c r="AU371" s="98" t="str">
        <f t="array" ref="AU371">IF($AN371,STDEVA(IF(G2SelectionMask="x",IF(INDEX(StdCalcsRefCalcs,$E371,0)&gt;0,INDEX(StdCalcsRefCalcs,$E371,0)),"")),"")</f>
        <v/>
      </c>
      <c r="AV371" s="97" t="b">
        <f t="shared" si="223"/>
        <v>0</v>
      </c>
      <c r="AW371" s="97" t="str">
        <f t="array" ref="AW371">IF($AV371,MEDIAN(IF(G3SelectionMask="x",IF(INDEX(StdCalcsRefCalcs,$E371,0)&gt;0,INDEX(StdCalcsRefCalcs,$E371,0)),"")),"")</f>
        <v/>
      </c>
      <c r="AX371" s="97" t="str">
        <f t="array" ref="AX371">IF($AV371,QUARTILE(IF(G3SelectionMask="x",IF(INDEX(StdCalcsRefCalcs,$E371,0)&gt;0,INDEX(StdCalcsRefCalcs,$E371,0)),""),1),"")</f>
        <v/>
      </c>
      <c r="AY371" s="97" t="str">
        <f t="array" ref="AY371">IF($AV371,QUARTILE(IF(G3SelectionMask="x",IF(INDEX(StdCalcsRefCalcs,$E371,0)&gt;0,INDEX(StdCalcsRefCalcs,$E371,0)),""),3),"")</f>
        <v/>
      </c>
      <c r="AZ371" s="97" t="str">
        <f t="array" ref="AZ371">IF($AV371,MIN(IF(G3SelectionMask="x",IF(INDEX(StdCalcsRefCalcs,$E371,0)&gt;0,INDEX(StdCalcsRefCalcs,$E371,0)),"")),"")</f>
        <v/>
      </c>
      <c r="BA371" s="97" t="str">
        <f t="array" ref="BA371">IF($AV371,MAX(IF(G3SelectionMask="x",IF(INDEX(StdCalcsRefCalcs,$E371,0)&gt;0,INDEX(StdCalcsRefCalcs,$E371,0)),"")),"")</f>
        <v/>
      </c>
      <c r="BB371" s="97" t="str">
        <f t="shared" si="224"/>
        <v/>
      </c>
      <c r="BC371" s="97" t="str">
        <f t="array" ref="BC371">IF($AV371,STDEVA(IF(G3SelectionMask="x",IF(INDEX(StdCalcsRefCalcs,$E371,0)&gt;0,INDEX(StdCalcsRefCalcs,$E371,0)),"")),"")</f>
        <v/>
      </c>
      <c r="BD371" s="98" t="b">
        <f t="shared" si="225"/>
        <v>0</v>
      </c>
      <c r="BE371" s="98" t="str">
        <f t="array" ref="BE371">IF($BD371,MEDIAN(IF(G4SelectionMask="x",IF(INDEX(StdCalcsRefCalcs,$E371,0)&gt;0,INDEX(StdCalcsRefCalcs,$E371,0)),"")),"")</f>
        <v/>
      </c>
      <c r="BF371" s="98" t="str">
        <f t="array" ref="BF371">IF($BD371,QUARTILE(IF(G4SelectionMask="x",IF(INDEX(StdCalcsRefCalcs,$E371,0)&gt;0,INDEX(StdCalcsRefCalcs,$E371,0)),""),1),"")</f>
        <v/>
      </c>
      <c r="BG371" s="98" t="str">
        <f t="array" ref="BG371">IF($BD371,QUARTILE(IF(G4SelectionMask="x",IF(INDEX(StdCalcsRefCalcs,$E371,0)&gt;0,INDEX(StdCalcsRefCalcs,$E371,0)),""),3),"")</f>
        <v/>
      </c>
      <c r="BH371" s="98" t="str">
        <f t="array" ref="BH371">IF($BD371,MIN(IF(G4SelectionMask="x",IF(INDEX(StdCalcsRefCalcs,$E371,0)&gt;0,INDEX(StdCalcsRefCalcs,$E371,0)),"")),"")</f>
        <v/>
      </c>
      <c r="BI371" s="98" t="str">
        <f t="array" ref="BI371">IF($BD371,MAX(IF(G4SelectionMask="x",IF(INDEX(StdCalcsRefCalcs,$E371,0)&gt;0,INDEX(StdCalcsRefCalcs,$E371,0)),"")),"")</f>
        <v/>
      </c>
      <c r="BJ371" s="98" t="str">
        <f t="shared" si="226"/>
        <v/>
      </c>
      <c r="BK371" s="98" t="str">
        <f t="array" ref="BK371">IF($BD371,STDEVA(IF(G4SelectionMask="x",IF(INDEX(StdCalcsRefCalcs,$E371,0)&gt;0,INDEX(StdCalcsRefCalcs,$E371,0)),"")),"")</f>
        <v/>
      </c>
      <c r="BL371" s="97" t="b">
        <f t="shared" si="227"/>
        <v>0</v>
      </c>
      <c r="BM371" s="97" t="str">
        <f t="array" ref="BM371">IF($BL371,MEDIAN(IF(G5SelectionMask="x",IF(INDEX(StdCalcsRefCalcs,$E371,0)&gt;0,INDEX(StdCalcsRefCalcs,$E371,0)),"")),"")</f>
        <v/>
      </c>
      <c r="BN371" s="97" t="str">
        <f t="array" ref="BN371">IF($BL371,QUARTILE(IF(G5SelectionMask="x",IF(INDEX(StdCalcsRefCalcs,$E371,0)&gt;0,INDEX(StdCalcsRefCalcs,$E371,0)),""),1),"")</f>
        <v/>
      </c>
      <c r="BO371" s="97" t="str">
        <f t="array" ref="BO371">IF($BL371,QUARTILE(IF(G5SelectionMask="x",IF(INDEX(StdCalcsRefCalcs,$E371,0)&gt;0,INDEX(StdCalcsRefCalcs,$E371,0)),""),3),"")</f>
        <v/>
      </c>
      <c r="BP371" s="97" t="str">
        <f t="array" ref="BP371">IF($BL371,MIN(IF(G5SelectionMask="x",IF(INDEX(StdCalcsRefCalcs,$E371,0)&gt;0,INDEX(StdCalcsRefCalcs,$E371,0)),"")),"")</f>
        <v/>
      </c>
      <c r="BQ371" s="97" t="str">
        <f t="array" ref="BQ371">IF($BL371,MAX(IF(G5SelectionMask="x",IF(INDEX(StdCalcsRefCalcs,$E371,0)&gt;0,INDEX(StdCalcsRefCalcs,$E371,0)),"")),"")</f>
        <v/>
      </c>
      <c r="BR371" s="97" t="str">
        <f t="shared" si="228"/>
        <v/>
      </c>
      <c r="BS371" s="99" t="str">
        <f t="array" ref="BS371">IF($BL371,STDEVA(IF(G5SelectionMask="x",IF(INDEX(StdCalcsRefCalcs,$E371,0)&gt;0,INDEX(StdCalcsRefCalcs,$E371,0)),"")),"")</f>
        <v/>
      </c>
      <c r="BT371" s="108"/>
      <c r="BU371" s="109"/>
      <c r="BV371" s="109"/>
      <c r="BW371" s="109"/>
      <c r="BX371" s="109"/>
      <c r="BY371" s="109"/>
      <c r="BZ371" s="109"/>
      <c r="CA371" s="109"/>
      <c r="CB371" s="109"/>
      <c r="CC371" s="109"/>
      <c r="CD371" s="109"/>
      <c r="CE371" s="109"/>
      <c r="CF371" s="109"/>
      <c r="CG371" s="109"/>
      <c r="CH371" s="109"/>
      <c r="CI371" s="109"/>
    </row>
    <row r="372" spans="1:87" hidden="1" x14ac:dyDescent="0.2">
      <c r="A372" s="33" t="e">
        <f t="shared" si="261"/>
        <v>#NAME?</v>
      </c>
      <c r="B372" s="218"/>
      <c r="C372" s="215"/>
      <c r="E372" s="72">
        <f t="shared" si="247"/>
        <v>362</v>
      </c>
      <c r="P372" s="97" t="str">
        <f t="shared" si="231"/>
        <v/>
      </c>
      <c r="Q372" s="97"/>
      <c r="R372" s="97"/>
      <c r="S372" s="97"/>
      <c r="T372" s="97"/>
      <c r="U372" s="98" t="str">
        <f t="shared" si="232"/>
        <v/>
      </c>
      <c r="V372" s="107" t="str">
        <f t="shared" si="233"/>
        <v/>
      </c>
      <c r="W372" s="107" t="str">
        <f t="shared" si="234"/>
        <v/>
      </c>
      <c r="X372" s="107" t="str">
        <f t="shared" si="235"/>
        <v/>
      </c>
      <c r="Y372" s="107" t="str">
        <f t="shared" si="236"/>
        <v/>
      </c>
      <c r="Z372" s="107" t="str">
        <f t="shared" si="237"/>
        <v/>
      </c>
      <c r="AA372" s="107" t="str">
        <f t="shared" si="238"/>
        <v/>
      </c>
      <c r="AB372" s="107" t="str">
        <f t="shared" si="239"/>
        <v/>
      </c>
      <c r="AC372" s="107" t="str">
        <f t="shared" si="240"/>
        <v/>
      </c>
      <c r="AD372" s="107" t="str">
        <f t="shared" si="241"/>
        <v/>
      </c>
      <c r="AE372" s="107" t="str">
        <f t="shared" si="242"/>
        <v/>
      </c>
      <c r="AF372" s="97" t="b">
        <f t="shared" si="256"/>
        <v>0</v>
      </c>
      <c r="AG372" s="97" t="str">
        <f t="array" ref="AG372">IF($AF372,MEDIAN(IF(G1SelectionMask="x",IF(INDEX(StdCalcsRefCalcs,$E372,0)&gt;0,INDEX(StdCalcsRefCalcs,$E372,0)),"")),"")</f>
        <v/>
      </c>
      <c r="AH372" s="97" t="str">
        <f t="array" ref="AH372">IF($AF372,QUARTILE(IF(G1SelectionMask="x",IF(INDEX(StdCalcsRefCalcs,$E372,0)&gt;0,INDEX(StdCalcsRefCalcs,$E372,0)),""),1),"")</f>
        <v/>
      </c>
      <c r="AI372" s="97" t="str">
        <f t="array" ref="AI372">IF($AF372,QUARTILE(IF(G1SelectionMask="x",IF(INDEX(StdCalcsRefCalcs,$E372,0)&gt;0,INDEX(StdCalcsRefCalcs,$E372,0)),""),3),"")</f>
        <v/>
      </c>
      <c r="AJ372" s="97" t="str">
        <f t="array" ref="AJ372">IF($AF372,MIN(IF(G1SelectionMask="x",IF(INDEX(StdCalcsRefCalcs,$E372,0)&gt;0,INDEX(StdCalcsRefCalcs,$E372,0)),"")),"")</f>
        <v/>
      </c>
      <c r="AK372" s="97" t="str">
        <f t="array" ref="AK372">IF($AF372,MAX(IF(G1SelectionMask="x",IF(INDEX(StdCalcsRefCalcs,$E372,0)&gt;0,INDEX(StdCalcsRefCalcs,$E372,0)),"")),"")</f>
        <v/>
      </c>
      <c r="AL372" s="97" t="str">
        <f t="shared" si="248"/>
        <v/>
      </c>
      <c r="AM372" s="97" t="str">
        <f t="array" ref="AM372">IF($AF372,STDEVA(IF(G1SelectionMask="x",IF(INDEX(StdCalcsRefCalcs,$E372,0)&gt;0,INDEX(StdCalcsRefCalcs,$E372,0)),"")),"")</f>
        <v/>
      </c>
      <c r="AN372" s="98" t="b">
        <f t="shared" si="221"/>
        <v>0</v>
      </c>
      <c r="AO372" s="98" t="str">
        <f t="array" ref="AO372">IF($AN372,MEDIAN(IF(G2SelectionMask="x",IF(INDEX(StdCalcsRefCalcs,$E372,0)&gt;0,INDEX(StdCalcsRefCalcs,$E372,0)),"")),"")</f>
        <v/>
      </c>
      <c r="AP372" s="98" t="str">
        <f t="array" ref="AP372">IF($AN372,QUARTILE(IF(G2SelectionMask="x",IF(INDEX(StdCalcsRefCalcs,$E372,0)&gt;0,INDEX(StdCalcsRefCalcs,$E372,0)),""),1),"")</f>
        <v/>
      </c>
      <c r="AQ372" s="98" t="str">
        <f t="array" ref="AQ372">IF($AN372,QUARTILE(IF(G2SelectionMask="x",IF(INDEX(StdCalcsRefCalcs,$E372,0)&gt;0,INDEX(StdCalcsRefCalcs,$E372,0)),""),3),"")</f>
        <v/>
      </c>
      <c r="AR372" s="98" t="str">
        <f t="array" ref="AR372">IF($AN372,MIN(IF(G2SelectionMask="x",IF(INDEX(StdCalcsRefCalcs,$E372,0)&gt;0,INDEX(StdCalcsRefCalcs,$E372,0)),"")),"")</f>
        <v/>
      </c>
      <c r="AS372" s="98" t="str">
        <f t="array" ref="AS372">IF($AN372,MAX(IF(G2SelectionMask="x",IF(INDEX(StdCalcsRefCalcs,$E372,0)&gt;0,INDEX(StdCalcsRefCalcs,$E372,0)),"")),"")</f>
        <v/>
      </c>
      <c r="AT372" s="98" t="str">
        <f t="shared" si="222"/>
        <v/>
      </c>
      <c r="AU372" s="98" t="str">
        <f t="array" ref="AU372">IF($AN372,STDEVA(IF(G2SelectionMask="x",IF(INDEX(StdCalcsRefCalcs,$E372,0)&gt;0,INDEX(StdCalcsRefCalcs,$E372,0)),"")),"")</f>
        <v/>
      </c>
      <c r="AV372" s="97" t="b">
        <f t="shared" si="223"/>
        <v>0</v>
      </c>
      <c r="AW372" s="97" t="str">
        <f t="array" ref="AW372">IF($AV372,MEDIAN(IF(G3SelectionMask="x",IF(INDEX(StdCalcsRefCalcs,$E372,0)&gt;0,INDEX(StdCalcsRefCalcs,$E372,0)),"")),"")</f>
        <v/>
      </c>
      <c r="AX372" s="97" t="str">
        <f t="array" ref="AX372">IF($AV372,QUARTILE(IF(G3SelectionMask="x",IF(INDEX(StdCalcsRefCalcs,$E372,0)&gt;0,INDEX(StdCalcsRefCalcs,$E372,0)),""),1),"")</f>
        <v/>
      </c>
      <c r="AY372" s="97" t="str">
        <f t="array" ref="AY372">IF($AV372,QUARTILE(IF(G3SelectionMask="x",IF(INDEX(StdCalcsRefCalcs,$E372,0)&gt;0,INDEX(StdCalcsRefCalcs,$E372,0)),""),3),"")</f>
        <v/>
      </c>
      <c r="AZ372" s="97" t="str">
        <f t="array" ref="AZ372">IF($AV372,MIN(IF(G3SelectionMask="x",IF(INDEX(StdCalcsRefCalcs,$E372,0)&gt;0,INDEX(StdCalcsRefCalcs,$E372,0)),"")),"")</f>
        <v/>
      </c>
      <c r="BA372" s="97" t="str">
        <f t="array" ref="BA372">IF($AV372,MAX(IF(G3SelectionMask="x",IF(INDEX(StdCalcsRefCalcs,$E372,0)&gt;0,INDEX(StdCalcsRefCalcs,$E372,0)),"")),"")</f>
        <v/>
      </c>
      <c r="BB372" s="97" t="str">
        <f t="shared" si="224"/>
        <v/>
      </c>
      <c r="BC372" s="97" t="str">
        <f t="array" ref="BC372">IF($AV372,STDEVA(IF(G3SelectionMask="x",IF(INDEX(StdCalcsRefCalcs,$E372,0)&gt;0,INDEX(StdCalcsRefCalcs,$E372,0)),"")),"")</f>
        <v/>
      </c>
      <c r="BD372" s="98" t="b">
        <f t="shared" si="225"/>
        <v>0</v>
      </c>
      <c r="BE372" s="98" t="str">
        <f t="array" ref="BE372">IF($BD372,MEDIAN(IF(G4SelectionMask="x",IF(INDEX(StdCalcsRefCalcs,$E372,0)&gt;0,INDEX(StdCalcsRefCalcs,$E372,0)),"")),"")</f>
        <v/>
      </c>
      <c r="BF372" s="98" t="str">
        <f t="array" ref="BF372">IF($BD372,QUARTILE(IF(G4SelectionMask="x",IF(INDEX(StdCalcsRefCalcs,$E372,0)&gt;0,INDEX(StdCalcsRefCalcs,$E372,0)),""),1),"")</f>
        <v/>
      </c>
      <c r="BG372" s="98" t="str">
        <f t="array" ref="BG372">IF($BD372,QUARTILE(IF(G4SelectionMask="x",IF(INDEX(StdCalcsRefCalcs,$E372,0)&gt;0,INDEX(StdCalcsRefCalcs,$E372,0)),""),3),"")</f>
        <v/>
      </c>
      <c r="BH372" s="98" t="str">
        <f t="array" ref="BH372">IF($BD372,MIN(IF(G4SelectionMask="x",IF(INDEX(StdCalcsRefCalcs,$E372,0)&gt;0,INDEX(StdCalcsRefCalcs,$E372,0)),"")),"")</f>
        <v/>
      </c>
      <c r="BI372" s="98" t="str">
        <f t="array" ref="BI372">IF($BD372,MAX(IF(G4SelectionMask="x",IF(INDEX(StdCalcsRefCalcs,$E372,0)&gt;0,INDEX(StdCalcsRefCalcs,$E372,0)),"")),"")</f>
        <v/>
      </c>
      <c r="BJ372" s="98" t="str">
        <f t="shared" si="226"/>
        <v/>
      </c>
      <c r="BK372" s="98" t="str">
        <f t="array" ref="BK372">IF($BD372,STDEVA(IF(G4SelectionMask="x",IF(INDEX(StdCalcsRefCalcs,$E372,0)&gt;0,INDEX(StdCalcsRefCalcs,$E372,0)),"")),"")</f>
        <v/>
      </c>
      <c r="BL372" s="97" t="b">
        <f t="shared" si="227"/>
        <v>0</v>
      </c>
      <c r="BM372" s="97" t="str">
        <f t="array" ref="BM372">IF($BL372,MEDIAN(IF(G5SelectionMask="x",IF(INDEX(StdCalcsRefCalcs,$E372,0)&gt;0,INDEX(StdCalcsRefCalcs,$E372,0)),"")),"")</f>
        <v/>
      </c>
      <c r="BN372" s="97" t="str">
        <f t="array" ref="BN372">IF($BL372,QUARTILE(IF(G5SelectionMask="x",IF(INDEX(StdCalcsRefCalcs,$E372,0)&gt;0,INDEX(StdCalcsRefCalcs,$E372,0)),""),1),"")</f>
        <v/>
      </c>
      <c r="BO372" s="97" t="str">
        <f t="array" ref="BO372">IF($BL372,QUARTILE(IF(G5SelectionMask="x",IF(INDEX(StdCalcsRefCalcs,$E372,0)&gt;0,INDEX(StdCalcsRefCalcs,$E372,0)),""),3),"")</f>
        <v/>
      </c>
      <c r="BP372" s="97" t="str">
        <f t="array" ref="BP372">IF($BL372,MIN(IF(G5SelectionMask="x",IF(INDEX(StdCalcsRefCalcs,$E372,0)&gt;0,INDEX(StdCalcsRefCalcs,$E372,0)),"")),"")</f>
        <v/>
      </c>
      <c r="BQ372" s="97" t="str">
        <f t="array" ref="BQ372">IF($BL372,MAX(IF(G5SelectionMask="x",IF(INDEX(StdCalcsRefCalcs,$E372,0)&gt;0,INDEX(StdCalcsRefCalcs,$E372,0)),"")),"")</f>
        <v/>
      </c>
      <c r="BR372" s="97" t="str">
        <f t="shared" si="228"/>
        <v/>
      </c>
      <c r="BS372" s="99" t="str">
        <f t="array" ref="BS372">IF($BL372,STDEVA(IF(G5SelectionMask="x",IF(INDEX(StdCalcsRefCalcs,$E372,0)&gt;0,INDEX(StdCalcsRefCalcs,$E372,0)),"")),"")</f>
        <v/>
      </c>
      <c r="BT372" s="108"/>
      <c r="BU372" s="109"/>
      <c r="BV372" s="109"/>
      <c r="BW372" s="109"/>
      <c r="BX372" s="109"/>
      <c r="BY372" s="109"/>
      <c r="BZ372" s="109"/>
      <c r="CA372" s="109"/>
      <c r="CB372" s="109"/>
      <c r="CC372" s="109"/>
      <c r="CD372" s="109"/>
      <c r="CE372" s="109"/>
      <c r="CF372" s="109"/>
      <c r="CG372" s="109"/>
      <c r="CH372" s="109"/>
      <c r="CI372" s="109"/>
    </row>
    <row r="373" spans="1:87" hidden="1" x14ac:dyDescent="0.2">
      <c r="A373" s="33" t="e">
        <f t="shared" si="261"/>
        <v>#NAME?</v>
      </c>
      <c r="B373" s="218"/>
      <c r="C373" s="215"/>
      <c r="E373" s="72">
        <f t="shared" si="247"/>
        <v>363</v>
      </c>
      <c r="P373" s="97" t="str">
        <f t="shared" si="231"/>
        <v/>
      </c>
      <c r="Q373" s="97"/>
      <c r="R373" s="97"/>
      <c r="S373" s="97"/>
      <c r="T373" s="97"/>
      <c r="U373" s="98" t="str">
        <f t="shared" si="232"/>
        <v/>
      </c>
      <c r="V373" s="107" t="str">
        <f t="shared" si="233"/>
        <v/>
      </c>
      <c r="W373" s="107" t="str">
        <f t="shared" si="234"/>
        <v/>
      </c>
      <c r="X373" s="107" t="str">
        <f t="shared" si="235"/>
        <v/>
      </c>
      <c r="Y373" s="107" t="str">
        <f t="shared" si="236"/>
        <v/>
      </c>
      <c r="Z373" s="107" t="str">
        <f t="shared" si="237"/>
        <v/>
      </c>
      <c r="AA373" s="107" t="str">
        <f t="shared" si="238"/>
        <v/>
      </c>
      <c r="AB373" s="107" t="str">
        <f t="shared" si="239"/>
        <v/>
      </c>
      <c r="AC373" s="107" t="str">
        <f t="shared" si="240"/>
        <v/>
      </c>
      <c r="AD373" s="107" t="str">
        <f t="shared" si="241"/>
        <v/>
      </c>
      <c r="AE373" s="107" t="str">
        <f t="shared" si="242"/>
        <v/>
      </c>
      <c r="AF373" s="97" t="b">
        <f t="shared" si="256"/>
        <v>0</v>
      </c>
      <c r="AG373" s="97" t="str">
        <f t="array" ref="AG373">IF($AF373,MEDIAN(IF(G1SelectionMask="x",IF(INDEX(StdCalcsRefCalcs,$E373,0)&gt;0,INDEX(StdCalcsRefCalcs,$E373,0)),"")),"")</f>
        <v/>
      </c>
      <c r="AH373" s="97" t="str">
        <f t="array" ref="AH373">IF($AF373,QUARTILE(IF(G1SelectionMask="x",IF(INDEX(StdCalcsRefCalcs,$E373,0)&gt;0,INDEX(StdCalcsRefCalcs,$E373,0)),""),1),"")</f>
        <v/>
      </c>
      <c r="AI373" s="97" t="str">
        <f t="array" ref="AI373">IF($AF373,QUARTILE(IF(G1SelectionMask="x",IF(INDEX(StdCalcsRefCalcs,$E373,0)&gt;0,INDEX(StdCalcsRefCalcs,$E373,0)),""),3),"")</f>
        <v/>
      </c>
      <c r="AJ373" s="97" t="str">
        <f t="array" ref="AJ373">IF($AF373,MIN(IF(G1SelectionMask="x",IF(INDEX(StdCalcsRefCalcs,$E373,0)&gt;0,INDEX(StdCalcsRefCalcs,$E373,0)),"")),"")</f>
        <v/>
      </c>
      <c r="AK373" s="97" t="str">
        <f t="array" ref="AK373">IF($AF373,MAX(IF(G1SelectionMask="x",IF(INDEX(StdCalcsRefCalcs,$E373,0)&gt;0,INDEX(StdCalcsRefCalcs,$E373,0)),"")),"")</f>
        <v/>
      </c>
      <c r="AL373" s="97" t="str">
        <f t="shared" si="248"/>
        <v/>
      </c>
      <c r="AM373" s="97" t="str">
        <f t="array" ref="AM373">IF($AF373,STDEVA(IF(G1SelectionMask="x",IF(INDEX(StdCalcsRefCalcs,$E373,0)&gt;0,INDEX(StdCalcsRefCalcs,$E373,0)),"")),"")</f>
        <v/>
      </c>
      <c r="AN373" s="98" t="b">
        <f t="shared" si="221"/>
        <v>0</v>
      </c>
      <c r="AO373" s="98" t="str">
        <f t="array" ref="AO373">IF($AN373,MEDIAN(IF(G2SelectionMask="x",IF(INDEX(StdCalcsRefCalcs,$E373,0)&gt;0,INDEX(StdCalcsRefCalcs,$E373,0)),"")),"")</f>
        <v/>
      </c>
      <c r="AP373" s="98" t="str">
        <f t="array" ref="AP373">IF($AN373,QUARTILE(IF(G2SelectionMask="x",IF(INDEX(StdCalcsRefCalcs,$E373,0)&gt;0,INDEX(StdCalcsRefCalcs,$E373,0)),""),1),"")</f>
        <v/>
      </c>
      <c r="AQ373" s="98" t="str">
        <f t="array" ref="AQ373">IF($AN373,QUARTILE(IF(G2SelectionMask="x",IF(INDEX(StdCalcsRefCalcs,$E373,0)&gt;0,INDEX(StdCalcsRefCalcs,$E373,0)),""),3),"")</f>
        <v/>
      </c>
      <c r="AR373" s="98" t="str">
        <f t="array" ref="AR373">IF($AN373,MIN(IF(G2SelectionMask="x",IF(INDEX(StdCalcsRefCalcs,$E373,0)&gt;0,INDEX(StdCalcsRefCalcs,$E373,0)),"")),"")</f>
        <v/>
      </c>
      <c r="AS373" s="98" t="str">
        <f t="array" ref="AS373">IF($AN373,MAX(IF(G2SelectionMask="x",IF(INDEX(StdCalcsRefCalcs,$E373,0)&gt;0,INDEX(StdCalcsRefCalcs,$E373,0)),"")),"")</f>
        <v/>
      </c>
      <c r="AT373" s="98" t="str">
        <f t="shared" si="222"/>
        <v/>
      </c>
      <c r="AU373" s="98" t="str">
        <f t="array" ref="AU373">IF($AN373,STDEVA(IF(G2SelectionMask="x",IF(INDEX(StdCalcsRefCalcs,$E373,0)&gt;0,INDEX(StdCalcsRefCalcs,$E373,0)),"")),"")</f>
        <v/>
      </c>
      <c r="AV373" s="97" t="b">
        <f t="shared" si="223"/>
        <v>0</v>
      </c>
      <c r="AW373" s="97" t="str">
        <f t="array" ref="AW373">IF($AV373,MEDIAN(IF(G3SelectionMask="x",IF(INDEX(StdCalcsRefCalcs,$E373,0)&gt;0,INDEX(StdCalcsRefCalcs,$E373,0)),"")),"")</f>
        <v/>
      </c>
      <c r="AX373" s="97" t="str">
        <f t="array" ref="AX373">IF($AV373,QUARTILE(IF(G3SelectionMask="x",IF(INDEX(StdCalcsRefCalcs,$E373,0)&gt;0,INDEX(StdCalcsRefCalcs,$E373,0)),""),1),"")</f>
        <v/>
      </c>
      <c r="AY373" s="97" t="str">
        <f t="array" ref="AY373">IF($AV373,QUARTILE(IF(G3SelectionMask="x",IF(INDEX(StdCalcsRefCalcs,$E373,0)&gt;0,INDEX(StdCalcsRefCalcs,$E373,0)),""),3),"")</f>
        <v/>
      </c>
      <c r="AZ373" s="97" t="str">
        <f t="array" ref="AZ373">IF($AV373,MIN(IF(G3SelectionMask="x",IF(INDEX(StdCalcsRefCalcs,$E373,0)&gt;0,INDEX(StdCalcsRefCalcs,$E373,0)),"")),"")</f>
        <v/>
      </c>
      <c r="BA373" s="97" t="str">
        <f t="array" ref="BA373">IF($AV373,MAX(IF(G3SelectionMask="x",IF(INDEX(StdCalcsRefCalcs,$E373,0)&gt;0,INDEX(StdCalcsRefCalcs,$E373,0)),"")),"")</f>
        <v/>
      </c>
      <c r="BB373" s="97" t="str">
        <f t="shared" si="224"/>
        <v/>
      </c>
      <c r="BC373" s="97" t="str">
        <f t="array" ref="BC373">IF($AV373,STDEVA(IF(G3SelectionMask="x",IF(INDEX(StdCalcsRefCalcs,$E373,0)&gt;0,INDEX(StdCalcsRefCalcs,$E373,0)),"")),"")</f>
        <v/>
      </c>
      <c r="BD373" s="98" t="b">
        <f t="shared" si="225"/>
        <v>0</v>
      </c>
      <c r="BE373" s="98" t="str">
        <f t="array" ref="BE373">IF($BD373,MEDIAN(IF(G4SelectionMask="x",IF(INDEX(StdCalcsRefCalcs,$E373,0)&gt;0,INDEX(StdCalcsRefCalcs,$E373,0)),"")),"")</f>
        <v/>
      </c>
      <c r="BF373" s="98" t="str">
        <f t="array" ref="BF373">IF($BD373,QUARTILE(IF(G4SelectionMask="x",IF(INDEX(StdCalcsRefCalcs,$E373,0)&gt;0,INDEX(StdCalcsRefCalcs,$E373,0)),""),1),"")</f>
        <v/>
      </c>
      <c r="BG373" s="98" t="str">
        <f t="array" ref="BG373">IF($BD373,QUARTILE(IF(G4SelectionMask="x",IF(INDEX(StdCalcsRefCalcs,$E373,0)&gt;0,INDEX(StdCalcsRefCalcs,$E373,0)),""),3),"")</f>
        <v/>
      </c>
      <c r="BH373" s="98" t="str">
        <f t="array" ref="BH373">IF($BD373,MIN(IF(G4SelectionMask="x",IF(INDEX(StdCalcsRefCalcs,$E373,0)&gt;0,INDEX(StdCalcsRefCalcs,$E373,0)),"")),"")</f>
        <v/>
      </c>
      <c r="BI373" s="98" t="str">
        <f t="array" ref="BI373">IF($BD373,MAX(IF(G4SelectionMask="x",IF(INDEX(StdCalcsRefCalcs,$E373,0)&gt;0,INDEX(StdCalcsRefCalcs,$E373,0)),"")),"")</f>
        <v/>
      </c>
      <c r="BJ373" s="98" t="str">
        <f t="shared" si="226"/>
        <v/>
      </c>
      <c r="BK373" s="98" t="str">
        <f t="array" ref="BK373">IF($BD373,STDEVA(IF(G4SelectionMask="x",IF(INDEX(StdCalcsRefCalcs,$E373,0)&gt;0,INDEX(StdCalcsRefCalcs,$E373,0)),"")),"")</f>
        <v/>
      </c>
      <c r="BL373" s="97" t="b">
        <f t="shared" si="227"/>
        <v>0</v>
      </c>
      <c r="BM373" s="97" t="str">
        <f t="array" ref="BM373">IF($BL373,MEDIAN(IF(G5SelectionMask="x",IF(INDEX(StdCalcsRefCalcs,$E373,0)&gt;0,INDEX(StdCalcsRefCalcs,$E373,0)),"")),"")</f>
        <v/>
      </c>
      <c r="BN373" s="97" t="str">
        <f t="array" ref="BN373">IF($BL373,QUARTILE(IF(G5SelectionMask="x",IF(INDEX(StdCalcsRefCalcs,$E373,0)&gt;0,INDEX(StdCalcsRefCalcs,$E373,0)),""),1),"")</f>
        <v/>
      </c>
      <c r="BO373" s="97" t="str">
        <f t="array" ref="BO373">IF($BL373,QUARTILE(IF(G5SelectionMask="x",IF(INDEX(StdCalcsRefCalcs,$E373,0)&gt;0,INDEX(StdCalcsRefCalcs,$E373,0)),""),3),"")</f>
        <v/>
      </c>
      <c r="BP373" s="97" t="str">
        <f t="array" ref="BP373">IF($BL373,MIN(IF(G5SelectionMask="x",IF(INDEX(StdCalcsRefCalcs,$E373,0)&gt;0,INDEX(StdCalcsRefCalcs,$E373,0)),"")),"")</f>
        <v/>
      </c>
      <c r="BQ373" s="97" t="str">
        <f t="array" ref="BQ373">IF($BL373,MAX(IF(G5SelectionMask="x",IF(INDEX(StdCalcsRefCalcs,$E373,0)&gt;0,INDEX(StdCalcsRefCalcs,$E373,0)),"")),"")</f>
        <v/>
      </c>
      <c r="BR373" s="97" t="str">
        <f t="shared" si="228"/>
        <v/>
      </c>
      <c r="BS373" s="99" t="str">
        <f t="array" ref="BS373">IF($BL373,STDEVA(IF(G5SelectionMask="x",IF(INDEX(StdCalcsRefCalcs,$E373,0)&gt;0,INDEX(StdCalcsRefCalcs,$E373,0)),"")),"")</f>
        <v/>
      </c>
      <c r="BT373" s="108"/>
      <c r="BU373" s="109"/>
      <c r="BV373" s="109"/>
      <c r="BW373" s="109"/>
      <c r="BX373" s="109"/>
      <c r="BY373" s="109"/>
      <c r="BZ373" s="109"/>
      <c r="CA373" s="109"/>
      <c r="CB373" s="109"/>
      <c r="CC373" s="109"/>
      <c r="CD373" s="109"/>
      <c r="CE373" s="109"/>
      <c r="CF373" s="109"/>
      <c r="CG373" s="109"/>
      <c r="CH373" s="109"/>
      <c r="CI373" s="109"/>
    </row>
    <row r="374" spans="1:87" hidden="1" x14ac:dyDescent="0.2">
      <c r="A374" s="33" t="e">
        <f t="shared" si="261"/>
        <v>#NAME?</v>
      </c>
      <c r="B374" s="218"/>
      <c r="C374" s="215"/>
      <c r="E374" s="72">
        <f t="shared" si="247"/>
        <v>364</v>
      </c>
      <c r="P374" s="97" t="str">
        <f t="shared" si="231"/>
        <v/>
      </c>
      <c r="Q374" s="97"/>
      <c r="R374" s="97"/>
      <c r="S374" s="97"/>
      <c r="T374" s="97"/>
      <c r="U374" s="98" t="str">
        <f t="shared" si="232"/>
        <v/>
      </c>
      <c r="V374" s="107" t="str">
        <f t="shared" si="233"/>
        <v/>
      </c>
      <c r="W374" s="107" t="str">
        <f t="shared" si="234"/>
        <v/>
      </c>
      <c r="X374" s="107" t="str">
        <f t="shared" si="235"/>
        <v/>
      </c>
      <c r="Y374" s="107" t="str">
        <f t="shared" si="236"/>
        <v/>
      </c>
      <c r="Z374" s="107" t="str">
        <f t="shared" si="237"/>
        <v/>
      </c>
      <c r="AA374" s="107" t="str">
        <f t="shared" si="238"/>
        <v/>
      </c>
      <c r="AB374" s="107" t="str">
        <f t="shared" si="239"/>
        <v/>
      </c>
      <c r="AC374" s="107" t="str">
        <f t="shared" si="240"/>
        <v/>
      </c>
      <c r="AD374" s="107" t="str">
        <f t="shared" si="241"/>
        <v/>
      </c>
      <c r="AE374" s="107" t="str">
        <f t="shared" si="242"/>
        <v/>
      </c>
      <c r="AF374" s="97" t="b">
        <f t="shared" si="256"/>
        <v>0</v>
      </c>
      <c r="AG374" s="97" t="str">
        <f t="array" ref="AG374">IF($AF374,MEDIAN(IF(G1SelectionMask="x",IF(INDEX(StdCalcsRefCalcs,$E374,0)&gt;0,INDEX(StdCalcsRefCalcs,$E374,0)),"")),"")</f>
        <v/>
      </c>
      <c r="AH374" s="97" t="str">
        <f t="array" ref="AH374">IF($AF374,QUARTILE(IF(G1SelectionMask="x",IF(INDEX(StdCalcsRefCalcs,$E374,0)&gt;0,INDEX(StdCalcsRefCalcs,$E374,0)),""),1),"")</f>
        <v/>
      </c>
      <c r="AI374" s="97" t="str">
        <f t="array" ref="AI374">IF($AF374,QUARTILE(IF(G1SelectionMask="x",IF(INDEX(StdCalcsRefCalcs,$E374,0)&gt;0,INDEX(StdCalcsRefCalcs,$E374,0)),""),3),"")</f>
        <v/>
      </c>
      <c r="AJ374" s="97" t="str">
        <f t="array" ref="AJ374">IF($AF374,MIN(IF(G1SelectionMask="x",IF(INDEX(StdCalcsRefCalcs,$E374,0)&gt;0,INDEX(StdCalcsRefCalcs,$E374,0)),"")),"")</f>
        <v/>
      </c>
      <c r="AK374" s="97" t="str">
        <f t="array" ref="AK374">IF($AF374,MAX(IF(G1SelectionMask="x",IF(INDEX(StdCalcsRefCalcs,$E374,0)&gt;0,INDEX(StdCalcsRefCalcs,$E374,0)),"")),"")</f>
        <v/>
      </c>
      <c r="AL374" s="97" t="str">
        <f t="shared" si="248"/>
        <v/>
      </c>
      <c r="AM374" s="97" t="str">
        <f t="array" ref="AM374">IF($AF374,STDEVA(IF(G1SelectionMask="x",IF(INDEX(StdCalcsRefCalcs,$E374,0)&gt;0,INDEX(StdCalcsRefCalcs,$E374,0)),"")),"")</f>
        <v/>
      </c>
      <c r="AN374" s="98" t="b">
        <f t="shared" si="221"/>
        <v>0</v>
      </c>
      <c r="AO374" s="98" t="str">
        <f t="array" ref="AO374">IF($AN374,MEDIAN(IF(G2SelectionMask="x",IF(INDEX(StdCalcsRefCalcs,$E374,0)&gt;0,INDEX(StdCalcsRefCalcs,$E374,0)),"")),"")</f>
        <v/>
      </c>
      <c r="AP374" s="98" t="str">
        <f t="array" ref="AP374">IF($AN374,QUARTILE(IF(G2SelectionMask="x",IF(INDEX(StdCalcsRefCalcs,$E374,0)&gt;0,INDEX(StdCalcsRefCalcs,$E374,0)),""),1),"")</f>
        <v/>
      </c>
      <c r="AQ374" s="98" t="str">
        <f t="array" ref="AQ374">IF($AN374,QUARTILE(IF(G2SelectionMask="x",IF(INDEX(StdCalcsRefCalcs,$E374,0)&gt;0,INDEX(StdCalcsRefCalcs,$E374,0)),""),3),"")</f>
        <v/>
      </c>
      <c r="AR374" s="98" t="str">
        <f t="array" ref="AR374">IF($AN374,MIN(IF(G2SelectionMask="x",IF(INDEX(StdCalcsRefCalcs,$E374,0)&gt;0,INDEX(StdCalcsRefCalcs,$E374,0)),"")),"")</f>
        <v/>
      </c>
      <c r="AS374" s="98" t="str">
        <f t="array" ref="AS374">IF($AN374,MAX(IF(G2SelectionMask="x",IF(INDEX(StdCalcsRefCalcs,$E374,0)&gt;0,INDEX(StdCalcsRefCalcs,$E374,0)),"")),"")</f>
        <v/>
      </c>
      <c r="AT374" s="98" t="str">
        <f t="shared" si="222"/>
        <v/>
      </c>
      <c r="AU374" s="98" t="str">
        <f t="array" ref="AU374">IF($AN374,STDEVA(IF(G2SelectionMask="x",IF(INDEX(StdCalcsRefCalcs,$E374,0)&gt;0,INDEX(StdCalcsRefCalcs,$E374,0)),"")),"")</f>
        <v/>
      </c>
      <c r="AV374" s="97" t="b">
        <f t="shared" si="223"/>
        <v>0</v>
      </c>
      <c r="AW374" s="97" t="str">
        <f t="array" ref="AW374">IF($AV374,MEDIAN(IF(G3SelectionMask="x",IF(INDEX(StdCalcsRefCalcs,$E374,0)&gt;0,INDEX(StdCalcsRefCalcs,$E374,0)),"")),"")</f>
        <v/>
      </c>
      <c r="AX374" s="97" t="str">
        <f t="array" ref="AX374">IF($AV374,QUARTILE(IF(G3SelectionMask="x",IF(INDEX(StdCalcsRefCalcs,$E374,0)&gt;0,INDEX(StdCalcsRefCalcs,$E374,0)),""),1),"")</f>
        <v/>
      </c>
      <c r="AY374" s="97" t="str">
        <f t="array" ref="AY374">IF($AV374,QUARTILE(IF(G3SelectionMask="x",IF(INDEX(StdCalcsRefCalcs,$E374,0)&gt;0,INDEX(StdCalcsRefCalcs,$E374,0)),""),3),"")</f>
        <v/>
      </c>
      <c r="AZ374" s="97" t="str">
        <f t="array" ref="AZ374">IF($AV374,MIN(IF(G3SelectionMask="x",IF(INDEX(StdCalcsRefCalcs,$E374,0)&gt;0,INDEX(StdCalcsRefCalcs,$E374,0)),"")),"")</f>
        <v/>
      </c>
      <c r="BA374" s="97" t="str">
        <f t="array" ref="BA374">IF($AV374,MAX(IF(G3SelectionMask="x",IF(INDEX(StdCalcsRefCalcs,$E374,0)&gt;0,INDEX(StdCalcsRefCalcs,$E374,0)),"")),"")</f>
        <v/>
      </c>
      <c r="BB374" s="97" t="str">
        <f t="shared" si="224"/>
        <v/>
      </c>
      <c r="BC374" s="97" t="str">
        <f t="array" ref="BC374">IF($AV374,STDEVA(IF(G3SelectionMask="x",IF(INDEX(StdCalcsRefCalcs,$E374,0)&gt;0,INDEX(StdCalcsRefCalcs,$E374,0)),"")),"")</f>
        <v/>
      </c>
      <c r="BD374" s="98" t="b">
        <f t="shared" si="225"/>
        <v>0</v>
      </c>
      <c r="BE374" s="98" t="str">
        <f t="array" ref="BE374">IF($BD374,MEDIAN(IF(G4SelectionMask="x",IF(INDEX(StdCalcsRefCalcs,$E374,0)&gt;0,INDEX(StdCalcsRefCalcs,$E374,0)),"")),"")</f>
        <v/>
      </c>
      <c r="BF374" s="98" t="str">
        <f t="array" ref="BF374">IF($BD374,QUARTILE(IF(G4SelectionMask="x",IF(INDEX(StdCalcsRefCalcs,$E374,0)&gt;0,INDEX(StdCalcsRefCalcs,$E374,0)),""),1),"")</f>
        <v/>
      </c>
      <c r="BG374" s="98" t="str">
        <f t="array" ref="BG374">IF($BD374,QUARTILE(IF(G4SelectionMask="x",IF(INDEX(StdCalcsRefCalcs,$E374,0)&gt;0,INDEX(StdCalcsRefCalcs,$E374,0)),""),3),"")</f>
        <v/>
      </c>
      <c r="BH374" s="98" t="str">
        <f t="array" ref="BH374">IF($BD374,MIN(IF(G4SelectionMask="x",IF(INDEX(StdCalcsRefCalcs,$E374,0)&gt;0,INDEX(StdCalcsRefCalcs,$E374,0)),"")),"")</f>
        <v/>
      </c>
      <c r="BI374" s="98" t="str">
        <f t="array" ref="BI374">IF($BD374,MAX(IF(G4SelectionMask="x",IF(INDEX(StdCalcsRefCalcs,$E374,0)&gt;0,INDEX(StdCalcsRefCalcs,$E374,0)),"")),"")</f>
        <v/>
      </c>
      <c r="BJ374" s="98" t="str">
        <f t="shared" si="226"/>
        <v/>
      </c>
      <c r="BK374" s="98" t="str">
        <f t="array" ref="BK374">IF($BD374,STDEVA(IF(G4SelectionMask="x",IF(INDEX(StdCalcsRefCalcs,$E374,0)&gt;0,INDEX(StdCalcsRefCalcs,$E374,0)),"")),"")</f>
        <v/>
      </c>
      <c r="BL374" s="97" t="b">
        <f t="shared" si="227"/>
        <v>0</v>
      </c>
      <c r="BM374" s="97" t="str">
        <f t="array" ref="BM374">IF($BL374,MEDIAN(IF(G5SelectionMask="x",IF(INDEX(StdCalcsRefCalcs,$E374,0)&gt;0,INDEX(StdCalcsRefCalcs,$E374,0)),"")),"")</f>
        <v/>
      </c>
      <c r="BN374" s="97" t="str">
        <f t="array" ref="BN374">IF($BL374,QUARTILE(IF(G5SelectionMask="x",IF(INDEX(StdCalcsRefCalcs,$E374,0)&gt;0,INDEX(StdCalcsRefCalcs,$E374,0)),""),1),"")</f>
        <v/>
      </c>
      <c r="BO374" s="97" t="str">
        <f t="array" ref="BO374">IF($BL374,QUARTILE(IF(G5SelectionMask="x",IF(INDEX(StdCalcsRefCalcs,$E374,0)&gt;0,INDEX(StdCalcsRefCalcs,$E374,0)),""),3),"")</f>
        <v/>
      </c>
      <c r="BP374" s="97" t="str">
        <f t="array" ref="BP374">IF($BL374,MIN(IF(G5SelectionMask="x",IF(INDEX(StdCalcsRefCalcs,$E374,0)&gt;0,INDEX(StdCalcsRefCalcs,$E374,0)),"")),"")</f>
        <v/>
      </c>
      <c r="BQ374" s="97" t="str">
        <f t="array" ref="BQ374">IF($BL374,MAX(IF(G5SelectionMask="x",IF(INDEX(StdCalcsRefCalcs,$E374,0)&gt;0,INDEX(StdCalcsRefCalcs,$E374,0)),"")),"")</f>
        <v/>
      </c>
      <c r="BR374" s="97" t="str">
        <f t="shared" si="228"/>
        <v/>
      </c>
      <c r="BS374" s="99" t="str">
        <f t="array" ref="BS374">IF($BL374,STDEVA(IF(G5SelectionMask="x",IF(INDEX(StdCalcsRefCalcs,$E374,0)&gt;0,INDEX(StdCalcsRefCalcs,$E374,0)),"")),"")</f>
        <v/>
      </c>
      <c r="BT374" s="108"/>
      <c r="BU374" s="109"/>
      <c r="BV374" s="109"/>
      <c r="BW374" s="109"/>
      <c r="BX374" s="109"/>
      <c r="BY374" s="109"/>
      <c r="BZ374" s="109"/>
      <c r="CA374" s="109"/>
      <c r="CB374" s="109"/>
      <c r="CC374" s="109"/>
      <c r="CD374" s="109"/>
      <c r="CE374" s="109"/>
      <c r="CF374" s="109"/>
      <c r="CG374" s="109"/>
      <c r="CH374" s="109"/>
      <c r="CI374" s="109"/>
    </row>
    <row r="375" spans="1:87" hidden="1" x14ac:dyDescent="0.2">
      <c r="A375" s="33" t="e">
        <f t="shared" si="261"/>
        <v>#NAME?</v>
      </c>
      <c r="B375" s="218"/>
      <c r="C375" s="215"/>
      <c r="E375" s="72">
        <f t="shared" si="247"/>
        <v>365</v>
      </c>
      <c r="P375" s="97" t="str">
        <f t="shared" si="231"/>
        <v/>
      </c>
      <c r="Q375" s="97"/>
      <c r="R375" s="97"/>
      <c r="S375" s="97"/>
      <c r="T375" s="97"/>
      <c r="U375" s="98" t="str">
        <f t="shared" si="232"/>
        <v/>
      </c>
      <c r="V375" s="107" t="str">
        <f t="shared" si="233"/>
        <v/>
      </c>
      <c r="W375" s="107" t="str">
        <f t="shared" si="234"/>
        <v/>
      </c>
      <c r="X375" s="107" t="str">
        <f t="shared" si="235"/>
        <v/>
      </c>
      <c r="Y375" s="107" t="str">
        <f t="shared" si="236"/>
        <v/>
      </c>
      <c r="Z375" s="107" t="str">
        <f t="shared" si="237"/>
        <v/>
      </c>
      <c r="AA375" s="107" t="str">
        <f t="shared" si="238"/>
        <v/>
      </c>
      <c r="AB375" s="107" t="str">
        <f t="shared" si="239"/>
        <v/>
      </c>
      <c r="AC375" s="107" t="str">
        <f t="shared" si="240"/>
        <v/>
      </c>
      <c r="AD375" s="107" t="str">
        <f t="shared" si="241"/>
        <v/>
      </c>
      <c r="AE375" s="107" t="str">
        <f t="shared" si="242"/>
        <v/>
      </c>
      <c r="AF375" s="97" t="b">
        <f t="shared" si="256"/>
        <v>0</v>
      </c>
      <c r="AG375" s="97" t="str">
        <f t="array" ref="AG375">IF($AF375,MEDIAN(IF(G1SelectionMask="x",IF(INDEX(StdCalcsRefCalcs,$E375,0)&gt;0,INDEX(StdCalcsRefCalcs,$E375,0)),"")),"")</f>
        <v/>
      </c>
      <c r="AH375" s="97" t="str">
        <f t="array" ref="AH375">IF($AF375,QUARTILE(IF(G1SelectionMask="x",IF(INDEX(StdCalcsRefCalcs,$E375,0)&gt;0,INDEX(StdCalcsRefCalcs,$E375,0)),""),1),"")</f>
        <v/>
      </c>
      <c r="AI375" s="97" t="str">
        <f t="array" ref="AI375">IF($AF375,QUARTILE(IF(G1SelectionMask="x",IF(INDEX(StdCalcsRefCalcs,$E375,0)&gt;0,INDEX(StdCalcsRefCalcs,$E375,0)),""),3),"")</f>
        <v/>
      </c>
      <c r="AJ375" s="97" t="str">
        <f t="array" ref="AJ375">IF($AF375,MIN(IF(G1SelectionMask="x",IF(INDEX(StdCalcsRefCalcs,$E375,0)&gt;0,INDEX(StdCalcsRefCalcs,$E375,0)),"")),"")</f>
        <v/>
      </c>
      <c r="AK375" s="97" t="str">
        <f t="array" ref="AK375">IF($AF375,MAX(IF(G1SelectionMask="x",IF(INDEX(StdCalcsRefCalcs,$E375,0)&gt;0,INDEX(StdCalcsRefCalcs,$E375,0)),"")),"")</f>
        <v/>
      </c>
      <c r="AL375" s="97" t="str">
        <f t="shared" si="248"/>
        <v/>
      </c>
      <c r="AM375" s="97" t="str">
        <f t="array" ref="AM375">IF($AF375,STDEVA(IF(G1SelectionMask="x",IF(INDEX(StdCalcsRefCalcs,$E375,0)&gt;0,INDEX(StdCalcsRefCalcs,$E375,0)),"")),"")</f>
        <v/>
      </c>
      <c r="AN375" s="98" t="b">
        <f t="shared" si="221"/>
        <v>0</v>
      </c>
      <c r="AO375" s="98" t="str">
        <f t="array" ref="AO375">IF($AN375,MEDIAN(IF(G2SelectionMask="x",IF(INDEX(StdCalcsRefCalcs,$E375,0)&gt;0,INDEX(StdCalcsRefCalcs,$E375,0)),"")),"")</f>
        <v/>
      </c>
      <c r="AP375" s="98" t="str">
        <f t="array" ref="AP375">IF($AN375,QUARTILE(IF(G2SelectionMask="x",IF(INDEX(StdCalcsRefCalcs,$E375,0)&gt;0,INDEX(StdCalcsRefCalcs,$E375,0)),""),1),"")</f>
        <v/>
      </c>
      <c r="AQ375" s="98" t="str">
        <f t="array" ref="AQ375">IF($AN375,QUARTILE(IF(G2SelectionMask="x",IF(INDEX(StdCalcsRefCalcs,$E375,0)&gt;0,INDEX(StdCalcsRefCalcs,$E375,0)),""),3),"")</f>
        <v/>
      </c>
      <c r="AR375" s="98" t="str">
        <f t="array" ref="AR375">IF($AN375,MIN(IF(G2SelectionMask="x",IF(INDEX(StdCalcsRefCalcs,$E375,0)&gt;0,INDEX(StdCalcsRefCalcs,$E375,0)),"")),"")</f>
        <v/>
      </c>
      <c r="AS375" s="98" t="str">
        <f t="array" ref="AS375">IF($AN375,MAX(IF(G2SelectionMask="x",IF(INDEX(StdCalcsRefCalcs,$E375,0)&gt;0,INDEX(StdCalcsRefCalcs,$E375,0)),"")),"")</f>
        <v/>
      </c>
      <c r="AT375" s="98" t="str">
        <f t="shared" si="222"/>
        <v/>
      </c>
      <c r="AU375" s="98" t="str">
        <f t="array" ref="AU375">IF($AN375,STDEVA(IF(G2SelectionMask="x",IF(INDEX(StdCalcsRefCalcs,$E375,0)&gt;0,INDEX(StdCalcsRefCalcs,$E375,0)),"")),"")</f>
        <v/>
      </c>
      <c r="AV375" s="97" t="b">
        <f t="shared" si="223"/>
        <v>0</v>
      </c>
      <c r="AW375" s="97" t="str">
        <f t="array" ref="AW375">IF($AV375,MEDIAN(IF(G3SelectionMask="x",IF(INDEX(StdCalcsRefCalcs,$E375,0)&gt;0,INDEX(StdCalcsRefCalcs,$E375,0)),"")),"")</f>
        <v/>
      </c>
      <c r="AX375" s="97" t="str">
        <f t="array" ref="AX375">IF($AV375,QUARTILE(IF(G3SelectionMask="x",IF(INDEX(StdCalcsRefCalcs,$E375,0)&gt;0,INDEX(StdCalcsRefCalcs,$E375,0)),""),1),"")</f>
        <v/>
      </c>
      <c r="AY375" s="97" t="str">
        <f t="array" ref="AY375">IF($AV375,QUARTILE(IF(G3SelectionMask="x",IF(INDEX(StdCalcsRefCalcs,$E375,0)&gt;0,INDEX(StdCalcsRefCalcs,$E375,0)),""),3),"")</f>
        <v/>
      </c>
      <c r="AZ375" s="97" t="str">
        <f t="array" ref="AZ375">IF($AV375,MIN(IF(G3SelectionMask="x",IF(INDEX(StdCalcsRefCalcs,$E375,0)&gt;0,INDEX(StdCalcsRefCalcs,$E375,0)),"")),"")</f>
        <v/>
      </c>
      <c r="BA375" s="97" t="str">
        <f t="array" ref="BA375">IF($AV375,MAX(IF(G3SelectionMask="x",IF(INDEX(StdCalcsRefCalcs,$E375,0)&gt;0,INDEX(StdCalcsRefCalcs,$E375,0)),"")),"")</f>
        <v/>
      </c>
      <c r="BB375" s="97" t="str">
        <f t="shared" si="224"/>
        <v/>
      </c>
      <c r="BC375" s="97" t="str">
        <f t="array" ref="BC375">IF($AV375,STDEVA(IF(G3SelectionMask="x",IF(INDEX(StdCalcsRefCalcs,$E375,0)&gt;0,INDEX(StdCalcsRefCalcs,$E375,0)),"")),"")</f>
        <v/>
      </c>
      <c r="BD375" s="98" t="b">
        <f t="shared" si="225"/>
        <v>0</v>
      </c>
      <c r="BE375" s="98" t="str">
        <f t="array" ref="BE375">IF($BD375,MEDIAN(IF(G4SelectionMask="x",IF(INDEX(StdCalcsRefCalcs,$E375,0)&gt;0,INDEX(StdCalcsRefCalcs,$E375,0)),"")),"")</f>
        <v/>
      </c>
      <c r="BF375" s="98" t="str">
        <f t="array" ref="BF375">IF($BD375,QUARTILE(IF(G4SelectionMask="x",IF(INDEX(StdCalcsRefCalcs,$E375,0)&gt;0,INDEX(StdCalcsRefCalcs,$E375,0)),""),1),"")</f>
        <v/>
      </c>
      <c r="BG375" s="98" t="str">
        <f t="array" ref="BG375">IF($BD375,QUARTILE(IF(G4SelectionMask="x",IF(INDEX(StdCalcsRefCalcs,$E375,0)&gt;0,INDEX(StdCalcsRefCalcs,$E375,0)),""),3),"")</f>
        <v/>
      </c>
      <c r="BH375" s="98" t="str">
        <f t="array" ref="BH375">IF($BD375,MIN(IF(G4SelectionMask="x",IF(INDEX(StdCalcsRefCalcs,$E375,0)&gt;0,INDEX(StdCalcsRefCalcs,$E375,0)),"")),"")</f>
        <v/>
      </c>
      <c r="BI375" s="98" t="str">
        <f t="array" ref="BI375">IF($BD375,MAX(IF(G4SelectionMask="x",IF(INDEX(StdCalcsRefCalcs,$E375,0)&gt;0,INDEX(StdCalcsRefCalcs,$E375,0)),"")),"")</f>
        <v/>
      </c>
      <c r="BJ375" s="98" t="str">
        <f t="shared" si="226"/>
        <v/>
      </c>
      <c r="BK375" s="98" t="str">
        <f t="array" ref="BK375">IF($BD375,STDEVA(IF(G4SelectionMask="x",IF(INDEX(StdCalcsRefCalcs,$E375,0)&gt;0,INDEX(StdCalcsRefCalcs,$E375,0)),"")),"")</f>
        <v/>
      </c>
      <c r="BL375" s="97" t="b">
        <f t="shared" si="227"/>
        <v>0</v>
      </c>
      <c r="BM375" s="97" t="str">
        <f t="array" ref="BM375">IF($BL375,MEDIAN(IF(G5SelectionMask="x",IF(INDEX(StdCalcsRefCalcs,$E375,0)&gt;0,INDEX(StdCalcsRefCalcs,$E375,0)),"")),"")</f>
        <v/>
      </c>
      <c r="BN375" s="97" t="str">
        <f t="array" ref="BN375">IF($BL375,QUARTILE(IF(G5SelectionMask="x",IF(INDEX(StdCalcsRefCalcs,$E375,0)&gt;0,INDEX(StdCalcsRefCalcs,$E375,0)),""),1),"")</f>
        <v/>
      </c>
      <c r="BO375" s="97" t="str">
        <f t="array" ref="BO375">IF($BL375,QUARTILE(IF(G5SelectionMask="x",IF(INDEX(StdCalcsRefCalcs,$E375,0)&gt;0,INDEX(StdCalcsRefCalcs,$E375,0)),""),3),"")</f>
        <v/>
      </c>
      <c r="BP375" s="97" t="str">
        <f t="array" ref="BP375">IF($BL375,MIN(IF(G5SelectionMask="x",IF(INDEX(StdCalcsRefCalcs,$E375,0)&gt;0,INDEX(StdCalcsRefCalcs,$E375,0)),"")),"")</f>
        <v/>
      </c>
      <c r="BQ375" s="97" t="str">
        <f t="array" ref="BQ375">IF($BL375,MAX(IF(G5SelectionMask="x",IF(INDEX(StdCalcsRefCalcs,$E375,0)&gt;0,INDEX(StdCalcsRefCalcs,$E375,0)),"")),"")</f>
        <v/>
      </c>
      <c r="BR375" s="97" t="str">
        <f t="shared" si="228"/>
        <v/>
      </c>
      <c r="BS375" s="99" t="str">
        <f t="array" ref="BS375">IF($BL375,STDEVA(IF(G5SelectionMask="x",IF(INDEX(StdCalcsRefCalcs,$E375,0)&gt;0,INDEX(StdCalcsRefCalcs,$E375,0)),"")),"")</f>
        <v/>
      </c>
      <c r="BT375" s="108"/>
      <c r="BU375" s="109"/>
      <c r="BV375" s="109"/>
      <c r="BW375" s="109"/>
      <c r="BX375" s="109"/>
      <c r="BY375" s="109"/>
      <c r="BZ375" s="109"/>
      <c r="CA375" s="109"/>
      <c r="CB375" s="109"/>
      <c r="CC375" s="109"/>
      <c r="CD375" s="109"/>
      <c r="CE375" s="109"/>
      <c r="CF375" s="109"/>
      <c r="CG375" s="109"/>
      <c r="CH375" s="109"/>
      <c r="CI375" s="109"/>
    </row>
    <row r="376" spans="1:87" hidden="1" x14ac:dyDescent="0.2">
      <c r="A376" s="33" t="e">
        <f t="shared" si="261"/>
        <v>#NAME?</v>
      </c>
      <c r="B376" s="218"/>
      <c r="C376" s="215"/>
      <c r="E376" s="72">
        <f t="shared" si="247"/>
        <v>366</v>
      </c>
      <c r="P376" s="97" t="str">
        <f t="shared" si="231"/>
        <v/>
      </c>
      <c r="Q376" s="97"/>
      <c r="R376" s="97"/>
      <c r="S376" s="97"/>
      <c r="T376" s="97"/>
      <c r="U376" s="98" t="str">
        <f t="shared" si="232"/>
        <v/>
      </c>
      <c r="V376" s="107" t="str">
        <f t="shared" si="233"/>
        <v/>
      </c>
      <c r="W376" s="107" t="str">
        <f t="shared" si="234"/>
        <v/>
      </c>
      <c r="X376" s="107" t="str">
        <f t="shared" si="235"/>
        <v/>
      </c>
      <c r="Y376" s="107" t="str">
        <f t="shared" si="236"/>
        <v/>
      </c>
      <c r="Z376" s="107" t="str">
        <f t="shared" si="237"/>
        <v/>
      </c>
      <c r="AA376" s="107" t="str">
        <f t="shared" si="238"/>
        <v/>
      </c>
      <c r="AB376" s="107" t="str">
        <f t="shared" si="239"/>
        <v/>
      </c>
      <c r="AC376" s="107" t="str">
        <f t="shared" si="240"/>
        <v/>
      </c>
      <c r="AD376" s="107" t="str">
        <f t="shared" si="241"/>
        <v/>
      </c>
      <c r="AE376" s="107" t="str">
        <f t="shared" si="242"/>
        <v/>
      </c>
      <c r="AF376" s="97" t="b">
        <f t="shared" si="256"/>
        <v>0</v>
      </c>
      <c r="AG376" s="97" t="str">
        <f t="array" ref="AG376">IF($AF376,MEDIAN(IF(G1SelectionMask="x",IF(INDEX(StdCalcsRefCalcs,$E376,0)&gt;0,INDEX(StdCalcsRefCalcs,$E376,0)),"")),"")</f>
        <v/>
      </c>
      <c r="AH376" s="97" t="str">
        <f t="array" ref="AH376">IF($AF376,QUARTILE(IF(G1SelectionMask="x",IF(INDEX(StdCalcsRefCalcs,$E376,0)&gt;0,INDEX(StdCalcsRefCalcs,$E376,0)),""),1),"")</f>
        <v/>
      </c>
      <c r="AI376" s="97" t="str">
        <f t="array" ref="AI376">IF($AF376,QUARTILE(IF(G1SelectionMask="x",IF(INDEX(StdCalcsRefCalcs,$E376,0)&gt;0,INDEX(StdCalcsRefCalcs,$E376,0)),""),3),"")</f>
        <v/>
      </c>
      <c r="AJ376" s="97" t="str">
        <f t="array" ref="AJ376">IF($AF376,MIN(IF(G1SelectionMask="x",IF(INDEX(StdCalcsRefCalcs,$E376,0)&gt;0,INDEX(StdCalcsRefCalcs,$E376,0)),"")),"")</f>
        <v/>
      </c>
      <c r="AK376" s="97" t="str">
        <f t="array" ref="AK376">IF($AF376,MAX(IF(G1SelectionMask="x",IF(INDEX(StdCalcsRefCalcs,$E376,0)&gt;0,INDEX(StdCalcsRefCalcs,$E376,0)),"")),"")</f>
        <v/>
      </c>
      <c r="AL376" s="97" t="str">
        <f t="shared" si="248"/>
        <v/>
      </c>
      <c r="AM376" s="97" t="str">
        <f t="array" ref="AM376">IF($AF376,STDEVA(IF(G1SelectionMask="x",IF(INDEX(StdCalcsRefCalcs,$E376,0)&gt;0,INDEX(StdCalcsRefCalcs,$E376,0)),"")),"")</f>
        <v/>
      </c>
      <c r="AN376" s="98" t="b">
        <f t="shared" si="221"/>
        <v>0</v>
      </c>
      <c r="AO376" s="98" t="str">
        <f t="array" ref="AO376">IF($AN376,MEDIAN(IF(G2SelectionMask="x",IF(INDEX(StdCalcsRefCalcs,$E376,0)&gt;0,INDEX(StdCalcsRefCalcs,$E376,0)),"")),"")</f>
        <v/>
      </c>
      <c r="AP376" s="98" t="str">
        <f t="array" ref="AP376">IF($AN376,QUARTILE(IF(G2SelectionMask="x",IF(INDEX(StdCalcsRefCalcs,$E376,0)&gt;0,INDEX(StdCalcsRefCalcs,$E376,0)),""),1),"")</f>
        <v/>
      </c>
      <c r="AQ376" s="98" t="str">
        <f t="array" ref="AQ376">IF($AN376,QUARTILE(IF(G2SelectionMask="x",IF(INDEX(StdCalcsRefCalcs,$E376,0)&gt;0,INDEX(StdCalcsRefCalcs,$E376,0)),""),3),"")</f>
        <v/>
      </c>
      <c r="AR376" s="98" t="str">
        <f t="array" ref="AR376">IF($AN376,MIN(IF(G2SelectionMask="x",IF(INDEX(StdCalcsRefCalcs,$E376,0)&gt;0,INDEX(StdCalcsRefCalcs,$E376,0)),"")),"")</f>
        <v/>
      </c>
      <c r="AS376" s="98" t="str">
        <f t="array" ref="AS376">IF($AN376,MAX(IF(G2SelectionMask="x",IF(INDEX(StdCalcsRefCalcs,$E376,0)&gt;0,INDEX(StdCalcsRefCalcs,$E376,0)),"")),"")</f>
        <v/>
      </c>
      <c r="AT376" s="98" t="str">
        <f t="shared" si="222"/>
        <v/>
      </c>
      <c r="AU376" s="98" t="str">
        <f t="array" ref="AU376">IF($AN376,STDEVA(IF(G2SelectionMask="x",IF(INDEX(StdCalcsRefCalcs,$E376,0)&gt;0,INDEX(StdCalcsRefCalcs,$E376,0)),"")),"")</f>
        <v/>
      </c>
      <c r="AV376" s="97" t="b">
        <f t="shared" si="223"/>
        <v>0</v>
      </c>
      <c r="AW376" s="97" t="str">
        <f t="array" ref="AW376">IF($AV376,MEDIAN(IF(G3SelectionMask="x",IF(INDEX(StdCalcsRefCalcs,$E376,0)&gt;0,INDEX(StdCalcsRefCalcs,$E376,0)),"")),"")</f>
        <v/>
      </c>
      <c r="AX376" s="97" t="str">
        <f t="array" ref="AX376">IF($AV376,QUARTILE(IF(G3SelectionMask="x",IF(INDEX(StdCalcsRefCalcs,$E376,0)&gt;0,INDEX(StdCalcsRefCalcs,$E376,0)),""),1),"")</f>
        <v/>
      </c>
      <c r="AY376" s="97" t="str">
        <f t="array" ref="AY376">IF($AV376,QUARTILE(IF(G3SelectionMask="x",IF(INDEX(StdCalcsRefCalcs,$E376,0)&gt;0,INDEX(StdCalcsRefCalcs,$E376,0)),""),3),"")</f>
        <v/>
      </c>
      <c r="AZ376" s="97" t="str">
        <f t="array" ref="AZ376">IF($AV376,MIN(IF(G3SelectionMask="x",IF(INDEX(StdCalcsRefCalcs,$E376,0)&gt;0,INDEX(StdCalcsRefCalcs,$E376,0)),"")),"")</f>
        <v/>
      </c>
      <c r="BA376" s="97" t="str">
        <f t="array" ref="BA376">IF($AV376,MAX(IF(G3SelectionMask="x",IF(INDEX(StdCalcsRefCalcs,$E376,0)&gt;0,INDEX(StdCalcsRefCalcs,$E376,0)),"")),"")</f>
        <v/>
      </c>
      <c r="BB376" s="97" t="str">
        <f t="shared" si="224"/>
        <v/>
      </c>
      <c r="BC376" s="97" t="str">
        <f t="array" ref="BC376">IF($AV376,STDEVA(IF(G3SelectionMask="x",IF(INDEX(StdCalcsRefCalcs,$E376,0)&gt;0,INDEX(StdCalcsRefCalcs,$E376,0)),"")),"")</f>
        <v/>
      </c>
      <c r="BD376" s="98" t="b">
        <f t="shared" si="225"/>
        <v>0</v>
      </c>
      <c r="BE376" s="98" t="str">
        <f t="array" ref="BE376">IF($BD376,MEDIAN(IF(G4SelectionMask="x",IF(INDEX(StdCalcsRefCalcs,$E376,0)&gt;0,INDEX(StdCalcsRefCalcs,$E376,0)),"")),"")</f>
        <v/>
      </c>
      <c r="BF376" s="98" t="str">
        <f t="array" ref="BF376">IF($BD376,QUARTILE(IF(G4SelectionMask="x",IF(INDEX(StdCalcsRefCalcs,$E376,0)&gt;0,INDEX(StdCalcsRefCalcs,$E376,0)),""),1),"")</f>
        <v/>
      </c>
      <c r="BG376" s="98" t="str">
        <f t="array" ref="BG376">IF($BD376,QUARTILE(IF(G4SelectionMask="x",IF(INDEX(StdCalcsRefCalcs,$E376,0)&gt;0,INDEX(StdCalcsRefCalcs,$E376,0)),""),3),"")</f>
        <v/>
      </c>
      <c r="BH376" s="98" t="str">
        <f t="array" ref="BH376">IF($BD376,MIN(IF(G4SelectionMask="x",IF(INDEX(StdCalcsRefCalcs,$E376,0)&gt;0,INDEX(StdCalcsRefCalcs,$E376,0)),"")),"")</f>
        <v/>
      </c>
      <c r="BI376" s="98" t="str">
        <f t="array" ref="BI376">IF($BD376,MAX(IF(G4SelectionMask="x",IF(INDEX(StdCalcsRefCalcs,$E376,0)&gt;0,INDEX(StdCalcsRefCalcs,$E376,0)),"")),"")</f>
        <v/>
      </c>
      <c r="BJ376" s="98" t="str">
        <f t="shared" si="226"/>
        <v/>
      </c>
      <c r="BK376" s="98" t="str">
        <f t="array" ref="BK376">IF($BD376,STDEVA(IF(G4SelectionMask="x",IF(INDEX(StdCalcsRefCalcs,$E376,0)&gt;0,INDEX(StdCalcsRefCalcs,$E376,0)),"")),"")</f>
        <v/>
      </c>
      <c r="BL376" s="97" t="b">
        <f t="shared" si="227"/>
        <v>0</v>
      </c>
      <c r="BM376" s="97" t="str">
        <f t="array" ref="BM376">IF($BL376,MEDIAN(IF(G5SelectionMask="x",IF(INDEX(StdCalcsRefCalcs,$E376,0)&gt;0,INDEX(StdCalcsRefCalcs,$E376,0)),"")),"")</f>
        <v/>
      </c>
      <c r="BN376" s="97" t="str">
        <f t="array" ref="BN376">IF($BL376,QUARTILE(IF(G5SelectionMask="x",IF(INDEX(StdCalcsRefCalcs,$E376,0)&gt;0,INDEX(StdCalcsRefCalcs,$E376,0)),""),1),"")</f>
        <v/>
      </c>
      <c r="BO376" s="97" t="str">
        <f t="array" ref="BO376">IF($BL376,QUARTILE(IF(G5SelectionMask="x",IF(INDEX(StdCalcsRefCalcs,$E376,0)&gt;0,INDEX(StdCalcsRefCalcs,$E376,0)),""),3),"")</f>
        <v/>
      </c>
      <c r="BP376" s="97" t="str">
        <f t="array" ref="BP376">IF($BL376,MIN(IF(G5SelectionMask="x",IF(INDEX(StdCalcsRefCalcs,$E376,0)&gt;0,INDEX(StdCalcsRefCalcs,$E376,0)),"")),"")</f>
        <v/>
      </c>
      <c r="BQ376" s="97" t="str">
        <f t="array" ref="BQ376">IF($BL376,MAX(IF(G5SelectionMask="x",IF(INDEX(StdCalcsRefCalcs,$E376,0)&gt;0,INDEX(StdCalcsRefCalcs,$E376,0)),"")),"")</f>
        <v/>
      </c>
      <c r="BR376" s="97" t="str">
        <f t="shared" si="228"/>
        <v/>
      </c>
      <c r="BS376" s="99" t="str">
        <f t="array" ref="BS376">IF($BL376,STDEVA(IF(G5SelectionMask="x",IF(INDEX(StdCalcsRefCalcs,$E376,0)&gt;0,INDEX(StdCalcsRefCalcs,$E376,0)),"")),"")</f>
        <v/>
      </c>
      <c r="BT376" s="108"/>
      <c r="BU376" s="109"/>
      <c r="BV376" s="109"/>
      <c r="BW376" s="109"/>
      <c r="BX376" s="109"/>
      <c r="BY376" s="109"/>
      <c r="BZ376" s="109"/>
      <c r="CA376" s="109"/>
      <c r="CB376" s="109"/>
      <c r="CC376" s="109"/>
      <c r="CD376" s="109"/>
      <c r="CE376" s="109"/>
      <c r="CF376" s="109"/>
      <c r="CG376" s="109"/>
      <c r="CH376" s="109"/>
      <c r="CI376" s="109"/>
    </row>
    <row r="377" spans="1:87" hidden="1" x14ac:dyDescent="0.2">
      <c r="A377" s="33" t="e">
        <f t="shared" si="261"/>
        <v>#NAME?</v>
      </c>
      <c r="B377" s="218"/>
      <c r="C377" s="215"/>
      <c r="E377" s="72">
        <f t="shared" si="247"/>
        <v>367</v>
      </c>
      <c r="P377" s="97" t="str">
        <f t="shared" si="231"/>
        <v/>
      </c>
      <c r="Q377" s="97"/>
      <c r="R377" s="97"/>
      <c r="S377" s="97"/>
      <c r="T377" s="97"/>
      <c r="U377" s="98" t="str">
        <f t="shared" si="232"/>
        <v/>
      </c>
      <c r="V377" s="107" t="str">
        <f t="shared" si="233"/>
        <v/>
      </c>
      <c r="W377" s="107" t="str">
        <f t="shared" si="234"/>
        <v/>
      </c>
      <c r="X377" s="107" t="str">
        <f t="shared" si="235"/>
        <v/>
      </c>
      <c r="Y377" s="107" t="str">
        <f t="shared" si="236"/>
        <v/>
      </c>
      <c r="Z377" s="107" t="str">
        <f t="shared" si="237"/>
        <v/>
      </c>
      <c r="AA377" s="107" t="str">
        <f t="shared" si="238"/>
        <v/>
      </c>
      <c r="AB377" s="107" t="str">
        <f t="shared" si="239"/>
        <v/>
      </c>
      <c r="AC377" s="107" t="str">
        <f t="shared" si="240"/>
        <v/>
      </c>
      <c r="AD377" s="107" t="str">
        <f t="shared" si="241"/>
        <v/>
      </c>
      <c r="AE377" s="107" t="str">
        <f t="shared" si="242"/>
        <v/>
      </c>
      <c r="AF377" s="97" t="b">
        <f t="shared" si="256"/>
        <v>0</v>
      </c>
      <c r="AG377" s="97" t="str">
        <f t="array" ref="AG377">IF($AF377,MEDIAN(IF(G1SelectionMask="x",IF(INDEX(StdCalcsRefCalcs,$E377,0)&gt;0,INDEX(StdCalcsRefCalcs,$E377,0)),"")),"")</f>
        <v/>
      </c>
      <c r="AH377" s="97" t="str">
        <f t="array" ref="AH377">IF($AF377,QUARTILE(IF(G1SelectionMask="x",IF(INDEX(StdCalcsRefCalcs,$E377,0)&gt;0,INDEX(StdCalcsRefCalcs,$E377,0)),""),1),"")</f>
        <v/>
      </c>
      <c r="AI377" s="97" t="str">
        <f t="array" ref="AI377">IF($AF377,QUARTILE(IF(G1SelectionMask="x",IF(INDEX(StdCalcsRefCalcs,$E377,0)&gt;0,INDEX(StdCalcsRefCalcs,$E377,0)),""),3),"")</f>
        <v/>
      </c>
      <c r="AJ377" s="97" t="str">
        <f t="array" ref="AJ377">IF($AF377,MIN(IF(G1SelectionMask="x",IF(INDEX(StdCalcsRefCalcs,$E377,0)&gt;0,INDEX(StdCalcsRefCalcs,$E377,0)),"")),"")</f>
        <v/>
      </c>
      <c r="AK377" s="97" t="str">
        <f t="array" ref="AK377">IF($AF377,MAX(IF(G1SelectionMask="x",IF(INDEX(StdCalcsRefCalcs,$E377,0)&gt;0,INDEX(StdCalcsRefCalcs,$E377,0)),"")),"")</f>
        <v/>
      </c>
      <c r="AL377" s="97" t="str">
        <f t="shared" si="248"/>
        <v/>
      </c>
      <c r="AM377" s="97" t="str">
        <f t="array" ref="AM377">IF($AF377,STDEVA(IF(G1SelectionMask="x",IF(INDEX(StdCalcsRefCalcs,$E377,0)&gt;0,INDEX(StdCalcsRefCalcs,$E377,0)),"")),"")</f>
        <v/>
      </c>
      <c r="AN377" s="98" t="b">
        <f t="shared" si="221"/>
        <v>0</v>
      </c>
      <c r="AO377" s="98" t="str">
        <f t="array" ref="AO377">IF($AN377,MEDIAN(IF(G2SelectionMask="x",IF(INDEX(StdCalcsRefCalcs,$E377,0)&gt;0,INDEX(StdCalcsRefCalcs,$E377,0)),"")),"")</f>
        <v/>
      </c>
      <c r="AP377" s="98" t="str">
        <f t="array" ref="AP377">IF($AN377,QUARTILE(IF(G2SelectionMask="x",IF(INDEX(StdCalcsRefCalcs,$E377,0)&gt;0,INDEX(StdCalcsRefCalcs,$E377,0)),""),1),"")</f>
        <v/>
      </c>
      <c r="AQ377" s="98" t="str">
        <f t="array" ref="AQ377">IF($AN377,QUARTILE(IF(G2SelectionMask="x",IF(INDEX(StdCalcsRefCalcs,$E377,0)&gt;0,INDEX(StdCalcsRefCalcs,$E377,0)),""),3),"")</f>
        <v/>
      </c>
      <c r="AR377" s="98" t="str">
        <f t="array" ref="AR377">IF($AN377,MIN(IF(G2SelectionMask="x",IF(INDEX(StdCalcsRefCalcs,$E377,0)&gt;0,INDEX(StdCalcsRefCalcs,$E377,0)),"")),"")</f>
        <v/>
      </c>
      <c r="AS377" s="98" t="str">
        <f t="array" ref="AS377">IF($AN377,MAX(IF(G2SelectionMask="x",IF(INDEX(StdCalcsRefCalcs,$E377,0)&gt;0,INDEX(StdCalcsRefCalcs,$E377,0)),"")),"")</f>
        <v/>
      </c>
      <c r="AT377" s="98" t="str">
        <f t="shared" si="222"/>
        <v/>
      </c>
      <c r="AU377" s="98" t="str">
        <f t="array" ref="AU377">IF($AN377,STDEVA(IF(G2SelectionMask="x",IF(INDEX(StdCalcsRefCalcs,$E377,0)&gt;0,INDEX(StdCalcsRefCalcs,$E377,0)),"")),"")</f>
        <v/>
      </c>
      <c r="AV377" s="97" t="b">
        <f t="shared" si="223"/>
        <v>0</v>
      </c>
      <c r="AW377" s="97" t="str">
        <f t="array" ref="AW377">IF($AV377,MEDIAN(IF(G3SelectionMask="x",IF(INDEX(StdCalcsRefCalcs,$E377,0)&gt;0,INDEX(StdCalcsRefCalcs,$E377,0)),"")),"")</f>
        <v/>
      </c>
      <c r="AX377" s="97" t="str">
        <f t="array" ref="AX377">IF($AV377,QUARTILE(IF(G3SelectionMask="x",IF(INDEX(StdCalcsRefCalcs,$E377,0)&gt;0,INDEX(StdCalcsRefCalcs,$E377,0)),""),1),"")</f>
        <v/>
      </c>
      <c r="AY377" s="97" t="str">
        <f t="array" ref="AY377">IF($AV377,QUARTILE(IF(G3SelectionMask="x",IF(INDEX(StdCalcsRefCalcs,$E377,0)&gt;0,INDEX(StdCalcsRefCalcs,$E377,0)),""),3),"")</f>
        <v/>
      </c>
      <c r="AZ377" s="97" t="str">
        <f t="array" ref="AZ377">IF($AV377,MIN(IF(G3SelectionMask="x",IF(INDEX(StdCalcsRefCalcs,$E377,0)&gt;0,INDEX(StdCalcsRefCalcs,$E377,0)),"")),"")</f>
        <v/>
      </c>
      <c r="BA377" s="97" t="str">
        <f t="array" ref="BA377">IF($AV377,MAX(IF(G3SelectionMask="x",IF(INDEX(StdCalcsRefCalcs,$E377,0)&gt;0,INDEX(StdCalcsRefCalcs,$E377,0)),"")),"")</f>
        <v/>
      </c>
      <c r="BB377" s="97" t="str">
        <f t="shared" si="224"/>
        <v/>
      </c>
      <c r="BC377" s="97" t="str">
        <f t="array" ref="BC377">IF($AV377,STDEVA(IF(G3SelectionMask="x",IF(INDEX(StdCalcsRefCalcs,$E377,0)&gt;0,INDEX(StdCalcsRefCalcs,$E377,0)),"")),"")</f>
        <v/>
      </c>
      <c r="BD377" s="98" t="b">
        <f t="shared" si="225"/>
        <v>0</v>
      </c>
      <c r="BE377" s="98" t="str">
        <f t="array" ref="BE377">IF($BD377,MEDIAN(IF(G4SelectionMask="x",IF(INDEX(StdCalcsRefCalcs,$E377,0)&gt;0,INDEX(StdCalcsRefCalcs,$E377,0)),"")),"")</f>
        <v/>
      </c>
      <c r="BF377" s="98" t="str">
        <f t="array" ref="BF377">IF($BD377,QUARTILE(IF(G4SelectionMask="x",IF(INDEX(StdCalcsRefCalcs,$E377,0)&gt;0,INDEX(StdCalcsRefCalcs,$E377,0)),""),1),"")</f>
        <v/>
      </c>
      <c r="BG377" s="98" t="str">
        <f t="array" ref="BG377">IF($BD377,QUARTILE(IF(G4SelectionMask="x",IF(INDEX(StdCalcsRefCalcs,$E377,0)&gt;0,INDEX(StdCalcsRefCalcs,$E377,0)),""),3),"")</f>
        <v/>
      </c>
      <c r="BH377" s="98" t="str">
        <f t="array" ref="BH377">IF($BD377,MIN(IF(G4SelectionMask="x",IF(INDEX(StdCalcsRefCalcs,$E377,0)&gt;0,INDEX(StdCalcsRefCalcs,$E377,0)),"")),"")</f>
        <v/>
      </c>
      <c r="BI377" s="98" t="str">
        <f t="array" ref="BI377">IF($BD377,MAX(IF(G4SelectionMask="x",IF(INDEX(StdCalcsRefCalcs,$E377,0)&gt;0,INDEX(StdCalcsRefCalcs,$E377,0)),"")),"")</f>
        <v/>
      </c>
      <c r="BJ377" s="98" t="str">
        <f t="shared" si="226"/>
        <v/>
      </c>
      <c r="BK377" s="98" t="str">
        <f t="array" ref="BK377">IF($BD377,STDEVA(IF(G4SelectionMask="x",IF(INDEX(StdCalcsRefCalcs,$E377,0)&gt;0,INDEX(StdCalcsRefCalcs,$E377,0)),"")),"")</f>
        <v/>
      </c>
      <c r="BL377" s="97" t="b">
        <f t="shared" si="227"/>
        <v>0</v>
      </c>
      <c r="BM377" s="97" t="str">
        <f t="array" ref="BM377">IF($BL377,MEDIAN(IF(G5SelectionMask="x",IF(INDEX(StdCalcsRefCalcs,$E377,0)&gt;0,INDEX(StdCalcsRefCalcs,$E377,0)),"")),"")</f>
        <v/>
      </c>
      <c r="BN377" s="97" t="str">
        <f t="array" ref="BN377">IF($BL377,QUARTILE(IF(G5SelectionMask="x",IF(INDEX(StdCalcsRefCalcs,$E377,0)&gt;0,INDEX(StdCalcsRefCalcs,$E377,0)),""),1),"")</f>
        <v/>
      </c>
      <c r="BO377" s="97" t="str">
        <f t="array" ref="BO377">IF($BL377,QUARTILE(IF(G5SelectionMask="x",IF(INDEX(StdCalcsRefCalcs,$E377,0)&gt;0,INDEX(StdCalcsRefCalcs,$E377,0)),""),3),"")</f>
        <v/>
      </c>
      <c r="BP377" s="97" t="str">
        <f t="array" ref="BP377">IF($BL377,MIN(IF(G5SelectionMask="x",IF(INDEX(StdCalcsRefCalcs,$E377,0)&gt;0,INDEX(StdCalcsRefCalcs,$E377,0)),"")),"")</f>
        <v/>
      </c>
      <c r="BQ377" s="97" t="str">
        <f t="array" ref="BQ377">IF($BL377,MAX(IF(G5SelectionMask="x",IF(INDEX(StdCalcsRefCalcs,$E377,0)&gt;0,INDEX(StdCalcsRefCalcs,$E377,0)),"")),"")</f>
        <v/>
      </c>
      <c r="BR377" s="97" t="str">
        <f t="shared" si="228"/>
        <v/>
      </c>
      <c r="BS377" s="99" t="str">
        <f t="array" ref="BS377">IF($BL377,STDEVA(IF(G5SelectionMask="x",IF(INDEX(StdCalcsRefCalcs,$E377,0)&gt;0,INDEX(StdCalcsRefCalcs,$E377,0)),"")),"")</f>
        <v/>
      </c>
      <c r="BT377" s="108"/>
      <c r="BU377" s="109"/>
      <c r="BV377" s="109"/>
      <c r="BW377" s="109"/>
      <c r="BX377" s="109"/>
      <c r="BY377" s="109"/>
      <c r="BZ377" s="109"/>
      <c r="CA377" s="109"/>
      <c r="CB377" s="109"/>
      <c r="CC377" s="109"/>
      <c r="CD377" s="109"/>
      <c r="CE377" s="109"/>
      <c r="CF377" s="109"/>
      <c r="CG377" s="109"/>
      <c r="CH377" s="109"/>
      <c r="CI377" s="109"/>
    </row>
    <row r="378" spans="1:87" hidden="1" x14ac:dyDescent="0.2">
      <c r="A378" s="33" t="e">
        <f t="shared" si="261"/>
        <v>#NAME?</v>
      </c>
      <c r="B378" s="218"/>
      <c r="C378" s="215"/>
      <c r="E378" s="72">
        <f t="shared" si="247"/>
        <v>368</v>
      </c>
      <c r="P378" s="97" t="str">
        <f t="shared" si="231"/>
        <v/>
      </c>
      <c r="Q378" s="97"/>
      <c r="R378" s="97"/>
      <c r="S378" s="97"/>
      <c r="T378" s="97"/>
      <c r="U378" s="98" t="str">
        <f t="shared" si="232"/>
        <v/>
      </c>
      <c r="V378" s="107" t="str">
        <f t="shared" si="233"/>
        <v/>
      </c>
      <c r="W378" s="107" t="str">
        <f t="shared" si="234"/>
        <v/>
      </c>
      <c r="X378" s="107" t="str">
        <f t="shared" si="235"/>
        <v/>
      </c>
      <c r="Y378" s="107" t="str">
        <f t="shared" si="236"/>
        <v/>
      </c>
      <c r="Z378" s="107" t="str">
        <f t="shared" si="237"/>
        <v/>
      </c>
      <c r="AA378" s="107" t="str">
        <f t="shared" si="238"/>
        <v/>
      </c>
      <c r="AB378" s="107" t="str">
        <f t="shared" si="239"/>
        <v/>
      </c>
      <c r="AC378" s="107" t="str">
        <f t="shared" si="240"/>
        <v/>
      </c>
      <c r="AD378" s="107" t="str">
        <f t="shared" si="241"/>
        <v/>
      </c>
      <c r="AE378" s="107" t="str">
        <f t="shared" si="242"/>
        <v/>
      </c>
      <c r="AF378" s="97" t="b">
        <f t="shared" si="256"/>
        <v>0</v>
      </c>
      <c r="AG378" s="97" t="str">
        <f t="array" ref="AG378">IF($AF378,MEDIAN(IF(G1SelectionMask="x",IF(INDEX(StdCalcsRefCalcs,$E378,0)&gt;0,INDEX(StdCalcsRefCalcs,$E378,0)),"")),"")</f>
        <v/>
      </c>
      <c r="AH378" s="97" t="str">
        <f t="array" ref="AH378">IF($AF378,QUARTILE(IF(G1SelectionMask="x",IF(INDEX(StdCalcsRefCalcs,$E378,0)&gt;0,INDEX(StdCalcsRefCalcs,$E378,0)),""),1),"")</f>
        <v/>
      </c>
      <c r="AI378" s="97" t="str">
        <f t="array" ref="AI378">IF($AF378,QUARTILE(IF(G1SelectionMask="x",IF(INDEX(StdCalcsRefCalcs,$E378,0)&gt;0,INDEX(StdCalcsRefCalcs,$E378,0)),""),3),"")</f>
        <v/>
      </c>
      <c r="AJ378" s="97" t="str">
        <f t="array" ref="AJ378">IF($AF378,MIN(IF(G1SelectionMask="x",IF(INDEX(StdCalcsRefCalcs,$E378,0)&gt;0,INDEX(StdCalcsRefCalcs,$E378,0)),"")),"")</f>
        <v/>
      </c>
      <c r="AK378" s="97" t="str">
        <f t="array" ref="AK378">IF($AF378,MAX(IF(G1SelectionMask="x",IF(INDEX(StdCalcsRefCalcs,$E378,0)&gt;0,INDEX(StdCalcsRefCalcs,$E378,0)),"")),"")</f>
        <v/>
      </c>
      <c r="AL378" s="97" t="str">
        <f t="shared" si="248"/>
        <v/>
      </c>
      <c r="AM378" s="97" t="str">
        <f t="array" ref="AM378">IF($AF378,STDEVA(IF(G1SelectionMask="x",IF(INDEX(StdCalcsRefCalcs,$E378,0)&gt;0,INDEX(StdCalcsRefCalcs,$E378,0)),"")),"")</f>
        <v/>
      </c>
      <c r="AN378" s="98" t="b">
        <f t="shared" si="221"/>
        <v>0</v>
      </c>
      <c r="AO378" s="98" t="str">
        <f t="array" ref="AO378">IF($AN378,MEDIAN(IF(G2SelectionMask="x",IF(INDEX(StdCalcsRefCalcs,$E378,0)&gt;0,INDEX(StdCalcsRefCalcs,$E378,0)),"")),"")</f>
        <v/>
      </c>
      <c r="AP378" s="98" t="str">
        <f t="array" ref="AP378">IF($AN378,QUARTILE(IF(G2SelectionMask="x",IF(INDEX(StdCalcsRefCalcs,$E378,0)&gt;0,INDEX(StdCalcsRefCalcs,$E378,0)),""),1),"")</f>
        <v/>
      </c>
      <c r="AQ378" s="98" t="str">
        <f t="array" ref="AQ378">IF($AN378,QUARTILE(IF(G2SelectionMask="x",IF(INDEX(StdCalcsRefCalcs,$E378,0)&gt;0,INDEX(StdCalcsRefCalcs,$E378,0)),""),3),"")</f>
        <v/>
      </c>
      <c r="AR378" s="98" t="str">
        <f t="array" ref="AR378">IF($AN378,MIN(IF(G2SelectionMask="x",IF(INDEX(StdCalcsRefCalcs,$E378,0)&gt;0,INDEX(StdCalcsRefCalcs,$E378,0)),"")),"")</f>
        <v/>
      </c>
      <c r="AS378" s="98" t="str">
        <f t="array" ref="AS378">IF($AN378,MAX(IF(G2SelectionMask="x",IF(INDEX(StdCalcsRefCalcs,$E378,0)&gt;0,INDEX(StdCalcsRefCalcs,$E378,0)),"")),"")</f>
        <v/>
      </c>
      <c r="AT378" s="98" t="str">
        <f t="shared" si="222"/>
        <v/>
      </c>
      <c r="AU378" s="98" t="str">
        <f t="array" ref="AU378">IF($AN378,STDEVA(IF(G2SelectionMask="x",IF(INDEX(StdCalcsRefCalcs,$E378,0)&gt;0,INDEX(StdCalcsRefCalcs,$E378,0)),"")),"")</f>
        <v/>
      </c>
      <c r="AV378" s="97" t="b">
        <f t="shared" si="223"/>
        <v>0</v>
      </c>
      <c r="AW378" s="97" t="str">
        <f t="array" ref="AW378">IF($AV378,MEDIAN(IF(G3SelectionMask="x",IF(INDEX(StdCalcsRefCalcs,$E378,0)&gt;0,INDEX(StdCalcsRefCalcs,$E378,0)),"")),"")</f>
        <v/>
      </c>
      <c r="AX378" s="97" t="str">
        <f t="array" ref="AX378">IF($AV378,QUARTILE(IF(G3SelectionMask="x",IF(INDEX(StdCalcsRefCalcs,$E378,0)&gt;0,INDEX(StdCalcsRefCalcs,$E378,0)),""),1),"")</f>
        <v/>
      </c>
      <c r="AY378" s="97" t="str">
        <f t="array" ref="AY378">IF($AV378,QUARTILE(IF(G3SelectionMask="x",IF(INDEX(StdCalcsRefCalcs,$E378,0)&gt;0,INDEX(StdCalcsRefCalcs,$E378,0)),""),3),"")</f>
        <v/>
      </c>
      <c r="AZ378" s="97" t="str">
        <f t="array" ref="AZ378">IF($AV378,MIN(IF(G3SelectionMask="x",IF(INDEX(StdCalcsRefCalcs,$E378,0)&gt;0,INDEX(StdCalcsRefCalcs,$E378,0)),"")),"")</f>
        <v/>
      </c>
      <c r="BA378" s="97" t="str">
        <f t="array" ref="BA378">IF($AV378,MAX(IF(G3SelectionMask="x",IF(INDEX(StdCalcsRefCalcs,$E378,0)&gt;0,INDEX(StdCalcsRefCalcs,$E378,0)),"")),"")</f>
        <v/>
      </c>
      <c r="BB378" s="97" t="str">
        <f t="shared" si="224"/>
        <v/>
      </c>
      <c r="BC378" s="97" t="str">
        <f t="array" ref="BC378">IF($AV378,STDEVA(IF(G3SelectionMask="x",IF(INDEX(StdCalcsRefCalcs,$E378,0)&gt;0,INDEX(StdCalcsRefCalcs,$E378,0)),"")),"")</f>
        <v/>
      </c>
      <c r="BD378" s="98" t="b">
        <f t="shared" si="225"/>
        <v>0</v>
      </c>
      <c r="BE378" s="98" t="str">
        <f t="array" ref="BE378">IF($BD378,MEDIAN(IF(G4SelectionMask="x",IF(INDEX(StdCalcsRefCalcs,$E378,0)&gt;0,INDEX(StdCalcsRefCalcs,$E378,0)),"")),"")</f>
        <v/>
      </c>
      <c r="BF378" s="98" t="str">
        <f t="array" ref="BF378">IF($BD378,QUARTILE(IF(G4SelectionMask="x",IF(INDEX(StdCalcsRefCalcs,$E378,0)&gt;0,INDEX(StdCalcsRefCalcs,$E378,0)),""),1),"")</f>
        <v/>
      </c>
      <c r="BG378" s="98" t="str">
        <f t="array" ref="BG378">IF($BD378,QUARTILE(IF(G4SelectionMask="x",IF(INDEX(StdCalcsRefCalcs,$E378,0)&gt;0,INDEX(StdCalcsRefCalcs,$E378,0)),""),3),"")</f>
        <v/>
      </c>
      <c r="BH378" s="98" t="str">
        <f t="array" ref="BH378">IF($BD378,MIN(IF(G4SelectionMask="x",IF(INDEX(StdCalcsRefCalcs,$E378,0)&gt;0,INDEX(StdCalcsRefCalcs,$E378,0)),"")),"")</f>
        <v/>
      </c>
      <c r="BI378" s="98" t="str">
        <f t="array" ref="BI378">IF($BD378,MAX(IF(G4SelectionMask="x",IF(INDEX(StdCalcsRefCalcs,$E378,0)&gt;0,INDEX(StdCalcsRefCalcs,$E378,0)),"")),"")</f>
        <v/>
      </c>
      <c r="BJ378" s="98" t="str">
        <f t="shared" si="226"/>
        <v/>
      </c>
      <c r="BK378" s="98" t="str">
        <f t="array" ref="BK378">IF($BD378,STDEVA(IF(G4SelectionMask="x",IF(INDEX(StdCalcsRefCalcs,$E378,0)&gt;0,INDEX(StdCalcsRefCalcs,$E378,0)),"")),"")</f>
        <v/>
      </c>
      <c r="BL378" s="97" t="b">
        <f t="shared" si="227"/>
        <v>0</v>
      </c>
      <c r="BM378" s="97" t="str">
        <f t="array" ref="BM378">IF($BL378,MEDIAN(IF(G5SelectionMask="x",IF(INDEX(StdCalcsRefCalcs,$E378,0)&gt;0,INDEX(StdCalcsRefCalcs,$E378,0)),"")),"")</f>
        <v/>
      </c>
      <c r="BN378" s="97" t="str">
        <f t="array" ref="BN378">IF($BL378,QUARTILE(IF(G5SelectionMask="x",IF(INDEX(StdCalcsRefCalcs,$E378,0)&gt;0,INDEX(StdCalcsRefCalcs,$E378,0)),""),1),"")</f>
        <v/>
      </c>
      <c r="BO378" s="97" t="str">
        <f t="array" ref="BO378">IF($BL378,QUARTILE(IF(G5SelectionMask="x",IF(INDEX(StdCalcsRefCalcs,$E378,0)&gt;0,INDEX(StdCalcsRefCalcs,$E378,0)),""),3),"")</f>
        <v/>
      </c>
      <c r="BP378" s="97" t="str">
        <f t="array" ref="BP378">IF($BL378,MIN(IF(G5SelectionMask="x",IF(INDEX(StdCalcsRefCalcs,$E378,0)&gt;0,INDEX(StdCalcsRefCalcs,$E378,0)),"")),"")</f>
        <v/>
      </c>
      <c r="BQ378" s="97" t="str">
        <f t="array" ref="BQ378">IF($BL378,MAX(IF(G5SelectionMask="x",IF(INDEX(StdCalcsRefCalcs,$E378,0)&gt;0,INDEX(StdCalcsRefCalcs,$E378,0)),"")),"")</f>
        <v/>
      </c>
      <c r="BR378" s="97" t="str">
        <f t="shared" si="228"/>
        <v/>
      </c>
      <c r="BS378" s="99" t="str">
        <f t="array" ref="BS378">IF($BL378,STDEVA(IF(G5SelectionMask="x",IF(INDEX(StdCalcsRefCalcs,$E378,0)&gt;0,INDEX(StdCalcsRefCalcs,$E378,0)),"")),"")</f>
        <v/>
      </c>
      <c r="BT378" s="108"/>
      <c r="BU378" s="109"/>
      <c r="BV378" s="109"/>
      <c r="BW378" s="109"/>
      <c r="BX378" s="109"/>
      <c r="BY378" s="109"/>
      <c r="BZ378" s="109"/>
      <c r="CA378" s="109"/>
      <c r="CB378" s="109"/>
      <c r="CC378" s="109"/>
      <c r="CD378" s="109"/>
      <c r="CE378" s="109"/>
      <c r="CF378" s="109"/>
      <c r="CG378" s="109"/>
      <c r="CH378" s="109"/>
      <c r="CI378" s="109"/>
    </row>
    <row r="379" spans="1:87" hidden="1" x14ac:dyDescent="0.2">
      <c r="A379" s="33" t="e">
        <f>IF(SelectEffectivenessTelecom="x",,ERROR)</f>
        <v>#NAME?</v>
      </c>
      <c r="B379" s="218"/>
      <c r="C379" s="215"/>
      <c r="E379" s="72">
        <f t="shared" si="247"/>
        <v>369</v>
      </c>
      <c r="P379" s="97" t="str">
        <f t="shared" si="231"/>
        <v/>
      </c>
      <c r="Q379" s="97"/>
      <c r="R379" s="97"/>
      <c r="S379" s="97"/>
      <c r="T379" s="97"/>
      <c r="U379" s="98" t="str">
        <f t="shared" si="232"/>
        <v/>
      </c>
      <c r="V379" s="107" t="str">
        <f t="shared" si="233"/>
        <v/>
      </c>
      <c r="W379" s="107" t="str">
        <f t="shared" si="234"/>
        <v/>
      </c>
      <c r="X379" s="107" t="str">
        <f t="shared" si="235"/>
        <v/>
      </c>
      <c r="Y379" s="107" t="str">
        <f t="shared" si="236"/>
        <v/>
      </c>
      <c r="Z379" s="107" t="str">
        <f t="shared" si="237"/>
        <v/>
      </c>
      <c r="AA379" s="107" t="str">
        <f t="shared" si="238"/>
        <v/>
      </c>
      <c r="AB379" s="107" t="str">
        <f t="shared" si="239"/>
        <v/>
      </c>
      <c r="AC379" s="107" t="str">
        <f t="shared" si="240"/>
        <v/>
      </c>
      <c r="AD379" s="107" t="str">
        <f t="shared" si="241"/>
        <v/>
      </c>
      <c r="AE379" s="107" t="str">
        <f t="shared" si="242"/>
        <v/>
      </c>
      <c r="AF379" s="97" t="b">
        <f t="shared" si="256"/>
        <v>0</v>
      </c>
      <c r="AG379" s="97" t="str">
        <f t="array" ref="AG379">IF($AF379,MEDIAN(IF(G1SelectionMask="x",IF(INDEX(StdCalcsRefCalcs,$E379,0)&gt;0,INDEX(StdCalcsRefCalcs,$E379,0)),"")),"")</f>
        <v/>
      </c>
      <c r="AH379" s="97" t="str">
        <f t="array" ref="AH379">IF($AF379,QUARTILE(IF(G1SelectionMask="x",IF(INDEX(StdCalcsRefCalcs,$E379,0)&gt;0,INDEX(StdCalcsRefCalcs,$E379,0)),""),1),"")</f>
        <v/>
      </c>
      <c r="AI379" s="97" t="str">
        <f t="array" ref="AI379">IF($AF379,QUARTILE(IF(G1SelectionMask="x",IF(INDEX(StdCalcsRefCalcs,$E379,0)&gt;0,INDEX(StdCalcsRefCalcs,$E379,0)),""),3),"")</f>
        <v/>
      </c>
      <c r="AJ379" s="97" t="str">
        <f t="array" ref="AJ379">IF($AF379,MIN(IF(G1SelectionMask="x",IF(INDEX(StdCalcsRefCalcs,$E379,0)&gt;0,INDEX(StdCalcsRefCalcs,$E379,0)),"")),"")</f>
        <v/>
      </c>
      <c r="AK379" s="97" t="str">
        <f t="array" ref="AK379">IF($AF379,MAX(IF(G1SelectionMask="x",IF(INDEX(StdCalcsRefCalcs,$E379,0)&gt;0,INDEX(StdCalcsRefCalcs,$E379,0)),"")),"")</f>
        <v/>
      </c>
      <c r="AL379" s="97" t="str">
        <f t="shared" si="248"/>
        <v/>
      </c>
      <c r="AM379" s="97" t="str">
        <f t="array" ref="AM379">IF($AF379,STDEVA(IF(G1SelectionMask="x",IF(INDEX(StdCalcsRefCalcs,$E379,0)&gt;0,INDEX(StdCalcsRefCalcs,$E379,0)),"")),"")</f>
        <v/>
      </c>
      <c r="AN379" s="98" t="b">
        <f t="shared" si="221"/>
        <v>0</v>
      </c>
      <c r="AO379" s="98" t="str">
        <f t="array" ref="AO379">IF($AN379,MEDIAN(IF(G2SelectionMask="x",IF(INDEX(StdCalcsRefCalcs,$E379,0)&gt;0,INDEX(StdCalcsRefCalcs,$E379,0)),"")),"")</f>
        <v/>
      </c>
      <c r="AP379" s="98" t="str">
        <f t="array" ref="AP379">IF($AN379,QUARTILE(IF(G2SelectionMask="x",IF(INDEX(StdCalcsRefCalcs,$E379,0)&gt;0,INDEX(StdCalcsRefCalcs,$E379,0)),""),1),"")</f>
        <v/>
      </c>
      <c r="AQ379" s="98" t="str">
        <f t="array" ref="AQ379">IF($AN379,QUARTILE(IF(G2SelectionMask="x",IF(INDEX(StdCalcsRefCalcs,$E379,0)&gt;0,INDEX(StdCalcsRefCalcs,$E379,0)),""),3),"")</f>
        <v/>
      </c>
      <c r="AR379" s="98" t="str">
        <f t="array" ref="AR379">IF($AN379,MIN(IF(G2SelectionMask="x",IF(INDEX(StdCalcsRefCalcs,$E379,0)&gt;0,INDEX(StdCalcsRefCalcs,$E379,0)),"")),"")</f>
        <v/>
      </c>
      <c r="AS379" s="98" t="str">
        <f t="array" ref="AS379">IF($AN379,MAX(IF(G2SelectionMask="x",IF(INDEX(StdCalcsRefCalcs,$E379,0)&gt;0,INDEX(StdCalcsRefCalcs,$E379,0)),"")),"")</f>
        <v/>
      </c>
      <c r="AT379" s="98" t="str">
        <f t="shared" si="222"/>
        <v/>
      </c>
      <c r="AU379" s="98" t="str">
        <f t="array" ref="AU379">IF($AN379,STDEVA(IF(G2SelectionMask="x",IF(INDEX(StdCalcsRefCalcs,$E379,0)&gt;0,INDEX(StdCalcsRefCalcs,$E379,0)),"")),"")</f>
        <v/>
      </c>
      <c r="AV379" s="97" t="b">
        <f t="shared" si="223"/>
        <v>0</v>
      </c>
      <c r="AW379" s="97" t="str">
        <f t="array" ref="AW379">IF($AV379,MEDIAN(IF(G3SelectionMask="x",IF(INDEX(StdCalcsRefCalcs,$E379,0)&gt;0,INDEX(StdCalcsRefCalcs,$E379,0)),"")),"")</f>
        <v/>
      </c>
      <c r="AX379" s="97" t="str">
        <f t="array" ref="AX379">IF($AV379,QUARTILE(IF(G3SelectionMask="x",IF(INDEX(StdCalcsRefCalcs,$E379,0)&gt;0,INDEX(StdCalcsRefCalcs,$E379,0)),""),1),"")</f>
        <v/>
      </c>
      <c r="AY379" s="97" t="str">
        <f t="array" ref="AY379">IF($AV379,QUARTILE(IF(G3SelectionMask="x",IF(INDEX(StdCalcsRefCalcs,$E379,0)&gt;0,INDEX(StdCalcsRefCalcs,$E379,0)),""),3),"")</f>
        <v/>
      </c>
      <c r="AZ379" s="97" t="str">
        <f t="array" ref="AZ379">IF($AV379,MIN(IF(G3SelectionMask="x",IF(INDEX(StdCalcsRefCalcs,$E379,0)&gt;0,INDEX(StdCalcsRefCalcs,$E379,0)),"")),"")</f>
        <v/>
      </c>
      <c r="BA379" s="97" t="str">
        <f t="array" ref="BA379">IF($AV379,MAX(IF(G3SelectionMask="x",IF(INDEX(StdCalcsRefCalcs,$E379,0)&gt;0,INDEX(StdCalcsRefCalcs,$E379,0)),"")),"")</f>
        <v/>
      </c>
      <c r="BB379" s="97" t="str">
        <f t="shared" si="224"/>
        <v/>
      </c>
      <c r="BC379" s="97" t="str">
        <f t="array" ref="BC379">IF($AV379,STDEVA(IF(G3SelectionMask="x",IF(INDEX(StdCalcsRefCalcs,$E379,0)&gt;0,INDEX(StdCalcsRefCalcs,$E379,0)),"")),"")</f>
        <v/>
      </c>
      <c r="BD379" s="98" t="b">
        <f t="shared" si="225"/>
        <v>0</v>
      </c>
      <c r="BE379" s="98" t="str">
        <f t="array" ref="BE379">IF($BD379,MEDIAN(IF(G4SelectionMask="x",IF(INDEX(StdCalcsRefCalcs,$E379,0)&gt;0,INDEX(StdCalcsRefCalcs,$E379,0)),"")),"")</f>
        <v/>
      </c>
      <c r="BF379" s="98" t="str">
        <f t="array" ref="BF379">IF($BD379,QUARTILE(IF(G4SelectionMask="x",IF(INDEX(StdCalcsRefCalcs,$E379,0)&gt;0,INDEX(StdCalcsRefCalcs,$E379,0)),""),1),"")</f>
        <v/>
      </c>
      <c r="BG379" s="98" t="str">
        <f t="array" ref="BG379">IF($BD379,QUARTILE(IF(G4SelectionMask="x",IF(INDEX(StdCalcsRefCalcs,$E379,0)&gt;0,INDEX(StdCalcsRefCalcs,$E379,0)),""),3),"")</f>
        <v/>
      </c>
      <c r="BH379" s="98" t="str">
        <f t="array" ref="BH379">IF($BD379,MIN(IF(G4SelectionMask="x",IF(INDEX(StdCalcsRefCalcs,$E379,0)&gt;0,INDEX(StdCalcsRefCalcs,$E379,0)),"")),"")</f>
        <v/>
      </c>
      <c r="BI379" s="98" t="str">
        <f t="array" ref="BI379">IF($BD379,MAX(IF(G4SelectionMask="x",IF(INDEX(StdCalcsRefCalcs,$E379,0)&gt;0,INDEX(StdCalcsRefCalcs,$E379,0)),"")),"")</f>
        <v/>
      </c>
      <c r="BJ379" s="98" t="str">
        <f t="shared" si="226"/>
        <v/>
      </c>
      <c r="BK379" s="98" t="str">
        <f t="array" ref="BK379">IF($BD379,STDEVA(IF(G4SelectionMask="x",IF(INDEX(StdCalcsRefCalcs,$E379,0)&gt;0,INDEX(StdCalcsRefCalcs,$E379,0)),"")),"")</f>
        <v/>
      </c>
      <c r="BL379" s="97" t="b">
        <f t="shared" si="227"/>
        <v>0</v>
      </c>
      <c r="BM379" s="97" t="str">
        <f t="array" ref="BM379">IF($BL379,MEDIAN(IF(G5SelectionMask="x",IF(INDEX(StdCalcsRefCalcs,$E379,0)&gt;0,INDEX(StdCalcsRefCalcs,$E379,0)),"")),"")</f>
        <v/>
      </c>
      <c r="BN379" s="97" t="str">
        <f t="array" ref="BN379">IF($BL379,QUARTILE(IF(G5SelectionMask="x",IF(INDEX(StdCalcsRefCalcs,$E379,0)&gt;0,INDEX(StdCalcsRefCalcs,$E379,0)),""),1),"")</f>
        <v/>
      </c>
      <c r="BO379" s="97" t="str">
        <f t="array" ref="BO379">IF($BL379,QUARTILE(IF(G5SelectionMask="x",IF(INDEX(StdCalcsRefCalcs,$E379,0)&gt;0,INDEX(StdCalcsRefCalcs,$E379,0)),""),3),"")</f>
        <v/>
      </c>
      <c r="BP379" s="97" t="str">
        <f t="array" ref="BP379">IF($BL379,MIN(IF(G5SelectionMask="x",IF(INDEX(StdCalcsRefCalcs,$E379,0)&gt;0,INDEX(StdCalcsRefCalcs,$E379,0)),"")),"")</f>
        <v/>
      </c>
      <c r="BQ379" s="97" t="str">
        <f t="array" ref="BQ379">IF($BL379,MAX(IF(G5SelectionMask="x",IF(INDEX(StdCalcsRefCalcs,$E379,0)&gt;0,INDEX(StdCalcsRefCalcs,$E379,0)),"")),"")</f>
        <v/>
      </c>
      <c r="BR379" s="97" t="str">
        <f t="shared" si="228"/>
        <v/>
      </c>
      <c r="BS379" s="99" t="str">
        <f t="array" ref="BS379">IF($BL379,STDEVA(IF(G5SelectionMask="x",IF(INDEX(StdCalcsRefCalcs,$E379,0)&gt;0,INDEX(StdCalcsRefCalcs,$E379,0)),"")),"")</f>
        <v/>
      </c>
      <c r="BT379" s="108"/>
      <c r="BU379" s="109"/>
      <c r="BV379" s="109"/>
      <c r="BW379" s="109"/>
      <c r="BX379" s="109"/>
      <c r="BY379" s="109"/>
      <c r="BZ379" s="109"/>
      <c r="CA379" s="109"/>
      <c r="CB379" s="109"/>
      <c r="CC379" s="109"/>
      <c r="CD379" s="109"/>
      <c r="CE379" s="109"/>
      <c r="CF379" s="109"/>
      <c r="CG379" s="109"/>
      <c r="CH379" s="109"/>
      <c r="CI379" s="109"/>
    </row>
    <row r="380" spans="1:87" ht="13.5" hidden="1" thickBot="1" x14ac:dyDescent="0.25">
      <c r="A380" s="33" t="e">
        <f>IF(SelectEffectivenessTelecom="x",,ERROR)</f>
        <v>#NAME?</v>
      </c>
      <c r="B380" s="218"/>
      <c r="C380" s="216"/>
      <c r="E380" s="72">
        <f t="shared" si="247"/>
        <v>370</v>
      </c>
      <c r="P380" s="97" t="str">
        <f t="shared" si="231"/>
        <v/>
      </c>
      <c r="Q380" s="97"/>
      <c r="R380" s="97"/>
      <c r="S380" s="97"/>
      <c r="T380" s="97"/>
      <c r="U380" s="98" t="str">
        <f t="shared" si="232"/>
        <v/>
      </c>
      <c r="V380" s="107" t="str">
        <f t="shared" si="233"/>
        <v/>
      </c>
      <c r="W380" s="107" t="str">
        <f t="shared" si="234"/>
        <v/>
      </c>
      <c r="X380" s="107" t="str">
        <f t="shared" si="235"/>
        <v/>
      </c>
      <c r="Y380" s="107" t="str">
        <f t="shared" si="236"/>
        <v/>
      </c>
      <c r="Z380" s="107" t="str">
        <f t="shared" si="237"/>
        <v/>
      </c>
      <c r="AA380" s="107" t="str">
        <f t="shared" si="238"/>
        <v/>
      </c>
      <c r="AB380" s="107" t="str">
        <f t="shared" si="239"/>
        <v/>
      </c>
      <c r="AC380" s="107" t="str">
        <f t="shared" si="240"/>
        <v/>
      </c>
      <c r="AD380" s="107" t="str">
        <f t="shared" si="241"/>
        <v/>
      </c>
      <c r="AE380" s="107" t="str">
        <f t="shared" si="242"/>
        <v/>
      </c>
      <c r="AF380" s="97" t="b">
        <f t="shared" si="256"/>
        <v>0</v>
      </c>
      <c r="AG380" s="97" t="str">
        <f t="array" ref="AG380">IF($AF380,MEDIAN(IF(G1SelectionMask="x",IF(INDEX(StdCalcsRefCalcs,$E380,0)&gt;0,INDEX(StdCalcsRefCalcs,$E380,0)),"")),"")</f>
        <v/>
      </c>
      <c r="AH380" s="97" t="str">
        <f t="array" ref="AH380">IF($AF380,QUARTILE(IF(G1SelectionMask="x",IF(INDEX(StdCalcsRefCalcs,$E380,0)&gt;0,INDEX(StdCalcsRefCalcs,$E380,0)),""),1),"")</f>
        <v/>
      </c>
      <c r="AI380" s="97" t="str">
        <f t="array" ref="AI380">IF($AF380,QUARTILE(IF(G1SelectionMask="x",IF(INDEX(StdCalcsRefCalcs,$E380,0)&gt;0,INDEX(StdCalcsRefCalcs,$E380,0)),""),3),"")</f>
        <v/>
      </c>
      <c r="AJ380" s="97" t="str">
        <f t="array" ref="AJ380">IF($AF380,MIN(IF(G1SelectionMask="x",IF(INDEX(StdCalcsRefCalcs,$E380,0)&gt;0,INDEX(StdCalcsRefCalcs,$E380,0)),"")),"")</f>
        <v/>
      </c>
      <c r="AK380" s="97" t="str">
        <f t="array" ref="AK380">IF($AF380,MAX(IF(G1SelectionMask="x",IF(INDEX(StdCalcsRefCalcs,$E380,0)&gt;0,INDEX(StdCalcsRefCalcs,$E380,0)),"")),"")</f>
        <v/>
      </c>
      <c r="AL380" s="97" t="str">
        <f t="shared" si="248"/>
        <v/>
      </c>
      <c r="AM380" s="97" t="str">
        <f t="array" ref="AM380">IF($AF380,STDEVA(IF(G1SelectionMask="x",IF(INDEX(StdCalcsRefCalcs,$E380,0)&gt;0,INDEX(StdCalcsRefCalcs,$E380,0)),"")),"")</f>
        <v/>
      </c>
      <c r="AN380" s="98" t="b">
        <f t="shared" si="221"/>
        <v>0</v>
      </c>
      <c r="AO380" s="98" t="str">
        <f t="array" ref="AO380">IF($AN380,MEDIAN(IF(G2SelectionMask="x",IF(INDEX(StdCalcsRefCalcs,$E380,0)&gt;0,INDEX(StdCalcsRefCalcs,$E380,0)),"")),"")</f>
        <v/>
      </c>
      <c r="AP380" s="98" t="str">
        <f t="array" ref="AP380">IF($AN380,QUARTILE(IF(G2SelectionMask="x",IF(INDEX(StdCalcsRefCalcs,$E380,0)&gt;0,INDEX(StdCalcsRefCalcs,$E380,0)),""),1),"")</f>
        <v/>
      </c>
      <c r="AQ380" s="98" t="str">
        <f t="array" ref="AQ380">IF($AN380,QUARTILE(IF(G2SelectionMask="x",IF(INDEX(StdCalcsRefCalcs,$E380,0)&gt;0,INDEX(StdCalcsRefCalcs,$E380,0)),""),3),"")</f>
        <v/>
      </c>
      <c r="AR380" s="98" t="str">
        <f t="array" ref="AR380">IF($AN380,MIN(IF(G2SelectionMask="x",IF(INDEX(StdCalcsRefCalcs,$E380,0)&gt;0,INDEX(StdCalcsRefCalcs,$E380,0)),"")),"")</f>
        <v/>
      </c>
      <c r="AS380" s="98" t="str">
        <f t="array" ref="AS380">IF($AN380,MAX(IF(G2SelectionMask="x",IF(INDEX(StdCalcsRefCalcs,$E380,0)&gt;0,INDEX(StdCalcsRefCalcs,$E380,0)),"")),"")</f>
        <v/>
      </c>
      <c r="AT380" s="98" t="str">
        <f t="shared" si="222"/>
        <v/>
      </c>
      <c r="AU380" s="98" t="str">
        <f t="array" ref="AU380">IF($AN380,STDEVA(IF(G2SelectionMask="x",IF(INDEX(StdCalcsRefCalcs,$E380,0)&gt;0,INDEX(StdCalcsRefCalcs,$E380,0)),"")),"")</f>
        <v/>
      </c>
      <c r="AV380" s="97" t="b">
        <f t="shared" si="223"/>
        <v>0</v>
      </c>
      <c r="AW380" s="97" t="str">
        <f t="array" ref="AW380">IF($AV380,MEDIAN(IF(G3SelectionMask="x",IF(INDEX(StdCalcsRefCalcs,$E380,0)&gt;0,INDEX(StdCalcsRefCalcs,$E380,0)),"")),"")</f>
        <v/>
      </c>
      <c r="AX380" s="97" t="str">
        <f t="array" ref="AX380">IF($AV380,QUARTILE(IF(G3SelectionMask="x",IF(INDEX(StdCalcsRefCalcs,$E380,0)&gt;0,INDEX(StdCalcsRefCalcs,$E380,0)),""),1),"")</f>
        <v/>
      </c>
      <c r="AY380" s="97" t="str">
        <f t="array" ref="AY380">IF($AV380,QUARTILE(IF(G3SelectionMask="x",IF(INDEX(StdCalcsRefCalcs,$E380,0)&gt;0,INDEX(StdCalcsRefCalcs,$E380,0)),""),3),"")</f>
        <v/>
      </c>
      <c r="AZ380" s="97" t="str">
        <f t="array" ref="AZ380">IF($AV380,MIN(IF(G3SelectionMask="x",IF(INDEX(StdCalcsRefCalcs,$E380,0)&gt;0,INDEX(StdCalcsRefCalcs,$E380,0)),"")),"")</f>
        <v/>
      </c>
      <c r="BA380" s="97" t="str">
        <f t="array" ref="BA380">IF($AV380,MAX(IF(G3SelectionMask="x",IF(INDEX(StdCalcsRefCalcs,$E380,0)&gt;0,INDEX(StdCalcsRefCalcs,$E380,0)),"")),"")</f>
        <v/>
      </c>
      <c r="BB380" s="97" t="str">
        <f t="shared" si="224"/>
        <v/>
      </c>
      <c r="BC380" s="97" t="str">
        <f t="array" ref="BC380">IF($AV380,STDEVA(IF(G3SelectionMask="x",IF(INDEX(StdCalcsRefCalcs,$E380,0)&gt;0,INDEX(StdCalcsRefCalcs,$E380,0)),"")),"")</f>
        <v/>
      </c>
      <c r="BD380" s="98" t="b">
        <f t="shared" si="225"/>
        <v>0</v>
      </c>
      <c r="BE380" s="98" t="str">
        <f t="array" ref="BE380">IF($BD380,MEDIAN(IF(G4SelectionMask="x",IF(INDEX(StdCalcsRefCalcs,$E380,0)&gt;0,INDEX(StdCalcsRefCalcs,$E380,0)),"")),"")</f>
        <v/>
      </c>
      <c r="BF380" s="98" t="str">
        <f t="array" ref="BF380">IF($BD380,QUARTILE(IF(G4SelectionMask="x",IF(INDEX(StdCalcsRefCalcs,$E380,0)&gt;0,INDEX(StdCalcsRefCalcs,$E380,0)),""),1),"")</f>
        <v/>
      </c>
      <c r="BG380" s="98" t="str">
        <f t="array" ref="BG380">IF($BD380,QUARTILE(IF(G4SelectionMask="x",IF(INDEX(StdCalcsRefCalcs,$E380,0)&gt;0,INDEX(StdCalcsRefCalcs,$E380,0)),""),3),"")</f>
        <v/>
      </c>
      <c r="BH380" s="98" t="str">
        <f t="array" ref="BH380">IF($BD380,MIN(IF(G4SelectionMask="x",IF(INDEX(StdCalcsRefCalcs,$E380,0)&gt;0,INDEX(StdCalcsRefCalcs,$E380,0)),"")),"")</f>
        <v/>
      </c>
      <c r="BI380" s="98" t="str">
        <f t="array" ref="BI380">IF($BD380,MAX(IF(G4SelectionMask="x",IF(INDEX(StdCalcsRefCalcs,$E380,0)&gt;0,INDEX(StdCalcsRefCalcs,$E380,0)),"")),"")</f>
        <v/>
      </c>
      <c r="BJ380" s="98" t="str">
        <f t="shared" si="226"/>
        <v/>
      </c>
      <c r="BK380" s="98" t="str">
        <f t="array" ref="BK380">IF($BD380,STDEVA(IF(G4SelectionMask="x",IF(INDEX(StdCalcsRefCalcs,$E380,0)&gt;0,INDEX(StdCalcsRefCalcs,$E380,0)),"")),"")</f>
        <v/>
      </c>
      <c r="BL380" s="97" t="b">
        <f t="shared" si="227"/>
        <v>0</v>
      </c>
      <c r="BM380" s="97" t="str">
        <f t="array" ref="BM380">IF($BL380,MEDIAN(IF(G5SelectionMask="x",IF(INDEX(StdCalcsRefCalcs,$E380,0)&gt;0,INDEX(StdCalcsRefCalcs,$E380,0)),"")),"")</f>
        <v/>
      </c>
      <c r="BN380" s="97" t="str">
        <f t="array" ref="BN380">IF($BL380,QUARTILE(IF(G5SelectionMask="x",IF(INDEX(StdCalcsRefCalcs,$E380,0)&gt;0,INDEX(StdCalcsRefCalcs,$E380,0)),""),1),"")</f>
        <v/>
      </c>
      <c r="BO380" s="97" t="str">
        <f t="array" ref="BO380">IF($BL380,QUARTILE(IF(G5SelectionMask="x",IF(INDEX(StdCalcsRefCalcs,$E380,0)&gt;0,INDEX(StdCalcsRefCalcs,$E380,0)),""),3),"")</f>
        <v/>
      </c>
      <c r="BP380" s="97" t="str">
        <f t="array" ref="BP380">IF($BL380,MIN(IF(G5SelectionMask="x",IF(INDEX(StdCalcsRefCalcs,$E380,0)&gt;0,INDEX(StdCalcsRefCalcs,$E380,0)),"")),"")</f>
        <v/>
      </c>
      <c r="BQ380" s="97" t="str">
        <f t="array" ref="BQ380">IF($BL380,MAX(IF(G5SelectionMask="x",IF(INDEX(StdCalcsRefCalcs,$E380,0)&gt;0,INDEX(StdCalcsRefCalcs,$E380,0)),"")),"")</f>
        <v/>
      </c>
      <c r="BR380" s="97" t="str">
        <f t="shared" si="228"/>
        <v/>
      </c>
      <c r="BS380" s="99" t="str">
        <f t="array" ref="BS380">IF($BL380,STDEVA(IF(G5SelectionMask="x",IF(INDEX(StdCalcsRefCalcs,$E380,0)&gt;0,INDEX(StdCalcsRefCalcs,$E380,0)),"")),"")</f>
        <v/>
      </c>
      <c r="BT380" s="108"/>
      <c r="BU380" s="109"/>
      <c r="BV380" s="109"/>
      <c r="BW380" s="109"/>
      <c r="BX380" s="109"/>
      <c r="BY380" s="109"/>
      <c r="BZ380" s="109"/>
      <c r="CA380" s="109"/>
      <c r="CB380" s="109"/>
      <c r="CC380" s="109"/>
      <c r="CD380" s="109"/>
      <c r="CE380" s="109"/>
      <c r="CF380" s="109"/>
      <c r="CG380" s="109"/>
      <c r="CH380" s="109"/>
      <c r="CI380" s="109"/>
    </row>
    <row r="381" spans="1:87" hidden="1" x14ac:dyDescent="0.2">
      <c r="A381" s="33" t="e">
        <f t="shared" ref="A381:A393" si="262">IF(SelectEffectivenessInsurance="x",,ERROR)</f>
        <v>#NAME?</v>
      </c>
      <c r="B381" s="218"/>
      <c r="C381" s="214" t="s">
        <v>345</v>
      </c>
      <c r="E381" s="72">
        <f t="shared" si="247"/>
        <v>371</v>
      </c>
      <c r="P381" s="97" t="str">
        <f t="shared" si="231"/>
        <v/>
      </c>
      <c r="Q381" s="97"/>
      <c r="R381" s="97"/>
      <c r="S381" s="97"/>
      <c r="T381" s="97"/>
      <c r="U381" s="98" t="str">
        <f t="shared" si="232"/>
        <v/>
      </c>
      <c r="V381" s="107" t="str">
        <f t="shared" si="233"/>
        <v/>
      </c>
      <c r="W381" s="107" t="str">
        <f t="shared" si="234"/>
        <v/>
      </c>
      <c r="X381" s="107" t="str">
        <f t="shared" si="235"/>
        <v/>
      </c>
      <c r="Y381" s="107" t="str">
        <f t="shared" si="236"/>
        <v/>
      </c>
      <c r="Z381" s="107" t="str">
        <f t="shared" si="237"/>
        <v/>
      </c>
      <c r="AA381" s="107" t="str">
        <f t="shared" si="238"/>
        <v/>
      </c>
      <c r="AB381" s="107" t="str">
        <f t="shared" si="239"/>
        <v/>
      </c>
      <c r="AC381" s="107" t="str">
        <f t="shared" si="240"/>
        <v/>
      </c>
      <c r="AD381" s="107" t="str">
        <f t="shared" si="241"/>
        <v/>
      </c>
      <c r="AE381" s="107" t="str">
        <f t="shared" si="242"/>
        <v/>
      </c>
      <c r="AF381" s="97" t="b">
        <f t="shared" si="256"/>
        <v>0</v>
      </c>
      <c r="AG381" s="97" t="str">
        <f t="array" ref="AG381">IF($AF381,MEDIAN(IF(G1SelectionMask="x",IF(INDEX(StdCalcsRefCalcs,$E381,0)&gt;0,INDEX(StdCalcsRefCalcs,$E381,0)),"")),"")</f>
        <v/>
      </c>
      <c r="AH381" s="97" t="str">
        <f t="array" ref="AH381">IF($AF381,QUARTILE(IF(G1SelectionMask="x",IF(INDEX(StdCalcsRefCalcs,$E381,0)&gt;0,INDEX(StdCalcsRefCalcs,$E381,0)),""),1),"")</f>
        <v/>
      </c>
      <c r="AI381" s="97" t="str">
        <f t="array" ref="AI381">IF($AF381,QUARTILE(IF(G1SelectionMask="x",IF(INDEX(StdCalcsRefCalcs,$E381,0)&gt;0,INDEX(StdCalcsRefCalcs,$E381,0)),""),3),"")</f>
        <v/>
      </c>
      <c r="AJ381" s="97" t="str">
        <f t="array" ref="AJ381">IF($AF381,MIN(IF(G1SelectionMask="x",IF(INDEX(StdCalcsRefCalcs,$E381,0)&gt;0,INDEX(StdCalcsRefCalcs,$E381,0)),"")),"")</f>
        <v/>
      </c>
      <c r="AK381" s="97" t="str">
        <f t="array" ref="AK381">IF($AF381,MAX(IF(G1SelectionMask="x",IF(INDEX(StdCalcsRefCalcs,$E381,0)&gt;0,INDEX(StdCalcsRefCalcs,$E381,0)),"")),"")</f>
        <v/>
      </c>
      <c r="AL381" s="97" t="str">
        <f t="shared" si="248"/>
        <v/>
      </c>
      <c r="AM381" s="97" t="str">
        <f t="array" ref="AM381">IF($AF381,STDEVA(IF(G1SelectionMask="x",IF(INDEX(StdCalcsRefCalcs,$E381,0)&gt;0,INDEX(StdCalcsRefCalcs,$E381,0)),"")),"")</f>
        <v/>
      </c>
      <c r="AN381" s="98" t="b">
        <f t="shared" si="221"/>
        <v>0</v>
      </c>
      <c r="AO381" s="98" t="str">
        <f t="array" ref="AO381">IF($AN381,MEDIAN(IF(G2SelectionMask="x",IF(INDEX(StdCalcsRefCalcs,$E381,0)&gt;0,INDEX(StdCalcsRefCalcs,$E381,0)),"")),"")</f>
        <v/>
      </c>
      <c r="AP381" s="98" t="str">
        <f t="array" ref="AP381">IF($AN381,QUARTILE(IF(G2SelectionMask="x",IF(INDEX(StdCalcsRefCalcs,$E381,0)&gt;0,INDEX(StdCalcsRefCalcs,$E381,0)),""),1),"")</f>
        <v/>
      </c>
      <c r="AQ381" s="98" t="str">
        <f t="array" ref="AQ381">IF($AN381,QUARTILE(IF(G2SelectionMask="x",IF(INDEX(StdCalcsRefCalcs,$E381,0)&gt;0,INDEX(StdCalcsRefCalcs,$E381,0)),""),3),"")</f>
        <v/>
      </c>
      <c r="AR381" s="98" t="str">
        <f t="array" ref="AR381">IF($AN381,MIN(IF(G2SelectionMask="x",IF(INDEX(StdCalcsRefCalcs,$E381,0)&gt;0,INDEX(StdCalcsRefCalcs,$E381,0)),"")),"")</f>
        <v/>
      </c>
      <c r="AS381" s="98" t="str">
        <f t="array" ref="AS381">IF($AN381,MAX(IF(G2SelectionMask="x",IF(INDEX(StdCalcsRefCalcs,$E381,0)&gt;0,INDEX(StdCalcsRefCalcs,$E381,0)),"")),"")</f>
        <v/>
      </c>
      <c r="AT381" s="98" t="str">
        <f t="shared" si="222"/>
        <v/>
      </c>
      <c r="AU381" s="98" t="str">
        <f t="array" ref="AU381">IF($AN381,STDEVA(IF(G2SelectionMask="x",IF(INDEX(StdCalcsRefCalcs,$E381,0)&gt;0,INDEX(StdCalcsRefCalcs,$E381,0)),"")),"")</f>
        <v/>
      </c>
      <c r="AV381" s="97" t="b">
        <f t="shared" si="223"/>
        <v>0</v>
      </c>
      <c r="AW381" s="97" t="str">
        <f t="array" ref="AW381">IF($AV381,MEDIAN(IF(G3SelectionMask="x",IF(INDEX(StdCalcsRefCalcs,$E381,0)&gt;0,INDEX(StdCalcsRefCalcs,$E381,0)),"")),"")</f>
        <v/>
      </c>
      <c r="AX381" s="97" t="str">
        <f t="array" ref="AX381">IF($AV381,QUARTILE(IF(G3SelectionMask="x",IF(INDEX(StdCalcsRefCalcs,$E381,0)&gt;0,INDEX(StdCalcsRefCalcs,$E381,0)),""),1),"")</f>
        <v/>
      </c>
      <c r="AY381" s="97" t="str">
        <f t="array" ref="AY381">IF($AV381,QUARTILE(IF(G3SelectionMask="x",IF(INDEX(StdCalcsRefCalcs,$E381,0)&gt;0,INDEX(StdCalcsRefCalcs,$E381,0)),""),3),"")</f>
        <v/>
      </c>
      <c r="AZ381" s="97" t="str">
        <f t="array" ref="AZ381">IF($AV381,MIN(IF(G3SelectionMask="x",IF(INDEX(StdCalcsRefCalcs,$E381,0)&gt;0,INDEX(StdCalcsRefCalcs,$E381,0)),"")),"")</f>
        <v/>
      </c>
      <c r="BA381" s="97" t="str">
        <f t="array" ref="BA381">IF($AV381,MAX(IF(G3SelectionMask="x",IF(INDEX(StdCalcsRefCalcs,$E381,0)&gt;0,INDEX(StdCalcsRefCalcs,$E381,0)),"")),"")</f>
        <v/>
      </c>
      <c r="BB381" s="97" t="str">
        <f t="shared" si="224"/>
        <v/>
      </c>
      <c r="BC381" s="97" t="str">
        <f t="array" ref="BC381">IF($AV381,STDEVA(IF(G3SelectionMask="x",IF(INDEX(StdCalcsRefCalcs,$E381,0)&gt;0,INDEX(StdCalcsRefCalcs,$E381,0)),"")),"")</f>
        <v/>
      </c>
      <c r="BD381" s="98" t="b">
        <f t="shared" si="225"/>
        <v>0</v>
      </c>
      <c r="BE381" s="98" t="str">
        <f t="array" ref="BE381">IF($BD381,MEDIAN(IF(G4SelectionMask="x",IF(INDEX(StdCalcsRefCalcs,$E381,0)&gt;0,INDEX(StdCalcsRefCalcs,$E381,0)),"")),"")</f>
        <v/>
      </c>
      <c r="BF381" s="98" t="str">
        <f t="array" ref="BF381">IF($BD381,QUARTILE(IF(G4SelectionMask="x",IF(INDEX(StdCalcsRefCalcs,$E381,0)&gt;0,INDEX(StdCalcsRefCalcs,$E381,0)),""),1),"")</f>
        <v/>
      </c>
      <c r="BG381" s="98" t="str">
        <f t="array" ref="BG381">IF($BD381,QUARTILE(IF(G4SelectionMask="x",IF(INDEX(StdCalcsRefCalcs,$E381,0)&gt;0,INDEX(StdCalcsRefCalcs,$E381,0)),""),3),"")</f>
        <v/>
      </c>
      <c r="BH381" s="98" t="str">
        <f t="array" ref="BH381">IF($BD381,MIN(IF(G4SelectionMask="x",IF(INDEX(StdCalcsRefCalcs,$E381,0)&gt;0,INDEX(StdCalcsRefCalcs,$E381,0)),"")),"")</f>
        <v/>
      </c>
      <c r="BI381" s="98" t="str">
        <f t="array" ref="BI381">IF($BD381,MAX(IF(G4SelectionMask="x",IF(INDEX(StdCalcsRefCalcs,$E381,0)&gt;0,INDEX(StdCalcsRefCalcs,$E381,0)),"")),"")</f>
        <v/>
      </c>
      <c r="BJ381" s="98" t="str">
        <f t="shared" si="226"/>
        <v/>
      </c>
      <c r="BK381" s="98" t="str">
        <f t="array" ref="BK381">IF($BD381,STDEVA(IF(G4SelectionMask="x",IF(INDEX(StdCalcsRefCalcs,$E381,0)&gt;0,INDEX(StdCalcsRefCalcs,$E381,0)),"")),"")</f>
        <v/>
      </c>
      <c r="BL381" s="97" t="b">
        <f t="shared" si="227"/>
        <v>0</v>
      </c>
      <c r="BM381" s="97" t="str">
        <f t="array" ref="BM381">IF($BL381,MEDIAN(IF(G5SelectionMask="x",IF(INDEX(StdCalcsRefCalcs,$E381,0)&gt;0,INDEX(StdCalcsRefCalcs,$E381,0)),"")),"")</f>
        <v/>
      </c>
      <c r="BN381" s="97" t="str">
        <f t="array" ref="BN381">IF($BL381,QUARTILE(IF(G5SelectionMask="x",IF(INDEX(StdCalcsRefCalcs,$E381,0)&gt;0,INDEX(StdCalcsRefCalcs,$E381,0)),""),1),"")</f>
        <v/>
      </c>
      <c r="BO381" s="97" t="str">
        <f t="array" ref="BO381">IF($BL381,QUARTILE(IF(G5SelectionMask="x",IF(INDEX(StdCalcsRefCalcs,$E381,0)&gt;0,INDEX(StdCalcsRefCalcs,$E381,0)),""),3),"")</f>
        <v/>
      </c>
      <c r="BP381" s="97" t="str">
        <f t="array" ref="BP381">IF($BL381,MIN(IF(G5SelectionMask="x",IF(INDEX(StdCalcsRefCalcs,$E381,0)&gt;0,INDEX(StdCalcsRefCalcs,$E381,0)),"")),"")</f>
        <v/>
      </c>
      <c r="BQ381" s="97" t="str">
        <f t="array" ref="BQ381">IF($BL381,MAX(IF(G5SelectionMask="x",IF(INDEX(StdCalcsRefCalcs,$E381,0)&gt;0,INDEX(StdCalcsRefCalcs,$E381,0)),"")),"")</f>
        <v/>
      </c>
      <c r="BR381" s="97" t="str">
        <f t="shared" si="228"/>
        <v/>
      </c>
      <c r="BS381" s="99" t="str">
        <f t="array" ref="BS381">IF($BL381,STDEVA(IF(G5SelectionMask="x",IF(INDEX(StdCalcsRefCalcs,$E381,0)&gt;0,INDEX(StdCalcsRefCalcs,$E381,0)),"")),"")</f>
        <v/>
      </c>
      <c r="BT381" s="108"/>
      <c r="BU381" s="109"/>
      <c r="BV381" s="109"/>
      <c r="BW381" s="109"/>
      <c r="BX381" s="109"/>
      <c r="BY381" s="109"/>
      <c r="BZ381" s="109"/>
      <c r="CA381" s="109"/>
      <c r="CB381" s="109"/>
      <c r="CC381" s="109"/>
      <c r="CD381" s="109"/>
      <c r="CE381" s="109"/>
      <c r="CF381" s="109"/>
      <c r="CG381" s="109"/>
      <c r="CH381" s="109"/>
      <c r="CI381" s="109"/>
    </row>
    <row r="382" spans="1:87" hidden="1" x14ac:dyDescent="0.2">
      <c r="A382" s="33" t="e">
        <f t="shared" si="262"/>
        <v>#NAME?</v>
      </c>
      <c r="B382" s="218"/>
      <c r="C382" s="215"/>
      <c r="E382" s="72">
        <f t="shared" si="247"/>
        <v>372</v>
      </c>
      <c r="P382" s="97" t="str">
        <f t="shared" si="231"/>
        <v/>
      </c>
      <c r="Q382" s="97"/>
      <c r="R382" s="97"/>
      <c r="S382" s="97"/>
      <c r="T382" s="97"/>
      <c r="U382" s="98" t="str">
        <f t="shared" si="232"/>
        <v/>
      </c>
      <c r="V382" s="107" t="str">
        <f t="shared" si="233"/>
        <v/>
      </c>
      <c r="W382" s="107" t="str">
        <f t="shared" si="234"/>
        <v/>
      </c>
      <c r="X382" s="107" t="str">
        <f t="shared" si="235"/>
        <v/>
      </c>
      <c r="Y382" s="107" t="str">
        <f t="shared" si="236"/>
        <v/>
      </c>
      <c r="Z382" s="107" t="str">
        <f t="shared" si="237"/>
        <v/>
      </c>
      <c r="AA382" s="107" t="str">
        <f t="shared" si="238"/>
        <v/>
      </c>
      <c r="AB382" s="107" t="str">
        <f t="shared" si="239"/>
        <v/>
      </c>
      <c r="AC382" s="107" t="str">
        <f t="shared" si="240"/>
        <v/>
      </c>
      <c r="AD382" s="107" t="str">
        <f t="shared" si="241"/>
        <v/>
      </c>
      <c r="AE382" s="107" t="str">
        <f t="shared" si="242"/>
        <v/>
      </c>
      <c r="AF382" s="97" t="b">
        <f t="shared" si="256"/>
        <v>0</v>
      </c>
      <c r="AG382" s="97" t="str">
        <f t="array" ref="AG382">IF($AF382,MEDIAN(IF(G1SelectionMask="x",IF(INDEX(StdCalcsRefCalcs,$E382,0)&gt;0,INDEX(StdCalcsRefCalcs,$E382,0)),"")),"")</f>
        <v/>
      </c>
      <c r="AH382" s="97" t="str">
        <f t="array" ref="AH382">IF($AF382,QUARTILE(IF(G1SelectionMask="x",IF(INDEX(StdCalcsRefCalcs,$E382,0)&gt;0,INDEX(StdCalcsRefCalcs,$E382,0)),""),1),"")</f>
        <v/>
      </c>
      <c r="AI382" s="97" t="str">
        <f t="array" ref="AI382">IF($AF382,QUARTILE(IF(G1SelectionMask="x",IF(INDEX(StdCalcsRefCalcs,$E382,0)&gt;0,INDEX(StdCalcsRefCalcs,$E382,0)),""),3),"")</f>
        <v/>
      </c>
      <c r="AJ382" s="97" t="str">
        <f t="array" ref="AJ382">IF($AF382,MIN(IF(G1SelectionMask="x",IF(INDEX(StdCalcsRefCalcs,$E382,0)&gt;0,INDEX(StdCalcsRefCalcs,$E382,0)),"")),"")</f>
        <v/>
      </c>
      <c r="AK382" s="97" t="str">
        <f t="array" ref="AK382">IF($AF382,MAX(IF(G1SelectionMask="x",IF(INDEX(StdCalcsRefCalcs,$E382,0)&gt;0,INDEX(StdCalcsRefCalcs,$E382,0)),"")),"")</f>
        <v/>
      </c>
      <c r="AL382" s="97" t="str">
        <f t="shared" si="248"/>
        <v/>
      </c>
      <c r="AM382" s="97" t="str">
        <f t="array" ref="AM382">IF($AF382,STDEVA(IF(G1SelectionMask="x",IF(INDEX(StdCalcsRefCalcs,$E382,0)&gt;0,INDEX(StdCalcsRefCalcs,$E382,0)),"")),"")</f>
        <v/>
      </c>
      <c r="AN382" s="98" t="b">
        <f t="shared" si="221"/>
        <v>0</v>
      </c>
      <c r="AO382" s="98" t="str">
        <f t="array" ref="AO382">IF($AN382,MEDIAN(IF(G2SelectionMask="x",IF(INDEX(StdCalcsRefCalcs,$E382,0)&gt;0,INDEX(StdCalcsRefCalcs,$E382,0)),"")),"")</f>
        <v/>
      </c>
      <c r="AP382" s="98" t="str">
        <f t="array" ref="AP382">IF($AN382,QUARTILE(IF(G2SelectionMask="x",IF(INDEX(StdCalcsRefCalcs,$E382,0)&gt;0,INDEX(StdCalcsRefCalcs,$E382,0)),""),1),"")</f>
        <v/>
      </c>
      <c r="AQ382" s="98" t="str">
        <f t="array" ref="AQ382">IF($AN382,QUARTILE(IF(G2SelectionMask="x",IF(INDEX(StdCalcsRefCalcs,$E382,0)&gt;0,INDEX(StdCalcsRefCalcs,$E382,0)),""),3),"")</f>
        <v/>
      </c>
      <c r="AR382" s="98" t="str">
        <f t="array" ref="AR382">IF($AN382,MIN(IF(G2SelectionMask="x",IF(INDEX(StdCalcsRefCalcs,$E382,0)&gt;0,INDEX(StdCalcsRefCalcs,$E382,0)),"")),"")</f>
        <v/>
      </c>
      <c r="AS382" s="98" t="str">
        <f t="array" ref="AS382">IF($AN382,MAX(IF(G2SelectionMask="x",IF(INDEX(StdCalcsRefCalcs,$E382,0)&gt;0,INDEX(StdCalcsRefCalcs,$E382,0)),"")),"")</f>
        <v/>
      </c>
      <c r="AT382" s="98" t="str">
        <f t="shared" si="222"/>
        <v/>
      </c>
      <c r="AU382" s="98" t="str">
        <f t="array" ref="AU382">IF($AN382,STDEVA(IF(G2SelectionMask="x",IF(INDEX(StdCalcsRefCalcs,$E382,0)&gt;0,INDEX(StdCalcsRefCalcs,$E382,0)),"")),"")</f>
        <v/>
      </c>
      <c r="AV382" s="97" t="b">
        <f t="shared" si="223"/>
        <v>0</v>
      </c>
      <c r="AW382" s="97" t="str">
        <f t="array" ref="AW382">IF($AV382,MEDIAN(IF(G3SelectionMask="x",IF(INDEX(StdCalcsRefCalcs,$E382,0)&gt;0,INDEX(StdCalcsRefCalcs,$E382,0)),"")),"")</f>
        <v/>
      </c>
      <c r="AX382" s="97" t="str">
        <f t="array" ref="AX382">IF($AV382,QUARTILE(IF(G3SelectionMask="x",IF(INDEX(StdCalcsRefCalcs,$E382,0)&gt;0,INDEX(StdCalcsRefCalcs,$E382,0)),""),1),"")</f>
        <v/>
      </c>
      <c r="AY382" s="97" t="str">
        <f t="array" ref="AY382">IF($AV382,QUARTILE(IF(G3SelectionMask="x",IF(INDEX(StdCalcsRefCalcs,$E382,0)&gt;0,INDEX(StdCalcsRefCalcs,$E382,0)),""),3),"")</f>
        <v/>
      </c>
      <c r="AZ382" s="97" t="str">
        <f t="array" ref="AZ382">IF($AV382,MIN(IF(G3SelectionMask="x",IF(INDEX(StdCalcsRefCalcs,$E382,0)&gt;0,INDEX(StdCalcsRefCalcs,$E382,0)),"")),"")</f>
        <v/>
      </c>
      <c r="BA382" s="97" t="str">
        <f t="array" ref="BA382">IF($AV382,MAX(IF(G3SelectionMask="x",IF(INDEX(StdCalcsRefCalcs,$E382,0)&gt;0,INDEX(StdCalcsRefCalcs,$E382,0)),"")),"")</f>
        <v/>
      </c>
      <c r="BB382" s="97" t="str">
        <f t="shared" si="224"/>
        <v/>
      </c>
      <c r="BC382" s="97" t="str">
        <f t="array" ref="BC382">IF($AV382,STDEVA(IF(G3SelectionMask="x",IF(INDEX(StdCalcsRefCalcs,$E382,0)&gt;0,INDEX(StdCalcsRefCalcs,$E382,0)),"")),"")</f>
        <v/>
      </c>
      <c r="BD382" s="98" t="b">
        <f t="shared" si="225"/>
        <v>0</v>
      </c>
      <c r="BE382" s="98" t="str">
        <f t="array" ref="BE382">IF($BD382,MEDIAN(IF(G4SelectionMask="x",IF(INDEX(StdCalcsRefCalcs,$E382,0)&gt;0,INDEX(StdCalcsRefCalcs,$E382,0)),"")),"")</f>
        <v/>
      </c>
      <c r="BF382" s="98" t="str">
        <f t="array" ref="BF382">IF($BD382,QUARTILE(IF(G4SelectionMask="x",IF(INDEX(StdCalcsRefCalcs,$E382,0)&gt;0,INDEX(StdCalcsRefCalcs,$E382,0)),""),1),"")</f>
        <v/>
      </c>
      <c r="BG382" s="98" t="str">
        <f t="array" ref="BG382">IF($BD382,QUARTILE(IF(G4SelectionMask="x",IF(INDEX(StdCalcsRefCalcs,$E382,0)&gt;0,INDEX(StdCalcsRefCalcs,$E382,0)),""),3),"")</f>
        <v/>
      </c>
      <c r="BH382" s="98" t="str">
        <f t="array" ref="BH382">IF($BD382,MIN(IF(G4SelectionMask="x",IF(INDEX(StdCalcsRefCalcs,$E382,0)&gt;0,INDEX(StdCalcsRefCalcs,$E382,0)),"")),"")</f>
        <v/>
      </c>
      <c r="BI382" s="98" t="str">
        <f t="array" ref="BI382">IF($BD382,MAX(IF(G4SelectionMask="x",IF(INDEX(StdCalcsRefCalcs,$E382,0)&gt;0,INDEX(StdCalcsRefCalcs,$E382,0)),"")),"")</f>
        <v/>
      </c>
      <c r="BJ382" s="98" t="str">
        <f t="shared" si="226"/>
        <v/>
      </c>
      <c r="BK382" s="98" t="str">
        <f t="array" ref="BK382">IF($BD382,STDEVA(IF(G4SelectionMask="x",IF(INDEX(StdCalcsRefCalcs,$E382,0)&gt;0,INDEX(StdCalcsRefCalcs,$E382,0)),"")),"")</f>
        <v/>
      </c>
      <c r="BL382" s="97" t="b">
        <f t="shared" si="227"/>
        <v>0</v>
      </c>
      <c r="BM382" s="97" t="str">
        <f t="array" ref="BM382">IF($BL382,MEDIAN(IF(G5SelectionMask="x",IF(INDEX(StdCalcsRefCalcs,$E382,0)&gt;0,INDEX(StdCalcsRefCalcs,$E382,0)),"")),"")</f>
        <v/>
      </c>
      <c r="BN382" s="97" t="str">
        <f t="array" ref="BN382">IF($BL382,QUARTILE(IF(G5SelectionMask="x",IF(INDEX(StdCalcsRefCalcs,$E382,0)&gt;0,INDEX(StdCalcsRefCalcs,$E382,0)),""),1),"")</f>
        <v/>
      </c>
      <c r="BO382" s="97" t="str">
        <f t="array" ref="BO382">IF($BL382,QUARTILE(IF(G5SelectionMask="x",IF(INDEX(StdCalcsRefCalcs,$E382,0)&gt;0,INDEX(StdCalcsRefCalcs,$E382,0)),""),3),"")</f>
        <v/>
      </c>
      <c r="BP382" s="97" t="str">
        <f t="array" ref="BP382">IF($BL382,MIN(IF(G5SelectionMask="x",IF(INDEX(StdCalcsRefCalcs,$E382,0)&gt;0,INDEX(StdCalcsRefCalcs,$E382,0)),"")),"")</f>
        <v/>
      </c>
      <c r="BQ382" s="97" t="str">
        <f t="array" ref="BQ382">IF($BL382,MAX(IF(G5SelectionMask="x",IF(INDEX(StdCalcsRefCalcs,$E382,0)&gt;0,INDEX(StdCalcsRefCalcs,$E382,0)),"")),"")</f>
        <v/>
      </c>
      <c r="BR382" s="97" t="str">
        <f t="shared" si="228"/>
        <v/>
      </c>
      <c r="BS382" s="99" t="str">
        <f t="array" ref="BS382">IF($BL382,STDEVA(IF(G5SelectionMask="x",IF(INDEX(StdCalcsRefCalcs,$E382,0)&gt;0,INDEX(StdCalcsRefCalcs,$E382,0)),"")),"")</f>
        <v/>
      </c>
      <c r="BT382" s="108"/>
      <c r="BU382" s="109"/>
      <c r="BV382" s="109"/>
      <c r="BW382" s="109"/>
      <c r="BX382" s="109"/>
      <c r="BY382" s="109"/>
      <c r="BZ382" s="109"/>
      <c r="CA382" s="109"/>
      <c r="CB382" s="109"/>
      <c r="CC382" s="109"/>
      <c r="CD382" s="109"/>
      <c r="CE382" s="109"/>
      <c r="CF382" s="109"/>
      <c r="CG382" s="109"/>
      <c r="CH382" s="109"/>
      <c r="CI382" s="109"/>
    </row>
    <row r="383" spans="1:87" hidden="1" x14ac:dyDescent="0.2">
      <c r="A383" s="33" t="e">
        <f t="shared" si="262"/>
        <v>#NAME?</v>
      </c>
      <c r="B383" s="218"/>
      <c r="C383" s="215"/>
      <c r="E383" s="72">
        <f t="shared" si="247"/>
        <v>373</v>
      </c>
      <c r="P383" s="97" t="str">
        <f t="shared" si="231"/>
        <v/>
      </c>
      <c r="Q383" s="97"/>
      <c r="R383" s="97"/>
      <c r="S383" s="97"/>
      <c r="T383" s="97"/>
      <c r="U383" s="98" t="str">
        <f t="shared" si="232"/>
        <v/>
      </c>
      <c r="V383" s="107" t="str">
        <f t="shared" si="233"/>
        <v/>
      </c>
      <c r="W383" s="107" t="str">
        <f t="shared" si="234"/>
        <v/>
      </c>
      <c r="X383" s="107" t="str">
        <f t="shared" si="235"/>
        <v/>
      </c>
      <c r="Y383" s="107" t="str">
        <f t="shared" si="236"/>
        <v/>
      </c>
      <c r="Z383" s="107" t="str">
        <f t="shared" si="237"/>
        <v/>
      </c>
      <c r="AA383" s="107" t="str">
        <f t="shared" si="238"/>
        <v/>
      </c>
      <c r="AB383" s="107" t="str">
        <f t="shared" si="239"/>
        <v/>
      </c>
      <c r="AC383" s="107" t="str">
        <f t="shared" si="240"/>
        <v/>
      </c>
      <c r="AD383" s="107" t="str">
        <f t="shared" si="241"/>
        <v/>
      </c>
      <c r="AE383" s="107" t="str">
        <f t="shared" si="242"/>
        <v/>
      </c>
      <c r="AF383" s="97" t="b">
        <f t="shared" si="256"/>
        <v>0</v>
      </c>
      <c r="AG383" s="97" t="str">
        <f t="array" ref="AG383">IF($AF383,MEDIAN(IF(G1SelectionMask="x",IF(INDEX(StdCalcsRefCalcs,$E383,0)&gt;0,INDEX(StdCalcsRefCalcs,$E383,0)),"")),"")</f>
        <v/>
      </c>
      <c r="AH383" s="97" t="str">
        <f t="array" ref="AH383">IF($AF383,QUARTILE(IF(G1SelectionMask="x",IF(INDEX(StdCalcsRefCalcs,$E383,0)&gt;0,INDEX(StdCalcsRefCalcs,$E383,0)),""),1),"")</f>
        <v/>
      </c>
      <c r="AI383" s="97" t="str">
        <f t="array" ref="AI383">IF($AF383,QUARTILE(IF(G1SelectionMask="x",IF(INDEX(StdCalcsRefCalcs,$E383,0)&gt;0,INDEX(StdCalcsRefCalcs,$E383,0)),""),3),"")</f>
        <v/>
      </c>
      <c r="AJ383" s="97" t="str">
        <f t="array" ref="AJ383">IF($AF383,MIN(IF(G1SelectionMask="x",IF(INDEX(StdCalcsRefCalcs,$E383,0)&gt;0,INDEX(StdCalcsRefCalcs,$E383,0)),"")),"")</f>
        <v/>
      </c>
      <c r="AK383" s="97" t="str">
        <f t="array" ref="AK383">IF($AF383,MAX(IF(G1SelectionMask="x",IF(INDEX(StdCalcsRefCalcs,$E383,0)&gt;0,INDEX(StdCalcsRefCalcs,$E383,0)),"")),"")</f>
        <v/>
      </c>
      <c r="AL383" s="97" t="str">
        <f t="shared" si="248"/>
        <v/>
      </c>
      <c r="AM383" s="97" t="str">
        <f t="array" ref="AM383">IF($AF383,STDEVA(IF(G1SelectionMask="x",IF(INDEX(StdCalcsRefCalcs,$E383,0)&gt;0,INDEX(StdCalcsRefCalcs,$E383,0)),"")),"")</f>
        <v/>
      </c>
      <c r="AN383" s="98" t="b">
        <f t="shared" si="221"/>
        <v>0</v>
      </c>
      <c r="AO383" s="98" t="str">
        <f t="array" ref="AO383">IF($AN383,MEDIAN(IF(G2SelectionMask="x",IF(INDEX(StdCalcsRefCalcs,$E383,0)&gt;0,INDEX(StdCalcsRefCalcs,$E383,0)),"")),"")</f>
        <v/>
      </c>
      <c r="AP383" s="98" t="str">
        <f t="array" ref="AP383">IF($AN383,QUARTILE(IF(G2SelectionMask="x",IF(INDEX(StdCalcsRefCalcs,$E383,0)&gt;0,INDEX(StdCalcsRefCalcs,$E383,0)),""),1),"")</f>
        <v/>
      </c>
      <c r="AQ383" s="98" t="str">
        <f t="array" ref="AQ383">IF($AN383,QUARTILE(IF(G2SelectionMask="x",IF(INDEX(StdCalcsRefCalcs,$E383,0)&gt;0,INDEX(StdCalcsRefCalcs,$E383,0)),""),3),"")</f>
        <v/>
      </c>
      <c r="AR383" s="98" t="str">
        <f t="array" ref="AR383">IF($AN383,MIN(IF(G2SelectionMask="x",IF(INDEX(StdCalcsRefCalcs,$E383,0)&gt;0,INDEX(StdCalcsRefCalcs,$E383,0)),"")),"")</f>
        <v/>
      </c>
      <c r="AS383" s="98" t="str">
        <f t="array" ref="AS383">IF($AN383,MAX(IF(G2SelectionMask="x",IF(INDEX(StdCalcsRefCalcs,$E383,0)&gt;0,INDEX(StdCalcsRefCalcs,$E383,0)),"")),"")</f>
        <v/>
      </c>
      <c r="AT383" s="98" t="str">
        <f t="shared" si="222"/>
        <v/>
      </c>
      <c r="AU383" s="98" t="str">
        <f t="array" ref="AU383">IF($AN383,STDEVA(IF(G2SelectionMask="x",IF(INDEX(StdCalcsRefCalcs,$E383,0)&gt;0,INDEX(StdCalcsRefCalcs,$E383,0)),"")),"")</f>
        <v/>
      </c>
      <c r="AV383" s="97" t="b">
        <f t="shared" si="223"/>
        <v>0</v>
      </c>
      <c r="AW383" s="97" t="str">
        <f t="array" ref="AW383">IF($AV383,MEDIAN(IF(G3SelectionMask="x",IF(INDEX(StdCalcsRefCalcs,$E383,0)&gt;0,INDEX(StdCalcsRefCalcs,$E383,0)),"")),"")</f>
        <v/>
      </c>
      <c r="AX383" s="97" t="str">
        <f t="array" ref="AX383">IF($AV383,QUARTILE(IF(G3SelectionMask="x",IF(INDEX(StdCalcsRefCalcs,$E383,0)&gt;0,INDEX(StdCalcsRefCalcs,$E383,0)),""),1),"")</f>
        <v/>
      </c>
      <c r="AY383" s="97" t="str">
        <f t="array" ref="AY383">IF($AV383,QUARTILE(IF(G3SelectionMask="x",IF(INDEX(StdCalcsRefCalcs,$E383,0)&gt;0,INDEX(StdCalcsRefCalcs,$E383,0)),""),3),"")</f>
        <v/>
      </c>
      <c r="AZ383" s="97" t="str">
        <f t="array" ref="AZ383">IF($AV383,MIN(IF(G3SelectionMask="x",IF(INDEX(StdCalcsRefCalcs,$E383,0)&gt;0,INDEX(StdCalcsRefCalcs,$E383,0)),"")),"")</f>
        <v/>
      </c>
      <c r="BA383" s="97" t="str">
        <f t="array" ref="BA383">IF($AV383,MAX(IF(G3SelectionMask="x",IF(INDEX(StdCalcsRefCalcs,$E383,0)&gt;0,INDEX(StdCalcsRefCalcs,$E383,0)),"")),"")</f>
        <v/>
      </c>
      <c r="BB383" s="97" t="str">
        <f t="shared" si="224"/>
        <v/>
      </c>
      <c r="BC383" s="97" t="str">
        <f t="array" ref="BC383">IF($AV383,STDEVA(IF(G3SelectionMask="x",IF(INDEX(StdCalcsRefCalcs,$E383,0)&gt;0,INDEX(StdCalcsRefCalcs,$E383,0)),"")),"")</f>
        <v/>
      </c>
      <c r="BD383" s="98" t="b">
        <f t="shared" si="225"/>
        <v>0</v>
      </c>
      <c r="BE383" s="98" t="str">
        <f t="array" ref="BE383">IF($BD383,MEDIAN(IF(G4SelectionMask="x",IF(INDEX(StdCalcsRefCalcs,$E383,0)&gt;0,INDEX(StdCalcsRefCalcs,$E383,0)),"")),"")</f>
        <v/>
      </c>
      <c r="BF383" s="98" t="str">
        <f t="array" ref="BF383">IF($BD383,QUARTILE(IF(G4SelectionMask="x",IF(INDEX(StdCalcsRefCalcs,$E383,0)&gt;0,INDEX(StdCalcsRefCalcs,$E383,0)),""),1),"")</f>
        <v/>
      </c>
      <c r="BG383" s="98" t="str">
        <f t="array" ref="BG383">IF($BD383,QUARTILE(IF(G4SelectionMask="x",IF(INDEX(StdCalcsRefCalcs,$E383,0)&gt;0,INDEX(StdCalcsRefCalcs,$E383,0)),""),3),"")</f>
        <v/>
      </c>
      <c r="BH383" s="98" t="str">
        <f t="array" ref="BH383">IF($BD383,MIN(IF(G4SelectionMask="x",IF(INDEX(StdCalcsRefCalcs,$E383,0)&gt;0,INDEX(StdCalcsRefCalcs,$E383,0)),"")),"")</f>
        <v/>
      </c>
      <c r="BI383" s="98" t="str">
        <f t="array" ref="BI383">IF($BD383,MAX(IF(G4SelectionMask="x",IF(INDEX(StdCalcsRefCalcs,$E383,0)&gt;0,INDEX(StdCalcsRefCalcs,$E383,0)),"")),"")</f>
        <v/>
      </c>
      <c r="BJ383" s="98" t="str">
        <f t="shared" si="226"/>
        <v/>
      </c>
      <c r="BK383" s="98" t="str">
        <f t="array" ref="BK383">IF($BD383,STDEVA(IF(G4SelectionMask="x",IF(INDEX(StdCalcsRefCalcs,$E383,0)&gt;0,INDEX(StdCalcsRefCalcs,$E383,0)),"")),"")</f>
        <v/>
      </c>
      <c r="BL383" s="97" t="b">
        <f t="shared" si="227"/>
        <v>0</v>
      </c>
      <c r="BM383" s="97" t="str">
        <f t="array" ref="BM383">IF($BL383,MEDIAN(IF(G5SelectionMask="x",IF(INDEX(StdCalcsRefCalcs,$E383,0)&gt;0,INDEX(StdCalcsRefCalcs,$E383,0)),"")),"")</f>
        <v/>
      </c>
      <c r="BN383" s="97" t="str">
        <f t="array" ref="BN383">IF($BL383,QUARTILE(IF(G5SelectionMask="x",IF(INDEX(StdCalcsRefCalcs,$E383,0)&gt;0,INDEX(StdCalcsRefCalcs,$E383,0)),""),1),"")</f>
        <v/>
      </c>
      <c r="BO383" s="97" t="str">
        <f t="array" ref="BO383">IF($BL383,QUARTILE(IF(G5SelectionMask="x",IF(INDEX(StdCalcsRefCalcs,$E383,0)&gt;0,INDEX(StdCalcsRefCalcs,$E383,0)),""),3),"")</f>
        <v/>
      </c>
      <c r="BP383" s="97" t="str">
        <f t="array" ref="BP383">IF($BL383,MIN(IF(G5SelectionMask="x",IF(INDEX(StdCalcsRefCalcs,$E383,0)&gt;0,INDEX(StdCalcsRefCalcs,$E383,0)),"")),"")</f>
        <v/>
      </c>
      <c r="BQ383" s="97" t="str">
        <f t="array" ref="BQ383">IF($BL383,MAX(IF(G5SelectionMask="x",IF(INDEX(StdCalcsRefCalcs,$E383,0)&gt;0,INDEX(StdCalcsRefCalcs,$E383,0)),"")),"")</f>
        <v/>
      </c>
      <c r="BR383" s="97" t="str">
        <f t="shared" si="228"/>
        <v/>
      </c>
      <c r="BS383" s="99" t="str">
        <f t="array" ref="BS383">IF($BL383,STDEVA(IF(G5SelectionMask="x",IF(INDEX(StdCalcsRefCalcs,$E383,0)&gt;0,INDEX(StdCalcsRefCalcs,$E383,0)),"")),"")</f>
        <v/>
      </c>
      <c r="BT383" s="108"/>
      <c r="BU383" s="109"/>
      <c r="BV383" s="109"/>
      <c r="BW383" s="109"/>
      <c r="BX383" s="109"/>
      <c r="BY383" s="109"/>
      <c r="BZ383" s="109"/>
      <c r="CA383" s="109"/>
      <c r="CB383" s="109"/>
      <c r="CC383" s="109"/>
      <c r="CD383" s="109"/>
      <c r="CE383" s="109"/>
      <c r="CF383" s="109"/>
      <c r="CG383" s="109"/>
      <c r="CH383" s="109"/>
      <c r="CI383" s="109"/>
    </row>
    <row r="384" spans="1:87" hidden="1" x14ac:dyDescent="0.2">
      <c r="A384" s="33" t="e">
        <f t="shared" si="262"/>
        <v>#NAME?</v>
      </c>
      <c r="B384" s="218"/>
      <c r="C384" s="215"/>
      <c r="E384" s="72">
        <f t="shared" si="247"/>
        <v>374</v>
      </c>
      <c r="P384" s="97" t="str">
        <f t="shared" si="231"/>
        <v/>
      </c>
      <c r="Q384" s="97"/>
      <c r="R384" s="97"/>
      <c r="S384" s="97"/>
      <c r="T384" s="97"/>
      <c r="U384" s="98" t="str">
        <f t="shared" si="232"/>
        <v/>
      </c>
      <c r="V384" s="107" t="str">
        <f t="shared" si="233"/>
        <v/>
      </c>
      <c r="W384" s="107" t="str">
        <f t="shared" si="234"/>
        <v/>
      </c>
      <c r="X384" s="107" t="str">
        <f t="shared" si="235"/>
        <v/>
      </c>
      <c r="Y384" s="107" t="str">
        <f t="shared" si="236"/>
        <v/>
      </c>
      <c r="Z384" s="107" t="str">
        <f t="shared" si="237"/>
        <v/>
      </c>
      <c r="AA384" s="107" t="str">
        <f t="shared" si="238"/>
        <v/>
      </c>
      <c r="AB384" s="107" t="str">
        <f t="shared" si="239"/>
        <v/>
      </c>
      <c r="AC384" s="107" t="str">
        <f t="shared" si="240"/>
        <v/>
      </c>
      <c r="AD384" s="107" t="str">
        <f t="shared" si="241"/>
        <v/>
      </c>
      <c r="AE384" s="107" t="str">
        <f t="shared" si="242"/>
        <v/>
      </c>
      <c r="AF384" s="97" t="b">
        <f t="shared" si="256"/>
        <v>0</v>
      </c>
      <c r="AG384" s="97" t="str">
        <f t="array" ref="AG384">IF($AF384,MEDIAN(IF(G1SelectionMask="x",IF(INDEX(StdCalcsRefCalcs,$E384,0)&gt;0,INDEX(StdCalcsRefCalcs,$E384,0)),"")),"")</f>
        <v/>
      </c>
      <c r="AH384" s="97" t="str">
        <f t="array" ref="AH384">IF($AF384,QUARTILE(IF(G1SelectionMask="x",IF(INDEX(StdCalcsRefCalcs,$E384,0)&gt;0,INDEX(StdCalcsRefCalcs,$E384,0)),""),1),"")</f>
        <v/>
      </c>
      <c r="AI384" s="97" t="str">
        <f t="array" ref="AI384">IF($AF384,QUARTILE(IF(G1SelectionMask="x",IF(INDEX(StdCalcsRefCalcs,$E384,0)&gt;0,INDEX(StdCalcsRefCalcs,$E384,0)),""),3),"")</f>
        <v/>
      </c>
      <c r="AJ384" s="97" t="str">
        <f t="array" ref="AJ384">IF($AF384,MIN(IF(G1SelectionMask="x",IF(INDEX(StdCalcsRefCalcs,$E384,0)&gt;0,INDEX(StdCalcsRefCalcs,$E384,0)),"")),"")</f>
        <v/>
      </c>
      <c r="AK384" s="97" t="str">
        <f t="array" ref="AK384">IF($AF384,MAX(IF(G1SelectionMask="x",IF(INDEX(StdCalcsRefCalcs,$E384,0)&gt;0,INDEX(StdCalcsRefCalcs,$E384,0)),"")),"")</f>
        <v/>
      </c>
      <c r="AL384" s="97" t="str">
        <f t="shared" si="248"/>
        <v/>
      </c>
      <c r="AM384" s="97" t="str">
        <f t="array" ref="AM384">IF($AF384,STDEVA(IF(G1SelectionMask="x",IF(INDEX(StdCalcsRefCalcs,$E384,0)&gt;0,INDEX(StdCalcsRefCalcs,$E384,0)),"")),"")</f>
        <v/>
      </c>
      <c r="AN384" s="98" t="b">
        <f t="shared" si="221"/>
        <v>0</v>
      </c>
      <c r="AO384" s="98" t="str">
        <f t="array" ref="AO384">IF($AN384,MEDIAN(IF(G2SelectionMask="x",IF(INDEX(StdCalcsRefCalcs,$E384,0)&gt;0,INDEX(StdCalcsRefCalcs,$E384,0)),"")),"")</f>
        <v/>
      </c>
      <c r="AP384" s="98" t="str">
        <f t="array" ref="AP384">IF($AN384,QUARTILE(IF(G2SelectionMask="x",IF(INDEX(StdCalcsRefCalcs,$E384,0)&gt;0,INDEX(StdCalcsRefCalcs,$E384,0)),""),1),"")</f>
        <v/>
      </c>
      <c r="AQ384" s="98" t="str">
        <f t="array" ref="AQ384">IF($AN384,QUARTILE(IF(G2SelectionMask="x",IF(INDEX(StdCalcsRefCalcs,$E384,0)&gt;0,INDEX(StdCalcsRefCalcs,$E384,0)),""),3),"")</f>
        <v/>
      </c>
      <c r="AR384" s="98" t="str">
        <f t="array" ref="AR384">IF($AN384,MIN(IF(G2SelectionMask="x",IF(INDEX(StdCalcsRefCalcs,$E384,0)&gt;0,INDEX(StdCalcsRefCalcs,$E384,0)),"")),"")</f>
        <v/>
      </c>
      <c r="AS384" s="98" t="str">
        <f t="array" ref="AS384">IF($AN384,MAX(IF(G2SelectionMask="x",IF(INDEX(StdCalcsRefCalcs,$E384,0)&gt;0,INDEX(StdCalcsRefCalcs,$E384,0)),"")),"")</f>
        <v/>
      </c>
      <c r="AT384" s="98" t="str">
        <f t="shared" si="222"/>
        <v/>
      </c>
      <c r="AU384" s="98" t="str">
        <f t="array" ref="AU384">IF($AN384,STDEVA(IF(G2SelectionMask="x",IF(INDEX(StdCalcsRefCalcs,$E384,0)&gt;0,INDEX(StdCalcsRefCalcs,$E384,0)),"")),"")</f>
        <v/>
      </c>
      <c r="AV384" s="97" t="b">
        <f t="shared" si="223"/>
        <v>0</v>
      </c>
      <c r="AW384" s="97" t="str">
        <f t="array" ref="AW384">IF($AV384,MEDIAN(IF(G3SelectionMask="x",IF(INDEX(StdCalcsRefCalcs,$E384,0)&gt;0,INDEX(StdCalcsRefCalcs,$E384,0)),"")),"")</f>
        <v/>
      </c>
      <c r="AX384" s="97" t="str">
        <f t="array" ref="AX384">IF($AV384,QUARTILE(IF(G3SelectionMask="x",IF(INDEX(StdCalcsRefCalcs,$E384,0)&gt;0,INDEX(StdCalcsRefCalcs,$E384,0)),""),1),"")</f>
        <v/>
      </c>
      <c r="AY384" s="97" t="str">
        <f t="array" ref="AY384">IF($AV384,QUARTILE(IF(G3SelectionMask="x",IF(INDEX(StdCalcsRefCalcs,$E384,0)&gt;0,INDEX(StdCalcsRefCalcs,$E384,0)),""),3),"")</f>
        <v/>
      </c>
      <c r="AZ384" s="97" t="str">
        <f t="array" ref="AZ384">IF($AV384,MIN(IF(G3SelectionMask="x",IF(INDEX(StdCalcsRefCalcs,$E384,0)&gt;0,INDEX(StdCalcsRefCalcs,$E384,0)),"")),"")</f>
        <v/>
      </c>
      <c r="BA384" s="97" t="str">
        <f t="array" ref="BA384">IF($AV384,MAX(IF(G3SelectionMask="x",IF(INDEX(StdCalcsRefCalcs,$E384,0)&gt;0,INDEX(StdCalcsRefCalcs,$E384,0)),"")),"")</f>
        <v/>
      </c>
      <c r="BB384" s="97" t="str">
        <f t="shared" si="224"/>
        <v/>
      </c>
      <c r="BC384" s="97" t="str">
        <f t="array" ref="BC384">IF($AV384,STDEVA(IF(G3SelectionMask="x",IF(INDEX(StdCalcsRefCalcs,$E384,0)&gt;0,INDEX(StdCalcsRefCalcs,$E384,0)),"")),"")</f>
        <v/>
      </c>
      <c r="BD384" s="98" t="b">
        <f t="shared" si="225"/>
        <v>0</v>
      </c>
      <c r="BE384" s="98" t="str">
        <f t="array" ref="BE384">IF($BD384,MEDIAN(IF(G4SelectionMask="x",IF(INDEX(StdCalcsRefCalcs,$E384,0)&gt;0,INDEX(StdCalcsRefCalcs,$E384,0)),"")),"")</f>
        <v/>
      </c>
      <c r="BF384" s="98" t="str">
        <f t="array" ref="BF384">IF($BD384,QUARTILE(IF(G4SelectionMask="x",IF(INDEX(StdCalcsRefCalcs,$E384,0)&gt;0,INDEX(StdCalcsRefCalcs,$E384,0)),""),1),"")</f>
        <v/>
      </c>
      <c r="BG384" s="98" t="str">
        <f t="array" ref="BG384">IF($BD384,QUARTILE(IF(G4SelectionMask="x",IF(INDEX(StdCalcsRefCalcs,$E384,0)&gt;0,INDEX(StdCalcsRefCalcs,$E384,0)),""),3),"")</f>
        <v/>
      </c>
      <c r="BH384" s="98" t="str">
        <f t="array" ref="BH384">IF($BD384,MIN(IF(G4SelectionMask="x",IF(INDEX(StdCalcsRefCalcs,$E384,0)&gt;0,INDEX(StdCalcsRefCalcs,$E384,0)),"")),"")</f>
        <v/>
      </c>
      <c r="BI384" s="98" t="str">
        <f t="array" ref="BI384">IF($BD384,MAX(IF(G4SelectionMask="x",IF(INDEX(StdCalcsRefCalcs,$E384,0)&gt;0,INDEX(StdCalcsRefCalcs,$E384,0)),"")),"")</f>
        <v/>
      </c>
      <c r="BJ384" s="98" t="str">
        <f t="shared" si="226"/>
        <v/>
      </c>
      <c r="BK384" s="98" t="str">
        <f t="array" ref="BK384">IF($BD384,STDEVA(IF(G4SelectionMask="x",IF(INDEX(StdCalcsRefCalcs,$E384,0)&gt;0,INDEX(StdCalcsRefCalcs,$E384,0)),"")),"")</f>
        <v/>
      </c>
      <c r="BL384" s="97" t="b">
        <f t="shared" si="227"/>
        <v>0</v>
      </c>
      <c r="BM384" s="97" t="str">
        <f t="array" ref="BM384">IF($BL384,MEDIAN(IF(G5SelectionMask="x",IF(INDEX(StdCalcsRefCalcs,$E384,0)&gt;0,INDEX(StdCalcsRefCalcs,$E384,0)),"")),"")</f>
        <v/>
      </c>
      <c r="BN384" s="97" t="str">
        <f t="array" ref="BN384">IF($BL384,QUARTILE(IF(G5SelectionMask="x",IF(INDEX(StdCalcsRefCalcs,$E384,0)&gt;0,INDEX(StdCalcsRefCalcs,$E384,0)),""),1),"")</f>
        <v/>
      </c>
      <c r="BO384" s="97" t="str">
        <f t="array" ref="BO384">IF($BL384,QUARTILE(IF(G5SelectionMask="x",IF(INDEX(StdCalcsRefCalcs,$E384,0)&gt;0,INDEX(StdCalcsRefCalcs,$E384,0)),""),3),"")</f>
        <v/>
      </c>
      <c r="BP384" s="97" t="str">
        <f t="array" ref="BP384">IF($BL384,MIN(IF(G5SelectionMask="x",IF(INDEX(StdCalcsRefCalcs,$E384,0)&gt;0,INDEX(StdCalcsRefCalcs,$E384,0)),"")),"")</f>
        <v/>
      </c>
      <c r="BQ384" s="97" t="str">
        <f t="array" ref="BQ384">IF($BL384,MAX(IF(G5SelectionMask="x",IF(INDEX(StdCalcsRefCalcs,$E384,0)&gt;0,INDEX(StdCalcsRefCalcs,$E384,0)),"")),"")</f>
        <v/>
      </c>
      <c r="BR384" s="97" t="str">
        <f t="shared" si="228"/>
        <v/>
      </c>
      <c r="BS384" s="99" t="str">
        <f t="array" ref="BS384">IF($BL384,STDEVA(IF(G5SelectionMask="x",IF(INDEX(StdCalcsRefCalcs,$E384,0)&gt;0,INDEX(StdCalcsRefCalcs,$E384,0)),"")),"")</f>
        <v/>
      </c>
      <c r="BT384" s="108"/>
      <c r="BU384" s="109"/>
      <c r="BV384" s="109"/>
      <c r="BW384" s="109"/>
      <c r="BX384" s="109"/>
      <c r="BY384" s="109"/>
      <c r="BZ384" s="109"/>
      <c r="CA384" s="109"/>
      <c r="CB384" s="109"/>
      <c r="CC384" s="109"/>
      <c r="CD384" s="109"/>
      <c r="CE384" s="109"/>
      <c r="CF384" s="109"/>
      <c r="CG384" s="109"/>
      <c r="CH384" s="109"/>
      <c r="CI384" s="109"/>
    </row>
    <row r="385" spans="1:87" hidden="1" x14ac:dyDescent="0.2">
      <c r="A385" s="33" t="e">
        <f t="shared" si="262"/>
        <v>#NAME?</v>
      </c>
      <c r="B385" s="218"/>
      <c r="C385" s="215"/>
      <c r="E385" s="72">
        <f t="shared" si="247"/>
        <v>375</v>
      </c>
      <c r="P385" s="97" t="str">
        <f t="shared" si="231"/>
        <v/>
      </c>
      <c r="Q385" s="97"/>
      <c r="R385" s="97"/>
      <c r="S385" s="97"/>
      <c r="T385" s="97"/>
      <c r="U385" s="98" t="str">
        <f t="shared" si="232"/>
        <v/>
      </c>
      <c r="V385" s="107" t="str">
        <f t="shared" si="233"/>
        <v/>
      </c>
      <c r="W385" s="107" t="str">
        <f t="shared" si="234"/>
        <v/>
      </c>
      <c r="X385" s="107" t="str">
        <f t="shared" si="235"/>
        <v/>
      </c>
      <c r="Y385" s="107" t="str">
        <f t="shared" si="236"/>
        <v/>
      </c>
      <c r="Z385" s="107" t="str">
        <f t="shared" si="237"/>
        <v/>
      </c>
      <c r="AA385" s="107" t="str">
        <f t="shared" si="238"/>
        <v/>
      </c>
      <c r="AB385" s="107" t="str">
        <f t="shared" si="239"/>
        <v/>
      </c>
      <c r="AC385" s="107" t="str">
        <f t="shared" si="240"/>
        <v/>
      </c>
      <c r="AD385" s="107" t="str">
        <f t="shared" si="241"/>
        <v/>
      </c>
      <c r="AE385" s="107" t="str">
        <f t="shared" si="242"/>
        <v/>
      </c>
      <c r="AF385" s="97" t="b">
        <f t="shared" si="256"/>
        <v>0</v>
      </c>
      <c r="AG385" s="97" t="str">
        <f t="array" ref="AG385">IF($AF385,MEDIAN(IF(G1SelectionMask="x",IF(INDEX(StdCalcsRefCalcs,$E385,0)&gt;0,INDEX(StdCalcsRefCalcs,$E385,0)),"")),"")</f>
        <v/>
      </c>
      <c r="AH385" s="97" t="str">
        <f t="array" ref="AH385">IF($AF385,QUARTILE(IF(G1SelectionMask="x",IF(INDEX(StdCalcsRefCalcs,$E385,0)&gt;0,INDEX(StdCalcsRefCalcs,$E385,0)),""),1),"")</f>
        <v/>
      </c>
      <c r="AI385" s="97" t="str">
        <f t="array" ref="AI385">IF($AF385,QUARTILE(IF(G1SelectionMask="x",IF(INDEX(StdCalcsRefCalcs,$E385,0)&gt;0,INDEX(StdCalcsRefCalcs,$E385,0)),""),3),"")</f>
        <v/>
      </c>
      <c r="AJ385" s="97" t="str">
        <f t="array" ref="AJ385">IF($AF385,MIN(IF(G1SelectionMask="x",IF(INDEX(StdCalcsRefCalcs,$E385,0)&gt;0,INDEX(StdCalcsRefCalcs,$E385,0)),"")),"")</f>
        <v/>
      </c>
      <c r="AK385" s="97" t="str">
        <f t="array" ref="AK385">IF($AF385,MAX(IF(G1SelectionMask="x",IF(INDEX(StdCalcsRefCalcs,$E385,0)&gt;0,INDEX(StdCalcsRefCalcs,$E385,0)),"")),"")</f>
        <v/>
      </c>
      <c r="AL385" s="97" t="str">
        <f t="shared" si="248"/>
        <v/>
      </c>
      <c r="AM385" s="97" t="str">
        <f t="array" ref="AM385">IF($AF385,STDEVA(IF(G1SelectionMask="x",IF(INDEX(StdCalcsRefCalcs,$E385,0)&gt;0,INDEX(StdCalcsRefCalcs,$E385,0)),"")),"")</f>
        <v/>
      </c>
      <c r="AN385" s="98" t="b">
        <f t="shared" si="221"/>
        <v>0</v>
      </c>
      <c r="AO385" s="98" t="str">
        <f t="array" ref="AO385">IF($AN385,MEDIAN(IF(G2SelectionMask="x",IF(INDEX(StdCalcsRefCalcs,$E385,0)&gt;0,INDEX(StdCalcsRefCalcs,$E385,0)),"")),"")</f>
        <v/>
      </c>
      <c r="AP385" s="98" t="str">
        <f t="array" ref="AP385">IF($AN385,QUARTILE(IF(G2SelectionMask="x",IF(INDEX(StdCalcsRefCalcs,$E385,0)&gt;0,INDEX(StdCalcsRefCalcs,$E385,0)),""),1),"")</f>
        <v/>
      </c>
      <c r="AQ385" s="98" t="str">
        <f t="array" ref="AQ385">IF($AN385,QUARTILE(IF(G2SelectionMask="x",IF(INDEX(StdCalcsRefCalcs,$E385,0)&gt;0,INDEX(StdCalcsRefCalcs,$E385,0)),""),3),"")</f>
        <v/>
      </c>
      <c r="AR385" s="98" t="str">
        <f t="array" ref="AR385">IF($AN385,MIN(IF(G2SelectionMask="x",IF(INDEX(StdCalcsRefCalcs,$E385,0)&gt;0,INDEX(StdCalcsRefCalcs,$E385,0)),"")),"")</f>
        <v/>
      </c>
      <c r="AS385" s="98" t="str">
        <f t="array" ref="AS385">IF($AN385,MAX(IF(G2SelectionMask="x",IF(INDEX(StdCalcsRefCalcs,$E385,0)&gt;0,INDEX(StdCalcsRefCalcs,$E385,0)),"")),"")</f>
        <v/>
      </c>
      <c r="AT385" s="98" t="str">
        <f t="shared" si="222"/>
        <v/>
      </c>
      <c r="AU385" s="98" t="str">
        <f t="array" ref="AU385">IF($AN385,STDEVA(IF(G2SelectionMask="x",IF(INDEX(StdCalcsRefCalcs,$E385,0)&gt;0,INDEX(StdCalcsRefCalcs,$E385,0)),"")),"")</f>
        <v/>
      </c>
      <c r="AV385" s="97" t="b">
        <f t="shared" si="223"/>
        <v>0</v>
      </c>
      <c r="AW385" s="97" t="str">
        <f t="array" ref="AW385">IF($AV385,MEDIAN(IF(G3SelectionMask="x",IF(INDEX(StdCalcsRefCalcs,$E385,0)&gt;0,INDEX(StdCalcsRefCalcs,$E385,0)),"")),"")</f>
        <v/>
      </c>
      <c r="AX385" s="97" t="str">
        <f t="array" ref="AX385">IF($AV385,QUARTILE(IF(G3SelectionMask="x",IF(INDEX(StdCalcsRefCalcs,$E385,0)&gt;0,INDEX(StdCalcsRefCalcs,$E385,0)),""),1),"")</f>
        <v/>
      </c>
      <c r="AY385" s="97" t="str">
        <f t="array" ref="AY385">IF($AV385,QUARTILE(IF(G3SelectionMask="x",IF(INDEX(StdCalcsRefCalcs,$E385,0)&gt;0,INDEX(StdCalcsRefCalcs,$E385,0)),""),3),"")</f>
        <v/>
      </c>
      <c r="AZ385" s="97" t="str">
        <f t="array" ref="AZ385">IF($AV385,MIN(IF(G3SelectionMask="x",IF(INDEX(StdCalcsRefCalcs,$E385,0)&gt;0,INDEX(StdCalcsRefCalcs,$E385,0)),"")),"")</f>
        <v/>
      </c>
      <c r="BA385" s="97" t="str">
        <f t="array" ref="BA385">IF($AV385,MAX(IF(G3SelectionMask="x",IF(INDEX(StdCalcsRefCalcs,$E385,0)&gt;0,INDEX(StdCalcsRefCalcs,$E385,0)),"")),"")</f>
        <v/>
      </c>
      <c r="BB385" s="97" t="str">
        <f t="shared" si="224"/>
        <v/>
      </c>
      <c r="BC385" s="97" t="str">
        <f t="array" ref="BC385">IF($AV385,STDEVA(IF(G3SelectionMask="x",IF(INDEX(StdCalcsRefCalcs,$E385,0)&gt;0,INDEX(StdCalcsRefCalcs,$E385,0)),"")),"")</f>
        <v/>
      </c>
      <c r="BD385" s="98" t="b">
        <f t="shared" si="225"/>
        <v>0</v>
      </c>
      <c r="BE385" s="98" t="str">
        <f t="array" ref="BE385">IF($BD385,MEDIAN(IF(G4SelectionMask="x",IF(INDEX(StdCalcsRefCalcs,$E385,0)&gt;0,INDEX(StdCalcsRefCalcs,$E385,0)),"")),"")</f>
        <v/>
      </c>
      <c r="BF385" s="98" t="str">
        <f t="array" ref="BF385">IF($BD385,QUARTILE(IF(G4SelectionMask="x",IF(INDEX(StdCalcsRefCalcs,$E385,0)&gt;0,INDEX(StdCalcsRefCalcs,$E385,0)),""),1),"")</f>
        <v/>
      </c>
      <c r="BG385" s="98" t="str">
        <f t="array" ref="BG385">IF($BD385,QUARTILE(IF(G4SelectionMask="x",IF(INDEX(StdCalcsRefCalcs,$E385,0)&gt;0,INDEX(StdCalcsRefCalcs,$E385,0)),""),3),"")</f>
        <v/>
      </c>
      <c r="BH385" s="98" t="str">
        <f t="array" ref="BH385">IF($BD385,MIN(IF(G4SelectionMask="x",IF(INDEX(StdCalcsRefCalcs,$E385,0)&gt;0,INDEX(StdCalcsRefCalcs,$E385,0)),"")),"")</f>
        <v/>
      </c>
      <c r="BI385" s="98" t="str">
        <f t="array" ref="BI385">IF($BD385,MAX(IF(G4SelectionMask="x",IF(INDEX(StdCalcsRefCalcs,$E385,0)&gt;0,INDEX(StdCalcsRefCalcs,$E385,0)),"")),"")</f>
        <v/>
      </c>
      <c r="BJ385" s="98" t="str">
        <f t="shared" si="226"/>
        <v/>
      </c>
      <c r="BK385" s="98" t="str">
        <f t="array" ref="BK385">IF($BD385,STDEVA(IF(G4SelectionMask="x",IF(INDEX(StdCalcsRefCalcs,$E385,0)&gt;0,INDEX(StdCalcsRefCalcs,$E385,0)),"")),"")</f>
        <v/>
      </c>
      <c r="BL385" s="97" t="b">
        <f t="shared" si="227"/>
        <v>0</v>
      </c>
      <c r="BM385" s="97" t="str">
        <f t="array" ref="BM385">IF($BL385,MEDIAN(IF(G5SelectionMask="x",IF(INDEX(StdCalcsRefCalcs,$E385,0)&gt;0,INDEX(StdCalcsRefCalcs,$E385,0)),"")),"")</f>
        <v/>
      </c>
      <c r="BN385" s="97" t="str">
        <f t="array" ref="BN385">IF($BL385,QUARTILE(IF(G5SelectionMask="x",IF(INDEX(StdCalcsRefCalcs,$E385,0)&gt;0,INDEX(StdCalcsRefCalcs,$E385,0)),""),1),"")</f>
        <v/>
      </c>
      <c r="BO385" s="97" t="str">
        <f t="array" ref="BO385">IF($BL385,QUARTILE(IF(G5SelectionMask="x",IF(INDEX(StdCalcsRefCalcs,$E385,0)&gt;0,INDEX(StdCalcsRefCalcs,$E385,0)),""),3),"")</f>
        <v/>
      </c>
      <c r="BP385" s="97" t="str">
        <f t="array" ref="BP385">IF($BL385,MIN(IF(G5SelectionMask="x",IF(INDEX(StdCalcsRefCalcs,$E385,0)&gt;0,INDEX(StdCalcsRefCalcs,$E385,0)),"")),"")</f>
        <v/>
      </c>
      <c r="BQ385" s="97" t="str">
        <f t="array" ref="BQ385">IF($BL385,MAX(IF(G5SelectionMask="x",IF(INDEX(StdCalcsRefCalcs,$E385,0)&gt;0,INDEX(StdCalcsRefCalcs,$E385,0)),"")),"")</f>
        <v/>
      </c>
      <c r="BR385" s="97" t="str">
        <f t="shared" si="228"/>
        <v/>
      </c>
      <c r="BS385" s="99" t="str">
        <f t="array" ref="BS385">IF($BL385,STDEVA(IF(G5SelectionMask="x",IF(INDEX(StdCalcsRefCalcs,$E385,0)&gt;0,INDEX(StdCalcsRefCalcs,$E385,0)),"")),"")</f>
        <v/>
      </c>
      <c r="BT385" s="108"/>
      <c r="BU385" s="109"/>
      <c r="BV385" s="109"/>
      <c r="BW385" s="109"/>
      <c r="BX385" s="109"/>
      <c r="BY385" s="109"/>
      <c r="BZ385" s="109"/>
      <c r="CA385" s="109"/>
      <c r="CB385" s="109"/>
      <c r="CC385" s="109"/>
      <c r="CD385" s="109"/>
      <c r="CE385" s="109"/>
      <c r="CF385" s="109"/>
      <c r="CG385" s="109"/>
      <c r="CH385" s="109"/>
      <c r="CI385" s="109"/>
    </row>
    <row r="386" spans="1:87" hidden="1" x14ac:dyDescent="0.2">
      <c r="A386" s="33" t="e">
        <f t="shared" si="262"/>
        <v>#NAME?</v>
      </c>
      <c r="B386" s="218"/>
      <c r="C386" s="215"/>
      <c r="E386" s="72">
        <f t="shared" si="247"/>
        <v>376</v>
      </c>
      <c r="P386" s="97" t="str">
        <f t="shared" si="231"/>
        <v/>
      </c>
      <c r="Q386" s="97"/>
      <c r="R386" s="97"/>
      <c r="S386" s="97"/>
      <c r="T386" s="97"/>
      <c r="U386" s="98" t="str">
        <f t="shared" si="232"/>
        <v/>
      </c>
      <c r="V386" s="107" t="str">
        <f t="shared" si="233"/>
        <v/>
      </c>
      <c r="W386" s="107" t="str">
        <f t="shared" si="234"/>
        <v/>
      </c>
      <c r="X386" s="107" t="str">
        <f t="shared" si="235"/>
        <v/>
      </c>
      <c r="Y386" s="107" t="str">
        <f t="shared" si="236"/>
        <v/>
      </c>
      <c r="Z386" s="107" t="str">
        <f t="shared" si="237"/>
        <v/>
      </c>
      <c r="AA386" s="107" t="str">
        <f t="shared" si="238"/>
        <v/>
      </c>
      <c r="AB386" s="107" t="str">
        <f t="shared" si="239"/>
        <v/>
      </c>
      <c r="AC386" s="107" t="str">
        <f t="shared" si="240"/>
        <v/>
      </c>
      <c r="AD386" s="107" t="str">
        <f t="shared" si="241"/>
        <v/>
      </c>
      <c r="AE386" s="107" t="str">
        <f t="shared" si="242"/>
        <v/>
      </c>
      <c r="AF386" s="97" t="b">
        <f t="shared" si="256"/>
        <v>0</v>
      </c>
      <c r="AG386" s="97" t="str">
        <f t="array" ref="AG386">IF($AF386,MEDIAN(IF(G1SelectionMask="x",IF(INDEX(StdCalcsRefCalcs,$E386,0)&gt;0,INDEX(StdCalcsRefCalcs,$E386,0)),"")),"")</f>
        <v/>
      </c>
      <c r="AH386" s="97" t="str">
        <f t="array" ref="AH386">IF($AF386,QUARTILE(IF(G1SelectionMask="x",IF(INDEX(StdCalcsRefCalcs,$E386,0)&gt;0,INDEX(StdCalcsRefCalcs,$E386,0)),""),1),"")</f>
        <v/>
      </c>
      <c r="AI386" s="97" t="str">
        <f t="array" ref="AI386">IF($AF386,QUARTILE(IF(G1SelectionMask="x",IF(INDEX(StdCalcsRefCalcs,$E386,0)&gt;0,INDEX(StdCalcsRefCalcs,$E386,0)),""),3),"")</f>
        <v/>
      </c>
      <c r="AJ386" s="97" t="str">
        <f t="array" ref="AJ386">IF($AF386,MIN(IF(G1SelectionMask="x",IF(INDEX(StdCalcsRefCalcs,$E386,0)&gt;0,INDEX(StdCalcsRefCalcs,$E386,0)),"")),"")</f>
        <v/>
      </c>
      <c r="AK386" s="97" t="str">
        <f t="array" ref="AK386">IF($AF386,MAX(IF(G1SelectionMask="x",IF(INDEX(StdCalcsRefCalcs,$E386,0)&gt;0,INDEX(StdCalcsRefCalcs,$E386,0)),"")),"")</f>
        <v/>
      </c>
      <c r="AL386" s="97" t="str">
        <f t="shared" si="248"/>
        <v/>
      </c>
      <c r="AM386" s="97" t="str">
        <f t="array" ref="AM386">IF($AF386,STDEVA(IF(G1SelectionMask="x",IF(INDEX(StdCalcsRefCalcs,$E386,0)&gt;0,INDEX(StdCalcsRefCalcs,$E386,0)),"")),"")</f>
        <v/>
      </c>
      <c r="AN386" s="98" t="b">
        <f t="shared" si="221"/>
        <v>0</v>
      </c>
      <c r="AO386" s="98" t="str">
        <f t="array" ref="AO386">IF($AN386,MEDIAN(IF(G2SelectionMask="x",IF(INDEX(StdCalcsRefCalcs,$E386,0)&gt;0,INDEX(StdCalcsRefCalcs,$E386,0)),"")),"")</f>
        <v/>
      </c>
      <c r="AP386" s="98" t="str">
        <f t="array" ref="AP386">IF($AN386,QUARTILE(IF(G2SelectionMask="x",IF(INDEX(StdCalcsRefCalcs,$E386,0)&gt;0,INDEX(StdCalcsRefCalcs,$E386,0)),""),1),"")</f>
        <v/>
      </c>
      <c r="AQ386" s="98" t="str">
        <f t="array" ref="AQ386">IF($AN386,QUARTILE(IF(G2SelectionMask="x",IF(INDEX(StdCalcsRefCalcs,$E386,0)&gt;0,INDEX(StdCalcsRefCalcs,$E386,0)),""),3),"")</f>
        <v/>
      </c>
      <c r="AR386" s="98" t="str">
        <f t="array" ref="AR386">IF($AN386,MIN(IF(G2SelectionMask="x",IF(INDEX(StdCalcsRefCalcs,$E386,0)&gt;0,INDEX(StdCalcsRefCalcs,$E386,0)),"")),"")</f>
        <v/>
      </c>
      <c r="AS386" s="98" t="str">
        <f t="array" ref="AS386">IF($AN386,MAX(IF(G2SelectionMask="x",IF(INDEX(StdCalcsRefCalcs,$E386,0)&gt;0,INDEX(StdCalcsRefCalcs,$E386,0)),"")),"")</f>
        <v/>
      </c>
      <c r="AT386" s="98" t="str">
        <f t="shared" si="222"/>
        <v/>
      </c>
      <c r="AU386" s="98" t="str">
        <f t="array" ref="AU386">IF($AN386,STDEVA(IF(G2SelectionMask="x",IF(INDEX(StdCalcsRefCalcs,$E386,0)&gt;0,INDEX(StdCalcsRefCalcs,$E386,0)),"")),"")</f>
        <v/>
      </c>
      <c r="AV386" s="97" t="b">
        <f t="shared" si="223"/>
        <v>0</v>
      </c>
      <c r="AW386" s="97" t="str">
        <f t="array" ref="AW386">IF($AV386,MEDIAN(IF(G3SelectionMask="x",IF(INDEX(StdCalcsRefCalcs,$E386,0)&gt;0,INDEX(StdCalcsRefCalcs,$E386,0)),"")),"")</f>
        <v/>
      </c>
      <c r="AX386" s="97" t="str">
        <f t="array" ref="AX386">IF($AV386,QUARTILE(IF(G3SelectionMask="x",IF(INDEX(StdCalcsRefCalcs,$E386,0)&gt;0,INDEX(StdCalcsRefCalcs,$E386,0)),""),1),"")</f>
        <v/>
      </c>
      <c r="AY386" s="97" t="str">
        <f t="array" ref="AY386">IF($AV386,QUARTILE(IF(G3SelectionMask="x",IF(INDEX(StdCalcsRefCalcs,$E386,0)&gt;0,INDEX(StdCalcsRefCalcs,$E386,0)),""),3),"")</f>
        <v/>
      </c>
      <c r="AZ386" s="97" t="str">
        <f t="array" ref="AZ386">IF($AV386,MIN(IF(G3SelectionMask="x",IF(INDEX(StdCalcsRefCalcs,$E386,0)&gt;0,INDEX(StdCalcsRefCalcs,$E386,0)),"")),"")</f>
        <v/>
      </c>
      <c r="BA386" s="97" t="str">
        <f t="array" ref="BA386">IF($AV386,MAX(IF(G3SelectionMask="x",IF(INDEX(StdCalcsRefCalcs,$E386,0)&gt;0,INDEX(StdCalcsRefCalcs,$E386,0)),"")),"")</f>
        <v/>
      </c>
      <c r="BB386" s="97" t="str">
        <f t="shared" si="224"/>
        <v/>
      </c>
      <c r="BC386" s="97" t="str">
        <f t="array" ref="BC386">IF($AV386,STDEVA(IF(G3SelectionMask="x",IF(INDEX(StdCalcsRefCalcs,$E386,0)&gt;0,INDEX(StdCalcsRefCalcs,$E386,0)),"")),"")</f>
        <v/>
      </c>
      <c r="BD386" s="98" t="b">
        <f t="shared" si="225"/>
        <v>0</v>
      </c>
      <c r="BE386" s="98" t="str">
        <f t="array" ref="BE386">IF($BD386,MEDIAN(IF(G4SelectionMask="x",IF(INDEX(StdCalcsRefCalcs,$E386,0)&gt;0,INDEX(StdCalcsRefCalcs,$E386,0)),"")),"")</f>
        <v/>
      </c>
      <c r="BF386" s="98" t="str">
        <f t="array" ref="BF386">IF($BD386,QUARTILE(IF(G4SelectionMask="x",IF(INDEX(StdCalcsRefCalcs,$E386,0)&gt;0,INDEX(StdCalcsRefCalcs,$E386,0)),""),1),"")</f>
        <v/>
      </c>
      <c r="BG386" s="98" t="str">
        <f t="array" ref="BG386">IF($BD386,QUARTILE(IF(G4SelectionMask="x",IF(INDEX(StdCalcsRefCalcs,$E386,0)&gt;0,INDEX(StdCalcsRefCalcs,$E386,0)),""),3),"")</f>
        <v/>
      </c>
      <c r="BH386" s="98" t="str">
        <f t="array" ref="BH386">IF($BD386,MIN(IF(G4SelectionMask="x",IF(INDEX(StdCalcsRefCalcs,$E386,0)&gt;0,INDEX(StdCalcsRefCalcs,$E386,0)),"")),"")</f>
        <v/>
      </c>
      <c r="BI386" s="98" t="str">
        <f t="array" ref="BI386">IF($BD386,MAX(IF(G4SelectionMask="x",IF(INDEX(StdCalcsRefCalcs,$E386,0)&gt;0,INDEX(StdCalcsRefCalcs,$E386,0)),"")),"")</f>
        <v/>
      </c>
      <c r="BJ386" s="98" t="str">
        <f t="shared" si="226"/>
        <v/>
      </c>
      <c r="BK386" s="98" t="str">
        <f t="array" ref="BK386">IF($BD386,STDEVA(IF(G4SelectionMask="x",IF(INDEX(StdCalcsRefCalcs,$E386,0)&gt;0,INDEX(StdCalcsRefCalcs,$E386,0)),"")),"")</f>
        <v/>
      </c>
      <c r="BL386" s="97" t="b">
        <f t="shared" si="227"/>
        <v>0</v>
      </c>
      <c r="BM386" s="97" t="str">
        <f t="array" ref="BM386">IF($BL386,MEDIAN(IF(G5SelectionMask="x",IF(INDEX(StdCalcsRefCalcs,$E386,0)&gt;0,INDEX(StdCalcsRefCalcs,$E386,0)),"")),"")</f>
        <v/>
      </c>
      <c r="BN386" s="97" t="str">
        <f t="array" ref="BN386">IF($BL386,QUARTILE(IF(G5SelectionMask="x",IF(INDEX(StdCalcsRefCalcs,$E386,0)&gt;0,INDEX(StdCalcsRefCalcs,$E386,0)),""),1),"")</f>
        <v/>
      </c>
      <c r="BO386" s="97" t="str">
        <f t="array" ref="BO386">IF($BL386,QUARTILE(IF(G5SelectionMask="x",IF(INDEX(StdCalcsRefCalcs,$E386,0)&gt;0,INDEX(StdCalcsRefCalcs,$E386,0)),""),3),"")</f>
        <v/>
      </c>
      <c r="BP386" s="97" t="str">
        <f t="array" ref="BP386">IF($BL386,MIN(IF(G5SelectionMask="x",IF(INDEX(StdCalcsRefCalcs,$E386,0)&gt;0,INDEX(StdCalcsRefCalcs,$E386,0)),"")),"")</f>
        <v/>
      </c>
      <c r="BQ386" s="97" t="str">
        <f t="array" ref="BQ386">IF($BL386,MAX(IF(G5SelectionMask="x",IF(INDEX(StdCalcsRefCalcs,$E386,0)&gt;0,INDEX(StdCalcsRefCalcs,$E386,0)),"")),"")</f>
        <v/>
      </c>
      <c r="BR386" s="97" t="str">
        <f t="shared" si="228"/>
        <v/>
      </c>
      <c r="BS386" s="99" t="str">
        <f t="array" ref="BS386">IF($BL386,STDEVA(IF(G5SelectionMask="x",IF(INDEX(StdCalcsRefCalcs,$E386,0)&gt;0,INDEX(StdCalcsRefCalcs,$E386,0)),"")),"")</f>
        <v/>
      </c>
      <c r="BT386" s="108"/>
      <c r="BU386" s="109"/>
      <c r="BV386" s="109"/>
      <c r="BW386" s="109"/>
      <c r="BX386" s="109"/>
      <c r="BY386" s="109"/>
      <c r="BZ386" s="109"/>
      <c r="CA386" s="109"/>
      <c r="CB386" s="109"/>
      <c r="CC386" s="109"/>
      <c r="CD386" s="109"/>
      <c r="CE386" s="109"/>
      <c r="CF386" s="109"/>
      <c r="CG386" s="109"/>
      <c r="CH386" s="109"/>
      <c r="CI386" s="109"/>
    </row>
    <row r="387" spans="1:87" hidden="1" x14ac:dyDescent="0.2">
      <c r="A387" s="33" t="e">
        <f t="shared" si="262"/>
        <v>#NAME?</v>
      </c>
      <c r="B387" s="218"/>
      <c r="C387" s="215"/>
      <c r="E387" s="72">
        <f t="shared" si="247"/>
        <v>377</v>
      </c>
      <c r="P387" s="97" t="str">
        <f t="shared" si="231"/>
        <v/>
      </c>
      <c r="Q387" s="97"/>
      <c r="R387" s="97"/>
      <c r="S387" s="97"/>
      <c r="T387" s="97"/>
      <c r="U387" s="98" t="str">
        <f t="shared" si="232"/>
        <v/>
      </c>
      <c r="V387" s="107" t="str">
        <f t="shared" si="233"/>
        <v/>
      </c>
      <c r="W387" s="107" t="str">
        <f t="shared" si="234"/>
        <v/>
      </c>
      <c r="X387" s="107" t="str">
        <f t="shared" si="235"/>
        <v/>
      </c>
      <c r="Y387" s="107" t="str">
        <f t="shared" si="236"/>
        <v/>
      </c>
      <c r="Z387" s="107" t="str">
        <f t="shared" si="237"/>
        <v/>
      </c>
      <c r="AA387" s="107" t="str">
        <f t="shared" si="238"/>
        <v/>
      </c>
      <c r="AB387" s="107" t="str">
        <f t="shared" si="239"/>
        <v/>
      </c>
      <c r="AC387" s="107" t="str">
        <f t="shared" si="240"/>
        <v/>
      </c>
      <c r="AD387" s="107" t="str">
        <f t="shared" si="241"/>
        <v/>
      </c>
      <c r="AE387" s="107" t="str">
        <f t="shared" si="242"/>
        <v/>
      </c>
      <c r="AF387" s="97" t="b">
        <f t="shared" si="256"/>
        <v>0</v>
      </c>
      <c r="AG387" s="97" t="str">
        <f t="array" ref="AG387">IF($AF387,MEDIAN(IF(G1SelectionMask="x",IF(INDEX(StdCalcsRefCalcs,$E387,0)&gt;0,INDEX(StdCalcsRefCalcs,$E387,0)),"")),"")</f>
        <v/>
      </c>
      <c r="AH387" s="97" t="str">
        <f t="array" ref="AH387">IF($AF387,QUARTILE(IF(G1SelectionMask="x",IF(INDEX(StdCalcsRefCalcs,$E387,0)&gt;0,INDEX(StdCalcsRefCalcs,$E387,0)),""),1),"")</f>
        <v/>
      </c>
      <c r="AI387" s="97" t="str">
        <f t="array" ref="AI387">IF($AF387,QUARTILE(IF(G1SelectionMask="x",IF(INDEX(StdCalcsRefCalcs,$E387,0)&gt;0,INDEX(StdCalcsRefCalcs,$E387,0)),""),3),"")</f>
        <v/>
      </c>
      <c r="AJ387" s="97" t="str">
        <f t="array" ref="AJ387">IF($AF387,MIN(IF(G1SelectionMask="x",IF(INDEX(StdCalcsRefCalcs,$E387,0)&gt;0,INDEX(StdCalcsRefCalcs,$E387,0)),"")),"")</f>
        <v/>
      </c>
      <c r="AK387" s="97" t="str">
        <f t="array" ref="AK387">IF($AF387,MAX(IF(G1SelectionMask="x",IF(INDEX(StdCalcsRefCalcs,$E387,0)&gt;0,INDEX(StdCalcsRefCalcs,$E387,0)),"")),"")</f>
        <v/>
      </c>
      <c r="AL387" s="97" t="str">
        <f t="shared" si="248"/>
        <v/>
      </c>
      <c r="AM387" s="97" t="str">
        <f t="array" ref="AM387">IF($AF387,STDEVA(IF(G1SelectionMask="x",IF(INDEX(StdCalcsRefCalcs,$E387,0)&gt;0,INDEX(StdCalcsRefCalcs,$E387,0)),"")),"")</f>
        <v/>
      </c>
      <c r="AN387" s="98" t="b">
        <f t="shared" si="221"/>
        <v>0</v>
      </c>
      <c r="AO387" s="98" t="str">
        <f t="array" ref="AO387">IF($AN387,MEDIAN(IF(G2SelectionMask="x",IF(INDEX(StdCalcsRefCalcs,$E387,0)&gt;0,INDEX(StdCalcsRefCalcs,$E387,0)),"")),"")</f>
        <v/>
      </c>
      <c r="AP387" s="98" t="str">
        <f t="array" ref="AP387">IF($AN387,QUARTILE(IF(G2SelectionMask="x",IF(INDEX(StdCalcsRefCalcs,$E387,0)&gt;0,INDEX(StdCalcsRefCalcs,$E387,0)),""),1),"")</f>
        <v/>
      </c>
      <c r="AQ387" s="98" t="str">
        <f t="array" ref="AQ387">IF($AN387,QUARTILE(IF(G2SelectionMask="x",IF(INDEX(StdCalcsRefCalcs,$E387,0)&gt;0,INDEX(StdCalcsRefCalcs,$E387,0)),""),3),"")</f>
        <v/>
      </c>
      <c r="AR387" s="98" t="str">
        <f t="array" ref="AR387">IF($AN387,MIN(IF(G2SelectionMask="x",IF(INDEX(StdCalcsRefCalcs,$E387,0)&gt;0,INDEX(StdCalcsRefCalcs,$E387,0)),"")),"")</f>
        <v/>
      </c>
      <c r="AS387" s="98" t="str">
        <f t="array" ref="AS387">IF($AN387,MAX(IF(G2SelectionMask="x",IF(INDEX(StdCalcsRefCalcs,$E387,0)&gt;0,INDEX(StdCalcsRefCalcs,$E387,0)),"")),"")</f>
        <v/>
      </c>
      <c r="AT387" s="98" t="str">
        <f t="shared" si="222"/>
        <v/>
      </c>
      <c r="AU387" s="98" t="str">
        <f t="array" ref="AU387">IF($AN387,STDEVA(IF(G2SelectionMask="x",IF(INDEX(StdCalcsRefCalcs,$E387,0)&gt;0,INDEX(StdCalcsRefCalcs,$E387,0)),"")),"")</f>
        <v/>
      </c>
      <c r="AV387" s="97" t="b">
        <f t="shared" si="223"/>
        <v>0</v>
      </c>
      <c r="AW387" s="97" t="str">
        <f t="array" ref="AW387">IF($AV387,MEDIAN(IF(G3SelectionMask="x",IF(INDEX(StdCalcsRefCalcs,$E387,0)&gt;0,INDEX(StdCalcsRefCalcs,$E387,0)),"")),"")</f>
        <v/>
      </c>
      <c r="AX387" s="97" t="str">
        <f t="array" ref="AX387">IF($AV387,QUARTILE(IF(G3SelectionMask="x",IF(INDEX(StdCalcsRefCalcs,$E387,0)&gt;0,INDEX(StdCalcsRefCalcs,$E387,0)),""),1),"")</f>
        <v/>
      </c>
      <c r="AY387" s="97" t="str">
        <f t="array" ref="AY387">IF($AV387,QUARTILE(IF(G3SelectionMask="x",IF(INDEX(StdCalcsRefCalcs,$E387,0)&gt;0,INDEX(StdCalcsRefCalcs,$E387,0)),""),3),"")</f>
        <v/>
      </c>
      <c r="AZ387" s="97" t="str">
        <f t="array" ref="AZ387">IF($AV387,MIN(IF(G3SelectionMask="x",IF(INDEX(StdCalcsRefCalcs,$E387,0)&gt;0,INDEX(StdCalcsRefCalcs,$E387,0)),"")),"")</f>
        <v/>
      </c>
      <c r="BA387" s="97" t="str">
        <f t="array" ref="BA387">IF($AV387,MAX(IF(G3SelectionMask="x",IF(INDEX(StdCalcsRefCalcs,$E387,0)&gt;0,INDEX(StdCalcsRefCalcs,$E387,0)),"")),"")</f>
        <v/>
      </c>
      <c r="BB387" s="97" t="str">
        <f t="shared" si="224"/>
        <v/>
      </c>
      <c r="BC387" s="97" t="str">
        <f t="array" ref="BC387">IF($AV387,STDEVA(IF(G3SelectionMask="x",IF(INDEX(StdCalcsRefCalcs,$E387,0)&gt;0,INDEX(StdCalcsRefCalcs,$E387,0)),"")),"")</f>
        <v/>
      </c>
      <c r="BD387" s="98" t="b">
        <f t="shared" si="225"/>
        <v>0</v>
      </c>
      <c r="BE387" s="98" t="str">
        <f t="array" ref="BE387">IF($BD387,MEDIAN(IF(G4SelectionMask="x",IF(INDEX(StdCalcsRefCalcs,$E387,0)&gt;0,INDEX(StdCalcsRefCalcs,$E387,0)),"")),"")</f>
        <v/>
      </c>
      <c r="BF387" s="98" t="str">
        <f t="array" ref="BF387">IF($BD387,QUARTILE(IF(G4SelectionMask="x",IF(INDEX(StdCalcsRefCalcs,$E387,0)&gt;0,INDEX(StdCalcsRefCalcs,$E387,0)),""),1),"")</f>
        <v/>
      </c>
      <c r="BG387" s="98" t="str">
        <f t="array" ref="BG387">IF($BD387,QUARTILE(IF(G4SelectionMask="x",IF(INDEX(StdCalcsRefCalcs,$E387,0)&gt;0,INDEX(StdCalcsRefCalcs,$E387,0)),""),3),"")</f>
        <v/>
      </c>
      <c r="BH387" s="98" t="str">
        <f t="array" ref="BH387">IF($BD387,MIN(IF(G4SelectionMask="x",IF(INDEX(StdCalcsRefCalcs,$E387,0)&gt;0,INDEX(StdCalcsRefCalcs,$E387,0)),"")),"")</f>
        <v/>
      </c>
      <c r="BI387" s="98" t="str">
        <f t="array" ref="BI387">IF($BD387,MAX(IF(G4SelectionMask="x",IF(INDEX(StdCalcsRefCalcs,$E387,0)&gt;0,INDEX(StdCalcsRefCalcs,$E387,0)),"")),"")</f>
        <v/>
      </c>
      <c r="BJ387" s="98" t="str">
        <f t="shared" si="226"/>
        <v/>
      </c>
      <c r="BK387" s="98" t="str">
        <f t="array" ref="BK387">IF($BD387,STDEVA(IF(G4SelectionMask="x",IF(INDEX(StdCalcsRefCalcs,$E387,0)&gt;0,INDEX(StdCalcsRefCalcs,$E387,0)),"")),"")</f>
        <v/>
      </c>
      <c r="BL387" s="97" t="b">
        <f t="shared" si="227"/>
        <v>0</v>
      </c>
      <c r="BM387" s="97" t="str">
        <f t="array" ref="BM387">IF($BL387,MEDIAN(IF(G5SelectionMask="x",IF(INDEX(StdCalcsRefCalcs,$E387,0)&gt;0,INDEX(StdCalcsRefCalcs,$E387,0)),"")),"")</f>
        <v/>
      </c>
      <c r="BN387" s="97" t="str">
        <f t="array" ref="BN387">IF($BL387,QUARTILE(IF(G5SelectionMask="x",IF(INDEX(StdCalcsRefCalcs,$E387,0)&gt;0,INDEX(StdCalcsRefCalcs,$E387,0)),""),1),"")</f>
        <v/>
      </c>
      <c r="BO387" s="97" t="str">
        <f t="array" ref="BO387">IF($BL387,QUARTILE(IF(G5SelectionMask="x",IF(INDEX(StdCalcsRefCalcs,$E387,0)&gt;0,INDEX(StdCalcsRefCalcs,$E387,0)),""),3),"")</f>
        <v/>
      </c>
      <c r="BP387" s="97" t="str">
        <f t="array" ref="BP387">IF($BL387,MIN(IF(G5SelectionMask="x",IF(INDEX(StdCalcsRefCalcs,$E387,0)&gt;0,INDEX(StdCalcsRefCalcs,$E387,0)),"")),"")</f>
        <v/>
      </c>
      <c r="BQ387" s="97" t="str">
        <f t="array" ref="BQ387">IF($BL387,MAX(IF(G5SelectionMask="x",IF(INDEX(StdCalcsRefCalcs,$E387,0)&gt;0,INDEX(StdCalcsRefCalcs,$E387,0)),"")),"")</f>
        <v/>
      </c>
      <c r="BR387" s="97" t="str">
        <f t="shared" si="228"/>
        <v/>
      </c>
      <c r="BS387" s="99" t="str">
        <f t="array" ref="BS387">IF($BL387,STDEVA(IF(G5SelectionMask="x",IF(INDEX(StdCalcsRefCalcs,$E387,0)&gt;0,INDEX(StdCalcsRefCalcs,$E387,0)),"")),"")</f>
        <v/>
      </c>
      <c r="BT387" s="108"/>
      <c r="BU387" s="109"/>
      <c r="BV387" s="109"/>
      <c r="BW387" s="109"/>
      <c r="BX387" s="109"/>
      <c r="BY387" s="109"/>
      <c r="BZ387" s="109"/>
      <c r="CA387" s="109"/>
      <c r="CB387" s="109"/>
      <c r="CC387" s="109"/>
      <c r="CD387" s="109"/>
      <c r="CE387" s="109"/>
      <c r="CF387" s="109"/>
      <c r="CG387" s="109"/>
      <c r="CH387" s="109"/>
      <c r="CI387" s="109"/>
    </row>
    <row r="388" spans="1:87" hidden="1" x14ac:dyDescent="0.2">
      <c r="A388" s="33" t="e">
        <f t="shared" si="262"/>
        <v>#NAME?</v>
      </c>
      <c r="B388" s="218"/>
      <c r="C388" s="215"/>
      <c r="E388" s="72">
        <f t="shared" si="247"/>
        <v>378</v>
      </c>
      <c r="P388" s="97" t="str">
        <f t="shared" si="231"/>
        <v/>
      </c>
      <c r="Q388" s="97"/>
      <c r="R388" s="97"/>
      <c r="S388" s="97"/>
      <c r="T388" s="97"/>
      <c r="U388" s="98" t="str">
        <f t="shared" si="232"/>
        <v/>
      </c>
      <c r="V388" s="107" t="str">
        <f t="shared" si="233"/>
        <v/>
      </c>
      <c r="W388" s="107" t="str">
        <f t="shared" si="234"/>
        <v/>
      </c>
      <c r="X388" s="107" t="str">
        <f t="shared" si="235"/>
        <v/>
      </c>
      <c r="Y388" s="107" t="str">
        <f t="shared" si="236"/>
        <v/>
      </c>
      <c r="Z388" s="107" t="str">
        <f t="shared" si="237"/>
        <v/>
      </c>
      <c r="AA388" s="107" t="str">
        <f t="shared" si="238"/>
        <v/>
      </c>
      <c r="AB388" s="107" t="str">
        <f t="shared" si="239"/>
        <v/>
      </c>
      <c r="AC388" s="107" t="str">
        <f t="shared" si="240"/>
        <v/>
      </c>
      <c r="AD388" s="107" t="str">
        <f t="shared" si="241"/>
        <v/>
      </c>
      <c r="AE388" s="107" t="str">
        <f t="shared" si="242"/>
        <v/>
      </c>
      <c r="AF388" s="97" t="b">
        <f t="shared" si="256"/>
        <v>0</v>
      </c>
      <c r="AG388" s="97" t="str">
        <f t="array" ref="AG388">IF($AF388,MEDIAN(IF(G1SelectionMask="x",IF(INDEX(StdCalcsRefCalcs,$E388,0)&gt;0,INDEX(StdCalcsRefCalcs,$E388,0)),"")),"")</f>
        <v/>
      </c>
      <c r="AH388" s="97" t="str">
        <f t="array" ref="AH388">IF($AF388,QUARTILE(IF(G1SelectionMask="x",IF(INDEX(StdCalcsRefCalcs,$E388,0)&gt;0,INDEX(StdCalcsRefCalcs,$E388,0)),""),1),"")</f>
        <v/>
      </c>
      <c r="AI388" s="97" t="str">
        <f t="array" ref="AI388">IF($AF388,QUARTILE(IF(G1SelectionMask="x",IF(INDEX(StdCalcsRefCalcs,$E388,0)&gt;0,INDEX(StdCalcsRefCalcs,$E388,0)),""),3),"")</f>
        <v/>
      </c>
      <c r="AJ388" s="97" t="str">
        <f t="array" ref="AJ388">IF($AF388,MIN(IF(G1SelectionMask="x",IF(INDEX(StdCalcsRefCalcs,$E388,0)&gt;0,INDEX(StdCalcsRefCalcs,$E388,0)),"")),"")</f>
        <v/>
      </c>
      <c r="AK388" s="97" t="str">
        <f t="array" ref="AK388">IF($AF388,MAX(IF(G1SelectionMask="x",IF(INDEX(StdCalcsRefCalcs,$E388,0)&gt;0,INDEX(StdCalcsRefCalcs,$E388,0)),"")),"")</f>
        <v/>
      </c>
      <c r="AL388" s="97" t="str">
        <f t="shared" si="248"/>
        <v/>
      </c>
      <c r="AM388" s="97" t="str">
        <f t="array" ref="AM388">IF($AF388,STDEVA(IF(G1SelectionMask="x",IF(INDEX(StdCalcsRefCalcs,$E388,0)&gt;0,INDEX(StdCalcsRefCalcs,$E388,0)),"")),"")</f>
        <v/>
      </c>
      <c r="AN388" s="98" t="b">
        <f t="shared" si="221"/>
        <v>0</v>
      </c>
      <c r="AO388" s="98" t="str">
        <f t="array" ref="AO388">IF($AN388,MEDIAN(IF(G2SelectionMask="x",IF(INDEX(StdCalcsRefCalcs,$E388,0)&gt;0,INDEX(StdCalcsRefCalcs,$E388,0)),"")),"")</f>
        <v/>
      </c>
      <c r="AP388" s="98" t="str">
        <f t="array" ref="AP388">IF($AN388,QUARTILE(IF(G2SelectionMask="x",IF(INDEX(StdCalcsRefCalcs,$E388,0)&gt;0,INDEX(StdCalcsRefCalcs,$E388,0)),""),1),"")</f>
        <v/>
      </c>
      <c r="AQ388" s="98" t="str">
        <f t="array" ref="AQ388">IF($AN388,QUARTILE(IF(G2SelectionMask="x",IF(INDEX(StdCalcsRefCalcs,$E388,0)&gt;0,INDEX(StdCalcsRefCalcs,$E388,0)),""),3),"")</f>
        <v/>
      </c>
      <c r="AR388" s="98" t="str">
        <f t="array" ref="AR388">IF($AN388,MIN(IF(G2SelectionMask="x",IF(INDEX(StdCalcsRefCalcs,$E388,0)&gt;0,INDEX(StdCalcsRefCalcs,$E388,0)),"")),"")</f>
        <v/>
      </c>
      <c r="AS388" s="98" t="str">
        <f t="array" ref="AS388">IF($AN388,MAX(IF(G2SelectionMask="x",IF(INDEX(StdCalcsRefCalcs,$E388,0)&gt;0,INDEX(StdCalcsRefCalcs,$E388,0)),"")),"")</f>
        <v/>
      </c>
      <c r="AT388" s="98" t="str">
        <f t="shared" si="222"/>
        <v/>
      </c>
      <c r="AU388" s="98" t="str">
        <f t="array" ref="AU388">IF($AN388,STDEVA(IF(G2SelectionMask="x",IF(INDEX(StdCalcsRefCalcs,$E388,0)&gt;0,INDEX(StdCalcsRefCalcs,$E388,0)),"")),"")</f>
        <v/>
      </c>
      <c r="AV388" s="97" t="b">
        <f t="shared" si="223"/>
        <v>0</v>
      </c>
      <c r="AW388" s="97" t="str">
        <f t="array" ref="AW388">IF($AV388,MEDIAN(IF(G3SelectionMask="x",IF(INDEX(StdCalcsRefCalcs,$E388,0)&gt;0,INDEX(StdCalcsRefCalcs,$E388,0)),"")),"")</f>
        <v/>
      </c>
      <c r="AX388" s="97" t="str">
        <f t="array" ref="AX388">IF($AV388,QUARTILE(IF(G3SelectionMask="x",IF(INDEX(StdCalcsRefCalcs,$E388,0)&gt;0,INDEX(StdCalcsRefCalcs,$E388,0)),""),1),"")</f>
        <v/>
      </c>
      <c r="AY388" s="97" t="str">
        <f t="array" ref="AY388">IF($AV388,QUARTILE(IF(G3SelectionMask="x",IF(INDEX(StdCalcsRefCalcs,$E388,0)&gt;0,INDEX(StdCalcsRefCalcs,$E388,0)),""),3),"")</f>
        <v/>
      </c>
      <c r="AZ388" s="97" t="str">
        <f t="array" ref="AZ388">IF($AV388,MIN(IF(G3SelectionMask="x",IF(INDEX(StdCalcsRefCalcs,$E388,0)&gt;0,INDEX(StdCalcsRefCalcs,$E388,0)),"")),"")</f>
        <v/>
      </c>
      <c r="BA388" s="97" t="str">
        <f t="array" ref="BA388">IF($AV388,MAX(IF(G3SelectionMask="x",IF(INDEX(StdCalcsRefCalcs,$E388,0)&gt;0,INDEX(StdCalcsRefCalcs,$E388,0)),"")),"")</f>
        <v/>
      </c>
      <c r="BB388" s="97" t="str">
        <f t="shared" si="224"/>
        <v/>
      </c>
      <c r="BC388" s="97" t="str">
        <f t="array" ref="BC388">IF($AV388,STDEVA(IF(G3SelectionMask="x",IF(INDEX(StdCalcsRefCalcs,$E388,0)&gt;0,INDEX(StdCalcsRefCalcs,$E388,0)),"")),"")</f>
        <v/>
      </c>
      <c r="BD388" s="98" t="b">
        <f t="shared" si="225"/>
        <v>0</v>
      </c>
      <c r="BE388" s="98" t="str">
        <f t="array" ref="BE388">IF($BD388,MEDIAN(IF(G4SelectionMask="x",IF(INDEX(StdCalcsRefCalcs,$E388,0)&gt;0,INDEX(StdCalcsRefCalcs,$E388,0)),"")),"")</f>
        <v/>
      </c>
      <c r="BF388" s="98" t="str">
        <f t="array" ref="BF388">IF($BD388,QUARTILE(IF(G4SelectionMask="x",IF(INDEX(StdCalcsRefCalcs,$E388,0)&gt;0,INDEX(StdCalcsRefCalcs,$E388,0)),""),1),"")</f>
        <v/>
      </c>
      <c r="BG388" s="98" t="str">
        <f t="array" ref="BG388">IF($BD388,QUARTILE(IF(G4SelectionMask="x",IF(INDEX(StdCalcsRefCalcs,$E388,0)&gt;0,INDEX(StdCalcsRefCalcs,$E388,0)),""),3),"")</f>
        <v/>
      </c>
      <c r="BH388" s="98" t="str">
        <f t="array" ref="BH388">IF($BD388,MIN(IF(G4SelectionMask="x",IF(INDEX(StdCalcsRefCalcs,$E388,0)&gt;0,INDEX(StdCalcsRefCalcs,$E388,0)),"")),"")</f>
        <v/>
      </c>
      <c r="BI388" s="98" t="str">
        <f t="array" ref="BI388">IF($BD388,MAX(IF(G4SelectionMask="x",IF(INDEX(StdCalcsRefCalcs,$E388,0)&gt;0,INDEX(StdCalcsRefCalcs,$E388,0)),"")),"")</f>
        <v/>
      </c>
      <c r="BJ388" s="98" t="str">
        <f t="shared" si="226"/>
        <v/>
      </c>
      <c r="BK388" s="98" t="str">
        <f t="array" ref="BK388">IF($BD388,STDEVA(IF(G4SelectionMask="x",IF(INDEX(StdCalcsRefCalcs,$E388,0)&gt;0,INDEX(StdCalcsRefCalcs,$E388,0)),"")),"")</f>
        <v/>
      </c>
      <c r="BL388" s="97" t="b">
        <f t="shared" si="227"/>
        <v>0</v>
      </c>
      <c r="BM388" s="97" t="str">
        <f t="array" ref="BM388">IF($BL388,MEDIAN(IF(G5SelectionMask="x",IF(INDEX(StdCalcsRefCalcs,$E388,0)&gt;0,INDEX(StdCalcsRefCalcs,$E388,0)),"")),"")</f>
        <v/>
      </c>
      <c r="BN388" s="97" t="str">
        <f t="array" ref="BN388">IF($BL388,QUARTILE(IF(G5SelectionMask="x",IF(INDEX(StdCalcsRefCalcs,$E388,0)&gt;0,INDEX(StdCalcsRefCalcs,$E388,0)),""),1),"")</f>
        <v/>
      </c>
      <c r="BO388" s="97" t="str">
        <f t="array" ref="BO388">IF($BL388,QUARTILE(IF(G5SelectionMask="x",IF(INDEX(StdCalcsRefCalcs,$E388,0)&gt;0,INDEX(StdCalcsRefCalcs,$E388,0)),""),3),"")</f>
        <v/>
      </c>
      <c r="BP388" s="97" t="str">
        <f t="array" ref="BP388">IF($BL388,MIN(IF(G5SelectionMask="x",IF(INDEX(StdCalcsRefCalcs,$E388,0)&gt;0,INDEX(StdCalcsRefCalcs,$E388,0)),"")),"")</f>
        <v/>
      </c>
      <c r="BQ388" s="97" t="str">
        <f t="array" ref="BQ388">IF($BL388,MAX(IF(G5SelectionMask="x",IF(INDEX(StdCalcsRefCalcs,$E388,0)&gt;0,INDEX(StdCalcsRefCalcs,$E388,0)),"")),"")</f>
        <v/>
      </c>
      <c r="BR388" s="97" t="str">
        <f t="shared" si="228"/>
        <v/>
      </c>
      <c r="BS388" s="99" t="str">
        <f t="array" ref="BS388">IF($BL388,STDEVA(IF(G5SelectionMask="x",IF(INDEX(StdCalcsRefCalcs,$E388,0)&gt;0,INDEX(StdCalcsRefCalcs,$E388,0)),"")),"")</f>
        <v/>
      </c>
      <c r="BT388" s="108"/>
      <c r="BU388" s="109"/>
      <c r="BV388" s="109"/>
      <c r="BW388" s="109"/>
      <c r="BX388" s="109"/>
      <c r="BY388" s="109"/>
      <c r="BZ388" s="109"/>
      <c r="CA388" s="109"/>
      <c r="CB388" s="109"/>
      <c r="CC388" s="109"/>
      <c r="CD388" s="109"/>
      <c r="CE388" s="109"/>
      <c r="CF388" s="109"/>
      <c r="CG388" s="109"/>
      <c r="CH388" s="109"/>
      <c r="CI388" s="109"/>
    </row>
    <row r="389" spans="1:87" hidden="1" x14ac:dyDescent="0.2">
      <c r="A389" s="33" t="e">
        <f t="shared" si="262"/>
        <v>#NAME?</v>
      </c>
      <c r="B389" s="218"/>
      <c r="C389" s="215"/>
      <c r="E389" s="72">
        <f t="shared" si="247"/>
        <v>379</v>
      </c>
      <c r="P389" s="97" t="str">
        <f t="shared" si="231"/>
        <v/>
      </c>
      <c r="Q389" s="97"/>
      <c r="R389" s="97"/>
      <c r="S389" s="97"/>
      <c r="T389" s="97"/>
      <c r="U389" s="98" t="str">
        <f t="shared" si="232"/>
        <v/>
      </c>
      <c r="V389" s="107" t="str">
        <f t="shared" si="233"/>
        <v/>
      </c>
      <c r="W389" s="107" t="str">
        <f t="shared" si="234"/>
        <v/>
      </c>
      <c r="X389" s="107" t="str">
        <f t="shared" si="235"/>
        <v/>
      </c>
      <c r="Y389" s="107" t="str">
        <f t="shared" si="236"/>
        <v/>
      </c>
      <c r="Z389" s="107" t="str">
        <f t="shared" si="237"/>
        <v/>
      </c>
      <c r="AA389" s="107" t="str">
        <f t="shared" si="238"/>
        <v/>
      </c>
      <c r="AB389" s="107" t="str">
        <f t="shared" si="239"/>
        <v/>
      </c>
      <c r="AC389" s="107" t="str">
        <f t="shared" si="240"/>
        <v/>
      </c>
      <c r="AD389" s="107" t="str">
        <f t="shared" si="241"/>
        <v/>
      </c>
      <c r="AE389" s="107" t="str">
        <f t="shared" si="242"/>
        <v/>
      </c>
      <c r="AF389" s="97" t="b">
        <f t="shared" si="256"/>
        <v>0</v>
      </c>
      <c r="AG389" s="97" t="str">
        <f t="array" ref="AG389">IF($AF389,MEDIAN(IF(G1SelectionMask="x",IF(INDEX(StdCalcsRefCalcs,$E389,0)&gt;0,INDEX(StdCalcsRefCalcs,$E389,0)),"")),"")</f>
        <v/>
      </c>
      <c r="AH389" s="97" t="str">
        <f t="array" ref="AH389">IF($AF389,QUARTILE(IF(G1SelectionMask="x",IF(INDEX(StdCalcsRefCalcs,$E389,0)&gt;0,INDEX(StdCalcsRefCalcs,$E389,0)),""),1),"")</f>
        <v/>
      </c>
      <c r="AI389" s="97" t="str">
        <f t="array" ref="AI389">IF($AF389,QUARTILE(IF(G1SelectionMask="x",IF(INDEX(StdCalcsRefCalcs,$E389,0)&gt;0,INDEX(StdCalcsRefCalcs,$E389,0)),""),3),"")</f>
        <v/>
      </c>
      <c r="AJ389" s="97" t="str">
        <f t="array" ref="AJ389">IF($AF389,MIN(IF(G1SelectionMask="x",IF(INDEX(StdCalcsRefCalcs,$E389,0)&gt;0,INDEX(StdCalcsRefCalcs,$E389,0)),"")),"")</f>
        <v/>
      </c>
      <c r="AK389" s="97" t="str">
        <f t="array" ref="AK389">IF($AF389,MAX(IF(G1SelectionMask="x",IF(INDEX(StdCalcsRefCalcs,$E389,0)&gt;0,INDEX(StdCalcsRefCalcs,$E389,0)),"")),"")</f>
        <v/>
      </c>
      <c r="AL389" s="97" t="str">
        <f t="shared" si="248"/>
        <v/>
      </c>
      <c r="AM389" s="97" t="str">
        <f t="array" ref="AM389">IF($AF389,STDEVA(IF(G1SelectionMask="x",IF(INDEX(StdCalcsRefCalcs,$E389,0)&gt;0,INDEX(StdCalcsRefCalcs,$E389,0)),"")),"")</f>
        <v/>
      </c>
      <c r="AN389" s="98" t="b">
        <f t="shared" si="221"/>
        <v>0</v>
      </c>
      <c r="AO389" s="98" t="str">
        <f t="array" ref="AO389">IF($AN389,MEDIAN(IF(G2SelectionMask="x",IF(INDEX(StdCalcsRefCalcs,$E389,0)&gt;0,INDEX(StdCalcsRefCalcs,$E389,0)),"")),"")</f>
        <v/>
      </c>
      <c r="AP389" s="98" t="str">
        <f t="array" ref="AP389">IF($AN389,QUARTILE(IF(G2SelectionMask="x",IF(INDEX(StdCalcsRefCalcs,$E389,0)&gt;0,INDEX(StdCalcsRefCalcs,$E389,0)),""),1),"")</f>
        <v/>
      </c>
      <c r="AQ389" s="98" t="str">
        <f t="array" ref="AQ389">IF($AN389,QUARTILE(IF(G2SelectionMask="x",IF(INDEX(StdCalcsRefCalcs,$E389,0)&gt;0,INDEX(StdCalcsRefCalcs,$E389,0)),""),3),"")</f>
        <v/>
      </c>
      <c r="AR389" s="98" t="str">
        <f t="array" ref="AR389">IF($AN389,MIN(IF(G2SelectionMask="x",IF(INDEX(StdCalcsRefCalcs,$E389,0)&gt;0,INDEX(StdCalcsRefCalcs,$E389,0)),"")),"")</f>
        <v/>
      </c>
      <c r="AS389" s="98" t="str">
        <f t="array" ref="AS389">IF($AN389,MAX(IF(G2SelectionMask="x",IF(INDEX(StdCalcsRefCalcs,$E389,0)&gt;0,INDEX(StdCalcsRefCalcs,$E389,0)),"")),"")</f>
        <v/>
      </c>
      <c r="AT389" s="98" t="str">
        <f t="shared" si="222"/>
        <v/>
      </c>
      <c r="AU389" s="98" t="str">
        <f t="array" ref="AU389">IF($AN389,STDEVA(IF(G2SelectionMask="x",IF(INDEX(StdCalcsRefCalcs,$E389,0)&gt;0,INDEX(StdCalcsRefCalcs,$E389,0)),"")),"")</f>
        <v/>
      </c>
      <c r="AV389" s="97" t="b">
        <f t="shared" si="223"/>
        <v>0</v>
      </c>
      <c r="AW389" s="97" t="str">
        <f t="array" ref="AW389">IF($AV389,MEDIAN(IF(G3SelectionMask="x",IF(INDEX(StdCalcsRefCalcs,$E389,0)&gt;0,INDEX(StdCalcsRefCalcs,$E389,0)),"")),"")</f>
        <v/>
      </c>
      <c r="AX389" s="97" t="str">
        <f t="array" ref="AX389">IF($AV389,QUARTILE(IF(G3SelectionMask="x",IF(INDEX(StdCalcsRefCalcs,$E389,0)&gt;0,INDEX(StdCalcsRefCalcs,$E389,0)),""),1),"")</f>
        <v/>
      </c>
      <c r="AY389" s="97" t="str">
        <f t="array" ref="AY389">IF($AV389,QUARTILE(IF(G3SelectionMask="x",IF(INDEX(StdCalcsRefCalcs,$E389,0)&gt;0,INDEX(StdCalcsRefCalcs,$E389,0)),""),3),"")</f>
        <v/>
      </c>
      <c r="AZ389" s="97" t="str">
        <f t="array" ref="AZ389">IF($AV389,MIN(IF(G3SelectionMask="x",IF(INDEX(StdCalcsRefCalcs,$E389,0)&gt;0,INDEX(StdCalcsRefCalcs,$E389,0)),"")),"")</f>
        <v/>
      </c>
      <c r="BA389" s="97" t="str">
        <f t="array" ref="BA389">IF($AV389,MAX(IF(G3SelectionMask="x",IF(INDEX(StdCalcsRefCalcs,$E389,0)&gt;0,INDEX(StdCalcsRefCalcs,$E389,0)),"")),"")</f>
        <v/>
      </c>
      <c r="BB389" s="97" t="str">
        <f t="shared" si="224"/>
        <v/>
      </c>
      <c r="BC389" s="97" t="str">
        <f t="array" ref="BC389">IF($AV389,STDEVA(IF(G3SelectionMask="x",IF(INDEX(StdCalcsRefCalcs,$E389,0)&gt;0,INDEX(StdCalcsRefCalcs,$E389,0)),"")),"")</f>
        <v/>
      </c>
      <c r="BD389" s="98" t="b">
        <f t="shared" si="225"/>
        <v>0</v>
      </c>
      <c r="BE389" s="98" t="str">
        <f t="array" ref="BE389">IF($BD389,MEDIAN(IF(G4SelectionMask="x",IF(INDEX(StdCalcsRefCalcs,$E389,0)&gt;0,INDEX(StdCalcsRefCalcs,$E389,0)),"")),"")</f>
        <v/>
      </c>
      <c r="BF389" s="98" t="str">
        <f t="array" ref="BF389">IF($BD389,QUARTILE(IF(G4SelectionMask="x",IF(INDEX(StdCalcsRefCalcs,$E389,0)&gt;0,INDEX(StdCalcsRefCalcs,$E389,0)),""),1),"")</f>
        <v/>
      </c>
      <c r="BG389" s="98" t="str">
        <f t="array" ref="BG389">IF($BD389,QUARTILE(IF(G4SelectionMask="x",IF(INDEX(StdCalcsRefCalcs,$E389,0)&gt;0,INDEX(StdCalcsRefCalcs,$E389,0)),""),3),"")</f>
        <v/>
      </c>
      <c r="BH389" s="98" t="str">
        <f t="array" ref="BH389">IF($BD389,MIN(IF(G4SelectionMask="x",IF(INDEX(StdCalcsRefCalcs,$E389,0)&gt;0,INDEX(StdCalcsRefCalcs,$E389,0)),"")),"")</f>
        <v/>
      </c>
      <c r="BI389" s="98" t="str">
        <f t="array" ref="BI389">IF($BD389,MAX(IF(G4SelectionMask="x",IF(INDEX(StdCalcsRefCalcs,$E389,0)&gt;0,INDEX(StdCalcsRefCalcs,$E389,0)),"")),"")</f>
        <v/>
      </c>
      <c r="BJ389" s="98" t="str">
        <f t="shared" si="226"/>
        <v/>
      </c>
      <c r="BK389" s="98" t="str">
        <f t="array" ref="BK389">IF($BD389,STDEVA(IF(G4SelectionMask="x",IF(INDEX(StdCalcsRefCalcs,$E389,0)&gt;0,INDEX(StdCalcsRefCalcs,$E389,0)),"")),"")</f>
        <v/>
      </c>
      <c r="BL389" s="97" t="b">
        <f t="shared" si="227"/>
        <v>0</v>
      </c>
      <c r="BM389" s="97" t="str">
        <f t="array" ref="BM389">IF($BL389,MEDIAN(IF(G5SelectionMask="x",IF(INDEX(StdCalcsRefCalcs,$E389,0)&gt;0,INDEX(StdCalcsRefCalcs,$E389,0)),"")),"")</f>
        <v/>
      </c>
      <c r="BN389" s="97" t="str">
        <f t="array" ref="BN389">IF($BL389,QUARTILE(IF(G5SelectionMask="x",IF(INDEX(StdCalcsRefCalcs,$E389,0)&gt;0,INDEX(StdCalcsRefCalcs,$E389,0)),""),1),"")</f>
        <v/>
      </c>
      <c r="BO389" s="97" t="str">
        <f t="array" ref="BO389">IF($BL389,QUARTILE(IF(G5SelectionMask="x",IF(INDEX(StdCalcsRefCalcs,$E389,0)&gt;0,INDEX(StdCalcsRefCalcs,$E389,0)),""),3),"")</f>
        <v/>
      </c>
      <c r="BP389" s="97" t="str">
        <f t="array" ref="BP389">IF($BL389,MIN(IF(G5SelectionMask="x",IF(INDEX(StdCalcsRefCalcs,$E389,0)&gt;0,INDEX(StdCalcsRefCalcs,$E389,0)),"")),"")</f>
        <v/>
      </c>
      <c r="BQ389" s="97" t="str">
        <f t="array" ref="BQ389">IF($BL389,MAX(IF(G5SelectionMask="x",IF(INDEX(StdCalcsRefCalcs,$E389,0)&gt;0,INDEX(StdCalcsRefCalcs,$E389,0)),"")),"")</f>
        <v/>
      </c>
      <c r="BR389" s="97" t="str">
        <f t="shared" si="228"/>
        <v/>
      </c>
      <c r="BS389" s="99" t="str">
        <f t="array" ref="BS389">IF($BL389,STDEVA(IF(G5SelectionMask="x",IF(INDEX(StdCalcsRefCalcs,$E389,0)&gt;0,INDEX(StdCalcsRefCalcs,$E389,0)),"")),"")</f>
        <v/>
      </c>
      <c r="BT389" s="108"/>
      <c r="BU389" s="109"/>
      <c r="BV389" s="109"/>
      <c r="BW389" s="109"/>
      <c r="BX389" s="109"/>
      <c r="BY389" s="109"/>
      <c r="BZ389" s="109"/>
      <c r="CA389" s="109"/>
      <c r="CB389" s="109"/>
      <c r="CC389" s="109"/>
      <c r="CD389" s="109"/>
      <c r="CE389" s="109"/>
      <c r="CF389" s="109"/>
      <c r="CG389" s="109"/>
      <c r="CH389" s="109"/>
      <c r="CI389" s="109"/>
    </row>
    <row r="390" spans="1:87" hidden="1" x14ac:dyDescent="0.2">
      <c r="A390" s="33" t="e">
        <f t="shared" si="262"/>
        <v>#NAME?</v>
      </c>
      <c r="B390" s="218"/>
      <c r="C390" s="215"/>
      <c r="E390" s="72">
        <f t="shared" si="247"/>
        <v>380</v>
      </c>
      <c r="P390" s="97" t="str">
        <f t="shared" si="231"/>
        <v/>
      </c>
      <c r="Q390" s="97"/>
      <c r="R390" s="97"/>
      <c r="S390" s="97"/>
      <c r="T390" s="97"/>
      <c r="U390" s="98" t="str">
        <f t="shared" si="232"/>
        <v/>
      </c>
      <c r="V390" s="107" t="str">
        <f t="shared" si="233"/>
        <v/>
      </c>
      <c r="W390" s="107" t="str">
        <f t="shared" si="234"/>
        <v/>
      </c>
      <c r="X390" s="107" t="str">
        <f t="shared" si="235"/>
        <v/>
      </c>
      <c r="Y390" s="107" t="str">
        <f t="shared" si="236"/>
        <v/>
      </c>
      <c r="Z390" s="107" t="str">
        <f t="shared" si="237"/>
        <v/>
      </c>
      <c r="AA390" s="107" t="str">
        <f t="shared" si="238"/>
        <v/>
      </c>
      <c r="AB390" s="107" t="str">
        <f t="shared" si="239"/>
        <v/>
      </c>
      <c r="AC390" s="107" t="str">
        <f t="shared" si="240"/>
        <v/>
      </c>
      <c r="AD390" s="107" t="str">
        <f t="shared" si="241"/>
        <v/>
      </c>
      <c r="AE390" s="107" t="str">
        <f t="shared" si="242"/>
        <v/>
      </c>
      <c r="AF390" s="97" t="b">
        <f t="shared" si="256"/>
        <v>0</v>
      </c>
      <c r="AG390" s="97" t="str">
        <f t="array" ref="AG390">IF($AF390,MEDIAN(IF(G1SelectionMask="x",IF(INDEX(StdCalcsRefCalcs,$E390,0)&gt;0,INDEX(StdCalcsRefCalcs,$E390,0)),"")),"")</f>
        <v/>
      </c>
      <c r="AH390" s="97" t="str">
        <f t="array" ref="AH390">IF($AF390,QUARTILE(IF(G1SelectionMask="x",IF(INDEX(StdCalcsRefCalcs,$E390,0)&gt;0,INDEX(StdCalcsRefCalcs,$E390,0)),""),1),"")</f>
        <v/>
      </c>
      <c r="AI390" s="97" t="str">
        <f t="array" ref="AI390">IF($AF390,QUARTILE(IF(G1SelectionMask="x",IF(INDEX(StdCalcsRefCalcs,$E390,0)&gt;0,INDEX(StdCalcsRefCalcs,$E390,0)),""),3),"")</f>
        <v/>
      </c>
      <c r="AJ390" s="97" t="str">
        <f t="array" ref="AJ390">IF($AF390,MIN(IF(G1SelectionMask="x",IF(INDEX(StdCalcsRefCalcs,$E390,0)&gt;0,INDEX(StdCalcsRefCalcs,$E390,0)),"")),"")</f>
        <v/>
      </c>
      <c r="AK390" s="97" t="str">
        <f t="array" ref="AK390">IF($AF390,MAX(IF(G1SelectionMask="x",IF(INDEX(StdCalcsRefCalcs,$E390,0)&gt;0,INDEX(StdCalcsRefCalcs,$E390,0)),"")),"")</f>
        <v/>
      </c>
      <c r="AL390" s="97" t="str">
        <f t="shared" si="248"/>
        <v/>
      </c>
      <c r="AM390" s="97" t="str">
        <f t="array" ref="AM390">IF($AF390,STDEVA(IF(G1SelectionMask="x",IF(INDEX(StdCalcsRefCalcs,$E390,0)&gt;0,INDEX(StdCalcsRefCalcs,$E390,0)),"")),"")</f>
        <v/>
      </c>
      <c r="AN390" s="98" t="b">
        <f t="shared" si="221"/>
        <v>0</v>
      </c>
      <c r="AO390" s="98" t="str">
        <f t="array" ref="AO390">IF($AN390,MEDIAN(IF(G2SelectionMask="x",IF(INDEX(StdCalcsRefCalcs,$E390,0)&gt;0,INDEX(StdCalcsRefCalcs,$E390,0)),"")),"")</f>
        <v/>
      </c>
      <c r="AP390" s="98" t="str">
        <f t="array" ref="AP390">IF($AN390,QUARTILE(IF(G2SelectionMask="x",IF(INDEX(StdCalcsRefCalcs,$E390,0)&gt;0,INDEX(StdCalcsRefCalcs,$E390,0)),""),1),"")</f>
        <v/>
      </c>
      <c r="AQ390" s="98" t="str">
        <f t="array" ref="AQ390">IF($AN390,QUARTILE(IF(G2SelectionMask="x",IF(INDEX(StdCalcsRefCalcs,$E390,0)&gt;0,INDEX(StdCalcsRefCalcs,$E390,0)),""),3),"")</f>
        <v/>
      </c>
      <c r="AR390" s="98" t="str">
        <f t="array" ref="AR390">IF($AN390,MIN(IF(G2SelectionMask="x",IF(INDEX(StdCalcsRefCalcs,$E390,0)&gt;0,INDEX(StdCalcsRefCalcs,$E390,0)),"")),"")</f>
        <v/>
      </c>
      <c r="AS390" s="98" t="str">
        <f t="array" ref="AS390">IF($AN390,MAX(IF(G2SelectionMask="x",IF(INDEX(StdCalcsRefCalcs,$E390,0)&gt;0,INDEX(StdCalcsRefCalcs,$E390,0)),"")),"")</f>
        <v/>
      </c>
      <c r="AT390" s="98" t="str">
        <f t="shared" si="222"/>
        <v/>
      </c>
      <c r="AU390" s="98" t="str">
        <f t="array" ref="AU390">IF($AN390,STDEVA(IF(G2SelectionMask="x",IF(INDEX(StdCalcsRefCalcs,$E390,0)&gt;0,INDEX(StdCalcsRefCalcs,$E390,0)),"")),"")</f>
        <v/>
      </c>
      <c r="AV390" s="97" t="b">
        <f t="shared" si="223"/>
        <v>0</v>
      </c>
      <c r="AW390" s="97" t="str">
        <f t="array" ref="AW390">IF($AV390,MEDIAN(IF(G3SelectionMask="x",IF(INDEX(StdCalcsRefCalcs,$E390,0)&gt;0,INDEX(StdCalcsRefCalcs,$E390,0)),"")),"")</f>
        <v/>
      </c>
      <c r="AX390" s="97" t="str">
        <f t="array" ref="AX390">IF($AV390,QUARTILE(IF(G3SelectionMask="x",IF(INDEX(StdCalcsRefCalcs,$E390,0)&gt;0,INDEX(StdCalcsRefCalcs,$E390,0)),""),1),"")</f>
        <v/>
      </c>
      <c r="AY390" s="97" t="str">
        <f t="array" ref="AY390">IF($AV390,QUARTILE(IF(G3SelectionMask="x",IF(INDEX(StdCalcsRefCalcs,$E390,0)&gt;0,INDEX(StdCalcsRefCalcs,$E390,0)),""),3),"")</f>
        <v/>
      </c>
      <c r="AZ390" s="97" t="str">
        <f t="array" ref="AZ390">IF($AV390,MIN(IF(G3SelectionMask="x",IF(INDEX(StdCalcsRefCalcs,$E390,0)&gt;0,INDEX(StdCalcsRefCalcs,$E390,0)),"")),"")</f>
        <v/>
      </c>
      <c r="BA390" s="97" t="str">
        <f t="array" ref="BA390">IF($AV390,MAX(IF(G3SelectionMask="x",IF(INDEX(StdCalcsRefCalcs,$E390,0)&gt;0,INDEX(StdCalcsRefCalcs,$E390,0)),"")),"")</f>
        <v/>
      </c>
      <c r="BB390" s="97" t="str">
        <f t="shared" si="224"/>
        <v/>
      </c>
      <c r="BC390" s="97" t="str">
        <f t="array" ref="BC390">IF($AV390,STDEVA(IF(G3SelectionMask="x",IF(INDEX(StdCalcsRefCalcs,$E390,0)&gt;0,INDEX(StdCalcsRefCalcs,$E390,0)),"")),"")</f>
        <v/>
      </c>
      <c r="BD390" s="98" t="b">
        <f t="shared" si="225"/>
        <v>0</v>
      </c>
      <c r="BE390" s="98" t="str">
        <f t="array" ref="BE390">IF($BD390,MEDIAN(IF(G4SelectionMask="x",IF(INDEX(StdCalcsRefCalcs,$E390,0)&gt;0,INDEX(StdCalcsRefCalcs,$E390,0)),"")),"")</f>
        <v/>
      </c>
      <c r="BF390" s="98" t="str">
        <f t="array" ref="BF390">IF($BD390,QUARTILE(IF(G4SelectionMask="x",IF(INDEX(StdCalcsRefCalcs,$E390,0)&gt;0,INDEX(StdCalcsRefCalcs,$E390,0)),""),1),"")</f>
        <v/>
      </c>
      <c r="BG390" s="98" t="str">
        <f t="array" ref="BG390">IF($BD390,QUARTILE(IF(G4SelectionMask="x",IF(INDEX(StdCalcsRefCalcs,$E390,0)&gt;0,INDEX(StdCalcsRefCalcs,$E390,0)),""),3),"")</f>
        <v/>
      </c>
      <c r="BH390" s="98" t="str">
        <f t="array" ref="BH390">IF($BD390,MIN(IF(G4SelectionMask="x",IF(INDEX(StdCalcsRefCalcs,$E390,0)&gt;0,INDEX(StdCalcsRefCalcs,$E390,0)),"")),"")</f>
        <v/>
      </c>
      <c r="BI390" s="98" t="str">
        <f t="array" ref="BI390">IF($BD390,MAX(IF(G4SelectionMask="x",IF(INDEX(StdCalcsRefCalcs,$E390,0)&gt;0,INDEX(StdCalcsRefCalcs,$E390,0)),"")),"")</f>
        <v/>
      </c>
      <c r="BJ390" s="98" t="str">
        <f t="shared" si="226"/>
        <v/>
      </c>
      <c r="BK390" s="98" t="str">
        <f t="array" ref="BK390">IF($BD390,STDEVA(IF(G4SelectionMask="x",IF(INDEX(StdCalcsRefCalcs,$E390,0)&gt;0,INDEX(StdCalcsRefCalcs,$E390,0)),"")),"")</f>
        <v/>
      </c>
      <c r="BL390" s="97" t="b">
        <f t="shared" si="227"/>
        <v>0</v>
      </c>
      <c r="BM390" s="97" t="str">
        <f t="array" ref="BM390">IF($BL390,MEDIAN(IF(G5SelectionMask="x",IF(INDEX(StdCalcsRefCalcs,$E390,0)&gt;0,INDEX(StdCalcsRefCalcs,$E390,0)),"")),"")</f>
        <v/>
      </c>
      <c r="BN390" s="97" t="str">
        <f t="array" ref="BN390">IF($BL390,QUARTILE(IF(G5SelectionMask="x",IF(INDEX(StdCalcsRefCalcs,$E390,0)&gt;0,INDEX(StdCalcsRefCalcs,$E390,0)),""),1),"")</f>
        <v/>
      </c>
      <c r="BO390" s="97" t="str">
        <f t="array" ref="BO390">IF($BL390,QUARTILE(IF(G5SelectionMask="x",IF(INDEX(StdCalcsRefCalcs,$E390,0)&gt;0,INDEX(StdCalcsRefCalcs,$E390,0)),""),3),"")</f>
        <v/>
      </c>
      <c r="BP390" s="97" t="str">
        <f t="array" ref="BP390">IF($BL390,MIN(IF(G5SelectionMask="x",IF(INDEX(StdCalcsRefCalcs,$E390,0)&gt;0,INDEX(StdCalcsRefCalcs,$E390,0)),"")),"")</f>
        <v/>
      </c>
      <c r="BQ390" s="97" t="str">
        <f t="array" ref="BQ390">IF($BL390,MAX(IF(G5SelectionMask="x",IF(INDEX(StdCalcsRefCalcs,$E390,0)&gt;0,INDEX(StdCalcsRefCalcs,$E390,0)),"")),"")</f>
        <v/>
      </c>
      <c r="BR390" s="97" t="str">
        <f t="shared" si="228"/>
        <v/>
      </c>
      <c r="BS390" s="99" t="str">
        <f t="array" ref="BS390">IF($BL390,STDEVA(IF(G5SelectionMask="x",IF(INDEX(StdCalcsRefCalcs,$E390,0)&gt;0,INDEX(StdCalcsRefCalcs,$E390,0)),"")),"")</f>
        <v/>
      </c>
      <c r="BT390" s="108"/>
      <c r="BU390" s="109"/>
      <c r="BV390" s="109"/>
      <c r="BW390" s="109"/>
      <c r="BX390" s="109"/>
      <c r="BY390" s="109"/>
      <c r="BZ390" s="109"/>
      <c r="CA390" s="109"/>
      <c r="CB390" s="109"/>
      <c r="CC390" s="109"/>
      <c r="CD390" s="109"/>
      <c r="CE390" s="109"/>
      <c r="CF390" s="109"/>
      <c r="CG390" s="109"/>
      <c r="CH390" s="109"/>
      <c r="CI390" s="109"/>
    </row>
    <row r="391" spans="1:87" hidden="1" x14ac:dyDescent="0.2">
      <c r="A391" s="33" t="e">
        <f t="shared" si="262"/>
        <v>#NAME?</v>
      </c>
      <c r="B391" s="218"/>
      <c r="C391" s="215"/>
      <c r="E391" s="72">
        <f t="shared" si="247"/>
        <v>381</v>
      </c>
      <c r="P391" s="97" t="str">
        <f t="shared" si="231"/>
        <v/>
      </c>
      <c r="Q391" s="97"/>
      <c r="R391" s="97"/>
      <c r="S391" s="97"/>
      <c r="T391" s="97"/>
      <c r="U391" s="98" t="str">
        <f t="shared" si="232"/>
        <v/>
      </c>
      <c r="V391" s="107" t="str">
        <f t="shared" si="233"/>
        <v/>
      </c>
      <c r="W391" s="107" t="str">
        <f t="shared" si="234"/>
        <v/>
      </c>
      <c r="X391" s="107" t="str">
        <f t="shared" si="235"/>
        <v/>
      </c>
      <c r="Y391" s="107" t="str">
        <f t="shared" si="236"/>
        <v/>
      </c>
      <c r="Z391" s="107" t="str">
        <f t="shared" si="237"/>
        <v/>
      </c>
      <c r="AA391" s="107" t="str">
        <f t="shared" si="238"/>
        <v/>
      </c>
      <c r="AB391" s="107" t="str">
        <f t="shared" si="239"/>
        <v/>
      </c>
      <c r="AC391" s="107" t="str">
        <f t="shared" si="240"/>
        <v/>
      </c>
      <c r="AD391" s="107" t="str">
        <f t="shared" si="241"/>
        <v/>
      </c>
      <c r="AE391" s="107" t="str">
        <f t="shared" si="242"/>
        <v/>
      </c>
      <c r="AF391" s="97" t="b">
        <f t="shared" si="256"/>
        <v>0</v>
      </c>
      <c r="AG391" s="97" t="str">
        <f t="array" ref="AG391">IF($AF391,MEDIAN(IF(G1SelectionMask="x",IF(INDEX(StdCalcsRefCalcs,$E391,0)&gt;0,INDEX(StdCalcsRefCalcs,$E391,0)),"")),"")</f>
        <v/>
      </c>
      <c r="AH391" s="97" t="str">
        <f t="array" ref="AH391">IF($AF391,QUARTILE(IF(G1SelectionMask="x",IF(INDEX(StdCalcsRefCalcs,$E391,0)&gt;0,INDEX(StdCalcsRefCalcs,$E391,0)),""),1),"")</f>
        <v/>
      </c>
      <c r="AI391" s="97" t="str">
        <f t="array" ref="AI391">IF($AF391,QUARTILE(IF(G1SelectionMask="x",IF(INDEX(StdCalcsRefCalcs,$E391,0)&gt;0,INDEX(StdCalcsRefCalcs,$E391,0)),""),3),"")</f>
        <v/>
      </c>
      <c r="AJ391" s="97" t="str">
        <f t="array" ref="AJ391">IF($AF391,MIN(IF(G1SelectionMask="x",IF(INDEX(StdCalcsRefCalcs,$E391,0)&gt;0,INDEX(StdCalcsRefCalcs,$E391,0)),"")),"")</f>
        <v/>
      </c>
      <c r="AK391" s="97" t="str">
        <f t="array" ref="AK391">IF($AF391,MAX(IF(G1SelectionMask="x",IF(INDEX(StdCalcsRefCalcs,$E391,0)&gt;0,INDEX(StdCalcsRefCalcs,$E391,0)),"")),"")</f>
        <v/>
      </c>
      <c r="AL391" s="97" t="str">
        <f t="shared" si="248"/>
        <v/>
      </c>
      <c r="AM391" s="97" t="str">
        <f t="array" ref="AM391">IF($AF391,STDEVA(IF(G1SelectionMask="x",IF(INDEX(StdCalcsRefCalcs,$E391,0)&gt;0,INDEX(StdCalcsRefCalcs,$E391,0)),"")),"")</f>
        <v/>
      </c>
      <c r="AN391" s="98" t="b">
        <f t="shared" ref="AN391:AN408" si="263">COUNTIFS(G2SelectionMask,"x",INDEX(StdCalcsRefCalcs,$E391,0),"&gt;0")&gt;=RuleofN</f>
        <v>0</v>
      </c>
      <c r="AO391" s="98" t="str">
        <f t="array" ref="AO391">IF($AN391,MEDIAN(IF(G2SelectionMask="x",IF(INDEX(StdCalcsRefCalcs,$E391,0)&gt;0,INDEX(StdCalcsRefCalcs,$E391,0)),"")),"")</f>
        <v/>
      </c>
      <c r="AP391" s="98" t="str">
        <f t="array" ref="AP391">IF($AN391,QUARTILE(IF(G2SelectionMask="x",IF(INDEX(StdCalcsRefCalcs,$E391,0)&gt;0,INDEX(StdCalcsRefCalcs,$E391,0)),""),1),"")</f>
        <v/>
      </c>
      <c r="AQ391" s="98" t="str">
        <f t="array" ref="AQ391">IF($AN391,QUARTILE(IF(G2SelectionMask="x",IF(INDEX(StdCalcsRefCalcs,$E391,0)&gt;0,INDEX(StdCalcsRefCalcs,$E391,0)),""),3),"")</f>
        <v/>
      </c>
      <c r="AR391" s="98" t="str">
        <f t="array" ref="AR391">IF($AN391,MIN(IF(G2SelectionMask="x",IF(INDEX(StdCalcsRefCalcs,$E391,0)&gt;0,INDEX(StdCalcsRefCalcs,$E391,0)),"")),"")</f>
        <v/>
      </c>
      <c r="AS391" s="98" t="str">
        <f t="array" ref="AS391">IF($AN391,MAX(IF(G2SelectionMask="x",IF(INDEX(StdCalcsRefCalcs,$E391,0)&gt;0,INDEX(StdCalcsRefCalcs,$E391,0)),"")),"")</f>
        <v/>
      </c>
      <c r="AT391" s="98" t="str">
        <f t="shared" ref="AT391:AT408" si="264">IF($AN391,AVERAGEIF(G2SelectionMask,"x",INDEX(StdCalcsRefCalcs,$E391,0)),"")</f>
        <v/>
      </c>
      <c r="AU391" s="98" t="str">
        <f t="array" ref="AU391">IF($AN391,STDEVA(IF(G2SelectionMask="x",IF(INDEX(StdCalcsRefCalcs,$E391,0)&gt;0,INDEX(StdCalcsRefCalcs,$E391,0)),"")),"")</f>
        <v/>
      </c>
      <c r="AV391" s="97" t="b">
        <f t="shared" ref="AV391:AV408" si="265">COUNTIFS(G3SelectionMask,"x",INDEX(StdCalcsRefCalcs,$E391,0),"&gt;0")&gt;=RuleofN</f>
        <v>0</v>
      </c>
      <c r="AW391" s="97" t="str">
        <f t="array" ref="AW391">IF($AV391,MEDIAN(IF(G3SelectionMask="x",IF(INDEX(StdCalcsRefCalcs,$E391,0)&gt;0,INDEX(StdCalcsRefCalcs,$E391,0)),"")),"")</f>
        <v/>
      </c>
      <c r="AX391" s="97" t="str">
        <f t="array" ref="AX391">IF($AV391,QUARTILE(IF(G3SelectionMask="x",IF(INDEX(StdCalcsRefCalcs,$E391,0)&gt;0,INDEX(StdCalcsRefCalcs,$E391,0)),""),1),"")</f>
        <v/>
      </c>
      <c r="AY391" s="97" t="str">
        <f t="array" ref="AY391">IF($AV391,QUARTILE(IF(G3SelectionMask="x",IF(INDEX(StdCalcsRefCalcs,$E391,0)&gt;0,INDEX(StdCalcsRefCalcs,$E391,0)),""),3),"")</f>
        <v/>
      </c>
      <c r="AZ391" s="97" t="str">
        <f t="array" ref="AZ391">IF($AV391,MIN(IF(G3SelectionMask="x",IF(INDEX(StdCalcsRefCalcs,$E391,0)&gt;0,INDEX(StdCalcsRefCalcs,$E391,0)),"")),"")</f>
        <v/>
      </c>
      <c r="BA391" s="97" t="str">
        <f t="array" ref="BA391">IF($AV391,MAX(IF(G3SelectionMask="x",IF(INDEX(StdCalcsRefCalcs,$E391,0)&gt;0,INDEX(StdCalcsRefCalcs,$E391,0)),"")),"")</f>
        <v/>
      </c>
      <c r="BB391" s="97" t="str">
        <f t="shared" ref="BB391:BB408" si="266">IF($AV391,AVERAGEIF(G3SelectionMask,"x",INDEX(StdCalcsRefCalcs,$E391,0)),"")</f>
        <v/>
      </c>
      <c r="BC391" s="97" t="str">
        <f t="array" ref="BC391">IF($AV391,STDEVA(IF(G3SelectionMask="x",IF(INDEX(StdCalcsRefCalcs,$E391,0)&gt;0,INDEX(StdCalcsRefCalcs,$E391,0)),"")),"")</f>
        <v/>
      </c>
      <c r="BD391" s="98" t="b">
        <f t="shared" ref="BD391:BD408" si="267">COUNTIFS(G4SelectionMask,"x",INDEX(StdCalcsRefCalcs,$E391,0),"&gt;0")&gt;=RuleofN</f>
        <v>0</v>
      </c>
      <c r="BE391" s="98" t="str">
        <f t="array" ref="BE391">IF($BD391,MEDIAN(IF(G4SelectionMask="x",IF(INDEX(StdCalcsRefCalcs,$E391,0)&gt;0,INDEX(StdCalcsRefCalcs,$E391,0)),"")),"")</f>
        <v/>
      </c>
      <c r="BF391" s="98" t="str">
        <f t="array" ref="BF391">IF($BD391,QUARTILE(IF(G4SelectionMask="x",IF(INDEX(StdCalcsRefCalcs,$E391,0)&gt;0,INDEX(StdCalcsRefCalcs,$E391,0)),""),1),"")</f>
        <v/>
      </c>
      <c r="BG391" s="98" t="str">
        <f t="array" ref="BG391">IF($BD391,QUARTILE(IF(G4SelectionMask="x",IF(INDEX(StdCalcsRefCalcs,$E391,0)&gt;0,INDEX(StdCalcsRefCalcs,$E391,0)),""),3),"")</f>
        <v/>
      </c>
      <c r="BH391" s="98" t="str">
        <f t="array" ref="BH391">IF($BD391,MIN(IF(G4SelectionMask="x",IF(INDEX(StdCalcsRefCalcs,$E391,0)&gt;0,INDEX(StdCalcsRefCalcs,$E391,0)),"")),"")</f>
        <v/>
      </c>
      <c r="BI391" s="98" t="str">
        <f t="array" ref="BI391">IF($BD391,MAX(IF(G4SelectionMask="x",IF(INDEX(StdCalcsRefCalcs,$E391,0)&gt;0,INDEX(StdCalcsRefCalcs,$E391,0)),"")),"")</f>
        <v/>
      </c>
      <c r="BJ391" s="98" t="str">
        <f t="shared" ref="BJ391:BJ408" si="268">IF($BD391,AVERAGEIF(G4SelectionMask,"x",INDEX(StdCalcsRefCalcs,$E391,0)),"")</f>
        <v/>
      </c>
      <c r="BK391" s="98" t="str">
        <f t="array" ref="BK391">IF($BD391,STDEVA(IF(G4SelectionMask="x",IF(INDEX(StdCalcsRefCalcs,$E391,0)&gt;0,INDEX(StdCalcsRefCalcs,$E391,0)),"")),"")</f>
        <v/>
      </c>
      <c r="BL391" s="97" t="b">
        <f t="shared" ref="BL391:BL408" si="269">COUNTIFS(G5SelectionMask,"x",INDEX(StdCalcsRefCalcs,$E391,0),"&gt;0")&gt;=RuleofN</f>
        <v>0</v>
      </c>
      <c r="BM391" s="97" t="str">
        <f t="array" ref="BM391">IF($BL391,MEDIAN(IF(G5SelectionMask="x",IF(INDEX(StdCalcsRefCalcs,$E391,0)&gt;0,INDEX(StdCalcsRefCalcs,$E391,0)),"")),"")</f>
        <v/>
      </c>
      <c r="BN391" s="97" t="str">
        <f t="array" ref="BN391">IF($BL391,QUARTILE(IF(G5SelectionMask="x",IF(INDEX(StdCalcsRefCalcs,$E391,0)&gt;0,INDEX(StdCalcsRefCalcs,$E391,0)),""),1),"")</f>
        <v/>
      </c>
      <c r="BO391" s="97" t="str">
        <f t="array" ref="BO391">IF($BL391,QUARTILE(IF(G5SelectionMask="x",IF(INDEX(StdCalcsRefCalcs,$E391,0)&gt;0,INDEX(StdCalcsRefCalcs,$E391,0)),""),3),"")</f>
        <v/>
      </c>
      <c r="BP391" s="97" t="str">
        <f t="array" ref="BP391">IF($BL391,MIN(IF(G5SelectionMask="x",IF(INDEX(StdCalcsRefCalcs,$E391,0)&gt;0,INDEX(StdCalcsRefCalcs,$E391,0)),"")),"")</f>
        <v/>
      </c>
      <c r="BQ391" s="97" t="str">
        <f t="array" ref="BQ391">IF($BL391,MAX(IF(G5SelectionMask="x",IF(INDEX(StdCalcsRefCalcs,$E391,0)&gt;0,INDEX(StdCalcsRefCalcs,$E391,0)),"")),"")</f>
        <v/>
      </c>
      <c r="BR391" s="97" t="str">
        <f t="shared" ref="BR391:BR408" si="270">IF($BL391,AVERAGEIF(G5SelectionMask,"x",INDEX(StdCalcsRefCalcs,$E391,0)),"")</f>
        <v/>
      </c>
      <c r="BS391" s="99" t="str">
        <f t="array" ref="BS391">IF($BL391,STDEVA(IF(G5SelectionMask="x",IF(INDEX(StdCalcsRefCalcs,$E391,0)&gt;0,INDEX(StdCalcsRefCalcs,$E391,0)),"")),"")</f>
        <v/>
      </c>
      <c r="BT391" s="108"/>
      <c r="BU391" s="109"/>
      <c r="BV391" s="109"/>
      <c r="BW391" s="109"/>
      <c r="BX391" s="109"/>
      <c r="BY391" s="109"/>
      <c r="BZ391" s="109"/>
      <c r="CA391" s="109"/>
      <c r="CB391" s="109"/>
      <c r="CC391" s="109"/>
      <c r="CD391" s="109"/>
      <c r="CE391" s="109"/>
      <c r="CF391" s="109"/>
      <c r="CG391" s="109"/>
      <c r="CH391" s="109"/>
      <c r="CI391" s="109"/>
    </row>
    <row r="392" spans="1:87" hidden="1" x14ac:dyDescent="0.2">
      <c r="A392" s="33" t="e">
        <f t="shared" si="262"/>
        <v>#NAME?</v>
      </c>
      <c r="B392" s="218"/>
      <c r="C392" s="215"/>
      <c r="E392" s="72">
        <f t="shared" si="247"/>
        <v>382</v>
      </c>
      <c r="P392" s="97" t="str">
        <f t="shared" si="231"/>
        <v/>
      </c>
      <c r="Q392" s="97"/>
      <c r="R392" s="97"/>
      <c r="S392" s="97"/>
      <c r="T392" s="97"/>
      <c r="U392" s="98" t="str">
        <f t="shared" si="232"/>
        <v/>
      </c>
      <c r="V392" s="107" t="str">
        <f t="shared" si="233"/>
        <v/>
      </c>
      <c r="W392" s="107" t="str">
        <f t="shared" si="234"/>
        <v/>
      </c>
      <c r="X392" s="107" t="str">
        <f t="shared" si="235"/>
        <v/>
      </c>
      <c r="Y392" s="107" t="str">
        <f t="shared" si="236"/>
        <v/>
      </c>
      <c r="Z392" s="107" t="str">
        <f t="shared" si="237"/>
        <v/>
      </c>
      <c r="AA392" s="107" t="str">
        <f t="shared" si="238"/>
        <v/>
      </c>
      <c r="AB392" s="107" t="str">
        <f t="shared" si="239"/>
        <v/>
      </c>
      <c r="AC392" s="107" t="str">
        <f t="shared" si="240"/>
        <v/>
      </c>
      <c r="AD392" s="107" t="str">
        <f t="shared" si="241"/>
        <v/>
      </c>
      <c r="AE392" s="107" t="str">
        <f t="shared" si="242"/>
        <v/>
      </c>
      <c r="AF392" s="97" t="b">
        <f t="shared" si="256"/>
        <v>0</v>
      </c>
      <c r="AG392" s="97" t="str">
        <f t="array" ref="AG392">IF($AF392,MEDIAN(IF(G1SelectionMask="x",IF(INDEX(StdCalcsRefCalcs,$E392,0)&gt;0,INDEX(StdCalcsRefCalcs,$E392,0)),"")),"")</f>
        <v/>
      </c>
      <c r="AH392" s="97" t="str">
        <f t="array" ref="AH392">IF($AF392,QUARTILE(IF(G1SelectionMask="x",IF(INDEX(StdCalcsRefCalcs,$E392,0)&gt;0,INDEX(StdCalcsRefCalcs,$E392,0)),""),1),"")</f>
        <v/>
      </c>
      <c r="AI392" s="97" t="str">
        <f t="array" ref="AI392">IF($AF392,QUARTILE(IF(G1SelectionMask="x",IF(INDEX(StdCalcsRefCalcs,$E392,0)&gt;0,INDEX(StdCalcsRefCalcs,$E392,0)),""),3),"")</f>
        <v/>
      </c>
      <c r="AJ392" s="97" t="str">
        <f t="array" ref="AJ392">IF($AF392,MIN(IF(G1SelectionMask="x",IF(INDEX(StdCalcsRefCalcs,$E392,0)&gt;0,INDEX(StdCalcsRefCalcs,$E392,0)),"")),"")</f>
        <v/>
      </c>
      <c r="AK392" s="97" t="str">
        <f t="array" ref="AK392">IF($AF392,MAX(IF(G1SelectionMask="x",IF(INDEX(StdCalcsRefCalcs,$E392,0)&gt;0,INDEX(StdCalcsRefCalcs,$E392,0)),"")),"")</f>
        <v/>
      </c>
      <c r="AL392" s="97" t="str">
        <f t="shared" si="248"/>
        <v/>
      </c>
      <c r="AM392" s="97" t="str">
        <f t="array" ref="AM392">IF($AF392,STDEVA(IF(G1SelectionMask="x",IF(INDEX(StdCalcsRefCalcs,$E392,0)&gt;0,INDEX(StdCalcsRefCalcs,$E392,0)),"")),"")</f>
        <v/>
      </c>
      <c r="AN392" s="98" t="b">
        <f t="shared" si="263"/>
        <v>0</v>
      </c>
      <c r="AO392" s="98" t="str">
        <f t="array" ref="AO392">IF($AN392,MEDIAN(IF(G2SelectionMask="x",IF(INDEX(StdCalcsRefCalcs,$E392,0)&gt;0,INDEX(StdCalcsRefCalcs,$E392,0)),"")),"")</f>
        <v/>
      </c>
      <c r="AP392" s="98" t="str">
        <f t="array" ref="AP392">IF($AN392,QUARTILE(IF(G2SelectionMask="x",IF(INDEX(StdCalcsRefCalcs,$E392,0)&gt;0,INDEX(StdCalcsRefCalcs,$E392,0)),""),1),"")</f>
        <v/>
      </c>
      <c r="AQ392" s="98" t="str">
        <f t="array" ref="AQ392">IF($AN392,QUARTILE(IF(G2SelectionMask="x",IF(INDEX(StdCalcsRefCalcs,$E392,0)&gt;0,INDEX(StdCalcsRefCalcs,$E392,0)),""),3),"")</f>
        <v/>
      </c>
      <c r="AR392" s="98" t="str">
        <f t="array" ref="AR392">IF($AN392,MIN(IF(G2SelectionMask="x",IF(INDEX(StdCalcsRefCalcs,$E392,0)&gt;0,INDEX(StdCalcsRefCalcs,$E392,0)),"")),"")</f>
        <v/>
      </c>
      <c r="AS392" s="98" t="str">
        <f t="array" ref="AS392">IF($AN392,MAX(IF(G2SelectionMask="x",IF(INDEX(StdCalcsRefCalcs,$E392,0)&gt;0,INDEX(StdCalcsRefCalcs,$E392,0)),"")),"")</f>
        <v/>
      </c>
      <c r="AT392" s="98" t="str">
        <f t="shared" si="264"/>
        <v/>
      </c>
      <c r="AU392" s="98" t="str">
        <f t="array" ref="AU392">IF($AN392,STDEVA(IF(G2SelectionMask="x",IF(INDEX(StdCalcsRefCalcs,$E392,0)&gt;0,INDEX(StdCalcsRefCalcs,$E392,0)),"")),"")</f>
        <v/>
      </c>
      <c r="AV392" s="97" t="b">
        <f t="shared" si="265"/>
        <v>0</v>
      </c>
      <c r="AW392" s="97" t="str">
        <f t="array" ref="AW392">IF($AV392,MEDIAN(IF(G3SelectionMask="x",IF(INDEX(StdCalcsRefCalcs,$E392,0)&gt;0,INDEX(StdCalcsRefCalcs,$E392,0)),"")),"")</f>
        <v/>
      </c>
      <c r="AX392" s="97" t="str">
        <f t="array" ref="AX392">IF($AV392,QUARTILE(IF(G3SelectionMask="x",IF(INDEX(StdCalcsRefCalcs,$E392,0)&gt;0,INDEX(StdCalcsRefCalcs,$E392,0)),""),1),"")</f>
        <v/>
      </c>
      <c r="AY392" s="97" t="str">
        <f t="array" ref="AY392">IF($AV392,QUARTILE(IF(G3SelectionMask="x",IF(INDEX(StdCalcsRefCalcs,$E392,0)&gt;0,INDEX(StdCalcsRefCalcs,$E392,0)),""),3),"")</f>
        <v/>
      </c>
      <c r="AZ392" s="97" t="str">
        <f t="array" ref="AZ392">IF($AV392,MIN(IF(G3SelectionMask="x",IF(INDEX(StdCalcsRefCalcs,$E392,0)&gt;0,INDEX(StdCalcsRefCalcs,$E392,0)),"")),"")</f>
        <v/>
      </c>
      <c r="BA392" s="97" t="str">
        <f t="array" ref="BA392">IF($AV392,MAX(IF(G3SelectionMask="x",IF(INDEX(StdCalcsRefCalcs,$E392,0)&gt;0,INDEX(StdCalcsRefCalcs,$E392,0)),"")),"")</f>
        <v/>
      </c>
      <c r="BB392" s="97" t="str">
        <f t="shared" si="266"/>
        <v/>
      </c>
      <c r="BC392" s="97" t="str">
        <f t="array" ref="BC392">IF($AV392,STDEVA(IF(G3SelectionMask="x",IF(INDEX(StdCalcsRefCalcs,$E392,0)&gt;0,INDEX(StdCalcsRefCalcs,$E392,0)),"")),"")</f>
        <v/>
      </c>
      <c r="BD392" s="98" t="b">
        <f t="shared" si="267"/>
        <v>0</v>
      </c>
      <c r="BE392" s="98" t="str">
        <f t="array" ref="BE392">IF($BD392,MEDIAN(IF(G4SelectionMask="x",IF(INDEX(StdCalcsRefCalcs,$E392,0)&gt;0,INDEX(StdCalcsRefCalcs,$E392,0)),"")),"")</f>
        <v/>
      </c>
      <c r="BF392" s="98" t="str">
        <f t="array" ref="BF392">IF($BD392,QUARTILE(IF(G4SelectionMask="x",IF(INDEX(StdCalcsRefCalcs,$E392,0)&gt;0,INDEX(StdCalcsRefCalcs,$E392,0)),""),1),"")</f>
        <v/>
      </c>
      <c r="BG392" s="98" t="str">
        <f t="array" ref="BG392">IF($BD392,QUARTILE(IF(G4SelectionMask="x",IF(INDEX(StdCalcsRefCalcs,$E392,0)&gt;0,INDEX(StdCalcsRefCalcs,$E392,0)),""),3),"")</f>
        <v/>
      </c>
      <c r="BH392" s="98" t="str">
        <f t="array" ref="BH392">IF($BD392,MIN(IF(G4SelectionMask="x",IF(INDEX(StdCalcsRefCalcs,$E392,0)&gt;0,INDEX(StdCalcsRefCalcs,$E392,0)),"")),"")</f>
        <v/>
      </c>
      <c r="BI392" s="98" t="str">
        <f t="array" ref="BI392">IF($BD392,MAX(IF(G4SelectionMask="x",IF(INDEX(StdCalcsRefCalcs,$E392,0)&gt;0,INDEX(StdCalcsRefCalcs,$E392,0)),"")),"")</f>
        <v/>
      </c>
      <c r="BJ392" s="98" t="str">
        <f t="shared" si="268"/>
        <v/>
      </c>
      <c r="BK392" s="98" t="str">
        <f t="array" ref="BK392">IF($BD392,STDEVA(IF(G4SelectionMask="x",IF(INDEX(StdCalcsRefCalcs,$E392,0)&gt;0,INDEX(StdCalcsRefCalcs,$E392,0)),"")),"")</f>
        <v/>
      </c>
      <c r="BL392" s="97" t="b">
        <f t="shared" si="269"/>
        <v>0</v>
      </c>
      <c r="BM392" s="97" t="str">
        <f t="array" ref="BM392">IF($BL392,MEDIAN(IF(G5SelectionMask="x",IF(INDEX(StdCalcsRefCalcs,$E392,0)&gt;0,INDEX(StdCalcsRefCalcs,$E392,0)),"")),"")</f>
        <v/>
      </c>
      <c r="BN392" s="97" t="str">
        <f t="array" ref="BN392">IF($BL392,QUARTILE(IF(G5SelectionMask="x",IF(INDEX(StdCalcsRefCalcs,$E392,0)&gt;0,INDEX(StdCalcsRefCalcs,$E392,0)),""),1),"")</f>
        <v/>
      </c>
      <c r="BO392" s="97" t="str">
        <f t="array" ref="BO392">IF($BL392,QUARTILE(IF(G5SelectionMask="x",IF(INDEX(StdCalcsRefCalcs,$E392,0)&gt;0,INDEX(StdCalcsRefCalcs,$E392,0)),""),3),"")</f>
        <v/>
      </c>
      <c r="BP392" s="97" t="str">
        <f t="array" ref="BP392">IF($BL392,MIN(IF(G5SelectionMask="x",IF(INDEX(StdCalcsRefCalcs,$E392,0)&gt;0,INDEX(StdCalcsRefCalcs,$E392,0)),"")),"")</f>
        <v/>
      </c>
      <c r="BQ392" s="97" t="str">
        <f t="array" ref="BQ392">IF($BL392,MAX(IF(G5SelectionMask="x",IF(INDEX(StdCalcsRefCalcs,$E392,0)&gt;0,INDEX(StdCalcsRefCalcs,$E392,0)),"")),"")</f>
        <v/>
      </c>
      <c r="BR392" s="97" t="str">
        <f t="shared" si="270"/>
        <v/>
      </c>
      <c r="BS392" s="99" t="str">
        <f t="array" ref="BS392">IF($BL392,STDEVA(IF(G5SelectionMask="x",IF(INDEX(StdCalcsRefCalcs,$E392,0)&gt;0,INDEX(StdCalcsRefCalcs,$E392,0)),"")),"")</f>
        <v/>
      </c>
      <c r="BT392" s="108"/>
      <c r="BU392" s="109"/>
      <c r="BV392" s="109"/>
      <c r="BW392" s="109"/>
      <c r="BX392" s="109"/>
      <c r="BY392" s="109"/>
      <c r="BZ392" s="109"/>
      <c r="CA392" s="109"/>
      <c r="CB392" s="109"/>
      <c r="CC392" s="109"/>
      <c r="CD392" s="109"/>
      <c r="CE392" s="109"/>
      <c r="CF392" s="109"/>
      <c r="CG392" s="109"/>
      <c r="CH392" s="109"/>
      <c r="CI392" s="109"/>
    </row>
    <row r="393" spans="1:87" hidden="1" x14ac:dyDescent="0.2">
      <c r="A393" s="33" t="e">
        <f t="shared" si="262"/>
        <v>#NAME?</v>
      </c>
      <c r="B393" s="218"/>
      <c r="C393" s="215"/>
      <c r="E393" s="72">
        <f t="shared" si="247"/>
        <v>383</v>
      </c>
      <c r="P393" s="97" t="str">
        <f t="shared" si="231"/>
        <v/>
      </c>
      <c r="Q393" s="97"/>
      <c r="R393" s="97"/>
      <c r="S393" s="97"/>
      <c r="T393" s="97"/>
      <c r="U393" s="98" t="str">
        <f t="shared" si="232"/>
        <v/>
      </c>
      <c r="V393" s="107" t="str">
        <f t="shared" si="233"/>
        <v/>
      </c>
      <c r="W393" s="107" t="str">
        <f t="shared" si="234"/>
        <v/>
      </c>
      <c r="X393" s="107" t="str">
        <f t="shared" si="235"/>
        <v/>
      </c>
      <c r="Y393" s="107" t="str">
        <f t="shared" si="236"/>
        <v/>
      </c>
      <c r="Z393" s="107" t="str">
        <f t="shared" si="237"/>
        <v/>
      </c>
      <c r="AA393" s="107" t="str">
        <f t="shared" si="238"/>
        <v/>
      </c>
      <c r="AB393" s="107" t="str">
        <f t="shared" si="239"/>
        <v/>
      </c>
      <c r="AC393" s="107" t="str">
        <f t="shared" si="240"/>
        <v/>
      </c>
      <c r="AD393" s="107" t="str">
        <f t="shared" si="241"/>
        <v/>
      </c>
      <c r="AE393" s="107" t="str">
        <f t="shared" si="242"/>
        <v/>
      </c>
      <c r="AF393" s="97" t="b">
        <f t="shared" si="256"/>
        <v>0</v>
      </c>
      <c r="AG393" s="97" t="str">
        <f t="array" ref="AG393">IF($AF393,MEDIAN(IF(G1SelectionMask="x",IF(INDEX(StdCalcsRefCalcs,$E393,0)&gt;0,INDEX(StdCalcsRefCalcs,$E393,0)),"")),"")</f>
        <v/>
      </c>
      <c r="AH393" s="97" t="str">
        <f t="array" ref="AH393">IF($AF393,QUARTILE(IF(G1SelectionMask="x",IF(INDEX(StdCalcsRefCalcs,$E393,0)&gt;0,INDEX(StdCalcsRefCalcs,$E393,0)),""),1),"")</f>
        <v/>
      </c>
      <c r="AI393" s="97" t="str">
        <f t="array" ref="AI393">IF($AF393,QUARTILE(IF(G1SelectionMask="x",IF(INDEX(StdCalcsRefCalcs,$E393,0)&gt;0,INDEX(StdCalcsRefCalcs,$E393,0)),""),3),"")</f>
        <v/>
      </c>
      <c r="AJ393" s="97" t="str">
        <f t="array" ref="AJ393">IF($AF393,MIN(IF(G1SelectionMask="x",IF(INDEX(StdCalcsRefCalcs,$E393,0)&gt;0,INDEX(StdCalcsRefCalcs,$E393,0)),"")),"")</f>
        <v/>
      </c>
      <c r="AK393" s="97" t="str">
        <f t="array" ref="AK393">IF($AF393,MAX(IF(G1SelectionMask="x",IF(INDEX(StdCalcsRefCalcs,$E393,0)&gt;0,INDEX(StdCalcsRefCalcs,$E393,0)),"")),"")</f>
        <v/>
      </c>
      <c r="AL393" s="97" t="str">
        <f t="shared" si="248"/>
        <v/>
      </c>
      <c r="AM393" s="97" t="str">
        <f t="array" ref="AM393">IF($AF393,STDEVA(IF(G1SelectionMask="x",IF(INDEX(StdCalcsRefCalcs,$E393,0)&gt;0,INDEX(StdCalcsRefCalcs,$E393,0)),"")),"")</f>
        <v/>
      </c>
      <c r="AN393" s="98" t="b">
        <f t="shared" si="263"/>
        <v>0</v>
      </c>
      <c r="AO393" s="98" t="str">
        <f t="array" ref="AO393">IF($AN393,MEDIAN(IF(G2SelectionMask="x",IF(INDEX(StdCalcsRefCalcs,$E393,0)&gt;0,INDEX(StdCalcsRefCalcs,$E393,0)),"")),"")</f>
        <v/>
      </c>
      <c r="AP393" s="98" t="str">
        <f t="array" ref="AP393">IF($AN393,QUARTILE(IF(G2SelectionMask="x",IF(INDEX(StdCalcsRefCalcs,$E393,0)&gt;0,INDEX(StdCalcsRefCalcs,$E393,0)),""),1),"")</f>
        <v/>
      </c>
      <c r="AQ393" s="98" t="str">
        <f t="array" ref="AQ393">IF($AN393,QUARTILE(IF(G2SelectionMask="x",IF(INDEX(StdCalcsRefCalcs,$E393,0)&gt;0,INDEX(StdCalcsRefCalcs,$E393,0)),""),3),"")</f>
        <v/>
      </c>
      <c r="AR393" s="98" t="str">
        <f t="array" ref="AR393">IF($AN393,MIN(IF(G2SelectionMask="x",IF(INDEX(StdCalcsRefCalcs,$E393,0)&gt;0,INDEX(StdCalcsRefCalcs,$E393,0)),"")),"")</f>
        <v/>
      </c>
      <c r="AS393" s="98" t="str">
        <f t="array" ref="AS393">IF($AN393,MAX(IF(G2SelectionMask="x",IF(INDEX(StdCalcsRefCalcs,$E393,0)&gt;0,INDEX(StdCalcsRefCalcs,$E393,0)),"")),"")</f>
        <v/>
      </c>
      <c r="AT393" s="98" t="str">
        <f t="shared" si="264"/>
        <v/>
      </c>
      <c r="AU393" s="98" t="str">
        <f t="array" ref="AU393">IF($AN393,STDEVA(IF(G2SelectionMask="x",IF(INDEX(StdCalcsRefCalcs,$E393,0)&gt;0,INDEX(StdCalcsRefCalcs,$E393,0)),"")),"")</f>
        <v/>
      </c>
      <c r="AV393" s="97" t="b">
        <f t="shared" si="265"/>
        <v>0</v>
      </c>
      <c r="AW393" s="97" t="str">
        <f t="array" ref="AW393">IF($AV393,MEDIAN(IF(G3SelectionMask="x",IF(INDEX(StdCalcsRefCalcs,$E393,0)&gt;0,INDEX(StdCalcsRefCalcs,$E393,0)),"")),"")</f>
        <v/>
      </c>
      <c r="AX393" s="97" t="str">
        <f t="array" ref="AX393">IF($AV393,QUARTILE(IF(G3SelectionMask="x",IF(INDEX(StdCalcsRefCalcs,$E393,0)&gt;0,INDEX(StdCalcsRefCalcs,$E393,0)),""),1),"")</f>
        <v/>
      </c>
      <c r="AY393" s="97" t="str">
        <f t="array" ref="AY393">IF($AV393,QUARTILE(IF(G3SelectionMask="x",IF(INDEX(StdCalcsRefCalcs,$E393,0)&gt;0,INDEX(StdCalcsRefCalcs,$E393,0)),""),3),"")</f>
        <v/>
      </c>
      <c r="AZ393" s="97" t="str">
        <f t="array" ref="AZ393">IF($AV393,MIN(IF(G3SelectionMask="x",IF(INDEX(StdCalcsRefCalcs,$E393,0)&gt;0,INDEX(StdCalcsRefCalcs,$E393,0)),"")),"")</f>
        <v/>
      </c>
      <c r="BA393" s="97" t="str">
        <f t="array" ref="BA393">IF($AV393,MAX(IF(G3SelectionMask="x",IF(INDEX(StdCalcsRefCalcs,$E393,0)&gt;0,INDEX(StdCalcsRefCalcs,$E393,0)),"")),"")</f>
        <v/>
      </c>
      <c r="BB393" s="97" t="str">
        <f t="shared" si="266"/>
        <v/>
      </c>
      <c r="BC393" s="97" t="str">
        <f t="array" ref="BC393">IF($AV393,STDEVA(IF(G3SelectionMask="x",IF(INDEX(StdCalcsRefCalcs,$E393,0)&gt;0,INDEX(StdCalcsRefCalcs,$E393,0)),"")),"")</f>
        <v/>
      </c>
      <c r="BD393" s="98" t="b">
        <f t="shared" si="267"/>
        <v>0</v>
      </c>
      <c r="BE393" s="98" t="str">
        <f t="array" ref="BE393">IF($BD393,MEDIAN(IF(G4SelectionMask="x",IF(INDEX(StdCalcsRefCalcs,$E393,0)&gt;0,INDEX(StdCalcsRefCalcs,$E393,0)),"")),"")</f>
        <v/>
      </c>
      <c r="BF393" s="98" t="str">
        <f t="array" ref="BF393">IF($BD393,QUARTILE(IF(G4SelectionMask="x",IF(INDEX(StdCalcsRefCalcs,$E393,0)&gt;0,INDEX(StdCalcsRefCalcs,$E393,0)),""),1),"")</f>
        <v/>
      </c>
      <c r="BG393" s="98" t="str">
        <f t="array" ref="BG393">IF($BD393,QUARTILE(IF(G4SelectionMask="x",IF(INDEX(StdCalcsRefCalcs,$E393,0)&gt;0,INDEX(StdCalcsRefCalcs,$E393,0)),""),3),"")</f>
        <v/>
      </c>
      <c r="BH393" s="98" t="str">
        <f t="array" ref="BH393">IF($BD393,MIN(IF(G4SelectionMask="x",IF(INDEX(StdCalcsRefCalcs,$E393,0)&gt;0,INDEX(StdCalcsRefCalcs,$E393,0)),"")),"")</f>
        <v/>
      </c>
      <c r="BI393" s="98" t="str">
        <f t="array" ref="BI393">IF($BD393,MAX(IF(G4SelectionMask="x",IF(INDEX(StdCalcsRefCalcs,$E393,0)&gt;0,INDEX(StdCalcsRefCalcs,$E393,0)),"")),"")</f>
        <v/>
      </c>
      <c r="BJ393" s="98" t="str">
        <f t="shared" si="268"/>
        <v/>
      </c>
      <c r="BK393" s="98" t="str">
        <f t="array" ref="BK393">IF($BD393,STDEVA(IF(G4SelectionMask="x",IF(INDEX(StdCalcsRefCalcs,$E393,0)&gt;0,INDEX(StdCalcsRefCalcs,$E393,0)),"")),"")</f>
        <v/>
      </c>
      <c r="BL393" s="97" t="b">
        <f t="shared" si="269"/>
        <v>0</v>
      </c>
      <c r="BM393" s="97" t="str">
        <f t="array" ref="BM393">IF($BL393,MEDIAN(IF(G5SelectionMask="x",IF(INDEX(StdCalcsRefCalcs,$E393,0)&gt;0,INDEX(StdCalcsRefCalcs,$E393,0)),"")),"")</f>
        <v/>
      </c>
      <c r="BN393" s="97" t="str">
        <f t="array" ref="BN393">IF($BL393,QUARTILE(IF(G5SelectionMask="x",IF(INDEX(StdCalcsRefCalcs,$E393,0)&gt;0,INDEX(StdCalcsRefCalcs,$E393,0)),""),1),"")</f>
        <v/>
      </c>
      <c r="BO393" s="97" t="str">
        <f t="array" ref="BO393">IF($BL393,QUARTILE(IF(G5SelectionMask="x",IF(INDEX(StdCalcsRefCalcs,$E393,0)&gt;0,INDEX(StdCalcsRefCalcs,$E393,0)),""),3),"")</f>
        <v/>
      </c>
      <c r="BP393" s="97" t="str">
        <f t="array" ref="BP393">IF($BL393,MIN(IF(G5SelectionMask="x",IF(INDEX(StdCalcsRefCalcs,$E393,0)&gt;0,INDEX(StdCalcsRefCalcs,$E393,0)),"")),"")</f>
        <v/>
      </c>
      <c r="BQ393" s="97" t="str">
        <f t="array" ref="BQ393">IF($BL393,MAX(IF(G5SelectionMask="x",IF(INDEX(StdCalcsRefCalcs,$E393,0)&gt;0,INDEX(StdCalcsRefCalcs,$E393,0)),"")),"")</f>
        <v/>
      </c>
      <c r="BR393" s="97" t="str">
        <f t="shared" si="270"/>
        <v/>
      </c>
      <c r="BS393" s="99" t="str">
        <f t="array" ref="BS393">IF($BL393,STDEVA(IF(G5SelectionMask="x",IF(INDEX(StdCalcsRefCalcs,$E393,0)&gt;0,INDEX(StdCalcsRefCalcs,$E393,0)),"")),"")</f>
        <v/>
      </c>
      <c r="BT393" s="108"/>
      <c r="BU393" s="109"/>
      <c r="BV393" s="109"/>
      <c r="BW393" s="109"/>
      <c r="BX393" s="109"/>
      <c r="BY393" s="109"/>
      <c r="BZ393" s="109"/>
      <c r="CA393" s="109"/>
      <c r="CB393" s="109"/>
      <c r="CC393" s="109"/>
      <c r="CD393" s="109"/>
      <c r="CE393" s="109"/>
      <c r="CF393" s="109"/>
      <c r="CG393" s="109"/>
      <c r="CH393" s="109"/>
      <c r="CI393" s="109"/>
    </row>
    <row r="394" spans="1:87" ht="13.5" hidden="1" thickBot="1" x14ac:dyDescent="0.25">
      <c r="A394" s="33" t="e">
        <f>IF(SelectEffectivenessInsurance="x",,ERROR)</f>
        <v>#NAME?</v>
      </c>
      <c r="B394" s="218"/>
      <c r="C394" s="216"/>
      <c r="E394" s="72">
        <f t="shared" si="247"/>
        <v>384</v>
      </c>
      <c r="P394" s="97" t="str">
        <f t="shared" si="231"/>
        <v/>
      </c>
      <c r="Q394" s="97"/>
      <c r="R394" s="97"/>
      <c r="S394" s="97"/>
      <c r="T394" s="97"/>
      <c r="U394" s="98" t="str">
        <f t="shared" si="232"/>
        <v/>
      </c>
      <c r="V394" s="107" t="str">
        <f t="shared" si="233"/>
        <v/>
      </c>
      <c r="W394" s="107" t="str">
        <f t="shared" si="234"/>
        <v/>
      </c>
      <c r="X394" s="107" t="str">
        <f t="shared" si="235"/>
        <v/>
      </c>
      <c r="Y394" s="107" t="str">
        <f t="shared" si="236"/>
        <v/>
      </c>
      <c r="Z394" s="107" t="str">
        <f t="shared" si="237"/>
        <v/>
      </c>
      <c r="AA394" s="107" t="str">
        <f t="shared" si="238"/>
        <v/>
      </c>
      <c r="AB394" s="107" t="str">
        <f t="shared" si="239"/>
        <v/>
      </c>
      <c r="AC394" s="107" t="str">
        <f t="shared" si="240"/>
        <v/>
      </c>
      <c r="AD394" s="107" t="str">
        <f t="shared" si="241"/>
        <v/>
      </c>
      <c r="AE394" s="107" t="str">
        <f t="shared" si="242"/>
        <v/>
      </c>
      <c r="AF394" s="97" t="b">
        <f t="shared" si="256"/>
        <v>0</v>
      </c>
      <c r="AG394" s="97" t="str">
        <f t="array" ref="AG394">IF($AF394,MEDIAN(IF(G1SelectionMask="x",IF(INDEX(StdCalcsRefCalcs,$E394,0)&gt;0,INDEX(StdCalcsRefCalcs,$E394,0)),"")),"")</f>
        <v/>
      </c>
      <c r="AH394" s="97" t="str">
        <f t="array" ref="AH394">IF($AF394,QUARTILE(IF(G1SelectionMask="x",IF(INDEX(StdCalcsRefCalcs,$E394,0)&gt;0,INDEX(StdCalcsRefCalcs,$E394,0)),""),1),"")</f>
        <v/>
      </c>
      <c r="AI394" s="97" t="str">
        <f t="array" ref="AI394">IF($AF394,QUARTILE(IF(G1SelectionMask="x",IF(INDEX(StdCalcsRefCalcs,$E394,0)&gt;0,INDEX(StdCalcsRefCalcs,$E394,0)),""),3),"")</f>
        <v/>
      </c>
      <c r="AJ394" s="97" t="str">
        <f t="array" ref="AJ394">IF($AF394,MIN(IF(G1SelectionMask="x",IF(INDEX(StdCalcsRefCalcs,$E394,0)&gt;0,INDEX(StdCalcsRefCalcs,$E394,0)),"")),"")</f>
        <v/>
      </c>
      <c r="AK394" s="97" t="str">
        <f t="array" ref="AK394">IF($AF394,MAX(IF(G1SelectionMask="x",IF(INDEX(StdCalcsRefCalcs,$E394,0)&gt;0,INDEX(StdCalcsRefCalcs,$E394,0)),"")),"")</f>
        <v/>
      </c>
      <c r="AL394" s="97" t="str">
        <f t="shared" si="248"/>
        <v/>
      </c>
      <c r="AM394" s="97" t="str">
        <f t="array" ref="AM394">IF($AF394,STDEVA(IF(G1SelectionMask="x",IF(INDEX(StdCalcsRefCalcs,$E394,0)&gt;0,INDEX(StdCalcsRefCalcs,$E394,0)),"")),"")</f>
        <v/>
      </c>
      <c r="AN394" s="98" t="b">
        <f t="shared" si="263"/>
        <v>0</v>
      </c>
      <c r="AO394" s="98" t="str">
        <f t="array" ref="AO394">IF($AN394,MEDIAN(IF(G2SelectionMask="x",IF(INDEX(StdCalcsRefCalcs,$E394,0)&gt;0,INDEX(StdCalcsRefCalcs,$E394,0)),"")),"")</f>
        <v/>
      </c>
      <c r="AP394" s="98" t="str">
        <f t="array" ref="AP394">IF($AN394,QUARTILE(IF(G2SelectionMask="x",IF(INDEX(StdCalcsRefCalcs,$E394,0)&gt;0,INDEX(StdCalcsRefCalcs,$E394,0)),""),1),"")</f>
        <v/>
      </c>
      <c r="AQ394" s="98" t="str">
        <f t="array" ref="AQ394">IF($AN394,QUARTILE(IF(G2SelectionMask="x",IF(INDEX(StdCalcsRefCalcs,$E394,0)&gt;0,INDEX(StdCalcsRefCalcs,$E394,0)),""),3),"")</f>
        <v/>
      </c>
      <c r="AR394" s="98" t="str">
        <f t="array" ref="AR394">IF($AN394,MIN(IF(G2SelectionMask="x",IF(INDEX(StdCalcsRefCalcs,$E394,0)&gt;0,INDEX(StdCalcsRefCalcs,$E394,0)),"")),"")</f>
        <v/>
      </c>
      <c r="AS394" s="98" t="str">
        <f t="array" ref="AS394">IF($AN394,MAX(IF(G2SelectionMask="x",IF(INDEX(StdCalcsRefCalcs,$E394,0)&gt;0,INDEX(StdCalcsRefCalcs,$E394,0)),"")),"")</f>
        <v/>
      </c>
      <c r="AT394" s="98" t="str">
        <f t="shared" si="264"/>
        <v/>
      </c>
      <c r="AU394" s="98" t="str">
        <f t="array" ref="AU394">IF($AN394,STDEVA(IF(G2SelectionMask="x",IF(INDEX(StdCalcsRefCalcs,$E394,0)&gt;0,INDEX(StdCalcsRefCalcs,$E394,0)),"")),"")</f>
        <v/>
      </c>
      <c r="AV394" s="97" t="b">
        <f t="shared" si="265"/>
        <v>0</v>
      </c>
      <c r="AW394" s="97" t="str">
        <f t="array" ref="AW394">IF($AV394,MEDIAN(IF(G3SelectionMask="x",IF(INDEX(StdCalcsRefCalcs,$E394,0)&gt;0,INDEX(StdCalcsRefCalcs,$E394,0)),"")),"")</f>
        <v/>
      </c>
      <c r="AX394" s="97" t="str">
        <f t="array" ref="AX394">IF($AV394,QUARTILE(IF(G3SelectionMask="x",IF(INDEX(StdCalcsRefCalcs,$E394,0)&gt;0,INDEX(StdCalcsRefCalcs,$E394,0)),""),1),"")</f>
        <v/>
      </c>
      <c r="AY394" s="97" t="str">
        <f t="array" ref="AY394">IF($AV394,QUARTILE(IF(G3SelectionMask="x",IF(INDEX(StdCalcsRefCalcs,$E394,0)&gt;0,INDEX(StdCalcsRefCalcs,$E394,0)),""),3),"")</f>
        <v/>
      </c>
      <c r="AZ394" s="97" t="str">
        <f t="array" ref="AZ394">IF($AV394,MIN(IF(G3SelectionMask="x",IF(INDEX(StdCalcsRefCalcs,$E394,0)&gt;0,INDEX(StdCalcsRefCalcs,$E394,0)),"")),"")</f>
        <v/>
      </c>
      <c r="BA394" s="97" t="str">
        <f t="array" ref="BA394">IF($AV394,MAX(IF(G3SelectionMask="x",IF(INDEX(StdCalcsRefCalcs,$E394,0)&gt;0,INDEX(StdCalcsRefCalcs,$E394,0)),"")),"")</f>
        <v/>
      </c>
      <c r="BB394" s="97" t="str">
        <f t="shared" si="266"/>
        <v/>
      </c>
      <c r="BC394" s="97" t="str">
        <f t="array" ref="BC394">IF($AV394,STDEVA(IF(G3SelectionMask="x",IF(INDEX(StdCalcsRefCalcs,$E394,0)&gt;0,INDEX(StdCalcsRefCalcs,$E394,0)),"")),"")</f>
        <v/>
      </c>
      <c r="BD394" s="98" t="b">
        <f t="shared" si="267"/>
        <v>0</v>
      </c>
      <c r="BE394" s="98" t="str">
        <f t="array" ref="BE394">IF($BD394,MEDIAN(IF(G4SelectionMask="x",IF(INDEX(StdCalcsRefCalcs,$E394,0)&gt;0,INDEX(StdCalcsRefCalcs,$E394,0)),"")),"")</f>
        <v/>
      </c>
      <c r="BF394" s="98" t="str">
        <f t="array" ref="BF394">IF($BD394,QUARTILE(IF(G4SelectionMask="x",IF(INDEX(StdCalcsRefCalcs,$E394,0)&gt;0,INDEX(StdCalcsRefCalcs,$E394,0)),""),1),"")</f>
        <v/>
      </c>
      <c r="BG394" s="98" t="str">
        <f t="array" ref="BG394">IF($BD394,QUARTILE(IF(G4SelectionMask="x",IF(INDEX(StdCalcsRefCalcs,$E394,0)&gt;0,INDEX(StdCalcsRefCalcs,$E394,0)),""),3),"")</f>
        <v/>
      </c>
      <c r="BH394" s="98" t="str">
        <f t="array" ref="BH394">IF($BD394,MIN(IF(G4SelectionMask="x",IF(INDEX(StdCalcsRefCalcs,$E394,0)&gt;0,INDEX(StdCalcsRefCalcs,$E394,0)),"")),"")</f>
        <v/>
      </c>
      <c r="BI394" s="98" t="str">
        <f t="array" ref="BI394">IF($BD394,MAX(IF(G4SelectionMask="x",IF(INDEX(StdCalcsRefCalcs,$E394,0)&gt;0,INDEX(StdCalcsRefCalcs,$E394,0)),"")),"")</f>
        <v/>
      </c>
      <c r="BJ394" s="98" t="str">
        <f t="shared" si="268"/>
        <v/>
      </c>
      <c r="BK394" s="98" t="str">
        <f t="array" ref="BK394">IF($BD394,STDEVA(IF(G4SelectionMask="x",IF(INDEX(StdCalcsRefCalcs,$E394,0)&gt;0,INDEX(StdCalcsRefCalcs,$E394,0)),"")),"")</f>
        <v/>
      </c>
      <c r="BL394" s="97" t="b">
        <f t="shared" si="269"/>
        <v>0</v>
      </c>
      <c r="BM394" s="97" t="str">
        <f t="array" ref="BM394">IF($BL394,MEDIAN(IF(G5SelectionMask="x",IF(INDEX(StdCalcsRefCalcs,$E394,0)&gt;0,INDEX(StdCalcsRefCalcs,$E394,0)),"")),"")</f>
        <v/>
      </c>
      <c r="BN394" s="97" t="str">
        <f t="array" ref="BN394">IF($BL394,QUARTILE(IF(G5SelectionMask="x",IF(INDEX(StdCalcsRefCalcs,$E394,0)&gt;0,INDEX(StdCalcsRefCalcs,$E394,0)),""),1),"")</f>
        <v/>
      </c>
      <c r="BO394" s="97" t="str">
        <f t="array" ref="BO394">IF($BL394,QUARTILE(IF(G5SelectionMask="x",IF(INDEX(StdCalcsRefCalcs,$E394,0)&gt;0,INDEX(StdCalcsRefCalcs,$E394,0)),""),3),"")</f>
        <v/>
      </c>
      <c r="BP394" s="97" t="str">
        <f t="array" ref="BP394">IF($BL394,MIN(IF(G5SelectionMask="x",IF(INDEX(StdCalcsRefCalcs,$E394,0)&gt;0,INDEX(StdCalcsRefCalcs,$E394,0)),"")),"")</f>
        <v/>
      </c>
      <c r="BQ394" s="97" t="str">
        <f t="array" ref="BQ394">IF($BL394,MAX(IF(G5SelectionMask="x",IF(INDEX(StdCalcsRefCalcs,$E394,0)&gt;0,INDEX(StdCalcsRefCalcs,$E394,0)),"")),"")</f>
        <v/>
      </c>
      <c r="BR394" s="97" t="str">
        <f t="shared" si="270"/>
        <v/>
      </c>
      <c r="BS394" s="99" t="str">
        <f t="array" ref="BS394">IF($BL394,STDEVA(IF(G5SelectionMask="x",IF(INDEX(StdCalcsRefCalcs,$E394,0)&gt;0,INDEX(StdCalcsRefCalcs,$E394,0)),"")),"")</f>
        <v/>
      </c>
      <c r="BT394" s="108"/>
      <c r="BU394" s="109"/>
      <c r="BV394" s="109"/>
      <c r="BW394" s="109"/>
      <c r="BX394" s="109"/>
      <c r="BY394" s="109"/>
      <c r="BZ394" s="109"/>
      <c r="CA394" s="109"/>
      <c r="CB394" s="109"/>
      <c r="CC394" s="109"/>
      <c r="CD394" s="109"/>
      <c r="CE394" s="109"/>
      <c r="CF394" s="109"/>
      <c r="CG394" s="109"/>
      <c r="CH394" s="109"/>
      <c r="CI394" s="109"/>
    </row>
    <row r="395" spans="1:87" hidden="1" x14ac:dyDescent="0.2">
      <c r="A395" s="33" t="e">
        <f t="shared" ref="A395:A406" si="271">IF(SelectEffectivenessUtilities="x",,ERROR)</f>
        <v>#NAME?</v>
      </c>
      <c r="B395" s="218"/>
      <c r="C395" s="214" t="s">
        <v>346</v>
      </c>
      <c r="E395" s="72">
        <f t="shared" si="247"/>
        <v>385</v>
      </c>
      <c r="P395" s="97" t="str">
        <f t="shared" ref="P395:P408" si="272">IF(LEN($BU395)=0,"",$BU395)</f>
        <v/>
      </c>
      <c r="Q395" s="97"/>
      <c r="R395" s="97"/>
      <c r="S395" s="97"/>
      <c r="T395" s="97"/>
      <c r="U395" s="98" t="str">
        <f t="shared" ref="U395:U408" si="273">IF(LEN($BV395)=0,"",$BV395)</f>
        <v/>
      </c>
      <c r="V395" s="107" t="str">
        <f t="shared" ref="V395:V408" si="274">IF(LEN($BW395)=0,"",$BW395)</f>
        <v/>
      </c>
      <c r="W395" s="107" t="str">
        <f t="shared" ref="W395:W408" si="275">IF(LEN($BX395)=0,"",$BX395)</f>
        <v/>
      </c>
      <c r="X395" s="107" t="str">
        <f t="shared" ref="X395:X408" si="276">IF(LEN($BY395)=0,"",$BY395)</f>
        <v/>
      </c>
      <c r="Y395" s="107" t="str">
        <f t="shared" ref="Y395:Y408" si="277">IF(LEN($BZ395)=0,"",$BZ395)</f>
        <v/>
      </c>
      <c r="Z395" s="107" t="str">
        <f t="shared" ref="Z395:Z408" si="278">IF(LEN($CA395)=0,"",$CA395)</f>
        <v/>
      </c>
      <c r="AA395" s="107" t="str">
        <f t="shared" ref="AA395:AA408" si="279">IF(LEN($CB395)=0,"",$CB395)</f>
        <v/>
      </c>
      <c r="AB395" s="107" t="str">
        <f t="shared" ref="AB395:AB408" si="280">IF(LEN($CC395)=0,"",$CC395)</f>
        <v/>
      </c>
      <c r="AC395" s="107" t="str">
        <f t="shared" ref="AC395:AC408" si="281">IF(LEN($CD395)=0,"",$CD395)</f>
        <v/>
      </c>
      <c r="AD395" s="107" t="str">
        <f t="shared" ref="AD395:AD408" si="282">IF(LEN($CE395)=0,"",$CE395)</f>
        <v/>
      </c>
      <c r="AE395" s="107" t="str">
        <f t="shared" ref="AE395:AE408" si="283">IF(LEN($CF395)=0,"",$CF395)</f>
        <v/>
      </c>
      <c r="AF395" s="97" t="b">
        <f t="shared" si="256"/>
        <v>0</v>
      </c>
      <c r="AG395" s="97" t="str">
        <f t="array" ref="AG395">IF($AF395,MEDIAN(IF(G1SelectionMask="x",IF(INDEX(StdCalcsRefCalcs,$E395,0)&gt;0,INDEX(StdCalcsRefCalcs,$E395,0)),"")),"")</f>
        <v/>
      </c>
      <c r="AH395" s="97" t="str">
        <f t="array" ref="AH395">IF($AF395,QUARTILE(IF(G1SelectionMask="x",IF(INDEX(StdCalcsRefCalcs,$E395,0)&gt;0,INDEX(StdCalcsRefCalcs,$E395,0)),""),1),"")</f>
        <v/>
      </c>
      <c r="AI395" s="97" t="str">
        <f t="array" ref="AI395">IF($AF395,QUARTILE(IF(G1SelectionMask="x",IF(INDEX(StdCalcsRefCalcs,$E395,0)&gt;0,INDEX(StdCalcsRefCalcs,$E395,0)),""),3),"")</f>
        <v/>
      </c>
      <c r="AJ395" s="97" t="str">
        <f t="array" ref="AJ395">IF($AF395,MIN(IF(G1SelectionMask="x",IF(INDEX(StdCalcsRefCalcs,$E395,0)&gt;0,INDEX(StdCalcsRefCalcs,$E395,0)),"")),"")</f>
        <v/>
      </c>
      <c r="AK395" s="97" t="str">
        <f t="array" ref="AK395">IF($AF395,MAX(IF(G1SelectionMask="x",IF(INDEX(StdCalcsRefCalcs,$E395,0)&gt;0,INDEX(StdCalcsRefCalcs,$E395,0)),"")),"")</f>
        <v/>
      </c>
      <c r="AL395" s="97" t="str">
        <f t="shared" si="248"/>
        <v/>
      </c>
      <c r="AM395" s="97" t="str">
        <f t="array" ref="AM395">IF($AF395,STDEVA(IF(G1SelectionMask="x",IF(INDEX(StdCalcsRefCalcs,$E395,0)&gt;0,INDEX(StdCalcsRefCalcs,$E395,0)),"")),"")</f>
        <v/>
      </c>
      <c r="AN395" s="98" t="b">
        <f t="shared" si="263"/>
        <v>0</v>
      </c>
      <c r="AO395" s="98" t="str">
        <f t="array" ref="AO395">IF($AN395,MEDIAN(IF(G2SelectionMask="x",IF(INDEX(StdCalcsRefCalcs,$E395,0)&gt;0,INDEX(StdCalcsRefCalcs,$E395,0)),"")),"")</f>
        <v/>
      </c>
      <c r="AP395" s="98" t="str">
        <f t="array" ref="AP395">IF($AN395,QUARTILE(IF(G2SelectionMask="x",IF(INDEX(StdCalcsRefCalcs,$E395,0)&gt;0,INDEX(StdCalcsRefCalcs,$E395,0)),""),1),"")</f>
        <v/>
      </c>
      <c r="AQ395" s="98" t="str">
        <f t="array" ref="AQ395">IF($AN395,QUARTILE(IF(G2SelectionMask="x",IF(INDEX(StdCalcsRefCalcs,$E395,0)&gt;0,INDEX(StdCalcsRefCalcs,$E395,0)),""),3),"")</f>
        <v/>
      </c>
      <c r="AR395" s="98" t="str">
        <f t="array" ref="AR395">IF($AN395,MIN(IF(G2SelectionMask="x",IF(INDEX(StdCalcsRefCalcs,$E395,0)&gt;0,INDEX(StdCalcsRefCalcs,$E395,0)),"")),"")</f>
        <v/>
      </c>
      <c r="AS395" s="98" t="str">
        <f t="array" ref="AS395">IF($AN395,MAX(IF(G2SelectionMask="x",IF(INDEX(StdCalcsRefCalcs,$E395,0)&gt;0,INDEX(StdCalcsRefCalcs,$E395,0)),"")),"")</f>
        <v/>
      </c>
      <c r="AT395" s="98" t="str">
        <f t="shared" si="264"/>
        <v/>
      </c>
      <c r="AU395" s="98" t="str">
        <f t="array" ref="AU395">IF($AN395,STDEVA(IF(G2SelectionMask="x",IF(INDEX(StdCalcsRefCalcs,$E395,0)&gt;0,INDEX(StdCalcsRefCalcs,$E395,0)),"")),"")</f>
        <v/>
      </c>
      <c r="AV395" s="97" t="b">
        <f t="shared" si="265"/>
        <v>0</v>
      </c>
      <c r="AW395" s="97" t="str">
        <f t="array" ref="AW395">IF($AV395,MEDIAN(IF(G3SelectionMask="x",IF(INDEX(StdCalcsRefCalcs,$E395,0)&gt;0,INDEX(StdCalcsRefCalcs,$E395,0)),"")),"")</f>
        <v/>
      </c>
      <c r="AX395" s="97" t="str">
        <f t="array" ref="AX395">IF($AV395,QUARTILE(IF(G3SelectionMask="x",IF(INDEX(StdCalcsRefCalcs,$E395,0)&gt;0,INDEX(StdCalcsRefCalcs,$E395,0)),""),1),"")</f>
        <v/>
      </c>
      <c r="AY395" s="97" t="str">
        <f t="array" ref="AY395">IF($AV395,QUARTILE(IF(G3SelectionMask="x",IF(INDEX(StdCalcsRefCalcs,$E395,0)&gt;0,INDEX(StdCalcsRefCalcs,$E395,0)),""),3),"")</f>
        <v/>
      </c>
      <c r="AZ395" s="97" t="str">
        <f t="array" ref="AZ395">IF($AV395,MIN(IF(G3SelectionMask="x",IF(INDEX(StdCalcsRefCalcs,$E395,0)&gt;0,INDEX(StdCalcsRefCalcs,$E395,0)),"")),"")</f>
        <v/>
      </c>
      <c r="BA395" s="97" t="str">
        <f t="array" ref="BA395">IF($AV395,MAX(IF(G3SelectionMask="x",IF(INDEX(StdCalcsRefCalcs,$E395,0)&gt;0,INDEX(StdCalcsRefCalcs,$E395,0)),"")),"")</f>
        <v/>
      </c>
      <c r="BB395" s="97" t="str">
        <f t="shared" si="266"/>
        <v/>
      </c>
      <c r="BC395" s="97" t="str">
        <f t="array" ref="BC395">IF($AV395,STDEVA(IF(G3SelectionMask="x",IF(INDEX(StdCalcsRefCalcs,$E395,0)&gt;0,INDEX(StdCalcsRefCalcs,$E395,0)),"")),"")</f>
        <v/>
      </c>
      <c r="BD395" s="98" t="b">
        <f t="shared" si="267"/>
        <v>0</v>
      </c>
      <c r="BE395" s="98" t="str">
        <f t="array" ref="BE395">IF($BD395,MEDIAN(IF(G4SelectionMask="x",IF(INDEX(StdCalcsRefCalcs,$E395,0)&gt;0,INDEX(StdCalcsRefCalcs,$E395,0)),"")),"")</f>
        <v/>
      </c>
      <c r="BF395" s="98" t="str">
        <f t="array" ref="BF395">IF($BD395,QUARTILE(IF(G4SelectionMask="x",IF(INDEX(StdCalcsRefCalcs,$E395,0)&gt;0,INDEX(StdCalcsRefCalcs,$E395,0)),""),1),"")</f>
        <v/>
      </c>
      <c r="BG395" s="98" t="str">
        <f t="array" ref="BG395">IF($BD395,QUARTILE(IF(G4SelectionMask="x",IF(INDEX(StdCalcsRefCalcs,$E395,0)&gt;0,INDEX(StdCalcsRefCalcs,$E395,0)),""),3),"")</f>
        <v/>
      </c>
      <c r="BH395" s="98" t="str">
        <f t="array" ref="BH395">IF($BD395,MIN(IF(G4SelectionMask="x",IF(INDEX(StdCalcsRefCalcs,$E395,0)&gt;0,INDEX(StdCalcsRefCalcs,$E395,0)),"")),"")</f>
        <v/>
      </c>
      <c r="BI395" s="98" t="str">
        <f t="array" ref="BI395">IF($BD395,MAX(IF(G4SelectionMask="x",IF(INDEX(StdCalcsRefCalcs,$E395,0)&gt;0,INDEX(StdCalcsRefCalcs,$E395,0)),"")),"")</f>
        <v/>
      </c>
      <c r="BJ395" s="98" t="str">
        <f t="shared" si="268"/>
        <v/>
      </c>
      <c r="BK395" s="98" t="str">
        <f t="array" ref="BK395">IF($BD395,STDEVA(IF(G4SelectionMask="x",IF(INDEX(StdCalcsRefCalcs,$E395,0)&gt;0,INDEX(StdCalcsRefCalcs,$E395,0)),"")),"")</f>
        <v/>
      </c>
      <c r="BL395" s="97" t="b">
        <f t="shared" si="269"/>
        <v>0</v>
      </c>
      <c r="BM395" s="97" t="str">
        <f t="array" ref="BM395">IF($BL395,MEDIAN(IF(G5SelectionMask="x",IF(INDEX(StdCalcsRefCalcs,$E395,0)&gt;0,INDEX(StdCalcsRefCalcs,$E395,0)),"")),"")</f>
        <v/>
      </c>
      <c r="BN395" s="97" t="str">
        <f t="array" ref="BN395">IF($BL395,QUARTILE(IF(G5SelectionMask="x",IF(INDEX(StdCalcsRefCalcs,$E395,0)&gt;0,INDEX(StdCalcsRefCalcs,$E395,0)),""),1),"")</f>
        <v/>
      </c>
      <c r="BO395" s="97" t="str">
        <f t="array" ref="BO395">IF($BL395,QUARTILE(IF(G5SelectionMask="x",IF(INDEX(StdCalcsRefCalcs,$E395,0)&gt;0,INDEX(StdCalcsRefCalcs,$E395,0)),""),3),"")</f>
        <v/>
      </c>
      <c r="BP395" s="97" t="str">
        <f t="array" ref="BP395">IF($BL395,MIN(IF(G5SelectionMask="x",IF(INDEX(StdCalcsRefCalcs,$E395,0)&gt;0,INDEX(StdCalcsRefCalcs,$E395,0)),"")),"")</f>
        <v/>
      </c>
      <c r="BQ395" s="97" t="str">
        <f t="array" ref="BQ395">IF($BL395,MAX(IF(G5SelectionMask="x",IF(INDEX(StdCalcsRefCalcs,$E395,0)&gt;0,INDEX(StdCalcsRefCalcs,$E395,0)),"")),"")</f>
        <v/>
      </c>
      <c r="BR395" s="97" t="str">
        <f t="shared" si="270"/>
        <v/>
      </c>
      <c r="BS395" s="99" t="str">
        <f t="array" ref="BS395">IF($BL395,STDEVA(IF(G5SelectionMask="x",IF(INDEX(StdCalcsRefCalcs,$E395,0)&gt;0,INDEX(StdCalcsRefCalcs,$E395,0)),"")),"")</f>
        <v/>
      </c>
      <c r="BT395" s="108"/>
      <c r="BU395" s="109"/>
      <c r="BV395" s="109"/>
      <c r="BW395" s="109"/>
      <c r="BX395" s="109"/>
      <c r="BY395" s="109"/>
      <c r="BZ395" s="109"/>
      <c r="CA395" s="109"/>
      <c r="CB395" s="109"/>
      <c r="CC395" s="109"/>
      <c r="CD395" s="109"/>
      <c r="CE395" s="109"/>
      <c r="CF395" s="109"/>
      <c r="CG395" s="109"/>
      <c r="CH395" s="109"/>
      <c r="CI395" s="109"/>
    </row>
    <row r="396" spans="1:87" hidden="1" x14ac:dyDescent="0.2">
      <c r="A396" s="33" t="e">
        <f t="shared" si="271"/>
        <v>#NAME?</v>
      </c>
      <c r="B396" s="218"/>
      <c r="C396" s="215"/>
      <c r="E396" s="72">
        <f t="shared" si="247"/>
        <v>386</v>
      </c>
      <c r="P396" s="97" t="str">
        <f t="shared" si="272"/>
        <v/>
      </c>
      <c r="Q396" s="97"/>
      <c r="R396" s="97"/>
      <c r="S396" s="97"/>
      <c r="T396" s="97"/>
      <c r="U396" s="98" t="str">
        <f t="shared" si="273"/>
        <v/>
      </c>
      <c r="V396" s="107" t="str">
        <f t="shared" si="274"/>
        <v/>
      </c>
      <c r="W396" s="107" t="str">
        <f t="shared" si="275"/>
        <v/>
      </c>
      <c r="X396" s="107" t="str">
        <f t="shared" si="276"/>
        <v/>
      </c>
      <c r="Y396" s="107" t="str">
        <f t="shared" si="277"/>
        <v/>
      </c>
      <c r="Z396" s="107" t="str">
        <f t="shared" si="278"/>
        <v/>
      </c>
      <c r="AA396" s="107" t="str">
        <f t="shared" si="279"/>
        <v/>
      </c>
      <c r="AB396" s="107" t="str">
        <f t="shared" si="280"/>
        <v/>
      </c>
      <c r="AC396" s="107" t="str">
        <f t="shared" si="281"/>
        <v/>
      </c>
      <c r="AD396" s="107" t="str">
        <f t="shared" si="282"/>
        <v/>
      </c>
      <c r="AE396" s="107" t="str">
        <f t="shared" si="283"/>
        <v/>
      </c>
      <c r="AF396" s="97" t="b">
        <f t="shared" si="256"/>
        <v>0</v>
      </c>
      <c r="AG396" s="97" t="str">
        <f t="array" ref="AG396">IF($AF396,MEDIAN(IF(G1SelectionMask="x",IF(INDEX(StdCalcsRefCalcs,$E396,0)&gt;0,INDEX(StdCalcsRefCalcs,$E396,0)),"")),"")</f>
        <v/>
      </c>
      <c r="AH396" s="97" t="str">
        <f t="array" ref="AH396">IF($AF396,QUARTILE(IF(G1SelectionMask="x",IF(INDEX(StdCalcsRefCalcs,$E396,0)&gt;0,INDEX(StdCalcsRefCalcs,$E396,0)),""),1),"")</f>
        <v/>
      </c>
      <c r="AI396" s="97" t="str">
        <f t="array" ref="AI396">IF($AF396,QUARTILE(IF(G1SelectionMask="x",IF(INDEX(StdCalcsRefCalcs,$E396,0)&gt;0,INDEX(StdCalcsRefCalcs,$E396,0)),""),3),"")</f>
        <v/>
      </c>
      <c r="AJ396" s="97" t="str">
        <f t="array" ref="AJ396">IF($AF396,MIN(IF(G1SelectionMask="x",IF(INDEX(StdCalcsRefCalcs,$E396,0)&gt;0,INDEX(StdCalcsRefCalcs,$E396,0)),"")),"")</f>
        <v/>
      </c>
      <c r="AK396" s="97" t="str">
        <f t="array" ref="AK396">IF($AF396,MAX(IF(G1SelectionMask="x",IF(INDEX(StdCalcsRefCalcs,$E396,0)&gt;0,INDEX(StdCalcsRefCalcs,$E396,0)),"")),"")</f>
        <v/>
      </c>
      <c r="AL396" s="97" t="str">
        <f t="shared" si="248"/>
        <v/>
      </c>
      <c r="AM396" s="97" t="str">
        <f t="array" ref="AM396">IF($AF396,STDEVA(IF(G1SelectionMask="x",IF(INDEX(StdCalcsRefCalcs,$E396,0)&gt;0,INDEX(StdCalcsRefCalcs,$E396,0)),"")),"")</f>
        <v/>
      </c>
      <c r="AN396" s="98" t="b">
        <f t="shared" si="263"/>
        <v>0</v>
      </c>
      <c r="AO396" s="98" t="str">
        <f t="array" ref="AO396">IF($AN396,MEDIAN(IF(G2SelectionMask="x",IF(INDEX(StdCalcsRefCalcs,$E396,0)&gt;0,INDEX(StdCalcsRefCalcs,$E396,0)),"")),"")</f>
        <v/>
      </c>
      <c r="AP396" s="98" t="str">
        <f t="array" ref="AP396">IF($AN396,QUARTILE(IF(G2SelectionMask="x",IF(INDEX(StdCalcsRefCalcs,$E396,0)&gt;0,INDEX(StdCalcsRefCalcs,$E396,0)),""),1),"")</f>
        <v/>
      </c>
      <c r="AQ396" s="98" t="str">
        <f t="array" ref="AQ396">IF($AN396,QUARTILE(IF(G2SelectionMask="x",IF(INDEX(StdCalcsRefCalcs,$E396,0)&gt;0,INDEX(StdCalcsRefCalcs,$E396,0)),""),3),"")</f>
        <v/>
      </c>
      <c r="AR396" s="98" t="str">
        <f t="array" ref="AR396">IF($AN396,MIN(IF(G2SelectionMask="x",IF(INDEX(StdCalcsRefCalcs,$E396,0)&gt;0,INDEX(StdCalcsRefCalcs,$E396,0)),"")),"")</f>
        <v/>
      </c>
      <c r="AS396" s="98" t="str">
        <f t="array" ref="AS396">IF($AN396,MAX(IF(G2SelectionMask="x",IF(INDEX(StdCalcsRefCalcs,$E396,0)&gt;0,INDEX(StdCalcsRefCalcs,$E396,0)),"")),"")</f>
        <v/>
      </c>
      <c r="AT396" s="98" t="str">
        <f t="shared" si="264"/>
        <v/>
      </c>
      <c r="AU396" s="98" t="str">
        <f t="array" ref="AU396">IF($AN396,STDEVA(IF(G2SelectionMask="x",IF(INDEX(StdCalcsRefCalcs,$E396,0)&gt;0,INDEX(StdCalcsRefCalcs,$E396,0)),"")),"")</f>
        <v/>
      </c>
      <c r="AV396" s="97" t="b">
        <f t="shared" si="265"/>
        <v>0</v>
      </c>
      <c r="AW396" s="97" t="str">
        <f t="array" ref="AW396">IF($AV396,MEDIAN(IF(G3SelectionMask="x",IF(INDEX(StdCalcsRefCalcs,$E396,0)&gt;0,INDEX(StdCalcsRefCalcs,$E396,0)),"")),"")</f>
        <v/>
      </c>
      <c r="AX396" s="97" t="str">
        <f t="array" ref="AX396">IF($AV396,QUARTILE(IF(G3SelectionMask="x",IF(INDEX(StdCalcsRefCalcs,$E396,0)&gt;0,INDEX(StdCalcsRefCalcs,$E396,0)),""),1),"")</f>
        <v/>
      </c>
      <c r="AY396" s="97" t="str">
        <f t="array" ref="AY396">IF($AV396,QUARTILE(IF(G3SelectionMask="x",IF(INDEX(StdCalcsRefCalcs,$E396,0)&gt;0,INDEX(StdCalcsRefCalcs,$E396,0)),""),3),"")</f>
        <v/>
      </c>
      <c r="AZ396" s="97" t="str">
        <f t="array" ref="AZ396">IF($AV396,MIN(IF(G3SelectionMask="x",IF(INDEX(StdCalcsRefCalcs,$E396,0)&gt;0,INDEX(StdCalcsRefCalcs,$E396,0)),"")),"")</f>
        <v/>
      </c>
      <c r="BA396" s="97" t="str">
        <f t="array" ref="BA396">IF($AV396,MAX(IF(G3SelectionMask="x",IF(INDEX(StdCalcsRefCalcs,$E396,0)&gt;0,INDEX(StdCalcsRefCalcs,$E396,0)),"")),"")</f>
        <v/>
      </c>
      <c r="BB396" s="97" t="str">
        <f t="shared" si="266"/>
        <v/>
      </c>
      <c r="BC396" s="97" t="str">
        <f t="array" ref="BC396">IF($AV396,STDEVA(IF(G3SelectionMask="x",IF(INDEX(StdCalcsRefCalcs,$E396,0)&gt;0,INDEX(StdCalcsRefCalcs,$E396,0)),"")),"")</f>
        <v/>
      </c>
      <c r="BD396" s="98" t="b">
        <f t="shared" si="267"/>
        <v>0</v>
      </c>
      <c r="BE396" s="98" t="str">
        <f t="array" ref="BE396">IF($BD396,MEDIAN(IF(G4SelectionMask="x",IF(INDEX(StdCalcsRefCalcs,$E396,0)&gt;0,INDEX(StdCalcsRefCalcs,$E396,0)),"")),"")</f>
        <v/>
      </c>
      <c r="BF396" s="98" t="str">
        <f t="array" ref="BF396">IF($BD396,QUARTILE(IF(G4SelectionMask="x",IF(INDEX(StdCalcsRefCalcs,$E396,0)&gt;0,INDEX(StdCalcsRefCalcs,$E396,0)),""),1),"")</f>
        <v/>
      </c>
      <c r="BG396" s="98" t="str">
        <f t="array" ref="BG396">IF($BD396,QUARTILE(IF(G4SelectionMask="x",IF(INDEX(StdCalcsRefCalcs,$E396,0)&gt;0,INDEX(StdCalcsRefCalcs,$E396,0)),""),3),"")</f>
        <v/>
      </c>
      <c r="BH396" s="98" t="str">
        <f t="array" ref="BH396">IF($BD396,MIN(IF(G4SelectionMask="x",IF(INDEX(StdCalcsRefCalcs,$E396,0)&gt;0,INDEX(StdCalcsRefCalcs,$E396,0)),"")),"")</f>
        <v/>
      </c>
      <c r="BI396" s="98" t="str">
        <f t="array" ref="BI396">IF($BD396,MAX(IF(G4SelectionMask="x",IF(INDEX(StdCalcsRefCalcs,$E396,0)&gt;0,INDEX(StdCalcsRefCalcs,$E396,0)),"")),"")</f>
        <v/>
      </c>
      <c r="BJ396" s="98" t="str">
        <f t="shared" si="268"/>
        <v/>
      </c>
      <c r="BK396" s="98" t="str">
        <f t="array" ref="BK396">IF($BD396,STDEVA(IF(G4SelectionMask="x",IF(INDEX(StdCalcsRefCalcs,$E396,0)&gt;0,INDEX(StdCalcsRefCalcs,$E396,0)),"")),"")</f>
        <v/>
      </c>
      <c r="BL396" s="97" t="b">
        <f t="shared" si="269"/>
        <v>0</v>
      </c>
      <c r="BM396" s="97" t="str">
        <f t="array" ref="BM396">IF($BL396,MEDIAN(IF(G5SelectionMask="x",IF(INDEX(StdCalcsRefCalcs,$E396,0)&gt;0,INDEX(StdCalcsRefCalcs,$E396,0)),"")),"")</f>
        <v/>
      </c>
      <c r="BN396" s="97" t="str">
        <f t="array" ref="BN396">IF($BL396,QUARTILE(IF(G5SelectionMask="x",IF(INDEX(StdCalcsRefCalcs,$E396,0)&gt;0,INDEX(StdCalcsRefCalcs,$E396,0)),""),1),"")</f>
        <v/>
      </c>
      <c r="BO396" s="97" t="str">
        <f t="array" ref="BO396">IF($BL396,QUARTILE(IF(G5SelectionMask="x",IF(INDEX(StdCalcsRefCalcs,$E396,0)&gt;0,INDEX(StdCalcsRefCalcs,$E396,0)),""),3),"")</f>
        <v/>
      </c>
      <c r="BP396" s="97" t="str">
        <f t="array" ref="BP396">IF($BL396,MIN(IF(G5SelectionMask="x",IF(INDEX(StdCalcsRefCalcs,$E396,0)&gt;0,INDEX(StdCalcsRefCalcs,$E396,0)),"")),"")</f>
        <v/>
      </c>
      <c r="BQ396" s="97" t="str">
        <f t="array" ref="BQ396">IF($BL396,MAX(IF(G5SelectionMask="x",IF(INDEX(StdCalcsRefCalcs,$E396,0)&gt;0,INDEX(StdCalcsRefCalcs,$E396,0)),"")),"")</f>
        <v/>
      </c>
      <c r="BR396" s="97" t="str">
        <f t="shared" si="270"/>
        <v/>
      </c>
      <c r="BS396" s="99" t="str">
        <f t="array" ref="BS396">IF($BL396,STDEVA(IF(G5SelectionMask="x",IF(INDEX(StdCalcsRefCalcs,$E396,0)&gt;0,INDEX(StdCalcsRefCalcs,$E396,0)),"")),"")</f>
        <v/>
      </c>
      <c r="BT396" s="108"/>
      <c r="BU396" s="109"/>
      <c r="BV396" s="109"/>
      <c r="BW396" s="109"/>
      <c r="BX396" s="109"/>
      <c r="BY396" s="109"/>
      <c r="BZ396" s="109"/>
      <c r="CA396" s="109"/>
      <c r="CB396" s="109"/>
      <c r="CC396" s="109"/>
      <c r="CD396" s="109"/>
      <c r="CE396" s="109"/>
      <c r="CF396" s="109"/>
      <c r="CG396" s="109"/>
      <c r="CH396" s="109"/>
      <c r="CI396" s="109"/>
    </row>
    <row r="397" spans="1:87" hidden="1" x14ac:dyDescent="0.2">
      <c r="A397" s="33" t="e">
        <f t="shared" si="271"/>
        <v>#NAME?</v>
      </c>
      <c r="B397" s="218"/>
      <c r="C397" s="215"/>
      <c r="E397" s="72">
        <f t="shared" si="247"/>
        <v>387</v>
      </c>
      <c r="P397" s="97" t="str">
        <f t="shared" si="272"/>
        <v/>
      </c>
      <c r="Q397" s="97"/>
      <c r="R397" s="97"/>
      <c r="S397" s="97"/>
      <c r="T397" s="97"/>
      <c r="U397" s="98" t="str">
        <f t="shared" si="273"/>
        <v/>
      </c>
      <c r="V397" s="107" t="str">
        <f t="shared" si="274"/>
        <v/>
      </c>
      <c r="W397" s="107" t="str">
        <f t="shared" si="275"/>
        <v/>
      </c>
      <c r="X397" s="107" t="str">
        <f t="shared" si="276"/>
        <v/>
      </c>
      <c r="Y397" s="107" t="str">
        <f t="shared" si="277"/>
        <v/>
      </c>
      <c r="Z397" s="107" t="str">
        <f t="shared" si="278"/>
        <v/>
      </c>
      <c r="AA397" s="107" t="str">
        <f t="shared" si="279"/>
        <v/>
      </c>
      <c r="AB397" s="107" t="str">
        <f t="shared" si="280"/>
        <v/>
      </c>
      <c r="AC397" s="107" t="str">
        <f t="shared" si="281"/>
        <v/>
      </c>
      <c r="AD397" s="107" t="str">
        <f t="shared" si="282"/>
        <v/>
      </c>
      <c r="AE397" s="107" t="str">
        <f t="shared" si="283"/>
        <v/>
      </c>
      <c r="AF397" s="97" t="b">
        <f t="shared" si="256"/>
        <v>0</v>
      </c>
      <c r="AG397" s="97" t="str">
        <f t="array" ref="AG397">IF($AF397,MEDIAN(IF(G1SelectionMask="x",IF(INDEX(StdCalcsRefCalcs,$E397,0)&gt;0,INDEX(StdCalcsRefCalcs,$E397,0)),"")),"")</f>
        <v/>
      </c>
      <c r="AH397" s="97" t="str">
        <f t="array" ref="AH397">IF($AF397,QUARTILE(IF(G1SelectionMask="x",IF(INDEX(StdCalcsRefCalcs,$E397,0)&gt;0,INDEX(StdCalcsRefCalcs,$E397,0)),""),1),"")</f>
        <v/>
      </c>
      <c r="AI397" s="97" t="str">
        <f t="array" ref="AI397">IF($AF397,QUARTILE(IF(G1SelectionMask="x",IF(INDEX(StdCalcsRefCalcs,$E397,0)&gt;0,INDEX(StdCalcsRefCalcs,$E397,0)),""),3),"")</f>
        <v/>
      </c>
      <c r="AJ397" s="97" t="str">
        <f t="array" ref="AJ397">IF($AF397,MIN(IF(G1SelectionMask="x",IF(INDEX(StdCalcsRefCalcs,$E397,0)&gt;0,INDEX(StdCalcsRefCalcs,$E397,0)),"")),"")</f>
        <v/>
      </c>
      <c r="AK397" s="97" t="str">
        <f t="array" ref="AK397">IF($AF397,MAX(IF(G1SelectionMask="x",IF(INDEX(StdCalcsRefCalcs,$E397,0)&gt;0,INDEX(StdCalcsRefCalcs,$E397,0)),"")),"")</f>
        <v/>
      </c>
      <c r="AL397" s="97" t="str">
        <f t="shared" si="248"/>
        <v/>
      </c>
      <c r="AM397" s="97" t="str">
        <f t="array" ref="AM397">IF($AF397,STDEVA(IF(G1SelectionMask="x",IF(INDEX(StdCalcsRefCalcs,$E397,0)&gt;0,INDEX(StdCalcsRefCalcs,$E397,0)),"")),"")</f>
        <v/>
      </c>
      <c r="AN397" s="98" t="b">
        <f t="shared" si="263"/>
        <v>0</v>
      </c>
      <c r="AO397" s="98" t="str">
        <f t="array" ref="AO397">IF($AN397,MEDIAN(IF(G2SelectionMask="x",IF(INDEX(StdCalcsRefCalcs,$E397,0)&gt;0,INDEX(StdCalcsRefCalcs,$E397,0)),"")),"")</f>
        <v/>
      </c>
      <c r="AP397" s="98" t="str">
        <f t="array" ref="AP397">IF($AN397,QUARTILE(IF(G2SelectionMask="x",IF(INDEX(StdCalcsRefCalcs,$E397,0)&gt;0,INDEX(StdCalcsRefCalcs,$E397,0)),""),1),"")</f>
        <v/>
      </c>
      <c r="AQ397" s="98" t="str">
        <f t="array" ref="AQ397">IF($AN397,QUARTILE(IF(G2SelectionMask="x",IF(INDEX(StdCalcsRefCalcs,$E397,0)&gt;0,INDEX(StdCalcsRefCalcs,$E397,0)),""),3),"")</f>
        <v/>
      </c>
      <c r="AR397" s="98" t="str">
        <f t="array" ref="AR397">IF($AN397,MIN(IF(G2SelectionMask="x",IF(INDEX(StdCalcsRefCalcs,$E397,0)&gt;0,INDEX(StdCalcsRefCalcs,$E397,0)),"")),"")</f>
        <v/>
      </c>
      <c r="AS397" s="98" t="str">
        <f t="array" ref="AS397">IF($AN397,MAX(IF(G2SelectionMask="x",IF(INDEX(StdCalcsRefCalcs,$E397,0)&gt;0,INDEX(StdCalcsRefCalcs,$E397,0)),"")),"")</f>
        <v/>
      </c>
      <c r="AT397" s="98" t="str">
        <f t="shared" si="264"/>
        <v/>
      </c>
      <c r="AU397" s="98" t="str">
        <f t="array" ref="AU397">IF($AN397,STDEVA(IF(G2SelectionMask="x",IF(INDEX(StdCalcsRefCalcs,$E397,0)&gt;0,INDEX(StdCalcsRefCalcs,$E397,0)),"")),"")</f>
        <v/>
      </c>
      <c r="AV397" s="97" t="b">
        <f t="shared" si="265"/>
        <v>0</v>
      </c>
      <c r="AW397" s="97" t="str">
        <f t="array" ref="AW397">IF($AV397,MEDIAN(IF(G3SelectionMask="x",IF(INDEX(StdCalcsRefCalcs,$E397,0)&gt;0,INDEX(StdCalcsRefCalcs,$E397,0)),"")),"")</f>
        <v/>
      </c>
      <c r="AX397" s="97" t="str">
        <f t="array" ref="AX397">IF($AV397,QUARTILE(IF(G3SelectionMask="x",IF(INDEX(StdCalcsRefCalcs,$E397,0)&gt;0,INDEX(StdCalcsRefCalcs,$E397,0)),""),1),"")</f>
        <v/>
      </c>
      <c r="AY397" s="97" t="str">
        <f t="array" ref="AY397">IF($AV397,QUARTILE(IF(G3SelectionMask="x",IF(INDEX(StdCalcsRefCalcs,$E397,0)&gt;0,INDEX(StdCalcsRefCalcs,$E397,0)),""),3),"")</f>
        <v/>
      </c>
      <c r="AZ397" s="97" t="str">
        <f t="array" ref="AZ397">IF($AV397,MIN(IF(G3SelectionMask="x",IF(INDEX(StdCalcsRefCalcs,$E397,0)&gt;0,INDEX(StdCalcsRefCalcs,$E397,0)),"")),"")</f>
        <v/>
      </c>
      <c r="BA397" s="97" t="str">
        <f t="array" ref="BA397">IF($AV397,MAX(IF(G3SelectionMask="x",IF(INDEX(StdCalcsRefCalcs,$E397,0)&gt;0,INDEX(StdCalcsRefCalcs,$E397,0)),"")),"")</f>
        <v/>
      </c>
      <c r="BB397" s="97" t="str">
        <f t="shared" si="266"/>
        <v/>
      </c>
      <c r="BC397" s="97" t="str">
        <f t="array" ref="BC397">IF($AV397,STDEVA(IF(G3SelectionMask="x",IF(INDEX(StdCalcsRefCalcs,$E397,0)&gt;0,INDEX(StdCalcsRefCalcs,$E397,0)),"")),"")</f>
        <v/>
      </c>
      <c r="BD397" s="98" t="b">
        <f t="shared" si="267"/>
        <v>0</v>
      </c>
      <c r="BE397" s="98" t="str">
        <f t="array" ref="BE397">IF($BD397,MEDIAN(IF(G4SelectionMask="x",IF(INDEX(StdCalcsRefCalcs,$E397,0)&gt;0,INDEX(StdCalcsRefCalcs,$E397,0)),"")),"")</f>
        <v/>
      </c>
      <c r="BF397" s="98" t="str">
        <f t="array" ref="BF397">IF($BD397,QUARTILE(IF(G4SelectionMask="x",IF(INDEX(StdCalcsRefCalcs,$E397,0)&gt;0,INDEX(StdCalcsRefCalcs,$E397,0)),""),1),"")</f>
        <v/>
      </c>
      <c r="BG397" s="98" t="str">
        <f t="array" ref="BG397">IF($BD397,QUARTILE(IF(G4SelectionMask="x",IF(INDEX(StdCalcsRefCalcs,$E397,0)&gt;0,INDEX(StdCalcsRefCalcs,$E397,0)),""),3),"")</f>
        <v/>
      </c>
      <c r="BH397" s="98" t="str">
        <f t="array" ref="BH397">IF($BD397,MIN(IF(G4SelectionMask="x",IF(INDEX(StdCalcsRefCalcs,$E397,0)&gt;0,INDEX(StdCalcsRefCalcs,$E397,0)),"")),"")</f>
        <v/>
      </c>
      <c r="BI397" s="98" t="str">
        <f t="array" ref="BI397">IF($BD397,MAX(IF(G4SelectionMask="x",IF(INDEX(StdCalcsRefCalcs,$E397,0)&gt;0,INDEX(StdCalcsRefCalcs,$E397,0)),"")),"")</f>
        <v/>
      </c>
      <c r="BJ397" s="98" t="str">
        <f t="shared" si="268"/>
        <v/>
      </c>
      <c r="BK397" s="98" t="str">
        <f t="array" ref="BK397">IF($BD397,STDEVA(IF(G4SelectionMask="x",IF(INDEX(StdCalcsRefCalcs,$E397,0)&gt;0,INDEX(StdCalcsRefCalcs,$E397,0)),"")),"")</f>
        <v/>
      </c>
      <c r="BL397" s="97" t="b">
        <f t="shared" si="269"/>
        <v>0</v>
      </c>
      <c r="BM397" s="97" t="str">
        <f t="array" ref="BM397">IF($BL397,MEDIAN(IF(G5SelectionMask="x",IF(INDEX(StdCalcsRefCalcs,$E397,0)&gt;0,INDEX(StdCalcsRefCalcs,$E397,0)),"")),"")</f>
        <v/>
      </c>
      <c r="BN397" s="97" t="str">
        <f t="array" ref="BN397">IF($BL397,QUARTILE(IF(G5SelectionMask="x",IF(INDEX(StdCalcsRefCalcs,$E397,0)&gt;0,INDEX(StdCalcsRefCalcs,$E397,0)),""),1),"")</f>
        <v/>
      </c>
      <c r="BO397" s="97" t="str">
        <f t="array" ref="BO397">IF($BL397,QUARTILE(IF(G5SelectionMask="x",IF(INDEX(StdCalcsRefCalcs,$E397,0)&gt;0,INDEX(StdCalcsRefCalcs,$E397,0)),""),3),"")</f>
        <v/>
      </c>
      <c r="BP397" s="97" t="str">
        <f t="array" ref="BP397">IF($BL397,MIN(IF(G5SelectionMask="x",IF(INDEX(StdCalcsRefCalcs,$E397,0)&gt;0,INDEX(StdCalcsRefCalcs,$E397,0)),"")),"")</f>
        <v/>
      </c>
      <c r="BQ397" s="97" t="str">
        <f t="array" ref="BQ397">IF($BL397,MAX(IF(G5SelectionMask="x",IF(INDEX(StdCalcsRefCalcs,$E397,0)&gt;0,INDEX(StdCalcsRefCalcs,$E397,0)),"")),"")</f>
        <v/>
      </c>
      <c r="BR397" s="97" t="str">
        <f t="shared" si="270"/>
        <v/>
      </c>
      <c r="BS397" s="99" t="str">
        <f t="array" ref="BS397">IF($BL397,STDEVA(IF(G5SelectionMask="x",IF(INDEX(StdCalcsRefCalcs,$E397,0)&gt;0,INDEX(StdCalcsRefCalcs,$E397,0)),"")),"")</f>
        <v/>
      </c>
      <c r="BT397" s="108"/>
      <c r="BU397" s="109"/>
      <c r="BV397" s="109"/>
      <c r="BW397" s="109"/>
      <c r="BX397" s="109"/>
      <c r="BY397" s="109"/>
      <c r="BZ397" s="109"/>
      <c r="CA397" s="109"/>
      <c r="CB397" s="109"/>
      <c r="CC397" s="109"/>
      <c r="CD397" s="109"/>
      <c r="CE397" s="109"/>
      <c r="CF397" s="109"/>
      <c r="CG397" s="109"/>
      <c r="CH397" s="109"/>
      <c r="CI397" s="109"/>
    </row>
    <row r="398" spans="1:87" hidden="1" x14ac:dyDescent="0.2">
      <c r="A398" s="33" t="e">
        <f t="shared" si="271"/>
        <v>#NAME?</v>
      </c>
      <c r="B398" s="218"/>
      <c r="C398" s="215"/>
      <c r="E398" s="72">
        <f t="shared" si="247"/>
        <v>388</v>
      </c>
      <c r="P398" s="97" t="str">
        <f t="shared" si="272"/>
        <v/>
      </c>
      <c r="Q398" s="97"/>
      <c r="R398" s="97"/>
      <c r="S398" s="97"/>
      <c r="T398" s="97"/>
      <c r="U398" s="98" t="str">
        <f t="shared" si="273"/>
        <v/>
      </c>
      <c r="V398" s="107" t="str">
        <f t="shared" si="274"/>
        <v/>
      </c>
      <c r="W398" s="107" t="str">
        <f t="shared" si="275"/>
        <v/>
      </c>
      <c r="X398" s="107" t="str">
        <f t="shared" si="276"/>
        <v/>
      </c>
      <c r="Y398" s="107" t="str">
        <f t="shared" si="277"/>
        <v/>
      </c>
      <c r="Z398" s="107" t="str">
        <f t="shared" si="278"/>
        <v/>
      </c>
      <c r="AA398" s="107" t="str">
        <f t="shared" si="279"/>
        <v/>
      </c>
      <c r="AB398" s="107" t="str">
        <f t="shared" si="280"/>
        <v/>
      </c>
      <c r="AC398" s="107" t="str">
        <f t="shared" si="281"/>
        <v/>
      </c>
      <c r="AD398" s="107" t="str">
        <f t="shared" si="282"/>
        <v/>
      </c>
      <c r="AE398" s="107" t="str">
        <f t="shared" si="283"/>
        <v/>
      </c>
      <c r="AF398" s="97" t="b">
        <f t="shared" si="256"/>
        <v>0</v>
      </c>
      <c r="AG398" s="97" t="str">
        <f t="array" ref="AG398">IF($AF398,MEDIAN(IF(G1SelectionMask="x",IF(INDEX(StdCalcsRefCalcs,$E398,0)&gt;0,INDEX(StdCalcsRefCalcs,$E398,0)),"")),"")</f>
        <v/>
      </c>
      <c r="AH398" s="97" t="str">
        <f t="array" ref="AH398">IF($AF398,QUARTILE(IF(G1SelectionMask="x",IF(INDEX(StdCalcsRefCalcs,$E398,0)&gt;0,INDEX(StdCalcsRefCalcs,$E398,0)),""),1),"")</f>
        <v/>
      </c>
      <c r="AI398" s="97" t="str">
        <f t="array" ref="AI398">IF($AF398,QUARTILE(IF(G1SelectionMask="x",IF(INDEX(StdCalcsRefCalcs,$E398,0)&gt;0,INDEX(StdCalcsRefCalcs,$E398,0)),""),3),"")</f>
        <v/>
      </c>
      <c r="AJ398" s="97" t="str">
        <f t="array" ref="AJ398">IF($AF398,MIN(IF(G1SelectionMask="x",IF(INDEX(StdCalcsRefCalcs,$E398,0)&gt;0,INDEX(StdCalcsRefCalcs,$E398,0)),"")),"")</f>
        <v/>
      </c>
      <c r="AK398" s="97" t="str">
        <f t="array" ref="AK398">IF($AF398,MAX(IF(G1SelectionMask="x",IF(INDEX(StdCalcsRefCalcs,$E398,0)&gt;0,INDEX(StdCalcsRefCalcs,$E398,0)),"")),"")</f>
        <v/>
      </c>
      <c r="AL398" s="97" t="str">
        <f t="shared" si="248"/>
        <v/>
      </c>
      <c r="AM398" s="97" t="str">
        <f t="array" ref="AM398">IF($AF398,STDEVA(IF(G1SelectionMask="x",IF(INDEX(StdCalcsRefCalcs,$E398,0)&gt;0,INDEX(StdCalcsRefCalcs,$E398,0)),"")),"")</f>
        <v/>
      </c>
      <c r="AN398" s="98" t="b">
        <f t="shared" si="263"/>
        <v>0</v>
      </c>
      <c r="AO398" s="98" t="str">
        <f t="array" ref="AO398">IF($AN398,MEDIAN(IF(G2SelectionMask="x",IF(INDEX(StdCalcsRefCalcs,$E398,0)&gt;0,INDEX(StdCalcsRefCalcs,$E398,0)),"")),"")</f>
        <v/>
      </c>
      <c r="AP398" s="98" t="str">
        <f t="array" ref="AP398">IF($AN398,QUARTILE(IF(G2SelectionMask="x",IF(INDEX(StdCalcsRefCalcs,$E398,0)&gt;0,INDEX(StdCalcsRefCalcs,$E398,0)),""),1),"")</f>
        <v/>
      </c>
      <c r="AQ398" s="98" t="str">
        <f t="array" ref="AQ398">IF($AN398,QUARTILE(IF(G2SelectionMask="x",IF(INDEX(StdCalcsRefCalcs,$E398,0)&gt;0,INDEX(StdCalcsRefCalcs,$E398,0)),""),3),"")</f>
        <v/>
      </c>
      <c r="AR398" s="98" t="str">
        <f t="array" ref="AR398">IF($AN398,MIN(IF(G2SelectionMask="x",IF(INDEX(StdCalcsRefCalcs,$E398,0)&gt;0,INDEX(StdCalcsRefCalcs,$E398,0)),"")),"")</f>
        <v/>
      </c>
      <c r="AS398" s="98" t="str">
        <f t="array" ref="AS398">IF($AN398,MAX(IF(G2SelectionMask="x",IF(INDEX(StdCalcsRefCalcs,$E398,0)&gt;0,INDEX(StdCalcsRefCalcs,$E398,0)),"")),"")</f>
        <v/>
      </c>
      <c r="AT398" s="98" t="str">
        <f t="shared" si="264"/>
        <v/>
      </c>
      <c r="AU398" s="98" t="str">
        <f t="array" ref="AU398">IF($AN398,STDEVA(IF(G2SelectionMask="x",IF(INDEX(StdCalcsRefCalcs,$E398,0)&gt;0,INDEX(StdCalcsRefCalcs,$E398,0)),"")),"")</f>
        <v/>
      </c>
      <c r="AV398" s="97" t="b">
        <f t="shared" si="265"/>
        <v>0</v>
      </c>
      <c r="AW398" s="97" t="str">
        <f t="array" ref="AW398">IF($AV398,MEDIAN(IF(G3SelectionMask="x",IF(INDEX(StdCalcsRefCalcs,$E398,0)&gt;0,INDEX(StdCalcsRefCalcs,$E398,0)),"")),"")</f>
        <v/>
      </c>
      <c r="AX398" s="97" t="str">
        <f t="array" ref="AX398">IF($AV398,QUARTILE(IF(G3SelectionMask="x",IF(INDEX(StdCalcsRefCalcs,$E398,0)&gt;0,INDEX(StdCalcsRefCalcs,$E398,0)),""),1),"")</f>
        <v/>
      </c>
      <c r="AY398" s="97" t="str">
        <f t="array" ref="AY398">IF($AV398,QUARTILE(IF(G3SelectionMask="x",IF(INDEX(StdCalcsRefCalcs,$E398,0)&gt;0,INDEX(StdCalcsRefCalcs,$E398,0)),""),3),"")</f>
        <v/>
      </c>
      <c r="AZ398" s="97" t="str">
        <f t="array" ref="AZ398">IF($AV398,MIN(IF(G3SelectionMask="x",IF(INDEX(StdCalcsRefCalcs,$E398,0)&gt;0,INDEX(StdCalcsRefCalcs,$E398,0)),"")),"")</f>
        <v/>
      </c>
      <c r="BA398" s="97" t="str">
        <f t="array" ref="BA398">IF($AV398,MAX(IF(G3SelectionMask="x",IF(INDEX(StdCalcsRefCalcs,$E398,0)&gt;0,INDEX(StdCalcsRefCalcs,$E398,0)),"")),"")</f>
        <v/>
      </c>
      <c r="BB398" s="97" t="str">
        <f t="shared" si="266"/>
        <v/>
      </c>
      <c r="BC398" s="97" t="str">
        <f t="array" ref="BC398">IF($AV398,STDEVA(IF(G3SelectionMask="x",IF(INDEX(StdCalcsRefCalcs,$E398,0)&gt;0,INDEX(StdCalcsRefCalcs,$E398,0)),"")),"")</f>
        <v/>
      </c>
      <c r="BD398" s="98" t="b">
        <f t="shared" si="267"/>
        <v>0</v>
      </c>
      <c r="BE398" s="98" t="str">
        <f t="array" ref="BE398">IF($BD398,MEDIAN(IF(G4SelectionMask="x",IF(INDEX(StdCalcsRefCalcs,$E398,0)&gt;0,INDEX(StdCalcsRefCalcs,$E398,0)),"")),"")</f>
        <v/>
      </c>
      <c r="BF398" s="98" t="str">
        <f t="array" ref="BF398">IF($BD398,QUARTILE(IF(G4SelectionMask="x",IF(INDEX(StdCalcsRefCalcs,$E398,0)&gt;0,INDEX(StdCalcsRefCalcs,$E398,0)),""),1),"")</f>
        <v/>
      </c>
      <c r="BG398" s="98" t="str">
        <f t="array" ref="BG398">IF($BD398,QUARTILE(IF(G4SelectionMask="x",IF(INDEX(StdCalcsRefCalcs,$E398,0)&gt;0,INDEX(StdCalcsRefCalcs,$E398,0)),""),3),"")</f>
        <v/>
      </c>
      <c r="BH398" s="98" t="str">
        <f t="array" ref="BH398">IF($BD398,MIN(IF(G4SelectionMask="x",IF(INDEX(StdCalcsRefCalcs,$E398,0)&gt;0,INDEX(StdCalcsRefCalcs,$E398,0)),"")),"")</f>
        <v/>
      </c>
      <c r="BI398" s="98" t="str">
        <f t="array" ref="BI398">IF($BD398,MAX(IF(G4SelectionMask="x",IF(INDEX(StdCalcsRefCalcs,$E398,0)&gt;0,INDEX(StdCalcsRefCalcs,$E398,0)),"")),"")</f>
        <v/>
      </c>
      <c r="BJ398" s="98" t="str">
        <f t="shared" si="268"/>
        <v/>
      </c>
      <c r="BK398" s="98" t="str">
        <f t="array" ref="BK398">IF($BD398,STDEVA(IF(G4SelectionMask="x",IF(INDEX(StdCalcsRefCalcs,$E398,0)&gt;0,INDEX(StdCalcsRefCalcs,$E398,0)),"")),"")</f>
        <v/>
      </c>
      <c r="BL398" s="97" t="b">
        <f t="shared" si="269"/>
        <v>0</v>
      </c>
      <c r="BM398" s="97" t="str">
        <f t="array" ref="BM398">IF($BL398,MEDIAN(IF(G5SelectionMask="x",IF(INDEX(StdCalcsRefCalcs,$E398,0)&gt;0,INDEX(StdCalcsRefCalcs,$E398,0)),"")),"")</f>
        <v/>
      </c>
      <c r="BN398" s="97" t="str">
        <f t="array" ref="BN398">IF($BL398,QUARTILE(IF(G5SelectionMask="x",IF(INDEX(StdCalcsRefCalcs,$E398,0)&gt;0,INDEX(StdCalcsRefCalcs,$E398,0)),""),1),"")</f>
        <v/>
      </c>
      <c r="BO398" s="97" t="str">
        <f t="array" ref="BO398">IF($BL398,QUARTILE(IF(G5SelectionMask="x",IF(INDEX(StdCalcsRefCalcs,$E398,0)&gt;0,INDEX(StdCalcsRefCalcs,$E398,0)),""),3),"")</f>
        <v/>
      </c>
      <c r="BP398" s="97" t="str">
        <f t="array" ref="BP398">IF($BL398,MIN(IF(G5SelectionMask="x",IF(INDEX(StdCalcsRefCalcs,$E398,0)&gt;0,INDEX(StdCalcsRefCalcs,$E398,0)),"")),"")</f>
        <v/>
      </c>
      <c r="BQ398" s="97" t="str">
        <f t="array" ref="BQ398">IF($BL398,MAX(IF(G5SelectionMask="x",IF(INDEX(StdCalcsRefCalcs,$E398,0)&gt;0,INDEX(StdCalcsRefCalcs,$E398,0)),"")),"")</f>
        <v/>
      </c>
      <c r="BR398" s="97" t="str">
        <f t="shared" si="270"/>
        <v/>
      </c>
      <c r="BS398" s="99" t="str">
        <f t="array" ref="BS398">IF($BL398,STDEVA(IF(G5SelectionMask="x",IF(INDEX(StdCalcsRefCalcs,$E398,0)&gt;0,INDEX(StdCalcsRefCalcs,$E398,0)),"")),"")</f>
        <v/>
      </c>
      <c r="BT398" s="108"/>
      <c r="BU398" s="109"/>
      <c r="BV398" s="109"/>
      <c r="BW398" s="109"/>
      <c r="BX398" s="109"/>
      <c r="BY398" s="109"/>
      <c r="BZ398" s="109"/>
      <c r="CA398" s="109"/>
      <c r="CB398" s="109"/>
      <c r="CC398" s="109"/>
      <c r="CD398" s="109"/>
      <c r="CE398" s="109"/>
      <c r="CF398" s="109"/>
      <c r="CG398" s="109"/>
      <c r="CH398" s="109"/>
      <c r="CI398" s="109"/>
    </row>
    <row r="399" spans="1:87" hidden="1" x14ac:dyDescent="0.2">
      <c r="A399" s="33" t="e">
        <f t="shared" si="271"/>
        <v>#NAME?</v>
      </c>
      <c r="B399" s="218"/>
      <c r="C399" s="215"/>
      <c r="E399" s="72">
        <f t="shared" si="247"/>
        <v>389</v>
      </c>
      <c r="P399" s="97" t="str">
        <f t="shared" si="272"/>
        <v/>
      </c>
      <c r="Q399" s="97"/>
      <c r="R399" s="97"/>
      <c r="S399" s="97"/>
      <c r="T399" s="97"/>
      <c r="U399" s="98" t="str">
        <f t="shared" si="273"/>
        <v/>
      </c>
      <c r="V399" s="107" t="str">
        <f t="shared" si="274"/>
        <v/>
      </c>
      <c r="W399" s="107" t="str">
        <f t="shared" si="275"/>
        <v/>
      </c>
      <c r="X399" s="107" t="str">
        <f t="shared" si="276"/>
        <v/>
      </c>
      <c r="Y399" s="107" t="str">
        <f t="shared" si="277"/>
        <v/>
      </c>
      <c r="Z399" s="107" t="str">
        <f t="shared" si="278"/>
        <v/>
      </c>
      <c r="AA399" s="107" t="str">
        <f t="shared" si="279"/>
        <v/>
      </c>
      <c r="AB399" s="107" t="str">
        <f t="shared" si="280"/>
        <v/>
      </c>
      <c r="AC399" s="107" t="str">
        <f t="shared" si="281"/>
        <v/>
      </c>
      <c r="AD399" s="107" t="str">
        <f t="shared" si="282"/>
        <v/>
      </c>
      <c r="AE399" s="107" t="str">
        <f t="shared" si="283"/>
        <v/>
      </c>
      <c r="AF399" s="97" t="b">
        <f t="shared" si="256"/>
        <v>0</v>
      </c>
      <c r="AG399" s="97" t="str">
        <f t="array" ref="AG399">IF($AF399,MEDIAN(IF(G1SelectionMask="x",IF(INDEX(StdCalcsRefCalcs,$E399,0)&gt;0,INDEX(StdCalcsRefCalcs,$E399,0)),"")),"")</f>
        <v/>
      </c>
      <c r="AH399" s="97" t="str">
        <f t="array" ref="AH399">IF($AF399,QUARTILE(IF(G1SelectionMask="x",IF(INDEX(StdCalcsRefCalcs,$E399,0)&gt;0,INDEX(StdCalcsRefCalcs,$E399,0)),""),1),"")</f>
        <v/>
      </c>
      <c r="AI399" s="97" t="str">
        <f t="array" ref="AI399">IF($AF399,QUARTILE(IF(G1SelectionMask="x",IF(INDEX(StdCalcsRefCalcs,$E399,0)&gt;0,INDEX(StdCalcsRefCalcs,$E399,0)),""),3),"")</f>
        <v/>
      </c>
      <c r="AJ399" s="97" t="str">
        <f t="array" ref="AJ399">IF($AF399,MIN(IF(G1SelectionMask="x",IF(INDEX(StdCalcsRefCalcs,$E399,0)&gt;0,INDEX(StdCalcsRefCalcs,$E399,0)),"")),"")</f>
        <v/>
      </c>
      <c r="AK399" s="97" t="str">
        <f t="array" ref="AK399">IF($AF399,MAX(IF(G1SelectionMask="x",IF(INDEX(StdCalcsRefCalcs,$E399,0)&gt;0,INDEX(StdCalcsRefCalcs,$E399,0)),"")),"")</f>
        <v/>
      </c>
      <c r="AL399" s="97" t="str">
        <f t="shared" si="248"/>
        <v/>
      </c>
      <c r="AM399" s="97" t="str">
        <f t="array" ref="AM399">IF($AF399,STDEVA(IF(G1SelectionMask="x",IF(INDEX(StdCalcsRefCalcs,$E399,0)&gt;0,INDEX(StdCalcsRefCalcs,$E399,0)),"")),"")</f>
        <v/>
      </c>
      <c r="AN399" s="98" t="b">
        <f t="shared" si="263"/>
        <v>0</v>
      </c>
      <c r="AO399" s="98" t="str">
        <f t="array" ref="AO399">IF($AN399,MEDIAN(IF(G2SelectionMask="x",IF(INDEX(StdCalcsRefCalcs,$E399,0)&gt;0,INDEX(StdCalcsRefCalcs,$E399,0)),"")),"")</f>
        <v/>
      </c>
      <c r="AP399" s="98" t="str">
        <f t="array" ref="AP399">IF($AN399,QUARTILE(IF(G2SelectionMask="x",IF(INDEX(StdCalcsRefCalcs,$E399,0)&gt;0,INDEX(StdCalcsRefCalcs,$E399,0)),""),1),"")</f>
        <v/>
      </c>
      <c r="AQ399" s="98" t="str">
        <f t="array" ref="AQ399">IF($AN399,QUARTILE(IF(G2SelectionMask="x",IF(INDEX(StdCalcsRefCalcs,$E399,0)&gt;0,INDEX(StdCalcsRefCalcs,$E399,0)),""),3),"")</f>
        <v/>
      </c>
      <c r="AR399" s="98" t="str">
        <f t="array" ref="AR399">IF($AN399,MIN(IF(G2SelectionMask="x",IF(INDEX(StdCalcsRefCalcs,$E399,0)&gt;0,INDEX(StdCalcsRefCalcs,$E399,0)),"")),"")</f>
        <v/>
      </c>
      <c r="AS399" s="98" t="str">
        <f t="array" ref="AS399">IF($AN399,MAX(IF(G2SelectionMask="x",IF(INDEX(StdCalcsRefCalcs,$E399,0)&gt;0,INDEX(StdCalcsRefCalcs,$E399,0)),"")),"")</f>
        <v/>
      </c>
      <c r="AT399" s="98" t="str">
        <f t="shared" si="264"/>
        <v/>
      </c>
      <c r="AU399" s="98" t="str">
        <f t="array" ref="AU399">IF($AN399,STDEVA(IF(G2SelectionMask="x",IF(INDEX(StdCalcsRefCalcs,$E399,0)&gt;0,INDEX(StdCalcsRefCalcs,$E399,0)),"")),"")</f>
        <v/>
      </c>
      <c r="AV399" s="97" t="b">
        <f t="shared" si="265"/>
        <v>0</v>
      </c>
      <c r="AW399" s="97" t="str">
        <f t="array" ref="AW399">IF($AV399,MEDIAN(IF(G3SelectionMask="x",IF(INDEX(StdCalcsRefCalcs,$E399,0)&gt;0,INDEX(StdCalcsRefCalcs,$E399,0)),"")),"")</f>
        <v/>
      </c>
      <c r="AX399" s="97" t="str">
        <f t="array" ref="AX399">IF($AV399,QUARTILE(IF(G3SelectionMask="x",IF(INDEX(StdCalcsRefCalcs,$E399,0)&gt;0,INDEX(StdCalcsRefCalcs,$E399,0)),""),1),"")</f>
        <v/>
      </c>
      <c r="AY399" s="97" t="str">
        <f t="array" ref="AY399">IF($AV399,QUARTILE(IF(G3SelectionMask="x",IF(INDEX(StdCalcsRefCalcs,$E399,0)&gt;0,INDEX(StdCalcsRefCalcs,$E399,0)),""),3),"")</f>
        <v/>
      </c>
      <c r="AZ399" s="97" t="str">
        <f t="array" ref="AZ399">IF($AV399,MIN(IF(G3SelectionMask="x",IF(INDEX(StdCalcsRefCalcs,$E399,0)&gt;0,INDEX(StdCalcsRefCalcs,$E399,0)),"")),"")</f>
        <v/>
      </c>
      <c r="BA399" s="97" t="str">
        <f t="array" ref="BA399">IF($AV399,MAX(IF(G3SelectionMask="x",IF(INDEX(StdCalcsRefCalcs,$E399,0)&gt;0,INDEX(StdCalcsRefCalcs,$E399,0)),"")),"")</f>
        <v/>
      </c>
      <c r="BB399" s="97" t="str">
        <f t="shared" si="266"/>
        <v/>
      </c>
      <c r="BC399" s="97" t="str">
        <f t="array" ref="BC399">IF($AV399,STDEVA(IF(G3SelectionMask="x",IF(INDEX(StdCalcsRefCalcs,$E399,0)&gt;0,INDEX(StdCalcsRefCalcs,$E399,0)),"")),"")</f>
        <v/>
      </c>
      <c r="BD399" s="98" t="b">
        <f t="shared" si="267"/>
        <v>0</v>
      </c>
      <c r="BE399" s="98" t="str">
        <f t="array" ref="BE399">IF($BD399,MEDIAN(IF(G4SelectionMask="x",IF(INDEX(StdCalcsRefCalcs,$E399,0)&gt;0,INDEX(StdCalcsRefCalcs,$E399,0)),"")),"")</f>
        <v/>
      </c>
      <c r="BF399" s="98" t="str">
        <f t="array" ref="BF399">IF($BD399,QUARTILE(IF(G4SelectionMask="x",IF(INDEX(StdCalcsRefCalcs,$E399,0)&gt;0,INDEX(StdCalcsRefCalcs,$E399,0)),""),1),"")</f>
        <v/>
      </c>
      <c r="BG399" s="98" t="str">
        <f t="array" ref="BG399">IF($BD399,QUARTILE(IF(G4SelectionMask="x",IF(INDEX(StdCalcsRefCalcs,$E399,0)&gt;0,INDEX(StdCalcsRefCalcs,$E399,0)),""),3),"")</f>
        <v/>
      </c>
      <c r="BH399" s="98" t="str">
        <f t="array" ref="BH399">IF($BD399,MIN(IF(G4SelectionMask="x",IF(INDEX(StdCalcsRefCalcs,$E399,0)&gt;0,INDEX(StdCalcsRefCalcs,$E399,0)),"")),"")</f>
        <v/>
      </c>
      <c r="BI399" s="98" t="str">
        <f t="array" ref="BI399">IF($BD399,MAX(IF(G4SelectionMask="x",IF(INDEX(StdCalcsRefCalcs,$E399,0)&gt;0,INDEX(StdCalcsRefCalcs,$E399,0)),"")),"")</f>
        <v/>
      </c>
      <c r="BJ399" s="98" t="str">
        <f t="shared" si="268"/>
        <v/>
      </c>
      <c r="BK399" s="98" t="str">
        <f t="array" ref="BK399">IF($BD399,STDEVA(IF(G4SelectionMask="x",IF(INDEX(StdCalcsRefCalcs,$E399,0)&gt;0,INDEX(StdCalcsRefCalcs,$E399,0)),"")),"")</f>
        <v/>
      </c>
      <c r="BL399" s="97" t="b">
        <f t="shared" si="269"/>
        <v>0</v>
      </c>
      <c r="BM399" s="97" t="str">
        <f t="array" ref="BM399">IF($BL399,MEDIAN(IF(G5SelectionMask="x",IF(INDEX(StdCalcsRefCalcs,$E399,0)&gt;0,INDEX(StdCalcsRefCalcs,$E399,0)),"")),"")</f>
        <v/>
      </c>
      <c r="BN399" s="97" t="str">
        <f t="array" ref="BN399">IF($BL399,QUARTILE(IF(G5SelectionMask="x",IF(INDEX(StdCalcsRefCalcs,$E399,0)&gt;0,INDEX(StdCalcsRefCalcs,$E399,0)),""),1),"")</f>
        <v/>
      </c>
      <c r="BO399" s="97" t="str">
        <f t="array" ref="BO399">IF($BL399,QUARTILE(IF(G5SelectionMask="x",IF(INDEX(StdCalcsRefCalcs,$E399,0)&gt;0,INDEX(StdCalcsRefCalcs,$E399,0)),""),3),"")</f>
        <v/>
      </c>
      <c r="BP399" s="97" t="str">
        <f t="array" ref="BP399">IF($BL399,MIN(IF(G5SelectionMask="x",IF(INDEX(StdCalcsRefCalcs,$E399,0)&gt;0,INDEX(StdCalcsRefCalcs,$E399,0)),"")),"")</f>
        <v/>
      </c>
      <c r="BQ399" s="97" t="str">
        <f t="array" ref="BQ399">IF($BL399,MAX(IF(G5SelectionMask="x",IF(INDEX(StdCalcsRefCalcs,$E399,0)&gt;0,INDEX(StdCalcsRefCalcs,$E399,0)),"")),"")</f>
        <v/>
      </c>
      <c r="BR399" s="97" t="str">
        <f t="shared" si="270"/>
        <v/>
      </c>
      <c r="BS399" s="99" t="str">
        <f t="array" ref="BS399">IF($BL399,STDEVA(IF(G5SelectionMask="x",IF(INDEX(StdCalcsRefCalcs,$E399,0)&gt;0,INDEX(StdCalcsRefCalcs,$E399,0)),"")),"")</f>
        <v/>
      </c>
      <c r="BT399" s="108"/>
      <c r="BU399" s="109"/>
      <c r="BV399" s="109"/>
      <c r="BW399" s="109"/>
      <c r="BX399" s="109"/>
      <c r="BY399" s="109"/>
      <c r="BZ399" s="109"/>
      <c r="CA399" s="109"/>
      <c r="CB399" s="109"/>
      <c r="CC399" s="109"/>
      <c r="CD399" s="109"/>
      <c r="CE399" s="109"/>
      <c r="CF399" s="109"/>
      <c r="CG399" s="109"/>
      <c r="CH399" s="109"/>
      <c r="CI399" s="109"/>
    </row>
    <row r="400" spans="1:87" hidden="1" x14ac:dyDescent="0.2">
      <c r="A400" s="33" t="e">
        <f t="shared" si="271"/>
        <v>#NAME?</v>
      </c>
      <c r="B400" s="218"/>
      <c r="C400" s="215"/>
      <c r="E400" s="72">
        <f t="shared" si="247"/>
        <v>390</v>
      </c>
      <c r="P400" s="97" t="str">
        <f t="shared" si="272"/>
        <v/>
      </c>
      <c r="Q400" s="97"/>
      <c r="R400" s="97"/>
      <c r="S400" s="97"/>
      <c r="T400" s="97"/>
      <c r="U400" s="98" t="str">
        <f t="shared" si="273"/>
        <v/>
      </c>
      <c r="V400" s="107" t="str">
        <f t="shared" si="274"/>
        <v/>
      </c>
      <c r="W400" s="107" t="str">
        <f t="shared" si="275"/>
        <v/>
      </c>
      <c r="X400" s="107" t="str">
        <f t="shared" si="276"/>
        <v/>
      </c>
      <c r="Y400" s="107" t="str">
        <f t="shared" si="277"/>
        <v/>
      </c>
      <c r="Z400" s="107" t="str">
        <f t="shared" si="278"/>
        <v/>
      </c>
      <c r="AA400" s="107" t="str">
        <f t="shared" si="279"/>
        <v/>
      </c>
      <c r="AB400" s="107" t="str">
        <f t="shared" si="280"/>
        <v/>
      </c>
      <c r="AC400" s="107" t="str">
        <f t="shared" si="281"/>
        <v/>
      </c>
      <c r="AD400" s="107" t="str">
        <f t="shared" si="282"/>
        <v/>
      </c>
      <c r="AE400" s="107" t="str">
        <f t="shared" si="283"/>
        <v/>
      </c>
      <c r="AF400" s="97" t="b">
        <f t="shared" si="256"/>
        <v>0</v>
      </c>
      <c r="AG400" s="97" t="str">
        <f t="array" ref="AG400">IF($AF400,MEDIAN(IF(G1SelectionMask="x",IF(INDEX(StdCalcsRefCalcs,$E400,0)&gt;0,INDEX(StdCalcsRefCalcs,$E400,0)),"")),"")</f>
        <v/>
      </c>
      <c r="AH400" s="97" t="str">
        <f t="array" ref="AH400">IF($AF400,QUARTILE(IF(G1SelectionMask="x",IF(INDEX(StdCalcsRefCalcs,$E400,0)&gt;0,INDEX(StdCalcsRefCalcs,$E400,0)),""),1),"")</f>
        <v/>
      </c>
      <c r="AI400" s="97" t="str">
        <f t="array" ref="AI400">IF($AF400,QUARTILE(IF(G1SelectionMask="x",IF(INDEX(StdCalcsRefCalcs,$E400,0)&gt;0,INDEX(StdCalcsRefCalcs,$E400,0)),""),3),"")</f>
        <v/>
      </c>
      <c r="AJ400" s="97" t="str">
        <f t="array" ref="AJ400">IF($AF400,MIN(IF(G1SelectionMask="x",IF(INDEX(StdCalcsRefCalcs,$E400,0)&gt;0,INDEX(StdCalcsRefCalcs,$E400,0)),"")),"")</f>
        <v/>
      </c>
      <c r="AK400" s="97" t="str">
        <f t="array" ref="AK400">IF($AF400,MAX(IF(G1SelectionMask="x",IF(INDEX(StdCalcsRefCalcs,$E400,0)&gt;0,INDEX(StdCalcsRefCalcs,$E400,0)),"")),"")</f>
        <v/>
      </c>
      <c r="AL400" s="97" t="str">
        <f t="shared" si="248"/>
        <v/>
      </c>
      <c r="AM400" s="97" t="str">
        <f t="array" ref="AM400">IF($AF400,STDEVA(IF(G1SelectionMask="x",IF(INDEX(StdCalcsRefCalcs,$E400,0)&gt;0,INDEX(StdCalcsRefCalcs,$E400,0)),"")),"")</f>
        <v/>
      </c>
      <c r="AN400" s="98" t="b">
        <f t="shared" si="263"/>
        <v>0</v>
      </c>
      <c r="AO400" s="98" t="str">
        <f t="array" ref="AO400">IF($AN400,MEDIAN(IF(G2SelectionMask="x",IF(INDEX(StdCalcsRefCalcs,$E400,0)&gt;0,INDEX(StdCalcsRefCalcs,$E400,0)),"")),"")</f>
        <v/>
      </c>
      <c r="AP400" s="98" t="str">
        <f t="array" ref="AP400">IF($AN400,QUARTILE(IF(G2SelectionMask="x",IF(INDEX(StdCalcsRefCalcs,$E400,0)&gt;0,INDEX(StdCalcsRefCalcs,$E400,0)),""),1),"")</f>
        <v/>
      </c>
      <c r="AQ400" s="98" t="str">
        <f t="array" ref="AQ400">IF($AN400,QUARTILE(IF(G2SelectionMask="x",IF(INDEX(StdCalcsRefCalcs,$E400,0)&gt;0,INDEX(StdCalcsRefCalcs,$E400,0)),""),3),"")</f>
        <v/>
      </c>
      <c r="AR400" s="98" t="str">
        <f t="array" ref="AR400">IF($AN400,MIN(IF(G2SelectionMask="x",IF(INDEX(StdCalcsRefCalcs,$E400,0)&gt;0,INDEX(StdCalcsRefCalcs,$E400,0)),"")),"")</f>
        <v/>
      </c>
      <c r="AS400" s="98" t="str">
        <f t="array" ref="AS400">IF($AN400,MAX(IF(G2SelectionMask="x",IF(INDEX(StdCalcsRefCalcs,$E400,0)&gt;0,INDEX(StdCalcsRefCalcs,$E400,0)),"")),"")</f>
        <v/>
      </c>
      <c r="AT400" s="98" t="str">
        <f t="shared" si="264"/>
        <v/>
      </c>
      <c r="AU400" s="98" t="str">
        <f t="array" ref="AU400">IF($AN400,STDEVA(IF(G2SelectionMask="x",IF(INDEX(StdCalcsRefCalcs,$E400,0)&gt;0,INDEX(StdCalcsRefCalcs,$E400,0)),"")),"")</f>
        <v/>
      </c>
      <c r="AV400" s="97" t="b">
        <f t="shared" si="265"/>
        <v>0</v>
      </c>
      <c r="AW400" s="97" t="str">
        <f t="array" ref="AW400">IF($AV400,MEDIAN(IF(G3SelectionMask="x",IF(INDEX(StdCalcsRefCalcs,$E400,0)&gt;0,INDEX(StdCalcsRefCalcs,$E400,0)),"")),"")</f>
        <v/>
      </c>
      <c r="AX400" s="97" t="str">
        <f t="array" ref="AX400">IF($AV400,QUARTILE(IF(G3SelectionMask="x",IF(INDEX(StdCalcsRefCalcs,$E400,0)&gt;0,INDEX(StdCalcsRefCalcs,$E400,0)),""),1),"")</f>
        <v/>
      </c>
      <c r="AY400" s="97" t="str">
        <f t="array" ref="AY400">IF($AV400,QUARTILE(IF(G3SelectionMask="x",IF(INDEX(StdCalcsRefCalcs,$E400,0)&gt;0,INDEX(StdCalcsRefCalcs,$E400,0)),""),3),"")</f>
        <v/>
      </c>
      <c r="AZ400" s="97" t="str">
        <f t="array" ref="AZ400">IF($AV400,MIN(IF(G3SelectionMask="x",IF(INDEX(StdCalcsRefCalcs,$E400,0)&gt;0,INDEX(StdCalcsRefCalcs,$E400,0)),"")),"")</f>
        <v/>
      </c>
      <c r="BA400" s="97" t="str">
        <f t="array" ref="BA400">IF($AV400,MAX(IF(G3SelectionMask="x",IF(INDEX(StdCalcsRefCalcs,$E400,0)&gt;0,INDEX(StdCalcsRefCalcs,$E400,0)),"")),"")</f>
        <v/>
      </c>
      <c r="BB400" s="97" t="str">
        <f t="shared" si="266"/>
        <v/>
      </c>
      <c r="BC400" s="97" t="str">
        <f t="array" ref="BC400">IF($AV400,STDEVA(IF(G3SelectionMask="x",IF(INDEX(StdCalcsRefCalcs,$E400,0)&gt;0,INDEX(StdCalcsRefCalcs,$E400,0)),"")),"")</f>
        <v/>
      </c>
      <c r="BD400" s="98" t="b">
        <f t="shared" si="267"/>
        <v>0</v>
      </c>
      <c r="BE400" s="98" t="str">
        <f t="array" ref="BE400">IF($BD400,MEDIAN(IF(G4SelectionMask="x",IF(INDEX(StdCalcsRefCalcs,$E400,0)&gt;0,INDEX(StdCalcsRefCalcs,$E400,0)),"")),"")</f>
        <v/>
      </c>
      <c r="BF400" s="98" t="str">
        <f t="array" ref="BF400">IF($BD400,QUARTILE(IF(G4SelectionMask="x",IF(INDEX(StdCalcsRefCalcs,$E400,0)&gt;0,INDEX(StdCalcsRefCalcs,$E400,0)),""),1),"")</f>
        <v/>
      </c>
      <c r="BG400" s="98" t="str">
        <f t="array" ref="BG400">IF($BD400,QUARTILE(IF(G4SelectionMask="x",IF(INDEX(StdCalcsRefCalcs,$E400,0)&gt;0,INDEX(StdCalcsRefCalcs,$E400,0)),""),3),"")</f>
        <v/>
      </c>
      <c r="BH400" s="98" t="str">
        <f t="array" ref="BH400">IF($BD400,MIN(IF(G4SelectionMask="x",IF(INDEX(StdCalcsRefCalcs,$E400,0)&gt;0,INDEX(StdCalcsRefCalcs,$E400,0)),"")),"")</f>
        <v/>
      </c>
      <c r="BI400" s="98" t="str">
        <f t="array" ref="BI400">IF($BD400,MAX(IF(G4SelectionMask="x",IF(INDEX(StdCalcsRefCalcs,$E400,0)&gt;0,INDEX(StdCalcsRefCalcs,$E400,0)),"")),"")</f>
        <v/>
      </c>
      <c r="BJ400" s="98" t="str">
        <f t="shared" si="268"/>
        <v/>
      </c>
      <c r="BK400" s="98" t="str">
        <f t="array" ref="BK400">IF($BD400,STDEVA(IF(G4SelectionMask="x",IF(INDEX(StdCalcsRefCalcs,$E400,0)&gt;0,INDEX(StdCalcsRefCalcs,$E400,0)),"")),"")</f>
        <v/>
      </c>
      <c r="BL400" s="97" t="b">
        <f t="shared" si="269"/>
        <v>0</v>
      </c>
      <c r="BM400" s="97" t="str">
        <f t="array" ref="BM400">IF($BL400,MEDIAN(IF(G5SelectionMask="x",IF(INDEX(StdCalcsRefCalcs,$E400,0)&gt;0,INDEX(StdCalcsRefCalcs,$E400,0)),"")),"")</f>
        <v/>
      </c>
      <c r="BN400" s="97" t="str">
        <f t="array" ref="BN400">IF($BL400,QUARTILE(IF(G5SelectionMask="x",IF(INDEX(StdCalcsRefCalcs,$E400,0)&gt;0,INDEX(StdCalcsRefCalcs,$E400,0)),""),1),"")</f>
        <v/>
      </c>
      <c r="BO400" s="97" t="str">
        <f t="array" ref="BO400">IF($BL400,QUARTILE(IF(G5SelectionMask="x",IF(INDEX(StdCalcsRefCalcs,$E400,0)&gt;0,INDEX(StdCalcsRefCalcs,$E400,0)),""),3),"")</f>
        <v/>
      </c>
      <c r="BP400" s="97" t="str">
        <f t="array" ref="BP400">IF($BL400,MIN(IF(G5SelectionMask="x",IF(INDEX(StdCalcsRefCalcs,$E400,0)&gt;0,INDEX(StdCalcsRefCalcs,$E400,0)),"")),"")</f>
        <v/>
      </c>
      <c r="BQ400" s="97" t="str">
        <f t="array" ref="BQ400">IF($BL400,MAX(IF(G5SelectionMask="x",IF(INDEX(StdCalcsRefCalcs,$E400,0)&gt;0,INDEX(StdCalcsRefCalcs,$E400,0)),"")),"")</f>
        <v/>
      </c>
      <c r="BR400" s="97" t="str">
        <f t="shared" si="270"/>
        <v/>
      </c>
      <c r="BS400" s="99" t="str">
        <f t="array" ref="BS400">IF($BL400,STDEVA(IF(G5SelectionMask="x",IF(INDEX(StdCalcsRefCalcs,$E400,0)&gt;0,INDEX(StdCalcsRefCalcs,$E400,0)),"")),"")</f>
        <v/>
      </c>
      <c r="BT400" s="108"/>
      <c r="BU400" s="109"/>
      <c r="BV400" s="109"/>
      <c r="BW400" s="109"/>
      <c r="BX400" s="109"/>
      <c r="BY400" s="109"/>
      <c r="BZ400" s="109"/>
      <c r="CA400" s="109"/>
      <c r="CB400" s="109"/>
      <c r="CC400" s="109"/>
      <c r="CD400" s="109"/>
      <c r="CE400" s="109"/>
      <c r="CF400" s="109"/>
      <c r="CG400" s="109"/>
      <c r="CH400" s="109"/>
      <c r="CI400" s="109"/>
    </row>
    <row r="401" spans="1:87" hidden="1" x14ac:dyDescent="0.2">
      <c r="A401" s="33" t="e">
        <f t="shared" si="271"/>
        <v>#NAME?</v>
      </c>
      <c r="B401" s="218"/>
      <c r="C401" s="215"/>
      <c r="E401" s="72">
        <f t="shared" si="247"/>
        <v>391</v>
      </c>
      <c r="P401" s="97" t="str">
        <f t="shared" si="272"/>
        <v/>
      </c>
      <c r="Q401" s="97"/>
      <c r="R401" s="97"/>
      <c r="S401" s="97"/>
      <c r="T401" s="97"/>
      <c r="U401" s="98" t="str">
        <f t="shared" si="273"/>
        <v/>
      </c>
      <c r="V401" s="107" t="str">
        <f t="shared" si="274"/>
        <v/>
      </c>
      <c r="W401" s="107" t="str">
        <f t="shared" si="275"/>
        <v/>
      </c>
      <c r="X401" s="107" t="str">
        <f t="shared" si="276"/>
        <v/>
      </c>
      <c r="Y401" s="107" t="str">
        <f t="shared" si="277"/>
        <v/>
      </c>
      <c r="Z401" s="107" t="str">
        <f t="shared" si="278"/>
        <v/>
      </c>
      <c r="AA401" s="107" t="str">
        <f t="shared" si="279"/>
        <v/>
      </c>
      <c r="AB401" s="107" t="str">
        <f t="shared" si="280"/>
        <v/>
      </c>
      <c r="AC401" s="107" t="str">
        <f t="shared" si="281"/>
        <v/>
      </c>
      <c r="AD401" s="107" t="str">
        <f t="shared" si="282"/>
        <v/>
      </c>
      <c r="AE401" s="107" t="str">
        <f t="shared" si="283"/>
        <v/>
      </c>
      <c r="AF401" s="97" t="b">
        <f t="shared" si="256"/>
        <v>0</v>
      </c>
      <c r="AG401" s="97" t="str">
        <f t="array" ref="AG401">IF($AF401,MEDIAN(IF(G1SelectionMask="x",IF(INDEX(StdCalcsRefCalcs,$E401,0)&gt;0,INDEX(StdCalcsRefCalcs,$E401,0)),"")),"")</f>
        <v/>
      </c>
      <c r="AH401" s="97" t="str">
        <f t="array" ref="AH401">IF($AF401,QUARTILE(IF(G1SelectionMask="x",IF(INDEX(StdCalcsRefCalcs,$E401,0)&gt;0,INDEX(StdCalcsRefCalcs,$E401,0)),""),1),"")</f>
        <v/>
      </c>
      <c r="AI401" s="97" t="str">
        <f t="array" ref="AI401">IF($AF401,QUARTILE(IF(G1SelectionMask="x",IF(INDEX(StdCalcsRefCalcs,$E401,0)&gt;0,INDEX(StdCalcsRefCalcs,$E401,0)),""),3),"")</f>
        <v/>
      </c>
      <c r="AJ401" s="97" t="str">
        <f t="array" ref="AJ401">IF($AF401,MIN(IF(G1SelectionMask="x",IF(INDEX(StdCalcsRefCalcs,$E401,0)&gt;0,INDEX(StdCalcsRefCalcs,$E401,0)),"")),"")</f>
        <v/>
      </c>
      <c r="AK401" s="97" t="str">
        <f t="array" ref="AK401">IF($AF401,MAX(IF(G1SelectionMask="x",IF(INDEX(StdCalcsRefCalcs,$E401,0)&gt;0,INDEX(StdCalcsRefCalcs,$E401,0)),"")),"")</f>
        <v/>
      </c>
      <c r="AL401" s="97" t="str">
        <f t="shared" si="248"/>
        <v/>
      </c>
      <c r="AM401" s="97" t="str">
        <f t="array" ref="AM401">IF($AF401,STDEVA(IF(G1SelectionMask="x",IF(INDEX(StdCalcsRefCalcs,$E401,0)&gt;0,INDEX(StdCalcsRefCalcs,$E401,0)),"")),"")</f>
        <v/>
      </c>
      <c r="AN401" s="98" t="b">
        <f t="shared" si="263"/>
        <v>0</v>
      </c>
      <c r="AO401" s="98" t="str">
        <f t="array" ref="AO401">IF($AN401,MEDIAN(IF(G2SelectionMask="x",IF(INDEX(StdCalcsRefCalcs,$E401,0)&gt;0,INDEX(StdCalcsRefCalcs,$E401,0)),"")),"")</f>
        <v/>
      </c>
      <c r="AP401" s="98" t="str">
        <f t="array" ref="AP401">IF($AN401,QUARTILE(IF(G2SelectionMask="x",IF(INDEX(StdCalcsRefCalcs,$E401,0)&gt;0,INDEX(StdCalcsRefCalcs,$E401,0)),""),1),"")</f>
        <v/>
      </c>
      <c r="AQ401" s="98" t="str">
        <f t="array" ref="AQ401">IF($AN401,QUARTILE(IF(G2SelectionMask="x",IF(INDEX(StdCalcsRefCalcs,$E401,0)&gt;0,INDEX(StdCalcsRefCalcs,$E401,0)),""),3),"")</f>
        <v/>
      </c>
      <c r="AR401" s="98" t="str">
        <f t="array" ref="AR401">IF($AN401,MIN(IF(G2SelectionMask="x",IF(INDEX(StdCalcsRefCalcs,$E401,0)&gt;0,INDEX(StdCalcsRefCalcs,$E401,0)),"")),"")</f>
        <v/>
      </c>
      <c r="AS401" s="98" t="str">
        <f t="array" ref="AS401">IF($AN401,MAX(IF(G2SelectionMask="x",IF(INDEX(StdCalcsRefCalcs,$E401,0)&gt;0,INDEX(StdCalcsRefCalcs,$E401,0)),"")),"")</f>
        <v/>
      </c>
      <c r="AT401" s="98" t="str">
        <f t="shared" si="264"/>
        <v/>
      </c>
      <c r="AU401" s="98" t="str">
        <f t="array" ref="AU401">IF($AN401,STDEVA(IF(G2SelectionMask="x",IF(INDEX(StdCalcsRefCalcs,$E401,0)&gt;0,INDEX(StdCalcsRefCalcs,$E401,0)),"")),"")</f>
        <v/>
      </c>
      <c r="AV401" s="97" t="b">
        <f t="shared" si="265"/>
        <v>0</v>
      </c>
      <c r="AW401" s="97" t="str">
        <f t="array" ref="AW401">IF($AV401,MEDIAN(IF(G3SelectionMask="x",IF(INDEX(StdCalcsRefCalcs,$E401,0)&gt;0,INDEX(StdCalcsRefCalcs,$E401,0)),"")),"")</f>
        <v/>
      </c>
      <c r="AX401" s="97" t="str">
        <f t="array" ref="AX401">IF($AV401,QUARTILE(IF(G3SelectionMask="x",IF(INDEX(StdCalcsRefCalcs,$E401,0)&gt;0,INDEX(StdCalcsRefCalcs,$E401,0)),""),1),"")</f>
        <v/>
      </c>
      <c r="AY401" s="97" t="str">
        <f t="array" ref="AY401">IF($AV401,QUARTILE(IF(G3SelectionMask="x",IF(INDEX(StdCalcsRefCalcs,$E401,0)&gt;0,INDEX(StdCalcsRefCalcs,$E401,0)),""),3),"")</f>
        <v/>
      </c>
      <c r="AZ401" s="97" t="str">
        <f t="array" ref="AZ401">IF($AV401,MIN(IF(G3SelectionMask="x",IF(INDEX(StdCalcsRefCalcs,$E401,0)&gt;0,INDEX(StdCalcsRefCalcs,$E401,0)),"")),"")</f>
        <v/>
      </c>
      <c r="BA401" s="97" t="str">
        <f t="array" ref="BA401">IF($AV401,MAX(IF(G3SelectionMask="x",IF(INDEX(StdCalcsRefCalcs,$E401,0)&gt;0,INDEX(StdCalcsRefCalcs,$E401,0)),"")),"")</f>
        <v/>
      </c>
      <c r="BB401" s="97" t="str">
        <f t="shared" si="266"/>
        <v/>
      </c>
      <c r="BC401" s="97" t="str">
        <f t="array" ref="BC401">IF($AV401,STDEVA(IF(G3SelectionMask="x",IF(INDEX(StdCalcsRefCalcs,$E401,0)&gt;0,INDEX(StdCalcsRefCalcs,$E401,0)),"")),"")</f>
        <v/>
      </c>
      <c r="BD401" s="98" t="b">
        <f t="shared" si="267"/>
        <v>0</v>
      </c>
      <c r="BE401" s="98" t="str">
        <f t="array" ref="BE401">IF($BD401,MEDIAN(IF(G4SelectionMask="x",IF(INDEX(StdCalcsRefCalcs,$E401,0)&gt;0,INDEX(StdCalcsRefCalcs,$E401,0)),"")),"")</f>
        <v/>
      </c>
      <c r="BF401" s="98" t="str">
        <f t="array" ref="BF401">IF($BD401,QUARTILE(IF(G4SelectionMask="x",IF(INDEX(StdCalcsRefCalcs,$E401,0)&gt;0,INDEX(StdCalcsRefCalcs,$E401,0)),""),1),"")</f>
        <v/>
      </c>
      <c r="BG401" s="98" t="str">
        <f t="array" ref="BG401">IF($BD401,QUARTILE(IF(G4SelectionMask="x",IF(INDEX(StdCalcsRefCalcs,$E401,0)&gt;0,INDEX(StdCalcsRefCalcs,$E401,0)),""),3),"")</f>
        <v/>
      </c>
      <c r="BH401" s="98" t="str">
        <f t="array" ref="BH401">IF($BD401,MIN(IF(G4SelectionMask="x",IF(INDEX(StdCalcsRefCalcs,$E401,0)&gt;0,INDEX(StdCalcsRefCalcs,$E401,0)),"")),"")</f>
        <v/>
      </c>
      <c r="BI401" s="98" t="str">
        <f t="array" ref="BI401">IF($BD401,MAX(IF(G4SelectionMask="x",IF(INDEX(StdCalcsRefCalcs,$E401,0)&gt;0,INDEX(StdCalcsRefCalcs,$E401,0)),"")),"")</f>
        <v/>
      </c>
      <c r="BJ401" s="98" t="str">
        <f t="shared" si="268"/>
        <v/>
      </c>
      <c r="BK401" s="98" t="str">
        <f t="array" ref="BK401">IF($BD401,STDEVA(IF(G4SelectionMask="x",IF(INDEX(StdCalcsRefCalcs,$E401,0)&gt;0,INDEX(StdCalcsRefCalcs,$E401,0)),"")),"")</f>
        <v/>
      </c>
      <c r="BL401" s="97" t="b">
        <f t="shared" si="269"/>
        <v>0</v>
      </c>
      <c r="BM401" s="97" t="str">
        <f t="array" ref="BM401">IF($BL401,MEDIAN(IF(G5SelectionMask="x",IF(INDEX(StdCalcsRefCalcs,$E401,0)&gt;0,INDEX(StdCalcsRefCalcs,$E401,0)),"")),"")</f>
        <v/>
      </c>
      <c r="BN401" s="97" t="str">
        <f t="array" ref="BN401">IF($BL401,QUARTILE(IF(G5SelectionMask="x",IF(INDEX(StdCalcsRefCalcs,$E401,0)&gt;0,INDEX(StdCalcsRefCalcs,$E401,0)),""),1),"")</f>
        <v/>
      </c>
      <c r="BO401" s="97" t="str">
        <f t="array" ref="BO401">IF($BL401,QUARTILE(IF(G5SelectionMask="x",IF(INDEX(StdCalcsRefCalcs,$E401,0)&gt;0,INDEX(StdCalcsRefCalcs,$E401,0)),""),3),"")</f>
        <v/>
      </c>
      <c r="BP401" s="97" t="str">
        <f t="array" ref="BP401">IF($BL401,MIN(IF(G5SelectionMask="x",IF(INDEX(StdCalcsRefCalcs,$E401,0)&gt;0,INDEX(StdCalcsRefCalcs,$E401,0)),"")),"")</f>
        <v/>
      </c>
      <c r="BQ401" s="97" t="str">
        <f t="array" ref="BQ401">IF($BL401,MAX(IF(G5SelectionMask="x",IF(INDEX(StdCalcsRefCalcs,$E401,0)&gt;0,INDEX(StdCalcsRefCalcs,$E401,0)),"")),"")</f>
        <v/>
      </c>
      <c r="BR401" s="97" t="str">
        <f t="shared" si="270"/>
        <v/>
      </c>
      <c r="BS401" s="99" t="str">
        <f t="array" ref="BS401">IF($BL401,STDEVA(IF(G5SelectionMask="x",IF(INDEX(StdCalcsRefCalcs,$E401,0)&gt;0,INDEX(StdCalcsRefCalcs,$E401,0)),"")),"")</f>
        <v/>
      </c>
      <c r="BT401" s="108"/>
      <c r="BU401" s="109"/>
      <c r="BV401" s="109"/>
      <c r="BW401" s="109"/>
      <c r="BX401" s="109"/>
      <c r="BY401" s="109"/>
      <c r="BZ401" s="109"/>
      <c r="CA401" s="109"/>
      <c r="CB401" s="109"/>
      <c r="CC401" s="109"/>
      <c r="CD401" s="109"/>
      <c r="CE401" s="109"/>
      <c r="CF401" s="109"/>
      <c r="CG401" s="109"/>
      <c r="CH401" s="109"/>
      <c r="CI401" s="109"/>
    </row>
    <row r="402" spans="1:87" hidden="1" x14ac:dyDescent="0.2">
      <c r="A402" s="33" t="e">
        <f t="shared" si="271"/>
        <v>#NAME?</v>
      </c>
      <c r="B402" s="218"/>
      <c r="C402" s="215"/>
      <c r="E402" s="72">
        <f t="shared" si="247"/>
        <v>392</v>
      </c>
      <c r="P402" s="97" t="str">
        <f t="shared" si="272"/>
        <v/>
      </c>
      <c r="Q402" s="97"/>
      <c r="R402" s="97"/>
      <c r="S402" s="97"/>
      <c r="T402" s="97"/>
      <c r="U402" s="98" t="str">
        <f t="shared" si="273"/>
        <v/>
      </c>
      <c r="V402" s="107" t="str">
        <f t="shared" si="274"/>
        <v/>
      </c>
      <c r="W402" s="107" t="str">
        <f t="shared" si="275"/>
        <v/>
      </c>
      <c r="X402" s="107" t="str">
        <f t="shared" si="276"/>
        <v/>
      </c>
      <c r="Y402" s="107" t="str">
        <f t="shared" si="277"/>
        <v/>
      </c>
      <c r="Z402" s="107" t="str">
        <f t="shared" si="278"/>
        <v/>
      </c>
      <c r="AA402" s="107" t="str">
        <f t="shared" si="279"/>
        <v/>
      </c>
      <c r="AB402" s="107" t="str">
        <f t="shared" si="280"/>
        <v/>
      </c>
      <c r="AC402" s="107" t="str">
        <f t="shared" si="281"/>
        <v/>
      </c>
      <c r="AD402" s="107" t="str">
        <f t="shared" si="282"/>
        <v/>
      </c>
      <c r="AE402" s="107" t="str">
        <f t="shared" si="283"/>
        <v/>
      </c>
      <c r="AF402" s="97" t="b">
        <f t="shared" si="256"/>
        <v>0</v>
      </c>
      <c r="AG402" s="97" t="str">
        <f t="array" ref="AG402">IF($AF402,MEDIAN(IF(G1SelectionMask="x",IF(INDEX(StdCalcsRefCalcs,$E402,0)&gt;0,INDEX(StdCalcsRefCalcs,$E402,0)),"")),"")</f>
        <v/>
      </c>
      <c r="AH402" s="97" t="str">
        <f t="array" ref="AH402">IF($AF402,QUARTILE(IF(G1SelectionMask="x",IF(INDEX(StdCalcsRefCalcs,$E402,0)&gt;0,INDEX(StdCalcsRefCalcs,$E402,0)),""),1),"")</f>
        <v/>
      </c>
      <c r="AI402" s="97" t="str">
        <f t="array" ref="AI402">IF($AF402,QUARTILE(IF(G1SelectionMask="x",IF(INDEX(StdCalcsRefCalcs,$E402,0)&gt;0,INDEX(StdCalcsRefCalcs,$E402,0)),""),3),"")</f>
        <v/>
      </c>
      <c r="AJ402" s="97" t="str">
        <f t="array" ref="AJ402">IF($AF402,MIN(IF(G1SelectionMask="x",IF(INDEX(StdCalcsRefCalcs,$E402,0)&gt;0,INDEX(StdCalcsRefCalcs,$E402,0)),"")),"")</f>
        <v/>
      </c>
      <c r="AK402" s="97" t="str">
        <f t="array" ref="AK402">IF($AF402,MAX(IF(G1SelectionMask="x",IF(INDEX(StdCalcsRefCalcs,$E402,0)&gt;0,INDEX(StdCalcsRefCalcs,$E402,0)),"")),"")</f>
        <v/>
      </c>
      <c r="AL402" s="97" t="str">
        <f t="shared" si="248"/>
        <v/>
      </c>
      <c r="AM402" s="97" t="str">
        <f t="array" ref="AM402">IF($AF402,STDEVA(IF(G1SelectionMask="x",IF(INDEX(StdCalcsRefCalcs,$E402,0)&gt;0,INDEX(StdCalcsRefCalcs,$E402,0)),"")),"")</f>
        <v/>
      </c>
      <c r="AN402" s="98" t="b">
        <f t="shared" si="263"/>
        <v>0</v>
      </c>
      <c r="AO402" s="98" t="str">
        <f t="array" ref="AO402">IF($AN402,MEDIAN(IF(G2SelectionMask="x",IF(INDEX(StdCalcsRefCalcs,$E402,0)&gt;0,INDEX(StdCalcsRefCalcs,$E402,0)),"")),"")</f>
        <v/>
      </c>
      <c r="AP402" s="98" t="str">
        <f t="array" ref="AP402">IF($AN402,QUARTILE(IF(G2SelectionMask="x",IF(INDEX(StdCalcsRefCalcs,$E402,0)&gt;0,INDEX(StdCalcsRefCalcs,$E402,0)),""),1),"")</f>
        <v/>
      </c>
      <c r="AQ402" s="98" t="str">
        <f t="array" ref="AQ402">IF($AN402,QUARTILE(IF(G2SelectionMask="x",IF(INDEX(StdCalcsRefCalcs,$E402,0)&gt;0,INDEX(StdCalcsRefCalcs,$E402,0)),""),3),"")</f>
        <v/>
      </c>
      <c r="AR402" s="98" t="str">
        <f t="array" ref="AR402">IF($AN402,MIN(IF(G2SelectionMask="x",IF(INDEX(StdCalcsRefCalcs,$E402,0)&gt;0,INDEX(StdCalcsRefCalcs,$E402,0)),"")),"")</f>
        <v/>
      </c>
      <c r="AS402" s="98" t="str">
        <f t="array" ref="AS402">IF($AN402,MAX(IF(G2SelectionMask="x",IF(INDEX(StdCalcsRefCalcs,$E402,0)&gt;0,INDEX(StdCalcsRefCalcs,$E402,0)),"")),"")</f>
        <v/>
      </c>
      <c r="AT402" s="98" t="str">
        <f t="shared" si="264"/>
        <v/>
      </c>
      <c r="AU402" s="98" t="str">
        <f t="array" ref="AU402">IF($AN402,STDEVA(IF(G2SelectionMask="x",IF(INDEX(StdCalcsRefCalcs,$E402,0)&gt;0,INDEX(StdCalcsRefCalcs,$E402,0)),"")),"")</f>
        <v/>
      </c>
      <c r="AV402" s="97" t="b">
        <f t="shared" si="265"/>
        <v>0</v>
      </c>
      <c r="AW402" s="97" t="str">
        <f t="array" ref="AW402">IF($AV402,MEDIAN(IF(G3SelectionMask="x",IF(INDEX(StdCalcsRefCalcs,$E402,0)&gt;0,INDEX(StdCalcsRefCalcs,$E402,0)),"")),"")</f>
        <v/>
      </c>
      <c r="AX402" s="97" t="str">
        <f t="array" ref="AX402">IF($AV402,QUARTILE(IF(G3SelectionMask="x",IF(INDEX(StdCalcsRefCalcs,$E402,0)&gt;0,INDEX(StdCalcsRefCalcs,$E402,0)),""),1),"")</f>
        <v/>
      </c>
      <c r="AY402" s="97" t="str">
        <f t="array" ref="AY402">IF($AV402,QUARTILE(IF(G3SelectionMask="x",IF(INDEX(StdCalcsRefCalcs,$E402,0)&gt;0,INDEX(StdCalcsRefCalcs,$E402,0)),""),3),"")</f>
        <v/>
      </c>
      <c r="AZ402" s="97" t="str">
        <f t="array" ref="AZ402">IF($AV402,MIN(IF(G3SelectionMask="x",IF(INDEX(StdCalcsRefCalcs,$E402,0)&gt;0,INDEX(StdCalcsRefCalcs,$E402,0)),"")),"")</f>
        <v/>
      </c>
      <c r="BA402" s="97" t="str">
        <f t="array" ref="BA402">IF($AV402,MAX(IF(G3SelectionMask="x",IF(INDEX(StdCalcsRefCalcs,$E402,0)&gt;0,INDEX(StdCalcsRefCalcs,$E402,0)),"")),"")</f>
        <v/>
      </c>
      <c r="BB402" s="97" t="str">
        <f t="shared" si="266"/>
        <v/>
      </c>
      <c r="BC402" s="97" t="str">
        <f t="array" ref="BC402">IF($AV402,STDEVA(IF(G3SelectionMask="x",IF(INDEX(StdCalcsRefCalcs,$E402,0)&gt;0,INDEX(StdCalcsRefCalcs,$E402,0)),"")),"")</f>
        <v/>
      </c>
      <c r="BD402" s="98" t="b">
        <f t="shared" si="267"/>
        <v>0</v>
      </c>
      <c r="BE402" s="98" t="str">
        <f t="array" ref="BE402">IF($BD402,MEDIAN(IF(G4SelectionMask="x",IF(INDEX(StdCalcsRefCalcs,$E402,0)&gt;0,INDEX(StdCalcsRefCalcs,$E402,0)),"")),"")</f>
        <v/>
      </c>
      <c r="BF402" s="98" t="str">
        <f t="array" ref="BF402">IF($BD402,QUARTILE(IF(G4SelectionMask="x",IF(INDEX(StdCalcsRefCalcs,$E402,0)&gt;0,INDEX(StdCalcsRefCalcs,$E402,0)),""),1),"")</f>
        <v/>
      </c>
      <c r="BG402" s="98" t="str">
        <f t="array" ref="BG402">IF($BD402,QUARTILE(IF(G4SelectionMask="x",IF(INDEX(StdCalcsRefCalcs,$E402,0)&gt;0,INDEX(StdCalcsRefCalcs,$E402,0)),""),3),"")</f>
        <v/>
      </c>
      <c r="BH402" s="98" t="str">
        <f t="array" ref="BH402">IF($BD402,MIN(IF(G4SelectionMask="x",IF(INDEX(StdCalcsRefCalcs,$E402,0)&gt;0,INDEX(StdCalcsRefCalcs,$E402,0)),"")),"")</f>
        <v/>
      </c>
      <c r="BI402" s="98" t="str">
        <f t="array" ref="BI402">IF($BD402,MAX(IF(G4SelectionMask="x",IF(INDEX(StdCalcsRefCalcs,$E402,0)&gt;0,INDEX(StdCalcsRefCalcs,$E402,0)),"")),"")</f>
        <v/>
      </c>
      <c r="BJ402" s="98" t="str">
        <f t="shared" si="268"/>
        <v/>
      </c>
      <c r="BK402" s="98" t="str">
        <f t="array" ref="BK402">IF($BD402,STDEVA(IF(G4SelectionMask="x",IF(INDEX(StdCalcsRefCalcs,$E402,0)&gt;0,INDEX(StdCalcsRefCalcs,$E402,0)),"")),"")</f>
        <v/>
      </c>
      <c r="BL402" s="97" t="b">
        <f t="shared" si="269"/>
        <v>0</v>
      </c>
      <c r="BM402" s="97" t="str">
        <f t="array" ref="BM402">IF($BL402,MEDIAN(IF(G5SelectionMask="x",IF(INDEX(StdCalcsRefCalcs,$E402,0)&gt;0,INDEX(StdCalcsRefCalcs,$E402,0)),"")),"")</f>
        <v/>
      </c>
      <c r="BN402" s="97" t="str">
        <f t="array" ref="BN402">IF($BL402,QUARTILE(IF(G5SelectionMask="x",IF(INDEX(StdCalcsRefCalcs,$E402,0)&gt;0,INDEX(StdCalcsRefCalcs,$E402,0)),""),1),"")</f>
        <v/>
      </c>
      <c r="BO402" s="97" t="str">
        <f t="array" ref="BO402">IF($BL402,QUARTILE(IF(G5SelectionMask="x",IF(INDEX(StdCalcsRefCalcs,$E402,0)&gt;0,INDEX(StdCalcsRefCalcs,$E402,0)),""),3),"")</f>
        <v/>
      </c>
      <c r="BP402" s="97" t="str">
        <f t="array" ref="BP402">IF($BL402,MIN(IF(G5SelectionMask="x",IF(INDEX(StdCalcsRefCalcs,$E402,0)&gt;0,INDEX(StdCalcsRefCalcs,$E402,0)),"")),"")</f>
        <v/>
      </c>
      <c r="BQ402" s="97" t="str">
        <f t="array" ref="BQ402">IF($BL402,MAX(IF(G5SelectionMask="x",IF(INDEX(StdCalcsRefCalcs,$E402,0)&gt;0,INDEX(StdCalcsRefCalcs,$E402,0)),"")),"")</f>
        <v/>
      </c>
      <c r="BR402" s="97" t="str">
        <f t="shared" si="270"/>
        <v/>
      </c>
      <c r="BS402" s="99" t="str">
        <f t="array" ref="BS402">IF($BL402,STDEVA(IF(G5SelectionMask="x",IF(INDEX(StdCalcsRefCalcs,$E402,0)&gt;0,INDEX(StdCalcsRefCalcs,$E402,0)),"")),"")</f>
        <v/>
      </c>
      <c r="BT402" s="108"/>
      <c r="BU402" s="109"/>
      <c r="BV402" s="109"/>
      <c r="BW402" s="109"/>
      <c r="BX402" s="109"/>
      <c r="BY402" s="109"/>
      <c r="BZ402" s="109"/>
      <c r="CA402" s="109"/>
      <c r="CB402" s="109"/>
      <c r="CC402" s="109"/>
      <c r="CD402" s="109"/>
      <c r="CE402" s="109"/>
      <c r="CF402" s="109"/>
      <c r="CG402" s="109"/>
      <c r="CH402" s="109"/>
      <c r="CI402" s="109"/>
    </row>
    <row r="403" spans="1:87" hidden="1" x14ac:dyDescent="0.2">
      <c r="A403" s="33" t="e">
        <f t="shared" si="271"/>
        <v>#NAME?</v>
      </c>
      <c r="B403" s="218"/>
      <c r="C403" s="215"/>
      <c r="E403" s="72">
        <f t="shared" si="247"/>
        <v>393</v>
      </c>
      <c r="P403" s="97" t="str">
        <f t="shared" si="272"/>
        <v/>
      </c>
      <c r="Q403" s="97"/>
      <c r="R403" s="97"/>
      <c r="S403" s="97"/>
      <c r="T403" s="97"/>
      <c r="U403" s="98" t="str">
        <f t="shared" si="273"/>
        <v/>
      </c>
      <c r="V403" s="107" t="str">
        <f t="shared" si="274"/>
        <v/>
      </c>
      <c r="W403" s="107" t="str">
        <f t="shared" si="275"/>
        <v/>
      </c>
      <c r="X403" s="107" t="str">
        <f t="shared" si="276"/>
        <v/>
      </c>
      <c r="Y403" s="107" t="str">
        <f t="shared" si="277"/>
        <v/>
      </c>
      <c r="Z403" s="107" t="str">
        <f t="shared" si="278"/>
        <v/>
      </c>
      <c r="AA403" s="107" t="str">
        <f t="shared" si="279"/>
        <v/>
      </c>
      <c r="AB403" s="107" t="str">
        <f t="shared" si="280"/>
        <v/>
      </c>
      <c r="AC403" s="107" t="str">
        <f t="shared" si="281"/>
        <v/>
      </c>
      <c r="AD403" s="107" t="str">
        <f t="shared" si="282"/>
        <v/>
      </c>
      <c r="AE403" s="107" t="str">
        <f t="shared" si="283"/>
        <v/>
      </c>
      <c r="AF403" s="97" t="b">
        <f t="shared" si="256"/>
        <v>0</v>
      </c>
      <c r="AG403" s="97" t="str">
        <f t="array" ref="AG403">IF($AF403,MEDIAN(IF(G1SelectionMask="x",IF(INDEX(StdCalcsRefCalcs,$E403,0)&gt;0,INDEX(StdCalcsRefCalcs,$E403,0)),"")),"")</f>
        <v/>
      </c>
      <c r="AH403" s="97" t="str">
        <f t="array" ref="AH403">IF($AF403,QUARTILE(IF(G1SelectionMask="x",IF(INDEX(StdCalcsRefCalcs,$E403,0)&gt;0,INDEX(StdCalcsRefCalcs,$E403,0)),""),1),"")</f>
        <v/>
      </c>
      <c r="AI403" s="97" t="str">
        <f t="array" ref="AI403">IF($AF403,QUARTILE(IF(G1SelectionMask="x",IF(INDEX(StdCalcsRefCalcs,$E403,0)&gt;0,INDEX(StdCalcsRefCalcs,$E403,0)),""),3),"")</f>
        <v/>
      </c>
      <c r="AJ403" s="97" t="str">
        <f t="array" ref="AJ403">IF($AF403,MIN(IF(G1SelectionMask="x",IF(INDEX(StdCalcsRefCalcs,$E403,0)&gt;0,INDEX(StdCalcsRefCalcs,$E403,0)),"")),"")</f>
        <v/>
      </c>
      <c r="AK403" s="97" t="str">
        <f t="array" ref="AK403">IF($AF403,MAX(IF(G1SelectionMask="x",IF(INDEX(StdCalcsRefCalcs,$E403,0)&gt;0,INDEX(StdCalcsRefCalcs,$E403,0)),"")),"")</f>
        <v/>
      </c>
      <c r="AL403" s="97" t="str">
        <f t="shared" si="248"/>
        <v/>
      </c>
      <c r="AM403" s="97" t="str">
        <f t="array" ref="AM403">IF($AF403,STDEVA(IF(G1SelectionMask="x",IF(INDEX(StdCalcsRefCalcs,$E403,0)&gt;0,INDEX(StdCalcsRefCalcs,$E403,0)),"")),"")</f>
        <v/>
      </c>
      <c r="AN403" s="98" t="b">
        <f t="shared" si="263"/>
        <v>0</v>
      </c>
      <c r="AO403" s="98" t="str">
        <f t="array" ref="AO403">IF($AN403,MEDIAN(IF(G2SelectionMask="x",IF(INDEX(StdCalcsRefCalcs,$E403,0)&gt;0,INDEX(StdCalcsRefCalcs,$E403,0)),"")),"")</f>
        <v/>
      </c>
      <c r="AP403" s="98" t="str">
        <f t="array" ref="AP403">IF($AN403,QUARTILE(IF(G2SelectionMask="x",IF(INDEX(StdCalcsRefCalcs,$E403,0)&gt;0,INDEX(StdCalcsRefCalcs,$E403,0)),""),1),"")</f>
        <v/>
      </c>
      <c r="AQ403" s="98" t="str">
        <f t="array" ref="AQ403">IF($AN403,QUARTILE(IF(G2SelectionMask="x",IF(INDEX(StdCalcsRefCalcs,$E403,0)&gt;0,INDEX(StdCalcsRefCalcs,$E403,0)),""),3),"")</f>
        <v/>
      </c>
      <c r="AR403" s="98" t="str">
        <f t="array" ref="AR403">IF($AN403,MIN(IF(G2SelectionMask="x",IF(INDEX(StdCalcsRefCalcs,$E403,0)&gt;0,INDEX(StdCalcsRefCalcs,$E403,0)),"")),"")</f>
        <v/>
      </c>
      <c r="AS403" s="98" t="str">
        <f t="array" ref="AS403">IF($AN403,MAX(IF(G2SelectionMask="x",IF(INDEX(StdCalcsRefCalcs,$E403,0)&gt;0,INDEX(StdCalcsRefCalcs,$E403,0)),"")),"")</f>
        <v/>
      </c>
      <c r="AT403" s="98" t="str">
        <f t="shared" si="264"/>
        <v/>
      </c>
      <c r="AU403" s="98" t="str">
        <f t="array" ref="AU403">IF($AN403,STDEVA(IF(G2SelectionMask="x",IF(INDEX(StdCalcsRefCalcs,$E403,0)&gt;0,INDEX(StdCalcsRefCalcs,$E403,0)),"")),"")</f>
        <v/>
      </c>
      <c r="AV403" s="97" t="b">
        <f t="shared" si="265"/>
        <v>0</v>
      </c>
      <c r="AW403" s="97" t="str">
        <f t="array" ref="AW403">IF($AV403,MEDIAN(IF(G3SelectionMask="x",IF(INDEX(StdCalcsRefCalcs,$E403,0)&gt;0,INDEX(StdCalcsRefCalcs,$E403,0)),"")),"")</f>
        <v/>
      </c>
      <c r="AX403" s="97" t="str">
        <f t="array" ref="AX403">IF($AV403,QUARTILE(IF(G3SelectionMask="x",IF(INDEX(StdCalcsRefCalcs,$E403,0)&gt;0,INDEX(StdCalcsRefCalcs,$E403,0)),""),1),"")</f>
        <v/>
      </c>
      <c r="AY403" s="97" t="str">
        <f t="array" ref="AY403">IF($AV403,QUARTILE(IF(G3SelectionMask="x",IF(INDEX(StdCalcsRefCalcs,$E403,0)&gt;0,INDEX(StdCalcsRefCalcs,$E403,0)),""),3),"")</f>
        <v/>
      </c>
      <c r="AZ403" s="97" t="str">
        <f t="array" ref="AZ403">IF($AV403,MIN(IF(G3SelectionMask="x",IF(INDEX(StdCalcsRefCalcs,$E403,0)&gt;0,INDEX(StdCalcsRefCalcs,$E403,0)),"")),"")</f>
        <v/>
      </c>
      <c r="BA403" s="97" t="str">
        <f t="array" ref="BA403">IF($AV403,MAX(IF(G3SelectionMask="x",IF(INDEX(StdCalcsRefCalcs,$E403,0)&gt;0,INDEX(StdCalcsRefCalcs,$E403,0)),"")),"")</f>
        <v/>
      </c>
      <c r="BB403" s="97" t="str">
        <f t="shared" si="266"/>
        <v/>
      </c>
      <c r="BC403" s="97" t="str">
        <f t="array" ref="BC403">IF($AV403,STDEVA(IF(G3SelectionMask="x",IF(INDEX(StdCalcsRefCalcs,$E403,0)&gt;0,INDEX(StdCalcsRefCalcs,$E403,0)),"")),"")</f>
        <v/>
      </c>
      <c r="BD403" s="98" t="b">
        <f t="shared" si="267"/>
        <v>0</v>
      </c>
      <c r="BE403" s="98" t="str">
        <f t="array" ref="BE403">IF($BD403,MEDIAN(IF(G4SelectionMask="x",IF(INDEX(StdCalcsRefCalcs,$E403,0)&gt;0,INDEX(StdCalcsRefCalcs,$E403,0)),"")),"")</f>
        <v/>
      </c>
      <c r="BF403" s="98" t="str">
        <f t="array" ref="BF403">IF($BD403,QUARTILE(IF(G4SelectionMask="x",IF(INDEX(StdCalcsRefCalcs,$E403,0)&gt;0,INDEX(StdCalcsRefCalcs,$E403,0)),""),1),"")</f>
        <v/>
      </c>
      <c r="BG403" s="98" t="str">
        <f t="array" ref="BG403">IF($BD403,QUARTILE(IF(G4SelectionMask="x",IF(INDEX(StdCalcsRefCalcs,$E403,0)&gt;0,INDEX(StdCalcsRefCalcs,$E403,0)),""),3),"")</f>
        <v/>
      </c>
      <c r="BH403" s="98" t="str">
        <f t="array" ref="BH403">IF($BD403,MIN(IF(G4SelectionMask="x",IF(INDEX(StdCalcsRefCalcs,$E403,0)&gt;0,INDEX(StdCalcsRefCalcs,$E403,0)),"")),"")</f>
        <v/>
      </c>
      <c r="BI403" s="98" t="str">
        <f t="array" ref="BI403">IF($BD403,MAX(IF(G4SelectionMask="x",IF(INDEX(StdCalcsRefCalcs,$E403,0)&gt;0,INDEX(StdCalcsRefCalcs,$E403,0)),"")),"")</f>
        <v/>
      </c>
      <c r="BJ403" s="98" t="str">
        <f t="shared" si="268"/>
        <v/>
      </c>
      <c r="BK403" s="98" t="str">
        <f t="array" ref="BK403">IF($BD403,STDEVA(IF(G4SelectionMask="x",IF(INDEX(StdCalcsRefCalcs,$E403,0)&gt;0,INDEX(StdCalcsRefCalcs,$E403,0)),"")),"")</f>
        <v/>
      </c>
      <c r="BL403" s="97" t="b">
        <f t="shared" si="269"/>
        <v>0</v>
      </c>
      <c r="BM403" s="97" t="str">
        <f t="array" ref="BM403">IF($BL403,MEDIAN(IF(G5SelectionMask="x",IF(INDEX(StdCalcsRefCalcs,$E403,0)&gt;0,INDEX(StdCalcsRefCalcs,$E403,0)),"")),"")</f>
        <v/>
      </c>
      <c r="BN403" s="97" t="str">
        <f t="array" ref="BN403">IF($BL403,QUARTILE(IF(G5SelectionMask="x",IF(INDEX(StdCalcsRefCalcs,$E403,0)&gt;0,INDEX(StdCalcsRefCalcs,$E403,0)),""),1),"")</f>
        <v/>
      </c>
      <c r="BO403" s="97" t="str">
        <f t="array" ref="BO403">IF($BL403,QUARTILE(IF(G5SelectionMask="x",IF(INDEX(StdCalcsRefCalcs,$E403,0)&gt;0,INDEX(StdCalcsRefCalcs,$E403,0)),""),3),"")</f>
        <v/>
      </c>
      <c r="BP403" s="97" t="str">
        <f t="array" ref="BP403">IF($BL403,MIN(IF(G5SelectionMask="x",IF(INDEX(StdCalcsRefCalcs,$E403,0)&gt;0,INDEX(StdCalcsRefCalcs,$E403,0)),"")),"")</f>
        <v/>
      </c>
      <c r="BQ403" s="97" t="str">
        <f t="array" ref="BQ403">IF($BL403,MAX(IF(G5SelectionMask="x",IF(INDEX(StdCalcsRefCalcs,$E403,0)&gt;0,INDEX(StdCalcsRefCalcs,$E403,0)),"")),"")</f>
        <v/>
      </c>
      <c r="BR403" s="97" t="str">
        <f t="shared" si="270"/>
        <v/>
      </c>
      <c r="BS403" s="99" t="str">
        <f t="array" ref="BS403">IF($BL403,STDEVA(IF(G5SelectionMask="x",IF(INDEX(StdCalcsRefCalcs,$E403,0)&gt;0,INDEX(StdCalcsRefCalcs,$E403,0)),"")),"")</f>
        <v/>
      </c>
      <c r="BT403" s="108"/>
      <c r="BU403" s="109"/>
      <c r="BV403" s="109"/>
      <c r="BW403" s="109"/>
      <c r="BX403" s="109"/>
      <c r="BY403" s="109"/>
      <c r="BZ403" s="109"/>
      <c r="CA403" s="109"/>
      <c r="CB403" s="109"/>
      <c r="CC403" s="109"/>
      <c r="CD403" s="109"/>
      <c r="CE403" s="109"/>
      <c r="CF403" s="109"/>
      <c r="CG403" s="109"/>
      <c r="CH403" s="109"/>
      <c r="CI403" s="109"/>
    </row>
    <row r="404" spans="1:87" hidden="1" x14ac:dyDescent="0.2">
      <c r="A404" s="33" t="e">
        <f t="shared" si="271"/>
        <v>#NAME?</v>
      </c>
      <c r="B404" s="218"/>
      <c r="C404" s="215"/>
      <c r="E404" s="72">
        <f t="shared" si="247"/>
        <v>394</v>
      </c>
      <c r="P404" s="97" t="str">
        <f t="shared" si="272"/>
        <v/>
      </c>
      <c r="Q404" s="97"/>
      <c r="R404" s="97"/>
      <c r="S404" s="97"/>
      <c r="T404" s="97"/>
      <c r="U404" s="98" t="str">
        <f t="shared" si="273"/>
        <v/>
      </c>
      <c r="V404" s="107" t="str">
        <f t="shared" si="274"/>
        <v/>
      </c>
      <c r="W404" s="107" t="str">
        <f t="shared" si="275"/>
        <v/>
      </c>
      <c r="X404" s="107" t="str">
        <f t="shared" si="276"/>
        <v/>
      </c>
      <c r="Y404" s="107" t="str">
        <f t="shared" si="277"/>
        <v/>
      </c>
      <c r="Z404" s="107" t="str">
        <f t="shared" si="278"/>
        <v/>
      </c>
      <c r="AA404" s="107" t="str">
        <f t="shared" si="279"/>
        <v/>
      </c>
      <c r="AB404" s="107" t="str">
        <f t="shared" si="280"/>
        <v/>
      </c>
      <c r="AC404" s="107" t="str">
        <f t="shared" si="281"/>
        <v/>
      </c>
      <c r="AD404" s="107" t="str">
        <f t="shared" si="282"/>
        <v/>
      </c>
      <c r="AE404" s="107" t="str">
        <f t="shared" si="283"/>
        <v/>
      </c>
      <c r="AF404" s="97" t="b">
        <f t="shared" si="256"/>
        <v>0</v>
      </c>
      <c r="AG404" s="97" t="str">
        <f t="array" ref="AG404">IF($AF404,MEDIAN(IF(G1SelectionMask="x",IF(INDEX(StdCalcsRefCalcs,$E404,0)&gt;0,INDEX(StdCalcsRefCalcs,$E404,0)),"")),"")</f>
        <v/>
      </c>
      <c r="AH404" s="97" t="str">
        <f t="array" ref="AH404">IF($AF404,QUARTILE(IF(G1SelectionMask="x",IF(INDEX(StdCalcsRefCalcs,$E404,0)&gt;0,INDEX(StdCalcsRefCalcs,$E404,0)),""),1),"")</f>
        <v/>
      </c>
      <c r="AI404" s="97" t="str">
        <f t="array" ref="AI404">IF($AF404,QUARTILE(IF(G1SelectionMask="x",IF(INDEX(StdCalcsRefCalcs,$E404,0)&gt;0,INDEX(StdCalcsRefCalcs,$E404,0)),""),3),"")</f>
        <v/>
      </c>
      <c r="AJ404" s="97" t="str">
        <f t="array" ref="AJ404">IF($AF404,MIN(IF(G1SelectionMask="x",IF(INDEX(StdCalcsRefCalcs,$E404,0)&gt;0,INDEX(StdCalcsRefCalcs,$E404,0)),"")),"")</f>
        <v/>
      </c>
      <c r="AK404" s="97" t="str">
        <f t="array" ref="AK404">IF($AF404,MAX(IF(G1SelectionMask="x",IF(INDEX(StdCalcsRefCalcs,$E404,0)&gt;0,INDEX(StdCalcsRefCalcs,$E404,0)),"")),"")</f>
        <v/>
      </c>
      <c r="AL404" s="97" t="str">
        <f t="shared" si="248"/>
        <v/>
      </c>
      <c r="AM404" s="97" t="str">
        <f t="array" ref="AM404">IF($AF404,STDEVA(IF(G1SelectionMask="x",IF(INDEX(StdCalcsRefCalcs,$E404,0)&gt;0,INDEX(StdCalcsRefCalcs,$E404,0)),"")),"")</f>
        <v/>
      </c>
      <c r="AN404" s="98" t="b">
        <f t="shared" si="263"/>
        <v>0</v>
      </c>
      <c r="AO404" s="98" t="str">
        <f t="array" ref="AO404">IF($AN404,MEDIAN(IF(G2SelectionMask="x",IF(INDEX(StdCalcsRefCalcs,$E404,0)&gt;0,INDEX(StdCalcsRefCalcs,$E404,0)),"")),"")</f>
        <v/>
      </c>
      <c r="AP404" s="98" t="str">
        <f t="array" ref="AP404">IF($AN404,QUARTILE(IF(G2SelectionMask="x",IF(INDEX(StdCalcsRefCalcs,$E404,0)&gt;0,INDEX(StdCalcsRefCalcs,$E404,0)),""),1),"")</f>
        <v/>
      </c>
      <c r="AQ404" s="98" t="str">
        <f t="array" ref="AQ404">IF($AN404,QUARTILE(IF(G2SelectionMask="x",IF(INDEX(StdCalcsRefCalcs,$E404,0)&gt;0,INDEX(StdCalcsRefCalcs,$E404,0)),""),3),"")</f>
        <v/>
      </c>
      <c r="AR404" s="98" t="str">
        <f t="array" ref="AR404">IF($AN404,MIN(IF(G2SelectionMask="x",IF(INDEX(StdCalcsRefCalcs,$E404,0)&gt;0,INDEX(StdCalcsRefCalcs,$E404,0)),"")),"")</f>
        <v/>
      </c>
      <c r="AS404" s="98" t="str">
        <f t="array" ref="AS404">IF($AN404,MAX(IF(G2SelectionMask="x",IF(INDEX(StdCalcsRefCalcs,$E404,0)&gt;0,INDEX(StdCalcsRefCalcs,$E404,0)),"")),"")</f>
        <v/>
      </c>
      <c r="AT404" s="98" t="str">
        <f t="shared" si="264"/>
        <v/>
      </c>
      <c r="AU404" s="98" t="str">
        <f t="array" ref="AU404">IF($AN404,STDEVA(IF(G2SelectionMask="x",IF(INDEX(StdCalcsRefCalcs,$E404,0)&gt;0,INDEX(StdCalcsRefCalcs,$E404,0)),"")),"")</f>
        <v/>
      </c>
      <c r="AV404" s="97" t="b">
        <f t="shared" si="265"/>
        <v>0</v>
      </c>
      <c r="AW404" s="97" t="str">
        <f t="array" ref="AW404">IF($AV404,MEDIAN(IF(G3SelectionMask="x",IF(INDEX(StdCalcsRefCalcs,$E404,0)&gt;0,INDEX(StdCalcsRefCalcs,$E404,0)),"")),"")</f>
        <v/>
      </c>
      <c r="AX404" s="97" t="str">
        <f t="array" ref="AX404">IF($AV404,QUARTILE(IF(G3SelectionMask="x",IF(INDEX(StdCalcsRefCalcs,$E404,0)&gt;0,INDEX(StdCalcsRefCalcs,$E404,0)),""),1),"")</f>
        <v/>
      </c>
      <c r="AY404" s="97" t="str">
        <f t="array" ref="AY404">IF($AV404,QUARTILE(IF(G3SelectionMask="x",IF(INDEX(StdCalcsRefCalcs,$E404,0)&gt;0,INDEX(StdCalcsRefCalcs,$E404,0)),""),3),"")</f>
        <v/>
      </c>
      <c r="AZ404" s="97" t="str">
        <f t="array" ref="AZ404">IF($AV404,MIN(IF(G3SelectionMask="x",IF(INDEX(StdCalcsRefCalcs,$E404,0)&gt;0,INDEX(StdCalcsRefCalcs,$E404,0)),"")),"")</f>
        <v/>
      </c>
      <c r="BA404" s="97" t="str">
        <f t="array" ref="BA404">IF($AV404,MAX(IF(G3SelectionMask="x",IF(INDEX(StdCalcsRefCalcs,$E404,0)&gt;0,INDEX(StdCalcsRefCalcs,$E404,0)),"")),"")</f>
        <v/>
      </c>
      <c r="BB404" s="97" t="str">
        <f t="shared" si="266"/>
        <v/>
      </c>
      <c r="BC404" s="97" t="str">
        <f t="array" ref="BC404">IF($AV404,STDEVA(IF(G3SelectionMask="x",IF(INDEX(StdCalcsRefCalcs,$E404,0)&gt;0,INDEX(StdCalcsRefCalcs,$E404,0)),"")),"")</f>
        <v/>
      </c>
      <c r="BD404" s="98" t="b">
        <f t="shared" si="267"/>
        <v>0</v>
      </c>
      <c r="BE404" s="98" t="str">
        <f t="array" ref="BE404">IF($BD404,MEDIAN(IF(G4SelectionMask="x",IF(INDEX(StdCalcsRefCalcs,$E404,0)&gt;0,INDEX(StdCalcsRefCalcs,$E404,0)),"")),"")</f>
        <v/>
      </c>
      <c r="BF404" s="98" t="str">
        <f t="array" ref="BF404">IF($BD404,QUARTILE(IF(G4SelectionMask="x",IF(INDEX(StdCalcsRefCalcs,$E404,0)&gt;0,INDEX(StdCalcsRefCalcs,$E404,0)),""),1),"")</f>
        <v/>
      </c>
      <c r="BG404" s="98" t="str">
        <f t="array" ref="BG404">IF($BD404,QUARTILE(IF(G4SelectionMask="x",IF(INDEX(StdCalcsRefCalcs,$E404,0)&gt;0,INDEX(StdCalcsRefCalcs,$E404,0)),""),3),"")</f>
        <v/>
      </c>
      <c r="BH404" s="98" t="str">
        <f t="array" ref="BH404">IF($BD404,MIN(IF(G4SelectionMask="x",IF(INDEX(StdCalcsRefCalcs,$E404,0)&gt;0,INDEX(StdCalcsRefCalcs,$E404,0)),"")),"")</f>
        <v/>
      </c>
      <c r="BI404" s="98" t="str">
        <f t="array" ref="BI404">IF($BD404,MAX(IF(G4SelectionMask="x",IF(INDEX(StdCalcsRefCalcs,$E404,0)&gt;0,INDEX(StdCalcsRefCalcs,$E404,0)),"")),"")</f>
        <v/>
      </c>
      <c r="BJ404" s="98" t="str">
        <f t="shared" si="268"/>
        <v/>
      </c>
      <c r="BK404" s="98" t="str">
        <f t="array" ref="BK404">IF($BD404,STDEVA(IF(G4SelectionMask="x",IF(INDEX(StdCalcsRefCalcs,$E404,0)&gt;0,INDEX(StdCalcsRefCalcs,$E404,0)),"")),"")</f>
        <v/>
      </c>
      <c r="BL404" s="97" t="b">
        <f t="shared" si="269"/>
        <v>0</v>
      </c>
      <c r="BM404" s="97" t="str">
        <f t="array" ref="BM404">IF($BL404,MEDIAN(IF(G5SelectionMask="x",IF(INDEX(StdCalcsRefCalcs,$E404,0)&gt;0,INDEX(StdCalcsRefCalcs,$E404,0)),"")),"")</f>
        <v/>
      </c>
      <c r="BN404" s="97" t="str">
        <f t="array" ref="BN404">IF($BL404,QUARTILE(IF(G5SelectionMask="x",IF(INDEX(StdCalcsRefCalcs,$E404,0)&gt;0,INDEX(StdCalcsRefCalcs,$E404,0)),""),1),"")</f>
        <v/>
      </c>
      <c r="BO404" s="97" t="str">
        <f t="array" ref="BO404">IF($BL404,QUARTILE(IF(G5SelectionMask="x",IF(INDEX(StdCalcsRefCalcs,$E404,0)&gt;0,INDEX(StdCalcsRefCalcs,$E404,0)),""),3),"")</f>
        <v/>
      </c>
      <c r="BP404" s="97" t="str">
        <f t="array" ref="BP404">IF($BL404,MIN(IF(G5SelectionMask="x",IF(INDEX(StdCalcsRefCalcs,$E404,0)&gt;0,INDEX(StdCalcsRefCalcs,$E404,0)),"")),"")</f>
        <v/>
      </c>
      <c r="BQ404" s="97" t="str">
        <f t="array" ref="BQ404">IF($BL404,MAX(IF(G5SelectionMask="x",IF(INDEX(StdCalcsRefCalcs,$E404,0)&gt;0,INDEX(StdCalcsRefCalcs,$E404,0)),"")),"")</f>
        <v/>
      </c>
      <c r="BR404" s="97" t="str">
        <f t="shared" si="270"/>
        <v/>
      </c>
      <c r="BS404" s="99" t="str">
        <f t="array" ref="BS404">IF($BL404,STDEVA(IF(G5SelectionMask="x",IF(INDEX(StdCalcsRefCalcs,$E404,0)&gt;0,INDEX(StdCalcsRefCalcs,$E404,0)),"")),"")</f>
        <v/>
      </c>
      <c r="BT404" s="108"/>
      <c r="BU404" s="109"/>
      <c r="BV404" s="109"/>
      <c r="BW404" s="109"/>
      <c r="BX404" s="109"/>
      <c r="BY404" s="109"/>
      <c r="BZ404" s="109"/>
      <c r="CA404" s="109"/>
      <c r="CB404" s="109"/>
      <c r="CC404" s="109"/>
      <c r="CD404" s="109"/>
      <c r="CE404" s="109"/>
      <c r="CF404" s="109"/>
      <c r="CG404" s="109"/>
      <c r="CH404" s="109"/>
      <c r="CI404" s="109"/>
    </row>
    <row r="405" spans="1:87" hidden="1" x14ac:dyDescent="0.2">
      <c r="A405" s="33" t="e">
        <f t="shared" si="271"/>
        <v>#NAME?</v>
      </c>
      <c r="B405" s="218"/>
      <c r="C405" s="215"/>
      <c r="E405" s="72">
        <f t="shared" si="247"/>
        <v>395</v>
      </c>
      <c r="P405" s="97" t="str">
        <f t="shared" si="272"/>
        <v/>
      </c>
      <c r="Q405" s="97"/>
      <c r="R405" s="97"/>
      <c r="S405" s="97"/>
      <c r="T405" s="97"/>
      <c r="U405" s="98" t="str">
        <f t="shared" si="273"/>
        <v/>
      </c>
      <c r="V405" s="107" t="str">
        <f t="shared" si="274"/>
        <v/>
      </c>
      <c r="W405" s="107" t="str">
        <f t="shared" si="275"/>
        <v/>
      </c>
      <c r="X405" s="107" t="str">
        <f t="shared" si="276"/>
        <v/>
      </c>
      <c r="Y405" s="107" t="str">
        <f t="shared" si="277"/>
        <v/>
      </c>
      <c r="Z405" s="107" t="str">
        <f t="shared" si="278"/>
        <v/>
      </c>
      <c r="AA405" s="107" t="str">
        <f t="shared" si="279"/>
        <v/>
      </c>
      <c r="AB405" s="107" t="str">
        <f t="shared" si="280"/>
        <v/>
      </c>
      <c r="AC405" s="107" t="str">
        <f t="shared" si="281"/>
        <v/>
      </c>
      <c r="AD405" s="107" t="str">
        <f t="shared" si="282"/>
        <v/>
      </c>
      <c r="AE405" s="107" t="str">
        <f t="shared" si="283"/>
        <v/>
      </c>
      <c r="AF405" s="97" t="b">
        <f t="shared" si="256"/>
        <v>0</v>
      </c>
      <c r="AG405" s="97" t="str">
        <f t="array" ref="AG405">IF($AF405,MEDIAN(IF(G1SelectionMask="x",IF(INDEX(StdCalcsRefCalcs,$E405,0)&gt;0,INDEX(StdCalcsRefCalcs,$E405,0)),"")),"")</f>
        <v/>
      </c>
      <c r="AH405" s="97" t="str">
        <f t="array" ref="AH405">IF($AF405,QUARTILE(IF(G1SelectionMask="x",IF(INDEX(StdCalcsRefCalcs,$E405,0)&gt;0,INDEX(StdCalcsRefCalcs,$E405,0)),""),1),"")</f>
        <v/>
      </c>
      <c r="AI405" s="97" t="str">
        <f t="array" ref="AI405">IF($AF405,QUARTILE(IF(G1SelectionMask="x",IF(INDEX(StdCalcsRefCalcs,$E405,0)&gt;0,INDEX(StdCalcsRefCalcs,$E405,0)),""),3),"")</f>
        <v/>
      </c>
      <c r="AJ405" s="97" t="str">
        <f t="array" ref="AJ405">IF($AF405,MIN(IF(G1SelectionMask="x",IF(INDEX(StdCalcsRefCalcs,$E405,0)&gt;0,INDEX(StdCalcsRefCalcs,$E405,0)),"")),"")</f>
        <v/>
      </c>
      <c r="AK405" s="97" t="str">
        <f t="array" ref="AK405">IF($AF405,MAX(IF(G1SelectionMask="x",IF(INDEX(StdCalcsRefCalcs,$E405,0)&gt;0,INDEX(StdCalcsRefCalcs,$E405,0)),"")),"")</f>
        <v/>
      </c>
      <c r="AL405" s="97" t="str">
        <f t="shared" si="248"/>
        <v/>
      </c>
      <c r="AM405" s="97" t="str">
        <f t="array" ref="AM405">IF($AF405,STDEVA(IF(G1SelectionMask="x",IF(INDEX(StdCalcsRefCalcs,$E405,0)&gt;0,INDEX(StdCalcsRefCalcs,$E405,0)),"")),"")</f>
        <v/>
      </c>
      <c r="AN405" s="98" t="b">
        <f t="shared" si="263"/>
        <v>0</v>
      </c>
      <c r="AO405" s="98" t="str">
        <f t="array" ref="AO405">IF($AN405,MEDIAN(IF(G2SelectionMask="x",IF(INDEX(StdCalcsRefCalcs,$E405,0)&gt;0,INDEX(StdCalcsRefCalcs,$E405,0)),"")),"")</f>
        <v/>
      </c>
      <c r="AP405" s="98" t="str">
        <f t="array" ref="AP405">IF($AN405,QUARTILE(IF(G2SelectionMask="x",IF(INDEX(StdCalcsRefCalcs,$E405,0)&gt;0,INDEX(StdCalcsRefCalcs,$E405,0)),""),1),"")</f>
        <v/>
      </c>
      <c r="AQ405" s="98" t="str">
        <f t="array" ref="AQ405">IF($AN405,QUARTILE(IF(G2SelectionMask="x",IF(INDEX(StdCalcsRefCalcs,$E405,0)&gt;0,INDEX(StdCalcsRefCalcs,$E405,0)),""),3),"")</f>
        <v/>
      </c>
      <c r="AR405" s="98" t="str">
        <f t="array" ref="AR405">IF($AN405,MIN(IF(G2SelectionMask="x",IF(INDEX(StdCalcsRefCalcs,$E405,0)&gt;0,INDEX(StdCalcsRefCalcs,$E405,0)),"")),"")</f>
        <v/>
      </c>
      <c r="AS405" s="98" t="str">
        <f t="array" ref="AS405">IF($AN405,MAX(IF(G2SelectionMask="x",IF(INDEX(StdCalcsRefCalcs,$E405,0)&gt;0,INDEX(StdCalcsRefCalcs,$E405,0)),"")),"")</f>
        <v/>
      </c>
      <c r="AT405" s="98" t="str">
        <f t="shared" si="264"/>
        <v/>
      </c>
      <c r="AU405" s="98" t="str">
        <f t="array" ref="AU405">IF($AN405,STDEVA(IF(G2SelectionMask="x",IF(INDEX(StdCalcsRefCalcs,$E405,0)&gt;0,INDEX(StdCalcsRefCalcs,$E405,0)),"")),"")</f>
        <v/>
      </c>
      <c r="AV405" s="97" t="b">
        <f t="shared" si="265"/>
        <v>0</v>
      </c>
      <c r="AW405" s="97" t="str">
        <f t="array" ref="AW405">IF($AV405,MEDIAN(IF(G3SelectionMask="x",IF(INDEX(StdCalcsRefCalcs,$E405,0)&gt;0,INDEX(StdCalcsRefCalcs,$E405,0)),"")),"")</f>
        <v/>
      </c>
      <c r="AX405" s="97" t="str">
        <f t="array" ref="AX405">IF($AV405,QUARTILE(IF(G3SelectionMask="x",IF(INDEX(StdCalcsRefCalcs,$E405,0)&gt;0,INDEX(StdCalcsRefCalcs,$E405,0)),""),1),"")</f>
        <v/>
      </c>
      <c r="AY405" s="97" t="str">
        <f t="array" ref="AY405">IF($AV405,QUARTILE(IF(G3SelectionMask="x",IF(INDEX(StdCalcsRefCalcs,$E405,0)&gt;0,INDEX(StdCalcsRefCalcs,$E405,0)),""),3),"")</f>
        <v/>
      </c>
      <c r="AZ405" s="97" t="str">
        <f t="array" ref="AZ405">IF($AV405,MIN(IF(G3SelectionMask="x",IF(INDEX(StdCalcsRefCalcs,$E405,0)&gt;0,INDEX(StdCalcsRefCalcs,$E405,0)),"")),"")</f>
        <v/>
      </c>
      <c r="BA405" s="97" t="str">
        <f t="array" ref="BA405">IF($AV405,MAX(IF(G3SelectionMask="x",IF(INDEX(StdCalcsRefCalcs,$E405,0)&gt;0,INDEX(StdCalcsRefCalcs,$E405,0)),"")),"")</f>
        <v/>
      </c>
      <c r="BB405" s="97" t="str">
        <f t="shared" si="266"/>
        <v/>
      </c>
      <c r="BC405" s="97" t="str">
        <f t="array" ref="BC405">IF($AV405,STDEVA(IF(G3SelectionMask="x",IF(INDEX(StdCalcsRefCalcs,$E405,0)&gt;0,INDEX(StdCalcsRefCalcs,$E405,0)),"")),"")</f>
        <v/>
      </c>
      <c r="BD405" s="98" t="b">
        <f t="shared" si="267"/>
        <v>0</v>
      </c>
      <c r="BE405" s="98" t="str">
        <f t="array" ref="BE405">IF($BD405,MEDIAN(IF(G4SelectionMask="x",IF(INDEX(StdCalcsRefCalcs,$E405,0)&gt;0,INDEX(StdCalcsRefCalcs,$E405,0)),"")),"")</f>
        <v/>
      </c>
      <c r="BF405" s="98" t="str">
        <f t="array" ref="BF405">IF($BD405,QUARTILE(IF(G4SelectionMask="x",IF(INDEX(StdCalcsRefCalcs,$E405,0)&gt;0,INDEX(StdCalcsRefCalcs,$E405,0)),""),1),"")</f>
        <v/>
      </c>
      <c r="BG405" s="98" t="str">
        <f t="array" ref="BG405">IF($BD405,QUARTILE(IF(G4SelectionMask="x",IF(INDEX(StdCalcsRefCalcs,$E405,0)&gt;0,INDEX(StdCalcsRefCalcs,$E405,0)),""),3),"")</f>
        <v/>
      </c>
      <c r="BH405" s="98" t="str">
        <f t="array" ref="BH405">IF($BD405,MIN(IF(G4SelectionMask="x",IF(INDEX(StdCalcsRefCalcs,$E405,0)&gt;0,INDEX(StdCalcsRefCalcs,$E405,0)),"")),"")</f>
        <v/>
      </c>
      <c r="BI405" s="98" t="str">
        <f t="array" ref="BI405">IF($BD405,MAX(IF(G4SelectionMask="x",IF(INDEX(StdCalcsRefCalcs,$E405,0)&gt;0,INDEX(StdCalcsRefCalcs,$E405,0)),"")),"")</f>
        <v/>
      </c>
      <c r="BJ405" s="98" t="str">
        <f t="shared" si="268"/>
        <v/>
      </c>
      <c r="BK405" s="98" t="str">
        <f t="array" ref="BK405">IF($BD405,STDEVA(IF(G4SelectionMask="x",IF(INDEX(StdCalcsRefCalcs,$E405,0)&gt;0,INDEX(StdCalcsRefCalcs,$E405,0)),"")),"")</f>
        <v/>
      </c>
      <c r="BL405" s="97" t="b">
        <f t="shared" si="269"/>
        <v>0</v>
      </c>
      <c r="BM405" s="97" t="str">
        <f t="array" ref="BM405">IF($BL405,MEDIAN(IF(G5SelectionMask="x",IF(INDEX(StdCalcsRefCalcs,$E405,0)&gt;0,INDEX(StdCalcsRefCalcs,$E405,0)),"")),"")</f>
        <v/>
      </c>
      <c r="BN405" s="97" t="str">
        <f t="array" ref="BN405">IF($BL405,QUARTILE(IF(G5SelectionMask="x",IF(INDEX(StdCalcsRefCalcs,$E405,0)&gt;0,INDEX(StdCalcsRefCalcs,$E405,0)),""),1),"")</f>
        <v/>
      </c>
      <c r="BO405" s="97" t="str">
        <f t="array" ref="BO405">IF($BL405,QUARTILE(IF(G5SelectionMask="x",IF(INDEX(StdCalcsRefCalcs,$E405,0)&gt;0,INDEX(StdCalcsRefCalcs,$E405,0)),""),3),"")</f>
        <v/>
      </c>
      <c r="BP405" s="97" t="str">
        <f t="array" ref="BP405">IF($BL405,MIN(IF(G5SelectionMask="x",IF(INDEX(StdCalcsRefCalcs,$E405,0)&gt;0,INDEX(StdCalcsRefCalcs,$E405,0)),"")),"")</f>
        <v/>
      </c>
      <c r="BQ405" s="97" t="str">
        <f t="array" ref="BQ405">IF($BL405,MAX(IF(G5SelectionMask="x",IF(INDEX(StdCalcsRefCalcs,$E405,0)&gt;0,INDEX(StdCalcsRefCalcs,$E405,0)),"")),"")</f>
        <v/>
      </c>
      <c r="BR405" s="97" t="str">
        <f t="shared" si="270"/>
        <v/>
      </c>
      <c r="BS405" s="99" t="str">
        <f t="array" ref="BS405">IF($BL405,STDEVA(IF(G5SelectionMask="x",IF(INDEX(StdCalcsRefCalcs,$E405,0)&gt;0,INDEX(StdCalcsRefCalcs,$E405,0)),"")),"")</f>
        <v/>
      </c>
      <c r="BT405" s="108"/>
      <c r="BU405" s="109"/>
      <c r="BV405" s="109"/>
      <c r="BW405" s="109"/>
      <c r="BX405" s="109"/>
      <c r="BY405" s="109"/>
      <c r="BZ405" s="109"/>
      <c r="CA405" s="109"/>
      <c r="CB405" s="109"/>
      <c r="CC405" s="109"/>
      <c r="CD405" s="109"/>
      <c r="CE405" s="109"/>
      <c r="CF405" s="109"/>
      <c r="CG405" s="109"/>
      <c r="CH405" s="109"/>
      <c r="CI405" s="109"/>
    </row>
    <row r="406" spans="1:87" hidden="1" x14ac:dyDescent="0.2">
      <c r="A406" s="33" t="e">
        <f t="shared" si="271"/>
        <v>#NAME?</v>
      </c>
      <c r="B406" s="218"/>
      <c r="C406" s="215"/>
      <c r="E406" s="72">
        <f t="shared" si="247"/>
        <v>396</v>
      </c>
      <c r="P406" s="97" t="str">
        <f t="shared" si="272"/>
        <v/>
      </c>
      <c r="Q406" s="97"/>
      <c r="R406" s="97"/>
      <c r="S406" s="97"/>
      <c r="T406" s="97"/>
      <c r="U406" s="98" t="str">
        <f t="shared" si="273"/>
        <v/>
      </c>
      <c r="V406" s="107" t="str">
        <f t="shared" si="274"/>
        <v/>
      </c>
      <c r="W406" s="107" t="str">
        <f t="shared" si="275"/>
        <v/>
      </c>
      <c r="X406" s="107" t="str">
        <f t="shared" si="276"/>
        <v/>
      </c>
      <c r="Y406" s="107" t="str">
        <f t="shared" si="277"/>
        <v/>
      </c>
      <c r="Z406" s="107" t="str">
        <f t="shared" si="278"/>
        <v/>
      </c>
      <c r="AA406" s="107" t="str">
        <f t="shared" si="279"/>
        <v/>
      </c>
      <c r="AB406" s="107" t="str">
        <f t="shared" si="280"/>
        <v/>
      </c>
      <c r="AC406" s="107" t="str">
        <f t="shared" si="281"/>
        <v/>
      </c>
      <c r="AD406" s="107" t="str">
        <f t="shared" si="282"/>
        <v/>
      </c>
      <c r="AE406" s="107" t="str">
        <f t="shared" si="283"/>
        <v/>
      </c>
      <c r="AF406" s="97" t="b">
        <f t="shared" si="256"/>
        <v>0</v>
      </c>
      <c r="AG406" s="97" t="str">
        <f t="array" ref="AG406">IF($AF406,MEDIAN(IF(G1SelectionMask="x",IF(INDEX(StdCalcsRefCalcs,$E406,0)&gt;0,INDEX(StdCalcsRefCalcs,$E406,0)),"")),"")</f>
        <v/>
      </c>
      <c r="AH406" s="97" t="str">
        <f t="array" ref="AH406">IF($AF406,QUARTILE(IF(G1SelectionMask="x",IF(INDEX(StdCalcsRefCalcs,$E406,0)&gt;0,INDEX(StdCalcsRefCalcs,$E406,0)),""),1),"")</f>
        <v/>
      </c>
      <c r="AI406" s="97" t="str">
        <f t="array" ref="AI406">IF($AF406,QUARTILE(IF(G1SelectionMask="x",IF(INDEX(StdCalcsRefCalcs,$E406,0)&gt;0,INDEX(StdCalcsRefCalcs,$E406,0)),""),3),"")</f>
        <v/>
      </c>
      <c r="AJ406" s="97" t="str">
        <f t="array" ref="AJ406">IF($AF406,MIN(IF(G1SelectionMask="x",IF(INDEX(StdCalcsRefCalcs,$E406,0)&gt;0,INDEX(StdCalcsRefCalcs,$E406,0)),"")),"")</f>
        <v/>
      </c>
      <c r="AK406" s="97" t="str">
        <f t="array" ref="AK406">IF($AF406,MAX(IF(G1SelectionMask="x",IF(INDEX(StdCalcsRefCalcs,$E406,0)&gt;0,INDEX(StdCalcsRefCalcs,$E406,0)),"")),"")</f>
        <v/>
      </c>
      <c r="AL406" s="97" t="str">
        <f t="shared" si="248"/>
        <v/>
      </c>
      <c r="AM406" s="97" t="str">
        <f t="array" ref="AM406">IF($AF406,STDEVA(IF(G1SelectionMask="x",IF(INDEX(StdCalcsRefCalcs,$E406,0)&gt;0,INDEX(StdCalcsRefCalcs,$E406,0)),"")),"")</f>
        <v/>
      </c>
      <c r="AN406" s="98" t="b">
        <f t="shared" si="263"/>
        <v>0</v>
      </c>
      <c r="AO406" s="98" t="str">
        <f t="array" ref="AO406">IF($AN406,MEDIAN(IF(G2SelectionMask="x",IF(INDEX(StdCalcsRefCalcs,$E406,0)&gt;0,INDEX(StdCalcsRefCalcs,$E406,0)),"")),"")</f>
        <v/>
      </c>
      <c r="AP406" s="98" t="str">
        <f t="array" ref="AP406">IF($AN406,QUARTILE(IF(G2SelectionMask="x",IF(INDEX(StdCalcsRefCalcs,$E406,0)&gt;0,INDEX(StdCalcsRefCalcs,$E406,0)),""),1),"")</f>
        <v/>
      </c>
      <c r="AQ406" s="98" t="str">
        <f t="array" ref="AQ406">IF($AN406,QUARTILE(IF(G2SelectionMask="x",IF(INDEX(StdCalcsRefCalcs,$E406,0)&gt;0,INDEX(StdCalcsRefCalcs,$E406,0)),""),3),"")</f>
        <v/>
      </c>
      <c r="AR406" s="98" t="str">
        <f t="array" ref="AR406">IF($AN406,MIN(IF(G2SelectionMask="x",IF(INDEX(StdCalcsRefCalcs,$E406,0)&gt;0,INDEX(StdCalcsRefCalcs,$E406,0)),"")),"")</f>
        <v/>
      </c>
      <c r="AS406" s="98" t="str">
        <f t="array" ref="AS406">IF($AN406,MAX(IF(G2SelectionMask="x",IF(INDEX(StdCalcsRefCalcs,$E406,0)&gt;0,INDEX(StdCalcsRefCalcs,$E406,0)),"")),"")</f>
        <v/>
      </c>
      <c r="AT406" s="98" t="str">
        <f t="shared" si="264"/>
        <v/>
      </c>
      <c r="AU406" s="98" t="str">
        <f t="array" ref="AU406">IF($AN406,STDEVA(IF(G2SelectionMask="x",IF(INDEX(StdCalcsRefCalcs,$E406,0)&gt;0,INDEX(StdCalcsRefCalcs,$E406,0)),"")),"")</f>
        <v/>
      </c>
      <c r="AV406" s="97" t="b">
        <f t="shared" si="265"/>
        <v>0</v>
      </c>
      <c r="AW406" s="97" t="str">
        <f t="array" ref="AW406">IF($AV406,MEDIAN(IF(G3SelectionMask="x",IF(INDEX(StdCalcsRefCalcs,$E406,0)&gt;0,INDEX(StdCalcsRefCalcs,$E406,0)),"")),"")</f>
        <v/>
      </c>
      <c r="AX406" s="97" t="str">
        <f t="array" ref="AX406">IF($AV406,QUARTILE(IF(G3SelectionMask="x",IF(INDEX(StdCalcsRefCalcs,$E406,0)&gt;0,INDEX(StdCalcsRefCalcs,$E406,0)),""),1),"")</f>
        <v/>
      </c>
      <c r="AY406" s="97" t="str">
        <f t="array" ref="AY406">IF($AV406,QUARTILE(IF(G3SelectionMask="x",IF(INDEX(StdCalcsRefCalcs,$E406,0)&gt;0,INDEX(StdCalcsRefCalcs,$E406,0)),""),3),"")</f>
        <v/>
      </c>
      <c r="AZ406" s="97" t="str">
        <f t="array" ref="AZ406">IF($AV406,MIN(IF(G3SelectionMask="x",IF(INDEX(StdCalcsRefCalcs,$E406,0)&gt;0,INDEX(StdCalcsRefCalcs,$E406,0)),"")),"")</f>
        <v/>
      </c>
      <c r="BA406" s="97" t="str">
        <f t="array" ref="BA406">IF($AV406,MAX(IF(G3SelectionMask="x",IF(INDEX(StdCalcsRefCalcs,$E406,0)&gt;0,INDEX(StdCalcsRefCalcs,$E406,0)),"")),"")</f>
        <v/>
      </c>
      <c r="BB406" s="97" t="str">
        <f t="shared" si="266"/>
        <v/>
      </c>
      <c r="BC406" s="97" t="str">
        <f t="array" ref="BC406">IF($AV406,STDEVA(IF(G3SelectionMask="x",IF(INDEX(StdCalcsRefCalcs,$E406,0)&gt;0,INDEX(StdCalcsRefCalcs,$E406,0)),"")),"")</f>
        <v/>
      </c>
      <c r="BD406" s="98" t="b">
        <f t="shared" si="267"/>
        <v>0</v>
      </c>
      <c r="BE406" s="98" t="str">
        <f t="array" ref="BE406">IF($BD406,MEDIAN(IF(G4SelectionMask="x",IF(INDEX(StdCalcsRefCalcs,$E406,0)&gt;0,INDEX(StdCalcsRefCalcs,$E406,0)),"")),"")</f>
        <v/>
      </c>
      <c r="BF406" s="98" t="str">
        <f t="array" ref="BF406">IF($BD406,QUARTILE(IF(G4SelectionMask="x",IF(INDEX(StdCalcsRefCalcs,$E406,0)&gt;0,INDEX(StdCalcsRefCalcs,$E406,0)),""),1),"")</f>
        <v/>
      </c>
      <c r="BG406" s="98" t="str">
        <f t="array" ref="BG406">IF($BD406,QUARTILE(IF(G4SelectionMask="x",IF(INDEX(StdCalcsRefCalcs,$E406,0)&gt;0,INDEX(StdCalcsRefCalcs,$E406,0)),""),3),"")</f>
        <v/>
      </c>
      <c r="BH406" s="98" t="str">
        <f t="array" ref="BH406">IF($BD406,MIN(IF(G4SelectionMask="x",IF(INDEX(StdCalcsRefCalcs,$E406,0)&gt;0,INDEX(StdCalcsRefCalcs,$E406,0)),"")),"")</f>
        <v/>
      </c>
      <c r="BI406" s="98" t="str">
        <f t="array" ref="BI406">IF($BD406,MAX(IF(G4SelectionMask="x",IF(INDEX(StdCalcsRefCalcs,$E406,0)&gt;0,INDEX(StdCalcsRefCalcs,$E406,0)),"")),"")</f>
        <v/>
      </c>
      <c r="BJ406" s="98" t="str">
        <f t="shared" si="268"/>
        <v/>
      </c>
      <c r="BK406" s="98" t="str">
        <f t="array" ref="BK406">IF($BD406,STDEVA(IF(G4SelectionMask="x",IF(INDEX(StdCalcsRefCalcs,$E406,0)&gt;0,INDEX(StdCalcsRefCalcs,$E406,0)),"")),"")</f>
        <v/>
      </c>
      <c r="BL406" s="97" t="b">
        <f t="shared" si="269"/>
        <v>0</v>
      </c>
      <c r="BM406" s="97" t="str">
        <f t="array" ref="BM406">IF($BL406,MEDIAN(IF(G5SelectionMask="x",IF(INDEX(StdCalcsRefCalcs,$E406,0)&gt;0,INDEX(StdCalcsRefCalcs,$E406,0)),"")),"")</f>
        <v/>
      </c>
      <c r="BN406" s="97" t="str">
        <f t="array" ref="BN406">IF($BL406,QUARTILE(IF(G5SelectionMask="x",IF(INDEX(StdCalcsRefCalcs,$E406,0)&gt;0,INDEX(StdCalcsRefCalcs,$E406,0)),""),1),"")</f>
        <v/>
      </c>
      <c r="BO406" s="97" t="str">
        <f t="array" ref="BO406">IF($BL406,QUARTILE(IF(G5SelectionMask="x",IF(INDEX(StdCalcsRefCalcs,$E406,0)&gt;0,INDEX(StdCalcsRefCalcs,$E406,0)),""),3),"")</f>
        <v/>
      </c>
      <c r="BP406" s="97" t="str">
        <f t="array" ref="BP406">IF($BL406,MIN(IF(G5SelectionMask="x",IF(INDEX(StdCalcsRefCalcs,$E406,0)&gt;0,INDEX(StdCalcsRefCalcs,$E406,0)),"")),"")</f>
        <v/>
      </c>
      <c r="BQ406" s="97" t="str">
        <f t="array" ref="BQ406">IF($BL406,MAX(IF(G5SelectionMask="x",IF(INDEX(StdCalcsRefCalcs,$E406,0)&gt;0,INDEX(StdCalcsRefCalcs,$E406,0)),"")),"")</f>
        <v/>
      </c>
      <c r="BR406" s="97" t="str">
        <f t="shared" si="270"/>
        <v/>
      </c>
      <c r="BS406" s="99" t="str">
        <f t="array" ref="BS406">IF($BL406,STDEVA(IF(G5SelectionMask="x",IF(INDEX(StdCalcsRefCalcs,$E406,0)&gt;0,INDEX(StdCalcsRefCalcs,$E406,0)),"")),"")</f>
        <v/>
      </c>
      <c r="BT406" s="108"/>
      <c r="BU406" s="109"/>
      <c r="BV406" s="109"/>
      <c r="BW406" s="109"/>
      <c r="BX406" s="109"/>
      <c r="BY406" s="109"/>
      <c r="BZ406" s="109"/>
      <c r="CA406" s="109"/>
      <c r="CB406" s="109"/>
      <c r="CC406" s="109"/>
      <c r="CD406" s="109"/>
      <c r="CE406" s="109"/>
      <c r="CF406" s="109"/>
      <c r="CG406" s="109"/>
      <c r="CH406" s="109"/>
      <c r="CI406" s="109"/>
    </row>
    <row r="407" spans="1:87" hidden="1" x14ac:dyDescent="0.2">
      <c r="A407" s="33" t="e">
        <f>IF(SelectEffectivenessUtilities="x",,ERROR)</f>
        <v>#NAME?</v>
      </c>
      <c r="B407" s="218"/>
      <c r="C407" s="215"/>
      <c r="E407" s="72">
        <f t="shared" si="247"/>
        <v>397</v>
      </c>
      <c r="P407" s="97" t="str">
        <f t="shared" si="272"/>
        <v/>
      </c>
      <c r="Q407" s="97"/>
      <c r="R407" s="97"/>
      <c r="S407" s="97"/>
      <c r="T407" s="97"/>
      <c r="U407" s="98" t="str">
        <f t="shared" si="273"/>
        <v/>
      </c>
      <c r="V407" s="107" t="str">
        <f t="shared" si="274"/>
        <v/>
      </c>
      <c r="W407" s="107" t="str">
        <f t="shared" si="275"/>
        <v/>
      </c>
      <c r="X407" s="107" t="str">
        <f t="shared" si="276"/>
        <v/>
      </c>
      <c r="Y407" s="107" t="str">
        <f t="shared" si="277"/>
        <v/>
      </c>
      <c r="Z407" s="107" t="str">
        <f t="shared" si="278"/>
        <v/>
      </c>
      <c r="AA407" s="107" t="str">
        <f t="shared" si="279"/>
        <v/>
      </c>
      <c r="AB407" s="107" t="str">
        <f t="shared" si="280"/>
        <v/>
      </c>
      <c r="AC407" s="107" t="str">
        <f t="shared" si="281"/>
        <v/>
      </c>
      <c r="AD407" s="107" t="str">
        <f t="shared" si="282"/>
        <v/>
      </c>
      <c r="AE407" s="107" t="str">
        <f t="shared" si="283"/>
        <v/>
      </c>
      <c r="AF407" s="97" t="b">
        <f t="shared" si="256"/>
        <v>0</v>
      </c>
      <c r="AG407" s="97" t="str">
        <f t="array" ref="AG407">IF($AF407,MEDIAN(IF(G1SelectionMask="x",IF(INDEX(StdCalcsRefCalcs,$E407,0)&gt;0,INDEX(StdCalcsRefCalcs,$E407,0)),"")),"")</f>
        <v/>
      </c>
      <c r="AH407" s="97" t="str">
        <f t="array" ref="AH407">IF($AF407,QUARTILE(IF(G1SelectionMask="x",IF(INDEX(StdCalcsRefCalcs,$E407,0)&gt;0,INDEX(StdCalcsRefCalcs,$E407,0)),""),1),"")</f>
        <v/>
      </c>
      <c r="AI407" s="97" t="str">
        <f t="array" ref="AI407">IF($AF407,QUARTILE(IF(G1SelectionMask="x",IF(INDEX(StdCalcsRefCalcs,$E407,0)&gt;0,INDEX(StdCalcsRefCalcs,$E407,0)),""),3),"")</f>
        <v/>
      </c>
      <c r="AJ407" s="97" t="str">
        <f t="array" ref="AJ407">IF($AF407,MIN(IF(G1SelectionMask="x",IF(INDEX(StdCalcsRefCalcs,$E407,0)&gt;0,INDEX(StdCalcsRefCalcs,$E407,0)),"")),"")</f>
        <v/>
      </c>
      <c r="AK407" s="97" t="str">
        <f t="array" ref="AK407">IF($AF407,MAX(IF(G1SelectionMask="x",IF(INDEX(StdCalcsRefCalcs,$E407,0)&gt;0,INDEX(StdCalcsRefCalcs,$E407,0)),"")),"")</f>
        <v/>
      </c>
      <c r="AL407" s="97" t="str">
        <f t="shared" si="248"/>
        <v/>
      </c>
      <c r="AM407" s="97" t="str">
        <f t="array" ref="AM407">IF($AF407,STDEVA(IF(G1SelectionMask="x",IF(INDEX(StdCalcsRefCalcs,$E407,0)&gt;0,INDEX(StdCalcsRefCalcs,$E407,0)),"")),"")</f>
        <v/>
      </c>
      <c r="AN407" s="98" t="b">
        <f t="shared" si="263"/>
        <v>0</v>
      </c>
      <c r="AO407" s="98" t="str">
        <f t="array" ref="AO407">IF($AN407,MEDIAN(IF(G2SelectionMask="x",IF(INDEX(StdCalcsRefCalcs,$E407,0)&gt;0,INDEX(StdCalcsRefCalcs,$E407,0)),"")),"")</f>
        <v/>
      </c>
      <c r="AP407" s="98" t="str">
        <f t="array" ref="AP407">IF($AN407,QUARTILE(IF(G2SelectionMask="x",IF(INDEX(StdCalcsRefCalcs,$E407,0)&gt;0,INDEX(StdCalcsRefCalcs,$E407,0)),""),1),"")</f>
        <v/>
      </c>
      <c r="AQ407" s="98" t="str">
        <f t="array" ref="AQ407">IF($AN407,QUARTILE(IF(G2SelectionMask="x",IF(INDEX(StdCalcsRefCalcs,$E407,0)&gt;0,INDEX(StdCalcsRefCalcs,$E407,0)),""),3),"")</f>
        <v/>
      </c>
      <c r="AR407" s="98" t="str">
        <f t="array" ref="AR407">IF($AN407,MIN(IF(G2SelectionMask="x",IF(INDEX(StdCalcsRefCalcs,$E407,0)&gt;0,INDEX(StdCalcsRefCalcs,$E407,0)),"")),"")</f>
        <v/>
      </c>
      <c r="AS407" s="98" t="str">
        <f t="array" ref="AS407">IF($AN407,MAX(IF(G2SelectionMask="x",IF(INDEX(StdCalcsRefCalcs,$E407,0)&gt;0,INDEX(StdCalcsRefCalcs,$E407,0)),"")),"")</f>
        <v/>
      </c>
      <c r="AT407" s="98" t="str">
        <f t="shared" si="264"/>
        <v/>
      </c>
      <c r="AU407" s="98" t="str">
        <f t="array" ref="AU407">IF($AN407,STDEVA(IF(G2SelectionMask="x",IF(INDEX(StdCalcsRefCalcs,$E407,0)&gt;0,INDEX(StdCalcsRefCalcs,$E407,0)),"")),"")</f>
        <v/>
      </c>
      <c r="AV407" s="97" t="b">
        <f t="shared" si="265"/>
        <v>0</v>
      </c>
      <c r="AW407" s="97" t="str">
        <f t="array" ref="AW407">IF($AV407,MEDIAN(IF(G3SelectionMask="x",IF(INDEX(StdCalcsRefCalcs,$E407,0)&gt;0,INDEX(StdCalcsRefCalcs,$E407,0)),"")),"")</f>
        <v/>
      </c>
      <c r="AX407" s="97" t="str">
        <f t="array" ref="AX407">IF($AV407,QUARTILE(IF(G3SelectionMask="x",IF(INDEX(StdCalcsRefCalcs,$E407,0)&gt;0,INDEX(StdCalcsRefCalcs,$E407,0)),""),1),"")</f>
        <v/>
      </c>
      <c r="AY407" s="97" t="str">
        <f t="array" ref="AY407">IF($AV407,QUARTILE(IF(G3SelectionMask="x",IF(INDEX(StdCalcsRefCalcs,$E407,0)&gt;0,INDEX(StdCalcsRefCalcs,$E407,0)),""),3),"")</f>
        <v/>
      </c>
      <c r="AZ407" s="97" t="str">
        <f t="array" ref="AZ407">IF($AV407,MIN(IF(G3SelectionMask="x",IF(INDEX(StdCalcsRefCalcs,$E407,0)&gt;0,INDEX(StdCalcsRefCalcs,$E407,0)),"")),"")</f>
        <v/>
      </c>
      <c r="BA407" s="97" t="str">
        <f t="array" ref="BA407">IF($AV407,MAX(IF(G3SelectionMask="x",IF(INDEX(StdCalcsRefCalcs,$E407,0)&gt;0,INDEX(StdCalcsRefCalcs,$E407,0)),"")),"")</f>
        <v/>
      </c>
      <c r="BB407" s="97" t="str">
        <f t="shared" si="266"/>
        <v/>
      </c>
      <c r="BC407" s="97" t="str">
        <f t="array" ref="BC407">IF($AV407,STDEVA(IF(G3SelectionMask="x",IF(INDEX(StdCalcsRefCalcs,$E407,0)&gt;0,INDEX(StdCalcsRefCalcs,$E407,0)),"")),"")</f>
        <v/>
      </c>
      <c r="BD407" s="98" t="b">
        <f t="shared" si="267"/>
        <v>0</v>
      </c>
      <c r="BE407" s="98" t="str">
        <f t="array" ref="BE407">IF($BD407,MEDIAN(IF(G4SelectionMask="x",IF(INDEX(StdCalcsRefCalcs,$E407,0)&gt;0,INDEX(StdCalcsRefCalcs,$E407,0)),"")),"")</f>
        <v/>
      </c>
      <c r="BF407" s="98" t="str">
        <f t="array" ref="BF407">IF($BD407,QUARTILE(IF(G4SelectionMask="x",IF(INDEX(StdCalcsRefCalcs,$E407,0)&gt;0,INDEX(StdCalcsRefCalcs,$E407,0)),""),1),"")</f>
        <v/>
      </c>
      <c r="BG407" s="98" t="str">
        <f t="array" ref="BG407">IF($BD407,QUARTILE(IF(G4SelectionMask="x",IF(INDEX(StdCalcsRefCalcs,$E407,0)&gt;0,INDEX(StdCalcsRefCalcs,$E407,0)),""),3),"")</f>
        <v/>
      </c>
      <c r="BH407" s="98" t="str">
        <f t="array" ref="BH407">IF($BD407,MIN(IF(G4SelectionMask="x",IF(INDEX(StdCalcsRefCalcs,$E407,0)&gt;0,INDEX(StdCalcsRefCalcs,$E407,0)),"")),"")</f>
        <v/>
      </c>
      <c r="BI407" s="98" t="str">
        <f t="array" ref="BI407">IF($BD407,MAX(IF(G4SelectionMask="x",IF(INDEX(StdCalcsRefCalcs,$E407,0)&gt;0,INDEX(StdCalcsRefCalcs,$E407,0)),"")),"")</f>
        <v/>
      </c>
      <c r="BJ407" s="98" t="str">
        <f t="shared" si="268"/>
        <v/>
      </c>
      <c r="BK407" s="98" t="str">
        <f t="array" ref="BK407">IF($BD407,STDEVA(IF(G4SelectionMask="x",IF(INDEX(StdCalcsRefCalcs,$E407,0)&gt;0,INDEX(StdCalcsRefCalcs,$E407,0)),"")),"")</f>
        <v/>
      </c>
      <c r="BL407" s="97" t="b">
        <f t="shared" si="269"/>
        <v>0</v>
      </c>
      <c r="BM407" s="97" t="str">
        <f t="array" ref="BM407">IF($BL407,MEDIAN(IF(G5SelectionMask="x",IF(INDEX(StdCalcsRefCalcs,$E407,0)&gt;0,INDEX(StdCalcsRefCalcs,$E407,0)),"")),"")</f>
        <v/>
      </c>
      <c r="BN407" s="97" t="str">
        <f t="array" ref="BN407">IF($BL407,QUARTILE(IF(G5SelectionMask="x",IF(INDEX(StdCalcsRefCalcs,$E407,0)&gt;0,INDEX(StdCalcsRefCalcs,$E407,0)),""),1),"")</f>
        <v/>
      </c>
      <c r="BO407" s="97" t="str">
        <f t="array" ref="BO407">IF($BL407,QUARTILE(IF(G5SelectionMask="x",IF(INDEX(StdCalcsRefCalcs,$E407,0)&gt;0,INDEX(StdCalcsRefCalcs,$E407,0)),""),3),"")</f>
        <v/>
      </c>
      <c r="BP407" s="97" t="str">
        <f t="array" ref="BP407">IF($BL407,MIN(IF(G5SelectionMask="x",IF(INDEX(StdCalcsRefCalcs,$E407,0)&gt;0,INDEX(StdCalcsRefCalcs,$E407,0)),"")),"")</f>
        <v/>
      </c>
      <c r="BQ407" s="97" t="str">
        <f t="array" ref="BQ407">IF($BL407,MAX(IF(G5SelectionMask="x",IF(INDEX(StdCalcsRefCalcs,$E407,0)&gt;0,INDEX(StdCalcsRefCalcs,$E407,0)),"")),"")</f>
        <v/>
      </c>
      <c r="BR407" s="97" t="str">
        <f t="shared" si="270"/>
        <v/>
      </c>
      <c r="BS407" s="99" t="str">
        <f t="array" ref="BS407">IF($BL407,STDEVA(IF(G5SelectionMask="x",IF(INDEX(StdCalcsRefCalcs,$E407,0)&gt;0,INDEX(StdCalcsRefCalcs,$E407,0)),"")),"")</f>
        <v/>
      </c>
      <c r="BT407" s="108"/>
      <c r="BU407" s="109"/>
      <c r="BV407" s="109"/>
      <c r="BW407" s="109"/>
      <c r="BX407" s="109"/>
      <c r="BY407" s="109"/>
      <c r="BZ407" s="109"/>
      <c r="CA407" s="109"/>
      <c r="CB407" s="109"/>
      <c r="CC407" s="109"/>
      <c r="CD407" s="109"/>
      <c r="CE407" s="109"/>
      <c r="CF407" s="109"/>
      <c r="CG407" s="109"/>
      <c r="CH407" s="109"/>
      <c r="CI407" s="109"/>
    </row>
    <row r="408" spans="1:87" ht="13.5" hidden="1" thickBot="1" x14ac:dyDescent="0.25">
      <c r="A408" s="33" t="e">
        <f>IF(SelectEffectivenessUtilities="x",,ERROR)</f>
        <v>#NAME?</v>
      </c>
      <c r="B408" s="219"/>
      <c r="C408" s="216"/>
      <c r="E408" s="72">
        <f t="shared" si="247"/>
        <v>398</v>
      </c>
      <c r="P408" s="97" t="str">
        <f t="shared" si="272"/>
        <v/>
      </c>
      <c r="Q408" s="97"/>
      <c r="R408" s="97"/>
      <c r="S408" s="97"/>
      <c r="T408" s="97"/>
      <c r="U408" s="98" t="str">
        <f t="shared" si="273"/>
        <v/>
      </c>
      <c r="V408" s="107" t="str">
        <f t="shared" si="274"/>
        <v/>
      </c>
      <c r="W408" s="107" t="str">
        <f t="shared" si="275"/>
        <v/>
      </c>
      <c r="X408" s="107" t="str">
        <f t="shared" si="276"/>
        <v/>
      </c>
      <c r="Y408" s="107" t="str">
        <f t="shared" si="277"/>
        <v/>
      </c>
      <c r="Z408" s="107" t="str">
        <f t="shared" si="278"/>
        <v/>
      </c>
      <c r="AA408" s="107" t="str">
        <f t="shared" si="279"/>
        <v/>
      </c>
      <c r="AB408" s="107" t="str">
        <f t="shared" si="280"/>
        <v/>
      </c>
      <c r="AC408" s="107" t="str">
        <f t="shared" si="281"/>
        <v/>
      </c>
      <c r="AD408" s="107" t="str">
        <f t="shared" si="282"/>
        <v/>
      </c>
      <c r="AE408" s="107" t="str">
        <f t="shared" si="283"/>
        <v/>
      </c>
      <c r="AF408" s="97" t="b">
        <f t="shared" si="256"/>
        <v>0</v>
      </c>
      <c r="AG408" s="97" t="str">
        <f t="array" ref="AG408">IF($AF408,MEDIAN(IF(G1SelectionMask="x",IF(INDEX(StdCalcsRefCalcs,$E408,0)&gt;0,INDEX(StdCalcsRefCalcs,$E408,0)),"")),"")</f>
        <v/>
      </c>
      <c r="AH408" s="97" t="str">
        <f t="array" ref="AH408">IF($AF408,QUARTILE(IF(G1SelectionMask="x",IF(INDEX(StdCalcsRefCalcs,$E408,0)&gt;0,INDEX(StdCalcsRefCalcs,$E408,0)),""),1),"")</f>
        <v/>
      </c>
      <c r="AI408" s="97" t="str">
        <f t="array" ref="AI408">IF($AF408,QUARTILE(IF(G1SelectionMask="x",IF(INDEX(StdCalcsRefCalcs,$E408,0)&gt;0,INDEX(StdCalcsRefCalcs,$E408,0)),""),3),"")</f>
        <v/>
      </c>
      <c r="AJ408" s="97" t="str">
        <f t="array" ref="AJ408">IF($AF408,MIN(IF(G1SelectionMask="x",IF(INDEX(StdCalcsRefCalcs,$E408,0)&gt;0,INDEX(StdCalcsRefCalcs,$E408,0)),"")),"")</f>
        <v/>
      </c>
      <c r="AK408" s="97" t="str">
        <f t="array" ref="AK408">IF($AF408,MAX(IF(G1SelectionMask="x",IF(INDEX(StdCalcsRefCalcs,$E408,0)&gt;0,INDEX(StdCalcsRefCalcs,$E408,0)),"")),"")</f>
        <v/>
      </c>
      <c r="AL408" s="97" t="str">
        <f t="shared" si="248"/>
        <v/>
      </c>
      <c r="AM408" s="97" t="str">
        <f t="array" ref="AM408">IF($AF408,STDEVA(IF(G1SelectionMask="x",IF(INDEX(StdCalcsRefCalcs,$E408,0)&gt;0,INDEX(StdCalcsRefCalcs,$E408,0)),"")),"")</f>
        <v/>
      </c>
      <c r="AN408" s="98" t="b">
        <f t="shared" si="263"/>
        <v>0</v>
      </c>
      <c r="AO408" s="98" t="str">
        <f t="array" ref="AO408">IF($AN408,MEDIAN(IF(G2SelectionMask="x",IF(INDEX(StdCalcsRefCalcs,$E408,0)&gt;0,INDEX(StdCalcsRefCalcs,$E408,0)),"")),"")</f>
        <v/>
      </c>
      <c r="AP408" s="98" t="str">
        <f t="array" ref="AP408">IF($AN408,QUARTILE(IF(G2SelectionMask="x",IF(INDEX(StdCalcsRefCalcs,$E408,0)&gt;0,INDEX(StdCalcsRefCalcs,$E408,0)),""),1),"")</f>
        <v/>
      </c>
      <c r="AQ408" s="98" t="str">
        <f t="array" ref="AQ408">IF($AN408,QUARTILE(IF(G2SelectionMask="x",IF(INDEX(StdCalcsRefCalcs,$E408,0)&gt;0,INDEX(StdCalcsRefCalcs,$E408,0)),""),3),"")</f>
        <v/>
      </c>
      <c r="AR408" s="98" t="str">
        <f t="array" ref="AR408">IF($AN408,MIN(IF(G2SelectionMask="x",IF(INDEX(StdCalcsRefCalcs,$E408,0)&gt;0,INDEX(StdCalcsRefCalcs,$E408,0)),"")),"")</f>
        <v/>
      </c>
      <c r="AS408" s="98" t="str">
        <f t="array" ref="AS408">IF($AN408,MAX(IF(G2SelectionMask="x",IF(INDEX(StdCalcsRefCalcs,$E408,0)&gt;0,INDEX(StdCalcsRefCalcs,$E408,0)),"")),"")</f>
        <v/>
      </c>
      <c r="AT408" s="98" t="str">
        <f t="shared" si="264"/>
        <v/>
      </c>
      <c r="AU408" s="98" t="str">
        <f t="array" ref="AU408">IF($AN408,STDEVA(IF(G2SelectionMask="x",IF(INDEX(StdCalcsRefCalcs,$E408,0)&gt;0,INDEX(StdCalcsRefCalcs,$E408,0)),"")),"")</f>
        <v/>
      </c>
      <c r="AV408" s="97" t="b">
        <f t="shared" si="265"/>
        <v>0</v>
      </c>
      <c r="AW408" s="97" t="str">
        <f t="array" ref="AW408">IF($AV408,MEDIAN(IF(G3SelectionMask="x",IF(INDEX(StdCalcsRefCalcs,$E408,0)&gt;0,INDEX(StdCalcsRefCalcs,$E408,0)),"")),"")</f>
        <v/>
      </c>
      <c r="AX408" s="97" t="str">
        <f t="array" ref="AX408">IF($AV408,QUARTILE(IF(G3SelectionMask="x",IF(INDEX(StdCalcsRefCalcs,$E408,0)&gt;0,INDEX(StdCalcsRefCalcs,$E408,0)),""),1),"")</f>
        <v/>
      </c>
      <c r="AY408" s="97" t="str">
        <f t="array" ref="AY408">IF($AV408,QUARTILE(IF(G3SelectionMask="x",IF(INDEX(StdCalcsRefCalcs,$E408,0)&gt;0,INDEX(StdCalcsRefCalcs,$E408,0)),""),3),"")</f>
        <v/>
      </c>
      <c r="AZ408" s="97" t="str">
        <f t="array" ref="AZ408">IF($AV408,MIN(IF(G3SelectionMask="x",IF(INDEX(StdCalcsRefCalcs,$E408,0)&gt;0,INDEX(StdCalcsRefCalcs,$E408,0)),"")),"")</f>
        <v/>
      </c>
      <c r="BA408" s="97" t="str">
        <f t="array" ref="BA408">IF($AV408,MAX(IF(G3SelectionMask="x",IF(INDEX(StdCalcsRefCalcs,$E408,0)&gt;0,INDEX(StdCalcsRefCalcs,$E408,0)),"")),"")</f>
        <v/>
      </c>
      <c r="BB408" s="97" t="str">
        <f t="shared" si="266"/>
        <v/>
      </c>
      <c r="BC408" s="97" t="str">
        <f t="array" ref="BC408">IF($AV408,STDEVA(IF(G3SelectionMask="x",IF(INDEX(StdCalcsRefCalcs,$E408,0)&gt;0,INDEX(StdCalcsRefCalcs,$E408,0)),"")),"")</f>
        <v/>
      </c>
      <c r="BD408" s="98" t="b">
        <f t="shared" si="267"/>
        <v>0</v>
      </c>
      <c r="BE408" s="98" t="str">
        <f t="array" ref="BE408">IF($BD408,MEDIAN(IF(G4SelectionMask="x",IF(INDEX(StdCalcsRefCalcs,$E408,0)&gt;0,INDEX(StdCalcsRefCalcs,$E408,0)),"")),"")</f>
        <v/>
      </c>
      <c r="BF408" s="98" t="str">
        <f t="array" ref="BF408">IF($BD408,QUARTILE(IF(G4SelectionMask="x",IF(INDEX(StdCalcsRefCalcs,$E408,0)&gt;0,INDEX(StdCalcsRefCalcs,$E408,0)),""),1),"")</f>
        <v/>
      </c>
      <c r="BG408" s="98" t="str">
        <f t="array" ref="BG408">IF($BD408,QUARTILE(IF(G4SelectionMask="x",IF(INDEX(StdCalcsRefCalcs,$E408,0)&gt;0,INDEX(StdCalcsRefCalcs,$E408,0)),""),3),"")</f>
        <v/>
      </c>
      <c r="BH408" s="98" t="str">
        <f t="array" ref="BH408">IF($BD408,MIN(IF(G4SelectionMask="x",IF(INDEX(StdCalcsRefCalcs,$E408,0)&gt;0,INDEX(StdCalcsRefCalcs,$E408,0)),"")),"")</f>
        <v/>
      </c>
      <c r="BI408" s="98" t="str">
        <f t="array" ref="BI408">IF($BD408,MAX(IF(G4SelectionMask="x",IF(INDEX(StdCalcsRefCalcs,$E408,0)&gt;0,INDEX(StdCalcsRefCalcs,$E408,0)),"")),"")</f>
        <v/>
      </c>
      <c r="BJ408" s="98" t="str">
        <f t="shared" si="268"/>
        <v/>
      </c>
      <c r="BK408" s="98" t="str">
        <f t="array" ref="BK408">IF($BD408,STDEVA(IF(G4SelectionMask="x",IF(INDEX(StdCalcsRefCalcs,$E408,0)&gt;0,INDEX(StdCalcsRefCalcs,$E408,0)),"")),"")</f>
        <v/>
      </c>
      <c r="BL408" s="97" t="b">
        <f t="shared" si="269"/>
        <v>0</v>
      </c>
      <c r="BM408" s="97" t="str">
        <f t="array" ref="BM408">IF($BL408,MEDIAN(IF(G5SelectionMask="x",IF(INDEX(StdCalcsRefCalcs,$E408,0)&gt;0,INDEX(StdCalcsRefCalcs,$E408,0)),"")),"")</f>
        <v/>
      </c>
      <c r="BN408" s="97" t="str">
        <f t="array" ref="BN408">IF($BL408,QUARTILE(IF(G5SelectionMask="x",IF(INDEX(StdCalcsRefCalcs,$E408,0)&gt;0,INDEX(StdCalcsRefCalcs,$E408,0)),""),1),"")</f>
        <v/>
      </c>
      <c r="BO408" s="97" t="str">
        <f t="array" ref="BO408">IF($BL408,QUARTILE(IF(G5SelectionMask="x",IF(INDEX(StdCalcsRefCalcs,$E408,0)&gt;0,INDEX(StdCalcsRefCalcs,$E408,0)),""),3),"")</f>
        <v/>
      </c>
      <c r="BP408" s="97" t="str">
        <f t="array" ref="BP408">IF($BL408,MIN(IF(G5SelectionMask="x",IF(INDEX(StdCalcsRefCalcs,$E408,0)&gt;0,INDEX(StdCalcsRefCalcs,$E408,0)),"")),"")</f>
        <v/>
      </c>
      <c r="BQ408" s="97" t="str">
        <f t="array" ref="BQ408">IF($BL408,MAX(IF(G5SelectionMask="x",IF(INDEX(StdCalcsRefCalcs,$E408,0)&gt;0,INDEX(StdCalcsRefCalcs,$E408,0)),"")),"")</f>
        <v/>
      </c>
      <c r="BR408" s="97" t="str">
        <f t="shared" si="270"/>
        <v/>
      </c>
      <c r="BS408" s="99" t="str">
        <f t="array" ref="BS408">IF($BL408,STDEVA(IF(G5SelectionMask="x",IF(INDEX(StdCalcsRefCalcs,$E408,0)&gt;0,INDEX(StdCalcsRefCalcs,$E408,0)),"")),"")</f>
        <v/>
      </c>
      <c r="BT408" s="108"/>
      <c r="BU408" s="109"/>
      <c r="BV408" s="109"/>
      <c r="BW408" s="109"/>
      <c r="BX408" s="109"/>
      <c r="BY408" s="109"/>
      <c r="BZ408" s="109"/>
      <c r="CA408" s="109"/>
      <c r="CB408" s="109"/>
      <c r="CC408" s="109"/>
      <c r="CD408" s="109"/>
      <c r="CE408" s="109"/>
      <c r="CF408" s="109"/>
      <c r="CG408" s="109"/>
      <c r="CH408" s="109"/>
      <c r="CI408" s="109"/>
    </row>
  </sheetData>
  <mergeCells count="52">
    <mergeCell ref="B271:B321"/>
    <mergeCell ref="C271:D271"/>
    <mergeCell ref="B322:B408"/>
    <mergeCell ref="C327:C366"/>
    <mergeCell ref="C322:D322"/>
    <mergeCell ref="C323:D326"/>
    <mergeCell ref="C272:C274"/>
    <mergeCell ref="D272:D273"/>
    <mergeCell ref="C275:C278"/>
    <mergeCell ref="D276:D277"/>
    <mergeCell ref="C279:C280"/>
    <mergeCell ref="C312:C321"/>
    <mergeCell ref="D312:D315"/>
    <mergeCell ref="D316:D320"/>
    <mergeCell ref="C281:C291"/>
    <mergeCell ref="D284:D289"/>
    <mergeCell ref="D174:D193"/>
    <mergeCell ref="C11:C193"/>
    <mergeCell ref="B11:B270"/>
    <mergeCell ref="D11:D17"/>
    <mergeCell ref="D18:D107"/>
    <mergeCell ref="D108:D173"/>
    <mergeCell ref="C241:C270"/>
    <mergeCell ref="D241:D244"/>
    <mergeCell ref="D245:D262"/>
    <mergeCell ref="D263:D266"/>
    <mergeCell ref="D267:D270"/>
    <mergeCell ref="C194:C240"/>
    <mergeCell ref="D194:D195"/>
    <mergeCell ref="D210:D231"/>
    <mergeCell ref="D232:D240"/>
    <mergeCell ref="C292:C301"/>
    <mergeCell ref="D292:D297"/>
    <mergeCell ref="D298:D301"/>
    <mergeCell ref="C302:C311"/>
    <mergeCell ref="D302:D311"/>
    <mergeCell ref="C381:C394"/>
    <mergeCell ref="C395:C408"/>
    <mergeCell ref="P7:T8"/>
    <mergeCell ref="U7:AE8"/>
    <mergeCell ref="AF7:BS7"/>
    <mergeCell ref="AF8:AM8"/>
    <mergeCell ref="AN8:AU8"/>
    <mergeCell ref="AV8:BC8"/>
    <mergeCell ref="BD8:BK8"/>
    <mergeCell ref="BL8:BS8"/>
    <mergeCell ref="D196:D209"/>
    <mergeCell ref="D327:D331"/>
    <mergeCell ref="D332:D336"/>
    <mergeCell ref="D337:D361"/>
    <mergeCell ref="D362:D366"/>
    <mergeCell ref="C367:C38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5" tint="0.79998168889431442"/>
  </sheetPr>
  <dimension ref="A1:BH460"/>
  <sheetViews>
    <sheetView tabSelected="1" zoomScale="70" zoomScaleNormal="70" workbookViewId="0">
      <pane xSplit="7" ySplit="18" topLeftCell="H309" activePane="bottomRight" state="frozen"/>
      <selection pane="topRight" activeCell="H1" sqref="H1"/>
      <selection pane="bottomLeft" activeCell="A19" sqref="A19"/>
      <selection pane="bottomRight" activeCell="I361" sqref="I361"/>
    </sheetView>
  </sheetViews>
  <sheetFormatPr defaultColWidth="9.140625" defaultRowHeight="12.75" x14ac:dyDescent="0.2"/>
  <cols>
    <col min="1" max="2" width="3.5703125" style="112" customWidth="1"/>
    <col min="3" max="3" width="32.7109375" style="112" customWidth="1"/>
    <col min="4" max="4" width="6.7109375" style="112" customWidth="1"/>
    <col min="5" max="5" width="4.28515625" style="112" customWidth="1"/>
    <col min="6" max="6" width="11.140625" style="112" bestFit="1" customWidth="1"/>
    <col min="7" max="7" width="8.42578125" style="112" bestFit="1" customWidth="1"/>
    <col min="8" max="8" width="29.28515625" style="112" bestFit="1" customWidth="1"/>
    <col min="9" max="9" width="10.7109375" style="112" bestFit="1" customWidth="1"/>
    <col min="10" max="10" width="5.28515625" style="112" customWidth="1"/>
    <col min="11" max="11" width="7.140625" style="112" customWidth="1"/>
    <col min="12" max="12" width="8" style="112" customWidth="1"/>
    <col min="13" max="13" width="7.140625" style="112" customWidth="1"/>
    <col min="14" max="14" width="8" style="112" customWidth="1"/>
    <col min="15" max="25" width="7.28515625" style="112" customWidth="1"/>
    <col min="26" max="26" width="10.7109375" style="112" customWidth="1"/>
    <col min="27" max="27" width="8.140625" style="112" customWidth="1"/>
    <col min="28" max="31" width="10.7109375" style="112" bestFit="1" customWidth="1"/>
    <col min="32" max="60" width="9.140625" style="112" customWidth="1"/>
    <col min="61" max="16384" width="9.140625" style="112"/>
  </cols>
  <sheetData>
    <row r="1" spans="1:60" ht="4.5" customHeight="1" x14ac:dyDescent="0.2">
      <c r="I1" s="113" t="str">
        <f ca="1">Client1Show</f>
        <v/>
      </c>
      <c r="J1" s="113"/>
      <c r="K1" s="113" t="e">
        <f ca="1">Client2Show</f>
        <v>#NAME?</v>
      </c>
      <c r="L1" s="113" t="e">
        <f ca="1">Client3Show</f>
        <v>#NAME?</v>
      </c>
      <c r="M1" s="113" t="e">
        <f ca="1">Client4Show</f>
        <v>#NAME?</v>
      </c>
      <c r="N1" s="113" t="e">
        <f ca="1">Client5Show</f>
        <v>#NAME?</v>
      </c>
      <c r="O1" s="113" t="str">
        <f ca="1">Peer1Show</f>
        <v/>
      </c>
      <c r="P1" s="113" t="str">
        <f ca="1">Peer2Show</f>
        <v/>
      </c>
      <c r="Q1" s="113" t="str">
        <f ca="1">Peer3Show</f>
        <v/>
      </c>
      <c r="R1" s="113" t="str">
        <f ca="1">Peer4Show</f>
        <v/>
      </c>
      <c r="S1" s="113" t="str">
        <f ca="1">Peer5Show</f>
        <v/>
      </c>
      <c r="T1" s="113" t="str">
        <f ca="1">Peer6Show</f>
        <v/>
      </c>
      <c r="U1" s="113" t="str">
        <f ca="1">Peer7Show</f>
        <v/>
      </c>
      <c r="V1" s="113" t="str">
        <f ca="1">Peer8Show</f>
        <v/>
      </c>
      <c r="W1" s="113" t="str">
        <f ca="1">Peer9Show</f>
        <v/>
      </c>
      <c r="X1" s="113" t="str">
        <f ca="1">Peer10Show</f>
        <v/>
      </c>
      <c r="Y1" s="113" t="str">
        <f ca="1">Peer11Show</f>
        <v/>
      </c>
      <c r="Z1" s="114" t="str">
        <f t="shared" ref="Z1:AF1" si="0">PG1Show</f>
        <v>default</v>
      </c>
      <c r="AA1" s="114" t="str">
        <f t="shared" si="0"/>
        <v>default</v>
      </c>
      <c r="AB1" s="114" t="str">
        <f t="shared" si="0"/>
        <v>default</v>
      </c>
      <c r="AC1" s="114" t="str">
        <f t="shared" si="0"/>
        <v>default</v>
      </c>
      <c r="AD1" s="114" t="str">
        <f t="shared" si="0"/>
        <v>default</v>
      </c>
      <c r="AE1" s="114" t="str">
        <f t="shared" si="0"/>
        <v>default</v>
      </c>
      <c r="AF1" s="114" t="str">
        <f t="shared" si="0"/>
        <v>default</v>
      </c>
      <c r="AG1" s="114" t="str">
        <f t="shared" ref="AG1:AM1" ca="1" si="1">PG2Show</f>
        <v>x</v>
      </c>
      <c r="AH1" s="114" t="str">
        <f t="shared" ca="1" si="1"/>
        <v>x</v>
      </c>
      <c r="AI1" s="114" t="str">
        <f t="shared" ca="1" si="1"/>
        <v>x</v>
      </c>
      <c r="AJ1" s="114" t="str">
        <f t="shared" ca="1" si="1"/>
        <v>x</v>
      </c>
      <c r="AK1" s="114" t="str">
        <f t="shared" ca="1" si="1"/>
        <v>x</v>
      </c>
      <c r="AL1" s="114" t="str">
        <f t="shared" ca="1" si="1"/>
        <v>x</v>
      </c>
      <c r="AM1" s="114" t="str">
        <f t="shared" ca="1" si="1"/>
        <v>x</v>
      </c>
      <c r="AN1" s="114" t="e">
        <f t="shared" ref="AN1:AT1" ca="1" si="2">PG3Show</f>
        <v>#N/A</v>
      </c>
      <c r="AO1" s="114" t="e">
        <f t="shared" ca="1" si="2"/>
        <v>#N/A</v>
      </c>
      <c r="AP1" s="114" t="e">
        <f t="shared" ca="1" si="2"/>
        <v>#N/A</v>
      </c>
      <c r="AQ1" s="114" t="e">
        <f t="shared" ca="1" si="2"/>
        <v>#N/A</v>
      </c>
      <c r="AR1" s="114" t="e">
        <f t="shared" ca="1" si="2"/>
        <v>#N/A</v>
      </c>
      <c r="AS1" s="114" t="e">
        <f t="shared" ca="1" si="2"/>
        <v>#N/A</v>
      </c>
      <c r="AT1" s="114" t="e">
        <f t="shared" ca="1" si="2"/>
        <v>#N/A</v>
      </c>
      <c r="AU1" s="114" t="e">
        <f t="shared" ref="AU1:BA1" ca="1" si="3">PG4Show</f>
        <v>#N/A</v>
      </c>
      <c r="AV1" s="114" t="e">
        <f t="shared" ca="1" si="3"/>
        <v>#N/A</v>
      </c>
      <c r="AW1" s="114" t="e">
        <f t="shared" ca="1" si="3"/>
        <v>#N/A</v>
      </c>
      <c r="AX1" s="114" t="e">
        <f t="shared" ca="1" si="3"/>
        <v>#N/A</v>
      </c>
      <c r="AY1" s="114" t="e">
        <f t="shared" ca="1" si="3"/>
        <v>#N/A</v>
      </c>
      <c r="AZ1" s="114" t="e">
        <f t="shared" ca="1" si="3"/>
        <v>#N/A</v>
      </c>
      <c r="BA1" s="114" t="e">
        <f t="shared" ca="1" si="3"/>
        <v>#N/A</v>
      </c>
      <c r="BB1" s="114" t="e">
        <f t="shared" ref="BB1:BH1" ca="1" si="4">PG5Show</f>
        <v>#N/A</v>
      </c>
      <c r="BC1" s="114" t="e">
        <f t="shared" ca="1" si="4"/>
        <v>#N/A</v>
      </c>
      <c r="BD1" s="114" t="e">
        <f t="shared" ca="1" si="4"/>
        <v>#N/A</v>
      </c>
      <c r="BE1" s="114" t="e">
        <f t="shared" ca="1" si="4"/>
        <v>#N/A</v>
      </c>
      <c r="BF1" s="114" t="e">
        <f t="shared" ca="1" si="4"/>
        <v>#N/A</v>
      </c>
      <c r="BG1" s="114" t="e">
        <f t="shared" ca="1" si="4"/>
        <v>#N/A</v>
      </c>
      <c r="BH1" s="114" t="e">
        <f t="shared" ca="1" si="4"/>
        <v>#N/A</v>
      </c>
    </row>
    <row r="2" spans="1:60" s="115" customFormat="1" ht="21" x14ac:dyDescent="0.25">
      <c r="B2" s="116" t="s">
        <v>2656</v>
      </c>
      <c r="I2" s="117">
        <f>MATCH(I11,RawDataColumnHeaders,0)-RawDataFirstDatasetCol+1</f>
        <v>1</v>
      </c>
      <c r="J2" s="117"/>
      <c r="K2" s="117">
        <f t="shared" ref="K2:AP2" si="5">MATCH(K11,RawDataColumnHeaders,0)-RawDataFirstDatasetCol+1</f>
        <v>2</v>
      </c>
      <c r="L2" s="117">
        <f t="shared" si="5"/>
        <v>3</v>
      </c>
      <c r="M2" s="117">
        <f t="shared" si="5"/>
        <v>4</v>
      </c>
      <c r="N2" s="117">
        <f t="shared" si="5"/>
        <v>5</v>
      </c>
      <c r="O2" s="117">
        <f t="shared" si="5"/>
        <v>6</v>
      </c>
      <c r="P2" s="117">
        <f t="shared" si="5"/>
        <v>7</v>
      </c>
      <c r="Q2" s="117">
        <f t="shared" si="5"/>
        <v>8</v>
      </c>
      <c r="R2" s="117">
        <f t="shared" si="5"/>
        <v>9</v>
      </c>
      <c r="S2" s="117">
        <f t="shared" si="5"/>
        <v>10</v>
      </c>
      <c r="T2" s="117">
        <f t="shared" si="5"/>
        <v>11</v>
      </c>
      <c r="U2" s="117">
        <f t="shared" si="5"/>
        <v>12</v>
      </c>
      <c r="V2" s="117">
        <f t="shared" si="5"/>
        <v>13</v>
      </c>
      <c r="W2" s="117">
        <f t="shared" si="5"/>
        <v>14</v>
      </c>
      <c r="X2" s="117">
        <f t="shared" si="5"/>
        <v>15</v>
      </c>
      <c r="Y2" s="117">
        <f t="shared" si="5"/>
        <v>16</v>
      </c>
      <c r="Z2" s="117">
        <f t="shared" si="5"/>
        <v>18</v>
      </c>
      <c r="AA2" s="117">
        <f t="shared" si="5"/>
        <v>19</v>
      </c>
      <c r="AB2" s="117">
        <f t="shared" si="5"/>
        <v>20</v>
      </c>
      <c r="AC2" s="117">
        <f t="shared" si="5"/>
        <v>21</v>
      </c>
      <c r="AD2" s="117">
        <f t="shared" si="5"/>
        <v>22</v>
      </c>
      <c r="AE2" s="117">
        <f t="shared" si="5"/>
        <v>23</v>
      </c>
      <c r="AF2" s="117">
        <f t="shared" si="5"/>
        <v>24</v>
      </c>
      <c r="AG2" s="117">
        <f t="shared" si="5"/>
        <v>26</v>
      </c>
      <c r="AH2" s="117">
        <f t="shared" si="5"/>
        <v>27</v>
      </c>
      <c r="AI2" s="117">
        <f t="shared" si="5"/>
        <v>28</v>
      </c>
      <c r="AJ2" s="117">
        <f t="shared" si="5"/>
        <v>29</v>
      </c>
      <c r="AK2" s="117">
        <f t="shared" si="5"/>
        <v>30</v>
      </c>
      <c r="AL2" s="117">
        <f t="shared" si="5"/>
        <v>31</v>
      </c>
      <c r="AM2" s="117">
        <f t="shared" si="5"/>
        <v>32</v>
      </c>
      <c r="AN2" s="117">
        <f t="shared" si="5"/>
        <v>34</v>
      </c>
      <c r="AO2" s="117">
        <f t="shared" si="5"/>
        <v>35</v>
      </c>
      <c r="AP2" s="117">
        <f t="shared" si="5"/>
        <v>36</v>
      </c>
      <c r="AQ2" s="117">
        <f t="shared" ref="AQ2:BH2" si="6">MATCH(AQ11,RawDataColumnHeaders,0)-RawDataFirstDatasetCol+1</f>
        <v>37</v>
      </c>
      <c r="AR2" s="117">
        <f t="shared" si="6"/>
        <v>38</v>
      </c>
      <c r="AS2" s="117">
        <f t="shared" si="6"/>
        <v>39</v>
      </c>
      <c r="AT2" s="117">
        <f t="shared" si="6"/>
        <v>40</v>
      </c>
      <c r="AU2" s="117">
        <f t="shared" si="6"/>
        <v>42</v>
      </c>
      <c r="AV2" s="117">
        <f t="shared" si="6"/>
        <v>43</v>
      </c>
      <c r="AW2" s="117">
        <f t="shared" si="6"/>
        <v>44</v>
      </c>
      <c r="AX2" s="117">
        <f t="shared" si="6"/>
        <v>45</v>
      </c>
      <c r="AY2" s="117">
        <f t="shared" si="6"/>
        <v>46</v>
      </c>
      <c r="AZ2" s="117">
        <f t="shared" si="6"/>
        <v>47</v>
      </c>
      <c r="BA2" s="117">
        <f t="shared" si="6"/>
        <v>48</v>
      </c>
      <c r="BB2" s="117">
        <f t="shared" si="6"/>
        <v>50</v>
      </c>
      <c r="BC2" s="117">
        <f t="shared" si="6"/>
        <v>51</v>
      </c>
      <c r="BD2" s="117">
        <f t="shared" si="6"/>
        <v>52</v>
      </c>
      <c r="BE2" s="117">
        <f t="shared" si="6"/>
        <v>53</v>
      </c>
      <c r="BF2" s="117">
        <f t="shared" si="6"/>
        <v>54</v>
      </c>
      <c r="BG2" s="117">
        <f t="shared" si="6"/>
        <v>55</v>
      </c>
      <c r="BH2" s="117">
        <f t="shared" si="6"/>
        <v>56</v>
      </c>
    </row>
    <row r="3" spans="1:60" ht="4.5" customHeight="1" x14ac:dyDescent="0.2">
      <c r="I3" s="114">
        <f>MATCH(I11,StdCalcsColumnHeaders,0)-StdCalcsFirstDatasetCol+1</f>
        <v>1</v>
      </c>
      <c r="J3" s="114"/>
      <c r="K3" s="114">
        <f t="shared" ref="K3:AP3" si="7">MATCH(K11,StdCalcsColumnHeaders,0)-StdCalcsFirstDatasetCol+1</f>
        <v>2</v>
      </c>
      <c r="L3" s="114">
        <f t="shared" si="7"/>
        <v>3</v>
      </c>
      <c r="M3" s="114">
        <f t="shared" si="7"/>
        <v>4</v>
      </c>
      <c r="N3" s="114">
        <f t="shared" si="7"/>
        <v>5</v>
      </c>
      <c r="O3" s="114">
        <f t="shared" si="7"/>
        <v>6</v>
      </c>
      <c r="P3" s="114">
        <f t="shared" si="7"/>
        <v>7</v>
      </c>
      <c r="Q3" s="114">
        <f t="shared" si="7"/>
        <v>8</v>
      </c>
      <c r="R3" s="114">
        <f t="shared" si="7"/>
        <v>9</v>
      </c>
      <c r="S3" s="114">
        <f t="shared" si="7"/>
        <v>10</v>
      </c>
      <c r="T3" s="114">
        <f t="shared" si="7"/>
        <v>11</v>
      </c>
      <c r="U3" s="114">
        <f t="shared" si="7"/>
        <v>12</v>
      </c>
      <c r="V3" s="114">
        <f t="shared" si="7"/>
        <v>13</v>
      </c>
      <c r="W3" s="114">
        <f t="shared" si="7"/>
        <v>14</v>
      </c>
      <c r="X3" s="114">
        <f t="shared" si="7"/>
        <v>15</v>
      </c>
      <c r="Y3" s="114">
        <f t="shared" si="7"/>
        <v>16</v>
      </c>
      <c r="Z3" s="114">
        <f t="shared" si="7"/>
        <v>18</v>
      </c>
      <c r="AA3" s="114">
        <f t="shared" si="7"/>
        <v>19</v>
      </c>
      <c r="AB3" s="114">
        <f t="shared" si="7"/>
        <v>20</v>
      </c>
      <c r="AC3" s="114">
        <f t="shared" si="7"/>
        <v>21</v>
      </c>
      <c r="AD3" s="114">
        <f t="shared" si="7"/>
        <v>22</v>
      </c>
      <c r="AE3" s="114">
        <f t="shared" si="7"/>
        <v>23</v>
      </c>
      <c r="AF3" s="114">
        <f t="shared" si="7"/>
        <v>24</v>
      </c>
      <c r="AG3" s="114">
        <f t="shared" si="7"/>
        <v>26</v>
      </c>
      <c r="AH3" s="114">
        <f t="shared" si="7"/>
        <v>27</v>
      </c>
      <c r="AI3" s="114">
        <f t="shared" si="7"/>
        <v>28</v>
      </c>
      <c r="AJ3" s="114">
        <f t="shared" si="7"/>
        <v>29</v>
      </c>
      <c r="AK3" s="114">
        <f t="shared" si="7"/>
        <v>30</v>
      </c>
      <c r="AL3" s="114">
        <f t="shared" si="7"/>
        <v>31</v>
      </c>
      <c r="AM3" s="114">
        <f t="shared" si="7"/>
        <v>32</v>
      </c>
      <c r="AN3" s="114">
        <f t="shared" si="7"/>
        <v>34</v>
      </c>
      <c r="AO3" s="114">
        <f t="shared" si="7"/>
        <v>35</v>
      </c>
      <c r="AP3" s="114">
        <f t="shared" si="7"/>
        <v>36</v>
      </c>
      <c r="AQ3" s="114">
        <f t="shared" ref="AQ3:BH3" si="8">MATCH(AQ11,StdCalcsColumnHeaders,0)-StdCalcsFirstDatasetCol+1</f>
        <v>37</v>
      </c>
      <c r="AR3" s="114">
        <f t="shared" si="8"/>
        <v>38</v>
      </c>
      <c r="AS3" s="114">
        <f t="shared" si="8"/>
        <v>39</v>
      </c>
      <c r="AT3" s="114">
        <f t="shared" si="8"/>
        <v>40</v>
      </c>
      <c r="AU3" s="114">
        <f t="shared" si="8"/>
        <v>42</v>
      </c>
      <c r="AV3" s="114">
        <f t="shared" si="8"/>
        <v>43</v>
      </c>
      <c r="AW3" s="114">
        <f t="shared" si="8"/>
        <v>44</v>
      </c>
      <c r="AX3" s="114">
        <f t="shared" si="8"/>
        <v>45</v>
      </c>
      <c r="AY3" s="114">
        <f t="shared" si="8"/>
        <v>46</v>
      </c>
      <c r="AZ3" s="114">
        <f t="shared" si="8"/>
        <v>47</v>
      </c>
      <c r="BA3" s="114">
        <f t="shared" si="8"/>
        <v>48</v>
      </c>
      <c r="BB3" s="114">
        <f t="shared" si="8"/>
        <v>50</v>
      </c>
      <c r="BC3" s="114">
        <f t="shared" si="8"/>
        <v>51</v>
      </c>
      <c r="BD3" s="114">
        <f t="shared" si="8"/>
        <v>52</v>
      </c>
      <c r="BE3" s="114">
        <f t="shared" si="8"/>
        <v>53</v>
      </c>
      <c r="BF3" s="114">
        <f t="shared" si="8"/>
        <v>54</v>
      </c>
      <c r="BG3" s="114">
        <f t="shared" si="8"/>
        <v>55</v>
      </c>
      <c r="BH3" s="114">
        <f t="shared" si="8"/>
        <v>56</v>
      </c>
    </row>
    <row r="4" spans="1:60" x14ac:dyDescent="0.2">
      <c r="C4" s="112" t="s">
        <v>275</v>
      </c>
      <c r="D4" s="232">
        <f ca="1">TODAY()</f>
        <v>41926</v>
      </c>
      <c r="E4" s="232"/>
      <c r="F4" s="232"/>
      <c r="G4" s="232"/>
      <c r="H4" s="162" t="s">
        <v>186</v>
      </c>
      <c r="I4" s="123" t="str">
        <f ca="1">Client1Code</f>
        <v>NOR</v>
      </c>
      <c r="J4" s="123"/>
      <c r="K4" s="112" t="str">
        <f ca="1">Client2Code</f>
        <v/>
      </c>
      <c r="L4" s="112" t="str">
        <f ca="1">Client3Code</f>
        <v/>
      </c>
      <c r="M4" s="112" t="str">
        <f ca="1">Client4Code</f>
        <v/>
      </c>
      <c r="N4" s="112" t="str">
        <f ca="1">Client5Code</f>
        <v/>
      </c>
      <c r="O4" s="112" t="str">
        <f ca="1">Peer1Code</f>
        <v>RAB</v>
      </c>
      <c r="P4" s="112" t="str">
        <f ca="1">Peer2Code</f>
        <v>RAH</v>
      </c>
      <c r="Q4" s="112" t="str">
        <f ca="1">Peer3Code</f>
        <v>RAR</v>
      </c>
      <c r="R4" s="112" t="str">
        <f ca="1">Peer4Code</f>
        <v>RAU</v>
      </c>
      <c r="S4" s="112" t="str">
        <f ca="1">Peer5Code</f>
        <v>RBB</v>
      </c>
      <c r="T4" s="112" t="str">
        <f ca="1">Peer6Code</f>
        <v>RCR</v>
      </c>
      <c r="U4" s="112" t="str">
        <f ca="1">Peer7Code</f>
        <v>ROS</v>
      </c>
      <c r="V4" s="112" t="str">
        <f ca="1">Peer8Code</f>
        <v>RRU</v>
      </c>
      <c r="W4" s="112" t="str">
        <f ca="1">Peer9Code</f>
        <v>SNS</v>
      </c>
      <c r="X4" s="112" t="str">
        <f ca="1">Peer10Code</f>
        <v>TAT</v>
      </c>
      <c r="Y4" s="112" t="str">
        <f ca="1">Peer11Code</f>
        <v>UNJ</v>
      </c>
    </row>
    <row r="5" spans="1:60" x14ac:dyDescent="0.2">
      <c r="C5" s="112" t="s">
        <v>303</v>
      </c>
      <c r="D5" s="236">
        <f ca="1">Client1DataYear</f>
        <v>2012</v>
      </c>
      <c r="E5" s="236"/>
      <c r="F5" s="149"/>
      <c r="G5" s="149"/>
      <c r="H5" s="162" t="s">
        <v>92</v>
      </c>
      <c r="I5" s="123" t="str">
        <f ca="1">Client1Name</f>
        <v>Nordea Bank</v>
      </c>
      <c r="J5" s="123"/>
      <c r="K5" s="112" t="str">
        <f ca="1">Client2Name</f>
        <v/>
      </c>
      <c r="L5" s="112" t="str">
        <f ca="1">Client3Name</f>
        <v/>
      </c>
      <c r="M5" s="112" t="str">
        <f ca="1">Client4Name</f>
        <v/>
      </c>
      <c r="N5" s="112" t="str">
        <f ca="1">Client5Name</f>
        <v/>
      </c>
      <c r="O5" s="112" t="str">
        <f ca="1">Peer1Name</f>
        <v>RBBG</v>
      </c>
      <c r="P5" s="112" t="str">
        <f ca="1">Peer2Name</f>
        <v>Raiffeisen Bank Zrt.</v>
      </c>
      <c r="Q5" s="112" t="str">
        <f ca="1">Peer3Name</f>
        <v>RAIFFEISEN BANK S.A.</v>
      </c>
      <c r="R5" s="112" t="str">
        <f ca="1">Peer4Name</f>
        <v>Raiffeisen Bank Zrt.</v>
      </c>
      <c r="S5" s="112" t="str">
        <f ca="1">Peer5Name</f>
        <v>Priorbank JSC</v>
      </c>
      <c r="T5" s="112" t="str">
        <f ca="1">Peer6Name</f>
        <v>Raiffeisenbank Austria d.d. Zagreb</v>
      </c>
      <c r="U5" s="112" t="str">
        <f ca="1">Peer7Name</f>
        <v>Rosbank</v>
      </c>
      <c r="V5" s="112" t="str">
        <f ca="1">Peer8Name</f>
        <v xml:space="preserve">Raiffeisen Bank </v>
      </c>
      <c r="W5" s="112" t="str">
        <f ca="1">Peer9Name</f>
        <v>SNS Reaal</v>
      </c>
      <c r="X5" s="112" t="str">
        <f ca="1">Peer10Name</f>
        <v>Tatra Banka</v>
      </c>
      <c r="Y5" s="112" t="str">
        <f ca="1">Peer11Name</f>
        <v>UniCredit Tiriac</v>
      </c>
    </row>
    <row r="6" spans="1:60" x14ac:dyDescent="0.2">
      <c r="C6" s="112" t="s">
        <v>277</v>
      </c>
      <c r="D6" s="235" t="s">
        <v>278</v>
      </c>
      <c r="E6" s="235"/>
      <c r="F6" s="118" t="s">
        <v>536</v>
      </c>
      <c r="G6" s="119">
        <f>INDEX(LookupCurrencies[],MATCH(D6,LookupCurrencies[CurrencySymbol],0),MATCH("ExchangeRate (DataYear) [1:XEUR]",LookupCurrencies[#Headers],1))</f>
        <v>0.78805999999999998</v>
      </c>
      <c r="H6" s="162" t="s">
        <v>185</v>
      </c>
      <c r="I6" s="239" t="s">
        <v>1917</v>
      </c>
      <c r="J6" s="239"/>
      <c r="K6" s="239"/>
      <c r="L6" s="239"/>
      <c r="M6" s="239"/>
      <c r="N6" s="239"/>
      <c r="O6" s="239" t="s">
        <v>1916</v>
      </c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 t="s">
        <v>2514</v>
      </c>
      <c r="AA6" s="239" t="s">
        <v>270</v>
      </c>
      <c r="AB6" s="239" t="s">
        <v>270</v>
      </c>
      <c r="AC6" s="239" t="s">
        <v>271</v>
      </c>
      <c r="AD6" s="239" t="s">
        <v>272</v>
      </c>
      <c r="AE6" s="239" t="s">
        <v>273</v>
      </c>
      <c r="AF6" s="241" t="s">
        <v>274</v>
      </c>
      <c r="AG6" s="239" t="s">
        <v>2515</v>
      </c>
      <c r="AH6" s="239"/>
      <c r="AI6" s="239"/>
      <c r="AJ6" s="239"/>
      <c r="AK6" s="239"/>
      <c r="AL6" s="239"/>
      <c r="AM6" s="239"/>
      <c r="AN6" s="239"/>
      <c r="AO6" s="239"/>
      <c r="AP6" s="239"/>
      <c r="AQ6" s="239"/>
      <c r="AR6" s="239"/>
      <c r="AS6" s="239"/>
      <c r="AT6" s="239"/>
      <c r="AU6" s="239"/>
      <c r="AV6" s="239"/>
      <c r="AW6" s="239"/>
      <c r="AX6" s="239"/>
      <c r="AY6" s="239"/>
      <c r="AZ6" s="239"/>
      <c r="BA6" s="239"/>
      <c r="BB6" s="239"/>
      <c r="BC6" s="239"/>
      <c r="BD6" s="239"/>
      <c r="BE6" s="239"/>
      <c r="BF6" s="239"/>
      <c r="BG6" s="239"/>
      <c r="BH6" s="239"/>
    </row>
    <row r="7" spans="1:60" s="129" customFormat="1" x14ac:dyDescent="0.2">
      <c r="C7" s="129" t="s">
        <v>2574</v>
      </c>
      <c r="D7" s="237" t="s">
        <v>2575</v>
      </c>
      <c r="E7" s="237"/>
      <c r="F7" s="237"/>
      <c r="G7" s="237"/>
      <c r="H7" s="162"/>
      <c r="I7" s="239"/>
      <c r="J7" s="240"/>
      <c r="K7" s="240"/>
      <c r="L7" s="240"/>
      <c r="M7" s="240"/>
      <c r="N7" s="240"/>
      <c r="O7" s="240"/>
      <c r="P7" s="240"/>
      <c r="Q7" s="240"/>
      <c r="R7" s="240"/>
      <c r="S7" s="240"/>
      <c r="T7" s="240"/>
      <c r="U7" s="240"/>
      <c r="V7" s="240"/>
      <c r="W7" s="240"/>
      <c r="X7" s="240"/>
      <c r="Y7" s="240"/>
      <c r="Z7" s="240"/>
      <c r="AA7" s="240"/>
      <c r="AB7" s="240"/>
      <c r="AC7" s="240"/>
      <c r="AD7" s="240"/>
      <c r="AE7" s="240"/>
      <c r="AF7" s="240"/>
      <c r="AG7" s="240"/>
      <c r="AH7" s="240"/>
      <c r="AI7" s="240"/>
      <c r="AJ7" s="240"/>
      <c r="AK7" s="240"/>
      <c r="AL7" s="240"/>
      <c r="AM7" s="240"/>
      <c r="AN7" s="240"/>
      <c r="AO7" s="240"/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0"/>
      <c r="BD7" s="240"/>
      <c r="BE7" s="240"/>
      <c r="BF7" s="240"/>
      <c r="BG7" s="240"/>
      <c r="BH7" s="240"/>
    </row>
    <row r="8" spans="1:60" s="129" customFormat="1" x14ac:dyDescent="0.2">
      <c r="C8" s="129" t="s">
        <v>2585</v>
      </c>
      <c r="D8" s="237" t="s">
        <v>2583</v>
      </c>
      <c r="E8" s="237"/>
      <c r="F8" s="237"/>
      <c r="G8" s="237"/>
      <c r="H8" s="162"/>
      <c r="I8" s="239"/>
      <c r="J8" s="240"/>
      <c r="K8" s="240"/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0"/>
      <c r="AE8" s="240"/>
      <c r="AF8" s="240"/>
      <c r="AG8" s="240"/>
      <c r="AH8" s="240"/>
      <c r="AI8" s="240"/>
      <c r="AJ8" s="240"/>
      <c r="AK8" s="240"/>
      <c r="AL8" s="240"/>
      <c r="AM8" s="240"/>
      <c r="AN8" s="240"/>
      <c r="AO8" s="240"/>
      <c r="AP8" s="240"/>
      <c r="AQ8" s="240"/>
      <c r="AR8" s="240"/>
      <c r="AS8" s="240"/>
      <c r="AT8" s="240"/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</row>
    <row r="9" spans="1:60" x14ac:dyDescent="0.2">
      <c r="C9" s="112" t="s">
        <v>276</v>
      </c>
      <c r="D9" s="120" t="str">
        <f ca="1">"Horizon360 "&amp;ProductName&amp;" "&amp;YEAR(GenerationDate)</f>
        <v>Horizon360 Rapid IT Diagnostic 2014</v>
      </c>
      <c r="E9" s="120"/>
      <c r="F9" s="120"/>
      <c r="G9" s="120"/>
      <c r="H9" s="162"/>
      <c r="I9" s="239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40"/>
      <c r="AO9" s="240"/>
      <c r="AP9" s="240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</row>
    <row r="10" spans="1:60" ht="4.5" customHeight="1" x14ac:dyDescent="0.2"/>
    <row r="11" spans="1:60" s="115" customFormat="1" ht="21" x14ac:dyDescent="0.25">
      <c r="A11" s="117">
        <f t="shared" ref="A11:A18" si="9">IF(OR(SelectEfficiencySpendFTEs="x",SelectEfficiencyProductivity="x"),,ERROR)</f>
        <v>0</v>
      </c>
      <c r="B11" s="116" t="s">
        <v>28</v>
      </c>
      <c r="I11" s="122" t="s">
        <v>173</v>
      </c>
      <c r="J11" s="122"/>
      <c r="K11" s="122" t="s">
        <v>174</v>
      </c>
      <c r="L11" s="122" t="s">
        <v>175</v>
      </c>
      <c r="M11" s="122" t="s">
        <v>176</v>
      </c>
      <c r="N11" s="122" t="s">
        <v>177</v>
      </c>
      <c r="O11" s="122" t="s">
        <v>29</v>
      </c>
      <c r="P11" s="122" t="s">
        <v>30</v>
      </c>
      <c r="Q11" s="122" t="s">
        <v>45</v>
      </c>
      <c r="R11" s="122" t="s">
        <v>46</v>
      </c>
      <c r="S11" s="122" t="s">
        <v>47</v>
      </c>
      <c r="T11" s="122" t="s">
        <v>48</v>
      </c>
      <c r="U11" s="122" t="s">
        <v>49</v>
      </c>
      <c r="V11" s="122" t="s">
        <v>50</v>
      </c>
      <c r="W11" s="122" t="s">
        <v>51</v>
      </c>
      <c r="X11" s="122" t="s">
        <v>1721</v>
      </c>
      <c r="Y11" s="122" t="s">
        <v>1722</v>
      </c>
      <c r="Z11" s="122" t="s">
        <v>52</v>
      </c>
      <c r="AA11" s="122" t="s">
        <v>53</v>
      </c>
      <c r="AB11" s="122" t="s">
        <v>180</v>
      </c>
      <c r="AC11" s="122" t="s">
        <v>95</v>
      </c>
      <c r="AD11" s="122" t="s">
        <v>96</v>
      </c>
      <c r="AE11" s="122" t="s">
        <v>97</v>
      </c>
      <c r="AF11" s="122" t="s">
        <v>98</v>
      </c>
      <c r="AG11" s="122" t="s">
        <v>99</v>
      </c>
      <c r="AH11" s="122" t="s">
        <v>100</v>
      </c>
      <c r="AI11" s="122" t="s">
        <v>181</v>
      </c>
      <c r="AJ11" s="122" t="s">
        <v>101</v>
      </c>
      <c r="AK11" s="122" t="s">
        <v>102</v>
      </c>
      <c r="AL11" s="122" t="s">
        <v>103</v>
      </c>
      <c r="AM11" s="122" t="s">
        <v>104</v>
      </c>
      <c r="AN11" s="122" t="s">
        <v>105</v>
      </c>
      <c r="AO11" s="122" t="s">
        <v>106</v>
      </c>
      <c r="AP11" s="122" t="s">
        <v>182</v>
      </c>
      <c r="AQ11" s="122" t="s">
        <v>107</v>
      </c>
      <c r="AR11" s="122" t="s">
        <v>108</v>
      </c>
      <c r="AS11" s="122" t="s">
        <v>109</v>
      </c>
      <c r="AT11" s="122" t="s">
        <v>110</v>
      </c>
      <c r="AU11" s="122" t="s">
        <v>111</v>
      </c>
      <c r="AV11" s="122" t="s">
        <v>112</v>
      </c>
      <c r="AW11" s="122" t="s">
        <v>183</v>
      </c>
      <c r="AX11" s="122" t="s">
        <v>113</v>
      </c>
      <c r="AY11" s="122" t="s">
        <v>114</v>
      </c>
      <c r="AZ11" s="122" t="s">
        <v>115</v>
      </c>
      <c r="BA11" s="122" t="s">
        <v>116</v>
      </c>
      <c r="BB11" s="122" t="s">
        <v>117</v>
      </c>
      <c r="BC11" s="122" t="s">
        <v>118</v>
      </c>
      <c r="BD11" s="122" t="s">
        <v>184</v>
      </c>
      <c r="BE11" s="122" t="s">
        <v>119</v>
      </c>
      <c r="BF11" s="122" t="s">
        <v>120</v>
      </c>
      <c r="BG11" s="122" t="s">
        <v>121</v>
      </c>
      <c r="BH11" s="122" t="s">
        <v>122</v>
      </c>
    </row>
    <row r="12" spans="1:60" ht="4.5" customHeight="1" x14ac:dyDescent="0.2">
      <c r="A12" s="114">
        <f t="shared" si="9"/>
        <v>0</v>
      </c>
    </row>
    <row r="13" spans="1:60" x14ac:dyDescent="0.2">
      <c r="A13" s="114">
        <f t="shared" si="9"/>
        <v>0</v>
      </c>
      <c r="C13" s="112" t="s">
        <v>220</v>
      </c>
      <c r="D13" s="112">
        <f>MATCH(C13,IF(LEFT($C13,3)="XFD",RawDataFieldKeys,StdCalcsFieldKeys),0)-IF(LEFT($C13,3)="XFD",RawDataFieldKeyBaseRow,StdCalcsFieldKeyBaseRow)</f>
        <v>1</v>
      </c>
      <c r="F13" s="112" t="s">
        <v>1853</v>
      </c>
      <c r="G13" s="124">
        <v>1000000000</v>
      </c>
      <c r="H13" s="112" t="str">
        <f>VLOOKUP(C13,IF(LEFT($C13,3)="XFD",RawDataLookupFieldLabels,StdCalcsLookupFieldLabels),2,0)</f>
        <v>Revenues</v>
      </c>
      <c r="I13" s="125">
        <f>IFERROR(INDEX(IF(LEFT($C13,3)="XFD",RawDataAllData,StdCalcsAllCalcs),$D13,I$2)/$G13,"")</f>
        <v>10.236000000000001</v>
      </c>
      <c r="J13" s="125"/>
      <c r="K13" s="125">
        <f t="shared" ref="K13:N17" si="10">IFERROR(INDEX(IF(LEFT($C13,3)="XFD",RawDataAllData,StdCalcsAllCalcs),$D13,K$2)/$G13,"")</f>
        <v>0</v>
      </c>
      <c r="L13" s="125">
        <f t="shared" si="10"/>
        <v>0</v>
      </c>
      <c r="M13" s="125">
        <f t="shared" si="10"/>
        <v>0</v>
      </c>
      <c r="N13" s="125">
        <f t="shared" si="10"/>
        <v>0</v>
      </c>
      <c r="AC13" s="126">
        <f t="shared" ref="AC13:AD17" si="11">IFERROR(INDEX(IF(LEFT($C13,3)="XFD",RawDataAllData,StdCalcsAllCalcs),$D13,AC$2)/$G13,"")</f>
        <v>0.139130535</v>
      </c>
      <c r="AD13" s="125">
        <f t="shared" si="11"/>
        <v>0.96033557213600007</v>
      </c>
      <c r="AJ13" s="126">
        <f t="shared" ref="AJ13:AK17" si="12">IFERROR(INDEX(IF(LEFT($C13,3)="XFD",RawDataAllData,StdCalcsAllCalcs),$D13,AJ$2)/$G13,"")</f>
        <v>0.139130535</v>
      </c>
      <c r="AK13" s="125">
        <f t="shared" si="12"/>
        <v>2.13369814130753</v>
      </c>
      <c r="AQ13" s="126" t="str">
        <f t="shared" ref="AQ13:AR17" si="13">IFERROR(INDEX(IF(LEFT($C13,3)="XFD",RawDataAllData,StdCalcsAllCalcs),$D13,AQ$2)/$G13,"")</f>
        <v/>
      </c>
      <c r="AR13" s="125" t="str">
        <f t="shared" si="13"/>
        <v/>
      </c>
      <c r="AX13" s="126" t="str">
        <f t="shared" ref="AX13:AY17" si="14">IFERROR(INDEX(IF(LEFT($C13,3)="XFD",RawDataAllData,StdCalcsAllCalcs),$D13,AX$2)/$G13,"")</f>
        <v/>
      </c>
      <c r="AY13" s="125" t="str">
        <f t="shared" si="14"/>
        <v/>
      </c>
      <c r="BE13" s="126" t="str">
        <f t="shared" ref="BE13:BF17" si="15">IFERROR(INDEX(IF(LEFT($C13,3)="XFD",RawDataAllData,StdCalcsAllCalcs),$D13,BE$2)/$G13,"")</f>
        <v/>
      </c>
      <c r="BF13" s="125" t="str">
        <f t="shared" si="15"/>
        <v/>
      </c>
    </row>
    <row r="14" spans="1:60" x14ac:dyDescent="0.2">
      <c r="A14" s="114">
        <f t="shared" si="9"/>
        <v>0</v>
      </c>
      <c r="C14" s="112" t="s">
        <v>569</v>
      </c>
      <c r="D14" s="112">
        <f>MATCH(C14,IF(LEFT($C14,3)="XFD",RawDataFieldKeys,StdCalcsFieldKeys),0)-IF(LEFT($C14,3)="XFD",RawDataFieldKeyBaseRow,StdCalcsFieldKeyBaseRow)</f>
        <v>10</v>
      </c>
      <c r="F14" s="112" t="s">
        <v>1852</v>
      </c>
      <c r="G14" s="124">
        <v>1000000</v>
      </c>
      <c r="H14" s="112" t="str">
        <f>VLOOKUP(C14,IF(LEFT($C14,3)="XFD",RawDataLookupFieldLabels,StdCalcsLookupFieldLabels),2,0)</f>
        <v>Operating expenses</v>
      </c>
      <c r="I14" s="125">
        <f>IFERROR(INDEX(IF(LEFT($C14,3)="XFD",RawDataAllData,StdCalcsAllCalcs),$D14,I$2)/$G14,"")</f>
        <v>5186</v>
      </c>
      <c r="J14" s="125"/>
      <c r="K14" s="125">
        <f t="shared" si="10"/>
        <v>0</v>
      </c>
      <c r="L14" s="125">
        <f t="shared" si="10"/>
        <v>0</v>
      </c>
      <c r="M14" s="125">
        <f t="shared" si="10"/>
        <v>0</v>
      </c>
      <c r="N14" s="125">
        <f t="shared" si="10"/>
        <v>0</v>
      </c>
      <c r="AC14" s="126">
        <f t="shared" si="11"/>
        <v>76.703697000000005</v>
      </c>
      <c r="AD14" s="125">
        <f t="shared" si="11"/>
        <v>625.07500000000005</v>
      </c>
      <c r="AJ14" s="126">
        <f t="shared" si="12"/>
        <v>76.703697000000005</v>
      </c>
      <c r="AK14" s="125">
        <f t="shared" si="12"/>
        <v>1068.22031068963</v>
      </c>
      <c r="AQ14" s="126" t="str">
        <f t="shared" si="13"/>
        <v/>
      </c>
      <c r="AR14" s="125" t="str">
        <f t="shared" si="13"/>
        <v/>
      </c>
      <c r="AX14" s="126" t="str">
        <f t="shared" si="14"/>
        <v/>
      </c>
      <c r="AY14" s="125" t="str">
        <f t="shared" si="14"/>
        <v/>
      </c>
      <c r="BE14" s="126" t="str">
        <f t="shared" si="15"/>
        <v/>
      </c>
      <c r="BF14" s="125" t="str">
        <f t="shared" si="15"/>
        <v/>
      </c>
    </row>
    <row r="15" spans="1:60" x14ac:dyDescent="0.2">
      <c r="A15" s="114">
        <f t="shared" si="9"/>
        <v>0</v>
      </c>
      <c r="C15" s="112" t="s">
        <v>221</v>
      </c>
      <c r="D15" s="112">
        <f>MATCH(C15,IF(LEFT($C15,3)="XFD",RawDataFieldKeys,StdCalcsFieldKeys),0)-IF(LEFT($C15,3)="XFD",RawDataFieldKeyBaseRow,StdCalcsFieldKeyBaseRow)</f>
        <v>14</v>
      </c>
      <c r="G15" s="112">
        <v>1</v>
      </c>
      <c r="H15" s="112" t="str">
        <f>VLOOKUP(C15,IF(LEFT($C15,3)="XFD",RawDataLookupFieldLabels,StdCalcsLookupFieldLabels),2,0)</f>
        <v>Total FTEs</v>
      </c>
      <c r="I15" s="125">
        <f>IFERROR(INDEX(IF(LEFT($C15,3)="XFD",RawDataAllData,StdCalcsAllCalcs),$D15,I$2)/$G15,"")</f>
        <v>32523</v>
      </c>
      <c r="J15" s="125"/>
      <c r="K15" s="127">
        <f t="shared" si="10"/>
        <v>0</v>
      </c>
      <c r="L15" s="127">
        <f t="shared" si="10"/>
        <v>0</v>
      </c>
      <c r="M15" s="127">
        <f t="shared" si="10"/>
        <v>0</v>
      </c>
      <c r="N15" s="127">
        <f t="shared" si="10"/>
        <v>0</v>
      </c>
      <c r="AC15" s="126">
        <f t="shared" si="11"/>
        <v>1942</v>
      </c>
      <c r="AD15" s="125">
        <f t="shared" si="11"/>
        <v>13759</v>
      </c>
      <c r="AJ15" s="126">
        <f t="shared" si="12"/>
        <v>2212</v>
      </c>
      <c r="AK15" s="125">
        <f t="shared" si="12"/>
        <v>14772</v>
      </c>
      <c r="AQ15" s="126" t="str">
        <f t="shared" si="13"/>
        <v/>
      </c>
      <c r="AR15" s="125" t="str">
        <f t="shared" si="13"/>
        <v/>
      </c>
      <c r="AX15" s="126" t="str">
        <f t="shared" si="14"/>
        <v/>
      </c>
      <c r="AY15" s="125" t="str">
        <f t="shared" si="14"/>
        <v/>
      </c>
      <c r="BE15" s="126" t="str">
        <f t="shared" si="15"/>
        <v/>
      </c>
      <c r="BF15" s="125" t="str">
        <f t="shared" si="15"/>
        <v/>
      </c>
    </row>
    <row r="16" spans="1:60" x14ac:dyDescent="0.2">
      <c r="A16" s="114">
        <f t="shared" si="9"/>
        <v>0</v>
      </c>
      <c r="C16" s="112" t="s">
        <v>231</v>
      </c>
      <c r="D16" s="112">
        <f>MATCH(C16,IF(LEFT($C16,3)="XFD",RawDataFieldKeys,StdCalcsFieldKeys),0)-IF(LEFT($C16,3)="XFD",RawDataFieldKeyBaseRow,StdCalcsFieldKeyBaseRow)</f>
        <v>64</v>
      </c>
      <c r="F16" s="112" t="s">
        <v>1852</v>
      </c>
      <c r="G16" s="124">
        <v>1000000</v>
      </c>
      <c r="H16" s="112" t="str">
        <f>VLOOKUP(C16,IF(LEFT($C16,3)="XFD",RawDataLookupFieldLabels,StdCalcsLookupFieldLabels),2,0)</f>
        <v>Total IT</v>
      </c>
      <c r="I16" s="125">
        <f>IFERROR(INDEX(IF(LEFT($C16,3)="XFD",RawDataAllData,StdCalcsAllCalcs),$D16,I$2)/$G16,"")</f>
        <v>975.00000000221007</v>
      </c>
      <c r="J16" s="125"/>
      <c r="K16" s="125">
        <f t="shared" si="10"/>
        <v>0</v>
      </c>
      <c r="L16" s="125">
        <f t="shared" si="10"/>
        <v>0</v>
      </c>
      <c r="M16" s="125">
        <f t="shared" si="10"/>
        <v>0</v>
      </c>
      <c r="N16" s="125">
        <f t="shared" si="10"/>
        <v>0</v>
      </c>
      <c r="AC16" s="126">
        <f t="shared" si="11"/>
        <v>14.02351615776</v>
      </c>
      <c r="AD16" s="125">
        <f t="shared" si="11"/>
        <v>90.303635303650012</v>
      </c>
      <c r="AJ16" s="126">
        <f t="shared" si="12"/>
        <v>14.02351615776</v>
      </c>
      <c r="AK16" s="125">
        <f t="shared" si="12"/>
        <v>110.25382839714999</v>
      </c>
      <c r="AQ16" s="126" t="str">
        <f t="shared" si="13"/>
        <v/>
      </c>
      <c r="AR16" s="125" t="str">
        <f t="shared" si="13"/>
        <v/>
      </c>
      <c r="AX16" s="126" t="str">
        <f t="shared" si="14"/>
        <v/>
      </c>
      <c r="AY16" s="125" t="str">
        <f t="shared" si="14"/>
        <v/>
      </c>
      <c r="BE16" s="126" t="str">
        <f t="shared" si="15"/>
        <v/>
      </c>
      <c r="BF16" s="125" t="str">
        <f t="shared" si="15"/>
        <v/>
      </c>
    </row>
    <row r="17" spans="1:60" x14ac:dyDescent="0.2">
      <c r="A17" s="114">
        <f t="shared" si="9"/>
        <v>0</v>
      </c>
      <c r="C17" s="112" t="s">
        <v>222</v>
      </c>
      <c r="D17" s="112">
        <f>MATCH(C17,IF(LEFT($C17,3)="XFD",RawDataFieldKeys,StdCalcsFieldKeys),0)-IF(LEFT($C17,3)="XFD",RawDataFieldKeyBaseRow,StdCalcsFieldKeyBaseRow)</f>
        <v>232</v>
      </c>
      <c r="G17" s="128">
        <v>1</v>
      </c>
      <c r="H17" s="112" t="str">
        <f>VLOOKUP(C17,IF(LEFT($C17,3)="XFD",RawDataLookupFieldLabels,StdCalcsLookupFieldLabels),2,0)</f>
        <v>Total IT</v>
      </c>
      <c r="I17" s="125">
        <f>IFERROR(INDEX(IF(LEFT($C17,3)="XFD",RawDataAllData,StdCalcsAllCalcs),$D17,I$2)/$G17,"")</f>
        <v>2559</v>
      </c>
      <c r="J17" s="125"/>
      <c r="K17" s="127">
        <f t="shared" si="10"/>
        <v>0</v>
      </c>
      <c r="L17" s="127">
        <f t="shared" si="10"/>
        <v>0</v>
      </c>
      <c r="M17" s="127">
        <f t="shared" si="10"/>
        <v>0</v>
      </c>
      <c r="N17" s="127">
        <f t="shared" si="10"/>
        <v>0</v>
      </c>
      <c r="AC17" s="126">
        <f t="shared" si="11"/>
        <v>82</v>
      </c>
      <c r="AD17" s="125">
        <f t="shared" si="11"/>
        <v>925.04</v>
      </c>
      <c r="AJ17" s="126">
        <f t="shared" si="12"/>
        <v>82</v>
      </c>
      <c r="AK17" s="125">
        <f t="shared" si="12"/>
        <v>925.04</v>
      </c>
      <c r="AQ17" s="126" t="str">
        <f t="shared" si="13"/>
        <v/>
      </c>
      <c r="AR17" s="125" t="str">
        <f t="shared" si="13"/>
        <v/>
      </c>
      <c r="AX17" s="126" t="str">
        <f t="shared" si="14"/>
        <v/>
      </c>
      <c r="AY17" s="125" t="str">
        <f t="shared" si="14"/>
        <v/>
      </c>
      <c r="BE17" s="126" t="str">
        <f t="shared" si="15"/>
        <v/>
      </c>
      <c r="BF17" s="125" t="str">
        <f t="shared" si="15"/>
        <v/>
      </c>
    </row>
    <row r="18" spans="1:60" s="129" customFormat="1" ht="4.5" customHeight="1" x14ac:dyDescent="0.2">
      <c r="A18" s="114">
        <f t="shared" si="9"/>
        <v>0</v>
      </c>
      <c r="I18" s="130"/>
      <c r="J18" s="130"/>
      <c r="K18" s="130"/>
      <c r="AC18" s="131"/>
      <c r="AD18" s="131"/>
    </row>
    <row r="19" spans="1:60" s="115" customFormat="1" ht="21" x14ac:dyDescent="0.25">
      <c r="A19" s="117">
        <f t="shared" ref="A19:A107" si="16">IF(SelectEfficiencySpendFTEs="x",,ERROR)</f>
        <v>0</v>
      </c>
      <c r="B19" s="116" t="s">
        <v>279</v>
      </c>
      <c r="I19" s="122" t="str">
        <f>I$11</f>
        <v>Cl1</v>
      </c>
      <c r="J19" s="122"/>
      <c r="K19" s="122" t="str">
        <f t="shared" ref="K19:AP19" si="17">K$11</f>
        <v>Cl2</v>
      </c>
      <c r="L19" s="122" t="str">
        <f t="shared" si="17"/>
        <v>Cl3</v>
      </c>
      <c r="M19" s="122" t="str">
        <f t="shared" si="17"/>
        <v>Cl4</v>
      </c>
      <c r="N19" s="122" t="str">
        <f t="shared" si="17"/>
        <v>Cl5</v>
      </c>
      <c r="O19" s="122" t="str">
        <f t="shared" si="17"/>
        <v>P1</v>
      </c>
      <c r="P19" s="122" t="str">
        <f t="shared" si="17"/>
        <v>P2</v>
      </c>
      <c r="Q19" s="122" t="str">
        <f t="shared" si="17"/>
        <v>P3</v>
      </c>
      <c r="R19" s="122" t="str">
        <f t="shared" si="17"/>
        <v>P4</v>
      </c>
      <c r="S19" s="122" t="str">
        <f t="shared" si="17"/>
        <v>P5</v>
      </c>
      <c r="T19" s="122" t="str">
        <f t="shared" si="17"/>
        <v>P6</v>
      </c>
      <c r="U19" s="122" t="str">
        <f t="shared" si="17"/>
        <v>P7</v>
      </c>
      <c r="V19" s="122" t="str">
        <f t="shared" si="17"/>
        <v>P8</v>
      </c>
      <c r="W19" s="122" t="str">
        <f t="shared" si="17"/>
        <v>P9</v>
      </c>
      <c r="X19" s="122" t="str">
        <f t="shared" si="17"/>
        <v>P10</v>
      </c>
      <c r="Y19" s="122" t="str">
        <f t="shared" si="17"/>
        <v>P11</v>
      </c>
      <c r="Z19" s="122" t="str">
        <f t="shared" si="17"/>
        <v>G1Med</v>
      </c>
      <c r="AA19" s="122" t="str">
        <f t="shared" si="17"/>
        <v>G1LQ</v>
      </c>
      <c r="AB19" s="122" t="str">
        <f t="shared" si="17"/>
        <v>G1HQ</v>
      </c>
      <c r="AC19" s="122" t="str">
        <f t="shared" si="17"/>
        <v>G1Min</v>
      </c>
      <c r="AD19" s="122" t="str">
        <f t="shared" si="17"/>
        <v>G1Max</v>
      </c>
      <c r="AE19" s="122" t="str">
        <f t="shared" si="17"/>
        <v>G1Avg</v>
      </c>
      <c r="AF19" s="122" t="str">
        <f t="shared" si="17"/>
        <v>G1Std</v>
      </c>
      <c r="AG19" s="122" t="str">
        <f t="shared" si="17"/>
        <v>G2Med</v>
      </c>
      <c r="AH19" s="122" t="str">
        <f t="shared" si="17"/>
        <v>G2LQ</v>
      </c>
      <c r="AI19" s="122" t="str">
        <f t="shared" si="17"/>
        <v>G2HQ</v>
      </c>
      <c r="AJ19" s="122" t="str">
        <f t="shared" si="17"/>
        <v>G2Min</v>
      </c>
      <c r="AK19" s="122" t="str">
        <f t="shared" si="17"/>
        <v>G2Max</v>
      </c>
      <c r="AL19" s="122" t="str">
        <f t="shared" si="17"/>
        <v>G2Avg</v>
      </c>
      <c r="AM19" s="122" t="str">
        <f t="shared" si="17"/>
        <v>G2Std</v>
      </c>
      <c r="AN19" s="122" t="str">
        <f t="shared" si="17"/>
        <v>G3Med</v>
      </c>
      <c r="AO19" s="122" t="str">
        <f t="shared" si="17"/>
        <v>G3LQ</v>
      </c>
      <c r="AP19" s="122" t="str">
        <f t="shared" si="17"/>
        <v>G3HQ</v>
      </c>
      <c r="AQ19" s="122" t="str">
        <f t="shared" ref="AQ19:BH19" si="18">AQ$11</f>
        <v>G3Min</v>
      </c>
      <c r="AR19" s="122" t="str">
        <f t="shared" si="18"/>
        <v>G3Max</v>
      </c>
      <c r="AS19" s="122" t="str">
        <f t="shared" si="18"/>
        <v>G3Avg</v>
      </c>
      <c r="AT19" s="122" t="str">
        <f t="shared" si="18"/>
        <v>G3Std</v>
      </c>
      <c r="AU19" s="122" t="str">
        <f t="shared" si="18"/>
        <v>G4Med</v>
      </c>
      <c r="AV19" s="122" t="str">
        <f t="shared" si="18"/>
        <v>G4LQ</v>
      </c>
      <c r="AW19" s="122" t="str">
        <f t="shared" si="18"/>
        <v>G4HQ</v>
      </c>
      <c r="AX19" s="122" t="str">
        <f t="shared" si="18"/>
        <v>G4Min</v>
      </c>
      <c r="AY19" s="122" t="str">
        <f t="shared" si="18"/>
        <v>G4Max</v>
      </c>
      <c r="AZ19" s="122" t="str">
        <f t="shared" si="18"/>
        <v>G4Avg</v>
      </c>
      <c r="BA19" s="122" t="str">
        <f t="shared" si="18"/>
        <v>G4Std</v>
      </c>
      <c r="BB19" s="122" t="str">
        <f t="shared" si="18"/>
        <v>G5Med</v>
      </c>
      <c r="BC19" s="122" t="str">
        <f t="shared" si="18"/>
        <v>G5LQ</v>
      </c>
      <c r="BD19" s="122" t="str">
        <f t="shared" si="18"/>
        <v>G5HQ</v>
      </c>
      <c r="BE19" s="122" t="str">
        <f t="shared" si="18"/>
        <v>G5Min</v>
      </c>
      <c r="BF19" s="122" t="str">
        <f t="shared" si="18"/>
        <v>G5Max</v>
      </c>
      <c r="BG19" s="122" t="str">
        <f t="shared" si="18"/>
        <v>G5Avg</v>
      </c>
      <c r="BH19" s="122" t="str">
        <f t="shared" si="18"/>
        <v>G5Std</v>
      </c>
    </row>
    <row r="20" spans="1:60" ht="4.5" customHeight="1" x14ac:dyDescent="0.2">
      <c r="A20" s="114">
        <f t="shared" si="16"/>
        <v>0</v>
      </c>
    </row>
    <row r="21" spans="1:60" x14ac:dyDescent="0.2">
      <c r="A21" s="114"/>
      <c r="B21" s="112" t="s">
        <v>2597</v>
      </c>
    </row>
    <row r="22" spans="1:60" x14ac:dyDescent="0.2">
      <c r="A22" s="114">
        <f t="shared" si="16"/>
        <v>0</v>
      </c>
      <c r="B22" s="112" t="str">
        <f>"Absolutes ("&amp;Currency&amp;" mn)"</f>
        <v>Absolutes (USD mn)</v>
      </c>
      <c r="D22" s="233">
        <f>1/1000000/OutputExchangeRate</f>
        <v>1.2689389132807146E-6</v>
      </c>
      <c r="E22" s="233"/>
      <c r="F22" s="233"/>
      <c r="G22" s="132"/>
      <c r="H22" s="132" t="s">
        <v>168</v>
      </c>
      <c r="I22" s="132" t="s">
        <v>39</v>
      </c>
      <c r="J22" s="133"/>
      <c r="K22" s="132" t="s">
        <v>40</v>
      </c>
      <c r="L22" s="132" t="s">
        <v>41</v>
      </c>
      <c r="M22" s="132" t="s">
        <v>93</v>
      </c>
      <c r="N22" s="132" t="s">
        <v>94</v>
      </c>
      <c r="O22" s="132" t="s">
        <v>83</v>
      </c>
      <c r="P22" s="132" t="s">
        <v>84</v>
      </c>
      <c r="Q22" s="132" t="s">
        <v>85</v>
      </c>
      <c r="R22" s="132" t="s">
        <v>86</v>
      </c>
      <c r="S22" s="132" t="s">
        <v>87</v>
      </c>
      <c r="T22" s="132" t="s">
        <v>88</v>
      </c>
      <c r="U22" s="132" t="s">
        <v>89</v>
      </c>
      <c r="V22" s="132" t="s">
        <v>90</v>
      </c>
      <c r="W22" s="132" t="s">
        <v>91</v>
      </c>
      <c r="X22" s="132" t="s">
        <v>1726</v>
      </c>
      <c r="Y22" s="132" t="s">
        <v>1727</v>
      </c>
    </row>
    <row r="23" spans="1:60" x14ac:dyDescent="0.2">
      <c r="A23" s="114">
        <f t="shared" si="16"/>
        <v>0</v>
      </c>
      <c r="C23" s="143" t="s">
        <v>231</v>
      </c>
      <c r="D23" s="112">
        <f t="shared" ref="D23:D38" si="19">MATCH(C23,IF(LEFT($C23,3)="XFD",RawDataFieldKeys,StdCalcsFieldKeys),0)-IF(LEFT($C23,3)="XFD",RawDataFieldKeyBaseRow,StdCalcsFieldKeyBaseRow)</f>
        <v>64</v>
      </c>
      <c r="G23" s="143" t="s">
        <v>268</v>
      </c>
      <c r="H23" s="132" t="str">
        <f t="shared" ref="H23:H38" si="20">VLOOKUP(C23,IF(LEFT($C23,3)="XFD",RawDataLookupFieldLabels,StdCalcsLookupFieldLabels),2,0)</f>
        <v>Total IT</v>
      </c>
      <c r="I23" s="146">
        <f>IF(LEN(INDEX(IF(LEFT($C23,3)="XFD",RawDataAllData,StdCalcsAllCalcs),$D23,I$2))=0,"",INDEX(IF(LEFT($C23,3)="XFD",RawDataAllData,StdCalcsAllCalcs),$D23,I$2)*$D22)</f>
        <v>1237.2154404515011</v>
      </c>
      <c r="J23" s="146"/>
      <c r="K23" s="146" t="str">
        <f t="shared" ref="K23:Y23" si="21">IF(LEN(INDEX(IF(LEFT($C23,3)="XFD",RawDataAllData,StdCalcsAllCalcs),$D23,K$2))=0,"",INDEX(IF(LEFT($C23,3)="XFD",RawDataAllData,StdCalcsAllCalcs),$D23,K$2)*$D22)</f>
        <v/>
      </c>
      <c r="L23" s="146" t="str">
        <f t="shared" si="21"/>
        <v/>
      </c>
      <c r="M23" s="146" t="str">
        <f t="shared" si="21"/>
        <v/>
      </c>
      <c r="N23" s="146" t="str">
        <f t="shared" si="21"/>
        <v/>
      </c>
      <c r="O23" s="146">
        <f t="shared" si="21"/>
        <v>17.794985353602517</v>
      </c>
      <c r="P23" s="146">
        <f t="shared" si="21"/>
        <v>61.47476201361571</v>
      </c>
      <c r="Q23" s="146">
        <f t="shared" si="21"/>
        <v>43.660725203804283</v>
      </c>
      <c r="R23" s="146">
        <f t="shared" si="21"/>
        <v>86.564691219462972</v>
      </c>
      <c r="S23" s="146">
        <f t="shared" si="21"/>
        <v>19.299991117427606</v>
      </c>
      <c r="T23" s="146">
        <f t="shared" si="21"/>
        <v>31.888434890744357</v>
      </c>
      <c r="U23" s="146">
        <f t="shared" si="21"/>
        <v>114.57249448011572</v>
      </c>
      <c r="V23" s="146">
        <f t="shared" si="21"/>
        <v>109.44910295152653</v>
      </c>
      <c r="W23" s="146">
        <f t="shared" si="21"/>
        <v>114.58979684751162</v>
      </c>
      <c r="X23" s="146">
        <f t="shared" si="21"/>
        <v>66.664785230819987</v>
      </c>
      <c r="Y23" s="146">
        <f t="shared" si="21"/>
        <v>32.719578463911375</v>
      </c>
    </row>
    <row r="24" spans="1:60" x14ac:dyDescent="0.2">
      <c r="A24" s="114">
        <f t="shared" si="16"/>
        <v>0</v>
      </c>
      <c r="C24" s="143" t="s">
        <v>251</v>
      </c>
      <c r="D24" s="112">
        <f t="shared" si="19"/>
        <v>214</v>
      </c>
      <c r="G24" s="143" t="s">
        <v>172</v>
      </c>
      <c r="H24" s="132" t="str">
        <f t="shared" si="20"/>
        <v>Management and overhead</v>
      </c>
      <c r="I24" s="146">
        <f>IF(LEN(INDEX(IF(LEFT($C24,3)="XFD",RawDataAllData,StdCalcsAllCalcs),$D24,I$2))=0,"",INDEX(IF(LEFT($C24,3)="XFD",RawDataAllData,StdCalcsAllCalcs),$D24,I$2)*$D22)</f>
        <v>114.20450219526431</v>
      </c>
      <c r="J24" s="146"/>
      <c r="K24" s="146" t="str">
        <f t="shared" ref="K24:Y24" si="22">IF(LEN(INDEX(IF(LEFT($C24,3)="XFD",RawDataAllData,StdCalcsAllCalcs),$D24,K$2))=0,"",INDEX(IF(LEFT($C24,3)="XFD",RawDataAllData,StdCalcsAllCalcs),$D24,K$2)*$D22)</f>
        <v/>
      </c>
      <c r="L24" s="146" t="str">
        <f t="shared" si="22"/>
        <v/>
      </c>
      <c r="M24" s="146" t="str">
        <f t="shared" si="22"/>
        <v/>
      </c>
      <c r="N24" s="146" t="str">
        <f t="shared" si="22"/>
        <v/>
      </c>
      <c r="O24" s="146">
        <f t="shared" si="22"/>
        <v>9.2492666269065799E-2</v>
      </c>
      <c r="P24" s="146">
        <f t="shared" si="22"/>
        <v>1.1668642310103292</v>
      </c>
      <c r="Q24" s="146">
        <f t="shared" si="22"/>
        <v>1.0633857441565362</v>
      </c>
      <c r="R24" s="146">
        <f t="shared" si="22"/>
        <v>1.8259849574905462</v>
      </c>
      <c r="S24" s="146">
        <f t="shared" si="22"/>
        <v>0.27977184478339212</v>
      </c>
      <c r="T24" s="146">
        <f t="shared" si="22"/>
        <v>2.0176128721163362</v>
      </c>
      <c r="U24" s="146">
        <f t="shared" si="22"/>
        <v>2.8170443874831865</v>
      </c>
      <c r="V24" s="146">
        <f t="shared" si="22"/>
        <v>3.9214873920132982</v>
      </c>
      <c r="W24" s="146">
        <f t="shared" si="22"/>
        <v>4.0187759239398018</v>
      </c>
      <c r="X24" s="146">
        <f t="shared" si="22"/>
        <v>1.4044806233027942</v>
      </c>
      <c r="Y24" s="146">
        <f t="shared" si="22"/>
        <v>2.8288467908534884E-2</v>
      </c>
      <c r="Z24" s="134"/>
      <c r="AA24" s="134"/>
    </row>
    <row r="25" spans="1:60" x14ac:dyDescent="0.2">
      <c r="A25" s="114">
        <f t="shared" si="16"/>
        <v>0</v>
      </c>
      <c r="C25" s="143" t="s">
        <v>235</v>
      </c>
      <c r="D25" s="112">
        <f t="shared" si="19"/>
        <v>141</v>
      </c>
      <c r="G25" s="143" t="s">
        <v>254</v>
      </c>
      <c r="H25" s="132" t="str">
        <f t="shared" si="20"/>
        <v>Infrastructure</v>
      </c>
      <c r="I25" s="146">
        <f>IF(LEN(INDEX(IF(LEFT($C25,3)="XFD",RawDataAllData,StdCalcsAllCalcs),$D25,I$2))=0,"",INDEX(IF(LEFT($C25,3)="XFD",RawDataAllData,StdCalcsAllCalcs),$D25,I$2)*$D22)</f>
        <v>465.08876090305301</v>
      </c>
      <c r="J25" s="146"/>
      <c r="K25" s="146" t="str">
        <f t="shared" ref="K25:Y25" si="23">IF(LEN(INDEX(IF(LEFT($C25,3)="XFD",RawDataAllData,StdCalcsAllCalcs),$D25,K$2))=0,"",INDEX(IF(LEFT($C25,3)="XFD",RawDataAllData,StdCalcsAllCalcs),$D25,K$2)*$D22)</f>
        <v/>
      </c>
      <c r="L25" s="146" t="str">
        <f t="shared" si="23"/>
        <v/>
      </c>
      <c r="M25" s="146" t="str">
        <f t="shared" si="23"/>
        <v/>
      </c>
      <c r="N25" s="146" t="str">
        <f t="shared" si="23"/>
        <v/>
      </c>
      <c r="O25" s="146">
        <f t="shared" si="23"/>
        <v>2.3194430187929851</v>
      </c>
      <c r="P25" s="146">
        <f t="shared" si="23"/>
        <v>21.94737297655001</v>
      </c>
      <c r="Q25" s="146">
        <f t="shared" si="23"/>
        <v>19.186175010456058</v>
      </c>
      <c r="R25" s="146">
        <f t="shared" si="23"/>
        <v>53.512206124051467</v>
      </c>
      <c r="S25" s="146">
        <f t="shared" si="23"/>
        <v>13.364122021165901</v>
      </c>
      <c r="T25" s="146">
        <f t="shared" si="23"/>
        <v>16.559652818313324</v>
      </c>
      <c r="U25" s="146">
        <f t="shared" si="23"/>
        <v>77.278379818795514</v>
      </c>
      <c r="V25" s="146">
        <f t="shared" si="23"/>
        <v>53.418829977831642</v>
      </c>
      <c r="W25" s="146">
        <f t="shared" si="23"/>
        <v>51.377845570146945</v>
      </c>
      <c r="X25" s="146">
        <f t="shared" si="23"/>
        <v>32.456897356673352</v>
      </c>
      <c r="Y25" s="146">
        <f t="shared" si="23"/>
        <v>16.775381600639545</v>
      </c>
      <c r="Z25" s="134"/>
      <c r="AA25" s="134"/>
    </row>
    <row r="26" spans="1:60" x14ac:dyDescent="0.2">
      <c r="A26" s="114">
        <f t="shared" si="16"/>
        <v>0</v>
      </c>
      <c r="C26" s="143" t="s">
        <v>242</v>
      </c>
      <c r="D26" s="112">
        <f t="shared" si="19"/>
        <v>191</v>
      </c>
      <c r="G26" s="143" t="s">
        <v>252</v>
      </c>
      <c r="H26" s="132" t="str">
        <f t="shared" si="20"/>
        <v>Network services</v>
      </c>
      <c r="I26" s="146">
        <f>IF(LEN(INDEX(IF(LEFT($C26,3)="XFD",RawDataAllData,StdCalcsAllCalcs),$D26,I$2))=0,"",INDEX(IF(LEFT($C26,3)="XFD",RawDataAllData,StdCalcsAllCalcs),$D26,I$2)*$D22)</f>
        <v>54.125931326244192</v>
      </c>
      <c r="J26" s="146"/>
      <c r="K26" s="146" t="str">
        <f t="shared" ref="K26:Y26" si="24">IF(LEN(INDEX(IF(LEFT($C26,3)="XFD",RawDataAllData,StdCalcsAllCalcs),$D26,K$2))=0,"",INDEX(IF(LEFT($C26,3)="XFD",RawDataAllData,StdCalcsAllCalcs),$D26,K$2)*$D22)</f>
        <v/>
      </c>
      <c r="L26" s="146" t="str">
        <f t="shared" si="24"/>
        <v/>
      </c>
      <c r="M26" s="146" t="str">
        <f t="shared" si="24"/>
        <v/>
      </c>
      <c r="N26" s="146" t="str">
        <f t="shared" si="24"/>
        <v/>
      </c>
      <c r="O26" s="146">
        <f t="shared" si="24"/>
        <v>6.3034614965865543E-2</v>
      </c>
      <c r="P26" s="146">
        <f t="shared" si="24"/>
        <v>4.195065906060452</v>
      </c>
      <c r="Q26" s="146">
        <f t="shared" si="24"/>
        <v>9.0416755294647615</v>
      </c>
      <c r="R26" s="146">
        <f t="shared" si="24"/>
        <v>12.89228180039591</v>
      </c>
      <c r="S26" s="146">
        <f t="shared" si="24"/>
        <v>1.631448113087836</v>
      </c>
      <c r="T26" s="146">
        <f t="shared" si="24"/>
        <v>0.96303073370047965</v>
      </c>
      <c r="U26" s="146" t="str">
        <f t="shared" si="24"/>
        <v/>
      </c>
      <c r="V26" s="146">
        <f t="shared" si="24"/>
        <v>21.522545066187849</v>
      </c>
      <c r="W26" s="146">
        <f t="shared" si="24"/>
        <v>8.2069435295789663</v>
      </c>
      <c r="X26" s="146">
        <f t="shared" si="24"/>
        <v>8.9064153068421188</v>
      </c>
      <c r="Y26" s="146">
        <f t="shared" si="24"/>
        <v>4.802422468251148</v>
      </c>
      <c r="Z26" s="134"/>
      <c r="AA26" s="134"/>
    </row>
    <row r="27" spans="1:60" x14ac:dyDescent="0.2">
      <c r="A27" s="114">
        <f t="shared" si="16"/>
        <v>0</v>
      </c>
      <c r="C27" s="143" t="s">
        <v>243</v>
      </c>
      <c r="D27" s="112">
        <f t="shared" si="19"/>
        <v>196</v>
      </c>
      <c r="G27" s="143" t="s">
        <v>264</v>
      </c>
      <c r="H27" s="132" t="str">
        <f t="shared" si="20"/>
        <v>Networking</v>
      </c>
      <c r="I27" s="146">
        <f>IF(LEN(INDEX(IF(LEFT($C27,3)="XFD",RawDataAllData,StdCalcsAllCalcs),$D27,I$2))=0,"",INDEX(IF(LEFT($C27,3)="XFD",RawDataAllData,StdCalcsAllCalcs),$D27,I$2)*$D22)</f>
        <v>51.349670610854503</v>
      </c>
      <c r="J27" s="146"/>
      <c r="K27" s="146" t="str">
        <f t="shared" ref="K27:Y27" si="25">IF(LEN(INDEX(IF(LEFT($C27,3)="XFD",RawDataAllData,StdCalcsAllCalcs),$D27,K$2))=0,"",INDEX(IF(LEFT($C27,3)="XFD",RawDataAllData,StdCalcsAllCalcs),$D27,K$2)*$D22)</f>
        <v/>
      </c>
      <c r="L27" s="146" t="str">
        <f t="shared" si="25"/>
        <v/>
      </c>
      <c r="M27" s="146" t="str">
        <f t="shared" si="25"/>
        <v/>
      </c>
      <c r="N27" s="146" t="str">
        <f t="shared" si="25"/>
        <v/>
      </c>
      <c r="O27" s="146" t="str">
        <f t="shared" si="25"/>
        <v/>
      </c>
      <c r="P27" s="146">
        <f t="shared" si="25"/>
        <v>2.9343366971042815</v>
      </c>
      <c r="Q27" s="146">
        <f t="shared" si="25"/>
        <v>7.6761080191609778</v>
      </c>
      <c r="R27" s="146" t="str">
        <f t="shared" si="25"/>
        <v/>
      </c>
      <c r="S27" s="146">
        <f t="shared" si="25"/>
        <v>0.78819506128974948</v>
      </c>
      <c r="T27" s="146">
        <f t="shared" si="25"/>
        <v>0.95161028348095322</v>
      </c>
      <c r="U27" s="146" t="str">
        <f t="shared" si="25"/>
        <v/>
      </c>
      <c r="V27" s="146" t="str">
        <f t="shared" si="25"/>
        <v/>
      </c>
      <c r="W27" s="146">
        <f t="shared" si="25"/>
        <v>5.4446495240844603</v>
      </c>
      <c r="X27" s="146">
        <f t="shared" si="25"/>
        <v>6.9054141182143489</v>
      </c>
      <c r="Y27" s="146" t="str">
        <f t="shared" si="25"/>
        <v/>
      </c>
      <c r="Z27" s="134"/>
      <c r="AA27" s="134"/>
    </row>
    <row r="28" spans="1:60" x14ac:dyDescent="0.2">
      <c r="A28" s="114">
        <f t="shared" si="16"/>
        <v>0</v>
      </c>
      <c r="C28" s="143" t="s">
        <v>244</v>
      </c>
      <c r="D28" s="112">
        <f t="shared" si="19"/>
        <v>199</v>
      </c>
      <c r="G28" s="143" t="s">
        <v>265</v>
      </c>
      <c r="H28" s="132" t="str">
        <f t="shared" si="20"/>
        <v>Telecoms</v>
      </c>
      <c r="I28" s="146">
        <f>IF(LEN(INDEX(IF(LEFT($C28,3)="XFD",RawDataAllData,StdCalcsAllCalcs),$D28,I$2))=0,"",INDEX(IF(LEFT($C28,3)="XFD",RawDataAllData,StdCalcsAllCalcs),$D28,I$2)*$D22)</f>
        <v>2.7762607153896908</v>
      </c>
      <c r="J28" s="146"/>
      <c r="K28" s="146" t="str">
        <f t="shared" ref="K28:Y28" si="26">IF(LEN(INDEX(IF(LEFT($C28,3)="XFD",RawDataAllData,StdCalcsAllCalcs),$D28,K$2))=0,"",INDEX(IF(LEFT($C28,3)="XFD",RawDataAllData,StdCalcsAllCalcs),$D28,K$2)*$D22)</f>
        <v/>
      </c>
      <c r="L28" s="146" t="str">
        <f t="shared" si="26"/>
        <v/>
      </c>
      <c r="M28" s="146" t="str">
        <f t="shared" si="26"/>
        <v/>
      </c>
      <c r="N28" s="146" t="str">
        <f t="shared" si="26"/>
        <v/>
      </c>
      <c r="O28" s="146" t="str">
        <f t="shared" si="26"/>
        <v/>
      </c>
      <c r="P28" s="146">
        <f t="shared" si="26"/>
        <v>1.2607292089561708</v>
      </c>
      <c r="Q28" s="146">
        <f t="shared" si="26"/>
        <v>1.3655675103037841</v>
      </c>
      <c r="R28" s="146" t="str">
        <f t="shared" si="26"/>
        <v/>
      </c>
      <c r="S28" s="146">
        <f t="shared" si="26"/>
        <v>0.84325305179808641</v>
      </c>
      <c r="T28" s="146">
        <f t="shared" si="26"/>
        <v>1.1420450219526432E-2</v>
      </c>
      <c r="U28" s="146" t="str">
        <f t="shared" si="26"/>
        <v/>
      </c>
      <c r="V28" s="146" t="str">
        <f t="shared" si="26"/>
        <v/>
      </c>
      <c r="W28" s="146">
        <f t="shared" si="26"/>
        <v>2.7622940054945055</v>
      </c>
      <c r="X28" s="146">
        <f t="shared" si="26"/>
        <v>2.0010011928025784</v>
      </c>
      <c r="Y28" s="146" t="str">
        <f t="shared" si="26"/>
        <v/>
      </c>
      <c r="Z28" s="134"/>
      <c r="AA28" s="134"/>
    </row>
    <row r="29" spans="1:60" x14ac:dyDescent="0.2">
      <c r="A29" s="114">
        <f t="shared" si="16"/>
        <v>0</v>
      </c>
      <c r="C29" s="143" t="s">
        <v>239</v>
      </c>
      <c r="D29" s="112">
        <f t="shared" si="19"/>
        <v>182</v>
      </c>
      <c r="G29" s="143" t="s">
        <v>169</v>
      </c>
      <c r="H29" s="132" t="str">
        <f t="shared" si="20"/>
        <v>End user services</v>
      </c>
      <c r="I29" s="146">
        <f>IF(LEN(INDEX(IF(LEFT($C29,3)="XFD",RawDataAllData,StdCalcsAllCalcs),$D29,I$2))=0,"",INDEX(IF(LEFT($C29,3)="XFD",RawDataAllData,StdCalcsAllCalcs),$D29,I$2)*$D22)</f>
        <v>63.769476462528232</v>
      </c>
      <c r="J29" s="146"/>
      <c r="K29" s="146" t="str">
        <f t="shared" ref="K29:Y29" si="27">IF(LEN(INDEX(IF(LEFT($C29,3)="XFD",RawDataAllData,StdCalcsAllCalcs),$D29,K$2))=0,"",INDEX(IF(LEFT($C29,3)="XFD",RawDataAllData,StdCalcsAllCalcs),$D29,K$2)*$D22)</f>
        <v/>
      </c>
      <c r="L29" s="146" t="str">
        <f t="shared" si="27"/>
        <v/>
      </c>
      <c r="M29" s="146" t="str">
        <f t="shared" si="27"/>
        <v/>
      </c>
      <c r="N29" s="146" t="str">
        <f t="shared" si="27"/>
        <v/>
      </c>
      <c r="O29" s="146">
        <f t="shared" si="27"/>
        <v>0.11050354829581503</v>
      </c>
      <c r="P29" s="146">
        <f t="shared" si="27"/>
        <v>1.2007155523183513</v>
      </c>
      <c r="Q29" s="146">
        <f t="shared" si="27"/>
        <v>2.6370295398700607</v>
      </c>
      <c r="R29" s="146">
        <f t="shared" si="27"/>
        <v>14.59086519877928</v>
      </c>
      <c r="S29" s="146">
        <f t="shared" si="27"/>
        <v>3.9188297845341724</v>
      </c>
      <c r="T29" s="146">
        <f t="shared" si="27"/>
        <v>4.1621196355607442</v>
      </c>
      <c r="U29" s="146">
        <f t="shared" si="27"/>
        <v>6.1035961728802377</v>
      </c>
      <c r="V29" s="146">
        <f t="shared" si="27"/>
        <v>7.8689200175113569</v>
      </c>
      <c r="W29" s="146">
        <f t="shared" si="27"/>
        <v>16.115028265462023</v>
      </c>
      <c r="X29" s="146">
        <f t="shared" si="27"/>
        <v>4.7690987995837881</v>
      </c>
      <c r="Y29" s="146">
        <f t="shared" si="27"/>
        <v>1.4606207223054082</v>
      </c>
      <c r="Z29" s="134"/>
      <c r="AA29" s="134"/>
    </row>
    <row r="30" spans="1:60" x14ac:dyDescent="0.2">
      <c r="A30" s="114">
        <f t="shared" si="16"/>
        <v>0</v>
      </c>
      <c r="C30" s="143" t="s">
        <v>240</v>
      </c>
      <c r="D30" s="112">
        <f t="shared" si="19"/>
        <v>183</v>
      </c>
      <c r="G30" s="143" t="s">
        <v>266</v>
      </c>
      <c r="H30" s="132" t="str">
        <f t="shared" si="20"/>
        <v>End user computing</v>
      </c>
      <c r="I30" s="146">
        <f>IF(LEN(INDEX(IF(LEFT($C30,3)="XFD",RawDataAllData,StdCalcsAllCalcs),$D30,I$2))=0,"",INDEX(IF(LEFT($C30,3)="XFD",RawDataAllData,StdCalcsAllCalcs),$D30,I$2)*$D22)</f>
        <v>50.477327004276319</v>
      </c>
      <c r="J30" s="146"/>
      <c r="K30" s="146" t="str">
        <f t="shared" ref="K30:Y30" si="28">IF(LEN(INDEX(IF(LEFT($C30,3)="XFD",RawDataAllData,StdCalcsAllCalcs),$D30,K$2))=0,"",INDEX(IF(LEFT($C30,3)="XFD",RawDataAllData,StdCalcsAllCalcs),$D30,K$2)*$D22)</f>
        <v/>
      </c>
      <c r="L30" s="146" t="str">
        <f t="shared" si="28"/>
        <v/>
      </c>
      <c r="M30" s="146" t="str">
        <f t="shared" si="28"/>
        <v/>
      </c>
      <c r="N30" s="146" t="str">
        <f t="shared" si="28"/>
        <v/>
      </c>
      <c r="O30" s="146">
        <f t="shared" si="28"/>
        <v>0.11050354829581503</v>
      </c>
      <c r="P30" s="146">
        <f t="shared" si="28"/>
        <v>0.94446068839936037</v>
      </c>
      <c r="Q30" s="146">
        <f t="shared" si="28"/>
        <v>2.2738189836560667</v>
      </c>
      <c r="R30" s="146">
        <f t="shared" si="28"/>
        <v>14.59086519877928</v>
      </c>
      <c r="S30" s="146">
        <f t="shared" si="28"/>
        <v>3.7992462502855111</v>
      </c>
      <c r="T30" s="146">
        <f t="shared" si="28"/>
        <v>2.2840900439052865</v>
      </c>
      <c r="U30" s="146">
        <f t="shared" si="28"/>
        <v>6.1035961728802377</v>
      </c>
      <c r="V30" s="146">
        <f t="shared" si="28"/>
        <v>4.9952470324721467</v>
      </c>
      <c r="W30" s="146">
        <f t="shared" si="28"/>
        <v>12.049488315014086</v>
      </c>
      <c r="X30" s="146">
        <f t="shared" si="28"/>
        <v>4.475435880516712</v>
      </c>
      <c r="Y30" s="146">
        <f t="shared" si="28"/>
        <v>0.7205556457630129</v>
      </c>
      <c r="Z30" s="134"/>
      <c r="AA30" s="134"/>
    </row>
    <row r="31" spans="1:60" x14ac:dyDescent="0.2">
      <c r="A31" s="114">
        <f t="shared" si="16"/>
        <v>0</v>
      </c>
      <c r="C31" s="143" t="s">
        <v>241</v>
      </c>
      <c r="D31" s="112">
        <f t="shared" si="19"/>
        <v>187</v>
      </c>
      <c r="G31" s="143" t="s">
        <v>261</v>
      </c>
      <c r="H31" s="132" t="str">
        <f t="shared" si="20"/>
        <v>Help desk</v>
      </c>
      <c r="I31" s="146">
        <f>IF(LEN(INDEX(IF(LEFT($C31,3)="XFD",RawDataAllData,StdCalcsAllCalcs),$D31,I$2))=0,"",INDEX(IF(LEFT($C31,3)="XFD",RawDataAllData,StdCalcsAllCalcs),$D31,I$2)*$D22)</f>
        <v>13.292149458251908</v>
      </c>
      <c r="J31" s="146"/>
      <c r="K31" s="146" t="str">
        <f t="shared" ref="K31:Y31" si="29">IF(LEN(INDEX(IF(LEFT($C31,3)="XFD",RawDataAllData,StdCalcsAllCalcs),$D31,K$2))=0,"",INDEX(IF(LEFT($C31,3)="XFD",RawDataAllData,StdCalcsAllCalcs),$D31,K$2)*$D22)</f>
        <v/>
      </c>
      <c r="L31" s="146" t="str">
        <f t="shared" si="29"/>
        <v/>
      </c>
      <c r="M31" s="146" t="str">
        <f t="shared" si="29"/>
        <v/>
      </c>
      <c r="N31" s="146" t="str">
        <f t="shared" si="29"/>
        <v/>
      </c>
      <c r="O31" s="146">
        <f t="shared" si="29"/>
        <v>0</v>
      </c>
      <c r="P31" s="146">
        <f t="shared" si="29"/>
        <v>0.25625486391899094</v>
      </c>
      <c r="Q31" s="146">
        <f t="shared" si="29"/>
        <v>0.36321055621399384</v>
      </c>
      <c r="R31" s="146" t="str">
        <f t="shared" si="29"/>
        <v/>
      </c>
      <c r="S31" s="146">
        <f t="shared" si="29"/>
        <v>0.11958353424866126</v>
      </c>
      <c r="T31" s="146">
        <f t="shared" si="29"/>
        <v>1.8780295916554577</v>
      </c>
      <c r="U31" s="146" t="str">
        <f t="shared" si="29"/>
        <v/>
      </c>
      <c r="V31" s="146">
        <f t="shared" si="29"/>
        <v>2.8736729850392102</v>
      </c>
      <c r="W31" s="146">
        <f t="shared" si="29"/>
        <v>4.0655399504479357</v>
      </c>
      <c r="X31" s="146">
        <f t="shared" si="29"/>
        <v>0.29366291906707609</v>
      </c>
      <c r="Y31" s="146">
        <f t="shared" si="29"/>
        <v>0.74006507654239528</v>
      </c>
      <c r="Z31" s="134"/>
      <c r="AA31" s="134"/>
    </row>
    <row r="32" spans="1:60" x14ac:dyDescent="0.2">
      <c r="A32" s="114">
        <f t="shared" si="16"/>
        <v>0</v>
      </c>
      <c r="C32" s="143" t="s">
        <v>236</v>
      </c>
      <c r="D32" s="112">
        <f t="shared" si="19"/>
        <v>157</v>
      </c>
      <c r="G32" s="143" t="s">
        <v>253</v>
      </c>
      <c r="H32" s="132" t="str">
        <f t="shared" si="20"/>
        <v>Server infrastructure</v>
      </c>
      <c r="I32" s="146">
        <f>IF(LEN(INDEX(IF(LEFT($C32,3)="XFD",RawDataAllData,StdCalcsAllCalcs),$D32,I$2))=0,"",INDEX(IF(LEFT($C32,3)="XFD",RawDataAllData,StdCalcsAllCalcs),$D32,I$2)*$D22)</f>
        <v>347.19335311426795</v>
      </c>
      <c r="J32" s="146"/>
      <c r="K32" s="146" t="str">
        <f t="shared" ref="K32:Y32" si="30">IF(LEN(INDEX(IF(LEFT($C32,3)="XFD",RawDataAllData,StdCalcsAllCalcs),$D32,K$2))=0,"",INDEX(IF(LEFT($C32,3)="XFD",RawDataAllData,StdCalcsAllCalcs),$D32,K$2)*$D22)</f>
        <v/>
      </c>
      <c r="L32" s="146" t="str">
        <f t="shared" si="30"/>
        <v/>
      </c>
      <c r="M32" s="146" t="str">
        <f t="shared" si="30"/>
        <v/>
      </c>
      <c r="N32" s="146" t="str">
        <f t="shared" si="30"/>
        <v/>
      </c>
      <c r="O32" s="146">
        <f t="shared" si="30"/>
        <v>0.89208039618810753</v>
      </c>
      <c r="P32" s="146">
        <f t="shared" si="30"/>
        <v>15.200513689071895</v>
      </c>
      <c r="Q32" s="146">
        <f t="shared" si="30"/>
        <v>5.2309905240717711</v>
      </c>
      <c r="R32" s="146">
        <f t="shared" si="30"/>
        <v>20.441719812539652</v>
      </c>
      <c r="S32" s="146">
        <f t="shared" si="30"/>
        <v>4.8624419460447168</v>
      </c>
      <c r="T32" s="146">
        <f t="shared" si="30"/>
        <v>5.9526863436794146</v>
      </c>
      <c r="U32" s="146">
        <f t="shared" si="30"/>
        <v>18.742227749156154</v>
      </c>
      <c r="V32" s="146">
        <f t="shared" si="30"/>
        <v>24.027364892152882</v>
      </c>
      <c r="W32" s="146">
        <f t="shared" si="30"/>
        <v>23.070654226949721</v>
      </c>
      <c r="X32" s="146">
        <f t="shared" si="30"/>
        <v>17.596998812514276</v>
      </c>
      <c r="Y32" s="146">
        <f t="shared" si="30"/>
        <v>6.1456591190391601</v>
      </c>
      <c r="Z32" s="134"/>
      <c r="AA32" s="134"/>
    </row>
    <row r="33" spans="1:60" x14ac:dyDescent="0.2">
      <c r="A33" s="114">
        <f t="shared" si="16"/>
        <v>0</v>
      </c>
      <c r="C33" s="143" t="s">
        <v>237</v>
      </c>
      <c r="D33" s="112">
        <f t="shared" si="19"/>
        <v>158</v>
      </c>
      <c r="G33" s="143" t="s">
        <v>257</v>
      </c>
      <c r="H33" s="132" t="str">
        <f t="shared" si="20"/>
        <v>Data center</v>
      </c>
      <c r="I33" s="146">
        <f>IF(LEN(INDEX(IF(LEFT($C33,3)="XFD",RawDataAllData,StdCalcsAllCalcs),$D33,I$2))=0,"",INDEX(IF(LEFT($C33,3)="XFD",RawDataAllData,StdCalcsAllCalcs),$D33,I$2)*$D22)</f>
        <v>343.36995920205317</v>
      </c>
      <c r="J33" s="146"/>
      <c r="K33" s="146" t="str">
        <f t="shared" ref="K33:Y33" si="31">IF(LEN(INDEX(IF(LEFT($C33,3)="XFD",RawDataAllData,StdCalcsAllCalcs),$D33,K$2))=0,"",INDEX(IF(LEFT($C33,3)="XFD",RawDataAllData,StdCalcsAllCalcs),$D33,K$2)*$D22)</f>
        <v/>
      </c>
      <c r="L33" s="146" t="str">
        <f t="shared" si="31"/>
        <v/>
      </c>
      <c r="M33" s="146" t="str">
        <f t="shared" si="31"/>
        <v/>
      </c>
      <c r="N33" s="146" t="str">
        <f t="shared" si="31"/>
        <v/>
      </c>
      <c r="O33" s="146">
        <f t="shared" si="31"/>
        <v>0.73371675081846555</v>
      </c>
      <c r="P33" s="146">
        <f t="shared" si="31"/>
        <v>15.149262716290636</v>
      </c>
      <c r="Q33" s="146">
        <f t="shared" si="31"/>
        <v>5.1259002573788797</v>
      </c>
      <c r="R33" s="146">
        <f t="shared" si="31"/>
        <v>20.441719812539652</v>
      </c>
      <c r="S33" s="146">
        <f t="shared" si="31"/>
        <v>4.8624419460447168</v>
      </c>
      <c r="T33" s="146">
        <f t="shared" si="31"/>
        <v>5.9526863436794146</v>
      </c>
      <c r="U33" s="146">
        <f t="shared" si="31"/>
        <v>18.412303631703168</v>
      </c>
      <c r="V33" s="146">
        <f t="shared" si="31"/>
        <v>20.355435842511991</v>
      </c>
      <c r="W33" s="146">
        <f t="shared" si="31"/>
        <v>21.928842801487196</v>
      </c>
      <c r="X33" s="146">
        <f t="shared" si="31"/>
        <v>17.596998812514276</v>
      </c>
      <c r="Y33" s="146">
        <f t="shared" si="31"/>
        <v>6.0978251977641298</v>
      </c>
      <c r="Z33" s="134"/>
      <c r="AA33" s="134"/>
    </row>
    <row r="34" spans="1:60" x14ac:dyDescent="0.2">
      <c r="A34" s="114">
        <f t="shared" si="16"/>
        <v>0</v>
      </c>
      <c r="C34" s="143" t="s">
        <v>238</v>
      </c>
      <c r="D34" s="112">
        <f t="shared" si="19"/>
        <v>181</v>
      </c>
      <c r="G34" s="143" t="s">
        <v>260</v>
      </c>
      <c r="H34" s="132" t="str">
        <f t="shared" si="20"/>
        <v>Other servers</v>
      </c>
      <c r="I34" s="146">
        <f>IF(LEN(INDEX(IF(LEFT($C34,3)="XFD",RawDataAllData,StdCalcsAllCalcs),$D34,I$2))=0,"",INDEX(IF(LEFT($C34,3)="XFD",RawDataAllData,StdCalcsAllCalcs),$D34,I$2)*$D22)</f>
        <v>3.8233939122148062</v>
      </c>
      <c r="J34" s="146"/>
      <c r="K34" s="146" t="str">
        <f t="shared" ref="K34:Y34" si="32">IF(LEN(INDEX(IF(LEFT($C34,3)="XFD",RawDataAllData,StdCalcsAllCalcs),$D34,K$2))=0,"",INDEX(IF(LEFT($C34,3)="XFD",RawDataAllData,StdCalcsAllCalcs),$D34,K$2)*$D22)</f>
        <v/>
      </c>
      <c r="L34" s="146" t="str">
        <f t="shared" si="32"/>
        <v/>
      </c>
      <c r="M34" s="146" t="str">
        <f t="shared" si="32"/>
        <v/>
      </c>
      <c r="N34" s="146" t="str">
        <f t="shared" si="32"/>
        <v/>
      </c>
      <c r="O34" s="146">
        <f t="shared" si="32"/>
        <v>0.1583636453696419</v>
      </c>
      <c r="P34" s="146">
        <f t="shared" si="32"/>
        <v>5.1250972781260312E-2</v>
      </c>
      <c r="Q34" s="146">
        <f t="shared" si="32"/>
        <v>0.1050902666928914</v>
      </c>
      <c r="R34" s="146" t="str">
        <f t="shared" si="32"/>
        <v/>
      </c>
      <c r="S34" s="146" t="str">
        <f t="shared" si="32"/>
        <v/>
      </c>
      <c r="T34" s="146" t="str">
        <f t="shared" si="32"/>
        <v/>
      </c>
      <c r="U34" s="146">
        <f t="shared" si="32"/>
        <v>0.32992411745298578</v>
      </c>
      <c r="V34" s="146">
        <f t="shared" si="32"/>
        <v>3.6719290496408901</v>
      </c>
      <c r="W34" s="146">
        <f t="shared" si="32"/>
        <v>1.1418114254625282</v>
      </c>
      <c r="X34" s="146">
        <f t="shared" si="32"/>
        <v>0</v>
      </c>
      <c r="Y34" s="146">
        <f t="shared" si="32"/>
        <v>4.783392127502982E-2</v>
      </c>
      <c r="Z34" s="134"/>
      <c r="AA34" s="134"/>
    </row>
    <row r="35" spans="1:60" x14ac:dyDescent="0.2">
      <c r="A35" s="114">
        <f t="shared" si="16"/>
        <v>0</v>
      </c>
      <c r="C35" s="143" t="s">
        <v>634</v>
      </c>
      <c r="D35" s="112">
        <f t="shared" si="19"/>
        <v>202</v>
      </c>
      <c r="G35" s="143" t="s">
        <v>1823</v>
      </c>
      <c r="H35" s="132" t="str">
        <f t="shared" si="20"/>
        <v>ATM infrastructure</v>
      </c>
      <c r="I35" s="146" t="str">
        <f>IF(LEN(INDEX(IF(LEFT($C35,3)="XFD",RawDataAllData,StdCalcsAllCalcs),$D35,I$2))=0,"",INDEX(IF(LEFT($C35,3)="XFD",RawDataAllData,StdCalcsAllCalcs),$D35,I$2)*$D22)</f>
        <v/>
      </c>
      <c r="J35" s="146"/>
      <c r="K35" s="146" t="str">
        <f t="shared" ref="K35:Y35" si="33">IF(LEN(INDEX(IF(LEFT($C35,3)="XFD",RawDataAllData,StdCalcsAllCalcs),$D35,K$2))=0,"",INDEX(IF(LEFT($C35,3)="XFD",RawDataAllData,StdCalcsAllCalcs),$D35,K$2)*$D22)</f>
        <v/>
      </c>
      <c r="L35" s="146" t="str">
        <f t="shared" si="33"/>
        <v/>
      </c>
      <c r="M35" s="146" t="str">
        <f t="shared" si="33"/>
        <v/>
      </c>
      <c r="N35" s="146" t="str">
        <f t="shared" si="33"/>
        <v/>
      </c>
      <c r="O35" s="146" t="str">
        <f t="shared" si="33"/>
        <v/>
      </c>
      <c r="P35" s="146">
        <f t="shared" si="33"/>
        <v>1.3510778290993073</v>
      </c>
      <c r="Q35" s="146">
        <f t="shared" si="33"/>
        <v>2.2764794170494631</v>
      </c>
      <c r="R35" s="146">
        <f t="shared" si="33"/>
        <v>5.5873393123239348</v>
      </c>
      <c r="S35" s="146">
        <f t="shared" si="33"/>
        <v>2.9514021774991752</v>
      </c>
      <c r="T35" s="146">
        <f t="shared" si="33"/>
        <v>3.1469685049361722</v>
      </c>
      <c r="U35" s="146">
        <f t="shared" si="33"/>
        <v>0</v>
      </c>
      <c r="V35" s="146" t="str">
        <f t="shared" si="33"/>
        <v/>
      </c>
      <c r="W35" s="146">
        <f t="shared" si="33"/>
        <v>3.9852195481562318</v>
      </c>
      <c r="X35" s="146">
        <f t="shared" si="33"/>
        <v>1.1843844377331674</v>
      </c>
      <c r="Y35" s="146">
        <f t="shared" si="33"/>
        <v>4.3666792874400429</v>
      </c>
      <c r="Z35" s="134"/>
      <c r="AA35" s="134"/>
    </row>
    <row r="36" spans="1:60" x14ac:dyDescent="0.2">
      <c r="A36" s="114">
        <f t="shared" si="16"/>
        <v>0</v>
      </c>
      <c r="C36" s="143" t="s">
        <v>232</v>
      </c>
      <c r="D36" s="112">
        <f t="shared" si="19"/>
        <v>66</v>
      </c>
      <c r="G36" s="143" t="s">
        <v>55</v>
      </c>
      <c r="H36" s="132" t="str">
        <f t="shared" si="20"/>
        <v>Applications</v>
      </c>
      <c r="I36" s="146">
        <f>IF(LEN(INDEX(IF(LEFT($C36,3)="XFD",RawDataAllData,StdCalcsAllCalcs),$D36,I$2))=0,"",INDEX(IF(LEFT($C36,3)="XFD",RawDataAllData,StdCalcsAllCalcs),$D36,I$2)*$D22)</f>
        <v>657.92217735319639</v>
      </c>
      <c r="J36" s="146"/>
      <c r="K36" s="146" t="str">
        <f t="shared" ref="K36:Y36" si="34">IF(LEN(INDEX(IF(LEFT($C36,3)="XFD",RawDataAllData,StdCalcsAllCalcs),$D36,K$2))=0,"",INDEX(IF(LEFT($C36,3)="XFD",RawDataAllData,StdCalcsAllCalcs),$D36,K$2)*$D22)</f>
        <v/>
      </c>
      <c r="L36" s="146" t="str">
        <f t="shared" si="34"/>
        <v/>
      </c>
      <c r="M36" s="146" t="str">
        <f t="shared" si="34"/>
        <v/>
      </c>
      <c r="N36" s="146" t="str">
        <f t="shared" si="34"/>
        <v/>
      </c>
      <c r="O36" s="146">
        <f t="shared" si="34"/>
        <v>15.38304999191686</v>
      </c>
      <c r="P36" s="146">
        <f t="shared" si="34"/>
        <v>38.360524806055373</v>
      </c>
      <c r="Q36" s="146">
        <f t="shared" si="34"/>
        <v>23.411164449178994</v>
      </c>
      <c r="R36" s="146">
        <f t="shared" si="34"/>
        <v>31.226500137933659</v>
      </c>
      <c r="S36" s="146">
        <f t="shared" si="34"/>
        <v>5.6560985204172267</v>
      </c>
      <c r="T36" s="146">
        <f t="shared" si="34"/>
        <v>13.311169200314696</v>
      </c>
      <c r="U36" s="146">
        <f t="shared" si="34"/>
        <v>35.276501789203863</v>
      </c>
      <c r="V36" s="146">
        <f t="shared" si="34"/>
        <v>52.108785577252995</v>
      </c>
      <c r="W36" s="146">
        <f t="shared" si="34"/>
        <v>59.193175353424863</v>
      </c>
      <c r="X36" s="146">
        <f t="shared" si="34"/>
        <v>32.80340725084384</v>
      </c>
      <c r="Y36" s="146">
        <f t="shared" si="34"/>
        <v>15.915908395274471</v>
      </c>
      <c r="Z36" s="134"/>
      <c r="AA36" s="134"/>
    </row>
    <row r="37" spans="1:60" x14ac:dyDescent="0.2">
      <c r="A37" s="114">
        <f t="shared" si="16"/>
        <v>0</v>
      </c>
      <c r="C37" s="143" t="s">
        <v>234</v>
      </c>
      <c r="D37" s="112">
        <f t="shared" si="19"/>
        <v>124</v>
      </c>
      <c r="G37" s="143" t="s">
        <v>170</v>
      </c>
      <c r="H37" s="132" t="str">
        <f t="shared" si="20"/>
        <v>Application maintenance</v>
      </c>
      <c r="I37" s="146">
        <f>IF(LEN(INDEX(IF(LEFT($C37,3)="XFD",RawDataAllData,StdCalcsAllCalcs),$D37,I$2))=0,"",INDEX(IF(LEFT($C37,3)="XFD",RawDataAllData,StdCalcsAllCalcs),$D37,I$2)*$D22)</f>
        <v>286.77078069600032</v>
      </c>
      <c r="J37" s="146"/>
      <c r="K37" s="146" t="str">
        <f t="shared" ref="K37:Y37" si="35">IF(LEN(INDEX(IF(LEFT($C37,3)="XFD",RawDataAllData,StdCalcsAllCalcs),$D37,K$2))=0,"",INDEX(IF(LEFT($C37,3)="XFD",RawDataAllData,StdCalcsAllCalcs),$D37,K$2)*$D22)</f>
        <v/>
      </c>
      <c r="L37" s="146" t="str">
        <f t="shared" si="35"/>
        <v/>
      </c>
      <c r="M37" s="146" t="str">
        <f t="shared" si="35"/>
        <v/>
      </c>
      <c r="N37" s="146" t="str">
        <f t="shared" si="35"/>
        <v/>
      </c>
      <c r="O37" s="146">
        <f t="shared" si="35"/>
        <v>2.7689489985407203</v>
      </c>
      <c r="P37" s="146">
        <f t="shared" si="35"/>
        <v>18.105619119737074</v>
      </c>
      <c r="Q37" s="146">
        <f t="shared" si="35"/>
        <v>12.858606751135699</v>
      </c>
      <c r="R37" s="146">
        <f t="shared" si="35"/>
        <v>16.715406991320457</v>
      </c>
      <c r="S37" s="146">
        <f t="shared" si="35"/>
        <v>2.5402469355125241</v>
      </c>
      <c r="T37" s="146">
        <f t="shared" si="35"/>
        <v>8.0450727101997312</v>
      </c>
      <c r="U37" s="146">
        <f t="shared" si="35"/>
        <v>14.809278481333909</v>
      </c>
      <c r="V37" s="146">
        <f t="shared" si="35"/>
        <v>11.827462491777275</v>
      </c>
      <c r="W37" s="146">
        <f t="shared" si="35"/>
        <v>26.986965948734866</v>
      </c>
      <c r="X37" s="146">
        <f t="shared" si="35"/>
        <v>10.438919625409232</v>
      </c>
      <c r="Y37" s="146">
        <f t="shared" si="35"/>
        <v>4.6890041826891355</v>
      </c>
      <c r="Z37" s="134"/>
      <c r="AA37" s="134"/>
    </row>
    <row r="38" spans="1:60" x14ac:dyDescent="0.2">
      <c r="A38" s="114">
        <f t="shared" si="16"/>
        <v>0</v>
      </c>
      <c r="C38" s="143" t="s">
        <v>233</v>
      </c>
      <c r="D38" s="112">
        <f t="shared" si="19"/>
        <v>105</v>
      </c>
      <c r="G38" s="143" t="s">
        <v>171</v>
      </c>
      <c r="H38" s="132" t="str">
        <f t="shared" si="20"/>
        <v>Application development</v>
      </c>
      <c r="I38" s="146">
        <f>IF(LEN(INDEX(IF(LEFT($C38,3)="XFD",RawDataAllData,StdCalcsAllCalcs),$D38,I$2))=0,"",INDEX(IF(LEFT($C38,3)="XFD",RawDataAllData,StdCalcsAllCalcs),$D38,I$2)*$D22)</f>
        <v>371.15139665719613</v>
      </c>
      <c r="J38" s="146"/>
      <c r="K38" s="146" t="str">
        <f t="shared" ref="K38:Y38" si="36">IF(LEN(INDEX(IF(LEFT($C38,3)="XFD",RawDataAllData,StdCalcsAllCalcs),$D38,K$2))=0,"",INDEX(IF(LEFT($C38,3)="XFD",RawDataAllData,StdCalcsAllCalcs),$D38,K$2)*$D22)</f>
        <v/>
      </c>
      <c r="L38" s="146" t="str">
        <f t="shared" si="36"/>
        <v/>
      </c>
      <c r="M38" s="146" t="str">
        <f t="shared" si="36"/>
        <v/>
      </c>
      <c r="N38" s="146" t="str">
        <f t="shared" si="36"/>
        <v/>
      </c>
      <c r="O38" s="146" t="str">
        <f t="shared" si="36"/>
        <v/>
      </c>
      <c r="P38" s="146">
        <f t="shared" si="36"/>
        <v>20.254905686318303</v>
      </c>
      <c r="Q38" s="146">
        <f t="shared" si="36"/>
        <v>10.552557698043296</v>
      </c>
      <c r="R38" s="146">
        <f t="shared" si="36"/>
        <v>14.511093146600512</v>
      </c>
      <c r="S38" s="146">
        <f t="shared" si="36"/>
        <v>3.1158503159657891</v>
      </c>
      <c r="T38" s="146">
        <f t="shared" si="36"/>
        <v>5.2660964901149656</v>
      </c>
      <c r="U38" s="146">
        <f t="shared" si="36"/>
        <v>20.467223307869958</v>
      </c>
      <c r="V38" s="146">
        <f t="shared" si="36"/>
        <v>40.281323085463036</v>
      </c>
      <c r="W38" s="146">
        <f t="shared" si="36"/>
        <v>32.20620940469</v>
      </c>
      <c r="X38" s="146">
        <f t="shared" si="36"/>
        <v>22.364487625434609</v>
      </c>
      <c r="Y38" s="146">
        <f t="shared" si="36"/>
        <v>11.226904212585335</v>
      </c>
      <c r="Z38" s="134"/>
      <c r="AA38" s="134"/>
    </row>
    <row r="39" spans="1:60" ht="4.5" customHeight="1" x14ac:dyDescent="0.2">
      <c r="A39" s="114">
        <f t="shared" si="16"/>
        <v>0</v>
      </c>
    </row>
    <row r="40" spans="1:60" x14ac:dyDescent="0.2">
      <c r="A40" s="114"/>
      <c r="B40" s="112" t="s">
        <v>2598</v>
      </c>
    </row>
    <row r="41" spans="1:60" x14ac:dyDescent="0.2">
      <c r="A41" s="114">
        <f t="shared" si="16"/>
        <v>0</v>
      </c>
      <c r="B41" s="112" t="s">
        <v>352</v>
      </c>
      <c r="D41" s="234">
        <v>100</v>
      </c>
      <c r="E41" s="234"/>
      <c r="F41" s="234"/>
      <c r="G41" s="135"/>
      <c r="H41" s="135" t="str">
        <f>HeaderLabels</f>
        <v>Labels</v>
      </c>
      <c r="I41" s="135" t="str">
        <f>HeaderCl1N</f>
        <v>#Cl1N#</v>
      </c>
      <c r="J41" s="143" t="s">
        <v>179</v>
      </c>
      <c r="K41" s="135" t="str">
        <f>HeaderCl2N</f>
        <v>#Cl2N#</v>
      </c>
      <c r="L41" s="135" t="str">
        <f>HeaderCl3N</f>
        <v>#Cl3N#</v>
      </c>
      <c r="M41" s="135" t="str">
        <f>HeaderCl4N</f>
        <v>#Cl4N#</v>
      </c>
      <c r="N41" s="135" t="str">
        <f>HeaderCl5N</f>
        <v>#Cl5N#</v>
      </c>
      <c r="O41" s="135" t="str">
        <f>HeaderP1N</f>
        <v>#P1N#</v>
      </c>
      <c r="P41" s="135" t="str">
        <f>HeaderP2N</f>
        <v>#P2N#</v>
      </c>
      <c r="Q41" s="135" t="str">
        <f>HeaderP3N</f>
        <v>#P3N#</v>
      </c>
      <c r="R41" s="135" t="str">
        <f>HeaderP4N</f>
        <v>#P4N#</v>
      </c>
      <c r="S41" s="135" t="str">
        <f>HeaderP5N</f>
        <v>#P5N#</v>
      </c>
      <c r="T41" s="135" t="str">
        <f>HeaderP6N</f>
        <v>#P6N#</v>
      </c>
      <c r="U41" s="135" t="str">
        <f>HeaderP7N</f>
        <v>#P7N#</v>
      </c>
      <c r="V41" s="135" t="str">
        <f>HeaderP8N</f>
        <v>#P8N#</v>
      </c>
      <c r="W41" s="135" t="str">
        <f>HeaderP9N</f>
        <v>#P9N#</v>
      </c>
      <c r="X41" s="135" t="str">
        <f>HeaderP10N</f>
        <v>#P10N#</v>
      </c>
      <c r="Y41" s="135" t="str">
        <f>HeaderP11N</f>
        <v>#P11N#</v>
      </c>
      <c r="Z41" s="135" t="s">
        <v>37</v>
      </c>
      <c r="AA41" s="135" t="s">
        <v>38</v>
      </c>
      <c r="AB41" s="135" t="s">
        <v>542</v>
      </c>
      <c r="AC41" s="135" t="s">
        <v>123</v>
      </c>
      <c r="AD41" s="135" t="s">
        <v>124</v>
      </c>
      <c r="AE41" s="135" t="s">
        <v>125</v>
      </c>
      <c r="AF41" s="135" t="s">
        <v>126</v>
      </c>
      <c r="AG41" s="135" t="s">
        <v>127</v>
      </c>
      <c r="AH41" s="135" t="s">
        <v>128</v>
      </c>
      <c r="AI41" s="135" t="s">
        <v>543</v>
      </c>
      <c r="AJ41" s="135" t="s">
        <v>129</v>
      </c>
      <c r="AK41" s="135" t="s">
        <v>130</v>
      </c>
      <c r="AL41" s="135" t="s">
        <v>131</v>
      </c>
      <c r="AM41" s="135" t="s">
        <v>132</v>
      </c>
      <c r="AN41" s="135" t="s">
        <v>133</v>
      </c>
      <c r="AO41" s="135" t="s">
        <v>134</v>
      </c>
      <c r="AP41" s="135" t="s">
        <v>544</v>
      </c>
      <c r="AQ41" s="135" t="s">
        <v>135</v>
      </c>
      <c r="AR41" s="135" t="s">
        <v>136</v>
      </c>
      <c r="AS41" s="135" t="s">
        <v>137</v>
      </c>
      <c r="AT41" s="135" t="s">
        <v>138</v>
      </c>
      <c r="AU41" s="135" t="s">
        <v>139</v>
      </c>
      <c r="AV41" s="135" t="s">
        <v>140</v>
      </c>
      <c r="AW41" s="135" t="s">
        <v>545</v>
      </c>
      <c r="AX41" s="135" t="s">
        <v>141</v>
      </c>
      <c r="AY41" s="135" t="s">
        <v>142</v>
      </c>
      <c r="AZ41" s="135" t="s">
        <v>143</v>
      </c>
      <c r="BA41" s="135" t="s">
        <v>144</v>
      </c>
      <c r="BB41" s="135" t="s">
        <v>145</v>
      </c>
      <c r="BC41" s="135" t="s">
        <v>146</v>
      </c>
      <c r="BD41" s="135" t="s">
        <v>546</v>
      </c>
      <c r="BE41" s="135" t="s">
        <v>147</v>
      </c>
      <c r="BF41" s="135" t="s">
        <v>148</v>
      </c>
      <c r="BG41" s="135" t="s">
        <v>149</v>
      </c>
      <c r="BH41" s="135" t="s">
        <v>150</v>
      </c>
    </row>
    <row r="42" spans="1:60" x14ac:dyDescent="0.2">
      <c r="A42" s="114">
        <f t="shared" si="16"/>
        <v>0</v>
      </c>
      <c r="C42" s="143" t="s">
        <v>554</v>
      </c>
      <c r="D42" s="112">
        <f t="shared" ref="D42:D65" si="37">MATCH(C42,IF(LEFT($C42,3)="XFD",RawDataFieldKeys,StdCalcsFieldKeys),0)-IF(LEFT($C42,3)="XFD",RawDataFieldKeyBaseRow,StdCalcsFieldKeyBaseRow)</f>
        <v>1</v>
      </c>
      <c r="E42" s="112">
        <v>2</v>
      </c>
      <c r="G42" s="143" t="str">
        <f>G$23</f>
        <v>IT</v>
      </c>
      <c r="H42" s="135" t="str">
        <f t="shared" ref="H42:H65" si="38">VLOOKUP(C42,IF(LEFT($C42,3)="XFD",RawDataLookupFieldLabels,StdCalcsLookupFieldLabels),2,0)</f>
        <v>Total IT</v>
      </c>
      <c r="I42" s="136">
        <f>IF(LEN(INDEX(IF(LEFT($C42,3)="XFD",RawDataAllData,StdCalcsAllCalcs),$D42,I$2))=0,"",INDEX(IF(LEFT($C42,3)="XFD",RawDataAllData,StdCalcsAllCalcs),$D42,I$2)*$D41)</f>
        <v>9.5252051582865391</v>
      </c>
      <c r="J42" s="136" t="str">
        <f ca="1">IF(AND(I42&lt;&gt;"",I42&lt;INDEX(INDIRECT(B40),E42,MATCH(J41&amp;"LQ",StdRangesColumnHeaders,0)-StdRangesFirstDatasetCol+3)),"Q4",IF(AND(I42&lt;&gt;"",I42&gt;INDEX(INDIRECT(B40),E42,MATCH(J41&amp;"HQ",StdRangesColumnHeaders,0)-StdRangesFirstDatasetCol+3)),"Q1",""))</f>
        <v/>
      </c>
      <c r="K42" s="136" t="str">
        <f t="shared" ref="K42:AP42" si="39">IF(LEN(INDEX(IF(LEFT($C42,3)="XFD",RawDataAllData,StdCalcsAllCalcs),$D42,K$2))=0,"",INDEX(IF(LEFT($C42,3)="XFD",RawDataAllData,StdCalcsAllCalcs),$D42,K$2)*$D41)</f>
        <v/>
      </c>
      <c r="L42" s="136" t="str">
        <f t="shared" si="39"/>
        <v/>
      </c>
      <c r="M42" s="136" t="str">
        <f t="shared" si="39"/>
        <v/>
      </c>
      <c r="N42" s="136" t="str">
        <f t="shared" si="39"/>
        <v/>
      </c>
      <c r="O42" s="136">
        <f t="shared" si="39"/>
        <v>8.2778058719831229</v>
      </c>
      <c r="P42" s="136">
        <f t="shared" si="39"/>
        <v>16.042586425639655</v>
      </c>
      <c r="Q42" s="136">
        <f t="shared" si="39"/>
        <v>7.5981789453998028</v>
      </c>
      <c r="R42" s="136">
        <f t="shared" si="39"/>
        <v>14.233892563146695</v>
      </c>
      <c r="S42" s="136">
        <f t="shared" si="39"/>
        <v>10.931856906896822</v>
      </c>
      <c r="T42" s="136">
        <f t="shared" si="39"/>
        <v>11.510360484587027</v>
      </c>
      <c r="U42" s="136">
        <f t="shared" si="39"/>
        <v>11.570449157429358</v>
      </c>
      <c r="V42" s="136">
        <f t="shared" si="39"/>
        <v>8.9814917383655093</v>
      </c>
      <c r="W42" s="136">
        <f t="shared" si="39"/>
        <v>10.712899366107791</v>
      </c>
      <c r="X42" s="136">
        <f t="shared" si="39"/>
        <v>12.68286484863351</v>
      </c>
      <c r="Y42" s="136">
        <f t="shared" si="39"/>
        <v>9.2313787041269073</v>
      </c>
      <c r="Z42" s="136">
        <f t="shared" si="39"/>
        <v>10.931856906896822</v>
      </c>
      <c r="AA42" s="136">
        <f t="shared" si="39"/>
        <v>9.1064352212462083</v>
      </c>
      <c r="AB42" s="136">
        <f t="shared" si="39"/>
        <v>12.126657003031434</v>
      </c>
      <c r="AC42" s="136">
        <f t="shared" si="39"/>
        <v>7.5981789453998028</v>
      </c>
      <c r="AD42" s="136">
        <f t="shared" si="39"/>
        <v>16.042586425639655</v>
      </c>
      <c r="AE42" s="136">
        <f t="shared" si="39"/>
        <v>11.070342273846927</v>
      </c>
      <c r="AF42" s="136">
        <f t="shared" si="39"/>
        <v>2.559715203837909</v>
      </c>
      <c r="AG42" s="136">
        <f t="shared" si="39"/>
        <v>9.2313787041269073</v>
      </c>
      <c r="AH42" s="136">
        <f t="shared" si="39"/>
        <v>8.1498236899010248</v>
      </c>
      <c r="AI42" s="136">
        <f t="shared" si="39"/>
        <v>12.126657003031434</v>
      </c>
      <c r="AJ42" s="136">
        <f t="shared" si="39"/>
        <v>5.1672645845577039</v>
      </c>
      <c r="AK42" s="136">
        <f t="shared" si="39"/>
        <v>16.042586425639655</v>
      </c>
      <c r="AL42" s="136">
        <f t="shared" si="39"/>
        <v>10.248156137845555</v>
      </c>
      <c r="AM42" s="136">
        <f t="shared" si="39"/>
        <v>3.1933154194924187</v>
      </c>
      <c r="AN42" s="136" t="str">
        <f t="shared" si="39"/>
        <v/>
      </c>
      <c r="AO42" s="136" t="str">
        <f t="shared" si="39"/>
        <v/>
      </c>
      <c r="AP42" s="136" t="str">
        <f t="shared" si="39"/>
        <v/>
      </c>
      <c r="AQ42" s="136" t="str">
        <f t="shared" ref="AQ42:BH42" si="40">IF(LEN(INDEX(IF(LEFT($C42,3)="XFD",RawDataAllData,StdCalcsAllCalcs),$D42,AQ$2))=0,"",INDEX(IF(LEFT($C42,3)="XFD",RawDataAllData,StdCalcsAllCalcs),$D42,AQ$2)*$D41)</f>
        <v/>
      </c>
      <c r="AR42" s="136" t="str">
        <f t="shared" si="40"/>
        <v/>
      </c>
      <c r="AS42" s="136" t="str">
        <f t="shared" si="40"/>
        <v/>
      </c>
      <c r="AT42" s="136" t="str">
        <f t="shared" si="40"/>
        <v/>
      </c>
      <c r="AU42" s="136" t="str">
        <f t="shared" si="40"/>
        <v/>
      </c>
      <c r="AV42" s="136" t="str">
        <f t="shared" si="40"/>
        <v/>
      </c>
      <c r="AW42" s="136" t="str">
        <f t="shared" si="40"/>
        <v/>
      </c>
      <c r="AX42" s="136" t="str">
        <f t="shared" si="40"/>
        <v/>
      </c>
      <c r="AY42" s="136" t="str">
        <f t="shared" si="40"/>
        <v/>
      </c>
      <c r="AZ42" s="136" t="str">
        <f t="shared" si="40"/>
        <v/>
      </c>
      <c r="BA42" s="136" t="str">
        <f t="shared" si="40"/>
        <v/>
      </c>
      <c r="BB42" s="136" t="str">
        <f t="shared" si="40"/>
        <v/>
      </c>
      <c r="BC42" s="136" t="str">
        <f t="shared" si="40"/>
        <v/>
      </c>
      <c r="BD42" s="136" t="str">
        <f t="shared" si="40"/>
        <v/>
      </c>
      <c r="BE42" s="136" t="str">
        <f t="shared" si="40"/>
        <v/>
      </c>
      <c r="BF42" s="136" t="str">
        <f t="shared" si="40"/>
        <v/>
      </c>
      <c r="BG42" s="136" t="str">
        <f t="shared" si="40"/>
        <v/>
      </c>
      <c r="BH42" s="136" t="str">
        <f t="shared" si="40"/>
        <v/>
      </c>
    </row>
    <row r="43" spans="1:60" x14ac:dyDescent="0.2">
      <c r="A43" s="114">
        <f t="shared" si="16"/>
        <v>0</v>
      </c>
      <c r="C43" s="143" t="s">
        <v>2276</v>
      </c>
      <c r="D43" s="112">
        <f t="shared" si="37"/>
        <v>164</v>
      </c>
      <c r="E43" s="112">
        <f t="shared" ref="E43:E65" si="41">E42+1</f>
        <v>3</v>
      </c>
      <c r="G43" s="143" t="str">
        <f>G$24</f>
        <v>Mgmt</v>
      </c>
      <c r="H43" s="135" t="str">
        <f t="shared" si="38"/>
        <v>Management and overhead</v>
      </c>
      <c r="I43" s="136">
        <f>IF(LEN(INDEX(IF(LEFT($C43,3)="XFD",RawDataAllData,StdCalcsAllCalcs),$D43,I$2))=0,"",INDEX(IF(LEFT($C43,3)="XFD",RawDataAllData,StdCalcsAllCalcs),$D43,I$2)*$D41)</f>
        <v>0.87924970691676441</v>
      </c>
      <c r="J43" s="136" t="str">
        <f ca="1">IF(AND(I43&lt;&gt;"",I43&lt;INDEX(INDIRECT(B40),E43,MATCH(J41&amp;"LQ",StdRangesColumnHeaders,0)-StdRangesFirstDatasetCol+3)),"Q4",IF(AND(I43&lt;&gt;"",I43&gt;INDEX(INDIRECT(B40),E43,MATCH(J41&amp;"HQ",StdRangesColumnHeaders,0)-StdRangesFirstDatasetCol+3)),"Q1",""))</f>
        <v>Q1</v>
      </c>
      <c r="K43" s="136" t="str">
        <f t="shared" ref="K43:AP43" si="42">IF(LEN(INDEX(IF(LEFT($C43,3)="XFD",RawDataAllData,StdCalcsAllCalcs),$D43,K$2))=0,"",INDEX(IF(LEFT($C43,3)="XFD",RawDataAllData,StdCalcsAllCalcs),$D43,K$2)*$D41)</f>
        <v/>
      </c>
      <c r="L43" s="136" t="str">
        <f t="shared" si="42"/>
        <v/>
      </c>
      <c r="M43" s="136" t="str">
        <f t="shared" si="42"/>
        <v/>
      </c>
      <c r="N43" s="136" t="str">
        <f t="shared" si="42"/>
        <v/>
      </c>
      <c r="O43" s="136">
        <f t="shared" si="42"/>
        <v>4.3025398489718251E-2</v>
      </c>
      <c r="P43" s="136">
        <f t="shared" si="42"/>
        <v>0.30450740531251957</v>
      </c>
      <c r="Q43" s="136">
        <f t="shared" si="42"/>
        <v>0.18505865705099375</v>
      </c>
      <c r="R43" s="136">
        <f t="shared" si="42"/>
        <v>0.3002479803335647</v>
      </c>
      <c r="S43" s="136">
        <f t="shared" si="42"/>
        <v>0.15846772960371353</v>
      </c>
      <c r="T43" s="136">
        <f t="shared" si="42"/>
        <v>0.72827191287279636</v>
      </c>
      <c r="U43" s="136">
        <f t="shared" si="42"/>
        <v>0.28448772986480425</v>
      </c>
      <c r="V43" s="136">
        <f t="shared" si="42"/>
        <v>0.32180077920849431</v>
      </c>
      <c r="W43" s="136">
        <f t="shared" si="42"/>
        <v>0.37571182803819475</v>
      </c>
      <c r="X43" s="136">
        <f t="shared" si="42"/>
        <v>0.26720010971607822</v>
      </c>
      <c r="Y43" s="136">
        <f t="shared" si="42"/>
        <v>7.9812018517065233E-3</v>
      </c>
      <c r="Z43" s="136">
        <f t="shared" si="42"/>
        <v>0.28448772986480425</v>
      </c>
      <c r="AA43" s="136">
        <f t="shared" si="42"/>
        <v>0.17176319332735365</v>
      </c>
      <c r="AB43" s="136">
        <f t="shared" si="42"/>
        <v>0.31315409226050689</v>
      </c>
      <c r="AC43" s="136">
        <f t="shared" si="42"/>
        <v>7.9812018517065233E-3</v>
      </c>
      <c r="AD43" s="136">
        <f t="shared" si="42"/>
        <v>0.72827191287279636</v>
      </c>
      <c r="AE43" s="136">
        <f t="shared" si="42"/>
        <v>0.27061461203114406</v>
      </c>
      <c r="AF43" s="136">
        <f t="shared" si="42"/>
        <v>0.19131558657043518</v>
      </c>
      <c r="AG43" s="136">
        <f t="shared" si="42"/>
        <v>0.27584391979044121</v>
      </c>
      <c r="AH43" s="136">
        <f t="shared" si="42"/>
        <v>0.13972683541687048</v>
      </c>
      <c r="AI43" s="136">
        <f t="shared" si="42"/>
        <v>0.30344254906778084</v>
      </c>
      <c r="AJ43" s="136">
        <f t="shared" si="42"/>
        <v>7.9812018517065233E-3</v>
      </c>
      <c r="AK43" s="136">
        <f t="shared" si="42"/>
        <v>0.32180077920849431</v>
      </c>
      <c r="AL43" s="136">
        <f t="shared" si="42"/>
        <v>0.214074967085467</v>
      </c>
      <c r="AM43" s="136">
        <f t="shared" si="42"/>
        <v>0.11899324155509874</v>
      </c>
      <c r="AN43" s="136" t="str">
        <f t="shared" si="42"/>
        <v/>
      </c>
      <c r="AO43" s="136" t="str">
        <f t="shared" si="42"/>
        <v/>
      </c>
      <c r="AP43" s="136" t="str">
        <f t="shared" si="42"/>
        <v/>
      </c>
      <c r="AQ43" s="136" t="str">
        <f t="shared" ref="AQ43:BH43" si="43">IF(LEN(INDEX(IF(LEFT($C43,3)="XFD",RawDataAllData,StdCalcsAllCalcs),$D43,AQ$2))=0,"",INDEX(IF(LEFT($C43,3)="XFD",RawDataAllData,StdCalcsAllCalcs),$D43,AQ$2)*$D41)</f>
        <v/>
      </c>
      <c r="AR43" s="136" t="str">
        <f t="shared" si="43"/>
        <v/>
      </c>
      <c r="AS43" s="136" t="str">
        <f t="shared" si="43"/>
        <v/>
      </c>
      <c r="AT43" s="136" t="str">
        <f t="shared" si="43"/>
        <v/>
      </c>
      <c r="AU43" s="136" t="str">
        <f t="shared" si="43"/>
        <v/>
      </c>
      <c r="AV43" s="136" t="str">
        <f t="shared" si="43"/>
        <v/>
      </c>
      <c r="AW43" s="136" t="str">
        <f t="shared" si="43"/>
        <v/>
      </c>
      <c r="AX43" s="136" t="str">
        <f t="shared" si="43"/>
        <v/>
      </c>
      <c r="AY43" s="136" t="str">
        <f t="shared" si="43"/>
        <v/>
      </c>
      <c r="AZ43" s="136" t="str">
        <f t="shared" si="43"/>
        <v/>
      </c>
      <c r="BA43" s="136" t="str">
        <f t="shared" si="43"/>
        <v/>
      </c>
      <c r="BB43" s="136" t="str">
        <f t="shared" si="43"/>
        <v/>
      </c>
      <c r="BC43" s="136" t="str">
        <f t="shared" si="43"/>
        <v/>
      </c>
      <c r="BD43" s="136" t="str">
        <f t="shared" si="43"/>
        <v/>
      </c>
      <c r="BE43" s="136" t="str">
        <f t="shared" si="43"/>
        <v/>
      </c>
      <c r="BF43" s="136" t="str">
        <f t="shared" si="43"/>
        <v/>
      </c>
      <c r="BG43" s="136" t="str">
        <f t="shared" si="43"/>
        <v/>
      </c>
      <c r="BH43" s="136" t="str">
        <f t="shared" si="43"/>
        <v/>
      </c>
    </row>
    <row r="44" spans="1:60" x14ac:dyDescent="0.2">
      <c r="A44" s="114">
        <f t="shared" si="16"/>
        <v>0</v>
      </c>
      <c r="C44" s="143" t="s">
        <v>558</v>
      </c>
      <c r="D44" s="112">
        <f t="shared" si="37"/>
        <v>98</v>
      </c>
      <c r="E44" s="112">
        <f t="shared" si="41"/>
        <v>4</v>
      </c>
      <c r="G44" s="143" t="str">
        <f>G$25</f>
        <v>Infra</v>
      </c>
      <c r="H44" s="135" t="str">
        <f t="shared" si="38"/>
        <v>Infrastructure</v>
      </c>
      <c r="I44" s="136">
        <f>IF(LEN(INDEX(IF(LEFT($C44,3)="XFD",RawDataAllData,StdCalcsAllCalcs),$D44,I$2))=0,"",INDEX(IF(LEFT($C44,3)="XFD",RawDataAllData,StdCalcsAllCalcs),$D44,I$2)*$D41)</f>
        <v>3.580674569336264</v>
      </c>
      <c r="J44" s="136" t="str">
        <f ca="1">IF(AND(I44&lt;&gt;"",I44&lt;INDEX(INDIRECT(B40),E44,MATCH(J41&amp;"LQ",StdRangesColumnHeaders,0)-StdRangesFirstDatasetCol+3)),"Q4",IF(AND(I44&lt;&gt;"",I44&gt;INDEX(INDIRECT(B40),E44,MATCH(J41&amp;"HQ",StdRangesColumnHeaders,0)-StdRangesFirstDatasetCol+3)),"Q1",""))</f>
        <v>Q4</v>
      </c>
      <c r="K44" s="136" t="str">
        <f t="shared" ref="K44:AP44" si="44">IF(LEN(INDEX(IF(LEFT($C44,3)="XFD",RawDataAllData,StdCalcsAllCalcs),$D44,K$2))=0,"",INDEX(IF(LEFT($C44,3)="XFD",RawDataAllData,StdCalcsAllCalcs),$D44,K$2)*$D41)</f>
        <v/>
      </c>
      <c r="L44" s="136" t="str">
        <f t="shared" si="44"/>
        <v/>
      </c>
      <c r="M44" s="136" t="str">
        <f t="shared" si="44"/>
        <v/>
      </c>
      <c r="N44" s="136" t="str">
        <f t="shared" si="44"/>
        <v/>
      </c>
      <c r="O44" s="136">
        <f t="shared" si="44"/>
        <v>1.0789499771522935</v>
      </c>
      <c r="P44" s="136">
        <f t="shared" si="44"/>
        <v>5.7274337672762146</v>
      </c>
      <c r="Q44" s="136">
        <f t="shared" si="44"/>
        <v>3.3389273844333864</v>
      </c>
      <c r="R44" s="136">
        <f t="shared" si="44"/>
        <v>8.7990493821048084</v>
      </c>
      <c r="S44" s="136">
        <f t="shared" si="44"/>
        <v>7.5696754849681271</v>
      </c>
      <c r="T44" s="136">
        <f t="shared" si="44"/>
        <v>5.9773260773521963</v>
      </c>
      <c r="U44" s="136">
        <f t="shared" si="44"/>
        <v>7.8041904273723333</v>
      </c>
      <c r="V44" s="136">
        <f t="shared" si="44"/>
        <v>4.3835971897507005</v>
      </c>
      <c r="W44" s="136">
        <f t="shared" si="44"/>
        <v>4.8032696137235851</v>
      </c>
      <c r="X44" s="136">
        <f t="shared" si="44"/>
        <v>6.1748709030618594</v>
      </c>
      <c r="Y44" s="136">
        <f t="shared" si="44"/>
        <v>4.7329430185829446</v>
      </c>
      <c r="Z44" s="136">
        <f t="shared" si="44"/>
        <v>5.7274337672762146</v>
      </c>
      <c r="AA44" s="136">
        <f t="shared" si="44"/>
        <v>4.558270104166823</v>
      </c>
      <c r="AB44" s="136">
        <f t="shared" si="44"/>
        <v>6.8722731940149941</v>
      </c>
      <c r="AC44" s="136">
        <f t="shared" si="44"/>
        <v>1.0789499771522935</v>
      </c>
      <c r="AD44" s="136">
        <f t="shared" si="44"/>
        <v>8.7990493821048084</v>
      </c>
      <c r="AE44" s="136">
        <f t="shared" si="44"/>
        <v>5.4900212023434953</v>
      </c>
      <c r="AF44" s="136">
        <f t="shared" si="44"/>
        <v>2.1850991212101643</v>
      </c>
      <c r="AG44" s="136">
        <f t="shared" si="44"/>
        <v>4.7329430185829446</v>
      </c>
      <c r="AH44" s="136">
        <f t="shared" si="44"/>
        <v>2.7569815369973196</v>
      </c>
      <c r="AI44" s="136">
        <f t="shared" si="44"/>
        <v>6.8722731940149941</v>
      </c>
      <c r="AJ44" s="136">
        <f t="shared" si="44"/>
        <v>1.0789499771522935</v>
      </c>
      <c r="AK44" s="136">
        <f t="shared" si="44"/>
        <v>8.7990493821048084</v>
      </c>
      <c r="AL44" s="136">
        <f t="shared" si="44"/>
        <v>4.936500826372618</v>
      </c>
      <c r="AM44" s="136">
        <f t="shared" si="44"/>
        <v>2.5065742590838105</v>
      </c>
      <c r="AN44" s="136" t="str">
        <f t="shared" si="44"/>
        <v/>
      </c>
      <c r="AO44" s="136" t="str">
        <f t="shared" si="44"/>
        <v/>
      </c>
      <c r="AP44" s="136" t="str">
        <f t="shared" si="44"/>
        <v/>
      </c>
      <c r="AQ44" s="136" t="str">
        <f t="shared" ref="AQ44:BH44" si="45">IF(LEN(INDEX(IF(LEFT($C44,3)="XFD",RawDataAllData,StdCalcsAllCalcs),$D44,AQ$2))=0,"",INDEX(IF(LEFT($C44,3)="XFD",RawDataAllData,StdCalcsAllCalcs),$D44,AQ$2)*$D41)</f>
        <v/>
      </c>
      <c r="AR44" s="136" t="str">
        <f t="shared" si="45"/>
        <v/>
      </c>
      <c r="AS44" s="136" t="str">
        <f t="shared" si="45"/>
        <v/>
      </c>
      <c r="AT44" s="136" t="str">
        <f t="shared" si="45"/>
        <v/>
      </c>
      <c r="AU44" s="136" t="str">
        <f t="shared" si="45"/>
        <v/>
      </c>
      <c r="AV44" s="136" t="str">
        <f t="shared" si="45"/>
        <v/>
      </c>
      <c r="AW44" s="136" t="str">
        <f t="shared" si="45"/>
        <v/>
      </c>
      <c r="AX44" s="136" t="str">
        <f t="shared" si="45"/>
        <v/>
      </c>
      <c r="AY44" s="136" t="str">
        <f t="shared" si="45"/>
        <v/>
      </c>
      <c r="AZ44" s="136" t="str">
        <f t="shared" si="45"/>
        <v/>
      </c>
      <c r="BA44" s="136" t="str">
        <f t="shared" si="45"/>
        <v/>
      </c>
      <c r="BB44" s="136" t="str">
        <f t="shared" si="45"/>
        <v/>
      </c>
      <c r="BC44" s="136" t="str">
        <f t="shared" si="45"/>
        <v/>
      </c>
      <c r="BD44" s="136" t="str">
        <f t="shared" si="45"/>
        <v/>
      </c>
      <c r="BE44" s="136" t="str">
        <f t="shared" si="45"/>
        <v/>
      </c>
      <c r="BF44" s="136" t="str">
        <f t="shared" si="45"/>
        <v/>
      </c>
      <c r="BG44" s="136" t="str">
        <f t="shared" si="45"/>
        <v/>
      </c>
      <c r="BH44" s="136" t="str">
        <f t="shared" si="45"/>
        <v/>
      </c>
    </row>
    <row r="45" spans="1:60" x14ac:dyDescent="0.2">
      <c r="A45" s="114">
        <f t="shared" si="16"/>
        <v>0</v>
      </c>
      <c r="C45" s="143" t="s">
        <v>565</v>
      </c>
      <c r="D45" s="112">
        <f t="shared" si="37"/>
        <v>105</v>
      </c>
      <c r="E45" s="112">
        <f t="shared" si="41"/>
        <v>5</v>
      </c>
      <c r="G45" s="143" t="str">
        <f>G$26</f>
        <v>NTS</v>
      </c>
      <c r="H45" s="135" t="str">
        <f t="shared" si="38"/>
        <v>Network services</v>
      </c>
      <c r="I45" s="136">
        <f>IF(LEN(INDEX(IF(LEFT($C45,3)="XFD",RawDataAllData,StdCalcsAllCalcs),$D45,I$2))=0,"",INDEX(IF(LEFT($C45,3)="XFD",RawDataAllData,StdCalcsAllCalcs),$D45,I$2)*$D41)</f>
        <v>0.41671044784056271</v>
      </c>
      <c r="J45" s="136" t="str">
        <f ca="1">IF(AND(I45&lt;&gt;"",I45&lt;INDEX(INDIRECT(B40),E45,MATCH(J41&amp;"LQ",StdRangesColumnHeaders,0)-StdRangesFirstDatasetCol+3)),"Q4",IF(AND(I45&lt;&gt;"",I45&gt;INDEX(INDIRECT(B40),E45,MATCH(J41&amp;"HQ",StdRangesColumnHeaders,0)-StdRangesFirstDatasetCol+3)),"Q1",""))</f>
        <v>Q4</v>
      </c>
      <c r="K45" s="136" t="str">
        <f t="shared" ref="K45:AP45" si="46">IF(LEN(INDEX(IF(LEFT($C45,3)="XFD",RawDataAllData,StdCalcsAllCalcs),$D45,K$2))=0,"",INDEX(IF(LEFT($C45,3)="XFD",RawDataAllData,StdCalcsAllCalcs),$D45,K$2)*$D41)</f>
        <v/>
      </c>
      <c r="L45" s="136" t="str">
        <f t="shared" si="46"/>
        <v/>
      </c>
      <c r="M45" s="136" t="str">
        <f t="shared" si="46"/>
        <v/>
      </c>
      <c r="N45" s="136" t="str">
        <f t="shared" si="46"/>
        <v/>
      </c>
      <c r="O45" s="136">
        <f t="shared" si="46"/>
        <v>2.932221047301976E-2</v>
      </c>
      <c r="P45" s="136">
        <f t="shared" si="46"/>
        <v>1.0947534427920727</v>
      </c>
      <c r="Q45" s="136">
        <f t="shared" si="46"/>
        <v>1.573502691914282</v>
      </c>
      <c r="R45" s="136">
        <f t="shared" si="46"/>
        <v>2.1198868898568599</v>
      </c>
      <c r="S45" s="136">
        <f t="shared" si="46"/>
        <v>0.92408111562282147</v>
      </c>
      <c r="T45" s="136">
        <f t="shared" si="46"/>
        <v>0.34761288663452822</v>
      </c>
      <c r="U45" s="136" t="str">
        <f t="shared" si="46"/>
        <v/>
      </c>
      <c r="V45" s="136">
        <f t="shared" si="46"/>
        <v>1.7661593881329245</v>
      </c>
      <c r="W45" s="136">
        <f t="shared" si="46"/>
        <v>0.76725993547843685</v>
      </c>
      <c r="X45" s="136">
        <f t="shared" si="46"/>
        <v>1.6944307437783062</v>
      </c>
      <c r="Y45" s="136">
        <f t="shared" si="46"/>
        <v>1.3549373978192309</v>
      </c>
      <c r="Z45" s="136">
        <f t="shared" si="46"/>
        <v>1.2248454203056518</v>
      </c>
      <c r="AA45" s="136">
        <f t="shared" si="46"/>
        <v>0.80646523051453289</v>
      </c>
      <c r="AB45" s="136">
        <f t="shared" si="46"/>
        <v>1.6641987308123003</v>
      </c>
      <c r="AC45" s="136">
        <f t="shared" si="46"/>
        <v>2.932221047301976E-2</v>
      </c>
      <c r="AD45" s="136">
        <f t="shared" si="46"/>
        <v>2.1198868898568599</v>
      </c>
      <c r="AE45" s="136">
        <f t="shared" si="46"/>
        <v>1.1671946702502485</v>
      </c>
      <c r="AF45" s="136">
        <f t="shared" si="46"/>
        <v>0.66126649315541497</v>
      </c>
      <c r="AG45" s="136">
        <f t="shared" si="46"/>
        <v>1.125621475475415</v>
      </c>
      <c r="AH45" s="136">
        <f t="shared" si="46"/>
        <v>0.8855163091097793</v>
      </c>
      <c r="AI45" s="136">
        <f t="shared" si="46"/>
        <v>1.6095574072885372</v>
      </c>
      <c r="AJ45" s="136">
        <f t="shared" si="46"/>
        <v>2.932221047301976E-2</v>
      </c>
      <c r="AK45" s="136">
        <f t="shared" si="46"/>
        <v>2.1198868898568599</v>
      </c>
      <c r="AL45" s="136">
        <f t="shared" si="46"/>
        <v>1.1857406361068239</v>
      </c>
      <c r="AM45" s="136">
        <f t="shared" si="46"/>
        <v>0.58936405970212935</v>
      </c>
      <c r="AN45" s="136" t="str">
        <f t="shared" si="46"/>
        <v/>
      </c>
      <c r="AO45" s="136" t="str">
        <f t="shared" si="46"/>
        <v/>
      </c>
      <c r="AP45" s="136" t="str">
        <f t="shared" si="46"/>
        <v/>
      </c>
      <c r="AQ45" s="136" t="str">
        <f t="shared" ref="AQ45:BH45" si="47">IF(LEN(INDEX(IF(LEFT($C45,3)="XFD",RawDataAllData,StdCalcsAllCalcs),$D45,AQ$2))=0,"",INDEX(IF(LEFT($C45,3)="XFD",RawDataAllData,StdCalcsAllCalcs),$D45,AQ$2)*$D41)</f>
        <v/>
      </c>
      <c r="AR45" s="136" t="str">
        <f t="shared" si="47"/>
        <v/>
      </c>
      <c r="AS45" s="136" t="str">
        <f t="shared" si="47"/>
        <v/>
      </c>
      <c r="AT45" s="136" t="str">
        <f t="shared" si="47"/>
        <v/>
      </c>
      <c r="AU45" s="136" t="str">
        <f t="shared" si="47"/>
        <v/>
      </c>
      <c r="AV45" s="136" t="str">
        <f t="shared" si="47"/>
        <v/>
      </c>
      <c r="AW45" s="136" t="str">
        <f t="shared" si="47"/>
        <v/>
      </c>
      <c r="AX45" s="136" t="str">
        <f t="shared" si="47"/>
        <v/>
      </c>
      <c r="AY45" s="136" t="str">
        <f t="shared" si="47"/>
        <v/>
      </c>
      <c r="AZ45" s="136" t="str">
        <f t="shared" si="47"/>
        <v/>
      </c>
      <c r="BA45" s="136" t="str">
        <f t="shared" si="47"/>
        <v/>
      </c>
      <c r="BB45" s="136" t="str">
        <f t="shared" si="47"/>
        <v/>
      </c>
      <c r="BC45" s="136" t="str">
        <f t="shared" si="47"/>
        <v/>
      </c>
      <c r="BD45" s="136" t="str">
        <f t="shared" si="47"/>
        <v/>
      </c>
      <c r="BE45" s="136" t="str">
        <f t="shared" si="47"/>
        <v/>
      </c>
      <c r="BF45" s="136" t="str">
        <f t="shared" si="47"/>
        <v/>
      </c>
      <c r="BG45" s="136" t="str">
        <f t="shared" si="47"/>
        <v/>
      </c>
      <c r="BH45" s="136" t="str">
        <f t="shared" si="47"/>
        <v/>
      </c>
    </row>
    <row r="46" spans="1:60" x14ac:dyDescent="0.2">
      <c r="A46" s="114">
        <f t="shared" si="16"/>
        <v>0</v>
      </c>
      <c r="C46" s="143" t="s">
        <v>566</v>
      </c>
      <c r="D46" s="112">
        <f t="shared" si="37"/>
        <v>106</v>
      </c>
      <c r="E46" s="112">
        <f t="shared" si="41"/>
        <v>6</v>
      </c>
      <c r="G46" s="143" t="str">
        <f>G$27</f>
        <v>Net</v>
      </c>
      <c r="H46" s="135" t="str">
        <f t="shared" si="38"/>
        <v>Networking</v>
      </c>
      <c r="I46" s="136">
        <f>IF(LEN(INDEX(IF(LEFT($C46,3)="XFD",RawDataAllData,StdCalcsAllCalcs),$D46,I$2))=0,"",INDEX(IF(LEFT($C46,3)="XFD",RawDataAllData,StdCalcsAllCalcs),$D46,I$2)*$D41)</f>
        <v>0.39533627805382965</v>
      </c>
      <c r="J46" s="136" t="str">
        <f ca="1">IF(AND(I46&lt;&gt;"",I46&lt;INDEX(INDIRECT(B40),E46,MATCH(J41&amp;"LQ",StdRangesColumnHeaders,0)-StdRangesFirstDatasetCol+3)),"Q4",IF(AND(I46&lt;&gt;"",I46&gt;INDEX(INDIRECT(B40),E46,MATCH(J41&amp;"HQ",StdRangesColumnHeaders,0)-StdRangesFirstDatasetCol+3)),"Q1",""))</f>
        <v>Q4</v>
      </c>
      <c r="K46" s="136" t="str">
        <f t="shared" ref="K46:AP46" si="48">IF(LEN(INDEX(IF(LEFT($C46,3)="XFD",RawDataAllData,StdCalcsAllCalcs),$D46,K$2))=0,"",INDEX(IF(LEFT($C46,3)="XFD",RawDataAllData,StdCalcsAllCalcs),$D46,K$2)*$D41)</f>
        <v/>
      </c>
      <c r="L46" s="136" t="str">
        <f t="shared" si="48"/>
        <v/>
      </c>
      <c r="M46" s="136" t="str">
        <f t="shared" si="48"/>
        <v/>
      </c>
      <c r="N46" s="136" t="str">
        <f t="shared" si="48"/>
        <v/>
      </c>
      <c r="O46" s="136" t="str">
        <f t="shared" si="48"/>
        <v/>
      </c>
      <c r="P46" s="136">
        <f t="shared" si="48"/>
        <v>0.76575083047568693</v>
      </c>
      <c r="Q46" s="136">
        <f t="shared" si="48"/>
        <v>1.335856013878614</v>
      </c>
      <c r="R46" s="136" t="str">
        <f t="shared" si="48"/>
        <v/>
      </c>
      <c r="S46" s="136">
        <f t="shared" si="48"/>
        <v>0.4464476471681792</v>
      </c>
      <c r="T46" s="136">
        <f t="shared" si="48"/>
        <v>0.34349059278807842</v>
      </c>
      <c r="U46" s="136" t="str">
        <f t="shared" si="48"/>
        <v/>
      </c>
      <c r="V46" s="136" t="str">
        <f t="shared" si="48"/>
        <v/>
      </c>
      <c r="W46" s="136">
        <f t="shared" si="48"/>
        <v>0.50901549736459051</v>
      </c>
      <c r="X46" s="136">
        <f t="shared" si="48"/>
        <v>1.3137435856415056</v>
      </c>
      <c r="Y46" s="136" t="str">
        <f t="shared" si="48"/>
        <v/>
      </c>
      <c r="Z46" s="136">
        <f t="shared" si="48"/>
        <v>0.63738316392013872</v>
      </c>
      <c r="AA46" s="136">
        <f t="shared" si="48"/>
        <v>0.46208960971728202</v>
      </c>
      <c r="AB46" s="136">
        <f t="shared" si="48"/>
        <v>1.176745396850051</v>
      </c>
      <c r="AC46" s="136">
        <f t="shared" si="48"/>
        <v>0.34349059278807842</v>
      </c>
      <c r="AD46" s="136">
        <f t="shared" si="48"/>
        <v>1.335856013878614</v>
      </c>
      <c r="AE46" s="136">
        <f t="shared" si="48"/>
        <v>0.78571736121944236</v>
      </c>
      <c r="AF46" s="136">
        <f t="shared" si="48"/>
        <v>0.44024885422393373</v>
      </c>
      <c r="AG46" s="136">
        <f t="shared" si="48"/>
        <v>0.76575083047568693</v>
      </c>
      <c r="AH46" s="136">
        <f t="shared" si="48"/>
        <v>0.5669018388613698</v>
      </c>
      <c r="AI46" s="136">
        <f t="shared" si="48"/>
        <v>0.92519160127790356</v>
      </c>
      <c r="AJ46" s="136">
        <f t="shared" si="48"/>
        <v>0.4464476471681792</v>
      </c>
      <c r="AK46" s="136">
        <f t="shared" si="48"/>
        <v>1.3137435856415056</v>
      </c>
      <c r="AL46" s="136">
        <f t="shared" si="48"/>
        <v>0.80360710068492902</v>
      </c>
      <c r="AM46" s="136">
        <f t="shared" si="48"/>
        <v>0.33913396227515746</v>
      </c>
      <c r="AN46" s="136" t="str">
        <f t="shared" si="48"/>
        <v/>
      </c>
      <c r="AO46" s="136" t="str">
        <f t="shared" si="48"/>
        <v/>
      </c>
      <c r="AP46" s="136" t="str">
        <f t="shared" si="48"/>
        <v/>
      </c>
      <c r="AQ46" s="136" t="str">
        <f t="shared" ref="AQ46:BH46" si="49">IF(LEN(INDEX(IF(LEFT($C46,3)="XFD",RawDataAllData,StdCalcsAllCalcs),$D46,AQ$2))=0,"",INDEX(IF(LEFT($C46,3)="XFD",RawDataAllData,StdCalcsAllCalcs),$D46,AQ$2)*$D41)</f>
        <v/>
      </c>
      <c r="AR46" s="136" t="str">
        <f t="shared" si="49"/>
        <v/>
      </c>
      <c r="AS46" s="136" t="str">
        <f t="shared" si="49"/>
        <v/>
      </c>
      <c r="AT46" s="136" t="str">
        <f t="shared" si="49"/>
        <v/>
      </c>
      <c r="AU46" s="136" t="str">
        <f t="shared" si="49"/>
        <v/>
      </c>
      <c r="AV46" s="136" t="str">
        <f t="shared" si="49"/>
        <v/>
      </c>
      <c r="AW46" s="136" t="str">
        <f t="shared" si="49"/>
        <v/>
      </c>
      <c r="AX46" s="136" t="str">
        <f t="shared" si="49"/>
        <v/>
      </c>
      <c r="AY46" s="136" t="str">
        <f t="shared" si="49"/>
        <v/>
      </c>
      <c r="AZ46" s="136" t="str">
        <f t="shared" si="49"/>
        <v/>
      </c>
      <c r="BA46" s="136" t="str">
        <f t="shared" si="49"/>
        <v/>
      </c>
      <c r="BB46" s="136" t="str">
        <f t="shared" si="49"/>
        <v/>
      </c>
      <c r="BC46" s="136" t="str">
        <f t="shared" si="49"/>
        <v/>
      </c>
      <c r="BD46" s="136" t="str">
        <f t="shared" si="49"/>
        <v/>
      </c>
      <c r="BE46" s="136" t="str">
        <f t="shared" si="49"/>
        <v/>
      </c>
      <c r="BF46" s="136" t="str">
        <f t="shared" si="49"/>
        <v/>
      </c>
      <c r="BG46" s="136" t="str">
        <f t="shared" si="49"/>
        <v/>
      </c>
      <c r="BH46" s="136" t="str">
        <f t="shared" si="49"/>
        <v/>
      </c>
    </row>
    <row r="47" spans="1:60" x14ac:dyDescent="0.2">
      <c r="A47" s="114">
        <f t="shared" si="16"/>
        <v>0</v>
      </c>
      <c r="C47" s="143" t="s">
        <v>567</v>
      </c>
      <c r="D47" s="112">
        <f t="shared" si="37"/>
        <v>107</v>
      </c>
      <c r="E47" s="112">
        <f t="shared" si="41"/>
        <v>7</v>
      </c>
      <c r="G47" s="143" t="str">
        <f>G$28</f>
        <v>Tel</v>
      </c>
      <c r="H47" s="135" t="str">
        <f t="shared" si="38"/>
        <v>Telecoms</v>
      </c>
      <c r="I47" s="136">
        <f>IF(LEN(INDEX(IF(LEFT($C47,3)="XFD",RawDataAllData,StdCalcsAllCalcs),$D47,I$2))=0,"",INDEX(IF(LEFT($C47,3)="XFD",RawDataAllData,StdCalcsAllCalcs),$D47,I$2)*$D41)</f>
        <v>2.1374169786733097E-2</v>
      </c>
      <c r="J47" s="136" t="str">
        <f ca="1">IF(AND(I47&lt;&gt;"",I47&lt;INDEX(INDIRECT(B40),E47,MATCH(J41&amp;"LQ",StdRangesColumnHeaders,0)-StdRangesFirstDatasetCol+3)),"Q4",IF(AND(I47&lt;&gt;"",I47&gt;INDEX(INDIRECT(B40),E47,MATCH(J41&amp;"HQ",StdRangesColumnHeaders,0)-StdRangesFirstDatasetCol+3)),"Q1",""))</f>
        <v>Q4</v>
      </c>
      <c r="K47" s="136" t="str">
        <f t="shared" ref="K47:AP47" si="50">IF(LEN(INDEX(IF(LEFT($C47,3)="XFD",RawDataAllData,StdCalcsAllCalcs),$D47,K$2))=0,"",INDEX(IF(LEFT($C47,3)="XFD",RawDataAllData,StdCalcsAllCalcs),$D47,K$2)*$D41)</f>
        <v/>
      </c>
      <c r="L47" s="136" t="str">
        <f t="shared" si="50"/>
        <v/>
      </c>
      <c r="M47" s="136" t="str">
        <f t="shared" si="50"/>
        <v/>
      </c>
      <c r="N47" s="136" t="str">
        <f t="shared" si="50"/>
        <v/>
      </c>
      <c r="O47" s="136" t="str">
        <f t="shared" si="50"/>
        <v/>
      </c>
      <c r="P47" s="136">
        <f t="shared" si="50"/>
        <v>0.32900261231638572</v>
      </c>
      <c r="Q47" s="136">
        <f t="shared" si="50"/>
        <v>0.23764667803566775</v>
      </c>
      <c r="R47" s="136" t="str">
        <f t="shared" si="50"/>
        <v/>
      </c>
      <c r="S47" s="136">
        <f t="shared" si="50"/>
        <v>0.47763346845464222</v>
      </c>
      <c r="T47" s="136">
        <f t="shared" si="50"/>
        <v>4.1222938464497904E-3</v>
      </c>
      <c r="U47" s="136" t="str">
        <f t="shared" si="50"/>
        <v/>
      </c>
      <c r="V47" s="136" t="str">
        <f t="shared" si="50"/>
        <v/>
      </c>
      <c r="W47" s="136">
        <f t="shared" si="50"/>
        <v>0.2582444381138464</v>
      </c>
      <c r="X47" s="136">
        <f t="shared" si="50"/>
        <v>0.38068715893105093</v>
      </c>
      <c r="Y47" s="136" t="str">
        <f t="shared" si="50"/>
        <v/>
      </c>
      <c r="Z47" s="136">
        <f t="shared" si="50"/>
        <v>0.29362352521511609</v>
      </c>
      <c r="AA47" s="136">
        <f t="shared" si="50"/>
        <v>0.24279611805521242</v>
      </c>
      <c r="AB47" s="136">
        <f t="shared" si="50"/>
        <v>0.36776602227738464</v>
      </c>
      <c r="AC47" s="136">
        <f t="shared" si="50"/>
        <v>4.1222938464497904E-3</v>
      </c>
      <c r="AD47" s="136">
        <f t="shared" si="50"/>
        <v>0.47763346845464222</v>
      </c>
      <c r="AE47" s="136">
        <f t="shared" si="50"/>
        <v>0.28122277494967379</v>
      </c>
      <c r="AF47" s="136">
        <f t="shared" si="50"/>
        <v>0.16122331957649594</v>
      </c>
      <c r="AG47" s="136">
        <f t="shared" si="50"/>
        <v>0.32900261231638572</v>
      </c>
      <c r="AH47" s="136">
        <f t="shared" si="50"/>
        <v>0.30575953474406198</v>
      </c>
      <c r="AI47" s="136">
        <f t="shared" si="50"/>
        <v>0.38068715893105093</v>
      </c>
      <c r="AJ47" s="136">
        <f t="shared" si="50"/>
        <v>0.23129790688085383</v>
      </c>
      <c r="AK47" s="136">
        <f t="shared" si="50"/>
        <v>0.47763346845464222</v>
      </c>
      <c r="AL47" s="136">
        <f t="shared" si="50"/>
        <v>0.34487613626539892</v>
      </c>
      <c r="AM47" s="136">
        <f t="shared" si="50"/>
        <v>9.1636551197696536E-2</v>
      </c>
      <c r="AN47" s="136" t="str">
        <f t="shared" si="50"/>
        <v/>
      </c>
      <c r="AO47" s="136" t="str">
        <f t="shared" si="50"/>
        <v/>
      </c>
      <c r="AP47" s="136" t="str">
        <f t="shared" si="50"/>
        <v/>
      </c>
      <c r="AQ47" s="136" t="str">
        <f t="shared" ref="AQ47:BH47" si="51">IF(LEN(INDEX(IF(LEFT($C47,3)="XFD",RawDataAllData,StdCalcsAllCalcs),$D47,AQ$2))=0,"",INDEX(IF(LEFT($C47,3)="XFD",RawDataAllData,StdCalcsAllCalcs),$D47,AQ$2)*$D41)</f>
        <v/>
      </c>
      <c r="AR47" s="136" t="str">
        <f t="shared" si="51"/>
        <v/>
      </c>
      <c r="AS47" s="136" t="str">
        <f t="shared" si="51"/>
        <v/>
      </c>
      <c r="AT47" s="136" t="str">
        <f t="shared" si="51"/>
        <v/>
      </c>
      <c r="AU47" s="136" t="str">
        <f t="shared" si="51"/>
        <v/>
      </c>
      <c r="AV47" s="136" t="str">
        <f t="shared" si="51"/>
        <v/>
      </c>
      <c r="AW47" s="136" t="str">
        <f t="shared" si="51"/>
        <v/>
      </c>
      <c r="AX47" s="136" t="str">
        <f t="shared" si="51"/>
        <v/>
      </c>
      <c r="AY47" s="136" t="str">
        <f t="shared" si="51"/>
        <v/>
      </c>
      <c r="AZ47" s="136" t="str">
        <f t="shared" si="51"/>
        <v/>
      </c>
      <c r="BA47" s="136" t="str">
        <f t="shared" si="51"/>
        <v/>
      </c>
      <c r="BB47" s="136" t="str">
        <f t="shared" si="51"/>
        <v/>
      </c>
      <c r="BC47" s="136" t="str">
        <f t="shared" si="51"/>
        <v/>
      </c>
      <c r="BD47" s="136" t="str">
        <f t="shared" si="51"/>
        <v/>
      </c>
      <c r="BE47" s="136" t="str">
        <f t="shared" si="51"/>
        <v/>
      </c>
      <c r="BF47" s="136" t="str">
        <f t="shared" si="51"/>
        <v/>
      </c>
      <c r="BG47" s="136" t="str">
        <f t="shared" si="51"/>
        <v/>
      </c>
      <c r="BH47" s="136" t="str">
        <f t="shared" si="51"/>
        <v/>
      </c>
    </row>
    <row r="48" spans="1:60" x14ac:dyDescent="0.2">
      <c r="A48" s="114">
        <f t="shared" si="16"/>
        <v>0</v>
      </c>
      <c r="C48" s="143" t="s">
        <v>562</v>
      </c>
      <c r="D48" s="112">
        <f t="shared" si="37"/>
        <v>102</v>
      </c>
      <c r="E48" s="112">
        <f t="shared" si="41"/>
        <v>8</v>
      </c>
      <c r="G48" s="143" t="str">
        <f>G$29</f>
        <v>EUS</v>
      </c>
      <c r="H48" s="135" t="str">
        <f t="shared" si="38"/>
        <v>End user services</v>
      </c>
      <c r="I48" s="136">
        <f>IF(LEN(INDEX(IF(LEFT($C48,3)="XFD",RawDataAllData,StdCalcsAllCalcs),$D48,I$2))=0,"",INDEX(IF(LEFT($C48,3)="XFD",RawDataAllData,StdCalcsAllCalcs),$D48,I$2)*$D41)</f>
        <v>0.49095519364067991</v>
      </c>
      <c r="J48" s="136" t="str">
        <f ca="1">IF(AND(I48&lt;&gt;"",I48&lt;INDEX(INDIRECT(B40),E48,MATCH(J41&amp;"LQ",StdRangesColumnHeaders,0)-StdRangesFirstDatasetCol+3)),"Q4",IF(AND(I48&lt;&gt;"",I48&gt;INDEX(INDIRECT(B40),E48,MATCH(J41&amp;"HQ",StdRangesColumnHeaders,0)-StdRangesFirstDatasetCol+3)),"Q1",""))</f>
        <v/>
      </c>
      <c r="K48" s="136" t="str">
        <f t="shared" ref="K48:AP48" si="52">IF(LEN(INDEX(IF(LEFT($C48,3)="XFD",RawDataAllData,StdCalcsAllCalcs),$D48,K$2))=0,"",INDEX(IF(LEFT($C48,3)="XFD",RawDataAllData,StdCalcsAllCalcs),$D48,K$2)*$D41)</f>
        <v/>
      </c>
      <c r="L48" s="136" t="str">
        <f t="shared" si="52"/>
        <v/>
      </c>
      <c r="M48" s="136" t="str">
        <f t="shared" si="52"/>
        <v/>
      </c>
      <c r="N48" s="136" t="str">
        <f t="shared" si="52"/>
        <v/>
      </c>
      <c r="O48" s="136">
        <f t="shared" si="52"/>
        <v>5.1403634382474257E-2</v>
      </c>
      <c r="P48" s="136">
        <f t="shared" si="52"/>
        <v>0.31334131909954266</v>
      </c>
      <c r="Q48" s="136">
        <f t="shared" si="52"/>
        <v>0.4589163884637486</v>
      </c>
      <c r="R48" s="136">
        <f t="shared" si="52"/>
        <v>2.3991861429534564</v>
      </c>
      <c r="S48" s="136">
        <f t="shared" si="52"/>
        <v>2.2196946198762193</v>
      </c>
      <c r="T48" s="136">
        <f t="shared" si="52"/>
        <v>1.502347090706146</v>
      </c>
      <c r="U48" s="136">
        <f t="shared" si="52"/>
        <v>0.61639008137374252</v>
      </c>
      <c r="V48" s="136">
        <f t="shared" si="52"/>
        <v>0.64573064759094501</v>
      </c>
      <c r="W48" s="136">
        <f t="shared" si="52"/>
        <v>1.506579825074768</v>
      </c>
      <c r="X48" s="136">
        <f t="shared" si="52"/>
        <v>0.9073131386454707</v>
      </c>
      <c r="Y48" s="136">
        <f t="shared" si="52"/>
        <v>0.41209403249398552</v>
      </c>
      <c r="Z48" s="136">
        <f t="shared" si="52"/>
        <v>0.64573064759094501</v>
      </c>
      <c r="AA48" s="136">
        <f t="shared" si="52"/>
        <v>0.43550521047886709</v>
      </c>
      <c r="AB48" s="136">
        <f t="shared" si="52"/>
        <v>1.504463457890457</v>
      </c>
      <c r="AC48" s="136">
        <f t="shared" si="52"/>
        <v>5.1403634382474257E-2</v>
      </c>
      <c r="AD48" s="136">
        <f t="shared" si="52"/>
        <v>2.3991861429534564</v>
      </c>
      <c r="AE48" s="136">
        <f t="shared" si="52"/>
        <v>1.0029997200600453</v>
      </c>
      <c r="AF48" s="136">
        <f t="shared" si="52"/>
        <v>0.7902688070391245</v>
      </c>
      <c r="AG48" s="136">
        <f t="shared" si="52"/>
        <v>0.48983060619358565</v>
      </c>
      <c r="AH48" s="136">
        <f t="shared" si="52"/>
        <v>0.37323600989789196</v>
      </c>
      <c r="AI48" s="136">
        <f t="shared" si="52"/>
        <v>0.77652189311820785</v>
      </c>
      <c r="AJ48" s="136">
        <f t="shared" si="52"/>
        <v>5.1403634382474257E-2</v>
      </c>
      <c r="AK48" s="136">
        <f t="shared" si="52"/>
        <v>2.3991861429534564</v>
      </c>
      <c r="AL48" s="136">
        <f t="shared" si="52"/>
        <v>0.80475487991028205</v>
      </c>
      <c r="AM48" s="136">
        <f t="shared" si="52"/>
        <v>0.77563069663318096</v>
      </c>
      <c r="AN48" s="136" t="str">
        <f t="shared" si="52"/>
        <v/>
      </c>
      <c r="AO48" s="136" t="str">
        <f t="shared" si="52"/>
        <v/>
      </c>
      <c r="AP48" s="136" t="str">
        <f t="shared" si="52"/>
        <v/>
      </c>
      <c r="AQ48" s="136" t="str">
        <f t="shared" ref="AQ48:BH48" si="53">IF(LEN(INDEX(IF(LEFT($C48,3)="XFD",RawDataAllData,StdCalcsAllCalcs),$D48,AQ$2))=0,"",INDEX(IF(LEFT($C48,3)="XFD",RawDataAllData,StdCalcsAllCalcs),$D48,AQ$2)*$D41)</f>
        <v/>
      </c>
      <c r="AR48" s="136" t="str">
        <f t="shared" si="53"/>
        <v/>
      </c>
      <c r="AS48" s="136" t="str">
        <f t="shared" si="53"/>
        <v/>
      </c>
      <c r="AT48" s="136" t="str">
        <f t="shared" si="53"/>
        <v/>
      </c>
      <c r="AU48" s="136" t="str">
        <f t="shared" si="53"/>
        <v/>
      </c>
      <c r="AV48" s="136" t="str">
        <f t="shared" si="53"/>
        <v/>
      </c>
      <c r="AW48" s="136" t="str">
        <f t="shared" si="53"/>
        <v/>
      </c>
      <c r="AX48" s="136" t="str">
        <f t="shared" si="53"/>
        <v/>
      </c>
      <c r="AY48" s="136" t="str">
        <f t="shared" si="53"/>
        <v/>
      </c>
      <c r="AZ48" s="136" t="str">
        <f t="shared" si="53"/>
        <v/>
      </c>
      <c r="BA48" s="136" t="str">
        <f t="shared" si="53"/>
        <v/>
      </c>
      <c r="BB48" s="136" t="str">
        <f t="shared" si="53"/>
        <v/>
      </c>
      <c r="BC48" s="136" t="str">
        <f t="shared" si="53"/>
        <v/>
      </c>
      <c r="BD48" s="136" t="str">
        <f t="shared" si="53"/>
        <v/>
      </c>
      <c r="BE48" s="136" t="str">
        <f t="shared" si="53"/>
        <v/>
      </c>
      <c r="BF48" s="136" t="str">
        <f t="shared" si="53"/>
        <v/>
      </c>
      <c r="BG48" s="136" t="str">
        <f t="shared" si="53"/>
        <v/>
      </c>
      <c r="BH48" s="136" t="str">
        <f t="shared" si="53"/>
        <v/>
      </c>
    </row>
    <row r="49" spans="1:60" x14ac:dyDescent="0.2">
      <c r="A49" s="114">
        <f t="shared" si="16"/>
        <v>0</v>
      </c>
      <c r="C49" s="143" t="s">
        <v>563</v>
      </c>
      <c r="D49" s="112">
        <f t="shared" si="37"/>
        <v>103</v>
      </c>
      <c r="E49" s="112">
        <f t="shared" si="41"/>
        <v>9</v>
      </c>
      <c r="G49" s="143" t="str">
        <f>G$30</f>
        <v>Comp</v>
      </c>
      <c r="H49" s="135" t="str">
        <f t="shared" si="38"/>
        <v>End user computing</v>
      </c>
      <c r="I49" s="136">
        <f>IF(LEN(INDEX(IF(LEFT($C49,3)="XFD",RawDataAllData,StdCalcsAllCalcs),$D49,I$2))=0,"",INDEX(IF(LEFT($C49,3)="XFD",RawDataAllData,StdCalcsAllCalcs),$D49,I$2)*$D41)</f>
        <v>0.3886201867818484</v>
      </c>
      <c r="J49" s="136" t="str">
        <f ca="1">IF(AND(I49&lt;&gt;"",I49&lt;INDEX(INDIRECT(B40),E49,MATCH(J41&amp;"LQ",StdRangesColumnHeaders,0)-StdRangesFirstDatasetCol+3)),"Q4",IF(AND(I49&lt;&gt;"",I49&gt;INDEX(INDIRECT(B40),E49,MATCH(J41&amp;"HQ",StdRangesColumnHeaders,0)-StdRangesFirstDatasetCol+3)),"Q1",""))</f>
        <v/>
      </c>
      <c r="K49" s="136" t="str">
        <f t="shared" ref="K49:AP49" si="54">IF(LEN(INDEX(IF(LEFT($C49,3)="XFD",RawDataAllData,StdCalcsAllCalcs),$D49,K$2))=0,"",INDEX(IF(LEFT($C49,3)="XFD",RawDataAllData,StdCalcsAllCalcs),$D49,K$2)*$D41)</f>
        <v/>
      </c>
      <c r="L49" s="136" t="str">
        <f t="shared" si="54"/>
        <v/>
      </c>
      <c r="M49" s="136" t="str">
        <f t="shared" si="54"/>
        <v/>
      </c>
      <c r="N49" s="136" t="str">
        <f t="shared" si="54"/>
        <v/>
      </c>
      <c r="O49" s="136">
        <f t="shared" si="54"/>
        <v>5.1403634382474257E-2</v>
      </c>
      <c r="P49" s="136">
        <f t="shared" si="54"/>
        <v>0.24646849736335735</v>
      </c>
      <c r="Q49" s="136">
        <f t="shared" si="54"/>
        <v>0.39570766281638686</v>
      </c>
      <c r="R49" s="136">
        <f t="shared" si="54"/>
        <v>2.3991861429534564</v>
      </c>
      <c r="S49" s="136">
        <f t="shared" si="54"/>
        <v>2.1519603874160338</v>
      </c>
      <c r="T49" s="136">
        <f t="shared" si="54"/>
        <v>0.82445876928995809</v>
      </c>
      <c r="U49" s="136">
        <f t="shared" si="54"/>
        <v>0.61639008137374252</v>
      </c>
      <c r="V49" s="136">
        <f t="shared" si="54"/>
        <v>0.40991446017710531</v>
      </c>
      <c r="W49" s="136">
        <f t="shared" si="54"/>
        <v>1.1264960693107364</v>
      </c>
      <c r="X49" s="136">
        <f t="shared" si="54"/>
        <v>0.85144425523592737</v>
      </c>
      <c r="Y49" s="136">
        <f t="shared" si="54"/>
        <v>0.20329485756583693</v>
      </c>
      <c r="Z49" s="136">
        <f t="shared" si="54"/>
        <v>0.61639008137374252</v>
      </c>
      <c r="AA49" s="136">
        <f t="shared" si="54"/>
        <v>0.32108808008987205</v>
      </c>
      <c r="AB49" s="136">
        <f t="shared" si="54"/>
        <v>0.9889701622733319</v>
      </c>
      <c r="AC49" s="136">
        <f t="shared" si="54"/>
        <v>5.1403634382474257E-2</v>
      </c>
      <c r="AD49" s="136">
        <f t="shared" si="54"/>
        <v>2.3991861429534564</v>
      </c>
      <c r="AE49" s="136">
        <f t="shared" si="54"/>
        <v>0.84333861980772884</v>
      </c>
      <c r="AF49" s="136">
        <f t="shared" si="54"/>
        <v>0.77759625345838235</v>
      </c>
      <c r="AG49" s="136">
        <f t="shared" si="54"/>
        <v>0.38940808039862734</v>
      </c>
      <c r="AH49" s="136">
        <f t="shared" si="54"/>
        <v>0.23721041479433505</v>
      </c>
      <c r="AI49" s="136">
        <f t="shared" si="54"/>
        <v>0.73391716830483489</v>
      </c>
      <c r="AJ49" s="136">
        <f t="shared" si="54"/>
        <v>5.1403634382474257E-2</v>
      </c>
      <c r="AK49" s="136">
        <f t="shared" si="54"/>
        <v>2.3991861429534564</v>
      </c>
      <c r="AL49" s="136">
        <f t="shared" si="54"/>
        <v>0.71218476759460325</v>
      </c>
      <c r="AM49" s="136">
        <f t="shared" si="54"/>
        <v>0.80443376977005732</v>
      </c>
      <c r="AN49" s="136" t="str">
        <f t="shared" si="54"/>
        <v/>
      </c>
      <c r="AO49" s="136" t="str">
        <f t="shared" si="54"/>
        <v/>
      </c>
      <c r="AP49" s="136" t="str">
        <f t="shared" si="54"/>
        <v/>
      </c>
      <c r="AQ49" s="136" t="str">
        <f t="shared" ref="AQ49:BH49" si="55">IF(LEN(INDEX(IF(LEFT($C49,3)="XFD",RawDataAllData,StdCalcsAllCalcs),$D49,AQ$2))=0,"",INDEX(IF(LEFT($C49,3)="XFD",RawDataAllData,StdCalcsAllCalcs),$D49,AQ$2)*$D41)</f>
        <v/>
      </c>
      <c r="AR49" s="136" t="str">
        <f t="shared" si="55"/>
        <v/>
      </c>
      <c r="AS49" s="136" t="str">
        <f t="shared" si="55"/>
        <v/>
      </c>
      <c r="AT49" s="136" t="str">
        <f t="shared" si="55"/>
        <v/>
      </c>
      <c r="AU49" s="136" t="str">
        <f t="shared" si="55"/>
        <v/>
      </c>
      <c r="AV49" s="136" t="str">
        <f t="shared" si="55"/>
        <v/>
      </c>
      <c r="AW49" s="136" t="str">
        <f t="shared" si="55"/>
        <v/>
      </c>
      <c r="AX49" s="136" t="str">
        <f t="shared" si="55"/>
        <v/>
      </c>
      <c r="AY49" s="136" t="str">
        <f t="shared" si="55"/>
        <v/>
      </c>
      <c r="AZ49" s="136" t="str">
        <f t="shared" si="55"/>
        <v/>
      </c>
      <c r="BA49" s="136" t="str">
        <f t="shared" si="55"/>
        <v/>
      </c>
      <c r="BB49" s="136" t="str">
        <f t="shared" si="55"/>
        <v/>
      </c>
      <c r="BC49" s="136" t="str">
        <f t="shared" si="55"/>
        <v/>
      </c>
      <c r="BD49" s="136" t="str">
        <f t="shared" si="55"/>
        <v/>
      </c>
      <c r="BE49" s="136" t="str">
        <f t="shared" si="55"/>
        <v/>
      </c>
      <c r="BF49" s="136" t="str">
        <f t="shared" si="55"/>
        <v/>
      </c>
      <c r="BG49" s="136" t="str">
        <f t="shared" si="55"/>
        <v/>
      </c>
      <c r="BH49" s="136" t="str">
        <f t="shared" si="55"/>
        <v/>
      </c>
    </row>
    <row r="50" spans="1:60" x14ac:dyDescent="0.2">
      <c r="A50" s="114">
        <f t="shared" si="16"/>
        <v>0</v>
      </c>
      <c r="C50" s="143" t="s">
        <v>564</v>
      </c>
      <c r="D50" s="112">
        <f t="shared" si="37"/>
        <v>104</v>
      </c>
      <c r="E50" s="112">
        <f t="shared" si="41"/>
        <v>10</v>
      </c>
      <c r="G50" s="143" t="str">
        <f>G$31</f>
        <v>HD</v>
      </c>
      <c r="H50" s="135" t="str">
        <f t="shared" si="38"/>
        <v>Help desk</v>
      </c>
      <c r="I50" s="136">
        <f>IF(LEN(INDEX(IF(LEFT($C50,3)="XFD",RawDataAllData,StdCalcsAllCalcs),$D50,I$2))=0,"",INDEX(IF(LEFT($C50,3)="XFD",RawDataAllData,StdCalcsAllCalcs),$D50,I$2)*$D41)</f>
        <v>0.10233500685883157</v>
      </c>
      <c r="J50" s="136" t="str">
        <f ca="1">IF(AND(I50&lt;&gt;"",I50&lt;INDEX(INDIRECT(B40),E50,MATCH(J41&amp;"LQ",StdRangesColumnHeaders,0)-StdRangesFirstDatasetCol+3)),"Q4",IF(AND(I50&lt;&gt;"",I50&gt;INDEX(INDIRECT(B40),E50,MATCH(J41&amp;"HQ",StdRangesColumnHeaders,0)-StdRangesFirstDatasetCol+3)),"Q1",""))</f>
        <v/>
      </c>
      <c r="K50" s="136" t="str">
        <f t="shared" ref="K50:AP50" si="56">IF(LEN(INDEX(IF(LEFT($C50,3)="XFD",RawDataAllData,StdCalcsAllCalcs),$D50,K$2))=0,"",INDEX(IF(LEFT($C50,3)="XFD",RawDataAllData,StdCalcsAllCalcs),$D50,K$2)*$D41)</f>
        <v/>
      </c>
      <c r="L50" s="136" t="str">
        <f t="shared" si="56"/>
        <v/>
      </c>
      <c r="M50" s="136" t="str">
        <f t="shared" si="56"/>
        <v/>
      </c>
      <c r="N50" s="136" t="str">
        <f t="shared" si="56"/>
        <v/>
      </c>
      <c r="O50" s="136">
        <f t="shared" si="56"/>
        <v>0</v>
      </c>
      <c r="P50" s="136">
        <f t="shared" si="56"/>
        <v>6.6872821736185334E-2</v>
      </c>
      <c r="Q50" s="136">
        <f t="shared" si="56"/>
        <v>6.320872564736181E-2</v>
      </c>
      <c r="R50" s="136" t="str">
        <f t="shared" si="56"/>
        <v/>
      </c>
      <c r="S50" s="136">
        <f t="shared" si="56"/>
        <v>6.7734232460185687E-2</v>
      </c>
      <c r="T50" s="136">
        <f t="shared" si="56"/>
        <v>0.67788832141618782</v>
      </c>
      <c r="U50" s="136" t="str">
        <f t="shared" si="56"/>
        <v/>
      </c>
      <c r="V50" s="136">
        <f t="shared" si="56"/>
        <v>0.23581618741383975</v>
      </c>
      <c r="W50" s="136">
        <f t="shared" si="56"/>
        <v>0.38008375576403153</v>
      </c>
      <c r="X50" s="136">
        <f t="shared" si="56"/>
        <v>5.586888340954331E-2</v>
      </c>
      <c r="Y50" s="136">
        <f t="shared" si="56"/>
        <v>0.20879917492814867</v>
      </c>
      <c r="Z50" s="136">
        <f t="shared" si="56"/>
        <v>0.13826670369416716</v>
      </c>
      <c r="AA50" s="136">
        <f t="shared" si="56"/>
        <v>6.5956797713979443E-2</v>
      </c>
      <c r="AB50" s="136">
        <f t="shared" si="56"/>
        <v>0.27188307950138768</v>
      </c>
      <c r="AC50" s="136">
        <f t="shared" si="56"/>
        <v>5.586888340954331E-2</v>
      </c>
      <c r="AD50" s="136">
        <f t="shared" si="56"/>
        <v>0.67788832141618782</v>
      </c>
      <c r="AE50" s="136">
        <f t="shared" si="56"/>
        <v>0.19514134475283157</v>
      </c>
      <c r="AF50" s="136">
        <f t="shared" si="56"/>
        <v>0.21837638565988332</v>
      </c>
      <c r="AG50" s="136">
        <f t="shared" si="56"/>
        <v>8.4078379127571976E-2</v>
      </c>
      <c r="AH50" s="136">
        <f t="shared" si="56"/>
        <v>6.4121837154524824E-2</v>
      </c>
      <c r="AI50" s="136">
        <f t="shared" si="56"/>
        <v>0.21534666541525382</v>
      </c>
      <c r="AJ50" s="136">
        <f t="shared" si="56"/>
        <v>4.7768272853038876E-2</v>
      </c>
      <c r="AK50" s="136">
        <f t="shared" si="56"/>
        <v>0.23581618741383975</v>
      </c>
      <c r="AL50" s="136">
        <f t="shared" si="56"/>
        <v>0.11314124838582992</v>
      </c>
      <c r="AM50" s="136">
        <f t="shared" si="56"/>
        <v>8.3976569665083128E-2</v>
      </c>
      <c r="AN50" s="136" t="str">
        <f t="shared" si="56"/>
        <v/>
      </c>
      <c r="AO50" s="136" t="str">
        <f t="shared" si="56"/>
        <v/>
      </c>
      <c r="AP50" s="136" t="str">
        <f t="shared" si="56"/>
        <v/>
      </c>
      <c r="AQ50" s="136" t="str">
        <f t="shared" ref="AQ50:BH50" si="57">IF(LEN(INDEX(IF(LEFT($C50,3)="XFD",RawDataAllData,StdCalcsAllCalcs),$D50,AQ$2))=0,"",INDEX(IF(LEFT($C50,3)="XFD",RawDataAllData,StdCalcsAllCalcs),$D50,AQ$2)*$D41)</f>
        <v/>
      </c>
      <c r="AR50" s="136" t="str">
        <f t="shared" si="57"/>
        <v/>
      </c>
      <c r="AS50" s="136" t="str">
        <f t="shared" si="57"/>
        <v/>
      </c>
      <c r="AT50" s="136" t="str">
        <f t="shared" si="57"/>
        <v/>
      </c>
      <c r="AU50" s="136" t="str">
        <f t="shared" si="57"/>
        <v/>
      </c>
      <c r="AV50" s="136" t="str">
        <f t="shared" si="57"/>
        <v/>
      </c>
      <c r="AW50" s="136" t="str">
        <f t="shared" si="57"/>
        <v/>
      </c>
      <c r="AX50" s="136" t="str">
        <f t="shared" si="57"/>
        <v/>
      </c>
      <c r="AY50" s="136" t="str">
        <f t="shared" si="57"/>
        <v/>
      </c>
      <c r="AZ50" s="136" t="str">
        <f t="shared" si="57"/>
        <v/>
      </c>
      <c r="BA50" s="136" t="str">
        <f t="shared" si="57"/>
        <v/>
      </c>
      <c r="BB50" s="136" t="str">
        <f t="shared" si="57"/>
        <v/>
      </c>
      <c r="BC50" s="136" t="str">
        <f t="shared" si="57"/>
        <v/>
      </c>
      <c r="BD50" s="136" t="str">
        <f t="shared" si="57"/>
        <v/>
      </c>
      <c r="BE50" s="136" t="str">
        <f t="shared" si="57"/>
        <v/>
      </c>
      <c r="BF50" s="136" t="str">
        <f t="shared" si="57"/>
        <v/>
      </c>
      <c r="BG50" s="136" t="str">
        <f t="shared" si="57"/>
        <v/>
      </c>
      <c r="BH50" s="136" t="str">
        <f t="shared" si="57"/>
        <v/>
      </c>
    </row>
    <row r="51" spans="1:60" x14ac:dyDescent="0.2">
      <c r="A51" s="114">
        <f t="shared" si="16"/>
        <v>0</v>
      </c>
      <c r="C51" s="143" t="s">
        <v>559</v>
      </c>
      <c r="D51" s="112">
        <f t="shared" si="37"/>
        <v>99</v>
      </c>
      <c r="E51" s="112">
        <f t="shared" si="41"/>
        <v>11</v>
      </c>
      <c r="G51" s="143" t="str">
        <f>G$32</f>
        <v>Servers</v>
      </c>
      <c r="H51" s="135" t="str">
        <f t="shared" si="38"/>
        <v>Server infrastructure</v>
      </c>
      <c r="I51" s="136">
        <f>IF(LEN(INDEX(IF(LEFT($C51,3)="XFD",RawDataAllData,StdCalcsAllCalcs),$D51,I$2))=0,"",INDEX(IF(LEFT($C51,3)="XFD",RawDataAllData,StdCalcsAllCalcs),$D51,I$2)*$D41)</f>
        <v>2.6730089278549243</v>
      </c>
      <c r="J51" s="136" t="str">
        <f ca="1">IF(AND(I51&lt;&gt;"",I51&lt;INDEX(INDIRECT(B40),E51,MATCH(J41&amp;"LQ",StdRangesColumnHeaders,0)-StdRangesFirstDatasetCol+3)),"Q4",IF(AND(I51&lt;&gt;"",I51&gt;INDEX(INDIRECT(B40),E51,MATCH(J41&amp;"HQ",StdRangesColumnHeaders,0)-StdRangesFirstDatasetCol+3)),"Q1",""))</f>
        <v/>
      </c>
      <c r="K51" s="136" t="str">
        <f t="shared" ref="K51:AP51" si="58">IF(LEN(INDEX(IF(LEFT($C51,3)="XFD",RawDataAllData,StdCalcsAllCalcs),$D51,K$2))=0,"",INDEX(IF(LEFT($C51,3)="XFD",RawDataAllData,StdCalcsAllCalcs),$D51,K$2)*$D41)</f>
        <v/>
      </c>
      <c r="L51" s="136" t="str">
        <f t="shared" si="58"/>
        <v/>
      </c>
      <c r="M51" s="136" t="str">
        <f t="shared" si="58"/>
        <v/>
      </c>
      <c r="N51" s="136" t="str">
        <f t="shared" si="58"/>
        <v/>
      </c>
      <c r="O51" s="136">
        <f t="shared" si="58"/>
        <v>0.41497467938921312</v>
      </c>
      <c r="P51" s="136">
        <f t="shared" si="58"/>
        <v>3.966758822377292</v>
      </c>
      <c r="Q51" s="136">
        <f t="shared" si="58"/>
        <v>0.91033765192990501</v>
      </c>
      <c r="R51" s="136">
        <f t="shared" si="58"/>
        <v>3.3612462485422316</v>
      </c>
      <c r="S51" s="136">
        <f t="shared" si="58"/>
        <v>2.7541732661345693</v>
      </c>
      <c r="T51" s="136">
        <f t="shared" si="58"/>
        <v>2.1486650537156229</v>
      </c>
      <c r="U51" s="136">
        <f t="shared" si="58"/>
        <v>1.8927404369834047</v>
      </c>
      <c r="V51" s="136">
        <f t="shared" si="58"/>
        <v>1.9717071538643869</v>
      </c>
      <c r="W51" s="136">
        <f t="shared" si="58"/>
        <v>2.1568551812032366</v>
      </c>
      <c r="X51" s="136">
        <f t="shared" si="58"/>
        <v>3.3477998452697904</v>
      </c>
      <c r="Y51" s="136">
        <f t="shared" si="58"/>
        <v>1.7339131302347297</v>
      </c>
      <c r="Z51" s="136">
        <f t="shared" si="58"/>
        <v>2.1486650537156229</v>
      </c>
      <c r="AA51" s="136">
        <f t="shared" si="58"/>
        <v>1.813326783609067</v>
      </c>
      <c r="AB51" s="136">
        <f t="shared" si="58"/>
        <v>3.0509865557021798</v>
      </c>
      <c r="AC51" s="136">
        <f t="shared" si="58"/>
        <v>0.41497467938921312</v>
      </c>
      <c r="AD51" s="136">
        <f t="shared" si="58"/>
        <v>3.966758822377292</v>
      </c>
      <c r="AE51" s="136">
        <f t="shared" si="58"/>
        <v>2.2417428608767622</v>
      </c>
      <c r="AF51" s="136">
        <f t="shared" si="58"/>
        <v>1.0626908817386567</v>
      </c>
      <c r="AG51" s="136">
        <f t="shared" si="58"/>
        <v>1.8927404369834047</v>
      </c>
      <c r="AH51" s="136">
        <f t="shared" si="58"/>
        <v>0.9023806880020746</v>
      </c>
      <c r="AI51" s="136">
        <f t="shared" si="58"/>
        <v>3.0509865557021798</v>
      </c>
      <c r="AJ51" s="136">
        <f t="shared" si="58"/>
        <v>0.41497467938921312</v>
      </c>
      <c r="AK51" s="136">
        <f t="shared" si="58"/>
        <v>3.966758822377292</v>
      </c>
      <c r="AL51" s="136">
        <f t="shared" si="58"/>
        <v>1.9985288906636485</v>
      </c>
      <c r="AM51" s="136">
        <f t="shared" si="58"/>
        <v>1.2145724773221485</v>
      </c>
      <c r="AN51" s="136" t="str">
        <f t="shared" si="58"/>
        <v/>
      </c>
      <c r="AO51" s="136" t="str">
        <f t="shared" si="58"/>
        <v/>
      </c>
      <c r="AP51" s="136" t="str">
        <f t="shared" si="58"/>
        <v/>
      </c>
      <c r="AQ51" s="136" t="str">
        <f t="shared" ref="AQ51:BH51" si="59">IF(LEN(INDEX(IF(LEFT($C51,3)="XFD",RawDataAllData,StdCalcsAllCalcs),$D51,AQ$2))=0,"",INDEX(IF(LEFT($C51,3)="XFD",RawDataAllData,StdCalcsAllCalcs),$D51,AQ$2)*$D41)</f>
        <v/>
      </c>
      <c r="AR51" s="136" t="str">
        <f t="shared" si="59"/>
        <v/>
      </c>
      <c r="AS51" s="136" t="str">
        <f t="shared" si="59"/>
        <v/>
      </c>
      <c r="AT51" s="136" t="str">
        <f t="shared" si="59"/>
        <v/>
      </c>
      <c r="AU51" s="136" t="str">
        <f t="shared" si="59"/>
        <v/>
      </c>
      <c r="AV51" s="136" t="str">
        <f t="shared" si="59"/>
        <v/>
      </c>
      <c r="AW51" s="136" t="str">
        <f t="shared" si="59"/>
        <v/>
      </c>
      <c r="AX51" s="136" t="str">
        <f t="shared" si="59"/>
        <v/>
      </c>
      <c r="AY51" s="136" t="str">
        <f t="shared" si="59"/>
        <v/>
      </c>
      <c r="AZ51" s="136" t="str">
        <f t="shared" si="59"/>
        <v/>
      </c>
      <c r="BA51" s="136" t="str">
        <f t="shared" si="59"/>
        <v/>
      </c>
      <c r="BB51" s="136" t="str">
        <f t="shared" si="59"/>
        <v/>
      </c>
      <c r="BC51" s="136" t="str">
        <f t="shared" si="59"/>
        <v/>
      </c>
      <c r="BD51" s="136" t="str">
        <f t="shared" si="59"/>
        <v/>
      </c>
      <c r="BE51" s="136" t="str">
        <f t="shared" si="59"/>
        <v/>
      </c>
      <c r="BF51" s="136" t="str">
        <f t="shared" si="59"/>
        <v/>
      </c>
      <c r="BG51" s="136" t="str">
        <f t="shared" si="59"/>
        <v/>
      </c>
      <c r="BH51" s="136" t="str">
        <f t="shared" si="59"/>
        <v/>
      </c>
    </row>
    <row r="52" spans="1:60" x14ac:dyDescent="0.2">
      <c r="A52" s="114">
        <f t="shared" si="16"/>
        <v>0</v>
      </c>
      <c r="C52" s="143" t="s">
        <v>560</v>
      </c>
      <c r="D52" s="112">
        <f t="shared" si="37"/>
        <v>100</v>
      </c>
      <c r="E52" s="112">
        <f t="shared" si="41"/>
        <v>12</v>
      </c>
      <c r="G52" s="143" t="str">
        <f>G$33</f>
        <v>DC</v>
      </c>
      <c r="H52" s="135" t="str">
        <f t="shared" si="38"/>
        <v>Data center</v>
      </c>
      <c r="I52" s="136">
        <f>IF(LEN(INDEX(IF(LEFT($C52,3)="XFD",RawDataAllData,StdCalcsAllCalcs),$D52,I$2))=0,"",INDEX(IF(LEFT($C52,3)="XFD",RawDataAllData,StdCalcsAllCalcs),$D52,I$2)*$D41)</f>
        <v>2.6435729782021298</v>
      </c>
      <c r="J52" s="136" t="str">
        <f ca="1">IF(AND(I52&lt;&gt;"",I52&lt;INDEX(INDIRECT(B40),E52,MATCH(J41&amp;"LQ",StdRangesColumnHeaders,0)-StdRangesFirstDatasetCol+3)),"Q4",IF(AND(I52&lt;&gt;"",I52&gt;INDEX(INDIRECT(B40),E52,MATCH(J41&amp;"HQ",StdRangesColumnHeaders,0)-StdRangesFirstDatasetCol+3)),"Q1",""))</f>
        <v/>
      </c>
      <c r="K52" s="136" t="str">
        <f t="shared" ref="K52:AP52" si="60">IF(LEN(INDEX(IF(LEFT($C52,3)="XFD",RawDataAllData,StdCalcsAllCalcs),$D52,K$2))=0,"",INDEX(IF(LEFT($C52,3)="XFD",RawDataAllData,StdCalcsAllCalcs),$D52,K$2)*$D41)</f>
        <v/>
      </c>
      <c r="L52" s="136" t="str">
        <f t="shared" si="60"/>
        <v/>
      </c>
      <c r="M52" s="136" t="str">
        <f t="shared" si="60"/>
        <v/>
      </c>
      <c r="N52" s="136" t="str">
        <f t="shared" si="60"/>
        <v/>
      </c>
      <c r="O52" s="136">
        <f t="shared" si="60"/>
        <v>0.341307660984835</v>
      </c>
      <c r="P52" s="136">
        <f t="shared" si="60"/>
        <v>3.9533842580307175</v>
      </c>
      <c r="Q52" s="136">
        <f t="shared" si="60"/>
        <v>0.89204902644269468</v>
      </c>
      <c r="R52" s="136">
        <f t="shared" si="60"/>
        <v>3.3612462485422316</v>
      </c>
      <c r="S52" s="136">
        <f t="shared" si="60"/>
        <v>2.7541732661345693</v>
      </c>
      <c r="T52" s="136">
        <f t="shared" si="60"/>
        <v>2.1486650537156229</v>
      </c>
      <c r="U52" s="136">
        <f t="shared" si="60"/>
        <v>1.8594220542064457</v>
      </c>
      <c r="V52" s="136">
        <f t="shared" si="60"/>
        <v>1.670385356482273</v>
      </c>
      <c r="W52" s="136">
        <f t="shared" si="60"/>
        <v>2.0501082348557373</v>
      </c>
      <c r="X52" s="136">
        <f t="shared" si="60"/>
        <v>3.3477998452697904</v>
      </c>
      <c r="Y52" s="136">
        <f t="shared" si="60"/>
        <v>1.7204174477435805</v>
      </c>
      <c r="Z52" s="136">
        <f t="shared" si="60"/>
        <v>2.0501082348557373</v>
      </c>
      <c r="AA52" s="136">
        <f t="shared" si="60"/>
        <v>1.6954014021129269</v>
      </c>
      <c r="AB52" s="136">
        <f t="shared" si="60"/>
        <v>3.0509865557021798</v>
      </c>
      <c r="AC52" s="136">
        <f t="shared" si="60"/>
        <v>0.341307660984835</v>
      </c>
      <c r="AD52" s="136">
        <f t="shared" si="60"/>
        <v>3.9533842580307175</v>
      </c>
      <c r="AE52" s="136">
        <f t="shared" si="60"/>
        <v>2.1908144047644091</v>
      </c>
      <c r="AF52" s="136">
        <f t="shared" si="60"/>
        <v>1.0891985027319022</v>
      </c>
      <c r="AG52" s="136">
        <f t="shared" si="60"/>
        <v>1.7204174477435805</v>
      </c>
      <c r="AH52" s="136">
        <f t="shared" si="60"/>
        <v>0.88485432210650072</v>
      </c>
      <c r="AI52" s="136">
        <f t="shared" si="60"/>
        <v>3.0509865557021798</v>
      </c>
      <c r="AJ52" s="136">
        <f t="shared" si="60"/>
        <v>0.341307660984835</v>
      </c>
      <c r="AK52" s="136">
        <f t="shared" si="60"/>
        <v>3.9533842580307175</v>
      </c>
      <c r="AL52" s="136">
        <f t="shared" si="60"/>
        <v>1.9360241944680678</v>
      </c>
      <c r="AM52" s="136">
        <f t="shared" si="60"/>
        <v>1.2530737095218432</v>
      </c>
      <c r="AN52" s="136" t="str">
        <f t="shared" si="60"/>
        <v/>
      </c>
      <c r="AO52" s="136" t="str">
        <f t="shared" si="60"/>
        <v/>
      </c>
      <c r="AP52" s="136" t="str">
        <f t="shared" si="60"/>
        <v/>
      </c>
      <c r="AQ52" s="136" t="str">
        <f t="shared" ref="AQ52:BH52" si="61">IF(LEN(INDEX(IF(LEFT($C52,3)="XFD",RawDataAllData,StdCalcsAllCalcs),$D52,AQ$2))=0,"",INDEX(IF(LEFT($C52,3)="XFD",RawDataAllData,StdCalcsAllCalcs),$D52,AQ$2)*$D41)</f>
        <v/>
      </c>
      <c r="AR52" s="136" t="str">
        <f t="shared" si="61"/>
        <v/>
      </c>
      <c r="AS52" s="136" t="str">
        <f t="shared" si="61"/>
        <v/>
      </c>
      <c r="AT52" s="136" t="str">
        <f t="shared" si="61"/>
        <v/>
      </c>
      <c r="AU52" s="136" t="str">
        <f t="shared" si="61"/>
        <v/>
      </c>
      <c r="AV52" s="136" t="str">
        <f t="shared" si="61"/>
        <v/>
      </c>
      <c r="AW52" s="136" t="str">
        <f t="shared" si="61"/>
        <v/>
      </c>
      <c r="AX52" s="136" t="str">
        <f t="shared" si="61"/>
        <v/>
      </c>
      <c r="AY52" s="136" t="str">
        <f t="shared" si="61"/>
        <v/>
      </c>
      <c r="AZ52" s="136" t="str">
        <f t="shared" si="61"/>
        <v/>
      </c>
      <c r="BA52" s="136" t="str">
        <f t="shared" si="61"/>
        <v/>
      </c>
      <c r="BB52" s="136" t="str">
        <f t="shared" si="61"/>
        <v/>
      </c>
      <c r="BC52" s="136" t="str">
        <f t="shared" si="61"/>
        <v/>
      </c>
      <c r="BD52" s="136" t="str">
        <f t="shared" si="61"/>
        <v/>
      </c>
      <c r="BE52" s="136" t="str">
        <f t="shared" si="61"/>
        <v/>
      </c>
      <c r="BF52" s="136" t="str">
        <f t="shared" si="61"/>
        <v/>
      </c>
      <c r="BG52" s="136" t="str">
        <f t="shared" si="61"/>
        <v/>
      </c>
      <c r="BH52" s="136" t="str">
        <f t="shared" si="61"/>
        <v/>
      </c>
    </row>
    <row r="53" spans="1:60" x14ac:dyDescent="0.2">
      <c r="A53" s="114">
        <f t="shared" si="16"/>
        <v>0</v>
      </c>
      <c r="C53" s="143" t="s">
        <v>561</v>
      </c>
      <c r="D53" s="112">
        <f t="shared" si="37"/>
        <v>101</v>
      </c>
      <c r="E53" s="112">
        <f t="shared" si="41"/>
        <v>13</v>
      </c>
      <c r="G53" s="143" t="str">
        <f>G$34</f>
        <v>OS</v>
      </c>
      <c r="H53" s="135" t="str">
        <f t="shared" si="38"/>
        <v>Other servers</v>
      </c>
      <c r="I53" s="136">
        <f>IF(LEN(INDEX(IF(LEFT($C53,3)="XFD",RawDataAllData,StdCalcsAllCalcs),$D53,I$2))=0,"",INDEX(IF(LEFT($C53,3)="XFD",RawDataAllData,StdCalcsAllCalcs),$D53,I$2)*$D41)</f>
        <v>2.9435949652794061E-2</v>
      </c>
      <c r="J53" s="136" t="str">
        <f ca="1">IF(AND(I53&lt;&gt;"",I53&lt;INDEX(INDIRECT(B40),E53,MATCH(J41&amp;"LQ",StdRangesColumnHeaders,0)-StdRangesFirstDatasetCol+3)),"Q4",IF(AND(I53&lt;&gt;"",I53&gt;INDEX(INDIRECT(B40),E53,MATCH(J41&amp;"HQ",StdRangesColumnHeaders,0)-StdRangesFirstDatasetCol+3)),"Q1",""))</f>
        <v/>
      </c>
      <c r="K53" s="136" t="str">
        <f t="shared" ref="K53:AP53" si="62">IF(LEN(INDEX(IF(LEFT($C53,3)="XFD",RawDataAllData,StdCalcsAllCalcs),$D53,K$2))=0,"",INDEX(IF(LEFT($C53,3)="XFD",RawDataAllData,StdCalcsAllCalcs),$D53,K$2)*$D41)</f>
        <v/>
      </c>
      <c r="L53" s="136" t="str">
        <f t="shared" si="62"/>
        <v/>
      </c>
      <c r="M53" s="136" t="str">
        <f t="shared" si="62"/>
        <v/>
      </c>
      <c r="N53" s="136" t="str">
        <f t="shared" si="62"/>
        <v/>
      </c>
      <c r="O53" s="136">
        <f t="shared" si="62"/>
        <v>7.366701840437806E-2</v>
      </c>
      <c r="P53" s="136">
        <f t="shared" si="62"/>
        <v>1.3374564346574776E-2</v>
      </c>
      <c r="Q53" s="136">
        <f t="shared" si="62"/>
        <v>1.8288625487210244E-2</v>
      </c>
      <c r="R53" s="136" t="str">
        <f t="shared" si="62"/>
        <v/>
      </c>
      <c r="S53" s="136" t="str">
        <f t="shared" si="62"/>
        <v/>
      </c>
      <c r="T53" s="136" t="str">
        <f t="shared" si="62"/>
        <v/>
      </c>
      <c r="U53" s="136">
        <f t="shared" si="62"/>
        <v>3.331838277695906E-2</v>
      </c>
      <c r="V53" s="136">
        <f t="shared" si="62"/>
        <v>0.30132179738211362</v>
      </c>
      <c r="W53" s="136">
        <f t="shared" si="62"/>
        <v>0.10674694634749918</v>
      </c>
      <c r="X53" s="136">
        <f t="shared" si="62"/>
        <v>0</v>
      </c>
      <c r="Y53" s="136">
        <f t="shared" si="62"/>
        <v>1.3495682491149262E-2</v>
      </c>
      <c r="Z53" s="136">
        <f t="shared" si="62"/>
        <v>3.331838277695906E-2</v>
      </c>
      <c r="AA53" s="136">
        <f t="shared" si="62"/>
        <v>1.5892153989179751E-2</v>
      </c>
      <c r="AB53" s="136">
        <f t="shared" si="62"/>
        <v>9.0206982375938619E-2</v>
      </c>
      <c r="AC53" s="136">
        <f t="shared" si="62"/>
        <v>1.3374564346574776E-2</v>
      </c>
      <c r="AD53" s="136">
        <f t="shared" si="62"/>
        <v>0.30132179738211362</v>
      </c>
      <c r="AE53" s="136">
        <f t="shared" si="62"/>
        <v>7.002662715448553E-2</v>
      </c>
      <c r="AF53" s="136">
        <f t="shared" si="62"/>
        <v>0.10375297374297615</v>
      </c>
      <c r="AG53" s="136">
        <f t="shared" si="62"/>
        <v>3.331838277695906E-2</v>
      </c>
      <c r="AH53" s="136">
        <f t="shared" si="62"/>
        <v>1.3514235024544505E-2</v>
      </c>
      <c r="AI53" s="136">
        <f t="shared" si="62"/>
        <v>0.15625422179832682</v>
      </c>
      <c r="AJ53" s="136">
        <f t="shared" si="62"/>
        <v>1.3374564346574776E-2</v>
      </c>
      <c r="AK53" s="136">
        <f t="shared" si="62"/>
        <v>0.30132179738211362</v>
      </c>
      <c r="AL53" s="136">
        <f t="shared" si="62"/>
        <v>8.5943957268923774E-2</v>
      </c>
      <c r="AM53" s="136">
        <f t="shared" si="62"/>
        <v>0.12068462758135605</v>
      </c>
      <c r="AN53" s="136" t="str">
        <f t="shared" si="62"/>
        <v/>
      </c>
      <c r="AO53" s="136" t="str">
        <f t="shared" si="62"/>
        <v/>
      </c>
      <c r="AP53" s="136" t="str">
        <f t="shared" si="62"/>
        <v/>
      </c>
      <c r="AQ53" s="136" t="str">
        <f t="shared" ref="AQ53:BH53" si="63">IF(LEN(INDEX(IF(LEFT($C53,3)="XFD",RawDataAllData,StdCalcsAllCalcs),$D53,AQ$2))=0,"",INDEX(IF(LEFT($C53,3)="XFD",RawDataAllData,StdCalcsAllCalcs),$D53,AQ$2)*$D41)</f>
        <v/>
      </c>
      <c r="AR53" s="136" t="str">
        <f t="shared" si="63"/>
        <v/>
      </c>
      <c r="AS53" s="136" t="str">
        <f t="shared" si="63"/>
        <v/>
      </c>
      <c r="AT53" s="136" t="str">
        <f t="shared" si="63"/>
        <v/>
      </c>
      <c r="AU53" s="136" t="str">
        <f t="shared" si="63"/>
        <v/>
      </c>
      <c r="AV53" s="136" t="str">
        <f t="shared" si="63"/>
        <v/>
      </c>
      <c r="AW53" s="136" t="str">
        <f t="shared" si="63"/>
        <v/>
      </c>
      <c r="AX53" s="136" t="str">
        <f t="shared" si="63"/>
        <v/>
      </c>
      <c r="AY53" s="136" t="str">
        <f t="shared" si="63"/>
        <v/>
      </c>
      <c r="AZ53" s="136" t="str">
        <f t="shared" si="63"/>
        <v/>
      </c>
      <c r="BA53" s="136" t="str">
        <f t="shared" si="63"/>
        <v/>
      </c>
      <c r="BB53" s="136" t="str">
        <f t="shared" si="63"/>
        <v/>
      </c>
      <c r="BC53" s="136" t="str">
        <f t="shared" si="63"/>
        <v/>
      </c>
      <c r="BD53" s="136" t="str">
        <f t="shared" si="63"/>
        <v/>
      </c>
      <c r="BE53" s="136" t="str">
        <f t="shared" si="63"/>
        <v/>
      </c>
      <c r="BF53" s="136" t="str">
        <f t="shared" si="63"/>
        <v/>
      </c>
      <c r="BG53" s="136" t="str">
        <f t="shared" si="63"/>
        <v/>
      </c>
      <c r="BH53" s="136" t="str">
        <f t="shared" si="63"/>
        <v/>
      </c>
    </row>
    <row r="54" spans="1:60" x14ac:dyDescent="0.2">
      <c r="A54" s="114">
        <f t="shared" si="16"/>
        <v>0</v>
      </c>
      <c r="C54" s="143" t="s">
        <v>1824</v>
      </c>
      <c r="D54" s="112">
        <f t="shared" si="37"/>
        <v>108</v>
      </c>
      <c r="E54" s="112">
        <f t="shared" si="41"/>
        <v>14</v>
      </c>
      <c r="G54" s="143" t="str">
        <f>G$35</f>
        <v>ATM</v>
      </c>
      <c r="H54" s="135" t="str">
        <f t="shared" si="38"/>
        <v>ATM infrastructure</v>
      </c>
      <c r="I54" s="136" t="str">
        <f>IF(LEN(INDEX(IF(LEFT($C54,3)="XFD",RawDataAllData,StdCalcsAllCalcs),$D54,I$2))=0,"",INDEX(IF(LEFT($C54,3)="XFD",RawDataAllData,StdCalcsAllCalcs),$D54,I$2)*$D41)</f>
        <v/>
      </c>
      <c r="J54" s="136" t="str">
        <f ca="1">IF(AND(I54&lt;&gt;"",I54&lt;INDEX(INDIRECT(B40),E54,MATCH(J41&amp;"LQ",StdRangesColumnHeaders,0)-StdRangesFirstDatasetCol+3)),"Q4",IF(AND(I54&lt;&gt;"",I54&gt;INDEX(INDIRECT(B40),E54,MATCH(J41&amp;"HQ",StdRangesColumnHeaders,0)-StdRangesFirstDatasetCol+3)),"Q1",""))</f>
        <v/>
      </c>
      <c r="K54" s="136" t="str">
        <f t="shared" ref="K54:AP54" si="64">IF(LEN(INDEX(IF(LEFT($C54,3)="XFD",RawDataAllData,StdCalcsAllCalcs),$D54,K$2))=0,"",INDEX(IF(LEFT($C54,3)="XFD",RawDataAllData,StdCalcsAllCalcs),$D54,K$2)*$D41)</f>
        <v/>
      </c>
      <c r="L54" s="136" t="str">
        <f t="shared" si="64"/>
        <v/>
      </c>
      <c r="M54" s="136" t="str">
        <f t="shared" si="64"/>
        <v/>
      </c>
      <c r="N54" s="136" t="str">
        <f t="shared" si="64"/>
        <v/>
      </c>
      <c r="O54" s="136" t="str">
        <f t="shared" si="64"/>
        <v/>
      </c>
      <c r="P54" s="136">
        <f t="shared" si="64"/>
        <v>0.35258018300730648</v>
      </c>
      <c r="Q54" s="136">
        <f t="shared" si="64"/>
        <v>0.39617065212545083</v>
      </c>
      <c r="R54" s="136">
        <f t="shared" si="64"/>
        <v>0.91873010075017281</v>
      </c>
      <c r="S54" s="136">
        <f t="shared" si="64"/>
        <v>1.6717264833345173</v>
      </c>
      <c r="T54" s="136">
        <f t="shared" si="64"/>
        <v>1.1359209710217202</v>
      </c>
      <c r="U54" s="136">
        <f t="shared" si="64"/>
        <v>0</v>
      </c>
      <c r="V54" s="136" t="str">
        <f t="shared" si="64"/>
        <v/>
      </c>
      <c r="W54" s="136">
        <f t="shared" si="64"/>
        <v>0.37257467196714367</v>
      </c>
      <c r="X54" s="136">
        <f t="shared" si="64"/>
        <v>0.22532717536829283</v>
      </c>
      <c r="Y54" s="136">
        <f t="shared" si="64"/>
        <v>1.2319984570182403</v>
      </c>
      <c r="Z54" s="136">
        <f t="shared" si="64"/>
        <v>0.6574503764378119</v>
      </c>
      <c r="AA54" s="136">
        <f t="shared" si="64"/>
        <v>0.36757604972718438</v>
      </c>
      <c r="AB54" s="136">
        <f t="shared" si="64"/>
        <v>1.1599403425208501</v>
      </c>
      <c r="AC54" s="136">
        <f t="shared" si="64"/>
        <v>0.22532717536829283</v>
      </c>
      <c r="AD54" s="136">
        <f t="shared" si="64"/>
        <v>1.6717264833345173</v>
      </c>
      <c r="AE54" s="136">
        <f t="shared" si="64"/>
        <v>0.70055874384364936</v>
      </c>
      <c r="AF54" s="136">
        <f t="shared" si="64"/>
        <v>0.52760184147025413</v>
      </c>
      <c r="AG54" s="136">
        <f t="shared" si="64"/>
        <v>0.53030195082275855</v>
      </c>
      <c r="AH54" s="136">
        <f t="shared" si="64"/>
        <v>0.33161153382494252</v>
      </c>
      <c r="AI54" s="136">
        <f t="shared" si="64"/>
        <v>0.99704718981718976</v>
      </c>
      <c r="AJ54" s="136">
        <f t="shared" si="64"/>
        <v>0.22532717536829283</v>
      </c>
      <c r="AK54" s="136">
        <f t="shared" si="64"/>
        <v>1.6717264833345173</v>
      </c>
      <c r="AL54" s="136">
        <f t="shared" si="64"/>
        <v>0.63663020971132211</v>
      </c>
      <c r="AM54" s="136">
        <f t="shared" si="64"/>
        <v>0.51673477025224401</v>
      </c>
      <c r="AN54" s="136" t="str">
        <f t="shared" si="64"/>
        <v/>
      </c>
      <c r="AO54" s="136" t="str">
        <f t="shared" si="64"/>
        <v/>
      </c>
      <c r="AP54" s="136" t="str">
        <f t="shared" si="64"/>
        <v/>
      </c>
      <c r="AQ54" s="136" t="str">
        <f t="shared" ref="AQ54:BH54" si="65">IF(LEN(INDEX(IF(LEFT($C54,3)="XFD",RawDataAllData,StdCalcsAllCalcs),$D54,AQ$2))=0,"",INDEX(IF(LEFT($C54,3)="XFD",RawDataAllData,StdCalcsAllCalcs),$D54,AQ$2)*$D41)</f>
        <v/>
      </c>
      <c r="AR54" s="136" t="str">
        <f t="shared" si="65"/>
        <v/>
      </c>
      <c r="AS54" s="136" t="str">
        <f t="shared" si="65"/>
        <v/>
      </c>
      <c r="AT54" s="136" t="str">
        <f t="shared" si="65"/>
        <v/>
      </c>
      <c r="AU54" s="136" t="str">
        <f t="shared" si="65"/>
        <v/>
      </c>
      <c r="AV54" s="136" t="str">
        <f t="shared" si="65"/>
        <v/>
      </c>
      <c r="AW54" s="136" t="str">
        <f t="shared" si="65"/>
        <v/>
      </c>
      <c r="AX54" s="136" t="str">
        <f t="shared" si="65"/>
        <v/>
      </c>
      <c r="AY54" s="136" t="str">
        <f t="shared" si="65"/>
        <v/>
      </c>
      <c r="AZ54" s="136" t="str">
        <f t="shared" si="65"/>
        <v/>
      </c>
      <c r="BA54" s="136" t="str">
        <f t="shared" si="65"/>
        <v/>
      </c>
      <c r="BB54" s="136" t="str">
        <f t="shared" si="65"/>
        <v/>
      </c>
      <c r="BC54" s="136" t="str">
        <f t="shared" si="65"/>
        <v/>
      </c>
      <c r="BD54" s="136" t="str">
        <f t="shared" si="65"/>
        <v/>
      </c>
      <c r="BE54" s="136" t="str">
        <f t="shared" si="65"/>
        <v/>
      </c>
      <c r="BF54" s="136" t="str">
        <f t="shared" si="65"/>
        <v/>
      </c>
      <c r="BG54" s="136" t="str">
        <f t="shared" si="65"/>
        <v/>
      </c>
      <c r="BH54" s="136" t="str">
        <f t="shared" si="65"/>
        <v/>
      </c>
    </row>
    <row r="55" spans="1:60" x14ac:dyDescent="0.2">
      <c r="A55" s="114">
        <f t="shared" si="16"/>
        <v>0</v>
      </c>
      <c r="C55" s="143" t="s">
        <v>555</v>
      </c>
      <c r="D55" s="112">
        <f t="shared" si="37"/>
        <v>8</v>
      </c>
      <c r="E55" s="112">
        <f t="shared" si="41"/>
        <v>15</v>
      </c>
      <c r="G55" s="143" t="str">
        <f>G$36</f>
        <v>ADM</v>
      </c>
      <c r="H55" s="135" t="str">
        <f t="shared" si="38"/>
        <v>Applications</v>
      </c>
      <c r="I55" s="136">
        <f>IF(LEN(INDEX(IF(LEFT($C55,3)="XFD",RawDataAllData,StdCalcsAllCalcs),$D55,I$2))=0,"",INDEX(IF(LEFT($C55,3)="XFD",RawDataAllData,StdCalcsAllCalcs),$D55,I$2)*$D41)</f>
        <v>5.0652808820336066</v>
      </c>
      <c r="J55" s="136" t="str">
        <f ca="1">IF(AND(I55&lt;&gt;"",I55&lt;INDEX(INDIRECT(B40),E55,MATCH(J41&amp;"LQ",StdRangesColumnHeaders,0)-StdRangesFirstDatasetCol+3)),"Q4",IF(AND(I55&lt;&gt;"",I55&gt;INDEX(INDIRECT(B40),E55,MATCH(J41&amp;"HQ",StdRangesColumnHeaders,0)-StdRangesFirstDatasetCol+3)),"Q1",""))</f>
        <v/>
      </c>
      <c r="K55" s="136" t="str">
        <f t="shared" ref="K55:AP55" si="66">IF(LEN(INDEX(IF(LEFT($C55,3)="XFD",RawDataAllData,StdCalcsAllCalcs),$D55,K$2))=0,"",INDEX(IF(LEFT($C55,3)="XFD",RawDataAllData,StdCalcsAllCalcs),$D55,K$2)*$D41)</f>
        <v/>
      </c>
      <c r="L55" s="136" t="str">
        <f t="shared" si="66"/>
        <v/>
      </c>
      <c r="M55" s="136" t="str">
        <f t="shared" si="66"/>
        <v/>
      </c>
      <c r="N55" s="136" t="str">
        <f t="shared" si="66"/>
        <v/>
      </c>
      <c r="O55" s="136">
        <f t="shared" si="66"/>
        <v>7.1558306467681536</v>
      </c>
      <c r="P55" s="136">
        <f t="shared" si="66"/>
        <v>10.010645253050923</v>
      </c>
      <c r="Q55" s="136">
        <f t="shared" si="66"/>
        <v>4.0741929039132136</v>
      </c>
      <c r="R55" s="136">
        <f t="shared" si="66"/>
        <v>5.1345952007104092</v>
      </c>
      <c r="S55" s="136">
        <f t="shared" si="66"/>
        <v>3.2037144110744631</v>
      </c>
      <c r="T55" s="136">
        <f t="shared" si="66"/>
        <v>4.8047624943620342</v>
      </c>
      <c r="U55" s="136">
        <f t="shared" si="66"/>
        <v>3.5625040046133143</v>
      </c>
      <c r="V55" s="136">
        <f t="shared" si="66"/>
        <v>4.2760937690429017</v>
      </c>
      <c r="W55" s="136">
        <f t="shared" si="66"/>
        <v>5.5339179243460119</v>
      </c>
      <c r="X55" s="136">
        <f t="shared" si="66"/>
        <v>6.2407938358555723</v>
      </c>
      <c r="Y55" s="136">
        <f t="shared" si="66"/>
        <v>4.4904544836671949</v>
      </c>
      <c r="Z55" s="136">
        <f t="shared" si="66"/>
        <v>4.8047624943620342</v>
      </c>
      <c r="AA55" s="136">
        <f t="shared" si="66"/>
        <v>4.1751433364780581</v>
      </c>
      <c r="AB55" s="136">
        <f t="shared" si="66"/>
        <v>5.8873558801007917</v>
      </c>
      <c r="AC55" s="136">
        <f t="shared" si="66"/>
        <v>3.2037144110744631</v>
      </c>
      <c r="AD55" s="136">
        <f t="shared" si="66"/>
        <v>10.010645253050923</v>
      </c>
      <c r="AE55" s="136">
        <f t="shared" si="66"/>
        <v>5.3170459024912908</v>
      </c>
      <c r="AF55" s="136">
        <f t="shared" si="66"/>
        <v>1.9355406486133071</v>
      </c>
      <c r="AG55" s="136">
        <f t="shared" si="66"/>
        <v>4.6262274668884578</v>
      </c>
      <c r="AH55" s="136">
        <f t="shared" si="66"/>
        <v>3.9192988868281082</v>
      </c>
      <c r="AI55" s="136">
        <f t="shared" si="66"/>
        <v>5.7886250699031843</v>
      </c>
      <c r="AJ55" s="136">
        <f t="shared" si="66"/>
        <v>2.3308772528396671</v>
      </c>
      <c r="AK55" s="136">
        <f t="shared" si="66"/>
        <v>10.010645253050923</v>
      </c>
      <c r="AL55" s="136">
        <f t="shared" si="66"/>
        <v>5.1243811480419872</v>
      </c>
      <c r="AM55" s="136">
        <f t="shared" si="66"/>
        <v>2.1117650906126042</v>
      </c>
      <c r="AN55" s="136" t="str">
        <f t="shared" si="66"/>
        <v/>
      </c>
      <c r="AO55" s="136" t="str">
        <f t="shared" si="66"/>
        <v/>
      </c>
      <c r="AP55" s="136" t="str">
        <f t="shared" si="66"/>
        <v/>
      </c>
      <c r="AQ55" s="136" t="str">
        <f t="shared" ref="AQ55:BH55" si="67">IF(LEN(INDEX(IF(LEFT($C55,3)="XFD",RawDataAllData,StdCalcsAllCalcs),$D55,AQ$2))=0,"",INDEX(IF(LEFT($C55,3)="XFD",RawDataAllData,StdCalcsAllCalcs),$D55,AQ$2)*$D41)</f>
        <v/>
      </c>
      <c r="AR55" s="136" t="str">
        <f t="shared" si="67"/>
        <v/>
      </c>
      <c r="AS55" s="136" t="str">
        <f t="shared" si="67"/>
        <v/>
      </c>
      <c r="AT55" s="136" t="str">
        <f t="shared" si="67"/>
        <v/>
      </c>
      <c r="AU55" s="136" t="str">
        <f t="shared" si="67"/>
        <v/>
      </c>
      <c r="AV55" s="136" t="str">
        <f t="shared" si="67"/>
        <v/>
      </c>
      <c r="AW55" s="136" t="str">
        <f t="shared" si="67"/>
        <v/>
      </c>
      <c r="AX55" s="136" t="str">
        <f t="shared" si="67"/>
        <v/>
      </c>
      <c r="AY55" s="136" t="str">
        <f t="shared" si="67"/>
        <v/>
      </c>
      <c r="AZ55" s="136" t="str">
        <f t="shared" si="67"/>
        <v/>
      </c>
      <c r="BA55" s="136" t="str">
        <f t="shared" si="67"/>
        <v/>
      </c>
      <c r="BB55" s="136" t="str">
        <f t="shared" si="67"/>
        <v/>
      </c>
      <c r="BC55" s="136" t="str">
        <f t="shared" si="67"/>
        <v/>
      </c>
      <c r="BD55" s="136" t="str">
        <f t="shared" si="67"/>
        <v/>
      </c>
      <c r="BE55" s="136" t="str">
        <f t="shared" si="67"/>
        <v/>
      </c>
      <c r="BF55" s="136" t="str">
        <f t="shared" si="67"/>
        <v/>
      </c>
      <c r="BG55" s="136" t="str">
        <f t="shared" si="67"/>
        <v/>
      </c>
      <c r="BH55" s="136" t="str">
        <f t="shared" si="67"/>
        <v/>
      </c>
    </row>
    <row r="56" spans="1:60" x14ac:dyDescent="0.2">
      <c r="A56" s="114">
        <f t="shared" si="16"/>
        <v>0</v>
      </c>
      <c r="C56" s="143" t="s">
        <v>557</v>
      </c>
      <c r="D56" s="112">
        <f t="shared" si="37"/>
        <v>10</v>
      </c>
      <c r="E56" s="112">
        <f t="shared" si="41"/>
        <v>16</v>
      </c>
      <c r="G56" s="143" t="str">
        <f>G$37</f>
        <v>AM</v>
      </c>
      <c r="H56" s="135" t="str">
        <f t="shared" si="38"/>
        <v>Application maintenance</v>
      </c>
      <c r="I56" s="136">
        <f>IF(LEN(INDEX(IF(LEFT($C56,3)="XFD",RawDataAllData,StdCalcsAllCalcs),$D56,I$2))=0,"",INDEX(IF(LEFT($C56,3)="XFD",RawDataAllData,StdCalcsAllCalcs),$D56,I$2)*$D41)</f>
        <v>2.2078212332482416</v>
      </c>
      <c r="J56" s="136" t="str">
        <f ca="1">IF(AND(I56&lt;&gt;"",I56&lt;INDEX(INDIRECT(B40),E56,MATCH(J41&amp;"LQ",StdRangesColumnHeaders,0)-StdRangesFirstDatasetCol+3)),"Q4",IF(AND(I56&lt;&gt;"",I56&gt;INDEX(INDIRECT(B40),E56,MATCH(J41&amp;"HQ",StdRangesColumnHeaders,0)-StdRangesFirstDatasetCol+3)),"Q1",""))</f>
        <v/>
      </c>
      <c r="K56" s="136" t="str">
        <f t="shared" ref="K56:AP56" si="68">IF(LEN(INDEX(IF(LEFT($C56,3)="XFD",RawDataAllData,StdCalcsAllCalcs),$D56,K$2))=0,"",INDEX(IF(LEFT($C56,3)="XFD",RawDataAllData,StdCalcsAllCalcs),$D56,K$2)*$D41)</f>
        <v/>
      </c>
      <c r="L56" s="136" t="str">
        <f t="shared" si="68"/>
        <v/>
      </c>
      <c r="M56" s="136" t="str">
        <f t="shared" si="68"/>
        <v/>
      </c>
      <c r="N56" s="136" t="str">
        <f t="shared" si="68"/>
        <v/>
      </c>
      <c r="O56" s="136">
        <f t="shared" si="68"/>
        <v>1.2880495164162606</v>
      </c>
      <c r="P56" s="136">
        <f t="shared" si="68"/>
        <v>4.72488139854471</v>
      </c>
      <c r="Q56" s="136">
        <f t="shared" si="68"/>
        <v>2.237754747031595</v>
      </c>
      <c r="R56" s="136">
        <f t="shared" si="68"/>
        <v>2.7485260319421321</v>
      </c>
      <c r="S56" s="136">
        <f t="shared" si="68"/>
        <v>1.438840869834936</v>
      </c>
      <c r="T56" s="136">
        <f t="shared" si="68"/>
        <v>2.9039269984990748</v>
      </c>
      <c r="U56" s="136">
        <f t="shared" si="68"/>
        <v>1.49555968475684</v>
      </c>
      <c r="V56" s="136">
        <f t="shared" si="68"/>
        <v>0.97057220014651513</v>
      </c>
      <c r="W56" s="136">
        <f t="shared" si="68"/>
        <v>2.5229877210629899</v>
      </c>
      <c r="X56" s="136">
        <f t="shared" si="68"/>
        <v>1.9859871492334029</v>
      </c>
      <c r="Y56" s="136">
        <f t="shared" si="68"/>
        <v>1.3229379896621067</v>
      </c>
      <c r="Z56" s="136">
        <f t="shared" si="68"/>
        <v>1.9859871492334029</v>
      </c>
      <c r="AA56" s="136">
        <f t="shared" si="68"/>
        <v>1.3808894297485212</v>
      </c>
      <c r="AB56" s="136">
        <f t="shared" si="68"/>
        <v>2.635756876502561</v>
      </c>
      <c r="AC56" s="136">
        <f t="shared" si="68"/>
        <v>0.97057220014651513</v>
      </c>
      <c r="AD56" s="136">
        <f t="shared" si="68"/>
        <v>4.72488139854471</v>
      </c>
      <c r="AE56" s="136">
        <f t="shared" si="68"/>
        <v>2.1490931188300513</v>
      </c>
      <c r="AF56" s="136">
        <f t="shared" si="68"/>
        <v>1.0715617119645053</v>
      </c>
      <c r="AG56" s="136">
        <f t="shared" si="68"/>
        <v>1.438840869834936</v>
      </c>
      <c r="AH56" s="136">
        <f t="shared" si="68"/>
        <v>1.1293108582813878</v>
      </c>
      <c r="AI56" s="136">
        <f t="shared" si="68"/>
        <v>2.3672565905877674</v>
      </c>
      <c r="AJ56" s="136">
        <f t="shared" si="68"/>
        <v>0.79739405123040674</v>
      </c>
      <c r="AK56" s="136">
        <f t="shared" si="68"/>
        <v>4.72488139854471</v>
      </c>
      <c r="AL56" s="136">
        <f t="shared" si="68"/>
        <v>1.9724720080929996</v>
      </c>
      <c r="AM56" s="136">
        <f t="shared" si="68"/>
        <v>1.3263360410095624</v>
      </c>
      <c r="AN56" s="136" t="str">
        <f t="shared" si="68"/>
        <v/>
      </c>
      <c r="AO56" s="136" t="str">
        <f t="shared" si="68"/>
        <v/>
      </c>
      <c r="AP56" s="136" t="str">
        <f t="shared" si="68"/>
        <v/>
      </c>
      <c r="AQ56" s="136" t="str">
        <f t="shared" ref="AQ56:BH56" si="69">IF(LEN(INDEX(IF(LEFT($C56,3)="XFD",RawDataAllData,StdCalcsAllCalcs),$D56,AQ$2))=0,"",INDEX(IF(LEFT($C56,3)="XFD",RawDataAllData,StdCalcsAllCalcs),$D56,AQ$2)*$D41)</f>
        <v/>
      </c>
      <c r="AR56" s="136" t="str">
        <f t="shared" si="69"/>
        <v/>
      </c>
      <c r="AS56" s="136" t="str">
        <f t="shared" si="69"/>
        <v/>
      </c>
      <c r="AT56" s="136" t="str">
        <f t="shared" si="69"/>
        <v/>
      </c>
      <c r="AU56" s="136" t="str">
        <f t="shared" si="69"/>
        <v/>
      </c>
      <c r="AV56" s="136" t="str">
        <f t="shared" si="69"/>
        <v/>
      </c>
      <c r="AW56" s="136" t="str">
        <f t="shared" si="69"/>
        <v/>
      </c>
      <c r="AX56" s="136" t="str">
        <f t="shared" si="69"/>
        <v/>
      </c>
      <c r="AY56" s="136" t="str">
        <f t="shared" si="69"/>
        <v/>
      </c>
      <c r="AZ56" s="136" t="str">
        <f t="shared" si="69"/>
        <v/>
      </c>
      <c r="BA56" s="136" t="str">
        <f t="shared" si="69"/>
        <v/>
      </c>
      <c r="BB56" s="136" t="str">
        <f t="shared" si="69"/>
        <v/>
      </c>
      <c r="BC56" s="136" t="str">
        <f t="shared" si="69"/>
        <v/>
      </c>
      <c r="BD56" s="136" t="str">
        <f t="shared" si="69"/>
        <v/>
      </c>
      <c r="BE56" s="136" t="str">
        <f t="shared" si="69"/>
        <v/>
      </c>
      <c r="BF56" s="136" t="str">
        <f t="shared" si="69"/>
        <v/>
      </c>
      <c r="BG56" s="136" t="str">
        <f t="shared" si="69"/>
        <v/>
      </c>
      <c r="BH56" s="136" t="str">
        <f t="shared" si="69"/>
        <v/>
      </c>
    </row>
    <row r="57" spans="1:60" x14ac:dyDescent="0.2">
      <c r="A57" s="114"/>
      <c r="C57" s="143" t="s">
        <v>556</v>
      </c>
      <c r="D57" s="112">
        <f t="shared" si="37"/>
        <v>9</v>
      </c>
      <c r="E57" s="112">
        <f t="shared" si="41"/>
        <v>17</v>
      </c>
      <c r="G57" s="143" t="str">
        <f>G$38</f>
        <v>AD</v>
      </c>
      <c r="H57" s="135" t="str">
        <f t="shared" si="38"/>
        <v>Application development</v>
      </c>
      <c r="I57" s="136">
        <f>IF(LEN(INDEX(IF(LEFT($C57,3)="XFD",RawDataAllData,StdCalcsAllCalcs),$D57,I$2))=0,"",INDEX(IF(LEFT($C57,3)="XFD",RawDataAllData,StdCalcsAllCalcs),$D57,I$2)*$D41)</f>
        <v>2.8574596487853654</v>
      </c>
      <c r="J57" s="136" t="str">
        <f ca="1">IF(AND(I57&lt;&gt;"",I57&lt;INDEX(INDIRECT(B40),E57,MATCH(J41&amp;"LQ",StdRangesColumnHeaders,0)-StdRangesFirstDatasetCol+3)),"Q4",IF(AND(I57&lt;&gt;"",I57&gt;INDEX(INDIRECT(B40),E57,MATCH(J41&amp;"HQ",StdRangesColumnHeaders,0)-StdRangesFirstDatasetCol+3)),"Q1",""))</f>
        <v/>
      </c>
      <c r="K57" s="136" t="str">
        <f t="shared" ref="K57:AP57" si="70">IF(LEN(INDEX(IF(LEFT($C57,3)="XFD",RawDataAllData,StdCalcsAllCalcs),$D57,K$2))=0,"",INDEX(IF(LEFT($C57,3)="XFD",RawDataAllData,StdCalcsAllCalcs),$D57,K$2)*$D41)</f>
        <v/>
      </c>
      <c r="L57" s="136" t="str">
        <f t="shared" si="70"/>
        <v/>
      </c>
      <c r="M57" s="136" t="str">
        <f t="shared" si="70"/>
        <v/>
      </c>
      <c r="N57" s="136" t="str">
        <f t="shared" si="70"/>
        <v/>
      </c>
      <c r="O57" s="136" t="str">
        <f t="shared" si="70"/>
        <v/>
      </c>
      <c r="P57" s="136">
        <f t="shared" si="70"/>
        <v>5.2857638545062118</v>
      </c>
      <c r="Q57" s="136">
        <f t="shared" si="70"/>
        <v>1.836438156881619</v>
      </c>
      <c r="R57" s="136">
        <f t="shared" si="70"/>
        <v>2.3860691687661908</v>
      </c>
      <c r="S57" s="136">
        <f t="shared" si="70"/>
        <v>1.7648728224900452</v>
      </c>
      <c r="T57" s="136">
        <f t="shared" si="70"/>
        <v>1.900835495862959</v>
      </c>
      <c r="U57" s="136">
        <f t="shared" si="70"/>
        <v>2.0669443198564745</v>
      </c>
      <c r="V57" s="136">
        <f t="shared" si="70"/>
        <v>3.3055215688953457</v>
      </c>
      <c r="W57" s="136">
        <f t="shared" si="70"/>
        <v>3.0109302032830216</v>
      </c>
      <c r="X57" s="136">
        <f t="shared" si="70"/>
        <v>4.2548066866221692</v>
      </c>
      <c r="Y57" s="136">
        <f t="shared" si="70"/>
        <v>3.1675164940050875</v>
      </c>
      <c r="Z57" s="136">
        <f t="shared" si="70"/>
        <v>2.698499686024606</v>
      </c>
      <c r="AA57" s="136">
        <f t="shared" si="70"/>
        <v>1.9423627018613381</v>
      </c>
      <c r="AB57" s="136">
        <f t="shared" si="70"/>
        <v>3.2710203001727813</v>
      </c>
      <c r="AC57" s="136">
        <f t="shared" si="70"/>
        <v>1.7648728224900452</v>
      </c>
      <c r="AD57" s="136">
        <f t="shared" si="70"/>
        <v>5.2857638545062118</v>
      </c>
      <c r="AE57" s="136">
        <f t="shared" si="70"/>
        <v>2.8979698771169127</v>
      </c>
      <c r="AF57" s="136">
        <f t="shared" si="70"/>
        <v>1.1619792174512868</v>
      </c>
      <c r="AG57" s="136">
        <f t="shared" si="70"/>
        <v>2.7767928313856389</v>
      </c>
      <c r="AH57" s="136">
        <f t="shared" si="70"/>
        <v>1.8403906968316526</v>
      </c>
      <c r="AI57" s="136">
        <f t="shared" si="70"/>
        <v>3.6524998222540113</v>
      </c>
      <c r="AJ57" s="136">
        <f t="shared" si="70"/>
        <v>1.2700813335433345</v>
      </c>
      <c r="AK57" s="136">
        <f t="shared" si="70"/>
        <v>5.2857638545062118</v>
      </c>
      <c r="AL57" s="136">
        <f t="shared" si="70"/>
        <v>2.8803218690334349</v>
      </c>
      <c r="AM57" s="136">
        <f t="shared" si="70"/>
        <v>1.3031515097747641</v>
      </c>
      <c r="AN57" s="136" t="str">
        <f t="shared" si="70"/>
        <v/>
      </c>
      <c r="AO57" s="136" t="str">
        <f t="shared" si="70"/>
        <v/>
      </c>
      <c r="AP57" s="136" t="str">
        <f t="shared" si="70"/>
        <v/>
      </c>
      <c r="AQ57" s="136" t="str">
        <f t="shared" ref="AQ57:BH57" si="71">IF(LEN(INDEX(IF(LEFT($C57,3)="XFD",RawDataAllData,StdCalcsAllCalcs),$D57,AQ$2))=0,"",INDEX(IF(LEFT($C57,3)="XFD",RawDataAllData,StdCalcsAllCalcs),$D57,AQ$2)*$D41)</f>
        <v/>
      </c>
      <c r="AR57" s="136" t="str">
        <f t="shared" si="71"/>
        <v/>
      </c>
      <c r="AS57" s="136" t="str">
        <f t="shared" si="71"/>
        <v/>
      </c>
      <c r="AT57" s="136" t="str">
        <f t="shared" si="71"/>
        <v/>
      </c>
      <c r="AU57" s="136" t="str">
        <f t="shared" si="71"/>
        <v/>
      </c>
      <c r="AV57" s="136" t="str">
        <f t="shared" si="71"/>
        <v/>
      </c>
      <c r="AW57" s="136" t="str">
        <f t="shared" si="71"/>
        <v/>
      </c>
      <c r="AX57" s="136" t="str">
        <f t="shared" si="71"/>
        <v/>
      </c>
      <c r="AY57" s="136" t="str">
        <f t="shared" si="71"/>
        <v/>
      </c>
      <c r="AZ57" s="136" t="str">
        <f t="shared" si="71"/>
        <v/>
      </c>
      <c r="BA57" s="136" t="str">
        <f t="shared" si="71"/>
        <v/>
      </c>
      <c r="BB57" s="136" t="str">
        <f t="shared" si="71"/>
        <v/>
      </c>
      <c r="BC57" s="136" t="str">
        <f t="shared" si="71"/>
        <v/>
      </c>
      <c r="BD57" s="136" t="str">
        <f t="shared" si="71"/>
        <v/>
      </c>
      <c r="BE57" s="136" t="str">
        <f t="shared" si="71"/>
        <v/>
      </c>
      <c r="BF57" s="136" t="str">
        <f t="shared" si="71"/>
        <v/>
      </c>
      <c r="BG57" s="136" t="str">
        <f t="shared" si="71"/>
        <v/>
      </c>
      <c r="BH57" s="136" t="str">
        <f t="shared" si="71"/>
        <v/>
      </c>
    </row>
    <row r="58" spans="1:60" x14ac:dyDescent="0.2">
      <c r="A58" s="114"/>
      <c r="C58" s="147" t="s">
        <v>2589</v>
      </c>
      <c r="D58" s="112">
        <f t="shared" si="37"/>
        <v>75</v>
      </c>
      <c r="E58" s="112">
        <f t="shared" si="41"/>
        <v>18</v>
      </c>
      <c r="G58" s="143" t="s">
        <v>2593</v>
      </c>
      <c r="H58" s="135" t="str">
        <f t="shared" si="38"/>
        <v>Software</v>
      </c>
      <c r="I58" s="136" t="str">
        <f>IF(LEN(INDEX(IF(LEFT($C58,3)="XFD",RawDataAllData,StdCalcsAllCalcs),$D58,I$2))=0,"",INDEX(IF(LEFT($C58,3)="XFD",RawDataAllData,StdCalcsAllCalcs),$D58,I$2)*$D41)</f>
        <v/>
      </c>
      <c r="J58" s="136" t="str">
        <f ca="1">IF(AND(I58&lt;&gt;"",I58&lt;INDEX(INDIRECT(B40),E58,MATCH(J41&amp;"LQ",StdRangesColumnHeaders,0)-StdRangesFirstDatasetCol+3)),"Q4",IF(AND(I58&lt;&gt;"",I58&gt;INDEX(INDIRECT(B40),E58,MATCH(J41&amp;"HQ",StdRangesColumnHeaders,0)-StdRangesFirstDatasetCol+3)),"Q1",""))</f>
        <v/>
      </c>
      <c r="K58" s="136" t="str">
        <f t="shared" ref="K58:AP58" si="72">IF(LEN(INDEX(IF(LEFT($C58,3)="XFD",RawDataAllData,StdCalcsAllCalcs),$D58,K$2))=0,"",INDEX(IF(LEFT($C58,3)="XFD",RawDataAllData,StdCalcsAllCalcs),$D58,K$2)*$D41)</f>
        <v/>
      </c>
      <c r="L58" s="136" t="str">
        <f t="shared" si="72"/>
        <v/>
      </c>
      <c r="M58" s="136" t="str">
        <f t="shared" si="72"/>
        <v/>
      </c>
      <c r="N58" s="136" t="str">
        <f t="shared" si="72"/>
        <v/>
      </c>
      <c r="O58" s="136" t="str">
        <f t="shared" si="72"/>
        <v/>
      </c>
      <c r="P58" s="136" t="str">
        <f t="shared" si="72"/>
        <v/>
      </c>
      <c r="Q58" s="136" t="str">
        <f t="shared" si="72"/>
        <v/>
      </c>
      <c r="R58" s="136" t="str">
        <f t="shared" si="72"/>
        <v/>
      </c>
      <c r="S58" s="136" t="str">
        <f t="shared" si="72"/>
        <v/>
      </c>
      <c r="T58" s="136" t="str">
        <f t="shared" si="72"/>
        <v/>
      </c>
      <c r="U58" s="136" t="str">
        <f t="shared" si="72"/>
        <v/>
      </c>
      <c r="V58" s="136" t="str">
        <f t="shared" si="72"/>
        <v/>
      </c>
      <c r="W58" s="136" t="str">
        <f t="shared" si="72"/>
        <v/>
      </c>
      <c r="X58" s="136" t="str">
        <f t="shared" si="72"/>
        <v/>
      </c>
      <c r="Y58" s="136" t="str">
        <f t="shared" si="72"/>
        <v/>
      </c>
      <c r="Z58" s="136" t="str">
        <f t="shared" si="72"/>
        <v/>
      </c>
      <c r="AA58" s="136" t="str">
        <f t="shared" si="72"/>
        <v/>
      </c>
      <c r="AB58" s="136" t="str">
        <f t="shared" si="72"/>
        <v/>
      </c>
      <c r="AC58" s="136" t="str">
        <f t="shared" si="72"/>
        <v/>
      </c>
      <c r="AD58" s="136" t="str">
        <f t="shared" si="72"/>
        <v/>
      </c>
      <c r="AE58" s="136" t="str">
        <f t="shared" si="72"/>
        <v/>
      </c>
      <c r="AF58" s="136" t="str">
        <f t="shared" si="72"/>
        <v/>
      </c>
      <c r="AG58" s="136" t="str">
        <f t="shared" si="72"/>
        <v/>
      </c>
      <c r="AH58" s="136" t="str">
        <f t="shared" si="72"/>
        <v/>
      </c>
      <c r="AI58" s="136" t="str">
        <f t="shared" si="72"/>
        <v/>
      </c>
      <c r="AJ58" s="136" t="str">
        <f t="shared" si="72"/>
        <v/>
      </c>
      <c r="AK58" s="136" t="str">
        <f t="shared" si="72"/>
        <v/>
      </c>
      <c r="AL58" s="136" t="str">
        <f t="shared" si="72"/>
        <v/>
      </c>
      <c r="AM58" s="136" t="str">
        <f t="shared" si="72"/>
        <v/>
      </c>
      <c r="AN58" s="136" t="str">
        <f t="shared" si="72"/>
        <v/>
      </c>
      <c r="AO58" s="136" t="str">
        <f t="shared" si="72"/>
        <v/>
      </c>
      <c r="AP58" s="136" t="str">
        <f t="shared" si="72"/>
        <v/>
      </c>
      <c r="AQ58" s="136" t="str">
        <f t="shared" ref="AQ58:BH58" si="73">IF(LEN(INDEX(IF(LEFT($C58,3)="XFD",RawDataAllData,StdCalcsAllCalcs),$D58,AQ$2))=0,"",INDEX(IF(LEFT($C58,3)="XFD",RawDataAllData,StdCalcsAllCalcs),$D58,AQ$2)*$D41)</f>
        <v/>
      </c>
      <c r="AR58" s="136" t="str">
        <f t="shared" si="73"/>
        <v/>
      </c>
      <c r="AS58" s="136" t="str">
        <f t="shared" si="73"/>
        <v/>
      </c>
      <c r="AT58" s="136" t="str">
        <f t="shared" si="73"/>
        <v/>
      </c>
      <c r="AU58" s="136" t="str">
        <f t="shared" si="73"/>
        <v/>
      </c>
      <c r="AV58" s="136" t="str">
        <f t="shared" si="73"/>
        <v/>
      </c>
      <c r="AW58" s="136" t="str">
        <f t="shared" si="73"/>
        <v/>
      </c>
      <c r="AX58" s="136" t="str">
        <f t="shared" si="73"/>
        <v/>
      </c>
      <c r="AY58" s="136" t="str">
        <f t="shared" si="73"/>
        <v/>
      </c>
      <c r="AZ58" s="136" t="str">
        <f t="shared" si="73"/>
        <v/>
      </c>
      <c r="BA58" s="136" t="str">
        <f t="shared" si="73"/>
        <v/>
      </c>
      <c r="BB58" s="136" t="str">
        <f t="shared" si="73"/>
        <v/>
      </c>
      <c r="BC58" s="136" t="str">
        <f t="shared" si="73"/>
        <v/>
      </c>
      <c r="BD58" s="136" t="str">
        <f t="shared" si="73"/>
        <v/>
      </c>
      <c r="BE58" s="136" t="str">
        <f t="shared" si="73"/>
        <v/>
      </c>
      <c r="BF58" s="136" t="str">
        <f t="shared" si="73"/>
        <v/>
      </c>
      <c r="BG58" s="136" t="str">
        <f t="shared" si="73"/>
        <v/>
      </c>
      <c r="BH58" s="136" t="str">
        <f t="shared" si="73"/>
        <v/>
      </c>
    </row>
    <row r="59" spans="1:60" x14ac:dyDescent="0.2">
      <c r="A59" s="114"/>
      <c r="C59" s="147" t="s">
        <v>2228</v>
      </c>
      <c r="D59" s="112">
        <f t="shared" si="37"/>
        <v>77</v>
      </c>
      <c r="E59" s="112">
        <f t="shared" si="41"/>
        <v>19</v>
      </c>
      <c r="G59" s="143" t="s">
        <v>2595</v>
      </c>
      <c r="H59" s="135" t="str">
        <f t="shared" si="38"/>
        <v>Services</v>
      </c>
      <c r="I59" s="136" t="str">
        <f>IF(LEN(INDEX(IF(LEFT($C59,3)="XFD",RawDataAllData,StdCalcsAllCalcs),$D59,I$2))=0,"",INDEX(IF(LEFT($C59,3)="XFD",RawDataAllData,StdCalcsAllCalcs),$D59,I$2)*$D41)</f>
        <v/>
      </c>
      <c r="J59" s="136" t="str">
        <f ca="1">IF(AND(I59&lt;&gt;"",I59&lt;INDEX(INDIRECT(B40),E59,MATCH(J41&amp;"LQ",StdRangesColumnHeaders,0)-StdRangesFirstDatasetCol+3)),"Q4",IF(AND(I59&lt;&gt;"",I59&gt;INDEX(INDIRECT(B40),E59,MATCH(J41&amp;"HQ",StdRangesColumnHeaders,0)-StdRangesFirstDatasetCol+3)),"Q1",""))</f>
        <v/>
      </c>
      <c r="K59" s="136" t="str">
        <f t="shared" ref="K59:AP59" si="74">IF(LEN(INDEX(IF(LEFT($C59,3)="XFD",RawDataAllData,StdCalcsAllCalcs),$D59,K$2))=0,"",INDEX(IF(LEFT($C59,3)="XFD",RawDataAllData,StdCalcsAllCalcs),$D59,K$2)*$D41)</f>
        <v/>
      </c>
      <c r="L59" s="136" t="str">
        <f t="shared" si="74"/>
        <v/>
      </c>
      <c r="M59" s="136" t="str">
        <f t="shared" si="74"/>
        <v/>
      </c>
      <c r="N59" s="136" t="str">
        <f t="shared" si="74"/>
        <v/>
      </c>
      <c r="O59" s="136" t="str">
        <f t="shared" si="74"/>
        <v/>
      </c>
      <c r="P59" s="136" t="str">
        <f t="shared" si="74"/>
        <v/>
      </c>
      <c r="Q59" s="136" t="str">
        <f t="shared" si="74"/>
        <v/>
      </c>
      <c r="R59" s="136" t="str">
        <f t="shared" si="74"/>
        <v/>
      </c>
      <c r="S59" s="136" t="str">
        <f t="shared" si="74"/>
        <v/>
      </c>
      <c r="T59" s="136" t="str">
        <f t="shared" si="74"/>
        <v/>
      </c>
      <c r="U59" s="136" t="str">
        <f t="shared" si="74"/>
        <v/>
      </c>
      <c r="V59" s="136" t="str">
        <f t="shared" si="74"/>
        <v/>
      </c>
      <c r="W59" s="136" t="str">
        <f t="shared" si="74"/>
        <v/>
      </c>
      <c r="X59" s="136" t="str">
        <f t="shared" si="74"/>
        <v/>
      </c>
      <c r="Y59" s="136" t="str">
        <f t="shared" si="74"/>
        <v/>
      </c>
      <c r="Z59" s="136" t="str">
        <f t="shared" si="74"/>
        <v/>
      </c>
      <c r="AA59" s="136" t="str">
        <f t="shared" si="74"/>
        <v/>
      </c>
      <c r="AB59" s="136" t="str">
        <f t="shared" si="74"/>
        <v/>
      </c>
      <c r="AC59" s="136" t="str">
        <f t="shared" si="74"/>
        <v/>
      </c>
      <c r="AD59" s="136" t="str">
        <f t="shared" si="74"/>
        <v/>
      </c>
      <c r="AE59" s="136" t="str">
        <f t="shared" si="74"/>
        <v/>
      </c>
      <c r="AF59" s="136" t="str">
        <f t="shared" si="74"/>
        <v/>
      </c>
      <c r="AG59" s="136" t="str">
        <f t="shared" si="74"/>
        <v/>
      </c>
      <c r="AH59" s="136" t="str">
        <f t="shared" si="74"/>
        <v/>
      </c>
      <c r="AI59" s="136" t="str">
        <f t="shared" si="74"/>
        <v/>
      </c>
      <c r="AJ59" s="136" t="str">
        <f t="shared" si="74"/>
        <v/>
      </c>
      <c r="AK59" s="136" t="str">
        <f t="shared" si="74"/>
        <v/>
      </c>
      <c r="AL59" s="136" t="str">
        <f t="shared" si="74"/>
        <v/>
      </c>
      <c r="AM59" s="136" t="str">
        <f t="shared" si="74"/>
        <v/>
      </c>
      <c r="AN59" s="136" t="str">
        <f t="shared" si="74"/>
        <v/>
      </c>
      <c r="AO59" s="136" t="str">
        <f t="shared" si="74"/>
        <v/>
      </c>
      <c r="AP59" s="136" t="str">
        <f t="shared" si="74"/>
        <v/>
      </c>
      <c r="AQ59" s="136" t="str">
        <f t="shared" ref="AQ59:BH59" si="75">IF(LEN(INDEX(IF(LEFT($C59,3)="XFD",RawDataAllData,StdCalcsAllCalcs),$D59,AQ$2))=0,"",INDEX(IF(LEFT($C59,3)="XFD",RawDataAllData,StdCalcsAllCalcs),$D59,AQ$2)*$D41)</f>
        <v/>
      </c>
      <c r="AR59" s="136" t="str">
        <f t="shared" si="75"/>
        <v/>
      </c>
      <c r="AS59" s="136" t="str">
        <f t="shared" si="75"/>
        <v/>
      </c>
      <c r="AT59" s="136" t="str">
        <f t="shared" si="75"/>
        <v/>
      </c>
      <c r="AU59" s="136" t="str">
        <f t="shared" si="75"/>
        <v/>
      </c>
      <c r="AV59" s="136" t="str">
        <f t="shared" si="75"/>
        <v/>
      </c>
      <c r="AW59" s="136" t="str">
        <f t="shared" si="75"/>
        <v/>
      </c>
      <c r="AX59" s="136" t="str">
        <f t="shared" si="75"/>
        <v/>
      </c>
      <c r="AY59" s="136" t="str">
        <f t="shared" si="75"/>
        <v/>
      </c>
      <c r="AZ59" s="136" t="str">
        <f t="shared" si="75"/>
        <v/>
      </c>
      <c r="BA59" s="136" t="str">
        <f t="shared" si="75"/>
        <v/>
      </c>
      <c r="BB59" s="136" t="str">
        <f t="shared" si="75"/>
        <v/>
      </c>
      <c r="BC59" s="136" t="str">
        <f t="shared" si="75"/>
        <v/>
      </c>
      <c r="BD59" s="136" t="str">
        <f t="shared" si="75"/>
        <v/>
      </c>
      <c r="BE59" s="136" t="str">
        <f t="shared" si="75"/>
        <v/>
      </c>
      <c r="BF59" s="136" t="str">
        <f t="shared" si="75"/>
        <v/>
      </c>
      <c r="BG59" s="136" t="str">
        <f t="shared" si="75"/>
        <v/>
      </c>
      <c r="BH59" s="136" t="str">
        <f t="shared" si="75"/>
        <v/>
      </c>
    </row>
    <row r="60" spans="1:60" x14ac:dyDescent="0.2">
      <c r="A60" s="114"/>
      <c r="C60" s="147" t="s">
        <v>2587</v>
      </c>
      <c r="D60" s="112">
        <f t="shared" si="37"/>
        <v>78</v>
      </c>
      <c r="E60" s="112">
        <f t="shared" si="41"/>
        <v>20</v>
      </c>
      <c r="G60" s="143" t="s">
        <v>2594</v>
      </c>
      <c r="H60" s="135" t="str">
        <f t="shared" si="38"/>
        <v>Inhouse personnel</v>
      </c>
      <c r="I60" s="136" t="str">
        <f>IF(LEN(INDEX(IF(LEFT($C60,3)="XFD",RawDataAllData,StdCalcsAllCalcs),$D60,I$2))=0,"",INDEX(IF(LEFT($C60,3)="XFD",RawDataAllData,StdCalcsAllCalcs),$D60,I$2)*$D41)</f>
        <v/>
      </c>
      <c r="J60" s="136" t="str">
        <f ca="1">IF(AND(I60&lt;&gt;"",I60&lt;INDEX(INDIRECT(B40),E60,MATCH(J41&amp;"LQ",StdRangesColumnHeaders,0)-StdRangesFirstDatasetCol+3)),"Q4",IF(AND(I60&lt;&gt;"",I60&gt;INDEX(INDIRECT(B40),E60,MATCH(J41&amp;"HQ",StdRangesColumnHeaders,0)-StdRangesFirstDatasetCol+3)),"Q1",""))</f>
        <v/>
      </c>
      <c r="K60" s="136" t="str">
        <f t="shared" ref="K60:AP60" si="76">IF(LEN(INDEX(IF(LEFT($C60,3)="XFD",RawDataAllData,StdCalcsAllCalcs),$D60,K$2))=0,"",INDEX(IF(LEFT($C60,3)="XFD",RawDataAllData,StdCalcsAllCalcs),$D60,K$2)*$D41)</f>
        <v/>
      </c>
      <c r="L60" s="136" t="str">
        <f t="shared" si="76"/>
        <v/>
      </c>
      <c r="M60" s="136" t="str">
        <f t="shared" si="76"/>
        <v/>
      </c>
      <c r="N60" s="136" t="str">
        <f t="shared" si="76"/>
        <v/>
      </c>
      <c r="O60" s="136" t="str">
        <f t="shared" si="76"/>
        <v/>
      </c>
      <c r="P60" s="136" t="str">
        <f t="shared" si="76"/>
        <v/>
      </c>
      <c r="Q60" s="136" t="str">
        <f t="shared" si="76"/>
        <v/>
      </c>
      <c r="R60" s="136" t="str">
        <f t="shared" si="76"/>
        <v/>
      </c>
      <c r="S60" s="136" t="str">
        <f t="shared" si="76"/>
        <v/>
      </c>
      <c r="T60" s="136" t="str">
        <f t="shared" si="76"/>
        <v/>
      </c>
      <c r="U60" s="136" t="str">
        <f t="shared" si="76"/>
        <v/>
      </c>
      <c r="V60" s="136" t="str">
        <f t="shared" si="76"/>
        <v/>
      </c>
      <c r="W60" s="136" t="str">
        <f t="shared" si="76"/>
        <v/>
      </c>
      <c r="X60" s="136" t="str">
        <f t="shared" si="76"/>
        <v/>
      </c>
      <c r="Y60" s="136" t="str">
        <f t="shared" si="76"/>
        <v/>
      </c>
      <c r="Z60" s="136" t="str">
        <f t="shared" si="76"/>
        <v/>
      </c>
      <c r="AA60" s="136" t="str">
        <f t="shared" si="76"/>
        <v/>
      </c>
      <c r="AB60" s="136" t="str">
        <f t="shared" si="76"/>
        <v/>
      </c>
      <c r="AC60" s="136" t="str">
        <f t="shared" si="76"/>
        <v/>
      </c>
      <c r="AD60" s="136" t="str">
        <f t="shared" si="76"/>
        <v/>
      </c>
      <c r="AE60" s="136" t="str">
        <f t="shared" si="76"/>
        <v/>
      </c>
      <c r="AF60" s="136" t="str">
        <f t="shared" si="76"/>
        <v/>
      </c>
      <c r="AG60" s="136" t="str">
        <f t="shared" si="76"/>
        <v/>
      </c>
      <c r="AH60" s="136" t="str">
        <f t="shared" si="76"/>
        <v/>
      </c>
      <c r="AI60" s="136" t="str">
        <f t="shared" si="76"/>
        <v/>
      </c>
      <c r="AJ60" s="136" t="str">
        <f t="shared" si="76"/>
        <v/>
      </c>
      <c r="AK60" s="136" t="str">
        <f t="shared" si="76"/>
        <v/>
      </c>
      <c r="AL60" s="136" t="str">
        <f t="shared" si="76"/>
        <v/>
      </c>
      <c r="AM60" s="136" t="str">
        <f t="shared" si="76"/>
        <v/>
      </c>
      <c r="AN60" s="136" t="str">
        <f t="shared" si="76"/>
        <v/>
      </c>
      <c r="AO60" s="136" t="str">
        <f t="shared" si="76"/>
        <v/>
      </c>
      <c r="AP60" s="136" t="str">
        <f t="shared" si="76"/>
        <v/>
      </c>
      <c r="AQ60" s="136" t="str">
        <f t="shared" ref="AQ60:BH60" si="77">IF(LEN(INDEX(IF(LEFT($C60,3)="XFD",RawDataAllData,StdCalcsAllCalcs),$D60,AQ$2))=0,"",INDEX(IF(LEFT($C60,3)="XFD",RawDataAllData,StdCalcsAllCalcs),$D60,AQ$2)*$D41)</f>
        <v/>
      </c>
      <c r="AR60" s="136" t="str">
        <f t="shared" si="77"/>
        <v/>
      </c>
      <c r="AS60" s="136" t="str">
        <f t="shared" si="77"/>
        <v/>
      </c>
      <c r="AT60" s="136" t="str">
        <f t="shared" si="77"/>
        <v/>
      </c>
      <c r="AU60" s="136" t="str">
        <f t="shared" si="77"/>
        <v/>
      </c>
      <c r="AV60" s="136" t="str">
        <f t="shared" si="77"/>
        <v/>
      </c>
      <c r="AW60" s="136" t="str">
        <f t="shared" si="77"/>
        <v/>
      </c>
      <c r="AX60" s="136" t="str">
        <f t="shared" si="77"/>
        <v/>
      </c>
      <c r="AY60" s="136" t="str">
        <f t="shared" si="77"/>
        <v/>
      </c>
      <c r="AZ60" s="136" t="str">
        <f t="shared" si="77"/>
        <v/>
      </c>
      <c r="BA60" s="136" t="str">
        <f t="shared" si="77"/>
        <v/>
      </c>
      <c r="BB60" s="136" t="str">
        <f t="shared" si="77"/>
        <v/>
      </c>
      <c r="BC60" s="136" t="str">
        <f t="shared" si="77"/>
        <v/>
      </c>
      <c r="BD60" s="136" t="str">
        <f t="shared" si="77"/>
        <v/>
      </c>
      <c r="BE60" s="136" t="str">
        <f t="shared" si="77"/>
        <v/>
      </c>
      <c r="BF60" s="136" t="str">
        <f t="shared" si="77"/>
        <v/>
      </c>
      <c r="BG60" s="136" t="str">
        <f t="shared" si="77"/>
        <v/>
      </c>
      <c r="BH60" s="136" t="str">
        <f t="shared" si="77"/>
        <v/>
      </c>
    </row>
    <row r="61" spans="1:60" x14ac:dyDescent="0.2">
      <c r="A61" s="114">
        <f t="shared" si="16"/>
        <v>0</v>
      </c>
      <c r="C61" s="147" t="s">
        <v>2592</v>
      </c>
      <c r="D61" s="112">
        <f t="shared" si="37"/>
        <v>76</v>
      </c>
      <c r="E61" s="112">
        <f t="shared" si="41"/>
        <v>21</v>
      </c>
      <c r="G61" s="143" t="s">
        <v>2628</v>
      </c>
      <c r="H61" s="135" t="str">
        <f t="shared" si="38"/>
        <v>Others</v>
      </c>
      <c r="I61" s="136" t="str">
        <f>IF(LEN(INDEX(IF(LEFT($C61,3)="XFD",RawDataAllData,StdCalcsAllCalcs),$D61,I$2))=0,"",INDEX(IF(LEFT($C61,3)="XFD",RawDataAllData,StdCalcsAllCalcs),$D61,I$2)*$D41)</f>
        <v/>
      </c>
      <c r="J61" s="136" t="str">
        <f ca="1">IF(AND(I61&lt;&gt;"",I61&lt;INDEX(INDIRECT(B40),E61,MATCH(J41&amp;"LQ",StdRangesColumnHeaders,0)-StdRangesFirstDatasetCol+3)),"Q4",IF(AND(I61&lt;&gt;"",I61&gt;INDEX(INDIRECT(B40),E61,MATCH(J41&amp;"HQ",StdRangesColumnHeaders,0)-StdRangesFirstDatasetCol+3)),"Q1",""))</f>
        <v/>
      </c>
      <c r="K61" s="136" t="str">
        <f t="shared" ref="K61:AP61" si="78">IF(LEN(INDEX(IF(LEFT($C61,3)="XFD",RawDataAllData,StdCalcsAllCalcs),$D61,K$2))=0,"",INDEX(IF(LEFT($C61,3)="XFD",RawDataAllData,StdCalcsAllCalcs),$D61,K$2)*$D41)</f>
        <v/>
      </c>
      <c r="L61" s="136" t="str">
        <f t="shared" si="78"/>
        <v/>
      </c>
      <c r="M61" s="136" t="str">
        <f t="shared" si="78"/>
        <v/>
      </c>
      <c r="N61" s="136" t="str">
        <f t="shared" si="78"/>
        <v/>
      </c>
      <c r="O61" s="136" t="str">
        <f t="shared" si="78"/>
        <v/>
      </c>
      <c r="P61" s="136" t="str">
        <f t="shared" si="78"/>
        <v/>
      </c>
      <c r="Q61" s="136" t="str">
        <f t="shared" si="78"/>
        <v/>
      </c>
      <c r="R61" s="136" t="str">
        <f t="shared" si="78"/>
        <v/>
      </c>
      <c r="S61" s="136" t="str">
        <f t="shared" si="78"/>
        <v/>
      </c>
      <c r="T61" s="136" t="str">
        <f t="shared" si="78"/>
        <v/>
      </c>
      <c r="U61" s="136" t="str">
        <f t="shared" si="78"/>
        <v/>
      </c>
      <c r="V61" s="136" t="str">
        <f t="shared" si="78"/>
        <v/>
      </c>
      <c r="W61" s="136" t="str">
        <f t="shared" si="78"/>
        <v/>
      </c>
      <c r="X61" s="136" t="str">
        <f t="shared" si="78"/>
        <v/>
      </c>
      <c r="Y61" s="136" t="str">
        <f t="shared" si="78"/>
        <v/>
      </c>
      <c r="Z61" s="136" t="str">
        <f t="shared" si="78"/>
        <v/>
      </c>
      <c r="AA61" s="136" t="str">
        <f t="shared" si="78"/>
        <v/>
      </c>
      <c r="AB61" s="136" t="str">
        <f t="shared" si="78"/>
        <v/>
      </c>
      <c r="AC61" s="136" t="str">
        <f t="shared" si="78"/>
        <v/>
      </c>
      <c r="AD61" s="136" t="str">
        <f t="shared" si="78"/>
        <v/>
      </c>
      <c r="AE61" s="136" t="str">
        <f t="shared" si="78"/>
        <v/>
      </c>
      <c r="AF61" s="136" t="str">
        <f t="shared" si="78"/>
        <v/>
      </c>
      <c r="AG61" s="136" t="str">
        <f t="shared" si="78"/>
        <v/>
      </c>
      <c r="AH61" s="136" t="str">
        <f t="shared" si="78"/>
        <v/>
      </c>
      <c r="AI61" s="136" t="str">
        <f t="shared" si="78"/>
        <v/>
      </c>
      <c r="AJ61" s="136" t="str">
        <f t="shared" si="78"/>
        <v/>
      </c>
      <c r="AK61" s="136" t="str">
        <f t="shared" si="78"/>
        <v/>
      </c>
      <c r="AL61" s="136" t="str">
        <f t="shared" si="78"/>
        <v/>
      </c>
      <c r="AM61" s="136" t="str">
        <f t="shared" si="78"/>
        <v/>
      </c>
      <c r="AN61" s="136" t="str">
        <f t="shared" si="78"/>
        <v/>
      </c>
      <c r="AO61" s="136" t="str">
        <f t="shared" si="78"/>
        <v/>
      </c>
      <c r="AP61" s="136" t="str">
        <f t="shared" si="78"/>
        <v/>
      </c>
      <c r="AQ61" s="136" t="str">
        <f t="shared" ref="AQ61:BH61" si="79">IF(LEN(INDEX(IF(LEFT($C61,3)="XFD",RawDataAllData,StdCalcsAllCalcs),$D61,AQ$2))=0,"",INDEX(IF(LEFT($C61,3)="XFD",RawDataAllData,StdCalcsAllCalcs),$D61,AQ$2)*$D41)</f>
        <v/>
      </c>
      <c r="AR61" s="136" t="str">
        <f t="shared" si="79"/>
        <v/>
      </c>
      <c r="AS61" s="136" t="str">
        <f t="shared" si="79"/>
        <v/>
      </c>
      <c r="AT61" s="136" t="str">
        <f t="shared" si="79"/>
        <v/>
      </c>
      <c r="AU61" s="136" t="str">
        <f t="shared" si="79"/>
        <v/>
      </c>
      <c r="AV61" s="136" t="str">
        <f t="shared" si="79"/>
        <v/>
      </c>
      <c r="AW61" s="136" t="str">
        <f t="shared" si="79"/>
        <v/>
      </c>
      <c r="AX61" s="136" t="str">
        <f t="shared" si="79"/>
        <v/>
      </c>
      <c r="AY61" s="136" t="str">
        <f t="shared" si="79"/>
        <v/>
      </c>
      <c r="AZ61" s="136" t="str">
        <f t="shared" si="79"/>
        <v/>
      </c>
      <c r="BA61" s="136" t="str">
        <f t="shared" si="79"/>
        <v/>
      </c>
      <c r="BB61" s="136" t="str">
        <f t="shared" si="79"/>
        <v/>
      </c>
      <c r="BC61" s="136" t="str">
        <f t="shared" si="79"/>
        <v/>
      </c>
      <c r="BD61" s="136" t="str">
        <f t="shared" si="79"/>
        <v/>
      </c>
      <c r="BE61" s="136" t="str">
        <f t="shared" si="79"/>
        <v/>
      </c>
      <c r="BF61" s="136" t="str">
        <f t="shared" si="79"/>
        <v/>
      </c>
      <c r="BG61" s="136" t="str">
        <f t="shared" si="79"/>
        <v/>
      </c>
      <c r="BH61" s="136" t="str">
        <f t="shared" si="79"/>
        <v/>
      </c>
    </row>
    <row r="62" spans="1:60" x14ac:dyDescent="0.2">
      <c r="A62" s="114"/>
      <c r="C62" s="147" t="s">
        <v>2222</v>
      </c>
      <c r="D62" s="112">
        <f t="shared" si="37"/>
        <v>79</v>
      </c>
      <c r="E62" s="112">
        <f t="shared" si="41"/>
        <v>22</v>
      </c>
      <c r="G62" s="143" t="s">
        <v>3023</v>
      </c>
      <c r="H62" s="135" t="str">
        <f t="shared" si="38"/>
        <v>Internal staff</v>
      </c>
      <c r="I62" s="136" t="str">
        <f>IF(LEN(INDEX(IF(LEFT($C62,3)="XFD",RawDataAllData,StdCalcsAllCalcs),$D62,I$2))=0,"",INDEX(IF(LEFT($C62,3)="XFD",RawDataAllData,StdCalcsAllCalcs),$D62,I$2)*$D41)</f>
        <v/>
      </c>
      <c r="J62" s="136" t="str">
        <f ca="1">IF(AND(I62&lt;&gt;"",I62&lt;INDEX(INDIRECT(B40),E62,MATCH(J41&amp;"LQ",StdRangesColumnHeaders,0)-StdRangesFirstDatasetCol+3)),"Q4",IF(AND(I62&lt;&gt;"",I62&gt;INDEX(INDIRECT(B40),E62,MATCH(J41&amp;"HQ",StdRangesColumnHeaders,0)-StdRangesFirstDatasetCol+3)),"Q1",""))</f>
        <v/>
      </c>
      <c r="K62" s="136" t="str">
        <f t="shared" ref="K62:AP62" si="80">IF(LEN(INDEX(IF(LEFT($C62,3)="XFD",RawDataAllData,StdCalcsAllCalcs),$D62,K$2))=0,"",INDEX(IF(LEFT($C62,3)="XFD",RawDataAllData,StdCalcsAllCalcs),$D62,K$2)*$D41)</f>
        <v/>
      </c>
      <c r="L62" s="136" t="str">
        <f t="shared" si="80"/>
        <v/>
      </c>
      <c r="M62" s="136" t="str">
        <f t="shared" si="80"/>
        <v/>
      </c>
      <c r="N62" s="136" t="str">
        <f t="shared" si="80"/>
        <v/>
      </c>
      <c r="O62" s="136" t="str">
        <f t="shared" si="80"/>
        <v/>
      </c>
      <c r="P62" s="136" t="str">
        <f t="shared" si="80"/>
        <v/>
      </c>
      <c r="Q62" s="136" t="str">
        <f t="shared" si="80"/>
        <v/>
      </c>
      <c r="R62" s="136" t="str">
        <f t="shared" si="80"/>
        <v/>
      </c>
      <c r="S62" s="136" t="str">
        <f t="shared" si="80"/>
        <v/>
      </c>
      <c r="T62" s="136" t="str">
        <f t="shared" si="80"/>
        <v/>
      </c>
      <c r="U62" s="136" t="str">
        <f t="shared" si="80"/>
        <v/>
      </c>
      <c r="V62" s="136" t="str">
        <f t="shared" si="80"/>
        <v/>
      </c>
      <c r="W62" s="136" t="str">
        <f t="shared" si="80"/>
        <v/>
      </c>
      <c r="X62" s="136" t="str">
        <f t="shared" si="80"/>
        <v/>
      </c>
      <c r="Y62" s="136" t="str">
        <f t="shared" si="80"/>
        <v/>
      </c>
      <c r="Z62" s="136" t="str">
        <f t="shared" si="80"/>
        <v/>
      </c>
      <c r="AA62" s="136" t="str">
        <f t="shared" si="80"/>
        <v/>
      </c>
      <c r="AB62" s="136" t="str">
        <f t="shared" si="80"/>
        <v/>
      </c>
      <c r="AC62" s="136" t="str">
        <f t="shared" si="80"/>
        <v/>
      </c>
      <c r="AD62" s="136" t="str">
        <f t="shared" si="80"/>
        <v/>
      </c>
      <c r="AE62" s="136" t="str">
        <f t="shared" si="80"/>
        <v/>
      </c>
      <c r="AF62" s="136" t="str">
        <f t="shared" si="80"/>
        <v/>
      </c>
      <c r="AG62" s="136" t="str">
        <f t="shared" si="80"/>
        <v/>
      </c>
      <c r="AH62" s="136" t="str">
        <f t="shared" si="80"/>
        <v/>
      </c>
      <c r="AI62" s="136" t="str">
        <f t="shared" si="80"/>
        <v/>
      </c>
      <c r="AJ62" s="136" t="str">
        <f t="shared" si="80"/>
        <v/>
      </c>
      <c r="AK62" s="136" t="str">
        <f t="shared" si="80"/>
        <v/>
      </c>
      <c r="AL62" s="136" t="str">
        <f t="shared" si="80"/>
        <v/>
      </c>
      <c r="AM62" s="136" t="str">
        <f t="shared" si="80"/>
        <v/>
      </c>
      <c r="AN62" s="136" t="str">
        <f t="shared" si="80"/>
        <v/>
      </c>
      <c r="AO62" s="136" t="str">
        <f t="shared" si="80"/>
        <v/>
      </c>
      <c r="AP62" s="136" t="str">
        <f t="shared" si="80"/>
        <v/>
      </c>
      <c r="AQ62" s="136" t="str">
        <f t="shared" ref="AQ62:BH62" si="81">IF(LEN(INDEX(IF(LEFT($C62,3)="XFD",RawDataAllData,StdCalcsAllCalcs),$D62,AQ$2))=0,"",INDEX(IF(LEFT($C62,3)="XFD",RawDataAllData,StdCalcsAllCalcs),$D62,AQ$2)*$D41)</f>
        <v/>
      </c>
      <c r="AR62" s="136" t="str">
        <f t="shared" si="81"/>
        <v/>
      </c>
      <c r="AS62" s="136" t="str">
        <f t="shared" si="81"/>
        <v/>
      </c>
      <c r="AT62" s="136" t="str">
        <f t="shared" si="81"/>
        <v/>
      </c>
      <c r="AU62" s="136" t="str">
        <f t="shared" si="81"/>
        <v/>
      </c>
      <c r="AV62" s="136" t="str">
        <f t="shared" si="81"/>
        <v/>
      </c>
      <c r="AW62" s="136" t="str">
        <f t="shared" si="81"/>
        <v/>
      </c>
      <c r="AX62" s="136" t="str">
        <f t="shared" si="81"/>
        <v/>
      </c>
      <c r="AY62" s="136" t="str">
        <f t="shared" si="81"/>
        <v/>
      </c>
      <c r="AZ62" s="136" t="str">
        <f t="shared" si="81"/>
        <v/>
      </c>
      <c r="BA62" s="136" t="str">
        <f t="shared" si="81"/>
        <v/>
      </c>
      <c r="BB62" s="136" t="str">
        <f t="shared" si="81"/>
        <v/>
      </c>
      <c r="BC62" s="136" t="str">
        <f t="shared" si="81"/>
        <v/>
      </c>
      <c r="BD62" s="136" t="str">
        <f t="shared" si="81"/>
        <v/>
      </c>
      <c r="BE62" s="136" t="str">
        <f t="shared" si="81"/>
        <v/>
      </c>
      <c r="BF62" s="136" t="str">
        <f t="shared" si="81"/>
        <v/>
      </c>
      <c r="BG62" s="136" t="str">
        <f t="shared" si="81"/>
        <v/>
      </c>
      <c r="BH62" s="136" t="str">
        <f t="shared" si="81"/>
        <v/>
      </c>
    </row>
    <row r="63" spans="1:60" x14ac:dyDescent="0.2">
      <c r="A63" s="114">
        <f t="shared" si="16"/>
        <v>0</v>
      </c>
      <c r="C63" s="147" t="s">
        <v>2223</v>
      </c>
      <c r="D63" s="112">
        <f t="shared" si="37"/>
        <v>80</v>
      </c>
      <c r="E63" s="112">
        <f t="shared" si="41"/>
        <v>23</v>
      </c>
      <c r="G63" s="143" t="s">
        <v>3024</v>
      </c>
      <c r="H63" s="135" t="str">
        <f t="shared" si="38"/>
        <v>External contractors</v>
      </c>
      <c r="I63" s="136" t="str">
        <f>IF(LEN(INDEX(IF(LEFT($C63,3)="XFD",RawDataAllData,StdCalcsAllCalcs),$D63,I$2))=0,"",INDEX(IF(LEFT($C63,3)="XFD",RawDataAllData,StdCalcsAllCalcs),$D63,I$2)*$D41)</f>
        <v/>
      </c>
      <c r="J63" s="136" t="str">
        <f ca="1">IF(AND(I63&lt;&gt;"",I63&lt;INDEX(INDIRECT(B40),E63,MATCH(J41&amp;"LQ",StdRangesColumnHeaders,0)-StdRangesFirstDatasetCol+3)),"Q4",IF(AND(I63&lt;&gt;"",I63&gt;INDEX(INDIRECT(B40),E63,MATCH(J41&amp;"HQ",StdRangesColumnHeaders,0)-StdRangesFirstDatasetCol+3)),"Q1",""))</f>
        <v/>
      </c>
      <c r="K63" s="136" t="str">
        <f t="shared" ref="K63:AP63" si="82">IF(LEN(INDEX(IF(LEFT($C63,3)="XFD",RawDataAllData,StdCalcsAllCalcs),$D63,K$2))=0,"",INDEX(IF(LEFT($C63,3)="XFD",RawDataAllData,StdCalcsAllCalcs),$D63,K$2)*$D41)</f>
        <v/>
      </c>
      <c r="L63" s="136" t="str">
        <f t="shared" si="82"/>
        <v/>
      </c>
      <c r="M63" s="136" t="str">
        <f t="shared" si="82"/>
        <v/>
      </c>
      <c r="N63" s="136" t="str">
        <f t="shared" si="82"/>
        <v/>
      </c>
      <c r="O63" s="136" t="str">
        <f t="shared" si="82"/>
        <v/>
      </c>
      <c r="P63" s="136" t="str">
        <f t="shared" si="82"/>
        <v/>
      </c>
      <c r="Q63" s="136" t="str">
        <f t="shared" si="82"/>
        <v/>
      </c>
      <c r="R63" s="136" t="str">
        <f t="shared" si="82"/>
        <v/>
      </c>
      <c r="S63" s="136" t="str">
        <f t="shared" si="82"/>
        <v/>
      </c>
      <c r="T63" s="136" t="str">
        <f t="shared" si="82"/>
        <v/>
      </c>
      <c r="U63" s="136" t="str">
        <f t="shared" si="82"/>
        <v/>
      </c>
      <c r="V63" s="136" t="str">
        <f t="shared" si="82"/>
        <v/>
      </c>
      <c r="W63" s="136" t="str">
        <f t="shared" si="82"/>
        <v/>
      </c>
      <c r="X63" s="136" t="str">
        <f t="shared" si="82"/>
        <v/>
      </c>
      <c r="Y63" s="136" t="str">
        <f t="shared" si="82"/>
        <v/>
      </c>
      <c r="Z63" s="136" t="str">
        <f t="shared" si="82"/>
        <v/>
      </c>
      <c r="AA63" s="136" t="str">
        <f t="shared" si="82"/>
        <v/>
      </c>
      <c r="AB63" s="136" t="str">
        <f t="shared" si="82"/>
        <v/>
      </c>
      <c r="AC63" s="136" t="str">
        <f t="shared" si="82"/>
        <v/>
      </c>
      <c r="AD63" s="136" t="str">
        <f t="shared" si="82"/>
        <v/>
      </c>
      <c r="AE63" s="136" t="str">
        <f t="shared" si="82"/>
        <v/>
      </c>
      <c r="AF63" s="136" t="str">
        <f t="shared" si="82"/>
        <v/>
      </c>
      <c r="AG63" s="136" t="str">
        <f t="shared" si="82"/>
        <v/>
      </c>
      <c r="AH63" s="136" t="str">
        <f t="shared" si="82"/>
        <v/>
      </c>
      <c r="AI63" s="136" t="str">
        <f t="shared" si="82"/>
        <v/>
      </c>
      <c r="AJ63" s="136" t="str">
        <f t="shared" si="82"/>
        <v/>
      </c>
      <c r="AK63" s="136" t="str">
        <f t="shared" si="82"/>
        <v/>
      </c>
      <c r="AL63" s="136" t="str">
        <f t="shared" si="82"/>
        <v/>
      </c>
      <c r="AM63" s="136" t="str">
        <f t="shared" si="82"/>
        <v/>
      </c>
      <c r="AN63" s="136" t="str">
        <f t="shared" si="82"/>
        <v/>
      </c>
      <c r="AO63" s="136" t="str">
        <f t="shared" si="82"/>
        <v/>
      </c>
      <c r="AP63" s="136" t="str">
        <f t="shared" si="82"/>
        <v/>
      </c>
      <c r="AQ63" s="136" t="str">
        <f t="shared" ref="AQ63:BH63" si="83">IF(LEN(INDEX(IF(LEFT($C63,3)="XFD",RawDataAllData,StdCalcsAllCalcs),$D63,AQ$2))=0,"",INDEX(IF(LEFT($C63,3)="XFD",RawDataAllData,StdCalcsAllCalcs),$D63,AQ$2)*$D41)</f>
        <v/>
      </c>
      <c r="AR63" s="136" t="str">
        <f t="shared" si="83"/>
        <v/>
      </c>
      <c r="AS63" s="136" t="str">
        <f t="shared" si="83"/>
        <v/>
      </c>
      <c r="AT63" s="136" t="str">
        <f t="shared" si="83"/>
        <v/>
      </c>
      <c r="AU63" s="136" t="str">
        <f t="shared" si="83"/>
        <v/>
      </c>
      <c r="AV63" s="136" t="str">
        <f t="shared" si="83"/>
        <v/>
      </c>
      <c r="AW63" s="136" t="str">
        <f t="shared" si="83"/>
        <v/>
      </c>
      <c r="AX63" s="136" t="str">
        <f t="shared" si="83"/>
        <v/>
      </c>
      <c r="AY63" s="136" t="str">
        <f t="shared" si="83"/>
        <v/>
      </c>
      <c r="AZ63" s="136" t="str">
        <f t="shared" si="83"/>
        <v/>
      </c>
      <c r="BA63" s="136" t="str">
        <f t="shared" si="83"/>
        <v/>
      </c>
      <c r="BB63" s="136" t="str">
        <f t="shared" si="83"/>
        <v/>
      </c>
      <c r="BC63" s="136" t="str">
        <f t="shared" si="83"/>
        <v/>
      </c>
      <c r="BD63" s="136" t="str">
        <f t="shared" si="83"/>
        <v/>
      </c>
      <c r="BE63" s="136" t="str">
        <f t="shared" si="83"/>
        <v/>
      </c>
      <c r="BF63" s="136" t="str">
        <f t="shared" si="83"/>
        <v/>
      </c>
      <c r="BG63" s="136" t="str">
        <f t="shared" si="83"/>
        <v/>
      </c>
      <c r="BH63" s="136" t="str">
        <f t="shared" si="83"/>
        <v/>
      </c>
    </row>
    <row r="64" spans="1:60" x14ac:dyDescent="0.2">
      <c r="A64" s="114">
        <f t="shared" si="16"/>
        <v>0</v>
      </c>
      <c r="C64" s="143" t="s">
        <v>2226</v>
      </c>
      <c r="D64" s="112">
        <f t="shared" si="37"/>
        <v>81</v>
      </c>
      <c r="E64" s="112">
        <f t="shared" si="41"/>
        <v>24</v>
      </c>
      <c r="G64" s="143" t="s">
        <v>3038</v>
      </c>
      <c r="H64" s="135" t="str">
        <f t="shared" si="38"/>
        <v>Domestic personnel</v>
      </c>
      <c r="I64" s="136" t="str">
        <f>IF(LEN(INDEX(IF(LEFT($C64,3)="XFD",RawDataAllData,StdCalcsAllCalcs),$D64,I$2))=0,"",INDEX(IF(LEFT($C64,3)="XFD",RawDataAllData,StdCalcsAllCalcs),$D64,I$2)*$D41)</f>
        <v/>
      </c>
      <c r="J64" s="136" t="str">
        <f ca="1">IF(AND(I64&lt;&gt;"",I64&lt;INDEX(INDIRECT(B40),E64,MATCH(J41&amp;"LQ",StdRangesColumnHeaders,0)-StdRangesFirstDatasetCol+3)),"Q4",IF(AND(I64&lt;&gt;"",I64&gt;INDEX(INDIRECT(B40),E64,MATCH(J41&amp;"HQ",StdRangesColumnHeaders,0)-StdRangesFirstDatasetCol+3)),"Q1",""))</f>
        <v/>
      </c>
      <c r="K64" s="136" t="str">
        <f t="shared" ref="K64:AP64" si="84">IF(LEN(INDEX(IF(LEFT($C64,3)="XFD",RawDataAllData,StdCalcsAllCalcs),$D64,K$2))=0,"",INDEX(IF(LEFT($C64,3)="XFD",RawDataAllData,StdCalcsAllCalcs),$D64,K$2)*$D41)</f>
        <v/>
      </c>
      <c r="L64" s="136" t="str">
        <f t="shared" si="84"/>
        <v/>
      </c>
      <c r="M64" s="136" t="str">
        <f t="shared" si="84"/>
        <v/>
      </c>
      <c r="N64" s="136" t="str">
        <f t="shared" si="84"/>
        <v/>
      </c>
      <c r="O64" s="136" t="str">
        <f t="shared" si="84"/>
        <v/>
      </c>
      <c r="P64" s="136" t="str">
        <f t="shared" si="84"/>
        <v/>
      </c>
      <c r="Q64" s="136" t="str">
        <f t="shared" si="84"/>
        <v/>
      </c>
      <c r="R64" s="136" t="str">
        <f t="shared" si="84"/>
        <v/>
      </c>
      <c r="S64" s="136" t="str">
        <f t="shared" si="84"/>
        <v/>
      </c>
      <c r="T64" s="136" t="str">
        <f t="shared" si="84"/>
        <v/>
      </c>
      <c r="U64" s="136" t="str">
        <f t="shared" si="84"/>
        <v/>
      </c>
      <c r="V64" s="136" t="str">
        <f t="shared" si="84"/>
        <v/>
      </c>
      <c r="W64" s="136" t="str">
        <f t="shared" si="84"/>
        <v/>
      </c>
      <c r="X64" s="136" t="str">
        <f t="shared" si="84"/>
        <v/>
      </c>
      <c r="Y64" s="136" t="str">
        <f t="shared" si="84"/>
        <v/>
      </c>
      <c r="Z64" s="136" t="str">
        <f t="shared" si="84"/>
        <v/>
      </c>
      <c r="AA64" s="136" t="str">
        <f t="shared" si="84"/>
        <v/>
      </c>
      <c r="AB64" s="136" t="str">
        <f t="shared" si="84"/>
        <v/>
      </c>
      <c r="AC64" s="136" t="str">
        <f t="shared" si="84"/>
        <v/>
      </c>
      <c r="AD64" s="136" t="str">
        <f t="shared" si="84"/>
        <v/>
      </c>
      <c r="AE64" s="136" t="str">
        <f t="shared" si="84"/>
        <v/>
      </c>
      <c r="AF64" s="136" t="str">
        <f t="shared" si="84"/>
        <v/>
      </c>
      <c r="AG64" s="136" t="str">
        <f t="shared" si="84"/>
        <v/>
      </c>
      <c r="AH64" s="136" t="str">
        <f t="shared" si="84"/>
        <v/>
      </c>
      <c r="AI64" s="136" t="str">
        <f t="shared" si="84"/>
        <v/>
      </c>
      <c r="AJ64" s="136" t="str">
        <f t="shared" si="84"/>
        <v/>
      </c>
      <c r="AK64" s="136" t="str">
        <f t="shared" si="84"/>
        <v/>
      </c>
      <c r="AL64" s="136" t="str">
        <f t="shared" si="84"/>
        <v/>
      </c>
      <c r="AM64" s="136" t="str">
        <f t="shared" si="84"/>
        <v/>
      </c>
      <c r="AN64" s="136" t="str">
        <f t="shared" si="84"/>
        <v/>
      </c>
      <c r="AO64" s="136" t="str">
        <f t="shared" si="84"/>
        <v/>
      </c>
      <c r="AP64" s="136" t="str">
        <f t="shared" si="84"/>
        <v/>
      </c>
      <c r="AQ64" s="136" t="str">
        <f t="shared" ref="AQ64:BH64" si="85">IF(LEN(INDEX(IF(LEFT($C64,3)="XFD",RawDataAllData,StdCalcsAllCalcs),$D64,AQ$2))=0,"",INDEX(IF(LEFT($C64,3)="XFD",RawDataAllData,StdCalcsAllCalcs),$D64,AQ$2)*$D41)</f>
        <v/>
      </c>
      <c r="AR64" s="136" t="str">
        <f t="shared" si="85"/>
        <v/>
      </c>
      <c r="AS64" s="136" t="str">
        <f t="shared" si="85"/>
        <v/>
      </c>
      <c r="AT64" s="136" t="str">
        <f t="shared" si="85"/>
        <v/>
      </c>
      <c r="AU64" s="136" t="str">
        <f t="shared" si="85"/>
        <v/>
      </c>
      <c r="AV64" s="136" t="str">
        <f t="shared" si="85"/>
        <v/>
      </c>
      <c r="AW64" s="136" t="str">
        <f t="shared" si="85"/>
        <v/>
      </c>
      <c r="AX64" s="136" t="str">
        <f t="shared" si="85"/>
        <v/>
      </c>
      <c r="AY64" s="136" t="str">
        <f t="shared" si="85"/>
        <v/>
      </c>
      <c r="AZ64" s="136" t="str">
        <f t="shared" si="85"/>
        <v/>
      </c>
      <c r="BA64" s="136" t="str">
        <f t="shared" si="85"/>
        <v/>
      </c>
      <c r="BB64" s="136" t="str">
        <f t="shared" si="85"/>
        <v/>
      </c>
      <c r="BC64" s="136" t="str">
        <f t="shared" si="85"/>
        <v/>
      </c>
      <c r="BD64" s="136" t="str">
        <f t="shared" si="85"/>
        <v/>
      </c>
      <c r="BE64" s="136" t="str">
        <f t="shared" si="85"/>
        <v/>
      </c>
      <c r="BF64" s="136" t="str">
        <f t="shared" si="85"/>
        <v/>
      </c>
      <c r="BG64" s="136" t="str">
        <f t="shared" si="85"/>
        <v/>
      </c>
      <c r="BH64" s="136" t="str">
        <f t="shared" si="85"/>
        <v/>
      </c>
    </row>
    <row r="65" spans="1:60" x14ac:dyDescent="0.2">
      <c r="A65" s="114">
        <f t="shared" si="16"/>
        <v>0</v>
      </c>
      <c r="C65" s="143" t="s">
        <v>2227</v>
      </c>
      <c r="D65" s="112">
        <f t="shared" si="37"/>
        <v>82</v>
      </c>
      <c r="E65" s="112">
        <f t="shared" si="41"/>
        <v>25</v>
      </c>
      <c r="G65" s="143" t="s">
        <v>3039</v>
      </c>
      <c r="H65" s="135" t="str">
        <f t="shared" si="38"/>
        <v>Near-/ offshore personnel</v>
      </c>
      <c r="I65" s="136" t="str">
        <f>IF(LEN(INDEX(IF(LEFT($C65,3)="XFD",RawDataAllData,StdCalcsAllCalcs),$D65,I$2))=0,"",INDEX(IF(LEFT($C65,3)="XFD",RawDataAllData,StdCalcsAllCalcs),$D65,I$2)*$D41)</f>
        <v/>
      </c>
      <c r="J65" s="136" t="str">
        <f ca="1">IF(AND(I65&lt;&gt;"",I65&lt;INDEX(INDIRECT(B40),E65,MATCH(J41&amp;"LQ",StdRangesColumnHeaders,0)-StdRangesFirstDatasetCol+3)),"Q4",IF(AND(I65&lt;&gt;"",I65&gt;INDEX(INDIRECT(B40),E65,MATCH(J41&amp;"HQ",StdRangesColumnHeaders,0)-StdRangesFirstDatasetCol+3)),"Q1",""))</f>
        <v/>
      </c>
      <c r="K65" s="136" t="str">
        <f t="shared" ref="K65:AP65" si="86">IF(LEN(INDEX(IF(LEFT($C65,3)="XFD",RawDataAllData,StdCalcsAllCalcs),$D65,K$2))=0,"",INDEX(IF(LEFT($C65,3)="XFD",RawDataAllData,StdCalcsAllCalcs),$D65,K$2)*$D41)</f>
        <v/>
      </c>
      <c r="L65" s="136" t="str">
        <f t="shared" si="86"/>
        <v/>
      </c>
      <c r="M65" s="136" t="str">
        <f t="shared" si="86"/>
        <v/>
      </c>
      <c r="N65" s="136" t="str">
        <f t="shared" si="86"/>
        <v/>
      </c>
      <c r="O65" s="136" t="str">
        <f t="shared" si="86"/>
        <v/>
      </c>
      <c r="P65" s="136" t="str">
        <f t="shared" si="86"/>
        <v/>
      </c>
      <c r="Q65" s="136" t="str">
        <f t="shared" si="86"/>
        <v/>
      </c>
      <c r="R65" s="136" t="str">
        <f t="shared" si="86"/>
        <v/>
      </c>
      <c r="S65" s="136" t="str">
        <f t="shared" si="86"/>
        <v/>
      </c>
      <c r="T65" s="136" t="str">
        <f t="shared" si="86"/>
        <v/>
      </c>
      <c r="U65" s="136" t="str">
        <f t="shared" si="86"/>
        <v/>
      </c>
      <c r="V65" s="136" t="str">
        <f t="shared" si="86"/>
        <v/>
      </c>
      <c r="W65" s="136" t="str">
        <f t="shared" si="86"/>
        <v/>
      </c>
      <c r="X65" s="136" t="str">
        <f t="shared" si="86"/>
        <v/>
      </c>
      <c r="Y65" s="136" t="str">
        <f t="shared" si="86"/>
        <v/>
      </c>
      <c r="Z65" s="136" t="str">
        <f t="shared" si="86"/>
        <v/>
      </c>
      <c r="AA65" s="136" t="str">
        <f t="shared" si="86"/>
        <v/>
      </c>
      <c r="AB65" s="136" t="str">
        <f t="shared" si="86"/>
        <v/>
      </c>
      <c r="AC65" s="136" t="str">
        <f t="shared" si="86"/>
        <v/>
      </c>
      <c r="AD65" s="136" t="str">
        <f t="shared" si="86"/>
        <v/>
      </c>
      <c r="AE65" s="136" t="str">
        <f t="shared" si="86"/>
        <v/>
      </c>
      <c r="AF65" s="136" t="str">
        <f t="shared" si="86"/>
        <v/>
      </c>
      <c r="AG65" s="136" t="str">
        <f t="shared" si="86"/>
        <v/>
      </c>
      <c r="AH65" s="136" t="str">
        <f t="shared" si="86"/>
        <v/>
      </c>
      <c r="AI65" s="136" t="str">
        <f t="shared" si="86"/>
        <v/>
      </c>
      <c r="AJ65" s="136" t="str">
        <f t="shared" si="86"/>
        <v/>
      </c>
      <c r="AK65" s="136" t="str">
        <f t="shared" si="86"/>
        <v/>
      </c>
      <c r="AL65" s="136" t="str">
        <f t="shared" si="86"/>
        <v/>
      </c>
      <c r="AM65" s="136" t="str">
        <f t="shared" si="86"/>
        <v/>
      </c>
      <c r="AN65" s="136" t="str">
        <f t="shared" si="86"/>
        <v/>
      </c>
      <c r="AO65" s="136" t="str">
        <f t="shared" si="86"/>
        <v/>
      </c>
      <c r="AP65" s="136" t="str">
        <f t="shared" si="86"/>
        <v/>
      </c>
      <c r="AQ65" s="136" t="str">
        <f t="shared" ref="AQ65:BH65" si="87">IF(LEN(INDEX(IF(LEFT($C65,3)="XFD",RawDataAllData,StdCalcsAllCalcs),$D65,AQ$2))=0,"",INDEX(IF(LEFT($C65,3)="XFD",RawDataAllData,StdCalcsAllCalcs),$D65,AQ$2)*$D41)</f>
        <v/>
      </c>
      <c r="AR65" s="136" t="str">
        <f t="shared" si="87"/>
        <v/>
      </c>
      <c r="AS65" s="136" t="str">
        <f t="shared" si="87"/>
        <v/>
      </c>
      <c r="AT65" s="136" t="str">
        <f t="shared" si="87"/>
        <v/>
      </c>
      <c r="AU65" s="136" t="str">
        <f t="shared" si="87"/>
        <v/>
      </c>
      <c r="AV65" s="136" t="str">
        <f t="shared" si="87"/>
        <v/>
      </c>
      <c r="AW65" s="136" t="str">
        <f t="shared" si="87"/>
        <v/>
      </c>
      <c r="AX65" s="136" t="str">
        <f t="shared" si="87"/>
        <v/>
      </c>
      <c r="AY65" s="136" t="str">
        <f t="shared" si="87"/>
        <v/>
      </c>
      <c r="AZ65" s="136" t="str">
        <f t="shared" si="87"/>
        <v/>
      </c>
      <c r="BA65" s="136" t="str">
        <f t="shared" si="87"/>
        <v/>
      </c>
      <c r="BB65" s="136" t="str">
        <f t="shared" si="87"/>
        <v/>
      </c>
      <c r="BC65" s="136" t="str">
        <f t="shared" si="87"/>
        <v/>
      </c>
      <c r="BD65" s="136" t="str">
        <f t="shared" si="87"/>
        <v/>
      </c>
      <c r="BE65" s="136" t="str">
        <f t="shared" si="87"/>
        <v/>
      </c>
      <c r="BF65" s="136" t="str">
        <f t="shared" si="87"/>
        <v/>
      </c>
      <c r="BG65" s="136" t="str">
        <f t="shared" si="87"/>
        <v/>
      </c>
      <c r="BH65" s="136" t="str">
        <f t="shared" si="87"/>
        <v/>
      </c>
    </row>
    <row r="66" spans="1:60" ht="4.5" customHeight="1" x14ac:dyDescent="0.2">
      <c r="A66" s="114">
        <f t="shared" si="16"/>
        <v>0</v>
      </c>
    </row>
    <row r="67" spans="1:60" x14ac:dyDescent="0.2">
      <c r="A67" s="114"/>
      <c r="B67" s="112" t="s">
        <v>3091</v>
      </c>
    </row>
    <row r="68" spans="1:60" x14ac:dyDescent="0.2">
      <c r="A68" s="114">
        <f t="shared" si="16"/>
        <v>0</v>
      </c>
      <c r="B68" s="112" t="str">
        <f>"Cl1 Diff Ref client spend ("&amp;Currency&amp;" mn)"</f>
        <v>Cl1 Diff Ref client spend (USD mn)</v>
      </c>
      <c r="D68" s="242">
        <f>1/1000000/OutputExchangeRate*Cl1Revenues*1000000000/100</f>
        <v>129.88858716341394</v>
      </c>
      <c r="E68" s="242"/>
      <c r="F68" s="242"/>
      <c r="G68" s="135"/>
      <c r="H68" s="135" t="str">
        <f>HeaderLabels</f>
        <v>Labels</v>
      </c>
      <c r="I68" s="135" t="str">
        <f>HeaderCl1N</f>
        <v>#Cl1N#</v>
      </c>
      <c r="J68" s="143" t="s">
        <v>179</v>
      </c>
      <c r="K68" s="135" t="s">
        <v>3092</v>
      </c>
      <c r="L68" s="135" t="s">
        <v>3093</v>
      </c>
      <c r="M68" s="135" t="s">
        <v>3094</v>
      </c>
      <c r="N68" s="135"/>
      <c r="O68" s="135" t="str">
        <f>HeaderP1N</f>
        <v>#P1N#</v>
      </c>
      <c r="P68" s="135" t="str">
        <f>HeaderP2N</f>
        <v>#P2N#</v>
      </c>
      <c r="Q68" s="135" t="str">
        <f>HeaderP3N</f>
        <v>#P3N#</v>
      </c>
      <c r="R68" s="135" t="str">
        <f>HeaderP4N</f>
        <v>#P4N#</v>
      </c>
      <c r="S68" s="135" t="str">
        <f>HeaderP5N</f>
        <v>#P5N#</v>
      </c>
      <c r="T68" s="135" t="str">
        <f>HeaderP6N</f>
        <v>#P6N#</v>
      </c>
      <c r="U68" s="135" t="str">
        <f>HeaderP7N</f>
        <v>#P7N#</v>
      </c>
      <c r="V68" s="135" t="str">
        <f>HeaderP8N</f>
        <v>#P8N#</v>
      </c>
      <c r="W68" s="135" t="str">
        <f>HeaderP9N</f>
        <v>#P9N#</v>
      </c>
      <c r="X68" s="135" t="str">
        <f>HeaderP10N</f>
        <v>#P10N#</v>
      </c>
      <c r="Y68" s="135" t="str">
        <f>HeaderP11N</f>
        <v>#P11N#</v>
      </c>
      <c r="Z68" s="135" t="s">
        <v>37</v>
      </c>
      <c r="AA68" s="135" t="s">
        <v>38</v>
      </c>
      <c r="AB68" s="135" t="s">
        <v>542</v>
      </c>
      <c r="AC68" s="135" t="s">
        <v>123</v>
      </c>
      <c r="AD68" s="135" t="s">
        <v>124</v>
      </c>
      <c r="AE68" s="135" t="s">
        <v>125</v>
      </c>
      <c r="AF68" s="135" t="s">
        <v>126</v>
      </c>
      <c r="AG68" s="135" t="s">
        <v>127</v>
      </c>
      <c r="AH68" s="135" t="s">
        <v>128</v>
      </c>
      <c r="AI68" s="135" t="s">
        <v>543</v>
      </c>
      <c r="AJ68" s="135" t="s">
        <v>129</v>
      </c>
      <c r="AK68" s="135" t="s">
        <v>130</v>
      </c>
      <c r="AL68" s="135" t="s">
        <v>131</v>
      </c>
      <c r="AM68" s="135" t="s">
        <v>132</v>
      </c>
      <c r="AN68" s="135" t="s">
        <v>133</v>
      </c>
      <c r="AO68" s="135" t="s">
        <v>134</v>
      </c>
      <c r="AP68" s="135" t="s">
        <v>544</v>
      </c>
      <c r="AQ68" s="135" t="s">
        <v>135</v>
      </c>
      <c r="AR68" s="135" t="s">
        <v>136</v>
      </c>
      <c r="AS68" s="135" t="s">
        <v>137</v>
      </c>
      <c r="AT68" s="135" t="s">
        <v>138</v>
      </c>
      <c r="AU68" s="135" t="s">
        <v>139</v>
      </c>
      <c r="AV68" s="135" t="s">
        <v>140</v>
      </c>
      <c r="AW68" s="135" t="s">
        <v>545</v>
      </c>
      <c r="AX68" s="135" t="s">
        <v>141</v>
      </c>
      <c r="AY68" s="135" t="s">
        <v>142</v>
      </c>
      <c r="AZ68" s="135" t="s">
        <v>143</v>
      </c>
      <c r="BA68" s="135" t="s">
        <v>144</v>
      </c>
      <c r="BB68" s="135" t="s">
        <v>145</v>
      </c>
      <c r="BC68" s="135" t="s">
        <v>146</v>
      </c>
      <c r="BD68" s="135" t="s">
        <v>546</v>
      </c>
      <c r="BE68" s="135" t="s">
        <v>147</v>
      </c>
      <c r="BF68" s="135" t="s">
        <v>148</v>
      </c>
      <c r="BG68" s="135" t="s">
        <v>149</v>
      </c>
      <c r="BH68" s="135" t="s">
        <v>150</v>
      </c>
    </row>
    <row r="69" spans="1:60" x14ac:dyDescent="0.2">
      <c r="A69" s="114">
        <f t="shared" si="16"/>
        <v>0</v>
      </c>
      <c r="C69" s="143" t="s">
        <v>554</v>
      </c>
      <c r="D69" s="112">
        <f t="shared" ref="D69:D75" si="88">MATCH(C69,IF(LEFT($C69,3)="XFD",RawDataFieldKeys,StdCalcsFieldKeys),0)-IF(LEFT($C69,3)="XFD",RawDataFieldKeyBaseRow,StdCalcsFieldKeyBaseRow)</f>
        <v>1</v>
      </c>
      <c r="E69" s="112">
        <f t="shared" ref="E69:E75" si="89">MATCH(C69,SpendByRevenuesRowHeaders,0)+1</f>
        <v>2</v>
      </c>
      <c r="G69" s="143" t="str">
        <f>G$23</f>
        <v>IT</v>
      </c>
      <c r="H69" s="135" t="str">
        <f t="shared" ref="H69:H75" si="90">VLOOKUP(C69,IF(LEFT($C69,3)="XFD",RawDataLookupFieldLabels,StdCalcsLookupFieldLabels),2,0)</f>
        <v>Total IT</v>
      </c>
      <c r="I69" s="136">
        <f>IF($K69,(INDEX(IF(LEFT($C69,3)="XFD",RawDataAllData,StdCalcsAllCalcs),$D69,$I$2)-IF(LEN(INDEX(IF(LEFT($C69,3)="XFD",RawDataAllData,StdCalcsAllCalcs),$D69,I$2))&gt;0,INDEX(IF(LEFT($C69,3)="XFD",RawDataAllData,StdCalcsAllCalcs),$D69,I$2),0))*$D$68,"")</f>
        <v>0</v>
      </c>
      <c r="J69" s="136" t="str">
        <f ca="1">IF(AND(I69&lt;&gt;"",I69&lt;INDEX(INDIRECT(B40),E69,MATCH(J68&amp;"LQ",StdRangesColumnHeaders,0)-StdRangesFirstDatasetCol+3)),"Q4",IF(AND(I69&lt;&gt;"",I69&gt;INDEX(INDIRECT(B40),E69,MATCH(J68&amp;"HQ",StdRangesColumnHeaders,0)-StdRangesFirstDatasetCol+3)),"Q1",""))</f>
        <v>Q4</v>
      </c>
      <c r="K69" s="172" t="b">
        <f t="shared" ref="K69:K75" si="91">LEN(INDEX(IF(LEFT($C69,3)="XFD",RawDataAllData,StdCalcsAllCalcs),$D69,$I$2))&gt;0</f>
        <v>1</v>
      </c>
      <c r="L69" s="136" t="str">
        <f t="shared" ref="L69:AP69" si="92">IF(LEN(INDEX(IF(LEFT($C69,3)="XFD",RawDataAllData,StdCalcsAllCalcs),$D69,L$2))=0,"",INDEX(IF(LEFT($C69,3)="XFD",RawDataAllData,StdCalcsAllCalcs),$D69,L$2)*$D68)</f>
        <v/>
      </c>
      <c r="M69" s="136" t="str">
        <f t="shared" si="92"/>
        <v/>
      </c>
      <c r="N69" s="136" t="str">
        <f t="shared" si="92"/>
        <v/>
      </c>
      <c r="O69" s="136">
        <f t="shared" ref="O69:O75" si="93">IF($K69,(INDEX(IF(LEFT($C69,3)="XFD",RawDataAllData,StdCalcsAllCalcs),$D69,$I$2)-IF(LEN(INDEX(IF(LEFT($C69,3)="XFD",RawDataAllData,StdCalcsAllCalcs),$D69,O$2))&gt;0,INDEX(IF(LEFT($C69,3)="XFD",RawDataAllData,StdCalcsAllCalcs),$D69,O$2),0))*$D$68,"")</f>
        <v>1.620229309266016</v>
      </c>
      <c r="P69" s="136">
        <f t="shared" si="92"/>
        <v>20.837488852732974</v>
      </c>
      <c r="Q69" s="136">
        <f t="shared" si="92"/>
        <v>9.8691672823277887</v>
      </c>
      <c r="R69" s="136">
        <f t="shared" si="92"/>
        <v>18.488201948629488</v>
      </c>
      <c r="S69" s="136">
        <f t="shared" si="92"/>
        <v>14.199234487094367</v>
      </c>
      <c r="T69" s="136">
        <f t="shared" si="92"/>
        <v>14.950644610845977</v>
      </c>
      <c r="U69" s="136">
        <f t="shared" si="92"/>
        <v>15.028692939046127</v>
      </c>
      <c r="V69" s="136">
        <f t="shared" si="92"/>
        <v>11.665932725161708</v>
      </c>
      <c r="W69" s="136">
        <f t="shared" si="92"/>
        <v>13.914833630875739</v>
      </c>
      <c r="X69" s="136">
        <f t="shared" si="92"/>
        <v>16.473593963735325</v>
      </c>
      <c r="Y69" s="136">
        <f t="shared" si="92"/>
        <v>11.99050737449471</v>
      </c>
      <c r="Z69" s="136">
        <f t="shared" si="92"/>
        <v>14.199234487094367</v>
      </c>
      <c r="AA69" s="136">
        <f t="shared" si="92"/>
        <v>11.828220049828209</v>
      </c>
      <c r="AB69" s="136">
        <f t="shared" si="92"/>
        <v>15.751143451390726</v>
      </c>
      <c r="AC69" s="136">
        <f t="shared" si="92"/>
        <v>9.8691672823277887</v>
      </c>
      <c r="AD69" s="136">
        <f t="shared" si="92"/>
        <v>20.837488852732974</v>
      </c>
      <c r="AE69" s="136">
        <f t="shared" si="92"/>
        <v>14.379111173653929</v>
      </c>
      <c r="AF69" s="136">
        <f t="shared" si="92"/>
        <v>3.3247779136721611</v>
      </c>
      <c r="AG69" s="136">
        <f t="shared" si="92"/>
        <v>11.99050737449471</v>
      </c>
      <c r="AH69" s="136">
        <f t="shared" si="92"/>
        <v>10.585690847121651</v>
      </c>
      <c r="AI69" s="136">
        <f t="shared" si="92"/>
        <v>15.751143451390726</v>
      </c>
      <c r="AJ69" s="136">
        <f t="shared" si="92"/>
        <v>6.7116869638774528</v>
      </c>
      <c r="AK69" s="136">
        <f t="shared" si="92"/>
        <v>20.837488852732974</v>
      </c>
      <c r="AL69" s="136">
        <f t="shared" si="92"/>
        <v>13.311185217748278</v>
      </c>
      <c r="AM69" s="136">
        <f t="shared" si="92"/>
        <v>4.1477522820501482</v>
      </c>
      <c r="AN69" s="136" t="str">
        <f t="shared" si="92"/>
        <v/>
      </c>
      <c r="AO69" s="136" t="str">
        <f t="shared" si="92"/>
        <v/>
      </c>
      <c r="AP69" s="136" t="str">
        <f t="shared" si="92"/>
        <v/>
      </c>
      <c r="AQ69" s="136" t="str">
        <f t="shared" ref="AQ69:BH69" si="94">IF(LEN(INDEX(IF(LEFT($C69,3)="XFD",RawDataAllData,StdCalcsAllCalcs),$D69,AQ$2))=0,"",INDEX(IF(LEFT($C69,3)="XFD",RawDataAllData,StdCalcsAllCalcs),$D69,AQ$2)*$D68)</f>
        <v/>
      </c>
      <c r="AR69" s="136" t="str">
        <f t="shared" si="94"/>
        <v/>
      </c>
      <c r="AS69" s="136" t="str">
        <f t="shared" si="94"/>
        <v/>
      </c>
      <c r="AT69" s="136" t="str">
        <f t="shared" si="94"/>
        <v/>
      </c>
      <c r="AU69" s="136" t="str">
        <f t="shared" si="94"/>
        <v/>
      </c>
      <c r="AV69" s="136" t="str">
        <f t="shared" si="94"/>
        <v/>
      </c>
      <c r="AW69" s="136" t="str">
        <f t="shared" si="94"/>
        <v/>
      </c>
      <c r="AX69" s="136" t="str">
        <f t="shared" si="94"/>
        <v/>
      </c>
      <c r="AY69" s="136" t="str">
        <f t="shared" si="94"/>
        <v/>
      </c>
      <c r="AZ69" s="136" t="str">
        <f t="shared" si="94"/>
        <v/>
      </c>
      <c r="BA69" s="136" t="str">
        <f t="shared" si="94"/>
        <v/>
      </c>
      <c r="BB69" s="136" t="str">
        <f t="shared" si="94"/>
        <v/>
      </c>
      <c r="BC69" s="136" t="str">
        <f t="shared" si="94"/>
        <v/>
      </c>
      <c r="BD69" s="136" t="str">
        <f t="shared" si="94"/>
        <v/>
      </c>
      <c r="BE69" s="136" t="str">
        <f t="shared" si="94"/>
        <v/>
      </c>
      <c r="BF69" s="136" t="str">
        <f t="shared" si="94"/>
        <v/>
      </c>
      <c r="BG69" s="136" t="str">
        <f t="shared" si="94"/>
        <v/>
      </c>
      <c r="BH69" s="136" t="str">
        <f t="shared" si="94"/>
        <v/>
      </c>
    </row>
    <row r="70" spans="1:60" x14ac:dyDescent="0.2">
      <c r="A70" s="114">
        <f t="shared" si="16"/>
        <v>0</v>
      </c>
      <c r="C70" s="143" t="s">
        <v>556</v>
      </c>
      <c r="D70" s="112">
        <f t="shared" si="88"/>
        <v>9</v>
      </c>
      <c r="E70" s="112">
        <f t="shared" si="89"/>
        <v>17</v>
      </c>
      <c r="G70" s="143" t="s">
        <v>171</v>
      </c>
      <c r="H70" s="135" t="str">
        <f t="shared" si="90"/>
        <v>Application development</v>
      </c>
      <c r="I70" s="136">
        <f t="shared" ref="I70:I75" si="95">IF(K70,(INDEX(IF(LEFT($C70,3)="XFD",RawDataAllData,StdCalcsAllCalcs),$D70,$I$2)-IF(LEN(INDEX(IF(LEFT($C70,3)="XFD",RawDataAllData,StdCalcsAllCalcs),$D70,I$2))&gt;0,INDEX(IF(LEFT($C70,3)="XFD",RawDataAllData,StdCalcsAllCalcs),$D70,I$2),0))*$D$68,"")</f>
        <v>0</v>
      </c>
      <c r="J70" s="136" t="e">
        <f ca="1">IF(AND(I70&lt;&gt;"",I70&lt;INDEX(INDIRECT(B67),E70,MATCH(J68&amp;"LQ",StdRangesColumnHeaders,0)-StdRangesFirstDatasetCol+3)),"Q4",IF(AND(I70&lt;&gt;"",I70&gt;INDEX(INDIRECT(B67),E70,MATCH(J68&amp;"HQ",StdRangesColumnHeaders,0)-StdRangesFirstDatasetCol+3)),"Q1",""))</f>
        <v>#REF!</v>
      </c>
      <c r="K70" s="172" t="b">
        <f t="shared" si="91"/>
        <v>1</v>
      </c>
      <c r="L70" s="136" t="str">
        <f t="shared" ref="L70:AP70" si="96">IF(LEN(INDEX(IF(LEFT($C70,3)="XFD",RawDataAllData,StdCalcsAllCalcs),$D70,L$2))=0,"",INDEX(IF(LEFT($C70,3)="XFD",RawDataAllData,StdCalcsAllCalcs),$D70,L$2)*$D68)</f>
        <v/>
      </c>
      <c r="M70" s="136" t="str">
        <f t="shared" si="96"/>
        <v/>
      </c>
      <c r="N70" s="136" t="str">
        <f t="shared" si="96"/>
        <v/>
      </c>
      <c r="O70" s="136">
        <f t="shared" si="93"/>
        <v>3.7115139665719612</v>
      </c>
      <c r="P70" s="136">
        <f t="shared" si="96"/>
        <v>6.86560399141253</v>
      </c>
      <c r="Q70" s="136">
        <f t="shared" si="96"/>
        <v>2.3853235761033744</v>
      </c>
      <c r="R70" s="136">
        <f t="shared" si="96"/>
        <v>3.0992315320522201</v>
      </c>
      <c r="S70" s="136">
        <f t="shared" si="96"/>
        <v>2.2923683743633863</v>
      </c>
      <c r="T70" s="136">
        <f t="shared" si="96"/>
        <v>2.468968369877071</v>
      </c>
      <c r="U70" s="136">
        <f t="shared" si="96"/>
        <v>2.6847247745160105</v>
      </c>
      <c r="V70" s="136">
        <f t="shared" si="96"/>
        <v>4.2934952642200788</v>
      </c>
      <c r="W70" s="136">
        <f t="shared" si="96"/>
        <v>3.9108547015208242</v>
      </c>
      <c r="X70" s="136">
        <f t="shared" si="96"/>
        <v>5.5265082917880015</v>
      </c>
      <c r="Y70" s="136">
        <f t="shared" si="96"/>
        <v>4.1142424222313121</v>
      </c>
      <c r="Z70" s="136">
        <f t="shared" si="96"/>
        <v>3.5050431167865219</v>
      </c>
      <c r="AA70" s="136">
        <f t="shared" si="96"/>
        <v>2.522907471036806</v>
      </c>
      <c r="AB70" s="136">
        <f t="shared" si="96"/>
        <v>4.2486820537228871</v>
      </c>
      <c r="AC70" s="136">
        <f t="shared" si="96"/>
        <v>2.2923683743633863</v>
      </c>
      <c r="AD70" s="136">
        <f t="shared" si="96"/>
        <v>6.86560399141253</v>
      </c>
      <c r="AE70" s="136">
        <f t="shared" si="96"/>
        <v>3.7641321298084809</v>
      </c>
      <c r="AF70" s="136">
        <f t="shared" si="96"/>
        <v>1.5092783886799699</v>
      </c>
      <c r="AG70" s="136">
        <f t="shared" si="96"/>
        <v>3.6067369771417654</v>
      </c>
      <c r="AH70" s="136">
        <f t="shared" si="96"/>
        <v>2.3904574744015421</v>
      </c>
      <c r="AI70" s="136">
        <f t="shared" si="96"/>
        <v>4.7441804152719413</v>
      </c>
      <c r="AJ70" s="136">
        <f t="shared" si="96"/>
        <v>1.6496906999656844</v>
      </c>
      <c r="AK70" s="136">
        <f t="shared" si="96"/>
        <v>6.86560399141253</v>
      </c>
      <c r="AL70" s="136">
        <f t="shared" si="96"/>
        <v>3.7412093814463665</v>
      </c>
      <c r="AM70" s="136">
        <f t="shared" si="96"/>
        <v>1.6926450846451393</v>
      </c>
      <c r="AN70" s="136" t="str">
        <f t="shared" si="96"/>
        <v/>
      </c>
      <c r="AO70" s="136" t="str">
        <f t="shared" si="96"/>
        <v/>
      </c>
      <c r="AP70" s="136" t="str">
        <f t="shared" si="96"/>
        <v/>
      </c>
      <c r="AQ70" s="136" t="str">
        <f t="shared" ref="AQ70:BH70" si="97">IF(LEN(INDEX(IF(LEFT($C70,3)="XFD",RawDataAllData,StdCalcsAllCalcs),$D70,AQ$2))=0,"",INDEX(IF(LEFT($C70,3)="XFD",RawDataAllData,StdCalcsAllCalcs),$D70,AQ$2)*$D68)</f>
        <v/>
      </c>
      <c r="AR70" s="136" t="str">
        <f t="shared" si="97"/>
        <v/>
      </c>
      <c r="AS70" s="136" t="str">
        <f t="shared" si="97"/>
        <v/>
      </c>
      <c r="AT70" s="136" t="str">
        <f t="shared" si="97"/>
        <v/>
      </c>
      <c r="AU70" s="136" t="str">
        <f t="shared" si="97"/>
        <v/>
      </c>
      <c r="AV70" s="136" t="str">
        <f t="shared" si="97"/>
        <v/>
      </c>
      <c r="AW70" s="136" t="str">
        <f t="shared" si="97"/>
        <v/>
      </c>
      <c r="AX70" s="136" t="str">
        <f t="shared" si="97"/>
        <v/>
      </c>
      <c r="AY70" s="136" t="str">
        <f t="shared" si="97"/>
        <v/>
      </c>
      <c r="AZ70" s="136" t="str">
        <f t="shared" si="97"/>
        <v/>
      </c>
      <c r="BA70" s="136" t="str">
        <f t="shared" si="97"/>
        <v/>
      </c>
      <c r="BB70" s="136" t="str">
        <f t="shared" si="97"/>
        <v/>
      </c>
      <c r="BC70" s="136" t="str">
        <f t="shared" si="97"/>
        <v/>
      </c>
      <c r="BD70" s="136" t="str">
        <f t="shared" si="97"/>
        <v/>
      </c>
      <c r="BE70" s="136" t="str">
        <f t="shared" si="97"/>
        <v/>
      </c>
      <c r="BF70" s="136" t="str">
        <f t="shared" si="97"/>
        <v/>
      </c>
      <c r="BG70" s="136" t="str">
        <f t="shared" si="97"/>
        <v/>
      </c>
      <c r="BH70" s="136" t="str">
        <f t="shared" si="97"/>
        <v/>
      </c>
    </row>
    <row r="71" spans="1:60" x14ac:dyDescent="0.2">
      <c r="A71" s="114">
        <f t="shared" si="16"/>
        <v>0</v>
      </c>
      <c r="C71" s="143" t="s">
        <v>557</v>
      </c>
      <c r="D71" s="112">
        <f t="shared" si="88"/>
        <v>10</v>
      </c>
      <c r="E71" s="112">
        <f t="shared" si="89"/>
        <v>16</v>
      </c>
      <c r="G71" s="143" t="s">
        <v>170</v>
      </c>
      <c r="H71" s="135" t="str">
        <f t="shared" si="90"/>
        <v>Application maintenance</v>
      </c>
      <c r="I71" s="136">
        <f t="shared" si="95"/>
        <v>0</v>
      </c>
      <c r="J71" s="136" t="e">
        <f ca="1">IF(AND(I71&lt;&gt;"",I71&lt;INDEX(INDIRECT(B67),E71,MATCH(J68&amp;"LQ",StdRangesColumnHeaders,0)-StdRangesFirstDatasetCol+3)),"Q4",IF(AND(I71&lt;&gt;"",I71&gt;INDEX(INDIRECT(B67),E71,MATCH(J68&amp;"HQ",StdRangesColumnHeaders,0)-StdRangesFirstDatasetCol+3)),"Q1",""))</f>
        <v>#REF!</v>
      </c>
      <c r="K71" s="172" t="b">
        <f t="shared" si="91"/>
        <v>1</v>
      </c>
      <c r="L71" s="136" t="str">
        <f t="shared" ref="L71:AP71" si="98">IF(LEN(INDEX(IF(LEFT($C71,3)="XFD",RawDataAllData,StdCalcsAllCalcs),$D71,L$2))=0,"",INDEX(IF(LEFT($C71,3)="XFD",RawDataAllData,StdCalcsAllCalcs),$D71,L$2)*$D68)</f>
        <v/>
      </c>
      <c r="M71" s="136" t="str">
        <f t="shared" si="98"/>
        <v/>
      </c>
      <c r="N71" s="136" t="str">
        <f t="shared" si="98"/>
        <v/>
      </c>
      <c r="O71" s="136">
        <f t="shared" si="93"/>
        <v>1.1946784881217367</v>
      </c>
      <c r="P71" s="136">
        <f t="shared" si="98"/>
        <v>6.1370816937166772</v>
      </c>
      <c r="Q71" s="136">
        <f t="shared" si="98"/>
        <v>2.9065880251015668</v>
      </c>
      <c r="R71" s="136">
        <f t="shared" si="98"/>
        <v>3.5700216307082786</v>
      </c>
      <c r="S71" s="136">
        <f t="shared" si="98"/>
        <v>1.8688900773583741</v>
      </c>
      <c r="T71" s="136">
        <f t="shared" si="98"/>
        <v>3.7718697506073813</v>
      </c>
      <c r="U71" s="136">
        <f t="shared" si="98"/>
        <v>1.9425613447162668</v>
      </c>
      <c r="V71" s="136">
        <f t="shared" si="98"/>
        <v>1.2606625181711706</v>
      </c>
      <c r="W71" s="136">
        <f t="shared" si="98"/>
        <v>3.2770731051951323</v>
      </c>
      <c r="X71" s="136">
        <f t="shared" si="98"/>
        <v>2.5795706493862283</v>
      </c>
      <c r="Y71" s="136">
        <f t="shared" si="98"/>
        <v>1.7183454638201816</v>
      </c>
      <c r="Z71" s="136">
        <f t="shared" si="98"/>
        <v>2.5795706493862283</v>
      </c>
      <c r="AA71" s="136">
        <f t="shared" si="98"/>
        <v>1.7936177705892777</v>
      </c>
      <c r="AB71" s="136">
        <f t="shared" si="98"/>
        <v>3.4235473679517057</v>
      </c>
      <c r="AC71" s="136">
        <f t="shared" si="98"/>
        <v>1.2606625181711706</v>
      </c>
      <c r="AD71" s="136">
        <f t="shared" si="98"/>
        <v>6.1370816937166772</v>
      </c>
      <c r="AE71" s="136">
        <f t="shared" si="98"/>
        <v>2.7914266888745023</v>
      </c>
      <c r="AF71" s="136">
        <f t="shared" si="98"/>
        <v>1.3918363682547872</v>
      </c>
      <c r="AG71" s="136">
        <f t="shared" si="98"/>
        <v>1.8688900773583741</v>
      </c>
      <c r="AH71" s="136">
        <f t="shared" si="98"/>
        <v>1.4668459185047185</v>
      </c>
      <c r="AI71" s="136">
        <f t="shared" si="98"/>
        <v>3.0747961400472534</v>
      </c>
      <c r="AJ71" s="136">
        <f t="shared" si="98"/>
        <v>1.0357238672682845</v>
      </c>
      <c r="AK71" s="136">
        <f t="shared" si="98"/>
        <v>6.1370816937166772</v>
      </c>
      <c r="AL71" s="136">
        <f t="shared" si="98"/>
        <v>2.5620160235058171</v>
      </c>
      <c r="AM71" s="136">
        <f t="shared" si="98"/>
        <v>1.7227591447064792</v>
      </c>
      <c r="AN71" s="136" t="str">
        <f t="shared" si="98"/>
        <v/>
      </c>
      <c r="AO71" s="136" t="str">
        <f t="shared" si="98"/>
        <v/>
      </c>
      <c r="AP71" s="136" t="str">
        <f t="shared" si="98"/>
        <v/>
      </c>
      <c r="AQ71" s="136" t="str">
        <f t="shared" ref="AQ71:BH71" si="99">IF(LEN(INDEX(IF(LEFT($C71,3)="XFD",RawDataAllData,StdCalcsAllCalcs),$D71,AQ$2))=0,"",INDEX(IF(LEFT($C71,3)="XFD",RawDataAllData,StdCalcsAllCalcs),$D71,AQ$2)*$D68)</f>
        <v/>
      </c>
      <c r="AR71" s="136" t="str">
        <f t="shared" si="99"/>
        <v/>
      </c>
      <c r="AS71" s="136" t="str">
        <f t="shared" si="99"/>
        <v/>
      </c>
      <c r="AT71" s="136" t="str">
        <f t="shared" si="99"/>
        <v/>
      </c>
      <c r="AU71" s="136" t="str">
        <f t="shared" si="99"/>
        <v/>
      </c>
      <c r="AV71" s="136" t="str">
        <f t="shared" si="99"/>
        <v/>
      </c>
      <c r="AW71" s="136" t="str">
        <f t="shared" si="99"/>
        <v/>
      </c>
      <c r="AX71" s="136" t="str">
        <f t="shared" si="99"/>
        <v/>
      </c>
      <c r="AY71" s="136" t="str">
        <f t="shared" si="99"/>
        <v/>
      </c>
      <c r="AZ71" s="136" t="str">
        <f t="shared" si="99"/>
        <v/>
      </c>
      <c r="BA71" s="136" t="str">
        <f t="shared" si="99"/>
        <v/>
      </c>
      <c r="BB71" s="136" t="str">
        <f t="shared" si="99"/>
        <v/>
      </c>
      <c r="BC71" s="136" t="str">
        <f t="shared" si="99"/>
        <v/>
      </c>
      <c r="BD71" s="136" t="str">
        <f t="shared" si="99"/>
        <v/>
      </c>
      <c r="BE71" s="136" t="str">
        <f t="shared" si="99"/>
        <v/>
      </c>
      <c r="BF71" s="136" t="str">
        <f t="shared" si="99"/>
        <v/>
      </c>
      <c r="BG71" s="136" t="str">
        <f t="shared" si="99"/>
        <v/>
      </c>
      <c r="BH71" s="136" t="str">
        <f t="shared" si="99"/>
        <v/>
      </c>
    </row>
    <row r="72" spans="1:60" x14ac:dyDescent="0.2">
      <c r="A72" s="114">
        <f t="shared" si="16"/>
        <v>0</v>
      </c>
      <c r="C72" s="143" t="s">
        <v>559</v>
      </c>
      <c r="D72" s="112">
        <f t="shared" si="88"/>
        <v>99</v>
      </c>
      <c r="E72" s="112">
        <f t="shared" si="89"/>
        <v>11</v>
      </c>
      <c r="G72" s="143" t="s">
        <v>253</v>
      </c>
      <c r="H72" s="135" t="str">
        <f t="shared" si="90"/>
        <v>Server infrastructure</v>
      </c>
      <c r="I72" s="136">
        <f t="shared" si="95"/>
        <v>0</v>
      </c>
      <c r="J72" s="136" t="e">
        <f ca="1">IF(AND(I72&lt;&gt;"",I72&lt;INDEX(INDIRECT(B67),E72,MATCH(J68&amp;"LQ",StdRangesColumnHeaders,0)-StdRangesFirstDatasetCol+3)),"Q4",IF(AND(I72&lt;&gt;"",I72&gt;INDEX(INDIRECT(B67),E72,MATCH(J68&amp;"HQ",StdRangesColumnHeaders,0)-StdRangesFirstDatasetCol+3)),"Q1",""))</f>
        <v>#REF!</v>
      </c>
      <c r="K72" s="172" t="b">
        <f t="shared" si="91"/>
        <v>1</v>
      </c>
      <c r="L72" s="136" t="str">
        <f t="shared" ref="L72:AP72" si="100">IF(LEN(INDEX(IF(LEFT($C72,3)="XFD",RawDataAllData,StdCalcsAllCalcs),$D72,L$2))=0,"",INDEX(IF(LEFT($C72,3)="XFD",RawDataAllData,StdCalcsAllCalcs),$D72,L$2)*$D68)</f>
        <v/>
      </c>
      <c r="M72" s="136" t="str">
        <f t="shared" si="100"/>
        <v/>
      </c>
      <c r="N72" s="136" t="str">
        <f t="shared" si="100"/>
        <v/>
      </c>
      <c r="O72" s="136">
        <f t="shared" si="93"/>
        <v>2.9329287829981241</v>
      </c>
      <c r="P72" s="136">
        <f t="shared" si="100"/>
        <v>5.1523669905659419</v>
      </c>
      <c r="Q72" s="136">
        <f t="shared" si="100"/>
        <v>1.1824247145083504</v>
      </c>
      <c r="R72" s="136">
        <f t="shared" si="100"/>
        <v>4.3658752633147575</v>
      </c>
      <c r="S72" s="136">
        <f t="shared" si="100"/>
        <v>3.5773567434146449</v>
      </c>
      <c r="T72" s="136">
        <f t="shared" si="100"/>
        <v>2.7908706811452317</v>
      </c>
      <c r="U72" s="136">
        <f t="shared" si="100"/>
        <v>2.4584538122683717</v>
      </c>
      <c r="V72" s="136">
        <f t="shared" si="100"/>
        <v>2.5610225651544125</v>
      </c>
      <c r="W72" s="136">
        <f t="shared" si="100"/>
        <v>2.8015087220257757</v>
      </c>
      <c r="X72" s="136">
        <f t="shared" si="100"/>
        <v>4.3484099200798889</v>
      </c>
      <c r="Y72" s="136">
        <f t="shared" si="100"/>
        <v>2.252155267502816</v>
      </c>
      <c r="Z72" s="136">
        <f t="shared" si="100"/>
        <v>2.7908706811452317</v>
      </c>
      <c r="AA72" s="136">
        <f t="shared" si="100"/>
        <v>2.3553045398855934</v>
      </c>
      <c r="AB72" s="136">
        <f t="shared" si="100"/>
        <v>3.9628833317472667</v>
      </c>
      <c r="AC72" s="136">
        <f t="shared" si="100"/>
        <v>0.53900474814455557</v>
      </c>
      <c r="AD72" s="136">
        <f t="shared" si="100"/>
        <v>5.1523669905659419</v>
      </c>
      <c r="AE72" s="136">
        <f t="shared" si="100"/>
        <v>2.9117681298295226</v>
      </c>
      <c r="AF72" s="136">
        <f t="shared" si="100"/>
        <v>1.3803141722047672</v>
      </c>
      <c r="AG72" s="136">
        <f t="shared" si="100"/>
        <v>2.4584538122683717</v>
      </c>
      <c r="AH72" s="136">
        <f t="shared" si="100"/>
        <v>1.1720895264813891</v>
      </c>
      <c r="AI72" s="136">
        <f t="shared" si="100"/>
        <v>3.9628833317472667</v>
      </c>
      <c r="AJ72" s="136">
        <f t="shared" si="100"/>
        <v>0.53900474814455557</v>
      </c>
      <c r="AK72" s="136">
        <f t="shared" si="100"/>
        <v>5.1523669905659419</v>
      </c>
      <c r="AL72" s="136">
        <f t="shared" si="100"/>
        <v>2.5958609401356627</v>
      </c>
      <c r="AM72" s="136">
        <f t="shared" si="100"/>
        <v>1.5775910308694148</v>
      </c>
      <c r="AN72" s="136" t="str">
        <f t="shared" si="100"/>
        <v/>
      </c>
      <c r="AO72" s="136" t="str">
        <f t="shared" si="100"/>
        <v/>
      </c>
      <c r="AP72" s="136" t="str">
        <f t="shared" si="100"/>
        <v/>
      </c>
      <c r="AQ72" s="136" t="str">
        <f t="shared" ref="AQ72:BH72" si="101">IF(LEN(INDEX(IF(LEFT($C72,3)="XFD",RawDataAllData,StdCalcsAllCalcs),$D72,AQ$2))=0,"",INDEX(IF(LEFT($C72,3)="XFD",RawDataAllData,StdCalcsAllCalcs),$D72,AQ$2)*$D68)</f>
        <v/>
      </c>
      <c r="AR72" s="136" t="str">
        <f t="shared" si="101"/>
        <v/>
      </c>
      <c r="AS72" s="136" t="str">
        <f t="shared" si="101"/>
        <v/>
      </c>
      <c r="AT72" s="136" t="str">
        <f t="shared" si="101"/>
        <v/>
      </c>
      <c r="AU72" s="136" t="str">
        <f t="shared" si="101"/>
        <v/>
      </c>
      <c r="AV72" s="136" t="str">
        <f t="shared" si="101"/>
        <v/>
      </c>
      <c r="AW72" s="136" t="str">
        <f t="shared" si="101"/>
        <v/>
      </c>
      <c r="AX72" s="136" t="str">
        <f t="shared" si="101"/>
        <v/>
      </c>
      <c r="AY72" s="136" t="str">
        <f t="shared" si="101"/>
        <v/>
      </c>
      <c r="AZ72" s="136" t="str">
        <f t="shared" si="101"/>
        <v/>
      </c>
      <c r="BA72" s="136" t="str">
        <f t="shared" si="101"/>
        <v/>
      </c>
      <c r="BB72" s="136" t="str">
        <f t="shared" si="101"/>
        <v/>
      </c>
      <c r="BC72" s="136" t="str">
        <f t="shared" si="101"/>
        <v/>
      </c>
      <c r="BD72" s="136" t="str">
        <f t="shared" si="101"/>
        <v/>
      </c>
      <c r="BE72" s="136" t="str">
        <f t="shared" si="101"/>
        <v/>
      </c>
      <c r="BF72" s="136" t="str">
        <f t="shared" si="101"/>
        <v/>
      </c>
      <c r="BG72" s="136" t="str">
        <f t="shared" si="101"/>
        <v/>
      </c>
      <c r="BH72" s="136" t="str">
        <f t="shared" si="101"/>
        <v/>
      </c>
    </row>
    <row r="73" spans="1:60" x14ac:dyDescent="0.2">
      <c r="A73" s="114">
        <f t="shared" si="16"/>
        <v>0</v>
      </c>
      <c r="C73" s="143" t="s">
        <v>562</v>
      </c>
      <c r="D73" s="112">
        <f t="shared" si="88"/>
        <v>102</v>
      </c>
      <c r="E73" s="112">
        <f t="shared" si="89"/>
        <v>8</v>
      </c>
      <c r="G73" s="143" t="s">
        <v>169</v>
      </c>
      <c r="H73" s="135" t="str">
        <f t="shared" si="90"/>
        <v>End user services</v>
      </c>
      <c r="I73" s="136">
        <f t="shared" si="95"/>
        <v>0</v>
      </c>
      <c r="J73" s="136" t="str">
        <f ca="1">IF(AND(I73&lt;&gt;"",I73&lt;INDEX(INDIRECT(B67),E73,MATCH(J68&amp;"LQ",StdRangesColumnHeaders,0)-StdRangesFirstDatasetCol+3)),"Q4",IF(AND(I73&lt;&gt;"",I73&gt;INDEX(INDIRECT(B67),E73,MATCH(J68&amp;"HQ",StdRangesColumnHeaders,0)-StdRangesFirstDatasetCol+3)),"Q1",""))</f>
        <v>Q4</v>
      </c>
      <c r="K73" s="172" t="b">
        <f t="shared" si="91"/>
        <v>1</v>
      </c>
      <c r="L73" s="136" t="str">
        <f t="shared" ref="L73:AP73" si="102">IF(LEN(INDEX(IF(LEFT($C73,3)="XFD",RawDataAllData,StdCalcsAllCalcs),$D73,L$2))=0,"",INDEX(IF(LEFT($C73,3)="XFD",RawDataAllData,StdCalcsAllCalcs),$D73,L$2)*$D68)</f>
        <v/>
      </c>
      <c r="M73" s="136" t="str">
        <f t="shared" si="102"/>
        <v/>
      </c>
      <c r="N73" s="136" t="str">
        <f t="shared" si="102"/>
        <v/>
      </c>
      <c r="O73" s="136">
        <f t="shared" si="93"/>
        <v>0.57092731017523957</v>
      </c>
      <c r="P73" s="136">
        <f t="shared" si="102"/>
        <v>0.40699461237760048</v>
      </c>
      <c r="Q73" s="136">
        <f t="shared" si="102"/>
        <v>0.59608001323692739</v>
      </c>
      <c r="R73" s="136">
        <f t="shared" si="102"/>
        <v>3.1162689845026494</v>
      </c>
      <c r="S73" s="136">
        <f t="shared" si="102"/>
        <v>2.883129981099533</v>
      </c>
      <c r="T73" s="136">
        <f t="shared" si="102"/>
        <v>1.9513774104088659</v>
      </c>
      <c r="U73" s="136">
        <f t="shared" si="102"/>
        <v>0.80062036811177173</v>
      </c>
      <c r="V73" s="136">
        <f t="shared" si="102"/>
        <v>0.83873041503704193</v>
      </c>
      <c r="W73" s="136">
        <f t="shared" si="102"/>
        <v>1.9568752492786494</v>
      </c>
      <c r="X73" s="136">
        <f t="shared" si="102"/>
        <v>1.1784962169346289</v>
      </c>
      <c r="Y73" s="136">
        <f t="shared" si="102"/>
        <v>0.53526311659117776</v>
      </c>
      <c r="Z73" s="136">
        <f t="shared" si="102"/>
        <v>0.83873041503704193</v>
      </c>
      <c r="AA73" s="136">
        <f t="shared" si="102"/>
        <v>0.56567156491405257</v>
      </c>
      <c r="AB73" s="136">
        <f t="shared" si="102"/>
        <v>1.9541263298437577</v>
      </c>
      <c r="AC73" s="136">
        <f t="shared" si="102"/>
        <v>6.6767454450042701E-2</v>
      </c>
      <c r="AD73" s="136">
        <f t="shared" si="102"/>
        <v>3.1162689845026494</v>
      </c>
      <c r="AE73" s="136">
        <f t="shared" si="102"/>
        <v>1.30278216563899</v>
      </c>
      <c r="AF73" s="136">
        <f t="shared" si="102"/>
        <v>1.0264689882562847</v>
      </c>
      <c r="AG73" s="136">
        <f t="shared" si="102"/>
        <v>0.63623405387883436</v>
      </c>
      <c r="AH73" s="136">
        <f t="shared" si="102"/>
        <v>0.48479098004147164</v>
      </c>
      <c r="AI73" s="136">
        <f t="shared" si="102"/>
        <v>1.0086133159858355</v>
      </c>
      <c r="AJ73" s="136">
        <f t="shared" si="102"/>
        <v>6.6767454450042701E-2</v>
      </c>
      <c r="AK73" s="136">
        <f t="shared" si="102"/>
        <v>3.1162689845026494</v>
      </c>
      <c r="AL73" s="136">
        <f t="shared" si="102"/>
        <v>1.045284743644094</v>
      </c>
      <c r="AM73" s="136">
        <f t="shared" si="102"/>
        <v>1.0074557534625841</v>
      </c>
      <c r="AN73" s="136" t="str">
        <f t="shared" si="102"/>
        <v/>
      </c>
      <c r="AO73" s="136" t="str">
        <f t="shared" si="102"/>
        <v/>
      </c>
      <c r="AP73" s="136" t="str">
        <f t="shared" si="102"/>
        <v/>
      </c>
      <c r="AQ73" s="136" t="str">
        <f t="shared" ref="AQ73:BH73" si="103">IF(LEN(INDEX(IF(LEFT($C73,3)="XFD",RawDataAllData,StdCalcsAllCalcs),$D73,AQ$2))=0,"",INDEX(IF(LEFT($C73,3)="XFD",RawDataAllData,StdCalcsAllCalcs),$D73,AQ$2)*$D68)</f>
        <v/>
      </c>
      <c r="AR73" s="136" t="str">
        <f t="shared" si="103"/>
        <v/>
      </c>
      <c r="AS73" s="136" t="str">
        <f t="shared" si="103"/>
        <v/>
      </c>
      <c r="AT73" s="136" t="str">
        <f t="shared" si="103"/>
        <v/>
      </c>
      <c r="AU73" s="136" t="str">
        <f t="shared" si="103"/>
        <v/>
      </c>
      <c r="AV73" s="136" t="str">
        <f t="shared" si="103"/>
        <v/>
      </c>
      <c r="AW73" s="136" t="str">
        <f t="shared" si="103"/>
        <v/>
      </c>
      <c r="AX73" s="136" t="str">
        <f t="shared" si="103"/>
        <v/>
      </c>
      <c r="AY73" s="136" t="str">
        <f t="shared" si="103"/>
        <v/>
      </c>
      <c r="AZ73" s="136" t="str">
        <f t="shared" si="103"/>
        <v/>
      </c>
      <c r="BA73" s="136" t="str">
        <f t="shared" si="103"/>
        <v/>
      </c>
      <c r="BB73" s="136" t="str">
        <f t="shared" si="103"/>
        <v/>
      </c>
      <c r="BC73" s="136" t="str">
        <f t="shared" si="103"/>
        <v/>
      </c>
      <c r="BD73" s="136" t="str">
        <f t="shared" si="103"/>
        <v/>
      </c>
      <c r="BE73" s="136" t="str">
        <f t="shared" si="103"/>
        <v/>
      </c>
      <c r="BF73" s="136" t="str">
        <f t="shared" si="103"/>
        <v/>
      </c>
      <c r="BG73" s="136" t="str">
        <f t="shared" si="103"/>
        <v/>
      </c>
      <c r="BH73" s="136" t="str">
        <f t="shared" si="103"/>
        <v/>
      </c>
    </row>
    <row r="74" spans="1:60" x14ac:dyDescent="0.2">
      <c r="A74" s="114">
        <f t="shared" si="16"/>
        <v>0</v>
      </c>
      <c r="C74" s="143" t="s">
        <v>565</v>
      </c>
      <c r="D74" s="112">
        <f t="shared" si="88"/>
        <v>105</v>
      </c>
      <c r="E74" s="112">
        <f t="shared" si="89"/>
        <v>5</v>
      </c>
      <c r="G74" s="143" t="s">
        <v>252</v>
      </c>
      <c r="H74" s="135" t="str">
        <f t="shared" si="90"/>
        <v>Network services</v>
      </c>
      <c r="I74" s="136">
        <f t="shared" si="95"/>
        <v>0</v>
      </c>
      <c r="J74" s="136" t="str">
        <f ca="1">IF(AND(I74&lt;&gt;"",I74&lt;INDEX(INDIRECT(B67),E74,MATCH(J68&amp;"LQ",StdRangesColumnHeaders,0)-StdRangesFirstDatasetCol+3)),"Q4",IF(AND(I74&lt;&gt;"",I74&gt;INDEX(INDIRECT(B67),E74,MATCH(J68&amp;"HQ",StdRangesColumnHeaders,0)-StdRangesFirstDatasetCol+3)),"Q1",""))</f>
        <v>Q4</v>
      </c>
      <c r="K74" s="172" t="b">
        <f t="shared" si="91"/>
        <v>1</v>
      </c>
      <c r="L74" s="136" t="str">
        <f t="shared" ref="L74:AP74" si="104">IF(LEN(INDEX(IF(LEFT($C74,3)="XFD",RawDataAllData,StdCalcsAllCalcs),$D74,L$2))=0,"",INDEX(IF(LEFT($C74,3)="XFD",RawDataAllData,StdCalcsAllCalcs),$D74,L$2)*$D68)</f>
        <v/>
      </c>
      <c r="M74" s="136" t="str">
        <f t="shared" si="104"/>
        <v/>
      </c>
      <c r="N74" s="136" t="str">
        <f t="shared" si="104"/>
        <v/>
      </c>
      <c r="O74" s="136">
        <f t="shared" si="93"/>
        <v>0.5031731083539539</v>
      </c>
      <c r="P74" s="136">
        <f t="shared" si="104"/>
        <v>1.4219597797654564</v>
      </c>
      <c r="Q74" s="136">
        <f t="shared" si="104"/>
        <v>2.0438004155057468</v>
      </c>
      <c r="R74" s="136">
        <f t="shared" si="104"/>
        <v>2.7534911306975127</v>
      </c>
      <c r="S74" s="136">
        <f t="shared" si="104"/>
        <v>1.2002759053263965</v>
      </c>
      <c r="T74" s="136">
        <f t="shared" si="104"/>
        <v>0.45150946724754848</v>
      </c>
      <c r="U74" s="136" t="str">
        <f t="shared" si="104"/>
        <v/>
      </c>
      <c r="V74" s="136">
        <f t="shared" si="104"/>
        <v>2.2940394762998522</v>
      </c>
      <c r="W74" s="136">
        <f t="shared" si="104"/>
        <v>0.99658309006386303</v>
      </c>
      <c r="X74" s="136">
        <f t="shared" si="104"/>
        <v>2.2008721535561686</v>
      </c>
      <c r="Y74" s="136">
        <f t="shared" si="104"/>
        <v>1.7599090429761244</v>
      </c>
      <c r="Z74" s="136">
        <f t="shared" si="104"/>
        <v>1.5909344113707904</v>
      </c>
      <c r="AA74" s="136">
        <f t="shared" si="104"/>
        <v>1.0475062938794963</v>
      </c>
      <c r="AB74" s="136">
        <f t="shared" si="104"/>
        <v>2.1616042190435634</v>
      </c>
      <c r="AC74" s="136">
        <f t="shared" si="104"/>
        <v>3.8086204908487964E-2</v>
      </c>
      <c r="AD74" s="136">
        <f t="shared" si="104"/>
        <v>2.7534911306975127</v>
      </c>
      <c r="AE74" s="136">
        <f t="shared" si="104"/>
        <v>1.5160526666347158</v>
      </c>
      <c r="AF74" s="136">
        <f t="shared" si="104"/>
        <v>0.85890970534462185</v>
      </c>
      <c r="AG74" s="136">
        <f t="shared" si="104"/>
        <v>1.4620538313029905</v>
      </c>
      <c r="AH74" s="136">
        <f t="shared" si="104"/>
        <v>1.1501846230043018</v>
      </c>
      <c r="AI74" s="136">
        <f t="shared" si="104"/>
        <v>2.0906313759111574</v>
      </c>
      <c r="AJ74" s="136">
        <f t="shared" si="104"/>
        <v>3.8086204908487964E-2</v>
      </c>
      <c r="AK74" s="136">
        <f t="shared" si="104"/>
        <v>2.7534911306975127</v>
      </c>
      <c r="AL74" s="136">
        <f t="shared" si="104"/>
        <v>1.5401417596616309</v>
      </c>
      <c r="AM74" s="136">
        <f t="shared" si="104"/>
        <v>0.76551665039603523</v>
      </c>
      <c r="AN74" s="136" t="str">
        <f t="shared" si="104"/>
        <v/>
      </c>
      <c r="AO74" s="136" t="str">
        <f t="shared" si="104"/>
        <v/>
      </c>
      <c r="AP74" s="136" t="str">
        <f t="shared" si="104"/>
        <v/>
      </c>
      <c r="AQ74" s="136" t="str">
        <f t="shared" ref="AQ74:BH74" si="105">IF(LEN(INDEX(IF(LEFT($C74,3)="XFD",RawDataAllData,StdCalcsAllCalcs),$D74,AQ$2))=0,"",INDEX(IF(LEFT($C74,3)="XFD",RawDataAllData,StdCalcsAllCalcs),$D74,AQ$2)*$D68)</f>
        <v/>
      </c>
      <c r="AR74" s="136" t="str">
        <f t="shared" si="105"/>
        <v/>
      </c>
      <c r="AS74" s="136" t="str">
        <f t="shared" si="105"/>
        <v/>
      </c>
      <c r="AT74" s="136" t="str">
        <f t="shared" si="105"/>
        <v/>
      </c>
      <c r="AU74" s="136" t="str">
        <f t="shared" si="105"/>
        <v/>
      </c>
      <c r="AV74" s="136" t="str">
        <f t="shared" si="105"/>
        <v/>
      </c>
      <c r="AW74" s="136" t="str">
        <f t="shared" si="105"/>
        <v/>
      </c>
      <c r="AX74" s="136" t="str">
        <f t="shared" si="105"/>
        <v/>
      </c>
      <c r="AY74" s="136" t="str">
        <f t="shared" si="105"/>
        <v/>
      </c>
      <c r="AZ74" s="136" t="str">
        <f t="shared" si="105"/>
        <v/>
      </c>
      <c r="BA74" s="136" t="str">
        <f t="shared" si="105"/>
        <v/>
      </c>
      <c r="BB74" s="136" t="str">
        <f t="shared" si="105"/>
        <v/>
      </c>
      <c r="BC74" s="136" t="str">
        <f t="shared" si="105"/>
        <v/>
      </c>
      <c r="BD74" s="136" t="str">
        <f t="shared" si="105"/>
        <v/>
      </c>
      <c r="BE74" s="136" t="str">
        <f t="shared" si="105"/>
        <v/>
      </c>
      <c r="BF74" s="136" t="str">
        <f t="shared" si="105"/>
        <v/>
      </c>
      <c r="BG74" s="136" t="str">
        <f t="shared" si="105"/>
        <v/>
      </c>
      <c r="BH74" s="136" t="str">
        <f t="shared" si="105"/>
        <v/>
      </c>
    </row>
    <row r="75" spans="1:60" x14ac:dyDescent="0.2">
      <c r="A75" s="114">
        <f t="shared" si="16"/>
        <v>0</v>
      </c>
      <c r="C75" s="143" t="s">
        <v>2276</v>
      </c>
      <c r="D75" s="112">
        <f t="shared" si="88"/>
        <v>164</v>
      </c>
      <c r="E75" s="112">
        <f t="shared" si="89"/>
        <v>3</v>
      </c>
      <c r="G75" s="143" t="s">
        <v>172</v>
      </c>
      <c r="H75" s="135" t="str">
        <f t="shared" si="90"/>
        <v>Management and overhead</v>
      </c>
      <c r="I75" s="136">
        <f t="shared" si="95"/>
        <v>0</v>
      </c>
      <c r="J75" s="136" t="str">
        <f ca="1">IF(AND(I75&lt;&gt;"",I75&lt;INDEX(INDIRECT(B67),E75,MATCH(J68&amp;"LQ",StdRangesColumnHeaders,0)-StdRangesFirstDatasetCol+3)),"Q4",IF(AND(I75&lt;&gt;"",I75&gt;INDEX(INDIRECT(B67),E75,MATCH(J68&amp;"HQ",StdRangesColumnHeaders,0)-StdRangesFirstDatasetCol+3)),"Q1",""))</f>
        <v>Q4</v>
      </c>
      <c r="K75" s="172" t="b">
        <f t="shared" si="91"/>
        <v>1</v>
      </c>
      <c r="L75" s="136" t="str">
        <f t="shared" ref="L75:AP75" si="106">IF(LEN(INDEX(IF(LEFT($C75,3)="XFD",RawDataAllData,StdCalcsAllCalcs),$D75,L$2))=0,"",INDEX(IF(LEFT($C75,3)="XFD",RawDataAllData,StdCalcsAllCalcs),$D75,L$2)*$D68)</f>
        <v/>
      </c>
      <c r="M75" s="136" t="str">
        <f t="shared" si="106"/>
        <v/>
      </c>
      <c r="N75" s="136" t="str">
        <f t="shared" si="106"/>
        <v/>
      </c>
      <c r="O75" s="136">
        <f t="shared" si="93"/>
        <v>1.0861599397329191</v>
      </c>
      <c r="P75" s="136">
        <f t="shared" si="106"/>
        <v>0.39552036656840217</v>
      </c>
      <c r="Q75" s="136">
        <f t="shared" si="106"/>
        <v>0.2403700750671233</v>
      </c>
      <c r="R75" s="136">
        <f t="shared" si="106"/>
        <v>0.38998785964195215</v>
      </c>
      <c r="S75" s="136">
        <f t="shared" si="106"/>
        <v>0.20583149509220255</v>
      </c>
      <c r="T75" s="136">
        <f t="shared" si="106"/>
        <v>0.94594209833844423</v>
      </c>
      <c r="U75" s="136">
        <f t="shared" si="106"/>
        <v>0.3695170929746639</v>
      </c>
      <c r="V75" s="136">
        <f t="shared" si="106"/>
        <v>0.41798248559477036</v>
      </c>
      <c r="W75" s="136">
        <f t="shared" si="106"/>
        <v>0.48800678524464652</v>
      </c>
      <c r="X75" s="136">
        <f t="shared" si="106"/>
        <v>0.34706244740930597</v>
      </c>
      <c r="Y75" s="136">
        <f t="shared" si="106"/>
        <v>1.0366670323841835E-2</v>
      </c>
      <c r="Z75" s="136">
        <f t="shared" si="106"/>
        <v>0.3695170929746639</v>
      </c>
      <c r="AA75" s="136">
        <f t="shared" si="106"/>
        <v>0.22310078507966294</v>
      </c>
      <c r="AB75" s="136">
        <f t="shared" si="106"/>
        <v>0.40675142608158626</v>
      </c>
      <c r="AC75" s="136">
        <f t="shared" si="106"/>
        <v>1.0366670323841835E-2</v>
      </c>
      <c r="AD75" s="136">
        <f t="shared" si="106"/>
        <v>0.94594209833844423</v>
      </c>
      <c r="AE75" s="136">
        <f t="shared" si="106"/>
        <v>0.35149749622500703</v>
      </c>
      <c r="AF75" s="136">
        <f t="shared" si="106"/>
        <v>0.24849711241973638</v>
      </c>
      <c r="AG75" s="136">
        <f t="shared" si="106"/>
        <v>0.35828977019198488</v>
      </c>
      <c r="AH75" s="136">
        <f t="shared" si="106"/>
        <v>0.18148921241112179</v>
      </c>
      <c r="AI75" s="136">
        <f t="shared" si="106"/>
        <v>0.39413723983678967</v>
      </c>
      <c r="AJ75" s="136">
        <f t="shared" si="106"/>
        <v>1.0366670323841835E-2</v>
      </c>
      <c r="AK75" s="136">
        <f t="shared" si="106"/>
        <v>0.41798248559477036</v>
      </c>
      <c r="AL75" s="136">
        <f t="shared" si="106"/>
        <v>0.27805895021785654</v>
      </c>
      <c r="AM75" s="136">
        <f t="shared" si="106"/>
        <v>0.15455864027586613</v>
      </c>
      <c r="AN75" s="136" t="str">
        <f t="shared" si="106"/>
        <v/>
      </c>
      <c r="AO75" s="136" t="str">
        <f t="shared" si="106"/>
        <v/>
      </c>
      <c r="AP75" s="136" t="str">
        <f t="shared" si="106"/>
        <v/>
      </c>
      <c r="AQ75" s="136" t="str">
        <f t="shared" ref="AQ75:BH75" si="107">IF(LEN(INDEX(IF(LEFT($C75,3)="XFD",RawDataAllData,StdCalcsAllCalcs),$D75,AQ$2))=0,"",INDEX(IF(LEFT($C75,3)="XFD",RawDataAllData,StdCalcsAllCalcs),$D75,AQ$2)*$D68)</f>
        <v/>
      </c>
      <c r="AR75" s="136" t="str">
        <f t="shared" si="107"/>
        <v/>
      </c>
      <c r="AS75" s="136" t="str">
        <f t="shared" si="107"/>
        <v/>
      </c>
      <c r="AT75" s="136" t="str">
        <f t="shared" si="107"/>
        <v/>
      </c>
      <c r="AU75" s="136" t="str">
        <f t="shared" si="107"/>
        <v/>
      </c>
      <c r="AV75" s="136" t="str">
        <f t="shared" si="107"/>
        <v/>
      </c>
      <c r="AW75" s="136" t="str">
        <f t="shared" si="107"/>
        <v/>
      </c>
      <c r="AX75" s="136" t="str">
        <f t="shared" si="107"/>
        <v/>
      </c>
      <c r="AY75" s="136" t="str">
        <f t="shared" si="107"/>
        <v/>
      </c>
      <c r="AZ75" s="136" t="str">
        <f t="shared" si="107"/>
        <v/>
      </c>
      <c r="BA75" s="136" t="str">
        <f t="shared" si="107"/>
        <v/>
      </c>
      <c r="BB75" s="136" t="str">
        <f t="shared" si="107"/>
        <v/>
      </c>
      <c r="BC75" s="136" t="str">
        <f t="shared" si="107"/>
        <v/>
      </c>
      <c r="BD75" s="136" t="str">
        <f t="shared" si="107"/>
        <v/>
      </c>
      <c r="BE75" s="136" t="str">
        <f t="shared" si="107"/>
        <v/>
      </c>
      <c r="BF75" s="136" t="str">
        <f t="shared" si="107"/>
        <v/>
      </c>
      <c r="BG75" s="136" t="str">
        <f t="shared" si="107"/>
        <v/>
      </c>
      <c r="BH75" s="136" t="str">
        <f t="shared" si="107"/>
        <v/>
      </c>
    </row>
    <row r="76" spans="1:60" ht="4.5" customHeight="1" x14ac:dyDescent="0.2">
      <c r="A76" s="114">
        <f t="shared" si="16"/>
        <v>0</v>
      </c>
    </row>
    <row r="77" spans="1:60" x14ac:dyDescent="0.2">
      <c r="A77" s="114"/>
      <c r="B77" s="112" t="s">
        <v>2599</v>
      </c>
    </row>
    <row r="78" spans="1:60" x14ac:dyDescent="0.2">
      <c r="A78" s="114">
        <f t="shared" si="16"/>
        <v>0</v>
      </c>
      <c r="B78" s="112" t="s">
        <v>353</v>
      </c>
      <c r="D78" s="234">
        <v>100</v>
      </c>
      <c r="E78" s="234"/>
      <c r="F78" s="234"/>
      <c r="G78" s="135"/>
      <c r="H78" s="135" t="str">
        <f>HeaderLabels</f>
        <v>Labels</v>
      </c>
      <c r="I78" s="135" t="str">
        <f>HeaderCl1N</f>
        <v>#Cl1N#</v>
      </c>
      <c r="J78" s="143" t="s">
        <v>179</v>
      </c>
      <c r="K78" s="135" t="str">
        <f>HeaderCl2N</f>
        <v>#Cl2N#</v>
      </c>
      <c r="L78" s="135" t="str">
        <f>HeaderCl3N</f>
        <v>#Cl3N#</v>
      </c>
      <c r="M78" s="135" t="str">
        <f>HeaderCl4N</f>
        <v>#Cl4N#</v>
      </c>
      <c r="N78" s="135" t="str">
        <f>HeaderCl5N</f>
        <v>#Cl5N#</v>
      </c>
      <c r="O78" s="135" t="str">
        <f>HeaderP1N</f>
        <v>#P1N#</v>
      </c>
      <c r="P78" s="135" t="str">
        <f>HeaderP2N</f>
        <v>#P2N#</v>
      </c>
      <c r="Q78" s="135" t="str">
        <f>HeaderP3N</f>
        <v>#P3N#</v>
      </c>
      <c r="R78" s="135" t="str">
        <f>HeaderP4N</f>
        <v>#P4N#</v>
      </c>
      <c r="S78" s="135" t="str">
        <f>HeaderP5N</f>
        <v>#P5N#</v>
      </c>
      <c r="T78" s="135" t="str">
        <f>HeaderP6N</f>
        <v>#P6N#</v>
      </c>
      <c r="U78" s="135" t="str">
        <f>HeaderP7N</f>
        <v>#P7N#</v>
      </c>
      <c r="V78" s="135" t="str">
        <f>HeaderP8N</f>
        <v>#P8N#</v>
      </c>
      <c r="W78" s="135" t="str">
        <f>HeaderP9N</f>
        <v>#P9N#</v>
      </c>
      <c r="X78" s="135" t="str">
        <f>HeaderP10N</f>
        <v>#P10N#</v>
      </c>
      <c r="Y78" s="135" t="str">
        <f>HeaderP11N</f>
        <v>#P11N#</v>
      </c>
      <c r="Z78" s="135" t="str">
        <f>HeaderG1Med</f>
        <v>#G1Med#</v>
      </c>
      <c r="AA78" s="135" t="str">
        <f>HeaderG1LQ</f>
        <v>#G1LQ#</v>
      </c>
      <c r="AB78" s="135" t="str">
        <f>HeaderG1HQ</f>
        <v>#G1HQ#</v>
      </c>
      <c r="AC78" s="135" t="str">
        <f>HeaderG1Min</f>
        <v>#G1Min#</v>
      </c>
      <c r="AD78" s="135" t="str">
        <f>HeaderG1Max</f>
        <v>#G1Max#</v>
      </c>
      <c r="AE78" s="135" t="str">
        <f>HeaderG1Avg</f>
        <v>#G1Avg#</v>
      </c>
      <c r="AF78" s="135" t="str">
        <f>HeaderG1Std</f>
        <v>#G1Std#</v>
      </c>
      <c r="AG78" s="135" t="str">
        <f>HeaderG2Med</f>
        <v>#G2Med#</v>
      </c>
      <c r="AH78" s="135" t="str">
        <f>HeaderG2LQ</f>
        <v>#G2LQ#</v>
      </c>
      <c r="AI78" s="135" t="str">
        <f>HeaderG2HQ</f>
        <v>#G2HQ#</v>
      </c>
      <c r="AJ78" s="135" t="str">
        <f>HeaderG2Min</f>
        <v>#G2Min#</v>
      </c>
      <c r="AK78" s="135" t="str">
        <f>HeaderG2Max</f>
        <v>#G2Max#</v>
      </c>
      <c r="AL78" s="135" t="str">
        <f>HeaderG2Avg</f>
        <v>#G2Avg#</v>
      </c>
      <c r="AM78" s="135" t="str">
        <f>HeaderG2Std</f>
        <v>#G2Std#</v>
      </c>
      <c r="AN78" s="135" t="str">
        <f>HeaderG3Med</f>
        <v>#G3Med#</v>
      </c>
      <c r="AO78" s="135" t="str">
        <f>HeaderG3LQ</f>
        <v>#G3LQ#</v>
      </c>
      <c r="AP78" s="135" t="str">
        <f>HeaderG3HQ</f>
        <v>#G3HQ#</v>
      </c>
      <c r="AQ78" s="135" t="str">
        <f>HeaderG3Min</f>
        <v>#G3Min#</v>
      </c>
      <c r="AR78" s="135" t="str">
        <f>HeaderG3Max</f>
        <v>#G3Max#</v>
      </c>
      <c r="AS78" s="135" t="str">
        <f>HeaderG3Avg</f>
        <v>#G3Avg#</v>
      </c>
      <c r="AT78" s="135" t="str">
        <f>HeaderG3Std</f>
        <v>#G3Std#</v>
      </c>
      <c r="AU78" s="135" t="str">
        <f>HeaderG4Med</f>
        <v>#G4Med#</v>
      </c>
      <c r="AV78" s="135" t="str">
        <f>HeaderG4LQ</f>
        <v>#G4LQ#</v>
      </c>
      <c r="AW78" s="135" t="str">
        <f>HeaderG4HQ</f>
        <v>#G4HQ#</v>
      </c>
      <c r="AX78" s="135" t="str">
        <f>HeaderG4Min</f>
        <v>#G4Min#</v>
      </c>
      <c r="AY78" s="135" t="str">
        <f>HeaderG4Max</f>
        <v>#G4Max#</v>
      </c>
      <c r="AZ78" s="135" t="str">
        <f>HeaderG4Avg</f>
        <v>#G4Avg#</v>
      </c>
      <c r="BA78" s="135" t="str">
        <f>HeaderG4Std</f>
        <v>#G4Std#</v>
      </c>
      <c r="BB78" s="135" t="str">
        <f>HeaderG5Med</f>
        <v>#G5Med#</v>
      </c>
      <c r="BC78" s="135" t="str">
        <f>HeaderG5LQ</f>
        <v>#G5LQ#</v>
      </c>
      <c r="BD78" s="135" t="str">
        <f>HeaderG5HQ</f>
        <v>#G5HQ#</v>
      </c>
      <c r="BE78" s="135" t="str">
        <f>HeaderG5Min</f>
        <v>#G5Min#</v>
      </c>
      <c r="BF78" s="135" t="str">
        <f>HeaderG5Max</f>
        <v>#G5Max#</v>
      </c>
      <c r="BG78" s="135" t="str">
        <f>HeaderG5Avg</f>
        <v>#G5Avg#</v>
      </c>
      <c r="BH78" s="135" t="str">
        <f>HeaderG5Std</f>
        <v>#G5Std#</v>
      </c>
    </row>
    <row r="79" spans="1:60" x14ac:dyDescent="0.2">
      <c r="A79" s="114">
        <f t="shared" si="16"/>
        <v>0</v>
      </c>
      <c r="C79" s="143" t="s">
        <v>1638</v>
      </c>
      <c r="D79" s="112">
        <f t="shared" ref="D79:D94" si="108">MATCH(C79,IF(LEFT($C79,3)="XFD",RawDataFieldKeys,StdCalcsFieldKeys),0)-IF(LEFT($C79,3)="XFD",RawDataFieldKeyBaseRow,StdCalcsFieldKeyBaseRow)</f>
        <v>2</v>
      </c>
      <c r="E79" s="112">
        <v>2</v>
      </c>
      <c r="G79" s="143" t="str">
        <f>G$23</f>
        <v>IT</v>
      </c>
      <c r="H79" s="135" t="str">
        <f t="shared" ref="H79:H94" si="109">VLOOKUP(C79,IF(LEFT($C79,3)="XFD",RawDataLookupFieldLabels,StdCalcsLookupFieldLabels),2,0)</f>
        <v>Total IT</v>
      </c>
      <c r="I79" s="136">
        <f>IF(LEN(INDEX(IF(LEFT($C79,3)="XFD",RawDataAllData,StdCalcsAllCalcs),$D79,I$2))=0,"",INDEX(IF(LEFT($C79,3)="XFD",RawDataAllData,StdCalcsAllCalcs),$D79,I$2)*$D78)</f>
        <v>100</v>
      </c>
      <c r="J79" s="136" t="str">
        <f ca="1">IF(AND(I79&lt;&gt;"",I79&lt;INDEX(INDIRECT(B77),E79,MATCH(J78&amp;"LQ",StdRangesColumnHeaders,0)-StdRangesFirstDatasetCol+3)),"Q4",IF(AND(I79&lt;&gt;"",I79&gt;INDEX(INDIRECT(B77),E79,MATCH(J78&amp;"HQ",StdRangesColumnHeaders,0)-StdRangesFirstDatasetCol+3)),"Q1",""))</f>
        <v/>
      </c>
      <c r="K79" s="136" t="str">
        <f t="shared" ref="K79:AP79" si="110">IF(LEN(INDEX(IF(LEFT($C79,3)="XFD",RawDataAllData,StdCalcsAllCalcs),$D79,K$2))=0,"",INDEX(IF(LEFT($C79,3)="XFD",RawDataAllData,StdCalcsAllCalcs),$D79,K$2)*$D78)</f>
        <v/>
      </c>
      <c r="L79" s="136" t="str">
        <f t="shared" si="110"/>
        <v/>
      </c>
      <c r="M79" s="136" t="str">
        <f t="shared" si="110"/>
        <v/>
      </c>
      <c r="N79" s="136" t="str">
        <f t="shared" si="110"/>
        <v/>
      </c>
      <c r="O79" s="136">
        <f t="shared" si="110"/>
        <v>100</v>
      </c>
      <c r="P79" s="136">
        <f t="shared" si="110"/>
        <v>100</v>
      </c>
      <c r="Q79" s="136">
        <f t="shared" si="110"/>
        <v>100</v>
      </c>
      <c r="R79" s="136">
        <f t="shared" si="110"/>
        <v>100</v>
      </c>
      <c r="S79" s="136">
        <f t="shared" si="110"/>
        <v>100</v>
      </c>
      <c r="T79" s="136">
        <f t="shared" si="110"/>
        <v>100</v>
      </c>
      <c r="U79" s="136">
        <f t="shared" si="110"/>
        <v>100</v>
      </c>
      <c r="V79" s="136">
        <f t="shared" si="110"/>
        <v>100</v>
      </c>
      <c r="W79" s="136">
        <f t="shared" si="110"/>
        <v>100</v>
      </c>
      <c r="X79" s="136">
        <f t="shared" si="110"/>
        <v>100</v>
      </c>
      <c r="Y79" s="136">
        <f t="shared" si="110"/>
        <v>100</v>
      </c>
      <c r="Z79" s="136">
        <f t="shared" si="110"/>
        <v>100</v>
      </c>
      <c r="AA79" s="136">
        <f t="shared" si="110"/>
        <v>100</v>
      </c>
      <c r="AB79" s="136">
        <f t="shared" si="110"/>
        <v>100</v>
      </c>
      <c r="AC79" s="136">
        <f t="shared" si="110"/>
        <v>100</v>
      </c>
      <c r="AD79" s="136">
        <f t="shared" si="110"/>
        <v>100</v>
      </c>
      <c r="AE79" s="136">
        <f t="shared" si="110"/>
        <v>100</v>
      </c>
      <c r="AF79" s="136">
        <f t="shared" si="110"/>
        <v>0</v>
      </c>
      <c r="AG79" s="136">
        <f t="shared" si="110"/>
        <v>100</v>
      </c>
      <c r="AH79" s="136">
        <f t="shared" si="110"/>
        <v>100</v>
      </c>
      <c r="AI79" s="136">
        <f t="shared" si="110"/>
        <v>100</v>
      </c>
      <c r="AJ79" s="136">
        <f t="shared" si="110"/>
        <v>100</v>
      </c>
      <c r="AK79" s="136">
        <f t="shared" si="110"/>
        <v>100</v>
      </c>
      <c r="AL79" s="136">
        <f t="shared" si="110"/>
        <v>100</v>
      </c>
      <c r="AM79" s="136">
        <f t="shared" si="110"/>
        <v>0</v>
      </c>
      <c r="AN79" s="136" t="str">
        <f t="shared" si="110"/>
        <v/>
      </c>
      <c r="AO79" s="136" t="str">
        <f t="shared" si="110"/>
        <v/>
      </c>
      <c r="AP79" s="136" t="str">
        <f t="shared" si="110"/>
        <v/>
      </c>
      <c r="AQ79" s="136" t="str">
        <f t="shared" ref="AQ79:BH79" si="111">IF(LEN(INDEX(IF(LEFT($C79,3)="XFD",RawDataAllData,StdCalcsAllCalcs),$D79,AQ$2))=0,"",INDEX(IF(LEFT($C79,3)="XFD",RawDataAllData,StdCalcsAllCalcs),$D79,AQ$2)*$D78)</f>
        <v/>
      </c>
      <c r="AR79" s="136" t="str">
        <f t="shared" si="111"/>
        <v/>
      </c>
      <c r="AS79" s="136" t="str">
        <f t="shared" si="111"/>
        <v/>
      </c>
      <c r="AT79" s="136" t="str">
        <f t="shared" si="111"/>
        <v/>
      </c>
      <c r="AU79" s="136" t="str">
        <f t="shared" si="111"/>
        <v/>
      </c>
      <c r="AV79" s="136" t="str">
        <f t="shared" si="111"/>
        <v/>
      </c>
      <c r="AW79" s="136" t="str">
        <f t="shared" si="111"/>
        <v/>
      </c>
      <c r="AX79" s="136" t="str">
        <f t="shared" si="111"/>
        <v/>
      </c>
      <c r="AY79" s="136" t="str">
        <f t="shared" si="111"/>
        <v/>
      </c>
      <c r="AZ79" s="136" t="str">
        <f t="shared" si="111"/>
        <v/>
      </c>
      <c r="BA79" s="136" t="str">
        <f t="shared" si="111"/>
        <v/>
      </c>
      <c r="BB79" s="136" t="str">
        <f t="shared" si="111"/>
        <v/>
      </c>
      <c r="BC79" s="136" t="str">
        <f t="shared" si="111"/>
        <v/>
      </c>
      <c r="BD79" s="136" t="str">
        <f t="shared" si="111"/>
        <v/>
      </c>
      <c r="BE79" s="136" t="str">
        <f t="shared" si="111"/>
        <v/>
      </c>
      <c r="BF79" s="136" t="str">
        <f t="shared" si="111"/>
        <v/>
      </c>
      <c r="BG79" s="136" t="str">
        <f t="shared" si="111"/>
        <v/>
      </c>
      <c r="BH79" s="136" t="str">
        <f t="shared" si="111"/>
        <v/>
      </c>
    </row>
    <row r="80" spans="1:60" x14ac:dyDescent="0.2">
      <c r="A80" s="114">
        <f t="shared" si="16"/>
        <v>0</v>
      </c>
      <c r="C80" s="143" t="s">
        <v>2277</v>
      </c>
      <c r="D80" s="112">
        <f t="shared" si="108"/>
        <v>165</v>
      </c>
      <c r="E80" s="112">
        <f t="shared" ref="E80:E94" si="112">E79+1</f>
        <v>3</v>
      </c>
      <c r="G80" s="143" t="str">
        <f>G$24</f>
        <v>Mgmt</v>
      </c>
      <c r="H80" s="135" t="str">
        <f t="shared" si="109"/>
        <v>Management and overhead</v>
      </c>
      <c r="I80" s="136">
        <f>IF(LEN(INDEX(IF(LEFT($C80,3)="XFD",RawDataAllData,StdCalcsAllCalcs),$D80,I$2))=0,"",INDEX(IF(LEFT($C80,3)="XFD",RawDataAllData,StdCalcsAllCalcs),$D80,I$2)*$D78)</f>
        <v>9.230769230748308</v>
      </c>
      <c r="J80" s="136" t="str">
        <f ca="1">IF(AND(I80&lt;&gt;"",I80&lt;INDEX(INDIRECT(B77),E80,MATCH(J78&amp;"LQ",StdRangesColumnHeaders,0)-StdRangesFirstDatasetCol+3)),"Q4",IF(AND(I80&lt;&gt;"",I80&gt;INDEX(INDIRECT(B77),E80,MATCH(J78&amp;"HQ",StdRangesColumnHeaders,0)-StdRangesFirstDatasetCol+3)),"Q1",""))</f>
        <v>Q1</v>
      </c>
      <c r="K80" s="136" t="str">
        <f t="shared" ref="K80:AP80" si="113">IF(LEN(INDEX(IF(LEFT($C80,3)="XFD",RawDataAllData,StdCalcsAllCalcs),$D80,K$2))=0,"",INDEX(IF(LEFT($C80,3)="XFD",RawDataAllData,StdCalcsAllCalcs),$D80,K$2)*$D78)</f>
        <v/>
      </c>
      <c r="L80" s="136" t="str">
        <f t="shared" si="113"/>
        <v/>
      </c>
      <c r="M80" s="136" t="str">
        <f t="shared" si="113"/>
        <v/>
      </c>
      <c r="N80" s="136" t="str">
        <f t="shared" si="113"/>
        <v/>
      </c>
      <c r="O80" s="136">
        <f t="shared" si="113"/>
        <v>0.51976815058373205</v>
      </c>
      <c r="P80" s="136">
        <f t="shared" si="113"/>
        <v>1.8981191513224349</v>
      </c>
      <c r="Q80" s="136">
        <f t="shared" si="113"/>
        <v>2.4355659215295864</v>
      </c>
      <c r="R80" s="136">
        <f t="shared" si="113"/>
        <v>2.1093877096623856</v>
      </c>
      <c r="S80" s="136">
        <f t="shared" si="113"/>
        <v>1.4495957178486072</v>
      </c>
      <c r="T80" s="136">
        <f t="shared" si="113"/>
        <v>6.3270990847592525</v>
      </c>
      <c r="U80" s="136">
        <f t="shared" si="113"/>
        <v>2.4587440469597963</v>
      </c>
      <c r="V80" s="136">
        <f t="shared" si="113"/>
        <v>3.5829324190533294</v>
      </c>
      <c r="W80" s="136">
        <f t="shared" si="113"/>
        <v>3.5070975204604977</v>
      </c>
      <c r="X80" s="136">
        <f t="shared" si="113"/>
        <v>2.1067803915364371</v>
      </c>
      <c r="Y80" s="136">
        <f t="shared" si="113"/>
        <v>8.6457311605454015E-2</v>
      </c>
      <c r="Z80" s="136">
        <f t="shared" si="113"/>
        <v>2.1093877096623856</v>
      </c>
      <c r="AA80" s="136">
        <f t="shared" si="113"/>
        <v>1.6738574345855213</v>
      </c>
      <c r="AB80" s="136">
        <f t="shared" si="113"/>
        <v>2.9829207837101466</v>
      </c>
      <c r="AC80" s="136">
        <f t="shared" si="113"/>
        <v>8.6457311605454015E-2</v>
      </c>
      <c r="AD80" s="136">
        <f t="shared" si="113"/>
        <v>6.3270990847592525</v>
      </c>
      <c r="AE80" s="136">
        <f t="shared" si="113"/>
        <v>2.4074134023019553</v>
      </c>
      <c r="AF80" s="136">
        <f t="shared" si="113"/>
        <v>1.681206412365774</v>
      </c>
      <c r="AG80" s="136">
        <f t="shared" si="113"/>
        <v>2.0024497714294363</v>
      </c>
      <c r="AH80" s="136">
        <f t="shared" si="113"/>
        <v>1.5269531596692159</v>
      </c>
      <c r="AI80" s="136">
        <f t="shared" si="113"/>
        <v>2.3714049626354434</v>
      </c>
      <c r="AJ80" s="136">
        <f t="shared" si="113"/>
        <v>8.6457311605454015E-2</v>
      </c>
      <c r="AK80" s="136">
        <f t="shared" si="113"/>
        <v>6.1841514123569858</v>
      </c>
      <c r="AL80" s="136">
        <f t="shared" si="113"/>
        <v>2.2154961796060206</v>
      </c>
      <c r="AM80" s="136">
        <f t="shared" si="113"/>
        <v>1.6998807513902165</v>
      </c>
      <c r="AN80" s="136" t="str">
        <f t="shared" si="113"/>
        <v/>
      </c>
      <c r="AO80" s="136" t="str">
        <f t="shared" si="113"/>
        <v/>
      </c>
      <c r="AP80" s="136" t="str">
        <f t="shared" si="113"/>
        <v/>
      </c>
      <c r="AQ80" s="136" t="str">
        <f t="shared" ref="AQ80:BH80" si="114">IF(LEN(INDEX(IF(LEFT($C80,3)="XFD",RawDataAllData,StdCalcsAllCalcs),$D80,AQ$2))=0,"",INDEX(IF(LEFT($C80,3)="XFD",RawDataAllData,StdCalcsAllCalcs),$D80,AQ$2)*$D78)</f>
        <v/>
      </c>
      <c r="AR80" s="136" t="str">
        <f t="shared" si="114"/>
        <v/>
      </c>
      <c r="AS80" s="136" t="str">
        <f t="shared" si="114"/>
        <v/>
      </c>
      <c r="AT80" s="136" t="str">
        <f t="shared" si="114"/>
        <v/>
      </c>
      <c r="AU80" s="136" t="str">
        <f t="shared" si="114"/>
        <v/>
      </c>
      <c r="AV80" s="136" t="str">
        <f t="shared" si="114"/>
        <v/>
      </c>
      <c r="AW80" s="136" t="str">
        <f t="shared" si="114"/>
        <v/>
      </c>
      <c r="AX80" s="136" t="str">
        <f t="shared" si="114"/>
        <v/>
      </c>
      <c r="AY80" s="136" t="str">
        <f t="shared" si="114"/>
        <v/>
      </c>
      <c r="AZ80" s="136" t="str">
        <f t="shared" si="114"/>
        <v/>
      </c>
      <c r="BA80" s="136" t="str">
        <f t="shared" si="114"/>
        <v/>
      </c>
      <c r="BB80" s="136" t="str">
        <f t="shared" si="114"/>
        <v/>
      </c>
      <c r="BC80" s="136" t="str">
        <f t="shared" si="114"/>
        <v/>
      </c>
      <c r="BD80" s="136" t="str">
        <f t="shared" si="114"/>
        <v/>
      </c>
      <c r="BE80" s="136" t="str">
        <f t="shared" si="114"/>
        <v/>
      </c>
      <c r="BF80" s="136" t="str">
        <f t="shared" si="114"/>
        <v/>
      </c>
      <c r="BG80" s="136" t="str">
        <f t="shared" si="114"/>
        <v/>
      </c>
      <c r="BH80" s="136" t="str">
        <f t="shared" si="114"/>
        <v/>
      </c>
    </row>
    <row r="81" spans="1:60" x14ac:dyDescent="0.2">
      <c r="A81" s="114">
        <f t="shared" si="16"/>
        <v>0</v>
      </c>
      <c r="C81" s="143" t="s">
        <v>1657</v>
      </c>
      <c r="D81" s="112">
        <f t="shared" si="108"/>
        <v>109</v>
      </c>
      <c r="E81" s="112">
        <f t="shared" si="112"/>
        <v>4</v>
      </c>
      <c r="G81" s="143" t="str">
        <f>G$25</f>
        <v>Infra</v>
      </c>
      <c r="H81" s="135" t="str">
        <f t="shared" si="109"/>
        <v>Infrastructure</v>
      </c>
      <c r="I81" s="136">
        <f>IF(LEN(INDEX(IF(LEFT($C81,3)="XFD",RawDataAllData,StdCalcsAllCalcs),$D81,I$2))=0,"",INDEX(IF(LEFT($C81,3)="XFD",RawDataAllData,StdCalcsAllCalcs),$D81,I$2)*$D78)</f>
        <v>37.591574247838892</v>
      </c>
      <c r="J81" s="136" t="str">
        <f ca="1">IF(AND(I81&lt;&gt;"",I81&lt;INDEX(INDIRECT(B77),E81,MATCH(J78&amp;"LQ",StdRangesColumnHeaders,0)-StdRangesFirstDatasetCol+3)),"Q4",IF(AND(I81&lt;&gt;"",I81&gt;INDEX(INDIRECT(B77),E81,MATCH(J78&amp;"HQ",StdRangesColumnHeaders,0)-StdRangesFirstDatasetCol+3)),"Q1",""))</f>
        <v>Q4</v>
      </c>
      <c r="K81" s="136" t="str">
        <f t="shared" ref="K81:AP81" si="115">IF(LEN(INDEX(IF(LEFT($C81,3)="XFD",RawDataAllData,StdCalcsAllCalcs),$D81,K$2))=0,"",INDEX(IF(LEFT($C81,3)="XFD",RawDataAllData,StdCalcsAllCalcs),$D81,K$2)*$D78)</f>
        <v/>
      </c>
      <c r="L81" s="136" t="str">
        <f t="shared" si="115"/>
        <v/>
      </c>
      <c r="M81" s="136" t="str">
        <f t="shared" si="115"/>
        <v/>
      </c>
      <c r="N81" s="136" t="str">
        <f t="shared" si="115"/>
        <v/>
      </c>
      <c r="O81" s="136">
        <f t="shared" si="115"/>
        <v>13.034250788655042</v>
      </c>
      <c r="P81" s="136">
        <f t="shared" si="115"/>
        <v>35.701436260442954</v>
      </c>
      <c r="Q81" s="136">
        <f t="shared" si="115"/>
        <v>43.943784536094491</v>
      </c>
      <c r="R81" s="136">
        <f t="shared" si="115"/>
        <v>61.817590255575148</v>
      </c>
      <c r="S81" s="136">
        <f t="shared" si="115"/>
        <v>69.244187418813354</v>
      </c>
      <c r="T81" s="136">
        <f t="shared" si="115"/>
        <v>51.929964186231594</v>
      </c>
      <c r="U81" s="136">
        <f t="shared" si="115"/>
        <v>67.449329936870086</v>
      </c>
      <c r="V81" s="136">
        <f t="shared" si="115"/>
        <v>48.807005756356077</v>
      </c>
      <c r="W81" s="136">
        <f t="shared" si="115"/>
        <v>44.836317877862299</v>
      </c>
      <c r="X81" s="136">
        <f t="shared" si="115"/>
        <v>48.686720049115394</v>
      </c>
      <c r="Y81" s="136">
        <f t="shared" si="115"/>
        <v>51.270164189744193</v>
      </c>
      <c r="Z81" s="136">
        <f t="shared" si="115"/>
        <v>48.807005756356077</v>
      </c>
      <c r="AA81" s="136">
        <f t="shared" si="115"/>
        <v>44.390051206978399</v>
      </c>
      <c r="AB81" s="136">
        <f t="shared" si="115"/>
        <v>56.873777220903364</v>
      </c>
      <c r="AC81" s="136">
        <f t="shared" si="115"/>
        <v>13.034250788655042</v>
      </c>
      <c r="AD81" s="136">
        <f t="shared" si="115"/>
        <v>69.244187418813354</v>
      </c>
      <c r="AE81" s="136">
        <f t="shared" si="115"/>
        <v>48.792795568705507</v>
      </c>
      <c r="AF81" s="136">
        <f t="shared" si="115"/>
        <v>15.624293433862194</v>
      </c>
      <c r="AG81" s="136">
        <f t="shared" si="115"/>
        <v>48.707315537052281</v>
      </c>
      <c r="AH81" s="136">
        <f t="shared" si="115"/>
        <v>36.488511733809361</v>
      </c>
      <c r="AI81" s="136">
        <f t="shared" si="115"/>
        <v>56.543877222659674</v>
      </c>
      <c r="AJ81" s="136">
        <f t="shared" si="115"/>
        <v>13.034250788655042</v>
      </c>
      <c r="AK81" s="136">
        <f t="shared" si="115"/>
        <v>69.244187418813354</v>
      </c>
      <c r="AL81" s="136">
        <f t="shared" si="115"/>
        <v>46.860864261683801</v>
      </c>
      <c r="AM81" s="136">
        <f t="shared" si="115"/>
        <v>16.487513901543942</v>
      </c>
      <c r="AN81" s="136" t="str">
        <f t="shared" si="115"/>
        <v/>
      </c>
      <c r="AO81" s="136" t="str">
        <f t="shared" si="115"/>
        <v/>
      </c>
      <c r="AP81" s="136" t="str">
        <f t="shared" si="115"/>
        <v/>
      </c>
      <c r="AQ81" s="136" t="str">
        <f t="shared" ref="AQ81:BH81" si="116">IF(LEN(INDEX(IF(LEFT($C81,3)="XFD",RawDataAllData,StdCalcsAllCalcs),$D81,AQ$2))=0,"",INDEX(IF(LEFT($C81,3)="XFD",RawDataAllData,StdCalcsAllCalcs),$D81,AQ$2)*$D78)</f>
        <v/>
      </c>
      <c r="AR81" s="136" t="str">
        <f t="shared" si="116"/>
        <v/>
      </c>
      <c r="AS81" s="136" t="str">
        <f t="shared" si="116"/>
        <v/>
      </c>
      <c r="AT81" s="136" t="str">
        <f t="shared" si="116"/>
        <v/>
      </c>
      <c r="AU81" s="136" t="str">
        <f t="shared" si="116"/>
        <v/>
      </c>
      <c r="AV81" s="136" t="str">
        <f t="shared" si="116"/>
        <v/>
      </c>
      <c r="AW81" s="136" t="str">
        <f t="shared" si="116"/>
        <v/>
      </c>
      <c r="AX81" s="136" t="str">
        <f t="shared" si="116"/>
        <v/>
      </c>
      <c r="AY81" s="136" t="str">
        <f t="shared" si="116"/>
        <v/>
      </c>
      <c r="AZ81" s="136" t="str">
        <f t="shared" si="116"/>
        <v/>
      </c>
      <c r="BA81" s="136" t="str">
        <f t="shared" si="116"/>
        <v/>
      </c>
      <c r="BB81" s="136" t="str">
        <f t="shared" si="116"/>
        <v/>
      </c>
      <c r="BC81" s="136" t="str">
        <f t="shared" si="116"/>
        <v/>
      </c>
      <c r="BD81" s="136" t="str">
        <f t="shared" si="116"/>
        <v/>
      </c>
      <c r="BE81" s="136" t="str">
        <f t="shared" si="116"/>
        <v/>
      </c>
      <c r="BF81" s="136" t="str">
        <f t="shared" si="116"/>
        <v/>
      </c>
      <c r="BG81" s="136" t="str">
        <f t="shared" si="116"/>
        <v/>
      </c>
      <c r="BH81" s="136" t="str">
        <f t="shared" si="116"/>
        <v/>
      </c>
    </row>
    <row r="82" spans="1:60" x14ac:dyDescent="0.2">
      <c r="A82" s="114">
        <f t="shared" si="16"/>
        <v>0</v>
      </c>
      <c r="C82" s="143" t="s">
        <v>1664</v>
      </c>
      <c r="D82" s="112">
        <f t="shared" si="108"/>
        <v>116</v>
      </c>
      <c r="E82" s="112">
        <f t="shared" si="112"/>
        <v>5</v>
      </c>
      <c r="G82" s="143" t="str">
        <f>G$26</f>
        <v>NTS</v>
      </c>
      <c r="H82" s="135" t="str">
        <f t="shared" si="109"/>
        <v>Network services</v>
      </c>
      <c r="I82" s="136">
        <f>IF(LEN(INDEX(IF(LEFT($C82,3)="XFD",RawDataAllData,StdCalcsAllCalcs),$D82,I$2))=0,"",INDEX(IF(LEFT($C82,3)="XFD",RawDataAllData,StdCalcsAllCalcs),$D82,I$2)*$D78)</f>
        <v>4.3748186093193144</v>
      </c>
      <c r="J82" s="136" t="str">
        <f ca="1">IF(AND(I82&lt;&gt;"",I82&lt;INDEX(INDIRECT(B77),E82,MATCH(J78&amp;"LQ",StdRangesColumnHeaders,0)-StdRangesFirstDatasetCol+3)),"Q4",IF(AND(I82&lt;&gt;"",I82&gt;INDEX(INDIRECT(B77),E82,MATCH(J78&amp;"HQ",StdRangesColumnHeaders,0)-StdRangesFirstDatasetCol+3)),"Q1",""))</f>
        <v>Q4</v>
      </c>
      <c r="K82" s="136" t="str">
        <f t="shared" ref="K82:AP82" si="117">IF(LEN(INDEX(IF(LEFT($C82,3)="XFD",RawDataAllData,StdCalcsAllCalcs),$D82,K$2))=0,"",INDEX(IF(LEFT($C82,3)="XFD",RawDataAllData,StdCalcsAllCalcs),$D82,K$2)*$D78)</f>
        <v/>
      </c>
      <c r="L82" s="136" t="str">
        <f t="shared" si="117"/>
        <v/>
      </c>
      <c r="M82" s="136" t="str">
        <f t="shared" si="117"/>
        <v/>
      </c>
      <c r="N82" s="136" t="str">
        <f t="shared" si="117"/>
        <v/>
      </c>
      <c r="O82" s="136">
        <f t="shared" si="117"/>
        <v>0.3542268437613772</v>
      </c>
      <c r="P82" s="136">
        <f t="shared" si="117"/>
        <v>6.8240457850512861</v>
      </c>
      <c r="Q82" s="136">
        <f t="shared" si="117"/>
        <v>20.70894490931849</v>
      </c>
      <c r="R82" s="136">
        <f t="shared" si="117"/>
        <v>14.893233740891857</v>
      </c>
      <c r="S82" s="136">
        <f t="shared" si="117"/>
        <v>8.4531029219731728</v>
      </c>
      <c r="T82" s="136">
        <f t="shared" si="117"/>
        <v>3.02</v>
      </c>
      <c r="U82" s="136" t="str">
        <f t="shared" si="117"/>
        <v/>
      </c>
      <c r="V82" s="136">
        <f t="shared" si="117"/>
        <v>19.664432586277005</v>
      </c>
      <c r="W82" s="136">
        <f t="shared" si="117"/>
        <v>7.1620194427085098</v>
      </c>
      <c r="X82" s="136">
        <f t="shared" si="117"/>
        <v>13.360000000006853</v>
      </c>
      <c r="Y82" s="136">
        <f t="shared" si="117"/>
        <v>14.677519374364994</v>
      </c>
      <c r="Z82" s="136">
        <f t="shared" si="117"/>
        <v>10.906551460990013</v>
      </c>
      <c r="AA82" s="136">
        <f t="shared" si="117"/>
        <v>6.9085391994655927</v>
      </c>
      <c r="AB82" s="136">
        <f t="shared" si="117"/>
        <v>14.83930514926014</v>
      </c>
      <c r="AC82" s="136">
        <f t="shared" si="117"/>
        <v>0.3542268437613772</v>
      </c>
      <c r="AD82" s="136">
        <f t="shared" si="117"/>
        <v>20.70894490931849</v>
      </c>
      <c r="AE82" s="136">
        <f t="shared" si="117"/>
        <v>10.911752560435355</v>
      </c>
      <c r="AF82" s="136">
        <f t="shared" si="117"/>
        <v>6.8246074700483019</v>
      </c>
      <c r="AG82" s="136">
        <f t="shared" si="117"/>
        <v>12.24571259322127</v>
      </c>
      <c r="AH82" s="136">
        <f t="shared" si="117"/>
        <v>9.0594688496790745</v>
      </c>
      <c r="AI82" s="136">
        <f t="shared" si="117"/>
        <v>14.83930514926014</v>
      </c>
      <c r="AJ82" s="136">
        <f t="shared" si="117"/>
        <v>0.3542268437613772</v>
      </c>
      <c r="AK82" s="136">
        <f t="shared" si="117"/>
        <v>22.381077826262459</v>
      </c>
      <c r="AL82" s="136">
        <f t="shared" si="117"/>
        <v>12.261763089782148</v>
      </c>
      <c r="AM82" s="136">
        <f t="shared" si="117"/>
        <v>6.3265021436291455</v>
      </c>
      <c r="AN82" s="136" t="str">
        <f t="shared" si="117"/>
        <v/>
      </c>
      <c r="AO82" s="136" t="str">
        <f t="shared" si="117"/>
        <v/>
      </c>
      <c r="AP82" s="136" t="str">
        <f t="shared" si="117"/>
        <v/>
      </c>
      <c r="AQ82" s="136" t="str">
        <f t="shared" ref="AQ82:BH82" si="118">IF(LEN(INDEX(IF(LEFT($C82,3)="XFD",RawDataAllData,StdCalcsAllCalcs),$D82,AQ$2))=0,"",INDEX(IF(LEFT($C82,3)="XFD",RawDataAllData,StdCalcsAllCalcs),$D82,AQ$2)*$D78)</f>
        <v/>
      </c>
      <c r="AR82" s="136" t="str">
        <f t="shared" si="118"/>
        <v/>
      </c>
      <c r="AS82" s="136" t="str">
        <f t="shared" si="118"/>
        <v/>
      </c>
      <c r="AT82" s="136" t="str">
        <f t="shared" si="118"/>
        <v/>
      </c>
      <c r="AU82" s="136" t="str">
        <f t="shared" si="118"/>
        <v/>
      </c>
      <c r="AV82" s="136" t="str">
        <f t="shared" si="118"/>
        <v/>
      </c>
      <c r="AW82" s="136" t="str">
        <f t="shared" si="118"/>
        <v/>
      </c>
      <c r="AX82" s="136" t="str">
        <f t="shared" si="118"/>
        <v/>
      </c>
      <c r="AY82" s="136" t="str">
        <f t="shared" si="118"/>
        <v/>
      </c>
      <c r="AZ82" s="136" t="str">
        <f t="shared" si="118"/>
        <v/>
      </c>
      <c r="BA82" s="136" t="str">
        <f t="shared" si="118"/>
        <v/>
      </c>
      <c r="BB82" s="136" t="str">
        <f t="shared" si="118"/>
        <v/>
      </c>
      <c r="BC82" s="136" t="str">
        <f t="shared" si="118"/>
        <v/>
      </c>
      <c r="BD82" s="136" t="str">
        <f t="shared" si="118"/>
        <v/>
      </c>
      <c r="BE82" s="136" t="str">
        <f t="shared" si="118"/>
        <v/>
      </c>
      <c r="BF82" s="136" t="str">
        <f t="shared" si="118"/>
        <v/>
      </c>
      <c r="BG82" s="136" t="str">
        <f t="shared" si="118"/>
        <v/>
      </c>
      <c r="BH82" s="136" t="str">
        <f t="shared" si="118"/>
        <v/>
      </c>
    </row>
    <row r="83" spans="1:60" x14ac:dyDescent="0.2">
      <c r="A83" s="114">
        <f t="shared" si="16"/>
        <v>0</v>
      </c>
      <c r="C83" s="143" t="s">
        <v>1665</v>
      </c>
      <c r="D83" s="112">
        <f t="shared" si="108"/>
        <v>117</v>
      </c>
      <c r="E83" s="112">
        <f t="shared" si="112"/>
        <v>6</v>
      </c>
      <c r="G83" s="143" t="str">
        <f>G$27</f>
        <v>Net</v>
      </c>
      <c r="H83" s="135" t="str">
        <f t="shared" si="109"/>
        <v>Networking</v>
      </c>
      <c r="I83" s="136">
        <f>IF(LEN(INDEX(IF(LEFT($C83,3)="XFD",RawDataAllData,StdCalcsAllCalcs),$D83,I$2))=0,"",INDEX(IF(LEFT($C83,3)="XFD",RawDataAllData,StdCalcsAllCalcs),$D83,I$2)*$D78)</f>
        <v>4.150422709897259</v>
      </c>
      <c r="J83" s="136" t="str">
        <f ca="1">IF(AND(I83&lt;&gt;"",I83&lt;INDEX(INDIRECT(B77),E83,MATCH(J78&amp;"LQ",StdRangesColumnHeaders,0)-StdRangesFirstDatasetCol+3)),"Q4",IF(AND(I83&lt;&gt;"",I83&gt;INDEX(INDIRECT(B77),E83,MATCH(J78&amp;"HQ",StdRangesColumnHeaders,0)-StdRangesFirstDatasetCol+3)),"Q1",""))</f>
        <v>Q4</v>
      </c>
      <c r="K83" s="136" t="str">
        <f t="shared" ref="K83:AP83" si="119">IF(LEN(INDEX(IF(LEFT($C83,3)="XFD",RawDataAllData,StdCalcsAllCalcs),$D83,K$2))=0,"",INDEX(IF(LEFT($C83,3)="XFD",RawDataAllData,StdCalcsAllCalcs),$D83,K$2)*$D78)</f>
        <v/>
      </c>
      <c r="L83" s="136" t="str">
        <f t="shared" si="119"/>
        <v/>
      </c>
      <c r="M83" s="136" t="str">
        <f t="shared" si="119"/>
        <v/>
      </c>
      <c r="N83" s="136" t="str">
        <f t="shared" si="119"/>
        <v/>
      </c>
      <c r="O83" s="136" t="str">
        <f t="shared" si="119"/>
        <v/>
      </c>
      <c r="P83" s="136">
        <f t="shared" si="119"/>
        <v>4.7732379939175225</v>
      </c>
      <c r="Q83" s="136">
        <f t="shared" si="119"/>
        <v>17.581265504248051</v>
      </c>
      <c r="R83" s="136" t="str">
        <f t="shared" si="119"/>
        <v/>
      </c>
      <c r="S83" s="136">
        <f t="shared" si="119"/>
        <v>4.0839141142299331</v>
      </c>
      <c r="T83" s="136">
        <f t="shared" si="119"/>
        <v>2.9841862315957024</v>
      </c>
      <c r="U83" s="136" t="str">
        <f t="shared" si="119"/>
        <v/>
      </c>
      <c r="V83" s="136" t="str">
        <f t="shared" si="119"/>
        <v/>
      </c>
      <c r="W83" s="136">
        <f t="shared" si="119"/>
        <v>4.7514261076226818</v>
      </c>
      <c r="X83" s="136">
        <f t="shared" si="119"/>
        <v>10.358413507678845</v>
      </c>
      <c r="Y83" s="136" t="str">
        <f t="shared" si="119"/>
        <v/>
      </c>
      <c r="Z83" s="136">
        <f t="shared" si="119"/>
        <v>4.7623320507701017</v>
      </c>
      <c r="AA83" s="136">
        <f t="shared" si="119"/>
        <v>4.2507921125781207</v>
      </c>
      <c r="AB83" s="136">
        <f t="shared" si="119"/>
        <v>8.962119629238515</v>
      </c>
      <c r="AC83" s="136">
        <f t="shared" si="119"/>
        <v>2.9841862315957024</v>
      </c>
      <c r="AD83" s="136">
        <f t="shared" si="119"/>
        <v>17.581265504248051</v>
      </c>
      <c r="AE83" s="136">
        <f t="shared" si="119"/>
        <v>7.4220739098821227</v>
      </c>
      <c r="AF83" s="136">
        <f t="shared" si="119"/>
        <v>5.6003234432385547</v>
      </c>
      <c r="AG83" s="136">
        <f t="shared" si="119"/>
        <v>7.0669788016730077</v>
      </c>
      <c r="AH83" s="136">
        <f t="shared" si="119"/>
        <v>4.7732379939175225</v>
      </c>
      <c r="AI83" s="136">
        <f t="shared" si="119"/>
        <v>10.358413507678845</v>
      </c>
      <c r="AJ83" s="136">
        <f t="shared" si="119"/>
        <v>4.0839141142299331</v>
      </c>
      <c r="AK83" s="136">
        <f t="shared" si="119"/>
        <v>17.904862159426195</v>
      </c>
      <c r="AL83" s="136">
        <f t="shared" si="119"/>
        <v>8.8374813153851015</v>
      </c>
      <c r="AM83" s="136">
        <f t="shared" si="119"/>
        <v>5.6298264664084368</v>
      </c>
      <c r="AN83" s="136" t="str">
        <f t="shared" si="119"/>
        <v/>
      </c>
      <c r="AO83" s="136" t="str">
        <f t="shared" si="119"/>
        <v/>
      </c>
      <c r="AP83" s="136" t="str">
        <f t="shared" si="119"/>
        <v/>
      </c>
      <c r="AQ83" s="136" t="str">
        <f t="shared" ref="AQ83:BH83" si="120">IF(LEN(INDEX(IF(LEFT($C83,3)="XFD",RawDataAllData,StdCalcsAllCalcs),$D83,AQ$2))=0,"",INDEX(IF(LEFT($C83,3)="XFD",RawDataAllData,StdCalcsAllCalcs),$D83,AQ$2)*$D78)</f>
        <v/>
      </c>
      <c r="AR83" s="136" t="str">
        <f t="shared" si="120"/>
        <v/>
      </c>
      <c r="AS83" s="136" t="str">
        <f t="shared" si="120"/>
        <v/>
      </c>
      <c r="AT83" s="136" t="str">
        <f t="shared" si="120"/>
        <v/>
      </c>
      <c r="AU83" s="136" t="str">
        <f t="shared" si="120"/>
        <v/>
      </c>
      <c r="AV83" s="136" t="str">
        <f t="shared" si="120"/>
        <v/>
      </c>
      <c r="AW83" s="136" t="str">
        <f t="shared" si="120"/>
        <v/>
      </c>
      <c r="AX83" s="136" t="str">
        <f t="shared" si="120"/>
        <v/>
      </c>
      <c r="AY83" s="136" t="str">
        <f t="shared" si="120"/>
        <v/>
      </c>
      <c r="AZ83" s="136" t="str">
        <f t="shared" si="120"/>
        <v/>
      </c>
      <c r="BA83" s="136" t="str">
        <f t="shared" si="120"/>
        <v/>
      </c>
      <c r="BB83" s="136" t="str">
        <f t="shared" si="120"/>
        <v/>
      </c>
      <c r="BC83" s="136" t="str">
        <f t="shared" si="120"/>
        <v/>
      </c>
      <c r="BD83" s="136" t="str">
        <f t="shared" si="120"/>
        <v/>
      </c>
      <c r="BE83" s="136" t="str">
        <f t="shared" si="120"/>
        <v/>
      </c>
      <c r="BF83" s="136" t="str">
        <f t="shared" si="120"/>
        <v/>
      </c>
      <c r="BG83" s="136" t="str">
        <f t="shared" si="120"/>
        <v/>
      </c>
      <c r="BH83" s="136" t="str">
        <f t="shared" si="120"/>
        <v/>
      </c>
    </row>
    <row r="84" spans="1:60" x14ac:dyDescent="0.2">
      <c r="A84" s="114">
        <f t="shared" si="16"/>
        <v>0</v>
      </c>
      <c r="C84" s="143" t="s">
        <v>1666</v>
      </c>
      <c r="D84" s="112">
        <f t="shared" si="108"/>
        <v>118</v>
      </c>
      <c r="E84" s="112">
        <f t="shared" si="112"/>
        <v>7</v>
      </c>
      <c r="G84" s="143" t="str">
        <f>G$28</f>
        <v>Tel</v>
      </c>
      <c r="H84" s="135" t="str">
        <f t="shared" si="109"/>
        <v>Telecoms</v>
      </c>
      <c r="I84" s="136">
        <f>IF(LEN(INDEX(IF(LEFT($C84,3)="XFD",RawDataAllData,StdCalcsAllCalcs),$D84,I$2))=0,"",INDEX(IF(LEFT($C84,3)="XFD",RawDataAllData,StdCalcsAllCalcs),$D84,I$2)*$D78)</f>
        <v>0.22439589942205548</v>
      </c>
      <c r="J84" s="136" t="str">
        <f ca="1">IF(AND(I84&lt;&gt;"",I84&lt;INDEX(INDIRECT(B77),E84,MATCH(J78&amp;"LQ",StdRangesColumnHeaders,0)-StdRangesFirstDatasetCol+3)),"Q4",IF(AND(I84&lt;&gt;"",I84&gt;INDEX(INDIRECT(B77),E84,MATCH(J78&amp;"HQ",StdRangesColumnHeaders,0)-StdRangesFirstDatasetCol+3)),"Q1",""))</f>
        <v>Q4</v>
      </c>
      <c r="K84" s="136" t="str">
        <f t="shared" ref="K84:AP84" si="121">IF(LEN(INDEX(IF(LEFT($C84,3)="XFD",RawDataAllData,StdCalcsAllCalcs),$D84,K$2))=0,"",INDEX(IF(LEFT($C84,3)="XFD",RawDataAllData,StdCalcsAllCalcs),$D84,K$2)*$D78)</f>
        <v/>
      </c>
      <c r="L84" s="136" t="str">
        <f t="shared" si="121"/>
        <v/>
      </c>
      <c r="M84" s="136" t="str">
        <f t="shared" si="121"/>
        <v/>
      </c>
      <c r="N84" s="136" t="str">
        <f t="shared" si="121"/>
        <v/>
      </c>
      <c r="O84" s="136" t="str">
        <f t="shared" si="121"/>
        <v/>
      </c>
      <c r="P84" s="136">
        <f t="shared" si="121"/>
        <v>2.0508077911337645</v>
      </c>
      <c r="Q84" s="136">
        <f t="shared" si="121"/>
        <v>3.1276794050704368</v>
      </c>
      <c r="R84" s="136" t="str">
        <f t="shared" si="121"/>
        <v/>
      </c>
      <c r="S84" s="136">
        <f t="shared" si="121"/>
        <v>4.3691888077432397</v>
      </c>
      <c r="T84" s="136">
        <f t="shared" si="121"/>
        <v>3.5813768404297654E-2</v>
      </c>
      <c r="U84" s="136" t="str">
        <f t="shared" si="121"/>
        <v/>
      </c>
      <c r="V84" s="136" t="str">
        <f t="shared" si="121"/>
        <v/>
      </c>
      <c r="W84" s="136">
        <f t="shared" si="121"/>
        <v>2.4105933350858284</v>
      </c>
      <c r="X84" s="136">
        <f t="shared" si="121"/>
        <v>3.0015864985903984</v>
      </c>
      <c r="Y84" s="136" t="str">
        <f t="shared" si="121"/>
        <v/>
      </c>
      <c r="Z84" s="136">
        <f t="shared" si="121"/>
        <v>2.7060899168381134</v>
      </c>
      <c r="AA84" s="136">
        <f t="shared" si="121"/>
        <v>2.1407541771217802</v>
      </c>
      <c r="AB84" s="136">
        <f t="shared" si="121"/>
        <v>3.0961561784504275</v>
      </c>
      <c r="AC84" s="136">
        <f t="shared" si="121"/>
        <v>3.5813768404297654E-2</v>
      </c>
      <c r="AD84" s="136">
        <f t="shared" si="121"/>
        <v>4.3691888077432397</v>
      </c>
      <c r="AE84" s="136">
        <f t="shared" si="121"/>
        <v>2.4992782676713277</v>
      </c>
      <c r="AF84" s="136">
        <f t="shared" si="121"/>
        <v>1.4437046166683851</v>
      </c>
      <c r="AG84" s="136">
        <f t="shared" si="121"/>
        <v>3.8115878311237728</v>
      </c>
      <c r="AH84" s="136">
        <f t="shared" si="121"/>
        <v>3.0015864985903984</v>
      </c>
      <c r="AI84" s="136">
        <f t="shared" si="121"/>
        <v>4.3691888077432397</v>
      </c>
      <c r="AJ84" s="136">
        <f t="shared" si="121"/>
        <v>2.0508077911337645</v>
      </c>
      <c r="AK84" s="136">
        <f t="shared" si="121"/>
        <v>4.4762156668362652</v>
      </c>
      <c r="AL84" s="136">
        <f t="shared" si="121"/>
        <v>3.5418773190854882</v>
      </c>
      <c r="AM84" s="136">
        <f t="shared" si="121"/>
        <v>1.0180101565731257</v>
      </c>
      <c r="AN84" s="136" t="str">
        <f t="shared" si="121"/>
        <v/>
      </c>
      <c r="AO84" s="136" t="str">
        <f t="shared" si="121"/>
        <v/>
      </c>
      <c r="AP84" s="136" t="str">
        <f t="shared" si="121"/>
        <v/>
      </c>
      <c r="AQ84" s="136" t="str">
        <f t="shared" ref="AQ84:BH84" si="122">IF(LEN(INDEX(IF(LEFT($C84,3)="XFD",RawDataAllData,StdCalcsAllCalcs),$D84,AQ$2))=0,"",INDEX(IF(LEFT($C84,3)="XFD",RawDataAllData,StdCalcsAllCalcs),$D84,AQ$2)*$D78)</f>
        <v/>
      </c>
      <c r="AR84" s="136" t="str">
        <f t="shared" si="122"/>
        <v/>
      </c>
      <c r="AS84" s="136" t="str">
        <f t="shared" si="122"/>
        <v/>
      </c>
      <c r="AT84" s="136" t="str">
        <f t="shared" si="122"/>
        <v/>
      </c>
      <c r="AU84" s="136" t="str">
        <f t="shared" si="122"/>
        <v/>
      </c>
      <c r="AV84" s="136" t="str">
        <f t="shared" si="122"/>
        <v/>
      </c>
      <c r="AW84" s="136" t="str">
        <f t="shared" si="122"/>
        <v/>
      </c>
      <c r="AX84" s="136" t="str">
        <f t="shared" si="122"/>
        <v/>
      </c>
      <c r="AY84" s="136" t="str">
        <f t="shared" si="122"/>
        <v/>
      </c>
      <c r="AZ84" s="136" t="str">
        <f t="shared" si="122"/>
        <v/>
      </c>
      <c r="BA84" s="136" t="str">
        <f t="shared" si="122"/>
        <v/>
      </c>
      <c r="BB84" s="136" t="str">
        <f t="shared" si="122"/>
        <v/>
      </c>
      <c r="BC84" s="136" t="str">
        <f t="shared" si="122"/>
        <v/>
      </c>
      <c r="BD84" s="136" t="str">
        <f t="shared" si="122"/>
        <v/>
      </c>
      <c r="BE84" s="136" t="str">
        <f t="shared" si="122"/>
        <v/>
      </c>
      <c r="BF84" s="136" t="str">
        <f t="shared" si="122"/>
        <v/>
      </c>
      <c r="BG84" s="136" t="str">
        <f t="shared" si="122"/>
        <v/>
      </c>
      <c r="BH84" s="136" t="str">
        <f t="shared" si="122"/>
        <v/>
      </c>
    </row>
    <row r="85" spans="1:60" x14ac:dyDescent="0.2">
      <c r="A85" s="114">
        <f t="shared" si="16"/>
        <v>0</v>
      </c>
      <c r="C85" s="143" t="s">
        <v>1661</v>
      </c>
      <c r="D85" s="112">
        <f t="shared" si="108"/>
        <v>113</v>
      </c>
      <c r="E85" s="112">
        <f t="shared" si="112"/>
        <v>8</v>
      </c>
      <c r="G85" s="143" t="str">
        <f>G$29</f>
        <v>EUS</v>
      </c>
      <c r="H85" s="135" t="str">
        <f t="shared" si="109"/>
        <v>End user services</v>
      </c>
      <c r="I85" s="136">
        <f>IF(LEN(INDEX(IF(LEFT($C85,3)="XFD",RawDataAllData,StdCalcsAllCalcs),$D85,I$2))=0,"",INDEX(IF(LEFT($C85,3)="XFD",RawDataAllData,StdCalcsAllCalcs),$D85,I$2)*$D78)</f>
        <v>5.1542742175329321</v>
      </c>
      <c r="J85" s="136" t="str">
        <f ca="1">IF(AND(I85&lt;&gt;"",I85&lt;INDEX(INDIRECT(B77),E85,MATCH(J78&amp;"LQ",StdRangesColumnHeaders,0)-StdRangesFirstDatasetCol+3)),"Q4",IF(AND(I85&lt;&gt;"",I85&gt;INDEX(INDIRECT(B77),E85,MATCH(J78&amp;"HQ",StdRangesColumnHeaders,0)-StdRangesFirstDatasetCol+3)),"Q1",""))</f>
        <v/>
      </c>
      <c r="K85" s="136" t="str">
        <f t="shared" ref="K85:AP85" si="123">IF(LEN(INDEX(IF(LEFT($C85,3)="XFD",RawDataAllData,StdCalcsAllCalcs),$D85,K$2))=0,"",INDEX(IF(LEFT($C85,3)="XFD",RawDataAllData,StdCalcsAllCalcs),$D85,K$2)*$D78)</f>
        <v/>
      </c>
      <c r="L85" s="136" t="str">
        <f t="shared" si="123"/>
        <v/>
      </c>
      <c r="M85" s="136" t="str">
        <f t="shared" si="123"/>
        <v/>
      </c>
      <c r="N85" s="136" t="str">
        <f t="shared" si="123"/>
        <v/>
      </c>
      <c r="O85" s="136">
        <f t="shared" si="123"/>
        <v>0.62098139503915961</v>
      </c>
      <c r="P85" s="136">
        <f t="shared" si="123"/>
        <v>1.9531845475911094</v>
      </c>
      <c r="Q85" s="136">
        <f t="shared" si="123"/>
        <v>6.0398207486491522</v>
      </c>
      <c r="R85" s="136">
        <f t="shared" si="123"/>
        <v>16.855446479659722</v>
      </c>
      <c r="S85" s="136">
        <f t="shared" si="123"/>
        <v>20.304826881477304</v>
      </c>
      <c r="T85" s="136">
        <f t="shared" si="123"/>
        <v>13.052128929566257</v>
      </c>
      <c r="U85" s="136">
        <f t="shared" si="123"/>
        <v>5.3272787684128913</v>
      </c>
      <c r="V85" s="136">
        <f t="shared" si="123"/>
        <v>7.1895701337967024</v>
      </c>
      <c r="W85" s="136">
        <f t="shared" si="123"/>
        <v>14.063231377316093</v>
      </c>
      <c r="X85" s="136">
        <f t="shared" si="123"/>
        <v>7.1538500920257553</v>
      </c>
      <c r="Y85" s="136">
        <f t="shared" si="123"/>
        <v>4.4640572735875104</v>
      </c>
      <c r="Z85" s="136">
        <f t="shared" si="123"/>
        <v>7.1538500920257553</v>
      </c>
      <c r="AA85" s="136">
        <f t="shared" si="123"/>
        <v>4.8956680210002004</v>
      </c>
      <c r="AB85" s="136">
        <f t="shared" si="123"/>
        <v>13.557680153441176</v>
      </c>
      <c r="AC85" s="136">
        <f t="shared" si="123"/>
        <v>0.62098139503915961</v>
      </c>
      <c r="AD85" s="136">
        <f t="shared" si="123"/>
        <v>20.304826881477304</v>
      </c>
      <c r="AE85" s="136">
        <f t="shared" si="123"/>
        <v>8.820397875192878</v>
      </c>
      <c r="AF85" s="136">
        <f t="shared" si="123"/>
        <v>6.3291878653549611</v>
      </c>
      <c r="AG85" s="136">
        <f t="shared" si="123"/>
        <v>6.1062114692261806</v>
      </c>
      <c r="AH85" s="136">
        <f t="shared" si="123"/>
        <v>4.8956680210002004</v>
      </c>
      <c r="AI85" s="136">
        <f t="shared" si="123"/>
        <v>7.171710112911228</v>
      </c>
      <c r="AJ85" s="136">
        <f t="shared" si="123"/>
        <v>0.62098139503915961</v>
      </c>
      <c r="AK85" s="136">
        <f t="shared" si="123"/>
        <v>20.304826881477304</v>
      </c>
      <c r="AL85" s="136">
        <f t="shared" si="123"/>
        <v>7.5042935546589531</v>
      </c>
      <c r="AM85" s="136">
        <f t="shared" si="123"/>
        <v>5.9049887920189299</v>
      </c>
      <c r="AN85" s="136" t="str">
        <f t="shared" si="123"/>
        <v/>
      </c>
      <c r="AO85" s="136" t="str">
        <f t="shared" si="123"/>
        <v/>
      </c>
      <c r="AP85" s="136" t="str">
        <f t="shared" si="123"/>
        <v/>
      </c>
      <c r="AQ85" s="136" t="str">
        <f t="shared" ref="AQ85:BH85" si="124">IF(LEN(INDEX(IF(LEFT($C85,3)="XFD",RawDataAllData,StdCalcsAllCalcs),$D85,AQ$2))=0,"",INDEX(IF(LEFT($C85,3)="XFD",RawDataAllData,StdCalcsAllCalcs),$D85,AQ$2)*$D78)</f>
        <v/>
      </c>
      <c r="AR85" s="136" t="str">
        <f t="shared" si="124"/>
        <v/>
      </c>
      <c r="AS85" s="136" t="str">
        <f t="shared" si="124"/>
        <v/>
      </c>
      <c r="AT85" s="136" t="str">
        <f t="shared" si="124"/>
        <v/>
      </c>
      <c r="AU85" s="136" t="str">
        <f t="shared" si="124"/>
        <v/>
      </c>
      <c r="AV85" s="136" t="str">
        <f t="shared" si="124"/>
        <v/>
      </c>
      <c r="AW85" s="136" t="str">
        <f t="shared" si="124"/>
        <v/>
      </c>
      <c r="AX85" s="136" t="str">
        <f t="shared" si="124"/>
        <v/>
      </c>
      <c r="AY85" s="136" t="str">
        <f t="shared" si="124"/>
        <v/>
      </c>
      <c r="AZ85" s="136" t="str">
        <f t="shared" si="124"/>
        <v/>
      </c>
      <c r="BA85" s="136" t="str">
        <f t="shared" si="124"/>
        <v/>
      </c>
      <c r="BB85" s="136" t="str">
        <f t="shared" si="124"/>
        <v/>
      </c>
      <c r="BC85" s="136" t="str">
        <f t="shared" si="124"/>
        <v/>
      </c>
      <c r="BD85" s="136" t="str">
        <f t="shared" si="124"/>
        <v/>
      </c>
      <c r="BE85" s="136" t="str">
        <f t="shared" si="124"/>
        <v/>
      </c>
      <c r="BF85" s="136" t="str">
        <f t="shared" si="124"/>
        <v/>
      </c>
      <c r="BG85" s="136" t="str">
        <f t="shared" si="124"/>
        <v/>
      </c>
      <c r="BH85" s="136" t="str">
        <f t="shared" si="124"/>
        <v/>
      </c>
    </row>
    <row r="86" spans="1:60" x14ac:dyDescent="0.2">
      <c r="A86" s="114">
        <f t="shared" si="16"/>
        <v>0</v>
      </c>
      <c r="C86" s="143" t="s">
        <v>1662</v>
      </c>
      <c r="D86" s="112">
        <f t="shared" si="108"/>
        <v>114</v>
      </c>
      <c r="E86" s="112">
        <f t="shared" si="112"/>
        <v>9</v>
      </c>
      <c r="G86" s="143" t="str">
        <f>G$30</f>
        <v>Comp</v>
      </c>
      <c r="H86" s="135" t="str">
        <f t="shared" si="109"/>
        <v>End user computing</v>
      </c>
      <c r="I86" s="136">
        <f>IF(LEN(INDEX(IF(LEFT($C86,3)="XFD",RawDataAllData,StdCalcsAllCalcs),$D86,I$2))=0,"",INDEX(IF(LEFT($C86,3)="XFD",RawDataAllData,StdCalcsAllCalcs),$D86,I$2)*$D78)</f>
        <v>4.0799140839897268</v>
      </c>
      <c r="J86" s="136" t="str">
        <f ca="1">IF(AND(I86&lt;&gt;"",I86&lt;INDEX(INDIRECT(B77),E86,MATCH(J78&amp;"LQ",StdRangesColumnHeaders,0)-StdRangesFirstDatasetCol+3)),"Q4",IF(AND(I86&lt;&gt;"",I86&gt;INDEX(INDIRECT(B77),E86,MATCH(J78&amp;"HQ",StdRangesColumnHeaders,0)-StdRangesFirstDatasetCol+3)),"Q1",""))</f>
        <v/>
      </c>
      <c r="K86" s="136" t="str">
        <f t="shared" ref="K86:AP86" si="125">IF(LEN(INDEX(IF(LEFT($C86,3)="XFD",RawDataAllData,StdCalcsAllCalcs),$D86,K$2))=0,"",INDEX(IF(LEFT($C86,3)="XFD",RawDataAllData,StdCalcsAllCalcs),$D86,K$2)*$D78)</f>
        <v/>
      </c>
      <c r="L86" s="136" t="str">
        <f t="shared" si="125"/>
        <v/>
      </c>
      <c r="M86" s="136" t="str">
        <f t="shared" si="125"/>
        <v/>
      </c>
      <c r="N86" s="136" t="str">
        <f t="shared" si="125"/>
        <v/>
      </c>
      <c r="O86" s="136">
        <f t="shared" si="125"/>
        <v>0.62098139503915961</v>
      </c>
      <c r="P86" s="136">
        <f t="shared" si="125"/>
        <v>1.5363389096002957</v>
      </c>
      <c r="Q86" s="136">
        <f t="shared" si="125"/>
        <v>5.2079276581918581</v>
      </c>
      <c r="R86" s="136">
        <f t="shared" si="125"/>
        <v>16.855446479659722</v>
      </c>
      <c r="S86" s="136">
        <f t="shared" si="125"/>
        <v>19.685222791915422</v>
      </c>
      <c r="T86" s="136">
        <f t="shared" si="125"/>
        <v>7.1627536808595309</v>
      </c>
      <c r="U86" s="136">
        <f t="shared" si="125"/>
        <v>5.3272787684128913</v>
      </c>
      <c r="V86" s="136">
        <f t="shared" si="125"/>
        <v>4.5639908393625399</v>
      </c>
      <c r="W86" s="136">
        <f t="shared" si="125"/>
        <v>10.51532391758119</v>
      </c>
      <c r="X86" s="136">
        <f t="shared" si="125"/>
        <v>6.7133432816455851</v>
      </c>
      <c r="Y86" s="136">
        <f t="shared" si="125"/>
        <v>2.2022155528616061</v>
      </c>
      <c r="Z86" s="136">
        <f t="shared" si="125"/>
        <v>5.3272787684128913</v>
      </c>
      <c r="AA86" s="136">
        <f t="shared" si="125"/>
        <v>3.3831031961120734</v>
      </c>
      <c r="AB86" s="136">
        <f t="shared" si="125"/>
        <v>8.8390387992203614</v>
      </c>
      <c r="AC86" s="136">
        <f t="shared" si="125"/>
        <v>0.62098139503915961</v>
      </c>
      <c r="AD86" s="136">
        <f t="shared" si="125"/>
        <v>19.685222791915422</v>
      </c>
      <c r="AE86" s="136">
        <f t="shared" si="125"/>
        <v>7.3082566613754372</v>
      </c>
      <c r="AF86" s="136">
        <f t="shared" si="125"/>
        <v>6.123491557225865</v>
      </c>
      <c r="AG86" s="136">
        <f t="shared" si="125"/>
        <v>4.8543477207704671</v>
      </c>
      <c r="AH86" s="136">
        <f t="shared" si="125"/>
        <v>2.6031093880328404</v>
      </c>
      <c r="AI86" s="136">
        <f t="shared" si="125"/>
        <v>6.1299930931951803</v>
      </c>
      <c r="AJ86" s="136">
        <f t="shared" si="125"/>
        <v>0.62098139503915961</v>
      </c>
      <c r="AK86" s="136">
        <f t="shared" si="125"/>
        <v>19.685222791915422</v>
      </c>
      <c r="AL86" s="136">
        <f t="shared" si="125"/>
        <v>6.4463465333833225</v>
      </c>
      <c r="AM86" s="136">
        <f t="shared" si="125"/>
        <v>6.1622514157541177</v>
      </c>
      <c r="AN86" s="136" t="str">
        <f t="shared" si="125"/>
        <v/>
      </c>
      <c r="AO86" s="136" t="str">
        <f t="shared" si="125"/>
        <v/>
      </c>
      <c r="AP86" s="136" t="str">
        <f t="shared" si="125"/>
        <v/>
      </c>
      <c r="AQ86" s="136" t="str">
        <f t="shared" ref="AQ86:BH86" si="126">IF(LEN(INDEX(IF(LEFT($C86,3)="XFD",RawDataAllData,StdCalcsAllCalcs),$D86,AQ$2))=0,"",INDEX(IF(LEFT($C86,3)="XFD",RawDataAllData,StdCalcsAllCalcs),$D86,AQ$2)*$D78)</f>
        <v/>
      </c>
      <c r="AR86" s="136" t="str">
        <f t="shared" si="126"/>
        <v/>
      </c>
      <c r="AS86" s="136" t="str">
        <f t="shared" si="126"/>
        <v/>
      </c>
      <c r="AT86" s="136" t="str">
        <f t="shared" si="126"/>
        <v/>
      </c>
      <c r="AU86" s="136" t="str">
        <f t="shared" si="126"/>
        <v/>
      </c>
      <c r="AV86" s="136" t="str">
        <f t="shared" si="126"/>
        <v/>
      </c>
      <c r="AW86" s="136" t="str">
        <f t="shared" si="126"/>
        <v/>
      </c>
      <c r="AX86" s="136" t="str">
        <f t="shared" si="126"/>
        <v/>
      </c>
      <c r="AY86" s="136" t="str">
        <f t="shared" si="126"/>
        <v/>
      </c>
      <c r="AZ86" s="136" t="str">
        <f t="shared" si="126"/>
        <v/>
      </c>
      <c r="BA86" s="136" t="str">
        <f t="shared" si="126"/>
        <v/>
      </c>
      <c r="BB86" s="136" t="str">
        <f t="shared" si="126"/>
        <v/>
      </c>
      <c r="BC86" s="136" t="str">
        <f t="shared" si="126"/>
        <v/>
      </c>
      <c r="BD86" s="136" t="str">
        <f t="shared" si="126"/>
        <v/>
      </c>
      <c r="BE86" s="136" t="str">
        <f t="shared" si="126"/>
        <v/>
      </c>
      <c r="BF86" s="136" t="str">
        <f t="shared" si="126"/>
        <v/>
      </c>
      <c r="BG86" s="136" t="str">
        <f t="shared" si="126"/>
        <v/>
      </c>
      <c r="BH86" s="136" t="str">
        <f t="shared" si="126"/>
        <v/>
      </c>
    </row>
    <row r="87" spans="1:60" x14ac:dyDescent="0.2">
      <c r="A87" s="114">
        <f t="shared" si="16"/>
        <v>0</v>
      </c>
      <c r="C87" s="143" t="s">
        <v>1663</v>
      </c>
      <c r="D87" s="112">
        <f t="shared" si="108"/>
        <v>115</v>
      </c>
      <c r="E87" s="112">
        <f t="shared" si="112"/>
        <v>10</v>
      </c>
      <c r="G87" s="143" t="str">
        <f>G$31</f>
        <v>HD</v>
      </c>
      <c r="H87" s="135" t="str">
        <f t="shared" si="109"/>
        <v>Help desk</v>
      </c>
      <c r="I87" s="136">
        <f>IF(LEN(INDEX(IF(LEFT($C87,3)="XFD",RawDataAllData,StdCalcsAllCalcs),$D87,I$2))=0,"",INDEX(IF(LEFT($C87,3)="XFD",RawDataAllData,StdCalcsAllCalcs),$D87,I$2)*$D78)</f>
        <v>1.0743601335432058</v>
      </c>
      <c r="J87" s="136" t="str">
        <f ca="1">IF(AND(I87&lt;&gt;"",I87&lt;INDEX(INDIRECT(B77),E87,MATCH(J78&amp;"LQ",StdRangesColumnHeaders,0)-StdRangesFirstDatasetCol+3)),"Q4",IF(AND(I87&lt;&gt;"",I87&gt;INDEX(INDIRECT(B77),E87,MATCH(J78&amp;"HQ",StdRangesColumnHeaders,0)-StdRangesFirstDatasetCol+3)),"Q1",""))</f>
        <v/>
      </c>
      <c r="K87" s="136" t="str">
        <f t="shared" ref="K87:AP87" si="127">IF(LEN(INDEX(IF(LEFT($C87,3)="XFD",RawDataAllData,StdCalcsAllCalcs),$D87,K$2))=0,"",INDEX(IF(LEFT($C87,3)="XFD",RawDataAllData,StdCalcsAllCalcs),$D87,K$2)*$D78)</f>
        <v/>
      </c>
      <c r="L87" s="136" t="str">
        <f t="shared" si="127"/>
        <v/>
      </c>
      <c r="M87" s="136" t="str">
        <f t="shared" si="127"/>
        <v/>
      </c>
      <c r="N87" s="136" t="str">
        <f t="shared" si="127"/>
        <v/>
      </c>
      <c r="O87" s="136">
        <f t="shared" si="127"/>
        <v>0</v>
      </c>
      <c r="P87" s="136">
        <f t="shared" si="127"/>
        <v>0.41684563799081387</v>
      </c>
      <c r="Q87" s="136">
        <f t="shared" si="127"/>
        <v>0.83189309045729343</v>
      </c>
      <c r="R87" s="136" t="str">
        <f t="shared" si="127"/>
        <v/>
      </c>
      <c r="S87" s="136">
        <f t="shared" si="127"/>
        <v>0.61960408956188129</v>
      </c>
      <c r="T87" s="136">
        <f t="shared" si="127"/>
        <v>5.8893752487067248</v>
      </c>
      <c r="U87" s="136" t="str">
        <f t="shared" si="127"/>
        <v/>
      </c>
      <c r="V87" s="136">
        <f t="shared" si="127"/>
        <v>2.6255792944341625</v>
      </c>
      <c r="W87" s="136">
        <f t="shared" si="127"/>
        <v>3.547907459734903</v>
      </c>
      <c r="X87" s="136">
        <f t="shared" si="127"/>
        <v>0.44050681038017048</v>
      </c>
      <c r="Y87" s="136">
        <f t="shared" si="127"/>
        <v>2.2618417207259038</v>
      </c>
      <c r="Z87" s="136">
        <f t="shared" si="127"/>
        <v>1.5468674055915985</v>
      </c>
      <c r="AA87" s="136">
        <f t="shared" si="127"/>
        <v>0.57482976976645361</v>
      </c>
      <c r="AB87" s="136">
        <f t="shared" si="127"/>
        <v>2.8561613357593476</v>
      </c>
      <c r="AC87" s="136">
        <f t="shared" si="127"/>
        <v>0.41684563799081387</v>
      </c>
      <c r="AD87" s="136">
        <f t="shared" si="127"/>
        <v>5.8893752487067248</v>
      </c>
      <c r="AE87" s="136">
        <f t="shared" si="127"/>
        <v>1.8481725946657614</v>
      </c>
      <c r="AF87" s="136">
        <f t="shared" si="127"/>
        <v>1.932480179250061</v>
      </c>
      <c r="AG87" s="136">
        <f t="shared" si="127"/>
        <v>1.088151991577698</v>
      </c>
      <c r="AH87" s="136">
        <f t="shared" si="127"/>
        <v>0.57482976976645361</v>
      </c>
      <c r="AI87" s="136">
        <f t="shared" si="127"/>
        <v>2.3527761141529684</v>
      </c>
      <c r="AJ87" s="136">
        <f t="shared" si="127"/>
        <v>0.41684563799081387</v>
      </c>
      <c r="AK87" s="136">
        <f t="shared" si="127"/>
        <v>3.09673569778362</v>
      </c>
      <c r="AL87" s="136">
        <f t="shared" si="127"/>
        <v>1.2930463593368831</v>
      </c>
      <c r="AM87" s="136">
        <f t="shared" si="127"/>
        <v>1.0585805829351618</v>
      </c>
      <c r="AN87" s="136" t="str">
        <f t="shared" si="127"/>
        <v/>
      </c>
      <c r="AO87" s="136" t="str">
        <f t="shared" si="127"/>
        <v/>
      </c>
      <c r="AP87" s="136" t="str">
        <f t="shared" si="127"/>
        <v/>
      </c>
      <c r="AQ87" s="136" t="str">
        <f t="shared" ref="AQ87:BH87" si="128">IF(LEN(INDEX(IF(LEFT($C87,3)="XFD",RawDataAllData,StdCalcsAllCalcs),$D87,AQ$2))=0,"",INDEX(IF(LEFT($C87,3)="XFD",RawDataAllData,StdCalcsAllCalcs),$D87,AQ$2)*$D78)</f>
        <v/>
      </c>
      <c r="AR87" s="136" t="str">
        <f t="shared" si="128"/>
        <v/>
      </c>
      <c r="AS87" s="136" t="str">
        <f t="shared" si="128"/>
        <v/>
      </c>
      <c r="AT87" s="136" t="str">
        <f t="shared" si="128"/>
        <v/>
      </c>
      <c r="AU87" s="136" t="str">
        <f t="shared" si="128"/>
        <v/>
      </c>
      <c r="AV87" s="136" t="str">
        <f t="shared" si="128"/>
        <v/>
      </c>
      <c r="AW87" s="136" t="str">
        <f t="shared" si="128"/>
        <v/>
      </c>
      <c r="AX87" s="136" t="str">
        <f t="shared" si="128"/>
        <v/>
      </c>
      <c r="AY87" s="136" t="str">
        <f t="shared" si="128"/>
        <v/>
      </c>
      <c r="AZ87" s="136" t="str">
        <f t="shared" si="128"/>
        <v/>
      </c>
      <c r="BA87" s="136" t="str">
        <f t="shared" si="128"/>
        <v/>
      </c>
      <c r="BB87" s="136" t="str">
        <f t="shared" si="128"/>
        <v/>
      </c>
      <c r="BC87" s="136" t="str">
        <f t="shared" si="128"/>
        <v/>
      </c>
      <c r="BD87" s="136" t="str">
        <f t="shared" si="128"/>
        <v/>
      </c>
      <c r="BE87" s="136" t="str">
        <f t="shared" si="128"/>
        <v/>
      </c>
      <c r="BF87" s="136" t="str">
        <f t="shared" si="128"/>
        <v/>
      </c>
      <c r="BG87" s="136" t="str">
        <f t="shared" si="128"/>
        <v/>
      </c>
      <c r="BH87" s="136" t="str">
        <f t="shared" si="128"/>
        <v/>
      </c>
    </row>
    <row r="88" spans="1:60" x14ac:dyDescent="0.2">
      <c r="A88" s="114">
        <f t="shared" si="16"/>
        <v>0</v>
      </c>
      <c r="C88" s="143" t="s">
        <v>1658</v>
      </c>
      <c r="D88" s="112">
        <f t="shared" si="108"/>
        <v>110</v>
      </c>
      <c r="E88" s="112">
        <f t="shared" si="112"/>
        <v>11</v>
      </c>
      <c r="G88" s="143" t="str">
        <f>G$32</f>
        <v>Servers</v>
      </c>
      <c r="H88" s="135" t="str">
        <f t="shared" si="109"/>
        <v>Server infrastructure</v>
      </c>
      <c r="I88" s="136">
        <f>IF(LEN(INDEX(IF(LEFT($C88,3)="XFD",RawDataAllData,StdCalcsAllCalcs),$D88,I$2))=0,"",INDEX(IF(LEFT($C88,3)="XFD",RawDataAllData,StdCalcsAllCalcs),$D88,I$2)*$D78)</f>
        <v>28.062481420985623</v>
      </c>
      <c r="J88" s="136" t="str">
        <f ca="1">IF(AND(I88&lt;&gt;"",I88&lt;INDEX(INDIRECT(B77),E88,MATCH(J78&amp;"LQ",StdRangesColumnHeaders,0)-StdRangesFirstDatasetCol+3)),"Q4",IF(AND(I88&lt;&gt;"",I88&gt;INDEX(INDIRECT(B77),E88,MATCH(J78&amp;"HQ",StdRangesColumnHeaders,0)-StdRangesFirstDatasetCol+3)),"Q1",""))</f>
        <v>Q1</v>
      </c>
      <c r="K88" s="136" t="str">
        <f t="shared" ref="K88:AP88" si="129">IF(LEN(INDEX(IF(LEFT($C88,3)="XFD",RawDataAllData,StdCalcsAllCalcs),$D88,K$2))=0,"",INDEX(IF(LEFT($C88,3)="XFD",RawDataAllData,StdCalcsAllCalcs),$D88,K$2)*$D78)</f>
        <v/>
      </c>
      <c r="L88" s="136" t="str">
        <f t="shared" si="129"/>
        <v/>
      </c>
      <c r="M88" s="136" t="str">
        <f t="shared" si="129"/>
        <v/>
      </c>
      <c r="N88" s="136" t="str">
        <f t="shared" si="129"/>
        <v/>
      </c>
      <c r="O88" s="136">
        <f t="shared" si="129"/>
        <v>5.0130999181042304</v>
      </c>
      <c r="P88" s="136">
        <f t="shared" si="129"/>
        <v>24.726429499158073</v>
      </c>
      <c r="Q88" s="136">
        <f t="shared" si="129"/>
        <v>11.980997795281652</v>
      </c>
      <c r="R88" s="136">
        <f t="shared" si="129"/>
        <v>23.614385408843912</v>
      </c>
      <c r="S88" s="136">
        <f t="shared" si="129"/>
        <v>25.194011315652908</v>
      </c>
      <c r="T88" s="136">
        <f t="shared" si="129"/>
        <v>18.667226422602468</v>
      </c>
      <c r="U88" s="136">
        <f t="shared" si="129"/>
        <v>16.358400708827112</v>
      </c>
      <c r="V88" s="136">
        <f t="shared" si="129"/>
        <v>21.953003034473721</v>
      </c>
      <c r="W88" s="136">
        <f t="shared" si="129"/>
        <v>20.133253449825549</v>
      </c>
      <c r="X88" s="136">
        <f t="shared" si="129"/>
        <v>26.396243161342937</v>
      </c>
      <c r="Y88" s="136">
        <f t="shared" si="129"/>
        <v>18.78281875121839</v>
      </c>
      <c r="Z88" s="136">
        <f t="shared" si="129"/>
        <v>20.133253449825549</v>
      </c>
      <c r="AA88" s="136">
        <f t="shared" si="129"/>
        <v>17.51281356571479</v>
      </c>
      <c r="AB88" s="136">
        <f t="shared" si="129"/>
        <v>24.170407454000991</v>
      </c>
      <c r="AC88" s="136">
        <f t="shared" si="129"/>
        <v>5.0130999181042304</v>
      </c>
      <c r="AD88" s="136">
        <f t="shared" si="129"/>
        <v>26.396243161342937</v>
      </c>
      <c r="AE88" s="136">
        <f t="shared" si="129"/>
        <v>19.347260860484631</v>
      </c>
      <c r="AF88" s="136">
        <f t="shared" si="129"/>
        <v>6.386457972542753</v>
      </c>
      <c r="AG88" s="136">
        <f t="shared" si="129"/>
        <v>18.78281875121839</v>
      </c>
      <c r="AH88" s="136">
        <f t="shared" si="129"/>
        <v>14.2295786411614</v>
      </c>
      <c r="AI88" s="136">
        <f t="shared" si="129"/>
        <v>24.170407454000991</v>
      </c>
      <c r="AJ88" s="136">
        <f t="shared" si="129"/>
        <v>5.0130999181042304</v>
      </c>
      <c r="AK88" s="136">
        <f t="shared" si="129"/>
        <v>26.396243161342937</v>
      </c>
      <c r="AL88" s="136">
        <f t="shared" si="129"/>
        <v>18.151753997180482</v>
      </c>
      <c r="AM88" s="136">
        <f t="shared" si="129"/>
        <v>7.0220312453046274</v>
      </c>
      <c r="AN88" s="136" t="str">
        <f t="shared" si="129"/>
        <v/>
      </c>
      <c r="AO88" s="136" t="str">
        <f t="shared" si="129"/>
        <v/>
      </c>
      <c r="AP88" s="136" t="str">
        <f t="shared" si="129"/>
        <v/>
      </c>
      <c r="AQ88" s="136" t="str">
        <f t="shared" ref="AQ88:BH88" si="130">IF(LEN(INDEX(IF(LEFT($C88,3)="XFD",RawDataAllData,StdCalcsAllCalcs),$D88,AQ$2))=0,"",INDEX(IF(LEFT($C88,3)="XFD",RawDataAllData,StdCalcsAllCalcs),$D88,AQ$2)*$D78)</f>
        <v/>
      </c>
      <c r="AR88" s="136" t="str">
        <f t="shared" si="130"/>
        <v/>
      </c>
      <c r="AS88" s="136" t="str">
        <f t="shared" si="130"/>
        <v/>
      </c>
      <c r="AT88" s="136" t="str">
        <f t="shared" si="130"/>
        <v/>
      </c>
      <c r="AU88" s="136" t="str">
        <f t="shared" si="130"/>
        <v/>
      </c>
      <c r="AV88" s="136" t="str">
        <f t="shared" si="130"/>
        <v/>
      </c>
      <c r="AW88" s="136" t="str">
        <f t="shared" si="130"/>
        <v/>
      </c>
      <c r="AX88" s="136" t="str">
        <f t="shared" si="130"/>
        <v/>
      </c>
      <c r="AY88" s="136" t="str">
        <f t="shared" si="130"/>
        <v/>
      </c>
      <c r="AZ88" s="136" t="str">
        <f t="shared" si="130"/>
        <v/>
      </c>
      <c r="BA88" s="136" t="str">
        <f t="shared" si="130"/>
        <v/>
      </c>
      <c r="BB88" s="136" t="str">
        <f t="shared" si="130"/>
        <v/>
      </c>
      <c r="BC88" s="136" t="str">
        <f t="shared" si="130"/>
        <v/>
      </c>
      <c r="BD88" s="136" t="str">
        <f t="shared" si="130"/>
        <v/>
      </c>
      <c r="BE88" s="136" t="str">
        <f t="shared" si="130"/>
        <v/>
      </c>
      <c r="BF88" s="136" t="str">
        <f t="shared" si="130"/>
        <v/>
      </c>
      <c r="BG88" s="136" t="str">
        <f t="shared" si="130"/>
        <v/>
      </c>
      <c r="BH88" s="136" t="str">
        <f t="shared" si="130"/>
        <v/>
      </c>
    </row>
    <row r="89" spans="1:60" x14ac:dyDescent="0.2">
      <c r="A89" s="114">
        <f t="shared" si="16"/>
        <v>0</v>
      </c>
      <c r="C89" s="143" t="s">
        <v>1659</v>
      </c>
      <c r="D89" s="112">
        <f t="shared" si="108"/>
        <v>111</v>
      </c>
      <c r="E89" s="112">
        <f t="shared" si="112"/>
        <v>12</v>
      </c>
      <c r="G89" s="143" t="str">
        <f>G$33</f>
        <v>DC</v>
      </c>
      <c r="H89" s="135" t="str">
        <f t="shared" si="109"/>
        <v>Data center</v>
      </c>
      <c r="I89" s="136">
        <f>IF(LEN(INDEX(IF(LEFT($C89,3)="XFD",RawDataAllData,StdCalcsAllCalcs),$D89,I$2))=0,"",INDEX(IF(LEFT($C89,3)="XFD",RawDataAllData,StdCalcsAllCalcs),$D89,I$2)*$D78)</f>
        <v>27.753449235708377</v>
      </c>
      <c r="J89" s="136" t="str">
        <f ca="1">IF(AND(I89&lt;&gt;"",I89&lt;INDEX(INDIRECT(B77),E89,MATCH(J78&amp;"LQ",StdRangesColumnHeaders,0)-StdRangesFirstDatasetCol+3)),"Q4",IF(AND(I89&lt;&gt;"",I89&gt;INDEX(INDIRECT(B77),E89,MATCH(J78&amp;"HQ",StdRangesColumnHeaders,0)-StdRangesFirstDatasetCol+3)),"Q1",""))</f>
        <v>Q1</v>
      </c>
      <c r="K89" s="136" t="str">
        <f t="shared" ref="K89:AP89" si="131">IF(LEN(INDEX(IF(LEFT($C89,3)="XFD",RawDataAllData,StdCalcsAllCalcs),$D89,K$2))=0,"",INDEX(IF(LEFT($C89,3)="XFD",RawDataAllData,StdCalcsAllCalcs),$D89,K$2)*$D78)</f>
        <v/>
      </c>
      <c r="L89" s="136" t="str">
        <f t="shared" si="131"/>
        <v/>
      </c>
      <c r="M89" s="136" t="str">
        <f t="shared" si="131"/>
        <v/>
      </c>
      <c r="N89" s="136" t="str">
        <f t="shared" si="131"/>
        <v/>
      </c>
      <c r="O89" s="136">
        <f t="shared" si="131"/>
        <v>4.1231658033926273</v>
      </c>
      <c r="P89" s="136">
        <f t="shared" si="131"/>
        <v>24.643060371564037</v>
      </c>
      <c r="Q89" s="136">
        <f t="shared" si="131"/>
        <v>11.74030031212639</v>
      </c>
      <c r="R89" s="136">
        <f t="shared" si="131"/>
        <v>23.614385408843912</v>
      </c>
      <c r="S89" s="136">
        <f t="shared" si="131"/>
        <v>25.194011315652908</v>
      </c>
      <c r="T89" s="136">
        <f t="shared" si="131"/>
        <v>18.667226422602468</v>
      </c>
      <c r="U89" s="136">
        <f t="shared" si="131"/>
        <v>16.07043969431831</v>
      </c>
      <c r="V89" s="136">
        <f t="shared" si="131"/>
        <v>18.598083760930528</v>
      </c>
      <c r="W89" s="136">
        <f t="shared" si="131"/>
        <v>19.136819686196514</v>
      </c>
      <c r="X89" s="136">
        <f t="shared" si="131"/>
        <v>26.396243161342937</v>
      </c>
      <c r="Y89" s="136">
        <f t="shared" si="131"/>
        <v>18.636625176848874</v>
      </c>
      <c r="Z89" s="136">
        <f t="shared" si="131"/>
        <v>18.667226422602468</v>
      </c>
      <c r="AA89" s="136">
        <f t="shared" si="131"/>
        <v>17.334261727624416</v>
      </c>
      <c r="AB89" s="136">
        <f t="shared" si="131"/>
        <v>24.128722890203974</v>
      </c>
      <c r="AC89" s="136">
        <f t="shared" si="131"/>
        <v>4.1231658033926273</v>
      </c>
      <c r="AD89" s="136">
        <f t="shared" si="131"/>
        <v>26.396243161342937</v>
      </c>
      <c r="AE89" s="136">
        <f t="shared" si="131"/>
        <v>18.801851010347228</v>
      </c>
      <c r="AF89" s="136">
        <f t="shared" si="131"/>
        <v>6.5483110307717407</v>
      </c>
      <c r="AG89" s="136">
        <f t="shared" si="131"/>
        <v>18.598083760930528</v>
      </c>
      <c r="AH89" s="136">
        <f t="shared" si="131"/>
        <v>11.918477464863503</v>
      </c>
      <c r="AI89" s="136">
        <f t="shared" si="131"/>
        <v>24.128722890203974</v>
      </c>
      <c r="AJ89" s="136">
        <f t="shared" si="131"/>
        <v>4.1231658033926273</v>
      </c>
      <c r="AK89" s="136">
        <f t="shared" si="131"/>
        <v>26.396243161342937</v>
      </c>
      <c r="AL89" s="136">
        <f t="shared" si="131"/>
        <v>17.283274113452176</v>
      </c>
      <c r="AM89" s="136">
        <f t="shared" si="131"/>
        <v>7.425166107239539</v>
      </c>
      <c r="AN89" s="136" t="str">
        <f t="shared" si="131"/>
        <v/>
      </c>
      <c r="AO89" s="136" t="str">
        <f t="shared" si="131"/>
        <v/>
      </c>
      <c r="AP89" s="136" t="str">
        <f t="shared" si="131"/>
        <v/>
      </c>
      <c r="AQ89" s="136" t="str">
        <f t="shared" ref="AQ89:BH89" si="132">IF(LEN(INDEX(IF(LEFT($C89,3)="XFD",RawDataAllData,StdCalcsAllCalcs),$D89,AQ$2))=0,"",INDEX(IF(LEFT($C89,3)="XFD",RawDataAllData,StdCalcsAllCalcs),$D89,AQ$2)*$D78)</f>
        <v/>
      </c>
      <c r="AR89" s="136" t="str">
        <f t="shared" si="132"/>
        <v/>
      </c>
      <c r="AS89" s="136" t="str">
        <f t="shared" si="132"/>
        <v/>
      </c>
      <c r="AT89" s="136" t="str">
        <f t="shared" si="132"/>
        <v/>
      </c>
      <c r="AU89" s="136" t="str">
        <f t="shared" si="132"/>
        <v/>
      </c>
      <c r="AV89" s="136" t="str">
        <f t="shared" si="132"/>
        <v/>
      </c>
      <c r="AW89" s="136" t="str">
        <f t="shared" si="132"/>
        <v/>
      </c>
      <c r="AX89" s="136" t="str">
        <f t="shared" si="132"/>
        <v/>
      </c>
      <c r="AY89" s="136" t="str">
        <f t="shared" si="132"/>
        <v/>
      </c>
      <c r="AZ89" s="136" t="str">
        <f t="shared" si="132"/>
        <v/>
      </c>
      <c r="BA89" s="136" t="str">
        <f t="shared" si="132"/>
        <v/>
      </c>
      <c r="BB89" s="136" t="str">
        <f t="shared" si="132"/>
        <v/>
      </c>
      <c r="BC89" s="136" t="str">
        <f t="shared" si="132"/>
        <v/>
      </c>
      <c r="BD89" s="136" t="str">
        <f t="shared" si="132"/>
        <v/>
      </c>
      <c r="BE89" s="136" t="str">
        <f t="shared" si="132"/>
        <v/>
      </c>
      <c r="BF89" s="136" t="str">
        <f t="shared" si="132"/>
        <v/>
      </c>
      <c r="BG89" s="136" t="str">
        <f t="shared" si="132"/>
        <v/>
      </c>
      <c r="BH89" s="136" t="str">
        <f t="shared" si="132"/>
        <v/>
      </c>
    </row>
    <row r="90" spans="1:60" x14ac:dyDescent="0.2">
      <c r="A90" s="114">
        <f t="shared" si="16"/>
        <v>0</v>
      </c>
      <c r="C90" s="143" t="s">
        <v>1660</v>
      </c>
      <c r="D90" s="112">
        <f t="shared" si="108"/>
        <v>112</v>
      </c>
      <c r="E90" s="112">
        <f t="shared" si="112"/>
        <v>13</v>
      </c>
      <c r="G90" s="143" t="str">
        <f>G$34</f>
        <v>OS</v>
      </c>
      <c r="H90" s="135" t="str">
        <f t="shared" si="109"/>
        <v>Other servers</v>
      </c>
      <c r="I90" s="136">
        <f>IF(LEN(INDEX(IF(LEFT($C90,3)="XFD",RawDataAllData,StdCalcsAllCalcs),$D90,I$2))=0,"",INDEX(IF(LEFT($C90,3)="XFD",RawDataAllData,StdCalcsAllCalcs),$D90,I$2)*$D78)</f>
        <v>0.30903218527724824</v>
      </c>
      <c r="J90" s="136" t="str">
        <f ca="1">IF(AND(I90&lt;&gt;"",I90&lt;INDEX(INDIRECT(B77),E90,MATCH(J78&amp;"LQ",StdRangesColumnHeaders,0)-StdRangesFirstDatasetCol+3)),"Q4",IF(AND(I90&lt;&gt;"",I90&gt;INDEX(INDIRECT(B77),E90,MATCH(J78&amp;"HQ",StdRangesColumnHeaders,0)-StdRangesFirstDatasetCol+3)),"Q1",""))</f>
        <v/>
      </c>
      <c r="K90" s="136" t="str">
        <f t="shared" ref="K90:AP90" si="133">IF(LEN(INDEX(IF(LEFT($C90,3)="XFD",RawDataAllData,StdCalcsAllCalcs),$D90,K$2))=0,"",INDEX(IF(LEFT($C90,3)="XFD",RawDataAllData,StdCalcsAllCalcs),$D90,K$2)*$D78)</f>
        <v/>
      </c>
      <c r="L90" s="136" t="str">
        <f t="shared" si="133"/>
        <v/>
      </c>
      <c r="M90" s="136" t="str">
        <f t="shared" si="133"/>
        <v/>
      </c>
      <c r="N90" s="136" t="str">
        <f t="shared" si="133"/>
        <v/>
      </c>
      <c r="O90" s="136">
        <f t="shared" si="133"/>
        <v>0.88993411471160255</v>
      </c>
      <c r="P90" s="136">
        <f t="shared" si="133"/>
        <v>8.3369127594034462E-2</v>
      </c>
      <c r="Q90" s="136">
        <f t="shared" si="133"/>
        <v>0.24069748315526054</v>
      </c>
      <c r="R90" s="136" t="str">
        <f t="shared" si="133"/>
        <v/>
      </c>
      <c r="S90" s="136" t="str">
        <f t="shared" si="133"/>
        <v/>
      </c>
      <c r="T90" s="136" t="str">
        <f t="shared" si="133"/>
        <v/>
      </c>
      <c r="U90" s="136">
        <f t="shared" si="133"/>
        <v>0.28796101450880496</v>
      </c>
      <c r="V90" s="136">
        <f t="shared" si="133"/>
        <v>3.3549192735431879</v>
      </c>
      <c r="W90" s="136">
        <f t="shared" si="133"/>
        <v>0.99643376362903746</v>
      </c>
      <c r="X90" s="136">
        <f t="shared" si="133"/>
        <v>0</v>
      </c>
      <c r="Y90" s="136">
        <f t="shared" si="133"/>
        <v>0.14619357436951416</v>
      </c>
      <c r="Z90" s="136">
        <f t="shared" si="133"/>
        <v>0.28796101450880496</v>
      </c>
      <c r="AA90" s="136">
        <f t="shared" si="133"/>
        <v>0.19344552876238735</v>
      </c>
      <c r="AB90" s="136">
        <f t="shared" si="133"/>
        <v>0.94318393917032006</v>
      </c>
      <c r="AC90" s="136">
        <f t="shared" si="133"/>
        <v>8.3369127594034462E-2</v>
      </c>
      <c r="AD90" s="136">
        <f t="shared" si="133"/>
        <v>3.3549192735431879</v>
      </c>
      <c r="AE90" s="136">
        <f t="shared" si="133"/>
        <v>0.74993854393893034</v>
      </c>
      <c r="AF90" s="136">
        <f t="shared" si="133"/>
        <v>1.1595625433260031</v>
      </c>
      <c r="AG90" s="136">
        <f t="shared" si="133"/>
        <v>0.28796101450880496</v>
      </c>
      <c r="AH90" s="136">
        <f t="shared" si="133"/>
        <v>0.15744641902894943</v>
      </c>
      <c r="AI90" s="136">
        <f t="shared" si="133"/>
        <v>2.1224266941273955</v>
      </c>
      <c r="AJ90" s="136">
        <f t="shared" si="133"/>
        <v>8.3369127594034462E-2</v>
      </c>
      <c r="AK90" s="136">
        <f t="shared" si="133"/>
        <v>4.6222023525957967</v>
      </c>
      <c r="AL90" s="136">
        <f t="shared" si="133"/>
        <v>1.194159840126416</v>
      </c>
      <c r="AM90" s="136">
        <f t="shared" si="133"/>
        <v>1.8490559878539643</v>
      </c>
      <c r="AN90" s="136" t="str">
        <f t="shared" si="133"/>
        <v/>
      </c>
      <c r="AO90" s="136" t="str">
        <f t="shared" si="133"/>
        <v/>
      </c>
      <c r="AP90" s="136" t="str">
        <f t="shared" si="133"/>
        <v/>
      </c>
      <c r="AQ90" s="136" t="str">
        <f t="shared" ref="AQ90:BH90" si="134">IF(LEN(INDEX(IF(LEFT($C90,3)="XFD",RawDataAllData,StdCalcsAllCalcs),$D90,AQ$2))=0,"",INDEX(IF(LEFT($C90,3)="XFD",RawDataAllData,StdCalcsAllCalcs),$D90,AQ$2)*$D78)</f>
        <v/>
      </c>
      <c r="AR90" s="136" t="str">
        <f t="shared" si="134"/>
        <v/>
      </c>
      <c r="AS90" s="136" t="str">
        <f t="shared" si="134"/>
        <v/>
      </c>
      <c r="AT90" s="136" t="str">
        <f t="shared" si="134"/>
        <v/>
      </c>
      <c r="AU90" s="136" t="str">
        <f t="shared" si="134"/>
        <v/>
      </c>
      <c r="AV90" s="136" t="str">
        <f t="shared" si="134"/>
        <v/>
      </c>
      <c r="AW90" s="136" t="str">
        <f t="shared" si="134"/>
        <v/>
      </c>
      <c r="AX90" s="136" t="str">
        <f t="shared" si="134"/>
        <v/>
      </c>
      <c r="AY90" s="136" t="str">
        <f t="shared" si="134"/>
        <v/>
      </c>
      <c r="AZ90" s="136" t="str">
        <f t="shared" si="134"/>
        <v/>
      </c>
      <c r="BA90" s="136" t="str">
        <f t="shared" si="134"/>
        <v/>
      </c>
      <c r="BB90" s="136" t="str">
        <f t="shared" si="134"/>
        <v/>
      </c>
      <c r="BC90" s="136" t="str">
        <f t="shared" si="134"/>
        <v/>
      </c>
      <c r="BD90" s="136" t="str">
        <f t="shared" si="134"/>
        <v/>
      </c>
      <c r="BE90" s="136" t="str">
        <f t="shared" si="134"/>
        <v/>
      </c>
      <c r="BF90" s="136" t="str">
        <f t="shared" si="134"/>
        <v/>
      </c>
      <c r="BG90" s="136" t="str">
        <f t="shared" si="134"/>
        <v/>
      </c>
      <c r="BH90" s="136" t="str">
        <f t="shared" si="134"/>
        <v/>
      </c>
    </row>
    <row r="91" spans="1:60" x14ac:dyDescent="0.2">
      <c r="A91" s="114">
        <f t="shared" si="16"/>
        <v>0</v>
      </c>
      <c r="C91" s="143" t="s">
        <v>1829</v>
      </c>
      <c r="D91" s="112">
        <f t="shared" si="108"/>
        <v>119</v>
      </c>
      <c r="E91" s="112">
        <f t="shared" si="112"/>
        <v>14</v>
      </c>
      <c r="G91" s="143" t="s">
        <v>1823</v>
      </c>
      <c r="H91" s="135" t="str">
        <f t="shared" si="109"/>
        <v>ATM infrastructure</v>
      </c>
      <c r="I91" s="136" t="str">
        <f>IF(LEN(INDEX(IF(LEFT($C91,3)="XFD",RawDataAllData,StdCalcsAllCalcs),$D91,I$2))=0,"",INDEX(IF(LEFT($C91,3)="XFD",RawDataAllData,StdCalcsAllCalcs),$D91,I$2)*$D78)</f>
        <v/>
      </c>
      <c r="J91" s="136" t="str">
        <f ca="1">IF(AND(I91&lt;&gt;"",I91&lt;INDEX(INDIRECT(B77),E91,MATCH(J78&amp;"LQ",StdRangesColumnHeaders,0)-StdRangesFirstDatasetCol+3)),"Q4",IF(AND(I91&lt;&gt;"",I91&gt;INDEX(INDIRECT(B77),E91,MATCH(J78&amp;"HQ",StdRangesColumnHeaders,0)-StdRangesFirstDatasetCol+3)),"Q1",""))</f>
        <v/>
      </c>
      <c r="K91" s="136" t="str">
        <f t="shared" ref="K91:AP91" si="135">IF(LEN(INDEX(IF(LEFT($C91,3)="XFD",RawDataAllData,StdCalcsAllCalcs),$D91,K$2))=0,"",INDEX(IF(LEFT($C91,3)="XFD",RawDataAllData,StdCalcsAllCalcs),$D91,K$2)*$D78)</f>
        <v/>
      </c>
      <c r="L91" s="136" t="str">
        <f t="shared" si="135"/>
        <v/>
      </c>
      <c r="M91" s="136" t="str">
        <f t="shared" si="135"/>
        <v/>
      </c>
      <c r="N91" s="136" t="str">
        <f t="shared" si="135"/>
        <v/>
      </c>
      <c r="O91" s="136" t="str">
        <f t="shared" si="135"/>
        <v/>
      </c>
      <c r="P91" s="136">
        <f t="shared" si="135"/>
        <v>2.1977764286424799</v>
      </c>
      <c r="Q91" s="136">
        <f t="shared" si="135"/>
        <v>5.2140210828451998</v>
      </c>
      <c r="R91" s="136">
        <f t="shared" si="135"/>
        <v>6.4545246261650062</v>
      </c>
      <c r="S91" s="136">
        <f t="shared" si="135"/>
        <v>15.292246299709966</v>
      </c>
      <c r="T91" s="136">
        <f t="shared" si="135"/>
        <v>9.8686828491842427</v>
      </c>
      <c r="U91" s="136">
        <f t="shared" si="135"/>
        <v>0</v>
      </c>
      <c r="V91" s="136" t="str">
        <f t="shared" si="135"/>
        <v/>
      </c>
      <c r="W91" s="136">
        <f t="shared" si="135"/>
        <v>3.4778136080121458</v>
      </c>
      <c r="X91" s="136">
        <f t="shared" si="135"/>
        <v>1.7766267957398465</v>
      </c>
      <c r="Y91" s="136">
        <f t="shared" si="135"/>
        <v>13.345768779559148</v>
      </c>
      <c r="Z91" s="136">
        <f t="shared" si="135"/>
        <v>5.8342728545051026</v>
      </c>
      <c r="AA91" s="136">
        <f t="shared" si="135"/>
        <v>3.1578043131697293</v>
      </c>
      <c r="AB91" s="136">
        <f t="shared" si="135"/>
        <v>10.737954331777969</v>
      </c>
      <c r="AC91" s="136">
        <f t="shared" si="135"/>
        <v>1.7766267957398465</v>
      </c>
      <c r="AD91" s="136">
        <f t="shared" si="135"/>
        <v>15.292246299709966</v>
      </c>
      <c r="AE91" s="136">
        <f t="shared" si="135"/>
        <v>6.4030511633175582</v>
      </c>
      <c r="AF91" s="136">
        <f t="shared" si="135"/>
        <v>5.1153331529046415</v>
      </c>
      <c r="AG91" s="136">
        <f t="shared" si="135"/>
        <v>6.3468967493535446</v>
      </c>
      <c r="AH91" s="136">
        <f t="shared" si="135"/>
        <v>4.4495577245405977</v>
      </c>
      <c r="AI91" s="136">
        <f t="shared" si="135"/>
        <v>8.8259895527124641</v>
      </c>
      <c r="AJ91" s="136">
        <f t="shared" si="135"/>
        <v>1.7766267957398465</v>
      </c>
      <c r="AK91" s="136">
        <f t="shared" si="135"/>
        <v>15.292246299709966</v>
      </c>
      <c r="AL91" s="136">
        <f t="shared" si="135"/>
        <v>6.4250844188105987</v>
      </c>
      <c r="AM91" s="136">
        <f t="shared" si="135"/>
        <v>4.8281341873576196</v>
      </c>
      <c r="AN91" s="136" t="str">
        <f t="shared" si="135"/>
        <v/>
      </c>
      <c r="AO91" s="136" t="str">
        <f t="shared" si="135"/>
        <v/>
      </c>
      <c r="AP91" s="136" t="str">
        <f t="shared" si="135"/>
        <v/>
      </c>
      <c r="AQ91" s="136" t="str">
        <f t="shared" ref="AQ91:BH91" si="136">IF(LEN(INDEX(IF(LEFT($C91,3)="XFD",RawDataAllData,StdCalcsAllCalcs),$D91,AQ$2))=0,"",INDEX(IF(LEFT($C91,3)="XFD",RawDataAllData,StdCalcsAllCalcs),$D91,AQ$2)*$D78)</f>
        <v/>
      </c>
      <c r="AR91" s="136" t="str">
        <f t="shared" si="136"/>
        <v/>
      </c>
      <c r="AS91" s="136" t="str">
        <f t="shared" si="136"/>
        <v/>
      </c>
      <c r="AT91" s="136" t="str">
        <f t="shared" si="136"/>
        <v/>
      </c>
      <c r="AU91" s="136" t="str">
        <f t="shared" si="136"/>
        <v/>
      </c>
      <c r="AV91" s="136" t="str">
        <f t="shared" si="136"/>
        <v/>
      </c>
      <c r="AW91" s="136" t="str">
        <f t="shared" si="136"/>
        <v/>
      </c>
      <c r="AX91" s="136" t="str">
        <f t="shared" si="136"/>
        <v/>
      </c>
      <c r="AY91" s="136" t="str">
        <f t="shared" si="136"/>
        <v/>
      </c>
      <c r="AZ91" s="136" t="str">
        <f t="shared" si="136"/>
        <v/>
      </c>
      <c r="BA91" s="136" t="str">
        <f t="shared" si="136"/>
        <v/>
      </c>
      <c r="BB91" s="136" t="str">
        <f t="shared" si="136"/>
        <v/>
      </c>
      <c r="BC91" s="136" t="str">
        <f t="shared" si="136"/>
        <v/>
      </c>
      <c r="BD91" s="136" t="str">
        <f t="shared" si="136"/>
        <v/>
      </c>
      <c r="BE91" s="136" t="str">
        <f t="shared" si="136"/>
        <v/>
      </c>
      <c r="BF91" s="136" t="str">
        <f t="shared" si="136"/>
        <v/>
      </c>
      <c r="BG91" s="136" t="str">
        <f t="shared" si="136"/>
        <v/>
      </c>
      <c r="BH91" s="136" t="str">
        <f t="shared" si="136"/>
        <v/>
      </c>
    </row>
    <row r="92" spans="1:60" x14ac:dyDescent="0.2">
      <c r="A92" s="114">
        <f t="shared" si="16"/>
        <v>0</v>
      </c>
      <c r="C92" s="143" t="s">
        <v>1642</v>
      </c>
      <c r="D92" s="112">
        <f t="shared" si="108"/>
        <v>11</v>
      </c>
      <c r="E92" s="112">
        <f t="shared" si="112"/>
        <v>15</v>
      </c>
      <c r="G92" s="143" t="str">
        <f>G$36</f>
        <v>ADM</v>
      </c>
      <c r="H92" s="135" t="str">
        <f t="shared" si="109"/>
        <v>Applications</v>
      </c>
      <c r="I92" s="136">
        <f>IF(LEN(INDEX(IF(LEFT($C92,3)="XFD",RawDataAllData,StdCalcsAllCalcs),$D92,I$2))=0,"",INDEX(IF(LEFT($C92,3)="XFD",RawDataAllData,StdCalcsAllCalcs),$D92,I$2)*$D78)</f>
        <v>53.177656521413816</v>
      </c>
      <c r="J92" s="136" t="str">
        <f ca="1">IF(AND(I92&lt;&gt;"",I92&lt;INDEX(INDIRECT(B77),E92,MATCH(J78&amp;"LQ",StdRangesColumnHeaders,0)-StdRangesFirstDatasetCol+3)),"Q4",IF(AND(I92&lt;&gt;"",I92&gt;INDEX(INDIRECT(B77),E92,MATCH(J78&amp;"HQ",StdRangesColumnHeaders,0)-StdRangesFirstDatasetCol+3)),"Q1",""))</f>
        <v>Q1</v>
      </c>
      <c r="K92" s="136" t="str">
        <f t="shared" ref="K92:AP92" si="137">IF(LEN(INDEX(IF(LEFT($C92,3)="XFD",RawDataAllData,StdCalcsAllCalcs),$D92,K$2))=0,"",INDEX(IF(LEFT($C92,3)="XFD",RawDataAllData,StdCalcsAllCalcs),$D92,K$2)*$D78)</f>
        <v/>
      </c>
      <c r="L92" s="136" t="str">
        <f t="shared" si="137"/>
        <v/>
      </c>
      <c r="M92" s="136" t="str">
        <f t="shared" si="137"/>
        <v/>
      </c>
      <c r="N92" s="136" t="str">
        <f t="shared" si="137"/>
        <v/>
      </c>
      <c r="O92" s="136">
        <f t="shared" si="137"/>
        <v>86.445982877994496</v>
      </c>
      <c r="P92" s="136">
        <f t="shared" si="137"/>
        <v>62.400444588234613</v>
      </c>
      <c r="Q92" s="136">
        <f t="shared" si="137"/>
        <v>53.62064954234684</v>
      </c>
      <c r="R92" s="136">
        <f t="shared" si="137"/>
        <v>36.073022034777125</v>
      </c>
      <c r="S92" s="136">
        <f t="shared" si="137"/>
        <v>29.306223438154088</v>
      </c>
      <c r="T92" s="136">
        <f t="shared" si="137"/>
        <v>41.742936729009152</v>
      </c>
      <c r="U92" s="136">
        <f t="shared" si="137"/>
        <v>30.789677705172224</v>
      </c>
      <c r="V92" s="136">
        <f t="shared" si="137"/>
        <v>47.610061820544338</v>
      </c>
      <c r="W92" s="136">
        <f t="shared" si="137"/>
        <v>51.656584601677189</v>
      </c>
      <c r="X92" s="136">
        <f t="shared" si="137"/>
        <v>49.206499559348174</v>
      </c>
      <c r="Y92" s="136">
        <f t="shared" si="137"/>
        <v>48.643378498378873</v>
      </c>
      <c r="Z92" s="136">
        <f t="shared" si="137"/>
        <v>48.643378498378873</v>
      </c>
      <c r="AA92" s="136">
        <f t="shared" si="137"/>
        <v>38.907979381893135</v>
      </c>
      <c r="AB92" s="136">
        <f t="shared" si="137"/>
        <v>52.638617072012018</v>
      </c>
      <c r="AC92" s="136">
        <f t="shared" si="137"/>
        <v>29.306223438154088</v>
      </c>
      <c r="AD92" s="136">
        <f t="shared" si="137"/>
        <v>86.445982877994496</v>
      </c>
      <c r="AE92" s="136">
        <f t="shared" si="137"/>
        <v>48.863223763239731</v>
      </c>
      <c r="AF92" s="136">
        <f t="shared" si="137"/>
        <v>15.972819903699445</v>
      </c>
      <c r="AG92" s="136">
        <f t="shared" si="137"/>
        <v>48.643378498378873</v>
      </c>
      <c r="AH92" s="136">
        <f t="shared" si="137"/>
        <v>40.590777541745183</v>
      </c>
      <c r="AI92" s="136">
        <f t="shared" si="137"/>
        <v>61.682915947963913</v>
      </c>
      <c r="AJ92" s="136">
        <f t="shared" si="137"/>
        <v>29.306223438154088</v>
      </c>
      <c r="AK92" s="136">
        <f t="shared" si="137"/>
        <v>86.445982877994496</v>
      </c>
      <c r="AL92" s="136">
        <f t="shared" si="137"/>
        <v>51.188481036389902</v>
      </c>
      <c r="AM92" s="136">
        <f t="shared" si="137"/>
        <v>16.97988867893304</v>
      </c>
      <c r="AN92" s="136" t="str">
        <f t="shared" si="137"/>
        <v/>
      </c>
      <c r="AO92" s="136" t="str">
        <f t="shared" si="137"/>
        <v/>
      </c>
      <c r="AP92" s="136" t="str">
        <f t="shared" si="137"/>
        <v/>
      </c>
      <c r="AQ92" s="136" t="str">
        <f t="shared" ref="AQ92:BH92" si="138">IF(LEN(INDEX(IF(LEFT($C92,3)="XFD",RawDataAllData,StdCalcsAllCalcs),$D92,AQ$2))=0,"",INDEX(IF(LEFT($C92,3)="XFD",RawDataAllData,StdCalcsAllCalcs),$D92,AQ$2)*$D78)</f>
        <v/>
      </c>
      <c r="AR92" s="136" t="str">
        <f t="shared" si="138"/>
        <v/>
      </c>
      <c r="AS92" s="136" t="str">
        <f t="shared" si="138"/>
        <v/>
      </c>
      <c r="AT92" s="136" t="str">
        <f t="shared" si="138"/>
        <v/>
      </c>
      <c r="AU92" s="136" t="str">
        <f t="shared" si="138"/>
        <v/>
      </c>
      <c r="AV92" s="136" t="str">
        <f t="shared" si="138"/>
        <v/>
      </c>
      <c r="AW92" s="136" t="str">
        <f t="shared" si="138"/>
        <v/>
      </c>
      <c r="AX92" s="136" t="str">
        <f t="shared" si="138"/>
        <v/>
      </c>
      <c r="AY92" s="136" t="str">
        <f t="shared" si="138"/>
        <v/>
      </c>
      <c r="AZ92" s="136" t="str">
        <f t="shared" si="138"/>
        <v/>
      </c>
      <c r="BA92" s="136" t="str">
        <f t="shared" si="138"/>
        <v/>
      </c>
      <c r="BB92" s="136" t="str">
        <f t="shared" si="138"/>
        <v/>
      </c>
      <c r="BC92" s="136" t="str">
        <f t="shared" si="138"/>
        <v/>
      </c>
      <c r="BD92" s="136" t="str">
        <f t="shared" si="138"/>
        <v/>
      </c>
      <c r="BE92" s="136" t="str">
        <f t="shared" si="138"/>
        <v/>
      </c>
      <c r="BF92" s="136" t="str">
        <f t="shared" si="138"/>
        <v/>
      </c>
      <c r="BG92" s="136" t="str">
        <f t="shared" si="138"/>
        <v/>
      </c>
      <c r="BH92" s="136" t="str">
        <f t="shared" si="138"/>
        <v/>
      </c>
    </row>
    <row r="93" spans="1:60" x14ac:dyDescent="0.2">
      <c r="A93" s="114">
        <f t="shared" si="16"/>
        <v>0</v>
      </c>
      <c r="C93" s="143" t="s">
        <v>1644</v>
      </c>
      <c r="D93" s="112">
        <f t="shared" si="108"/>
        <v>13</v>
      </c>
      <c r="E93" s="112">
        <f t="shared" si="112"/>
        <v>16</v>
      </c>
      <c r="G93" s="143" t="str">
        <f>G$37</f>
        <v>AM</v>
      </c>
      <c r="H93" s="135" t="str">
        <f t="shared" si="109"/>
        <v>Application maintenance</v>
      </c>
      <c r="I93" s="136">
        <f>IF(LEN(INDEX(IF(LEFT($C93,3)="XFD",RawDataAllData,StdCalcsAllCalcs),$D93,I$2))=0,"",INDEX(IF(LEFT($C93,3)="XFD",RawDataAllData,StdCalcsAllCalcs),$D93,I$2)*$D78)</f>
        <v>23.178726301002847</v>
      </c>
      <c r="J93" s="136" t="str">
        <f ca="1">IF(AND(I93&lt;&gt;"",I93&lt;INDEX(INDIRECT(B77),E93,MATCH(J78&amp;"LQ",StdRangesColumnHeaders,0)-StdRangesFirstDatasetCol+3)),"Q4",IF(AND(I93&lt;&gt;"",I93&gt;INDEX(INDIRECT(B77),E93,MATCH(J78&amp;"HQ",StdRangesColumnHeaders,0)-StdRangesFirstDatasetCol+3)),"Q1",""))</f>
        <v/>
      </c>
      <c r="K93" s="136" t="str">
        <f t="shared" ref="K93:AP93" si="139">IF(LEN(INDEX(IF(LEFT($C93,3)="XFD",RawDataAllData,StdCalcsAllCalcs),$D93,K$2))=0,"",INDEX(IF(LEFT($C93,3)="XFD",RawDataAllData,StdCalcsAllCalcs),$D93,K$2)*$D78)</f>
        <v/>
      </c>
      <c r="L93" s="136" t="str">
        <f t="shared" si="139"/>
        <v/>
      </c>
      <c r="M93" s="136" t="str">
        <f t="shared" si="139"/>
        <v/>
      </c>
      <c r="N93" s="136" t="str">
        <f t="shared" si="139"/>
        <v/>
      </c>
      <c r="O93" s="136">
        <f t="shared" si="139"/>
        <v>15.560276918014765</v>
      </c>
      <c r="P93" s="136">
        <f t="shared" si="139"/>
        <v>29.452117465256656</v>
      </c>
      <c r="Q93" s="136">
        <f t="shared" si="139"/>
        <v>29.451198282009511</v>
      </c>
      <c r="R93" s="136">
        <f t="shared" si="139"/>
        <v>19.309728661704288</v>
      </c>
      <c r="S93" s="136">
        <f t="shared" si="139"/>
        <v>13.161907277867705</v>
      </c>
      <c r="T93" s="136">
        <f t="shared" si="139"/>
        <v>25.228810187027456</v>
      </c>
      <c r="U93" s="136">
        <f t="shared" si="139"/>
        <v>12.925683907409457</v>
      </c>
      <c r="V93" s="136">
        <f t="shared" si="139"/>
        <v>10.806358547329065</v>
      </c>
      <c r="W93" s="136">
        <f t="shared" si="139"/>
        <v>23.550932710568727</v>
      </c>
      <c r="X93" s="136">
        <f t="shared" si="139"/>
        <v>15.658821354131035</v>
      </c>
      <c r="Y93" s="136">
        <f t="shared" si="139"/>
        <v>14.330882006505535</v>
      </c>
      <c r="Z93" s="136">
        <f t="shared" si="139"/>
        <v>15.658821354131035</v>
      </c>
      <c r="AA93" s="136">
        <f t="shared" si="139"/>
        <v>13.746394642186621</v>
      </c>
      <c r="AB93" s="136">
        <f t="shared" si="139"/>
        <v>24.389871448798093</v>
      </c>
      <c r="AC93" s="136">
        <f t="shared" si="139"/>
        <v>10.806358547329065</v>
      </c>
      <c r="AD93" s="136">
        <f t="shared" si="139"/>
        <v>29.452117465256656</v>
      </c>
      <c r="AE93" s="136">
        <f t="shared" si="139"/>
        <v>19.039701574347657</v>
      </c>
      <c r="AF93" s="136">
        <f t="shared" si="139"/>
        <v>6.7895080730472275</v>
      </c>
      <c r="AG93" s="136">
        <f t="shared" si="139"/>
        <v>15.431647406122909</v>
      </c>
      <c r="AH93" s="136">
        <f t="shared" si="139"/>
        <v>13.043795592638579</v>
      </c>
      <c r="AI93" s="136">
        <f t="shared" si="139"/>
        <v>17.48427500791766</v>
      </c>
      <c r="AJ93" s="136">
        <f t="shared" si="139"/>
        <v>10.806358547329065</v>
      </c>
      <c r="AK93" s="136">
        <f t="shared" si="139"/>
        <v>50.691290353267981</v>
      </c>
      <c r="AL93" s="136">
        <f t="shared" si="139"/>
        <v>18.966955943209356</v>
      </c>
      <c r="AM93" s="136">
        <f t="shared" si="139"/>
        <v>11.69822148141389</v>
      </c>
      <c r="AN93" s="136" t="str">
        <f t="shared" si="139"/>
        <v/>
      </c>
      <c r="AO93" s="136" t="str">
        <f t="shared" si="139"/>
        <v/>
      </c>
      <c r="AP93" s="136" t="str">
        <f t="shared" si="139"/>
        <v/>
      </c>
      <c r="AQ93" s="136" t="str">
        <f t="shared" ref="AQ93:BH93" si="140">IF(LEN(INDEX(IF(LEFT($C93,3)="XFD",RawDataAllData,StdCalcsAllCalcs),$D93,AQ$2))=0,"",INDEX(IF(LEFT($C93,3)="XFD",RawDataAllData,StdCalcsAllCalcs),$D93,AQ$2)*$D78)</f>
        <v/>
      </c>
      <c r="AR93" s="136" t="str">
        <f t="shared" si="140"/>
        <v/>
      </c>
      <c r="AS93" s="136" t="str">
        <f t="shared" si="140"/>
        <v/>
      </c>
      <c r="AT93" s="136" t="str">
        <f t="shared" si="140"/>
        <v/>
      </c>
      <c r="AU93" s="136" t="str">
        <f t="shared" si="140"/>
        <v/>
      </c>
      <c r="AV93" s="136" t="str">
        <f t="shared" si="140"/>
        <v/>
      </c>
      <c r="AW93" s="136" t="str">
        <f t="shared" si="140"/>
        <v/>
      </c>
      <c r="AX93" s="136" t="str">
        <f t="shared" si="140"/>
        <v/>
      </c>
      <c r="AY93" s="136" t="str">
        <f t="shared" si="140"/>
        <v/>
      </c>
      <c r="AZ93" s="136" t="str">
        <f t="shared" si="140"/>
        <v/>
      </c>
      <c r="BA93" s="136" t="str">
        <f t="shared" si="140"/>
        <v/>
      </c>
      <c r="BB93" s="136" t="str">
        <f t="shared" si="140"/>
        <v/>
      </c>
      <c r="BC93" s="136" t="str">
        <f t="shared" si="140"/>
        <v/>
      </c>
      <c r="BD93" s="136" t="str">
        <f t="shared" si="140"/>
        <v/>
      </c>
      <c r="BE93" s="136" t="str">
        <f t="shared" si="140"/>
        <v/>
      </c>
      <c r="BF93" s="136" t="str">
        <f t="shared" si="140"/>
        <v/>
      </c>
      <c r="BG93" s="136" t="str">
        <f t="shared" si="140"/>
        <v/>
      </c>
      <c r="BH93" s="136" t="str">
        <f t="shared" si="140"/>
        <v/>
      </c>
    </row>
    <row r="94" spans="1:60" x14ac:dyDescent="0.2">
      <c r="A94" s="114">
        <f t="shared" si="16"/>
        <v>0</v>
      </c>
      <c r="C94" s="143" t="s">
        <v>1643</v>
      </c>
      <c r="D94" s="112">
        <f t="shared" si="108"/>
        <v>12</v>
      </c>
      <c r="E94" s="112">
        <f t="shared" si="112"/>
        <v>17</v>
      </c>
      <c r="G94" s="143" t="str">
        <f>G$38</f>
        <v>AD</v>
      </c>
      <c r="H94" s="135" t="str">
        <f t="shared" si="109"/>
        <v>Application development</v>
      </c>
      <c r="I94" s="136">
        <f>IF(LEN(INDEX(IF(LEFT($C94,3)="XFD",RawDataAllData,StdCalcsAllCalcs),$D94,I$2))=0,"",INDEX(IF(LEFT($C94,3)="XFD",RawDataAllData,StdCalcsAllCalcs),$D94,I$2)*$D78)</f>
        <v>29.998930220410973</v>
      </c>
      <c r="J94" s="136" t="str">
        <f ca="1">IF(AND(I94&lt;&gt;"",I94&lt;INDEX(INDIRECT(B77),E94,MATCH(J78&amp;"LQ",StdRangesColumnHeaders,0)-StdRangesFirstDatasetCol+3)),"Q4",IF(AND(I94&lt;&gt;"",I94&gt;INDEX(INDIRECT(B77),E94,MATCH(J78&amp;"HQ",StdRangesColumnHeaders,0)-StdRangesFirstDatasetCol+3)),"Q1",""))</f>
        <v/>
      </c>
      <c r="K94" s="136" t="str">
        <f t="shared" ref="K94:AP94" si="141">IF(LEN(INDEX(IF(LEFT($C94,3)="XFD",RawDataAllData,StdCalcsAllCalcs),$D94,K$2))=0,"",INDEX(IF(LEFT($C94,3)="XFD",RawDataAllData,StdCalcsAllCalcs),$D94,K$2)*$D78)</f>
        <v/>
      </c>
      <c r="L94" s="136" t="str">
        <f t="shared" si="141"/>
        <v/>
      </c>
      <c r="M94" s="136" t="str">
        <f t="shared" si="141"/>
        <v/>
      </c>
      <c r="N94" s="136" t="str">
        <f t="shared" si="141"/>
        <v/>
      </c>
      <c r="O94" s="136" t="str">
        <f t="shared" si="141"/>
        <v/>
      </c>
      <c r="P94" s="136">
        <f t="shared" si="141"/>
        <v>32.948327122977965</v>
      </c>
      <c r="Q94" s="136">
        <f t="shared" si="141"/>
        <v>24.16945126033734</v>
      </c>
      <c r="R94" s="136">
        <f t="shared" si="141"/>
        <v>16.763293373058179</v>
      </c>
      <c r="S94" s="136">
        <f t="shared" si="141"/>
        <v>16.144309585470339</v>
      </c>
      <c r="T94" s="136">
        <f t="shared" si="141"/>
        <v>16.514126541981692</v>
      </c>
      <c r="U94" s="136">
        <f t="shared" si="141"/>
        <v>17.863993797762763</v>
      </c>
      <c r="V94" s="136">
        <f t="shared" si="141"/>
        <v>36.803703273203681</v>
      </c>
      <c r="W94" s="136">
        <f t="shared" si="141"/>
        <v>28.105651891108462</v>
      </c>
      <c r="X94" s="136">
        <f t="shared" si="141"/>
        <v>33.547678205217139</v>
      </c>
      <c r="Y94" s="136">
        <f t="shared" si="141"/>
        <v>34.31249649187334</v>
      </c>
      <c r="Z94" s="136">
        <f t="shared" si="141"/>
        <v>26.137551575722899</v>
      </c>
      <c r="AA94" s="136">
        <f t="shared" si="141"/>
        <v>17.038468479234325</v>
      </c>
      <c r="AB94" s="136">
        <f t="shared" si="141"/>
        <v>33.397840434657347</v>
      </c>
      <c r="AC94" s="136">
        <f t="shared" si="141"/>
        <v>16.144309585470339</v>
      </c>
      <c r="AD94" s="136">
        <f t="shared" si="141"/>
        <v>36.803703273203681</v>
      </c>
      <c r="AE94" s="136">
        <f t="shared" si="141"/>
        <v>25.717303154299088</v>
      </c>
      <c r="AF94" s="136">
        <f t="shared" si="141"/>
        <v>8.41082356248317</v>
      </c>
      <c r="AG94" s="136">
        <f t="shared" si="141"/>
        <v>31.312606382784153</v>
      </c>
      <c r="AH94" s="136">
        <f t="shared" si="141"/>
        <v>17.038468479234325</v>
      </c>
      <c r="AI94" s="136">
        <f t="shared" si="141"/>
        <v>34.121291920209288</v>
      </c>
      <c r="AJ94" s="136">
        <f t="shared" si="141"/>
        <v>15.83279016801043</v>
      </c>
      <c r="AK94" s="136">
        <f t="shared" si="141"/>
        <v>49.657585829999704</v>
      </c>
      <c r="AL94" s="136">
        <f t="shared" si="141"/>
        <v>28.355106349016385</v>
      </c>
      <c r="AM94" s="136">
        <f t="shared" si="141"/>
        <v>11.356926570603745</v>
      </c>
      <c r="AN94" s="136" t="str">
        <f t="shared" si="141"/>
        <v/>
      </c>
      <c r="AO94" s="136" t="str">
        <f t="shared" si="141"/>
        <v/>
      </c>
      <c r="AP94" s="136" t="str">
        <f t="shared" si="141"/>
        <v/>
      </c>
      <c r="AQ94" s="136" t="str">
        <f t="shared" ref="AQ94:BH94" si="142">IF(LEN(INDEX(IF(LEFT($C94,3)="XFD",RawDataAllData,StdCalcsAllCalcs),$D94,AQ$2))=0,"",INDEX(IF(LEFT($C94,3)="XFD",RawDataAllData,StdCalcsAllCalcs),$D94,AQ$2)*$D78)</f>
        <v/>
      </c>
      <c r="AR94" s="136" t="str">
        <f t="shared" si="142"/>
        <v/>
      </c>
      <c r="AS94" s="136" t="str">
        <f t="shared" si="142"/>
        <v/>
      </c>
      <c r="AT94" s="136" t="str">
        <f t="shared" si="142"/>
        <v/>
      </c>
      <c r="AU94" s="136" t="str">
        <f t="shared" si="142"/>
        <v/>
      </c>
      <c r="AV94" s="136" t="str">
        <f t="shared" si="142"/>
        <v/>
      </c>
      <c r="AW94" s="136" t="str">
        <f t="shared" si="142"/>
        <v/>
      </c>
      <c r="AX94" s="136" t="str">
        <f t="shared" si="142"/>
        <v/>
      </c>
      <c r="AY94" s="136" t="str">
        <f t="shared" si="142"/>
        <v/>
      </c>
      <c r="AZ94" s="136" t="str">
        <f t="shared" si="142"/>
        <v/>
      </c>
      <c r="BA94" s="136" t="str">
        <f t="shared" si="142"/>
        <v/>
      </c>
      <c r="BB94" s="136" t="str">
        <f t="shared" si="142"/>
        <v/>
      </c>
      <c r="BC94" s="136" t="str">
        <f t="shared" si="142"/>
        <v/>
      </c>
      <c r="BD94" s="136" t="str">
        <f t="shared" si="142"/>
        <v/>
      </c>
      <c r="BE94" s="136" t="str">
        <f t="shared" si="142"/>
        <v/>
      </c>
      <c r="BF94" s="136" t="str">
        <f t="shared" si="142"/>
        <v/>
      </c>
      <c r="BG94" s="136" t="str">
        <f t="shared" si="142"/>
        <v/>
      </c>
      <c r="BH94" s="136" t="str">
        <f t="shared" si="142"/>
        <v/>
      </c>
    </row>
    <row r="95" spans="1:60" ht="4.5" customHeight="1" x14ac:dyDescent="0.2">
      <c r="A95" s="114">
        <f t="shared" si="16"/>
        <v>0</v>
      </c>
    </row>
    <row r="96" spans="1:60" x14ac:dyDescent="0.2">
      <c r="A96" s="114"/>
      <c r="B96" s="112" t="s">
        <v>2600</v>
      </c>
    </row>
    <row r="97" spans="1:60" x14ac:dyDescent="0.2">
      <c r="A97" s="114">
        <f t="shared" si="16"/>
        <v>0</v>
      </c>
      <c r="B97" s="112" t="s">
        <v>354</v>
      </c>
      <c r="D97" s="234">
        <v>100</v>
      </c>
      <c r="E97" s="234"/>
      <c r="F97" s="234"/>
      <c r="G97" s="135"/>
      <c r="H97" s="135" t="str">
        <f>HeaderLabels</f>
        <v>Labels</v>
      </c>
      <c r="I97" s="135" t="str">
        <f>HeaderCl1N</f>
        <v>#Cl1N#</v>
      </c>
      <c r="J97" s="143" t="s">
        <v>179</v>
      </c>
      <c r="K97" s="135" t="str">
        <f>HeaderCl2N</f>
        <v>#Cl2N#</v>
      </c>
      <c r="L97" s="135" t="str">
        <f>HeaderCl3N</f>
        <v>#Cl3N#</v>
      </c>
      <c r="M97" s="135" t="str">
        <f>HeaderCl4N</f>
        <v>#Cl4N#</v>
      </c>
      <c r="N97" s="135" t="str">
        <f>HeaderCl5N</f>
        <v>#Cl5N#</v>
      </c>
      <c r="O97" s="135" t="str">
        <f>HeaderP1N</f>
        <v>#P1N#</v>
      </c>
      <c r="P97" s="135" t="str">
        <f>HeaderP2N</f>
        <v>#P2N#</v>
      </c>
      <c r="Q97" s="135" t="str">
        <f>HeaderP3N</f>
        <v>#P3N#</v>
      </c>
      <c r="R97" s="135" t="str">
        <f>HeaderP4N</f>
        <v>#P4N#</v>
      </c>
      <c r="S97" s="135" t="str">
        <f>HeaderP5N</f>
        <v>#P5N#</v>
      </c>
      <c r="T97" s="135" t="str">
        <f>HeaderP6N</f>
        <v>#P6N#</v>
      </c>
      <c r="U97" s="135" t="str">
        <f>HeaderP7N</f>
        <v>#P7N#</v>
      </c>
      <c r="V97" s="135" t="str">
        <f>HeaderP8N</f>
        <v>#P8N#</v>
      </c>
      <c r="W97" s="135" t="str">
        <f>HeaderP9N</f>
        <v>#P9N#</v>
      </c>
      <c r="X97" s="135" t="str">
        <f>HeaderP10N</f>
        <v>#P10N#</v>
      </c>
      <c r="Y97" s="135" t="str">
        <f>HeaderP11N</f>
        <v>#P11N#</v>
      </c>
      <c r="Z97" s="135" t="str">
        <f>HeaderG1Med</f>
        <v>#G1Med#</v>
      </c>
      <c r="AA97" s="135" t="str">
        <f>HeaderG1LQ</f>
        <v>#G1LQ#</v>
      </c>
      <c r="AB97" s="135" t="str">
        <f>HeaderG1HQ</f>
        <v>#G1HQ#</v>
      </c>
      <c r="AC97" s="135" t="str">
        <f>HeaderG1Min</f>
        <v>#G1Min#</v>
      </c>
      <c r="AD97" s="135" t="str">
        <f>HeaderG1Max</f>
        <v>#G1Max#</v>
      </c>
      <c r="AE97" s="135" t="str">
        <f>HeaderG1Avg</f>
        <v>#G1Avg#</v>
      </c>
      <c r="AF97" s="135" t="str">
        <f>HeaderG1Std</f>
        <v>#G1Std#</v>
      </c>
      <c r="AG97" s="135" t="str">
        <f>HeaderG2Med</f>
        <v>#G2Med#</v>
      </c>
      <c r="AH97" s="135" t="str">
        <f>HeaderG2LQ</f>
        <v>#G2LQ#</v>
      </c>
      <c r="AI97" s="135" t="str">
        <f>HeaderG2HQ</f>
        <v>#G2HQ#</v>
      </c>
      <c r="AJ97" s="135" t="str">
        <f>HeaderG2Min</f>
        <v>#G2Min#</v>
      </c>
      <c r="AK97" s="135" t="str">
        <f>HeaderG2Max</f>
        <v>#G2Max#</v>
      </c>
      <c r="AL97" s="135" t="str">
        <f>HeaderG2Avg</f>
        <v>#G2Avg#</v>
      </c>
      <c r="AM97" s="135" t="str">
        <f>HeaderG2Std</f>
        <v>#G2Std#</v>
      </c>
      <c r="AN97" s="135" t="str">
        <f>HeaderG3Med</f>
        <v>#G3Med#</v>
      </c>
      <c r="AO97" s="135" t="str">
        <f>HeaderG3LQ</f>
        <v>#G3LQ#</v>
      </c>
      <c r="AP97" s="135" t="str">
        <f>HeaderG3HQ</f>
        <v>#G3HQ#</v>
      </c>
      <c r="AQ97" s="135" t="str">
        <f>HeaderG3Min</f>
        <v>#G3Min#</v>
      </c>
      <c r="AR97" s="135" t="str">
        <f>HeaderG3Max</f>
        <v>#G3Max#</v>
      </c>
      <c r="AS97" s="135" t="str">
        <f>HeaderG3Avg</f>
        <v>#G3Avg#</v>
      </c>
      <c r="AT97" s="135" t="str">
        <f>HeaderG3Std</f>
        <v>#G3Std#</v>
      </c>
      <c r="AU97" s="135" t="str">
        <f>HeaderG4Med</f>
        <v>#G4Med#</v>
      </c>
      <c r="AV97" s="135" t="str">
        <f>HeaderG4LQ</f>
        <v>#G4LQ#</v>
      </c>
      <c r="AW97" s="135" t="str">
        <f>HeaderG4HQ</f>
        <v>#G4HQ#</v>
      </c>
      <c r="AX97" s="135" t="str">
        <f>HeaderG4Min</f>
        <v>#G4Min#</v>
      </c>
      <c r="AY97" s="135" t="str">
        <f>HeaderG4Max</f>
        <v>#G4Max#</v>
      </c>
      <c r="AZ97" s="135" t="str">
        <f>HeaderG4Avg</f>
        <v>#G4Avg#</v>
      </c>
      <c r="BA97" s="135" t="str">
        <f>HeaderG4Std</f>
        <v>#G4Std#</v>
      </c>
      <c r="BB97" s="135" t="str">
        <f>HeaderG5Med</f>
        <v>#G5Med#</v>
      </c>
      <c r="BC97" s="135" t="str">
        <f>HeaderG5LQ</f>
        <v>#G5LQ#</v>
      </c>
      <c r="BD97" s="135" t="str">
        <f>HeaderG5HQ</f>
        <v>#G5HQ#</v>
      </c>
      <c r="BE97" s="135" t="str">
        <f>HeaderG5Min</f>
        <v>#G5Min#</v>
      </c>
      <c r="BF97" s="135" t="str">
        <f>HeaderG5Max</f>
        <v>#G5Max#</v>
      </c>
      <c r="BG97" s="135" t="str">
        <f>HeaderG5Avg</f>
        <v>#G5Avg#</v>
      </c>
      <c r="BH97" s="135" t="str">
        <f>HeaderG5Std</f>
        <v>#G5Std#</v>
      </c>
    </row>
    <row r="98" spans="1:60" x14ac:dyDescent="0.2">
      <c r="A98" s="114">
        <f t="shared" si="16"/>
        <v>0</v>
      </c>
      <c r="C98" s="143" t="s">
        <v>1637</v>
      </c>
      <c r="D98" s="112">
        <f t="shared" ref="D98:D113" si="143">MATCH(C98,IF(LEFT($C98,3)="XFD",RawDataFieldKeys,StdCalcsFieldKeys),0)-IF(LEFT($C98,3)="XFD",RawDataFieldKeyBaseRow,StdCalcsFieldKeyBaseRow)</f>
        <v>3</v>
      </c>
      <c r="E98" s="112">
        <v>2</v>
      </c>
      <c r="G98" s="143" t="str">
        <f>G$23</f>
        <v>IT</v>
      </c>
      <c r="H98" s="135" t="str">
        <f t="shared" ref="H98:H113" si="144">VLOOKUP(C98,IF(LEFT($C98,3)="XFD",RawDataLookupFieldLabels,StdCalcsLookupFieldLabels),2,0)</f>
        <v>Total IT</v>
      </c>
      <c r="I98" s="136">
        <f>IF(LEN(INDEX(IF(LEFT($C98,3)="XFD",RawDataAllData,StdCalcsAllCalcs),$D98,I$2))=0,"",INDEX(IF(LEFT($C98,3)="XFD",RawDataAllData,StdCalcsAllCalcs),$D98,I$2)*$D97)</f>
        <v>18.800617045935404</v>
      </c>
      <c r="J98" s="136" t="str">
        <f ca="1">IF(AND(I98&lt;&gt;"",I98&lt;INDEX(INDIRECT(B96),E98,MATCH(J97&amp;"LQ",StdRangesColumnHeaders,0)-StdRangesFirstDatasetCol+3)),"Q4",IF(AND(I98&lt;&gt;"",I98&gt;INDEX(INDIRECT(B96),E98,MATCH(J97&amp;"HQ",StdRangesColumnHeaders,0)-StdRangesFirstDatasetCol+3)),"Q1",""))</f>
        <v/>
      </c>
      <c r="K98" s="136" t="str">
        <f t="shared" ref="K98:AP98" si="145">IF(LEN(INDEX(IF(LEFT($C98,3)="XFD",RawDataAllData,StdCalcsAllCalcs),$D98,K$2))=0,"",INDEX(IF(LEFT($C98,3)="XFD",RawDataAllData,StdCalcsAllCalcs),$D98,K$2)*$D97)</f>
        <v/>
      </c>
      <c r="L98" s="136" t="str">
        <f t="shared" si="145"/>
        <v/>
      </c>
      <c r="M98" s="136" t="str">
        <f t="shared" si="145"/>
        <v/>
      </c>
      <c r="N98" s="136" t="str">
        <f t="shared" si="145"/>
        <v/>
      </c>
      <c r="O98" s="136">
        <f t="shared" si="145"/>
        <v>15.608180203176877</v>
      </c>
      <c r="P98" s="136">
        <f t="shared" si="145"/>
        <v>26.33311858819501</v>
      </c>
      <c r="Q98" s="136">
        <f t="shared" si="145"/>
        <v>14.260417166902162</v>
      </c>
      <c r="R98" s="136">
        <f t="shared" si="145"/>
        <v>24.452051797942385</v>
      </c>
      <c r="S98" s="136">
        <f t="shared" si="145"/>
        <v>19.82896730518739</v>
      </c>
      <c r="T98" s="136">
        <f t="shared" si="145"/>
        <v>22.714944436259429</v>
      </c>
      <c r="U98" s="136">
        <f t="shared" si="145"/>
        <v>14.4446666400032</v>
      </c>
      <c r="V98" s="136">
        <f t="shared" si="145"/>
        <v>17.893179225829339</v>
      </c>
      <c r="W98" s="136">
        <f t="shared" si="145"/>
        <v>18.536103983490602</v>
      </c>
      <c r="X98" s="136">
        <f t="shared" si="145"/>
        <v>25.509403130470638</v>
      </c>
      <c r="Y98" s="136">
        <f t="shared" si="145"/>
        <v>18.145306643957468</v>
      </c>
      <c r="Z98" s="136">
        <f t="shared" si="145"/>
        <v>18.536103983490602</v>
      </c>
      <c r="AA98" s="136">
        <f t="shared" si="145"/>
        <v>16.750679714503107</v>
      </c>
      <c r="AB98" s="136">
        <f t="shared" si="145"/>
        <v>23.583498117100905</v>
      </c>
      <c r="AC98" s="136">
        <f t="shared" si="145"/>
        <v>14.260417166902162</v>
      </c>
      <c r="AD98" s="136">
        <f t="shared" si="145"/>
        <v>26.33311858819501</v>
      </c>
      <c r="AE98" s="136">
        <f t="shared" si="145"/>
        <v>19.793303556492223</v>
      </c>
      <c r="AF98" s="136">
        <f t="shared" si="145"/>
        <v>4.3626493178812558</v>
      </c>
      <c r="AG98" s="136">
        <f t="shared" si="145"/>
        <v>19.82896730518739</v>
      </c>
      <c r="AH98" s="136">
        <f t="shared" si="145"/>
        <v>16.750679714503107</v>
      </c>
      <c r="AI98" s="136">
        <f t="shared" si="145"/>
        <v>22.82636104254664</v>
      </c>
      <c r="AJ98" s="136">
        <f t="shared" si="145"/>
        <v>10.321263066602008</v>
      </c>
      <c r="AK98" s="136">
        <f t="shared" si="145"/>
        <v>26.33311858819501</v>
      </c>
      <c r="AL98" s="136">
        <f t="shared" si="145"/>
        <v>19.518037054616332</v>
      </c>
      <c r="AM98" s="136">
        <f t="shared" si="145"/>
        <v>4.9176151231523875</v>
      </c>
      <c r="AN98" s="136" t="str">
        <f t="shared" si="145"/>
        <v/>
      </c>
      <c r="AO98" s="136" t="str">
        <f t="shared" si="145"/>
        <v/>
      </c>
      <c r="AP98" s="136" t="str">
        <f t="shared" si="145"/>
        <v/>
      </c>
      <c r="AQ98" s="136" t="str">
        <f t="shared" ref="AQ98:BH98" si="146">IF(LEN(INDEX(IF(LEFT($C98,3)="XFD",RawDataAllData,StdCalcsAllCalcs),$D98,AQ$2))=0,"",INDEX(IF(LEFT($C98,3)="XFD",RawDataAllData,StdCalcsAllCalcs),$D98,AQ$2)*$D97)</f>
        <v/>
      </c>
      <c r="AR98" s="136" t="str">
        <f t="shared" si="146"/>
        <v/>
      </c>
      <c r="AS98" s="136" t="str">
        <f t="shared" si="146"/>
        <v/>
      </c>
      <c r="AT98" s="136" t="str">
        <f t="shared" si="146"/>
        <v/>
      </c>
      <c r="AU98" s="136" t="str">
        <f t="shared" si="146"/>
        <v/>
      </c>
      <c r="AV98" s="136" t="str">
        <f t="shared" si="146"/>
        <v/>
      </c>
      <c r="AW98" s="136" t="str">
        <f t="shared" si="146"/>
        <v/>
      </c>
      <c r="AX98" s="136" t="str">
        <f t="shared" si="146"/>
        <v/>
      </c>
      <c r="AY98" s="136" t="str">
        <f t="shared" si="146"/>
        <v/>
      </c>
      <c r="AZ98" s="136" t="str">
        <f t="shared" si="146"/>
        <v/>
      </c>
      <c r="BA98" s="136" t="str">
        <f t="shared" si="146"/>
        <v/>
      </c>
      <c r="BB98" s="136" t="str">
        <f t="shared" si="146"/>
        <v/>
      </c>
      <c r="BC98" s="136" t="str">
        <f t="shared" si="146"/>
        <v/>
      </c>
      <c r="BD98" s="136" t="str">
        <f t="shared" si="146"/>
        <v/>
      </c>
      <c r="BE98" s="136" t="str">
        <f t="shared" si="146"/>
        <v/>
      </c>
      <c r="BF98" s="136" t="str">
        <f t="shared" si="146"/>
        <v/>
      </c>
      <c r="BG98" s="136" t="str">
        <f t="shared" si="146"/>
        <v/>
      </c>
      <c r="BH98" s="136" t="str">
        <f t="shared" si="146"/>
        <v/>
      </c>
    </row>
    <row r="99" spans="1:60" x14ac:dyDescent="0.2">
      <c r="A99" s="114">
        <f t="shared" si="16"/>
        <v>0</v>
      </c>
      <c r="C99" s="143" t="s">
        <v>2278</v>
      </c>
      <c r="D99" s="112">
        <f t="shared" si="143"/>
        <v>166</v>
      </c>
      <c r="E99" s="112">
        <f t="shared" ref="E99:E113" si="147">E98+1</f>
        <v>3</v>
      </c>
      <c r="G99" s="143" t="str">
        <f>G$24</f>
        <v>Mgmt</v>
      </c>
      <c r="H99" s="135" t="str">
        <f t="shared" si="144"/>
        <v>Management and overhead</v>
      </c>
      <c r="I99" s="136">
        <f>IF(LEN(INDEX(IF(LEFT($C99,3)="XFD",RawDataAllData,StdCalcsAllCalcs),$D99,I$2))=0,"",INDEX(IF(LEFT($C99,3)="XFD",RawDataAllData,StdCalcsAllCalcs),$D99,I$2)*$D97)</f>
        <v>1.7354415734670268</v>
      </c>
      <c r="J99" s="136" t="str">
        <f ca="1">IF(AND(I99&lt;&gt;"",I99&lt;INDEX(INDIRECT(B96),E99,MATCH(J97&amp;"LQ",StdRangesColumnHeaders,0)-StdRangesFirstDatasetCol+3)),"Q4",IF(AND(I99&lt;&gt;"",I99&gt;INDEX(INDIRECT(B96),E99,MATCH(J97&amp;"HQ",StdRangesColumnHeaders,0)-StdRangesFirstDatasetCol+3)),"Q1",""))</f>
        <v>Q1</v>
      </c>
      <c r="K99" s="136" t="str">
        <f t="shared" ref="K99:AP99" si="148">IF(LEN(INDEX(IF(LEFT($C99,3)="XFD",RawDataAllData,StdCalcsAllCalcs),$D99,K$2))=0,"",INDEX(IF(LEFT($C99,3)="XFD",RawDataAllData,StdCalcsAllCalcs),$D99,K$2)*$D97)</f>
        <v/>
      </c>
      <c r="L99" s="136" t="str">
        <f t="shared" si="148"/>
        <v/>
      </c>
      <c r="M99" s="136" t="str">
        <f t="shared" si="148"/>
        <v/>
      </c>
      <c r="N99" s="136" t="str">
        <f t="shared" si="148"/>
        <v/>
      </c>
      <c r="O99" s="136">
        <f t="shared" si="148"/>
        <v>8.1126349581828655E-2</v>
      </c>
      <c r="P99" s="136">
        <f t="shared" si="148"/>
        <v>0.4998339670629775</v>
      </c>
      <c r="Q99" s="136">
        <f t="shared" si="148"/>
        <v>0.34732186078502408</v>
      </c>
      <c r="R99" s="136">
        <f t="shared" si="148"/>
        <v>0.51578857538607703</v>
      </c>
      <c r="S99" s="136">
        <f t="shared" si="148"/>
        <v>0.28743986094959673</v>
      </c>
      <c r="T99" s="136">
        <f t="shared" si="148"/>
        <v>1.4371970415301429</v>
      </c>
      <c r="U99" s="136">
        <f t="shared" si="148"/>
        <v>0.35515738111426626</v>
      </c>
      <c r="V99" s="136">
        <f t="shared" si="148"/>
        <v>0.64110051928155487</v>
      </c>
      <c r="W99" s="136">
        <f t="shared" si="148"/>
        <v>0.65007924319497845</v>
      </c>
      <c r="X99" s="136">
        <f t="shared" si="148"/>
        <v>0.5374271031507375</v>
      </c>
      <c r="Y99" s="136">
        <f t="shared" si="148"/>
        <v>1.5687944306931462E-2</v>
      </c>
      <c r="Z99" s="136">
        <f t="shared" si="148"/>
        <v>0.4998339670629775</v>
      </c>
      <c r="AA99" s="136">
        <f t="shared" si="148"/>
        <v>0.31738086086731043</v>
      </c>
      <c r="AB99" s="136">
        <f t="shared" si="148"/>
        <v>0.58926381121614624</v>
      </c>
      <c r="AC99" s="136">
        <f t="shared" si="148"/>
        <v>1.5687944306931462E-2</v>
      </c>
      <c r="AD99" s="136">
        <f t="shared" si="148"/>
        <v>1.4371970415301429</v>
      </c>
      <c r="AE99" s="136">
        <f t="shared" si="148"/>
        <v>0.48801453148582868</v>
      </c>
      <c r="AF99" s="136">
        <f t="shared" si="148"/>
        <v>0.37687218955621615</v>
      </c>
      <c r="AG99" s="136">
        <f t="shared" si="148"/>
        <v>0.43427693284155999</v>
      </c>
      <c r="AH99" s="136">
        <f t="shared" si="148"/>
        <v>0.30436924099076412</v>
      </c>
      <c r="AI99" s="136">
        <f t="shared" si="148"/>
        <v>0.53201747120957232</v>
      </c>
      <c r="AJ99" s="136">
        <f t="shared" si="148"/>
        <v>1.5687944306931462E-2</v>
      </c>
      <c r="AK99" s="136">
        <f t="shared" si="148"/>
        <v>0.64110051928155487</v>
      </c>
      <c r="AL99" s="136">
        <f t="shared" si="148"/>
        <v>0.39405641351604609</v>
      </c>
      <c r="AM99" s="136">
        <f t="shared" si="148"/>
        <v>0.21649994612865298</v>
      </c>
      <c r="AN99" s="136" t="str">
        <f t="shared" si="148"/>
        <v/>
      </c>
      <c r="AO99" s="136" t="str">
        <f t="shared" si="148"/>
        <v/>
      </c>
      <c r="AP99" s="136" t="str">
        <f t="shared" si="148"/>
        <v/>
      </c>
      <c r="AQ99" s="136" t="str">
        <f t="shared" ref="AQ99:BH99" si="149">IF(LEN(INDEX(IF(LEFT($C99,3)="XFD",RawDataAllData,StdCalcsAllCalcs),$D99,AQ$2))=0,"",INDEX(IF(LEFT($C99,3)="XFD",RawDataAllData,StdCalcsAllCalcs),$D99,AQ$2)*$D97)</f>
        <v/>
      </c>
      <c r="AR99" s="136" t="str">
        <f t="shared" si="149"/>
        <v/>
      </c>
      <c r="AS99" s="136" t="str">
        <f t="shared" si="149"/>
        <v/>
      </c>
      <c r="AT99" s="136" t="str">
        <f t="shared" si="149"/>
        <v/>
      </c>
      <c r="AU99" s="136" t="str">
        <f t="shared" si="149"/>
        <v/>
      </c>
      <c r="AV99" s="136" t="str">
        <f t="shared" si="149"/>
        <v/>
      </c>
      <c r="AW99" s="136" t="str">
        <f t="shared" si="149"/>
        <v/>
      </c>
      <c r="AX99" s="136" t="str">
        <f t="shared" si="149"/>
        <v/>
      </c>
      <c r="AY99" s="136" t="str">
        <f t="shared" si="149"/>
        <v/>
      </c>
      <c r="AZ99" s="136" t="str">
        <f t="shared" si="149"/>
        <v/>
      </c>
      <c r="BA99" s="136" t="str">
        <f t="shared" si="149"/>
        <v/>
      </c>
      <c r="BB99" s="136" t="str">
        <f t="shared" si="149"/>
        <v/>
      </c>
      <c r="BC99" s="136" t="str">
        <f t="shared" si="149"/>
        <v/>
      </c>
      <c r="BD99" s="136" t="str">
        <f t="shared" si="149"/>
        <v/>
      </c>
      <c r="BE99" s="136" t="str">
        <f t="shared" si="149"/>
        <v/>
      </c>
      <c r="BF99" s="136" t="str">
        <f t="shared" si="149"/>
        <v/>
      </c>
      <c r="BG99" s="136" t="str">
        <f t="shared" si="149"/>
        <v/>
      </c>
      <c r="BH99" s="136" t="str">
        <f t="shared" si="149"/>
        <v/>
      </c>
    </row>
    <row r="100" spans="1:60" x14ac:dyDescent="0.2">
      <c r="A100" s="114">
        <f t="shared" si="16"/>
        <v>0</v>
      </c>
      <c r="C100" s="143" t="s">
        <v>1667</v>
      </c>
      <c r="D100" s="112">
        <f t="shared" si="143"/>
        <v>120</v>
      </c>
      <c r="E100" s="112">
        <f t="shared" si="147"/>
        <v>4</v>
      </c>
      <c r="G100" s="143" t="str">
        <f>G$25</f>
        <v>Infra</v>
      </c>
      <c r="H100" s="135" t="str">
        <f t="shared" si="144"/>
        <v>Infrastructure</v>
      </c>
      <c r="I100" s="136">
        <f>IF(LEN(INDEX(IF(LEFT($C100,3)="XFD",RawDataAllData,StdCalcsAllCalcs),$D100,I$2))=0,"",INDEX(IF(LEFT($C100,3)="XFD",RawDataAllData,StdCalcsAllCalcs),$D100,I$2)*$D97)</f>
        <v>7.0674479158746628</v>
      </c>
      <c r="J100" s="136" t="str">
        <f ca="1">IF(AND(I100&lt;&gt;"",I100&lt;INDEX(INDIRECT(B96),E100,MATCH(J97&amp;"LQ",StdRangesColumnHeaders,0)-StdRangesFirstDatasetCol+3)),"Q4",IF(AND(I100&lt;&gt;"",I100&gt;INDEX(INDIRECT(B96),E100,MATCH(J97&amp;"HQ",StdRangesColumnHeaders,0)-StdRangesFirstDatasetCol+3)),"Q1",""))</f>
        <v>Q4</v>
      </c>
      <c r="K100" s="136" t="str">
        <f t="shared" ref="K100:AP100" si="150">IF(LEN(INDEX(IF(LEFT($C100,3)="XFD",RawDataAllData,StdCalcsAllCalcs),$D100,K$2))=0,"",INDEX(IF(LEFT($C100,3)="XFD",RawDataAllData,StdCalcsAllCalcs),$D100,K$2)*$D97)</f>
        <v/>
      </c>
      <c r="L100" s="136" t="str">
        <f t="shared" si="150"/>
        <v/>
      </c>
      <c r="M100" s="136" t="str">
        <f t="shared" si="150"/>
        <v/>
      </c>
      <c r="N100" s="136" t="str">
        <f t="shared" si="150"/>
        <v/>
      </c>
      <c r="O100" s="136">
        <f t="shared" si="150"/>
        <v>2.0344093512272821</v>
      </c>
      <c r="P100" s="136">
        <f t="shared" si="150"/>
        <v>9.4013015481512969</v>
      </c>
      <c r="Q100" s="136">
        <f t="shared" si="150"/>
        <v>6.2665669937717174</v>
      </c>
      <c r="R100" s="136">
        <f t="shared" si="150"/>
        <v>15.115669189533017</v>
      </c>
      <c r="S100" s="136">
        <f t="shared" si="150"/>
        <v>13.730407284019178</v>
      </c>
      <c r="T100" s="136">
        <f t="shared" si="150"/>
        <v>11.795862510671927</v>
      </c>
      <c r="U100" s="136">
        <f t="shared" si="150"/>
        <v>9.7428308602967633</v>
      </c>
      <c r="V100" s="136">
        <f t="shared" si="150"/>
        <v>8.7331250147456334</v>
      </c>
      <c r="W100" s="136">
        <f t="shared" si="150"/>
        <v>8.3109065042089423</v>
      </c>
      <c r="X100" s="136">
        <f t="shared" si="150"/>
        <v>12.419691688332518</v>
      </c>
      <c r="Y100" s="136">
        <f t="shared" si="150"/>
        <v>9.3031285090895555</v>
      </c>
      <c r="Z100" s="136">
        <f t="shared" si="150"/>
        <v>9.4013015481512969</v>
      </c>
      <c r="AA100" s="136">
        <f t="shared" si="150"/>
        <v>8.5220157594772896</v>
      </c>
      <c r="AB100" s="136">
        <f t="shared" si="150"/>
        <v>12.107777099502224</v>
      </c>
      <c r="AC100" s="136">
        <f t="shared" si="150"/>
        <v>2.0344093512272821</v>
      </c>
      <c r="AD100" s="136">
        <f t="shared" si="150"/>
        <v>15.115669189533017</v>
      </c>
      <c r="AE100" s="136">
        <f t="shared" si="150"/>
        <v>9.7139908594588942</v>
      </c>
      <c r="AF100" s="136">
        <f t="shared" si="150"/>
        <v>3.6197181853166662</v>
      </c>
      <c r="AG100" s="136">
        <f t="shared" si="150"/>
        <v>9.3031285090895555</v>
      </c>
      <c r="AH100" s="136">
        <f t="shared" si="150"/>
        <v>7.4553395338980106</v>
      </c>
      <c r="AI100" s="136">
        <f t="shared" si="150"/>
        <v>11.081261274314642</v>
      </c>
      <c r="AJ100" s="136">
        <f t="shared" si="150"/>
        <v>2.0344093512272821</v>
      </c>
      <c r="AK100" s="136">
        <f t="shared" si="150"/>
        <v>15.115669189533017</v>
      </c>
      <c r="AL100" s="136">
        <f t="shared" si="150"/>
        <v>9.1289502438591228</v>
      </c>
      <c r="AM100" s="136">
        <f t="shared" si="150"/>
        <v>3.7616034000258933</v>
      </c>
      <c r="AN100" s="136" t="str">
        <f t="shared" si="150"/>
        <v/>
      </c>
      <c r="AO100" s="136" t="str">
        <f t="shared" si="150"/>
        <v/>
      </c>
      <c r="AP100" s="136" t="str">
        <f t="shared" si="150"/>
        <v/>
      </c>
      <c r="AQ100" s="136" t="str">
        <f t="shared" ref="AQ100:BH100" si="151">IF(LEN(INDEX(IF(LEFT($C100,3)="XFD",RawDataAllData,StdCalcsAllCalcs),$D100,AQ$2))=0,"",INDEX(IF(LEFT($C100,3)="XFD",RawDataAllData,StdCalcsAllCalcs),$D100,AQ$2)*$D97)</f>
        <v/>
      </c>
      <c r="AR100" s="136" t="str">
        <f t="shared" si="151"/>
        <v/>
      </c>
      <c r="AS100" s="136" t="str">
        <f t="shared" si="151"/>
        <v/>
      </c>
      <c r="AT100" s="136" t="str">
        <f t="shared" si="151"/>
        <v/>
      </c>
      <c r="AU100" s="136" t="str">
        <f t="shared" si="151"/>
        <v/>
      </c>
      <c r="AV100" s="136" t="str">
        <f t="shared" si="151"/>
        <v/>
      </c>
      <c r="AW100" s="136" t="str">
        <f t="shared" si="151"/>
        <v/>
      </c>
      <c r="AX100" s="136" t="str">
        <f t="shared" si="151"/>
        <v/>
      </c>
      <c r="AY100" s="136" t="str">
        <f t="shared" si="151"/>
        <v/>
      </c>
      <c r="AZ100" s="136" t="str">
        <f t="shared" si="151"/>
        <v/>
      </c>
      <c r="BA100" s="136" t="str">
        <f t="shared" si="151"/>
        <v/>
      </c>
      <c r="BB100" s="136" t="str">
        <f t="shared" si="151"/>
        <v/>
      </c>
      <c r="BC100" s="136" t="str">
        <f t="shared" si="151"/>
        <v/>
      </c>
      <c r="BD100" s="136" t="str">
        <f t="shared" si="151"/>
        <v/>
      </c>
      <c r="BE100" s="136" t="str">
        <f t="shared" si="151"/>
        <v/>
      </c>
      <c r="BF100" s="136" t="str">
        <f t="shared" si="151"/>
        <v/>
      </c>
      <c r="BG100" s="136" t="str">
        <f t="shared" si="151"/>
        <v/>
      </c>
      <c r="BH100" s="136" t="str">
        <f t="shared" si="151"/>
        <v/>
      </c>
    </row>
    <row r="101" spans="1:60" x14ac:dyDescent="0.2">
      <c r="A101" s="114">
        <f t="shared" si="16"/>
        <v>0</v>
      </c>
      <c r="C101" s="143" t="s">
        <v>1674</v>
      </c>
      <c r="D101" s="112">
        <f t="shared" si="143"/>
        <v>127</v>
      </c>
      <c r="E101" s="112">
        <f t="shared" si="147"/>
        <v>5</v>
      </c>
      <c r="G101" s="143" t="str">
        <f>G$26</f>
        <v>NTS</v>
      </c>
      <c r="H101" s="135" t="str">
        <f t="shared" si="144"/>
        <v>Network services</v>
      </c>
      <c r="I101" s="136">
        <f>IF(LEN(INDEX(IF(LEFT($C101,3)="XFD",RawDataAllData,StdCalcsAllCalcs),$D101,I$2))=0,"",INDEX(IF(LEFT($C101,3)="XFD",RawDataAllData,StdCalcsAllCalcs),$D101,I$2)*$D97)</f>
        <v>0.82249289319244123</v>
      </c>
      <c r="J101" s="136" t="str">
        <f ca="1">IF(AND(I101&lt;&gt;"",I101&lt;INDEX(INDIRECT(B96),E101,MATCH(J97&amp;"LQ",StdRangesColumnHeaders,0)-StdRangesFirstDatasetCol+3)),"Q4",IF(AND(I101&lt;&gt;"",I101&gt;INDEX(INDIRECT(B96),E101,MATCH(J97&amp;"HQ",StdRangesColumnHeaders,0)-StdRangesFirstDatasetCol+3)),"Q1",""))</f>
        <v>Q4</v>
      </c>
      <c r="K101" s="136" t="str">
        <f t="shared" ref="K101:AP101" si="152">IF(LEN(INDEX(IF(LEFT($C101,3)="XFD",RawDataAllData,StdCalcsAllCalcs),$D101,K$2))=0,"",INDEX(IF(LEFT($C101,3)="XFD",RawDataAllData,StdCalcsAllCalcs),$D101,K$2)*$D97)</f>
        <v/>
      </c>
      <c r="L101" s="136" t="str">
        <f t="shared" si="152"/>
        <v/>
      </c>
      <c r="M101" s="136" t="str">
        <f t="shared" si="152"/>
        <v/>
      </c>
      <c r="N101" s="136" t="str">
        <f t="shared" si="152"/>
        <v/>
      </c>
      <c r="O101" s="136">
        <f t="shared" si="152"/>
        <v>5.5288364102301563E-2</v>
      </c>
      <c r="P101" s="136">
        <f t="shared" si="152"/>
        <v>1.7969840690902783</v>
      </c>
      <c r="Q101" s="136">
        <f t="shared" si="152"/>
        <v>2.9531819349327657</v>
      </c>
      <c r="R101" s="136">
        <f t="shared" si="152"/>
        <v>3.6417012287115087</v>
      </c>
      <c r="S101" s="136">
        <f t="shared" si="152"/>
        <v>1.6761630146719004</v>
      </c>
      <c r="T101" s="136">
        <f t="shared" si="152"/>
        <v>0.68599132197503476</v>
      </c>
      <c r="U101" s="136" t="str">
        <f t="shared" si="152"/>
        <v/>
      </c>
      <c r="V101" s="136">
        <f t="shared" si="152"/>
        <v>3.5185921664049316</v>
      </c>
      <c r="W101" s="136">
        <f t="shared" si="152"/>
        <v>1.3275593712182636</v>
      </c>
      <c r="X101" s="136">
        <f t="shared" si="152"/>
        <v>3.4080562582326257</v>
      </c>
      <c r="Y101" s="136">
        <f t="shared" si="152"/>
        <v>2.6632808982047962</v>
      </c>
      <c r="Z101" s="136">
        <f t="shared" si="152"/>
        <v>2.2301324836475374</v>
      </c>
      <c r="AA101" s="136">
        <f t="shared" si="152"/>
        <v>1.4147102820816728</v>
      </c>
      <c r="AB101" s="136">
        <f t="shared" si="152"/>
        <v>3.2943376774076603</v>
      </c>
      <c r="AC101" s="136">
        <f t="shared" si="152"/>
        <v>5.5288364102301563E-2</v>
      </c>
      <c r="AD101" s="136">
        <f t="shared" si="152"/>
        <v>3.6417012287115087</v>
      </c>
      <c r="AE101" s="136">
        <f t="shared" si="152"/>
        <v>2.1726798627544408</v>
      </c>
      <c r="AF101" s="136">
        <f t="shared" si="152"/>
        <v>1.253485182857544</v>
      </c>
      <c r="AG101" s="136">
        <f t="shared" si="152"/>
        <v>2.3216674103772856</v>
      </c>
      <c r="AH101" s="136">
        <f t="shared" si="152"/>
        <v>1.9243203127645234</v>
      </c>
      <c r="AI101" s="136">
        <f t="shared" si="152"/>
        <v>3.2218624182256681</v>
      </c>
      <c r="AJ101" s="136">
        <f t="shared" si="152"/>
        <v>5.5288364102301563E-2</v>
      </c>
      <c r="AK101" s="136">
        <f t="shared" si="152"/>
        <v>3.6417012287115087</v>
      </c>
      <c r="AL101" s="136">
        <f t="shared" si="152"/>
        <v>2.3709729863960174</v>
      </c>
      <c r="AM101" s="136">
        <f t="shared" si="152"/>
        <v>1.0685763027530593</v>
      </c>
      <c r="AN101" s="136" t="str">
        <f t="shared" si="152"/>
        <v/>
      </c>
      <c r="AO101" s="136" t="str">
        <f t="shared" si="152"/>
        <v/>
      </c>
      <c r="AP101" s="136" t="str">
        <f t="shared" si="152"/>
        <v/>
      </c>
      <c r="AQ101" s="136" t="str">
        <f t="shared" ref="AQ101:BH101" si="153">IF(LEN(INDEX(IF(LEFT($C101,3)="XFD",RawDataAllData,StdCalcsAllCalcs),$D101,AQ$2))=0,"",INDEX(IF(LEFT($C101,3)="XFD",RawDataAllData,StdCalcsAllCalcs),$D101,AQ$2)*$D97)</f>
        <v/>
      </c>
      <c r="AR101" s="136" t="str">
        <f t="shared" si="153"/>
        <v/>
      </c>
      <c r="AS101" s="136" t="str">
        <f t="shared" si="153"/>
        <v/>
      </c>
      <c r="AT101" s="136" t="str">
        <f t="shared" si="153"/>
        <v/>
      </c>
      <c r="AU101" s="136" t="str">
        <f t="shared" si="153"/>
        <v/>
      </c>
      <c r="AV101" s="136" t="str">
        <f t="shared" si="153"/>
        <v/>
      </c>
      <c r="AW101" s="136" t="str">
        <f t="shared" si="153"/>
        <v/>
      </c>
      <c r="AX101" s="136" t="str">
        <f t="shared" si="153"/>
        <v/>
      </c>
      <c r="AY101" s="136" t="str">
        <f t="shared" si="153"/>
        <v/>
      </c>
      <c r="AZ101" s="136" t="str">
        <f t="shared" si="153"/>
        <v/>
      </c>
      <c r="BA101" s="136" t="str">
        <f t="shared" si="153"/>
        <v/>
      </c>
      <c r="BB101" s="136" t="str">
        <f t="shared" si="153"/>
        <v/>
      </c>
      <c r="BC101" s="136" t="str">
        <f t="shared" si="153"/>
        <v/>
      </c>
      <c r="BD101" s="136" t="str">
        <f t="shared" si="153"/>
        <v/>
      </c>
      <c r="BE101" s="136" t="str">
        <f t="shared" si="153"/>
        <v/>
      </c>
      <c r="BF101" s="136" t="str">
        <f t="shared" si="153"/>
        <v/>
      </c>
      <c r="BG101" s="136" t="str">
        <f t="shared" si="153"/>
        <v/>
      </c>
      <c r="BH101" s="136" t="str">
        <f t="shared" si="153"/>
        <v/>
      </c>
    </row>
    <row r="102" spans="1:60" x14ac:dyDescent="0.2">
      <c r="A102" s="114">
        <f t="shared" si="16"/>
        <v>0</v>
      </c>
      <c r="C102" s="143" t="s">
        <v>1675</v>
      </c>
      <c r="D102" s="112">
        <f t="shared" si="143"/>
        <v>128</v>
      </c>
      <c r="E102" s="112">
        <f t="shared" si="147"/>
        <v>6</v>
      </c>
      <c r="G102" s="143" t="str">
        <f>G$27</f>
        <v>Net</v>
      </c>
      <c r="H102" s="135" t="str">
        <f t="shared" si="144"/>
        <v>Networking</v>
      </c>
      <c r="I102" s="136">
        <f>IF(LEN(INDEX(IF(LEFT($C102,3)="XFD",RawDataAllData,StdCalcsAllCalcs),$D102,I$2))=0,"",INDEX(IF(LEFT($C102,3)="XFD",RawDataAllData,StdCalcsAllCalcs),$D102,I$2)*$D97)</f>
        <v>0.78030507947531813</v>
      </c>
      <c r="J102" s="136" t="str">
        <f ca="1">IF(AND(I102&lt;&gt;"",I102&lt;INDEX(INDIRECT(B96),E102,MATCH(J97&amp;"LQ",StdRangesColumnHeaders,0)-StdRangesFirstDatasetCol+3)),"Q4",IF(AND(I102&lt;&gt;"",I102&gt;INDEX(INDIRECT(B96),E102,MATCH(J97&amp;"HQ",StdRangesColumnHeaders,0)-StdRangesFirstDatasetCol+3)),"Q1",""))</f>
        <v>Q4</v>
      </c>
      <c r="K102" s="136" t="str">
        <f t="shared" ref="K102:AP102" si="154">IF(LEN(INDEX(IF(LEFT($C102,3)="XFD",RawDataAllData,StdCalcsAllCalcs),$D102,K$2))=0,"",INDEX(IF(LEFT($C102,3)="XFD",RawDataAllData,StdCalcsAllCalcs),$D102,K$2)*$D97)</f>
        <v/>
      </c>
      <c r="L102" s="136" t="str">
        <f t="shared" si="154"/>
        <v/>
      </c>
      <c r="M102" s="136" t="str">
        <f t="shared" si="154"/>
        <v/>
      </c>
      <c r="N102" s="136" t="str">
        <f t="shared" si="154"/>
        <v/>
      </c>
      <c r="O102" s="136" t="str">
        <f t="shared" si="154"/>
        <v/>
      </c>
      <c r="P102" s="136">
        <f t="shared" si="154"/>
        <v>1.2569424214350815</v>
      </c>
      <c r="Q102" s="136">
        <f t="shared" si="154"/>
        <v>2.5071618041264374</v>
      </c>
      <c r="R102" s="136" t="str">
        <f t="shared" si="154"/>
        <v/>
      </c>
      <c r="S102" s="136">
        <f t="shared" si="154"/>
        <v>0.80979799448258671</v>
      </c>
      <c r="T102" s="136">
        <f t="shared" si="154"/>
        <v>0.67785624438146796</v>
      </c>
      <c r="U102" s="136" t="str">
        <f t="shared" si="154"/>
        <v/>
      </c>
      <c r="V102" s="136" t="str">
        <f t="shared" si="154"/>
        <v/>
      </c>
      <c r="W102" s="136">
        <f t="shared" si="154"/>
        <v>0.88072928400766048</v>
      </c>
      <c r="X102" s="136">
        <f t="shared" si="154"/>
        <v>2.6423694595949212</v>
      </c>
      <c r="Y102" s="136" t="str">
        <f t="shared" si="154"/>
        <v/>
      </c>
      <c r="Z102" s="136">
        <f t="shared" si="154"/>
        <v>1.068835852721371</v>
      </c>
      <c r="AA102" s="136">
        <f t="shared" si="154"/>
        <v>0.8275308168638551</v>
      </c>
      <c r="AB102" s="136">
        <f t="shared" si="154"/>
        <v>2.1946069584535985</v>
      </c>
      <c r="AC102" s="136">
        <f t="shared" si="154"/>
        <v>0.67785624438146796</v>
      </c>
      <c r="AD102" s="136">
        <f t="shared" si="154"/>
        <v>2.6423694595949212</v>
      </c>
      <c r="AE102" s="136">
        <f t="shared" si="154"/>
        <v>1.4624762013380259</v>
      </c>
      <c r="AF102" s="136">
        <f t="shared" si="154"/>
        <v>0.88383335970267318</v>
      </c>
      <c r="AG102" s="136">
        <f t="shared" si="154"/>
        <v>1.4982468750055418</v>
      </c>
      <c r="AH102" s="136">
        <f t="shared" si="154"/>
        <v>1.2569424214350815</v>
      </c>
      <c r="AI102" s="136">
        <f t="shared" si="154"/>
        <v>1.8480079251868544</v>
      </c>
      <c r="AJ102" s="136">
        <f t="shared" si="154"/>
        <v>0.80979799448258671</v>
      </c>
      <c r="AK102" s="136">
        <f t="shared" si="154"/>
        <v>2.6423694595949212</v>
      </c>
      <c r="AL102" s="136">
        <f t="shared" si="154"/>
        <v>1.6110729351409967</v>
      </c>
      <c r="AM102" s="136">
        <f t="shared" si="154"/>
        <v>0.68918255599826772</v>
      </c>
      <c r="AN102" s="136" t="str">
        <f t="shared" si="154"/>
        <v/>
      </c>
      <c r="AO102" s="136" t="str">
        <f t="shared" si="154"/>
        <v/>
      </c>
      <c r="AP102" s="136" t="str">
        <f t="shared" si="154"/>
        <v/>
      </c>
      <c r="AQ102" s="136" t="str">
        <f t="shared" ref="AQ102:BH102" si="155">IF(LEN(INDEX(IF(LEFT($C102,3)="XFD",RawDataAllData,StdCalcsAllCalcs),$D102,AQ$2))=0,"",INDEX(IF(LEFT($C102,3)="XFD",RawDataAllData,StdCalcsAllCalcs),$D102,AQ$2)*$D97)</f>
        <v/>
      </c>
      <c r="AR102" s="136" t="str">
        <f t="shared" si="155"/>
        <v/>
      </c>
      <c r="AS102" s="136" t="str">
        <f t="shared" si="155"/>
        <v/>
      </c>
      <c r="AT102" s="136" t="str">
        <f t="shared" si="155"/>
        <v/>
      </c>
      <c r="AU102" s="136" t="str">
        <f t="shared" si="155"/>
        <v/>
      </c>
      <c r="AV102" s="136" t="str">
        <f t="shared" si="155"/>
        <v/>
      </c>
      <c r="AW102" s="136" t="str">
        <f t="shared" si="155"/>
        <v/>
      </c>
      <c r="AX102" s="136" t="str">
        <f t="shared" si="155"/>
        <v/>
      </c>
      <c r="AY102" s="136" t="str">
        <f t="shared" si="155"/>
        <v/>
      </c>
      <c r="AZ102" s="136" t="str">
        <f t="shared" si="155"/>
        <v/>
      </c>
      <c r="BA102" s="136" t="str">
        <f t="shared" si="155"/>
        <v/>
      </c>
      <c r="BB102" s="136" t="str">
        <f t="shared" si="155"/>
        <v/>
      </c>
      <c r="BC102" s="136" t="str">
        <f t="shared" si="155"/>
        <v/>
      </c>
      <c r="BD102" s="136" t="str">
        <f t="shared" si="155"/>
        <v/>
      </c>
      <c r="BE102" s="136" t="str">
        <f t="shared" si="155"/>
        <v/>
      </c>
      <c r="BF102" s="136" t="str">
        <f t="shared" si="155"/>
        <v/>
      </c>
      <c r="BG102" s="136" t="str">
        <f t="shared" si="155"/>
        <v/>
      </c>
      <c r="BH102" s="136" t="str">
        <f t="shared" si="155"/>
        <v/>
      </c>
    </row>
    <row r="103" spans="1:60" x14ac:dyDescent="0.2">
      <c r="A103" s="114">
        <f t="shared" si="16"/>
        <v>0</v>
      </c>
      <c r="C103" s="143" t="s">
        <v>1676</v>
      </c>
      <c r="D103" s="112">
        <f t="shared" si="143"/>
        <v>129</v>
      </c>
      <c r="E103" s="112">
        <f t="shared" si="147"/>
        <v>7</v>
      </c>
      <c r="G103" s="143" t="str">
        <f>G$28</f>
        <v>Tel</v>
      </c>
      <c r="H103" s="135" t="str">
        <f t="shared" si="144"/>
        <v>Telecoms</v>
      </c>
      <c r="I103" s="136">
        <f>IF(LEN(INDEX(IF(LEFT($C103,3)="XFD",RawDataAllData,StdCalcsAllCalcs),$D103,I$2))=0,"",INDEX(IF(LEFT($C103,3)="XFD",RawDataAllData,StdCalcsAllCalcs),$D103,I$2)*$D97)</f>
        <v>4.2187813717123018E-2</v>
      </c>
      <c r="J103" s="136" t="str">
        <f ca="1">IF(AND(I103&lt;&gt;"",I103&lt;INDEX(INDIRECT(B96),E103,MATCH(J97&amp;"LQ",StdRangesColumnHeaders,0)-StdRangesFirstDatasetCol+3)),"Q4",IF(AND(I103&lt;&gt;"",I103&gt;INDEX(INDIRECT(B96),E103,MATCH(J97&amp;"HQ",StdRangesColumnHeaders,0)-StdRangesFirstDatasetCol+3)),"Q1",""))</f>
        <v>Q4</v>
      </c>
      <c r="K103" s="136" t="str">
        <f t="shared" ref="K103:AP103" si="156">IF(LEN(INDEX(IF(LEFT($C103,3)="XFD",RawDataAllData,StdCalcsAllCalcs),$D103,K$2))=0,"",INDEX(IF(LEFT($C103,3)="XFD",RawDataAllData,StdCalcsAllCalcs),$D103,K$2)*$D97)</f>
        <v/>
      </c>
      <c r="L103" s="136" t="str">
        <f t="shared" si="156"/>
        <v/>
      </c>
      <c r="M103" s="136" t="str">
        <f t="shared" si="156"/>
        <v/>
      </c>
      <c r="N103" s="136" t="str">
        <f t="shared" si="156"/>
        <v/>
      </c>
      <c r="O103" s="136" t="str">
        <f t="shared" si="156"/>
        <v/>
      </c>
      <c r="P103" s="136">
        <f t="shared" si="156"/>
        <v>0.5400416476551968</v>
      </c>
      <c r="Q103" s="136">
        <f t="shared" si="156"/>
        <v>0.44602013080632802</v>
      </c>
      <c r="R103" s="136" t="str">
        <f t="shared" si="156"/>
        <v/>
      </c>
      <c r="S103" s="136">
        <f t="shared" si="156"/>
        <v>0.86636502018931361</v>
      </c>
      <c r="T103" s="136">
        <f t="shared" si="156"/>
        <v>8.1350775935668477E-3</v>
      </c>
      <c r="U103" s="136" t="str">
        <f t="shared" si="156"/>
        <v/>
      </c>
      <c r="V103" s="136" t="str">
        <f t="shared" si="156"/>
        <v/>
      </c>
      <c r="W103" s="136">
        <f t="shared" si="156"/>
        <v>0.44683008721060313</v>
      </c>
      <c r="X103" s="136">
        <f t="shared" si="156"/>
        <v>0.76568680023520308</v>
      </c>
      <c r="Y103" s="136" t="str">
        <f t="shared" si="156"/>
        <v/>
      </c>
      <c r="Z103" s="136">
        <f t="shared" si="156"/>
        <v>0.49343586743289997</v>
      </c>
      <c r="AA103" s="136">
        <f t="shared" si="156"/>
        <v>0.44622261990739681</v>
      </c>
      <c r="AB103" s="136">
        <f t="shared" si="156"/>
        <v>0.70927551209020145</v>
      </c>
      <c r="AC103" s="136">
        <f t="shared" si="156"/>
        <v>8.1350775935668477E-3</v>
      </c>
      <c r="AD103" s="136">
        <f t="shared" si="156"/>
        <v>0.86636502018931361</v>
      </c>
      <c r="AE103" s="136">
        <f t="shared" si="156"/>
        <v>0.51217979394836866</v>
      </c>
      <c r="AF103" s="136">
        <f t="shared" si="156"/>
        <v>0.30106411971499214</v>
      </c>
      <c r="AG103" s="136">
        <f t="shared" si="156"/>
        <v>0.76568680023520308</v>
      </c>
      <c r="AH103" s="136">
        <f t="shared" si="156"/>
        <v>0.5400416476551968</v>
      </c>
      <c r="AI103" s="136">
        <f t="shared" si="156"/>
        <v>0.80808216878171701</v>
      </c>
      <c r="AJ103" s="136">
        <f t="shared" si="156"/>
        <v>0.46200199440262424</v>
      </c>
      <c r="AK103" s="136">
        <f t="shared" si="156"/>
        <v>0.86636502018931361</v>
      </c>
      <c r="AL103" s="136">
        <f t="shared" si="156"/>
        <v>0.6884355262528109</v>
      </c>
      <c r="AM103" s="136">
        <f t="shared" si="156"/>
        <v>0.17694269606586996</v>
      </c>
      <c r="AN103" s="136" t="str">
        <f t="shared" si="156"/>
        <v/>
      </c>
      <c r="AO103" s="136" t="str">
        <f t="shared" si="156"/>
        <v/>
      </c>
      <c r="AP103" s="136" t="str">
        <f t="shared" si="156"/>
        <v/>
      </c>
      <c r="AQ103" s="136" t="str">
        <f t="shared" ref="AQ103:BH103" si="157">IF(LEN(INDEX(IF(LEFT($C103,3)="XFD",RawDataAllData,StdCalcsAllCalcs),$D103,AQ$2))=0,"",INDEX(IF(LEFT($C103,3)="XFD",RawDataAllData,StdCalcsAllCalcs),$D103,AQ$2)*$D97)</f>
        <v/>
      </c>
      <c r="AR103" s="136" t="str">
        <f t="shared" si="157"/>
        <v/>
      </c>
      <c r="AS103" s="136" t="str">
        <f t="shared" si="157"/>
        <v/>
      </c>
      <c r="AT103" s="136" t="str">
        <f t="shared" si="157"/>
        <v/>
      </c>
      <c r="AU103" s="136" t="str">
        <f t="shared" si="157"/>
        <v/>
      </c>
      <c r="AV103" s="136" t="str">
        <f t="shared" si="157"/>
        <v/>
      </c>
      <c r="AW103" s="136" t="str">
        <f t="shared" si="157"/>
        <v/>
      </c>
      <c r="AX103" s="136" t="str">
        <f t="shared" si="157"/>
        <v/>
      </c>
      <c r="AY103" s="136" t="str">
        <f t="shared" si="157"/>
        <v/>
      </c>
      <c r="AZ103" s="136" t="str">
        <f t="shared" si="157"/>
        <v/>
      </c>
      <c r="BA103" s="136" t="str">
        <f t="shared" si="157"/>
        <v/>
      </c>
      <c r="BB103" s="136" t="str">
        <f t="shared" si="157"/>
        <v/>
      </c>
      <c r="BC103" s="136" t="str">
        <f t="shared" si="157"/>
        <v/>
      </c>
      <c r="BD103" s="136" t="str">
        <f t="shared" si="157"/>
        <v/>
      </c>
      <c r="BE103" s="136" t="str">
        <f t="shared" si="157"/>
        <v/>
      </c>
      <c r="BF103" s="136" t="str">
        <f t="shared" si="157"/>
        <v/>
      </c>
      <c r="BG103" s="136" t="str">
        <f t="shared" si="157"/>
        <v/>
      </c>
      <c r="BH103" s="136" t="str">
        <f t="shared" si="157"/>
        <v/>
      </c>
    </row>
    <row r="104" spans="1:60" x14ac:dyDescent="0.2">
      <c r="A104" s="114">
        <f t="shared" si="16"/>
        <v>0</v>
      </c>
      <c r="C104" s="143" t="s">
        <v>1671</v>
      </c>
      <c r="D104" s="112">
        <f t="shared" si="143"/>
        <v>124</v>
      </c>
      <c r="E104" s="112">
        <f t="shared" si="147"/>
        <v>8</v>
      </c>
      <c r="G104" s="143" t="str">
        <f>G$29</f>
        <v>EUS</v>
      </c>
      <c r="H104" s="135" t="str">
        <f t="shared" si="144"/>
        <v>End user services</v>
      </c>
      <c r="I104" s="136">
        <f>IF(LEN(INDEX(IF(LEFT($C104,3)="XFD",RawDataAllData,StdCalcsAllCalcs),$D104,I$2))=0,"",INDEX(IF(LEFT($C104,3)="XFD",RawDataAllData,StdCalcsAllCalcs),$D104,I$2)*$D97)</f>
        <v>0.96903535713574995</v>
      </c>
      <c r="J104" s="136" t="str">
        <f ca="1">IF(AND(I104&lt;&gt;"",I104&lt;INDEX(INDIRECT(B96),E104,MATCH(J97&amp;"LQ",StdRangesColumnHeaders,0)-StdRangesFirstDatasetCol+3)),"Q4",IF(AND(I104&lt;&gt;"",I104&gt;INDEX(INDIRECT(B96),E104,MATCH(J97&amp;"HQ",StdRangesColumnHeaders,0)-StdRangesFirstDatasetCol+3)),"Q1",""))</f>
        <v/>
      </c>
      <c r="K104" s="136" t="str">
        <f t="shared" ref="K104:AP104" si="158">IF(LEN(INDEX(IF(LEFT($C104,3)="XFD",RawDataAllData,StdCalcsAllCalcs),$D104,K$2))=0,"",INDEX(IF(LEFT($C104,3)="XFD",RawDataAllData,StdCalcsAllCalcs),$D104,K$2)*$D97)</f>
        <v/>
      </c>
      <c r="L104" s="136" t="str">
        <f t="shared" si="158"/>
        <v/>
      </c>
      <c r="M104" s="136" t="str">
        <f t="shared" si="158"/>
        <v/>
      </c>
      <c r="N104" s="136" t="str">
        <f t="shared" si="158"/>
        <v/>
      </c>
      <c r="O104" s="136">
        <f t="shared" si="158"/>
        <v>9.6923895165913695E-2</v>
      </c>
      <c r="P104" s="136">
        <f t="shared" si="158"/>
        <v>0.51433440316346712</v>
      </c>
      <c r="Q104" s="136">
        <f t="shared" si="158"/>
        <v>0.86130363489048245</v>
      </c>
      <c r="R104" s="136">
        <f t="shared" si="158"/>
        <v>4.1215025039808504</v>
      </c>
      <c r="S104" s="136">
        <f t="shared" si="158"/>
        <v>4.0262374837030341</v>
      </c>
      <c r="T104" s="136">
        <f t="shared" si="158"/>
        <v>2.9647838340999177</v>
      </c>
      <c r="U104" s="136">
        <f t="shared" si="158"/>
        <v>0.76950765908091023</v>
      </c>
      <c r="V104" s="136">
        <f t="shared" si="158"/>
        <v>1.2864426696069422</v>
      </c>
      <c r="W104" s="136">
        <f t="shared" si="158"/>
        <v>2.6067751915381887</v>
      </c>
      <c r="X104" s="136">
        <f t="shared" si="158"/>
        <v>1.824904459324395</v>
      </c>
      <c r="Y104" s="136">
        <f t="shared" si="158"/>
        <v>0.81001688105434111</v>
      </c>
      <c r="Z104" s="136">
        <f t="shared" si="158"/>
        <v>1.2864426696069422</v>
      </c>
      <c r="AA104" s="136">
        <f t="shared" si="158"/>
        <v>0.78976227006762567</v>
      </c>
      <c r="AB104" s="136">
        <f t="shared" si="158"/>
        <v>2.7857795128190532</v>
      </c>
      <c r="AC104" s="136">
        <f t="shared" si="158"/>
        <v>9.6923895165913695E-2</v>
      </c>
      <c r="AD104" s="136">
        <f t="shared" si="158"/>
        <v>4.1215025039808504</v>
      </c>
      <c r="AE104" s="136">
        <f t="shared" si="158"/>
        <v>1.8075211468734944</v>
      </c>
      <c r="AF104" s="136">
        <f t="shared" si="158"/>
        <v>1.4175115544976424</v>
      </c>
      <c r="AG104" s="136">
        <f t="shared" si="158"/>
        <v>1.2788125331151543</v>
      </c>
      <c r="AH104" s="136">
        <f t="shared" si="158"/>
        <v>0.71870258658075048</v>
      </c>
      <c r="AI104" s="136">
        <f t="shared" si="158"/>
        <v>1.559731109975615</v>
      </c>
      <c r="AJ104" s="136">
        <f t="shared" si="158"/>
        <v>9.6923895165913695E-2</v>
      </c>
      <c r="AK104" s="136">
        <f t="shared" si="158"/>
        <v>4.1215025039808504</v>
      </c>
      <c r="AL104" s="136">
        <f t="shared" si="158"/>
        <v>1.5173761602638576</v>
      </c>
      <c r="AM104" s="136">
        <f t="shared" si="158"/>
        <v>1.346676633372345</v>
      </c>
      <c r="AN104" s="136" t="str">
        <f t="shared" si="158"/>
        <v/>
      </c>
      <c r="AO104" s="136" t="str">
        <f t="shared" si="158"/>
        <v/>
      </c>
      <c r="AP104" s="136" t="str">
        <f t="shared" si="158"/>
        <v/>
      </c>
      <c r="AQ104" s="136" t="str">
        <f t="shared" ref="AQ104:BH104" si="159">IF(LEN(INDEX(IF(LEFT($C104,3)="XFD",RawDataAllData,StdCalcsAllCalcs),$D104,AQ$2))=0,"",INDEX(IF(LEFT($C104,3)="XFD",RawDataAllData,StdCalcsAllCalcs),$D104,AQ$2)*$D97)</f>
        <v/>
      </c>
      <c r="AR104" s="136" t="str">
        <f t="shared" si="159"/>
        <v/>
      </c>
      <c r="AS104" s="136" t="str">
        <f t="shared" si="159"/>
        <v/>
      </c>
      <c r="AT104" s="136" t="str">
        <f t="shared" si="159"/>
        <v/>
      </c>
      <c r="AU104" s="136" t="str">
        <f t="shared" si="159"/>
        <v/>
      </c>
      <c r="AV104" s="136" t="str">
        <f t="shared" si="159"/>
        <v/>
      </c>
      <c r="AW104" s="136" t="str">
        <f t="shared" si="159"/>
        <v/>
      </c>
      <c r="AX104" s="136" t="str">
        <f t="shared" si="159"/>
        <v/>
      </c>
      <c r="AY104" s="136" t="str">
        <f t="shared" si="159"/>
        <v/>
      </c>
      <c r="AZ104" s="136" t="str">
        <f t="shared" si="159"/>
        <v/>
      </c>
      <c r="BA104" s="136" t="str">
        <f t="shared" si="159"/>
        <v/>
      </c>
      <c r="BB104" s="136" t="str">
        <f t="shared" si="159"/>
        <v/>
      </c>
      <c r="BC104" s="136" t="str">
        <f t="shared" si="159"/>
        <v/>
      </c>
      <c r="BD104" s="136" t="str">
        <f t="shared" si="159"/>
        <v/>
      </c>
      <c r="BE104" s="136" t="str">
        <f t="shared" si="159"/>
        <v/>
      </c>
      <c r="BF104" s="136" t="str">
        <f t="shared" si="159"/>
        <v/>
      </c>
      <c r="BG104" s="136" t="str">
        <f t="shared" si="159"/>
        <v/>
      </c>
      <c r="BH104" s="136" t="str">
        <f t="shared" si="159"/>
        <v/>
      </c>
    </row>
    <row r="105" spans="1:60" x14ac:dyDescent="0.2">
      <c r="A105" s="114">
        <f t="shared" si="16"/>
        <v>0</v>
      </c>
      <c r="C105" s="143" t="s">
        <v>1672</v>
      </c>
      <c r="D105" s="112">
        <f t="shared" si="143"/>
        <v>125</v>
      </c>
      <c r="E105" s="112">
        <f t="shared" si="147"/>
        <v>9</v>
      </c>
      <c r="G105" s="143" t="str">
        <f>G$30</f>
        <v>Comp</v>
      </c>
      <c r="H105" s="135" t="str">
        <f t="shared" si="144"/>
        <v>End user computing</v>
      </c>
      <c r="I105" s="136">
        <f>IF(LEN(INDEX(IF(LEFT($C105,3)="XFD",RawDataAllData,StdCalcsAllCalcs),$D105,I$2))=0,"",INDEX(IF(LEFT($C105,3)="XFD",RawDataAllData,StdCalcsAllCalcs),$D105,I$2)*$D97)</f>
        <v>0.76704902273409181</v>
      </c>
      <c r="J105" s="136" t="str">
        <f ca="1">IF(AND(I105&lt;&gt;"",I105&lt;INDEX(INDIRECT(B96),E105,MATCH(J97&amp;"LQ",StdRangesColumnHeaders,0)-StdRangesFirstDatasetCol+3)),"Q4",IF(AND(I105&lt;&gt;"",I105&gt;INDEX(INDIRECT(B96),E105,MATCH(J97&amp;"HQ",StdRangesColumnHeaders,0)-StdRangesFirstDatasetCol+3)),"Q1",""))</f>
        <v/>
      </c>
      <c r="K105" s="136" t="str">
        <f t="shared" ref="K105:AP105" si="160">IF(LEN(INDEX(IF(LEFT($C105,3)="XFD",RawDataAllData,StdCalcsAllCalcs),$D105,K$2))=0,"",INDEX(IF(LEFT($C105,3)="XFD",RawDataAllData,StdCalcsAllCalcs),$D105,K$2)*$D97)</f>
        <v/>
      </c>
      <c r="L105" s="136" t="str">
        <f t="shared" si="160"/>
        <v/>
      </c>
      <c r="M105" s="136" t="str">
        <f t="shared" si="160"/>
        <v/>
      </c>
      <c r="N105" s="136" t="str">
        <f t="shared" si="160"/>
        <v/>
      </c>
      <c r="O105" s="136">
        <f t="shared" si="160"/>
        <v>9.6923895165913695E-2</v>
      </c>
      <c r="P105" s="136">
        <f t="shared" si="160"/>
        <v>0.40456594698162796</v>
      </c>
      <c r="Q105" s="136">
        <f t="shared" si="160"/>
        <v>0.74267220980863757</v>
      </c>
      <c r="R105" s="136">
        <f t="shared" si="160"/>
        <v>4.1215025039808504</v>
      </c>
      <c r="S105" s="136">
        <f t="shared" si="160"/>
        <v>3.903376391362205</v>
      </c>
      <c r="T105" s="136">
        <f t="shared" si="160"/>
        <v>1.6270155187133695</v>
      </c>
      <c r="U105" s="136">
        <f t="shared" si="160"/>
        <v>0.76950765908091023</v>
      </c>
      <c r="V105" s="136">
        <f t="shared" si="160"/>
        <v>0.81664306073757209</v>
      </c>
      <c r="W105" s="136">
        <f t="shared" si="160"/>
        <v>1.949131375563707</v>
      </c>
      <c r="X105" s="136">
        <f t="shared" si="160"/>
        <v>1.7125338012473394</v>
      </c>
      <c r="Y105" s="136">
        <f t="shared" si="160"/>
        <v>0.39959876502766178</v>
      </c>
      <c r="Z105" s="136">
        <f t="shared" si="160"/>
        <v>0.81664306073757209</v>
      </c>
      <c r="AA105" s="136">
        <f t="shared" si="160"/>
        <v>0.57361907839513282</v>
      </c>
      <c r="AB105" s="136">
        <f t="shared" si="160"/>
        <v>1.8308325884055232</v>
      </c>
      <c r="AC105" s="136">
        <f t="shared" si="160"/>
        <v>9.6923895165913695E-2</v>
      </c>
      <c r="AD105" s="136">
        <f t="shared" si="160"/>
        <v>4.1215025039808504</v>
      </c>
      <c r="AE105" s="136">
        <f t="shared" si="160"/>
        <v>1.503951920697254</v>
      </c>
      <c r="AF105" s="136">
        <f t="shared" si="160"/>
        <v>1.3734979636112068</v>
      </c>
      <c r="AG105" s="136">
        <f t="shared" si="160"/>
        <v>0.76950765908091023</v>
      </c>
      <c r="AH105" s="136">
        <f t="shared" si="160"/>
        <v>0.48852477627267554</v>
      </c>
      <c r="AI105" s="136">
        <f t="shared" si="160"/>
        <v>1.3708440280598553</v>
      </c>
      <c r="AJ105" s="136">
        <f t="shared" si="160"/>
        <v>9.6923895165913695E-2</v>
      </c>
      <c r="AK105" s="136">
        <f t="shared" si="160"/>
        <v>4.1215025039808504</v>
      </c>
      <c r="AL105" s="136">
        <f t="shared" si="160"/>
        <v>1.3141797313683428</v>
      </c>
      <c r="AM105" s="136">
        <f t="shared" si="160"/>
        <v>1.3976175070216079</v>
      </c>
      <c r="AN105" s="136" t="str">
        <f t="shared" si="160"/>
        <v/>
      </c>
      <c r="AO105" s="136" t="str">
        <f t="shared" si="160"/>
        <v/>
      </c>
      <c r="AP105" s="136" t="str">
        <f t="shared" si="160"/>
        <v/>
      </c>
      <c r="AQ105" s="136" t="str">
        <f t="shared" ref="AQ105:BH105" si="161">IF(LEN(INDEX(IF(LEFT($C105,3)="XFD",RawDataAllData,StdCalcsAllCalcs),$D105,AQ$2))=0,"",INDEX(IF(LEFT($C105,3)="XFD",RawDataAllData,StdCalcsAllCalcs),$D105,AQ$2)*$D97)</f>
        <v/>
      </c>
      <c r="AR105" s="136" t="str">
        <f t="shared" si="161"/>
        <v/>
      </c>
      <c r="AS105" s="136" t="str">
        <f t="shared" si="161"/>
        <v/>
      </c>
      <c r="AT105" s="136" t="str">
        <f t="shared" si="161"/>
        <v/>
      </c>
      <c r="AU105" s="136" t="str">
        <f t="shared" si="161"/>
        <v/>
      </c>
      <c r="AV105" s="136" t="str">
        <f t="shared" si="161"/>
        <v/>
      </c>
      <c r="AW105" s="136" t="str">
        <f t="shared" si="161"/>
        <v/>
      </c>
      <c r="AX105" s="136" t="str">
        <f t="shared" si="161"/>
        <v/>
      </c>
      <c r="AY105" s="136" t="str">
        <f t="shared" si="161"/>
        <v/>
      </c>
      <c r="AZ105" s="136" t="str">
        <f t="shared" si="161"/>
        <v/>
      </c>
      <c r="BA105" s="136" t="str">
        <f t="shared" si="161"/>
        <v/>
      </c>
      <c r="BB105" s="136" t="str">
        <f t="shared" si="161"/>
        <v/>
      </c>
      <c r="BC105" s="136" t="str">
        <f t="shared" si="161"/>
        <v/>
      </c>
      <c r="BD105" s="136" t="str">
        <f t="shared" si="161"/>
        <v/>
      </c>
      <c r="BE105" s="136" t="str">
        <f t="shared" si="161"/>
        <v/>
      </c>
      <c r="BF105" s="136" t="str">
        <f t="shared" si="161"/>
        <v/>
      </c>
      <c r="BG105" s="136" t="str">
        <f t="shared" si="161"/>
        <v/>
      </c>
      <c r="BH105" s="136" t="str">
        <f t="shared" si="161"/>
        <v/>
      </c>
    </row>
    <row r="106" spans="1:60" x14ac:dyDescent="0.2">
      <c r="A106" s="114">
        <f t="shared" si="16"/>
        <v>0</v>
      </c>
      <c r="C106" s="143" t="s">
        <v>1673</v>
      </c>
      <c r="D106" s="112">
        <f t="shared" si="143"/>
        <v>126</v>
      </c>
      <c r="E106" s="112">
        <f t="shared" si="147"/>
        <v>10</v>
      </c>
      <c r="G106" s="143" t="str">
        <f>G$31</f>
        <v>HD</v>
      </c>
      <c r="H106" s="135" t="str">
        <f t="shared" si="144"/>
        <v>Help desk</v>
      </c>
      <c r="I106" s="136">
        <f>IF(LEN(INDEX(IF(LEFT($C106,3)="XFD",RawDataAllData,StdCalcsAllCalcs),$D106,I$2))=0,"",INDEX(IF(LEFT($C106,3)="XFD",RawDataAllData,StdCalcsAllCalcs),$D106,I$2)*$D97)</f>
        <v>0.20198633440165828</v>
      </c>
      <c r="J106" s="136" t="str">
        <f ca="1">IF(AND(I106&lt;&gt;"",I106&lt;INDEX(INDIRECT(B96),E106,MATCH(J97&amp;"LQ",StdRangesColumnHeaders,0)-StdRangesFirstDatasetCol+3)),"Q4",IF(AND(I106&lt;&gt;"",I106&gt;INDEX(INDIRECT(B96),E106,MATCH(J97&amp;"HQ",StdRangesColumnHeaders,0)-StdRangesFirstDatasetCol+3)),"Q1",""))</f>
        <v/>
      </c>
      <c r="K106" s="136" t="str">
        <f t="shared" ref="K106:AP106" si="162">IF(LEN(INDEX(IF(LEFT($C106,3)="XFD",RawDataAllData,StdCalcsAllCalcs),$D106,K$2))=0,"",INDEX(IF(LEFT($C106,3)="XFD",RawDataAllData,StdCalcsAllCalcs),$D106,K$2)*$D97)</f>
        <v/>
      </c>
      <c r="L106" s="136" t="str">
        <f t="shared" si="162"/>
        <v/>
      </c>
      <c r="M106" s="136" t="str">
        <f t="shared" si="162"/>
        <v/>
      </c>
      <c r="N106" s="136" t="str">
        <f t="shared" si="162"/>
        <v/>
      </c>
      <c r="O106" s="136">
        <f t="shared" si="162"/>
        <v>0</v>
      </c>
      <c r="P106" s="136">
        <f t="shared" si="162"/>
        <v>0.10976845618183909</v>
      </c>
      <c r="Q106" s="136">
        <f t="shared" si="162"/>
        <v>0.11863142508184482</v>
      </c>
      <c r="R106" s="136" t="str">
        <f t="shared" si="162"/>
        <v/>
      </c>
      <c r="S106" s="136">
        <f t="shared" si="162"/>
        <v>0.1228610923408294</v>
      </c>
      <c r="T106" s="136">
        <f t="shared" si="162"/>
        <v>1.3377683153865483</v>
      </c>
      <c r="U106" s="136" t="str">
        <f t="shared" si="162"/>
        <v/>
      </c>
      <c r="V106" s="136">
        <f t="shared" si="162"/>
        <v>0.46979960886937</v>
      </c>
      <c r="W106" s="136">
        <f t="shared" si="162"/>
        <v>0.65764381597448163</v>
      </c>
      <c r="X106" s="136">
        <f t="shared" si="162"/>
        <v>0.11237065807705557</v>
      </c>
      <c r="Y106" s="136">
        <f t="shared" si="162"/>
        <v>0.41041811602667938</v>
      </c>
      <c r="Z106" s="136">
        <f t="shared" si="162"/>
        <v>0.26663960418375438</v>
      </c>
      <c r="AA106" s="136">
        <f t="shared" si="162"/>
        <v>0.11706623333064752</v>
      </c>
      <c r="AB106" s="136">
        <f t="shared" si="162"/>
        <v>0.51676066064564785</v>
      </c>
      <c r="AC106" s="136">
        <f t="shared" si="162"/>
        <v>0.10976845618183909</v>
      </c>
      <c r="AD106" s="136">
        <f t="shared" si="162"/>
        <v>1.3377683153865483</v>
      </c>
      <c r="AE106" s="136">
        <f t="shared" si="162"/>
        <v>0.37102905421540538</v>
      </c>
      <c r="AF106" s="136">
        <f t="shared" si="162"/>
        <v>0.42615981039845163</v>
      </c>
      <c r="AG106" s="136">
        <f t="shared" si="162"/>
        <v>0.19413229904764656</v>
      </c>
      <c r="AH106" s="136">
        <f t="shared" si="162"/>
        <v>0.11172010760325145</v>
      </c>
      <c r="AI106" s="136">
        <f t="shared" si="162"/>
        <v>0.42526348923735202</v>
      </c>
      <c r="AJ106" s="136">
        <f t="shared" si="162"/>
        <v>9.541390851686736E-2</v>
      </c>
      <c r="AK106" s="136">
        <f t="shared" si="162"/>
        <v>0.64912537208356047</v>
      </c>
      <c r="AL106" s="136">
        <f t="shared" si="162"/>
        <v>0.24835119087229612</v>
      </c>
      <c r="AM106" s="136">
        <f t="shared" si="162"/>
        <v>0.20885383932211216</v>
      </c>
      <c r="AN106" s="136" t="str">
        <f t="shared" si="162"/>
        <v/>
      </c>
      <c r="AO106" s="136" t="str">
        <f t="shared" si="162"/>
        <v/>
      </c>
      <c r="AP106" s="136" t="str">
        <f t="shared" si="162"/>
        <v/>
      </c>
      <c r="AQ106" s="136" t="str">
        <f t="shared" ref="AQ106:BH106" si="163">IF(LEN(INDEX(IF(LEFT($C106,3)="XFD",RawDataAllData,StdCalcsAllCalcs),$D106,AQ$2))=0,"",INDEX(IF(LEFT($C106,3)="XFD",RawDataAllData,StdCalcsAllCalcs),$D106,AQ$2)*$D97)</f>
        <v/>
      </c>
      <c r="AR106" s="136" t="str">
        <f t="shared" si="163"/>
        <v/>
      </c>
      <c r="AS106" s="136" t="str">
        <f t="shared" si="163"/>
        <v/>
      </c>
      <c r="AT106" s="136" t="str">
        <f t="shared" si="163"/>
        <v/>
      </c>
      <c r="AU106" s="136" t="str">
        <f t="shared" si="163"/>
        <v/>
      </c>
      <c r="AV106" s="136" t="str">
        <f t="shared" si="163"/>
        <v/>
      </c>
      <c r="AW106" s="136" t="str">
        <f t="shared" si="163"/>
        <v/>
      </c>
      <c r="AX106" s="136" t="str">
        <f t="shared" si="163"/>
        <v/>
      </c>
      <c r="AY106" s="136" t="str">
        <f t="shared" si="163"/>
        <v/>
      </c>
      <c r="AZ106" s="136" t="str">
        <f t="shared" si="163"/>
        <v/>
      </c>
      <c r="BA106" s="136" t="str">
        <f t="shared" si="163"/>
        <v/>
      </c>
      <c r="BB106" s="136" t="str">
        <f t="shared" si="163"/>
        <v/>
      </c>
      <c r="BC106" s="136" t="str">
        <f t="shared" si="163"/>
        <v/>
      </c>
      <c r="BD106" s="136" t="str">
        <f t="shared" si="163"/>
        <v/>
      </c>
      <c r="BE106" s="136" t="str">
        <f t="shared" si="163"/>
        <v/>
      </c>
      <c r="BF106" s="136" t="str">
        <f t="shared" si="163"/>
        <v/>
      </c>
      <c r="BG106" s="136" t="str">
        <f t="shared" si="163"/>
        <v/>
      </c>
      <c r="BH106" s="136" t="str">
        <f t="shared" si="163"/>
        <v/>
      </c>
    </row>
    <row r="107" spans="1:60" x14ac:dyDescent="0.2">
      <c r="A107" s="114">
        <f t="shared" si="16"/>
        <v>0</v>
      </c>
      <c r="C107" s="143" t="s">
        <v>1668</v>
      </c>
      <c r="D107" s="112">
        <f t="shared" si="143"/>
        <v>121</v>
      </c>
      <c r="E107" s="112">
        <f t="shared" si="147"/>
        <v>11</v>
      </c>
      <c r="G107" s="143" t="str">
        <f>G$32</f>
        <v>Servers</v>
      </c>
      <c r="H107" s="135" t="str">
        <f t="shared" si="144"/>
        <v>Server infrastructure</v>
      </c>
      <c r="I107" s="136">
        <f>IF(LEN(INDEX(IF(LEFT($C107,3)="XFD",RawDataAllData,StdCalcsAllCalcs),$D107,I$2))=0,"",INDEX(IF(LEFT($C107,3)="XFD",RawDataAllData,StdCalcsAllCalcs),$D107,I$2)*$D97)</f>
        <v>5.2759196655462786</v>
      </c>
      <c r="J107" s="136" t="str">
        <f ca="1">IF(AND(I107&lt;&gt;"",I107&lt;INDEX(INDIRECT(B96),E107,MATCH(J97&amp;"LQ",StdRangesColumnHeaders,0)-StdRangesFirstDatasetCol+3)),"Q4",IF(AND(I107&lt;&gt;"",I107&gt;INDEX(INDIRECT(B96),E107,MATCH(J97&amp;"HQ",StdRangesColumnHeaders,0)-StdRangesFirstDatasetCol+3)),"Q1",""))</f>
        <v/>
      </c>
      <c r="K107" s="136" t="str">
        <f t="shared" ref="K107:AP107" si="164">IF(LEN(INDEX(IF(LEFT($C107,3)="XFD",RawDataAllData,StdCalcsAllCalcs),$D107,K$2))=0,"",INDEX(IF(LEFT($C107,3)="XFD",RawDataAllData,StdCalcsAllCalcs),$D107,K$2)*$D97)</f>
        <v/>
      </c>
      <c r="L107" s="136" t="str">
        <f t="shared" si="164"/>
        <v/>
      </c>
      <c r="M107" s="136" t="str">
        <f t="shared" si="164"/>
        <v/>
      </c>
      <c r="N107" s="136" t="str">
        <f t="shared" si="164"/>
        <v/>
      </c>
      <c r="O107" s="136">
        <f t="shared" si="164"/>
        <v>0.78245366898302071</v>
      </c>
      <c r="P107" s="136">
        <f t="shared" si="164"/>
        <v>6.5112400026397292</v>
      </c>
      <c r="Q107" s="136">
        <f t="shared" si="164"/>
        <v>1.7085402663645142</v>
      </c>
      <c r="R107" s="136">
        <f t="shared" si="164"/>
        <v>5.7742017519362614</v>
      </c>
      <c r="S107" s="136">
        <f t="shared" si="164"/>
        <v>4.9957122666460263</v>
      </c>
      <c r="T107" s="136">
        <f t="shared" si="164"/>
        <v>4.2402501096848892</v>
      </c>
      <c r="U107" s="136">
        <f t="shared" si="164"/>
        <v>2.3629164500259972</v>
      </c>
      <c r="V107" s="136">
        <f t="shared" si="164"/>
        <v>3.9280901784101352</v>
      </c>
      <c r="W107" s="136">
        <f t="shared" si="164"/>
        <v>3.7319207947193727</v>
      </c>
      <c r="X107" s="136">
        <f t="shared" si="164"/>
        <v>6.7335240793262567</v>
      </c>
      <c r="Y107" s="136">
        <f t="shared" si="164"/>
        <v>3.4082000587873198</v>
      </c>
      <c r="Z107" s="136">
        <f t="shared" si="164"/>
        <v>3.9280901784101352</v>
      </c>
      <c r="AA107" s="136">
        <f t="shared" si="164"/>
        <v>2.885558254406658</v>
      </c>
      <c r="AB107" s="136">
        <f t="shared" si="164"/>
        <v>5.3849570092911438</v>
      </c>
      <c r="AC107" s="136">
        <f t="shared" si="164"/>
        <v>0.78245366898302071</v>
      </c>
      <c r="AD107" s="136">
        <f t="shared" si="164"/>
        <v>6.7335240793262567</v>
      </c>
      <c r="AE107" s="136">
        <f t="shared" si="164"/>
        <v>4.016095420683957</v>
      </c>
      <c r="AF107" s="136">
        <f t="shared" si="164"/>
        <v>1.9152880919192694</v>
      </c>
      <c r="AG107" s="136">
        <f t="shared" si="164"/>
        <v>3.4082000587873198</v>
      </c>
      <c r="AH107" s="136">
        <f t="shared" si="164"/>
        <v>2.1536939217651185</v>
      </c>
      <c r="AI107" s="136">
        <f t="shared" si="164"/>
        <v>5.3849570092911438</v>
      </c>
      <c r="AJ107" s="136">
        <f t="shared" si="164"/>
        <v>0.78245366898302071</v>
      </c>
      <c r="AK107" s="136">
        <f t="shared" si="164"/>
        <v>6.7335240793262567</v>
      </c>
      <c r="AL107" s="136">
        <f t="shared" si="164"/>
        <v>3.7133602689824428</v>
      </c>
      <c r="AM107" s="136">
        <f t="shared" si="164"/>
        <v>2.0503318541601696</v>
      </c>
      <c r="AN107" s="136" t="str">
        <f t="shared" si="164"/>
        <v/>
      </c>
      <c r="AO107" s="136" t="str">
        <f t="shared" si="164"/>
        <v/>
      </c>
      <c r="AP107" s="136" t="str">
        <f t="shared" si="164"/>
        <v/>
      </c>
      <c r="AQ107" s="136" t="str">
        <f t="shared" ref="AQ107:BH107" si="165">IF(LEN(INDEX(IF(LEFT($C107,3)="XFD",RawDataAllData,StdCalcsAllCalcs),$D107,AQ$2))=0,"",INDEX(IF(LEFT($C107,3)="XFD",RawDataAllData,StdCalcsAllCalcs),$D107,AQ$2)*$D97)</f>
        <v/>
      </c>
      <c r="AR107" s="136" t="str">
        <f t="shared" si="165"/>
        <v/>
      </c>
      <c r="AS107" s="136" t="str">
        <f t="shared" si="165"/>
        <v/>
      </c>
      <c r="AT107" s="136" t="str">
        <f t="shared" si="165"/>
        <v/>
      </c>
      <c r="AU107" s="136" t="str">
        <f t="shared" si="165"/>
        <v/>
      </c>
      <c r="AV107" s="136" t="str">
        <f t="shared" si="165"/>
        <v/>
      </c>
      <c r="AW107" s="136" t="str">
        <f t="shared" si="165"/>
        <v/>
      </c>
      <c r="AX107" s="136" t="str">
        <f t="shared" si="165"/>
        <v/>
      </c>
      <c r="AY107" s="136" t="str">
        <f t="shared" si="165"/>
        <v/>
      </c>
      <c r="AZ107" s="136" t="str">
        <f t="shared" si="165"/>
        <v/>
      </c>
      <c r="BA107" s="136" t="str">
        <f t="shared" si="165"/>
        <v/>
      </c>
      <c r="BB107" s="136" t="str">
        <f t="shared" si="165"/>
        <v/>
      </c>
      <c r="BC107" s="136" t="str">
        <f t="shared" si="165"/>
        <v/>
      </c>
      <c r="BD107" s="136" t="str">
        <f t="shared" si="165"/>
        <v/>
      </c>
      <c r="BE107" s="136" t="str">
        <f t="shared" si="165"/>
        <v/>
      </c>
      <c r="BF107" s="136" t="str">
        <f t="shared" si="165"/>
        <v/>
      </c>
      <c r="BG107" s="136" t="str">
        <f t="shared" si="165"/>
        <v/>
      </c>
      <c r="BH107" s="136" t="str">
        <f t="shared" si="165"/>
        <v/>
      </c>
    </row>
    <row r="108" spans="1:60" x14ac:dyDescent="0.2">
      <c r="A108" s="114">
        <f t="shared" ref="A108:A317" si="166">IF(SelectEfficiencySpendFTEs="x",,ERROR)</f>
        <v>0</v>
      </c>
      <c r="C108" s="143" t="s">
        <v>1669</v>
      </c>
      <c r="D108" s="112">
        <f t="shared" si="143"/>
        <v>122</v>
      </c>
      <c r="E108" s="112">
        <f t="shared" si="147"/>
        <v>12</v>
      </c>
      <c r="G108" s="143" t="str">
        <f>G$33</f>
        <v>DC</v>
      </c>
      <c r="H108" s="135" t="str">
        <f t="shared" si="144"/>
        <v>Data center</v>
      </c>
      <c r="I108" s="136">
        <f>IF(LEN(INDEX(IF(LEFT($C108,3)="XFD",RawDataAllData,StdCalcsAllCalcs),$D108,I$2))=0,"",INDEX(IF(LEFT($C108,3)="XFD",RawDataAllData,StdCalcsAllCalcs),$D108,I$2)*$D97)</f>
        <v>5.2178197078436179</v>
      </c>
      <c r="J108" s="136" t="str">
        <f ca="1">IF(AND(I108&lt;&gt;"",I108&lt;INDEX(INDIRECT(B96),E108,MATCH(J97&amp;"LQ",StdRangesColumnHeaders,0)-StdRangesFirstDatasetCol+3)),"Q4",IF(AND(I108&lt;&gt;"",I108&gt;INDEX(INDIRECT(B96),E108,MATCH(J97&amp;"HQ",StdRangesColumnHeaders,0)-StdRangesFirstDatasetCol+3)),"Q1",""))</f>
        <v/>
      </c>
      <c r="K108" s="136" t="str">
        <f t="shared" ref="K108:AP108" si="167">IF(LEN(INDEX(IF(LEFT($C108,3)="XFD",RawDataAllData,StdCalcsAllCalcs),$D108,K$2))=0,"",INDEX(IF(LEFT($C108,3)="XFD",RawDataAllData,StdCalcsAllCalcs),$D108,K$2)*$D97)</f>
        <v/>
      </c>
      <c r="L108" s="136" t="str">
        <f t="shared" si="167"/>
        <v/>
      </c>
      <c r="M108" s="136" t="str">
        <f t="shared" si="167"/>
        <v/>
      </c>
      <c r="N108" s="136" t="str">
        <f t="shared" si="167"/>
        <v/>
      </c>
      <c r="O108" s="136">
        <f t="shared" si="167"/>
        <v>0.64355114866928687</v>
      </c>
      <c r="P108" s="136">
        <f t="shared" si="167"/>
        <v>6.4892863114044479</v>
      </c>
      <c r="Q108" s="136">
        <f t="shared" si="167"/>
        <v>1.6742158011563399</v>
      </c>
      <c r="R108" s="136">
        <f t="shared" si="167"/>
        <v>5.7742017519362614</v>
      </c>
      <c r="S108" s="136">
        <f t="shared" si="167"/>
        <v>4.9957122666460263</v>
      </c>
      <c r="T108" s="136">
        <f t="shared" si="167"/>
        <v>4.2402501096848892</v>
      </c>
      <c r="U108" s="136">
        <f t="shared" si="167"/>
        <v>2.3213214414270289</v>
      </c>
      <c r="V108" s="136">
        <f t="shared" si="167"/>
        <v>3.3277884599131613</v>
      </c>
      <c r="W108" s="136">
        <f t="shared" si="167"/>
        <v>3.5472207961664859</v>
      </c>
      <c r="X108" s="136">
        <f t="shared" si="167"/>
        <v>6.7335240793262567</v>
      </c>
      <c r="Y108" s="136">
        <f t="shared" si="167"/>
        <v>3.3816727864242093</v>
      </c>
      <c r="Z108" s="136">
        <f t="shared" si="167"/>
        <v>3.5472207961664859</v>
      </c>
      <c r="AA108" s="136">
        <f t="shared" si="167"/>
        <v>2.8245549506700951</v>
      </c>
      <c r="AB108" s="136">
        <f t="shared" si="167"/>
        <v>5.3849570092911438</v>
      </c>
      <c r="AC108" s="136">
        <f t="shared" si="167"/>
        <v>0.64355114866928687</v>
      </c>
      <c r="AD108" s="136">
        <f t="shared" si="167"/>
        <v>6.7335240793262567</v>
      </c>
      <c r="AE108" s="136">
        <f t="shared" si="167"/>
        <v>3.9207949957049451</v>
      </c>
      <c r="AF108" s="136">
        <f t="shared" si="167"/>
        <v>1.9577751658878157</v>
      </c>
      <c r="AG108" s="136">
        <f t="shared" si="167"/>
        <v>3.3277884599131613</v>
      </c>
      <c r="AH108" s="136">
        <f t="shared" si="167"/>
        <v>2.1150137301299217</v>
      </c>
      <c r="AI108" s="136">
        <f t="shared" si="167"/>
        <v>5.3849570092911438</v>
      </c>
      <c r="AJ108" s="136">
        <f t="shared" si="167"/>
        <v>0.64355114866928687</v>
      </c>
      <c r="AK108" s="136">
        <f t="shared" si="167"/>
        <v>6.7335240793262567</v>
      </c>
      <c r="AL108" s="136">
        <f t="shared" si="167"/>
        <v>3.5913497917132089</v>
      </c>
      <c r="AM108" s="136">
        <f t="shared" si="167"/>
        <v>2.1277871665674062</v>
      </c>
      <c r="AN108" s="136" t="str">
        <f t="shared" si="167"/>
        <v/>
      </c>
      <c r="AO108" s="136" t="str">
        <f t="shared" si="167"/>
        <v/>
      </c>
      <c r="AP108" s="136" t="str">
        <f t="shared" si="167"/>
        <v/>
      </c>
      <c r="AQ108" s="136" t="str">
        <f t="shared" ref="AQ108:BH108" si="168">IF(LEN(INDEX(IF(LEFT($C108,3)="XFD",RawDataAllData,StdCalcsAllCalcs),$D108,AQ$2))=0,"",INDEX(IF(LEFT($C108,3)="XFD",RawDataAllData,StdCalcsAllCalcs),$D108,AQ$2)*$D97)</f>
        <v/>
      </c>
      <c r="AR108" s="136" t="str">
        <f t="shared" si="168"/>
        <v/>
      </c>
      <c r="AS108" s="136" t="str">
        <f t="shared" si="168"/>
        <v/>
      </c>
      <c r="AT108" s="136" t="str">
        <f t="shared" si="168"/>
        <v/>
      </c>
      <c r="AU108" s="136" t="str">
        <f t="shared" si="168"/>
        <v/>
      </c>
      <c r="AV108" s="136" t="str">
        <f t="shared" si="168"/>
        <v/>
      </c>
      <c r="AW108" s="136" t="str">
        <f t="shared" si="168"/>
        <v/>
      </c>
      <c r="AX108" s="136" t="str">
        <f t="shared" si="168"/>
        <v/>
      </c>
      <c r="AY108" s="136" t="str">
        <f t="shared" si="168"/>
        <v/>
      </c>
      <c r="AZ108" s="136" t="str">
        <f t="shared" si="168"/>
        <v/>
      </c>
      <c r="BA108" s="136" t="str">
        <f t="shared" si="168"/>
        <v/>
      </c>
      <c r="BB108" s="136" t="str">
        <f t="shared" si="168"/>
        <v/>
      </c>
      <c r="BC108" s="136" t="str">
        <f t="shared" si="168"/>
        <v/>
      </c>
      <c r="BD108" s="136" t="str">
        <f t="shared" si="168"/>
        <v/>
      </c>
      <c r="BE108" s="136" t="str">
        <f t="shared" si="168"/>
        <v/>
      </c>
      <c r="BF108" s="136" t="str">
        <f t="shared" si="168"/>
        <v/>
      </c>
      <c r="BG108" s="136" t="str">
        <f t="shared" si="168"/>
        <v/>
      </c>
      <c r="BH108" s="136" t="str">
        <f t="shared" si="168"/>
        <v/>
      </c>
    </row>
    <row r="109" spans="1:60" x14ac:dyDescent="0.2">
      <c r="A109" s="114">
        <f t="shared" si="166"/>
        <v>0</v>
      </c>
      <c r="C109" s="143" t="s">
        <v>1670</v>
      </c>
      <c r="D109" s="112">
        <f t="shared" si="143"/>
        <v>123</v>
      </c>
      <c r="E109" s="112">
        <f t="shared" si="147"/>
        <v>13</v>
      </c>
      <c r="G109" s="143" t="str">
        <f>G$34</f>
        <v>OS</v>
      </c>
      <c r="H109" s="135" t="str">
        <f t="shared" si="144"/>
        <v>Other servers</v>
      </c>
      <c r="I109" s="136">
        <f>IF(LEN(INDEX(IF(LEFT($C109,3)="XFD",RawDataAllData,StdCalcsAllCalcs),$D109,I$2))=0,"",INDEX(IF(LEFT($C109,3)="XFD",RawDataAllData,StdCalcsAllCalcs),$D109,I$2)*$D97)</f>
        <v>5.8099957702661006E-2</v>
      </c>
      <c r="J109" s="136" t="str">
        <f ca="1">IF(AND(I109&lt;&gt;"",I109&lt;INDEX(INDIRECT(B96),E109,MATCH(J97&amp;"LQ",StdRangesColumnHeaders,0)-StdRangesFirstDatasetCol+3)),"Q4",IF(AND(I109&lt;&gt;"",I109&gt;INDEX(INDIRECT(B96),E109,MATCH(J97&amp;"HQ",StdRangesColumnHeaders,0)-StdRangesFirstDatasetCol+3)),"Q1",""))</f>
        <v/>
      </c>
      <c r="K109" s="136" t="str">
        <f t="shared" ref="K109:AP109" si="169">IF(LEN(INDEX(IF(LEFT($C109,3)="XFD",RawDataAllData,StdCalcsAllCalcs),$D109,K$2))=0,"",INDEX(IF(LEFT($C109,3)="XFD",RawDataAllData,StdCalcsAllCalcs),$D109,K$2)*$D97)</f>
        <v/>
      </c>
      <c r="L109" s="136" t="str">
        <f t="shared" si="169"/>
        <v/>
      </c>
      <c r="M109" s="136" t="str">
        <f t="shared" si="169"/>
        <v/>
      </c>
      <c r="N109" s="136" t="str">
        <f t="shared" si="169"/>
        <v/>
      </c>
      <c r="O109" s="136">
        <f t="shared" si="169"/>
        <v>0.13890252031373373</v>
      </c>
      <c r="P109" s="136">
        <f t="shared" si="169"/>
        <v>2.1953691235280706E-2</v>
      </c>
      <c r="Q109" s="136">
        <f t="shared" si="169"/>
        <v>3.4324465208174212E-2</v>
      </c>
      <c r="R109" s="136" t="str">
        <f t="shared" si="169"/>
        <v/>
      </c>
      <c r="S109" s="136" t="str">
        <f t="shared" si="169"/>
        <v/>
      </c>
      <c r="T109" s="136" t="str">
        <f t="shared" si="169"/>
        <v/>
      </c>
      <c r="U109" s="136">
        <f t="shared" si="169"/>
        <v>4.1595008598968128E-2</v>
      </c>
      <c r="V109" s="136">
        <f t="shared" si="169"/>
        <v>0.60030171849697433</v>
      </c>
      <c r="W109" s="136">
        <f t="shared" si="169"/>
        <v>0.18469999855288732</v>
      </c>
      <c r="X109" s="136">
        <f t="shared" si="169"/>
        <v>0</v>
      </c>
      <c r="Y109" s="136">
        <f t="shared" si="169"/>
        <v>2.6527272363110359E-2</v>
      </c>
      <c r="Z109" s="136">
        <f t="shared" si="169"/>
        <v>4.1595008598968128E-2</v>
      </c>
      <c r="AA109" s="136">
        <f t="shared" si="169"/>
        <v>3.0425868785642289E-2</v>
      </c>
      <c r="AB109" s="136">
        <f t="shared" si="169"/>
        <v>0.16180125943331053</v>
      </c>
      <c r="AC109" s="136">
        <f t="shared" si="169"/>
        <v>2.1953691235280706E-2</v>
      </c>
      <c r="AD109" s="136">
        <f t="shared" si="169"/>
        <v>0.60030171849697433</v>
      </c>
      <c r="AE109" s="136">
        <f t="shared" si="169"/>
        <v>0.13103808434614111</v>
      </c>
      <c r="AF109" s="136">
        <f t="shared" si="169"/>
        <v>0.20851551269830387</v>
      </c>
      <c r="AG109" s="136">
        <f t="shared" si="169"/>
        <v>4.1595008598968128E-2</v>
      </c>
      <c r="AH109" s="136">
        <f t="shared" si="169"/>
        <v>3.1146323517268037E-2</v>
      </c>
      <c r="AI109" s="136">
        <f t="shared" si="169"/>
        <v>0.30798609229790641</v>
      </c>
      <c r="AJ109" s="136">
        <f t="shared" si="169"/>
        <v>2.1953691235280706E-2</v>
      </c>
      <c r="AK109" s="136">
        <f t="shared" si="169"/>
        <v>0.60030171849697433</v>
      </c>
      <c r="AL109" s="136">
        <f t="shared" si="169"/>
        <v>0.16776440624519648</v>
      </c>
      <c r="AM109" s="136">
        <f t="shared" si="169"/>
        <v>0.24294091600207307</v>
      </c>
      <c r="AN109" s="136" t="str">
        <f t="shared" si="169"/>
        <v/>
      </c>
      <c r="AO109" s="136" t="str">
        <f t="shared" si="169"/>
        <v/>
      </c>
      <c r="AP109" s="136" t="str">
        <f t="shared" si="169"/>
        <v/>
      </c>
      <c r="AQ109" s="136" t="str">
        <f t="shared" ref="AQ109:BH109" si="170">IF(LEN(INDEX(IF(LEFT($C109,3)="XFD",RawDataAllData,StdCalcsAllCalcs),$D109,AQ$2))=0,"",INDEX(IF(LEFT($C109,3)="XFD",RawDataAllData,StdCalcsAllCalcs),$D109,AQ$2)*$D97)</f>
        <v/>
      </c>
      <c r="AR109" s="136" t="str">
        <f t="shared" si="170"/>
        <v/>
      </c>
      <c r="AS109" s="136" t="str">
        <f t="shared" si="170"/>
        <v/>
      </c>
      <c r="AT109" s="136" t="str">
        <f t="shared" si="170"/>
        <v/>
      </c>
      <c r="AU109" s="136" t="str">
        <f t="shared" si="170"/>
        <v/>
      </c>
      <c r="AV109" s="136" t="str">
        <f t="shared" si="170"/>
        <v/>
      </c>
      <c r="AW109" s="136" t="str">
        <f t="shared" si="170"/>
        <v/>
      </c>
      <c r="AX109" s="136" t="str">
        <f t="shared" si="170"/>
        <v/>
      </c>
      <c r="AY109" s="136" t="str">
        <f t="shared" si="170"/>
        <v/>
      </c>
      <c r="AZ109" s="136" t="str">
        <f t="shared" si="170"/>
        <v/>
      </c>
      <c r="BA109" s="136" t="str">
        <f t="shared" si="170"/>
        <v/>
      </c>
      <c r="BB109" s="136" t="str">
        <f t="shared" si="170"/>
        <v/>
      </c>
      <c r="BC109" s="136" t="str">
        <f t="shared" si="170"/>
        <v/>
      </c>
      <c r="BD109" s="136" t="str">
        <f t="shared" si="170"/>
        <v/>
      </c>
      <c r="BE109" s="136" t="str">
        <f t="shared" si="170"/>
        <v/>
      </c>
      <c r="BF109" s="136" t="str">
        <f t="shared" si="170"/>
        <v/>
      </c>
      <c r="BG109" s="136" t="str">
        <f t="shared" si="170"/>
        <v/>
      </c>
      <c r="BH109" s="136" t="str">
        <f t="shared" si="170"/>
        <v/>
      </c>
    </row>
    <row r="110" spans="1:60" x14ac:dyDescent="0.2">
      <c r="A110" s="114">
        <f t="shared" si="166"/>
        <v>0</v>
      </c>
      <c r="C110" s="143" t="s">
        <v>1828</v>
      </c>
      <c r="D110" s="112">
        <f t="shared" si="143"/>
        <v>130</v>
      </c>
      <c r="E110" s="112">
        <f t="shared" si="147"/>
        <v>14</v>
      </c>
      <c r="G110" s="143" t="s">
        <v>1823</v>
      </c>
      <c r="H110" s="135" t="str">
        <f t="shared" si="144"/>
        <v>ATM infrastructure</v>
      </c>
      <c r="I110" s="136" t="str">
        <f>IF(LEN(INDEX(IF(LEFT($C110,3)="XFD",RawDataAllData,StdCalcsAllCalcs),$D110,I$2))=0,"",INDEX(IF(LEFT($C110,3)="XFD",RawDataAllData,StdCalcsAllCalcs),$D110,I$2)*$D97)</f>
        <v/>
      </c>
      <c r="J110" s="136" t="str">
        <f ca="1">IF(AND(I110&lt;&gt;"",I110&lt;INDEX(INDIRECT(B96),E110,MATCH(J97&amp;"LQ",StdRangesColumnHeaders,0)-StdRangesFirstDatasetCol+3)),"Q4",IF(AND(I110&lt;&gt;"",I110&gt;INDEX(INDIRECT(B96),E110,MATCH(J97&amp;"HQ",StdRangesColumnHeaders,0)-StdRangesFirstDatasetCol+3)),"Q1",""))</f>
        <v/>
      </c>
      <c r="K110" s="136" t="str">
        <f t="shared" ref="K110:AP110" si="171">IF(LEN(INDEX(IF(LEFT($C110,3)="XFD",RawDataAllData,StdCalcsAllCalcs),$D110,K$2))=0,"",INDEX(IF(LEFT($C110,3)="XFD",RawDataAllData,StdCalcsAllCalcs),$D110,K$2)*$D97)</f>
        <v/>
      </c>
      <c r="L110" s="136" t="str">
        <f t="shared" si="171"/>
        <v/>
      </c>
      <c r="M110" s="136" t="str">
        <f t="shared" si="171"/>
        <v/>
      </c>
      <c r="N110" s="136" t="str">
        <f t="shared" si="171"/>
        <v/>
      </c>
      <c r="O110" s="136" t="str">
        <f t="shared" si="171"/>
        <v/>
      </c>
      <c r="P110" s="136">
        <f t="shared" si="171"/>
        <v>0.57874307325782126</v>
      </c>
      <c r="Q110" s="136">
        <f t="shared" si="171"/>
        <v>0.743541157583955</v>
      </c>
      <c r="R110" s="136">
        <f t="shared" si="171"/>
        <v>1.5782637049008144</v>
      </c>
      <c r="S110" s="136">
        <f t="shared" si="171"/>
        <v>3.0322945189982171</v>
      </c>
      <c r="T110" s="136">
        <f t="shared" si="171"/>
        <v>2.2416658257828646</v>
      </c>
      <c r="U110" s="136">
        <f t="shared" si="171"/>
        <v>0</v>
      </c>
      <c r="V110" s="136" t="str">
        <f t="shared" si="171"/>
        <v/>
      </c>
      <c r="W110" s="136">
        <f t="shared" si="171"/>
        <v>0.64465114673311752</v>
      </c>
      <c r="X110" s="136">
        <f t="shared" si="171"/>
        <v>0.45320689144924053</v>
      </c>
      <c r="Y110" s="136">
        <f t="shared" si="171"/>
        <v>2.4216306690445477</v>
      </c>
      <c r="Z110" s="136">
        <f t="shared" si="171"/>
        <v>1.1609024312423846</v>
      </c>
      <c r="AA110" s="136">
        <f t="shared" si="171"/>
        <v>0.62817412836429354</v>
      </c>
      <c r="AB110" s="136">
        <f t="shared" si="171"/>
        <v>2.2866570365982852</v>
      </c>
      <c r="AC110" s="136">
        <f t="shared" si="171"/>
        <v>0.45320689144924053</v>
      </c>
      <c r="AD110" s="136">
        <f t="shared" si="171"/>
        <v>3.0322945189982171</v>
      </c>
      <c r="AE110" s="136">
        <f t="shared" si="171"/>
        <v>1.2993329986389532</v>
      </c>
      <c r="AF110" s="136">
        <f t="shared" si="171"/>
        <v>0.99929689821754464</v>
      </c>
      <c r="AG110" s="136">
        <f t="shared" si="171"/>
        <v>1.4298058712727657</v>
      </c>
      <c r="AH110" s="136">
        <f t="shared" si="171"/>
        <v>0.56823763372541769</v>
      </c>
      <c r="AI110" s="136">
        <f t="shared" si="171"/>
        <v>1.7891054459367477</v>
      </c>
      <c r="AJ110" s="136">
        <f t="shared" si="171"/>
        <v>0.45320689144924053</v>
      </c>
      <c r="AK110" s="136">
        <f t="shared" si="171"/>
        <v>3.0322945189982171</v>
      </c>
      <c r="AL110" s="136">
        <f t="shared" si="171"/>
        <v>1.2733857683693754</v>
      </c>
      <c r="AM110" s="136">
        <f t="shared" si="171"/>
        <v>0.93190013468258581</v>
      </c>
      <c r="AN110" s="136" t="str">
        <f t="shared" si="171"/>
        <v/>
      </c>
      <c r="AO110" s="136" t="str">
        <f t="shared" si="171"/>
        <v/>
      </c>
      <c r="AP110" s="136" t="str">
        <f t="shared" si="171"/>
        <v/>
      </c>
      <c r="AQ110" s="136" t="str">
        <f t="shared" ref="AQ110:BH110" si="172">IF(LEN(INDEX(IF(LEFT($C110,3)="XFD",RawDataAllData,StdCalcsAllCalcs),$D110,AQ$2))=0,"",INDEX(IF(LEFT($C110,3)="XFD",RawDataAllData,StdCalcsAllCalcs),$D110,AQ$2)*$D97)</f>
        <v/>
      </c>
      <c r="AR110" s="136" t="str">
        <f t="shared" si="172"/>
        <v/>
      </c>
      <c r="AS110" s="136" t="str">
        <f t="shared" si="172"/>
        <v/>
      </c>
      <c r="AT110" s="136" t="str">
        <f t="shared" si="172"/>
        <v/>
      </c>
      <c r="AU110" s="136" t="str">
        <f t="shared" si="172"/>
        <v/>
      </c>
      <c r="AV110" s="136" t="str">
        <f t="shared" si="172"/>
        <v/>
      </c>
      <c r="AW110" s="136" t="str">
        <f t="shared" si="172"/>
        <v/>
      </c>
      <c r="AX110" s="136" t="str">
        <f t="shared" si="172"/>
        <v/>
      </c>
      <c r="AY110" s="136" t="str">
        <f t="shared" si="172"/>
        <v/>
      </c>
      <c r="AZ110" s="136" t="str">
        <f t="shared" si="172"/>
        <v/>
      </c>
      <c r="BA110" s="136" t="str">
        <f t="shared" si="172"/>
        <v/>
      </c>
      <c r="BB110" s="136" t="str">
        <f t="shared" si="172"/>
        <v/>
      </c>
      <c r="BC110" s="136" t="str">
        <f t="shared" si="172"/>
        <v/>
      </c>
      <c r="BD110" s="136" t="str">
        <f t="shared" si="172"/>
        <v/>
      </c>
      <c r="BE110" s="136" t="str">
        <f t="shared" si="172"/>
        <v/>
      </c>
      <c r="BF110" s="136" t="str">
        <f t="shared" si="172"/>
        <v/>
      </c>
      <c r="BG110" s="136" t="str">
        <f t="shared" si="172"/>
        <v/>
      </c>
      <c r="BH110" s="136" t="str">
        <f t="shared" si="172"/>
        <v/>
      </c>
    </row>
    <row r="111" spans="1:60" x14ac:dyDescent="0.2">
      <c r="A111" s="114">
        <f t="shared" si="166"/>
        <v>0</v>
      </c>
      <c r="C111" s="143" t="s">
        <v>1645</v>
      </c>
      <c r="D111" s="112">
        <f t="shared" si="143"/>
        <v>14</v>
      </c>
      <c r="E111" s="112">
        <f t="shared" si="147"/>
        <v>15</v>
      </c>
      <c r="G111" s="143" t="str">
        <f>G$36</f>
        <v>ADM</v>
      </c>
      <c r="H111" s="135" t="str">
        <f t="shared" si="144"/>
        <v>Applications</v>
      </c>
      <c r="I111" s="136">
        <f>IF(LEN(INDEX(IF(LEFT($C111,3)="XFD",RawDataAllData,StdCalcsAllCalcs),$D111,I$2))=0,"",INDEX(IF(LEFT($C111,3)="XFD",RawDataAllData,StdCalcsAllCalcs),$D111,I$2)*$D97)</f>
        <v>9.9977275565939063</v>
      </c>
      <c r="J111" s="136" t="str">
        <f ca="1">IF(AND(I111&lt;&gt;"",I111&lt;INDEX(INDIRECT(B96),E111,MATCH(J97&amp;"LQ",StdRangesColumnHeaders,0)-StdRangesFirstDatasetCol+3)),"Q4",IF(AND(I111&lt;&gt;"",I111&gt;INDEX(INDIRECT(B96),E111,MATCH(J97&amp;"HQ",StdRangesColumnHeaders,0)-StdRangesFirstDatasetCol+3)),"Q1",""))</f>
        <v/>
      </c>
      <c r="K111" s="136" t="str">
        <f t="shared" ref="K111:AP111" si="173">IF(LEN(INDEX(IF(LEFT($C111,3)="XFD",RawDataAllData,StdCalcsAllCalcs),$D111,K$2))=0,"",INDEX(IF(LEFT($C111,3)="XFD",RawDataAllData,StdCalcsAllCalcs),$D111,K$2)*$D97)</f>
        <v/>
      </c>
      <c r="L111" s="136" t="str">
        <f t="shared" si="173"/>
        <v/>
      </c>
      <c r="M111" s="136" t="str">
        <f t="shared" si="173"/>
        <v/>
      </c>
      <c r="N111" s="136" t="str">
        <f t="shared" si="173"/>
        <v/>
      </c>
      <c r="O111" s="136">
        <f t="shared" si="173"/>
        <v>13.49264478600481</v>
      </c>
      <c r="P111" s="136">
        <f t="shared" si="173"/>
        <v>16.431983072980739</v>
      </c>
      <c r="Q111" s="136">
        <f t="shared" si="173"/>
        <v>7.6465283123412764</v>
      </c>
      <c r="R111" s="136">
        <f t="shared" si="173"/>
        <v>8.8205940330268717</v>
      </c>
      <c r="S111" s="136">
        <f t="shared" si="173"/>
        <v>5.8111214639367379</v>
      </c>
      <c r="T111" s="136">
        <f t="shared" si="173"/>
        <v>9.4818848840573597</v>
      </c>
      <c r="U111" s="136">
        <f t="shared" si="173"/>
        <v>4.4474663040435143</v>
      </c>
      <c r="V111" s="136">
        <f t="shared" si="173"/>
        <v>8.5189536910781438</v>
      </c>
      <c r="W111" s="136">
        <f t="shared" si="173"/>
        <v>9.5751182360866789</v>
      </c>
      <c r="X111" s="136">
        <f t="shared" si="173"/>
        <v>12.552284338987384</v>
      </c>
      <c r="Y111" s="136">
        <f t="shared" si="173"/>
        <v>8.8264901905117217</v>
      </c>
      <c r="Z111" s="136">
        <f t="shared" si="173"/>
        <v>8.8264901905117217</v>
      </c>
      <c r="AA111" s="136">
        <f t="shared" si="173"/>
        <v>8.0827410017097101</v>
      </c>
      <c r="AB111" s="136">
        <f t="shared" si="173"/>
        <v>11.063701287537031</v>
      </c>
      <c r="AC111" s="136">
        <f t="shared" si="173"/>
        <v>4.4474663040435143</v>
      </c>
      <c r="AD111" s="136">
        <f t="shared" si="173"/>
        <v>16.431983072980739</v>
      </c>
      <c r="AE111" s="136">
        <f t="shared" si="173"/>
        <v>9.6004608466413863</v>
      </c>
      <c r="AF111" s="136">
        <f t="shared" si="173"/>
        <v>3.4300719350562185</v>
      </c>
      <c r="AG111" s="136">
        <f t="shared" si="173"/>
        <v>8.8264901905117217</v>
      </c>
      <c r="AH111" s="136">
        <f t="shared" si="173"/>
        <v>7.1650375775074409</v>
      </c>
      <c r="AI111" s="136">
        <f t="shared" si="173"/>
        <v>13.135982923064521</v>
      </c>
      <c r="AJ111" s="136">
        <f t="shared" si="173"/>
        <v>4.4474663040435143</v>
      </c>
      <c r="AK111" s="136">
        <f t="shared" si="173"/>
        <v>16.431983072980739</v>
      </c>
      <c r="AL111" s="136">
        <f t="shared" si="173"/>
        <v>10.040016388637451</v>
      </c>
      <c r="AM111" s="136">
        <f t="shared" si="173"/>
        <v>4.0807966998854628</v>
      </c>
      <c r="AN111" s="136" t="str">
        <f t="shared" si="173"/>
        <v/>
      </c>
      <c r="AO111" s="136" t="str">
        <f t="shared" si="173"/>
        <v/>
      </c>
      <c r="AP111" s="136" t="str">
        <f t="shared" si="173"/>
        <v/>
      </c>
      <c r="AQ111" s="136" t="str">
        <f t="shared" ref="AQ111:BH111" si="174">IF(LEN(INDEX(IF(LEFT($C111,3)="XFD",RawDataAllData,StdCalcsAllCalcs),$D111,AQ$2))=0,"",INDEX(IF(LEFT($C111,3)="XFD",RawDataAllData,StdCalcsAllCalcs),$D111,AQ$2)*$D97)</f>
        <v/>
      </c>
      <c r="AR111" s="136" t="str">
        <f t="shared" si="174"/>
        <v/>
      </c>
      <c r="AS111" s="136" t="str">
        <f t="shared" si="174"/>
        <v/>
      </c>
      <c r="AT111" s="136" t="str">
        <f t="shared" si="174"/>
        <v/>
      </c>
      <c r="AU111" s="136" t="str">
        <f t="shared" si="174"/>
        <v/>
      </c>
      <c r="AV111" s="136" t="str">
        <f t="shared" si="174"/>
        <v/>
      </c>
      <c r="AW111" s="136" t="str">
        <f t="shared" si="174"/>
        <v/>
      </c>
      <c r="AX111" s="136" t="str">
        <f t="shared" si="174"/>
        <v/>
      </c>
      <c r="AY111" s="136" t="str">
        <f t="shared" si="174"/>
        <v/>
      </c>
      <c r="AZ111" s="136" t="str">
        <f t="shared" si="174"/>
        <v/>
      </c>
      <c r="BA111" s="136" t="str">
        <f t="shared" si="174"/>
        <v/>
      </c>
      <c r="BB111" s="136" t="str">
        <f t="shared" si="174"/>
        <v/>
      </c>
      <c r="BC111" s="136" t="str">
        <f t="shared" si="174"/>
        <v/>
      </c>
      <c r="BD111" s="136" t="str">
        <f t="shared" si="174"/>
        <v/>
      </c>
      <c r="BE111" s="136" t="str">
        <f t="shared" si="174"/>
        <v/>
      </c>
      <c r="BF111" s="136" t="str">
        <f t="shared" si="174"/>
        <v/>
      </c>
      <c r="BG111" s="136" t="str">
        <f t="shared" si="174"/>
        <v/>
      </c>
      <c r="BH111" s="136" t="str">
        <f t="shared" si="174"/>
        <v/>
      </c>
    </row>
    <row r="112" spans="1:60" x14ac:dyDescent="0.2">
      <c r="A112" s="114">
        <f t="shared" si="166"/>
        <v>0</v>
      </c>
      <c r="C112" s="143" t="s">
        <v>1647</v>
      </c>
      <c r="D112" s="112">
        <f t="shared" si="143"/>
        <v>16</v>
      </c>
      <c r="E112" s="112">
        <f t="shared" si="147"/>
        <v>16</v>
      </c>
      <c r="G112" s="143" t="str">
        <f>G$37</f>
        <v>AM</v>
      </c>
      <c r="H112" s="135" t="str">
        <f t="shared" si="144"/>
        <v>Application maintenance</v>
      </c>
      <c r="I112" s="136">
        <f>IF(LEN(INDEX(IF(LEFT($C112,3)="XFD",RawDataAllData,StdCalcsAllCalcs),$D112,I$2))=0,"",INDEX(IF(LEFT($C112,3)="XFD",RawDataAllData,StdCalcsAllCalcs),$D112,I$2)*$D97)</f>
        <v>4.357743567977054</v>
      </c>
      <c r="J112" s="136" t="str">
        <f ca="1">IF(AND(I112&lt;&gt;"",I112&lt;INDEX(INDIRECT(B96),E112,MATCH(J97&amp;"LQ",StdRangesColumnHeaders,0)-StdRangesFirstDatasetCol+3)),"Q4",IF(AND(I112&lt;&gt;"",I112&gt;INDEX(INDIRECT(B96),E112,MATCH(J97&amp;"HQ",StdRangesColumnHeaders,0)-StdRangesFirstDatasetCol+3)),"Q1",""))</f>
        <v/>
      </c>
      <c r="K112" s="136" t="str">
        <f t="shared" ref="K112:AP112" si="175">IF(LEN(INDEX(IF(LEFT($C112,3)="XFD",RawDataAllData,StdCalcsAllCalcs),$D112,K$2))=0,"",INDEX(IF(LEFT($C112,3)="XFD",RawDataAllData,StdCalcsAllCalcs),$D112,K$2)*$D97)</f>
        <v/>
      </c>
      <c r="L112" s="136" t="str">
        <f t="shared" si="175"/>
        <v/>
      </c>
      <c r="M112" s="136" t="str">
        <f t="shared" si="175"/>
        <v/>
      </c>
      <c r="N112" s="136" t="str">
        <f t="shared" si="175"/>
        <v/>
      </c>
      <c r="O112" s="136">
        <f t="shared" si="175"/>
        <v>2.428676061477081</v>
      </c>
      <c r="P112" s="136">
        <f t="shared" si="175"/>
        <v>7.7556610188605299</v>
      </c>
      <c r="Q112" s="136">
        <f t="shared" si="175"/>
        <v>4.1998637356660788</v>
      </c>
      <c r="R112" s="136">
        <f t="shared" si="175"/>
        <v>4.7216248544020587</v>
      </c>
      <c r="S112" s="136">
        <f t="shared" si="175"/>
        <v>2.609870290867466</v>
      </c>
      <c r="T112" s="136">
        <f t="shared" si="175"/>
        <v>5.7307102159126462</v>
      </c>
      <c r="U112" s="136">
        <f t="shared" si="175"/>
        <v>1.867071951365836</v>
      </c>
      <c r="V112" s="136">
        <f t="shared" si="175"/>
        <v>1.9336011026593172</v>
      </c>
      <c r="W112" s="136">
        <f t="shared" si="175"/>
        <v>4.3654253763129214</v>
      </c>
      <c r="X112" s="136">
        <f t="shared" si="175"/>
        <v>3.9944718647055075</v>
      </c>
      <c r="Y112" s="136">
        <f t="shared" si="175"/>
        <v>2.6003824848641544</v>
      </c>
      <c r="Z112" s="136">
        <f t="shared" si="175"/>
        <v>3.9944718647055075</v>
      </c>
      <c r="AA112" s="136">
        <f t="shared" si="175"/>
        <v>2.5145292731706177</v>
      </c>
      <c r="AB112" s="136">
        <f t="shared" si="175"/>
        <v>4.5435251153574896</v>
      </c>
      <c r="AC112" s="136">
        <f t="shared" si="175"/>
        <v>1.867071951365836</v>
      </c>
      <c r="AD112" s="136">
        <f t="shared" si="175"/>
        <v>7.7556610188605299</v>
      </c>
      <c r="AE112" s="136">
        <f t="shared" si="175"/>
        <v>3.8370326324630541</v>
      </c>
      <c r="AF112" s="136">
        <f t="shared" si="175"/>
        <v>1.8078245196327687</v>
      </c>
      <c r="AG112" s="136">
        <f t="shared" si="175"/>
        <v>2.6003824848641544</v>
      </c>
      <c r="AH112" s="136">
        <f t="shared" si="175"/>
        <v>2.1519486488744866</v>
      </c>
      <c r="AI112" s="136">
        <f t="shared" si="175"/>
        <v>4.3580483595537833</v>
      </c>
      <c r="AJ112" s="136">
        <f t="shared" si="175"/>
        <v>1.5927409242964103</v>
      </c>
      <c r="AK112" s="136">
        <f t="shared" si="175"/>
        <v>10.746893332098672</v>
      </c>
      <c r="AL112" s="136">
        <f t="shared" si="175"/>
        <v>3.874662734607881</v>
      </c>
      <c r="AM112" s="136">
        <f t="shared" si="175"/>
        <v>2.8914389931755728</v>
      </c>
      <c r="AN112" s="136" t="str">
        <f t="shared" si="175"/>
        <v/>
      </c>
      <c r="AO112" s="136" t="str">
        <f t="shared" si="175"/>
        <v/>
      </c>
      <c r="AP112" s="136" t="str">
        <f t="shared" si="175"/>
        <v/>
      </c>
      <c r="AQ112" s="136" t="str">
        <f t="shared" ref="AQ112:BH112" si="176">IF(LEN(INDEX(IF(LEFT($C112,3)="XFD",RawDataAllData,StdCalcsAllCalcs),$D112,AQ$2))=0,"",INDEX(IF(LEFT($C112,3)="XFD",RawDataAllData,StdCalcsAllCalcs),$D112,AQ$2)*$D97)</f>
        <v/>
      </c>
      <c r="AR112" s="136" t="str">
        <f t="shared" si="176"/>
        <v/>
      </c>
      <c r="AS112" s="136" t="str">
        <f t="shared" si="176"/>
        <v/>
      </c>
      <c r="AT112" s="136" t="str">
        <f t="shared" si="176"/>
        <v/>
      </c>
      <c r="AU112" s="136" t="str">
        <f t="shared" si="176"/>
        <v/>
      </c>
      <c r="AV112" s="136" t="str">
        <f t="shared" si="176"/>
        <v/>
      </c>
      <c r="AW112" s="136" t="str">
        <f t="shared" si="176"/>
        <v/>
      </c>
      <c r="AX112" s="136" t="str">
        <f t="shared" si="176"/>
        <v/>
      </c>
      <c r="AY112" s="136" t="str">
        <f t="shared" si="176"/>
        <v/>
      </c>
      <c r="AZ112" s="136" t="str">
        <f t="shared" si="176"/>
        <v/>
      </c>
      <c r="BA112" s="136" t="str">
        <f t="shared" si="176"/>
        <v/>
      </c>
      <c r="BB112" s="136" t="str">
        <f t="shared" si="176"/>
        <v/>
      </c>
      <c r="BC112" s="136" t="str">
        <f t="shared" si="176"/>
        <v/>
      </c>
      <c r="BD112" s="136" t="str">
        <f t="shared" si="176"/>
        <v/>
      </c>
      <c r="BE112" s="136" t="str">
        <f t="shared" si="176"/>
        <v/>
      </c>
      <c r="BF112" s="136" t="str">
        <f t="shared" si="176"/>
        <v/>
      </c>
      <c r="BG112" s="136" t="str">
        <f t="shared" si="176"/>
        <v/>
      </c>
      <c r="BH112" s="136" t="str">
        <f t="shared" si="176"/>
        <v/>
      </c>
    </row>
    <row r="113" spans="1:60" x14ac:dyDescent="0.2">
      <c r="A113" s="114">
        <f t="shared" si="166"/>
        <v>0</v>
      </c>
      <c r="C113" s="143" t="s">
        <v>1646</v>
      </c>
      <c r="D113" s="112">
        <f t="shared" si="143"/>
        <v>15</v>
      </c>
      <c r="E113" s="112">
        <f t="shared" si="147"/>
        <v>17</v>
      </c>
      <c r="G113" s="143" t="str">
        <f>G$38</f>
        <v>AD</v>
      </c>
      <c r="H113" s="135" t="str">
        <f t="shared" si="144"/>
        <v>Application development</v>
      </c>
      <c r="I113" s="136">
        <f>IF(LEN(INDEX(IF(LEFT($C113,3)="XFD",RawDataAllData,StdCalcsAllCalcs),$D113,I$2))=0,"",INDEX(IF(LEFT($C113,3)="XFD",RawDataAllData,StdCalcsAllCalcs),$D113,I$2)*$D97)</f>
        <v>5.6399839886168532</v>
      </c>
      <c r="J113" s="136" t="str">
        <f ca="1">IF(AND(I113&lt;&gt;"",I113&lt;INDEX(INDIRECT(B96),E113,MATCH(J97&amp;"LQ",StdRangesColumnHeaders,0)-StdRangesFirstDatasetCol+3)),"Q4",IF(AND(I113&lt;&gt;"",I113&gt;INDEX(INDIRECT(B96),E113,MATCH(J97&amp;"HQ",StdRangesColumnHeaders,0)-StdRangesFirstDatasetCol+3)),"Q1",""))</f>
        <v/>
      </c>
      <c r="K113" s="136" t="str">
        <f t="shared" ref="K113:AP113" si="177">IF(LEN(INDEX(IF(LEFT($C113,3)="XFD",RawDataAllData,StdCalcsAllCalcs),$D113,K$2))=0,"",INDEX(IF(LEFT($C113,3)="XFD",RawDataAllData,StdCalcsAllCalcs),$D113,K$2)*$D97)</f>
        <v/>
      </c>
      <c r="L113" s="136" t="str">
        <f t="shared" si="177"/>
        <v/>
      </c>
      <c r="M113" s="136" t="str">
        <f t="shared" si="177"/>
        <v/>
      </c>
      <c r="N113" s="136" t="str">
        <f t="shared" si="177"/>
        <v/>
      </c>
      <c r="O113" s="136" t="str">
        <f t="shared" si="177"/>
        <v/>
      </c>
      <c r="P113" s="136">
        <f t="shared" si="177"/>
        <v>8.6763220541202077</v>
      </c>
      <c r="Q113" s="136">
        <f t="shared" si="177"/>
        <v>3.4466645766751971</v>
      </c>
      <c r="R113" s="136">
        <f t="shared" si="177"/>
        <v>4.0989691786212283</v>
      </c>
      <c r="S113" s="136">
        <f t="shared" si="177"/>
        <v>3.2012498693511477</v>
      </c>
      <c r="T113" s="136">
        <f t="shared" si="177"/>
        <v>3.7511746681447127</v>
      </c>
      <c r="U113" s="136">
        <f t="shared" si="177"/>
        <v>2.5803943526776787</v>
      </c>
      <c r="V113" s="136">
        <f t="shared" si="177"/>
        <v>6.585352588416753</v>
      </c>
      <c r="W113" s="136">
        <f t="shared" si="177"/>
        <v>5.2096928597737575</v>
      </c>
      <c r="X113" s="136">
        <f t="shared" si="177"/>
        <v>8.5578124742818762</v>
      </c>
      <c r="Y113" s="136">
        <f t="shared" si="177"/>
        <v>6.2261077056475669</v>
      </c>
      <c r="Z113" s="136">
        <f t="shared" si="177"/>
        <v>4.6543310191974925</v>
      </c>
      <c r="AA113" s="136">
        <f t="shared" si="177"/>
        <v>3.5227920995425759</v>
      </c>
      <c r="AB113" s="136">
        <f t="shared" si="177"/>
        <v>6.4955413677244556</v>
      </c>
      <c r="AC113" s="136">
        <f t="shared" si="177"/>
        <v>2.5803943526776787</v>
      </c>
      <c r="AD113" s="136">
        <f t="shared" si="177"/>
        <v>8.6763220541202077</v>
      </c>
      <c r="AE113" s="136">
        <f t="shared" si="177"/>
        <v>5.233374032771013</v>
      </c>
      <c r="AF113" s="136">
        <f t="shared" si="177"/>
        <v>2.2000923918961379</v>
      </c>
      <c r="AG113" s="136">
        <f t="shared" si="177"/>
        <v>5.1625384421343981</v>
      </c>
      <c r="AH113" s="136">
        <f t="shared" si="177"/>
        <v>3.240101812207445</v>
      </c>
      <c r="AI113" s="136">
        <f t="shared" si="177"/>
        <v>8.0646975028155961</v>
      </c>
      <c r="AJ113" s="136">
        <f t="shared" si="177"/>
        <v>2.5803943526776787</v>
      </c>
      <c r="AK113" s="136">
        <f t="shared" si="177"/>
        <v>10.409024865034572</v>
      </c>
      <c r="AL113" s="136">
        <f t="shared" si="177"/>
        <v>5.675492016607377</v>
      </c>
      <c r="AM113" s="136">
        <f t="shared" si="177"/>
        <v>2.8134397859380402</v>
      </c>
      <c r="AN113" s="136" t="str">
        <f t="shared" si="177"/>
        <v/>
      </c>
      <c r="AO113" s="136" t="str">
        <f t="shared" si="177"/>
        <v/>
      </c>
      <c r="AP113" s="136" t="str">
        <f t="shared" si="177"/>
        <v/>
      </c>
      <c r="AQ113" s="136" t="str">
        <f t="shared" ref="AQ113:BH113" si="178">IF(LEN(INDEX(IF(LEFT($C113,3)="XFD",RawDataAllData,StdCalcsAllCalcs),$D113,AQ$2))=0,"",INDEX(IF(LEFT($C113,3)="XFD",RawDataAllData,StdCalcsAllCalcs),$D113,AQ$2)*$D97)</f>
        <v/>
      </c>
      <c r="AR113" s="136" t="str">
        <f t="shared" si="178"/>
        <v/>
      </c>
      <c r="AS113" s="136" t="str">
        <f t="shared" si="178"/>
        <v/>
      </c>
      <c r="AT113" s="136" t="str">
        <f t="shared" si="178"/>
        <v/>
      </c>
      <c r="AU113" s="136" t="str">
        <f t="shared" si="178"/>
        <v/>
      </c>
      <c r="AV113" s="136" t="str">
        <f t="shared" si="178"/>
        <v/>
      </c>
      <c r="AW113" s="136" t="str">
        <f t="shared" si="178"/>
        <v/>
      </c>
      <c r="AX113" s="136" t="str">
        <f t="shared" si="178"/>
        <v/>
      </c>
      <c r="AY113" s="136" t="str">
        <f t="shared" si="178"/>
        <v/>
      </c>
      <c r="AZ113" s="136" t="str">
        <f t="shared" si="178"/>
        <v/>
      </c>
      <c r="BA113" s="136" t="str">
        <f t="shared" si="178"/>
        <v/>
      </c>
      <c r="BB113" s="136" t="str">
        <f t="shared" si="178"/>
        <v/>
      </c>
      <c r="BC113" s="136" t="str">
        <f t="shared" si="178"/>
        <v/>
      </c>
      <c r="BD113" s="136" t="str">
        <f t="shared" si="178"/>
        <v/>
      </c>
      <c r="BE113" s="136" t="str">
        <f t="shared" si="178"/>
        <v/>
      </c>
      <c r="BF113" s="136" t="str">
        <f t="shared" si="178"/>
        <v/>
      </c>
      <c r="BG113" s="136" t="str">
        <f t="shared" si="178"/>
        <v/>
      </c>
      <c r="BH113" s="136" t="str">
        <f t="shared" si="178"/>
        <v/>
      </c>
    </row>
    <row r="114" spans="1:60" ht="4.5" customHeight="1" x14ac:dyDescent="0.2">
      <c r="A114" s="114">
        <f t="shared" si="166"/>
        <v>0</v>
      </c>
    </row>
    <row r="115" spans="1:60" x14ac:dyDescent="0.2">
      <c r="A115" s="114"/>
      <c r="B115" s="112" t="s">
        <v>2601</v>
      </c>
    </row>
    <row r="116" spans="1:60" x14ac:dyDescent="0.2">
      <c r="A116" s="114">
        <f t="shared" si="166"/>
        <v>0</v>
      </c>
      <c r="B116" s="112" t="s">
        <v>2596</v>
      </c>
      <c r="D116" s="234">
        <v>100</v>
      </c>
      <c r="E116" s="234"/>
      <c r="F116" s="234"/>
      <c r="G116" s="135"/>
      <c r="H116" s="135" t="str">
        <f>HeaderLabels</f>
        <v>Labels</v>
      </c>
      <c r="I116" s="135" t="str">
        <f>HeaderCl1N</f>
        <v>#Cl1N#</v>
      </c>
      <c r="J116" s="143" t="s">
        <v>179</v>
      </c>
      <c r="K116" s="135" t="str">
        <f>HeaderCl2N</f>
        <v>#Cl2N#</v>
      </c>
      <c r="L116" s="135" t="str">
        <f>HeaderCl3N</f>
        <v>#Cl3N#</v>
      </c>
      <c r="M116" s="135" t="str">
        <f>HeaderCl4N</f>
        <v>#Cl4N#</v>
      </c>
      <c r="N116" s="135" t="str">
        <f>HeaderCl5N</f>
        <v>#Cl5N#</v>
      </c>
      <c r="O116" s="135" t="str">
        <f>HeaderP1N</f>
        <v>#P1N#</v>
      </c>
      <c r="P116" s="135" t="str">
        <f>HeaderP2N</f>
        <v>#P2N#</v>
      </c>
      <c r="Q116" s="135" t="str">
        <f>HeaderP3N</f>
        <v>#P3N#</v>
      </c>
      <c r="R116" s="135" t="str">
        <f>HeaderP4N</f>
        <v>#P4N#</v>
      </c>
      <c r="S116" s="135" t="str">
        <f>HeaderP5N</f>
        <v>#P5N#</v>
      </c>
      <c r="T116" s="135" t="str">
        <f>HeaderP6N</f>
        <v>#P6N#</v>
      </c>
      <c r="U116" s="135" t="str">
        <f>HeaderP7N</f>
        <v>#P7N#</v>
      </c>
      <c r="V116" s="135" t="str">
        <f>HeaderP8N</f>
        <v>#P8N#</v>
      </c>
      <c r="W116" s="135" t="str">
        <f>HeaderP9N</f>
        <v>#P9N#</v>
      </c>
      <c r="X116" s="135" t="str">
        <f>HeaderP10N</f>
        <v>#P10N#</v>
      </c>
      <c r="Y116" s="135" t="str">
        <f>HeaderP11N</f>
        <v>#P11N#</v>
      </c>
      <c r="Z116" s="135" t="str">
        <f>HeaderG1Med</f>
        <v>#G1Med#</v>
      </c>
      <c r="AA116" s="135" t="str">
        <f>HeaderG1LQ</f>
        <v>#G1LQ#</v>
      </c>
      <c r="AB116" s="135" t="str">
        <f>HeaderG1HQ</f>
        <v>#G1HQ#</v>
      </c>
      <c r="AC116" s="135" t="str">
        <f>HeaderG1Min</f>
        <v>#G1Min#</v>
      </c>
      <c r="AD116" s="135" t="str">
        <f>HeaderG1Max</f>
        <v>#G1Max#</v>
      </c>
      <c r="AE116" s="135" t="str">
        <f>HeaderG1Avg</f>
        <v>#G1Avg#</v>
      </c>
      <c r="AF116" s="135" t="str">
        <f>HeaderG1Std</f>
        <v>#G1Std#</v>
      </c>
      <c r="AG116" s="135" t="str">
        <f>HeaderG2Med</f>
        <v>#G2Med#</v>
      </c>
      <c r="AH116" s="135" t="str">
        <f>HeaderG2LQ</f>
        <v>#G2LQ#</v>
      </c>
      <c r="AI116" s="135" t="str">
        <f>HeaderG2HQ</f>
        <v>#G2HQ#</v>
      </c>
      <c r="AJ116" s="135" t="str">
        <f>HeaderG2Min</f>
        <v>#G2Min#</v>
      </c>
      <c r="AK116" s="135" t="str">
        <f>HeaderG2Max</f>
        <v>#G2Max#</v>
      </c>
      <c r="AL116" s="135" t="str">
        <f>HeaderG2Avg</f>
        <v>#G2Avg#</v>
      </c>
      <c r="AM116" s="135" t="str">
        <f>HeaderG2Std</f>
        <v>#G2Std#</v>
      </c>
      <c r="AN116" s="135" t="str">
        <f>HeaderG3Med</f>
        <v>#G3Med#</v>
      </c>
      <c r="AO116" s="135" t="str">
        <f>HeaderG3LQ</f>
        <v>#G3LQ#</v>
      </c>
      <c r="AP116" s="135" t="str">
        <f>HeaderG3HQ</f>
        <v>#G3HQ#</v>
      </c>
      <c r="AQ116" s="135" t="str">
        <f>HeaderG3Min</f>
        <v>#G3Min#</v>
      </c>
      <c r="AR116" s="135" t="str">
        <f>HeaderG3Max</f>
        <v>#G3Max#</v>
      </c>
      <c r="AS116" s="135" t="str">
        <f>HeaderG3Avg</f>
        <v>#G3Avg#</v>
      </c>
      <c r="AT116" s="135" t="str">
        <f>HeaderG3Std</f>
        <v>#G3Std#</v>
      </c>
      <c r="AU116" s="135" t="str">
        <f>HeaderG4Med</f>
        <v>#G4Med#</v>
      </c>
      <c r="AV116" s="135" t="str">
        <f>HeaderG4LQ</f>
        <v>#G4LQ#</v>
      </c>
      <c r="AW116" s="135" t="str">
        <f>HeaderG4HQ</f>
        <v>#G4HQ#</v>
      </c>
      <c r="AX116" s="135" t="str">
        <f>HeaderG4Min</f>
        <v>#G4Min#</v>
      </c>
      <c r="AY116" s="135" t="str">
        <f>HeaderG4Max</f>
        <v>#G4Max#</v>
      </c>
      <c r="AZ116" s="135" t="str">
        <f>HeaderG4Avg</f>
        <v>#G4Avg#</v>
      </c>
      <c r="BA116" s="135" t="str">
        <f>HeaderG4Std</f>
        <v>#G4Std#</v>
      </c>
      <c r="BB116" s="135" t="str">
        <f>HeaderG5Med</f>
        <v>#G5Med#</v>
      </c>
      <c r="BC116" s="135" t="str">
        <f>HeaderG5LQ</f>
        <v>#G5LQ#</v>
      </c>
      <c r="BD116" s="135" t="str">
        <f>HeaderG5HQ</f>
        <v>#G5HQ#</v>
      </c>
      <c r="BE116" s="135" t="str">
        <f>HeaderG5Min</f>
        <v>#G5Min#</v>
      </c>
      <c r="BF116" s="135" t="str">
        <f>HeaderG5Max</f>
        <v>#G5Max#</v>
      </c>
      <c r="BG116" s="135" t="str">
        <f>HeaderG5Avg</f>
        <v>#G5Avg#</v>
      </c>
      <c r="BH116" s="135" t="str">
        <f>HeaderG5Std</f>
        <v>#G5Std#</v>
      </c>
    </row>
    <row r="117" spans="1:60" x14ac:dyDescent="0.2">
      <c r="A117" s="114">
        <f t="shared" si="166"/>
        <v>0</v>
      </c>
      <c r="C117" s="143" t="s">
        <v>2679</v>
      </c>
      <c r="D117" s="112">
        <f t="shared" ref="D117:D148" si="179">MATCH(C117,IF(LEFT($C117,3)="XFD",RawDataFieldKeys,StdCalcsFieldKeys),0)-IF(LEFT($C117,3)="XFD",RawDataFieldKeyBaseRow,StdCalcsFieldKeyBaseRow)</f>
        <v>38</v>
      </c>
      <c r="E117" s="112">
        <v>2</v>
      </c>
      <c r="G117" s="143" t="s">
        <v>171</v>
      </c>
      <c r="H117" s="135" t="str">
        <f t="shared" ref="H117:H148" si="180">VLOOKUP(C117,IF(LEFT($C117,3)="XFD",RawDataLookupFieldLabels,StdCalcsLookupFieldLabels),2,0)</f>
        <v>Application development</v>
      </c>
      <c r="I117" s="136">
        <f>IF(LEN(INDEX(IF(LEFT($C117,3)="XFD",RawDataAllData,StdCalcsAllCalcs),$D117,I$2))=0,"",INDEX(IF(LEFT($C117,3)="XFD",RawDataAllData,StdCalcsAllCalcs),$D117,I$2)*$D116)</f>
        <v>56.412659343743123</v>
      </c>
      <c r="J117" s="136" t="str">
        <f ca="1">IF(AND(I117&lt;&gt;"",I117&lt;INDEX(INDIRECT(B115),E117,MATCH(J116&amp;"LQ",StdRangesColumnHeaders,0)-StdRangesFirstDatasetCol+3)),"Q4",IF(AND(I117&lt;&gt;"",I117&gt;INDEX(INDIRECT(B115),E117,MATCH(J116&amp;"HQ",StdRangesColumnHeaders,0)-StdRangesFirstDatasetCol+3)),"Q1",""))</f>
        <v/>
      </c>
      <c r="K117" s="136" t="str">
        <f t="shared" ref="K117:AP117" si="181">IF(LEN(INDEX(IF(LEFT($C117,3)="XFD",RawDataAllData,StdCalcsAllCalcs),$D117,K$2))=0,"",INDEX(IF(LEFT($C117,3)="XFD",RawDataAllData,StdCalcsAllCalcs),$D117,K$2)*$D116)</f>
        <v/>
      </c>
      <c r="L117" s="136" t="str">
        <f t="shared" si="181"/>
        <v/>
      </c>
      <c r="M117" s="136" t="str">
        <f t="shared" si="181"/>
        <v/>
      </c>
      <c r="N117" s="136" t="str">
        <f t="shared" si="181"/>
        <v/>
      </c>
      <c r="O117" s="136" t="str">
        <f t="shared" si="181"/>
        <v/>
      </c>
      <c r="P117" s="136">
        <f t="shared" si="181"/>
        <v>52.801430086589882</v>
      </c>
      <c r="Q117" s="136">
        <f t="shared" si="181"/>
        <v>45.074894591214424</v>
      </c>
      <c r="R117" s="136">
        <f t="shared" si="181"/>
        <v>46.470443637622303</v>
      </c>
      <c r="S117" s="136">
        <f t="shared" si="181"/>
        <v>55.088331731108987</v>
      </c>
      <c r="T117" s="136">
        <f t="shared" si="181"/>
        <v>39.561487130600568</v>
      </c>
      <c r="U117" s="136">
        <f t="shared" si="181"/>
        <v>58.019424460431658</v>
      </c>
      <c r="V117" s="136">
        <f t="shared" si="181"/>
        <v>77.302363966522762</v>
      </c>
      <c r="W117" s="136">
        <f t="shared" si="181"/>
        <v>54.408653045551766</v>
      </c>
      <c r="X117" s="136">
        <f t="shared" si="181"/>
        <v>68.177331258353661</v>
      </c>
      <c r="Y117" s="136">
        <f t="shared" si="181"/>
        <v>70.538884327322918</v>
      </c>
      <c r="Z117" s="136">
        <f t="shared" si="181"/>
        <v>54.748492388330369</v>
      </c>
      <c r="AA117" s="136">
        <f t="shared" si="181"/>
        <v>48.053190249864194</v>
      </c>
      <c r="AB117" s="136">
        <f t="shared" si="181"/>
        <v>65.637854558873158</v>
      </c>
      <c r="AC117" s="136">
        <f t="shared" si="181"/>
        <v>39.561487130600568</v>
      </c>
      <c r="AD117" s="136">
        <f t="shared" si="181"/>
        <v>77.302363966522762</v>
      </c>
      <c r="AE117" s="136">
        <f t="shared" si="181"/>
        <v>56.744324423531886</v>
      </c>
      <c r="AF117" s="136">
        <f t="shared" si="181"/>
        <v>12.046136323711721</v>
      </c>
      <c r="AG117" s="136">
        <f t="shared" si="181"/>
        <v>61.904692001051998</v>
      </c>
      <c r="AH117" s="136">
        <f t="shared" si="181"/>
        <v>53.373155497719658</v>
      </c>
      <c r="AI117" s="136">
        <f t="shared" si="181"/>
        <v>69.948496060080601</v>
      </c>
      <c r="AJ117" s="136">
        <f t="shared" si="181"/>
        <v>23.800088695620754</v>
      </c>
      <c r="AK117" s="136">
        <f t="shared" si="181"/>
        <v>81.452096054728798</v>
      </c>
      <c r="AL117" s="136">
        <f t="shared" si="181"/>
        <v>59.944035375997395</v>
      </c>
      <c r="AM117" s="136">
        <f t="shared" si="181"/>
        <v>16.813825038095505</v>
      </c>
      <c r="AN117" s="136" t="str">
        <f t="shared" si="181"/>
        <v/>
      </c>
      <c r="AO117" s="136" t="str">
        <f t="shared" si="181"/>
        <v/>
      </c>
      <c r="AP117" s="136" t="str">
        <f t="shared" si="181"/>
        <v/>
      </c>
      <c r="AQ117" s="136" t="str">
        <f t="shared" ref="AQ117:BH117" si="182">IF(LEN(INDEX(IF(LEFT($C117,3)="XFD",RawDataAllData,StdCalcsAllCalcs),$D117,AQ$2))=0,"",INDEX(IF(LEFT($C117,3)="XFD",RawDataAllData,StdCalcsAllCalcs),$D117,AQ$2)*$D116)</f>
        <v/>
      </c>
      <c r="AR117" s="136" t="str">
        <f t="shared" si="182"/>
        <v/>
      </c>
      <c r="AS117" s="136" t="str">
        <f t="shared" si="182"/>
        <v/>
      </c>
      <c r="AT117" s="136" t="str">
        <f t="shared" si="182"/>
        <v/>
      </c>
      <c r="AU117" s="136" t="str">
        <f t="shared" si="182"/>
        <v/>
      </c>
      <c r="AV117" s="136" t="str">
        <f t="shared" si="182"/>
        <v/>
      </c>
      <c r="AW117" s="136" t="str">
        <f t="shared" si="182"/>
        <v/>
      </c>
      <c r="AX117" s="136" t="str">
        <f t="shared" si="182"/>
        <v/>
      </c>
      <c r="AY117" s="136" t="str">
        <f t="shared" si="182"/>
        <v/>
      </c>
      <c r="AZ117" s="136" t="str">
        <f t="shared" si="182"/>
        <v/>
      </c>
      <c r="BA117" s="136" t="str">
        <f t="shared" si="182"/>
        <v/>
      </c>
      <c r="BB117" s="136" t="str">
        <f t="shared" si="182"/>
        <v/>
      </c>
      <c r="BC117" s="136" t="str">
        <f t="shared" si="182"/>
        <v/>
      </c>
      <c r="BD117" s="136" t="str">
        <f t="shared" si="182"/>
        <v/>
      </c>
      <c r="BE117" s="136" t="str">
        <f t="shared" si="182"/>
        <v/>
      </c>
      <c r="BF117" s="136" t="str">
        <f t="shared" si="182"/>
        <v/>
      </c>
      <c r="BG117" s="136" t="str">
        <f t="shared" si="182"/>
        <v/>
      </c>
      <c r="BH117" s="136" t="str">
        <f t="shared" si="182"/>
        <v/>
      </c>
    </row>
    <row r="118" spans="1:60" x14ac:dyDescent="0.2">
      <c r="A118" s="114">
        <f t="shared" si="166"/>
        <v>0</v>
      </c>
      <c r="C118" s="143" t="s">
        <v>2680</v>
      </c>
      <c r="D118" s="112">
        <f t="shared" si="179"/>
        <v>39</v>
      </c>
      <c r="E118" s="112">
        <f>E117+1</f>
        <v>3</v>
      </c>
      <c r="G118" s="143" t="s">
        <v>170</v>
      </c>
      <c r="H118" s="135" t="str">
        <f t="shared" si="180"/>
        <v>Application maintenance</v>
      </c>
      <c r="I118" s="136">
        <f>IF(LEN(INDEX(IF(LEFT($C118,3)="XFD",RawDataAllData,StdCalcsAllCalcs),$D118,I$2))=0,"",INDEX(IF(LEFT($C118,3)="XFD",RawDataAllData,StdCalcsAllCalcs),$D118,I$2)*$D116)</f>
        <v>43.587340656256885</v>
      </c>
      <c r="J118" s="136" t="str">
        <f ca="1">IF(AND(I118&lt;&gt;"",I118&lt;INDEX(INDIRECT(B115),E118,MATCH(J116&amp;"LQ",StdRangesColumnHeaders,0)-StdRangesFirstDatasetCol+3)),"Q4",IF(AND(I118&lt;&gt;"",I118&gt;INDEX(INDIRECT(B115),E118,MATCH(J116&amp;"HQ",StdRangesColumnHeaders,0)-StdRangesFirstDatasetCol+3)),"Q1",""))</f>
        <v/>
      </c>
      <c r="K118" s="136" t="str">
        <f t="shared" ref="K118:AP118" si="183">IF(LEN(INDEX(IF(LEFT($C118,3)="XFD",RawDataAllData,StdCalcsAllCalcs),$D118,K$2))=0,"",INDEX(IF(LEFT($C118,3)="XFD",RawDataAllData,StdCalcsAllCalcs),$D118,K$2)*$D116)</f>
        <v/>
      </c>
      <c r="L118" s="136" t="str">
        <f t="shared" si="183"/>
        <v/>
      </c>
      <c r="M118" s="136" t="str">
        <f t="shared" si="183"/>
        <v/>
      </c>
      <c r="N118" s="136" t="str">
        <f t="shared" si="183"/>
        <v/>
      </c>
      <c r="O118" s="136">
        <f t="shared" si="183"/>
        <v>17.999999999971951</v>
      </c>
      <c r="P118" s="136">
        <f t="shared" si="183"/>
        <v>47.198569913410111</v>
      </c>
      <c r="Q118" s="136">
        <f t="shared" si="183"/>
        <v>54.925105408785576</v>
      </c>
      <c r="R118" s="136">
        <f t="shared" si="183"/>
        <v>53.529556362337061</v>
      </c>
      <c r="S118" s="136">
        <f t="shared" si="183"/>
        <v>44.911645834011054</v>
      </c>
      <c r="T118" s="136">
        <f t="shared" si="183"/>
        <v>60.438512869399432</v>
      </c>
      <c r="U118" s="136">
        <f t="shared" si="183"/>
        <v>41.980575539568342</v>
      </c>
      <c r="V118" s="136">
        <f t="shared" si="183"/>
        <v>22.697636033452884</v>
      </c>
      <c r="W118" s="136">
        <f t="shared" si="183"/>
        <v>45.591346954448227</v>
      </c>
      <c r="X118" s="136">
        <f t="shared" si="183"/>
        <v>31.822668741646343</v>
      </c>
      <c r="Y118" s="136">
        <f t="shared" si="183"/>
        <v>29.461115672677085</v>
      </c>
      <c r="Z118" s="136">
        <f t="shared" si="183"/>
        <v>44.911645834011054</v>
      </c>
      <c r="AA118" s="136">
        <f t="shared" si="183"/>
        <v>30.641892207161714</v>
      </c>
      <c r="AB118" s="136">
        <f t="shared" si="183"/>
        <v>50.364063137873586</v>
      </c>
      <c r="AC118" s="136">
        <f t="shared" si="183"/>
        <v>17.999999999971951</v>
      </c>
      <c r="AD118" s="136">
        <f t="shared" si="183"/>
        <v>60.438512869399432</v>
      </c>
      <c r="AE118" s="136">
        <f t="shared" si="183"/>
        <v>40.959703029973461</v>
      </c>
      <c r="AF118" s="136">
        <f t="shared" si="183"/>
        <v>13.732615512749504</v>
      </c>
      <c r="AG118" s="136">
        <f t="shared" si="183"/>
        <v>34.210040458327668</v>
      </c>
      <c r="AH118" s="136">
        <f t="shared" si="183"/>
        <v>26.079375853064985</v>
      </c>
      <c r="AI118" s="136">
        <f t="shared" si="183"/>
        <v>46.055107873710583</v>
      </c>
      <c r="AJ118" s="136">
        <f t="shared" si="183"/>
        <v>17.999999999971951</v>
      </c>
      <c r="AK118" s="136">
        <f t="shared" si="183"/>
        <v>76.199911304379256</v>
      </c>
      <c r="AL118" s="136">
        <f t="shared" si="183"/>
        <v>38.050874891368451</v>
      </c>
      <c r="AM118" s="136">
        <f t="shared" si="183"/>
        <v>17.281734681832734</v>
      </c>
      <c r="AN118" s="136" t="str">
        <f t="shared" si="183"/>
        <v/>
      </c>
      <c r="AO118" s="136" t="str">
        <f t="shared" si="183"/>
        <v/>
      </c>
      <c r="AP118" s="136" t="str">
        <f t="shared" si="183"/>
        <v/>
      </c>
      <c r="AQ118" s="136" t="str">
        <f t="shared" ref="AQ118:BH118" si="184">IF(LEN(INDEX(IF(LEFT($C118,3)="XFD",RawDataAllData,StdCalcsAllCalcs),$D118,AQ$2))=0,"",INDEX(IF(LEFT($C118,3)="XFD",RawDataAllData,StdCalcsAllCalcs),$D118,AQ$2)*$D116)</f>
        <v/>
      </c>
      <c r="AR118" s="136" t="str">
        <f t="shared" si="184"/>
        <v/>
      </c>
      <c r="AS118" s="136" t="str">
        <f t="shared" si="184"/>
        <v/>
      </c>
      <c r="AT118" s="136" t="str">
        <f t="shared" si="184"/>
        <v/>
      </c>
      <c r="AU118" s="136" t="str">
        <f t="shared" si="184"/>
        <v/>
      </c>
      <c r="AV118" s="136" t="str">
        <f t="shared" si="184"/>
        <v/>
      </c>
      <c r="AW118" s="136" t="str">
        <f t="shared" si="184"/>
        <v/>
      </c>
      <c r="AX118" s="136" t="str">
        <f t="shared" si="184"/>
        <v/>
      </c>
      <c r="AY118" s="136" t="str">
        <f t="shared" si="184"/>
        <v/>
      </c>
      <c r="AZ118" s="136" t="str">
        <f t="shared" si="184"/>
        <v/>
      </c>
      <c r="BA118" s="136" t="str">
        <f t="shared" si="184"/>
        <v/>
      </c>
      <c r="BB118" s="136" t="str">
        <f t="shared" si="184"/>
        <v/>
      </c>
      <c r="BC118" s="136" t="str">
        <f t="shared" si="184"/>
        <v/>
      </c>
      <c r="BD118" s="136" t="str">
        <f t="shared" si="184"/>
        <v/>
      </c>
      <c r="BE118" s="136" t="str">
        <f t="shared" si="184"/>
        <v/>
      </c>
      <c r="BF118" s="136" t="str">
        <f t="shared" si="184"/>
        <v/>
      </c>
      <c r="BG118" s="136" t="str">
        <f t="shared" si="184"/>
        <v/>
      </c>
      <c r="BH118" s="136" t="str">
        <f t="shared" si="184"/>
        <v/>
      </c>
    </row>
    <row r="119" spans="1:60" x14ac:dyDescent="0.2">
      <c r="A119" s="114">
        <f t="shared" si="166"/>
        <v>0</v>
      </c>
      <c r="C119" s="143" t="s">
        <v>2618</v>
      </c>
      <c r="D119" s="112">
        <f t="shared" si="179"/>
        <v>32</v>
      </c>
      <c r="E119" s="112">
        <f t="shared" ref="E119:E148" si="185">E118+1</f>
        <v>4</v>
      </c>
      <c r="G119" s="143" t="s">
        <v>2625</v>
      </c>
      <c r="H119" s="135" t="str">
        <f t="shared" si="180"/>
        <v>Internal shared center</v>
      </c>
      <c r="I119" s="136" t="str">
        <f>IF(LEN(INDEX(IF(LEFT($C119,3)="XFD",RawDataAllData,StdCalcsAllCalcs),$D119,I$2))=0,"",INDEX(IF(LEFT($C119,3)="XFD",RawDataAllData,StdCalcsAllCalcs),$D119,I$2)*$D116)</f>
        <v/>
      </c>
      <c r="J119" s="136" t="str">
        <f ca="1">IF(AND(I119&lt;&gt;"",I119&lt;INDEX(INDIRECT(B115),E119,MATCH(J116&amp;"LQ",StdRangesColumnHeaders,0)-StdRangesFirstDatasetCol+3)),"Q4",IF(AND(I119&lt;&gt;"",I119&gt;INDEX(INDIRECT(B115),E119,MATCH(J116&amp;"HQ",StdRangesColumnHeaders,0)-StdRangesFirstDatasetCol+3)),"Q1",""))</f>
        <v/>
      </c>
      <c r="K119" s="136" t="str">
        <f t="shared" ref="K119:AP119" si="186">IF(LEN(INDEX(IF(LEFT($C119,3)="XFD",RawDataAllData,StdCalcsAllCalcs),$D119,K$2))=0,"",INDEX(IF(LEFT($C119,3)="XFD",RawDataAllData,StdCalcsAllCalcs),$D119,K$2)*$D116)</f>
        <v/>
      </c>
      <c r="L119" s="136" t="str">
        <f t="shared" si="186"/>
        <v/>
      </c>
      <c r="M119" s="136" t="str">
        <f t="shared" si="186"/>
        <v/>
      </c>
      <c r="N119" s="136" t="str">
        <f t="shared" si="186"/>
        <v/>
      </c>
      <c r="O119" s="136" t="str">
        <f t="shared" si="186"/>
        <v/>
      </c>
      <c r="P119" s="136" t="str">
        <f t="shared" si="186"/>
        <v/>
      </c>
      <c r="Q119" s="136" t="str">
        <f t="shared" si="186"/>
        <v/>
      </c>
      <c r="R119" s="136" t="str">
        <f t="shared" si="186"/>
        <v/>
      </c>
      <c r="S119" s="136" t="str">
        <f t="shared" si="186"/>
        <v/>
      </c>
      <c r="T119" s="136" t="str">
        <f t="shared" si="186"/>
        <v/>
      </c>
      <c r="U119" s="136" t="str">
        <f t="shared" si="186"/>
        <v/>
      </c>
      <c r="V119" s="136" t="str">
        <f t="shared" si="186"/>
        <v/>
      </c>
      <c r="W119" s="136" t="str">
        <f t="shared" si="186"/>
        <v/>
      </c>
      <c r="X119" s="136" t="str">
        <f t="shared" si="186"/>
        <v/>
      </c>
      <c r="Y119" s="136" t="str">
        <f t="shared" si="186"/>
        <v/>
      </c>
      <c r="Z119" s="136" t="str">
        <f t="shared" si="186"/>
        <v/>
      </c>
      <c r="AA119" s="136" t="str">
        <f t="shared" si="186"/>
        <v/>
      </c>
      <c r="AB119" s="136" t="str">
        <f t="shared" si="186"/>
        <v/>
      </c>
      <c r="AC119" s="136" t="str">
        <f t="shared" si="186"/>
        <v/>
      </c>
      <c r="AD119" s="136" t="str">
        <f t="shared" si="186"/>
        <v/>
      </c>
      <c r="AE119" s="136" t="str">
        <f t="shared" si="186"/>
        <v/>
      </c>
      <c r="AF119" s="136" t="str">
        <f t="shared" si="186"/>
        <v/>
      </c>
      <c r="AG119" s="136" t="str">
        <f t="shared" si="186"/>
        <v/>
      </c>
      <c r="AH119" s="136" t="str">
        <f t="shared" si="186"/>
        <v/>
      </c>
      <c r="AI119" s="136" t="str">
        <f t="shared" si="186"/>
        <v/>
      </c>
      <c r="AJ119" s="136" t="str">
        <f t="shared" si="186"/>
        <v/>
      </c>
      <c r="AK119" s="136" t="str">
        <f t="shared" si="186"/>
        <v/>
      </c>
      <c r="AL119" s="136" t="str">
        <f t="shared" si="186"/>
        <v/>
      </c>
      <c r="AM119" s="136" t="str">
        <f t="shared" si="186"/>
        <v/>
      </c>
      <c r="AN119" s="136" t="str">
        <f t="shared" si="186"/>
        <v/>
      </c>
      <c r="AO119" s="136" t="str">
        <f t="shared" si="186"/>
        <v/>
      </c>
      <c r="AP119" s="136" t="str">
        <f t="shared" si="186"/>
        <v/>
      </c>
      <c r="AQ119" s="136" t="str">
        <f t="shared" ref="AQ119:BH119" si="187">IF(LEN(INDEX(IF(LEFT($C119,3)="XFD",RawDataAllData,StdCalcsAllCalcs),$D119,AQ$2))=0,"",INDEX(IF(LEFT($C119,3)="XFD",RawDataAllData,StdCalcsAllCalcs),$D119,AQ$2)*$D116)</f>
        <v/>
      </c>
      <c r="AR119" s="136" t="str">
        <f t="shared" si="187"/>
        <v/>
      </c>
      <c r="AS119" s="136" t="str">
        <f t="shared" si="187"/>
        <v/>
      </c>
      <c r="AT119" s="136" t="str">
        <f t="shared" si="187"/>
        <v/>
      </c>
      <c r="AU119" s="136" t="str">
        <f t="shared" si="187"/>
        <v/>
      </c>
      <c r="AV119" s="136" t="str">
        <f t="shared" si="187"/>
        <v/>
      </c>
      <c r="AW119" s="136" t="str">
        <f t="shared" si="187"/>
        <v/>
      </c>
      <c r="AX119" s="136" t="str">
        <f t="shared" si="187"/>
        <v/>
      </c>
      <c r="AY119" s="136" t="str">
        <f t="shared" si="187"/>
        <v/>
      </c>
      <c r="AZ119" s="136" t="str">
        <f t="shared" si="187"/>
        <v/>
      </c>
      <c r="BA119" s="136" t="str">
        <f t="shared" si="187"/>
        <v/>
      </c>
      <c r="BB119" s="136" t="str">
        <f t="shared" si="187"/>
        <v/>
      </c>
      <c r="BC119" s="136" t="str">
        <f t="shared" si="187"/>
        <v/>
      </c>
      <c r="BD119" s="136" t="str">
        <f t="shared" si="187"/>
        <v/>
      </c>
      <c r="BE119" s="136" t="str">
        <f t="shared" si="187"/>
        <v/>
      </c>
      <c r="BF119" s="136" t="str">
        <f t="shared" si="187"/>
        <v/>
      </c>
      <c r="BG119" s="136" t="str">
        <f t="shared" si="187"/>
        <v/>
      </c>
      <c r="BH119" s="136" t="str">
        <f t="shared" si="187"/>
        <v/>
      </c>
    </row>
    <row r="120" spans="1:60" x14ac:dyDescent="0.2">
      <c r="A120" s="114">
        <f t="shared" si="166"/>
        <v>0</v>
      </c>
      <c r="C120" s="143" t="s">
        <v>2619</v>
      </c>
      <c r="D120" s="112">
        <f t="shared" si="179"/>
        <v>33</v>
      </c>
      <c r="E120" s="112">
        <f t="shared" si="185"/>
        <v>5</v>
      </c>
      <c r="G120" s="143" t="s">
        <v>2626</v>
      </c>
      <c r="H120" s="135" t="str">
        <f t="shared" si="180"/>
        <v>External outsourcing</v>
      </c>
      <c r="I120" s="136" t="str">
        <f>IF(LEN(INDEX(IF(LEFT($C120,3)="XFD",RawDataAllData,StdCalcsAllCalcs),$D120,I$2))=0,"",INDEX(IF(LEFT($C120,3)="XFD",RawDataAllData,StdCalcsAllCalcs),$D120,I$2)*$D116)</f>
        <v/>
      </c>
      <c r="J120" s="136" t="str">
        <f ca="1">IF(AND(I120&lt;&gt;"",I120&lt;INDEX(INDIRECT(B115),E120,MATCH(J116&amp;"LQ",StdRangesColumnHeaders,0)-StdRangesFirstDatasetCol+3)),"Q4",IF(AND(I120&lt;&gt;"",I120&gt;INDEX(INDIRECT(B115),E120,MATCH(J116&amp;"HQ",StdRangesColumnHeaders,0)-StdRangesFirstDatasetCol+3)),"Q1",""))</f>
        <v/>
      </c>
      <c r="K120" s="136" t="str">
        <f t="shared" ref="K120:AP120" si="188">IF(LEN(INDEX(IF(LEFT($C120,3)="XFD",RawDataAllData,StdCalcsAllCalcs),$D120,K$2))=0,"",INDEX(IF(LEFT($C120,3)="XFD",RawDataAllData,StdCalcsAllCalcs),$D120,K$2)*$D116)</f>
        <v/>
      </c>
      <c r="L120" s="136" t="str">
        <f t="shared" si="188"/>
        <v/>
      </c>
      <c r="M120" s="136" t="str">
        <f t="shared" si="188"/>
        <v/>
      </c>
      <c r="N120" s="136" t="str">
        <f t="shared" si="188"/>
        <v/>
      </c>
      <c r="O120" s="136" t="str">
        <f t="shared" si="188"/>
        <v/>
      </c>
      <c r="P120" s="136" t="str">
        <f t="shared" si="188"/>
        <v/>
      </c>
      <c r="Q120" s="136" t="str">
        <f t="shared" si="188"/>
        <v/>
      </c>
      <c r="R120" s="136" t="str">
        <f t="shared" si="188"/>
        <v/>
      </c>
      <c r="S120" s="136" t="str">
        <f t="shared" si="188"/>
        <v/>
      </c>
      <c r="T120" s="136" t="str">
        <f t="shared" si="188"/>
        <v/>
      </c>
      <c r="U120" s="136" t="str">
        <f t="shared" si="188"/>
        <v/>
      </c>
      <c r="V120" s="136" t="str">
        <f t="shared" si="188"/>
        <v/>
      </c>
      <c r="W120" s="136" t="str">
        <f t="shared" si="188"/>
        <v/>
      </c>
      <c r="X120" s="136" t="str">
        <f t="shared" si="188"/>
        <v/>
      </c>
      <c r="Y120" s="136" t="str">
        <f t="shared" si="188"/>
        <v/>
      </c>
      <c r="Z120" s="136" t="str">
        <f t="shared" si="188"/>
        <v/>
      </c>
      <c r="AA120" s="136" t="str">
        <f t="shared" si="188"/>
        <v/>
      </c>
      <c r="AB120" s="136" t="str">
        <f t="shared" si="188"/>
        <v/>
      </c>
      <c r="AC120" s="136" t="str">
        <f t="shared" si="188"/>
        <v/>
      </c>
      <c r="AD120" s="136" t="str">
        <f t="shared" si="188"/>
        <v/>
      </c>
      <c r="AE120" s="136" t="str">
        <f t="shared" si="188"/>
        <v/>
      </c>
      <c r="AF120" s="136" t="str">
        <f t="shared" si="188"/>
        <v/>
      </c>
      <c r="AG120" s="136" t="str">
        <f t="shared" si="188"/>
        <v/>
      </c>
      <c r="AH120" s="136" t="str">
        <f t="shared" si="188"/>
        <v/>
      </c>
      <c r="AI120" s="136" t="str">
        <f t="shared" si="188"/>
        <v/>
      </c>
      <c r="AJ120" s="136" t="str">
        <f t="shared" si="188"/>
        <v/>
      </c>
      <c r="AK120" s="136" t="str">
        <f t="shared" si="188"/>
        <v/>
      </c>
      <c r="AL120" s="136" t="str">
        <f t="shared" si="188"/>
        <v/>
      </c>
      <c r="AM120" s="136" t="str">
        <f t="shared" si="188"/>
        <v/>
      </c>
      <c r="AN120" s="136" t="str">
        <f t="shared" si="188"/>
        <v/>
      </c>
      <c r="AO120" s="136" t="str">
        <f t="shared" si="188"/>
        <v/>
      </c>
      <c r="AP120" s="136" t="str">
        <f t="shared" si="188"/>
        <v/>
      </c>
      <c r="AQ120" s="136" t="str">
        <f t="shared" ref="AQ120:BH120" si="189">IF(LEN(INDEX(IF(LEFT($C120,3)="XFD",RawDataAllData,StdCalcsAllCalcs),$D120,AQ$2))=0,"",INDEX(IF(LEFT($C120,3)="XFD",RawDataAllData,StdCalcsAllCalcs),$D120,AQ$2)*$D116)</f>
        <v/>
      </c>
      <c r="AR120" s="136" t="str">
        <f t="shared" si="189"/>
        <v/>
      </c>
      <c r="AS120" s="136" t="str">
        <f t="shared" si="189"/>
        <v/>
      </c>
      <c r="AT120" s="136" t="str">
        <f t="shared" si="189"/>
        <v/>
      </c>
      <c r="AU120" s="136" t="str">
        <f t="shared" si="189"/>
        <v/>
      </c>
      <c r="AV120" s="136" t="str">
        <f t="shared" si="189"/>
        <v/>
      </c>
      <c r="AW120" s="136" t="str">
        <f t="shared" si="189"/>
        <v/>
      </c>
      <c r="AX120" s="136" t="str">
        <f t="shared" si="189"/>
        <v/>
      </c>
      <c r="AY120" s="136" t="str">
        <f t="shared" si="189"/>
        <v/>
      </c>
      <c r="AZ120" s="136" t="str">
        <f t="shared" si="189"/>
        <v/>
      </c>
      <c r="BA120" s="136" t="str">
        <f t="shared" si="189"/>
        <v/>
      </c>
      <c r="BB120" s="136" t="str">
        <f t="shared" si="189"/>
        <v/>
      </c>
      <c r="BC120" s="136" t="str">
        <f t="shared" si="189"/>
        <v/>
      </c>
      <c r="BD120" s="136" t="str">
        <f t="shared" si="189"/>
        <v/>
      </c>
      <c r="BE120" s="136" t="str">
        <f t="shared" si="189"/>
        <v/>
      </c>
      <c r="BF120" s="136" t="str">
        <f t="shared" si="189"/>
        <v/>
      </c>
      <c r="BG120" s="136" t="str">
        <f t="shared" si="189"/>
        <v/>
      </c>
      <c r="BH120" s="136" t="str">
        <f t="shared" si="189"/>
        <v/>
      </c>
    </row>
    <row r="121" spans="1:60" x14ac:dyDescent="0.2">
      <c r="A121" s="114">
        <f t="shared" si="166"/>
        <v>0</v>
      </c>
      <c r="C121" s="143" t="s">
        <v>3021</v>
      </c>
      <c r="D121" s="112">
        <f t="shared" si="179"/>
        <v>42</v>
      </c>
      <c r="E121" s="112">
        <f t="shared" si="185"/>
        <v>6</v>
      </c>
      <c r="G121" s="143" t="s">
        <v>2627</v>
      </c>
      <c r="H121" s="135" t="str">
        <f t="shared" si="180"/>
        <v>Offshored</v>
      </c>
      <c r="I121" s="136" t="str">
        <f>IF(LEN(INDEX(IF(LEFT($C121,3)="XFD",RawDataAllData,StdCalcsAllCalcs),$D121,I$2))=0,"",INDEX(IF(LEFT($C121,3)="XFD",RawDataAllData,StdCalcsAllCalcs),$D121,I$2)*$D116)</f>
        <v/>
      </c>
      <c r="J121" s="136" t="str">
        <f ca="1">IF(AND(I121&lt;&gt;"",I121&lt;INDEX(INDIRECT(B115),E121,MATCH(J116&amp;"LQ",StdRangesColumnHeaders,0)-StdRangesFirstDatasetCol+3)),"Q4",IF(AND(I121&lt;&gt;"",I121&gt;INDEX(INDIRECT(B115),E121,MATCH(J116&amp;"HQ",StdRangesColumnHeaders,0)-StdRangesFirstDatasetCol+3)),"Q1",""))</f>
        <v/>
      </c>
      <c r="K121" s="136" t="str">
        <f t="shared" ref="K121:AP121" si="190">IF(LEN(INDEX(IF(LEFT($C121,3)="XFD",RawDataAllData,StdCalcsAllCalcs),$D121,K$2))=0,"",INDEX(IF(LEFT($C121,3)="XFD",RawDataAllData,StdCalcsAllCalcs),$D121,K$2)*$D116)</f>
        <v/>
      </c>
      <c r="L121" s="136" t="str">
        <f t="shared" si="190"/>
        <v/>
      </c>
      <c r="M121" s="136" t="str">
        <f t="shared" si="190"/>
        <v/>
      </c>
      <c r="N121" s="136" t="str">
        <f t="shared" si="190"/>
        <v/>
      </c>
      <c r="O121" s="136" t="str">
        <f t="shared" si="190"/>
        <v/>
      </c>
      <c r="P121" s="136" t="str">
        <f t="shared" si="190"/>
        <v/>
      </c>
      <c r="Q121" s="136" t="str">
        <f t="shared" si="190"/>
        <v/>
      </c>
      <c r="R121" s="136" t="str">
        <f t="shared" si="190"/>
        <v/>
      </c>
      <c r="S121" s="136" t="str">
        <f t="shared" si="190"/>
        <v/>
      </c>
      <c r="T121" s="136" t="str">
        <f t="shared" si="190"/>
        <v/>
      </c>
      <c r="U121" s="136" t="str">
        <f t="shared" si="190"/>
        <v/>
      </c>
      <c r="V121" s="136" t="str">
        <f t="shared" si="190"/>
        <v/>
      </c>
      <c r="W121" s="136" t="str">
        <f t="shared" si="190"/>
        <v/>
      </c>
      <c r="X121" s="136" t="str">
        <f t="shared" si="190"/>
        <v/>
      </c>
      <c r="Y121" s="136" t="str">
        <f t="shared" si="190"/>
        <v/>
      </c>
      <c r="Z121" s="136" t="str">
        <f t="shared" si="190"/>
        <v/>
      </c>
      <c r="AA121" s="136" t="str">
        <f t="shared" si="190"/>
        <v/>
      </c>
      <c r="AB121" s="136" t="str">
        <f t="shared" si="190"/>
        <v/>
      </c>
      <c r="AC121" s="136" t="str">
        <f t="shared" si="190"/>
        <v/>
      </c>
      <c r="AD121" s="136" t="str">
        <f t="shared" si="190"/>
        <v/>
      </c>
      <c r="AE121" s="136" t="str">
        <f t="shared" si="190"/>
        <v/>
      </c>
      <c r="AF121" s="136" t="str">
        <f t="shared" si="190"/>
        <v/>
      </c>
      <c r="AG121" s="136" t="str">
        <f t="shared" si="190"/>
        <v/>
      </c>
      <c r="AH121" s="136" t="str">
        <f t="shared" si="190"/>
        <v/>
      </c>
      <c r="AI121" s="136" t="str">
        <f t="shared" si="190"/>
        <v/>
      </c>
      <c r="AJ121" s="136" t="str">
        <f t="shared" si="190"/>
        <v/>
      </c>
      <c r="AK121" s="136" t="str">
        <f t="shared" si="190"/>
        <v/>
      </c>
      <c r="AL121" s="136" t="str">
        <f t="shared" si="190"/>
        <v/>
      </c>
      <c r="AM121" s="136" t="str">
        <f t="shared" si="190"/>
        <v/>
      </c>
      <c r="AN121" s="136" t="str">
        <f t="shared" si="190"/>
        <v/>
      </c>
      <c r="AO121" s="136" t="str">
        <f t="shared" si="190"/>
        <v/>
      </c>
      <c r="AP121" s="136" t="str">
        <f t="shared" si="190"/>
        <v/>
      </c>
      <c r="AQ121" s="136" t="str">
        <f t="shared" ref="AQ121:BH121" si="191">IF(LEN(INDEX(IF(LEFT($C121,3)="XFD",RawDataAllData,StdCalcsAllCalcs),$D121,AQ$2))=0,"",INDEX(IF(LEFT($C121,3)="XFD",RawDataAllData,StdCalcsAllCalcs),$D121,AQ$2)*$D116)</f>
        <v/>
      </c>
      <c r="AR121" s="136" t="str">
        <f t="shared" si="191"/>
        <v/>
      </c>
      <c r="AS121" s="136" t="str">
        <f t="shared" si="191"/>
        <v/>
      </c>
      <c r="AT121" s="136" t="str">
        <f t="shared" si="191"/>
        <v/>
      </c>
      <c r="AU121" s="136" t="str">
        <f t="shared" si="191"/>
        <v/>
      </c>
      <c r="AV121" s="136" t="str">
        <f t="shared" si="191"/>
        <v/>
      </c>
      <c r="AW121" s="136" t="str">
        <f t="shared" si="191"/>
        <v/>
      </c>
      <c r="AX121" s="136" t="str">
        <f t="shared" si="191"/>
        <v/>
      </c>
      <c r="AY121" s="136" t="str">
        <f t="shared" si="191"/>
        <v/>
      </c>
      <c r="AZ121" s="136" t="str">
        <f t="shared" si="191"/>
        <v/>
      </c>
      <c r="BA121" s="136" t="str">
        <f t="shared" si="191"/>
        <v/>
      </c>
      <c r="BB121" s="136" t="str">
        <f t="shared" si="191"/>
        <v/>
      </c>
      <c r="BC121" s="136" t="str">
        <f t="shared" si="191"/>
        <v/>
      </c>
      <c r="BD121" s="136" t="str">
        <f t="shared" si="191"/>
        <v/>
      </c>
      <c r="BE121" s="136" t="str">
        <f t="shared" si="191"/>
        <v/>
      </c>
      <c r="BF121" s="136" t="str">
        <f t="shared" si="191"/>
        <v/>
      </c>
      <c r="BG121" s="136" t="str">
        <f t="shared" si="191"/>
        <v/>
      </c>
      <c r="BH121" s="136" t="str">
        <f t="shared" si="191"/>
        <v/>
      </c>
    </row>
    <row r="122" spans="1:60" x14ac:dyDescent="0.2">
      <c r="A122" s="114">
        <f t="shared" si="166"/>
        <v>0</v>
      </c>
      <c r="C122" s="143" t="s">
        <v>3019</v>
      </c>
      <c r="D122" s="112">
        <f t="shared" si="179"/>
        <v>29</v>
      </c>
      <c r="E122" s="112">
        <f t="shared" si="185"/>
        <v>7</v>
      </c>
      <c r="G122" s="143" t="s">
        <v>3022</v>
      </c>
      <c r="H122" s="135" t="str">
        <f t="shared" si="180"/>
        <v>Inhouse non-personnel</v>
      </c>
      <c r="I122" s="136" t="str">
        <f>IF(LEN(INDEX(IF(LEFT($C122,3)="XFD",RawDataAllData,StdCalcsAllCalcs),$D122,I$2))=0,"",INDEX(IF(LEFT($C122,3)="XFD",RawDataAllData,StdCalcsAllCalcs),$D122,I$2)*$D116)</f>
        <v/>
      </c>
      <c r="J122" s="136" t="str">
        <f ca="1">IF(AND(I122&lt;&gt;"",I122&lt;INDEX(INDIRECT(B115),E122,MATCH(J116&amp;"LQ",StdRangesColumnHeaders,0)-StdRangesFirstDatasetCol+3)),"Q4",IF(AND(I122&lt;&gt;"",I122&gt;INDEX(INDIRECT(B115),E122,MATCH(J116&amp;"HQ",StdRangesColumnHeaders,0)-StdRangesFirstDatasetCol+3)),"Q1",""))</f>
        <v/>
      </c>
      <c r="K122" s="136" t="str">
        <f t="shared" ref="K122:AP122" si="192">IF(LEN(INDEX(IF(LEFT($C122,3)="XFD",RawDataAllData,StdCalcsAllCalcs),$D122,K$2))=0,"",INDEX(IF(LEFT($C122,3)="XFD",RawDataAllData,StdCalcsAllCalcs),$D122,K$2)*$D116)</f>
        <v/>
      </c>
      <c r="L122" s="136" t="str">
        <f t="shared" si="192"/>
        <v/>
      </c>
      <c r="M122" s="136" t="str">
        <f t="shared" si="192"/>
        <v/>
      </c>
      <c r="N122" s="136" t="str">
        <f t="shared" si="192"/>
        <v/>
      </c>
      <c r="O122" s="136" t="str">
        <f t="shared" si="192"/>
        <v/>
      </c>
      <c r="P122" s="136" t="str">
        <f t="shared" si="192"/>
        <v/>
      </c>
      <c r="Q122" s="136" t="str">
        <f t="shared" si="192"/>
        <v/>
      </c>
      <c r="R122" s="136" t="str">
        <f t="shared" si="192"/>
        <v/>
      </c>
      <c r="S122" s="136" t="str">
        <f t="shared" si="192"/>
        <v/>
      </c>
      <c r="T122" s="136" t="str">
        <f t="shared" si="192"/>
        <v/>
      </c>
      <c r="U122" s="136" t="str">
        <f t="shared" si="192"/>
        <v/>
      </c>
      <c r="V122" s="136" t="str">
        <f t="shared" si="192"/>
        <v/>
      </c>
      <c r="W122" s="136" t="str">
        <f t="shared" si="192"/>
        <v/>
      </c>
      <c r="X122" s="136" t="str">
        <f t="shared" si="192"/>
        <v/>
      </c>
      <c r="Y122" s="136" t="str">
        <f t="shared" si="192"/>
        <v/>
      </c>
      <c r="Z122" s="136" t="str">
        <f t="shared" si="192"/>
        <v/>
      </c>
      <c r="AA122" s="136" t="str">
        <f t="shared" si="192"/>
        <v/>
      </c>
      <c r="AB122" s="136" t="str">
        <f t="shared" si="192"/>
        <v/>
      </c>
      <c r="AC122" s="136" t="str">
        <f t="shared" si="192"/>
        <v/>
      </c>
      <c r="AD122" s="136" t="str">
        <f t="shared" si="192"/>
        <v/>
      </c>
      <c r="AE122" s="136" t="str">
        <f t="shared" si="192"/>
        <v/>
      </c>
      <c r="AF122" s="136" t="str">
        <f t="shared" si="192"/>
        <v/>
      </c>
      <c r="AG122" s="136" t="str">
        <f t="shared" si="192"/>
        <v/>
      </c>
      <c r="AH122" s="136" t="str">
        <f t="shared" si="192"/>
        <v/>
      </c>
      <c r="AI122" s="136" t="str">
        <f t="shared" si="192"/>
        <v/>
      </c>
      <c r="AJ122" s="136" t="str">
        <f t="shared" si="192"/>
        <v/>
      </c>
      <c r="AK122" s="136" t="str">
        <f t="shared" si="192"/>
        <v/>
      </c>
      <c r="AL122" s="136" t="str">
        <f t="shared" si="192"/>
        <v/>
      </c>
      <c r="AM122" s="136" t="str">
        <f t="shared" si="192"/>
        <v/>
      </c>
      <c r="AN122" s="136" t="str">
        <f t="shared" si="192"/>
        <v/>
      </c>
      <c r="AO122" s="136" t="str">
        <f t="shared" si="192"/>
        <v/>
      </c>
      <c r="AP122" s="136" t="str">
        <f t="shared" si="192"/>
        <v/>
      </c>
      <c r="AQ122" s="136" t="str">
        <f t="shared" ref="AQ122:BH122" si="193">IF(LEN(INDEX(IF(LEFT($C122,3)="XFD",RawDataAllData,StdCalcsAllCalcs),$D122,AQ$2))=0,"",INDEX(IF(LEFT($C122,3)="XFD",RawDataAllData,StdCalcsAllCalcs),$D122,AQ$2)*$D116)</f>
        <v/>
      </c>
      <c r="AR122" s="136" t="str">
        <f t="shared" si="193"/>
        <v/>
      </c>
      <c r="AS122" s="136" t="str">
        <f t="shared" si="193"/>
        <v/>
      </c>
      <c r="AT122" s="136" t="str">
        <f t="shared" si="193"/>
        <v/>
      </c>
      <c r="AU122" s="136" t="str">
        <f t="shared" si="193"/>
        <v/>
      </c>
      <c r="AV122" s="136" t="str">
        <f t="shared" si="193"/>
        <v/>
      </c>
      <c r="AW122" s="136" t="str">
        <f t="shared" si="193"/>
        <v/>
      </c>
      <c r="AX122" s="136" t="str">
        <f t="shared" si="193"/>
        <v/>
      </c>
      <c r="AY122" s="136" t="str">
        <f t="shared" si="193"/>
        <v/>
      </c>
      <c r="AZ122" s="136" t="str">
        <f t="shared" si="193"/>
        <v/>
      </c>
      <c r="BA122" s="136" t="str">
        <f t="shared" si="193"/>
        <v/>
      </c>
      <c r="BB122" s="136" t="str">
        <f t="shared" si="193"/>
        <v/>
      </c>
      <c r="BC122" s="136" t="str">
        <f t="shared" si="193"/>
        <v/>
      </c>
      <c r="BD122" s="136" t="str">
        <f t="shared" si="193"/>
        <v/>
      </c>
      <c r="BE122" s="136" t="str">
        <f t="shared" si="193"/>
        <v/>
      </c>
      <c r="BF122" s="136" t="str">
        <f t="shared" si="193"/>
        <v/>
      </c>
      <c r="BG122" s="136" t="str">
        <f t="shared" si="193"/>
        <v/>
      </c>
      <c r="BH122" s="136" t="str">
        <f t="shared" si="193"/>
        <v/>
      </c>
    </row>
    <row r="123" spans="1:60" x14ac:dyDescent="0.2">
      <c r="A123" s="114">
        <f t="shared" si="166"/>
        <v>0</v>
      </c>
      <c r="C123" s="143" t="s">
        <v>3018</v>
      </c>
      <c r="D123" s="112">
        <f t="shared" si="179"/>
        <v>30</v>
      </c>
      <c r="E123" s="112">
        <f t="shared" si="185"/>
        <v>8</v>
      </c>
      <c r="G123" s="143" t="s">
        <v>3023</v>
      </c>
      <c r="H123" s="135" t="str">
        <f t="shared" si="180"/>
        <v>Internal staff</v>
      </c>
      <c r="I123" s="136" t="str">
        <f>IF(LEN(INDEX(IF(LEFT($C123,3)="XFD",RawDataAllData,StdCalcsAllCalcs),$D123,I$2))=0,"",INDEX(IF(LEFT($C123,3)="XFD",RawDataAllData,StdCalcsAllCalcs),$D123,I$2)*$D116)</f>
        <v/>
      </c>
      <c r="J123" s="136" t="str">
        <f ca="1">IF(AND(I123&lt;&gt;"",I123&lt;INDEX(INDIRECT(B115),E123,MATCH(J116&amp;"LQ",StdRangesColumnHeaders,0)-StdRangesFirstDatasetCol+3)),"Q4",IF(AND(I123&lt;&gt;"",I123&gt;INDEX(INDIRECT(B115),E123,MATCH(J116&amp;"HQ",StdRangesColumnHeaders,0)-StdRangesFirstDatasetCol+3)),"Q1",""))</f>
        <v/>
      </c>
      <c r="K123" s="136" t="str">
        <f t="shared" ref="K123:AP123" si="194">IF(LEN(INDEX(IF(LEFT($C123,3)="XFD",RawDataAllData,StdCalcsAllCalcs),$D123,K$2))=0,"",INDEX(IF(LEFT($C123,3)="XFD",RawDataAllData,StdCalcsAllCalcs),$D123,K$2)*$D116)</f>
        <v/>
      </c>
      <c r="L123" s="136" t="str">
        <f t="shared" si="194"/>
        <v/>
      </c>
      <c r="M123" s="136" t="str">
        <f t="shared" si="194"/>
        <v/>
      </c>
      <c r="N123" s="136" t="str">
        <f t="shared" si="194"/>
        <v/>
      </c>
      <c r="O123" s="136" t="str">
        <f t="shared" si="194"/>
        <v/>
      </c>
      <c r="P123" s="136" t="str">
        <f t="shared" si="194"/>
        <v/>
      </c>
      <c r="Q123" s="136" t="str">
        <f t="shared" si="194"/>
        <v/>
      </c>
      <c r="R123" s="136" t="str">
        <f t="shared" si="194"/>
        <v/>
      </c>
      <c r="S123" s="136" t="str">
        <f t="shared" si="194"/>
        <v/>
      </c>
      <c r="T123" s="136" t="str">
        <f t="shared" si="194"/>
        <v/>
      </c>
      <c r="U123" s="136" t="str">
        <f t="shared" si="194"/>
        <v/>
      </c>
      <c r="V123" s="136" t="str">
        <f t="shared" si="194"/>
        <v/>
      </c>
      <c r="W123" s="136" t="str">
        <f t="shared" si="194"/>
        <v/>
      </c>
      <c r="X123" s="136" t="str">
        <f t="shared" si="194"/>
        <v/>
      </c>
      <c r="Y123" s="136" t="str">
        <f t="shared" si="194"/>
        <v/>
      </c>
      <c r="Z123" s="136" t="str">
        <f t="shared" si="194"/>
        <v/>
      </c>
      <c r="AA123" s="136" t="str">
        <f t="shared" si="194"/>
        <v/>
      </c>
      <c r="AB123" s="136" t="str">
        <f t="shared" si="194"/>
        <v/>
      </c>
      <c r="AC123" s="136" t="str">
        <f t="shared" si="194"/>
        <v/>
      </c>
      <c r="AD123" s="136" t="str">
        <f t="shared" si="194"/>
        <v/>
      </c>
      <c r="AE123" s="136" t="str">
        <f t="shared" si="194"/>
        <v/>
      </c>
      <c r="AF123" s="136" t="str">
        <f t="shared" si="194"/>
        <v/>
      </c>
      <c r="AG123" s="136" t="str">
        <f t="shared" si="194"/>
        <v/>
      </c>
      <c r="AH123" s="136" t="str">
        <f t="shared" si="194"/>
        <v/>
      </c>
      <c r="AI123" s="136" t="str">
        <f t="shared" si="194"/>
        <v/>
      </c>
      <c r="AJ123" s="136" t="str">
        <f t="shared" si="194"/>
        <v/>
      </c>
      <c r="AK123" s="136" t="str">
        <f t="shared" si="194"/>
        <v/>
      </c>
      <c r="AL123" s="136" t="str">
        <f t="shared" si="194"/>
        <v/>
      </c>
      <c r="AM123" s="136" t="str">
        <f t="shared" si="194"/>
        <v/>
      </c>
      <c r="AN123" s="136" t="str">
        <f t="shared" si="194"/>
        <v/>
      </c>
      <c r="AO123" s="136" t="str">
        <f t="shared" si="194"/>
        <v/>
      </c>
      <c r="AP123" s="136" t="str">
        <f t="shared" si="194"/>
        <v/>
      </c>
      <c r="AQ123" s="136" t="str">
        <f t="shared" ref="AQ123:BH123" si="195">IF(LEN(INDEX(IF(LEFT($C123,3)="XFD",RawDataAllData,StdCalcsAllCalcs),$D123,AQ$2))=0,"",INDEX(IF(LEFT($C123,3)="XFD",RawDataAllData,StdCalcsAllCalcs),$D123,AQ$2)*$D116)</f>
        <v/>
      </c>
      <c r="AR123" s="136" t="str">
        <f t="shared" si="195"/>
        <v/>
      </c>
      <c r="AS123" s="136" t="str">
        <f t="shared" si="195"/>
        <v/>
      </c>
      <c r="AT123" s="136" t="str">
        <f t="shared" si="195"/>
        <v/>
      </c>
      <c r="AU123" s="136" t="str">
        <f t="shared" si="195"/>
        <v/>
      </c>
      <c r="AV123" s="136" t="str">
        <f t="shared" si="195"/>
        <v/>
      </c>
      <c r="AW123" s="136" t="str">
        <f t="shared" si="195"/>
        <v/>
      </c>
      <c r="AX123" s="136" t="str">
        <f t="shared" si="195"/>
        <v/>
      </c>
      <c r="AY123" s="136" t="str">
        <f t="shared" si="195"/>
        <v/>
      </c>
      <c r="AZ123" s="136" t="str">
        <f t="shared" si="195"/>
        <v/>
      </c>
      <c r="BA123" s="136" t="str">
        <f t="shared" si="195"/>
        <v/>
      </c>
      <c r="BB123" s="136" t="str">
        <f t="shared" si="195"/>
        <v/>
      </c>
      <c r="BC123" s="136" t="str">
        <f t="shared" si="195"/>
        <v/>
      </c>
      <c r="BD123" s="136" t="str">
        <f t="shared" si="195"/>
        <v/>
      </c>
      <c r="BE123" s="136" t="str">
        <f t="shared" si="195"/>
        <v/>
      </c>
      <c r="BF123" s="136" t="str">
        <f t="shared" si="195"/>
        <v/>
      </c>
      <c r="BG123" s="136" t="str">
        <f t="shared" si="195"/>
        <v/>
      </c>
      <c r="BH123" s="136" t="str">
        <f t="shared" si="195"/>
        <v/>
      </c>
    </row>
    <row r="124" spans="1:60" x14ac:dyDescent="0.2">
      <c r="A124" s="114">
        <f t="shared" si="166"/>
        <v>0</v>
      </c>
      <c r="C124" s="143" t="s">
        <v>3020</v>
      </c>
      <c r="D124" s="112">
        <f t="shared" si="179"/>
        <v>31</v>
      </c>
      <c r="E124" s="112">
        <f t="shared" si="185"/>
        <v>9</v>
      </c>
      <c r="G124" s="143" t="s">
        <v>3024</v>
      </c>
      <c r="H124" s="135" t="str">
        <f t="shared" si="180"/>
        <v>External contractors</v>
      </c>
      <c r="I124" s="136" t="str">
        <f>IF(LEN(INDEX(IF(LEFT($C124,3)="XFD",RawDataAllData,StdCalcsAllCalcs),$D124,I$2))=0,"",INDEX(IF(LEFT($C124,3)="XFD",RawDataAllData,StdCalcsAllCalcs),$D124,I$2)*$D116)</f>
        <v/>
      </c>
      <c r="J124" s="136" t="str">
        <f ca="1">IF(AND(I124&lt;&gt;"",I124&lt;INDEX(INDIRECT(B115),E124,MATCH(J116&amp;"LQ",StdRangesColumnHeaders,0)-StdRangesFirstDatasetCol+3)),"Q4",IF(AND(I124&lt;&gt;"",I124&gt;INDEX(INDIRECT(B115),E124,MATCH(J116&amp;"HQ",StdRangesColumnHeaders,0)-StdRangesFirstDatasetCol+3)),"Q1",""))</f>
        <v/>
      </c>
      <c r="K124" s="136" t="str">
        <f t="shared" ref="K124:AP124" si="196">IF(LEN(INDEX(IF(LEFT($C124,3)="XFD",RawDataAllData,StdCalcsAllCalcs),$D124,K$2))=0,"",INDEX(IF(LEFT($C124,3)="XFD",RawDataAllData,StdCalcsAllCalcs),$D124,K$2)*$D116)</f>
        <v/>
      </c>
      <c r="L124" s="136" t="str">
        <f t="shared" si="196"/>
        <v/>
      </c>
      <c r="M124" s="136" t="str">
        <f t="shared" si="196"/>
        <v/>
      </c>
      <c r="N124" s="136" t="str">
        <f t="shared" si="196"/>
        <v/>
      </c>
      <c r="O124" s="136" t="str">
        <f t="shared" si="196"/>
        <v/>
      </c>
      <c r="P124" s="136" t="str">
        <f t="shared" si="196"/>
        <v/>
      </c>
      <c r="Q124" s="136" t="str">
        <f t="shared" si="196"/>
        <v/>
      </c>
      <c r="R124" s="136" t="str">
        <f t="shared" si="196"/>
        <v/>
      </c>
      <c r="S124" s="136" t="str">
        <f t="shared" si="196"/>
        <v/>
      </c>
      <c r="T124" s="136" t="str">
        <f t="shared" si="196"/>
        <v/>
      </c>
      <c r="U124" s="136" t="str">
        <f t="shared" si="196"/>
        <v/>
      </c>
      <c r="V124" s="136" t="str">
        <f t="shared" si="196"/>
        <v/>
      </c>
      <c r="W124" s="136" t="str">
        <f t="shared" si="196"/>
        <v/>
      </c>
      <c r="X124" s="136" t="str">
        <f t="shared" si="196"/>
        <v/>
      </c>
      <c r="Y124" s="136" t="str">
        <f t="shared" si="196"/>
        <v/>
      </c>
      <c r="Z124" s="136" t="str">
        <f t="shared" si="196"/>
        <v/>
      </c>
      <c r="AA124" s="136" t="str">
        <f t="shared" si="196"/>
        <v/>
      </c>
      <c r="AB124" s="136" t="str">
        <f t="shared" si="196"/>
        <v/>
      </c>
      <c r="AC124" s="136" t="str">
        <f t="shared" si="196"/>
        <v/>
      </c>
      <c r="AD124" s="136" t="str">
        <f t="shared" si="196"/>
        <v/>
      </c>
      <c r="AE124" s="136" t="str">
        <f t="shared" si="196"/>
        <v/>
      </c>
      <c r="AF124" s="136" t="str">
        <f t="shared" si="196"/>
        <v/>
      </c>
      <c r="AG124" s="136" t="str">
        <f t="shared" si="196"/>
        <v/>
      </c>
      <c r="AH124" s="136" t="str">
        <f t="shared" si="196"/>
        <v/>
      </c>
      <c r="AI124" s="136" t="str">
        <f t="shared" si="196"/>
        <v/>
      </c>
      <c r="AJ124" s="136" t="str">
        <f t="shared" si="196"/>
        <v/>
      </c>
      <c r="AK124" s="136" t="str">
        <f t="shared" si="196"/>
        <v/>
      </c>
      <c r="AL124" s="136" t="str">
        <f t="shared" si="196"/>
        <v/>
      </c>
      <c r="AM124" s="136" t="str">
        <f t="shared" si="196"/>
        <v/>
      </c>
      <c r="AN124" s="136" t="str">
        <f t="shared" si="196"/>
        <v/>
      </c>
      <c r="AO124" s="136" t="str">
        <f t="shared" si="196"/>
        <v/>
      </c>
      <c r="AP124" s="136" t="str">
        <f t="shared" si="196"/>
        <v/>
      </c>
      <c r="AQ124" s="136" t="str">
        <f t="shared" ref="AQ124:BH124" si="197">IF(LEN(INDEX(IF(LEFT($C124,3)="XFD",RawDataAllData,StdCalcsAllCalcs),$D124,AQ$2))=0,"",INDEX(IF(LEFT($C124,3)="XFD",RawDataAllData,StdCalcsAllCalcs),$D124,AQ$2)*$D116)</f>
        <v/>
      </c>
      <c r="AR124" s="136" t="str">
        <f t="shared" si="197"/>
        <v/>
      </c>
      <c r="AS124" s="136" t="str">
        <f t="shared" si="197"/>
        <v/>
      </c>
      <c r="AT124" s="136" t="str">
        <f t="shared" si="197"/>
        <v/>
      </c>
      <c r="AU124" s="136" t="str">
        <f t="shared" si="197"/>
        <v/>
      </c>
      <c r="AV124" s="136" t="str">
        <f t="shared" si="197"/>
        <v/>
      </c>
      <c r="AW124" s="136" t="str">
        <f t="shared" si="197"/>
        <v/>
      </c>
      <c r="AX124" s="136" t="str">
        <f t="shared" si="197"/>
        <v/>
      </c>
      <c r="AY124" s="136" t="str">
        <f t="shared" si="197"/>
        <v/>
      </c>
      <c r="AZ124" s="136" t="str">
        <f t="shared" si="197"/>
        <v/>
      </c>
      <c r="BA124" s="136" t="str">
        <f t="shared" si="197"/>
        <v/>
      </c>
      <c r="BB124" s="136" t="str">
        <f t="shared" si="197"/>
        <v/>
      </c>
      <c r="BC124" s="136" t="str">
        <f t="shared" si="197"/>
        <v/>
      </c>
      <c r="BD124" s="136" t="str">
        <f t="shared" si="197"/>
        <v/>
      </c>
      <c r="BE124" s="136" t="str">
        <f t="shared" si="197"/>
        <v/>
      </c>
      <c r="BF124" s="136" t="str">
        <f t="shared" si="197"/>
        <v/>
      </c>
      <c r="BG124" s="136" t="str">
        <f t="shared" si="197"/>
        <v/>
      </c>
      <c r="BH124" s="136" t="str">
        <f t="shared" si="197"/>
        <v/>
      </c>
    </row>
    <row r="125" spans="1:60" x14ac:dyDescent="0.2">
      <c r="A125" s="114">
        <f t="shared" si="166"/>
        <v>0</v>
      </c>
      <c r="C125" s="143" t="s">
        <v>2618</v>
      </c>
      <c r="D125" s="112">
        <f t="shared" si="179"/>
        <v>32</v>
      </c>
      <c r="E125" s="112">
        <f t="shared" si="185"/>
        <v>10</v>
      </c>
      <c r="G125" s="143" t="s">
        <v>3025</v>
      </c>
      <c r="H125" s="135" t="str">
        <f t="shared" si="180"/>
        <v>Internal shared center</v>
      </c>
      <c r="I125" s="136" t="str">
        <f>IF(LEN(INDEX(IF(LEFT($C125,3)="XFD",RawDataAllData,StdCalcsAllCalcs),$D125,I$2))=0,"",INDEX(IF(LEFT($C125,3)="XFD",RawDataAllData,StdCalcsAllCalcs),$D125,I$2)*$D116)</f>
        <v/>
      </c>
      <c r="J125" s="136" t="str">
        <f ca="1">IF(AND(I125&lt;&gt;"",I125&lt;INDEX(INDIRECT(B115),E125,MATCH(J116&amp;"LQ",StdRangesColumnHeaders,0)-StdRangesFirstDatasetCol+3)),"Q4",IF(AND(I125&lt;&gt;"",I125&gt;INDEX(INDIRECT(B115),E125,MATCH(J116&amp;"HQ",StdRangesColumnHeaders,0)-StdRangesFirstDatasetCol+3)),"Q1",""))</f>
        <v/>
      </c>
      <c r="K125" s="136" t="str">
        <f t="shared" ref="K125:AP125" si="198">IF(LEN(INDEX(IF(LEFT($C125,3)="XFD",RawDataAllData,StdCalcsAllCalcs),$D125,K$2))=0,"",INDEX(IF(LEFT($C125,3)="XFD",RawDataAllData,StdCalcsAllCalcs),$D125,K$2)*$D116)</f>
        <v/>
      </c>
      <c r="L125" s="136" t="str">
        <f t="shared" si="198"/>
        <v/>
      </c>
      <c r="M125" s="136" t="str">
        <f t="shared" si="198"/>
        <v/>
      </c>
      <c r="N125" s="136" t="str">
        <f t="shared" si="198"/>
        <v/>
      </c>
      <c r="O125" s="136" t="str">
        <f t="shared" si="198"/>
        <v/>
      </c>
      <c r="P125" s="136" t="str">
        <f t="shared" si="198"/>
        <v/>
      </c>
      <c r="Q125" s="136" t="str">
        <f t="shared" si="198"/>
        <v/>
      </c>
      <c r="R125" s="136" t="str">
        <f t="shared" si="198"/>
        <v/>
      </c>
      <c r="S125" s="136" t="str">
        <f t="shared" si="198"/>
        <v/>
      </c>
      <c r="T125" s="136" t="str">
        <f t="shared" si="198"/>
        <v/>
      </c>
      <c r="U125" s="136" t="str">
        <f t="shared" si="198"/>
        <v/>
      </c>
      <c r="V125" s="136" t="str">
        <f t="shared" si="198"/>
        <v/>
      </c>
      <c r="W125" s="136" t="str">
        <f t="shared" si="198"/>
        <v/>
      </c>
      <c r="X125" s="136" t="str">
        <f t="shared" si="198"/>
        <v/>
      </c>
      <c r="Y125" s="136" t="str">
        <f t="shared" si="198"/>
        <v/>
      </c>
      <c r="Z125" s="136" t="str">
        <f t="shared" si="198"/>
        <v/>
      </c>
      <c r="AA125" s="136" t="str">
        <f t="shared" si="198"/>
        <v/>
      </c>
      <c r="AB125" s="136" t="str">
        <f t="shared" si="198"/>
        <v/>
      </c>
      <c r="AC125" s="136" t="str">
        <f t="shared" si="198"/>
        <v/>
      </c>
      <c r="AD125" s="136" t="str">
        <f t="shared" si="198"/>
        <v/>
      </c>
      <c r="AE125" s="136" t="str">
        <f t="shared" si="198"/>
        <v/>
      </c>
      <c r="AF125" s="136" t="str">
        <f t="shared" si="198"/>
        <v/>
      </c>
      <c r="AG125" s="136" t="str">
        <f t="shared" si="198"/>
        <v/>
      </c>
      <c r="AH125" s="136" t="str">
        <f t="shared" si="198"/>
        <v/>
      </c>
      <c r="AI125" s="136" t="str">
        <f t="shared" si="198"/>
        <v/>
      </c>
      <c r="AJ125" s="136" t="str">
        <f t="shared" si="198"/>
        <v/>
      </c>
      <c r="AK125" s="136" t="str">
        <f t="shared" si="198"/>
        <v/>
      </c>
      <c r="AL125" s="136" t="str">
        <f t="shared" si="198"/>
        <v/>
      </c>
      <c r="AM125" s="136" t="str">
        <f t="shared" si="198"/>
        <v/>
      </c>
      <c r="AN125" s="136" t="str">
        <f t="shared" si="198"/>
        <v/>
      </c>
      <c r="AO125" s="136" t="str">
        <f t="shared" si="198"/>
        <v/>
      </c>
      <c r="AP125" s="136" t="str">
        <f t="shared" si="198"/>
        <v/>
      </c>
      <c r="AQ125" s="136" t="str">
        <f t="shared" ref="AQ125:BH125" si="199">IF(LEN(INDEX(IF(LEFT($C125,3)="XFD",RawDataAllData,StdCalcsAllCalcs),$D125,AQ$2))=0,"",INDEX(IF(LEFT($C125,3)="XFD",RawDataAllData,StdCalcsAllCalcs),$D125,AQ$2)*$D116)</f>
        <v/>
      </c>
      <c r="AR125" s="136" t="str">
        <f t="shared" si="199"/>
        <v/>
      </c>
      <c r="AS125" s="136" t="str">
        <f t="shared" si="199"/>
        <v/>
      </c>
      <c r="AT125" s="136" t="str">
        <f t="shared" si="199"/>
        <v/>
      </c>
      <c r="AU125" s="136" t="str">
        <f t="shared" si="199"/>
        <v/>
      </c>
      <c r="AV125" s="136" t="str">
        <f t="shared" si="199"/>
        <v/>
      </c>
      <c r="AW125" s="136" t="str">
        <f t="shared" si="199"/>
        <v/>
      </c>
      <c r="AX125" s="136" t="str">
        <f t="shared" si="199"/>
        <v/>
      </c>
      <c r="AY125" s="136" t="str">
        <f t="shared" si="199"/>
        <v/>
      </c>
      <c r="AZ125" s="136" t="str">
        <f t="shared" si="199"/>
        <v/>
      </c>
      <c r="BA125" s="136" t="str">
        <f t="shared" si="199"/>
        <v/>
      </c>
      <c r="BB125" s="136" t="str">
        <f t="shared" si="199"/>
        <v/>
      </c>
      <c r="BC125" s="136" t="str">
        <f t="shared" si="199"/>
        <v/>
      </c>
      <c r="BD125" s="136" t="str">
        <f t="shared" si="199"/>
        <v/>
      </c>
      <c r="BE125" s="136" t="str">
        <f t="shared" si="199"/>
        <v/>
      </c>
      <c r="BF125" s="136" t="str">
        <f t="shared" si="199"/>
        <v/>
      </c>
      <c r="BG125" s="136" t="str">
        <f t="shared" si="199"/>
        <v/>
      </c>
      <c r="BH125" s="136" t="str">
        <f t="shared" si="199"/>
        <v/>
      </c>
    </row>
    <row r="126" spans="1:60" x14ac:dyDescent="0.2">
      <c r="A126" s="114">
        <f t="shared" si="166"/>
        <v>0</v>
      </c>
      <c r="C126" s="143" t="s">
        <v>2619</v>
      </c>
      <c r="D126" s="112">
        <f t="shared" si="179"/>
        <v>33</v>
      </c>
      <c r="E126" s="112">
        <f t="shared" si="185"/>
        <v>11</v>
      </c>
      <c r="G126" s="143" t="s">
        <v>3026</v>
      </c>
      <c r="H126" s="135" t="str">
        <f t="shared" si="180"/>
        <v>External outsourcing</v>
      </c>
      <c r="I126" s="136" t="str">
        <f>IF(LEN(INDEX(IF(LEFT($C126,3)="XFD",RawDataAllData,StdCalcsAllCalcs),$D126,I$2))=0,"",INDEX(IF(LEFT($C126,3)="XFD",RawDataAllData,StdCalcsAllCalcs),$D126,I$2)*$D116)</f>
        <v/>
      </c>
      <c r="J126" s="136" t="str">
        <f ca="1">IF(AND(I126&lt;&gt;"",I126&lt;INDEX(INDIRECT(B115),E126,MATCH(J116&amp;"LQ",StdRangesColumnHeaders,0)-StdRangesFirstDatasetCol+3)),"Q4",IF(AND(I126&lt;&gt;"",I126&gt;INDEX(INDIRECT(B115),E126,MATCH(J116&amp;"HQ",StdRangesColumnHeaders,0)-StdRangesFirstDatasetCol+3)),"Q1",""))</f>
        <v/>
      </c>
      <c r="K126" s="136" t="str">
        <f t="shared" ref="K126:AP126" si="200">IF(LEN(INDEX(IF(LEFT($C126,3)="XFD",RawDataAllData,StdCalcsAllCalcs),$D126,K$2))=0,"",INDEX(IF(LEFT($C126,3)="XFD",RawDataAllData,StdCalcsAllCalcs),$D126,K$2)*$D116)</f>
        <v/>
      </c>
      <c r="L126" s="136" t="str">
        <f t="shared" si="200"/>
        <v/>
      </c>
      <c r="M126" s="136" t="str">
        <f t="shared" si="200"/>
        <v/>
      </c>
      <c r="N126" s="136" t="str">
        <f t="shared" si="200"/>
        <v/>
      </c>
      <c r="O126" s="136" t="str">
        <f t="shared" si="200"/>
        <v/>
      </c>
      <c r="P126" s="136" t="str">
        <f t="shared" si="200"/>
        <v/>
      </c>
      <c r="Q126" s="136" t="str">
        <f t="shared" si="200"/>
        <v/>
      </c>
      <c r="R126" s="136" t="str">
        <f t="shared" si="200"/>
        <v/>
      </c>
      <c r="S126" s="136" t="str">
        <f t="shared" si="200"/>
        <v/>
      </c>
      <c r="T126" s="136" t="str">
        <f t="shared" si="200"/>
        <v/>
      </c>
      <c r="U126" s="136" t="str">
        <f t="shared" si="200"/>
        <v/>
      </c>
      <c r="V126" s="136" t="str">
        <f t="shared" si="200"/>
        <v/>
      </c>
      <c r="W126" s="136" t="str">
        <f t="shared" si="200"/>
        <v/>
      </c>
      <c r="X126" s="136" t="str">
        <f t="shared" si="200"/>
        <v/>
      </c>
      <c r="Y126" s="136" t="str">
        <f t="shared" si="200"/>
        <v/>
      </c>
      <c r="Z126" s="136" t="str">
        <f t="shared" si="200"/>
        <v/>
      </c>
      <c r="AA126" s="136" t="str">
        <f t="shared" si="200"/>
        <v/>
      </c>
      <c r="AB126" s="136" t="str">
        <f t="shared" si="200"/>
        <v/>
      </c>
      <c r="AC126" s="136" t="str">
        <f t="shared" si="200"/>
        <v/>
      </c>
      <c r="AD126" s="136" t="str">
        <f t="shared" si="200"/>
        <v/>
      </c>
      <c r="AE126" s="136" t="str">
        <f t="shared" si="200"/>
        <v/>
      </c>
      <c r="AF126" s="136" t="str">
        <f t="shared" si="200"/>
        <v/>
      </c>
      <c r="AG126" s="136" t="str">
        <f t="shared" si="200"/>
        <v/>
      </c>
      <c r="AH126" s="136" t="str">
        <f t="shared" si="200"/>
        <v/>
      </c>
      <c r="AI126" s="136" t="str">
        <f t="shared" si="200"/>
        <v/>
      </c>
      <c r="AJ126" s="136" t="str">
        <f t="shared" si="200"/>
        <v/>
      </c>
      <c r="AK126" s="136" t="str">
        <f t="shared" si="200"/>
        <v/>
      </c>
      <c r="AL126" s="136" t="str">
        <f t="shared" si="200"/>
        <v/>
      </c>
      <c r="AM126" s="136" t="str">
        <f t="shared" si="200"/>
        <v/>
      </c>
      <c r="AN126" s="136" t="str">
        <f t="shared" si="200"/>
        <v/>
      </c>
      <c r="AO126" s="136" t="str">
        <f t="shared" si="200"/>
        <v/>
      </c>
      <c r="AP126" s="136" t="str">
        <f t="shared" si="200"/>
        <v/>
      </c>
      <c r="AQ126" s="136" t="str">
        <f t="shared" ref="AQ126:BH126" si="201">IF(LEN(INDEX(IF(LEFT($C126,3)="XFD",RawDataAllData,StdCalcsAllCalcs),$D126,AQ$2))=0,"",INDEX(IF(LEFT($C126,3)="XFD",RawDataAllData,StdCalcsAllCalcs),$D126,AQ$2)*$D116)</f>
        <v/>
      </c>
      <c r="AR126" s="136" t="str">
        <f t="shared" si="201"/>
        <v/>
      </c>
      <c r="AS126" s="136" t="str">
        <f t="shared" si="201"/>
        <v/>
      </c>
      <c r="AT126" s="136" t="str">
        <f t="shared" si="201"/>
        <v/>
      </c>
      <c r="AU126" s="136" t="str">
        <f t="shared" si="201"/>
        <v/>
      </c>
      <c r="AV126" s="136" t="str">
        <f t="shared" si="201"/>
        <v/>
      </c>
      <c r="AW126" s="136" t="str">
        <f t="shared" si="201"/>
        <v/>
      </c>
      <c r="AX126" s="136" t="str">
        <f t="shared" si="201"/>
        <v/>
      </c>
      <c r="AY126" s="136" t="str">
        <f t="shared" si="201"/>
        <v/>
      </c>
      <c r="AZ126" s="136" t="str">
        <f t="shared" si="201"/>
        <v/>
      </c>
      <c r="BA126" s="136" t="str">
        <f t="shared" si="201"/>
        <v/>
      </c>
      <c r="BB126" s="136" t="str">
        <f t="shared" si="201"/>
        <v/>
      </c>
      <c r="BC126" s="136" t="str">
        <f t="shared" si="201"/>
        <v/>
      </c>
      <c r="BD126" s="136" t="str">
        <f t="shared" si="201"/>
        <v/>
      </c>
      <c r="BE126" s="136" t="str">
        <f t="shared" si="201"/>
        <v/>
      </c>
      <c r="BF126" s="136" t="str">
        <f t="shared" si="201"/>
        <v/>
      </c>
      <c r="BG126" s="136" t="str">
        <f t="shared" si="201"/>
        <v/>
      </c>
      <c r="BH126" s="136" t="str">
        <f t="shared" si="201"/>
        <v/>
      </c>
    </row>
    <row r="127" spans="1:60" x14ac:dyDescent="0.2">
      <c r="A127" s="114">
        <f t="shared" si="166"/>
        <v>0</v>
      </c>
      <c r="C127" s="143" t="s">
        <v>2634</v>
      </c>
      <c r="D127" s="112">
        <f t="shared" si="179"/>
        <v>43</v>
      </c>
      <c r="E127" s="112">
        <f t="shared" si="185"/>
        <v>12</v>
      </c>
      <c r="G127" s="143" t="s">
        <v>2657</v>
      </c>
      <c r="H127" s="135" t="str">
        <f t="shared" si="180"/>
        <v>Channel management</v>
      </c>
      <c r="I127" s="136" t="str">
        <f>IF(LEN(INDEX(IF(LEFT($C127,3)="XFD",RawDataAllData,StdCalcsAllCalcs),$D127,I$2))=0,"",INDEX(IF(LEFT($C127,3)="XFD",RawDataAllData,StdCalcsAllCalcs),$D127,I$2)*$D116)</f>
        <v/>
      </c>
      <c r="J127" s="136" t="str">
        <f ca="1">IF(AND(I127&lt;&gt;"",I127&lt;INDEX(INDIRECT(B115),E127,MATCH(J116&amp;"LQ",StdRangesColumnHeaders,0)-StdRangesFirstDatasetCol+3)),"Q4",IF(AND(I127&lt;&gt;"",I127&gt;INDEX(INDIRECT(B115),E127,MATCH(J116&amp;"HQ",StdRangesColumnHeaders,0)-StdRangesFirstDatasetCol+3)),"Q1",""))</f>
        <v/>
      </c>
      <c r="K127" s="136" t="str">
        <f t="shared" ref="K127:AP127" si="202">IF(LEN(INDEX(IF(LEFT($C127,3)="XFD",RawDataAllData,StdCalcsAllCalcs),$D127,K$2))=0,"",INDEX(IF(LEFT($C127,3)="XFD",RawDataAllData,StdCalcsAllCalcs),$D127,K$2)*$D116)</f>
        <v/>
      </c>
      <c r="L127" s="136" t="str">
        <f t="shared" si="202"/>
        <v/>
      </c>
      <c r="M127" s="136" t="str">
        <f t="shared" si="202"/>
        <v/>
      </c>
      <c r="N127" s="136" t="str">
        <f t="shared" si="202"/>
        <v/>
      </c>
      <c r="O127" s="136" t="str">
        <f t="shared" si="202"/>
        <v/>
      </c>
      <c r="P127" s="136" t="str">
        <f t="shared" si="202"/>
        <v/>
      </c>
      <c r="Q127" s="136" t="str">
        <f t="shared" si="202"/>
        <v/>
      </c>
      <c r="R127" s="136" t="str">
        <f t="shared" si="202"/>
        <v/>
      </c>
      <c r="S127" s="136" t="str">
        <f t="shared" si="202"/>
        <v/>
      </c>
      <c r="T127" s="136" t="str">
        <f t="shared" si="202"/>
        <v/>
      </c>
      <c r="U127" s="136" t="str">
        <f t="shared" si="202"/>
        <v/>
      </c>
      <c r="V127" s="136" t="str">
        <f t="shared" si="202"/>
        <v/>
      </c>
      <c r="W127" s="136" t="str">
        <f t="shared" si="202"/>
        <v/>
      </c>
      <c r="X127" s="136" t="str">
        <f t="shared" si="202"/>
        <v/>
      </c>
      <c r="Y127" s="136" t="str">
        <f t="shared" si="202"/>
        <v/>
      </c>
      <c r="Z127" s="136" t="str">
        <f t="shared" si="202"/>
        <v/>
      </c>
      <c r="AA127" s="136" t="str">
        <f t="shared" si="202"/>
        <v/>
      </c>
      <c r="AB127" s="136" t="str">
        <f t="shared" si="202"/>
        <v/>
      </c>
      <c r="AC127" s="136" t="str">
        <f t="shared" si="202"/>
        <v/>
      </c>
      <c r="AD127" s="136" t="str">
        <f t="shared" si="202"/>
        <v/>
      </c>
      <c r="AE127" s="136" t="str">
        <f t="shared" si="202"/>
        <v/>
      </c>
      <c r="AF127" s="136" t="str">
        <f t="shared" si="202"/>
        <v/>
      </c>
      <c r="AG127" s="136" t="str">
        <f t="shared" si="202"/>
        <v/>
      </c>
      <c r="AH127" s="136" t="str">
        <f t="shared" si="202"/>
        <v/>
      </c>
      <c r="AI127" s="136" t="str">
        <f t="shared" si="202"/>
        <v/>
      </c>
      <c r="AJ127" s="136" t="str">
        <f t="shared" si="202"/>
        <v/>
      </c>
      <c r="AK127" s="136" t="str">
        <f t="shared" si="202"/>
        <v/>
      </c>
      <c r="AL127" s="136" t="str">
        <f t="shared" si="202"/>
        <v/>
      </c>
      <c r="AM127" s="136" t="str">
        <f t="shared" si="202"/>
        <v/>
      </c>
      <c r="AN127" s="136" t="str">
        <f t="shared" si="202"/>
        <v/>
      </c>
      <c r="AO127" s="136" t="str">
        <f t="shared" si="202"/>
        <v/>
      </c>
      <c r="AP127" s="136" t="str">
        <f t="shared" si="202"/>
        <v/>
      </c>
      <c r="AQ127" s="136" t="str">
        <f t="shared" ref="AQ127:BH127" si="203">IF(LEN(INDEX(IF(LEFT($C127,3)="XFD",RawDataAllData,StdCalcsAllCalcs),$D127,AQ$2))=0,"",INDEX(IF(LEFT($C127,3)="XFD",RawDataAllData,StdCalcsAllCalcs),$D127,AQ$2)*$D116)</f>
        <v/>
      </c>
      <c r="AR127" s="136" t="str">
        <f t="shared" si="203"/>
        <v/>
      </c>
      <c r="AS127" s="136" t="str">
        <f t="shared" si="203"/>
        <v/>
      </c>
      <c r="AT127" s="136" t="str">
        <f t="shared" si="203"/>
        <v/>
      </c>
      <c r="AU127" s="136" t="str">
        <f t="shared" si="203"/>
        <v/>
      </c>
      <c r="AV127" s="136" t="str">
        <f t="shared" si="203"/>
        <v/>
      </c>
      <c r="AW127" s="136" t="str">
        <f t="shared" si="203"/>
        <v/>
      </c>
      <c r="AX127" s="136" t="str">
        <f t="shared" si="203"/>
        <v/>
      </c>
      <c r="AY127" s="136" t="str">
        <f t="shared" si="203"/>
        <v/>
      </c>
      <c r="AZ127" s="136" t="str">
        <f t="shared" si="203"/>
        <v/>
      </c>
      <c r="BA127" s="136" t="str">
        <f t="shared" si="203"/>
        <v/>
      </c>
      <c r="BB127" s="136" t="str">
        <f t="shared" si="203"/>
        <v/>
      </c>
      <c r="BC127" s="136" t="str">
        <f t="shared" si="203"/>
        <v/>
      </c>
      <c r="BD127" s="136" t="str">
        <f t="shared" si="203"/>
        <v/>
      </c>
      <c r="BE127" s="136" t="str">
        <f t="shared" si="203"/>
        <v/>
      </c>
      <c r="BF127" s="136" t="str">
        <f t="shared" si="203"/>
        <v/>
      </c>
      <c r="BG127" s="136" t="str">
        <f t="shared" si="203"/>
        <v/>
      </c>
      <c r="BH127" s="136" t="str">
        <f t="shared" si="203"/>
        <v/>
      </c>
    </row>
    <row r="128" spans="1:60" x14ac:dyDescent="0.2">
      <c r="A128" s="114">
        <f t="shared" si="166"/>
        <v>0</v>
      </c>
      <c r="C128" s="143" t="s">
        <v>2635</v>
      </c>
      <c r="D128" s="112">
        <f t="shared" si="179"/>
        <v>44</v>
      </c>
      <c r="E128" s="112">
        <f t="shared" si="185"/>
        <v>13</v>
      </c>
      <c r="G128" s="143" t="s">
        <v>2658</v>
      </c>
      <c r="H128" s="135" t="str">
        <f t="shared" si="180"/>
        <v>Customer management</v>
      </c>
      <c r="I128" s="136" t="str">
        <f>IF(LEN(INDEX(IF(LEFT($C128,3)="XFD",RawDataAllData,StdCalcsAllCalcs),$D128,I$2))=0,"",INDEX(IF(LEFT($C128,3)="XFD",RawDataAllData,StdCalcsAllCalcs),$D128,I$2)*$D116)</f>
        <v/>
      </c>
      <c r="J128" s="136" t="str">
        <f ca="1">IF(AND(I128&lt;&gt;"",I128&lt;INDEX(INDIRECT(B115),E128,MATCH(J116&amp;"LQ",StdRangesColumnHeaders,0)-StdRangesFirstDatasetCol+3)),"Q4",IF(AND(I128&lt;&gt;"",I128&gt;INDEX(INDIRECT(B115),E128,MATCH(J116&amp;"HQ",StdRangesColumnHeaders,0)-StdRangesFirstDatasetCol+3)),"Q1",""))</f>
        <v/>
      </c>
      <c r="K128" s="136" t="str">
        <f t="shared" ref="K128:AP128" si="204">IF(LEN(INDEX(IF(LEFT($C128,3)="XFD",RawDataAllData,StdCalcsAllCalcs),$D128,K$2))=0,"",INDEX(IF(LEFT($C128,3)="XFD",RawDataAllData,StdCalcsAllCalcs),$D128,K$2)*$D116)</f>
        <v/>
      </c>
      <c r="L128" s="136" t="str">
        <f t="shared" si="204"/>
        <v/>
      </c>
      <c r="M128" s="136" t="str">
        <f t="shared" si="204"/>
        <v/>
      </c>
      <c r="N128" s="136" t="str">
        <f t="shared" si="204"/>
        <v/>
      </c>
      <c r="O128" s="136" t="str">
        <f t="shared" si="204"/>
        <v/>
      </c>
      <c r="P128" s="136" t="str">
        <f t="shared" si="204"/>
        <v/>
      </c>
      <c r="Q128" s="136" t="str">
        <f t="shared" si="204"/>
        <v/>
      </c>
      <c r="R128" s="136" t="str">
        <f t="shared" si="204"/>
        <v/>
      </c>
      <c r="S128" s="136" t="str">
        <f t="shared" si="204"/>
        <v/>
      </c>
      <c r="T128" s="136" t="str">
        <f t="shared" si="204"/>
        <v/>
      </c>
      <c r="U128" s="136" t="str">
        <f t="shared" si="204"/>
        <v/>
      </c>
      <c r="V128" s="136" t="str">
        <f t="shared" si="204"/>
        <v/>
      </c>
      <c r="W128" s="136" t="str">
        <f t="shared" si="204"/>
        <v/>
      </c>
      <c r="X128" s="136" t="str">
        <f t="shared" si="204"/>
        <v/>
      </c>
      <c r="Y128" s="136" t="str">
        <f t="shared" si="204"/>
        <v/>
      </c>
      <c r="Z128" s="136" t="str">
        <f t="shared" si="204"/>
        <v/>
      </c>
      <c r="AA128" s="136" t="str">
        <f t="shared" si="204"/>
        <v/>
      </c>
      <c r="AB128" s="136" t="str">
        <f t="shared" si="204"/>
        <v/>
      </c>
      <c r="AC128" s="136" t="str">
        <f t="shared" si="204"/>
        <v/>
      </c>
      <c r="AD128" s="136" t="str">
        <f t="shared" si="204"/>
        <v/>
      </c>
      <c r="AE128" s="136" t="str">
        <f t="shared" si="204"/>
        <v/>
      </c>
      <c r="AF128" s="136" t="str">
        <f t="shared" si="204"/>
        <v/>
      </c>
      <c r="AG128" s="136" t="str">
        <f t="shared" si="204"/>
        <v/>
      </c>
      <c r="AH128" s="136" t="str">
        <f t="shared" si="204"/>
        <v/>
      </c>
      <c r="AI128" s="136" t="str">
        <f t="shared" si="204"/>
        <v/>
      </c>
      <c r="AJ128" s="136" t="str">
        <f t="shared" si="204"/>
        <v/>
      </c>
      <c r="AK128" s="136" t="str">
        <f t="shared" si="204"/>
        <v/>
      </c>
      <c r="AL128" s="136" t="str">
        <f t="shared" si="204"/>
        <v/>
      </c>
      <c r="AM128" s="136" t="str">
        <f t="shared" si="204"/>
        <v/>
      </c>
      <c r="AN128" s="136" t="str">
        <f t="shared" si="204"/>
        <v/>
      </c>
      <c r="AO128" s="136" t="str">
        <f t="shared" si="204"/>
        <v/>
      </c>
      <c r="AP128" s="136" t="str">
        <f t="shared" si="204"/>
        <v/>
      </c>
      <c r="AQ128" s="136" t="str">
        <f t="shared" ref="AQ128:BH128" si="205">IF(LEN(INDEX(IF(LEFT($C128,3)="XFD",RawDataAllData,StdCalcsAllCalcs),$D128,AQ$2))=0,"",INDEX(IF(LEFT($C128,3)="XFD",RawDataAllData,StdCalcsAllCalcs),$D128,AQ$2)*$D116)</f>
        <v/>
      </c>
      <c r="AR128" s="136" t="str">
        <f t="shared" si="205"/>
        <v/>
      </c>
      <c r="AS128" s="136" t="str">
        <f t="shared" si="205"/>
        <v/>
      </c>
      <c r="AT128" s="136" t="str">
        <f t="shared" si="205"/>
        <v/>
      </c>
      <c r="AU128" s="136" t="str">
        <f t="shared" si="205"/>
        <v/>
      </c>
      <c r="AV128" s="136" t="str">
        <f t="shared" si="205"/>
        <v/>
      </c>
      <c r="AW128" s="136" t="str">
        <f t="shared" si="205"/>
        <v/>
      </c>
      <c r="AX128" s="136" t="str">
        <f t="shared" si="205"/>
        <v/>
      </c>
      <c r="AY128" s="136" t="str">
        <f t="shared" si="205"/>
        <v/>
      </c>
      <c r="AZ128" s="136" t="str">
        <f t="shared" si="205"/>
        <v/>
      </c>
      <c r="BA128" s="136" t="str">
        <f t="shared" si="205"/>
        <v/>
      </c>
      <c r="BB128" s="136" t="str">
        <f t="shared" si="205"/>
        <v/>
      </c>
      <c r="BC128" s="136" t="str">
        <f t="shared" si="205"/>
        <v/>
      </c>
      <c r="BD128" s="136" t="str">
        <f t="shared" si="205"/>
        <v/>
      </c>
      <c r="BE128" s="136" t="str">
        <f t="shared" si="205"/>
        <v/>
      </c>
      <c r="BF128" s="136" t="str">
        <f t="shared" si="205"/>
        <v/>
      </c>
      <c r="BG128" s="136" t="str">
        <f t="shared" si="205"/>
        <v/>
      </c>
      <c r="BH128" s="136" t="str">
        <f t="shared" si="205"/>
        <v/>
      </c>
    </row>
    <row r="129" spans="1:60" x14ac:dyDescent="0.2">
      <c r="A129" s="114">
        <f t="shared" si="166"/>
        <v>0</v>
      </c>
      <c r="C129" s="143" t="s">
        <v>2636</v>
      </c>
      <c r="D129" s="112">
        <f t="shared" si="179"/>
        <v>45</v>
      </c>
      <c r="E129" s="112">
        <f t="shared" si="185"/>
        <v>14</v>
      </c>
      <c r="G129" s="143" t="s">
        <v>2659</v>
      </c>
      <c r="H129" s="135" t="str">
        <f t="shared" si="180"/>
        <v>Product management</v>
      </c>
      <c r="I129" s="136" t="str">
        <f>IF(LEN(INDEX(IF(LEFT($C129,3)="XFD",RawDataAllData,StdCalcsAllCalcs),$D129,I$2))=0,"",INDEX(IF(LEFT($C129,3)="XFD",RawDataAllData,StdCalcsAllCalcs),$D129,I$2)*$D116)</f>
        <v/>
      </c>
      <c r="J129" s="136" t="str">
        <f ca="1">IF(AND(I129&lt;&gt;"",I129&lt;INDEX(INDIRECT(B115),E129,MATCH(J116&amp;"LQ",StdRangesColumnHeaders,0)-StdRangesFirstDatasetCol+3)),"Q4",IF(AND(I129&lt;&gt;"",I129&gt;INDEX(INDIRECT(B115),E129,MATCH(J116&amp;"HQ",StdRangesColumnHeaders,0)-StdRangesFirstDatasetCol+3)),"Q1",""))</f>
        <v/>
      </c>
      <c r="K129" s="136" t="str">
        <f t="shared" ref="K129:AP129" si="206">IF(LEN(INDEX(IF(LEFT($C129,3)="XFD",RawDataAllData,StdCalcsAllCalcs),$D129,K$2))=0,"",INDEX(IF(LEFT($C129,3)="XFD",RawDataAllData,StdCalcsAllCalcs),$D129,K$2)*$D116)</f>
        <v/>
      </c>
      <c r="L129" s="136" t="str">
        <f t="shared" si="206"/>
        <v/>
      </c>
      <c r="M129" s="136" t="str">
        <f t="shared" si="206"/>
        <v/>
      </c>
      <c r="N129" s="136" t="str">
        <f t="shared" si="206"/>
        <v/>
      </c>
      <c r="O129" s="136" t="str">
        <f t="shared" si="206"/>
        <v/>
      </c>
      <c r="P129" s="136" t="str">
        <f t="shared" si="206"/>
        <v/>
      </c>
      <c r="Q129" s="136" t="str">
        <f t="shared" si="206"/>
        <v/>
      </c>
      <c r="R129" s="136" t="str">
        <f t="shared" si="206"/>
        <v/>
      </c>
      <c r="S129" s="136" t="str">
        <f t="shared" si="206"/>
        <v/>
      </c>
      <c r="T129" s="136" t="str">
        <f t="shared" si="206"/>
        <v/>
      </c>
      <c r="U129" s="136" t="str">
        <f t="shared" si="206"/>
        <v/>
      </c>
      <c r="V129" s="136" t="str">
        <f t="shared" si="206"/>
        <v/>
      </c>
      <c r="W129" s="136" t="str">
        <f t="shared" si="206"/>
        <v/>
      </c>
      <c r="X129" s="136" t="str">
        <f t="shared" si="206"/>
        <v/>
      </c>
      <c r="Y129" s="136" t="str">
        <f t="shared" si="206"/>
        <v/>
      </c>
      <c r="Z129" s="136" t="str">
        <f t="shared" si="206"/>
        <v/>
      </c>
      <c r="AA129" s="136" t="str">
        <f t="shared" si="206"/>
        <v/>
      </c>
      <c r="AB129" s="136" t="str">
        <f t="shared" si="206"/>
        <v/>
      </c>
      <c r="AC129" s="136" t="str">
        <f t="shared" si="206"/>
        <v/>
      </c>
      <c r="AD129" s="136" t="str">
        <f t="shared" si="206"/>
        <v/>
      </c>
      <c r="AE129" s="136" t="str">
        <f t="shared" si="206"/>
        <v/>
      </c>
      <c r="AF129" s="136" t="str">
        <f t="shared" si="206"/>
        <v/>
      </c>
      <c r="AG129" s="136" t="str">
        <f t="shared" si="206"/>
        <v/>
      </c>
      <c r="AH129" s="136" t="str">
        <f t="shared" si="206"/>
        <v/>
      </c>
      <c r="AI129" s="136" t="str">
        <f t="shared" si="206"/>
        <v/>
      </c>
      <c r="AJ129" s="136" t="str">
        <f t="shared" si="206"/>
        <v/>
      </c>
      <c r="AK129" s="136" t="str">
        <f t="shared" si="206"/>
        <v/>
      </c>
      <c r="AL129" s="136" t="str">
        <f t="shared" si="206"/>
        <v/>
      </c>
      <c r="AM129" s="136" t="str">
        <f t="shared" si="206"/>
        <v/>
      </c>
      <c r="AN129" s="136" t="str">
        <f t="shared" si="206"/>
        <v/>
      </c>
      <c r="AO129" s="136" t="str">
        <f t="shared" si="206"/>
        <v/>
      </c>
      <c r="AP129" s="136" t="str">
        <f t="shared" si="206"/>
        <v/>
      </c>
      <c r="AQ129" s="136" t="str">
        <f t="shared" ref="AQ129:BH129" si="207">IF(LEN(INDEX(IF(LEFT($C129,3)="XFD",RawDataAllData,StdCalcsAllCalcs),$D129,AQ$2))=0,"",INDEX(IF(LEFT($C129,3)="XFD",RawDataAllData,StdCalcsAllCalcs),$D129,AQ$2)*$D116)</f>
        <v/>
      </c>
      <c r="AR129" s="136" t="str">
        <f t="shared" si="207"/>
        <v/>
      </c>
      <c r="AS129" s="136" t="str">
        <f t="shared" si="207"/>
        <v/>
      </c>
      <c r="AT129" s="136" t="str">
        <f t="shared" si="207"/>
        <v/>
      </c>
      <c r="AU129" s="136" t="str">
        <f t="shared" si="207"/>
        <v/>
      </c>
      <c r="AV129" s="136" t="str">
        <f t="shared" si="207"/>
        <v/>
      </c>
      <c r="AW129" s="136" t="str">
        <f t="shared" si="207"/>
        <v/>
      </c>
      <c r="AX129" s="136" t="str">
        <f t="shared" si="207"/>
        <v/>
      </c>
      <c r="AY129" s="136" t="str">
        <f t="shared" si="207"/>
        <v/>
      </c>
      <c r="AZ129" s="136" t="str">
        <f t="shared" si="207"/>
        <v/>
      </c>
      <c r="BA129" s="136" t="str">
        <f t="shared" si="207"/>
        <v/>
      </c>
      <c r="BB129" s="136" t="str">
        <f t="shared" si="207"/>
        <v/>
      </c>
      <c r="BC129" s="136" t="str">
        <f t="shared" si="207"/>
        <v/>
      </c>
      <c r="BD129" s="136" t="str">
        <f t="shared" si="207"/>
        <v/>
      </c>
      <c r="BE129" s="136" t="str">
        <f t="shared" si="207"/>
        <v/>
      </c>
      <c r="BF129" s="136" t="str">
        <f t="shared" si="207"/>
        <v/>
      </c>
      <c r="BG129" s="136" t="str">
        <f t="shared" si="207"/>
        <v/>
      </c>
      <c r="BH129" s="136" t="str">
        <f t="shared" si="207"/>
        <v/>
      </c>
    </row>
    <row r="130" spans="1:60" x14ac:dyDescent="0.2">
      <c r="A130" s="114">
        <f t="shared" si="166"/>
        <v>0</v>
      </c>
      <c r="C130" s="143" t="s">
        <v>2637</v>
      </c>
      <c r="D130" s="112">
        <f t="shared" si="179"/>
        <v>46</v>
      </c>
      <c r="E130" s="112">
        <f t="shared" si="185"/>
        <v>15</v>
      </c>
      <c r="G130" s="143" t="s">
        <v>2660</v>
      </c>
      <c r="H130" s="135" t="str">
        <f t="shared" si="180"/>
        <v>Other core services</v>
      </c>
      <c r="I130" s="136" t="str">
        <f>IF(LEN(INDEX(IF(LEFT($C130,3)="XFD",RawDataAllData,StdCalcsAllCalcs),$D130,I$2))=0,"",INDEX(IF(LEFT($C130,3)="XFD",RawDataAllData,StdCalcsAllCalcs),$D130,I$2)*$D116)</f>
        <v/>
      </c>
      <c r="J130" s="136" t="str">
        <f ca="1">IF(AND(I130&lt;&gt;"",I130&lt;INDEX(INDIRECT(B115),E130,MATCH(J116&amp;"LQ",StdRangesColumnHeaders,0)-StdRangesFirstDatasetCol+3)),"Q4",IF(AND(I130&lt;&gt;"",I130&gt;INDEX(INDIRECT(B115),E130,MATCH(J116&amp;"HQ",StdRangesColumnHeaders,0)-StdRangesFirstDatasetCol+3)),"Q1",""))</f>
        <v/>
      </c>
      <c r="K130" s="136" t="str">
        <f t="shared" ref="K130:AP130" si="208">IF(LEN(INDEX(IF(LEFT($C130,3)="XFD",RawDataAllData,StdCalcsAllCalcs),$D130,K$2))=0,"",INDEX(IF(LEFT($C130,3)="XFD",RawDataAllData,StdCalcsAllCalcs),$D130,K$2)*$D116)</f>
        <v/>
      </c>
      <c r="L130" s="136" t="str">
        <f t="shared" si="208"/>
        <v/>
      </c>
      <c r="M130" s="136" t="str">
        <f t="shared" si="208"/>
        <v/>
      </c>
      <c r="N130" s="136" t="str">
        <f t="shared" si="208"/>
        <v/>
      </c>
      <c r="O130" s="136" t="str">
        <f t="shared" si="208"/>
        <v/>
      </c>
      <c r="P130" s="136" t="str">
        <f t="shared" si="208"/>
        <v/>
      </c>
      <c r="Q130" s="136" t="str">
        <f t="shared" si="208"/>
        <v/>
      </c>
      <c r="R130" s="136" t="str">
        <f t="shared" si="208"/>
        <v/>
      </c>
      <c r="S130" s="136" t="str">
        <f t="shared" si="208"/>
        <v/>
      </c>
      <c r="T130" s="136" t="str">
        <f t="shared" si="208"/>
        <v/>
      </c>
      <c r="U130" s="136" t="str">
        <f t="shared" si="208"/>
        <v/>
      </c>
      <c r="V130" s="136" t="str">
        <f t="shared" si="208"/>
        <v/>
      </c>
      <c r="W130" s="136" t="str">
        <f t="shared" si="208"/>
        <v/>
      </c>
      <c r="X130" s="136" t="str">
        <f t="shared" si="208"/>
        <v/>
      </c>
      <c r="Y130" s="136" t="str">
        <f t="shared" si="208"/>
        <v/>
      </c>
      <c r="Z130" s="136" t="str">
        <f t="shared" si="208"/>
        <v/>
      </c>
      <c r="AA130" s="136" t="str">
        <f t="shared" si="208"/>
        <v/>
      </c>
      <c r="AB130" s="136" t="str">
        <f t="shared" si="208"/>
        <v/>
      </c>
      <c r="AC130" s="136" t="str">
        <f t="shared" si="208"/>
        <v/>
      </c>
      <c r="AD130" s="136" t="str">
        <f t="shared" si="208"/>
        <v/>
      </c>
      <c r="AE130" s="136" t="str">
        <f t="shared" si="208"/>
        <v/>
      </c>
      <c r="AF130" s="136" t="str">
        <f t="shared" si="208"/>
        <v/>
      </c>
      <c r="AG130" s="136" t="str">
        <f t="shared" si="208"/>
        <v/>
      </c>
      <c r="AH130" s="136" t="str">
        <f t="shared" si="208"/>
        <v/>
      </c>
      <c r="AI130" s="136" t="str">
        <f t="shared" si="208"/>
        <v/>
      </c>
      <c r="AJ130" s="136" t="str">
        <f t="shared" si="208"/>
        <v/>
      </c>
      <c r="AK130" s="136" t="str">
        <f t="shared" si="208"/>
        <v/>
      </c>
      <c r="AL130" s="136" t="str">
        <f t="shared" si="208"/>
        <v/>
      </c>
      <c r="AM130" s="136" t="str">
        <f t="shared" si="208"/>
        <v/>
      </c>
      <c r="AN130" s="136" t="str">
        <f t="shared" si="208"/>
        <v/>
      </c>
      <c r="AO130" s="136" t="str">
        <f t="shared" si="208"/>
        <v/>
      </c>
      <c r="AP130" s="136" t="str">
        <f t="shared" si="208"/>
        <v/>
      </c>
      <c r="AQ130" s="136" t="str">
        <f t="shared" ref="AQ130:BH130" si="209">IF(LEN(INDEX(IF(LEFT($C130,3)="XFD",RawDataAllData,StdCalcsAllCalcs),$D130,AQ$2))=0,"",INDEX(IF(LEFT($C130,3)="XFD",RawDataAllData,StdCalcsAllCalcs),$D130,AQ$2)*$D116)</f>
        <v/>
      </c>
      <c r="AR130" s="136" t="str">
        <f t="shared" si="209"/>
        <v/>
      </c>
      <c r="AS130" s="136" t="str">
        <f t="shared" si="209"/>
        <v/>
      </c>
      <c r="AT130" s="136" t="str">
        <f t="shared" si="209"/>
        <v/>
      </c>
      <c r="AU130" s="136" t="str">
        <f t="shared" si="209"/>
        <v/>
      </c>
      <c r="AV130" s="136" t="str">
        <f t="shared" si="209"/>
        <v/>
      </c>
      <c r="AW130" s="136" t="str">
        <f t="shared" si="209"/>
        <v/>
      </c>
      <c r="AX130" s="136" t="str">
        <f t="shared" si="209"/>
        <v/>
      </c>
      <c r="AY130" s="136" t="str">
        <f t="shared" si="209"/>
        <v/>
      </c>
      <c r="AZ130" s="136" t="str">
        <f t="shared" si="209"/>
        <v/>
      </c>
      <c r="BA130" s="136" t="str">
        <f t="shared" si="209"/>
        <v/>
      </c>
      <c r="BB130" s="136" t="str">
        <f t="shared" si="209"/>
        <v/>
      </c>
      <c r="BC130" s="136" t="str">
        <f t="shared" si="209"/>
        <v/>
      </c>
      <c r="BD130" s="136" t="str">
        <f t="shared" si="209"/>
        <v/>
      </c>
      <c r="BE130" s="136" t="str">
        <f t="shared" si="209"/>
        <v/>
      </c>
      <c r="BF130" s="136" t="str">
        <f t="shared" si="209"/>
        <v/>
      </c>
      <c r="BG130" s="136" t="str">
        <f t="shared" si="209"/>
        <v/>
      </c>
      <c r="BH130" s="136" t="str">
        <f t="shared" si="209"/>
        <v/>
      </c>
    </row>
    <row r="131" spans="1:60" x14ac:dyDescent="0.2">
      <c r="A131" s="114">
        <f t="shared" si="166"/>
        <v>0</v>
      </c>
      <c r="C131" s="143" t="s">
        <v>2638</v>
      </c>
      <c r="D131" s="112">
        <f t="shared" si="179"/>
        <v>47</v>
      </c>
      <c r="E131" s="112">
        <f t="shared" si="185"/>
        <v>16</v>
      </c>
      <c r="G131" s="143" t="s">
        <v>2661</v>
      </c>
      <c r="H131" s="135" t="str">
        <f t="shared" si="180"/>
        <v>Risk and compliance</v>
      </c>
      <c r="I131" s="136" t="str">
        <f>IF(LEN(INDEX(IF(LEFT($C131,3)="XFD",RawDataAllData,StdCalcsAllCalcs),$D131,I$2))=0,"",INDEX(IF(LEFT($C131,3)="XFD",RawDataAllData,StdCalcsAllCalcs),$D131,I$2)*$D116)</f>
        <v/>
      </c>
      <c r="J131" s="136" t="str">
        <f ca="1">IF(AND(I131&lt;&gt;"",I131&lt;INDEX(INDIRECT(B115),E131,MATCH(J116&amp;"LQ",StdRangesColumnHeaders,0)-StdRangesFirstDatasetCol+3)),"Q4",IF(AND(I131&lt;&gt;"",I131&gt;INDEX(INDIRECT(B115),E131,MATCH(J116&amp;"HQ",StdRangesColumnHeaders,0)-StdRangesFirstDatasetCol+3)),"Q1",""))</f>
        <v/>
      </c>
      <c r="K131" s="136" t="str">
        <f t="shared" ref="K131:AP131" si="210">IF(LEN(INDEX(IF(LEFT($C131,3)="XFD",RawDataAllData,StdCalcsAllCalcs),$D131,K$2))=0,"",INDEX(IF(LEFT($C131,3)="XFD",RawDataAllData,StdCalcsAllCalcs),$D131,K$2)*$D116)</f>
        <v/>
      </c>
      <c r="L131" s="136" t="str">
        <f t="shared" si="210"/>
        <v/>
      </c>
      <c r="M131" s="136" t="str">
        <f t="shared" si="210"/>
        <v/>
      </c>
      <c r="N131" s="136" t="str">
        <f t="shared" si="210"/>
        <v/>
      </c>
      <c r="O131" s="136" t="str">
        <f t="shared" si="210"/>
        <v/>
      </c>
      <c r="P131" s="136" t="str">
        <f t="shared" si="210"/>
        <v/>
      </c>
      <c r="Q131" s="136" t="str">
        <f t="shared" si="210"/>
        <v/>
      </c>
      <c r="R131" s="136" t="str">
        <f t="shared" si="210"/>
        <v/>
      </c>
      <c r="S131" s="136" t="str">
        <f t="shared" si="210"/>
        <v/>
      </c>
      <c r="T131" s="136" t="str">
        <f t="shared" si="210"/>
        <v/>
      </c>
      <c r="U131" s="136" t="str">
        <f t="shared" si="210"/>
        <v/>
      </c>
      <c r="V131" s="136" t="str">
        <f t="shared" si="210"/>
        <v/>
      </c>
      <c r="W131" s="136" t="str">
        <f t="shared" si="210"/>
        <v/>
      </c>
      <c r="X131" s="136" t="str">
        <f t="shared" si="210"/>
        <v/>
      </c>
      <c r="Y131" s="136" t="str">
        <f t="shared" si="210"/>
        <v/>
      </c>
      <c r="Z131" s="136" t="str">
        <f t="shared" si="210"/>
        <v/>
      </c>
      <c r="AA131" s="136" t="str">
        <f t="shared" si="210"/>
        <v/>
      </c>
      <c r="AB131" s="136" t="str">
        <f t="shared" si="210"/>
        <v/>
      </c>
      <c r="AC131" s="136" t="str">
        <f t="shared" si="210"/>
        <v/>
      </c>
      <c r="AD131" s="136" t="str">
        <f t="shared" si="210"/>
        <v/>
      </c>
      <c r="AE131" s="136" t="str">
        <f t="shared" si="210"/>
        <v/>
      </c>
      <c r="AF131" s="136" t="str">
        <f t="shared" si="210"/>
        <v/>
      </c>
      <c r="AG131" s="136" t="str">
        <f t="shared" si="210"/>
        <v/>
      </c>
      <c r="AH131" s="136" t="str">
        <f t="shared" si="210"/>
        <v/>
      </c>
      <c r="AI131" s="136" t="str">
        <f t="shared" si="210"/>
        <v/>
      </c>
      <c r="AJ131" s="136" t="str">
        <f t="shared" si="210"/>
        <v/>
      </c>
      <c r="AK131" s="136" t="str">
        <f t="shared" si="210"/>
        <v/>
      </c>
      <c r="AL131" s="136" t="str">
        <f t="shared" si="210"/>
        <v/>
      </c>
      <c r="AM131" s="136" t="str">
        <f t="shared" si="210"/>
        <v/>
      </c>
      <c r="AN131" s="136" t="str">
        <f t="shared" si="210"/>
        <v/>
      </c>
      <c r="AO131" s="136" t="str">
        <f t="shared" si="210"/>
        <v/>
      </c>
      <c r="AP131" s="136" t="str">
        <f t="shared" si="210"/>
        <v/>
      </c>
      <c r="AQ131" s="136" t="str">
        <f t="shared" ref="AQ131:BH131" si="211">IF(LEN(INDEX(IF(LEFT($C131,3)="XFD",RawDataAllData,StdCalcsAllCalcs),$D131,AQ$2))=0,"",INDEX(IF(LEFT($C131,3)="XFD",RawDataAllData,StdCalcsAllCalcs),$D131,AQ$2)*$D116)</f>
        <v/>
      </c>
      <c r="AR131" s="136" t="str">
        <f t="shared" si="211"/>
        <v/>
      </c>
      <c r="AS131" s="136" t="str">
        <f t="shared" si="211"/>
        <v/>
      </c>
      <c r="AT131" s="136" t="str">
        <f t="shared" si="211"/>
        <v/>
      </c>
      <c r="AU131" s="136" t="str">
        <f t="shared" si="211"/>
        <v/>
      </c>
      <c r="AV131" s="136" t="str">
        <f t="shared" si="211"/>
        <v/>
      </c>
      <c r="AW131" s="136" t="str">
        <f t="shared" si="211"/>
        <v/>
      </c>
      <c r="AX131" s="136" t="str">
        <f t="shared" si="211"/>
        <v/>
      </c>
      <c r="AY131" s="136" t="str">
        <f t="shared" si="211"/>
        <v/>
      </c>
      <c r="AZ131" s="136" t="str">
        <f t="shared" si="211"/>
        <v/>
      </c>
      <c r="BA131" s="136" t="str">
        <f t="shared" si="211"/>
        <v/>
      </c>
      <c r="BB131" s="136" t="str">
        <f t="shared" si="211"/>
        <v/>
      </c>
      <c r="BC131" s="136" t="str">
        <f t="shared" si="211"/>
        <v/>
      </c>
      <c r="BD131" s="136" t="str">
        <f t="shared" si="211"/>
        <v/>
      </c>
      <c r="BE131" s="136" t="str">
        <f t="shared" si="211"/>
        <v/>
      </c>
      <c r="BF131" s="136" t="str">
        <f t="shared" si="211"/>
        <v/>
      </c>
      <c r="BG131" s="136" t="str">
        <f t="shared" si="211"/>
        <v/>
      </c>
      <c r="BH131" s="136" t="str">
        <f t="shared" si="211"/>
        <v/>
      </c>
    </row>
    <row r="132" spans="1:60" x14ac:dyDescent="0.2">
      <c r="A132" s="114">
        <f t="shared" si="166"/>
        <v>0</v>
      </c>
      <c r="C132" s="143" t="s">
        <v>2639</v>
      </c>
      <c r="D132" s="112">
        <f t="shared" si="179"/>
        <v>48</v>
      </c>
      <c r="E132" s="112">
        <f t="shared" si="185"/>
        <v>17</v>
      </c>
      <c r="G132" s="143" t="s">
        <v>2662</v>
      </c>
      <c r="H132" s="135" t="str">
        <f t="shared" si="180"/>
        <v>Support functions</v>
      </c>
      <c r="I132" s="136" t="str">
        <f>IF(LEN(INDEX(IF(LEFT($C132,3)="XFD",RawDataAllData,StdCalcsAllCalcs),$D132,I$2))=0,"",INDEX(IF(LEFT($C132,3)="XFD",RawDataAllData,StdCalcsAllCalcs),$D132,I$2)*$D116)</f>
        <v/>
      </c>
      <c r="J132" s="136" t="str">
        <f ca="1">IF(AND(I132&lt;&gt;"",I132&lt;INDEX(INDIRECT(B115),E132,MATCH(J116&amp;"LQ",StdRangesColumnHeaders,0)-StdRangesFirstDatasetCol+3)),"Q4",IF(AND(I132&lt;&gt;"",I132&gt;INDEX(INDIRECT(B115),E132,MATCH(J116&amp;"HQ",StdRangesColumnHeaders,0)-StdRangesFirstDatasetCol+3)),"Q1",""))</f>
        <v/>
      </c>
      <c r="K132" s="136" t="str">
        <f t="shared" ref="K132:AP132" si="212">IF(LEN(INDEX(IF(LEFT($C132,3)="XFD",RawDataAllData,StdCalcsAllCalcs),$D132,K$2))=0,"",INDEX(IF(LEFT($C132,3)="XFD",RawDataAllData,StdCalcsAllCalcs),$D132,K$2)*$D116)</f>
        <v/>
      </c>
      <c r="L132" s="136" t="str">
        <f t="shared" si="212"/>
        <v/>
      </c>
      <c r="M132" s="136" t="str">
        <f t="shared" si="212"/>
        <v/>
      </c>
      <c r="N132" s="136" t="str">
        <f t="shared" si="212"/>
        <v/>
      </c>
      <c r="O132" s="136" t="str">
        <f t="shared" si="212"/>
        <v/>
      </c>
      <c r="P132" s="136" t="str">
        <f t="shared" si="212"/>
        <v/>
      </c>
      <c r="Q132" s="136" t="str">
        <f t="shared" si="212"/>
        <v/>
      </c>
      <c r="R132" s="136" t="str">
        <f t="shared" si="212"/>
        <v/>
      </c>
      <c r="S132" s="136" t="str">
        <f t="shared" si="212"/>
        <v/>
      </c>
      <c r="T132" s="136" t="str">
        <f t="shared" si="212"/>
        <v/>
      </c>
      <c r="U132" s="136" t="str">
        <f t="shared" si="212"/>
        <v/>
      </c>
      <c r="V132" s="136" t="str">
        <f t="shared" si="212"/>
        <v/>
      </c>
      <c r="W132" s="136" t="str">
        <f t="shared" si="212"/>
        <v/>
      </c>
      <c r="X132" s="136" t="str">
        <f t="shared" si="212"/>
        <v/>
      </c>
      <c r="Y132" s="136" t="str">
        <f t="shared" si="212"/>
        <v/>
      </c>
      <c r="Z132" s="136" t="str">
        <f t="shared" si="212"/>
        <v/>
      </c>
      <c r="AA132" s="136" t="str">
        <f t="shared" si="212"/>
        <v/>
      </c>
      <c r="AB132" s="136" t="str">
        <f t="shared" si="212"/>
        <v/>
      </c>
      <c r="AC132" s="136" t="str">
        <f t="shared" si="212"/>
        <v/>
      </c>
      <c r="AD132" s="136" t="str">
        <f t="shared" si="212"/>
        <v/>
      </c>
      <c r="AE132" s="136" t="str">
        <f t="shared" si="212"/>
        <v/>
      </c>
      <c r="AF132" s="136" t="str">
        <f t="shared" si="212"/>
        <v/>
      </c>
      <c r="AG132" s="136" t="str">
        <f t="shared" si="212"/>
        <v/>
      </c>
      <c r="AH132" s="136" t="str">
        <f t="shared" si="212"/>
        <v/>
      </c>
      <c r="AI132" s="136" t="str">
        <f t="shared" si="212"/>
        <v/>
      </c>
      <c r="AJ132" s="136" t="str">
        <f t="shared" si="212"/>
        <v/>
      </c>
      <c r="AK132" s="136" t="str">
        <f t="shared" si="212"/>
        <v/>
      </c>
      <c r="AL132" s="136" t="str">
        <f t="shared" si="212"/>
        <v/>
      </c>
      <c r="AM132" s="136" t="str">
        <f t="shared" si="212"/>
        <v/>
      </c>
      <c r="AN132" s="136" t="str">
        <f t="shared" si="212"/>
        <v/>
      </c>
      <c r="AO132" s="136" t="str">
        <f t="shared" si="212"/>
        <v/>
      </c>
      <c r="AP132" s="136" t="str">
        <f t="shared" si="212"/>
        <v/>
      </c>
      <c r="AQ132" s="136" t="str">
        <f t="shared" ref="AQ132:BH132" si="213">IF(LEN(INDEX(IF(LEFT($C132,3)="XFD",RawDataAllData,StdCalcsAllCalcs),$D132,AQ$2))=0,"",INDEX(IF(LEFT($C132,3)="XFD",RawDataAllData,StdCalcsAllCalcs),$D132,AQ$2)*$D116)</f>
        <v/>
      </c>
      <c r="AR132" s="136" t="str">
        <f t="shared" si="213"/>
        <v/>
      </c>
      <c r="AS132" s="136" t="str">
        <f t="shared" si="213"/>
        <v/>
      </c>
      <c r="AT132" s="136" t="str">
        <f t="shared" si="213"/>
        <v/>
      </c>
      <c r="AU132" s="136" t="str">
        <f t="shared" si="213"/>
        <v/>
      </c>
      <c r="AV132" s="136" t="str">
        <f t="shared" si="213"/>
        <v/>
      </c>
      <c r="AW132" s="136" t="str">
        <f t="shared" si="213"/>
        <v/>
      </c>
      <c r="AX132" s="136" t="str">
        <f t="shared" si="213"/>
        <v/>
      </c>
      <c r="AY132" s="136" t="str">
        <f t="shared" si="213"/>
        <v/>
      </c>
      <c r="AZ132" s="136" t="str">
        <f t="shared" si="213"/>
        <v/>
      </c>
      <c r="BA132" s="136" t="str">
        <f t="shared" si="213"/>
        <v/>
      </c>
      <c r="BB132" s="136" t="str">
        <f t="shared" si="213"/>
        <v/>
      </c>
      <c r="BC132" s="136" t="str">
        <f t="shared" si="213"/>
        <v/>
      </c>
      <c r="BD132" s="136" t="str">
        <f t="shared" si="213"/>
        <v/>
      </c>
      <c r="BE132" s="136" t="str">
        <f t="shared" si="213"/>
        <v/>
      </c>
      <c r="BF132" s="136" t="str">
        <f t="shared" si="213"/>
        <v/>
      </c>
      <c r="BG132" s="136" t="str">
        <f t="shared" si="213"/>
        <v/>
      </c>
      <c r="BH132" s="136" t="str">
        <f t="shared" si="213"/>
        <v/>
      </c>
    </row>
    <row r="133" spans="1:60" x14ac:dyDescent="0.2">
      <c r="A133" s="114">
        <f t="shared" si="166"/>
        <v>0</v>
      </c>
      <c r="C133" s="143" t="s">
        <v>2640</v>
      </c>
      <c r="D133" s="112">
        <f t="shared" si="179"/>
        <v>49</v>
      </c>
      <c r="E133" s="112">
        <f t="shared" si="185"/>
        <v>18</v>
      </c>
      <c r="G133" s="143" t="s">
        <v>2663</v>
      </c>
      <c r="H133" s="135" t="str">
        <f t="shared" si="180"/>
        <v>Other business domains</v>
      </c>
      <c r="I133" s="136" t="str">
        <f>IF(LEN(INDEX(IF(LEFT($C133,3)="XFD",RawDataAllData,StdCalcsAllCalcs),$D133,I$2))=0,"",INDEX(IF(LEFT($C133,3)="XFD",RawDataAllData,StdCalcsAllCalcs),$D133,I$2)*$D116)</f>
        <v/>
      </c>
      <c r="J133" s="136" t="str">
        <f ca="1">IF(AND(I133&lt;&gt;"",I133&lt;INDEX(INDIRECT(B115),E133,MATCH(J116&amp;"LQ",StdRangesColumnHeaders,0)-StdRangesFirstDatasetCol+3)),"Q4",IF(AND(I133&lt;&gt;"",I133&gt;INDEX(INDIRECT(B115),E133,MATCH(J116&amp;"HQ",StdRangesColumnHeaders,0)-StdRangesFirstDatasetCol+3)),"Q1",""))</f>
        <v/>
      </c>
      <c r="K133" s="136" t="str">
        <f t="shared" ref="K133:AP133" si="214">IF(LEN(INDEX(IF(LEFT($C133,3)="XFD",RawDataAllData,StdCalcsAllCalcs),$D133,K$2))=0,"",INDEX(IF(LEFT($C133,3)="XFD",RawDataAllData,StdCalcsAllCalcs),$D133,K$2)*$D116)</f>
        <v/>
      </c>
      <c r="L133" s="136" t="str">
        <f t="shared" si="214"/>
        <v/>
      </c>
      <c r="M133" s="136" t="str">
        <f t="shared" si="214"/>
        <v/>
      </c>
      <c r="N133" s="136" t="str">
        <f t="shared" si="214"/>
        <v/>
      </c>
      <c r="O133" s="136" t="str">
        <f t="shared" si="214"/>
        <v/>
      </c>
      <c r="P133" s="136" t="str">
        <f t="shared" si="214"/>
        <v/>
      </c>
      <c r="Q133" s="136" t="str">
        <f t="shared" si="214"/>
        <v/>
      </c>
      <c r="R133" s="136" t="str">
        <f t="shared" si="214"/>
        <v/>
      </c>
      <c r="S133" s="136" t="str">
        <f t="shared" si="214"/>
        <v/>
      </c>
      <c r="T133" s="136" t="str">
        <f t="shared" si="214"/>
        <v/>
      </c>
      <c r="U133" s="136" t="str">
        <f t="shared" si="214"/>
        <v/>
      </c>
      <c r="V133" s="136" t="str">
        <f t="shared" si="214"/>
        <v/>
      </c>
      <c r="W133" s="136" t="str">
        <f t="shared" si="214"/>
        <v/>
      </c>
      <c r="X133" s="136" t="str">
        <f t="shared" si="214"/>
        <v/>
      </c>
      <c r="Y133" s="136" t="str">
        <f t="shared" si="214"/>
        <v/>
      </c>
      <c r="Z133" s="136" t="str">
        <f t="shared" si="214"/>
        <v/>
      </c>
      <c r="AA133" s="136" t="str">
        <f t="shared" si="214"/>
        <v/>
      </c>
      <c r="AB133" s="136" t="str">
        <f t="shared" si="214"/>
        <v/>
      </c>
      <c r="AC133" s="136" t="str">
        <f t="shared" si="214"/>
        <v/>
      </c>
      <c r="AD133" s="136" t="str">
        <f t="shared" si="214"/>
        <v/>
      </c>
      <c r="AE133" s="136" t="str">
        <f t="shared" si="214"/>
        <v/>
      </c>
      <c r="AF133" s="136" t="str">
        <f t="shared" si="214"/>
        <v/>
      </c>
      <c r="AG133" s="136" t="str">
        <f t="shared" si="214"/>
        <v/>
      </c>
      <c r="AH133" s="136" t="str">
        <f t="shared" si="214"/>
        <v/>
      </c>
      <c r="AI133" s="136" t="str">
        <f t="shared" si="214"/>
        <v/>
      </c>
      <c r="AJ133" s="136" t="str">
        <f t="shared" si="214"/>
        <v/>
      </c>
      <c r="AK133" s="136" t="str">
        <f t="shared" si="214"/>
        <v/>
      </c>
      <c r="AL133" s="136" t="str">
        <f t="shared" si="214"/>
        <v/>
      </c>
      <c r="AM133" s="136" t="str">
        <f t="shared" si="214"/>
        <v/>
      </c>
      <c r="AN133" s="136" t="str">
        <f t="shared" si="214"/>
        <v/>
      </c>
      <c r="AO133" s="136" t="str">
        <f t="shared" si="214"/>
        <v/>
      </c>
      <c r="AP133" s="136" t="str">
        <f t="shared" si="214"/>
        <v/>
      </c>
      <c r="AQ133" s="136" t="str">
        <f t="shared" ref="AQ133:BH133" si="215">IF(LEN(INDEX(IF(LEFT($C133,3)="XFD",RawDataAllData,StdCalcsAllCalcs),$D133,AQ$2))=0,"",INDEX(IF(LEFT($C133,3)="XFD",RawDataAllData,StdCalcsAllCalcs),$D133,AQ$2)*$D116)</f>
        <v/>
      </c>
      <c r="AR133" s="136" t="str">
        <f t="shared" si="215"/>
        <v/>
      </c>
      <c r="AS133" s="136" t="str">
        <f t="shared" si="215"/>
        <v/>
      </c>
      <c r="AT133" s="136" t="str">
        <f t="shared" si="215"/>
        <v/>
      </c>
      <c r="AU133" s="136" t="str">
        <f t="shared" si="215"/>
        <v/>
      </c>
      <c r="AV133" s="136" t="str">
        <f t="shared" si="215"/>
        <v/>
      </c>
      <c r="AW133" s="136" t="str">
        <f t="shared" si="215"/>
        <v/>
      </c>
      <c r="AX133" s="136" t="str">
        <f t="shared" si="215"/>
        <v/>
      </c>
      <c r="AY133" s="136" t="str">
        <f t="shared" si="215"/>
        <v/>
      </c>
      <c r="AZ133" s="136" t="str">
        <f t="shared" si="215"/>
        <v/>
      </c>
      <c r="BA133" s="136" t="str">
        <f t="shared" si="215"/>
        <v/>
      </c>
      <c r="BB133" s="136" t="str">
        <f t="shared" si="215"/>
        <v/>
      </c>
      <c r="BC133" s="136" t="str">
        <f t="shared" si="215"/>
        <v/>
      </c>
      <c r="BD133" s="136" t="str">
        <f t="shared" si="215"/>
        <v/>
      </c>
      <c r="BE133" s="136" t="str">
        <f t="shared" si="215"/>
        <v/>
      </c>
      <c r="BF133" s="136" t="str">
        <f t="shared" si="215"/>
        <v/>
      </c>
      <c r="BG133" s="136" t="str">
        <f t="shared" si="215"/>
        <v/>
      </c>
      <c r="BH133" s="136" t="str">
        <f t="shared" si="215"/>
        <v/>
      </c>
    </row>
    <row r="134" spans="1:60" x14ac:dyDescent="0.2">
      <c r="A134" s="114">
        <f t="shared" si="166"/>
        <v>0</v>
      </c>
      <c r="C134" s="143" t="s">
        <v>2641</v>
      </c>
      <c r="D134" s="112">
        <f t="shared" si="179"/>
        <v>50</v>
      </c>
      <c r="E134" s="112">
        <f t="shared" si="185"/>
        <v>19</v>
      </c>
      <c r="G134" s="143" t="s">
        <v>2664</v>
      </c>
      <c r="H134" s="135" t="str">
        <f t="shared" si="180"/>
        <v>Market and sales management</v>
      </c>
      <c r="I134" s="136" t="str">
        <f>IF(LEN(INDEX(IF(LEFT($C134,3)="XFD",RawDataAllData,StdCalcsAllCalcs),$D134,I$2))=0,"",INDEX(IF(LEFT($C134,3)="XFD",RawDataAllData,StdCalcsAllCalcs),$D134,I$2)*$D116)</f>
        <v/>
      </c>
      <c r="J134" s="136" t="str">
        <f ca="1">IF(AND(I134&lt;&gt;"",I134&lt;INDEX(INDIRECT(B115),E134,MATCH(J116&amp;"LQ",StdRangesColumnHeaders,0)-StdRangesFirstDatasetCol+3)),"Q4",IF(AND(I134&lt;&gt;"",I134&gt;INDEX(INDIRECT(B115),E134,MATCH(J116&amp;"HQ",StdRangesColumnHeaders,0)-StdRangesFirstDatasetCol+3)),"Q1",""))</f>
        <v/>
      </c>
      <c r="K134" s="136" t="str">
        <f t="shared" ref="K134:AP134" si="216">IF(LEN(INDEX(IF(LEFT($C134,3)="XFD",RawDataAllData,StdCalcsAllCalcs),$D134,K$2))=0,"",INDEX(IF(LEFT($C134,3)="XFD",RawDataAllData,StdCalcsAllCalcs),$D134,K$2)*$D116)</f>
        <v/>
      </c>
      <c r="L134" s="136" t="str">
        <f t="shared" si="216"/>
        <v/>
      </c>
      <c r="M134" s="136" t="str">
        <f t="shared" si="216"/>
        <v/>
      </c>
      <c r="N134" s="136" t="str">
        <f t="shared" si="216"/>
        <v/>
      </c>
      <c r="O134" s="136" t="str">
        <f t="shared" si="216"/>
        <v/>
      </c>
      <c r="P134" s="136" t="str">
        <f t="shared" si="216"/>
        <v/>
      </c>
      <c r="Q134" s="136" t="str">
        <f t="shared" si="216"/>
        <v/>
      </c>
      <c r="R134" s="136" t="str">
        <f t="shared" si="216"/>
        <v/>
      </c>
      <c r="S134" s="136" t="str">
        <f t="shared" si="216"/>
        <v/>
      </c>
      <c r="T134" s="136" t="str">
        <f t="shared" si="216"/>
        <v/>
      </c>
      <c r="U134" s="136" t="str">
        <f t="shared" si="216"/>
        <v/>
      </c>
      <c r="V134" s="136" t="str">
        <f t="shared" si="216"/>
        <v/>
      </c>
      <c r="W134" s="136" t="str">
        <f t="shared" si="216"/>
        <v/>
      </c>
      <c r="X134" s="136" t="str">
        <f t="shared" si="216"/>
        <v/>
      </c>
      <c r="Y134" s="136" t="str">
        <f t="shared" si="216"/>
        <v/>
      </c>
      <c r="Z134" s="136" t="str">
        <f t="shared" si="216"/>
        <v/>
      </c>
      <c r="AA134" s="136" t="str">
        <f t="shared" si="216"/>
        <v/>
      </c>
      <c r="AB134" s="136" t="str">
        <f t="shared" si="216"/>
        <v/>
      </c>
      <c r="AC134" s="136" t="str">
        <f t="shared" si="216"/>
        <v/>
      </c>
      <c r="AD134" s="136" t="str">
        <f t="shared" si="216"/>
        <v/>
      </c>
      <c r="AE134" s="136" t="str">
        <f t="shared" si="216"/>
        <v/>
      </c>
      <c r="AF134" s="136" t="str">
        <f t="shared" si="216"/>
        <v/>
      </c>
      <c r="AG134" s="136" t="str">
        <f t="shared" si="216"/>
        <v/>
      </c>
      <c r="AH134" s="136" t="str">
        <f t="shared" si="216"/>
        <v/>
      </c>
      <c r="AI134" s="136" t="str">
        <f t="shared" si="216"/>
        <v/>
      </c>
      <c r="AJ134" s="136" t="str">
        <f t="shared" si="216"/>
        <v/>
      </c>
      <c r="AK134" s="136" t="str">
        <f t="shared" si="216"/>
        <v/>
      </c>
      <c r="AL134" s="136" t="str">
        <f t="shared" si="216"/>
        <v/>
      </c>
      <c r="AM134" s="136" t="str">
        <f t="shared" si="216"/>
        <v/>
      </c>
      <c r="AN134" s="136" t="str">
        <f t="shared" si="216"/>
        <v/>
      </c>
      <c r="AO134" s="136" t="str">
        <f t="shared" si="216"/>
        <v/>
      </c>
      <c r="AP134" s="136" t="str">
        <f t="shared" si="216"/>
        <v/>
      </c>
      <c r="AQ134" s="136" t="str">
        <f t="shared" ref="AQ134:BH134" si="217">IF(LEN(INDEX(IF(LEFT($C134,3)="XFD",RawDataAllData,StdCalcsAllCalcs),$D134,AQ$2))=0,"",INDEX(IF(LEFT($C134,3)="XFD",RawDataAllData,StdCalcsAllCalcs),$D134,AQ$2)*$D116)</f>
        <v/>
      </c>
      <c r="AR134" s="136" t="str">
        <f t="shared" si="217"/>
        <v/>
      </c>
      <c r="AS134" s="136" t="str">
        <f t="shared" si="217"/>
        <v/>
      </c>
      <c r="AT134" s="136" t="str">
        <f t="shared" si="217"/>
        <v/>
      </c>
      <c r="AU134" s="136" t="str">
        <f t="shared" si="217"/>
        <v/>
      </c>
      <c r="AV134" s="136" t="str">
        <f t="shared" si="217"/>
        <v/>
      </c>
      <c r="AW134" s="136" t="str">
        <f t="shared" si="217"/>
        <v/>
      </c>
      <c r="AX134" s="136" t="str">
        <f t="shared" si="217"/>
        <v/>
      </c>
      <c r="AY134" s="136" t="str">
        <f t="shared" si="217"/>
        <v/>
      </c>
      <c r="AZ134" s="136" t="str">
        <f t="shared" si="217"/>
        <v/>
      </c>
      <c r="BA134" s="136" t="str">
        <f t="shared" si="217"/>
        <v/>
      </c>
      <c r="BB134" s="136" t="str">
        <f t="shared" si="217"/>
        <v/>
      </c>
      <c r="BC134" s="136" t="str">
        <f t="shared" si="217"/>
        <v/>
      </c>
      <c r="BD134" s="136" t="str">
        <f t="shared" si="217"/>
        <v/>
      </c>
      <c r="BE134" s="136" t="str">
        <f t="shared" si="217"/>
        <v/>
      </c>
      <c r="BF134" s="136" t="str">
        <f t="shared" si="217"/>
        <v/>
      </c>
      <c r="BG134" s="136" t="str">
        <f t="shared" si="217"/>
        <v/>
      </c>
      <c r="BH134" s="136" t="str">
        <f t="shared" si="217"/>
        <v/>
      </c>
    </row>
    <row r="135" spans="1:60" x14ac:dyDescent="0.2">
      <c r="A135" s="114">
        <f t="shared" si="166"/>
        <v>0</v>
      </c>
      <c r="C135" s="143" t="s">
        <v>2642</v>
      </c>
      <c r="D135" s="112">
        <f t="shared" si="179"/>
        <v>51</v>
      </c>
      <c r="E135" s="112">
        <f t="shared" si="185"/>
        <v>20</v>
      </c>
      <c r="G135" s="143" t="s">
        <v>2665</v>
      </c>
      <c r="H135" s="135" t="str">
        <f t="shared" si="180"/>
        <v>Product management</v>
      </c>
      <c r="I135" s="136" t="str">
        <f>IF(LEN(INDEX(IF(LEFT($C135,3)="XFD",RawDataAllData,StdCalcsAllCalcs),$D135,I$2))=0,"",INDEX(IF(LEFT($C135,3)="XFD",RawDataAllData,StdCalcsAllCalcs),$D135,I$2)*$D116)</f>
        <v/>
      </c>
      <c r="J135" s="136" t="str">
        <f ca="1">IF(AND(I135&lt;&gt;"",I135&lt;INDEX(INDIRECT(B115),E135,MATCH(J116&amp;"LQ",StdRangesColumnHeaders,0)-StdRangesFirstDatasetCol+3)),"Q4",IF(AND(I135&lt;&gt;"",I135&gt;INDEX(INDIRECT(B115),E135,MATCH(J116&amp;"HQ",StdRangesColumnHeaders,0)-StdRangesFirstDatasetCol+3)),"Q1",""))</f>
        <v/>
      </c>
      <c r="K135" s="136" t="str">
        <f t="shared" ref="K135:AP135" si="218">IF(LEN(INDEX(IF(LEFT($C135,3)="XFD",RawDataAllData,StdCalcsAllCalcs),$D135,K$2))=0,"",INDEX(IF(LEFT($C135,3)="XFD",RawDataAllData,StdCalcsAllCalcs),$D135,K$2)*$D116)</f>
        <v/>
      </c>
      <c r="L135" s="136" t="str">
        <f t="shared" si="218"/>
        <v/>
      </c>
      <c r="M135" s="136" t="str">
        <f t="shared" si="218"/>
        <v/>
      </c>
      <c r="N135" s="136" t="str">
        <f t="shared" si="218"/>
        <v/>
      </c>
      <c r="O135" s="136" t="str">
        <f t="shared" si="218"/>
        <v/>
      </c>
      <c r="P135" s="136" t="str">
        <f t="shared" si="218"/>
        <v/>
      </c>
      <c r="Q135" s="136" t="str">
        <f t="shared" si="218"/>
        <v/>
      </c>
      <c r="R135" s="136" t="str">
        <f t="shared" si="218"/>
        <v/>
      </c>
      <c r="S135" s="136" t="str">
        <f t="shared" si="218"/>
        <v/>
      </c>
      <c r="T135" s="136" t="str">
        <f t="shared" si="218"/>
        <v/>
      </c>
      <c r="U135" s="136" t="str">
        <f t="shared" si="218"/>
        <v/>
      </c>
      <c r="V135" s="136" t="str">
        <f t="shared" si="218"/>
        <v/>
      </c>
      <c r="W135" s="136" t="str">
        <f t="shared" si="218"/>
        <v/>
      </c>
      <c r="X135" s="136" t="str">
        <f t="shared" si="218"/>
        <v/>
      </c>
      <c r="Y135" s="136" t="str">
        <f t="shared" si="218"/>
        <v/>
      </c>
      <c r="Z135" s="136" t="str">
        <f t="shared" si="218"/>
        <v/>
      </c>
      <c r="AA135" s="136" t="str">
        <f t="shared" si="218"/>
        <v/>
      </c>
      <c r="AB135" s="136" t="str">
        <f t="shared" si="218"/>
        <v/>
      </c>
      <c r="AC135" s="136" t="str">
        <f t="shared" si="218"/>
        <v/>
      </c>
      <c r="AD135" s="136" t="str">
        <f t="shared" si="218"/>
        <v/>
      </c>
      <c r="AE135" s="136" t="str">
        <f t="shared" si="218"/>
        <v/>
      </c>
      <c r="AF135" s="136" t="str">
        <f t="shared" si="218"/>
        <v/>
      </c>
      <c r="AG135" s="136" t="str">
        <f t="shared" si="218"/>
        <v/>
      </c>
      <c r="AH135" s="136" t="str">
        <f t="shared" si="218"/>
        <v/>
      </c>
      <c r="AI135" s="136" t="str">
        <f t="shared" si="218"/>
        <v/>
      </c>
      <c r="AJ135" s="136" t="str">
        <f t="shared" si="218"/>
        <v/>
      </c>
      <c r="AK135" s="136" t="str">
        <f t="shared" si="218"/>
        <v/>
      </c>
      <c r="AL135" s="136" t="str">
        <f t="shared" si="218"/>
        <v/>
      </c>
      <c r="AM135" s="136" t="str">
        <f t="shared" si="218"/>
        <v/>
      </c>
      <c r="AN135" s="136" t="str">
        <f t="shared" si="218"/>
        <v/>
      </c>
      <c r="AO135" s="136" t="str">
        <f t="shared" si="218"/>
        <v/>
      </c>
      <c r="AP135" s="136" t="str">
        <f t="shared" si="218"/>
        <v/>
      </c>
      <c r="AQ135" s="136" t="str">
        <f t="shared" ref="AQ135:BH135" si="219">IF(LEN(INDEX(IF(LEFT($C135,3)="XFD",RawDataAllData,StdCalcsAllCalcs),$D135,AQ$2))=0,"",INDEX(IF(LEFT($C135,3)="XFD",RawDataAllData,StdCalcsAllCalcs),$D135,AQ$2)*$D116)</f>
        <v/>
      </c>
      <c r="AR135" s="136" t="str">
        <f t="shared" si="219"/>
        <v/>
      </c>
      <c r="AS135" s="136" t="str">
        <f t="shared" si="219"/>
        <v/>
      </c>
      <c r="AT135" s="136" t="str">
        <f t="shared" si="219"/>
        <v/>
      </c>
      <c r="AU135" s="136" t="str">
        <f t="shared" si="219"/>
        <v/>
      </c>
      <c r="AV135" s="136" t="str">
        <f t="shared" si="219"/>
        <v/>
      </c>
      <c r="AW135" s="136" t="str">
        <f t="shared" si="219"/>
        <v/>
      </c>
      <c r="AX135" s="136" t="str">
        <f t="shared" si="219"/>
        <v/>
      </c>
      <c r="AY135" s="136" t="str">
        <f t="shared" si="219"/>
        <v/>
      </c>
      <c r="AZ135" s="136" t="str">
        <f t="shared" si="219"/>
        <v/>
      </c>
      <c r="BA135" s="136" t="str">
        <f t="shared" si="219"/>
        <v/>
      </c>
      <c r="BB135" s="136" t="str">
        <f t="shared" si="219"/>
        <v/>
      </c>
      <c r="BC135" s="136" t="str">
        <f t="shared" si="219"/>
        <v/>
      </c>
      <c r="BD135" s="136" t="str">
        <f t="shared" si="219"/>
        <v/>
      </c>
      <c r="BE135" s="136" t="str">
        <f t="shared" si="219"/>
        <v/>
      </c>
      <c r="BF135" s="136" t="str">
        <f t="shared" si="219"/>
        <v/>
      </c>
      <c r="BG135" s="136" t="str">
        <f t="shared" si="219"/>
        <v/>
      </c>
      <c r="BH135" s="136" t="str">
        <f t="shared" si="219"/>
        <v/>
      </c>
    </row>
    <row r="136" spans="1:60" x14ac:dyDescent="0.2">
      <c r="A136" s="114">
        <f t="shared" si="166"/>
        <v>0</v>
      </c>
      <c r="C136" s="143" t="s">
        <v>2643</v>
      </c>
      <c r="D136" s="112">
        <f t="shared" si="179"/>
        <v>52</v>
      </c>
      <c r="E136" s="112">
        <f t="shared" si="185"/>
        <v>21</v>
      </c>
      <c r="G136" s="143" t="s">
        <v>2666</v>
      </c>
      <c r="H136" s="135" t="str">
        <f t="shared" si="180"/>
        <v>Customer management</v>
      </c>
      <c r="I136" s="136" t="str">
        <f>IF(LEN(INDEX(IF(LEFT($C136,3)="XFD",RawDataAllData,StdCalcsAllCalcs),$D136,I$2))=0,"",INDEX(IF(LEFT($C136,3)="XFD",RawDataAllData,StdCalcsAllCalcs),$D136,I$2)*$D116)</f>
        <v/>
      </c>
      <c r="J136" s="136" t="str">
        <f ca="1">IF(AND(I136&lt;&gt;"",I136&lt;INDEX(INDIRECT(B115),E136,MATCH(J116&amp;"LQ",StdRangesColumnHeaders,0)-StdRangesFirstDatasetCol+3)),"Q4",IF(AND(I136&lt;&gt;"",I136&gt;INDEX(INDIRECT(B115),E136,MATCH(J116&amp;"HQ",StdRangesColumnHeaders,0)-StdRangesFirstDatasetCol+3)),"Q1",""))</f>
        <v/>
      </c>
      <c r="K136" s="136" t="str">
        <f t="shared" ref="K136:AP136" si="220">IF(LEN(INDEX(IF(LEFT($C136,3)="XFD",RawDataAllData,StdCalcsAllCalcs),$D136,K$2))=0,"",INDEX(IF(LEFT($C136,3)="XFD",RawDataAllData,StdCalcsAllCalcs),$D136,K$2)*$D116)</f>
        <v/>
      </c>
      <c r="L136" s="136" t="str">
        <f t="shared" si="220"/>
        <v/>
      </c>
      <c r="M136" s="136" t="str">
        <f t="shared" si="220"/>
        <v/>
      </c>
      <c r="N136" s="136" t="str">
        <f t="shared" si="220"/>
        <v/>
      </c>
      <c r="O136" s="136" t="str">
        <f t="shared" si="220"/>
        <v/>
      </c>
      <c r="P136" s="136" t="str">
        <f t="shared" si="220"/>
        <v/>
      </c>
      <c r="Q136" s="136" t="str">
        <f t="shared" si="220"/>
        <v/>
      </c>
      <c r="R136" s="136" t="str">
        <f t="shared" si="220"/>
        <v/>
      </c>
      <c r="S136" s="136" t="str">
        <f t="shared" si="220"/>
        <v/>
      </c>
      <c r="T136" s="136" t="str">
        <f t="shared" si="220"/>
        <v/>
      </c>
      <c r="U136" s="136" t="str">
        <f t="shared" si="220"/>
        <v/>
      </c>
      <c r="V136" s="136" t="str">
        <f t="shared" si="220"/>
        <v/>
      </c>
      <c r="W136" s="136" t="str">
        <f t="shared" si="220"/>
        <v/>
      </c>
      <c r="X136" s="136" t="str">
        <f t="shared" si="220"/>
        <v/>
      </c>
      <c r="Y136" s="136" t="str">
        <f t="shared" si="220"/>
        <v/>
      </c>
      <c r="Z136" s="136" t="str">
        <f t="shared" si="220"/>
        <v/>
      </c>
      <c r="AA136" s="136" t="str">
        <f t="shared" si="220"/>
        <v/>
      </c>
      <c r="AB136" s="136" t="str">
        <f t="shared" si="220"/>
        <v/>
      </c>
      <c r="AC136" s="136" t="str">
        <f t="shared" si="220"/>
        <v/>
      </c>
      <c r="AD136" s="136" t="str">
        <f t="shared" si="220"/>
        <v/>
      </c>
      <c r="AE136" s="136" t="str">
        <f t="shared" si="220"/>
        <v/>
      </c>
      <c r="AF136" s="136" t="str">
        <f t="shared" si="220"/>
        <v/>
      </c>
      <c r="AG136" s="136" t="str">
        <f t="shared" si="220"/>
        <v/>
      </c>
      <c r="AH136" s="136" t="str">
        <f t="shared" si="220"/>
        <v/>
      </c>
      <c r="AI136" s="136" t="str">
        <f t="shared" si="220"/>
        <v/>
      </c>
      <c r="AJ136" s="136" t="str">
        <f t="shared" si="220"/>
        <v/>
      </c>
      <c r="AK136" s="136" t="str">
        <f t="shared" si="220"/>
        <v/>
      </c>
      <c r="AL136" s="136" t="str">
        <f t="shared" si="220"/>
        <v/>
      </c>
      <c r="AM136" s="136" t="str">
        <f t="shared" si="220"/>
        <v/>
      </c>
      <c r="AN136" s="136" t="str">
        <f t="shared" si="220"/>
        <v/>
      </c>
      <c r="AO136" s="136" t="str">
        <f t="shared" si="220"/>
        <v/>
      </c>
      <c r="AP136" s="136" t="str">
        <f t="shared" si="220"/>
        <v/>
      </c>
      <c r="AQ136" s="136" t="str">
        <f t="shared" ref="AQ136:BH136" si="221">IF(LEN(INDEX(IF(LEFT($C136,3)="XFD",RawDataAllData,StdCalcsAllCalcs),$D136,AQ$2))=0,"",INDEX(IF(LEFT($C136,3)="XFD",RawDataAllData,StdCalcsAllCalcs),$D136,AQ$2)*$D116)</f>
        <v/>
      </c>
      <c r="AR136" s="136" t="str">
        <f t="shared" si="221"/>
        <v/>
      </c>
      <c r="AS136" s="136" t="str">
        <f t="shared" si="221"/>
        <v/>
      </c>
      <c r="AT136" s="136" t="str">
        <f t="shared" si="221"/>
        <v/>
      </c>
      <c r="AU136" s="136" t="str">
        <f t="shared" si="221"/>
        <v/>
      </c>
      <c r="AV136" s="136" t="str">
        <f t="shared" si="221"/>
        <v/>
      </c>
      <c r="AW136" s="136" t="str">
        <f t="shared" si="221"/>
        <v/>
      </c>
      <c r="AX136" s="136" t="str">
        <f t="shared" si="221"/>
        <v/>
      </c>
      <c r="AY136" s="136" t="str">
        <f t="shared" si="221"/>
        <v/>
      </c>
      <c r="AZ136" s="136" t="str">
        <f t="shared" si="221"/>
        <v/>
      </c>
      <c r="BA136" s="136" t="str">
        <f t="shared" si="221"/>
        <v/>
      </c>
      <c r="BB136" s="136" t="str">
        <f t="shared" si="221"/>
        <v/>
      </c>
      <c r="BC136" s="136" t="str">
        <f t="shared" si="221"/>
        <v/>
      </c>
      <c r="BD136" s="136" t="str">
        <f t="shared" si="221"/>
        <v/>
      </c>
      <c r="BE136" s="136" t="str">
        <f t="shared" si="221"/>
        <v/>
      </c>
      <c r="BF136" s="136" t="str">
        <f t="shared" si="221"/>
        <v/>
      </c>
      <c r="BG136" s="136" t="str">
        <f t="shared" si="221"/>
        <v/>
      </c>
      <c r="BH136" s="136" t="str">
        <f t="shared" si="221"/>
        <v/>
      </c>
    </row>
    <row r="137" spans="1:60" x14ac:dyDescent="0.2">
      <c r="A137" s="114">
        <f t="shared" si="166"/>
        <v>0</v>
      </c>
      <c r="C137" s="143" t="s">
        <v>2644</v>
      </c>
      <c r="D137" s="112">
        <f t="shared" si="179"/>
        <v>53</v>
      </c>
      <c r="E137" s="112">
        <f t="shared" si="185"/>
        <v>22</v>
      </c>
      <c r="G137" s="143" t="s">
        <v>2667</v>
      </c>
      <c r="H137" s="135" t="str">
        <f t="shared" si="180"/>
        <v>Service management</v>
      </c>
      <c r="I137" s="136" t="str">
        <f>IF(LEN(INDEX(IF(LEFT($C137,3)="XFD",RawDataAllData,StdCalcsAllCalcs),$D137,I$2))=0,"",INDEX(IF(LEFT($C137,3)="XFD",RawDataAllData,StdCalcsAllCalcs),$D137,I$2)*$D116)</f>
        <v/>
      </c>
      <c r="J137" s="136" t="str">
        <f ca="1">IF(AND(I137&lt;&gt;"",I137&lt;INDEX(INDIRECT(B115),E137,MATCH(J116&amp;"LQ",StdRangesColumnHeaders,0)-StdRangesFirstDatasetCol+3)),"Q4",IF(AND(I137&lt;&gt;"",I137&gt;INDEX(INDIRECT(B115),E137,MATCH(J116&amp;"HQ",StdRangesColumnHeaders,0)-StdRangesFirstDatasetCol+3)),"Q1",""))</f>
        <v/>
      </c>
      <c r="K137" s="136" t="str">
        <f t="shared" ref="K137:AP137" si="222">IF(LEN(INDEX(IF(LEFT($C137,3)="XFD",RawDataAllData,StdCalcsAllCalcs),$D137,K$2))=0,"",INDEX(IF(LEFT($C137,3)="XFD",RawDataAllData,StdCalcsAllCalcs),$D137,K$2)*$D116)</f>
        <v/>
      </c>
      <c r="L137" s="136" t="str">
        <f t="shared" si="222"/>
        <v/>
      </c>
      <c r="M137" s="136" t="str">
        <f t="shared" si="222"/>
        <v/>
      </c>
      <c r="N137" s="136" t="str">
        <f t="shared" si="222"/>
        <v/>
      </c>
      <c r="O137" s="136" t="str">
        <f t="shared" si="222"/>
        <v/>
      </c>
      <c r="P137" s="136" t="str">
        <f t="shared" si="222"/>
        <v/>
      </c>
      <c r="Q137" s="136" t="str">
        <f t="shared" si="222"/>
        <v/>
      </c>
      <c r="R137" s="136" t="str">
        <f t="shared" si="222"/>
        <v/>
      </c>
      <c r="S137" s="136" t="str">
        <f t="shared" si="222"/>
        <v/>
      </c>
      <c r="T137" s="136" t="str">
        <f t="shared" si="222"/>
        <v/>
      </c>
      <c r="U137" s="136" t="str">
        <f t="shared" si="222"/>
        <v/>
      </c>
      <c r="V137" s="136" t="str">
        <f t="shared" si="222"/>
        <v/>
      </c>
      <c r="W137" s="136" t="str">
        <f t="shared" si="222"/>
        <v/>
      </c>
      <c r="X137" s="136" t="str">
        <f t="shared" si="222"/>
        <v/>
      </c>
      <c r="Y137" s="136" t="str">
        <f t="shared" si="222"/>
        <v/>
      </c>
      <c r="Z137" s="136" t="str">
        <f t="shared" si="222"/>
        <v/>
      </c>
      <c r="AA137" s="136" t="str">
        <f t="shared" si="222"/>
        <v/>
      </c>
      <c r="AB137" s="136" t="str">
        <f t="shared" si="222"/>
        <v/>
      </c>
      <c r="AC137" s="136" t="str">
        <f t="shared" si="222"/>
        <v/>
      </c>
      <c r="AD137" s="136" t="str">
        <f t="shared" si="222"/>
        <v/>
      </c>
      <c r="AE137" s="136" t="str">
        <f t="shared" si="222"/>
        <v/>
      </c>
      <c r="AF137" s="136" t="str">
        <f t="shared" si="222"/>
        <v/>
      </c>
      <c r="AG137" s="136" t="str">
        <f t="shared" si="222"/>
        <v/>
      </c>
      <c r="AH137" s="136" t="str">
        <f t="shared" si="222"/>
        <v/>
      </c>
      <c r="AI137" s="136" t="str">
        <f t="shared" si="222"/>
        <v/>
      </c>
      <c r="AJ137" s="136" t="str">
        <f t="shared" si="222"/>
        <v/>
      </c>
      <c r="AK137" s="136" t="str">
        <f t="shared" si="222"/>
        <v/>
      </c>
      <c r="AL137" s="136" t="str">
        <f t="shared" si="222"/>
        <v/>
      </c>
      <c r="AM137" s="136" t="str">
        <f t="shared" si="222"/>
        <v/>
      </c>
      <c r="AN137" s="136" t="str">
        <f t="shared" si="222"/>
        <v/>
      </c>
      <c r="AO137" s="136" t="str">
        <f t="shared" si="222"/>
        <v/>
      </c>
      <c r="AP137" s="136" t="str">
        <f t="shared" si="222"/>
        <v/>
      </c>
      <c r="AQ137" s="136" t="str">
        <f t="shared" ref="AQ137:BH137" si="223">IF(LEN(INDEX(IF(LEFT($C137,3)="XFD",RawDataAllData,StdCalcsAllCalcs),$D137,AQ$2))=0,"",INDEX(IF(LEFT($C137,3)="XFD",RawDataAllData,StdCalcsAllCalcs),$D137,AQ$2)*$D116)</f>
        <v/>
      </c>
      <c r="AR137" s="136" t="str">
        <f t="shared" si="223"/>
        <v/>
      </c>
      <c r="AS137" s="136" t="str">
        <f t="shared" si="223"/>
        <v/>
      </c>
      <c r="AT137" s="136" t="str">
        <f t="shared" si="223"/>
        <v/>
      </c>
      <c r="AU137" s="136" t="str">
        <f t="shared" si="223"/>
        <v/>
      </c>
      <c r="AV137" s="136" t="str">
        <f t="shared" si="223"/>
        <v/>
      </c>
      <c r="AW137" s="136" t="str">
        <f t="shared" si="223"/>
        <v/>
      </c>
      <c r="AX137" s="136" t="str">
        <f t="shared" si="223"/>
        <v/>
      </c>
      <c r="AY137" s="136" t="str">
        <f t="shared" si="223"/>
        <v/>
      </c>
      <c r="AZ137" s="136" t="str">
        <f t="shared" si="223"/>
        <v/>
      </c>
      <c r="BA137" s="136" t="str">
        <f t="shared" si="223"/>
        <v/>
      </c>
      <c r="BB137" s="136" t="str">
        <f t="shared" si="223"/>
        <v/>
      </c>
      <c r="BC137" s="136" t="str">
        <f t="shared" si="223"/>
        <v/>
      </c>
      <c r="BD137" s="136" t="str">
        <f t="shared" si="223"/>
        <v/>
      </c>
      <c r="BE137" s="136" t="str">
        <f t="shared" si="223"/>
        <v/>
      </c>
      <c r="BF137" s="136" t="str">
        <f t="shared" si="223"/>
        <v/>
      </c>
      <c r="BG137" s="136" t="str">
        <f t="shared" si="223"/>
        <v/>
      </c>
      <c r="BH137" s="136" t="str">
        <f t="shared" si="223"/>
        <v/>
      </c>
    </row>
    <row r="138" spans="1:60" x14ac:dyDescent="0.2">
      <c r="A138" s="114">
        <f t="shared" si="166"/>
        <v>0</v>
      </c>
      <c r="C138" s="143" t="s">
        <v>2645</v>
      </c>
      <c r="D138" s="112">
        <f t="shared" si="179"/>
        <v>54</v>
      </c>
      <c r="E138" s="112">
        <f t="shared" si="185"/>
        <v>23</v>
      </c>
      <c r="G138" s="143" t="s">
        <v>2668</v>
      </c>
      <c r="H138" s="135" t="str">
        <f t="shared" si="180"/>
        <v>Resource management</v>
      </c>
      <c r="I138" s="136" t="str">
        <f>IF(LEN(INDEX(IF(LEFT($C138,3)="XFD",RawDataAllData,StdCalcsAllCalcs),$D138,I$2))=0,"",INDEX(IF(LEFT($C138,3)="XFD",RawDataAllData,StdCalcsAllCalcs),$D138,I$2)*$D116)</f>
        <v/>
      </c>
      <c r="J138" s="136" t="str">
        <f ca="1">IF(AND(I138&lt;&gt;"",I138&lt;INDEX(INDIRECT(B115),E138,MATCH(J116&amp;"LQ",StdRangesColumnHeaders,0)-StdRangesFirstDatasetCol+3)),"Q4",IF(AND(I138&lt;&gt;"",I138&gt;INDEX(INDIRECT(B115),E138,MATCH(J116&amp;"HQ",StdRangesColumnHeaders,0)-StdRangesFirstDatasetCol+3)),"Q1",""))</f>
        <v/>
      </c>
      <c r="K138" s="136" t="str">
        <f t="shared" ref="K138:AP138" si="224">IF(LEN(INDEX(IF(LEFT($C138,3)="XFD",RawDataAllData,StdCalcsAllCalcs),$D138,K$2))=0,"",INDEX(IF(LEFT($C138,3)="XFD",RawDataAllData,StdCalcsAllCalcs),$D138,K$2)*$D116)</f>
        <v/>
      </c>
      <c r="L138" s="136" t="str">
        <f t="shared" si="224"/>
        <v/>
      </c>
      <c r="M138" s="136" t="str">
        <f t="shared" si="224"/>
        <v/>
      </c>
      <c r="N138" s="136" t="str">
        <f t="shared" si="224"/>
        <v/>
      </c>
      <c r="O138" s="136" t="str">
        <f t="shared" si="224"/>
        <v/>
      </c>
      <c r="P138" s="136" t="str">
        <f t="shared" si="224"/>
        <v/>
      </c>
      <c r="Q138" s="136" t="str">
        <f t="shared" si="224"/>
        <v/>
      </c>
      <c r="R138" s="136" t="str">
        <f t="shared" si="224"/>
        <v/>
      </c>
      <c r="S138" s="136" t="str">
        <f t="shared" si="224"/>
        <v/>
      </c>
      <c r="T138" s="136" t="str">
        <f t="shared" si="224"/>
        <v/>
      </c>
      <c r="U138" s="136" t="str">
        <f t="shared" si="224"/>
        <v/>
      </c>
      <c r="V138" s="136" t="str">
        <f t="shared" si="224"/>
        <v/>
      </c>
      <c r="W138" s="136" t="str">
        <f t="shared" si="224"/>
        <v/>
      </c>
      <c r="X138" s="136" t="str">
        <f t="shared" si="224"/>
        <v/>
      </c>
      <c r="Y138" s="136" t="str">
        <f t="shared" si="224"/>
        <v/>
      </c>
      <c r="Z138" s="136" t="str">
        <f t="shared" si="224"/>
        <v/>
      </c>
      <c r="AA138" s="136" t="str">
        <f t="shared" si="224"/>
        <v/>
      </c>
      <c r="AB138" s="136" t="str">
        <f t="shared" si="224"/>
        <v/>
      </c>
      <c r="AC138" s="136" t="str">
        <f t="shared" si="224"/>
        <v/>
      </c>
      <c r="AD138" s="136" t="str">
        <f t="shared" si="224"/>
        <v/>
      </c>
      <c r="AE138" s="136" t="str">
        <f t="shared" si="224"/>
        <v/>
      </c>
      <c r="AF138" s="136" t="str">
        <f t="shared" si="224"/>
        <v/>
      </c>
      <c r="AG138" s="136" t="str">
        <f t="shared" si="224"/>
        <v/>
      </c>
      <c r="AH138" s="136" t="str">
        <f t="shared" si="224"/>
        <v/>
      </c>
      <c r="AI138" s="136" t="str">
        <f t="shared" si="224"/>
        <v/>
      </c>
      <c r="AJ138" s="136" t="str">
        <f t="shared" si="224"/>
        <v/>
      </c>
      <c r="AK138" s="136" t="str">
        <f t="shared" si="224"/>
        <v/>
      </c>
      <c r="AL138" s="136" t="str">
        <f t="shared" si="224"/>
        <v/>
      </c>
      <c r="AM138" s="136" t="str">
        <f t="shared" si="224"/>
        <v/>
      </c>
      <c r="AN138" s="136" t="str">
        <f t="shared" si="224"/>
        <v/>
      </c>
      <c r="AO138" s="136" t="str">
        <f t="shared" si="224"/>
        <v/>
      </c>
      <c r="AP138" s="136" t="str">
        <f t="shared" si="224"/>
        <v/>
      </c>
      <c r="AQ138" s="136" t="str">
        <f t="shared" ref="AQ138:BH138" si="225">IF(LEN(INDEX(IF(LEFT($C138,3)="XFD",RawDataAllData,StdCalcsAllCalcs),$D138,AQ$2))=0,"",INDEX(IF(LEFT($C138,3)="XFD",RawDataAllData,StdCalcsAllCalcs),$D138,AQ$2)*$D116)</f>
        <v/>
      </c>
      <c r="AR138" s="136" t="str">
        <f t="shared" si="225"/>
        <v/>
      </c>
      <c r="AS138" s="136" t="str">
        <f t="shared" si="225"/>
        <v/>
      </c>
      <c r="AT138" s="136" t="str">
        <f t="shared" si="225"/>
        <v/>
      </c>
      <c r="AU138" s="136" t="str">
        <f t="shared" si="225"/>
        <v/>
      </c>
      <c r="AV138" s="136" t="str">
        <f t="shared" si="225"/>
        <v/>
      </c>
      <c r="AW138" s="136" t="str">
        <f t="shared" si="225"/>
        <v/>
      </c>
      <c r="AX138" s="136" t="str">
        <f t="shared" si="225"/>
        <v/>
      </c>
      <c r="AY138" s="136" t="str">
        <f t="shared" si="225"/>
        <v/>
      </c>
      <c r="AZ138" s="136" t="str">
        <f t="shared" si="225"/>
        <v/>
      </c>
      <c r="BA138" s="136" t="str">
        <f t="shared" si="225"/>
        <v/>
      </c>
      <c r="BB138" s="136" t="str">
        <f t="shared" si="225"/>
        <v/>
      </c>
      <c r="BC138" s="136" t="str">
        <f t="shared" si="225"/>
        <v/>
      </c>
      <c r="BD138" s="136" t="str">
        <f t="shared" si="225"/>
        <v/>
      </c>
      <c r="BE138" s="136" t="str">
        <f t="shared" si="225"/>
        <v/>
      </c>
      <c r="BF138" s="136" t="str">
        <f t="shared" si="225"/>
        <v/>
      </c>
      <c r="BG138" s="136" t="str">
        <f t="shared" si="225"/>
        <v/>
      </c>
      <c r="BH138" s="136" t="str">
        <f t="shared" si="225"/>
        <v/>
      </c>
    </row>
    <row r="139" spans="1:60" x14ac:dyDescent="0.2">
      <c r="A139" s="114">
        <f t="shared" si="166"/>
        <v>0</v>
      </c>
      <c r="C139" s="143" t="s">
        <v>2646</v>
      </c>
      <c r="D139" s="112">
        <f t="shared" si="179"/>
        <v>55</v>
      </c>
      <c r="E139" s="112">
        <f t="shared" si="185"/>
        <v>24</v>
      </c>
      <c r="G139" s="143" t="s">
        <v>2669</v>
      </c>
      <c r="H139" s="135" t="str">
        <f t="shared" si="180"/>
        <v>Supplier management</v>
      </c>
      <c r="I139" s="136" t="str">
        <f>IF(LEN(INDEX(IF(LEFT($C139,3)="XFD",RawDataAllData,StdCalcsAllCalcs),$D139,I$2))=0,"",INDEX(IF(LEFT($C139,3)="XFD",RawDataAllData,StdCalcsAllCalcs),$D139,I$2)*$D116)</f>
        <v/>
      </c>
      <c r="J139" s="136" t="str">
        <f ca="1">IF(AND(I139&lt;&gt;"",I139&lt;INDEX(INDIRECT(B115),E139,MATCH(J116&amp;"LQ",StdRangesColumnHeaders,0)-StdRangesFirstDatasetCol+3)),"Q4",IF(AND(I139&lt;&gt;"",I139&gt;INDEX(INDIRECT(B115),E139,MATCH(J116&amp;"HQ",StdRangesColumnHeaders,0)-StdRangesFirstDatasetCol+3)),"Q1",""))</f>
        <v/>
      </c>
      <c r="K139" s="136" t="str">
        <f t="shared" ref="K139:AP139" si="226">IF(LEN(INDEX(IF(LEFT($C139,3)="XFD",RawDataAllData,StdCalcsAllCalcs),$D139,K$2))=0,"",INDEX(IF(LEFT($C139,3)="XFD",RawDataAllData,StdCalcsAllCalcs),$D139,K$2)*$D116)</f>
        <v/>
      </c>
      <c r="L139" s="136" t="str">
        <f t="shared" si="226"/>
        <v/>
      </c>
      <c r="M139" s="136" t="str">
        <f t="shared" si="226"/>
        <v/>
      </c>
      <c r="N139" s="136" t="str">
        <f t="shared" si="226"/>
        <v/>
      </c>
      <c r="O139" s="136" t="str">
        <f t="shared" si="226"/>
        <v/>
      </c>
      <c r="P139" s="136" t="str">
        <f t="shared" si="226"/>
        <v/>
      </c>
      <c r="Q139" s="136" t="str">
        <f t="shared" si="226"/>
        <v/>
      </c>
      <c r="R139" s="136" t="str">
        <f t="shared" si="226"/>
        <v/>
      </c>
      <c r="S139" s="136" t="str">
        <f t="shared" si="226"/>
        <v/>
      </c>
      <c r="T139" s="136" t="str">
        <f t="shared" si="226"/>
        <v/>
      </c>
      <c r="U139" s="136" t="str">
        <f t="shared" si="226"/>
        <v/>
      </c>
      <c r="V139" s="136" t="str">
        <f t="shared" si="226"/>
        <v/>
      </c>
      <c r="W139" s="136" t="str">
        <f t="shared" si="226"/>
        <v/>
      </c>
      <c r="X139" s="136" t="str">
        <f t="shared" si="226"/>
        <v/>
      </c>
      <c r="Y139" s="136" t="str">
        <f t="shared" si="226"/>
        <v/>
      </c>
      <c r="Z139" s="136" t="str">
        <f t="shared" si="226"/>
        <v/>
      </c>
      <c r="AA139" s="136" t="str">
        <f t="shared" si="226"/>
        <v/>
      </c>
      <c r="AB139" s="136" t="str">
        <f t="shared" si="226"/>
        <v/>
      </c>
      <c r="AC139" s="136" t="str">
        <f t="shared" si="226"/>
        <v/>
      </c>
      <c r="AD139" s="136" t="str">
        <f t="shared" si="226"/>
        <v/>
      </c>
      <c r="AE139" s="136" t="str">
        <f t="shared" si="226"/>
        <v/>
      </c>
      <c r="AF139" s="136" t="str">
        <f t="shared" si="226"/>
        <v/>
      </c>
      <c r="AG139" s="136" t="str">
        <f t="shared" si="226"/>
        <v/>
      </c>
      <c r="AH139" s="136" t="str">
        <f t="shared" si="226"/>
        <v/>
      </c>
      <c r="AI139" s="136" t="str">
        <f t="shared" si="226"/>
        <v/>
      </c>
      <c r="AJ139" s="136" t="str">
        <f t="shared" si="226"/>
        <v/>
      </c>
      <c r="AK139" s="136" t="str">
        <f t="shared" si="226"/>
        <v/>
      </c>
      <c r="AL139" s="136" t="str">
        <f t="shared" si="226"/>
        <v/>
      </c>
      <c r="AM139" s="136" t="str">
        <f t="shared" si="226"/>
        <v/>
      </c>
      <c r="AN139" s="136" t="str">
        <f t="shared" si="226"/>
        <v/>
      </c>
      <c r="AO139" s="136" t="str">
        <f t="shared" si="226"/>
        <v/>
      </c>
      <c r="AP139" s="136" t="str">
        <f t="shared" si="226"/>
        <v/>
      </c>
      <c r="AQ139" s="136" t="str">
        <f t="shared" ref="AQ139:BH139" si="227">IF(LEN(INDEX(IF(LEFT($C139,3)="XFD",RawDataAllData,StdCalcsAllCalcs),$D139,AQ$2))=0,"",INDEX(IF(LEFT($C139,3)="XFD",RawDataAllData,StdCalcsAllCalcs),$D139,AQ$2)*$D116)</f>
        <v/>
      </c>
      <c r="AR139" s="136" t="str">
        <f t="shared" si="227"/>
        <v/>
      </c>
      <c r="AS139" s="136" t="str">
        <f t="shared" si="227"/>
        <v/>
      </c>
      <c r="AT139" s="136" t="str">
        <f t="shared" si="227"/>
        <v/>
      </c>
      <c r="AU139" s="136" t="str">
        <f t="shared" si="227"/>
        <v/>
      </c>
      <c r="AV139" s="136" t="str">
        <f t="shared" si="227"/>
        <v/>
      </c>
      <c r="AW139" s="136" t="str">
        <f t="shared" si="227"/>
        <v/>
      </c>
      <c r="AX139" s="136" t="str">
        <f t="shared" si="227"/>
        <v/>
      </c>
      <c r="AY139" s="136" t="str">
        <f t="shared" si="227"/>
        <v/>
      </c>
      <c r="AZ139" s="136" t="str">
        <f t="shared" si="227"/>
        <v/>
      </c>
      <c r="BA139" s="136" t="str">
        <f t="shared" si="227"/>
        <v/>
      </c>
      <c r="BB139" s="136" t="str">
        <f t="shared" si="227"/>
        <v/>
      </c>
      <c r="BC139" s="136" t="str">
        <f t="shared" si="227"/>
        <v/>
      </c>
      <c r="BD139" s="136" t="str">
        <f t="shared" si="227"/>
        <v/>
      </c>
      <c r="BE139" s="136" t="str">
        <f t="shared" si="227"/>
        <v/>
      </c>
      <c r="BF139" s="136" t="str">
        <f t="shared" si="227"/>
        <v/>
      </c>
      <c r="BG139" s="136" t="str">
        <f t="shared" si="227"/>
        <v/>
      </c>
      <c r="BH139" s="136" t="str">
        <f t="shared" si="227"/>
        <v/>
      </c>
    </row>
    <row r="140" spans="1:60" x14ac:dyDescent="0.2">
      <c r="A140" s="114">
        <f t="shared" si="166"/>
        <v>0</v>
      </c>
      <c r="C140" s="143" t="s">
        <v>2647</v>
      </c>
      <c r="D140" s="112">
        <f t="shared" si="179"/>
        <v>56</v>
      </c>
      <c r="E140" s="112">
        <f t="shared" si="185"/>
        <v>25</v>
      </c>
      <c r="G140" s="143" t="s">
        <v>2670</v>
      </c>
      <c r="H140" s="135" t="str">
        <f t="shared" si="180"/>
        <v>Enterprise management</v>
      </c>
      <c r="I140" s="136" t="str">
        <f>IF(LEN(INDEX(IF(LEFT($C140,3)="XFD",RawDataAllData,StdCalcsAllCalcs),$D140,I$2))=0,"",INDEX(IF(LEFT($C140,3)="XFD",RawDataAllData,StdCalcsAllCalcs),$D140,I$2)*$D116)</f>
        <v/>
      </c>
      <c r="J140" s="136" t="str">
        <f ca="1">IF(AND(I140&lt;&gt;"",I140&lt;INDEX(INDIRECT(B115),E140,MATCH(J116&amp;"LQ",StdRangesColumnHeaders,0)-StdRangesFirstDatasetCol+3)),"Q4",IF(AND(I140&lt;&gt;"",I140&gt;INDEX(INDIRECT(B115),E140,MATCH(J116&amp;"HQ",StdRangesColumnHeaders,0)-StdRangesFirstDatasetCol+3)),"Q1",""))</f>
        <v/>
      </c>
      <c r="K140" s="136" t="str">
        <f t="shared" ref="K140:AP140" si="228">IF(LEN(INDEX(IF(LEFT($C140,3)="XFD",RawDataAllData,StdCalcsAllCalcs),$D140,K$2))=0,"",INDEX(IF(LEFT($C140,3)="XFD",RawDataAllData,StdCalcsAllCalcs),$D140,K$2)*$D116)</f>
        <v/>
      </c>
      <c r="L140" s="136" t="str">
        <f t="shared" si="228"/>
        <v/>
      </c>
      <c r="M140" s="136" t="str">
        <f t="shared" si="228"/>
        <v/>
      </c>
      <c r="N140" s="136" t="str">
        <f t="shared" si="228"/>
        <v/>
      </c>
      <c r="O140" s="136" t="str">
        <f t="shared" si="228"/>
        <v/>
      </c>
      <c r="P140" s="136" t="str">
        <f t="shared" si="228"/>
        <v/>
      </c>
      <c r="Q140" s="136" t="str">
        <f t="shared" si="228"/>
        <v/>
      </c>
      <c r="R140" s="136" t="str">
        <f t="shared" si="228"/>
        <v/>
      </c>
      <c r="S140" s="136" t="str">
        <f t="shared" si="228"/>
        <v/>
      </c>
      <c r="T140" s="136" t="str">
        <f t="shared" si="228"/>
        <v/>
      </c>
      <c r="U140" s="136" t="str">
        <f t="shared" si="228"/>
        <v/>
      </c>
      <c r="V140" s="136" t="str">
        <f t="shared" si="228"/>
        <v/>
      </c>
      <c r="W140" s="136" t="str">
        <f t="shared" si="228"/>
        <v/>
      </c>
      <c r="X140" s="136" t="str">
        <f t="shared" si="228"/>
        <v/>
      </c>
      <c r="Y140" s="136" t="str">
        <f t="shared" si="228"/>
        <v/>
      </c>
      <c r="Z140" s="136" t="str">
        <f t="shared" si="228"/>
        <v/>
      </c>
      <c r="AA140" s="136" t="str">
        <f t="shared" si="228"/>
        <v/>
      </c>
      <c r="AB140" s="136" t="str">
        <f t="shared" si="228"/>
        <v/>
      </c>
      <c r="AC140" s="136" t="str">
        <f t="shared" si="228"/>
        <v/>
      </c>
      <c r="AD140" s="136" t="str">
        <f t="shared" si="228"/>
        <v/>
      </c>
      <c r="AE140" s="136" t="str">
        <f t="shared" si="228"/>
        <v/>
      </c>
      <c r="AF140" s="136" t="str">
        <f t="shared" si="228"/>
        <v/>
      </c>
      <c r="AG140" s="136" t="str">
        <f t="shared" si="228"/>
        <v/>
      </c>
      <c r="AH140" s="136" t="str">
        <f t="shared" si="228"/>
        <v/>
      </c>
      <c r="AI140" s="136" t="str">
        <f t="shared" si="228"/>
        <v/>
      </c>
      <c r="AJ140" s="136" t="str">
        <f t="shared" si="228"/>
        <v/>
      </c>
      <c r="AK140" s="136" t="str">
        <f t="shared" si="228"/>
        <v/>
      </c>
      <c r="AL140" s="136" t="str">
        <f t="shared" si="228"/>
        <v/>
      </c>
      <c r="AM140" s="136" t="str">
        <f t="shared" si="228"/>
        <v/>
      </c>
      <c r="AN140" s="136" t="str">
        <f t="shared" si="228"/>
        <v/>
      </c>
      <c r="AO140" s="136" t="str">
        <f t="shared" si="228"/>
        <v/>
      </c>
      <c r="AP140" s="136" t="str">
        <f t="shared" si="228"/>
        <v/>
      </c>
      <c r="AQ140" s="136" t="str">
        <f t="shared" ref="AQ140:BH140" si="229">IF(LEN(INDEX(IF(LEFT($C140,3)="XFD",RawDataAllData,StdCalcsAllCalcs),$D140,AQ$2))=0,"",INDEX(IF(LEFT($C140,3)="XFD",RawDataAllData,StdCalcsAllCalcs),$D140,AQ$2)*$D116)</f>
        <v/>
      </c>
      <c r="AR140" s="136" t="str">
        <f t="shared" si="229"/>
        <v/>
      </c>
      <c r="AS140" s="136" t="str">
        <f t="shared" si="229"/>
        <v/>
      </c>
      <c r="AT140" s="136" t="str">
        <f t="shared" si="229"/>
        <v/>
      </c>
      <c r="AU140" s="136" t="str">
        <f t="shared" si="229"/>
        <v/>
      </c>
      <c r="AV140" s="136" t="str">
        <f t="shared" si="229"/>
        <v/>
      </c>
      <c r="AW140" s="136" t="str">
        <f t="shared" si="229"/>
        <v/>
      </c>
      <c r="AX140" s="136" t="str">
        <f t="shared" si="229"/>
        <v/>
      </c>
      <c r="AY140" s="136" t="str">
        <f t="shared" si="229"/>
        <v/>
      </c>
      <c r="AZ140" s="136" t="str">
        <f t="shared" si="229"/>
        <v/>
      </c>
      <c r="BA140" s="136" t="str">
        <f t="shared" si="229"/>
        <v/>
      </c>
      <c r="BB140" s="136" t="str">
        <f t="shared" si="229"/>
        <v/>
      </c>
      <c r="BC140" s="136" t="str">
        <f t="shared" si="229"/>
        <v/>
      </c>
      <c r="BD140" s="136" t="str">
        <f t="shared" si="229"/>
        <v/>
      </c>
      <c r="BE140" s="136" t="str">
        <f t="shared" si="229"/>
        <v/>
      </c>
      <c r="BF140" s="136" t="str">
        <f t="shared" si="229"/>
        <v/>
      </c>
      <c r="BG140" s="136" t="str">
        <f t="shared" si="229"/>
        <v/>
      </c>
      <c r="BH140" s="136" t="str">
        <f t="shared" si="229"/>
        <v/>
      </c>
    </row>
    <row r="141" spans="1:60" x14ac:dyDescent="0.2">
      <c r="A141" s="114">
        <f t="shared" si="166"/>
        <v>0</v>
      </c>
      <c r="C141" s="143" t="s">
        <v>2648</v>
      </c>
      <c r="D141" s="112">
        <f t="shared" si="179"/>
        <v>57</v>
      </c>
      <c r="E141" s="112">
        <f t="shared" si="185"/>
        <v>26</v>
      </c>
      <c r="G141" s="143" t="s">
        <v>2671</v>
      </c>
      <c r="H141" s="135" t="str">
        <f t="shared" si="180"/>
        <v>Other business domains</v>
      </c>
      <c r="I141" s="136" t="str">
        <f>IF(LEN(INDEX(IF(LEFT($C141,3)="XFD",RawDataAllData,StdCalcsAllCalcs),$D141,I$2))=0,"",INDEX(IF(LEFT($C141,3)="XFD",RawDataAllData,StdCalcsAllCalcs),$D141,I$2)*$D116)</f>
        <v/>
      </c>
      <c r="J141" s="136" t="str">
        <f ca="1">IF(AND(I141&lt;&gt;"",I141&lt;INDEX(INDIRECT(B115),E141,MATCH(J116&amp;"LQ",StdRangesColumnHeaders,0)-StdRangesFirstDatasetCol+3)),"Q4",IF(AND(I141&lt;&gt;"",I141&gt;INDEX(INDIRECT(B115),E141,MATCH(J116&amp;"HQ",StdRangesColumnHeaders,0)-StdRangesFirstDatasetCol+3)),"Q1",""))</f>
        <v/>
      </c>
      <c r="K141" s="136" t="str">
        <f t="shared" ref="K141:AP141" si="230">IF(LEN(INDEX(IF(LEFT($C141,3)="XFD",RawDataAllData,StdCalcsAllCalcs),$D141,K$2))=0,"",INDEX(IF(LEFT($C141,3)="XFD",RawDataAllData,StdCalcsAllCalcs),$D141,K$2)*$D116)</f>
        <v/>
      </c>
      <c r="L141" s="136" t="str">
        <f t="shared" si="230"/>
        <v/>
      </c>
      <c r="M141" s="136" t="str">
        <f t="shared" si="230"/>
        <v/>
      </c>
      <c r="N141" s="136" t="str">
        <f t="shared" si="230"/>
        <v/>
      </c>
      <c r="O141" s="136" t="str">
        <f t="shared" si="230"/>
        <v/>
      </c>
      <c r="P141" s="136" t="str">
        <f t="shared" si="230"/>
        <v/>
      </c>
      <c r="Q141" s="136" t="str">
        <f t="shared" si="230"/>
        <v/>
      </c>
      <c r="R141" s="136" t="str">
        <f t="shared" si="230"/>
        <v/>
      </c>
      <c r="S141" s="136" t="str">
        <f t="shared" si="230"/>
        <v/>
      </c>
      <c r="T141" s="136" t="str">
        <f t="shared" si="230"/>
        <v/>
      </c>
      <c r="U141" s="136" t="str">
        <f t="shared" si="230"/>
        <v/>
      </c>
      <c r="V141" s="136" t="str">
        <f t="shared" si="230"/>
        <v/>
      </c>
      <c r="W141" s="136" t="str">
        <f t="shared" si="230"/>
        <v/>
      </c>
      <c r="X141" s="136" t="str">
        <f t="shared" si="230"/>
        <v/>
      </c>
      <c r="Y141" s="136" t="str">
        <f t="shared" si="230"/>
        <v/>
      </c>
      <c r="Z141" s="136" t="str">
        <f t="shared" si="230"/>
        <v/>
      </c>
      <c r="AA141" s="136" t="str">
        <f t="shared" si="230"/>
        <v/>
      </c>
      <c r="AB141" s="136" t="str">
        <f t="shared" si="230"/>
        <v/>
      </c>
      <c r="AC141" s="136" t="str">
        <f t="shared" si="230"/>
        <v/>
      </c>
      <c r="AD141" s="136" t="str">
        <f t="shared" si="230"/>
        <v/>
      </c>
      <c r="AE141" s="136" t="str">
        <f t="shared" si="230"/>
        <v/>
      </c>
      <c r="AF141" s="136" t="str">
        <f t="shared" si="230"/>
        <v/>
      </c>
      <c r="AG141" s="136" t="str">
        <f t="shared" si="230"/>
        <v/>
      </c>
      <c r="AH141" s="136" t="str">
        <f t="shared" si="230"/>
        <v/>
      </c>
      <c r="AI141" s="136" t="str">
        <f t="shared" si="230"/>
        <v/>
      </c>
      <c r="AJ141" s="136" t="str">
        <f t="shared" si="230"/>
        <v/>
      </c>
      <c r="AK141" s="136" t="str">
        <f t="shared" si="230"/>
        <v/>
      </c>
      <c r="AL141" s="136" t="str">
        <f t="shared" si="230"/>
        <v/>
      </c>
      <c r="AM141" s="136" t="str">
        <f t="shared" si="230"/>
        <v/>
      </c>
      <c r="AN141" s="136" t="str">
        <f t="shared" si="230"/>
        <v/>
      </c>
      <c r="AO141" s="136" t="str">
        <f t="shared" si="230"/>
        <v/>
      </c>
      <c r="AP141" s="136" t="str">
        <f t="shared" si="230"/>
        <v/>
      </c>
      <c r="AQ141" s="136" t="str">
        <f t="shared" ref="AQ141:BH141" si="231">IF(LEN(INDEX(IF(LEFT($C141,3)="XFD",RawDataAllData,StdCalcsAllCalcs),$D141,AQ$2))=0,"",INDEX(IF(LEFT($C141,3)="XFD",RawDataAllData,StdCalcsAllCalcs),$D141,AQ$2)*$D116)</f>
        <v/>
      </c>
      <c r="AR141" s="136" t="str">
        <f t="shared" si="231"/>
        <v/>
      </c>
      <c r="AS141" s="136" t="str">
        <f t="shared" si="231"/>
        <v/>
      </c>
      <c r="AT141" s="136" t="str">
        <f t="shared" si="231"/>
        <v/>
      </c>
      <c r="AU141" s="136" t="str">
        <f t="shared" si="231"/>
        <v/>
      </c>
      <c r="AV141" s="136" t="str">
        <f t="shared" si="231"/>
        <v/>
      </c>
      <c r="AW141" s="136" t="str">
        <f t="shared" si="231"/>
        <v/>
      </c>
      <c r="AX141" s="136" t="str">
        <f t="shared" si="231"/>
        <v/>
      </c>
      <c r="AY141" s="136" t="str">
        <f t="shared" si="231"/>
        <v/>
      </c>
      <c r="AZ141" s="136" t="str">
        <f t="shared" si="231"/>
        <v/>
      </c>
      <c r="BA141" s="136" t="str">
        <f t="shared" si="231"/>
        <v/>
      </c>
      <c r="BB141" s="136" t="str">
        <f t="shared" si="231"/>
        <v/>
      </c>
      <c r="BC141" s="136" t="str">
        <f t="shared" si="231"/>
        <v/>
      </c>
      <c r="BD141" s="136" t="str">
        <f t="shared" si="231"/>
        <v/>
      </c>
      <c r="BE141" s="136" t="str">
        <f t="shared" si="231"/>
        <v/>
      </c>
      <c r="BF141" s="136" t="str">
        <f t="shared" si="231"/>
        <v/>
      </c>
      <c r="BG141" s="136" t="str">
        <f t="shared" si="231"/>
        <v/>
      </c>
      <c r="BH141" s="136" t="str">
        <f t="shared" si="231"/>
        <v/>
      </c>
    </row>
    <row r="142" spans="1:60" x14ac:dyDescent="0.2">
      <c r="A142" s="114">
        <f t="shared" si="166"/>
        <v>0</v>
      </c>
      <c r="C142" s="143" t="s">
        <v>2649</v>
      </c>
      <c r="D142" s="112">
        <f t="shared" si="179"/>
        <v>58</v>
      </c>
      <c r="E142" s="112">
        <f t="shared" si="185"/>
        <v>27</v>
      </c>
      <c r="G142" s="143" t="s">
        <v>2672</v>
      </c>
      <c r="H142" s="135" t="str">
        <f t="shared" si="180"/>
        <v>Sales and distribution</v>
      </c>
      <c r="I142" s="136" t="str">
        <f>IF(LEN(INDEX(IF(LEFT($C142,3)="XFD",RawDataAllData,StdCalcsAllCalcs),$D142,I$2))=0,"",INDEX(IF(LEFT($C142,3)="XFD",RawDataAllData,StdCalcsAllCalcs),$D142,I$2)*$D116)</f>
        <v/>
      </c>
      <c r="J142" s="136" t="str">
        <f ca="1">IF(AND(I142&lt;&gt;"",I142&lt;INDEX(INDIRECT(B115),E142,MATCH(J116&amp;"LQ",StdRangesColumnHeaders,0)-StdRangesFirstDatasetCol+3)),"Q4",IF(AND(I142&lt;&gt;"",I142&gt;INDEX(INDIRECT(B115),E142,MATCH(J116&amp;"HQ",StdRangesColumnHeaders,0)-StdRangesFirstDatasetCol+3)),"Q1",""))</f>
        <v/>
      </c>
      <c r="K142" s="136" t="str">
        <f t="shared" ref="K142:AP142" si="232">IF(LEN(INDEX(IF(LEFT($C142,3)="XFD",RawDataAllData,StdCalcsAllCalcs),$D142,K$2))=0,"",INDEX(IF(LEFT($C142,3)="XFD",RawDataAllData,StdCalcsAllCalcs),$D142,K$2)*$D116)</f>
        <v/>
      </c>
      <c r="L142" s="136" t="str">
        <f t="shared" si="232"/>
        <v/>
      </c>
      <c r="M142" s="136" t="str">
        <f t="shared" si="232"/>
        <v/>
      </c>
      <c r="N142" s="136" t="str">
        <f t="shared" si="232"/>
        <v/>
      </c>
      <c r="O142" s="136" t="str">
        <f t="shared" si="232"/>
        <v/>
      </c>
      <c r="P142" s="136" t="str">
        <f t="shared" si="232"/>
        <v/>
      </c>
      <c r="Q142" s="136" t="str">
        <f t="shared" si="232"/>
        <v/>
      </c>
      <c r="R142" s="136" t="str">
        <f t="shared" si="232"/>
        <v/>
      </c>
      <c r="S142" s="136" t="str">
        <f t="shared" si="232"/>
        <v/>
      </c>
      <c r="T142" s="136" t="str">
        <f t="shared" si="232"/>
        <v/>
      </c>
      <c r="U142" s="136" t="str">
        <f t="shared" si="232"/>
        <v/>
      </c>
      <c r="V142" s="136" t="str">
        <f t="shared" si="232"/>
        <v/>
      </c>
      <c r="W142" s="136" t="str">
        <f t="shared" si="232"/>
        <v/>
      </c>
      <c r="X142" s="136" t="str">
        <f t="shared" si="232"/>
        <v/>
      </c>
      <c r="Y142" s="136" t="str">
        <f t="shared" si="232"/>
        <v/>
      </c>
      <c r="Z142" s="136" t="str">
        <f t="shared" si="232"/>
        <v/>
      </c>
      <c r="AA142" s="136" t="str">
        <f t="shared" si="232"/>
        <v/>
      </c>
      <c r="AB142" s="136" t="str">
        <f t="shared" si="232"/>
        <v/>
      </c>
      <c r="AC142" s="136" t="str">
        <f t="shared" si="232"/>
        <v/>
      </c>
      <c r="AD142" s="136" t="str">
        <f t="shared" si="232"/>
        <v/>
      </c>
      <c r="AE142" s="136" t="str">
        <f t="shared" si="232"/>
        <v/>
      </c>
      <c r="AF142" s="136" t="str">
        <f t="shared" si="232"/>
        <v/>
      </c>
      <c r="AG142" s="136" t="str">
        <f t="shared" si="232"/>
        <v/>
      </c>
      <c r="AH142" s="136" t="str">
        <f t="shared" si="232"/>
        <v/>
      </c>
      <c r="AI142" s="136" t="str">
        <f t="shared" si="232"/>
        <v/>
      </c>
      <c r="AJ142" s="136" t="str">
        <f t="shared" si="232"/>
        <v/>
      </c>
      <c r="AK142" s="136" t="str">
        <f t="shared" si="232"/>
        <v/>
      </c>
      <c r="AL142" s="136" t="str">
        <f t="shared" si="232"/>
        <v/>
      </c>
      <c r="AM142" s="136" t="str">
        <f t="shared" si="232"/>
        <v/>
      </c>
      <c r="AN142" s="136" t="str">
        <f t="shared" si="232"/>
        <v/>
      </c>
      <c r="AO142" s="136" t="str">
        <f t="shared" si="232"/>
        <v/>
      </c>
      <c r="AP142" s="136" t="str">
        <f t="shared" si="232"/>
        <v/>
      </c>
      <c r="AQ142" s="136" t="str">
        <f t="shared" ref="AQ142:BH142" si="233">IF(LEN(INDEX(IF(LEFT($C142,3)="XFD",RawDataAllData,StdCalcsAllCalcs),$D142,AQ$2))=0,"",INDEX(IF(LEFT($C142,3)="XFD",RawDataAllData,StdCalcsAllCalcs),$D142,AQ$2)*$D116)</f>
        <v/>
      </c>
      <c r="AR142" s="136" t="str">
        <f t="shared" si="233"/>
        <v/>
      </c>
      <c r="AS142" s="136" t="str">
        <f t="shared" si="233"/>
        <v/>
      </c>
      <c r="AT142" s="136" t="str">
        <f t="shared" si="233"/>
        <v/>
      </c>
      <c r="AU142" s="136" t="str">
        <f t="shared" si="233"/>
        <v/>
      </c>
      <c r="AV142" s="136" t="str">
        <f t="shared" si="233"/>
        <v/>
      </c>
      <c r="AW142" s="136" t="str">
        <f t="shared" si="233"/>
        <v/>
      </c>
      <c r="AX142" s="136" t="str">
        <f t="shared" si="233"/>
        <v/>
      </c>
      <c r="AY142" s="136" t="str">
        <f t="shared" si="233"/>
        <v/>
      </c>
      <c r="AZ142" s="136" t="str">
        <f t="shared" si="233"/>
        <v/>
      </c>
      <c r="BA142" s="136" t="str">
        <f t="shared" si="233"/>
        <v/>
      </c>
      <c r="BB142" s="136" t="str">
        <f t="shared" si="233"/>
        <v/>
      </c>
      <c r="BC142" s="136" t="str">
        <f t="shared" si="233"/>
        <v/>
      </c>
      <c r="BD142" s="136" t="str">
        <f t="shared" si="233"/>
        <v/>
      </c>
      <c r="BE142" s="136" t="str">
        <f t="shared" si="233"/>
        <v/>
      </c>
      <c r="BF142" s="136" t="str">
        <f t="shared" si="233"/>
        <v/>
      </c>
      <c r="BG142" s="136" t="str">
        <f t="shared" si="233"/>
        <v/>
      </c>
      <c r="BH142" s="136" t="str">
        <f t="shared" si="233"/>
        <v/>
      </c>
    </row>
    <row r="143" spans="1:60" x14ac:dyDescent="0.2">
      <c r="A143" s="114">
        <f t="shared" si="166"/>
        <v>0</v>
      </c>
      <c r="C143" s="143" t="s">
        <v>2650</v>
      </c>
      <c r="D143" s="112">
        <f t="shared" si="179"/>
        <v>59</v>
      </c>
      <c r="E143" s="112">
        <f t="shared" si="185"/>
        <v>28</v>
      </c>
      <c r="G143" s="143" t="s">
        <v>2673</v>
      </c>
      <c r="H143" s="135" t="str">
        <f t="shared" si="180"/>
        <v>Product development</v>
      </c>
      <c r="I143" s="136" t="str">
        <f>IF(LEN(INDEX(IF(LEFT($C143,3)="XFD",RawDataAllData,StdCalcsAllCalcs),$D143,I$2))=0,"",INDEX(IF(LEFT($C143,3)="XFD",RawDataAllData,StdCalcsAllCalcs),$D143,I$2)*$D116)</f>
        <v/>
      </c>
      <c r="J143" s="136" t="str">
        <f ca="1">IF(AND(I143&lt;&gt;"",I143&lt;INDEX(INDIRECT(B115),E143,MATCH(J116&amp;"LQ",StdRangesColumnHeaders,0)-StdRangesFirstDatasetCol+3)),"Q4",IF(AND(I143&lt;&gt;"",I143&gt;INDEX(INDIRECT(B115),E143,MATCH(J116&amp;"HQ",StdRangesColumnHeaders,0)-StdRangesFirstDatasetCol+3)),"Q1",""))</f>
        <v/>
      </c>
      <c r="K143" s="136" t="str">
        <f t="shared" ref="K143:AP143" si="234">IF(LEN(INDEX(IF(LEFT($C143,3)="XFD",RawDataAllData,StdCalcsAllCalcs),$D143,K$2))=0,"",INDEX(IF(LEFT($C143,3)="XFD",RawDataAllData,StdCalcsAllCalcs),$D143,K$2)*$D116)</f>
        <v/>
      </c>
      <c r="L143" s="136" t="str">
        <f t="shared" si="234"/>
        <v/>
      </c>
      <c r="M143" s="136" t="str">
        <f t="shared" si="234"/>
        <v/>
      </c>
      <c r="N143" s="136" t="str">
        <f t="shared" si="234"/>
        <v/>
      </c>
      <c r="O143" s="136" t="str">
        <f t="shared" si="234"/>
        <v/>
      </c>
      <c r="P143" s="136" t="str">
        <f t="shared" si="234"/>
        <v/>
      </c>
      <c r="Q143" s="136" t="str">
        <f t="shared" si="234"/>
        <v/>
      </c>
      <c r="R143" s="136" t="str">
        <f t="shared" si="234"/>
        <v/>
      </c>
      <c r="S143" s="136" t="str">
        <f t="shared" si="234"/>
        <v/>
      </c>
      <c r="T143" s="136" t="str">
        <f t="shared" si="234"/>
        <v/>
      </c>
      <c r="U143" s="136" t="str">
        <f t="shared" si="234"/>
        <v/>
      </c>
      <c r="V143" s="136" t="str">
        <f t="shared" si="234"/>
        <v/>
      </c>
      <c r="W143" s="136" t="str">
        <f t="shared" si="234"/>
        <v/>
      </c>
      <c r="X143" s="136" t="str">
        <f t="shared" si="234"/>
        <v/>
      </c>
      <c r="Y143" s="136" t="str">
        <f t="shared" si="234"/>
        <v/>
      </c>
      <c r="Z143" s="136" t="str">
        <f t="shared" si="234"/>
        <v/>
      </c>
      <c r="AA143" s="136" t="str">
        <f t="shared" si="234"/>
        <v/>
      </c>
      <c r="AB143" s="136" t="str">
        <f t="shared" si="234"/>
        <v/>
      </c>
      <c r="AC143" s="136" t="str">
        <f t="shared" si="234"/>
        <v/>
      </c>
      <c r="AD143" s="136" t="str">
        <f t="shared" si="234"/>
        <v/>
      </c>
      <c r="AE143" s="136" t="str">
        <f t="shared" si="234"/>
        <v/>
      </c>
      <c r="AF143" s="136" t="str">
        <f t="shared" si="234"/>
        <v/>
      </c>
      <c r="AG143" s="136" t="str">
        <f t="shared" si="234"/>
        <v/>
      </c>
      <c r="AH143" s="136" t="str">
        <f t="shared" si="234"/>
        <v/>
      </c>
      <c r="AI143" s="136" t="str">
        <f t="shared" si="234"/>
        <v/>
      </c>
      <c r="AJ143" s="136" t="str">
        <f t="shared" si="234"/>
        <v/>
      </c>
      <c r="AK143" s="136" t="str">
        <f t="shared" si="234"/>
        <v/>
      </c>
      <c r="AL143" s="136" t="str">
        <f t="shared" si="234"/>
        <v/>
      </c>
      <c r="AM143" s="136" t="str">
        <f t="shared" si="234"/>
        <v/>
      </c>
      <c r="AN143" s="136" t="str">
        <f t="shared" si="234"/>
        <v/>
      </c>
      <c r="AO143" s="136" t="str">
        <f t="shared" si="234"/>
        <v/>
      </c>
      <c r="AP143" s="136" t="str">
        <f t="shared" si="234"/>
        <v/>
      </c>
      <c r="AQ143" s="136" t="str">
        <f t="shared" ref="AQ143:BH143" si="235">IF(LEN(INDEX(IF(LEFT($C143,3)="XFD",RawDataAllData,StdCalcsAllCalcs),$D143,AQ$2))=0,"",INDEX(IF(LEFT($C143,3)="XFD",RawDataAllData,StdCalcsAllCalcs),$D143,AQ$2)*$D116)</f>
        <v/>
      </c>
      <c r="AR143" s="136" t="str">
        <f t="shared" si="235"/>
        <v/>
      </c>
      <c r="AS143" s="136" t="str">
        <f t="shared" si="235"/>
        <v/>
      </c>
      <c r="AT143" s="136" t="str">
        <f t="shared" si="235"/>
        <v/>
      </c>
      <c r="AU143" s="136" t="str">
        <f t="shared" si="235"/>
        <v/>
      </c>
      <c r="AV143" s="136" t="str">
        <f t="shared" si="235"/>
        <v/>
      </c>
      <c r="AW143" s="136" t="str">
        <f t="shared" si="235"/>
        <v/>
      </c>
      <c r="AX143" s="136" t="str">
        <f t="shared" si="235"/>
        <v/>
      </c>
      <c r="AY143" s="136" t="str">
        <f t="shared" si="235"/>
        <v/>
      </c>
      <c r="AZ143" s="136" t="str">
        <f t="shared" si="235"/>
        <v/>
      </c>
      <c r="BA143" s="136" t="str">
        <f t="shared" si="235"/>
        <v/>
      </c>
      <c r="BB143" s="136" t="str">
        <f t="shared" si="235"/>
        <v/>
      </c>
      <c r="BC143" s="136" t="str">
        <f t="shared" si="235"/>
        <v/>
      </c>
      <c r="BD143" s="136" t="str">
        <f t="shared" si="235"/>
        <v/>
      </c>
      <c r="BE143" s="136" t="str">
        <f t="shared" si="235"/>
        <v/>
      </c>
      <c r="BF143" s="136" t="str">
        <f t="shared" si="235"/>
        <v/>
      </c>
      <c r="BG143" s="136" t="str">
        <f t="shared" si="235"/>
        <v/>
      </c>
      <c r="BH143" s="136" t="str">
        <f t="shared" si="235"/>
        <v/>
      </c>
    </row>
    <row r="144" spans="1:60" x14ac:dyDescent="0.2">
      <c r="A144" s="114">
        <f t="shared" si="166"/>
        <v>0</v>
      </c>
      <c r="C144" s="143" t="s">
        <v>2651</v>
      </c>
      <c r="D144" s="112">
        <f t="shared" si="179"/>
        <v>60</v>
      </c>
      <c r="E144" s="112">
        <f t="shared" si="185"/>
        <v>29</v>
      </c>
      <c r="G144" s="143" t="s">
        <v>2674</v>
      </c>
      <c r="H144" s="135" t="str">
        <f t="shared" si="180"/>
        <v>Underwriting</v>
      </c>
      <c r="I144" s="136" t="str">
        <f>IF(LEN(INDEX(IF(LEFT($C144,3)="XFD",RawDataAllData,StdCalcsAllCalcs),$D144,I$2))=0,"",INDEX(IF(LEFT($C144,3)="XFD",RawDataAllData,StdCalcsAllCalcs),$D144,I$2)*$D116)</f>
        <v/>
      </c>
      <c r="J144" s="136" t="str">
        <f ca="1">IF(AND(I144&lt;&gt;"",I144&lt;INDEX(INDIRECT(B115),E144,MATCH(J116&amp;"LQ",StdRangesColumnHeaders,0)-StdRangesFirstDatasetCol+3)),"Q4",IF(AND(I144&lt;&gt;"",I144&gt;INDEX(INDIRECT(B115),E144,MATCH(J116&amp;"HQ",StdRangesColumnHeaders,0)-StdRangesFirstDatasetCol+3)),"Q1",""))</f>
        <v/>
      </c>
      <c r="K144" s="136" t="str">
        <f t="shared" ref="K144:AP144" si="236">IF(LEN(INDEX(IF(LEFT($C144,3)="XFD",RawDataAllData,StdCalcsAllCalcs),$D144,K$2))=0,"",INDEX(IF(LEFT($C144,3)="XFD",RawDataAllData,StdCalcsAllCalcs),$D144,K$2)*$D116)</f>
        <v/>
      </c>
      <c r="L144" s="136" t="str">
        <f t="shared" si="236"/>
        <v/>
      </c>
      <c r="M144" s="136" t="str">
        <f t="shared" si="236"/>
        <v/>
      </c>
      <c r="N144" s="136" t="str">
        <f t="shared" si="236"/>
        <v/>
      </c>
      <c r="O144" s="136" t="str">
        <f t="shared" si="236"/>
        <v/>
      </c>
      <c r="P144" s="136" t="str">
        <f t="shared" si="236"/>
        <v/>
      </c>
      <c r="Q144" s="136" t="str">
        <f t="shared" si="236"/>
        <v/>
      </c>
      <c r="R144" s="136" t="str">
        <f t="shared" si="236"/>
        <v/>
      </c>
      <c r="S144" s="136" t="str">
        <f t="shared" si="236"/>
        <v/>
      </c>
      <c r="T144" s="136" t="str">
        <f t="shared" si="236"/>
        <v/>
      </c>
      <c r="U144" s="136" t="str">
        <f t="shared" si="236"/>
        <v/>
      </c>
      <c r="V144" s="136" t="str">
        <f t="shared" si="236"/>
        <v/>
      </c>
      <c r="W144" s="136" t="str">
        <f t="shared" si="236"/>
        <v/>
      </c>
      <c r="X144" s="136" t="str">
        <f t="shared" si="236"/>
        <v/>
      </c>
      <c r="Y144" s="136" t="str">
        <f t="shared" si="236"/>
        <v/>
      </c>
      <c r="Z144" s="136" t="str">
        <f t="shared" si="236"/>
        <v/>
      </c>
      <c r="AA144" s="136" t="str">
        <f t="shared" si="236"/>
        <v/>
      </c>
      <c r="AB144" s="136" t="str">
        <f t="shared" si="236"/>
        <v/>
      </c>
      <c r="AC144" s="136" t="str">
        <f t="shared" si="236"/>
        <v/>
      </c>
      <c r="AD144" s="136" t="str">
        <f t="shared" si="236"/>
        <v/>
      </c>
      <c r="AE144" s="136" t="str">
        <f t="shared" si="236"/>
        <v/>
      </c>
      <c r="AF144" s="136" t="str">
        <f t="shared" si="236"/>
        <v/>
      </c>
      <c r="AG144" s="136" t="str">
        <f t="shared" si="236"/>
        <v/>
      </c>
      <c r="AH144" s="136" t="str">
        <f t="shared" si="236"/>
        <v/>
      </c>
      <c r="AI144" s="136" t="str">
        <f t="shared" si="236"/>
        <v/>
      </c>
      <c r="AJ144" s="136" t="str">
        <f t="shared" si="236"/>
        <v/>
      </c>
      <c r="AK144" s="136" t="str">
        <f t="shared" si="236"/>
        <v/>
      </c>
      <c r="AL144" s="136" t="str">
        <f t="shared" si="236"/>
        <v/>
      </c>
      <c r="AM144" s="136" t="str">
        <f t="shared" si="236"/>
        <v/>
      </c>
      <c r="AN144" s="136" t="str">
        <f t="shared" si="236"/>
        <v/>
      </c>
      <c r="AO144" s="136" t="str">
        <f t="shared" si="236"/>
        <v/>
      </c>
      <c r="AP144" s="136" t="str">
        <f t="shared" si="236"/>
        <v/>
      </c>
      <c r="AQ144" s="136" t="str">
        <f t="shared" ref="AQ144:BH144" si="237">IF(LEN(INDEX(IF(LEFT($C144,3)="XFD",RawDataAllData,StdCalcsAllCalcs),$D144,AQ$2))=0,"",INDEX(IF(LEFT($C144,3)="XFD",RawDataAllData,StdCalcsAllCalcs),$D144,AQ$2)*$D116)</f>
        <v/>
      </c>
      <c r="AR144" s="136" t="str">
        <f t="shared" si="237"/>
        <v/>
      </c>
      <c r="AS144" s="136" t="str">
        <f t="shared" si="237"/>
        <v/>
      </c>
      <c r="AT144" s="136" t="str">
        <f t="shared" si="237"/>
        <v/>
      </c>
      <c r="AU144" s="136" t="str">
        <f t="shared" si="237"/>
        <v/>
      </c>
      <c r="AV144" s="136" t="str">
        <f t="shared" si="237"/>
        <v/>
      </c>
      <c r="AW144" s="136" t="str">
        <f t="shared" si="237"/>
        <v/>
      </c>
      <c r="AX144" s="136" t="str">
        <f t="shared" si="237"/>
        <v/>
      </c>
      <c r="AY144" s="136" t="str">
        <f t="shared" si="237"/>
        <v/>
      </c>
      <c r="AZ144" s="136" t="str">
        <f t="shared" si="237"/>
        <v/>
      </c>
      <c r="BA144" s="136" t="str">
        <f t="shared" si="237"/>
        <v/>
      </c>
      <c r="BB144" s="136" t="str">
        <f t="shared" si="237"/>
        <v/>
      </c>
      <c r="BC144" s="136" t="str">
        <f t="shared" si="237"/>
        <v/>
      </c>
      <c r="BD144" s="136" t="str">
        <f t="shared" si="237"/>
        <v/>
      </c>
      <c r="BE144" s="136" t="str">
        <f t="shared" si="237"/>
        <v/>
      </c>
      <c r="BF144" s="136" t="str">
        <f t="shared" si="237"/>
        <v/>
      </c>
      <c r="BG144" s="136" t="str">
        <f t="shared" si="237"/>
        <v/>
      </c>
      <c r="BH144" s="136" t="str">
        <f t="shared" si="237"/>
        <v/>
      </c>
    </row>
    <row r="145" spans="1:60" x14ac:dyDescent="0.2">
      <c r="A145" s="114">
        <f t="shared" si="166"/>
        <v>0</v>
      </c>
      <c r="C145" s="143" t="s">
        <v>2652</v>
      </c>
      <c r="D145" s="112">
        <f t="shared" si="179"/>
        <v>61</v>
      </c>
      <c r="E145" s="112">
        <f t="shared" si="185"/>
        <v>30</v>
      </c>
      <c r="G145" s="143" t="s">
        <v>2675</v>
      </c>
      <c r="H145" s="135" t="str">
        <f t="shared" si="180"/>
        <v>Policy servicing</v>
      </c>
      <c r="I145" s="136" t="str">
        <f>IF(LEN(INDEX(IF(LEFT($C145,3)="XFD",RawDataAllData,StdCalcsAllCalcs),$D145,I$2))=0,"",INDEX(IF(LEFT($C145,3)="XFD",RawDataAllData,StdCalcsAllCalcs),$D145,I$2)*$D116)</f>
        <v/>
      </c>
      <c r="J145" s="136" t="str">
        <f ca="1">IF(AND(I145&lt;&gt;"",I145&lt;INDEX(INDIRECT(B115),E145,MATCH(J116&amp;"LQ",StdRangesColumnHeaders,0)-StdRangesFirstDatasetCol+3)),"Q4",IF(AND(I145&lt;&gt;"",I145&gt;INDEX(INDIRECT(B115),E145,MATCH(J116&amp;"HQ",StdRangesColumnHeaders,0)-StdRangesFirstDatasetCol+3)),"Q1",""))</f>
        <v/>
      </c>
      <c r="K145" s="136" t="str">
        <f t="shared" ref="K145:AP145" si="238">IF(LEN(INDEX(IF(LEFT($C145,3)="XFD",RawDataAllData,StdCalcsAllCalcs),$D145,K$2))=0,"",INDEX(IF(LEFT($C145,3)="XFD",RawDataAllData,StdCalcsAllCalcs),$D145,K$2)*$D116)</f>
        <v/>
      </c>
      <c r="L145" s="136" t="str">
        <f t="shared" si="238"/>
        <v/>
      </c>
      <c r="M145" s="136" t="str">
        <f t="shared" si="238"/>
        <v/>
      </c>
      <c r="N145" s="136" t="str">
        <f t="shared" si="238"/>
        <v/>
      </c>
      <c r="O145" s="136" t="str">
        <f t="shared" si="238"/>
        <v/>
      </c>
      <c r="P145" s="136" t="str">
        <f t="shared" si="238"/>
        <v/>
      </c>
      <c r="Q145" s="136" t="str">
        <f t="shared" si="238"/>
        <v/>
      </c>
      <c r="R145" s="136" t="str">
        <f t="shared" si="238"/>
        <v/>
      </c>
      <c r="S145" s="136" t="str">
        <f t="shared" si="238"/>
        <v/>
      </c>
      <c r="T145" s="136" t="str">
        <f t="shared" si="238"/>
        <v/>
      </c>
      <c r="U145" s="136" t="str">
        <f t="shared" si="238"/>
        <v/>
      </c>
      <c r="V145" s="136" t="str">
        <f t="shared" si="238"/>
        <v/>
      </c>
      <c r="W145" s="136" t="str">
        <f t="shared" si="238"/>
        <v/>
      </c>
      <c r="X145" s="136" t="str">
        <f t="shared" si="238"/>
        <v/>
      </c>
      <c r="Y145" s="136" t="str">
        <f t="shared" si="238"/>
        <v/>
      </c>
      <c r="Z145" s="136" t="str">
        <f t="shared" si="238"/>
        <v/>
      </c>
      <c r="AA145" s="136" t="str">
        <f t="shared" si="238"/>
        <v/>
      </c>
      <c r="AB145" s="136" t="str">
        <f t="shared" si="238"/>
        <v/>
      </c>
      <c r="AC145" s="136" t="str">
        <f t="shared" si="238"/>
        <v/>
      </c>
      <c r="AD145" s="136" t="str">
        <f t="shared" si="238"/>
        <v/>
      </c>
      <c r="AE145" s="136" t="str">
        <f t="shared" si="238"/>
        <v/>
      </c>
      <c r="AF145" s="136" t="str">
        <f t="shared" si="238"/>
        <v/>
      </c>
      <c r="AG145" s="136" t="str">
        <f t="shared" si="238"/>
        <v/>
      </c>
      <c r="AH145" s="136" t="str">
        <f t="shared" si="238"/>
        <v/>
      </c>
      <c r="AI145" s="136" t="str">
        <f t="shared" si="238"/>
        <v/>
      </c>
      <c r="AJ145" s="136" t="str">
        <f t="shared" si="238"/>
        <v/>
      </c>
      <c r="AK145" s="136" t="str">
        <f t="shared" si="238"/>
        <v/>
      </c>
      <c r="AL145" s="136" t="str">
        <f t="shared" si="238"/>
        <v/>
      </c>
      <c r="AM145" s="136" t="str">
        <f t="shared" si="238"/>
        <v/>
      </c>
      <c r="AN145" s="136" t="str">
        <f t="shared" si="238"/>
        <v/>
      </c>
      <c r="AO145" s="136" t="str">
        <f t="shared" si="238"/>
        <v/>
      </c>
      <c r="AP145" s="136" t="str">
        <f t="shared" si="238"/>
        <v/>
      </c>
      <c r="AQ145" s="136" t="str">
        <f t="shared" ref="AQ145:BH145" si="239">IF(LEN(INDEX(IF(LEFT($C145,3)="XFD",RawDataAllData,StdCalcsAllCalcs),$D145,AQ$2))=0,"",INDEX(IF(LEFT($C145,3)="XFD",RawDataAllData,StdCalcsAllCalcs),$D145,AQ$2)*$D116)</f>
        <v/>
      </c>
      <c r="AR145" s="136" t="str">
        <f t="shared" si="239"/>
        <v/>
      </c>
      <c r="AS145" s="136" t="str">
        <f t="shared" si="239"/>
        <v/>
      </c>
      <c r="AT145" s="136" t="str">
        <f t="shared" si="239"/>
        <v/>
      </c>
      <c r="AU145" s="136" t="str">
        <f t="shared" si="239"/>
        <v/>
      </c>
      <c r="AV145" s="136" t="str">
        <f t="shared" si="239"/>
        <v/>
      </c>
      <c r="AW145" s="136" t="str">
        <f t="shared" si="239"/>
        <v/>
      </c>
      <c r="AX145" s="136" t="str">
        <f t="shared" si="239"/>
        <v/>
      </c>
      <c r="AY145" s="136" t="str">
        <f t="shared" si="239"/>
        <v/>
      </c>
      <c r="AZ145" s="136" t="str">
        <f t="shared" si="239"/>
        <v/>
      </c>
      <c r="BA145" s="136" t="str">
        <f t="shared" si="239"/>
        <v/>
      </c>
      <c r="BB145" s="136" t="str">
        <f t="shared" si="239"/>
        <v/>
      </c>
      <c r="BC145" s="136" t="str">
        <f t="shared" si="239"/>
        <v/>
      </c>
      <c r="BD145" s="136" t="str">
        <f t="shared" si="239"/>
        <v/>
      </c>
      <c r="BE145" s="136" t="str">
        <f t="shared" si="239"/>
        <v/>
      </c>
      <c r="BF145" s="136" t="str">
        <f t="shared" si="239"/>
        <v/>
      </c>
      <c r="BG145" s="136" t="str">
        <f t="shared" si="239"/>
        <v/>
      </c>
      <c r="BH145" s="136" t="str">
        <f t="shared" si="239"/>
        <v/>
      </c>
    </row>
    <row r="146" spans="1:60" x14ac:dyDescent="0.2">
      <c r="A146" s="114">
        <f t="shared" si="166"/>
        <v>0</v>
      </c>
      <c r="C146" s="143" t="s">
        <v>2653</v>
      </c>
      <c r="D146" s="112">
        <f t="shared" si="179"/>
        <v>62</v>
      </c>
      <c r="E146" s="112">
        <f t="shared" si="185"/>
        <v>31</v>
      </c>
      <c r="G146" s="143" t="s">
        <v>2676</v>
      </c>
      <c r="H146" s="135" t="str">
        <f t="shared" si="180"/>
        <v>Claims management</v>
      </c>
      <c r="I146" s="136" t="str">
        <f>IF(LEN(INDEX(IF(LEFT($C146,3)="XFD",RawDataAllData,StdCalcsAllCalcs),$D146,I$2))=0,"",INDEX(IF(LEFT($C146,3)="XFD",RawDataAllData,StdCalcsAllCalcs),$D146,I$2)*$D116)</f>
        <v/>
      </c>
      <c r="J146" s="136" t="str">
        <f ca="1">IF(AND(I146&lt;&gt;"",I146&lt;INDEX(INDIRECT(B115),E146,MATCH(J116&amp;"LQ",StdRangesColumnHeaders,0)-StdRangesFirstDatasetCol+3)),"Q4",IF(AND(I146&lt;&gt;"",I146&gt;INDEX(INDIRECT(B115),E146,MATCH(J116&amp;"HQ",StdRangesColumnHeaders,0)-StdRangesFirstDatasetCol+3)),"Q1",""))</f>
        <v/>
      </c>
      <c r="K146" s="136" t="str">
        <f t="shared" ref="K146:AP146" si="240">IF(LEN(INDEX(IF(LEFT($C146,3)="XFD",RawDataAllData,StdCalcsAllCalcs),$D146,K$2))=0,"",INDEX(IF(LEFT($C146,3)="XFD",RawDataAllData,StdCalcsAllCalcs),$D146,K$2)*$D116)</f>
        <v/>
      </c>
      <c r="L146" s="136" t="str">
        <f t="shared" si="240"/>
        <v/>
      </c>
      <c r="M146" s="136" t="str">
        <f t="shared" si="240"/>
        <v/>
      </c>
      <c r="N146" s="136" t="str">
        <f t="shared" si="240"/>
        <v/>
      </c>
      <c r="O146" s="136" t="str">
        <f t="shared" si="240"/>
        <v/>
      </c>
      <c r="P146" s="136" t="str">
        <f t="shared" si="240"/>
        <v/>
      </c>
      <c r="Q146" s="136" t="str">
        <f t="shared" si="240"/>
        <v/>
      </c>
      <c r="R146" s="136" t="str">
        <f t="shared" si="240"/>
        <v/>
      </c>
      <c r="S146" s="136" t="str">
        <f t="shared" si="240"/>
        <v/>
      </c>
      <c r="T146" s="136" t="str">
        <f t="shared" si="240"/>
        <v/>
      </c>
      <c r="U146" s="136" t="str">
        <f t="shared" si="240"/>
        <v/>
      </c>
      <c r="V146" s="136" t="str">
        <f t="shared" si="240"/>
        <v/>
      </c>
      <c r="W146" s="136" t="str">
        <f t="shared" si="240"/>
        <v/>
      </c>
      <c r="X146" s="136" t="str">
        <f t="shared" si="240"/>
        <v/>
      </c>
      <c r="Y146" s="136" t="str">
        <f t="shared" si="240"/>
        <v/>
      </c>
      <c r="Z146" s="136" t="str">
        <f t="shared" si="240"/>
        <v/>
      </c>
      <c r="AA146" s="136" t="str">
        <f t="shared" si="240"/>
        <v/>
      </c>
      <c r="AB146" s="136" t="str">
        <f t="shared" si="240"/>
        <v/>
      </c>
      <c r="AC146" s="136" t="str">
        <f t="shared" si="240"/>
        <v/>
      </c>
      <c r="AD146" s="136" t="str">
        <f t="shared" si="240"/>
        <v/>
      </c>
      <c r="AE146" s="136" t="str">
        <f t="shared" si="240"/>
        <v/>
      </c>
      <c r="AF146" s="136" t="str">
        <f t="shared" si="240"/>
        <v/>
      </c>
      <c r="AG146" s="136" t="str">
        <f t="shared" si="240"/>
        <v/>
      </c>
      <c r="AH146" s="136" t="str">
        <f t="shared" si="240"/>
        <v/>
      </c>
      <c r="AI146" s="136" t="str">
        <f t="shared" si="240"/>
        <v/>
      </c>
      <c r="AJ146" s="136" t="str">
        <f t="shared" si="240"/>
        <v/>
      </c>
      <c r="AK146" s="136" t="str">
        <f t="shared" si="240"/>
        <v/>
      </c>
      <c r="AL146" s="136" t="str">
        <f t="shared" si="240"/>
        <v/>
      </c>
      <c r="AM146" s="136" t="str">
        <f t="shared" si="240"/>
        <v/>
      </c>
      <c r="AN146" s="136" t="str">
        <f t="shared" si="240"/>
        <v/>
      </c>
      <c r="AO146" s="136" t="str">
        <f t="shared" si="240"/>
        <v/>
      </c>
      <c r="AP146" s="136" t="str">
        <f t="shared" si="240"/>
        <v/>
      </c>
      <c r="AQ146" s="136" t="str">
        <f t="shared" ref="AQ146:BH146" si="241">IF(LEN(INDEX(IF(LEFT($C146,3)="XFD",RawDataAllData,StdCalcsAllCalcs),$D146,AQ$2))=0,"",INDEX(IF(LEFT($C146,3)="XFD",RawDataAllData,StdCalcsAllCalcs),$D146,AQ$2)*$D116)</f>
        <v/>
      </c>
      <c r="AR146" s="136" t="str">
        <f t="shared" si="241"/>
        <v/>
      </c>
      <c r="AS146" s="136" t="str">
        <f t="shared" si="241"/>
        <v/>
      </c>
      <c r="AT146" s="136" t="str">
        <f t="shared" si="241"/>
        <v/>
      </c>
      <c r="AU146" s="136" t="str">
        <f t="shared" si="241"/>
        <v/>
      </c>
      <c r="AV146" s="136" t="str">
        <f t="shared" si="241"/>
        <v/>
      </c>
      <c r="AW146" s="136" t="str">
        <f t="shared" si="241"/>
        <v/>
      </c>
      <c r="AX146" s="136" t="str">
        <f t="shared" si="241"/>
        <v/>
      </c>
      <c r="AY146" s="136" t="str">
        <f t="shared" si="241"/>
        <v/>
      </c>
      <c r="AZ146" s="136" t="str">
        <f t="shared" si="241"/>
        <v/>
      </c>
      <c r="BA146" s="136" t="str">
        <f t="shared" si="241"/>
        <v/>
      </c>
      <c r="BB146" s="136" t="str">
        <f t="shared" si="241"/>
        <v/>
      </c>
      <c r="BC146" s="136" t="str">
        <f t="shared" si="241"/>
        <v/>
      </c>
      <c r="BD146" s="136" t="str">
        <f t="shared" si="241"/>
        <v/>
      </c>
      <c r="BE146" s="136" t="str">
        <f t="shared" si="241"/>
        <v/>
      </c>
      <c r="BF146" s="136" t="str">
        <f t="shared" si="241"/>
        <v/>
      </c>
      <c r="BG146" s="136" t="str">
        <f t="shared" si="241"/>
        <v/>
      </c>
      <c r="BH146" s="136" t="str">
        <f t="shared" si="241"/>
        <v/>
      </c>
    </row>
    <row r="147" spans="1:60" x14ac:dyDescent="0.2">
      <c r="A147" s="114">
        <f t="shared" si="166"/>
        <v>0</v>
      </c>
      <c r="C147" s="143" t="s">
        <v>2654</v>
      </c>
      <c r="D147" s="112">
        <f t="shared" si="179"/>
        <v>63</v>
      </c>
      <c r="E147" s="112">
        <f t="shared" si="185"/>
        <v>32</v>
      </c>
      <c r="G147" s="143" t="s">
        <v>2678</v>
      </c>
      <c r="H147" s="135" t="str">
        <f t="shared" si="180"/>
        <v>Support functions</v>
      </c>
      <c r="I147" s="136" t="str">
        <f>IF(LEN(INDEX(IF(LEFT($C147,3)="XFD",RawDataAllData,StdCalcsAllCalcs),$D147,I$2))=0,"",INDEX(IF(LEFT($C147,3)="XFD",RawDataAllData,StdCalcsAllCalcs),$D147,I$2)*$D116)</f>
        <v/>
      </c>
      <c r="J147" s="136" t="str">
        <f ca="1">IF(AND(I147&lt;&gt;"",I147&lt;INDEX(INDIRECT(B115),E147,MATCH(J116&amp;"LQ",StdRangesColumnHeaders,0)-StdRangesFirstDatasetCol+3)),"Q4",IF(AND(I147&lt;&gt;"",I147&gt;INDEX(INDIRECT(B115),E147,MATCH(J116&amp;"HQ",StdRangesColumnHeaders,0)-StdRangesFirstDatasetCol+3)),"Q1",""))</f>
        <v/>
      </c>
      <c r="K147" s="136" t="str">
        <f t="shared" ref="K147:AP147" si="242">IF(LEN(INDEX(IF(LEFT($C147,3)="XFD",RawDataAllData,StdCalcsAllCalcs),$D147,K$2))=0,"",INDEX(IF(LEFT($C147,3)="XFD",RawDataAllData,StdCalcsAllCalcs),$D147,K$2)*$D116)</f>
        <v/>
      </c>
      <c r="L147" s="136" t="str">
        <f t="shared" si="242"/>
        <v/>
      </c>
      <c r="M147" s="136" t="str">
        <f t="shared" si="242"/>
        <v/>
      </c>
      <c r="N147" s="136" t="str">
        <f t="shared" si="242"/>
        <v/>
      </c>
      <c r="O147" s="136" t="str">
        <f t="shared" si="242"/>
        <v/>
      </c>
      <c r="P147" s="136" t="str">
        <f t="shared" si="242"/>
        <v/>
      </c>
      <c r="Q147" s="136" t="str">
        <f t="shared" si="242"/>
        <v/>
      </c>
      <c r="R147" s="136" t="str">
        <f t="shared" si="242"/>
        <v/>
      </c>
      <c r="S147" s="136" t="str">
        <f t="shared" si="242"/>
        <v/>
      </c>
      <c r="T147" s="136" t="str">
        <f t="shared" si="242"/>
        <v/>
      </c>
      <c r="U147" s="136" t="str">
        <f t="shared" si="242"/>
        <v/>
      </c>
      <c r="V147" s="136" t="str">
        <f t="shared" si="242"/>
        <v/>
      </c>
      <c r="W147" s="136" t="str">
        <f t="shared" si="242"/>
        <v/>
      </c>
      <c r="X147" s="136" t="str">
        <f t="shared" si="242"/>
        <v/>
      </c>
      <c r="Y147" s="136" t="str">
        <f t="shared" si="242"/>
        <v/>
      </c>
      <c r="Z147" s="136" t="str">
        <f t="shared" si="242"/>
        <v/>
      </c>
      <c r="AA147" s="136" t="str">
        <f t="shared" si="242"/>
        <v/>
      </c>
      <c r="AB147" s="136" t="str">
        <f t="shared" si="242"/>
        <v/>
      </c>
      <c r="AC147" s="136" t="str">
        <f t="shared" si="242"/>
        <v/>
      </c>
      <c r="AD147" s="136" t="str">
        <f t="shared" si="242"/>
        <v/>
      </c>
      <c r="AE147" s="136" t="str">
        <f t="shared" si="242"/>
        <v/>
      </c>
      <c r="AF147" s="136" t="str">
        <f t="shared" si="242"/>
        <v/>
      </c>
      <c r="AG147" s="136" t="str">
        <f t="shared" si="242"/>
        <v/>
      </c>
      <c r="AH147" s="136" t="str">
        <f t="shared" si="242"/>
        <v/>
      </c>
      <c r="AI147" s="136" t="str">
        <f t="shared" si="242"/>
        <v/>
      </c>
      <c r="AJ147" s="136" t="str">
        <f t="shared" si="242"/>
        <v/>
      </c>
      <c r="AK147" s="136" t="str">
        <f t="shared" si="242"/>
        <v/>
      </c>
      <c r="AL147" s="136" t="str">
        <f t="shared" si="242"/>
        <v/>
      </c>
      <c r="AM147" s="136" t="str">
        <f t="shared" si="242"/>
        <v/>
      </c>
      <c r="AN147" s="136" t="str">
        <f t="shared" si="242"/>
        <v/>
      </c>
      <c r="AO147" s="136" t="str">
        <f t="shared" si="242"/>
        <v/>
      </c>
      <c r="AP147" s="136" t="str">
        <f t="shared" si="242"/>
        <v/>
      </c>
      <c r="AQ147" s="136" t="str">
        <f t="shared" ref="AQ147:BH147" si="243">IF(LEN(INDEX(IF(LEFT($C147,3)="XFD",RawDataAllData,StdCalcsAllCalcs),$D147,AQ$2))=0,"",INDEX(IF(LEFT($C147,3)="XFD",RawDataAllData,StdCalcsAllCalcs),$D147,AQ$2)*$D116)</f>
        <v/>
      </c>
      <c r="AR147" s="136" t="str">
        <f t="shared" si="243"/>
        <v/>
      </c>
      <c r="AS147" s="136" t="str">
        <f t="shared" si="243"/>
        <v/>
      </c>
      <c r="AT147" s="136" t="str">
        <f t="shared" si="243"/>
        <v/>
      </c>
      <c r="AU147" s="136" t="str">
        <f t="shared" si="243"/>
        <v/>
      </c>
      <c r="AV147" s="136" t="str">
        <f t="shared" si="243"/>
        <v/>
      </c>
      <c r="AW147" s="136" t="str">
        <f t="shared" si="243"/>
        <v/>
      </c>
      <c r="AX147" s="136" t="str">
        <f t="shared" si="243"/>
        <v/>
      </c>
      <c r="AY147" s="136" t="str">
        <f t="shared" si="243"/>
        <v/>
      </c>
      <c r="AZ147" s="136" t="str">
        <f t="shared" si="243"/>
        <v/>
      </c>
      <c r="BA147" s="136" t="str">
        <f t="shared" si="243"/>
        <v/>
      </c>
      <c r="BB147" s="136" t="str">
        <f t="shared" si="243"/>
        <v/>
      </c>
      <c r="BC147" s="136" t="str">
        <f t="shared" si="243"/>
        <v/>
      </c>
      <c r="BD147" s="136" t="str">
        <f t="shared" si="243"/>
        <v/>
      </c>
      <c r="BE147" s="136" t="str">
        <f t="shared" si="243"/>
        <v/>
      </c>
      <c r="BF147" s="136" t="str">
        <f t="shared" si="243"/>
        <v/>
      </c>
      <c r="BG147" s="136" t="str">
        <f t="shared" si="243"/>
        <v/>
      </c>
      <c r="BH147" s="136" t="str">
        <f t="shared" si="243"/>
        <v/>
      </c>
    </row>
    <row r="148" spans="1:60" x14ac:dyDescent="0.2">
      <c r="A148" s="114">
        <f t="shared" si="166"/>
        <v>0</v>
      </c>
      <c r="C148" s="143" t="s">
        <v>2655</v>
      </c>
      <c r="D148" s="112">
        <f t="shared" si="179"/>
        <v>64</v>
      </c>
      <c r="E148" s="112">
        <f t="shared" si="185"/>
        <v>33</v>
      </c>
      <c r="G148" s="143" t="s">
        <v>2677</v>
      </c>
      <c r="H148" s="135" t="str">
        <f t="shared" si="180"/>
        <v>Other business domains</v>
      </c>
      <c r="I148" s="136" t="str">
        <f>IF(LEN(INDEX(IF(LEFT($C148,3)="XFD",RawDataAllData,StdCalcsAllCalcs),$D148,I$2))=0,"",INDEX(IF(LEFT($C148,3)="XFD",RawDataAllData,StdCalcsAllCalcs),$D148,I$2)*$D116)</f>
        <v/>
      </c>
      <c r="J148" s="136" t="str">
        <f ca="1">IF(AND(I148&lt;&gt;"",I148&lt;INDEX(INDIRECT(B115),E148,MATCH(J116&amp;"LQ",StdRangesColumnHeaders,0)-StdRangesFirstDatasetCol+3)),"Q4",IF(AND(I148&lt;&gt;"",I148&gt;INDEX(INDIRECT(B115),E148,MATCH(J116&amp;"HQ",StdRangesColumnHeaders,0)-StdRangesFirstDatasetCol+3)),"Q1",""))</f>
        <v/>
      </c>
      <c r="K148" s="136" t="str">
        <f t="shared" ref="K148:AP148" si="244">IF(LEN(INDEX(IF(LEFT($C148,3)="XFD",RawDataAllData,StdCalcsAllCalcs),$D148,K$2))=0,"",INDEX(IF(LEFT($C148,3)="XFD",RawDataAllData,StdCalcsAllCalcs),$D148,K$2)*$D116)</f>
        <v/>
      </c>
      <c r="L148" s="136" t="str">
        <f t="shared" si="244"/>
        <v/>
      </c>
      <c r="M148" s="136" t="str">
        <f t="shared" si="244"/>
        <v/>
      </c>
      <c r="N148" s="136" t="str">
        <f t="shared" si="244"/>
        <v/>
      </c>
      <c r="O148" s="136" t="str">
        <f t="shared" si="244"/>
        <v/>
      </c>
      <c r="P148" s="136" t="str">
        <f t="shared" si="244"/>
        <v/>
      </c>
      <c r="Q148" s="136" t="str">
        <f t="shared" si="244"/>
        <v/>
      </c>
      <c r="R148" s="136" t="str">
        <f t="shared" si="244"/>
        <v/>
      </c>
      <c r="S148" s="136" t="str">
        <f t="shared" si="244"/>
        <v/>
      </c>
      <c r="T148" s="136" t="str">
        <f t="shared" si="244"/>
        <v/>
      </c>
      <c r="U148" s="136" t="str">
        <f t="shared" si="244"/>
        <v/>
      </c>
      <c r="V148" s="136" t="str">
        <f t="shared" si="244"/>
        <v/>
      </c>
      <c r="W148" s="136" t="str">
        <f t="shared" si="244"/>
        <v/>
      </c>
      <c r="X148" s="136" t="str">
        <f t="shared" si="244"/>
        <v/>
      </c>
      <c r="Y148" s="136" t="str">
        <f t="shared" si="244"/>
        <v/>
      </c>
      <c r="Z148" s="136" t="str">
        <f t="shared" si="244"/>
        <v/>
      </c>
      <c r="AA148" s="136" t="str">
        <f t="shared" si="244"/>
        <v/>
      </c>
      <c r="AB148" s="136" t="str">
        <f t="shared" si="244"/>
        <v/>
      </c>
      <c r="AC148" s="136" t="str">
        <f t="shared" si="244"/>
        <v/>
      </c>
      <c r="AD148" s="136" t="str">
        <f t="shared" si="244"/>
        <v/>
      </c>
      <c r="AE148" s="136" t="str">
        <f t="shared" si="244"/>
        <v/>
      </c>
      <c r="AF148" s="136" t="str">
        <f t="shared" si="244"/>
        <v/>
      </c>
      <c r="AG148" s="136" t="str">
        <f t="shared" si="244"/>
        <v/>
      </c>
      <c r="AH148" s="136" t="str">
        <f t="shared" si="244"/>
        <v/>
      </c>
      <c r="AI148" s="136" t="str">
        <f t="shared" si="244"/>
        <v/>
      </c>
      <c r="AJ148" s="136" t="str">
        <f t="shared" si="244"/>
        <v/>
      </c>
      <c r="AK148" s="136" t="str">
        <f t="shared" si="244"/>
        <v/>
      </c>
      <c r="AL148" s="136" t="str">
        <f t="shared" si="244"/>
        <v/>
      </c>
      <c r="AM148" s="136" t="str">
        <f t="shared" si="244"/>
        <v/>
      </c>
      <c r="AN148" s="136" t="str">
        <f t="shared" si="244"/>
        <v/>
      </c>
      <c r="AO148" s="136" t="str">
        <f t="shared" si="244"/>
        <v/>
      </c>
      <c r="AP148" s="136" t="str">
        <f t="shared" si="244"/>
        <v/>
      </c>
      <c r="AQ148" s="136" t="str">
        <f t="shared" ref="AQ148:BH148" si="245">IF(LEN(INDEX(IF(LEFT($C148,3)="XFD",RawDataAllData,StdCalcsAllCalcs),$D148,AQ$2))=0,"",INDEX(IF(LEFT($C148,3)="XFD",RawDataAllData,StdCalcsAllCalcs),$D148,AQ$2)*$D116)</f>
        <v/>
      </c>
      <c r="AR148" s="136" t="str">
        <f t="shared" si="245"/>
        <v/>
      </c>
      <c r="AS148" s="136" t="str">
        <f t="shared" si="245"/>
        <v/>
      </c>
      <c r="AT148" s="136" t="str">
        <f t="shared" si="245"/>
        <v/>
      </c>
      <c r="AU148" s="136" t="str">
        <f t="shared" si="245"/>
        <v/>
      </c>
      <c r="AV148" s="136" t="str">
        <f t="shared" si="245"/>
        <v/>
      </c>
      <c r="AW148" s="136" t="str">
        <f t="shared" si="245"/>
        <v/>
      </c>
      <c r="AX148" s="136" t="str">
        <f t="shared" si="245"/>
        <v/>
      </c>
      <c r="AY148" s="136" t="str">
        <f t="shared" si="245"/>
        <v/>
      </c>
      <c r="AZ148" s="136" t="str">
        <f t="shared" si="245"/>
        <v/>
      </c>
      <c r="BA148" s="136" t="str">
        <f t="shared" si="245"/>
        <v/>
      </c>
      <c r="BB148" s="136" t="str">
        <f t="shared" si="245"/>
        <v/>
      </c>
      <c r="BC148" s="136" t="str">
        <f t="shared" si="245"/>
        <v/>
      </c>
      <c r="BD148" s="136" t="str">
        <f t="shared" si="245"/>
        <v/>
      </c>
      <c r="BE148" s="136" t="str">
        <f t="shared" si="245"/>
        <v/>
      </c>
      <c r="BF148" s="136" t="str">
        <f t="shared" si="245"/>
        <v/>
      </c>
      <c r="BG148" s="136" t="str">
        <f t="shared" si="245"/>
        <v/>
      </c>
      <c r="BH148" s="136" t="str">
        <f t="shared" si="245"/>
        <v/>
      </c>
    </row>
    <row r="149" spans="1:60" ht="4.5" customHeight="1" x14ac:dyDescent="0.2">
      <c r="A149" s="114">
        <f t="shared" si="166"/>
        <v>0</v>
      </c>
    </row>
    <row r="150" spans="1:60" x14ac:dyDescent="0.2">
      <c r="A150" s="114"/>
      <c r="B150" s="112" t="s">
        <v>3028</v>
      </c>
    </row>
    <row r="151" spans="1:60" x14ac:dyDescent="0.2">
      <c r="A151" s="114">
        <f t="shared" si="166"/>
        <v>0</v>
      </c>
      <c r="B151" s="112" t="s">
        <v>3027</v>
      </c>
      <c r="D151" s="234">
        <v>100</v>
      </c>
      <c r="E151" s="234"/>
      <c r="F151" s="234"/>
      <c r="G151" s="135"/>
      <c r="H151" s="135" t="str">
        <f>HeaderLabels</f>
        <v>Labels</v>
      </c>
      <c r="I151" s="135" t="str">
        <f>HeaderCl1N</f>
        <v>#Cl1N#</v>
      </c>
      <c r="J151" s="143" t="s">
        <v>179</v>
      </c>
      <c r="K151" s="135" t="str">
        <f>HeaderCl2N</f>
        <v>#Cl2N#</v>
      </c>
      <c r="L151" s="135" t="str">
        <f>HeaderCl3N</f>
        <v>#Cl3N#</v>
      </c>
      <c r="M151" s="135" t="str">
        <f>HeaderCl4N</f>
        <v>#Cl4N#</v>
      </c>
      <c r="N151" s="135" t="str">
        <f>HeaderCl5N</f>
        <v>#Cl5N#</v>
      </c>
      <c r="O151" s="135" t="str">
        <f>HeaderP1N</f>
        <v>#P1N#</v>
      </c>
      <c r="P151" s="135" t="str">
        <f>HeaderP2N</f>
        <v>#P2N#</v>
      </c>
      <c r="Q151" s="135" t="str">
        <f>HeaderP3N</f>
        <v>#P3N#</v>
      </c>
      <c r="R151" s="135" t="str">
        <f>HeaderP4N</f>
        <v>#P4N#</v>
      </c>
      <c r="S151" s="135" t="str">
        <f>HeaderP5N</f>
        <v>#P5N#</v>
      </c>
      <c r="T151" s="135" t="str">
        <f>HeaderP6N</f>
        <v>#P6N#</v>
      </c>
      <c r="U151" s="135" t="str">
        <f>HeaderP7N</f>
        <v>#P7N#</v>
      </c>
      <c r="V151" s="135" t="str">
        <f>HeaderP8N</f>
        <v>#P8N#</v>
      </c>
      <c r="W151" s="135" t="str">
        <f>HeaderP9N</f>
        <v>#P9N#</v>
      </c>
      <c r="X151" s="135" t="str">
        <f>HeaderP10N</f>
        <v>#P10N#</v>
      </c>
      <c r="Y151" s="135" t="str">
        <f>HeaderP11N</f>
        <v>#P11N#</v>
      </c>
      <c r="Z151" s="135" t="str">
        <f>HeaderG1Med</f>
        <v>#G1Med#</v>
      </c>
      <c r="AA151" s="135" t="str">
        <f>HeaderG1LQ</f>
        <v>#G1LQ#</v>
      </c>
      <c r="AB151" s="135" t="str">
        <f>HeaderG1HQ</f>
        <v>#G1HQ#</v>
      </c>
      <c r="AC151" s="135" t="str">
        <f>HeaderG1Min</f>
        <v>#G1Min#</v>
      </c>
      <c r="AD151" s="135" t="str">
        <f>HeaderG1Max</f>
        <v>#G1Max#</v>
      </c>
      <c r="AE151" s="135" t="str">
        <f>HeaderG1Avg</f>
        <v>#G1Avg#</v>
      </c>
      <c r="AF151" s="135" t="str">
        <f>HeaderG1Std</f>
        <v>#G1Std#</v>
      </c>
      <c r="AG151" s="135" t="str">
        <f>HeaderG2Med</f>
        <v>#G2Med#</v>
      </c>
      <c r="AH151" s="135" t="str">
        <f>HeaderG2LQ</f>
        <v>#G2LQ#</v>
      </c>
      <c r="AI151" s="135" t="str">
        <f>HeaderG2HQ</f>
        <v>#G2HQ#</v>
      </c>
      <c r="AJ151" s="135" t="str">
        <f>HeaderG2Min</f>
        <v>#G2Min#</v>
      </c>
      <c r="AK151" s="135" t="str">
        <f>HeaderG2Max</f>
        <v>#G2Max#</v>
      </c>
      <c r="AL151" s="135" t="str">
        <f>HeaderG2Avg</f>
        <v>#G2Avg#</v>
      </c>
      <c r="AM151" s="135" t="str">
        <f>HeaderG2Std</f>
        <v>#G2Std#</v>
      </c>
      <c r="AN151" s="135" t="str">
        <f>HeaderG3Med</f>
        <v>#G3Med#</v>
      </c>
      <c r="AO151" s="135" t="str">
        <f>HeaderG3LQ</f>
        <v>#G3LQ#</v>
      </c>
      <c r="AP151" s="135" t="str">
        <f>HeaderG3HQ</f>
        <v>#G3HQ#</v>
      </c>
      <c r="AQ151" s="135" t="str">
        <f>HeaderG3Min</f>
        <v>#G3Min#</v>
      </c>
      <c r="AR151" s="135" t="str">
        <f>HeaderG3Max</f>
        <v>#G3Max#</v>
      </c>
      <c r="AS151" s="135" t="str">
        <f>HeaderG3Avg</f>
        <v>#G3Avg#</v>
      </c>
      <c r="AT151" s="135" t="str">
        <f>HeaderG3Std</f>
        <v>#G3Std#</v>
      </c>
      <c r="AU151" s="135" t="str">
        <f>HeaderG4Med</f>
        <v>#G4Med#</v>
      </c>
      <c r="AV151" s="135" t="str">
        <f>HeaderG4LQ</f>
        <v>#G4LQ#</v>
      </c>
      <c r="AW151" s="135" t="str">
        <f>HeaderG4HQ</f>
        <v>#G4HQ#</v>
      </c>
      <c r="AX151" s="135" t="str">
        <f>HeaderG4Min</f>
        <v>#G4Min#</v>
      </c>
      <c r="AY151" s="135" t="str">
        <f>HeaderG4Max</f>
        <v>#G4Max#</v>
      </c>
      <c r="AZ151" s="135" t="str">
        <f>HeaderG4Avg</f>
        <v>#G4Avg#</v>
      </c>
      <c r="BA151" s="135" t="str">
        <f>HeaderG4Std</f>
        <v>#G4Std#</v>
      </c>
      <c r="BB151" s="135" t="str">
        <f>HeaderG5Med</f>
        <v>#G5Med#</v>
      </c>
      <c r="BC151" s="135" t="str">
        <f>HeaderG5LQ</f>
        <v>#G5LQ#</v>
      </c>
      <c r="BD151" s="135" t="str">
        <f>HeaderG5HQ</f>
        <v>#G5HQ#</v>
      </c>
      <c r="BE151" s="135" t="str">
        <f>HeaderG5Min</f>
        <v>#G5Min#</v>
      </c>
      <c r="BF151" s="135" t="str">
        <f>HeaderG5Max</f>
        <v>#G5Max#</v>
      </c>
      <c r="BG151" s="135" t="str">
        <f>HeaderG5Avg</f>
        <v>#G5Avg#</v>
      </c>
      <c r="BH151" s="135" t="str">
        <f>HeaderG5Std</f>
        <v>#G5Std#</v>
      </c>
    </row>
    <row r="152" spans="1:60" x14ac:dyDescent="0.2">
      <c r="A152" s="114">
        <f t="shared" si="166"/>
        <v>0</v>
      </c>
      <c r="C152" s="143" t="s">
        <v>2260</v>
      </c>
      <c r="D152" s="112">
        <f>MATCH(C152,IF(LEFT($C152,3)="XFD",RawDataFieldKeys,StdCalcsFieldKeys),0)-IF(LEFT($C152,3)="XFD",RawDataFieldKeyBaseRow,StdCalcsFieldKeyBaseRow)</f>
        <v>34</v>
      </c>
      <c r="E152" s="112">
        <v>2</v>
      </c>
      <c r="G152" s="143" t="s">
        <v>3023</v>
      </c>
      <c r="H152" s="135" t="str">
        <f>VLOOKUP(C152,IF(LEFT($C152,3)="XFD",RawDataLookupFieldLabels,StdCalcsLookupFieldLabels),2,0)</f>
        <v>Internal staff</v>
      </c>
      <c r="I152" s="136" t="str">
        <f>IF(LEN(INDEX(IF(LEFT($C152,3)="XFD",RawDataAllData,StdCalcsAllCalcs),$D152,I$2))=0,"",INDEX(IF(LEFT($C152,3)="XFD",RawDataAllData,StdCalcsAllCalcs),$D152,I$2)*$D151)</f>
        <v/>
      </c>
      <c r="J152" s="136" t="str">
        <f ca="1">IF(AND(I152&lt;&gt;"",I152&lt;INDEX(INDIRECT(B150),E152,MATCH(J151&amp;"LQ",StdRangesColumnHeaders,0)-StdRangesFirstDatasetCol+3)),"Q4",IF(AND(I152&lt;&gt;"",I152&gt;INDEX(INDIRECT(B150),E152,MATCH(J151&amp;"HQ",StdRangesColumnHeaders,0)-StdRangesFirstDatasetCol+3)),"Q1",""))</f>
        <v/>
      </c>
      <c r="K152" s="136" t="str">
        <f t="shared" ref="K152:AP152" si="246">IF(LEN(INDEX(IF(LEFT($C152,3)="XFD",RawDataAllData,StdCalcsAllCalcs),$D152,K$2))=0,"",INDEX(IF(LEFT($C152,3)="XFD",RawDataAllData,StdCalcsAllCalcs),$D152,K$2)*$D151)</f>
        <v/>
      </c>
      <c r="L152" s="136" t="str">
        <f t="shared" si="246"/>
        <v/>
      </c>
      <c r="M152" s="136" t="str">
        <f t="shared" si="246"/>
        <v/>
      </c>
      <c r="N152" s="136" t="str">
        <f t="shared" si="246"/>
        <v/>
      </c>
      <c r="O152" s="136" t="str">
        <f t="shared" si="246"/>
        <v/>
      </c>
      <c r="P152" s="136" t="str">
        <f t="shared" si="246"/>
        <v/>
      </c>
      <c r="Q152" s="136" t="str">
        <f t="shared" si="246"/>
        <v/>
      </c>
      <c r="R152" s="136" t="str">
        <f t="shared" si="246"/>
        <v/>
      </c>
      <c r="S152" s="136" t="str">
        <f t="shared" si="246"/>
        <v/>
      </c>
      <c r="T152" s="136" t="str">
        <f t="shared" si="246"/>
        <v/>
      </c>
      <c r="U152" s="136" t="str">
        <f t="shared" si="246"/>
        <v/>
      </c>
      <c r="V152" s="136" t="str">
        <f t="shared" si="246"/>
        <v/>
      </c>
      <c r="W152" s="136" t="str">
        <f t="shared" si="246"/>
        <v/>
      </c>
      <c r="X152" s="136" t="str">
        <f t="shared" si="246"/>
        <v/>
      </c>
      <c r="Y152" s="136" t="str">
        <f t="shared" si="246"/>
        <v/>
      </c>
      <c r="Z152" s="136" t="str">
        <f t="shared" si="246"/>
        <v/>
      </c>
      <c r="AA152" s="136" t="str">
        <f t="shared" si="246"/>
        <v/>
      </c>
      <c r="AB152" s="136" t="str">
        <f t="shared" si="246"/>
        <v/>
      </c>
      <c r="AC152" s="136" t="str">
        <f t="shared" si="246"/>
        <v/>
      </c>
      <c r="AD152" s="136" t="str">
        <f t="shared" si="246"/>
        <v/>
      </c>
      <c r="AE152" s="136" t="str">
        <f t="shared" si="246"/>
        <v/>
      </c>
      <c r="AF152" s="136" t="str">
        <f t="shared" si="246"/>
        <v/>
      </c>
      <c r="AG152" s="136" t="str">
        <f t="shared" si="246"/>
        <v/>
      </c>
      <c r="AH152" s="136" t="str">
        <f t="shared" si="246"/>
        <v/>
      </c>
      <c r="AI152" s="136" t="str">
        <f t="shared" si="246"/>
        <v/>
      </c>
      <c r="AJ152" s="136" t="str">
        <f t="shared" si="246"/>
        <v/>
      </c>
      <c r="AK152" s="136" t="str">
        <f t="shared" si="246"/>
        <v/>
      </c>
      <c r="AL152" s="136" t="str">
        <f t="shared" si="246"/>
        <v/>
      </c>
      <c r="AM152" s="136" t="str">
        <f t="shared" si="246"/>
        <v/>
      </c>
      <c r="AN152" s="136" t="str">
        <f t="shared" si="246"/>
        <v/>
      </c>
      <c r="AO152" s="136" t="str">
        <f t="shared" si="246"/>
        <v/>
      </c>
      <c r="AP152" s="136" t="str">
        <f t="shared" si="246"/>
        <v/>
      </c>
      <c r="AQ152" s="136" t="str">
        <f t="shared" ref="AQ152:BH152" si="247">IF(LEN(INDEX(IF(LEFT($C152,3)="XFD",RawDataAllData,StdCalcsAllCalcs),$D152,AQ$2))=0,"",INDEX(IF(LEFT($C152,3)="XFD",RawDataAllData,StdCalcsAllCalcs),$D152,AQ$2)*$D151)</f>
        <v/>
      </c>
      <c r="AR152" s="136" t="str">
        <f t="shared" si="247"/>
        <v/>
      </c>
      <c r="AS152" s="136" t="str">
        <f t="shared" si="247"/>
        <v/>
      </c>
      <c r="AT152" s="136" t="str">
        <f t="shared" si="247"/>
        <v/>
      </c>
      <c r="AU152" s="136" t="str">
        <f t="shared" si="247"/>
        <v/>
      </c>
      <c r="AV152" s="136" t="str">
        <f t="shared" si="247"/>
        <v/>
      </c>
      <c r="AW152" s="136" t="str">
        <f t="shared" si="247"/>
        <v/>
      </c>
      <c r="AX152" s="136" t="str">
        <f t="shared" si="247"/>
        <v/>
      </c>
      <c r="AY152" s="136" t="str">
        <f t="shared" si="247"/>
        <v/>
      </c>
      <c r="AZ152" s="136" t="str">
        <f t="shared" si="247"/>
        <v/>
      </c>
      <c r="BA152" s="136" t="str">
        <f t="shared" si="247"/>
        <v/>
      </c>
      <c r="BB152" s="136" t="str">
        <f t="shared" si="247"/>
        <v/>
      </c>
      <c r="BC152" s="136" t="str">
        <f t="shared" si="247"/>
        <v/>
      </c>
      <c r="BD152" s="136" t="str">
        <f t="shared" si="247"/>
        <v/>
      </c>
      <c r="BE152" s="136" t="str">
        <f t="shared" si="247"/>
        <v/>
      </c>
      <c r="BF152" s="136" t="str">
        <f t="shared" si="247"/>
        <v/>
      </c>
      <c r="BG152" s="136" t="str">
        <f t="shared" si="247"/>
        <v/>
      </c>
      <c r="BH152" s="136" t="str">
        <f t="shared" si="247"/>
        <v/>
      </c>
    </row>
    <row r="153" spans="1:60" x14ac:dyDescent="0.2">
      <c r="A153" s="114">
        <f t="shared" si="166"/>
        <v>0</v>
      </c>
      <c r="C153" s="143" t="s">
        <v>2261</v>
      </c>
      <c r="D153" s="112">
        <f>MATCH(C153,IF(LEFT($C153,3)="XFD",RawDataFieldKeys,StdCalcsFieldKeys),0)-IF(LEFT($C153,3)="XFD",RawDataFieldKeyBaseRow,StdCalcsFieldKeyBaseRow)</f>
        <v>35</v>
      </c>
      <c r="E153" s="112">
        <f>E152+1</f>
        <v>3</v>
      </c>
      <c r="G153" s="143" t="s">
        <v>3024</v>
      </c>
      <c r="H153" s="135" t="str">
        <f>VLOOKUP(C153,IF(LEFT($C153,3)="XFD",RawDataLookupFieldLabels,StdCalcsLookupFieldLabels),2,0)</f>
        <v>External contractors</v>
      </c>
      <c r="I153" s="136" t="str">
        <f>IF(LEN(INDEX(IF(LEFT($C153,3)="XFD",RawDataAllData,StdCalcsAllCalcs),$D153,I$2))=0,"",INDEX(IF(LEFT($C153,3)="XFD",RawDataAllData,StdCalcsAllCalcs),$D153,I$2)*$D151)</f>
        <v/>
      </c>
      <c r="J153" s="136" t="str">
        <f ca="1">IF(AND(I153&lt;&gt;"",I153&lt;INDEX(INDIRECT(B150),E153,MATCH(J151&amp;"LQ",StdRangesColumnHeaders,0)-StdRangesFirstDatasetCol+3)),"Q4",IF(AND(I153&lt;&gt;"",I153&gt;INDEX(INDIRECT(B150),E153,MATCH(J151&amp;"HQ",StdRangesColumnHeaders,0)-StdRangesFirstDatasetCol+3)),"Q1",""))</f>
        <v/>
      </c>
      <c r="K153" s="136" t="str">
        <f t="shared" ref="K153:AP153" si="248">IF(LEN(INDEX(IF(LEFT($C153,3)="XFD",RawDataAllData,StdCalcsAllCalcs),$D153,K$2))=0,"",INDEX(IF(LEFT($C153,3)="XFD",RawDataAllData,StdCalcsAllCalcs),$D153,K$2)*$D151)</f>
        <v/>
      </c>
      <c r="L153" s="136" t="str">
        <f t="shared" si="248"/>
        <v/>
      </c>
      <c r="M153" s="136" t="str">
        <f t="shared" si="248"/>
        <v/>
      </c>
      <c r="N153" s="136" t="str">
        <f t="shared" si="248"/>
        <v/>
      </c>
      <c r="O153" s="136" t="str">
        <f t="shared" si="248"/>
        <v/>
      </c>
      <c r="P153" s="136" t="str">
        <f t="shared" si="248"/>
        <v/>
      </c>
      <c r="Q153" s="136" t="str">
        <f t="shared" si="248"/>
        <v/>
      </c>
      <c r="R153" s="136" t="str">
        <f t="shared" si="248"/>
        <v/>
      </c>
      <c r="S153" s="136" t="str">
        <f t="shared" si="248"/>
        <v/>
      </c>
      <c r="T153" s="136" t="str">
        <f t="shared" si="248"/>
        <v/>
      </c>
      <c r="U153" s="136" t="str">
        <f t="shared" si="248"/>
        <v/>
      </c>
      <c r="V153" s="136" t="str">
        <f t="shared" si="248"/>
        <v/>
      </c>
      <c r="W153" s="136" t="str">
        <f t="shared" si="248"/>
        <v/>
      </c>
      <c r="X153" s="136" t="str">
        <f t="shared" si="248"/>
        <v/>
      </c>
      <c r="Y153" s="136" t="str">
        <f t="shared" si="248"/>
        <v/>
      </c>
      <c r="Z153" s="136" t="str">
        <f t="shared" si="248"/>
        <v/>
      </c>
      <c r="AA153" s="136" t="str">
        <f t="shared" si="248"/>
        <v/>
      </c>
      <c r="AB153" s="136" t="str">
        <f t="shared" si="248"/>
        <v/>
      </c>
      <c r="AC153" s="136" t="str">
        <f t="shared" si="248"/>
        <v/>
      </c>
      <c r="AD153" s="136" t="str">
        <f t="shared" si="248"/>
        <v/>
      </c>
      <c r="AE153" s="136" t="str">
        <f t="shared" si="248"/>
        <v/>
      </c>
      <c r="AF153" s="136" t="str">
        <f t="shared" si="248"/>
        <v/>
      </c>
      <c r="AG153" s="136" t="str">
        <f t="shared" si="248"/>
        <v/>
      </c>
      <c r="AH153" s="136" t="str">
        <f t="shared" si="248"/>
        <v/>
      </c>
      <c r="AI153" s="136" t="str">
        <f t="shared" si="248"/>
        <v/>
      </c>
      <c r="AJ153" s="136" t="str">
        <f t="shared" si="248"/>
        <v/>
      </c>
      <c r="AK153" s="136" t="str">
        <f t="shared" si="248"/>
        <v/>
      </c>
      <c r="AL153" s="136" t="str">
        <f t="shared" si="248"/>
        <v/>
      </c>
      <c r="AM153" s="136" t="str">
        <f t="shared" si="248"/>
        <v/>
      </c>
      <c r="AN153" s="136" t="str">
        <f t="shared" si="248"/>
        <v/>
      </c>
      <c r="AO153" s="136" t="str">
        <f t="shared" si="248"/>
        <v/>
      </c>
      <c r="AP153" s="136" t="str">
        <f t="shared" si="248"/>
        <v/>
      </c>
      <c r="AQ153" s="136" t="str">
        <f t="shared" ref="AQ153:BH153" si="249">IF(LEN(INDEX(IF(LEFT($C153,3)="XFD",RawDataAllData,StdCalcsAllCalcs),$D153,AQ$2))=0,"",INDEX(IF(LEFT($C153,3)="XFD",RawDataAllData,StdCalcsAllCalcs),$D153,AQ$2)*$D151)</f>
        <v/>
      </c>
      <c r="AR153" s="136" t="str">
        <f t="shared" si="249"/>
        <v/>
      </c>
      <c r="AS153" s="136" t="str">
        <f t="shared" si="249"/>
        <v/>
      </c>
      <c r="AT153" s="136" t="str">
        <f t="shared" si="249"/>
        <v/>
      </c>
      <c r="AU153" s="136" t="str">
        <f t="shared" si="249"/>
        <v/>
      </c>
      <c r="AV153" s="136" t="str">
        <f t="shared" si="249"/>
        <v/>
      </c>
      <c r="AW153" s="136" t="str">
        <f t="shared" si="249"/>
        <v/>
      </c>
      <c r="AX153" s="136" t="str">
        <f t="shared" si="249"/>
        <v/>
      </c>
      <c r="AY153" s="136" t="str">
        <f t="shared" si="249"/>
        <v/>
      </c>
      <c r="AZ153" s="136" t="str">
        <f t="shared" si="249"/>
        <v/>
      </c>
      <c r="BA153" s="136" t="str">
        <f t="shared" si="249"/>
        <v/>
      </c>
      <c r="BB153" s="136" t="str">
        <f t="shared" si="249"/>
        <v/>
      </c>
      <c r="BC153" s="136" t="str">
        <f t="shared" si="249"/>
        <v/>
      </c>
      <c r="BD153" s="136" t="str">
        <f t="shared" si="249"/>
        <v/>
      </c>
      <c r="BE153" s="136" t="str">
        <f t="shared" si="249"/>
        <v/>
      </c>
      <c r="BF153" s="136" t="str">
        <f t="shared" si="249"/>
        <v/>
      </c>
      <c r="BG153" s="136" t="str">
        <f t="shared" si="249"/>
        <v/>
      </c>
      <c r="BH153" s="136" t="str">
        <f t="shared" si="249"/>
        <v/>
      </c>
    </row>
    <row r="154" spans="1:60" x14ac:dyDescent="0.2">
      <c r="A154" s="114">
        <f t="shared" si="166"/>
        <v>0</v>
      </c>
      <c r="C154" s="143" t="s">
        <v>2262</v>
      </c>
      <c r="D154" s="112">
        <f>MATCH(C154,IF(LEFT($C154,3)="XFD",RawDataFieldKeys,StdCalcsFieldKeys),0)-IF(LEFT($C154,3)="XFD",RawDataFieldKeyBaseRow,StdCalcsFieldKeyBaseRow)</f>
        <v>36</v>
      </c>
      <c r="E154" s="112">
        <f>E153+1</f>
        <v>4</v>
      </c>
      <c r="G154" s="143" t="s">
        <v>3025</v>
      </c>
      <c r="H154" s="135" t="str">
        <f>VLOOKUP(C154,IF(LEFT($C154,3)="XFD",RawDataLookupFieldLabels,StdCalcsLookupFieldLabels),2,0)</f>
        <v>Internal shared center</v>
      </c>
      <c r="I154" s="136" t="str">
        <f>IF(LEN(INDEX(IF(LEFT($C154,3)="XFD",RawDataAllData,StdCalcsAllCalcs),$D154,I$2))=0,"",INDEX(IF(LEFT($C154,3)="XFD",RawDataAllData,StdCalcsAllCalcs),$D154,I$2)*$D151)</f>
        <v/>
      </c>
      <c r="J154" s="136" t="str">
        <f ca="1">IF(AND(I154&lt;&gt;"",I154&lt;INDEX(INDIRECT(B150),E154,MATCH(J151&amp;"LQ",StdRangesColumnHeaders,0)-StdRangesFirstDatasetCol+3)),"Q4",IF(AND(I154&lt;&gt;"",I154&gt;INDEX(INDIRECT(B150),E154,MATCH(J151&amp;"HQ",StdRangesColumnHeaders,0)-StdRangesFirstDatasetCol+3)),"Q1",""))</f>
        <v/>
      </c>
      <c r="K154" s="136" t="str">
        <f t="shared" ref="K154:AP154" si="250">IF(LEN(INDEX(IF(LEFT($C154,3)="XFD",RawDataAllData,StdCalcsAllCalcs),$D154,K$2))=0,"",INDEX(IF(LEFT($C154,3)="XFD",RawDataAllData,StdCalcsAllCalcs),$D154,K$2)*$D151)</f>
        <v/>
      </c>
      <c r="L154" s="136" t="str">
        <f t="shared" si="250"/>
        <v/>
      </c>
      <c r="M154" s="136" t="str">
        <f t="shared" si="250"/>
        <v/>
      </c>
      <c r="N154" s="136" t="str">
        <f t="shared" si="250"/>
        <v/>
      </c>
      <c r="O154" s="136" t="str">
        <f t="shared" si="250"/>
        <v/>
      </c>
      <c r="P154" s="136" t="str">
        <f t="shared" si="250"/>
        <v/>
      </c>
      <c r="Q154" s="136" t="str">
        <f t="shared" si="250"/>
        <v/>
      </c>
      <c r="R154" s="136" t="str">
        <f t="shared" si="250"/>
        <v/>
      </c>
      <c r="S154" s="136" t="str">
        <f t="shared" si="250"/>
        <v/>
      </c>
      <c r="T154" s="136" t="str">
        <f t="shared" si="250"/>
        <v/>
      </c>
      <c r="U154" s="136" t="str">
        <f t="shared" si="250"/>
        <v/>
      </c>
      <c r="V154" s="136" t="str">
        <f t="shared" si="250"/>
        <v/>
      </c>
      <c r="W154" s="136" t="str">
        <f t="shared" si="250"/>
        <v/>
      </c>
      <c r="X154" s="136" t="str">
        <f t="shared" si="250"/>
        <v/>
      </c>
      <c r="Y154" s="136" t="str">
        <f t="shared" si="250"/>
        <v/>
      </c>
      <c r="Z154" s="136" t="str">
        <f t="shared" si="250"/>
        <v/>
      </c>
      <c r="AA154" s="136" t="str">
        <f t="shared" si="250"/>
        <v/>
      </c>
      <c r="AB154" s="136" t="str">
        <f t="shared" si="250"/>
        <v/>
      </c>
      <c r="AC154" s="136" t="str">
        <f t="shared" si="250"/>
        <v/>
      </c>
      <c r="AD154" s="136" t="str">
        <f t="shared" si="250"/>
        <v/>
      </c>
      <c r="AE154" s="136" t="str">
        <f t="shared" si="250"/>
        <v/>
      </c>
      <c r="AF154" s="136" t="str">
        <f t="shared" si="250"/>
        <v/>
      </c>
      <c r="AG154" s="136" t="str">
        <f t="shared" si="250"/>
        <v/>
      </c>
      <c r="AH154" s="136" t="str">
        <f t="shared" si="250"/>
        <v/>
      </c>
      <c r="AI154" s="136" t="str">
        <f t="shared" si="250"/>
        <v/>
      </c>
      <c r="AJ154" s="136" t="str">
        <f t="shared" si="250"/>
        <v/>
      </c>
      <c r="AK154" s="136" t="str">
        <f t="shared" si="250"/>
        <v/>
      </c>
      <c r="AL154" s="136" t="str">
        <f t="shared" si="250"/>
        <v/>
      </c>
      <c r="AM154" s="136" t="str">
        <f t="shared" si="250"/>
        <v/>
      </c>
      <c r="AN154" s="136" t="str">
        <f t="shared" si="250"/>
        <v/>
      </c>
      <c r="AO154" s="136" t="str">
        <f t="shared" si="250"/>
        <v/>
      </c>
      <c r="AP154" s="136" t="str">
        <f t="shared" si="250"/>
        <v/>
      </c>
      <c r="AQ154" s="136" t="str">
        <f t="shared" ref="AQ154:BH154" si="251">IF(LEN(INDEX(IF(LEFT($C154,3)="XFD",RawDataAllData,StdCalcsAllCalcs),$D154,AQ$2))=0,"",INDEX(IF(LEFT($C154,3)="XFD",RawDataAllData,StdCalcsAllCalcs),$D154,AQ$2)*$D151)</f>
        <v/>
      </c>
      <c r="AR154" s="136" t="str">
        <f t="shared" si="251"/>
        <v/>
      </c>
      <c r="AS154" s="136" t="str">
        <f t="shared" si="251"/>
        <v/>
      </c>
      <c r="AT154" s="136" t="str">
        <f t="shared" si="251"/>
        <v/>
      </c>
      <c r="AU154" s="136" t="str">
        <f t="shared" si="251"/>
        <v/>
      </c>
      <c r="AV154" s="136" t="str">
        <f t="shared" si="251"/>
        <v/>
      </c>
      <c r="AW154" s="136" t="str">
        <f t="shared" si="251"/>
        <v/>
      </c>
      <c r="AX154" s="136" t="str">
        <f t="shared" si="251"/>
        <v/>
      </c>
      <c r="AY154" s="136" t="str">
        <f t="shared" si="251"/>
        <v/>
      </c>
      <c r="AZ154" s="136" t="str">
        <f t="shared" si="251"/>
        <v/>
      </c>
      <c r="BA154" s="136" t="str">
        <f t="shared" si="251"/>
        <v/>
      </c>
      <c r="BB154" s="136" t="str">
        <f t="shared" si="251"/>
        <v/>
      </c>
      <c r="BC154" s="136" t="str">
        <f t="shared" si="251"/>
        <v/>
      </c>
      <c r="BD154" s="136" t="str">
        <f t="shared" si="251"/>
        <v/>
      </c>
      <c r="BE154" s="136" t="str">
        <f t="shared" si="251"/>
        <v/>
      </c>
      <c r="BF154" s="136" t="str">
        <f t="shared" si="251"/>
        <v/>
      </c>
      <c r="BG154" s="136" t="str">
        <f t="shared" si="251"/>
        <v/>
      </c>
      <c r="BH154" s="136" t="str">
        <f t="shared" si="251"/>
        <v/>
      </c>
    </row>
    <row r="155" spans="1:60" x14ac:dyDescent="0.2">
      <c r="A155" s="114">
        <f t="shared" si="166"/>
        <v>0</v>
      </c>
      <c r="C155" s="143" t="s">
        <v>2263</v>
      </c>
      <c r="D155" s="112">
        <f>MATCH(C155,IF(LEFT($C155,3)="XFD",RawDataFieldKeys,StdCalcsFieldKeys),0)-IF(LEFT($C155,3)="XFD",RawDataFieldKeyBaseRow,StdCalcsFieldKeyBaseRow)</f>
        <v>37</v>
      </c>
      <c r="E155" s="112">
        <f>E154+1</f>
        <v>5</v>
      </c>
      <c r="G155" s="143" t="s">
        <v>3026</v>
      </c>
      <c r="H155" s="135" t="str">
        <f>VLOOKUP(C155,IF(LEFT($C155,3)="XFD",RawDataLookupFieldLabels,StdCalcsLookupFieldLabels),2,0)</f>
        <v>External outsourcing</v>
      </c>
      <c r="I155" s="136" t="str">
        <f>IF(LEN(INDEX(IF(LEFT($C155,3)="XFD",RawDataAllData,StdCalcsAllCalcs),$D155,I$2))=0,"",INDEX(IF(LEFT($C155,3)="XFD",RawDataAllData,StdCalcsAllCalcs),$D155,I$2)*$D151)</f>
        <v/>
      </c>
      <c r="J155" s="136" t="str">
        <f ca="1">IF(AND(I155&lt;&gt;"",I155&lt;INDEX(INDIRECT(B150),E155,MATCH(J151&amp;"LQ",StdRangesColumnHeaders,0)-StdRangesFirstDatasetCol+3)),"Q4",IF(AND(I155&lt;&gt;"",I155&gt;INDEX(INDIRECT(B150),E155,MATCH(J151&amp;"HQ",StdRangesColumnHeaders,0)-StdRangesFirstDatasetCol+3)),"Q1",""))</f>
        <v/>
      </c>
      <c r="K155" s="136" t="str">
        <f t="shared" ref="K155:AP155" si="252">IF(LEN(INDEX(IF(LEFT($C155,3)="XFD",RawDataAllData,StdCalcsAllCalcs),$D155,K$2))=0,"",INDEX(IF(LEFT($C155,3)="XFD",RawDataAllData,StdCalcsAllCalcs),$D155,K$2)*$D151)</f>
        <v/>
      </c>
      <c r="L155" s="136" t="str">
        <f t="shared" si="252"/>
        <v/>
      </c>
      <c r="M155" s="136" t="str">
        <f t="shared" si="252"/>
        <v/>
      </c>
      <c r="N155" s="136" t="str">
        <f t="shared" si="252"/>
        <v/>
      </c>
      <c r="O155" s="136" t="str">
        <f t="shared" si="252"/>
        <v/>
      </c>
      <c r="P155" s="136" t="str">
        <f t="shared" si="252"/>
        <v/>
      </c>
      <c r="Q155" s="136" t="str">
        <f t="shared" si="252"/>
        <v/>
      </c>
      <c r="R155" s="136" t="str">
        <f t="shared" si="252"/>
        <v/>
      </c>
      <c r="S155" s="136" t="str">
        <f t="shared" si="252"/>
        <v/>
      </c>
      <c r="T155" s="136" t="str">
        <f t="shared" si="252"/>
        <v/>
      </c>
      <c r="U155" s="136" t="str">
        <f t="shared" si="252"/>
        <v/>
      </c>
      <c r="V155" s="136" t="str">
        <f t="shared" si="252"/>
        <v/>
      </c>
      <c r="W155" s="136" t="str">
        <f t="shared" si="252"/>
        <v/>
      </c>
      <c r="X155" s="136" t="str">
        <f t="shared" si="252"/>
        <v/>
      </c>
      <c r="Y155" s="136" t="str">
        <f t="shared" si="252"/>
        <v/>
      </c>
      <c r="Z155" s="136" t="str">
        <f t="shared" si="252"/>
        <v/>
      </c>
      <c r="AA155" s="136" t="str">
        <f t="shared" si="252"/>
        <v/>
      </c>
      <c r="AB155" s="136" t="str">
        <f t="shared" si="252"/>
        <v/>
      </c>
      <c r="AC155" s="136" t="str">
        <f t="shared" si="252"/>
        <v/>
      </c>
      <c r="AD155" s="136" t="str">
        <f t="shared" si="252"/>
        <v/>
      </c>
      <c r="AE155" s="136" t="str">
        <f t="shared" si="252"/>
        <v/>
      </c>
      <c r="AF155" s="136" t="str">
        <f t="shared" si="252"/>
        <v/>
      </c>
      <c r="AG155" s="136" t="str">
        <f t="shared" si="252"/>
        <v/>
      </c>
      <c r="AH155" s="136" t="str">
        <f t="shared" si="252"/>
        <v/>
      </c>
      <c r="AI155" s="136" t="str">
        <f t="shared" si="252"/>
        <v/>
      </c>
      <c r="AJ155" s="136" t="str">
        <f t="shared" si="252"/>
        <v/>
      </c>
      <c r="AK155" s="136" t="str">
        <f t="shared" si="252"/>
        <v/>
      </c>
      <c r="AL155" s="136" t="str">
        <f t="shared" si="252"/>
        <v/>
      </c>
      <c r="AM155" s="136" t="str">
        <f t="shared" si="252"/>
        <v/>
      </c>
      <c r="AN155" s="136" t="str">
        <f t="shared" si="252"/>
        <v/>
      </c>
      <c r="AO155" s="136" t="str">
        <f t="shared" si="252"/>
        <v/>
      </c>
      <c r="AP155" s="136" t="str">
        <f t="shared" si="252"/>
        <v/>
      </c>
      <c r="AQ155" s="136" t="str">
        <f t="shared" ref="AQ155:BH155" si="253">IF(LEN(INDEX(IF(LEFT($C155,3)="XFD",RawDataAllData,StdCalcsAllCalcs),$D155,AQ$2))=0,"",INDEX(IF(LEFT($C155,3)="XFD",RawDataAllData,StdCalcsAllCalcs),$D155,AQ$2)*$D151)</f>
        <v/>
      </c>
      <c r="AR155" s="136" t="str">
        <f t="shared" si="253"/>
        <v/>
      </c>
      <c r="AS155" s="136" t="str">
        <f t="shared" si="253"/>
        <v/>
      </c>
      <c r="AT155" s="136" t="str">
        <f t="shared" si="253"/>
        <v/>
      </c>
      <c r="AU155" s="136" t="str">
        <f t="shared" si="253"/>
        <v/>
      </c>
      <c r="AV155" s="136" t="str">
        <f t="shared" si="253"/>
        <v/>
      </c>
      <c r="AW155" s="136" t="str">
        <f t="shared" si="253"/>
        <v/>
      </c>
      <c r="AX155" s="136" t="str">
        <f t="shared" si="253"/>
        <v/>
      </c>
      <c r="AY155" s="136" t="str">
        <f t="shared" si="253"/>
        <v/>
      </c>
      <c r="AZ155" s="136" t="str">
        <f t="shared" si="253"/>
        <v/>
      </c>
      <c r="BA155" s="136" t="str">
        <f t="shared" si="253"/>
        <v/>
      </c>
      <c r="BB155" s="136" t="str">
        <f t="shared" si="253"/>
        <v/>
      </c>
      <c r="BC155" s="136" t="str">
        <f t="shared" si="253"/>
        <v/>
      </c>
      <c r="BD155" s="136" t="str">
        <f t="shared" si="253"/>
        <v/>
      </c>
      <c r="BE155" s="136" t="str">
        <f t="shared" si="253"/>
        <v/>
      </c>
      <c r="BF155" s="136" t="str">
        <f t="shared" si="253"/>
        <v/>
      </c>
      <c r="BG155" s="136" t="str">
        <f t="shared" si="253"/>
        <v/>
      </c>
      <c r="BH155" s="136" t="str">
        <f t="shared" si="253"/>
        <v/>
      </c>
    </row>
    <row r="156" spans="1:60" ht="4.5" customHeight="1" x14ac:dyDescent="0.2">
      <c r="A156" s="114">
        <f t="shared" si="166"/>
        <v>0</v>
      </c>
    </row>
    <row r="157" spans="1:60" x14ac:dyDescent="0.2">
      <c r="A157" s="114"/>
      <c r="B157" s="112" t="s">
        <v>3037</v>
      </c>
    </row>
    <row r="158" spans="1:60" x14ac:dyDescent="0.2">
      <c r="A158" s="114">
        <f t="shared" si="166"/>
        <v>0</v>
      </c>
      <c r="B158" s="112" t="s">
        <v>3027</v>
      </c>
      <c r="D158" s="234">
        <v>100</v>
      </c>
      <c r="E158" s="234"/>
      <c r="F158" s="234"/>
      <c r="G158" s="135"/>
      <c r="H158" s="135" t="str">
        <f>HeaderLabels</f>
        <v>Labels</v>
      </c>
      <c r="I158" s="135" t="str">
        <f>HeaderCl1N</f>
        <v>#Cl1N#</v>
      </c>
      <c r="J158" s="143" t="s">
        <v>179</v>
      </c>
      <c r="K158" s="135" t="str">
        <f>HeaderCl2N</f>
        <v>#Cl2N#</v>
      </c>
      <c r="L158" s="135" t="str">
        <f>HeaderCl3N</f>
        <v>#Cl3N#</v>
      </c>
      <c r="M158" s="135" t="str">
        <f>HeaderCl4N</f>
        <v>#Cl4N#</v>
      </c>
      <c r="N158" s="135" t="str">
        <f>HeaderCl5N</f>
        <v>#Cl5N#</v>
      </c>
      <c r="O158" s="135" t="str">
        <f>HeaderP1N</f>
        <v>#P1N#</v>
      </c>
      <c r="P158" s="135" t="str">
        <f>HeaderP2N</f>
        <v>#P2N#</v>
      </c>
      <c r="Q158" s="135" t="str">
        <f>HeaderP3N</f>
        <v>#P3N#</v>
      </c>
      <c r="R158" s="135" t="str">
        <f>HeaderP4N</f>
        <v>#P4N#</v>
      </c>
      <c r="S158" s="135" t="str">
        <f>HeaderP5N</f>
        <v>#P5N#</v>
      </c>
      <c r="T158" s="135" t="str">
        <f>HeaderP6N</f>
        <v>#P6N#</v>
      </c>
      <c r="U158" s="135" t="str">
        <f>HeaderP7N</f>
        <v>#P7N#</v>
      </c>
      <c r="V158" s="135" t="str">
        <f>HeaderP8N</f>
        <v>#P8N#</v>
      </c>
      <c r="W158" s="135" t="str">
        <f>HeaderP9N</f>
        <v>#P9N#</v>
      </c>
      <c r="X158" s="135" t="str">
        <f>HeaderP10N</f>
        <v>#P10N#</v>
      </c>
      <c r="Y158" s="135" t="str">
        <f>HeaderP11N</f>
        <v>#P11N#</v>
      </c>
      <c r="Z158" s="135" t="str">
        <f>HeaderG1Med</f>
        <v>#G1Med#</v>
      </c>
      <c r="AA158" s="135" t="str">
        <f>HeaderG1LQ</f>
        <v>#G1LQ#</v>
      </c>
      <c r="AB158" s="135" t="str">
        <f>HeaderG1HQ</f>
        <v>#G1HQ#</v>
      </c>
      <c r="AC158" s="135" t="str">
        <f>HeaderG1Min</f>
        <v>#G1Min#</v>
      </c>
      <c r="AD158" s="135" t="str">
        <f>HeaderG1Max</f>
        <v>#G1Max#</v>
      </c>
      <c r="AE158" s="135" t="str">
        <f>HeaderG1Avg</f>
        <v>#G1Avg#</v>
      </c>
      <c r="AF158" s="135" t="str">
        <f>HeaderG1Std</f>
        <v>#G1Std#</v>
      </c>
      <c r="AG158" s="135" t="str">
        <f>HeaderG2Med</f>
        <v>#G2Med#</v>
      </c>
      <c r="AH158" s="135" t="str">
        <f>HeaderG2LQ</f>
        <v>#G2LQ#</v>
      </c>
      <c r="AI158" s="135" t="str">
        <f>HeaderG2HQ</f>
        <v>#G2HQ#</v>
      </c>
      <c r="AJ158" s="135" t="str">
        <f>HeaderG2Min</f>
        <v>#G2Min#</v>
      </c>
      <c r="AK158" s="135" t="str">
        <f>HeaderG2Max</f>
        <v>#G2Max#</v>
      </c>
      <c r="AL158" s="135" t="str">
        <f>HeaderG2Avg</f>
        <v>#G2Avg#</v>
      </c>
      <c r="AM158" s="135" t="str">
        <f>HeaderG2Std</f>
        <v>#G2Std#</v>
      </c>
      <c r="AN158" s="135" t="str">
        <f>HeaderG3Med</f>
        <v>#G3Med#</v>
      </c>
      <c r="AO158" s="135" t="str">
        <f>HeaderG3LQ</f>
        <v>#G3LQ#</v>
      </c>
      <c r="AP158" s="135" t="str">
        <f>HeaderG3HQ</f>
        <v>#G3HQ#</v>
      </c>
      <c r="AQ158" s="135" t="str">
        <f>HeaderG3Min</f>
        <v>#G3Min#</v>
      </c>
      <c r="AR158" s="135" t="str">
        <f>HeaderG3Max</f>
        <v>#G3Max#</v>
      </c>
      <c r="AS158" s="135" t="str">
        <f>HeaderG3Avg</f>
        <v>#G3Avg#</v>
      </c>
      <c r="AT158" s="135" t="str">
        <f>HeaderG3Std</f>
        <v>#G3Std#</v>
      </c>
      <c r="AU158" s="135" t="str">
        <f>HeaderG4Med</f>
        <v>#G4Med#</v>
      </c>
      <c r="AV158" s="135" t="str">
        <f>HeaderG4LQ</f>
        <v>#G4LQ#</v>
      </c>
      <c r="AW158" s="135" t="str">
        <f>HeaderG4HQ</f>
        <v>#G4HQ#</v>
      </c>
      <c r="AX158" s="135" t="str">
        <f>HeaderG4Min</f>
        <v>#G4Min#</v>
      </c>
      <c r="AY158" s="135" t="str">
        <f>HeaderG4Max</f>
        <v>#G4Max#</v>
      </c>
      <c r="AZ158" s="135" t="str">
        <f>HeaderG4Avg</f>
        <v>#G4Avg#</v>
      </c>
      <c r="BA158" s="135" t="str">
        <f>HeaderG4Std</f>
        <v>#G4Std#</v>
      </c>
      <c r="BB158" s="135" t="str">
        <f>HeaderG5Med</f>
        <v>#G5Med#</v>
      </c>
      <c r="BC158" s="135" t="str">
        <f>HeaderG5LQ</f>
        <v>#G5LQ#</v>
      </c>
      <c r="BD158" s="135" t="str">
        <f>HeaderG5HQ</f>
        <v>#G5HQ#</v>
      </c>
      <c r="BE158" s="135" t="str">
        <f>HeaderG5Min</f>
        <v>#G5Min#</v>
      </c>
      <c r="BF158" s="135" t="str">
        <f>HeaderG5Max</f>
        <v>#G5Max#</v>
      </c>
      <c r="BG158" s="135" t="str">
        <f>HeaderG5Avg</f>
        <v>#G5Avg#</v>
      </c>
      <c r="BH158" s="135" t="str">
        <f>HeaderG5Std</f>
        <v>#G5Std#</v>
      </c>
    </row>
    <row r="159" spans="1:60" x14ac:dyDescent="0.2">
      <c r="A159" s="114">
        <f t="shared" si="166"/>
        <v>0</v>
      </c>
      <c r="C159" s="143" t="s">
        <v>2235</v>
      </c>
      <c r="D159" s="112">
        <f>MATCH(C159,IF(LEFT($C159,3)="XFD",RawDataFieldKeys,StdCalcsFieldKeys),0)-IF(LEFT($C159,3)="XFD",RawDataFieldKeyBaseRow,StdCalcsFieldKeyBaseRow)</f>
        <v>83</v>
      </c>
      <c r="E159" s="112">
        <v>2</v>
      </c>
      <c r="G159" s="143" t="s">
        <v>3036</v>
      </c>
      <c r="H159" s="135" t="str">
        <f>VLOOKUP(C159,IF(LEFT($C159,3)="XFD",RawDataLookupFieldLabels,StdCalcsLookupFieldLabels),2,0)</f>
        <v>Share of spend on external contractors</v>
      </c>
      <c r="I159" s="136" t="str">
        <f>IF(LEN(INDEX(IF(LEFT($C159,3)="XFD",RawDataAllData,StdCalcsAllCalcs),$D159,I$2))=0,"",INDEX(IF(LEFT($C159,3)="XFD",RawDataAllData,StdCalcsAllCalcs),$D159,I$2)*$D158)</f>
        <v/>
      </c>
      <c r="J159" s="136" t="str">
        <f ca="1">IF(AND(I159&lt;&gt;"",I159&lt;INDEX(INDIRECT(B157),E159,MATCH(J158&amp;"LQ",StdRangesColumnHeaders,0)-StdRangesFirstDatasetCol+3)),"Q4",IF(AND(I159&lt;&gt;"",I159&gt;INDEX(INDIRECT(B157),E159,MATCH(J158&amp;"HQ",StdRangesColumnHeaders,0)-StdRangesFirstDatasetCol+3)),"Q1",""))</f>
        <v/>
      </c>
      <c r="K159" s="136" t="str">
        <f t="shared" ref="K159:AP159" si="254">IF(LEN(INDEX(IF(LEFT($C159,3)="XFD",RawDataAllData,StdCalcsAllCalcs),$D159,K$2))=0,"",INDEX(IF(LEFT($C159,3)="XFD",RawDataAllData,StdCalcsAllCalcs),$D159,K$2)*$D158)</f>
        <v/>
      </c>
      <c r="L159" s="136" t="str">
        <f t="shared" si="254"/>
        <v/>
      </c>
      <c r="M159" s="136" t="str">
        <f t="shared" si="254"/>
        <v/>
      </c>
      <c r="N159" s="136" t="str">
        <f t="shared" si="254"/>
        <v/>
      </c>
      <c r="O159" s="136" t="str">
        <f t="shared" si="254"/>
        <v/>
      </c>
      <c r="P159" s="136" t="str">
        <f t="shared" si="254"/>
        <v/>
      </c>
      <c r="Q159" s="136" t="str">
        <f t="shared" si="254"/>
        <v/>
      </c>
      <c r="R159" s="136" t="str">
        <f t="shared" si="254"/>
        <v/>
      </c>
      <c r="S159" s="136" t="str">
        <f t="shared" si="254"/>
        <v/>
      </c>
      <c r="T159" s="136" t="str">
        <f t="shared" si="254"/>
        <v/>
      </c>
      <c r="U159" s="136" t="str">
        <f t="shared" si="254"/>
        <v/>
      </c>
      <c r="V159" s="136" t="str">
        <f t="shared" si="254"/>
        <v/>
      </c>
      <c r="W159" s="136" t="str">
        <f t="shared" si="254"/>
        <v/>
      </c>
      <c r="X159" s="136" t="str">
        <f t="shared" si="254"/>
        <v/>
      </c>
      <c r="Y159" s="136" t="str">
        <f t="shared" si="254"/>
        <v/>
      </c>
      <c r="Z159" s="136" t="str">
        <f t="shared" si="254"/>
        <v/>
      </c>
      <c r="AA159" s="136" t="str">
        <f t="shared" si="254"/>
        <v/>
      </c>
      <c r="AB159" s="136" t="str">
        <f t="shared" si="254"/>
        <v/>
      </c>
      <c r="AC159" s="136" t="str">
        <f t="shared" si="254"/>
        <v/>
      </c>
      <c r="AD159" s="136" t="str">
        <f t="shared" si="254"/>
        <v/>
      </c>
      <c r="AE159" s="136" t="str">
        <f t="shared" si="254"/>
        <v/>
      </c>
      <c r="AF159" s="136" t="str">
        <f t="shared" si="254"/>
        <v/>
      </c>
      <c r="AG159" s="136" t="str">
        <f t="shared" si="254"/>
        <v/>
      </c>
      <c r="AH159" s="136" t="str">
        <f t="shared" si="254"/>
        <v/>
      </c>
      <c r="AI159" s="136" t="str">
        <f t="shared" si="254"/>
        <v/>
      </c>
      <c r="AJ159" s="136" t="str">
        <f t="shared" si="254"/>
        <v/>
      </c>
      <c r="AK159" s="136" t="str">
        <f t="shared" si="254"/>
        <v/>
      </c>
      <c r="AL159" s="136" t="str">
        <f t="shared" si="254"/>
        <v/>
      </c>
      <c r="AM159" s="136" t="str">
        <f t="shared" si="254"/>
        <v/>
      </c>
      <c r="AN159" s="136" t="str">
        <f t="shared" si="254"/>
        <v/>
      </c>
      <c r="AO159" s="136" t="str">
        <f t="shared" si="254"/>
        <v/>
      </c>
      <c r="AP159" s="136" t="str">
        <f t="shared" si="254"/>
        <v/>
      </c>
      <c r="AQ159" s="136" t="str">
        <f t="shared" ref="AQ159:BH159" si="255">IF(LEN(INDEX(IF(LEFT($C159,3)="XFD",RawDataAllData,StdCalcsAllCalcs),$D159,AQ$2))=0,"",INDEX(IF(LEFT($C159,3)="XFD",RawDataAllData,StdCalcsAllCalcs),$D159,AQ$2)*$D158)</f>
        <v/>
      </c>
      <c r="AR159" s="136" t="str">
        <f t="shared" si="255"/>
        <v/>
      </c>
      <c r="AS159" s="136" t="str">
        <f t="shared" si="255"/>
        <v/>
      </c>
      <c r="AT159" s="136" t="str">
        <f t="shared" si="255"/>
        <v/>
      </c>
      <c r="AU159" s="136" t="str">
        <f t="shared" si="255"/>
        <v/>
      </c>
      <c r="AV159" s="136" t="str">
        <f t="shared" si="255"/>
        <v/>
      </c>
      <c r="AW159" s="136" t="str">
        <f t="shared" si="255"/>
        <v/>
      </c>
      <c r="AX159" s="136" t="str">
        <f t="shared" si="255"/>
        <v/>
      </c>
      <c r="AY159" s="136" t="str">
        <f t="shared" si="255"/>
        <v/>
      </c>
      <c r="AZ159" s="136" t="str">
        <f t="shared" si="255"/>
        <v/>
      </c>
      <c r="BA159" s="136" t="str">
        <f t="shared" si="255"/>
        <v/>
      </c>
      <c r="BB159" s="136" t="str">
        <f t="shared" si="255"/>
        <v/>
      </c>
      <c r="BC159" s="136" t="str">
        <f t="shared" si="255"/>
        <v/>
      </c>
      <c r="BD159" s="136" t="str">
        <f t="shared" si="255"/>
        <v/>
      </c>
      <c r="BE159" s="136" t="str">
        <f t="shared" si="255"/>
        <v/>
      </c>
      <c r="BF159" s="136" t="str">
        <f t="shared" si="255"/>
        <v/>
      </c>
      <c r="BG159" s="136" t="str">
        <f t="shared" si="255"/>
        <v/>
      </c>
      <c r="BH159" s="136" t="str">
        <f t="shared" si="255"/>
        <v/>
      </c>
    </row>
    <row r="160" spans="1:60" x14ac:dyDescent="0.2">
      <c r="A160" s="114">
        <f t="shared" si="166"/>
        <v>0</v>
      </c>
      <c r="C160" s="143" t="s">
        <v>2242</v>
      </c>
      <c r="D160" s="112">
        <f>MATCH(C160,IF(LEFT($C160,3)="XFD",RawDataFieldKeys,StdCalcsFieldKeys),0)-IF(LEFT($C160,3)="XFD",RawDataFieldKeyBaseRow,StdCalcsFieldKeyBaseRow)</f>
        <v>84</v>
      </c>
      <c r="E160" s="112">
        <f>E159+1</f>
        <v>3</v>
      </c>
      <c r="G160" s="143" t="s">
        <v>2627</v>
      </c>
      <c r="H160" s="135" t="str">
        <f>VLOOKUP(C160,IF(LEFT($C160,3)="XFD",RawDataLookupFieldLabels,StdCalcsLookupFieldLabels),2,0)</f>
        <v>Share of spend near-/ offshored</v>
      </c>
      <c r="I160" s="136" t="str">
        <f>IF(LEN(INDEX(IF(LEFT($C160,3)="XFD",RawDataAllData,StdCalcsAllCalcs),$D160,I$2))=0,"",INDEX(IF(LEFT($C160,3)="XFD",RawDataAllData,StdCalcsAllCalcs),$D160,I$2)*$D158)</f>
        <v/>
      </c>
      <c r="J160" s="136" t="str">
        <f ca="1">IF(AND(I160&lt;&gt;"",I160&lt;INDEX(INDIRECT(B157),E160,MATCH(J158&amp;"LQ",StdRangesColumnHeaders,0)-StdRangesFirstDatasetCol+3)),"Q4",IF(AND(I160&lt;&gt;"",I160&gt;INDEX(INDIRECT(B157),E160,MATCH(J158&amp;"HQ",StdRangesColumnHeaders,0)-StdRangesFirstDatasetCol+3)),"Q1",""))</f>
        <v/>
      </c>
      <c r="K160" s="136" t="str">
        <f t="shared" ref="K160:AP160" si="256">IF(LEN(INDEX(IF(LEFT($C160,3)="XFD",RawDataAllData,StdCalcsAllCalcs),$D160,K$2))=0,"",INDEX(IF(LEFT($C160,3)="XFD",RawDataAllData,StdCalcsAllCalcs),$D160,K$2)*$D158)</f>
        <v/>
      </c>
      <c r="L160" s="136" t="str">
        <f t="shared" si="256"/>
        <v/>
      </c>
      <c r="M160" s="136" t="str">
        <f t="shared" si="256"/>
        <v/>
      </c>
      <c r="N160" s="136" t="str">
        <f t="shared" si="256"/>
        <v/>
      </c>
      <c r="O160" s="136" t="str">
        <f t="shared" si="256"/>
        <v/>
      </c>
      <c r="P160" s="136" t="str">
        <f t="shared" si="256"/>
        <v/>
      </c>
      <c r="Q160" s="136" t="str">
        <f t="shared" si="256"/>
        <v/>
      </c>
      <c r="R160" s="136" t="str">
        <f t="shared" si="256"/>
        <v/>
      </c>
      <c r="S160" s="136" t="str">
        <f t="shared" si="256"/>
        <v/>
      </c>
      <c r="T160" s="136" t="str">
        <f t="shared" si="256"/>
        <v/>
      </c>
      <c r="U160" s="136" t="str">
        <f t="shared" si="256"/>
        <v/>
      </c>
      <c r="V160" s="136" t="str">
        <f t="shared" si="256"/>
        <v/>
      </c>
      <c r="W160" s="136" t="str">
        <f t="shared" si="256"/>
        <v/>
      </c>
      <c r="X160" s="136" t="str">
        <f t="shared" si="256"/>
        <v/>
      </c>
      <c r="Y160" s="136" t="str">
        <f t="shared" si="256"/>
        <v/>
      </c>
      <c r="Z160" s="136" t="str">
        <f t="shared" si="256"/>
        <v/>
      </c>
      <c r="AA160" s="136" t="str">
        <f t="shared" si="256"/>
        <v/>
      </c>
      <c r="AB160" s="136" t="str">
        <f t="shared" si="256"/>
        <v/>
      </c>
      <c r="AC160" s="136" t="str">
        <f t="shared" si="256"/>
        <v/>
      </c>
      <c r="AD160" s="136" t="str">
        <f t="shared" si="256"/>
        <v/>
      </c>
      <c r="AE160" s="136" t="str">
        <f t="shared" si="256"/>
        <v/>
      </c>
      <c r="AF160" s="136" t="str">
        <f t="shared" si="256"/>
        <v/>
      </c>
      <c r="AG160" s="136" t="str">
        <f t="shared" si="256"/>
        <v/>
      </c>
      <c r="AH160" s="136" t="str">
        <f t="shared" si="256"/>
        <v/>
      </c>
      <c r="AI160" s="136" t="str">
        <f t="shared" si="256"/>
        <v/>
      </c>
      <c r="AJ160" s="136" t="str">
        <f t="shared" si="256"/>
        <v/>
      </c>
      <c r="AK160" s="136" t="str">
        <f t="shared" si="256"/>
        <v/>
      </c>
      <c r="AL160" s="136" t="str">
        <f t="shared" si="256"/>
        <v/>
      </c>
      <c r="AM160" s="136" t="str">
        <f t="shared" si="256"/>
        <v/>
      </c>
      <c r="AN160" s="136" t="str">
        <f t="shared" si="256"/>
        <v/>
      </c>
      <c r="AO160" s="136" t="str">
        <f t="shared" si="256"/>
        <v/>
      </c>
      <c r="AP160" s="136" t="str">
        <f t="shared" si="256"/>
        <v/>
      </c>
      <c r="AQ160" s="136" t="str">
        <f t="shared" ref="AQ160:BH160" si="257">IF(LEN(INDEX(IF(LEFT($C160,3)="XFD",RawDataAllData,StdCalcsAllCalcs),$D160,AQ$2))=0,"",INDEX(IF(LEFT($C160,3)="XFD",RawDataAllData,StdCalcsAllCalcs),$D160,AQ$2)*$D158)</f>
        <v/>
      </c>
      <c r="AR160" s="136" t="str">
        <f t="shared" si="257"/>
        <v/>
      </c>
      <c r="AS160" s="136" t="str">
        <f t="shared" si="257"/>
        <v/>
      </c>
      <c r="AT160" s="136" t="str">
        <f t="shared" si="257"/>
        <v/>
      </c>
      <c r="AU160" s="136" t="str">
        <f t="shared" si="257"/>
        <v/>
      </c>
      <c r="AV160" s="136" t="str">
        <f t="shared" si="257"/>
        <v/>
      </c>
      <c r="AW160" s="136" t="str">
        <f t="shared" si="257"/>
        <v/>
      </c>
      <c r="AX160" s="136" t="str">
        <f t="shared" si="257"/>
        <v/>
      </c>
      <c r="AY160" s="136" t="str">
        <f t="shared" si="257"/>
        <v/>
      </c>
      <c r="AZ160" s="136" t="str">
        <f t="shared" si="257"/>
        <v/>
      </c>
      <c r="BA160" s="136" t="str">
        <f t="shared" si="257"/>
        <v/>
      </c>
      <c r="BB160" s="136" t="str">
        <f t="shared" si="257"/>
        <v/>
      </c>
      <c r="BC160" s="136" t="str">
        <f t="shared" si="257"/>
        <v/>
      </c>
      <c r="BD160" s="136" t="str">
        <f t="shared" si="257"/>
        <v/>
      </c>
      <c r="BE160" s="136" t="str">
        <f t="shared" si="257"/>
        <v/>
      </c>
      <c r="BF160" s="136" t="str">
        <f t="shared" si="257"/>
        <v/>
      </c>
      <c r="BG160" s="136" t="str">
        <f t="shared" si="257"/>
        <v/>
      </c>
      <c r="BH160" s="136" t="str">
        <f t="shared" si="257"/>
        <v/>
      </c>
    </row>
    <row r="161" spans="1:60" ht="4.5" customHeight="1" x14ac:dyDescent="0.2">
      <c r="A161" s="114">
        <f t="shared" si="166"/>
        <v>0</v>
      </c>
    </row>
    <row r="162" spans="1:60" x14ac:dyDescent="0.2">
      <c r="A162" s="114"/>
      <c r="B162" s="112" t="s">
        <v>2713</v>
      </c>
    </row>
    <row r="163" spans="1:60" x14ac:dyDescent="0.2">
      <c r="A163" s="114">
        <f t="shared" si="166"/>
        <v>0</v>
      </c>
      <c r="B163" s="112" t="s">
        <v>2712</v>
      </c>
      <c r="D163" s="234">
        <v>100</v>
      </c>
      <c r="E163" s="234"/>
      <c r="F163" s="234"/>
      <c r="G163" s="135"/>
      <c r="H163" s="135" t="str">
        <f>HeaderLabels</f>
        <v>Labels</v>
      </c>
      <c r="I163" s="135" t="str">
        <f>HeaderCl1N</f>
        <v>#Cl1N#</v>
      </c>
      <c r="J163" s="143" t="s">
        <v>179</v>
      </c>
      <c r="K163" s="135" t="str">
        <f>HeaderCl2N</f>
        <v>#Cl2N#</v>
      </c>
      <c r="L163" s="135" t="str">
        <f>HeaderCl3N</f>
        <v>#Cl3N#</v>
      </c>
      <c r="M163" s="135" t="str">
        <f>HeaderCl4N</f>
        <v>#Cl4N#</v>
      </c>
      <c r="N163" s="135" t="str">
        <f>HeaderCl5N</f>
        <v>#Cl5N#</v>
      </c>
      <c r="O163" s="135" t="str">
        <f>HeaderP1N</f>
        <v>#P1N#</v>
      </c>
      <c r="P163" s="135" t="str">
        <f>HeaderP2N</f>
        <v>#P2N#</v>
      </c>
      <c r="Q163" s="135" t="str">
        <f>HeaderP3N</f>
        <v>#P3N#</v>
      </c>
      <c r="R163" s="135" t="str">
        <f>HeaderP4N</f>
        <v>#P4N#</v>
      </c>
      <c r="S163" s="135" t="str">
        <f>HeaderP5N</f>
        <v>#P5N#</v>
      </c>
      <c r="T163" s="135" t="str">
        <f>HeaderP6N</f>
        <v>#P6N#</v>
      </c>
      <c r="U163" s="135" t="str">
        <f>HeaderP7N</f>
        <v>#P7N#</v>
      </c>
      <c r="V163" s="135" t="str">
        <f>HeaderP8N</f>
        <v>#P8N#</v>
      </c>
      <c r="W163" s="135" t="str">
        <f>HeaderP9N</f>
        <v>#P9N#</v>
      </c>
      <c r="X163" s="135" t="str">
        <f>HeaderP10N</f>
        <v>#P10N#</v>
      </c>
      <c r="Y163" s="135" t="str">
        <f>HeaderP11N</f>
        <v>#P11N#</v>
      </c>
      <c r="Z163" s="135" t="str">
        <f>HeaderG1Med</f>
        <v>#G1Med#</v>
      </c>
      <c r="AA163" s="135" t="str">
        <f>HeaderG1LQ</f>
        <v>#G1LQ#</v>
      </c>
      <c r="AB163" s="135" t="str">
        <f>HeaderG1HQ</f>
        <v>#G1HQ#</v>
      </c>
      <c r="AC163" s="135" t="str">
        <f>HeaderG1Min</f>
        <v>#G1Min#</v>
      </c>
      <c r="AD163" s="135" t="str">
        <f>HeaderG1Max</f>
        <v>#G1Max#</v>
      </c>
      <c r="AE163" s="135" t="str">
        <f>HeaderG1Avg</f>
        <v>#G1Avg#</v>
      </c>
      <c r="AF163" s="135" t="str">
        <f>HeaderG1Std</f>
        <v>#G1Std#</v>
      </c>
      <c r="AG163" s="135" t="str">
        <f>HeaderG2Med</f>
        <v>#G2Med#</v>
      </c>
      <c r="AH163" s="135" t="str">
        <f>HeaderG2LQ</f>
        <v>#G2LQ#</v>
      </c>
      <c r="AI163" s="135" t="str">
        <f>HeaderG2HQ</f>
        <v>#G2HQ#</v>
      </c>
      <c r="AJ163" s="135" t="str">
        <f>HeaderG2Min</f>
        <v>#G2Min#</v>
      </c>
      <c r="AK163" s="135" t="str">
        <f>HeaderG2Max</f>
        <v>#G2Max#</v>
      </c>
      <c r="AL163" s="135" t="str">
        <f>HeaderG2Avg</f>
        <v>#G2Avg#</v>
      </c>
      <c r="AM163" s="135" t="str">
        <f>HeaderG2Std</f>
        <v>#G2Std#</v>
      </c>
      <c r="AN163" s="135" t="str">
        <f>HeaderG3Med</f>
        <v>#G3Med#</v>
      </c>
      <c r="AO163" s="135" t="str">
        <f>HeaderG3LQ</f>
        <v>#G3LQ#</v>
      </c>
      <c r="AP163" s="135" t="str">
        <f>HeaderG3HQ</f>
        <v>#G3HQ#</v>
      </c>
      <c r="AQ163" s="135" t="str">
        <f>HeaderG3Min</f>
        <v>#G3Min#</v>
      </c>
      <c r="AR163" s="135" t="str">
        <f>HeaderG3Max</f>
        <v>#G3Max#</v>
      </c>
      <c r="AS163" s="135" t="str">
        <f>HeaderG3Avg</f>
        <v>#G3Avg#</v>
      </c>
      <c r="AT163" s="135" t="str">
        <f>HeaderG3Std</f>
        <v>#G3Std#</v>
      </c>
      <c r="AU163" s="135" t="str">
        <f>HeaderG4Med</f>
        <v>#G4Med#</v>
      </c>
      <c r="AV163" s="135" t="str">
        <f>HeaderG4LQ</f>
        <v>#G4LQ#</v>
      </c>
      <c r="AW163" s="135" t="str">
        <f>HeaderG4HQ</f>
        <v>#G4HQ#</v>
      </c>
      <c r="AX163" s="135" t="str">
        <f>HeaderG4Min</f>
        <v>#G4Min#</v>
      </c>
      <c r="AY163" s="135" t="str">
        <f>HeaderG4Max</f>
        <v>#G4Max#</v>
      </c>
      <c r="AZ163" s="135" t="str">
        <f>HeaderG4Avg</f>
        <v>#G4Avg#</v>
      </c>
      <c r="BA163" s="135" t="str">
        <f>HeaderG4Std</f>
        <v>#G4Std#</v>
      </c>
      <c r="BB163" s="135" t="str">
        <f>HeaderG5Med</f>
        <v>#G5Med#</v>
      </c>
      <c r="BC163" s="135" t="str">
        <f>HeaderG5LQ</f>
        <v>#G5LQ#</v>
      </c>
      <c r="BD163" s="135" t="str">
        <f>HeaderG5HQ</f>
        <v>#G5HQ#</v>
      </c>
      <c r="BE163" s="135" t="str">
        <f>HeaderG5Min</f>
        <v>#G5Min#</v>
      </c>
      <c r="BF163" s="135" t="str">
        <f>HeaderG5Max</f>
        <v>#G5Max#</v>
      </c>
      <c r="BG163" s="135" t="str">
        <f>HeaderG5Avg</f>
        <v>#G5Avg#</v>
      </c>
      <c r="BH163" s="135" t="str">
        <f>HeaderG5Std</f>
        <v>#G5Std#</v>
      </c>
    </row>
    <row r="164" spans="1:60" x14ac:dyDescent="0.2">
      <c r="A164" s="114">
        <f t="shared" si="166"/>
        <v>0</v>
      </c>
      <c r="C164" s="143" t="s">
        <v>2200</v>
      </c>
      <c r="D164" s="112">
        <f>MATCH(C164,IF(LEFT($C164,3)="XFD",RawDataFieldKeys,StdCalcsFieldKeys),0)-IF(LEFT($C164,3)="XFD",RawDataFieldKeyBaseRow,StdCalcsFieldKeyBaseRow)</f>
        <v>65</v>
      </c>
      <c r="E164" s="112">
        <v>2</v>
      </c>
      <c r="G164" s="143" t="s">
        <v>2708</v>
      </c>
      <c r="H164" s="135" t="str">
        <f>VLOOKUP(C164,IF(LEFT($C164,3)="XFD",RawDataLookupFieldLabels,StdCalcsLookupFieldLabels),2,0)</f>
        <v>Business analysis</v>
      </c>
      <c r="I164" s="136" t="str">
        <f>IF(LEN(INDEX(IF(LEFT($C164,3)="XFD",RawDataAllData,StdCalcsAllCalcs),$D164,I$2))=0,"",INDEX(IF(LEFT($C164,3)="XFD",RawDataAllData,StdCalcsAllCalcs),$D164,I$2)*$D163)</f>
        <v/>
      </c>
      <c r="J164" s="136" t="str">
        <f ca="1">IF(AND(I164&lt;&gt;"",I164&lt;INDEX(INDIRECT(B162),E164,MATCH(J163&amp;"LQ",StdRangesColumnHeaders,0)-StdRangesFirstDatasetCol+3)),"Q4",IF(AND(I164&lt;&gt;"",I164&gt;INDEX(INDIRECT(B162),E164,MATCH(J163&amp;"HQ",StdRangesColumnHeaders,0)-StdRangesFirstDatasetCol+3)),"Q1",""))</f>
        <v/>
      </c>
      <c r="K164" s="136" t="str">
        <f t="shared" ref="K164:AP164" si="258">IF(LEN(INDEX(IF(LEFT($C164,3)="XFD",RawDataAllData,StdCalcsAllCalcs),$D164,K$2))=0,"",INDEX(IF(LEFT($C164,3)="XFD",RawDataAllData,StdCalcsAllCalcs),$D164,K$2)*$D163)</f>
        <v/>
      </c>
      <c r="L164" s="136" t="str">
        <f t="shared" si="258"/>
        <v/>
      </c>
      <c r="M164" s="136" t="str">
        <f t="shared" si="258"/>
        <v/>
      </c>
      <c r="N164" s="136" t="str">
        <f t="shared" si="258"/>
        <v/>
      </c>
      <c r="O164" s="136" t="str">
        <f t="shared" si="258"/>
        <v/>
      </c>
      <c r="P164" s="136" t="str">
        <f t="shared" si="258"/>
        <v/>
      </c>
      <c r="Q164" s="136" t="str">
        <f t="shared" si="258"/>
        <v/>
      </c>
      <c r="R164" s="136" t="str">
        <f t="shared" si="258"/>
        <v/>
      </c>
      <c r="S164" s="136" t="str">
        <f t="shared" si="258"/>
        <v/>
      </c>
      <c r="T164" s="136" t="str">
        <f t="shared" si="258"/>
        <v/>
      </c>
      <c r="U164" s="136" t="str">
        <f t="shared" si="258"/>
        <v/>
      </c>
      <c r="V164" s="136" t="str">
        <f t="shared" si="258"/>
        <v/>
      </c>
      <c r="W164" s="136" t="str">
        <f t="shared" si="258"/>
        <v/>
      </c>
      <c r="X164" s="136" t="str">
        <f t="shared" si="258"/>
        <v/>
      </c>
      <c r="Y164" s="136" t="str">
        <f t="shared" si="258"/>
        <v/>
      </c>
      <c r="Z164" s="136" t="str">
        <f t="shared" si="258"/>
        <v/>
      </c>
      <c r="AA164" s="136" t="str">
        <f t="shared" si="258"/>
        <v/>
      </c>
      <c r="AB164" s="136" t="str">
        <f t="shared" si="258"/>
        <v/>
      </c>
      <c r="AC164" s="136" t="str">
        <f t="shared" si="258"/>
        <v/>
      </c>
      <c r="AD164" s="136" t="str">
        <f t="shared" si="258"/>
        <v/>
      </c>
      <c r="AE164" s="136" t="str">
        <f t="shared" si="258"/>
        <v/>
      </c>
      <c r="AF164" s="136" t="str">
        <f t="shared" si="258"/>
        <v/>
      </c>
      <c r="AG164" s="136" t="str">
        <f t="shared" si="258"/>
        <v/>
      </c>
      <c r="AH164" s="136" t="str">
        <f t="shared" si="258"/>
        <v/>
      </c>
      <c r="AI164" s="136" t="str">
        <f t="shared" si="258"/>
        <v/>
      </c>
      <c r="AJ164" s="136" t="str">
        <f t="shared" si="258"/>
        <v/>
      </c>
      <c r="AK164" s="136" t="str">
        <f t="shared" si="258"/>
        <v/>
      </c>
      <c r="AL164" s="136" t="str">
        <f t="shared" si="258"/>
        <v/>
      </c>
      <c r="AM164" s="136" t="str">
        <f t="shared" si="258"/>
        <v/>
      </c>
      <c r="AN164" s="136" t="str">
        <f t="shared" si="258"/>
        <v/>
      </c>
      <c r="AO164" s="136" t="str">
        <f t="shared" si="258"/>
        <v/>
      </c>
      <c r="AP164" s="136" t="str">
        <f t="shared" si="258"/>
        <v/>
      </c>
      <c r="AQ164" s="136" t="str">
        <f t="shared" ref="AQ164:BH164" si="259">IF(LEN(INDEX(IF(LEFT($C164,3)="XFD",RawDataAllData,StdCalcsAllCalcs),$D164,AQ$2))=0,"",INDEX(IF(LEFT($C164,3)="XFD",RawDataAllData,StdCalcsAllCalcs),$D164,AQ$2)*$D163)</f>
        <v/>
      </c>
      <c r="AR164" s="136" t="str">
        <f t="shared" si="259"/>
        <v/>
      </c>
      <c r="AS164" s="136" t="str">
        <f t="shared" si="259"/>
        <v/>
      </c>
      <c r="AT164" s="136" t="str">
        <f t="shared" si="259"/>
        <v/>
      </c>
      <c r="AU164" s="136" t="str">
        <f t="shared" si="259"/>
        <v/>
      </c>
      <c r="AV164" s="136" t="str">
        <f t="shared" si="259"/>
        <v/>
      </c>
      <c r="AW164" s="136" t="str">
        <f t="shared" si="259"/>
        <v/>
      </c>
      <c r="AX164" s="136" t="str">
        <f t="shared" si="259"/>
        <v/>
      </c>
      <c r="AY164" s="136" t="str">
        <f t="shared" si="259"/>
        <v/>
      </c>
      <c r="AZ164" s="136" t="str">
        <f t="shared" si="259"/>
        <v/>
      </c>
      <c r="BA164" s="136" t="str">
        <f t="shared" si="259"/>
        <v/>
      </c>
      <c r="BB164" s="136" t="str">
        <f t="shared" si="259"/>
        <v/>
      </c>
      <c r="BC164" s="136" t="str">
        <f t="shared" si="259"/>
        <v/>
      </c>
      <c r="BD164" s="136" t="str">
        <f t="shared" si="259"/>
        <v/>
      </c>
      <c r="BE164" s="136" t="str">
        <f t="shared" si="259"/>
        <v/>
      </c>
      <c r="BF164" s="136" t="str">
        <f t="shared" si="259"/>
        <v/>
      </c>
      <c r="BG164" s="136" t="str">
        <f t="shared" si="259"/>
        <v/>
      </c>
      <c r="BH164" s="136" t="str">
        <f t="shared" si="259"/>
        <v/>
      </c>
    </row>
    <row r="165" spans="1:60" x14ac:dyDescent="0.2">
      <c r="A165" s="114">
        <f t="shared" si="166"/>
        <v>0</v>
      </c>
      <c r="C165" s="143" t="s">
        <v>2201</v>
      </c>
      <c r="D165" s="112">
        <f>MATCH(C165,IF(LEFT($C165,3)="XFD",RawDataFieldKeys,StdCalcsFieldKeys),0)-IF(LEFT($C165,3)="XFD",RawDataFieldKeyBaseRow,StdCalcsFieldKeyBaseRow)</f>
        <v>66</v>
      </c>
      <c r="E165" s="112">
        <f>E164+1</f>
        <v>3</v>
      </c>
      <c r="G165" s="143" t="s">
        <v>2206</v>
      </c>
      <c r="H165" s="135" t="str">
        <f>VLOOKUP(C165,IF(LEFT($C165,3)="XFD",RawDataLookupFieldLabels,StdCalcsLookupFieldLabels),2,0)</f>
        <v>Build</v>
      </c>
      <c r="I165" s="136" t="str">
        <f>IF(LEN(INDEX(IF(LEFT($C165,3)="XFD",RawDataAllData,StdCalcsAllCalcs),$D165,I$2))=0,"",INDEX(IF(LEFT($C165,3)="XFD",RawDataAllData,StdCalcsAllCalcs),$D165,I$2)*$D163)</f>
        <v/>
      </c>
      <c r="J165" s="136" t="str">
        <f ca="1">IF(AND(I165&lt;&gt;"",I165&lt;INDEX(INDIRECT(B162),E165,MATCH(J163&amp;"LQ",StdRangesColumnHeaders,0)-StdRangesFirstDatasetCol+3)),"Q4",IF(AND(I165&lt;&gt;"",I165&gt;INDEX(INDIRECT(B162),E165,MATCH(J163&amp;"HQ",StdRangesColumnHeaders,0)-StdRangesFirstDatasetCol+3)),"Q1",""))</f>
        <v/>
      </c>
      <c r="K165" s="136" t="str">
        <f t="shared" ref="K165:AP165" si="260">IF(LEN(INDEX(IF(LEFT($C165,3)="XFD",RawDataAllData,StdCalcsAllCalcs),$D165,K$2))=0,"",INDEX(IF(LEFT($C165,3)="XFD",RawDataAllData,StdCalcsAllCalcs),$D165,K$2)*$D163)</f>
        <v/>
      </c>
      <c r="L165" s="136" t="str">
        <f t="shared" si="260"/>
        <v/>
      </c>
      <c r="M165" s="136" t="str">
        <f t="shared" si="260"/>
        <v/>
      </c>
      <c r="N165" s="136" t="str">
        <f t="shared" si="260"/>
        <v/>
      </c>
      <c r="O165" s="136" t="str">
        <f t="shared" si="260"/>
        <v/>
      </c>
      <c r="P165" s="136" t="str">
        <f t="shared" si="260"/>
        <v/>
      </c>
      <c r="Q165" s="136" t="str">
        <f t="shared" si="260"/>
        <v/>
      </c>
      <c r="R165" s="136" t="str">
        <f t="shared" si="260"/>
        <v/>
      </c>
      <c r="S165" s="136" t="str">
        <f t="shared" si="260"/>
        <v/>
      </c>
      <c r="T165" s="136" t="str">
        <f t="shared" si="260"/>
        <v/>
      </c>
      <c r="U165" s="136" t="str">
        <f t="shared" si="260"/>
        <v/>
      </c>
      <c r="V165" s="136" t="str">
        <f t="shared" si="260"/>
        <v/>
      </c>
      <c r="W165" s="136" t="str">
        <f t="shared" si="260"/>
        <v/>
      </c>
      <c r="X165" s="136" t="str">
        <f t="shared" si="260"/>
        <v/>
      </c>
      <c r="Y165" s="136" t="str">
        <f t="shared" si="260"/>
        <v/>
      </c>
      <c r="Z165" s="136" t="str">
        <f t="shared" si="260"/>
        <v/>
      </c>
      <c r="AA165" s="136" t="str">
        <f t="shared" si="260"/>
        <v/>
      </c>
      <c r="AB165" s="136" t="str">
        <f t="shared" si="260"/>
        <v/>
      </c>
      <c r="AC165" s="136" t="str">
        <f t="shared" si="260"/>
        <v/>
      </c>
      <c r="AD165" s="136" t="str">
        <f t="shared" si="260"/>
        <v/>
      </c>
      <c r="AE165" s="136" t="str">
        <f t="shared" si="260"/>
        <v/>
      </c>
      <c r="AF165" s="136" t="str">
        <f t="shared" si="260"/>
        <v/>
      </c>
      <c r="AG165" s="136" t="str">
        <f t="shared" si="260"/>
        <v/>
      </c>
      <c r="AH165" s="136" t="str">
        <f t="shared" si="260"/>
        <v/>
      </c>
      <c r="AI165" s="136" t="str">
        <f t="shared" si="260"/>
        <v/>
      </c>
      <c r="AJ165" s="136" t="str">
        <f t="shared" si="260"/>
        <v/>
      </c>
      <c r="AK165" s="136" t="str">
        <f t="shared" si="260"/>
        <v/>
      </c>
      <c r="AL165" s="136" t="str">
        <f t="shared" si="260"/>
        <v/>
      </c>
      <c r="AM165" s="136" t="str">
        <f t="shared" si="260"/>
        <v/>
      </c>
      <c r="AN165" s="136" t="str">
        <f t="shared" si="260"/>
        <v/>
      </c>
      <c r="AO165" s="136" t="str">
        <f t="shared" si="260"/>
        <v/>
      </c>
      <c r="AP165" s="136" t="str">
        <f t="shared" si="260"/>
        <v/>
      </c>
      <c r="AQ165" s="136" t="str">
        <f t="shared" ref="AQ165:BH165" si="261">IF(LEN(INDEX(IF(LEFT($C165,3)="XFD",RawDataAllData,StdCalcsAllCalcs),$D165,AQ$2))=0,"",INDEX(IF(LEFT($C165,3)="XFD",RawDataAllData,StdCalcsAllCalcs),$D165,AQ$2)*$D163)</f>
        <v/>
      </c>
      <c r="AR165" s="136" t="str">
        <f t="shared" si="261"/>
        <v/>
      </c>
      <c r="AS165" s="136" t="str">
        <f t="shared" si="261"/>
        <v/>
      </c>
      <c r="AT165" s="136" t="str">
        <f t="shared" si="261"/>
        <v/>
      </c>
      <c r="AU165" s="136" t="str">
        <f t="shared" si="261"/>
        <v/>
      </c>
      <c r="AV165" s="136" t="str">
        <f t="shared" si="261"/>
        <v/>
      </c>
      <c r="AW165" s="136" t="str">
        <f t="shared" si="261"/>
        <v/>
      </c>
      <c r="AX165" s="136" t="str">
        <f t="shared" si="261"/>
        <v/>
      </c>
      <c r="AY165" s="136" t="str">
        <f t="shared" si="261"/>
        <v/>
      </c>
      <c r="AZ165" s="136" t="str">
        <f t="shared" si="261"/>
        <v/>
      </c>
      <c r="BA165" s="136" t="str">
        <f t="shared" si="261"/>
        <v/>
      </c>
      <c r="BB165" s="136" t="str">
        <f t="shared" si="261"/>
        <v/>
      </c>
      <c r="BC165" s="136" t="str">
        <f t="shared" si="261"/>
        <v/>
      </c>
      <c r="BD165" s="136" t="str">
        <f t="shared" si="261"/>
        <v/>
      </c>
      <c r="BE165" s="136" t="str">
        <f t="shared" si="261"/>
        <v/>
      </c>
      <c r="BF165" s="136" t="str">
        <f t="shared" si="261"/>
        <v/>
      </c>
      <c r="BG165" s="136" t="str">
        <f t="shared" si="261"/>
        <v/>
      </c>
      <c r="BH165" s="136" t="str">
        <f t="shared" si="261"/>
        <v/>
      </c>
    </row>
    <row r="166" spans="1:60" x14ac:dyDescent="0.2">
      <c r="A166" s="114">
        <f t="shared" si="166"/>
        <v>0</v>
      </c>
      <c r="C166" s="143" t="s">
        <v>2202</v>
      </c>
      <c r="D166" s="112">
        <f>MATCH(C166,IF(LEFT($C166,3)="XFD",RawDataFieldKeys,StdCalcsFieldKeys),0)-IF(LEFT($C166,3)="XFD",RawDataFieldKeyBaseRow,StdCalcsFieldKeyBaseRow)</f>
        <v>67</v>
      </c>
      <c r="E166" s="112">
        <f>E165+1</f>
        <v>4</v>
      </c>
      <c r="G166" s="143" t="s">
        <v>2709</v>
      </c>
      <c r="H166" s="135" t="str">
        <f>VLOOKUP(C166,IF(LEFT($C166,3)="XFD",RawDataLookupFieldLabels,StdCalcsLookupFieldLabels),2,0)</f>
        <v>QA and testing</v>
      </c>
      <c r="I166" s="136" t="str">
        <f>IF(LEN(INDEX(IF(LEFT($C166,3)="XFD",RawDataAllData,StdCalcsAllCalcs),$D166,I$2))=0,"",INDEX(IF(LEFT($C166,3)="XFD",RawDataAllData,StdCalcsAllCalcs),$D166,I$2)*$D163)</f>
        <v/>
      </c>
      <c r="J166" s="136" t="str">
        <f ca="1">IF(AND(I166&lt;&gt;"",I166&lt;INDEX(INDIRECT(B162),E166,MATCH(J163&amp;"LQ",StdRangesColumnHeaders,0)-StdRangesFirstDatasetCol+3)),"Q4",IF(AND(I166&lt;&gt;"",I166&gt;INDEX(INDIRECT(B162),E166,MATCH(J163&amp;"HQ",StdRangesColumnHeaders,0)-StdRangesFirstDatasetCol+3)),"Q1",""))</f>
        <v/>
      </c>
      <c r="K166" s="136" t="str">
        <f t="shared" ref="K166:AP166" si="262">IF(LEN(INDEX(IF(LEFT($C166,3)="XFD",RawDataAllData,StdCalcsAllCalcs),$D166,K$2))=0,"",INDEX(IF(LEFT($C166,3)="XFD",RawDataAllData,StdCalcsAllCalcs),$D166,K$2)*$D163)</f>
        <v/>
      </c>
      <c r="L166" s="136" t="str">
        <f t="shared" si="262"/>
        <v/>
      </c>
      <c r="M166" s="136" t="str">
        <f t="shared" si="262"/>
        <v/>
      </c>
      <c r="N166" s="136" t="str">
        <f t="shared" si="262"/>
        <v/>
      </c>
      <c r="O166" s="136" t="str">
        <f t="shared" si="262"/>
        <v/>
      </c>
      <c r="P166" s="136" t="str">
        <f t="shared" si="262"/>
        <v/>
      </c>
      <c r="Q166" s="136" t="str">
        <f t="shared" si="262"/>
        <v/>
      </c>
      <c r="R166" s="136" t="str">
        <f t="shared" si="262"/>
        <v/>
      </c>
      <c r="S166" s="136" t="str">
        <f t="shared" si="262"/>
        <v/>
      </c>
      <c r="T166" s="136" t="str">
        <f t="shared" si="262"/>
        <v/>
      </c>
      <c r="U166" s="136" t="str">
        <f t="shared" si="262"/>
        <v/>
      </c>
      <c r="V166" s="136" t="str">
        <f t="shared" si="262"/>
        <v/>
      </c>
      <c r="W166" s="136" t="str">
        <f t="shared" si="262"/>
        <v/>
      </c>
      <c r="X166" s="136" t="str">
        <f t="shared" si="262"/>
        <v/>
      </c>
      <c r="Y166" s="136" t="str">
        <f t="shared" si="262"/>
        <v/>
      </c>
      <c r="Z166" s="136" t="str">
        <f t="shared" si="262"/>
        <v/>
      </c>
      <c r="AA166" s="136" t="str">
        <f t="shared" si="262"/>
        <v/>
      </c>
      <c r="AB166" s="136" t="str">
        <f t="shared" si="262"/>
        <v/>
      </c>
      <c r="AC166" s="136" t="str">
        <f t="shared" si="262"/>
        <v/>
      </c>
      <c r="AD166" s="136" t="str">
        <f t="shared" si="262"/>
        <v/>
      </c>
      <c r="AE166" s="136" t="str">
        <f t="shared" si="262"/>
        <v/>
      </c>
      <c r="AF166" s="136" t="str">
        <f t="shared" si="262"/>
        <v/>
      </c>
      <c r="AG166" s="136" t="str">
        <f t="shared" si="262"/>
        <v/>
      </c>
      <c r="AH166" s="136" t="str">
        <f t="shared" si="262"/>
        <v/>
      </c>
      <c r="AI166" s="136" t="str">
        <f t="shared" si="262"/>
        <v/>
      </c>
      <c r="AJ166" s="136" t="str">
        <f t="shared" si="262"/>
        <v/>
      </c>
      <c r="AK166" s="136" t="str">
        <f t="shared" si="262"/>
        <v/>
      </c>
      <c r="AL166" s="136" t="str">
        <f t="shared" si="262"/>
        <v/>
      </c>
      <c r="AM166" s="136" t="str">
        <f t="shared" si="262"/>
        <v/>
      </c>
      <c r="AN166" s="136" t="str">
        <f t="shared" si="262"/>
        <v/>
      </c>
      <c r="AO166" s="136" t="str">
        <f t="shared" si="262"/>
        <v/>
      </c>
      <c r="AP166" s="136" t="str">
        <f t="shared" si="262"/>
        <v/>
      </c>
      <c r="AQ166" s="136" t="str">
        <f t="shared" ref="AQ166:BH166" si="263">IF(LEN(INDEX(IF(LEFT($C166,3)="XFD",RawDataAllData,StdCalcsAllCalcs),$D166,AQ$2))=0,"",INDEX(IF(LEFT($C166,3)="XFD",RawDataAllData,StdCalcsAllCalcs),$D166,AQ$2)*$D163)</f>
        <v/>
      </c>
      <c r="AR166" s="136" t="str">
        <f t="shared" si="263"/>
        <v/>
      </c>
      <c r="AS166" s="136" t="str">
        <f t="shared" si="263"/>
        <v/>
      </c>
      <c r="AT166" s="136" t="str">
        <f t="shared" si="263"/>
        <v/>
      </c>
      <c r="AU166" s="136" t="str">
        <f t="shared" si="263"/>
        <v/>
      </c>
      <c r="AV166" s="136" t="str">
        <f t="shared" si="263"/>
        <v/>
      </c>
      <c r="AW166" s="136" t="str">
        <f t="shared" si="263"/>
        <v/>
      </c>
      <c r="AX166" s="136" t="str">
        <f t="shared" si="263"/>
        <v/>
      </c>
      <c r="AY166" s="136" t="str">
        <f t="shared" si="263"/>
        <v/>
      </c>
      <c r="AZ166" s="136" t="str">
        <f t="shared" si="263"/>
        <v/>
      </c>
      <c r="BA166" s="136" t="str">
        <f t="shared" si="263"/>
        <v/>
      </c>
      <c r="BB166" s="136" t="str">
        <f t="shared" si="263"/>
        <v/>
      </c>
      <c r="BC166" s="136" t="str">
        <f t="shared" si="263"/>
        <v/>
      </c>
      <c r="BD166" s="136" t="str">
        <f t="shared" si="263"/>
        <v/>
      </c>
      <c r="BE166" s="136" t="str">
        <f t="shared" si="263"/>
        <v/>
      </c>
      <c r="BF166" s="136" t="str">
        <f t="shared" si="263"/>
        <v/>
      </c>
      <c r="BG166" s="136" t="str">
        <f t="shared" si="263"/>
        <v/>
      </c>
      <c r="BH166" s="136" t="str">
        <f t="shared" si="263"/>
        <v/>
      </c>
    </row>
    <row r="167" spans="1:60" x14ac:dyDescent="0.2">
      <c r="A167" s="114">
        <f t="shared" si="166"/>
        <v>0</v>
      </c>
      <c r="C167" s="143" t="s">
        <v>2203</v>
      </c>
      <c r="D167" s="112">
        <f>MATCH(C167,IF(LEFT($C167,3)="XFD",RawDataFieldKeys,StdCalcsFieldKeys),0)-IF(LEFT($C167,3)="XFD",RawDataFieldKeyBaseRow,StdCalcsFieldKeyBaseRow)</f>
        <v>68</v>
      </c>
      <c r="E167" s="112">
        <f>E166+1</f>
        <v>5</v>
      </c>
      <c r="G167" s="143" t="s">
        <v>2710</v>
      </c>
      <c r="H167" s="135" t="str">
        <f>VLOOKUP(C167,IF(LEFT($C167,3)="XFD",RawDataLookupFieldLabels,StdCalcsLookupFieldLabels),2,0)</f>
        <v>Deployment</v>
      </c>
      <c r="I167" s="136" t="str">
        <f>IF(LEN(INDEX(IF(LEFT($C167,3)="XFD",RawDataAllData,StdCalcsAllCalcs),$D167,I$2))=0,"",INDEX(IF(LEFT($C167,3)="XFD",RawDataAllData,StdCalcsAllCalcs),$D167,I$2)*$D163)</f>
        <v/>
      </c>
      <c r="J167" s="136" t="str">
        <f ca="1">IF(AND(I167&lt;&gt;"",I167&lt;INDEX(INDIRECT(B162),E167,MATCH(J163&amp;"LQ",StdRangesColumnHeaders,0)-StdRangesFirstDatasetCol+3)),"Q4",IF(AND(I167&lt;&gt;"",I167&gt;INDEX(INDIRECT(B162),E167,MATCH(J163&amp;"HQ",StdRangesColumnHeaders,0)-StdRangesFirstDatasetCol+3)),"Q1",""))</f>
        <v/>
      </c>
      <c r="K167" s="136" t="str">
        <f t="shared" ref="K167:AP167" si="264">IF(LEN(INDEX(IF(LEFT($C167,3)="XFD",RawDataAllData,StdCalcsAllCalcs),$D167,K$2))=0,"",INDEX(IF(LEFT($C167,3)="XFD",RawDataAllData,StdCalcsAllCalcs),$D167,K$2)*$D163)</f>
        <v/>
      </c>
      <c r="L167" s="136" t="str">
        <f t="shared" si="264"/>
        <v/>
      </c>
      <c r="M167" s="136" t="str">
        <f t="shared" si="264"/>
        <v/>
      </c>
      <c r="N167" s="136" t="str">
        <f t="shared" si="264"/>
        <v/>
      </c>
      <c r="O167" s="136" t="str">
        <f t="shared" si="264"/>
        <v/>
      </c>
      <c r="P167" s="136" t="str">
        <f t="shared" si="264"/>
        <v/>
      </c>
      <c r="Q167" s="136" t="str">
        <f t="shared" si="264"/>
        <v/>
      </c>
      <c r="R167" s="136" t="str">
        <f t="shared" si="264"/>
        <v/>
      </c>
      <c r="S167" s="136" t="str">
        <f t="shared" si="264"/>
        <v/>
      </c>
      <c r="T167" s="136" t="str">
        <f t="shared" si="264"/>
        <v/>
      </c>
      <c r="U167" s="136" t="str">
        <f t="shared" si="264"/>
        <v/>
      </c>
      <c r="V167" s="136" t="str">
        <f t="shared" si="264"/>
        <v/>
      </c>
      <c r="W167" s="136" t="str">
        <f t="shared" si="264"/>
        <v/>
      </c>
      <c r="X167" s="136" t="str">
        <f t="shared" si="264"/>
        <v/>
      </c>
      <c r="Y167" s="136" t="str">
        <f t="shared" si="264"/>
        <v/>
      </c>
      <c r="Z167" s="136" t="str">
        <f t="shared" si="264"/>
        <v/>
      </c>
      <c r="AA167" s="136" t="str">
        <f t="shared" si="264"/>
        <v/>
      </c>
      <c r="AB167" s="136" t="str">
        <f t="shared" si="264"/>
        <v/>
      </c>
      <c r="AC167" s="136" t="str">
        <f t="shared" si="264"/>
        <v/>
      </c>
      <c r="AD167" s="136" t="str">
        <f t="shared" si="264"/>
        <v/>
      </c>
      <c r="AE167" s="136" t="str">
        <f t="shared" si="264"/>
        <v/>
      </c>
      <c r="AF167" s="136" t="str">
        <f t="shared" si="264"/>
        <v/>
      </c>
      <c r="AG167" s="136" t="str">
        <f t="shared" si="264"/>
        <v/>
      </c>
      <c r="AH167" s="136" t="str">
        <f t="shared" si="264"/>
        <v/>
      </c>
      <c r="AI167" s="136" t="str">
        <f t="shared" si="264"/>
        <v/>
      </c>
      <c r="AJ167" s="136" t="str">
        <f t="shared" si="264"/>
        <v/>
      </c>
      <c r="AK167" s="136" t="str">
        <f t="shared" si="264"/>
        <v/>
      </c>
      <c r="AL167" s="136" t="str">
        <f t="shared" si="264"/>
        <v/>
      </c>
      <c r="AM167" s="136" t="str">
        <f t="shared" si="264"/>
        <v/>
      </c>
      <c r="AN167" s="136" t="str">
        <f t="shared" si="264"/>
        <v/>
      </c>
      <c r="AO167" s="136" t="str">
        <f t="shared" si="264"/>
        <v/>
      </c>
      <c r="AP167" s="136" t="str">
        <f t="shared" si="264"/>
        <v/>
      </c>
      <c r="AQ167" s="136" t="str">
        <f t="shared" ref="AQ167:BH167" si="265">IF(LEN(INDEX(IF(LEFT($C167,3)="XFD",RawDataAllData,StdCalcsAllCalcs),$D167,AQ$2))=0,"",INDEX(IF(LEFT($C167,3)="XFD",RawDataAllData,StdCalcsAllCalcs),$D167,AQ$2)*$D163)</f>
        <v/>
      </c>
      <c r="AR167" s="136" t="str">
        <f t="shared" si="265"/>
        <v/>
      </c>
      <c r="AS167" s="136" t="str">
        <f t="shared" si="265"/>
        <v/>
      </c>
      <c r="AT167" s="136" t="str">
        <f t="shared" si="265"/>
        <v/>
      </c>
      <c r="AU167" s="136" t="str">
        <f t="shared" si="265"/>
        <v/>
      </c>
      <c r="AV167" s="136" t="str">
        <f t="shared" si="265"/>
        <v/>
      </c>
      <c r="AW167" s="136" t="str">
        <f t="shared" si="265"/>
        <v/>
      </c>
      <c r="AX167" s="136" t="str">
        <f t="shared" si="265"/>
        <v/>
      </c>
      <c r="AY167" s="136" t="str">
        <f t="shared" si="265"/>
        <v/>
      </c>
      <c r="AZ167" s="136" t="str">
        <f t="shared" si="265"/>
        <v/>
      </c>
      <c r="BA167" s="136" t="str">
        <f t="shared" si="265"/>
        <v/>
      </c>
      <c r="BB167" s="136" t="str">
        <f t="shared" si="265"/>
        <v/>
      </c>
      <c r="BC167" s="136" t="str">
        <f t="shared" si="265"/>
        <v/>
      </c>
      <c r="BD167" s="136" t="str">
        <f t="shared" si="265"/>
        <v/>
      </c>
      <c r="BE167" s="136" t="str">
        <f t="shared" si="265"/>
        <v/>
      </c>
      <c r="BF167" s="136" t="str">
        <f t="shared" si="265"/>
        <v/>
      </c>
      <c r="BG167" s="136" t="str">
        <f t="shared" si="265"/>
        <v/>
      </c>
      <c r="BH167" s="136" t="str">
        <f t="shared" si="265"/>
        <v/>
      </c>
    </row>
    <row r="168" spans="1:60" x14ac:dyDescent="0.2">
      <c r="A168" s="114">
        <f t="shared" si="166"/>
        <v>0</v>
      </c>
      <c r="C168" s="143" t="s">
        <v>2204</v>
      </c>
      <c r="D168" s="112">
        <f>MATCH(C168,IF(LEFT($C168,3)="XFD",RawDataFieldKeys,StdCalcsFieldKeys),0)-IF(LEFT($C168,3)="XFD",RawDataFieldKeyBaseRow,StdCalcsFieldKeyBaseRow)</f>
        <v>69</v>
      </c>
      <c r="E168" s="112">
        <f>E167+1</f>
        <v>6</v>
      </c>
      <c r="G168" s="143" t="s">
        <v>2711</v>
      </c>
      <c r="H168" s="135" t="str">
        <f>VLOOKUP(C168,IF(LEFT($C168,3)="XFD",RawDataLookupFieldLabels,StdCalcsLookupFieldLabels),2,0)</f>
        <v>Project management</v>
      </c>
      <c r="I168" s="136" t="str">
        <f>IF(LEN(INDEX(IF(LEFT($C168,3)="XFD",RawDataAllData,StdCalcsAllCalcs),$D168,I$2))=0,"",INDEX(IF(LEFT($C168,3)="XFD",RawDataAllData,StdCalcsAllCalcs),$D168,I$2)*$D163)</f>
        <v/>
      </c>
      <c r="J168" s="136" t="str">
        <f ca="1">IF(AND(I168&lt;&gt;"",I168&lt;INDEX(INDIRECT(B162),E168,MATCH(J163&amp;"LQ",StdRangesColumnHeaders,0)-StdRangesFirstDatasetCol+3)),"Q4",IF(AND(I168&lt;&gt;"",I168&gt;INDEX(INDIRECT(B162),E168,MATCH(J163&amp;"HQ",StdRangesColumnHeaders,0)-StdRangesFirstDatasetCol+3)),"Q1",""))</f>
        <v/>
      </c>
      <c r="K168" s="136" t="str">
        <f t="shared" ref="K168:AP168" si="266">IF(LEN(INDEX(IF(LEFT($C168,3)="XFD",RawDataAllData,StdCalcsAllCalcs),$D168,K$2))=0,"",INDEX(IF(LEFT($C168,3)="XFD",RawDataAllData,StdCalcsAllCalcs),$D168,K$2)*$D163)</f>
        <v/>
      </c>
      <c r="L168" s="136" t="str">
        <f t="shared" si="266"/>
        <v/>
      </c>
      <c r="M168" s="136" t="str">
        <f t="shared" si="266"/>
        <v/>
      </c>
      <c r="N168" s="136" t="str">
        <f t="shared" si="266"/>
        <v/>
      </c>
      <c r="O168" s="136" t="str">
        <f t="shared" si="266"/>
        <v/>
      </c>
      <c r="P168" s="136" t="str">
        <f t="shared" si="266"/>
        <v/>
      </c>
      <c r="Q168" s="136" t="str">
        <f t="shared" si="266"/>
        <v/>
      </c>
      <c r="R168" s="136" t="str">
        <f t="shared" si="266"/>
        <v/>
      </c>
      <c r="S168" s="136" t="str">
        <f t="shared" si="266"/>
        <v/>
      </c>
      <c r="T168" s="136" t="str">
        <f t="shared" si="266"/>
        <v/>
      </c>
      <c r="U168" s="136" t="str">
        <f t="shared" si="266"/>
        <v/>
      </c>
      <c r="V168" s="136" t="str">
        <f t="shared" si="266"/>
        <v/>
      </c>
      <c r="W168" s="136" t="str">
        <f t="shared" si="266"/>
        <v/>
      </c>
      <c r="X168" s="136" t="str">
        <f t="shared" si="266"/>
        <v/>
      </c>
      <c r="Y168" s="136" t="str">
        <f t="shared" si="266"/>
        <v/>
      </c>
      <c r="Z168" s="136" t="str">
        <f t="shared" si="266"/>
        <v/>
      </c>
      <c r="AA168" s="136" t="str">
        <f t="shared" si="266"/>
        <v/>
      </c>
      <c r="AB168" s="136" t="str">
        <f t="shared" si="266"/>
        <v/>
      </c>
      <c r="AC168" s="136" t="str">
        <f t="shared" si="266"/>
        <v/>
      </c>
      <c r="AD168" s="136" t="str">
        <f t="shared" si="266"/>
        <v/>
      </c>
      <c r="AE168" s="136" t="str">
        <f t="shared" si="266"/>
        <v/>
      </c>
      <c r="AF168" s="136" t="str">
        <f t="shared" si="266"/>
        <v/>
      </c>
      <c r="AG168" s="136" t="str">
        <f t="shared" si="266"/>
        <v/>
      </c>
      <c r="AH168" s="136" t="str">
        <f t="shared" si="266"/>
        <v/>
      </c>
      <c r="AI168" s="136" t="str">
        <f t="shared" si="266"/>
        <v/>
      </c>
      <c r="AJ168" s="136" t="str">
        <f t="shared" si="266"/>
        <v/>
      </c>
      <c r="AK168" s="136" t="str">
        <f t="shared" si="266"/>
        <v/>
      </c>
      <c r="AL168" s="136" t="str">
        <f t="shared" si="266"/>
        <v/>
      </c>
      <c r="AM168" s="136" t="str">
        <f t="shared" si="266"/>
        <v/>
      </c>
      <c r="AN168" s="136" t="str">
        <f t="shared" si="266"/>
        <v/>
      </c>
      <c r="AO168" s="136" t="str">
        <f t="shared" si="266"/>
        <v/>
      </c>
      <c r="AP168" s="136" t="str">
        <f t="shared" si="266"/>
        <v/>
      </c>
      <c r="AQ168" s="136" t="str">
        <f t="shared" ref="AQ168:BH168" si="267">IF(LEN(INDEX(IF(LEFT($C168,3)="XFD",RawDataAllData,StdCalcsAllCalcs),$D168,AQ$2))=0,"",INDEX(IF(LEFT($C168,3)="XFD",RawDataAllData,StdCalcsAllCalcs),$D168,AQ$2)*$D163)</f>
        <v/>
      </c>
      <c r="AR168" s="136" t="str">
        <f t="shared" si="267"/>
        <v/>
      </c>
      <c r="AS168" s="136" t="str">
        <f t="shared" si="267"/>
        <v/>
      </c>
      <c r="AT168" s="136" t="str">
        <f t="shared" si="267"/>
        <v/>
      </c>
      <c r="AU168" s="136" t="str">
        <f t="shared" si="267"/>
        <v/>
      </c>
      <c r="AV168" s="136" t="str">
        <f t="shared" si="267"/>
        <v/>
      </c>
      <c r="AW168" s="136" t="str">
        <f t="shared" si="267"/>
        <v/>
      </c>
      <c r="AX168" s="136" t="str">
        <f t="shared" si="267"/>
        <v/>
      </c>
      <c r="AY168" s="136" t="str">
        <f t="shared" si="267"/>
        <v/>
      </c>
      <c r="AZ168" s="136" t="str">
        <f t="shared" si="267"/>
        <v/>
      </c>
      <c r="BA168" s="136" t="str">
        <f t="shared" si="267"/>
        <v/>
      </c>
      <c r="BB168" s="136" t="str">
        <f t="shared" si="267"/>
        <v/>
      </c>
      <c r="BC168" s="136" t="str">
        <f t="shared" si="267"/>
        <v/>
      </c>
      <c r="BD168" s="136" t="str">
        <f t="shared" si="267"/>
        <v/>
      </c>
      <c r="BE168" s="136" t="str">
        <f t="shared" si="267"/>
        <v/>
      </c>
      <c r="BF168" s="136" t="str">
        <f t="shared" si="267"/>
        <v/>
      </c>
      <c r="BG168" s="136" t="str">
        <f t="shared" si="267"/>
        <v/>
      </c>
      <c r="BH168" s="136" t="str">
        <f t="shared" si="267"/>
        <v/>
      </c>
    </row>
    <row r="169" spans="1:60" ht="4.5" customHeight="1" x14ac:dyDescent="0.2">
      <c r="A169" s="114">
        <f t="shared" si="166"/>
        <v>0</v>
      </c>
    </row>
    <row r="170" spans="1:60" x14ac:dyDescent="0.2">
      <c r="A170" s="114"/>
      <c r="B170" s="112" t="s">
        <v>2714</v>
      </c>
    </row>
    <row r="171" spans="1:60" x14ac:dyDescent="0.2">
      <c r="A171" s="114">
        <f t="shared" si="166"/>
        <v>0</v>
      </c>
      <c r="B171" s="112" t="s">
        <v>2715</v>
      </c>
      <c r="D171" s="234">
        <v>100</v>
      </c>
      <c r="E171" s="234"/>
      <c r="F171" s="234"/>
      <c r="G171" s="135"/>
      <c r="H171" s="135" t="str">
        <f>HeaderLabels</f>
        <v>Labels</v>
      </c>
      <c r="I171" s="135" t="str">
        <f>HeaderCl1N</f>
        <v>#Cl1N#</v>
      </c>
      <c r="J171" s="143" t="s">
        <v>179</v>
      </c>
      <c r="K171" s="135" t="str">
        <f>HeaderCl2N</f>
        <v>#Cl2N#</v>
      </c>
      <c r="L171" s="135" t="str">
        <f>HeaderCl3N</f>
        <v>#Cl3N#</v>
      </c>
      <c r="M171" s="135" t="str">
        <f>HeaderCl4N</f>
        <v>#Cl4N#</v>
      </c>
      <c r="N171" s="135" t="str">
        <f>HeaderCl5N</f>
        <v>#Cl5N#</v>
      </c>
      <c r="O171" s="135" t="str">
        <f>HeaderP1N</f>
        <v>#P1N#</v>
      </c>
      <c r="P171" s="135" t="str">
        <f>HeaderP2N</f>
        <v>#P2N#</v>
      </c>
      <c r="Q171" s="135" t="str">
        <f>HeaderP3N</f>
        <v>#P3N#</v>
      </c>
      <c r="R171" s="135" t="str">
        <f>HeaderP4N</f>
        <v>#P4N#</v>
      </c>
      <c r="S171" s="135" t="str">
        <f>HeaderP5N</f>
        <v>#P5N#</v>
      </c>
      <c r="T171" s="135" t="str">
        <f>HeaderP6N</f>
        <v>#P6N#</v>
      </c>
      <c r="U171" s="135" t="str">
        <f>HeaderP7N</f>
        <v>#P7N#</v>
      </c>
      <c r="V171" s="135" t="str">
        <f>HeaderP8N</f>
        <v>#P8N#</v>
      </c>
      <c r="W171" s="135" t="str">
        <f>HeaderP9N</f>
        <v>#P9N#</v>
      </c>
      <c r="X171" s="135" t="str">
        <f>HeaderP10N</f>
        <v>#P10N#</v>
      </c>
      <c r="Y171" s="135" t="str">
        <f>HeaderP11N</f>
        <v>#P11N#</v>
      </c>
      <c r="Z171" s="135" t="str">
        <f>HeaderG1Med</f>
        <v>#G1Med#</v>
      </c>
      <c r="AA171" s="135" t="str">
        <f>HeaderG1LQ</f>
        <v>#G1LQ#</v>
      </c>
      <c r="AB171" s="135" t="str">
        <f>HeaderG1HQ</f>
        <v>#G1HQ#</v>
      </c>
      <c r="AC171" s="135" t="str">
        <f>HeaderG1Min</f>
        <v>#G1Min#</v>
      </c>
      <c r="AD171" s="135" t="str">
        <f>HeaderG1Max</f>
        <v>#G1Max#</v>
      </c>
      <c r="AE171" s="135" t="str">
        <f>HeaderG1Avg</f>
        <v>#G1Avg#</v>
      </c>
      <c r="AF171" s="135" t="str">
        <f>HeaderG1Std</f>
        <v>#G1Std#</v>
      </c>
      <c r="AG171" s="135" t="str">
        <f>HeaderG2Med</f>
        <v>#G2Med#</v>
      </c>
      <c r="AH171" s="135" t="str">
        <f>HeaderG2LQ</f>
        <v>#G2LQ#</v>
      </c>
      <c r="AI171" s="135" t="str">
        <f>HeaderG2HQ</f>
        <v>#G2HQ#</v>
      </c>
      <c r="AJ171" s="135" t="str">
        <f>HeaderG2Min</f>
        <v>#G2Min#</v>
      </c>
      <c r="AK171" s="135" t="str">
        <f>HeaderG2Max</f>
        <v>#G2Max#</v>
      </c>
      <c r="AL171" s="135" t="str">
        <f>HeaderG2Avg</f>
        <v>#G2Avg#</v>
      </c>
      <c r="AM171" s="135" t="str">
        <f>HeaderG2Std</f>
        <v>#G2Std#</v>
      </c>
      <c r="AN171" s="135" t="str">
        <f>HeaderG3Med</f>
        <v>#G3Med#</v>
      </c>
      <c r="AO171" s="135" t="str">
        <f>HeaderG3LQ</f>
        <v>#G3LQ#</v>
      </c>
      <c r="AP171" s="135" t="str">
        <f>HeaderG3HQ</f>
        <v>#G3HQ#</v>
      </c>
      <c r="AQ171" s="135" t="str">
        <f>HeaderG3Min</f>
        <v>#G3Min#</v>
      </c>
      <c r="AR171" s="135" t="str">
        <f>HeaderG3Max</f>
        <v>#G3Max#</v>
      </c>
      <c r="AS171" s="135" t="str">
        <f>HeaderG3Avg</f>
        <v>#G3Avg#</v>
      </c>
      <c r="AT171" s="135" t="str">
        <f>HeaderG3Std</f>
        <v>#G3Std#</v>
      </c>
      <c r="AU171" s="135" t="str">
        <f>HeaderG4Med</f>
        <v>#G4Med#</v>
      </c>
      <c r="AV171" s="135" t="str">
        <f>HeaderG4LQ</f>
        <v>#G4LQ#</v>
      </c>
      <c r="AW171" s="135" t="str">
        <f>HeaderG4HQ</f>
        <v>#G4HQ#</v>
      </c>
      <c r="AX171" s="135" t="str">
        <f>HeaderG4Min</f>
        <v>#G4Min#</v>
      </c>
      <c r="AY171" s="135" t="str">
        <f>HeaderG4Max</f>
        <v>#G4Max#</v>
      </c>
      <c r="AZ171" s="135" t="str">
        <f>HeaderG4Avg</f>
        <v>#G4Avg#</v>
      </c>
      <c r="BA171" s="135" t="str">
        <f>HeaderG4Std</f>
        <v>#G4Std#</v>
      </c>
      <c r="BB171" s="135" t="str">
        <f>HeaderG5Med</f>
        <v>#G5Med#</v>
      </c>
      <c r="BC171" s="135" t="str">
        <f>HeaderG5LQ</f>
        <v>#G5LQ#</v>
      </c>
      <c r="BD171" s="135" t="str">
        <f>HeaderG5HQ</f>
        <v>#G5HQ#</v>
      </c>
      <c r="BE171" s="135" t="str">
        <f>HeaderG5Min</f>
        <v>#G5Min#</v>
      </c>
      <c r="BF171" s="135" t="str">
        <f>HeaderG5Max</f>
        <v>#G5Max#</v>
      </c>
      <c r="BG171" s="135" t="str">
        <f>HeaderG5Avg</f>
        <v>#G5Avg#</v>
      </c>
      <c r="BH171" s="135" t="str">
        <f>HeaderG5Std</f>
        <v>#G5Std#</v>
      </c>
    </row>
    <row r="172" spans="1:60" x14ac:dyDescent="0.2">
      <c r="A172" s="114">
        <f t="shared" si="166"/>
        <v>0</v>
      </c>
      <c r="C172" s="143" t="s">
        <v>2210</v>
      </c>
      <c r="D172" s="112">
        <f>MATCH(C172,IF(LEFT($C172,3)="XFD",RawDataFieldKeys,StdCalcsFieldKeys),0)-IF(LEFT($C172,3)="XFD",RawDataFieldKeyBaseRow,StdCalcsFieldKeyBaseRow)</f>
        <v>70</v>
      </c>
      <c r="E172" s="112">
        <v>2</v>
      </c>
      <c r="G172" s="143" t="s">
        <v>2708</v>
      </c>
      <c r="H172" s="135" t="str">
        <f>VLOOKUP(C172,IF(LEFT($C172,3)="XFD",RawDataLookupFieldLabels,StdCalcsLookupFieldLabels),2,0)</f>
        <v>Business analysis</v>
      </c>
      <c r="I172" s="136" t="str">
        <f>IF(LEN(INDEX(IF(LEFT($C172,3)="XFD",RawDataAllData,StdCalcsAllCalcs),$D172,I$2))=0,"",INDEX(IF(LEFT($C172,3)="XFD",RawDataAllData,StdCalcsAllCalcs),$D172,I$2)*$D171)</f>
        <v/>
      </c>
      <c r="J172" s="136" t="str">
        <f ca="1">IF(AND(I172&lt;&gt;"",I172&lt;INDEX(INDIRECT(B170),E172,MATCH(J171&amp;"LQ",StdRangesColumnHeaders,0)-StdRangesFirstDatasetCol+3)),"Q4",IF(AND(I172&lt;&gt;"",I172&gt;INDEX(INDIRECT(B170),E172,MATCH(J171&amp;"HQ",StdRangesColumnHeaders,0)-StdRangesFirstDatasetCol+3)),"Q1",""))</f>
        <v/>
      </c>
      <c r="K172" s="136" t="str">
        <f t="shared" ref="K172:AP172" si="268">IF(LEN(INDEX(IF(LEFT($C172,3)="XFD",RawDataAllData,StdCalcsAllCalcs),$D172,K$2))=0,"",INDEX(IF(LEFT($C172,3)="XFD",RawDataAllData,StdCalcsAllCalcs),$D172,K$2)*$D171)</f>
        <v/>
      </c>
      <c r="L172" s="136" t="str">
        <f t="shared" si="268"/>
        <v/>
      </c>
      <c r="M172" s="136" t="str">
        <f t="shared" si="268"/>
        <v/>
      </c>
      <c r="N172" s="136" t="str">
        <f t="shared" si="268"/>
        <v/>
      </c>
      <c r="O172" s="136" t="str">
        <f t="shared" si="268"/>
        <v/>
      </c>
      <c r="P172" s="136" t="str">
        <f t="shared" si="268"/>
        <v/>
      </c>
      <c r="Q172" s="136" t="str">
        <f t="shared" si="268"/>
        <v/>
      </c>
      <c r="R172" s="136" t="str">
        <f t="shared" si="268"/>
        <v/>
      </c>
      <c r="S172" s="136" t="str">
        <f t="shared" si="268"/>
        <v/>
      </c>
      <c r="T172" s="136" t="str">
        <f t="shared" si="268"/>
        <v/>
      </c>
      <c r="U172" s="136" t="str">
        <f t="shared" si="268"/>
        <v/>
      </c>
      <c r="V172" s="136" t="str">
        <f t="shared" si="268"/>
        <v/>
      </c>
      <c r="W172" s="136" t="str">
        <f t="shared" si="268"/>
        <v/>
      </c>
      <c r="X172" s="136" t="str">
        <f t="shared" si="268"/>
        <v/>
      </c>
      <c r="Y172" s="136" t="str">
        <f t="shared" si="268"/>
        <v/>
      </c>
      <c r="Z172" s="136" t="str">
        <f t="shared" si="268"/>
        <v/>
      </c>
      <c r="AA172" s="136" t="str">
        <f t="shared" si="268"/>
        <v/>
      </c>
      <c r="AB172" s="136" t="str">
        <f t="shared" si="268"/>
        <v/>
      </c>
      <c r="AC172" s="136" t="str">
        <f t="shared" si="268"/>
        <v/>
      </c>
      <c r="AD172" s="136" t="str">
        <f t="shared" si="268"/>
        <v/>
      </c>
      <c r="AE172" s="136" t="str">
        <f t="shared" si="268"/>
        <v/>
      </c>
      <c r="AF172" s="136" t="str">
        <f t="shared" si="268"/>
        <v/>
      </c>
      <c r="AG172" s="136" t="str">
        <f t="shared" si="268"/>
        <v/>
      </c>
      <c r="AH172" s="136" t="str">
        <f t="shared" si="268"/>
        <v/>
      </c>
      <c r="AI172" s="136" t="str">
        <f t="shared" si="268"/>
        <v/>
      </c>
      <c r="AJ172" s="136" t="str">
        <f t="shared" si="268"/>
        <v/>
      </c>
      <c r="AK172" s="136" t="str">
        <f t="shared" si="268"/>
        <v/>
      </c>
      <c r="AL172" s="136" t="str">
        <f t="shared" si="268"/>
        <v/>
      </c>
      <c r="AM172" s="136" t="str">
        <f t="shared" si="268"/>
        <v/>
      </c>
      <c r="AN172" s="136" t="str">
        <f t="shared" si="268"/>
        <v/>
      </c>
      <c r="AO172" s="136" t="str">
        <f t="shared" si="268"/>
        <v/>
      </c>
      <c r="AP172" s="136" t="str">
        <f t="shared" si="268"/>
        <v/>
      </c>
      <c r="AQ172" s="136" t="str">
        <f t="shared" ref="AQ172:BH172" si="269">IF(LEN(INDEX(IF(LEFT($C172,3)="XFD",RawDataAllData,StdCalcsAllCalcs),$D172,AQ$2))=0,"",INDEX(IF(LEFT($C172,3)="XFD",RawDataAllData,StdCalcsAllCalcs),$D172,AQ$2)*$D171)</f>
        <v/>
      </c>
      <c r="AR172" s="136" t="str">
        <f t="shared" si="269"/>
        <v/>
      </c>
      <c r="AS172" s="136" t="str">
        <f t="shared" si="269"/>
        <v/>
      </c>
      <c r="AT172" s="136" t="str">
        <f t="shared" si="269"/>
        <v/>
      </c>
      <c r="AU172" s="136" t="str">
        <f t="shared" si="269"/>
        <v/>
      </c>
      <c r="AV172" s="136" t="str">
        <f t="shared" si="269"/>
        <v/>
      </c>
      <c r="AW172" s="136" t="str">
        <f t="shared" si="269"/>
        <v/>
      </c>
      <c r="AX172" s="136" t="str">
        <f t="shared" si="269"/>
        <v/>
      </c>
      <c r="AY172" s="136" t="str">
        <f t="shared" si="269"/>
        <v/>
      </c>
      <c r="AZ172" s="136" t="str">
        <f t="shared" si="269"/>
        <v/>
      </c>
      <c r="BA172" s="136" t="str">
        <f t="shared" si="269"/>
        <v/>
      </c>
      <c r="BB172" s="136" t="str">
        <f t="shared" si="269"/>
        <v/>
      </c>
      <c r="BC172" s="136" t="str">
        <f t="shared" si="269"/>
        <v/>
      </c>
      <c r="BD172" s="136" t="str">
        <f t="shared" si="269"/>
        <v/>
      </c>
      <c r="BE172" s="136" t="str">
        <f t="shared" si="269"/>
        <v/>
      </c>
      <c r="BF172" s="136" t="str">
        <f t="shared" si="269"/>
        <v/>
      </c>
      <c r="BG172" s="136" t="str">
        <f t="shared" si="269"/>
        <v/>
      </c>
      <c r="BH172" s="136" t="str">
        <f t="shared" si="269"/>
        <v/>
      </c>
    </row>
    <row r="173" spans="1:60" x14ac:dyDescent="0.2">
      <c r="A173" s="114">
        <f t="shared" si="166"/>
        <v>0</v>
      </c>
      <c r="C173" s="143" t="s">
        <v>2716</v>
      </c>
      <c r="D173" s="112">
        <f>MATCH(C173,IF(LEFT($C173,3)="XFD",RawDataFieldKeys,StdCalcsFieldKeys),0)-IF(LEFT($C173,3)="XFD",RawDataFieldKeyBaseRow,StdCalcsFieldKeyBaseRow)</f>
        <v>71</v>
      </c>
      <c r="E173" s="112">
        <f>E172+1</f>
        <v>3</v>
      </c>
      <c r="G173" s="143" t="s">
        <v>2206</v>
      </c>
      <c r="H173" s="135" t="str">
        <f>VLOOKUP(C173,IF(LEFT($C173,3)="XFD",RawDataLookupFieldLabels,StdCalcsLookupFieldLabels),2,0)</f>
        <v>Application support</v>
      </c>
      <c r="I173" s="136" t="str">
        <f>IF(LEN(INDEX(IF(LEFT($C173,3)="XFD",RawDataAllData,StdCalcsAllCalcs),$D173,I$2))=0,"",INDEX(IF(LEFT($C173,3)="XFD",RawDataAllData,StdCalcsAllCalcs),$D173,I$2)*$D171)</f>
        <v/>
      </c>
      <c r="J173" s="136" t="str">
        <f ca="1">IF(AND(I173&lt;&gt;"",I173&lt;INDEX(INDIRECT(B170),E173,MATCH(J171&amp;"LQ",StdRangesColumnHeaders,0)-StdRangesFirstDatasetCol+3)),"Q4",IF(AND(I173&lt;&gt;"",I173&gt;INDEX(INDIRECT(B170),E173,MATCH(J171&amp;"HQ",StdRangesColumnHeaders,0)-StdRangesFirstDatasetCol+3)),"Q1",""))</f>
        <v/>
      </c>
      <c r="K173" s="136" t="str">
        <f t="shared" ref="K173:AP173" si="270">IF(LEN(INDEX(IF(LEFT($C173,3)="XFD",RawDataAllData,StdCalcsAllCalcs),$D173,K$2))=0,"",INDEX(IF(LEFT($C173,3)="XFD",RawDataAllData,StdCalcsAllCalcs),$D173,K$2)*$D171)</f>
        <v/>
      </c>
      <c r="L173" s="136" t="str">
        <f t="shared" si="270"/>
        <v/>
      </c>
      <c r="M173" s="136" t="str">
        <f t="shared" si="270"/>
        <v/>
      </c>
      <c r="N173" s="136" t="str">
        <f t="shared" si="270"/>
        <v/>
      </c>
      <c r="O173" s="136" t="str">
        <f t="shared" si="270"/>
        <v/>
      </c>
      <c r="P173" s="136" t="str">
        <f t="shared" si="270"/>
        <v/>
      </c>
      <c r="Q173" s="136" t="str">
        <f t="shared" si="270"/>
        <v/>
      </c>
      <c r="R173" s="136" t="str">
        <f t="shared" si="270"/>
        <v/>
      </c>
      <c r="S173" s="136" t="str">
        <f t="shared" si="270"/>
        <v/>
      </c>
      <c r="T173" s="136" t="str">
        <f t="shared" si="270"/>
        <v/>
      </c>
      <c r="U173" s="136" t="str">
        <f t="shared" si="270"/>
        <v/>
      </c>
      <c r="V173" s="136" t="str">
        <f t="shared" si="270"/>
        <v/>
      </c>
      <c r="W173" s="136" t="str">
        <f t="shared" si="270"/>
        <v/>
      </c>
      <c r="X173" s="136" t="str">
        <f t="shared" si="270"/>
        <v/>
      </c>
      <c r="Y173" s="136" t="str">
        <f t="shared" si="270"/>
        <v/>
      </c>
      <c r="Z173" s="136" t="str">
        <f t="shared" si="270"/>
        <v/>
      </c>
      <c r="AA173" s="136" t="str">
        <f t="shared" si="270"/>
        <v/>
      </c>
      <c r="AB173" s="136" t="str">
        <f t="shared" si="270"/>
        <v/>
      </c>
      <c r="AC173" s="136" t="str">
        <f t="shared" si="270"/>
        <v/>
      </c>
      <c r="AD173" s="136" t="str">
        <f t="shared" si="270"/>
        <v/>
      </c>
      <c r="AE173" s="136" t="str">
        <f t="shared" si="270"/>
        <v/>
      </c>
      <c r="AF173" s="136" t="str">
        <f t="shared" si="270"/>
        <v/>
      </c>
      <c r="AG173" s="136" t="str">
        <f t="shared" si="270"/>
        <v/>
      </c>
      <c r="AH173" s="136" t="str">
        <f t="shared" si="270"/>
        <v/>
      </c>
      <c r="AI173" s="136" t="str">
        <f t="shared" si="270"/>
        <v/>
      </c>
      <c r="AJ173" s="136" t="str">
        <f t="shared" si="270"/>
        <v/>
      </c>
      <c r="AK173" s="136" t="str">
        <f t="shared" si="270"/>
        <v/>
      </c>
      <c r="AL173" s="136" t="str">
        <f t="shared" si="270"/>
        <v/>
      </c>
      <c r="AM173" s="136" t="str">
        <f t="shared" si="270"/>
        <v/>
      </c>
      <c r="AN173" s="136" t="str">
        <f t="shared" si="270"/>
        <v/>
      </c>
      <c r="AO173" s="136" t="str">
        <f t="shared" si="270"/>
        <v/>
      </c>
      <c r="AP173" s="136" t="str">
        <f t="shared" si="270"/>
        <v/>
      </c>
      <c r="AQ173" s="136" t="str">
        <f t="shared" ref="AQ173:BH173" si="271">IF(LEN(INDEX(IF(LEFT($C173,3)="XFD",RawDataAllData,StdCalcsAllCalcs),$D173,AQ$2))=0,"",INDEX(IF(LEFT($C173,3)="XFD",RawDataAllData,StdCalcsAllCalcs),$D173,AQ$2)*$D171)</f>
        <v/>
      </c>
      <c r="AR173" s="136" t="str">
        <f t="shared" si="271"/>
        <v/>
      </c>
      <c r="AS173" s="136" t="str">
        <f t="shared" si="271"/>
        <v/>
      </c>
      <c r="AT173" s="136" t="str">
        <f t="shared" si="271"/>
        <v/>
      </c>
      <c r="AU173" s="136" t="str">
        <f t="shared" si="271"/>
        <v/>
      </c>
      <c r="AV173" s="136" t="str">
        <f t="shared" si="271"/>
        <v/>
      </c>
      <c r="AW173" s="136" t="str">
        <f t="shared" si="271"/>
        <v/>
      </c>
      <c r="AX173" s="136" t="str">
        <f t="shared" si="271"/>
        <v/>
      </c>
      <c r="AY173" s="136" t="str">
        <f t="shared" si="271"/>
        <v/>
      </c>
      <c r="AZ173" s="136" t="str">
        <f t="shared" si="271"/>
        <v/>
      </c>
      <c r="BA173" s="136" t="str">
        <f t="shared" si="271"/>
        <v/>
      </c>
      <c r="BB173" s="136" t="str">
        <f t="shared" si="271"/>
        <v/>
      </c>
      <c r="BC173" s="136" t="str">
        <f t="shared" si="271"/>
        <v/>
      </c>
      <c r="BD173" s="136" t="str">
        <f t="shared" si="271"/>
        <v/>
      </c>
      <c r="BE173" s="136" t="str">
        <f t="shared" si="271"/>
        <v/>
      </c>
      <c r="BF173" s="136" t="str">
        <f t="shared" si="271"/>
        <v/>
      </c>
      <c r="BG173" s="136" t="str">
        <f t="shared" si="271"/>
        <v/>
      </c>
      <c r="BH173" s="136" t="str">
        <f t="shared" si="271"/>
        <v/>
      </c>
    </row>
    <row r="174" spans="1:60" x14ac:dyDescent="0.2">
      <c r="A174" s="114">
        <f t="shared" si="166"/>
        <v>0</v>
      </c>
      <c r="C174" s="143" t="s">
        <v>2211</v>
      </c>
      <c r="D174" s="112">
        <f>MATCH(C174,IF(LEFT($C174,3)="XFD",RawDataFieldKeys,StdCalcsFieldKeys),0)-IF(LEFT($C174,3)="XFD",RawDataFieldKeyBaseRow,StdCalcsFieldKeyBaseRow)</f>
        <v>72</v>
      </c>
      <c r="E174" s="112">
        <f>E173+1</f>
        <v>4</v>
      </c>
      <c r="G174" s="143" t="s">
        <v>2709</v>
      </c>
      <c r="H174" s="135" t="str">
        <f>VLOOKUP(C174,IF(LEFT($C174,3)="XFD",RawDataLookupFieldLabels,StdCalcsLookupFieldLabels),2,0)</f>
        <v>QA and testing</v>
      </c>
      <c r="I174" s="136" t="str">
        <f>IF(LEN(INDEX(IF(LEFT($C174,3)="XFD",RawDataAllData,StdCalcsAllCalcs),$D174,I$2))=0,"",INDEX(IF(LEFT($C174,3)="XFD",RawDataAllData,StdCalcsAllCalcs),$D174,I$2)*$D171)</f>
        <v/>
      </c>
      <c r="J174" s="136" t="str">
        <f ca="1">IF(AND(I174&lt;&gt;"",I174&lt;INDEX(INDIRECT(B170),E174,MATCH(J171&amp;"LQ",StdRangesColumnHeaders,0)-StdRangesFirstDatasetCol+3)),"Q4",IF(AND(I174&lt;&gt;"",I174&gt;INDEX(INDIRECT(B170),E174,MATCH(J171&amp;"HQ",StdRangesColumnHeaders,0)-StdRangesFirstDatasetCol+3)),"Q1",""))</f>
        <v/>
      </c>
      <c r="K174" s="136" t="str">
        <f t="shared" ref="K174:AP174" si="272">IF(LEN(INDEX(IF(LEFT($C174,3)="XFD",RawDataAllData,StdCalcsAllCalcs),$D174,K$2))=0,"",INDEX(IF(LEFT($C174,3)="XFD",RawDataAllData,StdCalcsAllCalcs),$D174,K$2)*$D171)</f>
        <v/>
      </c>
      <c r="L174" s="136" t="str">
        <f t="shared" si="272"/>
        <v/>
      </c>
      <c r="M174" s="136" t="str">
        <f t="shared" si="272"/>
        <v/>
      </c>
      <c r="N174" s="136" t="str">
        <f t="shared" si="272"/>
        <v/>
      </c>
      <c r="O174" s="136" t="str">
        <f t="shared" si="272"/>
        <v/>
      </c>
      <c r="P174" s="136" t="str">
        <f t="shared" si="272"/>
        <v/>
      </c>
      <c r="Q174" s="136" t="str">
        <f t="shared" si="272"/>
        <v/>
      </c>
      <c r="R174" s="136" t="str">
        <f t="shared" si="272"/>
        <v/>
      </c>
      <c r="S174" s="136" t="str">
        <f t="shared" si="272"/>
        <v/>
      </c>
      <c r="T174" s="136" t="str">
        <f t="shared" si="272"/>
        <v/>
      </c>
      <c r="U174" s="136" t="str">
        <f t="shared" si="272"/>
        <v/>
      </c>
      <c r="V174" s="136" t="str">
        <f t="shared" si="272"/>
        <v/>
      </c>
      <c r="W174" s="136" t="str">
        <f t="shared" si="272"/>
        <v/>
      </c>
      <c r="X174" s="136" t="str">
        <f t="shared" si="272"/>
        <v/>
      </c>
      <c r="Y174" s="136" t="str">
        <f t="shared" si="272"/>
        <v/>
      </c>
      <c r="Z174" s="136" t="str">
        <f t="shared" si="272"/>
        <v/>
      </c>
      <c r="AA174" s="136" t="str">
        <f t="shared" si="272"/>
        <v/>
      </c>
      <c r="AB174" s="136" t="str">
        <f t="shared" si="272"/>
        <v/>
      </c>
      <c r="AC174" s="136" t="str">
        <f t="shared" si="272"/>
        <v/>
      </c>
      <c r="AD174" s="136" t="str">
        <f t="shared" si="272"/>
        <v/>
      </c>
      <c r="AE174" s="136" t="str">
        <f t="shared" si="272"/>
        <v/>
      </c>
      <c r="AF174" s="136" t="str">
        <f t="shared" si="272"/>
        <v/>
      </c>
      <c r="AG174" s="136" t="str">
        <f t="shared" si="272"/>
        <v/>
      </c>
      <c r="AH174" s="136" t="str">
        <f t="shared" si="272"/>
        <v/>
      </c>
      <c r="AI174" s="136" t="str">
        <f t="shared" si="272"/>
        <v/>
      </c>
      <c r="AJ174" s="136" t="str">
        <f t="shared" si="272"/>
        <v/>
      </c>
      <c r="AK174" s="136" t="str">
        <f t="shared" si="272"/>
        <v/>
      </c>
      <c r="AL174" s="136" t="str">
        <f t="shared" si="272"/>
        <v/>
      </c>
      <c r="AM174" s="136" t="str">
        <f t="shared" si="272"/>
        <v/>
      </c>
      <c r="AN174" s="136" t="str">
        <f t="shared" si="272"/>
        <v/>
      </c>
      <c r="AO174" s="136" t="str">
        <f t="shared" si="272"/>
        <v/>
      </c>
      <c r="AP174" s="136" t="str">
        <f t="shared" si="272"/>
        <v/>
      </c>
      <c r="AQ174" s="136" t="str">
        <f t="shared" ref="AQ174:BH174" si="273">IF(LEN(INDEX(IF(LEFT($C174,3)="XFD",RawDataAllData,StdCalcsAllCalcs),$D174,AQ$2))=0,"",INDEX(IF(LEFT($C174,3)="XFD",RawDataAllData,StdCalcsAllCalcs),$D174,AQ$2)*$D171)</f>
        <v/>
      </c>
      <c r="AR174" s="136" t="str">
        <f t="shared" si="273"/>
        <v/>
      </c>
      <c r="AS174" s="136" t="str">
        <f t="shared" si="273"/>
        <v/>
      </c>
      <c r="AT174" s="136" t="str">
        <f t="shared" si="273"/>
        <v/>
      </c>
      <c r="AU174" s="136" t="str">
        <f t="shared" si="273"/>
        <v/>
      </c>
      <c r="AV174" s="136" t="str">
        <f t="shared" si="273"/>
        <v/>
      </c>
      <c r="AW174" s="136" t="str">
        <f t="shared" si="273"/>
        <v/>
      </c>
      <c r="AX174" s="136" t="str">
        <f t="shared" si="273"/>
        <v/>
      </c>
      <c r="AY174" s="136" t="str">
        <f t="shared" si="273"/>
        <v/>
      </c>
      <c r="AZ174" s="136" t="str">
        <f t="shared" si="273"/>
        <v/>
      </c>
      <c r="BA174" s="136" t="str">
        <f t="shared" si="273"/>
        <v/>
      </c>
      <c r="BB174" s="136" t="str">
        <f t="shared" si="273"/>
        <v/>
      </c>
      <c r="BC174" s="136" t="str">
        <f t="shared" si="273"/>
        <v/>
      </c>
      <c r="BD174" s="136" t="str">
        <f t="shared" si="273"/>
        <v/>
      </c>
      <c r="BE174" s="136" t="str">
        <f t="shared" si="273"/>
        <v/>
      </c>
      <c r="BF174" s="136" t="str">
        <f t="shared" si="273"/>
        <v/>
      </c>
      <c r="BG174" s="136" t="str">
        <f t="shared" si="273"/>
        <v/>
      </c>
      <c r="BH174" s="136" t="str">
        <f t="shared" si="273"/>
        <v/>
      </c>
    </row>
    <row r="175" spans="1:60" x14ac:dyDescent="0.2">
      <c r="A175" s="114">
        <f t="shared" si="166"/>
        <v>0</v>
      </c>
      <c r="C175" s="143" t="s">
        <v>2212</v>
      </c>
      <c r="D175" s="112">
        <f>MATCH(C175,IF(LEFT($C175,3)="XFD",RawDataFieldKeys,StdCalcsFieldKeys),0)-IF(LEFT($C175,3)="XFD",RawDataFieldKeyBaseRow,StdCalcsFieldKeyBaseRow)</f>
        <v>73</v>
      </c>
      <c r="E175" s="112">
        <f>E174+1</f>
        <v>5</v>
      </c>
      <c r="G175" s="143" t="s">
        <v>2710</v>
      </c>
      <c r="H175" s="135" t="str">
        <f>VLOOKUP(C175,IF(LEFT($C175,3)="XFD",RawDataLookupFieldLabels,StdCalcsLookupFieldLabels),2,0)</f>
        <v>Deployment</v>
      </c>
      <c r="I175" s="136" t="str">
        <f>IF(LEN(INDEX(IF(LEFT($C175,3)="XFD",RawDataAllData,StdCalcsAllCalcs),$D175,I$2))=0,"",INDEX(IF(LEFT($C175,3)="XFD",RawDataAllData,StdCalcsAllCalcs),$D175,I$2)*$D171)</f>
        <v/>
      </c>
      <c r="J175" s="136" t="str">
        <f ca="1">IF(AND(I175&lt;&gt;"",I175&lt;INDEX(INDIRECT(B170),E175,MATCH(J171&amp;"LQ",StdRangesColumnHeaders,0)-StdRangesFirstDatasetCol+3)),"Q4",IF(AND(I175&lt;&gt;"",I175&gt;INDEX(INDIRECT(B170),E175,MATCH(J171&amp;"HQ",StdRangesColumnHeaders,0)-StdRangesFirstDatasetCol+3)),"Q1",""))</f>
        <v/>
      </c>
      <c r="K175" s="136" t="str">
        <f t="shared" ref="K175:AP175" si="274">IF(LEN(INDEX(IF(LEFT($C175,3)="XFD",RawDataAllData,StdCalcsAllCalcs),$D175,K$2))=0,"",INDEX(IF(LEFT($C175,3)="XFD",RawDataAllData,StdCalcsAllCalcs),$D175,K$2)*$D171)</f>
        <v/>
      </c>
      <c r="L175" s="136" t="str">
        <f t="shared" si="274"/>
        <v/>
      </c>
      <c r="M175" s="136" t="str">
        <f t="shared" si="274"/>
        <v/>
      </c>
      <c r="N175" s="136" t="str">
        <f t="shared" si="274"/>
        <v/>
      </c>
      <c r="O175" s="136" t="str">
        <f t="shared" si="274"/>
        <v/>
      </c>
      <c r="P175" s="136" t="str">
        <f t="shared" si="274"/>
        <v/>
      </c>
      <c r="Q175" s="136" t="str">
        <f t="shared" si="274"/>
        <v/>
      </c>
      <c r="R175" s="136" t="str">
        <f t="shared" si="274"/>
        <v/>
      </c>
      <c r="S175" s="136" t="str">
        <f t="shared" si="274"/>
        <v/>
      </c>
      <c r="T175" s="136" t="str">
        <f t="shared" si="274"/>
        <v/>
      </c>
      <c r="U175" s="136" t="str">
        <f t="shared" si="274"/>
        <v/>
      </c>
      <c r="V175" s="136" t="str">
        <f t="shared" si="274"/>
        <v/>
      </c>
      <c r="W175" s="136" t="str">
        <f t="shared" si="274"/>
        <v/>
      </c>
      <c r="X175" s="136" t="str">
        <f t="shared" si="274"/>
        <v/>
      </c>
      <c r="Y175" s="136" t="str">
        <f t="shared" si="274"/>
        <v/>
      </c>
      <c r="Z175" s="136" t="str">
        <f t="shared" si="274"/>
        <v/>
      </c>
      <c r="AA175" s="136" t="str">
        <f t="shared" si="274"/>
        <v/>
      </c>
      <c r="AB175" s="136" t="str">
        <f t="shared" si="274"/>
        <v/>
      </c>
      <c r="AC175" s="136" t="str">
        <f t="shared" si="274"/>
        <v/>
      </c>
      <c r="AD175" s="136" t="str">
        <f t="shared" si="274"/>
        <v/>
      </c>
      <c r="AE175" s="136" t="str">
        <f t="shared" si="274"/>
        <v/>
      </c>
      <c r="AF175" s="136" t="str">
        <f t="shared" si="274"/>
        <v/>
      </c>
      <c r="AG175" s="136" t="str">
        <f t="shared" si="274"/>
        <v/>
      </c>
      <c r="AH175" s="136" t="str">
        <f t="shared" si="274"/>
        <v/>
      </c>
      <c r="AI175" s="136" t="str">
        <f t="shared" si="274"/>
        <v/>
      </c>
      <c r="AJ175" s="136" t="str">
        <f t="shared" si="274"/>
        <v/>
      </c>
      <c r="AK175" s="136" t="str">
        <f t="shared" si="274"/>
        <v/>
      </c>
      <c r="AL175" s="136" t="str">
        <f t="shared" si="274"/>
        <v/>
      </c>
      <c r="AM175" s="136" t="str">
        <f t="shared" si="274"/>
        <v/>
      </c>
      <c r="AN175" s="136" t="str">
        <f t="shared" si="274"/>
        <v/>
      </c>
      <c r="AO175" s="136" t="str">
        <f t="shared" si="274"/>
        <v/>
      </c>
      <c r="AP175" s="136" t="str">
        <f t="shared" si="274"/>
        <v/>
      </c>
      <c r="AQ175" s="136" t="str">
        <f t="shared" ref="AQ175:BH175" si="275">IF(LEN(INDEX(IF(LEFT($C175,3)="XFD",RawDataAllData,StdCalcsAllCalcs),$D175,AQ$2))=0,"",INDEX(IF(LEFT($C175,3)="XFD",RawDataAllData,StdCalcsAllCalcs),$D175,AQ$2)*$D171)</f>
        <v/>
      </c>
      <c r="AR175" s="136" t="str">
        <f t="shared" si="275"/>
        <v/>
      </c>
      <c r="AS175" s="136" t="str">
        <f t="shared" si="275"/>
        <v/>
      </c>
      <c r="AT175" s="136" t="str">
        <f t="shared" si="275"/>
        <v/>
      </c>
      <c r="AU175" s="136" t="str">
        <f t="shared" si="275"/>
        <v/>
      </c>
      <c r="AV175" s="136" t="str">
        <f t="shared" si="275"/>
        <v/>
      </c>
      <c r="AW175" s="136" t="str">
        <f t="shared" si="275"/>
        <v/>
      </c>
      <c r="AX175" s="136" t="str">
        <f t="shared" si="275"/>
        <v/>
      </c>
      <c r="AY175" s="136" t="str">
        <f t="shared" si="275"/>
        <v/>
      </c>
      <c r="AZ175" s="136" t="str">
        <f t="shared" si="275"/>
        <v/>
      </c>
      <c r="BA175" s="136" t="str">
        <f t="shared" si="275"/>
        <v/>
      </c>
      <c r="BB175" s="136" t="str">
        <f t="shared" si="275"/>
        <v/>
      </c>
      <c r="BC175" s="136" t="str">
        <f t="shared" si="275"/>
        <v/>
      </c>
      <c r="BD175" s="136" t="str">
        <f t="shared" si="275"/>
        <v/>
      </c>
      <c r="BE175" s="136" t="str">
        <f t="shared" si="275"/>
        <v/>
      </c>
      <c r="BF175" s="136" t="str">
        <f t="shared" si="275"/>
        <v/>
      </c>
      <c r="BG175" s="136" t="str">
        <f t="shared" si="275"/>
        <v/>
      </c>
      <c r="BH175" s="136" t="str">
        <f t="shared" si="275"/>
        <v/>
      </c>
    </row>
    <row r="176" spans="1:60" x14ac:dyDescent="0.2">
      <c r="A176" s="114">
        <f t="shared" si="166"/>
        <v>0</v>
      </c>
      <c r="C176" s="143" t="s">
        <v>2213</v>
      </c>
      <c r="D176" s="112">
        <f>MATCH(C176,IF(LEFT($C176,3)="XFD",RawDataFieldKeys,StdCalcsFieldKeys),0)-IF(LEFT($C176,3)="XFD",RawDataFieldKeyBaseRow,StdCalcsFieldKeyBaseRow)</f>
        <v>74</v>
      </c>
      <c r="E176" s="112">
        <f>E175+1</f>
        <v>6</v>
      </c>
      <c r="G176" s="143" t="s">
        <v>2711</v>
      </c>
      <c r="H176" s="135" t="str">
        <f>VLOOKUP(C176,IF(LEFT($C176,3)="XFD",RawDataLookupFieldLabels,StdCalcsLookupFieldLabels),2,0)</f>
        <v>Project management</v>
      </c>
      <c r="I176" s="136" t="str">
        <f>IF(LEN(INDEX(IF(LEFT($C176,3)="XFD",RawDataAllData,StdCalcsAllCalcs),$D176,I$2))=0,"",INDEX(IF(LEFT($C176,3)="XFD",RawDataAllData,StdCalcsAllCalcs),$D176,I$2)*$D171)</f>
        <v/>
      </c>
      <c r="J176" s="136" t="str">
        <f ca="1">IF(AND(I176&lt;&gt;"",I176&lt;INDEX(INDIRECT(B170),E176,MATCH(J171&amp;"LQ",StdRangesColumnHeaders,0)-StdRangesFirstDatasetCol+3)),"Q4",IF(AND(I176&lt;&gt;"",I176&gt;INDEX(INDIRECT(B170),E176,MATCH(J171&amp;"HQ",StdRangesColumnHeaders,0)-StdRangesFirstDatasetCol+3)),"Q1",""))</f>
        <v/>
      </c>
      <c r="K176" s="136" t="str">
        <f t="shared" ref="K176:AP176" si="276">IF(LEN(INDEX(IF(LEFT($C176,3)="XFD",RawDataAllData,StdCalcsAllCalcs),$D176,K$2))=0,"",INDEX(IF(LEFT($C176,3)="XFD",RawDataAllData,StdCalcsAllCalcs),$D176,K$2)*$D171)</f>
        <v/>
      </c>
      <c r="L176" s="136" t="str">
        <f t="shared" si="276"/>
        <v/>
      </c>
      <c r="M176" s="136" t="str">
        <f t="shared" si="276"/>
        <v/>
      </c>
      <c r="N176" s="136" t="str">
        <f t="shared" si="276"/>
        <v/>
      </c>
      <c r="O176" s="136" t="str">
        <f t="shared" si="276"/>
        <v/>
      </c>
      <c r="P176" s="136" t="str">
        <f t="shared" si="276"/>
        <v/>
      </c>
      <c r="Q176" s="136" t="str">
        <f t="shared" si="276"/>
        <v/>
      </c>
      <c r="R176" s="136" t="str">
        <f t="shared" si="276"/>
        <v/>
      </c>
      <c r="S176" s="136" t="str">
        <f t="shared" si="276"/>
        <v/>
      </c>
      <c r="T176" s="136" t="str">
        <f t="shared" si="276"/>
        <v/>
      </c>
      <c r="U176" s="136" t="str">
        <f t="shared" si="276"/>
        <v/>
      </c>
      <c r="V176" s="136" t="str">
        <f t="shared" si="276"/>
        <v/>
      </c>
      <c r="W176" s="136" t="str">
        <f t="shared" si="276"/>
        <v/>
      </c>
      <c r="X176" s="136" t="str">
        <f t="shared" si="276"/>
        <v/>
      </c>
      <c r="Y176" s="136" t="str">
        <f t="shared" si="276"/>
        <v/>
      </c>
      <c r="Z176" s="136" t="str">
        <f t="shared" si="276"/>
        <v/>
      </c>
      <c r="AA176" s="136" t="str">
        <f t="shared" si="276"/>
        <v/>
      </c>
      <c r="AB176" s="136" t="str">
        <f t="shared" si="276"/>
        <v/>
      </c>
      <c r="AC176" s="136" t="str">
        <f t="shared" si="276"/>
        <v/>
      </c>
      <c r="AD176" s="136" t="str">
        <f t="shared" si="276"/>
        <v/>
      </c>
      <c r="AE176" s="136" t="str">
        <f t="shared" si="276"/>
        <v/>
      </c>
      <c r="AF176" s="136" t="str">
        <f t="shared" si="276"/>
        <v/>
      </c>
      <c r="AG176" s="136" t="str">
        <f t="shared" si="276"/>
        <v/>
      </c>
      <c r="AH176" s="136" t="str">
        <f t="shared" si="276"/>
        <v/>
      </c>
      <c r="AI176" s="136" t="str">
        <f t="shared" si="276"/>
        <v/>
      </c>
      <c r="AJ176" s="136" t="str">
        <f t="shared" si="276"/>
        <v/>
      </c>
      <c r="AK176" s="136" t="str">
        <f t="shared" si="276"/>
        <v/>
      </c>
      <c r="AL176" s="136" t="str">
        <f t="shared" si="276"/>
        <v/>
      </c>
      <c r="AM176" s="136" t="str">
        <f t="shared" si="276"/>
        <v/>
      </c>
      <c r="AN176" s="136" t="str">
        <f t="shared" si="276"/>
        <v/>
      </c>
      <c r="AO176" s="136" t="str">
        <f t="shared" si="276"/>
        <v/>
      </c>
      <c r="AP176" s="136" t="str">
        <f t="shared" si="276"/>
        <v/>
      </c>
      <c r="AQ176" s="136" t="str">
        <f t="shared" ref="AQ176:BH176" si="277">IF(LEN(INDEX(IF(LEFT($C176,3)="XFD",RawDataAllData,StdCalcsAllCalcs),$D176,AQ$2))=0,"",INDEX(IF(LEFT($C176,3)="XFD",RawDataAllData,StdCalcsAllCalcs),$D176,AQ$2)*$D171)</f>
        <v/>
      </c>
      <c r="AR176" s="136" t="str">
        <f t="shared" si="277"/>
        <v/>
      </c>
      <c r="AS176" s="136" t="str">
        <f t="shared" si="277"/>
        <v/>
      </c>
      <c r="AT176" s="136" t="str">
        <f t="shared" si="277"/>
        <v/>
      </c>
      <c r="AU176" s="136" t="str">
        <f t="shared" si="277"/>
        <v/>
      </c>
      <c r="AV176" s="136" t="str">
        <f t="shared" si="277"/>
        <v/>
      </c>
      <c r="AW176" s="136" t="str">
        <f t="shared" si="277"/>
        <v/>
      </c>
      <c r="AX176" s="136" t="str">
        <f t="shared" si="277"/>
        <v/>
      </c>
      <c r="AY176" s="136" t="str">
        <f t="shared" si="277"/>
        <v/>
      </c>
      <c r="AZ176" s="136" t="str">
        <f t="shared" si="277"/>
        <v/>
      </c>
      <c r="BA176" s="136" t="str">
        <f t="shared" si="277"/>
        <v/>
      </c>
      <c r="BB176" s="136" t="str">
        <f t="shared" si="277"/>
        <v/>
      </c>
      <c r="BC176" s="136" t="str">
        <f t="shared" si="277"/>
        <v/>
      </c>
      <c r="BD176" s="136" t="str">
        <f t="shared" si="277"/>
        <v/>
      </c>
      <c r="BE176" s="136" t="str">
        <f t="shared" si="277"/>
        <v/>
      </c>
      <c r="BF176" s="136" t="str">
        <f t="shared" si="277"/>
        <v/>
      </c>
      <c r="BG176" s="136" t="str">
        <f t="shared" si="277"/>
        <v/>
      </c>
      <c r="BH176" s="136" t="str">
        <f t="shared" si="277"/>
        <v/>
      </c>
    </row>
    <row r="177" spans="1:60" ht="4.5" customHeight="1" x14ac:dyDescent="0.2">
      <c r="A177" s="114">
        <f t="shared" si="166"/>
        <v>0</v>
      </c>
    </row>
    <row r="178" spans="1:60" s="115" customFormat="1" ht="21" x14ac:dyDescent="0.25">
      <c r="A178" s="117">
        <f t="shared" si="166"/>
        <v>0</v>
      </c>
      <c r="B178" s="116" t="s">
        <v>280</v>
      </c>
      <c r="I178" s="122" t="str">
        <f>I$11</f>
        <v>Cl1</v>
      </c>
      <c r="J178" s="122"/>
      <c r="K178" s="122" t="str">
        <f t="shared" ref="K178:AP178" si="278">K$11</f>
        <v>Cl2</v>
      </c>
      <c r="L178" s="122" t="str">
        <f t="shared" si="278"/>
        <v>Cl3</v>
      </c>
      <c r="M178" s="122" t="str">
        <f t="shared" si="278"/>
        <v>Cl4</v>
      </c>
      <c r="N178" s="122" t="str">
        <f t="shared" si="278"/>
        <v>Cl5</v>
      </c>
      <c r="O178" s="122" t="str">
        <f t="shared" si="278"/>
        <v>P1</v>
      </c>
      <c r="P178" s="122" t="str">
        <f t="shared" si="278"/>
        <v>P2</v>
      </c>
      <c r="Q178" s="122" t="str">
        <f t="shared" si="278"/>
        <v>P3</v>
      </c>
      <c r="R178" s="122" t="str">
        <f t="shared" si="278"/>
        <v>P4</v>
      </c>
      <c r="S178" s="122" t="str">
        <f t="shared" si="278"/>
        <v>P5</v>
      </c>
      <c r="T178" s="122" t="str">
        <f t="shared" si="278"/>
        <v>P6</v>
      </c>
      <c r="U178" s="122" t="str">
        <f t="shared" si="278"/>
        <v>P7</v>
      </c>
      <c r="V178" s="122" t="str">
        <f t="shared" si="278"/>
        <v>P8</v>
      </c>
      <c r="W178" s="122" t="str">
        <f t="shared" si="278"/>
        <v>P9</v>
      </c>
      <c r="X178" s="122" t="str">
        <f t="shared" si="278"/>
        <v>P10</v>
      </c>
      <c r="Y178" s="122" t="str">
        <f t="shared" si="278"/>
        <v>P11</v>
      </c>
      <c r="Z178" s="122" t="str">
        <f t="shared" si="278"/>
        <v>G1Med</v>
      </c>
      <c r="AA178" s="122" t="str">
        <f t="shared" si="278"/>
        <v>G1LQ</v>
      </c>
      <c r="AB178" s="122" t="str">
        <f t="shared" si="278"/>
        <v>G1HQ</v>
      </c>
      <c r="AC178" s="122" t="str">
        <f t="shared" si="278"/>
        <v>G1Min</v>
      </c>
      <c r="AD178" s="122" t="str">
        <f t="shared" si="278"/>
        <v>G1Max</v>
      </c>
      <c r="AE178" s="122" t="str">
        <f t="shared" si="278"/>
        <v>G1Avg</v>
      </c>
      <c r="AF178" s="122" t="str">
        <f t="shared" si="278"/>
        <v>G1Std</v>
      </c>
      <c r="AG178" s="122" t="str">
        <f t="shared" si="278"/>
        <v>G2Med</v>
      </c>
      <c r="AH178" s="122" t="str">
        <f t="shared" si="278"/>
        <v>G2LQ</v>
      </c>
      <c r="AI178" s="122" t="str">
        <f t="shared" si="278"/>
        <v>G2HQ</v>
      </c>
      <c r="AJ178" s="122" t="str">
        <f t="shared" si="278"/>
        <v>G2Min</v>
      </c>
      <c r="AK178" s="122" t="str">
        <f t="shared" si="278"/>
        <v>G2Max</v>
      </c>
      <c r="AL178" s="122" t="str">
        <f t="shared" si="278"/>
        <v>G2Avg</v>
      </c>
      <c r="AM178" s="122" t="str">
        <f t="shared" si="278"/>
        <v>G2Std</v>
      </c>
      <c r="AN178" s="122" t="str">
        <f t="shared" si="278"/>
        <v>G3Med</v>
      </c>
      <c r="AO178" s="122" t="str">
        <f t="shared" si="278"/>
        <v>G3LQ</v>
      </c>
      <c r="AP178" s="122" t="str">
        <f t="shared" si="278"/>
        <v>G3HQ</v>
      </c>
      <c r="AQ178" s="122" t="str">
        <f t="shared" ref="AQ178:BH178" si="279">AQ$11</f>
        <v>G3Min</v>
      </c>
      <c r="AR178" s="122" t="str">
        <f t="shared" si="279"/>
        <v>G3Max</v>
      </c>
      <c r="AS178" s="122" t="str">
        <f t="shared" si="279"/>
        <v>G3Avg</v>
      </c>
      <c r="AT178" s="122" t="str">
        <f t="shared" si="279"/>
        <v>G3Std</v>
      </c>
      <c r="AU178" s="122" t="str">
        <f t="shared" si="279"/>
        <v>G4Med</v>
      </c>
      <c r="AV178" s="122" t="str">
        <f t="shared" si="279"/>
        <v>G4LQ</v>
      </c>
      <c r="AW178" s="122" t="str">
        <f t="shared" si="279"/>
        <v>G4HQ</v>
      </c>
      <c r="AX178" s="122" t="str">
        <f t="shared" si="279"/>
        <v>G4Min</v>
      </c>
      <c r="AY178" s="122" t="str">
        <f t="shared" si="279"/>
        <v>G4Max</v>
      </c>
      <c r="AZ178" s="122" t="str">
        <f t="shared" si="279"/>
        <v>G4Avg</v>
      </c>
      <c r="BA178" s="122" t="str">
        <f t="shared" si="279"/>
        <v>G4Std</v>
      </c>
      <c r="BB178" s="122" t="str">
        <f t="shared" si="279"/>
        <v>G5Med</v>
      </c>
      <c r="BC178" s="122" t="str">
        <f t="shared" si="279"/>
        <v>G5LQ</v>
      </c>
      <c r="BD178" s="122" t="str">
        <f t="shared" si="279"/>
        <v>G5HQ</v>
      </c>
      <c r="BE178" s="122" t="str">
        <f t="shared" si="279"/>
        <v>G5Min</v>
      </c>
      <c r="BF178" s="122" t="str">
        <f t="shared" si="279"/>
        <v>G5Max</v>
      </c>
      <c r="BG178" s="122" t="str">
        <f t="shared" si="279"/>
        <v>G5Avg</v>
      </c>
      <c r="BH178" s="122" t="str">
        <f t="shared" si="279"/>
        <v>G5Std</v>
      </c>
    </row>
    <row r="179" spans="1:60" ht="4.5" customHeight="1" x14ac:dyDescent="0.2">
      <c r="A179" s="114">
        <f t="shared" si="166"/>
        <v>0</v>
      </c>
    </row>
    <row r="180" spans="1:60" x14ac:dyDescent="0.2">
      <c r="A180" s="114"/>
      <c r="B180" s="112" t="s">
        <v>2602</v>
      </c>
    </row>
    <row r="181" spans="1:60" x14ac:dyDescent="0.2">
      <c r="A181" s="114">
        <f t="shared" si="166"/>
        <v>0</v>
      </c>
      <c r="B181" s="112" t="str">
        <f>"Absolutes ("&amp;Currency&amp;" mn)"</f>
        <v>Absolutes (USD mn)</v>
      </c>
      <c r="D181" s="238">
        <f>1/1000000/OutputExchangeRate</f>
        <v>1.2689389132807146E-6</v>
      </c>
      <c r="E181" s="238"/>
      <c r="F181" s="238"/>
      <c r="G181" s="132"/>
      <c r="H181" s="132" t="str">
        <f>HeaderLabels</f>
        <v>Labels</v>
      </c>
      <c r="I181" s="132" t="str">
        <f>HeaderCl1N</f>
        <v>#Cl1N#</v>
      </c>
      <c r="J181" s="132"/>
      <c r="K181" s="132" t="str">
        <f>HeaderCl2N</f>
        <v>#Cl2N#</v>
      </c>
      <c r="L181" s="132" t="str">
        <f>HeaderCl3N</f>
        <v>#Cl3N#</v>
      </c>
      <c r="M181" s="132" t="str">
        <f>HeaderCl4N</f>
        <v>#Cl4N#</v>
      </c>
      <c r="N181" s="132" t="str">
        <f>HeaderCl5N</f>
        <v>#Cl5N#</v>
      </c>
      <c r="O181" s="132" t="str">
        <f>HeaderP1N</f>
        <v>#P1N#</v>
      </c>
      <c r="P181" s="132" t="str">
        <f>HeaderP2N</f>
        <v>#P2N#</v>
      </c>
      <c r="Q181" s="132" t="str">
        <f>HeaderP3N</f>
        <v>#P3N#</v>
      </c>
      <c r="R181" s="132" t="str">
        <f>HeaderP4N</f>
        <v>#P4N#</v>
      </c>
      <c r="S181" s="132" t="str">
        <f>HeaderP5N</f>
        <v>#P5N#</v>
      </c>
      <c r="T181" s="132" t="str">
        <f>HeaderP6N</f>
        <v>#P6N#</v>
      </c>
      <c r="U181" s="132" t="str">
        <f>HeaderP7N</f>
        <v>#P7N#</v>
      </c>
      <c r="V181" s="132" t="str">
        <f>HeaderP8N</f>
        <v>#P8N#</v>
      </c>
      <c r="W181" s="132" t="str">
        <f>HeaderP9N</f>
        <v>#P9N#</v>
      </c>
      <c r="X181" s="132" t="str">
        <f>HeaderP10N</f>
        <v>#P10N#</v>
      </c>
      <c r="Y181" s="132" t="str">
        <f>HeaderP11N</f>
        <v>#P11N#</v>
      </c>
    </row>
    <row r="182" spans="1:60" x14ac:dyDescent="0.2">
      <c r="A182" s="114">
        <f t="shared" si="166"/>
        <v>0</v>
      </c>
      <c r="C182" s="143" t="s">
        <v>630</v>
      </c>
      <c r="D182" s="112">
        <f t="shared" ref="D182:D197" si="280">MATCH(C182,IF(LEFT($C182,3)="XFD",RawDataFieldKeys,StdCalcsFieldKeys),0)-IF(LEFT($C182,3)="XFD",RawDataFieldKeyBaseRow,StdCalcsFieldKeyBaseRow)</f>
        <v>65</v>
      </c>
      <c r="G182" s="143" t="s">
        <v>268</v>
      </c>
      <c r="H182" s="132" t="str">
        <f t="shared" ref="H182:H197" si="281">VLOOKUP(C182,IF(LEFT($C182,3)="XFD",RawDataLookupFieldLabels,StdCalcsLookupFieldLabels),2,0)</f>
        <v>Total IT</v>
      </c>
      <c r="I182" s="146" t="str">
        <f>IF(LEN(INDEX(IF(LEFT($C182,3)="XFD",RawDataAllData,StdCalcsAllCalcs),$D182,I$2))=0,"",INDEX(IF(LEFT($C182,3)="XFD",RawDataAllData,StdCalcsAllCalcs),$D182,I$2)*$D181)</f>
        <v/>
      </c>
      <c r="J182" s="146"/>
      <c r="K182" s="146" t="str">
        <f t="shared" ref="K182:Y182" si="282">IF(LEN(INDEX(IF(LEFT($C182,3)="XFD",RawDataAllData,StdCalcsAllCalcs),$D182,K$2))=0,"",INDEX(IF(LEFT($C182,3)="XFD",RawDataAllData,StdCalcsAllCalcs),$D182,K$2)*$D181)</f>
        <v/>
      </c>
      <c r="L182" s="146" t="str">
        <f t="shared" si="282"/>
        <v/>
      </c>
      <c r="M182" s="146" t="str">
        <f t="shared" si="282"/>
        <v/>
      </c>
      <c r="N182" s="146" t="str">
        <f t="shared" si="282"/>
        <v/>
      </c>
      <c r="O182" s="146" t="str">
        <f t="shared" si="282"/>
        <v/>
      </c>
      <c r="P182" s="146" t="str">
        <f t="shared" si="282"/>
        <v/>
      </c>
      <c r="Q182" s="146" t="str">
        <f t="shared" si="282"/>
        <v/>
      </c>
      <c r="R182" s="146" t="str">
        <f t="shared" si="282"/>
        <v/>
      </c>
      <c r="S182" s="146" t="str">
        <f t="shared" si="282"/>
        <v/>
      </c>
      <c r="T182" s="146" t="str">
        <f t="shared" si="282"/>
        <v/>
      </c>
      <c r="U182" s="146" t="str">
        <f t="shared" si="282"/>
        <v/>
      </c>
      <c r="V182" s="146" t="str">
        <f t="shared" si="282"/>
        <v/>
      </c>
      <c r="W182" s="146" t="str">
        <f t="shared" si="282"/>
        <v/>
      </c>
      <c r="X182" s="146" t="str">
        <f t="shared" si="282"/>
        <v/>
      </c>
      <c r="Y182" s="146" t="str">
        <f t="shared" si="282"/>
        <v/>
      </c>
    </row>
    <row r="183" spans="1:60" x14ac:dyDescent="0.2">
      <c r="A183" s="114">
        <f t="shared" si="166"/>
        <v>0</v>
      </c>
      <c r="C183" s="143" t="s">
        <v>646</v>
      </c>
      <c r="D183" s="112">
        <f t="shared" si="280"/>
        <v>226</v>
      </c>
      <c r="G183" s="143" t="s">
        <v>172</v>
      </c>
      <c r="H183" s="132" t="str">
        <f t="shared" si="281"/>
        <v>Management and overhead</v>
      </c>
      <c r="I183" s="146" t="str">
        <f>IF(LEN(INDEX(IF(LEFT($C183,3)="XFD",RawDataAllData,StdCalcsAllCalcs),$D183,I$2))=0,"",INDEX(IF(LEFT($C183,3)="XFD",RawDataAllData,StdCalcsAllCalcs),$D183,I$2)*$D181)</f>
        <v/>
      </c>
      <c r="J183" s="146"/>
      <c r="K183" s="146" t="str">
        <f t="shared" ref="K183:Y183" si="283">IF(LEN(INDEX(IF(LEFT($C183,3)="XFD",RawDataAllData,StdCalcsAllCalcs),$D183,K$2))=0,"",INDEX(IF(LEFT($C183,3)="XFD",RawDataAllData,StdCalcsAllCalcs),$D183,K$2)*$D181)</f>
        <v/>
      </c>
      <c r="L183" s="146" t="str">
        <f t="shared" si="283"/>
        <v/>
      </c>
      <c r="M183" s="146" t="str">
        <f t="shared" si="283"/>
        <v/>
      </c>
      <c r="N183" s="146" t="str">
        <f t="shared" si="283"/>
        <v/>
      </c>
      <c r="O183" s="146" t="str">
        <f t="shared" si="283"/>
        <v/>
      </c>
      <c r="P183" s="146" t="str">
        <f t="shared" si="283"/>
        <v/>
      </c>
      <c r="Q183" s="146" t="str">
        <f t="shared" si="283"/>
        <v/>
      </c>
      <c r="R183" s="146" t="str">
        <f t="shared" si="283"/>
        <v/>
      </c>
      <c r="S183" s="146" t="str">
        <f t="shared" si="283"/>
        <v/>
      </c>
      <c r="T183" s="146" t="str">
        <f t="shared" si="283"/>
        <v/>
      </c>
      <c r="U183" s="146" t="str">
        <f t="shared" si="283"/>
        <v/>
      </c>
      <c r="V183" s="146" t="str">
        <f t="shared" si="283"/>
        <v/>
      </c>
      <c r="W183" s="146" t="str">
        <f t="shared" si="283"/>
        <v/>
      </c>
      <c r="X183" s="146" t="str">
        <f t="shared" si="283"/>
        <v/>
      </c>
      <c r="Y183" s="146" t="str">
        <f t="shared" si="283"/>
        <v/>
      </c>
      <c r="Z183" s="134"/>
      <c r="AA183" s="134"/>
    </row>
    <row r="184" spans="1:60" x14ac:dyDescent="0.2">
      <c r="A184" s="114">
        <f t="shared" si="166"/>
        <v>0</v>
      </c>
      <c r="C184" s="143" t="s">
        <v>635</v>
      </c>
      <c r="D184" s="112">
        <f t="shared" si="280"/>
        <v>203</v>
      </c>
      <c r="G184" s="143" t="s">
        <v>254</v>
      </c>
      <c r="H184" s="132" t="str">
        <f t="shared" si="281"/>
        <v>Infrastructure</v>
      </c>
      <c r="I184" s="146" t="str">
        <f>IF(LEN(INDEX(IF(LEFT($C184,3)="XFD",RawDataAllData,StdCalcsAllCalcs),$D184,I$2))=0,"",INDEX(IF(LEFT($C184,3)="XFD",RawDataAllData,StdCalcsAllCalcs),$D184,I$2)*$D181)</f>
        <v/>
      </c>
      <c r="J184" s="146"/>
      <c r="K184" s="146" t="str">
        <f t="shared" ref="K184:Y184" si="284">IF(LEN(INDEX(IF(LEFT($C184,3)="XFD",RawDataAllData,StdCalcsAllCalcs),$D184,K$2))=0,"",INDEX(IF(LEFT($C184,3)="XFD",RawDataAllData,StdCalcsAllCalcs),$D184,K$2)*$D181)</f>
        <v/>
      </c>
      <c r="L184" s="146" t="str">
        <f t="shared" si="284"/>
        <v/>
      </c>
      <c r="M184" s="146" t="str">
        <f t="shared" si="284"/>
        <v/>
      </c>
      <c r="N184" s="146" t="str">
        <f t="shared" si="284"/>
        <v/>
      </c>
      <c r="O184" s="146" t="str">
        <f t="shared" si="284"/>
        <v/>
      </c>
      <c r="P184" s="146" t="str">
        <f t="shared" si="284"/>
        <v/>
      </c>
      <c r="Q184" s="146" t="str">
        <f t="shared" si="284"/>
        <v/>
      </c>
      <c r="R184" s="146" t="str">
        <f t="shared" si="284"/>
        <v/>
      </c>
      <c r="S184" s="146" t="str">
        <f t="shared" si="284"/>
        <v/>
      </c>
      <c r="T184" s="146" t="str">
        <f t="shared" si="284"/>
        <v/>
      </c>
      <c r="U184" s="146" t="str">
        <f t="shared" si="284"/>
        <v/>
      </c>
      <c r="V184" s="146" t="str">
        <f t="shared" si="284"/>
        <v/>
      </c>
      <c r="W184" s="146" t="str">
        <f t="shared" si="284"/>
        <v/>
      </c>
      <c r="X184" s="146" t="str">
        <f t="shared" si="284"/>
        <v/>
      </c>
      <c r="Y184" s="146" t="str">
        <f t="shared" si="284"/>
        <v/>
      </c>
      <c r="Z184" s="134"/>
      <c r="AA184" s="134"/>
    </row>
    <row r="185" spans="1:60" x14ac:dyDescent="0.2">
      <c r="A185" s="114">
        <f t="shared" si="166"/>
        <v>0</v>
      </c>
      <c r="C185" s="143" t="s">
        <v>642</v>
      </c>
      <c r="D185" s="112">
        <f t="shared" si="280"/>
        <v>210</v>
      </c>
      <c r="G185" s="143" t="s">
        <v>252</v>
      </c>
      <c r="H185" s="132" t="str">
        <f t="shared" si="281"/>
        <v>Network services</v>
      </c>
      <c r="I185" s="146" t="str">
        <f>IF(LEN(INDEX(IF(LEFT($C185,3)="XFD",RawDataAllData,StdCalcsAllCalcs),$D185,I$2))=0,"",INDEX(IF(LEFT($C185,3)="XFD",RawDataAllData,StdCalcsAllCalcs),$D185,I$2)*$D181)</f>
        <v/>
      </c>
      <c r="J185" s="146"/>
      <c r="K185" s="146" t="str">
        <f t="shared" ref="K185:Y185" si="285">IF(LEN(INDEX(IF(LEFT($C185,3)="XFD",RawDataAllData,StdCalcsAllCalcs),$D185,K$2))=0,"",INDEX(IF(LEFT($C185,3)="XFD",RawDataAllData,StdCalcsAllCalcs),$D185,K$2)*$D181)</f>
        <v/>
      </c>
      <c r="L185" s="146" t="str">
        <f t="shared" si="285"/>
        <v/>
      </c>
      <c r="M185" s="146" t="str">
        <f t="shared" si="285"/>
        <v/>
      </c>
      <c r="N185" s="146" t="str">
        <f t="shared" si="285"/>
        <v/>
      </c>
      <c r="O185" s="146" t="str">
        <f t="shared" si="285"/>
        <v/>
      </c>
      <c r="P185" s="146" t="str">
        <f t="shared" si="285"/>
        <v/>
      </c>
      <c r="Q185" s="146" t="str">
        <f t="shared" si="285"/>
        <v/>
      </c>
      <c r="R185" s="146" t="str">
        <f t="shared" si="285"/>
        <v/>
      </c>
      <c r="S185" s="146" t="str">
        <f t="shared" si="285"/>
        <v/>
      </c>
      <c r="T185" s="146" t="str">
        <f t="shared" si="285"/>
        <v/>
      </c>
      <c r="U185" s="146" t="str">
        <f t="shared" si="285"/>
        <v/>
      </c>
      <c r="V185" s="146" t="str">
        <f t="shared" si="285"/>
        <v/>
      </c>
      <c r="W185" s="146" t="str">
        <f t="shared" si="285"/>
        <v/>
      </c>
      <c r="X185" s="146" t="str">
        <f t="shared" si="285"/>
        <v/>
      </c>
      <c r="Y185" s="146" t="str">
        <f t="shared" si="285"/>
        <v/>
      </c>
      <c r="Z185" s="134"/>
      <c r="AA185" s="134"/>
    </row>
    <row r="186" spans="1:60" x14ac:dyDescent="0.2">
      <c r="A186" s="114">
        <f t="shared" si="166"/>
        <v>0</v>
      </c>
      <c r="C186" s="143" t="s">
        <v>643</v>
      </c>
      <c r="D186" s="112">
        <f t="shared" si="280"/>
        <v>211</v>
      </c>
      <c r="G186" s="143" t="s">
        <v>264</v>
      </c>
      <c r="H186" s="132" t="str">
        <f t="shared" si="281"/>
        <v>Networking</v>
      </c>
      <c r="I186" s="146" t="str">
        <f>IF(LEN(INDEX(IF(LEFT($C186,3)="XFD",RawDataAllData,StdCalcsAllCalcs),$D186,I$2))=0,"",INDEX(IF(LEFT($C186,3)="XFD",RawDataAllData,StdCalcsAllCalcs),$D186,I$2)*$D181)</f>
        <v/>
      </c>
      <c r="J186" s="146"/>
      <c r="K186" s="146" t="str">
        <f t="shared" ref="K186:Y186" si="286">IF(LEN(INDEX(IF(LEFT($C186,3)="XFD",RawDataAllData,StdCalcsAllCalcs),$D186,K$2))=0,"",INDEX(IF(LEFT($C186,3)="XFD",RawDataAllData,StdCalcsAllCalcs),$D186,K$2)*$D181)</f>
        <v/>
      </c>
      <c r="L186" s="146" t="str">
        <f t="shared" si="286"/>
        <v/>
      </c>
      <c r="M186" s="146" t="str">
        <f t="shared" si="286"/>
        <v/>
      </c>
      <c r="N186" s="146" t="str">
        <f t="shared" si="286"/>
        <v/>
      </c>
      <c r="O186" s="146" t="str">
        <f t="shared" si="286"/>
        <v/>
      </c>
      <c r="P186" s="146" t="str">
        <f t="shared" si="286"/>
        <v/>
      </c>
      <c r="Q186" s="146" t="str">
        <f t="shared" si="286"/>
        <v/>
      </c>
      <c r="R186" s="146" t="str">
        <f t="shared" si="286"/>
        <v/>
      </c>
      <c r="S186" s="146" t="str">
        <f t="shared" si="286"/>
        <v/>
      </c>
      <c r="T186" s="146" t="str">
        <f t="shared" si="286"/>
        <v/>
      </c>
      <c r="U186" s="146" t="str">
        <f t="shared" si="286"/>
        <v/>
      </c>
      <c r="V186" s="146" t="str">
        <f t="shared" si="286"/>
        <v/>
      </c>
      <c r="W186" s="146" t="str">
        <f t="shared" si="286"/>
        <v/>
      </c>
      <c r="X186" s="146" t="str">
        <f t="shared" si="286"/>
        <v/>
      </c>
      <c r="Y186" s="146" t="str">
        <f t="shared" si="286"/>
        <v/>
      </c>
      <c r="Z186" s="134"/>
      <c r="AA186" s="134"/>
    </row>
    <row r="187" spans="1:60" x14ac:dyDescent="0.2">
      <c r="A187" s="114">
        <f t="shared" si="166"/>
        <v>0</v>
      </c>
      <c r="C187" s="143" t="s">
        <v>644</v>
      </c>
      <c r="D187" s="112">
        <f t="shared" si="280"/>
        <v>212</v>
      </c>
      <c r="G187" s="143" t="s">
        <v>265</v>
      </c>
      <c r="H187" s="132" t="str">
        <f t="shared" si="281"/>
        <v>Telecoms</v>
      </c>
      <c r="I187" s="146" t="str">
        <f>IF(LEN(INDEX(IF(LEFT($C187,3)="XFD",RawDataAllData,StdCalcsAllCalcs),$D187,I$2))=0,"",INDEX(IF(LEFT($C187,3)="XFD",RawDataAllData,StdCalcsAllCalcs),$D187,I$2)*$D181)</f>
        <v/>
      </c>
      <c r="J187" s="146"/>
      <c r="K187" s="146" t="str">
        <f t="shared" ref="K187:Y187" si="287">IF(LEN(INDEX(IF(LEFT($C187,3)="XFD",RawDataAllData,StdCalcsAllCalcs),$D187,K$2))=0,"",INDEX(IF(LEFT($C187,3)="XFD",RawDataAllData,StdCalcsAllCalcs),$D187,K$2)*$D181)</f>
        <v/>
      </c>
      <c r="L187" s="146" t="str">
        <f t="shared" si="287"/>
        <v/>
      </c>
      <c r="M187" s="146" t="str">
        <f t="shared" si="287"/>
        <v/>
      </c>
      <c r="N187" s="146" t="str">
        <f t="shared" si="287"/>
        <v/>
      </c>
      <c r="O187" s="146" t="str">
        <f t="shared" si="287"/>
        <v/>
      </c>
      <c r="P187" s="146" t="str">
        <f t="shared" si="287"/>
        <v/>
      </c>
      <c r="Q187" s="146" t="str">
        <f t="shared" si="287"/>
        <v/>
      </c>
      <c r="R187" s="146" t="str">
        <f t="shared" si="287"/>
        <v/>
      </c>
      <c r="S187" s="146" t="str">
        <f t="shared" si="287"/>
        <v/>
      </c>
      <c r="T187" s="146" t="str">
        <f t="shared" si="287"/>
        <v/>
      </c>
      <c r="U187" s="146" t="str">
        <f t="shared" si="287"/>
        <v/>
      </c>
      <c r="V187" s="146" t="str">
        <f t="shared" si="287"/>
        <v/>
      </c>
      <c r="W187" s="146" t="str">
        <f t="shared" si="287"/>
        <v/>
      </c>
      <c r="X187" s="146" t="str">
        <f t="shared" si="287"/>
        <v/>
      </c>
      <c r="Y187" s="146" t="str">
        <f t="shared" si="287"/>
        <v/>
      </c>
      <c r="Z187" s="134"/>
      <c r="AA187" s="134"/>
    </row>
    <row r="188" spans="1:60" x14ac:dyDescent="0.2">
      <c r="A188" s="114">
        <f t="shared" si="166"/>
        <v>0</v>
      </c>
      <c r="C188" s="143" t="s">
        <v>639</v>
      </c>
      <c r="D188" s="112">
        <f t="shared" si="280"/>
        <v>207</v>
      </c>
      <c r="G188" s="143" t="s">
        <v>169</v>
      </c>
      <c r="H188" s="132" t="str">
        <f t="shared" si="281"/>
        <v>End user services</v>
      </c>
      <c r="I188" s="146" t="str">
        <f>IF(LEN(INDEX(IF(LEFT($C188,3)="XFD",RawDataAllData,StdCalcsAllCalcs),$D188,I$2))=0,"",INDEX(IF(LEFT($C188,3)="XFD",RawDataAllData,StdCalcsAllCalcs),$D188,I$2)*$D181)</f>
        <v/>
      </c>
      <c r="J188" s="146"/>
      <c r="K188" s="146" t="str">
        <f t="shared" ref="K188:Y188" si="288">IF(LEN(INDEX(IF(LEFT($C188,3)="XFD",RawDataAllData,StdCalcsAllCalcs),$D188,K$2))=0,"",INDEX(IF(LEFT($C188,3)="XFD",RawDataAllData,StdCalcsAllCalcs),$D188,K$2)*$D181)</f>
        <v/>
      </c>
      <c r="L188" s="146" t="str">
        <f t="shared" si="288"/>
        <v/>
      </c>
      <c r="M188" s="146" t="str">
        <f t="shared" si="288"/>
        <v/>
      </c>
      <c r="N188" s="146" t="str">
        <f t="shared" si="288"/>
        <v/>
      </c>
      <c r="O188" s="146" t="str">
        <f t="shared" si="288"/>
        <v/>
      </c>
      <c r="P188" s="146" t="str">
        <f t="shared" si="288"/>
        <v/>
      </c>
      <c r="Q188" s="146" t="str">
        <f t="shared" si="288"/>
        <v/>
      </c>
      <c r="R188" s="146" t="str">
        <f t="shared" si="288"/>
        <v/>
      </c>
      <c r="S188" s="146" t="str">
        <f t="shared" si="288"/>
        <v/>
      </c>
      <c r="T188" s="146" t="str">
        <f t="shared" si="288"/>
        <v/>
      </c>
      <c r="U188" s="146" t="str">
        <f t="shared" si="288"/>
        <v/>
      </c>
      <c r="V188" s="146" t="str">
        <f t="shared" si="288"/>
        <v/>
      </c>
      <c r="W188" s="146" t="str">
        <f t="shared" si="288"/>
        <v/>
      </c>
      <c r="X188" s="146" t="str">
        <f t="shared" si="288"/>
        <v/>
      </c>
      <c r="Y188" s="146" t="str">
        <f t="shared" si="288"/>
        <v/>
      </c>
      <c r="Z188" s="134"/>
      <c r="AA188" s="134"/>
    </row>
    <row r="189" spans="1:60" x14ac:dyDescent="0.2">
      <c r="A189" s="114">
        <f t="shared" si="166"/>
        <v>0</v>
      </c>
      <c r="C189" s="143" t="s">
        <v>640</v>
      </c>
      <c r="D189" s="112">
        <f t="shared" si="280"/>
        <v>208</v>
      </c>
      <c r="G189" s="143" t="s">
        <v>266</v>
      </c>
      <c r="H189" s="132" t="str">
        <f t="shared" si="281"/>
        <v>End user computing</v>
      </c>
      <c r="I189" s="146" t="str">
        <f>IF(LEN(INDEX(IF(LEFT($C189,3)="XFD",RawDataAllData,StdCalcsAllCalcs),$D189,I$2))=0,"",INDEX(IF(LEFT($C189,3)="XFD",RawDataAllData,StdCalcsAllCalcs),$D189,I$2)*$D181)</f>
        <v/>
      </c>
      <c r="J189" s="146"/>
      <c r="K189" s="146" t="str">
        <f t="shared" ref="K189:Y189" si="289">IF(LEN(INDEX(IF(LEFT($C189,3)="XFD",RawDataAllData,StdCalcsAllCalcs),$D189,K$2))=0,"",INDEX(IF(LEFT($C189,3)="XFD",RawDataAllData,StdCalcsAllCalcs),$D189,K$2)*$D181)</f>
        <v/>
      </c>
      <c r="L189" s="146" t="str">
        <f t="shared" si="289"/>
        <v/>
      </c>
      <c r="M189" s="146" t="str">
        <f t="shared" si="289"/>
        <v/>
      </c>
      <c r="N189" s="146" t="str">
        <f t="shared" si="289"/>
        <v/>
      </c>
      <c r="O189" s="146" t="str">
        <f t="shared" si="289"/>
        <v/>
      </c>
      <c r="P189" s="146" t="str">
        <f t="shared" si="289"/>
        <v/>
      </c>
      <c r="Q189" s="146" t="str">
        <f t="shared" si="289"/>
        <v/>
      </c>
      <c r="R189" s="146" t="str">
        <f t="shared" si="289"/>
        <v/>
      </c>
      <c r="S189" s="146" t="str">
        <f t="shared" si="289"/>
        <v/>
      </c>
      <c r="T189" s="146" t="str">
        <f t="shared" si="289"/>
        <v/>
      </c>
      <c r="U189" s="146" t="str">
        <f t="shared" si="289"/>
        <v/>
      </c>
      <c r="V189" s="146" t="str">
        <f t="shared" si="289"/>
        <v/>
      </c>
      <c r="W189" s="146" t="str">
        <f t="shared" si="289"/>
        <v/>
      </c>
      <c r="X189" s="146" t="str">
        <f t="shared" si="289"/>
        <v/>
      </c>
      <c r="Y189" s="146" t="str">
        <f t="shared" si="289"/>
        <v/>
      </c>
      <c r="Z189" s="134"/>
      <c r="AA189" s="134"/>
    </row>
    <row r="190" spans="1:60" x14ac:dyDescent="0.2">
      <c r="A190" s="114">
        <f t="shared" si="166"/>
        <v>0</v>
      </c>
      <c r="C190" s="143" t="s">
        <v>641</v>
      </c>
      <c r="D190" s="112">
        <f t="shared" si="280"/>
        <v>209</v>
      </c>
      <c r="G190" s="143" t="s">
        <v>261</v>
      </c>
      <c r="H190" s="132" t="str">
        <f t="shared" si="281"/>
        <v>Help desk</v>
      </c>
      <c r="I190" s="146" t="str">
        <f>IF(LEN(INDEX(IF(LEFT($C190,3)="XFD",RawDataAllData,StdCalcsAllCalcs),$D190,I$2))=0,"",INDEX(IF(LEFT($C190,3)="XFD",RawDataAllData,StdCalcsAllCalcs),$D190,I$2)*$D181)</f>
        <v/>
      </c>
      <c r="J190" s="146"/>
      <c r="K190" s="146" t="str">
        <f t="shared" ref="K190:Y190" si="290">IF(LEN(INDEX(IF(LEFT($C190,3)="XFD",RawDataAllData,StdCalcsAllCalcs),$D190,K$2))=0,"",INDEX(IF(LEFT($C190,3)="XFD",RawDataAllData,StdCalcsAllCalcs),$D190,K$2)*$D181)</f>
        <v/>
      </c>
      <c r="L190" s="146" t="str">
        <f t="shared" si="290"/>
        <v/>
      </c>
      <c r="M190" s="146" t="str">
        <f t="shared" si="290"/>
        <v/>
      </c>
      <c r="N190" s="146" t="str">
        <f t="shared" si="290"/>
        <v/>
      </c>
      <c r="O190" s="146" t="str">
        <f t="shared" si="290"/>
        <v/>
      </c>
      <c r="P190" s="146" t="str">
        <f t="shared" si="290"/>
        <v/>
      </c>
      <c r="Q190" s="146" t="str">
        <f t="shared" si="290"/>
        <v/>
      </c>
      <c r="R190" s="146" t="str">
        <f t="shared" si="290"/>
        <v/>
      </c>
      <c r="S190" s="146" t="str">
        <f t="shared" si="290"/>
        <v/>
      </c>
      <c r="T190" s="146" t="str">
        <f t="shared" si="290"/>
        <v/>
      </c>
      <c r="U190" s="146" t="str">
        <f t="shared" si="290"/>
        <v/>
      </c>
      <c r="V190" s="146" t="str">
        <f t="shared" si="290"/>
        <v/>
      </c>
      <c r="W190" s="146" t="str">
        <f t="shared" si="290"/>
        <v/>
      </c>
      <c r="X190" s="146" t="str">
        <f t="shared" si="290"/>
        <v/>
      </c>
      <c r="Y190" s="146" t="str">
        <f t="shared" si="290"/>
        <v/>
      </c>
      <c r="Z190" s="134"/>
      <c r="AA190" s="134"/>
    </row>
    <row r="191" spans="1:60" x14ac:dyDescent="0.2">
      <c r="A191" s="114">
        <f t="shared" si="166"/>
        <v>0</v>
      </c>
      <c r="C191" s="143" t="s">
        <v>636</v>
      </c>
      <c r="D191" s="112">
        <f t="shared" si="280"/>
        <v>204</v>
      </c>
      <c r="G191" s="143" t="s">
        <v>253</v>
      </c>
      <c r="H191" s="132" t="str">
        <f t="shared" si="281"/>
        <v>Server infrastructure</v>
      </c>
      <c r="I191" s="146" t="str">
        <f>IF(LEN(INDEX(IF(LEFT($C191,3)="XFD",RawDataAllData,StdCalcsAllCalcs),$D191,I$2))=0,"",INDEX(IF(LEFT($C191,3)="XFD",RawDataAllData,StdCalcsAllCalcs),$D191,I$2)*$D181)</f>
        <v/>
      </c>
      <c r="J191" s="146"/>
      <c r="K191" s="146" t="str">
        <f t="shared" ref="K191:Y191" si="291">IF(LEN(INDEX(IF(LEFT($C191,3)="XFD",RawDataAllData,StdCalcsAllCalcs),$D191,K$2))=0,"",INDEX(IF(LEFT($C191,3)="XFD",RawDataAllData,StdCalcsAllCalcs),$D191,K$2)*$D181)</f>
        <v/>
      </c>
      <c r="L191" s="146" t="str">
        <f t="shared" si="291"/>
        <v/>
      </c>
      <c r="M191" s="146" t="str">
        <f t="shared" si="291"/>
        <v/>
      </c>
      <c r="N191" s="146" t="str">
        <f t="shared" si="291"/>
        <v/>
      </c>
      <c r="O191" s="146" t="str">
        <f t="shared" si="291"/>
        <v/>
      </c>
      <c r="P191" s="146" t="str">
        <f t="shared" si="291"/>
        <v/>
      </c>
      <c r="Q191" s="146" t="str">
        <f t="shared" si="291"/>
        <v/>
      </c>
      <c r="R191" s="146" t="str">
        <f t="shared" si="291"/>
        <v/>
      </c>
      <c r="S191" s="146" t="str">
        <f t="shared" si="291"/>
        <v/>
      </c>
      <c r="T191" s="146" t="str">
        <f t="shared" si="291"/>
        <v/>
      </c>
      <c r="U191" s="146" t="str">
        <f t="shared" si="291"/>
        <v/>
      </c>
      <c r="V191" s="146" t="str">
        <f t="shared" si="291"/>
        <v/>
      </c>
      <c r="W191" s="146" t="str">
        <f t="shared" si="291"/>
        <v/>
      </c>
      <c r="X191" s="146" t="str">
        <f t="shared" si="291"/>
        <v/>
      </c>
      <c r="Y191" s="146" t="str">
        <f t="shared" si="291"/>
        <v/>
      </c>
      <c r="Z191" s="134"/>
      <c r="AA191" s="134"/>
    </row>
    <row r="192" spans="1:60" x14ac:dyDescent="0.2">
      <c r="A192" s="114">
        <f t="shared" si="166"/>
        <v>0</v>
      </c>
      <c r="C192" s="143" t="s">
        <v>637</v>
      </c>
      <c r="D192" s="112">
        <f t="shared" si="280"/>
        <v>205</v>
      </c>
      <c r="G192" s="143" t="s">
        <v>257</v>
      </c>
      <c r="H192" s="132" t="str">
        <f t="shared" si="281"/>
        <v>Data center</v>
      </c>
      <c r="I192" s="146" t="str">
        <f>IF(LEN(INDEX(IF(LEFT($C192,3)="XFD",RawDataAllData,StdCalcsAllCalcs),$D192,I$2))=0,"",INDEX(IF(LEFT($C192,3)="XFD",RawDataAllData,StdCalcsAllCalcs),$D192,I$2)*$D181)</f>
        <v/>
      </c>
      <c r="J192" s="146"/>
      <c r="K192" s="146" t="str">
        <f t="shared" ref="K192:Y192" si="292">IF(LEN(INDEX(IF(LEFT($C192,3)="XFD",RawDataAllData,StdCalcsAllCalcs),$D192,K$2))=0,"",INDEX(IF(LEFT($C192,3)="XFD",RawDataAllData,StdCalcsAllCalcs),$D192,K$2)*$D181)</f>
        <v/>
      </c>
      <c r="L192" s="146" t="str">
        <f t="shared" si="292"/>
        <v/>
      </c>
      <c r="M192" s="146" t="str">
        <f t="shared" si="292"/>
        <v/>
      </c>
      <c r="N192" s="146" t="str">
        <f t="shared" si="292"/>
        <v/>
      </c>
      <c r="O192" s="146" t="str">
        <f t="shared" si="292"/>
        <v/>
      </c>
      <c r="P192" s="146" t="str">
        <f t="shared" si="292"/>
        <v/>
      </c>
      <c r="Q192" s="146" t="str">
        <f t="shared" si="292"/>
        <v/>
      </c>
      <c r="R192" s="146" t="str">
        <f t="shared" si="292"/>
        <v/>
      </c>
      <c r="S192" s="146" t="str">
        <f t="shared" si="292"/>
        <v/>
      </c>
      <c r="T192" s="146" t="str">
        <f t="shared" si="292"/>
        <v/>
      </c>
      <c r="U192" s="146" t="str">
        <f t="shared" si="292"/>
        <v/>
      </c>
      <c r="V192" s="146" t="str">
        <f t="shared" si="292"/>
        <v/>
      </c>
      <c r="W192" s="146" t="str">
        <f t="shared" si="292"/>
        <v/>
      </c>
      <c r="X192" s="146" t="str">
        <f t="shared" si="292"/>
        <v/>
      </c>
      <c r="Y192" s="146" t="str">
        <f t="shared" si="292"/>
        <v/>
      </c>
      <c r="Z192" s="134"/>
      <c r="AA192" s="134"/>
    </row>
    <row r="193" spans="1:60" x14ac:dyDescent="0.2">
      <c r="A193" s="114">
        <f t="shared" si="166"/>
        <v>0</v>
      </c>
      <c r="C193" s="143" t="s">
        <v>638</v>
      </c>
      <c r="D193" s="112">
        <f t="shared" si="280"/>
        <v>206</v>
      </c>
      <c r="G193" s="143" t="s">
        <v>260</v>
      </c>
      <c r="H193" s="132" t="str">
        <f t="shared" si="281"/>
        <v>Other servers</v>
      </c>
      <c r="I193" s="146" t="str">
        <f>IF(LEN(INDEX(IF(LEFT($C193,3)="XFD",RawDataAllData,StdCalcsAllCalcs),$D193,I$2))=0,"",INDEX(IF(LEFT($C193,3)="XFD",RawDataAllData,StdCalcsAllCalcs),$D193,I$2)*$D181)</f>
        <v/>
      </c>
      <c r="J193" s="146"/>
      <c r="K193" s="146" t="str">
        <f t="shared" ref="K193:Y193" si="293">IF(LEN(INDEX(IF(LEFT($C193,3)="XFD",RawDataAllData,StdCalcsAllCalcs),$D193,K$2))=0,"",INDEX(IF(LEFT($C193,3)="XFD",RawDataAllData,StdCalcsAllCalcs),$D193,K$2)*$D181)</f>
        <v/>
      </c>
      <c r="L193" s="146" t="str">
        <f t="shared" si="293"/>
        <v/>
      </c>
      <c r="M193" s="146" t="str">
        <f t="shared" si="293"/>
        <v/>
      </c>
      <c r="N193" s="146" t="str">
        <f t="shared" si="293"/>
        <v/>
      </c>
      <c r="O193" s="146" t="str">
        <f t="shared" si="293"/>
        <v/>
      </c>
      <c r="P193" s="146" t="str">
        <f t="shared" si="293"/>
        <v/>
      </c>
      <c r="Q193" s="146" t="str">
        <f t="shared" si="293"/>
        <v/>
      </c>
      <c r="R193" s="146" t="str">
        <f t="shared" si="293"/>
        <v/>
      </c>
      <c r="S193" s="146" t="str">
        <f t="shared" si="293"/>
        <v/>
      </c>
      <c r="T193" s="146" t="str">
        <f t="shared" si="293"/>
        <v/>
      </c>
      <c r="U193" s="146" t="str">
        <f t="shared" si="293"/>
        <v/>
      </c>
      <c r="V193" s="146" t="str">
        <f t="shared" si="293"/>
        <v/>
      </c>
      <c r="W193" s="146" t="str">
        <f t="shared" si="293"/>
        <v/>
      </c>
      <c r="X193" s="146" t="str">
        <f t="shared" si="293"/>
        <v/>
      </c>
      <c r="Y193" s="146" t="str">
        <f t="shared" si="293"/>
        <v/>
      </c>
      <c r="Z193" s="134"/>
      <c r="AA193" s="134"/>
    </row>
    <row r="194" spans="1:60" x14ac:dyDescent="0.2">
      <c r="A194" s="114">
        <f t="shared" si="166"/>
        <v>0</v>
      </c>
      <c r="C194" s="143" t="s">
        <v>645</v>
      </c>
      <c r="D194" s="112">
        <f t="shared" si="280"/>
        <v>213</v>
      </c>
      <c r="G194" s="143" t="s">
        <v>1823</v>
      </c>
      <c r="H194" s="132" t="str">
        <f t="shared" si="281"/>
        <v>ATM infrastructure</v>
      </c>
      <c r="I194" s="146" t="str">
        <f>IF(LEN(INDEX(IF(LEFT($C194,3)="XFD",RawDataAllData,StdCalcsAllCalcs),$D194,I$2))=0,"",INDEX(IF(LEFT($C194,3)="XFD",RawDataAllData,StdCalcsAllCalcs),$D194,I$2)*$D181)</f>
        <v/>
      </c>
      <c r="J194" s="146"/>
      <c r="K194" s="146" t="str">
        <f t="shared" ref="K194:Y194" si="294">IF(LEN(INDEX(IF(LEFT($C194,3)="XFD",RawDataAllData,StdCalcsAllCalcs),$D194,K$2))=0,"",INDEX(IF(LEFT($C194,3)="XFD",RawDataAllData,StdCalcsAllCalcs),$D194,K$2)*$D181)</f>
        <v/>
      </c>
      <c r="L194" s="146" t="str">
        <f t="shared" si="294"/>
        <v/>
      </c>
      <c r="M194" s="146" t="str">
        <f t="shared" si="294"/>
        <v/>
      </c>
      <c r="N194" s="146" t="str">
        <f t="shared" si="294"/>
        <v/>
      </c>
      <c r="O194" s="146" t="str">
        <f t="shared" si="294"/>
        <v/>
      </c>
      <c r="P194" s="146" t="str">
        <f t="shared" si="294"/>
        <v/>
      </c>
      <c r="Q194" s="146" t="str">
        <f t="shared" si="294"/>
        <v/>
      </c>
      <c r="R194" s="146" t="str">
        <f t="shared" si="294"/>
        <v/>
      </c>
      <c r="S194" s="146" t="str">
        <f t="shared" si="294"/>
        <v/>
      </c>
      <c r="T194" s="146" t="str">
        <f t="shared" si="294"/>
        <v/>
      </c>
      <c r="U194" s="146" t="str">
        <f t="shared" si="294"/>
        <v/>
      </c>
      <c r="V194" s="146" t="str">
        <f t="shared" si="294"/>
        <v/>
      </c>
      <c r="W194" s="146" t="str">
        <f t="shared" si="294"/>
        <v/>
      </c>
      <c r="X194" s="146" t="str">
        <f t="shared" si="294"/>
        <v/>
      </c>
      <c r="Y194" s="146" t="str">
        <f t="shared" si="294"/>
        <v/>
      </c>
      <c r="Z194" s="134"/>
      <c r="AA194" s="134"/>
    </row>
    <row r="195" spans="1:60" x14ac:dyDescent="0.2">
      <c r="A195" s="114">
        <f t="shared" si="166"/>
        <v>0</v>
      </c>
      <c r="C195" s="143" t="s">
        <v>631</v>
      </c>
      <c r="D195" s="112">
        <f t="shared" si="280"/>
        <v>138</v>
      </c>
      <c r="G195" s="143" t="s">
        <v>55</v>
      </c>
      <c r="H195" s="132" t="str">
        <f t="shared" si="281"/>
        <v>Applications</v>
      </c>
      <c r="I195" s="146" t="str">
        <f>IF(LEN(INDEX(IF(LEFT($C195,3)="XFD",RawDataAllData,StdCalcsAllCalcs),$D195,I$2))=0,"",INDEX(IF(LEFT($C195,3)="XFD",RawDataAllData,StdCalcsAllCalcs),$D195,I$2)*$D181)</f>
        <v/>
      </c>
      <c r="J195" s="146"/>
      <c r="K195" s="146" t="str">
        <f t="shared" ref="K195:Y195" si="295">IF(LEN(INDEX(IF(LEFT($C195,3)="XFD",RawDataAllData,StdCalcsAllCalcs),$D195,K$2))=0,"",INDEX(IF(LEFT($C195,3)="XFD",RawDataAllData,StdCalcsAllCalcs),$D195,K$2)*$D181)</f>
        <v/>
      </c>
      <c r="L195" s="146" t="str">
        <f t="shared" si="295"/>
        <v/>
      </c>
      <c r="M195" s="146" t="str">
        <f t="shared" si="295"/>
        <v/>
      </c>
      <c r="N195" s="146" t="str">
        <f t="shared" si="295"/>
        <v/>
      </c>
      <c r="O195" s="146" t="str">
        <f t="shared" si="295"/>
        <v/>
      </c>
      <c r="P195" s="146" t="str">
        <f t="shared" si="295"/>
        <v/>
      </c>
      <c r="Q195" s="146" t="str">
        <f t="shared" si="295"/>
        <v/>
      </c>
      <c r="R195" s="146" t="str">
        <f t="shared" si="295"/>
        <v/>
      </c>
      <c r="S195" s="146" t="str">
        <f t="shared" si="295"/>
        <v/>
      </c>
      <c r="T195" s="146" t="str">
        <f t="shared" si="295"/>
        <v/>
      </c>
      <c r="U195" s="146" t="str">
        <f t="shared" si="295"/>
        <v/>
      </c>
      <c r="V195" s="146" t="str">
        <f t="shared" si="295"/>
        <v/>
      </c>
      <c r="W195" s="146" t="str">
        <f t="shared" si="295"/>
        <v/>
      </c>
      <c r="X195" s="146" t="str">
        <f t="shared" si="295"/>
        <v/>
      </c>
      <c r="Y195" s="146" t="str">
        <f t="shared" si="295"/>
        <v/>
      </c>
      <c r="Z195" s="134"/>
      <c r="AA195" s="134"/>
    </row>
    <row r="196" spans="1:60" x14ac:dyDescent="0.2">
      <c r="A196" s="114">
        <f t="shared" si="166"/>
        <v>0</v>
      </c>
      <c r="C196" s="143" t="s">
        <v>633</v>
      </c>
      <c r="D196" s="112">
        <f t="shared" si="280"/>
        <v>140</v>
      </c>
      <c r="G196" s="143" t="s">
        <v>170</v>
      </c>
      <c r="H196" s="132" t="str">
        <f t="shared" si="281"/>
        <v>Application maintenance</v>
      </c>
      <c r="I196" s="146" t="str">
        <f>IF(LEN(INDEX(IF(LEFT($C196,3)="XFD",RawDataAllData,StdCalcsAllCalcs),$D196,I$2))=0,"",INDEX(IF(LEFT($C196,3)="XFD",RawDataAllData,StdCalcsAllCalcs),$D196,I$2)*$D181)</f>
        <v/>
      </c>
      <c r="J196" s="146"/>
      <c r="K196" s="146" t="str">
        <f t="shared" ref="K196:Y196" si="296">IF(LEN(INDEX(IF(LEFT($C196,3)="XFD",RawDataAllData,StdCalcsAllCalcs),$D196,K$2))=0,"",INDEX(IF(LEFT($C196,3)="XFD",RawDataAllData,StdCalcsAllCalcs),$D196,K$2)*$D181)</f>
        <v/>
      </c>
      <c r="L196" s="146" t="str">
        <f t="shared" si="296"/>
        <v/>
      </c>
      <c r="M196" s="146" t="str">
        <f t="shared" si="296"/>
        <v/>
      </c>
      <c r="N196" s="146" t="str">
        <f t="shared" si="296"/>
        <v/>
      </c>
      <c r="O196" s="146" t="str">
        <f t="shared" si="296"/>
        <v/>
      </c>
      <c r="P196" s="146" t="str">
        <f t="shared" si="296"/>
        <v/>
      </c>
      <c r="Q196" s="146" t="str">
        <f t="shared" si="296"/>
        <v/>
      </c>
      <c r="R196" s="146" t="str">
        <f t="shared" si="296"/>
        <v/>
      </c>
      <c r="S196" s="146" t="str">
        <f t="shared" si="296"/>
        <v/>
      </c>
      <c r="T196" s="146" t="str">
        <f t="shared" si="296"/>
        <v/>
      </c>
      <c r="U196" s="146" t="str">
        <f t="shared" si="296"/>
        <v/>
      </c>
      <c r="V196" s="146" t="str">
        <f t="shared" si="296"/>
        <v/>
      </c>
      <c r="W196" s="146" t="str">
        <f t="shared" si="296"/>
        <v/>
      </c>
      <c r="X196" s="146" t="str">
        <f t="shared" si="296"/>
        <v/>
      </c>
      <c r="Y196" s="146" t="str">
        <f t="shared" si="296"/>
        <v/>
      </c>
      <c r="Z196" s="134"/>
      <c r="AA196" s="134"/>
    </row>
    <row r="197" spans="1:60" x14ac:dyDescent="0.2">
      <c r="A197" s="114">
        <f t="shared" si="166"/>
        <v>0</v>
      </c>
      <c r="C197" s="143" t="s">
        <v>632</v>
      </c>
      <c r="D197" s="112">
        <f t="shared" si="280"/>
        <v>139</v>
      </c>
      <c r="G197" s="143" t="s">
        <v>171</v>
      </c>
      <c r="H197" s="132" t="str">
        <f t="shared" si="281"/>
        <v>Application development</v>
      </c>
      <c r="I197" s="146" t="str">
        <f>IF(LEN(INDEX(IF(LEFT($C197,3)="XFD",RawDataAllData,StdCalcsAllCalcs),$D197,I$2))=0,"",INDEX(IF(LEFT($C197,3)="XFD",RawDataAllData,StdCalcsAllCalcs),$D197,I$2)*$D181)</f>
        <v/>
      </c>
      <c r="J197" s="146"/>
      <c r="K197" s="146" t="str">
        <f t="shared" ref="K197:Y197" si="297">IF(LEN(INDEX(IF(LEFT($C197,3)="XFD",RawDataAllData,StdCalcsAllCalcs),$D197,K$2))=0,"",INDEX(IF(LEFT($C197,3)="XFD",RawDataAllData,StdCalcsAllCalcs),$D197,K$2)*$D181)</f>
        <v/>
      </c>
      <c r="L197" s="146" t="str">
        <f t="shared" si="297"/>
        <v/>
      </c>
      <c r="M197" s="146" t="str">
        <f t="shared" si="297"/>
        <v/>
      </c>
      <c r="N197" s="146" t="str">
        <f t="shared" si="297"/>
        <v/>
      </c>
      <c r="O197" s="146" t="str">
        <f t="shared" si="297"/>
        <v/>
      </c>
      <c r="P197" s="146" t="str">
        <f t="shared" si="297"/>
        <v/>
      </c>
      <c r="Q197" s="146" t="str">
        <f t="shared" si="297"/>
        <v/>
      </c>
      <c r="R197" s="146" t="str">
        <f t="shared" si="297"/>
        <v/>
      </c>
      <c r="S197" s="146" t="str">
        <f t="shared" si="297"/>
        <v/>
      </c>
      <c r="T197" s="146" t="str">
        <f t="shared" si="297"/>
        <v/>
      </c>
      <c r="U197" s="146" t="str">
        <f t="shared" si="297"/>
        <v/>
      </c>
      <c r="V197" s="146" t="str">
        <f t="shared" si="297"/>
        <v/>
      </c>
      <c r="W197" s="146" t="str">
        <f t="shared" si="297"/>
        <v/>
      </c>
      <c r="X197" s="146" t="str">
        <f t="shared" si="297"/>
        <v/>
      </c>
      <c r="Y197" s="146" t="str">
        <f t="shared" si="297"/>
        <v/>
      </c>
      <c r="Z197" s="134"/>
      <c r="AA197" s="134"/>
    </row>
    <row r="198" spans="1:60" ht="4.5" customHeight="1" x14ac:dyDescent="0.2">
      <c r="A198" s="114">
        <f t="shared" si="166"/>
        <v>0</v>
      </c>
    </row>
    <row r="199" spans="1:60" x14ac:dyDescent="0.2">
      <c r="A199" s="114"/>
      <c r="B199" s="112" t="s">
        <v>2603</v>
      </c>
    </row>
    <row r="200" spans="1:60" x14ac:dyDescent="0.2">
      <c r="A200" s="114">
        <f t="shared" si="166"/>
        <v>0</v>
      </c>
      <c r="B200" s="112" t="s">
        <v>352</v>
      </c>
      <c r="D200" s="234">
        <v>100</v>
      </c>
      <c r="E200" s="234"/>
      <c r="F200" s="234"/>
      <c r="G200" s="135"/>
      <c r="H200" s="135" t="str">
        <f>HeaderLabels</f>
        <v>Labels</v>
      </c>
      <c r="I200" s="135" t="str">
        <f>HeaderCl1N</f>
        <v>#Cl1N#</v>
      </c>
      <c r="J200" s="143" t="s">
        <v>179</v>
      </c>
      <c r="K200" s="135" t="str">
        <f>HeaderCl2N</f>
        <v>#Cl2N#</v>
      </c>
      <c r="L200" s="135" t="str">
        <f>HeaderCl3N</f>
        <v>#Cl3N#</v>
      </c>
      <c r="M200" s="135" t="str">
        <f>HeaderCl4N</f>
        <v>#Cl4N#</v>
      </c>
      <c r="N200" s="135" t="str">
        <f>HeaderCl5N</f>
        <v>#Cl5N#</v>
      </c>
      <c r="O200" s="135" t="str">
        <f>HeaderP1N</f>
        <v>#P1N#</v>
      </c>
      <c r="P200" s="135" t="str">
        <f>HeaderP2N</f>
        <v>#P2N#</v>
      </c>
      <c r="Q200" s="135" t="str">
        <f>HeaderP3N</f>
        <v>#P3N#</v>
      </c>
      <c r="R200" s="135" t="str">
        <f>HeaderP4N</f>
        <v>#P4N#</v>
      </c>
      <c r="S200" s="135" t="str">
        <f>HeaderP5N</f>
        <v>#P5N#</v>
      </c>
      <c r="T200" s="135" t="str">
        <f>HeaderP6N</f>
        <v>#P6N#</v>
      </c>
      <c r="U200" s="135" t="str">
        <f>HeaderP7N</f>
        <v>#P7N#</v>
      </c>
      <c r="V200" s="135" t="str">
        <f>HeaderP8N</f>
        <v>#P8N#</v>
      </c>
      <c r="W200" s="135" t="str">
        <f>HeaderP9N</f>
        <v>#P9N#</v>
      </c>
      <c r="X200" s="135" t="str">
        <f>HeaderP10N</f>
        <v>#P10N#</v>
      </c>
      <c r="Y200" s="135" t="str">
        <f>HeaderP11N</f>
        <v>#P11N#</v>
      </c>
      <c r="Z200" s="135" t="str">
        <f>HeaderG1Med</f>
        <v>#G1Med#</v>
      </c>
      <c r="AA200" s="135" t="str">
        <f>HeaderG1LQ</f>
        <v>#G1LQ#</v>
      </c>
      <c r="AB200" s="135" t="str">
        <f>HeaderG1HQ</f>
        <v>#G1HQ#</v>
      </c>
      <c r="AC200" s="135" t="str">
        <f>HeaderG1Min</f>
        <v>#G1Min#</v>
      </c>
      <c r="AD200" s="135" t="str">
        <f>HeaderG1Max</f>
        <v>#G1Max#</v>
      </c>
      <c r="AE200" s="135" t="str">
        <f>HeaderG1Avg</f>
        <v>#G1Avg#</v>
      </c>
      <c r="AF200" s="135" t="str">
        <f>HeaderG1Std</f>
        <v>#G1Std#</v>
      </c>
      <c r="AG200" s="135" t="str">
        <f>HeaderG2Med</f>
        <v>#G2Med#</v>
      </c>
      <c r="AH200" s="135" t="str">
        <f>HeaderG2LQ</f>
        <v>#G2LQ#</v>
      </c>
      <c r="AI200" s="135" t="str">
        <f>HeaderG2HQ</f>
        <v>#G2HQ#</v>
      </c>
      <c r="AJ200" s="135" t="str">
        <f>HeaderG2Min</f>
        <v>#G2Min#</v>
      </c>
      <c r="AK200" s="135" t="str">
        <f>HeaderG2Max</f>
        <v>#G2Max#</v>
      </c>
      <c r="AL200" s="135" t="str">
        <f>HeaderG2Avg</f>
        <v>#G2Avg#</v>
      </c>
      <c r="AM200" s="135" t="str">
        <f>HeaderG2Std</f>
        <v>#G2Std#</v>
      </c>
      <c r="AN200" s="135" t="str">
        <f>HeaderG3Med</f>
        <v>#G3Med#</v>
      </c>
      <c r="AO200" s="135" t="str">
        <f>HeaderG3LQ</f>
        <v>#G3LQ#</v>
      </c>
      <c r="AP200" s="135" t="str">
        <f>HeaderG3HQ</f>
        <v>#G3HQ#</v>
      </c>
      <c r="AQ200" s="135" t="str">
        <f>HeaderG3Min</f>
        <v>#G3Min#</v>
      </c>
      <c r="AR200" s="135" t="str">
        <f>HeaderG3Max</f>
        <v>#G3Max#</v>
      </c>
      <c r="AS200" s="135" t="str">
        <f>HeaderG3Avg</f>
        <v>#G3Avg#</v>
      </c>
      <c r="AT200" s="135" t="str">
        <f>HeaderG3Std</f>
        <v>#G3Std#</v>
      </c>
      <c r="AU200" s="135" t="str">
        <f>HeaderG4Med</f>
        <v>#G4Med#</v>
      </c>
      <c r="AV200" s="135" t="str">
        <f>HeaderG4LQ</f>
        <v>#G4LQ#</v>
      </c>
      <c r="AW200" s="135" t="str">
        <f>HeaderG4HQ</f>
        <v>#G4HQ#</v>
      </c>
      <c r="AX200" s="135" t="str">
        <f>HeaderG4Min</f>
        <v>#G4Min#</v>
      </c>
      <c r="AY200" s="135" t="str">
        <f>HeaderG4Max</f>
        <v>#G4Max#</v>
      </c>
      <c r="AZ200" s="135" t="str">
        <f>HeaderG4Avg</f>
        <v>#G4Avg#</v>
      </c>
      <c r="BA200" s="135" t="str">
        <f>HeaderG4Std</f>
        <v>#G4Std#</v>
      </c>
      <c r="BB200" s="135" t="str">
        <f>HeaderG5Med</f>
        <v>#G5Med#</v>
      </c>
      <c r="BC200" s="135" t="str">
        <f>HeaderG5LQ</f>
        <v>#G5LQ#</v>
      </c>
      <c r="BD200" s="135" t="str">
        <f>HeaderG5HQ</f>
        <v>#G5HQ#</v>
      </c>
      <c r="BE200" s="135" t="str">
        <f>HeaderG5Min</f>
        <v>#G5Min#</v>
      </c>
      <c r="BF200" s="135" t="str">
        <f>HeaderG5Max</f>
        <v>#G5Max#</v>
      </c>
      <c r="BG200" s="135" t="str">
        <f>HeaderG5Avg</f>
        <v>#G5Avg#</v>
      </c>
      <c r="BH200" s="135" t="str">
        <f>HeaderG5Std</f>
        <v>#G5Std#</v>
      </c>
    </row>
    <row r="201" spans="1:60" x14ac:dyDescent="0.2">
      <c r="A201" s="114">
        <f t="shared" si="166"/>
        <v>0</v>
      </c>
      <c r="C201" s="143" t="s">
        <v>1639</v>
      </c>
      <c r="D201" s="112">
        <f t="shared" ref="D201:D216" si="298">MATCH(C201,IF(LEFT($C201,3)="XFD",RawDataFieldKeys,StdCalcsFieldKeys),0)-IF(LEFT($C201,3)="XFD",RawDataFieldKeyBaseRow,StdCalcsFieldKeyBaseRow)</f>
        <v>5</v>
      </c>
      <c r="E201" s="112">
        <v>2</v>
      </c>
      <c r="G201" s="143" t="str">
        <f>G$23</f>
        <v>IT</v>
      </c>
      <c r="H201" s="135" t="str">
        <f t="shared" ref="H201:H216" si="299">VLOOKUP(C201,IF(LEFT($C201,3)="XFD",RawDataLookupFieldLabels,StdCalcsLookupFieldLabels),2,0)</f>
        <v>Total IT</v>
      </c>
      <c r="I201" s="136" t="str">
        <f>IF(LEN(INDEX(IF(LEFT($C201,3)="XFD",RawDataAllData,StdCalcsAllCalcs),$D201,I$2))=0,"",INDEX(IF(LEFT($C201,3)="XFD",RawDataAllData,StdCalcsAllCalcs),$D201,I$2)*$D200)</f>
        <v/>
      </c>
      <c r="J201" s="136" t="str">
        <f ca="1">IF(AND(I201&lt;&gt;"",I201&lt;INDEX(INDIRECT(B199),E201,MATCH(J200&amp;"LQ",StdRangesColumnHeaders,0)-StdRangesFirstDatasetCol+3)),"Q4",IF(AND(I201&lt;&gt;"",I201&gt;INDEX(INDIRECT(B199),E201,MATCH(J200&amp;"HQ",StdRangesColumnHeaders,0)-StdRangesFirstDatasetCol+3)),"Q1",""))</f>
        <v/>
      </c>
      <c r="K201" s="136" t="str">
        <f t="shared" ref="K201:AP201" si="300">IF(LEN(INDEX(IF(LEFT($C201,3)="XFD",RawDataAllData,StdCalcsAllCalcs),$D201,K$2))=0,"",INDEX(IF(LEFT($C201,3)="XFD",RawDataAllData,StdCalcsAllCalcs),$D201,K$2)*$D200)</f>
        <v/>
      </c>
      <c r="L201" s="136" t="str">
        <f t="shared" si="300"/>
        <v/>
      </c>
      <c r="M201" s="136" t="str">
        <f t="shared" si="300"/>
        <v/>
      </c>
      <c r="N201" s="136" t="str">
        <f t="shared" si="300"/>
        <v/>
      </c>
      <c r="O201" s="136" t="str">
        <f t="shared" si="300"/>
        <v/>
      </c>
      <c r="P201" s="136" t="str">
        <f t="shared" si="300"/>
        <v/>
      </c>
      <c r="Q201" s="136" t="str">
        <f t="shared" si="300"/>
        <v/>
      </c>
      <c r="R201" s="136" t="str">
        <f t="shared" si="300"/>
        <v/>
      </c>
      <c r="S201" s="136" t="str">
        <f t="shared" si="300"/>
        <v/>
      </c>
      <c r="T201" s="136" t="str">
        <f t="shared" si="300"/>
        <v/>
      </c>
      <c r="U201" s="136" t="str">
        <f t="shared" si="300"/>
        <v/>
      </c>
      <c r="V201" s="136" t="str">
        <f t="shared" si="300"/>
        <v/>
      </c>
      <c r="W201" s="136" t="str">
        <f t="shared" si="300"/>
        <v/>
      </c>
      <c r="X201" s="136" t="str">
        <f t="shared" si="300"/>
        <v/>
      </c>
      <c r="Y201" s="136" t="str">
        <f t="shared" si="300"/>
        <v/>
      </c>
      <c r="Z201" s="136" t="str">
        <f t="shared" si="300"/>
        <v/>
      </c>
      <c r="AA201" s="136" t="str">
        <f t="shared" si="300"/>
        <v/>
      </c>
      <c r="AB201" s="136" t="str">
        <f t="shared" si="300"/>
        <v/>
      </c>
      <c r="AC201" s="136" t="str">
        <f t="shared" si="300"/>
        <v/>
      </c>
      <c r="AD201" s="136" t="str">
        <f t="shared" si="300"/>
        <v/>
      </c>
      <c r="AE201" s="136" t="str">
        <f t="shared" si="300"/>
        <v/>
      </c>
      <c r="AF201" s="136" t="str">
        <f t="shared" si="300"/>
        <v/>
      </c>
      <c r="AG201" s="136" t="str">
        <f t="shared" si="300"/>
        <v/>
      </c>
      <c r="AH201" s="136" t="str">
        <f t="shared" si="300"/>
        <v/>
      </c>
      <c r="AI201" s="136" t="str">
        <f t="shared" si="300"/>
        <v/>
      </c>
      <c r="AJ201" s="136" t="str">
        <f t="shared" si="300"/>
        <v/>
      </c>
      <c r="AK201" s="136" t="str">
        <f t="shared" si="300"/>
        <v/>
      </c>
      <c r="AL201" s="136" t="str">
        <f t="shared" si="300"/>
        <v/>
      </c>
      <c r="AM201" s="136" t="str">
        <f t="shared" si="300"/>
        <v/>
      </c>
      <c r="AN201" s="136" t="str">
        <f t="shared" si="300"/>
        <v/>
      </c>
      <c r="AO201" s="136" t="str">
        <f t="shared" si="300"/>
        <v/>
      </c>
      <c r="AP201" s="136" t="str">
        <f t="shared" si="300"/>
        <v/>
      </c>
      <c r="AQ201" s="136" t="str">
        <f t="shared" ref="AQ201:BH201" si="301">IF(LEN(INDEX(IF(LEFT($C201,3)="XFD",RawDataAllData,StdCalcsAllCalcs),$D201,AQ$2))=0,"",INDEX(IF(LEFT($C201,3)="XFD",RawDataAllData,StdCalcsAllCalcs),$D201,AQ$2)*$D200)</f>
        <v/>
      </c>
      <c r="AR201" s="136" t="str">
        <f t="shared" si="301"/>
        <v/>
      </c>
      <c r="AS201" s="136" t="str">
        <f t="shared" si="301"/>
        <v/>
      </c>
      <c r="AT201" s="136" t="str">
        <f t="shared" si="301"/>
        <v/>
      </c>
      <c r="AU201" s="136" t="str">
        <f t="shared" si="301"/>
        <v/>
      </c>
      <c r="AV201" s="136" t="str">
        <f t="shared" si="301"/>
        <v/>
      </c>
      <c r="AW201" s="136" t="str">
        <f t="shared" si="301"/>
        <v/>
      </c>
      <c r="AX201" s="136" t="str">
        <f t="shared" si="301"/>
        <v/>
      </c>
      <c r="AY201" s="136" t="str">
        <f t="shared" si="301"/>
        <v/>
      </c>
      <c r="AZ201" s="136" t="str">
        <f t="shared" si="301"/>
        <v/>
      </c>
      <c r="BA201" s="136" t="str">
        <f t="shared" si="301"/>
        <v/>
      </c>
      <c r="BB201" s="136" t="str">
        <f t="shared" si="301"/>
        <v/>
      </c>
      <c r="BC201" s="136" t="str">
        <f t="shared" si="301"/>
        <v/>
      </c>
      <c r="BD201" s="136" t="str">
        <f t="shared" si="301"/>
        <v/>
      </c>
      <c r="BE201" s="136" t="str">
        <f t="shared" si="301"/>
        <v/>
      </c>
      <c r="BF201" s="136" t="str">
        <f t="shared" si="301"/>
        <v/>
      </c>
      <c r="BG201" s="136" t="str">
        <f t="shared" si="301"/>
        <v/>
      </c>
      <c r="BH201" s="136" t="str">
        <f t="shared" si="301"/>
        <v/>
      </c>
    </row>
    <row r="202" spans="1:60" x14ac:dyDescent="0.2">
      <c r="A202" s="114">
        <f t="shared" si="166"/>
        <v>0</v>
      </c>
      <c r="C202" s="143" t="s">
        <v>2288</v>
      </c>
      <c r="D202" s="112">
        <f t="shared" si="298"/>
        <v>181</v>
      </c>
      <c r="E202" s="112">
        <f t="shared" ref="E202:E216" si="302">E201+1</f>
        <v>3</v>
      </c>
      <c r="G202" s="143" t="str">
        <f>G$24</f>
        <v>Mgmt</v>
      </c>
      <c r="H202" s="135" t="str">
        <f t="shared" si="299"/>
        <v>Management and overhead</v>
      </c>
      <c r="I202" s="136" t="str">
        <f>IF(LEN(INDEX(IF(LEFT($C202,3)="XFD",RawDataAllData,StdCalcsAllCalcs),$D202,I$2))=0,"",INDEX(IF(LEFT($C202,3)="XFD",RawDataAllData,StdCalcsAllCalcs),$D202,I$2)*$D200)</f>
        <v/>
      </c>
      <c r="J202" s="136" t="str">
        <f ca="1">IF(AND(I202&lt;&gt;"",I202&lt;INDEX(INDIRECT(B199),E202,MATCH(J200&amp;"LQ",StdRangesColumnHeaders,0)-StdRangesFirstDatasetCol+3)),"Q4",IF(AND(I202&lt;&gt;"",I202&gt;INDEX(INDIRECT(B199),E202,MATCH(J200&amp;"HQ",StdRangesColumnHeaders,0)-StdRangesFirstDatasetCol+3)),"Q1",""))</f>
        <v/>
      </c>
      <c r="K202" s="136" t="str">
        <f t="shared" ref="K202:AP202" si="303">IF(LEN(INDEX(IF(LEFT($C202,3)="XFD",RawDataAllData,StdCalcsAllCalcs),$D202,K$2))=0,"",INDEX(IF(LEFT($C202,3)="XFD",RawDataAllData,StdCalcsAllCalcs),$D202,K$2)*$D200)</f>
        <v/>
      </c>
      <c r="L202" s="136" t="str">
        <f t="shared" si="303"/>
        <v/>
      </c>
      <c r="M202" s="136" t="str">
        <f t="shared" si="303"/>
        <v/>
      </c>
      <c r="N202" s="136" t="str">
        <f t="shared" si="303"/>
        <v/>
      </c>
      <c r="O202" s="136" t="str">
        <f t="shared" si="303"/>
        <v/>
      </c>
      <c r="P202" s="136" t="str">
        <f t="shared" si="303"/>
        <v/>
      </c>
      <c r="Q202" s="136" t="str">
        <f t="shared" si="303"/>
        <v/>
      </c>
      <c r="R202" s="136" t="str">
        <f t="shared" si="303"/>
        <v/>
      </c>
      <c r="S202" s="136" t="str">
        <f t="shared" si="303"/>
        <v/>
      </c>
      <c r="T202" s="136" t="str">
        <f t="shared" si="303"/>
        <v/>
      </c>
      <c r="U202" s="136" t="str">
        <f t="shared" si="303"/>
        <v/>
      </c>
      <c r="V202" s="136" t="str">
        <f t="shared" si="303"/>
        <v/>
      </c>
      <c r="W202" s="136" t="str">
        <f t="shared" si="303"/>
        <v/>
      </c>
      <c r="X202" s="136" t="str">
        <f t="shared" si="303"/>
        <v/>
      </c>
      <c r="Y202" s="136" t="str">
        <f t="shared" si="303"/>
        <v/>
      </c>
      <c r="Z202" s="136" t="str">
        <f t="shared" si="303"/>
        <v/>
      </c>
      <c r="AA202" s="136" t="str">
        <f t="shared" si="303"/>
        <v/>
      </c>
      <c r="AB202" s="136" t="str">
        <f t="shared" si="303"/>
        <v/>
      </c>
      <c r="AC202" s="136" t="str">
        <f t="shared" si="303"/>
        <v/>
      </c>
      <c r="AD202" s="136" t="str">
        <f t="shared" si="303"/>
        <v/>
      </c>
      <c r="AE202" s="136" t="str">
        <f t="shared" si="303"/>
        <v/>
      </c>
      <c r="AF202" s="136" t="str">
        <f t="shared" si="303"/>
        <v/>
      </c>
      <c r="AG202" s="136" t="str">
        <f t="shared" si="303"/>
        <v/>
      </c>
      <c r="AH202" s="136" t="str">
        <f t="shared" si="303"/>
        <v/>
      </c>
      <c r="AI202" s="136" t="str">
        <f t="shared" si="303"/>
        <v/>
      </c>
      <c r="AJ202" s="136" t="str">
        <f t="shared" si="303"/>
        <v/>
      </c>
      <c r="AK202" s="136" t="str">
        <f t="shared" si="303"/>
        <v/>
      </c>
      <c r="AL202" s="136" t="str">
        <f t="shared" si="303"/>
        <v/>
      </c>
      <c r="AM202" s="136" t="str">
        <f t="shared" si="303"/>
        <v/>
      </c>
      <c r="AN202" s="136" t="str">
        <f t="shared" si="303"/>
        <v/>
      </c>
      <c r="AO202" s="136" t="str">
        <f t="shared" si="303"/>
        <v/>
      </c>
      <c r="AP202" s="136" t="str">
        <f t="shared" si="303"/>
        <v/>
      </c>
      <c r="AQ202" s="136" t="str">
        <f t="shared" ref="AQ202:BH202" si="304">IF(LEN(INDEX(IF(LEFT($C202,3)="XFD",RawDataAllData,StdCalcsAllCalcs),$D202,AQ$2))=0,"",INDEX(IF(LEFT($C202,3)="XFD",RawDataAllData,StdCalcsAllCalcs),$D202,AQ$2)*$D200)</f>
        <v/>
      </c>
      <c r="AR202" s="136" t="str">
        <f t="shared" si="304"/>
        <v/>
      </c>
      <c r="AS202" s="136" t="str">
        <f t="shared" si="304"/>
        <v/>
      </c>
      <c r="AT202" s="136" t="str">
        <f t="shared" si="304"/>
        <v/>
      </c>
      <c r="AU202" s="136" t="str">
        <f t="shared" si="304"/>
        <v/>
      </c>
      <c r="AV202" s="136" t="str">
        <f t="shared" si="304"/>
        <v/>
      </c>
      <c r="AW202" s="136" t="str">
        <f t="shared" si="304"/>
        <v/>
      </c>
      <c r="AX202" s="136" t="str">
        <f t="shared" si="304"/>
        <v/>
      </c>
      <c r="AY202" s="136" t="str">
        <f t="shared" si="304"/>
        <v/>
      </c>
      <c r="AZ202" s="136" t="str">
        <f t="shared" si="304"/>
        <v/>
      </c>
      <c r="BA202" s="136" t="str">
        <f t="shared" si="304"/>
        <v/>
      </c>
      <c r="BB202" s="136" t="str">
        <f t="shared" si="304"/>
        <v/>
      </c>
      <c r="BC202" s="136" t="str">
        <f t="shared" si="304"/>
        <v/>
      </c>
      <c r="BD202" s="136" t="str">
        <f t="shared" si="304"/>
        <v/>
      </c>
      <c r="BE202" s="136" t="str">
        <f t="shared" si="304"/>
        <v/>
      </c>
      <c r="BF202" s="136" t="str">
        <f t="shared" si="304"/>
        <v/>
      </c>
      <c r="BG202" s="136" t="str">
        <f t="shared" si="304"/>
        <v/>
      </c>
      <c r="BH202" s="136" t="str">
        <f t="shared" si="304"/>
        <v/>
      </c>
    </row>
    <row r="203" spans="1:60" x14ac:dyDescent="0.2">
      <c r="A203" s="114">
        <f t="shared" si="166"/>
        <v>0</v>
      </c>
      <c r="C203" s="143" t="s">
        <v>1677</v>
      </c>
      <c r="D203" s="112">
        <f t="shared" si="298"/>
        <v>131</v>
      </c>
      <c r="E203" s="112">
        <f t="shared" si="302"/>
        <v>4</v>
      </c>
      <c r="G203" s="143" t="str">
        <f>G$25</f>
        <v>Infra</v>
      </c>
      <c r="H203" s="135" t="str">
        <f t="shared" si="299"/>
        <v>Infrastructure</v>
      </c>
      <c r="I203" s="136" t="str">
        <f>IF(LEN(INDEX(IF(LEFT($C203,3)="XFD",RawDataAllData,StdCalcsAllCalcs),$D203,I$2))=0,"",INDEX(IF(LEFT($C203,3)="XFD",RawDataAllData,StdCalcsAllCalcs),$D203,I$2)*$D200)</f>
        <v/>
      </c>
      <c r="J203" s="136" t="str">
        <f ca="1">IF(AND(I203&lt;&gt;"",I203&lt;INDEX(INDIRECT(B199),E203,MATCH(J200&amp;"LQ",StdRangesColumnHeaders,0)-StdRangesFirstDatasetCol+3)),"Q4",IF(AND(I203&lt;&gt;"",I203&gt;INDEX(INDIRECT(B199),E203,MATCH(J200&amp;"HQ",StdRangesColumnHeaders,0)-StdRangesFirstDatasetCol+3)),"Q1",""))</f>
        <v/>
      </c>
      <c r="K203" s="136" t="str">
        <f t="shared" ref="K203:AP203" si="305">IF(LEN(INDEX(IF(LEFT($C203,3)="XFD",RawDataAllData,StdCalcsAllCalcs),$D203,K$2))=0,"",INDEX(IF(LEFT($C203,3)="XFD",RawDataAllData,StdCalcsAllCalcs),$D203,K$2)*$D200)</f>
        <v/>
      </c>
      <c r="L203" s="136" t="str">
        <f t="shared" si="305"/>
        <v/>
      </c>
      <c r="M203" s="136" t="str">
        <f t="shared" si="305"/>
        <v/>
      </c>
      <c r="N203" s="136" t="str">
        <f t="shared" si="305"/>
        <v/>
      </c>
      <c r="O203" s="136" t="str">
        <f t="shared" si="305"/>
        <v/>
      </c>
      <c r="P203" s="136" t="str">
        <f t="shared" si="305"/>
        <v/>
      </c>
      <c r="Q203" s="136" t="str">
        <f t="shared" si="305"/>
        <v/>
      </c>
      <c r="R203" s="136" t="str">
        <f t="shared" si="305"/>
        <v/>
      </c>
      <c r="S203" s="136" t="str">
        <f t="shared" si="305"/>
        <v/>
      </c>
      <c r="T203" s="136" t="str">
        <f t="shared" si="305"/>
        <v/>
      </c>
      <c r="U203" s="136" t="str">
        <f t="shared" si="305"/>
        <v/>
      </c>
      <c r="V203" s="136" t="str">
        <f t="shared" si="305"/>
        <v/>
      </c>
      <c r="W203" s="136" t="str">
        <f t="shared" si="305"/>
        <v/>
      </c>
      <c r="X203" s="136" t="str">
        <f t="shared" si="305"/>
        <v/>
      </c>
      <c r="Y203" s="136" t="str">
        <f t="shared" si="305"/>
        <v/>
      </c>
      <c r="Z203" s="136" t="str">
        <f t="shared" si="305"/>
        <v/>
      </c>
      <c r="AA203" s="136" t="str">
        <f t="shared" si="305"/>
        <v/>
      </c>
      <c r="AB203" s="136" t="str">
        <f t="shared" si="305"/>
        <v/>
      </c>
      <c r="AC203" s="136" t="str">
        <f t="shared" si="305"/>
        <v/>
      </c>
      <c r="AD203" s="136" t="str">
        <f t="shared" si="305"/>
        <v/>
      </c>
      <c r="AE203" s="136" t="str">
        <f t="shared" si="305"/>
        <v/>
      </c>
      <c r="AF203" s="136" t="str">
        <f t="shared" si="305"/>
        <v/>
      </c>
      <c r="AG203" s="136" t="str">
        <f t="shared" si="305"/>
        <v/>
      </c>
      <c r="AH203" s="136" t="str">
        <f t="shared" si="305"/>
        <v/>
      </c>
      <c r="AI203" s="136" t="str">
        <f t="shared" si="305"/>
        <v/>
      </c>
      <c r="AJ203" s="136" t="str">
        <f t="shared" si="305"/>
        <v/>
      </c>
      <c r="AK203" s="136" t="str">
        <f t="shared" si="305"/>
        <v/>
      </c>
      <c r="AL203" s="136" t="str">
        <f t="shared" si="305"/>
        <v/>
      </c>
      <c r="AM203" s="136" t="str">
        <f t="shared" si="305"/>
        <v/>
      </c>
      <c r="AN203" s="136" t="str">
        <f t="shared" si="305"/>
        <v/>
      </c>
      <c r="AO203" s="136" t="str">
        <f t="shared" si="305"/>
        <v/>
      </c>
      <c r="AP203" s="136" t="str">
        <f t="shared" si="305"/>
        <v/>
      </c>
      <c r="AQ203" s="136" t="str">
        <f t="shared" ref="AQ203:BH203" si="306">IF(LEN(INDEX(IF(LEFT($C203,3)="XFD",RawDataAllData,StdCalcsAllCalcs),$D203,AQ$2))=0,"",INDEX(IF(LEFT($C203,3)="XFD",RawDataAllData,StdCalcsAllCalcs),$D203,AQ$2)*$D200)</f>
        <v/>
      </c>
      <c r="AR203" s="136" t="str">
        <f t="shared" si="306"/>
        <v/>
      </c>
      <c r="AS203" s="136" t="str">
        <f t="shared" si="306"/>
        <v/>
      </c>
      <c r="AT203" s="136" t="str">
        <f t="shared" si="306"/>
        <v/>
      </c>
      <c r="AU203" s="136" t="str">
        <f t="shared" si="306"/>
        <v/>
      </c>
      <c r="AV203" s="136" t="str">
        <f t="shared" si="306"/>
        <v/>
      </c>
      <c r="AW203" s="136" t="str">
        <f t="shared" si="306"/>
        <v/>
      </c>
      <c r="AX203" s="136" t="str">
        <f t="shared" si="306"/>
        <v/>
      </c>
      <c r="AY203" s="136" t="str">
        <f t="shared" si="306"/>
        <v/>
      </c>
      <c r="AZ203" s="136" t="str">
        <f t="shared" si="306"/>
        <v/>
      </c>
      <c r="BA203" s="136" t="str">
        <f t="shared" si="306"/>
        <v/>
      </c>
      <c r="BB203" s="136" t="str">
        <f t="shared" si="306"/>
        <v/>
      </c>
      <c r="BC203" s="136" t="str">
        <f t="shared" si="306"/>
        <v/>
      </c>
      <c r="BD203" s="136" t="str">
        <f t="shared" si="306"/>
        <v/>
      </c>
      <c r="BE203" s="136" t="str">
        <f t="shared" si="306"/>
        <v/>
      </c>
      <c r="BF203" s="136" t="str">
        <f t="shared" si="306"/>
        <v/>
      </c>
      <c r="BG203" s="136" t="str">
        <f t="shared" si="306"/>
        <v/>
      </c>
      <c r="BH203" s="136" t="str">
        <f t="shared" si="306"/>
        <v/>
      </c>
    </row>
    <row r="204" spans="1:60" x14ac:dyDescent="0.2">
      <c r="A204" s="114">
        <f t="shared" si="166"/>
        <v>0</v>
      </c>
      <c r="C204" s="143" t="s">
        <v>1684</v>
      </c>
      <c r="D204" s="112">
        <f t="shared" si="298"/>
        <v>138</v>
      </c>
      <c r="E204" s="112">
        <f t="shared" si="302"/>
        <v>5</v>
      </c>
      <c r="G204" s="143" t="str">
        <f>G$26</f>
        <v>NTS</v>
      </c>
      <c r="H204" s="135" t="str">
        <f t="shared" si="299"/>
        <v>Network services</v>
      </c>
      <c r="I204" s="136" t="str">
        <f>IF(LEN(INDEX(IF(LEFT($C204,3)="XFD",RawDataAllData,StdCalcsAllCalcs),$D204,I$2))=0,"",INDEX(IF(LEFT($C204,3)="XFD",RawDataAllData,StdCalcsAllCalcs),$D204,I$2)*$D200)</f>
        <v/>
      </c>
      <c r="J204" s="136" t="str">
        <f ca="1">IF(AND(I204&lt;&gt;"",I204&lt;INDEX(INDIRECT(B199),E204,MATCH(J200&amp;"LQ",StdRangesColumnHeaders,0)-StdRangesFirstDatasetCol+3)),"Q4",IF(AND(I204&lt;&gt;"",I204&gt;INDEX(INDIRECT(B199),E204,MATCH(J200&amp;"HQ",StdRangesColumnHeaders,0)-StdRangesFirstDatasetCol+3)),"Q1",""))</f>
        <v/>
      </c>
      <c r="K204" s="136" t="str">
        <f t="shared" ref="K204:AP204" si="307">IF(LEN(INDEX(IF(LEFT($C204,3)="XFD",RawDataAllData,StdCalcsAllCalcs),$D204,K$2))=0,"",INDEX(IF(LEFT($C204,3)="XFD",RawDataAllData,StdCalcsAllCalcs),$D204,K$2)*$D200)</f>
        <v/>
      </c>
      <c r="L204" s="136" t="str">
        <f t="shared" si="307"/>
        <v/>
      </c>
      <c r="M204" s="136" t="str">
        <f t="shared" si="307"/>
        <v/>
      </c>
      <c r="N204" s="136" t="str">
        <f t="shared" si="307"/>
        <v/>
      </c>
      <c r="O204" s="136" t="str">
        <f t="shared" si="307"/>
        <v/>
      </c>
      <c r="P204" s="136" t="str">
        <f t="shared" si="307"/>
        <v/>
      </c>
      <c r="Q204" s="136" t="str">
        <f t="shared" si="307"/>
        <v/>
      </c>
      <c r="R204" s="136" t="str">
        <f t="shared" si="307"/>
        <v/>
      </c>
      <c r="S204" s="136" t="str">
        <f t="shared" si="307"/>
        <v/>
      </c>
      <c r="T204" s="136" t="str">
        <f t="shared" si="307"/>
        <v/>
      </c>
      <c r="U204" s="136" t="str">
        <f t="shared" si="307"/>
        <v/>
      </c>
      <c r="V204" s="136" t="str">
        <f t="shared" si="307"/>
        <v/>
      </c>
      <c r="W204" s="136" t="str">
        <f t="shared" si="307"/>
        <v/>
      </c>
      <c r="X204" s="136" t="str">
        <f t="shared" si="307"/>
        <v/>
      </c>
      <c r="Y204" s="136" t="str">
        <f t="shared" si="307"/>
        <v/>
      </c>
      <c r="Z204" s="136" t="str">
        <f t="shared" si="307"/>
        <v/>
      </c>
      <c r="AA204" s="136" t="str">
        <f t="shared" si="307"/>
        <v/>
      </c>
      <c r="AB204" s="136" t="str">
        <f t="shared" si="307"/>
        <v/>
      </c>
      <c r="AC204" s="136" t="str">
        <f t="shared" si="307"/>
        <v/>
      </c>
      <c r="AD204" s="136" t="str">
        <f t="shared" si="307"/>
        <v/>
      </c>
      <c r="AE204" s="136" t="str">
        <f t="shared" si="307"/>
        <v/>
      </c>
      <c r="AF204" s="136" t="str">
        <f t="shared" si="307"/>
        <v/>
      </c>
      <c r="AG204" s="136" t="str">
        <f t="shared" si="307"/>
        <v/>
      </c>
      <c r="AH204" s="136" t="str">
        <f t="shared" si="307"/>
        <v/>
      </c>
      <c r="AI204" s="136" t="str">
        <f t="shared" si="307"/>
        <v/>
      </c>
      <c r="AJ204" s="136" t="str">
        <f t="shared" si="307"/>
        <v/>
      </c>
      <c r="AK204" s="136" t="str">
        <f t="shared" si="307"/>
        <v/>
      </c>
      <c r="AL204" s="136" t="str">
        <f t="shared" si="307"/>
        <v/>
      </c>
      <c r="AM204" s="136" t="str">
        <f t="shared" si="307"/>
        <v/>
      </c>
      <c r="AN204" s="136" t="str">
        <f t="shared" si="307"/>
        <v/>
      </c>
      <c r="AO204" s="136" t="str">
        <f t="shared" si="307"/>
        <v/>
      </c>
      <c r="AP204" s="136" t="str">
        <f t="shared" si="307"/>
        <v/>
      </c>
      <c r="AQ204" s="136" t="str">
        <f t="shared" ref="AQ204:BH204" si="308">IF(LEN(INDEX(IF(LEFT($C204,3)="XFD",RawDataAllData,StdCalcsAllCalcs),$D204,AQ$2))=0,"",INDEX(IF(LEFT($C204,3)="XFD",RawDataAllData,StdCalcsAllCalcs),$D204,AQ$2)*$D200)</f>
        <v/>
      </c>
      <c r="AR204" s="136" t="str">
        <f t="shared" si="308"/>
        <v/>
      </c>
      <c r="AS204" s="136" t="str">
        <f t="shared" si="308"/>
        <v/>
      </c>
      <c r="AT204" s="136" t="str">
        <f t="shared" si="308"/>
        <v/>
      </c>
      <c r="AU204" s="136" t="str">
        <f t="shared" si="308"/>
        <v/>
      </c>
      <c r="AV204" s="136" t="str">
        <f t="shared" si="308"/>
        <v/>
      </c>
      <c r="AW204" s="136" t="str">
        <f t="shared" si="308"/>
        <v/>
      </c>
      <c r="AX204" s="136" t="str">
        <f t="shared" si="308"/>
        <v/>
      </c>
      <c r="AY204" s="136" t="str">
        <f t="shared" si="308"/>
        <v/>
      </c>
      <c r="AZ204" s="136" t="str">
        <f t="shared" si="308"/>
        <v/>
      </c>
      <c r="BA204" s="136" t="str">
        <f t="shared" si="308"/>
        <v/>
      </c>
      <c r="BB204" s="136" t="str">
        <f t="shared" si="308"/>
        <v/>
      </c>
      <c r="BC204" s="136" t="str">
        <f t="shared" si="308"/>
        <v/>
      </c>
      <c r="BD204" s="136" t="str">
        <f t="shared" si="308"/>
        <v/>
      </c>
      <c r="BE204" s="136" t="str">
        <f t="shared" si="308"/>
        <v/>
      </c>
      <c r="BF204" s="136" t="str">
        <f t="shared" si="308"/>
        <v/>
      </c>
      <c r="BG204" s="136" t="str">
        <f t="shared" si="308"/>
        <v/>
      </c>
      <c r="BH204" s="136" t="str">
        <f t="shared" si="308"/>
        <v/>
      </c>
    </row>
    <row r="205" spans="1:60" x14ac:dyDescent="0.2">
      <c r="A205" s="114">
        <f t="shared" si="166"/>
        <v>0</v>
      </c>
      <c r="C205" s="143" t="s">
        <v>1685</v>
      </c>
      <c r="D205" s="112">
        <f t="shared" si="298"/>
        <v>139</v>
      </c>
      <c r="E205" s="112">
        <f t="shared" si="302"/>
        <v>6</v>
      </c>
      <c r="G205" s="143" t="str">
        <f>G$27</f>
        <v>Net</v>
      </c>
      <c r="H205" s="135" t="str">
        <f t="shared" si="299"/>
        <v>Networking</v>
      </c>
      <c r="I205" s="136" t="str">
        <f>IF(LEN(INDEX(IF(LEFT($C205,3)="XFD",RawDataAllData,StdCalcsAllCalcs),$D205,I$2))=0,"",INDEX(IF(LEFT($C205,3)="XFD",RawDataAllData,StdCalcsAllCalcs),$D205,I$2)*$D200)</f>
        <v/>
      </c>
      <c r="J205" s="136" t="str">
        <f ca="1">IF(AND(I205&lt;&gt;"",I205&lt;INDEX(INDIRECT(B199),E205,MATCH(J200&amp;"LQ",StdRangesColumnHeaders,0)-StdRangesFirstDatasetCol+3)),"Q4",IF(AND(I205&lt;&gt;"",I205&gt;INDEX(INDIRECT(B199),E205,MATCH(J200&amp;"HQ",StdRangesColumnHeaders,0)-StdRangesFirstDatasetCol+3)),"Q1",""))</f>
        <v/>
      </c>
      <c r="K205" s="136" t="str">
        <f t="shared" ref="K205:AP205" si="309">IF(LEN(INDEX(IF(LEFT($C205,3)="XFD",RawDataAllData,StdCalcsAllCalcs),$D205,K$2))=0,"",INDEX(IF(LEFT($C205,3)="XFD",RawDataAllData,StdCalcsAllCalcs),$D205,K$2)*$D200)</f>
        <v/>
      </c>
      <c r="L205" s="136" t="str">
        <f t="shared" si="309"/>
        <v/>
      </c>
      <c r="M205" s="136" t="str">
        <f t="shared" si="309"/>
        <v/>
      </c>
      <c r="N205" s="136" t="str">
        <f t="shared" si="309"/>
        <v/>
      </c>
      <c r="O205" s="136" t="str">
        <f t="shared" si="309"/>
        <v/>
      </c>
      <c r="P205" s="136" t="str">
        <f t="shared" si="309"/>
        <v/>
      </c>
      <c r="Q205" s="136" t="str">
        <f t="shared" si="309"/>
        <v/>
      </c>
      <c r="R205" s="136" t="str">
        <f t="shared" si="309"/>
        <v/>
      </c>
      <c r="S205" s="136" t="str">
        <f t="shared" si="309"/>
        <v/>
      </c>
      <c r="T205" s="136" t="str">
        <f t="shared" si="309"/>
        <v/>
      </c>
      <c r="U205" s="136" t="str">
        <f t="shared" si="309"/>
        <v/>
      </c>
      <c r="V205" s="136" t="str">
        <f t="shared" si="309"/>
        <v/>
      </c>
      <c r="W205" s="136" t="str">
        <f t="shared" si="309"/>
        <v/>
      </c>
      <c r="X205" s="136" t="str">
        <f t="shared" si="309"/>
        <v/>
      </c>
      <c r="Y205" s="136" t="str">
        <f t="shared" si="309"/>
        <v/>
      </c>
      <c r="Z205" s="136" t="str">
        <f t="shared" si="309"/>
        <v/>
      </c>
      <c r="AA205" s="136" t="str">
        <f t="shared" si="309"/>
        <v/>
      </c>
      <c r="AB205" s="136" t="str">
        <f t="shared" si="309"/>
        <v/>
      </c>
      <c r="AC205" s="136" t="str">
        <f t="shared" si="309"/>
        <v/>
      </c>
      <c r="AD205" s="136" t="str">
        <f t="shared" si="309"/>
        <v/>
      </c>
      <c r="AE205" s="136" t="str">
        <f t="shared" si="309"/>
        <v/>
      </c>
      <c r="AF205" s="136" t="str">
        <f t="shared" si="309"/>
        <v/>
      </c>
      <c r="AG205" s="136" t="str">
        <f t="shared" si="309"/>
        <v/>
      </c>
      <c r="AH205" s="136" t="str">
        <f t="shared" si="309"/>
        <v/>
      </c>
      <c r="AI205" s="136" t="str">
        <f t="shared" si="309"/>
        <v/>
      </c>
      <c r="AJ205" s="136" t="str">
        <f t="shared" si="309"/>
        <v/>
      </c>
      <c r="AK205" s="136" t="str">
        <f t="shared" si="309"/>
        <v/>
      </c>
      <c r="AL205" s="136" t="str">
        <f t="shared" si="309"/>
        <v/>
      </c>
      <c r="AM205" s="136" t="str">
        <f t="shared" si="309"/>
        <v/>
      </c>
      <c r="AN205" s="136" t="str">
        <f t="shared" si="309"/>
        <v/>
      </c>
      <c r="AO205" s="136" t="str">
        <f t="shared" si="309"/>
        <v/>
      </c>
      <c r="AP205" s="136" t="str">
        <f t="shared" si="309"/>
        <v/>
      </c>
      <c r="AQ205" s="136" t="str">
        <f t="shared" ref="AQ205:BH205" si="310">IF(LEN(INDEX(IF(LEFT($C205,3)="XFD",RawDataAllData,StdCalcsAllCalcs),$D205,AQ$2))=0,"",INDEX(IF(LEFT($C205,3)="XFD",RawDataAllData,StdCalcsAllCalcs),$D205,AQ$2)*$D200)</f>
        <v/>
      </c>
      <c r="AR205" s="136" t="str">
        <f t="shared" si="310"/>
        <v/>
      </c>
      <c r="AS205" s="136" t="str">
        <f t="shared" si="310"/>
        <v/>
      </c>
      <c r="AT205" s="136" t="str">
        <f t="shared" si="310"/>
        <v/>
      </c>
      <c r="AU205" s="136" t="str">
        <f t="shared" si="310"/>
        <v/>
      </c>
      <c r="AV205" s="136" t="str">
        <f t="shared" si="310"/>
        <v/>
      </c>
      <c r="AW205" s="136" t="str">
        <f t="shared" si="310"/>
        <v/>
      </c>
      <c r="AX205" s="136" t="str">
        <f t="shared" si="310"/>
        <v/>
      </c>
      <c r="AY205" s="136" t="str">
        <f t="shared" si="310"/>
        <v/>
      </c>
      <c r="AZ205" s="136" t="str">
        <f t="shared" si="310"/>
        <v/>
      </c>
      <c r="BA205" s="136" t="str">
        <f t="shared" si="310"/>
        <v/>
      </c>
      <c r="BB205" s="136" t="str">
        <f t="shared" si="310"/>
        <v/>
      </c>
      <c r="BC205" s="136" t="str">
        <f t="shared" si="310"/>
        <v/>
      </c>
      <c r="BD205" s="136" t="str">
        <f t="shared" si="310"/>
        <v/>
      </c>
      <c r="BE205" s="136" t="str">
        <f t="shared" si="310"/>
        <v/>
      </c>
      <c r="BF205" s="136" t="str">
        <f t="shared" si="310"/>
        <v/>
      </c>
      <c r="BG205" s="136" t="str">
        <f t="shared" si="310"/>
        <v/>
      </c>
      <c r="BH205" s="136" t="str">
        <f t="shared" si="310"/>
        <v/>
      </c>
    </row>
    <row r="206" spans="1:60" x14ac:dyDescent="0.2">
      <c r="A206" s="114">
        <f t="shared" si="166"/>
        <v>0</v>
      </c>
      <c r="C206" s="143" t="s">
        <v>1686</v>
      </c>
      <c r="D206" s="112">
        <f t="shared" si="298"/>
        <v>140</v>
      </c>
      <c r="E206" s="112">
        <f t="shared" si="302"/>
        <v>7</v>
      </c>
      <c r="G206" s="143" t="str">
        <f>G$28</f>
        <v>Tel</v>
      </c>
      <c r="H206" s="135" t="str">
        <f t="shared" si="299"/>
        <v>Telecoms</v>
      </c>
      <c r="I206" s="136" t="str">
        <f>IF(LEN(INDEX(IF(LEFT($C206,3)="XFD",RawDataAllData,StdCalcsAllCalcs),$D206,I$2))=0,"",INDEX(IF(LEFT($C206,3)="XFD",RawDataAllData,StdCalcsAllCalcs),$D206,I$2)*$D200)</f>
        <v/>
      </c>
      <c r="J206" s="136" t="str">
        <f ca="1">IF(AND(I206&lt;&gt;"",I206&lt;INDEX(INDIRECT(B199),E206,MATCH(J200&amp;"LQ",StdRangesColumnHeaders,0)-StdRangesFirstDatasetCol+3)),"Q4",IF(AND(I206&lt;&gt;"",I206&gt;INDEX(INDIRECT(B199),E206,MATCH(J200&amp;"HQ",StdRangesColumnHeaders,0)-StdRangesFirstDatasetCol+3)),"Q1",""))</f>
        <v/>
      </c>
      <c r="K206" s="136" t="str">
        <f t="shared" ref="K206:AP206" si="311">IF(LEN(INDEX(IF(LEFT($C206,3)="XFD",RawDataAllData,StdCalcsAllCalcs),$D206,K$2))=0,"",INDEX(IF(LEFT($C206,3)="XFD",RawDataAllData,StdCalcsAllCalcs),$D206,K$2)*$D200)</f>
        <v/>
      </c>
      <c r="L206" s="136" t="str">
        <f t="shared" si="311"/>
        <v/>
      </c>
      <c r="M206" s="136" t="str">
        <f t="shared" si="311"/>
        <v/>
      </c>
      <c r="N206" s="136" t="str">
        <f t="shared" si="311"/>
        <v/>
      </c>
      <c r="O206" s="136" t="str">
        <f t="shared" si="311"/>
        <v/>
      </c>
      <c r="P206" s="136" t="str">
        <f t="shared" si="311"/>
        <v/>
      </c>
      <c r="Q206" s="136" t="str">
        <f t="shared" si="311"/>
        <v/>
      </c>
      <c r="R206" s="136" t="str">
        <f t="shared" si="311"/>
        <v/>
      </c>
      <c r="S206" s="136" t="str">
        <f t="shared" si="311"/>
        <v/>
      </c>
      <c r="T206" s="136" t="str">
        <f t="shared" si="311"/>
        <v/>
      </c>
      <c r="U206" s="136" t="str">
        <f t="shared" si="311"/>
        <v/>
      </c>
      <c r="V206" s="136" t="str">
        <f t="shared" si="311"/>
        <v/>
      </c>
      <c r="W206" s="136" t="str">
        <f t="shared" si="311"/>
        <v/>
      </c>
      <c r="X206" s="136" t="str">
        <f t="shared" si="311"/>
        <v/>
      </c>
      <c r="Y206" s="136" t="str">
        <f t="shared" si="311"/>
        <v/>
      </c>
      <c r="Z206" s="136" t="str">
        <f t="shared" si="311"/>
        <v/>
      </c>
      <c r="AA206" s="136" t="str">
        <f t="shared" si="311"/>
        <v/>
      </c>
      <c r="AB206" s="136" t="str">
        <f t="shared" si="311"/>
        <v/>
      </c>
      <c r="AC206" s="136" t="str">
        <f t="shared" si="311"/>
        <v/>
      </c>
      <c r="AD206" s="136" t="str">
        <f t="shared" si="311"/>
        <v/>
      </c>
      <c r="AE206" s="136" t="str">
        <f t="shared" si="311"/>
        <v/>
      </c>
      <c r="AF206" s="136" t="str">
        <f t="shared" si="311"/>
        <v/>
      </c>
      <c r="AG206" s="136" t="str">
        <f t="shared" si="311"/>
        <v/>
      </c>
      <c r="AH206" s="136" t="str">
        <f t="shared" si="311"/>
        <v/>
      </c>
      <c r="AI206" s="136" t="str">
        <f t="shared" si="311"/>
        <v/>
      </c>
      <c r="AJ206" s="136" t="str">
        <f t="shared" si="311"/>
        <v/>
      </c>
      <c r="AK206" s="136" t="str">
        <f t="shared" si="311"/>
        <v/>
      </c>
      <c r="AL206" s="136" t="str">
        <f t="shared" si="311"/>
        <v/>
      </c>
      <c r="AM206" s="136" t="str">
        <f t="shared" si="311"/>
        <v/>
      </c>
      <c r="AN206" s="136" t="str">
        <f t="shared" si="311"/>
        <v/>
      </c>
      <c r="AO206" s="136" t="str">
        <f t="shared" si="311"/>
        <v/>
      </c>
      <c r="AP206" s="136" t="str">
        <f t="shared" si="311"/>
        <v/>
      </c>
      <c r="AQ206" s="136" t="str">
        <f t="shared" ref="AQ206:BH206" si="312">IF(LEN(INDEX(IF(LEFT($C206,3)="XFD",RawDataAllData,StdCalcsAllCalcs),$D206,AQ$2))=0,"",INDEX(IF(LEFT($C206,3)="XFD",RawDataAllData,StdCalcsAllCalcs),$D206,AQ$2)*$D200)</f>
        <v/>
      </c>
      <c r="AR206" s="136" t="str">
        <f t="shared" si="312"/>
        <v/>
      </c>
      <c r="AS206" s="136" t="str">
        <f t="shared" si="312"/>
        <v/>
      </c>
      <c r="AT206" s="136" t="str">
        <f t="shared" si="312"/>
        <v/>
      </c>
      <c r="AU206" s="136" t="str">
        <f t="shared" si="312"/>
        <v/>
      </c>
      <c r="AV206" s="136" t="str">
        <f t="shared" si="312"/>
        <v/>
      </c>
      <c r="AW206" s="136" t="str">
        <f t="shared" si="312"/>
        <v/>
      </c>
      <c r="AX206" s="136" t="str">
        <f t="shared" si="312"/>
        <v/>
      </c>
      <c r="AY206" s="136" t="str">
        <f t="shared" si="312"/>
        <v/>
      </c>
      <c r="AZ206" s="136" t="str">
        <f t="shared" si="312"/>
        <v/>
      </c>
      <c r="BA206" s="136" t="str">
        <f t="shared" si="312"/>
        <v/>
      </c>
      <c r="BB206" s="136" t="str">
        <f t="shared" si="312"/>
        <v/>
      </c>
      <c r="BC206" s="136" t="str">
        <f t="shared" si="312"/>
        <v/>
      </c>
      <c r="BD206" s="136" t="str">
        <f t="shared" si="312"/>
        <v/>
      </c>
      <c r="BE206" s="136" t="str">
        <f t="shared" si="312"/>
        <v/>
      </c>
      <c r="BF206" s="136" t="str">
        <f t="shared" si="312"/>
        <v/>
      </c>
      <c r="BG206" s="136" t="str">
        <f t="shared" si="312"/>
        <v/>
      </c>
      <c r="BH206" s="136" t="str">
        <f t="shared" si="312"/>
        <v/>
      </c>
    </row>
    <row r="207" spans="1:60" x14ac:dyDescent="0.2">
      <c r="A207" s="114">
        <f t="shared" si="166"/>
        <v>0</v>
      </c>
      <c r="C207" s="143" t="s">
        <v>1681</v>
      </c>
      <c r="D207" s="112">
        <f t="shared" si="298"/>
        <v>135</v>
      </c>
      <c r="E207" s="112">
        <f t="shared" si="302"/>
        <v>8</v>
      </c>
      <c r="G207" s="143" t="str">
        <f>G$29</f>
        <v>EUS</v>
      </c>
      <c r="H207" s="135" t="str">
        <f t="shared" si="299"/>
        <v>End user services</v>
      </c>
      <c r="I207" s="136" t="str">
        <f>IF(LEN(INDEX(IF(LEFT($C207,3)="XFD",RawDataAllData,StdCalcsAllCalcs),$D207,I$2))=0,"",INDEX(IF(LEFT($C207,3)="XFD",RawDataAllData,StdCalcsAllCalcs),$D207,I$2)*$D200)</f>
        <v/>
      </c>
      <c r="J207" s="136" t="str">
        <f ca="1">IF(AND(I207&lt;&gt;"",I207&lt;INDEX(INDIRECT(B199),E207,MATCH(J200&amp;"LQ",StdRangesColumnHeaders,0)-StdRangesFirstDatasetCol+3)),"Q4",IF(AND(I207&lt;&gt;"",I207&gt;INDEX(INDIRECT(B199),E207,MATCH(J200&amp;"HQ",StdRangesColumnHeaders,0)-StdRangesFirstDatasetCol+3)),"Q1",""))</f>
        <v/>
      </c>
      <c r="K207" s="136" t="str">
        <f t="shared" ref="K207:AP207" si="313">IF(LEN(INDEX(IF(LEFT($C207,3)="XFD",RawDataAllData,StdCalcsAllCalcs),$D207,K$2))=0,"",INDEX(IF(LEFT($C207,3)="XFD",RawDataAllData,StdCalcsAllCalcs),$D207,K$2)*$D200)</f>
        <v/>
      </c>
      <c r="L207" s="136" t="str">
        <f t="shared" si="313"/>
        <v/>
      </c>
      <c r="M207" s="136" t="str">
        <f t="shared" si="313"/>
        <v/>
      </c>
      <c r="N207" s="136" t="str">
        <f t="shared" si="313"/>
        <v/>
      </c>
      <c r="O207" s="136" t="str">
        <f t="shared" si="313"/>
        <v/>
      </c>
      <c r="P207" s="136" t="str">
        <f t="shared" si="313"/>
        <v/>
      </c>
      <c r="Q207" s="136" t="str">
        <f t="shared" si="313"/>
        <v/>
      </c>
      <c r="R207" s="136" t="str">
        <f t="shared" si="313"/>
        <v/>
      </c>
      <c r="S207" s="136" t="str">
        <f t="shared" si="313"/>
        <v/>
      </c>
      <c r="T207" s="136" t="str">
        <f t="shared" si="313"/>
        <v/>
      </c>
      <c r="U207" s="136" t="str">
        <f t="shared" si="313"/>
        <v/>
      </c>
      <c r="V207" s="136" t="str">
        <f t="shared" si="313"/>
        <v/>
      </c>
      <c r="W207" s="136" t="str">
        <f t="shared" si="313"/>
        <v/>
      </c>
      <c r="X207" s="136" t="str">
        <f t="shared" si="313"/>
        <v/>
      </c>
      <c r="Y207" s="136" t="str">
        <f t="shared" si="313"/>
        <v/>
      </c>
      <c r="Z207" s="136" t="str">
        <f t="shared" si="313"/>
        <v/>
      </c>
      <c r="AA207" s="136" t="str">
        <f t="shared" si="313"/>
        <v/>
      </c>
      <c r="AB207" s="136" t="str">
        <f t="shared" si="313"/>
        <v/>
      </c>
      <c r="AC207" s="136" t="str">
        <f t="shared" si="313"/>
        <v/>
      </c>
      <c r="AD207" s="136" t="str">
        <f t="shared" si="313"/>
        <v/>
      </c>
      <c r="AE207" s="136" t="str">
        <f t="shared" si="313"/>
        <v/>
      </c>
      <c r="AF207" s="136" t="str">
        <f t="shared" si="313"/>
        <v/>
      </c>
      <c r="AG207" s="136" t="str">
        <f t="shared" si="313"/>
        <v/>
      </c>
      <c r="AH207" s="136" t="str">
        <f t="shared" si="313"/>
        <v/>
      </c>
      <c r="AI207" s="136" t="str">
        <f t="shared" si="313"/>
        <v/>
      </c>
      <c r="AJ207" s="136" t="str">
        <f t="shared" si="313"/>
        <v/>
      </c>
      <c r="AK207" s="136" t="str">
        <f t="shared" si="313"/>
        <v/>
      </c>
      <c r="AL207" s="136" t="str">
        <f t="shared" si="313"/>
        <v/>
      </c>
      <c r="AM207" s="136" t="str">
        <f t="shared" si="313"/>
        <v/>
      </c>
      <c r="AN207" s="136" t="str">
        <f t="shared" si="313"/>
        <v/>
      </c>
      <c r="AO207" s="136" t="str">
        <f t="shared" si="313"/>
        <v/>
      </c>
      <c r="AP207" s="136" t="str">
        <f t="shared" si="313"/>
        <v/>
      </c>
      <c r="AQ207" s="136" t="str">
        <f t="shared" ref="AQ207:BH207" si="314">IF(LEN(INDEX(IF(LEFT($C207,3)="XFD",RawDataAllData,StdCalcsAllCalcs),$D207,AQ$2))=0,"",INDEX(IF(LEFT($C207,3)="XFD",RawDataAllData,StdCalcsAllCalcs),$D207,AQ$2)*$D200)</f>
        <v/>
      </c>
      <c r="AR207" s="136" t="str">
        <f t="shared" si="314"/>
        <v/>
      </c>
      <c r="AS207" s="136" t="str">
        <f t="shared" si="314"/>
        <v/>
      </c>
      <c r="AT207" s="136" t="str">
        <f t="shared" si="314"/>
        <v/>
      </c>
      <c r="AU207" s="136" t="str">
        <f t="shared" si="314"/>
        <v/>
      </c>
      <c r="AV207" s="136" t="str">
        <f t="shared" si="314"/>
        <v/>
      </c>
      <c r="AW207" s="136" t="str">
        <f t="shared" si="314"/>
        <v/>
      </c>
      <c r="AX207" s="136" t="str">
        <f t="shared" si="314"/>
        <v/>
      </c>
      <c r="AY207" s="136" t="str">
        <f t="shared" si="314"/>
        <v/>
      </c>
      <c r="AZ207" s="136" t="str">
        <f t="shared" si="314"/>
        <v/>
      </c>
      <c r="BA207" s="136" t="str">
        <f t="shared" si="314"/>
        <v/>
      </c>
      <c r="BB207" s="136" t="str">
        <f t="shared" si="314"/>
        <v/>
      </c>
      <c r="BC207" s="136" t="str">
        <f t="shared" si="314"/>
        <v/>
      </c>
      <c r="BD207" s="136" t="str">
        <f t="shared" si="314"/>
        <v/>
      </c>
      <c r="BE207" s="136" t="str">
        <f t="shared" si="314"/>
        <v/>
      </c>
      <c r="BF207" s="136" t="str">
        <f t="shared" si="314"/>
        <v/>
      </c>
      <c r="BG207" s="136" t="str">
        <f t="shared" si="314"/>
        <v/>
      </c>
      <c r="BH207" s="136" t="str">
        <f t="shared" si="314"/>
        <v/>
      </c>
    </row>
    <row r="208" spans="1:60" x14ac:dyDescent="0.2">
      <c r="A208" s="114">
        <f t="shared" si="166"/>
        <v>0</v>
      </c>
      <c r="C208" s="143" t="s">
        <v>1682</v>
      </c>
      <c r="D208" s="112">
        <f t="shared" si="298"/>
        <v>136</v>
      </c>
      <c r="E208" s="112">
        <f t="shared" si="302"/>
        <v>9</v>
      </c>
      <c r="G208" s="143" t="str">
        <f>G$30</f>
        <v>Comp</v>
      </c>
      <c r="H208" s="135" t="str">
        <f t="shared" si="299"/>
        <v>End user computing</v>
      </c>
      <c r="I208" s="136" t="str">
        <f>IF(LEN(INDEX(IF(LEFT($C208,3)="XFD",RawDataAllData,StdCalcsAllCalcs),$D208,I$2))=0,"",INDEX(IF(LEFT($C208,3)="XFD",RawDataAllData,StdCalcsAllCalcs),$D208,I$2)*$D200)</f>
        <v/>
      </c>
      <c r="J208" s="136" t="str">
        <f ca="1">IF(AND(I208&lt;&gt;"",I208&lt;INDEX(INDIRECT(B199),E208,MATCH(J200&amp;"LQ",StdRangesColumnHeaders,0)-StdRangesFirstDatasetCol+3)),"Q4",IF(AND(I208&lt;&gt;"",I208&gt;INDEX(INDIRECT(B199),E208,MATCH(J200&amp;"HQ",StdRangesColumnHeaders,0)-StdRangesFirstDatasetCol+3)),"Q1",""))</f>
        <v/>
      </c>
      <c r="K208" s="136" t="str">
        <f t="shared" ref="K208:AP208" si="315">IF(LEN(INDEX(IF(LEFT($C208,3)="XFD",RawDataAllData,StdCalcsAllCalcs),$D208,K$2))=0,"",INDEX(IF(LEFT($C208,3)="XFD",RawDataAllData,StdCalcsAllCalcs),$D208,K$2)*$D200)</f>
        <v/>
      </c>
      <c r="L208" s="136" t="str">
        <f t="shared" si="315"/>
        <v/>
      </c>
      <c r="M208" s="136" t="str">
        <f t="shared" si="315"/>
        <v/>
      </c>
      <c r="N208" s="136" t="str">
        <f t="shared" si="315"/>
        <v/>
      </c>
      <c r="O208" s="136" t="str">
        <f t="shared" si="315"/>
        <v/>
      </c>
      <c r="P208" s="136" t="str">
        <f t="shared" si="315"/>
        <v/>
      </c>
      <c r="Q208" s="136" t="str">
        <f t="shared" si="315"/>
        <v/>
      </c>
      <c r="R208" s="136" t="str">
        <f t="shared" si="315"/>
        <v/>
      </c>
      <c r="S208" s="136" t="str">
        <f t="shared" si="315"/>
        <v/>
      </c>
      <c r="T208" s="136" t="str">
        <f t="shared" si="315"/>
        <v/>
      </c>
      <c r="U208" s="136" t="str">
        <f t="shared" si="315"/>
        <v/>
      </c>
      <c r="V208" s="136" t="str">
        <f t="shared" si="315"/>
        <v/>
      </c>
      <c r="W208" s="136" t="str">
        <f t="shared" si="315"/>
        <v/>
      </c>
      <c r="X208" s="136" t="str">
        <f t="shared" si="315"/>
        <v/>
      </c>
      <c r="Y208" s="136" t="str">
        <f t="shared" si="315"/>
        <v/>
      </c>
      <c r="Z208" s="136" t="str">
        <f t="shared" si="315"/>
        <v/>
      </c>
      <c r="AA208" s="136" t="str">
        <f t="shared" si="315"/>
        <v/>
      </c>
      <c r="AB208" s="136" t="str">
        <f t="shared" si="315"/>
        <v/>
      </c>
      <c r="AC208" s="136" t="str">
        <f t="shared" si="315"/>
        <v/>
      </c>
      <c r="AD208" s="136" t="str">
        <f t="shared" si="315"/>
        <v/>
      </c>
      <c r="AE208" s="136" t="str">
        <f t="shared" si="315"/>
        <v/>
      </c>
      <c r="AF208" s="136" t="str">
        <f t="shared" si="315"/>
        <v/>
      </c>
      <c r="AG208" s="136" t="str">
        <f t="shared" si="315"/>
        <v/>
      </c>
      <c r="AH208" s="136" t="str">
        <f t="shared" si="315"/>
        <v/>
      </c>
      <c r="AI208" s="136" t="str">
        <f t="shared" si="315"/>
        <v/>
      </c>
      <c r="AJ208" s="136" t="str">
        <f t="shared" si="315"/>
        <v/>
      </c>
      <c r="AK208" s="136" t="str">
        <f t="shared" si="315"/>
        <v/>
      </c>
      <c r="AL208" s="136" t="str">
        <f t="shared" si="315"/>
        <v/>
      </c>
      <c r="AM208" s="136" t="str">
        <f t="shared" si="315"/>
        <v/>
      </c>
      <c r="AN208" s="136" t="str">
        <f t="shared" si="315"/>
        <v/>
      </c>
      <c r="AO208" s="136" t="str">
        <f t="shared" si="315"/>
        <v/>
      </c>
      <c r="AP208" s="136" t="str">
        <f t="shared" si="315"/>
        <v/>
      </c>
      <c r="AQ208" s="136" t="str">
        <f t="shared" ref="AQ208:BH208" si="316">IF(LEN(INDEX(IF(LEFT($C208,3)="XFD",RawDataAllData,StdCalcsAllCalcs),$D208,AQ$2))=0,"",INDEX(IF(LEFT($C208,3)="XFD",RawDataAllData,StdCalcsAllCalcs),$D208,AQ$2)*$D200)</f>
        <v/>
      </c>
      <c r="AR208" s="136" t="str">
        <f t="shared" si="316"/>
        <v/>
      </c>
      <c r="AS208" s="136" t="str">
        <f t="shared" si="316"/>
        <v/>
      </c>
      <c r="AT208" s="136" t="str">
        <f t="shared" si="316"/>
        <v/>
      </c>
      <c r="AU208" s="136" t="str">
        <f t="shared" si="316"/>
        <v/>
      </c>
      <c r="AV208" s="136" t="str">
        <f t="shared" si="316"/>
        <v/>
      </c>
      <c r="AW208" s="136" t="str">
        <f t="shared" si="316"/>
        <v/>
      </c>
      <c r="AX208" s="136" t="str">
        <f t="shared" si="316"/>
        <v/>
      </c>
      <c r="AY208" s="136" t="str">
        <f t="shared" si="316"/>
        <v/>
      </c>
      <c r="AZ208" s="136" t="str">
        <f t="shared" si="316"/>
        <v/>
      </c>
      <c r="BA208" s="136" t="str">
        <f t="shared" si="316"/>
        <v/>
      </c>
      <c r="BB208" s="136" t="str">
        <f t="shared" si="316"/>
        <v/>
      </c>
      <c r="BC208" s="136" t="str">
        <f t="shared" si="316"/>
        <v/>
      </c>
      <c r="BD208" s="136" t="str">
        <f t="shared" si="316"/>
        <v/>
      </c>
      <c r="BE208" s="136" t="str">
        <f t="shared" si="316"/>
        <v/>
      </c>
      <c r="BF208" s="136" t="str">
        <f t="shared" si="316"/>
        <v/>
      </c>
      <c r="BG208" s="136" t="str">
        <f t="shared" si="316"/>
        <v/>
      </c>
      <c r="BH208" s="136" t="str">
        <f t="shared" si="316"/>
        <v/>
      </c>
    </row>
    <row r="209" spans="1:60" x14ac:dyDescent="0.2">
      <c r="A209" s="114">
        <f t="shared" si="166"/>
        <v>0</v>
      </c>
      <c r="C209" s="143" t="s">
        <v>1683</v>
      </c>
      <c r="D209" s="112">
        <f t="shared" si="298"/>
        <v>137</v>
      </c>
      <c r="E209" s="112">
        <f t="shared" si="302"/>
        <v>10</v>
      </c>
      <c r="G209" s="143" t="str">
        <f>G$31</f>
        <v>HD</v>
      </c>
      <c r="H209" s="135" t="str">
        <f t="shared" si="299"/>
        <v>Help desk</v>
      </c>
      <c r="I209" s="136" t="str">
        <f>IF(LEN(INDEX(IF(LEFT($C209,3)="XFD",RawDataAllData,StdCalcsAllCalcs),$D209,I$2))=0,"",INDEX(IF(LEFT($C209,3)="XFD",RawDataAllData,StdCalcsAllCalcs),$D209,I$2)*$D200)</f>
        <v/>
      </c>
      <c r="J209" s="136" t="str">
        <f ca="1">IF(AND(I209&lt;&gt;"",I209&lt;INDEX(INDIRECT(B199),E209,MATCH(J200&amp;"LQ",StdRangesColumnHeaders,0)-StdRangesFirstDatasetCol+3)),"Q4",IF(AND(I209&lt;&gt;"",I209&gt;INDEX(INDIRECT(B199),E209,MATCH(J200&amp;"HQ",StdRangesColumnHeaders,0)-StdRangesFirstDatasetCol+3)),"Q1",""))</f>
        <v/>
      </c>
      <c r="K209" s="136" t="str">
        <f t="shared" ref="K209:AP209" si="317">IF(LEN(INDEX(IF(LEFT($C209,3)="XFD",RawDataAllData,StdCalcsAllCalcs),$D209,K$2))=0,"",INDEX(IF(LEFT($C209,3)="XFD",RawDataAllData,StdCalcsAllCalcs),$D209,K$2)*$D200)</f>
        <v/>
      </c>
      <c r="L209" s="136" t="str">
        <f t="shared" si="317"/>
        <v/>
      </c>
      <c r="M209" s="136" t="str">
        <f t="shared" si="317"/>
        <v/>
      </c>
      <c r="N209" s="136" t="str">
        <f t="shared" si="317"/>
        <v/>
      </c>
      <c r="O209" s="136" t="str">
        <f t="shared" si="317"/>
        <v/>
      </c>
      <c r="P209" s="136" t="str">
        <f t="shared" si="317"/>
        <v/>
      </c>
      <c r="Q209" s="136" t="str">
        <f t="shared" si="317"/>
        <v/>
      </c>
      <c r="R209" s="136" t="str">
        <f t="shared" si="317"/>
        <v/>
      </c>
      <c r="S209" s="136" t="str">
        <f t="shared" si="317"/>
        <v/>
      </c>
      <c r="T209" s="136" t="str">
        <f t="shared" si="317"/>
        <v/>
      </c>
      <c r="U209" s="136" t="str">
        <f t="shared" si="317"/>
        <v/>
      </c>
      <c r="V209" s="136" t="str">
        <f t="shared" si="317"/>
        <v/>
      </c>
      <c r="W209" s="136" t="str">
        <f t="shared" si="317"/>
        <v/>
      </c>
      <c r="X209" s="136" t="str">
        <f t="shared" si="317"/>
        <v/>
      </c>
      <c r="Y209" s="136" t="str">
        <f t="shared" si="317"/>
        <v/>
      </c>
      <c r="Z209" s="136" t="str">
        <f t="shared" si="317"/>
        <v/>
      </c>
      <c r="AA209" s="136" t="str">
        <f t="shared" si="317"/>
        <v/>
      </c>
      <c r="AB209" s="136" t="str">
        <f t="shared" si="317"/>
        <v/>
      </c>
      <c r="AC209" s="136" t="str">
        <f t="shared" si="317"/>
        <v/>
      </c>
      <c r="AD209" s="136" t="str">
        <f t="shared" si="317"/>
        <v/>
      </c>
      <c r="AE209" s="136" t="str">
        <f t="shared" si="317"/>
        <v/>
      </c>
      <c r="AF209" s="136" t="str">
        <f t="shared" si="317"/>
        <v/>
      </c>
      <c r="AG209" s="136" t="str">
        <f t="shared" si="317"/>
        <v/>
      </c>
      <c r="AH209" s="136" t="str">
        <f t="shared" si="317"/>
        <v/>
      </c>
      <c r="AI209" s="136" t="str">
        <f t="shared" si="317"/>
        <v/>
      </c>
      <c r="AJ209" s="136" t="str">
        <f t="shared" si="317"/>
        <v/>
      </c>
      <c r="AK209" s="136" t="str">
        <f t="shared" si="317"/>
        <v/>
      </c>
      <c r="AL209" s="136" t="str">
        <f t="shared" si="317"/>
        <v/>
      </c>
      <c r="AM209" s="136" t="str">
        <f t="shared" si="317"/>
        <v/>
      </c>
      <c r="AN209" s="136" t="str">
        <f t="shared" si="317"/>
        <v/>
      </c>
      <c r="AO209" s="136" t="str">
        <f t="shared" si="317"/>
        <v/>
      </c>
      <c r="AP209" s="136" t="str">
        <f t="shared" si="317"/>
        <v/>
      </c>
      <c r="AQ209" s="136" t="str">
        <f t="shared" ref="AQ209:BH209" si="318">IF(LEN(INDEX(IF(LEFT($C209,3)="XFD",RawDataAllData,StdCalcsAllCalcs),$D209,AQ$2))=0,"",INDEX(IF(LEFT($C209,3)="XFD",RawDataAllData,StdCalcsAllCalcs),$D209,AQ$2)*$D200)</f>
        <v/>
      </c>
      <c r="AR209" s="136" t="str">
        <f t="shared" si="318"/>
        <v/>
      </c>
      <c r="AS209" s="136" t="str">
        <f t="shared" si="318"/>
        <v/>
      </c>
      <c r="AT209" s="136" t="str">
        <f t="shared" si="318"/>
        <v/>
      </c>
      <c r="AU209" s="136" t="str">
        <f t="shared" si="318"/>
        <v/>
      </c>
      <c r="AV209" s="136" t="str">
        <f t="shared" si="318"/>
        <v/>
      </c>
      <c r="AW209" s="136" t="str">
        <f t="shared" si="318"/>
        <v/>
      </c>
      <c r="AX209" s="136" t="str">
        <f t="shared" si="318"/>
        <v/>
      </c>
      <c r="AY209" s="136" t="str">
        <f t="shared" si="318"/>
        <v/>
      </c>
      <c r="AZ209" s="136" t="str">
        <f t="shared" si="318"/>
        <v/>
      </c>
      <c r="BA209" s="136" t="str">
        <f t="shared" si="318"/>
        <v/>
      </c>
      <c r="BB209" s="136" t="str">
        <f t="shared" si="318"/>
        <v/>
      </c>
      <c r="BC209" s="136" t="str">
        <f t="shared" si="318"/>
        <v/>
      </c>
      <c r="BD209" s="136" t="str">
        <f t="shared" si="318"/>
        <v/>
      </c>
      <c r="BE209" s="136" t="str">
        <f t="shared" si="318"/>
        <v/>
      </c>
      <c r="BF209" s="136" t="str">
        <f t="shared" si="318"/>
        <v/>
      </c>
      <c r="BG209" s="136" t="str">
        <f t="shared" si="318"/>
        <v/>
      </c>
      <c r="BH209" s="136" t="str">
        <f t="shared" si="318"/>
        <v/>
      </c>
    </row>
    <row r="210" spans="1:60" x14ac:dyDescent="0.2">
      <c r="A210" s="114">
        <f t="shared" si="166"/>
        <v>0</v>
      </c>
      <c r="C210" s="143" t="s">
        <v>1678</v>
      </c>
      <c r="D210" s="112">
        <f t="shared" si="298"/>
        <v>132</v>
      </c>
      <c r="E210" s="112">
        <f t="shared" si="302"/>
        <v>11</v>
      </c>
      <c r="G210" s="143" t="str">
        <f>G$32</f>
        <v>Servers</v>
      </c>
      <c r="H210" s="135" t="str">
        <f t="shared" si="299"/>
        <v>Server infrastructure</v>
      </c>
      <c r="I210" s="136" t="str">
        <f>IF(LEN(INDEX(IF(LEFT($C210,3)="XFD",RawDataAllData,StdCalcsAllCalcs),$D210,I$2))=0,"",INDEX(IF(LEFT($C210,3)="XFD",RawDataAllData,StdCalcsAllCalcs),$D210,I$2)*$D200)</f>
        <v/>
      </c>
      <c r="J210" s="136" t="str">
        <f ca="1">IF(AND(I210&lt;&gt;"",I210&lt;INDEX(INDIRECT(B199),E210,MATCH(J200&amp;"LQ",StdRangesColumnHeaders,0)-StdRangesFirstDatasetCol+3)),"Q4",IF(AND(I210&lt;&gt;"",I210&gt;INDEX(INDIRECT(B199),E210,MATCH(J200&amp;"HQ",StdRangesColumnHeaders,0)-StdRangesFirstDatasetCol+3)),"Q1",""))</f>
        <v/>
      </c>
      <c r="K210" s="136" t="str">
        <f t="shared" ref="K210:AP210" si="319">IF(LEN(INDEX(IF(LEFT($C210,3)="XFD",RawDataAllData,StdCalcsAllCalcs),$D210,K$2))=0,"",INDEX(IF(LEFT($C210,3)="XFD",RawDataAllData,StdCalcsAllCalcs),$D210,K$2)*$D200)</f>
        <v/>
      </c>
      <c r="L210" s="136" t="str">
        <f t="shared" si="319"/>
        <v/>
      </c>
      <c r="M210" s="136" t="str">
        <f t="shared" si="319"/>
        <v/>
      </c>
      <c r="N210" s="136" t="str">
        <f t="shared" si="319"/>
        <v/>
      </c>
      <c r="O210" s="136" t="str">
        <f t="shared" si="319"/>
        <v/>
      </c>
      <c r="P210" s="136" t="str">
        <f t="shared" si="319"/>
        <v/>
      </c>
      <c r="Q210" s="136" t="str">
        <f t="shared" si="319"/>
        <v/>
      </c>
      <c r="R210" s="136" t="str">
        <f t="shared" si="319"/>
        <v/>
      </c>
      <c r="S210" s="136" t="str">
        <f t="shared" si="319"/>
        <v/>
      </c>
      <c r="T210" s="136" t="str">
        <f t="shared" si="319"/>
        <v/>
      </c>
      <c r="U210" s="136" t="str">
        <f t="shared" si="319"/>
        <v/>
      </c>
      <c r="V210" s="136" t="str">
        <f t="shared" si="319"/>
        <v/>
      </c>
      <c r="W210" s="136" t="str">
        <f t="shared" si="319"/>
        <v/>
      </c>
      <c r="X210" s="136" t="str">
        <f t="shared" si="319"/>
        <v/>
      </c>
      <c r="Y210" s="136" t="str">
        <f t="shared" si="319"/>
        <v/>
      </c>
      <c r="Z210" s="136" t="str">
        <f t="shared" si="319"/>
        <v/>
      </c>
      <c r="AA210" s="136" t="str">
        <f t="shared" si="319"/>
        <v/>
      </c>
      <c r="AB210" s="136" t="str">
        <f t="shared" si="319"/>
        <v/>
      </c>
      <c r="AC210" s="136" t="str">
        <f t="shared" si="319"/>
        <v/>
      </c>
      <c r="AD210" s="136" t="str">
        <f t="shared" si="319"/>
        <v/>
      </c>
      <c r="AE210" s="136" t="str">
        <f t="shared" si="319"/>
        <v/>
      </c>
      <c r="AF210" s="136" t="str">
        <f t="shared" si="319"/>
        <v/>
      </c>
      <c r="AG210" s="136" t="str">
        <f t="shared" si="319"/>
        <v/>
      </c>
      <c r="AH210" s="136" t="str">
        <f t="shared" si="319"/>
        <v/>
      </c>
      <c r="AI210" s="136" t="str">
        <f t="shared" si="319"/>
        <v/>
      </c>
      <c r="AJ210" s="136" t="str">
        <f t="shared" si="319"/>
        <v/>
      </c>
      <c r="AK210" s="136" t="str">
        <f t="shared" si="319"/>
        <v/>
      </c>
      <c r="AL210" s="136" t="str">
        <f t="shared" si="319"/>
        <v/>
      </c>
      <c r="AM210" s="136" t="str">
        <f t="shared" si="319"/>
        <v/>
      </c>
      <c r="AN210" s="136" t="str">
        <f t="shared" si="319"/>
        <v/>
      </c>
      <c r="AO210" s="136" t="str">
        <f t="shared" si="319"/>
        <v/>
      </c>
      <c r="AP210" s="136" t="str">
        <f t="shared" si="319"/>
        <v/>
      </c>
      <c r="AQ210" s="136" t="str">
        <f t="shared" ref="AQ210:BH210" si="320">IF(LEN(INDEX(IF(LEFT($C210,3)="XFD",RawDataAllData,StdCalcsAllCalcs),$D210,AQ$2))=0,"",INDEX(IF(LEFT($C210,3)="XFD",RawDataAllData,StdCalcsAllCalcs),$D210,AQ$2)*$D200)</f>
        <v/>
      </c>
      <c r="AR210" s="136" t="str">
        <f t="shared" si="320"/>
        <v/>
      </c>
      <c r="AS210" s="136" t="str">
        <f t="shared" si="320"/>
        <v/>
      </c>
      <c r="AT210" s="136" t="str">
        <f t="shared" si="320"/>
        <v/>
      </c>
      <c r="AU210" s="136" t="str">
        <f t="shared" si="320"/>
        <v/>
      </c>
      <c r="AV210" s="136" t="str">
        <f t="shared" si="320"/>
        <v/>
      </c>
      <c r="AW210" s="136" t="str">
        <f t="shared" si="320"/>
        <v/>
      </c>
      <c r="AX210" s="136" t="str">
        <f t="shared" si="320"/>
        <v/>
      </c>
      <c r="AY210" s="136" t="str">
        <f t="shared" si="320"/>
        <v/>
      </c>
      <c r="AZ210" s="136" t="str">
        <f t="shared" si="320"/>
        <v/>
      </c>
      <c r="BA210" s="136" t="str">
        <f t="shared" si="320"/>
        <v/>
      </c>
      <c r="BB210" s="136" t="str">
        <f t="shared" si="320"/>
        <v/>
      </c>
      <c r="BC210" s="136" t="str">
        <f t="shared" si="320"/>
        <v/>
      </c>
      <c r="BD210" s="136" t="str">
        <f t="shared" si="320"/>
        <v/>
      </c>
      <c r="BE210" s="136" t="str">
        <f t="shared" si="320"/>
        <v/>
      </c>
      <c r="BF210" s="136" t="str">
        <f t="shared" si="320"/>
        <v/>
      </c>
      <c r="BG210" s="136" t="str">
        <f t="shared" si="320"/>
        <v/>
      </c>
      <c r="BH210" s="136" t="str">
        <f t="shared" si="320"/>
        <v/>
      </c>
    </row>
    <row r="211" spans="1:60" x14ac:dyDescent="0.2">
      <c r="A211" s="114">
        <f t="shared" si="166"/>
        <v>0</v>
      </c>
      <c r="C211" s="143" t="s">
        <v>1679</v>
      </c>
      <c r="D211" s="112">
        <f t="shared" si="298"/>
        <v>133</v>
      </c>
      <c r="E211" s="112">
        <f t="shared" si="302"/>
        <v>12</v>
      </c>
      <c r="G211" s="143" t="str">
        <f>G$33</f>
        <v>DC</v>
      </c>
      <c r="H211" s="135" t="str">
        <f t="shared" si="299"/>
        <v>Data center</v>
      </c>
      <c r="I211" s="136" t="str">
        <f>IF(LEN(INDEX(IF(LEFT($C211,3)="XFD",RawDataAllData,StdCalcsAllCalcs),$D211,I$2))=0,"",INDEX(IF(LEFT($C211,3)="XFD",RawDataAllData,StdCalcsAllCalcs),$D211,I$2)*$D200)</f>
        <v/>
      </c>
      <c r="J211" s="136" t="str">
        <f ca="1">IF(AND(I211&lt;&gt;"",I211&lt;INDEX(INDIRECT(B199),E211,MATCH(J200&amp;"LQ",StdRangesColumnHeaders,0)-StdRangesFirstDatasetCol+3)),"Q4",IF(AND(I211&lt;&gt;"",I211&gt;INDEX(INDIRECT(B199),E211,MATCH(J200&amp;"HQ",StdRangesColumnHeaders,0)-StdRangesFirstDatasetCol+3)),"Q1",""))</f>
        <v/>
      </c>
      <c r="K211" s="136" t="str">
        <f t="shared" ref="K211:AP211" si="321">IF(LEN(INDEX(IF(LEFT($C211,3)="XFD",RawDataAllData,StdCalcsAllCalcs),$D211,K$2))=0,"",INDEX(IF(LEFT($C211,3)="XFD",RawDataAllData,StdCalcsAllCalcs),$D211,K$2)*$D200)</f>
        <v/>
      </c>
      <c r="L211" s="136" t="str">
        <f t="shared" si="321"/>
        <v/>
      </c>
      <c r="M211" s="136" t="str">
        <f t="shared" si="321"/>
        <v/>
      </c>
      <c r="N211" s="136" t="str">
        <f t="shared" si="321"/>
        <v/>
      </c>
      <c r="O211" s="136" t="str">
        <f t="shared" si="321"/>
        <v/>
      </c>
      <c r="P211" s="136" t="str">
        <f t="shared" si="321"/>
        <v/>
      </c>
      <c r="Q211" s="136" t="str">
        <f t="shared" si="321"/>
        <v/>
      </c>
      <c r="R211" s="136" t="str">
        <f t="shared" si="321"/>
        <v/>
      </c>
      <c r="S211" s="136" t="str">
        <f t="shared" si="321"/>
        <v/>
      </c>
      <c r="T211" s="136" t="str">
        <f t="shared" si="321"/>
        <v/>
      </c>
      <c r="U211" s="136" t="str">
        <f t="shared" si="321"/>
        <v/>
      </c>
      <c r="V211" s="136" t="str">
        <f t="shared" si="321"/>
        <v/>
      </c>
      <c r="W211" s="136" t="str">
        <f t="shared" si="321"/>
        <v/>
      </c>
      <c r="X211" s="136" t="str">
        <f t="shared" si="321"/>
        <v/>
      </c>
      <c r="Y211" s="136" t="str">
        <f t="shared" si="321"/>
        <v/>
      </c>
      <c r="Z211" s="136" t="str">
        <f t="shared" si="321"/>
        <v/>
      </c>
      <c r="AA211" s="136" t="str">
        <f t="shared" si="321"/>
        <v/>
      </c>
      <c r="AB211" s="136" t="str">
        <f t="shared" si="321"/>
        <v/>
      </c>
      <c r="AC211" s="136" t="str">
        <f t="shared" si="321"/>
        <v/>
      </c>
      <c r="AD211" s="136" t="str">
        <f t="shared" si="321"/>
        <v/>
      </c>
      <c r="AE211" s="136" t="str">
        <f t="shared" si="321"/>
        <v/>
      </c>
      <c r="AF211" s="136" t="str">
        <f t="shared" si="321"/>
        <v/>
      </c>
      <c r="AG211" s="136" t="str">
        <f t="shared" si="321"/>
        <v/>
      </c>
      <c r="AH211" s="136" t="str">
        <f t="shared" si="321"/>
        <v/>
      </c>
      <c r="AI211" s="136" t="str">
        <f t="shared" si="321"/>
        <v/>
      </c>
      <c r="AJ211" s="136" t="str">
        <f t="shared" si="321"/>
        <v/>
      </c>
      <c r="AK211" s="136" t="str">
        <f t="shared" si="321"/>
        <v/>
      </c>
      <c r="AL211" s="136" t="str">
        <f t="shared" si="321"/>
        <v/>
      </c>
      <c r="AM211" s="136" t="str">
        <f t="shared" si="321"/>
        <v/>
      </c>
      <c r="AN211" s="136" t="str">
        <f t="shared" si="321"/>
        <v/>
      </c>
      <c r="AO211" s="136" t="str">
        <f t="shared" si="321"/>
        <v/>
      </c>
      <c r="AP211" s="136" t="str">
        <f t="shared" si="321"/>
        <v/>
      </c>
      <c r="AQ211" s="136" t="str">
        <f t="shared" ref="AQ211:BH211" si="322">IF(LEN(INDEX(IF(LEFT($C211,3)="XFD",RawDataAllData,StdCalcsAllCalcs),$D211,AQ$2))=0,"",INDEX(IF(LEFT($C211,3)="XFD",RawDataAllData,StdCalcsAllCalcs),$D211,AQ$2)*$D200)</f>
        <v/>
      </c>
      <c r="AR211" s="136" t="str">
        <f t="shared" si="322"/>
        <v/>
      </c>
      <c r="AS211" s="136" t="str">
        <f t="shared" si="322"/>
        <v/>
      </c>
      <c r="AT211" s="136" t="str">
        <f t="shared" si="322"/>
        <v/>
      </c>
      <c r="AU211" s="136" t="str">
        <f t="shared" si="322"/>
        <v/>
      </c>
      <c r="AV211" s="136" t="str">
        <f t="shared" si="322"/>
        <v/>
      </c>
      <c r="AW211" s="136" t="str">
        <f t="shared" si="322"/>
        <v/>
      </c>
      <c r="AX211" s="136" t="str">
        <f t="shared" si="322"/>
        <v/>
      </c>
      <c r="AY211" s="136" t="str">
        <f t="shared" si="322"/>
        <v/>
      </c>
      <c r="AZ211" s="136" t="str">
        <f t="shared" si="322"/>
        <v/>
      </c>
      <c r="BA211" s="136" t="str">
        <f t="shared" si="322"/>
        <v/>
      </c>
      <c r="BB211" s="136" t="str">
        <f t="shared" si="322"/>
        <v/>
      </c>
      <c r="BC211" s="136" t="str">
        <f t="shared" si="322"/>
        <v/>
      </c>
      <c r="BD211" s="136" t="str">
        <f t="shared" si="322"/>
        <v/>
      </c>
      <c r="BE211" s="136" t="str">
        <f t="shared" si="322"/>
        <v/>
      </c>
      <c r="BF211" s="136" t="str">
        <f t="shared" si="322"/>
        <v/>
      </c>
      <c r="BG211" s="136" t="str">
        <f t="shared" si="322"/>
        <v/>
      </c>
      <c r="BH211" s="136" t="str">
        <f t="shared" si="322"/>
        <v/>
      </c>
    </row>
    <row r="212" spans="1:60" x14ac:dyDescent="0.2">
      <c r="A212" s="114">
        <f t="shared" si="166"/>
        <v>0</v>
      </c>
      <c r="C212" s="143" t="s">
        <v>1680</v>
      </c>
      <c r="D212" s="112">
        <f t="shared" si="298"/>
        <v>134</v>
      </c>
      <c r="E212" s="112">
        <f t="shared" si="302"/>
        <v>13</v>
      </c>
      <c r="G212" s="143" t="str">
        <f>G$34</f>
        <v>OS</v>
      </c>
      <c r="H212" s="135" t="str">
        <f t="shared" si="299"/>
        <v>Other servers</v>
      </c>
      <c r="I212" s="136" t="str">
        <f>IF(LEN(INDEX(IF(LEFT($C212,3)="XFD",RawDataAllData,StdCalcsAllCalcs),$D212,I$2))=0,"",INDEX(IF(LEFT($C212,3)="XFD",RawDataAllData,StdCalcsAllCalcs),$D212,I$2)*$D200)</f>
        <v/>
      </c>
      <c r="J212" s="136" t="str">
        <f ca="1">IF(AND(I212&lt;&gt;"",I212&lt;INDEX(INDIRECT(B199),E212,MATCH(J200&amp;"LQ",StdRangesColumnHeaders,0)-StdRangesFirstDatasetCol+3)),"Q4",IF(AND(I212&lt;&gt;"",I212&gt;INDEX(INDIRECT(B199),E212,MATCH(J200&amp;"HQ",StdRangesColumnHeaders,0)-StdRangesFirstDatasetCol+3)),"Q1",""))</f>
        <v/>
      </c>
      <c r="K212" s="136" t="str">
        <f t="shared" ref="K212:AP212" si="323">IF(LEN(INDEX(IF(LEFT($C212,3)="XFD",RawDataAllData,StdCalcsAllCalcs),$D212,K$2))=0,"",INDEX(IF(LEFT($C212,3)="XFD",RawDataAllData,StdCalcsAllCalcs),$D212,K$2)*$D200)</f>
        <v/>
      </c>
      <c r="L212" s="136" t="str">
        <f t="shared" si="323"/>
        <v/>
      </c>
      <c r="M212" s="136" t="str">
        <f t="shared" si="323"/>
        <v/>
      </c>
      <c r="N212" s="136" t="str">
        <f t="shared" si="323"/>
        <v/>
      </c>
      <c r="O212" s="136" t="str">
        <f t="shared" si="323"/>
        <v/>
      </c>
      <c r="P212" s="136" t="str">
        <f t="shared" si="323"/>
        <v/>
      </c>
      <c r="Q212" s="136" t="str">
        <f t="shared" si="323"/>
        <v/>
      </c>
      <c r="R212" s="136" t="str">
        <f t="shared" si="323"/>
        <v/>
      </c>
      <c r="S212" s="136" t="str">
        <f t="shared" si="323"/>
        <v/>
      </c>
      <c r="T212" s="136" t="str">
        <f t="shared" si="323"/>
        <v/>
      </c>
      <c r="U212" s="136" t="str">
        <f t="shared" si="323"/>
        <v/>
      </c>
      <c r="V212" s="136" t="str">
        <f t="shared" si="323"/>
        <v/>
      </c>
      <c r="W212" s="136" t="str">
        <f t="shared" si="323"/>
        <v/>
      </c>
      <c r="X212" s="136" t="str">
        <f t="shared" si="323"/>
        <v/>
      </c>
      <c r="Y212" s="136" t="str">
        <f t="shared" si="323"/>
        <v/>
      </c>
      <c r="Z212" s="136" t="str">
        <f t="shared" si="323"/>
        <v/>
      </c>
      <c r="AA212" s="136" t="str">
        <f t="shared" si="323"/>
        <v/>
      </c>
      <c r="AB212" s="136" t="str">
        <f t="shared" si="323"/>
        <v/>
      </c>
      <c r="AC212" s="136" t="str">
        <f t="shared" si="323"/>
        <v/>
      </c>
      <c r="AD212" s="136" t="str">
        <f t="shared" si="323"/>
        <v/>
      </c>
      <c r="AE212" s="136" t="str">
        <f t="shared" si="323"/>
        <v/>
      </c>
      <c r="AF212" s="136" t="str">
        <f t="shared" si="323"/>
        <v/>
      </c>
      <c r="AG212" s="136" t="str">
        <f t="shared" si="323"/>
        <v/>
      </c>
      <c r="AH212" s="136" t="str">
        <f t="shared" si="323"/>
        <v/>
      </c>
      <c r="AI212" s="136" t="str">
        <f t="shared" si="323"/>
        <v/>
      </c>
      <c r="AJ212" s="136" t="str">
        <f t="shared" si="323"/>
        <v/>
      </c>
      <c r="AK212" s="136" t="str">
        <f t="shared" si="323"/>
        <v/>
      </c>
      <c r="AL212" s="136" t="str">
        <f t="shared" si="323"/>
        <v/>
      </c>
      <c r="AM212" s="136" t="str">
        <f t="shared" si="323"/>
        <v/>
      </c>
      <c r="AN212" s="136" t="str">
        <f t="shared" si="323"/>
        <v/>
      </c>
      <c r="AO212" s="136" t="str">
        <f t="shared" si="323"/>
        <v/>
      </c>
      <c r="AP212" s="136" t="str">
        <f t="shared" si="323"/>
        <v/>
      </c>
      <c r="AQ212" s="136" t="str">
        <f t="shared" ref="AQ212:BH212" si="324">IF(LEN(INDEX(IF(LEFT($C212,3)="XFD",RawDataAllData,StdCalcsAllCalcs),$D212,AQ$2))=0,"",INDEX(IF(LEFT($C212,3)="XFD",RawDataAllData,StdCalcsAllCalcs),$D212,AQ$2)*$D200)</f>
        <v/>
      </c>
      <c r="AR212" s="136" t="str">
        <f t="shared" si="324"/>
        <v/>
      </c>
      <c r="AS212" s="136" t="str">
        <f t="shared" si="324"/>
        <v/>
      </c>
      <c r="AT212" s="136" t="str">
        <f t="shared" si="324"/>
        <v/>
      </c>
      <c r="AU212" s="136" t="str">
        <f t="shared" si="324"/>
        <v/>
      </c>
      <c r="AV212" s="136" t="str">
        <f t="shared" si="324"/>
        <v/>
      </c>
      <c r="AW212" s="136" t="str">
        <f t="shared" si="324"/>
        <v/>
      </c>
      <c r="AX212" s="136" t="str">
        <f t="shared" si="324"/>
        <v/>
      </c>
      <c r="AY212" s="136" t="str">
        <f t="shared" si="324"/>
        <v/>
      </c>
      <c r="AZ212" s="136" t="str">
        <f t="shared" si="324"/>
        <v/>
      </c>
      <c r="BA212" s="136" t="str">
        <f t="shared" si="324"/>
        <v/>
      </c>
      <c r="BB212" s="136" t="str">
        <f t="shared" si="324"/>
        <v/>
      </c>
      <c r="BC212" s="136" t="str">
        <f t="shared" si="324"/>
        <v/>
      </c>
      <c r="BD212" s="136" t="str">
        <f t="shared" si="324"/>
        <v/>
      </c>
      <c r="BE212" s="136" t="str">
        <f t="shared" si="324"/>
        <v/>
      </c>
      <c r="BF212" s="136" t="str">
        <f t="shared" si="324"/>
        <v/>
      </c>
      <c r="BG212" s="136" t="str">
        <f t="shared" si="324"/>
        <v/>
      </c>
      <c r="BH212" s="136" t="str">
        <f t="shared" si="324"/>
        <v/>
      </c>
    </row>
    <row r="213" spans="1:60" x14ac:dyDescent="0.2">
      <c r="A213" s="114">
        <f t="shared" si="166"/>
        <v>0</v>
      </c>
      <c r="C213" s="143" t="s">
        <v>1827</v>
      </c>
      <c r="D213" s="112">
        <f t="shared" si="298"/>
        <v>141</v>
      </c>
      <c r="E213" s="112">
        <f t="shared" si="302"/>
        <v>14</v>
      </c>
      <c r="G213" s="143" t="s">
        <v>1823</v>
      </c>
      <c r="H213" s="135" t="str">
        <f t="shared" si="299"/>
        <v>ATM infrastructure</v>
      </c>
      <c r="I213" s="136" t="str">
        <f>IF(LEN(INDEX(IF(LEFT($C213,3)="XFD",RawDataAllData,StdCalcsAllCalcs),$D213,I$2))=0,"",INDEX(IF(LEFT($C213,3)="XFD",RawDataAllData,StdCalcsAllCalcs),$D213,I$2)*$D200)</f>
        <v/>
      </c>
      <c r="J213" s="136" t="str">
        <f ca="1">IF(AND(I213&lt;&gt;"",I213&lt;INDEX(INDIRECT(B199),E213,MATCH(J200&amp;"LQ",StdRangesColumnHeaders,0)-StdRangesFirstDatasetCol+3)),"Q4",IF(AND(I213&lt;&gt;"",I213&gt;INDEX(INDIRECT(B199),E213,MATCH(J200&amp;"HQ",StdRangesColumnHeaders,0)-StdRangesFirstDatasetCol+3)),"Q1",""))</f>
        <v/>
      </c>
      <c r="K213" s="136" t="str">
        <f t="shared" ref="K213:AP213" si="325">IF(LEN(INDEX(IF(LEFT($C213,3)="XFD",RawDataAllData,StdCalcsAllCalcs),$D213,K$2))=0,"",INDEX(IF(LEFT($C213,3)="XFD",RawDataAllData,StdCalcsAllCalcs),$D213,K$2)*$D200)</f>
        <v/>
      </c>
      <c r="L213" s="136" t="str">
        <f t="shared" si="325"/>
        <v/>
      </c>
      <c r="M213" s="136" t="str">
        <f t="shared" si="325"/>
        <v/>
      </c>
      <c r="N213" s="136" t="str">
        <f t="shared" si="325"/>
        <v/>
      </c>
      <c r="O213" s="136" t="str">
        <f t="shared" si="325"/>
        <v/>
      </c>
      <c r="P213" s="136" t="str">
        <f t="shared" si="325"/>
        <v/>
      </c>
      <c r="Q213" s="136" t="str">
        <f t="shared" si="325"/>
        <v/>
      </c>
      <c r="R213" s="136" t="str">
        <f t="shared" si="325"/>
        <v/>
      </c>
      <c r="S213" s="136" t="str">
        <f t="shared" si="325"/>
        <v/>
      </c>
      <c r="T213" s="136" t="str">
        <f t="shared" si="325"/>
        <v/>
      </c>
      <c r="U213" s="136" t="str">
        <f t="shared" si="325"/>
        <v/>
      </c>
      <c r="V213" s="136" t="str">
        <f t="shared" si="325"/>
        <v/>
      </c>
      <c r="W213" s="136" t="str">
        <f t="shared" si="325"/>
        <v/>
      </c>
      <c r="X213" s="136" t="str">
        <f t="shared" si="325"/>
        <v/>
      </c>
      <c r="Y213" s="136" t="str">
        <f t="shared" si="325"/>
        <v/>
      </c>
      <c r="Z213" s="136" t="str">
        <f t="shared" si="325"/>
        <v/>
      </c>
      <c r="AA213" s="136" t="str">
        <f t="shared" si="325"/>
        <v/>
      </c>
      <c r="AB213" s="136" t="str">
        <f t="shared" si="325"/>
        <v/>
      </c>
      <c r="AC213" s="136" t="str">
        <f t="shared" si="325"/>
        <v/>
      </c>
      <c r="AD213" s="136" t="str">
        <f t="shared" si="325"/>
        <v/>
      </c>
      <c r="AE213" s="136" t="str">
        <f t="shared" si="325"/>
        <v/>
      </c>
      <c r="AF213" s="136" t="str">
        <f t="shared" si="325"/>
        <v/>
      </c>
      <c r="AG213" s="136" t="str">
        <f t="shared" si="325"/>
        <v/>
      </c>
      <c r="AH213" s="136" t="str">
        <f t="shared" si="325"/>
        <v/>
      </c>
      <c r="AI213" s="136" t="str">
        <f t="shared" si="325"/>
        <v/>
      </c>
      <c r="AJ213" s="136" t="str">
        <f t="shared" si="325"/>
        <v/>
      </c>
      <c r="AK213" s="136" t="str">
        <f t="shared" si="325"/>
        <v/>
      </c>
      <c r="AL213" s="136" t="str">
        <f t="shared" si="325"/>
        <v/>
      </c>
      <c r="AM213" s="136" t="str">
        <f t="shared" si="325"/>
        <v/>
      </c>
      <c r="AN213" s="136" t="str">
        <f t="shared" si="325"/>
        <v/>
      </c>
      <c r="AO213" s="136" t="str">
        <f t="shared" si="325"/>
        <v/>
      </c>
      <c r="AP213" s="136" t="str">
        <f t="shared" si="325"/>
        <v/>
      </c>
      <c r="AQ213" s="136" t="str">
        <f t="shared" ref="AQ213:BH213" si="326">IF(LEN(INDEX(IF(LEFT($C213,3)="XFD",RawDataAllData,StdCalcsAllCalcs),$D213,AQ$2))=0,"",INDEX(IF(LEFT($C213,3)="XFD",RawDataAllData,StdCalcsAllCalcs),$D213,AQ$2)*$D200)</f>
        <v/>
      </c>
      <c r="AR213" s="136" t="str">
        <f t="shared" si="326"/>
        <v/>
      </c>
      <c r="AS213" s="136" t="str">
        <f t="shared" si="326"/>
        <v/>
      </c>
      <c r="AT213" s="136" t="str">
        <f t="shared" si="326"/>
        <v/>
      </c>
      <c r="AU213" s="136" t="str">
        <f t="shared" si="326"/>
        <v/>
      </c>
      <c r="AV213" s="136" t="str">
        <f t="shared" si="326"/>
        <v/>
      </c>
      <c r="AW213" s="136" t="str">
        <f t="shared" si="326"/>
        <v/>
      </c>
      <c r="AX213" s="136" t="str">
        <f t="shared" si="326"/>
        <v/>
      </c>
      <c r="AY213" s="136" t="str">
        <f t="shared" si="326"/>
        <v/>
      </c>
      <c r="AZ213" s="136" t="str">
        <f t="shared" si="326"/>
        <v/>
      </c>
      <c r="BA213" s="136" t="str">
        <f t="shared" si="326"/>
        <v/>
      </c>
      <c r="BB213" s="136" t="str">
        <f t="shared" si="326"/>
        <v/>
      </c>
      <c r="BC213" s="136" t="str">
        <f t="shared" si="326"/>
        <v/>
      </c>
      <c r="BD213" s="136" t="str">
        <f t="shared" si="326"/>
        <v/>
      </c>
      <c r="BE213" s="136" t="str">
        <f t="shared" si="326"/>
        <v/>
      </c>
      <c r="BF213" s="136" t="str">
        <f t="shared" si="326"/>
        <v/>
      </c>
      <c r="BG213" s="136" t="str">
        <f t="shared" si="326"/>
        <v/>
      </c>
      <c r="BH213" s="136" t="str">
        <f t="shared" si="326"/>
        <v/>
      </c>
    </row>
    <row r="214" spans="1:60" x14ac:dyDescent="0.2">
      <c r="A214" s="114">
        <f t="shared" si="166"/>
        <v>0</v>
      </c>
      <c r="C214" s="143" t="s">
        <v>1648</v>
      </c>
      <c r="D214" s="112">
        <f t="shared" si="298"/>
        <v>89</v>
      </c>
      <c r="E214" s="112">
        <f t="shared" si="302"/>
        <v>15</v>
      </c>
      <c r="G214" s="143" t="str">
        <f>G$36</f>
        <v>ADM</v>
      </c>
      <c r="H214" s="135" t="str">
        <f t="shared" si="299"/>
        <v>Applications</v>
      </c>
      <c r="I214" s="136" t="str">
        <f>IF(LEN(INDEX(IF(LEFT($C214,3)="XFD",RawDataAllData,StdCalcsAllCalcs),$D214,I$2))=0,"",INDEX(IF(LEFT($C214,3)="XFD",RawDataAllData,StdCalcsAllCalcs),$D214,I$2)*$D200)</f>
        <v/>
      </c>
      <c r="J214" s="136" t="str">
        <f ca="1">IF(AND(I214&lt;&gt;"",I214&lt;INDEX(INDIRECT(B199),E214,MATCH(J200&amp;"LQ",StdRangesColumnHeaders,0)-StdRangesFirstDatasetCol+3)),"Q4",IF(AND(I214&lt;&gt;"",I214&gt;INDEX(INDIRECT(B199),E214,MATCH(J200&amp;"HQ",StdRangesColumnHeaders,0)-StdRangesFirstDatasetCol+3)),"Q1",""))</f>
        <v/>
      </c>
      <c r="K214" s="136" t="str">
        <f t="shared" ref="K214:AP214" si="327">IF(LEN(INDEX(IF(LEFT($C214,3)="XFD",RawDataAllData,StdCalcsAllCalcs),$D214,K$2))=0,"",INDEX(IF(LEFT($C214,3)="XFD",RawDataAllData,StdCalcsAllCalcs),$D214,K$2)*$D200)</f>
        <v/>
      </c>
      <c r="L214" s="136" t="str">
        <f t="shared" si="327"/>
        <v/>
      </c>
      <c r="M214" s="136" t="str">
        <f t="shared" si="327"/>
        <v/>
      </c>
      <c r="N214" s="136" t="str">
        <f t="shared" si="327"/>
        <v/>
      </c>
      <c r="O214" s="136" t="str">
        <f t="shared" si="327"/>
        <v/>
      </c>
      <c r="P214" s="136" t="str">
        <f t="shared" si="327"/>
        <v/>
      </c>
      <c r="Q214" s="136" t="str">
        <f t="shared" si="327"/>
        <v/>
      </c>
      <c r="R214" s="136" t="str">
        <f t="shared" si="327"/>
        <v/>
      </c>
      <c r="S214" s="136" t="str">
        <f t="shared" si="327"/>
        <v/>
      </c>
      <c r="T214" s="136" t="str">
        <f t="shared" si="327"/>
        <v/>
      </c>
      <c r="U214" s="136" t="str">
        <f t="shared" si="327"/>
        <v/>
      </c>
      <c r="V214" s="136" t="str">
        <f t="shared" si="327"/>
        <v/>
      </c>
      <c r="W214" s="136" t="str">
        <f t="shared" si="327"/>
        <v/>
      </c>
      <c r="X214" s="136" t="str">
        <f t="shared" si="327"/>
        <v/>
      </c>
      <c r="Y214" s="136" t="str">
        <f t="shared" si="327"/>
        <v/>
      </c>
      <c r="Z214" s="136" t="str">
        <f t="shared" si="327"/>
        <v/>
      </c>
      <c r="AA214" s="136" t="str">
        <f t="shared" si="327"/>
        <v/>
      </c>
      <c r="AB214" s="136" t="str">
        <f t="shared" si="327"/>
        <v/>
      </c>
      <c r="AC214" s="136" t="str">
        <f t="shared" si="327"/>
        <v/>
      </c>
      <c r="AD214" s="136" t="str">
        <f t="shared" si="327"/>
        <v/>
      </c>
      <c r="AE214" s="136" t="str">
        <f t="shared" si="327"/>
        <v/>
      </c>
      <c r="AF214" s="136" t="str">
        <f t="shared" si="327"/>
        <v/>
      </c>
      <c r="AG214" s="136" t="str">
        <f t="shared" si="327"/>
        <v/>
      </c>
      <c r="AH214" s="136" t="str">
        <f t="shared" si="327"/>
        <v/>
      </c>
      <c r="AI214" s="136" t="str">
        <f t="shared" si="327"/>
        <v/>
      </c>
      <c r="AJ214" s="136" t="str">
        <f t="shared" si="327"/>
        <v/>
      </c>
      <c r="AK214" s="136" t="str">
        <f t="shared" si="327"/>
        <v/>
      </c>
      <c r="AL214" s="136" t="str">
        <f t="shared" si="327"/>
        <v/>
      </c>
      <c r="AM214" s="136" t="str">
        <f t="shared" si="327"/>
        <v/>
      </c>
      <c r="AN214" s="136" t="str">
        <f t="shared" si="327"/>
        <v/>
      </c>
      <c r="AO214" s="136" t="str">
        <f t="shared" si="327"/>
        <v/>
      </c>
      <c r="AP214" s="136" t="str">
        <f t="shared" si="327"/>
        <v/>
      </c>
      <c r="AQ214" s="136" t="str">
        <f t="shared" ref="AQ214:BH214" si="328">IF(LEN(INDEX(IF(LEFT($C214,3)="XFD",RawDataAllData,StdCalcsAllCalcs),$D214,AQ$2))=0,"",INDEX(IF(LEFT($C214,3)="XFD",RawDataAllData,StdCalcsAllCalcs),$D214,AQ$2)*$D200)</f>
        <v/>
      </c>
      <c r="AR214" s="136" t="str">
        <f t="shared" si="328"/>
        <v/>
      </c>
      <c r="AS214" s="136" t="str">
        <f t="shared" si="328"/>
        <v/>
      </c>
      <c r="AT214" s="136" t="str">
        <f t="shared" si="328"/>
        <v/>
      </c>
      <c r="AU214" s="136" t="str">
        <f t="shared" si="328"/>
        <v/>
      </c>
      <c r="AV214" s="136" t="str">
        <f t="shared" si="328"/>
        <v/>
      </c>
      <c r="AW214" s="136" t="str">
        <f t="shared" si="328"/>
        <v/>
      </c>
      <c r="AX214" s="136" t="str">
        <f t="shared" si="328"/>
        <v/>
      </c>
      <c r="AY214" s="136" t="str">
        <f t="shared" si="328"/>
        <v/>
      </c>
      <c r="AZ214" s="136" t="str">
        <f t="shared" si="328"/>
        <v/>
      </c>
      <c r="BA214" s="136" t="str">
        <f t="shared" si="328"/>
        <v/>
      </c>
      <c r="BB214" s="136" t="str">
        <f t="shared" si="328"/>
        <v/>
      </c>
      <c r="BC214" s="136" t="str">
        <f t="shared" si="328"/>
        <v/>
      </c>
      <c r="BD214" s="136" t="str">
        <f t="shared" si="328"/>
        <v/>
      </c>
      <c r="BE214" s="136" t="str">
        <f t="shared" si="328"/>
        <v/>
      </c>
      <c r="BF214" s="136" t="str">
        <f t="shared" si="328"/>
        <v/>
      </c>
      <c r="BG214" s="136" t="str">
        <f t="shared" si="328"/>
        <v/>
      </c>
      <c r="BH214" s="136" t="str">
        <f t="shared" si="328"/>
        <v/>
      </c>
    </row>
    <row r="215" spans="1:60" x14ac:dyDescent="0.2">
      <c r="A215" s="114">
        <f t="shared" si="166"/>
        <v>0</v>
      </c>
      <c r="C215" s="143" t="s">
        <v>1650</v>
      </c>
      <c r="D215" s="112">
        <f t="shared" si="298"/>
        <v>91</v>
      </c>
      <c r="E215" s="112">
        <f t="shared" si="302"/>
        <v>16</v>
      </c>
      <c r="G215" s="143" t="str">
        <f>G$37</f>
        <v>AM</v>
      </c>
      <c r="H215" s="135" t="str">
        <f t="shared" si="299"/>
        <v>Application maintenance</v>
      </c>
      <c r="I215" s="136" t="str">
        <f>IF(LEN(INDEX(IF(LEFT($C215,3)="XFD",RawDataAllData,StdCalcsAllCalcs),$D215,I$2))=0,"",INDEX(IF(LEFT($C215,3)="XFD",RawDataAllData,StdCalcsAllCalcs),$D215,I$2)*$D200)</f>
        <v/>
      </c>
      <c r="J215" s="136" t="str">
        <f ca="1">IF(AND(I215&lt;&gt;"",I215&lt;INDEX(INDIRECT(B199),E215,MATCH(J200&amp;"LQ",StdRangesColumnHeaders,0)-StdRangesFirstDatasetCol+3)),"Q4",IF(AND(I215&lt;&gt;"",I215&gt;INDEX(INDIRECT(B199),E215,MATCH(J200&amp;"HQ",StdRangesColumnHeaders,0)-StdRangesFirstDatasetCol+3)),"Q1",""))</f>
        <v/>
      </c>
      <c r="K215" s="136" t="str">
        <f t="shared" ref="K215:AP215" si="329">IF(LEN(INDEX(IF(LEFT($C215,3)="XFD",RawDataAllData,StdCalcsAllCalcs),$D215,K$2))=0,"",INDEX(IF(LEFT($C215,3)="XFD",RawDataAllData,StdCalcsAllCalcs),$D215,K$2)*$D200)</f>
        <v/>
      </c>
      <c r="L215" s="136" t="str">
        <f t="shared" si="329"/>
        <v/>
      </c>
      <c r="M215" s="136" t="str">
        <f t="shared" si="329"/>
        <v/>
      </c>
      <c r="N215" s="136" t="str">
        <f t="shared" si="329"/>
        <v/>
      </c>
      <c r="O215" s="136" t="str">
        <f t="shared" si="329"/>
        <v/>
      </c>
      <c r="P215" s="136" t="str">
        <f t="shared" si="329"/>
        <v/>
      </c>
      <c r="Q215" s="136" t="str">
        <f t="shared" si="329"/>
        <v/>
      </c>
      <c r="R215" s="136" t="str">
        <f t="shared" si="329"/>
        <v/>
      </c>
      <c r="S215" s="136" t="str">
        <f t="shared" si="329"/>
        <v/>
      </c>
      <c r="T215" s="136" t="str">
        <f t="shared" si="329"/>
        <v/>
      </c>
      <c r="U215" s="136" t="str">
        <f t="shared" si="329"/>
        <v/>
      </c>
      <c r="V215" s="136" t="str">
        <f t="shared" si="329"/>
        <v/>
      </c>
      <c r="W215" s="136" t="str">
        <f t="shared" si="329"/>
        <v/>
      </c>
      <c r="X215" s="136" t="str">
        <f t="shared" si="329"/>
        <v/>
      </c>
      <c r="Y215" s="136" t="str">
        <f t="shared" si="329"/>
        <v/>
      </c>
      <c r="Z215" s="136" t="str">
        <f t="shared" si="329"/>
        <v/>
      </c>
      <c r="AA215" s="136" t="str">
        <f t="shared" si="329"/>
        <v/>
      </c>
      <c r="AB215" s="136" t="str">
        <f t="shared" si="329"/>
        <v/>
      </c>
      <c r="AC215" s="136" t="str">
        <f t="shared" si="329"/>
        <v/>
      </c>
      <c r="AD215" s="136" t="str">
        <f t="shared" si="329"/>
        <v/>
      </c>
      <c r="AE215" s="136" t="str">
        <f t="shared" si="329"/>
        <v/>
      </c>
      <c r="AF215" s="136" t="str">
        <f t="shared" si="329"/>
        <v/>
      </c>
      <c r="AG215" s="136" t="str">
        <f t="shared" si="329"/>
        <v/>
      </c>
      <c r="AH215" s="136" t="str">
        <f t="shared" si="329"/>
        <v/>
      </c>
      <c r="AI215" s="136" t="str">
        <f t="shared" si="329"/>
        <v/>
      </c>
      <c r="AJ215" s="136" t="str">
        <f t="shared" si="329"/>
        <v/>
      </c>
      <c r="AK215" s="136" t="str">
        <f t="shared" si="329"/>
        <v/>
      </c>
      <c r="AL215" s="136" t="str">
        <f t="shared" si="329"/>
        <v/>
      </c>
      <c r="AM215" s="136" t="str">
        <f t="shared" si="329"/>
        <v/>
      </c>
      <c r="AN215" s="136" t="str">
        <f t="shared" si="329"/>
        <v/>
      </c>
      <c r="AO215" s="136" t="str">
        <f t="shared" si="329"/>
        <v/>
      </c>
      <c r="AP215" s="136" t="str">
        <f t="shared" si="329"/>
        <v/>
      </c>
      <c r="AQ215" s="136" t="str">
        <f t="shared" ref="AQ215:BH215" si="330">IF(LEN(INDEX(IF(LEFT($C215,3)="XFD",RawDataAllData,StdCalcsAllCalcs),$D215,AQ$2))=0,"",INDEX(IF(LEFT($C215,3)="XFD",RawDataAllData,StdCalcsAllCalcs),$D215,AQ$2)*$D200)</f>
        <v/>
      </c>
      <c r="AR215" s="136" t="str">
        <f t="shared" si="330"/>
        <v/>
      </c>
      <c r="AS215" s="136" t="str">
        <f t="shared" si="330"/>
        <v/>
      </c>
      <c r="AT215" s="136" t="str">
        <f t="shared" si="330"/>
        <v/>
      </c>
      <c r="AU215" s="136" t="str">
        <f t="shared" si="330"/>
        <v/>
      </c>
      <c r="AV215" s="136" t="str">
        <f t="shared" si="330"/>
        <v/>
      </c>
      <c r="AW215" s="136" t="str">
        <f t="shared" si="330"/>
        <v/>
      </c>
      <c r="AX215" s="136" t="str">
        <f t="shared" si="330"/>
        <v/>
      </c>
      <c r="AY215" s="136" t="str">
        <f t="shared" si="330"/>
        <v/>
      </c>
      <c r="AZ215" s="136" t="str">
        <f t="shared" si="330"/>
        <v/>
      </c>
      <c r="BA215" s="136" t="str">
        <f t="shared" si="330"/>
        <v/>
      </c>
      <c r="BB215" s="136" t="str">
        <f t="shared" si="330"/>
        <v/>
      </c>
      <c r="BC215" s="136" t="str">
        <f t="shared" si="330"/>
        <v/>
      </c>
      <c r="BD215" s="136" t="str">
        <f t="shared" si="330"/>
        <v/>
      </c>
      <c r="BE215" s="136" t="str">
        <f t="shared" si="330"/>
        <v/>
      </c>
      <c r="BF215" s="136" t="str">
        <f t="shared" si="330"/>
        <v/>
      </c>
      <c r="BG215" s="136" t="str">
        <f t="shared" si="330"/>
        <v/>
      </c>
      <c r="BH215" s="136" t="str">
        <f t="shared" si="330"/>
        <v/>
      </c>
    </row>
    <row r="216" spans="1:60" x14ac:dyDescent="0.2">
      <c r="A216" s="114">
        <f t="shared" si="166"/>
        <v>0</v>
      </c>
      <c r="C216" s="143" t="s">
        <v>1649</v>
      </c>
      <c r="D216" s="112">
        <f t="shared" si="298"/>
        <v>90</v>
      </c>
      <c r="E216" s="112">
        <f t="shared" si="302"/>
        <v>17</v>
      </c>
      <c r="G216" s="143" t="str">
        <f>G$38</f>
        <v>AD</v>
      </c>
      <c r="H216" s="135" t="str">
        <f t="shared" si="299"/>
        <v>Application development</v>
      </c>
      <c r="I216" s="136" t="str">
        <f>IF(LEN(INDEX(IF(LEFT($C216,3)="XFD",RawDataAllData,StdCalcsAllCalcs),$D216,I$2))=0,"",INDEX(IF(LEFT($C216,3)="XFD",RawDataAllData,StdCalcsAllCalcs),$D216,I$2)*$D200)</f>
        <v/>
      </c>
      <c r="J216" s="136" t="str">
        <f ca="1">IF(AND(I216&lt;&gt;"",I216&lt;INDEX(INDIRECT(B199),E216,MATCH(J200&amp;"LQ",StdRangesColumnHeaders,0)-StdRangesFirstDatasetCol+3)),"Q4",IF(AND(I216&lt;&gt;"",I216&gt;INDEX(INDIRECT(B199),E216,MATCH(J200&amp;"HQ",StdRangesColumnHeaders,0)-StdRangesFirstDatasetCol+3)),"Q1",""))</f>
        <v/>
      </c>
      <c r="K216" s="136" t="str">
        <f t="shared" ref="K216:AP216" si="331">IF(LEN(INDEX(IF(LEFT($C216,3)="XFD",RawDataAllData,StdCalcsAllCalcs),$D216,K$2))=0,"",INDEX(IF(LEFT($C216,3)="XFD",RawDataAllData,StdCalcsAllCalcs),$D216,K$2)*$D200)</f>
        <v/>
      </c>
      <c r="L216" s="136" t="str">
        <f t="shared" si="331"/>
        <v/>
      </c>
      <c r="M216" s="136" t="str">
        <f t="shared" si="331"/>
        <v/>
      </c>
      <c r="N216" s="136" t="str">
        <f t="shared" si="331"/>
        <v/>
      </c>
      <c r="O216" s="136" t="str">
        <f t="shared" si="331"/>
        <v/>
      </c>
      <c r="P216" s="136" t="str">
        <f t="shared" si="331"/>
        <v/>
      </c>
      <c r="Q216" s="136" t="str">
        <f t="shared" si="331"/>
        <v/>
      </c>
      <c r="R216" s="136" t="str">
        <f t="shared" si="331"/>
        <v/>
      </c>
      <c r="S216" s="136" t="str">
        <f t="shared" si="331"/>
        <v/>
      </c>
      <c r="T216" s="136" t="str">
        <f t="shared" si="331"/>
        <v/>
      </c>
      <c r="U216" s="136" t="str">
        <f t="shared" si="331"/>
        <v/>
      </c>
      <c r="V216" s="136" t="str">
        <f t="shared" si="331"/>
        <v/>
      </c>
      <c r="W216" s="136" t="str">
        <f t="shared" si="331"/>
        <v/>
      </c>
      <c r="X216" s="136" t="str">
        <f t="shared" si="331"/>
        <v/>
      </c>
      <c r="Y216" s="136" t="str">
        <f t="shared" si="331"/>
        <v/>
      </c>
      <c r="Z216" s="136" t="str">
        <f t="shared" si="331"/>
        <v/>
      </c>
      <c r="AA216" s="136" t="str">
        <f t="shared" si="331"/>
        <v/>
      </c>
      <c r="AB216" s="136" t="str">
        <f t="shared" si="331"/>
        <v/>
      </c>
      <c r="AC216" s="136" t="str">
        <f t="shared" si="331"/>
        <v/>
      </c>
      <c r="AD216" s="136" t="str">
        <f t="shared" si="331"/>
        <v/>
      </c>
      <c r="AE216" s="136" t="str">
        <f t="shared" si="331"/>
        <v/>
      </c>
      <c r="AF216" s="136" t="str">
        <f t="shared" si="331"/>
        <v/>
      </c>
      <c r="AG216" s="136" t="str">
        <f t="shared" si="331"/>
        <v/>
      </c>
      <c r="AH216" s="136" t="str">
        <f t="shared" si="331"/>
        <v/>
      </c>
      <c r="AI216" s="136" t="str">
        <f t="shared" si="331"/>
        <v/>
      </c>
      <c r="AJ216" s="136" t="str">
        <f t="shared" si="331"/>
        <v/>
      </c>
      <c r="AK216" s="136" t="str">
        <f t="shared" si="331"/>
        <v/>
      </c>
      <c r="AL216" s="136" t="str">
        <f t="shared" si="331"/>
        <v/>
      </c>
      <c r="AM216" s="136" t="str">
        <f t="shared" si="331"/>
        <v/>
      </c>
      <c r="AN216" s="136" t="str">
        <f t="shared" si="331"/>
        <v/>
      </c>
      <c r="AO216" s="136" t="str">
        <f t="shared" si="331"/>
        <v/>
      </c>
      <c r="AP216" s="136" t="str">
        <f t="shared" si="331"/>
        <v/>
      </c>
      <c r="AQ216" s="136" t="str">
        <f t="shared" ref="AQ216:BH216" si="332">IF(LEN(INDEX(IF(LEFT($C216,3)="XFD",RawDataAllData,StdCalcsAllCalcs),$D216,AQ$2))=0,"",INDEX(IF(LEFT($C216,3)="XFD",RawDataAllData,StdCalcsAllCalcs),$D216,AQ$2)*$D200)</f>
        <v/>
      </c>
      <c r="AR216" s="136" t="str">
        <f t="shared" si="332"/>
        <v/>
      </c>
      <c r="AS216" s="136" t="str">
        <f t="shared" si="332"/>
        <v/>
      </c>
      <c r="AT216" s="136" t="str">
        <f t="shared" si="332"/>
        <v/>
      </c>
      <c r="AU216" s="136" t="str">
        <f t="shared" si="332"/>
        <v/>
      </c>
      <c r="AV216" s="136" t="str">
        <f t="shared" si="332"/>
        <v/>
      </c>
      <c r="AW216" s="136" t="str">
        <f t="shared" si="332"/>
        <v/>
      </c>
      <c r="AX216" s="136" t="str">
        <f t="shared" si="332"/>
        <v/>
      </c>
      <c r="AY216" s="136" t="str">
        <f t="shared" si="332"/>
        <v/>
      </c>
      <c r="AZ216" s="136" t="str">
        <f t="shared" si="332"/>
        <v/>
      </c>
      <c r="BA216" s="136" t="str">
        <f t="shared" si="332"/>
        <v/>
      </c>
      <c r="BB216" s="136" t="str">
        <f t="shared" si="332"/>
        <v/>
      </c>
      <c r="BC216" s="136" t="str">
        <f t="shared" si="332"/>
        <v/>
      </c>
      <c r="BD216" s="136" t="str">
        <f t="shared" si="332"/>
        <v/>
      </c>
      <c r="BE216" s="136" t="str">
        <f t="shared" si="332"/>
        <v/>
      </c>
      <c r="BF216" s="136" t="str">
        <f t="shared" si="332"/>
        <v/>
      </c>
      <c r="BG216" s="136" t="str">
        <f t="shared" si="332"/>
        <v/>
      </c>
      <c r="BH216" s="136" t="str">
        <f t="shared" si="332"/>
        <v/>
      </c>
    </row>
    <row r="217" spans="1:60" ht="4.5" customHeight="1" x14ac:dyDescent="0.2">
      <c r="A217" s="114">
        <f t="shared" si="166"/>
        <v>0</v>
      </c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  <c r="AT217" s="137"/>
      <c r="AU217" s="137"/>
      <c r="AV217" s="137"/>
      <c r="AW217" s="137"/>
      <c r="AX217" s="137"/>
      <c r="AY217" s="137"/>
      <c r="AZ217" s="137"/>
      <c r="BA217" s="137"/>
      <c r="BB217" s="137"/>
      <c r="BC217" s="137"/>
      <c r="BD217" s="137"/>
      <c r="BE217" s="137"/>
      <c r="BF217" s="137"/>
      <c r="BG217" s="137"/>
      <c r="BH217" s="137"/>
    </row>
    <row r="218" spans="1:60" x14ac:dyDescent="0.2">
      <c r="A218" s="114"/>
      <c r="B218" s="112" t="s">
        <v>2604</v>
      </c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  <c r="AT218" s="137"/>
      <c r="AU218" s="137"/>
      <c r="AV218" s="137"/>
      <c r="AW218" s="137"/>
      <c r="AX218" s="137"/>
      <c r="AY218" s="137"/>
      <c r="AZ218" s="137"/>
      <c r="BA218" s="137"/>
      <c r="BB218" s="137"/>
      <c r="BC218" s="137"/>
      <c r="BD218" s="137"/>
      <c r="BE218" s="137"/>
      <c r="BF218" s="137"/>
      <c r="BG218" s="137"/>
      <c r="BH218" s="137"/>
    </row>
    <row r="219" spans="1:60" x14ac:dyDescent="0.2">
      <c r="A219" s="114">
        <f t="shared" si="166"/>
        <v>0</v>
      </c>
      <c r="B219" s="112" t="s">
        <v>353</v>
      </c>
      <c r="D219" s="234">
        <v>100</v>
      </c>
      <c r="E219" s="234"/>
      <c r="F219" s="234"/>
      <c r="G219" s="135"/>
      <c r="H219" s="135" t="str">
        <f>HeaderLabels</f>
        <v>Labels</v>
      </c>
      <c r="I219" s="138" t="str">
        <f>HeaderCl1N</f>
        <v>#Cl1N#</v>
      </c>
      <c r="J219" s="143" t="s">
        <v>179</v>
      </c>
      <c r="K219" s="138" t="str">
        <f>HeaderCl2N</f>
        <v>#Cl2N#</v>
      </c>
      <c r="L219" s="138" t="str">
        <f>HeaderCl3N</f>
        <v>#Cl3N#</v>
      </c>
      <c r="M219" s="138" t="str">
        <f>HeaderCl4N</f>
        <v>#Cl4N#</v>
      </c>
      <c r="N219" s="138" t="str">
        <f>HeaderCl5N</f>
        <v>#Cl5N#</v>
      </c>
      <c r="O219" s="138" t="str">
        <f>HeaderP1N</f>
        <v>#P1N#</v>
      </c>
      <c r="P219" s="138" t="str">
        <f>HeaderP2N</f>
        <v>#P2N#</v>
      </c>
      <c r="Q219" s="138" t="str">
        <f>HeaderP3N</f>
        <v>#P3N#</v>
      </c>
      <c r="R219" s="138" t="str">
        <f>HeaderP4N</f>
        <v>#P4N#</v>
      </c>
      <c r="S219" s="138" t="str">
        <f>HeaderP5N</f>
        <v>#P5N#</v>
      </c>
      <c r="T219" s="138" t="str">
        <f>HeaderP6N</f>
        <v>#P6N#</v>
      </c>
      <c r="U219" s="138" t="str">
        <f>HeaderP7N</f>
        <v>#P7N#</v>
      </c>
      <c r="V219" s="138" t="str">
        <f>HeaderP8N</f>
        <v>#P8N#</v>
      </c>
      <c r="W219" s="138" t="str">
        <f>HeaderP9N</f>
        <v>#P9N#</v>
      </c>
      <c r="X219" s="138" t="str">
        <f>HeaderP10N</f>
        <v>#P10N#</v>
      </c>
      <c r="Y219" s="138" t="str">
        <f>HeaderP11N</f>
        <v>#P11N#</v>
      </c>
      <c r="Z219" s="138" t="str">
        <f>HeaderG1Med</f>
        <v>#G1Med#</v>
      </c>
      <c r="AA219" s="138" t="str">
        <f>HeaderG1LQ</f>
        <v>#G1LQ#</v>
      </c>
      <c r="AB219" s="138" t="str">
        <f>HeaderG1HQ</f>
        <v>#G1HQ#</v>
      </c>
      <c r="AC219" s="138" t="str">
        <f>HeaderG1Min</f>
        <v>#G1Min#</v>
      </c>
      <c r="AD219" s="138" t="str">
        <f>HeaderG1Max</f>
        <v>#G1Max#</v>
      </c>
      <c r="AE219" s="138" t="str">
        <f>HeaderG1Avg</f>
        <v>#G1Avg#</v>
      </c>
      <c r="AF219" s="138" t="str">
        <f>HeaderG1Std</f>
        <v>#G1Std#</v>
      </c>
      <c r="AG219" s="138" t="str">
        <f>HeaderG2Med</f>
        <v>#G2Med#</v>
      </c>
      <c r="AH219" s="138" t="str">
        <f>HeaderG2LQ</f>
        <v>#G2LQ#</v>
      </c>
      <c r="AI219" s="138" t="str">
        <f>HeaderG2HQ</f>
        <v>#G2HQ#</v>
      </c>
      <c r="AJ219" s="138" t="str">
        <f>HeaderG2Min</f>
        <v>#G2Min#</v>
      </c>
      <c r="AK219" s="138" t="str">
        <f>HeaderG2Max</f>
        <v>#G2Max#</v>
      </c>
      <c r="AL219" s="138" t="str">
        <f>HeaderG2Avg</f>
        <v>#G2Avg#</v>
      </c>
      <c r="AM219" s="138" t="str">
        <f>HeaderG2Std</f>
        <v>#G2Std#</v>
      </c>
      <c r="AN219" s="138" t="str">
        <f>HeaderG3Med</f>
        <v>#G3Med#</v>
      </c>
      <c r="AO219" s="138" t="str">
        <f>HeaderG3LQ</f>
        <v>#G3LQ#</v>
      </c>
      <c r="AP219" s="138" t="str">
        <f>HeaderG3HQ</f>
        <v>#G3HQ#</v>
      </c>
      <c r="AQ219" s="138" t="str">
        <f>HeaderG3Min</f>
        <v>#G3Min#</v>
      </c>
      <c r="AR219" s="138" t="str">
        <f>HeaderG3Max</f>
        <v>#G3Max#</v>
      </c>
      <c r="AS219" s="138" t="str">
        <f>HeaderG3Avg</f>
        <v>#G3Avg#</v>
      </c>
      <c r="AT219" s="138" t="str">
        <f>HeaderG3Std</f>
        <v>#G3Std#</v>
      </c>
      <c r="AU219" s="138" t="str">
        <f>HeaderG4Med</f>
        <v>#G4Med#</v>
      </c>
      <c r="AV219" s="138" t="str">
        <f>HeaderG4LQ</f>
        <v>#G4LQ#</v>
      </c>
      <c r="AW219" s="138" t="str">
        <f>HeaderG4HQ</f>
        <v>#G4HQ#</v>
      </c>
      <c r="AX219" s="138" t="str">
        <f>HeaderG4Min</f>
        <v>#G4Min#</v>
      </c>
      <c r="AY219" s="138" t="str">
        <f>HeaderG4Max</f>
        <v>#G4Max#</v>
      </c>
      <c r="AZ219" s="138" t="str">
        <f>HeaderG4Avg</f>
        <v>#G4Avg#</v>
      </c>
      <c r="BA219" s="138" t="str">
        <f>HeaderG4Std</f>
        <v>#G4Std#</v>
      </c>
      <c r="BB219" s="138" t="str">
        <f>HeaderG5Med</f>
        <v>#G5Med#</v>
      </c>
      <c r="BC219" s="138" t="str">
        <f>HeaderG5LQ</f>
        <v>#G5LQ#</v>
      </c>
      <c r="BD219" s="138" t="str">
        <f>HeaderG5HQ</f>
        <v>#G5HQ#</v>
      </c>
      <c r="BE219" s="138" t="str">
        <f>HeaderG5Min</f>
        <v>#G5Min#</v>
      </c>
      <c r="BF219" s="138" t="str">
        <f>HeaderG5Max</f>
        <v>#G5Max#</v>
      </c>
      <c r="BG219" s="138" t="str">
        <f>HeaderG5Avg</f>
        <v>#G5Avg#</v>
      </c>
      <c r="BH219" s="138" t="str">
        <f>HeaderG5Std</f>
        <v>#G5Std#</v>
      </c>
    </row>
    <row r="220" spans="1:60" x14ac:dyDescent="0.2">
      <c r="A220" s="114">
        <f t="shared" si="166"/>
        <v>0</v>
      </c>
      <c r="C220" s="143" t="s">
        <v>1640</v>
      </c>
      <c r="D220" s="112">
        <f t="shared" ref="D220:D235" si="333">MATCH(C220,IF(LEFT($C220,3)="XFD",RawDataFieldKeys,StdCalcsFieldKeys),0)-IF(LEFT($C220,3)="XFD",RawDataFieldKeyBaseRow,StdCalcsFieldKeyBaseRow)</f>
        <v>6</v>
      </c>
      <c r="E220" s="112">
        <v>2</v>
      </c>
      <c r="G220" s="143" t="str">
        <f>G$23</f>
        <v>IT</v>
      </c>
      <c r="H220" s="135" t="str">
        <f t="shared" ref="H220:H235" si="334">VLOOKUP(C220,IF(LEFT($C220,3)="XFD",RawDataLookupFieldLabels,StdCalcsLookupFieldLabels),2,0)</f>
        <v>Total IT</v>
      </c>
      <c r="I220" s="136" t="str">
        <f>IF(LEN(INDEX(IF(LEFT($C220,3)="XFD",RawDataAllData,StdCalcsAllCalcs),$D220,I$2))=0,"",INDEX(IF(LEFT($C220,3)="XFD",RawDataAllData,StdCalcsAllCalcs),$D220,I$2)*$D219)</f>
        <v/>
      </c>
      <c r="J220" s="136" t="str">
        <f ca="1">IF(AND(I220&lt;&gt;"",I220&lt;INDEX(INDIRECT(B218),E220,MATCH(J219&amp;"LQ",StdRangesColumnHeaders,0)-StdRangesFirstDatasetCol+3)),"Q4",IF(AND(I220&lt;&gt;"",I220&gt;INDEX(INDIRECT(B218),E220,MATCH(J219&amp;"HQ",StdRangesColumnHeaders,0)-StdRangesFirstDatasetCol+3)),"Q1",""))</f>
        <v/>
      </c>
      <c r="K220" s="136" t="str">
        <f t="shared" ref="K220:AP220" si="335">IF(LEN(INDEX(IF(LEFT($C220,3)="XFD",RawDataAllData,StdCalcsAllCalcs),$D220,K$2))=0,"",INDEX(IF(LEFT($C220,3)="XFD",RawDataAllData,StdCalcsAllCalcs),$D220,K$2)*$D219)</f>
        <v/>
      </c>
      <c r="L220" s="136" t="str">
        <f t="shared" si="335"/>
        <v/>
      </c>
      <c r="M220" s="136" t="str">
        <f t="shared" si="335"/>
        <v/>
      </c>
      <c r="N220" s="136" t="str">
        <f t="shared" si="335"/>
        <v/>
      </c>
      <c r="O220" s="136" t="str">
        <f t="shared" si="335"/>
        <v/>
      </c>
      <c r="P220" s="136" t="str">
        <f t="shared" si="335"/>
        <v/>
      </c>
      <c r="Q220" s="136" t="str">
        <f t="shared" si="335"/>
        <v/>
      </c>
      <c r="R220" s="136" t="str">
        <f t="shared" si="335"/>
        <v/>
      </c>
      <c r="S220" s="136" t="str">
        <f t="shared" si="335"/>
        <v/>
      </c>
      <c r="T220" s="136" t="str">
        <f t="shared" si="335"/>
        <v/>
      </c>
      <c r="U220" s="136" t="str">
        <f t="shared" si="335"/>
        <v/>
      </c>
      <c r="V220" s="136" t="str">
        <f t="shared" si="335"/>
        <v/>
      </c>
      <c r="W220" s="136" t="str">
        <f t="shared" si="335"/>
        <v/>
      </c>
      <c r="X220" s="136" t="str">
        <f t="shared" si="335"/>
        <v/>
      </c>
      <c r="Y220" s="136" t="str">
        <f t="shared" si="335"/>
        <v/>
      </c>
      <c r="Z220" s="136" t="str">
        <f t="shared" si="335"/>
        <v/>
      </c>
      <c r="AA220" s="136" t="str">
        <f t="shared" si="335"/>
        <v/>
      </c>
      <c r="AB220" s="136" t="str">
        <f t="shared" si="335"/>
        <v/>
      </c>
      <c r="AC220" s="136" t="str">
        <f t="shared" si="335"/>
        <v/>
      </c>
      <c r="AD220" s="136" t="str">
        <f t="shared" si="335"/>
        <v/>
      </c>
      <c r="AE220" s="136" t="str">
        <f t="shared" si="335"/>
        <v/>
      </c>
      <c r="AF220" s="136" t="str">
        <f t="shared" si="335"/>
        <v/>
      </c>
      <c r="AG220" s="136" t="str">
        <f t="shared" si="335"/>
        <v/>
      </c>
      <c r="AH220" s="136" t="str">
        <f t="shared" si="335"/>
        <v/>
      </c>
      <c r="AI220" s="136" t="str">
        <f t="shared" si="335"/>
        <v/>
      </c>
      <c r="AJ220" s="136" t="str">
        <f t="shared" si="335"/>
        <v/>
      </c>
      <c r="AK220" s="136" t="str">
        <f t="shared" si="335"/>
        <v/>
      </c>
      <c r="AL220" s="136" t="str">
        <f t="shared" si="335"/>
        <v/>
      </c>
      <c r="AM220" s="136" t="str">
        <f t="shared" si="335"/>
        <v/>
      </c>
      <c r="AN220" s="136" t="str">
        <f t="shared" si="335"/>
        <v/>
      </c>
      <c r="AO220" s="136" t="str">
        <f t="shared" si="335"/>
        <v/>
      </c>
      <c r="AP220" s="136" t="str">
        <f t="shared" si="335"/>
        <v/>
      </c>
      <c r="AQ220" s="136" t="str">
        <f t="shared" ref="AQ220:BH220" si="336">IF(LEN(INDEX(IF(LEFT($C220,3)="XFD",RawDataAllData,StdCalcsAllCalcs),$D220,AQ$2))=0,"",INDEX(IF(LEFT($C220,3)="XFD",RawDataAllData,StdCalcsAllCalcs),$D220,AQ$2)*$D219)</f>
        <v/>
      </c>
      <c r="AR220" s="136" t="str">
        <f t="shared" si="336"/>
        <v/>
      </c>
      <c r="AS220" s="136" t="str">
        <f t="shared" si="336"/>
        <v/>
      </c>
      <c r="AT220" s="136" t="str">
        <f t="shared" si="336"/>
        <v/>
      </c>
      <c r="AU220" s="136" t="str">
        <f t="shared" si="336"/>
        <v/>
      </c>
      <c r="AV220" s="136" t="str">
        <f t="shared" si="336"/>
        <v/>
      </c>
      <c r="AW220" s="136" t="str">
        <f t="shared" si="336"/>
        <v/>
      </c>
      <c r="AX220" s="136" t="str">
        <f t="shared" si="336"/>
        <v/>
      </c>
      <c r="AY220" s="136" t="str">
        <f t="shared" si="336"/>
        <v/>
      </c>
      <c r="AZ220" s="136" t="str">
        <f t="shared" si="336"/>
        <v/>
      </c>
      <c r="BA220" s="136" t="str">
        <f t="shared" si="336"/>
        <v/>
      </c>
      <c r="BB220" s="136" t="str">
        <f t="shared" si="336"/>
        <v/>
      </c>
      <c r="BC220" s="136" t="str">
        <f t="shared" si="336"/>
        <v/>
      </c>
      <c r="BD220" s="136" t="str">
        <f t="shared" si="336"/>
        <v/>
      </c>
      <c r="BE220" s="136" t="str">
        <f t="shared" si="336"/>
        <v/>
      </c>
      <c r="BF220" s="136" t="str">
        <f t="shared" si="336"/>
        <v/>
      </c>
      <c r="BG220" s="136" t="str">
        <f t="shared" si="336"/>
        <v/>
      </c>
      <c r="BH220" s="136" t="str">
        <f t="shared" si="336"/>
        <v/>
      </c>
    </row>
    <row r="221" spans="1:60" x14ac:dyDescent="0.2">
      <c r="A221" s="114">
        <f t="shared" si="166"/>
        <v>0</v>
      </c>
      <c r="C221" s="143" t="s">
        <v>2289</v>
      </c>
      <c r="D221" s="112">
        <f t="shared" si="333"/>
        <v>182</v>
      </c>
      <c r="E221" s="112">
        <f t="shared" ref="E221:E235" si="337">E220+1</f>
        <v>3</v>
      </c>
      <c r="G221" s="143" t="str">
        <f>G$24</f>
        <v>Mgmt</v>
      </c>
      <c r="H221" s="135" t="str">
        <f t="shared" si="334"/>
        <v>Management and overhead</v>
      </c>
      <c r="I221" s="136" t="str">
        <f>IF(LEN(INDEX(IF(LEFT($C221,3)="XFD",RawDataAllData,StdCalcsAllCalcs),$D221,I$2))=0,"",INDEX(IF(LEFT($C221,3)="XFD",RawDataAllData,StdCalcsAllCalcs),$D221,I$2)*$D219)</f>
        <v/>
      </c>
      <c r="J221" s="136" t="str">
        <f ca="1">IF(AND(I221&lt;&gt;"",I221&lt;INDEX(INDIRECT(B218),E221,MATCH(J219&amp;"LQ",StdRangesColumnHeaders,0)-StdRangesFirstDatasetCol+3)),"Q4",IF(AND(I221&lt;&gt;"",I221&gt;INDEX(INDIRECT(B218),E221,MATCH(J219&amp;"HQ",StdRangesColumnHeaders,0)-StdRangesFirstDatasetCol+3)),"Q1",""))</f>
        <v/>
      </c>
      <c r="K221" s="136" t="str">
        <f t="shared" ref="K221:AP221" si="338">IF(LEN(INDEX(IF(LEFT($C221,3)="XFD",RawDataAllData,StdCalcsAllCalcs),$D221,K$2))=0,"",INDEX(IF(LEFT($C221,3)="XFD",RawDataAllData,StdCalcsAllCalcs),$D221,K$2)*$D219)</f>
        <v/>
      </c>
      <c r="L221" s="136" t="str">
        <f t="shared" si="338"/>
        <v/>
      </c>
      <c r="M221" s="136" t="str">
        <f t="shared" si="338"/>
        <v/>
      </c>
      <c r="N221" s="136" t="str">
        <f t="shared" si="338"/>
        <v/>
      </c>
      <c r="O221" s="136" t="str">
        <f t="shared" si="338"/>
        <v/>
      </c>
      <c r="P221" s="136" t="str">
        <f t="shared" si="338"/>
        <v/>
      </c>
      <c r="Q221" s="136" t="str">
        <f t="shared" si="338"/>
        <v/>
      </c>
      <c r="R221" s="136" t="str">
        <f t="shared" si="338"/>
        <v/>
      </c>
      <c r="S221" s="136" t="str">
        <f t="shared" si="338"/>
        <v/>
      </c>
      <c r="T221" s="136" t="str">
        <f t="shared" si="338"/>
        <v/>
      </c>
      <c r="U221" s="136" t="str">
        <f t="shared" si="338"/>
        <v/>
      </c>
      <c r="V221" s="136" t="str">
        <f t="shared" si="338"/>
        <v/>
      </c>
      <c r="W221" s="136" t="str">
        <f t="shared" si="338"/>
        <v/>
      </c>
      <c r="X221" s="136" t="str">
        <f t="shared" si="338"/>
        <v/>
      </c>
      <c r="Y221" s="136" t="str">
        <f t="shared" si="338"/>
        <v/>
      </c>
      <c r="Z221" s="136" t="str">
        <f t="shared" si="338"/>
        <v/>
      </c>
      <c r="AA221" s="136" t="str">
        <f t="shared" si="338"/>
        <v/>
      </c>
      <c r="AB221" s="136" t="str">
        <f t="shared" si="338"/>
        <v/>
      </c>
      <c r="AC221" s="136" t="str">
        <f t="shared" si="338"/>
        <v/>
      </c>
      <c r="AD221" s="136" t="str">
        <f t="shared" si="338"/>
        <v/>
      </c>
      <c r="AE221" s="136" t="str">
        <f t="shared" si="338"/>
        <v/>
      </c>
      <c r="AF221" s="136" t="str">
        <f t="shared" si="338"/>
        <v/>
      </c>
      <c r="AG221" s="136" t="str">
        <f t="shared" si="338"/>
        <v/>
      </c>
      <c r="AH221" s="136" t="str">
        <f t="shared" si="338"/>
        <v/>
      </c>
      <c r="AI221" s="136" t="str">
        <f t="shared" si="338"/>
        <v/>
      </c>
      <c r="AJ221" s="136" t="str">
        <f t="shared" si="338"/>
        <v/>
      </c>
      <c r="AK221" s="136" t="str">
        <f t="shared" si="338"/>
        <v/>
      </c>
      <c r="AL221" s="136" t="str">
        <f t="shared" si="338"/>
        <v/>
      </c>
      <c r="AM221" s="136" t="str">
        <f t="shared" si="338"/>
        <v/>
      </c>
      <c r="AN221" s="136" t="str">
        <f t="shared" si="338"/>
        <v/>
      </c>
      <c r="AO221" s="136" t="str">
        <f t="shared" si="338"/>
        <v/>
      </c>
      <c r="AP221" s="136" t="str">
        <f t="shared" si="338"/>
        <v/>
      </c>
      <c r="AQ221" s="136" t="str">
        <f t="shared" ref="AQ221:BH221" si="339">IF(LEN(INDEX(IF(LEFT($C221,3)="XFD",RawDataAllData,StdCalcsAllCalcs),$D221,AQ$2))=0,"",INDEX(IF(LEFT($C221,3)="XFD",RawDataAllData,StdCalcsAllCalcs),$D221,AQ$2)*$D219)</f>
        <v/>
      </c>
      <c r="AR221" s="136" t="str">
        <f t="shared" si="339"/>
        <v/>
      </c>
      <c r="AS221" s="136" t="str">
        <f t="shared" si="339"/>
        <v/>
      </c>
      <c r="AT221" s="136" t="str">
        <f t="shared" si="339"/>
        <v/>
      </c>
      <c r="AU221" s="136" t="str">
        <f t="shared" si="339"/>
        <v/>
      </c>
      <c r="AV221" s="136" t="str">
        <f t="shared" si="339"/>
        <v/>
      </c>
      <c r="AW221" s="136" t="str">
        <f t="shared" si="339"/>
        <v/>
      </c>
      <c r="AX221" s="136" t="str">
        <f t="shared" si="339"/>
        <v/>
      </c>
      <c r="AY221" s="136" t="str">
        <f t="shared" si="339"/>
        <v/>
      </c>
      <c r="AZ221" s="136" t="str">
        <f t="shared" si="339"/>
        <v/>
      </c>
      <c r="BA221" s="136" t="str">
        <f t="shared" si="339"/>
        <v/>
      </c>
      <c r="BB221" s="136" t="str">
        <f t="shared" si="339"/>
        <v/>
      </c>
      <c r="BC221" s="136" t="str">
        <f t="shared" si="339"/>
        <v/>
      </c>
      <c r="BD221" s="136" t="str">
        <f t="shared" si="339"/>
        <v/>
      </c>
      <c r="BE221" s="136" t="str">
        <f t="shared" si="339"/>
        <v/>
      </c>
      <c r="BF221" s="136" t="str">
        <f t="shared" si="339"/>
        <v/>
      </c>
      <c r="BG221" s="136" t="str">
        <f t="shared" si="339"/>
        <v/>
      </c>
      <c r="BH221" s="136" t="str">
        <f t="shared" si="339"/>
        <v/>
      </c>
    </row>
    <row r="222" spans="1:60" x14ac:dyDescent="0.2">
      <c r="A222" s="114">
        <f t="shared" si="166"/>
        <v>0</v>
      </c>
      <c r="C222" s="143" t="s">
        <v>1687</v>
      </c>
      <c r="D222" s="112">
        <f t="shared" si="333"/>
        <v>142</v>
      </c>
      <c r="E222" s="112">
        <f t="shared" si="337"/>
        <v>4</v>
      </c>
      <c r="G222" s="143" t="str">
        <f>G$25</f>
        <v>Infra</v>
      </c>
      <c r="H222" s="135" t="str">
        <f t="shared" si="334"/>
        <v>Infrastructure</v>
      </c>
      <c r="I222" s="136" t="str">
        <f>IF(LEN(INDEX(IF(LEFT($C222,3)="XFD",RawDataAllData,StdCalcsAllCalcs),$D222,I$2))=0,"",INDEX(IF(LEFT($C222,3)="XFD",RawDataAllData,StdCalcsAllCalcs),$D222,I$2)*$D219)</f>
        <v/>
      </c>
      <c r="J222" s="136" t="str">
        <f ca="1">IF(AND(I222&lt;&gt;"",I222&lt;INDEX(INDIRECT(B218),E222,MATCH(J219&amp;"LQ",StdRangesColumnHeaders,0)-StdRangesFirstDatasetCol+3)),"Q4",IF(AND(I222&lt;&gt;"",I222&gt;INDEX(INDIRECT(B218),E222,MATCH(J219&amp;"HQ",StdRangesColumnHeaders,0)-StdRangesFirstDatasetCol+3)),"Q1",""))</f>
        <v/>
      </c>
      <c r="K222" s="136" t="str">
        <f t="shared" ref="K222:AP222" si="340">IF(LEN(INDEX(IF(LEFT($C222,3)="XFD",RawDataAllData,StdCalcsAllCalcs),$D222,K$2))=0,"",INDEX(IF(LEFT($C222,3)="XFD",RawDataAllData,StdCalcsAllCalcs),$D222,K$2)*$D219)</f>
        <v/>
      </c>
      <c r="L222" s="136" t="str">
        <f t="shared" si="340"/>
        <v/>
      </c>
      <c r="M222" s="136" t="str">
        <f t="shared" si="340"/>
        <v/>
      </c>
      <c r="N222" s="136" t="str">
        <f t="shared" si="340"/>
        <v/>
      </c>
      <c r="O222" s="136" t="str">
        <f t="shared" si="340"/>
        <v/>
      </c>
      <c r="P222" s="136" t="str">
        <f t="shared" si="340"/>
        <v/>
      </c>
      <c r="Q222" s="136" t="str">
        <f t="shared" si="340"/>
        <v/>
      </c>
      <c r="R222" s="136" t="str">
        <f t="shared" si="340"/>
        <v/>
      </c>
      <c r="S222" s="136" t="str">
        <f t="shared" si="340"/>
        <v/>
      </c>
      <c r="T222" s="136" t="str">
        <f t="shared" si="340"/>
        <v/>
      </c>
      <c r="U222" s="136" t="str">
        <f t="shared" si="340"/>
        <v/>
      </c>
      <c r="V222" s="136" t="str">
        <f t="shared" si="340"/>
        <v/>
      </c>
      <c r="W222" s="136" t="str">
        <f t="shared" si="340"/>
        <v/>
      </c>
      <c r="X222" s="136" t="str">
        <f t="shared" si="340"/>
        <v/>
      </c>
      <c r="Y222" s="136" t="str">
        <f t="shared" si="340"/>
        <v/>
      </c>
      <c r="Z222" s="136" t="str">
        <f t="shared" si="340"/>
        <v/>
      </c>
      <c r="AA222" s="136" t="str">
        <f t="shared" si="340"/>
        <v/>
      </c>
      <c r="AB222" s="136" t="str">
        <f t="shared" si="340"/>
        <v/>
      </c>
      <c r="AC222" s="136" t="str">
        <f t="shared" si="340"/>
        <v/>
      </c>
      <c r="AD222" s="136" t="str">
        <f t="shared" si="340"/>
        <v/>
      </c>
      <c r="AE222" s="136" t="str">
        <f t="shared" si="340"/>
        <v/>
      </c>
      <c r="AF222" s="136" t="str">
        <f t="shared" si="340"/>
        <v/>
      </c>
      <c r="AG222" s="136" t="str">
        <f t="shared" si="340"/>
        <v/>
      </c>
      <c r="AH222" s="136" t="str">
        <f t="shared" si="340"/>
        <v/>
      </c>
      <c r="AI222" s="136" t="str">
        <f t="shared" si="340"/>
        <v/>
      </c>
      <c r="AJ222" s="136" t="str">
        <f t="shared" si="340"/>
        <v/>
      </c>
      <c r="AK222" s="136" t="str">
        <f t="shared" si="340"/>
        <v/>
      </c>
      <c r="AL222" s="136" t="str">
        <f t="shared" si="340"/>
        <v/>
      </c>
      <c r="AM222" s="136" t="str">
        <f t="shared" si="340"/>
        <v/>
      </c>
      <c r="AN222" s="136" t="str">
        <f t="shared" si="340"/>
        <v/>
      </c>
      <c r="AO222" s="136" t="str">
        <f t="shared" si="340"/>
        <v/>
      </c>
      <c r="AP222" s="136" t="str">
        <f t="shared" si="340"/>
        <v/>
      </c>
      <c r="AQ222" s="136" t="str">
        <f t="shared" ref="AQ222:BH222" si="341">IF(LEN(INDEX(IF(LEFT($C222,3)="XFD",RawDataAllData,StdCalcsAllCalcs),$D222,AQ$2))=0,"",INDEX(IF(LEFT($C222,3)="XFD",RawDataAllData,StdCalcsAllCalcs),$D222,AQ$2)*$D219)</f>
        <v/>
      </c>
      <c r="AR222" s="136" t="str">
        <f t="shared" si="341"/>
        <v/>
      </c>
      <c r="AS222" s="136" t="str">
        <f t="shared" si="341"/>
        <v/>
      </c>
      <c r="AT222" s="136" t="str">
        <f t="shared" si="341"/>
        <v/>
      </c>
      <c r="AU222" s="136" t="str">
        <f t="shared" si="341"/>
        <v/>
      </c>
      <c r="AV222" s="136" t="str">
        <f t="shared" si="341"/>
        <v/>
      </c>
      <c r="AW222" s="136" t="str">
        <f t="shared" si="341"/>
        <v/>
      </c>
      <c r="AX222" s="136" t="str">
        <f t="shared" si="341"/>
        <v/>
      </c>
      <c r="AY222" s="136" t="str">
        <f t="shared" si="341"/>
        <v/>
      </c>
      <c r="AZ222" s="136" t="str">
        <f t="shared" si="341"/>
        <v/>
      </c>
      <c r="BA222" s="136" t="str">
        <f t="shared" si="341"/>
        <v/>
      </c>
      <c r="BB222" s="136" t="str">
        <f t="shared" si="341"/>
        <v/>
      </c>
      <c r="BC222" s="136" t="str">
        <f t="shared" si="341"/>
        <v/>
      </c>
      <c r="BD222" s="136" t="str">
        <f t="shared" si="341"/>
        <v/>
      </c>
      <c r="BE222" s="136" t="str">
        <f t="shared" si="341"/>
        <v/>
      </c>
      <c r="BF222" s="136" t="str">
        <f t="shared" si="341"/>
        <v/>
      </c>
      <c r="BG222" s="136" t="str">
        <f t="shared" si="341"/>
        <v/>
      </c>
      <c r="BH222" s="136" t="str">
        <f t="shared" si="341"/>
        <v/>
      </c>
    </row>
    <row r="223" spans="1:60" x14ac:dyDescent="0.2">
      <c r="A223" s="114">
        <f t="shared" si="166"/>
        <v>0</v>
      </c>
      <c r="C223" s="143" t="s">
        <v>1694</v>
      </c>
      <c r="D223" s="112">
        <f t="shared" si="333"/>
        <v>149</v>
      </c>
      <c r="E223" s="112">
        <f t="shared" si="337"/>
        <v>5</v>
      </c>
      <c r="G223" s="143" t="str">
        <f>G$26</f>
        <v>NTS</v>
      </c>
      <c r="H223" s="135" t="str">
        <f t="shared" si="334"/>
        <v>Network services</v>
      </c>
      <c r="I223" s="136" t="str">
        <f>IF(LEN(INDEX(IF(LEFT($C223,3)="XFD",RawDataAllData,StdCalcsAllCalcs),$D223,I$2))=0,"",INDEX(IF(LEFT($C223,3)="XFD",RawDataAllData,StdCalcsAllCalcs),$D223,I$2)*$D219)</f>
        <v/>
      </c>
      <c r="J223" s="136" t="str">
        <f ca="1">IF(AND(I223&lt;&gt;"",I223&lt;INDEX(INDIRECT(B218),E223,MATCH(J219&amp;"LQ",StdRangesColumnHeaders,0)-StdRangesFirstDatasetCol+3)),"Q4",IF(AND(I223&lt;&gt;"",I223&gt;INDEX(INDIRECT(B218),E223,MATCH(J219&amp;"HQ",StdRangesColumnHeaders,0)-StdRangesFirstDatasetCol+3)),"Q1",""))</f>
        <v/>
      </c>
      <c r="K223" s="136" t="str">
        <f t="shared" ref="K223:AP223" si="342">IF(LEN(INDEX(IF(LEFT($C223,3)="XFD",RawDataAllData,StdCalcsAllCalcs),$D223,K$2))=0,"",INDEX(IF(LEFT($C223,3)="XFD",RawDataAllData,StdCalcsAllCalcs),$D223,K$2)*$D219)</f>
        <v/>
      </c>
      <c r="L223" s="136" t="str">
        <f t="shared" si="342"/>
        <v/>
      </c>
      <c r="M223" s="136" t="str">
        <f t="shared" si="342"/>
        <v/>
      </c>
      <c r="N223" s="136" t="str">
        <f t="shared" si="342"/>
        <v/>
      </c>
      <c r="O223" s="136" t="str">
        <f t="shared" si="342"/>
        <v/>
      </c>
      <c r="P223" s="136" t="str">
        <f t="shared" si="342"/>
        <v/>
      </c>
      <c r="Q223" s="136" t="str">
        <f t="shared" si="342"/>
        <v/>
      </c>
      <c r="R223" s="136" t="str">
        <f t="shared" si="342"/>
        <v/>
      </c>
      <c r="S223" s="136" t="str">
        <f t="shared" si="342"/>
        <v/>
      </c>
      <c r="T223" s="136" t="str">
        <f t="shared" si="342"/>
        <v/>
      </c>
      <c r="U223" s="136" t="str">
        <f t="shared" si="342"/>
        <v/>
      </c>
      <c r="V223" s="136" t="str">
        <f t="shared" si="342"/>
        <v/>
      </c>
      <c r="W223" s="136" t="str">
        <f t="shared" si="342"/>
        <v/>
      </c>
      <c r="X223" s="136" t="str">
        <f t="shared" si="342"/>
        <v/>
      </c>
      <c r="Y223" s="136" t="str">
        <f t="shared" si="342"/>
        <v/>
      </c>
      <c r="Z223" s="136" t="str">
        <f t="shared" si="342"/>
        <v/>
      </c>
      <c r="AA223" s="136" t="str">
        <f t="shared" si="342"/>
        <v/>
      </c>
      <c r="AB223" s="136" t="str">
        <f t="shared" si="342"/>
        <v/>
      </c>
      <c r="AC223" s="136" t="str">
        <f t="shared" si="342"/>
        <v/>
      </c>
      <c r="AD223" s="136" t="str">
        <f t="shared" si="342"/>
        <v/>
      </c>
      <c r="AE223" s="136" t="str">
        <f t="shared" si="342"/>
        <v/>
      </c>
      <c r="AF223" s="136" t="str">
        <f t="shared" si="342"/>
        <v/>
      </c>
      <c r="AG223" s="136" t="str">
        <f t="shared" si="342"/>
        <v/>
      </c>
      <c r="AH223" s="136" t="str">
        <f t="shared" si="342"/>
        <v/>
      </c>
      <c r="AI223" s="136" t="str">
        <f t="shared" si="342"/>
        <v/>
      </c>
      <c r="AJ223" s="136" t="str">
        <f t="shared" si="342"/>
        <v/>
      </c>
      <c r="AK223" s="136" t="str">
        <f t="shared" si="342"/>
        <v/>
      </c>
      <c r="AL223" s="136" t="str">
        <f t="shared" si="342"/>
        <v/>
      </c>
      <c r="AM223" s="136" t="str">
        <f t="shared" si="342"/>
        <v/>
      </c>
      <c r="AN223" s="136" t="str">
        <f t="shared" si="342"/>
        <v/>
      </c>
      <c r="AO223" s="136" t="str">
        <f t="shared" si="342"/>
        <v/>
      </c>
      <c r="AP223" s="136" t="str">
        <f t="shared" si="342"/>
        <v/>
      </c>
      <c r="AQ223" s="136" t="str">
        <f t="shared" ref="AQ223:BH223" si="343">IF(LEN(INDEX(IF(LEFT($C223,3)="XFD",RawDataAllData,StdCalcsAllCalcs),$D223,AQ$2))=0,"",INDEX(IF(LEFT($C223,3)="XFD",RawDataAllData,StdCalcsAllCalcs),$D223,AQ$2)*$D219)</f>
        <v/>
      </c>
      <c r="AR223" s="136" t="str">
        <f t="shared" si="343"/>
        <v/>
      </c>
      <c r="AS223" s="136" t="str">
        <f t="shared" si="343"/>
        <v/>
      </c>
      <c r="AT223" s="136" t="str">
        <f t="shared" si="343"/>
        <v/>
      </c>
      <c r="AU223" s="136" t="str">
        <f t="shared" si="343"/>
        <v/>
      </c>
      <c r="AV223" s="136" t="str">
        <f t="shared" si="343"/>
        <v/>
      </c>
      <c r="AW223" s="136" t="str">
        <f t="shared" si="343"/>
        <v/>
      </c>
      <c r="AX223" s="136" t="str">
        <f t="shared" si="343"/>
        <v/>
      </c>
      <c r="AY223" s="136" t="str">
        <f t="shared" si="343"/>
        <v/>
      </c>
      <c r="AZ223" s="136" t="str">
        <f t="shared" si="343"/>
        <v/>
      </c>
      <c r="BA223" s="136" t="str">
        <f t="shared" si="343"/>
        <v/>
      </c>
      <c r="BB223" s="136" t="str">
        <f t="shared" si="343"/>
        <v/>
      </c>
      <c r="BC223" s="136" t="str">
        <f t="shared" si="343"/>
        <v/>
      </c>
      <c r="BD223" s="136" t="str">
        <f t="shared" si="343"/>
        <v/>
      </c>
      <c r="BE223" s="136" t="str">
        <f t="shared" si="343"/>
        <v/>
      </c>
      <c r="BF223" s="136" t="str">
        <f t="shared" si="343"/>
        <v/>
      </c>
      <c r="BG223" s="136" t="str">
        <f t="shared" si="343"/>
        <v/>
      </c>
      <c r="BH223" s="136" t="str">
        <f t="shared" si="343"/>
        <v/>
      </c>
    </row>
    <row r="224" spans="1:60" x14ac:dyDescent="0.2">
      <c r="A224" s="114">
        <f t="shared" si="166"/>
        <v>0</v>
      </c>
      <c r="C224" s="143" t="s">
        <v>1695</v>
      </c>
      <c r="D224" s="112">
        <f t="shared" si="333"/>
        <v>150</v>
      </c>
      <c r="E224" s="112">
        <f t="shared" si="337"/>
        <v>6</v>
      </c>
      <c r="G224" s="143" t="str">
        <f>G$27</f>
        <v>Net</v>
      </c>
      <c r="H224" s="135" t="str">
        <f t="shared" si="334"/>
        <v>Networking</v>
      </c>
      <c r="I224" s="136" t="str">
        <f>IF(LEN(INDEX(IF(LEFT($C224,3)="XFD",RawDataAllData,StdCalcsAllCalcs),$D224,I$2))=0,"",INDEX(IF(LEFT($C224,3)="XFD",RawDataAllData,StdCalcsAllCalcs),$D224,I$2)*$D219)</f>
        <v/>
      </c>
      <c r="J224" s="136" t="str">
        <f ca="1">IF(AND(I224&lt;&gt;"",I224&lt;INDEX(INDIRECT(B218),E224,MATCH(J219&amp;"LQ",StdRangesColumnHeaders,0)-StdRangesFirstDatasetCol+3)),"Q4",IF(AND(I224&lt;&gt;"",I224&gt;INDEX(INDIRECT(B218),E224,MATCH(J219&amp;"HQ",StdRangesColumnHeaders,0)-StdRangesFirstDatasetCol+3)),"Q1",""))</f>
        <v/>
      </c>
      <c r="K224" s="136" t="str">
        <f t="shared" ref="K224:AP224" si="344">IF(LEN(INDEX(IF(LEFT($C224,3)="XFD",RawDataAllData,StdCalcsAllCalcs),$D224,K$2))=0,"",INDEX(IF(LEFT($C224,3)="XFD",RawDataAllData,StdCalcsAllCalcs),$D224,K$2)*$D219)</f>
        <v/>
      </c>
      <c r="L224" s="136" t="str">
        <f t="shared" si="344"/>
        <v/>
      </c>
      <c r="M224" s="136" t="str">
        <f t="shared" si="344"/>
        <v/>
      </c>
      <c r="N224" s="136" t="str">
        <f t="shared" si="344"/>
        <v/>
      </c>
      <c r="O224" s="136" t="str">
        <f t="shared" si="344"/>
        <v/>
      </c>
      <c r="P224" s="136" t="str">
        <f t="shared" si="344"/>
        <v/>
      </c>
      <c r="Q224" s="136" t="str">
        <f t="shared" si="344"/>
        <v/>
      </c>
      <c r="R224" s="136" t="str">
        <f t="shared" si="344"/>
        <v/>
      </c>
      <c r="S224" s="136" t="str">
        <f t="shared" si="344"/>
        <v/>
      </c>
      <c r="T224" s="136" t="str">
        <f t="shared" si="344"/>
        <v/>
      </c>
      <c r="U224" s="136" t="str">
        <f t="shared" si="344"/>
        <v/>
      </c>
      <c r="V224" s="136" t="str">
        <f t="shared" si="344"/>
        <v/>
      </c>
      <c r="W224" s="136" t="str">
        <f t="shared" si="344"/>
        <v/>
      </c>
      <c r="X224" s="136" t="str">
        <f t="shared" si="344"/>
        <v/>
      </c>
      <c r="Y224" s="136" t="str">
        <f t="shared" si="344"/>
        <v/>
      </c>
      <c r="Z224" s="136" t="str">
        <f t="shared" si="344"/>
        <v/>
      </c>
      <c r="AA224" s="136" t="str">
        <f t="shared" si="344"/>
        <v/>
      </c>
      <c r="AB224" s="136" t="str">
        <f t="shared" si="344"/>
        <v/>
      </c>
      <c r="AC224" s="136" t="str">
        <f t="shared" si="344"/>
        <v/>
      </c>
      <c r="AD224" s="136" t="str">
        <f t="shared" si="344"/>
        <v/>
      </c>
      <c r="AE224" s="136" t="str">
        <f t="shared" si="344"/>
        <v/>
      </c>
      <c r="AF224" s="136" t="str">
        <f t="shared" si="344"/>
        <v/>
      </c>
      <c r="AG224" s="136" t="str">
        <f t="shared" si="344"/>
        <v/>
      </c>
      <c r="AH224" s="136" t="str">
        <f t="shared" si="344"/>
        <v/>
      </c>
      <c r="AI224" s="136" t="str">
        <f t="shared" si="344"/>
        <v/>
      </c>
      <c r="AJ224" s="136" t="str">
        <f t="shared" si="344"/>
        <v/>
      </c>
      <c r="AK224" s="136" t="str">
        <f t="shared" si="344"/>
        <v/>
      </c>
      <c r="AL224" s="136" t="str">
        <f t="shared" si="344"/>
        <v/>
      </c>
      <c r="AM224" s="136" t="str">
        <f t="shared" si="344"/>
        <v/>
      </c>
      <c r="AN224" s="136" t="str">
        <f t="shared" si="344"/>
        <v/>
      </c>
      <c r="AO224" s="136" t="str">
        <f t="shared" si="344"/>
        <v/>
      </c>
      <c r="AP224" s="136" t="str">
        <f t="shared" si="344"/>
        <v/>
      </c>
      <c r="AQ224" s="136" t="str">
        <f t="shared" ref="AQ224:BH224" si="345">IF(LEN(INDEX(IF(LEFT($C224,3)="XFD",RawDataAllData,StdCalcsAllCalcs),$D224,AQ$2))=0,"",INDEX(IF(LEFT($C224,3)="XFD",RawDataAllData,StdCalcsAllCalcs),$D224,AQ$2)*$D219)</f>
        <v/>
      </c>
      <c r="AR224" s="136" t="str">
        <f t="shared" si="345"/>
        <v/>
      </c>
      <c r="AS224" s="136" t="str">
        <f t="shared" si="345"/>
        <v/>
      </c>
      <c r="AT224" s="136" t="str">
        <f t="shared" si="345"/>
        <v/>
      </c>
      <c r="AU224" s="136" t="str">
        <f t="shared" si="345"/>
        <v/>
      </c>
      <c r="AV224" s="136" t="str">
        <f t="shared" si="345"/>
        <v/>
      </c>
      <c r="AW224" s="136" t="str">
        <f t="shared" si="345"/>
        <v/>
      </c>
      <c r="AX224" s="136" t="str">
        <f t="shared" si="345"/>
        <v/>
      </c>
      <c r="AY224" s="136" t="str">
        <f t="shared" si="345"/>
        <v/>
      </c>
      <c r="AZ224" s="136" t="str">
        <f t="shared" si="345"/>
        <v/>
      </c>
      <c r="BA224" s="136" t="str">
        <f t="shared" si="345"/>
        <v/>
      </c>
      <c r="BB224" s="136" t="str">
        <f t="shared" si="345"/>
        <v/>
      </c>
      <c r="BC224" s="136" t="str">
        <f t="shared" si="345"/>
        <v/>
      </c>
      <c r="BD224" s="136" t="str">
        <f t="shared" si="345"/>
        <v/>
      </c>
      <c r="BE224" s="136" t="str">
        <f t="shared" si="345"/>
        <v/>
      </c>
      <c r="BF224" s="136" t="str">
        <f t="shared" si="345"/>
        <v/>
      </c>
      <c r="BG224" s="136" t="str">
        <f t="shared" si="345"/>
        <v/>
      </c>
      <c r="BH224" s="136" t="str">
        <f t="shared" si="345"/>
        <v/>
      </c>
    </row>
    <row r="225" spans="1:60" x14ac:dyDescent="0.2">
      <c r="A225" s="114">
        <f t="shared" si="166"/>
        <v>0</v>
      </c>
      <c r="C225" s="143" t="s">
        <v>1696</v>
      </c>
      <c r="D225" s="112">
        <f t="shared" si="333"/>
        <v>151</v>
      </c>
      <c r="E225" s="112">
        <f t="shared" si="337"/>
        <v>7</v>
      </c>
      <c r="G225" s="143" t="str">
        <f>G$28</f>
        <v>Tel</v>
      </c>
      <c r="H225" s="135" t="str">
        <f t="shared" si="334"/>
        <v>Telecoms</v>
      </c>
      <c r="I225" s="136" t="str">
        <f>IF(LEN(INDEX(IF(LEFT($C225,3)="XFD",RawDataAllData,StdCalcsAllCalcs),$D225,I$2))=0,"",INDEX(IF(LEFT($C225,3)="XFD",RawDataAllData,StdCalcsAllCalcs),$D225,I$2)*$D219)</f>
        <v/>
      </c>
      <c r="J225" s="136" t="str">
        <f ca="1">IF(AND(I225&lt;&gt;"",I225&lt;INDEX(INDIRECT(B218),E225,MATCH(J219&amp;"LQ",StdRangesColumnHeaders,0)-StdRangesFirstDatasetCol+3)),"Q4",IF(AND(I225&lt;&gt;"",I225&gt;INDEX(INDIRECT(B218),E225,MATCH(J219&amp;"HQ",StdRangesColumnHeaders,0)-StdRangesFirstDatasetCol+3)),"Q1",""))</f>
        <v/>
      </c>
      <c r="K225" s="136" t="str">
        <f t="shared" ref="K225:AP225" si="346">IF(LEN(INDEX(IF(LEFT($C225,3)="XFD",RawDataAllData,StdCalcsAllCalcs),$D225,K$2))=0,"",INDEX(IF(LEFT($C225,3)="XFD",RawDataAllData,StdCalcsAllCalcs),$D225,K$2)*$D219)</f>
        <v/>
      </c>
      <c r="L225" s="136" t="str">
        <f t="shared" si="346"/>
        <v/>
      </c>
      <c r="M225" s="136" t="str">
        <f t="shared" si="346"/>
        <v/>
      </c>
      <c r="N225" s="136" t="str">
        <f t="shared" si="346"/>
        <v/>
      </c>
      <c r="O225" s="136" t="str">
        <f t="shared" si="346"/>
        <v/>
      </c>
      <c r="P225" s="136" t="str">
        <f t="shared" si="346"/>
        <v/>
      </c>
      <c r="Q225" s="136" t="str">
        <f t="shared" si="346"/>
        <v/>
      </c>
      <c r="R225" s="136" t="str">
        <f t="shared" si="346"/>
        <v/>
      </c>
      <c r="S225" s="136" t="str">
        <f t="shared" si="346"/>
        <v/>
      </c>
      <c r="T225" s="136" t="str">
        <f t="shared" si="346"/>
        <v/>
      </c>
      <c r="U225" s="136" t="str">
        <f t="shared" si="346"/>
        <v/>
      </c>
      <c r="V225" s="136" t="str">
        <f t="shared" si="346"/>
        <v/>
      </c>
      <c r="W225" s="136" t="str">
        <f t="shared" si="346"/>
        <v/>
      </c>
      <c r="X225" s="136" t="str">
        <f t="shared" si="346"/>
        <v/>
      </c>
      <c r="Y225" s="136" t="str">
        <f t="shared" si="346"/>
        <v/>
      </c>
      <c r="Z225" s="136" t="str">
        <f t="shared" si="346"/>
        <v/>
      </c>
      <c r="AA225" s="136" t="str">
        <f t="shared" si="346"/>
        <v/>
      </c>
      <c r="AB225" s="136" t="str">
        <f t="shared" si="346"/>
        <v/>
      </c>
      <c r="AC225" s="136" t="str">
        <f t="shared" si="346"/>
        <v/>
      </c>
      <c r="AD225" s="136" t="str">
        <f t="shared" si="346"/>
        <v/>
      </c>
      <c r="AE225" s="136" t="str">
        <f t="shared" si="346"/>
        <v/>
      </c>
      <c r="AF225" s="136" t="str">
        <f t="shared" si="346"/>
        <v/>
      </c>
      <c r="AG225" s="136" t="str">
        <f t="shared" si="346"/>
        <v/>
      </c>
      <c r="AH225" s="136" t="str">
        <f t="shared" si="346"/>
        <v/>
      </c>
      <c r="AI225" s="136" t="str">
        <f t="shared" si="346"/>
        <v/>
      </c>
      <c r="AJ225" s="136" t="str">
        <f t="shared" si="346"/>
        <v/>
      </c>
      <c r="AK225" s="136" t="str">
        <f t="shared" si="346"/>
        <v/>
      </c>
      <c r="AL225" s="136" t="str">
        <f t="shared" si="346"/>
        <v/>
      </c>
      <c r="AM225" s="136" t="str">
        <f t="shared" si="346"/>
        <v/>
      </c>
      <c r="AN225" s="136" t="str">
        <f t="shared" si="346"/>
        <v/>
      </c>
      <c r="AO225" s="136" t="str">
        <f t="shared" si="346"/>
        <v/>
      </c>
      <c r="AP225" s="136" t="str">
        <f t="shared" si="346"/>
        <v/>
      </c>
      <c r="AQ225" s="136" t="str">
        <f t="shared" ref="AQ225:BH225" si="347">IF(LEN(INDEX(IF(LEFT($C225,3)="XFD",RawDataAllData,StdCalcsAllCalcs),$D225,AQ$2))=0,"",INDEX(IF(LEFT($C225,3)="XFD",RawDataAllData,StdCalcsAllCalcs),$D225,AQ$2)*$D219)</f>
        <v/>
      </c>
      <c r="AR225" s="136" t="str">
        <f t="shared" si="347"/>
        <v/>
      </c>
      <c r="AS225" s="136" t="str">
        <f t="shared" si="347"/>
        <v/>
      </c>
      <c r="AT225" s="136" t="str">
        <f t="shared" si="347"/>
        <v/>
      </c>
      <c r="AU225" s="136" t="str">
        <f t="shared" si="347"/>
        <v/>
      </c>
      <c r="AV225" s="136" t="str">
        <f t="shared" si="347"/>
        <v/>
      </c>
      <c r="AW225" s="136" t="str">
        <f t="shared" si="347"/>
        <v/>
      </c>
      <c r="AX225" s="136" t="str">
        <f t="shared" si="347"/>
        <v/>
      </c>
      <c r="AY225" s="136" t="str">
        <f t="shared" si="347"/>
        <v/>
      </c>
      <c r="AZ225" s="136" t="str">
        <f t="shared" si="347"/>
        <v/>
      </c>
      <c r="BA225" s="136" t="str">
        <f t="shared" si="347"/>
        <v/>
      </c>
      <c r="BB225" s="136" t="str">
        <f t="shared" si="347"/>
        <v/>
      </c>
      <c r="BC225" s="136" t="str">
        <f t="shared" si="347"/>
        <v/>
      </c>
      <c r="BD225" s="136" t="str">
        <f t="shared" si="347"/>
        <v/>
      </c>
      <c r="BE225" s="136" t="str">
        <f t="shared" si="347"/>
        <v/>
      </c>
      <c r="BF225" s="136" t="str">
        <f t="shared" si="347"/>
        <v/>
      </c>
      <c r="BG225" s="136" t="str">
        <f t="shared" si="347"/>
        <v/>
      </c>
      <c r="BH225" s="136" t="str">
        <f t="shared" si="347"/>
        <v/>
      </c>
    </row>
    <row r="226" spans="1:60" x14ac:dyDescent="0.2">
      <c r="A226" s="114">
        <f t="shared" si="166"/>
        <v>0</v>
      </c>
      <c r="C226" s="143" t="s">
        <v>1691</v>
      </c>
      <c r="D226" s="112">
        <f t="shared" si="333"/>
        <v>146</v>
      </c>
      <c r="E226" s="112">
        <f t="shared" si="337"/>
        <v>8</v>
      </c>
      <c r="G226" s="143" t="str">
        <f>G$29</f>
        <v>EUS</v>
      </c>
      <c r="H226" s="135" t="str">
        <f t="shared" si="334"/>
        <v>End user services</v>
      </c>
      <c r="I226" s="136" t="str">
        <f>IF(LEN(INDEX(IF(LEFT($C226,3)="XFD",RawDataAllData,StdCalcsAllCalcs),$D226,I$2))=0,"",INDEX(IF(LEFT($C226,3)="XFD",RawDataAllData,StdCalcsAllCalcs),$D226,I$2)*$D219)</f>
        <v/>
      </c>
      <c r="J226" s="136" t="str">
        <f ca="1">IF(AND(I226&lt;&gt;"",I226&lt;INDEX(INDIRECT(B218),E226,MATCH(J219&amp;"LQ",StdRangesColumnHeaders,0)-StdRangesFirstDatasetCol+3)),"Q4",IF(AND(I226&lt;&gt;"",I226&gt;INDEX(INDIRECT(B218),E226,MATCH(J219&amp;"HQ",StdRangesColumnHeaders,0)-StdRangesFirstDatasetCol+3)),"Q1",""))</f>
        <v/>
      </c>
      <c r="K226" s="136" t="str">
        <f t="shared" ref="K226:AP226" si="348">IF(LEN(INDEX(IF(LEFT($C226,3)="XFD",RawDataAllData,StdCalcsAllCalcs),$D226,K$2))=0,"",INDEX(IF(LEFT($C226,3)="XFD",RawDataAllData,StdCalcsAllCalcs),$D226,K$2)*$D219)</f>
        <v/>
      </c>
      <c r="L226" s="136" t="str">
        <f t="shared" si="348"/>
        <v/>
      </c>
      <c r="M226" s="136" t="str">
        <f t="shared" si="348"/>
        <v/>
      </c>
      <c r="N226" s="136" t="str">
        <f t="shared" si="348"/>
        <v/>
      </c>
      <c r="O226" s="136" t="str">
        <f t="shared" si="348"/>
        <v/>
      </c>
      <c r="P226" s="136" t="str">
        <f t="shared" si="348"/>
        <v/>
      </c>
      <c r="Q226" s="136" t="str">
        <f t="shared" si="348"/>
        <v/>
      </c>
      <c r="R226" s="136" t="str">
        <f t="shared" si="348"/>
        <v/>
      </c>
      <c r="S226" s="136" t="str">
        <f t="shared" si="348"/>
        <v/>
      </c>
      <c r="T226" s="136" t="str">
        <f t="shared" si="348"/>
        <v/>
      </c>
      <c r="U226" s="136" t="str">
        <f t="shared" si="348"/>
        <v/>
      </c>
      <c r="V226" s="136" t="str">
        <f t="shared" si="348"/>
        <v/>
      </c>
      <c r="W226" s="136" t="str">
        <f t="shared" si="348"/>
        <v/>
      </c>
      <c r="X226" s="136" t="str">
        <f t="shared" si="348"/>
        <v/>
      </c>
      <c r="Y226" s="136" t="str">
        <f t="shared" si="348"/>
        <v/>
      </c>
      <c r="Z226" s="136" t="str">
        <f t="shared" si="348"/>
        <v/>
      </c>
      <c r="AA226" s="136" t="str">
        <f t="shared" si="348"/>
        <v/>
      </c>
      <c r="AB226" s="136" t="str">
        <f t="shared" si="348"/>
        <v/>
      </c>
      <c r="AC226" s="136" t="str">
        <f t="shared" si="348"/>
        <v/>
      </c>
      <c r="AD226" s="136" t="str">
        <f t="shared" si="348"/>
        <v/>
      </c>
      <c r="AE226" s="136" t="str">
        <f t="shared" si="348"/>
        <v/>
      </c>
      <c r="AF226" s="136" t="str">
        <f t="shared" si="348"/>
        <v/>
      </c>
      <c r="AG226" s="136" t="str">
        <f t="shared" si="348"/>
        <v/>
      </c>
      <c r="AH226" s="136" t="str">
        <f t="shared" si="348"/>
        <v/>
      </c>
      <c r="AI226" s="136" t="str">
        <f t="shared" si="348"/>
        <v/>
      </c>
      <c r="AJ226" s="136" t="str">
        <f t="shared" si="348"/>
        <v/>
      </c>
      <c r="AK226" s="136" t="str">
        <f t="shared" si="348"/>
        <v/>
      </c>
      <c r="AL226" s="136" t="str">
        <f t="shared" si="348"/>
        <v/>
      </c>
      <c r="AM226" s="136" t="str">
        <f t="shared" si="348"/>
        <v/>
      </c>
      <c r="AN226" s="136" t="str">
        <f t="shared" si="348"/>
        <v/>
      </c>
      <c r="AO226" s="136" t="str">
        <f t="shared" si="348"/>
        <v/>
      </c>
      <c r="AP226" s="136" t="str">
        <f t="shared" si="348"/>
        <v/>
      </c>
      <c r="AQ226" s="136" t="str">
        <f t="shared" ref="AQ226:BH226" si="349">IF(LEN(INDEX(IF(LEFT($C226,3)="XFD",RawDataAllData,StdCalcsAllCalcs),$D226,AQ$2))=0,"",INDEX(IF(LEFT($C226,3)="XFD",RawDataAllData,StdCalcsAllCalcs),$D226,AQ$2)*$D219)</f>
        <v/>
      </c>
      <c r="AR226" s="136" t="str">
        <f t="shared" si="349"/>
        <v/>
      </c>
      <c r="AS226" s="136" t="str">
        <f t="shared" si="349"/>
        <v/>
      </c>
      <c r="AT226" s="136" t="str">
        <f t="shared" si="349"/>
        <v/>
      </c>
      <c r="AU226" s="136" t="str">
        <f t="shared" si="349"/>
        <v/>
      </c>
      <c r="AV226" s="136" t="str">
        <f t="shared" si="349"/>
        <v/>
      </c>
      <c r="AW226" s="136" t="str">
        <f t="shared" si="349"/>
        <v/>
      </c>
      <c r="AX226" s="136" t="str">
        <f t="shared" si="349"/>
        <v/>
      </c>
      <c r="AY226" s="136" t="str">
        <f t="shared" si="349"/>
        <v/>
      </c>
      <c r="AZ226" s="136" t="str">
        <f t="shared" si="349"/>
        <v/>
      </c>
      <c r="BA226" s="136" t="str">
        <f t="shared" si="349"/>
        <v/>
      </c>
      <c r="BB226" s="136" t="str">
        <f t="shared" si="349"/>
        <v/>
      </c>
      <c r="BC226" s="136" t="str">
        <f t="shared" si="349"/>
        <v/>
      </c>
      <c r="BD226" s="136" t="str">
        <f t="shared" si="349"/>
        <v/>
      </c>
      <c r="BE226" s="136" t="str">
        <f t="shared" si="349"/>
        <v/>
      </c>
      <c r="BF226" s="136" t="str">
        <f t="shared" si="349"/>
        <v/>
      </c>
      <c r="BG226" s="136" t="str">
        <f t="shared" si="349"/>
        <v/>
      </c>
      <c r="BH226" s="136" t="str">
        <f t="shared" si="349"/>
        <v/>
      </c>
    </row>
    <row r="227" spans="1:60" x14ac:dyDescent="0.2">
      <c r="A227" s="114">
        <f t="shared" si="166"/>
        <v>0</v>
      </c>
      <c r="C227" s="143" t="s">
        <v>1692</v>
      </c>
      <c r="D227" s="112">
        <f t="shared" si="333"/>
        <v>147</v>
      </c>
      <c r="E227" s="112">
        <f t="shared" si="337"/>
        <v>9</v>
      </c>
      <c r="G227" s="143" t="str">
        <f>G$30</f>
        <v>Comp</v>
      </c>
      <c r="H227" s="135" t="str">
        <f t="shared" si="334"/>
        <v>End user computing</v>
      </c>
      <c r="I227" s="136" t="str">
        <f>IF(LEN(INDEX(IF(LEFT($C227,3)="XFD",RawDataAllData,StdCalcsAllCalcs),$D227,I$2))=0,"",INDEX(IF(LEFT($C227,3)="XFD",RawDataAllData,StdCalcsAllCalcs),$D227,I$2)*$D219)</f>
        <v/>
      </c>
      <c r="J227" s="136" t="str">
        <f ca="1">IF(AND(I227&lt;&gt;"",I227&lt;INDEX(INDIRECT(B218),E227,MATCH(J219&amp;"LQ",StdRangesColumnHeaders,0)-StdRangesFirstDatasetCol+3)),"Q4",IF(AND(I227&lt;&gt;"",I227&gt;INDEX(INDIRECT(B218),E227,MATCH(J219&amp;"HQ",StdRangesColumnHeaders,0)-StdRangesFirstDatasetCol+3)),"Q1",""))</f>
        <v/>
      </c>
      <c r="K227" s="136" t="str">
        <f t="shared" ref="K227:AP227" si="350">IF(LEN(INDEX(IF(LEFT($C227,3)="XFD",RawDataAllData,StdCalcsAllCalcs),$D227,K$2))=0,"",INDEX(IF(LEFT($C227,3)="XFD",RawDataAllData,StdCalcsAllCalcs),$D227,K$2)*$D219)</f>
        <v/>
      </c>
      <c r="L227" s="136" t="str">
        <f t="shared" si="350"/>
        <v/>
      </c>
      <c r="M227" s="136" t="str">
        <f t="shared" si="350"/>
        <v/>
      </c>
      <c r="N227" s="136" t="str">
        <f t="shared" si="350"/>
        <v/>
      </c>
      <c r="O227" s="136" t="str">
        <f t="shared" si="350"/>
        <v/>
      </c>
      <c r="P227" s="136" t="str">
        <f t="shared" si="350"/>
        <v/>
      </c>
      <c r="Q227" s="136" t="str">
        <f t="shared" si="350"/>
        <v/>
      </c>
      <c r="R227" s="136" t="str">
        <f t="shared" si="350"/>
        <v/>
      </c>
      <c r="S227" s="136" t="str">
        <f t="shared" si="350"/>
        <v/>
      </c>
      <c r="T227" s="136" t="str">
        <f t="shared" si="350"/>
        <v/>
      </c>
      <c r="U227" s="136" t="str">
        <f t="shared" si="350"/>
        <v/>
      </c>
      <c r="V227" s="136" t="str">
        <f t="shared" si="350"/>
        <v/>
      </c>
      <c r="W227" s="136" t="str">
        <f t="shared" si="350"/>
        <v/>
      </c>
      <c r="X227" s="136" t="str">
        <f t="shared" si="350"/>
        <v/>
      </c>
      <c r="Y227" s="136" t="str">
        <f t="shared" si="350"/>
        <v/>
      </c>
      <c r="Z227" s="136" t="str">
        <f t="shared" si="350"/>
        <v/>
      </c>
      <c r="AA227" s="136" t="str">
        <f t="shared" si="350"/>
        <v/>
      </c>
      <c r="AB227" s="136" t="str">
        <f t="shared" si="350"/>
        <v/>
      </c>
      <c r="AC227" s="136" t="str">
        <f t="shared" si="350"/>
        <v/>
      </c>
      <c r="AD227" s="136" t="str">
        <f t="shared" si="350"/>
        <v/>
      </c>
      <c r="AE227" s="136" t="str">
        <f t="shared" si="350"/>
        <v/>
      </c>
      <c r="AF227" s="136" t="str">
        <f t="shared" si="350"/>
        <v/>
      </c>
      <c r="AG227" s="136" t="str">
        <f t="shared" si="350"/>
        <v/>
      </c>
      <c r="AH227" s="136" t="str">
        <f t="shared" si="350"/>
        <v/>
      </c>
      <c r="AI227" s="136" t="str">
        <f t="shared" si="350"/>
        <v/>
      </c>
      <c r="AJ227" s="136" t="str">
        <f t="shared" si="350"/>
        <v/>
      </c>
      <c r="AK227" s="136" t="str">
        <f t="shared" si="350"/>
        <v/>
      </c>
      <c r="AL227" s="136" t="str">
        <f t="shared" si="350"/>
        <v/>
      </c>
      <c r="AM227" s="136" t="str">
        <f t="shared" si="350"/>
        <v/>
      </c>
      <c r="AN227" s="136" t="str">
        <f t="shared" si="350"/>
        <v/>
      </c>
      <c r="AO227" s="136" t="str">
        <f t="shared" si="350"/>
        <v/>
      </c>
      <c r="AP227" s="136" t="str">
        <f t="shared" si="350"/>
        <v/>
      </c>
      <c r="AQ227" s="136" t="str">
        <f t="shared" ref="AQ227:BH227" si="351">IF(LEN(INDEX(IF(LEFT($C227,3)="XFD",RawDataAllData,StdCalcsAllCalcs),$D227,AQ$2))=0,"",INDEX(IF(LEFT($C227,3)="XFD",RawDataAllData,StdCalcsAllCalcs),$D227,AQ$2)*$D219)</f>
        <v/>
      </c>
      <c r="AR227" s="136" t="str">
        <f t="shared" si="351"/>
        <v/>
      </c>
      <c r="AS227" s="136" t="str">
        <f t="shared" si="351"/>
        <v/>
      </c>
      <c r="AT227" s="136" t="str">
        <f t="shared" si="351"/>
        <v/>
      </c>
      <c r="AU227" s="136" t="str">
        <f t="shared" si="351"/>
        <v/>
      </c>
      <c r="AV227" s="136" t="str">
        <f t="shared" si="351"/>
        <v/>
      </c>
      <c r="AW227" s="136" t="str">
        <f t="shared" si="351"/>
        <v/>
      </c>
      <c r="AX227" s="136" t="str">
        <f t="shared" si="351"/>
        <v/>
      </c>
      <c r="AY227" s="136" t="str">
        <f t="shared" si="351"/>
        <v/>
      </c>
      <c r="AZ227" s="136" t="str">
        <f t="shared" si="351"/>
        <v/>
      </c>
      <c r="BA227" s="136" t="str">
        <f t="shared" si="351"/>
        <v/>
      </c>
      <c r="BB227" s="136" t="str">
        <f t="shared" si="351"/>
        <v/>
      </c>
      <c r="BC227" s="136" t="str">
        <f t="shared" si="351"/>
        <v/>
      </c>
      <c r="BD227" s="136" t="str">
        <f t="shared" si="351"/>
        <v/>
      </c>
      <c r="BE227" s="136" t="str">
        <f t="shared" si="351"/>
        <v/>
      </c>
      <c r="BF227" s="136" t="str">
        <f t="shared" si="351"/>
        <v/>
      </c>
      <c r="BG227" s="136" t="str">
        <f t="shared" si="351"/>
        <v/>
      </c>
      <c r="BH227" s="136" t="str">
        <f t="shared" si="351"/>
        <v/>
      </c>
    </row>
    <row r="228" spans="1:60" x14ac:dyDescent="0.2">
      <c r="A228" s="114">
        <f t="shared" si="166"/>
        <v>0</v>
      </c>
      <c r="C228" s="143" t="s">
        <v>1693</v>
      </c>
      <c r="D228" s="112">
        <f t="shared" si="333"/>
        <v>148</v>
      </c>
      <c r="E228" s="112">
        <f t="shared" si="337"/>
        <v>10</v>
      </c>
      <c r="G228" s="143" t="str">
        <f>G$31</f>
        <v>HD</v>
      </c>
      <c r="H228" s="135" t="str">
        <f t="shared" si="334"/>
        <v>Help desk</v>
      </c>
      <c r="I228" s="136" t="str">
        <f>IF(LEN(INDEX(IF(LEFT($C228,3)="XFD",RawDataAllData,StdCalcsAllCalcs),$D228,I$2))=0,"",INDEX(IF(LEFT($C228,3)="XFD",RawDataAllData,StdCalcsAllCalcs),$D228,I$2)*$D219)</f>
        <v/>
      </c>
      <c r="J228" s="136" t="str">
        <f ca="1">IF(AND(I228&lt;&gt;"",I228&lt;INDEX(INDIRECT(B218),E228,MATCH(J219&amp;"LQ",StdRangesColumnHeaders,0)-StdRangesFirstDatasetCol+3)),"Q4",IF(AND(I228&lt;&gt;"",I228&gt;INDEX(INDIRECT(B218),E228,MATCH(J219&amp;"HQ",StdRangesColumnHeaders,0)-StdRangesFirstDatasetCol+3)),"Q1",""))</f>
        <v/>
      </c>
      <c r="K228" s="136" t="str">
        <f t="shared" ref="K228:AP228" si="352">IF(LEN(INDEX(IF(LEFT($C228,3)="XFD",RawDataAllData,StdCalcsAllCalcs),$D228,K$2))=0,"",INDEX(IF(LEFT($C228,3)="XFD",RawDataAllData,StdCalcsAllCalcs),$D228,K$2)*$D219)</f>
        <v/>
      </c>
      <c r="L228" s="136" t="str">
        <f t="shared" si="352"/>
        <v/>
      </c>
      <c r="M228" s="136" t="str">
        <f t="shared" si="352"/>
        <v/>
      </c>
      <c r="N228" s="136" t="str">
        <f t="shared" si="352"/>
        <v/>
      </c>
      <c r="O228" s="136" t="str">
        <f t="shared" si="352"/>
        <v/>
      </c>
      <c r="P228" s="136" t="str">
        <f t="shared" si="352"/>
        <v/>
      </c>
      <c r="Q228" s="136" t="str">
        <f t="shared" si="352"/>
        <v/>
      </c>
      <c r="R228" s="136" t="str">
        <f t="shared" si="352"/>
        <v/>
      </c>
      <c r="S228" s="136" t="str">
        <f t="shared" si="352"/>
        <v/>
      </c>
      <c r="T228" s="136" t="str">
        <f t="shared" si="352"/>
        <v/>
      </c>
      <c r="U228" s="136" t="str">
        <f t="shared" si="352"/>
        <v/>
      </c>
      <c r="V228" s="136" t="str">
        <f t="shared" si="352"/>
        <v/>
      </c>
      <c r="W228" s="136" t="str">
        <f t="shared" si="352"/>
        <v/>
      </c>
      <c r="X228" s="136" t="str">
        <f t="shared" si="352"/>
        <v/>
      </c>
      <c r="Y228" s="136" t="str">
        <f t="shared" si="352"/>
        <v/>
      </c>
      <c r="Z228" s="136" t="str">
        <f t="shared" si="352"/>
        <v/>
      </c>
      <c r="AA228" s="136" t="str">
        <f t="shared" si="352"/>
        <v/>
      </c>
      <c r="AB228" s="136" t="str">
        <f t="shared" si="352"/>
        <v/>
      </c>
      <c r="AC228" s="136" t="str">
        <f t="shared" si="352"/>
        <v/>
      </c>
      <c r="AD228" s="136" t="str">
        <f t="shared" si="352"/>
        <v/>
      </c>
      <c r="AE228" s="136" t="str">
        <f t="shared" si="352"/>
        <v/>
      </c>
      <c r="AF228" s="136" t="str">
        <f t="shared" si="352"/>
        <v/>
      </c>
      <c r="AG228" s="136" t="str">
        <f t="shared" si="352"/>
        <v/>
      </c>
      <c r="AH228" s="136" t="str">
        <f t="shared" si="352"/>
        <v/>
      </c>
      <c r="AI228" s="136" t="str">
        <f t="shared" si="352"/>
        <v/>
      </c>
      <c r="AJ228" s="136" t="str">
        <f t="shared" si="352"/>
        <v/>
      </c>
      <c r="AK228" s="136" t="str">
        <f t="shared" si="352"/>
        <v/>
      </c>
      <c r="AL228" s="136" t="str">
        <f t="shared" si="352"/>
        <v/>
      </c>
      <c r="AM228" s="136" t="str">
        <f t="shared" si="352"/>
        <v/>
      </c>
      <c r="AN228" s="136" t="str">
        <f t="shared" si="352"/>
        <v/>
      </c>
      <c r="AO228" s="136" t="str">
        <f t="shared" si="352"/>
        <v/>
      </c>
      <c r="AP228" s="136" t="str">
        <f t="shared" si="352"/>
        <v/>
      </c>
      <c r="AQ228" s="136" t="str">
        <f t="shared" ref="AQ228:BH228" si="353">IF(LEN(INDEX(IF(LEFT($C228,3)="XFD",RawDataAllData,StdCalcsAllCalcs),$D228,AQ$2))=0,"",INDEX(IF(LEFT($C228,3)="XFD",RawDataAllData,StdCalcsAllCalcs),$D228,AQ$2)*$D219)</f>
        <v/>
      </c>
      <c r="AR228" s="136" t="str">
        <f t="shared" si="353"/>
        <v/>
      </c>
      <c r="AS228" s="136" t="str">
        <f t="shared" si="353"/>
        <v/>
      </c>
      <c r="AT228" s="136" t="str">
        <f t="shared" si="353"/>
        <v/>
      </c>
      <c r="AU228" s="136" t="str">
        <f t="shared" si="353"/>
        <v/>
      </c>
      <c r="AV228" s="136" t="str">
        <f t="shared" si="353"/>
        <v/>
      </c>
      <c r="AW228" s="136" t="str">
        <f t="shared" si="353"/>
        <v/>
      </c>
      <c r="AX228" s="136" t="str">
        <f t="shared" si="353"/>
        <v/>
      </c>
      <c r="AY228" s="136" t="str">
        <f t="shared" si="353"/>
        <v/>
      </c>
      <c r="AZ228" s="136" t="str">
        <f t="shared" si="353"/>
        <v/>
      </c>
      <c r="BA228" s="136" t="str">
        <f t="shared" si="353"/>
        <v/>
      </c>
      <c r="BB228" s="136" t="str">
        <f t="shared" si="353"/>
        <v/>
      </c>
      <c r="BC228" s="136" t="str">
        <f t="shared" si="353"/>
        <v/>
      </c>
      <c r="BD228" s="136" t="str">
        <f t="shared" si="353"/>
        <v/>
      </c>
      <c r="BE228" s="136" t="str">
        <f t="shared" si="353"/>
        <v/>
      </c>
      <c r="BF228" s="136" t="str">
        <f t="shared" si="353"/>
        <v/>
      </c>
      <c r="BG228" s="136" t="str">
        <f t="shared" si="353"/>
        <v/>
      </c>
      <c r="BH228" s="136" t="str">
        <f t="shared" si="353"/>
        <v/>
      </c>
    </row>
    <row r="229" spans="1:60" x14ac:dyDescent="0.2">
      <c r="A229" s="114">
        <f t="shared" si="166"/>
        <v>0</v>
      </c>
      <c r="C229" s="143" t="s">
        <v>1688</v>
      </c>
      <c r="D229" s="112">
        <f t="shared" si="333"/>
        <v>143</v>
      </c>
      <c r="E229" s="112">
        <f t="shared" si="337"/>
        <v>11</v>
      </c>
      <c r="G229" s="143" t="str">
        <f>G$32</f>
        <v>Servers</v>
      </c>
      <c r="H229" s="135" t="str">
        <f t="shared" si="334"/>
        <v>Server infrastructure</v>
      </c>
      <c r="I229" s="136" t="str">
        <f>IF(LEN(INDEX(IF(LEFT($C229,3)="XFD",RawDataAllData,StdCalcsAllCalcs),$D229,I$2))=0,"",INDEX(IF(LEFT($C229,3)="XFD",RawDataAllData,StdCalcsAllCalcs),$D229,I$2)*$D219)</f>
        <v/>
      </c>
      <c r="J229" s="136" t="str">
        <f ca="1">IF(AND(I229&lt;&gt;"",I229&lt;INDEX(INDIRECT(B218),E229,MATCH(J219&amp;"LQ",StdRangesColumnHeaders,0)-StdRangesFirstDatasetCol+3)),"Q4",IF(AND(I229&lt;&gt;"",I229&gt;INDEX(INDIRECT(B218),E229,MATCH(J219&amp;"HQ",StdRangesColumnHeaders,0)-StdRangesFirstDatasetCol+3)),"Q1",""))</f>
        <v/>
      </c>
      <c r="K229" s="136" t="str">
        <f t="shared" ref="K229:AP229" si="354">IF(LEN(INDEX(IF(LEFT($C229,3)="XFD",RawDataAllData,StdCalcsAllCalcs),$D229,K$2))=0,"",INDEX(IF(LEFT($C229,3)="XFD",RawDataAllData,StdCalcsAllCalcs),$D229,K$2)*$D219)</f>
        <v/>
      </c>
      <c r="L229" s="136" t="str">
        <f t="shared" si="354"/>
        <v/>
      </c>
      <c r="M229" s="136" t="str">
        <f t="shared" si="354"/>
        <v/>
      </c>
      <c r="N229" s="136" t="str">
        <f t="shared" si="354"/>
        <v/>
      </c>
      <c r="O229" s="136" t="str">
        <f t="shared" si="354"/>
        <v/>
      </c>
      <c r="P229" s="136" t="str">
        <f t="shared" si="354"/>
        <v/>
      </c>
      <c r="Q229" s="136" t="str">
        <f t="shared" si="354"/>
        <v/>
      </c>
      <c r="R229" s="136" t="str">
        <f t="shared" si="354"/>
        <v/>
      </c>
      <c r="S229" s="136" t="str">
        <f t="shared" si="354"/>
        <v/>
      </c>
      <c r="T229" s="136" t="str">
        <f t="shared" si="354"/>
        <v/>
      </c>
      <c r="U229" s="136" t="str">
        <f t="shared" si="354"/>
        <v/>
      </c>
      <c r="V229" s="136" t="str">
        <f t="shared" si="354"/>
        <v/>
      </c>
      <c r="W229" s="136" t="str">
        <f t="shared" si="354"/>
        <v/>
      </c>
      <c r="X229" s="136" t="str">
        <f t="shared" si="354"/>
        <v/>
      </c>
      <c r="Y229" s="136" t="str">
        <f t="shared" si="354"/>
        <v/>
      </c>
      <c r="Z229" s="136" t="str">
        <f t="shared" si="354"/>
        <v/>
      </c>
      <c r="AA229" s="136" t="str">
        <f t="shared" si="354"/>
        <v/>
      </c>
      <c r="AB229" s="136" t="str">
        <f t="shared" si="354"/>
        <v/>
      </c>
      <c r="AC229" s="136" t="str">
        <f t="shared" si="354"/>
        <v/>
      </c>
      <c r="AD229" s="136" t="str">
        <f t="shared" si="354"/>
        <v/>
      </c>
      <c r="AE229" s="136" t="str">
        <f t="shared" si="354"/>
        <v/>
      </c>
      <c r="AF229" s="136" t="str">
        <f t="shared" si="354"/>
        <v/>
      </c>
      <c r="AG229" s="136" t="str">
        <f t="shared" si="354"/>
        <v/>
      </c>
      <c r="AH229" s="136" t="str">
        <f t="shared" si="354"/>
        <v/>
      </c>
      <c r="AI229" s="136" t="str">
        <f t="shared" si="354"/>
        <v/>
      </c>
      <c r="AJ229" s="136" t="str">
        <f t="shared" si="354"/>
        <v/>
      </c>
      <c r="AK229" s="136" t="str">
        <f t="shared" si="354"/>
        <v/>
      </c>
      <c r="AL229" s="136" t="str">
        <f t="shared" si="354"/>
        <v/>
      </c>
      <c r="AM229" s="136" t="str">
        <f t="shared" si="354"/>
        <v/>
      </c>
      <c r="AN229" s="136" t="str">
        <f t="shared" si="354"/>
        <v/>
      </c>
      <c r="AO229" s="136" t="str">
        <f t="shared" si="354"/>
        <v/>
      </c>
      <c r="AP229" s="136" t="str">
        <f t="shared" si="354"/>
        <v/>
      </c>
      <c r="AQ229" s="136" t="str">
        <f t="shared" ref="AQ229:BH229" si="355">IF(LEN(INDEX(IF(LEFT($C229,3)="XFD",RawDataAllData,StdCalcsAllCalcs),$D229,AQ$2))=0,"",INDEX(IF(LEFT($C229,3)="XFD",RawDataAllData,StdCalcsAllCalcs),$D229,AQ$2)*$D219)</f>
        <v/>
      </c>
      <c r="AR229" s="136" t="str">
        <f t="shared" si="355"/>
        <v/>
      </c>
      <c r="AS229" s="136" t="str">
        <f t="shared" si="355"/>
        <v/>
      </c>
      <c r="AT229" s="136" t="str">
        <f t="shared" si="355"/>
        <v/>
      </c>
      <c r="AU229" s="136" t="str">
        <f t="shared" si="355"/>
        <v/>
      </c>
      <c r="AV229" s="136" t="str">
        <f t="shared" si="355"/>
        <v/>
      </c>
      <c r="AW229" s="136" t="str">
        <f t="shared" si="355"/>
        <v/>
      </c>
      <c r="AX229" s="136" t="str">
        <f t="shared" si="355"/>
        <v/>
      </c>
      <c r="AY229" s="136" t="str">
        <f t="shared" si="355"/>
        <v/>
      </c>
      <c r="AZ229" s="136" t="str">
        <f t="shared" si="355"/>
        <v/>
      </c>
      <c r="BA229" s="136" t="str">
        <f t="shared" si="355"/>
        <v/>
      </c>
      <c r="BB229" s="136" t="str">
        <f t="shared" si="355"/>
        <v/>
      </c>
      <c r="BC229" s="136" t="str">
        <f t="shared" si="355"/>
        <v/>
      </c>
      <c r="BD229" s="136" t="str">
        <f t="shared" si="355"/>
        <v/>
      </c>
      <c r="BE229" s="136" t="str">
        <f t="shared" si="355"/>
        <v/>
      </c>
      <c r="BF229" s="136" t="str">
        <f t="shared" si="355"/>
        <v/>
      </c>
      <c r="BG229" s="136" t="str">
        <f t="shared" si="355"/>
        <v/>
      </c>
      <c r="BH229" s="136" t="str">
        <f t="shared" si="355"/>
        <v/>
      </c>
    </row>
    <row r="230" spans="1:60" x14ac:dyDescent="0.2">
      <c r="A230" s="114">
        <f t="shared" si="166"/>
        <v>0</v>
      </c>
      <c r="C230" s="143" t="s">
        <v>1689</v>
      </c>
      <c r="D230" s="112">
        <f t="shared" si="333"/>
        <v>144</v>
      </c>
      <c r="E230" s="112">
        <f t="shared" si="337"/>
        <v>12</v>
      </c>
      <c r="G230" s="143" t="str">
        <f>G$33</f>
        <v>DC</v>
      </c>
      <c r="H230" s="135" t="str">
        <f t="shared" si="334"/>
        <v>Data center</v>
      </c>
      <c r="I230" s="136" t="str">
        <f>IF(LEN(INDEX(IF(LEFT($C230,3)="XFD",RawDataAllData,StdCalcsAllCalcs),$D230,I$2))=0,"",INDEX(IF(LEFT($C230,3)="XFD",RawDataAllData,StdCalcsAllCalcs),$D230,I$2)*$D219)</f>
        <v/>
      </c>
      <c r="J230" s="136" t="str">
        <f ca="1">IF(AND(I230&lt;&gt;"",I230&lt;INDEX(INDIRECT(B218),E230,MATCH(J219&amp;"LQ",StdRangesColumnHeaders,0)-StdRangesFirstDatasetCol+3)),"Q4",IF(AND(I230&lt;&gt;"",I230&gt;INDEX(INDIRECT(B218),E230,MATCH(J219&amp;"HQ",StdRangesColumnHeaders,0)-StdRangesFirstDatasetCol+3)),"Q1",""))</f>
        <v/>
      </c>
      <c r="K230" s="136" t="str">
        <f t="shared" ref="K230:AP230" si="356">IF(LEN(INDEX(IF(LEFT($C230,3)="XFD",RawDataAllData,StdCalcsAllCalcs),$D230,K$2))=0,"",INDEX(IF(LEFT($C230,3)="XFD",RawDataAllData,StdCalcsAllCalcs),$D230,K$2)*$D219)</f>
        <v/>
      </c>
      <c r="L230" s="136" t="str">
        <f t="shared" si="356"/>
        <v/>
      </c>
      <c r="M230" s="136" t="str">
        <f t="shared" si="356"/>
        <v/>
      </c>
      <c r="N230" s="136" t="str">
        <f t="shared" si="356"/>
        <v/>
      </c>
      <c r="O230" s="136" t="str">
        <f t="shared" si="356"/>
        <v/>
      </c>
      <c r="P230" s="136" t="str">
        <f t="shared" si="356"/>
        <v/>
      </c>
      <c r="Q230" s="136" t="str">
        <f t="shared" si="356"/>
        <v/>
      </c>
      <c r="R230" s="136" t="str">
        <f t="shared" si="356"/>
        <v/>
      </c>
      <c r="S230" s="136" t="str">
        <f t="shared" si="356"/>
        <v/>
      </c>
      <c r="T230" s="136" t="str">
        <f t="shared" si="356"/>
        <v/>
      </c>
      <c r="U230" s="136" t="str">
        <f t="shared" si="356"/>
        <v/>
      </c>
      <c r="V230" s="136" t="str">
        <f t="shared" si="356"/>
        <v/>
      </c>
      <c r="W230" s="136" t="str">
        <f t="shared" si="356"/>
        <v/>
      </c>
      <c r="X230" s="136" t="str">
        <f t="shared" si="356"/>
        <v/>
      </c>
      <c r="Y230" s="136" t="str">
        <f t="shared" si="356"/>
        <v/>
      </c>
      <c r="Z230" s="136" t="str">
        <f t="shared" si="356"/>
        <v/>
      </c>
      <c r="AA230" s="136" t="str">
        <f t="shared" si="356"/>
        <v/>
      </c>
      <c r="AB230" s="136" t="str">
        <f t="shared" si="356"/>
        <v/>
      </c>
      <c r="AC230" s="136" t="str">
        <f t="shared" si="356"/>
        <v/>
      </c>
      <c r="AD230" s="136" t="str">
        <f t="shared" si="356"/>
        <v/>
      </c>
      <c r="AE230" s="136" t="str">
        <f t="shared" si="356"/>
        <v/>
      </c>
      <c r="AF230" s="136" t="str">
        <f t="shared" si="356"/>
        <v/>
      </c>
      <c r="AG230" s="136" t="str">
        <f t="shared" si="356"/>
        <v/>
      </c>
      <c r="AH230" s="136" t="str">
        <f t="shared" si="356"/>
        <v/>
      </c>
      <c r="AI230" s="136" t="str">
        <f t="shared" si="356"/>
        <v/>
      </c>
      <c r="AJ230" s="136" t="str">
        <f t="shared" si="356"/>
        <v/>
      </c>
      <c r="AK230" s="136" t="str">
        <f t="shared" si="356"/>
        <v/>
      </c>
      <c r="AL230" s="136" t="str">
        <f t="shared" si="356"/>
        <v/>
      </c>
      <c r="AM230" s="136" t="str">
        <f t="shared" si="356"/>
        <v/>
      </c>
      <c r="AN230" s="136" t="str">
        <f t="shared" si="356"/>
        <v/>
      </c>
      <c r="AO230" s="136" t="str">
        <f t="shared" si="356"/>
        <v/>
      </c>
      <c r="AP230" s="136" t="str">
        <f t="shared" si="356"/>
        <v/>
      </c>
      <c r="AQ230" s="136" t="str">
        <f t="shared" ref="AQ230:BH230" si="357">IF(LEN(INDEX(IF(LEFT($C230,3)="XFD",RawDataAllData,StdCalcsAllCalcs),$D230,AQ$2))=0,"",INDEX(IF(LEFT($C230,3)="XFD",RawDataAllData,StdCalcsAllCalcs),$D230,AQ$2)*$D219)</f>
        <v/>
      </c>
      <c r="AR230" s="136" t="str">
        <f t="shared" si="357"/>
        <v/>
      </c>
      <c r="AS230" s="136" t="str">
        <f t="shared" si="357"/>
        <v/>
      </c>
      <c r="AT230" s="136" t="str">
        <f t="shared" si="357"/>
        <v/>
      </c>
      <c r="AU230" s="136" t="str">
        <f t="shared" si="357"/>
        <v/>
      </c>
      <c r="AV230" s="136" t="str">
        <f t="shared" si="357"/>
        <v/>
      </c>
      <c r="AW230" s="136" t="str">
        <f t="shared" si="357"/>
        <v/>
      </c>
      <c r="AX230" s="136" t="str">
        <f t="shared" si="357"/>
        <v/>
      </c>
      <c r="AY230" s="136" t="str">
        <f t="shared" si="357"/>
        <v/>
      </c>
      <c r="AZ230" s="136" t="str">
        <f t="shared" si="357"/>
        <v/>
      </c>
      <c r="BA230" s="136" t="str">
        <f t="shared" si="357"/>
        <v/>
      </c>
      <c r="BB230" s="136" t="str">
        <f t="shared" si="357"/>
        <v/>
      </c>
      <c r="BC230" s="136" t="str">
        <f t="shared" si="357"/>
        <v/>
      </c>
      <c r="BD230" s="136" t="str">
        <f t="shared" si="357"/>
        <v/>
      </c>
      <c r="BE230" s="136" t="str">
        <f t="shared" si="357"/>
        <v/>
      </c>
      <c r="BF230" s="136" t="str">
        <f t="shared" si="357"/>
        <v/>
      </c>
      <c r="BG230" s="136" t="str">
        <f t="shared" si="357"/>
        <v/>
      </c>
      <c r="BH230" s="136" t="str">
        <f t="shared" si="357"/>
        <v/>
      </c>
    </row>
    <row r="231" spans="1:60" x14ac:dyDescent="0.2">
      <c r="A231" s="114">
        <f t="shared" si="166"/>
        <v>0</v>
      </c>
      <c r="C231" s="143" t="s">
        <v>1690</v>
      </c>
      <c r="D231" s="112">
        <f t="shared" si="333"/>
        <v>145</v>
      </c>
      <c r="E231" s="112">
        <f t="shared" si="337"/>
        <v>13</v>
      </c>
      <c r="G231" s="143" t="str">
        <f>G$34</f>
        <v>OS</v>
      </c>
      <c r="H231" s="135" t="str">
        <f t="shared" si="334"/>
        <v>Other servers</v>
      </c>
      <c r="I231" s="136" t="str">
        <f>IF(LEN(INDEX(IF(LEFT($C231,3)="XFD",RawDataAllData,StdCalcsAllCalcs),$D231,I$2))=0,"",INDEX(IF(LEFT($C231,3)="XFD",RawDataAllData,StdCalcsAllCalcs),$D231,I$2)*$D219)</f>
        <v/>
      </c>
      <c r="J231" s="136" t="str">
        <f ca="1">IF(AND(I231&lt;&gt;"",I231&lt;INDEX(INDIRECT(B218),E231,MATCH(J219&amp;"LQ",StdRangesColumnHeaders,0)-StdRangesFirstDatasetCol+3)),"Q4",IF(AND(I231&lt;&gt;"",I231&gt;INDEX(INDIRECT(B218),E231,MATCH(J219&amp;"HQ",StdRangesColumnHeaders,0)-StdRangesFirstDatasetCol+3)),"Q1",""))</f>
        <v/>
      </c>
      <c r="K231" s="136" t="str">
        <f t="shared" ref="K231:AP231" si="358">IF(LEN(INDEX(IF(LEFT($C231,3)="XFD",RawDataAllData,StdCalcsAllCalcs),$D231,K$2))=0,"",INDEX(IF(LEFT($C231,3)="XFD",RawDataAllData,StdCalcsAllCalcs),$D231,K$2)*$D219)</f>
        <v/>
      </c>
      <c r="L231" s="136" t="str">
        <f t="shared" si="358"/>
        <v/>
      </c>
      <c r="M231" s="136" t="str">
        <f t="shared" si="358"/>
        <v/>
      </c>
      <c r="N231" s="136" t="str">
        <f t="shared" si="358"/>
        <v/>
      </c>
      <c r="O231" s="136" t="str">
        <f t="shared" si="358"/>
        <v/>
      </c>
      <c r="P231" s="136" t="str">
        <f t="shared" si="358"/>
        <v/>
      </c>
      <c r="Q231" s="136" t="str">
        <f t="shared" si="358"/>
        <v/>
      </c>
      <c r="R231" s="136" t="str">
        <f t="shared" si="358"/>
        <v/>
      </c>
      <c r="S231" s="136" t="str">
        <f t="shared" si="358"/>
        <v/>
      </c>
      <c r="T231" s="136" t="str">
        <f t="shared" si="358"/>
        <v/>
      </c>
      <c r="U231" s="136" t="str">
        <f t="shared" si="358"/>
        <v/>
      </c>
      <c r="V231" s="136" t="str">
        <f t="shared" si="358"/>
        <v/>
      </c>
      <c r="W231" s="136" t="str">
        <f t="shared" si="358"/>
        <v/>
      </c>
      <c r="X231" s="136" t="str">
        <f t="shared" si="358"/>
        <v/>
      </c>
      <c r="Y231" s="136" t="str">
        <f t="shared" si="358"/>
        <v/>
      </c>
      <c r="Z231" s="136" t="str">
        <f t="shared" si="358"/>
        <v/>
      </c>
      <c r="AA231" s="136" t="str">
        <f t="shared" si="358"/>
        <v/>
      </c>
      <c r="AB231" s="136" t="str">
        <f t="shared" si="358"/>
        <v/>
      </c>
      <c r="AC231" s="136" t="str">
        <f t="shared" si="358"/>
        <v/>
      </c>
      <c r="AD231" s="136" t="str">
        <f t="shared" si="358"/>
        <v/>
      </c>
      <c r="AE231" s="136" t="str">
        <f t="shared" si="358"/>
        <v/>
      </c>
      <c r="AF231" s="136" t="str">
        <f t="shared" si="358"/>
        <v/>
      </c>
      <c r="AG231" s="136" t="str">
        <f t="shared" si="358"/>
        <v/>
      </c>
      <c r="AH231" s="136" t="str">
        <f t="shared" si="358"/>
        <v/>
      </c>
      <c r="AI231" s="136" t="str">
        <f t="shared" si="358"/>
        <v/>
      </c>
      <c r="AJ231" s="136" t="str">
        <f t="shared" si="358"/>
        <v/>
      </c>
      <c r="AK231" s="136" t="str">
        <f t="shared" si="358"/>
        <v/>
      </c>
      <c r="AL231" s="136" t="str">
        <f t="shared" si="358"/>
        <v/>
      </c>
      <c r="AM231" s="136" t="str">
        <f t="shared" si="358"/>
        <v/>
      </c>
      <c r="AN231" s="136" t="str">
        <f t="shared" si="358"/>
        <v/>
      </c>
      <c r="AO231" s="136" t="str">
        <f t="shared" si="358"/>
        <v/>
      </c>
      <c r="AP231" s="136" t="str">
        <f t="shared" si="358"/>
        <v/>
      </c>
      <c r="AQ231" s="136" t="str">
        <f t="shared" ref="AQ231:BH231" si="359">IF(LEN(INDEX(IF(LEFT($C231,3)="XFD",RawDataAllData,StdCalcsAllCalcs),$D231,AQ$2))=0,"",INDEX(IF(LEFT($C231,3)="XFD",RawDataAllData,StdCalcsAllCalcs),$D231,AQ$2)*$D219)</f>
        <v/>
      </c>
      <c r="AR231" s="136" t="str">
        <f t="shared" si="359"/>
        <v/>
      </c>
      <c r="AS231" s="136" t="str">
        <f t="shared" si="359"/>
        <v/>
      </c>
      <c r="AT231" s="136" t="str">
        <f t="shared" si="359"/>
        <v/>
      </c>
      <c r="AU231" s="136" t="str">
        <f t="shared" si="359"/>
        <v/>
      </c>
      <c r="AV231" s="136" t="str">
        <f t="shared" si="359"/>
        <v/>
      </c>
      <c r="AW231" s="136" t="str">
        <f t="shared" si="359"/>
        <v/>
      </c>
      <c r="AX231" s="136" t="str">
        <f t="shared" si="359"/>
        <v/>
      </c>
      <c r="AY231" s="136" t="str">
        <f t="shared" si="359"/>
        <v/>
      </c>
      <c r="AZ231" s="136" t="str">
        <f t="shared" si="359"/>
        <v/>
      </c>
      <c r="BA231" s="136" t="str">
        <f t="shared" si="359"/>
        <v/>
      </c>
      <c r="BB231" s="136" t="str">
        <f t="shared" si="359"/>
        <v/>
      </c>
      <c r="BC231" s="136" t="str">
        <f t="shared" si="359"/>
        <v/>
      </c>
      <c r="BD231" s="136" t="str">
        <f t="shared" si="359"/>
        <v/>
      </c>
      <c r="BE231" s="136" t="str">
        <f t="shared" si="359"/>
        <v/>
      </c>
      <c r="BF231" s="136" t="str">
        <f t="shared" si="359"/>
        <v/>
      </c>
      <c r="BG231" s="136" t="str">
        <f t="shared" si="359"/>
        <v/>
      </c>
      <c r="BH231" s="136" t="str">
        <f t="shared" si="359"/>
        <v/>
      </c>
    </row>
    <row r="232" spans="1:60" x14ac:dyDescent="0.2">
      <c r="A232" s="114">
        <f t="shared" si="166"/>
        <v>0</v>
      </c>
      <c r="C232" s="143" t="s">
        <v>1826</v>
      </c>
      <c r="D232" s="112">
        <f t="shared" si="333"/>
        <v>152</v>
      </c>
      <c r="E232" s="112">
        <f t="shared" si="337"/>
        <v>14</v>
      </c>
      <c r="G232" s="143" t="s">
        <v>1823</v>
      </c>
      <c r="H232" s="135" t="str">
        <f t="shared" si="334"/>
        <v>ATM infrastructure</v>
      </c>
      <c r="I232" s="136" t="str">
        <f>IF(LEN(INDEX(IF(LEFT($C232,3)="XFD",RawDataAllData,StdCalcsAllCalcs),$D232,I$2))=0,"",INDEX(IF(LEFT($C232,3)="XFD",RawDataAllData,StdCalcsAllCalcs),$D232,I$2)*$D219)</f>
        <v/>
      </c>
      <c r="J232" s="136" t="str">
        <f ca="1">IF(AND(I232&lt;&gt;"",I232&lt;INDEX(INDIRECT(B218),E232,MATCH(J219&amp;"LQ",StdRangesColumnHeaders,0)-StdRangesFirstDatasetCol+3)),"Q4",IF(AND(I232&lt;&gt;"",I232&gt;INDEX(INDIRECT(B218),E232,MATCH(J219&amp;"HQ",StdRangesColumnHeaders,0)-StdRangesFirstDatasetCol+3)),"Q1",""))</f>
        <v/>
      </c>
      <c r="K232" s="136" t="str">
        <f t="shared" ref="K232:AP232" si="360">IF(LEN(INDEX(IF(LEFT($C232,3)="XFD",RawDataAllData,StdCalcsAllCalcs),$D232,K$2))=0,"",INDEX(IF(LEFT($C232,3)="XFD",RawDataAllData,StdCalcsAllCalcs),$D232,K$2)*$D219)</f>
        <v/>
      </c>
      <c r="L232" s="136" t="str">
        <f t="shared" si="360"/>
        <v/>
      </c>
      <c r="M232" s="136" t="str">
        <f t="shared" si="360"/>
        <v/>
      </c>
      <c r="N232" s="136" t="str">
        <f t="shared" si="360"/>
        <v/>
      </c>
      <c r="O232" s="136" t="str">
        <f t="shared" si="360"/>
        <v/>
      </c>
      <c r="P232" s="136" t="str">
        <f t="shared" si="360"/>
        <v/>
      </c>
      <c r="Q232" s="136" t="str">
        <f t="shared" si="360"/>
        <v/>
      </c>
      <c r="R232" s="136" t="str">
        <f t="shared" si="360"/>
        <v/>
      </c>
      <c r="S232" s="136" t="str">
        <f t="shared" si="360"/>
        <v/>
      </c>
      <c r="T232" s="136" t="str">
        <f t="shared" si="360"/>
        <v/>
      </c>
      <c r="U232" s="136" t="str">
        <f t="shared" si="360"/>
        <v/>
      </c>
      <c r="V232" s="136" t="str">
        <f t="shared" si="360"/>
        <v/>
      </c>
      <c r="W232" s="136" t="str">
        <f t="shared" si="360"/>
        <v/>
      </c>
      <c r="X232" s="136" t="str">
        <f t="shared" si="360"/>
        <v/>
      </c>
      <c r="Y232" s="136" t="str">
        <f t="shared" si="360"/>
        <v/>
      </c>
      <c r="Z232" s="136" t="str">
        <f t="shared" si="360"/>
        <v/>
      </c>
      <c r="AA232" s="136" t="str">
        <f t="shared" si="360"/>
        <v/>
      </c>
      <c r="AB232" s="136" t="str">
        <f t="shared" si="360"/>
        <v/>
      </c>
      <c r="AC232" s="136" t="str">
        <f t="shared" si="360"/>
        <v/>
      </c>
      <c r="AD232" s="136" t="str">
        <f t="shared" si="360"/>
        <v/>
      </c>
      <c r="AE232" s="136" t="str">
        <f t="shared" si="360"/>
        <v/>
      </c>
      <c r="AF232" s="136" t="str">
        <f t="shared" si="360"/>
        <v/>
      </c>
      <c r="AG232" s="136" t="str">
        <f t="shared" si="360"/>
        <v/>
      </c>
      <c r="AH232" s="136" t="str">
        <f t="shared" si="360"/>
        <v/>
      </c>
      <c r="AI232" s="136" t="str">
        <f t="shared" si="360"/>
        <v/>
      </c>
      <c r="AJ232" s="136" t="str">
        <f t="shared" si="360"/>
        <v/>
      </c>
      <c r="AK232" s="136" t="str">
        <f t="shared" si="360"/>
        <v/>
      </c>
      <c r="AL232" s="136" t="str">
        <f t="shared" si="360"/>
        <v/>
      </c>
      <c r="AM232" s="136" t="str">
        <f t="shared" si="360"/>
        <v/>
      </c>
      <c r="AN232" s="136" t="str">
        <f t="shared" si="360"/>
        <v/>
      </c>
      <c r="AO232" s="136" t="str">
        <f t="shared" si="360"/>
        <v/>
      </c>
      <c r="AP232" s="136" t="str">
        <f t="shared" si="360"/>
        <v/>
      </c>
      <c r="AQ232" s="136" t="str">
        <f t="shared" ref="AQ232:BH232" si="361">IF(LEN(INDEX(IF(LEFT($C232,3)="XFD",RawDataAllData,StdCalcsAllCalcs),$D232,AQ$2))=0,"",INDEX(IF(LEFT($C232,3)="XFD",RawDataAllData,StdCalcsAllCalcs),$D232,AQ$2)*$D219)</f>
        <v/>
      </c>
      <c r="AR232" s="136" t="str">
        <f t="shared" si="361"/>
        <v/>
      </c>
      <c r="AS232" s="136" t="str">
        <f t="shared" si="361"/>
        <v/>
      </c>
      <c r="AT232" s="136" t="str">
        <f t="shared" si="361"/>
        <v/>
      </c>
      <c r="AU232" s="136" t="str">
        <f t="shared" si="361"/>
        <v/>
      </c>
      <c r="AV232" s="136" t="str">
        <f t="shared" si="361"/>
        <v/>
      </c>
      <c r="AW232" s="136" t="str">
        <f t="shared" si="361"/>
        <v/>
      </c>
      <c r="AX232" s="136" t="str">
        <f t="shared" si="361"/>
        <v/>
      </c>
      <c r="AY232" s="136" t="str">
        <f t="shared" si="361"/>
        <v/>
      </c>
      <c r="AZ232" s="136" t="str">
        <f t="shared" si="361"/>
        <v/>
      </c>
      <c r="BA232" s="136" t="str">
        <f t="shared" si="361"/>
        <v/>
      </c>
      <c r="BB232" s="136" t="str">
        <f t="shared" si="361"/>
        <v/>
      </c>
      <c r="BC232" s="136" t="str">
        <f t="shared" si="361"/>
        <v/>
      </c>
      <c r="BD232" s="136" t="str">
        <f t="shared" si="361"/>
        <v/>
      </c>
      <c r="BE232" s="136" t="str">
        <f t="shared" si="361"/>
        <v/>
      </c>
      <c r="BF232" s="136" t="str">
        <f t="shared" si="361"/>
        <v/>
      </c>
      <c r="BG232" s="136" t="str">
        <f t="shared" si="361"/>
        <v/>
      </c>
      <c r="BH232" s="136" t="str">
        <f t="shared" si="361"/>
        <v/>
      </c>
    </row>
    <row r="233" spans="1:60" x14ac:dyDescent="0.2">
      <c r="A233" s="114">
        <f t="shared" si="166"/>
        <v>0</v>
      </c>
      <c r="C233" s="143" t="s">
        <v>1651</v>
      </c>
      <c r="D233" s="112">
        <f t="shared" si="333"/>
        <v>92</v>
      </c>
      <c r="E233" s="112">
        <f t="shared" si="337"/>
        <v>15</v>
      </c>
      <c r="G233" s="143" t="str">
        <f>G$36</f>
        <v>ADM</v>
      </c>
      <c r="H233" s="135" t="str">
        <f t="shared" si="334"/>
        <v>Applications</v>
      </c>
      <c r="I233" s="136" t="str">
        <f>IF(LEN(INDEX(IF(LEFT($C233,3)="XFD",RawDataAllData,StdCalcsAllCalcs),$D233,I$2))=0,"",INDEX(IF(LEFT($C233,3)="XFD",RawDataAllData,StdCalcsAllCalcs),$D233,I$2)*$D219)</f>
        <v/>
      </c>
      <c r="J233" s="136" t="str">
        <f ca="1">IF(AND(I233&lt;&gt;"",I233&lt;INDEX(INDIRECT(B218),E233,MATCH(J219&amp;"LQ",StdRangesColumnHeaders,0)-StdRangesFirstDatasetCol+3)),"Q4",IF(AND(I233&lt;&gt;"",I233&gt;INDEX(INDIRECT(B218),E233,MATCH(J219&amp;"HQ",StdRangesColumnHeaders,0)-StdRangesFirstDatasetCol+3)),"Q1",""))</f>
        <v/>
      </c>
      <c r="K233" s="136" t="str">
        <f t="shared" ref="K233:AP233" si="362">IF(LEN(INDEX(IF(LEFT($C233,3)="XFD",RawDataAllData,StdCalcsAllCalcs),$D233,K$2))=0,"",INDEX(IF(LEFT($C233,3)="XFD",RawDataAllData,StdCalcsAllCalcs),$D233,K$2)*$D219)</f>
        <v/>
      </c>
      <c r="L233" s="136" t="str">
        <f t="shared" si="362"/>
        <v/>
      </c>
      <c r="M233" s="136" t="str">
        <f t="shared" si="362"/>
        <v/>
      </c>
      <c r="N233" s="136" t="str">
        <f t="shared" si="362"/>
        <v/>
      </c>
      <c r="O233" s="136" t="str">
        <f t="shared" si="362"/>
        <v/>
      </c>
      <c r="P233" s="136" t="str">
        <f t="shared" si="362"/>
        <v/>
      </c>
      <c r="Q233" s="136" t="str">
        <f t="shared" si="362"/>
        <v/>
      </c>
      <c r="R233" s="136" t="str">
        <f t="shared" si="362"/>
        <v/>
      </c>
      <c r="S233" s="136" t="str">
        <f t="shared" si="362"/>
        <v/>
      </c>
      <c r="T233" s="136" t="str">
        <f t="shared" si="362"/>
        <v/>
      </c>
      <c r="U233" s="136" t="str">
        <f t="shared" si="362"/>
        <v/>
      </c>
      <c r="V233" s="136" t="str">
        <f t="shared" si="362"/>
        <v/>
      </c>
      <c r="W233" s="136" t="str">
        <f t="shared" si="362"/>
        <v/>
      </c>
      <c r="X233" s="136" t="str">
        <f t="shared" si="362"/>
        <v/>
      </c>
      <c r="Y233" s="136" t="str">
        <f t="shared" si="362"/>
        <v/>
      </c>
      <c r="Z233" s="136" t="str">
        <f t="shared" si="362"/>
        <v/>
      </c>
      <c r="AA233" s="136" t="str">
        <f t="shared" si="362"/>
        <v/>
      </c>
      <c r="AB233" s="136" t="str">
        <f t="shared" si="362"/>
        <v/>
      </c>
      <c r="AC233" s="136" t="str">
        <f t="shared" si="362"/>
        <v/>
      </c>
      <c r="AD233" s="136" t="str">
        <f t="shared" si="362"/>
        <v/>
      </c>
      <c r="AE233" s="136" t="str">
        <f t="shared" si="362"/>
        <v/>
      </c>
      <c r="AF233" s="136" t="str">
        <f t="shared" si="362"/>
        <v/>
      </c>
      <c r="AG233" s="136" t="str">
        <f t="shared" si="362"/>
        <v/>
      </c>
      <c r="AH233" s="136" t="str">
        <f t="shared" si="362"/>
        <v/>
      </c>
      <c r="AI233" s="136" t="str">
        <f t="shared" si="362"/>
        <v/>
      </c>
      <c r="AJ233" s="136" t="str">
        <f t="shared" si="362"/>
        <v/>
      </c>
      <c r="AK233" s="136" t="str">
        <f t="shared" si="362"/>
        <v/>
      </c>
      <c r="AL233" s="136" t="str">
        <f t="shared" si="362"/>
        <v/>
      </c>
      <c r="AM233" s="136" t="str">
        <f t="shared" si="362"/>
        <v/>
      </c>
      <c r="AN233" s="136" t="str">
        <f t="shared" si="362"/>
        <v/>
      </c>
      <c r="AO233" s="136" t="str">
        <f t="shared" si="362"/>
        <v/>
      </c>
      <c r="AP233" s="136" t="str">
        <f t="shared" si="362"/>
        <v/>
      </c>
      <c r="AQ233" s="136" t="str">
        <f t="shared" ref="AQ233:BH233" si="363">IF(LEN(INDEX(IF(LEFT($C233,3)="XFD",RawDataAllData,StdCalcsAllCalcs),$D233,AQ$2))=0,"",INDEX(IF(LEFT($C233,3)="XFD",RawDataAllData,StdCalcsAllCalcs),$D233,AQ$2)*$D219)</f>
        <v/>
      </c>
      <c r="AR233" s="136" t="str">
        <f t="shared" si="363"/>
        <v/>
      </c>
      <c r="AS233" s="136" t="str">
        <f t="shared" si="363"/>
        <v/>
      </c>
      <c r="AT233" s="136" t="str">
        <f t="shared" si="363"/>
        <v/>
      </c>
      <c r="AU233" s="136" t="str">
        <f t="shared" si="363"/>
        <v/>
      </c>
      <c r="AV233" s="136" t="str">
        <f t="shared" si="363"/>
        <v/>
      </c>
      <c r="AW233" s="136" t="str">
        <f t="shared" si="363"/>
        <v/>
      </c>
      <c r="AX233" s="136" t="str">
        <f t="shared" si="363"/>
        <v/>
      </c>
      <c r="AY233" s="136" t="str">
        <f t="shared" si="363"/>
        <v/>
      </c>
      <c r="AZ233" s="136" t="str">
        <f t="shared" si="363"/>
        <v/>
      </c>
      <c r="BA233" s="136" t="str">
        <f t="shared" si="363"/>
        <v/>
      </c>
      <c r="BB233" s="136" t="str">
        <f t="shared" si="363"/>
        <v/>
      </c>
      <c r="BC233" s="136" t="str">
        <f t="shared" si="363"/>
        <v/>
      </c>
      <c r="BD233" s="136" t="str">
        <f t="shared" si="363"/>
        <v/>
      </c>
      <c r="BE233" s="136" t="str">
        <f t="shared" si="363"/>
        <v/>
      </c>
      <c r="BF233" s="136" t="str">
        <f t="shared" si="363"/>
        <v/>
      </c>
      <c r="BG233" s="136" t="str">
        <f t="shared" si="363"/>
        <v/>
      </c>
      <c r="BH233" s="136" t="str">
        <f t="shared" si="363"/>
        <v/>
      </c>
    </row>
    <row r="234" spans="1:60" x14ac:dyDescent="0.2">
      <c r="A234" s="114">
        <f t="shared" si="166"/>
        <v>0</v>
      </c>
      <c r="C234" s="143" t="s">
        <v>1653</v>
      </c>
      <c r="D234" s="112">
        <f t="shared" si="333"/>
        <v>94</v>
      </c>
      <c r="E234" s="112">
        <f t="shared" si="337"/>
        <v>16</v>
      </c>
      <c r="G234" s="143" t="str">
        <f>G$37</f>
        <v>AM</v>
      </c>
      <c r="H234" s="135" t="str">
        <f t="shared" si="334"/>
        <v>Application maintenance</v>
      </c>
      <c r="I234" s="136" t="str">
        <f>IF(LEN(INDEX(IF(LEFT($C234,3)="XFD",RawDataAllData,StdCalcsAllCalcs),$D234,I$2))=0,"",INDEX(IF(LEFT($C234,3)="XFD",RawDataAllData,StdCalcsAllCalcs),$D234,I$2)*$D219)</f>
        <v/>
      </c>
      <c r="J234" s="136" t="str">
        <f ca="1">IF(AND(I234&lt;&gt;"",I234&lt;INDEX(INDIRECT(B218),E234,MATCH(J219&amp;"LQ",StdRangesColumnHeaders,0)-StdRangesFirstDatasetCol+3)),"Q4",IF(AND(I234&lt;&gt;"",I234&gt;INDEX(INDIRECT(B218),E234,MATCH(J219&amp;"HQ",StdRangesColumnHeaders,0)-StdRangesFirstDatasetCol+3)),"Q1",""))</f>
        <v/>
      </c>
      <c r="K234" s="136" t="str">
        <f t="shared" ref="K234:AP234" si="364">IF(LEN(INDEX(IF(LEFT($C234,3)="XFD",RawDataAllData,StdCalcsAllCalcs),$D234,K$2))=0,"",INDEX(IF(LEFT($C234,3)="XFD",RawDataAllData,StdCalcsAllCalcs),$D234,K$2)*$D219)</f>
        <v/>
      </c>
      <c r="L234" s="136" t="str">
        <f t="shared" si="364"/>
        <v/>
      </c>
      <c r="M234" s="136" t="str">
        <f t="shared" si="364"/>
        <v/>
      </c>
      <c r="N234" s="136" t="str">
        <f t="shared" si="364"/>
        <v/>
      </c>
      <c r="O234" s="136" t="str">
        <f t="shared" si="364"/>
        <v/>
      </c>
      <c r="P234" s="136" t="str">
        <f t="shared" si="364"/>
        <v/>
      </c>
      <c r="Q234" s="136" t="str">
        <f t="shared" si="364"/>
        <v/>
      </c>
      <c r="R234" s="136" t="str">
        <f t="shared" si="364"/>
        <v/>
      </c>
      <c r="S234" s="136" t="str">
        <f t="shared" si="364"/>
        <v/>
      </c>
      <c r="T234" s="136" t="str">
        <f t="shared" si="364"/>
        <v/>
      </c>
      <c r="U234" s="136" t="str">
        <f t="shared" si="364"/>
        <v/>
      </c>
      <c r="V234" s="136" t="str">
        <f t="shared" si="364"/>
        <v/>
      </c>
      <c r="W234" s="136" t="str">
        <f t="shared" si="364"/>
        <v/>
      </c>
      <c r="X234" s="136" t="str">
        <f t="shared" si="364"/>
        <v/>
      </c>
      <c r="Y234" s="136" t="str">
        <f t="shared" si="364"/>
        <v/>
      </c>
      <c r="Z234" s="136" t="str">
        <f t="shared" si="364"/>
        <v/>
      </c>
      <c r="AA234" s="136" t="str">
        <f t="shared" si="364"/>
        <v/>
      </c>
      <c r="AB234" s="136" t="str">
        <f t="shared" si="364"/>
        <v/>
      </c>
      <c r="AC234" s="136" t="str">
        <f t="shared" si="364"/>
        <v/>
      </c>
      <c r="AD234" s="136" t="str">
        <f t="shared" si="364"/>
        <v/>
      </c>
      <c r="AE234" s="136" t="str">
        <f t="shared" si="364"/>
        <v/>
      </c>
      <c r="AF234" s="136" t="str">
        <f t="shared" si="364"/>
        <v/>
      </c>
      <c r="AG234" s="136" t="str">
        <f t="shared" si="364"/>
        <v/>
      </c>
      <c r="AH234" s="136" t="str">
        <f t="shared" si="364"/>
        <v/>
      </c>
      <c r="AI234" s="136" t="str">
        <f t="shared" si="364"/>
        <v/>
      </c>
      <c r="AJ234" s="136" t="str">
        <f t="shared" si="364"/>
        <v/>
      </c>
      <c r="AK234" s="136" t="str">
        <f t="shared" si="364"/>
        <v/>
      </c>
      <c r="AL234" s="136" t="str">
        <f t="shared" si="364"/>
        <v/>
      </c>
      <c r="AM234" s="136" t="str">
        <f t="shared" si="364"/>
        <v/>
      </c>
      <c r="AN234" s="136" t="str">
        <f t="shared" si="364"/>
        <v/>
      </c>
      <c r="AO234" s="136" t="str">
        <f t="shared" si="364"/>
        <v/>
      </c>
      <c r="AP234" s="136" t="str">
        <f t="shared" si="364"/>
        <v/>
      </c>
      <c r="AQ234" s="136" t="str">
        <f t="shared" ref="AQ234:BH234" si="365">IF(LEN(INDEX(IF(LEFT($C234,3)="XFD",RawDataAllData,StdCalcsAllCalcs),$D234,AQ$2))=0,"",INDEX(IF(LEFT($C234,3)="XFD",RawDataAllData,StdCalcsAllCalcs),$D234,AQ$2)*$D219)</f>
        <v/>
      </c>
      <c r="AR234" s="136" t="str">
        <f t="shared" si="365"/>
        <v/>
      </c>
      <c r="AS234" s="136" t="str">
        <f t="shared" si="365"/>
        <v/>
      </c>
      <c r="AT234" s="136" t="str">
        <f t="shared" si="365"/>
        <v/>
      </c>
      <c r="AU234" s="136" t="str">
        <f t="shared" si="365"/>
        <v/>
      </c>
      <c r="AV234" s="136" t="str">
        <f t="shared" si="365"/>
        <v/>
      </c>
      <c r="AW234" s="136" t="str">
        <f t="shared" si="365"/>
        <v/>
      </c>
      <c r="AX234" s="136" t="str">
        <f t="shared" si="365"/>
        <v/>
      </c>
      <c r="AY234" s="136" t="str">
        <f t="shared" si="365"/>
        <v/>
      </c>
      <c r="AZ234" s="136" t="str">
        <f t="shared" si="365"/>
        <v/>
      </c>
      <c r="BA234" s="136" t="str">
        <f t="shared" si="365"/>
        <v/>
      </c>
      <c r="BB234" s="136" t="str">
        <f t="shared" si="365"/>
        <v/>
      </c>
      <c r="BC234" s="136" t="str">
        <f t="shared" si="365"/>
        <v/>
      </c>
      <c r="BD234" s="136" t="str">
        <f t="shared" si="365"/>
        <v/>
      </c>
      <c r="BE234" s="136" t="str">
        <f t="shared" si="365"/>
        <v/>
      </c>
      <c r="BF234" s="136" t="str">
        <f t="shared" si="365"/>
        <v/>
      </c>
      <c r="BG234" s="136" t="str">
        <f t="shared" si="365"/>
        <v/>
      </c>
      <c r="BH234" s="136" t="str">
        <f t="shared" si="365"/>
        <v/>
      </c>
    </row>
    <row r="235" spans="1:60" x14ac:dyDescent="0.2">
      <c r="A235" s="114">
        <f t="shared" si="166"/>
        <v>0</v>
      </c>
      <c r="C235" s="143" t="s">
        <v>1652</v>
      </c>
      <c r="D235" s="112">
        <f t="shared" si="333"/>
        <v>93</v>
      </c>
      <c r="E235" s="112">
        <f t="shared" si="337"/>
        <v>17</v>
      </c>
      <c r="G235" s="143" t="str">
        <f>G$38</f>
        <v>AD</v>
      </c>
      <c r="H235" s="135" t="str">
        <f t="shared" si="334"/>
        <v>Application development</v>
      </c>
      <c r="I235" s="136" t="str">
        <f>IF(LEN(INDEX(IF(LEFT($C235,3)="XFD",RawDataAllData,StdCalcsAllCalcs),$D235,I$2))=0,"",INDEX(IF(LEFT($C235,3)="XFD",RawDataAllData,StdCalcsAllCalcs),$D235,I$2)*$D219)</f>
        <v/>
      </c>
      <c r="J235" s="136" t="str">
        <f ca="1">IF(AND(I235&lt;&gt;"",I235&lt;INDEX(INDIRECT(B218),E235,MATCH(J219&amp;"LQ",StdRangesColumnHeaders,0)-StdRangesFirstDatasetCol+3)),"Q4",IF(AND(I235&lt;&gt;"",I235&gt;INDEX(INDIRECT(B218),E235,MATCH(J219&amp;"HQ",StdRangesColumnHeaders,0)-StdRangesFirstDatasetCol+3)),"Q1",""))</f>
        <v/>
      </c>
      <c r="K235" s="136" t="str">
        <f t="shared" ref="K235:AP235" si="366">IF(LEN(INDEX(IF(LEFT($C235,3)="XFD",RawDataAllData,StdCalcsAllCalcs),$D235,K$2))=0,"",INDEX(IF(LEFT($C235,3)="XFD",RawDataAllData,StdCalcsAllCalcs),$D235,K$2)*$D219)</f>
        <v/>
      </c>
      <c r="L235" s="136" t="str">
        <f t="shared" si="366"/>
        <v/>
      </c>
      <c r="M235" s="136" t="str">
        <f t="shared" si="366"/>
        <v/>
      </c>
      <c r="N235" s="136" t="str">
        <f t="shared" si="366"/>
        <v/>
      </c>
      <c r="O235" s="136" t="str">
        <f t="shared" si="366"/>
        <v/>
      </c>
      <c r="P235" s="136" t="str">
        <f t="shared" si="366"/>
        <v/>
      </c>
      <c r="Q235" s="136" t="str">
        <f t="shared" si="366"/>
        <v/>
      </c>
      <c r="R235" s="136" t="str">
        <f t="shared" si="366"/>
        <v/>
      </c>
      <c r="S235" s="136" t="str">
        <f t="shared" si="366"/>
        <v/>
      </c>
      <c r="T235" s="136" t="str">
        <f t="shared" si="366"/>
        <v/>
      </c>
      <c r="U235" s="136" t="str">
        <f t="shared" si="366"/>
        <v/>
      </c>
      <c r="V235" s="136" t="str">
        <f t="shared" si="366"/>
        <v/>
      </c>
      <c r="W235" s="136" t="str">
        <f t="shared" si="366"/>
        <v/>
      </c>
      <c r="X235" s="136" t="str">
        <f t="shared" si="366"/>
        <v/>
      </c>
      <c r="Y235" s="136" t="str">
        <f t="shared" si="366"/>
        <v/>
      </c>
      <c r="Z235" s="136" t="str">
        <f t="shared" si="366"/>
        <v/>
      </c>
      <c r="AA235" s="136" t="str">
        <f t="shared" si="366"/>
        <v/>
      </c>
      <c r="AB235" s="136" t="str">
        <f t="shared" si="366"/>
        <v/>
      </c>
      <c r="AC235" s="136" t="str">
        <f t="shared" si="366"/>
        <v/>
      </c>
      <c r="AD235" s="136" t="str">
        <f t="shared" si="366"/>
        <v/>
      </c>
      <c r="AE235" s="136" t="str">
        <f t="shared" si="366"/>
        <v/>
      </c>
      <c r="AF235" s="136" t="str">
        <f t="shared" si="366"/>
        <v/>
      </c>
      <c r="AG235" s="136" t="str">
        <f t="shared" si="366"/>
        <v/>
      </c>
      <c r="AH235" s="136" t="str">
        <f t="shared" si="366"/>
        <v/>
      </c>
      <c r="AI235" s="136" t="str">
        <f t="shared" si="366"/>
        <v/>
      </c>
      <c r="AJ235" s="136" t="str">
        <f t="shared" si="366"/>
        <v/>
      </c>
      <c r="AK235" s="136" t="str">
        <f t="shared" si="366"/>
        <v/>
      </c>
      <c r="AL235" s="136" t="str">
        <f t="shared" si="366"/>
        <v/>
      </c>
      <c r="AM235" s="136" t="str">
        <f t="shared" si="366"/>
        <v/>
      </c>
      <c r="AN235" s="136" t="str">
        <f t="shared" si="366"/>
        <v/>
      </c>
      <c r="AO235" s="136" t="str">
        <f t="shared" si="366"/>
        <v/>
      </c>
      <c r="AP235" s="136" t="str">
        <f t="shared" si="366"/>
        <v/>
      </c>
      <c r="AQ235" s="136" t="str">
        <f t="shared" ref="AQ235:BH235" si="367">IF(LEN(INDEX(IF(LEFT($C235,3)="XFD",RawDataAllData,StdCalcsAllCalcs),$D235,AQ$2))=0,"",INDEX(IF(LEFT($C235,3)="XFD",RawDataAllData,StdCalcsAllCalcs),$D235,AQ$2)*$D219)</f>
        <v/>
      </c>
      <c r="AR235" s="136" t="str">
        <f t="shared" si="367"/>
        <v/>
      </c>
      <c r="AS235" s="136" t="str">
        <f t="shared" si="367"/>
        <v/>
      </c>
      <c r="AT235" s="136" t="str">
        <f t="shared" si="367"/>
        <v/>
      </c>
      <c r="AU235" s="136" t="str">
        <f t="shared" si="367"/>
        <v/>
      </c>
      <c r="AV235" s="136" t="str">
        <f t="shared" si="367"/>
        <v/>
      </c>
      <c r="AW235" s="136" t="str">
        <f t="shared" si="367"/>
        <v/>
      </c>
      <c r="AX235" s="136" t="str">
        <f t="shared" si="367"/>
        <v/>
      </c>
      <c r="AY235" s="136" t="str">
        <f t="shared" si="367"/>
        <v/>
      </c>
      <c r="AZ235" s="136" t="str">
        <f t="shared" si="367"/>
        <v/>
      </c>
      <c r="BA235" s="136" t="str">
        <f t="shared" si="367"/>
        <v/>
      </c>
      <c r="BB235" s="136" t="str">
        <f t="shared" si="367"/>
        <v/>
      </c>
      <c r="BC235" s="136" t="str">
        <f t="shared" si="367"/>
        <v/>
      </c>
      <c r="BD235" s="136" t="str">
        <f t="shared" si="367"/>
        <v/>
      </c>
      <c r="BE235" s="136" t="str">
        <f t="shared" si="367"/>
        <v/>
      </c>
      <c r="BF235" s="136" t="str">
        <f t="shared" si="367"/>
        <v/>
      </c>
      <c r="BG235" s="136" t="str">
        <f t="shared" si="367"/>
        <v/>
      </c>
      <c r="BH235" s="136" t="str">
        <f t="shared" si="367"/>
        <v/>
      </c>
    </row>
    <row r="236" spans="1:60" ht="4.5" customHeight="1" x14ac:dyDescent="0.2">
      <c r="A236" s="114">
        <f t="shared" si="166"/>
        <v>0</v>
      </c>
    </row>
    <row r="237" spans="1:60" x14ac:dyDescent="0.2">
      <c r="A237" s="114"/>
      <c r="B237" s="112" t="s">
        <v>2605</v>
      </c>
    </row>
    <row r="238" spans="1:60" x14ac:dyDescent="0.2">
      <c r="A238" s="114">
        <f t="shared" si="166"/>
        <v>0</v>
      </c>
      <c r="B238" s="112" t="s">
        <v>354</v>
      </c>
      <c r="D238" s="234">
        <v>100</v>
      </c>
      <c r="E238" s="234"/>
      <c r="F238" s="234"/>
      <c r="G238" s="135"/>
      <c r="H238" s="135" t="str">
        <f>HeaderLabels</f>
        <v>Labels</v>
      </c>
      <c r="I238" s="135" t="str">
        <f>HeaderCl1N</f>
        <v>#Cl1N#</v>
      </c>
      <c r="J238" s="143" t="s">
        <v>179</v>
      </c>
      <c r="K238" s="135" t="str">
        <f>HeaderCl2N</f>
        <v>#Cl2N#</v>
      </c>
      <c r="L238" s="135" t="str">
        <f>HeaderCl3N</f>
        <v>#Cl3N#</v>
      </c>
      <c r="M238" s="135" t="str">
        <f>HeaderCl4N</f>
        <v>#Cl4N#</v>
      </c>
      <c r="N238" s="135" t="str">
        <f>HeaderCl5N</f>
        <v>#Cl5N#</v>
      </c>
      <c r="O238" s="135" t="str">
        <f>HeaderP1N</f>
        <v>#P1N#</v>
      </c>
      <c r="P238" s="135" t="str">
        <f>HeaderP2N</f>
        <v>#P2N#</v>
      </c>
      <c r="Q238" s="135" t="str">
        <f>HeaderP3N</f>
        <v>#P3N#</v>
      </c>
      <c r="R238" s="135" t="str">
        <f>HeaderP4N</f>
        <v>#P4N#</v>
      </c>
      <c r="S238" s="135" t="str">
        <f>HeaderP5N</f>
        <v>#P5N#</v>
      </c>
      <c r="T238" s="135" t="str">
        <f>HeaderP6N</f>
        <v>#P6N#</v>
      </c>
      <c r="U238" s="135" t="str">
        <f>HeaderP7N</f>
        <v>#P7N#</v>
      </c>
      <c r="V238" s="135" t="str">
        <f>HeaderP8N</f>
        <v>#P8N#</v>
      </c>
      <c r="W238" s="135" t="str">
        <f>HeaderP9N</f>
        <v>#P9N#</v>
      </c>
      <c r="X238" s="135" t="str">
        <f>HeaderP10N</f>
        <v>#P10N#</v>
      </c>
      <c r="Y238" s="135" t="str">
        <f>HeaderP11N</f>
        <v>#P11N#</v>
      </c>
      <c r="Z238" s="135" t="str">
        <f>HeaderG1Med</f>
        <v>#G1Med#</v>
      </c>
      <c r="AA238" s="135" t="str">
        <f>HeaderG1LQ</f>
        <v>#G1LQ#</v>
      </c>
      <c r="AB238" s="135" t="str">
        <f>HeaderG1HQ</f>
        <v>#G1HQ#</v>
      </c>
      <c r="AC238" s="135" t="str">
        <f>HeaderG1Min</f>
        <v>#G1Min#</v>
      </c>
      <c r="AD238" s="135" t="str">
        <f>HeaderG1Max</f>
        <v>#G1Max#</v>
      </c>
      <c r="AE238" s="135" t="str">
        <f>HeaderG1Avg</f>
        <v>#G1Avg#</v>
      </c>
      <c r="AF238" s="135" t="str">
        <f>HeaderG1Std</f>
        <v>#G1Std#</v>
      </c>
      <c r="AG238" s="135" t="str">
        <f>HeaderG2Med</f>
        <v>#G2Med#</v>
      </c>
      <c r="AH238" s="135" t="str">
        <f>HeaderG2LQ</f>
        <v>#G2LQ#</v>
      </c>
      <c r="AI238" s="135" t="str">
        <f>HeaderG2HQ</f>
        <v>#G2HQ#</v>
      </c>
      <c r="AJ238" s="135" t="str">
        <f>HeaderG2Min</f>
        <v>#G2Min#</v>
      </c>
      <c r="AK238" s="135" t="str">
        <f>HeaderG2Max</f>
        <v>#G2Max#</v>
      </c>
      <c r="AL238" s="135" t="str">
        <f>HeaderG2Avg</f>
        <v>#G2Avg#</v>
      </c>
      <c r="AM238" s="135" t="str">
        <f>HeaderG2Std</f>
        <v>#G2Std#</v>
      </c>
      <c r="AN238" s="135" t="str">
        <f>HeaderG3Med</f>
        <v>#G3Med#</v>
      </c>
      <c r="AO238" s="135" t="str">
        <f>HeaderG3LQ</f>
        <v>#G3LQ#</v>
      </c>
      <c r="AP238" s="135" t="str">
        <f>HeaderG3HQ</f>
        <v>#G3HQ#</v>
      </c>
      <c r="AQ238" s="135" t="str">
        <f>HeaderG3Min</f>
        <v>#G3Min#</v>
      </c>
      <c r="AR238" s="135" t="str">
        <f>HeaderG3Max</f>
        <v>#G3Max#</v>
      </c>
      <c r="AS238" s="135" t="str">
        <f>HeaderG3Avg</f>
        <v>#G3Avg#</v>
      </c>
      <c r="AT238" s="135" t="str">
        <f>HeaderG3Std</f>
        <v>#G3Std#</v>
      </c>
      <c r="AU238" s="135" t="str">
        <f>HeaderG4Med</f>
        <v>#G4Med#</v>
      </c>
      <c r="AV238" s="135" t="str">
        <f>HeaderG4LQ</f>
        <v>#G4LQ#</v>
      </c>
      <c r="AW238" s="135" t="str">
        <f>HeaderG4HQ</f>
        <v>#G4HQ#</v>
      </c>
      <c r="AX238" s="135" t="str">
        <f>HeaderG4Min</f>
        <v>#G4Min#</v>
      </c>
      <c r="AY238" s="135" t="str">
        <f>HeaderG4Max</f>
        <v>#G4Max#</v>
      </c>
      <c r="AZ238" s="135" t="str">
        <f>HeaderG4Avg</f>
        <v>#G4Avg#</v>
      </c>
      <c r="BA238" s="135" t="str">
        <f>HeaderG4Std</f>
        <v>#G4Std#</v>
      </c>
      <c r="BB238" s="135" t="str">
        <f>HeaderG5Med</f>
        <v>#G5Med#</v>
      </c>
      <c r="BC238" s="135" t="str">
        <f>HeaderG5LQ</f>
        <v>#G5LQ#</v>
      </c>
      <c r="BD238" s="135" t="str">
        <f>HeaderG5HQ</f>
        <v>#G5HQ#</v>
      </c>
      <c r="BE238" s="135" t="str">
        <f>HeaderG5Min</f>
        <v>#G5Min#</v>
      </c>
      <c r="BF238" s="135" t="str">
        <f>HeaderG5Max</f>
        <v>#G5Max#</v>
      </c>
      <c r="BG238" s="135" t="str">
        <f>HeaderG5Avg</f>
        <v>#G5Avg#</v>
      </c>
      <c r="BH238" s="135" t="str">
        <f>HeaderG5Std</f>
        <v>#G5Std#</v>
      </c>
    </row>
    <row r="239" spans="1:60" x14ac:dyDescent="0.2">
      <c r="A239" s="114">
        <f t="shared" si="166"/>
        <v>0</v>
      </c>
      <c r="C239" s="143" t="s">
        <v>1641</v>
      </c>
      <c r="D239" s="112">
        <f t="shared" ref="D239:D254" si="368">MATCH(C239,IF(LEFT($C239,3)="XFD",RawDataFieldKeys,StdCalcsFieldKeys),0)-IF(LEFT($C239,3)="XFD",RawDataFieldKeyBaseRow,StdCalcsFieldKeyBaseRow)</f>
        <v>7</v>
      </c>
      <c r="E239" s="112">
        <v>2</v>
      </c>
      <c r="G239" s="143" t="str">
        <f>G$23</f>
        <v>IT</v>
      </c>
      <c r="H239" s="135" t="str">
        <f t="shared" ref="H239:H254" si="369">VLOOKUP(C239,IF(LEFT($C239,3)="XFD",RawDataLookupFieldLabels,StdCalcsLookupFieldLabels),2,0)</f>
        <v>Total IT</v>
      </c>
      <c r="I239" s="136" t="str">
        <f>IF(LEN(INDEX(IF(LEFT($C239,3)="XFD",RawDataAllData,StdCalcsAllCalcs),$D239,I$2))=0,"",INDEX(IF(LEFT($C239,3)="XFD",RawDataAllData,StdCalcsAllCalcs),$D239,I$2)*$D238)</f>
        <v/>
      </c>
      <c r="J239" s="136" t="str">
        <f ca="1">IF(AND(I239&lt;&gt;"",I239&lt;INDEX(INDIRECT(B237),E239,MATCH(J238&amp;"LQ",StdRangesColumnHeaders,0)-StdRangesFirstDatasetCol+3)),"Q4",IF(AND(I239&lt;&gt;"",I239&gt;INDEX(INDIRECT(B237),E239,MATCH(J238&amp;"HQ",StdRangesColumnHeaders,0)-StdRangesFirstDatasetCol+3)),"Q1",""))</f>
        <v/>
      </c>
      <c r="K239" s="136" t="str">
        <f t="shared" ref="K239:AP239" si="370">IF(LEN(INDEX(IF(LEFT($C239,3)="XFD",RawDataAllData,StdCalcsAllCalcs),$D239,K$2))=0,"",INDEX(IF(LEFT($C239,3)="XFD",RawDataAllData,StdCalcsAllCalcs),$D239,K$2)*$D238)</f>
        <v/>
      </c>
      <c r="L239" s="136" t="str">
        <f t="shared" si="370"/>
        <v/>
      </c>
      <c r="M239" s="136" t="str">
        <f t="shared" si="370"/>
        <v/>
      </c>
      <c r="N239" s="136" t="str">
        <f t="shared" si="370"/>
        <v/>
      </c>
      <c r="O239" s="136" t="str">
        <f t="shared" si="370"/>
        <v/>
      </c>
      <c r="P239" s="136" t="str">
        <f t="shared" si="370"/>
        <v/>
      </c>
      <c r="Q239" s="136" t="str">
        <f t="shared" si="370"/>
        <v/>
      </c>
      <c r="R239" s="136" t="str">
        <f t="shared" si="370"/>
        <v/>
      </c>
      <c r="S239" s="136" t="str">
        <f t="shared" si="370"/>
        <v/>
      </c>
      <c r="T239" s="136" t="str">
        <f t="shared" si="370"/>
        <v/>
      </c>
      <c r="U239" s="136" t="str">
        <f t="shared" si="370"/>
        <v/>
      </c>
      <c r="V239" s="136" t="str">
        <f t="shared" si="370"/>
        <v/>
      </c>
      <c r="W239" s="136" t="str">
        <f t="shared" si="370"/>
        <v/>
      </c>
      <c r="X239" s="136" t="str">
        <f t="shared" si="370"/>
        <v/>
      </c>
      <c r="Y239" s="136" t="str">
        <f t="shared" si="370"/>
        <v/>
      </c>
      <c r="Z239" s="136" t="str">
        <f t="shared" si="370"/>
        <v/>
      </c>
      <c r="AA239" s="136" t="str">
        <f t="shared" si="370"/>
        <v/>
      </c>
      <c r="AB239" s="136" t="str">
        <f t="shared" si="370"/>
        <v/>
      </c>
      <c r="AC239" s="136" t="str">
        <f t="shared" si="370"/>
        <v/>
      </c>
      <c r="AD239" s="136" t="str">
        <f t="shared" si="370"/>
        <v/>
      </c>
      <c r="AE239" s="136" t="str">
        <f t="shared" si="370"/>
        <v/>
      </c>
      <c r="AF239" s="136" t="str">
        <f t="shared" si="370"/>
        <v/>
      </c>
      <c r="AG239" s="136" t="str">
        <f t="shared" si="370"/>
        <v/>
      </c>
      <c r="AH239" s="136" t="str">
        <f t="shared" si="370"/>
        <v/>
      </c>
      <c r="AI239" s="136" t="str">
        <f t="shared" si="370"/>
        <v/>
      </c>
      <c r="AJ239" s="136" t="str">
        <f t="shared" si="370"/>
        <v/>
      </c>
      <c r="AK239" s="136" t="str">
        <f t="shared" si="370"/>
        <v/>
      </c>
      <c r="AL239" s="136" t="str">
        <f t="shared" si="370"/>
        <v/>
      </c>
      <c r="AM239" s="136" t="str">
        <f t="shared" si="370"/>
        <v/>
      </c>
      <c r="AN239" s="136" t="str">
        <f t="shared" si="370"/>
        <v/>
      </c>
      <c r="AO239" s="136" t="str">
        <f t="shared" si="370"/>
        <v/>
      </c>
      <c r="AP239" s="136" t="str">
        <f t="shared" si="370"/>
        <v/>
      </c>
      <c r="AQ239" s="136" t="str">
        <f t="shared" ref="AQ239:BH239" si="371">IF(LEN(INDEX(IF(LEFT($C239,3)="XFD",RawDataAllData,StdCalcsAllCalcs),$D239,AQ$2))=0,"",INDEX(IF(LEFT($C239,3)="XFD",RawDataAllData,StdCalcsAllCalcs),$D239,AQ$2)*$D238)</f>
        <v/>
      </c>
      <c r="AR239" s="136" t="str">
        <f t="shared" si="371"/>
        <v/>
      </c>
      <c r="AS239" s="136" t="str">
        <f t="shared" si="371"/>
        <v/>
      </c>
      <c r="AT239" s="136" t="str">
        <f t="shared" si="371"/>
        <v/>
      </c>
      <c r="AU239" s="136" t="str">
        <f t="shared" si="371"/>
        <v/>
      </c>
      <c r="AV239" s="136" t="str">
        <f t="shared" si="371"/>
        <v/>
      </c>
      <c r="AW239" s="136" t="str">
        <f t="shared" si="371"/>
        <v/>
      </c>
      <c r="AX239" s="136" t="str">
        <f t="shared" si="371"/>
        <v/>
      </c>
      <c r="AY239" s="136" t="str">
        <f t="shared" si="371"/>
        <v/>
      </c>
      <c r="AZ239" s="136" t="str">
        <f t="shared" si="371"/>
        <v/>
      </c>
      <c r="BA239" s="136" t="str">
        <f t="shared" si="371"/>
        <v/>
      </c>
      <c r="BB239" s="136" t="str">
        <f t="shared" si="371"/>
        <v/>
      </c>
      <c r="BC239" s="136" t="str">
        <f t="shared" si="371"/>
        <v/>
      </c>
      <c r="BD239" s="136" t="str">
        <f t="shared" si="371"/>
        <v/>
      </c>
      <c r="BE239" s="136" t="str">
        <f t="shared" si="371"/>
        <v/>
      </c>
      <c r="BF239" s="136" t="str">
        <f t="shared" si="371"/>
        <v/>
      </c>
      <c r="BG239" s="136" t="str">
        <f t="shared" si="371"/>
        <v/>
      </c>
      <c r="BH239" s="136" t="str">
        <f t="shared" si="371"/>
        <v/>
      </c>
    </row>
    <row r="240" spans="1:60" x14ac:dyDescent="0.2">
      <c r="A240" s="114">
        <f t="shared" si="166"/>
        <v>0</v>
      </c>
      <c r="C240" s="143" t="s">
        <v>2290</v>
      </c>
      <c r="D240" s="112">
        <f t="shared" si="368"/>
        <v>183</v>
      </c>
      <c r="E240" s="112">
        <f t="shared" ref="E240:E254" si="372">E239+1</f>
        <v>3</v>
      </c>
      <c r="G240" s="143" t="str">
        <f>G$24</f>
        <v>Mgmt</v>
      </c>
      <c r="H240" s="135" t="str">
        <f t="shared" si="369"/>
        <v>Management and overhead</v>
      </c>
      <c r="I240" s="136" t="str">
        <f>IF(LEN(INDEX(IF(LEFT($C240,3)="XFD",RawDataAllData,StdCalcsAllCalcs),$D240,I$2))=0,"",INDEX(IF(LEFT($C240,3)="XFD",RawDataAllData,StdCalcsAllCalcs),$D240,I$2)*$D238)</f>
        <v/>
      </c>
      <c r="J240" s="136" t="str">
        <f ca="1">IF(AND(I240&lt;&gt;"",I240&lt;INDEX(INDIRECT(B237),E240,MATCH(J238&amp;"LQ",StdRangesColumnHeaders,0)-StdRangesFirstDatasetCol+3)),"Q4",IF(AND(I240&lt;&gt;"",I240&gt;INDEX(INDIRECT(B237),E240,MATCH(J238&amp;"HQ",StdRangesColumnHeaders,0)-StdRangesFirstDatasetCol+3)),"Q1",""))</f>
        <v/>
      </c>
      <c r="K240" s="136" t="str">
        <f t="shared" ref="K240:AP240" si="373">IF(LEN(INDEX(IF(LEFT($C240,3)="XFD",RawDataAllData,StdCalcsAllCalcs),$D240,K$2))=0,"",INDEX(IF(LEFT($C240,3)="XFD",RawDataAllData,StdCalcsAllCalcs),$D240,K$2)*$D238)</f>
        <v/>
      </c>
      <c r="L240" s="136" t="str">
        <f t="shared" si="373"/>
        <v/>
      </c>
      <c r="M240" s="136" t="str">
        <f t="shared" si="373"/>
        <v/>
      </c>
      <c r="N240" s="136" t="str">
        <f t="shared" si="373"/>
        <v/>
      </c>
      <c r="O240" s="136" t="str">
        <f t="shared" si="373"/>
        <v/>
      </c>
      <c r="P240" s="136" t="str">
        <f t="shared" si="373"/>
        <v/>
      </c>
      <c r="Q240" s="136" t="str">
        <f t="shared" si="373"/>
        <v/>
      </c>
      <c r="R240" s="136" t="str">
        <f t="shared" si="373"/>
        <v/>
      </c>
      <c r="S240" s="136" t="str">
        <f t="shared" si="373"/>
        <v/>
      </c>
      <c r="T240" s="136" t="str">
        <f t="shared" si="373"/>
        <v/>
      </c>
      <c r="U240" s="136" t="str">
        <f t="shared" si="373"/>
        <v/>
      </c>
      <c r="V240" s="136" t="str">
        <f t="shared" si="373"/>
        <v/>
      </c>
      <c r="W240" s="136" t="str">
        <f t="shared" si="373"/>
        <v/>
      </c>
      <c r="X240" s="136" t="str">
        <f t="shared" si="373"/>
        <v/>
      </c>
      <c r="Y240" s="136" t="str">
        <f t="shared" si="373"/>
        <v/>
      </c>
      <c r="Z240" s="136" t="str">
        <f t="shared" si="373"/>
        <v/>
      </c>
      <c r="AA240" s="136" t="str">
        <f t="shared" si="373"/>
        <v/>
      </c>
      <c r="AB240" s="136" t="str">
        <f t="shared" si="373"/>
        <v/>
      </c>
      <c r="AC240" s="136" t="str">
        <f t="shared" si="373"/>
        <v/>
      </c>
      <c r="AD240" s="136" t="str">
        <f t="shared" si="373"/>
        <v/>
      </c>
      <c r="AE240" s="136" t="str">
        <f t="shared" si="373"/>
        <v/>
      </c>
      <c r="AF240" s="136" t="str">
        <f t="shared" si="373"/>
        <v/>
      </c>
      <c r="AG240" s="136" t="str">
        <f t="shared" si="373"/>
        <v/>
      </c>
      <c r="AH240" s="136" t="str">
        <f t="shared" si="373"/>
        <v/>
      </c>
      <c r="AI240" s="136" t="str">
        <f t="shared" si="373"/>
        <v/>
      </c>
      <c r="AJ240" s="136" t="str">
        <f t="shared" si="373"/>
        <v/>
      </c>
      <c r="AK240" s="136" t="str">
        <f t="shared" si="373"/>
        <v/>
      </c>
      <c r="AL240" s="136" t="str">
        <f t="shared" si="373"/>
        <v/>
      </c>
      <c r="AM240" s="136" t="str">
        <f t="shared" si="373"/>
        <v/>
      </c>
      <c r="AN240" s="136" t="str">
        <f t="shared" si="373"/>
        <v/>
      </c>
      <c r="AO240" s="136" t="str">
        <f t="shared" si="373"/>
        <v/>
      </c>
      <c r="AP240" s="136" t="str">
        <f t="shared" si="373"/>
        <v/>
      </c>
      <c r="AQ240" s="136" t="str">
        <f t="shared" ref="AQ240:BH240" si="374">IF(LEN(INDEX(IF(LEFT($C240,3)="XFD",RawDataAllData,StdCalcsAllCalcs),$D240,AQ$2))=0,"",INDEX(IF(LEFT($C240,3)="XFD",RawDataAllData,StdCalcsAllCalcs),$D240,AQ$2)*$D238)</f>
        <v/>
      </c>
      <c r="AR240" s="136" t="str">
        <f t="shared" si="374"/>
        <v/>
      </c>
      <c r="AS240" s="136" t="str">
        <f t="shared" si="374"/>
        <v/>
      </c>
      <c r="AT240" s="136" t="str">
        <f t="shared" si="374"/>
        <v/>
      </c>
      <c r="AU240" s="136" t="str">
        <f t="shared" si="374"/>
        <v/>
      </c>
      <c r="AV240" s="136" t="str">
        <f t="shared" si="374"/>
        <v/>
      </c>
      <c r="AW240" s="136" t="str">
        <f t="shared" si="374"/>
        <v/>
      </c>
      <c r="AX240" s="136" t="str">
        <f t="shared" si="374"/>
        <v/>
      </c>
      <c r="AY240" s="136" t="str">
        <f t="shared" si="374"/>
        <v/>
      </c>
      <c r="AZ240" s="136" t="str">
        <f t="shared" si="374"/>
        <v/>
      </c>
      <c r="BA240" s="136" t="str">
        <f t="shared" si="374"/>
        <v/>
      </c>
      <c r="BB240" s="136" t="str">
        <f t="shared" si="374"/>
        <v/>
      </c>
      <c r="BC240" s="136" t="str">
        <f t="shared" si="374"/>
        <v/>
      </c>
      <c r="BD240" s="136" t="str">
        <f t="shared" si="374"/>
        <v/>
      </c>
      <c r="BE240" s="136" t="str">
        <f t="shared" si="374"/>
        <v/>
      </c>
      <c r="BF240" s="136" t="str">
        <f t="shared" si="374"/>
        <v/>
      </c>
      <c r="BG240" s="136" t="str">
        <f t="shared" si="374"/>
        <v/>
      </c>
      <c r="BH240" s="136" t="str">
        <f t="shared" si="374"/>
        <v/>
      </c>
    </row>
    <row r="241" spans="1:60" x14ac:dyDescent="0.2">
      <c r="A241" s="114">
        <f t="shared" si="166"/>
        <v>0</v>
      </c>
      <c r="C241" s="143" t="s">
        <v>1697</v>
      </c>
      <c r="D241" s="112">
        <f t="shared" si="368"/>
        <v>153</v>
      </c>
      <c r="E241" s="112">
        <f t="shared" si="372"/>
        <v>4</v>
      </c>
      <c r="G241" s="143" t="str">
        <f>G$25</f>
        <v>Infra</v>
      </c>
      <c r="H241" s="135" t="str">
        <f t="shared" si="369"/>
        <v>Infrastructure</v>
      </c>
      <c r="I241" s="136" t="str">
        <f>IF(LEN(INDEX(IF(LEFT($C241,3)="XFD",RawDataAllData,StdCalcsAllCalcs),$D241,I$2))=0,"",INDEX(IF(LEFT($C241,3)="XFD",RawDataAllData,StdCalcsAllCalcs),$D241,I$2)*$D238)</f>
        <v/>
      </c>
      <c r="J241" s="136" t="str">
        <f ca="1">IF(AND(I241&lt;&gt;"",I241&lt;INDEX(INDIRECT(B237),E241,MATCH(J238&amp;"LQ",StdRangesColumnHeaders,0)-StdRangesFirstDatasetCol+3)),"Q4",IF(AND(I241&lt;&gt;"",I241&gt;INDEX(INDIRECT(B237),E241,MATCH(J238&amp;"HQ",StdRangesColumnHeaders,0)-StdRangesFirstDatasetCol+3)),"Q1",""))</f>
        <v/>
      </c>
      <c r="K241" s="136" t="str">
        <f t="shared" ref="K241:AP241" si="375">IF(LEN(INDEX(IF(LEFT($C241,3)="XFD",RawDataAllData,StdCalcsAllCalcs),$D241,K$2))=0,"",INDEX(IF(LEFT($C241,3)="XFD",RawDataAllData,StdCalcsAllCalcs),$D241,K$2)*$D238)</f>
        <v/>
      </c>
      <c r="L241" s="136" t="str">
        <f t="shared" si="375"/>
        <v/>
      </c>
      <c r="M241" s="136" t="str">
        <f t="shared" si="375"/>
        <v/>
      </c>
      <c r="N241" s="136" t="str">
        <f t="shared" si="375"/>
        <v/>
      </c>
      <c r="O241" s="136" t="str">
        <f t="shared" si="375"/>
        <v/>
      </c>
      <c r="P241" s="136" t="str">
        <f t="shared" si="375"/>
        <v/>
      </c>
      <c r="Q241" s="136" t="str">
        <f t="shared" si="375"/>
        <v/>
      </c>
      <c r="R241" s="136" t="str">
        <f t="shared" si="375"/>
        <v/>
      </c>
      <c r="S241" s="136" t="str">
        <f t="shared" si="375"/>
        <v/>
      </c>
      <c r="T241" s="136" t="str">
        <f t="shared" si="375"/>
        <v/>
      </c>
      <c r="U241" s="136" t="str">
        <f t="shared" si="375"/>
        <v/>
      </c>
      <c r="V241" s="136" t="str">
        <f t="shared" si="375"/>
        <v/>
      </c>
      <c r="W241" s="136" t="str">
        <f t="shared" si="375"/>
        <v/>
      </c>
      <c r="X241" s="136" t="str">
        <f t="shared" si="375"/>
        <v/>
      </c>
      <c r="Y241" s="136" t="str">
        <f t="shared" si="375"/>
        <v/>
      </c>
      <c r="Z241" s="136" t="str">
        <f t="shared" si="375"/>
        <v/>
      </c>
      <c r="AA241" s="136" t="str">
        <f t="shared" si="375"/>
        <v/>
      </c>
      <c r="AB241" s="136" t="str">
        <f t="shared" si="375"/>
        <v/>
      </c>
      <c r="AC241" s="136" t="str">
        <f t="shared" si="375"/>
        <v/>
      </c>
      <c r="AD241" s="136" t="str">
        <f t="shared" si="375"/>
        <v/>
      </c>
      <c r="AE241" s="136" t="str">
        <f t="shared" si="375"/>
        <v/>
      </c>
      <c r="AF241" s="136" t="str">
        <f t="shared" si="375"/>
        <v/>
      </c>
      <c r="AG241" s="136" t="str">
        <f t="shared" si="375"/>
        <v/>
      </c>
      <c r="AH241" s="136" t="str">
        <f t="shared" si="375"/>
        <v/>
      </c>
      <c r="AI241" s="136" t="str">
        <f t="shared" si="375"/>
        <v/>
      </c>
      <c r="AJ241" s="136" t="str">
        <f t="shared" si="375"/>
        <v/>
      </c>
      <c r="AK241" s="136" t="str">
        <f t="shared" si="375"/>
        <v/>
      </c>
      <c r="AL241" s="136" t="str">
        <f t="shared" si="375"/>
        <v/>
      </c>
      <c r="AM241" s="136" t="str">
        <f t="shared" si="375"/>
        <v/>
      </c>
      <c r="AN241" s="136" t="str">
        <f t="shared" si="375"/>
        <v/>
      </c>
      <c r="AO241" s="136" t="str">
        <f t="shared" si="375"/>
        <v/>
      </c>
      <c r="AP241" s="136" t="str">
        <f t="shared" si="375"/>
        <v/>
      </c>
      <c r="AQ241" s="136" t="str">
        <f t="shared" ref="AQ241:BH241" si="376">IF(LEN(INDEX(IF(LEFT($C241,3)="XFD",RawDataAllData,StdCalcsAllCalcs),$D241,AQ$2))=0,"",INDEX(IF(LEFT($C241,3)="XFD",RawDataAllData,StdCalcsAllCalcs),$D241,AQ$2)*$D238)</f>
        <v/>
      </c>
      <c r="AR241" s="136" t="str">
        <f t="shared" si="376"/>
        <v/>
      </c>
      <c r="AS241" s="136" t="str">
        <f t="shared" si="376"/>
        <v/>
      </c>
      <c r="AT241" s="136" t="str">
        <f t="shared" si="376"/>
        <v/>
      </c>
      <c r="AU241" s="136" t="str">
        <f t="shared" si="376"/>
        <v/>
      </c>
      <c r="AV241" s="136" t="str">
        <f t="shared" si="376"/>
        <v/>
      </c>
      <c r="AW241" s="136" t="str">
        <f t="shared" si="376"/>
        <v/>
      </c>
      <c r="AX241" s="136" t="str">
        <f t="shared" si="376"/>
        <v/>
      </c>
      <c r="AY241" s="136" t="str">
        <f t="shared" si="376"/>
        <v/>
      </c>
      <c r="AZ241" s="136" t="str">
        <f t="shared" si="376"/>
        <v/>
      </c>
      <c r="BA241" s="136" t="str">
        <f t="shared" si="376"/>
        <v/>
      </c>
      <c r="BB241" s="136" t="str">
        <f t="shared" si="376"/>
        <v/>
      </c>
      <c r="BC241" s="136" t="str">
        <f t="shared" si="376"/>
        <v/>
      </c>
      <c r="BD241" s="136" t="str">
        <f t="shared" si="376"/>
        <v/>
      </c>
      <c r="BE241" s="136" t="str">
        <f t="shared" si="376"/>
        <v/>
      </c>
      <c r="BF241" s="136" t="str">
        <f t="shared" si="376"/>
        <v/>
      </c>
      <c r="BG241" s="136" t="str">
        <f t="shared" si="376"/>
        <v/>
      </c>
      <c r="BH241" s="136" t="str">
        <f t="shared" si="376"/>
        <v/>
      </c>
    </row>
    <row r="242" spans="1:60" x14ac:dyDescent="0.2">
      <c r="A242" s="114">
        <f t="shared" si="166"/>
        <v>0</v>
      </c>
      <c r="C242" s="143" t="s">
        <v>1704</v>
      </c>
      <c r="D242" s="112">
        <f t="shared" si="368"/>
        <v>160</v>
      </c>
      <c r="E242" s="112">
        <f t="shared" si="372"/>
        <v>5</v>
      </c>
      <c r="G242" s="143" t="str">
        <f>G$26</f>
        <v>NTS</v>
      </c>
      <c r="H242" s="135" t="str">
        <f t="shared" si="369"/>
        <v>Network services</v>
      </c>
      <c r="I242" s="136" t="str">
        <f>IF(LEN(INDEX(IF(LEFT($C242,3)="XFD",RawDataAllData,StdCalcsAllCalcs),$D242,I$2))=0,"",INDEX(IF(LEFT($C242,3)="XFD",RawDataAllData,StdCalcsAllCalcs),$D242,I$2)*$D238)</f>
        <v/>
      </c>
      <c r="J242" s="136" t="str">
        <f ca="1">IF(AND(I242&lt;&gt;"",I242&lt;INDEX(INDIRECT(B237),E242,MATCH(J238&amp;"LQ",StdRangesColumnHeaders,0)-StdRangesFirstDatasetCol+3)),"Q4",IF(AND(I242&lt;&gt;"",I242&gt;INDEX(INDIRECT(B237),E242,MATCH(J238&amp;"HQ",StdRangesColumnHeaders,0)-StdRangesFirstDatasetCol+3)),"Q1",""))</f>
        <v/>
      </c>
      <c r="K242" s="136" t="str">
        <f t="shared" ref="K242:AP242" si="377">IF(LEN(INDEX(IF(LEFT($C242,3)="XFD",RawDataAllData,StdCalcsAllCalcs),$D242,K$2))=0,"",INDEX(IF(LEFT($C242,3)="XFD",RawDataAllData,StdCalcsAllCalcs),$D242,K$2)*$D238)</f>
        <v/>
      </c>
      <c r="L242" s="136" t="str">
        <f t="shared" si="377"/>
        <v/>
      </c>
      <c r="M242" s="136" t="str">
        <f t="shared" si="377"/>
        <v/>
      </c>
      <c r="N242" s="136" t="str">
        <f t="shared" si="377"/>
        <v/>
      </c>
      <c r="O242" s="136" t="str">
        <f t="shared" si="377"/>
        <v/>
      </c>
      <c r="P242" s="136" t="str">
        <f t="shared" si="377"/>
        <v/>
      </c>
      <c r="Q242" s="136" t="str">
        <f t="shared" si="377"/>
        <v/>
      </c>
      <c r="R242" s="136" t="str">
        <f t="shared" si="377"/>
        <v/>
      </c>
      <c r="S242" s="136" t="str">
        <f t="shared" si="377"/>
        <v/>
      </c>
      <c r="T242" s="136" t="str">
        <f t="shared" si="377"/>
        <v/>
      </c>
      <c r="U242" s="136" t="str">
        <f t="shared" si="377"/>
        <v/>
      </c>
      <c r="V242" s="136" t="str">
        <f t="shared" si="377"/>
        <v/>
      </c>
      <c r="W242" s="136" t="str">
        <f t="shared" si="377"/>
        <v/>
      </c>
      <c r="X242" s="136" t="str">
        <f t="shared" si="377"/>
        <v/>
      </c>
      <c r="Y242" s="136" t="str">
        <f t="shared" si="377"/>
        <v/>
      </c>
      <c r="Z242" s="136" t="str">
        <f t="shared" si="377"/>
        <v/>
      </c>
      <c r="AA242" s="136" t="str">
        <f t="shared" si="377"/>
        <v/>
      </c>
      <c r="AB242" s="136" t="str">
        <f t="shared" si="377"/>
        <v/>
      </c>
      <c r="AC242" s="136" t="str">
        <f t="shared" si="377"/>
        <v/>
      </c>
      <c r="AD242" s="136" t="str">
        <f t="shared" si="377"/>
        <v/>
      </c>
      <c r="AE242" s="136" t="str">
        <f t="shared" si="377"/>
        <v/>
      </c>
      <c r="AF242" s="136" t="str">
        <f t="shared" si="377"/>
        <v/>
      </c>
      <c r="AG242" s="136" t="str">
        <f t="shared" si="377"/>
        <v/>
      </c>
      <c r="AH242" s="136" t="str">
        <f t="shared" si="377"/>
        <v/>
      </c>
      <c r="AI242" s="136" t="str">
        <f t="shared" si="377"/>
        <v/>
      </c>
      <c r="AJ242" s="136" t="str">
        <f t="shared" si="377"/>
        <v/>
      </c>
      <c r="AK242" s="136" t="str">
        <f t="shared" si="377"/>
        <v/>
      </c>
      <c r="AL242" s="136" t="str">
        <f t="shared" si="377"/>
        <v/>
      </c>
      <c r="AM242" s="136" t="str">
        <f t="shared" si="377"/>
        <v/>
      </c>
      <c r="AN242" s="136" t="str">
        <f t="shared" si="377"/>
        <v/>
      </c>
      <c r="AO242" s="136" t="str">
        <f t="shared" si="377"/>
        <v/>
      </c>
      <c r="AP242" s="136" t="str">
        <f t="shared" si="377"/>
        <v/>
      </c>
      <c r="AQ242" s="136" t="str">
        <f t="shared" ref="AQ242:BH242" si="378">IF(LEN(INDEX(IF(LEFT($C242,3)="XFD",RawDataAllData,StdCalcsAllCalcs),$D242,AQ$2))=0,"",INDEX(IF(LEFT($C242,3)="XFD",RawDataAllData,StdCalcsAllCalcs),$D242,AQ$2)*$D238)</f>
        <v/>
      </c>
      <c r="AR242" s="136" t="str">
        <f t="shared" si="378"/>
        <v/>
      </c>
      <c r="AS242" s="136" t="str">
        <f t="shared" si="378"/>
        <v/>
      </c>
      <c r="AT242" s="136" t="str">
        <f t="shared" si="378"/>
        <v/>
      </c>
      <c r="AU242" s="136" t="str">
        <f t="shared" si="378"/>
        <v/>
      </c>
      <c r="AV242" s="136" t="str">
        <f t="shared" si="378"/>
        <v/>
      </c>
      <c r="AW242" s="136" t="str">
        <f t="shared" si="378"/>
        <v/>
      </c>
      <c r="AX242" s="136" t="str">
        <f t="shared" si="378"/>
        <v/>
      </c>
      <c r="AY242" s="136" t="str">
        <f t="shared" si="378"/>
        <v/>
      </c>
      <c r="AZ242" s="136" t="str">
        <f t="shared" si="378"/>
        <v/>
      </c>
      <c r="BA242" s="136" t="str">
        <f t="shared" si="378"/>
        <v/>
      </c>
      <c r="BB242" s="136" t="str">
        <f t="shared" si="378"/>
        <v/>
      </c>
      <c r="BC242" s="136" t="str">
        <f t="shared" si="378"/>
        <v/>
      </c>
      <c r="BD242" s="136" t="str">
        <f t="shared" si="378"/>
        <v/>
      </c>
      <c r="BE242" s="136" t="str">
        <f t="shared" si="378"/>
        <v/>
      </c>
      <c r="BF242" s="136" t="str">
        <f t="shared" si="378"/>
        <v/>
      </c>
      <c r="BG242" s="136" t="str">
        <f t="shared" si="378"/>
        <v/>
      </c>
      <c r="BH242" s="136" t="str">
        <f t="shared" si="378"/>
        <v/>
      </c>
    </row>
    <row r="243" spans="1:60" x14ac:dyDescent="0.2">
      <c r="A243" s="114">
        <f t="shared" si="166"/>
        <v>0</v>
      </c>
      <c r="C243" s="143" t="s">
        <v>1705</v>
      </c>
      <c r="D243" s="112">
        <f t="shared" si="368"/>
        <v>161</v>
      </c>
      <c r="E243" s="112">
        <f t="shared" si="372"/>
        <v>6</v>
      </c>
      <c r="G243" s="143" t="str">
        <f>G$27</f>
        <v>Net</v>
      </c>
      <c r="H243" s="135" t="str">
        <f t="shared" si="369"/>
        <v>Networking</v>
      </c>
      <c r="I243" s="136" t="str">
        <f>IF(LEN(INDEX(IF(LEFT($C243,3)="XFD",RawDataAllData,StdCalcsAllCalcs),$D243,I$2))=0,"",INDEX(IF(LEFT($C243,3)="XFD",RawDataAllData,StdCalcsAllCalcs),$D243,I$2)*$D238)</f>
        <v/>
      </c>
      <c r="J243" s="136" t="str">
        <f ca="1">IF(AND(I243&lt;&gt;"",I243&lt;INDEX(INDIRECT(B237),E243,MATCH(J238&amp;"LQ",StdRangesColumnHeaders,0)-StdRangesFirstDatasetCol+3)),"Q4",IF(AND(I243&lt;&gt;"",I243&gt;INDEX(INDIRECT(B237),E243,MATCH(J238&amp;"HQ",StdRangesColumnHeaders,0)-StdRangesFirstDatasetCol+3)),"Q1",""))</f>
        <v/>
      </c>
      <c r="K243" s="136" t="str">
        <f t="shared" ref="K243:AP243" si="379">IF(LEN(INDEX(IF(LEFT($C243,3)="XFD",RawDataAllData,StdCalcsAllCalcs),$D243,K$2))=0,"",INDEX(IF(LEFT($C243,3)="XFD",RawDataAllData,StdCalcsAllCalcs),$D243,K$2)*$D238)</f>
        <v/>
      </c>
      <c r="L243" s="136" t="str">
        <f t="shared" si="379"/>
        <v/>
      </c>
      <c r="M243" s="136" t="str">
        <f t="shared" si="379"/>
        <v/>
      </c>
      <c r="N243" s="136" t="str">
        <f t="shared" si="379"/>
        <v/>
      </c>
      <c r="O243" s="136" t="str">
        <f t="shared" si="379"/>
        <v/>
      </c>
      <c r="P243" s="136" t="str">
        <f t="shared" si="379"/>
        <v/>
      </c>
      <c r="Q243" s="136" t="str">
        <f t="shared" si="379"/>
        <v/>
      </c>
      <c r="R243" s="136" t="str">
        <f t="shared" si="379"/>
        <v/>
      </c>
      <c r="S243" s="136" t="str">
        <f t="shared" si="379"/>
        <v/>
      </c>
      <c r="T243" s="136" t="str">
        <f t="shared" si="379"/>
        <v/>
      </c>
      <c r="U243" s="136" t="str">
        <f t="shared" si="379"/>
        <v/>
      </c>
      <c r="V243" s="136" t="str">
        <f t="shared" si="379"/>
        <v/>
      </c>
      <c r="W243" s="136" t="str">
        <f t="shared" si="379"/>
        <v/>
      </c>
      <c r="X243" s="136" t="str">
        <f t="shared" si="379"/>
        <v/>
      </c>
      <c r="Y243" s="136" t="str">
        <f t="shared" si="379"/>
        <v/>
      </c>
      <c r="Z243" s="136" t="str">
        <f t="shared" si="379"/>
        <v/>
      </c>
      <c r="AA243" s="136" t="str">
        <f t="shared" si="379"/>
        <v/>
      </c>
      <c r="AB243" s="136" t="str">
        <f t="shared" si="379"/>
        <v/>
      </c>
      <c r="AC243" s="136" t="str">
        <f t="shared" si="379"/>
        <v/>
      </c>
      <c r="AD243" s="136" t="str">
        <f t="shared" si="379"/>
        <v/>
      </c>
      <c r="AE243" s="136" t="str">
        <f t="shared" si="379"/>
        <v/>
      </c>
      <c r="AF243" s="136" t="str">
        <f t="shared" si="379"/>
        <v/>
      </c>
      <c r="AG243" s="136" t="str">
        <f t="shared" si="379"/>
        <v/>
      </c>
      <c r="AH243" s="136" t="str">
        <f t="shared" si="379"/>
        <v/>
      </c>
      <c r="AI243" s="136" t="str">
        <f t="shared" si="379"/>
        <v/>
      </c>
      <c r="AJ243" s="136" t="str">
        <f t="shared" si="379"/>
        <v/>
      </c>
      <c r="AK243" s="136" t="str">
        <f t="shared" si="379"/>
        <v/>
      </c>
      <c r="AL243" s="136" t="str">
        <f t="shared" si="379"/>
        <v/>
      </c>
      <c r="AM243" s="136" t="str">
        <f t="shared" si="379"/>
        <v/>
      </c>
      <c r="AN243" s="136" t="str">
        <f t="shared" si="379"/>
        <v/>
      </c>
      <c r="AO243" s="136" t="str">
        <f t="shared" si="379"/>
        <v/>
      </c>
      <c r="AP243" s="136" t="str">
        <f t="shared" si="379"/>
        <v/>
      </c>
      <c r="AQ243" s="136" t="str">
        <f t="shared" ref="AQ243:BH243" si="380">IF(LEN(INDEX(IF(LEFT($C243,3)="XFD",RawDataAllData,StdCalcsAllCalcs),$D243,AQ$2))=0,"",INDEX(IF(LEFT($C243,3)="XFD",RawDataAllData,StdCalcsAllCalcs),$D243,AQ$2)*$D238)</f>
        <v/>
      </c>
      <c r="AR243" s="136" t="str">
        <f t="shared" si="380"/>
        <v/>
      </c>
      <c r="AS243" s="136" t="str">
        <f t="shared" si="380"/>
        <v/>
      </c>
      <c r="AT243" s="136" t="str">
        <f t="shared" si="380"/>
        <v/>
      </c>
      <c r="AU243" s="136" t="str">
        <f t="shared" si="380"/>
        <v/>
      </c>
      <c r="AV243" s="136" t="str">
        <f t="shared" si="380"/>
        <v/>
      </c>
      <c r="AW243" s="136" t="str">
        <f t="shared" si="380"/>
        <v/>
      </c>
      <c r="AX243" s="136" t="str">
        <f t="shared" si="380"/>
        <v/>
      </c>
      <c r="AY243" s="136" t="str">
        <f t="shared" si="380"/>
        <v/>
      </c>
      <c r="AZ243" s="136" t="str">
        <f t="shared" si="380"/>
        <v/>
      </c>
      <c r="BA243" s="136" t="str">
        <f t="shared" si="380"/>
        <v/>
      </c>
      <c r="BB243" s="136" t="str">
        <f t="shared" si="380"/>
        <v/>
      </c>
      <c r="BC243" s="136" t="str">
        <f t="shared" si="380"/>
        <v/>
      </c>
      <c r="BD243" s="136" t="str">
        <f t="shared" si="380"/>
        <v/>
      </c>
      <c r="BE243" s="136" t="str">
        <f t="shared" si="380"/>
        <v/>
      </c>
      <c r="BF243" s="136" t="str">
        <f t="shared" si="380"/>
        <v/>
      </c>
      <c r="BG243" s="136" t="str">
        <f t="shared" si="380"/>
        <v/>
      </c>
      <c r="BH243" s="136" t="str">
        <f t="shared" si="380"/>
        <v/>
      </c>
    </row>
    <row r="244" spans="1:60" x14ac:dyDescent="0.2">
      <c r="A244" s="114">
        <f t="shared" si="166"/>
        <v>0</v>
      </c>
      <c r="C244" s="143" t="s">
        <v>1706</v>
      </c>
      <c r="D244" s="112">
        <f t="shared" si="368"/>
        <v>162</v>
      </c>
      <c r="E244" s="112">
        <f t="shared" si="372"/>
        <v>7</v>
      </c>
      <c r="G244" s="143" t="str">
        <f>G$28</f>
        <v>Tel</v>
      </c>
      <c r="H244" s="135" t="str">
        <f t="shared" si="369"/>
        <v>Telecoms</v>
      </c>
      <c r="I244" s="136" t="str">
        <f>IF(LEN(INDEX(IF(LEFT($C244,3)="XFD",RawDataAllData,StdCalcsAllCalcs),$D244,I$2))=0,"",INDEX(IF(LEFT($C244,3)="XFD",RawDataAllData,StdCalcsAllCalcs),$D244,I$2)*$D238)</f>
        <v/>
      </c>
      <c r="J244" s="136" t="str">
        <f ca="1">IF(AND(I244&lt;&gt;"",I244&lt;INDEX(INDIRECT(B237),E244,MATCH(J238&amp;"LQ",StdRangesColumnHeaders,0)-StdRangesFirstDatasetCol+3)),"Q4",IF(AND(I244&lt;&gt;"",I244&gt;INDEX(INDIRECT(B237),E244,MATCH(J238&amp;"HQ",StdRangesColumnHeaders,0)-StdRangesFirstDatasetCol+3)),"Q1",""))</f>
        <v/>
      </c>
      <c r="K244" s="136" t="str">
        <f t="shared" ref="K244:AP244" si="381">IF(LEN(INDEX(IF(LEFT($C244,3)="XFD",RawDataAllData,StdCalcsAllCalcs),$D244,K$2))=0,"",INDEX(IF(LEFT($C244,3)="XFD",RawDataAllData,StdCalcsAllCalcs),$D244,K$2)*$D238)</f>
        <v/>
      </c>
      <c r="L244" s="136" t="str">
        <f t="shared" si="381"/>
        <v/>
      </c>
      <c r="M244" s="136" t="str">
        <f t="shared" si="381"/>
        <v/>
      </c>
      <c r="N244" s="136" t="str">
        <f t="shared" si="381"/>
        <v/>
      </c>
      <c r="O244" s="136" t="str">
        <f t="shared" si="381"/>
        <v/>
      </c>
      <c r="P244" s="136" t="str">
        <f t="shared" si="381"/>
        <v/>
      </c>
      <c r="Q244" s="136" t="str">
        <f t="shared" si="381"/>
        <v/>
      </c>
      <c r="R244" s="136" t="str">
        <f t="shared" si="381"/>
        <v/>
      </c>
      <c r="S244" s="136" t="str">
        <f t="shared" si="381"/>
        <v/>
      </c>
      <c r="T244" s="136" t="str">
        <f t="shared" si="381"/>
        <v/>
      </c>
      <c r="U244" s="136" t="str">
        <f t="shared" si="381"/>
        <v/>
      </c>
      <c r="V244" s="136" t="str">
        <f t="shared" si="381"/>
        <v/>
      </c>
      <c r="W244" s="136" t="str">
        <f t="shared" si="381"/>
        <v/>
      </c>
      <c r="X244" s="136" t="str">
        <f t="shared" si="381"/>
        <v/>
      </c>
      <c r="Y244" s="136" t="str">
        <f t="shared" si="381"/>
        <v/>
      </c>
      <c r="Z244" s="136" t="str">
        <f t="shared" si="381"/>
        <v/>
      </c>
      <c r="AA244" s="136" t="str">
        <f t="shared" si="381"/>
        <v/>
      </c>
      <c r="AB244" s="136" t="str">
        <f t="shared" si="381"/>
        <v/>
      </c>
      <c r="AC244" s="136" t="str">
        <f t="shared" si="381"/>
        <v/>
      </c>
      <c r="AD244" s="136" t="str">
        <f t="shared" si="381"/>
        <v/>
      </c>
      <c r="AE244" s="136" t="str">
        <f t="shared" si="381"/>
        <v/>
      </c>
      <c r="AF244" s="136" t="str">
        <f t="shared" si="381"/>
        <v/>
      </c>
      <c r="AG244" s="136" t="str">
        <f t="shared" si="381"/>
        <v/>
      </c>
      <c r="AH244" s="136" t="str">
        <f t="shared" si="381"/>
        <v/>
      </c>
      <c r="AI244" s="136" t="str">
        <f t="shared" si="381"/>
        <v/>
      </c>
      <c r="AJ244" s="136" t="str">
        <f t="shared" si="381"/>
        <v/>
      </c>
      <c r="AK244" s="136" t="str">
        <f t="shared" si="381"/>
        <v/>
      </c>
      <c r="AL244" s="136" t="str">
        <f t="shared" si="381"/>
        <v/>
      </c>
      <c r="AM244" s="136" t="str">
        <f t="shared" si="381"/>
        <v/>
      </c>
      <c r="AN244" s="136" t="str">
        <f t="shared" si="381"/>
        <v/>
      </c>
      <c r="AO244" s="136" t="str">
        <f t="shared" si="381"/>
        <v/>
      </c>
      <c r="AP244" s="136" t="str">
        <f t="shared" si="381"/>
        <v/>
      </c>
      <c r="AQ244" s="136" t="str">
        <f t="shared" ref="AQ244:BH244" si="382">IF(LEN(INDEX(IF(LEFT($C244,3)="XFD",RawDataAllData,StdCalcsAllCalcs),$D244,AQ$2))=0,"",INDEX(IF(LEFT($C244,3)="XFD",RawDataAllData,StdCalcsAllCalcs),$D244,AQ$2)*$D238)</f>
        <v/>
      </c>
      <c r="AR244" s="136" t="str">
        <f t="shared" si="382"/>
        <v/>
      </c>
      <c r="AS244" s="136" t="str">
        <f t="shared" si="382"/>
        <v/>
      </c>
      <c r="AT244" s="136" t="str">
        <f t="shared" si="382"/>
        <v/>
      </c>
      <c r="AU244" s="136" t="str">
        <f t="shared" si="382"/>
        <v/>
      </c>
      <c r="AV244" s="136" t="str">
        <f t="shared" si="382"/>
        <v/>
      </c>
      <c r="AW244" s="136" t="str">
        <f t="shared" si="382"/>
        <v/>
      </c>
      <c r="AX244" s="136" t="str">
        <f t="shared" si="382"/>
        <v/>
      </c>
      <c r="AY244" s="136" t="str">
        <f t="shared" si="382"/>
        <v/>
      </c>
      <c r="AZ244" s="136" t="str">
        <f t="shared" si="382"/>
        <v/>
      </c>
      <c r="BA244" s="136" t="str">
        <f t="shared" si="382"/>
        <v/>
      </c>
      <c r="BB244" s="136" t="str">
        <f t="shared" si="382"/>
        <v/>
      </c>
      <c r="BC244" s="136" t="str">
        <f t="shared" si="382"/>
        <v/>
      </c>
      <c r="BD244" s="136" t="str">
        <f t="shared" si="382"/>
        <v/>
      </c>
      <c r="BE244" s="136" t="str">
        <f t="shared" si="382"/>
        <v/>
      </c>
      <c r="BF244" s="136" t="str">
        <f t="shared" si="382"/>
        <v/>
      </c>
      <c r="BG244" s="136" t="str">
        <f t="shared" si="382"/>
        <v/>
      </c>
      <c r="BH244" s="136" t="str">
        <f t="shared" si="382"/>
        <v/>
      </c>
    </row>
    <row r="245" spans="1:60" x14ac:dyDescent="0.2">
      <c r="A245" s="114">
        <f t="shared" si="166"/>
        <v>0</v>
      </c>
      <c r="C245" s="143" t="s">
        <v>1701</v>
      </c>
      <c r="D245" s="112">
        <f t="shared" si="368"/>
        <v>157</v>
      </c>
      <c r="E245" s="112">
        <f t="shared" si="372"/>
        <v>8</v>
      </c>
      <c r="G245" s="143" t="str">
        <f>G$29</f>
        <v>EUS</v>
      </c>
      <c r="H245" s="135" t="str">
        <f t="shared" si="369"/>
        <v>End user services</v>
      </c>
      <c r="I245" s="136" t="str">
        <f>IF(LEN(INDEX(IF(LEFT($C245,3)="XFD",RawDataAllData,StdCalcsAllCalcs),$D245,I$2))=0,"",INDEX(IF(LEFT($C245,3)="XFD",RawDataAllData,StdCalcsAllCalcs),$D245,I$2)*$D238)</f>
        <v/>
      </c>
      <c r="J245" s="136" t="str">
        <f ca="1">IF(AND(I245&lt;&gt;"",I245&lt;INDEX(INDIRECT(B237),E245,MATCH(J238&amp;"LQ",StdRangesColumnHeaders,0)-StdRangesFirstDatasetCol+3)),"Q4",IF(AND(I245&lt;&gt;"",I245&gt;INDEX(INDIRECT(B237),E245,MATCH(J238&amp;"HQ",StdRangesColumnHeaders,0)-StdRangesFirstDatasetCol+3)),"Q1",""))</f>
        <v/>
      </c>
      <c r="K245" s="136" t="str">
        <f t="shared" ref="K245:AP245" si="383">IF(LEN(INDEX(IF(LEFT($C245,3)="XFD",RawDataAllData,StdCalcsAllCalcs),$D245,K$2))=0,"",INDEX(IF(LEFT($C245,3)="XFD",RawDataAllData,StdCalcsAllCalcs),$D245,K$2)*$D238)</f>
        <v/>
      </c>
      <c r="L245" s="136" t="str">
        <f t="shared" si="383"/>
        <v/>
      </c>
      <c r="M245" s="136" t="str">
        <f t="shared" si="383"/>
        <v/>
      </c>
      <c r="N245" s="136" t="str">
        <f t="shared" si="383"/>
        <v/>
      </c>
      <c r="O245" s="136" t="str">
        <f t="shared" si="383"/>
        <v/>
      </c>
      <c r="P245" s="136" t="str">
        <f t="shared" si="383"/>
        <v/>
      </c>
      <c r="Q245" s="136" t="str">
        <f t="shared" si="383"/>
        <v/>
      </c>
      <c r="R245" s="136" t="str">
        <f t="shared" si="383"/>
        <v/>
      </c>
      <c r="S245" s="136" t="str">
        <f t="shared" si="383"/>
        <v/>
      </c>
      <c r="T245" s="136" t="str">
        <f t="shared" si="383"/>
        <v/>
      </c>
      <c r="U245" s="136" t="str">
        <f t="shared" si="383"/>
        <v/>
      </c>
      <c r="V245" s="136" t="str">
        <f t="shared" si="383"/>
        <v/>
      </c>
      <c r="W245" s="136" t="str">
        <f t="shared" si="383"/>
        <v/>
      </c>
      <c r="X245" s="136" t="str">
        <f t="shared" si="383"/>
        <v/>
      </c>
      <c r="Y245" s="136" t="str">
        <f t="shared" si="383"/>
        <v/>
      </c>
      <c r="Z245" s="136" t="str">
        <f t="shared" si="383"/>
        <v/>
      </c>
      <c r="AA245" s="136" t="str">
        <f t="shared" si="383"/>
        <v/>
      </c>
      <c r="AB245" s="136" t="str">
        <f t="shared" si="383"/>
        <v/>
      </c>
      <c r="AC245" s="136" t="str">
        <f t="shared" si="383"/>
        <v/>
      </c>
      <c r="AD245" s="136" t="str">
        <f t="shared" si="383"/>
        <v/>
      </c>
      <c r="AE245" s="136" t="str">
        <f t="shared" si="383"/>
        <v/>
      </c>
      <c r="AF245" s="136" t="str">
        <f t="shared" si="383"/>
        <v/>
      </c>
      <c r="AG245" s="136" t="str">
        <f t="shared" si="383"/>
        <v/>
      </c>
      <c r="AH245" s="136" t="str">
        <f t="shared" si="383"/>
        <v/>
      </c>
      <c r="AI245" s="136" t="str">
        <f t="shared" si="383"/>
        <v/>
      </c>
      <c r="AJ245" s="136" t="str">
        <f t="shared" si="383"/>
        <v/>
      </c>
      <c r="AK245" s="136" t="str">
        <f t="shared" si="383"/>
        <v/>
      </c>
      <c r="AL245" s="136" t="str">
        <f t="shared" si="383"/>
        <v/>
      </c>
      <c r="AM245" s="136" t="str">
        <f t="shared" si="383"/>
        <v/>
      </c>
      <c r="AN245" s="136" t="str">
        <f t="shared" si="383"/>
        <v/>
      </c>
      <c r="AO245" s="136" t="str">
        <f t="shared" si="383"/>
        <v/>
      </c>
      <c r="AP245" s="136" t="str">
        <f t="shared" si="383"/>
        <v/>
      </c>
      <c r="AQ245" s="136" t="str">
        <f t="shared" ref="AQ245:BH245" si="384">IF(LEN(INDEX(IF(LEFT($C245,3)="XFD",RawDataAllData,StdCalcsAllCalcs),$D245,AQ$2))=0,"",INDEX(IF(LEFT($C245,3)="XFD",RawDataAllData,StdCalcsAllCalcs),$D245,AQ$2)*$D238)</f>
        <v/>
      </c>
      <c r="AR245" s="136" t="str">
        <f t="shared" si="384"/>
        <v/>
      </c>
      <c r="AS245" s="136" t="str">
        <f t="shared" si="384"/>
        <v/>
      </c>
      <c r="AT245" s="136" t="str">
        <f t="shared" si="384"/>
        <v/>
      </c>
      <c r="AU245" s="136" t="str">
        <f t="shared" si="384"/>
        <v/>
      </c>
      <c r="AV245" s="136" t="str">
        <f t="shared" si="384"/>
        <v/>
      </c>
      <c r="AW245" s="136" t="str">
        <f t="shared" si="384"/>
        <v/>
      </c>
      <c r="AX245" s="136" t="str">
        <f t="shared" si="384"/>
        <v/>
      </c>
      <c r="AY245" s="136" t="str">
        <f t="shared" si="384"/>
        <v/>
      </c>
      <c r="AZ245" s="136" t="str">
        <f t="shared" si="384"/>
        <v/>
      </c>
      <c r="BA245" s="136" t="str">
        <f t="shared" si="384"/>
        <v/>
      </c>
      <c r="BB245" s="136" t="str">
        <f t="shared" si="384"/>
        <v/>
      </c>
      <c r="BC245" s="136" t="str">
        <f t="shared" si="384"/>
        <v/>
      </c>
      <c r="BD245" s="136" t="str">
        <f t="shared" si="384"/>
        <v/>
      </c>
      <c r="BE245" s="136" t="str">
        <f t="shared" si="384"/>
        <v/>
      </c>
      <c r="BF245" s="136" t="str">
        <f t="shared" si="384"/>
        <v/>
      </c>
      <c r="BG245" s="136" t="str">
        <f t="shared" si="384"/>
        <v/>
      </c>
      <c r="BH245" s="136" t="str">
        <f t="shared" si="384"/>
        <v/>
      </c>
    </row>
    <row r="246" spans="1:60" x14ac:dyDescent="0.2">
      <c r="A246" s="114">
        <f t="shared" si="166"/>
        <v>0</v>
      </c>
      <c r="C246" s="143" t="s">
        <v>1702</v>
      </c>
      <c r="D246" s="112">
        <f t="shared" si="368"/>
        <v>158</v>
      </c>
      <c r="E246" s="112">
        <f t="shared" si="372"/>
        <v>9</v>
      </c>
      <c r="G246" s="143" t="str">
        <f>G$30</f>
        <v>Comp</v>
      </c>
      <c r="H246" s="135" t="str">
        <f t="shared" si="369"/>
        <v>End user computing</v>
      </c>
      <c r="I246" s="136" t="str">
        <f>IF(LEN(INDEX(IF(LEFT($C246,3)="XFD",RawDataAllData,StdCalcsAllCalcs),$D246,I$2))=0,"",INDEX(IF(LEFT($C246,3)="XFD",RawDataAllData,StdCalcsAllCalcs),$D246,I$2)*$D238)</f>
        <v/>
      </c>
      <c r="J246" s="136" t="str">
        <f ca="1">IF(AND(I246&lt;&gt;"",I246&lt;INDEX(INDIRECT(B237),E246,MATCH(J238&amp;"LQ",StdRangesColumnHeaders,0)-StdRangesFirstDatasetCol+3)),"Q4",IF(AND(I246&lt;&gt;"",I246&gt;INDEX(INDIRECT(B237),E246,MATCH(J238&amp;"HQ",StdRangesColumnHeaders,0)-StdRangesFirstDatasetCol+3)),"Q1",""))</f>
        <v/>
      </c>
      <c r="K246" s="136" t="str">
        <f t="shared" ref="K246:AP246" si="385">IF(LEN(INDEX(IF(LEFT($C246,3)="XFD",RawDataAllData,StdCalcsAllCalcs),$D246,K$2))=0,"",INDEX(IF(LEFT($C246,3)="XFD",RawDataAllData,StdCalcsAllCalcs),$D246,K$2)*$D238)</f>
        <v/>
      </c>
      <c r="L246" s="136" t="str">
        <f t="shared" si="385"/>
        <v/>
      </c>
      <c r="M246" s="136" t="str">
        <f t="shared" si="385"/>
        <v/>
      </c>
      <c r="N246" s="136" t="str">
        <f t="shared" si="385"/>
        <v/>
      </c>
      <c r="O246" s="136" t="str">
        <f t="shared" si="385"/>
        <v/>
      </c>
      <c r="P246" s="136" t="str">
        <f t="shared" si="385"/>
        <v/>
      </c>
      <c r="Q246" s="136" t="str">
        <f t="shared" si="385"/>
        <v/>
      </c>
      <c r="R246" s="136" t="str">
        <f t="shared" si="385"/>
        <v/>
      </c>
      <c r="S246" s="136" t="str">
        <f t="shared" si="385"/>
        <v/>
      </c>
      <c r="T246" s="136" t="str">
        <f t="shared" si="385"/>
        <v/>
      </c>
      <c r="U246" s="136" t="str">
        <f t="shared" si="385"/>
        <v/>
      </c>
      <c r="V246" s="136" t="str">
        <f t="shared" si="385"/>
        <v/>
      </c>
      <c r="W246" s="136" t="str">
        <f t="shared" si="385"/>
        <v/>
      </c>
      <c r="X246" s="136" t="str">
        <f t="shared" si="385"/>
        <v/>
      </c>
      <c r="Y246" s="136" t="str">
        <f t="shared" si="385"/>
        <v/>
      </c>
      <c r="Z246" s="136" t="str">
        <f t="shared" si="385"/>
        <v/>
      </c>
      <c r="AA246" s="136" t="str">
        <f t="shared" si="385"/>
        <v/>
      </c>
      <c r="AB246" s="136" t="str">
        <f t="shared" si="385"/>
        <v/>
      </c>
      <c r="AC246" s="136" t="str">
        <f t="shared" si="385"/>
        <v/>
      </c>
      <c r="AD246" s="136" t="str">
        <f t="shared" si="385"/>
        <v/>
      </c>
      <c r="AE246" s="136" t="str">
        <f t="shared" si="385"/>
        <v/>
      </c>
      <c r="AF246" s="136" t="str">
        <f t="shared" si="385"/>
        <v/>
      </c>
      <c r="AG246" s="136" t="str">
        <f t="shared" si="385"/>
        <v/>
      </c>
      <c r="AH246" s="136" t="str">
        <f t="shared" si="385"/>
        <v/>
      </c>
      <c r="AI246" s="136" t="str">
        <f t="shared" si="385"/>
        <v/>
      </c>
      <c r="AJ246" s="136" t="str">
        <f t="shared" si="385"/>
        <v/>
      </c>
      <c r="AK246" s="136" t="str">
        <f t="shared" si="385"/>
        <v/>
      </c>
      <c r="AL246" s="136" t="str">
        <f t="shared" si="385"/>
        <v/>
      </c>
      <c r="AM246" s="136" t="str">
        <f t="shared" si="385"/>
        <v/>
      </c>
      <c r="AN246" s="136" t="str">
        <f t="shared" si="385"/>
        <v/>
      </c>
      <c r="AO246" s="136" t="str">
        <f t="shared" si="385"/>
        <v/>
      </c>
      <c r="AP246" s="136" t="str">
        <f t="shared" si="385"/>
        <v/>
      </c>
      <c r="AQ246" s="136" t="str">
        <f t="shared" ref="AQ246:BH246" si="386">IF(LEN(INDEX(IF(LEFT($C246,3)="XFD",RawDataAllData,StdCalcsAllCalcs),$D246,AQ$2))=0,"",INDEX(IF(LEFT($C246,3)="XFD",RawDataAllData,StdCalcsAllCalcs),$D246,AQ$2)*$D238)</f>
        <v/>
      </c>
      <c r="AR246" s="136" t="str">
        <f t="shared" si="386"/>
        <v/>
      </c>
      <c r="AS246" s="136" t="str">
        <f t="shared" si="386"/>
        <v/>
      </c>
      <c r="AT246" s="136" t="str">
        <f t="shared" si="386"/>
        <v/>
      </c>
      <c r="AU246" s="136" t="str">
        <f t="shared" si="386"/>
        <v/>
      </c>
      <c r="AV246" s="136" t="str">
        <f t="shared" si="386"/>
        <v/>
      </c>
      <c r="AW246" s="136" t="str">
        <f t="shared" si="386"/>
        <v/>
      </c>
      <c r="AX246" s="136" t="str">
        <f t="shared" si="386"/>
        <v/>
      </c>
      <c r="AY246" s="136" t="str">
        <f t="shared" si="386"/>
        <v/>
      </c>
      <c r="AZ246" s="136" t="str">
        <f t="shared" si="386"/>
        <v/>
      </c>
      <c r="BA246" s="136" t="str">
        <f t="shared" si="386"/>
        <v/>
      </c>
      <c r="BB246" s="136" t="str">
        <f t="shared" si="386"/>
        <v/>
      </c>
      <c r="BC246" s="136" t="str">
        <f t="shared" si="386"/>
        <v/>
      </c>
      <c r="BD246" s="136" t="str">
        <f t="shared" si="386"/>
        <v/>
      </c>
      <c r="BE246" s="136" t="str">
        <f t="shared" si="386"/>
        <v/>
      </c>
      <c r="BF246" s="136" t="str">
        <f t="shared" si="386"/>
        <v/>
      </c>
      <c r="BG246" s="136" t="str">
        <f t="shared" si="386"/>
        <v/>
      </c>
      <c r="BH246" s="136" t="str">
        <f t="shared" si="386"/>
        <v/>
      </c>
    </row>
    <row r="247" spans="1:60" x14ac:dyDescent="0.2">
      <c r="A247" s="114">
        <f t="shared" si="166"/>
        <v>0</v>
      </c>
      <c r="C247" s="143" t="s">
        <v>1703</v>
      </c>
      <c r="D247" s="112">
        <f t="shared" si="368"/>
        <v>159</v>
      </c>
      <c r="E247" s="112">
        <f t="shared" si="372"/>
        <v>10</v>
      </c>
      <c r="G247" s="143" t="str">
        <f>G$31</f>
        <v>HD</v>
      </c>
      <c r="H247" s="135" t="str">
        <f t="shared" si="369"/>
        <v>Help desk</v>
      </c>
      <c r="I247" s="136" t="str">
        <f>IF(LEN(INDEX(IF(LEFT($C247,3)="XFD",RawDataAllData,StdCalcsAllCalcs),$D247,I$2))=0,"",INDEX(IF(LEFT($C247,3)="XFD",RawDataAllData,StdCalcsAllCalcs),$D247,I$2)*$D238)</f>
        <v/>
      </c>
      <c r="J247" s="136" t="str">
        <f ca="1">IF(AND(I247&lt;&gt;"",I247&lt;INDEX(INDIRECT(B237),E247,MATCH(J238&amp;"LQ",StdRangesColumnHeaders,0)-StdRangesFirstDatasetCol+3)),"Q4",IF(AND(I247&lt;&gt;"",I247&gt;INDEX(INDIRECT(B237),E247,MATCH(J238&amp;"HQ",StdRangesColumnHeaders,0)-StdRangesFirstDatasetCol+3)),"Q1",""))</f>
        <v/>
      </c>
      <c r="K247" s="136" t="str">
        <f t="shared" ref="K247:AP247" si="387">IF(LEN(INDEX(IF(LEFT($C247,3)="XFD",RawDataAllData,StdCalcsAllCalcs),$D247,K$2))=0,"",INDEX(IF(LEFT($C247,3)="XFD",RawDataAllData,StdCalcsAllCalcs),$D247,K$2)*$D238)</f>
        <v/>
      </c>
      <c r="L247" s="136" t="str">
        <f t="shared" si="387"/>
        <v/>
      </c>
      <c r="M247" s="136" t="str">
        <f t="shared" si="387"/>
        <v/>
      </c>
      <c r="N247" s="136" t="str">
        <f t="shared" si="387"/>
        <v/>
      </c>
      <c r="O247" s="136" t="str">
        <f t="shared" si="387"/>
        <v/>
      </c>
      <c r="P247" s="136" t="str">
        <f t="shared" si="387"/>
        <v/>
      </c>
      <c r="Q247" s="136" t="str">
        <f t="shared" si="387"/>
        <v/>
      </c>
      <c r="R247" s="136" t="str">
        <f t="shared" si="387"/>
        <v/>
      </c>
      <c r="S247" s="136" t="str">
        <f t="shared" si="387"/>
        <v/>
      </c>
      <c r="T247" s="136" t="str">
        <f t="shared" si="387"/>
        <v/>
      </c>
      <c r="U247" s="136" t="str">
        <f t="shared" si="387"/>
        <v/>
      </c>
      <c r="V247" s="136" t="str">
        <f t="shared" si="387"/>
        <v/>
      </c>
      <c r="W247" s="136" t="str">
        <f t="shared" si="387"/>
        <v/>
      </c>
      <c r="X247" s="136" t="str">
        <f t="shared" si="387"/>
        <v/>
      </c>
      <c r="Y247" s="136" t="str">
        <f t="shared" si="387"/>
        <v/>
      </c>
      <c r="Z247" s="136" t="str">
        <f t="shared" si="387"/>
        <v/>
      </c>
      <c r="AA247" s="136" t="str">
        <f t="shared" si="387"/>
        <v/>
      </c>
      <c r="AB247" s="136" t="str">
        <f t="shared" si="387"/>
        <v/>
      </c>
      <c r="AC247" s="136" t="str">
        <f t="shared" si="387"/>
        <v/>
      </c>
      <c r="AD247" s="136" t="str">
        <f t="shared" si="387"/>
        <v/>
      </c>
      <c r="AE247" s="136" t="str">
        <f t="shared" si="387"/>
        <v/>
      </c>
      <c r="AF247" s="136" t="str">
        <f t="shared" si="387"/>
        <v/>
      </c>
      <c r="AG247" s="136" t="str">
        <f t="shared" si="387"/>
        <v/>
      </c>
      <c r="AH247" s="136" t="str">
        <f t="shared" si="387"/>
        <v/>
      </c>
      <c r="AI247" s="136" t="str">
        <f t="shared" si="387"/>
        <v/>
      </c>
      <c r="AJ247" s="136" t="str">
        <f t="shared" si="387"/>
        <v/>
      </c>
      <c r="AK247" s="136" t="str">
        <f t="shared" si="387"/>
        <v/>
      </c>
      <c r="AL247" s="136" t="str">
        <f t="shared" si="387"/>
        <v/>
      </c>
      <c r="AM247" s="136" t="str">
        <f t="shared" si="387"/>
        <v/>
      </c>
      <c r="AN247" s="136" t="str">
        <f t="shared" si="387"/>
        <v/>
      </c>
      <c r="AO247" s="136" t="str">
        <f t="shared" si="387"/>
        <v/>
      </c>
      <c r="AP247" s="136" t="str">
        <f t="shared" si="387"/>
        <v/>
      </c>
      <c r="AQ247" s="136" t="str">
        <f t="shared" ref="AQ247:BH247" si="388">IF(LEN(INDEX(IF(LEFT($C247,3)="XFD",RawDataAllData,StdCalcsAllCalcs),$D247,AQ$2))=0,"",INDEX(IF(LEFT($C247,3)="XFD",RawDataAllData,StdCalcsAllCalcs),$D247,AQ$2)*$D238)</f>
        <v/>
      </c>
      <c r="AR247" s="136" t="str">
        <f t="shared" si="388"/>
        <v/>
      </c>
      <c r="AS247" s="136" t="str">
        <f t="shared" si="388"/>
        <v/>
      </c>
      <c r="AT247" s="136" t="str">
        <f t="shared" si="388"/>
        <v/>
      </c>
      <c r="AU247" s="136" t="str">
        <f t="shared" si="388"/>
        <v/>
      </c>
      <c r="AV247" s="136" t="str">
        <f t="shared" si="388"/>
        <v/>
      </c>
      <c r="AW247" s="136" t="str">
        <f t="shared" si="388"/>
        <v/>
      </c>
      <c r="AX247" s="136" t="str">
        <f t="shared" si="388"/>
        <v/>
      </c>
      <c r="AY247" s="136" t="str">
        <f t="shared" si="388"/>
        <v/>
      </c>
      <c r="AZ247" s="136" t="str">
        <f t="shared" si="388"/>
        <v/>
      </c>
      <c r="BA247" s="136" t="str">
        <f t="shared" si="388"/>
        <v/>
      </c>
      <c r="BB247" s="136" t="str">
        <f t="shared" si="388"/>
        <v/>
      </c>
      <c r="BC247" s="136" t="str">
        <f t="shared" si="388"/>
        <v/>
      </c>
      <c r="BD247" s="136" t="str">
        <f t="shared" si="388"/>
        <v/>
      </c>
      <c r="BE247" s="136" t="str">
        <f t="shared" si="388"/>
        <v/>
      </c>
      <c r="BF247" s="136" t="str">
        <f t="shared" si="388"/>
        <v/>
      </c>
      <c r="BG247" s="136" t="str">
        <f t="shared" si="388"/>
        <v/>
      </c>
      <c r="BH247" s="136" t="str">
        <f t="shared" si="388"/>
        <v/>
      </c>
    </row>
    <row r="248" spans="1:60" x14ac:dyDescent="0.2">
      <c r="A248" s="114">
        <f t="shared" si="166"/>
        <v>0</v>
      </c>
      <c r="C248" s="143" t="s">
        <v>1698</v>
      </c>
      <c r="D248" s="112">
        <f t="shared" si="368"/>
        <v>154</v>
      </c>
      <c r="E248" s="112">
        <f t="shared" si="372"/>
        <v>11</v>
      </c>
      <c r="G248" s="143" t="str">
        <f>G$32</f>
        <v>Servers</v>
      </c>
      <c r="H248" s="135" t="str">
        <f t="shared" si="369"/>
        <v>Server infrastructure</v>
      </c>
      <c r="I248" s="136" t="str">
        <f>IF(LEN(INDEX(IF(LEFT($C248,3)="XFD",RawDataAllData,StdCalcsAllCalcs),$D248,I$2))=0,"",INDEX(IF(LEFT($C248,3)="XFD",RawDataAllData,StdCalcsAllCalcs),$D248,I$2)*$D238)</f>
        <v/>
      </c>
      <c r="J248" s="136" t="str">
        <f ca="1">IF(AND(I248&lt;&gt;"",I248&lt;INDEX(INDIRECT(B237),E248,MATCH(J238&amp;"LQ",StdRangesColumnHeaders,0)-StdRangesFirstDatasetCol+3)),"Q4",IF(AND(I248&lt;&gt;"",I248&gt;INDEX(INDIRECT(B237),E248,MATCH(J238&amp;"HQ",StdRangesColumnHeaders,0)-StdRangesFirstDatasetCol+3)),"Q1",""))</f>
        <v/>
      </c>
      <c r="K248" s="136" t="str">
        <f t="shared" ref="K248:AP248" si="389">IF(LEN(INDEX(IF(LEFT($C248,3)="XFD",RawDataAllData,StdCalcsAllCalcs),$D248,K$2))=0,"",INDEX(IF(LEFT($C248,3)="XFD",RawDataAllData,StdCalcsAllCalcs),$D248,K$2)*$D238)</f>
        <v/>
      </c>
      <c r="L248" s="136" t="str">
        <f t="shared" si="389"/>
        <v/>
      </c>
      <c r="M248" s="136" t="str">
        <f t="shared" si="389"/>
        <v/>
      </c>
      <c r="N248" s="136" t="str">
        <f t="shared" si="389"/>
        <v/>
      </c>
      <c r="O248" s="136" t="str">
        <f t="shared" si="389"/>
        <v/>
      </c>
      <c r="P248" s="136" t="str">
        <f t="shared" si="389"/>
        <v/>
      </c>
      <c r="Q248" s="136" t="str">
        <f t="shared" si="389"/>
        <v/>
      </c>
      <c r="R248" s="136" t="str">
        <f t="shared" si="389"/>
        <v/>
      </c>
      <c r="S248" s="136" t="str">
        <f t="shared" si="389"/>
        <v/>
      </c>
      <c r="T248" s="136" t="str">
        <f t="shared" si="389"/>
        <v/>
      </c>
      <c r="U248" s="136" t="str">
        <f t="shared" si="389"/>
        <v/>
      </c>
      <c r="V248" s="136" t="str">
        <f t="shared" si="389"/>
        <v/>
      </c>
      <c r="W248" s="136" t="str">
        <f t="shared" si="389"/>
        <v/>
      </c>
      <c r="X248" s="136" t="str">
        <f t="shared" si="389"/>
        <v/>
      </c>
      <c r="Y248" s="136" t="str">
        <f t="shared" si="389"/>
        <v/>
      </c>
      <c r="Z248" s="136" t="str">
        <f t="shared" si="389"/>
        <v/>
      </c>
      <c r="AA248" s="136" t="str">
        <f t="shared" si="389"/>
        <v/>
      </c>
      <c r="AB248" s="136" t="str">
        <f t="shared" si="389"/>
        <v/>
      </c>
      <c r="AC248" s="136" t="str">
        <f t="shared" si="389"/>
        <v/>
      </c>
      <c r="AD248" s="136" t="str">
        <f t="shared" si="389"/>
        <v/>
      </c>
      <c r="AE248" s="136" t="str">
        <f t="shared" si="389"/>
        <v/>
      </c>
      <c r="AF248" s="136" t="str">
        <f t="shared" si="389"/>
        <v/>
      </c>
      <c r="AG248" s="136" t="str">
        <f t="shared" si="389"/>
        <v/>
      </c>
      <c r="AH248" s="136" t="str">
        <f t="shared" si="389"/>
        <v/>
      </c>
      <c r="AI248" s="136" t="str">
        <f t="shared" si="389"/>
        <v/>
      </c>
      <c r="AJ248" s="136" t="str">
        <f t="shared" si="389"/>
        <v/>
      </c>
      <c r="AK248" s="136" t="str">
        <f t="shared" si="389"/>
        <v/>
      </c>
      <c r="AL248" s="136" t="str">
        <f t="shared" si="389"/>
        <v/>
      </c>
      <c r="AM248" s="136" t="str">
        <f t="shared" si="389"/>
        <v/>
      </c>
      <c r="AN248" s="136" t="str">
        <f t="shared" si="389"/>
        <v/>
      </c>
      <c r="AO248" s="136" t="str">
        <f t="shared" si="389"/>
        <v/>
      </c>
      <c r="AP248" s="136" t="str">
        <f t="shared" si="389"/>
        <v/>
      </c>
      <c r="AQ248" s="136" t="str">
        <f t="shared" ref="AQ248:BH248" si="390">IF(LEN(INDEX(IF(LEFT($C248,3)="XFD",RawDataAllData,StdCalcsAllCalcs),$D248,AQ$2))=0,"",INDEX(IF(LEFT($C248,3)="XFD",RawDataAllData,StdCalcsAllCalcs),$D248,AQ$2)*$D238)</f>
        <v/>
      </c>
      <c r="AR248" s="136" t="str">
        <f t="shared" si="390"/>
        <v/>
      </c>
      <c r="AS248" s="136" t="str">
        <f t="shared" si="390"/>
        <v/>
      </c>
      <c r="AT248" s="136" t="str">
        <f t="shared" si="390"/>
        <v/>
      </c>
      <c r="AU248" s="136" t="str">
        <f t="shared" si="390"/>
        <v/>
      </c>
      <c r="AV248" s="136" t="str">
        <f t="shared" si="390"/>
        <v/>
      </c>
      <c r="AW248" s="136" t="str">
        <f t="shared" si="390"/>
        <v/>
      </c>
      <c r="AX248" s="136" t="str">
        <f t="shared" si="390"/>
        <v/>
      </c>
      <c r="AY248" s="136" t="str">
        <f t="shared" si="390"/>
        <v/>
      </c>
      <c r="AZ248" s="136" t="str">
        <f t="shared" si="390"/>
        <v/>
      </c>
      <c r="BA248" s="136" t="str">
        <f t="shared" si="390"/>
        <v/>
      </c>
      <c r="BB248" s="136" t="str">
        <f t="shared" si="390"/>
        <v/>
      </c>
      <c r="BC248" s="136" t="str">
        <f t="shared" si="390"/>
        <v/>
      </c>
      <c r="BD248" s="136" t="str">
        <f t="shared" si="390"/>
        <v/>
      </c>
      <c r="BE248" s="136" t="str">
        <f t="shared" si="390"/>
        <v/>
      </c>
      <c r="BF248" s="136" t="str">
        <f t="shared" si="390"/>
        <v/>
      </c>
      <c r="BG248" s="136" t="str">
        <f t="shared" si="390"/>
        <v/>
      </c>
      <c r="BH248" s="136" t="str">
        <f t="shared" si="390"/>
        <v/>
      </c>
    </row>
    <row r="249" spans="1:60" x14ac:dyDescent="0.2">
      <c r="A249" s="114">
        <f t="shared" si="166"/>
        <v>0</v>
      </c>
      <c r="C249" s="143" t="s">
        <v>1699</v>
      </c>
      <c r="D249" s="112">
        <f t="shared" si="368"/>
        <v>155</v>
      </c>
      <c r="E249" s="112">
        <f t="shared" si="372"/>
        <v>12</v>
      </c>
      <c r="G249" s="143" t="str">
        <f>G$33</f>
        <v>DC</v>
      </c>
      <c r="H249" s="135" t="str">
        <f t="shared" si="369"/>
        <v>Data center</v>
      </c>
      <c r="I249" s="136" t="str">
        <f>IF(LEN(INDEX(IF(LEFT($C249,3)="XFD",RawDataAllData,StdCalcsAllCalcs),$D249,I$2))=0,"",INDEX(IF(LEFT($C249,3)="XFD",RawDataAllData,StdCalcsAllCalcs),$D249,I$2)*$D238)</f>
        <v/>
      </c>
      <c r="J249" s="136" t="str">
        <f ca="1">IF(AND(I249&lt;&gt;"",I249&lt;INDEX(INDIRECT(B237),E249,MATCH(J238&amp;"LQ",StdRangesColumnHeaders,0)-StdRangesFirstDatasetCol+3)),"Q4",IF(AND(I249&lt;&gt;"",I249&gt;INDEX(INDIRECT(B237),E249,MATCH(J238&amp;"HQ",StdRangesColumnHeaders,0)-StdRangesFirstDatasetCol+3)),"Q1",""))</f>
        <v/>
      </c>
      <c r="K249" s="136" t="str">
        <f t="shared" ref="K249:AP249" si="391">IF(LEN(INDEX(IF(LEFT($C249,3)="XFD",RawDataAllData,StdCalcsAllCalcs),$D249,K$2))=0,"",INDEX(IF(LEFT($C249,3)="XFD",RawDataAllData,StdCalcsAllCalcs),$D249,K$2)*$D238)</f>
        <v/>
      </c>
      <c r="L249" s="136" t="str">
        <f t="shared" si="391"/>
        <v/>
      </c>
      <c r="M249" s="136" t="str">
        <f t="shared" si="391"/>
        <v/>
      </c>
      <c r="N249" s="136" t="str">
        <f t="shared" si="391"/>
        <v/>
      </c>
      <c r="O249" s="136" t="str">
        <f t="shared" si="391"/>
        <v/>
      </c>
      <c r="P249" s="136" t="str">
        <f t="shared" si="391"/>
        <v/>
      </c>
      <c r="Q249" s="136" t="str">
        <f t="shared" si="391"/>
        <v/>
      </c>
      <c r="R249" s="136" t="str">
        <f t="shared" si="391"/>
        <v/>
      </c>
      <c r="S249" s="136" t="str">
        <f t="shared" si="391"/>
        <v/>
      </c>
      <c r="T249" s="136" t="str">
        <f t="shared" si="391"/>
        <v/>
      </c>
      <c r="U249" s="136" t="str">
        <f t="shared" si="391"/>
        <v/>
      </c>
      <c r="V249" s="136" t="str">
        <f t="shared" si="391"/>
        <v/>
      </c>
      <c r="W249" s="136" t="str">
        <f t="shared" si="391"/>
        <v/>
      </c>
      <c r="X249" s="136" t="str">
        <f t="shared" si="391"/>
        <v/>
      </c>
      <c r="Y249" s="136" t="str">
        <f t="shared" si="391"/>
        <v/>
      </c>
      <c r="Z249" s="136" t="str">
        <f t="shared" si="391"/>
        <v/>
      </c>
      <c r="AA249" s="136" t="str">
        <f t="shared" si="391"/>
        <v/>
      </c>
      <c r="AB249" s="136" t="str">
        <f t="shared" si="391"/>
        <v/>
      </c>
      <c r="AC249" s="136" t="str">
        <f t="shared" si="391"/>
        <v/>
      </c>
      <c r="AD249" s="136" t="str">
        <f t="shared" si="391"/>
        <v/>
      </c>
      <c r="AE249" s="136" t="str">
        <f t="shared" si="391"/>
        <v/>
      </c>
      <c r="AF249" s="136" t="str">
        <f t="shared" si="391"/>
        <v/>
      </c>
      <c r="AG249" s="136" t="str">
        <f t="shared" si="391"/>
        <v/>
      </c>
      <c r="AH249" s="136" t="str">
        <f t="shared" si="391"/>
        <v/>
      </c>
      <c r="AI249" s="136" t="str">
        <f t="shared" si="391"/>
        <v/>
      </c>
      <c r="AJ249" s="136" t="str">
        <f t="shared" si="391"/>
        <v/>
      </c>
      <c r="AK249" s="136" t="str">
        <f t="shared" si="391"/>
        <v/>
      </c>
      <c r="AL249" s="136" t="str">
        <f t="shared" si="391"/>
        <v/>
      </c>
      <c r="AM249" s="136" t="str">
        <f t="shared" si="391"/>
        <v/>
      </c>
      <c r="AN249" s="136" t="str">
        <f t="shared" si="391"/>
        <v/>
      </c>
      <c r="AO249" s="136" t="str">
        <f t="shared" si="391"/>
        <v/>
      </c>
      <c r="AP249" s="136" t="str">
        <f t="shared" si="391"/>
        <v/>
      </c>
      <c r="AQ249" s="136" t="str">
        <f t="shared" ref="AQ249:BH249" si="392">IF(LEN(INDEX(IF(LEFT($C249,3)="XFD",RawDataAllData,StdCalcsAllCalcs),$D249,AQ$2))=0,"",INDEX(IF(LEFT($C249,3)="XFD",RawDataAllData,StdCalcsAllCalcs),$D249,AQ$2)*$D238)</f>
        <v/>
      </c>
      <c r="AR249" s="136" t="str">
        <f t="shared" si="392"/>
        <v/>
      </c>
      <c r="AS249" s="136" t="str">
        <f t="shared" si="392"/>
        <v/>
      </c>
      <c r="AT249" s="136" t="str">
        <f t="shared" si="392"/>
        <v/>
      </c>
      <c r="AU249" s="136" t="str">
        <f t="shared" si="392"/>
        <v/>
      </c>
      <c r="AV249" s="136" t="str">
        <f t="shared" si="392"/>
        <v/>
      </c>
      <c r="AW249" s="136" t="str">
        <f t="shared" si="392"/>
        <v/>
      </c>
      <c r="AX249" s="136" t="str">
        <f t="shared" si="392"/>
        <v/>
      </c>
      <c r="AY249" s="136" t="str">
        <f t="shared" si="392"/>
        <v/>
      </c>
      <c r="AZ249" s="136" t="str">
        <f t="shared" si="392"/>
        <v/>
      </c>
      <c r="BA249" s="136" t="str">
        <f t="shared" si="392"/>
        <v/>
      </c>
      <c r="BB249" s="136" t="str">
        <f t="shared" si="392"/>
        <v/>
      </c>
      <c r="BC249" s="136" t="str">
        <f t="shared" si="392"/>
        <v/>
      </c>
      <c r="BD249" s="136" t="str">
        <f t="shared" si="392"/>
        <v/>
      </c>
      <c r="BE249" s="136" t="str">
        <f t="shared" si="392"/>
        <v/>
      </c>
      <c r="BF249" s="136" t="str">
        <f t="shared" si="392"/>
        <v/>
      </c>
      <c r="BG249" s="136" t="str">
        <f t="shared" si="392"/>
        <v/>
      </c>
      <c r="BH249" s="136" t="str">
        <f t="shared" si="392"/>
        <v/>
      </c>
    </row>
    <row r="250" spans="1:60" x14ac:dyDescent="0.2">
      <c r="A250" s="114">
        <f t="shared" si="166"/>
        <v>0</v>
      </c>
      <c r="C250" s="143" t="s">
        <v>1700</v>
      </c>
      <c r="D250" s="112">
        <f t="shared" si="368"/>
        <v>156</v>
      </c>
      <c r="E250" s="112">
        <f t="shared" si="372"/>
        <v>13</v>
      </c>
      <c r="G250" s="143" t="str">
        <f>G$34</f>
        <v>OS</v>
      </c>
      <c r="H250" s="135" t="str">
        <f t="shared" si="369"/>
        <v>Other servers</v>
      </c>
      <c r="I250" s="136" t="str">
        <f>IF(LEN(INDEX(IF(LEFT($C250,3)="XFD",RawDataAllData,StdCalcsAllCalcs),$D250,I$2))=0,"",INDEX(IF(LEFT($C250,3)="XFD",RawDataAllData,StdCalcsAllCalcs),$D250,I$2)*$D238)</f>
        <v/>
      </c>
      <c r="J250" s="136" t="str">
        <f ca="1">IF(AND(I250&lt;&gt;"",I250&lt;INDEX(INDIRECT(B237),E250,MATCH(J238&amp;"LQ",StdRangesColumnHeaders,0)-StdRangesFirstDatasetCol+3)),"Q4",IF(AND(I250&lt;&gt;"",I250&gt;INDEX(INDIRECT(B237),E250,MATCH(J238&amp;"HQ",StdRangesColumnHeaders,0)-StdRangesFirstDatasetCol+3)),"Q1",""))</f>
        <v/>
      </c>
      <c r="K250" s="136" t="str">
        <f t="shared" ref="K250:AP250" si="393">IF(LEN(INDEX(IF(LEFT($C250,3)="XFD",RawDataAllData,StdCalcsAllCalcs),$D250,K$2))=0,"",INDEX(IF(LEFT($C250,3)="XFD",RawDataAllData,StdCalcsAllCalcs),$D250,K$2)*$D238)</f>
        <v/>
      </c>
      <c r="L250" s="136" t="str">
        <f t="shared" si="393"/>
        <v/>
      </c>
      <c r="M250" s="136" t="str">
        <f t="shared" si="393"/>
        <v/>
      </c>
      <c r="N250" s="136" t="str">
        <f t="shared" si="393"/>
        <v/>
      </c>
      <c r="O250" s="136" t="str">
        <f t="shared" si="393"/>
        <v/>
      </c>
      <c r="P250" s="136" t="str">
        <f t="shared" si="393"/>
        <v/>
      </c>
      <c r="Q250" s="136" t="str">
        <f t="shared" si="393"/>
        <v/>
      </c>
      <c r="R250" s="136" t="str">
        <f t="shared" si="393"/>
        <v/>
      </c>
      <c r="S250" s="136" t="str">
        <f t="shared" si="393"/>
        <v/>
      </c>
      <c r="T250" s="136" t="str">
        <f t="shared" si="393"/>
        <v/>
      </c>
      <c r="U250" s="136" t="str">
        <f t="shared" si="393"/>
        <v/>
      </c>
      <c r="V250" s="136" t="str">
        <f t="shared" si="393"/>
        <v/>
      </c>
      <c r="W250" s="136" t="str">
        <f t="shared" si="393"/>
        <v/>
      </c>
      <c r="X250" s="136" t="str">
        <f t="shared" si="393"/>
        <v/>
      </c>
      <c r="Y250" s="136" t="str">
        <f t="shared" si="393"/>
        <v/>
      </c>
      <c r="Z250" s="136" t="str">
        <f t="shared" si="393"/>
        <v/>
      </c>
      <c r="AA250" s="136" t="str">
        <f t="shared" si="393"/>
        <v/>
      </c>
      <c r="AB250" s="136" t="str">
        <f t="shared" si="393"/>
        <v/>
      </c>
      <c r="AC250" s="136" t="str">
        <f t="shared" si="393"/>
        <v/>
      </c>
      <c r="AD250" s="136" t="str">
        <f t="shared" si="393"/>
        <v/>
      </c>
      <c r="AE250" s="136" t="str">
        <f t="shared" si="393"/>
        <v/>
      </c>
      <c r="AF250" s="136" t="str">
        <f t="shared" si="393"/>
        <v/>
      </c>
      <c r="AG250" s="136" t="str">
        <f t="shared" si="393"/>
        <v/>
      </c>
      <c r="AH250" s="136" t="str">
        <f t="shared" si="393"/>
        <v/>
      </c>
      <c r="AI250" s="136" t="str">
        <f t="shared" si="393"/>
        <v/>
      </c>
      <c r="AJ250" s="136" t="str">
        <f t="shared" si="393"/>
        <v/>
      </c>
      <c r="AK250" s="136" t="str">
        <f t="shared" si="393"/>
        <v/>
      </c>
      <c r="AL250" s="136" t="str">
        <f t="shared" si="393"/>
        <v/>
      </c>
      <c r="AM250" s="136" t="str">
        <f t="shared" si="393"/>
        <v/>
      </c>
      <c r="AN250" s="136" t="str">
        <f t="shared" si="393"/>
        <v/>
      </c>
      <c r="AO250" s="136" t="str">
        <f t="shared" si="393"/>
        <v/>
      </c>
      <c r="AP250" s="136" t="str">
        <f t="shared" si="393"/>
        <v/>
      </c>
      <c r="AQ250" s="136" t="str">
        <f t="shared" ref="AQ250:BH250" si="394">IF(LEN(INDEX(IF(LEFT($C250,3)="XFD",RawDataAllData,StdCalcsAllCalcs),$D250,AQ$2))=0,"",INDEX(IF(LEFT($C250,3)="XFD",RawDataAllData,StdCalcsAllCalcs),$D250,AQ$2)*$D238)</f>
        <v/>
      </c>
      <c r="AR250" s="136" t="str">
        <f t="shared" si="394"/>
        <v/>
      </c>
      <c r="AS250" s="136" t="str">
        <f t="shared" si="394"/>
        <v/>
      </c>
      <c r="AT250" s="136" t="str">
        <f t="shared" si="394"/>
        <v/>
      </c>
      <c r="AU250" s="136" t="str">
        <f t="shared" si="394"/>
        <v/>
      </c>
      <c r="AV250" s="136" t="str">
        <f t="shared" si="394"/>
        <v/>
      </c>
      <c r="AW250" s="136" t="str">
        <f t="shared" si="394"/>
        <v/>
      </c>
      <c r="AX250" s="136" t="str">
        <f t="shared" si="394"/>
        <v/>
      </c>
      <c r="AY250" s="136" t="str">
        <f t="shared" si="394"/>
        <v/>
      </c>
      <c r="AZ250" s="136" t="str">
        <f t="shared" si="394"/>
        <v/>
      </c>
      <c r="BA250" s="136" t="str">
        <f t="shared" si="394"/>
        <v/>
      </c>
      <c r="BB250" s="136" t="str">
        <f t="shared" si="394"/>
        <v/>
      </c>
      <c r="BC250" s="136" t="str">
        <f t="shared" si="394"/>
        <v/>
      </c>
      <c r="BD250" s="136" t="str">
        <f t="shared" si="394"/>
        <v/>
      </c>
      <c r="BE250" s="136" t="str">
        <f t="shared" si="394"/>
        <v/>
      </c>
      <c r="BF250" s="136" t="str">
        <f t="shared" si="394"/>
        <v/>
      </c>
      <c r="BG250" s="136" t="str">
        <f t="shared" si="394"/>
        <v/>
      </c>
      <c r="BH250" s="136" t="str">
        <f t="shared" si="394"/>
        <v/>
      </c>
    </row>
    <row r="251" spans="1:60" x14ac:dyDescent="0.2">
      <c r="A251" s="114">
        <f t="shared" si="166"/>
        <v>0</v>
      </c>
      <c r="C251" s="143" t="s">
        <v>1825</v>
      </c>
      <c r="D251" s="112">
        <f t="shared" si="368"/>
        <v>163</v>
      </c>
      <c r="E251" s="112">
        <f t="shared" si="372"/>
        <v>14</v>
      </c>
      <c r="G251" s="143" t="s">
        <v>1823</v>
      </c>
      <c r="H251" s="135" t="str">
        <f t="shared" si="369"/>
        <v>ATM infrastructure</v>
      </c>
      <c r="I251" s="136" t="str">
        <f>IF(LEN(INDEX(IF(LEFT($C251,3)="XFD",RawDataAllData,StdCalcsAllCalcs),$D251,I$2))=0,"",INDEX(IF(LEFT($C251,3)="XFD",RawDataAllData,StdCalcsAllCalcs),$D251,I$2)*$D238)</f>
        <v/>
      </c>
      <c r="J251" s="136" t="str">
        <f ca="1">IF(AND(I251&lt;&gt;"",I251&lt;INDEX(INDIRECT(B237),E251,MATCH(J238&amp;"LQ",StdRangesColumnHeaders,0)-StdRangesFirstDatasetCol+3)),"Q4",IF(AND(I251&lt;&gt;"",I251&gt;INDEX(INDIRECT(B237),E251,MATCH(J238&amp;"HQ",StdRangesColumnHeaders,0)-StdRangesFirstDatasetCol+3)),"Q1",""))</f>
        <v/>
      </c>
      <c r="K251" s="136" t="str">
        <f t="shared" ref="K251:AP251" si="395">IF(LEN(INDEX(IF(LEFT($C251,3)="XFD",RawDataAllData,StdCalcsAllCalcs),$D251,K$2))=0,"",INDEX(IF(LEFT($C251,3)="XFD",RawDataAllData,StdCalcsAllCalcs),$D251,K$2)*$D238)</f>
        <v/>
      </c>
      <c r="L251" s="136" t="str">
        <f t="shared" si="395"/>
        <v/>
      </c>
      <c r="M251" s="136" t="str">
        <f t="shared" si="395"/>
        <v/>
      </c>
      <c r="N251" s="136" t="str">
        <f t="shared" si="395"/>
        <v/>
      </c>
      <c r="O251" s="136" t="str">
        <f t="shared" si="395"/>
        <v/>
      </c>
      <c r="P251" s="136" t="str">
        <f t="shared" si="395"/>
        <v/>
      </c>
      <c r="Q251" s="136" t="str">
        <f t="shared" si="395"/>
        <v/>
      </c>
      <c r="R251" s="136" t="str">
        <f t="shared" si="395"/>
        <v/>
      </c>
      <c r="S251" s="136" t="str">
        <f t="shared" si="395"/>
        <v/>
      </c>
      <c r="T251" s="136" t="str">
        <f t="shared" si="395"/>
        <v/>
      </c>
      <c r="U251" s="136" t="str">
        <f t="shared" si="395"/>
        <v/>
      </c>
      <c r="V251" s="136" t="str">
        <f t="shared" si="395"/>
        <v/>
      </c>
      <c r="W251" s="136" t="str">
        <f t="shared" si="395"/>
        <v/>
      </c>
      <c r="X251" s="136" t="str">
        <f t="shared" si="395"/>
        <v/>
      </c>
      <c r="Y251" s="136" t="str">
        <f t="shared" si="395"/>
        <v/>
      </c>
      <c r="Z251" s="136" t="str">
        <f t="shared" si="395"/>
        <v/>
      </c>
      <c r="AA251" s="136" t="str">
        <f t="shared" si="395"/>
        <v/>
      </c>
      <c r="AB251" s="136" t="str">
        <f t="shared" si="395"/>
        <v/>
      </c>
      <c r="AC251" s="136" t="str">
        <f t="shared" si="395"/>
        <v/>
      </c>
      <c r="AD251" s="136" t="str">
        <f t="shared" si="395"/>
        <v/>
      </c>
      <c r="AE251" s="136" t="str">
        <f t="shared" si="395"/>
        <v/>
      </c>
      <c r="AF251" s="136" t="str">
        <f t="shared" si="395"/>
        <v/>
      </c>
      <c r="AG251" s="136" t="str">
        <f t="shared" si="395"/>
        <v/>
      </c>
      <c r="AH251" s="136" t="str">
        <f t="shared" si="395"/>
        <v/>
      </c>
      <c r="AI251" s="136" t="str">
        <f t="shared" si="395"/>
        <v/>
      </c>
      <c r="AJ251" s="136" t="str">
        <f t="shared" si="395"/>
        <v/>
      </c>
      <c r="AK251" s="136" t="str">
        <f t="shared" si="395"/>
        <v/>
      </c>
      <c r="AL251" s="136" t="str">
        <f t="shared" si="395"/>
        <v/>
      </c>
      <c r="AM251" s="136" t="str">
        <f t="shared" si="395"/>
        <v/>
      </c>
      <c r="AN251" s="136" t="str">
        <f t="shared" si="395"/>
        <v/>
      </c>
      <c r="AO251" s="136" t="str">
        <f t="shared" si="395"/>
        <v/>
      </c>
      <c r="AP251" s="136" t="str">
        <f t="shared" si="395"/>
        <v/>
      </c>
      <c r="AQ251" s="136" t="str">
        <f t="shared" ref="AQ251:BH251" si="396">IF(LEN(INDEX(IF(LEFT($C251,3)="XFD",RawDataAllData,StdCalcsAllCalcs),$D251,AQ$2))=0,"",INDEX(IF(LEFT($C251,3)="XFD",RawDataAllData,StdCalcsAllCalcs),$D251,AQ$2)*$D238)</f>
        <v/>
      </c>
      <c r="AR251" s="136" t="str">
        <f t="shared" si="396"/>
        <v/>
      </c>
      <c r="AS251" s="136" t="str">
        <f t="shared" si="396"/>
        <v/>
      </c>
      <c r="AT251" s="136" t="str">
        <f t="shared" si="396"/>
        <v/>
      </c>
      <c r="AU251" s="136" t="str">
        <f t="shared" si="396"/>
        <v/>
      </c>
      <c r="AV251" s="136" t="str">
        <f t="shared" si="396"/>
        <v/>
      </c>
      <c r="AW251" s="136" t="str">
        <f t="shared" si="396"/>
        <v/>
      </c>
      <c r="AX251" s="136" t="str">
        <f t="shared" si="396"/>
        <v/>
      </c>
      <c r="AY251" s="136" t="str">
        <f t="shared" si="396"/>
        <v/>
      </c>
      <c r="AZ251" s="136" t="str">
        <f t="shared" si="396"/>
        <v/>
      </c>
      <c r="BA251" s="136" t="str">
        <f t="shared" si="396"/>
        <v/>
      </c>
      <c r="BB251" s="136" t="str">
        <f t="shared" si="396"/>
        <v/>
      </c>
      <c r="BC251" s="136" t="str">
        <f t="shared" si="396"/>
        <v/>
      </c>
      <c r="BD251" s="136" t="str">
        <f t="shared" si="396"/>
        <v/>
      </c>
      <c r="BE251" s="136" t="str">
        <f t="shared" si="396"/>
        <v/>
      </c>
      <c r="BF251" s="136" t="str">
        <f t="shared" si="396"/>
        <v/>
      </c>
      <c r="BG251" s="136" t="str">
        <f t="shared" si="396"/>
        <v/>
      </c>
      <c r="BH251" s="136" t="str">
        <f t="shared" si="396"/>
        <v/>
      </c>
    </row>
    <row r="252" spans="1:60" x14ac:dyDescent="0.2">
      <c r="A252" s="114">
        <f t="shared" si="166"/>
        <v>0</v>
      </c>
      <c r="C252" s="143" t="s">
        <v>1654</v>
      </c>
      <c r="D252" s="112">
        <f t="shared" si="368"/>
        <v>95</v>
      </c>
      <c r="E252" s="112">
        <f t="shared" si="372"/>
        <v>15</v>
      </c>
      <c r="G252" s="143" t="str">
        <f>G$36</f>
        <v>ADM</v>
      </c>
      <c r="H252" s="135" t="str">
        <f t="shared" si="369"/>
        <v>Applications</v>
      </c>
      <c r="I252" s="136" t="str">
        <f>IF(LEN(INDEX(IF(LEFT($C252,3)="XFD",RawDataAllData,StdCalcsAllCalcs),$D252,I$2))=0,"",INDEX(IF(LEFT($C252,3)="XFD",RawDataAllData,StdCalcsAllCalcs),$D252,I$2)*$D238)</f>
        <v/>
      </c>
      <c r="J252" s="136" t="str">
        <f ca="1">IF(AND(I252&lt;&gt;"",I252&lt;INDEX(INDIRECT(B237),E252,MATCH(J238&amp;"LQ",StdRangesColumnHeaders,0)-StdRangesFirstDatasetCol+3)),"Q4",IF(AND(I252&lt;&gt;"",I252&gt;INDEX(INDIRECT(B237),E252,MATCH(J238&amp;"HQ",StdRangesColumnHeaders,0)-StdRangesFirstDatasetCol+3)),"Q1",""))</f>
        <v/>
      </c>
      <c r="K252" s="136" t="str">
        <f t="shared" ref="K252:AP252" si="397">IF(LEN(INDEX(IF(LEFT($C252,3)="XFD",RawDataAllData,StdCalcsAllCalcs),$D252,K$2))=0,"",INDEX(IF(LEFT($C252,3)="XFD",RawDataAllData,StdCalcsAllCalcs),$D252,K$2)*$D238)</f>
        <v/>
      </c>
      <c r="L252" s="136" t="str">
        <f t="shared" si="397"/>
        <v/>
      </c>
      <c r="M252" s="136" t="str">
        <f t="shared" si="397"/>
        <v/>
      </c>
      <c r="N252" s="136" t="str">
        <f t="shared" si="397"/>
        <v/>
      </c>
      <c r="O252" s="136" t="str">
        <f t="shared" si="397"/>
        <v/>
      </c>
      <c r="P252" s="136" t="str">
        <f t="shared" si="397"/>
        <v/>
      </c>
      <c r="Q252" s="136" t="str">
        <f t="shared" si="397"/>
        <v/>
      </c>
      <c r="R252" s="136" t="str">
        <f t="shared" si="397"/>
        <v/>
      </c>
      <c r="S252" s="136" t="str">
        <f t="shared" si="397"/>
        <v/>
      </c>
      <c r="T252" s="136" t="str">
        <f t="shared" si="397"/>
        <v/>
      </c>
      <c r="U252" s="136" t="str">
        <f t="shared" si="397"/>
        <v/>
      </c>
      <c r="V252" s="136" t="str">
        <f t="shared" si="397"/>
        <v/>
      </c>
      <c r="W252" s="136" t="str">
        <f t="shared" si="397"/>
        <v/>
      </c>
      <c r="X252" s="136" t="str">
        <f t="shared" si="397"/>
        <v/>
      </c>
      <c r="Y252" s="136" t="str">
        <f t="shared" si="397"/>
        <v/>
      </c>
      <c r="Z252" s="136" t="str">
        <f t="shared" si="397"/>
        <v/>
      </c>
      <c r="AA252" s="136" t="str">
        <f t="shared" si="397"/>
        <v/>
      </c>
      <c r="AB252" s="136" t="str">
        <f t="shared" si="397"/>
        <v/>
      </c>
      <c r="AC252" s="136" t="str">
        <f t="shared" si="397"/>
        <v/>
      </c>
      <c r="AD252" s="136" t="str">
        <f t="shared" si="397"/>
        <v/>
      </c>
      <c r="AE252" s="136" t="str">
        <f t="shared" si="397"/>
        <v/>
      </c>
      <c r="AF252" s="136" t="str">
        <f t="shared" si="397"/>
        <v/>
      </c>
      <c r="AG252" s="136" t="str">
        <f t="shared" si="397"/>
        <v/>
      </c>
      <c r="AH252" s="136" t="str">
        <f t="shared" si="397"/>
        <v/>
      </c>
      <c r="AI252" s="136" t="str">
        <f t="shared" si="397"/>
        <v/>
      </c>
      <c r="AJ252" s="136" t="str">
        <f t="shared" si="397"/>
        <v/>
      </c>
      <c r="AK252" s="136" t="str">
        <f t="shared" si="397"/>
        <v/>
      </c>
      <c r="AL252" s="136" t="str">
        <f t="shared" si="397"/>
        <v/>
      </c>
      <c r="AM252" s="136" t="str">
        <f t="shared" si="397"/>
        <v/>
      </c>
      <c r="AN252" s="136" t="str">
        <f t="shared" si="397"/>
        <v/>
      </c>
      <c r="AO252" s="136" t="str">
        <f t="shared" si="397"/>
        <v/>
      </c>
      <c r="AP252" s="136" t="str">
        <f t="shared" si="397"/>
        <v/>
      </c>
      <c r="AQ252" s="136" t="str">
        <f t="shared" ref="AQ252:BH252" si="398">IF(LEN(INDEX(IF(LEFT($C252,3)="XFD",RawDataAllData,StdCalcsAllCalcs),$D252,AQ$2))=0,"",INDEX(IF(LEFT($C252,3)="XFD",RawDataAllData,StdCalcsAllCalcs),$D252,AQ$2)*$D238)</f>
        <v/>
      </c>
      <c r="AR252" s="136" t="str">
        <f t="shared" si="398"/>
        <v/>
      </c>
      <c r="AS252" s="136" t="str">
        <f t="shared" si="398"/>
        <v/>
      </c>
      <c r="AT252" s="136" t="str">
        <f t="shared" si="398"/>
        <v/>
      </c>
      <c r="AU252" s="136" t="str">
        <f t="shared" si="398"/>
        <v/>
      </c>
      <c r="AV252" s="136" t="str">
        <f t="shared" si="398"/>
        <v/>
      </c>
      <c r="AW252" s="136" t="str">
        <f t="shared" si="398"/>
        <v/>
      </c>
      <c r="AX252" s="136" t="str">
        <f t="shared" si="398"/>
        <v/>
      </c>
      <c r="AY252" s="136" t="str">
        <f t="shared" si="398"/>
        <v/>
      </c>
      <c r="AZ252" s="136" t="str">
        <f t="shared" si="398"/>
        <v/>
      </c>
      <c r="BA252" s="136" t="str">
        <f t="shared" si="398"/>
        <v/>
      </c>
      <c r="BB252" s="136" t="str">
        <f t="shared" si="398"/>
        <v/>
      </c>
      <c r="BC252" s="136" t="str">
        <f t="shared" si="398"/>
        <v/>
      </c>
      <c r="BD252" s="136" t="str">
        <f t="shared" si="398"/>
        <v/>
      </c>
      <c r="BE252" s="136" t="str">
        <f t="shared" si="398"/>
        <v/>
      </c>
      <c r="BF252" s="136" t="str">
        <f t="shared" si="398"/>
        <v/>
      </c>
      <c r="BG252" s="136" t="str">
        <f t="shared" si="398"/>
        <v/>
      </c>
      <c r="BH252" s="136" t="str">
        <f t="shared" si="398"/>
        <v/>
      </c>
    </row>
    <row r="253" spans="1:60" x14ac:dyDescent="0.2">
      <c r="A253" s="114">
        <f t="shared" si="166"/>
        <v>0</v>
      </c>
      <c r="C253" s="143" t="s">
        <v>1656</v>
      </c>
      <c r="D253" s="112">
        <f t="shared" si="368"/>
        <v>97</v>
      </c>
      <c r="E253" s="112">
        <f t="shared" si="372"/>
        <v>16</v>
      </c>
      <c r="G253" s="143" t="str">
        <f>G$37</f>
        <v>AM</v>
      </c>
      <c r="H253" s="135" t="str">
        <f t="shared" si="369"/>
        <v>Application maintenance</v>
      </c>
      <c r="I253" s="136" t="str">
        <f>IF(LEN(INDEX(IF(LEFT($C253,3)="XFD",RawDataAllData,StdCalcsAllCalcs),$D253,I$2))=0,"",INDEX(IF(LEFT($C253,3)="XFD",RawDataAllData,StdCalcsAllCalcs),$D253,I$2)*$D238)</f>
        <v/>
      </c>
      <c r="J253" s="136" t="str">
        <f ca="1">IF(AND(I253&lt;&gt;"",I253&lt;INDEX(INDIRECT(B237),E253,MATCH(J238&amp;"LQ",StdRangesColumnHeaders,0)-StdRangesFirstDatasetCol+3)),"Q4",IF(AND(I253&lt;&gt;"",I253&gt;INDEX(INDIRECT(B237),E253,MATCH(J238&amp;"HQ",StdRangesColumnHeaders,0)-StdRangesFirstDatasetCol+3)),"Q1",""))</f>
        <v/>
      </c>
      <c r="K253" s="136" t="str">
        <f t="shared" ref="K253:AP253" si="399">IF(LEN(INDEX(IF(LEFT($C253,3)="XFD",RawDataAllData,StdCalcsAllCalcs),$D253,K$2))=0,"",INDEX(IF(LEFT($C253,3)="XFD",RawDataAllData,StdCalcsAllCalcs),$D253,K$2)*$D238)</f>
        <v/>
      </c>
      <c r="L253" s="136" t="str">
        <f t="shared" si="399"/>
        <v/>
      </c>
      <c r="M253" s="136" t="str">
        <f t="shared" si="399"/>
        <v/>
      </c>
      <c r="N253" s="136" t="str">
        <f t="shared" si="399"/>
        <v/>
      </c>
      <c r="O253" s="136" t="str">
        <f t="shared" si="399"/>
        <v/>
      </c>
      <c r="P253" s="136" t="str">
        <f t="shared" si="399"/>
        <v/>
      </c>
      <c r="Q253" s="136" t="str">
        <f t="shared" si="399"/>
        <v/>
      </c>
      <c r="R253" s="136" t="str">
        <f t="shared" si="399"/>
        <v/>
      </c>
      <c r="S253" s="136" t="str">
        <f t="shared" si="399"/>
        <v/>
      </c>
      <c r="T253" s="136" t="str">
        <f t="shared" si="399"/>
        <v/>
      </c>
      <c r="U253" s="136" t="str">
        <f t="shared" si="399"/>
        <v/>
      </c>
      <c r="V253" s="136" t="str">
        <f t="shared" si="399"/>
        <v/>
      </c>
      <c r="W253" s="136" t="str">
        <f t="shared" si="399"/>
        <v/>
      </c>
      <c r="X253" s="136" t="str">
        <f t="shared" si="399"/>
        <v/>
      </c>
      <c r="Y253" s="136" t="str">
        <f t="shared" si="399"/>
        <v/>
      </c>
      <c r="Z253" s="136" t="str">
        <f t="shared" si="399"/>
        <v/>
      </c>
      <c r="AA253" s="136" t="str">
        <f t="shared" si="399"/>
        <v/>
      </c>
      <c r="AB253" s="136" t="str">
        <f t="shared" si="399"/>
        <v/>
      </c>
      <c r="AC253" s="136" t="str">
        <f t="shared" si="399"/>
        <v/>
      </c>
      <c r="AD253" s="136" t="str">
        <f t="shared" si="399"/>
        <v/>
      </c>
      <c r="AE253" s="136" t="str">
        <f t="shared" si="399"/>
        <v/>
      </c>
      <c r="AF253" s="136" t="str">
        <f t="shared" si="399"/>
        <v/>
      </c>
      <c r="AG253" s="136" t="str">
        <f t="shared" si="399"/>
        <v/>
      </c>
      <c r="AH253" s="136" t="str">
        <f t="shared" si="399"/>
        <v/>
      </c>
      <c r="AI253" s="136" t="str">
        <f t="shared" si="399"/>
        <v/>
      </c>
      <c r="AJ253" s="136" t="str">
        <f t="shared" si="399"/>
        <v/>
      </c>
      <c r="AK253" s="136" t="str">
        <f t="shared" si="399"/>
        <v/>
      </c>
      <c r="AL253" s="136" t="str">
        <f t="shared" si="399"/>
        <v/>
      </c>
      <c r="AM253" s="136" t="str">
        <f t="shared" si="399"/>
        <v/>
      </c>
      <c r="AN253" s="136" t="str">
        <f t="shared" si="399"/>
        <v/>
      </c>
      <c r="AO253" s="136" t="str">
        <f t="shared" si="399"/>
        <v/>
      </c>
      <c r="AP253" s="136" t="str">
        <f t="shared" si="399"/>
        <v/>
      </c>
      <c r="AQ253" s="136" t="str">
        <f t="shared" ref="AQ253:BH253" si="400">IF(LEN(INDEX(IF(LEFT($C253,3)="XFD",RawDataAllData,StdCalcsAllCalcs),$D253,AQ$2))=0,"",INDEX(IF(LEFT($C253,3)="XFD",RawDataAllData,StdCalcsAllCalcs),$D253,AQ$2)*$D238)</f>
        <v/>
      </c>
      <c r="AR253" s="136" t="str">
        <f t="shared" si="400"/>
        <v/>
      </c>
      <c r="AS253" s="136" t="str">
        <f t="shared" si="400"/>
        <v/>
      </c>
      <c r="AT253" s="136" t="str">
        <f t="shared" si="400"/>
        <v/>
      </c>
      <c r="AU253" s="136" t="str">
        <f t="shared" si="400"/>
        <v/>
      </c>
      <c r="AV253" s="136" t="str">
        <f t="shared" si="400"/>
        <v/>
      </c>
      <c r="AW253" s="136" t="str">
        <f t="shared" si="400"/>
        <v/>
      </c>
      <c r="AX253" s="136" t="str">
        <f t="shared" si="400"/>
        <v/>
      </c>
      <c r="AY253" s="136" t="str">
        <f t="shared" si="400"/>
        <v/>
      </c>
      <c r="AZ253" s="136" t="str">
        <f t="shared" si="400"/>
        <v/>
      </c>
      <c r="BA253" s="136" t="str">
        <f t="shared" si="400"/>
        <v/>
      </c>
      <c r="BB253" s="136" t="str">
        <f t="shared" si="400"/>
        <v/>
      </c>
      <c r="BC253" s="136" t="str">
        <f t="shared" si="400"/>
        <v/>
      </c>
      <c r="BD253" s="136" t="str">
        <f t="shared" si="400"/>
        <v/>
      </c>
      <c r="BE253" s="136" t="str">
        <f t="shared" si="400"/>
        <v/>
      </c>
      <c r="BF253" s="136" t="str">
        <f t="shared" si="400"/>
        <v/>
      </c>
      <c r="BG253" s="136" t="str">
        <f t="shared" si="400"/>
        <v/>
      </c>
      <c r="BH253" s="136" t="str">
        <f t="shared" si="400"/>
        <v/>
      </c>
    </row>
    <row r="254" spans="1:60" x14ac:dyDescent="0.2">
      <c r="A254" s="114">
        <f t="shared" si="166"/>
        <v>0</v>
      </c>
      <c r="C254" s="143" t="s">
        <v>1655</v>
      </c>
      <c r="D254" s="112">
        <f t="shared" si="368"/>
        <v>96</v>
      </c>
      <c r="E254" s="112">
        <f t="shared" si="372"/>
        <v>17</v>
      </c>
      <c r="G254" s="143" t="str">
        <f>G$38</f>
        <v>AD</v>
      </c>
      <c r="H254" s="135" t="str">
        <f t="shared" si="369"/>
        <v>Application development</v>
      </c>
      <c r="I254" s="136" t="str">
        <f>IF(LEN(INDEX(IF(LEFT($C254,3)="XFD",RawDataAllData,StdCalcsAllCalcs),$D254,I$2))=0,"",INDEX(IF(LEFT($C254,3)="XFD",RawDataAllData,StdCalcsAllCalcs),$D254,I$2)*$D238)</f>
        <v/>
      </c>
      <c r="J254" s="136" t="str">
        <f ca="1">IF(AND(I254&lt;&gt;"",I254&lt;INDEX(INDIRECT(B237),E254,MATCH(J238&amp;"LQ",StdRangesColumnHeaders,0)-StdRangesFirstDatasetCol+3)),"Q4",IF(AND(I254&lt;&gt;"",I254&gt;INDEX(INDIRECT(B237),E254,MATCH(J238&amp;"HQ",StdRangesColumnHeaders,0)-StdRangesFirstDatasetCol+3)),"Q1",""))</f>
        <v/>
      </c>
      <c r="K254" s="136" t="str">
        <f t="shared" ref="K254:AP254" si="401">IF(LEN(INDEX(IF(LEFT($C254,3)="XFD",RawDataAllData,StdCalcsAllCalcs),$D254,K$2))=0,"",INDEX(IF(LEFT($C254,3)="XFD",RawDataAllData,StdCalcsAllCalcs),$D254,K$2)*$D238)</f>
        <v/>
      </c>
      <c r="L254" s="136" t="str">
        <f t="shared" si="401"/>
        <v/>
      </c>
      <c r="M254" s="136" t="str">
        <f t="shared" si="401"/>
        <v/>
      </c>
      <c r="N254" s="136" t="str">
        <f t="shared" si="401"/>
        <v/>
      </c>
      <c r="O254" s="136" t="str">
        <f t="shared" si="401"/>
        <v/>
      </c>
      <c r="P254" s="136" t="str">
        <f t="shared" si="401"/>
        <v/>
      </c>
      <c r="Q254" s="136" t="str">
        <f t="shared" si="401"/>
        <v/>
      </c>
      <c r="R254" s="136" t="str">
        <f t="shared" si="401"/>
        <v/>
      </c>
      <c r="S254" s="136" t="str">
        <f t="shared" si="401"/>
        <v/>
      </c>
      <c r="T254" s="136" t="str">
        <f t="shared" si="401"/>
        <v/>
      </c>
      <c r="U254" s="136" t="str">
        <f t="shared" si="401"/>
        <v/>
      </c>
      <c r="V254" s="136" t="str">
        <f t="shared" si="401"/>
        <v/>
      </c>
      <c r="W254" s="136" t="str">
        <f t="shared" si="401"/>
        <v/>
      </c>
      <c r="X254" s="136" t="str">
        <f t="shared" si="401"/>
        <v/>
      </c>
      <c r="Y254" s="136" t="str">
        <f t="shared" si="401"/>
        <v/>
      </c>
      <c r="Z254" s="136" t="str">
        <f t="shared" si="401"/>
        <v/>
      </c>
      <c r="AA254" s="136" t="str">
        <f t="shared" si="401"/>
        <v/>
      </c>
      <c r="AB254" s="136" t="str">
        <f t="shared" si="401"/>
        <v/>
      </c>
      <c r="AC254" s="136" t="str">
        <f t="shared" si="401"/>
        <v/>
      </c>
      <c r="AD254" s="136" t="str">
        <f t="shared" si="401"/>
        <v/>
      </c>
      <c r="AE254" s="136" t="str">
        <f t="shared" si="401"/>
        <v/>
      </c>
      <c r="AF254" s="136" t="str">
        <f t="shared" si="401"/>
        <v/>
      </c>
      <c r="AG254" s="136" t="str">
        <f t="shared" si="401"/>
        <v/>
      </c>
      <c r="AH254" s="136" t="str">
        <f t="shared" si="401"/>
        <v/>
      </c>
      <c r="AI254" s="136" t="str">
        <f t="shared" si="401"/>
        <v/>
      </c>
      <c r="AJ254" s="136" t="str">
        <f t="shared" si="401"/>
        <v/>
      </c>
      <c r="AK254" s="136" t="str">
        <f t="shared" si="401"/>
        <v/>
      </c>
      <c r="AL254" s="136" t="str">
        <f t="shared" si="401"/>
        <v/>
      </c>
      <c r="AM254" s="136" t="str">
        <f t="shared" si="401"/>
        <v/>
      </c>
      <c r="AN254" s="136" t="str">
        <f t="shared" si="401"/>
        <v/>
      </c>
      <c r="AO254" s="136" t="str">
        <f t="shared" si="401"/>
        <v/>
      </c>
      <c r="AP254" s="136" t="str">
        <f t="shared" si="401"/>
        <v/>
      </c>
      <c r="AQ254" s="136" t="str">
        <f t="shared" ref="AQ254:BH254" si="402">IF(LEN(INDEX(IF(LEFT($C254,3)="XFD",RawDataAllData,StdCalcsAllCalcs),$D254,AQ$2))=0,"",INDEX(IF(LEFT($C254,3)="XFD",RawDataAllData,StdCalcsAllCalcs),$D254,AQ$2)*$D238)</f>
        <v/>
      </c>
      <c r="AR254" s="136" t="str">
        <f t="shared" si="402"/>
        <v/>
      </c>
      <c r="AS254" s="136" t="str">
        <f t="shared" si="402"/>
        <v/>
      </c>
      <c r="AT254" s="136" t="str">
        <f t="shared" si="402"/>
        <v/>
      </c>
      <c r="AU254" s="136" t="str">
        <f t="shared" si="402"/>
        <v/>
      </c>
      <c r="AV254" s="136" t="str">
        <f t="shared" si="402"/>
        <v/>
      </c>
      <c r="AW254" s="136" t="str">
        <f t="shared" si="402"/>
        <v/>
      </c>
      <c r="AX254" s="136" t="str">
        <f t="shared" si="402"/>
        <v/>
      </c>
      <c r="AY254" s="136" t="str">
        <f t="shared" si="402"/>
        <v/>
      </c>
      <c r="AZ254" s="136" t="str">
        <f t="shared" si="402"/>
        <v/>
      </c>
      <c r="BA254" s="136" t="str">
        <f t="shared" si="402"/>
        <v/>
      </c>
      <c r="BB254" s="136" t="str">
        <f t="shared" si="402"/>
        <v/>
      </c>
      <c r="BC254" s="136" t="str">
        <f t="shared" si="402"/>
        <v/>
      </c>
      <c r="BD254" s="136" t="str">
        <f t="shared" si="402"/>
        <v/>
      </c>
      <c r="BE254" s="136" t="str">
        <f t="shared" si="402"/>
        <v/>
      </c>
      <c r="BF254" s="136" t="str">
        <f t="shared" si="402"/>
        <v/>
      </c>
      <c r="BG254" s="136" t="str">
        <f t="shared" si="402"/>
        <v/>
      </c>
      <c r="BH254" s="136" t="str">
        <f t="shared" si="402"/>
        <v/>
      </c>
    </row>
    <row r="255" spans="1:60" ht="4.5" customHeight="1" x14ac:dyDescent="0.2">
      <c r="A255" s="114">
        <f t="shared" si="166"/>
        <v>0</v>
      </c>
    </row>
    <row r="256" spans="1:60" s="115" customFormat="1" ht="21" x14ac:dyDescent="0.25">
      <c r="A256" s="117">
        <f t="shared" si="166"/>
        <v>0</v>
      </c>
      <c r="B256" s="116" t="s">
        <v>267</v>
      </c>
      <c r="I256" s="122" t="str">
        <f>I$11</f>
        <v>Cl1</v>
      </c>
      <c r="J256" s="122"/>
      <c r="K256" s="122" t="str">
        <f t="shared" ref="K256:AP256" si="403">K$11</f>
        <v>Cl2</v>
      </c>
      <c r="L256" s="122" t="str">
        <f t="shared" si="403"/>
        <v>Cl3</v>
      </c>
      <c r="M256" s="122" t="str">
        <f t="shared" si="403"/>
        <v>Cl4</v>
      </c>
      <c r="N256" s="122" t="str">
        <f t="shared" si="403"/>
        <v>Cl5</v>
      </c>
      <c r="O256" s="122" t="str">
        <f t="shared" si="403"/>
        <v>P1</v>
      </c>
      <c r="P256" s="122" t="str">
        <f t="shared" si="403"/>
        <v>P2</v>
      </c>
      <c r="Q256" s="122" t="str">
        <f t="shared" si="403"/>
        <v>P3</v>
      </c>
      <c r="R256" s="122" t="str">
        <f t="shared" si="403"/>
        <v>P4</v>
      </c>
      <c r="S256" s="122" t="str">
        <f t="shared" si="403"/>
        <v>P5</v>
      </c>
      <c r="T256" s="122" t="str">
        <f t="shared" si="403"/>
        <v>P6</v>
      </c>
      <c r="U256" s="122" t="str">
        <f t="shared" si="403"/>
        <v>P7</v>
      </c>
      <c r="V256" s="122" t="str">
        <f t="shared" si="403"/>
        <v>P8</v>
      </c>
      <c r="W256" s="122" t="str">
        <f t="shared" si="403"/>
        <v>P9</v>
      </c>
      <c r="X256" s="122" t="str">
        <f t="shared" si="403"/>
        <v>P10</v>
      </c>
      <c r="Y256" s="122" t="str">
        <f t="shared" si="403"/>
        <v>P11</v>
      </c>
      <c r="Z256" s="122" t="str">
        <f t="shared" si="403"/>
        <v>G1Med</v>
      </c>
      <c r="AA256" s="122" t="str">
        <f t="shared" si="403"/>
        <v>G1LQ</v>
      </c>
      <c r="AB256" s="122" t="str">
        <f t="shared" si="403"/>
        <v>G1HQ</v>
      </c>
      <c r="AC256" s="122" t="str">
        <f t="shared" si="403"/>
        <v>G1Min</v>
      </c>
      <c r="AD256" s="122" t="str">
        <f t="shared" si="403"/>
        <v>G1Max</v>
      </c>
      <c r="AE256" s="122" t="str">
        <f t="shared" si="403"/>
        <v>G1Avg</v>
      </c>
      <c r="AF256" s="122" t="str">
        <f t="shared" si="403"/>
        <v>G1Std</v>
      </c>
      <c r="AG256" s="122" t="str">
        <f t="shared" si="403"/>
        <v>G2Med</v>
      </c>
      <c r="AH256" s="122" t="str">
        <f t="shared" si="403"/>
        <v>G2LQ</v>
      </c>
      <c r="AI256" s="122" t="str">
        <f t="shared" si="403"/>
        <v>G2HQ</v>
      </c>
      <c r="AJ256" s="122" t="str">
        <f t="shared" si="403"/>
        <v>G2Min</v>
      </c>
      <c r="AK256" s="122" t="str">
        <f t="shared" si="403"/>
        <v>G2Max</v>
      </c>
      <c r="AL256" s="122" t="str">
        <f t="shared" si="403"/>
        <v>G2Avg</v>
      </c>
      <c r="AM256" s="122" t="str">
        <f t="shared" si="403"/>
        <v>G2Std</v>
      </c>
      <c r="AN256" s="122" t="str">
        <f t="shared" si="403"/>
        <v>G3Med</v>
      </c>
      <c r="AO256" s="122" t="str">
        <f t="shared" si="403"/>
        <v>G3LQ</v>
      </c>
      <c r="AP256" s="122" t="str">
        <f t="shared" si="403"/>
        <v>G3HQ</v>
      </c>
      <c r="AQ256" s="122" t="str">
        <f t="shared" ref="AQ256:BH256" si="404">AQ$11</f>
        <v>G3Min</v>
      </c>
      <c r="AR256" s="122" t="str">
        <f t="shared" si="404"/>
        <v>G3Max</v>
      </c>
      <c r="AS256" s="122" t="str">
        <f t="shared" si="404"/>
        <v>G3Avg</v>
      </c>
      <c r="AT256" s="122" t="str">
        <f t="shared" si="404"/>
        <v>G3Std</v>
      </c>
      <c r="AU256" s="122" t="str">
        <f t="shared" si="404"/>
        <v>G4Med</v>
      </c>
      <c r="AV256" s="122" t="str">
        <f t="shared" si="404"/>
        <v>G4LQ</v>
      </c>
      <c r="AW256" s="122" t="str">
        <f t="shared" si="404"/>
        <v>G4HQ</v>
      </c>
      <c r="AX256" s="122" t="str">
        <f t="shared" si="404"/>
        <v>G4Min</v>
      </c>
      <c r="AY256" s="122" t="str">
        <f t="shared" si="404"/>
        <v>G4Max</v>
      </c>
      <c r="AZ256" s="122" t="str">
        <f t="shared" si="404"/>
        <v>G4Avg</v>
      </c>
      <c r="BA256" s="122" t="str">
        <f t="shared" si="404"/>
        <v>G4Std</v>
      </c>
      <c r="BB256" s="122" t="str">
        <f t="shared" si="404"/>
        <v>G5Med</v>
      </c>
      <c r="BC256" s="122" t="str">
        <f t="shared" si="404"/>
        <v>G5LQ</v>
      </c>
      <c r="BD256" s="122" t="str">
        <f t="shared" si="404"/>
        <v>G5HQ</v>
      </c>
      <c r="BE256" s="122" t="str">
        <f t="shared" si="404"/>
        <v>G5Min</v>
      </c>
      <c r="BF256" s="122" t="str">
        <f t="shared" si="404"/>
        <v>G5Max</v>
      </c>
      <c r="BG256" s="122" t="str">
        <f t="shared" si="404"/>
        <v>G5Avg</v>
      </c>
      <c r="BH256" s="122" t="str">
        <f t="shared" si="404"/>
        <v>G5Std</v>
      </c>
    </row>
    <row r="257" spans="1:27" ht="4.5" customHeight="1" x14ac:dyDescent="0.2">
      <c r="A257" s="114">
        <f t="shared" si="166"/>
        <v>0</v>
      </c>
    </row>
    <row r="258" spans="1:27" x14ac:dyDescent="0.2">
      <c r="A258" s="114"/>
      <c r="B258" s="112" t="s">
        <v>2606</v>
      </c>
    </row>
    <row r="259" spans="1:27" x14ac:dyDescent="0.2">
      <c r="A259" s="114">
        <f t="shared" si="166"/>
        <v>0</v>
      </c>
      <c r="B259" s="112" t="s">
        <v>256</v>
      </c>
      <c r="D259" s="234"/>
      <c r="E259" s="234"/>
      <c r="F259" s="234"/>
      <c r="G259" s="132"/>
      <c r="H259" s="132" t="str">
        <f>HeaderLabels</f>
        <v>Labels</v>
      </c>
      <c r="I259" s="132" t="str">
        <f>HeaderCl1N</f>
        <v>#Cl1N#</v>
      </c>
      <c r="J259" s="132"/>
      <c r="K259" s="132" t="str">
        <f>HeaderCl2N</f>
        <v>#Cl2N#</v>
      </c>
      <c r="L259" s="132" t="str">
        <f>HeaderCl3N</f>
        <v>#Cl3N#</v>
      </c>
      <c r="M259" s="132" t="str">
        <f>HeaderCl4N</f>
        <v>#Cl4N#</v>
      </c>
      <c r="N259" s="132" t="str">
        <f>HeaderCl5N</f>
        <v>#Cl5N#</v>
      </c>
      <c r="O259" s="132" t="str">
        <f>HeaderP1N</f>
        <v>#P1N#</v>
      </c>
      <c r="P259" s="132" t="str">
        <f>HeaderP2N</f>
        <v>#P2N#</v>
      </c>
      <c r="Q259" s="132" t="str">
        <f>HeaderP3N</f>
        <v>#P3N#</v>
      </c>
      <c r="R259" s="132" t="str">
        <f>HeaderP4N</f>
        <v>#P4N#</v>
      </c>
      <c r="S259" s="132" t="str">
        <f>HeaderP5N</f>
        <v>#P5N#</v>
      </c>
      <c r="T259" s="132" t="str">
        <f>HeaderP6N</f>
        <v>#P6N#</v>
      </c>
      <c r="U259" s="132" t="str">
        <f>HeaderP7N</f>
        <v>#P7N#</v>
      </c>
      <c r="V259" s="132" t="str">
        <f>HeaderP8N</f>
        <v>#P8N#</v>
      </c>
      <c r="W259" s="132" t="str">
        <f>HeaderP9N</f>
        <v>#P9N#</v>
      </c>
      <c r="X259" s="132" t="str">
        <f>HeaderP10N</f>
        <v>#P10N#</v>
      </c>
      <c r="Y259" s="132" t="str">
        <f>HeaderP11N</f>
        <v>#P11N#</v>
      </c>
    </row>
    <row r="260" spans="1:27" x14ac:dyDescent="0.2">
      <c r="A260" s="114">
        <f t="shared" si="166"/>
        <v>0</v>
      </c>
      <c r="C260" s="143" t="s">
        <v>222</v>
      </c>
      <c r="D260" s="112">
        <f t="shared" ref="D260:D275" si="405">MATCH(C260,IF(LEFT($C260,3)="XFD",RawDataFieldKeys,StdCalcsFieldKeys),0)-IF(LEFT($C260,3)="XFD",RawDataFieldKeyBaseRow,StdCalcsFieldKeyBaseRow)</f>
        <v>232</v>
      </c>
      <c r="G260" s="143" t="str">
        <f>G$23</f>
        <v>IT</v>
      </c>
      <c r="H260" s="132" t="str">
        <f t="shared" ref="H260:H275" si="406">VLOOKUP(C260,IF(LEFT($C260,3)="XFD",RawDataLookupFieldLabels,StdCalcsLookupFieldLabels),2,0)</f>
        <v>Total IT</v>
      </c>
      <c r="I260" s="146">
        <f t="shared" ref="I260:I275" si="407">IF(LEN(INDEX(IF(LEFT($C260,3)="XFD",RawDataAllData,StdCalcsAllCalcs),$D260,I$2))=0,"",INDEX(IF(LEFT($C260,3)="XFD",RawDataAllData,StdCalcsAllCalcs),$D260,I$2))</f>
        <v>2559</v>
      </c>
      <c r="J260" s="146"/>
      <c r="K260" s="146" t="str">
        <f t="shared" ref="K260:Y269" si="408">IF(LEN(INDEX(IF(LEFT($C260,3)="XFD",RawDataAllData,StdCalcsAllCalcs),$D260,K$2))=0,"",INDEX(IF(LEFT($C260,3)="XFD",RawDataAllData,StdCalcsAllCalcs),$D260,K$2))</f>
        <v/>
      </c>
      <c r="L260" s="146" t="str">
        <f t="shared" si="408"/>
        <v/>
      </c>
      <c r="M260" s="146" t="str">
        <f t="shared" si="408"/>
        <v/>
      </c>
      <c r="N260" s="146" t="str">
        <f t="shared" si="408"/>
        <v/>
      </c>
      <c r="O260" s="146">
        <f t="shared" si="408"/>
        <v>122</v>
      </c>
      <c r="P260" s="146">
        <f t="shared" si="408"/>
        <v>289.78041999999999</v>
      </c>
      <c r="Q260" s="146">
        <f t="shared" si="408"/>
        <v>211</v>
      </c>
      <c r="R260" s="146">
        <f t="shared" si="408"/>
        <v>709</v>
      </c>
      <c r="S260" s="146">
        <f t="shared" si="408"/>
        <v>82</v>
      </c>
      <c r="T260" s="146">
        <f t="shared" si="408"/>
        <v>133</v>
      </c>
      <c r="U260" s="146">
        <f t="shared" si="408"/>
        <v>925.04</v>
      </c>
      <c r="V260" s="146">
        <f t="shared" si="408"/>
        <v>636</v>
      </c>
      <c r="W260" s="146">
        <f t="shared" si="408"/>
        <v>507.84764999999999</v>
      </c>
      <c r="X260" s="146">
        <f t="shared" si="408"/>
        <v>308.2</v>
      </c>
      <c r="Y260" s="146">
        <f t="shared" si="408"/>
        <v>109</v>
      </c>
    </row>
    <row r="261" spans="1:27" x14ac:dyDescent="0.2">
      <c r="A261" s="114">
        <f t="shared" si="166"/>
        <v>0</v>
      </c>
      <c r="C261" s="143" t="s">
        <v>230</v>
      </c>
      <c r="D261" s="112">
        <f t="shared" si="405"/>
        <v>276</v>
      </c>
      <c r="G261" s="143" t="str">
        <f>G$24</f>
        <v>Mgmt</v>
      </c>
      <c r="H261" s="132" t="str">
        <f t="shared" si="406"/>
        <v>Management and overhead</v>
      </c>
      <c r="I261" s="146">
        <f t="shared" si="407"/>
        <v>591</v>
      </c>
      <c r="J261" s="146"/>
      <c r="K261" s="146" t="str">
        <f t="shared" si="408"/>
        <v/>
      </c>
      <c r="L261" s="146" t="str">
        <f t="shared" si="408"/>
        <v/>
      </c>
      <c r="M261" s="146" t="str">
        <f t="shared" si="408"/>
        <v/>
      </c>
      <c r="N261" s="146" t="str">
        <f t="shared" si="408"/>
        <v/>
      </c>
      <c r="O261" s="146">
        <f t="shared" si="408"/>
        <v>4</v>
      </c>
      <c r="P261" s="146">
        <f t="shared" si="408"/>
        <v>23.637499999999999</v>
      </c>
      <c r="Q261" s="146">
        <f t="shared" si="408"/>
        <v>17</v>
      </c>
      <c r="R261" s="146">
        <f t="shared" si="408"/>
        <v>7</v>
      </c>
      <c r="S261" s="146">
        <f t="shared" si="408"/>
        <v>6</v>
      </c>
      <c r="T261" s="146">
        <f t="shared" si="408"/>
        <v>19</v>
      </c>
      <c r="U261" s="146">
        <f t="shared" si="408"/>
        <v>89</v>
      </c>
      <c r="V261" s="146">
        <f t="shared" si="408"/>
        <v>31</v>
      </c>
      <c r="W261" s="146">
        <f t="shared" si="408"/>
        <v>46.389850000000003</v>
      </c>
      <c r="X261" s="146">
        <f t="shared" si="408"/>
        <v>13.75</v>
      </c>
      <c r="Y261" s="146">
        <f t="shared" si="408"/>
        <v>1</v>
      </c>
      <c r="Z261" s="134"/>
      <c r="AA261" s="134"/>
    </row>
    <row r="262" spans="1:27" x14ac:dyDescent="0.2">
      <c r="A262" s="114">
        <f t="shared" ref="A262:A326" si="409">IF(SelectEfficiencySpendFTEs="x",,ERROR)</f>
        <v>0</v>
      </c>
      <c r="C262" s="143" t="s">
        <v>224</v>
      </c>
      <c r="D262" s="112">
        <f t="shared" si="405"/>
        <v>263</v>
      </c>
      <c r="G262" s="143" t="str">
        <f>G$25</f>
        <v>Infra</v>
      </c>
      <c r="H262" s="132" t="str">
        <f t="shared" si="406"/>
        <v>Infrastructure</v>
      </c>
      <c r="I262" s="146">
        <f t="shared" si="407"/>
        <v>342</v>
      </c>
      <c r="J262" s="146"/>
      <c r="K262" s="146" t="str">
        <f t="shared" si="408"/>
        <v/>
      </c>
      <c r="L262" s="146" t="str">
        <f t="shared" si="408"/>
        <v/>
      </c>
      <c r="M262" s="146" t="str">
        <f t="shared" si="408"/>
        <v/>
      </c>
      <c r="N262" s="146" t="str">
        <f t="shared" si="408"/>
        <v/>
      </c>
      <c r="O262" s="146">
        <f t="shared" si="408"/>
        <v>47.872</v>
      </c>
      <c r="P262" s="146">
        <f t="shared" si="408"/>
        <v>50.908329999999999</v>
      </c>
      <c r="Q262" s="146">
        <f t="shared" si="408"/>
        <v>76</v>
      </c>
      <c r="R262" s="146">
        <f t="shared" si="408"/>
        <v>354</v>
      </c>
      <c r="S262" s="146">
        <f t="shared" si="408"/>
        <v>12</v>
      </c>
      <c r="T262" s="146">
        <f t="shared" si="408"/>
        <v>41</v>
      </c>
      <c r="U262" s="146">
        <f t="shared" si="408"/>
        <v>418.3</v>
      </c>
      <c r="V262" s="146">
        <f t="shared" si="408"/>
        <v>248</v>
      </c>
      <c r="W262" s="146">
        <f t="shared" si="408"/>
        <v>137.46704</v>
      </c>
      <c r="X262" s="146">
        <f t="shared" si="408"/>
        <v>41</v>
      </c>
      <c r="Y262" s="146">
        <f t="shared" si="408"/>
        <v>41</v>
      </c>
      <c r="Z262" s="134"/>
      <c r="AA262" s="134"/>
    </row>
    <row r="263" spans="1:27" x14ac:dyDescent="0.2">
      <c r="A263" s="114">
        <f t="shared" si="409"/>
        <v>0</v>
      </c>
      <c r="C263" s="143" t="s">
        <v>229</v>
      </c>
      <c r="D263" s="112">
        <f t="shared" si="405"/>
        <v>272</v>
      </c>
      <c r="G263" s="143" t="str">
        <f>G$26</f>
        <v>NTS</v>
      </c>
      <c r="H263" s="132" t="str">
        <f t="shared" si="406"/>
        <v>Network services</v>
      </c>
      <c r="I263" s="146">
        <f t="shared" si="407"/>
        <v>11</v>
      </c>
      <c r="J263" s="146"/>
      <c r="K263" s="146" t="str">
        <f t="shared" si="408"/>
        <v/>
      </c>
      <c r="L263" s="146" t="str">
        <f t="shared" si="408"/>
        <v/>
      </c>
      <c r="M263" s="146" t="str">
        <f t="shared" si="408"/>
        <v/>
      </c>
      <c r="N263" s="146" t="str">
        <f t="shared" si="408"/>
        <v/>
      </c>
      <c r="O263" s="146">
        <f t="shared" si="408"/>
        <v>6.9428299999999998</v>
      </c>
      <c r="P263" s="146">
        <f t="shared" si="408"/>
        <v>3.6916699999999998</v>
      </c>
      <c r="Q263" s="146">
        <f t="shared" si="408"/>
        <v>8</v>
      </c>
      <c r="R263" s="146">
        <f t="shared" si="408"/>
        <v>32</v>
      </c>
      <c r="S263" s="146">
        <f t="shared" si="408"/>
        <v>7</v>
      </c>
      <c r="T263" s="146">
        <f t="shared" si="408"/>
        <v>7</v>
      </c>
      <c r="U263" s="146">
        <f t="shared" si="408"/>
        <v>27</v>
      </c>
      <c r="V263" s="146">
        <f t="shared" si="408"/>
        <v>29</v>
      </c>
      <c r="W263" s="146">
        <f t="shared" si="408"/>
        <v>12.72748</v>
      </c>
      <c r="X263" s="146">
        <f t="shared" si="408"/>
        <v>7</v>
      </c>
      <c r="Y263" s="146">
        <f t="shared" si="408"/>
        <v>6</v>
      </c>
      <c r="Z263" s="134"/>
      <c r="AA263" s="134"/>
    </row>
    <row r="264" spans="1:27" x14ac:dyDescent="0.2">
      <c r="A264" s="114">
        <f t="shared" si="409"/>
        <v>0</v>
      </c>
      <c r="C264" s="143" t="s">
        <v>249</v>
      </c>
      <c r="D264" s="112">
        <f t="shared" si="405"/>
        <v>273</v>
      </c>
      <c r="G264" s="143" t="str">
        <f>G$27</f>
        <v>Net</v>
      </c>
      <c r="H264" s="132" t="str">
        <f t="shared" si="406"/>
        <v>Networking</v>
      </c>
      <c r="I264" s="146">
        <f t="shared" si="407"/>
        <v>7</v>
      </c>
      <c r="J264" s="146"/>
      <c r="K264" s="146" t="str">
        <f t="shared" si="408"/>
        <v/>
      </c>
      <c r="L264" s="146" t="str">
        <f t="shared" si="408"/>
        <v/>
      </c>
      <c r="M264" s="146" t="str">
        <f t="shared" si="408"/>
        <v/>
      </c>
      <c r="N264" s="146" t="str">
        <f t="shared" si="408"/>
        <v/>
      </c>
      <c r="O264" s="146">
        <f t="shared" si="408"/>
        <v>3</v>
      </c>
      <c r="P264" s="146">
        <f t="shared" si="408"/>
        <v>1</v>
      </c>
      <c r="Q264" s="146">
        <f t="shared" si="408"/>
        <v>1</v>
      </c>
      <c r="R264" s="146">
        <f t="shared" si="408"/>
        <v>1</v>
      </c>
      <c r="S264" s="146">
        <f t="shared" si="408"/>
        <v>6</v>
      </c>
      <c r="T264" s="146">
        <f t="shared" si="408"/>
        <v>6</v>
      </c>
      <c r="U264" s="146">
        <f t="shared" si="408"/>
        <v>11</v>
      </c>
      <c r="V264" s="146">
        <f t="shared" si="408"/>
        <v>8</v>
      </c>
      <c r="W264" s="146">
        <f t="shared" si="408"/>
        <v>2</v>
      </c>
      <c r="X264" s="146">
        <f t="shared" si="408"/>
        <v>4</v>
      </c>
      <c r="Y264" s="146">
        <f t="shared" si="408"/>
        <v>1</v>
      </c>
      <c r="Z264" s="134"/>
      <c r="AA264" s="134"/>
    </row>
    <row r="265" spans="1:27" x14ac:dyDescent="0.2">
      <c r="A265" s="114">
        <f t="shared" si="409"/>
        <v>0</v>
      </c>
      <c r="C265" s="143" t="s">
        <v>250</v>
      </c>
      <c r="D265" s="112">
        <f t="shared" si="405"/>
        <v>274</v>
      </c>
      <c r="G265" s="143" t="str">
        <f>G$28</f>
        <v>Tel</v>
      </c>
      <c r="H265" s="132" t="str">
        <f t="shared" si="406"/>
        <v>Telecoms</v>
      </c>
      <c r="I265" s="146">
        <f t="shared" si="407"/>
        <v>4</v>
      </c>
      <c r="J265" s="146"/>
      <c r="K265" s="146" t="str">
        <f t="shared" si="408"/>
        <v/>
      </c>
      <c r="L265" s="146" t="str">
        <f t="shared" si="408"/>
        <v/>
      </c>
      <c r="M265" s="146" t="str">
        <f t="shared" si="408"/>
        <v/>
      </c>
      <c r="N265" s="146" t="str">
        <f t="shared" si="408"/>
        <v/>
      </c>
      <c r="O265" s="146">
        <f t="shared" si="408"/>
        <v>3.9428299999999998</v>
      </c>
      <c r="P265" s="146">
        <f t="shared" si="408"/>
        <v>2.6916699999999998</v>
      </c>
      <c r="Q265" s="146">
        <f t="shared" si="408"/>
        <v>7</v>
      </c>
      <c r="R265" s="146">
        <f t="shared" si="408"/>
        <v>31</v>
      </c>
      <c r="S265" s="146">
        <f t="shared" si="408"/>
        <v>1</v>
      </c>
      <c r="T265" s="146">
        <f t="shared" si="408"/>
        <v>1</v>
      </c>
      <c r="U265" s="146">
        <f t="shared" si="408"/>
        <v>16</v>
      </c>
      <c r="V265" s="146">
        <f t="shared" si="408"/>
        <v>21</v>
      </c>
      <c r="W265" s="146">
        <f t="shared" si="408"/>
        <v>10.72748</v>
      </c>
      <c r="X265" s="146">
        <f t="shared" si="408"/>
        <v>3</v>
      </c>
      <c r="Y265" s="146">
        <f t="shared" si="408"/>
        <v>5</v>
      </c>
      <c r="Z265" s="134"/>
      <c r="AA265" s="134"/>
    </row>
    <row r="266" spans="1:27" x14ac:dyDescent="0.2">
      <c r="A266" s="114">
        <f t="shared" si="409"/>
        <v>0</v>
      </c>
      <c r="C266" s="143" t="s">
        <v>228</v>
      </c>
      <c r="D266" s="112">
        <f t="shared" si="405"/>
        <v>269</v>
      </c>
      <c r="G266" s="143" t="str">
        <f>G$29</f>
        <v>EUS</v>
      </c>
      <c r="H266" s="132" t="str">
        <f t="shared" si="406"/>
        <v>End user services</v>
      </c>
      <c r="I266" s="146">
        <f t="shared" si="407"/>
        <v>43</v>
      </c>
      <c r="J266" s="146"/>
      <c r="K266" s="146" t="str">
        <f t="shared" si="408"/>
        <v/>
      </c>
      <c r="L266" s="146" t="str">
        <f t="shared" si="408"/>
        <v/>
      </c>
      <c r="M266" s="146" t="str">
        <f t="shared" si="408"/>
        <v/>
      </c>
      <c r="N266" s="146" t="str">
        <f t="shared" si="408"/>
        <v/>
      </c>
      <c r="O266" s="146">
        <f t="shared" si="408"/>
        <v>18.66667</v>
      </c>
      <c r="P266" s="146">
        <f t="shared" si="408"/>
        <v>22.366669999999999</v>
      </c>
      <c r="Q266" s="146">
        <f t="shared" si="408"/>
        <v>38</v>
      </c>
      <c r="R266" s="146">
        <f t="shared" si="408"/>
        <v>15</v>
      </c>
      <c r="S266" s="146" t="str">
        <f t="shared" si="408"/>
        <v/>
      </c>
      <c r="T266" s="146">
        <f t="shared" si="408"/>
        <v>16</v>
      </c>
      <c r="U266" s="146">
        <f t="shared" si="408"/>
        <v>180</v>
      </c>
      <c r="V266" s="146">
        <f t="shared" si="408"/>
        <v>62</v>
      </c>
      <c r="W266" s="146">
        <f t="shared" si="408"/>
        <v>61.089060000000003</v>
      </c>
      <c r="X266" s="146">
        <f t="shared" si="408"/>
        <v>9</v>
      </c>
      <c r="Y266" s="146">
        <f t="shared" si="408"/>
        <v>23</v>
      </c>
      <c r="Z266" s="134"/>
      <c r="AA266" s="134"/>
    </row>
    <row r="267" spans="1:27" x14ac:dyDescent="0.2">
      <c r="A267" s="114">
        <f t="shared" si="409"/>
        <v>0</v>
      </c>
      <c r="C267" s="143" t="s">
        <v>247</v>
      </c>
      <c r="D267" s="112">
        <f t="shared" si="405"/>
        <v>270</v>
      </c>
      <c r="G267" s="143" t="str">
        <f>G$30</f>
        <v>Comp</v>
      </c>
      <c r="H267" s="132" t="str">
        <f t="shared" si="406"/>
        <v>End user computing</v>
      </c>
      <c r="I267" s="146" t="str">
        <f t="shared" si="407"/>
        <v/>
      </c>
      <c r="J267" s="146"/>
      <c r="K267" s="146" t="str">
        <f t="shared" si="408"/>
        <v/>
      </c>
      <c r="L267" s="146" t="str">
        <f t="shared" si="408"/>
        <v/>
      </c>
      <c r="M267" s="146" t="str">
        <f t="shared" si="408"/>
        <v/>
      </c>
      <c r="N267" s="146" t="str">
        <f t="shared" si="408"/>
        <v/>
      </c>
      <c r="O267" s="146">
        <f t="shared" si="408"/>
        <v>7.6666699999999999</v>
      </c>
      <c r="P267" s="146">
        <f t="shared" si="408"/>
        <v>13.66667</v>
      </c>
      <c r="Q267" s="146">
        <f t="shared" si="408"/>
        <v>25</v>
      </c>
      <c r="R267" s="146" t="str">
        <f t="shared" si="408"/>
        <v/>
      </c>
      <c r="S267" s="146" t="str">
        <f t="shared" si="408"/>
        <v/>
      </c>
      <c r="T267" s="146">
        <f t="shared" si="408"/>
        <v>4</v>
      </c>
      <c r="U267" s="146">
        <f t="shared" si="408"/>
        <v>180</v>
      </c>
      <c r="V267" s="146">
        <f t="shared" si="408"/>
        <v>62</v>
      </c>
      <c r="W267" s="146">
        <f t="shared" si="408"/>
        <v>27.010200000000001</v>
      </c>
      <c r="X267" s="146">
        <f t="shared" si="408"/>
        <v>2</v>
      </c>
      <c r="Y267" s="146" t="str">
        <f t="shared" si="408"/>
        <v/>
      </c>
      <c r="Z267" s="134"/>
      <c r="AA267" s="134"/>
    </row>
    <row r="268" spans="1:27" x14ac:dyDescent="0.2">
      <c r="A268" s="114">
        <f t="shared" si="409"/>
        <v>0</v>
      </c>
      <c r="C268" s="143" t="s">
        <v>248</v>
      </c>
      <c r="D268" s="112">
        <f t="shared" si="405"/>
        <v>271</v>
      </c>
      <c r="G268" s="143" t="str">
        <f>G$31</f>
        <v>HD</v>
      </c>
      <c r="H268" s="132" t="str">
        <f t="shared" si="406"/>
        <v>Help desk</v>
      </c>
      <c r="I268" s="146">
        <f t="shared" si="407"/>
        <v>43</v>
      </c>
      <c r="J268" s="146"/>
      <c r="K268" s="146" t="str">
        <f t="shared" si="408"/>
        <v/>
      </c>
      <c r="L268" s="146" t="str">
        <f t="shared" si="408"/>
        <v/>
      </c>
      <c r="M268" s="146" t="str">
        <f t="shared" si="408"/>
        <v/>
      </c>
      <c r="N268" s="146" t="str">
        <f t="shared" si="408"/>
        <v/>
      </c>
      <c r="O268" s="146">
        <f t="shared" si="408"/>
        <v>11</v>
      </c>
      <c r="P268" s="146">
        <f t="shared" si="408"/>
        <v>8.6999999999999993</v>
      </c>
      <c r="Q268" s="146">
        <f t="shared" si="408"/>
        <v>13</v>
      </c>
      <c r="R268" s="146">
        <f t="shared" si="408"/>
        <v>15</v>
      </c>
      <c r="S268" s="146" t="str">
        <f t="shared" si="408"/>
        <v/>
      </c>
      <c r="T268" s="146">
        <f t="shared" si="408"/>
        <v>12</v>
      </c>
      <c r="U268" s="146" t="str">
        <f t="shared" si="408"/>
        <v/>
      </c>
      <c r="V268" s="146" t="str">
        <f t="shared" si="408"/>
        <v/>
      </c>
      <c r="W268" s="146">
        <f t="shared" si="408"/>
        <v>34.078859999999999</v>
      </c>
      <c r="X268" s="146">
        <f t="shared" si="408"/>
        <v>7</v>
      </c>
      <c r="Y268" s="146">
        <f t="shared" si="408"/>
        <v>23</v>
      </c>
      <c r="Z268" s="134"/>
      <c r="AA268" s="134"/>
    </row>
    <row r="269" spans="1:27" x14ac:dyDescent="0.2">
      <c r="A269" s="114">
        <f t="shared" si="409"/>
        <v>0</v>
      </c>
      <c r="C269" s="143" t="s">
        <v>227</v>
      </c>
      <c r="D269" s="112">
        <f t="shared" si="405"/>
        <v>266</v>
      </c>
      <c r="G269" s="143" t="str">
        <f>G$32</f>
        <v>Servers</v>
      </c>
      <c r="H269" s="132" t="str">
        <f t="shared" si="406"/>
        <v>Server infrastructure</v>
      </c>
      <c r="I269" s="146">
        <f t="shared" si="407"/>
        <v>288</v>
      </c>
      <c r="J269" s="146"/>
      <c r="K269" s="146" t="str">
        <f t="shared" si="408"/>
        <v/>
      </c>
      <c r="L269" s="146" t="str">
        <f t="shared" si="408"/>
        <v/>
      </c>
      <c r="M269" s="146" t="str">
        <f t="shared" si="408"/>
        <v/>
      </c>
      <c r="N269" s="146" t="str">
        <f t="shared" si="408"/>
        <v/>
      </c>
      <c r="O269" s="146">
        <f t="shared" si="408"/>
        <v>16.219670000000001</v>
      </c>
      <c r="P269" s="146">
        <f t="shared" si="408"/>
        <v>24.849999999999998</v>
      </c>
      <c r="Q269" s="146">
        <f t="shared" si="408"/>
        <v>20</v>
      </c>
      <c r="R269" s="146">
        <f t="shared" si="408"/>
        <v>71</v>
      </c>
      <c r="S269" s="146" t="str">
        <f t="shared" si="408"/>
        <v/>
      </c>
      <c r="T269" s="146">
        <f t="shared" si="408"/>
        <v>16</v>
      </c>
      <c r="U269" s="146">
        <f t="shared" si="408"/>
        <v>126</v>
      </c>
      <c r="V269" s="146" t="str">
        <f t="shared" si="408"/>
        <v/>
      </c>
      <c r="W269" s="146">
        <f t="shared" si="408"/>
        <v>51.533570000000005</v>
      </c>
      <c r="X269" s="146">
        <f t="shared" si="408"/>
        <v>25</v>
      </c>
      <c r="Y269" s="146">
        <f t="shared" si="408"/>
        <v>10</v>
      </c>
      <c r="Z269" s="134"/>
      <c r="AA269" s="134"/>
    </row>
    <row r="270" spans="1:27" x14ac:dyDescent="0.2">
      <c r="A270" s="114">
        <f t="shared" si="409"/>
        <v>0</v>
      </c>
      <c r="C270" s="143" t="s">
        <v>245</v>
      </c>
      <c r="D270" s="112">
        <f t="shared" si="405"/>
        <v>267</v>
      </c>
      <c r="G270" s="143" t="str">
        <f>G$33</f>
        <v>DC</v>
      </c>
      <c r="H270" s="132" t="str">
        <f t="shared" si="406"/>
        <v>Data center</v>
      </c>
      <c r="I270" s="146">
        <f t="shared" si="407"/>
        <v>288</v>
      </c>
      <c r="J270" s="146"/>
      <c r="K270" s="146" t="str">
        <f t="shared" ref="K270:Y275" si="410">IF(LEN(INDEX(IF(LEFT($C270,3)="XFD",RawDataAllData,StdCalcsAllCalcs),$D270,K$2))=0,"",INDEX(IF(LEFT($C270,3)="XFD",RawDataAllData,StdCalcsAllCalcs),$D270,K$2))</f>
        <v/>
      </c>
      <c r="L270" s="146" t="str">
        <f t="shared" si="410"/>
        <v/>
      </c>
      <c r="M270" s="146" t="str">
        <f t="shared" si="410"/>
        <v/>
      </c>
      <c r="N270" s="146" t="str">
        <f t="shared" si="410"/>
        <v/>
      </c>
      <c r="O270" s="146">
        <f t="shared" si="410"/>
        <v>8.3435000000000006</v>
      </c>
      <c r="P270" s="146">
        <f t="shared" si="410"/>
        <v>23.233329999999999</v>
      </c>
      <c r="Q270" s="146">
        <f t="shared" si="410"/>
        <v>17</v>
      </c>
      <c r="R270" s="146">
        <f t="shared" si="410"/>
        <v>71</v>
      </c>
      <c r="S270" s="146">
        <f t="shared" si="410"/>
        <v>5</v>
      </c>
      <c r="T270" s="146">
        <f t="shared" si="410"/>
        <v>15</v>
      </c>
      <c r="U270" s="146">
        <f t="shared" si="410"/>
        <v>91</v>
      </c>
      <c r="V270" s="146">
        <f t="shared" si="410"/>
        <v>50</v>
      </c>
      <c r="W270" s="146">
        <f t="shared" si="410"/>
        <v>49.778820000000003</v>
      </c>
      <c r="X270" s="146">
        <f t="shared" si="410"/>
        <v>25</v>
      </c>
      <c r="Y270" s="146">
        <f t="shared" si="410"/>
        <v>10</v>
      </c>
      <c r="Z270" s="134"/>
      <c r="AA270" s="134"/>
    </row>
    <row r="271" spans="1:27" x14ac:dyDescent="0.2">
      <c r="A271" s="114">
        <f t="shared" si="409"/>
        <v>0</v>
      </c>
      <c r="C271" s="143" t="s">
        <v>246</v>
      </c>
      <c r="D271" s="112">
        <f t="shared" si="405"/>
        <v>268</v>
      </c>
      <c r="G271" s="143" t="str">
        <f>G$34</f>
        <v>OS</v>
      </c>
      <c r="H271" s="132" t="str">
        <f t="shared" si="406"/>
        <v>Other servers</v>
      </c>
      <c r="I271" s="146" t="str">
        <f t="shared" si="407"/>
        <v/>
      </c>
      <c r="J271" s="146"/>
      <c r="K271" s="146" t="str">
        <f t="shared" si="410"/>
        <v/>
      </c>
      <c r="L271" s="146" t="str">
        <f t="shared" si="410"/>
        <v/>
      </c>
      <c r="M271" s="146" t="str">
        <f t="shared" si="410"/>
        <v/>
      </c>
      <c r="N271" s="146" t="str">
        <f t="shared" si="410"/>
        <v/>
      </c>
      <c r="O271" s="146">
        <f t="shared" si="410"/>
        <v>7.8761700000000001</v>
      </c>
      <c r="P271" s="146">
        <f t="shared" si="410"/>
        <v>1.6166700000000001</v>
      </c>
      <c r="Q271" s="146">
        <f t="shared" si="410"/>
        <v>3</v>
      </c>
      <c r="R271" s="146" t="str">
        <f t="shared" si="410"/>
        <v/>
      </c>
      <c r="S271" s="146" t="str">
        <f t="shared" si="410"/>
        <v/>
      </c>
      <c r="T271" s="146">
        <f t="shared" si="410"/>
        <v>1</v>
      </c>
      <c r="U271" s="146">
        <f t="shared" si="410"/>
        <v>35</v>
      </c>
      <c r="V271" s="146" t="str">
        <f t="shared" si="410"/>
        <v/>
      </c>
      <c r="W271" s="146">
        <f t="shared" si="410"/>
        <v>1.75475</v>
      </c>
      <c r="X271" s="146" t="str">
        <f t="shared" si="410"/>
        <v/>
      </c>
      <c r="Y271" s="146" t="str">
        <f t="shared" si="410"/>
        <v/>
      </c>
      <c r="Z271" s="134"/>
      <c r="AA271" s="134"/>
    </row>
    <row r="272" spans="1:27" x14ac:dyDescent="0.2">
      <c r="A272" s="114">
        <f t="shared" si="409"/>
        <v>0</v>
      </c>
      <c r="C272" s="143" t="s">
        <v>809</v>
      </c>
      <c r="D272" s="112">
        <f t="shared" si="405"/>
        <v>275</v>
      </c>
      <c r="G272" s="143" t="s">
        <v>1823</v>
      </c>
      <c r="H272" s="132" t="str">
        <f t="shared" si="406"/>
        <v>ATM infrastructure</v>
      </c>
      <c r="I272" s="146" t="str">
        <f t="shared" si="407"/>
        <v/>
      </c>
      <c r="J272" s="146"/>
      <c r="K272" s="146" t="str">
        <f t="shared" si="410"/>
        <v/>
      </c>
      <c r="L272" s="146" t="str">
        <f t="shared" si="410"/>
        <v/>
      </c>
      <c r="M272" s="146" t="str">
        <f t="shared" si="410"/>
        <v/>
      </c>
      <c r="N272" s="146" t="str">
        <f t="shared" si="410"/>
        <v/>
      </c>
      <c r="O272" s="146">
        <f t="shared" si="410"/>
        <v>6.0428300000000004</v>
      </c>
      <c r="P272" s="146" t="str">
        <f t="shared" si="410"/>
        <v/>
      </c>
      <c r="Q272" s="146">
        <f t="shared" si="410"/>
        <v>10</v>
      </c>
      <c r="R272" s="146">
        <f t="shared" si="410"/>
        <v>36</v>
      </c>
      <c r="S272" s="146" t="str">
        <f t="shared" si="410"/>
        <v/>
      </c>
      <c r="T272" s="146">
        <f t="shared" si="410"/>
        <v>2</v>
      </c>
      <c r="U272" s="146" t="str">
        <f t="shared" si="410"/>
        <v/>
      </c>
      <c r="V272" s="146" t="str">
        <f t="shared" si="410"/>
        <v/>
      </c>
      <c r="W272" s="146">
        <f t="shared" si="410"/>
        <v>11.8873</v>
      </c>
      <c r="X272" s="146" t="str">
        <f t="shared" si="410"/>
        <v/>
      </c>
      <c r="Y272" s="146">
        <f t="shared" si="410"/>
        <v>2</v>
      </c>
      <c r="Z272" s="134"/>
      <c r="AA272" s="134"/>
    </row>
    <row r="273" spans="1:60" x14ac:dyDescent="0.2">
      <c r="A273" s="114">
        <f t="shared" si="409"/>
        <v>0</v>
      </c>
      <c r="C273" s="143" t="s">
        <v>223</v>
      </c>
      <c r="D273" s="112">
        <f t="shared" si="405"/>
        <v>233</v>
      </c>
      <c r="G273" s="143" t="str">
        <f>G$36</f>
        <v>ADM</v>
      </c>
      <c r="H273" s="132" t="str">
        <f t="shared" si="406"/>
        <v>Applications</v>
      </c>
      <c r="I273" s="146">
        <f t="shared" si="407"/>
        <v>1626</v>
      </c>
      <c r="J273" s="146"/>
      <c r="K273" s="146" t="str">
        <f t="shared" si="410"/>
        <v/>
      </c>
      <c r="L273" s="146" t="str">
        <f t="shared" si="410"/>
        <v/>
      </c>
      <c r="M273" s="146" t="str">
        <f t="shared" si="410"/>
        <v/>
      </c>
      <c r="N273" s="146" t="str">
        <f t="shared" si="410"/>
        <v/>
      </c>
      <c r="O273" s="146">
        <f t="shared" si="410"/>
        <v>70.128</v>
      </c>
      <c r="P273" s="146">
        <f t="shared" si="410"/>
        <v>215.23457999999999</v>
      </c>
      <c r="Q273" s="146">
        <f t="shared" si="410"/>
        <v>118</v>
      </c>
      <c r="R273" s="146">
        <f t="shared" si="410"/>
        <v>348</v>
      </c>
      <c r="S273" s="146">
        <f t="shared" si="410"/>
        <v>64</v>
      </c>
      <c r="T273" s="146">
        <f t="shared" si="410"/>
        <v>73</v>
      </c>
      <c r="U273" s="146">
        <f t="shared" si="410"/>
        <v>418</v>
      </c>
      <c r="V273" s="146">
        <f t="shared" si="410"/>
        <v>357</v>
      </c>
      <c r="W273" s="146">
        <f t="shared" si="410"/>
        <v>323.99076000000002</v>
      </c>
      <c r="X273" s="146">
        <f t="shared" si="410"/>
        <v>253</v>
      </c>
      <c r="Y273" s="146">
        <f t="shared" si="410"/>
        <v>67</v>
      </c>
      <c r="Z273" s="134"/>
      <c r="AA273" s="134"/>
    </row>
    <row r="274" spans="1:60" x14ac:dyDescent="0.2">
      <c r="A274" s="114">
        <f t="shared" si="409"/>
        <v>0</v>
      </c>
      <c r="C274" s="143" t="s">
        <v>226</v>
      </c>
      <c r="D274" s="112">
        <f t="shared" si="405"/>
        <v>253</v>
      </c>
      <c r="G274" s="143" t="str">
        <f>G$37</f>
        <v>AM</v>
      </c>
      <c r="H274" s="132" t="str">
        <f t="shared" si="406"/>
        <v>Application maintenance</v>
      </c>
      <c r="I274" s="146">
        <f t="shared" si="407"/>
        <v>443</v>
      </c>
      <c r="J274" s="146"/>
      <c r="K274" s="146" t="str">
        <f t="shared" si="410"/>
        <v/>
      </c>
      <c r="L274" s="146" t="str">
        <f t="shared" si="410"/>
        <v/>
      </c>
      <c r="M274" s="146" t="str">
        <f t="shared" si="410"/>
        <v/>
      </c>
      <c r="N274" s="146" t="str">
        <f t="shared" si="410"/>
        <v/>
      </c>
      <c r="O274" s="146">
        <f t="shared" si="410"/>
        <v>28.991</v>
      </c>
      <c r="P274" s="146">
        <f t="shared" si="410"/>
        <v>46.410960000000003</v>
      </c>
      <c r="Q274" s="146">
        <f t="shared" si="410"/>
        <v>57</v>
      </c>
      <c r="R274" s="146">
        <f t="shared" si="410"/>
        <v>201</v>
      </c>
      <c r="S274" s="146" t="str">
        <f t="shared" si="410"/>
        <v/>
      </c>
      <c r="T274" s="146">
        <f t="shared" si="410"/>
        <v>25</v>
      </c>
      <c r="U274" s="146">
        <f t="shared" si="410"/>
        <v>260</v>
      </c>
      <c r="V274" s="146">
        <f t="shared" si="410"/>
        <v>185</v>
      </c>
      <c r="W274" s="146">
        <f t="shared" si="410"/>
        <v>132.14293000000001</v>
      </c>
      <c r="X274" s="146">
        <f t="shared" si="410"/>
        <v>57</v>
      </c>
      <c r="Y274" s="146">
        <f t="shared" si="410"/>
        <v>25</v>
      </c>
      <c r="Z274" s="134"/>
      <c r="AA274" s="134"/>
    </row>
    <row r="275" spans="1:60" x14ac:dyDescent="0.2">
      <c r="A275" s="114">
        <f t="shared" si="409"/>
        <v>0</v>
      </c>
      <c r="C275" s="143" t="s">
        <v>225</v>
      </c>
      <c r="D275" s="112">
        <f t="shared" si="405"/>
        <v>242</v>
      </c>
      <c r="G275" s="143" t="str">
        <f>G$38</f>
        <v>AD</v>
      </c>
      <c r="H275" s="132" t="str">
        <f t="shared" si="406"/>
        <v>Application development</v>
      </c>
      <c r="I275" s="146">
        <f t="shared" si="407"/>
        <v>1183</v>
      </c>
      <c r="J275" s="146"/>
      <c r="K275" s="146" t="str">
        <f t="shared" si="410"/>
        <v/>
      </c>
      <c r="L275" s="146" t="str">
        <f t="shared" si="410"/>
        <v/>
      </c>
      <c r="M275" s="146" t="str">
        <f t="shared" si="410"/>
        <v/>
      </c>
      <c r="N275" s="146" t="str">
        <f t="shared" si="410"/>
        <v/>
      </c>
      <c r="O275" s="146">
        <f t="shared" si="410"/>
        <v>41.137</v>
      </c>
      <c r="P275" s="146">
        <f t="shared" si="410"/>
        <v>168.82362000000001</v>
      </c>
      <c r="Q275" s="146">
        <f t="shared" si="410"/>
        <v>62</v>
      </c>
      <c r="R275" s="146">
        <f t="shared" si="410"/>
        <v>147</v>
      </c>
      <c r="S275" s="146">
        <f t="shared" si="410"/>
        <v>17</v>
      </c>
      <c r="T275" s="146">
        <f t="shared" si="410"/>
        <v>48</v>
      </c>
      <c r="U275" s="146">
        <f t="shared" si="410"/>
        <v>158</v>
      </c>
      <c r="V275" s="146">
        <f t="shared" si="410"/>
        <v>172</v>
      </c>
      <c r="W275" s="146">
        <f t="shared" si="410"/>
        <v>191.84782999999999</v>
      </c>
      <c r="X275" s="146">
        <f t="shared" si="410"/>
        <v>196</v>
      </c>
      <c r="Y275" s="146">
        <f t="shared" si="410"/>
        <v>42</v>
      </c>
      <c r="Z275" s="134"/>
      <c r="AA275" s="134"/>
    </row>
    <row r="276" spans="1:60" ht="4.5" customHeight="1" x14ac:dyDescent="0.2">
      <c r="A276" s="114">
        <f t="shared" si="409"/>
        <v>0</v>
      </c>
    </row>
    <row r="277" spans="1:60" x14ac:dyDescent="0.2">
      <c r="A277" s="114"/>
      <c r="B277" s="112" t="s">
        <v>2607</v>
      </c>
    </row>
    <row r="278" spans="1:60" x14ac:dyDescent="0.2">
      <c r="A278" s="114">
        <f t="shared" si="409"/>
        <v>0</v>
      </c>
      <c r="B278" s="112" t="s">
        <v>355</v>
      </c>
      <c r="D278" s="234">
        <v>100</v>
      </c>
      <c r="E278" s="234"/>
      <c r="F278" s="234"/>
      <c r="G278" s="135"/>
      <c r="H278" s="135" t="str">
        <f>HeaderLabels</f>
        <v>Labels</v>
      </c>
      <c r="I278" s="135" t="str">
        <f>HeaderCl1N</f>
        <v>#Cl1N#</v>
      </c>
      <c r="J278" s="143" t="s">
        <v>179</v>
      </c>
      <c r="K278" s="135" t="str">
        <f>HeaderCl2N</f>
        <v>#Cl2N#</v>
      </c>
      <c r="L278" s="135" t="str">
        <f>HeaderCl3N</f>
        <v>#Cl3N#</v>
      </c>
      <c r="M278" s="135" t="str">
        <f>HeaderCl4N</f>
        <v>#Cl4N#</v>
      </c>
      <c r="N278" s="135" t="str">
        <f>HeaderCl5N</f>
        <v>#Cl5N#</v>
      </c>
      <c r="O278" s="135" t="str">
        <f>HeaderP1N</f>
        <v>#P1N#</v>
      </c>
      <c r="P278" s="135" t="str">
        <f>HeaderP2N</f>
        <v>#P2N#</v>
      </c>
      <c r="Q278" s="135" t="str">
        <f>HeaderP3N</f>
        <v>#P3N#</v>
      </c>
      <c r="R278" s="135" t="str">
        <f>HeaderP4N</f>
        <v>#P4N#</v>
      </c>
      <c r="S278" s="135" t="str">
        <f>HeaderP5N</f>
        <v>#P5N#</v>
      </c>
      <c r="T278" s="135" t="str">
        <f>HeaderP6N</f>
        <v>#P6N#</v>
      </c>
      <c r="U278" s="135" t="str">
        <f>HeaderP7N</f>
        <v>#P7N#</v>
      </c>
      <c r="V278" s="135" t="str">
        <f>HeaderP8N</f>
        <v>#P8N#</v>
      </c>
      <c r="W278" s="135" t="str">
        <f>HeaderP9N</f>
        <v>#P9N#</v>
      </c>
      <c r="X278" s="135" t="str">
        <f>HeaderP10N</f>
        <v>#P10N#</v>
      </c>
      <c r="Y278" s="135" t="str">
        <f>HeaderP11N</f>
        <v>#P11N#</v>
      </c>
      <c r="Z278" s="135" t="str">
        <f>HeaderG1Med</f>
        <v>#G1Med#</v>
      </c>
      <c r="AA278" s="135" t="str">
        <f>HeaderG1LQ</f>
        <v>#G1LQ#</v>
      </c>
      <c r="AB278" s="135" t="str">
        <f>HeaderG1HQ</f>
        <v>#G1HQ#</v>
      </c>
      <c r="AC278" s="135" t="str">
        <f>HeaderG1Min</f>
        <v>#G1Min#</v>
      </c>
      <c r="AD278" s="135" t="str">
        <f>HeaderG1Max</f>
        <v>#G1Max#</v>
      </c>
      <c r="AE278" s="135" t="str">
        <f>HeaderG1Avg</f>
        <v>#G1Avg#</v>
      </c>
      <c r="AF278" s="135" t="str">
        <f>HeaderG1Std</f>
        <v>#G1Std#</v>
      </c>
      <c r="AG278" s="135" t="str">
        <f>HeaderG2Med</f>
        <v>#G2Med#</v>
      </c>
      <c r="AH278" s="135" t="str">
        <f>HeaderG2LQ</f>
        <v>#G2LQ#</v>
      </c>
      <c r="AI278" s="135" t="str">
        <f>HeaderG2HQ</f>
        <v>#G2HQ#</v>
      </c>
      <c r="AJ278" s="135" t="str">
        <f>HeaderG2Min</f>
        <v>#G2Min#</v>
      </c>
      <c r="AK278" s="135" t="str">
        <f>HeaderG2Max</f>
        <v>#G2Max#</v>
      </c>
      <c r="AL278" s="135" t="str">
        <f>HeaderG2Avg</f>
        <v>#G2Avg#</v>
      </c>
      <c r="AM278" s="135" t="str">
        <f>HeaderG2Std</f>
        <v>#G2Std#</v>
      </c>
      <c r="AN278" s="135" t="str">
        <f>HeaderG3Med</f>
        <v>#G3Med#</v>
      </c>
      <c r="AO278" s="135" t="str">
        <f>HeaderG3LQ</f>
        <v>#G3LQ#</v>
      </c>
      <c r="AP278" s="135" t="str">
        <f>HeaderG3HQ</f>
        <v>#G3HQ#</v>
      </c>
      <c r="AQ278" s="135" t="str">
        <f>HeaderG3Min</f>
        <v>#G3Min#</v>
      </c>
      <c r="AR278" s="135" t="str">
        <f>HeaderG3Max</f>
        <v>#G3Max#</v>
      </c>
      <c r="AS278" s="135" t="str">
        <f>HeaderG3Avg</f>
        <v>#G3Avg#</v>
      </c>
      <c r="AT278" s="135" t="str">
        <f>HeaderG3Std</f>
        <v>#G3Std#</v>
      </c>
      <c r="AU278" s="135" t="str">
        <f>HeaderG4Med</f>
        <v>#G4Med#</v>
      </c>
      <c r="AV278" s="135" t="str">
        <f>HeaderG4LQ</f>
        <v>#G4LQ#</v>
      </c>
      <c r="AW278" s="135" t="str">
        <f>HeaderG4HQ</f>
        <v>#G4HQ#</v>
      </c>
      <c r="AX278" s="135" t="str">
        <f>HeaderG4Min</f>
        <v>#G4Min#</v>
      </c>
      <c r="AY278" s="135" t="str">
        <f>HeaderG4Max</f>
        <v>#G4Max#</v>
      </c>
      <c r="AZ278" s="135" t="str">
        <f>HeaderG4Avg</f>
        <v>#G4Avg#</v>
      </c>
      <c r="BA278" s="135" t="str">
        <f>HeaderG4Std</f>
        <v>#G4Std#</v>
      </c>
      <c r="BB278" s="135" t="str">
        <f>HeaderG5Med</f>
        <v>#G5Med#</v>
      </c>
      <c r="BC278" s="135" t="str">
        <f>HeaderG5LQ</f>
        <v>#G5LQ#</v>
      </c>
      <c r="BD278" s="135" t="str">
        <f>HeaderG5HQ</f>
        <v>#G5HQ#</v>
      </c>
      <c r="BE278" s="135" t="str">
        <f>HeaderG5Min</f>
        <v>#G5Min#</v>
      </c>
      <c r="BF278" s="135" t="str">
        <f>HeaderG5Max</f>
        <v>#G5Max#</v>
      </c>
      <c r="BG278" s="135" t="str">
        <f>HeaderG5Avg</f>
        <v>#G5Avg#</v>
      </c>
      <c r="BH278" s="135" t="str">
        <f>HeaderG5Std</f>
        <v>#G5Std#</v>
      </c>
    </row>
    <row r="279" spans="1:60" x14ac:dyDescent="0.2">
      <c r="A279" s="114">
        <f t="shared" si="409"/>
        <v>0</v>
      </c>
      <c r="C279" s="143" t="s">
        <v>1707</v>
      </c>
      <c r="D279" s="112">
        <f t="shared" ref="D279:D294" si="411">MATCH(C279,IF(LEFT($C279,3)="XFD",RawDataFieldKeys,StdCalcsFieldKeys),0)-IF(LEFT($C279,3)="XFD",RawDataFieldKeyBaseRow,StdCalcsFieldKeyBaseRow)</f>
        <v>184</v>
      </c>
      <c r="E279" s="112">
        <v>2</v>
      </c>
      <c r="G279" s="143" t="str">
        <f>G$23</f>
        <v>IT</v>
      </c>
      <c r="H279" s="135" t="str">
        <f t="shared" ref="H279:H294" si="412">VLOOKUP(C279,IF(LEFT($C279,3)="XFD",RawDataLookupFieldLabels,StdCalcsLookupFieldLabels),2,0)</f>
        <v>Total IT</v>
      </c>
      <c r="I279" s="136">
        <f>IF(LEN(INDEX(IF(LEFT($C279,3)="XFD",RawDataAllData,StdCalcsAllCalcs),$D279,I$2))=0,"",INDEX(IF(LEFT($C279,3)="XFD",RawDataAllData,StdCalcsAllCalcs),$D279,I$2)*$D278)</f>
        <v>7.8682778341481407</v>
      </c>
      <c r="J279" s="136" t="str">
        <f ca="1">IF(AND(I279&lt;&gt;"",I279&lt;INDEX(INDIRECT(B277),E279,MATCH(J278&amp;"LQ",StdRangesColumnHeaders,0)-StdRangesFirstDatasetCol+3)),"Q4",IF(AND(I279&lt;&gt;"",I279&gt;INDEX(INDIRECT(B277),E279,MATCH(J278&amp;"HQ",StdRangesColumnHeaders,0)-StdRangesFirstDatasetCol+3)),"Q1",""))</f>
        <v/>
      </c>
      <c r="K279" s="136" t="str">
        <f t="shared" ref="K279:AP279" si="413">IF(LEN(INDEX(IF(LEFT($C279,3)="XFD",RawDataAllData,StdCalcsAllCalcs),$D279,K$2))=0,"",INDEX(IF(LEFT($C279,3)="XFD",RawDataAllData,StdCalcsAllCalcs),$D279,K$2)*$D278)</f>
        <v/>
      </c>
      <c r="L279" s="136" t="str">
        <f t="shared" si="413"/>
        <v/>
      </c>
      <c r="M279" s="136" t="str">
        <f t="shared" si="413"/>
        <v/>
      </c>
      <c r="N279" s="136" t="str">
        <f t="shared" si="413"/>
        <v/>
      </c>
      <c r="O279" s="136">
        <f t="shared" si="413"/>
        <v>4.1216216216216219</v>
      </c>
      <c r="P279" s="136">
        <f t="shared" si="413"/>
        <v>8.1792900258966821</v>
      </c>
      <c r="Q279" s="136">
        <f t="shared" si="413"/>
        <v>3.594548551959114</v>
      </c>
      <c r="R279" s="136">
        <f t="shared" si="413"/>
        <v>20.820027162940939</v>
      </c>
      <c r="S279" s="136">
        <f t="shared" si="413"/>
        <v>3.7070524412296564</v>
      </c>
      <c r="T279" s="136">
        <f t="shared" si="413"/>
        <v>6.8486096807415038</v>
      </c>
      <c r="U279" s="136">
        <f t="shared" si="413"/>
        <v>6.7231630205683555</v>
      </c>
      <c r="V279" s="136">
        <f t="shared" si="413"/>
        <v>6.0995492471468298</v>
      </c>
      <c r="W279" s="136">
        <f t="shared" si="413"/>
        <v>22.530951641526176</v>
      </c>
      <c r="X279" s="136">
        <f t="shared" si="413"/>
        <v>9.1318518518518523</v>
      </c>
      <c r="Y279" s="136">
        <f t="shared" si="413"/>
        <v>3.8943870806388228</v>
      </c>
      <c r="Z279" s="136">
        <f t="shared" si="413"/>
        <v>6.7231630205683555</v>
      </c>
      <c r="AA279" s="136">
        <f t="shared" si="413"/>
        <v>4.0080043511302215</v>
      </c>
      <c r="AB279" s="136">
        <f t="shared" si="413"/>
        <v>8.6555709388742663</v>
      </c>
      <c r="AC279" s="136">
        <f t="shared" si="413"/>
        <v>3.594548551959114</v>
      </c>
      <c r="AD279" s="136">
        <f t="shared" si="413"/>
        <v>22.530951641526176</v>
      </c>
      <c r="AE279" s="136">
        <f t="shared" si="413"/>
        <v>8.695550211465596</v>
      </c>
      <c r="AF279" s="136">
        <f t="shared" si="413"/>
        <v>6.6917575974307129</v>
      </c>
      <c r="AG279" s="136">
        <f t="shared" si="413"/>
        <v>6.0995492471468298</v>
      </c>
      <c r="AH279" s="136">
        <f t="shared" si="413"/>
        <v>4.459611410510961</v>
      </c>
      <c r="AI279" s="136">
        <f t="shared" si="413"/>
        <v>8.3294913356706246</v>
      </c>
      <c r="AJ279" s="136">
        <f t="shared" si="413"/>
        <v>3.7070524412296564</v>
      </c>
      <c r="AK279" s="136">
        <f t="shared" si="413"/>
        <v>20.820027162940939</v>
      </c>
      <c r="AL279" s="136">
        <f t="shared" si="413"/>
        <v>7.3412597455594</v>
      </c>
      <c r="AM279" s="136">
        <f t="shared" si="413"/>
        <v>4.8702175954571159</v>
      </c>
      <c r="AN279" s="136" t="str">
        <f t="shared" si="413"/>
        <v/>
      </c>
      <c r="AO279" s="136" t="str">
        <f t="shared" si="413"/>
        <v/>
      </c>
      <c r="AP279" s="136" t="str">
        <f t="shared" si="413"/>
        <v/>
      </c>
      <c r="AQ279" s="136" t="str">
        <f t="shared" ref="AQ279:BH279" si="414">IF(LEN(INDEX(IF(LEFT($C279,3)="XFD",RawDataAllData,StdCalcsAllCalcs),$D279,AQ$2))=0,"",INDEX(IF(LEFT($C279,3)="XFD",RawDataAllData,StdCalcsAllCalcs),$D279,AQ$2)*$D278)</f>
        <v/>
      </c>
      <c r="AR279" s="136" t="str">
        <f t="shared" si="414"/>
        <v/>
      </c>
      <c r="AS279" s="136" t="str">
        <f t="shared" si="414"/>
        <v/>
      </c>
      <c r="AT279" s="136" t="str">
        <f t="shared" si="414"/>
        <v/>
      </c>
      <c r="AU279" s="136" t="str">
        <f t="shared" si="414"/>
        <v/>
      </c>
      <c r="AV279" s="136" t="str">
        <f t="shared" si="414"/>
        <v/>
      </c>
      <c r="AW279" s="136" t="str">
        <f t="shared" si="414"/>
        <v/>
      </c>
      <c r="AX279" s="136" t="str">
        <f t="shared" si="414"/>
        <v/>
      </c>
      <c r="AY279" s="136" t="str">
        <f t="shared" si="414"/>
        <v/>
      </c>
      <c r="AZ279" s="136" t="str">
        <f t="shared" si="414"/>
        <v/>
      </c>
      <c r="BA279" s="136" t="str">
        <f t="shared" si="414"/>
        <v/>
      </c>
      <c r="BB279" s="136" t="str">
        <f t="shared" si="414"/>
        <v/>
      </c>
      <c r="BC279" s="136" t="str">
        <f t="shared" si="414"/>
        <v/>
      </c>
      <c r="BD279" s="136" t="str">
        <f t="shared" si="414"/>
        <v/>
      </c>
      <c r="BE279" s="136" t="str">
        <f t="shared" si="414"/>
        <v/>
      </c>
      <c r="BF279" s="136" t="str">
        <f t="shared" si="414"/>
        <v/>
      </c>
      <c r="BG279" s="136" t="str">
        <f t="shared" si="414"/>
        <v/>
      </c>
      <c r="BH279" s="136" t="str">
        <f t="shared" si="414"/>
        <v/>
      </c>
    </row>
    <row r="280" spans="1:60" x14ac:dyDescent="0.2">
      <c r="A280" s="114">
        <f t="shared" si="409"/>
        <v>0</v>
      </c>
      <c r="C280" s="143" t="s">
        <v>2291</v>
      </c>
      <c r="D280" s="112">
        <f t="shared" si="411"/>
        <v>222</v>
      </c>
      <c r="E280" s="112">
        <f t="shared" ref="E280:E294" si="415">E279+1</f>
        <v>3</v>
      </c>
      <c r="G280" s="143" t="str">
        <f>G$24</f>
        <v>Mgmt</v>
      </c>
      <c r="H280" s="135" t="str">
        <f t="shared" si="412"/>
        <v>Management and overhead</v>
      </c>
      <c r="I280" s="136">
        <f>IF(LEN(INDEX(IF(LEFT($C280,3)="XFD",RawDataAllData,StdCalcsAllCalcs),$D280,I$2))=0,"",INDEX(IF(LEFT($C280,3)="XFD",RawDataAllData,StdCalcsAllCalcs),$D280,I$2)*$D278)</f>
        <v>1.8171755373120559</v>
      </c>
      <c r="J280" s="136" t="str">
        <f ca="1">IF(AND(I280&lt;&gt;"",I280&lt;INDEX(INDIRECT(B277),E280,MATCH(J278&amp;"LQ",StdRangesColumnHeaders,0)-StdRangesFirstDatasetCol+3)),"Q4",IF(AND(I280&lt;&gt;"",I280&gt;INDEX(INDIRECT(B277),E280,MATCH(J278&amp;"HQ",StdRangesColumnHeaders,0)-StdRangesFirstDatasetCol+3)),"Q1",""))</f>
        <v>Q1</v>
      </c>
      <c r="K280" s="136" t="str">
        <f t="shared" ref="K280:AP280" si="416">IF(LEN(INDEX(IF(LEFT($C280,3)="XFD",RawDataAllData,StdCalcsAllCalcs),$D280,K$2))=0,"",INDEX(IF(LEFT($C280,3)="XFD",RawDataAllData,StdCalcsAllCalcs),$D280,K$2)*$D278)</f>
        <v/>
      </c>
      <c r="L280" s="136" t="str">
        <f t="shared" si="416"/>
        <v/>
      </c>
      <c r="M280" s="136" t="str">
        <f t="shared" si="416"/>
        <v/>
      </c>
      <c r="N280" s="136" t="str">
        <f t="shared" si="416"/>
        <v/>
      </c>
      <c r="O280" s="136">
        <f t="shared" si="416"/>
        <v>0.13513513513513514</v>
      </c>
      <c r="P280" s="136">
        <f t="shared" si="416"/>
        <v>0.66718782444698232</v>
      </c>
      <c r="Q280" s="136">
        <f t="shared" si="416"/>
        <v>0.28960817717206133</v>
      </c>
      <c r="R280" s="136">
        <f t="shared" si="416"/>
        <v>0.20555739088940281</v>
      </c>
      <c r="S280" s="136">
        <f t="shared" si="416"/>
        <v>0.27124773960216997</v>
      </c>
      <c r="T280" s="136">
        <f t="shared" si="416"/>
        <v>0.97837281153450051</v>
      </c>
      <c r="U280" s="136">
        <f t="shared" si="416"/>
        <v>0.64684933498073993</v>
      </c>
      <c r="V280" s="136">
        <f t="shared" si="416"/>
        <v>0.29730507336721973</v>
      </c>
      <c r="W280" s="136">
        <f t="shared" si="416"/>
        <v>2.0581122448979592</v>
      </c>
      <c r="X280" s="136">
        <f t="shared" si="416"/>
        <v>0.40740740740740738</v>
      </c>
      <c r="Y280" s="136">
        <f t="shared" si="416"/>
        <v>3.5728321840723137E-2</v>
      </c>
      <c r="Z280" s="136">
        <f t="shared" si="416"/>
        <v>0.29730507336721973</v>
      </c>
      <c r="AA280" s="136">
        <f t="shared" si="416"/>
        <v>0.2384025652457864</v>
      </c>
      <c r="AB280" s="136">
        <f t="shared" si="416"/>
        <v>0.65701857971386113</v>
      </c>
      <c r="AC280" s="136">
        <f t="shared" si="416"/>
        <v>3.5728321840723137E-2</v>
      </c>
      <c r="AD280" s="136">
        <f t="shared" si="416"/>
        <v>2.0581122448979592</v>
      </c>
      <c r="AE280" s="136">
        <f t="shared" si="416"/>
        <v>0.54477376920675469</v>
      </c>
      <c r="AF280" s="136">
        <f t="shared" si="416"/>
        <v>0.57145788680307952</v>
      </c>
      <c r="AG280" s="136">
        <f t="shared" si="416"/>
        <v>0.35235624038731356</v>
      </c>
      <c r="AH280" s="136">
        <f t="shared" si="416"/>
        <v>0.22197997806759459</v>
      </c>
      <c r="AI280" s="136">
        <f t="shared" si="416"/>
        <v>0.60021958991684388</v>
      </c>
      <c r="AJ280" s="136">
        <f t="shared" si="416"/>
        <v>3.5728321840723137E-2</v>
      </c>
      <c r="AK280" s="136">
        <f t="shared" si="416"/>
        <v>0.71350164654226134</v>
      </c>
      <c r="AL280" s="136">
        <f t="shared" si="416"/>
        <v>0.38402502289371976</v>
      </c>
      <c r="AM280" s="136">
        <f t="shared" si="416"/>
        <v>0.23559107827108966</v>
      </c>
      <c r="AN280" s="136" t="str">
        <f t="shared" si="416"/>
        <v/>
      </c>
      <c r="AO280" s="136" t="str">
        <f t="shared" si="416"/>
        <v/>
      </c>
      <c r="AP280" s="136" t="str">
        <f t="shared" si="416"/>
        <v/>
      </c>
      <c r="AQ280" s="136" t="str">
        <f t="shared" ref="AQ280:BH280" si="417">IF(LEN(INDEX(IF(LEFT($C280,3)="XFD",RawDataAllData,StdCalcsAllCalcs),$D280,AQ$2))=0,"",INDEX(IF(LEFT($C280,3)="XFD",RawDataAllData,StdCalcsAllCalcs),$D280,AQ$2)*$D278)</f>
        <v/>
      </c>
      <c r="AR280" s="136" t="str">
        <f t="shared" si="417"/>
        <v/>
      </c>
      <c r="AS280" s="136" t="str">
        <f t="shared" si="417"/>
        <v/>
      </c>
      <c r="AT280" s="136" t="str">
        <f t="shared" si="417"/>
        <v/>
      </c>
      <c r="AU280" s="136" t="str">
        <f t="shared" si="417"/>
        <v/>
      </c>
      <c r="AV280" s="136" t="str">
        <f t="shared" si="417"/>
        <v/>
      </c>
      <c r="AW280" s="136" t="str">
        <f t="shared" si="417"/>
        <v/>
      </c>
      <c r="AX280" s="136" t="str">
        <f t="shared" si="417"/>
        <v/>
      </c>
      <c r="AY280" s="136" t="str">
        <f t="shared" si="417"/>
        <v/>
      </c>
      <c r="AZ280" s="136" t="str">
        <f t="shared" si="417"/>
        <v/>
      </c>
      <c r="BA280" s="136" t="str">
        <f t="shared" si="417"/>
        <v/>
      </c>
      <c r="BB280" s="136" t="str">
        <f t="shared" si="417"/>
        <v/>
      </c>
      <c r="BC280" s="136" t="str">
        <f t="shared" si="417"/>
        <v/>
      </c>
      <c r="BD280" s="136" t="str">
        <f t="shared" si="417"/>
        <v/>
      </c>
      <c r="BE280" s="136" t="str">
        <f t="shared" si="417"/>
        <v/>
      </c>
      <c r="BF280" s="136" t="str">
        <f t="shared" si="417"/>
        <v/>
      </c>
      <c r="BG280" s="136" t="str">
        <f t="shared" si="417"/>
        <v/>
      </c>
      <c r="BH280" s="136" t="str">
        <f t="shared" si="417"/>
        <v/>
      </c>
    </row>
    <row r="281" spans="1:60" x14ac:dyDescent="0.2">
      <c r="A281" s="114">
        <f t="shared" si="409"/>
        <v>0</v>
      </c>
      <c r="C281" s="143" t="s">
        <v>1711</v>
      </c>
      <c r="D281" s="112">
        <f t="shared" si="411"/>
        <v>200</v>
      </c>
      <c r="E281" s="112">
        <f t="shared" si="415"/>
        <v>4</v>
      </c>
      <c r="G281" s="143" t="str">
        <f>G$25</f>
        <v>Infra</v>
      </c>
      <c r="H281" s="135" t="str">
        <f t="shared" si="412"/>
        <v>Infrastructure</v>
      </c>
      <c r="I281" s="136">
        <f>IF(LEN(INDEX(IF(LEFT($C281,3)="XFD",RawDataAllData,StdCalcsAllCalcs),$D281,I$2))=0,"",INDEX(IF(LEFT($C281,3)="XFD",RawDataAllData,StdCalcsAllCalcs),$D281,I$2)*$D278)</f>
        <v>1.0515635089013928</v>
      </c>
      <c r="J281" s="136" t="str">
        <f ca="1">IF(AND(I281&lt;&gt;"",I281&lt;INDEX(INDIRECT(B277),E281,MATCH(J278&amp;"LQ",StdRangesColumnHeaders,0)-StdRangesFirstDatasetCol+3)),"Q4",IF(AND(I281&lt;&gt;"",I281&gt;INDEX(INDIRECT(B277),E281,MATCH(J278&amp;"HQ",StdRangesColumnHeaders,0)-StdRangesFirstDatasetCol+3)),"Q1",""))</f>
        <v>Q4</v>
      </c>
      <c r="K281" s="136" t="str">
        <f t="shared" ref="K281:AP281" si="418">IF(LEN(INDEX(IF(LEFT($C281,3)="XFD",RawDataAllData,StdCalcsAllCalcs),$D281,K$2))=0,"",INDEX(IF(LEFT($C281,3)="XFD",RawDataAllData,StdCalcsAllCalcs),$D281,K$2)*$D278)</f>
        <v/>
      </c>
      <c r="L281" s="136" t="str">
        <f t="shared" si="418"/>
        <v/>
      </c>
      <c r="M281" s="136" t="str">
        <f t="shared" si="418"/>
        <v/>
      </c>
      <c r="N281" s="136" t="str">
        <f t="shared" si="418"/>
        <v/>
      </c>
      <c r="O281" s="136">
        <f t="shared" si="418"/>
        <v>1.6172972972972974</v>
      </c>
      <c r="P281" s="136">
        <f t="shared" si="418"/>
        <v>1.4369293681196846</v>
      </c>
      <c r="Q281" s="136">
        <f t="shared" si="418"/>
        <v>1.2947189097103917</v>
      </c>
      <c r="R281" s="136">
        <f t="shared" si="418"/>
        <v>10.395330910692655</v>
      </c>
      <c r="S281" s="136">
        <f t="shared" si="418"/>
        <v>0.54249547920433994</v>
      </c>
      <c r="T281" s="136">
        <f t="shared" si="418"/>
        <v>2.1112255406797118</v>
      </c>
      <c r="U281" s="136">
        <f t="shared" si="418"/>
        <v>3.0401918744094774</v>
      </c>
      <c r="V281" s="136">
        <f t="shared" si="418"/>
        <v>2.3784405869377578</v>
      </c>
      <c r="W281" s="136">
        <f t="shared" si="418"/>
        <v>6.0988039041703637</v>
      </c>
      <c r="X281" s="136">
        <f t="shared" si="418"/>
        <v>1.2148148148148148</v>
      </c>
      <c r="Y281" s="136">
        <f t="shared" si="418"/>
        <v>1.4648611954696487</v>
      </c>
      <c r="Z281" s="136">
        <f t="shared" si="418"/>
        <v>1.6172972972972974</v>
      </c>
      <c r="AA281" s="136">
        <f t="shared" si="418"/>
        <v>1.3658241389150383</v>
      </c>
      <c r="AB281" s="136">
        <f t="shared" si="418"/>
        <v>2.7093162306736174</v>
      </c>
      <c r="AC281" s="136">
        <f t="shared" si="418"/>
        <v>0.54249547920433994</v>
      </c>
      <c r="AD281" s="136">
        <f t="shared" si="418"/>
        <v>10.395330910692655</v>
      </c>
      <c r="AE281" s="136">
        <f t="shared" si="418"/>
        <v>2.8722827165005587</v>
      </c>
      <c r="AF281" s="136">
        <f t="shared" si="418"/>
        <v>2.9006525752215042</v>
      </c>
      <c r="AG281" s="136">
        <f t="shared" si="418"/>
        <v>1.4659336998167583</v>
      </c>
      <c r="AH281" s="136">
        <f t="shared" si="418"/>
        <v>1.4021906521075</v>
      </c>
      <c r="AI281" s="136">
        <f t="shared" si="418"/>
        <v>2.7093162306736174</v>
      </c>
      <c r="AJ281" s="136">
        <f t="shared" si="418"/>
        <v>0.54249547920433994</v>
      </c>
      <c r="AK281" s="136">
        <f t="shared" si="418"/>
        <v>10.395330910692655</v>
      </c>
      <c r="AL281" s="136">
        <f t="shared" si="418"/>
        <v>2.5801350828623302</v>
      </c>
      <c r="AM281" s="136">
        <f t="shared" si="418"/>
        <v>2.7259078931475074</v>
      </c>
      <c r="AN281" s="136" t="str">
        <f t="shared" si="418"/>
        <v/>
      </c>
      <c r="AO281" s="136" t="str">
        <f t="shared" si="418"/>
        <v/>
      </c>
      <c r="AP281" s="136" t="str">
        <f t="shared" si="418"/>
        <v/>
      </c>
      <c r="AQ281" s="136" t="str">
        <f t="shared" ref="AQ281:BH281" si="419">IF(LEN(INDEX(IF(LEFT($C281,3)="XFD",RawDataAllData,StdCalcsAllCalcs),$D281,AQ$2))=0,"",INDEX(IF(LEFT($C281,3)="XFD",RawDataAllData,StdCalcsAllCalcs),$D281,AQ$2)*$D278)</f>
        <v/>
      </c>
      <c r="AR281" s="136" t="str">
        <f t="shared" si="419"/>
        <v/>
      </c>
      <c r="AS281" s="136" t="str">
        <f t="shared" si="419"/>
        <v/>
      </c>
      <c r="AT281" s="136" t="str">
        <f t="shared" si="419"/>
        <v/>
      </c>
      <c r="AU281" s="136" t="str">
        <f t="shared" si="419"/>
        <v/>
      </c>
      <c r="AV281" s="136" t="str">
        <f t="shared" si="419"/>
        <v/>
      </c>
      <c r="AW281" s="136" t="str">
        <f t="shared" si="419"/>
        <v/>
      </c>
      <c r="AX281" s="136" t="str">
        <f t="shared" si="419"/>
        <v/>
      </c>
      <c r="AY281" s="136" t="str">
        <f t="shared" si="419"/>
        <v/>
      </c>
      <c r="AZ281" s="136" t="str">
        <f t="shared" si="419"/>
        <v/>
      </c>
      <c r="BA281" s="136" t="str">
        <f t="shared" si="419"/>
        <v/>
      </c>
      <c r="BB281" s="136" t="str">
        <f t="shared" si="419"/>
        <v/>
      </c>
      <c r="BC281" s="136" t="str">
        <f t="shared" si="419"/>
        <v/>
      </c>
      <c r="BD281" s="136" t="str">
        <f t="shared" si="419"/>
        <v/>
      </c>
      <c r="BE281" s="136" t="str">
        <f t="shared" si="419"/>
        <v/>
      </c>
      <c r="BF281" s="136" t="str">
        <f t="shared" si="419"/>
        <v/>
      </c>
      <c r="BG281" s="136" t="str">
        <f t="shared" si="419"/>
        <v/>
      </c>
      <c r="BH281" s="136" t="str">
        <f t="shared" si="419"/>
        <v/>
      </c>
    </row>
    <row r="282" spans="1:60" x14ac:dyDescent="0.2">
      <c r="A282" s="114">
        <f t="shared" si="409"/>
        <v>0</v>
      </c>
      <c r="C282" s="143" t="s">
        <v>1717</v>
      </c>
      <c r="D282" s="112">
        <f t="shared" si="411"/>
        <v>207</v>
      </c>
      <c r="E282" s="112">
        <f t="shared" si="415"/>
        <v>5</v>
      </c>
      <c r="G282" s="143" t="str">
        <f>G$26</f>
        <v>NTS</v>
      </c>
      <c r="H282" s="135" t="str">
        <f t="shared" si="412"/>
        <v>Network services</v>
      </c>
      <c r="I282" s="136">
        <f>IF(LEN(INDEX(IF(LEFT($C282,3)="XFD",RawDataAllData,StdCalcsAllCalcs),$D282,I$2))=0,"",INDEX(IF(LEFT($C282,3)="XFD",RawDataAllData,StdCalcsAllCalcs),$D282,I$2)*$D278)</f>
        <v>3.3822218122559422E-2</v>
      </c>
      <c r="J282" s="136" t="str">
        <f ca="1">IF(AND(I282&lt;&gt;"",I282&lt;INDEX(INDIRECT(B277),E282,MATCH(J278&amp;"LQ",StdRangesColumnHeaders,0)-StdRangesFirstDatasetCol+3)),"Q4",IF(AND(I282&lt;&gt;"",I282&gt;INDEX(INDIRECT(B277),E282,MATCH(J278&amp;"HQ",StdRangesColumnHeaders,0)-StdRangesFirstDatasetCol+3)),"Q1",""))</f>
        <v>Q4</v>
      </c>
      <c r="K282" s="136" t="str">
        <f t="shared" ref="K282:AP282" si="420">IF(LEN(INDEX(IF(LEFT($C282,3)="XFD",RawDataAllData,StdCalcsAllCalcs),$D282,K$2))=0,"",INDEX(IF(LEFT($C282,3)="XFD",RawDataAllData,StdCalcsAllCalcs),$D282,K$2)*$D278)</f>
        <v/>
      </c>
      <c r="L282" s="136" t="str">
        <f t="shared" si="420"/>
        <v/>
      </c>
      <c r="M282" s="136" t="str">
        <f t="shared" si="420"/>
        <v/>
      </c>
      <c r="N282" s="136" t="str">
        <f t="shared" si="420"/>
        <v/>
      </c>
      <c r="O282" s="136">
        <f t="shared" si="420"/>
        <v>0.23455506756756755</v>
      </c>
      <c r="P282" s="136">
        <f t="shared" si="420"/>
        <v>0.10420041357487853</v>
      </c>
      <c r="Q282" s="136">
        <f t="shared" si="420"/>
        <v>0.1362862010221465</v>
      </c>
      <c r="R282" s="136">
        <f t="shared" si="420"/>
        <v>0.93969092978012703</v>
      </c>
      <c r="S282" s="136">
        <f t="shared" si="420"/>
        <v>0.31645569620253167</v>
      </c>
      <c r="T282" s="136">
        <f t="shared" si="420"/>
        <v>0.3604531410916581</v>
      </c>
      <c r="U282" s="136">
        <f t="shared" si="420"/>
        <v>0.19623519151101099</v>
      </c>
      <c r="V282" s="136">
        <f t="shared" si="420"/>
        <v>0.27812410089191519</v>
      </c>
      <c r="W282" s="136">
        <f t="shared" si="420"/>
        <v>0.56466193433895295</v>
      </c>
      <c r="X282" s="136">
        <f t="shared" si="420"/>
        <v>0.2074074074074074</v>
      </c>
      <c r="Y282" s="136">
        <f t="shared" si="420"/>
        <v>0.21436993104433882</v>
      </c>
      <c r="Z282" s="136">
        <f t="shared" si="420"/>
        <v>0.23455506756756755</v>
      </c>
      <c r="AA282" s="136">
        <f t="shared" si="420"/>
        <v>0.20182129945920921</v>
      </c>
      <c r="AB282" s="136">
        <f t="shared" si="420"/>
        <v>0.33845441864709486</v>
      </c>
      <c r="AC282" s="136">
        <f t="shared" si="420"/>
        <v>0.10420041357487853</v>
      </c>
      <c r="AD282" s="136">
        <f t="shared" si="420"/>
        <v>0.93969092978012703</v>
      </c>
      <c r="AE282" s="136">
        <f t="shared" si="420"/>
        <v>0.32294909222113949</v>
      </c>
      <c r="AF282" s="136">
        <f t="shared" si="420"/>
        <v>0.23957396367736777</v>
      </c>
      <c r="AG282" s="136">
        <f t="shared" si="420"/>
        <v>0.23455506756756755</v>
      </c>
      <c r="AH282" s="136">
        <f t="shared" si="420"/>
        <v>0.20182129945920921</v>
      </c>
      <c r="AI282" s="136">
        <f t="shared" si="420"/>
        <v>0.29728989854722343</v>
      </c>
      <c r="AJ282" s="136">
        <f t="shared" si="420"/>
        <v>0.10420041357487853</v>
      </c>
      <c r="AK282" s="136">
        <f t="shared" si="420"/>
        <v>0.93969092978012703</v>
      </c>
      <c r="AL282" s="136">
        <f t="shared" si="420"/>
        <v>0.3429007565854148</v>
      </c>
      <c r="AM282" s="136">
        <f t="shared" si="420"/>
        <v>0.29265369064352881</v>
      </c>
      <c r="AN282" s="136" t="str">
        <f t="shared" si="420"/>
        <v/>
      </c>
      <c r="AO282" s="136" t="str">
        <f t="shared" si="420"/>
        <v/>
      </c>
      <c r="AP282" s="136" t="str">
        <f t="shared" si="420"/>
        <v/>
      </c>
      <c r="AQ282" s="136" t="str">
        <f t="shared" ref="AQ282:BH282" si="421">IF(LEN(INDEX(IF(LEFT($C282,3)="XFD",RawDataAllData,StdCalcsAllCalcs),$D282,AQ$2))=0,"",INDEX(IF(LEFT($C282,3)="XFD",RawDataAllData,StdCalcsAllCalcs),$D282,AQ$2)*$D278)</f>
        <v/>
      </c>
      <c r="AR282" s="136" t="str">
        <f t="shared" si="421"/>
        <v/>
      </c>
      <c r="AS282" s="136" t="str">
        <f t="shared" si="421"/>
        <v/>
      </c>
      <c r="AT282" s="136" t="str">
        <f t="shared" si="421"/>
        <v/>
      </c>
      <c r="AU282" s="136" t="str">
        <f t="shared" si="421"/>
        <v/>
      </c>
      <c r="AV282" s="136" t="str">
        <f t="shared" si="421"/>
        <v/>
      </c>
      <c r="AW282" s="136" t="str">
        <f t="shared" si="421"/>
        <v/>
      </c>
      <c r="AX282" s="136" t="str">
        <f t="shared" si="421"/>
        <v/>
      </c>
      <c r="AY282" s="136" t="str">
        <f t="shared" si="421"/>
        <v/>
      </c>
      <c r="AZ282" s="136" t="str">
        <f t="shared" si="421"/>
        <v/>
      </c>
      <c r="BA282" s="136" t="str">
        <f t="shared" si="421"/>
        <v/>
      </c>
      <c r="BB282" s="136" t="str">
        <f t="shared" si="421"/>
        <v/>
      </c>
      <c r="BC282" s="136" t="str">
        <f t="shared" si="421"/>
        <v/>
      </c>
      <c r="BD282" s="136" t="str">
        <f t="shared" si="421"/>
        <v/>
      </c>
      <c r="BE282" s="136" t="str">
        <f t="shared" si="421"/>
        <v/>
      </c>
      <c r="BF282" s="136" t="str">
        <f t="shared" si="421"/>
        <v/>
      </c>
      <c r="BG282" s="136" t="str">
        <f t="shared" si="421"/>
        <v/>
      </c>
      <c r="BH282" s="136" t="str">
        <f t="shared" si="421"/>
        <v/>
      </c>
    </row>
    <row r="283" spans="1:60" x14ac:dyDescent="0.2">
      <c r="A283" s="114">
        <f t="shared" si="409"/>
        <v>0</v>
      </c>
      <c r="C283" s="143" t="s">
        <v>1718</v>
      </c>
      <c r="D283" s="112">
        <f t="shared" si="411"/>
        <v>208</v>
      </c>
      <c r="E283" s="112">
        <f t="shared" si="415"/>
        <v>6</v>
      </c>
      <c r="G283" s="143" t="str">
        <f>G$27</f>
        <v>Net</v>
      </c>
      <c r="H283" s="135" t="str">
        <f t="shared" si="412"/>
        <v>Networking</v>
      </c>
      <c r="I283" s="136">
        <f>IF(LEN(INDEX(IF(LEFT($C283,3)="XFD",RawDataAllData,StdCalcsAllCalcs),$D283,I$2))=0,"",INDEX(IF(LEFT($C283,3)="XFD",RawDataAllData,StdCalcsAllCalcs),$D283,I$2)*$D278)</f>
        <v>2.1523229714355992E-2</v>
      </c>
      <c r="J283" s="136" t="str">
        <f ca="1">IF(AND(I283&lt;&gt;"",I283&lt;INDEX(INDIRECT(B277),E283,MATCH(J278&amp;"LQ",StdRangesColumnHeaders,0)-StdRangesFirstDatasetCol+3)),"Q4",IF(AND(I283&lt;&gt;"",I283&gt;INDEX(INDIRECT(B277),E283,MATCH(J278&amp;"HQ",StdRangesColumnHeaders,0)-StdRangesFirstDatasetCol+3)),"Q1",""))</f>
        <v>Q4</v>
      </c>
      <c r="K283" s="136" t="str">
        <f t="shared" ref="K283:AP283" si="422">IF(LEN(INDEX(IF(LEFT($C283,3)="XFD",RawDataAllData,StdCalcsAllCalcs),$D283,K$2))=0,"",INDEX(IF(LEFT($C283,3)="XFD",RawDataAllData,StdCalcsAllCalcs),$D283,K$2)*$D278)</f>
        <v/>
      </c>
      <c r="L283" s="136" t="str">
        <f t="shared" si="422"/>
        <v/>
      </c>
      <c r="M283" s="136" t="str">
        <f t="shared" si="422"/>
        <v/>
      </c>
      <c r="N283" s="136" t="str">
        <f t="shared" si="422"/>
        <v/>
      </c>
      <c r="O283" s="136">
        <f t="shared" si="422"/>
        <v>0.10135135135135136</v>
      </c>
      <c r="P283" s="136">
        <f t="shared" si="422"/>
        <v>2.82258201775561E-2</v>
      </c>
      <c r="Q283" s="136">
        <f t="shared" si="422"/>
        <v>1.7035775127768313E-2</v>
      </c>
      <c r="R283" s="136">
        <f t="shared" si="422"/>
        <v>2.936534155562897E-2</v>
      </c>
      <c r="S283" s="136">
        <f t="shared" si="422"/>
        <v>0.27124773960216997</v>
      </c>
      <c r="T283" s="136">
        <f t="shared" si="422"/>
        <v>0.30895983522142123</v>
      </c>
      <c r="U283" s="136">
        <f t="shared" si="422"/>
        <v>7.9947670615597058E-2</v>
      </c>
      <c r="V283" s="136">
        <f t="shared" si="422"/>
        <v>7.6723889901217993E-2</v>
      </c>
      <c r="W283" s="136">
        <f t="shared" si="422"/>
        <v>8.8731144631765749E-2</v>
      </c>
      <c r="X283" s="136">
        <f t="shared" si="422"/>
        <v>0.11851851851851852</v>
      </c>
      <c r="Y283" s="136">
        <f t="shared" si="422"/>
        <v>3.5728321840723137E-2</v>
      </c>
      <c r="Z283" s="136">
        <f t="shared" si="422"/>
        <v>7.9947670615597058E-2</v>
      </c>
      <c r="AA283" s="136">
        <f t="shared" si="422"/>
        <v>3.2546831698176057E-2</v>
      </c>
      <c r="AB283" s="136">
        <f t="shared" si="422"/>
        <v>0.10993493493493492</v>
      </c>
      <c r="AC283" s="136">
        <f t="shared" si="422"/>
        <v>1.7035775127768313E-2</v>
      </c>
      <c r="AD283" s="136">
        <f t="shared" si="422"/>
        <v>0.30895983522142123</v>
      </c>
      <c r="AE283" s="136">
        <f t="shared" si="422"/>
        <v>0.10507594623124714</v>
      </c>
      <c r="AF283" s="136">
        <f t="shared" si="422"/>
        <v>9.7609889152084767E-2</v>
      </c>
      <c r="AG283" s="136">
        <f t="shared" si="422"/>
        <v>7.9960019990005002E-2</v>
      </c>
      <c r="AH283" s="136">
        <f t="shared" si="422"/>
        <v>5.6226105870970572E-2</v>
      </c>
      <c r="AI283" s="136">
        <f t="shared" si="422"/>
        <v>0.10993493493493492</v>
      </c>
      <c r="AJ283" s="136">
        <f t="shared" si="422"/>
        <v>2.82258201775561E-2</v>
      </c>
      <c r="AK283" s="136">
        <f t="shared" si="422"/>
        <v>0.32930845225027439</v>
      </c>
      <c r="AL283" s="136">
        <f t="shared" si="422"/>
        <v>0.11196471766217748</v>
      </c>
      <c r="AM283" s="136">
        <f t="shared" si="422"/>
        <v>9.8309440807461151E-2</v>
      </c>
      <c r="AN283" s="136" t="str">
        <f t="shared" si="422"/>
        <v/>
      </c>
      <c r="AO283" s="136" t="str">
        <f t="shared" si="422"/>
        <v/>
      </c>
      <c r="AP283" s="136" t="str">
        <f t="shared" si="422"/>
        <v/>
      </c>
      <c r="AQ283" s="136" t="str">
        <f t="shared" ref="AQ283:BH283" si="423">IF(LEN(INDEX(IF(LEFT($C283,3)="XFD",RawDataAllData,StdCalcsAllCalcs),$D283,AQ$2))=0,"",INDEX(IF(LEFT($C283,3)="XFD",RawDataAllData,StdCalcsAllCalcs),$D283,AQ$2)*$D278)</f>
        <v/>
      </c>
      <c r="AR283" s="136" t="str">
        <f t="shared" si="423"/>
        <v/>
      </c>
      <c r="AS283" s="136" t="str">
        <f t="shared" si="423"/>
        <v/>
      </c>
      <c r="AT283" s="136" t="str">
        <f t="shared" si="423"/>
        <v/>
      </c>
      <c r="AU283" s="136" t="str">
        <f t="shared" si="423"/>
        <v/>
      </c>
      <c r="AV283" s="136" t="str">
        <f t="shared" si="423"/>
        <v/>
      </c>
      <c r="AW283" s="136" t="str">
        <f t="shared" si="423"/>
        <v/>
      </c>
      <c r="AX283" s="136" t="str">
        <f t="shared" si="423"/>
        <v/>
      </c>
      <c r="AY283" s="136" t="str">
        <f t="shared" si="423"/>
        <v/>
      </c>
      <c r="AZ283" s="136" t="str">
        <f t="shared" si="423"/>
        <v/>
      </c>
      <c r="BA283" s="136" t="str">
        <f t="shared" si="423"/>
        <v/>
      </c>
      <c r="BB283" s="136" t="str">
        <f t="shared" si="423"/>
        <v/>
      </c>
      <c r="BC283" s="136" t="str">
        <f t="shared" si="423"/>
        <v/>
      </c>
      <c r="BD283" s="136" t="str">
        <f t="shared" si="423"/>
        <v/>
      </c>
      <c r="BE283" s="136" t="str">
        <f t="shared" si="423"/>
        <v/>
      </c>
      <c r="BF283" s="136" t="str">
        <f t="shared" si="423"/>
        <v/>
      </c>
      <c r="BG283" s="136" t="str">
        <f t="shared" si="423"/>
        <v/>
      </c>
      <c r="BH283" s="136" t="str">
        <f t="shared" si="423"/>
        <v/>
      </c>
    </row>
    <row r="284" spans="1:60" x14ac:dyDescent="0.2">
      <c r="A284" s="114">
        <f t="shared" si="409"/>
        <v>0</v>
      </c>
      <c r="C284" s="143" t="s">
        <v>1719</v>
      </c>
      <c r="D284" s="112">
        <f t="shared" si="411"/>
        <v>209</v>
      </c>
      <c r="E284" s="112">
        <f t="shared" si="415"/>
        <v>7</v>
      </c>
      <c r="G284" s="143" t="str">
        <f>G$28</f>
        <v>Tel</v>
      </c>
      <c r="H284" s="135" t="str">
        <f t="shared" si="412"/>
        <v>Telecoms</v>
      </c>
      <c r="I284" s="136">
        <f>IF(LEN(INDEX(IF(LEFT($C284,3)="XFD",RawDataAllData,StdCalcsAllCalcs),$D284,I$2))=0,"",INDEX(IF(LEFT($C284,3)="XFD",RawDataAllData,StdCalcsAllCalcs),$D284,I$2)*$D278)</f>
        <v>1.2298988408203424E-2</v>
      </c>
      <c r="J284" s="136" t="str">
        <f ca="1">IF(AND(I284&lt;&gt;"",I284&lt;INDEX(INDIRECT(B277),E284,MATCH(J278&amp;"LQ",StdRangesColumnHeaders,0)-StdRangesFirstDatasetCol+3)),"Q4",IF(AND(I284&lt;&gt;"",I284&gt;INDEX(INDIRECT(B277),E284,MATCH(J278&amp;"HQ",StdRangesColumnHeaders,0)-StdRangesFirstDatasetCol+3)),"Q1",""))</f>
        <v>Q4</v>
      </c>
      <c r="K284" s="136" t="str">
        <f t="shared" ref="K284:AP284" si="424">IF(LEN(INDEX(IF(LEFT($C284,3)="XFD",RawDataAllData,StdCalcsAllCalcs),$D284,K$2))=0,"",INDEX(IF(LEFT($C284,3)="XFD",RawDataAllData,StdCalcsAllCalcs),$D284,K$2)*$D278)</f>
        <v/>
      </c>
      <c r="L284" s="136" t="str">
        <f t="shared" si="424"/>
        <v/>
      </c>
      <c r="M284" s="136" t="str">
        <f t="shared" si="424"/>
        <v/>
      </c>
      <c r="N284" s="136" t="str">
        <f t="shared" si="424"/>
        <v/>
      </c>
      <c r="O284" s="136">
        <f t="shared" si="424"/>
        <v>0.13320371621621621</v>
      </c>
      <c r="P284" s="136">
        <f t="shared" si="424"/>
        <v>7.5974593397322432E-2</v>
      </c>
      <c r="Q284" s="136">
        <f t="shared" si="424"/>
        <v>0.1192504258943782</v>
      </c>
      <c r="R284" s="136">
        <f t="shared" si="424"/>
        <v>0.91032558822449794</v>
      </c>
      <c r="S284" s="136">
        <f t="shared" si="424"/>
        <v>4.5207956600361664E-2</v>
      </c>
      <c r="T284" s="136">
        <f t="shared" si="424"/>
        <v>5.1493305870236865E-2</v>
      </c>
      <c r="U284" s="136">
        <f t="shared" si="424"/>
        <v>0.11628752089541392</v>
      </c>
      <c r="V284" s="136">
        <f t="shared" si="424"/>
        <v>0.20140021099069724</v>
      </c>
      <c r="W284" s="136">
        <f t="shared" si="424"/>
        <v>0.47593078970718727</v>
      </c>
      <c r="X284" s="136">
        <f t="shared" si="424"/>
        <v>8.8888888888888892E-2</v>
      </c>
      <c r="Y284" s="136">
        <f t="shared" si="424"/>
        <v>0.17864160920361569</v>
      </c>
      <c r="Z284" s="136">
        <f t="shared" si="424"/>
        <v>0.1192504258943782</v>
      </c>
      <c r="AA284" s="136">
        <f t="shared" si="424"/>
        <v>8.2431741143105669E-2</v>
      </c>
      <c r="AB284" s="136">
        <f t="shared" si="424"/>
        <v>0.19002091009715649</v>
      </c>
      <c r="AC284" s="136">
        <f t="shared" si="424"/>
        <v>4.5207956600361664E-2</v>
      </c>
      <c r="AD284" s="136">
        <f t="shared" si="424"/>
        <v>0.91032558822449794</v>
      </c>
      <c r="AE284" s="136">
        <f t="shared" si="424"/>
        <v>0.21787314598989238</v>
      </c>
      <c r="AF284" s="136">
        <f t="shared" si="424"/>
        <v>0.2587232599554386</v>
      </c>
      <c r="AG284" s="136">
        <f t="shared" si="424"/>
        <v>0.13320371621621621</v>
      </c>
      <c r="AH284" s="136">
        <f t="shared" si="424"/>
        <v>8.2431741143105669E-2</v>
      </c>
      <c r="AI284" s="136">
        <f t="shared" si="424"/>
        <v>0.19002091009715649</v>
      </c>
      <c r="AJ284" s="136">
        <f t="shared" si="424"/>
        <v>4.5207956600361664E-2</v>
      </c>
      <c r="AK284" s="136">
        <f t="shared" si="424"/>
        <v>0.91032558822449794</v>
      </c>
      <c r="AL284" s="136">
        <f t="shared" si="424"/>
        <v>0.23093603892323736</v>
      </c>
      <c r="AM284" s="136">
        <f t="shared" si="424"/>
        <v>0.26872327258767154</v>
      </c>
      <c r="AN284" s="136" t="str">
        <f t="shared" si="424"/>
        <v/>
      </c>
      <c r="AO284" s="136" t="str">
        <f t="shared" si="424"/>
        <v/>
      </c>
      <c r="AP284" s="136" t="str">
        <f t="shared" si="424"/>
        <v/>
      </c>
      <c r="AQ284" s="136" t="str">
        <f t="shared" ref="AQ284:BH284" si="425">IF(LEN(INDEX(IF(LEFT($C284,3)="XFD",RawDataAllData,StdCalcsAllCalcs),$D284,AQ$2))=0,"",INDEX(IF(LEFT($C284,3)="XFD",RawDataAllData,StdCalcsAllCalcs),$D284,AQ$2)*$D278)</f>
        <v/>
      </c>
      <c r="AR284" s="136" t="str">
        <f t="shared" si="425"/>
        <v/>
      </c>
      <c r="AS284" s="136" t="str">
        <f t="shared" si="425"/>
        <v/>
      </c>
      <c r="AT284" s="136" t="str">
        <f t="shared" si="425"/>
        <v/>
      </c>
      <c r="AU284" s="136" t="str">
        <f t="shared" si="425"/>
        <v/>
      </c>
      <c r="AV284" s="136" t="str">
        <f t="shared" si="425"/>
        <v/>
      </c>
      <c r="AW284" s="136" t="str">
        <f t="shared" si="425"/>
        <v/>
      </c>
      <c r="AX284" s="136" t="str">
        <f t="shared" si="425"/>
        <v/>
      </c>
      <c r="AY284" s="136" t="str">
        <f t="shared" si="425"/>
        <v/>
      </c>
      <c r="AZ284" s="136" t="str">
        <f t="shared" si="425"/>
        <v/>
      </c>
      <c r="BA284" s="136" t="str">
        <f t="shared" si="425"/>
        <v/>
      </c>
      <c r="BB284" s="136" t="str">
        <f t="shared" si="425"/>
        <v/>
      </c>
      <c r="BC284" s="136" t="str">
        <f t="shared" si="425"/>
        <v/>
      </c>
      <c r="BD284" s="136" t="str">
        <f t="shared" si="425"/>
        <v/>
      </c>
      <c r="BE284" s="136" t="str">
        <f t="shared" si="425"/>
        <v/>
      </c>
      <c r="BF284" s="136" t="str">
        <f t="shared" si="425"/>
        <v/>
      </c>
      <c r="BG284" s="136" t="str">
        <f t="shared" si="425"/>
        <v/>
      </c>
      <c r="BH284" s="136" t="str">
        <f t="shared" si="425"/>
        <v/>
      </c>
    </row>
    <row r="285" spans="1:60" x14ac:dyDescent="0.2">
      <c r="A285" s="114">
        <f t="shared" si="409"/>
        <v>0</v>
      </c>
      <c r="C285" s="143" t="s">
        <v>1720</v>
      </c>
      <c r="D285" s="112">
        <f t="shared" si="411"/>
        <v>204</v>
      </c>
      <c r="E285" s="112">
        <f t="shared" si="415"/>
        <v>8</v>
      </c>
      <c r="G285" s="143" t="str">
        <f>G$29</f>
        <v>EUS</v>
      </c>
      <c r="H285" s="135" t="str">
        <f t="shared" si="412"/>
        <v>End user services</v>
      </c>
      <c r="I285" s="136">
        <f>IF(LEN(INDEX(IF(LEFT($C285,3)="XFD",RawDataAllData,StdCalcsAllCalcs),$D285,I$2))=0,"",INDEX(IF(LEFT($C285,3)="XFD",RawDataAllData,StdCalcsAllCalcs),$D285,I$2)*$D278)</f>
        <v>0.13221412538818683</v>
      </c>
      <c r="J285" s="136" t="str">
        <f ca="1">IF(AND(I285&lt;&gt;"",I285&lt;INDEX(INDIRECT(B277),E285,MATCH(J278&amp;"LQ",StdRangesColumnHeaders,0)-StdRangesFirstDatasetCol+3)),"Q4",IF(AND(I285&lt;&gt;"",I285&gt;INDEX(INDIRECT(B277),E285,MATCH(J278&amp;"HQ",StdRangesColumnHeaders,0)-StdRangesFirstDatasetCol+3)),"Q1",""))</f>
        <v>Q4</v>
      </c>
      <c r="K285" s="136" t="str">
        <f t="shared" ref="K285:AP285" si="426">IF(LEN(INDEX(IF(LEFT($C285,3)="XFD",RawDataAllData,StdCalcsAllCalcs),$D285,K$2))=0,"",INDEX(IF(LEFT($C285,3)="XFD",RawDataAllData,StdCalcsAllCalcs),$D285,K$2)*$D278)</f>
        <v/>
      </c>
      <c r="L285" s="136" t="str">
        <f t="shared" si="426"/>
        <v/>
      </c>
      <c r="M285" s="136" t="str">
        <f t="shared" si="426"/>
        <v/>
      </c>
      <c r="N285" s="136" t="str">
        <f t="shared" si="426"/>
        <v/>
      </c>
      <c r="O285" s="136">
        <f t="shared" si="426"/>
        <v>0.6306307432432432</v>
      </c>
      <c r="P285" s="136">
        <f t="shared" si="426"/>
        <v>0.63131760539073878</v>
      </c>
      <c r="Q285" s="136">
        <f t="shared" si="426"/>
        <v>0.64735945485519586</v>
      </c>
      <c r="R285" s="136">
        <f t="shared" si="426"/>
        <v>0.44048012333443454</v>
      </c>
      <c r="S285" s="136" t="str">
        <f t="shared" si="426"/>
        <v/>
      </c>
      <c r="T285" s="136">
        <f t="shared" si="426"/>
        <v>0.82389289392378984</v>
      </c>
      <c r="U285" s="136">
        <f t="shared" si="426"/>
        <v>1.3082346100734066</v>
      </c>
      <c r="V285" s="136">
        <f t="shared" si="426"/>
        <v>0.59461014673443946</v>
      </c>
      <c r="W285" s="136">
        <f t="shared" si="426"/>
        <v>2.7102511091393078</v>
      </c>
      <c r="X285" s="136">
        <f t="shared" si="426"/>
        <v>0.26666666666666666</v>
      </c>
      <c r="Y285" s="136">
        <f t="shared" si="426"/>
        <v>0.82175140233663213</v>
      </c>
      <c r="Z285" s="136">
        <f t="shared" si="426"/>
        <v>0.63933853012296726</v>
      </c>
      <c r="AA285" s="136">
        <f t="shared" si="426"/>
        <v>0.60361529586164042</v>
      </c>
      <c r="AB285" s="136">
        <f t="shared" si="426"/>
        <v>0.82335752102700044</v>
      </c>
      <c r="AC285" s="136">
        <f t="shared" si="426"/>
        <v>0.26666666666666666</v>
      </c>
      <c r="AD285" s="136">
        <f t="shared" si="426"/>
        <v>2.7102511091393078</v>
      </c>
      <c r="AE285" s="136">
        <f t="shared" si="426"/>
        <v>0.88751947556978561</v>
      </c>
      <c r="AF285" s="136">
        <f t="shared" si="426"/>
        <v>0.69666921339901766</v>
      </c>
      <c r="AG285" s="136">
        <f t="shared" si="426"/>
        <v>0.63097417431699099</v>
      </c>
      <c r="AH285" s="136">
        <f t="shared" si="426"/>
        <v>0.48882312969741976</v>
      </c>
      <c r="AI285" s="136">
        <f t="shared" si="426"/>
        <v>0.86510801550169925</v>
      </c>
      <c r="AJ285" s="136">
        <f t="shared" si="426"/>
        <v>0.26666666666666666</v>
      </c>
      <c r="AK285" s="136">
        <f t="shared" si="426"/>
        <v>1.8111964873765092</v>
      </c>
      <c r="AL285" s="136">
        <f t="shared" si="426"/>
        <v>0.7838008795731205</v>
      </c>
      <c r="AM285" s="136">
        <f t="shared" si="426"/>
        <v>0.46164481189526024</v>
      </c>
      <c r="AN285" s="136" t="str">
        <f t="shared" si="426"/>
        <v/>
      </c>
      <c r="AO285" s="136" t="str">
        <f t="shared" si="426"/>
        <v/>
      </c>
      <c r="AP285" s="136" t="str">
        <f t="shared" si="426"/>
        <v/>
      </c>
      <c r="AQ285" s="136" t="str">
        <f t="shared" ref="AQ285:BH285" si="427">IF(LEN(INDEX(IF(LEFT($C285,3)="XFD",RawDataAllData,StdCalcsAllCalcs),$D285,AQ$2))=0,"",INDEX(IF(LEFT($C285,3)="XFD",RawDataAllData,StdCalcsAllCalcs),$D285,AQ$2)*$D278)</f>
        <v/>
      </c>
      <c r="AR285" s="136" t="str">
        <f t="shared" si="427"/>
        <v/>
      </c>
      <c r="AS285" s="136" t="str">
        <f t="shared" si="427"/>
        <v/>
      </c>
      <c r="AT285" s="136" t="str">
        <f t="shared" si="427"/>
        <v/>
      </c>
      <c r="AU285" s="136" t="str">
        <f t="shared" si="427"/>
        <v/>
      </c>
      <c r="AV285" s="136" t="str">
        <f t="shared" si="427"/>
        <v/>
      </c>
      <c r="AW285" s="136" t="str">
        <f t="shared" si="427"/>
        <v/>
      </c>
      <c r="AX285" s="136" t="str">
        <f t="shared" si="427"/>
        <v/>
      </c>
      <c r="AY285" s="136" t="str">
        <f t="shared" si="427"/>
        <v/>
      </c>
      <c r="AZ285" s="136" t="str">
        <f t="shared" si="427"/>
        <v/>
      </c>
      <c r="BA285" s="136" t="str">
        <f t="shared" si="427"/>
        <v/>
      </c>
      <c r="BB285" s="136" t="str">
        <f t="shared" si="427"/>
        <v/>
      </c>
      <c r="BC285" s="136" t="str">
        <f t="shared" si="427"/>
        <v/>
      </c>
      <c r="BD285" s="136" t="str">
        <f t="shared" si="427"/>
        <v/>
      </c>
      <c r="BE285" s="136" t="str">
        <f t="shared" si="427"/>
        <v/>
      </c>
      <c r="BF285" s="136" t="str">
        <f t="shared" si="427"/>
        <v/>
      </c>
      <c r="BG285" s="136" t="str">
        <f t="shared" si="427"/>
        <v/>
      </c>
      <c r="BH285" s="136" t="str">
        <f t="shared" si="427"/>
        <v/>
      </c>
    </row>
    <row r="286" spans="1:60" x14ac:dyDescent="0.2">
      <c r="A286" s="114">
        <f t="shared" si="409"/>
        <v>0</v>
      </c>
      <c r="C286" s="143" t="s">
        <v>1715</v>
      </c>
      <c r="D286" s="112">
        <f t="shared" si="411"/>
        <v>205</v>
      </c>
      <c r="E286" s="112">
        <f t="shared" si="415"/>
        <v>9</v>
      </c>
      <c r="G286" s="143" t="str">
        <f>G$30</f>
        <v>Comp</v>
      </c>
      <c r="H286" s="135" t="str">
        <f t="shared" si="412"/>
        <v>End user computing</v>
      </c>
      <c r="I286" s="136" t="str">
        <f>IF(LEN(INDEX(IF(LEFT($C286,3)="XFD",RawDataAllData,StdCalcsAllCalcs),$D286,I$2))=0,"",INDEX(IF(LEFT($C286,3)="XFD",RawDataAllData,StdCalcsAllCalcs),$D286,I$2)*$D278)</f>
        <v/>
      </c>
      <c r="J286" s="136" t="str">
        <f ca="1">IF(AND(I286&lt;&gt;"",I286&lt;INDEX(INDIRECT(B277),E286,MATCH(J278&amp;"LQ",StdRangesColumnHeaders,0)-StdRangesFirstDatasetCol+3)),"Q4",IF(AND(I286&lt;&gt;"",I286&gt;INDEX(INDIRECT(B277),E286,MATCH(J278&amp;"HQ",StdRangesColumnHeaders,0)-StdRangesFirstDatasetCol+3)),"Q1",""))</f>
        <v/>
      </c>
      <c r="K286" s="136" t="str">
        <f t="shared" ref="K286:AP286" si="428">IF(LEN(INDEX(IF(LEFT($C286,3)="XFD",RawDataAllData,StdCalcsAllCalcs),$D286,K$2))=0,"",INDEX(IF(LEFT($C286,3)="XFD",RawDataAllData,StdCalcsAllCalcs),$D286,K$2)*$D278)</f>
        <v/>
      </c>
      <c r="L286" s="136" t="str">
        <f t="shared" si="428"/>
        <v/>
      </c>
      <c r="M286" s="136" t="str">
        <f t="shared" si="428"/>
        <v/>
      </c>
      <c r="N286" s="136" t="str">
        <f t="shared" si="428"/>
        <v/>
      </c>
      <c r="O286" s="136">
        <f t="shared" si="428"/>
        <v>0.2590091216216216</v>
      </c>
      <c r="P286" s="136">
        <f t="shared" si="428"/>
        <v>0.38575296984600066</v>
      </c>
      <c r="Q286" s="136">
        <f t="shared" si="428"/>
        <v>0.42589437819420783</v>
      </c>
      <c r="R286" s="136" t="str">
        <f t="shared" si="428"/>
        <v/>
      </c>
      <c r="S286" s="136" t="str">
        <f t="shared" si="428"/>
        <v/>
      </c>
      <c r="T286" s="136">
        <f t="shared" si="428"/>
        <v>0.20597322348094746</v>
      </c>
      <c r="U286" s="136">
        <f t="shared" si="428"/>
        <v>1.3082346100734066</v>
      </c>
      <c r="V286" s="136">
        <f t="shared" si="428"/>
        <v>0.59461014673443946</v>
      </c>
      <c r="W286" s="136">
        <f t="shared" si="428"/>
        <v>1.1983229813664598</v>
      </c>
      <c r="X286" s="136">
        <f t="shared" si="428"/>
        <v>5.9259259259259262E-2</v>
      </c>
      <c r="Y286" s="136" t="str">
        <f t="shared" si="428"/>
        <v/>
      </c>
      <c r="Z286" s="136">
        <f t="shared" si="428"/>
        <v>0.40582367402010427</v>
      </c>
      <c r="AA286" s="136">
        <f t="shared" si="428"/>
        <v>0.24575014708645304</v>
      </c>
      <c r="AB286" s="136">
        <f t="shared" si="428"/>
        <v>0.74553835539244462</v>
      </c>
      <c r="AC286" s="136">
        <f t="shared" si="428"/>
        <v>5.9259259259259262E-2</v>
      </c>
      <c r="AD286" s="136">
        <f t="shared" si="428"/>
        <v>1.3082346100734066</v>
      </c>
      <c r="AE286" s="136">
        <f t="shared" si="428"/>
        <v>0.55463208632204286</v>
      </c>
      <c r="AF286" s="136">
        <f t="shared" si="428"/>
        <v>0.46032546074111935</v>
      </c>
      <c r="AG286" s="136">
        <f t="shared" si="428"/>
        <v>0.35753071104813755</v>
      </c>
      <c r="AH286" s="136">
        <f t="shared" si="428"/>
        <v>0.21118075131640576</v>
      </c>
      <c r="AI286" s="136">
        <f t="shared" si="428"/>
        <v>0.44850261164612865</v>
      </c>
      <c r="AJ286" s="136">
        <f t="shared" si="428"/>
        <v>5.9259259259259262E-2</v>
      </c>
      <c r="AK286" s="136">
        <f t="shared" si="428"/>
        <v>1.3082346100734066</v>
      </c>
      <c r="AL286" s="136">
        <f t="shared" si="428"/>
        <v>0.42545878751697314</v>
      </c>
      <c r="AM286" s="136">
        <f t="shared" si="428"/>
        <v>0.3980644595322877</v>
      </c>
      <c r="AN286" s="136" t="str">
        <f t="shared" si="428"/>
        <v/>
      </c>
      <c r="AO286" s="136" t="str">
        <f t="shared" si="428"/>
        <v/>
      </c>
      <c r="AP286" s="136" t="str">
        <f t="shared" si="428"/>
        <v/>
      </c>
      <c r="AQ286" s="136" t="str">
        <f t="shared" ref="AQ286:BH286" si="429">IF(LEN(INDEX(IF(LEFT($C286,3)="XFD",RawDataAllData,StdCalcsAllCalcs),$D286,AQ$2))=0,"",INDEX(IF(LEFT($C286,3)="XFD",RawDataAllData,StdCalcsAllCalcs),$D286,AQ$2)*$D278)</f>
        <v/>
      </c>
      <c r="AR286" s="136" t="str">
        <f t="shared" si="429"/>
        <v/>
      </c>
      <c r="AS286" s="136" t="str">
        <f t="shared" si="429"/>
        <v/>
      </c>
      <c r="AT286" s="136" t="str">
        <f t="shared" si="429"/>
        <v/>
      </c>
      <c r="AU286" s="136" t="str">
        <f t="shared" si="429"/>
        <v/>
      </c>
      <c r="AV286" s="136" t="str">
        <f t="shared" si="429"/>
        <v/>
      </c>
      <c r="AW286" s="136" t="str">
        <f t="shared" si="429"/>
        <v/>
      </c>
      <c r="AX286" s="136" t="str">
        <f t="shared" si="429"/>
        <v/>
      </c>
      <c r="AY286" s="136" t="str">
        <f t="shared" si="429"/>
        <v/>
      </c>
      <c r="AZ286" s="136" t="str">
        <f t="shared" si="429"/>
        <v/>
      </c>
      <c r="BA286" s="136" t="str">
        <f t="shared" si="429"/>
        <v/>
      </c>
      <c r="BB286" s="136" t="str">
        <f t="shared" si="429"/>
        <v/>
      </c>
      <c r="BC286" s="136" t="str">
        <f t="shared" si="429"/>
        <v/>
      </c>
      <c r="BD286" s="136" t="str">
        <f t="shared" si="429"/>
        <v/>
      </c>
      <c r="BE286" s="136" t="str">
        <f t="shared" si="429"/>
        <v/>
      </c>
      <c r="BF286" s="136" t="str">
        <f t="shared" si="429"/>
        <v/>
      </c>
      <c r="BG286" s="136" t="str">
        <f t="shared" si="429"/>
        <v/>
      </c>
      <c r="BH286" s="136" t="str">
        <f t="shared" si="429"/>
        <v/>
      </c>
    </row>
    <row r="287" spans="1:60" x14ac:dyDescent="0.2">
      <c r="A287" s="114">
        <f t="shared" si="409"/>
        <v>0</v>
      </c>
      <c r="C287" s="143" t="s">
        <v>1716</v>
      </c>
      <c r="D287" s="112">
        <f t="shared" si="411"/>
        <v>206</v>
      </c>
      <c r="E287" s="112">
        <f t="shared" si="415"/>
        <v>10</v>
      </c>
      <c r="G287" s="143" t="str">
        <f>G$31</f>
        <v>HD</v>
      </c>
      <c r="H287" s="135" t="str">
        <f t="shared" si="412"/>
        <v>Help desk</v>
      </c>
      <c r="I287" s="136">
        <f>IF(LEN(INDEX(IF(LEFT($C287,3)="XFD",RawDataAllData,StdCalcsAllCalcs),$D287,I$2))=0,"",INDEX(IF(LEFT($C287,3)="XFD",RawDataAllData,StdCalcsAllCalcs),$D287,I$2)*$D278)</f>
        <v>0.13221412538818683</v>
      </c>
      <c r="J287" s="136" t="str">
        <f ca="1">IF(AND(I287&lt;&gt;"",I287&lt;INDEX(INDIRECT(B277),E287,MATCH(J278&amp;"LQ",StdRangesColumnHeaders,0)-StdRangesFirstDatasetCol+3)),"Q4",IF(AND(I287&lt;&gt;"",I287&gt;INDEX(INDIRECT(B277),E287,MATCH(J278&amp;"HQ",StdRangesColumnHeaders,0)-StdRangesFirstDatasetCol+3)),"Q1",""))</f>
        <v>Q4</v>
      </c>
      <c r="K287" s="136" t="str">
        <f t="shared" ref="K287:AP287" si="430">IF(LEN(INDEX(IF(LEFT($C287,3)="XFD",RawDataAllData,StdCalcsAllCalcs),$D287,K$2))=0,"",INDEX(IF(LEFT($C287,3)="XFD",RawDataAllData,StdCalcsAllCalcs),$D287,K$2)*$D278)</f>
        <v/>
      </c>
      <c r="L287" s="136" t="str">
        <f t="shared" si="430"/>
        <v/>
      </c>
      <c r="M287" s="136" t="str">
        <f t="shared" si="430"/>
        <v/>
      </c>
      <c r="N287" s="136" t="str">
        <f t="shared" si="430"/>
        <v/>
      </c>
      <c r="O287" s="136">
        <f t="shared" si="430"/>
        <v>0.37162162162162166</v>
      </c>
      <c r="P287" s="136">
        <f t="shared" si="430"/>
        <v>0.24556463554473809</v>
      </c>
      <c r="Q287" s="136">
        <f t="shared" si="430"/>
        <v>0.22146507666098808</v>
      </c>
      <c r="R287" s="136">
        <f t="shared" si="430"/>
        <v>0.44048012333443454</v>
      </c>
      <c r="S287" s="136" t="str">
        <f t="shared" si="430"/>
        <v/>
      </c>
      <c r="T287" s="136">
        <f t="shared" si="430"/>
        <v>0.61791967044284246</v>
      </c>
      <c r="U287" s="136" t="str">
        <f t="shared" si="430"/>
        <v/>
      </c>
      <c r="V287" s="136" t="str">
        <f t="shared" si="430"/>
        <v/>
      </c>
      <c r="W287" s="136">
        <f t="shared" si="430"/>
        <v>1.5119281277728482</v>
      </c>
      <c r="X287" s="136">
        <f t="shared" si="430"/>
        <v>0.2074074074074074</v>
      </c>
      <c r="Y287" s="136">
        <f t="shared" si="430"/>
        <v>0.82175140233663213</v>
      </c>
      <c r="Z287" s="136">
        <f t="shared" si="430"/>
        <v>0.40605087247802807</v>
      </c>
      <c r="AA287" s="136">
        <f t="shared" si="430"/>
        <v>0.23953974582380058</v>
      </c>
      <c r="AB287" s="136">
        <f t="shared" si="430"/>
        <v>0.66887760341628988</v>
      </c>
      <c r="AC287" s="136">
        <f t="shared" si="430"/>
        <v>0.2074074074074074</v>
      </c>
      <c r="AD287" s="136">
        <f t="shared" si="430"/>
        <v>1.5119281277728482</v>
      </c>
      <c r="AE287" s="136">
        <f t="shared" si="430"/>
        <v>0.55476725814018901</v>
      </c>
      <c r="AF287" s="136">
        <f t="shared" si="430"/>
        <v>0.44165031999237958</v>
      </c>
      <c r="AG287" s="136">
        <f t="shared" si="430"/>
        <v>0.41317263680937816</v>
      </c>
      <c r="AH287" s="136">
        <f t="shared" si="430"/>
        <v>0.34010737510240074</v>
      </c>
      <c r="AI287" s="136">
        <f t="shared" si="430"/>
        <v>0.56525794053918044</v>
      </c>
      <c r="AJ287" s="136">
        <f t="shared" si="430"/>
        <v>0.2074074074074074</v>
      </c>
      <c r="AK287" s="136">
        <f t="shared" si="430"/>
        <v>1.4818880351262349</v>
      </c>
      <c r="AL287" s="136">
        <f t="shared" si="430"/>
        <v>0.55429231194942752</v>
      </c>
      <c r="AM287" s="136">
        <f t="shared" si="430"/>
        <v>0.41881715370765682</v>
      </c>
      <c r="AN287" s="136" t="str">
        <f t="shared" si="430"/>
        <v/>
      </c>
      <c r="AO287" s="136" t="str">
        <f t="shared" si="430"/>
        <v/>
      </c>
      <c r="AP287" s="136" t="str">
        <f t="shared" si="430"/>
        <v/>
      </c>
      <c r="AQ287" s="136" t="str">
        <f t="shared" ref="AQ287:BH287" si="431">IF(LEN(INDEX(IF(LEFT($C287,3)="XFD",RawDataAllData,StdCalcsAllCalcs),$D287,AQ$2))=0,"",INDEX(IF(LEFT($C287,3)="XFD",RawDataAllData,StdCalcsAllCalcs),$D287,AQ$2)*$D278)</f>
        <v/>
      </c>
      <c r="AR287" s="136" t="str">
        <f t="shared" si="431"/>
        <v/>
      </c>
      <c r="AS287" s="136" t="str">
        <f t="shared" si="431"/>
        <v/>
      </c>
      <c r="AT287" s="136" t="str">
        <f t="shared" si="431"/>
        <v/>
      </c>
      <c r="AU287" s="136" t="str">
        <f t="shared" si="431"/>
        <v/>
      </c>
      <c r="AV287" s="136" t="str">
        <f t="shared" si="431"/>
        <v/>
      </c>
      <c r="AW287" s="136" t="str">
        <f t="shared" si="431"/>
        <v/>
      </c>
      <c r="AX287" s="136" t="str">
        <f t="shared" si="431"/>
        <v/>
      </c>
      <c r="AY287" s="136" t="str">
        <f t="shared" si="431"/>
        <v/>
      </c>
      <c r="AZ287" s="136" t="str">
        <f t="shared" si="431"/>
        <v/>
      </c>
      <c r="BA287" s="136" t="str">
        <f t="shared" si="431"/>
        <v/>
      </c>
      <c r="BB287" s="136" t="str">
        <f t="shared" si="431"/>
        <v/>
      </c>
      <c r="BC287" s="136" t="str">
        <f t="shared" si="431"/>
        <v/>
      </c>
      <c r="BD287" s="136" t="str">
        <f t="shared" si="431"/>
        <v/>
      </c>
      <c r="BE287" s="136" t="str">
        <f t="shared" si="431"/>
        <v/>
      </c>
      <c r="BF287" s="136" t="str">
        <f t="shared" si="431"/>
        <v/>
      </c>
      <c r="BG287" s="136" t="str">
        <f t="shared" si="431"/>
        <v/>
      </c>
      <c r="BH287" s="136" t="str">
        <f t="shared" si="431"/>
        <v/>
      </c>
    </row>
    <row r="288" spans="1:60" x14ac:dyDescent="0.2">
      <c r="A288" s="114">
        <f t="shared" si="409"/>
        <v>0</v>
      </c>
      <c r="C288" s="143" t="s">
        <v>1712</v>
      </c>
      <c r="D288" s="112">
        <f t="shared" si="411"/>
        <v>201</v>
      </c>
      <c r="E288" s="112">
        <f t="shared" si="415"/>
        <v>11</v>
      </c>
      <c r="G288" s="143" t="str">
        <f>G$32</f>
        <v>Servers</v>
      </c>
      <c r="H288" s="135" t="str">
        <f t="shared" si="412"/>
        <v>Server infrastructure</v>
      </c>
      <c r="I288" s="136">
        <f>IF(LEN(INDEX(IF(LEFT($C288,3)="XFD",RawDataAllData,StdCalcsAllCalcs),$D288,I$2))=0,"",INDEX(IF(LEFT($C288,3)="XFD",RawDataAllData,StdCalcsAllCalcs),$D288,I$2)*$D278)</f>
        <v>0.88552716539064669</v>
      </c>
      <c r="J288" s="136" t="str">
        <f ca="1">IF(AND(I288&lt;&gt;"",I288&lt;INDEX(INDIRECT(B277),E288,MATCH(J278&amp;"LQ",StdRangesColumnHeaders,0)-StdRangesFirstDatasetCol+3)),"Q4",IF(AND(I288&lt;&gt;"",I288&gt;INDEX(INDIRECT(B277),E288,MATCH(J278&amp;"HQ",StdRangesColumnHeaders,0)-StdRangesFirstDatasetCol+3)),"Q1",""))</f>
        <v/>
      </c>
      <c r="K288" s="136" t="str">
        <f t="shared" ref="K288:AP288" si="432">IF(LEN(INDEX(IF(LEFT($C288,3)="XFD",RawDataAllData,StdCalcsAllCalcs),$D288,K$2))=0,"",INDEX(IF(LEFT($C288,3)="XFD",RawDataAllData,StdCalcsAllCalcs),$D288,K$2)*$D278)</f>
        <v/>
      </c>
      <c r="L288" s="136" t="str">
        <f t="shared" si="432"/>
        <v/>
      </c>
      <c r="M288" s="136" t="str">
        <f t="shared" si="432"/>
        <v/>
      </c>
      <c r="N288" s="136" t="str">
        <f t="shared" si="432"/>
        <v/>
      </c>
      <c r="O288" s="136">
        <f t="shared" si="432"/>
        <v>0.54796182432432439</v>
      </c>
      <c r="P288" s="136">
        <f t="shared" si="432"/>
        <v>0.70141163141226914</v>
      </c>
      <c r="Q288" s="136">
        <f t="shared" si="432"/>
        <v>0.34071550255536626</v>
      </c>
      <c r="R288" s="136">
        <f t="shared" si="432"/>
        <v>2.0849392504496569</v>
      </c>
      <c r="S288" s="136" t="str">
        <f t="shared" si="432"/>
        <v/>
      </c>
      <c r="T288" s="136">
        <f t="shared" si="432"/>
        <v>0.82389289392378984</v>
      </c>
      <c r="U288" s="136">
        <f t="shared" si="432"/>
        <v>0.91576422705138461</v>
      </c>
      <c r="V288" s="136" t="str">
        <f t="shared" si="432"/>
        <v/>
      </c>
      <c r="W288" s="136">
        <f t="shared" si="432"/>
        <v>2.2863163265306121</v>
      </c>
      <c r="X288" s="136">
        <f t="shared" si="432"/>
        <v>0.74074074074074081</v>
      </c>
      <c r="Y288" s="136">
        <f t="shared" si="432"/>
        <v>0.35728321840723137</v>
      </c>
      <c r="Z288" s="136">
        <f t="shared" si="432"/>
        <v>0.74074074074074081</v>
      </c>
      <c r="AA288" s="136">
        <f t="shared" si="432"/>
        <v>0.54796182432432439</v>
      </c>
      <c r="AB288" s="136">
        <f t="shared" si="432"/>
        <v>0.91576422705138461</v>
      </c>
      <c r="AC288" s="136">
        <f t="shared" si="432"/>
        <v>0.34071550255536626</v>
      </c>
      <c r="AD288" s="136">
        <f t="shared" si="432"/>
        <v>2.2863163265306121</v>
      </c>
      <c r="AE288" s="136">
        <f t="shared" si="432"/>
        <v>0.97766951282170844</v>
      </c>
      <c r="AF288" s="136">
        <f t="shared" si="432"/>
        <v>0.71359776756142601</v>
      </c>
      <c r="AG288" s="136">
        <f t="shared" si="432"/>
        <v>0.70141163141226914</v>
      </c>
      <c r="AH288" s="136">
        <f t="shared" si="432"/>
        <v>0.46652030735455541</v>
      </c>
      <c r="AI288" s="136">
        <f t="shared" si="432"/>
        <v>0.77173030056864345</v>
      </c>
      <c r="AJ288" s="136">
        <f t="shared" si="432"/>
        <v>0.34649341995668831</v>
      </c>
      <c r="AK288" s="136">
        <f t="shared" si="432"/>
        <v>2.0849392504496569</v>
      </c>
      <c r="AL288" s="136">
        <f t="shared" si="432"/>
        <v>0.77031610225172142</v>
      </c>
      <c r="AM288" s="136">
        <f t="shared" si="432"/>
        <v>0.52997274056397314</v>
      </c>
      <c r="AN288" s="136" t="str">
        <f t="shared" si="432"/>
        <v/>
      </c>
      <c r="AO288" s="136" t="str">
        <f t="shared" si="432"/>
        <v/>
      </c>
      <c r="AP288" s="136" t="str">
        <f t="shared" si="432"/>
        <v/>
      </c>
      <c r="AQ288" s="136" t="str">
        <f t="shared" ref="AQ288:BH288" si="433">IF(LEN(INDEX(IF(LEFT($C288,3)="XFD",RawDataAllData,StdCalcsAllCalcs),$D288,AQ$2))=0,"",INDEX(IF(LEFT($C288,3)="XFD",RawDataAllData,StdCalcsAllCalcs),$D288,AQ$2)*$D278)</f>
        <v/>
      </c>
      <c r="AR288" s="136" t="str">
        <f t="shared" si="433"/>
        <v/>
      </c>
      <c r="AS288" s="136" t="str">
        <f t="shared" si="433"/>
        <v/>
      </c>
      <c r="AT288" s="136" t="str">
        <f t="shared" si="433"/>
        <v/>
      </c>
      <c r="AU288" s="136" t="str">
        <f t="shared" si="433"/>
        <v/>
      </c>
      <c r="AV288" s="136" t="str">
        <f t="shared" si="433"/>
        <v/>
      </c>
      <c r="AW288" s="136" t="str">
        <f t="shared" si="433"/>
        <v/>
      </c>
      <c r="AX288" s="136" t="str">
        <f t="shared" si="433"/>
        <v/>
      </c>
      <c r="AY288" s="136" t="str">
        <f t="shared" si="433"/>
        <v/>
      </c>
      <c r="AZ288" s="136" t="str">
        <f t="shared" si="433"/>
        <v/>
      </c>
      <c r="BA288" s="136" t="str">
        <f t="shared" si="433"/>
        <v/>
      </c>
      <c r="BB288" s="136" t="str">
        <f t="shared" si="433"/>
        <v/>
      </c>
      <c r="BC288" s="136" t="str">
        <f t="shared" si="433"/>
        <v/>
      </c>
      <c r="BD288" s="136" t="str">
        <f t="shared" si="433"/>
        <v/>
      </c>
      <c r="BE288" s="136" t="str">
        <f t="shared" si="433"/>
        <v/>
      </c>
      <c r="BF288" s="136" t="str">
        <f t="shared" si="433"/>
        <v/>
      </c>
      <c r="BG288" s="136" t="str">
        <f t="shared" si="433"/>
        <v/>
      </c>
      <c r="BH288" s="136" t="str">
        <f t="shared" si="433"/>
        <v/>
      </c>
    </row>
    <row r="289" spans="1:60" x14ac:dyDescent="0.2">
      <c r="A289" s="114">
        <f t="shared" si="409"/>
        <v>0</v>
      </c>
      <c r="C289" s="143" t="s">
        <v>1713</v>
      </c>
      <c r="D289" s="112">
        <f t="shared" si="411"/>
        <v>202</v>
      </c>
      <c r="E289" s="112">
        <f t="shared" si="415"/>
        <v>12</v>
      </c>
      <c r="G289" s="143" t="str">
        <f>G$33</f>
        <v>DC</v>
      </c>
      <c r="H289" s="135" t="str">
        <f t="shared" si="412"/>
        <v>Data center</v>
      </c>
      <c r="I289" s="136">
        <f>IF(LEN(INDEX(IF(LEFT($C289,3)="XFD",RawDataAllData,StdCalcsAllCalcs),$D289,I$2))=0,"",INDEX(IF(LEFT($C289,3)="XFD",RawDataAllData,StdCalcsAllCalcs),$D289,I$2)*$D278)</f>
        <v>0.88552716539064669</v>
      </c>
      <c r="J289" s="136" t="str">
        <f ca="1">IF(AND(I289&lt;&gt;"",I289&lt;INDEX(INDIRECT(B277),E289,MATCH(J278&amp;"LQ",StdRangesColumnHeaders,0)-StdRangesFirstDatasetCol+3)),"Q4",IF(AND(I289&lt;&gt;"",I289&gt;INDEX(INDIRECT(B277),E289,MATCH(J278&amp;"HQ",StdRangesColumnHeaders,0)-StdRangesFirstDatasetCol+3)),"Q1",""))</f>
        <v>Q1</v>
      </c>
      <c r="K289" s="136" t="str">
        <f t="shared" ref="K289:AP289" si="434">IF(LEN(INDEX(IF(LEFT($C289,3)="XFD",RawDataAllData,StdCalcsAllCalcs),$D289,K$2))=0,"",INDEX(IF(LEFT($C289,3)="XFD",RawDataAllData,StdCalcsAllCalcs),$D289,K$2)*$D278)</f>
        <v/>
      </c>
      <c r="L289" s="136" t="str">
        <f t="shared" si="434"/>
        <v/>
      </c>
      <c r="M289" s="136" t="str">
        <f t="shared" si="434"/>
        <v/>
      </c>
      <c r="N289" s="136" t="str">
        <f t="shared" si="434"/>
        <v/>
      </c>
      <c r="O289" s="136">
        <f t="shared" si="434"/>
        <v>0.28187499999999999</v>
      </c>
      <c r="P289" s="136">
        <f t="shared" si="434"/>
        <v>0.6557797947058196</v>
      </c>
      <c r="Q289" s="136">
        <f t="shared" si="434"/>
        <v>0.28960817717206133</v>
      </c>
      <c r="R289" s="136">
        <f t="shared" si="434"/>
        <v>2.0849392504496569</v>
      </c>
      <c r="S289" s="136">
        <f t="shared" si="434"/>
        <v>0.22603978300180833</v>
      </c>
      <c r="T289" s="136">
        <f t="shared" si="434"/>
        <v>0.77239958805355302</v>
      </c>
      <c r="U289" s="136">
        <f t="shared" si="434"/>
        <v>0.66138527509266665</v>
      </c>
      <c r="V289" s="136">
        <f t="shared" si="434"/>
        <v>0.47952431188261246</v>
      </c>
      <c r="W289" s="136">
        <f t="shared" si="434"/>
        <v>2.208465838509317</v>
      </c>
      <c r="X289" s="136">
        <f t="shared" si="434"/>
        <v>0.74074074074074081</v>
      </c>
      <c r="Y289" s="136">
        <f t="shared" si="434"/>
        <v>0.35728321840723137</v>
      </c>
      <c r="Z289" s="136">
        <f t="shared" si="434"/>
        <v>0.6557797947058196</v>
      </c>
      <c r="AA289" s="136">
        <f t="shared" si="434"/>
        <v>0.32344569778964638</v>
      </c>
      <c r="AB289" s="136">
        <f t="shared" si="434"/>
        <v>0.75657016439714697</v>
      </c>
      <c r="AC289" s="136">
        <f t="shared" si="434"/>
        <v>0.22603978300180833</v>
      </c>
      <c r="AD289" s="136">
        <f t="shared" si="434"/>
        <v>2.208465838509317</v>
      </c>
      <c r="AE289" s="136">
        <f t="shared" si="434"/>
        <v>0.79618554345595149</v>
      </c>
      <c r="AF289" s="136">
        <f t="shared" si="434"/>
        <v>0.69541773570718646</v>
      </c>
      <c r="AG289" s="136">
        <f t="shared" si="434"/>
        <v>0.47952431188261246</v>
      </c>
      <c r="AH289" s="136">
        <f t="shared" si="434"/>
        <v>0.32523497918529154</v>
      </c>
      <c r="AI289" s="136">
        <f t="shared" si="434"/>
        <v>0.66917083955012424</v>
      </c>
      <c r="AJ289" s="136">
        <f t="shared" si="434"/>
        <v>0.22603978300180833</v>
      </c>
      <c r="AK289" s="136">
        <f t="shared" si="434"/>
        <v>2.0849392504496569</v>
      </c>
      <c r="AL289" s="136">
        <f t="shared" si="434"/>
        <v>0.62947552960054776</v>
      </c>
      <c r="AM289" s="136">
        <f t="shared" si="434"/>
        <v>0.51522075616628338</v>
      </c>
      <c r="AN289" s="136" t="str">
        <f t="shared" si="434"/>
        <v/>
      </c>
      <c r="AO289" s="136" t="str">
        <f t="shared" si="434"/>
        <v/>
      </c>
      <c r="AP289" s="136" t="str">
        <f t="shared" si="434"/>
        <v/>
      </c>
      <c r="AQ289" s="136" t="str">
        <f t="shared" ref="AQ289:BH289" si="435">IF(LEN(INDEX(IF(LEFT($C289,3)="XFD",RawDataAllData,StdCalcsAllCalcs),$D289,AQ$2))=0,"",INDEX(IF(LEFT($C289,3)="XFD",RawDataAllData,StdCalcsAllCalcs),$D289,AQ$2)*$D278)</f>
        <v/>
      </c>
      <c r="AR289" s="136" t="str">
        <f t="shared" si="435"/>
        <v/>
      </c>
      <c r="AS289" s="136" t="str">
        <f t="shared" si="435"/>
        <v/>
      </c>
      <c r="AT289" s="136" t="str">
        <f t="shared" si="435"/>
        <v/>
      </c>
      <c r="AU289" s="136" t="str">
        <f t="shared" si="435"/>
        <v/>
      </c>
      <c r="AV289" s="136" t="str">
        <f t="shared" si="435"/>
        <v/>
      </c>
      <c r="AW289" s="136" t="str">
        <f t="shared" si="435"/>
        <v/>
      </c>
      <c r="AX289" s="136" t="str">
        <f t="shared" si="435"/>
        <v/>
      </c>
      <c r="AY289" s="136" t="str">
        <f t="shared" si="435"/>
        <v/>
      </c>
      <c r="AZ289" s="136" t="str">
        <f t="shared" si="435"/>
        <v/>
      </c>
      <c r="BA289" s="136" t="str">
        <f t="shared" si="435"/>
        <v/>
      </c>
      <c r="BB289" s="136" t="str">
        <f t="shared" si="435"/>
        <v/>
      </c>
      <c r="BC289" s="136" t="str">
        <f t="shared" si="435"/>
        <v/>
      </c>
      <c r="BD289" s="136" t="str">
        <f t="shared" si="435"/>
        <v/>
      </c>
      <c r="BE289" s="136" t="str">
        <f t="shared" si="435"/>
        <v/>
      </c>
      <c r="BF289" s="136" t="str">
        <f t="shared" si="435"/>
        <v/>
      </c>
      <c r="BG289" s="136" t="str">
        <f t="shared" si="435"/>
        <v/>
      </c>
      <c r="BH289" s="136" t="str">
        <f t="shared" si="435"/>
        <v/>
      </c>
    </row>
    <row r="290" spans="1:60" x14ac:dyDescent="0.2">
      <c r="A290" s="114">
        <f t="shared" si="409"/>
        <v>0</v>
      </c>
      <c r="C290" s="143" t="s">
        <v>1714</v>
      </c>
      <c r="D290" s="112">
        <f t="shared" si="411"/>
        <v>203</v>
      </c>
      <c r="E290" s="112">
        <f t="shared" si="415"/>
        <v>13</v>
      </c>
      <c r="G290" s="143" t="str">
        <f>G$34</f>
        <v>OS</v>
      </c>
      <c r="H290" s="135" t="str">
        <f t="shared" si="412"/>
        <v>Other servers</v>
      </c>
      <c r="I290" s="136" t="str">
        <f>IF(LEN(INDEX(IF(LEFT($C290,3)="XFD",RawDataAllData,StdCalcsAllCalcs),$D290,I$2))=0,"",INDEX(IF(LEFT($C290,3)="XFD",RawDataAllData,StdCalcsAllCalcs),$D290,I$2)*$D278)</f>
        <v/>
      </c>
      <c r="J290" s="136" t="str">
        <f ca="1">IF(AND(I290&lt;&gt;"",I290&lt;INDEX(INDIRECT(B277),E290,MATCH(J278&amp;"LQ",StdRangesColumnHeaders,0)-StdRangesFirstDatasetCol+3)),"Q4",IF(AND(I290&lt;&gt;"",I290&gt;INDEX(INDIRECT(B277),E290,MATCH(J278&amp;"HQ",StdRangesColumnHeaders,0)-StdRangesFirstDatasetCol+3)),"Q1",""))</f>
        <v/>
      </c>
      <c r="K290" s="136" t="str">
        <f t="shared" ref="K290:AP290" si="436">IF(LEN(INDEX(IF(LEFT($C290,3)="XFD",RawDataAllData,StdCalcsAllCalcs),$D290,K$2))=0,"",INDEX(IF(LEFT($C290,3)="XFD",RawDataAllData,StdCalcsAllCalcs),$D290,K$2)*$D278)</f>
        <v/>
      </c>
      <c r="L290" s="136" t="str">
        <f t="shared" si="436"/>
        <v/>
      </c>
      <c r="M290" s="136" t="str">
        <f t="shared" si="436"/>
        <v/>
      </c>
      <c r="N290" s="136" t="str">
        <f t="shared" si="436"/>
        <v/>
      </c>
      <c r="O290" s="136">
        <f t="shared" si="436"/>
        <v>0.26608682432432429</v>
      </c>
      <c r="P290" s="136">
        <f t="shared" si="436"/>
        <v>4.5631836706449623E-2</v>
      </c>
      <c r="Q290" s="136">
        <f t="shared" si="436"/>
        <v>5.1107325383304945E-2</v>
      </c>
      <c r="R290" s="136" t="str">
        <f t="shared" si="436"/>
        <v/>
      </c>
      <c r="S290" s="136" t="str">
        <f t="shared" si="436"/>
        <v/>
      </c>
      <c r="T290" s="136">
        <f t="shared" si="436"/>
        <v>5.1493305870236865E-2</v>
      </c>
      <c r="U290" s="136">
        <f t="shared" si="436"/>
        <v>0.2543789519587179</v>
      </c>
      <c r="V290" s="136" t="str">
        <f t="shared" si="436"/>
        <v/>
      </c>
      <c r="W290" s="136">
        <f t="shared" si="436"/>
        <v>7.7850488021295475E-2</v>
      </c>
      <c r="X290" s="136" t="str">
        <f t="shared" si="436"/>
        <v/>
      </c>
      <c r="Y290" s="136" t="str">
        <f t="shared" si="436"/>
        <v/>
      </c>
      <c r="Z290" s="136">
        <f t="shared" si="436"/>
        <v>6.4671896945766166E-2</v>
      </c>
      <c r="AA290" s="136">
        <f t="shared" si="436"/>
        <v>5.1203820505037925E-2</v>
      </c>
      <c r="AB290" s="136">
        <f t="shared" si="436"/>
        <v>0.21024683597436231</v>
      </c>
      <c r="AC290" s="136">
        <f t="shared" si="436"/>
        <v>4.5631836706449623E-2</v>
      </c>
      <c r="AD290" s="136">
        <f t="shared" si="436"/>
        <v>0.26608682432432429</v>
      </c>
      <c r="AE290" s="136">
        <f t="shared" si="436"/>
        <v>0.12442478871072152</v>
      </c>
      <c r="AF290" s="136">
        <f t="shared" si="436"/>
        <v>0.1058566608844357</v>
      </c>
      <c r="AG290" s="136">
        <f t="shared" si="436"/>
        <v>9.4773896561061458E-2</v>
      </c>
      <c r="AH290" s="136">
        <f t="shared" si="436"/>
        <v>5.3306679993336666E-2</v>
      </c>
      <c r="AI290" s="136">
        <f t="shared" si="436"/>
        <v>0.2543789519587179</v>
      </c>
      <c r="AJ290" s="136">
        <f t="shared" si="436"/>
        <v>4.5631836706449623E-2</v>
      </c>
      <c r="AK290" s="136">
        <f t="shared" si="436"/>
        <v>0.26608682432432429</v>
      </c>
      <c r="AL290" s="136">
        <f t="shared" si="436"/>
        <v>0.14283563790877801</v>
      </c>
      <c r="AM290" s="136">
        <f t="shared" si="436"/>
        <v>0.10886541015982157</v>
      </c>
      <c r="AN290" s="136" t="str">
        <f t="shared" si="436"/>
        <v/>
      </c>
      <c r="AO290" s="136" t="str">
        <f t="shared" si="436"/>
        <v/>
      </c>
      <c r="AP290" s="136" t="str">
        <f t="shared" si="436"/>
        <v/>
      </c>
      <c r="AQ290" s="136" t="str">
        <f t="shared" ref="AQ290:BH290" si="437">IF(LEN(INDEX(IF(LEFT($C290,3)="XFD",RawDataAllData,StdCalcsAllCalcs),$D290,AQ$2))=0,"",INDEX(IF(LEFT($C290,3)="XFD",RawDataAllData,StdCalcsAllCalcs),$D290,AQ$2)*$D278)</f>
        <v/>
      </c>
      <c r="AR290" s="136" t="str">
        <f t="shared" si="437"/>
        <v/>
      </c>
      <c r="AS290" s="136" t="str">
        <f t="shared" si="437"/>
        <v/>
      </c>
      <c r="AT290" s="136" t="str">
        <f t="shared" si="437"/>
        <v/>
      </c>
      <c r="AU290" s="136" t="str">
        <f t="shared" si="437"/>
        <v/>
      </c>
      <c r="AV290" s="136" t="str">
        <f t="shared" si="437"/>
        <v/>
      </c>
      <c r="AW290" s="136" t="str">
        <f t="shared" si="437"/>
        <v/>
      </c>
      <c r="AX290" s="136" t="str">
        <f t="shared" si="437"/>
        <v/>
      </c>
      <c r="AY290" s="136" t="str">
        <f t="shared" si="437"/>
        <v/>
      </c>
      <c r="AZ290" s="136" t="str">
        <f t="shared" si="437"/>
        <v/>
      </c>
      <c r="BA290" s="136" t="str">
        <f t="shared" si="437"/>
        <v/>
      </c>
      <c r="BB290" s="136" t="str">
        <f t="shared" si="437"/>
        <v/>
      </c>
      <c r="BC290" s="136" t="str">
        <f t="shared" si="437"/>
        <v/>
      </c>
      <c r="BD290" s="136" t="str">
        <f t="shared" si="437"/>
        <v/>
      </c>
      <c r="BE290" s="136" t="str">
        <f t="shared" si="437"/>
        <v/>
      </c>
      <c r="BF290" s="136" t="str">
        <f t="shared" si="437"/>
        <v/>
      </c>
      <c r="BG290" s="136" t="str">
        <f t="shared" si="437"/>
        <v/>
      </c>
      <c r="BH290" s="136" t="str">
        <f t="shared" si="437"/>
        <v/>
      </c>
    </row>
    <row r="291" spans="1:60" x14ac:dyDescent="0.2">
      <c r="A291" s="114">
        <f t="shared" si="409"/>
        <v>0</v>
      </c>
      <c r="C291" s="143" t="s">
        <v>1830</v>
      </c>
      <c r="D291" s="112">
        <f t="shared" si="411"/>
        <v>210</v>
      </c>
      <c r="E291" s="112">
        <f t="shared" si="415"/>
        <v>14</v>
      </c>
      <c r="G291" s="143" t="s">
        <v>1823</v>
      </c>
      <c r="H291" s="135" t="str">
        <f t="shared" si="412"/>
        <v>ATM infrastructure</v>
      </c>
      <c r="I291" s="136" t="str">
        <f>IF(LEN(INDEX(IF(LEFT($C291,3)="XFD",RawDataAllData,StdCalcsAllCalcs),$D291,I$2))=0,"",INDEX(IF(LEFT($C291,3)="XFD",RawDataAllData,StdCalcsAllCalcs),$D291,I$2)*$D278)</f>
        <v/>
      </c>
      <c r="J291" s="136" t="str">
        <f ca="1">IF(AND(I291&lt;&gt;"",I291&lt;INDEX(INDIRECT(B277),E291,MATCH(J278&amp;"LQ",StdRangesColumnHeaders,0)-StdRangesFirstDatasetCol+3)),"Q4",IF(AND(I291&lt;&gt;"",I291&gt;INDEX(INDIRECT(B277),E291,MATCH(J278&amp;"HQ",StdRangesColumnHeaders,0)-StdRangesFirstDatasetCol+3)),"Q1",""))</f>
        <v/>
      </c>
      <c r="K291" s="136" t="str">
        <f t="shared" ref="K291:AP291" si="438">IF(LEN(INDEX(IF(LEFT($C291,3)="XFD",RawDataAllData,StdCalcsAllCalcs),$D291,K$2))=0,"",INDEX(IF(LEFT($C291,3)="XFD",RawDataAllData,StdCalcsAllCalcs),$D291,K$2)*$D278)</f>
        <v/>
      </c>
      <c r="L291" s="136" t="str">
        <f t="shared" si="438"/>
        <v/>
      </c>
      <c r="M291" s="136" t="str">
        <f t="shared" si="438"/>
        <v/>
      </c>
      <c r="N291" s="136" t="str">
        <f t="shared" si="438"/>
        <v/>
      </c>
      <c r="O291" s="136">
        <f t="shared" si="438"/>
        <v>0.20414966216216215</v>
      </c>
      <c r="P291" s="136" t="str">
        <f t="shared" si="438"/>
        <v/>
      </c>
      <c r="Q291" s="136">
        <f t="shared" si="438"/>
        <v>0.17035775127768313</v>
      </c>
      <c r="R291" s="136">
        <f t="shared" si="438"/>
        <v>1.0571522960026427</v>
      </c>
      <c r="S291" s="136" t="str">
        <f t="shared" si="438"/>
        <v/>
      </c>
      <c r="T291" s="136">
        <f t="shared" si="438"/>
        <v>0.10298661174047373</v>
      </c>
      <c r="U291" s="136" t="str">
        <f t="shared" si="438"/>
        <v/>
      </c>
      <c r="V291" s="136" t="str">
        <f t="shared" si="438"/>
        <v/>
      </c>
      <c r="W291" s="136">
        <f t="shared" si="438"/>
        <v>0.52738686779059452</v>
      </c>
      <c r="X291" s="136" t="str">
        <f t="shared" si="438"/>
        <v/>
      </c>
      <c r="Y291" s="136">
        <f t="shared" si="438"/>
        <v>7.1456643681446275E-2</v>
      </c>
      <c r="Z291" s="136">
        <f t="shared" si="438"/>
        <v>0.18725370671992264</v>
      </c>
      <c r="AA291" s="136">
        <f t="shared" si="438"/>
        <v>0.11982939662477608</v>
      </c>
      <c r="AB291" s="136">
        <f t="shared" si="438"/>
        <v>0.44657756638348639</v>
      </c>
      <c r="AC291" s="136">
        <f t="shared" si="438"/>
        <v>7.1456643681446275E-2</v>
      </c>
      <c r="AD291" s="136">
        <f t="shared" si="438"/>
        <v>1.0571522960026427</v>
      </c>
      <c r="AE291" s="136">
        <f t="shared" si="438"/>
        <v>0.35558163877583376</v>
      </c>
      <c r="AF291" s="136">
        <f t="shared" si="438"/>
        <v>0.38039169716488347</v>
      </c>
      <c r="AG291" s="136">
        <f t="shared" si="438"/>
        <v>0.20414966216216215</v>
      </c>
      <c r="AH291" s="136">
        <f t="shared" si="438"/>
        <v>7.1456643681446275E-2</v>
      </c>
      <c r="AI291" s="136">
        <f t="shared" si="438"/>
        <v>0.27442371020856204</v>
      </c>
      <c r="AJ291" s="136">
        <f t="shared" si="438"/>
        <v>6.769564040075819E-3</v>
      </c>
      <c r="AK291" s="136">
        <f t="shared" si="438"/>
        <v>1.0571522960026427</v>
      </c>
      <c r="AL291" s="136">
        <f t="shared" si="438"/>
        <v>0.32279037521897785</v>
      </c>
      <c r="AM291" s="136">
        <f t="shared" si="438"/>
        <v>0.4238927286126421</v>
      </c>
      <c r="AN291" s="136" t="str">
        <f t="shared" si="438"/>
        <v/>
      </c>
      <c r="AO291" s="136" t="str">
        <f t="shared" si="438"/>
        <v/>
      </c>
      <c r="AP291" s="136" t="str">
        <f t="shared" si="438"/>
        <v/>
      </c>
      <c r="AQ291" s="136" t="str">
        <f t="shared" ref="AQ291:BH291" si="439">IF(LEN(INDEX(IF(LEFT($C291,3)="XFD",RawDataAllData,StdCalcsAllCalcs),$D291,AQ$2))=0,"",INDEX(IF(LEFT($C291,3)="XFD",RawDataAllData,StdCalcsAllCalcs),$D291,AQ$2)*$D278)</f>
        <v/>
      </c>
      <c r="AR291" s="136" t="str">
        <f t="shared" si="439"/>
        <v/>
      </c>
      <c r="AS291" s="136" t="str">
        <f t="shared" si="439"/>
        <v/>
      </c>
      <c r="AT291" s="136" t="str">
        <f t="shared" si="439"/>
        <v/>
      </c>
      <c r="AU291" s="136" t="str">
        <f t="shared" si="439"/>
        <v/>
      </c>
      <c r="AV291" s="136" t="str">
        <f t="shared" si="439"/>
        <v/>
      </c>
      <c r="AW291" s="136" t="str">
        <f t="shared" si="439"/>
        <v/>
      </c>
      <c r="AX291" s="136" t="str">
        <f t="shared" si="439"/>
        <v/>
      </c>
      <c r="AY291" s="136" t="str">
        <f t="shared" si="439"/>
        <v/>
      </c>
      <c r="AZ291" s="136" t="str">
        <f t="shared" si="439"/>
        <v/>
      </c>
      <c r="BA291" s="136" t="str">
        <f t="shared" si="439"/>
        <v/>
      </c>
      <c r="BB291" s="136" t="str">
        <f t="shared" si="439"/>
        <v/>
      </c>
      <c r="BC291" s="136" t="str">
        <f t="shared" si="439"/>
        <v/>
      </c>
      <c r="BD291" s="136" t="str">
        <f t="shared" si="439"/>
        <v/>
      </c>
      <c r="BE291" s="136" t="str">
        <f t="shared" si="439"/>
        <v/>
      </c>
      <c r="BF291" s="136" t="str">
        <f t="shared" si="439"/>
        <v/>
      </c>
      <c r="BG291" s="136" t="str">
        <f t="shared" si="439"/>
        <v/>
      </c>
      <c r="BH291" s="136" t="str">
        <f t="shared" si="439"/>
        <v/>
      </c>
    </row>
    <row r="292" spans="1:60" x14ac:dyDescent="0.2">
      <c r="A292" s="114">
        <f t="shared" si="409"/>
        <v>0</v>
      </c>
      <c r="C292" s="143" t="s">
        <v>1708</v>
      </c>
      <c r="D292" s="112">
        <f t="shared" si="411"/>
        <v>186</v>
      </c>
      <c r="E292" s="112">
        <f t="shared" si="415"/>
        <v>15</v>
      </c>
      <c r="G292" s="143" t="str">
        <f>G$36</f>
        <v>ADM</v>
      </c>
      <c r="H292" s="135" t="str">
        <f t="shared" si="412"/>
        <v>Applications</v>
      </c>
      <c r="I292" s="136">
        <f>IF(LEN(INDEX(IF(LEFT($C292,3)="XFD",RawDataAllData,StdCalcsAllCalcs),$D292,I$2))=0,"",INDEX(IF(LEFT($C292,3)="XFD",RawDataAllData,StdCalcsAllCalcs),$D292,I$2)*$D278)</f>
        <v>4.999538787934692</v>
      </c>
      <c r="J292" s="136" t="str">
        <f ca="1">IF(AND(I292&lt;&gt;"",I292&lt;INDEX(INDIRECT(B277),E292,MATCH(J278&amp;"LQ",StdRangesColumnHeaders,0)-StdRangesFirstDatasetCol+3)),"Q4",IF(AND(I292&lt;&gt;"",I292&gt;INDEX(INDIRECT(B277),E292,MATCH(J278&amp;"HQ",StdRangesColumnHeaders,0)-StdRangesFirstDatasetCol+3)),"Q1",""))</f>
        <v/>
      </c>
      <c r="K292" s="136" t="str">
        <f t="shared" ref="K292:AP292" si="440">IF(LEN(INDEX(IF(LEFT($C292,3)="XFD",RawDataAllData,StdCalcsAllCalcs),$D292,K$2))=0,"",INDEX(IF(LEFT($C292,3)="XFD",RawDataAllData,StdCalcsAllCalcs),$D292,K$2)*$D278)</f>
        <v/>
      </c>
      <c r="L292" s="136" t="str">
        <f t="shared" si="440"/>
        <v/>
      </c>
      <c r="M292" s="136" t="str">
        <f t="shared" si="440"/>
        <v/>
      </c>
      <c r="N292" s="136" t="str">
        <f t="shared" si="440"/>
        <v/>
      </c>
      <c r="O292" s="136">
        <f t="shared" si="440"/>
        <v>2.3691891891891892</v>
      </c>
      <c r="P292" s="136">
        <f t="shared" si="440"/>
        <v>6.0751725510718133</v>
      </c>
      <c r="Q292" s="136">
        <f t="shared" si="440"/>
        <v>2.0102214650766612</v>
      </c>
      <c r="R292" s="136">
        <f t="shared" si="440"/>
        <v>10.219138861358882</v>
      </c>
      <c r="S292" s="136">
        <f t="shared" si="440"/>
        <v>2.8933092224231465</v>
      </c>
      <c r="T292" s="136">
        <f t="shared" si="440"/>
        <v>3.7590113285272917</v>
      </c>
      <c r="U292" s="136">
        <f t="shared" si="440"/>
        <v>3.0380114833926886</v>
      </c>
      <c r="V292" s="136">
        <f t="shared" si="440"/>
        <v>3.4238035868418533</v>
      </c>
      <c r="W292" s="136">
        <f t="shared" si="440"/>
        <v>14.374035492457853</v>
      </c>
      <c r="X292" s="136">
        <f t="shared" si="440"/>
        <v>7.4962962962962969</v>
      </c>
      <c r="Y292" s="136">
        <f t="shared" si="440"/>
        <v>2.3937975633284503</v>
      </c>
      <c r="Z292" s="136">
        <f t="shared" si="440"/>
        <v>3.4238035868418533</v>
      </c>
      <c r="AA292" s="136">
        <f t="shared" si="440"/>
        <v>2.6435533928757984</v>
      </c>
      <c r="AB292" s="136">
        <f t="shared" si="440"/>
        <v>6.7857344236840547</v>
      </c>
      <c r="AC292" s="136">
        <f t="shared" si="440"/>
        <v>2.0102214650766612</v>
      </c>
      <c r="AD292" s="136">
        <f t="shared" si="440"/>
        <v>14.374035492457853</v>
      </c>
      <c r="AE292" s="136">
        <f t="shared" si="440"/>
        <v>5.2774533672694659</v>
      </c>
      <c r="AF292" s="136">
        <f t="shared" si="440"/>
        <v>3.9574851148004178</v>
      </c>
      <c r="AG292" s="136">
        <f t="shared" si="440"/>
        <v>3.331667499583542</v>
      </c>
      <c r="AH292" s="136">
        <f t="shared" si="440"/>
        <v>2.9325739180082153</v>
      </c>
      <c r="AI292" s="136">
        <f t="shared" si="440"/>
        <v>5.1918124006731183</v>
      </c>
      <c r="AJ292" s="136">
        <f t="shared" si="440"/>
        <v>2.3691891891891892</v>
      </c>
      <c r="AK292" s="136">
        <f t="shared" si="440"/>
        <v>10.219138861358882</v>
      </c>
      <c r="AL292" s="136">
        <f t="shared" si="440"/>
        <v>4.4109706470321424</v>
      </c>
      <c r="AM292" s="136">
        <f t="shared" si="440"/>
        <v>2.5034136154752877</v>
      </c>
      <c r="AN292" s="136" t="str">
        <f t="shared" si="440"/>
        <v/>
      </c>
      <c r="AO292" s="136" t="str">
        <f t="shared" si="440"/>
        <v/>
      </c>
      <c r="AP292" s="136" t="str">
        <f t="shared" si="440"/>
        <v/>
      </c>
      <c r="AQ292" s="136" t="str">
        <f t="shared" ref="AQ292:BH292" si="441">IF(LEN(INDEX(IF(LEFT($C292,3)="XFD",RawDataAllData,StdCalcsAllCalcs),$D292,AQ$2))=0,"",INDEX(IF(LEFT($C292,3)="XFD",RawDataAllData,StdCalcsAllCalcs),$D292,AQ$2)*$D278)</f>
        <v/>
      </c>
      <c r="AR292" s="136" t="str">
        <f t="shared" si="441"/>
        <v/>
      </c>
      <c r="AS292" s="136" t="str">
        <f t="shared" si="441"/>
        <v/>
      </c>
      <c r="AT292" s="136" t="str">
        <f t="shared" si="441"/>
        <v/>
      </c>
      <c r="AU292" s="136" t="str">
        <f t="shared" si="441"/>
        <v/>
      </c>
      <c r="AV292" s="136" t="str">
        <f t="shared" si="441"/>
        <v/>
      </c>
      <c r="AW292" s="136" t="str">
        <f t="shared" si="441"/>
        <v/>
      </c>
      <c r="AX292" s="136" t="str">
        <f t="shared" si="441"/>
        <v/>
      </c>
      <c r="AY292" s="136" t="str">
        <f t="shared" si="441"/>
        <v/>
      </c>
      <c r="AZ292" s="136" t="str">
        <f t="shared" si="441"/>
        <v/>
      </c>
      <c r="BA292" s="136" t="str">
        <f t="shared" si="441"/>
        <v/>
      </c>
      <c r="BB292" s="136" t="str">
        <f t="shared" si="441"/>
        <v/>
      </c>
      <c r="BC292" s="136" t="str">
        <f t="shared" si="441"/>
        <v/>
      </c>
      <c r="BD292" s="136" t="str">
        <f t="shared" si="441"/>
        <v/>
      </c>
      <c r="BE292" s="136" t="str">
        <f t="shared" si="441"/>
        <v/>
      </c>
      <c r="BF292" s="136" t="str">
        <f t="shared" si="441"/>
        <v/>
      </c>
      <c r="BG292" s="136" t="str">
        <f t="shared" si="441"/>
        <v/>
      </c>
      <c r="BH292" s="136" t="str">
        <f t="shared" si="441"/>
        <v/>
      </c>
    </row>
    <row r="293" spans="1:60" x14ac:dyDescent="0.2">
      <c r="A293" s="114">
        <f t="shared" si="409"/>
        <v>0</v>
      </c>
      <c r="C293" s="143" t="s">
        <v>1710</v>
      </c>
      <c r="D293" s="112">
        <f t="shared" si="411"/>
        <v>188</v>
      </c>
      <c r="E293" s="112">
        <f t="shared" si="415"/>
        <v>16</v>
      </c>
      <c r="G293" s="143" t="str">
        <f>G$37</f>
        <v>AM</v>
      </c>
      <c r="H293" s="135" t="str">
        <f t="shared" si="412"/>
        <v>Application maintenance</v>
      </c>
      <c r="I293" s="136">
        <f>IF(LEN(INDEX(IF(LEFT($C293,3)="XFD",RawDataAllData,StdCalcsAllCalcs),$D293,I$2))=0,"",INDEX(IF(LEFT($C293,3)="XFD",RawDataAllData,StdCalcsAllCalcs),$D293,I$2)*$D278)</f>
        <v>1.3621129662085294</v>
      </c>
      <c r="J293" s="136" t="str">
        <f ca="1">IF(AND(I293&lt;&gt;"",I293&lt;INDEX(INDIRECT(B277),E293,MATCH(J278&amp;"LQ",StdRangesColumnHeaders,0)-StdRangesFirstDatasetCol+3)),"Q4",IF(AND(I293&lt;&gt;"",I293&gt;INDEX(INDIRECT(B277),E293,MATCH(J278&amp;"HQ",StdRangesColumnHeaders,0)-StdRangesFirstDatasetCol+3)),"Q1",""))</f>
        <v/>
      </c>
      <c r="K293" s="136" t="str">
        <f t="shared" ref="K293:AP293" si="442">IF(LEN(INDEX(IF(LEFT($C293,3)="XFD",RawDataAllData,StdCalcsAllCalcs),$D293,K$2))=0,"",INDEX(IF(LEFT($C293,3)="XFD",RawDataAllData,StdCalcsAllCalcs),$D293,K$2)*$D278)</f>
        <v/>
      </c>
      <c r="L293" s="136" t="str">
        <f t="shared" si="442"/>
        <v/>
      </c>
      <c r="M293" s="136" t="str">
        <f t="shared" si="442"/>
        <v/>
      </c>
      <c r="N293" s="136" t="str">
        <f t="shared" si="442"/>
        <v/>
      </c>
      <c r="O293" s="136">
        <f t="shared" si="442"/>
        <v>0.97942567567567573</v>
      </c>
      <c r="P293" s="136">
        <f t="shared" si="442"/>
        <v>1.3099874112277494</v>
      </c>
      <c r="Q293" s="136">
        <f t="shared" si="442"/>
        <v>0.97103918228279384</v>
      </c>
      <c r="R293" s="136">
        <f t="shared" si="442"/>
        <v>5.9024336526814229</v>
      </c>
      <c r="S293" s="136" t="str">
        <f t="shared" si="442"/>
        <v/>
      </c>
      <c r="T293" s="136">
        <f t="shared" si="442"/>
        <v>1.2873326467559219</v>
      </c>
      <c r="U293" s="136">
        <f t="shared" si="442"/>
        <v>1.8896722145504763</v>
      </c>
      <c r="V293" s="136">
        <f t="shared" si="442"/>
        <v>1.7742399539656661</v>
      </c>
      <c r="W293" s="136">
        <f t="shared" si="442"/>
        <v>5.8625967169476487</v>
      </c>
      <c r="X293" s="136">
        <f t="shared" si="442"/>
        <v>1.6888888888888887</v>
      </c>
      <c r="Y293" s="136">
        <f t="shared" si="442"/>
        <v>0.89320804601807846</v>
      </c>
      <c r="Z293" s="136">
        <f t="shared" si="442"/>
        <v>1.4994381500583192</v>
      </c>
      <c r="AA293" s="136">
        <f t="shared" si="442"/>
        <v>1.0564024184457372</v>
      </c>
      <c r="AB293" s="136">
        <f t="shared" si="442"/>
        <v>1.8608141494042738</v>
      </c>
      <c r="AC293" s="136">
        <f t="shared" si="442"/>
        <v>0.89320804601807846</v>
      </c>
      <c r="AD293" s="136">
        <f t="shared" si="442"/>
        <v>5.9024336526814229</v>
      </c>
      <c r="AE293" s="136">
        <f t="shared" si="442"/>
        <v>2.2558824388994325</v>
      </c>
      <c r="AF293" s="136">
        <f t="shared" si="442"/>
        <v>1.9425969560353127</v>
      </c>
      <c r="AG293" s="136">
        <f t="shared" si="442"/>
        <v>1.6888888888888887</v>
      </c>
      <c r="AH293" s="136">
        <f t="shared" si="442"/>
        <v>1.039480259870065</v>
      </c>
      <c r="AI293" s="136">
        <f t="shared" si="442"/>
        <v>1.8896722145504763</v>
      </c>
      <c r="AJ293" s="136">
        <f t="shared" si="442"/>
        <v>0.89320804601807846</v>
      </c>
      <c r="AK293" s="136">
        <f t="shared" si="442"/>
        <v>5.9024336526814229</v>
      </c>
      <c r="AL293" s="136">
        <f t="shared" si="442"/>
        <v>1.9422921319333919</v>
      </c>
      <c r="AM293" s="136">
        <f t="shared" si="442"/>
        <v>1.5420859793819881</v>
      </c>
      <c r="AN293" s="136" t="str">
        <f t="shared" si="442"/>
        <v/>
      </c>
      <c r="AO293" s="136" t="str">
        <f t="shared" si="442"/>
        <v/>
      </c>
      <c r="AP293" s="136" t="str">
        <f t="shared" si="442"/>
        <v/>
      </c>
      <c r="AQ293" s="136" t="str">
        <f t="shared" ref="AQ293:BH293" si="443">IF(LEN(INDEX(IF(LEFT($C293,3)="XFD",RawDataAllData,StdCalcsAllCalcs),$D293,AQ$2))=0,"",INDEX(IF(LEFT($C293,3)="XFD",RawDataAllData,StdCalcsAllCalcs),$D293,AQ$2)*$D278)</f>
        <v/>
      </c>
      <c r="AR293" s="136" t="str">
        <f t="shared" si="443"/>
        <v/>
      </c>
      <c r="AS293" s="136" t="str">
        <f t="shared" si="443"/>
        <v/>
      </c>
      <c r="AT293" s="136" t="str">
        <f t="shared" si="443"/>
        <v/>
      </c>
      <c r="AU293" s="136" t="str">
        <f t="shared" si="443"/>
        <v/>
      </c>
      <c r="AV293" s="136" t="str">
        <f t="shared" si="443"/>
        <v/>
      </c>
      <c r="AW293" s="136" t="str">
        <f t="shared" si="443"/>
        <v/>
      </c>
      <c r="AX293" s="136" t="str">
        <f t="shared" si="443"/>
        <v/>
      </c>
      <c r="AY293" s="136" t="str">
        <f t="shared" si="443"/>
        <v/>
      </c>
      <c r="AZ293" s="136" t="str">
        <f t="shared" si="443"/>
        <v/>
      </c>
      <c r="BA293" s="136" t="str">
        <f t="shared" si="443"/>
        <v/>
      </c>
      <c r="BB293" s="136" t="str">
        <f t="shared" si="443"/>
        <v/>
      </c>
      <c r="BC293" s="136" t="str">
        <f t="shared" si="443"/>
        <v/>
      </c>
      <c r="BD293" s="136" t="str">
        <f t="shared" si="443"/>
        <v/>
      </c>
      <c r="BE293" s="136" t="str">
        <f t="shared" si="443"/>
        <v/>
      </c>
      <c r="BF293" s="136" t="str">
        <f t="shared" si="443"/>
        <v/>
      </c>
      <c r="BG293" s="136" t="str">
        <f t="shared" si="443"/>
        <v/>
      </c>
      <c r="BH293" s="136" t="str">
        <f t="shared" si="443"/>
        <v/>
      </c>
    </row>
    <row r="294" spans="1:60" x14ac:dyDescent="0.2">
      <c r="A294" s="114">
        <f t="shared" si="409"/>
        <v>0</v>
      </c>
      <c r="C294" s="143" t="s">
        <v>1709</v>
      </c>
      <c r="D294" s="112">
        <f t="shared" si="411"/>
        <v>187</v>
      </c>
      <c r="E294" s="112">
        <f t="shared" si="415"/>
        <v>17</v>
      </c>
      <c r="G294" s="143" t="str">
        <f>G$38</f>
        <v>AD</v>
      </c>
      <c r="H294" s="135" t="str">
        <f t="shared" si="412"/>
        <v>Application development</v>
      </c>
      <c r="I294" s="136">
        <f>IF(LEN(INDEX(IF(LEFT($C294,3)="XFD",RawDataAllData,StdCalcsAllCalcs),$D294,I$2))=0,"",INDEX(IF(LEFT($C294,3)="XFD",RawDataAllData,StdCalcsAllCalcs),$D294,I$2)*$D278)</f>
        <v>3.637425821726163</v>
      </c>
      <c r="J294" s="136" t="str">
        <f ca="1">IF(AND(I294&lt;&gt;"",I294&lt;INDEX(INDIRECT(B277),E294,MATCH(J278&amp;"LQ",StdRangesColumnHeaders,0)-StdRangesFirstDatasetCol+3)),"Q4",IF(AND(I294&lt;&gt;"",I294&gt;INDEX(INDIRECT(B277),E294,MATCH(J278&amp;"HQ",StdRangesColumnHeaders,0)-StdRangesFirstDatasetCol+3)),"Q1",""))</f>
        <v/>
      </c>
      <c r="K294" s="136" t="str">
        <f t="shared" ref="K294:AP294" si="444">IF(LEN(INDEX(IF(LEFT($C294,3)="XFD",RawDataAllData,StdCalcsAllCalcs),$D294,K$2))=0,"",INDEX(IF(LEFT($C294,3)="XFD",RawDataAllData,StdCalcsAllCalcs),$D294,K$2)*$D278)</f>
        <v/>
      </c>
      <c r="L294" s="136" t="str">
        <f t="shared" si="444"/>
        <v/>
      </c>
      <c r="M294" s="136" t="str">
        <f t="shared" si="444"/>
        <v/>
      </c>
      <c r="N294" s="136" t="str">
        <f t="shared" si="444"/>
        <v/>
      </c>
      <c r="O294" s="136">
        <f t="shared" si="444"/>
        <v>1.3897635135135136</v>
      </c>
      <c r="P294" s="136">
        <f t="shared" si="444"/>
        <v>4.7651851398440641</v>
      </c>
      <c r="Q294" s="136">
        <f t="shared" si="444"/>
        <v>1.0562180579216354</v>
      </c>
      <c r="R294" s="136">
        <f t="shared" si="444"/>
        <v>4.3167052086774582</v>
      </c>
      <c r="S294" s="136">
        <f t="shared" si="444"/>
        <v>0.76853526220614821</v>
      </c>
      <c r="T294" s="136">
        <f t="shared" si="444"/>
        <v>2.4716786817713698</v>
      </c>
      <c r="U294" s="136">
        <f t="shared" si="444"/>
        <v>1.1483392688422123</v>
      </c>
      <c r="V294" s="136">
        <f t="shared" si="444"/>
        <v>1.6495636328761869</v>
      </c>
      <c r="W294" s="136">
        <f t="shared" si="444"/>
        <v>8.5114387755102037</v>
      </c>
      <c r="X294" s="136">
        <f t="shared" si="444"/>
        <v>5.8074074074074078</v>
      </c>
      <c r="Y294" s="136">
        <f t="shared" si="444"/>
        <v>1.5005895173103718</v>
      </c>
      <c r="Z294" s="136">
        <f t="shared" si="444"/>
        <v>1.6495636328761869</v>
      </c>
      <c r="AA294" s="136">
        <f t="shared" si="444"/>
        <v>1.2690513911778629</v>
      </c>
      <c r="AB294" s="136">
        <f t="shared" si="444"/>
        <v>4.5409451742607621</v>
      </c>
      <c r="AC294" s="136">
        <f t="shared" si="444"/>
        <v>0.76853526220614821</v>
      </c>
      <c r="AD294" s="136">
        <f t="shared" si="444"/>
        <v>8.5114387755102037</v>
      </c>
      <c r="AE294" s="136">
        <f t="shared" si="444"/>
        <v>3.0350385878073252</v>
      </c>
      <c r="AF294" s="136">
        <f t="shared" si="444"/>
        <v>2.4944708035071006</v>
      </c>
      <c r="AG294" s="136">
        <f t="shared" si="444"/>
        <v>2.2921872397134764</v>
      </c>
      <c r="AH294" s="136">
        <f t="shared" si="444"/>
        <v>1.4451765154119427</v>
      </c>
      <c r="AI294" s="136">
        <f t="shared" si="444"/>
        <v>3.6442719111353714</v>
      </c>
      <c r="AJ294" s="136">
        <f t="shared" si="444"/>
        <v>0.76853526220614821</v>
      </c>
      <c r="AK294" s="136">
        <f t="shared" si="444"/>
        <v>5.8074074074074078</v>
      </c>
      <c r="AL294" s="136">
        <f t="shared" si="444"/>
        <v>2.6286612699760048</v>
      </c>
      <c r="AM294" s="136">
        <f t="shared" si="444"/>
        <v>1.6514163730057732</v>
      </c>
      <c r="AN294" s="136" t="str">
        <f t="shared" si="444"/>
        <v/>
      </c>
      <c r="AO294" s="136" t="str">
        <f t="shared" si="444"/>
        <v/>
      </c>
      <c r="AP294" s="136" t="str">
        <f t="shared" si="444"/>
        <v/>
      </c>
      <c r="AQ294" s="136" t="str">
        <f t="shared" ref="AQ294:BH294" si="445">IF(LEN(INDEX(IF(LEFT($C294,3)="XFD",RawDataAllData,StdCalcsAllCalcs),$D294,AQ$2))=0,"",INDEX(IF(LEFT($C294,3)="XFD",RawDataAllData,StdCalcsAllCalcs),$D294,AQ$2)*$D278)</f>
        <v/>
      </c>
      <c r="AR294" s="136" t="str">
        <f t="shared" si="445"/>
        <v/>
      </c>
      <c r="AS294" s="136" t="str">
        <f t="shared" si="445"/>
        <v/>
      </c>
      <c r="AT294" s="136" t="str">
        <f t="shared" si="445"/>
        <v/>
      </c>
      <c r="AU294" s="136" t="str">
        <f t="shared" si="445"/>
        <v/>
      </c>
      <c r="AV294" s="136" t="str">
        <f t="shared" si="445"/>
        <v/>
      </c>
      <c r="AW294" s="136" t="str">
        <f t="shared" si="445"/>
        <v/>
      </c>
      <c r="AX294" s="136" t="str">
        <f t="shared" si="445"/>
        <v/>
      </c>
      <c r="AY294" s="136" t="str">
        <f t="shared" si="445"/>
        <v/>
      </c>
      <c r="AZ294" s="136" t="str">
        <f t="shared" si="445"/>
        <v/>
      </c>
      <c r="BA294" s="136" t="str">
        <f t="shared" si="445"/>
        <v/>
      </c>
      <c r="BB294" s="136" t="str">
        <f t="shared" si="445"/>
        <v/>
      </c>
      <c r="BC294" s="136" t="str">
        <f t="shared" si="445"/>
        <v/>
      </c>
      <c r="BD294" s="136" t="str">
        <f t="shared" si="445"/>
        <v/>
      </c>
      <c r="BE294" s="136" t="str">
        <f t="shared" si="445"/>
        <v/>
      </c>
      <c r="BF294" s="136" t="str">
        <f t="shared" si="445"/>
        <v/>
      </c>
      <c r="BG294" s="136" t="str">
        <f t="shared" si="445"/>
        <v/>
      </c>
      <c r="BH294" s="136" t="str">
        <f t="shared" si="445"/>
        <v/>
      </c>
    </row>
    <row r="295" spans="1:60" ht="4.5" customHeight="1" x14ac:dyDescent="0.2">
      <c r="A295" s="114">
        <f t="shared" si="409"/>
        <v>0</v>
      </c>
    </row>
    <row r="296" spans="1:60" x14ac:dyDescent="0.2">
      <c r="A296" s="114"/>
      <c r="B296" s="112" t="s">
        <v>3034</v>
      </c>
    </row>
    <row r="297" spans="1:60" x14ac:dyDescent="0.2">
      <c r="A297" s="114">
        <f t="shared" si="409"/>
        <v>0</v>
      </c>
      <c r="B297" s="112" t="s">
        <v>3035</v>
      </c>
      <c r="D297" s="234">
        <v>100</v>
      </c>
      <c r="E297" s="234"/>
      <c r="F297" s="234"/>
      <c r="G297" s="135"/>
      <c r="H297" s="135" t="str">
        <f>HeaderLabels</f>
        <v>Labels</v>
      </c>
      <c r="I297" s="135" t="str">
        <f>HeaderCl1N</f>
        <v>#Cl1N#</v>
      </c>
      <c r="J297" s="143" t="s">
        <v>179</v>
      </c>
      <c r="K297" s="135" t="str">
        <f>HeaderCl2N</f>
        <v>#Cl2N#</v>
      </c>
      <c r="L297" s="135" t="str">
        <f>HeaderCl3N</f>
        <v>#Cl3N#</v>
      </c>
      <c r="M297" s="135" t="str">
        <f>HeaderCl4N</f>
        <v>#Cl4N#</v>
      </c>
      <c r="N297" s="135" t="str">
        <f>HeaderCl5N</f>
        <v>#Cl5N#</v>
      </c>
      <c r="O297" s="135" t="str">
        <f>HeaderP1N</f>
        <v>#P1N#</v>
      </c>
      <c r="P297" s="135" t="str">
        <f>HeaderP2N</f>
        <v>#P2N#</v>
      </c>
      <c r="Q297" s="135" t="str">
        <f>HeaderP3N</f>
        <v>#P3N#</v>
      </c>
      <c r="R297" s="135" t="str">
        <f>HeaderP4N</f>
        <v>#P4N#</v>
      </c>
      <c r="S297" s="135" t="str">
        <f>HeaderP5N</f>
        <v>#P5N#</v>
      </c>
      <c r="T297" s="135" t="str">
        <f>HeaderP6N</f>
        <v>#P6N#</v>
      </c>
      <c r="U297" s="135" t="str">
        <f>HeaderP7N</f>
        <v>#P7N#</v>
      </c>
      <c r="V297" s="135" t="str">
        <f>HeaderP8N</f>
        <v>#P8N#</v>
      </c>
      <c r="W297" s="135" t="str">
        <f>HeaderP9N</f>
        <v>#P9N#</v>
      </c>
      <c r="X297" s="135" t="str">
        <f>HeaderP10N</f>
        <v>#P10N#</v>
      </c>
      <c r="Y297" s="135" t="str">
        <f>HeaderP11N</f>
        <v>#P11N#</v>
      </c>
      <c r="Z297" s="135" t="str">
        <f>HeaderG1Med</f>
        <v>#G1Med#</v>
      </c>
      <c r="AA297" s="135" t="str">
        <f>HeaderG1LQ</f>
        <v>#G1LQ#</v>
      </c>
      <c r="AB297" s="135" t="str">
        <f>HeaderG1HQ</f>
        <v>#G1HQ#</v>
      </c>
      <c r="AC297" s="135" t="str">
        <f>HeaderG1Min</f>
        <v>#G1Min#</v>
      </c>
      <c r="AD297" s="135" t="str">
        <f>HeaderG1Max</f>
        <v>#G1Max#</v>
      </c>
      <c r="AE297" s="135" t="str">
        <f>HeaderG1Avg</f>
        <v>#G1Avg#</v>
      </c>
      <c r="AF297" s="135" t="str">
        <f>HeaderG1Std</f>
        <v>#G1Std#</v>
      </c>
      <c r="AG297" s="135" t="str">
        <f>HeaderG2Med</f>
        <v>#G2Med#</v>
      </c>
      <c r="AH297" s="135" t="str">
        <f>HeaderG2LQ</f>
        <v>#G2LQ#</v>
      </c>
      <c r="AI297" s="135" t="str">
        <f>HeaderG2HQ</f>
        <v>#G2HQ#</v>
      </c>
      <c r="AJ297" s="135" t="str">
        <f>HeaderG2Min</f>
        <v>#G2Min#</v>
      </c>
      <c r="AK297" s="135" t="str">
        <f>HeaderG2Max</f>
        <v>#G2Max#</v>
      </c>
      <c r="AL297" s="135" t="str">
        <f>HeaderG2Avg</f>
        <v>#G2Avg#</v>
      </c>
      <c r="AM297" s="135" t="str">
        <f>HeaderG2Std</f>
        <v>#G2Std#</v>
      </c>
      <c r="AN297" s="135" t="str">
        <f>HeaderG3Med</f>
        <v>#G3Med#</v>
      </c>
      <c r="AO297" s="135" t="str">
        <f>HeaderG3LQ</f>
        <v>#G3LQ#</v>
      </c>
      <c r="AP297" s="135" t="str">
        <f>HeaderG3HQ</f>
        <v>#G3HQ#</v>
      </c>
      <c r="AQ297" s="135" t="str">
        <f>HeaderG3Min</f>
        <v>#G3Min#</v>
      </c>
      <c r="AR297" s="135" t="str">
        <f>HeaderG3Max</f>
        <v>#G3Max#</v>
      </c>
      <c r="AS297" s="135" t="str">
        <f>HeaderG3Avg</f>
        <v>#G3Avg#</v>
      </c>
      <c r="AT297" s="135" t="str">
        <f>HeaderG3Std</f>
        <v>#G3Std#</v>
      </c>
      <c r="AU297" s="135" t="str">
        <f>HeaderG4Med</f>
        <v>#G4Med#</v>
      </c>
      <c r="AV297" s="135" t="str">
        <f>HeaderG4LQ</f>
        <v>#G4LQ#</v>
      </c>
      <c r="AW297" s="135" t="str">
        <f>HeaderG4HQ</f>
        <v>#G4HQ#</v>
      </c>
      <c r="AX297" s="135" t="str">
        <f>HeaderG4Min</f>
        <v>#G4Min#</v>
      </c>
      <c r="AY297" s="135" t="str">
        <f>HeaderG4Max</f>
        <v>#G4Max#</v>
      </c>
      <c r="AZ297" s="135" t="str">
        <f>HeaderG4Avg</f>
        <v>#G4Avg#</v>
      </c>
      <c r="BA297" s="135" t="str">
        <f>HeaderG4Std</f>
        <v>#G4Std#</v>
      </c>
      <c r="BB297" s="135" t="str">
        <f>HeaderG5Med</f>
        <v>#G5Med#</v>
      </c>
      <c r="BC297" s="135" t="str">
        <f>HeaderG5LQ</f>
        <v>#G5LQ#</v>
      </c>
      <c r="BD297" s="135" t="str">
        <f>HeaderG5HQ</f>
        <v>#G5HQ#</v>
      </c>
      <c r="BE297" s="135" t="str">
        <f>HeaderG5Min</f>
        <v>#G5Min#</v>
      </c>
      <c r="BF297" s="135" t="str">
        <f>HeaderG5Max</f>
        <v>#G5Max#</v>
      </c>
      <c r="BG297" s="135" t="str">
        <f>HeaderG5Avg</f>
        <v>#G5Avg#</v>
      </c>
      <c r="BH297" s="135" t="str">
        <f>HeaderG5Std</f>
        <v>#G5Std#</v>
      </c>
    </row>
    <row r="298" spans="1:60" x14ac:dyDescent="0.2">
      <c r="A298" s="114">
        <f t="shared" si="409"/>
        <v>0</v>
      </c>
      <c r="C298" s="143" t="s">
        <v>2236</v>
      </c>
      <c r="D298" s="112">
        <f>MATCH(C298,IF(LEFT($C298,3)="XFD",RawDataFieldKeys,StdCalcsFieldKeys),0)-IF(LEFT($C298,3)="XFD",RawDataFieldKeyBaseRow,StdCalcsFieldKeyBaseRow)</f>
        <v>192</v>
      </c>
      <c r="E298" s="112">
        <v>2</v>
      </c>
      <c r="G298" s="143" t="s">
        <v>3036</v>
      </c>
      <c r="H298" s="135" t="str">
        <f>VLOOKUP(C298,IF(LEFT($C298,3)="XFD",RawDataLookupFieldLabels,StdCalcsLookupFieldLabels),2,0)</f>
        <v>Share of external contractors</v>
      </c>
      <c r="I298" s="136">
        <f>IF(LEN(INDEX(IF(LEFT($C298,3)="XFD",RawDataAllData,StdCalcsAllCalcs),$D298,I$2))=0,"",INDEX(IF(LEFT($C298,3)="XFD",RawDataAllData,StdCalcsAllCalcs),$D298,I$2)*$D297)</f>
        <v>31.918819188191883</v>
      </c>
      <c r="J298" s="136" t="str">
        <f ca="1">IF(AND(I298&lt;&gt;"",I298&lt;INDEX(INDIRECT(B296),E298,MATCH(J297&amp;"LQ",StdRangesColumnHeaders,0)-StdRangesFirstDatasetCol+3)),"Q4",IF(AND(I298&lt;&gt;"",I298&gt;INDEX(INDIRECT(B296),E298,MATCH(J297&amp;"HQ",StdRangesColumnHeaders,0)-StdRangesFirstDatasetCol+3)),"Q1",""))</f>
        <v>Q1</v>
      </c>
      <c r="K298" s="136" t="str">
        <f t="shared" ref="K298:AP298" si="446">IF(LEN(INDEX(IF(LEFT($C298,3)="XFD",RawDataAllData,StdCalcsAllCalcs),$D298,K$2))=0,"",INDEX(IF(LEFT($C298,3)="XFD",RawDataAllData,StdCalcsAllCalcs),$D298,K$2)*$D297)</f>
        <v/>
      </c>
      <c r="L298" s="136" t="str">
        <f t="shared" si="446"/>
        <v/>
      </c>
      <c r="M298" s="136" t="str">
        <f t="shared" si="446"/>
        <v/>
      </c>
      <c r="N298" s="136" t="str">
        <f t="shared" si="446"/>
        <v/>
      </c>
      <c r="O298" s="136" t="str">
        <f t="shared" si="446"/>
        <v/>
      </c>
      <c r="P298" s="136">
        <f t="shared" si="446"/>
        <v>27.43285953400239</v>
      </c>
      <c r="Q298" s="136">
        <f t="shared" si="446"/>
        <v>2.5423728813559325</v>
      </c>
      <c r="R298" s="136">
        <f t="shared" si="446"/>
        <v>0</v>
      </c>
      <c r="S298" s="136" t="str">
        <f t="shared" si="446"/>
        <v/>
      </c>
      <c r="T298" s="136">
        <f t="shared" si="446"/>
        <v>0</v>
      </c>
      <c r="U298" s="136">
        <f t="shared" si="446"/>
        <v>2.8708133971291865</v>
      </c>
      <c r="V298" s="136">
        <f t="shared" si="446"/>
        <v>8.4033613445378155</v>
      </c>
      <c r="W298" s="136">
        <f t="shared" si="446"/>
        <v>25.317345469975745</v>
      </c>
      <c r="X298" s="136">
        <f t="shared" si="446"/>
        <v>5.5335968379446641</v>
      </c>
      <c r="Y298" s="136">
        <f t="shared" si="446"/>
        <v>0</v>
      </c>
      <c r="Z298" s="136">
        <f t="shared" si="446"/>
        <v>6.9684790912412389</v>
      </c>
      <c r="AA298" s="136">
        <f t="shared" si="446"/>
        <v>3.5365092573330559</v>
      </c>
      <c r="AB298" s="136">
        <f t="shared" si="446"/>
        <v>21.088849438616261</v>
      </c>
      <c r="AC298" s="136">
        <f t="shared" si="446"/>
        <v>2.5423728813559325</v>
      </c>
      <c r="AD298" s="136">
        <f t="shared" si="446"/>
        <v>27.43285953400239</v>
      </c>
      <c r="AE298" s="136">
        <f t="shared" si="446"/>
        <v>8.0111499405495259</v>
      </c>
      <c r="AF298" s="136">
        <f t="shared" si="446"/>
        <v>11.340741630463425</v>
      </c>
      <c r="AG298" s="136">
        <f t="shared" si="446"/>
        <v>6.9684790912412389</v>
      </c>
      <c r="AH298" s="136">
        <f t="shared" si="446"/>
        <v>3.7719342413332995</v>
      </c>
      <c r="AI298" s="136">
        <f t="shared" si="446"/>
        <v>11.668038513810993</v>
      </c>
      <c r="AJ298" s="136">
        <f t="shared" si="446"/>
        <v>2.8708133971291865</v>
      </c>
      <c r="AK298" s="136">
        <f t="shared" si="446"/>
        <v>27.43285953400239</v>
      </c>
      <c r="AL298" s="136">
        <f t="shared" si="446"/>
        <v>6.686845414034698</v>
      </c>
      <c r="AM298" s="136">
        <f t="shared" si="446"/>
        <v>9.2872765944781595</v>
      </c>
      <c r="AN298" s="136" t="str">
        <f t="shared" si="446"/>
        <v/>
      </c>
      <c r="AO298" s="136" t="str">
        <f t="shared" si="446"/>
        <v/>
      </c>
      <c r="AP298" s="136" t="str">
        <f t="shared" si="446"/>
        <v/>
      </c>
      <c r="AQ298" s="136" t="str">
        <f t="shared" ref="AQ298:BH298" si="447">IF(LEN(INDEX(IF(LEFT($C298,3)="XFD",RawDataAllData,StdCalcsAllCalcs),$D298,AQ$2))=0,"",INDEX(IF(LEFT($C298,3)="XFD",RawDataAllData,StdCalcsAllCalcs),$D298,AQ$2)*$D297)</f>
        <v/>
      </c>
      <c r="AR298" s="136" t="str">
        <f t="shared" si="447"/>
        <v/>
      </c>
      <c r="AS298" s="136" t="str">
        <f t="shared" si="447"/>
        <v/>
      </c>
      <c r="AT298" s="136" t="str">
        <f t="shared" si="447"/>
        <v/>
      </c>
      <c r="AU298" s="136" t="str">
        <f t="shared" si="447"/>
        <v/>
      </c>
      <c r="AV298" s="136" t="str">
        <f t="shared" si="447"/>
        <v/>
      </c>
      <c r="AW298" s="136" t="str">
        <f t="shared" si="447"/>
        <v/>
      </c>
      <c r="AX298" s="136" t="str">
        <f t="shared" si="447"/>
        <v/>
      </c>
      <c r="AY298" s="136" t="str">
        <f t="shared" si="447"/>
        <v/>
      </c>
      <c r="AZ298" s="136" t="str">
        <f t="shared" si="447"/>
        <v/>
      </c>
      <c r="BA298" s="136" t="str">
        <f t="shared" si="447"/>
        <v/>
      </c>
      <c r="BB298" s="136" t="str">
        <f t="shared" si="447"/>
        <v/>
      </c>
      <c r="BC298" s="136" t="str">
        <f t="shared" si="447"/>
        <v/>
      </c>
      <c r="BD298" s="136" t="str">
        <f t="shared" si="447"/>
        <v/>
      </c>
      <c r="BE298" s="136" t="str">
        <f t="shared" si="447"/>
        <v/>
      </c>
      <c r="BF298" s="136" t="str">
        <f t="shared" si="447"/>
        <v/>
      </c>
      <c r="BG298" s="136" t="str">
        <f t="shared" si="447"/>
        <v/>
      </c>
      <c r="BH298" s="136" t="str">
        <f t="shared" si="447"/>
        <v/>
      </c>
    </row>
    <row r="299" spans="1:60" x14ac:dyDescent="0.2">
      <c r="A299" s="114">
        <f t="shared" si="409"/>
        <v>0</v>
      </c>
      <c r="C299" s="143" t="s">
        <v>2244</v>
      </c>
      <c r="D299" s="112">
        <f>MATCH(C299,IF(LEFT($C299,3)="XFD",RawDataFieldKeys,StdCalcsFieldKeys),0)-IF(LEFT($C299,3)="XFD",RawDataFieldKeyBaseRow,StdCalcsFieldKeyBaseRow)</f>
        <v>195</v>
      </c>
      <c r="E299" s="112">
        <f>E298+1</f>
        <v>3</v>
      </c>
      <c r="G299" s="143" t="s">
        <v>2627</v>
      </c>
      <c r="H299" s="135" t="str">
        <f>VLOOKUP(C299,IF(LEFT($C299,3)="XFD",RawDataLookupFieldLabels,StdCalcsLookupFieldLabels),2,0)</f>
        <v>Share of near-/ offshore personnel</v>
      </c>
      <c r="I299" s="136" t="str">
        <f>IF(LEN(INDEX(IF(LEFT($C299,3)="XFD",RawDataAllData,StdCalcsAllCalcs),$D299,I$2))=0,"",INDEX(IF(LEFT($C299,3)="XFD",RawDataAllData,StdCalcsAllCalcs),$D299,I$2)*$D297)</f>
        <v/>
      </c>
      <c r="J299" s="136" t="str">
        <f ca="1">IF(AND(I299&lt;&gt;"",I299&lt;INDEX(INDIRECT(B296),E299,MATCH(J297&amp;"LQ",StdRangesColumnHeaders,0)-StdRangesFirstDatasetCol+3)),"Q4",IF(AND(I299&lt;&gt;"",I299&gt;INDEX(INDIRECT(B296),E299,MATCH(J297&amp;"HQ",StdRangesColumnHeaders,0)-StdRangesFirstDatasetCol+3)),"Q1",""))</f>
        <v/>
      </c>
      <c r="K299" s="136" t="str">
        <f t="shared" ref="K299:AP299" si="448">IF(LEN(INDEX(IF(LEFT($C299,3)="XFD",RawDataAllData,StdCalcsAllCalcs),$D299,K$2))=0,"",INDEX(IF(LEFT($C299,3)="XFD",RawDataAllData,StdCalcsAllCalcs),$D299,K$2)*$D297)</f>
        <v/>
      </c>
      <c r="L299" s="136" t="str">
        <f t="shared" si="448"/>
        <v/>
      </c>
      <c r="M299" s="136" t="str">
        <f t="shared" si="448"/>
        <v/>
      </c>
      <c r="N299" s="136" t="str">
        <f t="shared" si="448"/>
        <v/>
      </c>
      <c r="O299" s="136" t="str">
        <f t="shared" si="448"/>
        <v/>
      </c>
      <c r="P299" s="136" t="str">
        <f t="shared" si="448"/>
        <v/>
      </c>
      <c r="Q299" s="136" t="str">
        <f t="shared" si="448"/>
        <v/>
      </c>
      <c r="R299" s="136" t="str">
        <f t="shared" si="448"/>
        <v/>
      </c>
      <c r="S299" s="136" t="str">
        <f t="shared" si="448"/>
        <v/>
      </c>
      <c r="T299" s="136" t="str">
        <f t="shared" si="448"/>
        <v/>
      </c>
      <c r="U299" s="136" t="str">
        <f t="shared" si="448"/>
        <v/>
      </c>
      <c r="V299" s="136" t="str">
        <f t="shared" si="448"/>
        <v/>
      </c>
      <c r="W299" s="136" t="str">
        <f t="shared" si="448"/>
        <v/>
      </c>
      <c r="X299" s="136" t="str">
        <f t="shared" si="448"/>
        <v/>
      </c>
      <c r="Y299" s="136" t="str">
        <f t="shared" si="448"/>
        <v/>
      </c>
      <c r="Z299" s="136" t="str">
        <f t="shared" si="448"/>
        <v/>
      </c>
      <c r="AA299" s="136" t="str">
        <f t="shared" si="448"/>
        <v/>
      </c>
      <c r="AB299" s="136" t="str">
        <f t="shared" si="448"/>
        <v/>
      </c>
      <c r="AC299" s="136" t="str">
        <f t="shared" si="448"/>
        <v/>
      </c>
      <c r="AD299" s="136" t="str">
        <f t="shared" si="448"/>
        <v/>
      </c>
      <c r="AE299" s="136" t="str">
        <f t="shared" si="448"/>
        <v/>
      </c>
      <c r="AF299" s="136" t="str">
        <f t="shared" si="448"/>
        <v/>
      </c>
      <c r="AG299" s="136" t="str">
        <f t="shared" si="448"/>
        <v/>
      </c>
      <c r="AH299" s="136" t="str">
        <f t="shared" si="448"/>
        <v/>
      </c>
      <c r="AI299" s="136" t="str">
        <f t="shared" si="448"/>
        <v/>
      </c>
      <c r="AJ299" s="136" t="str">
        <f t="shared" si="448"/>
        <v/>
      </c>
      <c r="AK299" s="136" t="str">
        <f t="shared" si="448"/>
        <v/>
      </c>
      <c r="AL299" s="136" t="str">
        <f t="shared" si="448"/>
        <v/>
      </c>
      <c r="AM299" s="136" t="str">
        <f t="shared" si="448"/>
        <v/>
      </c>
      <c r="AN299" s="136" t="str">
        <f t="shared" si="448"/>
        <v/>
      </c>
      <c r="AO299" s="136" t="str">
        <f t="shared" si="448"/>
        <v/>
      </c>
      <c r="AP299" s="136" t="str">
        <f t="shared" si="448"/>
        <v/>
      </c>
      <c r="AQ299" s="136" t="str">
        <f t="shared" ref="AQ299:BH299" si="449">IF(LEN(INDEX(IF(LEFT($C299,3)="XFD",RawDataAllData,StdCalcsAllCalcs),$D299,AQ$2))=0,"",INDEX(IF(LEFT($C299,3)="XFD",RawDataAllData,StdCalcsAllCalcs),$D299,AQ$2)*$D297)</f>
        <v/>
      </c>
      <c r="AR299" s="136" t="str">
        <f t="shared" si="449"/>
        <v/>
      </c>
      <c r="AS299" s="136" t="str">
        <f t="shared" si="449"/>
        <v/>
      </c>
      <c r="AT299" s="136" t="str">
        <f t="shared" si="449"/>
        <v/>
      </c>
      <c r="AU299" s="136" t="str">
        <f t="shared" si="449"/>
        <v/>
      </c>
      <c r="AV299" s="136" t="str">
        <f t="shared" si="449"/>
        <v/>
      </c>
      <c r="AW299" s="136" t="str">
        <f t="shared" si="449"/>
        <v/>
      </c>
      <c r="AX299" s="136" t="str">
        <f t="shared" si="449"/>
        <v/>
      </c>
      <c r="AY299" s="136" t="str">
        <f t="shared" si="449"/>
        <v/>
      </c>
      <c r="AZ299" s="136" t="str">
        <f t="shared" si="449"/>
        <v/>
      </c>
      <c r="BA299" s="136" t="str">
        <f t="shared" si="449"/>
        <v/>
      </c>
      <c r="BB299" s="136" t="str">
        <f t="shared" si="449"/>
        <v/>
      </c>
      <c r="BC299" s="136" t="str">
        <f t="shared" si="449"/>
        <v/>
      </c>
      <c r="BD299" s="136" t="str">
        <f t="shared" si="449"/>
        <v/>
      </c>
      <c r="BE299" s="136" t="str">
        <f t="shared" si="449"/>
        <v/>
      </c>
      <c r="BF299" s="136" t="str">
        <f t="shared" si="449"/>
        <v/>
      </c>
      <c r="BG299" s="136" t="str">
        <f t="shared" si="449"/>
        <v/>
      </c>
      <c r="BH299" s="136" t="str">
        <f t="shared" si="449"/>
        <v/>
      </c>
    </row>
    <row r="300" spans="1:60" ht="4.5" customHeight="1" x14ac:dyDescent="0.2">
      <c r="A300" s="114">
        <f t="shared" si="166"/>
        <v>0</v>
      </c>
    </row>
    <row r="301" spans="1:60" x14ac:dyDescent="0.2">
      <c r="A301" s="114"/>
      <c r="B301" s="112" t="s">
        <v>2718</v>
      </c>
    </row>
    <row r="302" spans="1:60" x14ac:dyDescent="0.2">
      <c r="A302" s="114">
        <f t="shared" si="166"/>
        <v>0</v>
      </c>
      <c r="B302" s="112" t="str">
        <f>"Absolutes per Company FTE ("&amp;Currency&amp;" k)"</f>
        <v>Absolutes per Company FTE (USD k)</v>
      </c>
      <c r="D302" s="234">
        <f>1/OutputExchangeRate/1000</f>
        <v>1.2689389132807148E-3</v>
      </c>
      <c r="E302" s="234"/>
      <c r="F302" s="234"/>
      <c r="G302" s="135"/>
      <c r="H302" s="135" t="str">
        <f>HeaderLabels</f>
        <v>Labels</v>
      </c>
      <c r="I302" s="135" t="str">
        <f>HeaderCl1N</f>
        <v>#Cl1N#</v>
      </c>
      <c r="J302" s="143" t="s">
        <v>179</v>
      </c>
      <c r="K302" s="135" t="str">
        <f>HeaderCl2N</f>
        <v>#Cl2N#</v>
      </c>
      <c r="L302" s="135" t="str">
        <f>HeaderCl3N</f>
        <v>#Cl3N#</v>
      </c>
      <c r="M302" s="135" t="str">
        <f>HeaderCl4N</f>
        <v>#Cl4N#</v>
      </c>
      <c r="N302" s="135" t="str">
        <f>HeaderCl5N</f>
        <v>#Cl5N#</v>
      </c>
      <c r="O302" s="135" t="str">
        <f>HeaderP1N</f>
        <v>#P1N#</v>
      </c>
      <c r="P302" s="135" t="str">
        <f>HeaderP2N</f>
        <v>#P2N#</v>
      </c>
      <c r="Q302" s="135" t="str">
        <f>HeaderP3N</f>
        <v>#P3N#</v>
      </c>
      <c r="R302" s="135" t="str">
        <f>HeaderP4N</f>
        <v>#P4N#</v>
      </c>
      <c r="S302" s="135" t="str">
        <f>HeaderP5N</f>
        <v>#P5N#</v>
      </c>
      <c r="T302" s="135" t="str">
        <f>HeaderP6N</f>
        <v>#P6N#</v>
      </c>
      <c r="U302" s="135" t="str">
        <f>HeaderP7N</f>
        <v>#P7N#</v>
      </c>
      <c r="V302" s="135" t="str">
        <f>HeaderP8N</f>
        <v>#P8N#</v>
      </c>
      <c r="W302" s="135" t="str">
        <f>HeaderP9N</f>
        <v>#P9N#</v>
      </c>
      <c r="X302" s="135" t="str">
        <f>HeaderP10N</f>
        <v>#P10N#</v>
      </c>
      <c r="Y302" s="135" t="str">
        <f>HeaderP11N</f>
        <v>#P11N#</v>
      </c>
      <c r="Z302" s="135" t="s">
        <v>37</v>
      </c>
      <c r="AA302" s="135" t="s">
        <v>38</v>
      </c>
      <c r="AB302" s="135" t="s">
        <v>542</v>
      </c>
      <c r="AC302" s="135" t="s">
        <v>123</v>
      </c>
      <c r="AD302" s="135" t="s">
        <v>124</v>
      </c>
      <c r="AE302" s="135" t="s">
        <v>125</v>
      </c>
      <c r="AF302" s="135" t="s">
        <v>126</v>
      </c>
      <c r="AG302" s="135" t="s">
        <v>127</v>
      </c>
      <c r="AH302" s="135" t="s">
        <v>128</v>
      </c>
      <c r="AI302" s="135" t="s">
        <v>543</v>
      </c>
      <c r="AJ302" s="135" t="s">
        <v>129</v>
      </c>
      <c r="AK302" s="135" t="s">
        <v>130</v>
      </c>
      <c r="AL302" s="135" t="s">
        <v>131</v>
      </c>
      <c r="AM302" s="135" t="s">
        <v>132</v>
      </c>
      <c r="AN302" s="135" t="s">
        <v>133</v>
      </c>
      <c r="AO302" s="135" t="s">
        <v>134</v>
      </c>
      <c r="AP302" s="135" t="s">
        <v>544</v>
      </c>
      <c r="AQ302" s="135" t="s">
        <v>135</v>
      </c>
      <c r="AR302" s="135" t="s">
        <v>136</v>
      </c>
      <c r="AS302" s="135" t="s">
        <v>137</v>
      </c>
      <c r="AT302" s="135" t="s">
        <v>138</v>
      </c>
      <c r="AU302" s="135" t="s">
        <v>139</v>
      </c>
      <c r="AV302" s="135" t="s">
        <v>140</v>
      </c>
      <c r="AW302" s="135" t="s">
        <v>545</v>
      </c>
      <c r="AX302" s="135" t="s">
        <v>141</v>
      </c>
      <c r="AY302" s="135" t="s">
        <v>142</v>
      </c>
      <c r="AZ302" s="135" t="s">
        <v>143</v>
      </c>
      <c r="BA302" s="135" t="s">
        <v>144</v>
      </c>
      <c r="BB302" s="135" t="s">
        <v>145</v>
      </c>
      <c r="BC302" s="135" t="s">
        <v>146</v>
      </c>
      <c r="BD302" s="135" t="s">
        <v>546</v>
      </c>
      <c r="BE302" s="135" t="s">
        <v>147</v>
      </c>
      <c r="BF302" s="135" t="s">
        <v>148</v>
      </c>
      <c r="BG302" s="135" t="s">
        <v>149</v>
      </c>
      <c r="BH302" s="135" t="s">
        <v>150</v>
      </c>
    </row>
    <row r="303" spans="1:60" x14ac:dyDescent="0.2">
      <c r="A303" s="114">
        <f t="shared" si="166"/>
        <v>0</v>
      </c>
      <c r="C303" s="143" t="s">
        <v>2268</v>
      </c>
      <c r="D303" s="112">
        <f t="shared" ref="D303:D318" si="450">MATCH(C303,IF(LEFT($C303,3)="XFD",RawDataFieldKeys,StdCalcsFieldKeys),0)-IF(LEFT($C303,3)="XFD",RawDataFieldKeyBaseRow,StdCalcsFieldKeyBaseRow)</f>
        <v>185</v>
      </c>
      <c r="E303" s="112">
        <v>2</v>
      </c>
      <c r="G303" s="143" t="str">
        <f>G$23</f>
        <v>IT</v>
      </c>
      <c r="H303" s="135" t="str">
        <f t="shared" ref="H303:H318" si="451">VLOOKUP(C303,IF(LEFT($C303,3)="XFD",RawDataLookupFieldLabels,StdCalcsLookupFieldLabels),2,0)</f>
        <v>Total IT</v>
      </c>
      <c r="I303" s="136">
        <f>IF(LEN(INDEX(IF(LEFT($C303,3)="XFD",RawDataAllData,StdCalcsAllCalcs),$D303,I$2))=0,"",INDEX(IF(LEFT($C303,3)="XFD",RawDataAllData,StdCalcsAllCalcs),$D303,I$2)*$D302)</f>
        <v>38.041245901408274</v>
      </c>
      <c r="J303" s="136" t="str">
        <f ca="1">IF(AND(I303&lt;&gt;"",I303&lt;INDEX(INDIRECT(B301),E303,MATCH(J302&amp;"LQ",StdRangesColumnHeaders,0)-StdRangesFirstDatasetCol+3)),"Q4",IF(AND(I303&lt;&gt;"",I303&gt;INDEX(INDIRECT(B301),E303,MATCH(J302&amp;"HQ",StdRangesColumnHeaders,0)-StdRangesFirstDatasetCol+3)),"Q1",""))</f>
        <v>Q1</v>
      </c>
      <c r="K303" s="136" t="str">
        <f t="shared" ref="K303:AP303" si="452">IF(LEN(INDEX(IF(LEFT($C303,3)="XFD",RawDataAllData,StdCalcsAllCalcs),$D303,K$2))=0,"",INDEX(IF(LEFT($C303,3)="XFD",RawDataAllData,StdCalcsAllCalcs),$D303,K$2)*$D302)</f>
        <v/>
      </c>
      <c r="L303" s="136" t="str">
        <f t="shared" si="452"/>
        <v/>
      </c>
      <c r="M303" s="136" t="str">
        <f t="shared" si="452"/>
        <v/>
      </c>
      <c r="N303" s="136" t="str">
        <f t="shared" si="452"/>
        <v/>
      </c>
      <c r="O303" s="136">
        <f t="shared" si="452"/>
        <v>6.0118193762170673</v>
      </c>
      <c r="P303" s="136">
        <f t="shared" si="452"/>
        <v>17.351755780543741</v>
      </c>
      <c r="Q303" s="136">
        <f t="shared" si="452"/>
        <v>7.4379429648729616</v>
      </c>
      <c r="R303" s="136">
        <f t="shared" si="452"/>
        <v>25.420017243170868</v>
      </c>
      <c r="S303" s="136">
        <f t="shared" si="452"/>
        <v>8.7251316082403285</v>
      </c>
      <c r="T303" s="136">
        <f t="shared" si="452"/>
        <v>16.420409315522328</v>
      </c>
      <c r="U303" s="136">
        <f t="shared" si="452"/>
        <v>8.3270945911850962</v>
      </c>
      <c r="V303" s="136">
        <f t="shared" si="452"/>
        <v>10.496701155799995</v>
      </c>
      <c r="W303" s="136">
        <f t="shared" si="452"/>
        <v>50.838419187006046</v>
      </c>
      <c r="X303" s="136">
        <f t="shared" si="452"/>
        <v>19.752528957279999</v>
      </c>
      <c r="Y303" s="136">
        <f t="shared" si="452"/>
        <v>11.690156298514195</v>
      </c>
      <c r="Z303" s="136">
        <f t="shared" si="452"/>
        <v>11.690156298514195</v>
      </c>
      <c r="AA303" s="136">
        <f t="shared" si="452"/>
        <v>8.5261130997127133</v>
      </c>
      <c r="AB303" s="136">
        <f t="shared" si="452"/>
        <v>18.552142368911866</v>
      </c>
      <c r="AC303" s="136">
        <f t="shared" si="452"/>
        <v>6.0118193762170673</v>
      </c>
      <c r="AD303" s="136">
        <f t="shared" si="452"/>
        <v>50.838419187006046</v>
      </c>
      <c r="AE303" s="136">
        <f t="shared" si="452"/>
        <v>16.588361498032061</v>
      </c>
      <c r="AF303" s="136">
        <f t="shared" si="452"/>
        <v>12.839239023669304</v>
      </c>
      <c r="AG303" s="136">
        <f t="shared" si="452"/>
        <v>10.496701155799995</v>
      </c>
      <c r="AH303" s="136">
        <f t="shared" si="452"/>
        <v>8.830232082251813</v>
      </c>
      <c r="AI303" s="136">
        <f t="shared" si="452"/>
        <v>18.552142368911866</v>
      </c>
      <c r="AJ303" s="136">
        <f t="shared" si="452"/>
        <v>6.0118193762170673</v>
      </c>
      <c r="AK303" s="136">
        <f t="shared" si="452"/>
        <v>25.420017243170868</v>
      </c>
      <c r="AL303" s="136">
        <f t="shared" si="452"/>
        <v>13.291670007163667</v>
      </c>
      <c r="AM303" s="136">
        <f t="shared" si="452"/>
        <v>6.2700474985786814</v>
      </c>
      <c r="AN303" s="136" t="str">
        <f t="shared" si="452"/>
        <v/>
      </c>
      <c r="AO303" s="136" t="str">
        <f t="shared" si="452"/>
        <v/>
      </c>
      <c r="AP303" s="136" t="str">
        <f t="shared" si="452"/>
        <v/>
      </c>
      <c r="AQ303" s="136" t="str">
        <f t="shared" ref="AQ303:BH303" si="453">IF(LEN(INDEX(IF(LEFT($C303,3)="XFD",RawDataAllData,StdCalcsAllCalcs),$D303,AQ$2))=0,"",INDEX(IF(LEFT($C303,3)="XFD",RawDataAllData,StdCalcsAllCalcs),$D303,AQ$2)*$D302)</f>
        <v/>
      </c>
      <c r="AR303" s="136" t="str">
        <f t="shared" si="453"/>
        <v/>
      </c>
      <c r="AS303" s="136" t="str">
        <f t="shared" si="453"/>
        <v/>
      </c>
      <c r="AT303" s="136" t="str">
        <f t="shared" si="453"/>
        <v/>
      </c>
      <c r="AU303" s="136" t="str">
        <f t="shared" si="453"/>
        <v/>
      </c>
      <c r="AV303" s="136" t="str">
        <f t="shared" si="453"/>
        <v/>
      </c>
      <c r="AW303" s="136" t="str">
        <f t="shared" si="453"/>
        <v/>
      </c>
      <c r="AX303" s="136" t="str">
        <f t="shared" si="453"/>
        <v/>
      </c>
      <c r="AY303" s="136" t="str">
        <f t="shared" si="453"/>
        <v/>
      </c>
      <c r="AZ303" s="136" t="str">
        <f t="shared" si="453"/>
        <v/>
      </c>
      <c r="BA303" s="136" t="str">
        <f t="shared" si="453"/>
        <v/>
      </c>
      <c r="BB303" s="136" t="str">
        <f t="shared" si="453"/>
        <v/>
      </c>
      <c r="BC303" s="136" t="str">
        <f t="shared" si="453"/>
        <v/>
      </c>
      <c r="BD303" s="136" t="str">
        <f t="shared" si="453"/>
        <v/>
      </c>
      <c r="BE303" s="136" t="str">
        <f t="shared" si="453"/>
        <v/>
      </c>
      <c r="BF303" s="136" t="str">
        <f t="shared" si="453"/>
        <v/>
      </c>
      <c r="BG303" s="136" t="str">
        <f t="shared" si="453"/>
        <v/>
      </c>
      <c r="BH303" s="136" t="str">
        <f t="shared" si="453"/>
        <v/>
      </c>
    </row>
    <row r="304" spans="1:60" x14ac:dyDescent="0.2">
      <c r="A304" s="114">
        <f t="shared" si="166"/>
        <v>0</v>
      </c>
      <c r="C304" s="143" t="s">
        <v>2292</v>
      </c>
      <c r="D304" s="112">
        <f t="shared" si="450"/>
        <v>223</v>
      </c>
      <c r="E304" s="112">
        <f t="shared" ref="E304:E318" si="454">E303+1</f>
        <v>3</v>
      </c>
      <c r="G304" s="143" t="str">
        <f>G$24</f>
        <v>Mgmt</v>
      </c>
      <c r="H304" s="135" t="str">
        <f t="shared" si="451"/>
        <v>Management and overhead</v>
      </c>
      <c r="I304" s="136" t="str">
        <f>IF(LEN(INDEX(IF(LEFT($C304,3)="XFD",RawDataAllData,StdCalcsAllCalcs),$D304,I$2))=0,"",INDEX(IF(LEFT($C304,3)="XFD",RawDataAllData,StdCalcsAllCalcs),$D304,I$2)*$D302)</f>
        <v/>
      </c>
      <c r="J304" s="136" t="str">
        <f ca="1">IF(AND(I304&lt;&gt;"",I304&lt;INDEX(INDIRECT(B301),E304,MATCH(J302&amp;"LQ",StdRangesColumnHeaders,0)-StdRangesFirstDatasetCol+3)),"Q4",IF(AND(I304&lt;&gt;"",I304&gt;INDEX(INDIRECT(B301),E304,MATCH(J302&amp;"HQ",StdRangesColumnHeaders,0)-StdRangesFirstDatasetCol+3)),"Q1",""))</f>
        <v/>
      </c>
      <c r="K304" s="136" t="str">
        <f t="shared" ref="K304:AP304" si="455">IF(LEN(INDEX(IF(LEFT($C304,3)="XFD",RawDataAllData,StdCalcsAllCalcs),$D304,K$2))=0,"",INDEX(IF(LEFT($C304,3)="XFD",RawDataAllData,StdCalcsAllCalcs),$D304,K$2)*$D302)</f>
        <v/>
      </c>
      <c r="L304" s="136" t="str">
        <f t="shared" si="455"/>
        <v/>
      </c>
      <c r="M304" s="136" t="str">
        <f t="shared" si="455"/>
        <v/>
      </c>
      <c r="N304" s="136" t="str">
        <f t="shared" si="455"/>
        <v/>
      </c>
      <c r="O304" s="136" t="str">
        <f t="shared" si="455"/>
        <v/>
      </c>
      <c r="P304" s="136" t="str">
        <f t="shared" si="455"/>
        <v/>
      </c>
      <c r="Q304" s="136" t="str">
        <f t="shared" si="455"/>
        <v/>
      </c>
      <c r="R304" s="136" t="str">
        <f t="shared" si="455"/>
        <v/>
      </c>
      <c r="S304" s="136" t="str">
        <f t="shared" si="455"/>
        <v/>
      </c>
      <c r="T304" s="136" t="str">
        <f t="shared" si="455"/>
        <v/>
      </c>
      <c r="U304" s="136" t="str">
        <f t="shared" si="455"/>
        <v/>
      </c>
      <c r="V304" s="136" t="str">
        <f t="shared" si="455"/>
        <v/>
      </c>
      <c r="W304" s="136" t="str">
        <f t="shared" si="455"/>
        <v/>
      </c>
      <c r="X304" s="136" t="str">
        <f t="shared" si="455"/>
        <v/>
      </c>
      <c r="Y304" s="136" t="str">
        <f t="shared" si="455"/>
        <v/>
      </c>
      <c r="Z304" s="136" t="str">
        <f t="shared" si="455"/>
        <v/>
      </c>
      <c r="AA304" s="136" t="str">
        <f t="shared" si="455"/>
        <v/>
      </c>
      <c r="AB304" s="136" t="str">
        <f t="shared" si="455"/>
        <v/>
      </c>
      <c r="AC304" s="136" t="str">
        <f t="shared" si="455"/>
        <v/>
      </c>
      <c r="AD304" s="136" t="str">
        <f t="shared" si="455"/>
        <v/>
      </c>
      <c r="AE304" s="136" t="str">
        <f t="shared" si="455"/>
        <v/>
      </c>
      <c r="AF304" s="136" t="str">
        <f t="shared" si="455"/>
        <v/>
      </c>
      <c r="AG304" s="136" t="str">
        <f t="shared" si="455"/>
        <v/>
      </c>
      <c r="AH304" s="136" t="str">
        <f t="shared" si="455"/>
        <v/>
      </c>
      <c r="AI304" s="136" t="str">
        <f t="shared" si="455"/>
        <v/>
      </c>
      <c r="AJ304" s="136" t="str">
        <f t="shared" si="455"/>
        <v/>
      </c>
      <c r="AK304" s="136" t="str">
        <f t="shared" si="455"/>
        <v/>
      </c>
      <c r="AL304" s="136" t="str">
        <f t="shared" si="455"/>
        <v/>
      </c>
      <c r="AM304" s="136" t="str">
        <f t="shared" si="455"/>
        <v/>
      </c>
      <c r="AN304" s="136" t="str">
        <f t="shared" si="455"/>
        <v/>
      </c>
      <c r="AO304" s="136" t="str">
        <f t="shared" si="455"/>
        <v/>
      </c>
      <c r="AP304" s="136" t="str">
        <f t="shared" si="455"/>
        <v/>
      </c>
      <c r="AQ304" s="136" t="str">
        <f t="shared" ref="AQ304:BH304" si="456">IF(LEN(INDEX(IF(LEFT($C304,3)="XFD",RawDataAllData,StdCalcsAllCalcs),$D304,AQ$2))=0,"",INDEX(IF(LEFT($C304,3)="XFD",RawDataAllData,StdCalcsAllCalcs),$D304,AQ$2)*$D302)</f>
        <v/>
      </c>
      <c r="AR304" s="136" t="str">
        <f t="shared" si="456"/>
        <v/>
      </c>
      <c r="AS304" s="136" t="str">
        <f t="shared" si="456"/>
        <v/>
      </c>
      <c r="AT304" s="136" t="str">
        <f t="shared" si="456"/>
        <v/>
      </c>
      <c r="AU304" s="136" t="str">
        <f t="shared" si="456"/>
        <v/>
      </c>
      <c r="AV304" s="136" t="str">
        <f t="shared" si="456"/>
        <v/>
      </c>
      <c r="AW304" s="136" t="str">
        <f t="shared" si="456"/>
        <v/>
      </c>
      <c r="AX304" s="136" t="str">
        <f t="shared" si="456"/>
        <v/>
      </c>
      <c r="AY304" s="136" t="str">
        <f t="shared" si="456"/>
        <v/>
      </c>
      <c r="AZ304" s="136" t="str">
        <f t="shared" si="456"/>
        <v/>
      </c>
      <c r="BA304" s="136" t="str">
        <f t="shared" si="456"/>
        <v/>
      </c>
      <c r="BB304" s="136" t="str">
        <f t="shared" si="456"/>
        <v/>
      </c>
      <c r="BC304" s="136" t="str">
        <f t="shared" si="456"/>
        <v/>
      </c>
      <c r="BD304" s="136" t="str">
        <f t="shared" si="456"/>
        <v/>
      </c>
      <c r="BE304" s="136" t="str">
        <f t="shared" si="456"/>
        <v/>
      </c>
      <c r="BF304" s="136" t="str">
        <f t="shared" si="456"/>
        <v/>
      </c>
      <c r="BG304" s="136" t="str">
        <f t="shared" si="456"/>
        <v/>
      </c>
      <c r="BH304" s="136" t="str">
        <f t="shared" si="456"/>
        <v/>
      </c>
    </row>
    <row r="305" spans="1:60" x14ac:dyDescent="0.2">
      <c r="A305" s="114">
        <f t="shared" si="166"/>
        <v>0</v>
      </c>
      <c r="C305" s="143" t="s">
        <v>2264</v>
      </c>
      <c r="D305" s="112">
        <f t="shared" si="450"/>
        <v>211</v>
      </c>
      <c r="E305" s="112">
        <f t="shared" si="454"/>
        <v>4</v>
      </c>
      <c r="G305" s="143" t="str">
        <f>G$25</f>
        <v>Infra</v>
      </c>
      <c r="H305" s="135" t="str">
        <f t="shared" si="451"/>
        <v>Infrastructure</v>
      </c>
      <c r="I305" s="136">
        <f>IF(LEN(INDEX(IF(LEFT($C305,3)="XFD",RawDataAllData,StdCalcsAllCalcs),$D305,I$2))=0,"",INDEX(IF(LEFT($C305,3)="XFD",RawDataAllData,StdCalcsAllCalcs),$D305,I$2)*$D302)</f>
        <v>14.300303197830862</v>
      </c>
      <c r="J305" s="136" t="str">
        <f ca="1">IF(AND(I305&lt;&gt;"",I305&lt;INDEX(INDIRECT(B301),E305,MATCH(J302&amp;"LQ",StdRangesColumnHeaders,0)-StdRangesFirstDatasetCol+3)),"Q4",IF(AND(I305&lt;&gt;"",I305&gt;INDEX(INDIRECT(B301),E305,MATCH(J302&amp;"HQ",StdRangesColumnHeaders,0)-StdRangesFirstDatasetCol+3)),"Q1",""))</f>
        <v>Q1</v>
      </c>
      <c r="K305" s="136" t="str">
        <f t="shared" ref="K305:AP305" si="457">IF(LEN(INDEX(IF(LEFT($C305,3)="XFD",RawDataAllData,StdCalcsAllCalcs),$D305,K$2))=0,"",INDEX(IF(LEFT($C305,3)="XFD",RawDataAllData,StdCalcsAllCalcs),$D305,K$2)*$D302)</f>
        <v/>
      </c>
      <c r="L305" s="136" t="str">
        <f t="shared" si="457"/>
        <v/>
      </c>
      <c r="M305" s="136" t="str">
        <f t="shared" si="457"/>
        <v/>
      </c>
      <c r="N305" s="136" t="str">
        <f t="shared" si="457"/>
        <v/>
      </c>
      <c r="O305" s="136">
        <f t="shared" si="457"/>
        <v>0.7835956144570897</v>
      </c>
      <c r="P305" s="136">
        <f t="shared" si="457"/>
        <v>6.1948260300585494</v>
      </c>
      <c r="Q305" s="136">
        <f t="shared" si="457"/>
        <v>3.2685136304013729</v>
      </c>
      <c r="R305" s="136">
        <f t="shared" si="457"/>
        <v>15.714042102279917</v>
      </c>
      <c r="S305" s="136">
        <f t="shared" si="457"/>
        <v>6.0416464833480568</v>
      </c>
      <c r="T305" s="136">
        <f t="shared" si="457"/>
        <v>8.527112676783382</v>
      </c>
      <c r="U305" s="136">
        <f t="shared" si="457"/>
        <v>5.6165695049636994</v>
      </c>
      <c r="V305" s="136">
        <f t="shared" si="457"/>
        <v>5.1231255373387983</v>
      </c>
      <c r="W305" s="136">
        <f t="shared" si="457"/>
        <v>22.794075230766172</v>
      </c>
      <c r="X305" s="136">
        <f t="shared" si="457"/>
        <v>9.6168584760513642</v>
      </c>
      <c r="Y305" s="136">
        <f t="shared" si="457"/>
        <v>5.9935623282859494</v>
      </c>
      <c r="Z305" s="136">
        <f t="shared" si="457"/>
        <v>6.0416464833480568</v>
      </c>
      <c r="AA305" s="136">
        <f t="shared" si="457"/>
        <v>5.3698475211512484</v>
      </c>
      <c r="AB305" s="136">
        <f t="shared" si="457"/>
        <v>9.071985576417374</v>
      </c>
      <c r="AC305" s="136">
        <f t="shared" si="457"/>
        <v>0.7835956144570897</v>
      </c>
      <c r="AD305" s="136">
        <f t="shared" si="457"/>
        <v>22.794075230766172</v>
      </c>
      <c r="AE305" s="136">
        <f t="shared" si="457"/>
        <v>8.1521752377031227</v>
      </c>
      <c r="AF305" s="136">
        <f t="shared" si="457"/>
        <v>6.1688625618554962</v>
      </c>
      <c r="AG305" s="136">
        <f t="shared" si="457"/>
        <v>5.9935623282859494</v>
      </c>
      <c r="AH305" s="136">
        <f t="shared" si="457"/>
        <v>4.8680937588395103</v>
      </c>
      <c r="AI305" s="136">
        <f t="shared" si="457"/>
        <v>6.8299757369177296</v>
      </c>
      <c r="AJ305" s="136">
        <f t="shared" si="457"/>
        <v>0.7835956144570897</v>
      </c>
      <c r="AK305" s="136">
        <f t="shared" si="457"/>
        <v>15.714042102279917</v>
      </c>
      <c r="AL305" s="136">
        <f t="shared" si="457"/>
        <v>6.3775998393264768</v>
      </c>
      <c r="AM305" s="136">
        <f t="shared" si="457"/>
        <v>3.8362165693176524</v>
      </c>
      <c r="AN305" s="136" t="str">
        <f t="shared" si="457"/>
        <v/>
      </c>
      <c r="AO305" s="136" t="str">
        <f t="shared" si="457"/>
        <v/>
      </c>
      <c r="AP305" s="136" t="str">
        <f t="shared" si="457"/>
        <v/>
      </c>
      <c r="AQ305" s="136" t="str">
        <f t="shared" ref="AQ305:BH305" si="458">IF(LEN(INDEX(IF(LEFT($C305,3)="XFD",RawDataAllData,StdCalcsAllCalcs),$D305,AQ$2))=0,"",INDEX(IF(LEFT($C305,3)="XFD",RawDataAllData,StdCalcsAllCalcs),$D305,AQ$2)*$D302)</f>
        <v/>
      </c>
      <c r="AR305" s="136" t="str">
        <f t="shared" si="458"/>
        <v/>
      </c>
      <c r="AS305" s="136" t="str">
        <f t="shared" si="458"/>
        <v/>
      </c>
      <c r="AT305" s="136" t="str">
        <f t="shared" si="458"/>
        <v/>
      </c>
      <c r="AU305" s="136" t="str">
        <f t="shared" si="458"/>
        <v/>
      </c>
      <c r="AV305" s="136" t="str">
        <f t="shared" si="458"/>
        <v/>
      </c>
      <c r="AW305" s="136" t="str">
        <f t="shared" si="458"/>
        <v/>
      </c>
      <c r="AX305" s="136" t="str">
        <f t="shared" si="458"/>
        <v/>
      </c>
      <c r="AY305" s="136" t="str">
        <f t="shared" si="458"/>
        <v/>
      </c>
      <c r="AZ305" s="136" t="str">
        <f t="shared" si="458"/>
        <v/>
      </c>
      <c r="BA305" s="136" t="str">
        <f t="shared" si="458"/>
        <v/>
      </c>
      <c r="BB305" s="136" t="str">
        <f t="shared" si="458"/>
        <v/>
      </c>
      <c r="BC305" s="136" t="str">
        <f t="shared" si="458"/>
        <v/>
      </c>
      <c r="BD305" s="136" t="str">
        <f t="shared" si="458"/>
        <v/>
      </c>
      <c r="BE305" s="136" t="str">
        <f t="shared" si="458"/>
        <v/>
      </c>
      <c r="BF305" s="136" t="str">
        <f t="shared" si="458"/>
        <v/>
      </c>
      <c r="BG305" s="136" t="str">
        <f t="shared" si="458"/>
        <v/>
      </c>
      <c r="BH305" s="136" t="str">
        <f t="shared" si="458"/>
        <v/>
      </c>
    </row>
    <row r="306" spans="1:60" x14ac:dyDescent="0.2">
      <c r="A306" s="114">
        <f t="shared" si="166"/>
        <v>0</v>
      </c>
      <c r="C306" s="143" t="s">
        <v>3040</v>
      </c>
      <c r="D306" s="112">
        <f t="shared" si="450"/>
        <v>218</v>
      </c>
      <c r="E306" s="112">
        <f t="shared" si="454"/>
        <v>5</v>
      </c>
      <c r="G306" s="143" t="str">
        <f>G$26</f>
        <v>NTS</v>
      </c>
      <c r="H306" s="135" t="str">
        <f t="shared" si="451"/>
        <v>Network services</v>
      </c>
      <c r="I306" s="136">
        <f>IF(LEN(INDEX(IF(LEFT($C306,3)="XFD",RawDataAllData,StdCalcsAllCalcs),$D306,I$2))=0,"",INDEX(IF(LEFT($C306,3)="XFD",RawDataAllData,StdCalcsAllCalcs),$D306,I$2)*$D302)</f>
        <v>1.6642355049117301</v>
      </c>
      <c r="J306" s="136" t="str">
        <f ca="1">IF(AND(I306&lt;&gt;"",I306&lt;INDEX(INDIRECT(B301),E306,MATCH(J302&amp;"LQ",StdRangesColumnHeaders,0)-StdRangesFirstDatasetCol+3)),"Q4",IF(AND(I306&lt;&gt;"",I306&gt;INDEX(INDIRECT(B301),E306,MATCH(J302&amp;"HQ",StdRangesColumnHeaders,0)-StdRangesFirstDatasetCol+3)),"Q1",""))</f>
        <v/>
      </c>
      <c r="K306" s="136" t="str">
        <f t="shared" ref="K306:AP306" si="459">IF(LEN(INDEX(IF(LEFT($C306,3)="XFD",RawDataAllData,StdCalcsAllCalcs),$D306,K$2))=0,"",INDEX(IF(LEFT($C306,3)="XFD",RawDataAllData,StdCalcsAllCalcs),$D306,K$2)*$D302)</f>
        <v/>
      </c>
      <c r="L306" s="136" t="str">
        <f t="shared" si="459"/>
        <v/>
      </c>
      <c r="M306" s="136" t="str">
        <f t="shared" si="459"/>
        <v/>
      </c>
      <c r="N306" s="136" t="str">
        <f t="shared" si="459"/>
        <v/>
      </c>
      <c r="O306" s="136">
        <f t="shared" si="459"/>
        <v>2.1295478029008632E-2</v>
      </c>
      <c r="P306" s="136">
        <f t="shared" si="459"/>
        <v>1.1840917589745881</v>
      </c>
      <c r="Q306" s="136">
        <f t="shared" si="459"/>
        <v>1.5403195109820722</v>
      </c>
      <c r="R306" s="136">
        <f t="shared" si="459"/>
        <v>3.785862585000451</v>
      </c>
      <c r="S306" s="136">
        <f t="shared" si="459"/>
        <v>0.7375443549221683</v>
      </c>
      <c r="T306" s="136">
        <f t="shared" si="459"/>
        <v>0.49589636132877435</v>
      </c>
      <c r="U306" s="136" t="str">
        <f t="shared" si="459"/>
        <v/>
      </c>
      <c r="V306" s="136">
        <f t="shared" si="459"/>
        <v>2.0641167225652493</v>
      </c>
      <c r="W306" s="136">
        <f t="shared" si="459"/>
        <v>3.6410574665390265</v>
      </c>
      <c r="X306" s="136">
        <f t="shared" si="459"/>
        <v>2.6389378686939611</v>
      </c>
      <c r="Y306" s="136">
        <f t="shared" si="459"/>
        <v>1.7158249556079705</v>
      </c>
      <c r="Z306" s="136">
        <f t="shared" si="459"/>
        <v>1.6280722332950213</v>
      </c>
      <c r="AA306" s="136">
        <f t="shared" si="459"/>
        <v>0.84918120593527313</v>
      </c>
      <c r="AB306" s="136">
        <f t="shared" si="459"/>
        <v>2.4952325821617833</v>
      </c>
      <c r="AC306" s="136">
        <f t="shared" si="459"/>
        <v>2.1295478029008632E-2</v>
      </c>
      <c r="AD306" s="136">
        <f t="shared" si="459"/>
        <v>3.785862585000451</v>
      </c>
      <c r="AE306" s="136">
        <f t="shared" si="459"/>
        <v>1.7824947062643273</v>
      </c>
      <c r="AF306" s="136">
        <f t="shared" si="459"/>
        <v>1.2715171720627798</v>
      </c>
      <c r="AG306" s="136">
        <f t="shared" si="459"/>
        <v>1.8899708390866097</v>
      </c>
      <c r="AH306" s="136">
        <f t="shared" si="459"/>
        <v>1.0250500192399621</v>
      </c>
      <c r="AI306" s="136">
        <f t="shared" si="459"/>
        <v>2.2018823240181189</v>
      </c>
      <c r="AJ306" s="136">
        <f t="shared" si="459"/>
        <v>2.1295478029008632E-2</v>
      </c>
      <c r="AK306" s="136">
        <f t="shared" si="459"/>
        <v>3.785862585000451</v>
      </c>
      <c r="AL306" s="136">
        <f t="shared" si="459"/>
        <v>1.7468691770300402</v>
      </c>
      <c r="AM306" s="136">
        <f t="shared" si="459"/>
        <v>1.0718643882323453</v>
      </c>
      <c r="AN306" s="136" t="str">
        <f t="shared" si="459"/>
        <v/>
      </c>
      <c r="AO306" s="136" t="str">
        <f t="shared" si="459"/>
        <v/>
      </c>
      <c r="AP306" s="136" t="str">
        <f t="shared" si="459"/>
        <v/>
      </c>
      <c r="AQ306" s="136" t="str">
        <f t="shared" ref="AQ306:BH306" si="460">IF(LEN(INDEX(IF(LEFT($C306,3)="XFD",RawDataAllData,StdCalcsAllCalcs),$D306,AQ$2))=0,"",INDEX(IF(LEFT($C306,3)="XFD",RawDataAllData,StdCalcsAllCalcs),$D306,AQ$2)*$D302)</f>
        <v/>
      </c>
      <c r="AR306" s="136" t="str">
        <f t="shared" si="460"/>
        <v/>
      </c>
      <c r="AS306" s="136" t="str">
        <f t="shared" si="460"/>
        <v/>
      </c>
      <c r="AT306" s="136" t="str">
        <f t="shared" si="460"/>
        <v/>
      </c>
      <c r="AU306" s="136" t="str">
        <f t="shared" si="460"/>
        <v/>
      </c>
      <c r="AV306" s="136" t="str">
        <f t="shared" si="460"/>
        <v/>
      </c>
      <c r="AW306" s="136" t="str">
        <f t="shared" si="460"/>
        <v/>
      </c>
      <c r="AX306" s="136" t="str">
        <f t="shared" si="460"/>
        <v/>
      </c>
      <c r="AY306" s="136" t="str">
        <f t="shared" si="460"/>
        <v/>
      </c>
      <c r="AZ306" s="136" t="str">
        <f t="shared" si="460"/>
        <v/>
      </c>
      <c r="BA306" s="136" t="str">
        <f t="shared" si="460"/>
        <v/>
      </c>
      <c r="BB306" s="136" t="str">
        <f t="shared" si="460"/>
        <v/>
      </c>
      <c r="BC306" s="136" t="str">
        <f t="shared" si="460"/>
        <v/>
      </c>
      <c r="BD306" s="136" t="str">
        <f t="shared" si="460"/>
        <v/>
      </c>
      <c r="BE306" s="136" t="str">
        <f t="shared" si="460"/>
        <v/>
      </c>
      <c r="BF306" s="136" t="str">
        <f t="shared" si="460"/>
        <v/>
      </c>
      <c r="BG306" s="136" t="str">
        <f t="shared" si="460"/>
        <v/>
      </c>
      <c r="BH306" s="136" t="str">
        <f t="shared" si="460"/>
        <v/>
      </c>
    </row>
    <row r="307" spans="1:60" x14ac:dyDescent="0.2">
      <c r="A307" s="114">
        <f t="shared" si="166"/>
        <v>0</v>
      </c>
      <c r="C307" s="143" t="s">
        <v>3041</v>
      </c>
      <c r="D307" s="112">
        <f t="shared" si="450"/>
        <v>219</v>
      </c>
      <c r="E307" s="112">
        <f t="shared" si="454"/>
        <v>6</v>
      </c>
      <c r="G307" s="143" t="str">
        <f>G$27</f>
        <v>Net</v>
      </c>
      <c r="H307" s="135" t="str">
        <f t="shared" si="451"/>
        <v>Networking</v>
      </c>
      <c r="I307" s="136">
        <f>IF(LEN(INDEX(IF(LEFT($C307,3)="XFD",RawDataAllData,StdCalcsAllCalcs),$D307,I$2))=0,"",INDEX(IF(LEFT($C307,3)="XFD",RawDataAllData,StdCalcsAllCalcs),$D307,I$2)*$D302)</f>
        <v>1.5788725090199092</v>
      </c>
      <c r="J307" s="136" t="str">
        <f ca="1">IF(AND(I307&lt;&gt;"",I307&lt;INDEX(INDIRECT(B301),E307,MATCH(J302&amp;"LQ",StdRangesColumnHeaders,0)-StdRangesFirstDatasetCol+3)),"Q4",IF(AND(I307&lt;&gt;"",I307&gt;INDEX(INDIRECT(B301),E307,MATCH(J302&amp;"HQ",StdRangesColumnHeaders,0)-StdRangesFirstDatasetCol+3)),"Q1",""))</f>
        <v/>
      </c>
      <c r="K307" s="136" t="str">
        <f t="shared" ref="K307:AP307" si="461">IF(LEN(INDEX(IF(LEFT($C307,3)="XFD",RawDataAllData,StdCalcsAllCalcs),$D307,K$2))=0,"",INDEX(IF(LEFT($C307,3)="XFD",RawDataAllData,StdCalcsAllCalcs),$D307,K$2)*$D302)</f>
        <v/>
      </c>
      <c r="L307" s="136" t="str">
        <f t="shared" si="461"/>
        <v/>
      </c>
      <c r="M307" s="136" t="str">
        <f t="shared" si="461"/>
        <v/>
      </c>
      <c r="N307" s="136" t="str">
        <f t="shared" si="461"/>
        <v/>
      </c>
      <c r="O307" s="136" t="str">
        <f t="shared" si="461"/>
        <v/>
      </c>
      <c r="P307" s="136">
        <f t="shared" si="461"/>
        <v>0.82824059952869367</v>
      </c>
      <c r="Q307" s="136">
        <f t="shared" si="461"/>
        <v>1.3076845007088549</v>
      </c>
      <c r="R307" s="136" t="str">
        <f t="shared" si="461"/>
        <v/>
      </c>
      <c r="S307" s="136">
        <f t="shared" si="461"/>
        <v>0.35632688123406403</v>
      </c>
      <c r="T307" s="136">
        <f t="shared" si="461"/>
        <v>0.49001559396547545</v>
      </c>
      <c r="U307" s="136" t="str">
        <f t="shared" si="461"/>
        <v/>
      </c>
      <c r="V307" s="136" t="str">
        <f t="shared" si="461"/>
        <v/>
      </c>
      <c r="W307" s="136">
        <f t="shared" si="461"/>
        <v>2.4155499219540641</v>
      </c>
      <c r="X307" s="136">
        <f t="shared" si="461"/>
        <v>2.0460486276190668</v>
      </c>
      <c r="Y307" s="136" t="str">
        <f t="shared" si="461"/>
        <v/>
      </c>
      <c r="Z307" s="136">
        <f t="shared" si="461"/>
        <v>1.0679625501187744</v>
      </c>
      <c r="AA307" s="136">
        <f t="shared" si="461"/>
        <v>0.57457184535628003</v>
      </c>
      <c r="AB307" s="136">
        <f t="shared" si="461"/>
        <v>1.8614575958915138</v>
      </c>
      <c r="AC307" s="136">
        <f t="shared" si="461"/>
        <v>0.35632688123406403</v>
      </c>
      <c r="AD307" s="136">
        <f t="shared" si="461"/>
        <v>2.4155499219540641</v>
      </c>
      <c r="AE307" s="136">
        <f t="shared" si="461"/>
        <v>1.2406443541683698</v>
      </c>
      <c r="AF307" s="136">
        <f t="shared" si="461"/>
        <v>0.84250950185457163</v>
      </c>
      <c r="AG307" s="136">
        <f t="shared" si="461"/>
        <v>0.82824059952869367</v>
      </c>
      <c r="AH307" s="136">
        <f t="shared" si="461"/>
        <v>0.63145805761011409</v>
      </c>
      <c r="AI307" s="136">
        <f t="shared" si="461"/>
        <v>1.6957666005643297</v>
      </c>
      <c r="AJ307" s="136">
        <f t="shared" si="461"/>
        <v>0.35632688123406403</v>
      </c>
      <c r="AK307" s="136">
        <f t="shared" si="461"/>
        <v>2.0460486276190668</v>
      </c>
      <c r="AL307" s="136">
        <f t="shared" si="461"/>
        <v>1.1115681533112536</v>
      </c>
      <c r="AM307" s="136">
        <f t="shared" si="461"/>
        <v>0.72382856540944818</v>
      </c>
      <c r="AN307" s="136" t="str">
        <f t="shared" si="461"/>
        <v/>
      </c>
      <c r="AO307" s="136" t="str">
        <f t="shared" si="461"/>
        <v/>
      </c>
      <c r="AP307" s="136" t="str">
        <f t="shared" si="461"/>
        <v/>
      </c>
      <c r="AQ307" s="136" t="str">
        <f t="shared" ref="AQ307:BH307" si="462">IF(LEN(INDEX(IF(LEFT($C307,3)="XFD",RawDataAllData,StdCalcsAllCalcs),$D307,AQ$2))=0,"",INDEX(IF(LEFT($C307,3)="XFD",RawDataAllData,StdCalcsAllCalcs),$D307,AQ$2)*$D302)</f>
        <v/>
      </c>
      <c r="AR307" s="136" t="str">
        <f t="shared" si="462"/>
        <v/>
      </c>
      <c r="AS307" s="136" t="str">
        <f t="shared" si="462"/>
        <v/>
      </c>
      <c r="AT307" s="136" t="str">
        <f t="shared" si="462"/>
        <v/>
      </c>
      <c r="AU307" s="136" t="str">
        <f t="shared" si="462"/>
        <v/>
      </c>
      <c r="AV307" s="136" t="str">
        <f t="shared" si="462"/>
        <v/>
      </c>
      <c r="AW307" s="136" t="str">
        <f t="shared" si="462"/>
        <v/>
      </c>
      <c r="AX307" s="136" t="str">
        <f t="shared" si="462"/>
        <v/>
      </c>
      <c r="AY307" s="136" t="str">
        <f t="shared" si="462"/>
        <v/>
      </c>
      <c r="AZ307" s="136" t="str">
        <f t="shared" si="462"/>
        <v/>
      </c>
      <c r="BA307" s="136" t="str">
        <f t="shared" si="462"/>
        <v/>
      </c>
      <c r="BB307" s="136" t="str">
        <f t="shared" si="462"/>
        <v/>
      </c>
      <c r="BC307" s="136" t="str">
        <f t="shared" si="462"/>
        <v/>
      </c>
      <c r="BD307" s="136" t="str">
        <f t="shared" si="462"/>
        <v/>
      </c>
      <c r="BE307" s="136" t="str">
        <f t="shared" si="462"/>
        <v/>
      </c>
      <c r="BF307" s="136" t="str">
        <f t="shared" si="462"/>
        <v/>
      </c>
      <c r="BG307" s="136" t="str">
        <f t="shared" si="462"/>
        <v/>
      </c>
      <c r="BH307" s="136" t="str">
        <f t="shared" si="462"/>
        <v/>
      </c>
    </row>
    <row r="308" spans="1:60" x14ac:dyDescent="0.2">
      <c r="A308" s="114">
        <f t="shared" si="166"/>
        <v>0</v>
      </c>
      <c r="C308" s="143" t="s">
        <v>3042</v>
      </c>
      <c r="D308" s="112">
        <f t="shared" si="450"/>
        <v>220</v>
      </c>
      <c r="E308" s="112">
        <f t="shared" si="454"/>
        <v>7</v>
      </c>
      <c r="G308" s="143" t="str">
        <f>G$28</f>
        <v>Tel</v>
      </c>
      <c r="H308" s="135" t="str">
        <f t="shared" si="451"/>
        <v>Telecoms</v>
      </c>
      <c r="I308" s="136">
        <f>IF(LEN(INDEX(IF(LEFT($C308,3)="XFD",RawDataAllData,StdCalcsAllCalcs),$D308,I$2))=0,"",INDEX(IF(LEFT($C308,3)="XFD",RawDataAllData,StdCalcsAllCalcs),$D308,I$2)*$D302)</f>
        <v>8.5362995891820906E-2</v>
      </c>
      <c r="J308" s="136" t="str">
        <f ca="1">IF(AND(I308&lt;&gt;"",I308&lt;INDEX(INDIRECT(B301),E308,MATCH(J302&amp;"LQ",StdRangesColumnHeaders,0)-StdRangesFirstDatasetCol+3)),"Q4",IF(AND(I308&lt;&gt;"",I308&gt;INDEX(INDIRECT(B301),E308,MATCH(J302&amp;"HQ",StdRangesColumnHeaders,0)-StdRangesFirstDatasetCol+3)),"Q1",""))</f>
        <v>Q4</v>
      </c>
      <c r="K308" s="136" t="str">
        <f t="shared" ref="K308:AP308" si="463">IF(LEN(INDEX(IF(LEFT($C308,3)="XFD",RawDataAllData,StdCalcsAllCalcs),$D308,K$2))=0,"",INDEX(IF(LEFT($C308,3)="XFD",RawDataAllData,StdCalcsAllCalcs),$D308,K$2)*$D302)</f>
        <v/>
      </c>
      <c r="L308" s="136" t="str">
        <f t="shared" si="463"/>
        <v/>
      </c>
      <c r="M308" s="136" t="str">
        <f t="shared" si="463"/>
        <v/>
      </c>
      <c r="N308" s="136" t="str">
        <f t="shared" si="463"/>
        <v/>
      </c>
      <c r="O308" s="136" t="str">
        <f t="shared" si="463"/>
        <v/>
      </c>
      <c r="P308" s="136">
        <f t="shared" si="463"/>
        <v>0.35585115944589435</v>
      </c>
      <c r="Q308" s="136">
        <f t="shared" si="463"/>
        <v>0.23263501027321706</v>
      </c>
      <c r="R308" s="136" t="str">
        <f t="shared" si="463"/>
        <v/>
      </c>
      <c r="S308" s="136">
        <f t="shared" si="463"/>
        <v>0.38121747368810427</v>
      </c>
      <c r="T308" s="136">
        <f t="shared" si="463"/>
        <v>5.8807673632988843E-3</v>
      </c>
      <c r="U308" s="136" t="str">
        <f t="shared" si="463"/>
        <v/>
      </c>
      <c r="V308" s="136" t="str">
        <f t="shared" si="463"/>
        <v/>
      </c>
      <c r="W308" s="136">
        <f t="shared" si="463"/>
        <v>1.2255075445849628</v>
      </c>
      <c r="X308" s="136">
        <f t="shared" si="463"/>
        <v>0.59288924231187512</v>
      </c>
      <c r="Y308" s="136" t="str">
        <f t="shared" si="463"/>
        <v/>
      </c>
      <c r="Z308" s="136">
        <f t="shared" si="463"/>
        <v>0.36853431656699931</v>
      </c>
      <c r="AA308" s="136">
        <f t="shared" si="463"/>
        <v>0.26343904756638642</v>
      </c>
      <c r="AB308" s="136">
        <f t="shared" si="463"/>
        <v>0.53997130015593242</v>
      </c>
      <c r="AC308" s="136">
        <f t="shared" si="463"/>
        <v>5.8807673632988843E-3</v>
      </c>
      <c r="AD308" s="136">
        <f t="shared" si="463"/>
        <v>1.2255075445849628</v>
      </c>
      <c r="AE308" s="136">
        <f t="shared" si="463"/>
        <v>0.46566353294455876</v>
      </c>
      <c r="AF308" s="136">
        <f t="shared" si="463"/>
        <v>0.4191519250465382</v>
      </c>
      <c r="AG308" s="136">
        <f t="shared" si="463"/>
        <v>0.38121747368810427</v>
      </c>
      <c r="AH308" s="136">
        <f t="shared" si="463"/>
        <v>0.35585115944589435</v>
      </c>
      <c r="AI308" s="136">
        <f t="shared" si="463"/>
        <v>0.423941662167311</v>
      </c>
      <c r="AJ308" s="136">
        <f t="shared" si="463"/>
        <v>0.34057804838497263</v>
      </c>
      <c r="AK308" s="136">
        <f t="shared" si="463"/>
        <v>0.59288924231187512</v>
      </c>
      <c r="AL308" s="136">
        <f t="shared" si="463"/>
        <v>0.41889551719963142</v>
      </c>
      <c r="AM308" s="136">
        <f t="shared" si="463"/>
        <v>0.10225841271802881</v>
      </c>
      <c r="AN308" s="136" t="str">
        <f t="shared" si="463"/>
        <v/>
      </c>
      <c r="AO308" s="136" t="str">
        <f t="shared" si="463"/>
        <v/>
      </c>
      <c r="AP308" s="136" t="str">
        <f t="shared" si="463"/>
        <v/>
      </c>
      <c r="AQ308" s="136" t="str">
        <f t="shared" ref="AQ308:BH308" si="464">IF(LEN(INDEX(IF(LEFT($C308,3)="XFD",RawDataAllData,StdCalcsAllCalcs),$D308,AQ$2))=0,"",INDEX(IF(LEFT($C308,3)="XFD",RawDataAllData,StdCalcsAllCalcs),$D308,AQ$2)*$D302)</f>
        <v/>
      </c>
      <c r="AR308" s="136" t="str">
        <f t="shared" si="464"/>
        <v/>
      </c>
      <c r="AS308" s="136" t="str">
        <f t="shared" si="464"/>
        <v/>
      </c>
      <c r="AT308" s="136" t="str">
        <f t="shared" si="464"/>
        <v/>
      </c>
      <c r="AU308" s="136" t="str">
        <f t="shared" si="464"/>
        <v/>
      </c>
      <c r="AV308" s="136" t="str">
        <f t="shared" si="464"/>
        <v/>
      </c>
      <c r="AW308" s="136" t="str">
        <f t="shared" si="464"/>
        <v/>
      </c>
      <c r="AX308" s="136" t="str">
        <f t="shared" si="464"/>
        <v/>
      </c>
      <c r="AY308" s="136" t="str">
        <f t="shared" si="464"/>
        <v/>
      </c>
      <c r="AZ308" s="136" t="str">
        <f t="shared" si="464"/>
        <v/>
      </c>
      <c r="BA308" s="136" t="str">
        <f t="shared" si="464"/>
        <v/>
      </c>
      <c r="BB308" s="136" t="str">
        <f t="shared" si="464"/>
        <v/>
      </c>
      <c r="BC308" s="136" t="str">
        <f t="shared" si="464"/>
        <v/>
      </c>
      <c r="BD308" s="136" t="str">
        <f t="shared" si="464"/>
        <v/>
      </c>
      <c r="BE308" s="136" t="str">
        <f t="shared" si="464"/>
        <v/>
      </c>
      <c r="BF308" s="136" t="str">
        <f t="shared" si="464"/>
        <v/>
      </c>
      <c r="BG308" s="136" t="str">
        <f t="shared" si="464"/>
        <v/>
      </c>
      <c r="BH308" s="136" t="str">
        <f t="shared" si="464"/>
        <v/>
      </c>
    </row>
    <row r="309" spans="1:60" x14ac:dyDescent="0.2">
      <c r="A309" s="114">
        <f t="shared" si="166"/>
        <v>0</v>
      </c>
      <c r="C309" s="143" t="s">
        <v>3043</v>
      </c>
      <c r="D309" s="112">
        <f t="shared" si="450"/>
        <v>215</v>
      </c>
      <c r="E309" s="112">
        <f t="shared" si="454"/>
        <v>8</v>
      </c>
      <c r="G309" s="143" t="str">
        <f>G$29</f>
        <v>EUS</v>
      </c>
      <c r="H309" s="135" t="str">
        <f t="shared" si="451"/>
        <v>End user services</v>
      </c>
      <c r="I309" s="136">
        <f>IF(LEN(INDEX(IF(LEFT($C309,3)="XFD",RawDataAllData,StdCalcsAllCalcs),$D309,I$2))=0,"",INDEX(IF(LEFT($C309,3)="XFD",RawDataAllData,StdCalcsAllCalcs),$D309,I$2)*$D302)</f>
        <v>1.9607501295245902</v>
      </c>
      <c r="J309" s="136" t="str">
        <f ca="1">IF(AND(I309&lt;&gt;"",I309&lt;INDEX(INDIRECT(B301),E309,MATCH(J302&amp;"LQ",StdRangesColumnHeaders,0)-StdRangesFirstDatasetCol+3)),"Q4",IF(AND(I309&lt;&gt;"",I309&gt;INDEX(INDIRECT(B301),E309,MATCH(J302&amp;"HQ",StdRangesColumnHeaders,0)-StdRangesFirstDatasetCol+3)),"Q1",""))</f>
        <v>Q1</v>
      </c>
      <c r="K309" s="136" t="str">
        <f t="shared" ref="K309:AP309" si="465">IF(LEN(INDEX(IF(LEFT($C309,3)="XFD",RawDataAllData,StdCalcsAllCalcs),$D309,K$2))=0,"",INDEX(IF(LEFT($C309,3)="XFD",RawDataAllData,StdCalcsAllCalcs),$D309,K$2)*$D302)</f>
        <v/>
      </c>
      <c r="L309" s="136" t="str">
        <f t="shared" si="465"/>
        <v/>
      </c>
      <c r="M309" s="136" t="str">
        <f t="shared" si="465"/>
        <v/>
      </c>
      <c r="N309" s="136" t="str">
        <f t="shared" si="465"/>
        <v/>
      </c>
      <c r="O309" s="136">
        <f t="shared" si="465"/>
        <v>3.7332279829667248E-2</v>
      </c>
      <c r="P309" s="136">
        <f t="shared" si="465"/>
        <v>0.33891181264132747</v>
      </c>
      <c r="Q309" s="136">
        <f t="shared" si="465"/>
        <v>0.44923842246508711</v>
      </c>
      <c r="R309" s="136">
        <f t="shared" si="465"/>
        <v>4.2846574015429377</v>
      </c>
      <c r="S309" s="136">
        <f t="shared" si="465"/>
        <v>1.7716228682342554</v>
      </c>
      <c r="T309" s="136">
        <f t="shared" si="465"/>
        <v>2.143212994624482</v>
      </c>
      <c r="U309" s="136">
        <f t="shared" si="465"/>
        <v>0.44360754218186194</v>
      </c>
      <c r="V309" s="136">
        <f t="shared" si="465"/>
        <v>0.75466769133128975</v>
      </c>
      <c r="W309" s="136">
        <f t="shared" si="465"/>
        <v>7.1495245188385201</v>
      </c>
      <c r="X309" s="136">
        <f t="shared" si="465"/>
        <v>1.4130663109877892</v>
      </c>
      <c r="Y309" s="136">
        <f t="shared" si="465"/>
        <v>0.52185527253757125</v>
      </c>
      <c r="Z309" s="136">
        <f t="shared" si="465"/>
        <v>0.75466769133128975</v>
      </c>
      <c r="AA309" s="136">
        <f t="shared" si="465"/>
        <v>0.44642298232347455</v>
      </c>
      <c r="AB309" s="136">
        <f t="shared" si="465"/>
        <v>1.9574179314293687</v>
      </c>
      <c r="AC309" s="136">
        <f t="shared" si="465"/>
        <v>3.7332279829667248E-2</v>
      </c>
      <c r="AD309" s="136">
        <f t="shared" si="465"/>
        <v>7.1495245188385201</v>
      </c>
      <c r="AE309" s="136">
        <f t="shared" si="465"/>
        <v>1.7552451922922536</v>
      </c>
      <c r="AF309" s="136">
        <f t="shared" si="465"/>
        <v>2.1603177373377225</v>
      </c>
      <c r="AG309" s="136">
        <f t="shared" si="465"/>
        <v>0.61287523800163979</v>
      </c>
      <c r="AH309" s="136">
        <f t="shared" si="465"/>
        <v>0.48273140735971659</v>
      </c>
      <c r="AI309" s="136">
        <f t="shared" si="465"/>
        <v>1.3174260314636406</v>
      </c>
      <c r="AJ309" s="136">
        <f t="shared" si="465"/>
        <v>3.7332279829667248E-2</v>
      </c>
      <c r="AK309" s="136">
        <f t="shared" si="465"/>
        <v>4.2846574015429377</v>
      </c>
      <c r="AL309" s="136">
        <f t="shared" si="465"/>
        <v>1.0859993155083529</v>
      </c>
      <c r="AM309" s="136">
        <f t="shared" si="465"/>
        <v>1.1764913636775223</v>
      </c>
      <c r="AN309" s="136" t="str">
        <f t="shared" si="465"/>
        <v/>
      </c>
      <c r="AO309" s="136" t="str">
        <f t="shared" si="465"/>
        <v/>
      </c>
      <c r="AP309" s="136" t="str">
        <f t="shared" si="465"/>
        <v/>
      </c>
      <c r="AQ309" s="136" t="str">
        <f t="shared" ref="AQ309:BH309" si="466">IF(LEN(INDEX(IF(LEFT($C309,3)="XFD",RawDataAllData,StdCalcsAllCalcs),$D309,AQ$2))=0,"",INDEX(IF(LEFT($C309,3)="XFD",RawDataAllData,StdCalcsAllCalcs),$D309,AQ$2)*$D302)</f>
        <v/>
      </c>
      <c r="AR309" s="136" t="str">
        <f t="shared" si="466"/>
        <v/>
      </c>
      <c r="AS309" s="136" t="str">
        <f t="shared" si="466"/>
        <v/>
      </c>
      <c r="AT309" s="136" t="str">
        <f t="shared" si="466"/>
        <v/>
      </c>
      <c r="AU309" s="136" t="str">
        <f t="shared" si="466"/>
        <v/>
      </c>
      <c r="AV309" s="136" t="str">
        <f t="shared" si="466"/>
        <v/>
      </c>
      <c r="AW309" s="136" t="str">
        <f t="shared" si="466"/>
        <v/>
      </c>
      <c r="AX309" s="136" t="str">
        <f t="shared" si="466"/>
        <v/>
      </c>
      <c r="AY309" s="136" t="str">
        <f t="shared" si="466"/>
        <v/>
      </c>
      <c r="AZ309" s="136" t="str">
        <f t="shared" si="466"/>
        <v/>
      </c>
      <c r="BA309" s="136" t="str">
        <f t="shared" si="466"/>
        <v/>
      </c>
      <c r="BB309" s="136" t="str">
        <f t="shared" si="466"/>
        <v/>
      </c>
      <c r="BC309" s="136" t="str">
        <f t="shared" si="466"/>
        <v/>
      </c>
      <c r="BD309" s="136" t="str">
        <f t="shared" si="466"/>
        <v/>
      </c>
      <c r="BE309" s="136" t="str">
        <f t="shared" si="466"/>
        <v/>
      </c>
      <c r="BF309" s="136" t="str">
        <f t="shared" si="466"/>
        <v/>
      </c>
      <c r="BG309" s="136" t="str">
        <f t="shared" si="466"/>
        <v/>
      </c>
      <c r="BH309" s="136" t="str">
        <f t="shared" si="466"/>
        <v/>
      </c>
    </row>
    <row r="310" spans="1:60" x14ac:dyDescent="0.2">
      <c r="A310" s="114">
        <f t="shared" si="166"/>
        <v>0</v>
      </c>
      <c r="C310" s="143" t="s">
        <v>3044</v>
      </c>
      <c r="D310" s="112">
        <f t="shared" si="450"/>
        <v>216</v>
      </c>
      <c r="E310" s="112">
        <f t="shared" si="454"/>
        <v>9</v>
      </c>
      <c r="G310" s="143" t="str">
        <f>G$30</f>
        <v>Comp</v>
      </c>
      <c r="H310" s="135" t="str">
        <f t="shared" si="451"/>
        <v>End user computing</v>
      </c>
      <c r="I310" s="136">
        <f>IF(LEN(INDEX(IF(LEFT($C310,3)="XFD",RawDataAllData,StdCalcsAllCalcs),$D310,I$2))=0,"",INDEX(IF(LEFT($C310,3)="XFD",RawDataAllData,StdCalcsAllCalcs),$D310,I$2)*$D302)</f>
        <v>1.5520501492567207</v>
      </c>
      <c r="J310" s="136" t="str">
        <f ca="1">IF(AND(I310&lt;&gt;"",I310&lt;INDEX(INDIRECT(B301),E310,MATCH(J302&amp;"LQ",StdRangesColumnHeaders,0)-StdRangesFirstDatasetCol+3)),"Q4",IF(AND(I310&lt;&gt;"",I310&gt;INDEX(INDIRECT(B301),E310,MATCH(J302&amp;"HQ",StdRangesColumnHeaders,0)-StdRangesFirstDatasetCol+3)),"Q1",""))</f>
        <v>Q1</v>
      </c>
      <c r="K310" s="136" t="str">
        <f t="shared" ref="K310:AP310" si="467">IF(LEN(INDEX(IF(LEFT($C310,3)="XFD",RawDataAllData,StdCalcsAllCalcs),$D310,K$2))=0,"",INDEX(IF(LEFT($C310,3)="XFD",RawDataAllData,StdCalcsAllCalcs),$D310,K$2)*$D302)</f>
        <v/>
      </c>
      <c r="L310" s="136" t="str">
        <f t="shared" si="467"/>
        <v/>
      </c>
      <c r="M310" s="136" t="str">
        <f t="shared" si="467"/>
        <v/>
      </c>
      <c r="N310" s="136" t="str">
        <f t="shared" si="467"/>
        <v/>
      </c>
      <c r="O310" s="136">
        <f t="shared" si="467"/>
        <v>3.7332279829667248E-2</v>
      </c>
      <c r="P310" s="136">
        <f t="shared" si="467"/>
        <v>0.26658177555531198</v>
      </c>
      <c r="Q310" s="136">
        <f t="shared" si="467"/>
        <v>0.3873626888681545</v>
      </c>
      <c r="R310" s="136">
        <f t="shared" si="467"/>
        <v>4.2846574015429377</v>
      </c>
      <c r="S310" s="136">
        <f t="shared" si="467"/>
        <v>1.717561595969942</v>
      </c>
      <c r="T310" s="136">
        <f t="shared" si="467"/>
        <v>1.1761534726597769</v>
      </c>
      <c r="U310" s="136">
        <f t="shared" si="467"/>
        <v>0.44360754218186194</v>
      </c>
      <c r="V310" s="136">
        <f t="shared" si="467"/>
        <v>0.47906847918597367</v>
      </c>
      <c r="W310" s="136">
        <f t="shared" si="467"/>
        <v>5.3458244520914313</v>
      </c>
      <c r="X310" s="136">
        <f t="shared" si="467"/>
        <v>1.3260550757086556</v>
      </c>
      <c r="Y310" s="136">
        <f t="shared" si="467"/>
        <v>0.25744244015971024</v>
      </c>
      <c r="Z310" s="136">
        <f t="shared" si="467"/>
        <v>0.47906847918597367</v>
      </c>
      <c r="AA310" s="136">
        <f t="shared" si="467"/>
        <v>0.32697223221173327</v>
      </c>
      <c r="AB310" s="136">
        <f t="shared" si="467"/>
        <v>1.5218083358392989</v>
      </c>
      <c r="AC310" s="136">
        <f t="shared" si="467"/>
        <v>3.7332279829667248E-2</v>
      </c>
      <c r="AD310" s="136">
        <f t="shared" si="467"/>
        <v>5.3458244520914313</v>
      </c>
      <c r="AE310" s="136">
        <f t="shared" si="467"/>
        <v>1.4292406548866745</v>
      </c>
      <c r="AF310" s="136">
        <f t="shared" si="467"/>
        <v>1.7684164648330705</v>
      </c>
      <c r="AG310" s="136">
        <f t="shared" si="467"/>
        <v>0.47906847918597367</v>
      </c>
      <c r="AH310" s="136">
        <f t="shared" si="467"/>
        <v>0.35016694392177056</v>
      </c>
      <c r="AI310" s="136">
        <f t="shared" si="467"/>
        <v>0.96383112774937318</v>
      </c>
      <c r="AJ310" s="136">
        <f t="shared" si="467"/>
        <v>3.7332279829667248E-2</v>
      </c>
      <c r="AK310" s="136">
        <f t="shared" si="467"/>
        <v>4.2846574015429377</v>
      </c>
      <c r="AL310" s="136">
        <f t="shared" si="467"/>
        <v>0.94299886682122358</v>
      </c>
      <c r="AM310" s="136">
        <f t="shared" si="467"/>
        <v>1.2114486700346074</v>
      </c>
      <c r="AN310" s="136" t="str">
        <f t="shared" si="467"/>
        <v/>
      </c>
      <c r="AO310" s="136" t="str">
        <f t="shared" si="467"/>
        <v/>
      </c>
      <c r="AP310" s="136" t="str">
        <f t="shared" si="467"/>
        <v/>
      </c>
      <c r="AQ310" s="136" t="str">
        <f t="shared" ref="AQ310:BH310" si="468">IF(LEN(INDEX(IF(LEFT($C310,3)="XFD",RawDataAllData,StdCalcsAllCalcs),$D310,AQ$2))=0,"",INDEX(IF(LEFT($C310,3)="XFD",RawDataAllData,StdCalcsAllCalcs),$D310,AQ$2)*$D302)</f>
        <v/>
      </c>
      <c r="AR310" s="136" t="str">
        <f t="shared" si="468"/>
        <v/>
      </c>
      <c r="AS310" s="136" t="str">
        <f t="shared" si="468"/>
        <v/>
      </c>
      <c r="AT310" s="136" t="str">
        <f t="shared" si="468"/>
        <v/>
      </c>
      <c r="AU310" s="136" t="str">
        <f t="shared" si="468"/>
        <v/>
      </c>
      <c r="AV310" s="136" t="str">
        <f t="shared" si="468"/>
        <v/>
      </c>
      <c r="AW310" s="136" t="str">
        <f t="shared" si="468"/>
        <v/>
      </c>
      <c r="AX310" s="136" t="str">
        <f t="shared" si="468"/>
        <v/>
      </c>
      <c r="AY310" s="136" t="str">
        <f t="shared" si="468"/>
        <v/>
      </c>
      <c r="AZ310" s="136" t="str">
        <f t="shared" si="468"/>
        <v/>
      </c>
      <c r="BA310" s="136" t="str">
        <f t="shared" si="468"/>
        <v/>
      </c>
      <c r="BB310" s="136" t="str">
        <f t="shared" si="468"/>
        <v/>
      </c>
      <c r="BC310" s="136" t="str">
        <f t="shared" si="468"/>
        <v/>
      </c>
      <c r="BD310" s="136" t="str">
        <f t="shared" si="468"/>
        <v/>
      </c>
      <c r="BE310" s="136" t="str">
        <f t="shared" si="468"/>
        <v/>
      </c>
      <c r="BF310" s="136" t="str">
        <f t="shared" si="468"/>
        <v/>
      </c>
      <c r="BG310" s="136" t="str">
        <f t="shared" si="468"/>
        <v/>
      </c>
      <c r="BH310" s="136" t="str">
        <f t="shared" si="468"/>
        <v/>
      </c>
    </row>
    <row r="311" spans="1:60" x14ac:dyDescent="0.2">
      <c r="A311" s="114">
        <f t="shared" si="166"/>
        <v>0</v>
      </c>
      <c r="C311" s="143" t="s">
        <v>3045</v>
      </c>
      <c r="D311" s="112">
        <f t="shared" si="450"/>
        <v>217</v>
      </c>
      <c r="E311" s="112">
        <f t="shared" si="454"/>
        <v>10</v>
      </c>
      <c r="G311" s="143" t="str">
        <f>G$31</f>
        <v>HD</v>
      </c>
      <c r="H311" s="135" t="str">
        <f t="shared" si="451"/>
        <v>Help desk</v>
      </c>
      <c r="I311" s="136">
        <f>IF(LEN(INDEX(IF(LEFT($C311,3)="XFD",RawDataAllData,StdCalcsAllCalcs),$D311,I$2))=0,"",INDEX(IF(LEFT($C311,3)="XFD",RawDataAllData,StdCalcsAllCalcs),$D311,I$2)*$D302)</f>
        <v>0.40869998026786919</v>
      </c>
      <c r="J311" s="136" t="str">
        <f ca="1">IF(AND(I311&lt;&gt;"",I311&lt;INDEX(INDIRECT(B301),E311,MATCH(J302&amp;"LQ",StdRangesColumnHeaders,0)-StdRangesFirstDatasetCol+3)),"Q4",IF(AND(I311&lt;&gt;"",I311&gt;INDEX(INDIRECT(B301),E311,MATCH(J302&amp;"HQ",StdRangesColumnHeaders,0)-StdRangesFirstDatasetCol+3)),"Q1",""))</f>
        <v/>
      </c>
      <c r="K311" s="136" t="str">
        <f t="shared" ref="K311:AP311" si="469">IF(LEN(INDEX(IF(LEFT($C311,3)="XFD",RawDataAllData,StdCalcsAllCalcs),$D311,K$2))=0,"",INDEX(IF(LEFT($C311,3)="XFD",RawDataAllData,StdCalcsAllCalcs),$D311,K$2)*$D302)</f>
        <v/>
      </c>
      <c r="L311" s="136" t="str">
        <f t="shared" si="469"/>
        <v/>
      </c>
      <c r="M311" s="136" t="str">
        <f t="shared" si="469"/>
        <v/>
      </c>
      <c r="N311" s="136" t="str">
        <f t="shared" si="469"/>
        <v/>
      </c>
      <c r="O311" s="136">
        <f t="shared" si="469"/>
        <v>0</v>
      </c>
      <c r="P311" s="136">
        <f t="shared" si="469"/>
        <v>7.2330037086015486E-2</v>
      </c>
      <c r="Q311" s="136">
        <f t="shared" si="469"/>
        <v>6.187573359693252E-2</v>
      </c>
      <c r="R311" s="136" t="str">
        <f t="shared" si="469"/>
        <v/>
      </c>
      <c r="S311" s="136">
        <f t="shared" si="469"/>
        <v>5.4061272264313419E-2</v>
      </c>
      <c r="T311" s="136">
        <f t="shared" si="469"/>
        <v>0.96705952196470535</v>
      </c>
      <c r="U311" s="136" t="str">
        <f t="shared" si="469"/>
        <v/>
      </c>
      <c r="V311" s="136">
        <f t="shared" si="469"/>
        <v>0.27559921214531607</v>
      </c>
      <c r="W311" s="136">
        <f t="shared" si="469"/>
        <v>1.8037000667470879</v>
      </c>
      <c r="X311" s="136">
        <f t="shared" si="469"/>
        <v>8.7011235279133667E-2</v>
      </c>
      <c r="Y311" s="136">
        <f t="shared" si="469"/>
        <v>0.26441283237786106</v>
      </c>
      <c r="Z311" s="136">
        <f t="shared" si="469"/>
        <v>0.17571203382849737</v>
      </c>
      <c r="AA311" s="136">
        <f t="shared" si="469"/>
        <v>6.9716461213744738E-2</v>
      </c>
      <c r="AB311" s="136">
        <f t="shared" si="469"/>
        <v>0.44846428960016343</v>
      </c>
      <c r="AC311" s="136">
        <f t="shared" si="469"/>
        <v>5.4061272264313419E-2</v>
      </c>
      <c r="AD311" s="136">
        <f t="shared" si="469"/>
        <v>1.8037000667470879</v>
      </c>
      <c r="AE311" s="136">
        <f t="shared" si="469"/>
        <v>0.39844999016237398</v>
      </c>
      <c r="AF311" s="136">
        <f t="shared" si="469"/>
        <v>0.62638323417941055</v>
      </c>
      <c r="AG311" s="136">
        <f t="shared" si="469"/>
        <v>9.9705887128192588E-2</v>
      </c>
      <c r="AH311" s="136">
        <f t="shared" si="469"/>
        <v>8.3340935730854118E-2</v>
      </c>
      <c r="AI311" s="136">
        <f t="shared" si="469"/>
        <v>0.2672094273197248</v>
      </c>
      <c r="AJ311" s="136">
        <f t="shared" si="469"/>
        <v>5.4061272264313419E-2</v>
      </c>
      <c r="AK311" s="136">
        <f t="shared" si="469"/>
        <v>0.62017857214940131</v>
      </c>
      <c r="AL311" s="136">
        <f t="shared" si="469"/>
        <v>0.17477832617315847</v>
      </c>
      <c r="AM311" s="136">
        <f t="shared" si="469"/>
        <v>0.19164720650674383</v>
      </c>
      <c r="AN311" s="136" t="str">
        <f t="shared" si="469"/>
        <v/>
      </c>
      <c r="AO311" s="136" t="str">
        <f t="shared" si="469"/>
        <v/>
      </c>
      <c r="AP311" s="136" t="str">
        <f t="shared" si="469"/>
        <v/>
      </c>
      <c r="AQ311" s="136" t="str">
        <f t="shared" ref="AQ311:BH311" si="470">IF(LEN(INDEX(IF(LEFT($C311,3)="XFD",RawDataAllData,StdCalcsAllCalcs),$D311,AQ$2))=0,"",INDEX(IF(LEFT($C311,3)="XFD",RawDataAllData,StdCalcsAllCalcs),$D311,AQ$2)*$D302)</f>
        <v/>
      </c>
      <c r="AR311" s="136" t="str">
        <f t="shared" si="470"/>
        <v/>
      </c>
      <c r="AS311" s="136" t="str">
        <f t="shared" si="470"/>
        <v/>
      </c>
      <c r="AT311" s="136" t="str">
        <f t="shared" si="470"/>
        <v/>
      </c>
      <c r="AU311" s="136" t="str">
        <f t="shared" si="470"/>
        <v/>
      </c>
      <c r="AV311" s="136" t="str">
        <f t="shared" si="470"/>
        <v/>
      </c>
      <c r="AW311" s="136" t="str">
        <f t="shared" si="470"/>
        <v/>
      </c>
      <c r="AX311" s="136" t="str">
        <f t="shared" si="470"/>
        <v/>
      </c>
      <c r="AY311" s="136" t="str">
        <f t="shared" si="470"/>
        <v/>
      </c>
      <c r="AZ311" s="136" t="str">
        <f t="shared" si="470"/>
        <v/>
      </c>
      <c r="BA311" s="136" t="str">
        <f t="shared" si="470"/>
        <v/>
      </c>
      <c r="BB311" s="136" t="str">
        <f t="shared" si="470"/>
        <v/>
      </c>
      <c r="BC311" s="136" t="str">
        <f t="shared" si="470"/>
        <v/>
      </c>
      <c r="BD311" s="136" t="str">
        <f t="shared" si="470"/>
        <v/>
      </c>
      <c r="BE311" s="136" t="str">
        <f t="shared" si="470"/>
        <v/>
      </c>
      <c r="BF311" s="136" t="str">
        <f t="shared" si="470"/>
        <v/>
      </c>
      <c r="BG311" s="136" t="str">
        <f t="shared" si="470"/>
        <v/>
      </c>
      <c r="BH311" s="136" t="str">
        <f t="shared" si="470"/>
        <v/>
      </c>
    </row>
    <row r="312" spans="1:60" x14ac:dyDescent="0.2">
      <c r="A312" s="114">
        <f t="shared" si="166"/>
        <v>0</v>
      </c>
      <c r="C312" s="143" t="s">
        <v>3046</v>
      </c>
      <c r="D312" s="112">
        <f t="shared" si="450"/>
        <v>212</v>
      </c>
      <c r="E312" s="112">
        <f t="shared" si="454"/>
        <v>11</v>
      </c>
      <c r="G312" s="143" t="str">
        <f>G$32</f>
        <v>Servers</v>
      </c>
      <c r="H312" s="135" t="str">
        <f t="shared" si="451"/>
        <v>Server infrastructure</v>
      </c>
      <c r="I312" s="136">
        <f>IF(LEN(INDEX(IF(LEFT($C312,3)="XFD",RawDataAllData,StdCalcsAllCalcs),$D312,I$2))=0,"",INDEX(IF(LEFT($C312,3)="XFD",RawDataAllData,StdCalcsAllCalcs),$D312,I$2)*$D302)</f>
        <v>10.675317563394154</v>
      </c>
      <c r="J312" s="136" t="str">
        <f ca="1">IF(AND(I312&lt;&gt;"",I312&lt;INDEX(INDIRECT(B301),E312,MATCH(J302&amp;"LQ",StdRangesColumnHeaders,0)-StdRangesFirstDatasetCol+3)),"Q4",IF(AND(I312&lt;&gt;"",I312&gt;INDEX(INDIRECT(B301),E312,MATCH(J302&amp;"HQ",StdRangesColumnHeaders,0)-StdRangesFirstDatasetCol+3)),"Q1",""))</f>
        <v>Q1</v>
      </c>
      <c r="K312" s="136" t="str">
        <f t="shared" ref="K312:AP312" si="471">IF(LEN(INDEX(IF(LEFT($C312,3)="XFD",RawDataAllData,StdCalcsAllCalcs),$D312,K$2))=0,"",INDEX(IF(LEFT($C312,3)="XFD",RawDataAllData,StdCalcsAllCalcs),$D312,K$2)*$D302)</f>
        <v/>
      </c>
      <c r="L312" s="136" t="str">
        <f t="shared" si="471"/>
        <v/>
      </c>
      <c r="M312" s="136" t="str">
        <f t="shared" si="471"/>
        <v/>
      </c>
      <c r="N312" s="136" t="str">
        <f t="shared" si="471"/>
        <v/>
      </c>
      <c r="O312" s="136">
        <f t="shared" si="471"/>
        <v>0.30137851222571205</v>
      </c>
      <c r="P312" s="136">
        <f t="shared" si="471"/>
        <v>4.2904696599422341</v>
      </c>
      <c r="Q312" s="136">
        <f t="shared" si="471"/>
        <v>0.89113978263573634</v>
      </c>
      <c r="R312" s="136">
        <f t="shared" si="471"/>
        <v>6.0027808427969473</v>
      </c>
      <c r="S312" s="136">
        <f t="shared" si="471"/>
        <v>2.1982106446856773</v>
      </c>
      <c r="T312" s="136">
        <f t="shared" si="471"/>
        <v>3.065234986446661</v>
      </c>
      <c r="U312" s="136">
        <f t="shared" si="471"/>
        <v>1.3621795006291271</v>
      </c>
      <c r="V312" s="136">
        <f t="shared" si="471"/>
        <v>2.3043411232524105</v>
      </c>
      <c r="W312" s="136">
        <f t="shared" si="471"/>
        <v>10.235427784804669</v>
      </c>
      <c r="X312" s="136">
        <f t="shared" si="471"/>
        <v>5.2139255740783055</v>
      </c>
      <c r="Y312" s="136">
        <f t="shared" si="471"/>
        <v>2.1957408692840614</v>
      </c>
      <c r="Z312" s="136">
        <f t="shared" si="471"/>
        <v>2.3043411232524105</v>
      </c>
      <c r="AA312" s="136">
        <f t="shared" si="471"/>
        <v>1.7789601849565944</v>
      </c>
      <c r="AB312" s="136">
        <f t="shared" si="471"/>
        <v>4.7521976170102693</v>
      </c>
      <c r="AC312" s="136">
        <f t="shared" si="471"/>
        <v>0.30137851222571205</v>
      </c>
      <c r="AD312" s="136">
        <f t="shared" si="471"/>
        <v>10.235427784804669</v>
      </c>
      <c r="AE312" s="136">
        <f t="shared" si="471"/>
        <v>3.460075389161958</v>
      </c>
      <c r="AF312" s="136">
        <f t="shared" si="471"/>
        <v>2.8600126668190002</v>
      </c>
      <c r="AG312" s="136">
        <f t="shared" si="471"/>
        <v>2.1982106446856773</v>
      </c>
      <c r="AH312" s="136">
        <f t="shared" si="471"/>
        <v>1.3750762354038715</v>
      </c>
      <c r="AI312" s="136">
        <f t="shared" si="471"/>
        <v>3.5275033691425226</v>
      </c>
      <c r="AJ312" s="136">
        <f t="shared" si="471"/>
        <v>0.30137851222571205</v>
      </c>
      <c r="AK312" s="136">
        <f t="shared" si="471"/>
        <v>6.0027808427969473</v>
      </c>
      <c r="AL312" s="136">
        <f t="shared" si="471"/>
        <v>2.6219147893148929</v>
      </c>
      <c r="AM312" s="136">
        <f t="shared" si="471"/>
        <v>1.8209402463009541</v>
      </c>
      <c r="AN312" s="136" t="str">
        <f t="shared" si="471"/>
        <v/>
      </c>
      <c r="AO312" s="136" t="str">
        <f t="shared" si="471"/>
        <v/>
      </c>
      <c r="AP312" s="136" t="str">
        <f t="shared" si="471"/>
        <v/>
      </c>
      <c r="AQ312" s="136" t="str">
        <f t="shared" ref="AQ312:BH312" si="472">IF(LEN(INDEX(IF(LEFT($C312,3)="XFD",RawDataAllData,StdCalcsAllCalcs),$D312,AQ$2))=0,"",INDEX(IF(LEFT($C312,3)="XFD",RawDataAllData,StdCalcsAllCalcs),$D312,AQ$2)*$D302)</f>
        <v/>
      </c>
      <c r="AR312" s="136" t="str">
        <f t="shared" si="472"/>
        <v/>
      </c>
      <c r="AS312" s="136" t="str">
        <f t="shared" si="472"/>
        <v/>
      </c>
      <c r="AT312" s="136" t="str">
        <f t="shared" si="472"/>
        <v/>
      </c>
      <c r="AU312" s="136" t="str">
        <f t="shared" si="472"/>
        <v/>
      </c>
      <c r="AV312" s="136" t="str">
        <f t="shared" si="472"/>
        <v/>
      </c>
      <c r="AW312" s="136" t="str">
        <f t="shared" si="472"/>
        <v/>
      </c>
      <c r="AX312" s="136" t="str">
        <f t="shared" si="472"/>
        <v/>
      </c>
      <c r="AY312" s="136" t="str">
        <f t="shared" si="472"/>
        <v/>
      </c>
      <c r="AZ312" s="136" t="str">
        <f t="shared" si="472"/>
        <v/>
      </c>
      <c r="BA312" s="136" t="str">
        <f t="shared" si="472"/>
        <v/>
      </c>
      <c r="BB312" s="136" t="str">
        <f t="shared" si="472"/>
        <v/>
      </c>
      <c r="BC312" s="136" t="str">
        <f t="shared" si="472"/>
        <v/>
      </c>
      <c r="BD312" s="136" t="str">
        <f t="shared" si="472"/>
        <v/>
      </c>
      <c r="BE312" s="136" t="str">
        <f t="shared" si="472"/>
        <v/>
      </c>
      <c r="BF312" s="136" t="str">
        <f t="shared" si="472"/>
        <v/>
      </c>
      <c r="BG312" s="136" t="str">
        <f t="shared" si="472"/>
        <v/>
      </c>
      <c r="BH312" s="136" t="str">
        <f t="shared" si="472"/>
        <v/>
      </c>
    </row>
    <row r="313" spans="1:60" x14ac:dyDescent="0.2">
      <c r="A313" s="114">
        <f t="shared" si="166"/>
        <v>0</v>
      </c>
      <c r="C313" s="143" t="s">
        <v>3047</v>
      </c>
      <c r="D313" s="112">
        <f t="shared" si="450"/>
        <v>213</v>
      </c>
      <c r="E313" s="112">
        <f t="shared" si="454"/>
        <v>12</v>
      </c>
      <c r="G313" s="143" t="str">
        <f>G$33</f>
        <v>DC</v>
      </c>
      <c r="H313" s="135" t="str">
        <f t="shared" si="451"/>
        <v>Data center</v>
      </c>
      <c r="I313" s="136">
        <f>IF(LEN(INDEX(IF(LEFT($C313,3)="XFD",RawDataAllData,StdCalcsAllCalcs),$D313,I$2))=0,"",INDEX(IF(LEFT($C313,3)="XFD",RawDataAllData,StdCalcsAllCalcs),$D313,I$2)*$D302)</f>
        <v>10.557757869878337</v>
      </c>
      <c r="J313" s="136" t="str">
        <f ca="1">IF(AND(I313&lt;&gt;"",I313&lt;INDEX(INDIRECT(B301),E313,MATCH(J302&amp;"LQ",StdRangesColumnHeaders,0)-StdRangesFirstDatasetCol+3)),"Q4",IF(AND(I313&lt;&gt;"",I313&gt;INDEX(INDIRECT(B301),E313,MATCH(J302&amp;"HQ",StdRangesColumnHeaders,0)-StdRangesFirstDatasetCol+3)),"Q1",""))</f>
        <v>Q1</v>
      </c>
      <c r="K313" s="136" t="str">
        <f t="shared" ref="K313:AP313" si="473">IF(LEN(INDEX(IF(LEFT($C313,3)="XFD",RawDataAllData,StdCalcsAllCalcs),$D313,K$2))=0,"",INDEX(IF(LEFT($C313,3)="XFD",RawDataAllData,StdCalcsAllCalcs),$D313,K$2)*$D302)</f>
        <v/>
      </c>
      <c r="L313" s="136" t="str">
        <f t="shared" si="473"/>
        <v/>
      </c>
      <c r="M313" s="136" t="str">
        <f t="shared" si="473"/>
        <v/>
      </c>
      <c r="N313" s="136" t="str">
        <f t="shared" si="473"/>
        <v/>
      </c>
      <c r="O313" s="136">
        <f t="shared" si="473"/>
        <v>0.24787728068191409</v>
      </c>
      <c r="P313" s="136">
        <f t="shared" si="473"/>
        <v>4.2760036525257465</v>
      </c>
      <c r="Q313" s="136">
        <f t="shared" si="473"/>
        <v>0.87323684112076327</v>
      </c>
      <c r="R313" s="136">
        <f t="shared" si="473"/>
        <v>6.0027808427969473</v>
      </c>
      <c r="S313" s="136">
        <f t="shared" si="473"/>
        <v>2.1982106446856773</v>
      </c>
      <c r="T313" s="136">
        <f t="shared" si="473"/>
        <v>3.065234986446661</v>
      </c>
      <c r="U313" s="136">
        <f t="shared" si="473"/>
        <v>1.3382007145652426</v>
      </c>
      <c r="V313" s="136">
        <f t="shared" si="473"/>
        <v>1.9521852730902458</v>
      </c>
      <c r="W313" s="136">
        <f t="shared" si="473"/>
        <v>9.7288566111300785</v>
      </c>
      <c r="X313" s="136">
        <f t="shared" si="473"/>
        <v>5.2139255740783055</v>
      </c>
      <c r="Y313" s="136">
        <f t="shared" si="473"/>
        <v>2.1786506119418809</v>
      </c>
      <c r="Z313" s="136">
        <f t="shared" si="473"/>
        <v>2.1982106446856773</v>
      </c>
      <c r="AA313" s="136">
        <f t="shared" si="473"/>
        <v>1.6451929938277441</v>
      </c>
      <c r="AB313" s="136">
        <f t="shared" si="473"/>
        <v>4.7449646133020265</v>
      </c>
      <c r="AC313" s="136">
        <f t="shared" si="473"/>
        <v>0.24787728068191409</v>
      </c>
      <c r="AD313" s="136">
        <f t="shared" si="473"/>
        <v>9.7288566111300785</v>
      </c>
      <c r="AE313" s="136">
        <f t="shared" si="473"/>
        <v>3.3704693666421335</v>
      </c>
      <c r="AF313" s="136">
        <f t="shared" si="473"/>
        <v>2.7675379480357734</v>
      </c>
      <c r="AG313" s="136">
        <f t="shared" si="473"/>
        <v>2.1786506119418809</v>
      </c>
      <c r="AH313" s="136">
        <f t="shared" si="473"/>
        <v>1.144202823584459</v>
      </c>
      <c r="AI313" s="136">
        <f t="shared" si="473"/>
        <v>3.5202703654342797</v>
      </c>
      <c r="AJ313" s="136">
        <f t="shared" si="473"/>
        <v>0.24787728068191409</v>
      </c>
      <c r="AK313" s="136">
        <f t="shared" si="473"/>
        <v>6.0027808427969473</v>
      </c>
      <c r="AL313" s="136">
        <f t="shared" si="473"/>
        <v>2.5388207883754395</v>
      </c>
      <c r="AM313" s="136">
        <f t="shared" si="473"/>
        <v>1.8717767492559123</v>
      </c>
      <c r="AN313" s="136" t="str">
        <f t="shared" si="473"/>
        <v/>
      </c>
      <c r="AO313" s="136" t="str">
        <f t="shared" si="473"/>
        <v/>
      </c>
      <c r="AP313" s="136" t="str">
        <f t="shared" si="473"/>
        <v/>
      </c>
      <c r="AQ313" s="136" t="str">
        <f t="shared" ref="AQ313:BH313" si="474">IF(LEN(INDEX(IF(LEFT($C313,3)="XFD",RawDataAllData,StdCalcsAllCalcs),$D313,AQ$2))=0,"",INDEX(IF(LEFT($C313,3)="XFD",RawDataAllData,StdCalcsAllCalcs),$D313,AQ$2)*$D302)</f>
        <v/>
      </c>
      <c r="AR313" s="136" t="str">
        <f t="shared" si="474"/>
        <v/>
      </c>
      <c r="AS313" s="136" t="str">
        <f t="shared" si="474"/>
        <v/>
      </c>
      <c r="AT313" s="136" t="str">
        <f t="shared" si="474"/>
        <v/>
      </c>
      <c r="AU313" s="136" t="str">
        <f t="shared" si="474"/>
        <v/>
      </c>
      <c r="AV313" s="136" t="str">
        <f t="shared" si="474"/>
        <v/>
      </c>
      <c r="AW313" s="136" t="str">
        <f t="shared" si="474"/>
        <v/>
      </c>
      <c r="AX313" s="136" t="str">
        <f t="shared" si="474"/>
        <v/>
      </c>
      <c r="AY313" s="136" t="str">
        <f t="shared" si="474"/>
        <v/>
      </c>
      <c r="AZ313" s="136" t="str">
        <f t="shared" si="474"/>
        <v/>
      </c>
      <c r="BA313" s="136" t="str">
        <f t="shared" si="474"/>
        <v/>
      </c>
      <c r="BB313" s="136" t="str">
        <f t="shared" si="474"/>
        <v/>
      </c>
      <c r="BC313" s="136" t="str">
        <f t="shared" si="474"/>
        <v/>
      </c>
      <c r="BD313" s="136" t="str">
        <f t="shared" si="474"/>
        <v/>
      </c>
      <c r="BE313" s="136" t="str">
        <f t="shared" si="474"/>
        <v/>
      </c>
      <c r="BF313" s="136" t="str">
        <f t="shared" si="474"/>
        <v/>
      </c>
      <c r="BG313" s="136" t="str">
        <f t="shared" si="474"/>
        <v/>
      </c>
      <c r="BH313" s="136" t="str">
        <f t="shared" si="474"/>
        <v/>
      </c>
    </row>
    <row r="314" spans="1:60" x14ac:dyDescent="0.2">
      <c r="A314" s="114">
        <f t="shared" si="166"/>
        <v>0</v>
      </c>
      <c r="C314" s="143" t="s">
        <v>3048</v>
      </c>
      <c r="D314" s="112">
        <f t="shared" si="450"/>
        <v>214</v>
      </c>
      <c r="E314" s="112">
        <f t="shared" si="454"/>
        <v>13</v>
      </c>
      <c r="G314" s="143" t="str">
        <f>G$34</f>
        <v>OS</v>
      </c>
      <c r="H314" s="135" t="str">
        <f t="shared" si="451"/>
        <v>Other servers</v>
      </c>
      <c r="I314" s="136">
        <f>IF(LEN(INDEX(IF(LEFT($C314,3)="XFD",RawDataAllData,StdCalcsAllCalcs),$D314,I$2))=0,"",INDEX(IF(LEFT($C314,3)="XFD",RawDataAllData,StdCalcsAllCalcs),$D314,I$2)*$D302)</f>
        <v>0.11755969351581362</v>
      </c>
      <c r="J314" s="136" t="str">
        <f ca="1">IF(AND(I314&lt;&gt;"",I314&lt;INDEX(INDIRECT(B301),E314,MATCH(J302&amp;"LQ",StdRangesColumnHeaders,0)-StdRangesFirstDatasetCol+3)),"Q4",IF(AND(I314&lt;&gt;"",I314&gt;INDEX(INDIRECT(B301),E314,MATCH(J302&amp;"HQ",StdRangesColumnHeaders,0)-StdRangesFirstDatasetCol+3)),"Q1",""))</f>
        <v/>
      </c>
      <c r="K314" s="136" t="str">
        <f t="shared" ref="K314:AP314" si="475">IF(LEN(INDEX(IF(LEFT($C314,3)="XFD",RawDataAllData,StdCalcsAllCalcs),$D314,K$2))=0,"",INDEX(IF(LEFT($C314,3)="XFD",RawDataAllData,StdCalcsAllCalcs),$D314,K$2)*$D302)</f>
        <v/>
      </c>
      <c r="L314" s="136" t="str">
        <f t="shared" si="475"/>
        <v/>
      </c>
      <c r="M314" s="136" t="str">
        <f t="shared" si="475"/>
        <v/>
      </c>
      <c r="N314" s="136" t="str">
        <f t="shared" si="475"/>
        <v/>
      </c>
      <c r="O314" s="136">
        <f t="shared" si="475"/>
        <v>5.3501231543797947E-2</v>
      </c>
      <c r="P314" s="136">
        <f t="shared" si="475"/>
        <v>1.4466007416486761E-2</v>
      </c>
      <c r="Q314" s="136">
        <f t="shared" si="475"/>
        <v>1.7902941514972983E-2</v>
      </c>
      <c r="R314" s="136" t="str">
        <f t="shared" si="475"/>
        <v/>
      </c>
      <c r="S314" s="136" t="str">
        <f t="shared" si="475"/>
        <v/>
      </c>
      <c r="T314" s="136" t="str">
        <f t="shared" si="475"/>
        <v/>
      </c>
      <c r="U314" s="136">
        <f t="shared" si="475"/>
        <v>2.3978786063884427E-2</v>
      </c>
      <c r="V314" s="136">
        <f t="shared" si="475"/>
        <v>0.35215585016216466</v>
      </c>
      <c r="W314" s="136">
        <f t="shared" si="475"/>
        <v>0.50657117367459115</v>
      </c>
      <c r="X314" s="136">
        <f t="shared" si="475"/>
        <v>0</v>
      </c>
      <c r="Y314" s="136">
        <f t="shared" si="475"/>
        <v>1.7090257342180792E-2</v>
      </c>
      <c r="Z314" s="136">
        <f t="shared" si="475"/>
        <v>2.3978786063884427E-2</v>
      </c>
      <c r="AA314" s="136">
        <f t="shared" si="475"/>
        <v>1.7496599428576887E-2</v>
      </c>
      <c r="AB314" s="136">
        <f t="shared" si="475"/>
        <v>0.2028285408529813</v>
      </c>
      <c r="AC314" s="136">
        <f t="shared" si="475"/>
        <v>1.4466007416486761E-2</v>
      </c>
      <c r="AD314" s="136">
        <f t="shared" si="475"/>
        <v>0.50657117367459115</v>
      </c>
      <c r="AE314" s="136">
        <f t="shared" si="475"/>
        <v>0.12320828096475983</v>
      </c>
      <c r="AF314" s="136">
        <f t="shared" si="475"/>
        <v>0.20252414767808058</v>
      </c>
      <c r="AG314" s="136">
        <f t="shared" si="475"/>
        <v>2.3978786063884427E-2</v>
      </c>
      <c r="AH314" s="136">
        <f t="shared" si="475"/>
        <v>1.6082048786352752E-2</v>
      </c>
      <c r="AI314" s="136">
        <f t="shared" si="475"/>
        <v>0.2028285408529813</v>
      </c>
      <c r="AJ314" s="136">
        <f t="shared" si="475"/>
        <v>1.4466007416486761E-2</v>
      </c>
      <c r="AK314" s="136">
        <f t="shared" si="475"/>
        <v>0.43776803757494082</v>
      </c>
      <c r="AL314" s="136">
        <f t="shared" si="475"/>
        <v>0.1142542512917475</v>
      </c>
      <c r="AM314" s="136">
        <f t="shared" si="475"/>
        <v>0.18278829146220257</v>
      </c>
      <c r="AN314" s="136" t="str">
        <f t="shared" si="475"/>
        <v/>
      </c>
      <c r="AO314" s="136" t="str">
        <f t="shared" si="475"/>
        <v/>
      </c>
      <c r="AP314" s="136" t="str">
        <f t="shared" si="475"/>
        <v/>
      </c>
      <c r="AQ314" s="136" t="str">
        <f t="shared" ref="AQ314:BH314" si="476">IF(LEN(INDEX(IF(LEFT($C314,3)="XFD",RawDataAllData,StdCalcsAllCalcs),$D314,AQ$2))=0,"",INDEX(IF(LEFT($C314,3)="XFD",RawDataAllData,StdCalcsAllCalcs),$D314,AQ$2)*$D302)</f>
        <v/>
      </c>
      <c r="AR314" s="136" t="str">
        <f t="shared" si="476"/>
        <v/>
      </c>
      <c r="AS314" s="136" t="str">
        <f t="shared" si="476"/>
        <v/>
      </c>
      <c r="AT314" s="136" t="str">
        <f t="shared" si="476"/>
        <v/>
      </c>
      <c r="AU314" s="136" t="str">
        <f t="shared" si="476"/>
        <v/>
      </c>
      <c r="AV314" s="136" t="str">
        <f t="shared" si="476"/>
        <v/>
      </c>
      <c r="AW314" s="136" t="str">
        <f t="shared" si="476"/>
        <v/>
      </c>
      <c r="AX314" s="136" t="str">
        <f t="shared" si="476"/>
        <v/>
      </c>
      <c r="AY314" s="136" t="str">
        <f t="shared" si="476"/>
        <v/>
      </c>
      <c r="AZ314" s="136" t="str">
        <f t="shared" si="476"/>
        <v/>
      </c>
      <c r="BA314" s="136" t="str">
        <f t="shared" si="476"/>
        <v/>
      </c>
      <c r="BB314" s="136" t="str">
        <f t="shared" si="476"/>
        <v/>
      </c>
      <c r="BC314" s="136" t="str">
        <f t="shared" si="476"/>
        <v/>
      </c>
      <c r="BD314" s="136" t="str">
        <f t="shared" si="476"/>
        <v/>
      </c>
      <c r="BE314" s="136" t="str">
        <f t="shared" si="476"/>
        <v/>
      </c>
      <c r="BF314" s="136" t="str">
        <f t="shared" si="476"/>
        <v/>
      </c>
      <c r="BG314" s="136" t="str">
        <f t="shared" si="476"/>
        <v/>
      </c>
      <c r="BH314" s="136" t="str">
        <f t="shared" si="476"/>
        <v/>
      </c>
    </row>
    <row r="315" spans="1:60" x14ac:dyDescent="0.2">
      <c r="A315" s="114">
        <f t="shared" si="166"/>
        <v>0</v>
      </c>
      <c r="C315" s="143" t="s">
        <v>3049</v>
      </c>
      <c r="D315" s="112">
        <f t="shared" si="450"/>
        <v>221</v>
      </c>
      <c r="E315" s="112">
        <f t="shared" si="454"/>
        <v>14</v>
      </c>
      <c r="G315" s="143" t="str">
        <f>G$35</f>
        <v>ATM</v>
      </c>
      <c r="H315" s="135" t="str">
        <f t="shared" si="451"/>
        <v>ATM infrastructure</v>
      </c>
      <c r="I315" s="136" t="str">
        <f>IF(LEN(INDEX(IF(LEFT($C315,3)="XFD",RawDataAllData,StdCalcsAllCalcs),$D315,I$2))=0,"",INDEX(IF(LEFT($C315,3)="XFD",RawDataAllData,StdCalcsAllCalcs),$D315,I$2)*$D302)</f>
        <v/>
      </c>
      <c r="J315" s="136" t="str">
        <f ca="1">IF(AND(I315&lt;&gt;"",I315&lt;INDEX(INDIRECT(B301),E315,MATCH(J302&amp;"LQ",StdRangesColumnHeaders,0)-StdRangesFirstDatasetCol+3)),"Q4",IF(AND(I315&lt;&gt;"",I315&gt;INDEX(INDIRECT(B301),E315,MATCH(J302&amp;"HQ",StdRangesColumnHeaders,0)-StdRangesFirstDatasetCol+3)),"Q1",""))</f>
        <v/>
      </c>
      <c r="K315" s="136" t="str">
        <f t="shared" ref="K315:AP315" si="477">IF(LEN(INDEX(IF(LEFT($C315,3)="XFD",RawDataAllData,StdCalcsAllCalcs),$D315,K$2))=0,"",INDEX(IF(LEFT($C315,3)="XFD",RawDataAllData,StdCalcsAllCalcs),$D315,K$2)*$D302)</f>
        <v/>
      </c>
      <c r="L315" s="136" t="str">
        <f t="shared" si="477"/>
        <v/>
      </c>
      <c r="M315" s="136" t="str">
        <f t="shared" si="477"/>
        <v/>
      </c>
      <c r="N315" s="136" t="str">
        <f t="shared" si="477"/>
        <v/>
      </c>
      <c r="O315" s="136" t="str">
        <f t="shared" si="477"/>
        <v/>
      </c>
      <c r="P315" s="136">
        <f t="shared" si="477"/>
        <v>0.38135279850039921</v>
      </c>
      <c r="Q315" s="136">
        <f t="shared" si="477"/>
        <v>0.38781591431847762</v>
      </c>
      <c r="R315" s="136">
        <f t="shared" si="477"/>
        <v>1.6407412729358544</v>
      </c>
      <c r="S315" s="136">
        <f t="shared" si="477"/>
        <v>1.3342686155059564</v>
      </c>
      <c r="T315" s="136">
        <f t="shared" si="477"/>
        <v>1.6204781178868035</v>
      </c>
      <c r="U315" s="136">
        <f t="shared" si="477"/>
        <v>0</v>
      </c>
      <c r="V315" s="136" t="str">
        <f t="shared" si="477"/>
        <v/>
      </c>
      <c r="W315" s="136">
        <f t="shared" si="477"/>
        <v>1.7680654605839539</v>
      </c>
      <c r="X315" s="136">
        <f t="shared" si="477"/>
        <v>0.35092872229130895</v>
      </c>
      <c r="Y315" s="136">
        <f t="shared" si="477"/>
        <v>1.5601412295687744</v>
      </c>
      <c r="Z315" s="136">
        <f t="shared" si="477"/>
        <v>1.4472049225373653</v>
      </c>
      <c r="AA315" s="136">
        <f t="shared" si="477"/>
        <v>0.38620013536395803</v>
      </c>
      <c r="AB315" s="136">
        <f t="shared" si="477"/>
        <v>1.6255439066490662</v>
      </c>
      <c r="AC315" s="136">
        <f t="shared" si="477"/>
        <v>0.35092872229130895</v>
      </c>
      <c r="AD315" s="136">
        <f t="shared" si="477"/>
        <v>1.7680654605839539</v>
      </c>
      <c r="AE315" s="136">
        <f t="shared" si="477"/>
        <v>1.0048657923990587</v>
      </c>
      <c r="AF315" s="136">
        <f t="shared" si="477"/>
        <v>0.63847588792393406</v>
      </c>
      <c r="AG315" s="136">
        <f t="shared" si="477"/>
        <v>0.95177067602543763</v>
      </c>
      <c r="AH315" s="136">
        <f t="shared" si="477"/>
        <v>0.46471732982282976</v>
      </c>
      <c r="AI315" s="136">
        <f t="shared" si="477"/>
        <v>1.3907367690216608</v>
      </c>
      <c r="AJ315" s="136">
        <f t="shared" si="477"/>
        <v>0.35092872229130895</v>
      </c>
      <c r="AK315" s="136">
        <f t="shared" si="477"/>
        <v>1.6407412729358544</v>
      </c>
      <c r="AL315" s="136">
        <f t="shared" si="477"/>
        <v>0.85149772197594165</v>
      </c>
      <c r="AM315" s="136">
        <f t="shared" si="477"/>
        <v>0.54319530412138117</v>
      </c>
      <c r="AN315" s="136" t="str">
        <f t="shared" si="477"/>
        <v/>
      </c>
      <c r="AO315" s="136" t="str">
        <f t="shared" si="477"/>
        <v/>
      </c>
      <c r="AP315" s="136" t="str">
        <f t="shared" si="477"/>
        <v/>
      </c>
      <c r="AQ315" s="136" t="str">
        <f t="shared" ref="AQ315:BH315" si="478">IF(LEN(INDEX(IF(LEFT($C315,3)="XFD",RawDataAllData,StdCalcsAllCalcs),$D315,AQ$2))=0,"",INDEX(IF(LEFT($C315,3)="XFD",RawDataAllData,StdCalcsAllCalcs),$D315,AQ$2)*$D302)</f>
        <v/>
      </c>
      <c r="AR315" s="136" t="str">
        <f t="shared" si="478"/>
        <v/>
      </c>
      <c r="AS315" s="136" t="str">
        <f t="shared" si="478"/>
        <v/>
      </c>
      <c r="AT315" s="136" t="str">
        <f t="shared" si="478"/>
        <v/>
      </c>
      <c r="AU315" s="136" t="str">
        <f t="shared" si="478"/>
        <v/>
      </c>
      <c r="AV315" s="136" t="str">
        <f t="shared" si="478"/>
        <v/>
      </c>
      <c r="AW315" s="136" t="str">
        <f t="shared" si="478"/>
        <v/>
      </c>
      <c r="AX315" s="136" t="str">
        <f t="shared" si="478"/>
        <v/>
      </c>
      <c r="AY315" s="136" t="str">
        <f t="shared" si="478"/>
        <v/>
      </c>
      <c r="AZ315" s="136" t="str">
        <f t="shared" si="478"/>
        <v/>
      </c>
      <c r="BA315" s="136" t="str">
        <f t="shared" si="478"/>
        <v/>
      </c>
      <c r="BB315" s="136" t="str">
        <f t="shared" si="478"/>
        <v/>
      </c>
      <c r="BC315" s="136" t="str">
        <f t="shared" si="478"/>
        <v/>
      </c>
      <c r="BD315" s="136" t="str">
        <f t="shared" si="478"/>
        <v/>
      </c>
      <c r="BE315" s="136" t="str">
        <f t="shared" si="478"/>
        <v/>
      </c>
      <c r="BF315" s="136" t="str">
        <f t="shared" si="478"/>
        <v/>
      </c>
      <c r="BG315" s="136" t="str">
        <f t="shared" si="478"/>
        <v/>
      </c>
      <c r="BH315" s="136" t="str">
        <f t="shared" si="478"/>
        <v/>
      </c>
    </row>
    <row r="316" spans="1:60" x14ac:dyDescent="0.2">
      <c r="A316" s="114">
        <f t="shared" si="166"/>
        <v>0</v>
      </c>
      <c r="C316" s="143" t="s">
        <v>2265</v>
      </c>
      <c r="D316" s="112">
        <f t="shared" si="450"/>
        <v>189</v>
      </c>
      <c r="E316" s="112">
        <f t="shared" si="454"/>
        <v>15</v>
      </c>
      <c r="G316" s="143" t="str">
        <f>G$36</f>
        <v>ADM</v>
      </c>
      <c r="H316" s="135" t="str">
        <f t="shared" si="451"/>
        <v>Applications</v>
      </c>
      <c r="I316" s="136">
        <f>IF(LEN(INDEX(IF(LEFT($C316,3)="XFD",RawDataAllData,StdCalcsAllCalcs),$D316,I$2))=0,"",INDEX(IF(LEFT($C316,3)="XFD",RawDataAllData,StdCalcsAllCalcs),$D316,I$2)*$D302)</f>
        <v>20.229443081917303</v>
      </c>
      <c r="J316" s="136" t="str">
        <f ca="1">IF(AND(I316&lt;&gt;"",I316&lt;INDEX(INDIRECT(B301),E316,MATCH(J302&amp;"LQ",StdRangesColumnHeaders,0)-StdRangesFirstDatasetCol+3)),"Q4",IF(AND(I316&lt;&gt;"",I316&gt;INDEX(INDIRECT(B301),E316,MATCH(J302&amp;"HQ",StdRangesColumnHeaders,0)-StdRangesFirstDatasetCol+3)),"Q1",""))</f>
        <v>Q1</v>
      </c>
      <c r="K316" s="136" t="str">
        <f t="shared" ref="K316:AP316" si="479">IF(LEN(INDEX(IF(LEFT($C316,3)="XFD",RawDataAllData,StdCalcsAllCalcs),$D316,K$2))=0,"",INDEX(IF(LEFT($C316,3)="XFD",RawDataAllData,StdCalcsAllCalcs),$D316,K$2)*$D302)</f>
        <v/>
      </c>
      <c r="L316" s="136" t="str">
        <f t="shared" si="479"/>
        <v/>
      </c>
      <c r="M316" s="136" t="str">
        <f t="shared" si="479"/>
        <v/>
      </c>
      <c r="N316" s="136" t="str">
        <f t="shared" si="479"/>
        <v/>
      </c>
      <c r="O316" s="136">
        <f t="shared" si="479"/>
        <v>5.1969763486205611</v>
      </c>
      <c r="P316" s="136">
        <f t="shared" si="479"/>
        <v>10.827572750923995</v>
      </c>
      <c r="Q316" s="136">
        <f t="shared" si="479"/>
        <v>3.9882733303541729</v>
      </c>
      <c r="R316" s="136">
        <f t="shared" si="479"/>
        <v>9.1697684213731705</v>
      </c>
      <c r="S316" s="136">
        <f t="shared" si="479"/>
        <v>2.5570065643839186</v>
      </c>
      <c r="T316" s="136">
        <f t="shared" si="479"/>
        <v>6.8543610712228098</v>
      </c>
      <c r="U316" s="136">
        <f t="shared" si="479"/>
        <v>2.5638855868307195</v>
      </c>
      <c r="V316" s="136">
        <f t="shared" si="479"/>
        <v>4.997485909394169</v>
      </c>
      <c r="W316" s="136">
        <f t="shared" si="479"/>
        <v>26.261391017491068</v>
      </c>
      <c r="X316" s="136">
        <f t="shared" si="479"/>
        <v>9.7195280743241028</v>
      </c>
      <c r="Y316" s="136">
        <f t="shared" si="479"/>
        <v>5.6864869753383376</v>
      </c>
      <c r="Z316" s="136">
        <f t="shared" si="479"/>
        <v>5.6864869753383376</v>
      </c>
      <c r="AA316" s="136">
        <f t="shared" si="479"/>
        <v>4.4928796198741709</v>
      </c>
      <c r="AB316" s="136">
        <f t="shared" si="479"/>
        <v>9.4446482478486367</v>
      </c>
      <c r="AC316" s="136">
        <f t="shared" si="479"/>
        <v>2.5570065643839186</v>
      </c>
      <c r="AD316" s="136">
        <f t="shared" si="479"/>
        <v>26.261391017491068</v>
      </c>
      <c r="AE316" s="136">
        <f t="shared" si="479"/>
        <v>7.9838850954779117</v>
      </c>
      <c r="AF316" s="136">
        <f t="shared" si="479"/>
        <v>6.6678645739992266</v>
      </c>
      <c r="AG316" s="136">
        <f t="shared" si="479"/>
        <v>5.6864869753383376</v>
      </c>
      <c r="AH316" s="136">
        <f t="shared" si="479"/>
        <v>4.6348538910270074</v>
      </c>
      <c r="AI316" s="136">
        <f t="shared" si="479"/>
        <v>9.4446482478486367</v>
      </c>
      <c r="AJ316" s="136">
        <f t="shared" si="479"/>
        <v>2.5570065643839186</v>
      </c>
      <c r="AK316" s="136">
        <f t="shared" si="479"/>
        <v>12.209445862002742</v>
      </c>
      <c r="AL316" s="136">
        <f t="shared" si="479"/>
        <v>6.6495023809476512</v>
      </c>
      <c r="AM316" s="136">
        <f t="shared" si="479"/>
        <v>3.3091117453491043</v>
      </c>
      <c r="AN316" s="136" t="str">
        <f t="shared" si="479"/>
        <v/>
      </c>
      <c r="AO316" s="136" t="str">
        <f t="shared" si="479"/>
        <v/>
      </c>
      <c r="AP316" s="136" t="str">
        <f t="shared" si="479"/>
        <v/>
      </c>
      <c r="AQ316" s="136" t="str">
        <f t="shared" ref="AQ316:BH316" si="480">IF(LEN(INDEX(IF(LEFT($C316,3)="XFD",RawDataAllData,StdCalcsAllCalcs),$D316,AQ$2))=0,"",INDEX(IF(LEFT($C316,3)="XFD",RawDataAllData,StdCalcsAllCalcs),$D316,AQ$2)*$D302)</f>
        <v/>
      </c>
      <c r="AR316" s="136" t="str">
        <f t="shared" si="480"/>
        <v/>
      </c>
      <c r="AS316" s="136" t="str">
        <f t="shared" si="480"/>
        <v/>
      </c>
      <c r="AT316" s="136" t="str">
        <f t="shared" si="480"/>
        <v/>
      </c>
      <c r="AU316" s="136" t="str">
        <f t="shared" si="480"/>
        <v/>
      </c>
      <c r="AV316" s="136" t="str">
        <f t="shared" si="480"/>
        <v/>
      </c>
      <c r="AW316" s="136" t="str">
        <f t="shared" si="480"/>
        <v/>
      </c>
      <c r="AX316" s="136" t="str">
        <f t="shared" si="480"/>
        <v/>
      </c>
      <c r="AY316" s="136" t="str">
        <f t="shared" si="480"/>
        <v/>
      </c>
      <c r="AZ316" s="136" t="str">
        <f t="shared" si="480"/>
        <v/>
      </c>
      <c r="BA316" s="136" t="str">
        <f t="shared" si="480"/>
        <v/>
      </c>
      <c r="BB316" s="136" t="str">
        <f t="shared" si="480"/>
        <v/>
      </c>
      <c r="BC316" s="136" t="str">
        <f t="shared" si="480"/>
        <v/>
      </c>
      <c r="BD316" s="136" t="str">
        <f t="shared" si="480"/>
        <v/>
      </c>
      <c r="BE316" s="136" t="str">
        <f t="shared" si="480"/>
        <v/>
      </c>
      <c r="BF316" s="136" t="str">
        <f t="shared" si="480"/>
        <v/>
      </c>
      <c r="BG316" s="136" t="str">
        <f t="shared" si="480"/>
        <v/>
      </c>
      <c r="BH316" s="136" t="str">
        <f t="shared" si="480"/>
        <v/>
      </c>
    </row>
    <row r="317" spans="1:60" x14ac:dyDescent="0.2">
      <c r="A317" s="114">
        <f t="shared" si="166"/>
        <v>0</v>
      </c>
      <c r="C317" s="143" t="s">
        <v>2267</v>
      </c>
      <c r="D317" s="112">
        <f t="shared" si="450"/>
        <v>191</v>
      </c>
      <c r="E317" s="112">
        <f t="shared" si="454"/>
        <v>16</v>
      </c>
      <c r="G317" s="143" t="str">
        <f>G$37</f>
        <v>AM</v>
      </c>
      <c r="H317" s="135" t="str">
        <f t="shared" si="451"/>
        <v>Application maintenance</v>
      </c>
      <c r="I317" s="136">
        <f>IF(LEN(INDEX(IF(LEFT($C317,3)="XFD",RawDataAllData,StdCalcsAllCalcs),$D317,I$2))=0,"",INDEX(IF(LEFT($C317,3)="XFD",RawDataAllData,StdCalcsAllCalcs),$D317,I$2)*$D302)</f>
        <v>8.8174762689788864</v>
      </c>
      <c r="J317" s="136" t="str">
        <f ca="1">IF(AND(I317&lt;&gt;"",I317&lt;INDEX(INDIRECT(B301),E317,MATCH(J302&amp;"LQ",StdRangesColumnHeaders,0)-StdRangesFirstDatasetCol+3)),"Q4",IF(AND(I317&lt;&gt;"",I317&gt;INDEX(INDIRECT(B301),E317,MATCH(J302&amp;"HQ",StdRangesColumnHeaders,0)-StdRangesFirstDatasetCol+3)),"Q1",""))</f>
        <v>Q1</v>
      </c>
      <c r="K317" s="136" t="str">
        <f t="shared" ref="K317:AP317" si="481">IF(LEN(INDEX(IF(LEFT($C317,3)="XFD",RawDataAllData,StdCalcsAllCalcs),$D317,K$2))=0,"",INDEX(IF(LEFT($C317,3)="XFD",RawDataAllData,StdCalcsAllCalcs),$D317,K$2)*$D302)</f>
        <v/>
      </c>
      <c r="L317" s="136" t="str">
        <f t="shared" si="481"/>
        <v/>
      </c>
      <c r="M317" s="136" t="str">
        <f t="shared" si="481"/>
        <v/>
      </c>
      <c r="N317" s="136" t="str">
        <f t="shared" si="481"/>
        <v/>
      </c>
      <c r="O317" s="136">
        <f t="shared" si="481"/>
        <v>0.93545574275024346</v>
      </c>
      <c r="P317" s="136">
        <f t="shared" si="481"/>
        <v>5.110459494770204</v>
      </c>
      <c r="Q317" s="136">
        <f t="shared" si="481"/>
        <v>2.190563330687513</v>
      </c>
      <c r="R317" s="136">
        <f t="shared" si="481"/>
        <v>4.9085363554147365</v>
      </c>
      <c r="S317" s="136">
        <f t="shared" si="481"/>
        <v>1.1483937321485194</v>
      </c>
      <c r="T317" s="136">
        <f t="shared" si="481"/>
        <v>4.1426738981461027</v>
      </c>
      <c r="U317" s="136">
        <f t="shared" si="481"/>
        <v>1.0763339255275755</v>
      </c>
      <c r="V317" s="136">
        <f t="shared" si="481"/>
        <v>1.1343111625373814</v>
      </c>
      <c r="W317" s="136">
        <f t="shared" si="481"/>
        <v>11.972921893848653</v>
      </c>
      <c r="X317" s="136">
        <f t="shared" si="481"/>
        <v>3.0930132223434765</v>
      </c>
      <c r="Y317" s="136">
        <f t="shared" si="481"/>
        <v>1.6753025055161441</v>
      </c>
      <c r="Z317" s="136">
        <f t="shared" si="481"/>
        <v>2.190563330687513</v>
      </c>
      <c r="AA317" s="136">
        <f t="shared" si="481"/>
        <v>1.1413524473429504</v>
      </c>
      <c r="AB317" s="136">
        <f t="shared" si="481"/>
        <v>4.5256051267804196</v>
      </c>
      <c r="AC317" s="136">
        <f t="shared" si="481"/>
        <v>0.93545574275024346</v>
      </c>
      <c r="AD317" s="136">
        <f t="shared" si="481"/>
        <v>11.972921893848653</v>
      </c>
      <c r="AE317" s="136">
        <f t="shared" si="481"/>
        <v>3.3989059330627769</v>
      </c>
      <c r="AF317" s="136">
        <f t="shared" si="481"/>
        <v>3.2473979317371584</v>
      </c>
      <c r="AG317" s="136">
        <f t="shared" si="481"/>
        <v>1.6753025055161441</v>
      </c>
      <c r="AH317" s="136">
        <f t="shared" si="481"/>
        <v>1.1413524473429504</v>
      </c>
      <c r="AI317" s="136">
        <f t="shared" si="481"/>
        <v>3.811224296234494</v>
      </c>
      <c r="AJ317" s="136">
        <f t="shared" si="481"/>
        <v>0.93545574275024346</v>
      </c>
      <c r="AK317" s="136">
        <f t="shared" si="481"/>
        <v>5.110459494770204</v>
      </c>
      <c r="AL317" s="136">
        <f t="shared" si="481"/>
        <v>2.4852151484522191</v>
      </c>
      <c r="AM317" s="136">
        <f t="shared" si="481"/>
        <v>1.6451123610052412</v>
      </c>
      <c r="AN317" s="136" t="str">
        <f t="shared" si="481"/>
        <v/>
      </c>
      <c r="AO317" s="136" t="str">
        <f t="shared" si="481"/>
        <v/>
      </c>
      <c r="AP317" s="136" t="str">
        <f t="shared" si="481"/>
        <v/>
      </c>
      <c r="AQ317" s="136" t="str">
        <f t="shared" ref="AQ317:BH317" si="482">IF(LEN(INDEX(IF(LEFT($C317,3)="XFD",RawDataAllData,StdCalcsAllCalcs),$D317,AQ$2))=0,"",INDEX(IF(LEFT($C317,3)="XFD",RawDataAllData,StdCalcsAllCalcs),$D317,AQ$2)*$D302)</f>
        <v/>
      </c>
      <c r="AR317" s="136" t="str">
        <f t="shared" si="482"/>
        <v/>
      </c>
      <c r="AS317" s="136" t="str">
        <f t="shared" si="482"/>
        <v/>
      </c>
      <c r="AT317" s="136" t="str">
        <f t="shared" si="482"/>
        <v/>
      </c>
      <c r="AU317" s="136" t="str">
        <f t="shared" si="482"/>
        <v/>
      </c>
      <c r="AV317" s="136" t="str">
        <f t="shared" si="482"/>
        <v/>
      </c>
      <c r="AW317" s="136" t="str">
        <f t="shared" si="482"/>
        <v/>
      </c>
      <c r="AX317" s="136" t="str">
        <f t="shared" si="482"/>
        <v/>
      </c>
      <c r="AY317" s="136" t="str">
        <f t="shared" si="482"/>
        <v/>
      </c>
      <c r="AZ317" s="136" t="str">
        <f t="shared" si="482"/>
        <v/>
      </c>
      <c r="BA317" s="136" t="str">
        <f t="shared" si="482"/>
        <v/>
      </c>
      <c r="BB317" s="136" t="str">
        <f t="shared" si="482"/>
        <v/>
      </c>
      <c r="BC317" s="136" t="str">
        <f t="shared" si="482"/>
        <v/>
      </c>
      <c r="BD317" s="136" t="str">
        <f t="shared" si="482"/>
        <v/>
      </c>
      <c r="BE317" s="136" t="str">
        <f t="shared" si="482"/>
        <v/>
      </c>
      <c r="BF317" s="136" t="str">
        <f t="shared" si="482"/>
        <v/>
      </c>
      <c r="BG317" s="136" t="str">
        <f t="shared" si="482"/>
        <v/>
      </c>
      <c r="BH317" s="136" t="str">
        <f t="shared" si="482"/>
        <v/>
      </c>
    </row>
    <row r="318" spans="1:60" x14ac:dyDescent="0.2">
      <c r="A318" s="114"/>
      <c r="C318" s="143" t="s">
        <v>2266</v>
      </c>
      <c r="D318" s="112">
        <f t="shared" si="450"/>
        <v>190</v>
      </c>
      <c r="E318" s="112">
        <f t="shared" si="454"/>
        <v>17</v>
      </c>
      <c r="G318" s="143" t="str">
        <f>G$38</f>
        <v>AD</v>
      </c>
      <c r="H318" s="135" t="str">
        <f t="shared" si="451"/>
        <v>Application development</v>
      </c>
      <c r="I318" s="136">
        <f>IF(LEN(INDEX(IF(LEFT($C318,3)="XFD",RawDataAllData,StdCalcsAllCalcs),$D318,I$2))=0,"",INDEX(IF(LEFT($C318,3)="XFD",RawDataAllData,StdCalcsAllCalcs),$D318,I$2)*$D302)</f>
        <v>11.411966812938418</v>
      </c>
      <c r="J318" s="136" t="str">
        <f ca="1">IF(AND(I318&lt;&gt;"",I318&lt;INDEX(INDIRECT(B301),E318,MATCH(J302&amp;"LQ",StdRangesColumnHeaders,0)-StdRangesFirstDatasetCol+3)),"Q4",IF(AND(I318&lt;&gt;"",I318&gt;INDEX(INDIRECT(B301),E318,MATCH(J302&amp;"HQ",StdRangesColumnHeaders,0)-StdRangesFirstDatasetCol+3)),"Q1",""))</f>
        <v>Q1</v>
      </c>
      <c r="K318" s="136" t="str">
        <f t="shared" ref="K318:AP318" si="483">IF(LEN(INDEX(IF(LEFT($C318,3)="XFD",RawDataAllData,StdCalcsAllCalcs),$D318,K$2))=0,"",INDEX(IF(LEFT($C318,3)="XFD",RawDataAllData,StdCalcsAllCalcs),$D318,K$2)*$D302)</f>
        <v/>
      </c>
      <c r="L318" s="136" t="str">
        <f t="shared" si="483"/>
        <v/>
      </c>
      <c r="M318" s="136" t="str">
        <f t="shared" si="483"/>
        <v/>
      </c>
      <c r="N318" s="136" t="str">
        <f t="shared" si="483"/>
        <v/>
      </c>
      <c r="O318" s="136" t="str">
        <f t="shared" si="483"/>
        <v/>
      </c>
      <c r="P318" s="136">
        <f t="shared" si="483"/>
        <v>5.7171132561537901</v>
      </c>
      <c r="Q318" s="136">
        <f t="shared" si="483"/>
        <v>1.7977099996666606</v>
      </c>
      <c r="R318" s="136">
        <f t="shared" si="483"/>
        <v>4.261232065954708</v>
      </c>
      <c r="S318" s="136">
        <f t="shared" si="483"/>
        <v>1.4086122585740461</v>
      </c>
      <c r="T318" s="136">
        <f t="shared" si="483"/>
        <v>2.7116871730767076</v>
      </c>
      <c r="U318" s="136">
        <f t="shared" si="483"/>
        <v>1.4875516613031441</v>
      </c>
      <c r="V318" s="136">
        <f t="shared" si="483"/>
        <v>3.8631747468555711</v>
      </c>
      <c r="W318" s="136">
        <f t="shared" si="483"/>
        <v>14.288469123642415</v>
      </c>
      <c r="X318" s="136">
        <f t="shared" si="483"/>
        <v>6.6265148519806258</v>
      </c>
      <c r="Y318" s="136">
        <f t="shared" si="483"/>
        <v>4.0111844698221937</v>
      </c>
      <c r="Z318" s="136">
        <f t="shared" si="483"/>
        <v>3.9371796083388819</v>
      </c>
      <c r="AA318" s="136">
        <f t="shared" si="483"/>
        <v>2.0262042930191724</v>
      </c>
      <c r="AB318" s="136">
        <f t="shared" si="483"/>
        <v>5.3531429586040193</v>
      </c>
      <c r="AC318" s="136">
        <f t="shared" si="483"/>
        <v>1.4086122585740461</v>
      </c>
      <c r="AD318" s="136">
        <f t="shared" si="483"/>
        <v>14.288469123642415</v>
      </c>
      <c r="AE318" s="136">
        <f t="shared" si="483"/>
        <v>4.6173249607029856</v>
      </c>
      <c r="AF318" s="136">
        <f t="shared" si="483"/>
        <v>3.8226424941156809</v>
      </c>
      <c r="AG318" s="136">
        <f t="shared" si="483"/>
        <v>3.9371796083388819</v>
      </c>
      <c r="AH318" s="136">
        <f t="shared" si="483"/>
        <v>1.8183370063657054</v>
      </c>
      <c r="AI318" s="136">
        <f t="shared" si="483"/>
        <v>5.3531429586040193</v>
      </c>
      <c r="AJ318" s="136">
        <f t="shared" si="483"/>
        <v>1.4086122585740461</v>
      </c>
      <c r="AK318" s="136">
        <f t="shared" si="483"/>
        <v>9.944849571268584</v>
      </c>
      <c r="AL318" s="136">
        <f t="shared" si="483"/>
        <v>4.1545638377913141</v>
      </c>
      <c r="AM318" s="136">
        <f t="shared" si="483"/>
        <v>2.7113410596930798</v>
      </c>
      <c r="AN318" s="136" t="str">
        <f t="shared" si="483"/>
        <v/>
      </c>
      <c r="AO318" s="136" t="str">
        <f t="shared" si="483"/>
        <v/>
      </c>
      <c r="AP318" s="136" t="str">
        <f t="shared" si="483"/>
        <v/>
      </c>
      <c r="AQ318" s="136" t="str">
        <f t="shared" ref="AQ318:BH318" si="484">IF(LEN(INDEX(IF(LEFT($C318,3)="XFD",RawDataAllData,StdCalcsAllCalcs),$D318,AQ$2))=0,"",INDEX(IF(LEFT($C318,3)="XFD",RawDataAllData,StdCalcsAllCalcs),$D318,AQ$2)*$D302)</f>
        <v/>
      </c>
      <c r="AR318" s="136" t="str">
        <f t="shared" si="484"/>
        <v/>
      </c>
      <c r="AS318" s="136" t="str">
        <f t="shared" si="484"/>
        <v/>
      </c>
      <c r="AT318" s="136" t="str">
        <f t="shared" si="484"/>
        <v/>
      </c>
      <c r="AU318" s="136" t="str">
        <f t="shared" si="484"/>
        <v/>
      </c>
      <c r="AV318" s="136" t="str">
        <f t="shared" si="484"/>
        <v/>
      </c>
      <c r="AW318" s="136" t="str">
        <f t="shared" si="484"/>
        <v/>
      </c>
      <c r="AX318" s="136" t="str">
        <f t="shared" si="484"/>
        <v/>
      </c>
      <c r="AY318" s="136" t="str">
        <f t="shared" si="484"/>
        <v/>
      </c>
      <c r="AZ318" s="136" t="str">
        <f t="shared" si="484"/>
        <v/>
      </c>
      <c r="BA318" s="136" t="str">
        <f t="shared" si="484"/>
        <v/>
      </c>
      <c r="BB318" s="136" t="str">
        <f t="shared" si="484"/>
        <v/>
      </c>
      <c r="BC318" s="136" t="str">
        <f t="shared" si="484"/>
        <v/>
      </c>
      <c r="BD318" s="136" t="str">
        <f t="shared" si="484"/>
        <v/>
      </c>
      <c r="BE318" s="136" t="str">
        <f t="shared" si="484"/>
        <v/>
      </c>
      <c r="BF318" s="136" t="str">
        <f t="shared" si="484"/>
        <v/>
      </c>
      <c r="BG318" s="136" t="str">
        <f t="shared" si="484"/>
        <v/>
      </c>
      <c r="BH318" s="136" t="str">
        <f t="shared" si="484"/>
        <v/>
      </c>
    </row>
    <row r="319" spans="1:60" ht="4.5" customHeight="1" x14ac:dyDescent="0.2">
      <c r="A319" s="114">
        <f t="shared" si="409"/>
        <v>0</v>
      </c>
    </row>
    <row r="320" spans="1:60" x14ac:dyDescent="0.2">
      <c r="A320" s="114"/>
      <c r="B320" s="112" t="s">
        <v>3033</v>
      </c>
    </row>
    <row r="321" spans="1:60" x14ac:dyDescent="0.2">
      <c r="A321" s="114">
        <f t="shared" si="409"/>
        <v>0</v>
      </c>
      <c r="B321" s="112" t="str">
        <f>"Personnel spend Per FTE ("&amp;Currency&amp;" k)"</f>
        <v>Personnel spend Per FTE (USD k)</v>
      </c>
      <c r="D321" s="234">
        <f>1/OutputExchangeRate/1000</f>
        <v>1.2689389132807148E-3</v>
      </c>
      <c r="E321" s="234"/>
      <c r="F321" s="234"/>
      <c r="G321" s="135"/>
      <c r="H321" s="135" t="str">
        <f>HeaderLabels</f>
        <v>Labels</v>
      </c>
      <c r="I321" s="135" t="str">
        <f>HeaderCl1N</f>
        <v>#Cl1N#</v>
      </c>
      <c r="J321" s="143" t="s">
        <v>179</v>
      </c>
      <c r="K321" s="135" t="str">
        <f>HeaderCl2N</f>
        <v>#Cl2N#</v>
      </c>
      <c r="L321" s="135" t="str">
        <f>HeaderCl3N</f>
        <v>#Cl3N#</v>
      </c>
      <c r="M321" s="135" t="str">
        <f>HeaderCl4N</f>
        <v>#Cl4N#</v>
      </c>
      <c r="N321" s="135" t="str">
        <f>HeaderCl5N</f>
        <v>#Cl5N#</v>
      </c>
      <c r="O321" s="135" t="str">
        <f>HeaderP1N</f>
        <v>#P1N#</v>
      </c>
      <c r="P321" s="135" t="str">
        <f>HeaderP2N</f>
        <v>#P2N#</v>
      </c>
      <c r="Q321" s="135" t="str">
        <f>HeaderP3N</f>
        <v>#P3N#</v>
      </c>
      <c r="R321" s="135" t="str">
        <f>HeaderP4N</f>
        <v>#P4N#</v>
      </c>
      <c r="S321" s="135" t="str">
        <f>HeaderP5N</f>
        <v>#P5N#</v>
      </c>
      <c r="T321" s="135" t="str">
        <f>HeaderP6N</f>
        <v>#P6N#</v>
      </c>
      <c r="U321" s="135" t="str">
        <f>HeaderP7N</f>
        <v>#P7N#</v>
      </c>
      <c r="V321" s="135" t="str">
        <f>HeaderP8N</f>
        <v>#P8N#</v>
      </c>
      <c r="W321" s="135" t="str">
        <f>HeaderP9N</f>
        <v>#P9N#</v>
      </c>
      <c r="X321" s="135" t="str">
        <f>HeaderP10N</f>
        <v>#P10N#</v>
      </c>
      <c r="Y321" s="135" t="str">
        <f>HeaderP11N</f>
        <v>#P11N#</v>
      </c>
      <c r="Z321" s="135" t="str">
        <f>HeaderG1Med</f>
        <v>#G1Med#</v>
      </c>
      <c r="AA321" s="135" t="str">
        <f>HeaderG1LQ</f>
        <v>#G1LQ#</v>
      </c>
      <c r="AB321" s="135" t="str">
        <f>HeaderG1HQ</f>
        <v>#G1HQ#</v>
      </c>
      <c r="AC321" s="135" t="str">
        <f>HeaderG1Min</f>
        <v>#G1Min#</v>
      </c>
      <c r="AD321" s="135" t="str">
        <f>HeaderG1Max</f>
        <v>#G1Max#</v>
      </c>
      <c r="AE321" s="135" t="str">
        <f>HeaderG1Avg</f>
        <v>#G1Avg#</v>
      </c>
      <c r="AF321" s="135" t="str">
        <f>HeaderG1Std</f>
        <v>#G1Std#</v>
      </c>
      <c r="AG321" s="135" t="str">
        <f>HeaderG2Med</f>
        <v>#G2Med#</v>
      </c>
      <c r="AH321" s="135" t="str">
        <f>HeaderG2LQ</f>
        <v>#G2LQ#</v>
      </c>
      <c r="AI321" s="135" t="str">
        <f>HeaderG2HQ</f>
        <v>#G2HQ#</v>
      </c>
      <c r="AJ321" s="135" t="str">
        <f>HeaderG2Min</f>
        <v>#G2Min#</v>
      </c>
      <c r="AK321" s="135" t="str">
        <f>HeaderG2Max</f>
        <v>#G2Max#</v>
      </c>
      <c r="AL321" s="135" t="str">
        <f>HeaderG2Avg</f>
        <v>#G2Avg#</v>
      </c>
      <c r="AM321" s="135" t="str">
        <f>HeaderG2Std</f>
        <v>#G2Std#</v>
      </c>
      <c r="AN321" s="135" t="str">
        <f>HeaderG3Med</f>
        <v>#G3Med#</v>
      </c>
      <c r="AO321" s="135" t="str">
        <f>HeaderG3LQ</f>
        <v>#G3LQ#</v>
      </c>
      <c r="AP321" s="135" t="str">
        <f>HeaderG3HQ</f>
        <v>#G3HQ#</v>
      </c>
      <c r="AQ321" s="135" t="str">
        <f>HeaderG3Min</f>
        <v>#G3Min#</v>
      </c>
      <c r="AR321" s="135" t="str">
        <f>HeaderG3Max</f>
        <v>#G3Max#</v>
      </c>
      <c r="AS321" s="135" t="str">
        <f>HeaderG3Avg</f>
        <v>#G3Avg#</v>
      </c>
      <c r="AT321" s="135" t="str">
        <f>HeaderG3Std</f>
        <v>#G3Std#</v>
      </c>
      <c r="AU321" s="135" t="str">
        <f>HeaderG4Med</f>
        <v>#G4Med#</v>
      </c>
      <c r="AV321" s="135" t="str">
        <f>HeaderG4LQ</f>
        <v>#G4LQ#</v>
      </c>
      <c r="AW321" s="135" t="str">
        <f>HeaderG4HQ</f>
        <v>#G4HQ#</v>
      </c>
      <c r="AX321" s="135" t="str">
        <f>HeaderG4Min</f>
        <v>#G4Min#</v>
      </c>
      <c r="AY321" s="135" t="str">
        <f>HeaderG4Max</f>
        <v>#G4Max#</v>
      </c>
      <c r="AZ321" s="135" t="str">
        <f>HeaderG4Avg</f>
        <v>#G4Avg#</v>
      </c>
      <c r="BA321" s="135" t="str">
        <f>HeaderG4Std</f>
        <v>#G4Std#</v>
      </c>
      <c r="BB321" s="135" t="str">
        <f>HeaderG5Med</f>
        <v>#G5Med#</v>
      </c>
      <c r="BC321" s="135" t="str">
        <f>HeaderG5LQ</f>
        <v>#G5LQ#</v>
      </c>
      <c r="BD321" s="135" t="str">
        <f>HeaderG5HQ</f>
        <v>#G5HQ#</v>
      </c>
      <c r="BE321" s="135" t="str">
        <f>HeaderG5Min</f>
        <v>#G5Min#</v>
      </c>
      <c r="BF321" s="135" t="str">
        <f>HeaderG5Max</f>
        <v>#G5Max#</v>
      </c>
      <c r="BG321" s="135" t="str">
        <f>HeaderG5Avg</f>
        <v>#G5Avg#</v>
      </c>
      <c r="BH321" s="135" t="str">
        <f>HeaderG5Std</f>
        <v>#G5Std#</v>
      </c>
    </row>
    <row r="322" spans="1:60" x14ac:dyDescent="0.2">
      <c r="A322" s="114">
        <f t="shared" si="409"/>
        <v>0</v>
      </c>
      <c r="C322" s="143" t="s">
        <v>2240</v>
      </c>
      <c r="D322" s="112">
        <f>MATCH(C322,IF(LEFT($C322,3)="XFD",RawDataFieldKeys,StdCalcsFieldKeys),0)-IF(LEFT($C322,3)="XFD",RawDataFieldKeyBaseRow,StdCalcsFieldKeyBaseRow)</f>
        <v>193</v>
      </c>
      <c r="E322" s="112">
        <v>2</v>
      </c>
      <c r="G322" s="143" t="s">
        <v>3029</v>
      </c>
      <c r="H322" s="135" t="str">
        <f>VLOOKUP(C322,IF(LEFT($C322,3)="XFD",RawDataLookupFieldLabels,StdCalcsLookupFieldLabels),2,0)</f>
        <v>Personnel spend per internal ADM FTE</v>
      </c>
      <c r="I322" s="136" t="str">
        <f>IF(LEN(INDEX(IF(LEFT($C322,3)="XFD",RawDataAllData,StdCalcsAllCalcs),$D322,I$2))=0,"",INDEX(IF(LEFT($C322,3)="XFD",RawDataAllData,StdCalcsAllCalcs),$D322,I$2)*$D321)</f>
        <v/>
      </c>
      <c r="J322" s="136" t="str">
        <f ca="1">IF(AND(I322&lt;&gt;"",I322&lt;INDEX(INDIRECT(B320),E322,MATCH(J321&amp;"LQ",StdRangesColumnHeaders,0)-StdRangesFirstDatasetCol+3)),"Q4",IF(AND(I322&lt;&gt;"",I322&gt;INDEX(INDIRECT(B320),E322,MATCH(J321&amp;"HQ",StdRangesColumnHeaders,0)-StdRangesFirstDatasetCol+3)),"Q1",""))</f>
        <v/>
      </c>
      <c r="K322" s="136" t="str">
        <f t="shared" ref="K322:AP322" si="485">IF(LEN(INDEX(IF(LEFT($C322,3)="XFD",RawDataAllData,StdCalcsAllCalcs),$D322,K$2))=0,"",INDEX(IF(LEFT($C322,3)="XFD",RawDataAllData,StdCalcsAllCalcs),$D322,K$2)*$D321)</f>
        <v/>
      </c>
      <c r="L322" s="136" t="str">
        <f t="shared" si="485"/>
        <v/>
      </c>
      <c r="M322" s="136" t="str">
        <f t="shared" si="485"/>
        <v/>
      </c>
      <c r="N322" s="136" t="str">
        <f t="shared" si="485"/>
        <v/>
      </c>
      <c r="O322" s="136" t="str">
        <f t="shared" si="485"/>
        <v/>
      </c>
      <c r="P322" s="136" t="str">
        <f t="shared" si="485"/>
        <v/>
      </c>
      <c r="Q322" s="136" t="str">
        <f t="shared" si="485"/>
        <v/>
      </c>
      <c r="R322" s="136" t="str">
        <f t="shared" si="485"/>
        <v/>
      </c>
      <c r="S322" s="136" t="str">
        <f t="shared" si="485"/>
        <v/>
      </c>
      <c r="T322" s="136" t="str">
        <f t="shared" si="485"/>
        <v/>
      </c>
      <c r="U322" s="136" t="str">
        <f t="shared" si="485"/>
        <v/>
      </c>
      <c r="V322" s="136" t="str">
        <f t="shared" si="485"/>
        <v/>
      </c>
      <c r="W322" s="136" t="str">
        <f t="shared" si="485"/>
        <v/>
      </c>
      <c r="X322" s="136" t="str">
        <f t="shared" si="485"/>
        <v/>
      </c>
      <c r="Y322" s="136" t="str">
        <f t="shared" si="485"/>
        <v/>
      </c>
      <c r="Z322" s="136" t="str">
        <f t="shared" si="485"/>
        <v/>
      </c>
      <c r="AA322" s="136" t="str">
        <f t="shared" si="485"/>
        <v/>
      </c>
      <c r="AB322" s="136" t="str">
        <f t="shared" si="485"/>
        <v/>
      </c>
      <c r="AC322" s="136" t="str">
        <f t="shared" si="485"/>
        <v/>
      </c>
      <c r="AD322" s="136" t="str">
        <f t="shared" si="485"/>
        <v/>
      </c>
      <c r="AE322" s="136" t="str">
        <f t="shared" si="485"/>
        <v/>
      </c>
      <c r="AF322" s="136" t="str">
        <f t="shared" si="485"/>
        <v/>
      </c>
      <c r="AG322" s="136" t="str">
        <f t="shared" si="485"/>
        <v/>
      </c>
      <c r="AH322" s="136" t="str">
        <f t="shared" si="485"/>
        <v/>
      </c>
      <c r="AI322" s="136" t="str">
        <f t="shared" si="485"/>
        <v/>
      </c>
      <c r="AJ322" s="136" t="str">
        <f t="shared" si="485"/>
        <v/>
      </c>
      <c r="AK322" s="136" t="str">
        <f t="shared" si="485"/>
        <v/>
      </c>
      <c r="AL322" s="136" t="str">
        <f t="shared" si="485"/>
        <v/>
      </c>
      <c r="AM322" s="136" t="str">
        <f t="shared" si="485"/>
        <v/>
      </c>
      <c r="AN322" s="136" t="str">
        <f t="shared" si="485"/>
        <v/>
      </c>
      <c r="AO322" s="136" t="str">
        <f t="shared" si="485"/>
        <v/>
      </c>
      <c r="AP322" s="136" t="str">
        <f t="shared" si="485"/>
        <v/>
      </c>
      <c r="AQ322" s="136" t="str">
        <f t="shared" ref="AQ322:BH322" si="486">IF(LEN(INDEX(IF(LEFT($C322,3)="XFD",RawDataAllData,StdCalcsAllCalcs),$D322,AQ$2))=0,"",INDEX(IF(LEFT($C322,3)="XFD",RawDataAllData,StdCalcsAllCalcs),$D322,AQ$2)*$D321)</f>
        <v/>
      </c>
      <c r="AR322" s="136" t="str">
        <f t="shared" si="486"/>
        <v/>
      </c>
      <c r="AS322" s="136" t="str">
        <f t="shared" si="486"/>
        <v/>
      </c>
      <c r="AT322" s="136" t="str">
        <f t="shared" si="486"/>
        <v/>
      </c>
      <c r="AU322" s="136" t="str">
        <f t="shared" si="486"/>
        <v/>
      </c>
      <c r="AV322" s="136" t="str">
        <f t="shared" si="486"/>
        <v/>
      </c>
      <c r="AW322" s="136" t="str">
        <f t="shared" si="486"/>
        <v/>
      </c>
      <c r="AX322" s="136" t="str">
        <f t="shared" si="486"/>
        <v/>
      </c>
      <c r="AY322" s="136" t="str">
        <f t="shared" si="486"/>
        <v/>
      </c>
      <c r="AZ322" s="136" t="str">
        <f t="shared" si="486"/>
        <v/>
      </c>
      <c r="BA322" s="136" t="str">
        <f t="shared" si="486"/>
        <v/>
      </c>
      <c r="BB322" s="136" t="str">
        <f t="shared" si="486"/>
        <v/>
      </c>
      <c r="BC322" s="136" t="str">
        <f t="shared" si="486"/>
        <v/>
      </c>
      <c r="BD322" s="136" t="str">
        <f t="shared" si="486"/>
        <v/>
      </c>
      <c r="BE322" s="136" t="str">
        <f t="shared" si="486"/>
        <v/>
      </c>
      <c r="BF322" s="136" t="str">
        <f t="shared" si="486"/>
        <v/>
      </c>
      <c r="BG322" s="136" t="str">
        <f t="shared" si="486"/>
        <v/>
      </c>
      <c r="BH322" s="136" t="str">
        <f t="shared" si="486"/>
        <v/>
      </c>
    </row>
    <row r="323" spans="1:60" x14ac:dyDescent="0.2">
      <c r="A323" s="114">
        <f t="shared" si="409"/>
        <v>0</v>
      </c>
      <c r="C323" s="143" t="s">
        <v>2241</v>
      </c>
      <c r="D323" s="112">
        <f>MATCH(C323,IF(LEFT($C323,3)="XFD",RawDataFieldKeys,StdCalcsFieldKeys),0)-IF(LEFT($C323,3)="XFD",RawDataFieldKeyBaseRow,StdCalcsFieldKeyBaseRow)</f>
        <v>194</v>
      </c>
      <c r="E323" s="112">
        <f>E322+1</f>
        <v>3</v>
      </c>
      <c r="G323" s="143" t="s">
        <v>3030</v>
      </c>
      <c r="H323" s="135" t="str">
        <f>VLOOKUP(C323,IF(LEFT($C323,3)="XFD",RawDataLookupFieldLabels,StdCalcsLookupFieldLabels),2,0)</f>
        <v>Personnel spend per external ADM FTE</v>
      </c>
      <c r="I323" s="136" t="str">
        <f>IF(LEN(INDEX(IF(LEFT($C323,3)="XFD",RawDataAllData,StdCalcsAllCalcs),$D323,I$2))=0,"",INDEX(IF(LEFT($C323,3)="XFD",RawDataAllData,StdCalcsAllCalcs),$D323,I$2)*$D321)</f>
        <v/>
      </c>
      <c r="J323" s="136" t="str">
        <f ca="1">IF(AND(I323&lt;&gt;"",I323&lt;INDEX(INDIRECT(B320),E323,MATCH(J321&amp;"LQ",StdRangesColumnHeaders,0)-StdRangesFirstDatasetCol+3)),"Q4",IF(AND(I323&lt;&gt;"",I323&gt;INDEX(INDIRECT(B320),E323,MATCH(J321&amp;"HQ",StdRangesColumnHeaders,0)-StdRangesFirstDatasetCol+3)),"Q1",""))</f>
        <v/>
      </c>
      <c r="K323" s="136" t="str">
        <f t="shared" ref="K323:AP323" si="487">IF(LEN(INDEX(IF(LEFT($C323,3)="XFD",RawDataAllData,StdCalcsAllCalcs),$D323,K$2))=0,"",INDEX(IF(LEFT($C323,3)="XFD",RawDataAllData,StdCalcsAllCalcs),$D323,K$2)*$D321)</f>
        <v/>
      </c>
      <c r="L323" s="136" t="str">
        <f t="shared" si="487"/>
        <v/>
      </c>
      <c r="M323" s="136" t="str">
        <f t="shared" si="487"/>
        <v/>
      </c>
      <c r="N323" s="136" t="str">
        <f t="shared" si="487"/>
        <v/>
      </c>
      <c r="O323" s="136" t="str">
        <f t="shared" si="487"/>
        <v/>
      </c>
      <c r="P323" s="136" t="str">
        <f t="shared" si="487"/>
        <v/>
      </c>
      <c r="Q323" s="136" t="str">
        <f t="shared" si="487"/>
        <v/>
      </c>
      <c r="R323" s="136" t="str">
        <f t="shared" si="487"/>
        <v/>
      </c>
      <c r="S323" s="136" t="str">
        <f t="shared" si="487"/>
        <v/>
      </c>
      <c r="T323" s="136" t="str">
        <f t="shared" si="487"/>
        <v/>
      </c>
      <c r="U323" s="136" t="str">
        <f t="shared" si="487"/>
        <v/>
      </c>
      <c r="V323" s="136" t="str">
        <f t="shared" si="487"/>
        <v/>
      </c>
      <c r="W323" s="136" t="str">
        <f t="shared" si="487"/>
        <v/>
      </c>
      <c r="X323" s="136" t="str">
        <f t="shared" si="487"/>
        <v/>
      </c>
      <c r="Y323" s="136" t="str">
        <f t="shared" si="487"/>
        <v/>
      </c>
      <c r="Z323" s="136" t="str">
        <f t="shared" si="487"/>
        <v/>
      </c>
      <c r="AA323" s="136" t="str">
        <f t="shared" si="487"/>
        <v/>
      </c>
      <c r="AB323" s="136" t="str">
        <f t="shared" si="487"/>
        <v/>
      </c>
      <c r="AC323" s="136" t="str">
        <f t="shared" si="487"/>
        <v/>
      </c>
      <c r="AD323" s="136" t="str">
        <f t="shared" si="487"/>
        <v/>
      </c>
      <c r="AE323" s="136" t="str">
        <f t="shared" si="487"/>
        <v/>
      </c>
      <c r="AF323" s="136" t="str">
        <f t="shared" si="487"/>
        <v/>
      </c>
      <c r="AG323" s="136" t="str">
        <f t="shared" si="487"/>
        <v/>
      </c>
      <c r="AH323" s="136" t="str">
        <f t="shared" si="487"/>
        <v/>
      </c>
      <c r="AI323" s="136" t="str">
        <f t="shared" si="487"/>
        <v/>
      </c>
      <c r="AJ323" s="136" t="str">
        <f t="shared" si="487"/>
        <v/>
      </c>
      <c r="AK323" s="136" t="str">
        <f t="shared" si="487"/>
        <v/>
      </c>
      <c r="AL323" s="136" t="str">
        <f t="shared" si="487"/>
        <v/>
      </c>
      <c r="AM323" s="136" t="str">
        <f t="shared" si="487"/>
        <v/>
      </c>
      <c r="AN323" s="136" t="str">
        <f t="shared" si="487"/>
        <v/>
      </c>
      <c r="AO323" s="136" t="str">
        <f t="shared" si="487"/>
        <v/>
      </c>
      <c r="AP323" s="136" t="str">
        <f t="shared" si="487"/>
        <v/>
      </c>
      <c r="AQ323" s="136" t="str">
        <f t="shared" ref="AQ323:BH323" si="488">IF(LEN(INDEX(IF(LEFT($C323,3)="XFD",RawDataAllData,StdCalcsAllCalcs),$D323,AQ$2))=0,"",INDEX(IF(LEFT($C323,3)="XFD",RawDataAllData,StdCalcsAllCalcs),$D323,AQ$2)*$D321)</f>
        <v/>
      </c>
      <c r="AR323" s="136" t="str">
        <f t="shared" si="488"/>
        <v/>
      </c>
      <c r="AS323" s="136" t="str">
        <f t="shared" si="488"/>
        <v/>
      </c>
      <c r="AT323" s="136" t="str">
        <f t="shared" si="488"/>
        <v/>
      </c>
      <c r="AU323" s="136" t="str">
        <f t="shared" si="488"/>
        <v/>
      </c>
      <c r="AV323" s="136" t="str">
        <f t="shared" si="488"/>
        <v/>
      </c>
      <c r="AW323" s="136" t="str">
        <f t="shared" si="488"/>
        <v/>
      </c>
      <c r="AX323" s="136" t="str">
        <f t="shared" si="488"/>
        <v/>
      </c>
      <c r="AY323" s="136" t="str">
        <f t="shared" si="488"/>
        <v/>
      </c>
      <c r="AZ323" s="136" t="str">
        <f t="shared" si="488"/>
        <v/>
      </c>
      <c r="BA323" s="136" t="str">
        <f t="shared" si="488"/>
        <v/>
      </c>
      <c r="BB323" s="136" t="str">
        <f t="shared" si="488"/>
        <v/>
      </c>
      <c r="BC323" s="136" t="str">
        <f t="shared" si="488"/>
        <v/>
      </c>
      <c r="BD323" s="136" t="str">
        <f t="shared" si="488"/>
        <v/>
      </c>
      <c r="BE323" s="136" t="str">
        <f t="shared" si="488"/>
        <v/>
      </c>
      <c r="BF323" s="136" t="str">
        <f t="shared" si="488"/>
        <v/>
      </c>
      <c r="BG323" s="136" t="str">
        <f t="shared" si="488"/>
        <v/>
      </c>
      <c r="BH323" s="136" t="str">
        <f t="shared" si="488"/>
        <v/>
      </c>
    </row>
    <row r="324" spans="1:60" x14ac:dyDescent="0.2">
      <c r="A324" s="114">
        <f t="shared" si="409"/>
        <v>0</v>
      </c>
      <c r="C324" s="143" t="s">
        <v>2246</v>
      </c>
      <c r="D324" s="112">
        <f>MATCH(C324,IF(LEFT($C324,3)="XFD",RawDataFieldKeys,StdCalcsFieldKeys),0)-IF(LEFT($C324,3)="XFD",RawDataFieldKeyBaseRow,StdCalcsFieldKeyBaseRow)</f>
        <v>196</v>
      </c>
      <c r="E324" s="112">
        <f>E323+1</f>
        <v>4</v>
      </c>
      <c r="G324" s="143" t="s">
        <v>3031</v>
      </c>
      <c r="H324" s="135" t="str">
        <f>VLOOKUP(C324,IF(LEFT($C324,3)="XFD",RawDataLookupFieldLabels,StdCalcsLookupFieldLabels),2,0)</f>
        <v>Personnel spend per domestic ADM FTE</v>
      </c>
      <c r="I324" s="136" t="str">
        <f>IF(LEN(INDEX(IF(LEFT($C324,3)="XFD",RawDataAllData,StdCalcsAllCalcs),$D324,I$2))=0,"",INDEX(IF(LEFT($C324,3)="XFD",RawDataAllData,StdCalcsAllCalcs),$D324,I$2)*$D321)</f>
        <v/>
      </c>
      <c r="J324" s="136" t="str">
        <f ca="1">IF(AND(I324&lt;&gt;"",I324&lt;INDEX(INDIRECT(B320),E324,MATCH(J321&amp;"LQ",StdRangesColumnHeaders,0)-StdRangesFirstDatasetCol+3)),"Q4",IF(AND(I324&lt;&gt;"",I324&gt;INDEX(INDIRECT(B320),E324,MATCH(J321&amp;"HQ",StdRangesColumnHeaders,0)-StdRangesFirstDatasetCol+3)),"Q1",""))</f>
        <v/>
      </c>
      <c r="K324" s="136" t="str">
        <f t="shared" ref="K324:AP324" si="489">IF(LEN(INDEX(IF(LEFT($C324,3)="XFD",RawDataAllData,StdCalcsAllCalcs),$D324,K$2))=0,"",INDEX(IF(LEFT($C324,3)="XFD",RawDataAllData,StdCalcsAllCalcs),$D324,K$2)*$D321)</f>
        <v/>
      </c>
      <c r="L324" s="136" t="str">
        <f t="shared" si="489"/>
        <v/>
      </c>
      <c r="M324" s="136" t="str">
        <f t="shared" si="489"/>
        <v/>
      </c>
      <c r="N324" s="136" t="str">
        <f t="shared" si="489"/>
        <v/>
      </c>
      <c r="O324" s="136" t="str">
        <f t="shared" si="489"/>
        <v/>
      </c>
      <c r="P324" s="136" t="str">
        <f t="shared" si="489"/>
        <v/>
      </c>
      <c r="Q324" s="136" t="str">
        <f t="shared" si="489"/>
        <v/>
      </c>
      <c r="R324" s="136" t="str">
        <f t="shared" si="489"/>
        <v/>
      </c>
      <c r="S324" s="136" t="str">
        <f t="shared" si="489"/>
        <v/>
      </c>
      <c r="T324" s="136" t="str">
        <f t="shared" si="489"/>
        <v/>
      </c>
      <c r="U324" s="136" t="str">
        <f t="shared" si="489"/>
        <v/>
      </c>
      <c r="V324" s="136" t="str">
        <f t="shared" si="489"/>
        <v/>
      </c>
      <c r="W324" s="136" t="str">
        <f t="shared" si="489"/>
        <v/>
      </c>
      <c r="X324" s="136" t="str">
        <f t="shared" si="489"/>
        <v/>
      </c>
      <c r="Y324" s="136" t="str">
        <f t="shared" si="489"/>
        <v/>
      </c>
      <c r="Z324" s="136" t="str">
        <f t="shared" si="489"/>
        <v/>
      </c>
      <c r="AA324" s="136" t="str">
        <f t="shared" si="489"/>
        <v/>
      </c>
      <c r="AB324" s="136" t="str">
        <f t="shared" si="489"/>
        <v/>
      </c>
      <c r="AC324" s="136" t="str">
        <f t="shared" si="489"/>
        <v/>
      </c>
      <c r="AD324" s="136" t="str">
        <f t="shared" si="489"/>
        <v/>
      </c>
      <c r="AE324" s="136" t="str">
        <f t="shared" si="489"/>
        <v/>
      </c>
      <c r="AF324" s="136" t="str">
        <f t="shared" si="489"/>
        <v/>
      </c>
      <c r="AG324" s="136" t="str">
        <f t="shared" si="489"/>
        <v/>
      </c>
      <c r="AH324" s="136" t="str">
        <f t="shared" si="489"/>
        <v/>
      </c>
      <c r="AI324" s="136" t="str">
        <f t="shared" si="489"/>
        <v/>
      </c>
      <c r="AJ324" s="136" t="str">
        <f t="shared" si="489"/>
        <v/>
      </c>
      <c r="AK324" s="136" t="str">
        <f t="shared" si="489"/>
        <v/>
      </c>
      <c r="AL324" s="136" t="str">
        <f t="shared" si="489"/>
        <v/>
      </c>
      <c r="AM324" s="136" t="str">
        <f t="shared" si="489"/>
        <v/>
      </c>
      <c r="AN324" s="136" t="str">
        <f t="shared" si="489"/>
        <v/>
      </c>
      <c r="AO324" s="136" t="str">
        <f t="shared" si="489"/>
        <v/>
      </c>
      <c r="AP324" s="136" t="str">
        <f t="shared" si="489"/>
        <v/>
      </c>
      <c r="AQ324" s="136" t="str">
        <f t="shared" ref="AQ324:BH324" si="490">IF(LEN(INDEX(IF(LEFT($C324,3)="XFD",RawDataAllData,StdCalcsAllCalcs),$D324,AQ$2))=0,"",INDEX(IF(LEFT($C324,3)="XFD",RawDataAllData,StdCalcsAllCalcs),$D324,AQ$2)*$D321)</f>
        <v/>
      </c>
      <c r="AR324" s="136" t="str">
        <f t="shared" si="490"/>
        <v/>
      </c>
      <c r="AS324" s="136" t="str">
        <f t="shared" si="490"/>
        <v/>
      </c>
      <c r="AT324" s="136" t="str">
        <f t="shared" si="490"/>
        <v/>
      </c>
      <c r="AU324" s="136" t="str">
        <f t="shared" si="490"/>
        <v/>
      </c>
      <c r="AV324" s="136" t="str">
        <f t="shared" si="490"/>
        <v/>
      </c>
      <c r="AW324" s="136" t="str">
        <f t="shared" si="490"/>
        <v/>
      </c>
      <c r="AX324" s="136" t="str">
        <f t="shared" si="490"/>
        <v/>
      </c>
      <c r="AY324" s="136" t="str">
        <f t="shared" si="490"/>
        <v/>
      </c>
      <c r="AZ324" s="136" t="str">
        <f t="shared" si="490"/>
        <v/>
      </c>
      <c r="BA324" s="136" t="str">
        <f t="shared" si="490"/>
        <v/>
      </c>
      <c r="BB324" s="136" t="str">
        <f t="shared" si="490"/>
        <v/>
      </c>
      <c r="BC324" s="136" t="str">
        <f t="shared" si="490"/>
        <v/>
      </c>
      <c r="BD324" s="136" t="str">
        <f t="shared" si="490"/>
        <v/>
      </c>
      <c r="BE324" s="136" t="str">
        <f t="shared" si="490"/>
        <v/>
      </c>
      <c r="BF324" s="136" t="str">
        <f t="shared" si="490"/>
        <v/>
      </c>
      <c r="BG324" s="136" t="str">
        <f t="shared" si="490"/>
        <v/>
      </c>
      <c r="BH324" s="136" t="str">
        <f t="shared" si="490"/>
        <v/>
      </c>
    </row>
    <row r="325" spans="1:60" x14ac:dyDescent="0.2">
      <c r="A325" s="114">
        <f t="shared" si="409"/>
        <v>0</v>
      </c>
      <c r="C325" s="143" t="s">
        <v>2247</v>
      </c>
      <c r="D325" s="112">
        <f>MATCH(C325,IF(LEFT($C325,3)="XFD",RawDataFieldKeys,StdCalcsFieldKeys),0)-IF(LEFT($C325,3)="XFD",RawDataFieldKeyBaseRow,StdCalcsFieldKeyBaseRow)</f>
        <v>197</v>
      </c>
      <c r="E325" s="112">
        <f>E324+1</f>
        <v>5</v>
      </c>
      <c r="G325" s="143" t="s">
        <v>3032</v>
      </c>
      <c r="H325" s="135" t="str">
        <f>VLOOKUP(C325,IF(LEFT($C325,3)="XFD",RawDataLookupFieldLabels,StdCalcsLookupFieldLabels),2,0)</f>
        <v>Personnel spend per near-/ offshore ADM FTE</v>
      </c>
      <c r="I325" s="136" t="str">
        <f>IF(LEN(INDEX(IF(LEFT($C325,3)="XFD",RawDataAllData,StdCalcsAllCalcs),$D325,I$2))=0,"",INDEX(IF(LEFT($C325,3)="XFD",RawDataAllData,StdCalcsAllCalcs),$D325,I$2)*$D321)</f>
        <v/>
      </c>
      <c r="J325" s="136" t="str">
        <f ca="1">IF(AND(I325&lt;&gt;"",I325&lt;INDEX(INDIRECT(B320),E325,MATCH(J321&amp;"LQ",StdRangesColumnHeaders,0)-StdRangesFirstDatasetCol+3)),"Q4",IF(AND(I325&lt;&gt;"",I325&gt;INDEX(INDIRECT(B320),E325,MATCH(J321&amp;"HQ",StdRangesColumnHeaders,0)-StdRangesFirstDatasetCol+3)),"Q1",""))</f>
        <v/>
      </c>
      <c r="K325" s="136" t="str">
        <f t="shared" ref="K325:AP325" si="491">IF(LEN(INDEX(IF(LEFT($C325,3)="XFD",RawDataAllData,StdCalcsAllCalcs),$D325,K$2))=0,"",INDEX(IF(LEFT($C325,3)="XFD",RawDataAllData,StdCalcsAllCalcs),$D325,K$2)*$D321)</f>
        <v/>
      </c>
      <c r="L325" s="136" t="str">
        <f t="shared" si="491"/>
        <v/>
      </c>
      <c r="M325" s="136" t="str">
        <f t="shared" si="491"/>
        <v/>
      </c>
      <c r="N325" s="136" t="str">
        <f t="shared" si="491"/>
        <v/>
      </c>
      <c r="O325" s="136" t="str">
        <f t="shared" si="491"/>
        <v/>
      </c>
      <c r="P325" s="136" t="str">
        <f t="shared" si="491"/>
        <v/>
      </c>
      <c r="Q325" s="136" t="str">
        <f t="shared" si="491"/>
        <v/>
      </c>
      <c r="R325" s="136" t="str">
        <f t="shared" si="491"/>
        <v/>
      </c>
      <c r="S325" s="136" t="str">
        <f t="shared" si="491"/>
        <v/>
      </c>
      <c r="T325" s="136" t="str">
        <f t="shared" si="491"/>
        <v/>
      </c>
      <c r="U325" s="136" t="str">
        <f t="shared" si="491"/>
        <v/>
      </c>
      <c r="V325" s="136" t="str">
        <f t="shared" si="491"/>
        <v/>
      </c>
      <c r="W325" s="136" t="str">
        <f t="shared" si="491"/>
        <v/>
      </c>
      <c r="X325" s="136" t="str">
        <f t="shared" si="491"/>
        <v/>
      </c>
      <c r="Y325" s="136" t="str">
        <f t="shared" si="491"/>
        <v/>
      </c>
      <c r="Z325" s="136" t="str">
        <f t="shared" si="491"/>
        <v/>
      </c>
      <c r="AA325" s="136" t="str">
        <f t="shared" si="491"/>
        <v/>
      </c>
      <c r="AB325" s="136" t="str">
        <f t="shared" si="491"/>
        <v/>
      </c>
      <c r="AC325" s="136" t="str">
        <f t="shared" si="491"/>
        <v/>
      </c>
      <c r="AD325" s="136" t="str">
        <f t="shared" si="491"/>
        <v/>
      </c>
      <c r="AE325" s="136" t="str">
        <f t="shared" si="491"/>
        <v/>
      </c>
      <c r="AF325" s="136" t="str">
        <f t="shared" si="491"/>
        <v/>
      </c>
      <c r="AG325" s="136" t="str">
        <f t="shared" si="491"/>
        <v/>
      </c>
      <c r="AH325" s="136" t="str">
        <f t="shared" si="491"/>
        <v/>
      </c>
      <c r="AI325" s="136" t="str">
        <f t="shared" si="491"/>
        <v/>
      </c>
      <c r="AJ325" s="136" t="str">
        <f t="shared" si="491"/>
        <v/>
      </c>
      <c r="AK325" s="136" t="str">
        <f t="shared" si="491"/>
        <v/>
      </c>
      <c r="AL325" s="136" t="str">
        <f t="shared" si="491"/>
        <v/>
      </c>
      <c r="AM325" s="136" t="str">
        <f t="shared" si="491"/>
        <v/>
      </c>
      <c r="AN325" s="136" t="str">
        <f t="shared" si="491"/>
        <v/>
      </c>
      <c r="AO325" s="136" t="str">
        <f t="shared" si="491"/>
        <v/>
      </c>
      <c r="AP325" s="136" t="str">
        <f t="shared" si="491"/>
        <v/>
      </c>
      <c r="AQ325" s="136" t="str">
        <f t="shared" ref="AQ325:BH325" si="492">IF(LEN(INDEX(IF(LEFT($C325,3)="XFD",RawDataAllData,StdCalcsAllCalcs),$D325,AQ$2))=0,"",INDEX(IF(LEFT($C325,3)="XFD",RawDataAllData,StdCalcsAllCalcs),$D325,AQ$2)*$D321)</f>
        <v/>
      </c>
      <c r="AR325" s="136" t="str">
        <f t="shared" si="492"/>
        <v/>
      </c>
      <c r="AS325" s="136" t="str">
        <f t="shared" si="492"/>
        <v/>
      </c>
      <c r="AT325" s="136" t="str">
        <f t="shared" si="492"/>
        <v/>
      </c>
      <c r="AU325" s="136" t="str">
        <f t="shared" si="492"/>
        <v/>
      </c>
      <c r="AV325" s="136" t="str">
        <f t="shared" si="492"/>
        <v/>
      </c>
      <c r="AW325" s="136" t="str">
        <f t="shared" si="492"/>
        <v/>
      </c>
      <c r="AX325" s="136" t="str">
        <f t="shared" si="492"/>
        <v/>
      </c>
      <c r="AY325" s="136" t="str">
        <f t="shared" si="492"/>
        <v/>
      </c>
      <c r="AZ325" s="136" t="str">
        <f t="shared" si="492"/>
        <v/>
      </c>
      <c r="BA325" s="136" t="str">
        <f t="shared" si="492"/>
        <v/>
      </c>
      <c r="BB325" s="136" t="str">
        <f t="shared" si="492"/>
        <v/>
      </c>
      <c r="BC325" s="136" t="str">
        <f t="shared" si="492"/>
        <v/>
      </c>
      <c r="BD325" s="136" t="str">
        <f t="shared" si="492"/>
        <v/>
      </c>
      <c r="BE325" s="136" t="str">
        <f t="shared" si="492"/>
        <v/>
      </c>
      <c r="BF325" s="136" t="str">
        <f t="shared" si="492"/>
        <v/>
      </c>
      <c r="BG325" s="136" t="str">
        <f t="shared" si="492"/>
        <v/>
      </c>
      <c r="BH325" s="136" t="str">
        <f t="shared" si="492"/>
        <v/>
      </c>
    </row>
    <row r="326" spans="1:60" ht="4.5" customHeight="1" x14ac:dyDescent="0.2">
      <c r="A326" s="114">
        <f t="shared" si="409"/>
        <v>0</v>
      </c>
    </row>
    <row r="327" spans="1:60" s="115" customFormat="1" ht="21" x14ac:dyDescent="0.25">
      <c r="A327" s="117">
        <f>IF(SelectEfficiencyProductivity="x",,ERROR)</f>
        <v>0</v>
      </c>
      <c r="B327" s="116" t="s">
        <v>2681</v>
      </c>
    </row>
    <row r="328" spans="1:60" ht="4.5" customHeight="1" x14ac:dyDescent="0.2">
      <c r="A328" s="114">
        <f>IF(SelectEfficiencyProductivity="x",,ERROR)</f>
        <v>0</v>
      </c>
    </row>
    <row r="329" spans="1:60" x14ac:dyDescent="0.2">
      <c r="A329" s="114">
        <f>IF(SelectEfficiencyProductivity="x",,ERROR)</f>
        <v>0</v>
      </c>
      <c r="B329" s="112" t="s">
        <v>2682</v>
      </c>
    </row>
    <row r="330" spans="1:60" x14ac:dyDescent="0.2">
      <c r="A330" s="114">
        <f t="shared" ref="A330:A336" si="493">IF(SelectEfficiencySpendFTEs="x",,ERROR)</f>
        <v>0</v>
      </c>
      <c r="B330" s="112" t="s">
        <v>2687</v>
      </c>
      <c r="D330" s="234">
        <v>100</v>
      </c>
      <c r="E330" s="234"/>
      <c r="F330" s="234"/>
      <c r="G330" s="135"/>
      <c r="H330" s="135" t="str">
        <f>HeaderLabels</f>
        <v>Labels</v>
      </c>
      <c r="I330" s="135" t="str">
        <f>HeaderCl1N</f>
        <v>#Cl1N#</v>
      </c>
      <c r="J330" s="143" t="s">
        <v>179</v>
      </c>
      <c r="K330" s="135" t="str">
        <f>HeaderCl2N</f>
        <v>#Cl2N#</v>
      </c>
      <c r="L330" s="135" t="str">
        <f>HeaderCl3N</f>
        <v>#Cl3N#</v>
      </c>
      <c r="M330" s="135" t="str">
        <f>HeaderCl4N</f>
        <v>#Cl4N#</v>
      </c>
      <c r="N330" s="135" t="str">
        <f>HeaderCl5N</f>
        <v>#Cl5N#</v>
      </c>
      <c r="O330" s="135" t="str">
        <f>HeaderP1N</f>
        <v>#P1N#</v>
      </c>
      <c r="P330" s="135" t="str">
        <f>HeaderP2N</f>
        <v>#P2N#</v>
      </c>
      <c r="Q330" s="135" t="str">
        <f>HeaderP3N</f>
        <v>#P3N#</v>
      </c>
      <c r="R330" s="135" t="str">
        <f>HeaderP4N</f>
        <v>#P4N#</v>
      </c>
      <c r="S330" s="135" t="str">
        <f>HeaderP5N</f>
        <v>#P5N#</v>
      </c>
      <c r="T330" s="135" t="str">
        <f>HeaderP6N</f>
        <v>#P6N#</v>
      </c>
      <c r="U330" s="135" t="str">
        <f>HeaderP7N</f>
        <v>#P7N#</v>
      </c>
      <c r="V330" s="135" t="str">
        <f>HeaderP8N</f>
        <v>#P8N#</v>
      </c>
      <c r="W330" s="135" t="str">
        <f>HeaderP9N</f>
        <v>#P9N#</v>
      </c>
      <c r="X330" s="135" t="str">
        <f>HeaderP10N</f>
        <v>#P10N#</v>
      </c>
      <c r="Y330" s="135" t="str">
        <f>HeaderP11N</f>
        <v>#P11N#</v>
      </c>
      <c r="Z330" s="135" t="str">
        <f>HeaderG1Med</f>
        <v>#G1Med#</v>
      </c>
      <c r="AA330" s="135" t="str">
        <f>HeaderG1LQ</f>
        <v>#G1LQ#</v>
      </c>
      <c r="AB330" s="135" t="str">
        <f>HeaderG1HQ</f>
        <v>#G1HQ#</v>
      </c>
      <c r="AC330" s="135" t="str">
        <f>HeaderG1Min</f>
        <v>#G1Min#</v>
      </c>
      <c r="AD330" s="135" t="str">
        <f>HeaderG1Max</f>
        <v>#G1Max#</v>
      </c>
      <c r="AE330" s="135" t="str">
        <f>HeaderG1Avg</f>
        <v>#G1Avg#</v>
      </c>
      <c r="AF330" s="135" t="str">
        <f>HeaderG1Std</f>
        <v>#G1Std#</v>
      </c>
      <c r="AG330" s="135" t="str">
        <f>HeaderG2Med</f>
        <v>#G2Med#</v>
      </c>
      <c r="AH330" s="135" t="str">
        <f>HeaderG2LQ</f>
        <v>#G2LQ#</v>
      </c>
      <c r="AI330" s="135" t="str">
        <f>HeaderG2HQ</f>
        <v>#G2HQ#</v>
      </c>
      <c r="AJ330" s="135" t="str">
        <f>HeaderG2Min</f>
        <v>#G2Min#</v>
      </c>
      <c r="AK330" s="135" t="str">
        <f>HeaderG2Max</f>
        <v>#G2Max#</v>
      </c>
      <c r="AL330" s="135" t="str">
        <f>HeaderG2Avg</f>
        <v>#G2Avg#</v>
      </c>
      <c r="AM330" s="135" t="str">
        <f>HeaderG2Std</f>
        <v>#G2Std#</v>
      </c>
      <c r="AN330" s="135" t="str">
        <f>HeaderG3Med</f>
        <v>#G3Med#</v>
      </c>
      <c r="AO330" s="135" t="str">
        <f>HeaderG3LQ</f>
        <v>#G3LQ#</v>
      </c>
      <c r="AP330" s="135" t="str">
        <f>HeaderG3HQ</f>
        <v>#G3HQ#</v>
      </c>
      <c r="AQ330" s="135" t="str">
        <f>HeaderG3Min</f>
        <v>#G3Min#</v>
      </c>
      <c r="AR330" s="135" t="str">
        <f>HeaderG3Max</f>
        <v>#G3Max#</v>
      </c>
      <c r="AS330" s="135" t="str">
        <f>HeaderG3Avg</f>
        <v>#G3Avg#</v>
      </c>
      <c r="AT330" s="135" t="str">
        <f>HeaderG3Std</f>
        <v>#G3Std#</v>
      </c>
      <c r="AU330" s="135" t="str">
        <f>HeaderG4Med</f>
        <v>#G4Med#</v>
      </c>
      <c r="AV330" s="135" t="str">
        <f>HeaderG4LQ</f>
        <v>#G4LQ#</v>
      </c>
      <c r="AW330" s="135" t="str">
        <f>HeaderG4HQ</f>
        <v>#G4HQ#</v>
      </c>
      <c r="AX330" s="135" t="str">
        <f>HeaderG4Min</f>
        <v>#G4Min#</v>
      </c>
      <c r="AY330" s="135" t="str">
        <f>HeaderG4Max</f>
        <v>#G4Max#</v>
      </c>
      <c r="AZ330" s="135" t="str">
        <f>HeaderG4Avg</f>
        <v>#G4Avg#</v>
      </c>
      <c r="BA330" s="135" t="str">
        <f>HeaderG4Std</f>
        <v>#G4Std#</v>
      </c>
      <c r="BB330" s="135" t="str">
        <f>HeaderG5Med</f>
        <v>#G5Med#</v>
      </c>
      <c r="BC330" s="135" t="str">
        <f>HeaderG5LQ</f>
        <v>#G5LQ#</v>
      </c>
      <c r="BD330" s="135" t="str">
        <f>HeaderG5HQ</f>
        <v>#G5HQ#</v>
      </c>
      <c r="BE330" s="135" t="str">
        <f>HeaderG5Min</f>
        <v>#G5Min#</v>
      </c>
      <c r="BF330" s="135" t="str">
        <f>HeaderG5Max</f>
        <v>#G5Max#</v>
      </c>
      <c r="BG330" s="135" t="str">
        <f>HeaderG5Avg</f>
        <v>#G5Avg#</v>
      </c>
      <c r="BH330" s="135" t="str">
        <f>HeaderG5Std</f>
        <v>#G5Std#</v>
      </c>
    </row>
    <row r="331" spans="1:60" x14ac:dyDescent="0.2">
      <c r="A331" s="114">
        <f t="shared" si="493"/>
        <v>0</v>
      </c>
      <c r="C331" s="143" t="s">
        <v>829</v>
      </c>
      <c r="D331" s="112">
        <f t="shared" ref="D331:D336" si="494">MATCH(C331,IF(LEFT($C331,3)="XFD",RawDataFieldKeys,StdCalcsFieldKeys),0)-IF(LEFT($C331,3)="XFD",RawDataFieldKeyBaseRow,StdCalcsFieldKeyBaseRow)</f>
        <v>293</v>
      </c>
      <c r="E331" s="112">
        <v>2</v>
      </c>
      <c r="G331" s="143" t="s">
        <v>2701</v>
      </c>
      <c r="H331" s="135" t="str">
        <f t="shared" ref="H331:H336" si="495">VLOOKUP(C331,IF(LEFT($C331,3)="XFD",RawDataLookupFieldLabels,StdCalcsLookupFieldLabels),2,0)</f>
        <v>Share of change projects</v>
      </c>
      <c r="I331" s="136" t="str">
        <f>IF(LEN(INDEX(IF(LEFT($C331,3)="XFD",RawDataAllData,StdCalcsAllCalcs),$D331,I$2))=0,"",INDEX(IF(LEFT($C331,3)="XFD",RawDataAllData,StdCalcsAllCalcs),$D331,I$2)*$D330)</f>
        <v/>
      </c>
      <c r="J331" s="136" t="str">
        <f ca="1">IF(AND(I331&lt;&gt;"",I331&lt;INDEX(INDIRECT(B329),E331,MATCH(J330&amp;"LQ",StdRangesColumnHeaders,0)-StdRangesFirstDatasetCol+3)),"Q4",IF(AND(I331&lt;&gt;"",I331&gt;INDEX(INDIRECT(B329),E331,MATCH(J330&amp;"HQ",StdRangesColumnHeaders,0)-StdRangesFirstDatasetCol+3)),"Q1",""))</f>
        <v/>
      </c>
      <c r="K331" s="136" t="str">
        <f t="shared" ref="K331:AP331" si="496">IF(LEN(INDEX(IF(LEFT($C331,3)="XFD",RawDataAllData,StdCalcsAllCalcs),$D331,K$2))=0,"",INDEX(IF(LEFT($C331,3)="XFD",RawDataAllData,StdCalcsAllCalcs),$D331,K$2)*$D330)</f>
        <v/>
      </c>
      <c r="L331" s="136" t="str">
        <f t="shared" si="496"/>
        <v/>
      </c>
      <c r="M331" s="136" t="str">
        <f t="shared" si="496"/>
        <v/>
      </c>
      <c r="N331" s="136" t="str">
        <f t="shared" si="496"/>
        <v/>
      </c>
      <c r="O331" s="136" t="str">
        <f t="shared" si="496"/>
        <v/>
      </c>
      <c r="P331" s="136" t="str">
        <f t="shared" si="496"/>
        <v/>
      </c>
      <c r="Q331" s="136" t="str">
        <f t="shared" si="496"/>
        <v/>
      </c>
      <c r="R331" s="136" t="str">
        <f t="shared" si="496"/>
        <v/>
      </c>
      <c r="S331" s="136" t="str">
        <f t="shared" si="496"/>
        <v/>
      </c>
      <c r="T331" s="136" t="str">
        <f t="shared" si="496"/>
        <v/>
      </c>
      <c r="U331" s="136" t="str">
        <f t="shared" si="496"/>
        <v/>
      </c>
      <c r="V331" s="136" t="str">
        <f t="shared" si="496"/>
        <v/>
      </c>
      <c r="W331" s="136" t="str">
        <f t="shared" si="496"/>
        <v/>
      </c>
      <c r="X331" s="136" t="str">
        <f t="shared" si="496"/>
        <v/>
      </c>
      <c r="Y331" s="136" t="str">
        <f t="shared" si="496"/>
        <v/>
      </c>
      <c r="Z331" s="136" t="str">
        <f t="shared" si="496"/>
        <v/>
      </c>
      <c r="AA331" s="136" t="str">
        <f t="shared" si="496"/>
        <v/>
      </c>
      <c r="AB331" s="136" t="str">
        <f t="shared" si="496"/>
        <v/>
      </c>
      <c r="AC331" s="136" t="str">
        <f t="shared" si="496"/>
        <v/>
      </c>
      <c r="AD331" s="136" t="str">
        <f t="shared" si="496"/>
        <v/>
      </c>
      <c r="AE331" s="136" t="str">
        <f t="shared" si="496"/>
        <v/>
      </c>
      <c r="AF331" s="136" t="str">
        <f t="shared" si="496"/>
        <v/>
      </c>
      <c r="AG331" s="136" t="str">
        <f t="shared" si="496"/>
        <v/>
      </c>
      <c r="AH331" s="136" t="str">
        <f t="shared" si="496"/>
        <v/>
      </c>
      <c r="AI331" s="136" t="str">
        <f t="shared" si="496"/>
        <v/>
      </c>
      <c r="AJ331" s="136" t="str">
        <f t="shared" si="496"/>
        <v/>
      </c>
      <c r="AK331" s="136" t="str">
        <f t="shared" si="496"/>
        <v/>
      </c>
      <c r="AL331" s="136" t="str">
        <f t="shared" si="496"/>
        <v/>
      </c>
      <c r="AM331" s="136" t="str">
        <f t="shared" si="496"/>
        <v/>
      </c>
      <c r="AN331" s="136" t="str">
        <f t="shared" si="496"/>
        <v/>
      </c>
      <c r="AO331" s="136" t="str">
        <f t="shared" si="496"/>
        <v/>
      </c>
      <c r="AP331" s="136" t="str">
        <f t="shared" si="496"/>
        <v/>
      </c>
      <c r="AQ331" s="136" t="str">
        <f t="shared" ref="AQ331:BH331" si="497">IF(LEN(INDEX(IF(LEFT($C331,3)="XFD",RawDataAllData,StdCalcsAllCalcs),$D331,AQ$2))=0,"",INDEX(IF(LEFT($C331,3)="XFD",RawDataAllData,StdCalcsAllCalcs),$D331,AQ$2)*$D330)</f>
        <v/>
      </c>
      <c r="AR331" s="136" t="str">
        <f t="shared" si="497"/>
        <v/>
      </c>
      <c r="AS331" s="136" t="str">
        <f t="shared" si="497"/>
        <v/>
      </c>
      <c r="AT331" s="136" t="str">
        <f t="shared" si="497"/>
        <v/>
      </c>
      <c r="AU331" s="136" t="str">
        <f t="shared" si="497"/>
        <v/>
      </c>
      <c r="AV331" s="136" t="str">
        <f t="shared" si="497"/>
        <v/>
      </c>
      <c r="AW331" s="136" t="str">
        <f t="shared" si="497"/>
        <v/>
      </c>
      <c r="AX331" s="136" t="str">
        <f t="shared" si="497"/>
        <v/>
      </c>
      <c r="AY331" s="136" t="str">
        <f t="shared" si="497"/>
        <v/>
      </c>
      <c r="AZ331" s="136" t="str">
        <f t="shared" si="497"/>
        <v/>
      </c>
      <c r="BA331" s="136" t="str">
        <f t="shared" si="497"/>
        <v/>
      </c>
      <c r="BB331" s="136" t="str">
        <f t="shared" si="497"/>
        <v/>
      </c>
      <c r="BC331" s="136" t="str">
        <f t="shared" si="497"/>
        <v/>
      </c>
      <c r="BD331" s="136" t="str">
        <f t="shared" si="497"/>
        <v/>
      </c>
      <c r="BE331" s="136" t="str">
        <f t="shared" si="497"/>
        <v/>
      </c>
      <c r="BF331" s="136" t="str">
        <f t="shared" si="497"/>
        <v/>
      </c>
      <c r="BG331" s="136" t="str">
        <f t="shared" si="497"/>
        <v/>
      </c>
      <c r="BH331" s="136" t="str">
        <f t="shared" si="497"/>
        <v/>
      </c>
    </row>
    <row r="332" spans="1:60" x14ac:dyDescent="0.2">
      <c r="A332" s="114">
        <f t="shared" si="493"/>
        <v>0</v>
      </c>
      <c r="C332" s="143" t="s">
        <v>2703</v>
      </c>
      <c r="D332" s="112">
        <f t="shared" si="494"/>
        <v>235</v>
      </c>
      <c r="E332" s="112">
        <f>E331+1</f>
        <v>3</v>
      </c>
      <c r="G332" s="143" t="s">
        <v>2702</v>
      </c>
      <c r="H332" s="135" t="str">
        <f t="shared" si="495"/>
        <v>Share of spend on change</v>
      </c>
      <c r="I332" s="136">
        <f>IF(LEN(INDEX(IF(LEFT($C332,3)="XFD",RawDataAllData,StdCalcsAllCalcs),$D332,I$2))=0,"",INDEX(IF(LEFT($C332,3)="XFD",RawDataAllData,StdCalcsAllCalcs),$D332,I$2)*$D330)</f>
        <v>47.963514817151385</v>
      </c>
      <c r="J332" s="136" t="str">
        <f ca="1">IF(AND(I332&lt;&gt;"",I332&lt;INDEX(INDIRECT(B329),E332,MATCH(J330&amp;"LQ",StdRangesColumnHeaders,0)-StdRangesFirstDatasetCol+3)),"Q4",IF(AND(I332&lt;&gt;"",I332&gt;INDEX(INDIRECT(B329),E332,MATCH(J330&amp;"HQ",StdRangesColumnHeaders,0)-StdRangesFirstDatasetCol+3)),"Q1",""))</f>
        <v/>
      </c>
      <c r="K332" s="136" t="str">
        <f t="shared" ref="K332:AP332" si="498">IF(LEN(INDEX(IF(LEFT($C332,3)="XFD",RawDataAllData,StdCalcsAllCalcs),$D332,K$2))=0,"",INDEX(IF(LEFT($C332,3)="XFD",RawDataAllData,StdCalcsAllCalcs),$D332,K$2)*$D330)</f>
        <v/>
      </c>
      <c r="L332" s="136" t="str">
        <f t="shared" si="498"/>
        <v/>
      </c>
      <c r="M332" s="136" t="str">
        <f t="shared" si="498"/>
        <v/>
      </c>
      <c r="N332" s="136" t="str">
        <f t="shared" si="498"/>
        <v/>
      </c>
      <c r="O332" s="136">
        <f t="shared" si="498"/>
        <v>23.841533786395207</v>
      </c>
      <c r="P332" s="136">
        <f t="shared" si="498"/>
        <v>11.360967854745182</v>
      </c>
      <c r="Q332" s="136">
        <f t="shared" si="498"/>
        <v>39.589013502136197</v>
      </c>
      <c r="R332" s="136">
        <f t="shared" si="498"/>
        <v>42.676643533987921</v>
      </c>
      <c r="S332" s="136">
        <f t="shared" si="498"/>
        <v>47.793473469071834</v>
      </c>
      <c r="T332" s="136">
        <f t="shared" si="498"/>
        <v>21.925643469971401</v>
      </c>
      <c r="U332" s="136">
        <f t="shared" si="498"/>
        <v>55.50359712230216</v>
      </c>
      <c r="V332" s="136">
        <f t="shared" si="498"/>
        <v>70.212876452258755</v>
      </c>
      <c r="W332" s="136">
        <f t="shared" si="498"/>
        <v>42.507628978660641</v>
      </c>
      <c r="X332" s="136">
        <f t="shared" si="498"/>
        <v>53.925497945534318</v>
      </c>
      <c r="Y332" s="136">
        <f t="shared" si="498"/>
        <v>70.538884327322918</v>
      </c>
      <c r="Z332" s="136">
        <f t="shared" si="498"/>
        <v>42.676643533987921</v>
      </c>
      <c r="AA332" s="136">
        <f t="shared" si="498"/>
        <v>31.715273644265707</v>
      </c>
      <c r="AB332" s="136">
        <f t="shared" si="498"/>
        <v>54.714547533918243</v>
      </c>
      <c r="AC332" s="136">
        <f t="shared" si="498"/>
        <v>11.360967854745182</v>
      </c>
      <c r="AD332" s="136">
        <f t="shared" si="498"/>
        <v>70.538884327322918</v>
      </c>
      <c r="AE332" s="136">
        <f t="shared" si="498"/>
        <v>43.625069131126054</v>
      </c>
      <c r="AF332" s="136">
        <f t="shared" si="498"/>
        <v>19.019732666007329</v>
      </c>
      <c r="AG332" s="136">
        <f t="shared" si="498"/>
        <v>45.235058501529878</v>
      </c>
      <c r="AH332" s="136">
        <f t="shared" si="498"/>
        <v>27.749644425871278</v>
      </c>
      <c r="AI332" s="136">
        <f t="shared" si="498"/>
        <v>55.109072328110202</v>
      </c>
      <c r="AJ332" s="136">
        <f t="shared" si="498"/>
        <v>10.368908513555803</v>
      </c>
      <c r="AK332" s="136">
        <f t="shared" si="498"/>
        <v>70.538884327322918</v>
      </c>
      <c r="AL332" s="136">
        <f t="shared" si="498"/>
        <v>42.569635934947357</v>
      </c>
      <c r="AM332" s="136">
        <f t="shared" si="498"/>
        <v>21.708071241759527</v>
      </c>
      <c r="AN332" s="136" t="str">
        <f t="shared" si="498"/>
        <v/>
      </c>
      <c r="AO332" s="136" t="str">
        <f t="shared" si="498"/>
        <v/>
      </c>
      <c r="AP332" s="136" t="str">
        <f t="shared" si="498"/>
        <v/>
      </c>
      <c r="AQ332" s="136" t="str">
        <f t="shared" ref="AQ332:BH332" si="499">IF(LEN(INDEX(IF(LEFT($C332,3)="XFD",RawDataAllData,StdCalcsAllCalcs),$D332,AQ$2))=0,"",INDEX(IF(LEFT($C332,3)="XFD",RawDataAllData,StdCalcsAllCalcs),$D332,AQ$2)*$D330)</f>
        <v/>
      </c>
      <c r="AR332" s="136" t="str">
        <f t="shared" si="499"/>
        <v/>
      </c>
      <c r="AS332" s="136" t="str">
        <f t="shared" si="499"/>
        <v/>
      </c>
      <c r="AT332" s="136" t="str">
        <f t="shared" si="499"/>
        <v/>
      </c>
      <c r="AU332" s="136" t="str">
        <f t="shared" si="499"/>
        <v/>
      </c>
      <c r="AV332" s="136" t="str">
        <f t="shared" si="499"/>
        <v/>
      </c>
      <c r="AW332" s="136" t="str">
        <f t="shared" si="499"/>
        <v/>
      </c>
      <c r="AX332" s="136" t="str">
        <f t="shared" si="499"/>
        <v/>
      </c>
      <c r="AY332" s="136" t="str">
        <f t="shared" si="499"/>
        <v/>
      </c>
      <c r="AZ332" s="136" t="str">
        <f t="shared" si="499"/>
        <v/>
      </c>
      <c r="BA332" s="136" t="str">
        <f t="shared" si="499"/>
        <v/>
      </c>
      <c r="BB332" s="136" t="str">
        <f t="shared" si="499"/>
        <v/>
      </c>
      <c r="BC332" s="136" t="str">
        <f t="shared" si="499"/>
        <v/>
      </c>
      <c r="BD332" s="136" t="str">
        <f t="shared" si="499"/>
        <v/>
      </c>
      <c r="BE332" s="136" t="str">
        <f t="shared" si="499"/>
        <v/>
      </c>
      <c r="BF332" s="136" t="str">
        <f t="shared" si="499"/>
        <v/>
      </c>
      <c r="BG332" s="136" t="str">
        <f t="shared" si="499"/>
        <v/>
      </c>
      <c r="BH332" s="136" t="str">
        <f t="shared" si="499"/>
        <v/>
      </c>
    </row>
    <row r="333" spans="1:60" x14ac:dyDescent="0.2">
      <c r="A333" s="114">
        <f t="shared" si="493"/>
        <v>0</v>
      </c>
      <c r="C333" s="143" t="s">
        <v>2683</v>
      </c>
      <c r="D333" s="112">
        <f t="shared" si="494"/>
        <v>236</v>
      </c>
      <c r="E333" s="112">
        <f>E332+1</f>
        <v>4</v>
      </c>
      <c r="G333" s="143" t="s">
        <v>2704</v>
      </c>
      <c r="H333" s="135" t="str">
        <f t="shared" si="495"/>
        <v>Updates outside releases</v>
      </c>
      <c r="I333" s="136" t="str">
        <f>IF(LEN(INDEX(IF(LEFT($C333,3)="XFD",RawDataAllData,StdCalcsAllCalcs),$D333,I$2))=0,"",INDEX(IF(LEFT($C333,3)="XFD",RawDataAllData,StdCalcsAllCalcs),$D333,I$2))</f>
        <v>&gt;40</v>
      </c>
      <c r="J333" s="171"/>
      <c r="K333" s="136" t="str">
        <f t="shared" ref="K333:T334" si="500">IF(LEN(INDEX(IF(LEFT($C333,3)="XFD",RawDataAllData,StdCalcsAllCalcs),$D333,K$2))=0,"",INDEX(IF(LEFT($C333,3)="XFD",RawDataAllData,StdCalcsAllCalcs),$D333,K$2))</f>
        <v/>
      </c>
      <c r="L333" s="136" t="str">
        <f t="shared" si="500"/>
        <v/>
      </c>
      <c r="M333" s="136" t="str">
        <f t="shared" si="500"/>
        <v/>
      </c>
      <c r="N333" s="136" t="str">
        <f t="shared" si="500"/>
        <v/>
      </c>
      <c r="O333" s="136" t="str">
        <f t="shared" si="500"/>
        <v>5-20</v>
      </c>
      <c r="P333" s="136" t="str">
        <f t="shared" si="500"/>
        <v>20-40</v>
      </c>
      <c r="Q333" s="136" t="str">
        <f t="shared" si="500"/>
        <v>&lt;5</v>
      </c>
      <c r="R333" s="136" t="str">
        <f t="shared" si="500"/>
        <v>&lt;5</v>
      </c>
      <c r="S333" s="136" t="str">
        <f t="shared" si="500"/>
        <v>20-40</v>
      </c>
      <c r="T333" s="136" t="str">
        <f t="shared" si="500"/>
        <v>&gt;40</v>
      </c>
      <c r="U333" s="136" t="str">
        <f t="shared" ref="U333:AD334" si="501">IF(LEN(INDEX(IF(LEFT($C333,3)="XFD",RawDataAllData,StdCalcsAllCalcs),$D333,U$2))=0,"",INDEX(IF(LEFT($C333,3)="XFD",RawDataAllData,StdCalcsAllCalcs),$D333,U$2))</f>
        <v>&lt;5</v>
      </c>
      <c r="V333" s="136" t="str">
        <f t="shared" si="501"/>
        <v>&lt;5</v>
      </c>
      <c r="W333" s="136" t="str">
        <f t="shared" si="501"/>
        <v>5-20</v>
      </c>
      <c r="X333" s="136" t="str">
        <f t="shared" si="501"/>
        <v>&lt;5</v>
      </c>
      <c r="Y333" s="136" t="str">
        <f t="shared" si="501"/>
        <v>5-20</v>
      </c>
      <c r="Z333" s="136" t="str">
        <f t="shared" si="501"/>
        <v/>
      </c>
      <c r="AA333" s="136" t="str">
        <f t="shared" si="501"/>
        <v/>
      </c>
      <c r="AB333" s="136" t="str">
        <f t="shared" si="501"/>
        <v/>
      </c>
      <c r="AC333" s="136" t="str">
        <f t="shared" si="501"/>
        <v/>
      </c>
      <c r="AD333" s="136" t="str">
        <f t="shared" si="501"/>
        <v/>
      </c>
      <c r="AE333" s="136" t="str">
        <f t="shared" ref="AE333:AN334" si="502">IF(LEN(INDEX(IF(LEFT($C333,3)="XFD",RawDataAllData,StdCalcsAllCalcs),$D333,AE$2))=0,"",INDEX(IF(LEFT($C333,3)="XFD",RawDataAllData,StdCalcsAllCalcs),$D333,AE$2))</f>
        <v/>
      </c>
      <c r="AF333" s="136" t="str">
        <f t="shared" si="502"/>
        <v/>
      </c>
      <c r="AG333" s="136" t="str">
        <f t="shared" si="502"/>
        <v/>
      </c>
      <c r="AH333" s="136" t="str">
        <f t="shared" si="502"/>
        <v/>
      </c>
      <c r="AI333" s="136" t="str">
        <f t="shared" si="502"/>
        <v/>
      </c>
      <c r="AJ333" s="136" t="str">
        <f t="shared" si="502"/>
        <v/>
      </c>
      <c r="AK333" s="136" t="str">
        <f t="shared" si="502"/>
        <v/>
      </c>
      <c r="AL333" s="136" t="str">
        <f t="shared" si="502"/>
        <v/>
      </c>
      <c r="AM333" s="136" t="str">
        <f t="shared" si="502"/>
        <v/>
      </c>
      <c r="AN333" s="136" t="str">
        <f t="shared" si="502"/>
        <v/>
      </c>
      <c r="AO333" s="136" t="str">
        <f t="shared" ref="AO333:AX334" si="503">IF(LEN(INDEX(IF(LEFT($C333,3)="XFD",RawDataAllData,StdCalcsAllCalcs),$D333,AO$2))=0,"",INDEX(IF(LEFT($C333,3)="XFD",RawDataAllData,StdCalcsAllCalcs),$D333,AO$2))</f>
        <v/>
      </c>
      <c r="AP333" s="136" t="str">
        <f t="shared" si="503"/>
        <v/>
      </c>
      <c r="AQ333" s="136" t="str">
        <f t="shared" si="503"/>
        <v/>
      </c>
      <c r="AR333" s="136" t="str">
        <f t="shared" si="503"/>
        <v/>
      </c>
      <c r="AS333" s="136" t="str">
        <f t="shared" si="503"/>
        <v/>
      </c>
      <c r="AT333" s="136" t="str">
        <f t="shared" si="503"/>
        <v/>
      </c>
      <c r="AU333" s="136" t="str">
        <f t="shared" si="503"/>
        <v/>
      </c>
      <c r="AV333" s="136" t="str">
        <f t="shared" si="503"/>
        <v/>
      </c>
      <c r="AW333" s="136" t="str">
        <f t="shared" si="503"/>
        <v/>
      </c>
      <c r="AX333" s="136" t="str">
        <f t="shared" si="503"/>
        <v/>
      </c>
      <c r="AY333" s="136" t="str">
        <f t="shared" ref="AY333:BH334" si="504">IF(LEN(INDEX(IF(LEFT($C333,3)="XFD",RawDataAllData,StdCalcsAllCalcs),$D333,AY$2))=0,"",INDEX(IF(LEFT($C333,3)="XFD",RawDataAllData,StdCalcsAllCalcs),$D333,AY$2))</f>
        <v/>
      </c>
      <c r="AZ333" s="136" t="str">
        <f t="shared" si="504"/>
        <v/>
      </c>
      <c r="BA333" s="136" t="str">
        <f t="shared" si="504"/>
        <v/>
      </c>
      <c r="BB333" s="136" t="str">
        <f t="shared" si="504"/>
        <v/>
      </c>
      <c r="BC333" s="136" t="str">
        <f t="shared" si="504"/>
        <v/>
      </c>
      <c r="BD333" s="136" t="str">
        <f t="shared" si="504"/>
        <v/>
      </c>
      <c r="BE333" s="136" t="str">
        <f t="shared" si="504"/>
        <v/>
      </c>
      <c r="BF333" s="136" t="str">
        <f t="shared" si="504"/>
        <v/>
      </c>
      <c r="BG333" s="136" t="str">
        <f t="shared" si="504"/>
        <v/>
      </c>
      <c r="BH333" s="136" t="str">
        <f t="shared" si="504"/>
        <v/>
      </c>
    </row>
    <row r="334" spans="1:60" x14ac:dyDescent="0.2">
      <c r="A334" s="114">
        <f t="shared" si="493"/>
        <v>0</v>
      </c>
      <c r="C334" s="143" t="s">
        <v>834</v>
      </c>
      <c r="D334" s="112">
        <f t="shared" si="494"/>
        <v>298</v>
      </c>
      <c r="E334" s="112">
        <f>E333+1</f>
        <v>5</v>
      </c>
      <c r="G334" s="143" t="s">
        <v>2707</v>
      </c>
      <c r="H334" s="135" t="str">
        <f t="shared" si="495"/>
        <v>Projects per project manager</v>
      </c>
      <c r="I334" s="136" t="str">
        <f>IF(LEN(INDEX(IF(LEFT($C334,3)="XFD",RawDataAllData,StdCalcsAllCalcs),$D334,I$2))=0,"",INDEX(IF(LEFT($C334,3)="XFD",RawDataAllData,StdCalcsAllCalcs),$D334,I$2))</f>
        <v/>
      </c>
      <c r="J334" s="136" t="str">
        <f ca="1">IF(AND(I334&lt;&gt;"",I334&lt;INDEX(INDIRECT(B329),E334,MATCH(J330&amp;"LQ",StdRangesColumnHeaders,0)-StdRangesFirstDatasetCol+3)),"Q4",IF(AND(I334&lt;&gt;"",I334&gt;INDEX(INDIRECT(B329),E334,MATCH(J330&amp;"HQ",StdRangesColumnHeaders,0)-StdRangesFirstDatasetCol+3)),"Q1",""))</f>
        <v/>
      </c>
      <c r="K334" s="136" t="str">
        <f t="shared" si="500"/>
        <v/>
      </c>
      <c r="L334" s="136" t="str">
        <f t="shared" si="500"/>
        <v/>
      </c>
      <c r="M334" s="136" t="str">
        <f t="shared" si="500"/>
        <v/>
      </c>
      <c r="N334" s="136" t="str">
        <f t="shared" si="500"/>
        <v/>
      </c>
      <c r="O334" s="136" t="str">
        <f t="shared" si="500"/>
        <v/>
      </c>
      <c r="P334" s="136" t="str">
        <f t="shared" si="500"/>
        <v/>
      </c>
      <c r="Q334" s="136" t="str">
        <f t="shared" si="500"/>
        <v/>
      </c>
      <c r="R334" s="136" t="str">
        <f t="shared" si="500"/>
        <v/>
      </c>
      <c r="S334" s="136" t="str">
        <f t="shared" si="500"/>
        <v/>
      </c>
      <c r="T334" s="136" t="str">
        <f t="shared" si="500"/>
        <v/>
      </c>
      <c r="U334" s="136" t="str">
        <f t="shared" si="501"/>
        <v/>
      </c>
      <c r="V334" s="136" t="str">
        <f t="shared" si="501"/>
        <v/>
      </c>
      <c r="W334" s="136" t="str">
        <f t="shared" si="501"/>
        <v/>
      </c>
      <c r="X334" s="136" t="str">
        <f t="shared" si="501"/>
        <v/>
      </c>
      <c r="Y334" s="136" t="str">
        <f t="shared" si="501"/>
        <v/>
      </c>
      <c r="Z334" s="136" t="str">
        <f t="shared" si="501"/>
        <v/>
      </c>
      <c r="AA334" s="136" t="str">
        <f t="shared" si="501"/>
        <v/>
      </c>
      <c r="AB334" s="136" t="str">
        <f t="shared" si="501"/>
        <v/>
      </c>
      <c r="AC334" s="136" t="str">
        <f t="shared" si="501"/>
        <v/>
      </c>
      <c r="AD334" s="136" t="str">
        <f t="shared" si="501"/>
        <v/>
      </c>
      <c r="AE334" s="136" t="str">
        <f t="shared" si="502"/>
        <v/>
      </c>
      <c r="AF334" s="136" t="str">
        <f t="shared" si="502"/>
        <v/>
      </c>
      <c r="AG334" s="136" t="str">
        <f t="shared" si="502"/>
        <v/>
      </c>
      <c r="AH334" s="136" t="str">
        <f t="shared" si="502"/>
        <v/>
      </c>
      <c r="AI334" s="136" t="str">
        <f t="shared" si="502"/>
        <v/>
      </c>
      <c r="AJ334" s="136" t="str">
        <f t="shared" si="502"/>
        <v/>
      </c>
      <c r="AK334" s="136" t="str">
        <f t="shared" si="502"/>
        <v/>
      </c>
      <c r="AL334" s="136" t="str">
        <f t="shared" si="502"/>
        <v/>
      </c>
      <c r="AM334" s="136" t="str">
        <f t="shared" si="502"/>
        <v/>
      </c>
      <c r="AN334" s="136" t="str">
        <f t="shared" si="502"/>
        <v/>
      </c>
      <c r="AO334" s="136" t="str">
        <f t="shared" si="503"/>
        <v/>
      </c>
      <c r="AP334" s="136" t="str">
        <f t="shared" si="503"/>
        <v/>
      </c>
      <c r="AQ334" s="136" t="str">
        <f t="shared" si="503"/>
        <v/>
      </c>
      <c r="AR334" s="136" t="str">
        <f t="shared" si="503"/>
        <v/>
      </c>
      <c r="AS334" s="136" t="str">
        <f t="shared" si="503"/>
        <v/>
      </c>
      <c r="AT334" s="136" t="str">
        <f t="shared" si="503"/>
        <v/>
      </c>
      <c r="AU334" s="136" t="str">
        <f t="shared" si="503"/>
        <v/>
      </c>
      <c r="AV334" s="136" t="str">
        <f t="shared" si="503"/>
        <v/>
      </c>
      <c r="AW334" s="136" t="str">
        <f t="shared" si="503"/>
        <v/>
      </c>
      <c r="AX334" s="136" t="str">
        <f t="shared" si="503"/>
        <v/>
      </c>
      <c r="AY334" s="136" t="str">
        <f t="shared" si="504"/>
        <v/>
      </c>
      <c r="AZ334" s="136" t="str">
        <f t="shared" si="504"/>
        <v/>
      </c>
      <c r="BA334" s="136" t="str">
        <f t="shared" si="504"/>
        <v/>
      </c>
      <c r="BB334" s="136" t="str">
        <f t="shared" si="504"/>
        <v/>
      </c>
      <c r="BC334" s="136" t="str">
        <f t="shared" si="504"/>
        <v/>
      </c>
      <c r="BD334" s="136" t="str">
        <f t="shared" si="504"/>
        <v/>
      </c>
      <c r="BE334" s="136" t="str">
        <f t="shared" si="504"/>
        <v/>
      </c>
      <c r="BF334" s="136" t="str">
        <f t="shared" si="504"/>
        <v/>
      </c>
      <c r="BG334" s="136" t="str">
        <f t="shared" si="504"/>
        <v/>
      </c>
      <c r="BH334" s="136" t="str">
        <f t="shared" si="504"/>
        <v/>
      </c>
    </row>
    <row r="335" spans="1:60" x14ac:dyDescent="0.2">
      <c r="A335" s="114">
        <f t="shared" si="493"/>
        <v>0</v>
      </c>
      <c r="C335" s="143" t="s">
        <v>830</v>
      </c>
      <c r="D335" s="112">
        <f t="shared" si="494"/>
        <v>294</v>
      </c>
      <c r="E335" s="112">
        <f>E334+1</f>
        <v>6</v>
      </c>
      <c r="G335" s="143" t="s">
        <v>2705</v>
      </c>
      <c r="H335" s="135" t="str">
        <f t="shared" si="495"/>
        <v>Projects delivered on time</v>
      </c>
      <c r="I335" s="136">
        <f>IF(LEN(INDEX(IF(LEFT($C335,3)="XFD",RawDataAllData,StdCalcsAllCalcs),$D335,I$2))=0,"",INDEX(IF(LEFT($C335,3)="XFD",RawDataAllData,StdCalcsAllCalcs),$D335,I$2)*$D330)</f>
        <v>66</v>
      </c>
      <c r="J335" s="136" t="str">
        <f ca="1">IF(AND(I335&lt;&gt;"",I335&lt;INDEX(INDIRECT(B329),E335,MATCH(J330&amp;"LQ",StdRangesColumnHeaders,0)-StdRangesFirstDatasetCol+3)),"Q4",IF(AND(I335&lt;&gt;"",I335&gt;INDEX(INDIRECT(B329),E335,MATCH(J330&amp;"HQ",StdRangesColumnHeaders,0)-StdRangesFirstDatasetCol+3)),"Q1",""))</f>
        <v/>
      </c>
      <c r="K335" s="136" t="str">
        <f t="shared" ref="K335:AP335" si="505">IF(LEN(INDEX(IF(LEFT($C335,3)="XFD",RawDataAllData,StdCalcsAllCalcs),$D335,K$2))=0,"",INDEX(IF(LEFT($C335,3)="XFD",RawDataAllData,StdCalcsAllCalcs),$D335,K$2)*$D330)</f>
        <v/>
      </c>
      <c r="L335" s="136" t="str">
        <f t="shared" si="505"/>
        <v/>
      </c>
      <c r="M335" s="136" t="str">
        <f t="shared" si="505"/>
        <v/>
      </c>
      <c r="N335" s="136" t="str">
        <f t="shared" si="505"/>
        <v/>
      </c>
      <c r="O335" s="136">
        <f t="shared" si="505"/>
        <v>57.999999999999993</v>
      </c>
      <c r="P335" s="136">
        <f t="shared" si="505"/>
        <v>56.000000000000007</v>
      </c>
      <c r="Q335" s="136">
        <f t="shared" si="505"/>
        <v>31.25</v>
      </c>
      <c r="R335" s="136">
        <f t="shared" si="505"/>
        <v>83</v>
      </c>
      <c r="S335" s="136">
        <f t="shared" si="505"/>
        <v>100</v>
      </c>
      <c r="T335" s="136" t="str">
        <f t="shared" si="505"/>
        <v/>
      </c>
      <c r="U335" s="136">
        <f t="shared" si="505"/>
        <v>15</v>
      </c>
      <c r="V335" s="136">
        <f t="shared" si="505"/>
        <v>76.19</v>
      </c>
      <c r="W335" s="136">
        <f t="shared" si="505"/>
        <v>80</v>
      </c>
      <c r="X335" s="136">
        <f t="shared" si="505"/>
        <v>63</v>
      </c>
      <c r="Y335" s="136">
        <f t="shared" si="505"/>
        <v>20</v>
      </c>
      <c r="Z335" s="136">
        <f t="shared" si="505"/>
        <v>60.5</v>
      </c>
      <c r="AA335" s="136">
        <f t="shared" si="505"/>
        <v>37.4375</v>
      </c>
      <c r="AB335" s="136">
        <f t="shared" si="505"/>
        <v>79.047499999999999</v>
      </c>
      <c r="AC335" s="136">
        <f t="shared" si="505"/>
        <v>15</v>
      </c>
      <c r="AD335" s="136">
        <f t="shared" si="505"/>
        <v>100</v>
      </c>
      <c r="AE335" s="136">
        <f t="shared" si="505"/>
        <v>58.243999999999993</v>
      </c>
      <c r="AF335" s="136">
        <f t="shared" si="505"/>
        <v>28.364381498241382</v>
      </c>
      <c r="AG335" s="136">
        <f t="shared" si="505"/>
        <v>57.999999999999993</v>
      </c>
      <c r="AH335" s="136">
        <f t="shared" si="505"/>
        <v>36.5</v>
      </c>
      <c r="AI335" s="136">
        <f t="shared" si="505"/>
        <v>69.595000000000013</v>
      </c>
      <c r="AJ335" s="136">
        <f t="shared" si="505"/>
        <v>15</v>
      </c>
      <c r="AK335" s="136">
        <f t="shared" si="505"/>
        <v>100</v>
      </c>
      <c r="AL335" s="136">
        <f t="shared" si="505"/>
        <v>55.017272727272726</v>
      </c>
      <c r="AM335" s="136">
        <f t="shared" si="505"/>
        <v>27.557236469177777</v>
      </c>
      <c r="AN335" s="136" t="str">
        <f t="shared" si="505"/>
        <v/>
      </c>
      <c r="AO335" s="136" t="str">
        <f t="shared" si="505"/>
        <v/>
      </c>
      <c r="AP335" s="136" t="str">
        <f t="shared" si="505"/>
        <v/>
      </c>
      <c r="AQ335" s="136" t="str">
        <f t="shared" ref="AQ335:BH335" si="506">IF(LEN(INDEX(IF(LEFT($C335,3)="XFD",RawDataAllData,StdCalcsAllCalcs),$D335,AQ$2))=0,"",INDEX(IF(LEFT($C335,3)="XFD",RawDataAllData,StdCalcsAllCalcs),$D335,AQ$2)*$D330)</f>
        <v/>
      </c>
      <c r="AR335" s="136" t="str">
        <f t="shared" si="506"/>
        <v/>
      </c>
      <c r="AS335" s="136" t="str">
        <f t="shared" si="506"/>
        <v/>
      </c>
      <c r="AT335" s="136" t="str">
        <f t="shared" si="506"/>
        <v/>
      </c>
      <c r="AU335" s="136" t="str">
        <f t="shared" si="506"/>
        <v/>
      </c>
      <c r="AV335" s="136" t="str">
        <f t="shared" si="506"/>
        <v/>
      </c>
      <c r="AW335" s="136" t="str">
        <f t="shared" si="506"/>
        <v/>
      </c>
      <c r="AX335" s="136" t="str">
        <f t="shared" si="506"/>
        <v/>
      </c>
      <c r="AY335" s="136" t="str">
        <f t="shared" si="506"/>
        <v/>
      </c>
      <c r="AZ335" s="136" t="str">
        <f t="shared" si="506"/>
        <v/>
      </c>
      <c r="BA335" s="136" t="str">
        <f t="shared" si="506"/>
        <v/>
      </c>
      <c r="BB335" s="136" t="str">
        <f t="shared" si="506"/>
        <v/>
      </c>
      <c r="BC335" s="136" t="str">
        <f t="shared" si="506"/>
        <v/>
      </c>
      <c r="BD335" s="136" t="str">
        <f t="shared" si="506"/>
        <v/>
      </c>
      <c r="BE335" s="136" t="str">
        <f t="shared" si="506"/>
        <v/>
      </c>
      <c r="BF335" s="136" t="str">
        <f t="shared" si="506"/>
        <v/>
      </c>
      <c r="BG335" s="136" t="str">
        <f t="shared" si="506"/>
        <v/>
      </c>
      <c r="BH335" s="136" t="str">
        <f t="shared" si="506"/>
        <v/>
      </c>
    </row>
    <row r="336" spans="1:60" x14ac:dyDescent="0.2">
      <c r="A336" s="114">
        <f t="shared" si="493"/>
        <v>0</v>
      </c>
      <c r="C336" s="143" t="s">
        <v>831</v>
      </c>
      <c r="D336" s="112">
        <f t="shared" si="494"/>
        <v>295</v>
      </c>
      <c r="E336" s="112">
        <f>E335+1</f>
        <v>7</v>
      </c>
      <c r="G336" s="143" t="s">
        <v>2706</v>
      </c>
      <c r="H336" s="135" t="str">
        <f t="shared" si="495"/>
        <v>Projects delivered on budget</v>
      </c>
      <c r="I336" s="136">
        <f>IF(LEN(INDEX(IF(LEFT($C336,3)="XFD",RawDataAllData,StdCalcsAllCalcs),$D336,I$2))=0,"",INDEX(IF(LEFT($C336,3)="XFD",RawDataAllData,StdCalcsAllCalcs),$D336,I$2)*$D330)</f>
        <v>70</v>
      </c>
      <c r="J336" s="136" t="str">
        <f ca="1">IF(AND(I336&lt;&gt;"",I336&lt;INDEX(INDIRECT(B329),E336,MATCH(J330&amp;"LQ",StdRangesColumnHeaders,0)-StdRangesFirstDatasetCol+3)),"Q4",IF(AND(I336&lt;&gt;"",I336&gt;INDEX(INDIRECT(B329),E336,MATCH(J330&amp;"HQ",StdRangesColumnHeaders,0)-StdRangesFirstDatasetCol+3)),"Q1",""))</f>
        <v/>
      </c>
      <c r="K336" s="136" t="str">
        <f t="shared" ref="K336:AP336" si="507">IF(LEN(INDEX(IF(LEFT($C336,3)="XFD",RawDataAllData,StdCalcsAllCalcs),$D336,K$2))=0,"",INDEX(IF(LEFT($C336,3)="XFD",RawDataAllData,StdCalcsAllCalcs),$D336,K$2)*$D330)</f>
        <v/>
      </c>
      <c r="L336" s="136" t="str">
        <f t="shared" si="507"/>
        <v/>
      </c>
      <c r="M336" s="136" t="str">
        <f t="shared" si="507"/>
        <v/>
      </c>
      <c r="N336" s="136" t="str">
        <f t="shared" si="507"/>
        <v/>
      </c>
      <c r="O336" s="136">
        <f t="shared" si="507"/>
        <v>57.999999999999993</v>
      </c>
      <c r="P336" s="136">
        <f t="shared" si="507"/>
        <v>64</v>
      </c>
      <c r="Q336" s="136">
        <f t="shared" si="507"/>
        <v>37.5</v>
      </c>
      <c r="R336" s="136">
        <f t="shared" si="507"/>
        <v>94</v>
      </c>
      <c r="S336" s="136" t="str">
        <f t="shared" si="507"/>
        <v/>
      </c>
      <c r="T336" s="136">
        <f t="shared" si="507"/>
        <v>56.000000000000007</v>
      </c>
      <c r="U336" s="136">
        <f t="shared" si="507"/>
        <v>19</v>
      </c>
      <c r="V336" s="136">
        <f t="shared" si="507"/>
        <v>78.569999999999993</v>
      </c>
      <c r="W336" s="136">
        <f t="shared" si="507"/>
        <v>90</v>
      </c>
      <c r="X336" s="136">
        <f t="shared" si="507"/>
        <v>63</v>
      </c>
      <c r="Y336" s="136">
        <f t="shared" si="507"/>
        <v>20</v>
      </c>
      <c r="Z336" s="136">
        <f t="shared" si="507"/>
        <v>60.5</v>
      </c>
      <c r="AA336" s="136">
        <f t="shared" si="507"/>
        <v>42.125</v>
      </c>
      <c r="AB336" s="136">
        <f t="shared" si="507"/>
        <v>74.927499999999995</v>
      </c>
      <c r="AC336" s="136">
        <f t="shared" si="507"/>
        <v>19</v>
      </c>
      <c r="AD336" s="136">
        <f t="shared" si="507"/>
        <v>94</v>
      </c>
      <c r="AE336" s="136">
        <f t="shared" si="507"/>
        <v>58.007000000000005</v>
      </c>
      <c r="AF336" s="136">
        <f t="shared" si="507"/>
        <v>26.232664985132963</v>
      </c>
      <c r="AG336" s="136">
        <f t="shared" si="507"/>
        <v>60.5</v>
      </c>
      <c r="AH336" s="136">
        <f t="shared" si="507"/>
        <v>46.25</v>
      </c>
      <c r="AI336" s="136">
        <f t="shared" si="507"/>
        <v>63.749999999999993</v>
      </c>
      <c r="AJ336" s="136">
        <f t="shared" si="507"/>
        <v>19</v>
      </c>
      <c r="AK336" s="136">
        <f t="shared" si="507"/>
        <v>94</v>
      </c>
      <c r="AL336" s="136">
        <f t="shared" si="507"/>
        <v>55.657000000000004</v>
      </c>
      <c r="AM336" s="136">
        <f t="shared" si="507"/>
        <v>23.419432600584763</v>
      </c>
      <c r="AN336" s="136" t="str">
        <f t="shared" si="507"/>
        <v/>
      </c>
      <c r="AO336" s="136" t="str">
        <f t="shared" si="507"/>
        <v/>
      </c>
      <c r="AP336" s="136" t="str">
        <f t="shared" si="507"/>
        <v/>
      </c>
      <c r="AQ336" s="136" t="str">
        <f t="shared" ref="AQ336:BH336" si="508">IF(LEN(INDEX(IF(LEFT($C336,3)="XFD",RawDataAllData,StdCalcsAllCalcs),$D336,AQ$2))=0,"",INDEX(IF(LEFT($C336,3)="XFD",RawDataAllData,StdCalcsAllCalcs),$D336,AQ$2)*$D330)</f>
        <v/>
      </c>
      <c r="AR336" s="136" t="str">
        <f t="shared" si="508"/>
        <v/>
      </c>
      <c r="AS336" s="136" t="str">
        <f t="shared" si="508"/>
        <v/>
      </c>
      <c r="AT336" s="136" t="str">
        <f t="shared" si="508"/>
        <v/>
      </c>
      <c r="AU336" s="136" t="str">
        <f t="shared" si="508"/>
        <v/>
      </c>
      <c r="AV336" s="136" t="str">
        <f t="shared" si="508"/>
        <v/>
      </c>
      <c r="AW336" s="136" t="str">
        <f t="shared" si="508"/>
        <v/>
      </c>
      <c r="AX336" s="136" t="str">
        <f t="shared" si="508"/>
        <v/>
      </c>
      <c r="AY336" s="136" t="str">
        <f t="shared" si="508"/>
        <v/>
      </c>
      <c r="AZ336" s="136" t="str">
        <f t="shared" si="508"/>
        <v/>
      </c>
      <c r="BA336" s="136" t="str">
        <f t="shared" si="508"/>
        <v/>
      </c>
      <c r="BB336" s="136" t="str">
        <f t="shared" si="508"/>
        <v/>
      </c>
      <c r="BC336" s="136" t="str">
        <f t="shared" si="508"/>
        <v/>
      </c>
      <c r="BD336" s="136" t="str">
        <f t="shared" si="508"/>
        <v/>
      </c>
      <c r="BE336" s="136" t="str">
        <f t="shared" si="508"/>
        <v/>
      </c>
      <c r="BF336" s="136" t="str">
        <f t="shared" si="508"/>
        <v/>
      </c>
      <c r="BG336" s="136" t="str">
        <f t="shared" si="508"/>
        <v/>
      </c>
      <c r="BH336" s="136" t="str">
        <f t="shared" si="508"/>
        <v/>
      </c>
    </row>
    <row r="337" spans="1:60" ht="4.5" customHeight="1" x14ac:dyDescent="0.2">
      <c r="A337" s="114">
        <f>IF(SelectEfficiencyProductivity="x",,ERROR)</f>
        <v>0</v>
      </c>
    </row>
    <row r="338" spans="1:60" x14ac:dyDescent="0.2">
      <c r="A338" s="114">
        <f>IF(SelectEfficiencyProductivity="x",,ERROR)</f>
        <v>0</v>
      </c>
      <c r="B338" s="112" t="s">
        <v>3004</v>
      </c>
    </row>
    <row r="339" spans="1:60" x14ac:dyDescent="0.2">
      <c r="A339" s="114">
        <f>IF(SelectEfficiencySpendFTEs="x",,ERROR)</f>
        <v>0</v>
      </c>
      <c r="B339" s="112" t="s">
        <v>3005</v>
      </c>
      <c r="D339" s="234"/>
      <c r="E339" s="234"/>
      <c r="F339" s="234"/>
      <c r="G339" s="135"/>
      <c r="H339" s="135" t="str">
        <f>HeaderLabels</f>
        <v>Labels</v>
      </c>
      <c r="I339" s="135" t="str">
        <f>HeaderCl1N</f>
        <v>#Cl1N#</v>
      </c>
      <c r="J339" s="143" t="s">
        <v>179</v>
      </c>
      <c r="K339" s="135" t="str">
        <f>HeaderCl2N</f>
        <v>#Cl2N#</v>
      </c>
      <c r="L339" s="135" t="str">
        <f>HeaderCl3N</f>
        <v>#Cl3N#</v>
      </c>
      <c r="M339" s="135" t="str">
        <f>HeaderCl4N</f>
        <v>#Cl4N#</v>
      </c>
      <c r="N339" s="135" t="str">
        <f>HeaderCl5N</f>
        <v>#Cl5N#</v>
      </c>
      <c r="O339" s="135" t="str">
        <f>HeaderP1N</f>
        <v>#P1N#</v>
      </c>
      <c r="P339" s="135" t="str">
        <f>HeaderP2N</f>
        <v>#P2N#</v>
      </c>
      <c r="Q339" s="135" t="str">
        <f>HeaderP3N</f>
        <v>#P3N#</v>
      </c>
      <c r="R339" s="135" t="str">
        <f>HeaderP4N</f>
        <v>#P4N#</v>
      </c>
      <c r="S339" s="135" t="str">
        <f>HeaderP5N</f>
        <v>#P5N#</v>
      </c>
      <c r="T339" s="135" t="str">
        <f>HeaderP6N</f>
        <v>#P6N#</v>
      </c>
      <c r="U339" s="135" t="str">
        <f>HeaderP7N</f>
        <v>#P7N#</v>
      </c>
      <c r="V339" s="135" t="str">
        <f>HeaderP8N</f>
        <v>#P8N#</v>
      </c>
      <c r="W339" s="135" t="str">
        <f>HeaderP9N</f>
        <v>#P9N#</v>
      </c>
      <c r="X339" s="135" t="str">
        <f>HeaderP10N</f>
        <v>#P10N#</v>
      </c>
      <c r="Y339" s="135" t="str">
        <f>HeaderP11N</f>
        <v>#P11N#</v>
      </c>
      <c r="Z339" s="135" t="str">
        <f>HeaderG1Med</f>
        <v>#G1Med#</v>
      </c>
      <c r="AA339" s="135" t="str">
        <f>HeaderG1LQ</f>
        <v>#G1LQ#</v>
      </c>
      <c r="AB339" s="135" t="str">
        <f>HeaderG1HQ</f>
        <v>#G1HQ#</v>
      </c>
      <c r="AC339" s="135" t="str">
        <f>HeaderG1Min</f>
        <v>#G1Min#</v>
      </c>
      <c r="AD339" s="135" t="str">
        <f>HeaderG1Max</f>
        <v>#G1Max#</v>
      </c>
      <c r="AE339" s="135" t="str">
        <f>HeaderG1Avg</f>
        <v>#G1Avg#</v>
      </c>
      <c r="AF339" s="135" t="str">
        <f>HeaderG1Std</f>
        <v>#G1Std#</v>
      </c>
      <c r="AG339" s="135" t="str">
        <f>HeaderG2Med</f>
        <v>#G2Med#</v>
      </c>
      <c r="AH339" s="135" t="str">
        <f>HeaderG2LQ</f>
        <v>#G2LQ#</v>
      </c>
      <c r="AI339" s="135" t="str">
        <f>HeaderG2HQ</f>
        <v>#G2HQ#</v>
      </c>
      <c r="AJ339" s="135" t="str">
        <f>HeaderG2Min</f>
        <v>#G2Min#</v>
      </c>
      <c r="AK339" s="135" t="str">
        <f>HeaderG2Max</f>
        <v>#G2Max#</v>
      </c>
      <c r="AL339" s="135" t="str">
        <f>HeaderG2Avg</f>
        <v>#G2Avg#</v>
      </c>
      <c r="AM339" s="135" t="str">
        <f>HeaderG2Std</f>
        <v>#G2Std#</v>
      </c>
      <c r="AN339" s="135" t="str">
        <f>HeaderG3Med</f>
        <v>#G3Med#</v>
      </c>
      <c r="AO339" s="135" t="str">
        <f>HeaderG3LQ</f>
        <v>#G3LQ#</v>
      </c>
      <c r="AP339" s="135" t="str">
        <f>HeaderG3HQ</f>
        <v>#G3HQ#</v>
      </c>
      <c r="AQ339" s="135" t="str">
        <f>HeaderG3Min</f>
        <v>#G3Min#</v>
      </c>
      <c r="AR339" s="135" t="str">
        <f>HeaderG3Max</f>
        <v>#G3Max#</v>
      </c>
      <c r="AS339" s="135" t="str">
        <f>HeaderG3Avg</f>
        <v>#G3Avg#</v>
      </c>
      <c r="AT339" s="135" t="str">
        <f>HeaderG3Std</f>
        <v>#G3Std#</v>
      </c>
      <c r="AU339" s="135" t="str">
        <f>HeaderG4Med</f>
        <v>#G4Med#</v>
      </c>
      <c r="AV339" s="135" t="str">
        <f>HeaderG4LQ</f>
        <v>#G4LQ#</v>
      </c>
      <c r="AW339" s="135" t="str">
        <f>HeaderG4HQ</f>
        <v>#G4HQ#</v>
      </c>
      <c r="AX339" s="135" t="str">
        <f>HeaderG4Min</f>
        <v>#G4Min#</v>
      </c>
      <c r="AY339" s="135" t="str">
        <f>HeaderG4Max</f>
        <v>#G4Max#</v>
      </c>
      <c r="AZ339" s="135" t="str">
        <f>HeaderG4Avg</f>
        <v>#G4Avg#</v>
      </c>
      <c r="BA339" s="135" t="str">
        <f>HeaderG4Std</f>
        <v>#G4Std#</v>
      </c>
      <c r="BB339" s="135" t="str">
        <f>HeaderG5Med</f>
        <v>#G5Med#</v>
      </c>
      <c r="BC339" s="135" t="str">
        <f>HeaderG5LQ</f>
        <v>#G5LQ#</v>
      </c>
      <c r="BD339" s="135" t="str">
        <f>HeaderG5HQ</f>
        <v>#G5HQ#</v>
      </c>
      <c r="BE339" s="135" t="str">
        <f>HeaderG5Min</f>
        <v>#G5Min#</v>
      </c>
      <c r="BF339" s="135" t="str">
        <f>HeaderG5Max</f>
        <v>#G5Max#</v>
      </c>
      <c r="BG339" s="135" t="str">
        <f>HeaderG5Avg</f>
        <v>#G5Avg#</v>
      </c>
      <c r="BH339" s="135" t="str">
        <f>HeaderG5Std</f>
        <v>#G5Std#</v>
      </c>
    </row>
    <row r="340" spans="1:60" x14ac:dyDescent="0.2">
      <c r="A340" s="114">
        <f>IF(SelectEfficiencySpendFTEs="x",,ERROR)</f>
        <v>0</v>
      </c>
      <c r="C340" s="143" t="s">
        <v>3006</v>
      </c>
      <c r="D340" s="112">
        <f>MATCH(C340,IF(LEFT($C340,3)="XFD",RawDataFieldKeys,StdCalcsFieldKeys),0)-IF(LEFT($C340,3)="XFD",RawDataFieldKeyBaseRow,StdCalcsFieldKeyBaseRow)</f>
        <v>237</v>
      </c>
      <c r="E340" s="112">
        <v>2</v>
      </c>
      <c r="G340" s="143" t="s">
        <v>3007</v>
      </c>
      <c r="H340" s="135" t="str">
        <f>VLOOKUP(C340,IF(LEFT($C340,3)="XFD",RawDataLookupFieldLabels,StdCalcsLookupFieldLabels),2,0)</f>
        <v>Length of request backlog</v>
      </c>
      <c r="I340" s="136" t="str">
        <f>IF(LEN(INDEX(IF(LEFT($C340,3)="XFD",RawDataAllData,StdCalcsAllCalcs),$D340,I$2))=0,"",INDEX(IF(LEFT($C340,3)="XFD",RawDataAllData,StdCalcsAllCalcs),$D340,I$2))</f>
        <v>5-20</v>
      </c>
      <c r="J340" s="171"/>
      <c r="K340" s="136" t="str">
        <f t="shared" ref="K340:AP340" si="509">IF(LEN(INDEX(IF(LEFT($C340,3)="XFD",RawDataAllData,StdCalcsAllCalcs),$D340,K$2))=0,"",INDEX(IF(LEFT($C340,3)="XFD",RawDataAllData,StdCalcsAllCalcs),$D340,K$2))</f>
        <v/>
      </c>
      <c r="L340" s="136" t="str">
        <f t="shared" si="509"/>
        <v/>
      </c>
      <c r="M340" s="136" t="str">
        <f t="shared" si="509"/>
        <v/>
      </c>
      <c r="N340" s="136" t="str">
        <f t="shared" si="509"/>
        <v/>
      </c>
      <c r="O340" s="136" t="str">
        <f t="shared" si="509"/>
        <v>&gt;40</v>
      </c>
      <c r="P340" s="136" t="str">
        <f t="shared" si="509"/>
        <v>5-20</v>
      </c>
      <c r="Q340" s="136" t="str">
        <f t="shared" si="509"/>
        <v>&gt;40</v>
      </c>
      <c r="R340" s="136" t="str">
        <f t="shared" si="509"/>
        <v>5-20</v>
      </c>
      <c r="S340" s="136" t="str">
        <f t="shared" si="509"/>
        <v>20-40</v>
      </c>
      <c r="T340" s="136" t="str">
        <f t="shared" si="509"/>
        <v>&lt;5</v>
      </c>
      <c r="U340" s="136" t="str">
        <f t="shared" si="509"/>
        <v>20-40</v>
      </c>
      <c r="V340" s="136" t="str">
        <f t="shared" si="509"/>
        <v>5-20</v>
      </c>
      <c r="W340" s="136" t="str">
        <f t="shared" si="509"/>
        <v>&gt;40</v>
      </c>
      <c r="X340" s="136" t="str">
        <f t="shared" si="509"/>
        <v>&gt;40</v>
      </c>
      <c r="Y340" s="136" t="str">
        <f t="shared" si="509"/>
        <v>&gt;40</v>
      </c>
      <c r="Z340" s="136" t="str">
        <f t="shared" si="509"/>
        <v/>
      </c>
      <c r="AA340" s="136" t="str">
        <f t="shared" si="509"/>
        <v/>
      </c>
      <c r="AB340" s="136" t="str">
        <f t="shared" si="509"/>
        <v/>
      </c>
      <c r="AC340" s="136" t="str">
        <f t="shared" si="509"/>
        <v/>
      </c>
      <c r="AD340" s="136" t="str">
        <f t="shared" si="509"/>
        <v/>
      </c>
      <c r="AE340" s="136" t="str">
        <f t="shared" si="509"/>
        <v/>
      </c>
      <c r="AF340" s="136" t="str">
        <f t="shared" si="509"/>
        <v/>
      </c>
      <c r="AG340" s="136" t="str">
        <f t="shared" si="509"/>
        <v/>
      </c>
      <c r="AH340" s="136" t="str">
        <f t="shared" si="509"/>
        <v/>
      </c>
      <c r="AI340" s="136" t="str">
        <f t="shared" si="509"/>
        <v/>
      </c>
      <c r="AJ340" s="136" t="str">
        <f t="shared" si="509"/>
        <v/>
      </c>
      <c r="AK340" s="136" t="str">
        <f t="shared" si="509"/>
        <v/>
      </c>
      <c r="AL340" s="136" t="str">
        <f t="shared" si="509"/>
        <v/>
      </c>
      <c r="AM340" s="136" t="str">
        <f t="shared" si="509"/>
        <v/>
      </c>
      <c r="AN340" s="136" t="str">
        <f t="shared" si="509"/>
        <v/>
      </c>
      <c r="AO340" s="136" t="str">
        <f t="shared" si="509"/>
        <v/>
      </c>
      <c r="AP340" s="136" t="str">
        <f t="shared" si="509"/>
        <v/>
      </c>
      <c r="AQ340" s="136" t="str">
        <f t="shared" ref="AQ340:BH340" si="510">IF(LEN(INDEX(IF(LEFT($C340,3)="XFD",RawDataAllData,StdCalcsAllCalcs),$D340,AQ$2))=0,"",INDEX(IF(LEFT($C340,3)="XFD",RawDataAllData,StdCalcsAllCalcs),$D340,AQ$2))</f>
        <v/>
      </c>
      <c r="AR340" s="136" t="str">
        <f t="shared" si="510"/>
        <v/>
      </c>
      <c r="AS340" s="136" t="str">
        <f t="shared" si="510"/>
        <v/>
      </c>
      <c r="AT340" s="136" t="str">
        <f t="shared" si="510"/>
        <v/>
      </c>
      <c r="AU340" s="136" t="str">
        <f t="shared" si="510"/>
        <v/>
      </c>
      <c r="AV340" s="136" t="str">
        <f t="shared" si="510"/>
        <v/>
      </c>
      <c r="AW340" s="136" t="str">
        <f t="shared" si="510"/>
        <v/>
      </c>
      <c r="AX340" s="136" t="str">
        <f t="shared" si="510"/>
        <v/>
      </c>
      <c r="AY340" s="136" t="str">
        <f t="shared" si="510"/>
        <v/>
      </c>
      <c r="AZ340" s="136" t="str">
        <f t="shared" si="510"/>
        <v/>
      </c>
      <c r="BA340" s="136" t="str">
        <f t="shared" si="510"/>
        <v/>
      </c>
      <c r="BB340" s="136" t="str">
        <f t="shared" si="510"/>
        <v/>
      </c>
      <c r="BC340" s="136" t="str">
        <f t="shared" si="510"/>
        <v/>
      </c>
      <c r="BD340" s="136" t="str">
        <f t="shared" si="510"/>
        <v/>
      </c>
      <c r="BE340" s="136" t="str">
        <f t="shared" si="510"/>
        <v/>
      </c>
      <c r="BF340" s="136" t="str">
        <f t="shared" si="510"/>
        <v/>
      </c>
      <c r="BG340" s="136" t="str">
        <f t="shared" si="510"/>
        <v/>
      </c>
      <c r="BH340" s="136" t="str">
        <f t="shared" si="510"/>
        <v/>
      </c>
    </row>
    <row r="341" spans="1:60" ht="4.5" customHeight="1" x14ac:dyDescent="0.2">
      <c r="A341" s="114">
        <f>IF(SelectEfficiencyProductivity="x",,ERROR)</f>
        <v>0</v>
      </c>
    </row>
    <row r="342" spans="1:60" x14ac:dyDescent="0.2">
      <c r="A342" s="114">
        <f>IF(SelectEfficiencyProductivity="x",,ERROR)</f>
        <v>0</v>
      </c>
      <c r="B342" s="112" t="s">
        <v>3089</v>
      </c>
    </row>
    <row r="343" spans="1:60" x14ac:dyDescent="0.2">
      <c r="A343" s="114">
        <f>IF(SelectEfficiencySpendFTEs="x",,ERROR)</f>
        <v>0</v>
      </c>
      <c r="B343" s="112" t="s">
        <v>3050</v>
      </c>
      <c r="D343" s="234">
        <v>100</v>
      </c>
      <c r="E343" s="234"/>
      <c r="F343" s="234"/>
      <c r="G343" s="135"/>
      <c r="H343" s="135" t="str">
        <f>HeaderLabels</f>
        <v>Labels</v>
      </c>
      <c r="I343" s="135" t="str">
        <f>HeaderCl1N</f>
        <v>#Cl1N#</v>
      </c>
      <c r="J343" s="143" t="s">
        <v>179</v>
      </c>
      <c r="K343" s="135" t="str">
        <f>HeaderCl2N</f>
        <v>#Cl2N#</v>
      </c>
      <c r="L343" s="135" t="str">
        <f>HeaderCl3N</f>
        <v>#Cl3N#</v>
      </c>
      <c r="M343" s="135" t="str">
        <f>HeaderCl4N</f>
        <v>#Cl4N#</v>
      </c>
      <c r="N343" s="135" t="str">
        <f>HeaderCl5N</f>
        <v>#Cl5N#</v>
      </c>
      <c r="O343" s="135" t="str">
        <f>HeaderP1N</f>
        <v>#P1N#</v>
      </c>
      <c r="P343" s="135" t="str">
        <f>HeaderP2N</f>
        <v>#P2N#</v>
      </c>
      <c r="Q343" s="135" t="str">
        <f>HeaderP3N</f>
        <v>#P3N#</v>
      </c>
      <c r="R343" s="135" t="str">
        <f>HeaderP4N</f>
        <v>#P4N#</v>
      </c>
      <c r="S343" s="135" t="str">
        <f>HeaderP5N</f>
        <v>#P5N#</v>
      </c>
      <c r="T343" s="135" t="str">
        <f>HeaderP6N</f>
        <v>#P6N#</v>
      </c>
      <c r="U343" s="135" t="str">
        <f>HeaderP7N</f>
        <v>#P7N#</v>
      </c>
      <c r="V343" s="135" t="str">
        <f>HeaderP8N</f>
        <v>#P8N#</v>
      </c>
      <c r="W343" s="135" t="str">
        <f>HeaderP9N</f>
        <v>#P9N#</v>
      </c>
      <c r="X343" s="135" t="str">
        <f>HeaderP10N</f>
        <v>#P10N#</v>
      </c>
      <c r="Y343" s="135" t="str">
        <f>HeaderP11N</f>
        <v>#P11N#</v>
      </c>
      <c r="Z343" s="135" t="str">
        <f>HeaderG1Med</f>
        <v>#G1Med#</v>
      </c>
      <c r="AA343" s="135" t="str">
        <f>HeaderG1LQ</f>
        <v>#G1LQ#</v>
      </c>
      <c r="AB343" s="135" t="str">
        <f>HeaderG1HQ</f>
        <v>#G1HQ#</v>
      </c>
      <c r="AC343" s="135" t="str">
        <f>HeaderG1Min</f>
        <v>#G1Min#</v>
      </c>
      <c r="AD343" s="135" t="str">
        <f>HeaderG1Max</f>
        <v>#G1Max#</v>
      </c>
      <c r="AE343" s="135" t="str">
        <f>HeaderG1Avg</f>
        <v>#G1Avg#</v>
      </c>
      <c r="AF343" s="135" t="str">
        <f>HeaderG1Std</f>
        <v>#G1Std#</v>
      </c>
      <c r="AG343" s="135" t="str">
        <f>HeaderG2Med</f>
        <v>#G2Med#</v>
      </c>
      <c r="AH343" s="135" t="str">
        <f>HeaderG2LQ</f>
        <v>#G2LQ#</v>
      </c>
      <c r="AI343" s="135" t="str">
        <f>HeaderG2HQ</f>
        <v>#G2HQ#</v>
      </c>
      <c r="AJ343" s="135" t="str">
        <f>HeaderG2Min</f>
        <v>#G2Min#</v>
      </c>
      <c r="AK343" s="135" t="str">
        <f>HeaderG2Max</f>
        <v>#G2Max#</v>
      </c>
      <c r="AL343" s="135" t="str">
        <f>HeaderG2Avg</f>
        <v>#G2Avg#</v>
      </c>
      <c r="AM343" s="135" t="str">
        <f>HeaderG2Std</f>
        <v>#G2Std#</v>
      </c>
      <c r="AN343" s="135" t="str">
        <f>HeaderG3Med</f>
        <v>#G3Med#</v>
      </c>
      <c r="AO343" s="135" t="str">
        <f>HeaderG3LQ</f>
        <v>#G3LQ#</v>
      </c>
      <c r="AP343" s="135" t="str">
        <f>HeaderG3HQ</f>
        <v>#G3HQ#</v>
      </c>
      <c r="AQ343" s="135" t="str">
        <f>HeaderG3Min</f>
        <v>#G3Min#</v>
      </c>
      <c r="AR343" s="135" t="str">
        <f>HeaderG3Max</f>
        <v>#G3Max#</v>
      </c>
      <c r="AS343" s="135" t="str">
        <f>HeaderG3Avg</f>
        <v>#G3Avg#</v>
      </c>
      <c r="AT343" s="135" t="str">
        <f>HeaderG3Std</f>
        <v>#G3Std#</v>
      </c>
      <c r="AU343" s="135" t="str">
        <f>HeaderG4Med</f>
        <v>#G4Med#</v>
      </c>
      <c r="AV343" s="135" t="str">
        <f>HeaderG4LQ</f>
        <v>#G4LQ#</v>
      </c>
      <c r="AW343" s="135" t="str">
        <f>HeaderG4HQ</f>
        <v>#G4HQ#</v>
      </c>
      <c r="AX343" s="135" t="str">
        <f>HeaderG4Min</f>
        <v>#G4Min#</v>
      </c>
      <c r="AY343" s="135" t="str">
        <f>HeaderG4Max</f>
        <v>#G4Max#</v>
      </c>
      <c r="AZ343" s="135" t="str">
        <f>HeaderG4Avg</f>
        <v>#G4Avg#</v>
      </c>
      <c r="BA343" s="135" t="str">
        <f>HeaderG4Std</f>
        <v>#G4Std#</v>
      </c>
      <c r="BB343" s="135" t="str">
        <f>HeaderG5Med</f>
        <v>#G5Med#</v>
      </c>
      <c r="BC343" s="135" t="str">
        <f>HeaderG5LQ</f>
        <v>#G5LQ#</v>
      </c>
      <c r="BD343" s="135" t="str">
        <f>HeaderG5HQ</f>
        <v>#G5HQ#</v>
      </c>
      <c r="BE343" s="135" t="str">
        <f>HeaderG5Min</f>
        <v>#G5Min#</v>
      </c>
      <c r="BF343" s="135" t="str">
        <f>HeaderG5Max</f>
        <v>#G5Max#</v>
      </c>
      <c r="BG343" s="135" t="str">
        <f>HeaderG5Avg</f>
        <v>#G5Avg#</v>
      </c>
      <c r="BH343" s="135" t="str">
        <f>HeaderG5Std</f>
        <v>#G5Std#</v>
      </c>
    </row>
    <row r="344" spans="1:60" x14ac:dyDescent="0.2">
      <c r="A344" s="114">
        <f>IF(SelectEfficiencySpendFTEs="x",,ERROR)</f>
        <v>0</v>
      </c>
      <c r="C344" s="143" t="s">
        <v>3053</v>
      </c>
      <c r="D344" s="112">
        <f>MATCH(C344,IF(LEFT($C344,3)="XFD",RawDataFieldKeys,StdCalcsFieldKeys),0)-IF(LEFT($C344,3)="XFD",RawDataFieldKeyBaseRow,StdCalcsFieldKeyBaseRow)</f>
        <v>238</v>
      </c>
      <c r="E344" s="112">
        <v>2</v>
      </c>
      <c r="G344" s="143" t="s">
        <v>309</v>
      </c>
      <c r="H344" s="135" t="str">
        <f>VLOOKUP(C344,IF(LEFT($C344,3)="XFD",RawDataLookupFieldLabels,StdCalcsLookupFieldLabels),2,0)</f>
        <v>End user computing</v>
      </c>
      <c r="I344" s="136" t="str">
        <f>IF(LEN(INDEX(IF(LEFT($C344,3)="XFD",RawDataAllData,StdCalcsAllCalcs),$D344,I$2))=0,"",INDEX(IF(LEFT($C344,3)="XFD",RawDataAllData,StdCalcsAllCalcs),$D344,I$2)*$D343)</f>
        <v/>
      </c>
      <c r="J344" s="136" t="str">
        <f ca="1">IF(AND(I344&lt;&gt;"",I344&lt;INDEX(INDIRECT(B342),E344,MATCH(J343&amp;"LQ",StdRangesColumnHeaders,0)-StdRangesFirstDatasetCol+3)),"Q4",IF(AND(I344&lt;&gt;"",I344&gt;INDEX(INDIRECT(B342),E344,MATCH(J343&amp;"HQ",StdRangesColumnHeaders,0)-StdRangesFirstDatasetCol+3)),"Q1",""))</f>
        <v/>
      </c>
      <c r="K344" s="136" t="str">
        <f t="shared" ref="K344:AP344" si="511">IF(LEN(INDEX(IF(LEFT($C344,3)="XFD",RawDataAllData,StdCalcsAllCalcs),$D344,K$2))=0,"",INDEX(IF(LEFT($C344,3)="XFD",RawDataAllData,StdCalcsAllCalcs),$D344,K$2)*$D343)</f>
        <v/>
      </c>
      <c r="L344" s="136" t="str">
        <f t="shared" si="511"/>
        <v/>
      </c>
      <c r="M344" s="136" t="str">
        <f t="shared" si="511"/>
        <v/>
      </c>
      <c r="N344" s="136" t="str">
        <f t="shared" si="511"/>
        <v/>
      </c>
      <c r="O344" s="136" t="str">
        <f t="shared" si="511"/>
        <v/>
      </c>
      <c r="P344" s="136" t="str">
        <f t="shared" si="511"/>
        <v/>
      </c>
      <c r="Q344" s="136" t="str">
        <f t="shared" si="511"/>
        <v/>
      </c>
      <c r="R344" s="136" t="str">
        <f t="shared" si="511"/>
        <v/>
      </c>
      <c r="S344" s="136" t="str">
        <f t="shared" si="511"/>
        <v/>
      </c>
      <c r="T344" s="136" t="str">
        <f t="shared" si="511"/>
        <v/>
      </c>
      <c r="U344" s="136" t="str">
        <f t="shared" si="511"/>
        <v/>
      </c>
      <c r="V344" s="136" t="str">
        <f t="shared" si="511"/>
        <v/>
      </c>
      <c r="W344" s="136" t="str">
        <f t="shared" si="511"/>
        <v/>
      </c>
      <c r="X344" s="136" t="str">
        <f t="shared" si="511"/>
        <v/>
      </c>
      <c r="Y344" s="136" t="str">
        <f t="shared" si="511"/>
        <v/>
      </c>
      <c r="Z344" s="136" t="str">
        <f t="shared" si="511"/>
        <v/>
      </c>
      <c r="AA344" s="136" t="str">
        <f t="shared" si="511"/>
        <v/>
      </c>
      <c r="AB344" s="136" t="str">
        <f t="shared" si="511"/>
        <v/>
      </c>
      <c r="AC344" s="136" t="str">
        <f t="shared" si="511"/>
        <v/>
      </c>
      <c r="AD344" s="136" t="str">
        <f t="shared" si="511"/>
        <v/>
      </c>
      <c r="AE344" s="136" t="str">
        <f t="shared" si="511"/>
        <v/>
      </c>
      <c r="AF344" s="136" t="str">
        <f t="shared" si="511"/>
        <v/>
      </c>
      <c r="AG344" s="136" t="str">
        <f t="shared" si="511"/>
        <v/>
      </c>
      <c r="AH344" s="136" t="str">
        <f t="shared" si="511"/>
        <v/>
      </c>
      <c r="AI344" s="136" t="str">
        <f t="shared" si="511"/>
        <v/>
      </c>
      <c r="AJ344" s="136" t="str">
        <f t="shared" si="511"/>
        <v/>
      </c>
      <c r="AK344" s="136" t="str">
        <f t="shared" si="511"/>
        <v/>
      </c>
      <c r="AL344" s="136" t="str">
        <f t="shared" si="511"/>
        <v/>
      </c>
      <c r="AM344" s="136" t="str">
        <f t="shared" si="511"/>
        <v/>
      </c>
      <c r="AN344" s="136" t="str">
        <f t="shared" si="511"/>
        <v/>
      </c>
      <c r="AO344" s="136" t="str">
        <f t="shared" si="511"/>
        <v/>
      </c>
      <c r="AP344" s="136" t="str">
        <f t="shared" si="511"/>
        <v/>
      </c>
      <c r="AQ344" s="136" t="str">
        <f t="shared" ref="AQ344:BH344" si="512">IF(LEN(INDEX(IF(LEFT($C344,3)="XFD",RawDataAllData,StdCalcsAllCalcs),$D344,AQ$2))=0,"",INDEX(IF(LEFT($C344,3)="XFD",RawDataAllData,StdCalcsAllCalcs),$D344,AQ$2)*$D343)</f>
        <v/>
      </c>
      <c r="AR344" s="136" t="str">
        <f t="shared" si="512"/>
        <v/>
      </c>
      <c r="AS344" s="136" t="str">
        <f t="shared" si="512"/>
        <v/>
      </c>
      <c r="AT344" s="136" t="str">
        <f t="shared" si="512"/>
        <v/>
      </c>
      <c r="AU344" s="136" t="str">
        <f t="shared" si="512"/>
        <v/>
      </c>
      <c r="AV344" s="136" t="str">
        <f t="shared" si="512"/>
        <v/>
      </c>
      <c r="AW344" s="136" t="str">
        <f t="shared" si="512"/>
        <v/>
      </c>
      <c r="AX344" s="136" t="str">
        <f t="shared" si="512"/>
        <v/>
      </c>
      <c r="AY344" s="136" t="str">
        <f t="shared" si="512"/>
        <v/>
      </c>
      <c r="AZ344" s="136" t="str">
        <f t="shared" si="512"/>
        <v/>
      </c>
      <c r="BA344" s="136" t="str">
        <f t="shared" si="512"/>
        <v/>
      </c>
      <c r="BB344" s="136" t="str">
        <f t="shared" si="512"/>
        <v/>
      </c>
      <c r="BC344" s="136" t="str">
        <f t="shared" si="512"/>
        <v/>
      </c>
      <c r="BD344" s="136" t="str">
        <f t="shared" si="512"/>
        <v/>
      </c>
      <c r="BE344" s="136" t="str">
        <f t="shared" si="512"/>
        <v/>
      </c>
      <c r="BF344" s="136" t="str">
        <f t="shared" si="512"/>
        <v/>
      </c>
      <c r="BG344" s="136" t="str">
        <f t="shared" si="512"/>
        <v/>
      </c>
      <c r="BH344" s="136" t="str">
        <f t="shared" si="512"/>
        <v/>
      </c>
    </row>
    <row r="345" spans="1:60" x14ac:dyDescent="0.2">
      <c r="A345" s="114">
        <f>IF(SelectEfficiencySpendFTEs="x",,ERROR)</f>
        <v>0</v>
      </c>
      <c r="C345" s="143" t="s">
        <v>3054</v>
      </c>
      <c r="D345" s="112">
        <f>MATCH(C345,IF(LEFT($C345,3)="XFD",RawDataFieldKeys,StdCalcsFieldKeys),0)-IF(LEFT($C345,3)="XFD",RawDataFieldKeyBaseRow,StdCalcsFieldKeyBaseRow)</f>
        <v>239</v>
      </c>
      <c r="E345" s="112">
        <f>E344+1</f>
        <v>3</v>
      </c>
      <c r="G345" s="143" t="s">
        <v>3076</v>
      </c>
      <c r="H345" s="135" t="str">
        <f>VLOOKUP(C345,IF(LEFT($C345,3)="XFD",RawDataLookupFieldLabels,StdCalcsLookupFieldLabels),2,0)</f>
        <v>Business applications</v>
      </c>
      <c r="I345" s="136" t="str">
        <f>IF(LEN(INDEX(IF(LEFT($C345,3)="XFD",RawDataAllData,StdCalcsAllCalcs),$D345,I$2))=0,"",INDEX(IF(LEFT($C345,3)="XFD",RawDataAllData,StdCalcsAllCalcs),$D345,I$2)*$D343)</f>
        <v/>
      </c>
      <c r="J345" s="136" t="str">
        <f ca="1">IF(AND(I345&lt;&gt;"",I345&lt;INDEX(INDIRECT(B342),E345,MATCH(J343&amp;"LQ",StdRangesColumnHeaders,0)-StdRangesFirstDatasetCol+3)),"Q4",IF(AND(I345&lt;&gt;"",I345&gt;INDEX(INDIRECT(B342),E345,MATCH(J343&amp;"HQ",StdRangesColumnHeaders,0)-StdRangesFirstDatasetCol+3)),"Q1",""))</f>
        <v/>
      </c>
      <c r="K345" s="136" t="str">
        <f t="shared" ref="K345:AP345" si="513">IF(LEN(INDEX(IF(LEFT($C345,3)="XFD",RawDataAllData,StdCalcsAllCalcs),$D345,K$2))=0,"",INDEX(IF(LEFT($C345,3)="XFD",RawDataAllData,StdCalcsAllCalcs),$D345,K$2)*$D343)</f>
        <v/>
      </c>
      <c r="L345" s="136" t="str">
        <f t="shared" si="513"/>
        <v/>
      </c>
      <c r="M345" s="136" t="str">
        <f t="shared" si="513"/>
        <v/>
      </c>
      <c r="N345" s="136" t="str">
        <f t="shared" si="513"/>
        <v/>
      </c>
      <c r="O345" s="136" t="str">
        <f t="shared" si="513"/>
        <v/>
      </c>
      <c r="P345" s="136" t="str">
        <f t="shared" si="513"/>
        <v/>
      </c>
      <c r="Q345" s="136" t="str">
        <f t="shared" si="513"/>
        <v/>
      </c>
      <c r="R345" s="136" t="str">
        <f t="shared" si="513"/>
        <v/>
      </c>
      <c r="S345" s="136" t="str">
        <f t="shared" si="513"/>
        <v/>
      </c>
      <c r="T345" s="136" t="str">
        <f t="shared" si="513"/>
        <v/>
      </c>
      <c r="U345" s="136" t="str">
        <f t="shared" si="513"/>
        <v/>
      </c>
      <c r="V345" s="136" t="str">
        <f t="shared" si="513"/>
        <v/>
      </c>
      <c r="W345" s="136" t="str">
        <f t="shared" si="513"/>
        <v/>
      </c>
      <c r="X345" s="136" t="str">
        <f t="shared" si="513"/>
        <v/>
      </c>
      <c r="Y345" s="136" t="str">
        <f t="shared" si="513"/>
        <v/>
      </c>
      <c r="Z345" s="136" t="str">
        <f t="shared" si="513"/>
        <v/>
      </c>
      <c r="AA345" s="136" t="str">
        <f t="shared" si="513"/>
        <v/>
      </c>
      <c r="AB345" s="136" t="str">
        <f t="shared" si="513"/>
        <v/>
      </c>
      <c r="AC345" s="136" t="str">
        <f t="shared" si="513"/>
        <v/>
      </c>
      <c r="AD345" s="136" t="str">
        <f t="shared" si="513"/>
        <v/>
      </c>
      <c r="AE345" s="136" t="str">
        <f t="shared" si="513"/>
        <v/>
      </c>
      <c r="AF345" s="136" t="str">
        <f t="shared" si="513"/>
        <v/>
      </c>
      <c r="AG345" s="136" t="str">
        <f t="shared" si="513"/>
        <v/>
      </c>
      <c r="AH345" s="136" t="str">
        <f t="shared" si="513"/>
        <v/>
      </c>
      <c r="AI345" s="136" t="str">
        <f t="shared" si="513"/>
        <v/>
      </c>
      <c r="AJ345" s="136" t="str">
        <f t="shared" si="513"/>
        <v/>
      </c>
      <c r="AK345" s="136" t="str">
        <f t="shared" si="513"/>
        <v/>
      </c>
      <c r="AL345" s="136" t="str">
        <f t="shared" si="513"/>
        <v/>
      </c>
      <c r="AM345" s="136" t="str">
        <f t="shared" si="513"/>
        <v/>
      </c>
      <c r="AN345" s="136" t="str">
        <f t="shared" si="513"/>
        <v/>
      </c>
      <c r="AO345" s="136" t="str">
        <f t="shared" si="513"/>
        <v/>
      </c>
      <c r="AP345" s="136" t="str">
        <f t="shared" si="513"/>
        <v/>
      </c>
      <c r="AQ345" s="136" t="str">
        <f t="shared" ref="AQ345:BH345" si="514">IF(LEN(INDEX(IF(LEFT($C345,3)="XFD",RawDataAllData,StdCalcsAllCalcs),$D345,AQ$2))=0,"",INDEX(IF(LEFT($C345,3)="XFD",RawDataAllData,StdCalcsAllCalcs),$D345,AQ$2)*$D343)</f>
        <v/>
      </c>
      <c r="AR345" s="136" t="str">
        <f t="shared" si="514"/>
        <v/>
      </c>
      <c r="AS345" s="136" t="str">
        <f t="shared" si="514"/>
        <v/>
      </c>
      <c r="AT345" s="136" t="str">
        <f t="shared" si="514"/>
        <v/>
      </c>
      <c r="AU345" s="136" t="str">
        <f t="shared" si="514"/>
        <v/>
      </c>
      <c r="AV345" s="136" t="str">
        <f t="shared" si="514"/>
        <v/>
      </c>
      <c r="AW345" s="136" t="str">
        <f t="shared" si="514"/>
        <v/>
      </c>
      <c r="AX345" s="136" t="str">
        <f t="shared" si="514"/>
        <v/>
      </c>
      <c r="AY345" s="136" t="str">
        <f t="shared" si="514"/>
        <v/>
      </c>
      <c r="AZ345" s="136" t="str">
        <f t="shared" si="514"/>
        <v/>
      </c>
      <c r="BA345" s="136" t="str">
        <f t="shared" si="514"/>
        <v/>
      </c>
      <c r="BB345" s="136" t="str">
        <f t="shared" si="514"/>
        <v/>
      </c>
      <c r="BC345" s="136" t="str">
        <f t="shared" si="514"/>
        <v/>
      </c>
      <c r="BD345" s="136" t="str">
        <f t="shared" si="514"/>
        <v/>
      </c>
      <c r="BE345" s="136" t="str">
        <f t="shared" si="514"/>
        <v/>
      </c>
      <c r="BF345" s="136" t="str">
        <f t="shared" si="514"/>
        <v/>
      </c>
      <c r="BG345" s="136" t="str">
        <f t="shared" si="514"/>
        <v/>
      </c>
      <c r="BH345" s="136" t="str">
        <f t="shared" si="514"/>
        <v/>
      </c>
    </row>
    <row r="346" spans="1:60" x14ac:dyDescent="0.2">
      <c r="A346" s="114">
        <f>IF(SelectEfficiencySpendFTEs="x",,ERROR)</f>
        <v>0</v>
      </c>
      <c r="C346" s="143" t="s">
        <v>3075</v>
      </c>
      <c r="D346" s="112">
        <f>MATCH(C346,IF(LEFT($C346,3)="XFD",RawDataFieldKeys,StdCalcsFieldKeys),0)-IF(LEFT($C346,3)="XFD",RawDataFieldKeyBaseRow,StdCalcsFieldKeyBaseRow)</f>
        <v>240</v>
      </c>
      <c r="E346" s="112">
        <f>E345+1</f>
        <v>4</v>
      </c>
      <c r="G346" s="143" t="s">
        <v>3077</v>
      </c>
      <c r="H346" s="135" t="str">
        <f>VLOOKUP(C346,IF(LEFT($C346,3)="XFD",RawDataLookupFieldLabels,StdCalcsLookupFieldLabels),2,0)</f>
        <v>Applications in disaster recovery</v>
      </c>
      <c r="I346" s="136" t="str">
        <f>IF(LEN(INDEX(IF(LEFT($C346,3)="XFD",RawDataAllData,StdCalcsAllCalcs),$D346,I$2))=0,"",INDEX(IF(LEFT($C346,3)="XFD",RawDataAllData,StdCalcsAllCalcs),$D346,I$2)*$D343)</f>
        <v/>
      </c>
      <c r="J346" s="136" t="str">
        <f ca="1">IF(AND(I346&lt;&gt;"",I346&lt;INDEX(INDIRECT(B342),E346,MATCH(J343&amp;"LQ",StdRangesColumnHeaders,0)-StdRangesFirstDatasetCol+3)),"Q4",IF(AND(I346&lt;&gt;"",I346&gt;INDEX(INDIRECT(B342),E346,MATCH(J343&amp;"HQ",StdRangesColumnHeaders,0)-StdRangesFirstDatasetCol+3)),"Q1",""))</f>
        <v/>
      </c>
      <c r="K346" s="136" t="str">
        <f t="shared" ref="K346:T347" si="515">IF(LEN(INDEX(IF(LEFT($C346,3)="XFD",RawDataAllData,StdCalcsAllCalcs),$D346,K$2))=0,"",INDEX(IF(LEFT($C346,3)="XFD",RawDataAllData,StdCalcsAllCalcs),$D346,K$2))</f>
        <v/>
      </c>
      <c r="L346" s="136" t="str">
        <f t="shared" si="515"/>
        <v/>
      </c>
      <c r="M346" s="136" t="str">
        <f t="shared" si="515"/>
        <v/>
      </c>
      <c r="N346" s="136" t="str">
        <f t="shared" si="515"/>
        <v/>
      </c>
      <c r="O346" s="136" t="str">
        <f t="shared" si="515"/>
        <v/>
      </c>
      <c r="P346" s="136" t="str">
        <f t="shared" si="515"/>
        <v/>
      </c>
      <c r="Q346" s="136" t="str">
        <f t="shared" si="515"/>
        <v/>
      </c>
      <c r="R346" s="136" t="str">
        <f t="shared" si="515"/>
        <v/>
      </c>
      <c r="S346" s="136" t="str">
        <f t="shared" si="515"/>
        <v/>
      </c>
      <c r="T346" s="136" t="str">
        <f t="shared" si="515"/>
        <v/>
      </c>
      <c r="U346" s="136" t="str">
        <f t="shared" ref="U346:AD347" si="516">IF(LEN(INDEX(IF(LEFT($C346,3)="XFD",RawDataAllData,StdCalcsAllCalcs),$D346,U$2))=0,"",INDEX(IF(LEFT($C346,3)="XFD",RawDataAllData,StdCalcsAllCalcs),$D346,U$2))</f>
        <v/>
      </c>
      <c r="V346" s="136" t="str">
        <f t="shared" si="516"/>
        <v/>
      </c>
      <c r="W346" s="136" t="str">
        <f t="shared" si="516"/>
        <v/>
      </c>
      <c r="X346" s="136" t="str">
        <f t="shared" si="516"/>
        <v/>
      </c>
      <c r="Y346" s="136" t="str">
        <f t="shared" si="516"/>
        <v/>
      </c>
      <c r="Z346" s="136" t="str">
        <f t="shared" si="516"/>
        <v/>
      </c>
      <c r="AA346" s="136" t="str">
        <f t="shared" si="516"/>
        <v/>
      </c>
      <c r="AB346" s="136" t="str">
        <f t="shared" si="516"/>
        <v/>
      </c>
      <c r="AC346" s="136" t="str">
        <f t="shared" si="516"/>
        <v/>
      </c>
      <c r="AD346" s="136" t="str">
        <f t="shared" si="516"/>
        <v/>
      </c>
      <c r="AE346" s="136" t="str">
        <f t="shared" ref="AE346:AN347" si="517">IF(LEN(INDEX(IF(LEFT($C346,3)="XFD",RawDataAllData,StdCalcsAllCalcs),$D346,AE$2))=0,"",INDEX(IF(LEFT($C346,3)="XFD",RawDataAllData,StdCalcsAllCalcs),$D346,AE$2))</f>
        <v/>
      </c>
      <c r="AF346" s="136" t="str">
        <f t="shared" si="517"/>
        <v/>
      </c>
      <c r="AG346" s="136" t="str">
        <f t="shared" si="517"/>
        <v/>
      </c>
      <c r="AH346" s="136" t="str">
        <f t="shared" si="517"/>
        <v/>
      </c>
      <c r="AI346" s="136" t="str">
        <f t="shared" si="517"/>
        <v/>
      </c>
      <c r="AJ346" s="136" t="str">
        <f t="shared" si="517"/>
        <v/>
      </c>
      <c r="AK346" s="136" t="str">
        <f t="shared" si="517"/>
        <v/>
      </c>
      <c r="AL346" s="136" t="str">
        <f t="shared" si="517"/>
        <v/>
      </c>
      <c r="AM346" s="136" t="str">
        <f t="shared" si="517"/>
        <v/>
      </c>
      <c r="AN346" s="136" t="str">
        <f t="shared" si="517"/>
        <v/>
      </c>
      <c r="AO346" s="136" t="str">
        <f t="shared" ref="AO346:AX347" si="518">IF(LEN(INDEX(IF(LEFT($C346,3)="XFD",RawDataAllData,StdCalcsAllCalcs),$D346,AO$2))=0,"",INDEX(IF(LEFT($C346,3)="XFD",RawDataAllData,StdCalcsAllCalcs),$D346,AO$2))</f>
        <v/>
      </c>
      <c r="AP346" s="136" t="str">
        <f t="shared" si="518"/>
        <v/>
      </c>
      <c r="AQ346" s="136" t="str">
        <f t="shared" si="518"/>
        <v/>
      </c>
      <c r="AR346" s="136" t="str">
        <f t="shared" si="518"/>
        <v/>
      </c>
      <c r="AS346" s="136" t="str">
        <f t="shared" si="518"/>
        <v/>
      </c>
      <c r="AT346" s="136" t="str">
        <f t="shared" si="518"/>
        <v/>
      </c>
      <c r="AU346" s="136" t="str">
        <f t="shared" si="518"/>
        <v/>
      </c>
      <c r="AV346" s="136" t="str">
        <f t="shared" si="518"/>
        <v/>
      </c>
      <c r="AW346" s="136" t="str">
        <f t="shared" si="518"/>
        <v/>
      </c>
      <c r="AX346" s="136" t="str">
        <f t="shared" si="518"/>
        <v/>
      </c>
      <c r="AY346" s="136" t="str">
        <f t="shared" ref="AY346:BH347" si="519">IF(LEN(INDEX(IF(LEFT($C346,3)="XFD",RawDataAllData,StdCalcsAllCalcs),$D346,AY$2))=0,"",INDEX(IF(LEFT($C346,3)="XFD",RawDataAllData,StdCalcsAllCalcs),$D346,AY$2))</f>
        <v/>
      </c>
      <c r="AZ346" s="136" t="str">
        <f t="shared" si="519"/>
        <v/>
      </c>
      <c r="BA346" s="136" t="str">
        <f t="shared" si="519"/>
        <v/>
      </c>
      <c r="BB346" s="136" t="str">
        <f t="shared" si="519"/>
        <v/>
      </c>
      <c r="BC346" s="136" t="str">
        <f t="shared" si="519"/>
        <v/>
      </c>
      <c r="BD346" s="136" t="str">
        <f t="shared" si="519"/>
        <v/>
      </c>
      <c r="BE346" s="136" t="str">
        <f t="shared" si="519"/>
        <v/>
      </c>
      <c r="BF346" s="136" t="str">
        <f t="shared" si="519"/>
        <v/>
      </c>
      <c r="BG346" s="136" t="str">
        <f t="shared" si="519"/>
        <v/>
      </c>
      <c r="BH346" s="136" t="str">
        <f t="shared" si="519"/>
        <v/>
      </c>
    </row>
    <row r="347" spans="1:60" x14ac:dyDescent="0.2">
      <c r="A347" s="114">
        <f>IF(SelectEfficiencySpendFTEs="x",,ERROR)</f>
        <v>0</v>
      </c>
      <c r="C347" s="143" t="s">
        <v>3055</v>
      </c>
      <c r="D347" s="112">
        <f>MATCH(C347,IF(LEFT($C347,3)="XFD",RawDataFieldKeys,StdCalcsFieldKeys),0)-IF(LEFT($C347,3)="XFD",RawDataFieldKeyBaseRow,StdCalcsFieldKeyBaseRow)</f>
        <v>241</v>
      </c>
      <c r="E347" s="112">
        <f>E346+1</f>
        <v>5</v>
      </c>
      <c r="G347" s="143" t="s">
        <v>3078</v>
      </c>
      <c r="H347" s="135" t="str">
        <f>VLOOKUP(C347,IF(LEFT($C347,3)="XFD",RawDataLookupFieldLabels,StdCalcsLookupFieldLabels),2,0)</f>
        <v>Cloud-based applications</v>
      </c>
      <c r="I347" s="136" t="str">
        <f>IF(LEN(INDEX(IF(LEFT($C347,3)="XFD",RawDataAllData,StdCalcsAllCalcs),$D347,I$2))=0,"",INDEX(IF(LEFT($C347,3)="XFD",RawDataAllData,StdCalcsAllCalcs),$D347,I$2)*$D343)</f>
        <v/>
      </c>
      <c r="J347" s="136" t="str">
        <f ca="1">IF(AND(I347&lt;&gt;"",I347&lt;INDEX(INDIRECT(B342),E347,MATCH(J343&amp;"LQ",StdRangesColumnHeaders,0)-StdRangesFirstDatasetCol+3)),"Q4",IF(AND(I347&lt;&gt;"",I347&gt;INDEX(INDIRECT(B342),E347,MATCH(J343&amp;"HQ",StdRangesColumnHeaders,0)-StdRangesFirstDatasetCol+3)),"Q1",""))</f>
        <v/>
      </c>
      <c r="K347" s="136" t="str">
        <f t="shared" si="515"/>
        <v/>
      </c>
      <c r="L347" s="136" t="str">
        <f t="shared" si="515"/>
        <v/>
      </c>
      <c r="M347" s="136" t="str">
        <f t="shared" si="515"/>
        <v/>
      </c>
      <c r="N347" s="136" t="str">
        <f t="shared" si="515"/>
        <v/>
      </c>
      <c r="O347" s="136" t="str">
        <f t="shared" si="515"/>
        <v/>
      </c>
      <c r="P347" s="136" t="str">
        <f t="shared" si="515"/>
        <v/>
      </c>
      <c r="Q347" s="136" t="str">
        <f t="shared" si="515"/>
        <v/>
      </c>
      <c r="R347" s="136" t="str">
        <f t="shared" si="515"/>
        <v/>
      </c>
      <c r="S347" s="136" t="str">
        <f t="shared" si="515"/>
        <v/>
      </c>
      <c r="T347" s="136" t="str">
        <f t="shared" si="515"/>
        <v/>
      </c>
      <c r="U347" s="136" t="str">
        <f t="shared" si="516"/>
        <v/>
      </c>
      <c r="V347" s="136" t="str">
        <f t="shared" si="516"/>
        <v/>
      </c>
      <c r="W347" s="136" t="str">
        <f t="shared" si="516"/>
        <v/>
      </c>
      <c r="X347" s="136" t="str">
        <f t="shared" si="516"/>
        <v/>
      </c>
      <c r="Y347" s="136" t="str">
        <f t="shared" si="516"/>
        <v/>
      </c>
      <c r="Z347" s="136" t="str">
        <f t="shared" si="516"/>
        <v/>
      </c>
      <c r="AA347" s="136" t="str">
        <f t="shared" si="516"/>
        <v/>
      </c>
      <c r="AB347" s="136" t="str">
        <f t="shared" si="516"/>
        <v/>
      </c>
      <c r="AC347" s="136" t="str">
        <f t="shared" si="516"/>
        <v/>
      </c>
      <c r="AD347" s="136" t="str">
        <f t="shared" si="516"/>
        <v/>
      </c>
      <c r="AE347" s="136" t="str">
        <f t="shared" si="517"/>
        <v/>
      </c>
      <c r="AF347" s="136" t="str">
        <f t="shared" si="517"/>
        <v/>
      </c>
      <c r="AG347" s="136" t="str">
        <f t="shared" si="517"/>
        <v/>
      </c>
      <c r="AH347" s="136" t="str">
        <f t="shared" si="517"/>
        <v/>
      </c>
      <c r="AI347" s="136" t="str">
        <f t="shared" si="517"/>
        <v/>
      </c>
      <c r="AJ347" s="136" t="str">
        <f t="shared" si="517"/>
        <v/>
      </c>
      <c r="AK347" s="136" t="str">
        <f t="shared" si="517"/>
        <v/>
      </c>
      <c r="AL347" s="136" t="str">
        <f t="shared" si="517"/>
        <v/>
      </c>
      <c r="AM347" s="136" t="str">
        <f t="shared" si="517"/>
        <v/>
      </c>
      <c r="AN347" s="136" t="str">
        <f t="shared" si="517"/>
        <v/>
      </c>
      <c r="AO347" s="136" t="str">
        <f t="shared" si="518"/>
        <v/>
      </c>
      <c r="AP347" s="136" t="str">
        <f t="shared" si="518"/>
        <v/>
      </c>
      <c r="AQ347" s="136" t="str">
        <f t="shared" si="518"/>
        <v/>
      </c>
      <c r="AR347" s="136" t="str">
        <f t="shared" si="518"/>
        <v/>
      </c>
      <c r="AS347" s="136" t="str">
        <f t="shared" si="518"/>
        <v/>
      </c>
      <c r="AT347" s="136" t="str">
        <f t="shared" si="518"/>
        <v/>
      </c>
      <c r="AU347" s="136" t="str">
        <f t="shared" si="518"/>
        <v/>
      </c>
      <c r="AV347" s="136" t="str">
        <f t="shared" si="518"/>
        <v/>
      </c>
      <c r="AW347" s="136" t="str">
        <f t="shared" si="518"/>
        <v/>
      </c>
      <c r="AX347" s="136" t="str">
        <f t="shared" si="518"/>
        <v/>
      </c>
      <c r="AY347" s="136" t="str">
        <f t="shared" si="519"/>
        <v/>
      </c>
      <c r="AZ347" s="136" t="str">
        <f t="shared" si="519"/>
        <v/>
      </c>
      <c r="BA347" s="136" t="str">
        <f t="shared" si="519"/>
        <v/>
      </c>
      <c r="BB347" s="136" t="str">
        <f t="shared" si="519"/>
        <v/>
      </c>
      <c r="BC347" s="136" t="str">
        <f t="shared" si="519"/>
        <v/>
      </c>
      <c r="BD347" s="136" t="str">
        <f t="shared" si="519"/>
        <v/>
      </c>
      <c r="BE347" s="136" t="str">
        <f t="shared" si="519"/>
        <v/>
      </c>
      <c r="BF347" s="136" t="str">
        <f t="shared" si="519"/>
        <v/>
      </c>
      <c r="BG347" s="136" t="str">
        <f t="shared" si="519"/>
        <v/>
      </c>
      <c r="BH347" s="136" t="str">
        <f t="shared" si="519"/>
        <v/>
      </c>
    </row>
    <row r="348" spans="1:60" ht="4.5" customHeight="1" x14ac:dyDescent="0.2">
      <c r="A348" s="114">
        <f>IF(SelectEfficiencyProductivity="x",,ERROR)</f>
        <v>0</v>
      </c>
    </row>
    <row r="349" spans="1:60" x14ac:dyDescent="0.2">
      <c r="A349" s="114">
        <f>IF(SelectEfficiencyProductivity="x",,ERROR)</f>
        <v>0</v>
      </c>
      <c r="B349" s="112" t="s">
        <v>3090</v>
      </c>
    </row>
    <row r="350" spans="1:60" x14ac:dyDescent="0.2">
      <c r="A350" s="114">
        <f t="shared" ref="A350:A356" si="520">IF(SelectEfficiencySpendFTEs="x",,ERROR)</f>
        <v>0</v>
      </c>
      <c r="B350" s="112" t="s">
        <v>3051</v>
      </c>
      <c r="D350" s="234">
        <v>100</v>
      </c>
      <c r="E350" s="234"/>
      <c r="F350" s="234"/>
      <c r="G350" s="135"/>
      <c r="H350" s="135" t="str">
        <f>HeaderLabels</f>
        <v>Labels</v>
      </c>
      <c r="I350" s="135" t="str">
        <f>HeaderCl1N</f>
        <v>#Cl1N#</v>
      </c>
      <c r="J350" s="143" t="s">
        <v>179</v>
      </c>
      <c r="K350" s="135" t="str">
        <f>HeaderCl2N</f>
        <v>#Cl2N#</v>
      </c>
      <c r="L350" s="135" t="str">
        <f>HeaderCl3N</f>
        <v>#Cl3N#</v>
      </c>
      <c r="M350" s="135" t="str">
        <f>HeaderCl4N</f>
        <v>#Cl4N#</v>
      </c>
      <c r="N350" s="135" t="str">
        <f>HeaderCl5N</f>
        <v>#Cl5N#</v>
      </c>
      <c r="O350" s="135" t="str">
        <f>HeaderP1N</f>
        <v>#P1N#</v>
      </c>
      <c r="P350" s="135" t="str">
        <f>HeaderP2N</f>
        <v>#P2N#</v>
      </c>
      <c r="Q350" s="135" t="str">
        <f>HeaderP3N</f>
        <v>#P3N#</v>
      </c>
      <c r="R350" s="135" t="str">
        <f>HeaderP4N</f>
        <v>#P4N#</v>
      </c>
      <c r="S350" s="135" t="str">
        <f>HeaderP5N</f>
        <v>#P5N#</v>
      </c>
      <c r="T350" s="135" t="str">
        <f>HeaderP6N</f>
        <v>#P6N#</v>
      </c>
      <c r="U350" s="135" t="str">
        <f>HeaderP7N</f>
        <v>#P7N#</v>
      </c>
      <c r="V350" s="135" t="str">
        <f>HeaderP8N</f>
        <v>#P8N#</v>
      </c>
      <c r="W350" s="135" t="str">
        <f>HeaderP9N</f>
        <v>#P9N#</v>
      </c>
      <c r="X350" s="135" t="str">
        <f>HeaderP10N</f>
        <v>#P10N#</v>
      </c>
      <c r="Y350" s="135" t="str">
        <f>HeaderP11N</f>
        <v>#P11N#</v>
      </c>
      <c r="Z350" s="135" t="str">
        <f>HeaderG1Med</f>
        <v>#G1Med#</v>
      </c>
      <c r="AA350" s="135" t="str">
        <f>HeaderG1LQ</f>
        <v>#G1LQ#</v>
      </c>
      <c r="AB350" s="135" t="str">
        <f>HeaderG1HQ</f>
        <v>#G1HQ#</v>
      </c>
      <c r="AC350" s="135" t="str">
        <f>HeaderG1Min</f>
        <v>#G1Min#</v>
      </c>
      <c r="AD350" s="135" t="str">
        <f>HeaderG1Max</f>
        <v>#G1Max#</v>
      </c>
      <c r="AE350" s="135" t="str">
        <f>HeaderG1Avg</f>
        <v>#G1Avg#</v>
      </c>
      <c r="AF350" s="135" t="str">
        <f>HeaderG1Std</f>
        <v>#G1Std#</v>
      </c>
      <c r="AG350" s="135" t="str">
        <f>HeaderG2Med</f>
        <v>#G2Med#</v>
      </c>
      <c r="AH350" s="135" t="str">
        <f>HeaderG2LQ</f>
        <v>#G2LQ#</v>
      </c>
      <c r="AI350" s="135" t="str">
        <f>HeaderG2HQ</f>
        <v>#G2HQ#</v>
      </c>
      <c r="AJ350" s="135" t="str">
        <f>HeaderG2Min</f>
        <v>#G2Min#</v>
      </c>
      <c r="AK350" s="135" t="str">
        <f>HeaderG2Max</f>
        <v>#G2Max#</v>
      </c>
      <c r="AL350" s="135" t="str">
        <f>HeaderG2Avg</f>
        <v>#G2Avg#</v>
      </c>
      <c r="AM350" s="135" t="str">
        <f>HeaderG2Std</f>
        <v>#G2Std#</v>
      </c>
      <c r="AN350" s="135" t="str">
        <f>HeaderG3Med</f>
        <v>#G3Med#</v>
      </c>
      <c r="AO350" s="135" t="str">
        <f>HeaderG3LQ</f>
        <v>#G3LQ#</v>
      </c>
      <c r="AP350" s="135" t="str">
        <f>HeaderG3HQ</f>
        <v>#G3HQ#</v>
      </c>
      <c r="AQ350" s="135" t="str">
        <f>HeaderG3Min</f>
        <v>#G3Min#</v>
      </c>
      <c r="AR350" s="135" t="str">
        <f>HeaderG3Max</f>
        <v>#G3Max#</v>
      </c>
      <c r="AS350" s="135" t="str">
        <f>HeaderG3Avg</f>
        <v>#G3Avg#</v>
      </c>
      <c r="AT350" s="135" t="str">
        <f>HeaderG3Std</f>
        <v>#G3Std#</v>
      </c>
      <c r="AU350" s="135" t="str">
        <f>HeaderG4Med</f>
        <v>#G4Med#</v>
      </c>
      <c r="AV350" s="135" t="str">
        <f>HeaderG4LQ</f>
        <v>#G4LQ#</v>
      </c>
      <c r="AW350" s="135" t="str">
        <f>HeaderG4HQ</f>
        <v>#G4HQ#</v>
      </c>
      <c r="AX350" s="135" t="str">
        <f>HeaderG4Min</f>
        <v>#G4Min#</v>
      </c>
      <c r="AY350" s="135" t="str">
        <f>HeaderG4Max</f>
        <v>#G4Max#</v>
      </c>
      <c r="AZ350" s="135" t="str">
        <f>HeaderG4Avg</f>
        <v>#G4Avg#</v>
      </c>
      <c r="BA350" s="135" t="str">
        <f>HeaderG4Std</f>
        <v>#G4Std#</v>
      </c>
      <c r="BB350" s="135" t="str">
        <f>HeaderG5Med</f>
        <v>#G5Med#</v>
      </c>
      <c r="BC350" s="135" t="str">
        <f>HeaderG5LQ</f>
        <v>#G5LQ#</v>
      </c>
      <c r="BD350" s="135" t="str">
        <f>HeaderG5HQ</f>
        <v>#G5HQ#</v>
      </c>
      <c r="BE350" s="135" t="str">
        <f>HeaderG5Min</f>
        <v>#G5Min#</v>
      </c>
      <c r="BF350" s="135" t="str">
        <f>HeaderG5Max</f>
        <v>#G5Max#</v>
      </c>
      <c r="BG350" s="135" t="str">
        <f>HeaderG5Avg</f>
        <v>#G5Avg#</v>
      </c>
      <c r="BH350" s="135" t="str">
        <f>HeaderG5Std</f>
        <v>#G5Std#</v>
      </c>
    </row>
    <row r="351" spans="1:60" x14ac:dyDescent="0.2">
      <c r="A351" s="114">
        <f t="shared" si="520"/>
        <v>0</v>
      </c>
      <c r="C351" s="143" t="s">
        <v>3056</v>
      </c>
      <c r="D351" s="112">
        <f t="shared" ref="D351:D356" si="521">MATCH(C351,IF(LEFT($C351,3)="XFD",RawDataFieldKeys,StdCalcsFieldKeys),0)-IF(LEFT($C351,3)="XFD",RawDataFieldKeyBaseRow,StdCalcsFieldKeyBaseRow)</f>
        <v>242</v>
      </c>
      <c r="E351" s="112">
        <v>2</v>
      </c>
      <c r="G351" s="143" t="s">
        <v>3079</v>
      </c>
      <c r="H351" s="135" t="str">
        <f t="shared" ref="H351:H356" si="522">VLOOKUP(C351,IF(LEFT($C351,3)="XFD",RawDataLookupFieldLabels,StdCalcsLookupFieldLabels),2,0)</f>
        <v>Locally-built and supported</v>
      </c>
      <c r="I351" s="136" t="str">
        <f>IF(LEN(INDEX(IF(LEFT($C351,3)="XFD",RawDataAllData,StdCalcsAllCalcs),$D351,I$2))=0,"",INDEX(IF(LEFT($C351,3)="XFD",RawDataAllData,StdCalcsAllCalcs),$D351,I$2)*$D350)</f>
        <v/>
      </c>
      <c r="J351" s="136" t="str">
        <f ca="1">IF(AND(I351&lt;&gt;"",I351&lt;INDEX(INDIRECT(B349),E351,MATCH(J350&amp;"LQ",StdRangesColumnHeaders,0)-StdRangesFirstDatasetCol+3)),"Q4",IF(AND(I351&lt;&gt;"",I351&gt;INDEX(INDIRECT(B349),E351,MATCH(J350&amp;"HQ",StdRangesColumnHeaders,0)-StdRangesFirstDatasetCol+3)),"Q1",""))</f>
        <v/>
      </c>
      <c r="K351" s="136" t="str">
        <f t="shared" ref="K351:AP351" si="523">IF(LEN(INDEX(IF(LEFT($C351,3)="XFD",RawDataAllData,StdCalcsAllCalcs),$D351,K$2))=0,"",INDEX(IF(LEFT($C351,3)="XFD",RawDataAllData,StdCalcsAllCalcs),$D351,K$2)*$D350)</f>
        <v/>
      </c>
      <c r="L351" s="136" t="str">
        <f t="shared" si="523"/>
        <v/>
      </c>
      <c r="M351" s="136" t="str">
        <f t="shared" si="523"/>
        <v/>
      </c>
      <c r="N351" s="136" t="str">
        <f t="shared" si="523"/>
        <v/>
      </c>
      <c r="O351" s="136" t="str">
        <f t="shared" si="523"/>
        <v/>
      </c>
      <c r="P351" s="136" t="str">
        <f t="shared" si="523"/>
        <v/>
      </c>
      <c r="Q351" s="136" t="str">
        <f t="shared" si="523"/>
        <v/>
      </c>
      <c r="R351" s="136" t="str">
        <f t="shared" si="523"/>
        <v/>
      </c>
      <c r="S351" s="136" t="str">
        <f t="shared" si="523"/>
        <v/>
      </c>
      <c r="T351" s="136" t="str">
        <f t="shared" si="523"/>
        <v/>
      </c>
      <c r="U351" s="136" t="str">
        <f t="shared" si="523"/>
        <v/>
      </c>
      <c r="V351" s="136" t="str">
        <f t="shared" si="523"/>
        <v/>
      </c>
      <c r="W351" s="136" t="str">
        <f t="shared" si="523"/>
        <v/>
      </c>
      <c r="X351" s="136" t="str">
        <f t="shared" si="523"/>
        <v/>
      </c>
      <c r="Y351" s="136" t="str">
        <f t="shared" si="523"/>
        <v/>
      </c>
      <c r="Z351" s="136" t="str">
        <f t="shared" si="523"/>
        <v/>
      </c>
      <c r="AA351" s="136" t="str">
        <f t="shared" si="523"/>
        <v/>
      </c>
      <c r="AB351" s="136" t="str">
        <f t="shared" si="523"/>
        <v/>
      </c>
      <c r="AC351" s="136" t="str">
        <f t="shared" si="523"/>
        <v/>
      </c>
      <c r="AD351" s="136" t="str">
        <f t="shared" si="523"/>
        <v/>
      </c>
      <c r="AE351" s="136" t="str">
        <f t="shared" si="523"/>
        <v/>
      </c>
      <c r="AF351" s="136" t="str">
        <f t="shared" si="523"/>
        <v/>
      </c>
      <c r="AG351" s="136" t="str">
        <f t="shared" si="523"/>
        <v/>
      </c>
      <c r="AH351" s="136" t="str">
        <f t="shared" si="523"/>
        <v/>
      </c>
      <c r="AI351" s="136" t="str">
        <f t="shared" si="523"/>
        <v/>
      </c>
      <c r="AJ351" s="136" t="str">
        <f t="shared" si="523"/>
        <v/>
      </c>
      <c r="AK351" s="136" t="str">
        <f t="shared" si="523"/>
        <v/>
      </c>
      <c r="AL351" s="136" t="str">
        <f t="shared" si="523"/>
        <v/>
      </c>
      <c r="AM351" s="136" t="str">
        <f t="shared" si="523"/>
        <v/>
      </c>
      <c r="AN351" s="136" t="str">
        <f t="shared" si="523"/>
        <v/>
      </c>
      <c r="AO351" s="136" t="str">
        <f t="shared" si="523"/>
        <v/>
      </c>
      <c r="AP351" s="136" t="str">
        <f t="shared" si="523"/>
        <v/>
      </c>
      <c r="AQ351" s="136" t="str">
        <f t="shared" ref="AQ351:BH351" si="524">IF(LEN(INDEX(IF(LEFT($C351,3)="XFD",RawDataAllData,StdCalcsAllCalcs),$D351,AQ$2))=0,"",INDEX(IF(LEFT($C351,3)="XFD",RawDataAllData,StdCalcsAllCalcs),$D351,AQ$2)*$D350)</f>
        <v/>
      </c>
      <c r="AR351" s="136" t="str">
        <f t="shared" si="524"/>
        <v/>
      </c>
      <c r="AS351" s="136" t="str">
        <f t="shared" si="524"/>
        <v/>
      </c>
      <c r="AT351" s="136" t="str">
        <f t="shared" si="524"/>
        <v/>
      </c>
      <c r="AU351" s="136" t="str">
        <f t="shared" si="524"/>
        <v/>
      </c>
      <c r="AV351" s="136" t="str">
        <f t="shared" si="524"/>
        <v/>
      </c>
      <c r="AW351" s="136" t="str">
        <f t="shared" si="524"/>
        <v/>
      </c>
      <c r="AX351" s="136" t="str">
        <f t="shared" si="524"/>
        <v/>
      </c>
      <c r="AY351" s="136" t="str">
        <f t="shared" si="524"/>
        <v/>
      </c>
      <c r="AZ351" s="136" t="str">
        <f t="shared" si="524"/>
        <v/>
      </c>
      <c r="BA351" s="136" t="str">
        <f t="shared" si="524"/>
        <v/>
      </c>
      <c r="BB351" s="136" t="str">
        <f t="shared" si="524"/>
        <v/>
      </c>
      <c r="BC351" s="136" t="str">
        <f t="shared" si="524"/>
        <v/>
      </c>
      <c r="BD351" s="136" t="str">
        <f t="shared" si="524"/>
        <v/>
      </c>
      <c r="BE351" s="136" t="str">
        <f t="shared" si="524"/>
        <v/>
      </c>
      <c r="BF351" s="136" t="str">
        <f t="shared" si="524"/>
        <v/>
      </c>
      <c r="BG351" s="136" t="str">
        <f t="shared" si="524"/>
        <v/>
      </c>
      <c r="BH351" s="136" t="str">
        <f t="shared" si="524"/>
        <v/>
      </c>
    </row>
    <row r="352" spans="1:60" x14ac:dyDescent="0.2">
      <c r="A352" s="114">
        <f t="shared" si="520"/>
        <v>0</v>
      </c>
      <c r="C352" s="143" t="s">
        <v>3057</v>
      </c>
      <c r="D352" s="112">
        <f t="shared" si="521"/>
        <v>243</v>
      </c>
      <c r="E352" s="112">
        <f>E351+1</f>
        <v>3</v>
      </c>
      <c r="G352" s="143" t="s">
        <v>3080</v>
      </c>
      <c r="H352" s="135" t="str">
        <f t="shared" si="522"/>
        <v>Locally-built, vendor-supported</v>
      </c>
      <c r="I352" s="136" t="str">
        <f>IF(LEN(INDEX(IF(LEFT($C352,3)="XFD",RawDataAllData,StdCalcsAllCalcs),$D352,I$2))=0,"",INDEX(IF(LEFT($C352,3)="XFD",RawDataAllData,StdCalcsAllCalcs),$D352,I$2)*$D350)</f>
        <v/>
      </c>
      <c r="J352" s="136" t="str">
        <f ca="1">IF(AND(I352&lt;&gt;"",I352&lt;INDEX(INDIRECT(B349),E352,MATCH(J350&amp;"LQ",StdRangesColumnHeaders,0)-StdRangesFirstDatasetCol+3)),"Q4",IF(AND(I352&lt;&gt;"",I352&gt;INDEX(INDIRECT(B349),E352,MATCH(J350&amp;"HQ",StdRangesColumnHeaders,0)-StdRangesFirstDatasetCol+3)),"Q1",""))</f>
        <v/>
      </c>
      <c r="K352" s="136" t="str">
        <f t="shared" ref="K352:AP352" si="525">IF(LEN(INDEX(IF(LEFT($C352,3)="XFD",RawDataAllData,StdCalcsAllCalcs),$D352,K$2))=0,"",INDEX(IF(LEFT($C352,3)="XFD",RawDataAllData,StdCalcsAllCalcs),$D352,K$2)*$D350)</f>
        <v/>
      </c>
      <c r="L352" s="136" t="str">
        <f t="shared" si="525"/>
        <v/>
      </c>
      <c r="M352" s="136" t="str">
        <f t="shared" si="525"/>
        <v/>
      </c>
      <c r="N352" s="136" t="str">
        <f t="shared" si="525"/>
        <v/>
      </c>
      <c r="O352" s="136" t="str">
        <f t="shared" si="525"/>
        <v/>
      </c>
      <c r="P352" s="136" t="str">
        <f t="shared" si="525"/>
        <v/>
      </c>
      <c r="Q352" s="136" t="str">
        <f t="shared" si="525"/>
        <v/>
      </c>
      <c r="R352" s="136" t="str">
        <f t="shared" si="525"/>
        <v/>
      </c>
      <c r="S352" s="136" t="str">
        <f t="shared" si="525"/>
        <v/>
      </c>
      <c r="T352" s="136" t="str">
        <f t="shared" si="525"/>
        <v/>
      </c>
      <c r="U352" s="136" t="str">
        <f t="shared" si="525"/>
        <v/>
      </c>
      <c r="V352" s="136" t="str">
        <f t="shared" si="525"/>
        <v/>
      </c>
      <c r="W352" s="136" t="str">
        <f t="shared" si="525"/>
        <v/>
      </c>
      <c r="X352" s="136" t="str">
        <f t="shared" si="525"/>
        <v/>
      </c>
      <c r="Y352" s="136" t="str">
        <f t="shared" si="525"/>
        <v/>
      </c>
      <c r="Z352" s="136" t="str">
        <f t="shared" si="525"/>
        <v/>
      </c>
      <c r="AA352" s="136" t="str">
        <f t="shared" si="525"/>
        <v/>
      </c>
      <c r="AB352" s="136" t="str">
        <f t="shared" si="525"/>
        <v/>
      </c>
      <c r="AC352" s="136" t="str">
        <f t="shared" si="525"/>
        <v/>
      </c>
      <c r="AD352" s="136" t="str">
        <f t="shared" si="525"/>
        <v/>
      </c>
      <c r="AE352" s="136" t="str">
        <f t="shared" si="525"/>
        <v/>
      </c>
      <c r="AF352" s="136" t="str">
        <f t="shared" si="525"/>
        <v/>
      </c>
      <c r="AG352" s="136" t="str">
        <f t="shared" si="525"/>
        <v/>
      </c>
      <c r="AH352" s="136" t="str">
        <f t="shared" si="525"/>
        <v/>
      </c>
      <c r="AI352" s="136" t="str">
        <f t="shared" si="525"/>
        <v/>
      </c>
      <c r="AJ352" s="136" t="str">
        <f t="shared" si="525"/>
        <v/>
      </c>
      <c r="AK352" s="136" t="str">
        <f t="shared" si="525"/>
        <v/>
      </c>
      <c r="AL352" s="136" t="str">
        <f t="shared" si="525"/>
        <v/>
      </c>
      <c r="AM352" s="136" t="str">
        <f t="shared" si="525"/>
        <v/>
      </c>
      <c r="AN352" s="136" t="str">
        <f t="shared" si="525"/>
        <v/>
      </c>
      <c r="AO352" s="136" t="str">
        <f t="shared" si="525"/>
        <v/>
      </c>
      <c r="AP352" s="136" t="str">
        <f t="shared" si="525"/>
        <v/>
      </c>
      <c r="AQ352" s="136" t="str">
        <f t="shared" ref="AQ352:BH352" si="526">IF(LEN(INDEX(IF(LEFT($C352,3)="XFD",RawDataAllData,StdCalcsAllCalcs),$D352,AQ$2))=0,"",INDEX(IF(LEFT($C352,3)="XFD",RawDataAllData,StdCalcsAllCalcs),$D352,AQ$2)*$D350)</f>
        <v/>
      </c>
      <c r="AR352" s="136" t="str">
        <f t="shared" si="526"/>
        <v/>
      </c>
      <c r="AS352" s="136" t="str">
        <f t="shared" si="526"/>
        <v/>
      </c>
      <c r="AT352" s="136" t="str">
        <f t="shared" si="526"/>
        <v/>
      </c>
      <c r="AU352" s="136" t="str">
        <f t="shared" si="526"/>
        <v/>
      </c>
      <c r="AV352" s="136" t="str">
        <f t="shared" si="526"/>
        <v/>
      </c>
      <c r="AW352" s="136" t="str">
        <f t="shared" si="526"/>
        <v/>
      </c>
      <c r="AX352" s="136" t="str">
        <f t="shared" si="526"/>
        <v/>
      </c>
      <c r="AY352" s="136" t="str">
        <f t="shared" si="526"/>
        <v/>
      </c>
      <c r="AZ352" s="136" t="str">
        <f t="shared" si="526"/>
        <v/>
      </c>
      <c r="BA352" s="136" t="str">
        <f t="shared" si="526"/>
        <v/>
      </c>
      <c r="BB352" s="136" t="str">
        <f t="shared" si="526"/>
        <v/>
      </c>
      <c r="BC352" s="136" t="str">
        <f t="shared" si="526"/>
        <v/>
      </c>
      <c r="BD352" s="136" t="str">
        <f t="shared" si="526"/>
        <v/>
      </c>
      <c r="BE352" s="136" t="str">
        <f t="shared" si="526"/>
        <v/>
      </c>
      <c r="BF352" s="136" t="str">
        <f t="shared" si="526"/>
        <v/>
      </c>
      <c r="BG352" s="136" t="str">
        <f t="shared" si="526"/>
        <v/>
      </c>
      <c r="BH352" s="136" t="str">
        <f t="shared" si="526"/>
        <v/>
      </c>
    </row>
    <row r="353" spans="1:60" x14ac:dyDescent="0.2">
      <c r="A353" s="114">
        <f t="shared" si="520"/>
        <v>0</v>
      </c>
      <c r="C353" s="143" t="s">
        <v>3058</v>
      </c>
      <c r="D353" s="112">
        <f t="shared" si="521"/>
        <v>244</v>
      </c>
      <c r="E353" s="112">
        <f>E352+1</f>
        <v>4</v>
      </c>
      <c r="G353" s="143" t="s">
        <v>3081</v>
      </c>
      <c r="H353" s="135" t="str">
        <f t="shared" si="522"/>
        <v>Vendor-built and supported</v>
      </c>
      <c r="I353" s="136" t="str">
        <f>IF(LEN(INDEX(IF(LEFT($C353,3)="XFD",RawDataAllData,StdCalcsAllCalcs),$D353,I$2))=0,"",INDEX(IF(LEFT($C353,3)="XFD",RawDataAllData,StdCalcsAllCalcs),$D353,I$2)*$D350)</f>
        <v/>
      </c>
      <c r="J353" s="136" t="str">
        <f ca="1">IF(AND(I353&lt;&gt;"",I353&lt;INDEX(INDIRECT(B349),E353,MATCH(J350&amp;"LQ",StdRangesColumnHeaders,0)-StdRangesFirstDatasetCol+3)),"Q4",IF(AND(I353&lt;&gt;"",I353&gt;INDEX(INDIRECT(B349),E353,MATCH(J350&amp;"HQ",StdRangesColumnHeaders,0)-StdRangesFirstDatasetCol+3)),"Q1",""))</f>
        <v/>
      </c>
      <c r="K353" s="136" t="str">
        <f t="shared" ref="K353:T354" si="527">IF(LEN(INDEX(IF(LEFT($C353,3)="XFD",RawDataAllData,StdCalcsAllCalcs),$D353,K$2))=0,"",INDEX(IF(LEFT($C353,3)="XFD",RawDataAllData,StdCalcsAllCalcs),$D353,K$2))</f>
        <v/>
      </c>
      <c r="L353" s="136" t="str">
        <f t="shared" si="527"/>
        <v/>
      </c>
      <c r="M353" s="136" t="str">
        <f t="shared" si="527"/>
        <v/>
      </c>
      <c r="N353" s="136" t="str">
        <f t="shared" si="527"/>
        <v/>
      </c>
      <c r="O353" s="136" t="str">
        <f t="shared" si="527"/>
        <v/>
      </c>
      <c r="P353" s="136" t="str">
        <f t="shared" si="527"/>
        <v/>
      </c>
      <c r="Q353" s="136" t="str">
        <f t="shared" si="527"/>
        <v/>
      </c>
      <c r="R353" s="136" t="str">
        <f t="shared" si="527"/>
        <v/>
      </c>
      <c r="S353" s="136" t="str">
        <f t="shared" si="527"/>
        <v/>
      </c>
      <c r="T353" s="136" t="str">
        <f t="shared" si="527"/>
        <v/>
      </c>
      <c r="U353" s="136" t="str">
        <f t="shared" ref="U353:AD354" si="528">IF(LEN(INDEX(IF(LEFT($C353,3)="XFD",RawDataAllData,StdCalcsAllCalcs),$D353,U$2))=0,"",INDEX(IF(LEFT($C353,3)="XFD",RawDataAllData,StdCalcsAllCalcs),$D353,U$2))</f>
        <v/>
      </c>
      <c r="V353" s="136" t="str">
        <f t="shared" si="528"/>
        <v/>
      </c>
      <c r="W353" s="136" t="str">
        <f t="shared" si="528"/>
        <v/>
      </c>
      <c r="X353" s="136" t="str">
        <f t="shared" si="528"/>
        <v/>
      </c>
      <c r="Y353" s="136" t="str">
        <f t="shared" si="528"/>
        <v/>
      </c>
      <c r="Z353" s="136" t="str">
        <f t="shared" si="528"/>
        <v/>
      </c>
      <c r="AA353" s="136" t="str">
        <f t="shared" si="528"/>
        <v/>
      </c>
      <c r="AB353" s="136" t="str">
        <f t="shared" si="528"/>
        <v/>
      </c>
      <c r="AC353" s="136" t="str">
        <f t="shared" si="528"/>
        <v/>
      </c>
      <c r="AD353" s="136" t="str">
        <f t="shared" si="528"/>
        <v/>
      </c>
      <c r="AE353" s="136" t="str">
        <f t="shared" ref="AE353:AN354" si="529">IF(LEN(INDEX(IF(LEFT($C353,3)="XFD",RawDataAllData,StdCalcsAllCalcs),$D353,AE$2))=0,"",INDEX(IF(LEFT($C353,3)="XFD",RawDataAllData,StdCalcsAllCalcs),$D353,AE$2))</f>
        <v/>
      </c>
      <c r="AF353" s="136" t="str">
        <f t="shared" si="529"/>
        <v/>
      </c>
      <c r="AG353" s="136" t="str">
        <f t="shared" si="529"/>
        <v/>
      </c>
      <c r="AH353" s="136" t="str">
        <f t="shared" si="529"/>
        <v/>
      </c>
      <c r="AI353" s="136" t="str">
        <f t="shared" si="529"/>
        <v/>
      </c>
      <c r="AJ353" s="136" t="str">
        <f t="shared" si="529"/>
        <v/>
      </c>
      <c r="AK353" s="136" t="str">
        <f t="shared" si="529"/>
        <v/>
      </c>
      <c r="AL353" s="136" t="str">
        <f t="shared" si="529"/>
        <v/>
      </c>
      <c r="AM353" s="136" t="str">
        <f t="shared" si="529"/>
        <v/>
      </c>
      <c r="AN353" s="136" t="str">
        <f t="shared" si="529"/>
        <v/>
      </c>
      <c r="AO353" s="136" t="str">
        <f t="shared" ref="AO353:AX354" si="530">IF(LEN(INDEX(IF(LEFT($C353,3)="XFD",RawDataAllData,StdCalcsAllCalcs),$D353,AO$2))=0,"",INDEX(IF(LEFT($C353,3)="XFD",RawDataAllData,StdCalcsAllCalcs),$D353,AO$2))</f>
        <v/>
      </c>
      <c r="AP353" s="136" t="str">
        <f t="shared" si="530"/>
        <v/>
      </c>
      <c r="AQ353" s="136" t="str">
        <f t="shared" si="530"/>
        <v/>
      </c>
      <c r="AR353" s="136" t="str">
        <f t="shared" si="530"/>
        <v/>
      </c>
      <c r="AS353" s="136" t="str">
        <f t="shared" si="530"/>
        <v/>
      </c>
      <c r="AT353" s="136" t="str">
        <f t="shared" si="530"/>
        <v/>
      </c>
      <c r="AU353" s="136" t="str">
        <f t="shared" si="530"/>
        <v/>
      </c>
      <c r="AV353" s="136" t="str">
        <f t="shared" si="530"/>
        <v/>
      </c>
      <c r="AW353" s="136" t="str">
        <f t="shared" si="530"/>
        <v/>
      </c>
      <c r="AX353" s="136" t="str">
        <f t="shared" si="530"/>
        <v/>
      </c>
      <c r="AY353" s="136" t="str">
        <f t="shared" ref="AY353:BH354" si="531">IF(LEN(INDEX(IF(LEFT($C353,3)="XFD",RawDataAllData,StdCalcsAllCalcs),$D353,AY$2))=0,"",INDEX(IF(LEFT($C353,3)="XFD",RawDataAllData,StdCalcsAllCalcs),$D353,AY$2))</f>
        <v/>
      </c>
      <c r="AZ353" s="136" t="str">
        <f t="shared" si="531"/>
        <v/>
      </c>
      <c r="BA353" s="136" t="str">
        <f t="shared" si="531"/>
        <v/>
      </c>
      <c r="BB353" s="136" t="str">
        <f t="shared" si="531"/>
        <v/>
      </c>
      <c r="BC353" s="136" t="str">
        <f t="shared" si="531"/>
        <v/>
      </c>
      <c r="BD353" s="136" t="str">
        <f t="shared" si="531"/>
        <v/>
      </c>
      <c r="BE353" s="136" t="str">
        <f t="shared" si="531"/>
        <v/>
      </c>
      <c r="BF353" s="136" t="str">
        <f t="shared" si="531"/>
        <v/>
      </c>
      <c r="BG353" s="136" t="str">
        <f t="shared" si="531"/>
        <v/>
      </c>
      <c r="BH353" s="136" t="str">
        <f t="shared" si="531"/>
        <v/>
      </c>
    </row>
    <row r="354" spans="1:60" x14ac:dyDescent="0.2">
      <c r="A354" s="114">
        <f t="shared" si="520"/>
        <v>0</v>
      </c>
      <c r="C354" s="143" t="s">
        <v>3059</v>
      </c>
      <c r="D354" s="112">
        <f t="shared" si="521"/>
        <v>245</v>
      </c>
      <c r="E354" s="112">
        <f>E353+1</f>
        <v>5</v>
      </c>
      <c r="G354" s="143" t="s">
        <v>3082</v>
      </c>
      <c r="H354" s="135" t="str">
        <f t="shared" si="522"/>
        <v>Unsupported</v>
      </c>
      <c r="I354" s="136" t="str">
        <f>IF(LEN(INDEX(IF(LEFT($C354,3)="XFD",RawDataAllData,StdCalcsAllCalcs),$D354,I$2))=0,"",INDEX(IF(LEFT($C354,3)="XFD",RawDataAllData,StdCalcsAllCalcs),$D354,I$2)*$D350)</f>
        <v/>
      </c>
      <c r="J354" s="136" t="str">
        <f ca="1">IF(AND(I354&lt;&gt;"",I354&lt;INDEX(INDIRECT(B349),E354,MATCH(J350&amp;"LQ",StdRangesColumnHeaders,0)-StdRangesFirstDatasetCol+3)),"Q4",IF(AND(I354&lt;&gt;"",I354&gt;INDEX(INDIRECT(B349),E354,MATCH(J350&amp;"HQ",StdRangesColumnHeaders,0)-StdRangesFirstDatasetCol+3)),"Q1",""))</f>
        <v/>
      </c>
      <c r="K354" s="136" t="str">
        <f t="shared" si="527"/>
        <v/>
      </c>
      <c r="L354" s="136" t="str">
        <f t="shared" si="527"/>
        <v/>
      </c>
      <c r="M354" s="136" t="str">
        <f t="shared" si="527"/>
        <v/>
      </c>
      <c r="N354" s="136" t="str">
        <f t="shared" si="527"/>
        <v/>
      </c>
      <c r="O354" s="136" t="str">
        <f t="shared" si="527"/>
        <v/>
      </c>
      <c r="P354" s="136" t="str">
        <f t="shared" si="527"/>
        <v/>
      </c>
      <c r="Q354" s="136" t="str">
        <f t="shared" si="527"/>
        <v/>
      </c>
      <c r="R354" s="136" t="str">
        <f t="shared" si="527"/>
        <v/>
      </c>
      <c r="S354" s="136" t="str">
        <f t="shared" si="527"/>
        <v/>
      </c>
      <c r="T354" s="136" t="str">
        <f t="shared" si="527"/>
        <v/>
      </c>
      <c r="U354" s="136" t="str">
        <f t="shared" si="528"/>
        <v/>
      </c>
      <c r="V354" s="136" t="str">
        <f t="shared" si="528"/>
        <v/>
      </c>
      <c r="W354" s="136" t="str">
        <f t="shared" si="528"/>
        <v/>
      </c>
      <c r="X354" s="136" t="str">
        <f t="shared" si="528"/>
        <v/>
      </c>
      <c r="Y354" s="136" t="str">
        <f t="shared" si="528"/>
        <v/>
      </c>
      <c r="Z354" s="136" t="str">
        <f t="shared" si="528"/>
        <v/>
      </c>
      <c r="AA354" s="136" t="str">
        <f t="shared" si="528"/>
        <v/>
      </c>
      <c r="AB354" s="136" t="str">
        <f t="shared" si="528"/>
        <v/>
      </c>
      <c r="AC354" s="136" t="str">
        <f t="shared" si="528"/>
        <v/>
      </c>
      <c r="AD354" s="136" t="str">
        <f t="shared" si="528"/>
        <v/>
      </c>
      <c r="AE354" s="136" t="str">
        <f t="shared" si="529"/>
        <v/>
      </c>
      <c r="AF354" s="136" t="str">
        <f t="shared" si="529"/>
        <v/>
      </c>
      <c r="AG354" s="136" t="str">
        <f t="shared" si="529"/>
        <v/>
      </c>
      <c r="AH354" s="136" t="str">
        <f t="shared" si="529"/>
        <v/>
      </c>
      <c r="AI354" s="136" t="str">
        <f t="shared" si="529"/>
        <v/>
      </c>
      <c r="AJ354" s="136" t="str">
        <f t="shared" si="529"/>
        <v/>
      </c>
      <c r="AK354" s="136" t="str">
        <f t="shared" si="529"/>
        <v/>
      </c>
      <c r="AL354" s="136" t="str">
        <f t="shared" si="529"/>
        <v/>
      </c>
      <c r="AM354" s="136" t="str">
        <f t="shared" si="529"/>
        <v/>
      </c>
      <c r="AN354" s="136" t="str">
        <f t="shared" si="529"/>
        <v/>
      </c>
      <c r="AO354" s="136" t="str">
        <f t="shared" si="530"/>
        <v/>
      </c>
      <c r="AP354" s="136" t="str">
        <f t="shared" si="530"/>
        <v/>
      </c>
      <c r="AQ354" s="136" t="str">
        <f t="shared" si="530"/>
        <v/>
      </c>
      <c r="AR354" s="136" t="str">
        <f t="shared" si="530"/>
        <v/>
      </c>
      <c r="AS354" s="136" t="str">
        <f t="shared" si="530"/>
        <v/>
      </c>
      <c r="AT354" s="136" t="str">
        <f t="shared" si="530"/>
        <v/>
      </c>
      <c r="AU354" s="136" t="str">
        <f t="shared" si="530"/>
        <v/>
      </c>
      <c r="AV354" s="136" t="str">
        <f t="shared" si="530"/>
        <v/>
      </c>
      <c r="AW354" s="136" t="str">
        <f t="shared" si="530"/>
        <v/>
      </c>
      <c r="AX354" s="136" t="str">
        <f t="shared" si="530"/>
        <v/>
      </c>
      <c r="AY354" s="136" t="str">
        <f t="shared" si="531"/>
        <v/>
      </c>
      <c r="AZ354" s="136" t="str">
        <f t="shared" si="531"/>
        <v/>
      </c>
      <c r="BA354" s="136" t="str">
        <f t="shared" si="531"/>
        <v/>
      </c>
      <c r="BB354" s="136" t="str">
        <f t="shared" si="531"/>
        <v/>
      </c>
      <c r="BC354" s="136" t="str">
        <f t="shared" si="531"/>
        <v/>
      </c>
      <c r="BD354" s="136" t="str">
        <f t="shared" si="531"/>
        <v/>
      </c>
      <c r="BE354" s="136" t="str">
        <f t="shared" si="531"/>
        <v/>
      </c>
      <c r="BF354" s="136" t="str">
        <f t="shared" si="531"/>
        <v/>
      </c>
      <c r="BG354" s="136" t="str">
        <f t="shared" si="531"/>
        <v/>
      </c>
      <c r="BH354" s="136" t="str">
        <f t="shared" si="531"/>
        <v/>
      </c>
    </row>
    <row r="355" spans="1:60" x14ac:dyDescent="0.2">
      <c r="A355" s="114">
        <f t="shared" si="520"/>
        <v>0</v>
      </c>
      <c r="C355" s="143" t="s">
        <v>3073</v>
      </c>
      <c r="D355" s="112">
        <f t="shared" si="521"/>
        <v>246</v>
      </c>
      <c r="E355" s="112">
        <f>E354+1</f>
        <v>6</v>
      </c>
      <c r="G355" s="143" t="s">
        <v>3083</v>
      </c>
      <c r="H355" s="135" t="str">
        <f t="shared" si="522"/>
        <v>Mission-critical applications</v>
      </c>
      <c r="I355" s="136" t="str">
        <f>IF(LEN(INDEX(IF(LEFT($C355,3)="XFD",RawDataAllData,StdCalcsAllCalcs),$D355,I$2))=0,"",INDEX(IF(LEFT($C355,3)="XFD",RawDataAllData,StdCalcsAllCalcs),$D355,I$2)*$D350)</f>
        <v/>
      </c>
      <c r="J355" s="136" t="str">
        <f ca="1">IF(AND(I355&lt;&gt;"",I355&lt;INDEX(INDIRECT(B349),E355,MATCH(J350&amp;"LQ",StdRangesColumnHeaders,0)-StdRangesFirstDatasetCol+3)),"Q4",IF(AND(I355&lt;&gt;"",I355&gt;INDEX(INDIRECT(B349),E355,MATCH(J350&amp;"HQ",StdRangesColumnHeaders,0)-StdRangesFirstDatasetCol+3)),"Q1",""))</f>
        <v/>
      </c>
      <c r="K355" s="136" t="str">
        <f t="shared" ref="K355:AP355" si="532">IF(LEN(INDEX(IF(LEFT($C355,3)="XFD",RawDataAllData,StdCalcsAllCalcs),$D355,K$2))=0,"",INDEX(IF(LEFT($C355,3)="XFD",RawDataAllData,StdCalcsAllCalcs),$D355,K$2)*$D350)</f>
        <v/>
      </c>
      <c r="L355" s="136" t="str">
        <f t="shared" si="532"/>
        <v/>
      </c>
      <c r="M355" s="136" t="str">
        <f t="shared" si="532"/>
        <v/>
      </c>
      <c r="N355" s="136" t="str">
        <f t="shared" si="532"/>
        <v/>
      </c>
      <c r="O355" s="136" t="str">
        <f t="shared" si="532"/>
        <v/>
      </c>
      <c r="P355" s="136" t="str">
        <f t="shared" si="532"/>
        <v/>
      </c>
      <c r="Q355" s="136" t="str">
        <f t="shared" si="532"/>
        <v/>
      </c>
      <c r="R355" s="136" t="str">
        <f t="shared" si="532"/>
        <v/>
      </c>
      <c r="S355" s="136" t="str">
        <f t="shared" si="532"/>
        <v/>
      </c>
      <c r="T355" s="136" t="str">
        <f t="shared" si="532"/>
        <v/>
      </c>
      <c r="U355" s="136" t="str">
        <f t="shared" si="532"/>
        <v/>
      </c>
      <c r="V355" s="136" t="str">
        <f t="shared" si="532"/>
        <v/>
      </c>
      <c r="W355" s="136" t="str">
        <f t="shared" si="532"/>
        <v/>
      </c>
      <c r="X355" s="136" t="str">
        <f t="shared" si="532"/>
        <v/>
      </c>
      <c r="Y355" s="136" t="str">
        <f t="shared" si="532"/>
        <v/>
      </c>
      <c r="Z355" s="136" t="str">
        <f t="shared" si="532"/>
        <v/>
      </c>
      <c r="AA355" s="136" t="str">
        <f t="shared" si="532"/>
        <v/>
      </c>
      <c r="AB355" s="136" t="str">
        <f t="shared" si="532"/>
        <v/>
      </c>
      <c r="AC355" s="136" t="str">
        <f t="shared" si="532"/>
        <v/>
      </c>
      <c r="AD355" s="136" t="str">
        <f t="shared" si="532"/>
        <v/>
      </c>
      <c r="AE355" s="136" t="str">
        <f t="shared" si="532"/>
        <v/>
      </c>
      <c r="AF355" s="136" t="str">
        <f t="shared" si="532"/>
        <v/>
      </c>
      <c r="AG355" s="136" t="str">
        <f t="shared" si="532"/>
        <v/>
      </c>
      <c r="AH355" s="136" t="str">
        <f t="shared" si="532"/>
        <v/>
      </c>
      <c r="AI355" s="136" t="str">
        <f t="shared" si="532"/>
        <v/>
      </c>
      <c r="AJ355" s="136" t="str">
        <f t="shared" si="532"/>
        <v/>
      </c>
      <c r="AK355" s="136" t="str">
        <f t="shared" si="532"/>
        <v/>
      </c>
      <c r="AL355" s="136" t="str">
        <f t="shared" si="532"/>
        <v/>
      </c>
      <c r="AM355" s="136" t="str">
        <f t="shared" si="532"/>
        <v/>
      </c>
      <c r="AN355" s="136" t="str">
        <f t="shared" si="532"/>
        <v/>
      </c>
      <c r="AO355" s="136" t="str">
        <f t="shared" si="532"/>
        <v/>
      </c>
      <c r="AP355" s="136" t="str">
        <f t="shared" si="532"/>
        <v/>
      </c>
      <c r="AQ355" s="136" t="str">
        <f t="shared" ref="AQ355:BH355" si="533">IF(LEN(INDEX(IF(LEFT($C355,3)="XFD",RawDataAllData,StdCalcsAllCalcs),$D355,AQ$2))=0,"",INDEX(IF(LEFT($C355,3)="XFD",RawDataAllData,StdCalcsAllCalcs),$D355,AQ$2)*$D350)</f>
        <v/>
      </c>
      <c r="AR355" s="136" t="str">
        <f t="shared" si="533"/>
        <v/>
      </c>
      <c r="AS355" s="136" t="str">
        <f t="shared" si="533"/>
        <v/>
      </c>
      <c r="AT355" s="136" t="str">
        <f t="shared" si="533"/>
        <v/>
      </c>
      <c r="AU355" s="136" t="str">
        <f t="shared" si="533"/>
        <v/>
      </c>
      <c r="AV355" s="136" t="str">
        <f t="shared" si="533"/>
        <v/>
      </c>
      <c r="AW355" s="136" t="str">
        <f t="shared" si="533"/>
        <v/>
      </c>
      <c r="AX355" s="136" t="str">
        <f t="shared" si="533"/>
        <v/>
      </c>
      <c r="AY355" s="136" t="str">
        <f t="shared" si="533"/>
        <v/>
      </c>
      <c r="AZ355" s="136" t="str">
        <f t="shared" si="533"/>
        <v/>
      </c>
      <c r="BA355" s="136" t="str">
        <f t="shared" si="533"/>
        <v/>
      </c>
      <c r="BB355" s="136" t="str">
        <f t="shared" si="533"/>
        <v/>
      </c>
      <c r="BC355" s="136" t="str">
        <f t="shared" si="533"/>
        <v/>
      </c>
      <c r="BD355" s="136" t="str">
        <f t="shared" si="533"/>
        <v/>
      </c>
      <c r="BE355" s="136" t="str">
        <f t="shared" si="533"/>
        <v/>
      </c>
      <c r="BF355" s="136" t="str">
        <f t="shared" si="533"/>
        <v/>
      </c>
      <c r="BG355" s="136" t="str">
        <f t="shared" si="533"/>
        <v/>
      </c>
      <c r="BH355" s="136" t="str">
        <f t="shared" si="533"/>
        <v/>
      </c>
    </row>
    <row r="356" spans="1:60" x14ac:dyDescent="0.2">
      <c r="A356" s="114">
        <f t="shared" si="520"/>
        <v>0</v>
      </c>
      <c r="C356" s="143" t="s">
        <v>3074</v>
      </c>
      <c r="D356" s="112">
        <f t="shared" si="521"/>
        <v>247</v>
      </c>
      <c r="E356" s="112">
        <f>E355+1</f>
        <v>7</v>
      </c>
      <c r="G356" s="143" t="s">
        <v>3084</v>
      </c>
      <c r="H356" s="135" t="str">
        <f t="shared" si="522"/>
        <v>Externally-facing applications</v>
      </c>
      <c r="I356" s="136" t="str">
        <f>IF(LEN(INDEX(IF(LEFT($C356,3)="XFD",RawDataAllData,StdCalcsAllCalcs),$D356,I$2))=0,"",INDEX(IF(LEFT($C356,3)="XFD",RawDataAllData,StdCalcsAllCalcs),$D356,I$2)*$D350)</f>
        <v/>
      </c>
      <c r="J356" s="136" t="str">
        <f ca="1">IF(AND(I356&lt;&gt;"",I356&lt;INDEX(INDIRECT(B349),E356,MATCH(J350&amp;"LQ",StdRangesColumnHeaders,0)-StdRangesFirstDatasetCol+3)),"Q4",IF(AND(I356&lt;&gt;"",I356&gt;INDEX(INDIRECT(B349),E356,MATCH(J350&amp;"HQ",StdRangesColumnHeaders,0)-StdRangesFirstDatasetCol+3)),"Q1",""))</f>
        <v/>
      </c>
      <c r="K356" s="136" t="str">
        <f t="shared" ref="K356:AP356" si="534">IF(LEN(INDEX(IF(LEFT($C356,3)="XFD",RawDataAllData,StdCalcsAllCalcs),$D356,K$2))=0,"",INDEX(IF(LEFT($C356,3)="XFD",RawDataAllData,StdCalcsAllCalcs),$D356,K$2)*$D350)</f>
        <v/>
      </c>
      <c r="L356" s="136" t="str">
        <f t="shared" si="534"/>
        <v/>
      </c>
      <c r="M356" s="136" t="str">
        <f t="shared" si="534"/>
        <v/>
      </c>
      <c r="N356" s="136" t="str">
        <f t="shared" si="534"/>
        <v/>
      </c>
      <c r="O356" s="136" t="str">
        <f t="shared" si="534"/>
        <v/>
      </c>
      <c r="P356" s="136" t="str">
        <f t="shared" si="534"/>
        <v/>
      </c>
      <c r="Q356" s="136" t="str">
        <f t="shared" si="534"/>
        <v/>
      </c>
      <c r="R356" s="136" t="str">
        <f t="shared" si="534"/>
        <v/>
      </c>
      <c r="S356" s="136" t="str">
        <f t="shared" si="534"/>
        <v/>
      </c>
      <c r="T356" s="136" t="str">
        <f t="shared" si="534"/>
        <v/>
      </c>
      <c r="U356" s="136" t="str">
        <f t="shared" si="534"/>
        <v/>
      </c>
      <c r="V356" s="136" t="str">
        <f t="shared" si="534"/>
        <v/>
      </c>
      <c r="W356" s="136" t="str">
        <f t="shared" si="534"/>
        <v/>
      </c>
      <c r="X356" s="136" t="str">
        <f t="shared" si="534"/>
        <v/>
      </c>
      <c r="Y356" s="136" t="str">
        <f t="shared" si="534"/>
        <v/>
      </c>
      <c r="Z356" s="136" t="str">
        <f t="shared" si="534"/>
        <v/>
      </c>
      <c r="AA356" s="136" t="str">
        <f t="shared" si="534"/>
        <v/>
      </c>
      <c r="AB356" s="136" t="str">
        <f t="shared" si="534"/>
        <v/>
      </c>
      <c r="AC356" s="136" t="str">
        <f t="shared" si="534"/>
        <v/>
      </c>
      <c r="AD356" s="136" t="str">
        <f t="shared" si="534"/>
        <v/>
      </c>
      <c r="AE356" s="136" t="str">
        <f t="shared" si="534"/>
        <v/>
      </c>
      <c r="AF356" s="136" t="str">
        <f t="shared" si="534"/>
        <v/>
      </c>
      <c r="AG356" s="136" t="str">
        <f t="shared" si="534"/>
        <v/>
      </c>
      <c r="AH356" s="136" t="str">
        <f t="shared" si="534"/>
        <v/>
      </c>
      <c r="AI356" s="136" t="str">
        <f t="shared" si="534"/>
        <v/>
      </c>
      <c r="AJ356" s="136" t="str">
        <f t="shared" si="534"/>
        <v/>
      </c>
      <c r="AK356" s="136" t="str">
        <f t="shared" si="534"/>
        <v/>
      </c>
      <c r="AL356" s="136" t="str">
        <f t="shared" si="534"/>
        <v/>
      </c>
      <c r="AM356" s="136" t="str">
        <f t="shared" si="534"/>
        <v/>
      </c>
      <c r="AN356" s="136" t="str">
        <f t="shared" si="534"/>
        <v/>
      </c>
      <c r="AO356" s="136" t="str">
        <f t="shared" si="534"/>
        <v/>
      </c>
      <c r="AP356" s="136" t="str">
        <f t="shared" si="534"/>
        <v/>
      </c>
      <c r="AQ356" s="136" t="str">
        <f t="shared" ref="AQ356:BH356" si="535">IF(LEN(INDEX(IF(LEFT($C356,3)="XFD",RawDataAllData,StdCalcsAllCalcs),$D356,AQ$2))=0,"",INDEX(IF(LEFT($C356,3)="XFD",RawDataAllData,StdCalcsAllCalcs),$D356,AQ$2)*$D350)</f>
        <v/>
      </c>
      <c r="AR356" s="136" t="str">
        <f t="shared" si="535"/>
        <v/>
      </c>
      <c r="AS356" s="136" t="str">
        <f t="shared" si="535"/>
        <v/>
      </c>
      <c r="AT356" s="136" t="str">
        <f t="shared" si="535"/>
        <v/>
      </c>
      <c r="AU356" s="136" t="str">
        <f t="shared" si="535"/>
        <v/>
      </c>
      <c r="AV356" s="136" t="str">
        <f t="shared" si="535"/>
        <v/>
      </c>
      <c r="AW356" s="136" t="str">
        <f t="shared" si="535"/>
        <v/>
      </c>
      <c r="AX356" s="136" t="str">
        <f t="shared" si="535"/>
        <v/>
      </c>
      <c r="AY356" s="136" t="str">
        <f t="shared" si="535"/>
        <v/>
      </c>
      <c r="AZ356" s="136" t="str">
        <f t="shared" si="535"/>
        <v/>
      </c>
      <c r="BA356" s="136" t="str">
        <f t="shared" si="535"/>
        <v/>
      </c>
      <c r="BB356" s="136" t="str">
        <f t="shared" si="535"/>
        <v/>
      </c>
      <c r="BC356" s="136" t="str">
        <f t="shared" si="535"/>
        <v/>
      </c>
      <c r="BD356" s="136" t="str">
        <f t="shared" si="535"/>
        <v/>
      </c>
      <c r="BE356" s="136" t="str">
        <f t="shared" si="535"/>
        <v/>
      </c>
      <c r="BF356" s="136" t="str">
        <f t="shared" si="535"/>
        <v/>
      </c>
      <c r="BG356" s="136" t="str">
        <f t="shared" si="535"/>
        <v/>
      </c>
      <c r="BH356" s="136" t="str">
        <f t="shared" si="535"/>
        <v/>
      </c>
    </row>
    <row r="357" spans="1:60" ht="4.5" customHeight="1" x14ac:dyDescent="0.2">
      <c r="A357" s="114">
        <f>IF(SelectEfficiencyProductivity="x",,ERROR)</f>
        <v>0</v>
      </c>
    </row>
    <row r="358" spans="1:60" x14ac:dyDescent="0.2">
      <c r="A358" s="114">
        <f>IF(SelectEfficiencyProductivity="x",,ERROR)</f>
        <v>0</v>
      </c>
      <c r="B358" s="112" t="s">
        <v>3052</v>
      </c>
    </row>
    <row r="359" spans="1:60" x14ac:dyDescent="0.2">
      <c r="A359" s="114">
        <f>IF(SelectEfficiencySpendFTEs="x",,ERROR)</f>
        <v>0</v>
      </c>
      <c r="B359" s="112" t="str">
        <f>"Application landscape KPIs (# per "&amp;Currency&amp;" mn)"</f>
        <v>Application landscape KPIs (# per USD mn)</v>
      </c>
      <c r="D359" s="234">
        <f>1000000*OutputExchangeRate</f>
        <v>788060</v>
      </c>
      <c r="E359" s="234"/>
      <c r="F359" s="234"/>
      <c r="G359" s="173"/>
      <c r="H359" s="173" t="str">
        <f>HeaderLabels</f>
        <v>Labels</v>
      </c>
      <c r="I359" s="173" t="str">
        <f>HeaderCl1N</f>
        <v>#Cl1N#</v>
      </c>
      <c r="J359" s="173" t="s">
        <v>179</v>
      </c>
      <c r="K359" s="173" t="str">
        <f>HeaderCl2N</f>
        <v>#Cl2N#</v>
      </c>
      <c r="L359" s="173" t="str">
        <f>HeaderCl3N</f>
        <v>#Cl3N#</v>
      </c>
      <c r="M359" s="173" t="str">
        <f>HeaderCl4N</f>
        <v>#Cl4N#</v>
      </c>
      <c r="N359" s="173" t="str">
        <f>HeaderCl5N</f>
        <v>#Cl5N#</v>
      </c>
      <c r="O359" s="173" t="str">
        <f>HeaderP1N</f>
        <v>#P1N#</v>
      </c>
      <c r="P359" s="173" t="str">
        <f>HeaderP2N</f>
        <v>#P2N#</v>
      </c>
      <c r="Q359" s="173" t="str">
        <f>HeaderP3N</f>
        <v>#P3N#</v>
      </c>
      <c r="R359" s="173" t="str">
        <f>HeaderP4N</f>
        <v>#P4N#</v>
      </c>
      <c r="S359" s="173" t="str">
        <f>HeaderP5N</f>
        <v>#P5N#</v>
      </c>
      <c r="T359" s="173" t="str">
        <f>HeaderP6N</f>
        <v>#P6N#</v>
      </c>
      <c r="U359" s="173" t="str">
        <f>HeaderP7N</f>
        <v>#P7N#</v>
      </c>
      <c r="V359" s="173" t="str">
        <f>HeaderP8N</f>
        <v>#P8N#</v>
      </c>
      <c r="W359" s="173" t="str">
        <f>HeaderP9N</f>
        <v>#P9N#</v>
      </c>
      <c r="X359" s="173" t="str">
        <f>HeaderP10N</f>
        <v>#P10N#</v>
      </c>
      <c r="Y359" s="173" t="str">
        <f>HeaderP11N</f>
        <v>#P11N#</v>
      </c>
      <c r="Z359" s="173" t="str">
        <f>HeaderG1Med</f>
        <v>#G1Med#</v>
      </c>
      <c r="AA359" s="173" t="str">
        <f>HeaderG1LQ</f>
        <v>#G1LQ#</v>
      </c>
      <c r="AB359" s="173" t="str">
        <f>HeaderG1HQ</f>
        <v>#G1HQ#</v>
      </c>
      <c r="AC359" s="173" t="str">
        <f>HeaderG1Min</f>
        <v>#G1Min#</v>
      </c>
      <c r="AD359" s="173" t="str">
        <f>HeaderG1Max</f>
        <v>#G1Max#</v>
      </c>
      <c r="AE359" s="173" t="str">
        <f>HeaderG1Avg</f>
        <v>#G1Avg#</v>
      </c>
      <c r="AF359" s="173" t="str">
        <f>HeaderG1Std</f>
        <v>#G1Std#</v>
      </c>
      <c r="AG359" s="173" t="str">
        <f>HeaderG2Med</f>
        <v>#G2Med#</v>
      </c>
      <c r="AH359" s="173" t="str">
        <f>HeaderG2LQ</f>
        <v>#G2LQ#</v>
      </c>
      <c r="AI359" s="173" t="str">
        <f>HeaderG2HQ</f>
        <v>#G2HQ#</v>
      </c>
      <c r="AJ359" s="173" t="str">
        <f>HeaderG2Min</f>
        <v>#G2Min#</v>
      </c>
      <c r="AK359" s="173" t="str">
        <f>HeaderG2Max</f>
        <v>#G2Max#</v>
      </c>
      <c r="AL359" s="173" t="str">
        <f>HeaderG2Avg</f>
        <v>#G2Avg#</v>
      </c>
      <c r="AM359" s="173" t="str">
        <f>HeaderG2Std</f>
        <v>#G2Std#</v>
      </c>
      <c r="AN359" s="173" t="str">
        <f>HeaderG3Med</f>
        <v>#G3Med#</v>
      </c>
      <c r="AO359" s="173" t="str">
        <f>HeaderG3LQ</f>
        <v>#G3LQ#</v>
      </c>
      <c r="AP359" s="173" t="str">
        <f>HeaderG3HQ</f>
        <v>#G3HQ#</v>
      </c>
      <c r="AQ359" s="173" t="str">
        <f>HeaderG3Min</f>
        <v>#G3Min#</v>
      </c>
      <c r="AR359" s="173" t="str">
        <f>HeaderG3Max</f>
        <v>#G3Max#</v>
      </c>
      <c r="AS359" s="173" t="str">
        <f>HeaderG3Avg</f>
        <v>#G3Avg#</v>
      </c>
      <c r="AT359" s="173" t="str">
        <f>HeaderG3Std</f>
        <v>#G3Std#</v>
      </c>
      <c r="AU359" s="173" t="str">
        <f>HeaderG4Med</f>
        <v>#G4Med#</v>
      </c>
      <c r="AV359" s="173" t="str">
        <f>HeaderG4LQ</f>
        <v>#G4LQ#</v>
      </c>
      <c r="AW359" s="173" t="str">
        <f>HeaderG4HQ</f>
        <v>#G4HQ#</v>
      </c>
      <c r="AX359" s="173" t="str">
        <f>HeaderG4Min</f>
        <v>#G4Min#</v>
      </c>
      <c r="AY359" s="173" t="str">
        <f>HeaderG4Max</f>
        <v>#G4Max#</v>
      </c>
      <c r="AZ359" s="173" t="str">
        <f>HeaderG4Avg</f>
        <v>#G4Avg#</v>
      </c>
      <c r="BA359" s="173" t="str">
        <f>HeaderG4Std</f>
        <v>#G4Std#</v>
      </c>
      <c r="BB359" s="173" t="str">
        <f>HeaderG5Med</f>
        <v>#G5Med#</v>
      </c>
      <c r="BC359" s="173" t="str">
        <f>HeaderG5LQ</f>
        <v>#G5LQ#</v>
      </c>
      <c r="BD359" s="173" t="str">
        <f>HeaderG5HQ</f>
        <v>#G5HQ#</v>
      </c>
      <c r="BE359" s="173" t="str">
        <f>HeaderG5Min</f>
        <v>#G5Min#</v>
      </c>
      <c r="BF359" s="173" t="str">
        <f>HeaderG5Max</f>
        <v>#G5Max#</v>
      </c>
      <c r="BG359" s="173" t="str">
        <f>HeaderG5Avg</f>
        <v>#G5Avg#</v>
      </c>
      <c r="BH359" s="173" t="str">
        <f>HeaderG5Std</f>
        <v>#G5Std#</v>
      </c>
    </row>
    <row r="360" spans="1:60" x14ac:dyDescent="0.2">
      <c r="A360" s="114">
        <f>IF(SelectEfficiencySpendFTEs="x",,ERROR)</f>
        <v>0</v>
      </c>
      <c r="C360" s="143" t="s">
        <v>3060</v>
      </c>
      <c r="D360" s="112">
        <f>MATCH(C360,IF(LEFT($C360,3)="XFD",RawDataFieldKeys,StdCalcsFieldKeys),0)-IF(LEFT($C360,3)="XFD",RawDataFieldKeyBaseRow,StdCalcsFieldKeyBaseRow)</f>
        <v>248</v>
      </c>
      <c r="E360" s="112">
        <v>2</v>
      </c>
      <c r="G360" s="173" t="s">
        <v>3085</v>
      </c>
      <c r="H360" s="173" t="str">
        <f>VLOOKUP(C360,IF(LEFT($C360,3)="XFD",RawDataLookupFieldLabels,StdCalcsLookupFieldLabels),2,0)</f>
        <v>Business applications</v>
      </c>
      <c r="I360" s="174" t="str">
        <f>IF(LEN(INDEX(IF(LEFT($C360,3)="XFD",'B Raw data'!$K$10:$CD$1362,'C Standard calculations'!$P$11:$CI$408),$D360,I$2))=0,"zczxc",INDEX(IF(LEFT($C360,3)="XFD",'B Raw data'!$K$10:$CD$1362,'C Standard calculations'!$P$11:$CI$408),$D360,I$2)*$D359)</f>
        <v>zczxc</v>
      </c>
      <c r="J360" s="174" t="str">
        <f ca="1">IF(AND(I360&lt;&gt;"",I360&lt;INDEX(INDIRECT(B358),E360,MATCH(J359&amp;"LQ",StdRangesColumnHeaders,0)-StdRangesFirstDatasetCol+3)),"Q4",IF(AND(I360&lt;&gt;"",I360&gt;INDEX(INDIRECT(B358),E360,MATCH(J359&amp;"HQ",StdRangesColumnHeaders,0)-StdRangesFirstDatasetCol+3)),"Q1",""))</f>
        <v>Q1</v>
      </c>
      <c r="K360" s="174" t="str">
        <f t="shared" ref="K360:AP360" si="536">IF(LEN(INDEX(IF(LEFT($C360,3)="XFD",RawDataAllData,StdCalcsAllCalcs),$D360,K$2))=0,"",INDEX(IF(LEFT($C360,3)="XFD",RawDataAllData,StdCalcsAllCalcs),$D360,K$2)*$D359)</f>
        <v/>
      </c>
      <c r="L360" s="174" t="str">
        <f t="shared" si="536"/>
        <v/>
      </c>
      <c r="M360" s="174" t="str">
        <f t="shared" si="536"/>
        <v/>
      </c>
      <c r="N360" s="174" t="str">
        <f t="shared" si="536"/>
        <v/>
      </c>
      <c r="O360" s="174" t="str">
        <f t="shared" si="536"/>
        <v/>
      </c>
      <c r="P360" s="174" t="str">
        <f t="shared" si="536"/>
        <v/>
      </c>
      <c r="Q360" s="174" t="str">
        <f t="shared" si="536"/>
        <v/>
      </c>
      <c r="R360" s="174" t="str">
        <f t="shared" si="536"/>
        <v/>
      </c>
      <c r="S360" s="174" t="str">
        <f t="shared" si="536"/>
        <v/>
      </c>
      <c r="T360" s="174" t="str">
        <f t="shared" si="536"/>
        <v/>
      </c>
      <c r="U360" s="174" t="str">
        <f t="shared" si="536"/>
        <v/>
      </c>
      <c r="V360" s="174" t="str">
        <f t="shared" si="536"/>
        <v/>
      </c>
      <c r="W360" s="174" t="str">
        <f t="shared" si="536"/>
        <v/>
      </c>
      <c r="X360" s="174" t="str">
        <f t="shared" si="536"/>
        <v/>
      </c>
      <c r="Y360" s="174" t="str">
        <f t="shared" si="536"/>
        <v/>
      </c>
      <c r="Z360" s="174" t="str">
        <f t="shared" si="536"/>
        <v/>
      </c>
      <c r="AA360" s="174" t="str">
        <f t="shared" si="536"/>
        <v/>
      </c>
      <c r="AB360" s="174" t="str">
        <f t="shared" si="536"/>
        <v/>
      </c>
      <c r="AC360" s="174" t="str">
        <f t="shared" si="536"/>
        <v/>
      </c>
      <c r="AD360" s="174" t="str">
        <f t="shared" si="536"/>
        <v/>
      </c>
      <c r="AE360" s="174" t="str">
        <f t="shared" si="536"/>
        <v/>
      </c>
      <c r="AF360" s="174" t="str">
        <f t="shared" si="536"/>
        <v/>
      </c>
      <c r="AG360" s="174" t="str">
        <f t="shared" si="536"/>
        <v/>
      </c>
      <c r="AH360" s="174" t="str">
        <f t="shared" si="536"/>
        <v/>
      </c>
      <c r="AI360" s="174" t="str">
        <f t="shared" si="536"/>
        <v/>
      </c>
      <c r="AJ360" s="174" t="str">
        <f t="shared" si="536"/>
        <v/>
      </c>
      <c r="AK360" s="174" t="str">
        <f t="shared" si="536"/>
        <v/>
      </c>
      <c r="AL360" s="174" t="str">
        <f t="shared" si="536"/>
        <v/>
      </c>
      <c r="AM360" s="174" t="str">
        <f t="shared" si="536"/>
        <v/>
      </c>
      <c r="AN360" s="174" t="str">
        <f t="shared" si="536"/>
        <v/>
      </c>
      <c r="AO360" s="174" t="str">
        <f t="shared" si="536"/>
        <v/>
      </c>
      <c r="AP360" s="174" t="str">
        <f t="shared" si="536"/>
        <v/>
      </c>
      <c r="AQ360" s="174" t="str">
        <f t="shared" ref="AQ360:BH360" si="537">IF(LEN(INDEX(IF(LEFT($C360,3)="XFD",RawDataAllData,StdCalcsAllCalcs),$D360,AQ$2))=0,"",INDEX(IF(LEFT($C360,3)="XFD",RawDataAllData,StdCalcsAllCalcs),$D360,AQ$2)*$D359)</f>
        <v/>
      </c>
      <c r="AR360" s="174" t="str">
        <f t="shared" si="537"/>
        <v/>
      </c>
      <c r="AS360" s="174" t="str">
        <f t="shared" si="537"/>
        <v/>
      </c>
      <c r="AT360" s="174" t="str">
        <f t="shared" si="537"/>
        <v/>
      </c>
      <c r="AU360" s="174" t="str">
        <f t="shared" si="537"/>
        <v/>
      </c>
      <c r="AV360" s="174" t="str">
        <f t="shared" si="537"/>
        <v/>
      </c>
      <c r="AW360" s="174" t="str">
        <f t="shared" si="537"/>
        <v/>
      </c>
      <c r="AX360" s="174" t="str">
        <f t="shared" si="537"/>
        <v/>
      </c>
      <c r="AY360" s="174" t="str">
        <f t="shared" si="537"/>
        <v/>
      </c>
      <c r="AZ360" s="174" t="str">
        <f t="shared" si="537"/>
        <v/>
      </c>
      <c r="BA360" s="174" t="str">
        <f t="shared" si="537"/>
        <v/>
      </c>
      <c r="BB360" s="174" t="str">
        <f t="shared" si="537"/>
        <v/>
      </c>
      <c r="BC360" s="174" t="str">
        <f t="shared" si="537"/>
        <v/>
      </c>
      <c r="BD360" s="174" t="str">
        <f t="shared" si="537"/>
        <v/>
      </c>
      <c r="BE360" s="174" t="str">
        <f t="shared" si="537"/>
        <v/>
      </c>
      <c r="BF360" s="174" t="str">
        <f t="shared" si="537"/>
        <v/>
      </c>
      <c r="BG360" s="174" t="str">
        <f t="shared" si="537"/>
        <v/>
      </c>
      <c r="BH360" s="174" t="str">
        <f t="shared" si="537"/>
        <v/>
      </c>
    </row>
    <row r="361" spans="1:60" x14ac:dyDescent="0.2">
      <c r="A361" s="114">
        <f>IF(SelectEfficiencySpendFTEs="x",,ERROR)</f>
        <v>0</v>
      </c>
      <c r="C361" s="143" t="s">
        <v>3061</v>
      </c>
      <c r="D361" s="112">
        <f>MATCH(C361,IF(LEFT($C361,3)="XFD",RawDataFieldKeys,StdCalcsFieldKeys),0)-IF(LEFT($C361,3)="XFD",RawDataFieldKeyBaseRow,StdCalcsFieldKeyBaseRow)</f>
        <v>249</v>
      </c>
      <c r="E361" s="112">
        <f>E360+1</f>
        <v>3</v>
      </c>
      <c r="G361" s="173" t="s">
        <v>3086</v>
      </c>
      <c r="H361" s="173" t="str">
        <f>VLOOKUP(C361,IF(LEFT($C361,3)="XFD",RawDataLookupFieldLabels,StdCalcsLookupFieldLabels),2,0)</f>
        <v>Business applications</v>
      </c>
      <c r="I361" s="174" t="str">
        <f>IF(LEN(INDEX(IF(LEFT($C361,3)="XFD",RawDataAllData,StdCalcsAllCalcs),$D361,I$2))=0,"",INDEX(IF(LEFT($C361,3)="XFD",RawDataAllData,StdCalcsAllCalcs),$D361,I$2)*$D359)</f>
        <v/>
      </c>
      <c r="J361" s="174" t="str">
        <f ca="1">IF(AND(I361&lt;&gt;"",I361&lt;INDEX(INDIRECT(B358),E361,MATCH(J359&amp;"LQ",StdRangesColumnHeaders,0)-StdRangesFirstDatasetCol+3)),"Q4",IF(AND(I361&lt;&gt;"",I361&gt;INDEX(INDIRECT(B358),E361,MATCH(J359&amp;"HQ",StdRangesColumnHeaders,0)-StdRangesFirstDatasetCol+3)),"Q1",""))</f>
        <v/>
      </c>
      <c r="K361" s="174" t="str">
        <f t="shared" ref="K361:AP361" si="538">IF(LEN(INDEX(IF(LEFT($C361,3)="XFD",RawDataAllData,StdCalcsAllCalcs),$D361,K$2))=0,"",INDEX(IF(LEFT($C361,3)="XFD",RawDataAllData,StdCalcsAllCalcs),$D361,K$2)*$D359)</f>
        <v/>
      </c>
      <c r="L361" s="174" t="str">
        <f t="shared" si="538"/>
        <v/>
      </c>
      <c r="M361" s="174" t="str">
        <f t="shared" si="538"/>
        <v/>
      </c>
      <c r="N361" s="174" t="str">
        <f t="shared" si="538"/>
        <v/>
      </c>
      <c r="O361" s="174" t="str">
        <f t="shared" si="538"/>
        <v/>
      </c>
      <c r="P361" s="174" t="str">
        <f t="shared" si="538"/>
        <v/>
      </c>
      <c r="Q361" s="174" t="str">
        <f t="shared" si="538"/>
        <v/>
      </c>
      <c r="R361" s="174" t="str">
        <f t="shared" si="538"/>
        <v/>
      </c>
      <c r="S361" s="174" t="str">
        <f t="shared" si="538"/>
        <v/>
      </c>
      <c r="T361" s="174" t="str">
        <f t="shared" si="538"/>
        <v/>
      </c>
      <c r="U361" s="174" t="str">
        <f t="shared" si="538"/>
        <v/>
      </c>
      <c r="V361" s="174" t="str">
        <f t="shared" si="538"/>
        <v/>
      </c>
      <c r="W361" s="174" t="str">
        <f t="shared" si="538"/>
        <v/>
      </c>
      <c r="X361" s="174" t="str">
        <f t="shared" si="538"/>
        <v/>
      </c>
      <c r="Y361" s="174" t="str">
        <f t="shared" si="538"/>
        <v/>
      </c>
      <c r="Z361" s="174" t="str">
        <f t="shared" si="538"/>
        <v/>
      </c>
      <c r="AA361" s="174" t="str">
        <f t="shared" si="538"/>
        <v/>
      </c>
      <c r="AB361" s="174" t="str">
        <f t="shared" si="538"/>
        <v/>
      </c>
      <c r="AC361" s="174" t="str">
        <f t="shared" si="538"/>
        <v/>
      </c>
      <c r="AD361" s="174" t="str">
        <f t="shared" si="538"/>
        <v/>
      </c>
      <c r="AE361" s="174" t="str">
        <f t="shared" si="538"/>
        <v/>
      </c>
      <c r="AF361" s="174" t="str">
        <f t="shared" si="538"/>
        <v/>
      </c>
      <c r="AG361" s="174" t="str">
        <f t="shared" si="538"/>
        <v/>
      </c>
      <c r="AH361" s="174" t="str">
        <f t="shared" si="538"/>
        <v/>
      </c>
      <c r="AI361" s="174" t="str">
        <f t="shared" si="538"/>
        <v/>
      </c>
      <c r="AJ361" s="174" t="str">
        <f t="shared" si="538"/>
        <v/>
      </c>
      <c r="AK361" s="174" t="str">
        <f t="shared" si="538"/>
        <v/>
      </c>
      <c r="AL361" s="174" t="str">
        <f t="shared" si="538"/>
        <v/>
      </c>
      <c r="AM361" s="174" t="str">
        <f t="shared" si="538"/>
        <v/>
      </c>
      <c r="AN361" s="174" t="str">
        <f t="shared" si="538"/>
        <v/>
      </c>
      <c r="AO361" s="174" t="str">
        <f t="shared" si="538"/>
        <v/>
      </c>
      <c r="AP361" s="174" t="str">
        <f t="shared" si="538"/>
        <v/>
      </c>
      <c r="AQ361" s="174" t="str">
        <f t="shared" ref="AQ361:BH361" si="539">IF(LEN(INDEX(IF(LEFT($C361,3)="XFD",RawDataAllData,StdCalcsAllCalcs),$D361,AQ$2))=0,"",INDEX(IF(LEFT($C361,3)="XFD",RawDataAllData,StdCalcsAllCalcs),$D361,AQ$2)*$D359)</f>
        <v/>
      </c>
      <c r="AR361" s="174" t="str">
        <f t="shared" si="539"/>
        <v/>
      </c>
      <c r="AS361" s="174" t="str">
        <f t="shared" si="539"/>
        <v/>
      </c>
      <c r="AT361" s="174" t="str">
        <f t="shared" si="539"/>
        <v/>
      </c>
      <c r="AU361" s="174" t="str">
        <f t="shared" si="539"/>
        <v/>
      </c>
      <c r="AV361" s="174" t="str">
        <f t="shared" si="539"/>
        <v/>
      </c>
      <c r="AW361" s="174" t="str">
        <f t="shared" si="539"/>
        <v/>
      </c>
      <c r="AX361" s="174" t="str">
        <f t="shared" si="539"/>
        <v/>
      </c>
      <c r="AY361" s="174" t="str">
        <f t="shared" si="539"/>
        <v/>
      </c>
      <c r="AZ361" s="174" t="str">
        <f t="shared" si="539"/>
        <v/>
      </c>
      <c r="BA361" s="174" t="str">
        <f t="shared" si="539"/>
        <v/>
      </c>
      <c r="BB361" s="174" t="str">
        <f t="shared" si="539"/>
        <v/>
      </c>
      <c r="BC361" s="174" t="str">
        <f t="shared" si="539"/>
        <v/>
      </c>
      <c r="BD361" s="174" t="str">
        <f t="shared" si="539"/>
        <v/>
      </c>
      <c r="BE361" s="174" t="str">
        <f t="shared" si="539"/>
        <v/>
      </c>
      <c r="BF361" s="174" t="str">
        <f t="shared" si="539"/>
        <v/>
      </c>
      <c r="BG361" s="174" t="str">
        <f t="shared" si="539"/>
        <v/>
      </c>
      <c r="BH361" s="174" t="str">
        <f t="shared" si="539"/>
        <v/>
      </c>
    </row>
    <row r="362" spans="1:60" x14ac:dyDescent="0.2">
      <c r="A362" s="114">
        <f>IF(SelectEfficiencySpendFTEs="x",,ERROR)</f>
        <v>0</v>
      </c>
      <c r="C362" s="143" t="s">
        <v>3062</v>
      </c>
      <c r="D362" s="112">
        <f>MATCH(C362,IF(LEFT($C362,3)="XFD",RawDataFieldKeys,StdCalcsFieldKeys),0)-IF(LEFT($C362,3)="XFD",RawDataFieldKeyBaseRow,StdCalcsFieldKeyBaseRow)</f>
        <v>250</v>
      </c>
      <c r="E362" s="112">
        <f>E361+1</f>
        <v>4</v>
      </c>
      <c r="G362" s="173" t="s">
        <v>3088</v>
      </c>
      <c r="H362" s="173" t="str">
        <f>VLOOKUP(C362,IF(LEFT($C362,3)="XFD",RawDataLookupFieldLabels,StdCalcsLookupFieldLabels),2,0)</f>
        <v>Business applications</v>
      </c>
      <c r="I362" s="174" t="str">
        <f>IF(LEN(INDEX(IF(LEFT($C362,3)="XFD",RawDataAllData,StdCalcsAllCalcs),$D362,I$2))=0,"",INDEX(IF(LEFT($C362,3)="XFD",RawDataAllData,StdCalcsAllCalcs),$D362,I$2)*$D359)</f>
        <v/>
      </c>
      <c r="J362" s="174" t="str">
        <f ca="1">IF(AND(I362&lt;&gt;"",I362&lt;INDEX(INDIRECT(B358),E362,MATCH(J359&amp;"LQ",StdRangesColumnHeaders,0)-StdRangesFirstDatasetCol+3)),"Q4",IF(AND(I362&lt;&gt;"",I362&gt;INDEX(INDIRECT(B358),E362,MATCH(J359&amp;"HQ",StdRangesColumnHeaders,0)-StdRangesFirstDatasetCol+3)),"Q1",""))</f>
        <v/>
      </c>
      <c r="K362" s="174" t="str">
        <f t="shared" ref="K362:T363" si="540">IF(LEN(INDEX(IF(LEFT($C362,3)="XFD",RawDataAllData,StdCalcsAllCalcs),$D362,K$2))=0,"",INDEX(IF(LEFT($C362,3)="XFD",RawDataAllData,StdCalcsAllCalcs),$D362,K$2))</f>
        <v/>
      </c>
      <c r="L362" s="174" t="str">
        <f t="shared" si="540"/>
        <v/>
      </c>
      <c r="M362" s="174" t="str">
        <f t="shared" si="540"/>
        <v/>
      </c>
      <c r="N362" s="174" t="str">
        <f t="shared" si="540"/>
        <v/>
      </c>
      <c r="O362" s="174" t="str">
        <f t="shared" si="540"/>
        <v/>
      </c>
      <c r="P362" s="174" t="str">
        <f t="shared" si="540"/>
        <v/>
      </c>
      <c r="Q362" s="174" t="str">
        <f t="shared" si="540"/>
        <v/>
      </c>
      <c r="R362" s="174" t="str">
        <f t="shared" si="540"/>
        <v/>
      </c>
      <c r="S362" s="174" t="str">
        <f t="shared" si="540"/>
        <v/>
      </c>
      <c r="T362" s="174" t="str">
        <f t="shared" si="540"/>
        <v/>
      </c>
      <c r="U362" s="174" t="str">
        <f t="shared" ref="U362:AD363" si="541">IF(LEN(INDEX(IF(LEFT($C362,3)="XFD",RawDataAllData,StdCalcsAllCalcs),$D362,U$2))=0,"",INDEX(IF(LEFT($C362,3)="XFD",RawDataAllData,StdCalcsAllCalcs),$D362,U$2))</f>
        <v/>
      </c>
      <c r="V362" s="174" t="str">
        <f t="shared" si="541"/>
        <v/>
      </c>
      <c r="W362" s="174" t="str">
        <f t="shared" si="541"/>
        <v/>
      </c>
      <c r="X362" s="174" t="str">
        <f t="shared" si="541"/>
        <v/>
      </c>
      <c r="Y362" s="174" t="str">
        <f t="shared" si="541"/>
        <v/>
      </c>
      <c r="Z362" s="174" t="str">
        <f t="shared" si="541"/>
        <v/>
      </c>
      <c r="AA362" s="174" t="str">
        <f t="shared" si="541"/>
        <v/>
      </c>
      <c r="AB362" s="174" t="str">
        <f t="shared" si="541"/>
        <v/>
      </c>
      <c r="AC362" s="174" t="str">
        <f t="shared" si="541"/>
        <v/>
      </c>
      <c r="AD362" s="174" t="str">
        <f t="shared" si="541"/>
        <v/>
      </c>
      <c r="AE362" s="174" t="str">
        <f t="shared" ref="AE362:AN363" si="542">IF(LEN(INDEX(IF(LEFT($C362,3)="XFD",RawDataAllData,StdCalcsAllCalcs),$D362,AE$2))=0,"",INDEX(IF(LEFT($C362,3)="XFD",RawDataAllData,StdCalcsAllCalcs),$D362,AE$2))</f>
        <v/>
      </c>
      <c r="AF362" s="174" t="str">
        <f t="shared" si="542"/>
        <v/>
      </c>
      <c r="AG362" s="174" t="str">
        <f t="shared" si="542"/>
        <v/>
      </c>
      <c r="AH362" s="174" t="str">
        <f t="shared" si="542"/>
        <v/>
      </c>
      <c r="AI362" s="174" t="str">
        <f t="shared" si="542"/>
        <v/>
      </c>
      <c r="AJ362" s="174" t="str">
        <f t="shared" si="542"/>
        <v/>
      </c>
      <c r="AK362" s="174" t="str">
        <f t="shared" si="542"/>
        <v/>
      </c>
      <c r="AL362" s="174" t="str">
        <f t="shared" si="542"/>
        <v/>
      </c>
      <c r="AM362" s="174" t="str">
        <f t="shared" si="542"/>
        <v/>
      </c>
      <c r="AN362" s="174" t="str">
        <f t="shared" si="542"/>
        <v/>
      </c>
      <c r="AO362" s="174" t="str">
        <f t="shared" ref="AO362:AX363" si="543">IF(LEN(INDEX(IF(LEFT($C362,3)="XFD",RawDataAllData,StdCalcsAllCalcs),$D362,AO$2))=0,"",INDEX(IF(LEFT($C362,3)="XFD",RawDataAllData,StdCalcsAllCalcs),$D362,AO$2))</f>
        <v/>
      </c>
      <c r="AP362" s="174" t="str">
        <f t="shared" si="543"/>
        <v/>
      </c>
      <c r="AQ362" s="174" t="str">
        <f t="shared" si="543"/>
        <v/>
      </c>
      <c r="AR362" s="174" t="str">
        <f t="shared" si="543"/>
        <v/>
      </c>
      <c r="AS362" s="174" t="str">
        <f t="shared" si="543"/>
        <v/>
      </c>
      <c r="AT362" s="174" t="str">
        <f t="shared" si="543"/>
        <v/>
      </c>
      <c r="AU362" s="174" t="str">
        <f t="shared" si="543"/>
        <v/>
      </c>
      <c r="AV362" s="174" t="str">
        <f t="shared" si="543"/>
        <v/>
      </c>
      <c r="AW362" s="174" t="str">
        <f t="shared" si="543"/>
        <v/>
      </c>
      <c r="AX362" s="174" t="str">
        <f t="shared" si="543"/>
        <v/>
      </c>
      <c r="AY362" s="174" t="str">
        <f t="shared" ref="AY362:BH363" si="544">IF(LEN(INDEX(IF(LEFT($C362,3)="XFD",RawDataAllData,StdCalcsAllCalcs),$D362,AY$2))=0,"",INDEX(IF(LEFT($C362,3)="XFD",RawDataAllData,StdCalcsAllCalcs),$D362,AY$2))</f>
        <v/>
      </c>
      <c r="AZ362" s="174" t="str">
        <f t="shared" si="544"/>
        <v/>
      </c>
      <c r="BA362" s="174" t="str">
        <f t="shared" si="544"/>
        <v/>
      </c>
      <c r="BB362" s="174" t="str">
        <f t="shared" si="544"/>
        <v/>
      </c>
      <c r="BC362" s="174" t="str">
        <f t="shared" si="544"/>
        <v/>
      </c>
      <c r="BD362" s="174" t="str">
        <f t="shared" si="544"/>
        <v/>
      </c>
      <c r="BE362" s="174" t="str">
        <f t="shared" si="544"/>
        <v/>
      </c>
      <c r="BF362" s="174" t="str">
        <f t="shared" si="544"/>
        <v/>
      </c>
      <c r="BG362" s="174" t="str">
        <f t="shared" si="544"/>
        <v/>
      </c>
      <c r="BH362" s="174" t="str">
        <f t="shared" si="544"/>
        <v/>
      </c>
    </row>
    <row r="363" spans="1:60" x14ac:dyDescent="0.2">
      <c r="A363" s="114">
        <f>IF(SelectEfficiencySpendFTEs="x",,ERROR)</f>
        <v>0</v>
      </c>
      <c r="C363" s="143" t="s">
        <v>3063</v>
      </c>
      <c r="D363" s="112">
        <f>MATCH(C363,IF(LEFT($C363,3)="XFD",RawDataFieldKeys,StdCalcsFieldKeys),0)-IF(LEFT($C363,3)="XFD",RawDataFieldKeyBaseRow,StdCalcsFieldKeyBaseRow)</f>
        <v>251</v>
      </c>
      <c r="E363" s="112">
        <f>E362+1</f>
        <v>5</v>
      </c>
      <c r="G363" s="173" t="s">
        <v>3087</v>
      </c>
      <c r="H363" s="173" t="str">
        <f>VLOOKUP(C363,IF(LEFT($C363,3)="XFD",RawDataLookupFieldLabels,StdCalcsLookupFieldLabels),2,0)</f>
        <v>Business applications</v>
      </c>
      <c r="I363" s="174" t="str">
        <f>IF(LEN(INDEX(IF(LEFT($C363,3)="XFD",RawDataAllData,StdCalcsAllCalcs),$D363,I$2))=0,"",INDEX(IF(LEFT($C363,3)="XFD",RawDataAllData,StdCalcsAllCalcs),$D363,I$2)*$D359)</f>
        <v/>
      </c>
      <c r="J363" s="174" t="str">
        <f ca="1">IF(AND(I363&lt;&gt;"",I363&lt;INDEX(INDIRECT(B358),E363,MATCH(J359&amp;"LQ",StdRangesColumnHeaders,0)-StdRangesFirstDatasetCol+3)),"Q4",IF(AND(I363&lt;&gt;"",I363&gt;INDEX(INDIRECT(B358),E363,MATCH(J359&amp;"HQ",StdRangesColumnHeaders,0)-StdRangesFirstDatasetCol+3)),"Q1",""))</f>
        <v/>
      </c>
      <c r="K363" s="174" t="str">
        <f t="shared" si="540"/>
        <v/>
      </c>
      <c r="L363" s="174" t="str">
        <f t="shared" si="540"/>
        <v/>
      </c>
      <c r="M363" s="174" t="str">
        <f t="shared" si="540"/>
        <v/>
      </c>
      <c r="N363" s="174" t="str">
        <f t="shared" si="540"/>
        <v/>
      </c>
      <c r="O363" s="174" t="str">
        <f t="shared" si="540"/>
        <v/>
      </c>
      <c r="P363" s="174" t="str">
        <f t="shared" si="540"/>
        <v/>
      </c>
      <c r="Q363" s="174" t="str">
        <f t="shared" si="540"/>
        <v/>
      </c>
      <c r="R363" s="174" t="str">
        <f t="shared" si="540"/>
        <v/>
      </c>
      <c r="S363" s="174" t="str">
        <f t="shared" si="540"/>
        <v/>
      </c>
      <c r="T363" s="174" t="str">
        <f t="shared" si="540"/>
        <v/>
      </c>
      <c r="U363" s="174" t="str">
        <f t="shared" si="541"/>
        <v/>
      </c>
      <c r="V363" s="174" t="str">
        <f t="shared" si="541"/>
        <v/>
      </c>
      <c r="W363" s="174" t="str">
        <f t="shared" si="541"/>
        <v/>
      </c>
      <c r="X363" s="174" t="str">
        <f t="shared" si="541"/>
        <v/>
      </c>
      <c r="Y363" s="174" t="str">
        <f t="shared" si="541"/>
        <v/>
      </c>
      <c r="Z363" s="174" t="str">
        <f t="shared" si="541"/>
        <v/>
      </c>
      <c r="AA363" s="174" t="str">
        <f t="shared" si="541"/>
        <v/>
      </c>
      <c r="AB363" s="174" t="str">
        <f t="shared" si="541"/>
        <v/>
      </c>
      <c r="AC363" s="174" t="str">
        <f t="shared" si="541"/>
        <v/>
      </c>
      <c r="AD363" s="174" t="str">
        <f t="shared" si="541"/>
        <v/>
      </c>
      <c r="AE363" s="174" t="str">
        <f t="shared" si="542"/>
        <v/>
      </c>
      <c r="AF363" s="174" t="str">
        <f t="shared" si="542"/>
        <v/>
      </c>
      <c r="AG363" s="174" t="str">
        <f t="shared" si="542"/>
        <v/>
      </c>
      <c r="AH363" s="174" t="str">
        <f t="shared" si="542"/>
        <v/>
      </c>
      <c r="AI363" s="174" t="str">
        <f t="shared" si="542"/>
        <v/>
      </c>
      <c r="AJ363" s="174" t="str">
        <f t="shared" si="542"/>
        <v/>
      </c>
      <c r="AK363" s="174" t="str">
        <f t="shared" si="542"/>
        <v/>
      </c>
      <c r="AL363" s="174" t="str">
        <f t="shared" si="542"/>
        <v/>
      </c>
      <c r="AM363" s="174" t="str">
        <f t="shared" si="542"/>
        <v/>
      </c>
      <c r="AN363" s="174" t="str">
        <f t="shared" si="542"/>
        <v/>
      </c>
      <c r="AO363" s="174" t="str">
        <f t="shared" si="543"/>
        <v/>
      </c>
      <c r="AP363" s="174" t="str">
        <f t="shared" si="543"/>
        <v/>
      </c>
      <c r="AQ363" s="174" t="str">
        <f t="shared" si="543"/>
        <v/>
      </c>
      <c r="AR363" s="174" t="str">
        <f t="shared" si="543"/>
        <v/>
      </c>
      <c r="AS363" s="174" t="str">
        <f t="shared" si="543"/>
        <v/>
      </c>
      <c r="AT363" s="174" t="str">
        <f t="shared" si="543"/>
        <v/>
      </c>
      <c r="AU363" s="174" t="str">
        <f t="shared" si="543"/>
        <v/>
      </c>
      <c r="AV363" s="174" t="str">
        <f t="shared" si="543"/>
        <v/>
      </c>
      <c r="AW363" s="174" t="str">
        <f t="shared" si="543"/>
        <v/>
      </c>
      <c r="AX363" s="174" t="str">
        <f t="shared" si="543"/>
        <v/>
      </c>
      <c r="AY363" s="174" t="str">
        <f t="shared" si="544"/>
        <v/>
      </c>
      <c r="AZ363" s="174" t="str">
        <f t="shared" si="544"/>
        <v/>
      </c>
      <c r="BA363" s="174" t="str">
        <f t="shared" si="544"/>
        <v/>
      </c>
      <c r="BB363" s="174" t="str">
        <f t="shared" si="544"/>
        <v/>
      </c>
      <c r="BC363" s="174" t="str">
        <f t="shared" si="544"/>
        <v/>
      </c>
      <c r="BD363" s="174" t="str">
        <f t="shared" si="544"/>
        <v/>
      </c>
      <c r="BE363" s="174" t="str">
        <f t="shared" si="544"/>
        <v/>
      </c>
      <c r="BF363" s="174" t="str">
        <f t="shared" si="544"/>
        <v/>
      </c>
      <c r="BG363" s="174" t="str">
        <f t="shared" si="544"/>
        <v/>
      </c>
      <c r="BH363" s="174" t="str">
        <f t="shared" si="544"/>
        <v/>
      </c>
    </row>
    <row r="364" spans="1:60" ht="4.5" customHeight="1" x14ac:dyDescent="0.2">
      <c r="A364" s="114">
        <f>IF(SelectEfficiencyProductivity="x",,ERROR)</f>
        <v>0</v>
      </c>
    </row>
    <row r="365" spans="1:60" s="115" customFormat="1" ht="21" x14ac:dyDescent="0.25">
      <c r="A365" s="117">
        <f t="shared" ref="A365:A426" si="545">IF(SelectCapabilities="x",,ERROR)</f>
        <v>0</v>
      </c>
      <c r="B365" s="116" t="s">
        <v>44</v>
      </c>
    </row>
    <row r="366" spans="1:60" ht="4.5" customHeight="1" x14ac:dyDescent="0.2">
      <c r="A366" s="114">
        <f t="shared" si="545"/>
        <v>0</v>
      </c>
    </row>
    <row r="367" spans="1:60" x14ac:dyDescent="0.2">
      <c r="A367" s="114"/>
      <c r="B367" s="112" t="s">
        <v>2563</v>
      </c>
    </row>
    <row r="368" spans="1:60" x14ac:dyDescent="0.2">
      <c r="A368" s="114">
        <f t="shared" si="545"/>
        <v>0</v>
      </c>
      <c r="B368" s="236" t="s">
        <v>537</v>
      </c>
      <c r="C368" s="236"/>
      <c r="D368" s="121"/>
      <c r="E368" s="139"/>
      <c r="F368" s="135"/>
      <c r="G368" s="135" t="s">
        <v>286</v>
      </c>
      <c r="H368" s="135" t="str">
        <f>HeaderLabels</f>
        <v>Labels</v>
      </c>
      <c r="I368" s="135" t="str">
        <f>HeaderCl1N</f>
        <v>#Cl1N#</v>
      </c>
      <c r="J368" s="143" t="s">
        <v>179</v>
      </c>
      <c r="K368" s="135" t="str">
        <f>HeaderCl2N</f>
        <v>#Cl2N#</v>
      </c>
      <c r="L368" s="135" t="str">
        <f>HeaderCl3N</f>
        <v>#Cl3N#</v>
      </c>
      <c r="M368" s="135" t="str">
        <f>HeaderCl4N</f>
        <v>#Cl4N#</v>
      </c>
      <c r="N368" s="135" t="str">
        <f>HeaderCl5N</f>
        <v>#Cl5N#</v>
      </c>
      <c r="O368" s="135" t="str">
        <f>HeaderP1N</f>
        <v>#P1N#</v>
      </c>
      <c r="P368" s="135" t="str">
        <f>HeaderP2N</f>
        <v>#P2N#</v>
      </c>
      <c r="Q368" s="135" t="str">
        <f>HeaderP3N</f>
        <v>#P3N#</v>
      </c>
      <c r="R368" s="135" t="str">
        <f>HeaderP4N</f>
        <v>#P4N#</v>
      </c>
      <c r="S368" s="135" t="str">
        <f>HeaderP5N</f>
        <v>#P5N#</v>
      </c>
      <c r="T368" s="135" t="str">
        <f>HeaderP6N</f>
        <v>#P6N#</v>
      </c>
      <c r="U368" s="135" t="str">
        <f>HeaderP7N</f>
        <v>#P7N#</v>
      </c>
      <c r="V368" s="135" t="str">
        <f>HeaderP8N</f>
        <v>#P8N#</v>
      </c>
      <c r="W368" s="135" t="str">
        <f>HeaderP9N</f>
        <v>#P9N#</v>
      </c>
      <c r="X368" s="135" t="str">
        <f>HeaderP10N</f>
        <v>#P10N#</v>
      </c>
      <c r="Y368" s="135" t="str">
        <f>HeaderP11N</f>
        <v>#P11N#</v>
      </c>
      <c r="Z368" s="135" t="str">
        <f>HeaderG1Med</f>
        <v>#G1Med#</v>
      </c>
      <c r="AA368" s="135" t="str">
        <f>HeaderG1LQ</f>
        <v>#G1LQ#</v>
      </c>
      <c r="AB368" s="135" t="str">
        <f>HeaderG1HQ</f>
        <v>#G1HQ#</v>
      </c>
      <c r="AC368" s="135" t="str">
        <f>HeaderG1Min</f>
        <v>#G1Min#</v>
      </c>
      <c r="AD368" s="135" t="str">
        <f>HeaderG1Max</f>
        <v>#G1Max#</v>
      </c>
      <c r="AE368" s="135" t="s">
        <v>281</v>
      </c>
      <c r="AF368" s="135" t="s">
        <v>282</v>
      </c>
      <c r="AG368" s="135" t="str">
        <f>HeaderG2Med</f>
        <v>#G2Med#</v>
      </c>
      <c r="AH368" s="135" t="str">
        <f>HeaderG2LQ</f>
        <v>#G2LQ#</v>
      </c>
      <c r="AI368" s="135" t="str">
        <f>HeaderG2HQ</f>
        <v>#G2HQ#</v>
      </c>
      <c r="AJ368" s="135" t="str">
        <f>HeaderG2Min</f>
        <v>#G2Min#</v>
      </c>
      <c r="AK368" s="135" t="str">
        <f>HeaderG2Max</f>
        <v>#G2Max#</v>
      </c>
      <c r="AL368" s="135" t="s">
        <v>295</v>
      </c>
      <c r="AM368" s="135" t="s">
        <v>296</v>
      </c>
      <c r="AN368" s="135" t="str">
        <f>HeaderG3Med</f>
        <v>#G3Med#</v>
      </c>
      <c r="AO368" s="135" t="str">
        <f>HeaderG3LQ</f>
        <v>#G3LQ#</v>
      </c>
      <c r="AP368" s="135" t="str">
        <f>HeaderG3HQ</f>
        <v>#G3HQ#</v>
      </c>
      <c r="AQ368" s="135" t="str">
        <f>HeaderG3Min</f>
        <v>#G3Min#</v>
      </c>
      <c r="AR368" s="135" t="str">
        <f>HeaderG3Max</f>
        <v>#G3Max#</v>
      </c>
      <c r="AS368" s="135" t="s">
        <v>297</v>
      </c>
      <c r="AT368" s="135" t="s">
        <v>298</v>
      </c>
      <c r="AU368" s="135" t="str">
        <f>HeaderG4Med</f>
        <v>#G4Med#</v>
      </c>
      <c r="AV368" s="135" t="str">
        <f>HeaderG4LQ</f>
        <v>#G4LQ#</v>
      </c>
      <c r="AW368" s="135" t="str">
        <f>HeaderG4HQ</f>
        <v>#G4HQ#</v>
      </c>
      <c r="AX368" s="135" t="str">
        <f>HeaderG4Min</f>
        <v>#G4Min#</v>
      </c>
      <c r="AY368" s="135" t="str">
        <f>HeaderG4Max</f>
        <v>#G4Max#</v>
      </c>
      <c r="AZ368" s="135" t="s">
        <v>299</v>
      </c>
      <c r="BA368" s="135" t="s">
        <v>300</v>
      </c>
      <c r="BB368" s="135" t="str">
        <f>HeaderG5Med</f>
        <v>#G5Med#</v>
      </c>
      <c r="BC368" s="135" t="str">
        <f>HeaderG5LQ</f>
        <v>#G5LQ#</v>
      </c>
      <c r="BD368" s="135" t="str">
        <f>HeaderG5HQ</f>
        <v>#G5HQ#</v>
      </c>
      <c r="BE368" s="135" t="str">
        <f>HeaderG5Min</f>
        <v>#G5Min#</v>
      </c>
      <c r="BF368" s="135" t="str">
        <f>HeaderG5Max</f>
        <v>#G5Max#</v>
      </c>
      <c r="BG368" s="135" t="s">
        <v>301</v>
      </c>
      <c r="BH368" s="135" t="s">
        <v>302</v>
      </c>
    </row>
    <row r="369" spans="1:60" x14ac:dyDescent="0.2">
      <c r="A369" s="114">
        <f t="shared" si="545"/>
        <v>0</v>
      </c>
      <c r="B369" s="13" t="s">
        <v>12</v>
      </c>
      <c r="C369" s="143" t="s">
        <v>1783</v>
      </c>
      <c r="D369" s="112">
        <f t="shared" ref="D369:D378" si="546">MATCH(C369,IF(LEFT($C369,3)="XFD",RawDataFieldKeys,StdCalcsFieldKeys),0)-IF(LEFT($C369,3)="XFD",RawDataFieldKeyBaseRow,StdCalcsFieldKeyBaseRow)</f>
        <v>282</v>
      </c>
      <c r="E369" s="112">
        <v>2</v>
      </c>
      <c r="F369" s="143" t="s">
        <v>287</v>
      </c>
      <c r="G369" s="135">
        <f>IF(ISERROR(FIND("FIXED",B368)),IF(B370="x",G370+1,G370),MATCH(TRUE,INDEX(B369:B479="",0),0)-1.5)</f>
        <v>9.5</v>
      </c>
      <c r="H369" s="135" t="str">
        <f t="shared" ref="H369:H378" si="547">VLOOKUP(C369,IF(LEFT($C369,3)="XFD",RawDataLookupFieldLabels,StdCalcsLookupFieldLabels),2,0)</f>
        <v>Organization and governance</v>
      </c>
      <c r="I369" s="136">
        <f t="shared" ref="I369:I378" si="548">IFERROR(IF(LEN(INDEX(IF(LEFT($C369,3)="XFD",RawDataAllData,StdCalcsAllCalcs),$D369,I$2))=0,"",INDEX(IF(LEFT($C369,3)="XFD",RawDataAllData,StdCalcsAllCalcs),$D369,I$2)),"")</f>
        <v>2.375</v>
      </c>
      <c r="J369" s="136" t="str">
        <f ca="1">IF(AND(I369&lt;&gt;"",I369&lt;2.5,I369&lt;INDEX(INDIRECT(B367),E369,MATCH(J368&amp;"LQ",StdRangesColumnHeaders,0)-StdRangesFirstDatasetCol+4)),"Q4",IF(AND(I369&lt;&gt;"",I369&gt;2.5,I369&gt;INDEX(INDIRECT(B367),E369,MATCH(J368&amp;"HQ",StdRangesColumnHeaders,0)-StdRangesFirstDatasetCol+4)),"Q1",""))</f>
        <v>Q4</v>
      </c>
      <c r="K369" s="136" t="str">
        <f t="shared" ref="K369:T378" si="549">IFERROR(IF(LEN(INDEX(IF(LEFT($C369,3)="XFD",RawDataAllData,StdCalcsAllCalcs),$D369,K$2))=0,"",INDEX(IF(LEFT($C369,3)="XFD",RawDataAllData,StdCalcsAllCalcs),$D369,K$2)),"")</f>
        <v/>
      </c>
      <c r="L369" s="136" t="str">
        <f t="shared" si="549"/>
        <v/>
      </c>
      <c r="M369" s="136" t="str">
        <f t="shared" si="549"/>
        <v/>
      </c>
      <c r="N369" s="136" t="str">
        <f t="shared" si="549"/>
        <v/>
      </c>
      <c r="O369" s="136">
        <f t="shared" si="549"/>
        <v>2.75</v>
      </c>
      <c r="P369" s="136">
        <f t="shared" si="549"/>
        <v>2.625</v>
      </c>
      <c r="Q369" s="136">
        <f t="shared" si="549"/>
        <v>2.875</v>
      </c>
      <c r="R369" s="136">
        <f t="shared" si="549"/>
        <v>2.625</v>
      </c>
      <c r="S369" s="136">
        <f t="shared" si="549"/>
        <v>2.5</v>
      </c>
      <c r="T369" s="136">
        <f t="shared" si="549"/>
        <v>2.4583333333333335</v>
      </c>
      <c r="U369" s="136">
        <f t="shared" ref="U369:AD378" si="550">IFERROR(IF(LEN(INDEX(IF(LEFT($C369,3)="XFD",RawDataAllData,StdCalcsAllCalcs),$D369,U$2))=0,"",INDEX(IF(LEFT($C369,3)="XFD",RawDataAllData,StdCalcsAllCalcs),$D369,U$2)),"")</f>
        <v>2.5</v>
      </c>
      <c r="V369" s="136">
        <f t="shared" si="550"/>
        <v>2.4166666666666665</v>
      </c>
      <c r="W369" s="136">
        <f t="shared" si="550"/>
        <v>2.25</v>
      </c>
      <c r="X369" s="136">
        <f t="shared" si="550"/>
        <v>2.2083333333333335</v>
      </c>
      <c r="Y369" s="136">
        <f t="shared" si="550"/>
        <v>2.625</v>
      </c>
      <c r="Z369" s="136">
        <f t="shared" si="550"/>
        <v>2.5</v>
      </c>
      <c r="AA369" s="136">
        <f t="shared" si="550"/>
        <v>2.4375</v>
      </c>
      <c r="AB369" s="136">
        <f t="shared" si="550"/>
        <v>2.625</v>
      </c>
      <c r="AC369" s="136">
        <f t="shared" si="550"/>
        <v>2.2083333333333335</v>
      </c>
      <c r="AD369" s="136">
        <f t="shared" si="550"/>
        <v>2.875</v>
      </c>
      <c r="AE369" s="136">
        <f t="shared" ref="AE369:AE378" si="551">IFERROR(Z369-AA369,"")</f>
        <v>6.25E-2</v>
      </c>
      <c r="AF369" s="136">
        <f t="shared" ref="AF369:AF378" si="552">IFERROR(AB369-Z369,"")</f>
        <v>0.125</v>
      </c>
      <c r="AG369" s="136">
        <f t="shared" ref="AG369:AK378" si="553">IFERROR(IF(LEN(INDEX(IF(LEFT($C369,3)="XFD",RawDataAllData,StdCalcsAllCalcs),$D369,AG$2))=0,"",INDEX(IF(LEFT($C369,3)="XFD",RawDataAllData,StdCalcsAllCalcs),$D369,AG$2)),"")</f>
        <v>2.5</v>
      </c>
      <c r="AH369" s="136">
        <f t="shared" si="553"/>
        <v>2.3125</v>
      </c>
      <c r="AI369" s="136">
        <f t="shared" si="553"/>
        <v>2.625</v>
      </c>
      <c r="AJ369" s="136">
        <f t="shared" si="553"/>
        <v>2.0416666666666665</v>
      </c>
      <c r="AK369" s="136">
        <f t="shared" si="553"/>
        <v>2.75</v>
      </c>
      <c r="AL369" s="136">
        <f t="shared" ref="AL369:AL378" si="554">IFERROR(AG369-AH369,"")</f>
        <v>0.1875</v>
      </c>
      <c r="AM369" s="136">
        <f t="shared" ref="AM369:AM378" si="555">IFERROR(AI369-AG369,"")</f>
        <v>0.125</v>
      </c>
      <c r="AN369" s="136" t="str">
        <f t="shared" ref="AN369:AR378" si="556">IFERROR(IF(LEN(INDEX(IF(LEFT($C369,3)="XFD",RawDataAllData,StdCalcsAllCalcs),$D369,AN$2))=0,"",INDEX(IF(LEFT($C369,3)="XFD",RawDataAllData,StdCalcsAllCalcs),$D369,AN$2)),"")</f>
        <v/>
      </c>
      <c r="AO369" s="136" t="str">
        <f t="shared" si="556"/>
        <v/>
      </c>
      <c r="AP369" s="136" t="str">
        <f t="shared" si="556"/>
        <v/>
      </c>
      <c r="AQ369" s="136" t="str">
        <f t="shared" si="556"/>
        <v/>
      </c>
      <c r="AR369" s="136" t="str">
        <f t="shared" si="556"/>
        <v/>
      </c>
      <c r="AS369" s="136" t="str">
        <f t="shared" ref="AS369:AS378" si="557">IFERROR(AN369-AO369,"")</f>
        <v/>
      </c>
      <c r="AT369" s="136" t="str">
        <f t="shared" ref="AT369:AT378" si="558">IFERROR(AP369-AN369,"")</f>
        <v/>
      </c>
      <c r="AU369" s="136" t="str">
        <f t="shared" ref="AU369:AY378" si="559">IFERROR(IF(LEN(INDEX(IF(LEFT($C369,3)="XFD",RawDataAllData,StdCalcsAllCalcs),$D369,AU$2))=0,"",INDEX(IF(LEFT($C369,3)="XFD",RawDataAllData,StdCalcsAllCalcs),$D369,AU$2)),"")</f>
        <v/>
      </c>
      <c r="AV369" s="136" t="str">
        <f t="shared" si="559"/>
        <v/>
      </c>
      <c r="AW369" s="136" t="str">
        <f t="shared" si="559"/>
        <v/>
      </c>
      <c r="AX369" s="136" t="str">
        <f t="shared" si="559"/>
        <v/>
      </c>
      <c r="AY369" s="136" t="str">
        <f t="shared" si="559"/>
        <v/>
      </c>
      <c r="AZ369" s="136" t="str">
        <f t="shared" ref="AZ369:AZ378" si="560">IFERROR(AU369-AV369,"")</f>
        <v/>
      </c>
      <c r="BA369" s="136" t="str">
        <f t="shared" ref="BA369:BA378" si="561">IFERROR(AW369-AU369,"")</f>
        <v/>
      </c>
      <c r="BB369" s="136" t="str">
        <f t="shared" ref="BB369:BF378" si="562">IFERROR(IF(LEN(INDEX(IF(LEFT($C369,3)="XFD",RawDataAllData,StdCalcsAllCalcs),$D369,BB$2))=0,"",INDEX(IF(LEFT($C369,3)="XFD",RawDataAllData,StdCalcsAllCalcs),$D369,BB$2)),"")</f>
        <v/>
      </c>
      <c r="BC369" s="136" t="str">
        <f t="shared" si="562"/>
        <v/>
      </c>
      <c r="BD369" s="136" t="str">
        <f t="shared" si="562"/>
        <v/>
      </c>
      <c r="BE369" s="136" t="str">
        <f t="shared" si="562"/>
        <v/>
      </c>
      <c r="BF369" s="136" t="str">
        <f t="shared" si="562"/>
        <v/>
      </c>
      <c r="BG369" s="136" t="str">
        <f t="shared" ref="BG369:BG378" si="563">IFERROR(BB369-BC369,"")</f>
        <v/>
      </c>
      <c r="BH369" s="136" t="str">
        <f t="shared" ref="BH369:BH378" si="564">IFERROR(BD369-BB369,"")</f>
        <v/>
      </c>
    </row>
    <row r="370" spans="1:60" x14ac:dyDescent="0.2">
      <c r="A370" s="114">
        <f t="shared" si="545"/>
        <v>0</v>
      </c>
      <c r="B370" s="13" t="s">
        <v>13</v>
      </c>
      <c r="C370" s="143" t="s">
        <v>1784</v>
      </c>
      <c r="D370" s="112">
        <f t="shared" si="546"/>
        <v>288</v>
      </c>
      <c r="E370" s="112">
        <f t="shared" ref="E370:E378" si="565">E369+1</f>
        <v>3</v>
      </c>
      <c r="F370" s="143" t="s">
        <v>288</v>
      </c>
      <c r="G370" s="135">
        <f>IF(ISERROR(FIND("FIXED",B368)),IF(B371="x",G371+1,G371),IF(B369="x",G369-1,G369))</f>
        <v>8.5</v>
      </c>
      <c r="H370" s="135" t="str">
        <f t="shared" si="547"/>
        <v>HR management</v>
      </c>
      <c r="I370" s="136">
        <f t="shared" si="548"/>
        <v>2.3333333333333335</v>
      </c>
      <c r="J370" s="136" t="str">
        <f ca="1">IF(AND(I370&lt;&gt;"",I370&lt;2.5,I370&lt;INDEX(INDIRECT(B367),E370,MATCH(J368&amp;"LQ",StdRangesColumnHeaders,0)-StdRangesFirstDatasetCol+4)),"Q4",IF(AND(I370&lt;&gt;"",I370&gt;2.5,I370&gt;INDEX(INDIRECT(B367),E370,MATCH(J368&amp;"HQ",StdRangesColumnHeaders,0)-StdRangesFirstDatasetCol+4)),"Q1",""))</f>
        <v/>
      </c>
      <c r="K370" s="136" t="str">
        <f t="shared" si="549"/>
        <v/>
      </c>
      <c r="L370" s="136" t="str">
        <f t="shared" si="549"/>
        <v/>
      </c>
      <c r="M370" s="136" t="str">
        <f t="shared" si="549"/>
        <v/>
      </c>
      <c r="N370" s="136" t="str">
        <f t="shared" si="549"/>
        <v/>
      </c>
      <c r="O370" s="136">
        <f t="shared" si="549"/>
        <v>2.2000000000000002</v>
      </c>
      <c r="P370" s="136">
        <f t="shared" si="549"/>
        <v>2.4</v>
      </c>
      <c r="Q370" s="136">
        <f t="shared" si="549"/>
        <v>2.6666666666666665</v>
      </c>
      <c r="R370" s="136">
        <f t="shared" si="549"/>
        <v>2.2000000000000002</v>
      </c>
      <c r="S370" s="136">
        <f t="shared" si="549"/>
        <v>2.5333333333333332</v>
      </c>
      <c r="T370" s="136">
        <f t="shared" si="549"/>
        <v>2.1333333333333333</v>
      </c>
      <c r="U370" s="136">
        <f t="shared" si="550"/>
        <v>2.8666666666666667</v>
      </c>
      <c r="V370" s="136">
        <f t="shared" si="550"/>
        <v>2.7333333333333334</v>
      </c>
      <c r="W370" s="136">
        <f t="shared" si="550"/>
        <v>2.6</v>
      </c>
      <c r="X370" s="136">
        <f t="shared" si="550"/>
        <v>2.4666666666666668</v>
      </c>
      <c r="Y370" s="136">
        <f t="shared" si="550"/>
        <v>2.9333333333333331</v>
      </c>
      <c r="Z370" s="136">
        <f t="shared" si="550"/>
        <v>2.5333333333333332</v>
      </c>
      <c r="AA370" s="136">
        <f t="shared" si="550"/>
        <v>2.2999999999999998</v>
      </c>
      <c r="AB370" s="136">
        <f t="shared" si="550"/>
        <v>2.7</v>
      </c>
      <c r="AC370" s="136">
        <f t="shared" si="550"/>
        <v>2.1333333333333333</v>
      </c>
      <c r="AD370" s="136">
        <f t="shared" si="550"/>
        <v>2.9333333333333331</v>
      </c>
      <c r="AE370" s="136">
        <f t="shared" si="551"/>
        <v>0.23333333333333339</v>
      </c>
      <c r="AF370" s="136">
        <f t="shared" si="552"/>
        <v>0.16666666666666696</v>
      </c>
      <c r="AG370" s="136">
        <f t="shared" si="553"/>
        <v>2.5333333333333332</v>
      </c>
      <c r="AH370" s="136">
        <f t="shared" si="553"/>
        <v>2.4333333333333336</v>
      </c>
      <c r="AI370" s="136">
        <f t="shared" si="553"/>
        <v>2.8</v>
      </c>
      <c r="AJ370" s="136">
        <f t="shared" si="553"/>
        <v>2.2000000000000002</v>
      </c>
      <c r="AK370" s="136">
        <f t="shared" si="553"/>
        <v>2.9333333333333331</v>
      </c>
      <c r="AL370" s="136">
        <f t="shared" si="554"/>
        <v>9.9999999999999645E-2</v>
      </c>
      <c r="AM370" s="136">
        <f t="shared" si="555"/>
        <v>0.26666666666666661</v>
      </c>
      <c r="AN370" s="136" t="str">
        <f t="shared" si="556"/>
        <v/>
      </c>
      <c r="AO370" s="136" t="str">
        <f t="shared" si="556"/>
        <v/>
      </c>
      <c r="AP370" s="136" t="str">
        <f t="shared" si="556"/>
        <v/>
      </c>
      <c r="AQ370" s="136" t="str">
        <f t="shared" si="556"/>
        <v/>
      </c>
      <c r="AR370" s="136" t="str">
        <f t="shared" si="556"/>
        <v/>
      </c>
      <c r="AS370" s="136" t="str">
        <f t="shared" si="557"/>
        <v/>
      </c>
      <c r="AT370" s="136" t="str">
        <f t="shared" si="558"/>
        <v/>
      </c>
      <c r="AU370" s="136" t="str">
        <f t="shared" si="559"/>
        <v/>
      </c>
      <c r="AV370" s="136" t="str">
        <f t="shared" si="559"/>
        <v/>
      </c>
      <c r="AW370" s="136" t="str">
        <f t="shared" si="559"/>
        <v/>
      </c>
      <c r="AX370" s="136" t="str">
        <f t="shared" si="559"/>
        <v/>
      </c>
      <c r="AY370" s="136" t="str">
        <f t="shared" si="559"/>
        <v/>
      </c>
      <c r="AZ370" s="136" t="str">
        <f t="shared" si="560"/>
        <v/>
      </c>
      <c r="BA370" s="136" t="str">
        <f t="shared" si="561"/>
        <v/>
      </c>
      <c r="BB370" s="136" t="str">
        <f t="shared" si="562"/>
        <v/>
      </c>
      <c r="BC370" s="136" t="str">
        <f t="shared" si="562"/>
        <v/>
      </c>
      <c r="BD370" s="136" t="str">
        <f t="shared" si="562"/>
        <v/>
      </c>
      <c r="BE370" s="136" t="str">
        <f t="shared" si="562"/>
        <v/>
      </c>
      <c r="BF370" s="136" t="str">
        <f t="shared" si="562"/>
        <v/>
      </c>
      <c r="BG370" s="136" t="str">
        <f t="shared" si="563"/>
        <v/>
      </c>
      <c r="BH370" s="136" t="str">
        <f t="shared" si="564"/>
        <v/>
      </c>
    </row>
    <row r="371" spans="1:60" x14ac:dyDescent="0.2">
      <c r="A371" s="114">
        <f t="shared" si="545"/>
        <v>0</v>
      </c>
      <c r="B371" s="13" t="s">
        <v>12</v>
      </c>
      <c r="C371" s="143" t="s">
        <v>1776</v>
      </c>
      <c r="D371" s="112">
        <f t="shared" si="546"/>
        <v>270</v>
      </c>
      <c r="E371" s="112">
        <f t="shared" si="565"/>
        <v>4</v>
      </c>
      <c r="F371" s="143" t="s">
        <v>289</v>
      </c>
      <c r="G371" s="135">
        <f>IF(ISERROR(FIND("FIXED",B368)),IF(B372="x",G372+1,G372),IF(B370="x",G370-1,G370))</f>
        <v>8.5</v>
      </c>
      <c r="H371" s="135" t="str">
        <f t="shared" si="547"/>
        <v>Project portfolio management</v>
      </c>
      <c r="I371" s="136">
        <f t="shared" si="548"/>
        <v>1.3333333333333333</v>
      </c>
      <c r="J371" s="136" t="str">
        <f ca="1">IF(AND(I371&lt;&gt;"",I371&lt;2.5,I371&lt;INDEX(INDIRECT(B367),E371,MATCH(J368&amp;"LQ",StdRangesColumnHeaders,0)-StdRangesFirstDatasetCol+4)),"Q4",IF(AND(I371&lt;&gt;"",I371&gt;2.5,I371&gt;INDEX(INDIRECT(B367),E371,MATCH(J368&amp;"HQ",StdRangesColumnHeaders,0)-StdRangesFirstDatasetCol+4)),"Q1",""))</f>
        <v>Q4</v>
      </c>
      <c r="K371" s="136" t="str">
        <f t="shared" si="549"/>
        <v/>
      </c>
      <c r="L371" s="136" t="str">
        <f t="shared" si="549"/>
        <v/>
      </c>
      <c r="M371" s="136" t="str">
        <f t="shared" si="549"/>
        <v/>
      </c>
      <c r="N371" s="136" t="str">
        <f t="shared" si="549"/>
        <v/>
      </c>
      <c r="O371" s="136">
        <f t="shared" si="549"/>
        <v>2.3333333333333335</v>
      </c>
      <c r="P371" s="136">
        <f t="shared" si="549"/>
        <v>2.1666666666666665</v>
      </c>
      <c r="Q371" s="136">
        <f t="shared" si="549"/>
        <v>3</v>
      </c>
      <c r="R371" s="136">
        <f t="shared" si="549"/>
        <v>2.5</v>
      </c>
      <c r="S371" s="136">
        <f t="shared" si="549"/>
        <v>2.1666666666666665</v>
      </c>
      <c r="T371" s="136">
        <f t="shared" si="549"/>
        <v>2</v>
      </c>
      <c r="U371" s="136">
        <f t="shared" si="550"/>
        <v>2.1666666666666665</v>
      </c>
      <c r="V371" s="136">
        <f t="shared" si="550"/>
        <v>1.6666666666666667</v>
      </c>
      <c r="W371" s="136">
        <f t="shared" si="550"/>
        <v>3</v>
      </c>
      <c r="X371" s="136">
        <f t="shared" si="550"/>
        <v>2</v>
      </c>
      <c r="Y371" s="136">
        <f t="shared" si="550"/>
        <v>1.8333333333333333</v>
      </c>
      <c r="Z371" s="136">
        <f t="shared" si="550"/>
        <v>2.1666666666666665</v>
      </c>
      <c r="AA371" s="136">
        <f t="shared" si="550"/>
        <v>2</v>
      </c>
      <c r="AB371" s="136">
        <f t="shared" si="550"/>
        <v>2.416666666666667</v>
      </c>
      <c r="AC371" s="136">
        <f t="shared" si="550"/>
        <v>1.6666666666666667</v>
      </c>
      <c r="AD371" s="136">
        <f t="shared" si="550"/>
        <v>3</v>
      </c>
      <c r="AE371" s="136">
        <f t="shared" si="551"/>
        <v>0.16666666666666652</v>
      </c>
      <c r="AF371" s="136">
        <f t="shared" si="552"/>
        <v>0.25000000000000044</v>
      </c>
      <c r="AG371" s="136">
        <f t="shared" si="553"/>
        <v>2.1666666666666665</v>
      </c>
      <c r="AH371" s="136">
        <f t="shared" si="553"/>
        <v>2.083333333333333</v>
      </c>
      <c r="AI371" s="136">
        <f t="shared" si="553"/>
        <v>2.25</v>
      </c>
      <c r="AJ371" s="136">
        <f t="shared" si="553"/>
        <v>1.6666666666666667</v>
      </c>
      <c r="AK371" s="136">
        <f t="shared" si="553"/>
        <v>3</v>
      </c>
      <c r="AL371" s="136">
        <f t="shared" si="554"/>
        <v>8.3333333333333481E-2</v>
      </c>
      <c r="AM371" s="136">
        <f t="shared" si="555"/>
        <v>8.3333333333333481E-2</v>
      </c>
      <c r="AN371" s="136" t="str">
        <f t="shared" si="556"/>
        <v/>
      </c>
      <c r="AO371" s="136" t="str">
        <f t="shared" si="556"/>
        <v/>
      </c>
      <c r="AP371" s="136" t="str">
        <f t="shared" si="556"/>
        <v/>
      </c>
      <c r="AQ371" s="136" t="str">
        <f t="shared" si="556"/>
        <v/>
      </c>
      <c r="AR371" s="136" t="str">
        <f t="shared" si="556"/>
        <v/>
      </c>
      <c r="AS371" s="136" t="str">
        <f t="shared" si="557"/>
        <v/>
      </c>
      <c r="AT371" s="136" t="str">
        <f t="shared" si="558"/>
        <v/>
      </c>
      <c r="AU371" s="136" t="str">
        <f t="shared" si="559"/>
        <v/>
      </c>
      <c r="AV371" s="136" t="str">
        <f t="shared" si="559"/>
        <v/>
      </c>
      <c r="AW371" s="136" t="str">
        <f t="shared" si="559"/>
        <v/>
      </c>
      <c r="AX371" s="136" t="str">
        <f t="shared" si="559"/>
        <v/>
      </c>
      <c r="AY371" s="136" t="str">
        <f t="shared" si="559"/>
        <v/>
      </c>
      <c r="AZ371" s="136" t="str">
        <f t="shared" si="560"/>
        <v/>
      </c>
      <c r="BA371" s="136" t="str">
        <f t="shared" si="561"/>
        <v/>
      </c>
      <c r="BB371" s="136" t="str">
        <f t="shared" si="562"/>
        <v/>
      </c>
      <c r="BC371" s="136" t="str">
        <f t="shared" si="562"/>
        <v/>
      </c>
      <c r="BD371" s="136" t="str">
        <f t="shared" si="562"/>
        <v/>
      </c>
      <c r="BE371" s="136" t="str">
        <f t="shared" si="562"/>
        <v/>
      </c>
      <c r="BF371" s="136" t="str">
        <f t="shared" si="562"/>
        <v/>
      </c>
      <c r="BG371" s="136" t="str">
        <f t="shared" si="563"/>
        <v/>
      </c>
      <c r="BH371" s="136" t="str">
        <f t="shared" si="564"/>
        <v/>
      </c>
    </row>
    <row r="372" spans="1:60" x14ac:dyDescent="0.2">
      <c r="A372" s="114">
        <f t="shared" si="545"/>
        <v>0</v>
      </c>
      <c r="B372" s="13" t="s">
        <v>12</v>
      </c>
      <c r="C372" s="143" t="s">
        <v>1775</v>
      </c>
      <c r="D372" s="112">
        <f t="shared" si="546"/>
        <v>269</v>
      </c>
      <c r="E372" s="112">
        <f t="shared" si="565"/>
        <v>5</v>
      </c>
      <c r="F372" s="143" t="s">
        <v>290</v>
      </c>
      <c r="G372" s="135">
        <f>IF(ISERROR(FIND("FIXED",B368)),IF(B373="x",G373+1,G373),IF(B371="x",G371-1,G371))</f>
        <v>7.5</v>
      </c>
      <c r="H372" s="135" t="str">
        <f t="shared" si="547"/>
        <v>Demand management capabilities</v>
      </c>
      <c r="I372" s="136">
        <f t="shared" si="548"/>
        <v>2.5</v>
      </c>
      <c r="J372" s="136" t="str">
        <f ca="1">IF(AND(I372&lt;&gt;"",I372&lt;2.5,I372&lt;INDEX(INDIRECT(B367),E372,MATCH(J368&amp;"LQ",StdRangesColumnHeaders,0)-StdRangesFirstDatasetCol+4)),"Q4",IF(AND(I372&lt;&gt;"",I372&gt;2.5,I372&gt;INDEX(INDIRECT(B367),E372,MATCH(J368&amp;"HQ",StdRangesColumnHeaders,0)-StdRangesFirstDatasetCol+4)),"Q1",""))</f>
        <v/>
      </c>
      <c r="K372" s="136" t="str">
        <f t="shared" si="549"/>
        <v/>
      </c>
      <c r="L372" s="136" t="str">
        <f t="shared" si="549"/>
        <v/>
      </c>
      <c r="M372" s="136" t="str">
        <f t="shared" si="549"/>
        <v/>
      </c>
      <c r="N372" s="136" t="str">
        <f t="shared" si="549"/>
        <v/>
      </c>
      <c r="O372" s="136">
        <f t="shared" si="549"/>
        <v>3.1</v>
      </c>
      <c r="P372" s="136">
        <f t="shared" si="549"/>
        <v>2.6</v>
      </c>
      <c r="Q372" s="136">
        <f t="shared" si="549"/>
        <v>2</v>
      </c>
      <c r="R372" s="136">
        <f t="shared" si="549"/>
        <v>2.1</v>
      </c>
      <c r="S372" s="136">
        <f t="shared" si="549"/>
        <v>2.5</v>
      </c>
      <c r="T372" s="136">
        <f t="shared" si="549"/>
        <v>3</v>
      </c>
      <c r="U372" s="136">
        <f t="shared" si="550"/>
        <v>2.1</v>
      </c>
      <c r="V372" s="136">
        <f t="shared" si="550"/>
        <v>2.2999999999999998</v>
      </c>
      <c r="W372" s="136">
        <f t="shared" si="550"/>
        <v>2.8</v>
      </c>
      <c r="X372" s="136">
        <f t="shared" si="550"/>
        <v>2.7</v>
      </c>
      <c r="Y372" s="136">
        <f t="shared" si="550"/>
        <v>2.5</v>
      </c>
      <c r="Z372" s="136">
        <f t="shared" si="550"/>
        <v>2.5</v>
      </c>
      <c r="AA372" s="136">
        <f t="shared" si="550"/>
        <v>2.2000000000000002</v>
      </c>
      <c r="AB372" s="136">
        <f t="shared" si="550"/>
        <v>2.75</v>
      </c>
      <c r="AC372" s="136">
        <f t="shared" si="550"/>
        <v>2</v>
      </c>
      <c r="AD372" s="136">
        <f t="shared" si="550"/>
        <v>3.1</v>
      </c>
      <c r="AE372" s="136">
        <f t="shared" si="551"/>
        <v>0.29999999999999982</v>
      </c>
      <c r="AF372" s="136">
        <f t="shared" si="552"/>
        <v>0.25</v>
      </c>
      <c r="AG372" s="136">
        <f t="shared" si="553"/>
        <v>2.5</v>
      </c>
      <c r="AH372" s="136">
        <f t="shared" si="553"/>
        <v>2.25</v>
      </c>
      <c r="AI372" s="136">
        <f t="shared" si="553"/>
        <v>2.75</v>
      </c>
      <c r="AJ372" s="136">
        <f t="shared" si="553"/>
        <v>2.1</v>
      </c>
      <c r="AK372" s="136">
        <f t="shared" si="553"/>
        <v>3.1</v>
      </c>
      <c r="AL372" s="136">
        <f t="shared" si="554"/>
        <v>0.25</v>
      </c>
      <c r="AM372" s="136">
        <f t="shared" si="555"/>
        <v>0.25</v>
      </c>
      <c r="AN372" s="136" t="str">
        <f t="shared" si="556"/>
        <v/>
      </c>
      <c r="AO372" s="136" t="str">
        <f t="shared" si="556"/>
        <v/>
      </c>
      <c r="AP372" s="136" t="str">
        <f t="shared" si="556"/>
        <v/>
      </c>
      <c r="AQ372" s="136" t="str">
        <f t="shared" si="556"/>
        <v/>
      </c>
      <c r="AR372" s="136" t="str">
        <f t="shared" si="556"/>
        <v/>
      </c>
      <c r="AS372" s="136" t="str">
        <f t="shared" si="557"/>
        <v/>
      </c>
      <c r="AT372" s="136" t="str">
        <f t="shared" si="558"/>
        <v/>
      </c>
      <c r="AU372" s="136" t="str">
        <f t="shared" si="559"/>
        <v/>
      </c>
      <c r="AV372" s="136" t="str">
        <f t="shared" si="559"/>
        <v/>
      </c>
      <c r="AW372" s="136" t="str">
        <f t="shared" si="559"/>
        <v/>
      </c>
      <c r="AX372" s="136" t="str">
        <f t="shared" si="559"/>
        <v/>
      </c>
      <c r="AY372" s="136" t="str">
        <f t="shared" si="559"/>
        <v/>
      </c>
      <c r="AZ372" s="136" t="str">
        <f t="shared" si="560"/>
        <v/>
      </c>
      <c r="BA372" s="136" t="str">
        <f t="shared" si="561"/>
        <v/>
      </c>
      <c r="BB372" s="136" t="str">
        <f t="shared" si="562"/>
        <v/>
      </c>
      <c r="BC372" s="136" t="str">
        <f t="shared" si="562"/>
        <v/>
      </c>
      <c r="BD372" s="136" t="str">
        <f t="shared" si="562"/>
        <v/>
      </c>
      <c r="BE372" s="136" t="str">
        <f t="shared" si="562"/>
        <v/>
      </c>
      <c r="BF372" s="136" t="str">
        <f t="shared" si="562"/>
        <v/>
      </c>
      <c r="BG372" s="136" t="str">
        <f t="shared" si="563"/>
        <v/>
      </c>
      <c r="BH372" s="136" t="str">
        <f t="shared" si="564"/>
        <v/>
      </c>
    </row>
    <row r="373" spans="1:60" x14ac:dyDescent="0.2">
      <c r="A373" s="114">
        <f t="shared" si="545"/>
        <v>0</v>
      </c>
      <c r="B373" s="13" t="s">
        <v>13</v>
      </c>
      <c r="C373" s="143" t="s">
        <v>1772</v>
      </c>
      <c r="D373" s="112">
        <f t="shared" si="546"/>
        <v>265</v>
      </c>
      <c r="E373" s="112">
        <f t="shared" si="565"/>
        <v>6</v>
      </c>
      <c r="F373" s="143" t="s">
        <v>292</v>
      </c>
      <c r="G373" s="135">
        <f>IF(ISERROR(FIND("FIXED",B368)),IF(B374="x",G374+1,G374),IF(B372="x",G372-1,G372))</f>
        <v>6.5</v>
      </c>
      <c r="H373" s="135" t="str">
        <f t="shared" si="547"/>
        <v>Architecture management</v>
      </c>
      <c r="I373" s="136">
        <f t="shared" si="548"/>
        <v>2.5652173913043477</v>
      </c>
      <c r="J373" s="136" t="str">
        <f ca="1">IF(AND(I373&lt;&gt;"",I373&lt;2.5,I373&lt;INDEX(INDIRECT(B367),E373,MATCH(J368&amp;"LQ",StdRangesColumnHeaders,0)-StdRangesFirstDatasetCol+4)),"Q4",IF(AND(I373&lt;&gt;"",I373&gt;2.5,I373&gt;INDEX(INDIRECT(B367),E373,MATCH(J368&amp;"HQ",StdRangesColumnHeaders,0)-StdRangesFirstDatasetCol+4)),"Q1",""))</f>
        <v>Q1</v>
      </c>
      <c r="K373" s="136" t="str">
        <f t="shared" si="549"/>
        <v/>
      </c>
      <c r="L373" s="136" t="str">
        <f t="shared" si="549"/>
        <v/>
      </c>
      <c r="M373" s="136" t="str">
        <f t="shared" si="549"/>
        <v/>
      </c>
      <c r="N373" s="136" t="str">
        <f t="shared" si="549"/>
        <v/>
      </c>
      <c r="O373" s="136">
        <f t="shared" si="549"/>
        <v>1.9565217391304348</v>
      </c>
      <c r="P373" s="136">
        <f t="shared" si="549"/>
        <v>2.4347826086956523</v>
      </c>
      <c r="Q373" s="136">
        <f t="shared" si="549"/>
        <v>2.1304347826086958</v>
      </c>
      <c r="R373" s="136">
        <f t="shared" si="549"/>
        <v>2.3913043478260869</v>
      </c>
      <c r="S373" s="136">
        <f t="shared" si="549"/>
        <v>2.1304347826086958</v>
      </c>
      <c r="T373" s="136">
        <f t="shared" si="549"/>
        <v>2.6086956521739131</v>
      </c>
      <c r="U373" s="136">
        <f t="shared" si="550"/>
        <v>2.4347826086956523</v>
      </c>
      <c r="V373" s="136">
        <f t="shared" si="550"/>
        <v>2.5217391304347827</v>
      </c>
      <c r="W373" s="136">
        <f t="shared" si="550"/>
        <v>2.4782608695652173</v>
      </c>
      <c r="X373" s="136">
        <f t="shared" si="550"/>
        <v>2.2173913043478262</v>
      </c>
      <c r="Y373" s="136">
        <f t="shared" si="550"/>
        <v>2.347826086956522</v>
      </c>
      <c r="Z373" s="136">
        <f t="shared" si="550"/>
        <v>2.3913043478260869</v>
      </c>
      <c r="AA373" s="136">
        <f t="shared" si="550"/>
        <v>2.1739130434782608</v>
      </c>
      <c r="AB373" s="136">
        <f t="shared" si="550"/>
        <v>2.4565217391304346</v>
      </c>
      <c r="AC373" s="136">
        <f t="shared" si="550"/>
        <v>1.9565217391304348</v>
      </c>
      <c r="AD373" s="136">
        <f t="shared" si="550"/>
        <v>2.6086956521739131</v>
      </c>
      <c r="AE373" s="136">
        <f t="shared" si="551"/>
        <v>0.21739130434782616</v>
      </c>
      <c r="AF373" s="136">
        <f t="shared" si="552"/>
        <v>6.5217391304347672E-2</v>
      </c>
      <c r="AG373" s="136">
        <f t="shared" si="553"/>
        <v>2.3913043478260869</v>
      </c>
      <c r="AH373" s="136">
        <f t="shared" si="553"/>
        <v>2.2826086956521738</v>
      </c>
      <c r="AI373" s="136">
        <f t="shared" si="553"/>
        <v>2.4782608695652177</v>
      </c>
      <c r="AJ373" s="136">
        <f t="shared" si="553"/>
        <v>1.9565217391304348</v>
      </c>
      <c r="AK373" s="136">
        <f t="shared" si="553"/>
        <v>2.7391304347826089</v>
      </c>
      <c r="AL373" s="136">
        <f t="shared" si="554"/>
        <v>0.10869565217391308</v>
      </c>
      <c r="AM373" s="136">
        <f t="shared" si="555"/>
        <v>8.6956521739130821E-2</v>
      </c>
      <c r="AN373" s="136" t="str">
        <f t="shared" si="556"/>
        <v/>
      </c>
      <c r="AO373" s="136" t="str">
        <f t="shared" si="556"/>
        <v/>
      </c>
      <c r="AP373" s="136" t="str">
        <f t="shared" si="556"/>
        <v/>
      </c>
      <c r="AQ373" s="136" t="str">
        <f t="shared" si="556"/>
        <v/>
      </c>
      <c r="AR373" s="136" t="str">
        <f t="shared" si="556"/>
        <v/>
      </c>
      <c r="AS373" s="136" t="str">
        <f t="shared" si="557"/>
        <v/>
      </c>
      <c r="AT373" s="136" t="str">
        <f t="shared" si="558"/>
        <v/>
      </c>
      <c r="AU373" s="136" t="str">
        <f t="shared" si="559"/>
        <v/>
      </c>
      <c r="AV373" s="136" t="str">
        <f t="shared" si="559"/>
        <v/>
      </c>
      <c r="AW373" s="136" t="str">
        <f t="shared" si="559"/>
        <v/>
      </c>
      <c r="AX373" s="136" t="str">
        <f t="shared" si="559"/>
        <v/>
      </c>
      <c r="AY373" s="136" t="str">
        <f t="shared" si="559"/>
        <v/>
      </c>
      <c r="AZ373" s="136" t="str">
        <f t="shared" si="560"/>
        <v/>
      </c>
      <c r="BA373" s="136" t="str">
        <f t="shared" si="561"/>
        <v/>
      </c>
      <c r="BB373" s="136" t="str">
        <f t="shared" si="562"/>
        <v/>
      </c>
      <c r="BC373" s="136" t="str">
        <f t="shared" si="562"/>
        <v/>
      </c>
      <c r="BD373" s="136" t="str">
        <f t="shared" si="562"/>
        <v/>
      </c>
      <c r="BE373" s="136" t="str">
        <f t="shared" si="562"/>
        <v/>
      </c>
      <c r="BF373" s="136" t="str">
        <f t="shared" si="562"/>
        <v/>
      </c>
      <c r="BG373" s="136" t="str">
        <f t="shared" si="563"/>
        <v/>
      </c>
      <c r="BH373" s="136" t="str">
        <f t="shared" si="564"/>
        <v/>
      </c>
    </row>
    <row r="374" spans="1:60" x14ac:dyDescent="0.2">
      <c r="A374" s="114">
        <f t="shared" si="545"/>
        <v>0</v>
      </c>
      <c r="B374" s="13" t="s">
        <v>12</v>
      </c>
      <c r="C374" s="143" t="s">
        <v>1773</v>
      </c>
      <c r="D374" s="112">
        <f t="shared" si="546"/>
        <v>266</v>
      </c>
      <c r="E374" s="112">
        <f t="shared" si="565"/>
        <v>7</v>
      </c>
      <c r="F374" s="143" t="s">
        <v>293</v>
      </c>
      <c r="G374" s="135">
        <f>IF(ISERROR(FIND("FIXED",B368)),IF(B375="x",G375+1,G375),IF(B373="x",G373-1,G373))</f>
        <v>6.5</v>
      </c>
      <c r="H374" s="135" t="str">
        <f t="shared" si="547"/>
        <v>Architecture complexity</v>
      </c>
      <c r="I374" s="136">
        <f t="shared" si="548"/>
        <v>2.1052631578947367</v>
      </c>
      <c r="J374" s="136" t="str">
        <f ca="1">IF(AND(I374&lt;&gt;"",I374&lt;2.5,I374&lt;INDEX(INDIRECT(B367),E374,MATCH(J368&amp;"LQ",StdRangesColumnHeaders,0)-StdRangesFirstDatasetCol+4)),"Q4",IF(AND(I374&lt;&gt;"",I374&gt;2.5,I374&gt;INDEX(INDIRECT(B367),E374,MATCH(J368&amp;"HQ",StdRangesColumnHeaders,0)-StdRangesFirstDatasetCol+4)),"Q1",""))</f>
        <v>Q4</v>
      </c>
      <c r="K374" s="136" t="str">
        <f t="shared" si="549"/>
        <v/>
      </c>
      <c r="L374" s="136" t="str">
        <f t="shared" si="549"/>
        <v/>
      </c>
      <c r="M374" s="136" t="str">
        <f t="shared" si="549"/>
        <v/>
      </c>
      <c r="N374" s="136" t="str">
        <f t="shared" si="549"/>
        <v/>
      </c>
      <c r="O374" s="136">
        <f t="shared" si="549"/>
        <v>2.3684210526315788</v>
      </c>
      <c r="P374" s="136">
        <f t="shared" si="549"/>
        <v>2.4210526315789473</v>
      </c>
      <c r="Q374" s="136">
        <f t="shared" si="549"/>
        <v>2.5263157894736841</v>
      </c>
      <c r="R374" s="136">
        <f t="shared" si="549"/>
        <v>2.8421052631578947</v>
      </c>
      <c r="S374" s="136">
        <f t="shared" si="549"/>
        <v>2.0526315789473686</v>
      </c>
      <c r="T374" s="136">
        <f t="shared" si="549"/>
        <v>2.736842105263158</v>
      </c>
      <c r="U374" s="136">
        <f t="shared" si="550"/>
        <v>2.263157894736842</v>
      </c>
      <c r="V374" s="136">
        <f t="shared" si="550"/>
        <v>2.0526315789473686</v>
      </c>
      <c r="W374" s="136">
        <f t="shared" si="550"/>
        <v>2.1052631578947367</v>
      </c>
      <c r="X374" s="136">
        <f t="shared" si="550"/>
        <v>2.2105263157894739</v>
      </c>
      <c r="Y374" s="136">
        <f t="shared" si="550"/>
        <v>2.4736842105263159</v>
      </c>
      <c r="Z374" s="136">
        <f t="shared" si="550"/>
        <v>2.3684210526315788</v>
      </c>
      <c r="AA374" s="136">
        <f t="shared" si="550"/>
        <v>2.1578947368421053</v>
      </c>
      <c r="AB374" s="136">
        <f t="shared" si="550"/>
        <v>2.5</v>
      </c>
      <c r="AC374" s="136">
        <f t="shared" si="550"/>
        <v>2.0526315789473686</v>
      </c>
      <c r="AD374" s="136">
        <f t="shared" si="550"/>
        <v>2.8421052631578947</v>
      </c>
      <c r="AE374" s="136">
        <f t="shared" si="551"/>
        <v>0.21052631578947345</v>
      </c>
      <c r="AF374" s="136">
        <f t="shared" si="552"/>
        <v>0.13157894736842124</v>
      </c>
      <c r="AG374" s="136">
        <f t="shared" si="553"/>
        <v>2.263157894736842</v>
      </c>
      <c r="AH374" s="136">
        <f t="shared" si="553"/>
        <v>2.1578947368421053</v>
      </c>
      <c r="AI374" s="136">
        <f t="shared" si="553"/>
        <v>2.4473684210526319</v>
      </c>
      <c r="AJ374" s="136">
        <f t="shared" si="553"/>
        <v>2.0526315789473686</v>
      </c>
      <c r="AK374" s="136">
        <f t="shared" si="553"/>
        <v>2.8421052631578947</v>
      </c>
      <c r="AL374" s="136">
        <f t="shared" si="554"/>
        <v>0.10526315789473673</v>
      </c>
      <c r="AM374" s="136">
        <f t="shared" si="555"/>
        <v>0.18421052631578982</v>
      </c>
      <c r="AN374" s="136" t="str">
        <f t="shared" si="556"/>
        <v/>
      </c>
      <c r="AO374" s="136" t="str">
        <f t="shared" si="556"/>
        <v/>
      </c>
      <c r="AP374" s="136" t="str">
        <f t="shared" si="556"/>
        <v/>
      </c>
      <c r="AQ374" s="136" t="str">
        <f t="shared" si="556"/>
        <v/>
      </c>
      <c r="AR374" s="136" t="str">
        <f t="shared" si="556"/>
        <v/>
      </c>
      <c r="AS374" s="136" t="str">
        <f t="shared" si="557"/>
        <v/>
      </c>
      <c r="AT374" s="136" t="str">
        <f t="shared" si="558"/>
        <v/>
      </c>
      <c r="AU374" s="136" t="str">
        <f t="shared" si="559"/>
        <v/>
      </c>
      <c r="AV374" s="136" t="str">
        <f t="shared" si="559"/>
        <v/>
      </c>
      <c r="AW374" s="136" t="str">
        <f t="shared" si="559"/>
        <v/>
      </c>
      <c r="AX374" s="136" t="str">
        <f t="shared" si="559"/>
        <v/>
      </c>
      <c r="AY374" s="136" t="str">
        <f t="shared" si="559"/>
        <v/>
      </c>
      <c r="AZ374" s="136" t="str">
        <f t="shared" si="560"/>
        <v/>
      </c>
      <c r="BA374" s="136" t="str">
        <f t="shared" si="561"/>
        <v/>
      </c>
      <c r="BB374" s="136" t="str">
        <f t="shared" si="562"/>
        <v/>
      </c>
      <c r="BC374" s="136" t="str">
        <f t="shared" si="562"/>
        <v/>
      </c>
      <c r="BD374" s="136" t="str">
        <f t="shared" si="562"/>
        <v/>
      </c>
      <c r="BE374" s="136" t="str">
        <f t="shared" si="562"/>
        <v/>
      </c>
      <c r="BF374" s="136" t="str">
        <f t="shared" si="562"/>
        <v/>
      </c>
      <c r="BG374" s="136" t="str">
        <f t="shared" si="563"/>
        <v/>
      </c>
      <c r="BH374" s="136" t="str">
        <f t="shared" si="564"/>
        <v/>
      </c>
    </row>
    <row r="375" spans="1:60" x14ac:dyDescent="0.2">
      <c r="A375" s="114">
        <f t="shared" si="545"/>
        <v>0</v>
      </c>
      <c r="B375" s="13" t="s">
        <v>12</v>
      </c>
      <c r="C375" s="143" t="s">
        <v>1774</v>
      </c>
      <c r="D375" s="112">
        <f t="shared" si="546"/>
        <v>268</v>
      </c>
      <c r="E375" s="112">
        <f t="shared" si="565"/>
        <v>8</v>
      </c>
      <c r="F375" s="143" t="s">
        <v>294</v>
      </c>
      <c r="G375" s="135">
        <f>IF(ISERROR(FIND("FIXED",B368)),IF(B376="x",G376+1,G376),IF(B374="x",G374-1,G374))</f>
        <v>5.5</v>
      </c>
      <c r="H375" s="135" t="str">
        <f t="shared" si="547"/>
        <v>Data architecture</v>
      </c>
      <c r="I375" s="136">
        <f t="shared" si="548"/>
        <v>2.3846153846153846</v>
      </c>
      <c r="J375" s="136" t="str">
        <f ca="1">IF(AND(I375&lt;&gt;"",I375&lt;2.5,I375&lt;INDEX(INDIRECT(B367),E375,MATCH(J368&amp;"LQ",StdRangesColumnHeaders,0)-StdRangesFirstDatasetCol+4)),"Q4",IF(AND(I375&lt;&gt;"",I375&gt;2.5,I375&gt;INDEX(INDIRECT(B367),E375,MATCH(J368&amp;"HQ",StdRangesColumnHeaders,0)-StdRangesFirstDatasetCol+4)),"Q1",""))</f>
        <v>Q4</v>
      </c>
      <c r="K375" s="136" t="str">
        <f t="shared" si="549"/>
        <v/>
      </c>
      <c r="L375" s="136" t="str">
        <f t="shared" si="549"/>
        <v/>
      </c>
      <c r="M375" s="136" t="str">
        <f t="shared" si="549"/>
        <v/>
      </c>
      <c r="N375" s="136" t="str">
        <f t="shared" si="549"/>
        <v/>
      </c>
      <c r="O375" s="136">
        <f t="shared" si="549"/>
        <v>2.8461538461538463</v>
      </c>
      <c r="P375" s="136">
        <f t="shared" si="549"/>
        <v>2.9230769230769229</v>
      </c>
      <c r="Q375" s="136">
        <f t="shared" si="549"/>
        <v>2.6923076923076925</v>
      </c>
      <c r="R375" s="136">
        <f t="shared" si="549"/>
        <v>2.5384615384615383</v>
      </c>
      <c r="S375" s="136">
        <f t="shared" si="549"/>
        <v>2.3846153846153846</v>
      </c>
      <c r="T375" s="136">
        <f t="shared" si="549"/>
        <v>2.6923076923076925</v>
      </c>
      <c r="U375" s="136">
        <f t="shared" si="550"/>
        <v>2.7692307692307692</v>
      </c>
      <c r="V375" s="136">
        <f t="shared" si="550"/>
        <v>2.6923076923076925</v>
      </c>
      <c r="W375" s="136">
        <f t="shared" si="550"/>
        <v>2.2307692307692308</v>
      </c>
      <c r="X375" s="136">
        <f t="shared" si="550"/>
        <v>2.6923076923076925</v>
      </c>
      <c r="Y375" s="136">
        <f t="shared" si="550"/>
        <v>2.6923076923076925</v>
      </c>
      <c r="Z375" s="136">
        <f t="shared" si="550"/>
        <v>2.6923076923076925</v>
      </c>
      <c r="AA375" s="136">
        <f t="shared" si="550"/>
        <v>2.6153846153846154</v>
      </c>
      <c r="AB375" s="136">
        <f t="shared" si="550"/>
        <v>2.7307692307692308</v>
      </c>
      <c r="AC375" s="136">
        <f t="shared" si="550"/>
        <v>2.2307692307692308</v>
      </c>
      <c r="AD375" s="136">
        <f t="shared" si="550"/>
        <v>2.9230769230769229</v>
      </c>
      <c r="AE375" s="136">
        <f t="shared" si="551"/>
        <v>7.6923076923077094E-2</v>
      </c>
      <c r="AF375" s="136">
        <f t="shared" si="552"/>
        <v>3.8461538461538325E-2</v>
      </c>
      <c r="AG375" s="136">
        <f t="shared" si="553"/>
        <v>2.6923076923076925</v>
      </c>
      <c r="AH375" s="136">
        <f t="shared" si="553"/>
        <v>2.4615384615384617</v>
      </c>
      <c r="AI375" s="136">
        <f t="shared" si="553"/>
        <v>2.7307692307692308</v>
      </c>
      <c r="AJ375" s="136">
        <f t="shared" si="553"/>
        <v>2.3076923076923075</v>
      </c>
      <c r="AK375" s="136">
        <f t="shared" si="553"/>
        <v>2.9230769230769229</v>
      </c>
      <c r="AL375" s="136">
        <f t="shared" si="554"/>
        <v>0.23076923076923084</v>
      </c>
      <c r="AM375" s="136">
        <f t="shared" si="555"/>
        <v>3.8461538461538325E-2</v>
      </c>
      <c r="AN375" s="136" t="str">
        <f t="shared" si="556"/>
        <v/>
      </c>
      <c r="AO375" s="136" t="str">
        <f t="shared" si="556"/>
        <v/>
      </c>
      <c r="AP375" s="136" t="str">
        <f t="shared" si="556"/>
        <v/>
      </c>
      <c r="AQ375" s="136" t="str">
        <f t="shared" si="556"/>
        <v/>
      </c>
      <c r="AR375" s="136" t="str">
        <f t="shared" si="556"/>
        <v/>
      </c>
      <c r="AS375" s="136" t="str">
        <f t="shared" si="557"/>
        <v/>
      </c>
      <c r="AT375" s="136" t="str">
        <f t="shared" si="558"/>
        <v/>
      </c>
      <c r="AU375" s="136" t="str">
        <f t="shared" si="559"/>
        <v/>
      </c>
      <c r="AV375" s="136" t="str">
        <f t="shared" si="559"/>
        <v/>
      </c>
      <c r="AW375" s="136" t="str">
        <f t="shared" si="559"/>
        <v/>
      </c>
      <c r="AX375" s="136" t="str">
        <f t="shared" si="559"/>
        <v/>
      </c>
      <c r="AY375" s="136" t="str">
        <f t="shared" si="559"/>
        <v/>
      </c>
      <c r="AZ375" s="136" t="str">
        <f t="shared" si="560"/>
        <v/>
      </c>
      <c r="BA375" s="136" t="str">
        <f t="shared" si="561"/>
        <v/>
      </c>
      <c r="BB375" s="136" t="str">
        <f t="shared" si="562"/>
        <v/>
      </c>
      <c r="BC375" s="136" t="str">
        <f t="shared" si="562"/>
        <v/>
      </c>
      <c r="BD375" s="136" t="str">
        <f t="shared" si="562"/>
        <v/>
      </c>
      <c r="BE375" s="136" t="str">
        <f t="shared" si="562"/>
        <v/>
      </c>
      <c r="BF375" s="136" t="str">
        <f t="shared" si="562"/>
        <v/>
      </c>
      <c r="BG375" s="136" t="str">
        <f t="shared" si="563"/>
        <v/>
      </c>
      <c r="BH375" s="136" t="str">
        <f t="shared" si="564"/>
        <v/>
      </c>
    </row>
    <row r="376" spans="1:60" x14ac:dyDescent="0.2">
      <c r="A376" s="114">
        <f t="shared" si="545"/>
        <v>0</v>
      </c>
      <c r="B376" s="13" t="s">
        <v>12</v>
      </c>
      <c r="C376" s="143" t="s">
        <v>1737</v>
      </c>
      <c r="D376" s="112">
        <f t="shared" si="546"/>
        <v>262</v>
      </c>
      <c r="E376" s="112">
        <f t="shared" si="565"/>
        <v>9</v>
      </c>
      <c r="F376" s="143" t="s">
        <v>55</v>
      </c>
      <c r="G376" s="135">
        <f>IF(ISERROR(FIND("FIXED",B368)),IF(B377="x",G377+1,G377),IF(B375="x",G375-1,G375))</f>
        <v>4.5</v>
      </c>
      <c r="H376" s="135" t="str">
        <f t="shared" si="547"/>
        <v>ADM capabilities</v>
      </c>
      <c r="I376" s="136">
        <f t="shared" si="548"/>
        <v>2.5263157894736841</v>
      </c>
      <c r="J376" s="136" t="str">
        <f ca="1">IF(AND(I376&lt;&gt;"",I376&lt;2.5,I376&lt;INDEX(INDIRECT(B367),E376,MATCH(J368&amp;"LQ",StdRangesColumnHeaders,0)-StdRangesFirstDatasetCol+4)),"Q4",IF(AND(I376&lt;&gt;"",I376&gt;2.5,I376&gt;INDEX(INDIRECT(B367),E376,MATCH(J368&amp;"HQ",StdRangesColumnHeaders,0)-StdRangesFirstDatasetCol+4)),"Q1",""))</f>
        <v/>
      </c>
      <c r="K376" s="136" t="str">
        <f t="shared" si="549"/>
        <v/>
      </c>
      <c r="L376" s="136" t="str">
        <f t="shared" si="549"/>
        <v/>
      </c>
      <c r="M376" s="136" t="str">
        <f t="shared" si="549"/>
        <v/>
      </c>
      <c r="N376" s="136" t="str">
        <f t="shared" si="549"/>
        <v/>
      </c>
      <c r="O376" s="136">
        <f t="shared" si="549"/>
        <v>2.4210526315789473</v>
      </c>
      <c r="P376" s="136">
        <f t="shared" si="549"/>
        <v>2.4210526315789473</v>
      </c>
      <c r="Q376" s="136">
        <f t="shared" si="549"/>
        <v>2.5789473684210527</v>
      </c>
      <c r="R376" s="136">
        <f t="shared" si="549"/>
        <v>2.5789473684210527</v>
      </c>
      <c r="S376" s="136">
        <f t="shared" si="549"/>
        <v>2.6315789473684212</v>
      </c>
      <c r="T376" s="136">
        <f t="shared" si="549"/>
        <v>2.4736842105263159</v>
      </c>
      <c r="U376" s="136">
        <f t="shared" si="550"/>
        <v>2.6315789473684212</v>
      </c>
      <c r="V376" s="136">
        <f t="shared" si="550"/>
        <v>3</v>
      </c>
      <c r="W376" s="136">
        <f t="shared" si="550"/>
        <v>2.7894736842105261</v>
      </c>
      <c r="X376" s="136">
        <f t="shared" si="550"/>
        <v>2.6842105263157894</v>
      </c>
      <c r="Y376" s="136">
        <f t="shared" si="550"/>
        <v>1.8947368421052631</v>
      </c>
      <c r="Z376" s="136">
        <f t="shared" si="550"/>
        <v>2.5789473684210527</v>
      </c>
      <c r="AA376" s="136">
        <f t="shared" si="550"/>
        <v>2.4473684210526319</v>
      </c>
      <c r="AB376" s="136">
        <f t="shared" si="550"/>
        <v>2.6578947368421053</v>
      </c>
      <c r="AC376" s="136">
        <f t="shared" si="550"/>
        <v>1.8947368421052631</v>
      </c>
      <c r="AD376" s="136">
        <f t="shared" si="550"/>
        <v>3</v>
      </c>
      <c r="AE376" s="136">
        <f t="shared" si="551"/>
        <v>0.1315789473684208</v>
      </c>
      <c r="AF376" s="136">
        <f t="shared" si="552"/>
        <v>7.8947368421052655E-2</v>
      </c>
      <c r="AG376" s="136">
        <f t="shared" si="553"/>
        <v>2.5789473684210527</v>
      </c>
      <c r="AH376" s="136">
        <f t="shared" si="553"/>
        <v>2.4210526315789473</v>
      </c>
      <c r="AI376" s="136">
        <f t="shared" si="553"/>
        <v>2.6578947368421053</v>
      </c>
      <c r="AJ376" s="136">
        <f t="shared" si="553"/>
        <v>1.8947368421052631</v>
      </c>
      <c r="AK376" s="136">
        <f t="shared" si="553"/>
        <v>3</v>
      </c>
      <c r="AL376" s="136">
        <f t="shared" si="554"/>
        <v>0.15789473684210531</v>
      </c>
      <c r="AM376" s="136">
        <f t="shared" si="555"/>
        <v>7.8947368421052655E-2</v>
      </c>
      <c r="AN376" s="136" t="str">
        <f t="shared" si="556"/>
        <v/>
      </c>
      <c r="AO376" s="136" t="str">
        <f t="shared" si="556"/>
        <v/>
      </c>
      <c r="AP376" s="136" t="str">
        <f t="shared" si="556"/>
        <v/>
      </c>
      <c r="AQ376" s="136" t="str">
        <f t="shared" si="556"/>
        <v/>
      </c>
      <c r="AR376" s="136" t="str">
        <f t="shared" si="556"/>
        <v/>
      </c>
      <c r="AS376" s="136" t="str">
        <f t="shared" si="557"/>
        <v/>
      </c>
      <c r="AT376" s="136" t="str">
        <f t="shared" si="558"/>
        <v/>
      </c>
      <c r="AU376" s="136" t="str">
        <f t="shared" si="559"/>
        <v/>
      </c>
      <c r="AV376" s="136" t="str">
        <f t="shared" si="559"/>
        <v/>
      </c>
      <c r="AW376" s="136" t="str">
        <f t="shared" si="559"/>
        <v/>
      </c>
      <c r="AX376" s="136" t="str">
        <f t="shared" si="559"/>
        <v/>
      </c>
      <c r="AY376" s="136" t="str">
        <f t="shared" si="559"/>
        <v/>
      </c>
      <c r="AZ376" s="136" t="str">
        <f t="shared" si="560"/>
        <v/>
      </c>
      <c r="BA376" s="136" t="str">
        <f t="shared" si="561"/>
        <v/>
      </c>
      <c r="BB376" s="136" t="str">
        <f t="shared" si="562"/>
        <v/>
      </c>
      <c r="BC376" s="136" t="str">
        <f t="shared" si="562"/>
        <v/>
      </c>
      <c r="BD376" s="136" t="str">
        <f t="shared" si="562"/>
        <v/>
      </c>
      <c r="BE376" s="136" t="str">
        <f t="shared" si="562"/>
        <v/>
      </c>
      <c r="BF376" s="136" t="str">
        <f t="shared" si="562"/>
        <v/>
      </c>
      <c r="BG376" s="136" t="str">
        <f t="shared" si="563"/>
        <v/>
      </c>
      <c r="BH376" s="136" t="str">
        <f t="shared" si="564"/>
        <v/>
      </c>
    </row>
    <row r="377" spans="1:60" x14ac:dyDescent="0.2">
      <c r="A377" s="114">
        <f t="shared" si="545"/>
        <v>0</v>
      </c>
      <c r="B377" s="13" t="s">
        <v>12</v>
      </c>
      <c r="C377" s="143" t="s">
        <v>1738</v>
      </c>
      <c r="D377" s="112">
        <f t="shared" si="546"/>
        <v>264</v>
      </c>
      <c r="E377" s="112">
        <f t="shared" si="565"/>
        <v>10</v>
      </c>
      <c r="F377" s="143" t="s">
        <v>170</v>
      </c>
      <c r="G377" s="135">
        <f>IF(ISERROR(FIND("FIXED",B368)),IF(B378="x",G378+1,G378),IF(B376="x",G376-1,G376))</f>
        <v>3.5</v>
      </c>
      <c r="H377" s="135" t="str">
        <f t="shared" si="547"/>
        <v>Application maintenance</v>
      </c>
      <c r="I377" s="136">
        <f t="shared" si="548"/>
        <v>1.8333333333333333</v>
      </c>
      <c r="J377" s="136" t="str">
        <f ca="1">IF(AND(I377&lt;&gt;"",I377&lt;2.5,I377&lt;INDEX(INDIRECT(B367),E377,MATCH(J368&amp;"LQ",StdRangesColumnHeaders,0)-StdRangesFirstDatasetCol+4)),"Q4",IF(AND(I377&lt;&gt;"",I377&gt;2.5,I377&gt;INDEX(INDIRECT(B367),E377,MATCH(J368&amp;"HQ",StdRangesColumnHeaders,0)-StdRangesFirstDatasetCol+4)),"Q1",""))</f>
        <v>Q4</v>
      </c>
      <c r="K377" s="136" t="str">
        <f t="shared" si="549"/>
        <v/>
      </c>
      <c r="L377" s="136" t="str">
        <f t="shared" si="549"/>
        <v/>
      </c>
      <c r="M377" s="136" t="str">
        <f t="shared" si="549"/>
        <v/>
      </c>
      <c r="N377" s="136" t="str">
        <f t="shared" si="549"/>
        <v/>
      </c>
      <c r="O377" s="136">
        <f t="shared" si="549"/>
        <v>2.3333333333333335</v>
      </c>
      <c r="P377" s="136">
        <f t="shared" si="549"/>
        <v>3.5</v>
      </c>
      <c r="Q377" s="136">
        <f t="shared" si="549"/>
        <v>1.8333333333333333</v>
      </c>
      <c r="R377" s="136">
        <f t="shared" si="549"/>
        <v>2.6666666666666665</v>
      </c>
      <c r="S377" s="136">
        <f t="shared" si="549"/>
        <v>2.5</v>
      </c>
      <c r="T377" s="136">
        <f t="shared" si="549"/>
        <v>2.6666666666666665</v>
      </c>
      <c r="U377" s="136">
        <f t="shared" si="550"/>
        <v>2.8333333333333335</v>
      </c>
      <c r="V377" s="136">
        <f t="shared" si="550"/>
        <v>2.3333333333333335</v>
      </c>
      <c r="W377" s="136">
        <f t="shared" si="550"/>
        <v>1.8333333333333333</v>
      </c>
      <c r="X377" s="136">
        <f t="shared" si="550"/>
        <v>2.6666666666666665</v>
      </c>
      <c r="Y377" s="136">
        <f t="shared" si="550"/>
        <v>2.8333333333333335</v>
      </c>
      <c r="Z377" s="136">
        <f t="shared" si="550"/>
        <v>2.6666666666666665</v>
      </c>
      <c r="AA377" s="136">
        <f t="shared" si="550"/>
        <v>2.3333333333333335</v>
      </c>
      <c r="AB377" s="136">
        <f t="shared" si="550"/>
        <v>2.75</v>
      </c>
      <c r="AC377" s="136">
        <f t="shared" si="550"/>
        <v>1.8333333333333333</v>
      </c>
      <c r="AD377" s="136">
        <f t="shared" si="550"/>
        <v>3.5</v>
      </c>
      <c r="AE377" s="136">
        <f t="shared" si="551"/>
        <v>0.33333333333333304</v>
      </c>
      <c r="AF377" s="136">
        <f t="shared" si="552"/>
        <v>8.3333333333333481E-2</v>
      </c>
      <c r="AG377" s="136">
        <f t="shared" si="553"/>
        <v>2.6666666666666665</v>
      </c>
      <c r="AH377" s="136">
        <f t="shared" si="553"/>
        <v>2.3333333333333335</v>
      </c>
      <c r="AI377" s="136">
        <f t="shared" si="553"/>
        <v>2.8333333333333335</v>
      </c>
      <c r="AJ377" s="136">
        <f t="shared" si="553"/>
        <v>1.8333333333333333</v>
      </c>
      <c r="AK377" s="136">
        <f t="shared" si="553"/>
        <v>3.5</v>
      </c>
      <c r="AL377" s="136">
        <f t="shared" si="554"/>
        <v>0.33333333333333304</v>
      </c>
      <c r="AM377" s="136">
        <f t="shared" si="555"/>
        <v>0.16666666666666696</v>
      </c>
      <c r="AN377" s="136" t="str">
        <f t="shared" si="556"/>
        <v/>
      </c>
      <c r="AO377" s="136" t="str">
        <f t="shared" si="556"/>
        <v/>
      </c>
      <c r="AP377" s="136" t="str">
        <f t="shared" si="556"/>
        <v/>
      </c>
      <c r="AQ377" s="136" t="str">
        <f t="shared" si="556"/>
        <v/>
      </c>
      <c r="AR377" s="136" t="str">
        <f t="shared" si="556"/>
        <v/>
      </c>
      <c r="AS377" s="136" t="str">
        <f t="shared" si="557"/>
        <v/>
      </c>
      <c r="AT377" s="136" t="str">
        <f t="shared" si="558"/>
        <v/>
      </c>
      <c r="AU377" s="136" t="str">
        <f t="shared" si="559"/>
        <v/>
      </c>
      <c r="AV377" s="136" t="str">
        <f t="shared" si="559"/>
        <v/>
      </c>
      <c r="AW377" s="136" t="str">
        <f t="shared" si="559"/>
        <v/>
      </c>
      <c r="AX377" s="136" t="str">
        <f t="shared" si="559"/>
        <v/>
      </c>
      <c r="AY377" s="136" t="str">
        <f t="shared" si="559"/>
        <v/>
      </c>
      <c r="AZ377" s="136" t="str">
        <f t="shared" si="560"/>
        <v/>
      </c>
      <c r="BA377" s="136" t="str">
        <f t="shared" si="561"/>
        <v/>
      </c>
      <c r="BB377" s="136" t="str">
        <f t="shared" si="562"/>
        <v/>
      </c>
      <c r="BC377" s="136" t="str">
        <f t="shared" si="562"/>
        <v/>
      </c>
      <c r="BD377" s="136" t="str">
        <f t="shared" si="562"/>
        <v/>
      </c>
      <c r="BE377" s="136" t="str">
        <f t="shared" si="562"/>
        <v/>
      </c>
      <c r="BF377" s="136" t="str">
        <f t="shared" si="562"/>
        <v/>
      </c>
      <c r="BG377" s="136" t="str">
        <f t="shared" si="563"/>
        <v/>
      </c>
      <c r="BH377" s="136" t="str">
        <f t="shared" si="564"/>
        <v/>
      </c>
    </row>
    <row r="378" spans="1:60" x14ac:dyDescent="0.2">
      <c r="A378" s="114">
        <f t="shared" si="545"/>
        <v>0</v>
      </c>
      <c r="B378" s="13" t="s">
        <v>12</v>
      </c>
      <c r="C378" s="143" t="s">
        <v>1785</v>
      </c>
      <c r="D378" s="112">
        <f t="shared" si="546"/>
        <v>292</v>
      </c>
      <c r="E378" s="112">
        <f t="shared" si="565"/>
        <v>11</v>
      </c>
      <c r="F378" s="143" t="s">
        <v>291</v>
      </c>
      <c r="G378" s="135">
        <f>IF(ISERROR(FIND("FIXED",B368)),0.5,IF(B377="x",G377-1,G377))</f>
        <v>2.5</v>
      </c>
      <c r="H378" s="135" t="str">
        <f t="shared" si="547"/>
        <v>IT security capabilities</v>
      </c>
      <c r="I378" s="136">
        <f t="shared" si="548"/>
        <v>2.7575757575757578</v>
      </c>
      <c r="J378" s="136" t="str">
        <f ca="1">IF(AND(I378&lt;&gt;"",I378&lt;2.5,I378&lt;INDEX(INDIRECT(B367),E378,MATCH(J368&amp;"LQ",StdRangesColumnHeaders,0)-StdRangesFirstDatasetCol+4)),"Q4",IF(AND(I378&lt;&gt;"",I378&gt;2.5,I378&gt;INDEX(INDIRECT(B367),E378,MATCH(J368&amp;"HQ",StdRangesColumnHeaders,0)-StdRangesFirstDatasetCol+4)),"Q1",""))</f>
        <v>Q1</v>
      </c>
      <c r="K378" s="136" t="str">
        <f t="shared" si="549"/>
        <v/>
      </c>
      <c r="L378" s="136" t="str">
        <f t="shared" si="549"/>
        <v/>
      </c>
      <c r="M378" s="136" t="str">
        <f t="shared" si="549"/>
        <v/>
      </c>
      <c r="N378" s="136" t="str">
        <f t="shared" si="549"/>
        <v/>
      </c>
      <c r="O378" s="136">
        <f t="shared" si="549"/>
        <v>2.4545454545454546</v>
      </c>
      <c r="P378" s="136">
        <f t="shared" si="549"/>
        <v>2.2727272727272729</v>
      </c>
      <c r="Q378" s="136">
        <f t="shared" si="549"/>
        <v>2.393939393939394</v>
      </c>
      <c r="R378" s="136">
        <f t="shared" si="549"/>
        <v>2.4242424242424243</v>
      </c>
      <c r="S378" s="136">
        <f t="shared" si="549"/>
        <v>2.8787878787878789</v>
      </c>
      <c r="T378" s="136">
        <f t="shared" si="549"/>
        <v>2.7272727272727271</v>
      </c>
      <c r="U378" s="136">
        <f t="shared" si="550"/>
        <v>2.393939393939394</v>
      </c>
      <c r="V378" s="136">
        <f t="shared" si="550"/>
        <v>2.4242424242424243</v>
      </c>
      <c r="W378" s="136">
        <f t="shared" si="550"/>
        <v>2.5151515151515151</v>
      </c>
      <c r="X378" s="136">
        <f t="shared" si="550"/>
        <v>2.606060606060606</v>
      </c>
      <c r="Y378" s="136">
        <f t="shared" si="550"/>
        <v>2.4848484848484849</v>
      </c>
      <c r="Z378" s="136">
        <f t="shared" si="550"/>
        <v>2.4545454545454546</v>
      </c>
      <c r="AA378" s="136">
        <f t="shared" si="550"/>
        <v>2.4090909090909092</v>
      </c>
      <c r="AB378" s="136">
        <f t="shared" si="550"/>
        <v>2.5606060606060606</v>
      </c>
      <c r="AC378" s="136">
        <f t="shared" si="550"/>
        <v>2.2727272727272729</v>
      </c>
      <c r="AD378" s="136">
        <f t="shared" si="550"/>
        <v>2.8787878787878789</v>
      </c>
      <c r="AE378" s="136">
        <f t="shared" si="551"/>
        <v>4.5454545454545414E-2</v>
      </c>
      <c r="AF378" s="136">
        <f t="shared" si="552"/>
        <v>0.10606060606060597</v>
      </c>
      <c r="AG378" s="136">
        <f t="shared" si="553"/>
        <v>2.4242424242424243</v>
      </c>
      <c r="AH378" s="136">
        <f t="shared" si="553"/>
        <v>2.3484848484848486</v>
      </c>
      <c r="AI378" s="136">
        <f t="shared" si="553"/>
        <v>2.4696969696969697</v>
      </c>
      <c r="AJ378" s="136">
        <f t="shared" si="553"/>
        <v>2.2424242424242422</v>
      </c>
      <c r="AK378" s="136">
        <f t="shared" si="553"/>
        <v>2.8787878787878789</v>
      </c>
      <c r="AL378" s="136">
        <f t="shared" si="554"/>
        <v>7.575757575757569E-2</v>
      </c>
      <c r="AM378" s="136">
        <f t="shared" si="555"/>
        <v>4.5454545454545414E-2</v>
      </c>
      <c r="AN378" s="136" t="str">
        <f t="shared" si="556"/>
        <v/>
      </c>
      <c r="AO378" s="136" t="str">
        <f t="shared" si="556"/>
        <v/>
      </c>
      <c r="AP378" s="136" t="str">
        <f t="shared" si="556"/>
        <v/>
      </c>
      <c r="AQ378" s="136" t="str">
        <f t="shared" si="556"/>
        <v/>
      </c>
      <c r="AR378" s="136" t="str">
        <f t="shared" si="556"/>
        <v/>
      </c>
      <c r="AS378" s="136" t="str">
        <f t="shared" si="557"/>
        <v/>
      </c>
      <c r="AT378" s="136" t="str">
        <f t="shared" si="558"/>
        <v/>
      </c>
      <c r="AU378" s="136" t="str">
        <f t="shared" si="559"/>
        <v/>
      </c>
      <c r="AV378" s="136" t="str">
        <f t="shared" si="559"/>
        <v/>
      </c>
      <c r="AW378" s="136" t="str">
        <f t="shared" si="559"/>
        <v/>
      </c>
      <c r="AX378" s="136" t="str">
        <f t="shared" si="559"/>
        <v/>
      </c>
      <c r="AY378" s="136" t="str">
        <f t="shared" si="559"/>
        <v/>
      </c>
      <c r="AZ378" s="136" t="str">
        <f t="shared" si="560"/>
        <v/>
      </c>
      <c r="BA378" s="136" t="str">
        <f t="shared" si="561"/>
        <v/>
      </c>
      <c r="BB378" s="136" t="str">
        <f t="shared" si="562"/>
        <v/>
      </c>
      <c r="BC378" s="136" t="str">
        <f t="shared" si="562"/>
        <v/>
      </c>
      <c r="BD378" s="136" t="str">
        <f t="shared" si="562"/>
        <v/>
      </c>
      <c r="BE378" s="136" t="str">
        <f t="shared" si="562"/>
        <v/>
      </c>
      <c r="BF378" s="136" t="str">
        <f t="shared" si="562"/>
        <v/>
      </c>
      <c r="BG378" s="136" t="str">
        <f t="shared" si="563"/>
        <v/>
      </c>
      <c r="BH378" s="136" t="str">
        <f t="shared" si="564"/>
        <v/>
      </c>
    </row>
    <row r="379" spans="1:60" ht="4.5" customHeight="1" x14ac:dyDescent="0.2">
      <c r="A379" s="114">
        <f t="shared" si="545"/>
        <v>0</v>
      </c>
    </row>
    <row r="380" spans="1:60" x14ac:dyDescent="0.2">
      <c r="A380" s="114"/>
      <c r="B380" s="112" t="s">
        <v>2564</v>
      </c>
    </row>
    <row r="381" spans="1:60" x14ac:dyDescent="0.2">
      <c r="A381" s="114">
        <f t="shared" si="545"/>
        <v>0</v>
      </c>
      <c r="B381" s="236" t="s">
        <v>537</v>
      </c>
      <c r="C381" s="236"/>
      <c r="D381" s="121"/>
      <c r="E381" s="139"/>
      <c r="F381" s="135"/>
      <c r="G381" s="135" t="str">
        <f>HeaderYValues</f>
        <v>Y-Values</v>
      </c>
      <c r="H381" s="135" t="str">
        <f>HeaderLabels</f>
        <v>Labels</v>
      </c>
      <c r="I381" s="135" t="str">
        <f>HeaderCl1N</f>
        <v>#Cl1N#</v>
      </c>
      <c r="J381" s="143" t="s">
        <v>179</v>
      </c>
      <c r="K381" s="135" t="str">
        <f>HeaderCl2N</f>
        <v>#Cl2N#</v>
      </c>
      <c r="L381" s="135" t="str">
        <f>HeaderCl3N</f>
        <v>#Cl3N#</v>
      </c>
      <c r="M381" s="135" t="str">
        <f>HeaderCl4N</f>
        <v>#Cl4N#</v>
      </c>
      <c r="N381" s="135" t="str">
        <f>HeaderCl5N</f>
        <v>#Cl5N#</v>
      </c>
      <c r="O381" s="135" t="str">
        <f>HeaderP1N</f>
        <v>#P1N#</v>
      </c>
      <c r="P381" s="135" t="str">
        <f>HeaderP2N</f>
        <v>#P2N#</v>
      </c>
      <c r="Q381" s="135" t="str">
        <f>HeaderP3N</f>
        <v>#P3N#</v>
      </c>
      <c r="R381" s="135" t="str">
        <f>HeaderP4N</f>
        <v>#P4N#</v>
      </c>
      <c r="S381" s="135" t="str">
        <f>HeaderP5N</f>
        <v>#P5N#</v>
      </c>
      <c r="T381" s="135" t="str">
        <f>HeaderP6N</f>
        <v>#P6N#</v>
      </c>
      <c r="U381" s="135" t="str">
        <f>HeaderP7N</f>
        <v>#P7N#</v>
      </c>
      <c r="V381" s="135" t="str">
        <f>HeaderP8N</f>
        <v>#P8N#</v>
      </c>
      <c r="W381" s="135" t="str">
        <f>HeaderP9N</f>
        <v>#P9N#</v>
      </c>
      <c r="X381" s="135" t="str">
        <f>HeaderP10N</f>
        <v>#P10N#</v>
      </c>
      <c r="Y381" s="135" t="str">
        <f>HeaderP11N</f>
        <v>#P11N#</v>
      </c>
      <c r="Z381" s="135" t="str">
        <f>HeaderG1Med</f>
        <v>#G1Med#</v>
      </c>
      <c r="AA381" s="135" t="str">
        <f>HeaderG1LQ</f>
        <v>#G1LQ#</v>
      </c>
      <c r="AB381" s="135" t="str">
        <f>HeaderG1HQ</f>
        <v>#G1HQ#</v>
      </c>
      <c r="AC381" s="135" t="str">
        <f>HeaderG1Min</f>
        <v>#G1Min#</v>
      </c>
      <c r="AD381" s="135" t="str">
        <f>HeaderG1Max</f>
        <v>#G1Max#</v>
      </c>
      <c r="AE381" s="135" t="str">
        <f>HeaderG1LIQD</f>
        <v>G1Med-G1LQ</v>
      </c>
      <c r="AF381" s="135" t="str">
        <f>HeaderG1HIQD</f>
        <v>G1HQ-G1Med</v>
      </c>
      <c r="AG381" s="135" t="str">
        <f>HeaderG2Med</f>
        <v>#G2Med#</v>
      </c>
      <c r="AH381" s="135" t="str">
        <f>HeaderG2LQ</f>
        <v>#G2LQ#</v>
      </c>
      <c r="AI381" s="135" t="str">
        <f>HeaderG2HQ</f>
        <v>#G2HQ#</v>
      </c>
      <c r="AJ381" s="135" t="str">
        <f>HeaderG2Min</f>
        <v>#G2Min#</v>
      </c>
      <c r="AK381" s="135" t="str">
        <f>HeaderG2Max</f>
        <v>#G2Max#</v>
      </c>
      <c r="AL381" s="135" t="str">
        <f>HeaderG2LIQD</f>
        <v>G2Med-G2LQ</v>
      </c>
      <c r="AM381" s="135" t="str">
        <f>HeaderG2HIQD</f>
        <v>G2HQ-G2Med</v>
      </c>
      <c r="AN381" s="135" t="str">
        <f>HeaderG3Med</f>
        <v>#G3Med#</v>
      </c>
      <c r="AO381" s="135" t="str">
        <f>HeaderG3LQ</f>
        <v>#G3LQ#</v>
      </c>
      <c r="AP381" s="135" t="str">
        <f>HeaderG3HQ</f>
        <v>#G3HQ#</v>
      </c>
      <c r="AQ381" s="135" t="str">
        <f>HeaderG3Min</f>
        <v>#G3Min#</v>
      </c>
      <c r="AR381" s="135" t="str">
        <f>HeaderG3Max</f>
        <v>#G3Max#</v>
      </c>
      <c r="AS381" s="135" t="str">
        <f>HeaderG3LIQD</f>
        <v>G3Med-G3LQ</v>
      </c>
      <c r="AT381" s="135" t="str">
        <f>HeaderG3HIQD</f>
        <v>G3HQ-G3Med</v>
      </c>
      <c r="AU381" s="135" t="str">
        <f>HeaderG4Med</f>
        <v>#G4Med#</v>
      </c>
      <c r="AV381" s="135" t="str">
        <f>HeaderG4LQ</f>
        <v>#G4LQ#</v>
      </c>
      <c r="AW381" s="135" t="str">
        <f>HeaderG4HQ</f>
        <v>#G4HQ#</v>
      </c>
      <c r="AX381" s="135" t="str">
        <f>HeaderG4Min</f>
        <v>#G4Min#</v>
      </c>
      <c r="AY381" s="135" t="str">
        <f>HeaderG4Max</f>
        <v>#G4Max#</v>
      </c>
      <c r="AZ381" s="135" t="str">
        <f>HeaderG4LIQD</f>
        <v>G4Med-G4LQ</v>
      </c>
      <c r="BA381" s="135" t="str">
        <f>HeaderG4HIQD</f>
        <v>G4HQ-G4Med</v>
      </c>
      <c r="BB381" s="135" t="str">
        <f>HeaderG5Med</f>
        <v>#G5Med#</v>
      </c>
      <c r="BC381" s="135" t="str">
        <f>HeaderG5LQ</f>
        <v>#G5LQ#</v>
      </c>
      <c r="BD381" s="135" t="str">
        <f>HeaderG5HQ</f>
        <v>#G5HQ#</v>
      </c>
      <c r="BE381" s="135" t="str">
        <f>HeaderG5Min</f>
        <v>#G5Min#</v>
      </c>
      <c r="BF381" s="135" t="str">
        <f>HeaderG5Max</f>
        <v>#G5Max#</v>
      </c>
      <c r="BG381" s="135" t="str">
        <f>HeaderG5LIQD</f>
        <v>G5Med-G5LQ</v>
      </c>
      <c r="BH381" s="135" t="str">
        <f>HeaderG5HIQD</f>
        <v>G5HQ-G5Med</v>
      </c>
    </row>
    <row r="382" spans="1:60" x14ac:dyDescent="0.2">
      <c r="A382" s="114">
        <f t="shared" si="545"/>
        <v>0</v>
      </c>
      <c r="B382" s="13" t="s">
        <v>12</v>
      </c>
      <c r="C382" s="143" t="s">
        <v>1782</v>
      </c>
      <c r="D382" s="112">
        <f t="shared" ref="D382:D390" si="566">MATCH(C382,IF(LEFT($C382,3)="XFD",RawDataFieldKeys,StdCalcsFieldKeys),0)-IF(LEFT($C382,3)="XFD",RawDataFieldKeyBaseRow,StdCalcsFieldKeyBaseRow)</f>
        <v>281</v>
      </c>
      <c r="E382" s="112">
        <v>2</v>
      </c>
      <c r="F382" s="143" t="s">
        <v>306</v>
      </c>
      <c r="G382" s="135">
        <f>IF(ISERROR(FIND("FIXED",B381)),IF(B383="x",G383+1,G383),MATCH(TRUE,INDEX(B382:B491="",0),0)-1.5)</f>
        <v>8.5</v>
      </c>
      <c r="H382" s="135" t="str">
        <f t="shared" ref="H382:H390" si="567">VLOOKUP(C382,IF(LEFT($C382,3)="XFD",RawDataLookupFieldLabels,StdCalcsLookupFieldLabels),2,0)</f>
        <v>Data center complexity</v>
      </c>
      <c r="I382" s="136">
        <f t="shared" ref="I382:I390" si="568">IFERROR(IF(LEN(INDEX(IF(LEFT($C382,3)="XFD",RawDataAllData,StdCalcsAllCalcs),$D382,I$2))=0,"",INDEX(IF(LEFT($C382,3)="XFD",RawDataAllData,StdCalcsAllCalcs),$D382,I$2)),"")</f>
        <v>2.7857142857142856</v>
      </c>
      <c r="J382" s="136" t="str">
        <f ca="1">IF(AND(I382&lt;&gt;"",I382&lt;2.5,I382&lt;INDEX(INDIRECT(B380),E382,MATCH(J381&amp;"LQ",StdRangesColumnHeaders,0)-StdRangesFirstDatasetCol+4)),"Q4",IF(AND(I382&lt;&gt;"",I382&gt;2.5,I382&gt;INDEX(INDIRECT(B380),E382,MATCH(J381&amp;"HQ",StdRangesColumnHeaders,0)-StdRangesFirstDatasetCol+4)),"Q1",""))</f>
        <v>Q1</v>
      </c>
      <c r="K382" s="136" t="str">
        <f t="shared" ref="K382:T390" si="569">IFERROR(IF(LEN(INDEX(IF(LEFT($C382,3)="XFD",RawDataAllData,StdCalcsAllCalcs),$D382,K$2))=0,"",INDEX(IF(LEFT($C382,3)="XFD",RawDataAllData,StdCalcsAllCalcs),$D382,K$2)),"")</f>
        <v/>
      </c>
      <c r="L382" s="136" t="str">
        <f t="shared" si="569"/>
        <v/>
      </c>
      <c r="M382" s="136" t="str">
        <f t="shared" si="569"/>
        <v/>
      </c>
      <c r="N382" s="136" t="str">
        <f t="shared" si="569"/>
        <v/>
      </c>
      <c r="O382" s="140">
        <f t="shared" si="569"/>
        <v>2.5</v>
      </c>
      <c r="P382" s="136">
        <f t="shared" si="569"/>
        <v>3</v>
      </c>
      <c r="Q382" s="136">
        <f t="shared" si="569"/>
        <v>2.3571428571428572</v>
      </c>
      <c r="R382" s="136">
        <f t="shared" si="569"/>
        <v>2.5714285714285716</v>
      </c>
      <c r="S382" s="136">
        <f t="shared" si="569"/>
        <v>2.5</v>
      </c>
      <c r="T382" s="136">
        <f t="shared" si="569"/>
        <v>2.0714285714285716</v>
      </c>
      <c r="U382" s="136">
        <f t="shared" ref="U382:AD390" si="570">IFERROR(IF(LEN(INDEX(IF(LEFT($C382,3)="XFD",RawDataAllData,StdCalcsAllCalcs),$D382,U$2))=0,"",INDEX(IF(LEFT($C382,3)="XFD",RawDataAllData,StdCalcsAllCalcs),$D382,U$2)),"")</f>
        <v>2.7142857142857144</v>
      </c>
      <c r="V382" s="136">
        <f t="shared" si="570"/>
        <v>2.6428571428571428</v>
      </c>
      <c r="W382" s="136">
        <f t="shared" si="570"/>
        <v>2.7857142857142856</v>
      </c>
      <c r="X382" s="136">
        <f t="shared" si="570"/>
        <v>2.1428571428571428</v>
      </c>
      <c r="Y382" s="136">
        <f t="shared" si="570"/>
        <v>2.2857142857142856</v>
      </c>
      <c r="Z382" s="140">
        <f t="shared" si="570"/>
        <v>2.5</v>
      </c>
      <c r="AA382" s="136">
        <f t="shared" si="570"/>
        <v>2.3214285714285712</v>
      </c>
      <c r="AB382" s="136">
        <f t="shared" si="570"/>
        <v>2.6785714285714288</v>
      </c>
      <c r="AC382" s="136">
        <f t="shared" si="570"/>
        <v>2.0714285714285716</v>
      </c>
      <c r="AD382" s="136">
        <f t="shared" si="570"/>
        <v>3</v>
      </c>
      <c r="AE382" s="136">
        <f t="shared" ref="AE382:AE390" si="571">IFERROR(Z382-AA382,"")</f>
        <v>0.17857142857142883</v>
      </c>
      <c r="AF382" s="136">
        <f t="shared" ref="AF382:AF390" si="572">IFERROR(AB382-Z382,"")</f>
        <v>0.17857142857142883</v>
      </c>
      <c r="AG382" s="136">
        <f t="shared" ref="AG382:AK390" si="573">IFERROR(IF(LEN(INDEX(IF(LEFT($C382,3)="XFD",RawDataAllData,StdCalcsAllCalcs),$D382,AG$2))=0,"",INDEX(IF(LEFT($C382,3)="XFD",RawDataAllData,StdCalcsAllCalcs),$D382,AG$2)),"")</f>
        <v>2.5</v>
      </c>
      <c r="AH382" s="136">
        <f t="shared" si="573"/>
        <v>2.3571428571428568</v>
      </c>
      <c r="AI382" s="136">
        <f t="shared" si="573"/>
        <v>2.6785714285714288</v>
      </c>
      <c r="AJ382" s="136">
        <f t="shared" si="573"/>
        <v>2.1428571428571428</v>
      </c>
      <c r="AK382" s="136">
        <f t="shared" si="573"/>
        <v>3</v>
      </c>
      <c r="AL382" s="136">
        <f t="shared" ref="AL382:AL390" si="574">IFERROR(AG382-AH382,"")</f>
        <v>0.14285714285714324</v>
      </c>
      <c r="AM382" s="136">
        <f t="shared" ref="AM382:AM390" si="575">IFERROR(AI382-AG382,"")</f>
        <v>0.17857142857142883</v>
      </c>
      <c r="AN382" s="136" t="str">
        <f t="shared" ref="AN382:AR390" si="576">IFERROR(IF(LEN(INDEX(IF(LEFT($C382,3)="XFD",RawDataAllData,StdCalcsAllCalcs),$D382,AN$2))=0,"",INDEX(IF(LEFT($C382,3)="XFD",RawDataAllData,StdCalcsAllCalcs),$D382,AN$2)),"")</f>
        <v/>
      </c>
      <c r="AO382" s="136" t="str">
        <f t="shared" si="576"/>
        <v/>
      </c>
      <c r="AP382" s="136" t="str">
        <f t="shared" si="576"/>
        <v/>
      </c>
      <c r="AQ382" s="136" t="str">
        <f t="shared" si="576"/>
        <v/>
      </c>
      <c r="AR382" s="136" t="str">
        <f t="shared" si="576"/>
        <v/>
      </c>
      <c r="AS382" s="136" t="str">
        <f t="shared" ref="AS382:AS390" si="577">IFERROR(AN382-AO382,"")</f>
        <v/>
      </c>
      <c r="AT382" s="136" t="str">
        <f t="shared" ref="AT382:AT390" si="578">IFERROR(AP382-AN382,"")</f>
        <v/>
      </c>
      <c r="AU382" s="136" t="str">
        <f t="shared" ref="AU382:AY390" si="579">IFERROR(IF(LEN(INDEX(IF(LEFT($C382,3)="XFD",RawDataAllData,StdCalcsAllCalcs),$D382,AU$2))=0,"",INDEX(IF(LEFT($C382,3)="XFD",RawDataAllData,StdCalcsAllCalcs),$D382,AU$2)),"")</f>
        <v/>
      </c>
      <c r="AV382" s="136" t="str">
        <f t="shared" si="579"/>
        <v/>
      </c>
      <c r="AW382" s="136" t="str">
        <f t="shared" si="579"/>
        <v/>
      </c>
      <c r="AX382" s="136" t="str">
        <f t="shared" si="579"/>
        <v/>
      </c>
      <c r="AY382" s="136" t="str">
        <f t="shared" si="579"/>
        <v/>
      </c>
      <c r="AZ382" s="136" t="str">
        <f t="shared" ref="AZ382:AZ390" si="580">IFERROR(AU382-AV382,"")</f>
        <v/>
      </c>
      <c r="BA382" s="136" t="str">
        <f t="shared" ref="BA382:BA390" si="581">IFERROR(AW382-AU382,"")</f>
        <v/>
      </c>
      <c r="BB382" s="136" t="str">
        <f t="shared" ref="BB382:BF390" si="582">IFERROR(IF(LEN(INDEX(IF(LEFT($C382,3)="XFD",RawDataAllData,StdCalcsAllCalcs),$D382,BB$2))=0,"",INDEX(IF(LEFT($C382,3)="XFD",RawDataAllData,StdCalcsAllCalcs),$D382,BB$2)),"")</f>
        <v/>
      </c>
      <c r="BC382" s="136" t="str">
        <f t="shared" si="582"/>
        <v/>
      </c>
      <c r="BD382" s="136" t="str">
        <f t="shared" si="582"/>
        <v/>
      </c>
      <c r="BE382" s="136" t="str">
        <f t="shared" si="582"/>
        <v/>
      </c>
      <c r="BF382" s="136" t="str">
        <f t="shared" si="582"/>
        <v/>
      </c>
      <c r="BG382" s="136" t="str">
        <f t="shared" ref="BG382:BG390" si="583">IFERROR(BB382-BC382,"")</f>
        <v/>
      </c>
      <c r="BH382" s="136" t="str">
        <f t="shared" ref="BH382:BH390" si="584">IFERROR(BD382-BB382,"")</f>
        <v/>
      </c>
    </row>
    <row r="383" spans="1:60" x14ac:dyDescent="0.2">
      <c r="A383" s="114">
        <f t="shared" si="545"/>
        <v>0</v>
      </c>
      <c r="B383" s="13" t="s">
        <v>12</v>
      </c>
      <c r="C383" s="143" t="s">
        <v>1781</v>
      </c>
      <c r="D383" s="112">
        <f t="shared" si="566"/>
        <v>280</v>
      </c>
      <c r="E383" s="112">
        <f t="shared" ref="E383:E390" si="585">E382+1</f>
        <v>3</v>
      </c>
      <c r="F383" s="143" t="s">
        <v>307</v>
      </c>
      <c r="G383" s="135">
        <f>IF(ISERROR(FIND("FIXED",B381)),IF(B384="x",G384+1,G384),IF(B382="x",G382-1,G382))</f>
        <v>7.5</v>
      </c>
      <c r="H383" s="135" t="str">
        <f t="shared" si="567"/>
        <v>Data center assurance</v>
      </c>
      <c r="I383" s="136">
        <f t="shared" si="568"/>
        <v>2.1428571428571428</v>
      </c>
      <c r="J383" s="136" t="str">
        <f ca="1">IF(AND(I383&lt;&gt;"",I383&lt;2.5,I383&lt;INDEX(INDIRECT(B380),E383,MATCH(J381&amp;"LQ",StdRangesColumnHeaders,0)-StdRangesFirstDatasetCol+4)),"Q4",IF(AND(I383&lt;&gt;"",I383&gt;2.5,I383&gt;INDEX(INDIRECT(B380),E383,MATCH(J381&amp;"HQ",StdRangesColumnHeaders,0)-StdRangesFirstDatasetCol+4)),"Q1",""))</f>
        <v>Q4</v>
      </c>
      <c r="K383" s="136" t="str">
        <f t="shared" si="569"/>
        <v/>
      </c>
      <c r="L383" s="136" t="str">
        <f t="shared" si="569"/>
        <v/>
      </c>
      <c r="M383" s="136" t="str">
        <f t="shared" si="569"/>
        <v/>
      </c>
      <c r="N383" s="136" t="str">
        <f t="shared" si="569"/>
        <v/>
      </c>
      <c r="O383" s="140">
        <f t="shared" si="569"/>
        <v>2.4285714285714284</v>
      </c>
      <c r="P383" s="136">
        <f t="shared" si="569"/>
        <v>2.5714285714285716</v>
      </c>
      <c r="Q383" s="136">
        <f t="shared" si="569"/>
        <v>2.1428571428571428</v>
      </c>
      <c r="R383" s="136">
        <f t="shared" si="569"/>
        <v>2.7142857142857144</v>
      </c>
      <c r="S383" s="136">
        <f t="shared" si="569"/>
        <v>2.4285714285714284</v>
      </c>
      <c r="T383" s="136">
        <f t="shared" si="569"/>
        <v>2.7142857142857144</v>
      </c>
      <c r="U383" s="136">
        <f t="shared" si="570"/>
        <v>2.8571428571428572</v>
      </c>
      <c r="V383" s="136">
        <f t="shared" si="570"/>
        <v>2.7142857142857144</v>
      </c>
      <c r="W383" s="136">
        <f t="shared" si="570"/>
        <v>2</v>
      </c>
      <c r="X383" s="136">
        <f t="shared" si="570"/>
        <v>2.5714285714285716</v>
      </c>
      <c r="Y383" s="136">
        <f t="shared" si="570"/>
        <v>2.2857142857142856</v>
      </c>
      <c r="Z383" s="140">
        <f t="shared" si="570"/>
        <v>2.5714285714285716</v>
      </c>
      <c r="AA383" s="136">
        <f t="shared" si="570"/>
        <v>2.3571428571428568</v>
      </c>
      <c r="AB383" s="136">
        <f t="shared" si="570"/>
        <v>2.7142857142857144</v>
      </c>
      <c r="AC383" s="136">
        <f t="shared" si="570"/>
        <v>2</v>
      </c>
      <c r="AD383" s="136">
        <f t="shared" si="570"/>
        <v>2.8571428571428572</v>
      </c>
      <c r="AE383" s="136">
        <f t="shared" si="571"/>
        <v>0.21428571428571486</v>
      </c>
      <c r="AF383" s="136">
        <f t="shared" si="572"/>
        <v>0.14285714285714279</v>
      </c>
      <c r="AG383" s="136">
        <f t="shared" si="573"/>
        <v>2.5714285714285716</v>
      </c>
      <c r="AH383" s="136">
        <f t="shared" si="573"/>
        <v>2.4285714285714284</v>
      </c>
      <c r="AI383" s="136">
        <f t="shared" si="573"/>
        <v>2.7142857142857144</v>
      </c>
      <c r="AJ383" s="136">
        <f t="shared" si="573"/>
        <v>1.7142857142857142</v>
      </c>
      <c r="AK383" s="136">
        <f t="shared" si="573"/>
        <v>3.2857142857142856</v>
      </c>
      <c r="AL383" s="136">
        <f t="shared" si="574"/>
        <v>0.14285714285714324</v>
      </c>
      <c r="AM383" s="136">
        <f t="shared" si="575"/>
        <v>0.14285714285714279</v>
      </c>
      <c r="AN383" s="136" t="str">
        <f t="shared" si="576"/>
        <v/>
      </c>
      <c r="AO383" s="136" t="str">
        <f t="shared" si="576"/>
        <v/>
      </c>
      <c r="AP383" s="136" t="str">
        <f t="shared" si="576"/>
        <v/>
      </c>
      <c r="AQ383" s="136" t="str">
        <f t="shared" si="576"/>
        <v/>
      </c>
      <c r="AR383" s="136" t="str">
        <f t="shared" si="576"/>
        <v/>
      </c>
      <c r="AS383" s="136" t="str">
        <f t="shared" si="577"/>
        <v/>
      </c>
      <c r="AT383" s="136" t="str">
        <f t="shared" si="578"/>
        <v/>
      </c>
      <c r="AU383" s="136" t="str">
        <f t="shared" si="579"/>
        <v/>
      </c>
      <c r="AV383" s="136" t="str">
        <f t="shared" si="579"/>
        <v/>
      </c>
      <c r="AW383" s="136" t="str">
        <f t="shared" si="579"/>
        <v/>
      </c>
      <c r="AX383" s="136" t="str">
        <f t="shared" si="579"/>
        <v/>
      </c>
      <c r="AY383" s="136" t="str">
        <f t="shared" si="579"/>
        <v/>
      </c>
      <c r="AZ383" s="136" t="str">
        <f t="shared" si="580"/>
        <v/>
      </c>
      <c r="BA383" s="136" t="str">
        <f t="shared" si="581"/>
        <v/>
      </c>
      <c r="BB383" s="136" t="str">
        <f t="shared" si="582"/>
        <v/>
      </c>
      <c r="BC383" s="136" t="str">
        <f t="shared" si="582"/>
        <v/>
      </c>
      <c r="BD383" s="136" t="str">
        <f t="shared" si="582"/>
        <v/>
      </c>
      <c r="BE383" s="136" t="str">
        <f t="shared" si="582"/>
        <v/>
      </c>
      <c r="BF383" s="136" t="str">
        <f t="shared" si="582"/>
        <v/>
      </c>
      <c r="BG383" s="136" t="str">
        <f t="shared" si="583"/>
        <v/>
      </c>
      <c r="BH383" s="136" t="str">
        <f t="shared" si="584"/>
        <v/>
      </c>
    </row>
    <row r="384" spans="1:60" x14ac:dyDescent="0.2">
      <c r="A384" s="114">
        <f t="shared" si="545"/>
        <v>0</v>
      </c>
      <c r="B384" s="13" t="s">
        <v>12</v>
      </c>
      <c r="C384" s="143" t="s">
        <v>1780</v>
      </c>
      <c r="D384" s="112">
        <f t="shared" si="566"/>
        <v>274</v>
      </c>
      <c r="E384" s="112">
        <f t="shared" si="585"/>
        <v>4</v>
      </c>
      <c r="F384" s="143" t="s">
        <v>308</v>
      </c>
      <c r="G384" s="135">
        <f>IF(ISERROR(FIND("FIXED",B381)),IF(B385="x",G385+1,G385),IF(B383="x",G383-1,G383))</f>
        <v>6.5</v>
      </c>
      <c r="H384" s="135" t="str">
        <f t="shared" si="567"/>
        <v>Data center capabilities</v>
      </c>
      <c r="I384" s="136">
        <f t="shared" si="568"/>
        <v>2.2799999999999998</v>
      </c>
      <c r="J384" s="136" t="str">
        <f ca="1">IF(AND(I384&lt;&gt;"",I384&lt;2.5,I384&lt;INDEX(INDIRECT(B380),E384,MATCH(J381&amp;"LQ",StdRangesColumnHeaders,0)-StdRangesFirstDatasetCol+4)),"Q4",IF(AND(I384&lt;&gt;"",I384&gt;2.5,I384&gt;INDEX(INDIRECT(B380),E384,MATCH(J381&amp;"HQ",StdRangesColumnHeaders,0)-StdRangesFirstDatasetCol+4)),"Q1",""))</f>
        <v>Q4</v>
      </c>
      <c r="K384" s="136" t="str">
        <f t="shared" si="569"/>
        <v/>
      </c>
      <c r="L384" s="136" t="str">
        <f t="shared" si="569"/>
        <v/>
      </c>
      <c r="M384" s="136" t="str">
        <f t="shared" si="569"/>
        <v/>
      </c>
      <c r="N384" s="136" t="str">
        <f t="shared" si="569"/>
        <v/>
      </c>
      <c r="O384" s="140">
        <f t="shared" si="569"/>
        <v>2.52</v>
      </c>
      <c r="P384" s="136">
        <f t="shared" si="569"/>
        <v>2.3199999999999998</v>
      </c>
      <c r="Q384" s="136">
        <f t="shared" si="569"/>
        <v>2.6</v>
      </c>
      <c r="R384" s="136">
        <f t="shared" si="569"/>
        <v>3</v>
      </c>
      <c r="S384" s="136">
        <f t="shared" si="569"/>
        <v>2.4</v>
      </c>
      <c r="T384" s="136">
        <f t="shared" si="569"/>
        <v>2.4</v>
      </c>
      <c r="U384" s="136">
        <f t="shared" si="570"/>
        <v>2.92</v>
      </c>
      <c r="V384" s="136">
        <f t="shared" si="570"/>
        <v>2.44</v>
      </c>
      <c r="W384" s="136">
        <f t="shared" si="570"/>
        <v>2.72</v>
      </c>
      <c r="X384" s="136">
        <f t="shared" si="570"/>
        <v>2.76</v>
      </c>
      <c r="Y384" s="136">
        <f t="shared" si="570"/>
        <v>2.36</v>
      </c>
      <c r="Z384" s="140">
        <f t="shared" si="570"/>
        <v>2.52</v>
      </c>
      <c r="AA384" s="136">
        <f t="shared" si="570"/>
        <v>2.4</v>
      </c>
      <c r="AB384" s="136">
        <f t="shared" si="570"/>
        <v>2.74</v>
      </c>
      <c r="AC384" s="136">
        <f t="shared" si="570"/>
        <v>2.3199999999999998</v>
      </c>
      <c r="AD384" s="136">
        <f t="shared" si="570"/>
        <v>3</v>
      </c>
      <c r="AE384" s="136">
        <f t="shared" si="571"/>
        <v>0.12000000000000011</v>
      </c>
      <c r="AF384" s="136">
        <f t="shared" si="572"/>
        <v>0.2200000000000002</v>
      </c>
      <c r="AG384" s="136">
        <f t="shared" si="573"/>
        <v>2.44</v>
      </c>
      <c r="AH384" s="136">
        <f t="shared" si="573"/>
        <v>2.4</v>
      </c>
      <c r="AI384" s="136">
        <f t="shared" si="573"/>
        <v>2.76</v>
      </c>
      <c r="AJ384" s="136">
        <f t="shared" si="573"/>
        <v>2.3199999999999998</v>
      </c>
      <c r="AK384" s="136">
        <f t="shared" si="573"/>
        <v>3</v>
      </c>
      <c r="AL384" s="136">
        <f t="shared" si="574"/>
        <v>4.0000000000000036E-2</v>
      </c>
      <c r="AM384" s="136">
        <f t="shared" si="575"/>
        <v>0.31999999999999984</v>
      </c>
      <c r="AN384" s="136" t="str">
        <f t="shared" si="576"/>
        <v/>
      </c>
      <c r="AO384" s="136" t="str">
        <f t="shared" si="576"/>
        <v/>
      </c>
      <c r="AP384" s="136" t="str">
        <f t="shared" si="576"/>
        <v/>
      </c>
      <c r="AQ384" s="136" t="str">
        <f t="shared" si="576"/>
        <v/>
      </c>
      <c r="AR384" s="136" t="str">
        <f t="shared" si="576"/>
        <v/>
      </c>
      <c r="AS384" s="136" t="str">
        <f t="shared" si="577"/>
        <v/>
      </c>
      <c r="AT384" s="136" t="str">
        <f t="shared" si="578"/>
        <v/>
      </c>
      <c r="AU384" s="136" t="str">
        <f t="shared" si="579"/>
        <v/>
      </c>
      <c r="AV384" s="136" t="str">
        <f t="shared" si="579"/>
        <v/>
      </c>
      <c r="AW384" s="136" t="str">
        <f t="shared" si="579"/>
        <v/>
      </c>
      <c r="AX384" s="136" t="str">
        <f t="shared" si="579"/>
        <v/>
      </c>
      <c r="AY384" s="136" t="str">
        <f t="shared" si="579"/>
        <v/>
      </c>
      <c r="AZ384" s="136" t="str">
        <f t="shared" si="580"/>
        <v/>
      </c>
      <c r="BA384" s="136" t="str">
        <f t="shared" si="581"/>
        <v/>
      </c>
      <c r="BB384" s="136" t="str">
        <f t="shared" si="582"/>
        <v/>
      </c>
      <c r="BC384" s="136" t="str">
        <f t="shared" si="582"/>
        <v/>
      </c>
      <c r="BD384" s="136" t="str">
        <f t="shared" si="582"/>
        <v/>
      </c>
      <c r="BE384" s="136" t="str">
        <f t="shared" si="582"/>
        <v/>
      </c>
      <c r="BF384" s="136" t="str">
        <f t="shared" si="582"/>
        <v/>
      </c>
      <c r="BG384" s="136" t="str">
        <f t="shared" si="583"/>
        <v/>
      </c>
      <c r="BH384" s="136" t="str">
        <f t="shared" si="584"/>
        <v/>
      </c>
    </row>
    <row r="385" spans="1:60" x14ac:dyDescent="0.2">
      <c r="A385" s="114">
        <f t="shared" si="545"/>
        <v>0</v>
      </c>
      <c r="B385" s="13" t="s">
        <v>13</v>
      </c>
      <c r="C385" s="143" t="s">
        <v>1777</v>
      </c>
      <c r="D385" s="112">
        <f t="shared" si="566"/>
        <v>271</v>
      </c>
      <c r="E385" s="112">
        <f t="shared" si="585"/>
        <v>5</v>
      </c>
      <c r="F385" s="143" t="s">
        <v>309</v>
      </c>
      <c r="G385" s="135">
        <f>IF(ISERROR(FIND("FIXED",B381)),IF(B386="x",G386+1,G386),IF(B384="x",G384-1,G384))</f>
        <v>5.5</v>
      </c>
      <c r="H385" s="135" t="str">
        <f t="shared" si="567"/>
        <v>End user computing</v>
      </c>
      <c r="I385" s="136">
        <f t="shared" si="568"/>
        <v>3.3333333333333335</v>
      </c>
      <c r="J385" s="136" t="str">
        <f ca="1">IF(AND(I385&lt;&gt;"",I385&lt;2.5,I385&lt;INDEX(INDIRECT(B380),E385,MATCH(J381&amp;"LQ",StdRangesColumnHeaders,0)-StdRangesFirstDatasetCol+4)),"Q4",IF(AND(I385&lt;&gt;"",I385&gt;2.5,I385&gt;INDEX(INDIRECT(B380),E385,MATCH(J381&amp;"HQ",StdRangesColumnHeaders,0)-StdRangesFirstDatasetCol+4)),"Q1",""))</f>
        <v>Q1</v>
      </c>
      <c r="K385" s="136" t="str">
        <f t="shared" si="569"/>
        <v/>
      </c>
      <c r="L385" s="136" t="str">
        <f t="shared" si="569"/>
        <v/>
      </c>
      <c r="M385" s="136" t="str">
        <f t="shared" si="569"/>
        <v/>
      </c>
      <c r="N385" s="136" t="str">
        <f t="shared" si="569"/>
        <v/>
      </c>
      <c r="O385" s="140">
        <f t="shared" si="569"/>
        <v>2</v>
      </c>
      <c r="P385" s="136">
        <f t="shared" si="569"/>
        <v>2.3333333333333335</v>
      </c>
      <c r="Q385" s="136">
        <f t="shared" si="569"/>
        <v>2</v>
      </c>
      <c r="R385" s="136">
        <f t="shared" si="569"/>
        <v>3.5</v>
      </c>
      <c r="S385" s="136">
        <f t="shared" si="569"/>
        <v>2.6666666666666665</v>
      </c>
      <c r="T385" s="136">
        <f t="shared" si="569"/>
        <v>1.6666666666666667</v>
      </c>
      <c r="U385" s="136">
        <f t="shared" si="570"/>
        <v>2</v>
      </c>
      <c r="V385" s="136">
        <f t="shared" si="570"/>
        <v>2.8333333333333335</v>
      </c>
      <c r="W385" s="136">
        <f t="shared" si="570"/>
        <v>2.3333333333333335</v>
      </c>
      <c r="X385" s="136">
        <f t="shared" si="570"/>
        <v>3.5</v>
      </c>
      <c r="Y385" s="136">
        <f t="shared" si="570"/>
        <v>2</v>
      </c>
      <c r="Z385" s="140">
        <f t="shared" si="570"/>
        <v>2.3333333333333335</v>
      </c>
      <c r="AA385" s="136">
        <f t="shared" si="570"/>
        <v>2</v>
      </c>
      <c r="AB385" s="136">
        <f t="shared" si="570"/>
        <v>2.75</v>
      </c>
      <c r="AC385" s="136">
        <f t="shared" si="570"/>
        <v>1.6666666666666667</v>
      </c>
      <c r="AD385" s="136">
        <f t="shared" si="570"/>
        <v>3.5</v>
      </c>
      <c r="AE385" s="136">
        <f t="shared" si="571"/>
        <v>0.33333333333333348</v>
      </c>
      <c r="AF385" s="136">
        <f t="shared" si="572"/>
        <v>0.41666666666666652</v>
      </c>
      <c r="AG385" s="136">
        <f t="shared" si="573"/>
        <v>2.6666666666666665</v>
      </c>
      <c r="AH385" s="136">
        <f t="shared" si="573"/>
        <v>2.166666666666667</v>
      </c>
      <c r="AI385" s="136">
        <f t="shared" si="573"/>
        <v>2.916666666666667</v>
      </c>
      <c r="AJ385" s="136">
        <f t="shared" si="573"/>
        <v>2</v>
      </c>
      <c r="AK385" s="136">
        <f t="shared" si="573"/>
        <v>3.5</v>
      </c>
      <c r="AL385" s="136">
        <f t="shared" si="574"/>
        <v>0.49999999999999956</v>
      </c>
      <c r="AM385" s="136">
        <f t="shared" si="575"/>
        <v>0.25000000000000044</v>
      </c>
      <c r="AN385" s="136" t="str">
        <f t="shared" si="576"/>
        <v/>
      </c>
      <c r="AO385" s="136" t="str">
        <f t="shared" si="576"/>
        <v/>
      </c>
      <c r="AP385" s="136" t="str">
        <f t="shared" si="576"/>
        <v/>
      </c>
      <c r="AQ385" s="136" t="str">
        <f t="shared" si="576"/>
        <v/>
      </c>
      <c r="AR385" s="136" t="str">
        <f t="shared" si="576"/>
        <v/>
      </c>
      <c r="AS385" s="136" t="str">
        <f t="shared" si="577"/>
        <v/>
      </c>
      <c r="AT385" s="136" t="str">
        <f t="shared" si="578"/>
        <v/>
      </c>
      <c r="AU385" s="136" t="str">
        <f t="shared" si="579"/>
        <v/>
      </c>
      <c r="AV385" s="136" t="str">
        <f t="shared" si="579"/>
        <v/>
      </c>
      <c r="AW385" s="136" t="str">
        <f t="shared" si="579"/>
        <v/>
      </c>
      <c r="AX385" s="136" t="str">
        <f t="shared" si="579"/>
        <v/>
      </c>
      <c r="AY385" s="136" t="str">
        <f t="shared" si="579"/>
        <v/>
      </c>
      <c r="AZ385" s="136" t="str">
        <f t="shared" si="580"/>
        <v/>
      </c>
      <c r="BA385" s="136" t="str">
        <f t="shared" si="581"/>
        <v/>
      </c>
      <c r="BB385" s="136" t="str">
        <f t="shared" si="582"/>
        <v/>
      </c>
      <c r="BC385" s="136" t="str">
        <f t="shared" si="582"/>
        <v/>
      </c>
      <c r="BD385" s="136" t="str">
        <f t="shared" si="582"/>
        <v/>
      </c>
      <c r="BE385" s="136" t="str">
        <f t="shared" si="582"/>
        <v/>
      </c>
      <c r="BF385" s="136" t="str">
        <f t="shared" si="582"/>
        <v/>
      </c>
      <c r="BG385" s="136" t="str">
        <f t="shared" si="583"/>
        <v/>
      </c>
      <c r="BH385" s="136" t="str">
        <f t="shared" si="584"/>
        <v/>
      </c>
    </row>
    <row r="386" spans="1:60" x14ac:dyDescent="0.2">
      <c r="A386" s="114">
        <f t="shared" si="545"/>
        <v>0</v>
      </c>
      <c r="B386" s="13" t="s">
        <v>13</v>
      </c>
      <c r="C386" s="143" t="s">
        <v>1778</v>
      </c>
      <c r="D386" s="112">
        <f t="shared" si="566"/>
        <v>272</v>
      </c>
      <c r="E386" s="112">
        <f t="shared" si="585"/>
        <v>6</v>
      </c>
      <c r="F386" s="143" t="s">
        <v>261</v>
      </c>
      <c r="G386" s="135">
        <f>IF(ISERROR(FIND("FIXED",B381)),IF(B387="x",G387+1,G387),IF(B385="x",G385-1,G385))</f>
        <v>5.5</v>
      </c>
      <c r="H386" s="135" t="str">
        <f t="shared" si="567"/>
        <v>Help desk</v>
      </c>
      <c r="I386" s="136">
        <f t="shared" si="568"/>
        <v>2.4</v>
      </c>
      <c r="J386" s="136" t="str">
        <f ca="1">IF(AND(I386&lt;&gt;"",I386&lt;2.5,I386&lt;INDEX(INDIRECT(B380),E386,MATCH(J381&amp;"LQ",StdRangesColumnHeaders,0)-StdRangesFirstDatasetCol+4)),"Q4",IF(AND(I386&lt;&gt;"",I386&gt;2.5,I386&gt;INDEX(INDIRECT(B380),E386,MATCH(J381&amp;"HQ",StdRangesColumnHeaders,0)-StdRangesFirstDatasetCol+4)),"Q1",""))</f>
        <v>Q4</v>
      </c>
      <c r="K386" s="136" t="str">
        <f t="shared" si="569"/>
        <v/>
      </c>
      <c r="L386" s="136" t="str">
        <f t="shared" si="569"/>
        <v/>
      </c>
      <c r="M386" s="136" t="str">
        <f t="shared" si="569"/>
        <v/>
      </c>
      <c r="N386" s="136" t="str">
        <f t="shared" si="569"/>
        <v/>
      </c>
      <c r="O386" s="140">
        <f t="shared" si="569"/>
        <v>3.2</v>
      </c>
      <c r="P386" s="136">
        <f t="shared" si="569"/>
        <v>1.6</v>
      </c>
      <c r="Q386" s="136">
        <f t="shared" si="569"/>
        <v>2.2000000000000002</v>
      </c>
      <c r="R386" s="136">
        <f t="shared" si="569"/>
        <v>2.8</v>
      </c>
      <c r="S386" s="136">
        <f t="shared" si="569"/>
        <v>3.2</v>
      </c>
      <c r="T386" s="136">
        <f t="shared" si="569"/>
        <v>2.6</v>
      </c>
      <c r="U386" s="136">
        <f t="shared" si="570"/>
        <v>2.6</v>
      </c>
      <c r="V386" s="136">
        <f t="shared" si="570"/>
        <v>3.2</v>
      </c>
      <c r="W386" s="136">
        <f t="shared" si="570"/>
        <v>2.4</v>
      </c>
      <c r="X386" s="136">
        <f t="shared" si="570"/>
        <v>2.8</v>
      </c>
      <c r="Y386" s="136">
        <f t="shared" si="570"/>
        <v>2.8</v>
      </c>
      <c r="Z386" s="140">
        <f t="shared" si="570"/>
        <v>2.8</v>
      </c>
      <c r="AA386" s="136">
        <f t="shared" si="570"/>
        <v>2.5</v>
      </c>
      <c r="AB386" s="136">
        <f t="shared" si="570"/>
        <v>3</v>
      </c>
      <c r="AC386" s="136">
        <f t="shared" si="570"/>
        <v>1.6</v>
      </c>
      <c r="AD386" s="136">
        <f t="shared" si="570"/>
        <v>3.2</v>
      </c>
      <c r="AE386" s="136">
        <f t="shared" si="571"/>
        <v>0.29999999999999982</v>
      </c>
      <c r="AF386" s="136">
        <f t="shared" si="572"/>
        <v>0.20000000000000018</v>
      </c>
      <c r="AG386" s="136">
        <f t="shared" si="573"/>
        <v>3</v>
      </c>
      <c r="AH386" s="136">
        <f t="shared" si="573"/>
        <v>2.8</v>
      </c>
      <c r="AI386" s="136">
        <f t="shared" si="573"/>
        <v>3.2</v>
      </c>
      <c r="AJ386" s="136">
        <f t="shared" si="573"/>
        <v>1.6</v>
      </c>
      <c r="AK386" s="136">
        <f t="shared" si="573"/>
        <v>3.6</v>
      </c>
      <c r="AL386" s="136">
        <f t="shared" si="574"/>
        <v>0.20000000000000018</v>
      </c>
      <c r="AM386" s="136">
        <f t="shared" si="575"/>
        <v>0.20000000000000018</v>
      </c>
      <c r="AN386" s="136" t="str">
        <f t="shared" si="576"/>
        <v/>
      </c>
      <c r="AO386" s="136" t="str">
        <f t="shared" si="576"/>
        <v/>
      </c>
      <c r="AP386" s="136" t="str">
        <f t="shared" si="576"/>
        <v/>
      </c>
      <c r="AQ386" s="136" t="str">
        <f t="shared" si="576"/>
        <v/>
      </c>
      <c r="AR386" s="136" t="str">
        <f t="shared" si="576"/>
        <v/>
      </c>
      <c r="AS386" s="136" t="str">
        <f t="shared" si="577"/>
        <v/>
      </c>
      <c r="AT386" s="136" t="str">
        <f t="shared" si="578"/>
        <v/>
      </c>
      <c r="AU386" s="136" t="str">
        <f t="shared" si="579"/>
        <v/>
      </c>
      <c r="AV386" s="136" t="str">
        <f t="shared" si="579"/>
        <v/>
      </c>
      <c r="AW386" s="136" t="str">
        <f t="shared" si="579"/>
        <v/>
      </c>
      <c r="AX386" s="136" t="str">
        <f t="shared" si="579"/>
        <v/>
      </c>
      <c r="AY386" s="136" t="str">
        <f t="shared" si="579"/>
        <v/>
      </c>
      <c r="AZ386" s="136" t="str">
        <f t="shared" si="580"/>
        <v/>
      </c>
      <c r="BA386" s="136" t="str">
        <f t="shared" si="581"/>
        <v/>
      </c>
      <c r="BB386" s="136" t="str">
        <f t="shared" si="582"/>
        <v/>
      </c>
      <c r="BC386" s="136" t="str">
        <f t="shared" si="582"/>
        <v/>
      </c>
      <c r="BD386" s="136" t="str">
        <f t="shared" si="582"/>
        <v/>
      </c>
      <c r="BE386" s="136" t="str">
        <f t="shared" si="582"/>
        <v/>
      </c>
      <c r="BF386" s="136" t="str">
        <f t="shared" si="582"/>
        <v/>
      </c>
      <c r="BG386" s="136" t="str">
        <f t="shared" si="583"/>
        <v/>
      </c>
      <c r="BH386" s="136" t="str">
        <f t="shared" si="584"/>
        <v/>
      </c>
    </row>
    <row r="387" spans="1:60" x14ac:dyDescent="0.2">
      <c r="A387" s="114">
        <f t="shared" si="545"/>
        <v>0</v>
      </c>
      <c r="B387" s="13" t="s">
        <v>13</v>
      </c>
      <c r="C387" s="143" t="s">
        <v>1779</v>
      </c>
      <c r="D387" s="112">
        <f t="shared" si="566"/>
        <v>273</v>
      </c>
      <c r="E387" s="112">
        <f t="shared" si="585"/>
        <v>7</v>
      </c>
      <c r="F387" s="143" t="s">
        <v>252</v>
      </c>
      <c r="G387" s="135">
        <f>IF(ISERROR(FIND("FIXED",B381)),IF(B388="x",G388+1,G388),IF(B386="x",G386-1,G386))</f>
        <v>5.5</v>
      </c>
      <c r="H387" s="135" t="str">
        <f t="shared" si="567"/>
        <v>Network services</v>
      </c>
      <c r="I387" s="136" t="str">
        <f t="shared" si="568"/>
        <v/>
      </c>
      <c r="J387" s="136" t="str">
        <f ca="1">IF(AND(I387&lt;&gt;"",I387&lt;2.5,I387&lt;INDEX(INDIRECT(B380),E387,MATCH(J381&amp;"LQ",StdRangesColumnHeaders,0)-StdRangesFirstDatasetCol+4)),"Q4",IF(AND(I387&lt;&gt;"",I387&gt;2.5,I387&gt;INDEX(INDIRECT(B380),E387,MATCH(J381&amp;"HQ",StdRangesColumnHeaders,0)-StdRangesFirstDatasetCol+4)),"Q1",""))</f>
        <v/>
      </c>
      <c r="K387" s="136" t="str">
        <f t="shared" si="569"/>
        <v/>
      </c>
      <c r="L387" s="136" t="str">
        <f t="shared" si="569"/>
        <v/>
      </c>
      <c r="M387" s="136" t="str">
        <f t="shared" si="569"/>
        <v/>
      </c>
      <c r="N387" s="136" t="str">
        <f t="shared" si="569"/>
        <v/>
      </c>
      <c r="O387" s="140">
        <f t="shared" si="569"/>
        <v>1.5</v>
      </c>
      <c r="P387" s="136">
        <f t="shared" si="569"/>
        <v>2.25</v>
      </c>
      <c r="Q387" s="136">
        <f t="shared" si="569"/>
        <v>3.5</v>
      </c>
      <c r="R387" s="136">
        <f t="shared" si="569"/>
        <v>1.75</v>
      </c>
      <c r="S387" s="136">
        <f t="shared" si="569"/>
        <v>3.5</v>
      </c>
      <c r="T387" s="136">
        <f t="shared" si="569"/>
        <v>2.75</v>
      </c>
      <c r="U387" s="136">
        <f t="shared" si="570"/>
        <v>2.5</v>
      </c>
      <c r="V387" s="136">
        <f t="shared" si="570"/>
        <v>2</v>
      </c>
      <c r="W387" s="136">
        <f t="shared" si="570"/>
        <v>1.25</v>
      </c>
      <c r="X387" s="136">
        <f t="shared" si="570"/>
        <v>2.25</v>
      </c>
      <c r="Y387" s="136">
        <f t="shared" si="570"/>
        <v>1.75</v>
      </c>
      <c r="Z387" s="140">
        <f t="shared" si="570"/>
        <v>2.25</v>
      </c>
      <c r="AA387" s="136">
        <f t="shared" si="570"/>
        <v>1.75</v>
      </c>
      <c r="AB387" s="136">
        <f t="shared" si="570"/>
        <v>2.625</v>
      </c>
      <c r="AC387" s="136">
        <f t="shared" si="570"/>
        <v>1.25</v>
      </c>
      <c r="AD387" s="136">
        <f t="shared" si="570"/>
        <v>3.5</v>
      </c>
      <c r="AE387" s="136">
        <f t="shared" si="571"/>
        <v>0.5</v>
      </c>
      <c r="AF387" s="136">
        <f t="shared" si="572"/>
        <v>0.375</v>
      </c>
      <c r="AG387" s="136">
        <f t="shared" si="573"/>
        <v>2.25</v>
      </c>
      <c r="AH387" s="136">
        <f t="shared" si="573"/>
        <v>1.875</v>
      </c>
      <c r="AI387" s="136">
        <f t="shared" si="573"/>
        <v>2.375</v>
      </c>
      <c r="AJ387" s="136">
        <f t="shared" si="573"/>
        <v>1.5</v>
      </c>
      <c r="AK387" s="136">
        <f t="shared" si="573"/>
        <v>3.5</v>
      </c>
      <c r="AL387" s="136">
        <f t="shared" si="574"/>
        <v>0.375</v>
      </c>
      <c r="AM387" s="136">
        <f t="shared" si="575"/>
        <v>0.125</v>
      </c>
      <c r="AN387" s="136" t="str">
        <f t="shared" si="576"/>
        <v/>
      </c>
      <c r="AO387" s="136" t="str">
        <f t="shared" si="576"/>
        <v/>
      </c>
      <c r="AP387" s="136" t="str">
        <f t="shared" si="576"/>
        <v/>
      </c>
      <c r="AQ387" s="136" t="str">
        <f t="shared" si="576"/>
        <v/>
      </c>
      <c r="AR387" s="136" t="str">
        <f t="shared" si="576"/>
        <v/>
      </c>
      <c r="AS387" s="136" t="str">
        <f t="shared" si="577"/>
        <v/>
      </c>
      <c r="AT387" s="136" t="str">
        <f t="shared" si="578"/>
        <v/>
      </c>
      <c r="AU387" s="136" t="str">
        <f t="shared" si="579"/>
        <v/>
      </c>
      <c r="AV387" s="136" t="str">
        <f t="shared" si="579"/>
        <v/>
      </c>
      <c r="AW387" s="136" t="str">
        <f t="shared" si="579"/>
        <v/>
      </c>
      <c r="AX387" s="136" t="str">
        <f t="shared" si="579"/>
        <v/>
      </c>
      <c r="AY387" s="136" t="str">
        <f t="shared" si="579"/>
        <v/>
      </c>
      <c r="AZ387" s="136" t="str">
        <f t="shared" si="580"/>
        <v/>
      </c>
      <c r="BA387" s="136" t="str">
        <f t="shared" si="581"/>
        <v/>
      </c>
      <c r="BB387" s="136" t="str">
        <f t="shared" si="582"/>
        <v/>
      </c>
      <c r="BC387" s="136" t="str">
        <f t="shared" si="582"/>
        <v/>
      </c>
      <c r="BD387" s="136" t="str">
        <f t="shared" si="582"/>
        <v/>
      </c>
      <c r="BE387" s="136" t="str">
        <f t="shared" si="582"/>
        <v/>
      </c>
      <c r="BF387" s="136" t="str">
        <f t="shared" si="582"/>
        <v/>
      </c>
      <c r="BG387" s="136" t="str">
        <f t="shared" si="583"/>
        <v/>
      </c>
      <c r="BH387" s="136" t="str">
        <f t="shared" si="584"/>
        <v/>
      </c>
    </row>
    <row r="388" spans="1:60" x14ac:dyDescent="0.2">
      <c r="A388" s="114">
        <f t="shared" si="545"/>
        <v>0</v>
      </c>
      <c r="B388" s="13" t="s">
        <v>13</v>
      </c>
      <c r="C388" s="143" t="s">
        <v>1786</v>
      </c>
      <c r="D388" s="112">
        <f t="shared" si="566"/>
        <v>306</v>
      </c>
      <c r="E388" s="112">
        <f t="shared" si="585"/>
        <v>8</v>
      </c>
      <c r="F388" s="143" t="s">
        <v>310</v>
      </c>
      <c r="G388" s="135">
        <f>IF(ISERROR(FIND("FIXED",B381)),IF(B389="x",G389+1,G389),IF(B387="x",G387-1,G387))</f>
        <v>5.5</v>
      </c>
      <c r="H388" s="135" t="str">
        <f t="shared" si="567"/>
        <v>Sourcing capabilities</v>
      </c>
      <c r="I388" s="136">
        <f t="shared" si="568"/>
        <v>2.1818181818181817</v>
      </c>
      <c r="J388" s="136" t="str">
        <f ca="1">IF(AND(I388&lt;&gt;"",I388&lt;2.5,I388&lt;INDEX(INDIRECT(B380),E388,MATCH(J381&amp;"LQ",StdRangesColumnHeaders,0)-StdRangesFirstDatasetCol+4)),"Q4",IF(AND(I388&lt;&gt;"",I388&gt;2.5,I388&gt;INDEX(INDIRECT(B380),E388,MATCH(J381&amp;"HQ",StdRangesColumnHeaders,0)-StdRangesFirstDatasetCol+4)),"Q1",""))</f>
        <v>Q4</v>
      </c>
      <c r="K388" s="136" t="str">
        <f t="shared" si="569"/>
        <v/>
      </c>
      <c r="L388" s="136" t="str">
        <f t="shared" si="569"/>
        <v/>
      </c>
      <c r="M388" s="136" t="str">
        <f t="shared" si="569"/>
        <v/>
      </c>
      <c r="N388" s="136" t="str">
        <f t="shared" si="569"/>
        <v/>
      </c>
      <c r="O388" s="140">
        <f t="shared" si="569"/>
        <v>2.3181818181818183</v>
      </c>
      <c r="P388" s="136">
        <f t="shared" si="569"/>
        <v>2.5454545454545454</v>
      </c>
      <c r="Q388" s="136">
        <f t="shared" si="569"/>
        <v>2.6363636363636362</v>
      </c>
      <c r="R388" s="136">
        <f t="shared" si="569"/>
        <v>2.5</v>
      </c>
      <c r="S388" s="136">
        <f t="shared" si="569"/>
        <v>2.5454545454545454</v>
      </c>
      <c r="T388" s="136">
        <f t="shared" si="569"/>
        <v>2.5</v>
      </c>
      <c r="U388" s="136">
        <f t="shared" si="570"/>
        <v>2.5</v>
      </c>
      <c r="V388" s="136">
        <f t="shared" si="570"/>
        <v>2.3636363636363638</v>
      </c>
      <c r="W388" s="136">
        <f t="shared" si="570"/>
        <v>2.1363636363636362</v>
      </c>
      <c r="X388" s="136">
        <f t="shared" si="570"/>
        <v>2.5454545454545454</v>
      </c>
      <c r="Y388" s="136">
        <f t="shared" si="570"/>
        <v>2.6363636363636362</v>
      </c>
      <c r="Z388" s="140">
        <f t="shared" si="570"/>
        <v>2.5</v>
      </c>
      <c r="AA388" s="136">
        <f t="shared" si="570"/>
        <v>2.4318181818181817</v>
      </c>
      <c r="AB388" s="136">
        <f t="shared" si="570"/>
        <v>2.5454545454545454</v>
      </c>
      <c r="AC388" s="136">
        <f t="shared" si="570"/>
        <v>2.1363636363636362</v>
      </c>
      <c r="AD388" s="136">
        <f t="shared" si="570"/>
        <v>2.6363636363636362</v>
      </c>
      <c r="AE388" s="136">
        <f t="shared" si="571"/>
        <v>6.8181818181818343E-2</v>
      </c>
      <c r="AF388" s="136">
        <f t="shared" si="572"/>
        <v>4.5454545454545414E-2</v>
      </c>
      <c r="AG388" s="136">
        <f t="shared" si="573"/>
        <v>2.5454545454545454</v>
      </c>
      <c r="AH388" s="136">
        <f t="shared" si="573"/>
        <v>2.5</v>
      </c>
      <c r="AI388" s="136">
        <f t="shared" si="573"/>
        <v>2.5681818181818183</v>
      </c>
      <c r="AJ388" s="136">
        <f t="shared" si="573"/>
        <v>2.3181818181818183</v>
      </c>
      <c r="AK388" s="136">
        <f t="shared" si="573"/>
        <v>2.8636363636363638</v>
      </c>
      <c r="AL388" s="136">
        <f t="shared" si="574"/>
        <v>4.5454545454545414E-2</v>
      </c>
      <c r="AM388" s="136">
        <f t="shared" si="575"/>
        <v>2.2727272727272929E-2</v>
      </c>
      <c r="AN388" s="136" t="str">
        <f t="shared" si="576"/>
        <v/>
      </c>
      <c r="AO388" s="136" t="str">
        <f t="shared" si="576"/>
        <v/>
      </c>
      <c r="AP388" s="136" t="str">
        <f t="shared" si="576"/>
        <v/>
      </c>
      <c r="AQ388" s="136" t="str">
        <f t="shared" si="576"/>
        <v/>
      </c>
      <c r="AR388" s="136" t="str">
        <f t="shared" si="576"/>
        <v/>
      </c>
      <c r="AS388" s="136" t="str">
        <f t="shared" si="577"/>
        <v/>
      </c>
      <c r="AT388" s="136" t="str">
        <f t="shared" si="578"/>
        <v/>
      </c>
      <c r="AU388" s="136" t="str">
        <f t="shared" si="579"/>
        <v/>
      </c>
      <c r="AV388" s="136" t="str">
        <f t="shared" si="579"/>
        <v/>
      </c>
      <c r="AW388" s="136" t="str">
        <f t="shared" si="579"/>
        <v/>
      </c>
      <c r="AX388" s="136" t="str">
        <f t="shared" si="579"/>
        <v/>
      </c>
      <c r="AY388" s="136" t="str">
        <f t="shared" si="579"/>
        <v/>
      </c>
      <c r="AZ388" s="136" t="str">
        <f t="shared" si="580"/>
        <v/>
      </c>
      <c r="BA388" s="136" t="str">
        <f t="shared" si="581"/>
        <v/>
      </c>
      <c r="BB388" s="136" t="str">
        <f t="shared" si="582"/>
        <v/>
      </c>
      <c r="BC388" s="136" t="str">
        <f t="shared" si="582"/>
        <v/>
      </c>
      <c r="BD388" s="136" t="str">
        <f t="shared" si="582"/>
        <v/>
      </c>
      <c r="BE388" s="136" t="str">
        <f t="shared" si="582"/>
        <v/>
      </c>
      <c r="BF388" s="136" t="str">
        <f t="shared" si="582"/>
        <v/>
      </c>
      <c r="BG388" s="136" t="str">
        <f t="shared" si="583"/>
        <v/>
      </c>
      <c r="BH388" s="136" t="str">
        <f t="shared" si="584"/>
        <v/>
      </c>
    </row>
    <row r="389" spans="1:60" x14ac:dyDescent="0.2">
      <c r="A389" s="114">
        <f t="shared" si="545"/>
        <v>0</v>
      </c>
      <c r="B389" s="13" t="s">
        <v>13</v>
      </c>
      <c r="C389" s="143" t="s">
        <v>1787</v>
      </c>
      <c r="D389" s="112">
        <f t="shared" si="566"/>
        <v>311</v>
      </c>
      <c r="E389" s="112">
        <f t="shared" si="585"/>
        <v>9</v>
      </c>
      <c r="F389" s="143" t="s">
        <v>311</v>
      </c>
      <c r="G389" s="135">
        <f>IF(ISERROR(FIND("FIXED",B381)),IF(B390="x",G390+1,G390),IF(B388="x",G388-1,G388))</f>
        <v>5.5</v>
      </c>
      <c r="H389" s="135" t="str">
        <f t="shared" si="567"/>
        <v>Infrastructure sourcing</v>
      </c>
      <c r="I389" s="136">
        <f t="shared" si="568"/>
        <v>2.6363636363636362</v>
      </c>
      <c r="J389" s="136" t="str">
        <f ca="1">IF(AND(I389&lt;&gt;"",I389&lt;2.5,I389&lt;INDEX(INDIRECT(B380),E389,MATCH(J381&amp;"LQ",StdRangesColumnHeaders,0)-StdRangesFirstDatasetCol+4)),"Q4",IF(AND(I389&lt;&gt;"",I389&gt;2.5,I389&gt;INDEX(INDIRECT(B380),E389,MATCH(J381&amp;"HQ",StdRangesColumnHeaders,0)-StdRangesFirstDatasetCol+4)),"Q1",""))</f>
        <v/>
      </c>
      <c r="K389" s="136" t="str">
        <f t="shared" si="569"/>
        <v/>
      </c>
      <c r="L389" s="136" t="str">
        <f t="shared" si="569"/>
        <v/>
      </c>
      <c r="M389" s="136" t="str">
        <f t="shared" si="569"/>
        <v/>
      </c>
      <c r="N389" s="136" t="str">
        <f t="shared" si="569"/>
        <v/>
      </c>
      <c r="O389" s="140">
        <f t="shared" si="569"/>
        <v>2.1818181818181817</v>
      </c>
      <c r="P389" s="136">
        <f t="shared" si="569"/>
        <v>2.9090909090909092</v>
      </c>
      <c r="Q389" s="136">
        <f t="shared" si="569"/>
        <v>3</v>
      </c>
      <c r="R389" s="136">
        <f t="shared" si="569"/>
        <v>2.7272727272727271</v>
      </c>
      <c r="S389" s="136">
        <f t="shared" si="569"/>
        <v>2.0909090909090908</v>
      </c>
      <c r="T389" s="136">
        <f t="shared" si="569"/>
        <v>2.6363636363636362</v>
      </c>
      <c r="U389" s="136">
        <f t="shared" si="570"/>
        <v>2.3636363636363638</v>
      </c>
      <c r="V389" s="136">
        <f t="shared" si="570"/>
        <v>2.7272727272727271</v>
      </c>
      <c r="W389" s="136">
        <f t="shared" si="570"/>
        <v>2.6363636363636362</v>
      </c>
      <c r="X389" s="136">
        <f t="shared" si="570"/>
        <v>2.0909090909090908</v>
      </c>
      <c r="Y389" s="136">
        <f t="shared" si="570"/>
        <v>1.9090909090909092</v>
      </c>
      <c r="Z389" s="140">
        <f t="shared" si="570"/>
        <v>2.6363636363636362</v>
      </c>
      <c r="AA389" s="136">
        <f t="shared" si="570"/>
        <v>2.1363636363636362</v>
      </c>
      <c r="AB389" s="136">
        <f t="shared" si="570"/>
        <v>2.7272727272727271</v>
      </c>
      <c r="AC389" s="136">
        <f t="shared" si="570"/>
        <v>1.9090909090909092</v>
      </c>
      <c r="AD389" s="136">
        <f t="shared" si="570"/>
        <v>3</v>
      </c>
      <c r="AE389" s="136">
        <f t="shared" si="571"/>
        <v>0.5</v>
      </c>
      <c r="AF389" s="136">
        <f t="shared" si="572"/>
        <v>9.0909090909090828E-2</v>
      </c>
      <c r="AG389" s="136">
        <f t="shared" si="573"/>
        <v>2.3636363636363638</v>
      </c>
      <c r="AH389" s="136">
        <f t="shared" si="573"/>
        <v>2.1363636363636362</v>
      </c>
      <c r="AI389" s="136">
        <f t="shared" si="573"/>
        <v>2.7272727272727271</v>
      </c>
      <c r="AJ389" s="136">
        <f t="shared" si="573"/>
        <v>1.9090909090909092</v>
      </c>
      <c r="AK389" s="136">
        <f t="shared" si="573"/>
        <v>2.9090909090909092</v>
      </c>
      <c r="AL389" s="136">
        <f t="shared" si="574"/>
        <v>0.22727272727272751</v>
      </c>
      <c r="AM389" s="136">
        <f t="shared" si="575"/>
        <v>0.36363636363636331</v>
      </c>
      <c r="AN389" s="136" t="str">
        <f t="shared" si="576"/>
        <v/>
      </c>
      <c r="AO389" s="136" t="str">
        <f t="shared" si="576"/>
        <v/>
      </c>
      <c r="AP389" s="136" t="str">
        <f t="shared" si="576"/>
        <v/>
      </c>
      <c r="AQ389" s="136" t="str">
        <f t="shared" si="576"/>
        <v/>
      </c>
      <c r="AR389" s="136" t="str">
        <f t="shared" si="576"/>
        <v/>
      </c>
      <c r="AS389" s="136" t="str">
        <f t="shared" si="577"/>
        <v/>
      </c>
      <c r="AT389" s="136" t="str">
        <f t="shared" si="578"/>
        <v/>
      </c>
      <c r="AU389" s="136" t="str">
        <f t="shared" si="579"/>
        <v/>
      </c>
      <c r="AV389" s="136" t="str">
        <f t="shared" si="579"/>
        <v/>
      </c>
      <c r="AW389" s="136" t="str">
        <f t="shared" si="579"/>
        <v/>
      </c>
      <c r="AX389" s="136" t="str">
        <f t="shared" si="579"/>
        <v/>
      </c>
      <c r="AY389" s="136" t="str">
        <f t="shared" si="579"/>
        <v/>
      </c>
      <c r="AZ389" s="136" t="str">
        <f t="shared" si="580"/>
        <v/>
      </c>
      <c r="BA389" s="136" t="str">
        <f t="shared" si="581"/>
        <v/>
      </c>
      <c r="BB389" s="136" t="str">
        <f t="shared" si="582"/>
        <v/>
      </c>
      <c r="BC389" s="136" t="str">
        <f t="shared" si="582"/>
        <v/>
      </c>
      <c r="BD389" s="136" t="str">
        <f t="shared" si="582"/>
        <v/>
      </c>
      <c r="BE389" s="136" t="str">
        <f t="shared" si="582"/>
        <v/>
      </c>
      <c r="BF389" s="136" t="str">
        <f t="shared" si="582"/>
        <v/>
      </c>
      <c r="BG389" s="136" t="str">
        <f t="shared" si="583"/>
        <v/>
      </c>
      <c r="BH389" s="136" t="str">
        <f t="shared" si="584"/>
        <v/>
      </c>
    </row>
    <row r="390" spans="1:60" x14ac:dyDescent="0.2">
      <c r="A390" s="114">
        <f t="shared" si="545"/>
        <v>0</v>
      </c>
      <c r="B390" s="13" t="s">
        <v>12</v>
      </c>
      <c r="C390" s="143" t="s">
        <v>1788</v>
      </c>
      <c r="D390" s="112">
        <f t="shared" si="566"/>
        <v>302</v>
      </c>
      <c r="E390" s="112">
        <f t="shared" si="585"/>
        <v>10</v>
      </c>
      <c r="F390" s="143" t="s">
        <v>312</v>
      </c>
      <c r="G390" s="135">
        <f>IF(ISERROR(FIND("FIXED",B381)),0.5,IF(B389="x",G389-1,G389))</f>
        <v>5.5</v>
      </c>
      <c r="H390" s="135" t="str">
        <f t="shared" si="567"/>
        <v>Offshoring and outsourcing (O&amp;O)</v>
      </c>
      <c r="I390" s="136">
        <f t="shared" si="568"/>
        <v>2.5714285714285716</v>
      </c>
      <c r="J390" s="136" t="str">
        <f ca="1">IF(AND(I390&lt;&gt;"",I390&lt;2.5,I390&lt;INDEX(INDIRECT(B380),E390,MATCH(J381&amp;"LQ",StdRangesColumnHeaders,0)-StdRangesFirstDatasetCol+4)),"Q4",IF(AND(I390&lt;&gt;"",I390&gt;2.5,I390&gt;INDEX(INDIRECT(B380),E390,MATCH(J381&amp;"HQ",StdRangesColumnHeaders,0)-StdRangesFirstDatasetCol+4)),"Q1",""))</f>
        <v/>
      </c>
      <c r="K390" s="136" t="str">
        <f t="shared" si="569"/>
        <v/>
      </c>
      <c r="L390" s="136" t="str">
        <f t="shared" si="569"/>
        <v/>
      </c>
      <c r="M390" s="136" t="str">
        <f t="shared" si="569"/>
        <v/>
      </c>
      <c r="N390" s="136" t="str">
        <f t="shared" si="569"/>
        <v/>
      </c>
      <c r="O390" s="140">
        <f t="shared" si="569"/>
        <v>2</v>
      </c>
      <c r="P390" s="136">
        <f t="shared" si="569"/>
        <v>2.6428571428571428</v>
      </c>
      <c r="Q390" s="136">
        <f t="shared" si="569"/>
        <v>2.8571428571428572</v>
      </c>
      <c r="R390" s="136">
        <f t="shared" si="569"/>
        <v>2.3571428571428572</v>
      </c>
      <c r="S390" s="136">
        <f t="shared" si="569"/>
        <v>2.2142857142857144</v>
      </c>
      <c r="T390" s="136">
        <f t="shared" si="569"/>
        <v>2.7142857142857144</v>
      </c>
      <c r="U390" s="136">
        <f t="shared" si="570"/>
        <v>2</v>
      </c>
      <c r="V390" s="136">
        <f t="shared" si="570"/>
        <v>2.4285714285714284</v>
      </c>
      <c r="W390" s="136">
        <f t="shared" si="570"/>
        <v>3</v>
      </c>
      <c r="X390" s="136">
        <f t="shared" si="570"/>
        <v>2.2142857142857144</v>
      </c>
      <c r="Y390" s="136">
        <f t="shared" si="570"/>
        <v>2.7142857142857144</v>
      </c>
      <c r="Z390" s="140">
        <f t="shared" si="570"/>
        <v>2.4285714285714284</v>
      </c>
      <c r="AA390" s="136">
        <f t="shared" si="570"/>
        <v>2.2142857142857144</v>
      </c>
      <c r="AB390" s="136">
        <f t="shared" si="570"/>
        <v>2.7142857142857144</v>
      </c>
      <c r="AC390" s="136">
        <f t="shared" si="570"/>
        <v>2</v>
      </c>
      <c r="AD390" s="136">
        <f t="shared" si="570"/>
        <v>3</v>
      </c>
      <c r="AE390" s="136">
        <f t="shared" si="571"/>
        <v>0.21428571428571397</v>
      </c>
      <c r="AF390" s="136">
        <f t="shared" si="572"/>
        <v>0.28571428571428603</v>
      </c>
      <c r="AG390" s="136">
        <f t="shared" si="573"/>
        <v>2.4285714285714284</v>
      </c>
      <c r="AH390" s="136">
        <f t="shared" si="573"/>
        <v>2.2142857142857144</v>
      </c>
      <c r="AI390" s="136">
        <f t="shared" si="573"/>
        <v>2.6071428571428572</v>
      </c>
      <c r="AJ390" s="136">
        <f t="shared" si="573"/>
        <v>2</v>
      </c>
      <c r="AK390" s="136">
        <f t="shared" si="573"/>
        <v>2.7142857142857144</v>
      </c>
      <c r="AL390" s="136">
        <f t="shared" si="574"/>
        <v>0.21428571428571397</v>
      </c>
      <c r="AM390" s="136">
        <f t="shared" si="575"/>
        <v>0.17857142857142883</v>
      </c>
      <c r="AN390" s="136" t="str">
        <f t="shared" si="576"/>
        <v/>
      </c>
      <c r="AO390" s="136" t="str">
        <f t="shared" si="576"/>
        <v/>
      </c>
      <c r="AP390" s="136" t="str">
        <f t="shared" si="576"/>
        <v/>
      </c>
      <c r="AQ390" s="136" t="str">
        <f t="shared" si="576"/>
        <v/>
      </c>
      <c r="AR390" s="136" t="str">
        <f t="shared" si="576"/>
        <v/>
      </c>
      <c r="AS390" s="136" t="str">
        <f t="shared" si="577"/>
        <v/>
      </c>
      <c r="AT390" s="136" t="str">
        <f t="shared" si="578"/>
        <v/>
      </c>
      <c r="AU390" s="136" t="str">
        <f t="shared" si="579"/>
        <v/>
      </c>
      <c r="AV390" s="136" t="str">
        <f t="shared" si="579"/>
        <v/>
      </c>
      <c r="AW390" s="136" t="str">
        <f t="shared" si="579"/>
        <v/>
      </c>
      <c r="AX390" s="136" t="str">
        <f t="shared" si="579"/>
        <v/>
      </c>
      <c r="AY390" s="136" t="str">
        <f t="shared" si="579"/>
        <v/>
      </c>
      <c r="AZ390" s="136" t="str">
        <f t="shared" si="580"/>
        <v/>
      </c>
      <c r="BA390" s="136" t="str">
        <f t="shared" si="581"/>
        <v/>
      </c>
      <c r="BB390" s="136" t="str">
        <f t="shared" si="582"/>
        <v/>
      </c>
      <c r="BC390" s="136" t="str">
        <f t="shared" si="582"/>
        <v/>
      </c>
      <c r="BD390" s="136" t="str">
        <f t="shared" si="582"/>
        <v/>
      </c>
      <c r="BE390" s="136" t="str">
        <f t="shared" si="582"/>
        <v/>
      </c>
      <c r="BF390" s="136" t="str">
        <f t="shared" si="582"/>
        <v/>
      </c>
      <c r="BG390" s="136" t="str">
        <f t="shared" si="583"/>
        <v/>
      </c>
      <c r="BH390" s="136" t="str">
        <f t="shared" si="584"/>
        <v/>
      </c>
    </row>
    <row r="391" spans="1:60" ht="4.5" customHeight="1" x14ac:dyDescent="0.2">
      <c r="A391" s="114">
        <f t="shared" si="545"/>
        <v>0</v>
      </c>
    </row>
    <row r="392" spans="1:60" x14ac:dyDescent="0.2">
      <c r="A392" s="114"/>
      <c r="B392" s="112" t="s">
        <v>2719</v>
      </c>
    </row>
    <row r="393" spans="1:60" x14ac:dyDescent="0.2">
      <c r="A393" s="114">
        <f t="shared" si="545"/>
        <v>0</v>
      </c>
      <c r="B393" s="236" t="s">
        <v>537</v>
      </c>
      <c r="C393" s="236"/>
      <c r="D393" s="148"/>
      <c r="E393" s="148"/>
      <c r="F393" s="135"/>
      <c r="G393" s="135" t="s">
        <v>286</v>
      </c>
      <c r="H393" s="135" t="str">
        <f>HeaderLabels</f>
        <v>Labels</v>
      </c>
      <c r="I393" s="135" t="str">
        <f>HeaderCl1N</f>
        <v>#Cl1N#</v>
      </c>
      <c r="J393" s="143" t="s">
        <v>179</v>
      </c>
      <c r="K393" s="135" t="str">
        <f>HeaderCl2N</f>
        <v>#Cl2N#</v>
      </c>
      <c r="L393" s="135" t="str">
        <f>HeaderCl3N</f>
        <v>#Cl3N#</v>
      </c>
      <c r="M393" s="135" t="str">
        <f>HeaderCl4N</f>
        <v>#Cl4N#</v>
      </c>
      <c r="N393" s="135" t="str">
        <f>HeaderCl5N</f>
        <v>#Cl5N#</v>
      </c>
      <c r="O393" s="135" t="str">
        <f>HeaderP1N</f>
        <v>#P1N#</v>
      </c>
      <c r="P393" s="135" t="str">
        <f>HeaderP2N</f>
        <v>#P2N#</v>
      </c>
      <c r="Q393" s="135" t="str">
        <f>HeaderP3N</f>
        <v>#P3N#</v>
      </c>
      <c r="R393" s="135" t="str">
        <f>HeaderP4N</f>
        <v>#P4N#</v>
      </c>
      <c r="S393" s="135" t="str">
        <f>HeaderP5N</f>
        <v>#P5N#</v>
      </c>
      <c r="T393" s="135" t="str">
        <f>HeaderP6N</f>
        <v>#P6N#</v>
      </c>
      <c r="U393" s="135" t="str">
        <f>HeaderP7N</f>
        <v>#P7N#</v>
      </c>
      <c r="V393" s="135" t="str">
        <f>HeaderP8N</f>
        <v>#P8N#</v>
      </c>
      <c r="W393" s="135" t="str">
        <f>HeaderP9N</f>
        <v>#P9N#</v>
      </c>
      <c r="X393" s="135" t="str">
        <f>HeaderP10N</f>
        <v>#P10N#</v>
      </c>
      <c r="Y393" s="135" t="str">
        <f>HeaderP11N</f>
        <v>#P11N#</v>
      </c>
      <c r="Z393" s="135" t="str">
        <f>HeaderG1Med</f>
        <v>#G1Med#</v>
      </c>
      <c r="AA393" s="135" t="str">
        <f>HeaderG1LQ</f>
        <v>#G1LQ#</v>
      </c>
      <c r="AB393" s="135" t="str">
        <f>HeaderG1HQ</f>
        <v>#G1HQ#</v>
      </c>
      <c r="AC393" s="135" t="str">
        <f>HeaderG1Min</f>
        <v>#G1Min#</v>
      </c>
      <c r="AD393" s="135" t="str">
        <f>HeaderG1Max</f>
        <v>#G1Max#</v>
      </c>
      <c r="AE393" s="135" t="s">
        <v>281</v>
      </c>
      <c r="AF393" s="135" t="s">
        <v>282</v>
      </c>
      <c r="AG393" s="135" t="str">
        <f>HeaderG2Med</f>
        <v>#G2Med#</v>
      </c>
      <c r="AH393" s="135" t="str">
        <f>HeaderG2LQ</f>
        <v>#G2LQ#</v>
      </c>
      <c r="AI393" s="135" t="str">
        <f>HeaderG2HQ</f>
        <v>#G2HQ#</v>
      </c>
      <c r="AJ393" s="135" t="str">
        <f>HeaderG2Min</f>
        <v>#G2Min#</v>
      </c>
      <c r="AK393" s="135" t="str">
        <f>HeaderG2Max</f>
        <v>#G2Max#</v>
      </c>
      <c r="AL393" s="135" t="s">
        <v>295</v>
      </c>
      <c r="AM393" s="135" t="s">
        <v>296</v>
      </c>
      <c r="AN393" s="135" t="str">
        <f>HeaderG3Med</f>
        <v>#G3Med#</v>
      </c>
      <c r="AO393" s="135" t="str">
        <f>HeaderG3LQ</f>
        <v>#G3LQ#</v>
      </c>
      <c r="AP393" s="135" t="str">
        <f>HeaderG3HQ</f>
        <v>#G3HQ#</v>
      </c>
      <c r="AQ393" s="135" t="str">
        <f>HeaderG3Min</f>
        <v>#G3Min#</v>
      </c>
      <c r="AR393" s="135" t="str">
        <f>HeaderG3Max</f>
        <v>#G3Max#</v>
      </c>
      <c r="AS393" s="135" t="s">
        <v>297</v>
      </c>
      <c r="AT393" s="135" t="s">
        <v>298</v>
      </c>
      <c r="AU393" s="135" t="str">
        <f>HeaderG4Med</f>
        <v>#G4Med#</v>
      </c>
      <c r="AV393" s="135" t="str">
        <f>HeaderG4LQ</f>
        <v>#G4LQ#</v>
      </c>
      <c r="AW393" s="135" t="str">
        <f>HeaderG4HQ</f>
        <v>#G4HQ#</v>
      </c>
      <c r="AX393" s="135" t="str">
        <f>HeaderG4Min</f>
        <v>#G4Min#</v>
      </c>
      <c r="AY393" s="135" t="str">
        <f>HeaderG4Max</f>
        <v>#G4Max#</v>
      </c>
      <c r="AZ393" s="135" t="s">
        <v>299</v>
      </c>
      <c r="BA393" s="135" t="s">
        <v>300</v>
      </c>
      <c r="BB393" s="135" t="str">
        <f>HeaderG5Med</f>
        <v>#G5Med#</v>
      </c>
      <c r="BC393" s="135" t="str">
        <f>HeaderG5LQ</f>
        <v>#G5LQ#</v>
      </c>
      <c r="BD393" s="135" t="str">
        <f>HeaderG5HQ</f>
        <v>#G5HQ#</v>
      </c>
      <c r="BE393" s="135" t="str">
        <f>HeaderG5Min</f>
        <v>#G5Min#</v>
      </c>
      <c r="BF393" s="135" t="str">
        <f>HeaderG5Max</f>
        <v>#G5Max#</v>
      </c>
      <c r="BG393" s="135" t="s">
        <v>301</v>
      </c>
      <c r="BH393" s="135" t="s">
        <v>302</v>
      </c>
    </row>
    <row r="394" spans="1:60" x14ac:dyDescent="0.2">
      <c r="A394" s="114">
        <f t="shared" si="545"/>
        <v>0</v>
      </c>
      <c r="B394" s="13" t="s">
        <v>12</v>
      </c>
      <c r="C394" s="143" t="s">
        <v>1773</v>
      </c>
      <c r="D394" s="112">
        <f t="shared" ref="D394:D402" si="586">MATCH(C394,IF(LEFT($C394,3)="XFD",RawDataFieldKeys,StdCalcsFieldKeys),0)-IF(LEFT($C394,3)="XFD",RawDataFieldKeyBaseRow,StdCalcsFieldKeyBaseRow)</f>
        <v>266</v>
      </c>
      <c r="E394" s="112">
        <v>2</v>
      </c>
      <c r="F394" s="143" t="s">
        <v>293</v>
      </c>
      <c r="G394" s="135">
        <f>IF(ISERROR(FIND("FIXED",B393)),IF(B395="x",G395+1,G395),MATCH(TRUE,INDEX(B394:B503="",0),0)-1.5)</f>
        <v>8.5</v>
      </c>
      <c r="H394" s="135" t="str">
        <f t="shared" ref="H394:H402" si="587">VLOOKUP(C394,IF(LEFT($C394,3)="XFD",RawDataLookupFieldLabels,StdCalcsLookupFieldLabels),2,0)</f>
        <v>Architecture complexity</v>
      </c>
      <c r="I394" s="136">
        <f t="shared" ref="I394:I402" si="588">IFERROR(IF(LEN(INDEX(IF(LEFT($C394,3)="XFD",RawDataAllData,StdCalcsAllCalcs),$D394,I$2))=0,"",INDEX(IF(LEFT($C394,3)="XFD",RawDataAllData,StdCalcsAllCalcs),$D394,I$2)),"")</f>
        <v>2.1052631578947367</v>
      </c>
      <c r="J394" s="136" t="str">
        <f ca="1">IF(AND(I394&lt;&gt;"",I394&lt;2.5,I394&lt;INDEX(INDIRECT(B392),E394,MATCH(J393&amp;"LQ",StdRangesColumnHeaders,0)-StdRangesFirstDatasetCol+4)),"Q4",IF(AND(I394&lt;&gt;"",I394&gt;2.5,I394&gt;INDEX(INDIRECT(B392),E394,MATCH(J393&amp;"HQ",StdRangesColumnHeaders,0)-StdRangesFirstDatasetCol+4)),"Q1",""))</f>
        <v>Q4</v>
      </c>
      <c r="K394" s="136" t="str">
        <f t="shared" ref="K394:T402" si="589">IFERROR(IF(LEN(INDEX(IF(LEFT($C394,3)="XFD",RawDataAllData,StdCalcsAllCalcs),$D394,K$2))=0,"",INDEX(IF(LEFT($C394,3)="XFD",RawDataAllData,StdCalcsAllCalcs),$D394,K$2)),"")</f>
        <v/>
      </c>
      <c r="L394" s="136" t="str">
        <f t="shared" si="589"/>
        <v/>
      </c>
      <c r="M394" s="136" t="str">
        <f t="shared" si="589"/>
        <v/>
      </c>
      <c r="N394" s="136" t="str">
        <f t="shared" si="589"/>
        <v/>
      </c>
      <c r="O394" s="136">
        <f t="shared" si="589"/>
        <v>2.3684210526315788</v>
      </c>
      <c r="P394" s="136">
        <f t="shared" si="589"/>
        <v>2.4210526315789473</v>
      </c>
      <c r="Q394" s="136">
        <f t="shared" si="589"/>
        <v>2.5263157894736841</v>
      </c>
      <c r="R394" s="136">
        <f t="shared" si="589"/>
        <v>2.8421052631578947</v>
      </c>
      <c r="S394" s="136">
        <f t="shared" si="589"/>
        <v>2.0526315789473686</v>
      </c>
      <c r="T394" s="136">
        <f t="shared" si="589"/>
        <v>2.736842105263158</v>
      </c>
      <c r="U394" s="136">
        <f t="shared" ref="U394:AD402" si="590">IFERROR(IF(LEN(INDEX(IF(LEFT($C394,3)="XFD",RawDataAllData,StdCalcsAllCalcs),$D394,U$2))=0,"",INDEX(IF(LEFT($C394,3)="XFD",RawDataAllData,StdCalcsAllCalcs),$D394,U$2)),"")</f>
        <v>2.263157894736842</v>
      </c>
      <c r="V394" s="136">
        <f t="shared" si="590"/>
        <v>2.0526315789473686</v>
      </c>
      <c r="W394" s="136">
        <f t="shared" si="590"/>
        <v>2.1052631578947367</v>
      </c>
      <c r="X394" s="136">
        <f t="shared" si="590"/>
        <v>2.2105263157894739</v>
      </c>
      <c r="Y394" s="136">
        <f t="shared" si="590"/>
        <v>2.4736842105263159</v>
      </c>
      <c r="Z394" s="136">
        <f t="shared" si="590"/>
        <v>2.3684210526315788</v>
      </c>
      <c r="AA394" s="136">
        <f t="shared" si="590"/>
        <v>2.1578947368421053</v>
      </c>
      <c r="AB394" s="136">
        <f t="shared" si="590"/>
        <v>2.5</v>
      </c>
      <c r="AC394" s="136">
        <f t="shared" si="590"/>
        <v>2.0526315789473686</v>
      </c>
      <c r="AD394" s="136">
        <f t="shared" si="590"/>
        <v>2.8421052631578947</v>
      </c>
      <c r="AE394" s="136">
        <f t="shared" ref="AE394:AE402" si="591">IFERROR(Z394-AA394,"")</f>
        <v>0.21052631578947345</v>
      </c>
      <c r="AF394" s="136">
        <f t="shared" ref="AF394:AF402" si="592">IFERROR(AB394-Z394,"")</f>
        <v>0.13157894736842124</v>
      </c>
      <c r="AG394" s="136">
        <f t="shared" ref="AG394:AK402" si="593">IFERROR(IF(LEN(INDEX(IF(LEFT($C394,3)="XFD",RawDataAllData,StdCalcsAllCalcs),$D394,AG$2))=0,"",INDEX(IF(LEFT($C394,3)="XFD",RawDataAllData,StdCalcsAllCalcs),$D394,AG$2)),"")</f>
        <v>2.263157894736842</v>
      </c>
      <c r="AH394" s="136">
        <f t="shared" si="593"/>
        <v>2.1578947368421053</v>
      </c>
      <c r="AI394" s="136">
        <f t="shared" si="593"/>
        <v>2.4473684210526319</v>
      </c>
      <c r="AJ394" s="136">
        <f t="shared" si="593"/>
        <v>2.0526315789473686</v>
      </c>
      <c r="AK394" s="136">
        <f t="shared" si="593"/>
        <v>2.8421052631578947</v>
      </c>
      <c r="AL394" s="136">
        <f t="shared" ref="AL394:AL402" si="594">IFERROR(AG394-AH394,"")</f>
        <v>0.10526315789473673</v>
      </c>
      <c r="AM394" s="136">
        <f t="shared" ref="AM394:AM402" si="595">IFERROR(AI394-AG394,"")</f>
        <v>0.18421052631578982</v>
      </c>
      <c r="AN394" s="136" t="str">
        <f t="shared" ref="AN394:AR402" si="596">IFERROR(IF(LEN(INDEX(IF(LEFT($C394,3)="XFD",RawDataAllData,StdCalcsAllCalcs),$D394,AN$2))=0,"",INDEX(IF(LEFT($C394,3)="XFD",RawDataAllData,StdCalcsAllCalcs),$D394,AN$2)),"")</f>
        <v/>
      </c>
      <c r="AO394" s="136" t="str">
        <f t="shared" si="596"/>
        <v/>
      </c>
      <c r="AP394" s="136" t="str">
        <f t="shared" si="596"/>
        <v/>
      </c>
      <c r="AQ394" s="136" t="str">
        <f t="shared" si="596"/>
        <v/>
      </c>
      <c r="AR394" s="136" t="str">
        <f t="shared" si="596"/>
        <v/>
      </c>
      <c r="AS394" s="136" t="str">
        <f t="shared" ref="AS394:AS402" si="597">IFERROR(AN394-AO394,"")</f>
        <v/>
      </c>
      <c r="AT394" s="136" t="str">
        <f t="shared" ref="AT394:AT402" si="598">IFERROR(AP394-AN394,"")</f>
        <v/>
      </c>
      <c r="AU394" s="136" t="str">
        <f t="shared" ref="AU394:AY402" si="599">IFERROR(IF(LEN(INDEX(IF(LEFT($C394,3)="XFD",RawDataAllData,StdCalcsAllCalcs),$D394,AU$2))=0,"",INDEX(IF(LEFT($C394,3)="XFD",RawDataAllData,StdCalcsAllCalcs),$D394,AU$2)),"")</f>
        <v/>
      </c>
      <c r="AV394" s="136" t="str">
        <f t="shared" si="599"/>
        <v/>
      </c>
      <c r="AW394" s="136" t="str">
        <f t="shared" si="599"/>
        <v/>
      </c>
      <c r="AX394" s="136" t="str">
        <f t="shared" si="599"/>
        <v/>
      </c>
      <c r="AY394" s="136" t="str">
        <f t="shared" si="599"/>
        <v/>
      </c>
      <c r="AZ394" s="136" t="str">
        <f t="shared" ref="AZ394:AZ402" si="600">IFERROR(AU394-AV394,"")</f>
        <v/>
      </c>
      <c r="BA394" s="136" t="str">
        <f t="shared" ref="BA394:BA402" si="601">IFERROR(AW394-AU394,"")</f>
        <v/>
      </c>
      <c r="BB394" s="136" t="str">
        <f t="shared" ref="BB394:BF402" si="602">IFERROR(IF(LEN(INDEX(IF(LEFT($C394,3)="XFD",RawDataAllData,StdCalcsAllCalcs),$D394,BB$2))=0,"",INDEX(IF(LEFT($C394,3)="XFD",RawDataAllData,StdCalcsAllCalcs),$D394,BB$2)),"")</f>
        <v/>
      </c>
      <c r="BC394" s="136" t="str">
        <f t="shared" si="602"/>
        <v/>
      </c>
      <c r="BD394" s="136" t="str">
        <f t="shared" si="602"/>
        <v/>
      </c>
      <c r="BE394" s="136" t="str">
        <f t="shared" si="602"/>
        <v/>
      </c>
      <c r="BF394" s="136" t="str">
        <f t="shared" si="602"/>
        <v/>
      </c>
      <c r="BG394" s="136" t="str">
        <f t="shared" ref="BG394:BG402" si="603">IFERROR(BB394-BC394,"")</f>
        <v/>
      </c>
      <c r="BH394" s="136" t="str">
        <f t="shared" ref="BH394:BH402" si="604">IFERROR(BD394-BB394,"")</f>
        <v/>
      </c>
    </row>
    <row r="395" spans="1:60" x14ac:dyDescent="0.2">
      <c r="A395" s="114">
        <f t="shared" si="545"/>
        <v>0</v>
      </c>
      <c r="B395" s="13" t="s">
        <v>13</v>
      </c>
      <c r="C395" s="143" t="s">
        <v>1806</v>
      </c>
      <c r="D395" s="112">
        <f t="shared" si="586"/>
        <v>267</v>
      </c>
      <c r="E395" s="112">
        <f t="shared" ref="E395:E402" si="605">E394+1</f>
        <v>3</v>
      </c>
      <c r="F395" s="143" t="s">
        <v>2721</v>
      </c>
      <c r="G395" s="135">
        <f>IF(ISERROR(FIND("FIXED",B393)),IF(B396="x",G396+1,G396),IF(B394="x",G394-1,G394))</f>
        <v>7.5</v>
      </c>
      <c r="H395" s="135" t="str">
        <f t="shared" si="587"/>
        <v>Application landscape</v>
      </c>
      <c r="I395" s="136">
        <f t="shared" si="588"/>
        <v>1.75</v>
      </c>
      <c r="J395" s="136" t="str">
        <f ca="1">IF(AND(I395&lt;&gt;"",I395&lt;2.5,I395&lt;INDEX(INDIRECT(B392),E395,MATCH(J393&amp;"LQ",StdRangesColumnHeaders,0)-StdRangesFirstDatasetCol+4)),"Q4",IF(AND(I395&lt;&gt;"",I395&gt;2.5,I395&gt;INDEX(INDIRECT(B392),E395,MATCH(J393&amp;"HQ",StdRangesColumnHeaders,0)-StdRangesFirstDatasetCol+4)),"Q1",""))</f>
        <v>Q4</v>
      </c>
      <c r="K395" s="136" t="str">
        <f t="shared" si="589"/>
        <v/>
      </c>
      <c r="L395" s="136" t="str">
        <f t="shared" si="589"/>
        <v/>
      </c>
      <c r="M395" s="136" t="str">
        <f t="shared" si="589"/>
        <v/>
      </c>
      <c r="N395" s="136" t="str">
        <f t="shared" si="589"/>
        <v/>
      </c>
      <c r="O395" s="136">
        <f t="shared" si="589"/>
        <v>2.75</v>
      </c>
      <c r="P395" s="136">
        <f t="shared" si="589"/>
        <v>2.5</v>
      </c>
      <c r="Q395" s="136">
        <f t="shared" si="589"/>
        <v>2.125</v>
      </c>
      <c r="R395" s="136">
        <f t="shared" si="589"/>
        <v>2.5</v>
      </c>
      <c r="S395" s="136">
        <f t="shared" si="589"/>
        <v>1.75</v>
      </c>
      <c r="T395" s="136">
        <f t="shared" si="589"/>
        <v>2.625</v>
      </c>
      <c r="U395" s="136">
        <f t="shared" si="590"/>
        <v>2</v>
      </c>
      <c r="V395" s="136">
        <f t="shared" si="590"/>
        <v>2.5</v>
      </c>
      <c r="W395" s="136">
        <f t="shared" si="590"/>
        <v>1.75</v>
      </c>
      <c r="X395" s="136">
        <f t="shared" si="590"/>
        <v>1.875</v>
      </c>
      <c r="Y395" s="136">
        <f t="shared" si="590"/>
        <v>2.75</v>
      </c>
      <c r="Z395" s="136">
        <f t="shared" si="590"/>
        <v>2.5</v>
      </c>
      <c r="AA395" s="136">
        <f t="shared" si="590"/>
        <v>1.9375</v>
      </c>
      <c r="AB395" s="136">
        <f t="shared" si="590"/>
        <v>2.5625</v>
      </c>
      <c r="AC395" s="136">
        <f t="shared" si="590"/>
        <v>1.75</v>
      </c>
      <c r="AD395" s="136">
        <f t="shared" si="590"/>
        <v>2.75</v>
      </c>
      <c r="AE395" s="136">
        <f t="shared" si="591"/>
        <v>0.5625</v>
      </c>
      <c r="AF395" s="136">
        <f t="shared" si="592"/>
        <v>6.25E-2</v>
      </c>
      <c r="AG395" s="136">
        <f t="shared" si="593"/>
        <v>2.5</v>
      </c>
      <c r="AH395" s="136">
        <f t="shared" si="593"/>
        <v>2</v>
      </c>
      <c r="AI395" s="136">
        <f t="shared" si="593"/>
        <v>2.5625</v>
      </c>
      <c r="AJ395" s="136">
        <f t="shared" si="593"/>
        <v>1.75</v>
      </c>
      <c r="AK395" s="136">
        <f t="shared" si="593"/>
        <v>2.75</v>
      </c>
      <c r="AL395" s="136">
        <f t="shared" si="594"/>
        <v>0.5</v>
      </c>
      <c r="AM395" s="136">
        <f t="shared" si="595"/>
        <v>6.25E-2</v>
      </c>
      <c r="AN395" s="136" t="str">
        <f t="shared" si="596"/>
        <v/>
      </c>
      <c r="AO395" s="136" t="str">
        <f t="shared" si="596"/>
        <v/>
      </c>
      <c r="AP395" s="136" t="str">
        <f t="shared" si="596"/>
        <v/>
      </c>
      <c r="AQ395" s="136" t="str">
        <f t="shared" si="596"/>
        <v/>
      </c>
      <c r="AR395" s="136" t="str">
        <f t="shared" si="596"/>
        <v/>
      </c>
      <c r="AS395" s="136" t="str">
        <f t="shared" si="597"/>
        <v/>
      </c>
      <c r="AT395" s="136" t="str">
        <f t="shared" si="598"/>
        <v/>
      </c>
      <c r="AU395" s="136" t="str">
        <f t="shared" si="599"/>
        <v/>
      </c>
      <c r="AV395" s="136" t="str">
        <f t="shared" si="599"/>
        <v/>
      </c>
      <c r="AW395" s="136" t="str">
        <f t="shared" si="599"/>
        <v/>
      </c>
      <c r="AX395" s="136" t="str">
        <f t="shared" si="599"/>
        <v/>
      </c>
      <c r="AY395" s="136" t="str">
        <f t="shared" si="599"/>
        <v/>
      </c>
      <c r="AZ395" s="136" t="str">
        <f t="shared" si="600"/>
        <v/>
      </c>
      <c r="BA395" s="136" t="str">
        <f t="shared" si="601"/>
        <v/>
      </c>
      <c r="BB395" s="136" t="str">
        <f t="shared" si="602"/>
        <v/>
      </c>
      <c r="BC395" s="136" t="str">
        <f t="shared" si="602"/>
        <v/>
      </c>
      <c r="BD395" s="136" t="str">
        <f t="shared" si="602"/>
        <v/>
      </c>
      <c r="BE395" s="136" t="str">
        <f t="shared" si="602"/>
        <v/>
      </c>
      <c r="BF395" s="136" t="str">
        <f t="shared" si="602"/>
        <v/>
      </c>
      <c r="BG395" s="136" t="str">
        <f t="shared" si="603"/>
        <v/>
      </c>
      <c r="BH395" s="136" t="str">
        <f t="shared" si="604"/>
        <v/>
      </c>
    </row>
    <row r="396" spans="1:60" x14ac:dyDescent="0.2">
      <c r="A396" s="114">
        <f t="shared" si="545"/>
        <v>0</v>
      </c>
      <c r="B396" s="13" t="s">
        <v>12</v>
      </c>
      <c r="C396" s="143" t="s">
        <v>1774</v>
      </c>
      <c r="D396" s="112">
        <f t="shared" si="586"/>
        <v>268</v>
      </c>
      <c r="E396" s="112">
        <f t="shared" si="605"/>
        <v>4</v>
      </c>
      <c r="F396" s="143" t="s">
        <v>294</v>
      </c>
      <c r="G396" s="135">
        <f>IF(ISERROR(FIND("FIXED",B393)),IF(B397="x",G397+1,G397),IF(B395="x",G395-1,G395))</f>
        <v>7.5</v>
      </c>
      <c r="H396" s="135" t="str">
        <f t="shared" si="587"/>
        <v>Data architecture</v>
      </c>
      <c r="I396" s="136">
        <f t="shared" si="588"/>
        <v>2.3846153846153846</v>
      </c>
      <c r="J396" s="136" t="str">
        <f ca="1">IF(AND(I396&lt;&gt;"",I396&lt;2.5,I396&lt;INDEX(INDIRECT(B392),E396,MATCH(J393&amp;"LQ",StdRangesColumnHeaders,0)-StdRangesFirstDatasetCol+4)),"Q4",IF(AND(I396&lt;&gt;"",I396&gt;2.5,I396&gt;INDEX(INDIRECT(B392),E396,MATCH(J393&amp;"HQ",StdRangesColumnHeaders,0)-StdRangesFirstDatasetCol+4)),"Q1",""))</f>
        <v>Q4</v>
      </c>
      <c r="K396" s="136" t="str">
        <f t="shared" si="589"/>
        <v/>
      </c>
      <c r="L396" s="136" t="str">
        <f t="shared" si="589"/>
        <v/>
      </c>
      <c r="M396" s="136" t="str">
        <f t="shared" si="589"/>
        <v/>
      </c>
      <c r="N396" s="136" t="str">
        <f t="shared" si="589"/>
        <v/>
      </c>
      <c r="O396" s="136">
        <f t="shared" si="589"/>
        <v>2.8461538461538463</v>
      </c>
      <c r="P396" s="136">
        <f t="shared" si="589"/>
        <v>2.9230769230769229</v>
      </c>
      <c r="Q396" s="136">
        <f t="shared" si="589"/>
        <v>2.6923076923076925</v>
      </c>
      <c r="R396" s="136">
        <f t="shared" si="589"/>
        <v>2.5384615384615383</v>
      </c>
      <c r="S396" s="136">
        <f t="shared" si="589"/>
        <v>2.3846153846153846</v>
      </c>
      <c r="T396" s="136">
        <f t="shared" si="589"/>
        <v>2.6923076923076925</v>
      </c>
      <c r="U396" s="136">
        <f t="shared" si="590"/>
        <v>2.7692307692307692</v>
      </c>
      <c r="V396" s="136">
        <f t="shared" si="590"/>
        <v>2.6923076923076925</v>
      </c>
      <c r="W396" s="136">
        <f t="shared" si="590"/>
        <v>2.2307692307692308</v>
      </c>
      <c r="X396" s="136">
        <f t="shared" si="590"/>
        <v>2.6923076923076925</v>
      </c>
      <c r="Y396" s="136">
        <f t="shared" si="590"/>
        <v>2.6923076923076925</v>
      </c>
      <c r="Z396" s="136">
        <f t="shared" si="590"/>
        <v>2.6923076923076925</v>
      </c>
      <c r="AA396" s="136">
        <f t="shared" si="590"/>
        <v>2.6153846153846154</v>
      </c>
      <c r="AB396" s="136">
        <f t="shared" si="590"/>
        <v>2.7307692307692308</v>
      </c>
      <c r="AC396" s="136">
        <f t="shared" si="590"/>
        <v>2.2307692307692308</v>
      </c>
      <c r="AD396" s="136">
        <f t="shared" si="590"/>
        <v>2.9230769230769229</v>
      </c>
      <c r="AE396" s="136">
        <f t="shared" si="591"/>
        <v>7.6923076923077094E-2</v>
      </c>
      <c r="AF396" s="136">
        <f t="shared" si="592"/>
        <v>3.8461538461538325E-2</v>
      </c>
      <c r="AG396" s="136">
        <f t="shared" si="593"/>
        <v>2.6923076923076925</v>
      </c>
      <c r="AH396" s="136">
        <f t="shared" si="593"/>
        <v>2.4615384615384617</v>
      </c>
      <c r="AI396" s="136">
        <f t="shared" si="593"/>
        <v>2.7307692307692308</v>
      </c>
      <c r="AJ396" s="136">
        <f t="shared" si="593"/>
        <v>2.3076923076923075</v>
      </c>
      <c r="AK396" s="136">
        <f t="shared" si="593"/>
        <v>2.9230769230769229</v>
      </c>
      <c r="AL396" s="136">
        <f t="shared" si="594"/>
        <v>0.23076923076923084</v>
      </c>
      <c r="AM396" s="136">
        <f t="shared" si="595"/>
        <v>3.8461538461538325E-2</v>
      </c>
      <c r="AN396" s="136" t="str">
        <f t="shared" si="596"/>
        <v/>
      </c>
      <c r="AO396" s="136" t="str">
        <f t="shared" si="596"/>
        <v/>
      </c>
      <c r="AP396" s="136" t="str">
        <f t="shared" si="596"/>
        <v/>
      </c>
      <c r="AQ396" s="136" t="str">
        <f t="shared" si="596"/>
        <v/>
      </c>
      <c r="AR396" s="136" t="str">
        <f t="shared" si="596"/>
        <v/>
      </c>
      <c r="AS396" s="136" t="str">
        <f t="shared" si="597"/>
        <v/>
      </c>
      <c r="AT396" s="136" t="str">
        <f t="shared" si="598"/>
        <v/>
      </c>
      <c r="AU396" s="136" t="str">
        <f t="shared" si="599"/>
        <v/>
      </c>
      <c r="AV396" s="136" t="str">
        <f t="shared" si="599"/>
        <v/>
      </c>
      <c r="AW396" s="136" t="str">
        <f t="shared" si="599"/>
        <v/>
      </c>
      <c r="AX396" s="136" t="str">
        <f t="shared" si="599"/>
        <v/>
      </c>
      <c r="AY396" s="136" t="str">
        <f t="shared" si="599"/>
        <v/>
      </c>
      <c r="AZ396" s="136" t="str">
        <f t="shared" si="600"/>
        <v/>
      </c>
      <c r="BA396" s="136" t="str">
        <f t="shared" si="601"/>
        <v/>
      </c>
      <c r="BB396" s="136" t="str">
        <f t="shared" si="602"/>
        <v/>
      </c>
      <c r="BC396" s="136" t="str">
        <f t="shared" si="602"/>
        <v/>
      </c>
      <c r="BD396" s="136" t="str">
        <f t="shared" si="602"/>
        <v/>
      </c>
      <c r="BE396" s="136" t="str">
        <f t="shared" si="602"/>
        <v/>
      </c>
      <c r="BF396" s="136" t="str">
        <f t="shared" si="602"/>
        <v/>
      </c>
      <c r="BG396" s="136" t="str">
        <f t="shared" si="603"/>
        <v/>
      </c>
      <c r="BH396" s="136" t="str">
        <f t="shared" si="604"/>
        <v/>
      </c>
    </row>
    <row r="397" spans="1:60" x14ac:dyDescent="0.2">
      <c r="A397" s="114">
        <f t="shared" si="545"/>
        <v>0</v>
      </c>
      <c r="B397" s="13" t="s">
        <v>12</v>
      </c>
      <c r="C397" s="143" t="s">
        <v>1776</v>
      </c>
      <c r="D397" s="112">
        <f t="shared" si="586"/>
        <v>270</v>
      </c>
      <c r="E397" s="112">
        <f t="shared" si="605"/>
        <v>5</v>
      </c>
      <c r="F397" s="143" t="s">
        <v>289</v>
      </c>
      <c r="G397" s="135">
        <f>IF(ISERROR(FIND("FIXED",B393)),IF(B398="x",G398+1,G398),IF(B396="x",G396-1,G396))</f>
        <v>6.5</v>
      </c>
      <c r="H397" s="135" t="str">
        <f t="shared" si="587"/>
        <v>Project portfolio management</v>
      </c>
      <c r="I397" s="136">
        <f t="shared" si="588"/>
        <v>1.3333333333333333</v>
      </c>
      <c r="J397" s="136" t="str">
        <f ca="1">IF(AND(I397&lt;&gt;"",I397&lt;2.5,I397&lt;INDEX(INDIRECT(B392),E397,MATCH(J393&amp;"LQ",StdRangesColumnHeaders,0)-StdRangesFirstDatasetCol+4)),"Q4",IF(AND(I397&lt;&gt;"",I397&gt;2.5,I397&gt;INDEX(INDIRECT(B392),E397,MATCH(J393&amp;"HQ",StdRangesColumnHeaders,0)-StdRangesFirstDatasetCol+4)),"Q1",""))</f>
        <v>Q4</v>
      </c>
      <c r="K397" s="136" t="str">
        <f t="shared" si="589"/>
        <v/>
      </c>
      <c r="L397" s="136" t="str">
        <f t="shared" si="589"/>
        <v/>
      </c>
      <c r="M397" s="136" t="str">
        <f t="shared" si="589"/>
        <v/>
      </c>
      <c r="N397" s="136" t="str">
        <f t="shared" si="589"/>
        <v/>
      </c>
      <c r="O397" s="136">
        <f t="shared" si="589"/>
        <v>2.3333333333333335</v>
      </c>
      <c r="P397" s="136">
        <f t="shared" si="589"/>
        <v>2.1666666666666665</v>
      </c>
      <c r="Q397" s="136">
        <f t="shared" si="589"/>
        <v>3</v>
      </c>
      <c r="R397" s="136">
        <f t="shared" si="589"/>
        <v>2.5</v>
      </c>
      <c r="S397" s="136">
        <f t="shared" si="589"/>
        <v>2.1666666666666665</v>
      </c>
      <c r="T397" s="136">
        <f t="shared" si="589"/>
        <v>2</v>
      </c>
      <c r="U397" s="136">
        <f t="shared" si="590"/>
        <v>2.1666666666666665</v>
      </c>
      <c r="V397" s="136">
        <f t="shared" si="590"/>
        <v>1.6666666666666667</v>
      </c>
      <c r="W397" s="136">
        <f t="shared" si="590"/>
        <v>3</v>
      </c>
      <c r="X397" s="136">
        <f t="shared" si="590"/>
        <v>2</v>
      </c>
      <c r="Y397" s="136">
        <f t="shared" si="590"/>
        <v>1.8333333333333333</v>
      </c>
      <c r="Z397" s="136">
        <f t="shared" si="590"/>
        <v>2.1666666666666665</v>
      </c>
      <c r="AA397" s="136">
        <f t="shared" si="590"/>
        <v>2</v>
      </c>
      <c r="AB397" s="136">
        <f t="shared" si="590"/>
        <v>2.416666666666667</v>
      </c>
      <c r="AC397" s="136">
        <f t="shared" si="590"/>
        <v>1.6666666666666667</v>
      </c>
      <c r="AD397" s="136">
        <f t="shared" si="590"/>
        <v>3</v>
      </c>
      <c r="AE397" s="136">
        <f t="shared" si="591"/>
        <v>0.16666666666666652</v>
      </c>
      <c r="AF397" s="136">
        <f t="shared" si="592"/>
        <v>0.25000000000000044</v>
      </c>
      <c r="AG397" s="136">
        <f t="shared" si="593"/>
        <v>2.1666666666666665</v>
      </c>
      <c r="AH397" s="136">
        <f t="shared" si="593"/>
        <v>2.083333333333333</v>
      </c>
      <c r="AI397" s="136">
        <f t="shared" si="593"/>
        <v>2.25</v>
      </c>
      <c r="AJ397" s="136">
        <f t="shared" si="593"/>
        <v>1.6666666666666667</v>
      </c>
      <c r="AK397" s="136">
        <f t="shared" si="593"/>
        <v>3</v>
      </c>
      <c r="AL397" s="136">
        <f t="shared" si="594"/>
        <v>8.3333333333333481E-2</v>
      </c>
      <c r="AM397" s="136">
        <f t="shared" si="595"/>
        <v>8.3333333333333481E-2</v>
      </c>
      <c r="AN397" s="136" t="str">
        <f t="shared" si="596"/>
        <v/>
      </c>
      <c r="AO397" s="136" t="str">
        <f t="shared" si="596"/>
        <v/>
      </c>
      <c r="AP397" s="136" t="str">
        <f t="shared" si="596"/>
        <v/>
      </c>
      <c r="AQ397" s="136" t="str">
        <f t="shared" si="596"/>
        <v/>
      </c>
      <c r="AR397" s="136" t="str">
        <f t="shared" si="596"/>
        <v/>
      </c>
      <c r="AS397" s="136" t="str">
        <f t="shared" si="597"/>
        <v/>
      </c>
      <c r="AT397" s="136" t="str">
        <f t="shared" si="598"/>
        <v/>
      </c>
      <c r="AU397" s="136" t="str">
        <f t="shared" si="599"/>
        <v/>
      </c>
      <c r="AV397" s="136" t="str">
        <f t="shared" si="599"/>
        <v/>
      </c>
      <c r="AW397" s="136" t="str">
        <f t="shared" si="599"/>
        <v/>
      </c>
      <c r="AX397" s="136" t="str">
        <f t="shared" si="599"/>
        <v/>
      </c>
      <c r="AY397" s="136" t="str">
        <f t="shared" si="599"/>
        <v/>
      </c>
      <c r="AZ397" s="136" t="str">
        <f t="shared" si="600"/>
        <v/>
      </c>
      <c r="BA397" s="136" t="str">
        <f t="shared" si="601"/>
        <v/>
      </c>
      <c r="BB397" s="136" t="str">
        <f t="shared" si="602"/>
        <v/>
      </c>
      <c r="BC397" s="136" t="str">
        <f t="shared" si="602"/>
        <v/>
      </c>
      <c r="BD397" s="136" t="str">
        <f t="shared" si="602"/>
        <v/>
      </c>
      <c r="BE397" s="136" t="str">
        <f t="shared" si="602"/>
        <v/>
      </c>
      <c r="BF397" s="136" t="str">
        <f t="shared" si="602"/>
        <v/>
      </c>
      <c r="BG397" s="136" t="str">
        <f t="shared" si="603"/>
        <v/>
      </c>
      <c r="BH397" s="136" t="str">
        <f t="shared" si="604"/>
        <v/>
      </c>
    </row>
    <row r="398" spans="1:60" x14ac:dyDescent="0.2">
      <c r="A398" s="114">
        <f t="shared" si="545"/>
        <v>0</v>
      </c>
      <c r="B398" s="13" t="s">
        <v>13</v>
      </c>
      <c r="C398" s="143" t="s">
        <v>1805</v>
      </c>
      <c r="D398" s="112">
        <f t="shared" si="586"/>
        <v>263</v>
      </c>
      <c r="E398" s="112">
        <f t="shared" si="605"/>
        <v>6</v>
      </c>
      <c r="F398" s="143" t="s">
        <v>2720</v>
      </c>
      <c r="G398" s="135">
        <f>IF(ISERROR(FIND("FIXED",B393)),IF(B399="x",G399+1,G399),IF(B397="x",G397-1,G397))</f>
        <v>5.5</v>
      </c>
      <c r="H398" s="135" t="str">
        <f t="shared" si="587"/>
        <v>Project delivery</v>
      </c>
      <c r="I398" s="136">
        <f t="shared" si="588"/>
        <v>2.8</v>
      </c>
      <c r="J398" s="136" t="str">
        <f ca="1">IF(AND(I398&lt;&gt;"",I398&lt;2.5,I398&lt;INDEX(INDIRECT(B392),E398,MATCH(J393&amp;"LQ",StdRangesColumnHeaders,0)-StdRangesFirstDatasetCol+4)),"Q4",IF(AND(I398&lt;&gt;"",I398&gt;2.5,I398&gt;INDEX(INDIRECT(B392),E398,MATCH(J393&amp;"HQ",StdRangesColumnHeaders,0)-StdRangesFirstDatasetCol+4)),"Q1",""))</f>
        <v/>
      </c>
      <c r="K398" s="136" t="str">
        <f t="shared" si="589"/>
        <v/>
      </c>
      <c r="L398" s="136" t="str">
        <f t="shared" si="589"/>
        <v/>
      </c>
      <c r="M398" s="136" t="str">
        <f t="shared" si="589"/>
        <v/>
      </c>
      <c r="N398" s="136" t="str">
        <f t="shared" si="589"/>
        <v/>
      </c>
      <c r="O398" s="136">
        <f t="shared" si="589"/>
        <v>2.8</v>
      </c>
      <c r="P398" s="136">
        <f t="shared" si="589"/>
        <v>3</v>
      </c>
      <c r="Q398" s="136">
        <f t="shared" si="589"/>
        <v>3.2</v>
      </c>
      <c r="R398" s="136">
        <f t="shared" si="589"/>
        <v>2.4</v>
      </c>
      <c r="S398" s="136">
        <f t="shared" si="589"/>
        <v>2</v>
      </c>
      <c r="T398" s="136">
        <f t="shared" si="589"/>
        <v>2.6</v>
      </c>
      <c r="U398" s="136">
        <f t="shared" si="590"/>
        <v>2.6</v>
      </c>
      <c r="V398" s="136">
        <f t="shared" si="590"/>
        <v>4</v>
      </c>
      <c r="W398" s="136">
        <f t="shared" si="590"/>
        <v>3.4</v>
      </c>
      <c r="X398" s="136">
        <f t="shared" si="590"/>
        <v>3</v>
      </c>
      <c r="Y398" s="136">
        <f t="shared" si="590"/>
        <v>1.8</v>
      </c>
      <c r="Z398" s="136">
        <f t="shared" si="590"/>
        <v>2.8</v>
      </c>
      <c r="AA398" s="136">
        <f t="shared" si="590"/>
        <v>2.5</v>
      </c>
      <c r="AB398" s="136">
        <f t="shared" si="590"/>
        <v>3.1</v>
      </c>
      <c r="AC398" s="136">
        <f t="shared" si="590"/>
        <v>1.8</v>
      </c>
      <c r="AD398" s="136">
        <f t="shared" si="590"/>
        <v>4</v>
      </c>
      <c r="AE398" s="136">
        <f t="shared" si="591"/>
        <v>0.29999999999999982</v>
      </c>
      <c r="AF398" s="136">
        <f t="shared" si="592"/>
        <v>0.30000000000000027</v>
      </c>
      <c r="AG398" s="136">
        <f t="shared" si="593"/>
        <v>2.6</v>
      </c>
      <c r="AH398" s="136">
        <f t="shared" si="593"/>
        <v>2.4</v>
      </c>
      <c r="AI398" s="136">
        <f t="shared" si="593"/>
        <v>2.9</v>
      </c>
      <c r="AJ398" s="136">
        <f t="shared" si="593"/>
        <v>1.8</v>
      </c>
      <c r="AK398" s="136">
        <f t="shared" si="593"/>
        <v>4</v>
      </c>
      <c r="AL398" s="136">
        <f t="shared" si="594"/>
        <v>0.20000000000000018</v>
      </c>
      <c r="AM398" s="136">
        <f t="shared" si="595"/>
        <v>0.29999999999999982</v>
      </c>
      <c r="AN398" s="136" t="str">
        <f t="shared" si="596"/>
        <v/>
      </c>
      <c r="AO398" s="136" t="str">
        <f t="shared" si="596"/>
        <v/>
      </c>
      <c r="AP398" s="136" t="str">
        <f t="shared" si="596"/>
        <v/>
      </c>
      <c r="AQ398" s="136" t="str">
        <f t="shared" si="596"/>
        <v/>
      </c>
      <c r="AR398" s="136" t="str">
        <f t="shared" si="596"/>
        <v/>
      </c>
      <c r="AS398" s="136" t="str">
        <f t="shared" si="597"/>
        <v/>
      </c>
      <c r="AT398" s="136" t="str">
        <f t="shared" si="598"/>
        <v/>
      </c>
      <c r="AU398" s="136" t="str">
        <f t="shared" si="599"/>
        <v/>
      </c>
      <c r="AV398" s="136" t="str">
        <f t="shared" si="599"/>
        <v/>
      </c>
      <c r="AW398" s="136" t="str">
        <f t="shared" si="599"/>
        <v/>
      </c>
      <c r="AX398" s="136" t="str">
        <f t="shared" si="599"/>
        <v/>
      </c>
      <c r="AY398" s="136" t="str">
        <f t="shared" si="599"/>
        <v/>
      </c>
      <c r="AZ398" s="136" t="str">
        <f t="shared" si="600"/>
        <v/>
      </c>
      <c r="BA398" s="136" t="str">
        <f t="shared" si="601"/>
        <v/>
      </c>
      <c r="BB398" s="136" t="str">
        <f t="shared" si="602"/>
        <v/>
      </c>
      <c r="BC398" s="136" t="str">
        <f t="shared" si="602"/>
        <v/>
      </c>
      <c r="BD398" s="136" t="str">
        <f t="shared" si="602"/>
        <v/>
      </c>
      <c r="BE398" s="136" t="str">
        <f t="shared" si="602"/>
        <v/>
      </c>
      <c r="BF398" s="136" t="str">
        <f t="shared" si="602"/>
        <v/>
      </c>
      <c r="BG398" s="136" t="str">
        <f t="shared" si="603"/>
        <v/>
      </c>
      <c r="BH398" s="136" t="str">
        <f t="shared" si="604"/>
        <v/>
      </c>
    </row>
    <row r="399" spans="1:60" x14ac:dyDescent="0.2">
      <c r="A399" s="114">
        <f t="shared" si="545"/>
        <v>0</v>
      </c>
      <c r="B399" s="13" t="s">
        <v>12</v>
      </c>
      <c r="C399" s="143" t="s">
        <v>1775</v>
      </c>
      <c r="D399" s="112">
        <f t="shared" si="586"/>
        <v>269</v>
      </c>
      <c r="E399" s="112">
        <f t="shared" si="605"/>
        <v>7</v>
      </c>
      <c r="F399" s="143" t="s">
        <v>290</v>
      </c>
      <c r="G399" s="135">
        <f>IF(ISERROR(FIND("FIXED",B393)),IF(B400="x",G400+1,G400),IF(B398="x",G398-1,G398))</f>
        <v>5.5</v>
      </c>
      <c r="H399" s="135" t="str">
        <f t="shared" si="587"/>
        <v>Demand management capabilities</v>
      </c>
      <c r="I399" s="136">
        <f t="shared" si="588"/>
        <v>2.5</v>
      </c>
      <c r="J399" s="136" t="str">
        <f ca="1">IF(AND(I399&lt;&gt;"",I399&lt;2.5,I399&lt;INDEX(INDIRECT(B392),E399,MATCH(J393&amp;"LQ",StdRangesColumnHeaders,0)-StdRangesFirstDatasetCol+4)),"Q4",IF(AND(I399&lt;&gt;"",I399&gt;2.5,I399&gt;INDEX(INDIRECT(B392),E399,MATCH(J393&amp;"HQ",StdRangesColumnHeaders,0)-StdRangesFirstDatasetCol+4)),"Q1",""))</f>
        <v/>
      </c>
      <c r="K399" s="136" t="str">
        <f t="shared" si="589"/>
        <v/>
      </c>
      <c r="L399" s="136" t="str">
        <f t="shared" si="589"/>
        <v/>
      </c>
      <c r="M399" s="136" t="str">
        <f t="shared" si="589"/>
        <v/>
      </c>
      <c r="N399" s="136" t="str">
        <f t="shared" si="589"/>
        <v/>
      </c>
      <c r="O399" s="136">
        <f t="shared" si="589"/>
        <v>3.1</v>
      </c>
      <c r="P399" s="136">
        <f t="shared" si="589"/>
        <v>2.6</v>
      </c>
      <c r="Q399" s="136">
        <f t="shared" si="589"/>
        <v>2</v>
      </c>
      <c r="R399" s="136">
        <f t="shared" si="589"/>
        <v>2.1</v>
      </c>
      <c r="S399" s="136">
        <f t="shared" si="589"/>
        <v>2.5</v>
      </c>
      <c r="T399" s="136">
        <f t="shared" si="589"/>
        <v>3</v>
      </c>
      <c r="U399" s="136">
        <f t="shared" si="590"/>
        <v>2.1</v>
      </c>
      <c r="V399" s="136">
        <f t="shared" si="590"/>
        <v>2.2999999999999998</v>
      </c>
      <c r="W399" s="136">
        <f t="shared" si="590"/>
        <v>2.8</v>
      </c>
      <c r="X399" s="136">
        <f t="shared" si="590"/>
        <v>2.7</v>
      </c>
      <c r="Y399" s="136">
        <f t="shared" si="590"/>
        <v>2.5</v>
      </c>
      <c r="Z399" s="136">
        <f t="shared" si="590"/>
        <v>2.5</v>
      </c>
      <c r="AA399" s="136">
        <f t="shared" si="590"/>
        <v>2.2000000000000002</v>
      </c>
      <c r="AB399" s="136">
        <f t="shared" si="590"/>
        <v>2.75</v>
      </c>
      <c r="AC399" s="136">
        <f t="shared" si="590"/>
        <v>2</v>
      </c>
      <c r="AD399" s="136">
        <f t="shared" si="590"/>
        <v>3.1</v>
      </c>
      <c r="AE399" s="136">
        <f t="shared" si="591"/>
        <v>0.29999999999999982</v>
      </c>
      <c r="AF399" s="136">
        <f t="shared" si="592"/>
        <v>0.25</v>
      </c>
      <c r="AG399" s="136">
        <f t="shared" si="593"/>
        <v>2.5</v>
      </c>
      <c r="AH399" s="136">
        <f t="shared" si="593"/>
        <v>2.25</v>
      </c>
      <c r="AI399" s="136">
        <f t="shared" si="593"/>
        <v>2.75</v>
      </c>
      <c r="AJ399" s="136">
        <f t="shared" si="593"/>
        <v>2.1</v>
      </c>
      <c r="AK399" s="136">
        <f t="shared" si="593"/>
        <v>3.1</v>
      </c>
      <c r="AL399" s="136">
        <f t="shared" si="594"/>
        <v>0.25</v>
      </c>
      <c r="AM399" s="136">
        <f t="shared" si="595"/>
        <v>0.25</v>
      </c>
      <c r="AN399" s="136" t="str">
        <f t="shared" si="596"/>
        <v/>
      </c>
      <c r="AO399" s="136" t="str">
        <f t="shared" si="596"/>
        <v/>
      </c>
      <c r="AP399" s="136" t="str">
        <f t="shared" si="596"/>
        <v/>
      </c>
      <c r="AQ399" s="136" t="str">
        <f t="shared" si="596"/>
        <v/>
      </c>
      <c r="AR399" s="136" t="str">
        <f t="shared" si="596"/>
        <v/>
      </c>
      <c r="AS399" s="136" t="str">
        <f t="shared" si="597"/>
        <v/>
      </c>
      <c r="AT399" s="136" t="str">
        <f t="shared" si="598"/>
        <v/>
      </c>
      <c r="AU399" s="136" t="str">
        <f t="shared" si="599"/>
        <v/>
      </c>
      <c r="AV399" s="136" t="str">
        <f t="shared" si="599"/>
        <v/>
      </c>
      <c r="AW399" s="136" t="str">
        <f t="shared" si="599"/>
        <v/>
      </c>
      <c r="AX399" s="136" t="str">
        <f t="shared" si="599"/>
        <v/>
      </c>
      <c r="AY399" s="136" t="str">
        <f t="shared" si="599"/>
        <v/>
      </c>
      <c r="AZ399" s="136" t="str">
        <f t="shared" si="600"/>
        <v/>
      </c>
      <c r="BA399" s="136" t="str">
        <f t="shared" si="601"/>
        <v/>
      </c>
      <c r="BB399" s="136" t="str">
        <f t="shared" si="602"/>
        <v/>
      </c>
      <c r="BC399" s="136" t="str">
        <f t="shared" si="602"/>
        <v/>
      </c>
      <c r="BD399" s="136" t="str">
        <f t="shared" si="602"/>
        <v/>
      </c>
      <c r="BE399" s="136" t="str">
        <f t="shared" si="602"/>
        <v/>
      </c>
      <c r="BF399" s="136" t="str">
        <f t="shared" si="602"/>
        <v/>
      </c>
      <c r="BG399" s="136" t="str">
        <f t="shared" si="603"/>
        <v/>
      </c>
      <c r="BH399" s="136" t="str">
        <f t="shared" si="604"/>
        <v/>
      </c>
    </row>
    <row r="400" spans="1:60" x14ac:dyDescent="0.2">
      <c r="A400" s="114">
        <f t="shared" si="545"/>
        <v>0</v>
      </c>
      <c r="B400" s="13" t="s">
        <v>12</v>
      </c>
      <c r="C400" s="143" t="s">
        <v>1737</v>
      </c>
      <c r="D400" s="112">
        <f t="shared" si="586"/>
        <v>262</v>
      </c>
      <c r="E400" s="112">
        <f t="shared" si="605"/>
        <v>8</v>
      </c>
      <c r="F400" s="143" t="s">
        <v>55</v>
      </c>
      <c r="G400" s="135">
        <f>IF(ISERROR(FIND("FIXED",B393)),IF(B401="x",G401+1,G401),IF(B399="x",G399-1,G399))</f>
        <v>4.5</v>
      </c>
      <c r="H400" s="135" t="str">
        <f t="shared" si="587"/>
        <v>ADM capabilities</v>
      </c>
      <c r="I400" s="136">
        <f t="shared" si="588"/>
        <v>2.5263157894736841</v>
      </c>
      <c r="J400" s="136" t="str">
        <f ca="1">IF(AND(I400&lt;&gt;"",I400&lt;2.5,I400&lt;INDEX(INDIRECT(B392),E400,MATCH(J393&amp;"LQ",StdRangesColumnHeaders,0)-StdRangesFirstDatasetCol+4)),"Q4",IF(AND(I400&lt;&gt;"",I400&gt;2.5,I400&gt;INDEX(INDIRECT(B392),E400,MATCH(J393&amp;"HQ",StdRangesColumnHeaders,0)-StdRangesFirstDatasetCol+4)),"Q1",""))</f>
        <v/>
      </c>
      <c r="K400" s="136" t="str">
        <f t="shared" si="589"/>
        <v/>
      </c>
      <c r="L400" s="136" t="str">
        <f t="shared" si="589"/>
        <v/>
      </c>
      <c r="M400" s="136" t="str">
        <f t="shared" si="589"/>
        <v/>
      </c>
      <c r="N400" s="136" t="str">
        <f t="shared" si="589"/>
        <v/>
      </c>
      <c r="O400" s="136">
        <f t="shared" si="589"/>
        <v>2.4210526315789473</v>
      </c>
      <c r="P400" s="136">
        <f t="shared" si="589"/>
        <v>2.4210526315789473</v>
      </c>
      <c r="Q400" s="136">
        <f t="shared" si="589"/>
        <v>2.5789473684210527</v>
      </c>
      <c r="R400" s="136">
        <f t="shared" si="589"/>
        <v>2.5789473684210527</v>
      </c>
      <c r="S400" s="136">
        <f t="shared" si="589"/>
        <v>2.6315789473684212</v>
      </c>
      <c r="T400" s="136">
        <f t="shared" si="589"/>
        <v>2.4736842105263159</v>
      </c>
      <c r="U400" s="136">
        <f t="shared" si="590"/>
        <v>2.6315789473684212</v>
      </c>
      <c r="V400" s="136">
        <f t="shared" si="590"/>
        <v>3</v>
      </c>
      <c r="W400" s="136">
        <f t="shared" si="590"/>
        <v>2.7894736842105261</v>
      </c>
      <c r="X400" s="136">
        <f t="shared" si="590"/>
        <v>2.6842105263157894</v>
      </c>
      <c r="Y400" s="136">
        <f t="shared" si="590"/>
        <v>1.8947368421052631</v>
      </c>
      <c r="Z400" s="136">
        <f t="shared" si="590"/>
        <v>2.5789473684210527</v>
      </c>
      <c r="AA400" s="136">
        <f t="shared" si="590"/>
        <v>2.4473684210526319</v>
      </c>
      <c r="AB400" s="136">
        <f t="shared" si="590"/>
        <v>2.6578947368421053</v>
      </c>
      <c r="AC400" s="136">
        <f t="shared" si="590"/>
        <v>1.8947368421052631</v>
      </c>
      <c r="AD400" s="136">
        <f t="shared" si="590"/>
        <v>3</v>
      </c>
      <c r="AE400" s="136">
        <f t="shared" si="591"/>
        <v>0.1315789473684208</v>
      </c>
      <c r="AF400" s="136">
        <f t="shared" si="592"/>
        <v>7.8947368421052655E-2</v>
      </c>
      <c r="AG400" s="136">
        <f t="shared" si="593"/>
        <v>2.5789473684210527</v>
      </c>
      <c r="AH400" s="136">
        <f t="shared" si="593"/>
        <v>2.4210526315789473</v>
      </c>
      <c r="AI400" s="136">
        <f t="shared" si="593"/>
        <v>2.6578947368421053</v>
      </c>
      <c r="AJ400" s="136">
        <f t="shared" si="593"/>
        <v>1.8947368421052631</v>
      </c>
      <c r="AK400" s="136">
        <f t="shared" si="593"/>
        <v>3</v>
      </c>
      <c r="AL400" s="136">
        <f t="shared" si="594"/>
        <v>0.15789473684210531</v>
      </c>
      <c r="AM400" s="136">
        <f t="shared" si="595"/>
        <v>7.8947368421052655E-2</v>
      </c>
      <c r="AN400" s="136" t="str">
        <f t="shared" si="596"/>
        <v/>
      </c>
      <c r="AO400" s="136" t="str">
        <f t="shared" si="596"/>
        <v/>
      </c>
      <c r="AP400" s="136" t="str">
        <f t="shared" si="596"/>
        <v/>
      </c>
      <c r="AQ400" s="136" t="str">
        <f t="shared" si="596"/>
        <v/>
      </c>
      <c r="AR400" s="136" t="str">
        <f t="shared" si="596"/>
        <v/>
      </c>
      <c r="AS400" s="136" t="str">
        <f t="shared" si="597"/>
        <v/>
      </c>
      <c r="AT400" s="136" t="str">
        <f t="shared" si="598"/>
        <v/>
      </c>
      <c r="AU400" s="136" t="str">
        <f t="shared" si="599"/>
        <v/>
      </c>
      <c r="AV400" s="136" t="str">
        <f t="shared" si="599"/>
        <v/>
      </c>
      <c r="AW400" s="136" t="str">
        <f t="shared" si="599"/>
        <v/>
      </c>
      <c r="AX400" s="136" t="str">
        <f t="shared" si="599"/>
        <v/>
      </c>
      <c r="AY400" s="136" t="str">
        <f t="shared" si="599"/>
        <v/>
      </c>
      <c r="AZ400" s="136" t="str">
        <f t="shared" si="600"/>
        <v/>
      </c>
      <c r="BA400" s="136" t="str">
        <f t="shared" si="601"/>
        <v/>
      </c>
      <c r="BB400" s="136" t="str">
        <f t="shared" si="602"/>
        <v/>
      </c>
      <c r="BC400" s="136" t="str">
        <f t="shared" si="602"/>
        <v/>
      </c>
      <c r="BD400" s="136" t="str">
        <f t="shared" si="602"/>
        <v/>
      </c>
      <c r="BE400" s="136" t="str">
        <f t="shared" si="602"/>
        <v/>
      </c>
      <c r="BF400" s="136" t="str">
        <f t="shared" si="602"/>
        <v/>
      </c>
      <c r="BG400" s="136" t="str">
        <f t="shared" si="603"/>
        <v/>
      </c>
      <c r="BH400" s="136" t="str">
        <f t="shared" si="604"/>
        <v/>
      </c>
    </row>
    <row r="401" spans="1:60" x14ac:dyDescent="0.2">
      <c r="A401" s="114">
        <f t="shared" si="545"/>
        <v>0</v>
      </c>
      <c r="B401" s="13" t="s">
        <v>13</v>
      </c>
      <c r="C401" s="143" t="s">
        <v>1786</v>
      </c>
      <c r="D401" s="112">
        <f t="shared" si="586"/>
        <v>306</v>
      </c>
      <c r="E401" s="112">
        <f t="shared" si="605"/>
        <v>9</v>
      </c>
      <c r="F401" s="143" t="s">
        <v>310</v>
      </c>
      <c r="G401" s="135">
        <f>IF(ISERROR(FIND("FIXED",B393)),IF(B402="x",G402+1,G402),IF(B400="x",G400-1,G400))</f>
        <v>3.5</v>
      </c>
      <c r="H401" s="135" t="str">
        <f t="shared" si="587"/>
        <v>Sourcing capabilities</v>
      </c>
      <c r="I401" s="136">
        <f t="shared" si="588"/>
        <v>2.1818181818181817</v>
      </c>
      <c r="J401" s="136" t="str">
        <f ca="1">IF(AND(I401&lt;&gt;"",I401&lt;2.5,I401&lt;INDEX(INDIRECT(B392),E401,MATCH(J393&amp;"LQ",StdRangesColumnHeaders,0)-StdRangesFirstDatasetCol+4)),"Q4",IF(AND(I401&lt;&gt;"",I401&gt;2.5,I401&gt;INDEX(INDIRECT(B392),E401,MATCH(J393&amp;"HQ",StdRangesColumnHeaders,0)-StdRangesFirstDatasetCol+4)),"Q1",""))</f>
        <v>Q4</v>
      </c>
      <c r="K401" s="136" t="str">
        <f t="shared" si="589"/>
        <v/>
      </c>
      <c r="L401" s="136" t="str">
        <f t="shared" si="589"/>
        <v/>
      </c>
      <c r="M401" s="136" t="str">
        <f t="shared" si="589"/>
        <v/>
      </c>
      <c r="N401" s="136" t="str">
        <f t="shared" si="589"/>
        <v/>
      </c>
      <c r="O401" s="136">
        <f t="shared" si="589"/>
        <v>2.3181818181818183</v>
      </c>
      <c r="P401" s="136">
        <f t="shared" si="589"/>
        <v>2.5454545454545454</v>
      </c>
      <c r="Q401" s="136">
        <f t="shared" si="589"/>
        <v>2.6363636363636362</v>
      </c>
      <c r="R401" s="136">
        <f t="shared" si="589"/>
        <v>2.5</v>
      </c>
      <c r="S401" s="136">
        <f t="shared" si="589"/>
        <v>2.5454545454545454</v>
      </c>
      <c r="T401" s="136">
        <f t="shared" si="589"/>
        <v>2.5</v>
      </c>
      <c r="U401" s="136">
        <f t="shared" si="590"/>
        <v>2.5</v>
      </c>
      <c r="V401" s="136">
        <f t="shared" si="590"/>
        <v>2.3636363636363638</v>
      </c>
      <c r="W401" s="136">
        <f t="shared" si="590"/>
        <v>2.1363636363636362</v>
      </c>
      <c r="X401" s="136">
        <f t="shared" si="590"/>
        <v>2.5454545454545454</v>
      </c>
      <c r="Y401" s="136">
        <f t="shared" si="590"/>
        <v>2.6363636363636362</v>
      </c>
      <c r="Z401" s="136">
        <f t="shared" si="590"/>
        <v>2.5</v>
      </c>
      <c r="AA401" s="136">
        <f t="shared" si="590"/>
        <v>2.4318181818181817</v>
      </c>
      <c r="AB401" s="136">
        <f t="shared" si="590"/>
        <v>2.5454545454545454</v>
      </c>
      <c r="AC401" s="136">
        <f t="shared" si="590"/>
        <v>2.1363636363636362</v>
      </c>
      <c r="AD401" s="136">
        <f t="shared" si="590"/>
        <v>2.6363636363636362</v>
      </c>
      <c r="AE401" s="136">
        <f t="shared" si="591"/>
        <v>6.8181818181818343E-2</v>
      </c>
      <c r="AF401" s="136">
        <f t="shared" si="592"/>
        <v>4.5454545454545414E-2</v>
      </c>
      <c r="AG401" s="136">
        <f t="shared" si="593"/>
        <v>2.5454545454545454</v>
      </c>
      <c r="AH401" s="136">
        <f t="shared" si="593"/>
        <v>2.5</v>
      </c>
      <c r="AI401" s="136">
        <f t="shared" si="593"/>
        <v>2.5681818181818183</v>
      </c>
      <c r="AJ401" s="136">
        <f t="shared" si="593"/>
        <v>2.3181818181818183</v>
      </c>
      <c r="AK401" s="136">
        <f t="shared" si="593"/>
        <v>2.8636363636363638</v>
      </c>
      <c r="AL401" s="136">
        <f t="shared" si="594"/>
        <v>4.5454545454545414E-2</v>
      </c>
      <c r="AM401" s="136">
        <f t="shared" si="595"/>
        <v>2.2727272727272929E-2</v>
      </c>
      <c r="AN401" s="136" t="str">
        <f t="shared" si="596"/>
        <v/>
      </c>
      <c r="AO401" s="136" t="str">
        <f t="shared" si="596"/>
        <v/>
      </c>
      <c r="AP401" s="136" t="str">
        <f t="shared" si="596"/>
        <v/>
      </c>
      <c r="AQ401" s="136" t="str">
        <f t="shared" si="596"/>
        <v/>
      </c>
      <c r="AR401" s="136" t="str">
        <f t="shared" si="596"/>
        <v/>
      </c>
      <c r="AS401" s="136" t="str">
        <f t="shared" si="597"/>
        <v/>
      </c>
      <c r="AT401" s="136" t="str">
        <f t="shared" si="598"/>
        <v/>
      </c>
      <c r="AU401" s="136" t="str">
        <f t="shared" si="599"/>
        <v/>
      </c>
      <c r="AV401" s="136" t="str">
        <f t="shared" si="599"/>
        <v/>
      </c>
      <c r="AW401" s="136" t="str">
        <f t="shared" si="599"/>
        <v/>
      </c>
      <c r="AX401" s="136" t="str">
        <f t="shared" si="599"/>
        <v/>
      </c>
      <c r="AY401" s="136" t="str">
        <f t="shared" si="599"/>
        <v/>
      </c>
      <c r="AZ401" s="136" t="str">
        <f t="shared" si="600"/>
        <v/>
      </c>
      <c r="BA401" s="136" t="str">
        <f t="shared" si="601"/>
        <v/>
      </c>
      <c r="BB401" s="136" t="str">
        <f t="shared" si="602"/>
        <v/>
      </c>
      <c r="BC401" s="136" t="str">
        <f t="shared" si="602"/>
        <v/>
      </c>
      <c r="BD401" s="136" t="str">
        <f t="shared" si="602"/>
        <v/>
      </c>
      <c r="BE401" s="136" t="str">
        <f t="shared" si="602"/>
        <v/>
      </c>
      <c r="BF401" s="136" t="str">
        <f t="shared" si="602"/>
        <v/>
      </c>
      <c r="BG401" s="136" t="str">
        <f t="shared" si="603"/>
        <v/>
      </c>
      <c r="BH401" s="136" t="str">
        <f t="shared" si="604"/>
        <v/>
      </c>
    </row>
    <row r="402" spans="1:60" x14ac:dyDescent="0.2">
      <c r="A402" s="114">
        <f t="shared" si="545"/>
        <v>0</v>
      </c>
      <c r="B402" s="13" t="s">
        <v>12</v>
      </c>
      <c r="C402" s="143" t="s">
        <v>1788</v>
      </c>
      <c r="D402" s="112">
        <f t="shared" si="586"/>
        <v>302</v>
      </c>
      <c r="E402" s="112">
        <f t="shared" si="605"/>
        <v>10</v>
      </c>
      <c r="F402" s="143" t="s">
        <v>312</v>
      </c>
      <c r="G402" s="135">
        <f>IF(ISERROR(FIND("FIXED",B393)),0.5,IF(B401="x",G401-1,G401))</f>
        <v>3.5</v>
      </c>
      <c r="H402" s="135" t="str">
        <f t="shared" si="587"/>
        <v>Offshoring and outsourcing (O&amp;O)</v>
      </c>
      <c r="I402" s="136">
        <f t="shared" si="588"/>
        <v>2.5714285714285716</v>
      </c>
      <c r="J402" s="136" t="str">
        <f ca="1">IF(AND(I402&lt;&gt;"",I402&lt;2.5,I402&lt;INDEX(INDIRECT(B392),E402,MATCH(J393&amp;"LQ",StdRangesColumnHeaders,0)-StdRangesFirstDatasetCol+4)),"Q4",IF(AND(I402&lt;&gt;"",I402&gt;2.5,I402&gt;INDEX(INDIRECT(B392),E402,MATCH(J393&amp;"HQ",StdRangesColumnHeaders,0)-StdRangesFirstDatasetCol+4)),"Q1",""))</f>
        <v/>
      </c>
      <c r="K402" s="136" t="str">
        <f t="shared" si="589"/>
        <v/>
      </c>
      <c r="L402" s="136" t="str">
        <f t="shared" si="589"/>
        <v/>
      </c>
      <c r="M402" s="136" t="str">
        <f t="shared" si="589"/>
        <v/>
      </c>
      <c r="N402" s="136" t="str">
        <f t="shared" si="589"/>
        <v/>
      </c>
      <c r="O402" s="136">
        <f t="shared" si="589"/>
        <v>2</v>
      </c>
      <c r="P402" s="136">
        <f t="shared" si="589"/>
        <v>2.6428571428571428</v>
      </c>
      <c r="Q402" s="136">
        <f t="shared" si="589"/>
        <v>2.8571428571428572</v>
      </c>
      <c r="R402" s="136">
        <f t="shared" si="589"/>
        <v>2.3571428571428572</v>
      </c>
      <c r="S402" s="136">
        <f t="shared" si="589"/>
        <v>2.2142857142857144</v>
      </c>
      <c r="T402" s="136">
        <f t="shared" si="589"/>
        <v>2.7142857142857144</v>
      </c>
      <c r="U402" s="136">
        <f t="shared" si="590"/>
        <v>2</v>
      </c>
      <c r="V402" s="136">
        <f t="shared" si="590"/>
        <v>2.4285714285714284</v>
      </c>
      <c r="W402" s="136">
        <f t="shared" si="590"/>
        <v>3</v>
      </c>
      <c r="X402" s="136">
        <f t="shared" si="590"/>
        <v>2.2142857142857144</v>
      </c>
      <c r="Y402" s="136">
        <f t="shared" si="590"/>
        <v>2.7142857142857144</v>
      </c>
      <c r="Z402" s="136">
        <f t="shared" si="590"/>
        <v>2.4285714285714284</v>
      </c>
      <c r="AA402" s="136">
        <f t="shared" si="590"/>
        <v>2.2142857142857144</v>
      </c>
      <c r="AB402" s="136">
        <f t="shared" si="590"/>
        <v>2.7142857142857144</v>
      </c>
      <c r="AC402" s="136">
        <f t="shared" si="590"/>
        <v>2</v>
      </c>
      <c r="AD402" s="136">
        <f t="shared" si="590"/>
        <v>3</v>
      </c>
      <c r="AE402" s="136">
        <f t="shared" si="591"/>
        <v>0.21428571428571397</v>
      </c>
      <c r="AF402" s="136">
        <f t="shared" si="592"/>
        <v>0.28571428571428603</v>
      </c>
      <c r="AG402" s="136">
        <f t="shared" si="593"/>
        <v>2.4285714285714284</v>
      </c>
      <c r="AH402" s="136">
        <f t="shared" si="593"/>
        <v>2.2142857142857144</v>
      </c>
      <c r="AI402" s="136">
        <f t="shared" si="593"/>
        <v>2.6071428571428572</v>
      </c>
      <c r="AJ402" s="136">
        <f t="shared" si="593"/>
        <v>2</v>
      </c>
      <c r="AK402" s="136">
        <f t="shared" si="593"/>
        <v>2.7142857142857144</v>
      </c>
      <c r="AL402" s="136">
        <f t="shared" si="594"/>
        <v>0.21428571428571397</v>
      </c>
      <c r="AM402" s="136">
        <f t="shared" si="595"/>
        <v>0.17857142857142883</v>
      </c>
      <c r="AN402" s="136" t="str">
        <f t="shared" si="596"/>
        <v/>
      </c>
      <c r="AO402" s="136" t="str">
        <f t="shared" si="596"/>
        <v/>
      </c>
      <c r="AP402" s="136" t="str">
        <f t="shared" si="596"/>
        <v/>
      </c>
      <c r="AQ402" s="136" t="str">
        <f t="shared" si="596"/>
        <v/>
      </c>
      <c r="AR402" s="136" t="str">
        <f t="shared" si="596"/>
        <v/>
      </c>
      <c r="AS402" s="136" t="str">
        <f t="shared" si="597"/>
        <v/>
      </c>
      <c r="AT402" s="136" t="str">
        <f t="shared" si="598"/>
        <v/>
      </c>
      <c r="AU402" s="136" t="str">
        <f t="shared" si="599"/>
        <v/>
      </c>
      <c r="AV402" s="136" t="str">
        <f t="shared" si="599"/>
        <v/>
      </c>
      <c r="AW402" s="136" t="str">
        <f t="shared" si="599"/>
        <v/>
      </c>
      <c r="AX402" s="136" t="str">
        <f t="shared" si="599"/>
        <v/>
      </c>
      <c r="AY402" s="136" t="str">
        <f t="shared" si="599"/>
        <v/>
      </c>
      <c r="AZ402" s="136" t="str">
        <f t="shared" si="600"/>
        <v/>
      </c>
      <c r="BA402" s="136" t="str">
        <f t="shared" si="601"/>
        <v/>
      </c>
      <c r="BB402" s="136" t="str">
        <f t="shared" si="602"/>
        <v/>
      </c>
      <c r="BC402" s="136" t="str">
        <f t="shared" si="602"/>
        <v/>
      </c>
      <c r="BD402" s="136" t="str">
        <f t="shared" si="602"/>
        <v/>
      </c>
      <c r="BE402" s="136" t="str">
        <f t="shared" si="602"/>
        <v/>
      </c>
      <c r="BF402" s="136" t="str">
        <f t="shared" si="602"/>
        <v/>
      </c>
      <c r="BG402" s="136" t="str">
        <f t="shared" si="603"/>
        <v/>
      </c>
      <c r="BH402" s="136" t="str">
        <f t="shared" si="604"/>
        <v/>
      </c>
    </row>
    <row r="403" spans="1:60" ht="4.5" customHeight="1" x14ac:dyDescent="0.2">
      <c r="A403" s="114">
        <f t="shared" si="545"/>
        <v>0</v>
      </c>
    </row>
    <row r="404" spans="1:60" x14ac:dyDescent="0.2">
      <c r="A404" s="114"/>
      <c r="B404" s="112" t="s">
        <v>2722</v>
      </c>
    </row>
    <row r="405" spans="1:60" x14ac:dyDescent="0.2">
      <c r="A405" s="114">
        <f t="shared" si="545"/>
        <v>0</v>
      </c>
      <c r="B405" s="236" t="s">
        <v>537</v>
      </c>
      <c r="C405" s="236"/>
      <c r="D405" s="148"/>
      <c r="E405" s="148"/>
      <c r="F405" s="135"/>
      <c r="G405" s="135" t="s">
        <v>286</v>
      </c>
      <c r="H405" s="135" t="str">
        <f>HeaderLabels</f>
        <v>Labels</v>
      </c>
      <c r="I405" s="135" t="str">
        <f>HeaderCl1N</f>
        <v>#Cl1N#</v>
      </c>
      <c r="J405" s="143" t="s">
        <v>179</v>
      </c>
      <c r="K405" s="135" t="str">
        <f>HeaderCl2N</f>
        <v>#Cl2N#</v>
      </c>
      <c r="L405" s="135" t="str">
        <f>HeaderCl3N</f>
        <v>#Cl3N#</v>
      </c>
      <c r="M405" s="135" t="str">
        <f>HeaderCl4N</f>
        <v>#Cl4N#</v>
      </c>
      <c r="N405" s="135" t="str">
        <f>HeaderCl5N</f>
        <v>#Cl5N#</v>
      </c>
      <c r="O405" s="135" t="str">
        <f>HeaderP1N</f>
        <v>#P1N#</v>
      </c>
      <c r="P405" s="135" t="str">
        <f>HeaderP2N</f>
        <v>#P2N#</v>
      </c>
      <c r="Q405" s="135" t="str">
        <f>HeaderP3N</f>
        <v>#P3N#</v>
      </c>
      <c r="R405" s="135" t="str">
        <f>HeaderP4N</f>
        <v>#P4N#</v>
      </c>
      <c r="S405" s="135" t="str">
        <f>HeaderP5N</f>
        <v>#P5N#</v>
      </c>
      <c r="T405" s="135" t="str">
        <f>HeaderP6N</f>
        <v>#P6N#</v>
      </c>
      <c r="U405" s="135" t="str">
        <f>HeaderP7N</f>
        <v>#P7N#</v>
      </c>
      <c r="V405" s="135" t="str">
        <f>HeaderP8N</f>
        <v>#P8N#</v>
      </c>
      <c r="W405" s="135" t="str">
        <f>HeaderP9N</f>
        <v>#P9N#</v>
      </c>
      <c r="X405" s="135" t="str">
        <f>HeaderP10N</f>
        <v>#P10N#</v>
      </c>
      <c r="Y405" s="135" t="str">
        <f>HeaderP11N</f>
        <v>#P11N#</v>
      </c>
      <c r="Z405" s="135" t="str">
        <f>HeaderG1Med</f>
        <v>#G1Med#</v>
      </c>
      <c r="AA405" s="135" t="str">
        <f>HeaderG1LQ</f>
        <v>#G1LQ#</v>
      </c>
      <c r="AB405" s="135" t="str">
        <f>HeaderG1HQ</f>
        <v>#G1HQ#</v>
      </c>
      <c r="AC405" s="135" t="str">
        <f>HeaderG1Min</f>
        <v>#G1Min#</v>
      </c>
      <c r="AD405" s="135" t="str">
        <f>HeaderG1Max</f>
        <v>#G1Max#</v>
      </c>
      <c r="AE405" s="135" t="s">
        <v>281</v>
      </c>
      <c r="AF405" s="135" t="s">
        <v>282</v>
      </c>
      <c r="AG405" s="135" t="str">
        <f>HeaderG2Med</f>
        <v>#G2Med#</v>
      </c>
      <c r="AH405" s="135" t="str">
        <f>HeaderG2LQ</f>
        <v>#G2LQ#</v>
      </c>
      <c r="AI405" s="135" t="str">
        <f>HeaderG2HQ</f>
        <v>#G2HQ#</v>
      </c>
      <c r="AJ405" s="135" t="str">
        <f>HeaderG2Min</f>
        <v>#G2Min#</v>
      </c>
      <c r="AK405" s="135" t="str">
        <f>HeaderG2Max</f>
        <v>#G2Max#</v>
      </c>
      <c r="AL405" s="135" t="s">
        <v>295</v>
      </c>
      <c r="AM405" s="135" t="s">
        <v>296</v>
      </c>
      <c r="AN405" s="135" t="str">
        <f>HeaderG3Med</f>
        <v>#G3Med#</v>
      </c>
      <c r="AO405" s="135" t="str">
        <f>HeaderG3LQ</f>
        <v>#G3LQ#</v>
      </c>
      <c r="AP405" s="135" t="str">
        <f>HeaderG3HQ</f>
        <v>#G3HQ#</v>
      </c>
      <c r="AQ405" s="135" t="str">
        <f>HeaderG3Min</f>
        <v>#G3Min#</v>
      </c>
      <c r="AR405" s="135" t="str">
        <f>HeaderG3Max</f>
        <v>#G3Max#</v>
      </c>
      <c r="AS405" s="135" t="s">
        <v>297</v>
      </c>
      <c r="AT405" s="135" t="s">
        <v>298</v>
      </c>
      <c r="AU405" s="135" t="str">
        <f>HeaderG4Med</f>
        <v>#G4Med#</v>
      </c>
      <c r="AV405" s="135" t="str">
        <f>HeaderG4LQ</f>
        <v>#G4LQ#</v>
      </c>
      <c r="AW405" s="135" t="str">
        <f>HeaderG4HQ</f>
        <v>#G4HQ#</v>
      </c>
      <c r="AX405" s="135" t="str">
        <f>HeaderG4Min</f>
        <v>#G4Min#</v>
      </c>
      <c r="AY405" s="135" t="str">
        <f>HeaderG4Max</f>
        <v>#G4Max#</v>
      </c>
      <c r="AZ405" s="135" t="s">
        <v>299</v>
      </c>
      <c r="BA405" s="135" t="s">
        <v>300</v>
      </c>
      <c r="BB405" s="135" t="str">
        <f>HeaderG5Med</f>
        <v>#G5Med#</v>
      </c>
      <c r="BC405" s="135" t="str">
        <f>HeaderG5LQ</f>
        <v>#G5LQ#</v>
      </c>
      <c r="BD405" s="135" t="str">
        <f>HeaderG5HQ</f>
        <v>#G5HQ#</v>
      </c>
      <c r="BE405" s="135" t="str">
        <f>HeaderG5Min</f>
        <v>#G5Min#</v>
      </c>
      <c r="BF405" s="135" t="str">
        <f>HeaderG5Max</f>
        <v>#G5Max#</v>
      </c>
      <c r="BG405" s="135" t="s">
        <v>301</v>
      </c>
      <c r="BH405" s="135" t="s">
        <v>302</v>
      </c>
    </row>
    <row r="406" spans="1:60" x14ac:dyDescent="0.2">
      <c r="A406" s="114">
        <f t="shared" si="545"/>
        <v>0</v>
      </c>
      <c r="B406" s="13" t="s">
        <v>12</v>
      </c>
      <c r="C406" s="143"/>
      <c r="D406" s="112" t="e">
        <f t="shared" ref="D406:D415" si="606">MATCH(C406,IF(LEFT($C406,3)="XFD",RawDataFieldKeys,StdCalcsFieldKeys),0)-IF(LEFT($C406,3)="XFD",RawDataFieldKeyBaseRow,StdCalcsFieldKeyBaseRow)</f>
        <v>#N/A</v>
      </c>
      <c r="E406" s="112">
        <v>2</v>
      </c>
      <c r="F406" s="143" t="s">
        <v>2994</v>
      </c>
      <c r="G406" s="135">
        <f>IF(ISERROR(FIND("FIXED",B405)),IF(B407="x",G407+1,G407),MATCH(TRUE,INDEX(B406:B516="",0),0)-1.5)</f>
        <v>9.5</v>
      </c>
      <c r="H406" s="135" t="s">
        <v>2992</v>
      </c>
      <c r="I406" s="136" t="str">
        <f t="shared" ref="I406:I415" si="607">IFERROR(IF(LEN(INDEX(IF(LEFT($C406,3)="XFD",RawDataAllData,StdCalcsAllCalcs),$D406,I$2))=0,"",INDEX(IF(LEFT($C406,3)="XFD",RawDataAllData,StdCalcsAllCalcs),$D406,I$2)),"")</f>
        <v/>
      </c>
      <c r="J406" s="136" t="str">
        <f ca="1">IF(AND(I406&lt;&gt;"",I406&lt;2.5,I406&lt;INDEX(INDIRECT(B404),E406,MATCH(J405&amp;"LQ",StdRangesColumnHeaders,0)-StdRangesFirstDatasetCol+4)),"Q4",IF(AND(I406&lt;&gt;"",I406&gt;2.5,I406&gt;INDEX(INDIRECT(B404),E406,MATCH(J405&amp;"HQ",StdRangesColumnHeaders,0)-StdRangesFirstDatasetCol+4)),"Q1",""))</f>
        <v/>
      </c>
      <c r="K406" s="136" t="str">
        <f t="shared" ref="K406:T415" si="608">IFERROR(IF(LEN(INDEX(IF(LEFT($C406,3)="XFD",RawDataAllData,StdCalcsAllCalcs),$D406,K$2))=0,"",INDEX(IF(LEFT($C406,3)="XFD",RawDataAllData,StdCalcsAllCalcs),$D406,K$2)),"")</f>
        <v/>
      </c>
      <c r="L406" s="136" t="str">
        <f t="shared" si="608"/>
        <v/>
      </c>
      <c r="M406" s="136" t="str">
        <f t="shared" si="608"/>
        <v/>
      </c>
      <c r="N406" s="136" t="str">
        <f t="shared" si="608"/>
        <v/>
      </c>
      <c r="O406" s="136" t="str">
        <f t="shared" si="608"/>
        <v/>
      </c>
      <c r="P406" s="136" t="str">
        <f t="shared" si="608"/>
        <v/>
      </c>
      <c r="Q406" s="136" t="str">
        <f t="shared" si="608"/>
        <v/>
      </c>
      <c r="R406" s="136" t="str">
        <f t="shared" si="608"/>
        <v/>
      </c>
      <c r="S406" s="136" t="str">
        <f t="shared" si="608"/>
        <v/>
      </c>
      <c r="T406" s="136" t="str">
        <f t="shared" si="608"/>
        <v/>
      </c>
      <c r="U406" s="136" t="str">
        <f t="shared" ref="U406:AD415" si="609">IFERROR(IF(LEN(INDEX(IF(LEFT($C406,3)="XFD",RawDataAllData,StdCalcsAllCalcs),$D406,U$2))=0,"",INDEX(IF(LEFT($C406,3)="XFD",RawDataAllData,StdCalcsAllCalcs),$D406,U$2)),"")</f>
        <v/>
      </c>
      <c r="V406" s="136" t="str">
        <f t="shared" si="609"/>
        <v/>
      </c>
      <c r="W406" s="136" t="str">
        <f t="shared" si="609"/>
        <v/>
      </c>
      <c r="X406" s="136" t="str">
        <f t="shared" si="609"/>
        <v/>
      </c>
      <c r="Y406" s="136" t="str">
        <f t="shared" si="609"/>
        <v/>
      </c>
      <c r="Z406" s="136" t="str">
        <f t="shared" si="609"/>
        <v/>
      </c>
      <c r="AA406" s="136" t="str">
        <f t="shared" si="609"/>
        <v/>
      </c>
      <c r="AB406" s="136" t="str">
        <f t="shared" si="609"/>
        <v/>
      </c>
      <c r="AC406" s="136" t="str">
        <f t="shared" si="609"/>
        <v/>
      </c>
      <c r="AD406" s="136" t="str">
        <f t="shared" si="609"/>
        <v/>
      </c>
      <c r="AE406" s="136" t="str">
        <f t="shared" ref="AE406:AN415" si="610">IFERROR(IF(LEN(INDEX(IF(LEFT($C406,3)="XFD",RawDataAllData,StdCalcsAllCalcs),$D406,AE$2))=0,"",INDEX(IF(LEFT($C406,3)="XFD",RawDataAllData,StdCalcsAllCalcs),$D406,AE$2)),"")</f>
        <v/>
      </c>
      <c r="AF406" s="136" t="str">
        <f t="shared" si="610"/>
        <v/>
      </c>
      <c r="AG406" s="136" t="str">
        <f t="shared" si="610"/>
        <v/>
      </c>
      <c r="AH406" s="136" t="str">
        <f t="shared" si="610"/>
        <v/>
      </c>
      <c r="AI406" s="136" t="str">
        <f t="shared" si="610"/>
        <v/>
      </c>
      <c r="AJ406" s="136" t="str">
        <f t="shared" si="610"/>
        <v/>
      </c>
      <c r="AK406" s="136" t="str">
        <f t="shared" si="610"/>
        <v/>
      </c>
      <c r="AL406" s="136" t="str">
        <f t="shared" si="610"/>
        <v/>
      </c>
      <c r="AM406" s="136" t="str">
        <f t="shared" si="610"/>
        <v/>
      </c>
      <c r="AN406" s="136" t="str">
        <f t="shared" si="610"/>
        <v/>
      </c>
      <c r="AO406" s="136" t="str">
        <f t="shared" ref="AO406:AX415" si="611">IFERROR(IF(LEN(INDEX(IF(LEFT($C406,3)="XFD",RawDataAllData,StdCalcsAllCalcs),$D406,AO$2))=0,"",INDEX(IF(LEFT($C406,3)="XFD",RawDataAllData,StdCalcsAllCalcs),$D406,AO$2)),"")</f>
        <v/>
      </c>
      <c r="AP406" s="136" t="str">
        <f t="shared" si="611"/>
        <v/>
      </c>
      <c r="AQ406" s="136" t="str">
        <f t="shared" si="611"/>
        <v/>
      </c>
      <c r="AR406" s="136" t="str">
        <f t="shared" si="611"/>
        <v/>
      </c>
      <c r="AS406" s="136" t="str">
        <f t="shared" si="611"/>
        <v/>
      </c>
      <c r="AT406" s="136" t="str">
        <f t="shared" si="611"/>
        <v/>
      </c>
      <c r="AU406" s="136" t="str">
        <f t="shared" si="611"/>
        <v/>
      </c>
      <c r="AV406" s="136" t="str">
        <f t="shared" si="611"/>
        <v/>
      </c>
      <c r="AW406" s="136" t="str">
        <f t="shared" si="611"/>
        <v/>
      </c>
      <c r="AX406" s="136" t="str">
        <f t="shared" si="611"/>
        <v/>
      </c>
      <c r="AY406" s="136" t="str">
        <f t="shared" ref="AY406:BH415" si="612">IFERROR(IF(LEN(INDEX(IF(LEFT($C406,3)="XFD",RawDataAllData,StdCalcsAllCalcs),$D406,AY$2))=0,"",INDEX(IF(LEFT($C406,3)="XFD",RawDataAllData,StdCalcsAllCalcs),$D406,AY$2)),"")</f>
        <v/>
      </c>
      <c r="AZ406" s="136" t="str">
        <f t="shared" si="612"/>
        <v/>
      </c>
      <c r="BA406" s="136" t="str">
        <f t="shared" si="612"/>
        <v/>
      </c>
      <c r="BB406" s="136" t="str">
        <f t="shared" si="612"/>
        <v/>
      </c>
      <c r="BC406" s="136" t="str">
        <f t="shared" si="612"/>
        <v/>
      </c>
      <c r="BD406" s="136" t="str">
        <f t="shared" si="612"/>
        <v/>
      </c>
      <c r="BE406" s="136" t="str">
        <f t="shared" si="612"/>
        <v/>
      </c>
      <c r="BF406" s="136" t="str">
        <f t="shared" si="612"/>
        <v/>
      </c>
      <c r="BG406" s="136" t="str">
        <f t="shared" si="612"/>
        <v/>
      </c>
      <c r="BH406" s="136" t="str">
        <f t="shared" si="612"/>
        <v/>
      </c>
    </row>
    <row r="407" spans="1:60" x14ac:dyDescent="0.2">
      <c r="A407" s="114">
        <f t="shared" si="545"/>
        <v>0</v>
      </c>
      <c r="B407" s="13" t="s">
        <v>13</v>
      </c>
      <c r="C407" s="143" t="s">
        <v>1982</v>
      </c>
      <c r="D407" s="112">
        <f t="shared" si="606"/>
        <v>463</v>
      </c>
      <c r="E407" s="112">
        <f t="shared" ref="E407:E415" si="613">E406+1</f>
        <v>3</v>
      </c>
      <c r="F407" s="143" t="s">
        <v>2995</v>
      </c>
      <c r="G407" s="135">
        <f>IF(ISERROR(FIND("FIXED",B405)),IF(B408="x",G408+1,G408),IF(B406="x",G406-1,G406))</f>
        <v>8.5</v>
      </c>
      <c r="H407" s="135" t="str">
        <f>VLOOKUP(C407,IF(LEFT($C407,3)="XFD",RawDataLookupFieldLabels,StdCalcsLookupFieldLabels),2,0)</f>
        <v>Required business functionality covered</v>
      </c>
      <c r="I407" s="136">
        <f t="shared" si="607"/>
        <v>1</v>
      </c>
      <c r="J407" s="136" t="str">
        <f ca="1">IF(AND(I407&lt;&gt;"",I407&lt;2.5,I407&lt;INDEX(INDIRECT(B404),E407,MATCH(J405&amp;"LQ",StdRangesColumnHeaders,0)-StdRangesFirstDatasetCol+4)),"Q4",IF(AND(I407&lt;&gt;"",I407&gt;2.5,I407&gt;INDEX(INDIRECT(B404),E407,MATCH(J405&amp;"HQ",StdRangesColumnHeaders,0)-StdRangesFirstDatasetCol+4)),"Q1",""))</f>
        <v>Q4</v>
      </c>
      <c r="K407" s="136" t="str">
        <f t="shared" si="608"/>
        <v/>
      </c>
      <c r="L407" s="136" t="str">
        <f t="shared" si="608"/>
        <v/>
      </c>
      <c r="M407" s="136" t="str">
        <f t="shared" si="608"/>
        <v/>
      </c>
      <c r="N407" s="136" t="str">
        <f t="shared" si="608"/>
        <v/>
      </c>
      <c r="O407" s="136">
        <f t="shared" si="608"/>
        <v>4</v>
      </c>
      <c r="P407" s="136">
        <f t="shared" si="608"/>
        <v>2</v>
      </c>
      <c r="Q407" s="136">
        <f t="shared" si="608"/>
        <v>2</v>
      </c>
      <c r="R407" s="136">
        <f t="shared" si="608"/>
        <v>1</v>
      </c>
      <c r="S407" s="136">
        <f t="shared" si="608"/>
        <v>2</v>
      </c>
      <c r="T407" s="136">
        <f t="shared" si="608"/>
        <v>4</v>
      </c>
      <c r="U407" s="136">
        <f t="shared" si="609"/>
        <v>2</v>
      </c>
      <c r="V407" s="136">
        <f t="shared" si="609"/>
        <v>1</v>
      </c>
      <c r="W407" s="136">
        <f t="shared" si="609"/>
        <v>1</v>
      </c>
      <c r="X407" s="136">
        <f t="shared" si="609"/>
        <v>2</v>
      </c>
      <c r="Y407" s="136">
        <f t="shared" si="609"/>
        <v>2</v>
      </c>
      <c r="Z407" s="136">
        <f t="shared" si="609"/>
        <v>2</v>
      </c>
      <c r="AA407" s="136">
        <f t="shared" si="609"/>
        <v>1.5</v>
      </c>
      <c r="AB407" s="136">
        <f t="shared" si="609"/>
        <v>2</v>
      </c>
      <c r="AC407" s="136">
        <f t="shared" si="609"/>
        <v>1</v>
      </c>
      <c r="AD407" s="136">
        <f t="shared" si="609"/>
        <v>4</v>
      </c>
      <c r="AE407" s="136">
        <f t="shared" si="610"/>
        <v>2.0909090909090908</v>
      </c>
      <c r="AF407" s="136">
        <f t="shared" si="610"/>
        <v>1.0444659357341868</v>
      </c>
      <c r="AG407" s="136">
        <f t="shared" si="610"/>
        <v>2</v>
      </c>
      <c r="AH407" s="136">
        <f t="shared" si="610"/>
        <v>2</v>
      </c>
      <c r="AI407" s="136">
        <f t="shared" si="610"/>
        <v>3</v>
      </c>
      <c r="AJ407" s="136">
        <f t="shared" si="610"/>
        <v>1</v>
      </c>
      <c r="AK407" s="136">
        <f t="shared" si="610"/>
        <v>4</v>
      </c>
      <c r="AL407" s="136">
        <f t="shared" si="610"/>
        <v>2.3636363636363638</v>
      </c>
      <c r="AM407" s="136">
        <f t="shared" si="610"/>
        <v>1.1200649331826502</v>
      </c>
      <c r="AN407" s="136" t="str">
        <f t="shared" si="610"/>
        <v/>
      </c>
      <c r="AO407" s="136" t="str">
        <f t="shared" si="611"/>
        <v/>
      </c>
      <c r="AP407" s="136" t="str">
        <f t="shared" si="611"/>
        <v/>
      </c>
      <c r="AQ407" s="136" t="str">
        <f t="shared" si="611"/>
        <v/>
      </c>
      <c r="AR407" s="136" t="str">
        <f t="shared" si="611"/>
        <v/>
      </c>
      <c r="AS407" s="136" t="str">
        <f t="shared" si="611"/>
        <v/>
      </c>
      <c r="AT407" s="136" t="str">
        <f t="shared" si="611"/>
        <v/>
      </c>
      <c r="AU407" s="136" t="str">
        <f t="shared" si="611"/>
        <v/>
      </c>
      <c r="AV407" s="136" t="str">
        <f t="shared" si="611"/>
        <v/>
      </c>
      <c r="AW407" s="136" t="str">
        <f t="shared" si="611"/>
        <v/>
      </c>
      <c r="AX407" s="136" t="str">
        <f t="shared" si="611"/>
        <v/>
      </c>
      <c r="AY407" s="136" t="str">
        <f t="shared" si="612"/>
        <v/>
      </c>
      <c r="AZ407" s="136" t="str">
        <f t="shared" si="612"/>
        <v/>
      </c>
      <c r="BA407" s="136" t="str">
        <f t="shared" si="612"/>
        <v/>
      </c>
      <c r="BB407" s="136" t="str">
        <f t="shared" si="612"/>
        <v/>
      </c>
      <c r="BC407" s="136" t="str">
        <f t="shared" si="612"/>
        <v/>
      </c>
      <c r="BD407" s="136" t="str">
        <f t="shared" si="612"/>
        <v/>
      </c>
      <c r="BE407" s="136" t="str">
        <f t="shared" si="612"/>
        <v/>
      </c>
      <c r="BF407" s="136" t="str">
        <f t="shared" si="612"/>
        <v/>
      </c>
      <c r="BG407" s="136" t="str">
        <f t="shared" si="612"/>
        <v/>
      </c>
      <c r="BH407" s="136" t="str">
        <f t="shared" si="612"/>
        <v/>
      </c>
    </row>
    <row r="408" spans="1:60" x14ac:dyDescent="0.2">
      <c r="A408" s="114">
        <f t="shared" si="545"/>
        <v>0</v>
      </c>
      <c r="B408" s="13" t="s">
        <v>12</v>
      </c>
      <c r="C408" s="143" t="s">
        <v>1980</v>
      </c>
      <c r="D408" s="112">
        <f t="shared" si="606"/>
        <v>461</v>
      </c>
      <c r="E408" s="112">
        <f t="shared" si="613"/>
        <v>4</v>
      </c>
      <c r="F408" s="143" t="s">
        <v>2996</v>
      </c>
      <c r="G408" s="135">
        <f>IF(ISERROR(FIND("FIXED",B405)),IF(B409="x",G409+1,G409),IF(B407="x",G407-1,G407))</f>
        <v>8.5</v>
      </c>
      <c r="H408" s="135" t="str">
        <f>VLOOKUP(C408,IF(LEFT($C408,3)="XFD",RawDataLookupFieldLabels,StdCalcsLookupFieldLabels),2,0)</f>
        <v>Functional redundancies</v>
      </c>
      <c r="I408" s="136">
        <f t="shared" si="607"/>
        <v>4</v>
      </c>
      <c r="J408" s="136" t="str">
        <f ca="1">IF(AND(I408&lt;&gt;"",I408&lt;2.5,I408&lt;INDEX(INDIRECT(B404),E408,MATCH(J405&amp;"LQ",StdRangesColumnHeaders,0)-StdRangesFirstDatasetCol+4)),"Q4",IF(AND(I408&lt;&gt;"",I408&gt;2.5,I408&gt;INDEX(INDIRECT(B404),E408,MATCH(J405&amp;"HQ",StdRangesColumnHeaders,0)-StdRangesFirstDatasetCol+4)),"Q1",""))</f>
        <v>Q1</v>
      </c>
      <c r="K408" s="136" t="str">
        <f t="shared" si="608"/>
        <v/>
      </c>
      <c r="L408" s="136" t="str">
        <f t="shared" si="608"/>
        <v/>
      </c>
      <c r="M408" s="136" t="str">
        <f t="shared" si="608"/>
        <v/>
      </c>
      <c r="N408" s="136" t="str">
        <f t="shared" si="608"/>
        <v/>
      </c>
      <c r="O408" s="136">
        <f t="shared" si="608"/>
        <v>2</v>
      </c>
      <c r="P408" s="136">
        <f t="shared" si="608"/>
        <v>3</v>
      </c>
      <c r="Q408" s="136">
        <f t="shared" si="608"/>
        <v>4</v>
      </c>
      <c r="R408" s="136">
        <f t="shared" si="608"/>
        <v>4</v>
      </c>
      <c r="S408" s="136">
        <f t="shared" si="608"/>
        <v>2</v>
      </c>
      <c r="T408" s="136">
        <f t="shared" si="608"/>
        <v>2</v>
      </c>
      <c r="U408" s="136">
        <f t="shared" si="609"/>
        <v>1</v>
      </c>
      <c r="V408" s="136">
        <f t="shared" si="609"/>
        <v>3</v>
      </c>
      <c r="W408" s="136">
        <f t="shared" si="609"/>
        <v>3</v>
      </c>
      <c r="X408" s="136">
        <f t="shared" si="609"/>
        <v>2</v>
      </c>
      <c r="Y408" s="136">
        <f t="shared" si="609"/>
        <v>3</v>
      </c>
      <c r="Z408" s="136">
        <f t="shared" si="609"/>
        <v>3</v>
      </c>
      <c r="AA408" s="136">
        <f t="shared" si="609"/>
        <v>2</v>
      </c>
      <c r="AB408" s="136">
        <f t="shared" si="609"/>
        <v>3</v>
      </c>
      <c r="AC408" s="136">
        <f t="shared" si="609"/>
        <v>1</v>
      </c>
      <c r="AD408" s="136">
        <f t="shared" si="609"/>
        <v>4</v>
      </c>
      <c r="AE408" s="136">
        <f t="shared" si="610"/>
        <v>2.6363636363636362</v>
      </c>
      <c r="AF408" s="136">
        <f t="shared" si="610"/>
        <v>0.9244162777371755</v>
      </c>
      <c r="AG408" s="136">
        <f t="shared" si="610"/>
        <v>3</v>
      </c>
      <c r="AH408" s="136">
        <f t="shared" si="610"/>
        <v>2</v>
      </c>
      <c r="AI408" s="136">
        <f t="shared" si="610"/>
        <v>3</v>
      </c>
      <c r="AJ408" s="136">
        <f t="shared" si="610"/>
        <v>1</v>
      </c>
      <c r="AK408" s="136">
        <f t="shared" si="610"/>
        <v>4</v>
      </c>
      <c r="AL408" s="136">
        <f t="shared" si="610"/>
        <v>2.5454545454545454</v>
      </c>
      <c r="AM408" s="136">
        <f t="shared" si="610"/>
        <v>0.82019953226472486</v>
      </c>
      <c r="AN408" s="136" t="str">
        <f t="shared" si="610"/>
        <v/>
      </c>
      <c r="AO408" s="136" t="str">
        <f t="shared" si="611"/>
        <v/>
      </c>
      <c r="AP408" s="136" t="str">
        <f t="shared" si="611"/>
        <v/>
      </c>
      <c r="AQ408" s="136" t="str">
        <f t="shared" si="611"/>
        <v/>
      </c>
      <c r="AR408" s="136" t="str">
        <f t="shared" si="611"/>
        <v/>
      </c>
      <c r="AS408" s="136" t="str">
        <f t="shared" si="611"/>
        <v/>
      </c>
      <c r="AT408" s="136" t="str">
        <f t="shared" si="611"/>
        <v/>
      </c>
      <c r="AU408" s="136" t="str">
        <f t="shared" si="611"/>
        <v/>
      </c>
      <c r="AV408" s="136" t="str">
        <f t="shared" si="611"/>
        <v/>
      </c>
      <c r="AW408" s="136" t="str">
        <f t="shared" si="611"/>
        <v/>
      </c>
      <c r="AX408" s="136" t="str">
        <f t="shared" si="611"/>
        <v/>
      </c>
      <c r="AY408" s="136" t="str">
        <f t="shared" si="612"/>
        <v/>
      </c>
      <c r="AZ408" s="136" t="str">
        <f t="shared" si="612"/>
        <v/>
      </c>
      <c r="BA408" s="136" t="str">
        <f t="shared" si="612"/>
        <v/>
      </c>
      <c r="BB408" s="136" t="str">
        <f t="shared" si="612"/>
        <v/>
      </c>
      <c r="BC408" s="136" t="str">
        <f t="shared" si="612"/>
        <v/>
      </c>
      <c r="BD408" s="136" t="str">
        <f t="shared" si="612"/>
        <v/>
      </c>
      <c r="BE408" s="136" t="str">
        <f t="shared" si="612"/>
        <v/>
      </c>
      <c r="BF408" s="136" t="str">
        <f t="shared" si="612"/>
        <v/>
      </c>
      <c r="BG408" s="136" t="str">
        <f t="shared" si="612"/>
        <v/>
      </c>
      <c r="BH408" s="136" t="str">
        <f t="shared" si="612"/>
        <v/>
      </c>
    </row>
    <row r="409" spans="1:60" x14ac:dyDescent="0.2">
      <c r="A409" s="114">
        <f t="shared" si="545"/>
        <v>0</v>
      </c>
      <c r="B409" s="13" t="s">
        <v>12</v>
      </c>
      <c r="C409" s="143" t="s">
        <v>1988</v>
      </c>
      <c r="D409" s="112">
        <f t="shared" si="606"/>
        <v>469</v>
      </c>
      <c r="E409" s="112">
        <f t="shared" si="613"/>
        <v>5</v>
      </c>
      <c r="F409" s="143" t="s">
        <v>2997</v>
      </c>
      <c r="G409" s="135">
        <f>IF(ISERROR(FIND("FIXED",B405)),IF(B410="x",G410+1,G410),IF(B408="x",G408-1,G408))</f>
        <v>7.5</v>
      </c>
      <c r="H409" s="135" t="str">
        <f>VLOOKUP(C409,IF(LEFT($C409,3)="XFD",RawDataLookupFieldLabels,StdCalcsLookupFieldLabels),2,0)</f>
        <v>Fragmentation of functionality</v>
      </c>
      <c r="I409" s="136">
        <f t="shared" si="607"/>
        <v>1</v>
      </c>
      <c r="J409" s="136" t="str">
        <f ca="1">IF(AND(I409&lt;&gt;"",I409&lt;2.5,I409&lt;INDEX(INDIRECT(B404),E409,MATCH(J405&amp;"LQ",StdRangesColumnHeaders,0)-StdRangesFirstDatasetCol+4)),"Q4",IF(AND(I409&lt;&gt;"",I409&gt;2.5,I409&gt;INDEX(INDIRECT(B404),E409,MATCH(J405&amp;"HQ",StdRangesColumnHeaders,0)-StdRangesFirstDatasetCol+4)),"Q1",""))</f>
        <v>Q4</v>
      </c>
      <c r="K409" s="136" t="str">
        <f t="shared" si="608"/>
        <v/>
      </c>
      <c r="L409" s="136" t="str">
        <f t="shared" si="608"/>
        <v/>
      </c>
      <c r="M409" s="136" t="str">
        <f t="shared" si="608"/>
        <v/>
      </c>
      <c r="N409" s="136" t="str">
        <f t="shared" si="608"/>
        <v/>
      </c>
      <c r="O409" s="136">
        <f t="shared" si="608"/>
        <v>3</v>
      </c>
      <c r="P409" s="136">
        <f t="shared" si="608"/>
        <v>4</v>
      </c>
      <c r="Q409" s="136">
        <f t="shared" si="608"/>
        <v>1</v>
      </c>
      <c r="R409" s="136">
        <f t="shared" si="608"/>
        <v>3</v>
      </c>
      <c r="S409" s="136">
        <f t="shared" si="608"/>
        <v>1</v>
      </c>
      <c r="T409" s="136">
        <f t="shared" si="608"/>
        <v>3</v>
      </c>
      <c r="U409" s="136">
        <f t="shared" si="609"/>
        <v>2</v>
      </c>
      <c r="V409" s="136">
        <f t="shared" si="609"/>
        <v>2</v>
      </c>
      <c r="W409" s="136">
        <f t="shared" si="609"/>
        <v>2</v>
      </c>
      <c r="X409" s="136">
        <f t="shared" si="609"/>
        <v>3</v>
      </c>
      <c r="Y409" s="136">
        <f t="shared" si="609"/>
        <v>2</v>
      </c>
      <c r="Z409" s="136">
        <f t="shared" si="609"/>
        <v>2</v>
      </c>
      <c r="AA409" s="136">
        <f t="shared" si="609"/>
        <v>2</v>
      </c>
      <c r="AB409" s="136">
        <f t="shared" si="609"/>
        <v>3</v>
      </c>
      <c r="AC409" s="136">
        <f t="shared" si="609"/>
        <v>1</v>
      </c>
      <c r="AD409" s="136">
        <f t="shared" si="609"/>
        <v>4</v>
      </c>
      <c r="AE409" s="136">
        <f t="shared" si="610"/>
        <v>2.3636363636363638</v>
      </c>
      <c r="AF409" s="136">
        <f t="shared" si="610"/>
        <v>0.9244162777371755</v>
      </c>
      <c r="AG409" s="136">
        <f t="shared" si="610"/>
        <v>2</v>
      </c>
      <c r="AH409" s="136">
        <f t="shared" si="610"/>
        <v>2</v>
      </c>
      <c r="AI409" s="136">
        <f t="shared" si="610"/>
        <v>3</v>
      </c>
      <c r="AJ409" s="136">
        <f t="shared" si="610"/>
        <v>1</v>
      </c>
      <c r="AK409" s="136">
        <f t="shared" si="610"/>
        <v>4</v>
      </c>
      <c r="AL409" s="136">
        <f t="shared" si="610"/>
        <v>2.4545454545454546</v>
      </c>
      <c r="AM409" s="136">
        <f t="shared" si="610"/>
        <v>1.0357254813546268</v>
      </c>
      <c r="AN409" s="136" t="str">
        <f t="shared" si="610"/>
        <v/>
      </c>
      <c r="AO409" s="136" t="str">
        <f t="shared" si="611"/>
        <v/>
      </c>
      <c r="AP409" s="136" t="str">
        <f t="shared" si="611"/>
        <v/>
      </c>
      <c r="AQ409" s="136" t="str">
        <f t="shared" si="611"/>
        <v/>
      </c>
      <c r="AR409" s="136" t="str">
        <f t="shared" si="611"/>
        <v/>
      </c>
      <c r="AS409" s="136" t="str">
        <f t="shared" si="611"/>
        <v/>
      </c>
      <c r="AT409" s="136" t="str">
        <f t="shared" si="611"/>
        <v/>
      </c>
      <c r="AU409" s="136" t="str">
        <f t="shared" si="611"/>
        <v/>
      </c>
      <c r="AV409" s="136" t="str">
        <f t="shared" si="611"/>
        <v/>
      </c>
      <c r="AW409" s="136" t="str">
        <f t="shared" si="611"/>
        <v/>
      </c>
      <c r="AX409" s="136" t="str">
        <f t="shared" si="611"/>
        <v/>
      </c>
      <c r="AY409" s="136" t="str">
        <f t="shared" si="612"/>
        <v/>
      </c>
      <c r="AZ409" s="136" t="str">
        <f t="shared" si="612"/>
        <v/>
      </c>
      <c r="BA409" s="136" t="str">
        <f t="shared" si="612"/>
        <v/>
      </c>
      <c r="BB409" s="136" t="str">
        <f t="shared" si="612"/>
        <v/>
      </c>
      <c r="BC409" s="136" t="str">
        <f t="shared" si="612"/>
        <v/>
      </c>
      <c r="BD409" s="136" t="str">
        <f t="shared" si="612"/>
        <v/>
      </c>
      <c r="BE409" s="136" t="str">
        <f t="shared" si="612"/>
        <v/>
      </c>
      <c r="BF409" s="136" t="str">
        <f t="shared" si="612"/>
        <v/>
      </c>
      <c r="BG409" s="136" t="str">
        <f t="shared" si="612"/>
        <v/>
      </c>
      <c r="BH409" s="136" t="str">
        <f t="shared" si="612"/>
        <v/>
      </c>
    </row>
    <row r="410" spans="1:60" x14ac:dyDescent="0.2">
      <c r="A410" s="114">
        <f t="shared" si="545"/>
        <v>0</v>
      </c>
      <c r="B410" s="13" t="s">
        <v>13</v>
      </c>
      <c r="C410" s="143" t="s">
        <v>1987</v>
      </c>
      <c r="D410" s="112">
        <f t="shared" si="606"/>
        <v>468</v>
      </c>
      <c r="E410" s="112">
        <f t="shared" si="613"/>
        <v>6</v>
      </c>
      <c r="F410" s="143" t="s">
        <v>2998</v>
      </c>
      <c r="G410" s="135">
        <f>IF(ISERROR(FIND("FIXED",B405)),IF(B411="x",G411+1,G411),IF(B409="x",G409-1,G409))</f>
        <v>6.5</v>
      </c>
      <c r="H410" s="135" t="str">
        <f>VLOOKUP(C410,IF(LEFT($C410,3)="XFD",RawDataLookupFieldLabels,StdCalcsLookupFieldLabels),2,0)</f>
        <v>Degree of application customization</v>
      </c>
      <c r="I410" s="136">
        <f t="shared" si="607"/>
        <v>1</v>
      </c>
      <c r="J410" s="136" t="str">
        <f ca="1">IF(AND(I410&lt;&gt;"",I410&lt;2.5,I410&lt;INDEX(INDIRECT(B404),E410,MATCH(J405&amp;"LQ",StdRangesColumnHeaders,0)-StdRangesFirstDatasetCol+4)),"Q4",IF(AND(I410&lt;&gt;"",I410&gt;2.5,I410&gt;INDEX(INDIRECT(B404),E410,MATCH(J405&amp;"HQ",StdRangesColumnHeaders,0)-StdRangesFirstDatasetCol+4)),"Q1",""))</f>
        <v>Q4</v>
      </c>
      <c r="K410" s="136" t="str">
        <f t="shared" si="608"/>
        <v/>
      </c>
      <c r="L410" s="136" t="str">
        <f t="shared" si="608"/>
        <v/>
      </c>
      <c r="M410" s="136" t="str">
        <f t="shared" si="608"/>
        <v/>
      </c>
      <c r="N410" s="136" t="str">
        <f t="shared" si="608"/>
        <v/>
      </c>
      <c r="O410" s="136">
        <f t="shared" si="608"/>
        <v>2</v>
      </c>
      <c r="P410" s="136">
        <f t="shared" si="608"/>
        <v>4</v>
      </c>
      <c r="Q410" s="136">
        <f t="shared" si="608"/>
        <v>3</v>
      </c>
      <c r="R410" s="136">
        <f t="shared" si="608"/>
        <v>3</v>
      </c>
      <c r="S410" s="136">
        <f t="shared" si="608"/>
        <v>1</v>
      </c>
      <c r="T410" s="136">
        <f t="shared" si="608"/>
        <v>2</v>
      </c>
      <c r="U410" s="136">
        <f t="shared" si="609"/>
        <v>2</v>
      </c>
      <c r="V410" s="136">
        <f t="shared" si="609"/>
        <v>2</v>
      </c>
      <c r="W410" s="136">
        <f t="shared" si="609"/>
        <v>1</v>
      </c>
      <c r="X410" s="136">
        <f t="shared" si="609"/>
        <v>1</v>
      </c>
      <c r="Y410" s="136">
        <f t="shared" si="609"/>
        <v>2</v>
      </c>
      <c r="Z410" s="136">
        <f t="shared" si="609"/>
        <v>2</v>
      </c>
      <c r="AA410" s="136">
        <f t="shared" si="609"/>
        <v>1.5</v>
      </c>
      <c r="AB410" s="136">
        <f t="shared" si="609"/>
        <v>2.5</v>
      </c>
      <c r="AC410" s="136">
        <f t="shared" si="609"/>
        <v>1</v>
      </c>
      <c r="AD410" s="136">
        <f t="shared" si="609"/>
        <v>4</v>
      </c>
      <c r="AE410" s="136">
        <f t="shared" si="610"/>
        <v>2.0909090909090908</v>
      </c>
      <c r="AF410" s="136">
        <f t="shared" si="610"/>
        <v>0.94387980744853883</v>
      </c>
      <c r="AG410" s="136">
        <f t="shared" si="610"/>
        <v>2</v>
      </c>
      <c r="AH410" s="136">
        <f t="shared" si="610"/>
        <v>1.5</v>
      </c>
      <c r="AI410" s="136">
        <f t="shared" si="610"/>
        <v>3</v>
      </c>
      <c r="AJ410" s="136">
        <f t="shared" si="610"/>
        <v>1</v>
      </c>
      <c r="AK410" s="136">
        <f t="shared" si="610"/>
        <v>4</v>
      </c>
      <c r="AL410" s="136">
        <f t="shared" si="610"/>
        <v>2.2727272727272729</v>
      </c>
      <c r="AM410" s="136">
        <f t="shared" si="610"/>
        <v>1.1037127426019047</v>
      </c>
      <c r="AN410" s="136" t="str">
        <f t="shared" si="610"/>
        <v/>
      </c>
      <c r="AO410" s="136" t="str">
        <f t="shared" si="611"/>
        <v/>
      </c>
      <c r="AP410" s="136" t="str">
        <f t="shared" si="611"/>
        <v/>
      </c>
      <c r="AQ410" s="136" t="str">
        <f t="shared" si="611"/>
        <v/>
      </c>
      <c r="AR410" s="136" t="str">
        <f t="shared" si="611"/>
        <v/>
      </c>
      <c r="AS410" s="136" t="str">
        <f t="shared" si="611"/>
        <v/>
      </c>
      <c r="AT410" s="136" t="str">
        <f t="shared" si="611"/>
        <v/>
      </c>
      <c r="AU410" s="136" t="str">
        <f t="shared" si="611"/>
        <v/>
      </c>
      <c r="AV410" s="136" t="str">
        <f t="shared" si="611"/>
        <v/>
      </c>
      <c r="AW410" s="136" t="str">
        <f t="shared" si="611"/>
        <v/>
      </c>
      <c r="AX410" s="136" t="str">
        <f t="shared" si="611"/>
        <v/>
      </c>
      <c r="AY410" s="136" t="str">
        <f t="shared" si="612"/>
        <v/>
      </c>
      <c r="AZ410" s="136" t="str">
        <f t="shared" si="612"/>
        <v/>
      </c>
      <c r="BA410" s="136" t="str">
        <f t="shared" si="612"/>
        <v/>
      </c>
      <c r="BB410" s="136" t="str">
        <f t="shared" si="612"/>
        <v/>
      </c>
      <c r="BC410" s="136" t="str">
        <f t="shared" si="612"/>
        <v/>
      </c>
      <c r="BD410" s="136" t="str">
        <f t="shared" si="612"/>
        <v/>
      </c>
      <c r="BE410" s="136" t="str">
        <f t="shared" si="612"/>
        <v/>
      </c>
      <c r="BF410" s="136" t="str">
        <f t="shared" si="612"/>
        <v/>
      </c>
      <c r="BG410" s="136" t="str">
        <f t="shared" si="612"/>
        <v/>
      </c>
      <c r="BH410" s="136" t="str">
        <f t="shared" si="612"/>
        <v/>
      </c>
    </row>
    <row r="411" spans="1:60" x14ac:dyDescent="0.2">
      <c r="A411" s="114">
        <f t="shared" si="545"/>
        <v>0</v>
      </c>
      <c r="B411" s="13" t="s">
        <v>12</v>
      </c>
      <c r="C411" s="143"/>
      <c r="D411" s="112" t="e">
        <f t="shared" si="606"/>
        <v>#N/A</v>
      </c>
      <c r="E411" s="112">
        <f t="shared" si="613"/>
        <v>7</v>
      </c>
      <c r="F411" s="143" t="s">
        <v>2999</v>
      </c>
      <c r="G411" s="135">
        <f>IF(ISERROR(FIND("FIXED",B405)),IF(B412="x",G412+1,G412),IF(B410="x",G410-1,G410))</f>
        <v>6.5</v>
      </c>
      <c r="H411" s="135" t="s">
        <v>2993</v>
      </c>
      <c r="I411" s="136" t="str">
        <f t="shared" si="607"/>
        <v/>
      </c>
      <c r="J411" s="136" t="str">
        <f ca="1">IF(AND(I411&lt;&gt;"",I411&lt;2.5,I411&lt;INDEX(INDIRECT(B404),E411,MATCH(J405&amp;"LQ",StdRangesColumnHeaders,0)-StdRangesFirstDatasetCol+4)),"Q4",IF(AND(I411&lt;&gt;"",I411&gt;2.5,I411&gt;INDEX(INDIRECT(B404),E411,MATCH(J405&amp;"HQ",StdRangesColumnHeaders,0)-StdRangesFirstDatasetCol+4)),"Q1",""))</f>
        <v/>
      </c>
      <c r="K411" s="136" t="str">
        <f t="shared" si="608"/>
        <v/>
      </c>
      <c r="L411" s="136" t="str">
        <f t="shared" si="608"/>
        <v/>
      </c>
      <c r="M411" s="136" t="str">
        <f t="shared" si="608"/>
        <v/>
      </c>
      <c r="N411" s="136" t="str">
        <f t="shared" si="608"/>
        <v/>
      </c>
      <c r="O411" s="136" t="str">
        <f t="shared" si="608"/>
        <v/>
      </c>
      <c r="P411" s="136" t="str">
        <f t="shared" si="608"/>
        <v/>
      </c>
      <c r="Q411" s="136" t="str">
        <f t="shared" si="608"/>
        <v/>
      </c>
      <c r="R411" s="136" t="str">
        <f t="shared" si="608"/>
        <v/>
      </c>
      <c r="S411" s="136" t="str">
        <f t="shared" si="608"/>
        <v/>
      </c>
      <c r="T411" s="136" t="str">
        <f t="shared" si="608"/>
        <v/>
      </c>
      <c r="U411" s="136" t="str">
        <f t="shared" si="609"/>
        <v/>
      </c>
      <c r="V411" s="136" t="str">
        <f t="shared" si="609"/>
        <v/>
      </c>
      <c r="W411" s="136" t="str">
        <f t="shared" si="609"/>
        <v/>
      </c>
      <c r="X411" s="136" t="str">
        <f t="shared" si="609"/>
        <v/>
      </c>
      <c r="Y411" s="136" t="str">
        <f t="shared" si="609"/>
        <v/>
      </c>
      <c r="Z411" s="136" t="str">
        <f t="shared" si="609"/>
        <v/>
      </c>
      <c r="AA411" s="136" t="str">
        <f t="shared" si="609"/>
        <v/>
      </c>
      <c r="AB411" s="136" t="str">
        <f t="shared" si="609"/>
        <v/>
      </c>
      <c r="AC411" s="136" t="str">
        <f t="shared" si="609"/>
        <v/>
      </c>
      <c r="AD411" s="136" t="str">
        <f t="shared" si="609"/>
        <v/>
      </c>
      <c r="AE411" s="136" t="str">
        <f t="shared" si="610"/>
        <v/>
      </c>
      <c r="AF411" s="136" t="str">
        <f t="shared" si="610"/>
        <v/>
      </c>
      <c r="AG411" s="136" t="str">
        <f t="shared" si="610"/>
        <v/>
      </c>
      <c r="AH411" s="136" t="str">
        <f t="shared" si="610"/>
        <v/>
      </c>
      <c r="AI411" s="136" t="str">
        <f t="shared" si="610"/>
        <v/>
      </c>
      <c r="AJ411" s="136" t="str">
        <f t="shared" si="610"/>
        <v/>
      </c>
      <c r="AK411" s="136" t="str">
        <f t="shared" si="610"/>
        <v/>
      </c>
      <c r="AL411" s="136" t="str">
        <f t="shared" si="610"/>
        <v/>
      </c>
      <c r="AM411" s="136" t="str">
        <f t="shared" si="610"/>
        <v/>
      </c>
      <c r="AN411" s="136" t="str">
        <f t="shared" si="610"/>
        <v/>
      </c>
      <c r="AO411" s="136" t="str">
        <f t="shared" si="611"/>
        <v/>
      </c>
      <c r="AP411" s="136" t="str">
        <f t="shared" si="611"/>
        <v/>
      </c>
      <c r="AQ411" s="136" t="str">
        <f t="shared" si="611"/>
        <v/>
      </c>
      <c r="AR411" s="136" t="str">
        <f t="shared" si="611"/>
        <v/>
      </c>
      <c r="AS411" s="136" t="str">
        <f t="shared" si="611"/>
        <v/>
      </c>
      <c r="AT411" s="136" t="str">
        <f t="shared" si="611"/>
        <v/>
      </c>
      <c r="AU411" s="136" t="str">
        <f t="shared" si="611"/>
        <v/>
      </c>
      <c r="AV411" s="136" t="str">
        <f t="shared" si="611"/>
        <v/>
      </c>
      <c r="AW411" s="136" t="str">
        <f t="shared" si="611"/>
        <v/>
      </c>
      <c r="AX411" s="136" t="str">
        <f t="shared" si="611"/>
        <v/>
      </c>
      <c r="AY411" s="136" t="str">
        <f t="shared" si="612"/>
        <v/>
      </c>
      <c r="AZ411" s="136" t="str">
        <f t="shared" si="612"/>
        <v/>
      </c>
      <c r="BA411" s="136" t="str">
        <f t="shared" si="612"/>
        <v/>
      </c>
      <c r="BB411" s="136" t="str">
        <f t="shared" si="612"/>
        <v/>
      </c>
      <c r="BC411" s="136" t="str">
        <f t="shared" si="612"/>
        <v/>
      </c>
      <c r="BD411" s="136" t="str">
        <f t="shared" si="612"/>
        <v/>
      </c>
      <c r="BE411" s="136" t="str">
        <f t="shared" si="612"/>
        <v/>
      </c>
      <c r="BF411" s="136" t="str">
        <f t="shared" si="612"/>
        <v/>
      </c>
      <c r="BG411" s="136" t="str">
        <f t="shared" si="612"/>
        <v/>
      </c>
      <c r="BH411" s="136" t="str">
        <f t="shared" si="612"/>
        <v/>
      </c>
    </row>
    <row r="412" spans="1:60" x14ac:dyDescent="0.2">
      <c r="A412" s="114">
        <f t="shared" si="545"/>
        <v>0</v>
      </c>
      <c r="B412" s="13" t="s">
        <v>12</v>
      </c>
      <c r="C412" s="143" t="s">
        <v>1981</v>
      </c>
      <c r="D412" s="112">
        <f t="shared" si="606"/>
        <v>462</v>
      </c>
      <c r="E412" s="112">
        <f t="shared" si="613"/>
        <v>8</v>
      </c>
      <c r="F412" s="143" t="s">
        <v>3000</v>
      </c>
      <c r="G412" s="135">
        <f>IF(ISERROR(FIND("FIXED",B405)),IF(B413="x",G413+1,G413),IF(B411="x",G411-1,G411))</f>
        <v>5.5</v>
      </c>
      <c r="H412" s="135" t="str">
        <f>VLOOKUP(C412,IF(LEFT($C412,3)="XFD",RawDataLookupFieldLabels,StdCalcsLookupFieldLabels),2,0)</f>
        <v>Percentage of end-of-lifecycle applications</v>
      </c>
      <c r="I412" s="136">
        <f t="shared" si="607"/>
        <v>1</v>
      </c>
      <c r="J412" s="136" t="str">
        <f ca="1">IF(AND(I412&lt;&gt;"",I412&lt;2.5,I412&lt;INDEX(INDIRECT(B404),E412,MATCH(J405&amp;"LQ",StdRangesColumnHeaders,0)-StdRangesFirstDatasetCol+4)),"Q4",IF(AND(I412&lt;&gt;"",I412&gt;2.5,I412&gt;INDEX(INDIRECT(B404),E412,MATCH(J405&amp;"HQ",StdRangesColumnHeaders,0)-StdRangesFirstDatasetCol+4)),"Q1",""))</f>
        <v>Q4</v>
      </c>
      <c r="K412" s="136" t="str">
        <f t="shared" si="608"/>
        <v/>
      </c>
      <c r="L412" s="136" t="str">
        <f t="shared" si="608"/>
        <v/>
      </c>
      <c r="M412" s="136" t="str">
        <f t="shared" si="608"/>
        <v/>
      </c>
      <c r="N412" s="136" t="str">
        <f t="shared" si="608"/>
        <v/>
      </c>
      <c r="O412" s="136">
        <f t="shared" si="608"/>
        <v>2</v>
      </c>
      <c r="P412" s="136">
        <f t="shared" si="608"/>
        <v>2</v>
      </c>
      <c r="Q412" s="136">
        <f t="shared" si="608"/>
        <v>3</v>
      </c>
      <c r="R412" s="136">
        <f t="shared" si="608"/>
        <v>2</v>
      </c>
      <c r="S412" s="136">
        <f t="shared" si="608"/>
        <v>3</v>
      </c>
      <c r="T412" s="136">
        <f t="shared" si="608"/>
        <v>4</v>
      </c>
      <c r="U412" s="136">
        <f t="shared" si="609"/>
        <v>2</v>
      </c>
      <c r="V412" s="136">
        <f t="shared" si="609"/>
        <v>3</v>
      </c>
      <c r="W412" s="136">
        <f t="shared" si="609"/>
        <v>3</v>
      </c>
      <c r="X412" s="136">
        <f t="shared" si="609"/>
        <v>2</v>
      </c>
      <c r="Y412" s="136">
        <f t="shared" si="609"/>
        <v>3</v>
      </c>
      <c r="Z412" s="136">
        <f t="shared" si="609"/>
        <v>3</v>
      </c>
      <c r="AA412" s="136">
        <f t="shared" si="609"/>
        <v>2</v>
      </c>
      <c r="AB412" s="136">
        <f t="shared" si="609"/>
        <v>3</v>
      </c>
      <c r="AC412" s="136">
        <f t="shared" si="609"/>
        <v>2</v>
      </c>
      <c r="AD412" s="136">
        <f t="shared" si="609"/>
        <v>4</v>
      </c>
      <c r="AE412" s="136">
        <f t="shared" si="610"/>
        <v>2.6363636363636362</v>
      </c>
      <c r="AF412" s="136">
        <f t="shared" si="610"/>
        <v>0.67419986246324215</v>
      </c>
      <c r="AG412" s="136">
        <f t="shared" si="610"/>
        <v>2</v>
      </c>
      <c r="AH412" s="136">
        <f t="shared" si="610"/>
        <v>2</v>
      </c>
      <c r="AI412" s="136">
        <f t="shared" si="610"/>
        <v>3</v>
      </c>
      <c r="AJ412" s="136">
        <f t="shared" si="610"/>
        <v>1</v>
      </c>
      <c r="AK412" s="136">
        <f t="shared" si="610"/>
        <v>3</v>
      </c>
      <c r="AL412" s="136">
        <f t="shared" si="610"/>
        <v>2.2727272727272729</v>
      </c>
      <c r="AM412" s="136">
        <f t="shared" si="610"/>
        <v>0.64666979068286312</v>
      </c>
      <c r="AN412" s="136" t="str">
        <f t="shared" si="610"/>
        <v/>
      </c>
      <c r="AO412" s="136" t="str">
        <f t="shared" si="611"/>
        <v/>
      </c>
      <c r="AP412" s="136" t="str">
        <f t="shared" si="611"/>
        <v/>
      </c>
      <c r="AQ412" s="136" t="str">
        <f t="shared" si="611"/>
        <v/>
      </c>
      <c r="AR412" s="136" t="str">
        <f t="shared" si="611"/>
        <v/>
      </c>
      <c r="AS412" s="136" t="str">
        <f t="shared" si="611"/>
        <v/>
      </c>
      <c r="AT412" s="136" t="str">
        <f t="shared" si="611"/>
        <v/>
      </c>
      <c r="AU412" s="136" t="str">
        <f t="shared" si="611"/>
        <v/>
      </c>
      <c r="AV412" s="136" t="str">
        <f t="shared" si="611"/>
        <v/>
      </c>
      <c r="AW412" s="136" t="str">
        <f t="shared" si="611"/>
        <v/>
      </c>
      <c r="AX412" s="136" t="str">
        <f t="shared" si="611"/>
        <v/>
      </c>
      <c r="AY412" s="136" t="str">
        <f t="shared" si="612"/>
        <v/>
      </c>
      <c r="AZ412" s="136" t="str">
        <f t="shared" si="612"/>
        <v/>
      </c>
      <c r="BA412" s="136" t="str">
        <f t="shared" si="612"/>
        <v/>
      </c>
      <c r="BB412" s="136" t="str">
        <f t="shared" si="612"/>
        <v/>
      </c>
      <c r="BC412" s="136" t="str">
        <f t="shared" si="612"/>
        <v/>
      </c>
      <c r="BD412" s="136" t="str">
        <f t="shared" si="612"/>
        <v/>
      </c>
      <c r="BE412" s="136" t="str">
        <f t="shared" si="612"/>
        <v/>
      </c>
      <c r="BF412" s="136" t="str">
        <f t="shared" si="612"/>
        <v/>
      </c>
      <c r="BG412" s="136" t="str">
        <f t="shared" si="612"/>
        <v/>
      </c>
      <c r="BH412" s="136" t="str">
        <f t="shared" si="612"/>
        <v/>
      </c>
    </row>
    <row r="413" spans="1:60" x14ac:dyDescent="0.2">
      <c r="A413" s="114">
        <f t="shared" si="545"/>
        <v>0</v>
      </c>
      <c r="B413" s="13" t="s">
        <v>12</v>
      </c>
      <c r="C413" s="143" t="s">
        <v>1972</v>
      </c>
      <c r="D413" s="112">
        <f t="shared" si="606"/>
        <v>453</v>
      </c>
      <c r="E413" s="112">
        <f t="shared" si="613"/>
        <v>9</v>
      </c>
      <c r="F413" s="143" t="s">
        <v>3001</v>
      </c>
      <c r="G413" s="135">
        <f>IF(ISERROR(FIND("FIXED",B405)),IF(B414="x",G414+1,G414),IF(B412="x",G412-1,G412))</f>
        <v>4.5</v>
      </c>
      <c r="H413" s="135" t="str">
        <f>VLOOKUP(C413,IF(LEFT($C413,3)="XFD",RawDataLookupFieldLabels,StdCalcsLookupFieldLabels),2,0)</f>
        <v>Application sunsetting processes</v>
      </c>
      <c r="I413" s="136">
        <f t="shared" si="607"/>
        <v>3</v>
      </c>
      <c r="J413" s="136" t="str">
        <f ca="1">IF(AND(I413&lt;&gt;"",I413&lt;2.5,I413&lt;INDEX(INDIRECT(B404),E413,MATCH(J405&amp;"LQ",StdRangesColumnHeaders,0)-StdRangesFirstDatasetCol+4)),"Q4",IF(AND(I413&lt;&gt;"",I413&gt;2.5,I413&gt;INDEX(INDIRECT(B404),E413,MATCH(J405&amp;"HQ",StdRangesColumnHeaders,0)-StdRangesFirstDatasetCol+4)),"Q1",""))</f>
        <v/>
      </c>
      <c r="K413" s="136" t="str">
        <f t="shared" si="608"/>
        <v/>
      </c>
      <c r="L413" s="136" t="str">
        <f t="shared" si="608"/>
        <v/>
      </c>
      <c r="M413" s="136" t="str">
        <f t="shared" si="608"/>
        <v/>
      </c>
      <c r="N413" s="136" t="str">
        <f t="shared" si="608"/>
        <v/>
      </c>
      <c r="O413" s="136">
        <f t="shared" si="608"/>
        <v>4</v>
      </c>
      <c r="P413" s="136">
        <f t="shared" si="608"/>
        <v>3</v>
      </c>
      <c r="Q413" s="136">
        <f t="shared" si="608"/>
        <v>1</v>
      </c>
      <c r="R413" s="136">
        <f t="shared" si="608"/>
        <v>3</v>
      </c>
      <c r="S413" s="136">
        <f t="shared" si="608"/>
        <v>2</v>
      </c>
      <c r="T413" s="136">
        <f t="shared" si="608"/>
        <v>2</v>
      </c>
      <c r="U413" s="136">
        <f t="shared" si="609"/>
        <v>4</v>
      </c>
      <c r="V413" s="136">
        <f t="shared" si="609"/>
        <v>2</v>
      </c>
      <c r="W413" s="136">
        <f t="shared" si="609"/>
        <v>1</v>
      </c>
      <c r="X413" s="136">
        <f t="shared" si="609"/>
        <v>1</v>
      </c>
      <c r="Y413" s="136">
        <f t="shared" si="609"/>
        <v>4</v>
      </c>
      <c r="Z413" s="136">
        <f t="shared" si="609"/>
        <v>2</v>
      </c>
      <c r="AA413" s="136">
        <f t="shared" si="609"/>
        <v>1.5</v>
      </c>
      <c r="AB413" s="136">
        <f t="shared" si="609"/>
        <v>3.5</v>
      </c>
      <c r="AC413" s="136">
        <f t="shared" si="609"/>
        <v>1</v>
      </c>
      <c r="AD413" s="136">
        <f t="shared" si="609"/>
        <v>4</v>
      </c>
      <c r="AE413" s="136">
        <f t="shared" si="610"/>
        <v>2.4545454545454546</v>
      </c>
      <c r="AF413" s="136">
        <f t="shared" si="610"/>
        <v>1.213559752433836</v>
      </c>
      <c r="AG413" s="136">
        <f t="shared" si="610"/>
        <v>2</v>
      </c>
      <c r="AH413" s="136">
        <f t="shared" si="610"/>
        <v>2</v>
      </c>
      <c r="AI413" s="136">
        <f t="shared" si="610"/>
        <v>3.5</v>
      </c>
      <c r="AJ413" s="136">
        <f t="shared" si="610"/>
        <v>1</v>
      </c>
      <c r="AK413" s="136">
        <f t="shared" si="610"/>
        <v>4</v>
      </c>
      <c r="AL413" s="136">
        <f t="shared" si="610"/>
        <v>2.5454545454545454</v>
      </c>
      <c r="AM413" s="136">
        <f t="shared" si="610"/>
        <v>1.1281521496355327</v>
      </c>
      <c r="AN413" s="136" t="str">
        <f t="shared" si="610"/>
        <v/>
      </c>
      <c r="AO413" s="136" t="str">
        <f t="shared" si="611"/>
        <v/>
      </c>
      <c r="AP413" s="136" t="str">
        <f t="shared" si="611"/>
        <v/>
      </c>
      <c r="AQ413" s="136" t="str">
        <f t="shared" si="611"/>
        <v/>
      </c>
      <c r="AR413" s="136" t="str">
        <f t="shared" si="611"/>
        <v/>
      </c>
      <c r="AS413" s="136" t="str">
        <f t="shared" si="611"/>
        <v/>
      </c>
      <c r="AT413" s="136" t="str">
        <f t="shared" si="611"/>
        <v/>
      </c>
      <c r="AU413" s="136" t="str">
        <f t="shared" si="611"/>
        <v/>
      </c>
      <c r="AV413" s="136" t="str">
        <f t="shared" si="611"/>
        <v/>
      </c>
      <c r="AW413" s="136" t="str">
        <f t="shared" si="611"/>
        <v/>
      </c>
      <c r="AX413" s="136" t="str">
        <f t="shared" si="611"/>
        <v/>
      </c>
      <c r="AY413" s="136" t="str">
        <f t="shared" si="612"/>
        <v/>
      </c>
      <c r="AZ413" s="136" t="str">
        <f t="shared" si="612"/>
        <v/>
      </c>
      <c r="BA413" s="136" t="str">
        <f t="shared" si="612"/>
        <v/>
      </c>
      <c r="BB413" s="136" t="str">
        <f t="shared" si="612"/>
        <v/>
      </c>
      <c r="BC413" s="136" t="str">
        <f t="shared" si="612"/>
        <v/>
      </c>
      <c r="BD413" s="136" t="str">
        <f t="shared" si="612"/>
        <v/>
      </c>
      <c r="BE413" s="136" t="str">
        <f t="shared" si="612"/>
        <v/>
      </c>
      <c r="BF413" s="136" t="str">
        <f t="shared" si="612"/>
        <v/>
      </c>
      <c r="BG413" s="136" t="str">
        <f t="shared" si="612"/>
        <v/>
      </c>
      <c r="BH413" s="136" t="str">
        <f t="shared" si="612"/>
        <v/>
      </c>
    </row>
    <row r="414" spans="1:60" x14ac:dyDescent="0.2">
      <c r="A414" s="114">
        <f t="shared" si="545"/>
        <v>0</v>
      </c>
      <c r="B414" s="13" t="s">
        <v>12</v>
      </c>
      <c r="C414" s="143" t="s">
        <v>1973</v>
      </c>
      <c r="D414" s="112">
        <f t="shared" si="606"/>
        <v>454</v>
      </c>
      <c r="E414" s="112">
        <f t="shared" si="613"/>
        <v>10</v>
      </c>
      <c r="F414" s="143" t="s">
        <v>3002</v>
      </c>
      <c r="G414" s="135">
        <f>IF(ISERROR(FIND("FIXED",B405)),IF(B415="x",G415+1,G415),IF(B413="x",G413-1,G413))</f>
        <v>3.5</v>
      </c>
      <c r="H414" s="135" t="str">
        <f>VLOOKUP(C414,IF(LEFT($C414,3)="XFD",RawDataLookupFieldLabels,StdCalcsLookupFieldLabels),2,0)</f>
        <v>Application rationalization program</v>
      </c>
      <c r="I414" s="136">
        <f t="shared" si="607"/>
        <v>2</v>
      </c>
      <c r="J414" s="136" t="str">
        <f ca="1">IF(AND(I414&lt;&gt;"",I414&lt;2.5,I414&lt;INDEX(INDIRECT(B404),E414,MATCH(J405&amp;"LQ",StdRangesColumnHeaders,0)-StdRangesFirstDatasetCol+4)),"Q4",IF(AND(I414&lt;&gt;"",I414&gt;2.5,I414&gt;INDEX(INDIRECT(B404),E414,MATCH(J405&amp;"HQ",StdRangesColumnHeaders,0)-StdRangesFirstDatasetCol+4)),"Q1",""))</f>
        <v/>
      </c>
      <c r="K414" s="136" t="str">
        <f t="shared" si="608"/>
        <v/>
      </c>
      <c r="L414" s="136" t="str">
        <f t="shared" si="608"/>
        <v/>
      </c>
      <c r="M414" s="136" t="str">
        <f t="shared" si="608"/>
        <v/>
      </c>
      <c r="N414" s="136" t="str">
        <f t="shared" si="608"/>
        <v/>
      </c>
      <c r="O414" s="136">
        <f t="shared" si="608"/>
        <v>3</v>
      </c>
      <c r="P414" s="136">
        <f t="shared" si="608"/>
        <v>1</v>
      </c>
      <c r="Q414" s="136">
        <f t="shared" si="608"/>
        <v>2</v>
      </c>
      <c r="R414" s="136">
        <f t="shared" si="608"/>
        <v>3</v>
      </c>
      <c r="S414" s="136">
        <f t="shared" si="608"/>
        <v>1</v>
      </c>
      <c r="T414" s="136">
        <f t="shared" si="608"/>
        <v>3</v>
      </c>
      <c r="U414" s="136">
        <f t="shared" si="609"/>
        <v>2</v>
      </c>
      <c r="V414" s="136">
        <f t="shared" si="609"/>
        <v>4</v>
      </c>
      <c r="W414" s="136">
        <f t="shared" si="609"/>
        <v>1</v>
      </c>
      <c r="X414" s="136">
        <f t="shared" si="609"/>
        <v>1</v>
      </c>
      <c r="Y414" s="136">
        <f t="shared" si="609"/>
        <v>3</v>
      </c>
      <c r="Z414" s="136">
        <f t="shared" si="609"/>
        <v>2</v>
      </c>
      <c r="AA414" s="136">
        <f t="shared" si="609"/>
        <v>1</v>
      </c>
      <c r="AB414" s="136">
        <f t="shared" si="609"/>
        <v>3</v>
      </c>
      <c r="AC414" s="136">
        <f t="shared" si="609"/>
        <v>1</v>
      </c>
      <c r="AD414" s="136">
        <f t="shared" si="609"/>
        <v>4</v>
      </c>
      <c r="AE414" s="136">
        <f t="shared" si="610"/>
        <v>2.1818181818181817</v>
      </c>
      <c r="AF414" s="136">
        <f t="shared" si="610"/>
        <v>1.0787197799411872</v>
      </c>
      <c r="AG414" s="136">
        <f t="shared" si="610"/>
        <v>2</v>
      </c>
      <c r="AH414" s="136">
        <f t="shared" si="610"/>
        <v>1</v>
      </c>
      <c r="AI414" s="136">
        <f t="shared" si="610"/>
        <v>3</v>
      </c>
      <c r="AJ414" s="136">
        <f t="shared" si="610"/>
        <v>1</v>
      </c>
      <c r="AK414" s="136">
        <f t="shared" si="610"/>
        <v>4</v>
      </c>
      <c r="AL414" s="136">
        <f t="shared" si="610"/>
        <v>2.2727272727272729</v>
      </c>
      <c r="AM414" s="136">
        <f t="shared" si="610"/>
        <v>1.1908743922772955</v>
      </c>
      <c r="AN414" s="136" t="str">
        <f t="shared" si="610"/>
        <v/>
      </c>
      <c r="AO414" s="136" t="str">
        <f t="shared" si="611"/>
        <v/>
      </c>
      <c r="AP414" s="136" t="str">
        <f t="shared" si="611"/>
        <v/>
      </c>
      <c r="AQ414" s="136" t="str">
        <f t="shared" si="611"/>
        <v/>
      </c>
      <c r="AR414" s="136" t="str">
        <f t="shared" si="611"/>
        <v/>
      </c>
      <c r="AS414" s="136" t="str">
        <f t="shared" si="611"/>
        <v/>
      </c>
      <c r="AT414" s="136" t="str">
        <f t="shared" si="611"/>
        <v/>
      </c>
      <c r="AU414" s="136" t="str">
        <f t="shared" si="611"/>
        <v/>
      </c>
      <c r="AV414" s="136" t="str">
        <f t="shared" si="611"/>
        <v/>
      </c>
      <c r="AW414" s="136" t="str">
        <f t="shared" si="611"/>
        <v/>
      </c>
      <c r="AX414" s="136" t="str">
        <f t="shared" si="611"/>
        <v/>
      </c>
      <c r="AY414" s="136" t="str">
        <f t="shared" si="612"/>
        <v/>
      </c>
      <c r="AZ414" s="136" t="str">
        <f t="shared" si="612"/>
        <v/>
      </c>
      <c r="BA414" s="136" t="str">
        <f t="shared" si="612"/>
        <v/>
      </c>
      <c r="BB414" s="136" t="str">
        <f t="shared" si="612"/>
        <v/>
      </c>
      <c r="BC414" s="136" t="str">
        <f t="shared" si="612"/>
        <v/>
      </c>
      <c r="BD414" s="136" t="str">
        <f t="shared" si="612"/>
        <v/>
      </c>
      <c r="BE414" s="136" t="str">
        <f t="shared" si="612"/>
        <v/>
      </c>
      <c r="BF414" s="136" t="str">
        <f t="shared" si="612"/>
        <v/>
      </c>
      <c r="BG414" s="136" t="str">
        <f t="shared" si="612"/>
        <v/>
      </c>
      <c r="BH414" s="136" t="str">
        <f t="shared" si="612"/>
        <v/>
      </c>
    </row>
    <row r="415" spans="1:60" x14ac:dyDescent="0.2">
      <c r="A415" s="114">
        <f t="shared" si="545"/>
        <v>0</v>
      </c>
      <c r="B415" s="13" t="s">
        <v>12</v>
      </c>
      <c r="C415" s="143" t="s">
        <v>1974</v>
      </c>
      <c r="D415" s="112">
        <f t="shared" si="606"/>
        <v>455</v>
      </c>
      <c r="E415" s="112">
        <f t="shared" si="613"/>
        <v>11</v>
      </c>
      <c r="F415" s="143" t="s">
        <v>3003</v>
      </c>
      <c r="G415" s="135">
        <f>IF(ISERROR(FIND("FIXED",B405)),0.5,IF(B414="x",G414-1,G414))</f>
        <v>2.5</v>
      </c>
      <c r="H415" s="135" t="str">
        <f>VLOOKUP(C415,IF(LEFT($C415,3)="XFD",RawDataLookupFieldLabels,StdCalcsLookupFieldLabels),2,0)</f>
        <v>Automatic application portfolio management</v>
      </c>
      <c r="I415" s="136">
        <f t="shared" si="607"/>
        <v>1</v>
      </c>
      <c r="J415" s="136" t="str">
        <f ca="1">IF(AND(I415&lt;&gt;"",I415&lt;2.5,I415&lt;INDEX(INDIRECT(B404),E415,MATCH(J405&amp;"LQ",StdRangesColumnHeaders,0)-StdRangesFirstDatasetCol+4)),"Q4",IF(AND(I415&lt;&gt;"",I415&gt;2.5,I415&gt;INDEX(INDIRECT(B404),E415,MATCH(J405&amp;"HQ",StdRangesColumnHeaders,0)-StdRangesFirstDatasetCol+4)),"Q1",""))</f>
        <v/>
      </c>
      <c r="K415" s="136" t="str">
        <f t="shared" si="608"/>
        <v/>
      </c>
      <c r="L415" s="136" t="str">
        <f t="shared" si="608"/>
        <v/>
      </c>
      <c r="M415" s="136" t="str">
        <f t="shared" si="608"/>
        <v/>
      </c>
      <c r="N415" s="136" t="str">
        <f t="shared" si="608"/>
        <v/>
      </c>
      <c r="O415" s="136">
        <f t="shared" si="608"/>
        <v>2</v>
      </c>
      <c r="P415" s="136">
        <f t="shared" si="608"/>
        <v>1</v>
      </c>
      <c r="Q415" s="136">
        <f t="shared" si="608"/>
        <v>1</v>
      </c>
      <c r="R415" s="136">
        <f t="shared" si="608"/>
        <v>1</v>
      </c>
      <c r="S415" s="136">
        <f t="shared" si="608"/>
        <v>2</v>
      </c>
      <c r="T415" s="136">
        <f t="shared" si="608"/>
        <v>1</v>
      </c>
      <c r="U415" s="136">
        <f t="shared" si="609"/>
        <v>1</v>
      </c>
      <c r="V415" s="136">
        <f t="shared" si="609"/>
        <v>3</v>
      </c>
      <c r="W415" s="136">
        <f t="shared" si="609"/>
        <v>2</v>
      </c>
      <c r="X415" s="136">
        <f t="shared" si="609"/>
        <v>3</v>
      </c>
      <c r="Y415" s="136">
        <f t="shared" si="609"/>
        <v>3</v>
      </c>
      <c r="Z415" s="136">
        <f t="shared" si="609"/>
        <v>2</v>
      </c>
      <c r="AA415" s="136">
        <f t="shared" si="609"/>
        <v>1</v>
      </c>
      <c r="AB415" s="136">
        <f t="shared" si="609"/>
        <v>2.5</v>
      </c>
      <c r="AC415" s="136">
        <f t="shared" si="609"/>
        <v>1</v>
      </c>
      <c r="AD415" s="136">
        <f t="shared" si="609"/>
        <v>3</v>
      </c>
      <c r="AE415" s="136">
        <f t="shared" si="610"/>
        <v>1.8181818181818181</v>
      </c>
      <c r="AF415" s="136">
        <f t="shared" si="610"/>
        <v>0.87386289750530277</v>
      </c>
      <c r="AG415" s="136">
        <f t="shared" si="610"/>
        <v>2</v>
      </c>
      <c r="AH415" s="136">
        <f t="shared" si="610"/>
        <v>1</v>
      </c>
      <c r="AI415" s="136">
        <f t="shared" si="610"/>
        <v>2.5</v>
      </c>
      <c r="AJ415" s="136">
        <f t="shared" si="610"/>
        <v>1</v>
      </c>
      <c r="AK415" s="136">
        <f t="shared" si="610"/>
        <v>3</v>
      </c>
      <c r="AL415" s="136">
        <f t="shared" si="610"/>
        <v>1.8181818181818181</v>
      </c>
      <c r="AM415" s="136">
        <f t="shared" si="610"/>
        <v>0.87386289750530277</v>
      </c>
      <c r="AN415" s="136" t="str">
        <f t="shared" si="610"/>
        <v/>
      </c>
      <c r="AO415" s="136" t="str">
        <f t="shared" si="611"/>
        <v/>
      </c>
      <c r="AP415" s="136" t="str">
        <f t="shared" si="611"/>
        <v/>
      </c>
      <c r="AQ415" s="136" t="str">
        <f t="shared" si="611"/>
        <v/>
      </c>
      <c r="AR415" s="136" t="str">
        <f t="shared" si="611"/>
        <v/>
      </c>
      <c r="AS415" s="136" t="str">
        <f t="shared" si="611"/>
        <v/>
      </c>
      <c r="AT415" s="136" t="str">
        <f t="shared" si="611"/>
        <v/>
      </c>
      <c r="AU415" s="136" t="str">
        <f t="shared" si="611"/>
        <v/>
      </c>
      <c r="AV415" s="136" t="str">
        <f t="shared" si="611"/>
        <v/>
      </c>
      <c r="AW415" s="136" t="str">
        <f t="shared" si="611"/>
        <v/>
      </c>
      <c r="AX415" s="136" t="str">
        <f t="shared" si="611"/>
        <v/>
      </c>
      <c r="AY415" s="136" t="str">
        <f t="shared" si="612"/>
        <v/>
      </c>
      <c r="AZ415" s="136" t="str">
        <f t="shared" si="612"/>
        <v/>
      </c>
      <c r="BA415" s="136" t="str">
        <f t="shared" si="612"/>
        <v/>
      </c>
      <c r="BB415" s="136" t="str">
        <f t="shared" si="612"/>
        <v/>
      </c>
      <c r="BC415" s="136" t="str">
        <f t="shared" si="612"/>
        <v/>
      </c>
      <c r="BD415" s="136" t="str">
        <f t="shared" si="612"/>
        <v/>
      </c>
      <c r="BE415" s="136" t="str">
        <f t="shared" si="612"/>
        <v/>
      </c>
      <c r="BF415" s="136" t="str">
        <f t="shared" si="612"/>
        <v/>
      </c>
      <c r="BG415" s="136" t="str">
        <f t="shared" si="612"/>
        <v/>
      </c>
      <c r="BH415" s="136" t="str">
        <f t="shared" si="612"/>
        <v/>
      </c>
    </row>
    <row r="416" spans="1:60" ht="4.5" customHeight="1" x14ac:dyDescent="0.2">
      <c r="A416" s="114">
        <f t="shared" si="545"/>
        <v>0</v>
      </c>
    </row>
    <row r="417" spans="1:60" x14ac:dyDescent="0.2">
      <c r="A417" s="114"/>
      <c r="B417" s="112" t="s">
        <v>3008</v>
      </c>
    </row>
    <row r="418" spans="1:60" x14ac:dyDescent="0.2">
      <c r="A418" s="114">
        <f t="shared" si="545"/>
        <v>0</v>
      </c>
      <c r="B418" s="236" t="s">
        <v>537</v>
      </c>
      <c r="C418" s="236"/>
      <c r="D418" s="148"/>
      <c r="E418" s="148"/>
      <c r="F418" s="135"/>
      <c r="G418" s="135" t="s">
        <v>286</v>
      </c>
      <c r="H418" s="135" t="str">
        <f>HeaderLabels</f>
        <v>Labels</v>
      </c>
      <c r="I418" s="135" t="str">
        <f>HeaderCl1N</f>
        <v>#Cl1N#</v>
      </c>
      <c r="J418" s="143" t="s">
        <v>179</v>
      </c>
      <c r="K418" s="135" t="str">
        <f>HeaderCl2N</f>
        <v>#Cl2N#</v>
      </c>
      <c r="L418" s="135" t="str">
        <f>HeaderCl3N</f>
        <v>#Cl3N#</v>
      </c>
      <c r="M418" s="135" t="str">
        <f>HeaderCl4N</f>
        <v>#Cl4N#</v>
      </c>
      <c r="N418" s="135" t="str">
        <f>HeaderCl5N</f>
        <v>#Cl5N#</v>
      </c>
      <c r="O418" s="135" t="str">
        <f>HeaderP1N</f>
        <v>#P1N#</v>
      </c>
      <c r="P418" s="135" t="str">
        <f>HeaderP2N</f>
        <v>#P2N#</v>
      </c>
      <c r="Q418" s="135" t="str">
        <f>HeaderP3N</f>
        <v>#P3N#</v>
      </c>
      <c r="R418" s="135" t="str">
        <f>HeaderP4N</f>
        <v>#P4N#</v>
      </c>
      <c r="S418" s="135" t="str">
        <f>HeaderP5N</f>
        <v>#P5N#</v>
      </c>
      <c r="T418" s="135" t="str">
        <f>HeaderP6N</f>
        <v>#P6N#</v>
      </c>
      <c r="U418" s="135" t="str">
        <f>HeaderP7N</f>
        <v>#P7N#</v>
      </c>
      <c r="V418" s="135" t="str">
        <f>HeaderP8N</f>
        <v>#P8N#</v>
      </c>
      <c r="W418" s="135" t="str">
        <f>HeaderP9N</f>
        <v>#P9N#</v>
      </c>
      <c r="X418" s="135" t="str">
        <f>HeaderP10N</f>
        <v>#P10N#</v>
      </c>
      <c r="Y418" s="135" t="str">
        <f>HeaderP11N</f>
        <v>#P11N#</v>
      </c>
      <c r="Z418" s="135" t="str">
        <f>HeaderG1Med</f>
        <v>#G1Med#</v>
      </c>
      <c r="AA418" s="135" t="str">
        <f>HeaderG1LQ</f>
        <v>#G1LQ#</v>
      </c>
      <c r="AB418" s="135" t="str">
        <f>HeaderG1HQ</f>
        <v>#G1HQ#</v>
      </c>
      <c r="AC418" s="135" t="str">
        <f>HeaderG1Min</f>
        <v>#G1Min#</v>
      </c>
      <c r="AD418" s="135" t="str">
        <f>HeaderG1Max</f>
        <v>#G1Max#</v>
      </c>
      <c r="AE418" s="135" t="s">
        <v>281</v>
      </c>
      <c r="AF418" s="135" t="s">
        <v>282</v>
      </c>
      <c r="AG418" s="135" t="str">
        <f>HeaderG2Med</f>
        <v>#G2Med#</v>
      </c>
      <c r="AH418" s="135" t="str">
        <f>HeaderG2LQ</f>
        <v>#G2LQ#</v>
      </c>
      <c r="AI418" s="135" t="str">
        <f>HeaderG2HQ</f>
        <v>#G2HQ#</v>
      </c>
      <c r="AJ418" s="135" t="str">
        <f>HeaderG2Min</f>
        <v>#G2Min#</v>
      </c>
      <c r="AK418" s="135" t="str">
        <f>HeaderG2Max</f>
        <v>#G2Max#</v>
      </c>
      <c r="AL418" s="135" t="s">
        <v>295</v>
      </c>
      <c r="AM418" s="135" t="s">
        <v>296</v>
      </c>
      <c r="AN418" s="135" t="str">
        <f>HeaderG3Med</f>
        <v>#G3Med#</v>
      </c>
      <c r="AO418" s="135" t="str">
        <f>HeaderG3LQ</f>
        <v>#G3LQ#</v>
      </c>
      <c r="AP418" s="135" t="str">
        <f>HeaderG3HQ</f>
        <v>#G3HQ#</v>
      </c>
      <c r="AQ418" s="135" t="str">
        <f>HeaderG3Min</f>
        <v>#G3Min#</v>
      </c>
      <c r="AR418" s="135" t="str">
        <f>HeaderG3Max</f>
        <v>#G3Max#</v>
      </c>
      <c r="AS418" s="135" t="s">
        <v>297</v>
      </c>
      <c r="AT418" s="135" t="s">
        <v>298</v>
      </c>
      <c r="AU418" s="135" t="str">
        <f>HeaderG4Med</f>
        <v>#G4Med#</v>
      </c>
      <c r="AV418" s="135" t="str">
        <f>HeaderG4LQ</f>
        <v>#G4LQ#</v>
      </c>
      <c r="AW418" s="135" t="str">
        <f>HeaderG4HQ</f>
        <v>#G4HQ#</v>
      </c>
      <c r="AX418" s="135" t="str">
        <f>HeaderG4Min</f>
        <v>#G4Min#</v>
      </c>
      <c r="AY418" s="135" t="str">
        <f>HeaderG4Max</f>
        <v>#G4Max#</v>
      </c>
      <c r="AZ418" s="135" t="s">
        <v>299</v>
      </c>
      <c r="BA418" s="135" t="s">
        <v>300</v>
      </c>
      <c r="BB418" s="135" t="str">
        <f>HeaderG5Med</f>
        <v>#G5Med#</v>
      </c>
      <c r="BC418" s="135" t="str">
        <f>HeaderG5LQ</f>
        <v>#G5LQ#</v>
      </c>
      <c r="BD418" s="135" t="str">
        <f>HeaderG5HQ</f>
        <v>#G5HQ#</v>
      </c>
      <c r="BE418" s="135" t="str">
        <f>HeaderG5Min</f>
        <v>#G5Min#</v>
      </c>
      <c r="BF418" s="135" t="str">
        <f>HeaderG5Max</f>
        <v>#G5Max#</v>
      </c>
      <c r="BG418" s="135" t="s">
        <v>301</v>
      </c>
      <c r="BH418" s="135" t="s">
        <v>302</v>
      </c>
    </row>
    <row r="419" spans="1:60" x14ac:dyDescent="0.2">
      <c r="A419" s="114">
        <f t="shared" si="545"/>
        <v>0</v>
      </c>
      <c r="B419" s="13" t="s">
        <v>12</v>
      </c>
      <c r="C419" s="143"/>
      <c r="D419" s="112" t="e">
        <f t="shared" ref="D419:D425" si="614">MATCH(C419,IF(LEFT($C419,3)="XFD",RawDataFieldKeys,StdCalcsFieldKeys),0)-IF(LEFT($C419,3)="XFD",RawDataFieldKeyBaseRow,StdCalcsFieldKeyBaseRow)</f>
        <v>#N/A</v>
      </c>
      <c r="E419" s="112">
        <v>2</v>
      </c>
      <c r="F419" s="143" t="s">
        <v>3011</v>
      </c>
      <c r="G419" s="135">
        <f>IF(ISERROR(FIND("FIXED",B418)),IF(B420="x",G420+1,G420),MATCH(TRUE,INDEX(B419:B529="",0),0)-1.5)</f>
        <v>6.5</v>
      </c>
      <c r="H419" s="135" t="s">
        <v>3009</v>
      </c>
      <c r="I419" s="136" t="str">
        <f t="shared" ref="I419:I425" si="615">IFERROR(IF(LEN(INDEX(IF(LEFT($C419,3)="XFD",RawDataAllData,StdCalcsAllCalcs),$D419,I$2))=0,"",INDEX(IF(LEFT($C419,3)="XFD",RawDataAllData,StdCalcsAllCalcs),$D419,I$2)),"")</f>
        <v/>
      </c>
      <c r="J419" s="136" t="str">
        <f ca="1">IF(AND(I419&lt;&gt;"",I419&lt;2.5,I419&lt;INDEX(INDIRECT(B417),E419,MATCH(J418&amp;"LQ",StdRangesColumnHeaders,0)-StdRangesFirstDatasetCol+4)),"Q4",IF(AND(I419&lt;&gt;"",I419&gt;2.5,I419&gt;INDEX(INDIRECT(B417),E419,MATCH(J418&amp;"HQ",StdRangesColumnHeaders,0)-StdRangesFirstDatasetCol+4)),"Q1",""))</f>
        <v/>
      </c>
      <c r="K419" s="136" t="str">
        <f t="shared" ref="K419:T425" si="616">IFERROR(IF(LEN(INDEX(IF(LEFT($C419,3)="XFD",RawDataAllData,StdCalcsAllCalcs),$D419,K$2))=0,"",INDEX(IF(LEFT($C419,3)="XFD",RawDataAllData,StdCalcsAllCalcs),$D419,K$2)),"")</f>
        <v/>
      </c>
      <c r="L419" s="136" t="str">
        <f t="shared" si="616"/>
        <v/>
      </c>
      <c r="M419" s="136" t="str">
        <f t="shared" si="616"/>
        <v/>
      </c>
      <c r="N419" s="136" t="str">
        <f t="shared" si="616"/>
        <v/>
      </c>
      <c r="O419" s="136" t="str">
        <f t="shared" si="616"/>
        <v/>
      </c>
      <c r="P419" s="136" t="str">
        <f t="shared" si="616"/>
        <v/>
      </c>
      <c r="Q419" s="136" t="str">
        <f t="shared" si="616"/>
        <v/>
      </c>
      <c r="R419" s="136" t="str">
        <f t="shared" si="616"/>
        <v/>
      </c>
      <c r="S419" s="136" t="str">
        <f t="shared" si="616"/>
        <v/>
      </c>
      <c r="T419" s="136" t="str">
        <f t="shared" si="616"/>
        <v/>
      </c>
      <c r="U419" s="136" t="str">
        <f t="shared" ref="U419:AD425" si="617">IFERROR(IF(LEN(INDEX(IF(LEFT($C419,3)="XFD",RawDataAllData,StdCalcsAllCalcs),$D419,U$2))=0,"",INDEX(IF(LEFT($C419,3)="XFD",RawDataAllData,StdCalcsAllCalcs),$D419,U$2)),"")</f>
        <v/>
      </c>
      <c r="V419" s="136" t="str">
        <f t="shared" si="617"/>
        <v/>
      </c>
      <c r="W419" s="136" t="str">
        <f t="shared" si="617"/>
        <v/>
      </c>
      <c r="X419" s="136" t="str">
        <f t="shared" si="617"/>
        <v/>
      </c>
      <c r="Y419" s="136" t="str">
        <f t="shared" si="617"/>
        <v/>
      </c>
      <c r="Z419" s="136" t="str">
        <f t="shared" si="617"/>
        <v/>
      </c>
      <c r="AA419" s="136" t="str">
        <f t="shared" si="617"/>
        <v/>
      </c>
      <c r="AB419" s="136" t="str">
        <f t="shared" si="617"/>
        <v/>
      </c>
      <c r="AC419" s="136" t="str">
        <f t="shared" si="617"/>
        <v/>
      </c>
      <c r="AD419" s="136" t="str">
        <f t="shared" si="617"/>
        <v/>
      </c>
      <c r="AE419" s="136" t="str">
        <f t="shared" ref="AE419:AN425" si="618">IFERROR(IF(LEN(INDEX(IF(LEFT($C419,3)="XFD",RawDataAllData,StdCalcsAllCalcs),$D419,AE$2))=0,"",INDEX(IF(LEFT($C419,3)="XFD",RawDataAllData,StdCalcsAllCalcs),$D419,AE$2)),"")</f>
        <v/>
      </c>
      <c r="AF419" s="136" t="str">
        <f t="shared" si="618"/>
        <v/>
      </c>
      <c r="AG419" s="136" t="str">
        <f t="shared" si="618"/>
        <v/>
      </c>
      <c r="AH419" s="136" t="str">
        <f t="shared" si="618"/>
        <v/>
      </c>
      <c r="AI419" s="136" t="str">
        <f t="shared" si="618"/>
        <v/>
      </c>
      <c r="AJ419" s="136" t="str">
        <f t="shared" si="618"/>
        <v/>
      </c>
      <c r="AK419" s="136" t="str">
        <f t="shared" si="618"/>
        <v/>
      </c>
      <c r="AL419" s="136" t="str">
        <f t="shared" si="618"/>
        <v/>
      </c>
      <c r="AM419" s="136" t="str">
        <f t="shared" si="618"/>
        <v/>
      </c>
      <c r="AN419" s="136" t="str">
        <f t="shared" si="618"/>
        <v/>
      </c>
      <c r="AO419" s="136" t="str">
        <f t="shared" ref="AO419:AX425" si="619">IFERROR(IF(LEN(INDEX(IF(LEFT($C419,3)="XFD",RawDataAllData,StdCalcsAllCalcs),$D419,AO$2))=0,"",INDEX(IF(LEFT($C419,3)="XFD",RawDataAllData,StdCalcsAllCalcs),$D419,AO$2)),"")</f>
        <v/>
      </c>
      <c r="AP419" s="136" t="str">
        <f t="shared" si="619"/>
        <v/>
      </c>
      <c r="AQ419" s="136" t="str">
        <f t="shared" si="619"/>
        <v/>
      </c>
      <c r="AR419" s="136" t="str">
        <f t="shared" si="619"/>
        <v/>
      </c>
      <c r="AS419" s="136" t="str">
        <f t="shared" si="619"/>
        <v/>
      </c>
      <c r="AT419" s="136" t="str">
        <f t="shared" si="619"/>
        <v/>
      </c>
      <c r="AU419" s="136" t="str">
        <f t="shared" si="619"/>
        <v/>
      </c>
      <c r="AV419" s="136" t="str">
        <f t="shared" si="619"/>
        <v/>
      </c>
      <c r="AW419" s="136" t="str">
        <f t="shared" si="619"/>
        <v/>
      </c>
      <c r="AX419" s="136" t="str">
        <f t="shared" si="619"/>
        <v/>
      </c>
      <c r="AY419" s="136" t="str">
        <f t="shared" ref="AY419:BH425" si="620">IFERROR(IF(LEN(INDEX(IF(LEFT($C419,3)="XFD",RawDataAllData,StdCalcsAllCalcs),$D419,AY$2))=0,"",INDEX(IF(LEFT($C419,3)="XFD",RawDataAllData,StdCalcsAllCalcs),$D419,AY$2)),"")</f>
        <v/>
      </c>
      <c r="AZ419" s="136" t="str">
        <f t="shared" si="620"/>
        <v/>
      </c>
      <c r="BA419" s="136" t="str">
        <f t="shared" si="620"/>
        <v/>
      </c>
      <c r="BB419" s="136" t="str">
        <f t="shared" si="620"/>
        <v/>
      </c>
      <c r="BC419" s="136" t="str">
        <f t="shared" si="620"/>
        <v/>
      </c>
      <c r="BD419" s="136" t="str">
        <f t="shared" si="620"/>
        <v/>
      </c>
      <c r="BE419" s="136" t="str">
        <f t="shared" si="620"/>
        <v/>
      </c>
      <c r="BF419" s="136" t="str">
        <f t="shared" si="620"/>
        <v/>
      </c>
      <c r="BG419" s="136" t="str">
        <f t="shared" si="620"/>
        <v/>
      </c>
      <c r="BH419" s="136" t="str">
        <f t="shared" si="620"/>
        <v/>
      </c>
    </row>
    <row r="420" spans="1:60" x14ac:dyDescent="0.2">
      <c r="A420" s="114">
        <f t="shared" si="545"/>
        <v>0</v>
      </c>
      <c r="B420" s="13" t="s">
        <v>13</v>
      </c>
      <c r="C420" s="143" t="s">
        <v>1943</v>
      </c>
      <c r="D420" s="112">
        <f t="shared" si="614"/>
        <v>424</v>
      </c>
      <c r="E420" s="112">
        <f t="shared" ref="E420:E425" si="621">E419+1</f>
        <v>3</v>
      </c>
      <c r="F420" s="143" t="s">
        <v>3012</v>
      </c>
      <c r="G420" s="135">
        <f>IF(ISERROR(FIND("FIXED",B418)),IF(B421="x",G421+1,G421),IF(B419="x",G419-1,G419))</f>
        <v>5.5</v>
      </c>
      <c r="H420" s="135" t="str">
        <f>VLOOKUP(C420,IF(LEFT($C420,3)="XFD",RawDataLookupFieldLabels,StdCalcsLookupFieldLabels),2,0)</f>
        <v>Centralized application maintenance</v>
      </c>
      <c r="I420" s="136">
        <f t="shared" si="615"/>
        <v>2</v>
      </c>
      <c r="J420" s="136" t="str">
        <f ca="1">IF(AND(I420&lt;&gt;"",I420&lt;2.5,I420&lt;INDEX(INDIRECT(B417),E420,MATCH(J418&amp;"LQ",StdRangesColumnHeaders,0)-StdRangesFirstDatasetCol+4)),"Q4",IF(AND(I420&lt;&gt;"",I420&gt;2.5,I420&gt;INDEX(INDIRECT(B417),E420,MATCH(J418&amp;"HQ",StdRangesColumnHeaders,0)-StdRangesFirstDatasetCol+4)),"Q1",""))</f>
        <v>Q4</v>
      </c>
      <c r="K420" s="136" t="str">
        <f t="shared" si="616"/>
        <v/>
      </c>
      <c r="L420" s="136" t="str">
        <f t="shared" si="616"/>
        <v/>
      </c>
      <c r="M420" s="136" t="str">
        <f t="shared" si="616"/>
        <v/>
      </c>
      <c r="N420" s="136" t="str">
        <f t="shared" si="616"/>
        <v/>
      </c>
      <c r="O420" s="136">
        <f t="shared" si="616"/>
        <v>4</v>
      </c>
      <c r="P420" s="136">
        <f t="shared" si="616"/>
        <v>4</v>
      </c>
      <c r="Q420" s="136">
        <f t="shared" si="616"/>
        <v>2</v>
      </c>
      <c r="R420" s="136">
        <f t="shared" si="616"/>
        <v>4</v>
      </c>
      <c r="S420" s="136">
        <f t="shared" si="616"/>
        <v>1</v>
      </c>
      <c r="T420" s="136">
        <f t="shared" si="616"/>
        <v>3</v>
      </c>
      <c r="U420" s="136">
        <f t="shared" si="617"/>
        <v>4</v>
      </c>
      <c r="V420" s="136">
        <f t="shared" si="617"/>
        <v>4</v>
      </c>
      <c r="W420" s="136">
        <f t="shared" si="617"/>
        <v>2</v>
      </c>
      <c r="X420" s="136">
        <f t="shared" si="617"/>
        <v>4</v>
      </c>
      <c r="Y420" s="136">
        <f t="shared" si="617"/>
        <v>3</v>
      </c>
      <c r="Z420" s="136">
        <f t="shared" si="617"/>
        <v>4</v>
      </c>
      <c r="AA420" s="136">
        <f t="shared" si="617"/>
        <v>2.5</v>
      </c>
      <c r="AB420" s="136">
        <f t="shared" si="617"/>
        <v>4</v>
      </c>
      <c r="AC420" s="136">
        <f t="shared" si="617"/>
        <v>1</v>
      </c>
      <c r="AD420" s="136">
        <f t="shared" si="617"/>
        <v>4</v>
      </c>
      <c r="AE420" s="136">
        <f t="shared" si="618"/>
        <v>3.1818181818181817</v>
      </c>
      <c r="AF420" s="136">
        <f t="shared" si="618"/>
        <v>1.0787197799411876</v>
      </c>
      <c r="AG420" s="136">
        <f t="shared" si="618"/>
        <v>4</v>
      </c>
      <c r="AH420" s="136">
        <f t="shared" si="618"/>
        <v>2.5</v>
      </c>
      <c r="AI420" s="136">
        <f t="shared" si="618"/>
        <v>4</v>
      </c>
      <c r="AJ420" s="136">
        <f t="shared" si="618"/>
        <v>1</v>
      </c>
      <c r="AK420" s="136">
        <f t="shared" si="618"/>
        <v>4</v>
      </c>
      <c r="AL420" s="136">
        <f t="shared" si="618"/>
        <v>3.2727272727272729</v>
      </c>
      <c r="AM420" s="136">
        <f t="shared" si="618"/>
        <v>1.1037127426019049</v>
      </c>
      <c r="AN420" s="136" t="str">
        <f t="shared" si="618"/>
        <v/>
      </c>
      <c r="AO420" s="136" t="str">
        <f t="shared" si="619"/>
        <v/>
      </c>
      <c r="AP420" s="136" t="str">
        <f t="shared" si="619"/>
        <v/>
      </c>
      <c r="AQ420" s="136" t="str">
        <f t="shared" si="619"/>
        <v/>
      </c>
      <c r="AR420" s="136" t="str">
        <f t="shared" si="619"/>
        <v/>
      </c>
      <c r="AS420" s="136" t="str">
        <f t="shared" si="619"/>
        <v/>
      </c>
      <c r="AT420" s="136" t="str">
        <f t="shared" si="619"/>
        <v/>
      </c>
      <c r="AU420" s="136" t="str">
        <f t="shared" si="619"/>
        <v/>
      </c>
      <c r="AV420" s="136" t="str">
        <f t="shared" si="619"/>
        <v/>
      </c>
      <c r="AW420" s="136" t="str">
        <f t="shared" si="619"/>
        <v/>
      </c>
      <c r="AX420" s="136" t="str">
        <f t="shared" si="619"/>
        <v/>
      </c>
      <c r="AY420" s="136" t="str">
        <f t="shared" si="620"/>
        <v/>
      </c>
      <c r="AZ420" s="136" t="str">
        <f t="shared" si="620"/>
        <v/>
      </c>
      <c r="BA420" s="136" t="str">
        <f t="shared" si="620"/>
        <v/>
      </c>
      <c r="BB420" s="136" t="str">
        <f t="shared" si="620"/>
        <v/>
      </c>
      <c r="BC420" s="136" t="str">
        <f t="shared" si="620"/>
        <v/>
      </c>
      <c r="BD420" s="136" t="str">
        <f t="shared" si="620"/>
        <v/>
      </c>
      <c r="BE420" s="136" t="str">
        <f t="shared" si="620"/>
        <v/>
      </c>
      <c r="BF420" s="136" t="str">
        <f t="shared" si="620"/>
        <v/>
      </c>
      <c r="BG420" s="136" t="str">
        <f t="shared" si="620"/>
        <v/>
      </c>
      <c r="BH420" s="136" t="str">
        <f t="shared" si="620"/>
        <v/>
      </c>
    </row>
    <row r="421" spans="1:60" x14ac:dyDescent="0.2">
      <c r="A421" s="114">
        <f t="shared" si="545"/>
        <v>0</v>
      </c>
      <c r="B421" s="13" t="s">
        <v>12</v>
      </c>
      <c r="C421" s="143" t="s">
        <v>1944</v>
      </c>
      <c r="D421" s="112">
        <f t="shared" si="614"/>
        <v>425</v>
      </c>
      <c r="E421" s="112">
        <f t="shared" si="621"/>
        <v>4</v>
      </c>
      <c r="F421" s="143" t="s">
        <v>3013</v>
      </c>
      <c r="G421" s="135">
        <f>IF(ISERROR(FIND("FIXED",B418)),IF(B422="x",#REF!+1,#REF!),IF(B420="x",G420-1,G420))</f>
        <v>5.5</v>
      </c>
      <c r="H421" s="135" t="str">
        <f>VLOOKUP(C421,IF(LEFT($C421,3)="XFD",RawDataLookupFieldLabels,StdCalcsLookupFieldLabels),2,0)</f>
        <v>Maintenance request approval process</v>
      </c>
      <c r="I421" s="136">
        <f t="shared" si="615"/>
        <v>2</v>
      </c>
      <c r="J421" s="136" t="str">
        <f ca="1">IF(AND(I421&lt;&gt;"",I421&lt;2.5,I421&lt;INDEX(INDIRECT(B417),E421,MATCH(J418&amp;"LQ",StdRangesColumnHeaders,0)-StdRangesFirstDatasetCol+4)),"Q4",IF(AND(I421&lt;&gt;"",I421&gt;2.5,I421&gt;INDEX(INDIRECT(B417),E421,MATCH(J418&amp;"HQ",StdRangesColumnHeaders,0)-StdRangesFirstDatasetCol+4)),"Q1",""))</f>
        <v/>
      </c>
      <c r="K421" s="136" t="str">
        <f t="shared" si="616"/>
        <v/>
      </c>
      <c r="L421" s="136" t="str">
        <f t="shared" si="616"/>
        <v/>
      </c>
      <c r="M421" s="136" t="str">
        <f t="shared" si="616"/>
        <v/>
      </c>
      <c r="N421" s="136" t="str">
        <f t="shared" si="616"/>
        <v/>
      </c>
      <c r="O421" s="136">
        <f t="shared" si="616"/>
        <v>2</v>
      </c>
      <c r="P421" s="136">
        <f t="shared" si="616"/>
        <v>4</v>
      </c>
      <c r="Q421" s="136">
        <f t="shared" si="616"/>
        <v>1</v>
      </c>
      <c r="R421" s="136">
        <f t="shared" si="616"/>
        <v>1</v>
      </c>
      <c r="S421" s="136">
        <f t="shared" si="616"/>
        <v>4</v>
      </c>
      <c r="T421" s="136">
        <f t="shared" si="616"/>
        <v>4</v>
      </c>
      <c r="U421" s="136">
        <f t="shared" si="617"/>
        <v>2</v>
      </c>
      <c r="V421" s="136">
        <f t="shared" si="617"/>
        <v>3</v>
      </c>
      <c r="W421" s="136">
        <f t="shared" si="617"/>
        <v>3</v>
      </c>
      <c r="X421" s="136">
        <f t="shared" si="617"/>
        <v>4</v>
      </c>
      <c r="Y421" s="136">
        <f t="shared" si="617"/>
        <v>4</v>
      </c>
      <c r="Z421" s="136">
        <f t="shared" si="617"/>
        <v>3</v>
      </c>
      <c r="AA421" s="136">
        <f t="shared" si="617"/>
        <v>2</v>
      </c>
      <c r="AB421" s="136">
        <f t="shared" si="617"/>
        <v>4</v>
      </c>
      <c r="AC421" s="136">
        <f t="shared" si="617"/>
        <v>1</v>
      </c>
      <c r="AD421" s="136">
        <f t="shared" si="617"/>
        <v>4</v>
      </c>
      <c r="AE421" s="136">
        <f t="shared" si="618"/>
        <v>2.9090909090909092</v>
      </c>
      <c r="AF421" s="136">
        <f t="shared" si="618"/>
        <v>1.2210278829367864</v>
      </c>
      <c r="AG421" s="136">
        <f t="shared" si="618"/>
        <v>2</v>
      </c>
      <c r="AH421" s="136">
        <f t="shared" si="618"/>
        <v>1.5</v>
      </c>
      <c r="AI421" s="136">
        <f t="shared" si="618"/>
        <v>4</v>
      </c>
      <c r="AJ421" s="136">
        <f t="shared" si="618"/>
        <v>1</v>
      </c>
      <c r="AK421" s="136">
        <f t="shared" si="618"/>
        <v>4</v>
      </c>
      <c r="AL421" s="136">
        <f t="shared" si="618"/>
        <v>2.5454545454545454</v>
      </c>
      <c r="AM421" s="136">
        <f t="shared" si="618"/>
        <v>1.2933395813657267</v>
      </c>
      <c r="AN421" s="136" t="str">
        <f t="shared" si="618"/>
        <v/>
      </c>
      <c r="AO421" s="136" t="str">
        <f t="shared" si="619"/>
        <v/>
      </c>
      <c r="AP421" s="136" t="str">
        <f t="shared" si="619"/>
        <v/>
      </c>
      <c r="AQ421" s="136" t="str">
        <f t="shared" si="619"/>
        <v/>
      </c>
      <c r="AR421" s="136" t="str">
        <f t="shared" si="619"/>
        <v/>
      </c>
      <c r="AS421" s="136" t="str">
        <f t="shared" si="619"/>
        <v/>
      </c>
      <c r="AT421" s="136" t="str">
        <f t="shared" si="619"/>
        <v/>
      </c>
      <c r="AU421" s="136" t="str">
        <f t="shared" si="619"/>
        <v/>
      </c>
      <c r="AV421" s="136" t="str">
        <f t="shared" si="619"/>
        <v/>
      </c>
      <c r="AW421" s="136" t="str">
        <f t="shared" si="619"/>
        <v/>
      </c>
      <c r="AX421" s="136" t="str">
        <f t="shared" si="619"/>
        <v/>
      </c>
      <c r="AY421" s="136" t="str">
        <f t="shared" si="620"/>
        <v/>
      </c>
      <c r="AZ421" s="136" t="str">
        <f t="shared" si="620"/>
        <v/>
      </c>
      <c r="BA421" s="136" t="str">
        <f t="shared" si="620"/>
        <v/>
      </c>
      <c r="BB421" s="136" t="str">
        <f t="shared" si="620"/>
        <v/>
      </c>
      <c r="BC421" s="136" t="str">
        <f t="shared" si="620"/>
        <v/>
      </c>
      <c r="BD421" s="136" t="str">
        <f t="shared" si="620"/>
        <v/>
      </c>
      <c r="BE421" s="136" t="str">
        <f t="shared" si="620"/>
        <v/>
      </c>
      <c r="BF421" s="136" t="str">
        <f t="shared" si="620"/>
        <v/>
      </c>
      <c r="BG421" s="136" t="str">
        <f t="shared" si="620"/>
        <v/>
      </c>
      <c r="BH421" s="136" t="str">
        <f t="shared" si="620"/>
        <v/>
      </c>
    </row>
    <row r="422" spans="1:60" x14ac:dyDescent="0.2">
      <c r="A422" s="114">
        <f t="shared" si="545"/>
        <v>0</v>
      </c>
      <c r="B422" s="13" t="s">
        <v>13</v>
      </c>
      <c r="C422" s="143"/>
      <c r="D422" s="112" t="e">
        <f t="shared" si="614"/>
        <v>#N/A</v>
      </c>
      <c r="E422" s="112">
        <f t="shared" si="621"/>
        <v>5</v>
      </c>
      <c r="F422" s="143" t="s">
        <v>3014</v>
      </c>
      <c r="G422" s="135">
        <f>IF(ISERROR(FIND("FIXED",B418)),IF(B423="x",G423+1,G423),IF(B421="x",G421-1,G421))</f>
        <v>4.5</v>
      </c>
      <c r="H422" s="135" t="s">
        <v>3010</v>
      </c>
      <c r="I422" s="136" t="str">
        <f t="shared" si="615"/>
        <v/>
      </c>
      <c r="J422" s="136" t="str">
        <f ca="1">IF(AND(I422&lt;&gt;"",I422&lt;2.5,I422&lt;INDEX(INDIRECT(B417),E422,MATCH(J418&amp;"LQ",StdRangesColumnHeaders,0)-StdRangesFirstDatasetCol+4)),"Q4",IF(AND(I422&lt;&gt;"",I422&gt;2.5,I422&gt;INDEX(INDIRECT(B417),E422,MATCH(J418&amp;"HQ",StdRangesColumnHeaders,0)-StdRangesFirstDatasetCol+4)),"Q1",""))</f>
        <v/>
      </c>
      <c r="K422" s="136" t="str">
        <f t="shared" si="616"/>
        <v/>
      </c>
      <c r="L422" s="136" t="str">
        <f t="shared" si="616"/>
        <v/>
      </c>
      <c r="M422" s="136" t="str">
        <f t="shared" si="616"/>
        <v/>
      </c>
      <c r="N422" s="136" t="str">
        <f t="shared" si="616"/>
        <v/>
      </c>
      <c r="O422" s="136" t="str">
        <f t="shared" si="616"/>
        <v/>
      </c>
      <c r="P422" s="136" t="str">
        <f t="shared" si="616"/>
        <v/>
      </c>
      <c r="Q422" s="136" t="str">
        <f t="shared" si="616"/>
        <v/>
      </c>
      <c r="R422" s="136" t="str">
        <f t="shared" si="616"/>
        <v/>
      </c>
      <c r="S422" s="136" t="str">
        <f t="shared" si="616"/>
        <v/>
      </c>
      <c r="T422" s="136" t="str">
        <f t="shared" si="616"/>
        <v/>
      </c>
      <c r="U422" s="136" t="str">
        <f t="shared" si="617"/>
        <v/>
      </c>
      <c r="V422" s="136" t="str">
        <f t="shared" si="617"/>
        <v/>
      </c>
      <c r="W422" s="136" t="str">
        <f t="shared" si="617"/>
        <v/>
      </c>
      <c r="X422" s="136" t="str">
        <f t="shared" si="617"/>
        <v/>
      </c>
      <c r="Y422" s="136" t="str">
        <f t="shared" si="617"/>
        <v/>
      </c>
      <c r="Z422" s="136" t="str">
        <f t="shared" si="617"/>
        <v/>
      </c>
      <c r="AA422" s="136" t="str">
        <f t="shared" si="617"/>
        <v/>
      </c>
      <c r="AB422" s="136" t="str">
        <f t="shared" si="617"/>
        <v/>
      </c>
      <c r="AC422" s="136" t="str">
        <f t="shared" si="617"/>
        <v/>
      </c>
      <c r="AD422" s="136" t="str">
        <f t="shared" si="617"/>
        <v/>
      </c>
      <c r="AE422" s="136" t="str">
        <f t="shared" si="618"/>
        <v/>
      </c>
      <c r="AF422" s="136" t="str">
        <f t="shared" si="618"/>
        <v/>
      </c>
      <c r="AG422" s="136" t="str">
        <f t="shared" si="618"/>
        <v/>
      </c>
      <c r="AH422" s="136" t="str">
        <f t="shared" si="618"/>
        <v/>
      </c>
      <c r="AI422" s="136" t="str">
        <f t="shared" si="618"/>
        <v/>
      </c>
      <c r="AJ422" s="136" t="str">
        <f t="shared" si="618"/>
        <v/>
      </c>
      <c r="AK422" s="136" t="str">
        <f t="shared" si="618"/>
        <v/>
      </c>
      <c r="AL422" s="136" t="str">
        <f t="shared" si="618"/>
        <v/>
      </c>
      <c r="AM422" s="136" t="str">
        <f t="shared" si="618"/>
        <v/>
      </c>
      <c r="AN422" s="136" t="str">
        <f t="shared" si="618"/>
        <v/>
      </c>
      <c r="AO422" s="136" t="str">
        <f t="shared" si="619"/>
        <v/>
      </c>
      <c r="AP422" s="136" t="str">
        <f t="shared" si="619"/>
        <v/>
      </c>
      <c r="AQ422" s="136" t="str">
        <f t="shared" si="619"/>
        <v/>
      </c>
      <c r="AR422" s="136" t="str">
        <f t="shared" si="619"/>
        <v/>
      </c>
      <c r="AS422" s="136" t="str">
        <f t="shared" si="619"/>
        <v/>
      </c>
      <c r="AT422" s="136" t="str">
        <f t="shared" si="619"/>
        <v/>
      </c>
      <c r="AU422" s="136" t="str">
        <f t="shared" si="619"/>
        <v/>
      </c>
      <c r="AV422" s="136" t="str">
        <f t="shared" si="619"/>
        <v/>
      </c>
      <c r="AW422" s="136" t="str">
        <f t="shared" si="619"/>
        <v/>
      </c>
      <c r="AX422" s="136" t="str">
        <f t="shared" si="619"/>
        <v/>
      </c>
      <c r="AY422" s="136" t="str">
        <f t="shared" si="620"/>
        <v/>
      </c>
      <c r="AZ422" s="136" t="str">
        <f t="shared" si="620"/>
        <v/>
      </c>
      <c r="BA422" s="136" t="str">
        <f t="shared" si="620"/>
        <v/>
      </c>
      <c r="BB422" s="136" t="str">
        <f t="shared" si="620"/>
        <v/>
      </c>
      <c r="BC422" s="136" t="str">
        <f t="shared" si="620"/>
        <v/>
      </c>
      <c r="BD422" s="136" t="str">
        <f t="shared" si="620"/>
        <v/>
      </c>
      <c r="BE422" s="136" t="str">
        <f t="shared" si="620"/>
        <v/>
      </c>
      <c r="BF422" s="136" t="str">
        <f t="shared" si="620"/>
        <v/>
      </c>
      <c r="BG422" s="136" t="str">
        <f t="shared" si="620"/>
        <v/>
      </c>
      <c r="BH422" s="136" t="str">
        <f t="shared" si="620"/>
        <v/>
      </c>
    </row>
    <row r="423" spans="1:60" x14ac:dyDescent="0.2">
      <c r="A423" s="114">
        <f t="shared" si="545"/>
        <v>0</v>
      </c>
      <c r="B423" s="13" t="s">
        <v>12</v>
      </c>
      <c r="C423" s="143" t="s">
        <v>1946</v>
      </c>
      <c r="D423" s="112">
        <f t="shared" si="614"/>
        <v>427</v>
      </c>
      <c r="E423" s="112">
        <f t="shared" si="621"/>
        <v>6</v>
      </c>
      <c r="F423" s="143" t="s">
        <v>3015</v>
      </c>
      <c r="G423" s="135">
        <f>IF(ISERROR(FIND("FIXED",B418)),IF(B424="x",G424+1,G424),IF(B422="x",G422-1,G422))</f>
        <v>4.5</v>
      </c>
      <c r="H423" s="135" t="str">
        <f>VLOOKUP(C423,IF(LEFT($C423,3)="XFD",RawDataLookupFieldLabels,StdCalcsLookupFieldLabels),2,0)</f>
        <v>Level of defects in deliveries</v>
      </c>
      <c r="I423" s="136">
        <f t="shared" si="615"/>
        <v>1</v>
      </c>
      <c r="J423" s="136" t="str">
        <f ca="1">IF(AND(I423&lt;&gt;"",I423&lt;2.5,I423&lt;INDEX(INDIRECT(B417),E423,MATCH(J418&amp;"LQ",StdRangesColumnHeaders,0)-StdRangesFirstDatasetCol+4)),"Q4",IF(AND(I423&lt;&gt;"",I423&gt;2.5,I423&gt;INDEX(INDIRECT(B417),E423,MATCH(J418&amp;"HQ",StdRangesColumnHeaders,0)-StdRangesFirstDatasetCol+4)),"Q1",""))</f>
        <v/>
      </c>
      <c r="K423" s="136" t="str">
        <f t="shared" si="616"/>
        <v/>
      </c>
      <c r="L423" s="136" t="str">
        <f t="shared" si="616"/>
        <v/>
      </c>
      <c r="M423" s="136" t="str">
        <f t="shared" si="616"/>
        <v/>
      </c>
      <c r="N423" s="136" t="str">
        <f t="shared" si="616"/>
        <v/>
      </c>
      <c r="O423" s="136">
        <f t="shared" si="616"/>
        <v>4</v>
      </c>
      <c r="P423" s="136">
        <f t="shared" si="616"/>
        <v>3</v>
      </c>
      <c r="Q423" s="136">
        <f t="shared" si="616"/>
        <v>1</v>
      </c>
      <c r="R423" s="136">
        <f t="shared" si="616"/>
        <v>3</v>
      </c>
      <c r="S423" s="136">
        <f t="shared" si="616"/>
        <v>1</v>
      </c>
      <c r="T423" s="136">
        <f t="shared" si="616"/>
        <v>2</v>
      </c>
      <c r="U423" s="136">
        <f t="shared" si="617"/>
        <v>2</v>
      </c>
      <c r="V423" s="136">
        <f t="shared" si="617"/>
        <v>1</v>
      </c>
      <c r="W423" s="136">
        <f t="shared" si="617"/>
        <v>1</v>
      </c>
      <c r="X423" s="136">
        <f t="shared" si="617"/>
        <v>2</v>
      </c>
      <c r="Y423" s="136">
        <f t="shared" si="617"/>
        <v>4</v>
      </c>
      <c r="Z423" s="136">
        <f t="shared" si="617"/>
        <v>2</v>
      </c>
      <c r="AA423" s="136">
        <f t="shared" si="617"/>
        <v>1</v>
      </c>
      <c r="AB423" s="136">
        <f t="shared" si="617"/>
        <v>3</v>
      </c>
      <c r="AC423" s="136">
        <f t="shared" si="617"/>
        <v>1</v>
      </c>
      <c r="AD423" s="136">
        <f t="shared" si="617"/>
        <v>4</v>
      </c>
      <c r="AE423" s="136">
        <f t="shared" si="618"/>
        <v>2.1818181818181817</v>
      </c>
      <c r="AF423" s="136">
        <f t="shared" si="618"/>
        <v>1.1677484162422844</v>
      </c>
      <c r="AG423" s="136">
        <f t="shared" si="618"/>
        <v>3</v>
      </c>
      <c r="AH423" s="136">
        <f t="shared" si="618"/>
        <v>1.5</v>
      </c>
      <c r="AI423" s="136">
        <f t="shared" si="618"/>
        <v>3.5</v>
      </c>
      <c r="AJ423" s="136">
        <f t="shared" si="618"/>
        <v>1</v>
      </c>
      <c r="AK423" s="136">
        <f t="shared" si="618"/>
        <v>4</v>
      </c>
      <c r="AL423" s="136">
        <f t="shared" si="618"/>
        <v>2.5454545454545454</v>
      </c>
      <c r="AM423" s="136">
        <f t="shared" si="618"/>
        <v>1.213559752433836</v>
      </c>
      <c r="AN423" s="136" t="str">
        <f t="shared" si="618"/>
        <v/>
      </c>
      <c r="AO423" s="136" t="str">
        <f t="shared" si="619"/>
        <v/>
      </c>
      <c r="AP423" s="136" t="str">
        <f t="shared" si="619"/>
        <v/>
      </c>
      <c r="AQ423" s="136" t="str">
        <f t="shared" si="619"/>
        <v/>
      </c>
      <c r="AR423" s="136" t="str">
        <f t="shared" si="619"/>
        <v/>
      </c>
      <c r="AS423" s="136" t="str">
        <f t="shared" si="619"/>
        <v/>
      </c>
      <c r="AT423" s="136" t="str">
        <f t="shared" si="619"/>
        <v/>
      </c>
      <c r="AU423" s="136" t="str">
        <f t="shared" si="619"/>
        <v/>
      </c>
      <c r="AV423" s="136" t="str">
        <f t="shared" si="619"/>
        <v/>
      </c>
      <c r="AW423" s="136" t="str">
        <f t="shared" si="619"/>
        <v/>
      </c>
      <c r="AX423" s="136" t="str">
        <f t="shared" si="619"/>
        <v/>
      </c>
      <c r="AY423" s="136" t="str">
        <f t="shared" si="620"/>
        <v/>
      </c>
      <c r="AZ423" s="136" t="str">
        <f t="shared" si="620"/>
        <v/>
      </c>
      <c r="BA423" s="136" t="str">
        <f t="shared" si="620"/>
        <v/>
      </c>
      <c r="BB423" s="136" t="str">
        <f t="shared" si="620"/>
        <v/>
      </c>
      <c r="BC423" s="136" t="str">
        <f t="shared" si="620"/>
        <v/>
      </c>
      <c r="BD423" s="136" t="str">
        <f t="shared" si="620"/>
        <v/>
      </c>
      <c r="BE423" s="136" t="str">
        <f t="shared" si="620"/>
        <v/>
      </c>
      <c r="BF423" s="136" t="str">
        <f t="shared" si="620"/>
        <v/>
      </c>
      <c r="BG423" s="136" t="str">
        <f t="shared" si="620"/>
        <v/>
      </c>
      <c r="BH423" s="136" t="str">
        <f t="shared" si="620"/>
        <v/>
      </c>
    </row>
    <row r="424" spans="1:60" x14ac:dyDescent="0.2">
      <c r="A424" s="114">
        <f t="shared" si="545"/>
        <v>0</v>
      </c>
      <c r="B424" s="13" t="s">
        <v>12</v>
      </c>
      <c r="C424" s="143" t="s">
        <v>1947</v>
      </c>
      <c r="D424" s="112">
        <f t="shared" si="614"/>
        <v>428</v>
      </c>
      <c r="E424" s="112">
        <f t="shared" si="621"/>
        <v>7</v>
      </c>
      <c r="F424" s="143" t="s">
        <v>3016</v>
      </c>
      <c r="G424" s="135">
        <f>IF(ISERROR(FIND("FIXED",B418)),IF(B425="x",#REF!+1,#REF!),IF(B423="x",G423-1,G423))</f>
        <v>3.5</v>
      </c>
      <c r="H424" s="135" t="str">
        <f>VLOOKUP(C424,IF(LEFT($C424,3)="XFD",RawDataLookupFieldLabels,StdCalcsLookupFieldLabels),2,0)</f>
        <v>Post-roll-out defect monitoring</v>
      </c>
      <c r="I424" s="136">
        <f t="shared" si="615"/>
        <v>2</v>
      </c>
      <c r="J424" s="136" t="str">
        <f ca="1">IF(AND(I424&lt;&gt;"",I424&lt;2.5,I424&lt;INDEX(INDIRECT(B417),E424,MATCH(J418&amp;"LQ",StdRangesColumnHeaders,0)-StdRangesFirstDatasetCol+4)),"Q4",IF(AND(I424&lt;&gt;"",I424&gt;2.5,I424&gt;INDEX(INDIRECT(B417),E424,MATCH(J418&amp;"HQ",StdRangesColumnHeaders,0)-StdRangesFirstDatasetCol+4)),"Q1",""))</f>
        <v/>
      </c>
      <c r="K424" s="136" t="str">
        <f t="shared" si="616"/>
        <v/>
      </c>
      <c r="L424" s="136" t="str">
        <f t="shared" si="616"/>
        <v/>
      </c>
      <c r="M424" s="136" t="str">
        <f t="shared" si="616"/>
        <v/>
      </c>
      <c r="N424" s="136" t="str">
        <f t="shared" si="616"/>
        <v/>
      </c>
      <c r="O424" s="136">
        <f t="shared" si="616"/>
        <v>1</v>
      </c>
      <c r="P424" s="136">
        <f t="shared" si="616"/>
        <v>3</v>
      </c>
      <c r="Q424" s="136">
        <f t="shared" si="616"/>
        <v>3</v>
      </c>
      <c r="R424" s="136">
        <f t="shared" si="616"/>
        <v>3</v>
      </c>
      <c r="S424" s="136">
        <f t="shared" si="616"/>
        <v>3</v>
      </c>
      <c r="T424" s="136">
        <f t="shared" si="616"/>
        <v>1</v>
      </c>
      <c r="U424" s="136">
        <f t="shared" si="617"/>
        <v>3</v>
      </c>
      <c r="V424" s="136">
        <f t="shared" si="617"/>
        <v>2</v>
      </c>
      <c r="W424" s="136">
        <f t="shared" si="617"/>
        <v>2</v>
      </c>
      <c r="X424" s="136">
        <f t="shared" si="617"/>
        <v>4</v>
      </c>
      <c r="Y424" s="136">
        <f t="shared" si="617"/>
        <v>4</v>
      </c>
      <c r="Z424" s="136">
        <f t="shared" si="617"/>
        <v>3</v>
      </c>
      <c r="AA424" s="136">
        <f t="shared" si="617"/>
        <v>2</v>
      </c>
      <c r="AB424" s="136">
        <f t="shared" si="617"/>
        <v>3</v>
      </c>
      <c r="AC424" s="136">
        <f t="shared" si="617"/>
        <v>1</v>
      </c>
      <c r="AD424" s="136">
        <f t="shared" si="617"/>
        <v>4</v>
      </c>
      <c r="AE424" s="136">
        <f t="shared" si="618"/>
        <v>2.6363636363636362</v>
      </c>
      <c r="AF424" s="136">
        <f t="shared" si="618"/>
        <v>1.0269106361049412</v>
      </c>
      <c r="AG424" s="136">
        <f t="shared" si="618"/>
        <v>3</v>
      </c>
      <c r="AH424" s="136">
        <f t="shared" si="618"/>
        <v>1.5</v>
      </c>
      <c r="AI424" s="136">
        <f t="shared" si="618"/>
        <v>3</v>
      </c>
      <c r="AJ424" s="136">
        <f t="shared" si="618"/>
        <v>1</v>
      </c>
      <c r="AK424" s="136">
        <f t="shared" si="618"/>
        <v>4</v>
      </c>
      <c r="AL424" s="136">
        <f t="shared" si="618"/>
        <v>2.4545454545454546</v>
      </c>
      <c r="AM424" s="136">
        <f t="shared" si="618"/>
        <v>1.1281521496355327</v>
      </c>
      <c r="AN424" s="136" t="str">
        <f t="shared" si="618"/>
        <v/>
      </c>
      <c r="AO424" s="136" t="str">
        <f t="shared" si="619"/>
        <v/>
      </c>
      <c r="AP424" s="136" t="str">
        <f t="shared" si="619"/>
        <v/>
      </c>
      <c r="AQ424" s="136" t="str">
        <f t="shared" si="619"/>
        <v/>
      </c>
      <c r="AR424" s="136" t="str">
        <f t="shared" si="619"/>
        <v/>
      </c>
      <c r="AS424" s="136" t="str">
        <f t="shared" si="619"/>
        <v/>
      </c>
      <c r="AT424" s="136" t="str">
        <f t="shared" si="619"/>
        <v/>
      </c>
      <c r="AU424" s="136" t="str">
        <f t="shared" si="619"/>
        <v/>
      </c>
      <c r="AV424" s="136" t="str">
        <f t="shared" si="619"/>
        <v/>
      </c>
      <c r="AW424" s="136" t="str">
        <f t="shared" si="619"/>
        <v/>
      </c>
      <c r="AX424" s="136" t="str">
        <f t="shared" si="619"/>
        <v/>
      </c>
      <c r="AY424" s="136" t="str">
        <f t="shared" si="620"/>
        <v/>
      </c>
      <c r="AZ424" s="136" t="str">
        <f t="shared" si="620"/>
        <v/>
      </c>
      <c r="BA424" s="136" t="str">
        <f t="shared" si="620"/>
        <v/>
      </c>
      <c r="BB424" s="136" t="str">
        <f t="shared" si="620"/>
        <v/>
      </c>
      <c r="BC424" s="136" t="str">
        <f t="shared" si="620"/>
        <v/>
      </c>
      <c r="BD424" s="136" t="str">
        <f t="shared" si="620"/>
        <v/>
      </c>
      <c r="BE424" s="136" t="str">
        <f t="shared" si="620"/>
        <v/>
      </c>
      <c r="BF424" s="136" t="str">
        <f t="shared" si="620"/>
        <v/>
      </c>
      <c r="BG424" s="136" t="str">
        <f t="shared" si="620"/>
        <v/>
      </c>
      <c r="BH424" s="136" t="str">
        <f t="shared" si="620"/>
        <v/>
      </c>
    </row>
    <row r="425" spans="1:60" x14ac:dyDescent="0.2">
      <c r="A425" s="114">
        <f t="shared" si="545"/>
        <v>0</v>
      </c>
      <c r="B425" s="13" t="s">
        <v>12</v>
      </c>
      <c r="C425" s="143" t="s">
        <v>1948</v>
      </c>
      <c r="D425" s="112">
        <f t="shared" si="614"/>
        <v>429</v>
      </c>
      <c r="E425" s="112">
        <f t="shared" si="621"/>
        <v>8</v>
      </c>
      <c r="F425" s="143" t="s">
        <v>3017</v>
      </c>
      <c r="G425" s="135">
        <f>IF(ISERROR(FIND("FIXED",B418)),0.5,IF(B424="x",G424-1,G424))</f>
        <v>2.5</v>
      </c>
      <c r="H425" s="135" t="str">
        <f>VLOOKUP(C425,IF(LEFT($C425,3)="XFD",RawDataLookupFieldLabels,StdCalcsLookupFieldLabels),2,0)</f>
        <v>Handover from development to maintenance</v>
      </c>
      <c r="I425" s="136">
        <f t="shared" si="615"/>
        <v>1</v>
      </c>
      <c r="J425" s="136" t="str">
        <f ca="1">IF(AND(I425&lt;&gt;"",I425&lt;2.5,I425&lt;INDEX(INDIRECT(B417),E425,MATCH(J418&amp;"LQ",StdRangesColumnHeaders,0)-StdRangesFirstDatasetCol+4)),"Q4",IF(AND(I425&lt;&gt;"",I425&gt;2.5,I425&gt;INDEX(INDIRECT(B417),E425,MATCH(J418&amp;"HQ",StdRangesColumnHeaders,0)-StdRangesFirstDatasetCol+4)),"Q1",""))</f>
        <v>Q4</v>
      </c>
      <c r="K425" s="136" t="str">
        <f t="shared" si="616"/>
        <v/>
      </c>
      <c r="L425" s="136" t="str">
        <f t="shared" si="616"/>
        <v/>
      </c>
      <c r="M425" s="136" t="str">
        <f t="shared" si="616"/>
        <v/>
      </c>
      <c r="N425" s="136" t="str">
        <f t="shared" si="616"/>
        <v/>
      </c>
      <c r="O425" s="136">
        <f t="shared" si="616"/>
        <v>2</v>
      </c>
      <c r="P425" s="136">
        <f t="shared" si="616"/>
        <v>4</v>
      </c>
      <c r="Q425" s="136">
        <f t="shared" si="616"/>
        <v>3</v>
      </c>
      <c r="R425" s="136">
        <f t="shared" si="616"/>
        <v>2</v>
      </c>
      <c r="S425" s="136">
        <f t="shared" si="616"/>
        <v>4</v>
      </c>
      <c r="T425" s="136">
        <f t="shared" si="616"/>
        <v>2</v>
      </c>
      <c r="U425" s="136">
        <f t="shared" si="617"/>
        <v>4</v>
      </c>
      <c r="V425" s="136">
        <f t="shared" si="617"/>
        <v>1</v>
      </c>
      <c r="W425" s="136">
        <f t="shared" si="617"/>
        <v>2</v>
      </c>
      <c r="X425" s="136">
        <f t="shared" si="617"/>
        <v>1</v>
      </c>
      <c r="Y425" s="136">
        <f t="shared" si="617"/>
        <v>1</v>
      </c>
      <c r="Z425" s="136">
        <f t="shared" si="617"/>
        <v>2</v>
      </c>
      <c r="AA425" s="136">
        <f t="shared" si="617"/>
        <v>1.5</v>
      </c>
      <c r="AB425" s="136">
        <f t="shared" si="617"/>
        <v>3.5</v>
      </c>
      <c r="AC425" s="136">
        <f t="shared" si="617"/>
        <v>1</v>
      </c>
      <c r="AD425" s="136">
        <f t="shared" si="617"/>
        <v>4</v>
      </c>
      <c r="AE425" s="136">
        <f t="shared" si="618"/>
        <v>2.3636363636363638</v>
      </c>
      <c r="AF425" s="136">
        <f t="shared" si="618"/>
        <v>1.2060453783110545</v>
      </c>
      <c r="AG425" s="136">
        <f t="shared" si="618"/>
        <v>2</v>
      </c>
      <c r="AH425" s="136">
        <f t="shared" si="618"/>
        <v>1.5</v>
      </c>
      <c r="AI425" s="136">
        <f t="shared" si="618"/>
        <v>3.5</v>
      </c>
      <c r="AJ425" s="136">
        <f t="shared" si="618"/>
        <v>1</v>
      </c>
      <c r="AK425" s="136">
        <f t="shared" si="618"/>
        <v>4</v>
      </c>
      <c r="AL425" s="136">
        <f t="shared" si="618"/>
        <v>2.4545454545454546</v>
      </c>
      <c r="AM425" s="136">
        <f t="shared" si="618"/>
        <v>1.213559752433836</v>
      </c>
      <c r="AN425" s="136" t="str">
        <f t="shared" si="618"/>
        <v/>
      </c>
      <c r="AO425" s="136" t="str">
        <f t="shared" si="619"/>
        <v/>
      </c>
      <c r="AP425" s="136" t="str">
        <f t="shared" si="619"/>
        <v/>
      </c>
      <c r="AQ425" s="136" t="str">
        <f t="shared" si="619"/>
        <v/>
      </c>
      <c r="AR425" s="136" t="str">
        <f t="shared" si="619"/>
        <v/>
      </c>
      <c r="AS425" s="136" t="str">
        <f t="shared" si="619"/>
        <v/>
      </c>
      <c r="AT425" s="136" t="str">
        <f t="shared" si="619"/>
        <v/>
      </c>
      <c r="AU425" s="136" t="str">
        <f t="shared" si="619"/>
        <v/>
      </c>
      <c r="AV425" s="136" t="str">
        <f t="shared" si="619"/>
        <v/>
      </c>
      <c r="AW425" s="136" t="str">
        <f t="shared" si="619"/>
        <v/>
      </c>
      <c r="AX425" s="136" t="str">
        <f t="shared" si="619"/>
        <v/>
      </c>
      <c r="AY425" s="136" t="str">
        <f t="shared" si="620"/>
        <v/>
      </c>
      <c r="AZ425" s="136" t="str">
        <f t="shared" si="620"/>
        <v/>
      </c>
      <c r="BA425" s="136" t="str">
        <f t="shared" si="620"/>
        <v/>
      </c>
      <c r="BB425" s="136" t="str">
        <f t="shared" si="620"/>
        <v/>
      </c>
      <c r="BC425" s="136" t="str">
        <f t="shared" si="620"/>
        <v/>
      </c>
      <c r="BD425" s="136" t="str">
        <f t="shared" si="620"/>
        <v/>
      </c>
      <c r="BE425" s="136" t="str">
        <f t="shared" si="620"/>
        <v/>
      </c>
      <c r="BF425" s="136" t="str">
        <f t="shared" si="620"/>
        <v/>
      </c>
      <c r="BG425" s="136" t="str">
        <f t="shared" si="620"/>
        <v/>
      </c>
      <c r="BH425" s="136" t="str">
        <f t="shared" si="620"/>
        <v/>
      </c>
    </row>
    <row r="426" spans="1:60" ht="4.5" customHeight="1" x14ac:dyDescent="0.2">
      <c r="A426" s="114">
        <f t="shared" si="545"/>
        <v>0</v>
      </c>
    </row>
    <row r="427" spans="1:60" s="115" customFormat="1" ht="21" x14ac:dyDescent="0.25">
      <c r="A427" s="117">
        <f>IF(OR(SelectEffectivenessBanking="x",SelectEffectivenessInsurance="x",SelectEffectivenessTelecom="x",SelectEffectivenessUtilities="x"),,ERROR)</f>
        <v>0</v>
      </c>
      <c r="B427" s="116" t="s">
        <v>2561</v>
      </c>
    </row>
    <row r="428" spans="1:60" ht="4.5" customHeight="1" x14ac:dyDescent="0.2">
      <c r="A428" s="114">
        <f>IF(OR(SelectEffectivenessBanking="x",SelectEffectivenessInsurance="x",SelectEffectivenessTelecom="x",SelectEffectivenessUtilities="x"),,ERROR)</f>
        <v>0</v>
      </c>
    </row>
    <row r="429" spans="1:60" x14ac:dyDescent="0.2">
      <c r="A429" s="114"/>
      <c r="B429" s="112" t="s">
        <v>2565</v>
      </c>
    </row>
    <row r="430" spans="1:60" x14ac:dyDescent="0.2">
      <c r="A430" s="114">
        <f t="shared" ref="A430:A436" si="622">IF(SelectEffectivenessBanking="x",,ERROR)</f>
        <v>0</v>
      </c>
      <c r="B430" s="236" t="s">
        <v>538</v>
      </c>
      <c r="C430" s="236"/>
      <c r="D430" s="139"/>
      <c r="E430" s="139"/>
      <c r="F430" s="135"/>
      <c r="G430" s="135" t="s">
        <v>286</v>
      </c>
      <c r="H430" s="135" t="str">
        <f>HeaderLabels</f>
        <v>Labels</v>
      </c>
      <c r="I430" s="135" t="str">
        <f>HeaderCl1N</f>
        <v>#Cl1N#</v>
      </c>
      <c r="J430" s="143" t="s">
        <v>179</v>
      </c>
      <c r="K430" s="135" t="str">
        <f>HeaderCl2N</f>
        <v>#Cl2N#</v>
      </c>
      <c r="L430" s="135" t="str">
        <f>HeaderCl3N</f>
        <v>#Cl3N#</v>
      </c>
      <c r="M430" s="135" t="str">
        <f>HeaderCl4N</f>
        <v>#Cl4N#</v>
      </c>
      <c r="N430" s="135" t="str">
        <f>HeaderCl5N</f>
        <v>#Cl5N#</v>
      </c>
      <c r="O430" s="135" t="str">
        <f>HeaderP1N</f>
        <v>#P1N#</v>
      </c>
      <c r="P430" s="135" t="str">
        <f>HeaderP2N</f>
        <v>#P2N#</v>
      </c>
      <c r="Q430" s="135" t="str">
        <f>HeaderP3N</f>
        <v>#P3N#</v>
      </c>
      <c r="R430" s="135" t="str">
        <f>HeaderP4N</f>
        <v>#P4N#</v>
      </c>
      <c r="S430" s="135" t="str">
        <f>HeaderP5N</f>
        <v>#P5N#</v>
      </c>
      <c r="T430" s="135" t="str">
        <f>HeaderP6N</f>
        <v>#P6N#</v>
      </c>
      <c r="U430" s="135" t="str">
        <f>HeaderP7N</f>
        <v>#P7N#</v>
      </c>
      <c r="V430" s="135" t="str">
        <f>HeaderP8N</f>
        <v>#P8N#</v>
      </c>
      <c r="W430" s="135" t="str">
        <f>HeaderP9N</f>
        <v>#P9N#</v>
      </c>
      <c r="X430" s="135" t="str">
        <f>HeaderP10N</f>
        <v>#P10N#</v>
      </c>
      <c r="Y430" s="135" t="str">
        <f>HeaderP11N</f>
        <v>#P11N#</v>
      </c>
      <c r="Z430" s="135" t="str">
        <f>HeaderG1Med</f>
        <v>#G1Med#</v>
      </c>
      <c r="AA430" s="135" t="str">
        <f>HeaderG1LQ</f>
        <v>#G1LQ#</v>
      </c>
      <c r="AB430" s="135" t="str">
        <f>HeaderG1HQ</f>
        <v>#G1HQ#</v>
      </c>
      <c r="AC430" s="135" t="str">
        <f>HeaderG1Min</f>
        <v>#G1Min#</v>
      </c>
      <c r="AD430" s="135" t="str">
        <f>HeaderG1Max</f>
        <v>#G1Max#</v>
      </c>
      <c r="AE430" s="135" t="s">
        <v>281</v>
      </c>
      <c r="AF430" s="135" t="s">
        <v>282</v>
      </c>
      <c r="AG430" s="135" t="str">
        <f>HeaderG2Med</f>
        <v>#G2Med#</v>
      </c>
      <c r="AH430" s="135" t="str">
        <f>HeaderG2LQ</f>
        <v>#G2LQ#</v>
      </c>
      <c r="AI430" s="135" t="str">
        <f>HeaderG2HQ</f>
        <v>#G2HQ#</v>
      </c>
      <c r="AJ430" s="135" t="str">
        <f>HeaderG2Min</f>
        <v>#G2Min#</v>
      </c>
      <c r="AK430" s="135" t="str">
        <f>HeaderG2Max</f>
        <v>#G2Max#</v>
      </c>
      <c r="AL430" s="135" t="s">
        <v>295</v>
      </c>
      <c r="AM430" s="135" t="s">
        <v>296</v>
      </c>
      <c r="AN430" s="135" t="str">
        <f>HeaderG3Med</f>
        <v>#G3Med#</v>
      </c>
      <c r="AO430" s="135" t="str">
        <f>HeaderG3LQ</f>
        <v>#G3LQ#</v>
      </c>
      <c r="AP430" s="135" t="str">
        <f>HeaderG3HQ</f>
        <v>#G3HQ#</v>
      </c>
      <c r="AQ430" s="135" t="str">
        <f>HeaderG3Min</f>
        <v>#G3Min#</v>
      </c>
      <c r="AR430" s="135" t="str">
        <f>HeaderG3Max</f>
        <v>#G3Max#</v>
      </c>
      <c r="AS430" s="135" t="s">
        <v>297</v>
      </c>
      <c r="AT430" s="135" t="s">
        <v>298</v>
      </c>
      <c r="AU430" s="135" t="str">
        <f>HeaderG4Med</f>
        <v>#G4Med#</v>
      </c>
      <c r="AV430" s="135" t="str">
        <f>HeaderG4LQ</f>
        <v>#G4LQ#</v>
      </c>
      <c r="AW430" s="135" t="str">
        <f>HeaderG4HQ</f>
        <v>#G4HQ#</v>
      </c>
      <c r="AX430" s="135" t="str">
        <f>HeaderG4Min</f>
        <v>#G4Min#</v>
      </c>
      <c r="AY430" s="135" t="str">
        <f>HeaderG4Max</f>
        <v>#G4Max#</v>
      </c>
      <c r="AZ430" s="135" t="s">
        <v>299</v>
      </c>
      <c r="BA430" s="135" t="s">
        <v>300</v>
      </c>
      <c r="BB430" s="135" t="str">
        <f>HeaderG5Med</f>
        <v>#G5Med#</v>
      </c>
      <c r="BC430" s="135" t="str">
        <f>HeaderG5LQ</f>
        <v>#G5LQ#</v>
      </c>
      <c r="BD430" s="135" t="str">
        <f>HeaderG5HQ</f>
        <v>#G5HQ#</v>
      </c>
      <c r="BE430" s="135" t="str">
        <f>HeaderG5Min</f>
        <v>#G5Min#</v>
      </c>
      <c r="BF430" s="135" t="str">
        <f>HeaderG5Max</f>
        <v>#G5Max#</v>
      </c>
      <c r="BG430" s="135" t="s">
        <v>301</v>
      </c>
      <c r="BH430" s="135" t="s">
        <v>302</v>
      </c>
    </row>
    <row r="431" spans="1:60" x14ac:dyDescent="0.2">
      <c r="A431" s="114">
        <f t="shared" si="622"/>
        <v>0</v>
      </c>
      <c r="B431" s="13" t="s">
        <v>12</v>
      </c>
      <c r="C431" s="147" t="s">
        <v>1877</v>
      </c>
      <c r="D431" s="112">
        <f>MATCH(C431,IF(LEFT($C431,3)="XFD",RawDataFieldKeys,StdCalcsFieldKeys),0)-IF(LEFT($C431,3)="XFD",RawDataFieldKeyBaseRow,StdCalcsFieldKeyBaseRow)</f>
        <v>319</v>
      </c>
      <c r="E431" s="112">
        <v>2</v>
      </c>
      <c r="F431" s="143" t="s">
        <v>2572</v>
      </c>
      <c r="G431" s="135">
        <f>IF(ISERROR(FIND("FIXED",B430)),IF(B432="x",G432+1,G432),MATCH(TRUE,INDEX(B431:B504="",0),0)-1.5)</f>
        <v>4.5</v>
      </c>
      <c r="H431" s="135" t="s">
        <v>340</v>
      </c>
      <c r="I431" s="136">
        <f>IFERROR(IF(LEN(INDEX(IF(LEFT($C431,3)="XFD",RawDataAllData,StdCalcsAllCalcs),$D431,I$2))=0,"",INDEX(IF(LEFT($C431,3)="XFD",RawDataAllData,StdCalcsAllCalcs),$D431,I$2)),"")</f>
        <v>2.8181818181818183</v>
      </c>
      <c r="J431" s="136" t="str">
        <f ca="1">IF(AND(I431&lt;&gt;"",I431&lt;2.5,I431&lt;INDEX(INDIRECT(B429),E431,MATCH(J430&amp;"LQ",StdRangesColumnHeaders,0)-StdRangesFirstDatasetCol+4)),"Q4",IF(AND(I431&lt;&gt;"",I431&gt;2.5,I431&gt;INDEX(INDIRECT(B429),E431,MATCH(J430&amp;"HQ",StdRangesColumnHeaders,0)-StdRangesFirstDatasetCol+4)),"Q1",""))</f>
        <v>Q1</v>
      </c>
      <c r="K431" s="136" t="str">
        <f t="shared" ref="K431:T435" si="623">IFERROR(IF(LEN(INDEX(IF(LEFT($C431,3)="XFD",RawDataAllData,StdCalcsAllCalcs),$D431,K$2))=0,"",INDEX(IF(LEFT($C431,3)="XFD",RawDataAllData,StdCalcsAllCalcs),$D431,K$2)),"")</f>
        <v/>
      </c>
      <c r="L431" s="136" t="str">
        <f t="shared" si="623"/>
        <v/>
      </c>
      <c r="M431" s="136" t="str">
        <f t="shared" si="623"/>
        <v/>
      </c>
      <c r="N431" s="136" t="str">
        <f t="shared" si="623"/>
        <v/>
      </c>
      <c r="O431" s="136">
        <f t="shared" si="623"/>
        <v>2.6363636363636362</v>
      </c>
      <c r="P431" s="136">
        <f t="shared" si="623"/>
        <v>2.4545454545454546</v>
      </c>
      <c r="Q431" s="136">
        <f t="shared" si="623"/>
        <v>2.8181818181818183</v>
      </c>
      <c r="R431" s="136">
        <f t="shared" si="623"/>
        <v>2.5</v>
      </c>
      <c r="S431" s="136">
        <f t="shared" si="623"/>
        <v>2.6363636363636362</v>
      </c>
      <c r="T431" s="136">
        <f t="shared" si="623"/>
        <v>2.4090909090909092</v>
      </c>
      <c r="U431" s="136">
        <f t="shared" ref="U431:AD435" si="624">IFERROR(IF(LEN(INDEX(IF(LEFT($C431,3)="XFD",RawDataAllData,StdCalcsAllCalcs),$D431,U$2))=0,"",INDEX(IF(LEFT($C431,3)="XFD",RawDataAllData,StdCalcsAllCalcs),$D431,U$2)),"")</f>
        <v>2.3636363636363638</v>
      </c>
      <c r="V431" s="136">
        <f t="shared" si="624"/>
        <v>2.4545454545454546</v>
      </c>
      <c r="W431" s="136">
        <f t="shared" si="624"/>
        <v>2.4545454545454546</v>
      </c>
      <c r="X431" s="136">
        <f t="shared" si="624"/>
        <v>2.5454545454545454</v>
      </c>
      <c r="Y431" s="136">
        <f t="shared" si="624"/>
        <v>2.4090909090909092</v>
      </c>
      <c r="Z431" s="136">
        <f t="shared" si="624"/>
        <v>2.4545454545454546</v>
      </c>
      <c r="AA431" s="136">
        <f t="shared" si="624"/>
        <v>2.4318181818181817</v>
      </c>
      <c r="AB431" s="136">
        <f t="shared" si="624"/>
        <v>2.5909090909090908</v>
      </c>
      <c r="AC431" s="136">
        <f t="shared" si="624"/>
        <v>2.3636363636363638</v>
      </c>
      <c r="AD431" s="136">
        <f t="shared" si="624"/>
        <v>2.8181818181818183</v>
      </c>
      <c r="AE431" s="136">
        <f>IFERROR(Z431-AA431,"")</f>
        <v>2.2727272727272929E-2</v>
      </c>
      <c r="AF431" s="136">
        <f>IFERROR(AB431-Z431,"")</f>
        <v>0.13636363636363624</v>
      </c>
      <c r="AG431" s="136">
        <f t="shared" ref="AG431:AK435" si="625">IFERROR(IF(LEN(INDEX(IF(LEFT($C431,3)="XFD",RawDataAllData,StdCalcsAllCalcs),$D431,AG$2))=0,"",INDEX(IF(LEFT($C431,3)="XFD",RawDataAllData,StdCalcsAllCalcs),$D431,AG$2)),"")</f>
        <v>2.4545454545454546</v>
      </c>
      <c r="AH431" s="136">
        <f t="shared" si="625"/>
        <v>2.4318181818181817</v>
      </c>
      <c r="AI431" s="136">
        <f t="shared" si="625"/>
        <v>2.5454545454545454</v>
      </c>
      <c r="AJ431" s="136">
        <f t="shared" si="625"/>
        <v>2.2727272727272729</v>
      </c>
      <c r="AK431" s="136">
        <f t="shared" si="625"/>
        <v>2.6363636363636362</v>
      </c>
      <c r="AL431" s="136">
        <f>IFERROR(AG431-AH431,"")</f>
        <v>2.2727272727272929E-2</v>
      </c>
      <c r="AM431" s="136">
        <f>IFERROR(AI431-AG431,"")</f>
        <v>9.0909090909090828E-2</v>
      </c>
      <c r="AN431" s="136" t="str">
        <f t="shared" ref="AN431:AR435" si="626">IFERROR(IF(LEN(INDEX(IF(LEFT($C431,3)="XFD",RawDataAllData,StdCalcsAllCalcs),$D431,AN$2))=0,"",INDEX(IF(LEFT($C431,3)="XFD",RawDataAllData,StdCalcsAllCalcs),$D431,AN$2)),"")</f>
        <v/>
      </c>
      <c r="AO431" s="136" t="str">
        <f t="shared" si="626"/>
        <v/>
      </c>
      <c r="AP431" s="136" t="str">
        <f t="shared" si="626"/>
        <v/>
      </c>
      <c r="AQ431" s="136" t="str">
        <f t="shared" si="626"/>
        <v/>
      </c>
      <c r="AR431" s="136" t="str">
        <f t="shared" si="626"/>
        <v/>
      </c>
      <c r="AS431" s="136" t="str">
        <f>IFERROR(AN431-AO431,"")</f>
        <v/>
      </c>
      <c r="AT431" s="136" t="str">
        <f>IFERROR(AP431-AN431,"")</f>
        <v/>
      </c>
      <c r="AU431" s="136" t="str">
        <f t="shared" ref="AU431:AY435" si="627">IFERROR(IF(LEN(INDEX(IF(LEFT($C431,3)="XFD",RawDataAllData,StdCalcsAllCalcs),$D431,AU$2))=0,"",INDEX(IF(LEFT($C431,3)="XFD",RawDataAllData,StdCalcsAllCalcs),$D431,AU$2)),"")</f>
        <v/>
      </c>
      <c r="AV431" s="136" t="str">
        <f t="shared" si="627"/>
        <v/>
      </c>
      <c r="AW431" s="136" t="str">
        <f t="shared" si="627"/>
        <v/>
      </c>
      <c r="AX431" s="136" t="str">
        <f t="shared" si="627"/>
        <v/>
      </c>
      <c r="AY431" s="136" t="str">
        <f t="shared" si="627"/>
        <v/>
      </c>
      <c r="AZ431" s="136" t="str">
        <f>IFERROR(AU431-AV431,"")</f>
        <v/>
      </c>
      <c r="BA431" s="136" t="str">
        <f>IFERROR(AW431-AU431,"")</f>
        <v/>
      </c>
      <c r="BB431" s="136" t="str">
        <f t="shared" ref="BB431:BF435" si="628">IFERROR(IF(LEN(INDEX(IF(LEFT($C431,3)="XFD",RawDataAllData,StdCalcsAllCalcs),$D431,BB$2))=0,"",INDEX(IF(LEFT($C431,3)="XFD",RawDataAllData,StdCalcsAllCalcs),$D431,BB$2)),"")</f>
        <v/>
      </c>
      <c r="BC431" s="136" t="str">
        <f t="shared" si="628"/>
        <v/>
      </c>
      <c r="BD431" s="136" t="str">
        <f t="shared" si="628"/>
        <v/>
      </c>
      <c r="BE431" s="136" t="str">
        <f t="shared" si="628"/>
        <v/>
      </c>
      <c r="BF431" s="136" t="str">
        <f t="shared" si="628"/>
        <v/>
      </c>
      <c r="BG431" s="136" t="str">
        <f>IFERROR(BB431-BC431,"")</f>
        <v/>
      </c>
      <c r="BH431" s="136" t="str">
        <f>IFERROR(BD431-BB431,"")</f>
        <v/>
      </c>
    </row>
    <row r="432" spans="1:60" x14ac:dyDescent="0.2">
      <c r="A432" s="114">
        <f t="shared" si="622"/>
        <v>0</v>
      </c>
      <c r="B432" s="13" t="s">
        <v>12</v>
      </c>
      <c r="C432" s="147" t="s">
        <v>1882</v>
      </c>
      <c r="D432" s="112">
        <f>MATCH(C432,IF(LEFT($C432,3)="XFD",RawDataFieldKeys,StdCalcsFieldKeys),0)-IF(LEFT($C432,3)="XFD",RawDataFieldKeyBaseRow,StdCalcsFieldKeyBaseRow)</f>
        <v>324</v>
      </c>
      <c r="E432" s="112">
        <f>E431+1</f>
        <v>3</v>
      </c>
      <c r="F432" s="143" t="s">
        <v>2570</v>
      </c>
      <c r="G432" s="135">
        <f>IF(ISERROR(FIND("FIXED",B430)),IF(B433="x",G433+1,G433),IF(B431="x",G431-1,G431))</f>
        <v>3.5</v>
      </c>
      <c r="H432" s="135" t="s">
        <v>341</v>
      </c>
      <c r="I432" s="136">
        <f>IFERROR(IF(LEN(INDEX(IF(LEFT($C432,3)="XFD",RawDataAllData,StdCalcsAllCalcs),$D432,I$2))=0,"",INDEX(IF(LEFT($C432,3)="XFD",RawDataAllData,StdCalcsAllCalcs),$D432,I$2)),"")</f>
        <v>2.6470588235294117</v>
      </c>
      <c r="J432" s="136" t="str">
        <f ca="1">IF(AND(I432&lt;&gt;"",I432&lt;2.5,I432&lt;INDEX(INDIRECT(B429),E432,MATCH(J430&amp;"LQ",StdRangesColumnHeaders,0)-StdRangesFirstDatasetCol+4)),"Q4",IF(AND(I432&lt;&gt;"",I432&gt;2.5,I432&gt;INDEX(INDIRECT(B429),E432,MATCH(J430&amp;"HQ",StdRangesColumnHeaders,0)-StdRangesFirstDatasetCol+4)),"Q1",""))</f>
        <v/>
      </c>
      <c r="K432" s="136" t="str">
        <f t="shared" si="623"/>
        <v/>
      </c>
      <c r="L432" s="136" t="str">
        <f t="shared" si="623"/>
        <v/>
      </c>
      <c r="M432" s="136" t="str">
        <f t="shared" si="623"/>
        <v/>
      </c>
      <c r="N432" s="136" t="str">
        <f t="shared" si="623"/>
        <v/>
      </c>
      <c r="O432" s="136">
        <f t="shared" si="623"/>
        <v>2.4705882352941178</v>
      </c>
      <c r="P432" s="136">
        <f t="shared" si="623"/>
        <v>2.6470588235294117</v>
      </c>
      <c r="Q432" s="136">
        <f t="shared" si="623"/>
        <v>2.6470588235294117</v>
      </c>
      <c r="R432" s="136">
        <f t="shared" si="623"/>
        <v>2</v>
      </c>
      <c r="S432" s="136">
        <f t="shared" si="623"/>
        <v>2.5294117647058822</v>
      </c>
      <c r="T432" s="136">
        <f t="shared" si="623"/>
        <v>2.7647058823529411</v>
      </c>
      <c r="U432" s="136">
        <f t="shared" si="624"/>
        <v>2.5882352941176472</v>
      </c>
      <c r="V432" s="136">
        <f t="shared" si="624"/>
        <v>2.1176470588235294</v>
      </c>
      <c r="W432" s="136">
        <f t="shared" si="624"/>
        <v>2.5882352941176472</v>
      </c>
      <c r="X432" s="136">
        <f t="shared" si="624"/>
        <v>2.9411764705882355</v>
      </c>
      <c r="Y432" s="136">
        <f t="shared" si="624"/>
        <v>2.1176470588235294</v>
      </c>
      <c r="Z432" s="136">
        <f t="shared" si="624"/>
        <v>2.5882352941176472</v>
      </c>
      <c r="AA432" s="136">
        <f t="shared" si="624"/>
        <v>2.2941176470588234</v>
      </c>
      <c r="AB432" s="136">
        <f t="shared" si="624"/>
        <v>2.6470588235294117</v>
      </c>
      <c r="AC432" s="136">
        <f t="shared" si="624"/>
        <v>2</v>
      </c>
      <c r="AD432" s="136">
        <f t="shared" si="624"/>
        <v>2.9411764705882355</v>
      </c>
      <c r="AE432" s="136">
        <f>IFERROR(Z432-AA432,"")</f>
        <v>0.29411764705882382</v>
      </c>
      <c r="AF432" s="136">
        <f>IFERROR(AB432-Z432,"")</f>
        <v>5.8823529411764497E-2</v>
      </c>
      <c r="AG432" s="136">
        <f t="shared" si="625"/>
        <v>2.4705882352941178</v>
      </c>
      <c r="AH432" s="136">
        <f t="shared" si="625"/>
        <v>2.1764705882352944</v>
      </c>
      <c r="AI432" s="136">
        <f t="shared" si="625"/>
        <v>2.6176470588235294</v>
      </c>
      <c r="AJ432" s="136">
        <f t="shared" si="625"/>
        <v>2</v>
      </c>
      <c r="AK432" s="136">
        <f t="shared" si="625"/>
        <v>2.9411764705882355</v>
      </c>
      <c r="AL432" s="136">
        <f>IFERROR(AG432-AH432,"")</f>
        <v>0.29411764705882337</v>
      </c>
      <c r="AM432" s="136">
        <f>IFERROR(AI432-AG432,"")</f>
        <v>0.14705882352941169</v>
      </c>
      <c r="AN432" s="136" t="str">
        <f t="shared" si="626"/>
        <v/>
      </c>
      <c r="AO432" s="136" t="str">
        <f t="shared" si="626"/>
        <v/>
      </c>
      <c r="AP432" s="136" t="str">
        <f t="shared" si="626"/>
        <v/>
      </c>
      <c r="AQ432" s="136" t="str">
        <f t="shared" si="626"/>
        <v/>
      </c>
      <c r="AR432" s="136" t="str">
        <f t="shared" si="626"/>
        <v/>
      </c>
      <c r="AS432" s="136" t="str">
        <f>IFERROR(AN432-AO432,"")</f>
        <v/>
      </c>
      <c r="AT432" s="136" t="str">
        <f>IFERROR(AP432-AN432,"")</f>
        <v/>
      </c>
      <c r="AU432" s="136" t="str">
        <f t="shared" si="627"/>
        <v/>
      </c>
      <c r="AV432" s="136" t="str">
        <f t="shared" si="627"/>
        <v/>
      </c>
      <c r="AW432" s="136" t="str">
        <f t="shared" si="627"/>
        <v/>
      </c>
      <c r="AX432" s="136" t="str">
        <f t="shared" si="627"/>
        <v/>
      </c>
      <c r="AY432" s="136" t="str">
        <f t="shared" si="627"/>
        <v/>
      </c>
      <c r="AZ432" s="136" t="str">
        <f>IFERROR(AU432-AV432,"")</f>
        <v/>
      </c>
      <c r="BA432" s="136" t="str">
        <f>IFERROR(AW432-AU432,"")</f>
        <v/>
      </c>
      <c r="BB432" s="136" t="str">
        <f t="shared" si="628"/>
        <v/>
      </c>
      <c r="BC432" s="136" t="str">
        <f t="shared" si="628"/>
        <v/>
      </c>
      <c r="BD432" s="136" t="str">
        <f t="shared" si="628"/>
        <v/>
      </c>
      <c r="BE432" s="136" t="str">
        <f t="shared" si="628"/>
        <v/>
      </c>
      <c r="BF432" s="136" t="str">
        <f t="shared" si="628"/>
        <v/>
      </c>
      <c r="BG432" s="136" t="str">
        <f>IFERROR(BB432-BC432,"")</f>
        <v/>
      </c>
      <c r="BH432" s="136" t="str">
        <f>IFERROR(BD432-BB432,"")</f>
        <v/>
      </c>
    </row>
    <row r="433" spans="1:60" x14ac:dyDescent="0.2">
      <c r="A433" s="114">
        <f t="shared" si="622"/>
        <v>0</v>
      </c>
      <c r="B433" s="13" t="s">
        <v>12</v>
      </c>
      <c r="C433" s="147" t="s">
        <v>1892</v>
      </c>
      <c r="D433" s="112">
        <f>MATCH(C433,IF(LEFT($C433,3)="XFD",RawDataFieldKeys,StdCalcsFieldKeys),0)-IF(LEFT($C433,3)="XFD",RawDataFieldKeyBaseRow,StdCalcsFieldKeyBaseRow)</f>
        <v>329</v>
      </c>
      <c r="E433" s="112">
        <f>E432+1</f>
        <v>4</v>
      </c>
      <c r="F433" s="143" t="s">
        <v>2571</v>
      </c>
      <c r="G433" s="135">
        <f>IF(ISERROR(FIND("FIXED",B430)),IF(B434="x",G434+1,G434),IF(B432="x",G432-1,G432))</f>
        <v>2.5</v>
      </c>
      <c r="H433" s="135" t="s">
        <v>342</v>
      </c>
      <c r="I433" s="136">
        <f>IFERROR(IF(LEN(INDEX(IF(LEFT($C433,3)="XFD",RawDataAllData,StdCalcsAllCalcs),$D433,I$2))=0,"",INDEX(IF(LEFT($C433,3)="XFD",RawDataAllData,StdCalcsAllCalcs),$D433,I$2)),"")</f>
        <v>2.5</v>
      </c>
      <c r="J433" s="136" t="str">
        <f ca="1">IF(AND(I433&lt;&gt;"",I433&lt;2.5,I433&lt;INDEX(INDIRECT(B429),E433,MATCH(J430&amp;"LQ",StdRangesColumnHeaders,0)-StdRangesFirstDatasetCol+4)),"Q4",IF(AND(I433&lt;&gt;"",I433&gt;2.5,I433&gt;INDEX(INDIRECT(B429),E433,MATCH(J430&amp;"HQ",StdRangesColumnHeaders,0)-StdRangesFirstDatasetCol+4)),"Q1",""))</f>
        <v/>
      </c>
      <c r="K433" s="136" t="str">
        <f t="shared" si="623"/>
        <v/>
      </c>
      <c r="L433" s="136" t="str">
        <f t="shared" si="623"/>
        <v/>
      </c>
      <c r="M433" s="136" t="str">
        <f t="shared" si="623"/>
        <v/>
      </c>
      <c r="N433" s="136" t="str">
        <f t="shared" si="623"/>
        <v/>
      </c>
      <c r="O433" s="136">
        <f t="shared" si="623"/>
        <v>2.1111111111111112</v>
      </c>
      <c r="P433" s="136">
        <f t="shared" si="623"/>
        <v>2.9444444444444446</v>
      </c>
      <c r="Q433" s="136">
        <f t="shared" si="623"/>
        <v>2</v>
      </c>
      <c r="R433" s="136">
        <f t="shared" si="623"/>
        <v>2.8333333333333335</v>
      </c>
      <c r="S433" s="136">
        <f t="shared" si="623"/>
        <v>2.5555555555555554</v>
      </c>
      <c r="T433" s="136">
        <f t="shared" si="623"/>
        <v>2.8333333333333335</v>
      </c>
      <c r="U433" s="136">
        <f t="shared" si="624"/>
        <v>2.6111111111111112</v>
      </c>
      <c r="V433" s="136">
        <f t="shared" si="624"/>
        <v>2.3333333333333335</v>
      </c>
      <c r="W433" s="136">
        <f t="shared" si="624"/>
        <v>2.7777777777777777</v>
      </c>
      <c r="X433" s="136">
        <f t="shared" si="624"/>
        <v>2.2222222222222223</v>
      </c>
      <c r="Y433" s="136">
        <f t="shared" si="624"/>
        <v>2.7777777777777777</v>
      </c>
      <c r="Z433" s="136">
        <f t="shared" si="624"/>
        <v>2.6111111111111112</v>
      </c>
      <c r="AA433" s="136">
        <f t="shared" si="624"/>
        <v>2.2777777777777777</v>
      </c>
      <c r="AB433" s="136">
        <f t="shared" si="624"/>
        <v>2.8055555555555554</v>
      </c>
      <c r="AC433" s="136">
        <f t="shared" si="624"/>
        <v>2</v>
      </c>
      <c r="AD433" s="136">
        <f t="shared" si="624"/>
        <v>2.9444444444444446</v>
      </c>
      <c r="AE433" s="136">
        <f>IFERROR(Z433-AA433,"")</f>
        <v>0.33333333333333348</v>
      </c>
      <c r="AF433" s="136">
        <f>IFERROR(AB433-Z433,"")</f>
        <v>0.1944444444444442</v>
      </c>
      <c r="AG433" s="136">
        <f t="shared" si="625"/>
        <v>2.6111111111111112</v>
      </c>
      <c r="AH433" s="136">
        <f t="shared" si="625"/>
        <v>2.3333333333333335</v>
      </c>
      <c r="AI433" s="136">
        <f t="shared" si="625"/>
        <v>2.8611111111111112</v>
      </c>
      <c r="AJ433" s="136">
        <f t="shared" si="625"/>
        <v>2.1111111111111112</v>
      </c>
      <c r="AK433" s="136">
        <f t="shared" si="625"/>
        <v>3</v>
      </c>
      <c r="AL433" s="136">
        <f>IFERROR(AG433-AH433,"")</f>
        <v>0.27777777777777768</v>
      </c>
      <c r="AM433" s="136">
        <f>IFERROR(AI433-AG433,"")</f>
        <v>0.25</v>
      </c>
      <c r="AN433" s="136" t="str">
        <f t="shared" si="626"/>
        <v/>
      </c>
      <c r="AO433" s="136" t="str">
        <f t="shared" si="626"/>
        <v/>
      </c>
      <c r="AP433" s="136" t="str">
        <f t="shared" si="626"/>
        <v/>
      </c>
      <c r="AQ433" s="136" t="str">
        <f t="shared" si="626"/>
        <v/>
      </c>
      <c r="AR433" s="136" t="str">
        <f t="shared" si="626"/>
        <v/>
      </c>
      <c r="AS433" s="136" t="str">
        <f>IFERROR(AN433-AO433,"")</f>
        <v/>
      </c>
      <c r="AT433" s="136" t="str">
        <f>IFERROR(AP433-AN433,"")</f>
        <v/>
      </c>
      <c r="AU433" s="136" t="str">
        <f t="shared" si="627"/>
        <v/>
      </c>
      <c r="AV433" s="136" t="str">
        <f t="shared" si="627"/>
        <v/>
      </c>
      <c r="AW433" s="136" t="str">
        <f t="shared" si="627"/>
        <v/>
      </c>
      <c r="AX433" s="136" t="str">
        <f t="shared" si="627"/>
        <v/>
      </c>
      <c r="AY433" s="136" t="str">
        <f t="shared" si="627"/>
        <v/>
      </c>
      <c r="AZ433" s="136" t="str">
        <f>IFERROR(AU433-AV433,"")</f>
        <v/>
      </c>
      <c r="BA433" s="136" t="str">
        <f>IFERROR(AW433-AU433,"")</f>
        <v/>
      </c>
      <c r="BB433" s="136" t="str">
        <f t="shared" si="628"/>
        <v/>
      </c>
      <c r="BC433" s="136" t="str">
        <f t="shared" si="628"/>
        <v/>
      </c>
      <c r="BD433" s="136" t="str">
        <f t="shared" si="628"/>
        <v/>
      </c>
      <c r="BE433" s="136" t="str">
        <f t="shared" si="628"/>
        <v/>
      </c>
      <c r="BF433" s="136" t="str">
        <f t="shared" si="628"/>
        <v/>
      </c>
      <c r="BG433" s="136" t="str">
        <f>IFERROR(BB433-BC433,"")</f>
        <v/>
      </c>
      <c r="BH433" s="136" t="str">
        <f>IFERROR(BD433-BB433,"")</f>
        <v/>
      </c>
    </row>
    <row r="434" spans="1:60" x14ac:dyDescent="0.2">
      <c r="A434" s="114">
        <f t="shared" si="622"/>
        <v>0</v>
      </c>
      <c r="B434" s="13" t="s">
        <v>12</v>
      </c>
      <c r="C434" s="147" t="s">
        <v>1886</v>
      </c>
      <c r="D434" s="112">
        <f>MATCH(C434,IF(LEFT($C434,3)="XFD",RawDataFieldKeys,StdCalcsFieldKeys),0)-IF(LEFT($C434,3)="XFD",RawDataFieldKeyBaseRow,StdCalcsFieldKeyBaseRow)</f>
        <v>354</v>
      </c>
      <c r="E434" s="112">
        <f>E433+1</f>
        <v>5</v>
      </c>
      <c r="F434" s="143" t="s">
        <v>2573</v>
      </c>
      <c r="G434" s="135">
        <f>IF(ISERROR(FIND("FIXED",B431)),IF(B435="x",G435+1,G435),IF(B433="x",G433-1,G433))</f>
        <v>1.5</v>
      </c>
      <c r="H434" s="135" t="s">
        <v>343</v>
      </c>
      <c r="I434" s="136">
        <f>IFERROR(IF(LEN(INDEX(IF(LEFT($C434,3)="XFD",RawDataAllData,StdCalcsAllCalcs),$D434,I$2))=0,"",INDEX(IF(LEFT($C434,3)="XFD",RawDataAllData,StdCalcsAllCalcs),$D434,I$2)),"")</f>
        <v>2.7</v>
      </c>
      <c r="J434" s="136" t="str">
        <f ca="1">IF(AND(I434&lt;&gt;"",I434&lt;2.5,I434&lt;INDEX(INDIRECT(B429),E434,MATCH(J430&amp;"LQ",StdRangesColumnHeaders,0)-StdRangesFirstDatasetCol+4)),"Q4",IF(AND(I434&lt;&gt;"",I434&gt;2.5,I434&gt;INDEX(INDIRECT(B429),E434,MATCH(J430&amp;"HQ",StdRangesColumnHeaders,0)-StdRangesFirstDatasetCol+4)),"Q1",""))</f>
        <v>Q1</v>
      </c>
      <c r="K434" s="136">
        <f t="shared" si="623"/>
        <v>2.7</v>
      </c>
      <c r="L434" s="136">
        <f t="shared" si="623"/>
        <v>2.7</v>
      </c>
      <c r="M434" s="136">
        <f t="shared" si="623"/>
        <v>2.7</v>
      </c>
      <c r="N434" s="136">
        <f t="shared" si="623"/>
        <v>2.7</v>
      </c>
      <c r="O434" s="136">
        <f t="shared" si="623"/>
        <v>2.125</v>
      </c>
      <c r="P434" s="136">
        <f t="shared" si="623"/>
        <v>2.5249999999999999</v>
      </c>
      <c r="Q434" s="136">
        <f t="shared" si="623"/>
        <v>2.5249999999999999</v>
      </c>
      <c r="R434" s="136">
        <f t="shared" si="623"/>
        <v>2.2999999999999998</v>
      </c>
      <c r="S434" s="136">
        <f t="shared" si="623"/>
        <v>2.5249999999999999</v>
      </c>
      <c r="T434" s="136">
        <f t="shared" si="623"/>
        <v>2.4249999999999998</v>
      </c>
      <c r="U434" s="136">
        <f t="shared" si="624"/>
        <v>3</v>
      </c>
      <c r="V434" s="136">
        <f t="shared" si="624"/>
        <v>2.6</v>
      </c>
      <c r="W434" s="136">
        <f t="shared" si="624"/>
        <v>2.7749999999999999</v>
      </c>
      <c r="X434" s="136">
        <f t="shared" si="624"/>
        <v>2.5750000000000002</v>
      </c>
      <c r="Y434" s="136">
        <f t="shared" si="624"/>
        <v>2.5499999999999998</v>
      </c>
      <c r="Z434" s="136">
        <f t="shared" si="624"/>
        <v>2.5249999999999999</v>
      </c>
      <c r="AA434" s="136">
        <f t="shared" si="624"/>
        <v>2.4749999999999996</v>
      </c>
      <c r="AB434" s="136">
        <f t="shared" si="624"/>
        <v>2.5875000000000004</v>
      </c>
      <c r="AC434" s="136">
        <f t="shared" si="624"/>
        <v>2.125</v>
      </c>
      <c r="AD434" s="136">
        <f t="shared" si="624"/>
        <v>3</v>
      </c>
      <c r="AE434" s="136">
        <f>IFERROR(Z434-AA434,"")</f>
        <v>5.0000000000000266E-2</v>
      </c>
      <c r="AF434" s="136">
        <f>IFERROR(AB434-Z434,"")</f>
        <v>6.2500000000000444E-2</v>
      </c>
      <c r="AG434" s="136">
        <f t="shared" si="625"/>
        <v>2.5249999999999999</v>
      </c>
      <c r="AH434" s="136">
        <f t="shared" si="625"/>
        <v>2.3624999999999998</v>
      </c>
      <c r="AI434" s="136">
        <f t="shared" si="625"/>
        <v>2.5625</v>
      </c>
      <c r="AJ434" s="136">
        <f t="shared" si="625"/>
        <v>2.125</v>
      </c>
      <c r="AK434" s="136">
        <f t="shared" si="625"/>
        <v>3</v>
      </c>
      <c r="AL434" s="136">
        <f>IFERROR(AG434-AH434,"")</f>
        <v>0.16250000000000009</v>
      </c>
      <c r="AM434" s="136">
        <f>IFERROR(AI434-AG434,"")</f>
        <v>3.7500000000000089E-2</v>
      </c>
      <c r="AN434" s="136" t="str">
        <f t="shared" si="626"/>
        <v/>
      </c>
      <c r="AO434" s="136" t="str">
        <f t="shared" si="626"/>
        <v/>
      </c>
      <c r="AP434" s="136" t="str">
        <f t="shared" si="626"/>
        <v/>
      </c>
      <c r="AQ434" s="136" t="str">
        <f t="shared" si="626"/>
        <v/>
      </c>
      <c r="AR434" s="136" t="str">
        <f t="shared" si="626"/>
        <v/>
      </c>
      <c r="AS434" s="136" t="str">
        <f>IFERROR(AN434-AO434,"")</f>
        <v/>
      </c>
      <c r="AT434" s="136" t="str">
        <f>IFERROR(AP434-AN434,"")</f>
        <v/>
      </c>
      <c r="AU434" s="136" t="str">
        <f t="shared" si="627"/>
        <v/>
      </c>
      <c r="AV434" s="136" t="str">
        <f t="shared" si="627"/>
        <v/>
      </c>
      <c r="AW434" s="136" t="str">
        <f t="shared" si="627"/>
        <v/>
      </c>
      <c r="AX434" s="136" t="str">
        <f t="shared" si="627"/>
        <v/>
      </c>
      <c r="AY434" s="136" t="str">
        <f t="shared" si="627"/>
        <v/>
      </c>
      <c r="AZ434" s="136" t="str">
        <f>IFERROR(AU434-AV434,"")</f>
        <v/>
      </c>
      <c r="BA434" s="136" t="str">
        <f>IFERROR(AW434-AU434,"")</f>
        <v/>
      </c>
      <c r="BB434" s="136" t="str">
        <f t="shared" si="628"/>
        <v/>
      </c>
      <c r="BC434" s="136" t="str">
        <f t="shared" si="628"/>
        <v/>
      </c>
      <c r="BD434" s="136" t="str">
        <f t="shared" si="628"/>
        <v/>
      </c>
      <c r="BE434" s="136" t="str">
        <f t="shared" si="628"/>
        <v/>
      </c>
      <c r="BF434" s="136" t="str">
        <f t="shared" si="628"/>
        <v/>
      </c>
      <c r="BG434" s="136" t="str">
        <f>IFERROR(BB434-BC434,"")</f>
        <v/>
      </c>
      <c r="BH434" s="136" t="str">
        <f>IFERROR(BD434-BB434,"")</f>
        <v/>
      </c>
    </row>
    <row r="435" spans="1:60" x14ac:dyDescent="0.2">
      <c r="A435" s="114">
        <f t="shared" si="622"/>
        <v>0</v>
      </c>
      <c r="B435" s="13" t="s">
        <v>12</v>
      </c>
      <c r="C435" s="147" t="s">
        <v>1866</v>
      </c>
      <c r="D435" s="112">
        <f>MATCH(C435,IF(LEFT($C435,3)="XFD",RawDataFieldKeys,StdCalcsFieldKeys),0)-IF(LEFT($C435,3)="XFD",RawDataFieldKeyBaseRow,StdCalcsFieldKeyBaseRow)</f>
        <v>314</v>
      </c>
      <c r="E435" s="112">
        <f>E434+1</f>
        <v>6</v>
      </c>
      <c r="F435" s="143" t="s">
        <v>1736</v>
      </c>
      <c r="G435" s="135">
        <f>IF(ISERROR(FIND("FIXED",B430)),0.5,IF(B434="x",G434-1,G434))</f>
        <v>0.5</v>
      </c>
      <c r="H435" s="135" t="s">
        <v>2562</v>
      </c>
      <c r="I435" s="136">
        <f>IFERROR(IF(LEN(INDEX(IF(LEFT($C435,3)="XFD",RawDataAllData,StdCalcsAllCalcs),$D435,I$2))=0,"",INDEX(IF(LEFT($C435,3)="XFD",RawDataAllData,StdCalcsAllCalcs),$D435,I$2)),"")</f>
        <v>2.6839378238341971</v>
      </c>
      <c r="J435" s="136" t="str">
        <f ca="1">IF(AND(I435&lt;&gt;"",I435&lt;2.5,I435&lt;INDEX(INDIRECT(B429),E435,MATCH(J430&amp;"LQ",StdRangesColumnHeaders,0)-StdRangesFirstDatasetCol+4)),"Q4",IF(AND(I435&lt;&gt;"",I435&gt;2.5,I435&gt;INDEX(INDIRECT(B429),E435,MATCH(J430&amp;"HQ",StdRangesColumnHeaders,0)-StdRangesFirstDatasetCol+4)),"Q1",""))</f>
        <v>Q1</v>
      </c>
      <c r="K435" s="136" t="str">
        <f t="shared" si="623"/>
        <v/>
      </c>
      <c r="L435" s="136" t="str">
        <f t="shared" si="623"/>
        <v/>
      </c>
      <c r="M435" s="136" t="str">
        <f t="shared" si="623"/>
        <v/>
      </c>
      <c r="N435" s="136" t="str">
        <f t="shared" si="623"/>
        <v/>
      </c>
      <c r="O435" s="136">
        <f t="shared" si="623"/>
        <v>2.3575129533678756</v>
      </c>
      <c r="P435" s="136">
        <f t="shared" si="623"/>
        <v>2.5958549222797926</v>
      </c>
      <c r="Q435" s="136">
        <f t="shared" si="623"/>
        <v>2.6062176165803108</v>
      </c>
      <c r="R435" s="136">
        <f t="shared" si="623"/>
        <v>2.4766839378238341</v>
      </c>
      <c r="S435" s="136">
        <f t="shared" si="623"/>
        <v>2.5544041450777204</v>
      </c>
      <c r="T435" s="136">
        <f t="shared" si="623"/>
        <v>2.5233160621761659</v>
      </c>
      <c r="U435" s="136">
        <f t="shared" si="624"/>
        <v>2.5958549222797926</v>
      </c>
      <c r="V435" s="136">
        <f t="shared" si="624"/>
        <v>2.5181347150259068</v>
      </c>
      <c r="W435" s="136">
        <f t="shared" si="624"/>
        <v>2.678756476683938</v>
      </c>
      <c r="X435" s="136">
        <f t="shared" si="624"/>
        <v>2.4611398963730569</v>
      </c>
      <c r="Y435" s="136">
        <f t="shared" si="624"/>
        <v>2.5388601036269431</v>
      </c>
      <c r="Z435" s="136">
        <f t="shared" si="624"/>
        <v>2.5388601036269431</v>
      </c>
      <c r="AA435" s="136">
        <f t="shared" si="624"/>
        <v>2.4974093264248705</v>
      </c>
      <c r="AB435" s="136">
        <f t="shared" si="624"/>
        <v>2.5958549222797926</v>
      </c>
      <c r="AC435" s="136">
        <f t="shared" si="624"/>
        <v>2.3575129533678756</v>
      </c>
      <c r="AD435" s="136">
        <f t="shared" si="624"/>
        <v>2.678756476683938</v>
      </c>
      <c r="AE435" s="136">
        <f>IFERROR(Z435-AA435,"")</f>
        <v>4.1450777202072686E-2</v>
      </c>
      <c r="AF435" s="136">
        <f>IFERROR(AB435-Z435,"")</f>
        <v>5.6994818652849499E-2</v>
      </c>
      <c r="AG435" s="136">
        <f t="shared" si="625"/>
        <v>2.5025906735751295</v>
      </c>
      <c r="AH435" s="136">
        <f t="shared" si="625"/>
        <v>2.4689119170984455</v>
      </c>
      <c r="AI435" s="136">
        <f t="shared" si="625"/>
        <v>2.5466321243523318</v>
      </c>
      <c r="AJ435" s="136">
        <f t="shared" si="625"/>
        <v>2.3575129533678756</v>
      </c>
      <c r="AK435" s="136">
        <f t="shared" si="625"/>
        <v>2.5958549222797926</v>
      </c>
      <c r="AL435" s="136">
        <f>IFERROR(AG435-AH435,"")</f>
        <v>3.3678756476684057E-2</v>
      </c>
      <c r="AM435" s="136">
        <f>IFERROR(AI435-AG435,"")</f>
        <v>4.4041450777202229E-2</v>
      </c>
      <c r="AN435" s="136" t="str">
        <f t="shared" si="626"/>
        <v/>
      </c>
      <c r="AO435" s="136" t="str">
        <f t="shared" si="626"/>
        <v/>
      </c>
      <c r="AP435" s="136" t="str">
        <f t="shared" si="626"/>
        <v/>
      </c>
      <c r="AQ435" s="136" t="str">
        <f t="shared" si="626"/>
        <v/>
      </c>
      <c r="AR435" s="136" t="str">
        <f t="shared" si="626"/>
        <v/>
      </c>
      <c r="AS435" s="136" t="str">
        <f>IFERROR(AN435-AO435,"")</f>
        <v/>
      </c>
      <c r="AT435" s="136" t="str">
        <f>IFERROR(AP435-AN435,"")</f>
        <v/>
      </c>
      <c r="AU435" s="136" t="str">
        <f t="shared" si="627"/>
        <v/>
      </c>
      <c r="AV435" s="136" t="str">
        <f t="shared" si="627"/>
        <v/>
      </c>
      <c r="AW435" s="136" t="str">
        <f t="shared" si="627"/>
        <v/>
      </c>
      <c r="AX435" s="136" t="str">
        <f t="shared" si="627"/>
        <v/>
      </c>
      <c r="AY435" s="136" t="str">
        <f t="shared" si="627"/>
        <v/>
      </c>
      <c r="AZ435" s="136" t="str">
        <f>IFERROR(AU435-AV435,"")</f>
        <v/>
      </c>
      <c r="BA435" s="136" t="str">
        <f>IFERROR(AW435-AU435,"")</f>
        <v/>
      </c>
      <c r="BB435" s="136" t="str">
        <f t="shared" si="628"/>
        <v/>
      </c>
      <c r="BC435" s="136" t="str">
        <f t="shared" si="628"/>
        <v/>
      </c>
      <c r="BD435" s="136" t="str">
        <f t="shared" si="628"/>
        <v/>
      </c>
      <c r="BE435" s="136" t="str">
        <f t="shared" si="628"/>
        <v/>
      </c>
      <c r="BF435" s="136" t="str">
        <f t="shared" si="628"/>
        <v/>
      </c>
      <c r="BG435" s="136" t="str">
        <f>IFERROR(BB435-BC435,"")</f>
        <v/>
      </c>
      <c r="BH435" s="136" t="str">
        <f>IFERROR(BD435-BB435,"")</f>
        <v/>
      </c>
    </row>
    <row r="436" spans="1:60" ht="4.5" customHeight="1" x14ac:dyDescent="0.2">
      <c r="A436" s="114">
        <f t="shared" si="622"/>
        <v>0</v>
      </c>
    </row>
    <row r="437" spans="1:60" x14ac:dyDescent="0.2">
      <c r="A437" s="114"/>
      <c r="B437" s="112" t="s">
        <v>2567</v>
      </c>
    </row>
    <row r="438" spans="1:60" x14ac:dyDescent="0.2">
      <c r="A438" s="114">
        <f t="shared" ref="A438:A444" si="629">IF(SelectEffectivenessBanking="x",,ERROR)</f>
        <v>0</v>
      </c>
      <c r="B438" s="236" t="s">
        <v>538</v>
      </c>
      <c r="C438" s="236"/>
      <c r="D438" s="139"/>
      <c r="E438" s="139"/>
      <c r="F438" s="135"/>
      <c r="G438" s="135" t="s">
        <v>286</v>
      </c>
      <c r="H438" s="135" t="str">
        <f>HeaderLabels</f>
        <v>Labels</v>
      </c>
      <c r="I438" s="135" t="str">
        <f>HeaderCl1N</f>
        <v>#Cl1N#</v>
      </c>
      <c r="J438" s="143" t="s">
        <v>179</v>
      </c>
      <c r="K438" s="135" t="str">
        <f>HeaderCl2N</f>
        <v>#Cl2N#</v>
      </c>
      <c r="L438" s="135" t="str">
        <f>HeaderCl3N</f>
        <v>#Cl3N#</v>
      </c>
      <c r="M438" s="135" t="str">
        <f>HeaderCl4N</f>
        <v>#Cl4N#</v>
      </c>
      <c r="N438" s="135" t="str">
        <f>HeaderCl5N</f>
        <v>#Cl5N#</v>
      </c>
      <c r="O438" s="135" t="str">
        <f>HeaderP1N</f>
        <v>#P1N#</v>
      </c>
      <c r="P438" s="135" t="str">
        <f>HeaderP2N</f>
        <v>#P2N#</v>
      </c>
      <c r="Q438" s="135" t="str">
        <f>HeaderP3N</f>
        <v>#P3N#</v>
      </c>
      <c r="R438" s="135" t="str">
        <f>HeaderP4N</f>
        <v>#P4N#</v>
      </c>
      <c r="S438" s="135" t="str">
        <f>HeaderP5N</f>
        <v>#P5N#</v>
      </c>
      <c r="T438" s="135" t="str">
        <f>HeaderP6N</f>
        <v>#P6N#</v>
      </c>
      <c r="U438" s="135" t="str">
        <f>HeaderP7N</f>
        <v>#P7N#</v>
      </c>
      <c r="V438" s="135" t="str">
        <f>HeaderP8N</f>
        <v>#P8N#</v>
      </c>
      <c r="W438" s="135" t="str">
        <f>HeaderP9N</f>
        <v>#P9N#</v>
      </c>
      <c r="X438" s="135" t="str">
        <f>HeaderP10N</f>
        <v>#P10N#</v>
      </c>
      <c r="Y438" s="135" t="str">
        <f>HeaderP11N</f>
        <v>#P11N#</v>
      </c>
      <c r="Z438" s="135" t="str">
        <f>HeaderG1Med</f>
        <v>#G1Med#</v>
      </c>
      <c r="AA438" s="135" t="str">
        <f>HeaderG1LQ</f>
        <v>#G1LQ#</v>
      </c>
      <c r="AB438" s="135" t="str">
        <f>HeaderG1HQ</f>
        <v>#G1HQ#</v>
      </c>
      <c r="AC438" s="135" t="str">
        <f>HeaderG1Min</f>
        <v>#G1Min#</v>
      </c>
      <c r="AD438" s="135" t="str">
        <f>HeaderG1Max</f>
        <v>#G1Max#</v>
      </c>
      <c r="AE438" s="135" t="s">
        <v>281</v>
      </c>
      <c r="AF438" s="135" t="s">
        <v>282</v>
      </c>
      <c r="AG438" s="135" t="str">
        <f>HeaderG2Med</f>
        <v>#G2Med#</v>
      </c>
      <c r="AH438" s="135" t="str">
        <f>HeaderG2LQ</f>
        <v>#G2LQ#</v>
      </c>
      <c r="AI438" s="135" t="str">
        <f>HeaderG2HQ</f>
        <v>#G2HQ#</v>
      </c>
      <c r="AJ438" s="135" t="str">
        <f>HeaderG2Min</f>
        <v>#G2Min#</v>
      </c>
      <c r="AK438" s="135" t="str">
        <f>HeaderG2Max</f>
        <v>#G2Max#</v>
      </c>
      <c r="AL438" s="135" t="s">
        <v>295</v>
      </c>
      <c r="AM438" s="135" t="s">
        <v>296</v>
      </c>
      <c r="AN438" s="135" t="str">
        <f>HeaderG3Med</f>
        <v>#G3Med#</v>
      </c>
      <c r="AO438" s="135" t="str">
        <f>HeaderG3LQ</f>
        <v>#G3LQ#</v>
      </c>
      <c r="AP438" s="135" t="str">
        <f>HeaderG3HQ</f>
        <v>#G3HQ#</v>
      </c>
      <c r="AQ438" s="135" t="str">
        <f>HeaderG3Min</f>
        <v>#G3Min#</v>
      </c>
      <c r="AR438" s="135" t="str">
        <f>HeaderG3Max</f>
        <v>#G3Max#</v>
      </c>
      <c r="AS438" s="135" t="s">
        <v>297</v>
      </c>
      <c r="AT438" s="135" t="s">
        <v>298</v>
      </c>
      <c r="AU438" s="135" t="str">
        <f>HeaderG4Med</f>
        <v>#G4Med#</v>
      </c>
      <c r="AV438" s="135" t="str">
        <f>HeaderG4LQ</f>
        <v>#G4LQ#</v>
      </c>
      <c r="AW438" s="135" t="str">
        <f>HeaderG4HQ</f>
        <v>#G4HQ#</v>
      </c>
      <c r="AX438" s="135" t="str">
        <f>HeaderG4Min</f>
        <v>#G4Min#</v>
      </c>
      <c r="AY438" s="135" t="str">
        <f>HeaderG4Max</f>
        <v>#G4Max#</v>
      </c>
      <c r="AZ438" s="135" t="s">
        <v>299</v>
      </c>
      <c r="BA438" s="135" t="s">
        <v>300</v>
      </c>
      <c r="BB438" s="135" t="str">
        <f>HeaderG5Med</f>
        <v>#G5Med#</v>
      </c>
      <c r="BC438" s="135" t="str">
        <f>HeaderG5LQ</f>
        <v>#G5LQ#</v>
      </c>
      <c r="BD438" s="135" t="str">
        <f>HeaderG5HQ</f>
        <v>#G5HQ#</v>
      </c>
      <c r="BE438" s="135" t="str">
        <f>HeaderG5Min</f>
        <v>#G5Min#</v>
      </c>
      <c r="BF438" s="135" t="str">
        <f>HeaderG5Max</f>
        <v>#G5Max#</v>
      </c>
      <c r="BG438" s="135" t="s">
        <v>301</v>
      </c>
      <c r="BH438" s="135" t="s">
        <v>302</v>
      </c>
    </row>
    <row r="439" spans="1:60" x14ac:dyDescent="0.2">
      <c r="A439" s="114">
        <f t="shared" si="629"/>
        <v>0</v>
      </c>
      <c r="B439" s="13" t="s">
        <v>12</v>
      </c>
      <c r="C439" s="147" t="s">
        <v>1876</v>
      </c>
      <c r="D439" s="112">
        <f>MATCH(C439,IF(LEFT($C439,3)="XFD",RawDataFieldKeys,StdCalcsFieldKeys),0)-IF(LEFT($C439,3)="XFD",RawDataFieldKeyBaseRow,StdCalcsFieldKeyBaseRow)</f>
        <v>318</v>
      </c>
      <c r="E439" s="112">
        <v>2</v>
      </c>
      <c r="F439" s="143" t="s">
        <v>2572</v>
      </c>
      <c r="G439" s="135">
        <f>IF(ISERROR(FIND("FIXED",B438)),IF(B440="x",G440+1,G440),MATCH(TRUE,INDEX(B439:B512="",0),0)-1.5)</f>
        <v>4.5</v>
      </c>
      <c r="H439" s="135" t="s">
        <v>340</v>
      </c>
      <c r="I439" s="136">
        <f>IFERROR(IF(LEN(INDEX(IF(LEFT($C439,3)="XFD",RawDataAllData,StdCalcsAllCalcs),$D439,I$2))=0,"",INDEX(IF(LEFT($C439,3)="XFD",RawDataAllData,StdCalcsAllCalcs),$D439,I$2)),"")</f>
        <v>3.3333333333333335</v>
      </c>
      <c r="J439" s="136" t="str">
        <f ca="1">IF(AND(I439&lt;&gt;"",I439&lt;2.5,I439&lt;INDEX(INDIRECT(B437),E439,MATCH(J438&amp;"LQ",StdRangesColumnHeaders,0)-StdRangesFirstDatasetCol+4)),"Q4",IF(AND(I439&lt;&gt;"",I439&gt;2.5,I439&gt;INDEX(INDIRECT(B437),E439,MATCH(J438&amp;"HQ",StdRangesColumnHeaders,0)-StdRangesFirstDatasetCol+4)),"Q1",""))</f>
        <v>Q1</v>
      </c>
      <c r="K439" s="136" t="str">
        <f t="shared" ref="K439:T443" si="630">IFERROR(IF(LEN(INDEX(IF(LEFT($C439,3)="XFD",RawDataAllData,StdCalcsAllCalcs),$D439,K$2))=0,"",INDEX(IF(LEFT($C439,3)="XFD",RawDataAllData,StdCalcsAllCalcs),$D439,K$2)),"")</f>
        <v/>
      </c>
      <c r="L439" s="136" t="str">
        <f t="shared" si="630"/>
        <v/>
      </c>
      <c r="M439" s="136" t="str">
        <f t="shared" si="630"/>
        <v/>
      </c>
      <c r="N439" s="136" t="str">
        <f t="shared" si="630"/>
        <v/>
      </c>
      <c r="O439" s="136">
        <f t="shared" si="630"/>
        <v>2.6666666666666665</v>
      </c>
      <c r="P439" s="136">
        <f t="shared" si="630"/>
        <v>2.6666666666666665</v>
      </c>
      <c r="Q439" s="136">
        <f t="shared" si="630"/>
        <v>3.3333333333333335</v>
      </c>
      <c r="R439" s="136">
        <f t="shared" si="630"/>
        <v>3.6666666666666665</v>
      </c>
      <c r="S439" s="136">
        <f t="shared" si="630"/>
        <v>2.3333333333333335</v>
      </c>
      <c r="T439" s="136">
        <f t="shared" si="630"/>
        <v>2.6666666666666665</v>
      </c>
      <c r="U439" s="136">
        <f t="shared" ref="U439:AD443" si="631">IFERROR(IF(LEN(INDEX(IF(LEFT($C439,3)="XFD",RawDataAllData,StdCalcsAllCalcs),$D439,U$2))=0,"",INDEX(IF(LEFT($C439,3)="XFD",RawDataAllData,StdCalcsAllCalcs),$D439,U$2)),"")</f>
        <v>2.6666666666666665</v>
      </c>
      <c r="V439" s="136">
        <f t="shared" si="631"/>
        <v>2.3333333333333335</v>
      </c>
      <c r="W439" s="136">
        <f t="shared" si="631"/>
        <v>3.3333333333333335</v>
      </c>
      <c r="X439" s="136">
        <f t="shared" si="631"/>
        <v>1.3333333333333333</v>
      </c>
      <c r="Y439" s="136">
        <f t="shared" si="631"/>
        <v>3</v>
      </c>
      <c r="Z439" s="136">
        <f t="shared" si="631"/>
        <v>2.6666666666666665</v>
      </c>
      <c r="AA439" s="136">
        <f t="shared" si="631"/>
        <v>2.5</v>
      </c>
      <c r="AB439" s="136">
        <f t="shared" si="631"/>
        <v>3.166666666666667</v>
      </c>
      <c r="AC439" s="136">
        <f t="shared" si="631"/>
        <v>1.3333333333333333</v>
      </c>
      <c r="AD439" s="136">
        <f t="shared" si="631"/>
        <v>3.6666666666666665</v>
      </c>
      <c r="AE439" s="136">
        <f>IFERROR(Z439-AA439,"")</f>
        <v>0.16666666666666652</v>
      </c>
      <c r="AF439" s="136">
        <f>IFERROR(AB439-Z439,"")</f>
        <v>0.50000000000000044</v>
      </c>
      <c r="AG439" s="136">
        <f t="shared" ref="AG439:AK443" si="632">IFERROR(IF(LEN(INDEX(IF(LEFT($C439,3)="XFD",RawDataAllData,StdCalcsAllCalcs),$D439,AG$2))=0,"",INDEX(IF(LEFT($C439,3)="XFD",RawDataAllData,StdCalcsAllCalcs),$D439,AG$2)),"")</f>
        <v>2.3333333333333335</v>
      </c>
      <c r="AH439" s="136">
        <f t="shared" si="632"/>
        <v>2.3333333333333335</v>
      </c>
      <c r="AI439" s="136">
        <f t="shared" si="632"/>
        <v>2.6666666666666665</v>
      </c>
      <c r="AJ439" s="136">
        <f t="shared" si="632"/>
        <v>1.3333333333333333</v>
      </c>
      <c r="AK439" s="136">
        <f t="shared" si="632"/>
        <v>3.6666666666666665</v>
      </c>
      <c r="AL439" s="136">
        <f>IFERROR(AG439-AH439,"")</f>
        <v>0</v>
      </c>
      <c r="AM439" s="136">
        <f>IFERROR(AI439-AG439,"")</f>
        <v>0.33333333333333304</v>
      </c>
      <c r="AN439" s="136" t="str">
        <f t="shared" ref="AN439:AR443" si="633">IFERROR(IF(LEN(INDEX(IF(LEFT($C439,3)="XFD",RawDataAllData,StdCalcsAllCalcs),$D439,AN$2))=0,"",INDEX(IF(LEFT($C439,3)="XFD",RawDataAllData,StdCalcsAllCalcs),$D439,AN$2)),"")</f>
        <v/>
      </c>
      <c r="AO439" s="136" t="str">
        <f t="shared" si="633"/>
        <v/>
      </c>
      <c r="AP439" s="136" t="str">
        <f t="shared" si="633"/>
        <v/>
      </c>
      <c r="AQ439" s="136" t="str">
        <f t="shared" si="633"/>
        <v/>
      </c>
      <c r="AR439" s="136" t="str">
        <f t="shared" si="633"/>
        <v/>
      </c>
      <c r="AS439" s="136" t="str">
        <f>IFERROR(AN439-AO439,"")</f>
        <v/>
      </c>
      <c r="AT439" s="136" t="str">
        <f>IFERROR(AP439-AN439,"")</f>
        <v/>
      </c>
      <c r="AU439" s="136" t="str">
        <f t="shared" ref="AU439:AY443" si="634">IFERROR(IF(LEN(INDEX(IF(LEFT($C439,3)="XFD",RawDataAllData,StdCalcsAllCalcs),$D439,AU$2))=0,"",INDEX(IF(LEFT($C439,3)="XFD",RawDataAllData,StdCalcsAllCalcs),$D439,AU$2)),"")</f>
        <v/>
      </c>
      <c r="AV439" s="136" t="str">
        <f t="shared" si="634"/>
        <v/>
      </c>
      <c r="AW439" s="136" t="str">
        <f t="shared" si="634"/>
        <v/>
      </c>
      <c r="AX439" s="136" t="str">
        <f t="shared" si="634"/>
        <v/>
      </c>
      <c r="AY439" s="136" t="str">
        <f t="shared" si="634"/>
        <v/>
      </c>
      <c r="AZ439" s="136" t="str">
        <f>IFERROR(AU439-AV439,"")</f>
        <v/>
      </c>
      <c r="BA439" s="136" t="str">
        <f>IFERROR(AW439-AU439,"")</f>
        <v/>
      </c>
      <c r="BB439" s="136" t="str">
        <f t="shared" ref="BB439:BF443" si="635">IFERROR(IF(LEN(INDEX(IF(LEFT($C439,3)="XFD",RawDataAllData,StdCalcsAllCalcs),$D439,BB$2))=0,"",INDEX(IF(LEFT($C439,3)="XFD",RawDataAllData,StdCalcsAllCalcs),$D439,BB$2)),"")</f>
        <v/>
      </c>
      <c r="BC439" s="136" t="str">
        <f t="shared" si="635"/>
        <v/>
      </c>
      <c r="BD439" s="136" t="str">
        <f t="shared" si="635"/>
        <v/>
      </c>
      <c r="BE439" s="136" t="str">
        <f t="shared" si="635"/>
        <v/>
      </c>
      <c r="BF439" s="136" t="str">
        <f t="shared" si="635"/>
        <v/>
      </c>
      <c r="BG439" s="136" t="str">
        <f>IFERROR(BB439-BC439,"")</f>
        <v/>
      </c>
      <c r="BH439" s="136" t="str">
        <f>IFERROR(BD439-BB439,"")</f>
        <v/>
      </c>
    </row>
    <row r="440" spans="1:60" x14ac:dyDescent="0.2">
      <c r="A440" s="114">
        <f t="shared" si="629"/>
        <v>0</v>
      </c>
      <c r="B440" s="13" t="s">
        <v>12</v>
      </c>
      <c r="C440" s="147" t="s">
        <v>1881</v>
      </c>
      <c r="D440" s="112">
        <f>MATCH(C440,IF(LEFT($C440,3)="XFD",RawDataFieldKeys,StdCalcsFieldKeys),0)-IF(LEFT($C440,3)="XFD",RawDataFieldKeyBaseRow,StdCalcsFieldKeyBaseRow)</f>
        <v>323</v>
      </c>
      <c r="E440" s="112">
        <f>E439+1</f>
        <v>3</v>
      </c>
      <c r="F440" s="143" t="s">
        <v>2570</v>
      </c>
      <c r="G440" s="135">
        <f>IF(ISERROR(FIND("FIXED",B438)),IF(B441="x",G441+1,G441),IF(B439="x",G439-1,G439))</f>
        <v>3.5</v>
      </c>
      <c r="H440" s="135" t="s">
        <v>341</v>
      </c>
      <c r="I440" s="136">
        <f>IFERROR(IF(LEN(INDEX(IF(LEFT($C440,3)="XFD",RawDataAllData,StdCalcsAllCalcs),$D440,I$2))=0,"",INDEX(IF(LEFT($C440,3)="XFD",RawDataAllData,StdCalcsAllCalcs),$D440,I$2)),"")</f>
        <v>2.5555555555555554</v>
      </c>
      <c r="J440" s="136" t="str">
        <f ca="1">IF(AND(I440&lt;&gt;"",I440&lt;2.5,I440&lt;INDEX(INDIRECT(B437),E440,MATCH(J438&amp;"LQ",StdRangesColumnHeaders,0)-StdRangesFirstDatasetCol+4)),"Q4",IF(AND(I440&lt;&gt;"",I440&gt;2.5,I440&gt;INDEX(INDIRECT(B437),E440,MATCH(J438&amp;"HQ",StdRangesColumnHeaders,0)-StdRangesFirstDatasetCol+4)),"Q1",""))</f>
        <v/>
      </c>
      <c r="K440" s="136" t="str">
        <f t="shared" si="630"/>
        <v/>
      </c>
      <c r="L440" s="136" t="str">
        <f t="shared" si="630"/>
        <v/>
      </c>
      <c r="M440" s="136" t="str">
        <f t="shared" si="630"/>
        <v/>
      </c>
      <c r="N440" s="136" t="str">
        <f t="shared" si="630"/>
        <v/>
      </c>
      <c r="O440" s="136">
        <f t="shared" si="630"/>
        <v>3.2222222222222223</v>
      </c>
      <c r="P440" s="136">
        <f t="shared" si="630"/>
        <v>2.1111111111111112</v>
      </c>
      <c r="Q440" s="136">
        <f t="shared" si="630"/>
        <v>2.8888888888888888</v>
      </c>
      <c r="R440" s="136">
        <f t="shared" si="630"/>
        <v>2.5555555555555554</v>
      </c>
      <c r="S440" s="136">
        <f t="shared" si="630"/>
        <v>2.1111111111111112</v>
      </c>
      <c r="T440" s="136">
        <f t="shared" si="630"/>
        <v>2.6666666666666665</v>
      </c>
      <c r="U440" s="136">
        <f t="shared" si="631"/>
        <v>2.6666666666666665</v>
      </c>
      <c r="V440" s="136">
        <f t="shared" si="631"/>
        <v>2.6666666666666665</v>
      </c>
      <c r="W440" s="136">
        <f t="shared" si="631"/>
        <v>2.7777777777777777</v>
      </c>
      <c r="X440" s="136">
        <f t="shared" si="631"/>
        <v>2.8888888888888888</v>
      </c>
      <c r="Y440" s="136">
        <f t="shared" si="631"/>
        <v>2.6666666666666665</v>
      </c>
      <c r="Z440" s="136">
        <f t="shared" si="631"/>
        <v>2.6666666666666665</v>
      </c>
      <c r="AA440" s="136">
        <f t="shared" si="631"/>
        <v>2.6111111111111107</v>
      </c>
      <c r="AB440" s="136">
        <f t="shared" si="631"/>
        <v>2.833333333333333</v>
      </c>
      <c r="AC440" s="136">
        <f t="shared" si="631"/>
        <v>2.1111111111111112</v>
      </c>
      <c r="AD440" s="136">
        <f t="shared" si="631"/>
        <v>3.2222222222222223</v>
      </c>
      <c r="AE440" s="136">
        <f>IFERROR(Z440-AA440,"")</f>
        <v>5.5555555555555802E-2</v>
      </c>
      <c r="AF440" s="136">
        <f>IFERROR(AB440-Z440,"")</f>
        <v>0.16666666666666652</v>
      </c>
      <c r="AG440" s="136">
        <f t="shared" si="632"/>
        <v>2.6666666666666665</v>
      </c>
      <c r="AH440" s="136">
        <f t="shared" si="632"/>
        <v>2.2777777777777777</v>
      </c>
      <c r="AI440" s="136">
        <f t="shared" si="632"/>
        <v>2.7222222222222223</v>
      </c>
      <c r="AJ440" s="136">
        <f t="shared" si="632"/>
        <v>2.1111111111111112</v>
      </c>
      <c r="AK440" s="136">
        <f t="shared" si="632"/>
        <v>3.2222222222222223</v>
      </c>
      <c r="AL440" s="136">
        <f>IFERROR(AG440-AH440,"")</f>
        <v>0.38888888888888884</v>
      </c>
      <c r="AM440" s="136">
        <f>IFERROR(AI440-AG440,"")</f>
        <v>5.5555555555555802E-2</v>
      </c>
      <c r="AN440" s="136" t="str">
        <f t="shared" si="633"/>
        <v/>
      </c>
      <c r="AO440" s="136" t="str">
        <f t="shared" si="633"/>
        <v/>
      </c>
      <c r="AP440" s="136" t="str">
        <f t="shared" si="633"/>
        <v/>
      </c>
      <c r="AQ440" s="136" t="str">
        <f t="shared" si="633"/>
        <v/>
      </c>
      <c r="AR440" s="136" t="str">
        <f t="shared" si="633"/>
        <v/>
      </c>
      <c r="AS440" s="136" t="str">
        <f>IFERROR(AN440-AO440,"")</f>
        <v/>
      </c>
      <c r="AT440" s="136" t="str">
        <f>IFERROR(AP440-AN440,"")</f>
        <v/>
      </c>
      <c r="AU440" s="136" t="str">
        <f t="shared" si="634"/>
        <v/>
      </c>
      <c r="AV440" s="136" t="str">
        <f t="shared" si="634"/>
        <v/>
      </c>
      <c r="AW440" s="136" t="str">
        <f t="shared" si="634"/>
        <v/>
      </c>
      <c r="AX440" s="136" t="str">
        <f t="shared" si="634"/>
        <v/>
      </c>
      <c r="AY440" s="136" t="str">
        <f t="shared" si="634"/>
        <v/>
      </c>
      <c r="AZ440" s="136" t="str">
        <f>IFERROR(AU440-AV440,"")</f>
        <v/>
      </c>
      <c r="BA440" s="136" t="str">
        <f>IFERROR(AW440-AU440,"")</f>
        <v/>
      </c>
      <c r="BB440" s="136" t="str">
        <f t="shared" si="635"/>
        <v/>
      </c>
      <c r="BC440" s="136" t="str">
        <f t="shared" si="635"/>
        <v/>
      </c>
      <c r="BD440" s="136" t="str">
        <f t="shared" si="635"/>
        <v/>
      </c>
      <c r="BE440" s="136" t="str">
        <f t="shared" si="635"/>
        <v/>
      </c>
      <c r="BF440" s="136" t="str">
        <f t="shared" si="635"/>
        <v/>
      </c>
      <c r="BG440" s="136" t="str">
        <f>IFERROR(BB440-BC440,"")</f>
        <v/>
      </c>
      <c r="BH440" s="136" t="str">
        <f>IFERROR(BD440-BB440,"")</f>
        <v/>
      </c>
    </row>
    <row r="441" spans="1:60" x14ac:dyDescent="0.2">
      <c r="A441" s="114">
        <f t="shared" si="629"/>
        <v>0</v>
      </c>
      <c r="B441" s="13" t="s">
        <v>12</v>
      </c>
      <c r="C441" s="147" t="s">
        <v>1891</v>
      </c>
      <c r="D441" s="112">
        <f>MATCH(C441,IF(LEFT($C441,3)="XFD",RawDataFieldKeys,StdCalcsFieldKeys),0)-IF(LEFT($C441,3)="XFD",RawDataFieldKeyBaseRow,StdCalcsFieldKeyBaseRow)</f>
        <v>328</v>
      </c>
      <c r="E441" s="112">
        <f>E440+1</f>
        <v>4</v>
      </c>
      <c r="F441" s="143" t="s">
        <v>2571</v>
      </c>
      <c r="G441" s="135">
        <f>IF(ISERROR(FIND("FIXED",B438)),IF(B442="x",G442+1,G442),IF(B440="x",G440-1,G440))</f>
        <v>2.5</v>
      </c>
      <c r="H441" s="135" t="s">
        <v>342</v>
      </c>
      <c r="I441" s="136">
        <f>IFERROR(IF(LEN(INDEX(IF(LEFT($C441,3)="XFD",RawDataAllData,StdCalcsAllCalcs),$D441,I$2))=0,"",INDEX(IF(LEFT($C441,3)="XFD",RawDataAllData,StdCalcsAllCalcs),$D441,I$2)),"")</f>
        <v>2.4545454545454546</v>
      </c>
      <c r="J441" s="136" t="str">
        <f ca="1">IF(AND(I441&lt;&gt;"",I441&lt;2.5,I441&lt;INDEX(INDIRECT(B437),E441,MATCH(J438&amp;"LQ",StdRangesColumnHeaders,0)-StdRangesFirstDatasetCol+4)),"Q4",IF(AND(I441&lt;&gt;"",I441&gt;2.5,I441&gt;INDEX(INDIRECT(B437),E441,MATCH(J438&amp;"HQ",StdRangesColumnHeaders,0)-StdRangesFirstDatasetCol+4)),"Q1",""))</f>
        <v/>
      </c>
      <c r="K441" s="136" t="str">
        <f t="shared" si="630"/>
        <v/>
      </c>
      <c r="L441" s="136" t="str">
        <f t="shared" si="630"/>
        <v/>
      </c>
      <c r="M441" s="136" t="str">
        <f t="shared" si="630"/>
        <v/>
      </c>
      <c r="N441" s="136" t="str">
        <f t="shared" si="630"/>
        <v/>
      </c>
      <c r="O441" s="136">
        <f t="shared" si="630"/>
        <v>2.6136363636363638</v>
      </c>
      <c r="P441" s="136">
        <f t="shared" si="630"/>
        <v>2.4318181818181817</v>
      </c>
      <c r="Q441" s="136">
        <f t="shared" si="630"/>
        <v>2.7045454545454546</v>
      </c>
      <c r="R441" s="136">
        <f t="shared" si="630"/>
        <v>2.4431818181818183</v>
      </c>
      <c r="S441" s="136">
        <f t="shared" si="630"/>
        <v>2.5909090909090908</v>
      </c>
      <c r="T441" s="136">
        <f t="shared" si="630"/>
        <v>2.3863636363636362</v>
      </c>
      <c r="U441" s="136">
        <f t="shared" si="631"/>
        <v>2.625</v>
      </c>
      <c r="V441" s="136">
        <f t="shared" si="631"/>
        <v>2.5113636363636362</v>
      </c>
      <c r="W441" s="136">
        <f t="shared" si="631"/>
        <v>2.4318181818181817</v>
      </c>
      <c r="X441" s="136">
        <f t="shared" si="631"/>
        <v>2.625</v>
      </c>
      <c r="Y441" s="136">
        <f t="shared" si="631"/>
        <v>2.6704545454545454</v>
      </c>
      <c r="Z441" s="136">
        <f t="shared" si="631"/>
        <v>2.5909090909090908</v>
      </c>
      <c r="AA441" s="136">
        <f t="shared" si="631"/>
        <v>2.4375</v>
      </c>
      <c r="AB441" s="136">
        <f t="shared" si="631"/>
        <v>2.625</v>
      </c>
      <c r="AC441" s="136">
        <f t="shared" si="631"/>
        <v>2.3863636363636362</v>
      </c>
      <c r="AD441" s="136">
        <f t="shared" si="631"/>
        <v>2.7045454545454546</v>
      </c>
      <c r="AE441" s="136">
        <f>IFERROR(Z441-AA441,"")</f>
        <v>0.15340909090909083</v>
      </c>
      <c r="AF441" s="136">
        <f>IFERROR(AB441-Z441,"")</f>
        <v>3.4090909090909172E-2</v>
      </c>
      <c r="AG441" s="136">
        <f t="shared" si="632"/>
        <v>2.5113636363636362</v>
      </c>
      <c r="AH441" s="136">
        <f t="shared" si="632"/>
        <v>2.4034090909090908</v>
      </c>
      <c r="AI441" s="136">
        <f t="shared" si="632"/>
        <v>2.6193181818181817</v>
      </c>
      <c r="AJ441" s="136">
        <f t="shared" si="632"/>
        <v>2.2613636363636362</v>
      </c>
      <c r="AK441" s="136">
        <f t="shared" si="632"/>
        <v>2.6704545454545454</v>
      </c>
      <c r="AL441" s="136">
        <f>IFERROR(AG441-AH441,"")</f>
        <v>0.10795454545454541</v>
      </c>
      <c r="AM441" s="136">
        <f>IFERROR(AI441-AG441,"")</f>
        <v>0.10795454545454541</v>
      </c>
      <c r="AN441" s="136" t="str">
        <f t="shared" si="633"/>
        <v/>
      </c>
      <c r="AO441" s="136" t="str">
        <f t="shared" si="633"/>
        <v/>
      </c>
      <c r="AP441" s="136" t="str">
        <f t="shared" si="633"/>
        <v/>
      </c>
      <c r="AQ441" s="136" t="str">
        <f t="shared" si="633"/>
        <v/>
      </c>
      <c r="AR441" s="136" t="str">
        <f t="shared" si="633"/>
        <v/>
      </c>
      <c r="AS441" s="136" t="str">
        <f>IFERROR(AN441-AO441,"")</f>
        <v/>
      </c>
      <c r="AT441" s="136" t="str">
        <f>IFERROR(AP441-AN441,"")</f>
        <v/>
      </c>
      <c r="AU441" s="136" t="str">
        <f t="shared" si="634"/>
        <v/>
      </c>
      <c r="AV441" s="136" t="str">
        <f t="shared" si="634"/>
        <v/>
      </c>
      <c r="AW441" s="136" t="str">
        <f t="shared" si="634"/>
        <v/>
      </c>
      <c r="AX441" s="136" t="str">
        <f t="shared" si="634"/>
        <v/>
      </c>
      <c r="AY441" s="136" t="str">
        <f t="shared" si="634"/>
        <v/>
      </c>
      <c r="AZ441" s="136" t="str">
        <f>IFERROR(AU441-AV441,"")</f>
        <v/>
      </c>
      <c r="BA441" s="136" t="str">
        <f>IFERROR(AW441-AU441,"")</f>
        <v/>
      </c>
      <c r="BB441" s="136" t="str">
        <f t="shared" si="635"/>
        <v/>
      </c>
      <c r="BC441" s="136" t="str">
        <f t="shared" si="635"/>
        <v/>
      </c>
      <c r="BD441" s="136" t="str">
        <f t="shared" si="635"/>
        <v/>
      </c>
      <c r="BE441" s="136" t="str">
        <f t="shared" si="635"/>
        <v/>
      </c>
      <c r="BF441" s="136" t="str">
        <f t="shared" si="635"/>
        <v/>
      </c>
      <c r="BG441" s="136" t="str">
        <f>IFERROR(BB441-BC441,"")</f>
        <v/>
      </c>
      <c r="BH441" s="136" t="str">
        <f>IFERROR(BD441-BB441,"")</f>
        <v/>
      </c>
    </row>
    <row r="442" spans="1:60" x14ac:dyDescent="0.2">
      <c r="A442" s="114">
        <f t="shared" si="629"/>
        <v>0</v>
      </c>
      <c r="B442" s="13" t="s">
        <v>12</v>
      </c>
      <c r="C442" s="147" t="s">
        <v>1885</v>
      </c>
      <c r="D442" s="112">
        <f>MATCH(C442,IF(LEFT($C442,3)="XFD",RawDataFieldKeys,StdCalcsFieldKeys),0)-IF(LEFT($C442,3)="XFD",RawDataFieldKeyBaseRow,StdCalcsFieldKeyBaseRow)</f>
        <v>353</v>
      </c>
      <c r="E442" s="112">
        <f>E441+1</f>
        <v>5</v>
      </c>
      <c r="F442" s="143" t="s">
        <v>2573</v>
      </c>
      <c r="G442" s="135">
        <f>IF(ISERROR(FIND("FIXED",B439)),IF(B443="x",G443+1,G443),IF(B441="x",G441-1,G441))</f>
        <v>1.5</v>
      </c>
      <c r="H442" s="135" t="s">
        <v>343</v>
      </c>
      <c r="I442" s="136">
        <f>IFERROR(IF(LEN(INDEX(IF(LEFT($C442,3)="XFD",RawDataAllData,StdCalcsAllCalcs),$D442,I$2))=0,"",INDEX(IF(LEFT($C442,3)="XFD",RawDataAllData,StdCalcsAllCalcs),$D442,I$2)),"")</f>
        <v>2.6666666666666665</v>
      </c>
      <c r="J442" s="136" t="str">
        <f ca="1">IF(AND(I442&lt;&gt;"",I442&lt;2.5,I442&lt;INDEX(INDIRECT(B437),E442,MATCH(J438&amp;"LQ",StdRangesColumnHeaders,0)-StdRangesFirstDatasetCol+4)),"Q4",IF(AND(I442&lt;&gt;"",I442&gt;2.5,I442&gt;INDEX(INDIRECT(B437),E442,MATCH(J438&amp;"HQ",StdRangesColumnHeaders,0)-StdRangesFirstDatasetCol+4)),"Q1",""))</f>
        <v/>
      </c>
      <c r="K442" s="136">
        <f t="shared" si="630"/>
        <v>2.6666666666666665</v>
      </c>
      <c r="L442" s="136">
        <f t="shared" si="630"/>
        <v>2.6666666666666665</v>
      </c>
      <c r="M442" s="136">
        <f t="shared" si="630"/>
        <v>2.6666666666666665</v>
      </c>
      <c r="N442" s="136">
        <f t="shared" si="630"/>
        <v>2.6666666666666665</v>
      </c>
      <c r="O442" s="136">
        <f t="shared" si="630"/>
        <v>1.8888888888888888</v>
      </c>
      <c r="P442" s="136">
        <f t="shared" si="630"/>
        <v>2.2222222222222223</v>
      </c>
      <c r="Q442" s="136">
        <f t="shared" si="630"/>
        <v>2.4444444444444446</v>
      </c>
      <c r="R442" s="136">
        <f t="shared" si="630"/>
        <v>2.3333333333333335</v>
      </c>
      <c r="S442" s="136">
        <f t="shared" si="630"/>
        <v>2.5555555555555554</v>
      </c>
      <c r="T442" s="136">
        <f t="shared" si="630"/>
        <v>2.7777777777777777</v>
      </c>
      <c r="U442" s="136">
        <f t="shared" si="631"/>
        <v>2.7777777777777777</v>
      </c>
      <c r="V442" s="136">
        <f t="shared" si="631"/>
        <v>2.3333333333333335</v>
      </c>
      <c r="W442" s="136">
        <f t="shared" si="631"/>
        <v>2.5555555555555554</v>
      </c>
      <c r="X442" s="136">
        <f t="shared" si="631"/>
        <v>2.8888888888888888</v>
      </c>
      <c r="Y442" s="136">
        <f t="shared" si="631"/>
        <v>3.4444444444444446</v>
      </c>
      <c r="Z442" s="136">
        <f t="shared" si="631"/>
        <v>2.5555555555555554</v>
      </c>
      <c r="AA442" s="136">
        <f t="shared" si="631"/>
        <v>2.3333333333333335</v>
      </c>
      <c r="AB442" s="136">
        <f t="shared" si="631"/>
        <v>2.7777777777777777</v>
      </c>
      <c r="AC442" s="136">
        <f t="shared" si="631"/>
        <v>1.8888888888888888</v>
      </c>
      <c r="AD442" s="136">
        <f t="shared" si="631"/>
        <v>3.4444444444444446</v>
      </c>
      <c r="AE442" s="136">
        <f>IFERROR(Z442-AA442,"")</f>
        <v>0.22222222222222188</v>
      </c>
      <c r="AF442" s="136">
        <f>IFERROR(AB442-Z442,"")</f>
        <v>0.22222222222222232</v>
      </c>
      <c r="AG442" s="136">
        <f t="shared" si="632"/>
        <v>2.4444444444444446</v>
      </c>
      <c r="AH442" s="136">
        <f t="shared" si="632"/>
        <v>2.2777777777777777</v>
      </c>
      <c r="AI442" s="136">
        <f t="shared" si="632"/>
        <v>2.7222222222222223</v>
      </c>
      <c r="AJ442" s="136">
        <f t="shared" si="632"/>
        <v>1.8888888888888888</v>
      </c>
      <c r="AK442" s="136">
        <f t="shared" si="632"/>
        <v>3.4444444444444446</v>
      </c>
      <c r="AL442" s="136">
        <f>IFERROR(AG442-AH442,"")</f>
        <v>0.16666666666666696</v>
      </c>
      <c r="AM442" s="136">
        <f>IFERROR(AI442-AG442,"")</f>
        <v>0.27777777777777768</v>
      </c>
      <c r="AN442" s="136" t="str">
        <f t="shared" si="633"/>
        <v/>
      </c>
      <c r="AO442" s="136" t="str">
        <f t="shared" si="633"/>
        <v/>
      </c>
      <c r="AP442" s="136" t="str">
        <f t="shared" si="633"/>
        <v/>
      </c>
      <c r="AQ442" s="136" t="str">
        <f t="shared" si="633"/>
        <v/>
      </c>
      <c r="AR442" s="136" t="str">
        <f t="shared" si="633"/>
        <v/>
      </c>
      <c r="AS442" s="136" t="str">
        <f>IFERROR(AN442-AO442,"")</f>
        <v/>
      </c>
      <c r="AT442" s="136" t="str">
        <f>IFERROR(AP442-AN442,"")</f>
        <v/>
      </c>
      <c r="AU442" s="136" t="str">
        <f t="shared" si="634"/>
        <v/>
      </c>
      <c r="AV442" s="136" t="str">
        <f t="shared" si="634"/>
        <v/>
      </c>
      <c r="AW442" s="136" t="str">
        <f t="shared" si="634"/>
        <v/>
      </c>
      <c r="AX442" s="136" t="str">
        <f t="shared" si="634"/>
        <v/>
      </c>
      <c r="AY442" s="136" t="str">
        <f t="shared" si="634"/>
        <v/>
      </c>
      <c r="AZ442" s="136" t="str">
        <f>IFERROR(AU442-AV442,"")</f>
        <v/>
      </c>
      <c r="BA442" s="136" t="str">
        <f>IFERROR(AW442-AU442,"")</f>
        <v/>
      </c>
      <c r="BB442" s="136" t="str">
        <f t="shared" si="635"/>
        <v/>
      </c>
      <c r="BC442" s="136" t="str">
        <f t="shared" si="635"/>
        <v/>
      </c>
      <c r="BD442" s="136" t="str">
        <f t="shared" si="635"/>
        <v/>
      </c>
      <c r="BE442" s="136" t="str">
        <f t="shared" si="635"/>
        <v/>
      </c>
      <c r="BF442" s="136" t="str">
        <f t="shared" si="635"/>
        <v/>
      </c>
      <c r="BG442" s="136" t="str">
        <f>IFERROR(BB442-BC442,"")</f>
        <v/>
      </c>
      <c r="BH442" s="136" t="str">
        <f>IFERROR(BD442-BB442,"")</f>
        <v/>
      </c>
    </row>
    <row r="443" spans="1:60" x14ac:dyDescent="0.2">
      <c r="A443" s="114">
        <f t="shared" si="629"/>
        <v>0</v>
      </c>
      <c r="B443" s="13" t="s">
        <v>12</v>
      </c>
      <c r="C443" s="147" t="s">
        <v>1865</v>
      </c>
      <c r="D443" s="112">
        <f>MATCH(C443,IF(LEFT($C443,3)="XFD",RawDataFieldKeys,StdCalcsFieldKeys),0)-IF(LEFT($C443,3)="XFD",RawDataFieldKeyBaseRow,StdCalcsFieldKeyBaseRow)</f>
        <v>313</v>
      </c>
      <c r="E443" s="112">
        <f>E442+1</f>
        <v>6</v>
      </c>
      <c r="F443" s="143" t="s">
        <v>1736</v>
      </c>
      <c r="G443" s="135">
        <f>IF(ISERROR(FIND("FIXED",B438)),0.5,IF(B442="x",G442-1,G442))</f>
        <v>0.5</v>
      </c>
      <c r="H443" s="135" t="s">
        <v>2562</v>
      </c>
      <c r="I443" s="136">
        <f>IFERROR(IF(LEN(INDEX(IF(LEFT($C443,3)="XFD",RawDataAllData,StdCalcsAllCalcs),$D443,I$2))=0,"",INDEX(IF(LEFT($C443,3)="XFD",RawDataAllData,StdCalcsAllCalcs),$D443,I$2)),"")</f>
        <v>2.4377880184331797</v>
      </c>
      <c r="J443" s="136" t="str">
        <f ca="1">IF(AND(I443&lt;&gt;"",I443&lt;2.5,I443&lt;INDEX(INDIRECT(B437),E443,MATCH(J438&amp;"LQ",StdRangesColumnHeaders,0)-StdRangesFirstDatasetCol+4)),"Q4",IF(AND(I443&lt;&gt;"",I443&gt;2.5,I443&gt;INDEX(INDIRECT(B437),E443,MATCH(J438&amp;"HQ",StdRangesColumnHeaders,0)-StdRangesFirstDatasetCol+4)),"Q1",""))</f>
        <v>Q4</v>
      </c>
      <c r="K443" s="136" t="str">
        <f t="shared" si="630"/>
        <v/>
      </c>
      <c r="L443" s="136" t="str">
        <f t="shared" si="630"/>
        <v/>
      </c>
      <c r="M443" s="136" t="str">
        <f t="shared" si="630"/>
        <v/>
      </c>
      <c r="N443" s="136" t="str">
        <f t="shared" si="630"/>
        <v/>
      </c>
      <c r="O443" s="136">
        <f t="shared" si="630"/>
        <v>2.5576036866359448</v>
      </c>
      <c r="P443" s="136">
        <f t="shared" si="630"/>
        <v>2.4285714285714284</v>
      </c>
      <c r="Q443" s="136">
        <f t="shared" si="630"/>
        <v>2.6958525345622122</v>
      </c>
      <c r="R443" s="136">
        <f t="shared" si="630"/>
        <v>2.4193548387096775</v>
      </c>
      <c r="S443" s="136">
        <f t="shared" si="630"/>
        <v>2.5299539170506913</v>
      </c>
      <c r="T443" s="136">
        <f t="shared" si="630"/>
        <v>2.4976958525345623</v>
      </c>
      <c r="U443" s="136">
        <f t="shared" si="631"/>
        <v>2.5760368663594471</v>
      </c>
      <c r="V443" s="136">
        <f t="shared" si="631"/>
        <v>2.5345622119815667</v>
      </c>
      <c r="W443" s="136">
        <f t="shared" si="631"/>
        <v>2.5115207373271891</v>
      </c>
      <c r="X443" s="136">
        <f t="shared" si="631"/>
        <v>2.3778801843317972</v>
      </c>
      <c r="Y443" s="136">
        <f t="shared" si="631"/>
        <v>2.6589861751152073</v>
      </c>
      <c r="Z443" s="136">
        <f t="shared" si="631"/>
        <v>2.5299539170506913</v>
      </c>
      <c r="AA443" s="136">
        <f t="shared" si="631"/>
        <v>2.4631336405529956</v>
      </c>
      <c r="AB443" s="136">
        <f t="shared" si="631"/>
        <v>2.5668202764976957</v>
      </c>
      <c r="AC443" s="136">
        <f t="shared" si="631"/>
        <v>2.3778801843317972</v>
      </c>
      <c r="AD443" s="136">
        <f t="shared" si="631"/>
        <v>2.6958525345622122</v>
      </c>
      <c r="AE443" s="136">
        <f>IFERROR(Z443-AA443,"")</f>
        <v>6.682027649769573E-2</v>
      </c>
      <c r="AF443" s="136">
        <f>IFERROR(AB443-Z443,"")</f>
        <v>3.6866359447004449E-2</v>
      </c>
      <c r="AG443" s="136">
        <f t="shared" si="632"/>
        <v>2.5299539170506913</v>
      </c>
      <c r="AH443" s="136">
        <f t="shared" si="632"/>
        <v>2.4239631336405529</v>
      </c>
      <c r="AI443" s="136">
        <f t="shared" si="632"/>
        <v>2.5460829493087558</v>
      </c>
      <c r="AJ443" s="136">
        <f t="shared" si="632"/>
        <v>2.3778801843317972</v>
      </c>
      <c r="AK443" s="136">
        <f t="shared" si="632"/>
        <v>2.6589861751152073</v>
      </c>
      <c r="AL443" s="136">
        <f>IFERROR(AG443-AH443,"")</f>
        <v>0.10599078341013835</v>
      </c>
      <c r="AM443" s="136">
        <f>IFERROR(AI443-AG443,"")</f>
        <v>1.6129032258064502E-2</v>
      </c>
      <c r="AN443" s="136" t="str">
        <f t="shared" si="633"/>
        <v/>
      </c>
      <c r="AO443" s="136" t="str">
        <f t="shared" si="633"/>
        <v/>
      </c>
      <c r="AP443" s="136" t="str">
        <f t="shared" si="633"/>
        <v/>
      </c>
      <c r="AQ443" s="136" t="str">
        <f t="shared" si="633"/>
        <v/>
      </c>
      <c r="AR443" s="136" t="str">
        <f t="shared" si="633"/>
        <v/>
      </c>
      <c r="AS443" s="136" t="str">
        <f>IFERROR(AN443-AO443,"")</f>
        <v/>
      </c>
      <c r="AT443" s="136" t="str">
        <f>IFERROR(AP443-AN443,"")</f>
        <v/>
      </c>
      <c r="AU443" s="136" t="str">
        <f t="shared" si="634"/>
        <v/>
      </c>
      <c r="AV443" s="136" t="str">
        <f t="shared" si="634"/>
        <v/>
      </c>
      <c r="AW443" s="136" t="str">
        <f t="shared" si="634"/>
        <v/>
      </c>
      <c r="AX443" s="136" t="str">
        <f t="shared" si="634"/>
        <v/>
      </c>
      <c r="AY443" s="136" t="str">
        <f t="shared" si="634"/>
        <v/>
      </c>
      <c r="AZ443" s="136" t="str">
        <f>IFERROR(AU443-AV443,"")</f>
        <v/>
      </c>
      <c r="BA443" s="136" t="str">
        <f>IFERROR(AW443-AU443,"")</f>
        <v/>
      </c>
      <c r="BB443" s="136" t="str">
        <f t="shared" si="635"/>
        <v/>
      </c>
      <c r="BC443" s="136" t="str">
        <f t="shared" si="635"/>
        <v/>
      </c>
      <c r="BD443" s="136" t="str">
        <f t="shared" si="635"/>
        <v/>
      </c>
      <c r="BE443" s="136" t="str">
        <f t="shared" si="635"/>
        <v/>
      </c>
      <c r="BF443" s="136" t="str">
        <f t="shared" si="635"/>
        <v/>
      </c>
      <c r="BG443" s="136" t="str">
        <f>IFERROR(BB443-BC443,"")</f>
        <v/>
      </c>
      <c r="BH443" s="136" t="str">
        <f>IFERROR(BD443-BB443,"")</f>
        <v/>
      </c>
    </row>
    <row r="444" spans="1:60" ht="4.5" customHeight="1" x14ac:dyDescent="0.2">
      <c r="A444" s="114">
        <f t="shared" si="629"/>
        <v>0</v>
      </c>
    </row>
    <row r="445" spans="1:60" x14ac:dyDescent="0.2">
      <c r="A445" s="114"/>
      <c r="B445" s="112" t="s">
        <v>2568</v>
      </c>
    </row>
    <row r="446" spans="1:60" x14ac:dyDescent="0.2">
      <c r="A446" s="114">
        <f t="shared" ref="A446:A452" si="636">IF(SelectEffectivenessBanking="x",,ERROR)</f>
        <v>0</v>
      </c>
      <c r="B446" s="236" t="s">
        <v>538</v>
      </c>
      <c r="C446" s="236"/>
      <c r="D446" s="139"/>
      <c r="E446" s="139"/>
      <c r="F446" s="135"/>
      <c r="G446" s="135" t="s">
        <v>286</v>
      </c>
      <c r="H446" s="135" t="str">
        <f>HeaderLabels</f>
        <v>Labels</v>
      </c>
      <c r="I446" s="135" t="str">
        <f>HeaderCl1N</f>
        <v>#Cl1N#</v>
      </c>
      <c r="J446" s="143" t="s">
        <v>179</v>
      </c>
      <c r="K446" s="135" t="str">
        <f>HeaderCl2N</f>
        <v>#Cl2N#</v>
      </c>
      <c r="L446" s="135" t="str">
        <f>HeaderCl3N</f>
        <v>#Cl3N#</v>
      </c>
      <c r="M446" s="135" t="str">
        <f>HeaderCl4N</f>
        <v>#Cl4N#</v>
      </c>
      <c r="N446" s="135" t="str">
        <f>HeaderCl5N</f>
        <v>#Cl5N#</v>
      </c>
      <c r="O446" s="135" t="str">
        <f>HeaderP1N</f>
        <v>#P1N#</v>
      </c>
      <c r="P446" s="135" t="str">
        <f>HeaderP2N</f>
        <v>#P2N#</v>
      </c>
      <c r="Q446" s="135" t="str">
        <f>HeaderP3N</f>
        <v>#P3N#</v>
      </c>
      <c r="R446" s="135" t="str">
        <f>HeaderP4N</f>
        <v>#P4N#</v>
      </c>
      <c r="S446" s="135" t="str">
        <f>HeaderP5N</f>
        <v>#P5N#</v>
      </c>
      <c r="T446" s="135" t="str">
        <f>HeaderP6N</f>
        <v>#P6N#</v>
      </c>
      <c r="U446" s="135" t="str">
        <f>HeaderP7N</f>
        <v>#P7N#</v>
      </c>
      <c r="V446" s="135" t="str">
        <f>HeaderP8N</f>
        <v>#P8N#</v>
      </c>
      <c r="W446" s="135" t="str">
        <f>HeaderP9N</f>
        <v>#P9N#</v>
      </c>
      <c r="X446" s="135" t="str">
        <f>HeaderP10N</f>
        <v>#P10N#</v>
      </c>
      <c r="Y446" s="135" t="str">
        <f>HeaderP11N</f>
        <v>#P11N#</v>
      </c>
      <c r="Z446" s="135" t="str">
        <f>HeaderG1Med</f>
        <v>#G1Med#</v>
      </c>
      <c r="AA446" s="135" t="str">
        <f>HeaderG1LQ</f>
        <v>#G1LQ#</v>
      </c>
      <c r="AB446" s="135" t="str">
        <f>HeaderG1HQ</f>
        <v>#G1HQ#</v>
      </c>
      <c r="AC446" s="135" t="str">
        <f>HeaderG1Min</f>
        <v>#G1Min#</v>
      </c>
      <c r="AD446" s="135" t="str">
        <f>HeaderG1Max</f>
        <v>#G1Max#</v>
      </c>
      <c r="AE446" s="135" t="s">
        <v>281</v>
      </c>
      <c r="AF446" s="135" t="s">
        <v>282</v>
      </c>
      <c r="AG446" s="135" t="str">
        <f>HeaderG2Med</f>
        <v>#G2Med#</v>
      </c>
      <c r="AH446" s="135" t="str">
        <f>HeaderG2LQ</f>
        <v>#G2LQ#</v>
      </c>
      <c r="AI446" s="135" t="str">
        <f>HeaderG2HQ</f>
        <v>#G2HQ#</v>
      </c>
      <c r="AJ446" s="135" t="str">
        <f>HeaderG2Min</f>
        <v>#G2Min#</v>
      </c>
      <c r="AK446" s="135" t="str">
        <f>HeaderG2Max</f>
        <v>#G2Max#</v>
      </c>
      <c r="AL446" s="135" t="s">
        <v>295</v>
      </c>
      <c r="AM446" s="135" t="s">
        <v>296</v>
      </c>
      <c r="AN446" s="135" t="str">
        <f>HeaderG3Med</f>
        <v>#G3Med#</v>
      </c>
      <c r="AO446" s="135" t="str">
        <f>HeaderG3LQ</f>
        <v>#G3LQ#</v>
      </c>
      <c r="AP446" s="135" t="str">
        <f>HeaderG3HQ</f>
        <v>#G3HQ#</v>
      </c>
      <c r="AQ446" s="135" t="str">
        <f>HeaderG3Min</f>
        <v>#G3Min#</v>
      </c>
      <c r="AR446" s="135" t="str">
        <f>HeaderG3Max</f>
        <v>#G3Max#</v>
      </c>
      <c r="AS446" s="135" t="s">
        <v>297</v>
      </c>
      <c r="AT446" s="135" t="s">
        <v>298</v>
      </c>
      <c r="AU446" s="135" t="str">
        <f>HeaderG4Med</f>
        <v>#G4Med#</v>
      </c>
      <c r="AV446" s="135" t="str">
        <f>HeaderG4LQ</f>
        <v>#G4LQ#</v>
      </c>
      <c r="AW446" s="135" t="str">
        <f>HeaderG4HQ</f>
        <v>#G4HQ#</v>
      </c>
      <c r="AX446" s="135" t="str">
        <f>HeaderG4Min</f>
        <v>#G4Min#</v>
      </c>
      <c r="AY446" s="135" t="str">
        <f>HeaderG4Max</f>
        <v>#G4Max#</v>
      </c>
      <c r="AZ446" s="135" t="s">
        <v>299</v>
      </c>
      <c r="BA446" s="135" t="s">
        <v>300</v>
      </c>
      <c r="BB446" s="135" t="str">
        <f>HeaderG5Med</f>
        <v>#G5Med#</v>
      </c>
      <c r="BC446" s="135" t="str">
        <f>HeaderG5LQ</f>
        <v>#G5LQ#</v>
      </c>
      <c r="BD446" s="135" t="str">
        <f>HeaderG5HQ</f>
        <v>#G5HQ#</v>
      </c>
      <c r="BE446" s="135" t="str">
        <f>HeaderG5Min</f>
        <v>#G5Min#</v>
      </c>
      <c r="BF446" s="135" t="str">
        <f>HeaderG5Max</f>
        <v>#G5Max#</v>
      </c>
      <c r="BG446" s="135" t="s">
        <v>301</v>
      </c>
      <c r="BH446" s="135" t="s">
        <v>302</v>
      </c>
    </row>
    <row r="447" spans="1:60" x14ac:dyDescent="0.2">
      <c r="A447" s="114">
        <f t="shared" si="636"/>
        <v>0</v>
      </c>
      <c r="B447" s="13" t="s">
        <v>12</v>
      </c>
      <c r="C447" s="147" t="s">
        <v>1878</v>
      </c>
      <c r="D447" s="112">
        <f>MATCH(C447,IF(LEFT($C447,3)="XFD",RawDataFieldKeys,StdCalcsFieldKeys),0)-IF(LEFT($C447,3)="XFD",RawDataFieldKeyBaseRow,StdCalcsFieldKeyBaseRow)</f>
        <v>320</v>
      </c>
      <c r="E447" s="112">
        <v>2</v>
      </c>
      <c r="F447" s="143" t="s">
        <v>2572</v>
      </c>
      <c r="G447" s="135">
        <f>IF(ISERROR(FIND("FIXED",B446)),IF(B448="x",G448+1,G448),MATCH(TRUE,INDEX(B447:B520="",0),0)-1.5)</f>
        <v>4.5</v>
      </c>
      <c r="H447" s="135" t="s">
        <v>340</v>
      </c>
      <c r="I447" s="136">
        <f>IFERROR(IF(LEN(INDEX(IF(LEFT($C447,3)="XFD",RawDataAllData,StdCalcsAllCalcs),$D447,I$2))=0,"",INDEX(IF(LEFT($C447,3)="XFD",RawDataAllData,StdCalcsAllCalcs),$D447,I$2)),"")</f>
        <v>2.8125</v>
      </c>
      <c r="J447" s="136" t="str">
        <f ca="1">IF(AND(I447&lt;&gt;"",I447&lt;2.5,I447&lt;INDEX(INDIRECT(B445),E447,MATCH(J446&amp;"LQ",StdRangesColumnHeaders,0)-StdRangesFirstDatasetCol+4)),"Q4",IF(AND(I447&lt;&gt;"",I447&gt;2.5,I447&gt;INDEX(INDIRECT(B445),E447,MATCH(J446&amp;"HQ",StdRangesColumnHeaders,0)-StdRangesFirstDatasetCol+4)),"Q1",""))</f>
        <v>Q1</v>
      </c>
      <c r="K447" s="136" t="str">
        <f t="shared" ref="K447:T451" si="637">IFERROR(IF(LEN(INDEX(IF(LEFT($C447,3)="XFD",RawDataAllData,StdCalcsAllCalcs),$D447,K$2))=0,"",INDEX(IF(LEFT($C447,3)="XFD",RawDataAllData,StdCalcsAllCalcs),$D447,K$2)),"")</f>
        <v/>
      </c>
      <c r="L447" s="136" t="str">
        <f t="shared" si="637"/>
        <v/>
      </c>
      <c r="M447" s="136" t="str">
        <f t="shared" si="637"/>
        <v/>
      </c>
      <c r="N447" s="136" t="str">
        <f t="shared" si="637"/>
        <v/>
      </c>
      <c r="O447" s="136">
        <f t="shared" si="637"/>
        <v>2.0625</v>
      </c>
      <c r="P447" s="136">
        <f t="shared" si="637"/>
        <v>2.5625</v>
      </c>
      <c r="Q447" s="136">
        <f t="shared" si="637"/>
        <v>3.125</v>
      </c>
      <c r="R447" s="136">
        <f t="shared" si="637"/>
        <v>3.375</v>
      </c>
      <c r="S447" s="136">
        <f t="shared" si="637"/>
        <v>2.0625</v>
      </c>
      <c r="T447" s="136">
        <f t="shared" si="637"/>
        <v>2.375</v>
      </c>
      <c r="U447" s="136">
        <f t="shared" ref="U447:AD451" si="638">IFERROR(IF(LEN(INDEX(IF(LEFT($C447,3)="XFD",RawDataAllData,StdCalcsAllCalcs),$D447,U$2))=0,"",INDEX(IF(LEFT($C447,3)="XFD",RawDataAllData,StdCalcsAllCalcs),$D447,U$2)),"")</f>
        <v>2.3125</v>
      </c>
      <c r="V447" s="136">
        <f t="shared" si="638"/>
        <v>2.8125</v>
      </c>
      <c r="W447" s="136">
        <f t="shared" si="638"/>
        <v>2.3125</v>
      </c>
      <c r="X447" s="136">
        <f t="shared" si="638"/>
        <v>2.5</v>
      </c>
      <c r="Y447" s="136">
        <f t="shared" si="638"/>
        <v>2.1875</v>
      </c>
      <c r="Z447" s="136">
        <f t="shared" si="638"/>
        <v>2.375</v>
      </c>
      <c r="AA447" s="136">
        <f t="shared" si="638"/>
        <v>2.25</v>
      </c>
      <c r="AB447" s="136">
        <f t="shared" si="638"/>
        <v>2.6875</v>
      </c>
      <c r="AC447" s="136">
        <f t="shared" si="638"/>
        <v>2.0625</v>
      </c>
      <c r="AD447" s="136">
        <f t="shared" si="638"/>
        <v>3.375</v>
      </c>
      <c r="AE447" s="136">
        <f>IFERROR(Z447-AA447,"")</f>
        <v>0.125</v>
      </c>
      <c r="AF447" s="136">
        <f>IFERROR(AB447-Z447,"")</f>
        <v>0.3125</v>
      </c>
      <c r="AG447" s="136">
        <f t="shared" ref="AG447:AK451" si="639">IFERROR(IF(LEN(INDEX(IF(LEFT($C447,3)="XFD",RawDataAllData,StdCalcsAllCalcs),$D447,AG$2))=0,"",INDEX(IF(LEFT($C447,3)="XFD",RawDataAllData,StdCalcsAllCalcs),$D447,AG$2)),"")</f>
        <v>2.5</v>
      </c>
      <c r="AH447" s="136">
        <f t="shared" si="639"/>
        <v>2.25</v>
      </c>
      <c r="AI447" s="136">
        <f t="shared" si="639"/>
        <v>2.625</v>
      </c>
      <c r="AJ447" s="136">
        <f t="shared" si="639"/>
        <v>2.0625</v>
      </c>
      <c r="AK447" s="136">
        <f t="shared" si="639"/>
        <v>3.375</v>
      </c>
      <c r="AL447" s="136">
        <f>IFERROR(AG447-AH447,"")</f>
        <v>0.25</v>
      </c>
      <c r="AM447" s="136">
        <f>IFERROR(AI447-AG447,"")</f>
        <v>0.125</v>
      </c>
      <c r="AN447" s="136" t="str">
        <f t="shared" ref="AN447:AR451" si="640">IFERROR(IF(LEN(INDEX(IF(LEFT($C447,3)="XFD",RawDataAllData,StdCalcsAllCalcs),$D447,AN$2))=0,"",INDEX(IF(LEFT($C447,3)="XFD",RawDataAllData,StdCalcsAllCalcs),$D447,AN$2)),"")</f>
        <v/>
      </c>
      <c r="AO447" s="136" t="str">
        <f t="shared" si="640"/>
        <v/>
      </c>
      <c r="AP447" s="136" t="str">
        <f t="shared" si="640"/>
        <v/>
      </c>
      <c r="AQ447" s="136" t="str">
        <f t="shared" si="640"/>
        <v/>
      </c>
      <c r="AR447" s="136" t="str">
        <f t="shared" si="640"/>
        <v/>
      </c>
      <c r="AS447" s="136" t="str">
        <f>IFERROR(AN447-AO447,"")</f>
        <v/>
      </c>
      <c r="AT447" s="136" t="str">
        <f>IFERROR(AP447-AN447,"")</f>
        <v/>
      </c>
      <c r="AU447" s="136" t="str">
        <f t="shared" ref="AU447:AY451" si="641">IFERROR(IF(LEN(INDEX(IF(LEFT($C447,3)="XFD",RawDataAllData,StdCalcsAllCalcs),$D447,AU$2))=0,"",INDEX(IF(LEFT($C447,3)="XFD",RawDataAllData,StdCalcsAllCalcs),$D447,AU$2)),"")</f>
        <v/>
      </c>
      <c r="AV447" s="136" t="str">
        <f t="shared" si="641"/>
        <v/>
      </c>
      <c r="AW447" s="136" t="str">
        <f t="shared" si="641"/>
        <v/>
      </c>
      <c r="AX447" s="136" t="str">
        <f t="shared" si="641"/>
        <v/>
      </c>
      <c r="AY447" s="136" t="str">
        <f t="shared" si="641"/>
        <v/>
      </c>
      <c r="AZ447" s="136" t="str">
        <f>IFERROR(AU447-AV447,"")</f>
        <v/>
      </c>
      <c r="BA447" s="136" t="str">
        <f>IFERROR(AW447-AU447,"")</f>
        <v/>
      </c>
      <c r="BB447" s="136" t="str">
        <f t="shared" ref="BB447:BF451" si="642">IFERROR(IF(LEN(INDEX(IF(LEFT($C447,3)="XFD",RawDataAllData,StdCalcsAllCalcs),$D447,BB$2))=0,"",INDEX(IF(LEFT($C447,3)="XFD",RawDataAllData,StdCalcsAllCalcs),$D447,BB$2)),"")</f>
        <v/>
      </c>
      <c r="BC447" s="136" t="str">
        <f t="shared" si="642"/>
        <v/>
      </c>
      <c r="BD447" s="136" t="str">
        <f t="shared" si="642"/>
        <v/>
      </c>
      <c r="BE447" s="136" t="str">
        <f t="shared" si="642"/>
        <v/>
      </c>
      <c r="BF447" s="136" t="str">
        <f t="shared" si="642"/>
        <v/>
      </c>
      <c r="BG447" s="136" t="str">
        <f>IFERROR(BB447-BC447,"")</f>
        <v/>
      </c>
      <c r="BH447" s="136" t="str">
        <f>IFERROR(BD447-BB447,"")</f>
        <v/>
      </c>
    </row>
    <row r="448" spans="1:60" x14ac:dyDescent="0.2">
      <c r="A448" s="114">
        <f t="shared" si="636"/>
        <v>0</v>
      </c>
      <c r="B448" s="13" t="s">
        <v>12</v>
      </c>
      <c r="C448" s="147" t="s">
        <v>1883</v>
      </c>
      <c r="D448" s="112">
        <f>MATCH(C448,IF(LEFT($C448,3)="XFD",RawDataFieldKeys,StdCalcsFieldKeys),0)-IF(LEFT($C448,3)="XFD",RawDataFieldKeyBaseRow,StdCalcsFieldKeyBaseRow)</f>
        <v>325</v>
      </c>
      <c r="E448" s="112">
        <f>E447+1</f>
        <v>3</v>
      </c>
      <c r="F448" s="143" t="s">
        <v>2570</v>
      </c>
      <c r="G448" s="135">
        <f>IF(ISERROR(FIND("FIXED",B446)),IF(B449="x",G449+1,G449),IF(B447="x",G447-1,G447))</f>
        <v>3.5</v>
      </c>
      <c r="H448" s="135" t="s">
        <v>341</v>
      </c>
      <c r="I448" s="136">
        <f>IFERROR(IF(LEN(INDEX(IF(LEFT($C448,3)="XFD",RawDataAllData,StdCalcsAllCalcs),$D448,I$2))=0,"",INDEX(IF(LEFT($C448,3)="XFD",RawDataAllData,StdCalcsAllCalcs),$D448,I$2)),"")</f>
        <v>2.3333333333333335</v>
      </c>
      <c r="J448" s="136" t="str">
        <f ca="1">IF(AND(I448&lt;&gt;"",I448&lt;2.5,I448&lt;INDEX(INDIRECT(B445),E448,MATCH(J446&amp;"LQ",StdRangesColumnHeaders,0)-StdRangesFirstDatasetCol+4)),"Q4",IF(AND(I448&lt;&gt;"",I448&gt;2.5,I448&gt;INDEX(INDIRECT(B445),E448,MATCH(J446&amp;"HQ",StdRangesColumnHeaders,0)-StdRangesFirstDatasetCol+4)),"Q1",""))</f>
        <v/>
      </c>
      <c r="K448" s="136" t="str">
        <f t="shared" si="637"/>
        <v/>
      </c>
      <c r="L448" s="136" t="str">
        <f t="shared" si="637"/>
        <v/>
      </c>
      <c r="M448" s="136" t="str">
        <f t="shared" si="637"/>
        <v/>
      </c>
      <c r="N448" s="136" t="str">
        <f t="shared" si="637"/>
        <v/>
      </c>
      <c r="O448" s="136">
        <f t="shared" si="637"/>
        <v>1.6666666666666667</v>
      </c>
      <c r="P448" s="136">
        <f t="shared" si="637"/>
        <v>2.6666666666666665</v>
      </c>
      <c r="Q448" s="136">
        <f t="shared" si="637"/>
        <v>3</v>
      </c>
      <c r="R448" s="136">
        <f t="shared" si="637"/>
        <v>2.3333333333333335</v>
      </c>
      <c r="S448" s="136">
        <f t="shared" si="637"/>
        <v>2.3333333333333335</v>
      </c>
      <c r="T448" s="136">
        <f t="shared" si="637"/>
        <v>3.3333333333333335</v>
      </c>
      <c r="U448" s="136">
        <f t="shared" si="638"/>
        <v>2.3333333333333335</v>
      </c>
      <c r="V448" s="136">
        <f t="shared" si="638"/>
        <v>1.6666666666666667</v>
      </c>
      <c r="W448" s="136">
        <f t="shared" si="638"/>
        <v>2.3333333333333335</v>
      </c>
      <c r="X448" s="136">
        <f t="shared" si="638"/>
        <v>2.6666666666666665</v>
      </c>
      <c r="Y448" s="136">
        <f t="shared" si="638"/>
        <v>3</v>
      </c>
      <c r="Z448" s="136">
        <f t="shared" si="638"/>
        <v>2.3333333333333335</v>
      </c>
      <c r="AA448" s="136">
        <f t="shared" si="638"/>
        <v>2.3333333333333335</v>
      </c>
      <c r="AB448" s="136">
        <f t="shared" si="638"/>
        <v>2.833333333333333</v>
      </c>
      <c r="AC448" s="136">
        <f t="shared" si="638"/>
        <v>1.6666666666666667</v>
      </c>
      <c r="AD448" s="136">
        <f t="shared" si="638"/>
        <v>3.3333333333333335</v>
      </c>
      <c r="AE448" s="136">
        <f>IFERROR(Z448-AA448,"")</f>
        <v>0</v>
      </c>
      <c r="AF448" s="136">
        <f>IFERROR(AB448-Z448,"")</f>
        <v>0.49999999999999956</v>
      </c>
      <c r="AG448" s="136">
        <f t="shared" si="639"/>
        <v>2.3333333333333335</v>
      </c>
      <c r="AH448" s="136">
        <f t="shared" si="639"/>
        <v>1.8333333333333335</v>
      </c>
      <c r="AI448" s="136">
        <f t="shared" si="639"/>
        <v>2.5</v>
      </c>
      <c r="AJ448" s="136">
        <f t="shared" si="639"/>
        <v>1.6666666666666667</v>
      </c>
      <c r="AK448" s="136">
        <f t="shared" si="639"/>
        <v>3</v>
      </c>
      <c r="AL448" s="136">
        <f>IFERROR(AG448-AH448,"")</f>
        <v>0.5</v>
      </c>
      <c r="AM448" s="136">
        <f>IFERROR(AI448-AG448,"")</f>
        <v>0.16666666666666652</v>
      </c>
      <c r="AN448" s="136" t="str">
        <f t="shared" si="640"/>
        <v/>
      </c>
      <c r="AO448" s="136" t="str">
        <f t="shared" si="640"/>
        <v/>
      </c>
      <c r="AP448" s="136" t="str">
        <f t="shared" si="640"/>
        <v/>
      </c>
      <c r="AQ448" s="136" t="str">
        <f t="shared" si="640"/>
        <v/>
      </c>
      <c r="AR448" s="136" t="str">
        <f t="shared" si="640"/>
        <v/>
      </c>
      <c r="AS448" s="136" t="str">
        <f>IFERROR(AN448-AO448,"")</f>
        <v/>
      </c>
      <c r="AT448" s="136" t="str">
        <f>IFERROR(AP448-AN448,"")</f>
        <v/>
      </c>
      <c r="AU448" s="136" t="str">
        <f t="shared" si="641"/>
        <v/>
      </c>
      <c r="AV448" s="136" t="str">
        <f t="shared" si="641"/>
        <v/>
      </c>
      <c r="AW448" s="136" t="str">
        <f t="shared" si="641"/>
        <v/>
      </c>
      <c r="AX448" s="136" t="str">
        <f t="shared" si="641"/>
        <v/>
      </c>
      <c r="AY448" s="136" t="str">
        <f t="shared" si="641"/>
        <v/>
      </c>
      <c r="AZ448" s="136" t="str">
        <f>IFERROR(AU448-AV448,"")</f>
        <v/>
      </c>
      <c r="BA448" s="136" t="str">
        <f>IFERROR(AW448-AU448,"")</f>
        <v/>
      </c>
      <c r="BB448" s="136" t="str">
        <f t="shared" si="642"/>
        <v/>
      </c>
      <c r="BC448" s="136" t="str">
        <f t="shared" si="642"/>
        <v/>
      </c>
      <c r="BD448" s="136" t="str">
        <f t="shared" si="642"/>
        <v/>
      </c>
      <c r="BE448" s="136" t="str">
        <f t="shared" si="642"/>
        <v/>
      </c>
      <c r="BF448" s="136" t="str">
        <f t="shared" si="642"/>
        <v/>
      </c>
      <c r="BG448" s="136" t="str">
        <f>IFERROR(BB448-BC448,"")</f>
        <v/>
      </c>
      <c r="BH448" s="136" t="str">
        <f>IFERROR(BD448-BB448,"")</f>
        <v/>
      </c>
    </row>
    <row r="449" spans="1:60" x14ac:dyDescent="0.2">
      <c r="A449" s="114">
        <f t="shared" si="636"/>
        <v>0</v>
      </c>
      <c r="B449" s="13" t="s">
        <v>12</v>
      </c>
      <c r="C449" s="147" t="s">
        <v>1893</v>
      </c>
      <c r="D449" s="112">
        <f>MATCH(C449,IF(LEFT($C449,3)="XFD",RawDataFieldKeys,StdCalcsFieldKeys),0)-IF(LEFT($C449,3)="XFD",RawDataFieldKeyBaseRow,StdCalcsFieldKeyBaseRow)</f>
        <v>330</v>
      </c>
      <c r="E449" s="112">
        <f>E448+1</f>
        <v>4</v>
      </c>
      <c r="F449" s="143" t="s">
        <v>2571</v>
      </c>
      <c r="G449" s="135">
        <f>IF(ISERROR(FIND("FIXED",B446)),IF(B450="x",G450+1,G450),IF(B448="x",G448-1,G448))</f>
        <v>2.5</v>
      </c>
      <c r="H449" s="135" t="s">
        <v>342</v>
      </c>
      <c r="I449" s="136">
        <f>IFERROR(IF(LEN(INDEX(IF(LEFT($C449,3)="XFD",RawDataAllData,StdCalcsAllCalcs),$D449,I$2))=0,"",INDEX(IF(LEFT($C449,3)="XFD",RawDataAllData,StdCalcsAllCalcs),$D449,I$2)),"")</f>
        <v>2.1923076923076925</v>
      </c>
      <c r="J449" s="136" t="str">
        <f ca="1">IF(AND(I449&lt;&gt;"",I449&lt;2.5,I449&lt;INDEX(INDIRECT(B445),E449,MATCH(J446&amp;"LQ",StdRangesColumnHeaders,0)-StdRangesFirstDatasetCol+4)),"Q4",IF(AND(I449&lt;&gt;"",I449&gt;2.5,I449&gt;INDEX(INDIRECT(B445),E449,MATCH(J446&amp;"HQ",StdRangesColumnHeaders,0)-StdRangesFirstDatasetCol+4)),"Q1",""))</f>
        <v>Q4</v>
      </c>
      <c r="K449" s="136" t="str">
        <f t="shared" si="637"/>
        <v/>
      </c>
      <c r="L449" s="136" t="str">
        <f t="shared" si="637"/>
        <v/>
      </c>
      <c r="M449" s="136" t="str">
        <f t="shared" si="637"/>
        <v/>
      </c>
      <c r="N449" s="136" t="str">
        <f t="shared" si="637"/>
        <v/>
      </c>
      <c r="O449" s="136">
        <f t="shared" si="637"/>
        <v>2.1538461538461537</v>
      </c>
      <c r="P449" s="136">
        <f t="shared" si="637"/>
        <v>2.2307692307692308</v>
      </c>
      <c r="Q449" s="136">
        <f t="shared" si="637"/>
        <v>2.2307692307692308</v>
      </c>
      <c r="R449" s="136">
        <f t="shared" si="637"/>
        <v>2.6923076923076925</v>
      </c>
      <c r="S449" s="136">
        <f t="shared" si="637"/>
        <v>2.5</v>
      </c>
      <c r="T449" s="136">
        <f t="shared" si="637"/>
        <v>2.4615384615384617</v>
      </c>
      <c r="U449" s="136">
        <f t="shared" si="638"/>
        <v>2.3846153846153846</v>
      </c>
      <c r="V449" s="136">
        <f t="shared" si="638"/>
        <v>2.3846153846153846</v>
      </c>
      <c r="W449" s="136">
        <f t="shared" si="638"/>
        <v>2.2692307692307692</v>
      </c>
      <c r="X449" s="136">
        <f t="shared" si="638"/>
        <v>2.4230769230769229</v>
      </c>
      <c r="Y449" s="136">
        <f t="shared" si="638"/>
        <v>2.5</v>
      </c>
      <c r="Z449" s="136">
        <f t="shared" si="638"/>
        <v>2.3846153846153846</v>
      </c>
      <c r="AA449" s="136">
        <f t="shared" si="638"/>
        <v>2.25</v>
      </c>
      <c r="AB449" s="136">
        <f t="shared" si="638"/>
        <v>2.4807692307692308</v>
      </c>
      <c r="AC449" s="136">
        <f t="shared" si="638"/>
        <v>2.1538461538461537</v>
      </c>
      <c r="AD449" s="136">
        <f t="shared" si="638"/>
        <v>2.6923076923076925</v>
      </c>
      <c r="AE449" s="136">
        <f>IFERROR(Z449-AA449,"")</f>
        <v>0.13461538461538458</v>
      </c>
      <c r="AF449" s="136">
        <f>IFERROR(AB449-Z449,"")</f>
        <v>9.6153846153846256E-2</v>
      </c>
      <c r="AG449" s="136">
        <f t="shared" si="639"/>
        <v>2.3846153846153846</v>
      </c>
      <c r="AH449" s="136">
        <f t="shared" si="639"/>
        <v>2.2692307692307692</v>
      </c>
      <c r="AI449" s="136">
        <f t="shared" si="639"/>
        <v>2.4615384615384617</v>
      </c>
      <c r="AJ449" s="136">
        <f t="shared" si="639"/>
        <v>2.1538461538461537</v>
      </c>
      <c r="AK449" s="136">
        <f t="shared" si="639"/>
        <v>2.6923076923076925</v>
      </c>
      <c r="AL449" s="136">
        <f>IFERROR(AG449-AH449,"")</f>
        <v>0.11538461538461542</v>
      </c>
      <c r="AM449" s="136">
        <f>IFERROR(AI449-AG449,"")</f>
        <v>7.6923076923077094E-2</v>
      </c>
      <c r="AN449" s="136" t="str">
        <f t="shared" si="640"/>
        <v/>
      </c>
      <c r="AO449" s="136" t="str">
        <f t="shared" si="640"/>
        <v/>
      </c>
      <c r="AP449" s="136" t="str">
        <f t="shared" si="640"/>
        <v/>
      </c>
      <c r="AQ449" s="136" t="str">
        <f t="shared" si="640"/>
        <v/>
      </c>
      <c r="AR449" s="136" t="str">
        <f t="shared" si="640"/>
        <v/>
      </c>
      <c r="AS449" s="136" t="str">
        <f>IFERROR(AN449-AO449,"")</f>
        <v/>
      </c>
      <c r="AT449" s="136" t="str">
        <f>IFERROR(AP449-AN449,"")</f>
        <v/>
      </c>
      <c r="AU449" s="136" t="str">
        <f t="shared" si="641"/>
        <v/>
      </c>
      <c r="AV449" s="136" t="str">
        <f t="shared" si="641"/>
        <v/>
      </c>
      <c r="AW449" s="136" t="str">
        <f t="shared" si="641"/>
        <v/>
      </c>
      <c r="AX449" s="136" t="str">
        <f t="shared" si="641"/>
        <v/>
      </c>
      <c r="AY449" s="136" t="str">
        <f t="shared" si="641"/>
        <v/>
      </c>
      <c r="AZ449" s="136" t="str">
        <f>IFERROR(AU449-AV449,"")</f>
        <v/>
      </c>
      <c r="BA449" s="136" t="str">
        <f>IFERROR(AW449-AU449,"")</f>
        <v/>
      </c>
      <c r="BB449" s="136" t="str">
        <f t="shared" si="642"/>
        <v/>
      </c>
      <c r="BC449" s="136" t="str">
        <f t="shared" si="642"/>
        <v/>
      </c>
      <c r="BD449" s="136" t="str">
        <f t="shared" si="642"/>
        <v/>
      </c>
      <c r="BE449" s="136" t="str">
        <f t="shared" si="642"/>
        <v/>
      </c>
      <c r="BF449" s="136" t="str">
        <f t="shared" si="642"/>
        <v/>
      </c>
      <c r="BG449" s="136" t="str">
        <f>IFERROR(BB449-BC449,"")</f>
        <v/>
      </c>
      <c r="BH449" s="136" t="str">
        <f>IFERROR(BD449-BB449,"")</f>
        <v/>
      </c>
    </row>
    <row r="450" spans="1:60" x14ac:dyDescent="0.2">
      <c r="A450" s="114">
        <f t="shared" si="636"/>
        <v>0</v>
      </c>
      <c r="B450" s="13" t="s">
        <v>12</v>
      </c>
      <c r="C450" s="147" t="s">
        <v>1887</v>
      </c>
      <c r="D450" s="112">
        <f>MATCH(C450,IF(LEFT($C450,3)="XFD",RawDataFieldKeys,StdCalcsFieldKeys),0)-IF(LEFT($C450,3)="XFD",RawDataFieldKeyBaseRow,StdCalcsFieldKeyBaseRow)</f>
        <v>355</v>
      </c>
      <c r="E450" s="112">
        <f>E449+1</f>
        <v>5</v>
      </c>
      <c r="F450" s="143" t="s">
        <v>2573</v>
      </c>
      <c r="G450" s="135">
        <f>IF(ISERROR(FIND("FIXED",B447)),IF(B451="x",G451+1,G451),IF(B449="x",G449-1,G449))</f>
        <v>1.5</v>
      </c>
      <c r="H450" s="135" t="s">
        <v>343</v>
      </c>
      <c r="I450" s="136" t="str">
        <f>IFERROR(IF(LEN(INDEX(IF(LEFT($C450,3)="XFD",RawDataAllData,StdCalcsAllCalcs),$D450,I$2))=0,"",INDEX(IF(LEFT($C450,3)="XFD",RawDataAllData,StdCalcsAllCalcs),$D450,I$2)),"")</f>
        <v/>
      </c>
      <c r="J450" s="136" t="str">
        <f ca="1">IF(AND(I450&lt;&gt;"",I450&lt;2.5,I450&lt;INDEX(INDIRECT(B445),E450,MATCH(J446&amp;"LQ",StdRangesColumnHeaders,0)-StdRangesFirstDatasetCol+4)),"Q4",IF(AND(I450&lt;&gt;"",I450&gt;2.5,I450&gt;INDEX(INDIRECT(B445),E450,MATCH(J446&amp;"HQ",StdRangesColumnHeaders,0)-StdRangesFirstDatasetCol+4)),"Q1",""))</f>
        <v/>
      </c>
      <c r="K450" s="136" t="str">
        <f t="shared" si="637"/>
        <v/>
      </c>
      <c r="L450" s="136" t="str">
        <f t="shared" si="637"/>
        <v/>
      </c>
      <c r="M450" s="136" t="str">
        <f t="shared" si="637"/>
        <v/>
      </c>
      <c r="N450" s="136" t="str">
        <f t="shared" si="637"/>
        <v/>
      </c>
      <c r="O450" s="136" t="str">
        <f t="shared" si="637"/>
        <v/>
      </c>
      <c r="P450" s="136" t="str">
        <f t="shared" si="637"/>
        <v/>
      </c>
      <c r="Q450" s="136" t="str">
        <f t="shared" si="637"/>
        <v/>
      </c>
      <c r="R450" s="136" t="str">
        <f t="shared" si="637"/>
        <v/>
      </c>
      <c r="S450" s="136" t="str">
        <f t="shared" si="637"/>
        <v/>
      </c>
      <c r="T450" s="136" t="str">
        <f t="shared" si="637"/>
        <v/>
      </c>
      <c r="U450" s="136" t="str">
        <f t="shared" si="638"/>
        <v/>
      </c>
      <c r="V450" s="136" t="str">
        <f t="shared" si="638"/>
        <v/>
      </c>
      <c r="W450" s="136" t="str">
        <f t="shared" si="638"/>
        <v/>
      </c>
      <c r="X450" s="136" t="str">
        <f t="shared" si="638"/>
        <v/>
      </c>
      <c r="Y450" s="136" t="str">
        <f t="shared" si="638"/>
        <v/>
      </c>
      <c r="Z450" s="136" t="str">
        <f t="shared" si="638"/>
        <v/>
      </c>
      <c r="AA450" s="136" t="str">
        <f t="shared" si="638"/>
        <v/>
      </c>
      <c r="AB450" s="136" t="str">
        <f t="shared" si="638"/>
        <v/>
      </c>
      <c r="AC450" s="136" t="str">
        <f t="shared" si="638"/>
        <v/>
      </c>
      <c r="AD450" s="136" t="str">
        <f t="shared" si="638"/>
        <v/>
      </c>
      <c r="AE450" s="136" t="str">
        <f>IFERROR(Z450-AA450,"")</f>
        <v/>
      </c>
      <c r="AF450" s="136" t="str">
        <f>IFERROR(AB450-Z450,"")</f>
        <v/>
      </c>
      <c r="AG450" s="136" t="str">
        <f t="shared" si="639"/>
        <v/>
      </c>
      <c r="AH450" s="136" t="str">
        <f t="shared" si="639"/>
        <v/>
      </c>
      <c r="AI450" s="136" t="str">
        <f t="shared" si="639"/>
        <v/>
      </c>
      <c r="AJ450" s="136" t="str">
        <f t="shared" si="639"/>
        <v/>
      </c>
      <c r="AK450" s="136" t="str">
        <f t="shared" si="639"/>
        <v/>
      </c>
      <c r="AL450" s="136" t="str">
        <f>IFERROR(AG450-AH450,"")</f>
        <v/>
      </c>
      <c r="AM450" s="136" t="str">
        <f>IFERROR(AI450-AG450,"")</f>
        <v/>
      </c>
      <c r="AN450" s="136" t="str">
        <f t="shared" si="640"/>
        <v/>
      </c>
      <c r="AO450" s="136" t="str">
        <f t="shared" si="640"/>
        <v/>
      </c>
      <c r="AP450" s="136" t="str">
        <f t="shared" si="640"/>
        <v/>
      </c>
      <c r="AQ450" s="136" t="str">
        <f t="shared" si="640"/>
        <v/>
      </c>
      <c r="AR450" s="136" t="str">
        <f t="shared" si="640"/>
        <v/>
      </c>
      <c r="AS450" s="136" t="str">
        <f>IFERROR(AN450-AO450,"")</f>
        <v/>
      </c>
      <c r="AT450" s="136" t="str">
        <f>IFERROR(AP450-AN450,"")</f>
        <v/>
      </c>
      <c r="AU450" s="136" t="str">
        <f t="shared" si="641"/>
        <v/>
      </c>
      <c r="AV450" s="136" t="str">
        <f t="shared" si="641"/>
        <v/>
      </c>
      <c r="AW450" s="136" t="str">
        <f t="shared" si="641"/>
        <v/>
      </c>
      <c r="AX450" s="136" t="str">
        <f t="shared" si="641"/>
        <v/>
      </c>
      <c r="AY450" s="136" t="str">
        <f t="shared" si="641"/>
        <v/>
      </c>
      <c r="AZ450" s="136" t="str">
        <f>IFERROR(AU450-AV450,"")</f>
        <v/>
      </c>
      <c r="BA450" s="136" t="str">
        <f>IFERROR(AW450-AU450,"")</f>
        <v/>
      </c>
      <c r="BB450" s="136" t="str">
        <f t="shared" si="642"/>
        <v/>
      </c>
      <c r="BC450" s="136" t="str">
        <f t="shared" si="642"/>
        <v/>
      </c>
      <c r="BD450" s="136" t="str">
        <f t="shared" si="642"/>
        <v/>
      </c>
      <c r="BE450" s="136" t="str">
        <f t="shared" si="642"/>
        <v/>
      </c>
      <c r="BF450" s="136" t="str">
        <f t="shared" si="642"/>
        <v/>
      </c>
      <c r="BG450" s="136" t="str">
        <f>IFERROR(BB450-BC450,"")</f>
        <v/>
      </c>
      <c r="BH450" s="136" t="str">
        <f>IFERROR(BD450-BB450,"")</f>
        <v/>
      </c>
    </row>
    <row r="451" spans="1:60" x14ac:dyDescent="0.2">
      <c r="A451" s="114">
        <f t="shared" si="636"/>
        <v>0</v>
      </c>
      <c r="B451" s="13" t="s">
        <v>12</v>
      </c>
      <c r="C451" s="147" t="s">
        <v>1867</v>
      </c>
      <c r="D451" s="112">
        <f>MATCH(C451,IF(LEFT($C451,3)="XFD",RawDataFieldKeys,StdCalcsFieldKeys),0)-IF(LEFT($C451,3)="XFD",RawDataFieldKeyBaseRow,StdCalcsFieldKeyBaseRow)</f>
        <v>315</v>
      </c>
      <c r="E451" s="112">
        <f>E450+1</f>
        <v>6</v>
      </c>
      <c r="F451" s="143" t="s">
        <v>1736</v>
      </c>
      <c r="G451" s="135">
        <f>IF(ISERROR(FIND("FIXED",B446)),0.5,IF(B450="x",G450-1,G450))</f>
        <v>0.5</v>
      </c>
      <c r="H451" s="135" t="s">
        <v>2562</v>
      </c>
      <c r="I451" s="136">
        <f>IFERROR(IF(LEN(INDEX(IF(LEFT($C451,3)="XFD",RawDataAllData,StdCalcsAllCalcs),$D451,I$2))=0,"",INDEX(IF(LEFT($C451,3)="XFD",RawDataAllData,StdCalcsAllCalcs),$D451,I$2)),"")</f>
        <v>2.524390243902439</v>
      </c>
      <c r="J451" s="136" t="str">
        <f ca="1">IF(AND(I451&lt;&gt;"",I451&lt;2.5,I451&lt;INDEX(INDIRECT(B445),E451,MATCH(J446&amp;"LQ",StdRangesColumnHeaders,0)-StdRangesFirstDatasetCol+4)),"Q4",IF(AND(I451&lt;&gt;"",I451&gt;2.5,I451&gt;INDEX(INDIRECT(B445),E451,MATCH(J446&amp;"HQ",StdRangesColumnHeaders,0)-StdRangesFirstDatasetCol+4)),"Q1",""))</f>
        <v/>
      </c>
      <c r="K451" s="136" t="str">
        <f t="shared" si="637"/>
        <v/>
      </c>
      <c r="L451" s="136" t="str">
        <f t="shared" si="637"/>
        <v/>
      </c>
      <c r="M451" s="136" t="str">
        <f t="shared" si="637"/>
        <v/>
      </c>
      <c r="N451" s="136" t="str">
        <f t="shared" si="637"/>
        <v/>
      </c>
      <c r="O451" s="136">
        <f t="shared" si="637"/>
        <v>2.1585365853658538</v>
      </c>
      <c r="P451" s="136">
        <f t="shared" si="637"/>
        <v>2.4634146341463414</v>
      </c>
      <c r="Q451" s="136">
        <f t="shared" si="637"/>
        <v>2.5</v>
      </c>
      <c r="R451" s="136">
        <f t="shared" si="637"/>
        <v>2.7317073170731709</v>
      </c>
      <c r="S451" s="136">
        <f t="shared" si="637"/>
        <v>2.3658536585365852</v>
      </c>
      <c r="T451" s="136">
        <f t="shared" si="637"/>
        <v>2.5853658536585367</v>
      </c>
      <c r="U451" s="136">
        <f t="shared" si="638"/>
        <v>2.475609756097561</v>
      </c>
      <c r="V451" s="136">
        <f t="shared" si="638"/>
        <v>2.475609756097561</v>
      </c>
      <c r="W451" s="136">
        <f t="shared" si="638"/>
        <v>2.3902439024390243</v>
      </c>
      <c r="X451" s="136">
        <f t="shared" si="638"/>
        <v>2.5365853658536586</v>
      </c>
      <c r="Y451" s="136">
        <f t="shared" si="638"/>
        <v>2.5487804878048781</v>
      </c>
      <c r="Z451" s="136">
        <f t="shared" si="638"/>
        <v>2.475609756097561</v>
      </c>
      <c r="AA451" s="136">
        <f t="shared" si="638"/>
        <v>2.4268292682926829</v>
      </c>
      <c r="AB451" s="136">
        <f t="shared" si="638"/>
        <v>2.5426829268292686</v>
      </c>
      <c r="AC451" s="136">
        <f t="shared" si="638"/>
        <v>2.1585365853658538</v>
      </c>
      <c r="AD451" s="136">
        <f t="shared" si="638"/>
        <v>2.7317073170731709</v>
      </c>
      <c r="AE451" s="136">
        <f>IFERROR(Z451-AA451,"")</f>
        <v>4.8780487804878092E-2</v>
      </c>
      <c r="AF451" s="136">
        <f>IFERROR(AB451-Z451,"")</f>
        <v>6.7073170731707599E-2</v>
      </c>
      <c r="AG451" s="136">
        <f t="shared" si="639"/>
        <v>2.475609756097561</v>
      </c>
      <c r="AH451" s="136">
        <f t="shared" si="639"/>
        <v>2.4390243902439024</v>
      </c>
      <c r="AI451" s="136">
        <f t="shared" si="639"/>
        <v>2.5121951219512195</v>
      </c>
      <c r="AJ451" s="136">
        <f t="shared" si="639"/>
        <v>2.1585365853658538</v>
      </c>
      <c r="AK451" s="136">
        <f t="shared" si="639"/>
        <v>2.7317073170731709</v>
      </c>
      <c r="AL451" s="136">
        <f>IFERROR(AG451-AH451,"")</f>
        <v>3.6585365853658569E-2</v>
      </c>
      <c r="AM451" s="136">
        <f>IFERROR(AI451-AG451,"")</f>
        <v>3.6585365853658569E-2</v>
      </c>
      <c r="AN451" s="136" t="str">
        <f t="shared" si="640"/>
        <v/>
      </c>
      <c r="AO451" s="136" t="str">
        <f t="shared" si="640"/>
        <v/>
      </c>
      <c r="AP451" s="136" t="str">
        <f t="shared" si="640"/>
        <v/>
      </c>
      <c r="AQ451" s="136" t="str">
        <f t="shared" si="640"/>
        <v/>
      </c>
      <c r="AR451" s="136" t="str">
        <f t="shared" si="640"/>
        <v/>
      </c>
      <c r="AS451" s="136" t="str">
        <f>IFERROR(AN451-AO451,"")</f>
        <v/>
      </c>
      <c r="AT451" s="136" t="str">
        <f>IFERROR(AP451-AN451,"")</f>
        <v/>
      </c>
      <c r="AU451" s="136" t="str">
        <f t="shared" si="641"/>
        <v/>
      </c>
      <c r="AV451" s="136" t="str">
        <f t="shared" si="641"/>
        <v/>
      </c>
      <c r="AW451" s="136" t="str">
        <f t="shared" si="641"/>
        <v/>
      </c>
      <c r="AX451" s="136" t="str">
        <f t="shared" si="641"/>
        <v/>
      </c>
      <c r="AY451" s="136" t="str">
        <f t="shared" si="641"/>
        <v/>
      </c>
      <c r="AZ451" s="136" t="str">
        <f>IFERROR(AU451-AV451,"")</f>
        <v/>
      </c>
      <c r="BA451" s="136" t="str">
        <f>IFERROR(AW451-AU451,"")</f>
        <v/>
      </c>
      <c r="BB451" s="136" t="str">
        <f t="shared" si="642"/>
        <v/>
      </c>
      <c r="BC451" s="136" t="str">
        <f t="shared" si="642"/>
        <v/>
      </c>
      <c r="BD451" s="136" t="str">
        <f t="shared" si="642"/>
        <v/>
      </c>
      <c r="BE451" s="136" t="str">
        <f t="shared" si="642"/>
        <v/>
      </c>
      <c r="BF451" s="136" t="str">
        <f t="shared" si="642"/>
        <v/>
      </c>
      <c r="BG451" s="136" t="str">
        <f>IFERROR(BB451-BC451,"")</f>
        <v/>
      </c>
      <c r="BH451" s="136" t="str">
        <f>IFERROR(BD451-BB451,"")</f>
        <v/>
      </c>
    </row>
    <row r="452" spans="1:60" ht="4.5" customHeight="1" x14ac:dyDescent="0.2">
      <c r="A452" s="114">
        <f t="shared" si="636"/>
        <v>0</v>
      </c>
    </row>
    <row r="453" spans="1:60" x14ac:dyDescent="0.2">
      <c r="A453" s="114"/>
      <c r="B453" s="112" t="s">
        <v>2569</v>
      </c>
    </row>
    <row r="454" spans="1:60" x14ac:dyDescent="0.2">
      <c r="A454" s="114">
        <f t="shared" ref="A454:A460" si="643">IF(SelectEffectivenessBanking="x",,ERROR)</f>
        <v>0</v>
      </c>
      <c r="B454" s="236" t="s">
        <v>538</v>
      </c>
      <c r="C454" s="236"/>
      <c r="D454" s="139"/>
      <c r="E454" s="139"/>
      <c r="F454" s="135"/>
      <c r="G454" s="135" t="s">
        <v>286</v>
      </c>
      <c r="H454" s="135" t="str">
        <f>HeaderLabels</f>
        <v>Labels</v>
      </c>
      <c r="I454" s="135" t="str">
        <f>HeaderCl1N</f>
        <v>#Cl1N#</v>
      </c>
      <c r="J454" s="143" t="s">
        <v>179</v>
      </c>
      <c r="K454" s="135" t="str">
        <f>HeaderCl2N</f>
        <v>#Cl2N#</v>
      </c>
      <c r="L454" s="135" t="str">
        <f>HeaderCl3N</f>
        <v>#Cl3N#</v>
      </c>
      <c r="M454" s="135" t="str">
        <f>HeaderCl4N</f>
        <v>#Cl4N#</v>
      </c>
      <c r="N454" s="135" t="str">
        <f>HeaderCl5N</f>
        <v>#Cl5N#</v>
      </c>
      <c r="O454" s="135" t="str">
        <f>HeaderP1N</f>
        <v>#P1N#</v>
      </c>
      <c r="P454" s="135" t="str">
        <f>HeaderP2N</f>
        <v>#P2N#</v>
      </c>
      <c r="Q454" s="135" t="str">
        <f>HeaderP3N</f>
        <v>#P3N#</v>
      </c>
      <c r="R454" s="135" t="str">
        <f>HeaderP4N</f>
        <v>#P4N#</v>
      </c>
      <c r="S454" s="135" t="str">
        <f>HeaderP5N</f>
        <v>#P5N#</v>
      </c>
      <c r="T454" s="135" t="str">
        <f>HeaderP6N</f>
        <v>#P6N#</v>
      </c>
      <c r="U454" s="135" t="str">
        <f>HeaderP7N</f>
        <v>#P7N#</v>
      </c>
      <c r="V454" s="135" t="str">
        <f>HeaderP8N</f>
        <v>#P8N#</v>
      </c>
      <c r="W454" s="135" t="str">
        <f>HeaderP9N</f>
        <v>#P9N#</v>
      </c>
      <c r="X454" s="135" t="str">
        <f>HeaderP10N</f>
        <v>#P10N#</v>
      </c>
      <c r="Y454" s="135" t="str">
        <f>HeaderP11N</f>
        <v>#P11N#</v>
      </c>
      <c r="Z454" s="135" t="str">
        <f>HeaderG1Med</f>
        <v>#G1Med#</v>
      </c>
      <c r="AA454" s="135" t="str">
        <f>HeaderG1LQ</f>
        <v>#G1LQ#</v>
      </c>
      <c r="AB454" s="135" t="str">
        <f>HeaderG1HQ</f>
        <v>#G1HQ#</v>
      </c>
      <c r="AC454" s="135" t="str">
        <f>HeaderG1Min</f>
        <v>#G1Min#</v>
      </c>
      <c r="AD454" s="135" t="str">
        <f>HeaderG1Max</f>
        <v>#G1Max#</v>
      </c>
      <c r="AE454" s="135" t="s">
        <v>281</v>
      </c>
      <c r="AF454" s="135" t="s">
        <v>282</v>
      </c>
      <c r="AG454" s="135" t="str">
        <f>HeaderG2Med</f>
        <v>#G2Med#</v>
      </c>
      <c r="AH454" s="135" t="str">
        <f>HeaderG2LQ</f>
        <v>#G2LQ#</v>
      </c>
      <c r="AI454" s="135" t="str">
        <f>HeaderG2HQ</f>
        <v>#G2HQ#</v>
      </c>
      <c r="AJ454" s="135" t="str">
        <f>HeaderG2Min</f>
        <v>#G2Min#</v>
      </c>
      <c r="AK454" s="135" t="str">
        <f>HeaderG2Max</f>
        <v>#G2Max#</v>
      </c>
      <c r="AL454" s="135" t="s">
        <v>295</v>
      </c>
      <c r="AM454" s="135" t="s">
        <v>296</v>
      </c>
      <c r="AN454" s="135" t="str">
        <f>HeaderG3Med</f>
        <v>#G3Med#</v>
      </c>
      <c r="AO454" s="135" t="str">
        <f>HeaderG3LQ</f>
        <v>#G3LQ#</v>
      </c>
      <c r="AP454" s="135" t="str">
        <f>HeaderG3HQ</f>
        <v>#G3HQ#</v>
      </c>
      <c r="AQ454" s="135" t="str">
        <f>HeaderG3Min</f>
        <v>#G3Min#</v>
      </c>
      <c r="AR454" s="135" t="str">
        <f>HeaderG3Max</f>
        <v>#G3Max#</v>
      </c>
      <c r="AS454" s="135" t="s">
        <v>297</v>
      </c>
      <c r="AT454" s="135" t="s">
        <v>298</v>
      </c>
      <c r="AU454" s="135" t="str">
        <f>HeaderG4Med</f>
        <v>#G4Med#</v>
      </c>
      <c r="AV454" s="135" t="str">
        <f>HeaderG4LQ</f>
        <v>#G4LQ#</v>
      </c>
      <c r="AW454" s="135" t="str">
        <f>HeaderG4HQ</f>
        <v>#G4HQ#</v>
      </c>
      <c r="AX454" s="135" t="str">
        <f>HeaderG4Min</f>
        <v>#G4Min#</v>
      </c>
      <c r="AY454" s="135" t="str">
        <f>HeaderG4Max</f>
        <v>#G4Max#</v>
      </c>
      <c r="AZ454" s="135" t="s">
        <v>299</v>
      </c>
      <c r="BA454" s="135" t="s">
        <v>300</v>
      </c>
      <c r="BB454" s="135" t="str">
        <f>HeaderG5Med</f>
        <v>#G5Med#</v>
      </c>
      <c r="BC454" s="135" t="str">
        <f>HeaderG5LQ</f>
        <v>#G5LQ#</v>
      </c>
      <c r="BD454" s="135" t="str">
        <f>HeaderG5HQ</f>
        <v>#G5HQ#</v>
      </c>
      <c r="BE454" s="135" t="str">
        <f>HeaderG5Min</f>
        <v>#G5Min#</v>
      </c>
      <c r="BF454" s="135" t="str">
        <f>HeaderG5Max</f>
        <v>#G5Max#</v>
      </c>
      <c r="BG454" s="135" t="s">
        <v>301</v>
      </c>
      <c r="BH454" s="135" t="s">
        <v>302</v>
      </c>
    </row>
    <row r="455" spans="1:60" x14ac:dyDescent="0.2">
      <c r="A455" s="114">
        <f t="shared" si="643"/>
        <v>0</v>
      </c>
      <c r="B455" s="13" t="s">
        <v>12</v>
      </c>
      <c r="C455" s="147" t="s">
        <v>1875</v>
      </c>
      <c r="D455" s="112">
        <f>MATCH(C455,IF(LEFT($C455,3)="XFD",RawDataFieldKeys,StdCalcsFieldKeys),0)-IF(LEFT($C455,3)="XFD",RawDataFieldKeyBaseRow,StdCalcsFieldKeyBaseRow)</f>
        <v>317</v>
      </c>
      <c r="E455" s="112">
        <v>2</v>
      </c>
      <c r="F455" s="143" t="s">
        <v>2572</v>
      </c>
      <c r="G455" s="135">
        <f>IF(ISERROR(FIND("FIXED",B454)),IF(B456="x",G456+1,G456),MATCH(TRUE,INDEX(B455:B528="",0),0)-1.5)</f>
        <v>4.5</v>
      </c>
      <c r="H455" s="135" t="s">
        <v>340</v>
      </c>
      <c r="I455" s="136">
        <f>IFERROR(IF(LEN(INDEX(IF(LEFT($C455,3)="XFD",RawDataAllData,StdCalcsAllCalcs),$D455,I$2))=0,"",INDEX(IF(LEFT($C455,3)="XFD",RawDataAllData,StdCalcsAllCalcs),$D455,I$2)),"")</f>
        <v>2.8536585365853657</v>
      </c>
      <c r="J455" s="136" t="str">
        <f ca="1">IF(AND(I455&lt;&gt;"",I455&lt;2.5,I455&lt;INDEX(INDIRECT(B453),E455,MATCH(J454&amp;"LQ",StdRangesColumnHeaders,0)-StdRangesFirstDatasetCol+4)),"Q4",IF(AND(I455&lt;&gt;"",I455&gt;2.5,I455&gt;INDEX(INDIRECT(B453),E455,MATCH(J454&amp;"HQ",StdRangesColumnHeaders,0)-StdRangesFirstDatasetCol+4)),"Q1",""))</f>
        <v>Q1</v>
      </c>
      <c r="K455" s="136" t="str">
        <f t="shared" ref="K455:T459" si="644">IFERROR(IF(LEN(INDEX(IF(LEFT($C455,3)="XFD",RawDataAllData,StdCalcsAllCalcs),$D455,K$2))=0,"",INDEX(IF(LEFT($C455,3)="XFD",RawDataAllData,StdCalcsAllCalcs),$D455,K$2)),"")</f>
        <v/>
      </c>
      <c r="L455" s="136" t="str">
        <f t="shared" si="644"/>
        <v/>
      </c>
      <c r="M455" s="136" t="str">
        <f t="shared" si="644"/>
        <v/>
      </c>
      <c r="N455" s="136" t="str">
        <f t="shared" si="644"/>
        <v/>
      </c>
      <c r="O455" s="136">
        <f t="shared" si="644"/>
        <v>2.4146341463414633</v>
      </c>
      <c r="P455" s="136">
        <f t="shared" si="644"/>
        <v>2.5121951219512195</v>
      </c>
      <c r="Q455" s="136">
        <f t="shared" si="644"/>
        <v>2.975609756097561</v>
      </c>
      <c r="R455" s="136">
        <f t="shared" si="644"/>
        <v>2.9268292682926829</v>
      </c>
      <c r="S455" s="136">
        <f t="shared" si="644"/>
        <v>2.3902439024390243</v>
      </c>
      <c r="T455" s="136">
        <f t="shared" si="644"/>
        <v>2.4146341463414633</v>
      </c>
      <c r="U455" s="136">
        <f t="shared" ref="U455:AD459" si="645">IFERROR(IF(LEN(INDEX(IF(LEFT($C455,3)="XFD",RawDataAllData,StdCalcsAllCalcs),$D455,U$2))=0,"",INDEX(IF(LEFT($C455,3)="XFD",RawDataAllData,StdCalcsAllCalcs),$D455,U$2)),"")</f>
        <v>2.3658536585365852</v>
      </c>
      <c r="V455" s="136">
        <f t="shared" si="645"/>
        <v>2.5853658536585367</v>
      </c>
      <c r="W455" s="136">
        <f t="shared" si="645"/>
        <v>2.4634146341463414</v>
      </c>
      <c r="X455" s="136">
        <f t="shared" si="645"/>
        <v>2.4390243902439024</v>
      </c>
      <c r="Y455" s="136">
        <f t="shared" si="645"/>
        <v>2.3658536585365852</v>
      </c>
      <c r="Z455" s="136">
        <f t="shared" si="645"/>
        <v>2.4390243902439024</v>
      </c>
      <c r="AA455" s="136">
        <f t="shared" si="645"/>
        <v>2.4024390243902438</v>
      </c>
      <c r="AB455" s="136">
        <f t="shared" si="645"/>
        <v>2.5487804878048781</v>
      </c>
      <c r="AC455" s="136">
        <f t="shared" si="645"/>
        <v>2.3658536585365852</v>
      </c>
      <c r="AD455" s="136">
        <f t="shared" si="645"/>
        <v>2.975609756097561</v>
      </c>
      <c r="AE455" s="136">
        <f>IFERROR(Z455-AA455,"")</f>
        <v>3.6585365853658569E-2</v>
      </c>
      <c r="AF455" s="136">
        <f>IFERROR(AB455-Z455,"")</f>
        <v>0.10975609756097571</v>
      </c>
      <c r="AG455" s="136">
        <f t="shared" ref="AG455:AK459" si="646">IFERROR(IF(LEN(INDEX(IF(LEFT($C455,3)="XFD",RawDataAllData,StdCalcsAllCalcs),$D455,AG$2))=0,"",INDEX(IF(LEFT($C455,3)="XFD",RawDataAllData,StdCalcsAllCalcs),$D455,AG$2)),"")</f>
        <v>2.4390243902439024</v>
      </c>
      <c r="AH455" s="136">
        <f t="shared" si="646"/>
        <v>2.3780487804878048</v>
      </c>
      <c r="AI455" s="136">
        <f t="shared" si="646"/>
        <v>2.5365853658536586</v>
      </c>
      <c r="AJ455" s="136">
        <f t="shared" si="646"/>
        <v>2.3170731707317072</v>
      </c>
      <c r="AK455" s="136">
        <f t="shared" si="646"/>
        <v>2.9268292682926829</v>
      </c>
      <c r="AL455" s="136">
        <f>IFERROR(AG455-AH455,"")</f>
        <v>6.0975609756097615E-2</v>
      </c>
      <c r="AM455" s="136">
        <f>IFERROR(AI455-AG455,"")</f>
        <v>9.7560975609756184E-2</v>
      </c>
      <c r="AN455" s="136" t="str">
        <f t="shared" ref="AN455:AR459" si="647">IFERROR(IF(LEN(INDEX(IF(LEFT($C455,3)="XFD",RawDataAllData,StdCalcsAllCalcs),$D455,AN$2))=0,"",INDEX(IF(LEFT($C455,3)="XFD",RawDataAllData,StdCalcsAllCalcs),$D455,AN$2)),"")</f>
        <v/>
      </c>
      <c r="AO455" s="136" t="str">
        <f t="shared" si="647"/>
        <v/>
      </c>
      <c r="AP455" s="136" t="str">
        <f t="shared" si="647"/>
        <v/>
      </c>
      <c r="AQ455" s="136" t="str">
        <f t="shared" si="647"/>
        <v/>
      </c>
      <c r="AR455" s="136" t="str">
        <f t="shared" si="647"/>
        <v/>
      </c>
      <c r="AS455" s="136" t="str">
        <f>IFERROR(AN455-AO455,"")</f>
        <v/>
      </c>
      <c r="AT455" s="136" t="str">
        <f>IFERROR(AP455-AN455,"")</f>
        <v/>
      </c>
      <c r="AU455" s="136" t="str">
        <f t="shared" ref="AU455:AY459" si="648">IFERROR(IF(LEN(INDEX(IF(LEFT($C455,3)="XFD",RawDataAllData,StdCalcsAllCalcs),$D455,AU$2))=0,"",INDEX(IF(LEFT($C455,3)="XFD",RawDataAllData,StdCalcsAllCalcs),$D455,AU$2)),"")</f>
        <v/>
      </c>
      <c r="AV455" s="136" t="str">
        <f t="shared" si="648"/>
        <v/>
      </c>
      <c r="AW455" s="136" t="str">
        <f t="shared" si="648"/>
        <v/>
      </c>
      <c r="AX455" s="136" t="str">
        <f t="shared" si="648"/>
        <v/>
      </c>
      <c r="AY455" s="136" t="str">
        <f t="shared" si="648"/>
        <v/>
      </c>
      <c r="AZ455" s="136" t="str">
        <f>IFERROR(AU455-AV455,"")</f>
        <v/>
      </c>
      <c r="BA455" s="136" t="str">
        <f>IFERROR(AW455-AU455,"")</f>
        <v/>
      </c>
      <c r="BB455" s="136" t="str">
        <f t="shared" ref="BB455:BF459" si="649">IFERROR(IF(LEN(INDEX(IF(LEFT($C455,3)="XFD",RawDataAllData,StdCalcsAllCalcs),$D455,BB$2))=0,"",INDEX(IF(LEFT($C455,3)="XFD",RawDataAllData,StdCalcsAllCalcs),$D455,BB$2)),"")</f>
        <v/>
      </c>
      <c r="BC455" s="136" t="str">
        <f t="shared" si="649"/>
        <v/>
      </c>
      <c r="BD455" s="136" t="str">
        <f t="shared" si="649"/>
        <v/>
      </c>
      <c r="BE455" s="136" t="str">
        <f t="shared" si="649"/>
        <v/>
      </c>
      <c r="BF455" s="136" t="str">
        <f t="shared" si="649"/>
        <v/>
      </c>
      <c r="BG455" s="136" t="str">
        <f>IFERROR(BB455-BC455,"")</f>
        <v/>
      </c>
      <c r="BH455" s="136" t="str">
        <f>IFERROR(BD455-BB455,"")</f>
        <v/>
      </c>
    </row>
    <row r="456" spans="1:60" x14ac:dyDescent="0.2">
      <c r="A456" s="114">
        <f t="shared" si="643"/>
        <v>0</v>
      </c>
      <c r="B456" s="13" t="s">
        <v>12</v>
      </c>
      <c r="C456" s="147" t="s">
        <v>1880</v>
      </c>
      <c r="D456" s="112">
        <f>MATCH(C456,IF(LEFT($C456,3)="XFD",RawDataFieldKeys,StdCalcsFieldKeys),0)-IF(LEFT($C456,3)="XFD",RawDataFieldKeyBaseRow,StdCalcsFieldKeyBaseRow)</f>
        <v>322</v>
      </c>
      <c r="E456" s="112">
        <f>E455+1</f>
        <v>3</v>
      </c>
      <c r="F456" s="143" t="s">
        <v>2570</v>
      </c>
      <c r="G456" s="135">
        <f>IF(ISERROR(FIND("FIXED",B454)),IF(B457="x",G457+1,G457),IF(B455="x",G455-1,G455))</f>
        <v>3.5</v>
      </c>
      <c r="H456" s="135" t="s">
        <v>341</v>
      </c>
      <c r="I456" s="136">
        <f>IFERROR(IF(LEN(INDEX(IF(LEFT($C456,3)="XFD",RawDataAllData,StdCalcsAllCalcs),$D456,I$2))=0,"",INDEX(IF(LEFT($C456,3)="XFD",RawDataAllData,StdCalcsAllCalcs),$D456,I$2)),"")</f>
        <v>2.716417910447761</v>
      </c>
      <c r="J456" s="136" t="str">
        <f ca="1">IF(AND(I456&lt;&gt;"",I456&lt;2.5,I456&lt;INDEX(INDIRECT(B453),E456,MATCH(J454&amp;"LQ",StdRangesColumnHeaders,0)-StdRangesFirstDatasetCol+4)),"Q4",IF(AND(I456&lt;&gt;"",I456&gt;2.5,I456&gt;INDEX(INDIRECT(B453),E456,MATCH(J454&amp;"HQ",StdRangesColumnHeaders,0)-StdRangesFirstDatasetCol+4)),"Q1",""))</f>
        <v>Q1</v>
      </c>
      <c r="K456" s="136" t="str">
        <f t="shared" si="644"/>
        <v/>
      </c>
      <c r="L456" s="136" t="str">
        <f t="shared" si="644"/>
        <v/>
      </c>
      <c r="M456" s="136" t="str">
        <f t="shared" si="644"/>
        <v/>
      </c>
      <c r="N456" s="136" t="str">
        <f t="shared" si="644"/>
        <v/>
      </c>
      <c r="O456" s="136">
        <f t="shared" si="644"/>
        <v>2.4776119402985075</v>
      </c>
      <c r="P456" s="136">
        <f t="shared" si="644"/>
        <v>2.3731343283582089</v>
      </c>
      <c r="Q456" s="136">
        <f t="shared" si="644"/>
        <v>2.58955223880597</v>
      </c>
      <c r="R456" s="136">
        <f t="shared" si="644"/>
        <v>2.3358208955223883</v>
      </c>
      <c r="S456" s="136">
        <f t="shared" si="644"/>
        <v>2.3582089552238807</v>
      </c>
      <c r="T456" s="136">
        <f t="shared" si="644"/>
        <v>2.6940298507462686</v>
      </c>
      <c r="U456" s="136">
        <f t="shared" si="645"/>
        <v>2.4402985074626864</v>
      </c>
      <c r="V456" s="136">
        <f t="shared" si="645"/>
        <v>2.4776119402985075</v>
      </c>
      <c r="W456" s="136">
        <f t="shared" si="645"/>
        <v>2.4477611940298507</v>
      </c>
      <c r="X456" s="136">
        <f t="shared" si="645"/>
        <v>2.5522388059701493</v>
      </c>
      <c r="Y456" s="136">
        <f t="shared" si="645"/>
        <v>2.5597014925373136</v>
      </c>
      <c r="Z456" s="136">
        <f t="shared" si="645"/>
        <v>2.4776119402985075</v>
      </c>
      <c r="AA456" s="136">
        <f t="shared" si="645"/>
        <v>2.4067164179104479</v>
      </c>
      <c r="AB456" s="136">
        <f t="shared" si="645"/>
        <v>2.5559701492537314</v>
      </c>
      <c r="AC456" s="136">
        <f t="shared" si="645"/>
        <v>2.3358208955223883</v>
      </c>
      <c r="AD456" s="136">
        <f t="shared" si="645"/>
        <v>2.6940298507462686</v>
      </c>
      <c r="AE456" s="136">
        <f>IFERROR(Z456-AA456,"")</f>
        <v>7.0895522388059629E-2</v>
      </c>
      <c r="AF456" s="136">
        <f>IFERROR(AB456-Z456,"")</f>
        <v>7.835820895522394E-2</v>
      </c>
      <c r="AG456" s="136">
        <f t="shared" si="646"/>
        <v>2.4776119402985075</v>
      </c>
      <c r="AH456" s="136">
        <f t="shared" si="646"/>
        <v>2.4067164179104479</v>
      </c>
      <c r="AI456" s="136">
        <f t="shared" si="646"/>
        <v>2.544776119402985</v>
      </c>
      <c r="AJ456" s="136">
        <f t="shared" si="646"/>
        <v>2.3358208955223883</v>
      </c>
      <c r="AK456" s="136">
        <f t="shared" si="646"/>
        <v>2.5597014925373136</v>
      </c>
      <c r="AL456" s="136">
        <f>IFERROR(AG456-AH456,"")</f>
        <v>7.0895522388059629E-2</v>
      </c>
      <c r="AM456" s="136">
        <f>IFERROR(AI456-AG456,"")</f>
        <v>6.7164179104477473E-2</v>
      </c>
      <c r="AN456" s="136" t="str">
        <f t="shared" si="647"/>
        <v/>
      </c>
      <c r="AO456" s="136" t="str">
        <f t="shared" si="647"/>
        <v/>
      </c>
      <c r="AP456" s="136" t="str">
        <f t="shared" si="647"/>
        <v/>
      </c>
      <c r="AQ456" s="136" t="str">
        <f t="shared" si="647"/>
        <v/>
      </c>
      <c r="AR456" s="136" t="str">
        <f t="shared" si="647"/>
        <v/>
      </c>
      <c r="AS456" s="136" t="str">
        <f>IFERROR(AN456-AO456,"")</f>
        <v/>
      </c>
      <c r="AT456" s="136" t="str">
        <f>IFERROR(AP456-AN456,"")</f>
        <v/>
      </c>
      <c r="AU456" s="136" t="str">
        <f t="shared" si="648"/>
        <v/>
      </c>
      <c r="AV456" s="136" t="str">
        <f t="shared" si="648"/>
        <v/>
      </c>
      <c r="AW456" s="136" t="str">
        <f t="shared" si="648"/>
        <v/>
      </c>
      <c r="AX456" s="136" t="str">
        <f t="shared" si="648"/>
        <v/>
      </c>
      <c r="AY456" s="136" t="str">
        <f t="shared" si="648"/>
        <v/>
      </c>
      <c r="AZ456" s="136" t="str">
        <f>IFERROR(AU456-AV456,"")</f>
        <v/>
      </c>
      <c r="BA456" s="136" t="str">
        <f>IFERROR(AW456-AU456,"")</f>
        <v/>
      </c>
      <c r="BB456" s="136" t="str">
        <f t="shared" si="649"/>
        <v/>
      </c>
      <c r="BC456" s="136" t="str">
        <f t="shared" si="649"/>
        <v/>
      </c>
      <c r="BD456" s="136" t="str">
        <f t="shared" si="649"/>
        <v/>
      </c>
      <c r="BE456" s="136" t="str">
        <f t="shared" si="649"/>
        <v/>
      </c>
      <c r="BF456" s="136" t="str">
        <f t="shared" si="649"/>
        <v/>
      </c>
      <c r="BG456" s="136" t="str">
        <f>IFERROR(BB456-BC456,"")</f>
        <v/>
      </c>
      <c r="BH456" s="136" t="str">
        <f>IFERROR(BD456-BB456,"")</f>
        <v/>
      </c>
    </row>
    <row r="457" spans="1:60" x14ac:dyDescent="0.2">
      <c r="A457" s="114">
        <f t="shared" si="643"/>
        <v>0</v>
      </c>
      <c r="B457" s="13" t="s">
        <v>12</v>
      </c>
      <c r="C457" s="147" t="s">
        <v>1890</v>
      </c>
      <c r="D457" s="112">
        <f>MATCH(C457,IF(LEFT($C457,3)="XFD",RawDataFieldKeys,StdCalcsFieldKeys),0)-IF(LEFT($C457,3)="XFD",RawDataFieldKeyBaseRow,StdCalcsFieldKeyBaseRow)</f>
        <v>327</v>
      </c>
      <c r="E457" s="112">
        <f>E456+1</f>
        <v>4</v>
      </c>
      <c r="F457" s="143" t="s">
        <v>2571</v>
      </c>
      <c r="G457" s="135">
        <f>IF(ISERROR(FIND("FIXED",B454)),IF(B458="x",G458+1,G458),IF(B456="x",G456-1,G456))</f>
        <v>2.5</v>
      </c>
      <c r="H457" s="135" t="s">
        <v>342</v>
      </c>
      <c r="I457" s="136">
        <f>IFERROR(IF(LEN(INDEX(IF(LEFT($C457,3)="XFD",RawDataAllData,StdCalcsAllCalcs),$D457,I$2))=0,"",INDEX(IF(LEFT($C457,3)="XFD",RawDataAllData,StdCalcsAllCalcs),$D457,I$2)),"")</f>
        <v>2.4166666666666665</v>
      </c>
      <c r="J457" s="136" t="str">
        <f ca="1">IF(AND(I457&lt;&gt;"",I457&lt;2.5,I457&lt;INDEX(INDIRECT(B453),E457,MATCH(J454&amp;"LQ",StdRangesColumnHeaders,0)-StdRangesFirstDatasetCol+4)),"Q4",IF(AND(I457&lt;&gt;"",I457&gt;2.5,I457&gt;INDEX(INDIRECT(B453),E457,MATCH(J454&amp;"HQ",StdRangesColumnHeaders,0)-StdRangesFirstDatasetCol+4)),"Q1",""))</f>
        <v>Q4</v>
      </c>
      <c r="K457" s="136" t="str">
        <f t="shared" si="644"/>
        <v/>
      </c>
      <c r="L457" s="136" t="str">
        <f t="shared" si="644"/>
        <v/>
      </c>
      <c r="M457" s="136" t="str">
        <f t="shared" si="644"/>
        <v/>
      </c>
      <c r="N457" s="136" t="str">
        <f t="shared" si="644"/>
        <v/>
      </c>
      <c r="O457" s="136">
        <f t="shared" si="644"/>
        <v>2.4743589743589745</v>
      </c>
      <c r="P457" s="136">
        <f t="shared" si="644"/>
        <v>2.5064102564102564</v>
      </c>
      <c r="Q457" s="136">
        <f t="shared" si="644"/>
        <v>2.4935897435897436</v>
      </c>
      <c r="R457" s="136">
        <f t="shared" si="644"/>
        <v>2.5769230769230771</v>
      </c>
      <c r="S457" s="136">
        <f t="shared" si="644"/>
        <v>2.5641025641025643</v>
      </c>
      <c r="T457" s="136">
        <f t="shared" si="644"/>
        <v>2.4358974358974357</v>
      </c>
      <c r="U457" s="136">
        <f t="shared" si="645"/>
        <v>2.5641025641025643</v>
      </c>
      <c r="V457" s="136">
        <f t="shared" si="645"/>
        <v>2.4807692307692308</v>
      </c>
      <c r="W457" s="136">
        <f t="shared" si="645"/>
        <v>2.4551282051282053</v>
      </c>
      <c r="X457" s="136">
        <f t="shared" si="645"/>
        <v>2.5192307692307692</v>
      </c>
      <c r="Y457" s="136">
        <f t="shared" si="645"/>
        <v>2.608974358974359</v>
      </c>
      <c r="Z457" s="136">
        <f t="shared" si="645"/>
        <v>2.5064102564102564</v>
      </c>
      <c r="AA457" s="136">
        <f t="shared" si="645"/>
        <v>2.4775641025641026</v>
      </c>
      <c r="AB457" s="136">
        <f t="shared" si="645"/>
        <v>2.5641025641025643</v>
      </c>
      <c r="AC457" s="136">
        <f t="shared" si="645"/>
        <v>2.4358974358974357</v>
      </c>
      <c r="AD457" s="136">
        <f t="shared" si="645"/>
        <v>2.608974358974359</v>
      </c>
      <c r="AE457" s="136">
        <f>IFERROR(Z457-AA457,"")</f>
        <v>2.8846153846153744E-2</v>
      </c>
      <c r="AF457" s="136">
        <f>IFERROR(AB457-Z457,"")</f>
        <v>5.7692307692307931E-2</v>
      </c>
      <c r="AG457" s="136">
        <f t="shared" si="646"/>
        <v>2.5064102564102564</v>
      </c>
      <c r="AH457" s="136">
        <f t="shared" si="646"/>
        <v>2.4551282051282053</v>
      </c>
      <c r="AI457" s="136">
        <f t="shared" si="646"/>
        <v>2.5641025641025643</v>
      </c>
      <c r="AJ457" s="136">
        <f t="shared" si="646"/>
        <v>2.3397435897435899</v>
      </c>
      <c r="AK457" s="136">
        <f t="shared" si="646"/>
        <v>2.608974358974359</v>
      </c>
      <c r="AL457" s="136">
        <f>IFERROR(AG457-AH457,"")</f>
        <v>5.12820512820511E-2</v>
      </c>
      <c r="AM457" s="136">
        <f>IFERROR(AI457-AG457,"")</f>
        <v>5.7692307692307931E-2</v>
      </c>
      <c r="AN457" s="136" t="str">
        <f t="shared" si="647"/>
        <v/>
      </c>
      <c r="AO457" s="136" t="str">
        <f t="shared" si="647"/>
        <v/>
      </c>
      <c r="AP457" s="136" t="str">
        <f t="shared" si="647"/>
        <v/>
      </c>
      <c r="AQ457" s="136" t="str">
        <f t="shared" si="647"/>
        <v/>
      </c>
      <c r="AR457" s="136" t="str">
        <f t="shared" si="647"/>
        <v/>
      </c>
      <c r="AS457" s="136" t="str">
        <f>IFERROR(AN457-AO457,"")</f>
        <v/>
      </c>
      <c r="AT457" s="136" t="str">
        <f>IFERROR(AP457-AN457,"")</f>
        <v/>
      </c>
      <c r="AU457" s="136" t="str">
        <f t="shared" si="648"/>
        <v/>
      </c>
      <c r="AV457" s="136" t="str">
        <f t="shared" si="648"/>
        <v/>
      </c>
      <c r="AW457" s="136" t="str">
        <f t="shared" si="648"/>
        <v/>
      </c>
      <c r="AX457" s="136" t="str">
        <f t="shared" si="648"/>
        <v/>
      </c>
      <c r="AY457" s="136" t="str">
        <f t="shared" si="648"/>
        <v/>
      </c>
      <c r="AZ457" s="136" t="str">
        <f>IFERROR(AU457-AV457,"")</f>
        <v/>
      </c>
      <c r="BA457" s="136" t="str">
        <f>IFERROR(AW457-AU457,"")</f>
        <v/>
      </c>
      <c r="BB457" s="136" t="str">
        <f t="shared" si="649"/>
        <v/>
      </c>
      <c r="BC457" s="136" t="str">
        <f t="shared" si="649"/>
        <v/>
      </c>
      <c r="BD457" s="136" t="str">
        <f t="shared" si="649"/>
        <v/>
      </c>
      <c r="BE457" s="136" t="str">
        <f t="shared" si="649"/>
        <v/>
      </c>
      <c r="BF457" s="136" t="str">
        <f t="shared" si="649"/>
        <v/>
      </c>
      <c r="BG457" s="136" t="str">
        <f>IFERROR(BB457-BC457,"")</f>
        <v/>
      </c>
      <c r="BH457" s="136" t="str">
        <f>IFERROR(BD457-BB457,"")</f>
        <v/>
      </c>
    </row>
    <row r="458" spans="1:60" x14ac:dyDescent="0.2">
      <c r="A458" s="114">
        <f t="shared" si="643"/>
        <v>0</v>
      </c>
      <c r="B458" s="13" t="s">
        <v>12</v>
      </c>
      <c r="C458" s="147" t="s">
        <v>1889</v>
      </c>
      <c r="D458" s="112">
        <f>MATCH(C458,IF(LEFT($C458,3)="XFD",RawDataFieldKeys,StdCalcsFieldKeys),0)-IF(LEFT($C458,3)="XFD",RawDataFieldKeyBaseRow,StdCalcsFieldKeyBaseRow)</f>
        <v>352</v>
      </c>
      <c r="E458" s="112">
        <f>E457+1</f>
        <v>5</v>
      </c>
      <c r="F458" s="143" t="s">
        <v>2573</v>
      </c>
      <c r="G458" s="135">
        <f>IF(ISERROR(FIND("FIXED",B455)),IF(B459="x",G459+1,G459),IF(B457="x",G457-1,G457))</f>
        <v>1.5</v>
      </c>
      <c r="H458" s="135" t="s">
        <v>343</v>
      </c>
      <c r="I458" s="136">
        <f>IFERROR(IF(LEN(INDEX(IF(LEFT($C458,3)="XFD",RawDataAllData,StdCalcsAllCalcs),$D458,I$2))=0,"",INDEX(IF(LEFT($C458,3)="XFD",RawDataAllData,StdCalcsAllCalcs),$D458,I$2)),"")</f>
        <v>2.693877551020408</v>
      </c>
      <c r="J458" s="136" t="str">
        <f ca="1">IF(AND(I458&lt;&gt;"",I458&lt;2.5,I458&lt;INDEX(INDIRECT(B453),E458,MATCH(J454&amp;"LQ",StdRangesColumnHeaders,0)-StdRangesFirstDatasetCol+4)),"Q4",IF(AND(I458&lt;&gt;"",I458&gt;2.5,I458&gt;INDEX(INDIRECT(B453),E458,MATCH(J454&amp;"HQ",StdRangesColumnHeaders,0)-StdRangesFirstDatasetCol+4)),"Q1",""))</f>
        <v>Q1</v>
      </c>
      <c r="K458" s="136">
        <f t="shared" si="644"/>
        <v>2.693877551020408</v>
      </c>
      <c r="L458" s="136">
        <f t="shared" si="644"/>
        <v>2.693877551020408</v>
      </c>
      <c r="M458" s="136">
        <f t="shared" si="644"/>
        <v>2.693877551020408</v>
      </c>
      <c r="N458" s="136">
        <f t="shared" si="644"/>
        <v>2.693877551020408</v>
      </c>
      <c r="O458" s="136">
        <f t="shared" si="644"/>
        <v>2.0816326530612246</v>
      </c>
      <c r="P458" s="136">
        <f t="shared" si="644"/>
        <v>2.4693877551020407</v>
      </c>
      <c r="Q458" s="136">
        <f t="shared" si="644"/>
        <v>2.510204081632653</v>
      </c>
      <c r="R458" s="136">
        <f t="shared" si="644"/>
        <v>2.306122448979592</v>
      </c>
      <c r="S458" s="136">
        <f t="shared" si="644"/>
        <v>2.5306122448979593</v>
      </c>
      <c r="T458" s="136">
        <f t="shared" si="644"/>
        <v>2.489795918367347</v>
      </c>
      <c r="U458" s="136">
        <f t="shared" si="645"/>
        <v>2.9591836734693877</v>
      </c>
      <c r="V458" s="136">
        <f t="shared" si="645"/>
        <v>2.5510204081632653</v>
      </c>
      <c r="W458" s="136">
        <f t="shared" si="645"/>
        <v>2.7346938775510203</v>
      </c>
      <c r="X458" s="136">
        <f t="shared" si="645"/>
        <v>2.6326530612244898</v>
      </c>
      <c r="Y458" s="136">
        <f t="shared" si="645"/>
        <v>2.7142857142857144</v>
      </c>
      <c r="Z458" s="136">
        <f t="shared" si="645"/>
        <v>2.5306122448979593</v>
      </c>
      <c r="AA458" s="136">
        <f t="shared" si="645"/>
        <v>2.4795918367346941</v>
      </c>
      <c r="AB458" s="136">
        <f t="shared" si="645"/>
        <v>2.6734693877551021</v>
      </c>
      <c r="AC458" s="136">
        <f t="shared" si="645"/>
        <v>2.0816326530612246</v>
      </c>
      <c r="AD458" s="136">
        <f t="shared" si="645"/>
        <v>2.9591836734693877</v>
      </c>
      <c r="AE458" s="136">
        <f>IFERROR(Z458-AA458,"")</f>
        <v>5.1020408163265252E-2</v>
      </c>
      <c r="AF458" s="136">
        <f>IFERROR(AB458-Z458,"")</f>
        <v>0.14285714285714279</v>
      </c>
      <c r="AG458" s="136">
        <f t="shared" si="646"/>
        <v>2.5306122448979593</v>
      </c>
      <c r="AH458" s="136">
        <f t="shared" si="646"/>
        <v>2.3571428571428572</v>
      </c>
      <c r="AI458" s="136">
        <f t="shared" si="646"/>
        <v>2.6020408163265305</v>
      </c>
      <c r="AJ458" s="136">
        <f t="shared" si="646"/>
        <v>2.0816326530612246</v>
      </c>
      <c r="AK458" s="136">
        <f t="shared" si="646"/>
        <v>2.9591836734693877</v>
      </c>
      <c r="AL458" s="136">
        <f>IFERROR(AG458-AH458,"")</f>
        <v>0.17346938775510212</v>
      </c>
      <c r="AM458" s="136">
        <f>IFERROR(AI458-AG458,"")</f>
        <v>7.1428571428571175E-2</v>
      </c>
      <c r="AN458" s="136" t="str">
        <f t="shared" si="647"/>
        <v/>
      </c>
      <c r="AO458" s="136" t="str">
        <f t="shared" si="647"/>
        <v/>
      </c>
      <c r="AP458" s="136" t="str">
        <f t="shared" si="647"/>
        <v/>
      </c>
      <c r="AQ458" s="136" t="str">
        <f t="shared" si="647"/>
        <v/>
      </c>
      <c r="AR458" s="136" t="str">
        <f t="shared" si="647"/>
        <v/>
      </c>
      <c r="AS458" s="136" t="str">
        <f>IFERROR(AN458-AO458,"")</f>
        <v/>
      </c>
      <c r="AT458" s="136" t="str">
        <f>IFERROR(AP458-AN458,"")</f>
        <v/>
      </c>
      <c r="AU458" s="136" t="str">
        <f t="shared" si="648"/>
        <v/>
      </c>
      <c r="AV458" s="136" t="str">
        <f t="shared" si="648"/>
        <v/>
      </c>
      <c r="AW458" s="136" t="str">
        <f t="shared" si="648"/>
        <v/>
      </c>
      <c r="AX458" s="136" t="str">
        <f t="shared" si="648"/>
        <v/>
      </c>
      <c r="AY458" s="136" t="str">
        <f t="shared" si="648"/>
        <v/>
      </c>
      <c r="AZ458" s="136" t="str">
        <f>IFERROR(AU458-AV458,"")</f>
        <v/>
      </c>
      <c r="BA458" s="136" t="str">
        <f>IFERROR(AW458-AU458,"")</f>
        <v/>
      </c>
      <c r="BB458" s="136" t="str">
        <f t="shared" si="649"/>
        <v/>
      </c>
      <c r="BC458" s="136" t="str">
        <f t="shared" si="649"/>
        <v/>
      </c>
      <c r="BD458" s="136" t="str">
        <f t="shared" si="649"/>
        <v/>
      </c>
      <c r="BE458" s="136" t="str">
        <f t="shared" si="649"/>
        <v/>
      </c>
      <c r="BF458" s="136" t="str">
        <f t="shared" si="649"/>
        <v/>
      </c>
      <c r="BG458" s="136" t="str">
        <f>IFERROR(BB458-BC458,"")</f>
        <v/>
      </c>
      <c r="BH458" s="136" t="str">
        <f>IFERROR(BD458-BB458,"")</f>
        <v/>
      </c>
    </row>
    <row r="459" spans="1:60" x14ac:dyDescent="0.2">
      <c r="A459" s="114">
        <f t="shared" si="643"/>
        <v>0</v>
      </c>
      <c r="B459" s="13" t="s">
        <v>12</v>
      </c>
      <c r="C459" s="147" t="s">
        <v>1870</v>
      </c>
      <c r="D459" s="112">
        <f>MATCH(C459,IF(LEFT($C459,3)="XFD",RawDataFieldKeys,StdCalcsFieldKeys),0)-IF(LEFT($C459,3)="XFD",RawDataFieldKeyBaseRow,StdCalcsFieldKeyBaseRow)</f>
        <v>312</v>
      </c>
      <c r="E459" s="112">
        <f>E458+1</f>
        <v>6</v>
      </c>
      <c r="F459" s="143" t="s">
        <v>1736</v>
      </c>
      <c r="G459" s="135">
        <f>IF(ISERROR(FIND("FIXED",B454)),0.5,IF(B458="x",G458-1,G458))</f>
        <v>0.5</v>
      </c>
      <c r="H459" s="135" t="s">
        <v>2562</v>
      </c>
      <c r="I459" s="136">
        <f>IFERROR(IF(LEN(INDEX(IF(LEFT($C459,3)="XFD",RawDataAllData,StdCalcsAllCalcs),$D459,I$2))=0,"",INDEX(IF(LEFT($C459,3)="XFD",RawDataAllData,StdCalcsAllCalcs),$D459,I$2)),"")</f>
        <v>2.5487053620566056</v>
      </c>
      <c r="J459" s="136" t="str">
        <f ca="1">IF(AND(I459&lt;&gt;"",I459&lt;2.5,I459&lt;INDEX(INDIRECT(B453),E459,MATCH(J454&amp;"LQ",StdRangesColumnHeaders,0)-StdRangesFirstDatasetCol+4)),"Q4",IF(AND(I459&lt;&gt;"",I459&gt;2.5,I459&gt;INDEX(INDIRECT(B453),E459,MATCH(J454&amp;"HQ",StdRangesColumnHeaders,0)-StdRangesFirstDatasetCol+4)),"Q1",""))</f>
        <v>Q1</v>
      </c>
      <c r="K459" s="136" t="str">
        <f t="shared" si="644"/>
        <v/>
      </c>
      <c r="L459" s="136" t="str">
        <f t="shared" si="644"/>
        <v/>
      </c>
      <c r="M459" s="136" t="str">
        <f t="shared" si="644"/>
        <v/>
      </c>
      <c r="N459" s="136" t="str">
        <f t="shared" si="644"/>
        <v/>
      </c>
      <c r="O459" s="136">
        <f t="shared" si="644"/>
        <v>2.3578844084565578</v>
      </c>
      <c r="P459" s="136">
        <f t="shared" si="644"/>
        <v>2.4959469949991875</v>
      </c>
      <c r="Q459" s="136">
        <f t="shared" si="644"/>
        <v>2.600690050380841</v>
      </c>
      <c r="R459" s="136">
        <f t="shared" si="644"/>
        <v>2.5425820312022278</v>
      </c>
      <c r="S459" s="136">
        <f t="shared" si="644"/>
        <v>2.4834039068883325</v>
      </c>
      <c r="T459" s="136">
        <f t="shared" si="644"/>
        <v>2.5354592561230884</v>
      </c>
      <c r="U459" s="136">
        <f t="shared" si="645"/>
        <v>2.5491671815789334</v>
      </c>
      <c r="V459" s="136">
        <f t="shared" si="645"/>
        <v>2.5094355610350116</v>
      </c>
      <c r="W459" s="136">
        <f t="shared" si="645"/>
        <v>2.5268403721500508</v>
      </c>
      <c r="X459" s="136">
        <f t="shared" si="645"/>
        <v>2.4585351488528375</v>
      </c>
      <c r="Y459" s="136">
        <f t="shared" si="645"/>
        <v>2.582208922182343</v>
      </c>
      <c r="Z459" s="136">
        <f t="shared" si="645"/>
        <v>2.5268403721500508</v>
      </c>
      <c r="AA459" s="136">
        <f t="shared" si="645"/>
        <v>2.4896754509437597</v>
      </c>
      <c r="AB459" s="136">
        <f t="shared" si="645"/>
        <v>2.5458746063905808</v>
      </c>
      <c r="AC459" s="136">
        <f t="shared" si="645"/>
        <v>2.3578844084565578</v>
      </c>
      <c r="AD459" s="136">
        <f t="shared" si="645"/>
        <v>2.600690050380841</v>
      </c>
      <c r="AE459" s="136">
        <f>IFERROR(Z459-AA459,"")</f>
        <v>3.7164921206291002E-2</v>
      </c>
      <c r="AF459" s="136">
        <f>IFERROR(AB459-Z459,"")</f>
        <v>1.9034234240530079E-2</v>
      </c>
      <c r="AG459" s="136">
        <f t="shared" si="646"/>
        <v>2.4903319762167797</v>
      </c>
      <c r="AH459" s="136">
        <f t="shared" si="646"/>
        <v>2.4696023169013714</v>
      </c>
      <c r="AI459" s="136">
        <f t="shared" si="646"/>
        <v>2.5260087961186199</v>
      </c>
      <c r="AJ459" s="136">
        <f t="shared" si="646"/>
        <v>2.3578844084565578</v>
      </c>
      <c r="AK459" s="136">
        <f t="shared" si="646"/>
        <v>2.582208922182343</v>
      </c>
      <c r="AL459" s="136">
        <f>IFERROR(AG459-AH459,"")</f>
        <v>2.0729659315408266E-2</v>
      </c>
      <c r="AM459" s="136">
        <f>IFERROR(AI459-AG459,"")</f>
        <v>3.567681990184024E-2</v>
      </c>
      <c r="AN459" s="136" t="str">
        <f t="shared" si="647"/>
        <v/>
      </c>
      <c r="AO459" s="136" t="str">
        <f t="shared" si="647"/>
        <v/>
      </c>
      <c r="AP459" s="136" t="str">
        <f t="shared" si="647"/>
        <v/>
      </c>
      <c r="AQ459" s="136" t="str">
        <f t="shared" si="647"/>
        <v/>
      </c>
      <c r="AR459" s="136" t="str">
        <f t="shared" si="647"/>
        <v/>
      </c>
      <c r="AS459" s="136" t="str">
        <f>IFERROR(AN459-AO459,"")</f>
        <v/>
      </c>
      <c r="AT459" s="136" t="str">
        <f>IFERROR(AP459-AN459,"")</f>
        <v/>
      </c>
      <c r="AU459" s="136" t="str">
        <f t="shared" si="648"/>
        <v/>
      </c>
      <c r="AV459" s="136" t="str">
        <f t="shared" si="648"/>
        <v/>
      </c>
      <c r="AW459" s="136" t="str">
        <f t="shared" si="648"/>
        <v/>
      </c>
      <c r="AX459" s="136" t="str">
        <f t="shared" si="648"/>
        <v/>
      </c>
      <c r="AY459" s="136" t="str">
        <f t="shared" si="648"/>
        <v/>
      </c>
      <c r="AZ459" s="136" t="str">
        <f>IFERROR(AU459-AV459,"")</f>
        <v/>
      </c>
      <c r="BA459" s="136" t="str">
        <f>IFERROR(AW459-AU459,"")</f>
        <v/>
      </c>
      <c r="BB459" s="136" t="str">
        <f t="shared" si="649"/>
        <v/>
      </c>
      <c r="BC459" s="136" t="str">
        <f t="shared" si="649"/>
        <v/>
      </c>
      <c r="BD459" s="136" t="str">
        <f t="shared" si="649"/>
        <v/>
      </c>
      <c r="BE459" s="136" t="str">
        <f t="shared" si="649"/>
        <v/>
      </c>
      <c r="BF459" s="136" t="str">
        <f t="shared" si="649"/>
        <v/>
      </c>
      <c r="BG459" s="136" t="str">
        <f>IFERROR(BB459-BC459,"")</f>
        <v/>
      </c>
      <c r="BH459" s="136" t="str">
        <f>IFERROR(BD459-BB459,"")</f>
        <v/>
      </c>
    </row>
    <row r="460" spans="1:60" ht="4.5" customHeight="1" x14ac:dyDescent="0.2">
      <c r="A460" s="114">
        <f t="shared" si="643"/>
        <v>0</v>
      </c>
    </row>
  </sheetData>
  <mergeCells count="90">
    <mergeCell ref="D151:F151"/>
    <mergeCell ref="D321:F321"/>
    <mergeCell ref="D297:F297"/>
    <mergeCell ref="D158:F158"/>
    <mergeCell ref="D343:F343"/>
    <mergeCell ref="D350:F350"/>
    <mergeCell ref="D359:F359"/>
    <mergeCell ref="B405:C405"/>
    <mergeCell ref="D339:F339"/>
    <mergeCell ref="B418:C418"/>
    <mergeCell ref="BG6:BG9"/>
    <mergeCell ref="BH6:BH9"/>
    <mergeCell ref="D330:F330"/>
    <mergeCell ref="D163:F163"/>
    <mergeCell ref="D171:F171"/>
    <mergeCell ref="D302:F302"/>
    <mergeCell ref="D68:F68"/>
    <mergeCell ref="BB6:BB9"/>
    <mergeCell ref="BC6:BC9"/>
    <mergeCell ref="BD6:BD9"/>
    <mergeCell ref="BE6:BE9"/>
    <mergeCell ref="BF6:BF9"/>
    <mergeCell ref="AW6:AW9"/>
    <mergeCell ref="AX6:AX9"/>
    <mergeCell ref="AY6:AY9"/>
    <mergeCell ref="AZ6:AZ9"/>
    <mergeCell ref="BA6:BA9"/>
    <mergeCell ref="AR6:AR9"/>
    <mergeCell ref="AS6:AS9"/>
    <mergeCell ref="AT6:AT9"/>
    <mergeCell ref="AU6:AU9"/>
    <mergeCell ref="AV6:AV9"/>
    <mergeCell ref="AM6:AM9"/>
    <mergeCell ref="AN6:AN9"/>
    <mergeCell ref="AO6:AO9"/>
    <mergeCell ref="AP6:AP9"/>
    <mergeCell ref="AQ6:AQ9"/>
    <mergeCell ref="AH6:AH9"/>
    <mergeCell ref="AI6:AI9"/>
    <mergeCell ref="AJ6:AJ9"/>
    <mergeCell ref="AK6:AK9"/>
    <mergeCell ref="AL6:AL9"/>
    <mergeCell ref="AC6:AC9"/>
    <mergeCell ref="AD6:AD9"/>
    <mergeCell ref="AE6:AE9"/>
    <mergeCell ref="AF6:AF9"/>
    <mergeCell ref="AG6:AG9"/>
    <mergeCell ref="X6:X9"/>
    <mergeCell ref="Y6:Y9"/>
    <mergeCell ref="Z6:Z9"/>
    <mergeCell ref="AA6:AA9"/>
    <mergeCell ref="AB6:AB9"/>
    <mergeCell ref="S6:S9"/>
    <mergeCell ref="T6:T9"/>
    <mergeCell ref="U6:U9"/>
    <mergeCell ref="V6:V9"/>
    <mergeCell ref="W6:W9"/>
    <mergeCell ref="N6:N9"/>
    <mergeCell ref="O6:O9"/>
    <mergeCell ref="P6:P9"/>
    <mergeCell ref="Q6:Q9"/>
    <mergeCell ref="R6:R9"/>
    <mergeCell ref="I6:I9"/>
    <mergeCell ref="J6:J9"/>
    <mergeCell ref="K6:K9"/>
    <mergeCell ref="L6:L9"/>
    <mergeCell ref="M6:M9"/>
    <mergeCell ref="B430:C430"/>
    <mergeCell ref="B438:C438"/>
    <mergeCell ref="B446:C446"/>
    <mergeCell ref="B454:C454"/>
    <mergeCell ref="D7:G7"/>
    <mergeCell ref="D8:G8"/>
    <mergeCell ref="D116:F116"/>
    <mergeCell ref="B381:C381"/>
    <mergeCell ref="B368:C368"/>
    <mergeCell ref="D181:F181"/>
    <mergeCell ref="D200:F200"/>
    <mergeCell ref="D219:F219"/>
    <mergeCell ref="D238:F238"/>
    <mergeCell ref="D278:F278"/>
    <mergeCell ref="D259:F259"/>
    <mergeCell ref="B393:C393"/>
    <mergeCell ref="D4:G4"/>
    <mergeCell ref="D22:F22"/>
    <mergeCell ref="D41:F41"/>
    <mergeCell ref="D78:F78"/>
    <mergeCell ref="D97:F97"/>
    <mergeCell ref="D6:E6"/>
    <mergeCell ref="D5:E5"/>
  </mergeCells>
  <conditionalFormatting sqref="G369:G378 G431:G435 G420:G425">
    <cfRule type="expression" dxfId="9" priority="12">
      <formula>B369="o"</formula>
    </cfRule>
  </conditionalFormatting>
  <conditionalFormatting sqref="G382:G390">
    <cfRule type="expression" dxfId="8" priority="11">
      <formula>B382="o"</formula>
    </cfRule>
  </conditionalFormatting>
  <conditionalFormatting sqref="G439:G443">
    <cfRule type="expression" dxfId="7" priority="9">
      <formula>B439="o"</formula>
    </cfRule>
  </conditionalFormatting>
  <conditionalFormatting sqref="G447:G451">
    <cfRule type="expression" dxfId="6" priority="8">
      <formula>B447="o"</formula>
    </cfRule>
  </conditionalFormatting>
  <conditionalFormatting sqref="G455:G459">
    <cfRule type="expression" dxfId="5" priority="7">
      <formula>B455="o"</formula>
    </cfRule>
  </conditionalFormatting>
  <conditionalFormatting sqref="G394:G402">
    <cfRule type="expression" dxfId="4" priority="5">
      <formula>B394="o"</formula>
    </cfRule>
  </conditionalFormatting>
  <conditionalFormatting sqref="G406">
    <cfRule type="expression" dxfId="3" priority="4">
      <formula>B406="o"</formula>
    </cfRule>
  </conditionalFormatting>
  <conditionalFormatting sqref="G407:G415">
    <cfRule type="expression" dxfId="2" priority="3">
      <formula>B407="o"</formula>
    </cfRule>
  </conditionalFormatting>
  <conditionalFormatting sqref="G419">
    <cfRule type="expression" dxfId="1" priority="2">
      <formula>B419="o"</formula>
    </cfRule>
  </conditionalFormatting>
  <dataValidations disablePrompts="1" count="6">
    <dataValidation type="list" allowBlank="1" showInputMessage="1" showErrorMessage="1" sqref="D6">
      <formula1>ListCurrencySymbols</formula1>
    </dataValidation>
    <dataValidation type="list" showDropDown="1" showInputMessage="1" showErrorMessage="1" sqref="B369:B378 B455:B459 B431:B435 B439:B443 B447:B451 B382:B390 B394:B402 B406:B415 B419:B425">
      <formula1>"x,o"</formula1>
    </dataValidation>
    <dataValidation type="list" showInputMessage="1" showErrorMessage="1" sqref="B368 B381 B430 B438 B446 B454 B393 B405 B418">
      <formula1>"Show FIXED SIZE in charts,Show FILL SIZE in charts"</formula1>
    </dataValidation>
    <dataValidation type="list" allowBlank="1" showInputMessage="1" showErrorMessage="1" sqref="J41 J78 J97 J200 J219 J238 J278 J368 J381 J430 J438 J446 J454 J116 J330 J163 J171 J302 J393 J405 J339 J418 J151 J321 J297 J158 J343 J350 J359 J68">
      <formula1>ListPeerGroups</formula1>
    </dataValidation>
    <dataValidation type="list" allowBlank="1" showInputMessage="1" showErrorMessage="1" sqref="D7">
      <formula1>ListProductNames</formula1>
    </dataValidation>
    <dataValidation type="list" allowBlank="1" showInputMessage="1" showErrorMessage="1" sqref="D8:G8">
      <formula1>ListReportTypes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C4"/>
  <sheetViews>
    <sheetView workbookViewId="0">
      <selection activeCell="G17" sqref="G17"/>
    </sheetView>
  </sheetViews>
  <sheetFormatPr defaultRowHeight="15" x14ac:dyDescent="0.25"/>
  <sheetData>
    <row r="4" spans="3:3" x14ac:dyDescent="0.25">
      <c r="C4" s="1" t="s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1362"/>
  <sheetViews>
    <sheetView topLeftCell="A235" workbookViewId="0">
      <selection activeCell="B250" sqref="B250"/>
    </sheetView>
  </sheetViews>
  <sheetFormatPr defaultRowHeight="15" x14ac:dyDescent="0.25"/>
  <cols>
    <col min="1" max="1" width="45.42578125" style="9" customWidth="1"/>
  </cols>
  <sheetData>
    <row r="1" spans="1:16" x14ac:dyDescent="0.25">
      <c r="A1" s="9" t="s">
        <v>179</v>
      </c>
      <c r="B1" t="s">
        <v>13</v>
      </c>
      <c r="C1" t="s">
        <v>12</v>
      </c>
      <c r="D1" t="s">
        <v>12</v>
      </c>
      <c r="E1" t="s">
        <v>12</v>
      </c>
      <c r="F1" t="s">
        <v>12</v>
      </c>
      <c r="G1" t="s">
        <v>12</v>
      </c>
      <c r="H1" t="s">
        <v>12</v>
      </c>
      <c r="I1" t="s">
        <v>12</v>
      </c>
      <c r="J1" t="s">
        <v>12</v>
      </c>
      <c r="K1" t="s">
        <v>12</v>
      </c>
      <c r="L1" t="s">
        <v>12</v>
      </c>
      <c r="M1" t="s">
        <v>12</v>
      </c>
      <c r="N1" t="s">
        <v>13</v>
      </c>
      <c r="O1" t="s">
        <v>13</v>
      </c>
      <c r="P1" t="s">
        <v>13</v>
      </c>
    </row>
    <row r="2" spans="1:16" x14ac:dyDescent="0.25">
      <c r="A2" s="9" t="s">
        <v>178</v>
      </c>
      <c r="B2" t="s">
        <v>13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13</v>
      </c>
      <c r="I2" t="s">
        <v>12</v>
      </c>
      <c r="J2" t="s">
        <v>12</v>
      </c>
      <c r="K2" t="s">
        <v>13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</row>
    <row r="3" spans="1:16" x14ac:dyDescent="0.25">
      <c r="A3" s="9" t="s">
        <v>193</v>
      </c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  <c r="K3" t="s">
        <v>13</v>
      </c>
      <c r="L3" t="s">
        <v>13</v>
      </c>
      <c r="M3" t="s">
        <v>13</v>
      </c>
      <c r="N3" t="s">
        <v>13</v>
      </c>
      <c r="O3" t="s">
        <v>13</v>
      </c>
      <c r="P3" t="s">
        <v>13</v>
      </c>
    </row>
    <row r="4" spans="1:16" x14ac:dyDescent="0.25">
      <c r="A4" s="9" t="s">
        <v>194</v>
      </c>
      <c r="B4" t="s">
        <v>13</v>
      </c>
      <c r="C4" t="s">
        <v>13</v>
      </c>
      <c r="D4" t="s">
        <v>13</v>
      </c>
      <c r="E4" t="s">
        <v>13</v>
      </c>
      <c r="F4" t="s">
        <v>13</v>
      </c>
      <c r="G4" t="s">
        <v>13</v>
      </c>
      <c r="H4" t="s">
        <v>13</v>
      </c>
      <c r="I4" t="s">
        <v>13</v>
      </c>
      <c r="J4" t="s">
        <v>13</v>
      </c>
      <c r="K4" t="s">
        <v>13</v>
      </c>
      <c r="L4" t="s">
        <v>13</v>
      </c>
      <c r="M4" t="s">
        <v>13</v>
      </c>
      <c r="N4" t="s">
        <v>13</v>
      </c>
      <c r="O4" t="s">
        <v>13</v>
      </c>
      <c r="P4" t="s">
        <v>13</v>
      </c>
    </row>
    <row r="5" spans="1:16" x14ac:dyDescent="0.25">
      <c r="A5" s="9" t="s">
        <v>195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 t="s">
        <v>13</v>
      </c>
      <c r="K5" t="s">
        <v>13</v>
      </c>
      <c r="L5" t="s">
        <v>13</v>
      </c>
      <c r="M5" t="s">
        <v>13</v>
      </c>
      <c r="N5" t="s">
        <v>13</v>
      </c>
      <c r="O5" t="s">
        <v>13</v>
      </c>
      <c r="P5" t="s">
        <v>13</v>
      </c>
    </row>
    <row r="6" spans="1:16" x14ac:dyDescent="0.25">
      <c r="A6" s="9" t="s">
        <v>26</v>
      </c>
      <c r="B6">
        <v>2012</v>
      </c>
      <c r="C6">
        <v>2012</v>
      </c>
      <c r="D6">
        <v>2012</v>
      </c>
      <c r="E6">
        <v>2012</v>
      </c>
      <c r="F6">
        <v>2012</v>
      </c>
      <c r="G6">
        <v>2012</v>
      </c>
      <c r="H6">
        <v>2012</v>
      </c>
      <c r="I6">
        <v>2012</v>
      </c>
      <c r="J6">
        <v>2012</v>
      </c>
      <c r="K6">
        <v>2012</v>
      </c>
      <c r="L6">
        <v>2012</v>
      </c>
      <c r="M6">
        <v>2012</v>
      </c>
      <c r="N6">
        <v>2012</v>
      </c>
      <c r="O6">
        <v>2012</v>
      </c>
      <c r="P6">
        <v>2012</v>
      </c>
    </row>
    <row r="7" spans="1:16" x14ac:dyDescent="0.25">
      <c r="A7" s="9" t="s">
        <v>7</v>
      </c>
      <c r="B7" t="s">
        <v>339</v>
      </c>
      <c r="C7" t="s">
        <v>339</v>
      </c>
      <c r="D7" t="s">
        <v>339</v>
      </c>
      <c r="E7" t="s">
        <v>339</v>
      </c>
      <c r="F7" t="s">
        <v>339</v>
      </c>
      <c r="G7" t="s">
        <v>339</v>
      </c>
      <c r="H7" t="s">
        <v>339</v>
      </c>
      <c r="I7" t="s">
        <v>339</v>
      </c>
      <c r="J7" t="s">
        <v>339</v>
      </c>
      <c r="K7" t="s">
        <v>339</v>
      </c>
      <c r="L7" t="s">
        <v>339</v>
      </c>
      <c r="M7" t="s">
        <v>339</v>
      </c>
      <c r="N7" t="s">
        <v>339</v>
      </c>
      <c r="O7" t="s">
        <v>339</v>
      </c>
      <c r="P7" t="s">
        <v>339</v>
      </c>
    </row>
    <row r="8" spans="1:16" x14ac:dyDescent="0.25">
      <c r="A8" s="9" t="s">
        <v>8</v>
      </c>
      <c r="B8" t="s">
        <v>1736</v>
      </c>
      <c r="C8" t="s">
        <v>1736</v>
      </c>
      <c r="D8" t="s">
        <v>1736</v>
      </c>
      <c r="E8" t="s">
        <v>1736</v>
      </c>
      <c r="F8" t="s">
        <v>1736</v>
      </c>
      <c r="G8" t="s">
        <v>1736</v>
      </c>
      <c r="H8" t="s">
        <v>1736</v>
      </c>
      <c r="I8" t="s">
        <v>1736</v>
      </c>
      <c r="J8" t="s">
        <v>1736</v>
      </c>
      <c r="K8" t="s">
        <v>1736</v>
      </c>
      <c r="L8" t="s">
        <v>1736</v>
      </c>
      <c r="M8" t="s">
        <v>1736</v>
      </c>
      <c r="N8" t="s">
        <v>1736</v>
      </c>
      <c r="O8" t="s">
        <v>1736</v>
      </c>
      <c r="P8" t="s">
        <v>1736</v>
      </c>
    </row>
    <row r="9" spans="1:16" x14ac:dyDescent="0.25">
      <c r="A9" s="36" t="s">
        <v>79</v>
      </c>
      <c r="B9" t="s">
        <v>2519</v>
      </c>
      <c r="C9" t="s">
        <v>2520</v>
      </c>
      <c r="D9" t="s">
        <v>2521</v>
      </c>
      <c r="E9" t="s">
        <v>2522</v>
      </c>
      <c r="F9" t="s">
        <v>2523</v>
      </c>
      <c r="G9" t="s">
        <v>2524</v>
      </c>
      <c r="H9" t="s">
        <v>2525</v>
      </c>
      <c r="I9" t="s">
        <v>2526</v>
      </c>
      <c r="J9" t="s">
        <v>2527</v>
      </c>
      <c r="K9" t="s">
        <v>2528</v>
      </c>
      <c r="L9" t="s">
        <v>2529</v>
      </c>
      <c r="M9" t="s">
        <v>2530</v>
      </c>
      <c r="N9" t="s">
        <v>2531</v>
      </c>
      <c r="O9" t="s">
        <v>2532</v>
      </c>
      <c r="P9" t="s">
        <v>2533</v>
      </c>
    </row>
    <row r="10" spans="1:16" x14ac:dyDescent="0.25">
      <c r="A10" s="9" t="s">
        <v>220</v>
      </c>
      <c r="B10">
        <v>10236000000</v>
      </c>
      <c r="C10">
        <v>169411029.62107</v>
      </c>
      <c r="D10">
        <v>301982483.79091001</v>
      </c>
      <c r="E10">
        <v>452835756.45374</v>
      </c>
      <c r="F10">
        <v>479265740.27287</v>
      </c>
      <c r="G10">
        <v>139130535</v>
      </c>
      <c r="H10">
        <v>218325047.53999999</v>
      </c>
      <c r="I10">
        <v>780350000</v>
      </c>
      <c r="J10">
        <v>960335572.13600004</v>
      </c>
      <c r="K10">
        <v>842943000</v>
      </c>
      <c r="L10">
        <v>414227000.57125002</v>
      </c>
      <c r="M10">
        <v>279318960.15426999</v>
      </c>
      <c r="N10">
        <v>757890779.31098998</v>
      </c>
      <c r="O10">
        <v>329339854.03363001</v>
      </c>
      <c r="P10">
        <v>2133698141.3075299</v>
      </c>
    </row>
    <row r="11" spans="1:16" x14ac:dyDescent="0.25">
      <c r="A11" s="9" t="s">
        <v>611</v>
      </c>
    </row>
    <row r="12" spans="1:16" x14ac:dyDescent="0.25">
      <c r="A12" s="9" t="s">
        <v>612</v>
      </c>
    </row>
    <row r="13" spans="1:16" x14ac:dyDescent="0.25">
      <c r="A13" s="9" t="s">
        <v>613</v>
      </c>
    </row>
    <row r="14" spans="1:16" x14ac:dyDescent="0.25">
      <c r="A14" s="9" t="s">
        <v>614</v>
      </c>
    </row>
    <row r="15" spans="1:16" x14ac:dyDescent="0.25">
      <c r="A15" s="9" t="s">
        <v>615</v>
      </c>
    </row>
    <row r="16" spans="1:16" x14ac:dyDescent="0.25">
      <c r="A16" s="9" t="s">
        <v>616</v>
      </c>
    </row>
    <row r="17" spans="1:16" x14ac:dyDescent="0.25">
      <c r="A17" s="9" t="s">
        <v>617</v>
      </c>
    </row>
    <row r="18" spans="1:16" x14ac:dyDescent="0.25">
      <c r="A18" s="9" t="s">
        <v>618</v>
      </c>
    </row>
    <row r="19" spans="1:16" x14ac:dyDescent="0.25">
      <c r="A19" s="9" t="s">
        <v>569</v>
      </c>
      <c r="B19">
        <v>5186000000</v>
      </c>
      <c r="C19">
        <v>89847220.977789998</v>
      </c>
      <c r="D19">
        <v>183972896.29861</v>
      </c>
      <c r="E19">
        <v>241278152.67541999</v>
      </c>
      <c r="F19">
        <v>278987510.43931001</v>
      </c>
      <c r="G19">
        <v>76703697</v>
      </c>
      <c r="H19">
        <v>110632011.76000001</v>
      </c>
      <c r="I19">
        <v>625075000</v>
      </c>
      <c r="J19">
        <v>482041000</v>
      </c>
      <c r="K19">
        <v>487177000</v>
      </c>
      <c r="L19">
        <v>205947000.72086999</v>
      </c>
      <c r="M19">
        <v>142102812.09470001</v>
      </c>
      <c r="N19">
        <v>274363178.11049002</v>
      </c>
      <c r="O19">
        <v>124614555.83634</v>
      </c>
      <c r="P19">
        <v>1068220310.68963</v>
      </c>
    </row>
    <row r="20" spans="1:16" x14ac:dyDescent="0.25">
      <c r="A20" s="9" t="s">
        <v>570</v>
      </c>
    </row>
    <row r="21" spans="1:16" x14ac:dyDescent="0.25">
      <c r="A21" s="9" t="s">
        <v>571</v>
      </c>
    </row>
    <row r="22" spans="1:16" x14ac:dyDescent="0.25">
      <c r="A22" s="9" t="s">
        <v>629</v>
      </c>
    </row>
    <row r="23" spans="1:16" x14ac:dyDescent="0.25">
      <c r="A23" s="9" t="s">
        <v>221</v>
      </c>
      <c r="B23">
        <v>32523</v>
      </c>
      <c r="C23">
        <v>2960</v>
      </c>
      <c r="D23">
        <v>3542.8554199999999</v>
      </c>
      <c r="E23">
        <v>5870</v>
      </c>
      <c r="F23">
        <v>3405.375</v>
      </c>
      <c r="G23">
        <v>2212</v>
      </c>
      <c r="H23">
        <v>1942</v>
      </c>
      <c r="I23">
        <v>13759</v>
      </c>
      <c r="J23">
        <v>10427</v>
      </c>
      <c r="K23">
        <v>2254</v>
      </c>
      <c r="L23">
        <v>3375</v>
      </c>
      <c r="M23">
        <v>2798.9</v>
      </c>
      <c r="N23">
        <v>3644</v>
      </c>
      <c r="O23">
        <v>3751.875</v>
      </c>
      <c r="P23">
        <v>14772</v>
      </c>
    </row>
    <row r="24" spans="1:16" x14ac:dyDescent="0.25">
      <c r="A24" s="9" t="s">
        <v>572</v>
      </c>
    </row>
    <row r="25" spans="1:16" x14ac:dyDescent="0.25">
      <c r="A25" s="9" t="s">
        <v>573</v>
      </c>
    </row>
    <row r="26" spans="1:16" x14ac:dyDescent="0.25">
      <c r="A26" s="9" t="s">
        <v>574</v>
      </c>
      <c r="B26">
        <v>677420000000</v>
      </c>
      <c r="C26">
        <v>3332383079.6579199</v>
      </c>
      <c r="D26">
        <v>7897760339</v>
      </c>
      <c r="E26">
        <v>5951747343.9830399</v>
      </c>
      <c r="F26">
        <v>4750536196.6968899</v>
      </c>
      <c r="G26">
        <v>1308334727</v>
      </c>
      <c r="H26">
        <v>4732524115.9099998</v>
      </c>
      <c r="I26">
        <v>13957325000</v>
      </c>
      <c r="J26">
        <v>14774641999.787001</v>
      </c>
      <c r="K26">
        <v>81933297000</v>
      </c>
      <c r="L26">
        <v>9046557000.5560093</v>
      </c>
      <c r="M26">
        <v>5669968886.0799999</v>
      </c>
      <c r="N26">
        <v>21806308491.598701</v>
      </c>
      <c r="O26">
        <v>6483102729.7277002</v>
      </c>
      <c r="P26">
        <v>52631762603.534103</v>
      </c>
    </row>
    <row r="27" spans="1:16" x14ac:dyDescent="0.25">
      <c r="A27" s="9" t="s">
        <v>575</v>
      </c>
    </row>
    <row r="28" spans="1:16" x14ac:dyDescent="0.25">
      <c r="A28" s="9" t="s">
        <v>576</v>
      </c>
    </row>
    <row r="29" spans="1:16" x14ac:dyDescent="0.25">
      <c r="A29" s="9" t="s">
        <v>577</v>
      </c>
    </row>
    <row r="30" spans="1:16" x14ac:dyDescent="0.25">
      <c r="A30" s="9" t="s">
        <v>578</v>
      </c>
    </row>
    <row r="31" spans="1:16" x14ac:dyDescent="0.25">
      <c r="A31" s="9" t="s">
        <v>627</v>
      </c>
    </row>
    <row r="32" spans="1:16" x14ac:dyDescent="0.25">
      <c r="A32" s="9" t="s">
        <v>628</v>
      </c>
    </row>
    <row r="33" spans="1:1" x14ac:dyDescent="0.25">
      <c r="A33" s="9" t="s">
        <v>586</v>
      </c>
    </row>
    <row r="34" spans="1:1" x14ac:dyDescent="0.25">
      <c r="A34" s="9" t="s">
        <v>579</v>
      </c>
    </row>
    <row r="35" spans="1:1" x14ac:dyDescent="0.25">
      <c r="A35" s="9" t="s">
        <v>580</v>
      </c>
    </row>
    <row r="36" spans="1:1" x14ac:dyDescent="0.25">
      <c r="A36" s="9" t="s">
        <v>581</v>
      </c>
    </row>
    <row r="37" spans="1:1" x14ac:dyDescent="0.25">
      <c r="A37" s="9" t="s">
        <v>582</v>
      </c>
    </row>
    <row r="38" spans="1:1" x14ac:dyDescent="0.25">
      <c r="A38" s="9" t="s">
        <v>583</v>
      </c>
    </row>
    <row r="39" spans="1:1" x14ac:dyDescent="0.25">
      <c r="A39" s="9" t="s">
        <v>584</v>
      </c>
    </row>
    <row r="40" spans="1:1" x14ac:dyDescent="0.25">
      <c r="A40" s="9" t="s">
        <v>585</v>
      </c>
    </row>
    <row r="41" spans="1:1" x14ac:dyDescent="0.25">
      <c r="A41" s="9" t="s">
        <v>587</v>
      </c>
    </row>
    <row r="42" spans="1:1" x14ac:dyDescent="0.25">
      <c r="A42" s="9" t="s">
        <v>596</v>
      </c>
    </row>
    <row r="43" spans="1:1" x14ac:dyDescent="0.25">
      <c r="A43" s="9" t="s">
        <v>588</v>
      </c>
    </row>
    <row r="44" spans="1:1" x14ac:dyDescent="0.25">
      <c r="A44" s="9" t="s">
        <v>589</v>
      </c>
    </row>
    <row r="45" spans="1:1" x14ac:dyDescent="0.25">
      <c r="A45" s="9" t="s">
        <v>590</v>
      </c>
    </row>
    <row r="46" spans="1:1" x14ac:dyDescent="0.25">
      <c r="A46" s="9" t="s">
        <v>591</v>
      </c>
    </row>
    <row r="47" spans="1:1" x14ac:dyDescent="0.25">
      <c r="A47" s="9" t="s">
        <v>592</v>
      </c>
    </row>
    <row r="48" spans="1:1" x14ac:dyDescent="0.25">
      <c r="A48" s="9" t="s">
        <v>593</v>
      </c>
    </row>
    <row r="49" spans="1:1" x14ac:dyDescent="0.25">
      <c r="A49" s="9" t="s">
        <v>594</v>
      </c>
    </row>
    <row r="50" spans="1:1" x14ac:dyDescent="0.25">
      <c r="A50" s="9" t="s">
        <v>595</v>
      </c>
    </row>
    <row r="51" spans="1:1" x14ac:dyDescent="0.25">
      <c r="A51" s="9" t="s">
        <v>597</v>
      </c>
    </row>
    <row r="52" spans="1:1" x14ac:dyDescent="0.25">
      <c r="A52" s="9" t="s">
        <v>598</v>
      </c>
    </row>
    <row r="53" spans="1:1" x14ac:dyDescent="0.25">
      <c r="A53" s="9" t="s">
        <v>599</v>
      </c>
    </row>
    <row r="54" spans="1:1" x14ac:dyDescent="0.25">
      <c r="A54" s="9" t="s">
        <v>600</v>
      </c>
    </row>
    <row r="55" spans="1:1" x14ac:dyDescent="0.25">
      <c r="A55" s="9" t="s">
        <v>601</v>
      </c>
    </row>
    <row r="56" spans="1:1" x14ac:dyDescent="0.25">
      <c r="A56" s="9" t="s">
        <v>602</v>
      </c>
    </row>
    <row r="57" spans="1:1" x14ac:dyDescent="0.25">
      <c r="A57" s="9" t="s">
        <v>603</v>
      </c>
    </row>
    <row r="58" spans="1:1" x14ac:dyDescent="0.25">
      <c r="A58" s="9" t="s">
        <v>604</v>
      </c>
    </row>
    <row r="59" spans="1:1" x14ac:dyDescent="0.25">
      <c r="A59" s="9" t="s">
        <v>605</v>
      </c>
    </row>
    <row r="60" spans="1:1" x14ac:dyDescent="0.25">
      <c r="A60" s="9" t="s">
        <v>606</v>
      </c>
    </row>
    <row r="61" spans="1:1" x14ac:dyDescent="0.25">
      <c r="A61" s="9" t="s">
        <v>607</v>
      </c>
    </row>
    <row r="62" spans="1:1" x14ac:dyDescent="0.25">
      <c r="A62" s="9" t="s">
        <v>608</v>
      </c>
    </row>
    <row r="63" spans="1:1" x14ac:dyDescent="0.25">
      <c r="A63" s="9" t="s">
        <v>609</v>
      </c>
    </row>
    <row r="64" spans="1:1" x14ac:dyDescent="0.25">
      <c r="A64" s="9" t="s">
        <v>610</v>
      </c>
    </row>
    <row r="65" spans="1:16" x14ac:dyDescent="0.25">
      <c r="A65" s="9" t="s">
        <v>619</v>
      </c>
    </row>
    <row r="66" spans="1:16" x14ac:dyDescent="0.25">
      <c r="A66" s="9" t="s">
        <v>620</v>
      </c>
    </row>
    <row r="67" spans="1:16" x14ac:dyDescent="0.25">
      <c r="A67" s="9" t="s">
        <v>621</v>
      </c>
    </row>
    <row r="68" spans="1:16" x14ac:dyDescent="0.25">
      <c r="A68" s="9" t="s">
        <v>622</v>
      </c>
    </row>
    <row r="69" spans="1:16" x14ac:dyDescent="0.25">
      <c r="A69" s="9" t="s">
        <v>623</v>
      </c>
    </row>
    <row r="70" spans="1:16" x14ac:dyDescent="0.25">
      <c r="A70" s="9" t="s">
        <v>624</v>
      </c>
    </row>
    <row r="71" spans="1:16" x14ac:dyDescent="0.25">
      <c r="A71" s="9" t="s">
        <v>625</v>
      </c>
    </row>
    <row r="72" spans="1:16" x14ac:dyDescent="0.25">
      <c r="A72" s="9" t="s">
        <v>626</v>
      </c>
    </row>
    <row r="73" spans="1:16" x14ac:dyDescent="0.25">
      <c r="A73" s="9" t="s">
        <v>231</v>
      </c>
      <c r="B73">
        <v>975000000.00221002</v>
      </c>
      <c r="C73">
        <v>14023516.15776</v>
      </c>
      <c r="D73">
        <v>48445800.95245</v>
      </c>
      <c r="E73">
        <v>34407271.104110003</v>
      </c>
      <c r="F73">
        <v>68218170.562409997</v>
      </c>
      <c r="G73">
        <v>15209551</v>
      </c>
      <c r="H73">
        <v>25130000</v>
      </c>
      <c r="I73">
        <v>90290000</v>
      </c>
      <c r="J73">
        <v>86252460.07198</v>
      </c>
      <c r="K73">
        <v>90303635.303650007</v>
      </c>
      <c r="L73">
        <v>52535850.648999996</v>
      </c>
      <c r="M73">
        <v>25784991.004269999</v>
      </c>
      <c r="N73">
        <v>57510913.897</v>
      </c>
      <c r="O73">
        <v>26419121.112659998</v>
      </c>
      <c r="P73">
        <v>110253828.39714999</v>
      </c>
    </row>
    <row r="74" spans="1:16" x14ac:dyDescent="0.25">
      <c r="A74" s="9" t="s">
        <v>630</v>
      </c>
    </row>
    <row r="75" spans="1:16" x14ac:dyDescent="0.25">
      <c r="A75" s="9" t="s">
        <v>232</v>
      </c>
      <c r="B75">
        <v>518482151.08495998</v>
      </c>
      <c r="C75">
        <v>12122766.376630001</v>
      </c>
      <c r="D75">
        <v>30230395.178660002</v>
      </c>
      <c r="E75">
        <v>18449402.255819999</v>
      </c>
      <c r="F75">
        <v>24608355.6987</v>
      </c>
      <c r="G75">
        <v>4457345</v>
      </c>
      <c r="H75">
        <v>10490000</v>
      </c>
      <c r="I75">
        <v>27800000</v>
      </c>
      <c r="J75">
        <v>41064849.562009998</v>
      </c>
      <c r="K75">
        <v>46647773.769019999</v>
      </c>
      <c r="L75">
        <v>25851053.118099999</v>
      </c>
      <c r="M75">
        <v>12542690.76998</v>
      </c>
      <c r="N75">
        <v>35061751.401500002</v>
      </c>
      <c r="O75">
        <v>17575077.401999999</v>
      </c>
      <c r="P75">
        <v>49733884.619999997</v>
      </c>
    </row>
    <row r="76" spans="1:16" x14ac:dyDescent="0.25">
      <c r="A76" s="9" t="s">
        <v>647</v>
      </c>
    </row>
    <row r="77" spans="1:16" x14ac:dyDescent="0.25">
      <c r="A77" s="9" t="s">
        <v>648</v>
      </c>
    </row>
    <row r="78" spans="1:16" x14ac:dyDescent="0.25">
      <c r="A78" s="9" t="s">
        <v>650</v>
      </c>
    </row>
    <row r="79" spans="1:16" x14ac:dyDescent="0.25">
      <c r="A79" s="9" t="s">
        <v>649</v>
      </c>
    </row>
    <row r="80" spans="1:16" x14ac:dyDescent="0.25">
      <c r="A80" s="9" t="s">
        <v>651</v>
      </c>
    </row>
    <row r="81" spans="1:1" x14ac:dyDescent="0.25">
      <c r="A81" s="9" t="s">
        <v>652</v>
      </c>
    </row>
    <row r="82" spans="1:1" x14ac:dyDescent="0.25">
      <c r="A82" s="9" t="s">
        <v>653</v>
      </c>
    </row>
    <row r="83" spans="1:1" x14ac:dyDescent="0.25">
      <c r="A83" s="9" t="s">
        <v>654</v>
      </c>
    </row>
    <row r="84" spans="1:1" x14ac:dyDescent="0.25">
      <c r="A84" s="9" t="s">
        <v>655</v>
      </c>
    </row>
    <row r="85" spans="1:1" x14ac:dyDescent="0.25">
      <c r="A85" s="9" t="s">
        <v>656</v>
      </c>
    </row>
    <row r="86" spans="1:1" x14ac:dyDescent="0.25">
      <c r="A86" s="9" t="s">
        <v>657</v>
      </c>
    </row>
    <row r="87" spans="1:1" x14ac:dyDescent="0.25">
      <c r="A87" s="9" t="s">
        <v>658</v>
      </c>
    </row>
    <row r="88" spans="1:1" x14ac:dyDescent="0.25">
      <c r="A88" s="9" t="s">
        <v>659</v>
      </c>
    </row>
    <row r="89" spans="1:1" x14ac:dyDescent="0.25">
      <c r="A89" s="9" t="s">
        <v>660</v>
      </c>
    </row>
    <row r="90" spans="1:1" x14ac:dyDescent="0.25">
      <c r="A90" s="9" t="s">
        <v>661</v>
      </c>
    </row>
    <row r="91" spans="1:1" x14ac:dyDescent="0.25">
      <c r="A91" s="9" t="s">
        <v>662</v>
      </c>
    </row>
    <row r="92" spans="1:1" x14ac:dyDescent="0.25">
      <c r="A92" s="9" t="s">
        <v>663</v>
      </c>
    </row>
    <row r="93" spans="1:1" x14ac:dyDescent="0.25">
      <c r="A93" s="9" t="s">
        <v>664</v>
      </c>
    </row>
    <row r="94" spans="1:1" x14ac:dyDescent="0.25">
      <c r="A94" s="9" t="s">
        <v>665</v>
      </c>
    </row>
    <row r="95" spans="1:1" x14ac:dyDescent="0.25">
      <c r="A95" s="9" t="s">
        <v>666</v>
      </c>
    </row>
    <row r="96" spans="1:1" x14ac:dyDescent="0.25">
      <c r="A96" s="9" t="s">
        <v>667</v>
      </c>
    </row>
    <row r="97" spans="1:16" x14ac:dyDescent="0.25">
      <c r="A97" s="9" t="s">
        <v>668</v>
      </c>
    </row>
    <row r="98" spans="1:16" x14ac:dyDescent="0.25">
      <c r="A98" s="9" t="s">
        <v>669</v>
      </c>
    </row>
    <row r="99" spans="1:16" x14ac:dyDescent="0.25">
      <c r="A99" s="9" t="s">
        <v>670</v>
      </c>
    </row>
    <row r="100" spans="1:16" x14ac:dyDescent="0.25">
      <c r="A100" s="9" t="s">
        <v>671</v>
      </c>
    </row>
    <row r="101" spans="1:16" x14ac:dyDescent="0.25">
      <c r="A101" s="9" t="s">
        <v>672</v>
      </c>
    </row>
    <row r="102" spans="1:16" x14ac:dyDescent="0.25">
      <c r="A102" s="9" t="s">
        <v>673</v>
      </c>
    </row>
    <row r="103" spans="1:16" x14ac:dyDescent="0.25">
      <c r="A103" s="9" t="s">
        <v>674</v>
      </c>
    </row>
    <row r="104" spans="1:16" x14ac:dyDescent="0.25">
      <c r="A104" s="9" t="s">
        <v>675</v>
      </c>
    </row>
    <row r="105" spans="1:16" x14ac:dyDescent="0.25">
      <c r="A105" s="9" t="s">
        <v>676</v>
      </c>
    </row>
    <row r="106" spans="1:16" x14ac:dyDescent="0.25">
      <c r="A106" s="9" t="s">
        <v>677</v>
      </c>
    </row>
    <row r="107" spans="1:16" x14ac:dyDescent="0.25">
      <c r="A107" s="9" t="s">
        <v>678</v>
      </c>
    </row>
    <row r="108" spans="1:16" x14ac:dyDescent="0.25">
      <c r="A108" s="9" t="s">
        <v>679</v>
      </c>
    </row>
    <row r="109" spans="1:16" x14ac:dyDescent="0.25">
      <c r="A109" s="9" t="s">
        <v>680</v>
      </c>
    </row>
    <row r="110" spans="1:16" x14ac:dyDescent="0.25">
      <c r="A110" s="9" t="s">
        <v>681</v>
      </c>
    </row>
    <row r="111" spans="1:16" x14ac:dyDescent="0.25">
      <c r="A111" s="9" t="s">
        <v>682</v>
      </c>
    </row>
    <row r="112" spans="1:16" x14ac:dyDescent="0.25">
      <c r="A112" s="9" t="s">
        <v>233</v>
      </c>
      <c r="B112">
        <v>292489569.64967</v>
      </c>
      <c r="C112" t="s">
        <v>2518</v>
      </c>
      <c r="D112">
        <v>15962080.975160001</v>
      </c>
      <c r="E112">
        <v>8316048.6195200002</v>
      </c>
      <c r="F112">
        <v>11435612.06511</v>
      </c>
      <c r="G112">
        <v>2455477</v>
      </c>
      <c r="H112">
        <v>4150000</v>
      </c>
      <c r="I112">
        <v>16129400</v>
      </c>
      <c r="J112">
        <v>31744099.470729999</v>
      </c>
      <c r="K112">
        <v>25380425.38346</v>
      </c>
      <c r="L112">
        <v>17624558.118099999</v>
      </c>
      <c r="M112">
        <v>8847474.1337700002</v>
      </c>
      <c r="N112">
        <v>28558531.430020001</v>
      </c>
      <c r="O112">
        <v>4182884.01</v>
      </c>
      <c r="P112">
        <v>32719902.57</v>
      </c>
    </row>
    <row r="113" spans="1:1" x14ac:dyDescent="0.25">
      <c r="A113" s="9" t="s">
        <v>683</v>
      </c>
    </row>
    <row r="114" spans="1:1" x14ac:dyDescent="0.25">
      <c r="A114" s="9" t="s">
        <v>684</v>
      </c>
    </row>
    <row r="115" spans="1:1" x14ac:dyDescent="0.25">
      <c r="A115" s="9" t="s">
        <v>685</v>
      </c>
    </row>
    <row r="116" spans="1:1" x14ac:dyDescent="0.25">
      <c r="A116" s="9" t="s">
        <v>686</v>
      </c>
    </row>
    <row r="117" spans="1:1" x14ac:dyDescent="0.25">
      <c r="A117" s="9" t="s">
        <v>687</v>
      </c>
    </row>
    <row r="118" spans="1:1" x14ac:dyDescent="0.25">
      <c r="A118" s="9" t="s">
        <v>688</v>
      </c>
    </row>
    <row r="119" spans="1:1" x14ac:dyDescent="0.25">
      <c r="A119" s="9" t="s">
        <v>689</v>
      </c>
    </row>
    <row r="120" spans="1:1" x14ac:dyDescent="0.25">
      <c r="A120" s="9" t="s">
        <v>690</v>
      </c>
    </row>
    <row r="121" spans="1:1" x14ac:dyDescent="0.25">
      <c r="A121" s="9" t="s">
        <v>691</v>
      </c>
    </row>
    <row r="122" spans="1:1" x14ac:dyDescent="0.25">
      <c r="A122" s="9" t="s">
        <v>692</v>
      </c>
    </row>
    <row r="123" spans="1:1" x14ac:dyDescent="0.25">
      <c r="A123" s="9" t="s">
        <v>693</v>
      </c>
    </row>
    <row r="124" spans="1:1" x14ac:dyDescent="0.25">
      <c r="A124" s="9" t="s">
        <v>694</v>
      </c>
    </row>
    <row r="125" spans="1:1" x14ac:dyDescent="0.25">
      <c r="A125" s="9" t="s">
        <v>699</v>
      </c>
    </row>
    <row r="126" spans="1:1" x14ac:dyDescent="0.25">
      <c r="A126" s="9" t="s">
        <v>695</v>
      </c>
    </row>
    <row r="127" spans="1:1" x14ac:dyDescent="0.25">
      <c r="A127" s="9" t="s">
        <v>696</v>
      </c>
    </row>
    <row r="128" spans="1:1" x14ac:dyDescent="0.25">
      <c r="A128" s="9" t="s">
        <v>700</v>
      </c>
    </row>
    <row r="129" spans="1:16" x14ac:dyDescent="0.25">
      <c r="A129" s="56" t="s">
        <v>701</v>
      </c>
    </row>
    <row r="130" spans="1:16" x14ac:dyDescent="0.25">
      <c r="A130" s="56" t="s">
        <v>702</v>
      </c>
    </row>
    <row r="131" spans="1:16" x14ac:dyDescent="0.25">
      <c r="A131" s="9" t="s">
        <v>234</v>
      </c>
      <c r="B131">
        <v>225992581.43529001</v>
      </c>
      <c r="C131">
        <v>2182097.9477900001</v>
      </c>
      <c r="D131">
        <v>14268314.203500001</v>
      </c>
      <c r="E131">
        <v>10133353.636299999</v>
      </c>
      <c r="F131">
        <v>13172743.633579999</v>
      </c>
      <c r="G131">
        <v>2001867</v>
      </c>
      <c r="H131">
        <v>6340000</v>
      </c>
      <c r="I131">
        <v>11670600</v>
      </c>
      <c r="J131">
        <v>9320750.0912699997</v>
      </c>
      <c r="K131">
        <v>21267348.385559998</v>
      </c>
      <c r="L131">
        <v>8226495</v>
      </c>
      <c r="M131">
        <v>3695216.6362100001</v>
      </c>
      <c r="N131">
        <v>6503219.9714799998</v>
      </c>
      <c r="O131">
        <v>13392193.392000001</v>
      </c>
      <c r="P131">
        <v>17013982.050000001</v>
      </c>
    </row>
    <row r="132" spans="1:16" x14ac:dyDescent="0.25">
      <c r="A132" s="9" t="s">
        <v>703</v>
      </c>
    </row>
    <row r="133" spans="1:16" x14ac:dyDescent="0.25">
      <c r="A133" s="9" t="s">
        <v>704</v>
      </c>
    </row>
    <row r="134" spans="1:16" x14ac:dyDescent="0.25">
      <c r="A134" s="9" t="s">
        <v>717</v>
      </c>
    </row>
    <row r="135" spans="1:16" x14ac:dyDescent="0.25">
      <c r="A135" s="9" t="s">
        <v>705</v>
      </c>
    </row>
    <row r="136" spans="1:16" x14ac:dyDescent="0.25">
      <c r="A136" s="9" t="s">
        <v>706</v>
      </c>
    </row>
    <row r="137" spans="1:16" x14ac:dyDescent="0.25">
      <c r="A137" s="9" t="s">
        <v>707</v>
      </c>
    </row>
    <row r="138" spans="1:16" x14ac:dyDescent="0.25">
      <c r="A138" s="9" t="s">
        <v>708</v>
      </c>
    </row>
    <row r="139" spans="1:16" x14ac:dyDescent="0.25">
      <c r="A139" s="9" t="s">
        <v>709</v>
      </c>
    </row>
    <row r="140" spans="1:16" x14ac:dyDescent="0.25">
      <c r="A140" s="9" t="s">
        <v>710</v>
      </c>
    </row>
    <row r="141" spans="1:16" x14ac:dyDescent="0.25">
      <c r="A141" s="9" t="s">
        <v>711</v>
      </c>
    </row>
    <row r="142" spans="1:16" x14ac:dyDescent="0.25">
      <c r="A142" s="9" t="s">
        <v>712</v>
      </c>
    </row>
    <row r="143" spans="1:16" x14ac:dyDescent="0.25">
      <c r="A143" s="56" t="s">
        <v>713</v>
      </c>
    </row>
    <row r="144" spans="1:16" x14ac:dyDescent="0.25">
      <c r="A144" s="56" t="s">
        <v>715</v>
      </c>
    </row>
    <row r="145" spans="1:16" x14ac:dyDescent="0.25">
      <c r="A145" s="9" t="s">
        <v>631</v>
      </c>
    </row>
    <row r="146" spans="1:16" x14ac:dyDescent="0.25">
      <c r="A146" s="9" t="s">
        <v>632</v>
      </c>
    </row>
    <row r="147" spans="1:16" x14ac:dyDescent="0.25">
      <c r="A147" s="9" t="s">
        <v>633</v>
      </c>
    </row>
    <row r="148" spans="1:16" x14ac:dyDescent="0.25">
      <c r="A148" s="9" t="s">
        <v>235</v>
      </c>
      <c r="B148">
        <v>366517848.91725999</v>
      </c>
      <c r="C148">
        <v>1827860.2653900001</v>
      </c>
      <c r="D148">
        <v>17295846.747900002</v>
      </c>
      <c r="E148">
        <v>15119857.078740001</v>
      </c>
      <c r="F148">
        <v>42170829.158119999</v>
      </c>
      <c r="G148">
        <v>10531730</v>
      </c>
      <c r="H148">
        <v>13050000</v>
      </c>
      <c r="I148">
        <v>60900000</v>
      </c>
      <c r="J148">
        <v>42097243.152330004</v>
      </c>
      <c r="K148">
        <v>40488824.980010003</v>
      </c>
      <c r="L148">
        <v>25577982.530900002</v>
      </c>
      <c r="M148">
        <v>13220007.224199999</v>
      </c>
      <c r="N148">
        <v>21437530.86332</v>
      </c>
      <c r="O148">
        <v>8844043.7106599994</v>
      </c>
      <c r="P148">
        <v>53701680.089079998</v>
      </c>
    </row>
    <row r="149" spans="1:16" x14ac:dyDescent="0.25">
      <c r="A149" s="9" t="s">
        <v>718</v>
      </c>
    </row>
    <row r="150" spans="1:16" x14ac:dyDescent="0.25">
      <c r="A150" s="9" t="s">
        <v>719</v>
      </c>
    </row>
    <row r="151" spans="1:16" x14ac:dyDescent="0.25">
      <c r="A151" s="9" t="s">
        <v>720</v>
      </c>
    </row>
    <row r="152" spans="1:16" x14ac:dyDescent="0.25">
      <c r="A152" s="9" t="s">
        <v>721</v>
      </c>
    </row>
    <row r="153" spans="1:16" x14ac:dyDescent="0.25">
      <c r="A153" s="9" t="s">
        <v>722</v>
      </c>
    </row>
    <row r="154" spans="1:16" x14ac:dyDescent="0.25">
      <c r="A154" s="9" t="s">
        <v>723</v>
      </c>
    </row>
    <row r="155" spans="1:16" x14ac:dyDescent="0.25">
      <c r="A155" s="9" t="s">
        <v>724</v>
      </c>
    </row>
    <row r="156" spans="1:16" x14ac:dyDescent="0.25">
      <c r="A156" s="9" t="s">
        <v>725</v>
      </c>
    </row>
    <row r="157" spans="1:16" x14ac:dyDescent="0.25">
      <c r="A157" s="9" t="s">
        <v>726</v>
      </c>
    </row>
    <row r="158" spans="1:16" x14ac:dyDescent="0.25">
      <c r="A158" s="9" t="s">
        <v>727</v>
      </c>
    </row>
    <row r="159" spans="1:16" x14ac:dyDescent="0.25">
      <c r="A159" s="9" t="s">
        <v>728</v>
      </c>
    </row>
    <row r="160" spans="1:16" x14ac:dyDescent="0.25">
      <c r="A160" s="9" t="s">
        <v>729</v>
      </c>
    </row>
    <row r="161" spans="1:16" x14ac:dyDescent="0.25">
      <c r="A161" s="9" t="s">
        <v>730</v>
      </c>
    </row>
    <row r="162" spans="1:16" x14ac:dyDescent="0.25">
      <c r="A162" s="9" t="s">
        <v>731</v>
      </c>
    </row>
    <row r="163" spans="1:16" x14ac:dyDescent="0.25">
      <c r="A163" s="9" t="s">
        <v>732</v>
      </c>
    </row>
    <row r="164" spans="1:16" x14ac:dyDescent="0.25">
      <c r="A164" s="9" t="s">
        <v>236</v>
      </c>
      <c r="B164">
        <v>273609193.85523003</v>
      </c>
      <c r="C164">
        <v>703012.87702000001</v>
      </c>
      <c r="D164">
        <v>11978916.817809999</v>
      </c>
      <c r="E164">
        <v>4122334.3924000002</v>
      </c>
      <c r="F164">
        <v>16109301.715469999</v>
      </c>
      <c r="G164">
        <v>3831896</v>
      </c>
      <c r="H164">
        <v>4691074</v>
      </c>
      <c r="I164">
        <v>14770000</v>
      </c>
      <c r="J164">
        <v>18935005.176910002</v>
      </c>
      <c r="K164">
        <v>18181059.770089999</v>
      </c>
      <c r="L164">
        <v>13867490.884190001</v>
      </c>
      <c r="M164">
        <v>4843148.1253500003</v>
      </c>
      <c r="N164">
        <v>7938895.2518100003</v>
      </c>
      <c r="O164">
        <v>2423094.3903800002</v>
      </c>
      <c r="P164">
        <v>16157701.919999998</v>
      </c>
    </row>
    <row r="165" spans="1:16" x14ac:dyDescent="0.25">
      <c r="A165" s="9" t="s">
        <v>237</v>
      </c>
      <c r="B165">
        <v>270596130.04877001</v>
      </c>
      <c r="C165">
        <v>578212.82264999999</v>
      </c>
      <c r="D165">
        <v>11938527.976199999</v>
      </c>
      <c r="E165">
        <v>4039516.95683</v>
      </c>
      <c r="F165">
        <v>16109301.715469999</v>
      </c>
      <c r="G165">
        <v>3831896</v>
      </c>
      <c r="H165">
        <v>4691074</v>
      </c>
      <c r="I165">
        <v>14510000</v>
      </c>
      <c r="J165">
        <v>16041304.77005</v>
      </c>
      <c r="K165">
        <v>17281243.858139999</v>
      </c>
      <c r="L165">
        <v>13867490.884190001</v>
      </c>
      <c r="M165">
        <v>4805452.1253500003</v>
      </c>
      <c r="N165">
        <v>7938895.2518100003</v>
      </c>
      <c r="O165">
        <v>2378525.5275900001</v>
      </c>
      <c r="P165">
        <v>11061546.869999999</v>
      </c>
    </row>
    <row r="166" spans="1:16" x14ac:dyDescent="0.25">
      <c r="A166" s="9" t="s">
        <v>733</v>
      </c>
    </row>
    <row r="167" spans="1:16" x14ac:dyDescent="0.25">
      <c r="A167" s="9" t="s">
        <v>734</v>
      </c>
    </row>
    <row r="168" spans="1:16" x14ac:dyDescent="0.25">
      <c r="A168" s="9" t="s">
        <v>735</v>
      </c>
    </row>
    <row r="169" spans="1:16" x14ac:dyDescent="0.25">
      <c r="A169" s="9" t="s">
        <v>736</v>
      </c>
    </row>
    <row r="170" spans="1:16" x14ac:dyDescent="0.25">
      <c r="A170" s="52" t="s">
        <v>737</v>
      </c>
    </row>
    <row r="171" spans="1:16" x14ac:dyDescent="0.25">
      <c r="A171" s="52" t="s">
        <v>738</v>
      </c>
    </row>
    <row r="172" spans="1:16" x14ac:dyDescent="0.25">
      <c r="A172" s="52" t="s">
        <v>739</v>
      </c>
    </row>
    <row r="173" spans="1:16" x14ac:dyDescent="0.25">
      <c r="A173" s="52" t="s">
        <v>740</v>
      </c>
    </row>
    <row r="174" spans="1:16" x14ac:dyDescent="0.25">
      <c r="A174" s="52" t="s">
        <v>741</v>
      </c>
    </row>
    <row r="175" spans="1:16" x14ac:dyDescent="0.25">
      <c r="A175" s="52" t="s">
        <v>742</v>
      </c>
    </row>
    <row r="176" spans="1:16" x14ac:dyDescent="0.25">
      <c r="A176" s="52" t="s">
        <v>743</v>
      </c>
    </row>
    <row r="177" spans="1:16" x14ac:dyDescent="0.25">
      <c r="A177" s="52" t="s">
        <v>744</v>
      </c>
    </row>
    <row r="178" spans="1:16" x14ac:dyDescent="0.25">
      <c r="A178" s="52" t="s">
        <v>745</v>
      </c>
    </row>
    <row r="179" spans="1:16" x14ac:dyDescent="0.25">
      <c r="A179" s="52" t="s">
        <v>746</v>
      </c>
    </row>
    <row r="180" spans="1:16" x14ac:dyDescent="0.25">
      <c r="A180" s="52" t="s">
        <v>747</v>
      </c>
    </row>
    <row r="181" spans="1:16" x14ac:dyDescent="0.25">
      <c r="A181" s="52" t="s">
        <v>748</v>
      </c>
    </row>
    <row r="182" spans="1:16" x14ac:dyDescent="0.25">
      <c r="A182" s="52" t="s">
        <v>749</v>
      </c>
    </row>
    <row r="183" spans="1:16" x14ac:dyDescent="0.25">
      <c r="A183" s="52" t="s">
        <v>750</v>
      </c>
    </row>
    <row r="184" spans="1:16" x14ac:dyDescent="0.25">
      <c r="A184" s="52" t="s">
        <v>751</v>
      </c>
    </row>
    <row r="185" spans="1:16" x14ac:dyDescent="0.25">
      <c r="A185" s="52" t="s">
        <v>752</v>
      </c>
    </row>
    <row r="186" spans="1:16" x14ac:dyDescent="0.25">
      <c r="A186" s="52" t="s">
        <v>753</v>
      </c>
    </row>
    <row r="187" spans="1:16" x14ac:dyDescent="0.25">
      <c r="A187" s="52" t="s">
        <v>754</v>
      </c>
    </row>
    <row r="188" spans="1:16" x14ac:dyDescent="0.25">
      <c r="A188" s="9" t="s">
        <v>238</v>
      </c>
      <c r="B188">
        <v>3013063.8064600001</v>
      </c>
      <c r="C188">
        <v>124800.05437</v>
      </c>
      <c r="D188">
        <v>40388.841610000003</v>
      </c>
      <c r="E188">
        <v>82817.435570000001</v>
      </c>
      <c r="F188" t="s">
        <v>2518</v>
      </c>
      <c r="G188" t="s">
        <v>2518</v>
      </c>
      <c r="H188" t="s">
        <v>2518</v>
      </c>
      <c r="I188">
        <v>260000</v>
      </c>
      <c r="J188">
        <v>2893700.40686</v>
      </c>
      <c r="K188">
        <v>899815.91194999998</v>
      </c>
      <c r="L188">
        <v>0</v>
      </c>
      <c r="M188">
        <v>37696</v>
      </c>
      <c r="N188" t="s">
        <v>2518</v>
      </c>
      <c r="O188">
        <v>44568.862789999999</v>
      </c>
      <c r="P188">
        <v>5096155.05</v>
      </c>
    </row>
    <row r="189" spans="1:16" x14ac:dyDescent="0.25">
      <c r="A189" s="9" t="s">
        <v>239</v>
      </c>
      <c r="B189">
        <v>50254173.621059999</v>
      </c>
      <c r="C189">
        <v>87083.426269999996</v>
      </c>
      <c r="D189">
        <v>946235.89815999998</v>
      </c>
      <c r="E189">
        <v>2078137.4991900001</v>
      </c>
      <c r="F189">
        <v>11498477.22855</v>
      </c>
      <c r="G189">
        <v>3088273</v>
      </c>
      <c r="H189">
        <v>3280000</v>
      </c>
      <c r="I189">
        <v>4810000</v>
      </c>
      <c r="J189">
        <v>6201181.1090000002</v>
      </c>
      <c r="K189">
        <v>12699609.174880002</v>
      </c>
      <c r="L189">
        <v>3758336</v>
      </c>
      <c r="M189">
        <v>1151056.76642</v>
      </c>
      <c r="N189">
        <v>3508590.70793</v>
      </c>
      <c r="O189">
        <v>1613207.4034500001</v>
      </c>
      <c r="P189">
        <v>7134616.9000000004</v>
      </c>
    </row>
    <row r="190" spans="1:16" x14ac:dyDescent="0.25">
      <c r="A190" s="9" t="s">
        <v>240</v>
      </c>
      <c r="B190">
        <v>39779162.31899</v>
      </c>
      <c r="C190">
        <v>87083.426269999996</v>
      </c>
      <c r="D190">
        <v>744291.69010000001</v>
      </c>
      <c r="E190">
        <v>1791905.7882600001</v>
      </c>
      <c r="F190">
        <v>11498477.22855</v>
      </c>
      <c r="G190">
        <v>2994034</v>
      </c>
      <c r="H190">
        <v>1800000</v>
      </c>
      <c r="I190">
        <v>4810000</v>
      </c>
      <c r="J190">
        <v>3936554.37641</v>
      </c>
      <c r="K190">
        <v>9495719.7615300007</v>
      </c>
      <c r="L190">
        <v>3526912</v>
      </c>
      <c r="M190">
        <v>567841.08219999995</v>
      </c>
      <c r="N190">
        <v>1727629.70716</v>
      </c>
      <c r="O190">
        <v>1282476.00358</v>
      </c>
      <c r="P190">
        <v>6115386.1500000004</v>
      </c>
    </row>
    <row r="191" spans="1:16" x14ac:dyDescent="0.25">
      <c r="A191" s="9" t="s">
        <v>755</v>
      </c>
    </row>
    <row r="192" spans="1:16" x14ac:dyDescent="0.25">
      <c r="A192" s="9" t="s">
        <v>756</v>
      </c>
    </row>
    <row r="193" spans="1:16" x14ac:dyDescent="0.25">
      <c r="A193" s="9" t="s">
        <v>757</v>
      </c>
    </row>
    <row r="194" spans="1:16" x14ac:dyDescent="0.25">
      <c r="A194" s="9" t="s">
        <v>241</v>
      </c>
      <c r="B194">
        <v>10475011.302069999</v>
      </c>
      <c r="C194">
        <v>0</v>
      </c>
      <c r="D194">
        <v>201944.20806</v>
      </c>
      <c r="E194">
        <v>286231.71093</v>
      </c>
      <c r="F194" t="s">
        <v>2518</v>
      </c>
      <c r="G194">
        <v>94239</v>
      </c>
      <c r="H194">
        <v>1480000</v>
      </c>
      <c r="I194" t="s">
        <v>2518</v>
      </c>
      <c r="J194">
        <v>2264626.7325900001</v>
      </c>
      <c r="K194">
        <v>3203889.41335</v>
      </c>
      <c r="L194">
        <v>231424</v>
      </c>
      <c r="M194">
        <v>583215.68422000005</v>
      </c>
      <c r="N194">
        <v>1780961.00077</v>
      </c>
      <c r="O194">
        <v>330731.39987000002</v>
      </c>
      <c r="P194">
        <v>1019230.75</v>
      </c>
    </row>
    <row r="195" spans="1:16" x14ac:dyDescent="0.25">
      <c r="A195" s="9" t="s">
        <v>758</v>
      </c>
    </row>
    <row r="196" spans="1:16" x14ac:dyDescent="0.25">
      <c r="A196" s="9" t="s">
        <v>759</v>
      </c>
    </row>
    <row r="197" spans="1:16" x14ac:dyDescent="0.25">
      <c r="A197" s="9" t="s">
        <v>760</v>
      </c>
    </row>
    <row r="198" spans="1:16" x14ac:dyDescent="0.25">
      <c r="A198" s="9" t="s">
        <v>242</v>
      </c>
      <c r="B198">
        <v>42654481.440959997</v>
      </c>
      <c r="C198">
        <v>49675.058669999999</v>
      </c>
      <c r="D198">
        <v>3305963.6379300002</v>
      </c>
      <c r="E198">
        <v>7125382.8177500004</v>
      </c>
      <c r="F198">
        <v>10159891.595620001</v>
      </c>
      <c r="G198">
        <v>1285679</v>
      </c>
      <c r="H198">
        <v>758926</v>
      </c>
      <c r="I198" t="s">
        <v>2518</v>
      </c>
      <c r="J198">
        <v>16961056.864859998</v>
      </c>
      <c r="K198">
        <v>6467563.9179199999</v>
      </c>
      <c r="L198">
        <v>7018789.64671</v>
      </c>
      <c r="M198">
        <v>3784597.05033</v>
      </c>
      <c r="N198">
        <v>6401784.3544800002</v>
      </c>
      <c r="O198">
        <v>2874021.69404</v>
      </c>
      <c r="P198">
        <v>24675995.140000001</v>
      </c>
    </row>
    <row r="199" spans="1:16" x14ac:dyDescent="0.25">
      <c r="A199" s="9" t="s">
        <v>762</v>
      </c>
    </row>
    <row r="200" spans="1:16" x14ac:dyDescent="0.25">
      <c r="A200" s="9" t="s">
        <v>761</v>
      </c>
    </row>
    <row r="201" spans="1:16" x14ac:dyDescent="0.25">
      <c r="A201" s="9" t="s">
        <v>763</v>
      </c>
    </row>
    <row r="202" spans="1:16" x14ac:dyDescent="0.25">
      <c r="A202" s="9" t="s">
        <v>764</v>
      </c>
    </row>
    <row r="203" spans="1:16" x14ac:dyDescent="0.25">
      <c r="A203" s="9" t="s">
        <v>243</v>
      </c>
      <c r="B203">
        <v>40466621.42159</v>
      </c>
      <c r="C203" t="s">
        <v>2518</v>
      </c>
      <c r="D203">
        <v>2312433.3775200001</v>
      </c>
      <c r="E203">
        <v>6049233.6855800003</v>
      </c>
      <c r="F203" t="s">
        <v>2518</v>
      </c>
      <c r="G203">
        <v>621145</v>
      </c>
      <c r="H203">
        <v>749926</v>
      </c>
      <c r="I203" t="s">
        <v>2518</v>
      </c>
      <c r="J203" t="s">
        <v>2518</v>
      </c>
      <c r="K203">
        <v>4290710.5039499998</v>
      </c>
      <c r="L203">
        <v>5441880.6500000004</v>
      </c>
      <c r="M203" t="s">
        <v>2518</v>
      </c>
      <c r="N203" t="s">
        <v>2518</v>
      </c>
      <c r="O203">
        <v>1867033.6886199999</v>
      </c>
      <c r="P203">
        <v>19740796</v>
      </c>
    </row>
    <row r="204" spans="1:16" x14ac:dyDescent="0.25">
      <c r="A204" s="9" t="s">
        <v>765</v>
      </c>
    </row>
    <row r="205" spans="1:16" x14ac:dyDescent="0.25">
      <c r="A205" s="9" t="s">
        <v>766</v>
      </c>
    </row>
    <row r="206" spans="1:16" x14ac:dyDescent="0.25">
      <c r="A206" s="9" t="s">
        <v>244</v>
      </c>
      <c r="B206">
        <v>2187860.0193699999</v>
      </c>
      <c r="C206" t="s">
        <v>2518</v>
      </c>
      <c r="D206">
        <v>993530.26040999999</v>
      </c>
      <c r="E206">
        <v>1076149.1321700001</v>
      </c>
      <c r="F206" t="s">
        <v>2518</v>
      </c>
      <c r="G206">
        <v>664534</v>
      </c>
      <c r="H206">
        <v>9000</v>
      </c>
      <c r="I206" t="s">
        <v>2518</v>
      </c>
      <c r="J206" t="s">
        <v>2518</v>
      </c>
      <c r="K206">
        <v>2176853.4139700001</v>
      </c>
      <c r="L206">
        <v>1576909</v>
      </c>
      <c r="M206" t="s">
        <v>2518</v>
      </c>
      <c r="N206" t="s">
        <v>2518</v>
      </c>
      <c r="O206">
        <v>1006988.0054199999</v>
      </c>
      <c r="P206">
        <v>4935199.1399999997</v>
      </c>
    </row>
    <row r="207" spans="1:16" x14ac:dyDescent="0.25">
      <c r="A207" s="9" t="s">
        <v>767</v>
      </c>
    </row>
    <row r="208" spans="1:16" x14ac:dyDescent="0.25">
      <c r="A208" s="9" t="s">
        <v>768</v>
      </c>
    </row>
    <row r="209" spans="1:16" x14ac:dyDescent="0.25">
      <c r="A209" s="9" t="s">
        <v>634</v>
      </c>
      <c r="B209" t="s">
        <v>2518</v>
      </c>
      <c r="C209" t="s">
        <v>2518</v>
      </c>
      <c r="D209">
        <v>1064730.3940000001</v>
      </c>
      <c r="E209">
        <v>1794002.3694</v>
      </c>
      <c r="F209">
        <v>4403158.6184700001</v>
      </c>
      <c r="G209">
        <v>2325882</v>
      </c>
      <c r="H209">
        <v>2480000</v>
      </c>
      <c r="I209">
        <v>0</v>
      </c>
      <c r="J209" t="s">
        <v>2518</v>
      </c>
      <c r="K209">
        <v>3140592.1171200001</v>
      </c>
      <c r="L209">
        <v>933366</v>
      </c>
      <c r="M209">
        <v>3441205.2792600002</v>
      </c>
      <c r="N209">
        <v>3588260.5490899999</v>
      </c>
      <c r="O209">
        <v>1933720.22</v>
      </c>
      <c r="P209">
        <v>5733366.0999999996</v>
      </c>
    </row>
    <row r="210" spans="1:16" x14ac:dyDescent="0.25">
      <c r="A210" s="9" t="s">
        <v>635</v>
      </c>
    </row>
    <row r="211" spans="1:16" x14ac:dyDescent="0.25">
      <c r="A211" s="9" t="s">
        <v>636</v>
      </c>
    </row>
    <row r="212" spans="1:16" x14ac:dyDescent="0.25">
      <c r="A212" s="9" t="s">
        <v>637</v>
      </c>
    </row>
    <row r="213" spans="1:16" x14ac:dyDescent="0.25">
      <c r="A213" s="9" t="s">
        <v>638</v>
      </c>
    </row>
    <row r="214" spans="1:16" x14ac:dyDescent="0.25">
      <c r="A214" s="9" t="s">
        <v>639</v>
      </c>
    </row>
    <row r="215" spans="1:16" x14ac:dyDescent="0.25">
      <c r="A215" s="9" t="s">
        <v>640</v>
      </c>
    </row>
    <row r="216" spans="1:16" x14ac:dyDescent="0.25">
      <c r="A216" s="9" t="s">
        <v>641</v>
      </c>
    </row>
    <row r="217" spans="1:16" x14ac:dyDescent="0.25">
      <c r="A217" s="9" t="s">
        <v>642</v>
      </c>
    </row>
    <row r="218" spans="1:16" x14ac:dyDescent="0.25">
      <c r="A218" s="9" t="s">
        <v>643</v>
      </c>
    </row>
    <row r="219" spans="1:16" x14ac:dyDescent="0.25">
      <c r="A219" s="9" t="s">
        <v>644</v>
      </c>
    </row>
    <row r="220" spans="1:16" x14ac:dyDescent="0.25">
      <c r="A220" s="9" t="s">
        <v>645</v>
      </c>
    </row>
    <row r="221" spans="1:16" x14ac:dyDescent="0.25">
      <c r="A221" s="9" t="s">
        <v>251</v>
      </c>
      <c r="B221">
        <v>90000000</v>
      </c>
      <c r="C221">
        <v>72889.770579999997</v>
      </c>
      <c r="D221">
        <v>919559.02589000005</v>
      </c>
      <c r="E221">
        <v>838011.76954000001</v>
      </c>
      <c r="F221">
        <v>1438985.7056</v>
      </c>
      <c r="G221">
        <v>220477</v>
      </c>
      <c r="H221">
        <v>1590000</v>
      </c>
      <c r="I221">
        <v>2220000</v>
      </c>
      <c r="J221">
        <v>3090367.35415</v>
      </c>
      <c r="K221">
        <v>3167036.5546200001</v>
      </c>
      <c r="L221">
        <v>1106815</v>
      </c>
      <c r="M221">
        <v>22293.010020000002</v>
      </c>
      <c r="N221">
        <v>1011631.63218</v>
      </c>
      <c r="O221" t="s">
        <v>2518</v>
      </c>
      <c r="P221">
        <v>6818263.6859999998</v>
      </c>
    </row>
    <row r="222" spans="1:16" x14ac:dyDescent="0.25">
      <c r="A222" s="9" t="s">
        <v>769</v>
      </c>
    </row>
    <row r="223" spans="1:16" x14ac:dyDescent="0.25">
      <c r="A223" s="9" t="s">
        <v>770</v>
      </c>
    </row>
    <row r="224" spans="1:16" x14ac:dyDescent="0.25">
      <c r="A224" s="9" t="s">
        <v>771</v>
      </c>
    </row>
    <row r="225" spans="1:16" x14ac:dyDescent="0.25">
      <c r="A225" s="9" t="s">
        <v>779</v>
      </c>
    </row>
    <row r="226" spans="1:16" x14ac:dyDescent="0.25">
      <c r="A226" s="9" t="s">
        <v>772</v>
      </c>
    </row>
    <row r="227" spans="1:16" x14ac:dyDescent="0.25">
      <c r="A227" s="9" t="s">
        <v>773</v>
      </c>
    </row>
    <row r="228" spans="1:16" x14ac:dyDescent="0.25">
      <c r="A228" s="9" t="s">
        <v>774</v>
      </c>
    </row>
    <row r="229" spans="1:16" x14ac:dyDescent="0.25">
      <c r="A229" s="9" t="s">
        <v>775</v>
      </c>
    </row>
    <row r="230" spans="1:16" x14ac:dyDescent="0.25">
      <c r="A230" s="9" t="s">
        <v>776</v>
      </c>
    </row>
    <row r="231" spans="1:16" x14ac:dyDescent="0.25">
      <c r="A231" s="9" t="s">
        <v>777</v>
      </c>
    </row>
    <row r="232" spans="1:16" x14ac:dyDescent="0.25">
      <c r="A232" s="9" t="s">
        <v>778</v>
      </c>
    </row>
    <row r="233" spans="1:16" x14ac:dyDescent="0.25">
      <c r="A233" s="9" t="s">
        <v>646</v>
      </c>
    </row>
    <row r="234" spans="1:16" x14ac:dyDescent="0.25">
      <c r="A234" s="56" t="s">
        <v>820</v>
      </c>
    </row>
    <row r="235" spans="1:16" x14ac:dyDescent="0.25">
      <c r="A235" s="52" t="s">
        <v>821</v>
      </c>
    </row>
    <row r="236" spans="1:16" x14ac:dyDescent="0.25">
      <c r="A236" s="52" t="s">
        <v>822</v>
      </c>
    </row>
    <row r="237" spans="1:16" x14ac:dyDescent="0.25">
      <c r="A237" s="9" t="s">
        <v>823</v>
      </c>
    </row>
    <row r="238" spans="1:16" x14ac:dyDescent="0.25">
      <c r="A238" s="9" t="s">
        <v>2510</v>
      </c>
    </row>
    <row r="239" spans="1:16" x14ac:dyDescent="0.25">
      <c r="A239" s="9" t="s">
        <v>222</v>
      </c>
      <c r="B239">
        <v>2559</v>
      </c>
      <c r="C239">
        <v>122</v>
      </c>
      <c r="D239">
        <v>289.78041999999999</v>
      </c>
      <c r="E239">
        <v>211</v>
      </c>
      <c r="F239">
        <v>709</v>
      </c>
      <c r="G239">
        <v>82</v>
      </c>
      <c r="H239">
        <v>133</v>
      </c>
      <c r="I239">
        <v>925.04</v>
      </c>
      <c r="J239">
        <v>636</v>
      </c>
      <c r="K239">
        <v>507.84764999999999</v>
      </c>
      <c r="L239">
        <v>308.2</v>
      </c>
      <c r="M239">
        <v>109</v>
      </c>
      <c r="N239">
        <v>309</v>
      </c>
      <c r="O239">
        <v>180</v>
      </c>
      <c r="P239">
        <v>709</v>
      </c>
    </row>
    <row r="240" spans="1:16" x14ac:dyDescent="0.25">
      <c r="A240" s="9" t="s">
        <v>2608</v>
      </c>
      <c r="B240">
        <v>2069</v>
      </c>
      <c r="C240">
        <v>91</v>
      </c>
      <c r="D240">
        <v>252</v>
      </c>
      <c r="E240">
        <v>152</v>
      </c>
      <c r="F240">
        <v>39</v>
      </c>
      <c r="G240">
        <v>20</v>
      </c>
      <c r="H240">
        <v>104</v>
      </c>
      <c r="I240">
        <v>632</v>
      </c>
      <c r="J240">
        <v>422</v>
      </c>
      <c r="K240">
        <v>435</v>
      </c>
      <c r="L240">
        <v>82</v>
      </c>
      <c r="M240">
        <v>76</v>
      </c>
      <c r="N240">
        <v>46</v>
      </c>
      <c r="O240">
        <v>81</v>
      </c>
      <c r="P240">
        <v>478</v>
      </c>
    </row>
    <row r="241" spans="1:16" x14ac:dyDescent="0.25">
      <c r="A241" s="9" t="s">
        <v>2609</v>
      </c>
      <c r="B241">
        <v>490</v>
      </c>
      <c r="C241">
        <v>31</v>
      </c>
      <c r="D241">
        <v>37.780419999999992</v>
      </c>
      <c r="E241">
        <v>59</v>
      </c>
      <c r="F241">
        <v>670</v>
      </c>
      <c r="G241">
        <v>62</v>
      </c>
      <c r="H241">
        <v>29</v>
      </c>
      <c r="I241">
        <v>293.03999999999996</v>
      </c>
      <c r="J241">
        <v>214</v>
      </c>
      <c r="K241">
        <v>72.847649999999987</v>
      </c>
      <c r="L241">
        <v>226.2</v>
      </c>
      <c r="M241">
        <v>33</v>
      </c>
      <c r="N241">
        <v>263</v>
      </c>
      <c r="O241">
        <v>99</v>
      </c>
      <c r="P241">
        <v>231</v>
      </c>
    </row>
    <row r="242" spans="1:16" x14ac:dyDescent="0.25">
      <c r="A242" s="9" t="s">
        <v>223</v>
      </c>
      <c r="B242">
        <v>1626</v>
      </c>
      <c r="C242">
        <v>70.128</v>
      </c>
      <c r="D242">
        <v>215.23457999999999</v>
      </c>
      <c r="E242">
        <v>118</v>
      </c>
      <c r="F242">
        <v>348</v>
      </c>
      <c r="G242">
        <v>64</v>
      </c>
      <c r="H242">
        <v>73</v>
      </c>
      <c r="I242">
        <v>418</v>
      </c>
      <c r="J242">
        <v>357</v>
      </c>
      <c r="K242">
        <v>323.99076000000002</v>
      </c>
      <c r="L242">
        <v>253</v>
      </c>
      <c r="M242">
        <v>67</v>
      </c>
      <c r="N242">
        <v>157</v>
      </c>
      <c r="O242">
        <v>125</v>
      </c>
      <c r="P242">
        <v>439</v>
      </c>
    </row>
    <row r="243" spans="1:16" x14ac:dyDescent="0.25">
      <c r="A243" s="9" t="s">
        <v>781</v>
      </c>
      <c r="B243">
        <v>1107</v>
      </c>
      <c r="C243">
        <v>70.128</v>
      </c>
      <c r="D243">
        <v>156.18958000000001</v>
      </c>
      <c r="E243">
        <v>115</v>
      </c>
      <c r="F243">
        <v>348</v>
      </c>
      <c r="G243">
        <v>64</v>
      </c>
      <c r="H243">
        <v>73</v>
      </c>
      <c r="I243">
        <v>406</v>
      </c>
      <c r="J243">
        <v>327</v>
      </c>
      <c r="K243">
        <v>241.9649</v>
      </c>
      <c r="L243">
        <v>239</v>
      </c>
      <c r="M243">
        <v>67</v>
      </c>
      <c r="N243">
        <v>152</v>
      </c>
      <c r="O243">
        <v>125</v>
      </c>
      <c r="P243">
        <v>383</v>
      </c>
    </row>
    <row r="244" spans="1:16" x14ac:dyDescent="0.25">
      <c r="A244" s="9" t="s">
        <v>783</v>
      </c>
    </row>
    <row r="245" spans="1:16" x14ac:dyDescent="0.25">
      <c r="A245" s="9" t="s">
        <v>784</v>
      </c>
    </row>
    <row r="246" spans="1:16" x14ac:dyDescent="0.25">
      <c r="A246" s="9" t="s">
        <v>782</v>
      </c>
      <c r="B246">
        <v>519</v>
      </c>
      <c r="C246" t="s">
        <v>2518</v>
      </c>
      <c r="D246">
        <v>59.045000000000002</v>
      </c>
      <c r="E246">
        <v>3</v>
      </c>
      <c r="F246">
        <v>0</v>
      </c>
      <c r="G246" t="s">
        <v>2518</v>
      </c>
      <c r="H246">
        <v>0</v>
      </c>
      <c r="I246">
        <v>12</v>
      </c>
      <c r="J246">
        <v>30</v>
      </c>
      <c r="K246">
        <v>82.025859999999994</v>
      </c>
      <c r="L246">
        <v>14</v>
      </c>
      <c r="M246">
        <v>0</v>
      </c>
      <c r="N246">
        <v>5</v>
      </c>
      <c r="O246">
        <v>0</v>
      </c>
      <c r="P246">
        <v>56</v>
      </c>
    </row>
    <row r="247" spans="1:16" x14ac:dyDescent="0.25">
      <c r="A247" s="9" t="s">
        <v>785</v>
      </c>
    </row>
    <row r="248" spans="1:16" x14ac:dyDescent="0.25">
      <c r="A248" s="9" t="s">
        <v>786</v>
      </c>
    </row>
    <row r="249" spans="1:16" x14ac:dyDescent="0.25">
      <c r="A249" s="9" t="s">
        <v>2610</v>
      </c>
      <c r="B249" t="str">
        <f>IF(LEN(B244)+LEN(B247)&gt;0,B244+B247,"")</f>
        <v/>
      </c>
      <c r="C249" t="str">
        <f t="shared" ref="C249:P249" si="0">IF(LEN(C244)+LEN(C247)&gt;0,C244+C247,"")</f>
        <v/>
      </c>
      <c r="D249" t="str">
        <f t="shared" si="0"/>
        <v/>
      </c>
      <c r="E249" t="str">
        <f t="shared" si="0"/>
        <v/>
      </c>
      <c r="F249" t="str">
        <f t="shared" si="0"/>
        <v/>
      </c>
      <c r="G249" t="str">
        <f t="shared" si="0"/>
        <v/>
      </c>
      <c r="H249" t="str">
        <f t="shared" si="0"/>
        <v/>
      </c>
      <c r="I249" t="str">
        <f t="shared" si="0"/>
        <v/>
      </c>
      <c r="J249" t="str">
        <f t="shared" si="0"/>
        <v/>
      </c>
      <c r="K249" t="str">
        <f t="shared" si="0"/>
        <v/>
      </c>
      <c r="L249" t="str">
        <f t="shared" si="0"/>
        <v/>
      </c>
      <c r="M249" t="str">
        <f t="shared" si="0"/>
        <v/>
      </c>
      <c r="N249" t="str">
        <f t="shared" si="0"/>
        <v/>
      </c>
      <c r="O249" t="str">
        <f t="shared" si="0"/>
        <v/>
      </c>
      <c r="P249" t="str">
        <f t="shared" si="0"/>
        <v/>
      </c>
    </row>
    <row r="250" spans="1:16" x14ac:dyDescent="0.25">
      <c r="A250" s="9" t="s">
        <v>2611</v>
      </c>
      <c r="B250" t="str">
        <f>IF(LEN(B245)+LEN(B248)&gt;0,B245+B248,"")</f>
        <v/>
      </c>
      <c r="C250" t="str">
        <f t="shared" ref="C250:P250" si="1">IF(LEN(C245)+LEN(C248)&gt;0,C245+C248,"")</f>
        <v/>
      </c>
      <c r="D250" t="str">
        <f t="shared" si="1"/>
        <v/>
      </c>
      <c r="E250" t="str">
        <f t="shared" si="1"/>
        <v/>
      </c>
      <c r="F250" t="str">
        <f t="shared" si="1"/>
        <v/>
      </c>
      <c r="G250" t="str">
        <f t="shared" si="1"/>
        <v/>
      </c>
      <c r="H250" t="str">
        <f t="shared" si="1"/>
        <v/>
      </c>
      <c r="I250" t="str">
        <f t="shared" si="1"/>
        <v/>
      </c>
      <c r="J250" t="str">
        <f t="shared" si="1"/>
        <v/>
      </c>
      <c r="K250" t="str">
        <f t="shared" si="1"/>
        <v/>
      </c>
      <c r="L250" t="str">
        <f t="shared" si="1"/>
        <v/>
      </c>
      <c r="M250" t="str">
        <f t="shared" si="1"/>
        <v/>
      </c>
      <c r="N250" t="str">
        <f t="shared" si="1"/>
        <v/>
      </c>
      <c r="O250" t="str">
        <f t="shared" si="1"/>
        <v/>
      </c>
      <c r="P250" t="str">
        <f t="shared" si="1"/>
        <v/>
      </c>
    </row>
    <row r="251" spans="1:16" x14ac:dyDescent="0.25">
      <c r="A251" s="9" t="s">
        <v>225</v>
      </c>
      <c r="B251">
        <v>1183</v>
      </c>
      <c r="C251">
        <v>41.137</v>
      </c>
      <c r="D251">
        <v>168.82362000000001</v>
      </c>
      <c r="E251">
        <v>62</v>
      </c>
      <c r="F251">
        <v>147</v>
      </c>
      <c r="G251">
        <v>17</v>
      </c>
      <c r="H251">
        <v>48</v>
      </c>
      <c r="I251">
        <v>158</v>
      </c>
      <c r="J251">
        <v>172</v>
      </c>
      <c r="K251">
        <v>191.84782999999999</v>
      </c>
      <c r="L251">
        <v>196</v>
      </c>
      <c r="M251">
        <v>42</v>
      </c>
      <c r="N251">
        <v>84</v>
      </c>
      <c r="O251">
        <v>86</v>
      </c>
      <c r="P251">
        <v>439</v>
      </c>
    </row>
    <row r="252" spans="1:16" x14ac:dyDescent="0.25">
      <c r="A252" s="9" t="s">
        <v>787</v>
      </c>
    </row>
    <row r="253" spans="1:16" x14ac:dyDescent="0.25">
      <c r="A253" s="9" t="s">
        <v>788</v>
      </c>
    </row>
    <row r="254" spans="1:16" x14ac:dyDescent="0.25">
      <c r="A254" s="9" t="s">
        <v>789</v>
      </c>
    </row>
    <row r="255" spans="1:16" x14ac:dyDescent="0.25">
      <c r="A255" s="9" t="s">
        <v>790</v>
      </c>
    </row>
    <row r="256" spans="1:16" x14ac:dyDescent="0.25">
      <c r="A256" s="9" t="s">
        <v>791</v>
      </c>
    </row>
    <row r="257" spans="1:16" x14ac:dyDescent="0.25">
      <c r="A257" s="9" t="s">
        <v>792</v>
      </c>
    </row>
    <row r="258" spans="1:16" x14ac:dyDescent="0.25">
      <c r="A258" s="9" t="s">
        <v>793</v>
      </c>
    </row>
    <row r="259" spans="1:16" x14ac:dyDescent="0.25">
      <c r="A259" s="9" t="s">
        <v>794</v>
      </c>
    </row>
    <row r="260" spans="1:16" x14ac:dyDescent="0.25">
      <c r="A260" s="9" t="s">
        <v>795</v>
      </c>
    </row>
    <row r="261" spans="1:16" x14ac:dyDescent="0.25">
      <c r="A261" s="9" t="s">
        <v>796</v>
      </c>
    </row>
    <row r="262" spans="1:16" x14ac:dyDescent="0.25">
      <c r="A262" s="9" t="s">
        <v>226</v>
      </c>
      <c r="B262">
        <v>443</v>
      </c>
      <c r="C262">
        <v>28.991</v>
      </c>
      <c r="D262">
        <v>46.410960000000003</v>
      </c>
      <c r="E262">
        <v>57</v>
      </c>
      <c r="F262">
        <v>201</v>
      </c>
      <c r="G262" t="s">
        <v>2518</v>
      </c>
      <c r="H262">
        <v>25</v>
      </c>
      <c r="I262">
        <v>260</v>
      </c>
      <c r="J262">
        <v>185</v>
      </c>
      <c r="K262">
        <v>132.14293000000001</v>
      </c>
      <c r="L262">
        <v>57</v>
      </c>
      <c r="M262">
        <v>25</v>
      </c>
      <c r="N262">
        <v>73</v>
      </c>
      <c r="O262">
        <v>39</v>
      </c>
      <c r="P262" t="s">
        <v>2518</v>
      </c>
    </row>
    <row r="263" spans="1:16" x14ac:dyDescent="0.25">
      <c r="A263" s="9" t="s">
        <v>797</v>
      </c>
    </row>
    <row r="264" spans="1:16" x14ac:dyDescent="0.25">
      <c r="A264" s="9" t="s">
        <v>798</v>
      </c>
    </row>
    <row r="265" spans="1:16" x14ac:dyDescent="0.25">
      <c r="A265" s="9" t="s">
        <v>799</v>
      </c>
    </row>
    <row r="266" spans="1:16" x14ac:dyDescent="0.25">
      <c r="A266" s="9" t="s">
        <v>800</v>
      </c>
    </row>
    <row r="267" spans="1:16" x14ac:dyDescent="0.25">
      <c r="A267" s="9" t="s">
        <v>805</v>
      </c>
    </row>
    <row r="268" spans="1:16" x14ac:dyDescent="0.25">
      <c r="A268" s="9" t="s">
        <v>801</v>
      </c>
    </row>
    <row r="269" spans="1:16" x14ac:dyDescent="0.25">
      <c r="A269" s="9" t="s">
        <v>802</v>
      </c>
    </row>
    <row r="270" spans="1:16" x14ac:dyDescent="0.25">
      <c r="A270" s="9" t="s">
        <v>803</v>
      </c>
    </row>
    <row r="271" spans="1:16" x14ac:dyDescent="0.25">
      <c r="A271" s="9" t="s">
        <v>804</v>
      </c>
    </row>
    <row r="272" spans="1:16" x14ac:dyDescent="0.25">
      <c r="A272" s="9" t="s">
        <v>224</v>
      </c>
      <c r="B272">
        <v>342</v>
      </c>
      <c r="C272">
        <v>47.872</v>
      </c>
      <c r="D272">
        <v>50.908329999999999</v>
      </c>
      <c r="E272">
        <v>76</v>
      </c>
      <c r="F272">
        <v>354</v>
      </c>
      <c r="G272">
        <v>12</v>
      </c>
      <c r="H272">
        <v>41</v>
      </c>
      <c r="I272">
        <v>418.3</v>
      </c>
      <c r="J272">
        <v>248</v>
      </c>
      <c r="K272">
        <v>137.46704</v>
      </c>
      <c r="L272">
        <v>41</v>
      </c>
      <c r="M272">
        <v>41</v>
      </c>
      <c r="N272">
        <v>126</v>
      </c>
      <c r="O272">
        <v>55</v>
      </c>
      <c r="P272">
        <v>202</v>
      </c>
    </row>
    <row r="273" spans="1:16" x14ac:dyDescent="0.25">
      <c r="A273" s="9" t="s">
        <v>807</v>
      </c>
    </row>
    <row r="274" spans="1:16" x14ac:dyDescent="0.25">
      <c r="A274" s="9" t="s">
        <v>808</v>
      </c>
    </row>
    <row r="275" spans="1:16" x14ac:dyDescent="0.25">
      <c r="A275" s="9" t="s">
        <v>227</v>
      </c>
      <c r="B275">
        <v>288</v>
      </c>
      <c r="C275">
        <v>16.219670000000001</v>
      </c>
      <c r="D275">
        <v>24.849999999999998</v>
      </c>
      <c r="E275">
        <v>20</v>
      </c>
      <c r="F275">
        <v>71</v>
      </c>
      <c r="G275" t="e">
        <v>#VALUE!</v>
      </c>
      <c r="H275">
        <v>16</v>
      </c>
      <c r="I275">
        <v>126</v>
      </c>
      <c r="J275" t="e">
        <v>#VALUE!</v>
      </c>
      <c r="K275">
        <v>51.533570000000005</v>
      </c>
      <c r="L275">
        <v>25</v>
      </c>
      <c r="M275">
        <v>10</v>
      </c>
      <c r="N275">
        <v>17</v>
      </c>
      <c r="O275">
        <v>13</v>
      </c>
      <c r="P275">
        <v>114</v>
      </c>
    </row>
    <row r="276" spans="1:16" x14ac:dyDescent="0.25">
      <c r="A276" s="9" t="s">
        <v>245</v>
      </c>
      <c r="B276">
        <v>288</v>
      </c>
      <c r="C276">
        <v>8.3435000000000006</v>
      </c>
      <c r="D276">
        <v>23.233329999999999</v>
      </c>
      <c r="E276">
        <v>17</v>
      </c>
      <c r="F276">
        <v>71</v>
      </c>
      <c r="G276">
        <v>5</v>
      </c>
      <c r="H276">
        <v>15</v>
      </c>
      <c r="I276">
        <v>91</v>
      </c>
      <c r="J276">
        <v>50</v>
      </c>
      <c r="K276">
        <v>49.778820000000003</v>
      </c>
      <c r="L276">
        <v>25</v>
      </c>
      <c r="M276">
        <v>10</v>
      </c>
      <c r="N276">
        <v>17</v>
      </c>
      <c r="O276">
        <v>11</v>
      </c>
      <c r="P276">
        <v>100</v>
      </c>
    </row>
    <row r="277" spans="1:16" x14ac:dyDescent="0.25">
      <c r="A277" s="9" t="s">
        <v>246</v>
      </c>
      <c r="C277">
        <v>7.8761700000000001</v>
      </c>
      <c r="D277">
        <v>1.6166700000000001</v>
      </c>
      <c r="E277">
        <v>3</v>
      </c>
      <c r="G277" t="s">
        <v>2518</v>
      </c>
      <c r="H277">
        <v>1</v>
      </c>
      <c r="I277">
        <v>35</v>
      </c>
      <c r="J277" t="s">
        <v>2518</v>
      </c>
      <c r="K277">
        <v>1.75475</v>
      </c>
      <c r="O277">
        <v>2</v>
      </c>
      <c r="P277">
        <v>14</v>
      </c>
    </row>
    <row r="278" spans="1:16" x14ac:dyDescent="0.25">
      <c r="A278" s="9" t="s">
        <v>228</v>
      </c>
      <c r="B278">
        <v>43</v>
      </c>
      <c r="C278">
        <v>18.66667</v>
      </c>
      <c r="D278">
        <v>22.366669999999999</v>
      </c>
      <c r="E278">
        <v>38</v>
      </c>
      <c r="F278">
        <v>15</v>
      </c>
      <c r="H278">
        <v>16</v>
      </c>
      <c r="I278">
        <v>180</v>
      </c>
      <c r="J278">
        <v>62</v>
      </c>
      <c r="K278">
        <v>61.089060000000003</v>
      </c>
      <c r="L278">
        <v>9</v>
      </c>
      <c r="M278">
        <v>23</v>
      </c>
      <c r="N278">
        <v>66</v>
      </c>
      <c r="O278">
        <v>33</v>
      </c>
      <c r="P278">
        <v>67</v>
      </c>
    </row>
    <row r="279" spans="1:16" x14ac:dyDescent="0.25">
      <c r="A279" s="9" t="s">
        <v>247</v>
      </c>
      <c r="C279">
        <v>7.6666699999999999</v>
      </c>
      <c r="D279">
        <v>13.66667</v>
      </c>
      <c r="E279">
        <v>25</v>
      </c>
      <c r="H279">
        <v>4</v>
      </c>
      <c r="I279">
        <v>180</v>
      </c>
      <c r="J279">
        <v>62</v>
      </c>
      <c r="K279">
        <v>27.010200000000001</v>
      </c>
      <c r="L279">
        <v>2</v>
      </c>
      <c r="N279">
        <v>12</v>
      </c>
      <c r="O279">
        <v>15</v>
      </c>
      <c r="P279">
        <v>10</v>
      </c>
    </row>
    <row r="280" spans="1:16" x14ac:dyDescent="0.25">
      <c r="A280" s="9" t="s">
        <v>248</v>
      </c>
      <c r="B280">
        <v>43</v>
      </c>
      <c r="C280">
        <v>11</v>
      </c>
      <c r="D280">
        <v>8.6999999999999993</v>
      </c>
      <c r="E280">
        <v>13</v>
      </c>
      <c r="F280">
        <v>15</v>
      </c>
      <c r="H280">
        <v>12</v>
      </c>
      <c r="K280">
        <v>34.078859999999999</v>
      </c>
      <c r="L280">
        <v>7</v>
      </c>
      <c r="M280">
        <v>23</v>
      </c>
      <c r="N280">
        <v>54</v>
      </c>
      <c r="O280">
        <v>18</v>
      </c>
      <c r="P280">
        <v>57</v>
      </c>
    </row>
    <row r="281" spans="1:16" x14ac:dyDescent="0.25">
      <c r="A281" s="9" t="s">
        <v>229</v>
      </c>
      <c r="B281">
        <v>11</v>
      </c>
      <c r="C281">
        <v>6.9428299999999998</v>
      </c>
      <c r="D281">
        <v>3.6916699999999998</v>
      </c>
      <c r="E281">
        <v>8</v>
      </c>
      <c r="F281">
        <v>32</v>
      </c>
      <c r="G281">
        <v>7</v>
      </c>
      <c r="H281">
        <v>7</v>
      </c>
      <c r="I281">
        <v>27</v>
      </c>
      <c r="J281">
        <v>29</v>
      </c>
      <c r="K281">
        <v>12.72748</v>
      </c>
      <c r="L281">
        <v>7</v>
      </c>
      <c r="M281">
        <v>6</v>
      </c>
      <c r="N281">
        <v>33</v>
      </c>
      <c r="O281">
        <v>9</v>
      </c>
      <c r="P281">
        <v>20</v>
      </c>
    </row>
    <row r="282" spans="1:16" x14ac:dyDescent="0.25">
      <c r="A282" s="9" t="s">
        <v>249</v>
      </c>
      <c r="B282">
        <v>7</v>
      </c>
      <c r="C282">
        <v>3</v>
      </c>
      <c r="D282">
        <v>1</v>
      </c>
      <c r="E282">
        <v>1</v>
      </c>
      <c r="F282">
        <v>1</v>
      </c>
      <c r="G282">
        <v>6</v>
      </c>
      <c r="H282">
        <v>6</v>
      </c>
      <c r="I282">
        <v>11</v>
      </c>
      <c r="J282">
        <v>8</v>
      </c>
      <c r="K282">
        <v>2</v>
      </c>
      <c r="L282">
        <v>4</v>
      </c>
      <c r="M282">
        <v>1</v>
      </c>
      <c r="N282">
        <v>12</v>
      </c>
      <c r="O282">
        <v>3</v>
      </c>
      <c r="P282">
        <v>12</v>
      </c>
    </row>
    <row r="283" spans="1:16" x14ac:dyDescent="0.25">
      <c r="A283" s="9" t="s">
        <v>250</v>
      </c>
      <c r="B283">
        <v>4</v>
      </c>
      <c r="C283">
        <v>3.9428299999999998</v>
      </c>
      <c r="D283">
        <v>2.6916699999999998</v>
      </c>
      <c r="E283">
        <v>7</v>
      </c>
      <c r="F283">
        <v>31</v>
      </c>
      <c r="G283">
        <v>1</v>
      </c>
      <c r="H283">
        <v>1</v>
      </c>
      <c r="I283">
        <v>16</v>
      </c>
      <c r="J283">
        <v>21</v>
      </c>
      <c r="K283">
        <v>10.72748</v>
      </c>
      <c r="L283">
        <v>3</v>
      </c>
      <c r="M283">
        <v>5</v>
      </c>
      <c r="N283">
        <v>21</v>
      </c>
      <c r="O283">
        <v>6</v>
      </c>
      <c r="P283">
        <v>8</v>
      </c>
    </row>
    <row r="284" spans="1:16" x14ac:dyDescent="0.25">
      <c r="A284" s="9" t="s">
        <v>809</v>
      </c>
      <c r="C284">
        <v>6.0428300000000004</v>
      </c>
      <c r="E284">
        <v>10</v>
      </c>
      <c r="F284">
        <v>36</v>
      </c>
      <c r="G284" t="s">
        <v>2518</v>
      </c>
      <c r="H284">
        <v>2</v>
      </c>
      <c r="J284" t="s">
        <v>2518</v>
      </c>
      <c r="K284">
        <v>11.8873</v>
      </c>
      <c r="M284">
        <v>2</v>
      </c>
      <c r="N284">
        <v>10</v>
      </c>
      <c r="P284">
        <v>1</v>
      </c>
    </row>
    <row r="285" spans="1:16" x14ac:dyDescent="0.25">
      <c r="A285" s="9" t="s">
        <v>230</v>
      </c>
      <c r="B285">
        <v>591</v>
      </c>
      <c r="C285">
        <v>4</v>
      </c>
      <c r="D285">
        <v>23.637499999999999</v>
      </c>
      <c r="E285">
        <v>17</v>
      </c>
      <c r="F285">
        <v>7</v>
      </c>
      <c r="G285">
        <v>6</v>
      </c>
      <c r="H285">
        <v>19</v>
      </c>
      <c r="I285">
        <v>89</v>
      </c>
      <c r="J285">
        <v>31</v>
      </c>
      <c r="K285">
        <v>46.389850000000003</v>
      </c>
      <c r="L285">
        <v>13.75</v>
      </c>
      <c r="M285">
        <v>1</v>
      </c>
      <c r="N285">
        <v>26</v>
      </c>
      <c r="O285" t="s">
        <v>2518</v>
      </c>
      <c r="P285">
        <v>68</v>
      </c>
    </row>
    <row r="286" spans="1:16" x14ac:dyDescent="0.25">
      <c r="A286" s="9" t="s">
        <v>810</v>
      </c>
    </row>
    <row r="287" spans="1:16" x14ac:dyDescent="0.25">
      <c r="A287" s="9" t="s">
        <v>811</v>
      </c>
    </row>
    <row r="288" spans="1:16" x14ac:dyDescent="0.25">
      <c r="A288" s="9" t="s">
        <v>812</v>
      </c>
    </row>
    <row r="289" spans="1:1" x14ac:dyDescent="0.25">
      <c r="A289" s="9" t="s">
        <v>813</v>
      </c>
    </row>
    <row r="290" spans="1:1" x14ac:dyDescent="0.25">
      <c r="A290" s="9" t="s">
        <v>814</v>
      </c>
    </row>
    <row r="291" spans="1:1" x14ac:dyDescent="0.25">
      <c r="A291" s="9" t="s">
        <v>815</v>
      </c>
    </row>
    <row r="292" spans="1:1" x14ac:dyDescent="0.25">
      <c r="A292" s="9" t="s">
        <v>816</v>
      </c>
    </row>
    <row r="293" spans="1:1" x14ac:dyDescent="0.25">
      <c r="A293" s="9" t="s">
        <v>817</v>
      </c>
    </row>
    <row r="294" spans="1:1" x14ac:dyDescent="0.25">
      <c r="A294" s="9" t="s">
        <v>818</v>
      </c>
    </row>
    <row r="295" spans="1:1" x14ac:dyDescent="0.25">
      <c r="A295" s="9" t="s">
        <v>819</v>
      </c>
    </row>
    <row r="296" spans="1:1" x14ac:dyDescent="0.25">
      <c r="A296" s="56" t="s">
        <v>824</v>
      </c>
    </row>
    <row r="297" spans="1:1" x14ac:dyDescent="0.25">
      <c r="A297" s="52" t="s">
        <v>825</v>
      </c>
    </row>
    <row r="298" spans="1:1" x14ac:dyDescent="0.25">
      <c r="A298" s="52" t="s">
        <v>826</v>
      </c>
    </row>
    <row r="299" spans="1:1" x14ac:dyDescent="0.25">
      <c r="A299" s="9" t="s">
        <v>827</v>
      </c>
    </row>
    <row r="300" spans="1:1" x14ac:dyDescent="0.25">
      <c r="A300" s="9" t="s">
        <v>2511</v>
      </c>
    </row>
    <row r="301" spans="1:1" x14ac:dyDescent="0.25">
      <c r="A301" s="9" t="s">
        <v>828</v>
      </c>
    </row>
    <row r="302" spans="1:1" x14ac:dyDescent="0.25">
      <c r="A302" s="9" t="s">
        <v>829</v>
      </c>
    </row>
    <row r="303" spans="1:1" x14ac:dyDescent="0.25">
      <c r="A303" s="9" t="s">
        <v>830</v>
      </c>
    </row>
    <row r="304" spans="1:1" x14ac:dyDescent="0.25">
      <c r="A304" s="9" t="s">
        <v>831</v>
      </c>
    </row>
    <row r="305" spans="1:1" x14ac:dyDescent="0.25">
      <c r="A305" s="9" t="s">
        <v>832</v>
      </c>
    </row>
    <row r="306" spans="1:1" x14ac:dyDescent="0.25">
      <c r="A306" s="9" t="s">
        <v>833</v>
      </c>
    </row>
    <row r="307" spans="1:1" x14ac:dyDescent="0.25">
      <c r="A307" s="9" t="s">
        <v>834</v>
      </c>
    </row>
    <row r="308" spans="1:1" x14ac:dyDescent="0.25">
      <c r="A308" s="9" t="s">
        <v>843</v>
      </c>
    </row>
    <row r="309" spans="1:1" x14ac:dyDescent="0.25">
      <c r="A309" s="9" t="s">
        <v>835</v>
      </c>
    </row>
    <row r="310" spans="1:1" x14ac:dyDescent="0.25">
      <c r="A310" s="9" t="s">
        <v>836</v>
      </c>
    </row>
    <row r="311" spans="1:1" x14ac:dyDescent="0.25">
      <c r="A311" s="9" t="s">
        <v>837</v>
      </c>
    </row>
    <row r="312" spans="1:1" x14ac:dyDescent="0.25">
      <c r="A312" s="9" t="s">
        <v>838</v>
      </c>
    </row>
    <row r="313" spans="1:1" x14ac:dyDescent="0.25">
      <c r="A313" s="9" t="s">
        <v>839</v>
      </c>
    </row>
    <row r="314" spans="1:1" x14ac:dyDescent="0.25">
      <c r="A314" s="9" t="s">
        <v>840</v>
      </c>
    </row>
    <row r="315" spans="1:1" x14ac:dyDescent="0.25">
      <c r="A315" s="9" t="s">
        <v>841</v>
      </c>
    </row>
    <row r="316" spans="1:1" x14ac:dyDescent="0.25">
      <c r="A316" s="9" t="s">
        <v>842</v>
      </c>
    </row>
    <row r="317" spans="1:1" x14ac:dyDescent="0.25">
      <c r="A317" s="9" t="s">
        <v>844</v>
      </c>
    </row>
    <row r="318" spans="1:1" x14ac:dyDescent="0.25">
      <c r="A318" s="9" t="s">
        <v>845</v>
      </c>
    </row>
    <row r="319" spans="1:1" x14ac:dyDescent="0.25">
      <c r="A319" s="9" t="s">
        <v>846</v>
      </c>
    </row>
    <row r="320" spans="1:1" x14ac:dyDescent="0.25">
      <c r="A320" s="9" t="s">
        <v>847</v>
      </c>
    </row>
    <row r="321" spans="1:1" x14ac:dyDescent="0.25">
      <c r="A321" s="9" t="s">
        <v>848</v>
      </c>
    </row>
    <row r="322" spans="1:1" x14ac:dyDescent="0.25">
      <c r="A322" s="9" t="s">
        <v>849</v>
      </c>
    </row>
    <row r="323" spans="1:1" x14ac:dyDescent="0.25">
      <c r="A323" s="9" t="s">
        <v>850</v>
      </c>
    </row>
    <row r="324" spans="1:1" x14ac:dyDescent="0.25">
      <c r="A324" s="9" t="s">
        <v>851</v>
      </c>
    </row>
    <row r="325" spans="1:1" x14ac:dyDescent="0.25">
      <c r="A325" s="9" t="s">
        <v>852</v>
      </c>
    </row>
    <row r="326" spans="1:1" x14ac:dyDescent="0.25">
      <c r="A326" s="9" t="s">
        <v>853</v>
      </c>
    </row>
    <row r="327" spans="1:1" x14ac:dyDescent="0.25">
      <c r="A327" s="9" t="s">
        <v>854</v>
      </c>
    </row>
    <row r="328" spans="1:1" x14ac:dyDescent="0.25">
      <c r="A328" s="9" t="s">
        <v>855</v>
      </c>
    </row>
    <row r="329" spans="1:1" x14ac:dyDescent="0.25">
      <c r="A329" s="9" t="s">
        <v>856</v>
      </c>
    </row>
    <row r="330" spans="1:1" x14ac:dyDescent="0.25">
      <c r="A330" s="9" t="s">
        <v>857</v>
      </c>
    </row>
    <row r="331" spans="1:1" x14ac:dyDescent="0.25">
      <c r="A331" s="9" t="s">
        <v>858</v>
      </c>
    </row>
    <row r="332" spans="1:1" x14ac:dyDescent="0.25">
      <c r="A332" s="9" t="s">
        <v>859</v>
      </c>
    </row>
    <row r="333" spans="1:1" x14ac:dyDescent="0.25">
      <c r="A333" s="9" t="s">
        <v>860</v>
      </c>
    </row>
    <row r="334" spans="1:1" x14ac:dyDescent="0.25">
      <c r="A334" s="9" t="s">
        <v>861</v>
      </c>
    </row>
    <row r="335" spans="1:1" x14ac:dyDescent="0.25">
      <c r="A335" s="9" t="s">
        <v>862</v>
      </c>
    </row>
    <row r="336" spans="1:1" x14ac:dyDescent="0.25">
      <c r="A336" s="9" t="s">
        <v>863</v>
      </c>
    </row>
    <row r="337" spans="1:1" x14ac:dyDescent="0.25">
      <c r="A337" s="9" t="s">
        <v>864</v>
      </c>
    </row>
    <row r="338" spans="1:1" x14ac:dyDescent="0.25">
      <c r="A338" s="9" t="s">
        <v>865</v>
      </c>
    </row>
    <row r="339" spans="1:1" x14ac:dyDescent="0.25">
      <c r="A339" s="9" t="s">
        <v>866</v>
      </c>
    </row>
    <row r="340" spans="1:1" x14ac:dyDescent="0.25">
      <c r="A340" s="9" t="s">
        <v>867</v>
      </c>
    </row>
    <row r="341" spans="1:1" x14ac:dyDescent="0.25">
      <c r="A341" s="9" t="s">
        <v>868</v>
      </c>
    </row>
    <row r="342" spans="1:1" x14ac:dyDescent="0.25">
      <c r="A342" s="9" t="s">
        <v>869</v>
      </c>
    </row>
    <row r="343" spans="1:1" x14ac:dyDescent="0.25">
      <c r="A343" s="9" t="s">
        <v>870</v>
      </c>
    </row>
    <row r="344" spans="1:1" x14ac:dyDescent="0.25">
      <c r="A344" s="9" t="s">
        <v>873</v>
      </c>
    </row>
    <row r="345" spans="1:1" x14ac:dyDescent="0.25">
      <c r="A345" s="9" t="s">
        <v>871</v>
      </c>
    </row>
    <row r="346" spans="1:1" x14ac:dyDescent="0.25">
      <c r="A346" s="9" t="s">
        <v>872</v>
      </c>
    </row>
    <row r="347" spans="1:1" x14ac:dyDescent="0.25">
      <c r="A347" s="9" t="s">
        <v>876</v>
      </c>
    </row>
    <row r="348" spans="1:1" x14ac:dyDescent="0.25">
      <c r="A348" s="9" t="s">
        <v>874</v>
      </c>
    </row>
    <row r="349" spans="1:1" x14ac:dyDescent="0.25">
      <c r="A349" s="9" t="s">
        <v>875</v>
      </c>
    </row>
    <row r="350" spans="1:1" x14ac:dyDescent="0.25">
      <c r="A350" s="9" t="s">
        <v>877</v>
      </c>
    </row>
    <row r="351" spans="1:1" x14ac:dyDescent="0.25">
      <c r="A351" s="9" t="s">
        <v>878</v>
      </c>
    </row>
    <row r="352" spans="1:1" x14ac:dyDescent="0.25">
      <c r="A352" s="9" t="s">
        <v>879</v>
      </c>
    </row>
    <row r="353" spans="1:1" x14ac:dyDescent="0.25">
      <c r="A353" s="9" t="s">
        <v>880</v>
      </c>
    </row>
    <row r="354" spans="1:1" x14ac:dyDescent="0.25">
      <c r="A354" s="9" t="s">
        <v>881</v>
      </c>
    </row>
    <row r="355" spans="1:1" x14ac:dyDescent="0.25">
      <c r="A355" s="9" t="s">
        <v>882</v>
      </c>
    </row>
    <row r="356" spans="1:1" x14ac:dyDescent="0.25">
      <c r="A356" s="9" t="s">
        <v>883</v>
      </c>
    </row>
    <row r="357" spans="1:1" x14ac:dyDescent="0.25">
      <c r="A357" s="9" t="s">
        <v>889</v>
      </c>
    </row>
    <row r="358" spans="1:1" x14ac:dyDescent="0.25">
      <c r="A358" s="9" t="s">
        <v>884</v>
      </c>
    </row>
    <row r="359" spans="1:1" x14ac:dyDescent="0.25">
      <c r="A359" s="9" t="s">
        <v>885</v>
      </c>
    </row>
    <row r="360" spans="1:1" x14ac:dyDescent="0.25">
      <c r="A360" s="9" t="s">
        <v>886</v>
      </c>
    </row>
    <row r="361" spans="1:1" x14ac:dyDescent="0.25">
      <c r="A361" s="9" t="s">
        <v>887</v>
      </c>
    </row>
    <row r="362" spans="1:1" x14ac:dyDescent="0.25">
      <c r="A362" s="9" t="s">
        <v>888</v>
      </c>
    </row>
    <row r="363" spans="1:1" x14ac:dyDescent="0.25">
      <c r="A363" s="9" t="s">
        <v>890</v>
      </c>
    </row>
    <row r="364" spans="1:1" x14ac:dyDescent="0.25">
      <c r="A364" s="9" t="s">
        <v>891</v>
      </c>
    </row>
    <row r="365" spans="1:1" x14ac:dyDescent="0.25">
      <c r="A365" s="9" t="s">
        <v>892</v>
      </c>
    </row>
    <row r="366" spans="1:1" x14ac:dyDescent="0.25">
      <c r="A366" s="9" t="s">
        <v>893</v>
      </c>
    </row>
    <row r="367" spans="1:1" x14ac:dyDescent="0.25">
      <c r="A367" s="9" t="s">
        <v>894</v>
      </c>
    </row>
    <row r="368" spans="1:1" x14ac:dyDescent="0.25">
      <c r="A368" s="9" t="s">
        <v>895</v>
      </c>
    </row>
    <row r="369" spans="1:1" x14ac:dyDescent="0.25">
      <c r="A369" s="9" t="s">
        <v>896</v>
      </c>
    </row>
    <row r="370" spans="1:1" x14ac:dyDescent="0.25">
      <c r="A370" s="9" t="s">
        <v>897</v>
      </c>
    </row>
    <row r="371" spans="1:1" x14ac:dyDescent="0.25">
      <c r="A371" s="9" t="s">
        <v>898</v>
      </c>
    </row>
    <row r="372" spans="1:1" x14ac:dyDescent="0.25">
      <c r="A372" s="9" t="s">
        <v>899</v>
      </c>
    </row>
    <row r="373" spans="1:1" x14ac:dyDescent="0.25">
      <c r="A373" s="9" t="s">
        <v>900</v>
      </c>
    </row>
    <row r="374" spans="1:1" x14ac:dyDescent="0.25">
      <c r="A374" s="9" t="s">
        <v>901</v>
      </c>
    </row>
    <row r="375" spans="1:1" x14ac:dyDescent="0.25">
      <c r="A375" s="9" t="s">
        <v>902</v>
      </c>
    </row>
    <row r="376" spans="1:1" x14ac:dyDescent="0.25">
      <c r="A376" s="9" t="s">
        <v>903</v>
      </c>
    </row>
    <row r="377" spans="1:1" x14ac:dyDescent="0.25">
      <c r="A377" s="9" t="s">
        <v>904</v>
      </c>
    </row>
    <row r="378" spans="1:1" x14ac:dyDescent="0.25">
      <c r="A378" s="9" t="s">
        <v>905</v>
      </c>
    </row>
    <row r="379" spans="1:1" x14ac:dyDescent="0.25">
      <c r="A379" s="9" t="s">
        <v>906</v>
      </c>
    </row>
    <row r="380" spans="1:1" x14ac:dyDescent="0.25">
      <c r="A380" s="9" t="s">
        <v>907</v>
      </c>
    </row>
    <row r="381" spans="1:1" x14ac:dyDescent="0.25">
      <c r="A381" s="9" t="s">
        <v>908</v>
      </c>
    </row>
    <row r="382" spans="1:1" x14ac:dyDescent="0.25">
      <c r="A382" s="9" t="s">
        <v>909</v>
      </c>
    </row>
    <row r="383" spans="1:1" x14ac:dyDescent="0.25">
      <c r="A383" s="9" t="s">
        <v>911</v>
      </c>
    </row>
    <row r="384" spans="1:1" x14ac:dyDescent="0.25">
      <c r="A384" s="9" t="s">
        <v>912</v>
      </c>
    </row>
    <row r="385" spans="1:1" x14ac:dyDescent="0.25">
      <c r="A385" s="9" t="s">
        <v>913</v>
      </c>
    </row>
    <row r="386" spans="1:1" x14ac:dyDescent="0.25">
      <c r="A386" s="9" t="s">
        <v>914</v>
      </c>
    </row>
    <row r="387" spans="1:1" x14ac:dyDescent="0.25">
      <c r="A387" s="9" t="s">
        <v>915</v>
      </c>
    </row>
    <row r="388" spans="1:1" x14ac:dyDescent="0.25">
      <c r="A388" s="9" t="s">
        <v>916</v>
      </c>
    </row>
    <row r="389" spans="1:1" x14ac:dyDescent="0.25">
      <c r="A389" s="9" t="s">
        <v>919</v>
      </c>
    </row>
    <row r="390" spans="1:1" x14ac:dyDescent="0.25">
      <c r="A390" s="9" t="s">
        <v>920</v>
      </c>
    </row>
    <row r="391" spans="1:1" x14ac:dyDescent="0.25">
      <c r="A391" s="9" t="s">
        <v>921</v>
      </c>
    </row>
    <row r="392" spans="1:1" x14ac:dyDescent="0.25">
      <c r="A392" s="9" t="s">
        <v>933</v>
      </c>
    </row>
    <row r="393" spans="1:1" x14ac:dyDescent="0.25">
      <c r="A393" s="9" t="s">
        <v>924</v>
      </c>
    </row>
    <row r="394" spans="1:1" x14ac:dyDescent="0.25">
      <c r="A394" s="9" t="s">
        <v>922</v>
      </c>
    </row>
    <row r="395" spans="1:1" x14ac:dyDescent="0.25">
      <c r="A395" s="9" t="s">
        <v>923</v>
      </c>
    </row>
    <row r="396" spans="1:1" x14ac:dyDescent="0.25">
      <c r="A396" s="9" t="s">
        <v>925</v>
      </c>
    </row>
    <row r="397" spans="1:1" x14ac:dyDescent="0.25">
      <c r="A397" s="9" t="s">
        <v>926</v>
      </c>
    </row>
    <row r="398" spans="1:1" x14ac:dyDescent="0.25">
      <c r="A398" s="9" t="s">
        <v>927</v>
      </c>
    </row>
    <row r="399" spans="1:1" x14ac:dyDescent="0.25">
      <c r="A399" s="9" t="s">
        <v>928</v>
      </c>
    </row>
    <row r="400" spans="1:1" x14ac:dyDescent="0.25">
      <c r="A400" s="9" t="s">
        <v>929</v>
      </c>
    </row>
    <row r="401" spans="1:16" x14ac:dyDescent="0.25">
      <c r="A401" s="9" t="s">
        <v>930</v>
      </c>
    </row>
    <row r="402" spans="1:16" x14ac:dyDescent="0.25">
      <c r="A402" s="9" t="s">
        <v>931</v>
      </c>
    </row>
    <row r="403" spans="1:16" x14ac:dyDescent="0.25">
      <c r="A403" s="9" t="s">
        <v>932</v>
      </c>
    </row>
    <row r="404" spans="1:16" x14ac:dyDescent="0.25">
      <c r="A404" s="9" t="s">
        <v>934</v>
      </c>
    </row>
    <row r="405" spans="1:16" x14ac:dyDescent="0.25">
      <c r="A405" s="9" t="s">
        <v>935</v>
      </c>
    </row>
    <row r="406" spans="1:16" x14ac:dyDescent="0.25">
      <c r="A406" s="9" t="s">
        <v>936</v>
      </c>
    </row>
    <row r="407" spans="1:16" x14ac:dyDescent="0.25">
      <c r="A407" s="9" t="s">
        <v>937</v>
      </c>
    </row>
    <row r="408" spans="1:16" x14ac:dyDescent="0.25">
      <c r="A408" s="9" t="s">
        <v>938</v>
      </c>
    </row>
    <row r="409" spans="1:16" x14ac:dyDescent="0.25">
      <c r="A409" s="9" t="s">
        <v>939</v>
      </c>
    </row>
    <row r="410" spans="1:16" x14ac:dyDescent="0.25">
      <c r="A410" s="9" t="s">
        <v>942</v>
      </c>
    </row>
    <row r="411" spans="1:16" x14ac:dyDescent="0.25">
      <c r="A411" s="9" t="s">
        <v>940</v>
      </c>
    </row>
    <row r="412" spans="1:16" x14ac:dyDescent="0.25">
      <c r="A412" s="9" t="s">
        <v>941</v>
      </c>
    </row>
    <row r="413" spans="1:16" x14ac:dyDescent="0.25">
      <c r="A413" s="9" t="s">
        <v>943</v>
      </c>
    </row>
    <row r="414" spans="1:16" x14ac:dyDescent="0.25">
      <c r="A414" s="9" t="s">
        <v>1924</v>
      </c>
      <c r="B414">
        <v>3</v>
      </c>
      <c r="C414">
        <v>3</v>
      </c>
      <c r="D414">
        <v>3</v>
      </c>
      <c r="E414">
        <v>1</v>
      </c>
      <c r="F414">
        <v>1</v>
      </c>
      <c r="G414">
        <v>3</v>
      </c>
      <c r="H414">
        <v>3</v>
      </c>
      <c r="I414">
        <v>2</v>
      </c>
      <c r="J414">
        <v>2</v>
      </c>
      <c r="K414">
        <v>2</v>
      </c>
      <c r="L414">
        <v>4</v>
      </c>
      <c r="M414">
        <v>1</v>
      </c>
      <c r="N414">
        <v>4</v>
      </c>
      <c r="O414">
        <v>4</v>
      </c>
      <c r="P414">
        <v>2</v>
      </c>
    </row>
    <row r="415" spans="1:16" x14ac:dyDescent="0.25">
      <c r="A415" s="9" t="s">
        <v>1925</v>
      </c>
      <c r="B415">
        <v>1</v>
      </c>
      <c r="C415">
        <v>2</v>
      </c>
      <c r="D415">
        <v>4</v>
      </c>
      <c r="E415">
        <v>3</v>
      </c>
      <c r="F415">
        <v>2</v>
      </c>
      <c r="G415">
        <v>3</v>
      </c>
      <c r="H415">
        <v>1</v>
      </c>
      <c r="I415">
        <v>4</v>
      </c>
      <c r="J415">
        <v>2</v>
      </c>
      <c r="K415">
        <v>4</v>
      </c>
      <c r="L415">
        <v>2</v>
      </c>
      <c r="M415">
        <v>4</v>
      </c>
      <c r="N415">
        <v>3</v>
      </c>
      <c r="O415">
        <v>2</v>
      </c>
      <c r="P415">
        <v>3</v>
      </c>
    </row>
    <row r="416" spans="1:16" x14ac:dyDescent="0.25">
      <c r="A416" s="9" t="s">
        <v>1926</v>
      </c>
      <c r="B416">
        <v>4</v>
      </c>
      <c r="C416">
        <v>2</v>
      </c>
      <c r="D416">
        <v>4</v>
      </c>
      <c r="E416">
        <v>3</v>
      </c>
      <c r="F416">
        <v>2</v>
      </c>
      <c r="G416">
        <v>1</v>
      </c>
      <c r="H416">
        <v>1</v>
      </c>
      <c r="I416">
        <v>3</v>
      </c>
      <c r="J416">
        <v>2</v>
      </c>
      <c r="K416">
        <v>1</v>
      </c>
      <c r="L416">
        <v>1</v>
      </c>
      <c r="M416">
        <v>3</v>
      </c>
      <c r="N416">
        <v>1</v>
      </c>
      <c r="O416">
        <v>1</v>
      </c>
      <c r="P416">
        <v>4</v>
      </c>
    </row>
    <row r="417" spans="1:16" x14ac:dyDescent="0.25">
      <c r="A417" s="9" t="s">
        <v>1927</v>
      </c>
      <c r="B417">
        <v>3</v>
      </c>
      <c r="C417">
        <v>3</v>
      </c>
      <c r="D417">
        <v>3</v>
      </c>
      <c r="E417">
        <v>4</v>
      </c>
      <c r="F417">
        <v>2</v>
      </c>
      <c r="G417">
        <v>1</v>
      </c>
      <c r="H417">
        <v>3</v>
      </c>
      <c r="I417">
        <v>4</v>
      </c>
      <c r="J417">
        <v>4</v>
      </c>
      <c r="K417">
        <v>1</v>
      </c>
      <c r="L417">
        <v>2</v>
      </c>
      <c r="M417">
        <v>4</v>
      </c>
      <c r="N417">
        <v>4</v>
      </c>
      <c r="O417">
        <v>4</v>
      </c>
      <c r="P417">
        <v>3</v>
      </c>
    </row>
    <row r="418" spans="1:16" x14ac:dyDescent="0.25">
      <c r="A418" s="9" t="s">
        <v>1928</v>
      </c>
      <c r="B418">
        <v>3</v>
      </c>
      <c r="C418">
        <v>2</v>
      </c>
      <c r="D418">
        <v>1</v>
      </c>
      <c r="E418">
        <v>2</v>
      </c>
      <c r="F418">
        <v>4</v>
      </c>
      <c r="G418">
        <v>4</v>
      </c>
      <c r="H418">
        <v>1</v>
      </c>
      <c r="I418">
        <v>2</v>
      </c>
      <c r="J418">
        <v>2</v>
      </c>
      <c r="K418">
        <v>2</v>
      </c>
      <c r="L418">
        <v>1</v>
      </c>
      <c r="M418">
        <v>2</v>
      </c>
      <c r="N418">
        <v>1</v>
      </c>
      <c r="O418">
        <v>1</v>
      </c>
      <c r="P418">
        <v>3</v>
      </c>
    </row>
    <row r="419" spans="1:16" x14ac:dyDescent="0.25">
      <c r="A419" s="9" t="s">
        <v>1929</v>
      </c>
      <c r="B419">
        <v>2</v>
      </c>
      <c r="C419">
        <v>2</v>
      </c>
      <c r="D419">
        <v>4</v>
      </c>
      <c r="E419">
        <v>1</v>
      </c>
      <c r="F419">
        <v>4</v>
      </c>
      <c r="G419">
        <v>4</v>
      </c>
      <c r="H419">
        <v>3</v>
      </c>
      <c r="I419">
        <v>3</v>
      </c>
      <c r="J419">
        <v>1</v>
      </c>
      <c r="K419">
        <v>1</v>
      </c>
      <c r="L419">
        <v>2</v>
      </c>
      <c r="M419">
        <v>1</v>
      </c>
      <c r="N419">
        <v>3</v>
      </c>
      <c r="O419">
        <v>3</v>
      </c>
      <c r="P419">
        <v>2</v>
      </c>
    </row>
    <row r="420" spans="1:16" x14ac:dyDescent="0.25">
      <c r="A420" s="9" t="s">
        <v>1930</v>
      </c>
      <c r="B420">
        <v>1</v>
      </c>
      <c r="C420">
        <v>4</v>
      </c>
      <c r="D420">
        <v>4</v>
      </c>
      <c r="E420">
        <v>2</v>
      </c>
      <c r="F420">
        <v>4</v>
      </c>
      <c r="G420">
        <v>4</v>
      </c>
      <c r="H420">
        <v>4</v>
      </c>
      <c r="I420">
        <v>3</v>
      </c>
      <c r="J420">
        <v>4</v>
      </c>
      <c r="K420">
        <v>1</v>
      </c>
      <c r="L420">
        <v>1</v>
      </c>
      <c r="M420">
        <v>1</v>
      </c>
      <c r="N420">
        <v>3</v>
      </c>
      <c r="O420">
        <v>4</v>
      </c>
      <c r="P420">
        <v>4</v>
      </c>
    </row>
    <row r="421" spans="1:16" x14ac:dyDescent="0.25">
      <c r="A421" s="9" t="s">
        <v>1931</v>
      </c>
      <c r="B421">
        <v>2</v>
      </c>
      <c r="C421">
        <v>3</v>
      </c>
      <c r="D421">
        <v>4</v>
      </c>
      <c r="E421">
        <v>1</v>
      </c>
      <c r="F421">
        <v>3</v>
      </c>
      <c r="G421">
        <v>1</v>
      </c>
      <c r="H421">
        <v>1</v>
      </c>
      <c r="I421">
        <v>1</v>
      </c>
      <c r="J421">
        <v>2</v>
      </c>
      <c r="K421">
        <v>3</v>
      </c>
      <c r="L421">
        <v>3</v>
      </c>
      <c r="M421">
        <v>3</v>
      </c>
      <c r="N421">
        <v>3</v>
      </c>
      <c r="O421">
        <v>4</v>
      </c>
      <c r="P421">
        <v>3</v>
      </c>
    </row>
    <row r="422" spans="1:16" x14ac:dyDescent="0.25">
      <c r="A422" s="9" t="s">
        <v>1932</v>
      </c>
      <c r="B422">
        <v>1</v>
      </c>
      <c r="C422">
        <v>1</v>
      </c>
      <c r="D422">
        <v>4</v>
      </c>
      <c r="E422">
        <v>4</v>
      </c>
      <c r="F422">
        <v>4</v>
      </c>
      <c r="G422">
        <v>1</v>
      </c>
      <c r="H422">
        <v>3</v>
      </c>
      <c r="I422">
        <v>1</v>
      </c>
      <c r="J422">
        <v>3</v>
      </c>
      <c r="K422">
        <v>3</v>
      </c>
      <c r="L422">
        <v>3</v>
      </c>
      <c r="M422">
        <v>1</v>
      </c>
      <c r="N422">
        <v>2</v>
      </c>
      <c r="O422">
        <v>3</v>
      </c>
      <c r="P422">
        <v>1</v>
      </c>
    </row>
    <row r="423" spans="1:16" x14ac:dyDescent="0.25">
      <c r="A423" s="9" t="s">
        <v>1933</v>
      </c>
      <c r="B423">
        <v>4</v>
      </c>
      <c r="C423">
        <v>3</v>
      </c>
      <c r="D423">
        <v>1</v>
      </c>
      <c r="E423">
        <v>4</v>
      </c>
      <c r="F423">
        <v>3</v>
      </c>
      <c r="G423">
        <v>2</v>
      </c>
      <c r="H423">
        <v>4</v>
      </c>
      <c r="I423">
        <v>3</v>
      </c>
      <c r="J423">
        <v>1</v>
      </c>
      <c r="K423">
        <v>1</v>
      </c>
      <c r="L423">
        <v>4</v>
      </c>
      <c r="M423">
        <v>4</v>
      </c>
      <c r="N423">
        <v>4</v>
      </c>
      <c r="O423">
        <v>4</v>
      </c>
      <c r="P423">
        <v>2</v>
      </c>
    </row>
    <row r="424" spans="1:16" x14ac:dyDescent="0.25">
      <c r="A424" s="9" t="s">
        <v>1934</v>
      </c>
      <c r="B424">
        <v>4</v>
      </c>
      <c r="C424">
        <v>3</v>
      </c>
      <c r="D424">
        <v>4</v>
      </c>
      <c r="E424">
        <v>3</v>
      </c>
      <c r="F424">
        <v>1</v>
      </c>
      <c r="G424">
        <v>3</v>
      </c>
      <c r="H424">
        <v>4</v>
      </c>
      <c r="I424">
        <v>3</v>
      </c>
      <c r="J424">
        <v>4</v>
      </c>
      <c r="K424">
        <v>3</v>
      </c>
      <c r="L424">
        <v>2</v>
      </c>
      <c r="M424">
        <v>4</v>
      </c>
      <c r="N424">
        <v>4</v>
      </c>
      <c r="O424">
        <v>1</v>
      </c>
      <c r="P424">
        <v>2</v>
      </c>
    </row>
    <row r="425" spans="1:16" x14ac:dyDescent="0.25">
      <c r="A425" s="9" t="s">
        <v>1935</v>
      </c>
      <c r="B425">
        <v>1</v>
      </c>
      <c r="C425">
        <v>1</v>
      </c>
      <c r="D425">
        <v>4</v>
      </c>
      <c r="E425">
        <v>3</v>
      </c>
      <c r="F425">
        <v>1</v>
      </c>
      <c r="G425">
        <v>2</v>
      </c>
      <c r="H425">
        <v>1</v>
      </c>
      <c r="I425">
        <v>2</v>
      </c>
      <c r="J425">
        <v>2</v>
      </c>
      <c r="K425">
        <v>3</v>
      </c>
      <c r="L425">
        <v>2</v>
      </c>
      <c r="M425">
        <v>1</v>
      </c>
      <c r="N425">
        <v>4</v>
      </c>
      <c r="O425">
        <v>1</v>
      </c>
      <c r="P425">
        <v>4</v>
      </c>
    </row>
    <row r="426" spans="1:16" x14ac:dyDescent="0.25">
      <c r="A426" s="9" t="s">
        <v>1936</v>
      </c>
      <c r="B426">
        <v>2</v>
      </c>
      <c r="C426">
        <v>4</v>
      </c>
      <c r="D426">
        <v>4</v>
      </c>
      <c r="E426">
        <v>1</v>
      </c>
      <c r="F426">
        <v>1</v>
      </c>
      <c r="G426">
        <v>1</v>
      </c>
      <c r="H426">
        <v>3</v>
      </c>
      <c r="I426">
        <v>2</v>
      </c>
      <c r="J426">
        <v>3</v>
      </c>
      <c r="K426">
        <v>1</v>
      </c>
      <c r="L426">
        <v>2</v>
      </c>
      <c r="M426">
        <v>2</v>
      </c>
      <c r="N426">
        <v>4</v>
      </c>
      <c r="O426">
        <v>4</v>
      </c>
      <c r="P426">
        <v>2</v>
      </c>
    </row>
    <row r="427" spans="1:16" x14ac:dyDescent="0.25">
      <c r="A427" s="9" t="s">
        <v>1937</v>
      </c>
      <c r="B427">
        <v>2</v>
      </c>
      <c r="C427">
        <v>4</v>
      </c>
      <c r="D427">
        <v>3</v>
      </c>
      <c r="E427">
        <v>4</v>
      </c>
      <c r="F427">
        <v>1</v>
      </c>
      <c r="G427">
        <v>3</v>
      </c>
      <c r="H427">
        <v>3</v>
      </c>
      <c r="I427">
        <v>3</v>
      </c>
      <c r="J427">
        <v>1</v>
      </c>
      <c r="K427">
        <v>1</v>
      </c>
      <c r="L427">
        <v>4</v>
      </c>
      <c r="M427">
        <v>4</v>
      </c>
      <c r="N427">
        <v>1</v>
      </c>
      <c r="O427">
        <v>2</v>
      </c>
      <c r="P427">
        <v>3</v>
      </c>
    </row>
    <row r="428" spans="1:16" x14ac:dyDescent="0.25">
      <c r="A428" s="9" t="s">
        <v>1938</v>
      </c>
      <c r="B428">
        <v>2</v>
      </c>
      <c r="C428">
        <v>3</v>
      </c>
      <c r="D428">
        <v>1</v>
      </c>
      <c r="E428">
        <v>1</v>
      </c>
      <c r="F428">
        <v>2</v>
      </c>
      <c r="G428">
        <v>2</v>
      </c>
      <c r="H428">
        <v>2</v>
      </c>
      <c r="I428">
        <v>3</v>
      </c>
      <c r="J428">
        <v>2</v>
      </c>
      <c r="K428">
        <v>4</v>
      </c>
      <c r="L428">
        <v>3</v>
      </c>
      <c r="M428">
        <v>1</v>
      </c>
      <c r="N428">
        <v>1</v>
      </c>
      <c r="O428">
        <v>3</v>
      </c>
      <c r="P428">
        <v>4</v>
      </c>
    </row>
    <row r="429" spans="1:16" x14ac:dyDescent="0.25">
      <c r="A429" s="9" t="s">
        <v>1939</v>
      </c>
      <c r="B429">
        <v>2</v>
      </c>
      <c r="C429">
        <v>3</v>
      </c>
      <c r="D429">
        <v>3</v>
      </c>
      <c r="E429">
        <v>1</v>
      </c>
      <c r="F429">
        <v>4</v>
      </c>
      <c r="G429">
        <v>4</v>
      </c>
      <c r="H429">
        <v>3</v>
      </c>
      <c r="I429">
        <v>3</v>
      </c>
      <c r="J429">
        <v>3</v>
      </c>
      <c r="K429">
        <v>3</v>
      </c>
      <c r="L429">
        <v>1</v>
      </c>
      <c r="M429">
        <v>4</v>
      </c>
      <c r="N429">
        <v>2</v>
      </c>
      <c r="O429">
        <v>1</v>
      </c>
      <c r="P429">
        <v>4</v>
      </c>
    </row>
    <row r="430" spans="1:16" x14ac:dyDescent="0.25">
      <c r="A430" s="9" t="s">
        <v>1940</v>
      </c>
      <c r="B430">
        <v>2</v>
      </c>
      <c r="C430">
        <v>3</v>
      </c>
      <c r="D430">
        <v>4</v>
      </c>
      <c r="E430">
        <v>3</v>
      </c>
      <c r="F430">
        <v>3</v>
      </c>
      <c r="G430">
        <v>3</v>
      </c>
      <c r="H430">
        <v>4</v>
      </c>
      <c r="I430">
        <v>4</v>
      </c>
      <c r="J430">
        <v>2</v>
      </c>
      <c r="K430">
        <v>3</v>
      </c>
      <c r="L430">
        <v>2</v>
      </c>
      <c r="M430">
        <v>1</v>
      </c>
      <c r="N430">
        <v>2</v>
      </c>
      <c r="O430">
        <v>3</v>
      </c>
      <c r="P430">
        <v>1</v>
      </c>
    </row>
    <row r="431" spans="1:16" x14ac:dyDescent="0.25">
      <c r="A431" s="9" t="s">
        <v>1941</v>
      </c>
      <c r="B431">
        <v>2</v>
      </c>
      <c r="C431">
        <v>2</v>
      </c>
      <c r="D431">
        <v>2</v>
      </c>
      <c r="E431">
        <v>2</v>
      </c>
      <c r="F431">
        <v>1</v>
      </c>
      <c r="G431">
        <v>4</v>
      </c>
      <c r="H431">
        <v>1</v>
      </c>
      <c r="I431">
        <v>2</v>
      </c>
      <c r="J431">
        <v>2</v>
      </c>
      <c r="K431">
        <v>1</v>
      </c>
      <c r="L431">
        <v>3</v>
      </c>
      <c r="M431">
        <v>4</v>
      </c>
      <c r="N431">
        <v>3</v>
      </c>
      <c r="O431">
        <v>4</v>
      </c>
      <c r="P431">
        <v>2</v>
      </c>
    </row>
    <row r="432" spans="1:16" x14ac:dyDescent="0.25">
      <c r="A432" s="9" t="s">
        <v>1942</v>
      </c>
      <c r="B432">
        <v>4</v>
      </c>
      <c r="C432">
        <v>4</v>
      </c>
      <c r="D432">
        <v>2</v>
      </c>
      <c r="E432">
        <v>1</v>
      </c>
      <c r="F432">
        <v>2</v>
      </c>
      <c r="G432">
        <v>4</v>
      </c>
      <c r="H432">
        <v>1</v>
      </c>
      <c r="I432">
        <v>1</v>
      </c>
      <c r="J432">
        <v>1</v>
      </c>
      <c r="K432">
        <v>4</v>
      </c>
      <c r="L432">
        <v>3</v>
      </c>
      <c r="M432">
        <v>1</v>
      </c>
      <c r="N432">
        <v>4</v>
      </c>
      <c r="O432">
        <v>2</v>
      </c>
      <c r="P432">
        <v>1</v>
      </c>
    </row>
    <row r="433" spans="1:16" x14ac:dyDescent="0.25">
      <c r="A433" s="9" t="s">
        <v>1943</v>
      </c>
      <c r="B433">
        <v>3</v>
      </c>
      <c r="C433">
        <v>1</v>
      </c>
      <c r="D433">
        <v>3</v>
      </c>
      <c r="E433">
        <v>4</v>
      </c>
      <c r="F433">
        <v>4</v>
      </c>
      <c r="G433">
        <v>3</v>
      </c>
      <c r="H433">
        <v>4</v>
      </c>
      <c r="I433">
        <v>1</v>
      </c>
      <c r="J433">
        <v>2</v>
      </c>
      <c r="K433">
        <v>3</v>
      </c>
      <c r="L433">
        <v>1</v>
      </c>
      <c r="M433">
        <v>1</v>
      </c>
      <c r="N433">
        <v>3</v>
      </c>
      <c r="O433">
        <v>1</v>
      </c>
      <c r="P433">
        <v>2</v>
      </c>
    </row>
    <row r="434" spans="1:16" x14ac:dyDescent="0.25">
      <c r="A434" s="9" t="s">
        <v>1944</v>
      </c>
      <c r="B434">
        <v>1</v>
      </c>
      <c r="C434">
        <v>3</v>
      </c>
      <c r="D434">
        <v>4</v>
      </c>
      <c r="E434">
        <v>3</v>
      </c>
      <c r="F434">
        <v>1</v>
      </c>
      <c r="G434">
        <v>1</v>
      </c>
      <c r="H434">
        <v>1</v>
      </c>
      <c r="I434">
        <v>4</v>
      </c>
      <c r="J434">
        <v>4</v>
      </c>
      <c r="K434">
        <v>3</v>
      </c>
      <c r="L434">
        <v>2</v>
      </c>
      <c r="M434">
        <v>3</v>
      </c>
      <c r="N434">
        <v>3</v>
      </c>
      <c r="O434">
        <v>4</v>
      </c>
      <c r="P434">
        <v>4</v>
      </c>
    </row>
    <row r="435" spans="1:16" x14ac:dyDescent="0.25">
      <c r="A435" s="9" t="s">
        <v>1945</v>
      </c>
      <c r="B435">
        <v>4</v>
      </c>
      <c r="C435">
        <v>2</v>
      </c>
      <c r="D435">
        <v>3</v>
      </c>
      <c r="E435">
        <v>2</v>
      </c>
      <c r="F435">
        <v>3</v>
      </c>
      <c r="G435">
        <v>2</v>
      </c>
      <c r="H435">
        <v>1</v>
      </c>
      <c r="I435">
        <v>3</v>
      </c>
      <c r="J435">
        <v>3</v>
      </c>
      <c r="K435">
        <v>3</v>
      </c>
      <c r="L435">
        <v>4</v>
      </c>
      <c r="M435">
        <v>2</v>
      </c>
      <c r="N435">
        <v>1</v>
      </c>
      <c r="O435">
        <v>1</v>
      </c>
      <c r="P435">
        <v>1</v>
      </c>
    </row>
    <row r="436" spans="1:16" x14ac:dyDescent="0.25">
      <c r="A436" s="9" t="s">
        <v>1946</v>
      </c>
      <c r="B436">
        <v>4</v>
      </c>
      <c r="C436">
        <v>4</v>
      </c>
      <c r="D436">
        <v>4</v>
      </c>
      <c r="E436">
        <v>1</v>
      </c>
      <c r="F436">
        <v>4</v>
      </c>
      <c r="G436">
        <v>1</v>
      </c>
      <c r="H436">
        <v>2</v>
      </c>
      <c r="I436">
        <v>4</v>
      </c>
      <c r="J436">
        <v>1</v>
      </c>
      <c r="K436">
        <v>3</v>
      </c>
      <c r="L436">
        <v>3</v>
      </c>
      <c r="M436">
        <v>2</v>
      </c>
      <c r="N436">
        <v>3</v>
      </c>
      <c r="O436">
        <v>4</v>
      </c>
      <c r="P436">
        <v>3</v>
      </c>
    </row>
    <row r="437" spans="1:16" x14ac:dyDescent="0.25">
      <c r="A437" s="9" t="s">
        <v>1947</v>
      </c>
      <c r="B437">
        <v>4</v>
      </c>
      <c r="C437">
        <v>3</v>
      </c>
      <c r="D437">
        <v>1</v>
      </c>
      <c r="E437">
        <v>3</v>
      </c>
      <c r="F437">
        <v>4</v>
      </c>
      <c r="G437">
        <v>4</v>
      </c>
      <c r="H437">
        <v>1</v>
      </c>
      <c r="I437">
        <v>3</v>
      </c>
      <c r="J437">
        <v>4</v>
      </c>
      <c r="K437">
        <v>1</v>
      </c>
      <c r="L437">
        <v>2</v>
      </c>
      <c r="M437">
        <v>4</v>
      </c>
      <c r="N437">
        <v>2</v>
      </c>
      <c r="O437">
        <v>1</v>
      </c>
      <c r="P437">
        <v>1</v>
      </c>
    </row>
    <row r="438" spans="1:16" x14ac:dyDescent="0.25">
      <c r="A438" s="9" t="s">
        <v>1948</v>
      </c>
      <c r="B438">
        <v>4</v>
      </c>
      <c r="C438">
        <v>3</v>
      </c>
      <c r="D438">
        <v>3</v>
      </c>
      <c r="E438">
        <v>1</v>
      </c>
      <c r="F438">
        <v>3</v>
      </c>
      <c r="G438">
        <v>1</v>
      </c>
      <c r="H438">
        <v>3</v>
      </c>
      <c r="I438">
        <v>2</v>
      </c>
      <c r="J438">
        <v>2</v>
      </c>
      <c r="K438">
        <v>3</v>
      </c>
      <c r="L438">
        <v>1</v>
      </c>
      <c r="M438">
        <v>3</v>
      </c>
      <c r="N438">
        <v>4</v>
      </c>
      <c r="O438">
        <v>2</v>
      </c>
      <c r="P438">
        <v>3</v>
      </c>
    </row>
    <row r="439" spans="1:16" x14ac:dyDescent="0.25">
      <c r="A439" s="9" t="s">
        <v>1949</v>
      </c>
      <c r="B439">
        <v>4</v>
      </c>
      <c r="C439">
        <v>3</v>
      </c>
      <c r="D439">
        <v>2</v>
      </c>
      <c r="E439">
        <v>4</v>
      </c>
      <c r="F439">
        <v>1</v>
      </c>
      <c r="G439">
        <v>4</v>
      </c>
      <c r="H439">
        <v>1</v>
      </c>
      <c r="I439">
        <v>2</v>
      </c>
      <c r="J439">
        <v>3</v>
      </c>
      <c r="K439">
        <v>4</v>
      </c>
      <c r="L439">
        <v>1</v>
      </c>
      <c r="M439">
        <v>2</v>
      </c>
      <c r="N439">
        <v>1</v>
      </c>
      <c r="O439">
        <v>2</v>
      </c>
      <c r="P439">
        <v>2</v>
      </c>
    </row>
    <row r="440" spans="1:16" x14ac:dyDescent="0.25">
      <c r="A440" s="9" t="s">
        <v>1950</v>
      </c>
      <c r="B440">
        <v>3</v>
      </c>
      <c r="C440">
        <v>3</v>
      </c>
      <c r="D440">
        <v>2</v>
      </c>
      <c r="E440">
        <v>2</v>
      </c>
      <c r="F440">
        <v>2</v>
      </c>
      <c r="G440">
        <v>3</v>
      </c>
      <c r="H440">
        <v>2</v>
      </c>
      <c r="I440">
        <v>3</v>
      </c>
      <c r="J440">
        <v>2</v>
      </c>
      <c r="K440">
        <v>1</v>
      </c>
      <c r="L440">
        <v>4</v>
      </c>
      <c r="M440">
        <v>2</v>
      </c>
      <c r="N440">
        <v>3</v>
      </c>
      <c r="O440">
        <v>2</v>
      </c>
      <c r="P440">
        <v>3</v>
      </c>
    </row>
    <row r="441" spans="1:16" x14ac:dyDescent="0.25">
      <c r="A441" s="9" t="s">
        <v>1951</v>
      </c>
      <c r="B441">
        <v>4</v>
      </c>
      <c r="C441">
        <v>1</v>
      </c>
      <c r="D441">
        <v>4</v>
      </c>
      <c r="E441">
        <v>3</v>
      </c>
      <c r="F441">
        <v>2</v>
      </c>
      <c r="G441">
        <v>3</v>
      </c>
      <c r="H441">
        <v>4</v>
      </c>
      <c r="I441">
        <v>1</v>
      </c>
      <c r="J441">
        <v>3</v>
      </c>
      <c r="K441">
        <v>3</v>
      </c>
      <c r="L441">
        <v>3</v>
      </c>
      <c r="M441">
        <v>4</v>
      </c>
      <c r="N441">
        <v>1</v>
      </c>
      <c r="O441">
        <v>2</v>
      </c>
      <c r="P441">
        <v>1</v>
      </c>
    </row>
    <row r="442" spans="1:16" x14ac:dyDescent="0.25">
      <c r="A442" s="9" t="s">
        <v>1952</v>
      </c>
      <c r="B442">
        <v>4</v>
      </c>
      <c r="C442">
        <v>4</v>
      </c>
      <c r="D442">
        <v>4</v>
      </c>
      <c r="E442">
        <v>4</v>
      </c>
      <c r="F442">
        <v>1</v>
      </c>
      <c r="G442">
        <v>3</v>
      </c>
      <c r="H442">
        <v>2</v>
      </c>
      <c r="I442">
        <v>2</v>
      </c>
      <c r="J442">
        <v>4</v>
      </c>
      <c r="K442">
        <v>2</v>
      </c>
      <c r="L442">
        <v>3</v>
      </c>
      <c r="M442">
        <v>2</v>
      </c>
      <c r="N442">
        <v>4</v>
      </c>
      <c r="O442">
        <v>3</v>
      </c>
      <c r="P442">
        <v>2</v>
      </c>
    </row>
    <row r="443" spans="1:16" x14ac:dyDescent="0.25">
      <c r="A443" s="9" t="s">
        <v>1953</v>
      </c>
      <c r="B443">
        <v>3</v>
      </c>
      <c r="C443">
        <v>1</v>
      </c>
      <c r="D443">
        <v>3</v>
      </c>
      <c r="E443">
        <v>2</v>
      </c>
      <c r="F443">
        <v>1</v>
      </c>
      <c r="G443">
        <v>4</v>
      </c>
      <c r="H443">
        <v>2</v>
      </c>
      <c r="I443">
        <v>3</v>
      </c>
      <c r="J443">
        <v>1</v>
      </c>
      <c r="K443">
        <v>2</v>
      </c>
      <c r="L443">
        <v>2</v>
      </c>
      <c r="M443">
        <v>4</v>
      </c>
      <c r="N443">
        <v>1</v>
      </c>
      <c r="O443">
        <v>3</v>
      </c>
      <c r="P443">
        <v>4</v>
      </c>
    </row>
    <row r="444" spans="1:16" x14ac:dyDescent="0.25">
      <c r="A444" s="9" t="s">
        <v>1954</v>
      </c>
      <c r="B444">
        <v>3</v>
      </c>
      <c r="C444">
        <v>1</v>
      </c>
      <c r="D444">
        <v>2</v>
      </c>
      <c r="E444">
        <v>3</v>
      </c>
      <c r="F444">
        <v>1</v>
      </c>
      <c r="G444">
        <v>1</v>
      </c>
      <c r="H444">
        <v>2</v>
      </c>
      <c r="I444">
        <v>4</v>
      </c>
      <c r="J444">
        <v>4</v>
      </c>
      <c r="K444">
        <v>4</v>
      </c>
      <c r="L444">
        <v>4</v>
      </c>
      <c r="M444">
        <v>2</v>
      </c>
      <c r="N444">
        <v>3</v>
      </c>
      <c r="O444">
        <v>4</v>
      </c>
      <c r="P444">
        <v>1</v>
      </c>
    </row>
    <row r="445" spans="1:16" x14ac:dyDescent="0.25">
      <c r="A445" s="9" t="s">
        <v>1955</v>
      </c>
      <c r="B445">
        <v>1</v>
      </c>
      <c r="C445">
        <v>3</v>
      </c>
      <c r="D445">
        <v>1</v>
      </c>
      <c r="E445">
        <v>3</v>
      </c>
      <c r="F445">
        <v>2</v>
      </c>
      <c r="G445">
        <v>2</v>
      </c>
      <c r="H445">
        <v>2</v>
      </c>
      <c r="I445">
        <v>2</v>
      </c>
      <c r="J445">
        <v>2</v>
      </c>
      <c r="K445">
        <v>2</v>
      </c>
      <c r="L445">
        <v>3</v>
      </c>
      <c r="M445">
        <v>3</v>
      </c>
      <c r="N445">
        <v>1</v>
      </c>
      <c r="O445">
        <v>3</v>
      </c>
      <c r="P445">
        <v>4</v>
      </c>
    </row>
    <row r="446" spans="1:16" x14ac:dyDescent="0.25">
      <c r="A446" s="9" t="s">
        <v>1956</v>
      </c>
      <c r="B446">
        <v>4</v>
      </c>
      <c r="C446">
        <v>4</v>
      </c>
      <c r="D446">
        <v>4</v>
      </c>
      <c r="E446">
        <v>4</v>
      </c>
      <c r="F446">
        <v>2</v>
      </c>
      <c r="G446">
        <v>1</v>
      </c>
      <c r="H446">
        <v>4</v>
      </c>
      <c r="I446">
        <v>4</v>
      </c>
      <c r="J446">
        <v>4</v>
      </c>
      <c r="K446">
        <v>4</v>
      </c>
      <c r="L446">
        <v>1</v>
      </c>
      <c r="M446">
        <v>2</v>
      </c>
      <c r="N446">
        <v>1</v>
      </c>
      <c r="O446">
        <v>2</v>
      </c>
      <c r="P446">
        <v>1</v>
      </c>
    </row>
    <row r="447" spans="1:16" x14ac:dyDescent="0.25">
      <c r="A447" s="9" t="s">
        <v>1957</v>
      </c>
      <c r="B447">
        <v>1</v>
      </c>
      <c r="C447">
        <v>3</v>
      </c>
      <c r="D447">
        <v>2</v>
      </c>
      <c r="E447">
        <v>1</v>
      </c>
      <c r="F447">
        <v>4</v>
      </c>
      <c r="G447">
        <v>3</v>
      </c>
      <c r="H447">
        <v>4</v>
      </c>
      <c r="I447">
        <v>1</v>
      </c>
      <c r="J447">
        <v>4</v>
      </c>
      <c r="K447">
        <v>2</v>
      </c>
      <c r="L447">
        <v>1</v>
      </c>
      <c r="M447">
        <v>4</v>
      </c>
      <c r="N447">
        <v>2</v>
      </c>
      <c r="O447">
        <v>4</v>
      </c>
      <c r="P447">
        <v>1</v>
      </c>
    </row>
    <row r="448" spans="1:16" x14ac:dyDescent="0.25">
      <c r="A448" s="9" t="s">
        <v>1958</v>
      </c>
      <c r="B448">
        <v>4</v>
      </c>
      <c r="C448">
        <v>4</v>
      </c>
      <c r="D448">
        <v>3</v>
      </c>
      <c r="E448">
        <v>1</v>
      </c>
      <c r="F448">
        <v>2</v>
      </c>
      <c r="G448">
        <v>4</v>
      </c>
      <c r="H448">
        <v>3</v>
      </c>
      <c r="I448">
        <v>1</v>
      </c>
      <c r="J448">
        <v>2</v>
      </c>
      <c r="K448">
        <v>4</v>
      </c>
      <c r="L448">
        <v>4</v>
      </c>
      <c r="M448">
        <v>1</v>
      </c>
      <c r="N448">
        <v>1</v>
      </c>
      <c r="O448">
        <v>4</v>
      </c>
      <c r="P448">
        <v>3</v>
      </c>
    </row>
    <row r="449" spans="1:16" x14ac:dyDescent="0.25">
      <c r="A449" s="9" t="s">
        <v>1959</v>
      </c>
      <c r="B449">
        <v>1</v>
      </c>
      <c r="C449">
        <v>3</v>
      </c>
      <c r="D449">
        <v>3</v>
      </c>
      <c r="E449">
        <v>2</v>
      </c>
      <c r="F449">
        <v>2</v>
      </c>
      <c r="G449">
        <v>3</v>
      </c>
      <c r="H449">
        <v>4</v>
      </c>
      <c r="I449">
        <v>1</v>
      </c>
      <c r="J449">
        <v>1</v>
      </c>
      <c r="K449">
        <v>2</v>
      </c>
      <c r="L449">
        <v>2</v>
      </c>
      <c r="M449">
        <v>1</v>
      </c>
      <c r="N449">
        <v>2</v>
      </c>
      <c r="O449">
        <v>3</v>
      </c>
      <c r="P449">
        <v>1</v>
      </c>
    </row>
    <row r="450" spans="1:16" x14ac:dyDescent="0.25">
      <c r="A450" s="9" t="s">
        <v>1960</v>
      </c>
      <c r="B450">
        <v>2</v>
      </c>
      <c r="C450">
        <v>3</v>
      </c>
      <c r="D450">
        <v>1</v>
      </c>
      <c r="E450">
        <v>2</v>
      </c>
      <c r="F450">
        <v>1</v>
      </c>
      <c r="G450">
        <v>2</v>
      </c>
      <c r="H450">
        <v>2</v>
      </c>
      <c r="I450">
        <v>4</v>
      </c>
      <c r="J450">
        <v>3</v>
      </c>
      <c r="K450">
        <v>4</v>
      </c>
      <c r="L450">
        <v>4</v>
      </c>
      <c r="M450">
        <v>2</v>
      </c>
      <c r="N450">
        <v>4</v>
      </c>
      <c r="O450">
        <v>4</v>
      </c>
      <c r="P450">
        <v>1</v>
      </c>
    </row>
    <row r="451" spans="1:16" x14ac:dyDescent="0.25">
      <c r="A451" s="9" t="s">
        <v>1961</v>
      </c>
      <c r="B451">
        <v>4</v>
      </c>
      <c r="C451">
        <v>3</v>
      </c>
      <c r="D451">
        <v>3</v>
      </c>
      <c r="E451">
        <v>2</v>
      </c>
      <c r="F451">
        <v>3</v>
      </c>
      <c r="G451">
        <v>2</v>
      </c>
      <c r="H451">
        <v>3</v>
      </c>
      <c r="I451">
        <v>1</v>
      </c>
      <c r="J451">
        <v>3</v>
      </c>
      <c r="K451">
        <v>4</v>
      </c>
      <c r="L451">
        <v>4</v>
      </c>
      <c r="M451">
        <v>3</v>
      </c>
      <c r="N451">
        <v>3</v>
      </c>
      <c r="O451">
        <v>1</v>
      </c>
      <c r="P451">
        <v>4</v>
      </c>
    </row>
    <row r="452" spans="1:16" x14ac:dyDescent="0.25">
      <c r="A452" s="9" t="s">
        <v>1962</v>
      </c>
      <c r="B452">
        <v>2</v>
      </c>
      <c r="C452">
        <v>4</v>
      </c>
      <c r="D452">
        <v>2</v>
      </c>
      <c r="E452">
        <v>4</v>
      </c>
      <c r="F452">
        <v>2</v>
      </c>
      <c r="G452">
        <v>2</v>
      </c>
      <c r="H452">
        <v>4</v>
      </c>
      <c r="I452">
        <v>2</v>
      </c>
      <c r="J452">
        <v>4</v>
      </c>
      <c r="K452">
        <v>1</v>
      </c>
      <c r="L452">
        <v>1</v>
      </c>
      <c r="M452">
        <v>1</v>
      </c>
      <c r="N452">
        <v>4</v>
      </c>
      <c r="O452">
        <v>4</v>
      </c>
      <c r="P452">
        <v>3</v>
      </c>
    </row>
    <row r="453" spans="1:16" x14ac:dyDescent="0.25">
      <c r="A453" s="9" t="s">
        <v>1963</v>
      </c>
      <c r="B453">
        <v>3</v>
      </c>
      <c r="C453">
        <v>1</v>
      </c>
      <c r="D453">
        <v>3</v>
      </c>
      <c r="E453">
        <v>3</v>
      </c>
      <c r="F453">
        <v>2</v>
      </c>
      <c r="G453">
        <v>4</v>
      </c>
      <c r="H453">
        <v>2</v>
      </c>
      <c r="I453">
        <v>3</v>
      </c>
      <c r="J453">
        <v>4</v>
      </c>
      <c r="K453">
        <v>2</v>
      </c>
      <c r="L453">
        <v>3</v>
      </c>
      <c r="M453">
        <v>3</v>
      </c>
      <c r="N453">
        <v>2</v>
      </c>
      <c r="O453">
        <v>4</v>
      </c>
      <c r="P453">
        <v>3</v>
      </c>
    </row>
    <row r="454" spans="1:16" x14ac:dyDescent="0.25">
      <c r="A454" s="9" t="s">
        <v>1964</v>
      </c>
      <c r="B454">
        <v>2</v>
      </c>
      <c r="C454">
        <v>1</v>
      </c>
      <c r="D454">
        <v>4</v>
      </c>
      <c r="E454">
        <v>3</v>
      </c>
      <c r="F454">
        <v>3</v>
      </c>
      <c r="G454">
        <v>3</v>
      </c>
      <c r="H454">
        <v>3</v>
      </c>
      <c r="I454">
        <v>3</v>
      </c>
      <c r="J454">
        <v>2</v>
      </c>
      <c r="K454">
        <v>4</v>
      </c>
      <c r="L454">
        <v>2</v>
      </c>
      <c r="M454">
        <v>3</v>
      </c>
      <c r="N454">
        <v>1</v>
      </c>
      <c r="O454">
        <v>2</v>
      </c>
      <c r="P454">
        <v>1</v>
      </c>
    </row>
    <row r="455" spans="1:16" x14ac:dyDescent="0.25">
      <c r="A455" s="9" t="s">
        <v>1965</v>
      </c>
      <c r="B455">
        <v>1</v>
      </c>
      <c r="C455">
        <v>2</v>
      </c>
      <c r="D455">
        <v>1</v>
      </c>
      <c r="E455">
        <v>3</v>
      </c>
      <c r="F455">
        <v>2</v>
      </c>
      <c r="G455">
        <v>2</v>
      </c>
      <c r="H455">
        <v>2</v>
      </c>
      <c r="I455">
        <v>2</v>
      </c>
      <c r="J455">
        <v>4</v>
      </c>
      <c r="K455">
        <v>4</v>
      </c>
      <c r="L455">
        <v>2</v>
      </c>
      <c r="M455">
        <v>3</v>
      </c>
      <c r="N455">
        <v>4</v>
      </c>
      <c r="O455">
        <v>2</v>
      </c>
      <c r="P455">
        <v>1</v>
      </c>
    </row>
    <row r="456" spans="1:16" x14ac:dyDescent="0.25">
      <c r="A456" s="9" t="s">
        <v>1966</v>
      </c>
      <c r="B456">
        <v>3</v>
      </c>
      <c r="C456">
        <v>2</v>
      </c>
      <c r="D456">
        <v>2</v>
      </c>
      <c r="E456">
        <v>2</v>
      </c>
      <c r="F456">
        <v>3</v>
      </c>
      <c r="G456">
        <v>1</v>
      </c>
      <c r="H456">
        <v>4</v>
      </c>
      <c r="I456">
        <v>3</v>
      </c>
      <c r="J456">
        <v>3</v>
      </c>
      <c r="K456">
        <v>4</v>
      </c>
      <c r="L456">
        <v>2</v>
      </c>
      <c r="M456">
        <v>1</v>
      </c>
      <c r="N456">
        <v>3</v>
      </c>
      <c r="O456">
        <v>4</v>
      </c>
      <c r="P456">
        <v>4</v>
      </c>
    </row>
    <row r="457" spans="1:16" x14ac:dyDescent="0.25">
      <c r="A457" s="9" t="s">
        <v>1967</v>
      </c>
      <c r="B457">
        <v>1</v>
      </c>
      <c r="C457">
        <v>2</v>
      </c>
      <c r="D457">
        <v>3</v>
      </c>
      <c r="E457">
        <v>1</v>
      </c>
      <c r="F457">
        <v>1</v>
      </c>
      <c r="G457">
        <v>4</v>
      </c>
      <c r="H457">
        <v>4</v>
      </c>
      <c r="I457">
        <v>1</v>
      </c>
      <c r="J457">
        <v>4</v>
      </c>
      <c r="K457">
        <v>4</v>
      </c>
      <c r="L457">
        <v>1</v>
      </c>
      <c r="M457">
        <v>3</v>
      </c>
      <c r="N457">
        <v>1</v>
      </c>
      <c r="O457">
        <v>2</v>
      </c>
      <c r="P457">
        <v>4</v>
      </c>
    </row>
    <row r="458" spans="1:16" x14ac:dyDescent="0.25">
      <c r="A458" s="9" t="s">
        <v>1968</v>
      </c>
      <c r="B458">
        <v>3</v>
      </c>
      <c r="C458">
        <v>2</v>
      </c>
      <c r="D458">
        <v>3</v>
      </c>
      <c r="E458">
        <v>3</v>
      </c>
      <c r="F458">
        <v>3</v>
      </c>
      <c r="G458">
        <v>4</v>
      </c>
      <c r="H458">
        <v>2</v>
      </c>
      <c r="I458">
        <v>2</v>
      </c>
      <c r="J458">
        <v>1</v>
      </c>
      <c r="K458">
        <v>2</v>
      </c>
      <c r="L458">
        <v>1</v>
      </c>
      <c r="M458">
        <v>2</v>
      </c>
      <c r="N458">
        <v>4</v>
      </c>
      <c r="O458">
        <v>4</v>
      </c>
      <c r="P458">
        <v>4</v>
      </c>
    </row>
    <row r="459" spans="1:16" x14ac:dyDescent="0.25">
      <c r="A459" s="9" t="s">
        <v>1969</v>
      </c>
      <c r="B459">
        <v>2</v>
      </c>
      <c r="C459">
        <v>4</v>
      </c>
      <c r="D459">
        <v>1</v>
      </c>
      <c r="E459">
        <v>2</v>
      </c>
      <c r="F459">
        <v>2</v>
      </c>
      <c r="G459">
        <v>4</v>
      </c>
      <c r="H459">
        <v>4</v>
      </c>
      <c r="I459">
        <v>3</v>
      </c>
      <c r="J459">
        <v>4</v>
      </c>
      <c r="K459">
        <v>3</v>
      </c>
      <c r="L459">
        <v>4</v>
      </c>
      <c r="M459">
        <v>3</v>
      </c>
      <c r="N459">
        <v>3</v>
      </c>
      <c r="O459">
        <v>1</v>
      </c>
      <c r="P459">
        <v>3</v>
      </c>
    </row>
    <row r="460" spans="1:16" x14ac:dyDescent="0.25">
      <c r="A460" s="9" t="s">
        <v>1970</v>
      </c>
      <c r="B460">
        <v>2</v>
      </c>
      <c r="C460">
        <v>2</v>
      </c>
      <c r="D460">
        <v>1</v>
      </c>
      <c r="E460">
        <v>2</v>
      </c>
      <c r="F460">
        <v>4</v>
      </c>
      <c r="G460">
        <v>1</v>
      </c>
      <c r="H460">
        <v>4</v>
      </c>
      <c r="I460">
        <v>4</v>
      </c>
      <c r="J460">
        <v>1</v>
      </c>
      <c r="K460">
        <v>3</v>
      </c>
      <c r="L460">
        <v>2</v>
      </c>
      <c r="M460">
        <v>1</v>
      </c>
      <c r="N460">
        <v>2</v>
      </c>
      <c r="O460">
        <v>2</v>
      </c>
      <c r="P460">
        <v>2</v>
      </c>
    </row>
    <row r="461" spans="1:16" x14ac:dyDescent="0.25">
      <c r="A461" s="9" t="s">
        <v>1971</v>
      </c>
      <c r="B461">
        <v>4</v>
      </c>
      <c r="C461">
        <v>3</v>
      </c>
      <c r="D461">
        <v>3</v>
      </c>
      <c r="E461">
        <v>2</v>
      </c>
      <c r="F461">
        <v>1</v>
      </c>
      <c r="G461">
        <v>2</v>
      </c>
      <c r="H461">
        <v>3</v>
      </c>
      <c r="I461">
        <v>4</v>
      </c>
      <c r="J461">
        <v>1</v>
      </c>
      <c r="K461">
        <v>1</v>
      </c>
      <c r="L461">
        <v>2</v>
      </c>
      <c r="M461">
        <v>4</v>
      </c>
      <c r="N461">
        <v>4</v>
      </c>
      <c r="O461">
        <v>3</v>
      </c>
      <c r="P461">
        <v>4</v>
      </c>
    </row>
    <row r="462" spans="1:16" x14ac:dyDescent="0.25">
      <c r="A462" s="9" t="s">
        <v>1972</v>
      </c>
      <c r="B462">
        <v>2</v>
      </c>
      <c r="C462">
        <v>4</v>
      </c>
      <c r="D462">
        <v>2</v>
      </c>
      <c r="E462">
        <v>2</v>
      </c>
      <c r="F462">
        <v>1</v>
      </c>
      <c r="G462">
        <v>4</v>
      </c>
      <c r="H462">
        <v>4</v>
      </c>
      <c r="I462">
        <v>4</v>
      </c>
      <c r="J462">
        <v>1</v>
      </c>
      <c r="K462">
        <v>4</v>
      </c>
      <c r="L462">
        <v>3</v>
      </c>
      <c r="M462">
        <v>4</v>
      </c>
      <c r="N462">
        <v>2</v>
      </c>
      <c r="O462">
        <v>2</v>
      </c>
      <c r="P462">
        <v>3</v>
      </c>
    </row>
    <row r="463" spans="1:16" x14ac:dyDescent="0.25">
      <c r="A463" s="9" t="s">
        <v>1973</v>
      </c>
      <c r="B463">
        <v>4</v>
      </c>
      <c r="C463">
        <v>2</v>
      </c>
      <c r="D463">
        <v>2</v>
      </c>
      <c r="E463">
        <v>1</v>
      </c>
      <c r="F463">
        <v>1</v>
      </c>
      <c r="G463">
        <v>3</v>
      </c>
      <c r="H463">
        <v>1</v>
      </c>
      <c r="I463">
        <v>4</v>
      </c>
      <c r="J463">
        <v>1</v>
      </c>
      <c r="K463">
        <v>4</v>
      </c>
      <c r="L463">
        <v>1</v>
      </c>
      <c r="M463">
        <v>2</v>
      </c>
      <c r="N463">
        <v>3</v>
      </c>
      <c r="O463">
        <v>2</v>
      </c>
      <c r="P463">
        <v>4</v>
      </c>
    </row>
    <row r="464" spans="1:16" x14ac:dyDescent="0.25">
      <c r="A464" s="9" t="s">
        <v>1974</v>
      </c>
      <c r="B464">
        <v>3</v>
      </c>
      <c r="C464">
        <v>2</v>
      </c>
      <c r="D464">
        <v>1</v>
      </c>
      <c r="E464">
        <v>1</v>
      </c>
      <c r="F464">
        <v>4</v>
      </c>
      <c r="G464">
        <v>1</v>
      </c>
      <c r="H464">
        <v>1</v>
      </c>
      <c r="I464">
        <v>3</v>
      </c>
      <c r="J464">
        <v>2</v>
      </c>
      <c r="K464">
        <v>3</v>
      </c>
      <c r="L464">
        <v>3</v>
      </c>
      <c r="M464">
        <v>3</v>
      </c>
      <c r="N464">
        <v>4</v>
      </c>
      <c r="O464">
        <v>1</v>
      </c>
      <c r="P464">
        <v>3</v>
      </c>
    </row>
    <row r="465" spans="1:16" x14ac:dyDescent="0.25">
      <c r="A465" s="9" t="s">
        <v>1975</v>
      </c>
      <c r="B465">
        <v>4</v>
      </c>
      <c r="C465">
        <v>2</v>
      </c>
      <c r="D465">
        <v>4</v>
      </c>
      <c r="E465">
        <v>3</v>
      </c>
      <c r="F465">
        <v>2</v>
      </c>
      <c r="G465">
        <v>2</v>
      </c>
      <c r="H465">
        <v>4</v>
      </c>
      <c r="I465">
        <v>4</v>
      </c>
      <c r="J465">
        <v>4</v>
      </c>
      <c r="K465">
        <v>4</v>
      </c>
      <c r="L465">
        <v>3</v>
      </c>
      <c r="M465">
        <v>4</v>
      </c>
      <c r="N465">
        <v>2</v>
      </c>
      <c r="O465">
        <v>3</v>
      </c>
      <c r="P465">
        <v>4</v>
      </c>
    </row>
    <row r="466" spans="1:16" x14ac:dyDescent="0.25">
      <c r="A466" s="9" t="s">
        <v>1976</v>
      </c>
      <c r="B466">
        <v>2</v>
      </c>
      <c r="C466">
        <v>2</v>
      </c>
      <c r="D466">
        <v>1</v>
      </c>
      <c r="E466">
        <v>3</v>
      </c>
      <c r="F466">
        <v>2</v>
      </c>
      <c r="G466">
        <v>1</v>
      </c>
      <c r="H466">
        <v>4</v>
      </c>
      <c r="I466">
        <v>2</v>
      </c>
      <c r="J466">
        <v>2</v>
      </c>
      <c r="K466">
        <v>3</v>
      </c>
      <c r="L466">
        <v>3</v>
      </c>
      <c r="M466">
        <v>4</v>
      </c>
      <c r="N466">
        <v>3</v>
      </c>
      <c r="O466">
        <v>2</v>
      </c>
      <c r="P466">
        <v>2</v>
      </c>
    </row>
    <row r="467" spans="1:16" x14ac:dyDescent="0.25">
      <c r="A467" s="9" t="s">
        <v>1977</v>
      </c>
      <c r="B467">
        <v>2</v>
      </c>
      <c r="C467">
        <v>1</v>
      </c>
      <c r="D467">
        <v>4</v>
      </c>
      <c r="E467">
        <v>4</v>
      </c>
      <c r="F467">
        <v>2</v>
      </c>
      <c r="G467">
        <v>2</v>
      </c>
      <c r="H467">
        <v>3</v>
      </c>
      <c r="I467">
        <v>2</v>
      </c>
      <c r="J467">
        <v>1</v>
      </c>
      <c r="K467">
        <v>4</v>
      </c>
      <c r="L467">
        <v>1</v>
      </c>
      <c r="M467">
        <v>1</v>
      </c>
      <c r="N467">
        <v>2</v>
      </c>
      <c r="O467">
        <v>3</v>
      </c>
      <c r="P467">
        <v>2</v>
      </c>
    </row>
    <row r="468" spans="1:16" x14ac:dyDescent="0.25">
      <c r="A468" s="9" t="s">
        <v>1978</v>
      </c>
      <c r="B468">
        <v>3</v>
      </c>
      <c r="C468">
        <v>1</v>
      </c>
      <c r="D468">
        <v>2</v>
      </c>
      <c r="E468">
        <v>1</v>
      </c>
      <c r="F468">
        <v>2</v>
      </c>
      <c r="G468">
        <v>4</v>
      </c>
      <c r="H468">
        <v>2</v>
      </c>
      <c r="I468">
        <v>3</v>
      </c>
      <c r="J468">
        <v>2</v>
      </c>
      <c r="K468">
        <v>4</v>
      </c>
      <c r="L468">
        <v>3</v>
      </c>
      <c r="M468">
        <v>4</v>
      </c>
      <c r="N468">
        <v>4</v>
      </c>
      <c r="O468">
        <v>1</v>
      </c>
      <c r="P468">
        <v>2</v>
      </c>
    </row>
    <row r="469" spans="1:16" x14ac:dyDescent="0.25">
      <c r="A469" s="9" t="s">
        <v>1979</v>
      </c>
      <c r="B469">
        <v>2</v>
      </c>
      <c r="C469">
        <v>3</v>
      </c>
      <c r="D469">
        <v>3</v>
      </c>
      <c r="E469">
        <v>1</v>
      </c>
      <c r="F469">
        <v>4</v>
      </c>
      <c r="G469">
        <v>2</v>
      </c>
      <c r="H469">
        <v>3</v>
      </c>
      <c r="I469">
        <v>4</v>
      </c>
      <c r="J469">
        <v>3</v>
      </c>
      <c r="K469">
        <v>1</v>
      </c>
      <c r="L469">
        <v>3</v>
      </c>
      <c r="M469">
        <v>2</v>
      </c>
      <c r="N469">
        <v>4</v>
      </c>
      <c r="O469">
        <v>4</v>
      </c>
      <c r="P469">
        <v>3</v>
      </c>
    </row>
    <row r="470" spans="1:16" x14ac:dyDescent="0.25">
      <c r="A470" s="9" t="s">
        <v>1980</v>
      </c>
      <c r="B470">
        <v>3</v>
      </c>
      <c r="C470">
        <v>4</v>
      </c>
      <c r="D470">
        <v>1</v>
      </c>
      <c r="E470">
        <v>4</v>
      </c>
      <c r="F470">
        <v>1</v>
      </c>
      <c r="G470">
        <v>2</v>
      </c>
      <c r="H470">
        <v>1</v>
      </c>
      <c r="I470">
        <v>4</v>
      </c>
      <c r="J470">
        <v>4</v>
      </c>
      <c r="K470">
        <v>2</v>
      </c>
      <c r="L470">
        <v>1</v>
      </c>
      <c r="M470">
        <v>3</v>
      </c>
      <c r="N470">
        <v>3</v>
      </c>
      <c r="O470">
        <v>3</v>
      </c>
      <c r="P470">
        <v>1</v>
      </c>
    </row>
    <row r="471" spans="1:16" x14ac:dyDescent="0.25">
      <c r="A471" s="9" t="s">
        <v>1981</v>
      </c>
      <c r="B471">
        <v>2</v>
      </c>
      <c r="C471">
        <v>1</v>
      </c>
      <c r="D471">
        <v>4</v>
      </c>
      <c r="E471">
        <v>1</v>
      </c>
      <c r="F471">
        <v>3</v>
      </c>
      <c r="G471">
        <v>2</v>
      </c>
      <c r="H471">
        <v>3</v>
      </c>
      <c r="I471">
        <v>1</v>
      </c>
      <c r="J471">
        <v>1</v>
      </c>
      <c r="K471">
        <v>1</v>
      </c>
      <c r="L471">
        <v>1</v>
      </c>
      <c r="M471">
        <v>3</v>
      </c>
      <c r="N471">
        <v>3</v>
      </c>
      <c r="O471">
        <v>4</v>
      </c>
      <c r="P471">
        <v>2</v>
      </c>
    </row>
    <row r="472" spans="1:16" x14ac:dyDescent="0.25">
      <c r="A472" s="9" t="s">
        <v>1982</v>
      </c>
      <c r="B472">
        <v>1</v>
      </c>
      <c r="C472">
        <v>3</v>
      </c>
      <c r="D472">
        <v>2</v>
      </c>
      <c r="E472">
        <v>4</v>
      </c>
      <c r="F472">
        <v>2</v>
      </c>
      <c r="G472">
        <v>1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3</v>
      </c>
      <c r="N472">
        <v>3</v>
      </c>
      <c r="O472">
        <v>2</v>
      </c>
      <c r="P472">
        <v>1</v>
      </c>
    </row>
    <row r="473" spans="1:16" x14ac:dyDescent="0.25">
      <c r="A473" s="9" t="s">
        <v>1983</v>
      </c>
      <c r="B473">
        <v>1</v>
      </c>
      <c r="C473">
        <v>2</v>
      </c>
      <c r="D473">
        <v>4</v>
      </c>
      <c r="E473">
        <v>2</v>
      </c>
      <c r="F473">
        <v>2</v>
      </c>
      <c r="G473">
        <v>3</v>
      </c>
      <c r="H473">
        <v>1</v>
      </c>
      <c r="I473">
        <v>2</v>
      </c>
      <c r="J473">
        <v>1</v>
      </c>
      <c r="K473">
        <v>3</v>
      </c>
      <c r="L473">
        <v>4</v>
      </c>
      <c r="M473">
        <v>3</v>
      </c>
      <c r="N473">
        <v>1</v>
      </c>
      <c r="O473">
        <v>1</v>
      </c>
      <c r="P473">
        <v>1</v>
      </c>
    </row>
    <row r="474" spans="1:16" x14ac:dyDescent="0.25">
      <c r="A474" s="9" t="s">
        <v>1984</v>
      </c>
      <c r="B474">
        <v>1</v>
      </c>
      <c r="C474">
        <v>4</v>
      </c>
      <c r="D474">
        <v>3</v>
      </c>
      <c r="E474">
        <v>1</v>
      </c>
      <c r="F474">
        <v>1</v>
      </c>
      <c r="G474">
        <v>2</v>
      </c>
      <c r="H474">
        <v>1</v>
      </c>
      <c r="I474">
        <v>1</v>
      </c>
      <c r="J474">
        <v>3</v>
      </c>
      <c r="K474">
        <v>3</v>
      </c>
      <c r="L474">
        <v>4</v>
      </c>
      <c r="M474">
        <v>1</v>
      </c>
      <c r="N474">
        <v>3</v>
      </c>
      <c r="O474">
        <v>4</v>
      </c>
      <c r="P474">
        <v>4</v>
      </c>
    </row>
    <row r="475" spans="1:16" x14ac:dyDescent="0.25">
      <c r="A475" s="9" t="s">
        <v>1985</v>
      </c>
      <c r="B475">
        <v>4</v>
      </c>
      <c r="C475">
        <v>4</v>
      </c>
      <c r="D475">
        <v>2</v>
      </c>
      <c r="E475">
        <v>4</v>
      </c>
      <c r="F475">
        <v>4</v>
      </c>
      <c r="G475">
        <v>1</v>
      </c>
      <c r="H475">
        <v>2</v>
      </c>
      <c r="I475">
        <v>2</v>
      </c>
      <c r="J475">
        <v>2</v>
      </c>
      <c r="K475">
        <v>4</v>
      </c>
      <c r="L475">
        <v>3</v>
      </c>
      <c r="M475">
        <v>2</v>
      </c>
      <c r="N475">
        <v>2</v>
      </c>
      <c r="O475">
        <v>1</v>
      </c>
      <c r="P475">
        <v>1</v>
      </c>
    </row>
    <row r="476" spans="1:16" x14ac:dyDescent="0.25">
      <c r="A476" s="9" t="s">
        <v>1986</v>
      </c>
      <c r="B476">
        <v>4</v>
      </c>
      <c r="C476">
        <v>4</v>
      </c>
      <c r="D476">
        <v>1</v>
      </c>
      <c r="E476">
        <v>2</v>
      </c>
      <c r="F476">
        <v>1</v>
      </c>
      <c r="G476">
        <v>4</v>
      </c>
      <c r="H476">
        <v>1</v>
      </c>
      <c r="I476">
        <v>1</v>
      </c>
      <c r="J476">
        <v>3</v>
      </c>
      <c r="K476">
        <v>2</v>
      </c>
      <c r="L476">
        <v>1</v>
      </c>
      <c r="M476">
        <v>2</v>
      </c>
      <c r="N476">
        <v>1</v>
      </c>
      <c r="O476">
        <v>4</v>
      </c>
      <c r="P476">
        <v>2</v>
      </c>
    </row>
    <row r="477" spans="1:16" x14ac:dyDescent="0.25">
      <c r="A477" s="9" t="s">
        <v>1987</v>
      </c>
      <c r="B477">
        <v>2</v>
      </c>
      <c r="C477">
        <v>2</v>
      </c>
      <c r="D477">
        <v>3</v>
      </c>
      <c r="E477">
        <v>2</v>
      </c>
      <c r="F477">
        <v>2</v>
      </c>
      <c r="G477">
        <v>3</v>
      </c>
      <c r="H477">
        <v>1</v>
      </c>
      <c r="I477">
        <v>3</v>
      </c>
      <c r="J477">
        <v>4</v>
      </c>
      <c r="K477">
        <v>1</v>
      </c>
      <c r="L477">
        <v>4</v>
      </c>
      <c r="M477">
        <v>3</v>
      </c>
      <c r="N477">
        <v>4</v>
      </c>
      <c r="O477">
        <v>4</v>
      </c>
      <c r="P477">
        <v>1</v>
      </c>
    </row>
    <row r="478" spans="1:16" x14ac:dyDescent="0.25">
      <c r="A478" s="9" t="s">
        <v>1988</v>
      </c>
      <c r="B478">
        <v>2</v>
      </c>
      <c r="C478">
        <v>3</v>
      </c>
      <c r="D478">
        <v>3</v>
      </c>
      <c r="E478">
        <v>1</v>
      </c>
      <c r="F478">
        <v>1</v>
      </c>
      <c r="G478">
        <v>3</v>
      </c>
      <c r="H478">
        <v>3</v>
      </c>
      <c r="I478">
        <v>1</v>
      </c>
      <c r="J478">
        <v>3</v>
      </c>
      <c r="K478">
        <v>4</v>
      </c>
      <c r="L478">
        <v>2</v>
      </c>
      <c r="M478">
        <v>1</v>
      </c>
      <c r="N478">
        <v>4</v>
      </c>
      <c r="O478">
        <v>2</v>
      </c>
      <c r="P478">
        <v>3</v>
      </c>
    </row>
    <row r="479" spans="1:16" x14ac:dyDescent="0.25">
      <c r="A479" s="9" t="s">
        <v>1989</v>
      </c>
      <c r="B479">
        <v>2</v>
      </c>
      <c r="C479">
        <v>3</v>
      </c>
      <c r="D479">
        <v>4</v>
      </c>
      <c r="E479">
        <v>3</v>
      </c>
      <c r="F479">
        <v>4</v>
      </c>
      <c r="G479">
        <v>4</v>
      </c>
      <c r="H479">
        <v>2</v>
      </c>
      <c r="I479">
        <v>3</v>
      </c>
      <c r="J479">
        <v>3</v>
      </c>
      <c r="K479">
        <v>1</v>
      </c>
      <c r="L479">
        <v>3</v>
      </c>
      <c r="M479">
        <v>3</v>
      </c>
      <c r="N479">
        <v>4</v>
      </c>
      <c r="O479">
        <v>2</v>
      </c>
      <c r="P479">
        <v>1</v>
      </c>
    </row>
    <row r="480" spans="1:16" x14ac:dyDescent="0.25">
      <c r="A480" s="9" t="s">
        <v>1990</v>
      </c>
      <c r="B480">
        <v>4</v>
      </c>
      <c r="C480">
        <v>4</v>
      </c>
      <c r="D480">
        <v>3</v>
      </c>
      <c r="E480">
        <v>2</v>
      </c>
      <c r="F480">
        <v>1</v>
      </c>
      <c r="G480">
        <v>3</v>
      </c>
      <c r="H480">
        <v>1</v>
      </c>
      <c r="I480">
        <v>2</v>
      </c>
      <c r="J480">
        <v>1</v>
      </c>
      <c r="K480">
        <v>3</v>
      </c>
      <c r="L480">
        <v>4</v>
      </c>
      <c r="M480">
        <v>4</v>
      </c>
      <c r="N480">
        <v>1</v>
      </c>
      <c r="O480">
        <v>2</v>
      </c>
      <c r="P480">
        <v>1</v>
      </c>
    </row>
    <row r="481" spans="1:16" x14ac:dyDescent="0.25">
      <c r="A481" s="9" t="s">
        <v>1991</v>
      </c>
      <c r="B481">
        <v>2</v>
      </c>
      <c r="C481">
        <v>1</v>
      </c>
      <c r="D481">
        <v>3</v>
      </c>
      <c r="E481">
        <v>4</v>
      </c>
      <c r="F481">
        <v>1</v>
      </c>
      <c r="G481">
        <v>1</v>
      </c>
      <c r="H481">
        <v>2</v>
      </c>
      <c r="I481">
        <v>2</v>
      </c>
      <c r="J481">
        <v>4</v>
      </c>
      <c r="K481">
        <v>1</v>
      </c>
      <c r="L481">
        <v>2</v>
      </c>
      <c r="M481">
        <v>4</v>
      </c>
      <c r="N481">
        <v>4</v>
      </c>
      <c r="O481">
        <v>4</v>
      </c>
      <c r="P481">
        <v>4</v>
      </c>
    </row>
    <row r="482" spans="1:16" x14ac:dyDescent="0.25">
      <c r="A482" s="9" t="s">
        <v>1992</v>
      </c>
      <c r="B482">
        <v>4</v>
      </c>
      <c r="C482">
        <v>2</v>
      </c>
      <c r="D482">
        <v>1</v>
      </c>
      <c r="E482">
        <v>2</v>
      </c>
      <c r="F482">
        <v>1</v>
      </c>
      <c r="G482">
        <v>2</v>
      </c>
      <c r="H482">
        <v>1</v>
      </c>
      <c r="I482">
        <v>1</v>
      </c>
      <c r="J482">
        <v>1</v>
      </c>
      <c r="K482">
        <v>4</v>
      </c>
      <c r="L482">
        <v>1</v>
      </c>
      <c r="M482">
        <v>3</v>
      </c>
      <c r="N482">
        <v>2</v>
      </c>
      <c r="O482">
        <v>3</v>
      </c>
      <c r="P482">
        <v>2</v>
      </c>
    </row>
    <row r="483" spans="1:16" x14ac:dyDescent="0.25">
      <c r="A483" s="9" t="s">
        <v>1993</v>
      </c>
      <c r="B483">
        <v>3</v>
      </c>
      <c r="C483">
        <v>2</v>
      </c>
      <c r="D483">
        <v>1</v>
      </c>
      <c r="E483">
        <v>3</v>
      </c>
      <c r="F483">
        <v>1</v>
      </c>
      <c r="G483">
        <v>3</v>
      </c>
      <c r="H483">
        <v>4</v>
      </c>
      <c r="I483">
        <v>3</v>
      </c>
      <c r="J483">
        <v>3</v>
      </c>
      <c r="K483">
        <v>3</v>
      </c>
      <c r="L483">
        <v>4</v>
      </c>
      <c r="M483">
        <v>1</v>
      </c>
      <c r="N483">
        <v>4</v>
      </c>
      <c r="O483">
        <v>1</v>
      </c>
      <c r="P483">
        <v>1</v>
      </c>
    </row>
    <row r="484" spans="1:16" x14ac:dyDescent="0.25">
      <c r="A484" s="9" t="s">
        <v>1994</v>
      </c>
      <c r="B484">
        <v>4</v>
      </c>
      <c r="C484">
        <v>2</v>
      </c>
      <c r="D484">
        <v>4</v>
      </c>
      <c r="E484">
        <v>1</v>
      </c>
      <c r="F484">
        <v>4</v>
      </c>
      <c r="G484">
        <v>2</v>
      </c>
      <c r="H484">
        <v>1</v>
      </c>
      <c r="I484">
        <v>1</v>
      </c>
      <c r="J484">
        <v>4</v>
      </c>
      <c r="K484">
        <v>1</v>
      </c>
      <c r="L484">
        <v>2</v>
      </c>
      <c r="M484">
        <v>1</v>
      </c>
      <c r="N484">
        <v>2</v>
      </c>
      <c r="O484">
        <v>4</v>
      </c>
      <c r="P484">
        <v>1</v>
      </c>
    </row>
    <row r="485" spans="1:16" x14ac:dyDescent="0.25">
      <c r="A485" s="9" t="s">
        <v>1995</v>
      </c>
      <c r="B485">
        <v>3</v>
      </c>
      <c r="C485">
        <v>2</v>
      </c>
      <c r="D485">
        <v>4</v>
      </c>
      <c r="E485">
        <v>1</v>
      </c>
      <c r="F485">
        <v>4</v>
      </c>
      <c r="G485">
        <v>1</v>
      </c>
      <c r="H485">
        <v>2</v>
      </c>
      <c r="I485">
        <v>4</v>
      </c>
      <c r="J485">
        <v>4</v>
      </c>
      <c r="K485">
        <v>3</v>
      </c>
      <c r="L485">
        <v>4</v>
      </c>
      <c r="M485">
        <v>2</v>
      </c>
      <c r="N485">
        <v>2</v>
      </c>
      <c r="O485">
        <v>4</v>
      </c>
      <c r="P485">
        <v>1</v>
      </c>
    </row>
    <row r="486" spans="1:16" x14ac:dyDescent="0.25">
      <c r="A486" s="9" t="s">
        <v>1996</v>
      </c>
      <c r="B486">
        <v>3</v>
      </c>
      <c r="C486">
        <v>1</v>
      </c>
      <c r="D486">
        <v>3</v>
      </c>
      <c r="E486">
        <v>1</v>
      </c>
      <c r="F486">
        <v>1</v>
      </c>
      <c r="G486">
        <v>3</v>
      </c>
      <c r="H486">
        <v>3</v>
      </c>
      <c r="I486">
        <v>3</v>
      </c>
      <c r="J486">
        <v>4</v>
      </c>
      <c r="K486">
        <v>4</v>
      </c>
      <c r="L486">
        <v>4</v>
      </c>
      <c r="M486">
        <v>2</v>
      </c>
      <c r="N486">
        <v>3</v>
      </c>
      <c r="O486">
        <v>1</v>
      </c>
      <c r="P486">
        <v>2</v>
      </c>
    </row>
    <row r="487" spans="1:16" x14ac:dyDescent="0.25">
      <c r="A487" s="9" t="s">
        <v>1997</v>
      </c>
      <c r="B487">
        <v>1</v>
      </c>
      <c r="C487">
        <v>3</v>
      </c>
      <c r="D487">
        <v>1</v>
      </c>
      <c r="E487">
        <v>2</v>
      </c>
      <c r="F487">
        <v>3</v>
      </c>
      <c r="G487">
        <v>4</v>
      </c>
      <c r="H487">
        <v>2</v>
      </c>
      <c r="I487">
        <v>1</v>
      </c>
      <c r="J487">
        <v>1</v>
      </c>
      <c r="K487">
        <v>1</v>
      </c>
      <c r="L487">
        <v>2</v>
      </c>
      <c r="M487">
        <v>1</v>
      </c>
      <c r="N487">
        <v>4</v>
      </c>
      <c r="O487">
        <v>1</v>
      </c>
      <c r="P487">
        <v>1</v>
      </c>
    </row>
    <row r="488" spans="1:16" x14ac:dyDescent="0.25">
      <c r="A488" s="9" t="s">
        <v>1998</v>
      </c>
      <c r="B488">
        <v>1</v>
      </c>
      <c r="C488">
        <v>3</v>
      </c>
      <c r="D488">
        <v>3</v>
      </c>
      <c r="E488">
        <v>1</v>
      </c>
      <c r="F488">
        <v>3</v>
      </c>
      <c r="G488">
        <v>4</v>
      </c>
      <c r="H488">
        <v>4</v>
      </c>
      <c r="I488">
        <v>3</v>
      </c>
      <c r="J488">
        <v>4</v>
      </c>
      <c r="K488">
        <v>4</v>
      </c>
      <c r="L488">
        <v>4</v>
      </c>
      <c r="M488">
        <v>1</v>
      </c>
      <c r="N488">
        <v>1</v>
      </c>
      <c r="O488">
        <v>2</v>
      </c>
      <c r="P488">
        <v>3</v>
      </c>
    </row>
    <row r="489" spans="1:16" x14ac:dyDescent="0.25">
      <c r="A489" s="9" t="s">
        <v>1999</v>
      </c>
      <c r="B489">
        <v>1</v>
      </c>
      <c r="C489">
        <v>2</v>
      </c>
      <c r="D489">
        <v>1</v>
      </c>
      <c r="E489">
        <v>2</v>
      </c>
      <c r="F489">
        <v>2</v>
      </c>
      <c r="G489">
        <v>2</v>
      </c>
      <c r="H489">
        <v>2</v>
      </c>
      <c r="I489">
        <v>2</v>
      </c>
      <c r="J489">
        <v>1</v>
      </c>
      <c r="K489">
        <v>2</v>
      </c>
      <c r="L489">
        <v>4</v>
      </c>
      <c r="M489">
        <v>4</v>
      </c>
      <c r="N489">
        <v>3</v>
      </c>
      <c r="O489">
        <v>2</v>
      </c>
      <c r="P489">
        <v>1</v>
      </c>
    </row>
    <row r="490" spans="1:16" x14ac:dyDescent="0.25">
      <c r="A490" s="9" t="s">
        <v>2000</v>
      </c>
      <c r="B490">
        <v>4</v>
      </c>
      <c r="C490">
        <v>2</v>
      </c>
      <c r="D490">
        <v>2</v>
      </c>
      <c r="E490">
        <v>3</v>
      </c>
      <c r="F490">
        <v>1</v>
      </c>
      <c r="G490">
        <v>3</v>
      </c>
      <c r="H490">
        <v>1</v>
      </c>
      <c r="I490">
        <v>4</v>
      </c>
      <c r="J490">
        <v>4</v>
      </c>
      <c r="K490">
        <v>3</v>
      </c>
      <c r="L490">
        <v>3</v>
      </c>
      <c r="M490">
        <v>3</v>
      </c>
      <c r="N490">
        <v>2</v>
      </c>
      <c r="O490">
        <v>3</v>
      </c>
      <c r="P490">
        <v>4</v>
      </c>
    </row>
    <row r="491" spans="1:16" x14ac:dyDescent="0.25">
      <c r="A491" s="9" t="s">
        <v>2001</v>
      </c>
      <c r="B491">
        <v>2</v>
      </c>
      <c r="C491">
        <v>4</v>
      </c>
      <c r="D491">
        <v>2</v>
      </c>
      <c r="E491">
        <v>2</v>
      </c>
      <c r="F491">
        <v>3</v>
      </c>
      <c r="G491">
        <v>2</v>
      </c>
      <c r="H491">
        <v>4</v>
      </c>
      <c r="I491">
        <v>4</v>
      </c>
      <c r="J491">
        <v>4</v>
      </c>
      <c r="K491">
        <v>3</v>
      </c>
      <c r="L491">
        <v>1</v>
      </c>
      <c r="M491">
        <v>3</v>
      </c>
      <c r="N491">
        <v>1</v>
      </c>
      <c r="O491">
        <v>4</v>
      </c>
      <c r="P491">
        <v>2</v>
      </c>
    </row>
    <row r="492" spans="1:16" x14ac:dyDescent="0.25">
      <c r="A492" s="9" t="s">
        <v>2002</v>
      </c>
      <c r="B492">
        <v>4</v>
      </c>
      <c r="C492">
        <v>1</v>
      </c>
      <c r="D492">
        <v>4</v>
      </c>
      <c r="E492">
        <v>2</v>
      </c>
      <c r="F492">
        <v>3</v>
      </c>
      <c r="G492">
        <v>4</v>
      </c>
      <c r="H492">
        <v>3</v>
      </c>
      <c r="I492">
        <v>3</v>
      </c>
      <c r="J492">
        <v>1</v>
      </c>
      <c r="K492">
        <v>4</v>
      </c>
      <c r="L492">
        <v>4</v>
      </c>
      <c r="M492">
        <v>3</v>
      </c>
      <c r="N492">
        <v>2</v>
      </c>
      <c r="O492">
        <v>3</v>
      </c>
      <c r="P492">
        <v>1</v>
      </c>
    </row>
    <row r="493" spans="1:16" x14ac:dyDescent="0.25">
      <c r="A493" s="9" t="s">
        <v>2003</v>
      </c>
      <c r="B493">
        <v>2</v>
      </c>
      <c r="C493">
        <v>4</v>
      </c>
      <c r="D493">
        <v>3</v>
      </c>
      <c r="E493">
        <v>1</v>
      </c>
      <c r="F493">
        <v>2</v>
      </c>
      <c r="G493">
        <v>2</v>
      </c>
      <c r="H493">
        <v>4</v>
      </c>
      <c r="I493">
        <v>2</v>
      </c>
      <c r="J493">
        <v>2</v>
      </c>
      <c r="K493">
        <v>3</v>
      </c>
      <c r="L493">
        <v>2</v>
      </c>
      <c r="M493">
        <v>4</v>
      </c>
      <c r="N493">
        <v>3</v>
      </c>
      <c r="O493">
        <v>1</v>
      </c>
      <c r="P493">
        <v>3</v>
      </c>
    </row>
    <row r="494" spans="1:16" x14ac:dyDescent="0.25">
      <c r="A494" s="9" t="s">
        <v>2004</v>
      </c>
      <c r="B494">
        <v>4</v>
      </c>
      <c r="C494">
        <v>2</v>
      </c>
      <c r="D494">
        <v>3</v>
      </c>
      <c r="E494">
        <v>2</v>
      </c>
      <c r="F494">
        <v>4</v>
      </c>
      <c r="G494">
        <v>1</v>
      </c>
      <c r="H494">
        <v>1</v>
      </c>
      <c r="I494">
        <v>3</v>
      </c>
      <c r="J494">
        <v>1</v>
      </c>
      <c r="K494">
        <v>3</v>
      </c>
      <c r="L494">
        <v>3</v>
      </c>
      <c r="M494">
        <v>2</v>
      </c>
      <c r="N494">
        <v>3</v>
      </c>
      <c r="O494">
        <v>1</v>
      </c>
      <c r="P494">
        <v>4</v>
      </c>
    </row>
    <row r="495" spans="1:16" x14ac:dyDescent="0.25">
      <c r="A495" s="9" t="s">
        <v>2005</v>
      </c>
      <c r="B495">
        <v>4</v>
      </c>
      <c r="C495">
        <v>1</v>
      </c>
      <c r="D495">
        <v>1</v>
      </c>
      <c r="E495">
        <v>2</v>
      </c>
      <c r="F495">
        <v>2</v>
      </c>
      <c r="G495">
        <v>1</v>
      </c>
      <c r="H495">
        <v>1</v>
      </c>
      <c r="I495">
        <v>1</v>
      </c>
      <c r="J495">
        <v>1</v>
      </c>
      <c r="K495">
        <v>2</v>
      </c>
      <c r="L495">
        <v>4</v>
      </c>
      <c r="M495">
        <v>1</v>
      </c>
      <c r="N495">
        <v>1</v>
      </c>
      <c r="O495">
        <v>4</v>
      </c>
      <c r="P495">
        <v>4</v>
      </c>
    </row>
    <row r="496" spans="1:16" x14ac:dyDescent="0.25">
      <c r="A496" s="9" t="s">
        <v>2006</v>
      </c>
      <c r="B496">
        <v>3</v>
      </c>
      <c r="C496">
        <v>1</v>
      </c>
      <c r="D496">
        <v>2</v>
      </c>
      <c r="E496">
        <v>1</v>
      </c>
      <c r="F496">
        <v>2</v>
      </c>
      <c r="G496">
        <v>3</v>
      </c>
      <c r="H496">
        <v>1</v>
      </c>
      <c r="I496">
        <v>3</v>
      </c>
      <c r="J496">
        <v>1</v>
      </c>
      <c r="K496">
        <v>2</v>
      </c>
      <c r="L496">
        <v>1</v>
      </c>
      <c r="M496">
        <v>2</v>
      </c>
      <c r="N496">
        <v>4</v>
      </c>
      <c r="O496">
        <v>1</v>
      </c>
      <c r="P496">
        <v>1</v>
      </c>
    </row>
    <row r="497" spans="1:16" x14ac:dyDescent="0.25">
      <c r="A497" s="9" t="s">
        <v>2007</v>
      </c>
      <c r="B497">
        <v>1</v>
      </c>
      <c r="C497">
        <v>3</v>
      </c>
      <c r="D497">
        <v>1</v>
      </c>
      <c r="E497">
        <v>1</v>
      </c>
      <c r="F497">
        <v>3</v>
      </c>
      <c r="G497">
        <v>1</v>
      </c>
      <c r="H497">
        <v>4</v>
      </c>
      <c r="I497">
        <v>4</v>
      </c>
      <c r="J497">
        <v>3</v>
      </c>
      <c r="K497">
        <v>1</v>
      </c>
      <c r="L497">
        <v>3</v>
      </c>
      <c r="M497">
        <v>1</v>
      </c>
      <c r="N497">
        <v>1</v>
      </c>
      <c r="O497">
        <v>3</v>
      </c>
      <c r="P497">
        <v>3</v>
      </c>
    </row>
    <row r="498" spans="1:16" x14ac:dyDescent="0.25">
      <c r="A498" s="9" t="s">
        <v>2008</v>
      </c>
      <c r="B498">
        <v>4</v>
      </c>
      <c r="C498">
        <v>1</v>
      </c>
      <c r="D498">
        <v>3</v>
      </c>
      <c r="E498">
        <v>4</v>
      </c>
      <c r="F498">
        <v>2</v>
      </c>
      <c r="G498">
        <v>1</v>
      </c>
      <c r="H498">
        <v>3</v>
      </c>
      <c r="I498">
        <v>1</v>
      </c>
      <c r="J498">
        <v>4</v>
      </c>
      <c r="K498">
        <v>2</v>
      </c>
      <c r="L498">
        <v>1</v>
      </c>
      <c r="M498">
        <v>3</v>
      </c>
      <c r="N498">
        <v>2</v>
      </c>
      <c r="O498">
        <v>1</v>
      </c>
      <c r="P498">
        <v>1</v>
      </c>
    </row>
    <row r="499" spans="1:16" x14ac:dyDescent="0.25">
      <c r="A499" s="9" t="s">
        <v>2009</v>
      </c>
      <c r="B499">
        <v>4</v>
      </c>
      <c r="C499">
        <v>1</v>
      </c>
      <c r="D499">
        <v>3</v>
      </c>
      <c r="E499">
        <v>1</v>
      </c>
      <c r="F499">
        <v>1</v>
      </c>
      <c r="G499">
        <v>4</v>
      </c>
      <c r="H499">
        <v>4</v>
      </c>
      <c r="I499">
        <v>3</v>
      </c>
      <c r="J499">
        <v>2</v>
      </c>
      <c r="K499">
        <v>1</v>
      </c>
      <c r="L499">
        <v>4</v>
      </c>
      <c r="M499">
        <v>1</v>
      </c>
      <c r="N499">
        <v>4</v>
      </c>
      <c r="O499">
        <v>1</v>
      </c>
      <c r="P499">
        <v>1</v>
      </c>
    </row>
    <row r="500" spans="1:16" x14ac:dyDescent="0.25">
      <c r="A500" s="9" t="s">
        <v>2010</v>
      </c>
      <c r="B500">
        <v>1</v>
      </c>
      <c r="C500">
        <v>2</v>
      </c>
      <c r="D500">
        <v>1</v>
      </c>
      <c r="E500">
        <v>1</v>
      </c>
      <c r="F500">
        <v>3</v>
      </c>
      <c r="G500">
        <v>2</v>
      </c>
      <c r="H500">
        <v>4</v>
      </c>
      <c r="I500">
        <v>3</v>
      </c>
      <c r="J500">
        <v>4</v>
      </c>
      <c r="K500">
        <v>2</v>
      </c>
      <c r="L500">
        <v>1</v>
      </c>
      <c r="M500">
        <v>3</v>
      </c>
      <c r="N500">
        <v>4</v>
      </c>
      <c r="O500">
        <v>3</v>
      </c>
      <c r="P500">
        <v>3</v>
      </c>
    </row>
    <row r="501" spans="1:16" x14ac:dyDescent="0.25">
      <c r="A501" s="9" t="s">
        <v>2011</v>
      </c>
      <c r="B501">
        <v>3</v>
      </c>
      <c r="C501">
        <v>1</v>
      </c>
      <c r="D501">
        <v>1</v>
      </c>
      <c r="E501">
        <v>1</v>
      </c>
      <c r="F501">
        <v>4</v>
      </c>
      <c r="G501">
        <v>4</v>
      </c>
      <c r="H501">
        <v>4</v>
      </c>
      <c r="I501">
        <v>3</v>
      </c>
      <c r="J501">
        <v>3</v>
      </c>
      <c r="K501">
        <v>4</v>
      </c>
      <c r="L501">
        <v>3</v>
      </c>
      <c r="M501">
        <v>4</v>
      </c>
      <c r="N501">
        <v>4</v>
      </c>
      <c r="O501">
        <v>3</v>
      </c>
      <c r="P501">
        <v>4</v>
      </c>
    </row>
    <row r="502" spans="1:16" x14ac:dyDescent="0.25">
      <c r="A502" s="9" t="s">
        <v>2012</v>
      </c>
      <c r="B502">
        <v>3</v>
      </c>
      <c r="C502">
        <v>2</v>
      </c>
      <c r="D502">
        <v>1</v>
      </c>
      <c r="E502">
        <v>3</v>
      </c>
      <c r="F502">
        <v>3</v>
      </c>
      <c r="G502">
        <v>3</v>
      </c>
      <c r="H502">
        <v>2</v>
      </c>
      <c r="I502">
        <v>1</v>
      </c>
      <c r="J502">
        <v>2</v>
      </c>
      <c r="K502">
        <v>1</v>
      </c>
      <c r="L502">
        <v>4</v>
      </c>
      <c r="M502">
        <v>2</v>
      </c>
      <c r="N502">
        <v>1</v>
      </c>
      <c r="O502">
        <v>2</v>
      </c>
      <c r="P502">
        <v>4</v>
      </c>
    </row>
    <row r="503" spans="1:16" x14ac:dyDescent="0.25">
      <c r="A503" s="9" t="s">
        <v>2013</v>
      </c>
      <c r="B503">
        <v>3</v>
      </c>
      <c r="C503">
        <v>2</v>
      </c>
      <c r="D503">
        <v>1</v>
      </c>
      <c r="E503">
        <v>1</v>
      </c>
      <c r="F503">
        <v>3</v>
      </c>
      <c r="G503">
        <v>2</v>
      </c>
      <c r="H503">
        <v>1</v>
      </c>
      <c r="I503">
        <v>1</v>
      </c>
      <c r="J503">
        <v>1</v>
      </c>
      <c r="K503">
        <v>1</v>
      </c>
      <c r="L503">
        <v>4</v>
      </c>
      <c r="M503">
        <v>4</v>
      </c>
      <c r="N503">
        <v>4</v>
      </c>
      <c r="O503">
        <v>3</v>
      </c>
      <c r="P503">
        <v>2</v>
      </c>
    </row>
    <row r="504" spans="1:16" x14ac:dyDescent="0.25">
      <c r="A504" s="9" t="s">
        <v>2014</v>
      </c>
      <c r="B504">
        <v>1</v>
      </c>
      <c r="C504">
        <v>1</v>
      </c>
      <c r="D504">
        <v>2</v>
      </c>
      <c r="E504">
        <v>2</v>
      </c>
      <c r="F504">
        <v>4</v>
      </c>
      <c r="G504">
        <v>3</v>
      </c>
      <c r="H504">
        <v>2</v>
      </c>
      <c r="I504">
        <v>1</v>
      </c>
      <c r="J504">
        <v>4</v>
      </c>
      <c r="K504">
        <v>1</v>
      </c>
      <c r="L504">
        <v>2</v>
      </c>
      <c r="M504">
        <v>3</v>
      </c>
      <c r="N504">
        <v>3</v>
      </c>
      <c r="O504">
        <v>2</v>
      </c>
      <c r="P504">
        <v>1</v>
      </c>
    </row>
    <row r="505" spans="1:16" x14ac:dyDescent="0.25">
      <c r="A505" s="9" t="s">
        <v>2015</v>
      </c>
      <c r="B505">
        <v>2</v>
      </c>
      <c r="C505">
        <v>2</v>
      </c>
      <c r="D505">
        <v>2</v>
      </c>
      <c r="E505">
        <v>1</v>
      </c>
      <c r="F505">
        <v>3</v>
      </c>
      <c r="G505">
        <v>1</v>
      </c>
      <c r="H505">
        <v>1</v>
      </c>
      <c r="I505">
        <v>2</v>
      </c>
      <c r="J505">
        <v>3</v>
      </c>
      <c r="K505">
        <v>1</v>
      </c>
      <c r="L505">
        <v>3</v>
      </c>
      <c r="M505">
        <v>3</v>
      </c>
      <c r="N505">
        <v>2</v>
      </c>
      <c r="O505">
        <v>2</v>
      </c>
      <c r="P505">
        <v>2</v>
      </c>
    </row>
    <row r="506" spans="1:16" x14ac:dyDescent="0.25">
      <c r="A506" s="9" t="s">
        <v>2016</v>
      </c>
      <c r="B506">
        <v>1</v>
      </c>
      <c r="C506">
        <v>2</v>
      </c>
      <c r="D506">
        <v>3</v>
      </c>
      <c r="E506">
        <v>4</v>
      </c>
      <c r="F506">
        <v>1</v>
      </c>
      <c r="G506">
        <v>4</v>
      </c>
      <c r="H506">
        <v>1</v>
      </c>
      <c r="I506">
        <v>3</v>
      </c>
      <c r="J506">
        <v>4</v>
      </c>
      <c r="K506">
        <v>1</v>
      </c>
      <c r="L506">
        <v>3</v>
      </c>
      <c r="M506">
        <v>2</v>
      </c>
      <c r="N506">
        <v>2</v>
      </c>
      <c r="O506">
        <v>4</v>
      </c>
      <c r="P506">
        <v>1</v>
      </c>
    </row>
    <row r="507" spans="1:16" x14ac:dyDescent="0.25">
      <c r="A507" s="9" t="s">
        <v>2017</v>
      </c>
      <c r="B507">
        <v>3</v>
      </c>
      <c r="C507">
        <v>4</v>
      </c>
      <c r="D507">
        <v>2</v>
      </c>
      <c r="E507">
        <v>2</v>
      </c>
      <c r="F507">
        <v>3</v>
      </c>
      <c r="G507">
        <v>2</v>
      </c>
      <c r="H507">
        <v>1</v>
      </c>
      <c r="I507">
        <v>4</v>
      </c>
      <c r="J507">
        <v>3</v>
      </c>
      <c r="K507">
        <v>4</v>
      </c>
      <c r="L507">
        <v>4</v>
      </c>
      <c r="M507">
        <v>1</v>
      </c>
      <c r="N507">
        <v>4</v>
      </c>
      <c r="O507">
        <v>4</v>
      </c>
      <c r="P507">
        <v>2</v>
      </c>
    </row>
    <row r="508" spans="1:16" x14ac:dyDescent="0.25">
      <c r="A508" s="9" t="s">
        <v>2018</v>
      </c>
      <c r="B508">
        <v>3</v>
      </c>
      <c r="C508">
        <v>2</v>
      </c>
      <c r="D508">
        <v>1</v>
      </c>
      <c r="E508">
        <v>4</v>
      </c>
      <c r="F508">
        <v>3</v>
      </c>
      <c r="G508">
        <v>4</v>
      </c>
      <c r="H508">
        <v>3</v>
      </c>
      <c r="I508">
        <v>3</v>
      </c>
      <c r="J508">
        <v>3</v>
      </c>
      <c r="K508">
        <v>2</v>
      </c>
      <c r="L508">
        <v>1</v>
      </c>
      <c r="M508">
        <v>3</v>
      </c>
      <c r="N508">
        <v>1</v>
      </c>
      <c r="O508">
        <v>3</v>
      </c>
      <c r="P508">
        <v>2</v>
      </c>
    </row>
    <row r="509" spans="1:16" x14ac:dyDescent="0.25">
      <c r="A509" s="9" t="s">
        <v>2019</v>
      </c>
      <c r="B509">
        <v>1</v>
      </c>
      <c r="C509">
        <v>1</v>
      </c>
      <c r="D509">
        <v>2</v>
      </c>
      <c r="E509">
        <v>4</v>
      </c>
      <c r="F509">
        <v>3</v>
      </c>
      <c r="G509">
        <v>4</v>
      </c>
      <c r="H509">
        <v>3</v>
      </c>
      <c r="I509">
        <v>1</v>
      </c>
      <c r="J509">
        <v>4</v>
      </c>
      <c r="K509">
        <v>1</v>
      </c>
      <c r="L509">
        <v>3</v>
      </c>
      <c r="M509">
        <v>3</v>
      </c>
      <c r="N509">
        <v>2</v>
      </c>
      <c r="O509">
        <v>4</v>
      </c>
      <c r="P509">
        <v>2</v>
      </c>
    </row>
    <row r="510" spans="1:16" x14ac:dyDescent="0.25">
      <c r="A510" s="9" t="s">
        <v>2020</v>
      </c>
      <c r="B510">
        <v>1</v>
      </c>
      <c r="C510">
        <v>2</v>
      </c>
      <c r="D510">
        <v>1</v>
      </c>
      <c r="E510">
        <v>1</v>
      </c>
      <c r="F510">
        <v>4</v>
      </c>
      <c r="G510">
        <v>4</v>
      </c>
      <c r="H510">
        <v>4</v>
      </c>
      <c r="I510">
        <v>4</v>
      </c>
      <c r="J510">
        <v>2</v>
      </c>
      <c r="K510">
        <v>3</v>
      </c>
      <c r="L510">
        <v>4</v>
      </c>
      <c r="M510">
        <v>4</v>
      </c>
      <c r="N510">
        <v>1</v>
      </c>
      <c r="O510">
        <v>2</v>
      </c>
      <c r="P510">
        <v>4</v>
      </c>
    </row>
    <row r="511" spans="1:16" x14ac:dyDescent="0.25">
      <c r="A511" s="9" t="s">
        <v>2021</v>
      </c>
      <c r="B511">
        <v>1</v>
      </c>
      <c r="C511">
        <v>3</v>
      </c>
      <c r="D511">
        <v>2</v>
      </c>
      <c r="E511">
        <v>4</v>
      </c>
      <c r="F511">
        <v>3</v>
      </c>
      <c r="G511">
        <v>3</v>
      </c>
      <c r="H511">
        <v>2</v>
      </c>
      <c r="I511">
        <v>3</v>
      </c>
      <c r="J511">
        <v>3</v>
      </c>
      <c r="K511">
        <v>4</v>
      </c>
      <c r="L511">
        <v>2</v>
      </c>
      <c r="M511">
        <v>3</v>
      </c>
      <c r="N511">
        <v>2</v>
      </c>
      <c r="O511">
        <v>3</v>
      </c>
      <c r="P511">
        <v>3</v>
      </c>
    </row>
    <row r="512" spans="1:16" x14ac:dyDescent="0.25">
      <c r="A512" s="9" t="s">
        <v>2022</v>
      </c>
      <c r="B512">
        <v>3</v>
      </c>
      <c r="C512">
        <v>4</v>
      </c>
      <c r="D512">
        <v>2</v>
      </c>
      <c r="E512">
        <v>1</v>
      </c>
      <c r="F512">
        <v>3</v>
      </c>
      <c r="G512">
        <v>2</v>
      </c>
      <c r="H512">
        <v>1</v>
      </c>
      <c r="I512">
        <v>2</v>
      </c>
      <c r="J512">
        <v>3</v>
      </c>
      <c r="K512">
        <v>3</v>
      </c>
      <c r="L512">
        <v>2</v>
      </c>
      <c r="M512">
        <v>2</v>
      </c>
      <c r="N512">
        <v>3</v>
      </c>
      <c r="O512">
        <v>2</v>
      </c>
      <c r="P512">
        <v>3</v>
      </c>
    </row>
    <row r="513" spans="1:16" x14ac:dyDescent="0.25">
      <c r="A513" s="9" t="s">
        <v>2023</v>
      </c>
      <c r="B513">
        <v>2</v>
      </c>
      <c r="C513">
        <v>3</v>
      </c>
      <c r="D513">
        <v>1</v>
      </c>
      <c r="E513">
        <v>4</v>
      </c>
      <c r="F513">
        <v>2</v>
      </c>
      <c r="G513">
        <v>1</v>
      </c>
      <c r="H513">
        <v>1</v>
      </c>
      <c r="I513">
        <v>4</v>
      </c>
      <c r="J513">
        <v>1</v>
      </c>
      <c r="K513">
        <v>4</v>
      </c>
      <c r="L513">
        <v>2</v>
      </c>
      <c r="M513">
        <v>3</v>
      </c>
      <c r="N513">
        <v>1</v>
      </c>
      <c r="O513">
        <v>4</v>
      </c>
      <c r="P513">
        <v>1</v>
      </c>
    </row>
    <row r="514" spans="1:16" x14ac:dyDescent="0.25">
      <c r="A514" s="9" t="s">
        <v>2024</v>
      </c>
      <c r="B514">
        <v>2</v>
      </c>
      <c r="C514">
        <v>4</v>
      </c>
      <c r="D514">
        <v>4</v>
      </c>
      <c r="E514">
        <v>2</v>
      </c>
      <c r="F514">
        <v>4</v>
      </c>
      <c r="G514">
        <v>1</v>
      </c>
      <c r="H514">
        <v>3</v>
      </c>
      <c r="I514">
        <v>2</v>
      </c>
      <c r="J514">
        <v>1</v>
      </c>
      <c r="K514">
        <v>3</v>
      </c>
      <c r="L514">
        <v>4</v>
      </c>
      <c r="M514">
        <v>3</v>
      </c>
      <c r="N514">
        <v>3</v>
      </c>
      <c r="O514">
        <v>4</v>
      </c>
      <c r="P514">
        <v>1</v>
      </c>
    </row>
    <row r="515" spans="1:16" x14ac:dyDescent="0.25">
      <c r="A515" s="9" t="s">
        <v>2025</v>
      </c>
      <c r="B515">
        <v>4</v>
      </c>
      <c r="C515">
        <v>4</v>
      </c>
      <c r="D515">
        <v>2</v>
      </c>
      <c r="E515">
        <v>3</v>
      </c>
      <c r="F515">
        <v>2</v>
      </c>
      <c r="G515">
        <v>3</v>
      </c>
      <c r="H515">
        <v>3</v>
      </c>
      <c r="I515">
        <v>1</v>
      </c>
      <c r="J515">
        <v>4</v>
      </c>
      <c r="K515">
        <v>4</v>
      </c>
      <c r="L515">
        <v>2</v>
      </c>
      <c r="M515">
        <v>2</v>
      </c>
      <c r="N515">
        <v>4</v>
      </c>
      <c r="O515">
        <v>3</v>
      </c>
      <c r="P515">
        <v>2</v>
      </c>
    </row>
    <row r="516" spans="1:16" x14ac:dyDescent="0.25">
      <c r="A516" s="9" t="s">
        <v>2026</v>
      </c>
      <c r="B516">
        <v>4</v>
      </c>
      <c r="C516">
        <v>3</v>
      </c>
      <c r="D516">
        <v>1</v>
      </c>
      <c r="E516">
        <v>3</v>
      </c>
      <c r="F516">
        <v>2</v>
      </c>
      <c r="G516">
        <v>4</v>
      </c>
      <c r="H516">
        <v>2</v>
      </c>
      <c r="I516">
        <v>3</v>
      </c>
      <c r="J516">
        <v>2</v>
      </c>
      <c r="K516">
        <v>1</v>
      </c>
      <c r="L516">
        <v>1</v>
      </c>
      <c r="M516">
        <v>3</v>
      </c>
      <c r="N516">
        <v>3</v>
      </c>
      <c r="O516">
        <v>1</v>
      </c>
      <c r="P516">
        <v>3</v>
      </c>
    </row>
    <row r="517" spans="1:16" x14ac:dyDescent="0.25">
      <c r="A517" s="9" t="s">
        <v>2027</v>
      </c>
      <c r="B517">
        <v>2</v>
      </c>
      <c r="C517">
        <v>1</v>
      </c>
      <c r="D517">
        <v>3</v>
      </c>
      <c r="E517">
        <v>3</v>
      </c>
      <c r="F517">
        <v>2</v>
      </c>
      <c r="G517">
        <v>4</v>
      </c>
      <c r="H517">
        <v>4</v>
      </c>
      <c r="I517">
        <v>4</v>
      </c>
      <c r="J517">
        <v>3</v>
      </c>
      <c r="K517">
        <v>4</v>
      </c>
      <c r="L517">
        <v>4</v>
      </c>
      <c r="M517">
        <v>1</v>
      </c>
      <c r="N517">
        <v>1</v>
      </c>
      <c r="O517">
        <v>2</v>
      </c>
      <c r="P517">
        <v>1</v>
      </c>
    </row>
    <row r="518" spans="1:16" x14ac:dyDescent="0.25">
      <c r="A518" s="9" t="s">
        <v>2028</v>
      </c>
      <c r="B518">
        <v>1</v>
      </c>
      <c r="C518">
        <v>1</v>
      </c>
      <c r="D518">
        <v>4</v>
      </c>
      <c r="E518">
        <v>2</v>
      </c>
      <c r="F518">
        <v>3</v>
      </c>
      <c r="G518">
        <v>3</v>
      </c>
      <c r="H518">
        <v>3</v>
      </c>
      <c r="I518">
        <v>4</v>
      </c>
      <c r="J518">
        <v>4</v>
      </c>
      <c r="K518">
        <v>4</v>
      </c>
      <c r="L518">
        <v>1</v>
      </c>
      <c r="M518">
        <v>4</v>
      </c>
      <c r="N518">
        <v>2</v>
      </c>
      <c r="O518">
        <v>4</v>
      </c>
      <c r="P518">
        <v>2</v>
      </c>
    </row>
    <row r="519" spans="1:16" x14ac:dyDescent="0.25">
      <c r="A519" s="9" t="s">
        <v>2029</v>
      </c>
      <c r="B519">
        <v>3</v>
      </c>
      <c r="C519">
        <v>2</v>
      </c>
      <c r="D519">
        <v>4</v>
      </c>
      <c r="E519">
        <v>4</v>
      </c>
      <c r="F519">
        <v>4</v>
      </c>
      <c r="G519">
        <v>3</v>
      </c>
      <c r="H519">
        <v>4</v>
      </c>
      <c r="I519">
        <v>2</v>
      </c>
      <c r="J519">
        <v>1</v>
      </c>
      <c r="K519">
        <v>2</v>
      </c>
      <c r="L519">
        <v>2</v>
      </c>
      <c r="M519">
        <v>3</v>
      </c>
      <c r="N519">
        <v>3</v>
      </c>
      <c r="O519">
        <v>1</v>
      </c>
      <c r="P519">
        <v>1</v>
      </c>
    </row>
    <row r="520" spans="1:16" x14ac:dyDescent="0.25">
      <c r="A520" s="9" t="s">
        <v>2030</v>
      </c>
      <c r="B520">
        <v>4</v>
      </c>
      <c r="C520">
        <v>3</v>
      </c>
      <c r="D520">
        <v>3</v>
      </c>
      <c r="E520">
        <v>4</v>
      </c>
      <c r="F520">
        <v>3</v>
      </c>
      <c r="G520">
        <v>2</v>
      </c>
      <c r="H520">
        <v>3</v>
      </c>
      <c r="I520">
        <v>4</v>
      </c>
      <c r="J520">
        <v>4</v>
      </c>
      <c r="K520">
        <v>3</v>
      </c>
      <c r="L520">
        <v>1</v>
      </c>
      <c r="M520">
        <v>4</v>
      </c>
      <c r="N520">
        <v>3</v>
      </c>
      <c r="O520">
        <v>1</v>
      </c>
      <c r="P520">
        <v>3</v>
      </c>
    </row>
    <row r="521" spans="1:16" x14ac:dyDescent="0.25">
      <c r="A521" s="9" t="s">
        <v>2031</v>
      </c>
      <c r="B521">
        <v>4</v>
      </c>
      <c r="C521">
        <v>4</v>
      </c>
      <c r="D521">
        <v>1</v>
      </c>
      <c r="E521">
        <v>1</v>
      </c>
      <c r="F521">
        <v>3</v>
      </c>
      <c r="G521">
        <v>3</v>
      </c>
      <c r="H521">
        <v>3</v>
      </c>
      <c r="I521">
        <v>1</v>
      </c>
      <c r="J521">
        <v>1</v>
      </c>
      <c r="K521">
        <v>4</v>
      </c>
      <c r="L521">
        <v>3</v>
      </c>
      <c r="M521">
        <v>4</v>
      </c>
      <c r="N521">
        <v>4</v>
      </c>
      <c r="O521">
        <v>4</v>
      </c>
      <c r="P521">
        <v>4</v>
      </c>
    </row>
    <row r="522" spans="1:16" x14ac:dyDescent="0.25">
      <c r="A522" s="9" t="s">
        <v>2032</v>
      </c>
      <c r="B522">
        <v>1</v>
      </c>
      <c r="C522">
        <v>1</v>
      </c>
      <c r="D522">
        <v>1</v>
      </c>
      <c r="E522">
        <v>4</v>
      </c>
      <c r="F522">
        <v>4</v>
      </c>
      <c r="G522">
        <v>3</v>
      </c>
      <c r="H522">
        <v>3</v>
      </c>
      <c r="I522">
        <v>4</v>
      </c>
      <c r="J522">
        <v>1</v>
      </c>
      <c r="K522">
        <v>1</v>
      </c>
      <c r="L522">
        <v>4</v>
      </c>
      <c r="M522">
        <v>3</v>
      </c>
      <c r="N522">
        <v>1</v>
      </c>
      <c r="O522">
        <v>2</v>
      </c>
      <c r="P522">
        <v>3</v>
      </c>
    </row>
    <row r="523" spans="1:16" x14ac:dyDescent="0.25">
      <c r="A523" s="9" t="s">
        <v>2033</v>
      </c>
      <c r="B523">
        <v>2</v>
      </c>
      <c r="C523">
        <v>4</v>
      </c>
      <c r="D523">
        <v>4</v>
      </c>
      <c r="E523">
        <v>4</v>
      </c>
      <c r="F523">
        <v>4</v>
      </c>
      <c r="G523">
        <v>3</v>
      </c>
      <c r="H523">
        <v>3</v>
      </c>
      <c r="I523">
        <v>1</v>
      </c>
      <c r="J523">
        <v>3</v>
      </c>
      <c r="K523">
        <v>1</v>
      </c>
      <c r="L523">
        <v>1</v>
      </c>
      <c r="M523">
        <v>2</v>
      </c>
      <c r="N523">
        <v>1</v>
      </c>
      <c r="O523">
        <v>4</v>
      </c>
      <c r="P523">
        <v>2</v>
      </c>
    </row>
    <row r="524" spans="1:16" x14ac:dyDescent="0.25">
      <c r="A524" s="9" t="s">
        <v>2034</v>
      </c>
      <c r="B524">
        <v>1</v>
      </c>
      <c r="C524">
        <v>1</v>
      </c>
      <c r="D524">
        <v>4</v>
      </c>
      <c r="E524">
        <v>4</v>
      </c>
      <c r="F524">
        <v>3</v>
      </c>
      <c r="G524">
        <v>3</v>
      </c>
      <c r="H524">
        <v>1</v>
      </c>
      <c r="I524">
        <v>3</v>
      </c>
      <c r="J524">
        <v>4</v>
      </c>
      <c r="K524">
        <v>1</v>
      </c>
      <c r="L524">
        <v>2</v>
      </c>
      <c r="M524">
        <v>3</v>
      </c>
      <c r="N524">
        <v>3</v>
      </c>
      <c r="O524">
        <v>3</v>
      </c>
      <c r="P524">
        <v>4</v>
      </c>
    </row>
    <row r="525" spans="1:16" x14ac:dyDescent="0.25">
      <c r="A525" s="9" t="s">
        <v>2035</v>
      </c>
      <c r="B525">
        <v>3</v>
      </c>
      <c r="C525">
        <v>4</v>
      </c>
      <c r="D525">
        <v>3</v>
      </c>
      <c r="E525">
        <v>1</v>
      </c>
      <c r="F525">
        <v>1</v>
      </c>
      <c r="G525">
        <v>3</v>
      </c>
      <c r="H525">
        <v>1</v>
      </c>
      <c r="I525">
        <v>2</v>
      </c>
      <c r="J525">
        <v>2</v>
      </c>
      <c r="K525">
        <v>2</v>
      </c>
      <c r="L525">
        <v>4</v>
      </c>
      <c r="M525">
        <v>3</v>
      </c>
      <c r="N525">
        <v>4</v>
      </c>
      <c r="O525">
        <v>2</v>
      </c>
      <c r="P525">
        <v>4</v>
      </c>
    </row>
    <row r="526" spans="1:16" x14ac:dyDescent="0.25">
      <c r="A526" s="9" t="s">
        <v>2036</v>
      </c>
      <c r="B526">
        <v>1</v>
      </c>
      <c r="C526">
        <v>3</v>
      </c>
      <c r="D526">
        <v>3</v>
      </c>
      <c r="E526">
        <v>4</v>
      </c>
      <c r="F526">
        <v>4</v>
      </c>
      <c r="G526">
        <v>4</v>
      </c>
      <c r="H526">
        <v>2</v>
      </c>
      <c r="I526">
        <v>4</v>
      </c>
      <c r="J526">
        <v>3</v>
      </c>
      <c r="K526">
        <v>3</v>
      </c>
      <c r="L526">
        <v>1</v>
      </c>
      <c r="M526">
        <v>4</v>
      </c>
      <c r="N526">
        <v>1</v>
      </c>
      <c r="O526">
        <v>1</v>
      </c>
      <c r="P526">
        <v>1</v>
      </c>
    </row>
    <row r="527" spans="1:16" x14ac:dyDescent="0.25">
      <c r="A527" s="9" t="s">
        <v>2037</v>
      </c>
      <c r="B527">
        <v>1</v>
      </c>
      <c r="C527">
        <v>4</v>
      </c>
      <c r="D527">
        <v>1</v>
      </c>
      <c r="E527">
        <v>4</v>
      </c>
      <c r="F527">
        <v>2</v>
      </c>
      <c r="G527">
        <v>4</v>
      </c>
      <c r="H527">
        <v>2</v>
      </c>
      <c r="I527">
        <v>4</v>
      </c>
      <c r="J527">
        <v>4</v>
      </c>
      <c r="K527">
        <v>4</v>
      </c>
      <c r="L527">
        <v>1</v>
      </c>
      <c r="M527">
        <v>3</v>
      </c>
      <c r="N527">
        <v>4</v>
      </c>
      <c r="O527">
        <v>3</v>
      </c>
      <c r="P527">
        <v>1</v>
      </c>
    </row>
    <row r="528" spans="1:16" x14ac:dyDescent="0.25">
      <c r="A528" s="9" t="s">
        <v>2038</v>
      </c>
      <c r="B528">
        <v>2</v>
      </c>
      <c r="C528">
        <v>3</v>
      </c>
      <c r="D528">
        <v>2</v>
      </c>
      <c r="E528">
        <v>1</v>
      </c>
      <c r="F528">
        <v>4</v>
      </c>
      <c r="G528">
        <v>3</v>
      </c>
      <c r="H528">
        <v>4</v>
      </c>
      <c r="I528">
        <v>4</v>
      </c>
      <c r="J528">
        <v>2</v>
      </c>
      <c r="K528">
        <v>2</v>
      </c>
      <c r="L528">
        <v>4</v>
      </c>
      <c r="M528">
        <v>1</v>
      </c>
      <c r="N528">
        <v>2</v>
      </c>
      <c r="O528">
        <v>1</v>
      </c>
      <c r="P528">
        <v>3</v>
      </c>
    </row>
    <row r="529" spans="1:16" x14ac:dyDescent="0.25">
      <c r="A529" s="9" t="s">
        <v>2039</v>
      </c>
      <c r="B529">
        <v>1</v>
      </c>
      <c r="C529">
        <v>3</v>
      </c>
      <c r="D529">
        <v>1</v>
      </c>
      <c r="E529">
        <v>2</v>
      </c>
      <c r="F529">
        <v>3</v>
      </c>
      <c r="G529">
        <v>2</v>
      </c>
      <c r="H529">
        <v>1</v>
      </c>
      <c r="I529">
        <v>2</v>
      </c>
      <c r="J529">
        <v>2</v>
      </c>
      <c r="K529">
        <v>1</v>
      </c>
      <c r="L529">
        <v>1</v>
      </c>
      <c r="M529">
        <v>4</v>
      </c>
      <c r="N529">
        <v>3</v>
      </c>
      <c r="O529">
        <v>4</v>
      </c>
      <c r="P529">
        <v>1</v>
      </c>
    </row>
    <row r="530" spans="1:16" x14ac:dyDescent="0.25">
      <c r="A530" s="9" t="s">
        <v>2040</v>
      </c>
      <c r="B530">
        <v>1</v>
      </c>
      <c r="C530">
        <v>1</v>
      </c>
      <c r="D530">
        <v>2</v>
      </c>
      <c r="E530">
        <v>3</v>
      </c>
      <c r="F530">
        <v>3</v>
      </c>
      <c r="G530">
        <v>3</v>
      </c>
      <c r="H530">
        <v>1</v>
      </c>
      <c r="I530">
        <v>2</v>
      </c>
      <c r="J530">
        <v>4</v>
      </c>
      <c r="K530">
        <v>1</v>
      </c>
      <c r="L530">
        <v>3</v>
      </c>
      <c r="M530">
        <v>3</v>
      </c>
      <c r="N530">
        <v>1</v>
      </c>
      <c r="O530">
        <v>2</v>
      </c>
      <c r="P530">
        <v>3</v>
      </c>
    </row>
    <row r="531" spans="1:16" x14ac:dyDescent="0.25">
      <c r="A531" s="9" t="s">
        <v>2041</v>
      </c>
      <c r="B531">
        <v>4</v>
      </c>
      <c r="C531">
        <v>3</v>
      </c>
      <c r="D531">
        <v>3</v>
      </c>
      <c r="E531">
        <v>3</v>
      </c>
      <c r="F531">
        <v>3</v>
      </c>
      <c r="G531">
        <v>1</v>
      </c>
      <c r="H531">
        <v>3</v>
      </c>
      <c r="I531">
        <v>2</v>
      </c>
      <c r="J531">
        <v>2</v>
      </c>
      <c r="K531">
        <v>2</v>
      </c>
      <c r="L531">
        <v>4</v>
      </c>
      <c r="M531">
        <v>4</v>
      </c>
      <c r="N531">
        <v>3</v>
      </c>
      <c r="O531">
        <v>4</v>
      </c>
      <c r="P531">
        <v>4</v>
      </c>
    </row>
    <row r="532" spans="1:16" x14ac:dyDescent="0.25">
      <c r="A532" s="9" t="s">
        <v>2042</v>
      </c>
      <c r="B532">
        <v>1</v>
      </c>
      <c r="C532">
        <v>1</v>
      </c>
      <c r="D532">
        <v>4</v>
      </c>
      <c r="E532">
        <v>4</v>
      </c>
      <c r="F532">
        <v>3</v>
      </c>
      <c r="G532">
        <v>1</v>
      </c>
      <c r="H532">
        <v>1</v>
      </c>
      <c r="I532">
        <v>3</v>
      </c>
      <c r="J532">
        <v>1</v>
      </c>
      <c r="K532">
        <v>3</v>
      </c>
      <c r="L532">
        <v>4</v>
      </c>
      <c r="M532">
        <v>4</v>
      </c>
      <c r="N532">
        <v>2</v>
      </c>
      <c r="O532">
        <v>4</v>
      </c>
      <c r="P532">
        <v>1</v>
      </c>
    </row>
    <row r="533" spans="1:16" x14ac:dyDescent="0.25">
      <c r="A533" s="9" t="s">
        <v>2043</v>
      </c>
      <c r="B533">
        <v>2</v>
      </c>
      <c r="C533">
        <v>1</v>
      </c>
      <c r="D533">
        <v>1</v>
      </c>
      <c r="E533">
        <v>4</v>
      </c>
      <c r="F533">
        <v>3</v>
      </c>
      <c r="G533">
        <v>2</v>
      </c>
      <c r="H533">
        <v>1</v>
      </c>
      <c r="I533">
        <v>2</v>
      </c>
      <c r="J533">
        <v>2</v>
      </c>
      <c r="K533">
        <v>2</v>
      </c>
      <c r="L533">
        <v>3</v>
      </c>
      <c r="M533">
        <v>1</v>
      </c>
      <c r="N533">
        <v>4</v>
      </c>
      <c r="O533">
        <v>3</v>
      </c>
      <c r="P533">
        <v>3</v>
      </c>
    </row>
    <row r="534" spans="1:16" x14ac:dyDescent="0.25">
      <c r="A534" s="9" t="s">
        <v>2044</v>
      </c>
      <c r="B534">
        <v>3</v>
      </c>
      <c r="C534">
        <v>3</v>
      </c>
      <c r="D534">
        <v>3</v>
      </c>
      <c r="E534">
        <v>1</v>
      </c>
      <c r="F534">
        <v>3</v>
      </c>
      <c r="G534">
        <v>2</v>
      </c>
      <c r="H534">
        <v>3</v>
      </c>
      <c r="I534">
        <v>3</v>
      </c>
      <c r="J534">
        <v>4</v>
      </c>
      <c r="K534">
        <v>4</v>
      </c>
      <c r="L534">
        <v>3</v>
      </c>
      <c r="M534">
        <v>2</v>
      </c>
      <c r="N534">
        <v>1</v>
      </c>
      <c r="O534">
        <v>3</v>
      </c>
      <c r="P534">
        <v>3</v>
      </c>
    </row>
    <row r="535" spans="1:16" x14ac:dyDescent="0.25">
      <c r="A535" s="9" t="s">
        <v>2045</v>
      </c>
      <c r="B535">
        <v>1</v>
      </c>
      <c r="C535">
        <v>3</v>
      </c>
      <c r="D535">
        <v>1</v>
      </c>
      <c r="E535">
        <v>3</v>
      </c>
      <c r="F535">
        <v>3</v>
      </c>
      <c r="G535">
        <v>2</v>
      </c>
      <c r="H535">
        <v>3</v>
      </c>
      <c r="I535">
        <v>2</v>
      </c>
      <c r="J535">
        <v>4</v>
      </c>
      <c r="K535">
        <v>1</v>
      </c>
      <c r="L535">
        <v>2</v>
      </c>
      <c r="M535">
        <v>4</v>
      </c>
      <c r="N535">
        <v>2</v>
      </c>
      <c r="O535">
        <v>1</v>
      </c>
      <c r="P535">
        <v>2</v>
      </c>
    </row>
    <row r="536" spans="1:16" x14ac:dyDescent="0.25">
      <c r="A536" s="9" t="s">
        <v>2046</v>
      </c>
      <c r="B536">
        <v>2</v>
      </c>
      <c r="C536">
        <v>3</v>
      </c>
      <c r="D536">
        <v>2</v>
      </c>
      <c r="E536">
        <v>1</v>
      </c>
      <c r="F536">
        <v>2</v>
      </c>
      <c r="G536">
        <v>3</v>
      </c>
      <c r="H536">
        <v>4</v>
      </c>
      <c r="I536">
        <v>4</v>
      </c>
      <c r="J536">
        <v>3</v>
      </c>
      <c r="K536">
        <v>3</v>
      </c>
      <c r="L536">
        <v>4</v>
      </c>
      <c r="M536">
        <v>1</v>
      </c>
      <c r="N536">
        <v>1</v>
      </c>
      <c r="O536">
        <v>2</v>
      </c>
      <c r="P536">
        <v>1</v>
      </c>
    </row>
    <row r="537" spans="1:16" x14ac:dyDescent="0.25">
      <c r="A537" s="9" t="s">
        <v>2047</v>
      </c>
      <c r="B537">
        <v>3</v>
      </c>
      <c r="C537">
        <v>4</v>
      </c>
      <c r="D537">
        <v>2</v>
      </c>
      <c r="E537">
        <v>3</v>
      </c>
      <c r="F537">
        <v>4</v>
      </c>
      <c r="G537">
        <v>3</v>
      </c>
      <c r="H537">
        <v>2</v>
      </c>
      <c r="I537">
        <v>2</v>
      </c>
      <c r="J537">
        <v>3</v>
      </c>
      <c r="K537">
        <v>2</v>
      </c>
      <c r="L537">
        <v>3</v>
      </c>
      <c r="M537">
        <v>3</v>
      </c>
      <c r="N537">
        <v>3</v>
      </c>
      <c r="O537">
        <v>4</v>
      </c>
      <c r="P537">
        <v>4</v>
      </c>
    </row>
    <row r="538" spans="1:16" x14ac:dyDescent="0.25">
      <c r="A538" s="9" t="s">
        <v>2048</v>
      </c>
      <c r="B538">
        <v>2</v>
      </c>
      <c r="C538">
        <v>2</v>
      </c>
      <c r="D538">
        <v>2</v>
      </c>
      <c r="E538">
        <v>2</v>
      </c>
      <c r="F538">
        <v>3</v>
      </c>
      <c r="G538">
        <v>2</v>
      </c>
      <c r="H538">
        <v>4</v>
      </c>
      <c r="I538">
        <v>2</v>
      </c>
      <c r="J538">
        <v>3</v>
      </c>
      <c r="K538">
        <v>1</v>
      </c>
      <c r="L538">
        <v>4</v>
      </c>
      <c r="M538">
        <v>2</v>
      </c>
      <c r="N538">
        <v>4</v>
      </c>
      <c r="O538">
        <v>1</v>
      </c>
      <c r="P538">
        <v>1</v>
      </c>
    </row>
    <row r="539" spans="1:16" x14ac:dyDescent="0.25">
      <c r="A539" s="9" t="s">
        <v>2049</v>
      </c>
      <c r="B539">
        <v>2</v>
      </c>
      <c r="C539">
        <v>2</v>
      </c>
      <c r="D539">
        <v>4</v>
      </c>
      <c r="E539">
        <v>3</v>
      </c>
      <c r="F539">
        <v>1</v>
      </c>
      <c r="G539">
        <v>1</v>
      </c>
      <c r="H539">
        <v>2</v>
      </c>
      <c r="I539">
        <v>2</v>
      </c>
      <c r="J539">
        <v>4</v>
      </c>
      <c r="K539">
        <v>2</v>
      </c>
      <c r="L539">
        <v>2</v>
      </c>
      <c r="M539">
        <v>3</v>
      </c>
      <c r="N539">
        <v>3</v>
      </c>
      <c r="O539">
        <v>2</v>
      </c>
      <c r="P539">
        <v>2</v>
      </c>
    </row>
    <row r="540" spans="1:16" x14ac:dyDescent="0.25">
      <c r="A540" s="9" t="s">
        <v>2050</v>
      </c>
      <c r="B540">
        <v>2</v>
      </c>
      <c r="C540">
        <v>2</v>
      </c>
      <c r="D540">
        <v>3</v>
      </c>
      <c r="E540">
        <v>3</v>
      </c>
      <c r="F540">
        <v>1</v>
      </c>
      <c r="G540">
        <v>3</v>
      </c>
      <c r="H540">
        <v>3</v>
      </c>
      <c r="I540">
        <v>2</v>
      </c>
      <c r="J540">
        <v>4</v>
      </c>
      <c r="K540">
        <v>4</v>
      </c>
      <c r="L540">
        <v>2</v>
      </c>
      <c r="M540">
        <v>4</v>
      </c>
      <c r="N540">
        <v>3</v>
      </c>
      <c r="O540">
        <v>1</v>
      </c>
      <c r="P540">
        <v>3</v>
      </c>
    </row>
    <row r="541" spans="1:16" x14ac:dyDescent="0.25">
      <c r="A541" s="9" t="s">
        <v>2051</v>
      </c>
      <c r="B541">
        <v>3</v>
      </c>
      <c r="C541">
        <v>3</v>
      </c>
      <c r="D541">
        <v>3</v>
      </c>
      <c r="E541">
        <v>3</v>
      </c>
      <c r="F541">
        <v>3</v>
      </c>
      <c r="G541">
        <v>4</v>
      </c>
      <c r="H541">
        <v>3</v>
      </c>
      <c r="I541">
        <v>4</v>
      </c>
      <c r="J541">
        <v>4</v>
      </c>
      <c r="K541">
        <v>2</v>
      </c>
      <c r="L541">
        <v>2</v>
      </c>
      <c r="M541">
        <v>2</v>
      </c>
      <c r="N541">
        <v>1</v>
      </c>
      <c r="O541">
        <v>3</v>
      </c>
      <c r="P541">
        <v>4</v>
      </c>
    </row>
    <row r="542" spans="1:16" x14ac:dyDescent="0.25">
      <c r="A542" s="9" t="s">
        <v>2052</v>
      </c>
      <c r="B542">
        <v>1</v>
      </c>
      <c r="C542">
        <v>1</v>
      </c>
      <c r="D542">
        <v>2</v>
      </c>
      <c r="E542">
        <v>2</v>
      </c>
      <c r="F542">
        <v>1</v>
      </c>
      <c r="G542">
        <v>3</v>
      </c>
      <c r="H542">
        <v>3</v>
      </c>
      <c r="I542">
        <v>4</v>
      </c>
      <c r="J542">
        <v>4</v>
      </c>
      <c r="K542">
        <v>3</v>
      </c>
      <c r="L542">
        <v>2</v>
      </c>
      <c r="M542">
        <v>3</v>
      </c>
      <c r="N542">
        <v>1</v>
      </c>
      <c r="O542">
        <v>3</v>
      </c>
      <c r="P542">
        <v>3</v>
      </c>
    </row>
    <row r="543" spans="1:16" x14ac:dyDescent="0.25">
      <c r="A543" s="9" t="s">
        <v>2053</v>
      </c>
      <c r="B543">
        <v>1</v>
      </c>
      <c r="C543">
        <v>3</v>
      </c>
      <c r="D543">
        <v>3</v>
      </c>
      <c r="E543">
        <v>3</v>
      </c>
      <c r="F543">
        <v>4</v>
      </c>
      <c r="G543">
        <v>3</v>
      </c>
      <c r="H543">
        <v>1</v>
      </c>
      <c r="I543">
        <v>2</v>
      </c>
      <c r="J543">
        <v>4</v>
      </c>
      <c r="K543">
        <v>2</v>
      </c>
      <c r="L543">
        <v>2</v>
      </c>
      <c r="M543">
        <v>1</v>
      </c>
      <c r="N543">
        <v>2</v>
      </c>
      <c r="O543">
        <v>4</v>
      </c>
      <c r="P543">
        <v>3</v>
      </c>
    </row>
    <row r="544" spans="1:16" x14ac:dyDescent="0.25">
      <c r="A544" s="9" t="s">
        <v>2054</v>
      </c>
      <c r="B544">
        <v>1</v>
      </c>
      <c r="C544">
        <v>3</v>
      </c>
      <c r="D544">
        <v>1</v>
      </c>
      <c r="E544">
        <v>4</v>
      </c>
      <c r="F544">
        <v>1</v>
      </c>
      <c r="G544">
        <v>2</v>
      </c>
      <c r="H544">
        <v>1</v>
      </c>
      <c r="I544">
        <v>2</v>
      </c>
      <c r="J544">
        <v>4</v>
      </c>
      <c r="K544">
        <v>4</v>
      </c>
      <c r="L544">
        <v>3</v>
      </c>
      <c r="M544">
        <v>1</v>
      </c>
      <c r="N544">
        <v>1</v>
      </c>
      <c r="O544">
        <v>3</v>
      </c>
      <c r="P544">
        <v>4</v>
      </c>
    </row>
    <row r="545" spans="1:16" x14ac:dyDescent="0.25">
      <c r="A545" s="9" t="s">
        <v>2055</v>
      </c>
      <c r="B545">
        <v>2</v>
      </c>
      <c r="C545">
        <v>1</v>
      </c>
      <c r="D545">
        <v>3</v>
      </c>
      <c r="E545">
        <v>4</v>
      </c>
      <c r="F545">
        <v>4</v>
      </c>
      <c r="G545">
        <v>4</v>
      </c>
      <c r="H545">
        <v>1</v>
      </c>
      <c r="I545">
        <v>4</v>
      </c>
      <c r="J545">
        <v>4</v>
      </c>
      <c r="K545">
        <v>3</v>
      </c>
      <c r="L545">
        <v>2</v>
      </c>
      <c r="M545">
        <v>4</v>
      </c>
      <c r="N545">
        <v>3</v>
      </c>
      <c r="O545">
        <v>4</v>
      </c>
      <c r="P545">
        <v>4</v>
      </c>
    </row>
    <row r="546" spans="1:16" x14ac:dyDescent="0.25">
      <c r="A546" s="9" t="s">
        <v>2056</v>
      </c>
      <c r="B546">
        <v>1</v>
      </c>
      <c r="C546">
        <v>3</v>
      </c>
      <c r="D546">
        <v>1</v>
      </c>
      <c r="E546">
        <v>2</v>
      </c>
      <c r="F546">
        <v>2</v>
      </c>
      <c r="G546">
        <v>4</v>
      </c>
      <c r="H546">
        <v>4</v>
      </c>
      <c r="I546">
        <v>2</v>
      </c>
      <c r="J546">
        <v>1</v>
      </c>
      <c r="K546">
        <v>3</v>
      </c>
      <c r="L546">
        <v>1</v>
      </c>
      <c r="M546">
        <v>1</v>
      </c>
      <c r="N546">
        <v>3</v>
      </c>
      <c r="O546">
        <v>1</v>
      </c>
      <c r="P546">
        <v>2</v>
      </c>
    </row>
    <row r="547" spans="1:16" x14ac:dyDescent="0.25">
      <c r="A547" s="9" t="s">
        <v>2057</v>
      </c>
      <c r="B547">
        <v>1</v>
      </c>
      <c r="C547">
        <v>2</v>
      </c>
      <c r="D547">
        <v>3</v>
      </c>
      <c r="E547">
        <v>3</v>
      </c>
      <c r="F547">
        <v>2</v>
      </c>
      <c r="G547">
        <v>3</v>
      </c>
      <c r="H547">
        <v>3</v>
      </c>
      <c r="I547">
        <v>2</v>
      </c>
      <c r="J547">
        <v>1</v>
      </c>
      <c r="K547">
        <v>1</v>
      </c>
      <c r="L547">
        <v>1</v>
      </c>
      <c r="M547">
        <v>1</v>
      </c>
      <c r="N547">
        <v>2</v>
      </c>
      <c r="O547">
        <v>4</v>
      </c>
      <c r="P547">
        <v>2</v>
      </c>
    </row>
    <row r="548" spans="1:16" x14ac:dyDescent="0.25">
      <c r="A548" s="9" t="s">
        <v>2058</v>
      </c>
      <c r="B548">
        <v>3</v>
      </c>
      <c r="C548">
        <v>2</v>
      </c>
      <c r="D548">
        <v>2</v>
      </c>
      <c r="E548">
        <v>4</v>
      </c>
      <c r="F548">
        <v>1</v>
      </c>
      <c r="G548">
        <v>4</v>
      </c>
      <c r="H548">
        <v>4</v>
      </c>
      <c r="I548">
        <v>4</v>
      </c>
      <c r="J548">
        <v>4</v>
      </c>
      <c r="K548">
        <v>3</v>
      </c>
      <c r="L548">
        <v>4</v>
      </c>
      <c r="M548">
        <v>1</v>
      </c>
      <c r="N548">
        <v>2</v>
      </c>
      <c r="O548">
        <v>2</v>
      </c>
      <c r="P548">
        <v>1</v>
      </c>
    </row>
    <row r="549" spans="1:16" x14ac:dyDescent="0.25">
      <c r="A549" s="9" t="s">
        <v>2059</v>
      </c>
      <c r="B549">
        <v>3</v>
      </c>
      <c r="C549">
        <v>1</v>
      </c>
      <c r="D549">
        <v>2</v>
      </c>
      <c r="E549">
        <v>2</v>
      </c>
      <c r="F549">
        <v>4</v>
      </c>
      <c r="G549">
        <v>2</v>
      </c>
      <c r="H549">
        <v>4</v>
      </c>
      <c r="I549">
        <v>1</v>
      </c>
      <c r="J549">
        <v>3</v>
      </c>
      <c r="K549">
        <v>3</v>
      </c>
      <c r="L549">
        <v>4</v>
      </c>
      <c r="M549">
        <v>4</v>
      </c>
      <c r="N549">
        <v>1</v>
      </c>
      <c r="O549">
        <v>1</v>
      </c>
      <c r="P549">
        <v>2</v>
      </c>
    </row>
    <row r="550" spans="1:16" x14ac:dyDescent="0.25">
      <c r="A550" s="9" t="s">
        <v>2060</v>
      </c>
      <c r="B550">
        <v>1</v>
      </c>
      <c r="C550">
        <v>1</v>
      </c>
      <c r="D550">
        <v>4</v>
      </c>
      <c r="E550">
        <v>2</v>
      </c>
      <c r="F550">
        <v>1</v>
      </c>
      <c r="G550">
        <v>4</v>
      </c>
      <c r="H550">
        <v>2</v>
      </c>
      <c r="I550">
        <v>4</v>
      </c>
      <c r="J550">
        <v>1</v>
      </c>
      <c r="K550">
        <v>2</v>
      </c>
      <c r="L550">
        <v>3</v>
      </c>
      <c r="M550">
        <v>2</v>
      </c>
      <c r="N550">
        <v>3</v>
      </c>
      <c r="O550">
        <v>4</v>
      </c>
      <c r="P550">
        <v>1</v>
      </c>
    </row>
    <row r="551" spans="1:16" x14ac:dyDescent="0.25">
      <c r="A551" s="9" t="s">
        <v>2061</v>
      </c>
      <c r="B551">
        <v>4</v>
      </c>
      <c r="C551">
        <v>1</v>
      </c>
      <c r="D551">
        <v>2</v>
      </c>
      <c r="E551">
        <v>2</v>
      </c>
      <c r="F551">
        <v>3</v>
      </c>
      <c r="G551">
        <v>1</v>
      </c>
      <c r="H551">
        <v>1</v>
      </c>
      <c r="I551">
        <v>4</v>
      </c>
      <c r="J551">
        <v>4</v>
      </c>
      <c r="K551">
        <v>4</v>
      </c>
      <c r="L551">
        <v>4</v>
      </c>
      <c r="M551">
        <v>4</v>
      </c>
      <c r="N551">
        <v>3</v>
      </c>
      <c r="O551">
        <v>3</v>
      </c>
      <c r="P551">
        <v>4</v>
      </c>
    </row>
    <row r="552" spans="1:16" x14ac:dyDescent="0.25">
      <c r="A552" s="9" t="s">
        <v>2062</v>
      </c>
      <c r="B552">
        <v>3</v>
      </c>
      <c r="C552">
        <v>4</v>
      </c>
      <c r="D552">
        <v>1</v>
      </c>
      <c r="E552">
        <v>1</v>
      </c>
      <c r="F552">
        <v>2</v>
      </c>
      <c r="G552">
        <v>3</v>
      </c>
      <c r="H552">
        <v>4</v>
      </c>
      <c r="I552">
        <v>1</v>
      </c>
      <c r="J552">
        <v>1</v>
      </c>
      <c r="K552">
        <v>2</v>
      </c>
      <c r="L552">
        <v>2</v>
      </c>
      <c r="M552">
        <v>2</v>
      </c>
      <c r="N552">
        <v>3</v>
      </c>
      <c r="O552">
        <v>3</v>
      </c>
      <c r="P552">
        <v>3</v>
      </c>
    </row>
    <row r="553" spans="1:16" x14ac:dyDescent="0.25">
      <c r="A553" s="9" t="s">
        <v>2063</v>
      </c>
      <c r="B553">
        <v>2</v>
      </c>
      <c r="C553">
        <v>4</v>
      </c>
      <c r="D553">
        <v>4</v>
      </c>
      <c r="E553">
        <v>3</v>
      </c>
      <c r="F553">
        <v>3</v>
      </c>
      <c r="G553">
        <v>4</v>
      </c>
      <c r="H553">
        <v>3</v>
      </c>
      <c r="I553">
        <v>2</v>
      </c>
      <c r="J553">
        <v>3</v>
      </c>
      <c r="K553">
        <v>4</v>
      </c>
      <c r="L553">
        <v>1</v>
      </c>
      <c r="M553">
        <v>1</v>
      </c>
      <c r="N553">
        <v>2</v>
      </c>
      <c r="O553">
        <v>1</v>
      </c>
      <c r="P553">
        <v>2</v>
      </c>
    </row>
    <row r="554" spans="1:16" x14ac:dyDescent="0.25">
      <c r="A554" s="9" t="s">
        <v>2064</v>
      </c>
      <c r="B554">
        <v>2</v>
      </c>
      <c r="C554">
        <v>2</v>
      </c>
      <c r="D554">
        <v>2</v>
      </c>
      <c r="E554">
        <v>3</v>
      </c>
      <c r="F554">
        <v>4</v>
      </c>
      <c r="G554">
        <v>1</v>
      </c>
      <c r="H554">
        <v>2</v>
      </c>
      <c r="I554">
        <v>3</v>
      </c>
      <c r="J554">
        <v>1</v>
      </c>
      <c r="K554">
        <v>2</v>
      </c>
      <c r="L554">
        <v>1</v>
      </c>
      <c r="M554">
        <v>3</v>
      </c>
      <c r="N554">
        <v>2</v>
      </c>
      <c r="O554">
        <v>3</v>
      </c>
      <c r="P554">
        <v>4</v>
      </c>
    </row>
    <row r="555" spans="1:16" x14ac:dyDescent="0.25">
      <c r="A555" s="9" t="s">
        <v>2065</v>
      </c>
      <c r="B555">
        <v>3</v>
      </c>
      <c r="C555">
        <v>2</v>
      </c>
      <c r="D555">
        <v>1</v>
      </c>
      <c r="E555">
        <v>3</v>
      </c>
      <c r="F555">
        <v>1</v>
      </c>
      <c r="G555">
        <v>2</v>
      </c>
      <c r="H555">
        <v>3</v>
      </c>
      <c r="I555">
        <v>2</v>
      </c>
      <c r="J555">
        <v>1</v>
      </c>
      <c r="K555">
        <v>2</v>
      </c>
      <c r="L555">
        <v>4</v>
      </c>
      <c r="M555">
        <v>4</v>
      </c>
      <c r="N555">
        <v>1</v>
      </c>
      <c r="O555">
        <v>4</v>
      </c>
      <c r="P555">
        <v>2</v>
      </c>
    </row>
    <row r="556" spans="1:16" x14ac:dyDescent="0.25">
      <c r="A556" s="9" t="s">
        <v>2066</v>
      </c>
      <c r="B556">
        <v>3</v>
      </c>
      <c r="C556">
        <v>4</v>
      </c>
      <c r="D556">
        <v>2</v>
      </c>
      <c r="E556">
        <v>1</v>
      </c>
      <c r="F556">
        <v>3</v>
      </c>
      <c r="G556">
        <v>1</v>
      </c>
      <c r="H556">
        <v>1</v>
      </c>
      <c r="I556">
        <v>1</v>
      </c>
      <c r="J556">
        <v>1</v>
      </c>
      <c r="K556">
        <v>3</v>
      </c>
      <c r="L556">
        <v>4</v>
      </c>
      <c r="M556">
        <v>2</v>
      </c>
      <c r="N556">
        <v>3</v>
      </c>
      <c r="O556">
        <v>3</v>
      </c>
      <c r="P556">
        <v>3</v>
      </c>
    </row>
    <row r="557" spans="1:16" x14ac:dyDescent="0.25">
      <c r="A557" s="9" t="s">
        <v>2067</v>
      </c>
      <c r="B557">
        <v>1</v>
      </c>
      <c r="C557">
        <v>4</v>
      </c>
      <c r="D557">
        <v>1</v>
      </c>
      <c r="E557">
        <v>3</v>
      </c>
      <c r="F557">
        <v>3</v>
      </c>
      <c r="G557">
        <v>2</v>
      </c>
      <c r="H557">
        <v>4</v>
      </c>
      <c r="I557">
        <v>3</v>
      </c>
      <c r="J557">
        <v>2</v>
      </c>
      <c r="K557">
        <v>1</v>
      </c>
      <c r="L557">
        <v>3</v>
      </c>
      <c r="M557">
        <v>1</v>
      </c>
      <c r="N557">
        <v>2</v>
      </c>
      <c r="O557">
        <v>1</v>
      </c>
      <c r="P557">
        <v>3</v>
      </c>
    </row>
    <row r="558" spans="1:16" x14ac:dyDescent="0.25">
      <c r="A558" s="9" t="s">
        <v>2068</v>
      </c>
      <c r="B558">
        <v>2</v>
      </c>
      <c r="C558">
        <v>4</v>
      </c>
      <c r="D558">
        <v>4</v>
      </c>
      <c r="E558">
        <v>3</v>
      </c>
      <c r="F558">
        <v>3</v>
      </c>
      <c r="G558">
        <v>1</v>
      </c>
      <c r="H558">
        <v>1</v>
      </c>
      <c r="I558">
        <v>4</v>
      </c>
      <c r="J558">
        <v>3</v>
      </c>
      <c r="K558">
        <v>2</v>
      </c>
      <c r="L558">
        <v>3</v>
      </c>
      <c r="M558">
        <v>1</v>
      </c>
      <c r="N558">
        <v>1</v>
      </c>
      <c r="O558">
        <v>3</v>
      </c>
      <c r="P558">
        <v>4</v>
      </c>
    </row>
    <row r="559" spans="1:16" x14ac:dyDescent="0.25">
      <c r="A559" s="9" t="s">
        <v>2069</v>
      </c>
      <c r="B559">
        <v>4</v>
      </c>
      <c r="C559">
        <v>1</v>
      </c>
      <c r="D559">
        <v>2</v>
      </c>
      <c r="E559">
        <v>1</v>
      </c>
      <c r="F559">
        <v>3</v>
      </c>
      <c r="G559">
        <v>3</v>
      </c>
      <c r="H559">
        <v>3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3</v>
      </c>
      <c r="O559">
        <v>4</v>
      </c>
      <c r="P559">
        <v>4</v>
      </c>
    </row>
    <row r="560" spans="1:16" x14ac:dyDescent="0.25">
      <c r="A560" s="9" t="s">
        <v>2070</v>
      </c>
      <c r="B560">
        <v>1</v>
      </c>
      <c r="C560">
        <v>2</v>
      </c>
      <c r="D560">
        <v>4</v>
      </c>
      <c r="E560">
        <v>3</v>
      </c>
      <c r="F560">
        <v>4</v>
      </c>
      <c r="G560">
        <v>3</v>
      </c>
      <c r="H560">
        <v>3</v>
      </c>
      <c r="I560">
        <v>4</v>
      </c>
      <c r="J560">
        <v>2</v>
      </c>
      <c r="K560">
        <v>3</v>
      </c>
      <c r="L560">
        <v>1</v>
      </c>
      <c r="M560">
        <v>3</v>
      </c>
      <c r="N560">
        <v>1</v>
      </c>
      <c r="O560">
        <v>2</v>
      </c>
      <c r="P560">
        <v>3</v>
      </c>
    </row>
    <row r="561" spans="1:16" x14ac:dyDescent="0.25">
      <c r="A561" s="9" t="s">
        <v>2071</v>
      </c>
      <c r="B561">
        <v>2</v>
      </c>
      <c r="C561">
        <v>1</v>
      </c>
      <c r="D561">
        <v>4</v>
      </c>
      <c r="E561">
        <v>2</v>
      </c>
      <c r="F561">
        <v>3</v>
      </c>
      <c r="G561">
        <v>4</v>
      </c>
      <c r="H561">
        <v>4</v>
      </c>
      <c r="I561">
        <v>1</v>
      </c>
      <c r="J561">
        <v>1</v>
      </c>
      <c r="K561">
        <v>1</v>
      </c>
      <c r="L561">
        <v>3</v>
      </c>
      <c r="M561">
        <v>3</v>
      </c>
      <c r="N561">
        <v>3</v>
      </c>
      <c r="O561">
        <v>3</v>
      </c>
      <c r="P561">
        <v>3</v>
      </c>
    </row>
    <row r="562" spans="1:16" x14ac:dyDescent="0.25">
      <c r="A562" s="9" t="s">
        <v>2072</v>
      </c>
      <c r="B562">
        <v>2</v>
      </c>
      <c r="C562">
        <v>1</v>
      </c>
      <c r="D562">
        <v>3</v>
      </c>
      <c r="E562">
        <v>3</v>
      </c>
      <c r="F562">
        <v>1</v>
      </c>
      <c r="G562">
        <v>1</v>
      </c>
      <c r="H562">
        <v>1</v>
      </c>
      <c r="I562">
        <v>2</v>
      </c>
      <c r="J562">
        <v>3</v>
      </c>
      <c r="K562">
        <v>4</v>
      </c>
      <c r="L562">
        <v>3</v>
      </c>
      <c r="M562">
        <v>1</v>
      </c>
      <c r="N562">
        <v>4</v>
      </c>
      <c r="O562">
        <v>1</v>
      </c>
      <c r="P562">
        <v>3</v>
      </c>
    </row>
    <row r="563" spans="1:16" x14ac:dyDescent="0.25">
      <c r="A563" s="9" t="s">
        <v>2073</v>
      </c>
      <c r="B563">
        <v>4</v>
      </c>
      <c r="C563">
        <v>4</v>
      </c>
      <c r="D563">
        <v>4</v>
      </c>
      <c r="E563">
        <v>1</v>
      </c>
      <c r="F563">
        <v>4</v>
      </c>
      <c r="G563">
        <v>4</v>
      </c>
      <c r="H563">
        <v>2</v>
      </c>
      <c r="I563">
        <v>2</v>
      </c>
      <c r="J563">
        <v>2</v>
      </c>
      <c r="K563">
        <v>2</v>
      </c>
      <c r="L563">
        <v>2</v>
      </c>
      <c r="M563">
        <v>4</v>
      </c>
      <c r="N563">
        <v>1</v>
      </c>
      <c r="O563">
        <v>2</v>
      </c>
      <c r="P563">
        <v>1</v>
      </c>
    </row>
    <row r="564" spans="1:16" x14ac:dyDescent="0.25">
      <c r="A564" s="9" t="s">
        <v>2074</v>
      </c>
      <c r="B564">
        <v>4</v>
      </c>
      <c r="C564">
        <v>1</v>
      </c>
      <c r="D564">
        <v>1</v>
      </c>
      <c r="E564">
        <v>4</v>
      </c>
      <c r="F564">
        <v>3</v>
      </c>
      <c r="G564">
        <v>4</v>
      </c>
      <c r="H564">
        <v>1</v>
      </c>
      <c r="I564">
        <v>1</v>
      </c>
      <c r="J564">
        <v>1</v>
      </c>
      <c r="K564">
        <v>2</v>
      </c>
      <c r="L564">
        <v>2</v>
      </c>
      <c r="M564">
        <v>4</v>
      </c>
      <c r="N564">
        <v>4</v>
      </c>
      <c r="O564">
        <v>2</v>
      </c>
      <c r="P564">
        <v>2</v>
      </c>
    </row>
    <row r="565" spans="1:16" x14ac:dyDescent="0.25">
      <c r="A565" s="9" t="s">
        <v>2075</v>
      </c>
      <c r="B565">
        <v>1</v>
      </c>
      <c r="C565">
        <v>3</v>
      </c>
      <c r="D565">
        <v>2</v>
      </c>
      <c r="E565">
        <v>3</v>
      </c>
      <c r="F565">
        <v>4</v>
      </c>
      <c r="G565">
        <v>4</v>
      </c>
      <c r="H565">
        <v>3</v>
      </c>
      <c r="I565">
        <v>4</v>
      </c>
      <c r="J565">
        <v>4</v>
      </c>
      <c r="K565">
        <v>3</v>
      </c>
      <c r="L565">
        <v>4</v>
      </c>
      <c r="M565">
        <v>3</v>
      </c>
      <c r="N565">
        <v>1</v>
      </c>
      <c r="O565">
        <v>2</v>
      </c>
      <c r="P565">
        <v>1</v>
      </c>
    </row>
    <row r="566" spans="1:16" x14ac:dyDescent="0.25">
      <c r="A566" s="9" t="s">
        <v>2076</v>
      </c>
      <c r="B566">
        <v>3</v>
      </c>
      <c r="C566">
        <v>3</v>
      </c>
      <c r="D566">
        <v>3</v>
      </c>
      <c r="E566">
        <v>2</v>
      </c>
      <c r="F566">
        <v>4</v>
      </c>
      <c r="G566">
        <v>1</v>
      </c>
      <c r="H566">
        <v>3</v>
      </c>
      <c r="I566">
        <v>2</v>
      </c>
      <c r="J566">
        <v>1</v>
      </c>
      <c r="K566">
        <v>4</v>
      </c>
      <c r="L566">
        <v>4</v>
      </c>
      <c r="M566">
        <v>4</v>
      </c>
      <c r="N566">
        <v>4</v>
      </c>
      <c r="O566">
        <v>3</v>
      </c>
      <c r="P566">
        <v>2</v>
      </c>
    </row>
    <row r="567" spans="1:16" x14ac:dyDescent="0.25">
      <c r="A567" s="9" t="s">
        <v>2077</v>
      </c>
      <c r="B567">
        <v>2</v>
      </c>
      <c r="C567">
        <v>2</v>
      </c>
      <c r="D567">
        <v>2</v>
      </c>
      <c r="E567">
        <v>3</v>
      </c>
      <c r="F567">
        <v>3</v>
      </c>
      <c r="G567">
        <v>4</v>
      </c>
      <c r="H567">
        <v>3</v>
      </c>
      <c r="I567">
        <v>2</v>
      </c>
      <c r="J567">
        <v>2</v>
      </c>
      <c r="K567">
        <v>1</v>
      </c>
      <c r="L567">
        <v>3</v>
      </c>
      <c r="M567">
        <v>2</v>
      </c>
      <c r="N567">
        <v>3</v>
      </c>
      <c r="O567">
        <v>2</v>
      </c>
      <c r="P567">
        <v>3</v>
      </c>
    </row>
    <row r="568" spans="1:16" x14ac:dyDescent="0.25">
      <c r="A568" s="9" t="s">
        <v>2078</v>
      </c>
      <c r="B568">
        <v>2</v>
      </c>
      <c r="C568">
        <v>2</v>
      </c>
      <c r="D568">
        <v>1</v>
      </c>
      <c r="E568">
        <v>4</v>
      </c>
      <c r="F568">
        <v>4</v>
      </c>
      <c r="G568">
        <v>3</v>
      </c>
      <c r="H568">
        <v>4</v>
      </c>
      <c r="I568">
        <v>3</v>
      </c>
      <c r="J568">
        <v>1</v>
      </c>
      <c r="K568">
        <v>3</v>
      </c>
      <c r="L568">
        <v>2</v>
      </c>
      <c r="M568">
        <v>2</v>
      </c>
      <c r="N568">
        <v>1</v>
      </c>
      <c r="O568">
        <v>1</v>
      </c>
      <c r="P568">
        <v>3</v>
      </c>
    </row>
    <row r="569" spans="1:16" x14ac:dyDescent="0.25">
      <c r="A569" s="9" t="s">
        <v>2079</v>
      </c>
      <c r="B569">
        <v>3</v>
      </c>
      <c r="C569">
        <v>3</v>
      </c>
      <c r="D569">
        <v>1</v>
      </c>
      <c r="E569">
        <v>3</v>
      </c>
      <c r="F569">
        <v>1</v>
      </c>
      <c r="G569">
        <v>4</v>
      </c>
      <c r="H569">
        <v>4</v>
      </c>
      <c r="I569">
        <v>3</v>
      </c>
      <c r="J569">
        <v>2</v>
      </c>
      <c r="K569">
        <v>3</v>
      </c>
      <c r="L569">
        <v>1</v>
      </c>
      <c r="M569">
        <v>1</v>
      </c>
      <c r="N569">
        <v>4</v>
      </c>
      <c r="O569">
        <v>1</v>
      </c>
      <c r="P569">
        <v>1</v>
      </c>
    </row>
    <row r="570" spans="1:16" x14ac:dyDescent="0.25">
      <c r="A570" s="9" t="s">
        <v>2080</v>
      </c>
      <c r="B570">
        <v>4</v>
      </c>
      <c r="C570">
        <v>1</v>
      </c>
      <c r="D570">
        <v>2</v>
      </c>
      <c r="E570">
        <v>4</v>
      </c>
      <c r="F570">
        <v>2</v>
      </c>
      <c r="G570">
        <v>2</v>
      </c>
      <c r="H570">
        <v>2</v>
      </c>
      <c r="I570">
        <v>2</v>
      </c>
      <c r="J570">
        <v>3</v>
      </c>
      <c r="K570">
        <v>2</v>
      </c>
      <c r="L570">
        <v>3</v>
      </c>
      <c r="M570">
        <v>4</v>
      </c>
      <c r="N570">
        <v>2</v>
      </c>
      <c r="O570">
        <v>3</v>
      </c>
      <c r="P570">
        <v>2</v>
      </c>
    </row>
    <row r="571" spans="1:16" x14ac:dyDescent="0.25">
      <c r="A571" s="9" t="s">
        <v>2081</v>
      </c>
      <c r="B571">
        <v>3</v>
      </c>
      <c r="C571">
        <v>4</v>
      </c>
      <c r="D571">
        <v>1</v>
      </c>
      <c r="E571">
        <v>3</v>
      </c>
      <c r="F571">
        <v>1</v>
      </c>
      <c r="G571">
        <v>4</v>
      </c>
      <c r="H571">
        <v>1</v>
      </c>
      <c r="I571">
        <v>1</v>
      </c>
      <c r="J571">
        <v>2</v>
      </c>
      <c r="K571">
        <v>1</v>
      </c>
      <c r="L571">
        <v>2</v>
      </c>
      <c r="M571">
        <v>2</v>
      </c>
      <c r="N571">
        <v>2</v>
      </c>
      <c r="O571">
        <v>3</v>
      </c>
      <c r="P571">
        <v>2</v>
      </c>
    </row>
    <row r="572" spans="1:16" x14ac:dyDescent="0.25">
      <c r="A572" s="9" t="s">
        <v>2082</v>
      </c>
      <c r="B572">
        <v>4</v>
      </c>
      <c r="C572">
        <v>1</v>
      </c>
      <c r="D572">
        <v>3</v>
      </c>
      <c r="E572">
        <v>3</v>
      </c>
      <c r="F572">
        <v>2</v>
      </c>
      <c r="G572">
        <v>1</v>
      </c>
      <c r="H572">
        <v>1</v>
      </c>
      <c r="I572">
        <v>4</v>
      </c>
      <c r="J572">
        <v>3</v>
      </c>
      <c r="K572">
        <v>2</v>
      </c>
      <c r="L572">
        <v>4</v>
      </c>
      <c r="M572">
        <v>4</v>
      </c>
      <c r="N572">
        <v>2</v>
      </c>
      <c r="O572">
        <v>2</v>
      </c>
      <c r="P572">
        <v>4</v>
      </c>
    </row>
    <row r="573" spans="1:16" x14ac:dyDescent="0.25">
      <c r="A573" s="9" t="s">
        <v>2083</v>
      </c>
      <c r="B573">
        <v>1</v>
      </c>
      <c r="C573">
        <v>3</v>
      </c>
      <c r="D573">
        <v>2</v>
      </c>
      <c r="E573">
        <v>1</v>
      </c>
      <c r="F573">
        <v>4</v>
      </c>
      <c r="G573">
        <v>4</v>
      </c>
      <c r="H573">
        <v>2</v>
      </c>
      <c r="I573">
        <v>1</v>
      </c>
      <c r="J573">
        <v>4</v>
      </c>
      <c r="K573">
        <v>2</v>
      </c>
      <c r="L573">
        <v>3</v>
      </c>
      <c r="M573">
        <v>4</v>
      </c>
      <c r="N573">
        <v>3</v>
      </c>
      <c r="O573">
        <v>1</v>
      </c>
      <c r="P573">
        <v>1</v>
      </c>
    </row>
    <row r="574" spans="1:16" x14ac:dyDescent="0.25">
      <c r="A574" s="9" t="s">
        <v>2084</v>
      </c>
      <c r="B574">
        <v>2</v>
      </c>
      <c r="C574">
        <v>4</v>
      </c>
      <c r="D574">
        <v>4</v>
      </c>
      <c r="E574">
        <v>3</v>
      </c>
      <c r="F574">
        <v>2</v>
      </c>
      <c r="G574">
        <v>3</v>
      </c>
      <c r="H574">
        <v>4</v>
      </c>
      <c r="I574">
        <v>3</v>
      </c>
      <c r="J574">
        <v>3</v>
      </c>
      <c r="K574">
        <v>3</v>
      </c>
      <c r="L574">
        <v>3</v>
      </c>
      <c r="M574">
        <v>2</v>
      </c>
      <c r="N574">
        <v>3</v>
      </c>
      <c r="O574">
        <v>1</v>
      </c>
      <c r="P574">
        <v>1</v>
      </c>
    </row>
    <row r="575" spans="1:16" x14ac:dyDescent="0.25">
      <c r="A575" s="9" t="s">
        <v>2085</v>
      </c>
      <c r="B575">
        <v>3</v>
      </c>
      <c r="C575">
        <v>4</v>
      </c>
      <c r="D575">
        <v>2</v>
      </c>
      <c r="E575">
        <v>2</v>
      </c>
      <c r="F575">
        <v>4</v>
      </c>
      <c r="G575">
        <v>3</v>
      </c>
      <c r="H575">
        <v>3</v>
      </c>
      <c r="I575">
        <v>4</v>
      </c>
      <c r="J575">
        <v>1</v>
      </c>
      <c r="K575">
        <v>1</v>
      </c>
      <c r="L575">
        <v>1</v>
      </c>
      <c r="M575">
        <v>3</v>
      </c>
      <c r="N575">
        <v>3</v>
      </c>
      <c r="O575">
        <v>2</v>
      </c>
      <c r="P575">
        <v>1</v>
      </c>
    </row>
    <row r="576" spans="1:16" x14ac:dyDescent="0.25">
      <c r="A576" s="9" t="s">
        <v>2086</v>
      </c>
      <c r="B576">
        <v>3</v>
      </c>
      <c r="C576">
        <v>1</v>
      </c>
      <c r="D576">
        <v>1</v>
      </c>
      <c r="E576">
        <v>3</v>
      </c>
      <c r="F576">
        <v>4</v>
      </c>
      <c r="G576">
        <v>2</v>
      </c>
      <c r="H576">
        <v>3</v>
      </c>
      <c r="I576">
        <v>1</v>
      </c>
      <c r="J576">
        <v>3</v>
      </c>
      <c r="K576">
        <v>4</v>
      </c>
      <c r="L576">
        <v>2</v>
      </c>
      <c r="M576">
        <v>4</v>
      </c>
      <c r="N576">
        <v>2</v>
      </c>
      <c r="O576">
        <v>1</v>
      </c>
      <c r="P576">
        <v>1</v>
      </c>
    </row>
    <row r="577" spans="1:16" x14ac:dyDescent="0.25">
      <c r="A577" s="9" t="s">
        <v>2087</v>
      </c>
      <c r="B577">
        <v>4</v>
      </c>
      <c r="C577">
        <v>4</v>
      </c>
      <c r="D577">
        <v>1</v>
      </c>
      <c r="E577">
        <v>1</v>
      </c>
      <c r="F577">
        <v>1</v>
      </c>
      <c r="G577">
        <v>2</v>
      </c>
      <c r="H577">
        <v>1</v>
      </c>
      <c r="I577">
        <v>1</v>
      </c>
      <c r="J577">
        <v>1</v>
      </c>
      <c r="K577">
        <v>4</v>
      </c>
      <c r="L577">
        <v>3</v>
      </c>
      <c r="M577">
        <v>4</v>
      </c>
      <c r="N577">
        <v>1</v>
      </c>
      <c r="O577">
        <v>1</v>
      </c>
      <c r="P577">
        <v>4</v>
      </c>
    </row>
    <row r="578" spans="1:16" x14ac:dyDescent="0.25">
      <c r="A578" s="9" t="s">
        <v>2088</v>
      </c>
      <c r="B578">
        <v>3</v>
      </c>
      <c r="C578">
        <v>4</v>
      </c>
      <c r="D578">
        <v>2</v>
      </c>
      <c r="E578">
        <v>4</v>
      </c>
      <c r="F578">
        <v>2</v>
      </c>
      <c r="G578">
        <v>4</v>
      </c>
      <c r="H578">
        <v>2</v>
      </c>
      <c r="I578">
        <v>3</v>
      </c>
      <c r="J578">
        <v>2</v>
      </c>
      <c r="K578">
        <v>1</v>
      </c>
      <c r="L578">
        <v>3</v>
      </c>
      <c r="M578">
        <v>4</v>
      </c>
      <c r="N578">
        <v>2</v>
      </c>
      <c r="O578">
        <v>1</v>
      </c>
      <c r="P578">
        <v>2</v>
      </c>
    </row>
    <row r="579" spans="1:16" x14ac:dyDescent="0.25">
      <c r="A579" s="9" t="s">
        <v>2089</v>
      </c>
      <c r="B579">
        <v>2</v>
      </c>
      <c r="C579">
        <v>3</v>
      </c>
      <c r="D579">
        <v>1</v>
      </c>
      <c r="E579">
        <v>3</v>
      </c>
      <c r="F579">
        <v>4</v>
      </c>
      <c r="G579">
        <v>3</v>
      </c>
      <c r="H579">
        <v>4</v>
      </c>
      <c r="I579">
        <v>2</v>
      </c>
      <c r="J579">
        <v>1</v>
      </c>
      <c r="K579">
        <v>3</v>
      </c>
      <c r="L579">
        <v>2</v>
      </c>
      <c r="M579">
        <v>2</v>
      </c>
      <c r="N579">
        <v>2</v>
      </c>
      <c r="O579">
        <v>3</v>
      </c>
      <c r="P579">
        <v>1</v>
      </c>
    </row>
    <row r="580" spans="1:16" x14ac:dyDescent="0.25">
      <c r="A580" s="9" t="s">
        <v>2090</v>
      </c>
      <c r="B580">
        <v>2</v>
      </c>
      <c r="C580">
        <v>4</v>
      </c>
      <c r="D580">
        <v>1</v>
      </c>
      <c r="E580">
        <v>3</v>
      </c>
      <c r="F580">
        <v>4</v>
      </c>
      <c r="G580">
        <v>1</v>
      </c>
      <c r="H580">
        <v>2</v>
      </c>
      <c r="I580">
        <v>3</v>
      </c>
      <c r="J580">
        <v>3</v>
      </c>
      <c r="K580">
        <v>3</v>
      </c>
      <c r="L580">
        <v>1</v>
      </c>
      <c r="M580">
        <v>1</v>
      </c>
      <c r="N580">
        <v>2</v>
      </c>
      <c r="O580">
        <v>4</v>
      </c>
      <c r="P580">
        <v>2</v>
      </c>
    </row>
    <row r="581" spans="1:16" x14ac:dyDescent="0.25">
      <c r="A581" s="9" t="s">
        <v>2091</v>
      </c>
      <c r="B581">
        <v>2</v>
      </c>
      <c r="C581">
        <v>4</v>
      </c>
      <c r="D581">
        <v>2</v>
      </c>
      <c r="E581">
        <v>1</v>
      </c>
      <c r="F581">
        <v>2</v>
      </c>
      <c r="G581">
        <v>1</v>
      </c>
      <c r="H581">
        <v>1</v>
      </c>
      <c r="I581">
        <v>2</v>
      </c>
      <c r="J581">
        <v>2</v>
      </c>
      <c r="K581">
        <v>3</v>
      </c>
      <c r="L581">
        <v>1</v>
      </c>
      <c r="M581">
        <v>1</v>
      </c>
      <c r="N581">
        <v>1</v>
      </c>
      <c r="O581">
        <v>1</v>
      </c>
      <c r="P581">
        <v>2</v>
      </c>
    </row>
    <row r="582" spans="1:16" x14ac:dyDescent="0.25">
      <c r="A582" s="9" t="s">
        <v>2092</v>
      </c>
      <c r="B582">
        <v>2</v>
      </c>
      <c r="C582">
        <v>1</v>
      </c>
      <c r="D582">
        <v>2</v>
      </c>
      <c r="E582">
        <v>1</v>
      </c>
      <c r="F582">
        <v>4</v>
      </c>
      <c r="G582">
        <v>1</v>
      </c>
      <c r="H582">
        <v>2</v>
      </c>
      <c r="I582">
        <v>3</v>
      </c>
      <c r="J582">
        <v>1</v>
      </c>
      <c r="K582">
        <v>4</v>
      </c>
      <c r="L582">
        <v>1</v>
      </c>
      <c r="M582">
        <v>1</v>
      </c>
      <c r="N582">
        <v>1</v>
      </c>
      <c r="O582">
        <v>2</v>
      </c>
      <c r="P582">
        <v>3</v>
      </c>
    </row>
    <row r="583" spans="1:16" x14ac:dyDescent="0.25">
      <c r="A583" s="9" t="s">
        <v>2093</v>
      </c>
      <c r="B583">
        <v>4</v>
      </c>
      <c r="C583">
        <v>2</v>
      </c>
      <c r="D583">
        <v>2</v>
      </c>
      <c r="E583">
        <v>4</v>
      </c>
      <c r="F583">
        <v>4</v>
      </c>
      <c r="G583">
        <v>3</v>
      </c>
      <c r="H583">
        <v>3</v>
      </c>
      <c r="I583">
        <v>1</v>
      </c>
      <c r="J583">
        <v>2</v>
      </c>
      <c r="K583">
        <v>3</v>
      </c>
      <c r="L583">
        <v>2</v>
      </c>
      <c r="M583">
        <v>1</v>
      </c>
      <c r="N583">
        <v>3</v>
      </c>
      <c r="O583">
        <v>1</v>
      </c>
      <c r="P583">
        <v>4</v>
      </c>
    </row>
    <row r="584" spans="1:16" x14ac:dyDescent="0.25">
      <c r="A584" s="9" t="s">
        <v>2094</v>
      </c>
      <c r="B584">
        <v>3</v>
      </c>
      <c r="C584">
        <v>4</v>
      </c>
      <c r="D584">
        <v>4</v>
      </c>
      <c r="E584">
        <v>2</v>
      </c>
      <c r="F584">
        <v>4</v>
      </c>
      <c r="G584">
        <v>2</v>
      </c>
      <c r="H584">
        <v>2</v>
      </c>
      <c r="I584">
        <v>4</v>
      </c>
      <c r="J584">
        <v>4</v>
      </c>
      <c r="K584">
        <v>1</v>
      </c>
      <c r="L584">
        <v>1</v>
      </c>
      <c r="M584">
        <v>3</v>
      </c>
      <c r="N584">
        <v>4</v>
      </c>
      <c r="O584">
        <v>2</v>
      </c>
      <c r="P584">
        <v>2</v>
      </c>
    </row>
    <row r="585" spans="1:16" x14ac:dyDescent="0.25">
      <c r="A585" s="9" t="s">
        <v>2095</v>
      </c>
      <c r="B585">
        <v>2</v>
      </c>
      <c r="C585">
        <v>3</v>
      </c>
      <c r="D585">
        <v>3</v>
      </c>
      <c r="E585">
        <v>3</v>
      </c>
      <c r="F585">
        <v>1</v>
      </c>
      <c r="G585">
        <v>4</v>
      </c>
      <c r="H585">
        <v>2</v>
      </c>
      <c r="I585">
        <v>2</v>
      </c>
      <c r="J585">
        <v>1</v>
      </c>
      <c r="K585">
        <v>1</v>
      </c>
      <c r="L585">
        <v>4</v>
      </c>
      <c r="M585">
        <v>2</v>
      </c>
      <c r="N585">
        <v>4</v>
      </c>
      <c r="O585">
        <v>1</v>
      </c>
      <c r="P585">
        <v>4</v>
      </c>
    </row>
    <row r="586" spans="1:16" x14ac:dyDescent="0.25">
      <c r="A586" s="9" t="s">
        <v>2096</v>
      </c>
      <c r="B586">
        <v>4</v>
      </c>
      <c r="C586">
        <v>3</v>
      </c>
      <c r="D586">
        <v>3</v>
      </c>
      <c r="E586">
        <v>4</v>
      </c>
      <c r="F586">
        <v>1</v>
      </c>
      <c r="G586">
        <v>4</v>
      </c>
      <c r="H586">
        <v>3</v>
      </c>
      <c r="I586">
        <v>4</v>
      </c>
      <c r="J586">
        <v>2</v>
      </c>
      <c r="K586">
        <v>1</v>
      </c>
      <c r="L586">
        <v>4</v>
      </c>
      <c r="M586">
        <v>1</v>
      </c>
      <c r="N586">
        <v>2</v>
      </c>
      <c r="O586">
        <v>1</v>
      </c>
      <c r="P586">
        <v>1</v>
      </c>
    </row>
    <row r="587" spans="1:16" x14ac:dyDescent="0.25">
      <c r="A587" s="9" t="s">
        <v>2097</v>
      </c>
      <c r="B587">
        <v>1</v>
      </c>
      <c r="C587">
        <v>2</v>
      </c>
      <c r="D587">
        <v>3</v>
      </c>
      <c r="E587">
        <v>2</v>
      </c>
      <c r="F587">
        <v>1</v>
      </c>
      <c r="G587">
        <v>4</v>
      </c>
      <c r="H587">
        <v>3</v>
      </c>
      <c r="I587">
        <v>1</v>
      </c>
      <c r="J587">
        <v>4</v>
      </c>
      <c r="K587">
        <v>1</v>
      </c>
      <c r="L587">
        <v>4</v>
      </c>
      <c r="M587">
        <v>3</v>
      </c>
      <c r="N587">
        <v>2</v>
      </c>
      <c r="O587">
        <v>2</v>
      </c>
      <c r="P587">
        <v>2</v>
      </c>
    </row>
    <row r="588" spans="1:16" x14ac:dyDescent="0.25">
      <c r="A588" s="9" t="s">
        <v>2098</v>
      </c>
      <c r="B588">
        <v>1</v>
      </c>
      <c r="C588">
        <v>1</v>
      </c>
      <c r="D588">
        <v>4</v>
      </c>
      <c r="E588">
        <v>2</v>
      </c>
      <c r="F588">
        <v>2</v>
      </c>
      <c r="G588">
        <v>4</v>
      </c>
      <c r="H588">
        <v>3</v>
      </c>
      <c r="I588">
        <v>1</v>
      </c>
      <c r="J588">
        <v>4</v>
      </c>
      <c r="K588">
        <v>4</v>
      </c>
      <c r="L588">
        <v>1</v>
      </c>
      <c r="M588">
        <v>4</v>
      </c>
      <c r="N588">
        <v>2</v>
      </c>
      <c r="O588">
        <v>1</v>
      </c>
      <c r="P588">
        <v>2</v>
      </c>
    </row>
    <row r="589" spans="1:16" x14ac:dyDescent="0.25">
      <c r="A589" s="9" t="s">
        <v>2099</v>
      </c>
      <c r="B589">
        <v>3</v>
      </c>
      <c r="C589">
        <v>3</v>
      </c>
      <c r="D589">
        <v>2</v>
      </c>
      <c r="E589">
        <v>3</v>
      </c>
      <c r="F589">
        <v>3</v>
      </c>
      <c r="G589">
        <v>3</v>
      </c>
      <c r="H589">
        <v>4</v>
      </c>
      <c r="I589">
        <v>3</v>
      </c>
      <c r="J589">
        <v>1</v>
      </c>
      <c r="K589">
        <v>1</v>
      </c>
      <c r="L589">
        <v>3</v>
      </c>
      <c r="M589">
        <v>4</v>
      </c>
      <c r="N589">
        <v>2</v>
      </c>
      <c r="O589">
        <v>3</v>
      </c>
      <c r="P589">
        <v>3</v>
      </c>
    </row>
    <row r="590" spans="1:16" x14ac:dyDescent="0.25">
      <c r="A590" s="9" t="s">
        <v>2100</v>
      </c>
      <c r="B590">
        <v>1</v>
      </c>
      <c r="C590">
        <v>3</v>
      </c>
      <c r="D590">
        <v>3</v>
      </c>
      <c r="E590">
        <v>1</v>
      </c>
      <c r="F590">
        <v>2</v>
      </c>
      <c r="G590">
        <v>4</v>
      </c>
      <c r="H590">
        <v>3</v>
      </c>
      <c r="I590">
        <v>1</v>
      </c>
      <c r="J590">
        <v>1</v>
      </c>
      <c r="K590">
        <v>3</v>
      </c>
      <c r="L590">
        <v>3</v>
      </c>
      <c r="M590">
        <v>4</v>
      </c>
      <c r="N590">
        <v>1</v>
      </c>
      <c r="O590">
        <v>3</v>
      </c>
      <c r="P590">
        <v>3</v>
      </c>
    </row>
    <row r="591" spans="1:16" x14ac:dyDescent="0.25">
      <c r="A591" s="9" t="s">
        <v>2101</v>
      </c>
      <c r="B591">
        <v>4</v>
      </c>
      <c r="C591">
        <v>1</v>
      </c>
      <c r="D591">
        <v>3</v>
      </c>
      <c r="E591">
        <v>3</v>
      </c>
      <c r="F591">
        <v>2</v>
      </c>
      <c r="G591">
        <v>1</v>
      </c>
      <c r="H591">
        <v>3</v>
      </c>
      <c r="I591">
        <v>3</v>
      </c>
      <c r="J591">
        <v>4</v>
      </c>
      <c r="K591">
        <v>2</v>
      </c>
      <c r="L591">
        <v>2</v>
      </c>
      <c r="M591">
        <v>2</v>
      </c>
      <c r="N591">
        <v>1</v>
      </c>
      <c r="O591">
        <v>1</v>
      </c>
      <c r="P591">
        <v>1</v>
      </c>
    </row>
    <row r="592" spans="1:16" x14ac:dyDescent="0.25">
      <c r="A592" s="9" t="s">
        <v>2102</v>
      </c>
      <c r="B592">
        <v>3</v>
      </c>
      <c r="C592">
        <v>4</v>
      </c>
      <c r="D592">
        <v>1</v>
      </c>
      <c r="E592">
        <v>3</v>
      </c>
      <c r="F592">
        <v>4</v>
      </c>
      <c r="G592">
        <v>4</v>
      </c>
      <c r="H592">
        <v>2</v>
      </c>
      <c r="I592">
        <v>1</v>
      </c>
      <c r="J592">
        <v>1</v>
      </c>
      <c r="K592">
        <v>2</v>
      </c>
      <c r="L592">
        <v>1</v>
      </c>
      <c r="M592">
        <v>2</v>
      </c>
      <c r="N592">
        <v>2</v>
      </c>
      <c r="O592">
        <v>4</v>
      </c>
      <c r="P592">
        <v>4</v>
      </c>
    </row>
    <row r="593" spans="1:16" x14ac:dyDescent="0.25">
      <c r="A593" s="9" t="s">
        <v>2103</v>
      </c>
      <c r="B593">
        <v>1</v>
      </c>
      <c r="C593">
        <v>1</v>
      </c>
      <c r="D593">
        <v>3</v>
      </c>
      <c r="E593">
        <v>3</v>
      </c>
      <c r="F593">
        <v>1</v>
      </c>
      <c r="G593">
        <v>2</v>
      </c>
      <c r="H593">
        <v>1</v>
      </c>
      <c r="I593">
        <v>4</v>
      </c>
      <c r="J593">
        <v>4</v>
      </c>
      <c r="K593">
        <v>2</v>
      </c>
      <c r="L593">
        <v>1</v>
      </c>
      <c r="M593">
        <v>3</v>
      </c>
      <c r="N593">
        <v>2</v>
      </c>
      <c r="O593">
        <v>1</v>
      </c>
      <c r="P593">
        <v>1</v>
      </c>
    </row>
    <row r="594" spans="1:16" x14ac:dyDescent="0.25">
      <c r="A594" s="9" t="s">
        <v>2104</v>
      </c>
      <c r="B594">
        <v>4</v>
      </c>
      <c r="C594">
        <v>4</v>
      </c>
      <c r="D594">
        <v>1</v>
      </c>
      <c r="E594">
        <v>1</v>
      </c>
      <c r="F594">
        <v>4</v>
      </c>
      <c r="G594">
        <v>1</v>
      </c>
      <c r="H594">
        <v>4</v>
      </c>
      <c r="I594">
        <v>2</v>
      </c>
      <c r="J594">
        <v>1</v>
      </c>
      <c r="K594">
        <v>3</v>
      </c>
      <c r="L594">
        <v>1</v>
      </c>
      <c r="M594">
        <v>2</v>
      </c>
      <c r="N594">
        <v>1</v>
      </c>
      <c r="O594">
        <v>1</v>
      </c>
      <c r="P594">
        <v>3</v>
      </c>
    </row>
    <row r="595" spans="1:16" x14ac:dyDescent="0.25">
      <c r="A595" s="9" t="s">
        <v>2105</v>
      </c>
      <c r="B595">
        <v>2</v>
      </c>
      <c r="C595">
        <v>1</v>
      </c>
      <c r="D595">
        <v>1</v>
      </c>
      <c r="E595">
        <v>4</v>
      </c>
      <c r="F595">
        <v>3</v>
      </c>
      <c r="G595">
        <v>3</v>
      </c>
      <c r="H595">
        <v>1</v>
      </c>
      <c r="I595">
        <v>4</v>
      </c>
      <c r="J595">
        <v>1</v>
      </c>
      <c r="K595">
        <v>3</v>
      </c>
      <c r="L595">
        <v>3</v>
      </c>
      <c r="M595">
        <v>4</v>
      </c>
      <c r="N595">
        <v>4</v>
      </c>
      <c r="O595">
        <v>2</v>
      </c>
      <c r="P595">
        <v>1</v>
      </c>
    </row>
    <row r="596" spans="1:16" x14ac:dyDescent="0.25">
      <c r="A596" s="9" t="s">
        <v>2106</v>
      </c>
      <c r="B596">
        <v>2</v>
      </c>
      <c r="C596">
        <v>3</v>
      </c>
      <c r="D596">
        <v>4</v>
      </c>
      <c r="E596">
        <v>4</v>
      </c>
      <c r="F596">
        <v>2</v>
      </c>
      <c r="G596">
        <v>4</v>
      </c>
      <c r="H596">
        <v>1</v>
      </c>
      <c r="I596">
        <v>4</v>
      </c>
      <c r="J596">
        <v>1</v>
      </c>
      <c r="K596">
        <v>3</v>
      </c>
      <c r="L596">
        <v>2</v>
      </c>
      <c r="M596">
        <v>2</v>
      </c>
      <c r="N596">
        <v>4</v>
      </c>
      <c r="O596">
        <v>1</v>
      </c>
      <c r="P596">
        <v>3</v>
      </c>
    </row>
    <row r="597" spans="1:16" x14ac:dyDescent="0.25">
      <c r="A597" s="9" t="s">
        <v>2107</v>
      </c>
      <c r="B597">
        <v>2</v>
      </c>
      <c r="C597">
        <v>4</v>
      </c>
      <c r="D597">
        <v>2</v>
      </c>
      <c r="E597">
        <v>4</v>
      </c>
      <c r="F597">
        <v>1</v>
      </c>
      <c r="G597">
        <v>1</v>
      </c>
      <c r="H597">
        <v>1</v>
      </c>
      <c r="I597">
        <v>3</v>
      </c>
      <c r="J597">
        <v>1</v>
      </c>
      <c r="K597">
        <v>3</v>
      </c>
      <c r="L597">
        <v>4</v>
      </c>
      <c r="M597">
        <v>3</v>
      </c>
      <c r="N597">
        <v>2</v>
      </c>
      <c r="O597">
        <v>4</v>
      </c>
      <c r="P597">
        <v>3</v>
      </c>
    </row>
    <row r="598" spans="1:16" x14ac:dyDescent="0.25">
      <c r="A598" s="9" t="s">
        <v>2108</v>
      </c>
      <c r="B598">
        <v>3</v>
      </c>
      <c r="C598">
        <v>4</v>
      </c>
      <c r="D598">
        <v>1</v>
      </c>
      <c r="E598">
        <v>2</v>
      </c>
      <c r="F598">
        <v>3</v>
      </c>
      <c r="G598">
        <v>3</v>
      </c>
      <c r="H598">
        <v>3</v>
      </c>
      <c r="I598">
        <v>2</v>
      </c>
      <c r="J598">
        <v>2</v>
      </c>
      <c r="K598">
        <v>1</v>
      </c>
      <c r="L598">
        <v>4</v>
      </c>
      <c r="M598">
        <v>4</v>
      </c>
      <c r="N598">
        <v>3</v>
      </c>
      <c r="O598">
        <v>3</v>
      </c>
      <c r="P598">
        <v>1</v>
      </c>
    </row>
    <row r="599" spans="1:16" x14ac:dyDescent="0.25">
      <c r="A599" s="9" t="s">
        <v>2109</v>
      </c>
      <c r="B599">
        <v>3</v>
      </c>
      <c r="C599">
        <v>2</v>
      </c>
      <c r="D599">
        <v>2</v>
      </c>
      <c r="E599">
        <v>4</v>
      </c>
      <c r="F599">
        <v>4</v>
      </c>
      <c r="G599">
        <v>2</v>
      </c>
      <c r="H599">
        <v>4</v>
      </c>
      <c r="I599">
        <v>1</v>
      </c>
      <c r="J599">
        <v>1</v>
      </c>
      <c r="K599">
        <v>3</v>
      </c>
      <c r="L599">
        <v>3</v>
      </c>
      <c r="M599">
        <v>1</v>
      </c>
      <c r="N599">
        <v>1</v>
      </c>
      <c r="O599">
        <v>2</v>
      </c>
      <c r="P599">
        <v>4</v>
      </c>
    </row>
    <row r="600" spans="1:16" x14ac:dyDescent="0.25">
      <c r="A600" s="9" t="s">
        <v>2110</v>
      </c>
      <c r="B600">
        <v>3</v>
      </c>
      <c r="C600">
        <v>1</v>
      </c>
      <c r="D600">
        <v>2</v>
      </c>
      <c r="E600">
        <v>2</v>
      </c>
      <c r="F600">
        <v>1</v>
      </c>
      <c r="G600">
        <v>3</v>
      </c>
      <c r="H600">
        <v>1</v>
      </c>
      <c r="I600">
        <v>1</v>
      </c>
      <c r="J600">
        <v>2</v>
      </c>
      <c r="K600">
        <v>4</v>
      </c>
      <c r="L600">
        <v>3</v>
      </c>
      <c r="M600">
        <v>2</v>
      </c>
      <c r="N600">
        <v>4</v>
      </c>
      <c r="O600">
        <v>3</v>
      </c>
      <c r="P600">
        <v>2</v>
      </c>
    </row>
    <row r="601" spans="1:16" x14ac:dyDescent="0.25">
      <c r="A601" s="9" t="s">
        <v>2111</v>
      </c>
      <c r="B601">
        <v>4</v>
      </c>
      <c r="C601">
        <v>4</v>
      </c>
      <c r="D601">
        <v>4</v>
      </c>
      <c r="E601">
        <v>3</v>
      </c>
      <c r="F601">
        <v>4</v>
      </c>
      <c r="G601">
        <v>3</v>
      </c>
      <c r="H601">
        <v>1</v>
      </c>
      <c r="I601">
        <v>4</v>
      </c>
      <c r="J601">
        <v>3</v>
      </c>
      <c r="K601">
        <v>2</v>
      </c>
      <c r="L601">
        <v>3</v>
      </c>
      <c r="M601">
        <v>2</v>
      </c>
      <c r="N601">
        <v>3</v>
      </c>
      <c r="O601">
        <v>4</v>
      </c>
      <c r="P601">
        <v>2</v>
      </c>
    </row>
    <row r="602" spans="1:16" x14ac:dyDescent="0.25">
      <c r="A602" s="9" t="s">
        <v>2112</v>
      </c>
      <c r="B602">
        <v>1</v>
      </c>
      <c r="C602">
        <v>1</v>
      </c>
      <c r="D602">
        <v>4</v>
      </c>
      <c r="E602">
        <v>2</v>
      </c>
      <c r="F602">
        <v>2</v>
      </c>
      <c r="G602">
        <v>4</v>
      </c>
      <c r="H602">
        <v>1</v>
      </c>
      <c r="I602">
        <v>1</v>
      </c>
      <c r="J602">
        <v>3</v>
      </c>
      <c r="K602">
        <v>2</v>
      </c>
      <c r="L602">
        <v>3</v>
      </c>
      <c r="M602">
        <v>2</v>
      </c>
      <c r="N602">
        <v>3</v>
      </c>
      <c r="O602">
        <v>1</v>
      </c>
      <c r="P602">
        <v>2</v>
      </c>
    </row>
    <row r="603" spans="1:16" x14ac:dyDescent="0.25">
      <c r="A603" s="9" t="s">
        <v>2113</v>
      </c>
      <c r="B603">
        <v>2</v>
      </c>
      <c r="C603">
        <v>4</v>
      </c>
      <c r="D603">
        <v>3</v>
      </c>
      <c r="E603">
        <v>4</v>
      </c>
      <c r="F603">
        <v>2</v>
      </c>
      <c r="G603">
        <v>3</v>
      </c>
      <c r="H603">
        <v>4</v>
      </c>
      <c r="I603">
        <v>4</v>
      </c>
      <c r="J603">
        <v>4</v>
      </c>
      <c r="K603">
        <v>2</v>
      </c>
      <c r="L603">
        <v>4</v>
      </c>
      <c r="M603">
        <v>3</v>
      </c>
      <c r="N603">
        <v>4</v>
      </c>
      <c r="O603">
        <v>2</v>
      </c>
      <c r="P603">
        <v>4</v>
      </c>
    </row>
    <row r="604" spans="1:16" x14ac:dyDescent="0.25">
      <c r="A604" s="9" t="s">
        <v>2114</v>
      </c>
      <c r="B604">
        <v>3</v>
      </c>
      <c r="C604">
        <v>3</v>
      </c>
      <c r="D604">
        <v>1</v>
      </c>
      <c r="E604">
        <v>1</v>
      </c>
      <c r="F604">
        <v>1</v>
      </c>
      <c r="G604">
        <v>3</v>
      </c>
      <c r="H604">
        <v>4</v>
      </c>
      <c r="I604">
        <v>1</v>
      </c>
      <c r="J604">
        <v>3</v>
      </c>
      <c r="K604">
        <v>4</v>
      </c>
      <c r="L604">
        <v>3</v>
      </c>
      <c r="M604">
        <v>4</v>
      </c>
      <c r="N604">
        <v>4</v>
      </c>
      <c r="O604">
        <v>1</v>
      </c>
      <c r="P604">
        <v>2</v>
      </c>
    </row>
    <row r="605" spans="1:16" x14ac:dyDescent="0.25">
      <c r="A605" s="9" t="s">
        <v>2115</v>
      </c>
      <c r="B605">
        <v>3</v>
      </c>
      <c r="C605">
        <v>2</v>
      </c>
      <c r="D605">
        <v>2</v>
      </c>
      <c r="E605">
        <v>3</v>
      </c>
      <c r="F605">
        <v>4</v>
      </c>
      <c r="G605">
        <v>2</v>
      </c>
      <c r="H605">
        <v>1</v>
      </c>
      <c r="I605">
        <v>1</v>
      </c>
      <c r="J605">
        <v>1</v>
      </c>
      <c r="K605">
        <v>4</v>
      </c>
      <c r="L605">
        <v>4</v>
      </c>
      <c r="M605">
        <v>1</v>
      </c>
      <c r="N605">
        <v>2</v>
      </c>
      <c r="O605">
        <v>4</v>
      </c>
      <c r="P605">
        <v>2</v>
      </c>
    </row>
    <row r="606" spans="1:16" x14ac:dyDescent="0.25">
      <c r="A606" s="9" t="s">
        <v>2116</v>
      </c>
      <c r="B606">
        <v>2</v>
      </c>
      <c r="C606">
        <v>2</v>
      </c>
      <c r="D606">
        <v>3</v>
      </c>
      <c r="E606">
        <v>4</v>
      </c>
      <c r="F606">
        <v>4</v>
      </c>
      <c r="G606">
        <v>3</v>
      </c>
      <c r="H606">
        <v>2</v>
      </c>
      <c r="I606">
        <v>3</v>
      </c>
      <c r="J606">
        <v>3</v>
      </c>
      <c r="K606">
        <v>1</v>
      </c>
      <c r="L606">
        <v>3</v>
      </c>
      <c r="M606">
        <v>3</v>
      </c>
      <c r="N606">
        <v>3</v>
      </c>
      <c r="O606">
        <v>2</v>
      </c>
      <c r="P606">
        <v>3</v>
      </c>
    </row>
    <row r="607" spans="1:16" x14ac:dyDescent="0.25">
      <c r="A607" s="9" t="s">
        <v>2117</v>
      </c>
      <c r="B607">
        <v>2</v>
      </c>
      <c r="C607">
        <v>2</v>
      </c>
      <c r="D607">
        <v>3</v>
      </c>
      <c r="E607">
        <v>2</v>
      </c>
      <c r="F607">
        <v>4</v>
      </c>
      <c r="G607">
        <v>3</v>
      </c>
      <c r="H607">
        <v>1</v>
      </c>
      <c r="I607">
        <v>1</v>
      </c>
      <c r="J607">
        <v>1</v>
      </c>
      <c r="K607">
        <v>4</v>
      </c>
      <c r="L607">
        <v>1</v>
      </c>
      <c r="M607">
        <v>2</v>
      </c>
      <c r="N607">
        <v>3</v>
      </c>
      <c r="O607">
        <v>4</v>
      </c>
      <c r="P607">
        <v>4</v>
      </c>
    </row>
    <row r="608" spans="1:16" x14ac:dyDescent="0.25">
      <c r="A608" s="9" t="s">
        <v>2118</v>
      </c>
      <c r="B608">
        <v>2</v>
      </c>
      <c r="C608">
        <v>2</v>
      </c>
      <c r="D608">
        <v>4</v>
      </c>
      <c r="E608">
        <v>1</v>
      </c>
      <c r="F608">
        <v>2</v>
      </c>
      <c r="G608">
        <v>4</v>
      </c>
      <c r="H608">
        <v>1</v>
      </c>
      <c r="I608">
        <v>1</v>
      </c>
      <c r="J608">
        <v>2</v>
      </c>
      <c r="K608">
        <v>1</v>
      </c>
      <c r="L608">
        <v>4</v>
      </c>
      <c r="M608">
        <v>3</v>
      </c>
      <c r="N608">
        <v>2</v>
      </c>
      <c r="O608">
        <v>1</v>
      </c>
      <c r="P608">
        <v>1</v>
      </c>
    </row>
    <row r="609" spans="1:16" x14ac:dyDescent="0.25">
      <c r="A609" s="9" t="s">
        <v>2119</v>
      </c>
      <c r="B609">
        <v>4</v>
      </c>
      <c r="C609">
        <v>4</v>
      </c>
      <c r="D609">
        <v>2</v>
      </c>
      <c r="E609">
        <v>4</v>
      </c>
      <c r="F609">
        <v>2</v>
      </c>
      <c r="G609">
        <v>1</v>
      </c>
      <c r="H609">
        <v>1</v>
      </c>
      <c r="I609">
        <v>1</v>
      </c>
      <c r="J609">
        <v>4</v>
      </c>
      <c r="K609">
        <v>2</v>
      </c>
      <c r="L609">
        <v>1</v>
      </c>
      <c r="M609">
        <v>4</v>
      </c>
      <c r="N609">
        <v>3</v>
      </c>
      <c r="O609">
        <v>2</v>
      </c>
      <c r="P609">
        <v>3</v>
      </c>
    </row>
    <row r="610" spans="1:16" x14ac:dyDescent="0.25">
      <c r="A610" s="9" t="s">
        <v>2120</v>
      </c>
      <c r="B610">
        <v>3</v>
      </c>
      <c r="C610">
        <v>3</v>
      </c>
      <c r="D610">
        <v>3</v>
      </c>
      <c r="E610">
        <v>1</v>
      </c>
      <c r="F610">
        <v>4</v>
      </c>
      <c r="G610">
        <v>2</v>
      </c>
      <c r="H610">
        <v>2</v>
      </c>
      <c r="I610">
        <v>3</v>
      </c>
      <c r="J610">
        <v>4</v>
      </c>
      <c r="K610">
        <v>4</v>
      </c>
      <c r="L610">
        <v>4</v>
      </c>
      <c r="M610">
        <v>3</v>
      </c>
      <c r="N610">
        <v>2</v>
      </c>
      <c r="O610">
        <v>1</v>
      </c>
      <c r="P610">
        <v>4</v>
      </c>
    </row>
    <row r="611" spans="1:16" x14ac:dyDescent="0.25">
      <c r="A611" s="9" t="s">
        <v>2121</v>
      </c>
      <c r="B611">
        <v>4</v>
      </c>
      <c r="C611">
        <v>3</v>
      </c>
      <c r="D611">
        <v>3</v>
      </c>
      <c r="E611">
        <v>3</v>
      </c>
      <c r="F611">
        <v>2</v>
      </c>
      <c r="G611">
        <v>1</v>
      </c>
      <c r="H611">
        <v>1</v>
      </c>
      <c r="I611">
        <v>4</v>
      </c>
      <c r="J611">
        <v>4</v>
      </c>
      <c r="K611">
        <v>2</v>
      </c>
      <c r="L611">
        <v>2</v>
      </c>
      <c r="M611">
        <v>1</v>
      </c>
      <c r="N611">
        <v>1</v>
      </c>
      <c r="O611">
        <v>1</v>
      </c>
      <c r="P611">
        <v>4</v>
      </c>
    </row>
    <row r="612" spans="1:16" x14ac:dyDescent="0.25">
      <c r="A612" s="9" t="s">
        <v>2122</v>
      </c>
      <c r="B612">
        <v>4</v>
      </c>
      <c r="C612">
        <v>4</v>
      </c>
      <c r="D612">
        <v>3</v>
      </c>
      <c r="E612">
        <v>2</v>
      </c>
      <c r="F612">
        <v>1</v>
      </c>
      <c r="G612">
        <v>4</v>
      </c>
      <c r="H612">
        <v>3</v>
      </c>
      <c r="I612">
        <v>1</v>
      </c>
      <c r="J612">
        <v>1</v>
      </c>
      <c r="K612">
        <v>4</v>
      </c>
      <c r="L612">
        <v>2</v>
      </c>
      <c r="M612">
        <v>2</v>
      </c>
      <c r="N612">
        <v>3</v>
      </c>
      <c r="O612">
        <v>2</v>
      </c>
      <c r="P612">
        <v>2</v>
      </c>
    </row>
    <row r="613" spans="1:16" x14ac:dyDescent="0.25">
      <c r="A613" s="9" t="s">
        <v>2123</v>
      </c>
      <c r="B613">
        <v>3</v>
      </c>
      <c r="C613">
        <v>3</v>
      </c>
      <c r="D613">
        <v>1</v>
      </c>
      <c r="E613">
        <v>4</v>
      </c>
      <c r="F613">
        <v>3</v>
      </c>
      <c r="G613">
        <v>1</v>
      </c>
      <c r="H613">
        <v>1</v>
      </c>
      <c r="I613">
        <v>1</v>
      </c>
      <c r="J613">
        <v>2</v>
      </c>
      <c r="K613">
        <v>2</v>
      </c>
      <c r="L613">
        <v>3</v>
      </c>
      <c r="M613">
        <v>3</v>
      </c>
      <c r="N613">
        <v>1</v>
      </c>
      <c r="O613">
        <v>2</v>
      </c>
      <c r="P613">
        <v>1</v>
      </c>
    </row>
    <row r="614" spans="1:16" x14ac:dyDescent="0.25">
      <c r="A614" s="9" t="s">
        <v>2124</v>
      </c>
      <c r="B614">
        <v>2</v>
      </c>
      <c r="C614">
        <v>1</v>
      </c>
      <c r="D614">
        <v>3</v>
      </c>
      <c r="E614">
        <v>4</v>
      </c>
      <c r="F614">
        <v>4</v>
      </c>
      <c r="G614">
        <v>2</v>
      </c>
      <c r="H614">
        <v>2</v>
      </c>
      <c r="I614">
        <v>3</v>
      </c>
      <c r="J614">
        <v>4</v>
      </c>
      <c r="K614">
        <v>1</v>
      </c>
      <c r="L614">
        <v>1</v>
      </c>
      <c r="M614">
        <v>2</v>
      </c>
      <c r="N614">
        <v>4</v>
      </c>
      <c r="O614">
        <v>2</v>
      </c>
      <c r="P614">
        <v>3</v>
      </c>
    </row>
    <row r="615" spans="1:16" x14ac:dyDescent="0.25">
      <c r="A615" s="9" t="s">
        <v>2125</v>
      </c>
      <c r="B615">
        <v>1</v>
      </c>
      <c r="C615">
        <v>2</v>
      </c>
      <c r="D615">
        <v>2</v>
      </c>
      <c r="E615">
        <v>4</v>
      </c>
      <c r="F615">
        <v>1</v>
      </c>
      <c r="G615">
        <v>4</v>
      </c>
      <c r="H615">
        <v>2</v>
      </c>
      <c r="I615">
        <v>2</v>
      </c>
      <c r="J615">
        <v>2</v>
      </c>
      <c r="K615">
        <v>2</v>
      </c>
      <c r="L615">
        <v>1</v>
      </c>
      <c r="M615">
        <v>3</v>
      </c>
      <c r="N615">
        <v>4</v>
      </c>
      <c r="O615">
        <v>1</v>
      </c>
      <c r="P615">
        <v>4</v>
      </c>
    </row>
    <row r="616" spans="1:16" x14ac:dyDescent="0.25">
      <c r="A616" s="9" t="s">
        <v>2126</v>
      </c>
      <c r="B616">
        <v>1</v>
      </c>
      <c r="C616">
        <v>1</v>
      </c>
      <c r="D616">
        <v>4</v>
      </c>
      <c r="E616">
        <v>1</v>
      </c>
      <c r="F616">
        <v>1</v>
      </c>
      <c r="G616">
        <v>3</v>
      </c>
      <c r="H616">
        <v>1</v>
      </c>
      <c r="I616">
        <v>4</v>
      </c>
      <c r="J616">
        <v>3</v>
      </c>
      <c r="K616">
        <v>2</v>
      </c>
      <c r="L616">
        <v>3</v>
      </c>
      <c r="M616">
        <v>1</v>
      </c>
      <c r="N616">
        <v>2</v>
      </c>
      <c r="O616">
        <v>4</v>
      </c>
      <c r="P616">
        <v>1</v>
      </c>
    </row>
    <row r="617" spans="1:16" x14ac:dyDescent="0.25">
      <c r="A617" s="9" t="s">
        <v>2127</v>
      </c>
      <c r="B617">
        <v>4</v>
      </c>
      <c r="C617">
        <v>2</v>
      </c>
      <c r="D617">
        <v>1</v>
      </c>
      <c r="E617">
        <v>1</v>
      </c>
      <c r="F617">
        <v>2</v>
      </c>
      <c r="G617">
        <v>1</v>
      </c>
      <c r="H617">
        <v>1</v>
      </c>
      <c r="I617">
        <v>1</v>
      </c>
      <c r="J617">
        <v>1</v>
      </c>
      <c r="K617">
        <v>4</v>
      </c>
      <c r="L617">
        <v>1</v>
      </c>
      <c r="M617">
        <v>4</v>
      </c>
      <c r="N617">
        <v>1</v>
      </c>
      <c r="O617">
        <v>2</v>
      </c>
      <c r="P617">
        <v>1</v>
      </c>
    </row>
    <row r="618" spans="1:16" x14ac:dyDescent="0.25">
      <c r="A618" s="9" t="s">
        <v>2128</v>
      </c>
      <c r="B618">
        <v>1</v>
      </c>
      <c r="C618">
        <v>3</v>
      </c>
      <c r="D618">
        <v>2</v>
      </c>
      <c r="E618">
        <v>1</v>
      </c>
      <c r="F618">
        <v>3</v>
      </c>
      <c r="G618">
        <v>2</v>
      </c>
      <c r="H618">
        <v>3</v>
      </c>
      <c r="I618">
        <v>2</v>
      </c>
      <c r="J618">
        <v>1</v>
      </c>
      <c r="K618">
        <v>4</v>
      </c>
      <c r="L618">
        <v>4</v>
      </c>
      <c r="M618">
        <v>1</v>
      </c>
      <c r="N618">
        <v>4</v>
      </c>
      <c r="O618">
        <v>3</v>
      </c>
      <c r="P618">
        <v>3</v>
      </c>
    </row>
    <row r="619" spans="1:16" x14ac:dyDescent="0.25">
      <c r="A619" s="9" t="s">
        <v>2129</v>
      </c>
      <c r="B619">
        <v>4</v>
      </c>
      <c r="C619">
        <v>4</v>
      </c>
      <c r="D619">
        <v>1</v>
      </c>
      <c r="E619">
        <v>4</v>
      </c>
      <c r="F619">
        <v>4</v>
      </c>
      <c r="G619">
        <v>2</v>
      </c>
      <c r="H619">
        <v>3</v>
      </c>
      <c r="I619">
        <v>2</v>
      </c>
      <c r="J619">
        <v>2</v>
      </c>
      <c r="K619">
        <v>3</v>
      </c>
      <c r="L619">
        <v>2</v>
      </c>
      <c r="M619">
        <v>3</v>
      </c>
      <c r="N619">
        <v>3</v>
      </c>
      <c r="O619">
        <v>1</v>
      </c>
      <c r="P619">
        <v>4</v>
      </c>
    </row>
    <row r="620" spans="1:16" x14ac:dyDescent="0.25">
      <c r="A620" s="9" t="s">
        <v>2130</v>
      </c>
      <c r="B620">
        <v>1</v>
      </c>
      <c r="C620">
        <v>1</v>
      </c>
      <c r="D620">
        <v>4</v>
      </c>
      <c r="E620">
        <v>3</v>
      </c>
      <c r="F620">
        <v>2</v>
      </c>
      <c r="G620">
        <v>4</v>
      </c>
      <c r="H620">
        <v>1</v>
      </c>
      <c r="I620">
        <v>3</v>
      </c>
      <c r="J620">
        <v>2</v>
      </c>
      <c r="K620">
        <v>2</v>
      </c>
      <c r="L620">
        <v>3</v>
      </c>
      <c r="M620">
        <v>4</v>
      </c>
      <c r="N620">
        <v>2</v>
      </c>
      <c r="O620">
        <v>4</v>
      </c>
      <c r="P620">
        <v>1</v>
      </c>
    </row>
    <row r="621" spans="1:16" x14ac:dyDescent="0.25">
      <c r="A621" s="9" t="s">
        <v>2131</v>
      </c>
      <c r="B621">
        <v>3</v>
      </c>
      <c r="C621">
        <v>4</v>
      </c>
      <c r="D621">
        <v>1</v>
      </c>
      <c r="E621">
        <v>2</v>
      </c>
      <c r="F621">
        <v>2</v>
      </c>
      <c r="G621">
        <v>4</v>
      </c>
      <c r="H621">
        <v>1</v>
      </c>
      <c r="I621">
        <v>4</v>
      </c>
      <c r="J621">
        <v>3</v>
      </c>
      <c r="K621">
        <v>3</v>
      </c>
      <c r="L621">
        <v>3</v>
      </c>
      <c r="M621">
        <v>4</v>
      </c>
      <c r="N621">
        <v>4</v>
      </c>
      <c r="O621">
        <v>1</v>
      </c>
      <c r="P621">
        <v>2</v>
      </c>
    </row>
    <row r="622" spans="1:16" x14ac:dyDescent="0.25">
      <c r="A622" s="9" t="s">
        <v>2132</v>
      </c>
      <c r="B622">
        <v>1</v>
      </c>
      <c r="C622">
        <v>1</v>
      </c>
      <c r="D622">
        <v>2</v>
      </c>
      <c r="E622">
        <v>4</v>
      </c>
      <c r="F622">
        <v>4</v>
      </c>
      <c r="G622">
        <v>1</v>
      </c>
      <c r="H622">
        <v>4</v>
      </c>
      <c r="I622">
        <v>3</v>
      </c>
      <c r="J622">
        <v>4</v>
      </c>
      <c r="K622">
        <v>1</v>
      </c>
      <c r="L622">
        <v>4</v>
      </c>
      <c r="M622">
        <v>1</v>
      </c>
      <c r="N622">
        <v>1</v>
      </c>
      <c r="O622">
        <v>1</v>
      </c>
      <c r="P622">
        <v>1</v>
      </c>
    </row>
    <row r="623" spans="1:16" x14ac:dyDescent="0.25">
      <c r="A623" s="9" t="s">
        <v>2133</v>
      </c>
      <c r="B623">
        <v>1</v>
      </c>
      <c r="C623">
        <v>3</v>
      </c>
      <c r="D623">
        <v>1</v>
      </c>
      <c r="E623">
        <v>1</v>
      </c>
      <c r="F623">
        <v>2</v>
      </c>
      <c r="G623">
        <v>1</v>
      </c>
      <c r="H623">
        <v>2</v>
      </c>
      <c r="I623">
        <v>2</v>
      </c>
      <c r="J623">
        <v>4</v>
      </c>
      <c r="K623">
        <v>1</v>
      </c>
      <c r="L623">
        <v>4</v>
      </c>
      <c r="M623">
        <v>2</v>
      </c>
      <c r="N623">
        <v>1</v>
      </c>
      <c r="O623">
        <v>3</v>
      </c>
      <c r="P623">
        <v>1</v>
      </c>
    </row>
    <row r="624" spans="1:16" x14ac:dyDescent="0.25">
      <c r="A624" s="9" t="s">
        <v>2134</v>
      </c>
      <c r="B624">
        <v>1</v>
      </c>
      <c r="C624">
        <v>2</v>
      </c>
      <c r="D624">
        <v>1</v>
      </c>
      <c r="E624">
        <v>3</v>
      </c>
      <c r="F624">
        <v>1</v>
      </c>
      <c r="G624">
        <v>1</v>
      </c>
      <c r="H624">
        <v>1</v>
      </c>
      <c r="I624">
        <v>4</v>
      </c>
      <c r="J624">
        <v>2</v>
      </c>
      <c r="K624">
        <v>4</v>
      </c>
      <c r="L624">
        <v>3</v>
      </c>
      <c r="M624">
        <v>1</v>
      </c>
      <c r="N624">
        <v>3</v>
      </c>
      <c r="O624">
        <v>4</v>
      </c>
      <c r="P624">
        <v>4</v>
      </c>
    </row>
    <row r="625" spans="1:16" x14ac:dyDescent="0.25">
      <c r="A625" s="9" t="s">
        <v>2135</v>
      </c>
      <c r="B625">
        <v>2</v>
      </c>
      <c r="C625">
        <v>3</v>
      </c>
      <c r="D625">
        <v>2</v>
      </c>
      <c r="E625">
        <v>4</v>
      </c>
      <c r="F625">
        <v>1</v>
      </c>
      <c r="G625">
        <v>1</v>
      </c>
      <c r="H625">
        <v>4</v>
      </c>
      <c r="I625">
        <v>2</v>
      </c>
      <c r="J625">
        <v>4</v>
      </c>
      <c r="K625">
        <v>1</v>
      </c>
      <c r="L625">
        <v>4</v>
      </c>
      <c r="M625">
        <v>1</v>
      </c>
      <c r="N625">
        <v>3</v>
      </c>
      <c r="O625">
        <v>2</v>
      </c>
      <c r="P625">
        <v>1</v>
      </c>
    </row>
    <row r="626" spans="1:16" x14ac:dyDescent="0.25">
      <c r="A626" s="9" t="s">
        <v>2136</v>
      </c>
      <c r="B626">
        <v>2</v>
      </c>
      <c r="C626">
        <v>2</v>
      </c>
      <c r="D626">
        <v>1</v>
      </c>
      <c r="E626">
        <v>3</v>
      </c>
      <c r="F626">
        <v>3</v>
      </c>
      <c r="G626">
        <v>3</v>
      </c>
      <c r="H626">
        <v>2</v>
      </c>
      <c r="I626">
        <v>3</v>
      </c>
      <c r="J626">
        <v>3</v>
      </c>
      <c r="K626">
        <v>3</v>
      </c>
      <c r="L626">
        <v>1</v>
      </c>
      <c r="M626">
        <v>3</v>
      </c>
      <c r="N626">
        <v>2</v>
      </c>
      <c r="O626">
        <v>4</v>
      </c>
      <c r="P626">
        <v>3</v>
      </c>
    </row>
    <row r="627" spans="1:16" x14ac:dyDescent="0.25">
      <c r="A627" s="9" t="s">
        <v>2137</v>
      </c>
      <c r="B627">
        <v>1</v>
      </c>
      <c r="C627">
        <v>2</v>
      </c>
      <c r="D627">
        <v>2</v>
      </c>
      <c r="E627">
        <v>3</v>
      </c>
      <c r="F627">
        <v>2</v>
      </c>
      <c r="G627">
        <v>1</v>
      </c>
      <c r="H627">
        <v>2</v>
      </c>
      <c r="I627">
        <v>1</v>
      </c>
      <c r="J627">
        <v>1</v>
      </c>
      <c r="K627">
        <v>3</v>
      </c>
      <c r="L627">
        <v>4</v>
      </c>
      <c r="M627">
        <v>4</v>
      </c>
      <c r="N627">
        <v>1</v>
      </c>
      <c r="O627">
        <v>1</v>
      </c>
      <c r="P627">
        <v>4</v>
      </c>
    </row>
    <row r="628" spans="1:16" x14ac:dyDescent="0.25">
      <c r="A628" s="9" t="s">
        <v>2138</v>
      </c>
      <c r="B628">
        <v>3</v>
      </c>
      <c r="C628">
        <v>1</v>
      </c>
      <c r="D628">
        <v>4</v>
      </c>
      <c r="E628">
        <v>4</v>
      </c>
      <c r="F628">
        <v>2</v>
      </c>
      <c r="G628">
        <v>4</v>
      </c>
      <c r="H628">
        <v>3</v>
      </c>
      <c r="I628">
        <v>1</v>
      </c>
      <c r="J628">
        <v>2</v>
      </c>
      <c r="K628">
        <v>1</v>
      </c>
      <c r="L628">
        <v>2</v>
      </c>
      <c r="M628">
        <v>4</v>
      </c>
      <c r="N628">
        <v>3</v>
      </c>
      <c r="O628">
        <v>4</v>
      </c>
      <c r="P628">
        <v>3</v>
      </c>
    </row>
    <row r="629" spans="1:16" x14ac:dyDescent="0.25">
      <c r="A629" s="9" t="s">
        <v>2139</v>
      </c>
      <c r="B629">
        <v>1</v>
      </c>
      <c r="C629">
        <v>2</v>
      </c>
      <c r="D629">
        <v>1</v>
      </c>
      <c r="E629">
        <v>3</v>
      </c>
      <c r="F629">
        <v>3</v>
      </c>
      <c r="G629">
        <v>2</v>
      </c>
      <c r="H629">
        <v>4</v>
      </c>
      <c r="I629">
        <v>2</v>
      </c>
      <c r="J629">
        <v>1</v>
      </c>
      <c r="K629">
        <v>2</v>
      </c>
      <c r="L629">
        <v>1</v>
      </c>
      <c r="M629">
        <v>2</v>
      </c>
      <c r="N629">
        <v>1</v>
      </c>
      <c r="O629">
        <v>4</v>
      </c>
      <c r="P629">
        <v>2</v>
      </c>
    </row>
    <row r="630" spans="1:16" x14ac:dyDescent="0.25">
      <c r="A630" s="9" t="s">
        <v>2140</v>
      </c>
      <c r="B630">
        <v>4</v>
      </c>
      <c r="C630">
        <v>4</v>
      </c>
      <c r="D630">
        <v>4</v>
      </c>
      <c r="E630">
        <v>3</v>
      </c>
      <c r="F630">
        <v>2</v>
      </c>
      <c r="G630">
        <v>2</v>
      </c>
      <c r="H630">
        <v>3</v>
      </c>
      <c r="I630">
        <v>3</v>
      </c>
      <c r="J630">
        <v>4</v>
      </c>
      <c r="K630">
        <v>2</v>
      </c>
      <c r="L630">
        <v>2</v>
      </c>
      <c r="M630">
        <v>3</v>
      </c>
      <c r="N630">
        <v>2</v>
      </c>
      <c r="O630">
        <v>4</v>
      </c>
      <c r="P630">
        <v>1</v>
      </c>
    </row>
    <row r="631" spans="1:16" x14ac:dyDescent="0.25">
      <c r="A631" s="9" t="s">
        <v>2141</v>
      </c>
      <c r="B631">
        <v>4</v>
      </c>
      <c r="C631">
        <v>4</v>
      </c>
      <c r="D631">
        <v>1</v>
      </c>
      <c r="E631">
        <v>2</v>
      </c>
      <c r="F631">
        <v>1</v>
      </c>
      <c r="G631">
        <v>2</v>
      </c>
      <c r="H631">
        <v>3</v>
      </c>
      <c r="I631">
        <v>2</v>
      </c>
      <c r="J631">
        <v>2</v>
      </c>
      <c r="K631">
        <v>1</v>
      </c>
      <c r="L631">
        <v>1</v>
      </c>
      <c r="M631">
        <v>2</v>
      </c>
      <c r="N631">
        <v>4</v>
      </c>
      <c r="O631">
        <v>3</v>
      </c>
      <c r="P631">
        <v>3</v>
      </c>
    </row>
    <row r="632" spans="1:16" x14ac:dyDescent="0.25">
      <c r="A632" s="9" t="s">
        <v>2142</v>
      </c>
      <c r="B632">
        <v>2</v>
      </c>
      <c r="C632">
        <v>1</v>
      </c>
      <c r="D632">
        <v>1</v>
      </c>
      <c r="E632">
        <v>2</v>
      </c>
      <c r="F632">
        <v>2</v>
      </c>
      <c r="G632">
        <v>4</v>
      </c>
      <c r="H632">
        <v>4</v>
      </c>
      <c r="I632">
        <v>1</v>
      </c>
      <c r="J632">
        <v>4</v>
      </c>
      <c r="K632">
        <v>3</v>
      </c>
      <c r="L632">
        <v>3</v>
      </c>
      <c r="M632">
        <v>2</v>
      </c>
      <c r="N632">
        <v>1</v>
      </c>
      <c r="O632">
        <v>2</v>
      </c>
      <c r="P632">
        <v>2</v>
      </c>
    </row>
    <row r="633" spans="1:16" x14ac:dyDescent="0.25">
      <c r="A633" s="9" t="s">
        <v>2143</v>
      </c>
      <c r="B633">
        <v>2</v>
      </c>
      <c r="C633">
        <v>4</v>
      </c>
      <c r="D633">
        <v>3</v>
      </c>
      <c r="E633">
        <v>1</v>
      </c>
      <c r="F633">
        <v>1</v>
      </c>
      <c r="G633">
        <v>2</v>
      </c>
      <c r="H633">
        <v>4</v>
      </c>
      <c r="I633">
        <v>3</v>
      </c>
      <c r="J633">
        <v>4</v>
      </c>
      <c r="K633">
        <v>2</v>
      </c>
      <c r="L633">
        <v>2</v>
      </c>
      <c r="M633">
        <v>1</v>
      </c>
      <c r="N633">
        <v>1</v>
      </c>
      <c r="O633">
        <v>1</v>
      </c>
      <c r="P633">
        <v>4</v>
      </c>
    </row>
    <row r="634" spans="1:16" x14ac:dyDescent="0.25">
      <c r="A634" s="9" t="s">
        <v>2144</v>
      </c>
      <c r="B634">
        <v>3</v>
      </c>
      <c r="C634">
        <v>4</v>
      </c>
      <c r="D634">
        <v>2</v>
      </c>
      <c r="E634">
        <v>2</v>
      </c>
      <c r="F634">
        <v>1</v>
      </c>
      <c r="G634">
        <v>4</v>
      </c>
      <c r="H634">
        <v>2</v>
      </c>
      <c r="I634">
        <v>1</v>
      </c>
      <c r="J634">
        <v>2</v>
      </c>
      <c r="K634">
        <v>1</v>
      </c>
      <c r="L634">
        <v>2</v>
      </c>
      <c r="M634">
        <v>3</v>
      </c>
      <c r="N634">
        <v>3</v>
      </c>
      <c r="O634">
        <v>2</v>
      </c>
      <c r="P634">
        <v>4</v>
      </c>
    </row>
    <row r="635" spans="1:16" x14ac:dyDescent="0.25">
      <c r="A635" s="9" t="s">
        <v>2145</v>
      </c>
      <c r="B635">
        <v>4</v>
      </c>
      <c r="C635">
        <v>1</v>
      </c>
      <c r="D635">
        <v>3</v>
      </c>
      <c r="E635">
        <v>3</v>
      </c>
      <c r="F635">
        <v>4</v>
      </c>
      <c r="G635">
        <v>2</v>
      </c>
      <c r="H635">
        <v>1</v>
      </c>
      <c r="I635">
        <v>3</v>
      </c>
      <c r="J635">
        <v>4</v>
      </c>
      <c r="K635">
        <v>4</v>
      </c>
      <c r="L635">
        <v>4</v>
      </c>
      <c r="M635">
        <v>3</v>
      </c>
      <c r="N635">
        <v>1</v>
      </c>
      <c r="O635">
        <v>3</v>
      </c>
      <c r="P635">
        <v>1</v>
      </c>
    </row>
    <row r="636" spans="1:16" x14ac:dyDescent="0.25">
      <c r="A636" s="9" t="s">
        <v>2146</v>
      </c>
      <c r="B636">
        <v>4</v>
      </c>
      <c r="C636">
        <v>3</v>
      </c>
      <c r="D636">
        <v>1</v>
      </c>
      <c r="E636">
        <v>1</v>
      </c>
      <c r="F636">
        <v>2</v>
      </c>
      <c r="G636">
        <v>2</v>
      </c>
      <c r="H636">
        <v>1</v>
      </c>
      <c r="I636">
        <v>4</v>
      </c>
      <c r="J636">
        <v>4</v>
      </c>
      <c r="K636">
        <v>3</v>
      </c>
      <c r="L636">
        <v>2</v>
      </c>
      <c r="M636">
        <v>4</v>
      </c>
      <c r="N636">
        <v>4</v>
      </c>
      <c r="O636">
        <v>3</v>
      </c>
      <c r="P636">
        <v>1</v>
      </c>
    </row>
    <row r="637" spans="1:16" x14ac:dyDescent="0.25">
      <c r="A637" s="9" t="s">
        <v>2147</v>
      </c>
      <c r="B637">
        <v>3</v>
      </c>
      <c r="C637">
        <v>1</v>
      </c>
      <c r="D637">
        <v>3</v>
      </c>
      <c r="E637">
        <v>1</v>
      </c>
      <c r="F637">
        <v>1</v>
      </c>
      <c r="G637">
        <v>1</v>
      </c>
      <c r="H637">
        <v>2</v>
      </c>
      <c r="I637">
        <v>4</v>
      </c>
      <c r="J637">
        <v>4</v>
      </c>
      <c r="K637">
        <v>2</v>
      </c>
      <c r="L637">
        <v>4</v>
      </c>
      <c r="M637">
        <v>3</v>
      </c>
      <c r="N637">
        <v>3</v>
      </c>
      <c r="O637">
        <v>2</v>
      </c>
      <c r="P637">
        <v>1</v>
      </c>
    </row>
    <row r="638" spans="1:16" x14ac:dyDescent="0.25">
      <c r="A638" s="9" t="s">
        <v>2148</v>
      </c>
      <c r="B638">
        <v>3</v>
      </c>
      <c r="C638">
        <v>3</v>
      </c>
      <c r="D638">
        <v>1</v>
      </c>
      <c r="E638">
        <v>2</v>
      </c>
      <c r="F638">
        <v>1</v>
      </c>
      <c r="G638">
        <v>3</v>
      </c>
      <c r="H638">
        <v>2</v>
      </c>
      <c r="I638">
        <v>2</v>
      </c>
      <c r="J638">
        <v>4</v>
      </c>
      <c r="K638">
        <v>2</v>
      </c>
      <c r="L638">
        <v>1</v>
      </c>
      <c r="M638">
        <v>1</v>
      </c>
      <c r="N638">
        <v>4</v>
      </c>
      <c r="O638">
        <v>3</v>
      </c>
      <c r="P638">
        <v>3</v>
      </c>
    </row>
    <row r="639" spans="1:16" x14ac:dyDescent="0.25">
      <c r="A639" s="9" t="s">
        <v>2149</v>
      </c>
      <c r="B639">
        <v>3</v>
      </c>
      <c r="C639">
        <v>4</v>
      </c>
      <c r="D639">
        <v>2</v>
      </c>
      <c r="E639">
        <v>4</v>
      </c>
      <c r="F639">
        <v>4</v>
      </c>
      <c r="G639">
        <v>4</v>
      </c>
      <c r="H639">
        <v>2</v>
      </c>
      <c r="I639">
        <v>4</v>
      </c>
      <c r="J639">
        <v>3</v>
      </c>
      <c r="K639">
        <v>4</v>
      </c>
      <c r="L639">
        <v>3</v>
      </c>
      <c r="M639">
        <v>3</v>
      </c>
      <c r="N639">
        <v>4</v>
      </c>
      <c r="O639">
        <v>3</v>
      </c>
      <c r="P639">
        <v>3</v>
      </c>
    </row>
    <row r="640" spans="1:16" x14ac:dyDescent="0.25">
      <c r="A640" s="9" t="s">
        <v>2150</v>
      </c>
      <c r="B640">
        <v>4</v>
      </c>
      <c r="C640">
        <v>1</v>
      </c>
      <c r="D640">
        <v>1</v>
      </c>
      <c r="E640">
        <v>1</v>
      </c>
      <c r="F640">
        <v>2</v>
      </c>
      <c r="G640">
        <v>3</v>
      </c>
      <c r="H640">
        <v>3</v>
      </c>
      <c r="I640">
        <v>3</v>
      </c>
      <c r="J640">
        <v>1</v>
      </c>
      <c r="K640">
        <v>4</v>
      </c>
      <c r="L640">
        <v>4</v>
      </c>
      <c r="M640">
        <v>3</v>
      </c>
      <c r="N640">
        <v>3</v>
      </c>
      <c r="O640">
        <v>3</v>
      </c>
      <c r="P640">
        <v>4</v>
      </c>
    </row>
    <row r="641" spans="1:16" x14ac:dyDescent="0.25">
      <c r="A641" s="9" t="s">
        <v>2151</v>
      </c>
      <c r="B641">
        <v>2</v>
      </c>
      <c r="C641">
        <v>2</v>
      </c>
      <c r="D641">
        <v>3</v>
      </c>
      <c r="E641">
        <v>1</v>
      </c>
      <c r="F641">
        <v>3</v>
      </c>
      <c r="G641">
        <v>3</v>
      </c>
      <c r="H641">
        <v>4</v>
      </c>
      <c r="I641">
        <v>2</v>
      </c>
      <c r="J641">
        <v>2</v>
      </c>
      <c r="K641">
        <v>4</v>
      </c>
      <c r="L641">
        <v>2</v>
      </c>
      <c r="M641">
        <v>4</v>
      </c>
      <c r="N641">
        <v>1</v>
      </c>
      <c r="O641">
        <v>1</v>
      </c>
      <c r="P641">
        <v>1</v>
      </c>
    </row>
    <row r="642" spans="1:16" x14ac:dyDescent="0.25">
      <c r="A642" s="9" t="s">
        <v>2152</v>
      </c>
      <c r="B642">
        <v>3</v>
      </c>
      <c r="C642">
        <v>3</v>
      </c>
      <c r="D642">
        <v>2</v>
      </c>
      <c r="E642">
        <v>4</v>
      </c>
      <c r="F642">
        <v>2</v>
      </c>
      <c r="G642">
        <v>4</v>
      </c>
      <c r="H642">
        <v>2</v>
      </c>
      <c r="I642">
        <v>4</v>
      </c>
      <c r="J642">
        <v>2</v>
      </c>
      <c r="K642">
        <v>1</v>
      </c>
      <c r="L642">
        <v>3</v>
      </c>
      <c r="M642">
        <v>3</v>
      </c>
      <c r="N642">
        <v>2</v>
      </c>
      <c r="O642">
        <v>2</v>
      </c>
      <c r="P642">
        <v>1</v>
      </c>
    </row>
    <row r="643" spans="1:16" x14ac:dyDescent="0.25">
      <c r="A643" s="9" t="s">
        <v>2153</v>
      </c>
      <c r="B643">
        <v>2</v>
      </c>
      <c r="C643">
        <v>1</v>
      </c>
      <c r="D643">
        <v>3</v>
      </c>
      <c r="E643">
        <v>2</v>
      </c>
      <c r="F643">
        <v>4</v>
      </c>
      <c r="G643">
        <v>4</v>
      </c>
      <c r="H643">
        <v>1</v>
      </c>
      <c r="I643">
        <v>3</v>
      </c>
      <c r="J643">
        <v>1</v>
      </c>
      <c r="K643">
        <v>3</v>
      </c>
      <c r="L643">
        <v>1</v>
      </c>
      <c r="M643">
        <v>3</v>
      </c>
      <c r="N643">
        <v>2</v>
      </c>
      <c r="O643">
        <v>2</v>
      </c>
      <c r="P643">
        <v>2</v>
      </c>
    </row>
    <row r="644" spans="1:16" x14ac:dyDescent="0.25">
      <c r="A644" s="9" t="s">
        <v>2154</v>
      </c>
      <c r="B644">
        <v>1</v>
      </c>
      <c r="C644">
        <v>2</v>
      </c>
      <c r="D644">
        <v>2</v>
      </c>
      <c r="E644">
        <v>4</v>
      </c>
      <c r="F644">
        <v>1</v>
      </c>
      <c r="G644">
        <v>4</v>
      </c>
      <c r="H644">
        <v>2</v>
      </c>
      <c r="I644">
        <v>4</v>
      </c>
      <c r="J644">
        <v>1</v>
      </c>
      <c r="K644">
        <v>1</v>
      </c>
      <c r="L644">
        <v>4</v>
      </c>
      <c r="M644">
        <v>4</v>
      </c>
      <c r="N644">
        <v>1</v>
      </c>
      <c r="O644">
        <v>4</v>
      </c>
      <c r="P644">
        <v>3</v>
      </c>
    </row>
    <row r="645" spans="1:16" x14ac:dyDescent="0.25">
      <c r="A645" s="9" t="s">
        <v>2155</v>
      </c>
      <c r="B645">
        <v>4</v>
      </c>
      <c r="C645">
        <v>1</v>
      </c>
      <c r="D645">
        <v>2</v>
      </c>
      <c r="E645">
        <v>4</v>
      </c>
      <c r="F645">
        <v>4</v>
      </c>
      <c r="G645">
        <v>3</v>
      </c>
      <c r="H645">
        <v>1</v>
      </c>
      <c r="I645">
        <v>3</v>
      </c>
      <c r="J645">
        <v>3</v>
      </c>
      <c r="K645">
        <v>1</v>
      </c>
      <c r="L645">
        <v>3</v>
      </c>
      <c r="M645">
        <v>3</v>
      </c>
      <c r="N645">
        <v>3</v>
      </c>
      <c r="O645">
        <v>4</v>
      </c>
      <c r="P645">
        <v>1</v>
      </c>
    </row>
    <row r="646" spans="1:16" x14ac:dyDescent="0.25">
      <c r="A646" s="9" t="s">
        <v>2156</v>
      </c>
      <c r="B646">
        <v>4</v>
      </c>
      <c r="C646">
        <v>2</v>
      </c>
      <c r="D646">
        <v>4</v>
      </c>
      <c r="E646">
        <v>2</v>
      </c>
      <c r="F646">
        <v>4</v>
      </c>
      <c r="G646">
        <v>2</v>
      </c>
      <c r="H646">
        <v>4</v>
      </c>
      <c r="I646">
        <v>3</v>
      </c>
      <c r="J646">
        <v>3</v>
      </c>
      <c r="K646">
        <v>2</v>
      </c>
      <c r="L646">
        <v>2</v>
      </c>
      <c r="M646">
        <v>1</v>
      </c>
      <c r="N646">
        <v>4</v>
      </c>
      <c r="O646">
        <v>3</v>
      </c>
      <c r="P646">
        <v>2</v>
      </c>
    </row>
    <row r="647" spans="1:16" x14ac:dyDescent="0.25">
      <c r="A647" s="9" t="s">
        <v>2157</v>
      </c>
      <c r="B647">
        <v>1</v>
      </c>
      <c r="C647">
        <v>4</v>
      </c>
      <c r="D647">
        <v>2</v>
      </c>
      <c r="E647">
        <v>3</v>
      </c>
      <c r="F647">
        <v>4</v>
      </c>
      <c r="G647">
        <v>1</v>
      </c>
      <c r="H647">
        <v>2</v>
      </c>
      <c r="I647">
        <v>4</v>
      </c>
      <c r="J647">
        <v>1</v>
      </c>
      <c r="K647">
        <v>4</v>
      </c>
      <c r="L647">
        <v>1</v>
      </c>
      <c r="M647">
        <v>4</v>
      </c>
      <c r="N647">
        <v>4</v>
      </c>
      <c r="O647">
        <v>3</v>
      </c>
      <c r="P647">
        <v>1</v>
      </c>
    </row>
    <row r="648" spans="1:16" x14ac:dyDescent="0.25">
      <c r="A648" s="9" t="s">
        <v>2158</v>
      </c>
      <c r="B648">
        <v>4</v>
      </c>
      <c r="C648">
        <v>2</v>
      </c>
      <c r="D648">
        <v>3</v>
      </c>
      <c r="E648">
        <v>3</v>
      </c>
      <c r="F648">
        <v>2</v>
      </c>
      <c r="G648">
        <v>1</v>
      </c>
      <c r="H648">
        <v>1</v>
      </c>
      <c r="I648">
        <v>3</v>
      </c>
      <c r="J648">
        <v>3</v>
      </c>
      <c r="K648">
        <v>3</v>
      </c>
      <c r="L648">
        <v>4</v>
      </c>
      <c r="M648">
        <v>4</v>
      </c>
      <c r="N648">
        <v>3</v>
      </c>
      <c r="O648">
        <v>4</v>
      </c>
      <c r="P648">
        <v>4</v>
      </c>
    </row>
    <row r="649" spans="1:16" x14ac:dyDescent="0.25">
      <c r="A649" s="9" t="s">
        <v>2159</v>
      </c>
      <c r="B649">
        <v>4</v>
      </c>
      <c r="C649">
        <v>3</v>
      </c>
      <c r="D649">
        <v>2</v>
      </c>
      <c r="E649">
        <v>4</v>
      </c>
      <c r="F649">
        <v>1</v>
      </c>
      <c r="G649">
        <v>1</v>
      </c>
      <c r="H649">
        <v>4</v>
      </c>
      <c r="I649">
        <v>2</v>
      </c>
      <c r="J649">
        <v>3</v>
      </c>
      <c r="K649">
        <v>4</v>
      </c>
      <c r="L649">
        <v>1</v>
      </c>
      <c r="M649">
        <v>3</v>
      </c>
      <c r="N649">
        <v>1</v>
      </c>
      <c r="O649">
        <v>4</v>
      </c>
      <c r="P649">
        <v>2</v>
      </c>
    </row>
    <row r="650" spans="1:16" x14ac:dyDescent="0.25">
      <c r="A650" s="9" t="s">
        <v>2160</v>
      </c>
      <c r="B650">
        <v>3</v>
      </c>
      <c r="C650">
        <v>3</v>
      </c>
      <c r="D650">
        <v>2</v>
      </c>
      <c r="E650">
        <v>4</v>
      </c>
      <c r="F650">
        <v>3</v>
      </c>
      <c r="G650">
        <v>1</v>
      </c>
      <c r="H650">
        <v>2</v>
      </c>
      <c r="I650">
        <v>1</v>
      </c>
      <c r="J650">
        <v>4</v>
      </c>
      <c r="K650">
        <v>1</v>
      </c>
      <c r="L650">
        <v>2</v>
      </c>
      <c r="M650">
        <v>1</v>
      </c>
      <c r="N650">
        <v>4</v>
      </c>
      <c r="O650">
        <v>3</v>
      </c>
      <c r="P650">
        <v>1</v>
      </c>
    </row>
    <row r="651" spans="1:16" x14ac:dyDescent="0.25">
      <c r="A651" s="9" t="s">
        <v>2161</v>
      </c>
      <c r="B651">
        <v>3</v>
      </c>
      <c r="C651">
        <v>1</v>
      </c>
      <c r="D651">
        <v>1</v>
      </c>
      <c r="E651">
        <v>2</v>
      </c>
      <c r="F651">
        <v>2</v>
      </c>
      <c r="G651">
        <v>4</v>
      </c>
      <c r="H651">
        <v>4</v>
      </c>
      <c r="I651">
        <v>3</v>
      </c>
      <c r="J651">
        <v>4</v>
      </c>
      <c r="K651">
        <v>4</v>
      </c>
      <c r="L651">
        <v>4</v>
      </c>
      <c r="M651">
        <v>4</v>
      </c>
      <c r="N651">
        <v>1</v>
      </c>
      <c r="O651">
        <v>3</v>
      </c>
      <c r="P651">
        <v>2</v>
      </c>
    </row>
    <row r="652" spans="1:16" x14ac:dyDescent="0.25">
      <c r="A652" s="9" t="s">
        <v>2162</v>
      </c>
      <c r="B652">
        <v>4</v>
      </c>
      <c r="C652">
        <v>4</v>
      </c>
      <c r="D652">
        <v>2</v>
      </c>
      <c r="E652">
        <v>1</v>
      </c>
      <c r="F652">
        <v>3</v>
      </c>
      <c r="G652">
        <v>3</v>
      </c>
      <c r="H652">
        <v>1</v>
      </c>
      <c r="I652">
        <v>3</v>
      </c>
      <c r="J652">
        <v>3</v>
      </c>
      <c r="K652">
        <v>1</v>
      </c>
      <c r="L652">
        <v>1</v>
      </c>
      <c r="M652">
        <v>3</v>
      </c>
      <c r="N652">
        <v>4</v>
      </c>
      <c r="O652">
        <v>2</v>
      </c>
      <c r="P652">
        <v>3</v>
      </c>
    </row>
    <row r="653" spans="1:16" x14ac:dyDescent="0.25">
      <c r="A653" s="9" t="s">
        <v>2163</v>
      </c>
      <c r="B653">
        <v>1</v>
      </c>
      <c r="C653">
        <v>2</v>
      </c>
      <c r="D653">
        <v>1</v>
      </c>
      <c r="E653">
        <v>1</v>
      </c>
      <c r="F653">
        <v>1</v>
      </c>
      <c r="G653">
        <v>2</v>
      </c>
      <c r="H653">
        <v>2</v>
      </c>
      <c r="I653">
        <v>3</v>
      </c>
      <c r="J653">
        <v>1</v>
      </c>
      <c r="K653">
        <v>3</v>
      </c>
      <c r="L653">
        <v>3</v>
      </c>
      <c r="M653">
        <v>4</v>
      </c>
      <c r="N653">
        <v>3</v>
      </c>
      <c r="O653">
        <v>4</v>
      </c>
      <c r="P653">
        <v>1</v>
      </c>
    </row>
    <row r="654" spans="1:16" x14ac:dyDescent="0.25">
      <c r="A654" s="9" t="s">
        <v>2164</v>
      </c>
      <c r="B654">
        <v>2</v>
      </c>
      <c r="C654">
        <v>2</v>
      </c>
      <c r="D654">
        <v>3</v>
      </c>
      <c r="E654">
        <v>3</v>
      </c>
      <c r="F654">
        <v>4</v>
      </c>
      <c r="G654">
        <v>2</v>
      </c>
      <c r="H654">
        <v>3</v>
      </c>
      <c r="I654">
        <v>1</v>
      </c>
      <c r="J654">
        <v>1</v>
      </c>
      <c r="K654">
        <v>2</v>
      </c>
      <c r="L654">
        <v>2</v>
      </c>
      <c r="M654">
        <v>1</v>
      </c>
      <c r="N654">
        <v>2</v>
      </c>
      <c r="O654">
        <v>4</v>
      </c>
      <c r="P654">
        <v>2</v>
      </c>
    </row>
    <row r="655" spans="1:16" x14ac:dyDescent="0.25">
      <c r="A655" s="9" t="s">
        <v>2165</v>
      </c>
      <c r="B655">
        <v>3</v>
      </c>
      <c r="C655">
        <v>3</v>
      </c>
      <c r="D655">
        <v>4</v>
      </c>
      <c r="E655">
        <v>4</v>
      </c>
      <c r="F655">
        <v>2</v>
      </c>
      <c r="G655">
        <v>2</v>
      </c>
      <c r="H655">
        <v>1</v>
      </c>
      <c r="I655">
        <v>1</v>
      </c>
      <c r="J655">
        <v>1</v>
      </c>
      <c r="K655">
        <v>3</v>
      </c>
      <c r="L655">
        <v>1</v>
      </c>
      <c r="M655">
        <v>3</v>
      </c>
      <c r="N655">
        <v>2</v>
      </c>
      <c r="O655">
        <v>1</v>
      </c>
      <c r="P655">
        <v>4</v>
      </c>
    </row>
    <row r="656" spans="1:16" x14ac:dyDescent="0.25">
      <c r="A656" s="9" t="s">
        <v>2166</v>
      </c>
      <c r="B656">
        <v>3</v>
      </c>
      <c r="C656">
        <v>2</v>
      </c>
      <c r="D656">
        <v>2</v>
      </c>
      <c r="E656">
        <v>1</v>
      </c>
      <c r="F656">
        <v>2</v>
      </c>
      <c r="G656">
        <v>3</v>
      </c>
      <c r="H656">
        <v>2</v>
      </c>
      <c r="I656">
        <v>2</v>
      </c>
      <c r="J656">
        <v>3</v>
      </c>
      <c r="K656">
        <v>3</v>
      </c>
      <c r="L656">
        <v>2</v>
      </c>
      <c r="M656">
        <v>2</v>
      </c>
      <c r="N656">
        <v>4</v>
      </c>
      <c r="O656">
        <v>3</v>
      </c>
      <c r="P656">
        <v>2</v>
      </c>
    </row>
    <row r="657" spans="1:16" x14ac:dyDescent="0.25">
      <c r="A657" s="9" t="s">
        <v>2167</v>
      </c>
      <c r="B657">
        <v>3</v>
      </c>
      <c r="C657">
        <v>4</v>
      </c>
      <c r="D657">
        <v>2</v>
      </c>
      <c r="E657">
        <v>2</v>
      </c>
      <c r="F657">
        <v>4</v>
      </c>
      <c r="G657">
        <v>3</v>
      </c>
      <c r="H657">
        <v>1</v>
      </c>
      <c r="I657">
        <v>1</v>
      </c>
      <c r="J657">
        <v>1</v>
      </c>
      <c r="K657">
        <v>3</v>
      </c>
      <c r="L657">
        <v>1</v>
      </c>
      <c r="M657">
        <v>2</v>
      </c>
      <c r="N657">
        <v>1</v>
      </c>
      <c r="O657">
        <v>3</v>
      </c>
      <c r="P657">
        <v>4</v>
      </c>
    </row>
    <row r="658" spans="1:16" x14ac:dyDescent="0.25">
      <c r="A658" s="9" t="s">
        <v>2168</v>
      </c>
      <c r="B658">
        <v>2</v>
      </c>
      <c r="C658">
        <v>2</v>
      </c>
      <c r="D658">
        <v>4</v>
      </c>
      <c r="E658">
        <v>2</v>
      </c>
      <c r="F658">
        <v>3</v>
      </c>
      <c r="G658">
        <v>3</v>
      </c>
      <c r="H658">
        <v>1</v>
      </c>
      <c r="I658">
        <v>2</v>
      </c>
      <c r="J658">
        <v>4</v>
      </c>
      <c r="K658">
        <v>4</v>
      </c>
      <c r="L658">
        <v>4</v>
      </c>
      <c r="M658">
        <v>3</v>
      </c>
      <c r="N658">
        <v>3</v>
      </c>
      <c r="O658">
        <v>4</v>
      </c>
      <c r="P658">
        <v>2</v>
      </c>
    </row>
    <row r="659" spans="1:16" x14ac:dyDescent="0.25">
      <c r="A659" s="9" t="s">
        <v>2169</v>
      </c>
      <c r="B659">
        <v>2</v>
      </c>
      <c r="C659">
        <v>1</v>
      </c>
      <c r="D659">
        <v>4</v>
      </c>
      <c r="E659">
        <v>2</v>
      </c>
      <c r="F659">
        <v>1</v>
      </c>
      <c r="G659">
        <v>4</v>
      </c>
      <c r="H659">
        <v>1</v>
      </c>
      <c r="I659">
        <v>2</v>
      </c>
      <c r="J659">
        <v>4</v>
      </c>
      <c r="K659">
        <v>1</v>
      </c>
      <c r="L659">
        <v>2</v>
      </c>
      <c r="M659">
        <v>2</v>
      </c>
      <c r="N659">
        <v>3</v>
      </c>
      <c r="O659">
        <v>2</v>
      </c>
      <c r="P659">
        <v>2</v>
      </c>
    </row>
    <row r="660" spans="1:16" x14ac:dyDescent="0.25">
      <c r="A660" s="9" t="s">
        <v>2170</v>
      </c>
      <c r="B660">
        <v>2</v>
      </c>
      <c r="C660">
        <v>2</v>
      </c>
      <c r="D660">
        <v>4</v>
      </c>
      <c r="E660">
        <v>2</v>
      </c>
      <c r="F660">
        <v>3</v>
      </c>
      <c r="G660">
        <v>2</v>
      </c>
      <c r="H660">
        <v>1</v>
      </c>
      <c r="I660">
        <v>1</v>
      </c>
      <c r="J660">
        <v>3</v>
      </c>
      <c r="K660">
        <v>4</v>
      </c>
      <c r="L660">
        <v>3</v>
      </c>
      <c r="M660">
        <v>4</v>
      </c>
      <c r="N660">
        <v>3</v>
      </c>
      <c r="O660">
        <v>3</v>
      </c>
      <c r="P660">
        <v>3</v>
      </c>
    </row>
    <row r="661" spans="1:16" x14ac:dyDescent="0.25">
      <c r="A661" s="9" t="s">
        <v>2171</v>
      </c>
      <c r="B661">
        <v>1</v>
      </c>
      <c r="C661">
        <v>1</v>
      </c>
      <c r="D661">
        <v>2</v>
      </c>
      <c r="E661">
        <v>1</v>
      </c>
      <c r="F661">
        <v>4</v>
      </c>
      <c r="G661">
        <v>4</v>
      </c>
      <c r="H661">
        <v>4</v>
      </c>
      <c r="I661">
        <v>4</v>
      </c>
      <c r="J661">
        <v>4</v>
      </c>
      <c r="K661">
        <v>1</v>
      </c>
      <c r="L661">
        <v>2</v>
      </c>
      <c r="M661">
        <v>2</v>
      </c>
      <c r="N661">
        <v>4</v>
      </c>
      <c r="O661">
        <v>3</v>
      </c>
      <c r="P661">
        <v>4</v>
      </c>
    </row>
    <row r="662" spans="1:16" x14ac:dyDescent="0.25">
      <c r="A662" s="9" t="s">
        <v>2172</v>
      </c>
      <c r="B662">
        <v>2</v>
      </c>
      <c r="C662">
        <v>3</v>
      </c>
      <c r="D662">
        <v>2</v>
      </c>
      <c r="E662">
        <v>4</v>
      </c>
      <c r="F662">
        <v>1</v>
      </c>
      <c r="G662">
        <v>3</v>
      </c>
      <c r="H662">
        <v>2</v>
      </c>
      <c r="I662">
        <v>2</v>
      </c>
      <c r="J662">
        <v>4</v>
      </c>
      <c r="K662">
        <v>1</v>
      </c>
      <c r="L662">
        <v>3</v>
      </c>
      <c r="M662">
        <v>1</v>
      </c>
      <c r="N662">
        <v>4</v>
      </c>
      <c r="O662">
        <v>4</v>
      </c>
      <c r="P662">
        <v>2</v>
      </c>
    </row>
    <row r="663" spans="1:16" x14ac:dyDescent="0.25">
      <c r="A663" s="9" t="s">
        <v>2173</v>
      </c>
      <c r="B663">
        <v>3</v>
      </c>
      <c r="C663">
        <v>4</v>
      </c>
      <c r="D663">
        <v>4</v>
      </c>
      <c r="E663">
        <v>1</v>
      </c>
      <c r="F663">
        <v>2</v>
      </c>
      <c r="G663">
        <v>3</v>
      </c>
      <c r="H663">
        <v>3</v>
      </c>
      <c r="I663">
        <v>4</v>
      </c>
      <c r="J663">
        <v>3</v>
      </c>
      <c r="K663">
        <v>4</v>
      </c>
      <c r="L663">
        <v>2</v>
      </c>
      <c r="M663">
        <v>3</v>
      </c>
      <c r="N663">
        <v>4</v>
      </c>
      <c r="O663">
        <v>4</v>
      </c>
      <c r="P663">
        <v>3</v>
      </c>
    </row>
    <row r="664" spans="1:16" x14ac:dyDescent="0.25">
      <c r="A664" s="9" t="s">
        <v>2174</v>
      </c>
      <c r="B664">
        <v>1</v>
      </c>
      <c r="C664">
        <v>1</v>
      </c>
      <c r="D664">
        <v>2</v>
      </c>
      <c r="E664">
        <v>2</v>
      </c>
      <c r="F664">
        <v>3</v>
      </c>
      <c r="G664">
        <v>1</v>
      </c>
      <c r="H664">
        <v>3</v>
      </c>
      <c r="I664">
        <v>3</v>
      </c>
      <c r="J664">
        <v>3</v>
      </c>
      <c r="K664">
        <v>4</v>
      </c>
      <c r="L664">
        <v>2</v>
      </c>
      <c r="M664">
        <v>3</v>
      </c>
      <c r="N664">
        <v>3</v>
      </c>
      <c r="O664">
        <v>4</v>
      </c>
      <c r="P664">
        <v>2</v>
      </c>
    </row>
    <row r="665" spans="1:16" x14ac:dyDescent="0.25">
      <c r="A665" s="9" t="s">
        <v>2175</v>
      </c>
      <c r="B665">
        <v>2</v>
      </c>
      <c r="C665">
        <v>2</v>
      </c>
      <c r="D665">
        <v>3</v>
      </c>
      <c r="E665">
        <v>1</v>
      </c>
      <c r="F665">
        <v>1</v>
      </c>
      <c r="G665">
        <v>3</v>
      </c>
      <c r="H665">
        <v>3</v>
      </c>
      <c r="I665">
        <v>1</v>
      </c>
      <c r="J665">
        <v>1</v>
      </c>
      <c r="K665">
        <v>2</v>
      </c>
      <c r="L665">
        <v>4</v>
      </c>
      <c r="M665">
        <v>4</v>
      </c>
      <c r="N665">
        <v>4</v>
      </c>
      <c r="O665">
        <v>3</v>
      </c>
      <c r="P665">
        <v>3</v>
      </c>
    </row>
    <row r="666" spans="1:16" x14ac:dyDescent="0.25">
      <c r="A666" s="9" t="s">
        <v>2176</v>
      </c>
      <c r="B666">
        <v>4</v>
      </c>
      <c r="C666">
        <v>1</v>
      </c>
      <c r="D666">
        <v>4</v>
      </c>
      <c r="E666">
        <v>2</v>
      </c>
      <c r="F666">
        <v>4</v>
      </c>
      <c r="G666">
        <v>4</v>
      </c>
      <c r="H666">
        <v>2</v>
      </c>
      <c r="I666">
        <v>4</v>
      </c>
      <c r="J666">
        <v>2</v>
      </c>
      <c r="K666">
        <v>3</v>
      </c>
      <c r="L666">
        <v>1</v>
      </c>
      <c r="M666">
        <v>1</v>
      </c>
      <c r="N666">
        <v>4</v>
      </c>
      <c r="O666">
        <v>1</v>
      </c>
      <c r="P666">
        <v>3</v>
      </c>
    </row>
    <row r="667" spans="1:16" x14ac:dyDescent="0.25">
      <c r="A667" s="9" t="s">
        <v>2177</v>
      </c>
      <c r="B667">
        <v>2</v>
      </c>
      <c r="C667">
        <v>3</v>
      </c>
      <c r="D667">
        <v>3</v>
      </c>
      <c r="E667">
        <v>3</v>
      </c>
      <c r="F667">
        <v>3</v>
      </c>
      <c r="G667">
        <v>2</v>
      </c>
      <c r="H667">
        <v>3</v>
      </c>
      <c r="I667">
        <v>2</v>
      </c>
      <c r="J667">
        <v>2</v>
      </c>
      <c r="K667">
        <v>2</v>
      </c>
      <c r="L667">
        <v>4</v>
      </c>
      <c r="M667">
        <v>1</v>
      </c>
      <c r="N667">
        <v>4</v>
      </c>
      <c r="O667">
        <v>2</v>
      </c>
      <c r="P667">
        <v>2</v>
      </c>
    </row>
    <row r="668" spans="1:16" x14ac:dyDescent="0.25">
      <c r="A668" s="9" t="s">
        <v>2178</v>
      </c>
      <c r="B668">
        <v>1</v>
      </c>
      <c r="C668">
        <v>3</v>
      </c>
      <c r="D668">
        <v>1</v>
      </c>
      <c r="E668">
        <v>1</v>
      </c>
      <c r="F668">
        <v>3</v>
      </c>
      <c r="G668">
        <v>3</v>
      </c>
      <c r="H668">
        <v>1</v>
      </c>
      <c r="I668">
        <v>3</v>
      </c>
      <c r="J668">
        <v>2</v>
      </c>
      <c r="K668">
        <v>4</v>
      </c>
      <c r="L668">
        <v>3</v>
      </c>
      <c r="M668">
        <v>3</v>
      </c>
      <c r="N668">
        <v>2</v>
      </c>
      <c r="O668">
        <v>4</v>
      </c>
      <c r="P668">
        <v>4</v>
      </c>
    </row>
    <row r="669" spans="1:16" x14ac:dyDescent="0.25">
      <c r="A669" s="9" t="s">
        <v>2179</v>
      </c>
      <c r="B669">
        <v>4</v>
      </c>
      <c r="C669">
        <v>4</v>
      </c>
      <c r="D669">
        <v>4</v>
      </c>
      <c r="E669">
        <v>2</v>
      </c>
      <c r="F669">
        <v>3</v>
      </c>
      <c r="G669">
        <v>3</v>
      </c>
      <c r="H669">
        <v>2</v>
      </c>
      <c r="I669">
        <v>3</v>
      </c>
      <c r="J669">
        <v>1</v>
      </c>
      <c r="K669">
        <v>2</v>
      </c>
      <c r="L669">
        <v>4</v>
      </c>
      <c r="M669">
        <v>2</v>
      </c>
      <c r="N669">
        <v>2</v>
      </c>
      <c r="O669">
        <v>2</v>
      </c>
      <c r="P669">
        <v>2</v>
      </c>
    </row>
    <row r="670" spans="1:16" x14ac:dyDescent="0.25">
      <c r="A670" s="9" t="s">
        <v>2180</v>
      </c>
      <c r="B670">
        <v>2</v>
      </c>
      <c r="C670">
        <v>3</v>
      </c>
      <c r="D670">
        <v>4</v>
      </c>
      <c r="E670">
        <v>1</v>
      </c>
      <c r="F670">
        <v>3</v>
      </c>
      <c r="G670">
        <v>3</v>
      </c>
      <c r="H670">
        <v>2</v>
      </c>
      <c r="I670">
        <v>1</v>
      </c>
      <c r="J670">
        <v>4</v>
      </c>
      <c r="K670">
        <v>2</v>
      </c>
      <c r="L670">
        <v>2</v>
      </c>
      <c r="M670">
        <v>3</v>
      </c>
      <c r="N670">
        <v>4</v>
      </c>
      <c r="O670">
        <v>2</v>
      </c>
      <c r="P670">
        <v>2</v>
      </c>
    </row>
    <row r="671" spans="1:16" x14ac:dyDescent="0.25">
      <c r="A671" s="9" t="s">
        <v>2181</v>
      </c>
      <c r="B671">
        <v>1</v>
      </c>
      <c r="C671">
        <v>4</v>
      </c>
      <c r="D671">
        <v>2</v>
      </c>
      <c r="E671">
        <v>2</v>
      </c>
      <c r="F671">
        <v>2</v>
      </c>
      <c r="G671">
        <v>3</v>
      </c>
      <c r="H671">
        <v>3</v>
      </c>
      <c r="I671">
        <v>1</v>
      </c>
      <c r="J671">
        <v>2</v>
      </c>
      <c r="K671">
        <v>4</v>
      </c>
      <c r="L671">
        <v>2</v>
      </c>
      <c r="M671">
        <v>2</v>
      </c>
      <c r="N671">
        <v>3</v>
      </c>
      <c r="O671">
        <v>2</v>
      </c>
      <c r="P671">
        <v>1</v>
      </c>
    </row>
    <row r="672" spans="1:16" x14ac:dyDescent="0.25">
      <c r="A672" s="9" t="s">
        <v>2182</v>
      </c>
      <c r="B672">
        <v>2</v>
      </c>
      <c r="C672">
        <v>1</v>
      </c>
      <c r="D672">
        <v>4</v>
      </c>
      <c r="E672">
        <v>1</v>
      </c>
      <c r="F672">
        <v>1</v>
      </c>
      <c r="G672">
        <v>4</v>
      </c>
      <c r="H672">
        <v>4</v>
      </c>
      <c r="I672">
        <v>2</v>
      </c>
      <c r="J672">
        <v>2</v>
      </c>
      <c r="K672">
        <v>2</v>
      </c>
      <c r="L672">
        <v>2</v>
      </c>
      <c r="M672">
        <v>1</v>
      </c>
      <c r="N672">
        <v>2</v>
      </c>
      <c r="O672">
        <v>1</v>
      </c>
      <c r="P672">
        <v>3</v>
      </c>
    </row>
    <row r="673" spans="1:16" x14ac:dyDescent="0.25">
      <c r="A673" s="9" t="s">
        <v>2183</v>
      </c>
      <c r="B673">
        <v>4</v>
      </c>
      <c r="C673">
        <v>2</v>
      </c>
      <c r="D673">
        <v>1</v>
      </c>
      <c r="E673">
        <v>4</v>
      </c>
      <c r="F673">
        <v>3</v>
      </c>
      <c r="G673">
        <v>3</v>
      </c>
      <c r="H673">
        <v>4</v>
      </c>
      <c r="I673">
        <v>3</v>
      </c>
      <c r="J673">
        <v>4</v>
      </c>
      <c r="K673">
        <v>4</v>
      </c>
      <c r="L673">
        <v>3</v>
      </c>
      <c r="M673">
        <v>2</v>
      </c>
      <c r="N673">
        <v>1</v>
      </c>
      <c r="O673">
        <v>1</v>
      </c>
      <c r="P673">
        <v>2</v>
      </c>
    </row>
    <row r="674" spans="1:16" x14ac:dyDescent="0.25">
      <c r="A674" s="9" t="s">
        <v>2184</v>
      </c>
      <c r="B674">
        <v>4</v>
      </c>
      <c r="C674">
        <v>1</v>
      </c>
      <c r="D674">
        <v>2</v>
      </c>
      <c r="E674">
        <v>1</v>
      </c>
      <c r="F674">
        <v>2</v>
      </c>
      <c r="G674">
        <v>2</v>
      </c>
      <c r="H674">
        <v>2</v>
      </c>
      <c r="I674">
        <v>1</v>
      </c>
      <c r="J674">
        <v>3</v>
      </c>
      <c r="K674">
        <v>3</v>
      </c>
      <c r="L674">
        <v>2</v>
      </c>
      <c r="M674">
        <v>2</v>
      </c>
      <c r="N674">
        <v>3</v>
      </c>
      <c r="O674">
        <v>1</v>
      </c>
      <c r="P674">
        <v>2</v>
      </c>
    </row>
    <row r="675" spans="1:16" x14ac:dyDescent="0.25">
      <c r="A675" s="9" t="s">
        <v>2185</v>
      </c>
      <c r="B675">
        <v>1</v>
      </c>
      <c r="C675">
        <v>1</v>
      </c>
      <c r="D675">
        <v>3</v>
      </c>
      <c r="E675">
        <v>4</v>
      </c>
      <c r="F675">
        <v>4</v>
      </c>
      <c r="G675">
        <v>2</v>
      </c>
      <c r="H675">
        <v>4</v>
      </c>
      <c r="I675">
        <v>3</v>
      </c>
      <c r="J675">
        <v>1</v>
      </c>
      <c r="K675">
        <v>1</v>
      </c>
      <c r="L675">
        <v>3</v>
      </c>
      <c r="M675">
        <v>1</v>
      </c>
      <c r="N675">
        <v>4</v>
      </c>
      <c r="O675">
        <v>3</v>
      </c>
      <c r="P675">
        <v>2</v>
      </c>
    </row>
    <row r="676" spans="1:16" x14ac:dyDescent="0.25">
      <c r="A676" s="9" t="s">
        <v>2186</v>
      </c>
      <c r="B676">
        <v>3</v>
      </c>
      <c r="C676">
        <v>3</v>
      </c>
      <c r="D676">
        <v>3</v>
      </c>
      <c r="E676">
        <v>4</v>
      </c>
      <c r="F676">
        <v>2</v>
      </c>
      <c r="G676">
        <v>1</v>
      </c>
      <c r="H676">
        <v>1</v>
      </c>
      <c r="I676">
        <v>4</v>
      </c>
      <c r="J676">
        <v>4</v>
      </c>
      <c r="K676">
        <v>4</v>
      </c>
      <c r="L676">
        <v>3</v>
      </c>
      <c r="M676">
        <v>3</v>
      </c>
      <c r="N676">
        <v>3</v>
      </c>
      <c r="O676">
        <v>1</v>
      </c>
      <c r="P676">
        <v>3</v>
      </c>
    </row>
    <row r="677" spans="1:16" x14ac:dyDescent="0.25">
      <c r="A677" s="9" t="s">
        <v>2187</v>
      </c>
      <c r="B677">
        <v>3</v>
      </c>
      <c r="C677">
        <v>1</v>
      </c>
      <c r="D677">
        <v>3</v>
      </c>
      <c r="E677">
        <v>3</v>
      </c>
      <c r="F677">
        <v>3</v>
      </c>
      <c r="G677">
        <v>3</v>
      </c>
      <c r="H677">
        <v>1</v>
      </c>
      <c r="I677">
        <v>2</v>
      </c>
      <c r="J677">
        <v>1</v>
      </c>
      <c r="K677">
        <v>3</v>
      </c>
      <c r="L677">
        <v>1</v>
      </c>
      <c r="M677">
        <v>2</v>
      </c>
      <c r="N677">
        <v>2</v>
      </c>
      <c r="O677">
        <v>2</v>
      </c>
      <c r="P677">
        <v>3</v>
      </c>
    </row>
    <row r="678" spans="1:16" x14ac:dyDescent="0.25">
      <c r="A678" s="9" t="s">
        <v>2188</v>
      </c>
      <c r="B678">
        <v>1</v>
      </c>
      <c r="C678">
        <v>1</v>
      </c>
      <c r="D678">
        <v>4</v>
      </c>
      <c r="E678">
        <v>3</v>
      </c>
      <c r="F678">
        <v>3</v>
      </c>
      <c r="G678">
        <v>3</v>
      </c>
      <c r="H678">
        <v>3</v>
      </c>
      <c r="I678">
        <v>2</v>
      </c>
      <c r="J678">
        <v>3</v>
      </c>
      <c r="K678">
        <v>3</v>
      </c>
      <c r="L678">
        <v>4</v>
      </c>
      <c r="M678">
        <v>3</v>
      </c>
      <c r="N678">
        <v>2</v>
      </c>
      <c r="O678">
        <v>2</v>
      </c>
      <c r="P678">
        <v>2</v>
      </c>
    </row>
    <row r="679" spans="1:16" x14ac:dyDescent="0.25">
      <c r="A679" s="9" t="s">
        <v>2189</v>
      </c>
      <c r="B679">
        <v>3</v>
      </c>
      <c r="C679">
        <v>3</v>
      </c>
      <c r="D679">
        <v>4</v>
      </c>
      <c r="E679">
        <v>2</v>
      </c>
      <c r="F679">
        <v>2</v>
      </c>
      <c r="G679">
        <v>1</v>
      </c>
      <c r="H679">
        <v>4</v>
      </c>
      <c r="I679">
        <v>3</v>
      </c>
      <c r="J679">
        <v>3</v>
      </c>
      <c r="K679">
        <v>3</v>
      </c>
      <c r="L679">
        <v>2</v>
      </c>
      <c r="M679">
        <v>2</v>
      </c>
      <c r="N679">
        <v>3</v>
      </c>
      <c r="O679">
        <v>2</v>
      </c>
      <c r="P679">
        <v>2</v>
      </c>
    </row>
    <row r="680" spans="1:16" x14ac:dyDescent="0.25">
      <c r="A680" s="9" t="s">
        <v>2190</v>
      </c>
      <c r="B680">
        <v>1</v>
      </c>
      <c r="C680">
        <v>1</v>
      </c>
      <c r="D680">
        <v>3</v>
      </c>
      <c r="E680">
        <v>3</v>
      </c>
      <c r="F680">
        <v>2</v>
      </c>
      <c r="G680">
        <v>4</v>
      </c>
      <c r="H680">
        <v>4</v>
      </c>
      <c r="I680">
        <v>2</v>
      </c>
      <c r="J680">
        <v>4</v>
      </c>
      <c r="K680">
        <v>3</v>
      </c>
      <c r="L680">
        <v>1</v>
      </c>
      <c r="M680">
        <v>1</v>
      </c>
      <c r="N680">
        <v>1</v>
      </c>
      <c r="O680">
        <v>4</v>
      </c>
      <c r="P680">
        <v>3</v>
      </c>
    </row>
    <row r="681" spans="1:16" x14ac:dyDescent="0.25">
      <c r="A681" s="9" t="s">
        <v>2191</v>
      </c>
      <c r="B681">
        <v>2</v>
      </c>
      <c r="C681">
        <v>1</v>
      </c>
      <c r="D681">
        <v>1</v>
      </c>
      <c r="E681">
        <v>2</v>
      </c>
      <c r="F681">
        <v>2</v>
      </c>
      <c r="G681">
        <v>1</v>
      </c>
      <c r="H681">
        <v>4</v>
      </c>
      <c r="I681">
        <v>4</v>
      </c>
      <c r="J681">
        <v>3</v>
      </c>
      <c r="K681">
        <v>4</v>
      </c>
      <c r="L681">
        <v>2</v>
      </c>
      <c r="M681">
        <v>1</v>
      </c>
      <c r="N681">
        <v>4</v>
      </c>
      <c r="O681">
        <v>4</v>
      </c>
      <c r="P681">
        <v>3</v>
      </c>
    </row>
    <row r="682" spans="1:16" x14ac:dyDescent="0.25">
      <c r="A682" s="9" t="s">
        <v>2192</v>
      </c>
      <c r="B682">
        <v>1</v>
      </c>
      <c r="C682">
        <v>1</v>
      </c>
      <c r="D682">
        <v>4</v>
      </c>
      <c r="E682">
        <v>3</v>
      </c>
      <c r="F682">
        <v>2</v>
      </c>
      <c r="G682">
        <v>1</v>
      </c>
      <c r="H682">
        <v>3</v>
      </c>
      <c r="I682">
        <v>4</v>
      </c>
      <c r="J682">
        <v>3</v>
      </c>
      <c r="K682">
        <v>4</v>
      </c>
      <c r="L682">
        <v>2</v>
      </c>
      <c r="M682">
        <v>3</v>
      </c>
      <c r="N682">
        <v>3</v>
      </c>
      <c r="O682">
        <v>3</v>
      </c>
      <c r="P682">
        <v>1</v>
      </c>
    </row>
    <row r="683" spans="1:16" x14ac:dyDescent="0.25">
      <c r="A683" s="9" t="s">
        <v>2193</v>
      </c>
      <c r="B683">
        <v>4</v>
      </c>
      <c r="C683">
        <v>4</v>
      </c>
      <c r="D683">
        <v>2</v>
      </c>
      <c r="E683">
        <v>4</v>
      </c>
      <c r="F683">
        <v>3</v>
      </c>
      <c r="G683">
        <v>1</v>
      </c>
      <c r="H683">
        <v>1</v>
      </c>
      <c r="I683">
        <v>3</v>
      </c>
      <c r="J683">
        <v>2</v>
      </c>
      <c r="K683">
        <v>3</v>
      </c>
      <c r="L683">
        <v>1</v>
      </c>
      <c r="M683">
        <v>3</v>
      </c>
      <c r="N683">
        <v>2</v>
      </c>
      <c r="O683">
        <v>2</v>
      </c>
      <c r="P683">
        <v>2</v>
      </c>
    </row>
    <row r="684" spans="1:16" x14ac:dyDescent="0.25">
      <c r="A684" s="9" t="s">
        <v>2194</v>
      </c>
      <c r="B684">
        <v>4</v>
      </c>
      <c r="C684">
        <v>2</v>
      </c>
      <c r="D684">
        <v>2</v>
      </c>
      <c r="E684">
        <v>1</v>
      </c>
      <c r="F684">
        <v>1</v>
      </c>
      <c r="G684">
        <v>2</v>
      </c>
      <c r="H684">
        <v>4</v>
      </c>
      <c r="I684">
        <v>3</v>
      </c>
      <c r="J684">
        <v>4</v>
      </c>
      <c r="K684">
        <v>3</v>
      </c>
      <c r="L684">
        <v>3</v>
      </c>
      <c r="M684">
        <v>1</v>
      </c>
      <c r="N684">
        <v>3</v>
      </c>
      <c r="O684">
        <v>2</v>
      </c>
      <c r="P684">
        <v>1</v>
      </c>
    </row>
    <row r="685" spans="1:16" x14ac:dyDescent="0.25">
      <c r="A685" s="9" t="s">
        <v>2195</v>
      </c>
      <c r="B685">
        <v>3</v>
      </c>
      <c r="C685">
        <v>3</v>
      </c>
      <c r="D685">
        <v>1</v>
      </c>
      <c r="E685">
        <v>1</v>
      </c>
      <c r="F685">
        <v>2</v>
      </c>
      <c r="G685">
        <v>4</v>
      </c>
      <c r="H685">
        <v>4</v>
      </c>
      <c r="I685">
        <v>1</v>
      </c>
      <c r="J685">
        <v>4</v>
      </c>
      <c r="K685">
        <v>2</v>
      </c>
      <c r="L685">
        <v>4</v>
      </c>
      <c r="M685">
        <v>4</v>
      </c>
      <c r="N685">
        <v>2</v>
      </c>
      <c r="O685">
        <v>1</v>
      </c>
      <c r="P685">
        <v>2</v>
      </c>
    </row>
    <row r="686" spans="1:16" x14ac:dyDescent="0.25">
      <c r="A686" s="9" t="s">
        <v>2196</v>
      </c>
      <c r="B686">
        <v>4</v>
      </c>
      <c r="C686">
        <v>1</v>
      </c>
      <c r="D686">
        <v>1</v>
      </c>
      <c r="E686">
        <v>1</v>
      </c>
      <c r="F686">
        <v>1</v>
      </c>
      <c r="G686">
        <v>3</v>
      </c>
      <c r="H686">
        <v>2</v>
      </c>
      <c r="I686">
        <v>1</v>
      </c>
      <c r="J686">
        <v>3</v>
      </c>
      <c r="K686">
        <v>3</v>
      </c>
      <c r="L686">
        <v>4</v>
      </c>
      <c r="M686">
        <v>4</v>
      </c>
      <c r="N686">
        <v>3</v>
      </c>
      <c r="O686">
        <v>2</v>
      </c>
      <c r="P686">
        <v>1</v>
      </c>
    </row>
    <row r="687" spans="1:16" x14ac:dyDescent="0.25">
      <c r="A687" s="9" t="s">
        <v>2197</v>
      </c>
      <c r="B687">
        <v>3</v>
      </c>
      <c r="C687">
        <v>2</v>
      </c>
      <c r="D687">
        <v>4</v>
      </c>
      <c r="E687">
        <v>2</v>
      </c>
      <c r="F687">
        <v>4</v>
      </c>
      <c r="G687">
        <v>3</v>
      </c>
      <c r="H687">
        <v>1</v>
      </c>
      <c r="I687">
        <v>1</v>
      </c>
      <c r="J687">
        <v>3</v>
      </c>
      <c r="K687">
        <v>4</v>
      </c>
      <c r="L687">
        <v>4</v>
      </c>
      <c r="M687">
        <v>4</v>
      </c>
      <c r="N687">
        <v>2</v>
      </c>
      <c r="O687">
        <v>3</v>
      </c>
      <c r="P687">
        <v>3</v>
      </c>
    </row>
    <row r="688" spans="1:16" x14ac:dyDescent="0.25">
      <c r="A688" s="9" t="s">
        <v>2198</v>
      </c>
      <c r="B688">
        <v>3</v>
      </c>
      <c r="C688">
        <v>3</v>
      </c>
      <c r="D688">
        <v>1</v>
      </c>
      <c r="E688">
        <v>4</v>
      </c>
      <c r="F688">
        <v>4</v>
      </c>
      <c r="G688">
        <v>2</v>
      </c>
      <c r="H688">
        <v>3</v>
      </c>
      <c r="I688">
        <v>3</v>
      </c>
      <c r="J688">
        <v>3</v>
      </c>
      <c r="K688">
        <v>1</v>
      </c>
      <c r="L688">
        <v>1</v>
      </c>
      <c r="M688">
        <v>4</v>
      </c>
      <c r="N688">
        <v>4</v>
      </c>
      <c r="O688">
        <v>2</v>
      </c>
      <c r="P688">
        <v>4</v>
      </c>
    </row>
    <row r="689" spans="1:16" x14ac:dyDescent="0.25">
      <c r="A689" s="9" t="s">
        <v>2199</v>
      </c>
      <c r="B689">
        <v>3</v>
      </c>
      <c r="C689">
        <v>2</v>
      </c>
      <c r="D689">
        <v>2</v>
      </c>
      <c r="E689">
        <v>1</v>
      </c>
      <c r="F689">
        <v>3</v>
      </c>
      <c r="G689">
        <v>1</v>
      </c>
      <c r="H689">
        <v>4</v>
      </c>
      <c r="I689">
        <v>3</v>
      </c>
      <c r="J689">
        <v>1</v>
      </c>
      <c r="K689">
        <v>3</v>
      </c>
      <c r="L689">
        <v>4</v>
      </c>
      <c r="M689">
        <v>4</v>
      </c>
      <c r="N689">
        <v>1</v>
      </c>
      <c r="O689">
        <v>3</v>
      </c>
      <c r="P689">
        <v>1</v>
      </c>
    </row>
    <row r="690" spans="1:16" x14ac:dyDescent="0.25">
      <c r="A690" s="9" t="s">
        <v>992</v>
      </c>
      <c r="B690">
        <v>1</v>
      </c>
      <c r="C690">
        <v>4</v>
      </c>
      <c r="D690">
        <v>3</v>
      </c>
      <c r="E690">
        <v>2</v>
      </c>
      <c r="F690">
        <v>3</v>
      </c>
      <c r="G690">
        <v>2</v>
      </c>
      <c r="H690">
        <v>1</v>
      </c>
      <c r="I690">
        <v>3</v>
      </c>
      <c r="J690">
        <v>3</v>
      </c>
      <c r="K690">
        <v>4</v>
      </c>
      <c r="L690">
        <v>3</v>
      </c>
      <c r="M690">
        <v>2</v>
      </c>
      <c r="N690">
        <v>3</v>
      </c>
      <c r="O690">
        <v>3</v>
      </c>
      <c r="P690">
        <v>1</v>
      </c>
    </row>
    <row r="691" spans="1:16" x14ac:dyDescent="0.25">
      <c r="A691" s="9" t="s">
        <v>993</v>
      </c>
      <c r="B691">
        <v>3</v>
      </c>
      <c r="C691">
        <v>2</v>
      </c>
      <c r="D691">
        <v>1</v>
      </c>
      <c r="E691">
        <v>3</v>
      </c>
      <c r="F691">
        <v>4</v>
      </c>
      <c r="G691">
        <v>1</v>
      </c>
      <c r="H691">
        <v>2</v>
      </c>
      <c r="I691">
        <v>4</v>
      </c>
      <c r="J691">
        <v>1</v>
      </c>
      <c r="K691">
        <v>2</v>
      </c>
      <c r="L691">
        <v>4</v>
      </c>
      <c r="M691">
        <v>2</v>
      </c>
      <c r="N691">
        <v>2</v>
      </c>
      <c r="O691">
        <v>1</v>
      </c>
      <c r="P691">
        <v>1</v>
      </c>
    </row>
    <row r="692" spans="1:16" x14ac:dyDescent="0.25">
      <c r="A692" s="9" t="s">
        <v>994</v>
      </c>
      <c r="B692">
        <v>2</v>
      </c>
      <c r="C692">
        <v>2</v>
      </c>
      <c r="D692">
        <v>4</v>
      </c>
      <c r="E692">
        <v>4</v>
      </c>
      <c r="F692">
        <v>2</v>
      </c>
      <c r="G692">
        <v>4</v>
      </c>
      <c r="H692">
        <v>2</v>
      </c>
      <c r="I692">
        <v>1</v>
      </c>
      <c r="J692">
        <v>2</v>
      </c>
      <c r="K692">
        <v>4</v>
      </c>
      <c r="L692">
        <v>3</v>
      </c>
      <c r="M692">
        <v>4</v>
      </c>
      <c r="N692">
        <v>1</v>
      </c>
      <c r="O692">
        <v>3</v>
      </c>
      <c r="P692">
        <v>2</v>
      </c>
    </row>
    <row r="693" spans="1:16" x14ac:dyDescent="0.25">
      <c r="A693" s="9" t="s">
        <v>1633</v>
      </c>
      <c r="B693">
        <v>4</v>
      </c>
      <c r="C693">
        <v>3</v>
      </c>
      <c r="D693">
        <v>2</v>
      </c>
      <c r="E693">
        <v>2</v>
      </c>
      <c r="F693">
        <v>2</v>
      </c>
      <c r="G693">
        <v>3</v>
      </c>
      <c r="H693">
        <v>1</v>
      </c>
      <c r="I693">
        <v>1</v>
      </c>
      <c r="J693">
        <v>1</v>
      </c>
      <c r="K693">
        <v>1</v>
      </c>
      <c r="L693">
        <v>4</v>
      </c>
      <c r="M693">
        <v>2</v>
      </c>
      <c r="N693">
        <v>1</v>
      </c>
      <c r="O693">
        <v>1</v>
      </c>
      <c r="P693">
        <v>4</v>
      </c>
    </row>
    <row r="694" spans="1:16" x14ac:dyDescent="0.25">
      <c r="A694" s="9" t="s">
        <v>974</v>
      </c>
      <c r="B694">
        <v>3</v>
      </c>
      <c r="C694">
        <v>2</v>
      </c>
      <c r="D694">
        <v>1</v>
      </c>
      <c r="E694">
        <v>1</v>
      </c>
      <c r="F694">
        <v>2</v>
      </c>
      <c r="G694">
        <v>2</v>
      </c>
      <c r="H694">
        <v>3</v>
      </c>
      <c r="I694">
        <v>2</v>
      </c>
      <c r="J694">
        <v>2</v>
      </c>
      <c r="K694">
        <v>3</v>
      </c>
      <c r="L694">
        <v>4</v>
      </c>
      <c r="M694">
        <v>1</v>
      </c>
      <c r="N694">
        <v>3</v>
      </c>
      <c r="O694">
        <v>4</v>
      </c>
      <c r="P694">
        <v>1</v>
      </c>
    </row>
    <row r="695" spans="1:16" x14ac:dyDescent="0.25">
      <c r="A695" s="9" t="s">
        <v>975</v>
      </c>
      <c r="B695">
        <v>1</v>
      </c>
      <c r="C695">
        <v>3</v>
      </c>
      <c r="D695">
        <v>2</v>
      </c>
      <c r="E695">
        <v>2</v>
      </c>
      <c r="F695">
        <v>1</v>
      </c>
      <c r="G695">
        <v>2</v>
      </c>
      <c r="H695">
        <v>3</v>
      </c>
      <c r="I695">
        <v>4</v>
      </c>
      <c r="J695">
        <v>3</v>
      </c>
      <c r="K695">
        <v>3</v>
      </c>
      <c r="L695">
        <v>4</v>
      </c>
      <c r="M695">
        <v>1</v>
      </c>
      <c r="N695">
        <v>4</v>
      </c>
      <c r="O695">
        <v>2</v>
      </c>
      <c r="P695">
        <v>4</v>
      </c>
    </row>
    <row r="696" spans="1:16" x14ac:dyDescent="0.25">
      <c r="A696" s="9" t="s">
        <v>976</v>
      </c>
      <c r="B696">
        <v>4</v>
      </c>
      <c r="C696">
        <v>3</v>
      </c>
      <c r="D696">
        <v>3</v>
      </c>
      <c r="E696">
        <v>1</v>
      </c>
      <c r="F696">
        <v>4</v>
      </c>
      <c r="G696">
        <v>3</v>
      </c>
      <c r="H696">
        <v>1</v>
      </c>
      <c r="I696">
        <v>2</v>
      </c>
      <c r="J696">
        <v>4</v>
      </c>
      <c r="K696">
        <v>3</v>
      </c>
      <c r="L696">
        <v>1</v>
      </c>
      <c r="M696">
        <v>3</v>
      </c>
      <c r="N696">
        <v>1</v>
      </c>
      <c r="O696">
        <v>2</v>
      </c>
      <c r="P696">
        <v>2</v>
      </c>
    </row>
    <row r="697" spans="1:16" x14ac:dyDescent="0.25">
      <c r="A697" s="9" t="s">
        <v>1226</v>
      </c>
      <c r="B697">
        <v>2</v>
      </c>
      <c r="C697">
        <v>2</v>
      </c>
      <c r="D697">
        <v>3</v>
      </c>
      <c r="E697">
        <v>2</v>
      </c>
      <c r="F697">
        <v>4</v>
      </c>
      <c r="G697">
        <v>3</v>
      </c>
      <c r="H697">
        <v>4</v>
      </c>
      <c r="I697">
        <v>2</v>
      </c>
      <c r="J697">
        <v>1</v>
      </c>
      <c r="K697">
        <v>2</v>
      </c>
      <c r="L697">
        <v>1</v>
      </c>
      <c r="M697">
        <v>1</v>
      </c>
      <c r="N697">
        <v>2</v>
      </c>
      <c r="O697">
        <v>4</v>
      </c>
      <c r="P697">
        <v>2</v>
      </c>
    </row>
    <row r="698" spans="1:16" x14ac:dyDescent="0.25">
      <c r="A698" s="9" t="s">
        <v>1227</v>
      </c>
      <c r="B698">
        <v>4</v>
      </c>
      <c r="C698">
        <v>1</v>
      </c>
      <c r="D698">
        <v>1</v>
      </c>
      <c r="E698">
        <v>1</v>
      </c>
      <c r="F698">
        <v>3</v>
      </c>
      <c r="G698">
        <v>3</v>
      </c>
      <c r="H698">
        <v>1</v>
      </c>
      <c r="I698">
        <v>1</v>
      </c>
      <c r="J698">
        <v>3</v>
      </c>
      <c r="K698">
        <v>1</v>
      </c>
      <c r="L698">
        <v>2</v>
      </c>
      <c r="M698">
        <v>3</v>
      </c>
      <c r="N698">
        <v>2</v>
      </c>
      <c r="O698">
        <v>3</v>
      </c>
      <c r="P698">
        <v>2</v>
      </c>
    </row>
    <row r="699" spans="1:16" x14ac:dyDescent="0.25">
      <c r="A699" s="9" t="s">
        <v>1228</v>
      </c>
      <c r="B699">
        <v>1</v>
      </c>
      <c r="C699">
        <v>4</v>
      </c>
      <c r="D699">
        <v>2</v>
      </c>
      <c r="E699">
        <v>1</v>
      </c>
      <c r="F699">
        <v>4</v>
      </c>
      <c r="G699">
        <v>2</v>
      </c>
      <c r="H699">
        <v>2</v>
      </c>
      <c r="I699">
        <v>4</v>
      </c>
      <c r="J699">
        <v>1</v>
      </c>
      <c r="K699">
        <v>4</v>
      </c>
      <c r="L699">
        <v>3</v>
      </c>
      <c r="M699">
        <v>3</v>
      </c>
      <c r="N699">
        <v>3</v>
      </c>
      <c r="O699">
        <v>3</v>
      </c>
      <c r="P699">
        <v>1</v>
      </c>
    </row>
    <row r="700" spans="1:16" x14ac:dyDescent="0.25">
      <c r="A700" s="9" t="s">
        <v>1229</v>
      </c>
      <c r="B700">
        <v>3</v>
      </c>
      <c r="C700">
        <v>3</v>
      </c>
      <c r="D700">
        <v>3</v>
      </c>
      <c r="E700">
        <v>4</v>
      </c>
      <c r="F700">
        <v>2</v>
      </c>
      <c r="G700">
        <v>4</v>
      </c>
      <c r="H700">
        <v>2</v>
      </c>
      <c r="I700">
        <v>1</v>
      </c>
      <c r="J700">
        <v>4</v>
      </c>
      <c r="K700">
        <v>1</v>
      </c>
      <c r="L700">
        <v>3</v>
      </c>
      <c r="M700">
        <v>2</v>
      </c>
      <c r="N700">
        <v>3</v>
      </c>
      <c r="O700">
        <v>1</v>
      </c>
      <c r="P700">
        <v>1</v>
      </c>
    </row>
    <row r="701" spans="1:16" x14ac:dyDescent="0.25">
      <c r="A701" s="9" t="s">
        <v>1230</v>
      </c>
      <c r="B701">
        <v>4</v>
      </c>
      <c r="C701">
        <v>3</v>
      </c>
      <c r="D701">
        <v>3</v>
      </c>
      <c r="E701">
        <v>1</v>
      </c>
      <c r="F701">
        <v>1</v>
      </c>
      <c r="G701">
        <v>1</v>
      </c>
      <c r="H701">
        <v>3</v>
      </c>
      <c r="I701">
        <v>4</v>
      </c>
      <c r="J701">
        <v>1</v>
      </c>
      <c r="K701">
        <v>1</v>
      </c>
      <c r="L701">
        <v>2</v>
      </c>
      <c r="M701">
        <v>1</v>
      </c>
      <c r="N701">
        <v>4</v>
      </c>
      <c r="O701">
        <v>1</v>
      </c>
      <c r="P701">
        <v>4</v>
      </c>
    </row>
    <row r="702" spans="1:16" x14ac:dyDescent="0.25">
      <c r="A702" s="9" t="s">
        <v>986</v>
      </c>
      <c r="B702">
        <v>4</v>
      </c>
      <c r="C702">
        <v>2</v>
      </c>
      <c r="D702">
        <v>1</v>
      </c>
      <c r="E702">
        <v>3</v>
      </c>
      <c r="F702">
        <v>4</v>
      </c>
      <c r="G702">
        <v>1</v>
      </c>
      <c r="H702">
        <v>4</v>
      </c>
      <c r="I702">
        <v>2</v>
      </c>
      <c r="J702">
        <v>1</v>
      </c>
      <c r="K702">
        <v>2</v>
      </c>
      <c r="L702">
        <v>4</v>
      </c>
      <c r="M702">
        <v>3</v>
      </c>
      <c r="N702">
        <v>2</v>
      </c>
      <c r="O702">
        <v>3</v>
      </c>
      <c r="P702">
        <v>1</v>
      </c>
    </row>
    <row r="703" spans="1:16" x14ac:dyDescent="0.25">
      <c r="A703" s="9" t="s">
        <v>987</v>
      </c>
      <c r="B703">
        <v>1</v>
      </c>
      <c r="C703">
        <v>2</v>
      </c>
      <c r="D703">
        <v>2</v>
      </c>
      <c r="E703">
        <v>4</v>
      </c>
      <c r="F703">
        <v>3</v>
      </c>
      <c r="G703">
        <v>4</v>
      </c>
      <c r="H703">
        <v>2</v>
      </c>
      <c r="I703">
        <v>1</v>
      </c>
      <c r="J703">
        <v>4</v>
      </c>
      <c r="K703">
        <v>3</v>
      </c>
      <c r="L703">
        <v>3</v>
      </c>
      <c r="M703">
        <v>4</v>
      </c>
      <c r="N703">
        <v>1</v>
      </c>
      <c r="O703">
        <v>3</v>
      </c>
      <c r="P703">
        <v>3</v>
      </c>
    </row>
    <row r="704" spans="1:16" x14ac:dyDescent="0.25">
      <c r="A704" s="9" t="s">
        <v>988</v>
      </c>
      <c r="B704">
        <v>1</v>
      </c>
      <c r="C704">
        <v>1</v>
      </c>
      <c r="D704">
        <v>3</v>
      </c>
      <c r="E704">
        <v>1</v>
      </c>
      <c r="F704">
        <v>2</v>
      </c>
      <c r="G704">
        <v>3</v>
      </c>
      <c r="H704">
        <v>3</v>
      </c>
      <c r="I704">
        <v>1</v>
      </c>
      <c r="J704">
        <v>3</v>
      </c>
      <c r="K704">
        <v>3</v>
      </c>
      <c r="L704">
        <v>1</v>
      </c>
      <c r="M704">
        <v>1</v>
      </c>
      <c r="N704">
        <v>4</v>
      </c>
      <c r="O704">
        <v>4</v>
      </c>
      <c r="P704">
        <v>4</v>
      </c>
    </row>
    <row r="705" spans="1:16" x14ac:dyDescent="0.25">
      <c r="A705" s="9" t="s">
        <v>1009</v>
      </c>
      <c r="B705">
        <v>3</v>
      </c>
      <c r="C705">
        <v>1</v>
      </c>
      <c r="D705">
        <v>3</v>
      </c>
      <c r="E705">
        <v>2</v>
      </c>
      <c r="F705">
        <v>4</v>
      </c>
      <c r="G705">
        <v>1</v>
      </c>
      <c r="H705">
        <v>1</v>
      </c>
      <c r="I705">
        <v>1</v>
      </c>
      <c r="J705">
        <v>2</v>
      </c>
      <c r="K705">
        <v>2</v>
      </c>
      <c r="L705">
        <v>4</v>
      </c>
      <c r="M705">
        <v>2</v>
      </c>
      <c r="N705">
        <v>4</v>
      </c>
      <c r="O705">
        <v>1</v>
      </c>
      <c r="P705">
        <v>3</v>
      </c>
    </row>
    <row r="706" spans="1:16" x14ac:dyDescent="0.25">
      <c r="A706" s="9" t="s">
        <v>1010</v>
      </c>
      <c r="B706">
        <v>4</v>
      </c>
      <c r="C706">
        <v>4</v>
      </c>
      <c r="D706">
        <v>1</v>
      </c>
      <c r="E706">
        <v>4</v>
      </c>
      <c r="F706">
        <v>1</v>
      </c>
      <c r="G706">
        <v>1</v>
      </c>
      <c r="H706">
        <v>2</v>
      </c>
      <c r="I706">
        <v>4</v>
      </c>
      <c r="J706">
        <v>4</v>
      </c>
      <c r="K706">
        <v>3</v>
      </c>
      <c r="L706">
        <v>1</v>
      </c>
      <c r="M706">
        <v>1</v>
      </c>
      <c r="N706">
        <v>1</v>
      </c>
      <c r="O706">
        <v>1</v>
      </c>
      <c r="P706">
        <v>1</v>
      </c>
    </row>
    <row r="707" spans="1:16" x14ac:dyDescent="0.25">
      <c r="A707" s="9" t="s">
        <v>1011</v>
      </c>
      <c r="B707">
        <v>1</v>
      </c>
      <c r="C707">
        <v>3</v>
      </c>
      <c r="D707">
        <v>1</v>
      </c>
      <c r="E707">
        <v>4</v>
      </c>
      <c r="F707">
        <v>2</v>
      </c>
      <c r="G707">
        <v>2</v>
      </c>
      <c r="H707">
        <v>3</v>
      </c>
      <c r="I707">
        <v>1</v>
      </c>
      <c r="J707">
        <v>3</v>
      </c>
      <c r="K707">
        <v>3</v>
      </c>
      <c r="L707">
        <v>4</v>
      </c>
      <c r="M707">
        <v>3</v>
      </c>
      <c r="N707">
        <v>3</v>
      </c>
      <c r="O707">
        <v>4</v>
      </c>
      <c r="P707">
        <v>2</v>
      </c>
    </row>
    <row r="708" spans="1:16" x14ac:dyDescent="0.25">
      <c r="A708" s="9" t="s">
        <v>1012</v>
      </c>
      <c r="B708">
        <v>2</v>
      </c>
      <c r="C708">
        <v>2</v>
      </c>
      <c r="D708">
        <v>3</v>
      </c>
      <c r="E708">
        <v>2</v>
      </c>
      <c r="F708">
        <v>4</v>
      </c>
      <c r="G708">
        <v>1</v>
      </c>
      <c r="H708">
        <v>1</v>
      </c>
      <c r="I708">
        <v>2</v>
      </c>
      <c r="J708">
        <v>2</v>
      </c>
      <c r="K708">
        <v>3</v>
      </c>
      <c r="L708">
        <v>4</v>
      </c>
      <c r="M708">
        <v>3</v>
      </c>
      <c r="N708">
        <v>2</v>
      </c>
      <c r="O708">
        <v>2</v>
      </c>
      <c r="P708">
        <v>4</v>
      </c>
    </row>
    <row r="709" spans="1:16" x14ac:dyDescent="0.25">
      <c r="A709" s="9" t="s">
        <v>1013</v>
      </c>
      <c r="B709">
        <v>2</v>
      </c>
      <c r="C709">
        <v>3</v>
      </c>
      <c r="D709">
        <v>2</v>
      </c>
      <c r="E709">
        <v>1</v>
      </c>
      <c r="F709">
        <v>1</v>
      </c>
      <c r="G709">
        <v>4</v>
      </c>
      <c r="H709">
        <v>2</v>
      </c>
      <c r="I709">
        <v>4</v>
      </c>
      <c r="J709">
        <v>4</v>
      </c>
      <c r="K709">
        <v>2</v>
      </c>
      <c r="L709">
        <v>3</v>
      </c>
      <c r="M709">
        <v>1</v>
      </c>
      <c r="N709">
        <v>1</v>
      </c>
      <c r="O709">
        <v>3</v>
      </c>
      <c r="P709">
        <v>2</v>
      </c>
    </row>
    <row r="710" spans="1:16" x14ac:dyDescent="0.25">
      <c r="A710" s="9" t="s">
        <v>1635</v>
      </c>
      <c r="B710">
        <v>1</v>
      </c>
      <c r="C710">
        <v>3</v>
      </c>
      <c r="D710">
        <v>4</v>
      </c>
      <c r="E710">
        <v>3</v>
      </c>
      <c r="F710">
        <v>1</v>
      </c>
      <c r="G710">
        <v>3</v>
      </c>
      <c r="H710">
        <v>1</v>
      </c>
      <c r="I710">
        <v>2</v>
      </c>
      <c r="J710">
        <v>1</v>
      </c>
      <c r="K710">
        <v>3</v>
      </c>
      <c r="L710">
        <v>2</v>
      </c>
      <c r="M710">
        <v>3</v>
      </c>
      <c r="N710">
        <v>1</v>
      </c>
      <c r="O710">
        <v>4</v>
      </c>
      <c r="P710">
        <v>1</v>
      </c>
    </row>
    <row r="711" spans="1:16" x14ac:dyDescent="0.25">
      <c r="A711" s="9" t="s">
        <v>1636</v>
      </c>
      <c r="B711">
        <v>4</v>
      </c>
      <c r="C711">
        <v>1</v>
      </c>
      <c r="D711">
        <v>1</v>
      </c>
      <c r="E711">
        <v>1</v>
      </c>
      <c r="F711">
        <v>2</v>
      </c>
      <c r="G711">
        <v>1</v>
      </c>
      <c r="H711">
        <v>2</v>
      </c>
      <c r="I711">
        <v>3</v>
      </c>
      <c r="J711">
        <v>1</v>
      </c>
      <c r="K711">
        <v>3</v>
      </c>
      <c r="L711">
        <v>3</v>
      </c>
      <c r="M711">
        <v>4</v>
      </c>
      <c r="N711">
        <v>1</v>
      </c>
      <c r="O711">
        <v>1</v>
      </c>
      <c r="P711">
        <v>4</v>
      </c>
    </row>
    <row r="712" spans="1:16" x14ac:dyDescent="0.25">
      <c r="A712" s="9" t="s">
        <v>944</v>
      </c>
      <c r="B712">
        <v>1</v>
      </c>
      <c r="C712">
        <v>3</v>
      </c>
      <c r="D712">
        <v>2</v>
      </c>
      <c r="E712">
        <v>4</v>
      </c>
      <c r="F712">
        <v>4</v>
      </c>
      <c r="G712">
        <v>4</v>
      </c>
      <c r="H712">
        <v>1</v>
      </c>
      <c r="I712">
        <v>1</v>
      </c>
      <c r="J712">
        <v>2</v>
      </c>
      <c r="K712">
        <v>2</v>
      </c>
      <c r="L712">
        <v>4</v>
      </c>
      <c r="M712">
        <v>3</v>
      </c>
      <c r="N712">
        <v>2</v>
      </c>
      <c r="O712">
        <v>2</v>
      </c>
      <c r="P712">
        <v>1</v>
      </c>
    </row>
    <row r="713" spans="1:16" x14ac:dyDescent="0.25">
      <c r="A713" s="9" t="s">
        <v>945</v>
      </c>
      <c r="B713">
        <v>1</v>
      </c>
      <c r="C713">
        <v>1</v>
      </c>
      <c r="D713">
        <v>4</v>
      </c>
      <c r="E713">
        <v>3</v>
      </c>
      <c r="F713">
        <v>1</v>
      </c>
      <c r="G713">
        <v>2</v>
      </c>
      <c r="H713">
        <v>4</v>
      </c>
      <c r="I713">
        <v>4</v>
      </c>
      <c r="J713">
        <v>2</v>
      </c>
      <c r="K713">
        <v>1</v>
      </c>
      <c r="L713">
        <v>2</v>
      </c>
      <c r="M713">
        <v>2</v>
      </c>
      <c r="N713">
        <v>4</v>
      </c>
      <c r="O713">
        <v>4</v>
      </c>
      <c r="P713">
        <v>4</v>
      </c>
    </row>
    <row r="714" spans="1:16" x14ac:dyDescent="0.25">
      <c r="A714" s="9" t="s">
        <v>946</v>
      </c>
      <c r="B714">
        <v>1</v>
      </c>
      <c r="C714">
        <v>2</v>
      </c>
      <c r="D714">
        <v>2</v>
      </c>
      <c r="E714">
        <v>3</v>
      </c>
      <c r="F714">
        <v>2</v>
      </c>
      <c r="G714">
        <v>2</v>
      </c>
      <c r="H714">
        <v>1</v>
      </c>
      <c r="I714">
        <v>2</v>
      </c>
      <c r="J714">
        <v>3</v>
      </c>
      <c r="K714">
        <v>3</v>
      </c>
      <c r="L714">
        <v>3</v>
      </c>
      <c r="M714">
        <v>4</v>
      </c>
      <c r="N714">
        <v>3</v>
      </c>
      <c r="O714">
        <v>2</v>
      </c>
      <c r="P714">
        <v>1</v>
      </c>
    </row>
    <row r="715" spans="1:16" x14ac:dyDescent="0.25">
      <c r="A715" s="9" t="s">
        <v>947</v>
      </c>
      <c r="B715">
        <v>3</v>
      </c>
      <c r="C715">
        <v>2</v>
      </c>
      <c r="D715">
        <v>3</v>
      </c>
      <c r="E715">
        <v>3</v>
      </c>
      <c r="F715">
        <v>1</v>
      </c>
      <c r="G715">
        <v>1</v>
      </c>
      <c r="H715">
        <v>4</v>
      </c>
      <c r="I715">
        <v>1</v>
      </c>
      <c r="J715">
        <v>3</v>
      </c>
      <c r="K715">
        <v>2</v>
      </c>
      <c r="L715">
        <v>1</v>
      </c>
      <c r="M715">
        <v>2</v>
      </c>
      <c r="N715">
        <v>4</v>
      </c>
      <c r="O715">
        <v>1</v>
      </c>
      <c r="P715">
        <v>2</v>
      </c>
    </row>
    <row r="716" spans="1:16" x14ac:dyDescent="0.25">
      <c r="A716" s="9" t="s">
        <v>948</v>
      </c>
      <c r="B716">
        <v>1</v>
      </c>
      <c r="C716">
        <v>1</v>
      </c>
      <c r="D716">
        <v>2</v>
      </c>
      <c r="E716">
        <v>1</v>
      </c>
      <c r="F716">
        <v>1</v>
      </c>
      <c r="G716">
        <v>4</v>
      </c>
      <c r="H716">
        <v>1</v>
      </c>
      <c r="I716">
        <v>3</v>
      </c>
      <c r="J716">
        <v>4</v>
      </c>
      <c r="K716">
        <v>1</v>
      </c>
      <c r="L716">
        <v>1</v>
      </c>
      <c r="M716">
        <v>2</v>
      </c>
      <c r="N716">
        <v>4</v>
      </c>
      <c r="O716">
        <v>3</v>
      </c>
      <c r="P716">
        <v>4</v>
      </c>
    </row>
    <row r="717" spans="1:16" x14ac:dyDescent="0.25">
      <c r="A717" s="9" t="s">
        <v>949</v>
      </c>
      <c r="B717">
        <v>4</v>
      </c>
      <c r="C717">
        <v>1</v>
      </c>
      <c r="D717">
        <v>4</v>
      </c>
      <c r="E717">
        <v>1</v>
      </c>
      <c r="F717">
        <v>4</v>
      </c>
      <c r="G717">
        <v>3</v>
      </c>
      <c r="H717">
        <v>4</v>
      </c>
      <c r="I717">
        <v>4</v>
      </c>
      <c r="J717">
        <v>3</v>
      </c>
      <c r="K717">
        <v>4</v>
      </c>
      <c r="L717">
        <v>4</v>
      </c>
      <c r="M717">
        <v>2</v>
      </c>
      <c r="N717">
        <v>2</v>
      </c>
      <c r="O717">
        <v>1</v>
      </c>
      <c r="P717">
        <v>3</v>
      </c>
    </row>
    <row r="718" spans="1:16" x14ac:dyDescent="0.25">
      <c r="A718" s="9" t="s">
        <v>950</v>
      </c>
      <c r="B718">
        <v>3</v>
      </c>
      <c r="C718">
        <v>2</v>
      </c>
      <c r="D718">
        <v>4</v>
      </c>
      <c r="E718">
        <v>4</v>
      </c>
      <c r="F718">
        <v>1</v>
      </c>
      <c r="G718">
        <v>4</v>
      </c>
      <c r="H718">
        <v>1</v>
      </c>
      <c r="I718">
        <v>3</v>
      </c>
      <c r="J718">
        <v>2</v>
      </c>
      <c r="K718">
        <v>2</v>
      </c>
      <c r="L718">
        <v>3</v>
      </c>
      <c r="M718">
        <v>3</v>
      </c>
      <c r="N718">
        <v>4</v>
      </c>
      <c r="O718">
        <v>2</v>
      </c>
      <c r="P718">
        <v>3</v>
      </c>
    </row>
    <row r="719" spans="1:16" x14ac:dyDescent="0.25">
      <c r="A719" s="9" t="s">
        <v>951</v>
      </c>
      <c r="B719">
        <v>2</v>
      </c>
      <c r="C719">
        <v>2</v>
      </c>
      <c r="D719">
        <v>3</v>
      </c>
      <c r="E719">
        <v>1</v>
      </c>
      <c r="F719">
        <v>2</v>
      </c>
      <c r="G719">
        <v>2</v>
      </c>
      <c r="H719">
        <v>2</v>
      </c>
      <c r="I719">
        <v>1</v>
      </c>
      <c r="J719">
        <v>1</v>
      </c>
      <c r="K719">
        <v>3</v>
      </c>
      <c r="L719">
        <v>3</v>
      </c>
      <c r="M719">
        <v>4</v>
      </c>
      <c r="N719">
        <v>4</v>
      </c>
      <c r="O719">
        <v>1</v>
      </c>
      <c r="P719">
        <v>2</v>
      </c>
    </row>
    <row r="720" spans="1:16" x14ac:dyDescent="0.25">
      <c r="A720" s="9" t="s">
        <v>952</v>
      </c>
      <c r="B720">
        <v>3</v>
      </c>
      <c r="C720">
        <v>4</v>
      </c>
      <c r="D720">
        <v>1</v>
      </c>
      <c r="E720">
        <v>4</v>
      </c>
      <c r="F720">
        <v>4</v>
      </c>
      <c r="G720">
        <v>2</v>
      </c>
      <c r="H720">
        <v>2</v>
      </c>
      <c r="I720">
        <v>2</v>
      </c>
      <c r="J720">
        <v>4</v>
      </c>
      <c r="K720">
        <v>2</v>
      </c>
      <c r="L720">
        <v>3</v>
      </c>
      <c r="M720">
        <v>3</v>
      </c>
      <c r="N720">
        <v>4</v>
      </c>
      <c r="O720">
        <v>4</v>
      </c>
      <c r="P720">
        <v>3</v>
      </c>
    </row>
    <row r="721" spans="1:16" x14ac:dyDescent="0.25">
      <c r="A721" s="9" t="s">
        <v>953</v>
      </c>
      <c r="B721">
        <v>1</v>
      </c>
      <c r="C721">
        <v>2</v>
      </c>
      <c r="D721">
        <v>2</v>
      </c>
      <c r="E721">
        <v>2</v>
      </c>
      <c r="F721">
        <v>1</v>
      </c>
      <c r="G721">
        <v>3</v>
      </c>
      <c r="H721">
        <v>2</v>
      </c>
      <c r="I721">
        <v>3</v>
      </c>
      <c r="J721">
        <v>3</v>
      </c>
      <c r="K721">
        <v>2</v>
      </c>
      <c r="L721">
        <v>1</v>
      </c>
      <c r="M721">
        <v>1</v>
      </c>
      <c r="N721">
        <v>4</v>
      </c>
      <c r="O721">
        <v>2</v>
      </c>
      <c r="P721">
        <v>1</v>
      </c>
    </row>
    <row r="722" spans="1:16" x14ac:dyDescent="0.25">
      <c r="A722" s="9" t="s">
        <v>954</v>
      </c>
      <c r="B722">
        <v>1</v>
      </c>
      <c r="C722">
        <v>2</v>
      </c>
      <c r="D722">
        <v>3</v>
      </c>
      <c r="E722">
        <v>4</v>
      </c>
      <c r="F722">
        <v>3</v>
      </c>
      <c r="G722">
        <v>3</v>
      </c>
      <c r="H722">
        <v>3</v>
      </c>
      <c r="I722">
        <v>1</v>
      </c>
      <c r="J722">
        <v>3</v>
      </c>
      <c r="K722">
        <v>4</v>
      </c>
      <c r="L722">
        <v>3</v>
      </c>
      <c r="M722">
        <v>4</v>
      </c>
      <c r="N722">
        <v>3</v>
      </c>
      <c r="O722">
        <v>3</v>
      </c>
      <c r="P722">
        <v>2</v>
      </c>
    </row>
    <row r="723" spans="1:16" x14ac:dyDescent="0.25">
      <c r="A723" s="9" t="s">
        <v>955</v>
      </c>
      <c r="B723">
        <v>4</v>
      </c>
      <c r="C723">
        <v>3</v>
      </c>
      <c r="D723">
        <v>1</v>
      </c>
      <c r="E723">
        <v>2</v>
      </c>
      <c r="F723">
        <v>1</v>
      </c>
      <c r="G723">
        <v>1</v>
      </c>
      <c r="H723">
        <v>3</v>
      </c>
      <c r="I723">
        <v>2</v>
      </c>
      <c r="J723">
        <v>4</v>
      </c>
      <c r="K723">
        <v>3</v>
      </c>
      <c r="L723">
        <v>1</v>
      </c>
      <c r="M723">
        <v>3</v>
      </c>
      <c r="N723">
        <v>1</v>
      </c>
      <c r="O723">
        <v>3</v>
      </c>
      <c r="P723">
        <v>2</v>
      </c>
    </row>
    <row r="724" spans="1:16" x14ac:dyDescent="0.25">
      <c r="A724" s="9" t="s">
        <v>956</v>
      </c>
      <c r="B724">
        <v>3</v>
      </c>
      <c r="C724">
        <v>4</v>
      </c>
      <c r="D724">
        <v>1</v>
      </c>
      <c r="E724">
        <v>4</v>
      </c>
      <c r="F724">
        <v>1</v>
      </c>
      <c r="G724">
        <v>2</v>
      </c>
      <c r="H724">
        <v>3</v>
      </c>
      <c r="I724">
        <v>1</v>
      </c>
      <c r="J724">
        <v>3</v>
      </c>
      <c r="K724">
        <v>4</v>
      </c>
      <c r="L724">
        <v>2</v>
      </c>
      <c r="M724">
        <v>1</v>
      </c>
      <c r="N724">
        <v>3</v>
      </c>
      <c r="O724">
        <v>4</v>
      </c>
      <c r="P724">
        <v>1</v>
      </c>
    </row>
    <row r="725" spans="1:16" x14ac:dyDescent="0.25">
      <c r="A725" s="9" t="s">
        <v>957</v>
      </c>
      <c r="B725">
        <v>1</v>
      </c>
      <c r="C725">
        <v>2</v>
      </c>
      <c r="D725">
        <v>1</v>
      </c>
      <c r="E725">
        <v>3</v>
      </c>
      <c r="F725">
        <v>2</v>
      </c>
      <c r="G725">
        <v>2</v>
      </c>
      <c r="H725">
        <v>3</v>
      </c>
      <c r="I725">
        <v>4</v>
      </c>
      <c r="J725">
        <v>2</v>
      </c>
      <c r="K725">
        <v>4</v>
      </c>
      <c r="L725">
        <v>3</v>
      </c>
      <c r="M725">
        <v>1</v>
      </c>
      <c r="N725">
        <v>1</v>
      </c>
      <c r="O725">
        <v>3</v>
      </c>
      <c r="P725">
        <v>2</v>
      </c>
    </row>
    <row r="726" spans="1:16" x14ac:dyDescent="0.25">
      <c r="A726" s="9" t="s">
        <v>958</v>
      </c>
      <c r="B726">
        <v>1</v>
      </c>
      <c r="C726">
        <v>1</v>
      </c>
      <c r="D726">
        <v>3</v>
      </c>
      <c r="E726">
        <v>3</v>
      </c>
      <c r="F726">
        <v>3</v>
      </c>
      <c r="G726">
        <v>3</v>
      </c>
      <c r="H726">
        <v>3</v>
      </c>
      <c r="I726">
        <v>1</v>
      </c>
      <c r="J726">
        <v>3</v>
      </c>
      <c r="K726">
        <v>1</v>
      </c>
      <c r="L726">
        <v>4</v>
      </c>
      <c r="M726">
        <v>2</v>
      </c>
      <c r="N726">
        <v>4</v>
      </c>
      <c r="O726">
        <v>1</v>
      </c>
      <c r="P726">
        <v>1</v>
      </c>
    </row>
    <row r="727" spans="1:16" x14ac:dyDescent="0.25">
      <c r="A727" s="9" t="s">
        <v>959</v>
      </c>
      <c r="B727">
        <v>1</v>
      </c>
      <c r="C727">
        <v>4</v>
      </c>
      <c r="D727">
        <v>4</v>
      </c>
      <c r="E727">
        <v>4</v>
      </c>
      <c r="F727">
        <v>4</v>
      </c>
      <c r="G727">
        <v>2</v>
      </c>
      <c r="H727">
        <v>4</v>
      </c>
      <c r="I727">
        <v>1</v>
      </c>
      <c r="J727">
        <v>1</v>
      </c>
      <c r="K727">
        <v>1</v>
      </c>
      <c r="L727">
        <v>3</v>
      </c>
      <c r="M727">
        <v>3</v>
      </c>
      <c r="N727">
        <v>4</v>
      </c>
      <c r="O727">
        <v>2</v>
      </c>
      <c r="P727">
        <v>2</v>
      </c>
    </row>
    <row r="728" spans="1:16" x14ac:dyDescent="0.25">
      <c r="A728" s="9" t="s">
        <v>960</v>
      </c>
      <c r="B728">
        <v>2</v>
      </c>
      <c r="C728">
        <v>3</v>
      </c>
      <c r="D728">
        <v>1</v>
      </c>
      <c r="E728">
        <v>1</v>
      </c>
      <c r="F728">
        <v>3</v>
      </c>
      <c r="G728">
        <v>1</v>
      </c>
      <c r="H728">
        <v>4</v>
      </c>
      <c r="I728">
        <v>4</v>
      </c>
      <c r="J728">
        <v>3</v>
      </c>
      <c r="K728">
        <v>4</v>
      </c>
      <c r="L728">
        <v>2</v>
      </c>
      <c r="M728">
        <v>4</v>
      </c>
      <c r="N728">
        <v>4</v>
      </c>
      <c r="O728">
        <v>1</v>
      </c>
      <c r="P728">
        <v>2</v>
      </c>
    </row>
    <row r="729" spans="1:16" x14ac:dyDescent="0.25">
      <c r="A729" s="9" t="s">
        <v>961</v>
      </c>
      <c r="B729">
        <v>3</v>
      </c>
      <c r="C729">
        <v>4</v>
      </c>
      <c r="D729">
        <v>4</v>
      </c>
      <c r="E729">
        <v>3</v>
      </c>
      <c r="F729">
        <v>4</v>
      </c>
      <c r="G729">
        <v>2</v>
      </c>
      <c r="H729">
        <v>3</v>
      </c>
      <c r="I729">
        <v>2</v>
      </c>
      <c r="J729">
        <v>3</v>
      </c>
      <c r="K729">
        <v>1</v>
      </c>
      <c r="L729">
        <v>2</v>
      </c>
      <c r="M729">
        <v>3</v>
      </c>
      <c r="N729">
        <v>4</v>
      </c>
      <c r="O729">
        <v>1</v>
      </c>
      <c r="P729">
        <v>3</v>
      </c>
    </row>
    <row r="730" spans="1:16" x14ac:dyDescent="0.25">
      <c r="A730" s="9" t="s">
        <v>962</v>
      </c>
      <c r="B730">
        <v>1</v>
      </c>
      <c r="C730">
        <v>1</v>
      </c>
      <c r="D730">
        <v>1</v>
      </c>
      <c r="E730">
        <v>4</v>
      </c>
      <c r="F730">
        <v>3</v>
      </c>
      <c r="G730">
        <v>1</v>
      </c>
      <c r="H730">
        <v>3</v>
      </c>
      <c r="I730">
        <v>3</v>
      </c>
      <c r="J730">
        <v>1</v>
      </c>
      <c r="K730">
        <v>2</v>
      </c>
      <c r="L730">
        <v>3</v>
      </c>
      <c r="M730">
        <v>1</v>
      </c>
      <c r="N730">
        <v>2</v>
      </c>
      <c r="O730">
        <v>1</v>
      </c>
      <c r="P730">
        <v>4</v>
      </c>
    </row>
    <row r="731" spans="1:16" x14ac:dyDescent="0.25">
      <c r="A731" s="9" t="s">
        <v>963</v>
      </c>
      <c r="B731">
        <v>4</v>
      </c>
      <c r="C731">
        <v>3</v>
      </c>
      <c r="D731">
        <v>4</v>
      </c>
      <c r="E731">
        <v>3</v>
      </c>
      <c r="F731">
        <v>2</v>
      </c>
      <c r="G731">
        <v>3</v>
      </c>
      <c r="H731">
        <v>1</v>
      </c>
      <c r="I731">
        <v>2</v>
      </c>
      <c r="J731">
        <v>4</v>
      </c>
      <c r="K731">
        <v>1</v>
      </c>
      <c r="L731">
        <v>1</v>
      </c>
      <c r="M731">
        <v>1</v>
      </c>
      <c r="N731">
        <v>4</v>
      </c>
      <c r="O731">
        <v>2</v>
      </c>
      <c r="P731">
        <v>2</v>
      </c>
    </row>
    <row r="732" spans="1:16" x14ac:dyDescent="0.25">
      <c r="A732" s="9" t="s">
        <v>964</v>
      </c>
      <c r="B732">
        <v>2</v>
      </c>
      <c r="C732">
        <v>1</v>
      </c>
      <c r="D732">
        <v>1</v>
      </c>
      <c r="E732">
        <v>4</v>
      </c>
      <c r="F732">
        <v>1</v>
      </c>
      <c r="G732">
        <v>2</v>
      </c>
      <c r="H732">
        <v>2</v>
      </c>
      <c r="I732">
        <v>2</v>
      </c>
      <c r="J732">
        <v>1</v>
      </c>
      <c r="K732">
        <v>1</v>
      </c>
      <c r="L732">
        <v>4</v>
      </c>
      <c r="M732">
        <v>3</v>
      </c>
      <c r="N732">
        <v>4</v>
      </c>
      <c r="O732">
        <v>2</v>
      </c>
      <c r="P732">
        <v>4</v>
      </c>
    </row>
    <row r="733" spans="1:16" x14ac:dyDescent="0.25">
      <c r="A733" s="9" t="s">
        <v>965</v>
      </c>
      <c r="B733">
        <v>1</v>
      </c>
      <c r="C733">
        <v>3</v>
      </c>
      <c r="D733">
        <v>2</v>
      </c>
      <c r="E733">
        <v>4</v>
      </c>
      <c r="F733">
        <v>1</v>
      </c>
      <c r="G733">
        <v>2</v>
      </c>
      <c r="H733">
        <v>4</v>
      </c>
      <c r="I733">
        <v>3</v>
      </c>
      <c r="J733">
        <v>4</v>
      </c>
      <c r="K733">
        <v>1</v>
      </c>
      <c r="L733">
        <v>2</v>
      </c>
      <c r="M733">
        <v>1</v>
      </c>
      <c r="N733">
        <v>4</v>
      </c>
      <c r="O733">
        <v>1</v>
      </c>
      <c r="P733">
        <v>1</v>
      </c>
    </row>
    <row r="734" spans="1:16" x14ac:dyDescent="0.25">
      <c r="A734" s="9" t="s">
        <v>966</v>
      </c>
      <c r="B734">
        <v>4</v>
      </c>
      <c r="C734">
        <v>4</v>
      </c>
      <c r="D734">
        <v>1</v>
      </c>
      <c r="E734">
        <v>2</v>
      </c>
      <c r="F734">
        <v>1</v>
      </c>
      <c r="G734">
        <v>4</v>
      </c>
      <c r="H734">
        <v>2</v>
      </c>
      <c r="I734">
        <v>2</v>
      </c>
      <c r="J734">
        <v>3</v>
      </c>
      <c r="K734">
        <v>4</v>
      </c>
      <c r="L734">
        <v>3</v>
      </c>
      <c r="M734">
        <v>1</v>
      </c>
      <c r="N734">
        <v>3</v>
      </c>
      <c r="O734">
        <v>4</v>
      </c>
      <c r="P734">
        <v>4</v>
      </c>
    </row>
    <row r="735" spans="1:16" x14ac:dyDescent="0.25">
      <c r="A735" s="9" t="s">
        <v>967</v>
      </c>
      <c r="B735">
        <v>1</v>
      </c>
      <c r="C735">
        <v>3</v>
      </c>
      <c r="D735">
        <v>1</v>
      </c>
      <c r="E735">
        <v>1</v>
      </c>
      <c r="F735">
        <v>1</v>
      </c>
      <c r="G735">
        <v>3</v>
      </c>
      <c r="H735">
        <v>4</v>
      </c>
      <c r="I735">
        <v>4</v>
      </c>
      <c r="J735">
        <v>2</v>
      </c>
      <c r="K735">
        <v>4</v>
      </c>
      <c r="L735">
        <v>1</v>
      </c>
      <c r="M735">
        <v>1</v>
      </c>
      <c r="N735">
        <v>2</v>
      </c>
      <c r="O735">
        <v>4</v>
      </c>
      <c r="P735">
        <v>2</v>
      </c>
    </row>
    <row r="736" spans="1:16" x14ac:dyDescent="0.25">
      <c r="A736" s="9" t="s">
        <v>968</v>
      </c>
      <c r="B736">
        <v>4</v>
      </c>
      <c r="C736">
        <v>1</v>
      </c>
      <c r="D736">
        <v>2</v>
      </c>
      <c r="E736">
        <v>1</v>
      </c>
      <c r="F736">
        <v>2</v>
      </c>
      <c r="G736">
        <v>1</v>
      </c>
      <c r="H736">
        <v>1</v>
      </c>
      <c r="I736">
        <v>2</v>
      </c>
      <c r="J736">
        <v>2</v>
      </c>
      <c r="K736">
        <v>1</v>
      </c>
      <c r="L736">
        <v>1</v>
      </c>
      <c r="M736">
        <v>2</v>
      </c>
      <c r="N736">
        <v>3</v>
      </c>
      <c r="O736">
        <v>1</v>
      </c>
      <c r="P736">
        <v>1</v>
      </c>
    </row>
    <row r="737" spans="1:16" x14ac:dyDescent="0.25">
      <c r="A737" s="9" t="s">
        <v>969</v>
      </c>
      <c r="B737">
        <v>3</v>
      </c>
      <c r="C737">
        <v>1</v>
      </c>
      <c r="D737">
        <v>1</v>
      </c>
      <c r="E737">
        <v>4</v>
      </c>
      <c r="F737">
        <v>4</v>
      </c>
      <c r="G737">
        <v>3</v>
      </c>
      <c r="H737">
        <v>1</v>
      </c>
      <c r="I737">
        <v>3</v>
      </c>
      <c r="J737">
        <v>4</v>
      </c>
      <c r="K737">
        <v>3</v>
      </c>
      <c r="L737">
        <v>2</v>
      </c>
      <c r="M737">
        <v>1</v>
      </c>
      <c r="N737">
        <v>4</v>
      </c>
      <c r="O737">
        <v>2</v>
      </c>
      <c r="P737">
        <v>4</v>
      </c>
    </row>
    <row r="738" spans="1:16" x14ac:dyDescent="0.25">
      <c r="A738" s="9" t="s">
        <v>970</v>
      </c>
      <c r="B738">
        <v>2</v>
      </c>
      <c r="C738">
        <v>1</v>
      </c>
      <c r="D738">
        <v>4</v>
      </c>
      <c r="E738">
        <v>4</v>
      </c>
      <c r="F738">
        <v>1</v>
      </c>
      <c r="G738">
        <v>4</v>
      </c>
      <c r="H738">
        <v>1</v>
      </c>
      <c r="I738">
        <v>3</v>
      </c>
      <c r="J738">
        <v>4</v>
      </c>
      <c r="K738">
        <v>1</v>
      </c>
      <c r="L738">
        <v>2</v>
      </c>
      <c r="M738">
        <v>1</v>
      </c>
      <c r="N738">
        <v>1</v>
      </c>
      <c r="O738">
        <v>2</v>
      </c>
      <c r="P738">
        <v>3</v>
      </c>
    </row>
    <row r="739" spans="1:16" x14ac:dyDescent="0.25">
      <c r="A739" s="9" t="s">
        <v>971</v>
      </c>
      <c r="B739">
        <v>1</v>
      </c>
      <c r="C739">
        <v>4</v>
      </c>
      <c r="D739">
        <v>3</v>
      </c>
      <c r="E739">
        <v>1</v>
      </c>
      <c r="F739">
        <v>3</v>
      </c>
      <c r="G739">
        <v>1</v>
      </c>
      <c r="H739">
        <v>2</v>
      </c>
      <c r="I739">
        <v>2</v>
      </c>
      <c r="J739">
        <v>4</v>
      </c>
      <c r="K739">
        <v>3</v>
      </c>
      <c r="L739">
        <v>3</v>
      </c>
      <c r="M739">
        <v>4</v>
      </c>
      <c r="N739">
        <v>1</v>
      </c>
      <c r="O739">
        <v>3</v>
      </c>
      <c r="P739">
        <v>2</v>
      </c>
    </row>
    <row r="740" spans="1:16" x14ac:dyDescent="0.25">
      <c r="A740" s="9" t="s">
        <v>972</v>
      </c>
      <c r="B740">
        <v>4</v>
      </c>
      <c r="C740">
        <v>3</v>
      </c>
      <c r="D740">
        <v>2</v>
      </c>
      <c r="E740">
        <v>2</v>
      </c>
      <c r="F740">
        <v>3</v>
      </c>
      <c r="G740">
        <v>1</v>
      </c>
      <c r="H740">
        <v>3</v>
      </c>
      <c r="I740">
        <v>2</v>
      </c>
      <c r="J740">
        <v>3</v>
      </c>
      <c r="K740">
        <v>2</v>
      </c>
      <c r="L740">
        <v>4</v>
      </c>
      <c r="M740">
        <v>2</v>
      </c>
      <c r="N740">
        <v>3</v>
      </c>
      <c r="O740">
        <v>3</v>
      </c>
      <c r="P740">
        <v>2</v>
      </c>
    </row>
    <row r="741" spans="1:16" x14ac:dyDescent="0.25">
      <c r="A741" s="9" t="s">
        <v>973</v>
      </c>
      <c r="B741">
        <v>2</v>
      </c>
      <c r="C741">
        <v>2</v>
      </c>
      <c r="D741">
        <v>1</v>
      </c>
      <c r="E741">
        <v>1</v>
      </c>
      <c r="F741">
        <v>4</v>
      </c>
      <c r="G741">
        <v>1</v>
      </c>
      <c r="H741">
        <v>3</v>
      </c>
      <c r="I741">
        <v>3</v>
      </c>
      <c r="J741">
        <v>3</v>
      </c>
      <c r="K741">
        <v>1</v>
      </c>
      <c r="L741">
        <v>1</v>
      </c>
      <c r="M741">
        <v>4</v>
      </c>
      <c r="N741">
        <v>4</v>
      </c>
      <c r="O741">
        <v>4</v>
      </c>
      <c r="P741">
        <v>1</v>
      </c>
    </row>
    <row r="742" spans="1:16" x14ac:dyDescent="0.25">
      <c r="A742" s="9" t="s">
        <v>977</v>
      </c>
      <c r="B742">
        <v>1</v>
      </c>
      <c r="C742">
        <v>2</v>
      </c>
      <c r="D742">
        <v>1</v>
      </c>
      <c r="E742">
        <v>3</v>
      </c>
      <c r="F742">
        <v>3</v>
      </c>
      <c r="G742">
        <v>2</v>
      </c>
      <c r="H742">
        <v>4</v>
      </c>
      <c r="I742">
        <v>3</v>
      </c>
      <c r="J742">
        <v>2</v>
      </c>
      <c r="K742">
        <v>2</v>
      </c>
      <c r="L742">
        <v>3</v>
      </c>
      <c r="M742">
        <v>1</v>
      </c>
      <c r="N742">
        <v>1</v>
      </c>
      <c r="O742">
        <v>2</v>
      </c>
      <c r="P742">
        <v>2</v>
      </c>
    </row>
    <row r="743" spans="1:16" x14ac:dyDescent="0.25">
      <c r="A743" s="9" t="s">
        <v>978</v>
      </c>
      <c r="B743">
        <v>2</v>
      </c>
      <c r="C743">
        <v>2</v>
      </c>
      <c r="D743">
        <v>3</v>
      </c>
      <c r="E743">
        <v>2</v>
      </c>
      <c r="F743">
        <v>4</v>
      </c>
      <c r="G743">
        <v>3</v>
      </c>
      <c r="H743">
        <v>2</v>
      </c>
      <c r="I743">
        <v>4</v>
      </c>
      <c r="J743">
        <v>3</v>
      </c>
      <c r="K743">
        <v>1</v>
      </c>
      <c r="L743">
        <v>4</v>
      </c>
      <c r="M743">
        <v>3</v>
      </c>
      <c r="N743">
        <v>4</v>
      </c>
      <c r="O743">
        <v>1</v>
      </c>
      <c r="P743">
        <v>2</v>
      </c>
    </row>
    <row r="744" spans="1:16" x14ac:dyDescent="0.25">
      <c r="A744" s="9" t="s">
        <v>979</v>
      </c>
      <c r="B744">
        <v>2</v>
      </c>
      <c r="C744">
        <v>4</v>
      </c>
      <c r="D744">
        <v>2</v>
      </c>
      <c r="E744">
        <v>3</v>
      </c>
      <c r="F744">
        <v>4</v>
      </c>
      <c r="G744">
        <v>2</v>
      </c>
      <c r="H744">
        <v>3</v>
      </c>
      <c r="I744">
        <v>2</v>
      </c>
      <c r="J744">
        <v>1</v>
      </c>
      <c r="K744">
        <v>3</v>
      </c>
      <c r="L744">
        <v>1</v>
      </c>
      <c r="M744">
        <v>1</v>
      </c>
      <c r="N744">
        <v>4</v>
      </c>
      <c r="O744">
        <v>1</v>
      </c>
      <c r="P744">
        <v>4</v>
      </c>
    </row>
    <row r="745" spans="1:16" x14ac:dyDescent="0.25">
      <c r="A745" s="9" t="s">
        <v>980</v>
      </c>
      <c r="B745">
        <v>1</v>
      </c>
      <c r="C745">
        <v>3</v>
      </c>
      <c r="D745">
        <v>1</v>
      </c>
      <c r="E745">
        <v>2</v>
      </c>
      <c r="F745">
        <v>3</v>
      </c>
      <c r="G745">
        <v>4</v>
      </c>
      <c r="H745">
        <v>1</v>
      </c>
      <c r="I745">
        <v>1</v>
      </c>
      <c r="J745">
        <v>4</v>
      </c>
      <c r="K745">
        <v>4</v>
      </c>
      <c r="L745">
        <v>4</v>
      </c>
      <c r="M745">
        <v>3</v>
      </c>
      <c r="N745">
        <v>3</v>
      </c>
      <c r="O745">
        <v>4</v>
      </c>
      <c r="P745">
        <v>4</v>
      </c>
    </row>
    <row r="746" spans="1:16" x14ac:dyDescent="0.25">
      <c r="A746" s="9" t="s">
        <v>981</v>
      </c>
      <c r="B746">
        <v>3</v>
      </c>
      <c r="C746">
        <v>3</v>
      </c>
      <c r="D746">
        <v>1</v>
      </c>
      <c r="E746">
        <v>3</v>
      </c>
      <c r="F746">
        <v>4</v>
      </c>
      <c r="G746">
        <v>3</v>
      </c>
      <c r="H746">
        <v>4</v>
      </c>
      <c r="I746">
        <v>2</v>
      </c>
      <c r="J746">
        <v>2</v>
      </c>
      <c r="K746">
        <v>1</v>
      </c>
      <c r="L746">
        <v>2</v>
      </c>
      <c r="M746">
        <v>3</v>
      </c>
      <c r="N746">
        <v>3</v>
      </c>
      <c r="O746">
        <v>4</v>
      </c>
      <c r="P746">
        <v>4</v>
      </c>
    </row>
    <row r="747" spans="1:16" x14ac:dyDescent="0.25">
      <c r="A747" s="9" t="s">
        <v>982</v>
      </c>
      <c r="B747">
        <v>1</v>
      </c>
      <c r="C747">
        <v>3</v>
      </c>
      <c r="D747">
        <v>2</v>
      </c>
      <c r="E747">
        <v>1</v>
      </c>
      <c r="F747">
        <v>4</v>
      </c>
      <c r="G747">
        <v>1</v>
      </c>
      <c r="H747">
        <v>1</v>
      </c>
      <c r="I747">
        <v>3</v>
      </c>
      <c r="J747">
        <v>4</v>
      </c>
      <c r="K747">
        <v>1</v>
      </c>
      <c r="L747">
        <v>4</v>
      </c>
      <c r="M747">
        <v>4</v>
      </c>
      <c r="N747">
        <v>3</v>
      </c>
      <c r="O747">
        <v>3</v>
      </c>
      <c r="P747">
        <v>4</v>
      </c>
    </row>
    <row r="748" spans="1:16" x14ac:dyDescent="0.25">
      <c r="A748" s="9" t="s">
        <v>983</v>
      </c>
      <c r="B748">
        <v>2</v>
      </c>
      <c r="C748">
        <v>3</v>
      </c>
      <c r="D748">
        <v>1</v>
      </c>
      <c r="E748">
        <v>4</v>
      </c>
      <c r="F748">
        <v>2</v>
      </c>
      <c r="G748">
        <v>1</v>
      </c>
      <c r="H748">
        <v>3</v>
      </c>
      <c r="I748">
        <v>4</v>
      </c>
      <c r="J748">
        <v>2</v>
      </c>
      <c r="K748">
        <v>4</v>
      </c>
      <c r="L748">
        <v>1</v>
      </c>
      <c r="M748">
        <v>2</v>
      </c>
      <c r="N748">
        <v>2</v>
      </c>
      <c r="O748">
        <v>1</v>
      </c>
      <c r="P748">
        <v>1</v>
      </c>
    </row>
    <row r="749" spans="1:16" x14ac:dyDescent="0.25">
      <c r="A749" s="9" t="s">
        <v>984</v>
      </c>
      <c r="B749">
        <v>4</v>
      </c>
      <c r="C749">
        <v>4</v>
      </c>
      <c r="D749">
        <v>1</v>
      </c>
      <c r="E749">
        <v>2</v>
      </c>
      <c r="F749">
        <v>4</v>
      </c>
      <c r="G749">
        <v>2</v>
      </c>
      <c r="H749">
        <v>4</v>
      </c>
      <c r="I749">
        <v>3</v>
      </c>
      <c r="J749">
        <v>2</v>
      </c>
      <c r="K749">
        <v>4</v>
      </c>
      <c r="L749">
        <v>2</v>
      </c>
      <c r="M749">
        <v>2</v>
      </c>
      <c r="N749">
        <v>4</v>
      </c>
      <c r="O749">
        <v>2</v>
      </c>
      <c r="P749">
        <v>1</v>
      </c>
    </row>
    <row r="750" spans="1:16" x14ac:dyDescent="0.25">
      <c r="A750" s="9" t="s">
        <v>985</v>
      </c>
      <c r="B750">
        <v>1</v>
      </c>
      <c r="C750">
        <v>4</v>
      </c>
      <c r="D750">
        <v>3</v>
      </c>
      <c r="E750">
        <v>1</v>
      </c>
      <c r="F750">
        <v>1</v>
      </c>
      <c r="G750">
        <v>2</v>
      </c>
      <c r="H750">
        <v>1</v>
      </c>
      <c r="I750">
        <v>2</v>
      </c>
      <c r="J750">
        <v>2</v>
      </c>
      <c r="K750">
        <v>1</v>
      </c>
      <c r="L750">
        <v>1</v>
      </c>
      <c r="M750">
        <v>2</v>
      </c>
      <c r="N750">
        <v>3</v>
      </c>
      <c r="O750">
        <v>1</v>
      </c>
      <c r="P750">
        <v>4</v>
      </c>
    </row>
    <row r="751" spans="1:16" x14ac:dyDescent="0.25">
      <c r="A751" s="9" t="s">
        <v>989</v>
      </c>
      <c r="B751">
        <v>3</v>
      </c>
      <c r="C751">
        <v>2</v>
      </c>
      <c r="D751">
        <v>3</v>
      </c>
      <c r="E751">
        <v>4</v>
      </c>
      <c r="F751">
        <v>1</v>
      </c>
      <c r="G751">
        <v>1</v>
      </c>
      <c r="H751">
        <v>1</v>
      </c>
      <c r="I751">
        <v>3</v>
      </c>
      <c r="J751">
        <v>1</v>
      </c>
      <c r="K751">
        <v>4</v>
      </c>
      <c r="L751">
        <v>1</v>
      </c>
      <c r="M751">
        <v>1</v>
      </c>
      <c r="N751">
        <v>1</v>
      </c>
      <c r="O751">
        <v>2</v>
      </c>
      <c r="P751">
        <v>1</v>
      </c>
    </row>
    <row r="752" spans="1:16" x14ac:dyDescent="0.25">
      <c r="A752" s="9" t="s">
        <v>990</v>
      </c>
      <c r="B752">
        <v>1</v>
      </c>
      <c r="C752">
        <v>1</v>
      </c>
      <c r="D752">
        <v>2</v>
      </c>
      <c r="E752">
        <v>4</v>
      </c>
      <c r="F752">
        <v>1</v>
      </c>
      <c r="G752">
        <v>1</v>
      </c>
      <c r="H752">
        <v>1</v>
      </c>
      <c r="I752">
        <v>1</v>
      </c>
      <c r="J752">
        <v>2</v>
      </c>
      <c r="K752">
        <v>2</v>
      </c>
      <c r="L752">
        <v>2</v>
      </c>
      <c r="M752">
        <v>3</v>
      </c>
      <c r="N752">
        <v>4</v>
      </c>
      <c r="O752">
        <v>2</v>
      </c>
      <c r="P752">
        <v>3</v>
      </c>
    </row>
    <row r="753" spans="1:16" x14ac:dyDescent="0.25">
      <c r="A753" s="9" t="s">
        <v>991</v>
      </c>
      <c r="B753">
        <v>3</v>
      </c>
      <c r="C753">
        <v>3</v>
      </c>
      <c r="D753">
        <v>4</v>
      </c>
      <c r="E753">
        <v>4</v>
      </c>
      <c r="F753">
        <v>4</v>
      </c>
      <c r="G753">
        <v>4</v>
      </c>
      <c r="H753">
        <v>3</v>
      </c>
      <c r="I753">
        <v>3</v>
      </c>
      <c r="J753">
        <v>4</v>
      </c>
      <c r="K753">
        <v>4</v>
      </c>
      <c r="L753">
        <v>3</v>
      </c>
      <c r="M753">
        <v>2</v>
      </c>
      <c r="N753">
        <v>2</v>
      </c>
      <c r="O753">
        <v>4</v>
      </c>
      <c r="P753">
        <v>2</v>
      </c>
    </row>
    <row r="754" spans="1:16" x14ac:dyDescent="0.25">
      <c r="A754" s="9" t="s">
        <v>992</v>
      </c>
      <c r="B754">
        <v>1</v>
      </c>
      <c r="C754">
        <v>2</v>
      </c>
      <c r="D754">
        <v>3</v>
      </c>
      <c r="E754">
        <v>3</v>
      </c>
      <c r="F754">
        <v>4</v>
      </c>
      <c r="G754">
        <v>1</v>
      </c>
      <c r="H754">
        <v>4</v>
      </c>
      <c r="I754">
        <v>1</v>
      </c>
      <c r="J754">
        <v>1</v>
      </c>
      <c r="K754">
        <v>2</v>
      </c>
      <c r="L754">
        <v>4</v>
      </c>
      <c r="M754">
        <v>4</v>
      </c>
      <c r="N754">
        <v>3</v>
      </c>
      <c r="O754">
        <v>2</v>
      </c>
      <c r="P754">
        <v>4</v>
      </c>
    </row>
    <row r="755" spans="1:16" x14ac:dyDescent="0.25">
      <c r="A755" s="9" t="s">
        <v>993</v>
      </c>
      <c r="B755">
        <v>1</v>
      </c>
      <c r="C755">
        <v>3</v>
      </c>
      <c r="D755">
        <v>3</v>
      </c>
      <c r="E755">
        <v>2</v>
      </c>
      <c r="F755">
        <v>1</v>
      </c>
      <c r="G755">
        <v>4</v>
      </c>
      <c r="H755">
        <v>4</v>
      </c>
      <c r="I755">
        <v>1</v>
      </c>
      <c r="J755">
        <v>2</v>
      </c>
      <c r="K755">
        <v>1</v>
      </c>
      <c r="L755">
        <v>2</v>
      </c>
      <c r="M755">
        <v>2</v>
      </c>
      <c r="N755">
        <v>1</v>
      </c>
      <c r="O755">
        <v>2</v>
      </c>
      <c r="P755">
        <v>1</v>
      </c>
    </row>
    <row r="756" spans="1:16" x14ac:dyDescent="0.25">
      <c r="A756" s="9" t="s">
        <v>994</v>
      </c>
      <c r="B756">
        <v>2</v>
      </c>
      <c r="C756">
        <v>3</v>
      </c>
      <c r="D756">
        <v>4</v>
      </c>
      <c r="E756">
        <v>1</v>
      </c>
      <c r="F756">
        <v>3</v>
      </c>
      <c r="G756">
        <v>3</v>
      </c>
      <c r="H756">
        <v>1</v>
      </c>
      <c r="I756">
        <v>4</v>
      </c>
      <c r="J756">
        <v>3</v>
      </c>
      <c r="K756">
        <v>3</v>
      </c>
      <c r="L756">
        <v>4</v>
      </c>
      <c r="M756">
        <v>1</v>
      </c>
      <c r="N756">
        <v>3</v>
      </c>
      <c r="O756">
        <v>1</v>
      </c>
      <c r="P756">
        <v>4</v>
      </c>
    </row>
    <row r="757" spans="1:16" x14ac:dyDescent="0.25">
      <c r="A757" s="9" t="s">
        <v>995</v>
      </c>
      <c r="B757">
        <v>4</v>
      </c>
      <c r="C757">
        <v>3</v>
      </c>
      <c r="D757">
        <v>4</v>
      </c>
      <c r="E757">
        <v>4</v>
      </c>
      <c r="F757">
        <v>4</v>
      </c>
      <c r="G757">
        <v>2</v>
      </c>
      <c r="H757">
        <v>2</v>
      </c>
      <c r="I757">
        <v>2</v>
      </c>
      <c r="J757">
        <v>3</v>
      </c>
      <c r="K757">
        <v>1</v>
      </c>
      <c r="L757">
        <v>1</v>
      </c>
      <c r="M757">
        <v>3</v>
      </c>
      <c r="N757">
        <v>4</v>
      </c>
      <c r="O757">
        <v>4</v>
      </c>
      <c r="P757">
        <v>1</v>
      </c>
    </row>
    <row r="758" spans="1:16" x14ac:dyDescent="0.25">
      <c r="A758" s="9" t="s">
        <v>996</v>
      </c>
      <c r="B758">
        <v>3</v>
      </c>
      <c r="C758">
        <v>2</v>
      </c>
      <c r="D758">
        <v>3</v>
      </c>
      <c r="E758">
        <v>1</v>
      </c>
      <c r="F758">
        <v>2</v>
      </c>
      <c r="G758">
        <v>4</v>
      </c>
      <c r="H758">
        <v>3</v>
      </c>
      <c r="I758">
        <v>1</v>
      </c>
      <c r="J758">
        <v>3</v>
      </c>
      <c r="K758">
        <v>4</v>
      </c>
      <c r="L758">
        <v>4</v>
      </c>
      <c r="M758">
        <v>2</v>
      </c>
      <c r="N758">
        <v>4</v>
      </c>
      <c r="O758">
        <v>2</v>
      </c>
      <c r="P758">
        <v>2</v>
      </c>
    </row>
    <row r="759" spans="1:16" x14ac:dyDescent="0.25">
      <c r="A759" s="9" t="s">
        <v>997</v>
      </c>
      <c r="B759">
        <v>2</v>
      </c>
      <c r="C759">
        <v>2</v>
      </c>
      <c r="D759">
        <v>3</v>
      </c>
      <c r="E759">
        <v>3</v>
      </c>
      <c r="F759">
        <v>1</v>
      </c>
      <c r="G759">
        <v>2</v>
      </c>
      <c r="H759">
        <v>1</v>
      </c>
      <c r="I759">
        <v>2</v>
      </c>
      <c r="J759">
        <v>4</v>
      </c>
      <c r="K759">
        <v>3</v>
      </c>
      <c r="L759">
        <v>3</v>
      </c>
      <c r="M759">
        <v>2</v>
      </c>
      <c r="N759">
        <v>1</v>
      </c>
      <c r="O759">
        <v>3</v>
      </c>
      <c r="P759">
        <v>2</v>
      </c>
    </row>
    <row r="760" spans="1:16" x14ac:dyDescent="0.25">
      <c r="A760" s="9" t="s">
        <v>998</v>
      </c>
      <c r="B760">
        <v>2</v>
      </c>
      <c r="C760">
        <v>3</v>
      </c>
      <c r="D760">
        <v>2</v>
      </c>
      <c r="E760">
        <v>2</v>
      </c>
      <c r="F760">
        <v>1</v>
      </c>
      <c r="G760">
        <v>2</v>
      </c>
      <c r="H760">
        <v>4</v>
      </c>
      <c r="I760">
        <v>3</v>
      </c>
      <c r="J760">
        <v>1</v>
      </c>
      <c r="K760">
        <v>3</v>
      </c>
      <c r="L760">
        <v>2</v>
      </c>
      <c r="M760">
        <v>4</v>
      </c>
      <c r="N760">
        <v>1</v>
      </c>
      <c r="O760">
        <v>4</v>
      </c>
      <c r="P760">
        <v>3</v>
      </c>
    </row>
    <row r="761" spans="1:16" x14ac:dyDescent="0.25">
      <c r="A761" s="9" t="s">
        <v>999</v>
      </c>
      <c r="B761">
        <v>3</v>
      </c>
      <c r="C761">
        <v>1</v>
      </c>
      <c r="D761">
        <v>3</v>
      </c>
      <c r="E761">
        <v>3</v>
      </c>
      <c r="F761">
        <v>2</v>
      </c>
      <c r="G761">
        <v>2</v>
      </c>
      <c r="H761">
        <v>1</v>
      </c>
      <c r="I761">
        <v>3</v>
      </c>
      <c r="J761">
        <v>4</v>
      </c>
      <c r="K761">
        <v>4</v>
      </c>
      <c r="L761">
        <v>1</v>
      </c>
      <c r="M761">
        <v>4</v>
      </c>
      <c r="N761">
        <v>2</v>
      </c>
      <c r="O761">
        <v>4</v>
      </c>
      <c r="P761">
        <v>1</v>
      </c>
    </row>
    <row r="762" spans="1:16" x14ac:dyDescent="0.25">
      <c r="A762" s="9" t="s">
        <v>1000</v>
      </c>
      <c r="B762">
        <v>2</v>
      </c>
      <c r="C762">
        <v>3</v>
      </c>
      <c r="D762">
        <v>2</v>
      </c>
      <c r="E762">
        <v>3</v>
      </c>
      <c r="F762">
        <v>1</v>
      </c>
      <c r="G762">
        <v>4</v>
      </c>
      <c r="H762">
        <v>3</v>
      </c>
      <c r="I762">
        <v>1</v>
      </c>
      <c r="J762">
        <v>4</v>
      </c>
      <c r="K762">
        <v>4</v>
      </c>
      <c r="L762">
        <v>2</v>
      </c>
      <c r="M762">
        <v>3</v>
      </c>
      <c r="N762">
        <v>2</v>
      </c>
      <c r="O762">
        <v>2</v>
      </c>
      <c r="P762">
        <v>1</v>
      </c>
    </row>
    <row r="763" spans="1:16" x14ac:dyDescent="0.25">
      <c r="A763" s="9" t="s">
        <v>1001</v>
      </c>
      <c r="B763">
        <v>3</v>
      </c>
      <c r="C763">
        <v>1</v>
      </c>
      <c r="D763">
        <v>2</v>
      </c>
      <c r="E763">
        <v>4</v>
      </c>
      <c r="F763">
        <v>1</v>
      </c>
      <c r="G763">
        <v>1</v>
      </c>
      <c r="H763">
        <v>2</v>
      </c>
      <c r="I763">
        <v>2</v>
      </c>
      <c r="J763">
        <v>3</v>
      </c>
      <c r="K763">
        <v>1</v>
      </c>
      <c r="L763">
        <v>1</v>
      </c>
      <c r="M763">
        <v>2</v>
      </c>
      <c r="N763">
        <v>3</v>
      </c>
      <c r="O763">
        <v>3</v>
      </c>
      <c r="P763">
        <v>3</v>
      </c>
    </row>
    <row r="764" spans="1:16" x14ac:dyDescent="0.25">
      <c r="A764" s="9" t="s">
        <v>1002</v>
      </c>
      <c r="B764">
        <v>4</v>
      </c>
      <c r="C764">
        <v>3</v>
      </c>
      <c r="D764">
        <v>4</v>
      </c>
      <c r="E764">
        <v>4</v>
      </c>
      <c r="F764">
        <v>4</v>
      </c>
      <c r="G764">
        <v>2</v>
      </c>
      <c r="H764">
        <v>1</v>
      </c>
      <c r="I764">
        <v>1</v>
      </c>
      <c r="J764">
        <v>1</v>
      </c>
      <c r="K764">
        <v>3</v>
      </c>
      <c r="L764">
        <v>3</v>
      </c>
      <c r="M764">
        <v>1</v>
      </c>
      <c r="N764">
        <v>2</v>
      </c>
      <c r="O764">
        <v>3</v>
      </c>
      <c r="P764">
        <v>2</v>
      </c>
    </row>
    <row r="765" spans="1:16" x14ac:dyDescent="0.25">
      <c r="A765" s="9" t="s">
        <v>1003</v>
      </c>
      <c r="B765">
        <v>2</v>
      </c>
      <c r="C765">
        <v>4</v>
      </c>
      <c r="D765">
        <v>2</v>
      </c>
      <c r="E765">
        <v>1</v>
      </c>
      <c r="F765">
        <v>4</v>
      </c>
      <c r="G765">
        <v>3</v>
      </c>
      <c r="H765">
        <v>4</v>
      </c>
      <c r="I765">
        <v>2</v>
      </c>
      <c r="J765">
        <v>2</v>
      </c>
      <c r="K765">
        <v>1</v>
      </c>
      <c r="L765">
        <v>1</v>
      </c>
      <c r="M765">
        <v>3</v>
      </c>
      <c r="N765">
        <v>3</v>
      </c>
      <c r="O765">
        <v>3</v>
      </c>
      <c r="P765">
        <v>2</v>
      </c>
    </row>
    <row r="766" spans="1:16" x14ac:dyDescent="0.25">
      <c r="A766" s="9" t="s">
        <v>1004</v>
      </c>
      <c r="B766">
        <v>3</v>
      </c>
      <c r="C766">
        <v>1</v>
      </c>
      <c r="D766">
        <v>2</v>
      </c>
      <c r="E766">
        <v>3</v>
      </c>
      <c r="F766">
        <v>1</v>
      </c>
      <c r="G766">
        <v>2</v>
      </c>
      <c r="H766">
        <v>1</v>
      </c>
      <c r="I766">
        <v>3</v>
      </c>
      <c r="J766">
        <v>4</v>
      </c>
      <c r="K766">
        <v>1</v>
      </c>
      <c r="L766">
        <v>2</v>
      </c>
      <c r="M766">
        <v>4</v>
      </c>
      <c r="N766">
        <v>2</v>
      </c>
      <c r="O766">
        <v>2</v>
      </c>
      <c r="P766">
        <v>1</v>
      </c>
    </row>
    <row r="767" spans="1:16" x14ac:dyDescent="0.25">
      <c r="A767" s="9" t="s">
        <v>1005</v>
      </c>
      <c r="B767">
        <v>1</v>
      </c>
      <c r="C767">
        <v>3</v>
      </c>
      <c r="D767">
        <v>4</v>
      </c>
      <c r="E767">
        <v>1</v>
      </c>
      <c r="F767">
        <v>3</v>
      </c>
      <c r="G767">
        <v>2</v>
      </c>
      <c r="H767">
        <v>3</v>
      </c>
      <c r="I767">
        <v>3</v>
      </c>
      <c r="J767">
        <v>1</v>
      </c>
      <c r="K767">
        <v>4</v>
      </c>
      <c r="L767">
        <v>1</v>
      </c>
      <c r="M767">
        <v>3</v>
      </c>
      <c r="N767">
        <v>3</v>
      </c>
      <c r="O767">
        <v>1</v>
      </c>
      <c r="P767">
        <v>1</v>
      </c>
    </row>
    <row r="768" spans="1:16" x14ac:dyDescent="0.25">
      <c r="A768" s="9" t="s">
        <v>1006</v>
      </c>
      <c r="B768">
        <v>4</v>
      </c>
      <c r="C768">
        <v>3</v>
      </c>
      <c r="D768">
        <v>1</v>
      </c>
      <c r="E768">
        <v>4</v>
      </c>
      <c r="F768">
        <v>1</v>
      </c>
      <c r="G768">
        <v>4</v>
      </c>
      <c r="H768">
        <v>4</v>
      </c>
      <c r="I768">
        <v>3</v>
      </c>
      <c r="J768">
        <v>3</v>
      </c>
      <c r="K768">
        <v>3</v>
      </c>
      <c r="L768">
        <v>2</v>
      </c>
      <c r="M768">
        <v>2</v>
      </c>
      <c r="N768">
        <v>2</v>
      </c>
      <c r="O768">
        <v>4</v>
      </c>
      <c r="P768">
        <v>2</v>
      </c>
    </row>
    <row r="769" spans="1:16" x14ac:dyDescent="0.25">
      <c r="A769" s="9" t="s">
        <v>1007</v>
      </c>
      <c r="B769">
        <v>2</v>
      </c>
      <c r="C769">
        <v>1</v>
      </c>
      <c r="D769">
        <v>1</v>
      </c>
      <c r="E769">
        <v>1</v>
      </c>
      <c r="F769">
        <v>2</v>
      </c>
      <c r="G769">
        <v>4</v>
      </c>
      <c r="H769">
        <v>1</v>
      </c>
      <c r="I769">
        <v>1</v>
      </c>
      <c r="J769">
        <v>1</v>
      </c>
      <c r="K769">
        <v>4</v>
      </c>
      <c r="L769">
        <v>2</v>
      </c>
      <c r="M769">
        <v>2</v>
      </c>
      <c r="N769">
        <v>1</v>
      </c>
      <c r="O769">
        <v>2</v>
      </c>
      <c r="P769">
        <v>3</v>
      </c>
    </row>
    <row r="770" spans="1:16" x14ac:dyDescent="0.25">
      <c r="A770" s="9" t="s">
        <v>1008</v>
      </c>
      <c r="B770">
        <v>4</v>
      </c>
      <c r="C770">
        <v>4</v>
      </c>
      <c r="D770">
        <v>1</v>
      </c>
      <c r="E770">
        <v>2</v>
      </c>
      <c r="F770">
        <v>1</v>
      </c>
      <c r="G770">
        <v>3</v>
      </c>
      <c r="H770">
        <v>4</v>
      </c>
      <c r="I770">
        <v>1</v>
      </c>
      <c r="J770">
        <v>1</v>
      </c>
      <c r="K770">
        <v>3</v>
      </c>
      <c r="L770">
        <v>2</v>
      </c>
      <c r="M770">
        <v>2</v>
      </c>
      <c r="N770">
        <v>3</v>
      </c>
      <c r="O770">
        <v>3</v>
      </c>
      <c r="P770">
        <v>2</v>
      </c>
    </row>
    <row r="771" spans="1:16" x14ac:dyDescent="0.25">
      <c r="A771" s="9" t="s">
        <v>1014</v>
      </c>
      <c r="B771">
        <v>4</v>
      </c>
      <c r="C771">
        <v>2</v>
      </c>
      <c r="D771">
        <v>4</v>
      </c>
      <c r="E771">
        <v>1</v>
      </c>
      <c r="F771">
        <v>3</v>
      </c>
      <c r="G771">
        <v>2</v>
      </c>
      <c r="H771">
        <v>2</v>
      </c>
      <c r="I771">
        <v>3</v>
      </c>
      <c r="J771">
        <v>2</v>
      </c>
      <c r="K771">
        <v>1</v>
      </c>
      <c r="L771">
        <v>4</v>
      </c>
      <c r="M771">
        <v>1</v>
      </c>
      <c r="N771">
        <v>1</v>
      </c>
      <c r="O771">
        <v>2</v>
      </c>
      <c r="P771">
        <v>3</v>
      </c>
    </row>
    <row r="772" spans="1:16" x14ac:dyDescent="0.25">
      <c r="A772" s="9" t="s">
        <v>1015</v>
      </c>
      <c r="B772">
        <v>1</v>
      </c>
      <c r="C772">
        <v>1</v>
      </c>
      <c r="D772">
        <v>4</v>
      </c>
      <c r="E772">
        <v>3</v>
      </c>
      <c r="F772">
        <v>4</v>
      </c>
      <c r="G772">
        <v>3</v>
      </c>
      <c r="H772">
        <v>1</v>
      </c>
      <c r="I772">
        <v>4</v>
      </c>
      <c r="J772">
        <v>3</v>
      </c>
      <c r="K772">
        <v>2</v>
      </c>
      <c r="L772">
        <v>4</v>
      </c>
      <c r="M772">
        <v>2</v>
      </c>
      <c r="N772">
        <v>4</v>
      </c>
      <c r="O772">
        <v>4</v>
      </c>
      <c r="P772">
        <v>4</v>
      </c>
    </row>
    <row r="773" spans="1:16" x14ac:dyDescent="0.25">
      <c r="A773" s="9" t="s">
        <v>1016</v>
      </c>
      <c r="B773">
        <v>3</v>
      </c>
      <c r="C773">
        <v>2</v>
      </c>
      <c r="D773">
        <v>3</v>
      </c>
      <c r="E773">
        <v>4</v>
      </c>
      <c r="F773">
        <v>3</v>
      </c>
      <c r="G773">
        <v>2</v>
      </c>
      <c r="H773">
        <v>1</v>
      </c>
      <c r="I773">
        <v>3</v>
      </c>
      <c r="J773">
        <v>2</v>
      </c>
      <c r="K773">
        <v>4</v>
      </c>
      <c r="L773">
        <v>1</v>
      </c>
      <c r="M773">
        <v>3</v>
      </c>
      <c r="N773">
        <v>4</v>
      </c>
      <c r="O773">
        <v>2</v>
      </c>
      <c r="P773">
        <v>2</v>
      </c>
    </row>
    <row r="774" spans="1:16" x14ac:dyDescent="0.25">
      <c r="A774" s="9" t="s">
        <v>1017</v>
      </c>
      <c r="B774">
        <v>1</v>
      </c>
      <c r="C774">
        <v>1</v>
      </c>
      <c r="D774">
        <v>2</v>
      </c>
      <c r="E774">
        <v>3</v>
      </c>
      <c r="F774">
        <v>1</v>
      </c>
      <c r="G774">
        <v>3</v>
      </c>
      <c r="H774">
        <v>1</v>
      </c>
      <c r="I774">
        <v>1</v>
      </c>
      <c r="J774">
        <v>2</v>
      </c>
      <c r="K774">
        <v>4</v>
      </c>
      <c r="L774">
        <v>4</v>
      </c>
      <c r="M774">
        <v>2</v>
      </c>
      <c r="N774">
        <v>1</v>
      </c>
      <c r="O774">
        <v>4</v>
      </c>
      <c r="P774">
        <v>2</v>
      </c>
    </row>
    <row r="775" spans="1:16" x14ac:dyDescent="0.25">
      <c r="A775" s="9" t="s">
        <v>1018</v>
      </c>
      <c r="B775">
        <v>2</v>
      </c>
      <c r="C775">
        <v>3</v>
      </c>
      <c r="D775">
        <v>3</v>
      </c>
      <c r="E775">
        <v>1</v>
      </c>
      <c r="F775">
        <v>1</v>
      </c>
      <c r="G775">
        <v>2</v>
      </c>
      <c r="H775">
        <v>4</v>
      </c>
      <c r="I775">
        <v>2</v>
      </c>
      <c r="J775">
        <v>4</v>
      </c>
      <c r="K775">
        <v>4</v>
      </c>
      <c r="L775">
        <v>1</v>
      </c>
      <c r="M775">
        <v>3</v>
      </c>
      <c r="N775">
        <v>3</v>
      </c>
      <c r="O775">
        <v>3</v>
      </c>
      <c r="P775">
        <v>3</v>
      </c>
    </row>
    <row r="776" spans="1:16" x14ac:dyDescent="0.25">
      <c r="A776" s="9" t="s">
        <v>1019</v>
      </c>
      <c r="B776">
        <v>4</v>
      </c>
      <c r="C776">
        <v>4</v>
      </c>
      <c r="D776">
        <v>3</v>
      </c>
      <c r="E776">
        <v>3</v>
      </c>
      <c r="F776">
        <v>4</v>
      </c>
      <c r="G776">
        <v>4</v>
      </c>
      <c r="H776">
        <v>3</v>
      </c>
      <c r="I776">
        <v>3</v>
      </c>
      <c r="J776">
        <v>4</v>
      </c>
      <c r="K776">
        <v>3</v>
      </c>
      <c r="L776">
        <v>2</v>
      </c>
      <c r="M776">
        <v>4</v>
      </c>
      <c r="N776">
        <v>2</v>
      </c>
      <c r="O776">
        <v>3</v>
      </c>
      <c r="P776">
        <v>4</v>
      </c>
    </row>
    <row r="777" spans="1:16" x14ac:dyDescent="0.25">
      <c r="A777" s="9" t="s">
        <v>1020</v>
      </c>
      <c r="B777">
        <v>4</v>
      </c>
      <c r="C777">
        <v>4</v>
      </c>
      <c r="D777">
        <v>4</v>
      </c>
      <c r="E777">
        <v>3</v>
      </c>
      <c r="F777">
        <v>3</v>
      </c>
      <c r="G777">
        <v>4</v>
      </c>
      <c r="H777">
        <v>1</v>
      </c>
      <c r="I777">
        <v>3</v>
      </c>
      <c r="J777">
        <v>2</v>
      </c>
      <c r="K777">
        <v>2</v>
      </c>
      <c r="L777">
        <v>2</v>
      </c>
      <c r="M777">
        <v>4</v>
      </c>
      <c r="N777">
        <v>1</v>
      </c>
      <c r="O777">
        <v>1</v>
      </c>
      <c r="P777">
        <v>4</v>
      </c>
    </row>
    <row r="778" spans="1:16" x14ac:dyDescent="0.25">
      <c r="A778" s="9" t="s">
        <v>1021</v>
      </c>
      <c r="B778">
        <v>3</v>
      </c>
      <c r="C778">
        <v>3</v>
      </c>
      <c r="D778">
        <v>1</v>
      </c>
      <c r="E778">
        <v>1</v>
      </c>
      <c r="F778">
        <v>4</v>
      </c>
      <c r="G778">
        <v>4</v>
      </c>
      <c r="H778">
        <v>1</v>
      </c>
      <c r="I778">
        <v>1</v>
      </c>
      <c r="J778">
        <v>1</v>
      </c>
      <c r="K778">
        <v>4</v>
      </c>
      <c r="L778">
        <v>3</v>
      </c>
      <c r="M778">
        <v>2</v>
      </c>
      <c r="N778">
        <v>2</v>
      </c>
      <c r="O778">
        <v>2</v>
      </c>
      <c r="P778">
        <v>3</v>
      </c>
    </row>
    <row r="779" spans="1:16" x14ac:dyDescent="0.25">
      <c r="A779" s="9" t="s">
        <v>1022</v>
      </c>
      <c r="B779">
        <v>3</v>
      </c>
      <c r="C779">
        <v>4</v>
      </c>
      <c r="D779">
        <v>4</v>
      </c>
      <c r="E779">
        <v>4</v>
      </c>
      <c r="F779">
        <v>2</v>
      </c>
      <c r="G779">
        <v>4</v>
      </c>
      <c r="H779">
        <v>4</v>
      </c>
      <c r="I779">
        <v>1</v>
      </c>
      <c r="J779">
        <v>2</v>
      </c>
      <c r="K779">
        <v>2</v>
      </c>
      <c r="L779">
        <v>1</v>
      </c>
      <c r="M779">
        <v>3</v>
      </c>
      <c r="N779">
        <v>2</v>
      </c>
      <c r="O779">
        <v>1</v>
      </c>
      <c r="P779">
        <v>4</v>
      </c>
    </row>
    <row r="780" spans="1:16" x14ac:dyDescent="0.25">
      <c r="A780" s="9" t="s">
        <v>1023</v>
      </c>
      <c r="B780">
        <v>4</v>
      </c>
      <c r="C780">
        <v>4</v>
      </c>
      <c r="D780">
        <v>3</v>
      </c>
      <c r="E780">
        <v>1</v>
      </c>
      <c r="F780">
        <v>4</v>
      </c>
      <c r="G780">
        <v>3</v>
      </c>
      <c r="H780">
        <v>3</v>
      </c>
      <c r="I780">
        <v>2</v>
      </c>
      <c r="J780">
        <v>1</v>
      </c>
      <c r="K780">
        <v>1</v>
      </c>
      <c r="L780">
        <v>3</v>
      </c>
      <c r="M780">
        <v>2</v>
      </c>
      <c r="N780">
        <v>2</v>
      </c>
      <c r="O780">
        <v>2</v>
      </c>
      <c r="P780">
        <v>3</v>
      </c>
    </row>
    <row r="781" spans="1:16" x14ac:dyDescent="0.25">
      <c r="A781" s="9" t="s">
        <v>1024</v>
      </c>
      <c r="B781">
        <v>3</v>
      </c>
      <c r="C781">
        <v>2</v>
      </c>
      <c r="D781">
        <v>1</v>
      </c>
      <c r="E781">
        <v>2</v>
      </c>
      <c r="F781">
        <v>1</v>
      </c>
      <c r="G781">
        <v>3</v>
      </c>
      <c r="H781">
        <v>3</v>
      </c>
      <c r="I781">
        <v>4</v>
      </c>
      <c r="J781">
        <v>3</v>
      </c>
      <c r="K781">
        <v>3</v>
      </c>
      <c r="L781">
        <v>3</v>
      </c>
      <c r="M781">
        <v>3</v>
      </c>
      <c r="N781">
        <v>3</v>
      </c>
      <c r="O781">
        <v>1</v>
      </c>
      <c r="P781">
        <v>4</v>
      </c>
    </row>
    <row r="782" spans="1:16" x14ac:dyDescent="0.25">
      <c r="A782" s="9" t="s">
        <v>1025</v>
      </c>
      <c r="B782">
        <v>2</v>
      </c>
      <c r="C782">
        <v>4</v>
      </c>
      <c r="D782">
        <v>4</v>
      </c>
      <c r="E782">
        <v>4</v>
      </c>
      <c r="F782">
        <v>2</v>
      </c>
      <c r="G782">
        <v>2</v>
      </c>
      <c r="H782">
        <v>1</v>
      </c>
      <c r="I782">
        <v>2</v>
      </c>
      <c r="J782">
        <v>4</v>
      </c>
      <c r="K782">
        <v>2</v>
      </c>
      <c r="L782">
        <v>3</v>
      </c>
      <c r="M782">
        <v>4</v>
      </c>
      <c r="N782">
        <v>3</v>
      </c>
      <c r="O782">
        <v>2</v>
      </c>
      <c r="P782">
        <v>1</v>
      </c>
    </row>
    <row r="783" spans="1:16" x14ac:dyDescent="0.25">
      <c r="A783" s="9" t="s">
        <v>1026</v>
      </c>
      <c r="B783">
        <v>4</v>
      </c>
      <c r="C783">
        <v>2</v>
      </c>
      <c r="D783">
        <v>3</v>
      </c>
      <c r="E783">
        <v>2</v>
      </c>
      <c r="F783">
        <v>1</v>
      </c>
      <c r="G783">
        <v>4</v>
      </c>
      <c r="H783">
        <v>1</v>
      </c>
      <c r="I783">
        <v>4</v>
      </c>
      <c r="J783">
        <v>4</v>
      </c>
      <c r="K783">
        <v>3</v>
      </c>
      <c r="L783">
        <v>2</v>
      </c>
      <c r="M783">
        <v>3</v>
      </c>
      <c r="N783">
        <v>3</v>
      </c>
      <c r="O783">
        <v>4</v>
      </c>
      <c r="P783">
        <v>2</v>
      </c>
    </row>
    <row r="784" spans="1:16" x14ac:dyDescent="0.25">
      <c r="A784" s="9" t="s">
        <v>1027</v>
      </c>
      <c r="B784">
        <v>4</v>
      </c>
      <c r="C784">
        <v>3</v>
      </c>
      <c r="D784">
        <v>3</v>
      </c>
      <c r="E784">
        <v>4</v>
      </c>
      <c r="F784">
        <v>2</v>
      </c>
      <c r="G784">
        <v>4</v>
      </c>
      <c r="H784">
        <v>4</v>
      </c>
      <c r="I784">
        <v>2</v>
      </c>
      <c r="J784">
        <v>3</v>
      </c>
      <c r="K784">
        <v>2</v>
      </c>
      <c r="L784">
        <v>3</v>
      </c>
      <c r="M784">
        <v>3</v>
      </c>
      <c r="N784">
        <v>3</v>
      </c>
      <c r="O784">
        <v>4</v>
      </c>
      <c r="P784">
        <v>3</v>
      </c>
    </row>
    <row r="785" spans="1:16" x14ac:dyDescent="0.25">
      <c r="A785" s="9" t="s">
        <v>1028</v>
      </c>
      <c r="B785">
        <v>1</v>
      </c>
      <c r="C785">
        <v>1</v>
      </c>
      <c r="D785">
        <v>4</v>
      </c>
      <c r="E785">
        <v>2</v>
      </c>
      <c r="F785">
        <v>3</v>
      </c>
      <c r="G785">
        <v>1</v>
      </c>
      <c r="H785">
        <v>4</v>
      </c>
      <c r="I785">
        <v>3</v>
      </c>
      <c r="J785">
        <v>1</v>
      </c>
      <c r="K785">
        <v>2</v>
      </c>
      <c r="L785">
        <v>2</v>
      </c>
      <c r="M785">
        <v>2</v>
      </c>
      <c r="N785">
        <v>1</v>
      </c>
      <c r="O785">
        <v>3</v>
      </c>
      <c r="P785">
        <v>1</v>
      </c>
    </row>
    <row r="786" spans="1:16" x14ac:dyDescent="0.25">
      <c r="A786" s="9" t="s">
        <v>1029</v>
      </c>
      <c r="B786">
        <v>4</v>
      </c>
      <c r="C786">
        <v>3</v>
      </c>
      <c r="D786">
        <v>1</v>
      </c>
      <c r="E786">
        <v>4</v>
      </c>
      <c r="F786">
        <v>3</v>
      </c>
      <c r="G786">
        <v>3</v>
      </c>
      <c r="H786">
        <v>1</v>
      </c>
      <c r="I786">
        <v>4</v>
      </c>
      <c r="J786">
        <v>4</v>
      </c>
      <c r="K786">
        <v>1</v>
      </c>
      <c r="L786">
        <v>4</v>
      </c>
      <c r="M786">
        <v>4</v>
      </c>
      <c r="N786">
        <v>3</v>
      </c>
      <c r="O786">
        <v>3</v>
      </c>
      <c r="P786">
        <v>4</v>
      </c>
    </row>
    <row r="787" spans="1:16" x14ac:dyDescent="0.25">
      <c r="A787" s="9" t="s">
        <v>1030</v>
      </c>
      <c r="B787">
        <v>1</v>
      </c>
      <c r="C787">
        <v>1</v>
      </c>
      <c r="D787">
        <v>3</v>
      </c>
      <c r="E787">
        <v>2</v>
      </c>
      <c r="F787">
        <v>3</v>
      </c>
      <c r="G787">
        <v>1</v>
      </c>
      <c r="H787">
        <v>4</v>
      </c>
      <c r="I787">
        <v>2</v>
      </c>
      <c r="J787">
        <v>3</v>
      </c>
      <c r="K787">
        <v>1</v>
      </c>
      <c r="L787">
        <v>3</v>
      </c>
      <c r="M787">
        <v>2</v>
      </c>
      <c r="N787">
        <v>2</v>
      </c>
      <c r="O787">
        <v>4</v>
      </c>
      <c r="P787">
        <v>4</v>
      </c>
    </row>
    <row r="788" spans="1:16" x14ac:dyDescent="0.25">
      <c r="A788" s="9" t="s">
        <v>1031</v>
      </c>
      <c r="B788">
        <v>3</v>
      </c>
      <c r="C788">
        <v>3</v>
      </c>
      <c r="D788">
        <v>4</v>
      </c>
      <c r="E788">
        <v>1</v>
      </c>
      <c r="F788">
        <v>4</v>
      </c>
      <c r="G788">
        <v>2</v>
      </c>
      <c r="H788">
        <v>3</v>
      </c>
      <c r="I788">
        <v>1</v>
      </c>
      <c r="J788">
        <v>4</v>
      </c>
      <c r="K788">
        <v>3</v>
      </c>
      <c r="L788">
        <v>3</v>
      </c>
      <c r="M788">
        <v>3</v>
      </c>
      <c r="N788">
        <v>4</v>
      </c>
      <c r="O788">
        <v>4</v>
      </c>
      <c r="P788">
        <v>2</v>
      </c>
    </row>
    <row r="789" spans="1:16" x14ac:dyDescent="0.25">
      <c r="A789" s="9" t="s">
        <v>1032</v>
      </c>
      <c r="B789">
        <v>1</v>
      </c>
      <c r="C789">
        <v>4</v>
      </c>
      <c r="D789">
        <v>1</v>
      </c>
      <c r="E789">
        <v>4</v>
      </c>
      <c r="F789">
        <v>2</v>
      </c>
      <c r="G789">
        <v>2</v>
      </c>
      <c r="H789">
        <v>4</v>
      </c>
      <c r="I789">
        <v>1</v>
      </c>
      <c r="J789">
        <v>3</v>
      </c>
      <c r="K789">
        <v>2</v>
      </c>
      <c r="L789">
        <v>4</v>
      </c>
      <c r="M789">
        <v>2</v>
      </c>
      <c r="N789">
        <v>2</v>
      </c>
      <c r="O789">
        <v>1</v>
      </c>
      <c r="P789">
        <v>2</v>
      </c>
    </row>
    <row r="790" spans="1:16" x14ac:dyDescent="0.25">
      <c r="A790" s="9" t="s">
        <v>1033</v>
      </c>
      <c r="B790">
        <v>3</v>
      </c>
      <c r="C790">
        <v>1</v>
      </c>
      <c r="D790">
        <v>1</v>
      </c>
      <c r="E790">
        <v>3</v>
      </c>
      <c r="F790">
        <v>4</v>
      </c>
      <c r="G790">
        <v>2</v>
      </c>
      <c r="H790">
        <v>1</v>
      </c>
      <c r="I790">
        <v>1</v>
      </c>
      <c r="J790">
        <v>3</v>
      </c>
      <c r="K790">
        <v>2</v>
      </c>
      <c r="L790">
        <v>2</v>
      </c>
      <c r="M790">
        <v>2</v>
      </c>
      <c r="N790">
        <v>1</v>
      </c>
      <c r="O790">
        <v>2</v>
      </c>
      <c r="P790">
        <v>3</v>
      </c>
    </row>
    <row r="791" spans="1:16" x14ac:dyDescent="0.25">
      <c r="A791" s="9" t="s">
        <v>1034</v>
      </c>
      <c r="B791">
        <v>2</v>
      </c>
      <c r="C791">
        <v>2</v>
      </c>
      <c r="D791">
        <v>3</v>
      </c>
      <c r="E791">
        <v>2</v>
      </c>
      <c r="F791">
        <v>4</v>
      </c>
      <c r="G791">
        <v>4</v>
      </c>
      <c r="H791">
        <v>3</v>
      </c>
      <c r="I791">
        <v>1</v>
      </c>
      <c r="J791">
        <v>3</v>
      </c>
      <c r="K791">
        <v>1</v>
      </c>
      <c r="L791">
        <v>1</v>
      </c>
      <c r="M791">
        <v>1</v>
      </c>
      <c r="N791">
        <v>2</v>
      </c>
      <c r="O791">
        <v>1</v>
      </c>
      <c r="P791">
        <v>3</v>
      </c>
    </row>
    <row r="792" spans="1:16" x14ac:dyDescent="0.25">
      <c r="A792" s="9" t="s">
        <v>1035</v>
      </c>
      <c r="B792">
        <v>2</v>
      </c>
      <c r="C792">
        <v>2</v>
      </c>
      <c r="D792">
        <v>1</v>
      </c>
      <c r="E792">
        <v>2</v>
      </c>
      <c r="F792">
        <v>1</v>
      </c>
      <c r="G792">
        <v>2</v>
      </c>
      <c r="H792">
        <v>1</v>
      </c>
      <c r="I792">
        <v>1</v>
      </c>
      <c r="J792">
        <v>2</v>
      </c>
      <c r="K792">
        <v>2</v>
      </c>
      <c r="L792">
        <v>4</v>
      </c>
      <c r="M792">
        <v>2</v>
      </c>
      <c r="N792">
        <v>4</v>
      </c>
      <c r="O792">
        <v>2</v>
      </c>
      <c r="P792">
        <v>3</v>
      </c>
    </row>
    <row r="793" spans="1:16" x14ac:dyDescent="0.25">
      <c r="A793" s="9" t="s">
        <v>1036</v>
      </c>
      <c r="B793">
        <v>1</v>
      </c>
      <c r="C793">
        <v>1</v>
      </c>
      <c r="D793">
        <v>3</v>
      </c>
      <c r="E793">
        <v>2</v>
      </c>
      <c r="F793">
        <v>4</v>
      </c>
      <c r="G793">
        <v>4</v>
      </c>
      <c r="H793">
        <v>1</v>
      </c>
      <c r="I793">
        <v>3</v>
      </c>
      <c r="J793">
        <v>4</v>
      </c>
      <c r="K793">
        <v>1</v>
      </c>
      <c r="L793">
        <v>4</v>
      </c>
      <c r="M793">
        <v>2</v>
      </c>
      <c r="N793">
        <v>2</v>
      </c>
      <c r="O793">
        <v>2</v>
      </c>
      <c r="P793">
        <v>3</v>
      </c>
    </row>
    <row r="794" spans="1:16" x14ac:dyDescent="0.25">
      <c r="A794" s="9" t="s">
        <v>1037</v>
      </c>
      <c r="B794">
        <v>4</v>
      </c>
      <c r="C794">
        <v>1</v>
      </c>
      <c r="D794">
        <v>2</v>
      </c>
      <c r="E794">
        <v>1</v>
      </c>
      <c r="F794">
        <v>1</v>
      </c>
      <c r="G794">
        <v>1</v>
      </c>
      <c r="H794">
        <v>4</v>
      </c>
      <c r="I794">
        <v>4</v>
      </c>
      <c r="J794">
        <v>3</v>
      </c>
      <c r="K794">
        <v>1</v>
      </c>
      <c r="L794">
        <v>2</v>
      </c>
      <c r="M794">
        <v>2</v>
      </c>
      <c r="N794">
        <v>1</v>
      </c>
      <c r="O794">
        <v>2</v>
      </c>
      <c r="P794">
        <v>4</v>
      </c>
    </row>
    <row r="795" spans="1:16" x14ac:dyDescent="0.25">
      <c r="A795" s="9" t="s">
        <v>1038</v>
      </c>
      <c r="B795">
        <v>2</v>
      </c>
      <c r="C795">
        <v>4</v>
      </c>
      <c r="D795">
        <v>4</v>
      </c>
      <c r="E795">
        <v>4</v>
      </c>
      <c r="F795">
        <v>2</v>
      </c>
      <c r="G795">
        <v>1</v>
      </c>
      <c r="H795">
        <v>4</v>
      </c>
      <c r="I795">
        <v>2</v>
      </c>
      <c r="J795">
        <v>3</v>
      </c>
      <c r="K795">
        <v>4</v>
      </c>
      <c r="L795">
        <v>2</v>
      </c>
      <c r="M795">
        <v>3</v>
      </c>
      <c r="N795">
        <v>1</v>
      </c>
      <c r="O795">
        <v>4</v>
      </c>
      <c r="P795">
        <v>3</v>
      </c>
    </row>
    <row r="796" spans="1:16" x14ac:dyDescent="0.25">
      <c r="A796" s="9" t="s">
        <v>1039</v>
      </c>
      <c r="B796">
        <v>4</v>
      </c>
      <c r="C796">
        <v>4</v>
      </c>
      <c r="D796">
        <v>1</v>
      </c>
      <c r="E796">
        <v>2</v>
      </c>
      <c r="F796">
        <v>1</v>
      </c>
      <c r="G796">
        <v>2</v>
      </c>
      <c r="H796">
        <v>1</v>
      </c>
      <c r="I796">
        <v>2</v>
      </c>
      <c r="J796">
        <v>4</v>
      </c>
      <c r="K796">
        <v>1</v>
      </c>
      <c r="L796">
        <v>3</v>
      </c>
      <c r="M796">
        <v>2</v>
      </c>
      <c r="N796">
        <v>3</v>
      </c>
      <c r="O796">
        <v>1</v>
      </c>
      <c r="P796">
        <v>3</v>
      </c>
    </row>
    <row r="797" spans="1:16" x14ac:dyDescent="0.25">
      <c r="A797" s="9" t="s">
        <v>1040</v>
      </c>
      <c r="B797">
        <v>2</v>
      </c>
      <c r="C797">
        <v>3</v>
      </c>
      <c r="D797">
        <v>1</v>
      </c>
      <c r="E797">
        <v>3</v>
      </c>
      <c r="F797">
        <v>2</v>
      </c>
      <c r="G797">
        <v>4</v>
      </c>
      <c r="H797">
        <v>2</v>
      </c>
      <c r="I797">
        <v>3</v>
      </c>
      <c r="J797">
        <v>2</v>
      </c>
      <c r="K797">
        <v>3</v>
      </c>
      <c r="L797">
        <v>3</v>
      </c>
      <c r="M797">
        <v>3</v>
      </c>
      <c r="N797">
        <v>1</v>
      </c>
      <c r="O797">
        <v>2</v>
      </c>
      <c r="P797">
        <v>2</v>
      </c>
    </row>
    <row r="798" spans="1:16" x14ac:dyDescent="0.25">
      <c r="A798" s="9" t="s">
        <v>1041</v>
      </c>
      <c r="B798">
        <v>1</v>
      </c>
      <c r="C798">
        <v>1</v>
      </c>
      <c r="D798">
        <v>1</v>
      </c>
      <c r="E798">
        <v>2</v>
      </c>
      <c r="F798">
        <v>4</v>
      </c>
      <c r="G798">
        <v>1</v>
      </c>
      <c r="H798">
        <v>3</v>
      </c>
      <c r="I798">
        <v>2</v>
      </c>
      <c r="J798">
        <v>2</v>
      </c>
      <c r="K798">
        <v>1</v>
      </c>
      <c r="L798">
        <v>4</v>
      </c>
      <c r="M798">
        <v>3</v>
      </c>
      <c r="N798">
        <v>2</v>
      </c>
      <c r="O798">
        <v>3</v>
      </c>
      <c r="P798">
        <v>3</v>
      </c>
    </row>
    <row r="799" spans="1:16" x14ac:dyDescent="0.25">
      <c r="A799" s="9" t="s">
        <v>1042</v>
      </c>
      <c r="B799">
        <v>1</v>
      </c>
      <c r="C799">
        <v>1</v>
      </c>
      <c r="D799">
        <v>3</v>
      </c>
      <c r="E799">
        <v>1</v>
      </c>
      <c r="F799">
        <v>1</v>
      </c>
      <c r="G799">
        <v>4</v>
      </c>
      <c r="H799">
        <v>4</v>
      </c>
      <c r="I799">
        <v>4</v>
      </c>
      <c r="J799">
        <v>3</v>
      </c>
      <c r="K799">
        <v>2</v>
      </c>
      <c r="L799">
        <v>2</v>
      </c>
      <c r="M799">
        <v>4</v>
      </c>
      <c r="N799">
        <v>4</v>
      </c>
      <c r="O799">
        <v>3</v>
      </c>
      <c r="P799">
        <v>4</v>
      </c>
    </row>
    <row r="800" spans="1:16" x14ac:dyDescent="0.25">
      <c r="A800" s="9" t="s">
        <v>1043</v>
      </c>
      <c r="B800">
        <v>1</v>
      </c>
      <c r="C800">
        <v>2</v>
      </c>
      <c r="D800">
        <v>1</v>
      </c>
      <c r="E800">
        <v>2</v>
      </c>
      <c r="F800">
        <v>4</v>
      </c>
      <c r="G800">
        <v>2</v>
      </c>
      <c r="H800">
        <v>1</v>
      </c>
      <c r="I800">
        <v>2</v>
      </c>
      <c r="J800">
        <v>4</v>
      </c>
      <c r="K800">
        <v>3</v>
      </c>
      <c r="L800">
        <v>2</v>
      </c>
      <c r="M800">
        <v>1</v>
      </c>
      <c r="N800">
        <v>2</v>
      </c>
      <c r="O800">
        <v>2</v>
      </c>
      <c r="P800">
        <v>1</v>
      </c>
    </row>
    <row r="801" spans="1:16" x14ac:dyDescent="0.25">
      <c r="A801" s="9" t="s">
        <v>1044</v>
      </c>
      <c r="B801">
        <v>3</v>
      </c>
      <c r="C801">
        <v>1</v>
      </c>
      <c r="D801">
        <v>2</v>
      </c>
      <c r="E801">
        <v>2</v>
      </c>
      <c r="F801">
        <v>4</v>
      </c>
      <c r="G801">
        <v>4</v>
      </c>
      <c r="H801">
        <v>3</v>
      </c>
      <c r="I801">
        <v>1</v>
      </c>
      <c r="J801">
        <v>4</v>
      </c>
      <c r="K801">
        <v>4</v>
      </c>
      <c r="L801">
        <v>3</v>
      </c>
      <c r="M801">
        <v>4</v>
      </c>
      <c r="N801">
        <v>3</v>
      </c>
      <c r="O801">
        <v>4</v>
      </c>
      <c r="P801">
        <v>2</v>
      </c>
    </row>
    <row r="802" spans="1:16" x14ac:dyDescent="0.25">
      <c r="A802" s="9" t="s">
        <v>1045</v>
      </c>
      <c r="B802">
        <v>3</v>
      </c>
      <c r="C802">
        <v>2</v>
      </c>
      <c r="D802">
        <v>1</v>
      </c>
      <c r="E802">
        <v>3</v>
      </c>
      <c r="F802">
        <v>4</v>
      </c>
      <c r="G802">
        <v>3</v>
      </c>
      <c r="H802">
        <v>2</v>
      </c>
      <c r="I802">
        <v>1</v>
      </c>
      <c r="J802">
        <v>1</v>
      </c>
      <c r="K802">
        <v>4</v>
      </c>
      <c r="L802">
        <v>2</v>
      </c>
      <c r="M802">
        <v>4</v>
      </c>
      <c r="N802">
        <v>1</v>
      </c>
      <c r="O802">
        <v>2</v>
      </c>
      <c r="P802">
        <v>1</v>
      </c>
    </row>
    <row r="803" spans="1:16" x14ac:dyDescent="0.25">
      <c r="A803" s="9" t="s">
        <v>1046</v>
      </c>
      <c r="B803">
        <v>3</v>
      </c>
      <c r="C803">
        <v>3</v>
      </c>
      <c r="D803">
        <v>1</v>
      </c>
      <c r="E803">
        <v>1</v>
      </c>
      <c r="F803">
        <v>1</v>
      </c>
      <c r="G803">
        <v>3</v>
      </c>
      <c r="H803">
        <v>1</v>
      </c>
      <c r="I803">
        <v>1</v>
      </c>
      <c r="J803">
        <v>2</v>
      </c>
      <c r="K803">
        <v>3</v>
      </c>
      <c r="L803">
        <v>4</v>
      </c>
      <c r="M803">
        <v>3</v>
      </c>
      <c r="N803">
        <v>2</v>
      </c>
      <c r="O803">
        <v>4</v>
      </c>
      <c r="P803">
        <v>4</v>
      </c>
    </row>
    <row r="804" spans="1:16" x14ac:dyDescent="0.25">
      <c r="A804" s="9" t="s">
        <v>1047</v>
      </c>
      <c r="B804">
        <v>4</v>
      </c>
      <c r="C804">
        <v>4</v>
      </c>
      <c r="D804">
        <v>3</v>
      </c>
      <c r="E804">
        <v>2</v>
      </c>
      <c r="F804">
        <v>3</v>
      </c>
      <c r="G804">
        <v>4</v>
      </c>
      <c r="H804">
        <v>4</v>
      </c>
      <c r="I804">
        <v>3</v>
      </c>
      <c r="J804">
        <v>4</v>
      </c>
      <c r="K804">
        <v>3</v>
      </c>
      <c r="L804">
        <v>4</v>
      </c>
      <c r="M804">
        <v>1</v>
      </c>
      <c r="N804">
        <v>3</v>
      </c>
      <c r="O804">
        <v>1</v>
      </c>
      <c r="P804">
        <v>1</v>
      </c>
    </row>
    <row r="805" spans="1:16" x14ac:dyDescent="0.25">
      <c r="A805" s="9" t="s">
        <v>1048</v>
      </c>
      <c r="B805">
        <v>2</v>
      </c>
      <c r="C805">
        <v>2</v>
      </c>
      <c r="D805">
        <v>1</v>
      </c>
      <c r="E805">
        <v>1</v>
      </c>
      <c r="F805">
        <v>1</v>
      </c>
      <c r="G805">
        <v>2</v>
      </c>
      <c r="H805">
        <v>2</v>
      </c>
      <c r="I805">
        <v>1</v>
      </c>
      <c r="J805">
        <v>2</v>
      </c>
      <c r="K805">
        <v>3</v>
      </c>
      <c r="L805">
        <v>4</v>
      </c>
      <c r="M805">
        <v>1</v>
      </c>
      <c r="N805">
        <v>2</v>
      </c>
      <c r="O805">
        <v>2</v>
      </c>
      <c r="P805">
        <v>3</v>
      </c>
    </row>
    <row r="806" spans="1:16" x14ac:dyDescent="0.25">
      <c r="A806" s="9" t="s">
        <v>1049</v>
      </c>
      <c r="B806">
        <v>4</v>
      </c>
      <c r="C806">
        <v>1</v>
      </c>
      <c r="D806">
        <v>1</v>
      </c>
      <c r="E806">
        <v>4</v>
      </c>
      <c r="F806">
        <v>1</v>
      </c>
      <c r="G806">
        <v>2</v>
      </c>
      <c r="H806">
        <v>4</v>
      </c>
      <c r="I806">
        <v>2</v>
      </c>
      <c r="J806">
        <v>4</v>
      </c>
      <c r="K806">
        <v>2</v>
      </c>
      <c r="L806">
        <v>2</v>
      </c>
      <c r="M806">
        <v>2</v>
      </c>
      <c r="N806">
        <v>1</v>
      </c>
      <c r="O806">
        <v>1</v>
      </c>
      <c r="P806">
        <v>1</v>
      </c>
    </row>
    <row r="807" spans="1:16" x14ac:dyDescent="0.25">
      <c r="A807" s="9" t="s">
        <v>1050</v>
      </c>
      <c r="B807">
        <v>3</v>
      </c>
      <c r="C807">
        <v>3</v>
      </c>
      <c r="D807">
        <v>1</v>
      </c>
      <c r="E807">
        <v>1</v>
      </c>
      <c r="F807">
        <v>4</v>
      </c>
      <c r="G807">
        <v>1</v>
      </c>
      <c r="H807">
        <v>3</v>
      </c>
      <c r="I807">
        <v>1</v>
      </c>
      <c r="J807">
        <v>3</v>
      </c>
      <c r="K807">
        <v>4</v>
      </c>
      <c r="L807">
        <v>4</v>
      </c>
      <c r="M807">
        <v>2</v>
      </c>
      <c r="N807">
        <v>2</v>
      </c>
      <c r="O807">
        <v>2</v>
      </c>
      <c r="P807">
        <v>3</v>
      </c>
    </row>
    <row r="808" spans="1:16" x14ac:dyDescent="0.25">
      <c r="A808" s="9" t="s">
        <v>1051</v>
      </c>
      <c r="B808">
        <v>2</v>
      </c>
      <c r="C808">
        <v>4</v>
      </c>
      <c r="D808">
        <v>1</v>
      </c>
      <c r="E808">
        <v>3</v>
      </c>
      <c r="F808">
        <v>4</v>
      </c>
      <c r="G808">
        <v>1</v>
      </c>
      <c r="H808">
        <v>1</v>
      </c>
      <c r="I808">
        <v>3</v>
      </c>
      <c r="J808">
        <v>3</v>
      </c>
      <c r="K808">
        <v>4</v>
      </c>
      <c r="L808">
        <v>3</v>
      </c>
      <c r="M808">
        <v>4</v>
      </c>
      <c r="N808">
        <v>4</v>
      </c>
      <c r="O808">
        <v>4</v>
      </c>
      <c r="P808">
        <v>3</v>
      </c>
    </row>
    <row r="809" spans="1:16" x14ac:dyDescent="0.25">
      <c r="A809" s="9" t="s">
        <v>1052</v>
      </c>
      <c r="B809">
        <v>3</v>
      </c>
      <c r="C809">
        <v>1</v>
      </c>
      <c r="D809">
        <v>3</v>
      </c>
      <c r="E809">
        <v>1</v>
      </c>
      <c r="F809">
        <v>4</v>
      </c>
      <c r="G809">
        <v>1</v>
      </c>
      <c r="H809">
        <v>3</v>
      </c>
      <c r="I809">
        <v>4</v>
      </c>
      <c r="J809">
        <v>4</v>
      </c>
      <c r="K809">
        <v>4</v>
      </c>
      <c r="L809">
        <v>3</v>
      </c>
      <c r="M809">
        <v>4</v>
      </c>
      <c r="N809">
        <v>3</v>
      </c>
      <c r="O809">
        <v>3</v>
      </c>
      <c r="P809">
        <v>3</v>
      </c>
    </row>
    <row r="810" spans="1:16" x14ac:dyDescent="0.25">
      <c r="A810" s="9" t="s">
        <v>1053</v>
      </c>
      <c r="B810">
        <v>2</v>
      </c>
      <c r="C810">
        <v>3</v>
      </c>
      <c r="D810">
        <v>4</v>
      </c>
      <c r="E810">
        <v>3</v>
      </c>
      <c r="F810">
        <v>2</v>
      </c>
      <c r="G810">
        <v>4</v>
      </c>
      <c r="H810">
        <v>2</v>
      </c>
      <c r="I810">
        <v>2</v>
      </c>
      <c r="J810">
        <v>3</v>
      </c>
      <c r="K810">
        <v>3</v>
      </c>
      <c r="L810">
        <v>1</v>
      </c>
      <c r="M810">
        <v>2</v>
      </c>
      <c r="N810">
        <v>4</v>
      </c>
      <c r="O810">
        <v>3</v>
      </c>
      <c r="P810">
        <v>2</v>
      </c>
    </row>
    <row r="811" spans="1:16" x14ac:dyDescent="0.25">
      <c r="A811" s="9" t="s">
        <v>1054</v>
      </c>
      <c r="B811">
        <v>2</v>
      </c>
      <c r="C811">
        <v>2</v>
      </c>
      <c r="D811">
        <v>2</v>
      </c>
      <c r="E811">
        <v>1</v>
      </c>
      <c r="F811">
        <v>2</v>
      </c>
      <c r="G811">
        <v>3</v>
      </c>
      <c r="H811">
        <v>4</v>
      </c>
      <c r="I811">
        <v>4</v>
      </c>
      <c r="J811">
        <v>1</v>
      </c>
      <c r="K811">
        <v>1</v>
      </c>
      <c r="L811">
        <v>3</v>
      </c>
      <c r="M811">
        <v>4</v>
      </c>
      <c r="N811">
        <v>2</v>
      </c>
      <c r="O811">
        <v>3</v>
      </c>
      <c r="P811">
        <v>3</v>
      </c>
    </row>
    <row r="812" spans="1:16" x14ac:dyDescent="0.25">
      <c r="A812" s="9" t="s">
        <v>1055</v>
      </c>
      <c r="B812">
        <v>2</v>
      </c>
      <c r="C812">
        <v>3</v>
      </c>
      <c r="D812">
        <v>1</v>
      </c>
      <c r="E812">
        <v>2</v>
      </c>
      <c r="F812">
        <v>2</v>
      </c>
      <c r="G812">
        <v>2</v>
      </c>
      <c r="H812">
        <v>2</v>
      </c>
      <c r="I812">
        <v>3</v>
      </c>
      <c r="J812">
        <v>2</v>
      </c>
      <c r="K812">
        <v>2</v>
      </c>
      <c r="L812">
        <v>1</v>
      </c>
      <c r="M812">
        <v>2</v>
      </c>
      <c r="N812">
        <v>1</v>
      </c>
      <c r="O812">
        <v>2</v>
      </c>
      <c r="P812">
        <v>2</v>
      </c>
    </row>
    <row r="813" spans="1:16" x14ac:dyDescent="0.25">
      <c r="A813" s="9" t="s">
        <v>1056</v>
      </c>
      <c r="B813">
        <v>3</v>
      </c>
      <c r="C813">
        <v>1</v>
      </c>
      <c r="D813">
        <v>1</v>
      </c>
      <c r="E813">
        <v>3</v>
      </c>
      <c r="F813">
        <v>1</v>
      </c>
      <c r="G813">
        <v>4</v>
      </c>
      <c r="H813">
        <v>3</v>
      </c>
      <c r="I813">
        <v>4</v>
      </c>
      <c r="J813">
        <v>2</v>
      </c>
      <c r="K813">
        <v>2</v>
      </c>
      <c r="L813">
        <v>2</v>
      </c>
      <c r="M813">
        <v>1</v>
      </c>
      <c r="N813">
        <v>3</v>
      </c>
      <c r="O813">
        <v>2</v>
      </c>
      <c r="P813">
        <v>2</v>
      </c>
    </row>
    <row r="814" spans="1:16" x14ac:dyDescent="0.25">
      <c r="A814" s="9" t="s">
        <v>1057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4</v>
      </c>
      <c r="I814">
        <v>1</v>
      </c>
      <c r="J814">
        <v>1</v>
      </c>
      <c r="K814">
        <v>4</v>
      </c>
      <c r="L814">
        <v>1</v>
      </c>
      <c r="M814">
        <v>3</v>
      </c>
      <c r="N814">
        <v>3</v>
      </c>
      <c r="O814">
        <v>2</v>
      </c>
      <c r="P814">
        <v>1</v>
      </c>
    </row>
    <row r="815" spans="1:16" x14ac:dyDescent="0.25">
      <c r="A815" s="9" t="s">
        <v>1058</v>
      </c>
      <c r="B815">
        <v>1</v>
      </c>
      <c r="C815">
        <v>2</v>
      </c>
      <c r="D815">
        <v>4</v>
      </c>
      <c r="E815">
        <v>2</v>
      </c>
      <c r="F815">
        <v>1</v>
      </c>
      <c r="G815">
        <v>4</v>
      </c>
      <c r="H815">
        <v>3</v>
      </c>
      <c r="I815">
        <v>2</v>
      </c>
      <c r="J815">
        <v>1</v>
      </c>
      <c r="K815">
        <v>4</v>
      </c>
      <c r="L815">
        <v>1</v>
      </c>
      <c r="M815">
        <v>2</v>
      </c>
      <c r="N815">
        <v>2</v>
      </c>
      <c r="O815">
        <v>2</v>
      </c>
      <c r="P815">
        <v>3</v>
      </c>
    </row>
    <row r="816" spans="1:16" x14ac:dyDescent="0.25">
      <c r="A816" s="9" t="s">
        <v>1059</v>
      </c>
      <c r="B816">
        <v>3</v>
      </c>
      <c r="C816">
        <v>4</v>
      </c>
      <c r="D816">
        <v>3</v>
      </c>
      <c r="E816">
        <v>3</v>
      </c>
      <c r="F816">
        <v>2</v>
      </c>
      <c r="G816">
        <v>4</v>
      </c>
      <c r="H816">
        <v>1</v>
      </c>
      <c r="I816">
        <v>3</v>
      </c>
      <c r="J816">
        <v>2</v>
      </c>
      <c r="K816">
        <v>4</v>
      </c>
      <c r="L816">
        <v>4</v>
      </c>
      <c r="M816">
        <v>1</v>
      </c>
      <c r="N816">
        <v>3</v>
      </c>
      <c r="O816">
        <v>3</v>
      </c>
      <c r="P816">
        <v>2</v>
      </c>
    </row>
    <row r="817" spans="1:16" x14ac:dyDescent="0.25">
      <c r="A817" s="9" t="s">
        <v>1060</v>
      </c>
      <c r="B817">
        <v>3</v>
      </c>
      <c r="C817">
        <v>1</v>
      </c>
      <c r="D817">
        <v>4</v>
      </c>
      <c r="E817">
        <v>4</v>
      </c>
      <c r="F817">
        <v>4</v>
      </c>
      <c r="G817">
        <v>3</v>
      </c>
      <c r="H817">
        <v>4</v>
      </c>
      <c r="I817">
        <v>2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4</v>
      </c>
      <c r="P817">
        <v>3</v>
      </c>
    </row>
    <row r="818" spans="1:16" x14ac:dyDescent="0.25">
      <c r="A818" s="9" t="s">
        <v>1061</v>
      </c>
      <c r="B818">
        <v>2</v>
      </c>
      <c r="C818">
        <v>2</v>
      </c>
      <c r="D818">
        <v>3</v>
      </c>
      <c r="E818">
        <v>2</v>
      </c>
      <c r="F818">
        <v>3</v>
      </c>
      <c r="G818">
        <v>4</v>
      </c>
      <c r="H818">
        <v>3</v>
      </c>
      <c r="I818">
        <v>2</v>
      </c>
      <c r="J818">
        <v>3</v>
      </c>
      <c r="K818">
        <v>4</v>
      </c>
      <c r="L818">
        <v>3</v>
      </c>
      <c r="M818">
        <v>2</v>
      </c>
      <c r="N818">
        <v>1</v>
      </c>
      <c r="O818">
        <v>2</v>
      </c>
      <c r="P818">
        <v>2</v>
      </c>
    </row>
    <row r="819" spans="1:16" x14ac:dyDescent="0.25">
      <c r="A819" s="9" t="s">
        <v>1062</v>
      </c>
      <c r="B819">
        <v>3</v>
      </c>
      <c r="C819">
        <v>2</v>
      </c>
      <c r="D819">
        <v>1</v>
      </c>
      <c r="E819">
        <v>2</v>
      </c>
      <c r="F819">
        <v>2</v>
      </c>
      <c r="G819">
        <v>1</v>
      </c>
      <c r="H819">
        <v>2</v>
      </c>
      <c r="I819">
        <v>2</v>
      </c>
      <c r="J819">
        <v>3</v>
      </c>
      <c r="K819">
        <v>3</v>
      </c>
      <c r="L819">
        <v>1</v>
      </c>
      <c r="M819">
        <v>4</v>
      </c>
      <c r="N819">
        <v>2</v>
      </c>
      <c r="O819">
        <v>1</v>
      </c>
      <c r="P819">
        <v>4</v>
      </c>
    </row>
    <row r="820" spans="1:16" x14ac:dyDescent="0.25">
      <c r="A820" s="9" t="s">
        <v>1063</v>
      </c>
      <c r="B820">
        <v>2</v>
      </c>
      <c r="C820">
        <v>1</v>
      </c>
      <c r="D820">
        <v>2</v>
      </c>
      <c r="E820">
        <v>2</v>
      </c>
      <c r="F820">
        <v>4</v>
      </c>
      <c r="G820">
        <v>2</v>
      </c>
      <c r="H820">
        <v>3</v>
      </c>
      <c r="I820">
        <v>2</v>
      </c>
      <c r="J820">
        <v>2</v>
      </c>
      <c r="K820">
        <v>1</v>
      </c>
      <c r="L820">
        <v>3</v>
      </c>
      <c r="M820">
        <v>2</v>
      </c>
      <c r="N820">
        <v>4</v>
      </c>
      <c r="O820">
        <v>3</v>
      </c>
      <c r="P820">
        <v>4</v>
      </c>
    </row>
    <row r="821" spans="1:16" x14ac:dyDescent="0.25">
      <c r="A821" s="9" t="s">
        <v>1064</v>
      </c>
      <c r="B821">
        <v>1</v>
      </c>
      <c r="C821">
        <v>2</v>
      </c>
      <c r="D821">
        <v>2</v>
      </c>
      <c r="E821">
        <v>3</v>
      </c>
      <c r="F821">
        <v>2</v>
      </c>
      <c r="G821">
        <v>1</v>
      </c>
      <c r="H821">
        <v>2</v>
      </c>
      <c r="I821">
        <v>4</v>
      </c>
      <c r="J821">
        <v>4</v>
      </c>
      <c r="K821">
        <v>3</v>
      </c>
      <c r="L821">
        <v>3</v>
      </c>
      <c r="M821">
        <v>1</v>
      </c>
      <c r="N821">
        <v>2</v>
      </c>
      <c r="O821">
        <v>4</v>
      </c>
      <c r="P821">
        <v>1</v>
      </c>
    </row>
    <row r="822" spans="1:16" x14ac:dyDescent="0.25">
      <c r="A822" s="9" t="s">
        <v>1065</v>
      </c>
      <c r="B822">
        <v>2</v>
      </c>
      <c r="C822">
        <v>1</v>
      </c>
      <c r="D822">
        <v>2</v>
      </c>
      <c r="E822">
        <v>2</v>
      </c>
      <c r="F822">
        <v>2</v>
      </c>
      <c r="G822">
        <v>2</v>
      </c>
      <c r="H822">
        <v>4</v>
      </c>
      <c r="I822">
        <v>3</v>
      </c>
      <c r="J822">
        <v>4</v>
      </c>
      <c r="K822">
        <v>3</v>
      </c>
      <c r="L822">
        <v>2</v>
      </c>
      <c r="M822">
        <v>3</v>
      </c>
      <c r="N822">
        <v>3</v>
      </c>
      <c r="O822">
        <v>2</v>
      </c>
      <c r="P822">
        <v>3</v>
      </c>
    </row>
    <row r="823" spans="1:16" x14ac:dyDescent="0.25">
      <c r="A823" s="9" t="s">
        <v>1066</v>
      </c>
      <c r="B823">
        <v>2</v>
      </c>
      <c r="C823">
        <v>4</v>
      </c>
      <c r="D823">
        <v>2</v>
      </c>
      <c r="E823">
        <v>2</v>
      </c>
      <c r="F823">
        <v>1</v>
      </c>
      <c r="G823">
        <v>1</v>
      </c>
      <c r="H823">
        <v>2</v>
      </c>
      <c r="I823">
        <v>1</v>
      </c>
      <c r="J823">
        <v>2</v>
      </c>
      <c r="K823">
        <v>3</v>
      </c>
      <c r="L823">
        <v>4</v>
      </c>
      <c r="M823">
        <v>3</v>
      </c>
      <c r="N823">
        <v>4</v>
      </c>
      <c r="O823">
        <v>1</v>
      </c>
      <c r="P823">
        <v>3</v>
      </c>
    </row>
    <row r="824" spans="1:16" x14ac:dyDescent="0.25">
      <c r="A824" s="9" t="s">
        <v>1067</v>
      </c>
      <c r="B824">
        <v>2</v>
      </c>
      <c r="C824">
        <v>4</v>
      </c>
      <c r="D824">
        <v>4</v>
      </c>
      <c r="E824">
        <v>4</v>
      </c>
      <c r="F824">
        <v>1</v>
      </c>
      <c r="G824">
        <v>2</v>
      </c>
      <c r="H824">
        <v>2</v>
      </c>
      <c r="I824">
        <v>1</v>
      </c>
      <c r="J824">
        <v>3</v>
      </c>
      <c r="K824">
        <v>1</v>
      </c>
      <c r="L824">
        <v>2</v>
      </c>
      <c r="M824">
        <v>3</v>
      </c>
      <c r="N824">
        <v>2</v>
      </c>
      <c r="O824">
        <v>2</v>
      </c>
      <c r="P824">
        <v>4</v>
      </c>
    </row>
    <row r="825" spans="1:16" x14ac:dyDescent="0.25">
      <c r="A825" s="9" t="s">
        <v>1068</v>
      </c>
      <c r="B825">
        <v>3</v>
      </c>
      <c r="C825">
        <v>2</v>
      </c>
      <c r="D825">
        <v>1</v>
      </c>
      <c r="E825">
        <v>2</v>
      </c>
      <c r="F825">
        <v>4</v>
      </c>
      <c r="G825">
        <v>1</v>
      </c>
      <c r="H825">
        <v>2</v>
      </c>
      <c r="I825">
        <v>2</v>
      </c>
      <c r="J825">
        <v>1</v>
      </c>
      <c r="K825">
        <v>3</v>
      </c>
      <c r="L825">
        <v>1</v>
      </c>
      <c r="M825">
        <v>4</v>
      </c>
      <c r="N825">
        <v>1</v>
      </c>
      <c r="O825">
        <v>2</v>
      </c>
      <c r="P825">
        <v>3</v>
      </c>
    </row>
    <row r="826" spans="1:16" x14ac:dyDescent="0.25">
      <c r="A826" s="9" t="s">
        <v>1069</v>
      </c>
      <c r="B826">
        <v>3</v>
      </c>
      <c r="C826">
        <v>4</v>
      </c>
      <c r="D826">
        <v>1</v>
      </c>
      <c r="E826">
        <v>3</v>
      </c>
      <c r="F826">
        <v>3</v>
      </c>
      <c r="G826">
        <v>3</v>
      </c>
      <c r="H826">
        <v>4</v>
      </c>
      <c r="I826">
        <v>3</v>
      </c>
      <c r="J826">
        <v>2</v>
      </c>
      <c r="K826">
        <v>1</v>
      </c>
      <c r="L826">
        <v>1</v>
      </c>
      <c r="M826">
        <v>4</v>
      </c>
      <c r="N826">
        <v>4</v>
      </c>
      <c r="O826">
        <v>4</v>
      </c>
      <c r="P826">
        <v>4</v>
      </c>
    </row>
    <row r="827" spans="1:16" x14ac:dyDescent="0.25">
      <c r="A827" s="9" t="s">
        <v>1070</v>
      </c>
      <c r="B827">
        <v>2</v>
      </c>
      <c r="C827">
        <v>2</v>
      </c>
      <c r="D827">
        <v>3</v>
      </c>
      <c r="E827">
        <v>3</v>
      </c>
      <c r="F827">
        <v>1</v>
      </c>
      <c r="G827">
        <v>1</v>
      </c>
      <c r="H827">
        <v>3</v>
      </c>
      <c r="I827">
        <v>4</v>
      </c>
      <c r="J827">
        <v>3</v>
      </c>
      <c r="K827">
        <v>3</v>
      </c>
      <c r="L827">
        <v>4</v>
      </c>
      <c r="M827">
        <v>4</v>
      </c>
      <c r="N827">
        <v>2</v>
      </c>
      <c r="O827">
        <v>3</v>
      </c>
      <c r="P827">
        <v>4</v>
      </c>
    </row>
    <row r="828" spans="1:16" x14ac:dyDescent="0.25">
      <c r="A828" s="9" t="s">
        <v>1071</v>
      </c>
      <c r="B828">
        <v>3</v>
      </c>
      <c r="C828">
        <v>2</v>
      </c>
      <c r="D828">
        <v>4</v>
      </c>
      <c r="E828">
        <v>1</v>
      </c>
      <c r="F828">
        <v>4</v>
      </c>
      <c r="G828">
        <v>1</v>
      </c>
      <c r="H828">
        <v>2</v>
      </c>
      <c r="I828">
        <v>2</v>
      </c>
      <c r="J828">
        <v>4</v>
      </c>
      <c r="K828">
        <v>1</v>
      </c>
      <c r="L828">
        <v>2</v>
      </c>
      <c r="M828">
        <v>2</v>
      </c>
      <c r="N828">
        <v>2</v>
      </c>
      <c r="O828">
        <v>3</v>
      </c>
      <c r="P828">
        <v>2</v>
      </c>
    </row>
    <row r="829" spans="1:16" x14ac:dyDescent="0.25">
      <c r="A829" s="9" t="s">
        <v>1072</v>
      </c>
      <c r="B829">
        <v>1</v>
      </c>
      <c r="C829">
        <v>2</v>
      </c>
      <c r="D829">
        <v>2</v>
      </c>
      <c r="E829">
        <v>2</v>
      </c>
      <c r="F829">
        <v>4</v>
      </c>
      <c r="G829">
        <v>4</v>
      </c>
      <c r="H829">
        <v>1</v>
      </c>
      <c r="I829">
        <v>4</v>
      </c>
      <c r="J829">
        <v>3</v>
      </c>
      <c r="K829">
        <v>3</v>
      </c>
      <c r="L829">
        <v>3</v>
      </c>
      <c r="M829">
        <v>3</v>
      </c>
      <c r="N829">
        <v>1</v>
      </c>
      <c r="O829">
        <v>3</v>
      </c>
      <c r="P829">
        <v>2</v>
      </c>
    </row>
    <row r="830" spans="1:16" x14ac:dyDescent="0.25">
      <c r="A830" s="9" t="s">
        <v>1073</v>
      </c>
      <c r="B830">
        <v>2</v>
      </c>
      <c r="C830">
        <v>4</v>
      </c>
      <c r="D830">
        <v>2</v>
      </c>
      <c r="E830">
        <v>3</v>
      </c>
      <c r="F830">
        <v>3</v>
      </c>
      <c r="G830">
        <v>1</v>
      </c>
      <c r="H830">
        <v>4</v>
      </c>
      <c r="I830">
        <v>1</v>
      </c>
      <c r="J830">
        <v>3</v>
      </c>
      <c r="K830">
        <v>2</v>
      </c>
      <c r="L830">
        <v>4</v>
      </c>
      <c r="M830">
        <v>2</v>
      </c>
      <c r="N830">
        <v>3</v>
      </c>
      <c r="O830">
        <v>2</v>
      </c>
      <c r="P830">
        <v>1</v>
      </c>
    </row>
    <row r="831" spans="1:16" x14ac:dyDescent="0.25">
      <c r="A831" s="9" t="s">
        <v>1074</v>
      </c>
      <c r="B831">
        <v>3</v>
      </c>
      <c r="C831">
        <v>4</v>
      </c>
      <c r="D831">
        <v>3</v>
      </c>
      <c r="E831">
        <v>2</v>
      </c>
      <c r="F831">
        <v>1</v>
      </c>
      <c r="G831">
        <v>2</v>
      </c>
      <c r="H831">
        <v>1</v>
      </c>
      <c r="I831">
        <v>3</v>
      </c>
      <c r="J831">
        <v>4</v>
      </c>
      <c r="K831">
        <v>4</v>
      </c>
      <c r="L831">
        <v>3</v>
      </c>
      <c r="M831">
        <v>2</v>
      </c>
      <c r="N831">
        <v>1</v>
      </c>
      <c r="O831">
        <v>3</v>
      </c>
      <c r="P831">
        <v>3</v>
      </c>
    </row>
    <row r="832" spans="1:16" x14ac:dyDescent="0.25">
      <c r="A832" s="9" t="s">
        <v>1075</v>
      </c>
      <c r="B832">
        <v>1</v>
      </c>
      <c r="C832">
        <v>4</v>
      </c>
      <c r="D832">
        <v>4</v>
      </c>
      <c r="E832">
        <v>4</v>
      </c>
      <c r="F832">
        <v>1</v>
      </c>
      <c r="G832">
        <v>1</v>
      </c>
      <c r="H832">
        <v>4</v>
      </c>
      <c r="I832">
        <v>1</v>
      </c>
      <c r="J832">
        <v>2</v>
      </c>
      <c r="K832">
        <v>1</v>
      </c>
      <c r="L832">
        <v>2</v>
      </c>
      <c r="M832">
        <v>2</v>
      </c>
      <c r="N832">
        <v>3</v>
      </c>
      <c r="O832">
        <v>1</v>
      </c>
      <c r="P832">
        <v>3</v>
      </c>
    </row>
    <row r="833" spans="1:16" x14ac:dyDescent="0.25">
      <c r="A833" s="9" t="s">
        <v>1076</v>
      </c>
      <c r="B833">
        <v>3</v>
      </c>
      <c r="C833">
        <v>2</v>
      </c>
      <c r="D833">
        <v>1</v>
      </c>
      <c r="E833">
        <v>4</v>
      </c>
      <c r="F833">
        <v>4</v>
      </c>
      <c r="G833">
        <v>4</v>
      </c>
      <c r="H833">
        <v>1</v>
      </c>
      <c r="I833">
        <v>3</v>
      </c>
      <c r="J833">
        <v>3</v>
      </c>
      <c r="K833">
        <v>4</v>
      </c>
      <c r="L833">
        <v>4</v>
      </c>
      <c r="M833">
        <v>4</v>
      </c>
      <c r="N833">
        <v>2</v>
      </c>
      <c r="O833">
        <v>4</v>
      </c>
      <c r="P833">
        <v>3</v>
      </c>
    </row>
    <row r="834" spans="1:16" x14ac:dyDescent="0.25">
      <c r="A834" s="9" t="s">
        <v>1077</v>
      </c>
      <c r="B834">
        <v>2</v>
      </c>
      <c r="C834">
        <v>3</v>
      </c>
      <c r="D834">
        <v>4</v>
      </c>
      <c r="E834">
        <v>3</v>
      </c>
      <c r="F834">
        <v>3</v>
      </c>
      <c r="G834">
        <v>3</v>
      </c>
      <c r="H834">
        <v>2</v>
      </c>
      <c r="I834">
        <v>1</v>
      </c>
      <c r="J834">
        <v>3</v>
      </c>
      <c r="K834">
        <v>1</v>
      </c>
      <c r="L834">
        <v>3</v>
      </c>
      <c r="M834">
        <v>3</v>
      </c>
      <c r="N834">
        <v>4</v>
      </c>
      <c r="O834">
        <v>1</v>
      </c>
      <c r="P834">
        <v>4</v>
      </c>
    </row>
    <row r="835" spans="1:16" x14ac:dyDescent="0.25">
      <c r="A835" s="9" t="s">
        <v>1078</v>
      </c>
      <c r="B835">
        <v>2</v>
      </c>
      <c r="C835">
        <v>4</v>
      </c>
      <c r="D835">
        <v>3</v>
      </c>
      <c r="E835">
        <v>2</v>
      </c>
      <c r="F835">
        <v>4</v>
      </c>
      <c r="G835">
        <v>4</v>
      </c>
      <c r="H835">
        <v>2</v>
      </c>
      <c r="I835">
        <v>3</v>
      </c>
      <c r="J835">
        <v>2</v>
      </c>
      <c r="K835">
        <v>3</v>
      </c>
      <c r="L835">
        <v>4</v>
      </c>
      <c r="M835">
        <v>1</v>
      </c>
      <c r="N835">
        <v>2</v>
      </c>
      <c r="O835">
        <v>3</v>
      </c>
      <c r="P835">
        <v>2</v>
      </c>
    </row>
    <row r="836" spans="1:16" x14ac:dyDescent="0.25">
      <c r="A836" s="9" t="s">
        <v>1079</v>
      </c>
      <c r="B836">
        <v>1</v>
      </c>
      <c r="C836">
        <v>3</v>
      </c>
      <c r="D836">
        <v>4</v>
      </c>
      <c r="E836">
        <v>3</v>
      </c>
      <c r="F836">
        <v>1</v>
      </c>
      <c r="G836">
        <v>2</v>
      </c>
      <c r="H836">
        <v>4</v>
      </c>
      <c r="I836">
        <v>3</v>
      </c>
      <c r="J836">
        <v>3</v>
      </c>
      <c r="K836">
        <v>4</v>
      </c>
      <c r="L836">
        <v>1</v>
      </c>
      <c r="M836">
        <v>2</v>
      </c>
      <c r="N836">
        <v>2</v>
      </c>
      <c r="O836">
        <v>1</v>
      </c>
      <c r="P836">
        <v>1</v>
      </c>
    </row>
    <row r="837" spans="1:16" x14ac:dyDescent="0.25">
      <c r="A837" s="9" t="s">
        <v>1080</v>
      </c>
      <c r="B837">
        <v>3</v>
      </c>
      <c r="C837">
        <v>4</v>
      </c>
      <c r="D837">
        <v>2</v>
      </c>
      <c r="E837">
        <v>3</v>
      </c>
      <c r="F837">
        <v>2</v>
      </c>
      <c r="G837">
        <v>2</v>
      </c>
      <c r="H837">
        <v>3</v>
      </c>
      <c r="I837">
        <v>3</v>
      </c>
      <c r="J837">
        <v>1</v>
      </c>
      <c r="K837">
        <v>2</v>
      </c>
      <c r="L837">
        <v>1</v>
      </c>
      <c r="M837">
        <v>3</v>
      </c>
      <c r="N837">
        <v>3</v>
      </c>
      <c r="O837">
        <v>1</v>
      </c>
      <c r="P837">
        <v>2</v>
      </c>
    </row>
    <row r="838" spans="1:16" x14ac:dyDescent="0.25">
      <c r="A838" s="9" t="s">
        <v>1081</v>
      </c>
      <c r="B838">
        <v>4</v>
      </c>
      <c r="C838">
        <v>3</v>
      </c>
      <c r="D838">
        <v>1</v>
      </c>
      <c r="E838">
        <v>2</v>
      </c>
      <c r="F838">
        <v>4</v>
      </c>
      <c r="G838">
        <v>3</v>
      </c>
      <c r="H838">
        <v>2</v>
      </c>
      <c r="I838">
        <v>2</v>
      </c>
      <c r="J838">
        <v>3</v>
      </c>
      <c r="K838">
        <v>3</v>
      </c>
      <c r="L838">
        <v>2</v>
      </c>
      <c r="M838">
        <v>2</v>
      </c>
      <c r="N838">
        <v>4</v>
      </c>
      <c r="O838">
        <v>2</v>
      </c>
      <c r="P838">
        <v>3</v>
      </c>
    </row>
    <row r="839" spans="1:16" x14ac:dyDescent="0.25">
      <c r="A839" s="9" t="s">
        <v>1082</v>
      </c>
      <c r="B839">
        <v>1</v>
      </c>
      <c r="C839">
        <v>2</v>
      </c>
      <c r="D839">
        <v>1</v>
      </c>
      <c r="E839">
        <v>2</v>
      </c>
      <c r="F839">
        <v>1</v>
      </c>
      <c r="G839">
        <v>3</v>
      </c>
      <c r="H839">
        <v>4</v>
      </c>
      <c r="I839">
        <v>1</v>
      </c>
      <c r="J839">
        <v>4</v>
      </c>
      <c r="K839">
        <v>4</v>
      </c>
      <c r="L839">
        <v>1</v>
      </c>
      <c r="M839">
        <v>2</v>
      </c>
      <c r="N839">
        <v>4</v>
      </c>
      <c r="O839">
        <v>2</v>
      </c>
      <c r="P839">
        <v>2</v>
      </c>
    </row>
    <row r="840" spans="1:16" x14ac:dyDescent="0.25">
      <c r="A840" s="9" t="s">
        <v>1083</v>
      </c>
      <c r="B840">
        <v>3</v>
      </c>
      <c r="C840">
        <v>2</v>
      </c>
      <c r="D840">
        <v>4</v>
      </c>
      <c r="E840">
        <v>4</v>
      </c>
      <c r="F840">
        <v>4</v>
      </c>
      <c r="G840">
        <v>3</v>
      </c>
      <c r="H840">
        <v>4</v>
      </c>
      <c r="I840">
        <v>2</v>
      </c>
      <c r="J840">
        <v>3</v>
      </c>
      <c r="K840">
        <v>4</v>
      </c>
      <c r="L840">
        <v>4</v>
      </c>
      <c r="M840">
        <v>2</v>
      </c>
      <c r="N840">
        <v>2</v>
      </c>
      <c r="O840">
        <v>4</v>
      </c>
      <c r="P840">
        <v>4</v>
      </c>
    </row>
    <row r="841" spans="1:16" x14ac:dyDescent="0.25">
      <c r="A841" s="9" t="s">
        <v>1084</v>
      </c>
      <c r="B841">
        <v>1</v>
      </c>
      <c r="C841">
        <v>4</v>
      </c>
      <c r="D841">
        <v>2</v>
      </c>
      <c r="E841">
        <v>1</v>
      </c>
      <c r="F841">
        <v>2</v>
      </c>
      <c r="G841">
        <v>3</v>
      </c>
      <c r="H841">
        <v>2</v>
      </c>
      <c r="I841">
        <v>4</v>
      </c>
      <c r="J841">
        <v>2</v>
      </c>
      <c r="K841">
        <v>4</v>
      </c>
      <c r="L841">
        <v>4</v>
      </c>
      <c r="M841">
        <v>3</v>
      </c>
      <c r="N841">
        <v>3</v>
      </c>
      <c r="O841">
        <v>3</v>
      </c>
      <c r="P841">
        <v>1</v>
      </c>
    </row>
    <row r="842" spans="1:16" x14ac:dyDescent="0.25">
      <c r="A842" s="9" t="s">
        <v>1085</v>
      </c>
      <c r="B842">
        <v>3</v>
      </c>
      <c r="C842">
        <v>3</v>
      </c>
      <c r="D842">
        <v>4</v>
      </c>
      <c r="E842">
        <v>2</v>
      </c>
      <c r="F842">
        <v>4</v>
      </c>
      <c r="G842">
        <v>1</v>
      </c>
      <c r="H842">
        <v>1</v>
      </c>
      <c r="I842">
        <v>4</v>
      </c>
      <c r="J842">
        <v>2</v>
      </c>
      <c r="K842">
        <v>3</v>
      </c>
      <c r="L842">
        <v>2</v>
      </c>
      <c r="M842">
        <v>1</v>
      </c>
      <c r="N842">
        <v>1</v>
      </c>
      <c r="O842">
        <v>1</v>
      </c>
      <c r="P842">
        <v>2</v>
      </c>
    </row>
    <row r="843" spans="1:16" x14ac:dyDescent="0.25">
      <c r="A843" s="9" t="s">
        <v>1086</v>
      </c>
      <c r="B843">
        <v>1</v>
      </c>
      <c r="C843">
        <v>4</v>
      </c>
      <c r="D843">
        <v>4</v>
      </c>
      <c r="E843">
        <v>2</v>
      </c>
      <c r="F843">
        <v>3</v>
      </c>
      <c r="G843">
        <v>2</v>
      </c>
      <c r="H843">
        <v>1</v>
      </c>
      <c r="I843">
        <v>2</v>
      </c>
      <c r="J843">
        <v>4</v>
      </c>
      <c r="K843">
        <v>2</v>
      </c>
      <c r="L843">
        <v>1</v>
      </c>
      <c r="M843">
        <v>1</v>
      </c>
      <c r="N843">
        <v>2</v>
      </c>
      <c r="O843">
        <v>2</v>
      </c>
      <c r="P843">
        <v>4</v>
      </c>
    </row>
    <row r="844" spans="1:16" x14ac:dyDescent="0.25">
      <c r="A844" s="9" t="s">
        <v>1087</v>
      </c>
      <c r="B844">
        <v>4</v>
      </c>
      <c r="C844">
        <v>4</v>
      </c>
      <c r="D844">
        <v>4</v>
      </c>
      <c r="E844">
        <v>2</v>
      </c>
      <c r="F844">
        <v>2</v>
      </c>
      <c r="G844">
        <v>2</v>
      </c>
      <c r="H844">
        <v>1</v>
      </c>
      <c r="I844">
        <v>1</v>
      </c>
      <c r="J844">
        <v>1</v>
      </c>
      <c r="K844">
        <v>2</v>
      </c>
      <c r="L844">
        <v>3</v>
      </c>
      <c r="M844">
        <v>2</v>
      </c>
      <c r="N844">
        <v>2</v>
      </c>
      <c r="O844">
        <v>1</v>
      </c>
      <c r="P844">
        <v>4</v>
      </c>
    </row>
    <row r="845" spans="1:16" x14ac:dyDescent="0.25">
      <c r="A845" s="9" t="s">
        <v>1088</v>
      </c>
      <c r="B845">
        <v>3</v>
      </c>
      <c r="C845">
        <v>2</v>
      </c>
      <c r="D845">
        <v>4</v>
      </c>
      <c r="E845">
        <v>1</v>
      </c>
      <c r="F845">
        <v>1</v>
      </c>
      <c r="G845">
        <v>3</v>
      </c>
      <c r="H845">
        <v>1</v>
      </c>
      <c r="I845">
        <v>4</v>
      </c>
      <c r="J845">
        <v>3</v>
      </c>
      <c r="K845">
        <v>3</v>
      </c>
      <c r="L845">
        <v>2</v>
      </c>
      <c r="M845">
        <v>1</v>
      </c>
      <c r="N845">
        <v>2</v>
      </c>
      <c r="O845">
        <v>2</v>
      </c>
      <c r="P845">
        <v>3</v>
      </c>
    </row>
    <row r="846" spans="1:16" x14ac:dyDescent="0.25">
      <c r="A846" s="9" t="s">
        <v>1089</v>
      </c>
      <c r="B846">
        <v>3</v>
      </c>
      <c r="C846">
        <v>2</v>
      </c>
      <c r="D846">
        <v>4</v>
      </c>
      <c r="E846">
        <v>2</v>
      </c>
      <c r="F846">
        <v>4</v>
      </c>
      <c r="G846">
        <v>2</v>
      </c>
      <c r="H846">
        <v>3</v>
      </c>
      <c r="I846">
        <v>1</v>
      </c>
      <c r="J846">
        <v>2</v>
      </c>
      <c r="K846">
        <v>3</v>
      </c>
      <c r="L846">
        <v>3</v>
      </c>
      <c r="M846">
        <v>4</v>
      </c>
      <c r="N846">
        <v>3</v>
      </c>
      <c r="O846">
        <v>4</v>
      </c>
      <c r="P846">
        <v>4</v>
      </c>
    </row>
    <row r="847" spans="1:16" x14ac:dyDescent="0.25">
      <c r="A847" s="9" t="s">
        <v>1090</v>
      </c>
      <c r="B847">
        <v>3</v>
      </c>
      <c r="C847">
        <v>2</v>
      </c>
      <c r="D847">
        <v>1</v>
      </c>
      <c r="E847">
        <v>1</v>
      </c>
      <c r="F847">
        <v>4</v>
      </c>
      <c r="G847">
        <v>2</v>
      </c>
      <c r="H847">
        <v>4</v>
      </c>
      <c r="I847">
        <v>3</v>
      </c>
      <c r="J847">
        <v>2</v>
      </c>
      <c r="K847">
        <v>1</v>
      </c>
      <c r="L847">
        <v>1</v>
      </c>
      <c r="M847">
        <v>3</v>
      </c>
      <c r="N847">
        <v>3</v>
      </c>
      <c r="O847">
        <v>2</v>
      </c>
      <c r="P847">
        <v>4</v>
      </c>
    </row>
    <row r="848" spans="1:16" x14ac:dyDescent="0.25">
      <c r="A848" s="9" t="s">
        <v>1091</v>
      </c>
      <c r="B848">
        <v>1</v>
      </c>
      <c r="C848">
        <v>1</v>
      </c>
      <c r="D848">
        <v>3</v>
      </c>
      <c r="E848">
        <v>2</v>
      </c>
      <c r="F848">
        <v>1</v>
      </c>
      <c r="G848">
        <v>3</v>
      </c>
      <c r="H848">
        <v>3</v>
      </c>
      <c r="I848">
        <v>2</v>
      </c>
      <c r="J848">
        <v>4</v>
      </c>
      <c r="K848">
        <v>3</v>
      </c>
      <c r="L848">
        <v>3</v>
      </c>
      <c r="M848">
        <v>3</v>
      </c>
      <c r="N848">
        <v>1</v>
      </c>
      <c r="O848">
        <v>1</v>
      </c>
      <c r="P848">
        <v>4</v>
      </c>
    </row>
    <row r="849" spans="1:16" x14ac:dyDescent="0.25">
      <c r="A849" s="9" t="s">
        <v>1092</v>
      </c>
      <c r="B849">
        <v>2</v>
      </c>
      <c r="C849">
        <v>1</v>
      </c>
      <c r="D849">
        <v>4</v>
      </c>
      <c r="E849">
        <v>3</v>
      </c>
      <c r="F849">
        <v>4</v>
      </c>
      <c r="G849">
        <v>2</v>
      </c>
      <c r="H849">
        <v>4</v>
      </c>
      <c r="I849">
        <v>3</v>
      </c>
      <c r="J849">
        <v>2</v>
      </c>
      <c r="K849">
        <v>1</v>
      </c>
      <c r="L849">
        <v>2</v>
      </c>
      <c r="M849">
        <v>3</v>
      </c>
      <c r="N849">
        <v>4</v>
      </c>
      <c r="O849">
        <v>1</v>
      </c>
      <c r="P849">
        <v>2</v>
      </c>
    </row>
    <row r="850" spans="1:16" x14ac:dyDescent="0.25">
      <c r="A850" s="9" t="s">
        <v>1093</v>
      </c>
      <c r="B850">
        <v>2</v>
      </c>
      <c r="C850">
        <v>2</v>
      </c>
      <c r="D850">
        <v>1</v>
      </c>
      <c r="E850">
        <v>4</v>
      </c>
      <c r="F850">
        <v>1</v>
      </c>
      <c r="G850">
        <v>2</v>
      </c>
      <c r="H850">
        <v>3</v>
      </c>
      <c r="I850">
        <v>3</v>
      </c>
      <c r="J850">
        <v>3</v>
      </c>
      <c r="K850">
        <v>2</v>
      </c>
      <c r="L850">
        <v>4</v>
      </c>
      <c r="M850">
        <v>4</v>
      </c>
      <c r="N850">
        <v>2</v>
      </c>
      <c r="O850">
        <v>1</v>
      </c>
      <c r="P850">
        <v>3</v>
      </c>
    </row>
    <row r="851" spans="1:16" x14ac:dyDescent="0.25">
      <c r="A851" s="9" t="s">
        <v>1094</v>
      </c>
      <c r="B851">
        <v>1</v>
      </c>
      <c r="C851">
        <v>3</v>
      </c>
      <c r="D851">
        <v>3</v>
      </c>
      <c r="E851">
        <v>1</v>
      </c>
      <c r="F851">
        <v>1</v>
      </c>
      <c r="G851">
        <v>2</v>
      </c>
      <c r="H851">
        <v>4</v>
      </c>
      <c r="I851">
        <v>3</v>
      </c>
      <c r="J851">
        <v>1</v>
      </c>
      <c r="K851">
        <v>4</v>
      </c>
      <c r="L851">
        <v>2</v>
      </c>
      <c r="M851">
        <v>2</v>
      </c>
      <c r="N851">
        <v>2</v>
      </c>
      <c r="O851">
        <v>3</v>
      </c>
      <c r="P851">
        <v>4</v>
      </c>
    </row>
    <row r="852" spans="1:16" x14ac:dyDescent="0.25">
      <c r="A852" s="9" t="s">
        <v>1095</v>
      </c>
      <c r="B852">
        <v>3</v>
      </c>
      <c r="C852">
        <v>3</v>
      </c>
      <c r="D852">
        <v>1</v>
      </c>
      <c r="E852">
        <v>1</v>
      </c>
      <c r="F852">
        <v>4</v>
      </c>
      <c r="G852">
        <v>4</v>
      </c>
      <c r="H852">
        <v>3</v>
      </c>
      <c r="I852">
        <v>1</v>
      </c>
      <c r="J852">
        <v>1</v>
      </c>
      <c r="K852">
        <v>2</v>
      </c>
      <c r="L852">
        <v>1</v>
      </c>
      <c r="M852">
        <v>4</v>
      </c>
      <c r="N852">
        <v>2</v>
      </c>
      <c r="O852">
        <v>4</v>
      </c>
      <c r="P852">
        <v>3</v>
      </c>
    </row>
    <row r="853" spans="1:16" x14ac:dyDescent="0.25">
      <c r="A853" s="9" t="s">
        <v>1096</v>
      </c>
      <c r="B853">
        <v>2</v>
      </c>
      <c r="C853">
        <v>4</v>
      </c>
      <c r="D853">
        <v>4</v>
      </c>
      <c r="E853">
        <v>3</v>
      </c>
      <c r="F853">
        <v>2</v>
      </c>
      <c r="G853">
        <v>2</v>
      </c>
      <c r="H853">
        <v>3</v>
      </c>
      <c r="I853">
        <v>1</v>
      </c>
      <c r="J853">
        <v>3</v>
      </c>
      <c r="K853">
        <v>4</v>
      </c>
      <c r="L853">
        <v>4</v>
      </c>
      <c r="M853">
        <v>3</v>
      </c>
      <c r="N853">
        <v>3</v>
      </c>
      <c r="O853">
        <v>2</v>
      </c>
      <c r="P853">
        <v>2</v>
      </c>
    </row>
    <row r="854" spans="1:16" x14ac:dyDescent="0.25">
      <c r="A854" s="9" t="s">
        <v>1097</v>
      </c>
      <c r="B854">
        <v>1</v>
      </c>
      <c r="C854">
        <v>3</v>
      </c>
      <c r="D854">
        <v>4</v>
      </c>
      <c r="E854">
        <v>2</v>
      </c>
      <c r="F854">
        <v>3</v>
      </c>
      <c r="G854">
        <v>4</v>
      </c>
      <c r="H854">
        <v>2</v>
      </c>
      <c r="I854">
        <v>3</v>
      </c>
      <c r="J854">
        <v>2</v>
      </c>
      <c r="K854">
        <v>4</v>
      </c>
      <c r="L854">
        <v>1</v>
      </c>
      <c r="M854">
        <v>1</v>
      </c>
      <c r="N854">
        <v>3</v>
      </c>
      <c r="O854">
        <v>2</v>
      </c>
      <c r="P854">
        <v>1</v>
      </c>
    </row>
    <row r="855" spans="1:16" x14ac:dyDescent="0.25">
      <c r="A855" s="9" t="s">
        <v>1098</v>
      </c>
      <c r="B855">
        <v>1</v>
      </c>
      <c r="C855">
        <v>3</v>
      </c>
      <c r="D855">
        <v>4</v>
      </c>
      <c r="E855">
        <v>2</v>
      </c>
      <c r="F855">
        <v>3</v>
      </c>
      <c r="G855">
        <v>1</v>
      </c>
      <c r="H855">
        <v>2</v>
      </c>
      <c r="I855">
        <v>2</v>
      </c>
      <c r="J855">
        <v>4</v>
      </c>
      <c r="K855">
        <v>4</v>
      </c>
      <c r="L855">
        <v>2</v>
      </c>
      <c r="M855">
        <v>1</v>
      </c>
      <c r="N855">
        <v>3</v>
      </c>
      <c r="O855">
        <v>1</v>
      </c>
      <c r="P855">
        <v>1</v>
      </c>
    </row>
    <row r="856" spans="1:16" x14ac:dyDescent="0.25">
      <c r="A856" s="9" t="s">
        <v>1099</v>
      </c>
      <c r="B856">
        <v>1</v>
      </c>
      <c r="C856">
        <v>2</v>
      </c>
      <c r="D856">
        <v>2</v>
      </c>
      <c r="E856">
        <v>4</v>
      </c>
      <c r="F856">
        <v>1</v>
      </c>
      <c r="G856">
        <v>1</v>
      </c>
      <c r="H856">
        <v>3</v>
      </c>
      <c r="I856">
        <v>1</v>
      </c>
      <c r="J856">
        <v>2</v>
      </c>
      <c r="K856">
        <v>4</v>
      </c>
      <c r="L856">
        <v>2</v>
      </c>
      <c r="M856">
        <v>2</v>
      </c>
      <c r="N856">
        <v>4</v>
      </c>
      <c r="O856">
        <v>3</v>
      </c>
      <c r="P856">
        <v>4</v>
      </c>
    </row>
    <row r="857" spans="1:16" x14ac:dyDescent="0.25">
      <c r="A857" s="9" t="s">
        <v>1100</v>
      </c>
      <c r="B857">
        <v>2</v>
      </c>
      <c r="C857">
        <v>2</v>
      </c>
      <c r="D857">
        <v>3</v>
      </c>
      <c r="E857">
        <v>2</v>
      </c>
      <c r="F857">
        <v>3</v>
      </c>
      <c r="G857">
        <v>3</v>
      </c>
      <c r="H857">
        <v>1</v>
      </c>
      <c r="I857">
        <v>4</v>
      </c>
      <c r="J857">
        <v>2</v>
      </c>
      <c r="K857">
        <v>1</v>
      </c>
      <c r="L857">
        <v>1</v>
      </c>
      <c r="M857">
        <v>2</v>
      </c>
      <c r="N857">
        <v>3</v>
      </c>
      <c r="O857">
        <v>3</v>
      </c>
      <c r="P857">
        <v>1</v>
      </c>
    </row>
    <row r="858" spans="1:16" x14ac:dyDescent="0.25">
      <c r="A858" s="9" t="s">
        <v>1101</v>
      </c>
      <c r="B858">
        <v>4</v>
      </c>
      <c r="C858">
        <v>3</v>
      </c>
      <c r="D858">
        <v>3</v>
      </c>
      <c r="E858">
        <v>2</v>
      </c>
      <c r="F858">
        <v>4</v>
      </c>
      <c r="G858">
        <v>1</v>
      </c>
      <c r="H858">
        <v>1</v>
      </c>
      <c r="I858">
        <v>3</v>
      </c>
      <c r="J858">
        <v>1</v>
      </c>
      <c r="K858">
        <v>2</v>
      </c>
      <c r="L858">
        <v>2</v>
      </c>
      <c r="M858">
        <v>3</v>
      </c>
      <c r="N858">
        <v>2</v>
      </c>
      <c r="O858">
        <v>1</v>
      </c>
      <c r="P858">
        <v>3</v>
      </c>
    </row>
    <row r="859" spans="1:16" x14ac:dyDescent="0.25">
      <c r="A859" s="9" t="s">
        <v>1102</v>
      </c>
      <c r="B859">
        <v>2</v>
      </c>
      <c r="C859">
        <v>4</v>
      </c>
      <c r="D859">
        <v>1</v>
      </c>
      <c r="E859">
        <v>2</v>
      </c>
      <c r="F859">
        <v>4</v>
      </c>
      <c r="G859">
        <v>2</v>
      </c>
      <c r="H859">
        <v>3</v>
      </c>
      <c r="I859">
        <v>2</v>
      </c>
      <c r="J859">
        <v>2</v>
      </c>
      <c r="K859">
        <v>4</v>
      </c>
      <c r="L859">
        <v>3</v>
      </c>
      <c r="M859">
        <v>3</v>
      </c>
      <c r="N859">
        <v>1</v>
      </c>
      <c r="O859">
        <v>3</v>
      </c>
      <c r="P859">
        <v>2</v>
      </c>
    </row>
    <row r="860" spans="1:16" x14ac:dyDescent="0.25">
      <c r="A860" s="9" t="s">
        <v>1103</v>
      </c>
      <c r="B860">
        <v>2</v>
      </c>
      <c r="C860">
        <v>1</v>
      </c>
      <c r="D860">
        <v>1</v>
      </c>
      <c r="E860">
        <v>1</v>
      </c>
      <c r="F860">
        <v>4</v>
      </c>
      <c r="G860">
        <v>4</v>
      </c>
      <c r="H860">
        <v>1</v>
      </c>
      <c r="I860">
        <v>4</v>
      </c>
      <c r="J860">
        <v>2</v>
      </c>
      <c r="K860">
        <v>4</v>
      </c>
      <c r="L860">
        <v>3</v>
      </c>
      <c r="M860">
        <v>3</v>
      </c>
      <c r="N860">
        <v>3</v>
      </c>
      <c r="O860">
        <v>2</v>
      </c>
      <c r="P860">
        <v>1</v>
      </c>
    </row>
    <row r="861" spans="1:16" x14ac:dyDescent="0.25">
      <c r="A861" s="9" t="s">
        <v>1104</v>
      </c>
      <c r="B861">
        <v>1</v>
      </c>
      <c r="C861">
        <v>1</v>
      </c>
      <c r="D861">
        <v>4</v>
      </c>
      <c r="E861">
        <v>3</v>
      </c>
      <c r="F861">
        <v>2</v>
      </c>
      <c r="G861">
        <v>4</v>
      </c>
      <c r="H861">
        <v>4</v>
      </c>
      <c r="I861">
        <v>1</v>
      </c>
      <c r="J861">
        <v>4</v>
      </c>
      <c r="K861">
        <v>4</v>
      </c>
      <c r="L861">
        <v>4</v>
      </c>
      <c r="M861">
        <v>4</v>
      </c>
      <c r="N861">
        <v>1</v>
      </c>
      <c r="O861">
        <v>2</v>
      </c>
      <c r="P861">
        <v>3</v>
      </c>
    </row>
    <row r="862" spans="1:16" x14ac:dyDescent="0.25">
      <c r="A862" s="9" t="s">
        <v>1105</v>
      </c>
      <c r="B862">
        <v>2</v>
      </c>
      <c r="C862">
        <v>2</v>
      </c>
      <c r="D862">
        <v>2</v>
      </c>
      <c r="E862">
        <v>1</v>
      </c>
      <c r="F862">
        <v>1</v>
      </c>
      <c r="G862">
        <v>4</v>
      </c>
      <c r="H862">
        <v>1</v>
      </c>
      <c r="I862">
        <v>1</v>
      </c>
      <c r="J862">
        <v>4</v>
      </c>
      <c r="K862">
        <v>2</v>
      </c>
      <c r="L862">
        <v>3</v>
      </c>
      <c r="M862">
        <v>1</v>
      </c>
      <c r="N862">
        <v>2</v>
      </c>
      <c r="O862">
        <v>4</v>
      </c>
      <c r="P862">
        <v>4</v>
      </c>
    </row>
    <row r="863" spans="1:16" x14ac:dyDescent="0.25">
      <c r="A863" s="9" t="s">
        <v>1106</v>
      </c>
      <c r="B863">
        <v>2</v>
      </c>
      <c r="C863">
        <v>4</v>
      </c>
      <c r="D863">
        <v>4</v>
      </c>
      <c r="E863">
        <v>2</v>
      </c>
      <c r="F863">
        <v>2</v>
      </c>
      <c r="G863">
        <v>3</v>
      </c>
      <c r="H863">
        <v>2</v>
      </c>
      <c r="I863">
        <v>3</v>
      </c>
      <c r="J863">
        <v>2</v>
      </c>
      <c r="K863">
        <v>1</v>
      </c>
      <c r="L863">
        <v>3</v>
      </c>
      <c r="M863">
        <v>4</v>
      </c>
      <c r="N863">
        <v>3</v>
      </c>
      <c r="O863">
        <v>1</v>
      </c>
      <c r="P863">
        <v>1</v>
      </c>
    </row>
    <row r="864" spans="1:16" x14ac:dyDescent="0.25">
      <c r="A864" s="9" t="s">
        <v>1107</v>
      </c>
      <c r="B864">
        <v>1</v>
      </c>
      <c r="C864">
        <v>4</v>
      </c>
      <c r="D864">
        <v>3</v>
      </c>
      <c r="E864">
        <v>1</v>
      </c>
      <c r="F864">
        <v>1</v>
      </c>
      <c r="G864">
        <v>2</v>
      </c>
      <c r="H864">
        <v>2</v>
      </c>
      <c r="I864">
        <v>2</v>
      </c>
      <c r="J864">
        <v>2</v>
      </c>
      <c r="K864">
        <v>1</v>
      </c>
      <c r="L864">
        <v>4</v>
      </c>
      <c r="M864">
        <v>3</v>
      </c>
      <c r="N864">
        <v>3</v>
      </c>
      <c r="O864">
        <v>1</v>
      </c>
      <c r="P864">
        <v>1</v>
      </c>
    </row>
    <row r="865" spans="1:16" x14ac:dyDescent="0.25">
      <c r="A865" s="9" t="s">
        <v>1108</v>
      </c>
      <c r="B865">
        <v>4</v>
      </c>
      <c r="C865">
        <v>4</v>
      </c>
      <c r="D865">
        <v>4</v>
      </c>
      <c r="E865">
        <v>2</v>
      </c>
      <c r="F865">
        <v>3</v>
      </c>
      <c r="G865">
        <v>1</v>
      </c>
      <c r="H865">
        <v>1</v>
      </c>
      <c r="I865">
        <v>3</v>
      </c>
      <c r="J865">
        <v>3</v>
      </c>
      <c r="K865">
        <v>4</v>
      </c>
      <c r="L865">
        <v>4</v>
      </c>
      <c r="M865">
        <v>2</v>
      </c>
      <c r="N865">
        <v>1</v>
      </c>
      <c r="O865">
        <v>2</v>
      </c>
      <c r="P865">
        <v>2</v>
      </c>
    </row>
    <row r="866" spans="1:16" x14ac:dyDescent="0.25">
      <c r="A866" s="9" t="s">
        <v>1109</v>
      </c>
      <c r="B866">
        <v>4</v>
      </c>
      <c r="C866">
        <v>2</v>
      </c>
      <c r="D866">
        <v>3</v>
      </c>
      <c r="E866">
        <v>1</v>
      </c>
      <c r="F866">
        <v>3</v>
      </c>
      <c r="G866">
        <v>4</v>
      </c>
      <c r="H866">
        <v>2</v>
      </c>
      <c r="I866">
        <v>1</v>
      </c>
      <c r="J866">
        <v>1</v>
      </c>
      <c r="K866">
        <v>4</v>
      </c>
      <c r="L866">
        <v>2</v>
      </c>
      <c r="M866">
        <v>3</v>
      </c>
      <c r="N866">
        <v>1</v>
      </c>
      <c r="O866">
        <v>4</v>
      </c>
      <c r="P866">
        <v>4</v>
      </c>
    </row>
    <row r="867" spans="1:16" x14ac:dyDescent="0.25">
      <c r="A867" s="9" t="s">
        <v>1110</v>
      </c>
      <c r="B867">
        <v>3</v>
      </c>
      <c r="C867">
        <v>2</v>
      </c>
      <c r="D867">
        <v>3</v>
      </c>
      <c r="E867">
        <v>1</v>
      </c>
      <c r="F867">
        <v>4</v>
      </c>
      <c r="G867">
        <v>3</v>
      </c>
      <c r="H867">
        <v>2</v>
      </c>
      <c r="I867">
        <v>4</v>
      </c>
      <c r="J867">
        <v>4</v>
      </c>
      <c r="K867">
        <v>2</v>
      </c>
      <c r="L867">
        <v>1</v>
      </c>
      <c r="M867">
        <v>1</v>
      </c>
      <c r="N867">
        <v>3</v>
      </c>
      <c r="O867">
        <v>1</v>
      </c>
      <c r="P867">
        <v>3</v>
      </c>
    </row>
    <row r="868" spans="1:16" x14ac:dyDescent="0.25">
      <c r="A868" s="9" t="s">
        <v>1111</v>
      </c>
      <c r="B868">
        <v>1</v>
      </c>
      <c r="C868">
        <v>3</v>
      </c>
      <c r="D868">
        <v>1</v>
      </c>
      <c r="E868">
        <v>1</v>
      </c>
      <c r="F868">
        <v>3</v>
      </c>
      <c r="G868">
        <v>4</v>
      </c>
      <c r="H868">
        <v>3</v>
      </c>
      <c r="I868">
        <v>2</v>
      </c>
      <c r="J868">
        <v>3</v>
      </c>
      <c r="K868">
        <v>3</v>
      </c>
      <c r="L868">
        <v>3</v>
      </c>
      <c r="M868">
        <v>3</v>
      </c>
      <c r="N868">
        <v>4</v>
      </c>
      <c r="O868">
        <v>2</v>
      </c>
      <c r="P868">
        <v>2</v>
      </c>
    </row>
    <row r="869" spans="1:16" x14ac:dyDescent="0.25">
      <c r="A869" s="9" t="s">
        <v>1112</v>
      </c>
      <c r="B869">
        <v>3</v>
      </c>
      <c r="C869">
        <v>3</v>
      </c>
      <c r="D869">
        <v>2</v>
      </c>
      <c r="E869">
        <v>2</v>
      </c>
      <c r="F869">
        <v>4</v>
      </c>
      <c r="G869">
        <v>2</v>
      </c>
      <c r="H869">
        <v>1</v>
      </c>
      <c r="I869">
        <v>3</v>
      </c>
      <c r="J869">
        <v>1</v>
      </c>
      <c r="K869">
        <v>2</v>
      </c>
      <c r="L869">
        <v>2</v>
      </c>
      <c r="M869">
        <v>3</v>
      </c>
      <c r="N869">
        <v>2</v>
      </c>
      <c r="O869">
        <v>3</v>
      </c>
      <c r="P869">
        <v>4</v>
      </c>
    </row>
    <row r="870" spans="1:16" x14ac:dyDescent="0.25">
      <c r="A870" s="9" t="s">
        <v>1113</v>
      </c>
      <c r="B870">
        <v>3</v>
      </c>
      <c r="C870">
        <v>1</v>
      </c>
      <c r="D870">
        <v>4</v>
      </c>
      <c r="E870">
        <v>4</v>
      </c>
      <c r="F870">
        <v>4</v>
      </c>
      <c r="G870">
        <v>2</v>
      </c>
      <c r="H870">
        <v>1</v>
      </c>
      <c r="I870">
        <v>4</v>
      </c>
      <c r="J870">
        <v>4</v>
      </c>
      <c r="K870">
        <v>3</v>
      </c>
      <c r="L870">
        <v>2</v>
      </c>
      <c r="M870">
        <v>1</v>
      </c>
      <c r="N870">
        <v>2</v>
      </c>
      <c r="O870">
        <v>3</v>
      </c>
      <c r="P870">
        <v>1</v>
      </c>
    </row>
    <row r="871" spans="1:16" x14ac:dyDescent="0.25">
      <c r="A871" s="9" t="s">
        <v>1114</v>
      </c>
      <c r="B871">
        <v>1</v>
      </c>
      <c r="C871">
        <v>1</v>
      </c>
      <c r="D871">
        <v>3</v>
      </c>
      <c r="E871">
        <v>2</v>
      </c>
      <c r="F871">
        <v>3</v>
      </c>
      <c r="G871">
        <v>4</v>
      </c>
      <c r="H871">
        <v>3</v>
      </c>
      <c r="I871">
        <v>1</v>
      </c>
      <c r="J871">
        <v>2</v>
      </c>
      <c r="K871">
        <v>2</v>
      </c>
      <c r="L871">
        <v>2</v>
      </c>
      <c r="M871">
        <v>1</v>
      </c>
      <c r="N871">
        <v>2</v>
      </c>
      <c r="O871">
        <v>1</v>
      </c>
      <c r="P871">
        <v>1</v>
      </c>
    </row>
    <row r="872" spans="1:16" x14ac:dyDescent="0.25">
      <c r="A872" s="9" t="s">
        <v>1115</v>
      </c>
      <c r="B872">
        <v>1</v>
      </c>
      <c r="C872">
        <v>4</v>
      </c>
      <c r="D872">
        <v>3</v>
      </c>
      <c r="E872">
        <v>2</v>
      </c>
      <c r="F872">
        <v>4</v>
      </c>
      <c r="G872">
        <v>4</v>
      </c>
      <c r="H872">
        <v>1</v>
      </c>
      <c r="I872">
        <v>2</v>
      </c>
      <c r="J872">
        <v>3</v>
      </c>
      <c r="K872">
        <v>3</v>
      </c>
      <c r="L872">
        <v>4</v>
      </c>
      <c r="M872">
        <v>2</v>
      </c>
      <c r="N872">
        <v>2</v>
      </c>
      <c r="O872">
        <v>1</v>
      </c>
      <c r="P872">
        <v>2</v>
      </c>
    </row>
    <row r="873" spans="1:16" x14ac:dyDescent="0.25">
      <c r="A873" s="9" t="s">
        <v>1116</v>
      </c>
      <c r="B873">
        <v>1</v>
      </c>
      <c r="C873">
        <v>1</v>
      </c>
      <c r="D873">
        <v>1</v>
      </c>
      <c r="E873">
        <v>4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1</v>
      </c>
      <c r="L873">
        <v>4</v>
      </c>
      <c r="M873">
        <v>1</v>
      </c>
      <c r="N873">
        <v>4</v>
      </c>
      <c r="O873">
        <v>3</v>
      </c>
      <c r="P873">
        <v>2</v>
      </c>
    </row>
    <row r="874" spans="1:16" x14ac:dyDescent="0.25">
      <c r="A874" s="9" t="s">
        <v>1117</v>
      </c>
      <c r="B874">
        <v>2</v>
      </c>
      <c r="C874">
        <v>1</v>
      </c>
      <c r="D874">
        <v>4</v>
      </c>
      <c r="E874">
        <v>2</v>
      </c>
      <c r="F874">
        <v>2</v>
      </c>
      <c r="G874">
        <v>1</v>
      </c>
      <c r="H874">
        <v>3</v>
      </c>
      <c r="I874">
        <v>1</v>
      </c>
      <c r="J874">
        <v>4</v>
      </c>
      <c r="K874">
        <v>3</v>
      </c>
      <c r="L874">
        <v>2</v>
      </c>
      <c r="M874">
        <v>1</v>
      </c>
      <c r="N874">
        <v>1</v>
      </c>
      <c r="O874">
        <v>1</v>
      </c>
      <c r="P874">
        <v>2</v>
      </c>
    </row>
    <row r="875" spans="1:16" x14ac:dyDescent="0.25">
      <c r="A875" s="9" t="s">
        <v>1118</v>
      </c>
      <c r="B875">
        <v>4</v>
      </c>
      <c r="C875">
        <v>2</v>
      </c>
      <c r="D875">
        <v>2</v>
      </c>
      <c r="E875">
        <v>4</v>
      </c>
      <c r="F875">
        <v>1</v>
      </c>
      <c r="G875">
        <v>3</v>
      </c>
      <c r="H875">
        <v>2</v>
      </c>
      <c r="I875">
        <v>1</v>
      </c>
      <c r="J875">
        <v>2</v>
      </c>
      <c r="K875">
        <v>4</v>
      </c>
      <c r="L875">
        <v>2</v>
      </c>
      <c r="M875">
        <v>4</v>
      </c>
      <c r="N875">
        <v>4</v>
      </c>
      <c r="O875">
        <v>4</v>
      </c>
      <c r="P875">
        <v>4</v>
      </c>
    </row>
    <row r="876" spans="1:16" x14ac:dyDescent="0.25">
      <c r="A876" s="9" t="s">
        <v>1119</v>
      </c>
      <c r="B876">
        <v>2</v>
      </c>
      <c r="C876">
        <v>1</v>
      </c>
      <c r="D876">
        <v>2</v>
      </c>
      <c r="E876">
        <v>3</v>
      </c>
      <c r="F876">
        <v>3</v>
      </c>
      <c r="G876">
        <v>4</v>
      </c>
      <c r="H876">
        <v>2</v>
      </c>
      <c r="I876">
        <v>1</v>
      </c>
      <c r="J876">
        <v>3</v>
      </c>
      <c r="K876">
        <v>1</v>
      </c>
      <c r="L876">
        <v>2</v>
      </c>
      <c r="M876">
        <v>3</v>
      </c>
      <c r="N876">
        <v>2</v>
      </c>
      <c r="O876">
        <v>1</v>
      </c>
      <c r="P876">
        <v>4</v>
      </c>
    </row>
    <row r="877" spans="1:16" x14ac:dyDescent="0.25">
      <c r="A877" s="9" t="s">
        <v>1120</v>
      </c>
      <c r="B877">
        <v>4</v>
      </c>
      <c r="C877">
        <v>1</v>
      </c>
      <c r="D877">
        <v>1</v>
      </c>
      <c r="E877">
        <v>1</v>
      </c>
      <c r="F877">
        <v>2</v>
      </c>
      <c r="G877">
        <v>1</v>
      </c>
      <c r="H877">
        <v>3</v>
      </c>
      <c r="I877">
        <v>1</v>
      </c>
      <c r="J877">
        <v>1</v>
      </c>
      <c r="K877">
        <v>2</v>
      </c>
      <c r="L877">
        <v>2</v>
      </c>
      <c r="M877">
        <v>4</v>
      </c>
      <c r="N877">
        <v>3</v>
      </c>
      <c r="O877">
        <v>2</v>
      </c>
      <c r="P877">
        <v>4</v>
      </c>
    </row>
    <row r="878" spans="1:16" x14ac:dyDescent="0.25">
      <c r="A878" s="9" t="s">
        <v>1121</v>
      </c>
      <c r="B878">
        <v>2</v>
      </c>
      <c r="C878">
        <v>4</v>
      </c>
      <c r="D878">
        <v>3</v>
      </c>
      <c r="E878">
        <v>2</v>
      </c>
      <c r="F878">
        <v>3</v>
      </c>
      <c r="G878">
        <v>2</v>
      </c>
      <c r="H878">
        <v>3</v>
      </c>
      <c r="I878">
        <v>2</v>
      </c>
      <c r="J878">
        <v>2</v>
      </c>
      <c r="K878">
        <v>4</v>
      </c>
      <c r="L878">
        <v>2</v>
      </c>
      <c r="M878">
        <v>4</v>
      </c>
      <c r="N878">
        <v>2</v>
      </c>
      <c r="O878">
        <v>4</v>
      </c>
      <c r="P878">
        <v>1</v>
      </c>
    </row>
    <row r="879" spans="1:16" x14ac:dyDescent="0.25">
      <c r="A879" s="9" t="s">
        <v>1122</v>
      </c>
      <c r="B879">
        <v>3</v>
      </c>
      <c r="C879">
        <v>3</v>
      </c>
      <c r="D879">
        <v>4</v>
      </c>
      <c r="E879">
        <v>4</v>
      </c>
      <c r="F879">
        <v>4</v>
      </c>
      <c r="G879">
        <v>1</v>
      </c>
      <c r="H879">
        <v>3</v>
      </c>
      <c r="I879">
        <v>1</v>
      </c>
      <c r="J879">
        <v>1</v>
      </c>
      <c r="K879">
        <v>2</v>
      </c>
      <c r="L879">
        <v>2</v>
      </c>
      <c r="M879">
        <v>2</v>
      </c>
      <c r="N879">
        <v>4</v>
      </c>
      <c r="O879">
        <v>1</v>
      </c>
      <c r="P879">
        <v>3</v>
      </c>
    </row>
    <row r="880" spans="1:16" x14ac:dyDescent="0.25">
      <c r="A880" s="9" t="s">
        <v>1123</v>
      </c>
      <c r="B880">
        <v>4</v>
      </c>
      <c r="C880">
        <v>2</v>
      </c>
      <c r="D880">
        <v>1</v>
      </c>
      <c r="E880">
        <v>2</v>
      </c>
      <c r="F880">
        <v>3</v>
      </c>
      <c r="G880">
        <v>3</v>
      </c>
      <c r="H880">
        <v>1</v>
      </c>
      <c r="I880">
        <v>1</v>
      </c>
      <c r="J880">
        <v>1</v>
      </c>
      <c r="K880">
        <v>3</v>
      </c>
      <c r="L880">
        <v>1</v>
      </c>
      <c r="M880">
        <v>4</v>
      </c>
      <c r="N880">
        <v>3</v>
      </c>
      <c r="O880">
        <v>2</v>
      </c>
      <c r="P880">
        <v>3</v>
      </c>
    </row>
    <row r="881" spans="1:16" x14ac:dyDescent="0.25">
      <c r="A881" s="9" t="s">
        <v>1124</v>
      </c>
      <c r="B881">
        <v>2</v>
      </c>
      <c r="C881">
        <v>4</v>
      </c>
      <c r="D881">
        <v>2</v>
      </c>
      <c r="E881">
        <v>4</v>
      </c>
      <c r="F881">
        <v>4</v>
      </c>
      <c r="G881">
        <v>1</v>
      </c>
      <c r="H881">
        <v>4</v>
      </c>
      <c r="I881">
        <v>2</v>
      </c>
      <c r="J881">
        <v>3</v>
      </c>
      <c r="K881">
        <v>3</v>
      </c>
      <c r="L881">
        <v>3</v>
      </c>
      <c r="M881">
        <v>2</v>
      </c>
      <c r="N881">
        <v>4</v>
      </c>
      <c r="O881">
        <v>4</v>
      </c>
      <c r="P881">
        <v>2</v>
      </c>
    </row>
    <row r="882" spans="1:16" x14ac:dyDescent="0.25">
      <c r="A882" s="9" t="s">
        <v>1125</v>
      </c>
      <c r="B882">
        <v>4</v>
      </c>
      <c r="C882">
        <v>1</v>
      </c>
      <c r="D882">
        <v>2</v>
      </c>
      <c r="E882">
        <v>1</v>
      </c>
      <c r="F882">
        <v>1</v>
      </c>
      <c r="G882">
        <v>4</v>
      </c>
      <c r="H882">
        <v>2</v>
      </c>
      <c r="I882">
        <v>4</v>
      </c>
      <c r="J882">
        <v>1</v>
      </c>
      <c r="K882">
        <v>2</v>
      </c>
      <c r="L882">
        <v>3</v>
      </c>
      <c r="M882">
        <v>2</v>
      </c>
      <c r="N882">
        <v>4</v>
      </c>
      <c r="O882">
        <v>4</v>
      </c>
      <c r="P882">
        <v>2</v>
      </c>
    </row>
    <row r="883" spans="1:16" x14ac:dyDescent="0.25">
      <c r="A883" s="9" t="s">
        <v>1126</v>
      </c>
      <c r="B883">
        <v>4</v>
      </c>
      <c r="C883">
        <v>1</v>
      </c>
      <c r="D883">
        <v>3</v>
      </c>
      <c r="E883">
        <v>2</v>
      </c>
      <c r="F883">
        <v>3</v>
      </c>
      <c r="G883">
        <v>4</v>
      </c>
      <c r="H883">
        <v>2</v>
      </c>
      <c r="I883">
        <v>3</v>
      </c>
      <c r="J883">
        <v>4</v>
      </c>
      <c r="K883">
        <v>4</v>
      </c>
      <c r="L883">
        <v>4</v>
      </c>
      <c r="M883">
        <v>1</v>
      </c>
      <c r="N883">
        <v>2</v>
      </c>
      <c r="O883">
        <v>3</v>
      </c>
      <c r="P883">
        <v>2</v>
      </c>
    </row>
    <row r="884" spans="1:16" x14ac:dyDescent="0.25">
      <c r="A884" s="9" t="s">
        <v>1127</v>
      </c>
      <c r="B884">
        <v>3</v>
      </c>
      <c r="C884">
        <v>4</v>
      </c>
      <c r="D884">
        <v>3</v>
      </c>
      <c r="E884">
        <v>4</v>
      </c>
      <c r="F884">
        <v>3</v>
      </c>
      <c r="G884">
        <v>1</v>
      </c>
      <c r="H884">
        <v>2</v>
      </c>
      <c r="I884">
        <v>1</v>
      </c>
      <c r="J884">
        <v>3</v>
      </c>
      <c r="K884">
        <v>4</v>
      </c>
      <c r="L884">
        <v>1</v>
      </c>
      <c r="M884">
        <v>2</v>
      </c>
      <c r="N884">
        <v>4</v>
      </c>
      <c r="O884">
        <v>3</v>
      </c>
      <c r="P884">
        <v>4</v>
      </c>
    </row>
    <row r="885" spans="1:16" x14ac:dyDescent="0.25">
      <c r="A885" s="9" t="s">
        <v>1128</v>
      </c>
      <c r="B885">
        <v>1</v>
      </c>
      <c r="C885">
        <v>2</v>
      </c>
      <c r="D885">
        <v>1</v>
      </c>
      <c r="E885">
        <v>2</v>
      </c>
      <c r="F885">
        <v>2</v>
      </c>
      <c r="G885">
        <v>2</v>
      </c>
      <c r="H885">
        <v>4</v>
      </c>
      <c r="I885">
        <v>1</v>
      </c>
      <c r="J885">
        <v>2</v>
      </c>
      <c r="K885">
        <v>1</v>
      </c>
      <c r="L885">
        <v>3</v>
      </c>
      <c r="M885">
        <v>2</v>
      </c>
      <c r="N885">
        <v>1</v>
      </c>
      <c r="O885">
        <v>4</v>
      </c>
      <c r="P885">
        <v>2</v>
      </c>
    </row>
    <row r="886" spans="1:16" x14ac:dyDescent="0.25">
      <c r="A886" s="9" t="s">
        <v>1129</v>
      </c>
      <c r="B886">
        <v>3</v>
      </c>
      <c r="C886">
        <v>4</v>
      </c>
      <c r="D886">
        <v>1</v>
      </c>
      <c r="E886">
        <v>3</v>
      </c>
      <c r="F886">
        <v>2</v>
      </c>
      <c r="G886">
        <v>4</v>
      </c>
      <c r="H886">
        <v>2</v>
      </c>
      <c r="I886">
        <v>2</v>
      </c>
      <c r="J886">
        <v>1</v>
      </c>
      <c r="K886">
        <v>2</v>
      </c>
      <c r="L886">
        <v>4</v>
      </c>
      <c r="M886">
        <v>1</v>
      </c>
      <c r="N886">
        <v>3</v>
      </c>
      <c r="O886">
        <v>3</v>
      </c>
      <c r="P886">
        <v>2</v>
      </c>
    </row>
    <row r="887" spans="1:16" x14ac:dyDescent="0.25">
      <c r="A887" s="9" t="s">
        <v>1130</v>
      </c>
      <c r="B887">
        <v>1</v>
      </c>
      <c r="C887">
        <v>2</v>
      </c>
      <c r="D887">
        <v>1</v>
      </c>
      <c r="E887">
        <v>1</v>
      </c>
      <c r="F887">
        <v>3</v>
      </c>
      <c r="G887">
        <v>3</v>
      </c>
      <c r="H887">
        <v>4</v>
      </c>
      <c r="I887">
        <v>4</v>
      </c>
      <c r="J887">
        <v>1</v>
      </c>
      <c r="K887">
        <v>2</v>
      </c>
      <c r="L887">
        <v>2</v>
      </c>
      <c r="M887">
        <v>3</v>
      </c>
      <c r="N887">
        <v>4</v>
      </c>
      <c r="O887">
        <v>4</v>
      </c>
      <c r="P887">
        <v>2</v>
      </c>
    </row>
    <row r="888" spans="1:16" x14ac:dyDescent="0.25">
      <c r="A888" s="9" t="s">
        <v>1131</v>
      </c>
      <c r="B888">
        <v>4</v>
      </c>
      <c r="C888">
        <v>4</v>
      </c>
      <c r="D888">
        <v>1</v>
      </c>
      <c r="E888">
        <v>1</v>
      </c>
      <c r="F888">
        <v>1</v>
      </c>
      <c r="G888">
        <v>2</v>
      </c>
      <c r="H888">
        <v>3</v>
      </c>
      <c r="I888">
        <v>2</v>
      </c>
      <c r="J888">
        <v>2</v>
      </c>
      <c r="K888">
        <v>4</v>
      </c>
      <c r="L888">
        <v>3</v>
      </c>
      <c r="M888">
        <v>4</v>
      </c>
      <c r="N888">
        <v>1</v>
      </c>
      <c r="O888">
        <v>2</v>
      </c>
      <c r="P888">
        <v>3</v>
      </c>
    </row>
    <row r="889" spans="1:16" x14ac:dyDescent="0.25">
      <c r="A889" s="9" t="s">
        <v>1132</v>
      </c>
      <c r="B889">
        <v>1</v>
      </c>
      <c r="C889">
        <v>1</v>
      </c>
      <c r="D889">
        <v>2</v>
      </c>
      <c r="E889">
        <v>1</v>
      </c>
      <c r="F889">
        <v>1</v>
      </c>
      <c r="G889">
        <v>4</v>
      </c>
      <c r="H889">
        <v>2</v>
      </c>
      <c r="I889">
        <v>2</v>
      </c>
      <c r="J889">
        <v>3</v>
      </c>
      <c r="K889">
        <v>1</v>
      </c>
      <c r="L889">
        <v>2</v>
      </c>
      <c r="M889">
        <v>4</v>
      </c>
      <c r="N889">
        <v>4</v>
      </c>
      <c r="O889">
        <v>2</v>
      </c>
      <c r="P889">
        <v>3</v>
      </c>
    </row>
    <row r="890" spans="1:16" x14ac:dyDescent="0.25">
      <c r="A890" s="9" t="s">
        <v>1133</v>
      </c>
      <c r="B890">
        <v>3</v>
      </c>
      <c r="C890">
        <v>1</v>
      </c>
      <c r="D890">
        <v>3</v>
      </c>
      <c r="E890">
        <v>3</v>
      </c>
      <c r="F890">
        <v>2</v>
      </c>
      <c r="G890">
        <v>2</v>
      </c>
      <c r="H890">
        <v>3</v>
      </c>
      <c r="I890">
        <v>3</v>
      </c>
      <c r="J890">
        <v>3</v>
      </c>
      <c r="K890">
        <v>4</v>
      </c>
      <c r="L890">
        <v>1</v>
      </c>
      <c r="M890">
        <v>4</v>
      </c>
      <c r="N890">
        <v>2</v>
      </c>
      <c r="O890">
        <v>1</v>
      </c>
      <c r="P890">
        <v>4</v>
      </c>
    </row>
    <row r="891" spans="1:16" x14ac:dyDescent="0.25">
      <c r="A891" s="9" t="s">
        <v>1134</v>
      </c>
      <c r="B891">
        <v>2</v>
      </c>
      <c r="C891">
        <v>3</v>
      </c>
      <c r="D891">
        <v>4</v>
      </c>
      <c r="E891">
        <v>1</v>
      </c>
      <c r="F891">
        <v>4</v>
      </c>
      <c r="G891">
        <v>3</v>
      </c>
      <c r="H891">
        <v>4</v>
      </c>
      <c r="I891">
        <v>1</v>
      </c>
      <c r="J891">
        <v>1</v>
      </c>
      <c r="K891">
        <v>2</v>
      </c>
      <c r="L891">
        <v>1</v>
      </c>
      <c r="M891">
        <v>2</v>
      </c>
      <c r="N891">
        <v>3</v>
      </c>
      <c r="O891">
        <v>4</v>
      </c>
      <c r="P891">
        <v>4</v>
      </c>
    </row>
    <row r="892" spans="1:16" x14ac:dyDescent="0.25">
      <c r="A892" s="9" t="s">
        <v>1135</v>
      </c>
      <c r="B892">
        <v>3</v>
      </c>
      <c r="C892">
        <v>1</v>
      </c>
      <c r="D892">
        <v>3</v>
      </c>
      <c r="E892">
        <v>2</v>
      </c>
      <c r="F892">
        <v>1</v>
      </c>
      <c r="G892">
        <v>2</v>
      </c>
      <c r="H892">
        <v>1</v>
      </c>
      <c r="I892">
        <v>3</v>
      </c>
      <c r="J892">
        <v>3</v>
      </c>
      <c r="K892">
        <v>3</v>
      </c>
      <c r="L892">
        <v>1</v>
      </c>
      <c r="M892">
        <v>1</v>
      </c>
      <c r="N892">
        <v>1</v>
      </c>
      <c r="O892">
        <v>1</v>
      </c>
      <c r="P892">
        <v>2</v>
      </c>
    </row>
    <row r="893" spans="1:16" x14ac:dyDescent="0.25">
      <c r="A893" s="9" t="s">
        <v>1136</v>
      </c>
      <c r="B893">
        <v>4</v>
      </c>
      <c r="C893">
        <v>2</v>
      </c>
      <c r="D893">
        <v>1</v>
      </c>
      <c r="E893">
        <v>4</v>
      </c>
      <c r="F893">
        <v>3</v>
      </c>
      <c r="G893">
        <v>4</v>
      </c>
      <c r="H893">
        <v>3</v>
      </c>
      <c r="I893">
        <v>4</v>
      </c>
      <c r="J893">
        <v>1</v>
      </c>
      <c r="K893">
        <v>4</v>
      </c>
      <c r="L893">
        <v>3</v>
      </c>
      <c r="M893">
        <v>1</v>
      </c>
      <c r="N893">
        <v>2</v>
      </c>
      <c r="O893">
        <v>4</v>
      </c>
      <c r="P893">
        <v>1</v>
      </c>
    </row>
    <row r="894" spans="1:16" x14ac:dyDescent="0.25">
      <c r="A894" s="9" t="s">
        <v>1137</v>
      </c>
      <c r="B894">
        <v>3</v>
      </c>
      <c r="C894">
        <v>3</v>
      </c>
      <c r="D894">
        <v>3</v>
      </c>
      <c r="E894">
        <v>4</v>
      </c>
      <c r="F894">
        <v>1</v>
      </c>
      <c r="G894">
        <v>3</v>
      </c>
      <c r="H894">
        <v>3</v>
      </c>
      <c r="I894">
        <v>4</v>
      </c>
      <c r="J894">
        <v>3</v>
      </c>
      <c r="K894">
        <v>1</v>
      </c>
      <c r="L894">
        <v>2</v>
      </c>
      <c r="M894">
        <v>4</v>
      </c>
      <c r="N894">
        <v>3</v>
      </c>
      <c r="O894">
        <v>4</v>
      </c>
      <c r="P894">
        <v>2</v>
      </c>
    </row>
    <row r="895" spans="1:16" x14ac:dyDescent="0.25">
      <c r="A895" s="9" t="s">
        <v>1138</v>
      </c>
      <c r="B895">
        <v>1</v>
      </c>
      <c r="C895">
        <v>3</v>
      </c>
      <c r="D895">
        <v>4</v>
      </c>
      <c r="E895">
        <v>1</v>
      </c>
      <c r="F895">
        <v>2</v>
      </c>
      <c r="G895">
        <v>1</v>
      </c>
      <c r="H895">
        <v>4</v>
      </c>
      <c r="I895">
        <v>3</v>
      </c>
      <c r="J895">
        <v>4</v>
      </c>
      <c r="K895">
        <v>2</v>
      </c>
      <c r="L895">
        <v>4</v>
      </c>
      <c r="M895">
        <v>1</v>
      </c>
      <c r="N895">
        <v>3</v>
      </c>
      <c r="O895">
        <v>4</v>
      </c>
      <c r="P895">
        <v>2</v>
      </c>
    </row>
    <row r="896" spans="1:16" x14ac:dyDescent="0.25">
      <c r="A896" s="9" t="s">
        <v>1139</v>
      </c>
      <c r="B896">
        <v>1</v>
      </c>
      <c r="C896">
        <v>2</v>
      </c>
      <c r="D896">
        <v>4</v>
      </c>
      <c r="E896">
        <v>1</v>
      </c>
      <c r="F896">
        <v>4</v>
      </c>
      <c r="G896">
        <v>2</v>
      </c>
      <c r="H896">
        <v>2</v>
      </c>
      <c r="I896">
        <v>1</v>
      </c>
      <c r="J896">
        <v>4</v>
      </c>
      <c r="K896">
        <v>3</v>
      </c>
      <c r="L896">
        <v>4</v>
      </c>
      <c r="M896">
        <v>2</v>
      </c>
      <c r="N896">
        <v>1</v>
      </c>
      <c r="O896">
        <v>1</v>
      </c>
      <c r="P896">
        <v>1</v>
      </c>
    </row>
    <row r="897" spans="1:16" x14ac:dyDescent="0.25">
      <c r="A897" s="9" t="s">
        <v>1140</v>
      </c>
      <c r="B897">
        <v>1</v>
      </c>
      <c r="C897">
        <v>2</v>
      </c>
      <c r="D897">
        <v>4</v>
      </c>
      <c r="E897">
        <v>2</v>
      </c>
      <c r="F897">
        <v>1</v>
      </c>
      <c r="G897">
        <v>4</v>
      </c>
      <c r="H897">
        <v>2</v>
      </c>
      <c r="I897">
        <v>2</v>
      </c>
      <c r="J897">
        <v>3</v>
      </c>
      <c r="K897">
        <v>3</v>
      </c>
      <c r="L897">
        <v>2</v>
      </c>
      <c r="M897">
        <v>1</v>
      </c>
      <c r="N897">
        <v>4</v>
      </c>
      <c r="O897">
        <v>4</v>
      </c>
      <c r="P897">
        <v>3</v>
      </c>
    </row>
    <row r="898" spans="1:16" x14ac:dyDescent="0.25">
      <c r="A898" s="9" t="s">
        <v>1141</v>
      </c>
      <c r="B898">
        <v>1</v>
      </c>
      <c r="C898">
        <v>2</v>
      </c>
      <c r="D898">
        <v>4</v>
      </c>
      <c r="E898">
        <v>1</v>
      </c>
      <c r="F898">
        <v>2</v>
      </c>
      <c r="G898">
        <v>4</v>
      </c>
      <c r="H898">
        <v>3</v>
      </c>
      <c r="I898">
        <v>4</v>
      </c>
      <c r="J898">
        <v>1</v>
      </c>
      <c r="K898">
        <v>2</v>
      </c>
      <c r="L898">
        <v>2</v>
      </c>
      <c r="M898">
        <v>2</v>
      </c>
      <c r="N898">
        <v>3</v>
      </c>
      <c r="O898">
        <v>4</v>
      </c>
      <c r="P898">
        <v>2</v>
      </c>
    </row>
    <row r="899" spans="1:16" x14ac:dyDescent="0.25">
      <c r="A899" s="9" t="s">
        <v>1142</v>
      </c>
      <c r="B899">
        <v>3</v>
      </c>
      <c r="C899">
        <v>3</v>
      </c>
      <c r="D899">
        <v>1</v>
      </c>
      <c r="E899">
        <v>3</v>
      </c>
      <c r="F899">
        <v>1</v>
      </c>
      <c r="G899">
        <v>1</v>
      </c>
      <c r="H899">
        <v>2</v>
      </c>
      <c r="I899">
        <v>2</v>
      </c>
      <c r="J899">
        <v>1</v>
      </c>
      <c r="K899">
        <v>4</v>
      </c>
      <c r="L899">
        <v>2</v>
      </c>
      <c r="M899">
        <v>2</v>
      </c>
      <c r="N899">
        <v>4</v>
      </c>
      <c r="O899">
        <v>3</v>
      </c>
      <c r="P899">
        <v>2</v>
      </c>
    </row>
    <row r="900" spans="1:16" x14ac:dyDescent="0.25">
      <c r="A900" s="9" t="s">
        <v>1143</v>
      </c>
      <c r="B900">
        <v>4</v>
      </c>
      <c r="C900">
        <v>1</v>
      </c>
      <c r="D900">
        <v>1</v>
      </c>
      <c r="E900">
        <v>2</v>
      </c>
      <c r="F900">
        <v>4</v>
      </c>
      <c r="G900">
        <v>2</v>
      </c>
      <c r="H900">
        <v>1</v>
      </c>
      <c r="I900">
        <v>2</v>
      </c>
      <c r="J900">
        <v>2</v>
      </c>
      <c r="K900">
        <v>1</v>
      </c>
      <c r="L900">
        <v>2</v>
      </c>
      <c r="M900">
        <v>4</v>
      </c>
      <c r="N900">
        <v>4</v>
      </c>
      <c r="O900">
        <v>4</v>
      </c>
      <c r="P900">
        <v>1</v>
      </c>
    </row>
    <row r="901" spans="1:16" x14ac:dyDescent="0.25">
      <c r="A901" s="9" t="s">
        <v>1144</v>
      </c>
      <c r="B901">
        <v>1</v>
      </c>
      <c r="C901">
        <v>1</v>
      </c>
      <c r="D901">
        <v>2</v>
      </c>
      <c r="E901">
        <v>1</v>
      </c>
      <c r="F901">
        <v>1</v>
      </c>
      <c r="G901">
        <v>4</v>
      </c>
      <c r="H901">
        <v>1</v>
      </c>
      <c r="I901">
        <v>4</v>
      </c>
      <c r="J901">
        <v>4</v>
      </c>
      <c r="K901">
        <v>1</v>
      </c>
      <c r="L901">
        <v>2</v>
      </c>
      <c r="M901">
        <v>4</v>
      </c>
      <c r="N901">
        <v>2</v>
      </c>
      <c r="O901">
        <v>4</v>
      </c>
      <c r="P901">
        <v>3</v>
      </c>
    </row>
    <row r="902" spans="1:16" x14ac:dyDescent="0.25">
      <c r="A902" s="9" t="s">
        <v>1145</v>
      </c>
      <c r="B902">
        <v>3</v>
      </c>
      <c r="C902">
        <v>3</v>
      </c>
      <c r="D902">
        <v>4</v>
      </c>
      <c r="E902">
        <v>2</v>
      </c>
      <c r="F902">
        <v>2</v>
      </c>
      <c r="G902">
        <v>1</v>
      </c>
      <c r="H902">
        <v>3</v>
      </c>
      <c r="I902">
        <v>4</v>
      </c>
      <c r="J902">
        <v>1</v>
      </c>
      <c r="K902">
        <v>1</v>
      </c>
      <c r="L902">
        <v>3</v>
      </c>
      <c r="M902">
        <v>1</v>
      </c>
      <c r="N902">
        <v>2</v>
      </c>
      <c r="O902">
        <v>3</v>
      </c>
      <c r="P902">
        <v>1</v>
      </c>
    </row>
    <row r="903" spans="1:16" x14ac:dyDescent="0.25">
      <c r="A903" s="9" t="s">
        <v>1146</v>
      </c>
      <c r="B903">
        <v>1</v>
      </c>
      <c r="C903">
        <v>4</v>
      </c>
      <c r="D903">
        <v>1</v>
      </c>
      <c r="E903">
        <v>4</v>
      </c>
      <c r="F903">
        <v>3</v>
      </c>
      <c r="G903">
        <v>2</v>
      </c>
      <c r="H903">
        <v>3</v>
      </c>
      <c r="I903">
        <v>4</v>
      </c>
      <c r="J903">
        <v>2</v>
      </c>
      <c r="K903">
        <v>4</v>
      </c>
      <c r="L903">
        <v>3</v>
      </c>
      <c r="M903">
        <v>4</v>
      </c>
      <c r="N903">
        <v>1</v>
      </c>
      <c r="O903">
        <v>3</v>
      </c>
      <c r="P903">
        <v>4</v>
      </c>
    </row>
    <row r="904" spans="1:16" x14ac:dyDescent="0.25">
      <c r="A904" s="9" t="s">
        <v>1147</v>
      </c>
      <c r="B904">
        <v>1</v>
      </c>
      <c r="C904">
        <v>4</v>
      </c>
      <c r="D904">
        <v>1</v>
      </c>
      <c r="E904">
        <v>3</v>
      </c>
      <c r="F904">
        <v>2</v>
      </c>
      <c r="G904">
        <v>4</v>
      </c>
      <c r="H904">
        <v>2</v>
      </c>
      <c r="I904">
        <v>2</v>
      </c>
      <c r="J904">
        <v>1</v>
      </c>
      <c r="K904">
        <v>1</v>
      </c>
      <c r="L904">
        <v>4</v>
      </c>
      <c r="M904">
        <v>2</v>
      </c>
      <c r="N904">
        <v>1</v>
      </c>
      <c r="O904">
        <v>1</v>
      </c>
      <c r="P904">
        <v>4</v>
      </c>
    </row>
    <row r="905" spans="1:16" x14ac:dyDescent="0.25">
      <c r="A905" s="9" t="s">
        <v>1148</v>
      </c>
      <c r="B905">
        <v>2</v>
      </c>
      <c r="C905">
        <v>4</v>
      </c>
      <c r="D905">
        <v>1</v>
      </c>
      <c r="E905">
        <v>3</v>
      </c>
      <c r="F905">
        <v>2</v>
      </c>
      <c r="G905">
        <v>1</v>
      </c>
      <c r="H905">
        <v>3</v>
      </c>
      <c r="I905">
        <v>4</v>
      </c>
      <c r="J905">
        <v>1</v>
      </c>
      <c r="K905">
        <v>1</v>
      </c>
      <c r="L905">
        <v>3</v>
      </c>
      <c r="M905">
        <v>3</v>
      </c>
      <c r="N905">
        <v>3</v>
      </c>
      <c r="O905">
        <v>4</v>
      </c>
      <c r="P905">
        <v>3</v>
      </c>
    </row>
    <row r="906" spans="1:16" x14ac:dyDescent="0.25">
      <c r="A906" s="9" t="s">
        <v>1149</v>
      </c>
      <c r="B906">
        <v>1</v>
      </c>
      <c r="C906">
        <v>2</v>
      </c>
      <c r="D906">
        <v>4</v>
      </c>
      <c r="E906">
        <v>2</v>
      </c>
      <c r="F906">
        <v>1</v>
      </c>
      <c r="G906">
        <v>2</v>
      </c>
      <c r="H906">
        <v>1</v>
      </c>
      <c r="I906">
        <v>4</v>
      </c>
      <c r="J906">
        <v>1</v>
      </c>
      <c r="K906">
        <v>3</v>
      </c>
      <c r="L906">
        <v>1</v>
      </c>
      <c r="M906">
        <v>1</v>
      </c>
      <c r="N906">
        <v>1</v>
      </c>
      <c r="O906">
        <v>4</v>
      </c>
      <c r="P906">
        <v>4</v>
      </c>
    </row>
    <row r="907" spans="1:16" x14ac:dyDescent="0.25">
      <c r="A907" s="9" t="s">
        <v>1150</v>
      </c>
      <c r="B907">
        <v>1</v>
      </c>
      <c r="C907">
        <v>2</v>
      </c>
      <c r="D907">
        <v>4</v>
      </c>
      <c r="E907">
        <v>4</v>
      </c>
      <c r="F907">
        <v>1</v>
      </c>
      <c r="G907">
        <v>2</v>
      </c>
      <c r="H907">
        <v>3</v>
      </c>
      <c r="I907">
        <v>3</v>
      </c>
      <c r="J907">
        <v>2</v>
      </c>
      <c r="K907">
        <v>3</v>
      </c>
      <c r="L907">
        <v>2</v>
      </c>
      <c r="M907">
        <v>3</v>
      </c>
      <c r="N907">
        <v>1</v>
      </c>
      <c r="O907">
        <v>2</v>
      </c>
      <c r="P907">
        <v>4</v>
      </c>
    </row>
    <row r="908" spans="1:16" x14ac:dyDescent="0.25">
      <c r="A908" s="9" t="s">
        <v>1151</v>
      </c>
      <c r="B908">
        <v>3</v>
      </c>
      <c r="C908">
        <v>2</v>
      </c>
      <c r="D908">
        <v>3</v>
      </c>
      <c r="E908">
        <v>3</v>
      </c>
      <c r="F908">
        <v>1</v>
      </c>
      <c r="G908">
        <v>2</v>
      </c>
      <c r="H908">
        <v>2</v>
      </c>
      <c r="I908">
        <v>1</v>
      </c>
      <c r="J908">
        <v>3</v>
      </c>
      <c r="K908">
        <v>4</v>
      </c>
      <c r="L908">
        <v>2</v>
      </c>
      <c r="M908">
        <v>3</v>
      </c>
      <c r="N908">
        <v>1</v>
      </c>
      <c r="O908">
        <v>4</v>
      </c>
      <c r="P908">
        <v>3</v>
      </c>
    </row>
    <row r="909" spans="1:16" x14ac:dyDescent="0.25">
      <c r="A909" s="9" t="s">
        <v>1152</v>
      </c>
      <c r="B909">
        <v>1</v>
      </c>
      <c r="C909">
        <v>1</v>
      </c>
      <c r="D909">
        <v>1</v>
      </c>
      <c r="E909">
        <v>2</v>
      </c>
      <c r="F909">
        <v>2</v>
      </c>
      <c r="G909">
        <v>1</v>
      </c>
      <c r="H909">
        <v>4</v>
      </c>
      <c r="I909">
        <v>4</v>
      </c>
      <c r="J909">
        <v>2</v>
      </c>
      <c r="K909">
        <v>3</v>
      </c>
      <c r="L909">
        <v>3</v>
      </c>
      <c r="M909">
        <v>3</v>
      </c>
      <c r="N909">
        <v>4</v>
      </c>
      <c r="O909">
        <v>3</v>
      </c>
      <c r="P909">
        <v>4</v>
      </c>
    </row>
    <row r="910" spans="1:16" x14ac:dyDescent="0.25">
      <c r="A910" s="9" t="s">
        <v>1153</v>
      </c>
      <c r="B910">
        <v>4</v>
      </c>
      <c r="C910">
        <v>2</v>
      </c>
      <c r="D910">
        <v>4</v>
      </c>
      <c r="E910">
        <v>1</v>
      </c>
      <c r="F910">
        <v>3</v>
      </c>
      <c r="G910">
        <v>3</v>
      </c>
      <c r="H910">
        <v>3</v>
      </c>
      <c r="I910">
        <v>2</v>
      </c>
      <c r="J910">
        <v>4</v>
      </c>
      <c r="K910">
        <v>3</v>
      </c>
      <c r="L910">
        <v>2</v>
      </c>
      <c r="M910">
        <v>1</v>
      </c>
      <c r="N910">
        <v>3</v>
      </c>
      <c r="O910">
        <v>2</v>
      </c>
      <c r="P910">
        <v>4</v>
      </c>
    </row>
    <row r="911" spans="1:16" x14ac:dyDescent="0.25">
      <c r="A911" s="9" t="s">
        <v>1154</v>
      </c>
      <c r="B911">
        <v>4</v>
      </c>
      <c r="C911">
        <v>4</v>
      </c>
      <c r="D911">
        <v>3</v>
      </c>
      <c r="E911">
        <v>1</v>
      </c>
      <c r="F911">
        <v>1</v>
      </c>
      <c r="G911">
        <v>3</v>
      </c>
      <c r="H911">
        <v>1</v>
      </c>
      <c r="I911">
        <v>2</v>
      </c>
      <c r="J911">
        <v>4</v>
      </c>
      <c r="K911">
        <v>3</v>
      </c>
      <c r="L911">
        <v>4</v>
      </c>
      <c r="M911">
        <v>2</v>
      </c>
      <c r="N911">
        <v>4</v>
      </c>
      <c r="O911">
        <v>2</v>
      </c>
      <c r="P911">
        <v>4</v>
      </c>
    </row>
    <row r="912" spans="1:16" x14ac:dyDescent="0.25">
      <c r="A912" s="9" t="s">
        <v>1155</v>
      </c>
      <c r="B912">
        <v>4</v>
      </c>
      <c r="C912">
        <v>2</v>
      </c>
      <c r="D912">
        <v>4</v>
      </c>
      <c r="E912">
        <v>3</v>
      </c>
      <c r="F912">
        <v>4</v>
      </c>
      <c r="G912">
        <v>3</v>
      </c>
      <c r="H912">
        <v>4</v>
      </c>
      <c r="I912">
        <v>4</v>
      </c>
      <c r="J912">
        <v>3</v>
      </c>
      <c r="K912">
        <v>4</v>
      </c>
      <c r="L912">
        <v>2</v>
      </c>
      <c r="M912">
        <v>2</v>
      </c>
      <c r="N912">
        <v>1</v>
      </c>
      <c r="O912">
        <v>2</v>
      </c>
      <c r="P912">
        <v>4</v>
      </c>
    </row>
    <row r="913" spans="1:16" x14ac:dyDescent="0.25">
      <c r="A913" s="9" t="s">
        <v>1156</v>
      </c>
      <c r="B913">
        <v>1</v>
      </c>
      <c r="C913">
        <v>4</v>
      </c>
      <c r="D913">
        <v>4</v>
      </c>
      <c r="E913">
        <v>2</v>
      </c>
      <c r="F913">
        <v>4</v>
      </c>
      <c r="G913">
        <v>1</v>
      </c>
      <c r="H913">
        <v>3</v>
      </c>
      <c r="I913">
        <v>1</v>
      </c>
      <c r="J913">
        <v>4</v>
      </c>
      <c r="K913">
        <v>2</v>
      </c>
      <c r="L913">
        <v>4</v>
      </c>
      <c r="M913">
        <v>2</v>
      </c>
      <c r="N913">
        <v>4</v>
      </c>
      <c r="O913">
        <v>4</v>
      </c>
      <c r="P913">
        <v>4</v>
      </c>
    </row>
    <row r="914" spans="1:16" x14ac:dyDescent="0.25">
      <c r="A914" s="9" t="s">
        <v>1157</v>
      </c>
      <c r="B914">
        <v>3</v>
      </c>
      <c r="C914">
        <v>2</v>
      </c>
      <c r="D914">
        <v>4</v>
      </c>
      <c r="E914">
        <v>1</v>
      </c>
      <c r="F914">
        <v>4</v>
      </c>
      <c r="G914">
        <v>1</v>
      </c>
      <c r="H914">
        <v>1</v>
      </c>
      <c r="I914">
        <v>2</v>
      </c>
      <c r="J914">
        <v>1</v>
      </c>
      <c r="K914">
        <v>1</v>
      </c>
      <c r="L914">
        <v>4</v>
      </c>
      <c r="M914">
        <v>1</v>
      </c>
      <c r="N914">
        <v>1</v>
      </c>
      <c r="O914">
        <v>4</v>
      </c>
      <c r="P914">
        <v>4</v>
      </c>
    </row>
    <row r="915" spans="1:16" x14ac:dyDescent="0.25">
      <c r="A915" s="9" t="s">
        <v>1158</v>
      </c>
      <c r="B915">
        <v>1</v>
      </c>
      <c r="C915">
        <v>1</v>
      </c>
      <c r="D915">
        <v>2</v>
      </c>
      <c r="E915">
        <v>2</v>
      </c>
      <c r="F915">
        <v>1</v>
      </c>
      <c r="G915">
        <v>4</v>
      </c>
      <c r="H915">
        <v>4</v>
      </c>
      <c r="I915">
        <v>3</v>
      </c>
      <c r="J915">
        <v>3</v>
      </c>
      <c r="K915">
        <v>3</v>
      </c>
      <c r="L915">
        <v>3</v>
      </c>
      <c r="M915">
        <v>1</v>
      </c>
      <c r="N915">
        <v>1</v>
      </c>
      <c r="O915">
        <v>3</v>
      </c>
      <c r="P915">
        <v>1</v>
      </c>
    </row>
    <row r="916" spans="1:16" x14ac:dyDescent="0.25">
      <c r="A916" s="9" t="s">
        <v>1159</v>
      </c>
      <c r="B916">
        <v>2</v>
      </c>
      <c r="C916">
        <v>4</v>
      </c>
      <c r="D916">
        <v>1</v>
      </c>
      <c r="E916">
        <v>2</v>
      </c>
      <c r="F916">
        <v>1</v>
      </c>
      <c r="G916">
        <v>1</v>
      </c>
      <c r="H916">
        <v>4</v>
      </c>
      <c r="I916">
        <v>4</v>
      </c>
      <c r="J916">
        <v>2</v>
      </c>
      <c r="K916">
        <v>4</v>
      </c>
      <c r="L916">
        <v>4</v>
      </c>
      <c r="M916">
        <v>1</v>
      </c>
      <c r="N916">
        <v>2</v>
      </c>
      <c r="O916">
        <v>4</v>
      </c>
      <c r="P916">
        <v>3</v>
      </c>
    </row>
    <row r="917" spans="1:16" x14ac:dyDescent="0.25">
      <c r="A917" s="9" t="s">
        <v>1160</v>
      </c>
      <c r="B917">
        <v>2</v>
      </c>
      <c r="C917">
        <v>2</v>
      </c>
      <c r="D917">
        <v>1</v>
      </c>
      <c r="E917">
        <v>1</v>
      </c>
      <c r="F917">
        <v>4</v>
      </c>
      <c r="G917">
        <v>4</v>
      </c>
      <c r="H917">
        <v>1</v>
      </c>
      <c r="I917">
        <v>2</v>
      </c>
      <c r="J917">
        <v>3</v>
      </c>
      <c r="K917">
        <v>4</v>
      </c>
      <c r="L917">
        <v>4</v>
      </c>
      <c r="M917">
        <v>1</v>
      </c>
      <c r="N917">
        <v>2</v>
      </c>
      <c r="O917">
        <v>3</v>
      </c>
      <c r="P917">
        <v>3</v>
      </c>
    </row>
    <row r="918" spans="1:16" x14ac:dyDescent="0.25">
      <c r="A918" s="9" t="s">
        <v>1161</v>
      </c>
      <c r="B918">
        <v>3</v>
      </c>
      <c r="C918">
        <v>1</v>
      </c>
      <c r="D918">
        <v>1</v>
      </c>
      <c r="E918">
        <v>4</v>
      </c>
      <c r="F918">
        <v>2</v>
      </c>
      <c r="G918">
        <v>3</v>
      </c>
      <c r="H918">
        <v>1</v>
      </c>
      <c r="I918">
        <v>1</v>
      </c>
      <c r="J918">
        <v>4</v>
      </c>
      <c r="K918">
        <v>3</v>
      </c>
      <c r="L918">
        <v>4</v>
      </c>
      <c r="M918">
        <v>3</v>
      </c>
      <c r="N918">
        <v>2</v>
      </c>
      <c r="O918">
        <v>1</v>
      </c>
      <c r="P918">
        <v>4</v>
      </c>
    </row>
    <row r="919" spans="1:16" x14ac:dyDescent="0.25">
      <c r="A919" s="9" t="s">
        <v>1162</v>
      </c>
      <c r="B919">
        <v>3</v>
      </c>
      <c r="C919">
        <v>1</v>
      </c>
      <c r="D919">
        <v>4</v>
      </c>
      <c r="E919">
        <v>3</v>
      </c>
      <c r="F919">
        <v>1</v>
      </c>
      <c r="G919">
        <v>4</v>
      </c>
      <c r="H919">
        <v>1</v>
      </c>
      <c r="I919">
        <v>1</v>
      </c>
      <c r="J919">
        <v>3</v>
      </c>
      <c r="K919">
        <v>2</v>
      </c>
      <c r="L919">
        <v>4</v>
      </c>
      <c r="M919">
        <v>3</v>
      </c>
      <c r="N919">
        <v>4</v>
      </c>
      <c r="O919">
        <v>4</v>
      </c>
      <c r="P919">
        <v>3</v>
      </c>
    </row>
    <row r="920" spans="1:16" x14ac:dyDescent="0.25">
      <c r="A920" s="9" t="s">
        <v>1163</v>
      </c>
      <c r="B920">
        <v>2</v>
      </c>
      <c r="C920">
        <v>1</v>
      </c>
      <c r="D920">
        <v>2</v>
      </c>
      <c r="E920">
        <v>2</v>
      </c>
      <c r="F920">
        <v>2</v>
      </c>
      <c r="G920">
        <v>4</v>
      </c>
      <c r="H920">
        <v>1</v>
      </c>
      <c r="I920">
        <v>2</v>
      </c>
      <c r="J920">
        <v>4</v>
      </c>
      <c r="K920">
        <v>1</v>
      </c>
      <c r="L920">
        <v>1</v>
      </c>
      <c r="M920">
        <v>4</v>
      </c>
      <c r="N920">
        <v>3</v>
      </c>
      <c r="O920">
        <v>2</v>
      </c>
      <c r="P920">
        <v>4</v>
      </c>
    </row>
    <row r="921" spans="1:16" x14ac:dyDescent="0.25">
      <c r="A921" s="9" t="s">
        <v>1164</v>
      </c>
      <c r="B921">
        <v>1</v>
      </c>
      <c r="C921">
        <v>2</v>
      </c>
      <c r="D921">
        <v>2</v>
      </c>
      <c r="E921">
        <v>1</v>
      </c>
      <c r="F921">
        <v>2</v>
      </c>
      <c r="G921">
        <v>2</v>
      </c>
      <c r="H921">
        <v>1</v>
      </c>
      <c r="I921">
        <v>2</v>
      </c>
      <c r="J921">
        <v>4</v>
      </c>
      <c r="K921">
        <v>2</v>
      </c>
      <c r="L921">
        <v>2</v>
      </c>
      <c r="M921">
        <v>2</v>
      </c>
      <c r="N921">
        <v>2</v>
      </c>
      <c r="O921">
        <v>4</v>
      </c>
      <c r="P921">
        <v>3</v>
      </c>
    </row>
    <row r="922" spans="1:16" x14ac:dyDescent="0.25">
      <c r="A922" s="9" t="s">
        <v>1165</v>
      </c>
      <c r="B922">
        <v>1</v>
      </c>
      <c r="C922">
        <v>2</v>
      </c>
      <c r="D922">
        <v>4</v>
      </c>
      <c r="E922">
        <v>1</v>
      </c>
      <c r="F922">
        <v>3</v>
      </c>
      <c r="G922">
        <v>3</v>
      </c>
      <c r="H922">
        <v>4</v>
      </c>
      <c r="I922">
        <v>1</v>
      </c>
      <c r="J922">
        <v>4</v>
      </c>
      <c r="K922">
        <v>2</v>
      </c>
      <c r="L922">
        <v>4</v>
      </c>
      <c r="M922">
        <v>4</v>
      </c>
      <c r="N922">
        <v>4</v>
      </c>
      <c r="O922">
        <v>1</v>
      </c>
      <c r="P922">
        <v>1</v>
      </c>
    </row>
    <row r="923" spans="1:16" x14ac:dyDescent="0.25">
      <c r="A923" s="9" t="s">
        <v>1166</v>
      </c>
      <c r="B923">
        <v>2</v>
      </c>
      <c r="C923">
        <v>3</v>
      </c>
      <c r="D923">
        <v>3</v>
      </c>
      <c r="E923">
        <v>3</v>
      </c>
      <c r="F923">
        <v>4</v>
      </c>
      <c r="G923">
        <v>4</v>
      </c>
      <c r="H923">
        <v>2</v>
      </c>
      <c r="I923">
        <v>3</v>
      </c>
      <c r="J923">
        <v>1</v>
      </c>
      <c r="K923">
        <v>1</v>
      </c>
      <c r="L923">
        <v>2</v>
      </c>
      <c r="M923">
        <v>2</v>
      </c>
      <c r="N923">
        <v>4</v>
      </c>
      <c r="O923">
        <v>2</v>
      </c>
      <c r="P923">
        <v>3</v>
      </c>
    </row>
    <row r="924" spans="1:16" x14ac:dyDescent="0.25">
      <c r="A924" s="9" t="s">
        <v>1167</v>
      </c>
      <c r="B924">
        <v>1</v>
      </c>
      <c r="C924">
        <v>3</v>
      </c>
      <c r="D924">
        <v>3</v>
      </c>
      <c r="E924">
        <v>1</v>
      </c>
      <c r="F924">
        <v>2</v>
      </c>
      <c r="G924">
        <v>3</v>
      </c>
      <c r="H924">
        <v>4</v>
      </c>
      <c r="I924">
        <v>3</v>
      </c>
      <c r="J924">
        <v>1</v>
      </c>
      <c r="K924">
        <v>4</v>
      </c>
      <c r="L924">
        <v>4</v>
      </c>
      <c r="M924">
        <v>2</v>
      </c>
      <c r="N924">
        <v>2</v>
      </c>
      <c r="O924">
        <v>4</v>
      </c>
      <c r="P924">
        <v>2</v>
      </c>
    </row>
    <row r="925" spans="1:16" x14ac:dyDescent="0.25">
      <c r="A925" s="9" t="s">
        <v>1168</v>
      </c>
      <c r="B925">
        <v>3</v>
      </c>
      <c r="C925">
        <v>1</v>
      </c>
      <c r="D925">
        <v>3</v>
      </c>
      <c r="E925">
        <v>2</v>
      </c>
      <c r="F925">
        <v>1</v>
      </c>
      <c r="G925">
        <v>3</v>
      </c>
      <c r="H925">
        <v>4</v>
      </c>
      <c r="I925">
        <v>3</v>
      </c>
      <c r="J925">
        <v>4</v>
      </c>
      <c r="K925">
        <v>3</v>
      </c>
      <c r="L925">
        <v>1</v>
      </c>
      <c r="M925">
        <v>4</v>
      </c>
      <c r="N925">
        <v>4</v>
      </c>
      <c r="O925">
        <v>4</v>
      </c>
      <c r="P925">
        <v>3</v>
      </c>
    </row>
    <row r="926" spans="1:16" x14ac:dyDescent="0.25">
      <c r="A926" s="9" t="s">
        <v>1169</v>
      </c>
      <c r="B926">
        <v>3</v>
      </c>
      <c r="C926">
        <v>4</v>
      </c>
      <c r="D926">
        <v>1</v>
      </c>
      <c r="E926">
        <v>2</v>
      </c>
      <c r="F926">
        <v>2</v>
      </c>
      <c r="G926">
        <v>4</v>
      </c>
      <c r="H926">
        <v>3</v>
      </c>
      <c r="I926">
        <v>4</v>
      </c>
      <c r="J926">
        <v>1</v>
      </c>
      <c r="K926">
        <v>4</v>
      </c>
      <c r="L926">
        <v>1</v>
      </c>
      <c r="M926">
        <v>2</v>
      </c>
      <c r="N926">
        <v>2</v>
      </c>
      <c r="O926">
        <v>3</v>
      </c>
      <c r="P926">
        <v>3</v>
      </c>
    </row>
    <row r="927" spans="1:16" x14ac:dyDescent="0.25">
      <c r="A927" s="9" t="s">
        <v>1170</v>
      </c>
      <c r="B927">
        <v>3</v>
      </c>
      <c r="C927">
        <v>4</v>
      </c>
      <c r="D927">
        <v>4</v>
      </c>
      <c r="E927">
        <v>3</v>
      </c>
      <c r="F927">
        <v>1</v>
      </c>
      <c r="G927">
        <v>3</v>
      </c>
      <c r="H927">
        <v>3</v>
      </c>
      <c r="I927">
        <v>4</v>
      </c>
      <c r="J927">
        <v>3</v>
      </c>
      <c r="K927">
        <v>4</v>
      </c>
      <c r="L927">
        <v>4</v>
      </c>
      <c r="M927">
        <v>2</v>
      </c>
      <c r="N927">
        <v>3</v>
      </c>
      <c r="O927">
        <v>1</v>
      </c>
      <c r="P927">
        <v>4</v>
      </c>
    </row>
    <row r="928" spans="1:16" x14ac:dyDescent="0.25">
      <c r="A928" s="9" t="s">
        <v>1171</v>
      </c>
      <c r="B928">
        <v>3</v>
      </c>
      <c r="C928">
        <v>4</v>
      </c>
      <c r="D928">
        <v>1</v>
      </c>
      <c r="E928">
        <v>2</v>
      </c>
      <c r="F928">
        <v>3</v>
      </c>
      <c r="G928">
        <v>4</v>
      </c>
      <c r="H928">
        <v>4</v>
      </c>
      <c r="I928">
        <v>2</v>
      </c>
      <c r="J928">
        <v>4</v>
      </c>
      <c r="K928">
        <v>1</v>
      </c>
      <c r="L928">
        <v>1</v>
      </c>
      <c r="M928">
        <v>3</v>
      </c>
      <c r="N928">
        <v>2</v>
      </c>
      <c r="O928">
        <v>4</v>
      </c>
      <c r="P928">
        <v>2</v>
      </c>
    </row>
    <row r="929" spans="1:16" x14ac:dyDescent="0.25">
      <c r="A929" s="9" t="s">
        <v>1172</v>
      </c>
      <c r="B929">
        <v>1</v>
      </c>
      <c r="C929">
        <v>1</v>
      </c>
      <c r="D929">
        <v>1</v>
      </c>
      <c r="E929">
        <v>2</v>
      </c>
      <c r="F929">
        <v>3</v>
      </c>
      <c r="G929">
        <v>1</v>
      </c>
      <c r="H929">
        <v>1</v>
      </c>
      <c r="I929">
        <v>3</v>
      </c>
      <c r="J929">
        <v>2</v>
      </c>
      <c r="K929">
        <v>4</v>
      </c>
      <c r="L929">
        <v>2</v>
      </c>
      <c r="M929">
        <v>2</v>
      </c>
      <c r="N929">
        <v>2</v>
      </c>
      <c r="O929">
        <v>3</v>
      </c>
      <c r="P929">
        <v>1</v>
      </c>
    </row>
    <row r="930" spans="1:16" x14ac:dyDescent="0.25">
      <c r="A930" s="9" t="s">
        <v>1173</v>
      </c>
      <c r="B930">
        <v>4</v>
      </c>
      <c r="C930">
        <v>1</v>
      </c>
      <c r="D930">
        <v>1</v>
      </c>
      <c r="E930">
        <v>1</v>
      </c>
      <c r="F930">
        <v>3</v>
      </c>
      <c r="G930">
        <v>4</v>
      </c>
      <c r="H930">
        <v>3</v>
      </c>
      <c r="I930">
        <v>2</v>
      </c>
      <c r="J930">
        <v>4</v>
      </c>
      <c r="K930">
        <v>4</v>
      </c>
      <c r="L930">
        <v>1</v>
      </c>
      <c r="M930">
        <v>4</v>
      </c>
      <c r="N930">
        <v>3</v>
      </c>
      <c r="O930">
        <v>4</v>
      </c>
      <c r="P930">
        <v>4</v>
      </c>
    </row>
    <row r="931" spans="1:16" x14ac:dyDescent="0.25">
      <c r="A931" s="9" t="s">
        <v>1174</v>
      </c>
      <c r="B931">
        <v>2</v>
      </c>
      <c r="C931">
        <v>1</v>
      </c>
      <c r="D931">
        <v>1</v>
      </c>
      <c r="E931">
        <v>2</v>
      </c>
      <c r="F931">
        <v>3</v>
      </c>
      <c r="G931">
        <v>4</v>
      </c>
      <c r="H931">
        <v>4</v>
      </c>
      <c r="I931">
        <v>2</v>
      </c>
      <c r="J931">
        <v>4</v>
      </c>
      <c r="K931">
        <v>4</v>
      </c>
      <c r="L931">
        <v>4</v>
      </c>
      <c r="M931">
        <v>2</v>
      </c>
      <c r="N931">
        <v>3</v>
      </c>
      <c r="O931">
        <v>1</v>
      </c>
      <c r="P931">
        <v>1</v>
      </c>
    </row>
    <row r="932" spans="1:16" x14ac:dyDescent="0.25">
      <c r="A932" s="9" t="s">
        <v>1175</v>
      </c>
      <c r="B932">
        <v>4</v>
      </c>
      <c r="C932">
        <v>4</v>
      </c>
      <c r="D932">
        <v>3</v>
      </c>
      <c r="E932">
        <v>1</v>
      </c>
      <c r="F932">
        <v>3</v>
      </c>
      <c r="G932">
        <v>2</v>
      </c>
      <c r="H932">
        <v>2</v>
      </c>
      <c r="I932">
        <v>1</v>
      </c>
      <c r="J932">
        <v>2</v>
      </c>
      <c r="K932">
        <v>3</v>
      </c>
      <c r="L932">
        <v>1</v>
      </c>
      <c r="M932">
        <v>1</v>
      </c>
      <c r="N932">
        <v>1</v>
      </c>
      <c r="O932">
        <v>2</v>
      </c>
      <c r="P932">
        <v>2</v>
      </c>
    </row>
    <row r="933" spans="1:16" x14ac:dyDescent="0.25">
      <c r="A933" s="9" t="s">
        <v>1176</v>
      </c>
      <c r="B933">
        <v>3</v>
      </c>
      <c r="C933">
        <v>3</v>
      </c>
      <c r="D933">
        <v>2</v>
      </c>
      <c r="E933">
        <v>1</v>
      </c>
      <c r="F933">
        <v>3</v>
      </c>
      <c r="G933">
        <v>3</v>
      </c>
      <c r="H933">
        <v>3</v>
      </c>
      <c r="I933">
        <v>2</v>
      </c>
      <c r="J933">
        <v>4</v>
      </c>
      <c r="K933">
        <v>1</v>
      </c>
      <c r="L933">
        <v>1</v>
      </c>
      <c r="M933">
        <v>3</v>
      </c>
      <c r="N933">
        <v>2</v>
      </c>
      <c r="O933">
        <v>4</v>
      </c>
      <c r="P933">
        <v>4</v>
      </c>
    </row>
    <row r="934" spans="1:16" x14ac:dyDescent="0.25">
      <c r="A934" s="9" t="s">
        <v>1177</v>
      </c>
      <c r="B934">
        <v>2</v>
      </c>
      <c r="C934">
        <v>4</v>
      </c>
      <c r="D934">
        <v>1</v>
      </c>
      <c r="E934">
        <v>4</v>
      </c>
      <c r="F934">
        <v>3</v>
      </c>
      <c r="G934">
        <v>2</v>
      </c>
      <c r="H934">
        <v>2</v>
      </c>
      <c r="I934">
        <v>3</v>
      </c>
      <c r="J934">
        <v>3</v>
      </c>
      <c r="K934">
        <v>1</v>
      </c>
      <c r="L934">
        <v>4</v>
      </c>
      <c r="M934">
        <v>1</v>
      </c>
      <c r="N934">
        <v>2</v>
      </c>
      <c r="O934">
        <v>1</v>
      </c>
      <c r="P934">
        <v>3</v>
      </c>
    </row>
    <row r="935" spans="1:16" x14ac:dyDescent="0.25">
      <c r="A935" s="9" t="s">
        <v>1178</v>
      </c>
      <c r="B935">
        <v>4</v>
      </c>
      <c r="C935">
        <v>1</v>
      </c>
      <c r="D935">
        <v>4</v>
      </c>
      <c r="E935">
        <v>1</v>
      </c>
      <c r="F935">
        <v>3</v>
      </c>
      <c r="G935">
        <v>3</v>
      </c>
      <c r="H935">
        <v>1</v>
      </c>
      <c r="I935">
        <v>1</v>
      </c>
      <c r="J935">
        <v>4</v>
      </c>
      <c r="K935">
        <v>3</v>
      </c>
      <c r="L935">
        <v>2</v>
      </c>
      <c r="M935">
        <v>4</v>
      </c>
      <c r="N935">
        <v>4</v>
      </c>
      <c r="O935">
        <v>1</v>
      </c>
      <c r="P935">
        <v>3</v>
      </c>
    </row>
    <row r="936" spans="1:16" x14ac:dyDescent="0.25">
      <c r="A936" s="9" t="s">
        <v>1179</v>
      </c>
      <c r="B936">
        <v>3</v>
      </c>
      <c r="C936">
        <v>3</v>
      </c>
      <c r="D936">
        <v>2</v>
      </c>
      <c r="E936">
        <v>4</v>
      </c>
      <c r="F936">
        <v>4</v>
      </c>
      <c r="G936">
        <v>4</v>
      </c>
      <c r="H936">
        <v>3</v>
      </c>
      <c r="I936">
        <v>4</v>
      </c>
      <c r="J936">
        <v>2</v>
      </c>
      <c r="K936">
        <v>3</v>
      </c>
      <c r="L936">
        <v>2</v>
      </c>
      <c r="M936">
        <v>1</v>
      </c>
      <c r="N936">
        <v>4</v>
      </c>
      <c r="O936">
        <v>1</v>
      </c>
      <c r="P936">
        <v>4</v>
      </c>
    </row>
    <row r="937" spans="1:16" x14ac:dyDescent="0.25">
      <c r="A937" s="9" t="s">
        <v>1180</v>
      </c>
      <c r="B937">
        <v>1</v>
      </c>
      <c r="C937">
        <v>2</v>
      </c>
      <c r="D937">
        <v>4</v>
      </c>
      <c r="E937">
        <v>1</v>
      </c>
      <c r="F937">
        <v>4</v>
      </c>
      <c r="G937">
        <v>4</v>
      </c>
      <c r="H937">
        <v>3</v>
      </c>
      <c r="I937">
        <v>2</v>
      </c>
      <c r="J937">
        <v>4</v>
      </c>
      <c r="K937">
        <v>3</v>
      </c>
      <c r="L937">
        <v>3</v>
      </c>
      <c r="M937">
        <v>3</v>
      </c>
      <c r="N937">
        <v>1</v>
      </c>
      <c r="O937">
        <v>3</v>
      </c>
      <c r="P937">
        <v>4</v>
      </c>
    </row>
    <row r="938" spans="1:16" x14ac:dyDescent="0.25">
      <c r="A938" s="9" t="s">
        <v>1181</v>
      </c>
      <c r="B938">
        <v>2</v>
      </c>
      <c r="C938">
        <v>3</v>
      </c>
      <c r="D938">
        <v>1</v>
      </c>
      <c r="E938">
        <v>3</v>
      </c>
      <c r="F938">
        <v>1</v>
      </c>
      <c r="G938">
        <v>3</v>
      </c>
      <c r="H938">
        <v>1</v>
      </c>
      <c r="I938">
        <v>3</v>
      </c>
      <c r="J938">
        <v>2</v>
      </c>
      <c r="K938">
        <v>2</v>
      </c>
      <c r="L938">
        <v>2</v>
      </c>
      <c r="M938">
        <v>4</v>
      </c>
      <c r="N938">
        <v>2</v>
      </c>
      <c r="O938">
        <v>4</v>
      </c>
      <c r="P938">
        <v>1</v>
      </c>
    </row>
    <row r="939" spans="1:16" x14ac:dyDescent="0.25">
      <c r="A939" s="9" t="s">
        <v>1182</v>
      </c>
      <c r="B939">
        <v>3</v>
      </c>
      <c r="C939">
        <v>4</v>
      </c>
      <c r="D939">
        <v>2</v>
      </c>
      <c r="E939">
        <v>1</v>
      </c>
      <c r="F939">
        <v>3</v>
      </c>
      <c r="G939">
        <v>1</v>
      </c>
      <c r="H939">
        <v>4</v>
      </c>
      <c r="I939">
        <v>2</v>
      </c>
      <c r="J939">
        <v>4</v>
      </c>
      <c r="K939">
        <v>4</v>
      </c>
      <c r="L939">
        <v>1</v>
      </c>
      <c r="M939">
        <v>4</v>
      </c>
      <c r="N939">
        <v>3</v>
      </c>
      <c r="O939">
        <v>3</v>
      </c>
      <c r="P939">
        <v>2</v>
      </c>
    </row>
    <row r="940" spans="1:16" x14ac:dyDescent="0.25">
      <c r="A940" s="9" t="s">
        <v>1183</v>
      </c>
      <c r="B940">
        <v>1</v>
      </c>
      <c r="C940">
        <v>4</v>
      </c>
      <c r="D940">
        <v>3</v>
      </c>
      <c r="E940">
        <v>1</v>
      </c>
      <c r="F940">
        <v>4</v>
      </c>
      <c r="G940">
        <v>4</v>
      </c>
      <c r="H940">
        <v>2</v>
      </c>
      <c r="I940">
        <v>4</v>
      </c>
      <c r="J940">
        <v>4</v>
      </c>
      <c r="K940">
        <v>2</v>
      </c>
      <c r="L940">
        <v>3</v>
      </c>
      <c r="M940">
        <v>1</v>
      </c>
      <c r="N940">
        <v>1</v>
      </c>
      <c r="O940">
        <v>1</v>
      </c>
      <c r="P940">
        <v>3</v>
      </c>
    </row>
    <row r="941" spans="1:16" x14ac:dyDescent="0.25">
      <c r="A941" s="9" t="s">
        <v>1184</v>
      </c>
      <c r="B941">
        <v>1</v>
      </c>
      <c r="C941">
        <v>4</v>
      </c>
      <c r="D941">
        <v>4</v>
      </c>
      <c r="E941">
        <v>1</v>
      </c>
      <c r="F941">
        <v>1</v>
      </c>
      <c r="G941">
        <v>1</v>
      </c>
      <c r="H941">
        <v>2</v>
      </c>
      <c r="I941">
        <v>1</v>
      </c>
      <c r="J941">
        <v>4</v>
      </c>
      <c r="K941">
        <v>2</v>
      </c>
      <c r="L941">
        <v>4</v>
      </c>
      <c r="M941">
        <v>4</v>
      </c>
      <c r="N941">
        <v>1</v>
      </c>
      <c r="O941">
        <v>3</v>
      </c>
      <c r="P941">
        <v>4</v>
      </c>
    </row>
    <row r="942" spans="1:16" x14ac:dyDescent="0.25">
      <c r="A942" s="9" t="s">
        <v>1185</v>
      </c>
      <c r="B942">
        <v>3</v>
      </c>
      <c r="C942">
        <v>3</v>
      </c>
      <c r="D942">
        <v>1</v>
      </c>
      <c r="E942">
        <v>3</v>
      </c>
      <c r="F942">
        <v>2</v>
      </c>
      <c r="G942">
        <v>2</v>
      </c>
      <c r="H942">
        <v>2</v>
      </c>
      <c r="I942">
        <v>2</v>
      </c>
      <c r="J942">
        <v>3</v>
      </c>
      <c r="K942">
        <v>3</v>
      </c>
      <c r="L942">
        <v>4</v>
      </c>
      <c r="M942">
        <v>3</v>
      </c>
      <c r="N942">
        <v>4</v>
      </c>
      <c r="O942">
        <v>4</v>
      </c>
      <c r="P942">
        <v>2</v>
      </c>
    </row>
    <row r="943" spans="1:16" x14ac:dyDescent="0.25">
      <c r="A943" s="9" t="s">
        <v>1186</v>
      </c>
      <c r="B943">
        <v>4</v>
      </c>
      <c r="C943">
        <v>2</v>
      </c>
      <c r="D943">
        <v>2</v>
      </c>
      <c r="E943">
        <v>4</v>
      </c>
      <c r="F943">
        <v>3</v>
      </c>
      <c r="G943">
        <v>3</v>
      </c>
      <c r="H943">
        <v>2</v>
      </c>
      <c r="I943">
        <v>1</v>
      </c>
      <c r="J943">
        <v>1</v>
      </c>
      <c r="K943">
        <v>2</v>
      </c>
      <c r="L943">
        <v>2</v>
      </c>
      <c r="M943">
        <v>2</v>
      </c>
      <c r="N943">
        <v>1</v>
      </c>
      <c r="O943">
        <v>4</v>
      </c>
      <c r="P943">
        <v>1</v>
      </c>
    </row>
    <row r="944" spans="1:16" x14ac:dyDescent="0.25">
      <c r="A944" s="9" t="s">
        <v>1187</v>
      </c>
      <c r="B944">
        <v>2</v>
      </c>
      <c r="C944">
        <v>1</v>
      </c>
      <c r="D944">
        <v>1</v>
      </c>
      <c r="E944">
        <v>4</v>
      </c>
      <c r="F944">
        <v>3</v>
      </c>
      <c r="G944">
        <v>2</v>
      </c>
      <c r="H944">
        <v>4</v>
      </c>
      <c r="I944">
        <v>1</v>
      </c>
      <c r="J944">
        <v>4</v>
      </c>
      <c r="K944">
        <v>3</v>
      </c>
      <c r="L944">
        <v>1</v>
      </c>
      <c r="M944">
        <v>2</v>
      </c>
      <c r="N944">
        <v>2</v>
      </c>
      <c r="O944">
        <v>4</v>
      </c>
      <c r="P944">
        <v>2</v>
      </c>
    </row>
    <row r="945" spans="1:16" x14ac:dyDescent="0.25">
      <c r="A945" s="9" t="s">
        <v>1188</v>
      </c>
      <c r="B945">
        <v>1</v>
      </c>
      <c r="C945">
        <v>1</v>
      </c>
      <c r="D945">
        <v>4</v>
      </c>
      <c r="E945">
        <v>2</v>
      </c>
      <c r="F945">
        <v>1</v>
      </c>
      <c r="G945">
        <v>3</v>
      </c>
      <c r="H945">
        <v>3</v>
      </c>
      <c r="I945">
        <v>2</v>
      </c>
      <c r="J945">
        <v>1</v>
      </c>
      <c r="K945">
        <v>2</v>
      </c>
      <c r="L945">
        <v>4</v>
      </c>
      <c r="M945">
        <v>3</v>
      </c>
      <c r="N945">
        <v>2</v>
      </c>
      <c r="O945">
        <v>2</v>
      </c>
      <c r="P945">
        <v>3</v>
      </c>
    </row>
    <row r="946" spans="1:16" x14ac:dyDescent="0.25">
      <c r="A946" s="9" t="s">
        <v>1189</v>
      </c>
      <c r="B946">
        <v>2</v>
      </c>
      <c r="C946">
        <v>1</v>
      </c>
      <c r="D946">
        <v>1</v>
      </c>
      <c r="E946">
        <v>1</v>
      </c>
      <c r="F946">
        <v>4</v>
      </c>
      <c r="G946">
        <v>4</v>
      </c>
      <c r="H946">
        <v>3</v>
      </c>
      <c r="I946">
        <v>3</v>
      </c>
      <c r="J946">
        <v>2</v>
      </c>
      <c r="K946">
        <v>1</v>
      </c>
      <c r="L946">
        <v>1</v>
      </c>
      <c r="M946">
        <v>2</v>
      </c>
      <c r="N946">
        <v>2</v>
      </c>
      <c r="O946">
        <v>4</v>
      </c>
      <c r="P946">
        <v>3</v>
      </c>
    </row>
    <row r="947" spans="1:16" x14ac:dyDescent="0.25">
      <c r="A947" s="9" t="s">
        <v>1190</v>
      </c>
      <c r="B947">
        <v>1</v>
      </c>
      <c r="C947">
        <v>3</v>
      </c>
      <c r="D947">
        <v>3</v>
      </c>
      <c r="E947">
        <v>1</v>
      </c>
      <c r="F947">
        <v>4</v>
      </c>
      <c r="G947">
        <v>4</v>
      </c>
      <c r="H947">
        <v>1</v>
      </c>
      <c r="I947">
        <v>3</v>
      </c>
      <c r="J947">
        <v>1</v>
      </c>
      <c r="K947">
        <v>1</v>
      </c>
      <c r="L947">
        <v>2</v>
      </c>
      <c r="M947">
        <v>1</v>
      </c>
      <c r="N947">
        <v>2</v>
      </c>
      <c r="O947">
        <v>1</v>
      </c>
      <c r="P947">
        <v>2</v>
      </c>
    </row>
    <row r="948" spans="1:16" x14ac:dyDescent="0.25">
      <c r="A948" s="9" t="s">
        <v>1191</v>
      </c>
      <c r="B948">
        <v>3</v>
      </c>
      <c r="C948">
        <v>2</v>
      </c>
      <c r="D948">
        <v>3</v>
      </c>
      <c r="E948">
        <v>4</v>
      </c>
      <c r="F948">
        <v>3</v>
      </c>
      <c r="G948">
        <v>2</v>
      </c>
      <c r="H948">
        <v>3</v>
      </c>
      <c r="I948">
        <v>1</v>
      </c>
      <c r="J948">
        <v>2</v>
      </c>
      <c r="K948">
        <v>1</v>
      </c>
      <c r="L948">
        <v>1</v>
      </c>
      <c r="M948">
        <v>3</v>
      </c>
      <c r="N948">
        <v>3</v>
      </c>
      <c r="O948">
        <v>3</v>
      </c>
      <c r="P948">
        <v>1</v>
      </c>
    </row>
    <row r="949" spans="1:16" x14ac:dyDescent="0.25">
      <c r="A949" s="9" t="s">
        <v>1192</v>
      </c>
      <c r="B949">
        <v>3</v>
      </c>
      <c r="C949">
        <v>1</v>
      </c>
      <c r="D949">
        <v>2</v>
      </c>
      <c r="E949">
        <v>1</v>
      </c>
      <c r="F949">
        <v>2</v>
      </c>
      <c r="G949">
        <v>4</v>
      </c>
      <c r="H949">
        <v>4</v>
      </c>
      <c r="I949">
        <v>4</v>
      </c>
      <c r="J949">
        <v>4</v>
      </c>
      <c r="K949">
        <v>3</v>
      </c>
      <c r="L949">
        <v>2</v>
      </c>
      <c r="M949">
        <v>4</v>
      </c>
      <c r="N949">
        <v>3</v>
      </c>
      <c r="O949">
        <v>4</v>
      </c>
      <c r="P949">
        <v>4</v>
      </c>
    </row>
    <row r="950" spans="1:16" x14ac:dyDescent="0.25">
      <c r="A950" s="9" t="s">
        <v>1193</v>
      </c>
      <c r="B950">
        <v>3</v>
      </c>
      <c r="C950">
        <v>3</v>
      </c>
      <c r="D950">
        <v>2</v>
      </c>
      <c r="E950">
        <v>2</v>
      </c>
      <c r="F950">
        <v>4</v>
      </c>
      <c r="G950">
        <v>4</v>
      </c>
      <c r="H950">
        <v>2</v>
      </c>
      <c r="I950">
        <v>4</v>
      </c>
      <c r="J950">
        <v>1</v>
      </c>
      <c r="K950">
        <v>2</v>
      </c>
      <c r="L950">
        <v>4</v>
      </c>
      <c r="M950">
        <v>4</v>
      </c>
      <c r="N950">
        <v>3</v>
      </c>
      <c r="O950">
        <v>1</v>
      </c>
      <c r="P950">
        <v>4</v>
      </c>
    </row>
    <row r="951" spans="1:16" x14ac:dyDescent="0.25">
      <c r="A951" s="9" t="s">
        <v>1194</v>
      </c>
      <c r="B951">
        <v>1</v>
      </c>
      <c r="C951">
        <v>1</v>
      </c>
      <c r="D951">
        <v>1</v>
      </c>
      <c r="E951">
        <v>1</v>
      </c>
      <c r="F951">
        <v>3</v>
      </c>
      <c r="G951">
        <v>4</v>
      </c>
      <c r="H951">
        <v>3</v>
      </c>
      <c r="I951">
        <v>4</v>
      </c>
      <c r="J951">
        <v>2</v>
      </c>
      <c r="K951">
        <v>1</v>
      </c>
      <c r="L951">
        <v>4</v>
      </c>
      <c r="M951">
        <v>4</v>
      </c>
      <c r="N951">
        <v>3</v>
      </c>
      <c r="O951">
        <v>1</v>
      </c>
      <c r="P951">
        <v>1</v>
      </c>
    </row>
    <row r="952" spans="1:16" x14ac:dyDescent="0.25">
      <c r="A952" s="9" t="s">
        <v>1195</v>
      </c>
      <c r="B952">
        <v>1</v>
      </c>
      <c r="C952">
        <v>3</v>
      </c>
      <c r="D952">
        <v>3</v>
      </c>
      <c r="E952">
        <v>2</v>
      </c>
      <c r="F952">
        <v>3</v>
      </c>
      <c r="G952">
        <v>4</v>
      </c>
      <c r="H952">
        <v>4</v>
      </c>
      <c r="I952">
        <v>3</v>
      </c>
      <c r="J952">
        <v>4</v>
      </c>
      <c r="K952">
        <v>4</v>
      </c>
      <c r="L952">
        <v>4</v>
      </c>
      <c r="M952">
        <v>4</v>
      </c>
      <c r="N952">
        <v>3</v>
      </c>
      <c r="O952">
        <v>3</v>
      </c>
      <c r="P952">
        <v>4</v>
      </c>
    </row>
    <row r="953" spans="1:16" x14ac:dyDescent="0.25">
      <c r="A953" s="9" t="s">
        <v>1196</v>
      </c>
      <c r="B953">
        <v>1</v>
      </c>
      <c r="C953">
        <v>4</v>
      </c>
      <c r="D953">
        <v>2</v>
      </c>
      <c r="E953">
        <v>4</v>
      </c>
      <c r="F953">
        <v>4</v>
      </c>
      <c r="G953">
        <v>4</v>
      </c>
      <c r="H953">
        <v>4</v>
      </c>
      <c r="I953">
        <v>2</v>
      </c>
      <c r="J953">
        <v>4</v>
      </c>
      <c r="K953">
        <v>4</v>
      </c>
      <c r="L953">
        <v>4</v>
      </c>
      <c r="M953">
        <v>3</v>
      </c>
      <c r="N953">
        <v>1</v>
      </c>
      <c r="O953">
        <v>3</v>
      </c>
      <c r="P953">
        <v>2</v>
      </c>
    </row>
    <row r="954" spans="1:16" x14ac:dyDescent="0.25">
      <c r="A954" s="9" t="s">
        <v>1197</v>
      </c>
      <c r="B954">
        <v>2</v>
      </c>
      <c r="C954">
        <v>1</v>
      </c>
      <c r="D954">
        <v>3</v>
      </c>
      <c r="E954">
        <v>4</v>
      </c>
      <c r="F954">
        <v>4</v>
      </c>
      <c r="G954">
        <v>3</v>
      </c>
      <c r="H954">
        <v>2</v>
      </c>
      <c r="I954">
        <v>2</v>
      </c>
      <c r="J954">
        <v>1</v>
      </c>
      <c r="K954">
        <v>2</v>
      </c>
      <c r="L954">
        <v>1</v>
      </c>
      <c r="M954">
        <v>3</v>
      </c>
      <c r="N954">
        <v>1</v>
      </c>
      <c r="O954">
        <v>4</v>
      </c>
      <c r="P954">
        <v>3</v>
      </c>
    </row>
    <row r="955" spans="1:16" x14ac:dyDescent="0.25">
      <c r="A955" s="9" t="s">
        <v>1198</v>
      </c>
      <c r="B955">
        <v>3</v>
      </c>
      <c r="C955">
        <v>1</v>
      </c>
      <c r="D955">
        <v>3</v>
      </c>
      <c r="E955">
        <v>3</v>
      </c>
      <c r="F955">
        <v>4</v>
      </c>
      <c r="G955">
        <v>3</v>
      </c>
      <c r="H955">
        <v>3</v>
      </c>
      <c r="I955">
        <v>1</v>
      </c>
      <c r="J955">
        <v>1</v>
      </c>
      <c r="K955">
        <v>4</v>
      </c>
      <c r="L955">
        <v>1</v>
      </c>
      <c r="M955">
        <v>3</v>
      </c>
      <c r="N955">
        <v>2</v>
      </c>
      <c r="O955">
        <v>1</v>
      </c>
      <c r="P955">
        <v>4</v>
      </c>
    </row>
    <row r="956" spans="1:16" x14ac:dyDescent="0.25">
      <c r="A956" s="9" t="s">
        <v>1199</v>
      </c>
      <c r="B956">
        <v>3</v>
      </c>
      <c r="C956">
        <v>4</v>
      </c>
      <c r="D956">
        <v>3</v>
      </c>
      <c r="E956">
        <v>3</v>
      </c>
      <c r="F956">
        <v>2</v>
      </c>
      <c r="G956">
        <v>2</v>
      </c>
      <c r="H956">
        <v>1</v>
      </c>
      <c r="I956">
        <v>4</v>
      </c>
      <c r="J956">
        <v>3</v>
      </c>
      <c r="K956">
        <v>2</v>
      </c>
      <c r="L956">
        <v>3</v>
      </c>
      <c r="M956">
        <v>2</v>
      </c>
      <c r="N956">
        <v>1</v>
      </c>
      <c r="O956">
        <v>3</v>
      </c>
      <c r="P956">
        <v>2</v>
      </c>
    </row>
    <row r="957" spans="1:16" x14ac:dyDescent="0.25">
      <c r="A957" s="9" t="s">
        <v>1200</v>
      </c>
      <c r="B957">
        <v>4</v>
      </c>
      <c r="C957">
        <v>3</v>
      </c>
      <c r="D957">
        <v>3</v>
      </c>
      <c r="E957">
        <v>2</v>
      </c>
      <c r="F957">
        <v>3</v>
      </c>
      <c r="G957">
        <v>3</v>
      </c>
      <c r="H957">
        <v>2</v>
      </c>
      <c r="I957">
        <v>3</v>
      </c>
      <c r="J957">
        <v>2</v>
      </c>
      <c r="K957">
        <v>4</v>
      </c>
      <c r="L957">
        <v>3</v>
      </c>
      <c r="M957">
        <v>2</v>
      </c>
      <c r="N957">
        <v>1</v>
      </c>
      <c r="O957">
        <v>3</v>
      </c>
      <c r="P957">
        <v>2</v>
      </c>
    </row>
    <row r="958" spans="1:16" x14ac:dyDescent="0.25">
      <c r="A958" s="9" t="s">
        <v>1201</v>
      </c>
      <c r="B958">
        <v>4</v>
      </c>
      <c r="C958">
        <v>3</v>
      </c>
      <c r="D958">
        <v>1</v>
      </c>
      <c r="E958">
        <v>1</v>
      </c>
      <c r="F958">
        <v>4</v>
      </c>
      <c r="G958">
        <v>3</v>
      </c>
      <c r="H958">
        <v>2</v>
      </c>
      <c r="I958">
        <v>3</v>
      </c>
      <c r="J958">
        <v>2</v>
      </c>
      <c r="K958">
        <v>2</v>
      </c>
      <c r="L958">
        <v>2</v>
      </c>
      <c r="M958">
        <v>4</v>
      </c>
      <c r="N958">
        <v>2</v>
      </c>
      <c r="O958">
        <v>1</v>
      </c>
      <c r="P958">
        <v>4</v>
      </c>
    </row>
    <row r="959" spans="1:16" x14ac:dyDescent="0.25">
      <c r="A959" s="9" t="s">
        <v>1202</v>
      </c>
      <c r="B959">
        <v>4</v>
      </c>
      <c r="C959">
        <v>3</v>
      </c>
      <c r="D959">
        <v>1</v>
      </c>
      <c r="E959">
        <v>4</v>
      </c>
      <c r="F959">
        <v>1</v>
      </c>
      <c r="G959">
        <v>4</v>
      </c>
      <c r="H959">
        <v>3</v>
      </c>
      <c r="I959">
        <v>3</v>
      </c>
      <c r="J959">
        <v>2</v>
      </c>
      <c r="K959">
        <v>3</v>
      </c>
      <c r="L959">
        <v>1</v>
      </c>
      <c r="M959">
        <v>4</v>
      </c>
      <c r="N959">
        <v>2</v>
      </c>
      <c r="O959">
        <v>3</v>
      </c>
      <c r="P959">
        <v>4</v>
      </c>
    </row>
    <row r="960" spans="1:16" x14ac:dyDescent="0.25">
      <c r="A960" s="9" t="s">
        <v>1203</v>
      </c>
      <c r="B960">
        <v>2</v>
      </c>
      <c r="C960">
        <v>1</v>
      </c>
      <c r="D960">
        <v>2</v>
      </c>
      <c r="E960">
        <v>1</v>
      </c>
      <c r="F960">
        <v>2</v>
      </c>
      <c r="G960">
        <v>3</v>
      </c>
      <c r="H960">
        <v>4</v>
      </c>
      <c r="I960">
        <v>3</v>
      </c>
      <c r="J960">
        <v>4</v>
      </c>
      <c r="K960">
        <v>4</v>
      </c>
      <c r="L960">
        <v>3</v>
      </c>
      <c r="M960">
        <v>4</v>
      </c>
      <c r="N960">
        <v>2</v>
      </c>
      <c r="O960">
        <v>4</v>
      </c>
      <c r="P960">
        <v>4</v>
      </c>
    </row>
    <row r="961" spans="1:16" x14ac:dyDescent="0.25">
      <c r="A961" s="9" t="s">
        <v>1204</v>
      </c>
      <c r="B961">
        <v>1</v>
      </c>
      <c r="C961">
        <v>3</v>
      </c>
      <c r="D961">
        <v>2</v>
      </c>
      <c r="E961">
        <v>4</v>
      </c>
      <c r="F961">
        <v>2</v>
      </c>
      <c r="G961">
        <v>4</v>
      </c>
      <c r="H961">
        <v>2</v>
      </c>
      <c r="I961">
        <v>4</v>
      </c>
      <c r="J961">
        <v>1</v>
      </c>
      <c r="K961">
        <v>2</v>
      </c>
      <c r="L961">
        <v>4</v>
      </c>
      <c r="M961">
        <v>3</v>
      </c>
      <c r="N961">
        <v>1</v>
      </c>
      <c r="O961">
        <v>2</v>
      </c>
      <c r="P961">
        <v>2</v>
      </c>
    </row>
    <row r="962" spans="1:16" x14ac:dyDescent="0.25">
      <c r="A962" s="9" t="s">
        <v>1205</v>
      </c>
      <c r="B962">
        <v>2</v>
      </c>
      <c r="C962">
        <v>1</v>
      </c>
      <c r="D962">
        <v>3</v>
      </c>
      <c r="E962">
        <v>2</v>
      </c>
      <c r="F962">
        <v>3</v>
      </c>
      <c r="G962">
        <v>2</v>
      </c>
      <c r="H962">
        <v>1</v>
      </c>
      <c r="I962">
        <v>3</v>
      </c>
      <c r="J962">
        <v>1</v>
      </c>
      <c r="K962">
        <v>1</v>
      </c>
      <c r="L962">
        <v>3</v>
      </c>
      <c r="M962">
        <v>1</v>
      </c>
      <c r="N962">
        <v>4</v>
      </c>
      <c r="O962">
        <v>3</v>
      </c>
      <c r="P962">
        <v>3</v>
      </c>
    </row>
    <row r="963" spans="1:16" x14ac:dyDescent="0.25">
      <c r="A963" s="9" t="s">
        <v>1206</v>
      </c>
      <c r="B963">
        <v>3</v>
      </c>
      <c r="C963">
        <v>2</v>
      </c>
      <c r="D963">
        <v>1</v>
      </c>
      <c r="E963">
        <v>2</v>
      </c>
      <c r="F963">
        <v>3</v>
      </c>
      <c r="G963">
        <v>1</v>
      </c>
      <c r="H963">
        <v>4</v>
      </c>
      <c r="I963">
        <v>1</v>
      </c>
      <c r="J963">
        <v>4</v>
      </c>
      <c r="K963">
        <v>4</v>
      </c>
      <c r="L963">
        <v>4</v>
      </c>
      <c r="M963">
        <v>4</v>
      </c>
      <c r="N963">
        <v>3</v>
      </c>
      <c r="O963">
        <v>3</v>
      </c>
      <c r="P963">
        <v>1</v>
      </c>
    </row>
    <row r="964" spans="1:16" x14ac:dyDescent="0.25">
      <c r="A964" s="9" t="s">
        <v>1207</v>
      </c>
      <c r="B964">
        <v>3</v>
      </c>
      <c r="C964">
        <v>3</v>
      </c>
      <c r="D964">
        <v>2</v>
      </c>
      <c r="E964">
        <v>4</v>
      </c>
      <c r="F964">
        <v>3</v>
      </c>
      <c r="G964">
        <v>1</v>
      </c>
      <c r="H964">
        <v>3</v>
      </c>
      <c r="I964">
        <v>4</v>
      </c>
      <c r="J964">
        <v>1</v>
      </c>
      <c r="K964">
        <v>4</v>
      </c>
      <c r="L964">
        <v>4</v>
      </c>
      <c r="M964">
        <v>2</v>
      </c>
      <c r="N964">
        <v>4</v>
      </c>
      <c r="O964">
        <v>3</v>
      </c>
      <c r="P964">
        <v>2</v>
      </c>
    </row>
    <row r="965" spans="1:16" x14ac:dyDescent="0.25">
      <c r="A965" s="9" t="s">
        <v>1208</v>
      </c>
      <c r="B965">
        <v>1</v>
      </c>
      <c r="C965">
        <v>4</v>
      </c>
      <c r="D965">
        <v>1</v>
      </c>
      <c r="E965">
        <v>4</v>
      </c>
      <c r="F965">
        <v>4</v>
      </c>
      <c r="G965">
        <v>3</v>
      </c>
      <c r="H965">
        <v>1</v>
      </c>
      <c r="I965">
        <v>3</v>
      </c>
      <c r="J965">
        <v>2</v>
      </c>
      <c r="K965">
        <v>2</v>
      </c>
      <c r="L965">
        <v>4</v>
      </c>
      <c r="M965">
        <v>3</v>
      </c>
      <c r="N965">
        <v>1</v>
      </c>
      <c r="O965">
        <v>1</v>
      </c>
      <c r="P965">
        <v>3</v>
      </c>
    </row>
    <row r="966" spans="1:16" x14ac:dyDescent="0.25">
      <c r="A966" s="9" t="s">
        <v>1209</v>
      </c>
      <c r="B966">
        <v>4</v>
      </c>
      <c r="C966">
        <v>3</v>
      </c>
      <c r="D966">
        <v>1</v>
      </c>
      <c r="E966">
        <v>2</v>
      </c>
      <c r="F966">
        <v>1</v>
      </c>
      <c r="G966">
        <v>4</v>
      </c>
      <c r="H966">
        <v>4</v>
      </c>
      <c r="I966">
        <v>3</v>
      </c>
      <c r="J966">
        <v>1</v>
      </c>
      <c r="K966">
        <v>1</v>
      </c>
      <c r="L966">
        <v>3</v>
      </c>
      <c r="M966">
        <v>3</v>
      </c>
      <c r="N966">
        <v>4</v>
      </c>
      <c r="O966">
        <v>3</v>
      </c>
      <c r="P966">
        <v>4</v>
      </c>
    </row>
    <row r="967" spans="1:16" x14ac:dyDescent="0.25">
      <c r="A967" s="9" t="s">
        <v>1210</v>
      </c>
      <c r="B967">
        <v>4</v>
      </c>
      <c r="C967">
        <v>3</v>
      </c>
      <c r="D967">
        <v>1</v>
      </c>
      <c r="E967">
        <v>3</v>
      </c>
      <c r="F967">
        <v>2</v>
      </c>
      <c r="G967">
        <v>2</v>
      </c>
      <c r="H967">
        <v>2</v>
      </c>
      <c r="I967">
        <v>1</v>
      </c>
      <c r="J967">
        <v>3</v>
      </c>
      <c r="K967">
        <v>4</v>
      </c>
      <c r="L967">
        <v>4</v>
      </c>
      <c r="M967">
        <v>1</v>
      </c>
      <c r="N967">
        <v>3</v>
      </c>
      <c r="O967">
        <v>4</v>
      </c>
      <c r="P967">
        <v>3</v>
      </c>
    </row>
    <row r="968" spans="1:16" x14ac:dyDescent="0.25">
      <c r="A968" s="9" t="s">
        <v>1211</v>
      </c>
      <c r="B968">
        <v>3</v>
      </c>
      <c r="C968">
        <v>1</v>
      </c>
      <c r="D968">
        <v>3</v>
      </c>
      <c r="E968">
        <v>4</v>
      </c>
      <c r="F968">
        <v>2</v>
      </c>
      <c r="G968">
        <v>1</v>
      </c>
      <c r="H968">
        <v>4</v>
      </c>
      <c r="I968">
        <v>1</v>
      </c>
      <c r="J968">
        <v>4</v>
      </c>
      <c r="K968">
        <v>1</v>
      </c>
      <c r="L968">
        <v>3</v>
      </c>
      <c r="M968">
        <v>3</v>
      </c>
      <c r="N968">
        <v>1</v>
      </c>
      <c r="O968">
        <v>4</v>
      </c>
      <c r="P968">
        <v>3</v>
      </c>
    </row>
    <row r="969" spans="1:16" x14ac:dyDescent="0.25">
      <c r="A969" s="9" t="s">
        <v>2309</v>
      </c>
      <c r="B969">
        <v>2</v>
      </c>
      <c r="C969">
        <v>3</v>
      </c>
      <c r="D969">
        <v>2</v>
      </c>
      <c r="E969">
        <v>3</v>
      </c>
      <c r="F969">
        <v>4</v>
      </c>
      <c r="G969">
        <v>2</v>
      </c>
      <c r="H969">
        <v>4</v>
      </c>
      <c r="I969">
        <v>2</v>
      </c>
      <c r="J969">
        <v>1</v>
      </c>
      <c r="K969">
        <v>4</v>
      </c>
      <c r="L969">
        <v>3</v>
      </c>
      <c r="M969">
        <v>4</v>
      </c>
      <c r="N969">
        <v>4</v>
      </c>
      <c r="O969">
        <v>2</v>
      </c>
      <c r="P969">
        <v>4</v>
      </c>
    </row>
    <row r="970" spans="1:16" x14ac:dyDescent="0.25">
      <c r="A970" s="9" t="s">
        <v>2310</v>
      </c>
      <c r="B970">
        <v>1</v>
      </c>
      <c r="C970">
        <v>1</v>
      </c>
      <c r="D970">
        <v>2</v>
      </c>
      <c r="E970">
        <v>1</v>
      </c>
      <c r="F970">
        <v>3</v>
      </c>
      <c r="G970">
        <v>1</v>
      </c>
      <c r="H970">
        <v>3</v>
      </c>
      <c r="I970">
        <v>3</v>
      </c>
      <c r="J970">
        <v>3</v>
      </c>
      <c r="K970">
        <v>1</v>
      </c>
      <c r="L970">
        <v>2</v>
      </c>
      <c r="M970">
        <v>3</v>
      </c>
      <c r="N970">
        <v>4</v>
      </c>
      <c r="O970">
        <v>2</v>
      </c>
      <c r="P970">
        <v>2</v>
      </c>
    </row>
    <row r="971" spans="1:16" x14ac:dyDescent="0.25">
      <c r="A971" s="9" t="s">
        <v>2311</v>
      </c>
      <c r="B971">
        <v>2</v>
      </c>
      <c r="C971">
        <v>1</v>
      </c>
      <c r="D971">
        <v>3</v>
      </c>
      <c r="E971">
        <v>1</v>
      </c>
      <c r="F971">
        <v>3</v>
      </c>
      <c r="G971">
        <v>4</v>
      </c>
      <c r="H971">
        <v>1</v>
      </c>
      <c r="I971">
        <v>3</v>
      </c>
      <c r="J971">
        <v>3</v>
      </c>
      <c r="K971">
        <v>4</v>
      </c>
      <c r="L971">
        <v>1</v>
      </c>
      <c r="M971">
        <v>1</v>
      </c>
      <c r="N971">
        <v>2</v>
      </c>
      <c r="O971">
        <v>2</v>
      </c>
      <c r="P971">
        <v>3</v>
      </c>
    </row>
    <row r="972" spans="1:16" x14ac:dyDescent="0.25">
      <c r="A972" s="9" t="s">
        <v>2312</v>
      </c>
      <c r="B972">
        <v>4</v>
      </c>
      <c r="C972">
        <v>2</v>
      </c>
      <c r="D972">
        <v>1</v>
      </c>
      <c r="E972">
        <v>3</v>
      </c>
      <c r="F972">
        <v>2</v>
      </c>
      <c r="G972">
        <v>3</v>
      </c>
      <c r="H972">
        <v>2</v>
      </c>
      <c r="I972">
        <v>4</v>
      </c>
      <c r="J972">
        <v>2</v>
      </c>
      <c r="K972">
        <v>2</v>
      </c>
      <c r="L972">
        <v>3</v>
      </c>
      <c r="M972">
        <v>1</v>
      </c>
      <c r="N972">
        <v>2</v>
      </c>
      <c r="O972">
        <v>3</v>
      </c>
      <c r="P972">
        <v>2</v>
      </c>
    </row>
    <row r="973" spans="1:16" x14ac:dyDescent="0.25">
      <c r="A973" s="9" t="s">
        <v>2313</v>
      </c>
      <c r="B973">
        <v>1</v>
      </c>
      <c r="C973">
        <v>1</v>
      </c>
      <c r="D973">
        <v>2</v>
      </c>
      <c r="E973">
        <v>4</v>
      </c>
      <c r="F973">
        <v>4</v>
      </c>
      <c r="G973">
        <v>4</v>
      </c>
      <c r="H973">
        <v>2</v>
      </c>
      <c r="I973">
        <v>3</v>
      </c>
      <c r="J973">
        <v>1</v>
      </c>
      <c r="K973">
        <v>4</v>
      </c>
      <c r="L973">
        <v>2</v>
      </c>
      <c r="M973">
        <v>4</v>
      </c>
      <c r="N973">
        <v>2</v>
      </c>
      <c r="O973">
        <v>3</v>
      </c>
      <c r="P973">
        <v>3</v>
      </c>
    </row>
    <row r="974" spans="1:16" x14ac:dyDescent="0.25">
      <c r="A974" s="9" t="s">
        <v>2314</v>
      </c>
      <c r="B974">
        <v>3</v>
      </c>
      <c r="C974">
        <v>2</v>
      </c>
      <c r="D974">
        <v>2</v>
      </c>
      <c r="E974">
        <v>1</v>
      </c>
      <c r="F974">
        <v>1</v>
      </c>
      <c r="G974">
        <v>2</v>
      </c>
      <c r="H974">
        <v>4</v>
      </c>
      <c r="I974">
        <v>4</v>
      </c>
      <c r="J974">
        <v>3</v>
      </c>
      <c r="K974">
        <v>3</v>
      </c>
      <c r="L974">
        <v>4</v>
      </c>
      <c r="M974">
        <v>2</v>
      </c>
      <c r="N974">
        <v>3</v>
      </c>
      <c r="O974">
        <v>3</v>
      </c>
      <c r="P974">
        <v>4</v>
      </c>
    </row>
    <row r="975" spans="1:16" x14ac:dyDescent="0.25">
      <c r="A975" s="9" t="s">
        <v>2315</v>
      </c>
      <c r="B975">
        <v>4</v>
      </c>
      <c r="C975">
        <v>2</v>
      </c>
      <c r="D975">
        <v>4</v>
      </c>
      <c r="E975">
        <v>4</v>
      </c>
      <c r="F975">
        <v>4</v>
      </c>
      <c r="G975">
        <v>3</v>
      </c>
      <c r="H975">
        <v>3</v>
      </c>
      <c r="I975">
        <v>4</v>
      </c>
      <c r="J975">
        <v>1</v>
      </c>
      <c r="K975">
        <v>4</v>
      </c>
      <c r="L975">
        <v>1</v>
      </c>
      <c r="M975">
        <v>1</v>
      </c>
      <c r="N975">
        <v>1</v>
      </c>
      <c r="O975">
        <v>2</v>
      </c>
      <c r="P975">
        <v>4</v>
      </c>
    </row>
    <row r="976" spans="1:16" x14ac:dyDescent="0.25">
      <c r="A976" s="9" t="s">
        <v>2316</v>
      </c>
      <c r="B976">
        <v>3</v>
      </c>
      <c r="C976">
        <v>4</v>
      </c>
      <c r="D976">
        <v>3</v>
      </c>
      <c r="E976">
        <v>1</v>
      </c>
      <c r="F976">
        <v>4</v>
      </c>
      <c r="G976">
        <v>3</v>
      </c>
      <c r="H976">
        <v>1</v>
      </c>
      <c r="I976">
        <v>4</v>
      </c>
      <c r="J976">
        <v>1</v>
      </c>
      <c r="K976">
        <v>2</v>
      </c>
      <c r="L976">
        <v>1</v>
      </c>
      <c r="M976">
        <v>2</v>
      </c>
      <c r="N976">
        <v>4</v>
      </c>
      <c r="O976">
        <v>4</v>
      </c>
      <c r="P976">
        <v>3</v>
      </c>
    </row>
    <row r="977" spans="1:16" x14ac:dyDescent="0.25">
      <c r="A977" s="9" t="s">
        <v>2317</v>
      </c>
      <c r="B977">
        <v>2</v>
      </c>
      <c r="C977">
        <v>2</v>
      </c>
      <c r="D977">
        <v>2</v>
      </c>
      <c r="E977">
        <v>1</v>
      </c>
      <c r="F977">
        <v>2</v>
      </c>
      <c r="G977">
        <v>2</v>
      </c>
      <c r="H977">
        <v>1</v>
      </c>
      <c r="I977">
        <v>4</v>
      </c>
      <c r="J977">
        <v>2</v>
      </c>
      <c r="K977">
        <v>3</v>
      </c>
      <c r="L977">
        <v>1</v>
      </c>
      <c r="M977">
        <v>2</v>
      </c>
      <c r="N977">
        <v>2</v>
      </c>
      <c r="O977">
        <v>1</v>
      </c>
      <c r="P977">
        <v>2</v>
      </c>
    </row>
    <row r="978" spans="1:16" x14ac:dyDescent="0.25">
      <c r="A978" s="9" t="s">
        <v>2318</v>
      </c>
      <c r="B978">
        <v>1</v>
      </c>
      <c r="C978">
        <v>2</v>
      </c>
      <c r="D978">
        <v>2</v>
      </c>
      <c r="E978">
        <v>3</v>
      </c>
      <c r="F978">
        <v>2</v>
      </c>
      <c r="G978">
        <v>2</v>
      </c>
      <c r="H978">
        <v>2</v>
      </c>
      <c r="I978">
        <v>3</v>
      </c>
      <c r="J978">
        <v>2</v>
      </c>
      <c r="K978">
        <v>3</v>
      </c>
      <c r="L978">
        <v>3</v>
      </c>
      <c r="M978">
        <v>3</v>
      </c>
      <c r="N978">
        <v>2</v>
      </c>
      <c r="O978">
        <v>3</v>
      </c>
      <c r="P978">
        <v>3</v>
      </c>
    </row>
    <row r="979" spans="1:16" x14ac:dyDescent="0.25">
      <c r="A979" s="9" t="s">
        <v>2319</v>
      </c>
      <c r="B979">
        <v>2</v>
      </c>
      <c r="C979">
        <v>1</v>
      </c>
      <c r="D979">
        <v>1</v>
      </c>
      <c r="E979">
        <v>4</v>
      </c>
      <c r="F979">
        <v>4</v>
      </c>
      <c r="G979">
        <v>4</v>
      </c>
      <c r="H979">
        <v>2</v>
      </c>
      <c r="I979">
        <v>3</v>
      </c>
      <c r="J979">
        <v>3</v>
      </c>
      <c r="K979">
        <v>4</v>
      </c>
      <c r="L979">
        <v>2</v>
      </c>
      <c r="M979">
        <v>4</v>
      </c>
      <c r="N979">
        <v>4</v>
      </c>
      <c r="O979">
        <v>3</v>
      </c>
      <c r="P979">
        <v>2</v>
      </c>
    </row>
    <row r="980" spans="1:16" x14ac:dyDescent="0.25">
      <c r="A980" s="9" t="s">
        <v>2320</v>
      </c>
      <c r="B980">
        <v>1</v>
      </c>
      <c r="C980">
        <v>4</v>
      </c>
      <c r="D980">
        <v>4</v>
      </c>
      <c r="E980">
        <v>3</v>
      </c>
      <c r="F980">
        <v>1</v>
      </c>
      <c r="G980">
        <v>2</v>
      </c>
      <c r="H980">
        <v>1</v>
      </c>
      <c r="I980">
        <v>3</v>
      </c>
      <c r="J980">
        <v>2</v>
      </c>
      <c r="K980">
        <v>1</v>
      </c>
      <c r="L980">
        <v>1</v>
      </c>
      <c r="M980">
        <v>3</v>
      </c>
      <c r="N980">
        <v>4</v>
      </c>
      <c r="O980">
        <v>2</v>
      </c>
      <c r="P980">
        <v>3</v>
      </c>
    </row>
    <row r="981" spans="1:16" x14ac:dyDescent="0.25">
      <c r="A981" s="9" t="s">
        <v>2321</v>
      </c>
      <c r="B981">
        <v>2</v>
      </c>
      <c r="C981">
        <v>2</v>
      </c>
      <c r="D981">
        <v>3</v>
      </c>
      <c r="E981">
        <v>3</v>
      </c>
      <c r="F981">
        <v>2</v>
      </c>
      <c r="G981">
        <v>4</v>
      </c>
      <c r="H981">
        <v>4</v>
      </c>
      <c r="I981">
        <v>1</v>
      </c>
      <c r="J981">
        <v>4</v>
      </c>
      <c r="K981">
        <v>4</v>
      </c>
      <c r="L981">
        <v>3</v>
      </c>
      <c r="M981">
        <v>1</v>
      </c>
      <c r="N981">
        <v>3</v>
      </c>
      <c r="O981">
        <v>3</v>
      </c>
      <c r="P981">
        <v>4</v>
      </c>
    </row>
    <row r="982" spans="1:16" x14ac:dyDescent="0.25">
      <c r="A982" s="9" t="s">
        <v>2322</v>
      </c>
      <c r="B982">
        <v>4</v>
      </c>
      <c r="C982">
        <v>3</v>
      </c>
      <c r="D982">
        <v>4</v>
      </c>
      <c r="E982">
        <v>1</v>
      </c>
      <c r="F982">
        <v>2</v>
      </c>
      <c r="G982">
        <v>2</v>
      </c>
      <c r="H982">
        <v>2</v>
      </c>
      <c r="I982">
        <v>2</v>
      </c>
      <c r="J982">
        <v>2</v>
      </c>
      <c r="K982">
        <v>1</v>
      </c>
      <c r="L982">
        <v>4</v>
      </c>
      <c r="M982">
        <v>2</v>
      </c>
      <c r="N982">
        <v>1</v>
      </c>
      <c r="O982">
        <v>4</v>
      </c>
      <c r="P982">
        <v>3</v>
      </c>
    </row>
    <row r="983" spans="1:16" x14ac:dyDescent="0.25">
      <c r="A983" s="9" t="s">
        <v>2323</v>
      </c>
      <c r="B983">
        <v>2</v>
      </c>
      <c r="C983">
        <v>1</v>
      </c>
      <c r="D983">
        <v>2</v>
      </c>
      <c r="E983">
        <v>4</v>
      </c>
      <c r="F983">
        <v>2</v>
      </c>
      <c r="G983">
        <v>4</v>
      </c>
      <c r="H983">
        <v>1</v>
      </c>
      <c r="I983">
        <v>2</v>
      </c>
      <c r="J983">
        <v>2</v>
      </c>
      <c r="K983">
        <v>2</v>
      </c>
      <c r="L983">
        <v>2</v>
      </c>
      <c r="M983">
        <v>2</v>
      </c>
      <c r="N983">
        <v>1</v>
      </c>
      <c r="O983">
        <v>3</v>
      </c>
      <c r="P983">
        <v>4</v>
      </c>
    </row>
    <row r="984" spans="1:16" x14ac:dyDescent="0.25">
      <c r="A984" s="9" t="s">
        <v>2324</v>
      </c>
      <c r="B984">
        <v>3</v>
      </c>
      <c r="C984">
        <v>3</v>
      </c>
      <c r="D984">
        <v>4</v>
      </c>
      <c r="E984">
        <v>2</v>
      </c>
      <c r="F984">
        <v>3</v>
      </c>
      <c r="G984">
        <v>1</v>
      </c>
      <c r="H984">
        <v>1</v>
      </c>
      <c r="I984">
        <v>3</v>
      </c>
      <c r="J984">
        <v>4</v>
      </c>
      <c r="K984">
        <v>2</v>
      </c>
      <c r="L984">
        <v>1</v>
      </c>
      <c r="M984">
        <v>3</v>
      </c>
      <c r="N984">
        <v>1</v>
      </c>
      <c r="O984">
        <v>2</v>
      </c>
      <c r="P984">
        <v>2</v>
      </c>
    </row>
    <row r="985" spans="1:16" x14ac:dyDescent="0.25">
      <c r="A985" s="9" t="s">
        <v>2325</v>
      </c>
      <c r="B985">
        <v>2</v>
      </c>
      <c r="C985">
        <v>3</v>
      </c>
      <c r="D985">
        <v>4</v>
      </c>
      <c r="E985">
        <v>2</v>
      </c>
      <c r="F985">
        <v>2</v>
      </c>
      <c r="G985">
        <v>3</v>
      </c>
      <c r="H985">
        <v>1</v>
      </c>
      <c r="I985">
        <v>3</v>
      </c>
      <c r="J985">
        <v>2</v>
      </c>
      <c r="K985">
        <v>2</v>
      </c>
      <c r="L985">
        <v>3</v>
      </c>
      <c r="M985">
        <v>1</v>
      </c>
      <c r="N985">
        <v>1</v>
      </c>
      <c r="O985">
        <v>3</v>
      </c>
      <c r="P985">
        <v>1</v>
      </c>
    </row>
    <row r="986" spans="1:16" x14ac:dyDescent="0.25">
      <c r="A986" s="9" t="s">
        <v>2326</v>
      </c>
      <c r="B986">
        <v>4</v>
      </c>
      <c r="C986">
        <v>1</v>
      </c>
      <c r="D986">
        <v>3</v>
      </c>
      <c r="E986">
        <v>4</v>
      </c>
      <c r="F986">
        <v>4</v>
      </c>
      <c r="G986">
        <v>4</v>
      </c>
      <c r="H986">
        <v>2</v>
      </c>
      <c r="I986">
        <v>2</v>
      </c>
      <c r="J986">
        <v>2</v>
      </c>
      <c r="K986">
        <v>4</v>
      </c>
      <c r="L986">
        <v>1</v>
      </c>
      <c r="M986">
        <v>4</v>
      </c>
      <c r="N986">
        <v>1</v>
      </c>
      <c r="O986">
        <v>1</v>
      </c>
      <c r="P986">
        <v>1</v>
      </c>
    </row>
    <row r="987" spans="1:16" x14ac:dyDescent="0.25">
      <c r="A987" s="9" t="s">
        <v>2327</v>
      </c>
      <c r="B987">
        <v>3</v>
      </c>
      <c r="C987">
        <v>2</v>
      </c>
      <c r="D987">
        <v>3</v>
      </c>
      <c r="E987">
        <v>3</v>
      </c>
      <c r="F987">
        <v>2</v>
      </c>
      <c r="G987">
        <v>3</v>
      </c>
      <c r="H987">
        <v>4</v>
      </c>
      <c r="I987">
        <v>3</v>
      </c>
      <c r="J987">
        <v>1</v>
      </c>
      <c r="K987">
        <v>3</v>
      </c>
      <c r="L987">
        <v>4</v>
      </c>
      <c r="M987">
        <v>2</v>
      </c>
      <c r="N987">
        <v>4</v>
      </c>
      <c r="O987">
        <v>2</v>
      </c>
      <c r="P987">
        <v>3</v>
      </c>
    </row>
    <row r="988" spans="1:16" x14ac:dyDescent="0.25">
      <c r="A988" s="9" t="s">
        <v>2328</v>
      </c>
      <c r="B988">
        <v>1</v>
      </c>
      <c r="C988">
        <v>3</v>
      </c>
      <c r="D988">
        <v>2</v>
      </c>
      <c r="E988">
        <v>4</v>
      </c>
      <c r="F988">
        <v>4</v>
      </c>
      <c r="G988">
        <v>4</v>
      </c>
      <c r="H988">
        <v>3</v>
      </c>
      <c r="I988">
        <v>2</v>
      </c>
      <c r="J988">
        <v>3</v>
      </c>
      <c r="K988">
        <v>2</v>
      </c>
      <c r="L988">
        <v>3</v>
      </c>
      <c r="M988">
        <v>1</v>
      </c>
      <c r="N988">
        <v>1</v>
      </c>
      <c r="O988">
        <v>3</v>
      </c>
      <c r="P988">
        <v>2</v>
      </c>
    </row>
    <row r="989" spans="1:16" x14ac:dyDescent="0.25">
      <c r="A989" s="9" t="s">
        <v>2329</v>
      </c>
      <c r="B989">
        <v>3</v>
      </c>
      <c r="C989">
        <v>2</v>
      </c>
      <c r="D989">
        <v>2</v>
      </c>
      <c r="E989">
        <v>1</v>
      </c>
      <c r="F989">
        <v>4</v>
      </c>
      <c r="G989">
        <v>3</v>
      </c>
      <c r="H989">
        <v>2</v>
      </c>
      <c r="I989">
        <v>2</v>
      </c>
      <c r="J989">
        <v>3</v>
      </c>
      <c r="K989">
        <v>3</v>
      </c>
      <c r="L989">
        <v>1</v>
      </c>
      <c r="M989">
        <v>3</v>
      </c>
      <c r="N989">
        <v>4</v>
      </c>
      <c r="O989">
        <v>4</v>
      </c>
      <c r="P989">
        <v>3</v>
      </c>
    </row>
    <row r="990" spans="1:16" x14ac:dyDescent="0.25">
      <c r="A990" s="9" t="s">
        <v>2330</v>
      </c>
      <c r="B990">
        <v>4</v>
      </c>
      <c r="C990">
        <v>4</v>
      </c>
      <c r="D990">
        <v>1</v>
      </c>
      <c r="E990">
        <v>1</v>
      </c>
      <c r="F990">
        <v>1</v>
      </c>
      <c r="G990">
        <v>3</v>
      </c>
      <c r="H990">
        <v>2</v>
      </c>
      <c r="I990">
        <v>3</v>
      </c>
      <c r="J990">
        <v>2</v>
      </c>
      <c r="K990">
        <v>1</v>
      </c>
      <c r="L990">
        <v>3</v>
      </c>
      <c r="M990">
        <v>2</v>
      </c>
      <c r="N990">
        <v>1</v>
      </c>
      <c r="O990">
        <v>1</v>
      </c>
      <c r="P990">
        <v>2</v>
      </c>
    </row>
    <row r="991" spans="1:16" x14ac:dyDescent="0.25">
      <c r="A991" s="9" t="s">
        <v>2331</v>
      </c>
      <c r="B991">
        <v>4</v>
      </c>
      <c r="C991">
        <v>2</v>
      </c>
      <c r="D991">
        <v>1</v>
      </c>
      <c r="E991">
        <v>3</v>
      </c>
      <c r="F991">
        <v>2</v>
      </c>
      <c r="G991">
        <v>4</v>
      </c>
      <c r="H991">
        <v>2</v>
      </c>
      <c r="I991">
        <v>2</v>
      </c>
      <c r="J991">
        <v>2</v>
      </c>
      <c r="K991">
        <v>2</v>
      </c>
      <c r="L991">
        <v>3</v>
      </c>
      <c r="M991">
        <v>3</v>
      </c>
      <c r="N991">
        <v>4</v>
      </c>
      <c r="O991">
        <v>2</v>
      </c>
      <c r="P991">
        <v>1</v>
      </c>
    </row>
    <row r="992" spans="1:16" x14ac:dyDescent="0.25">
      <c r="A992" s="9" t="s">
        <v>2332</v>
      </c>
      <c r="B992">
        <v>4</v>
      </c>
      <c r="C992">
        <v>1</v>
      </c>
      <c r="D992">
        <v>1</v>
      </c>
      <c r="E992">
        <v>3</v>
      </c>
      <c r="F992">
        <v>4</v>
      </c>
      <c r="G992">
        <v>1</v>
      </c>
      <c r="H992">
        <v>1</v>
      </c>
      <c r="I992">
        <v>1</v>
      </c>
      <c r="J992">
        <v>3</v>
      </c>
      <c r="K992">
        <v>4</v>
      </c>
      <c r="L992">
        <v>4</v>
      </c>
      <c r="M992">
        <v>2</v>
      </c>
      <c r="N992">
        <v>1</v>
      </c>
      <c r="O992">
        <v>2</v>
      </c>
      <c r="P992">
        <v>1</v>
      </c>
    </row>
    <row r="993" spans="1:16" x14ac:dyDescent="0.25">
      <c r="A993" s="9" t="s">
        <v>2333</v>
      </c>
      <c r="B993">
        <v>1</v>
      </c>
      <c r="C993">
        <v>2</v>
      </c>
      <c r="D993">
        <v>3</v>
      </c>
      <c r="E993">
        <v>2</v>
      </c>
      <c r="F993">
        <v>2</v>
      </c>
      <c r="G993">
        <v>1</v>
      </c>
      <c r="H993">
        <v>4</v>
      </c>
      <c r="I993">
        <v>4</v>
      </c>
      <c r="J993">
        <v>3</v>
      </c>
      <c r="K993">
        <v>3</v>
      </c>
      <c r="L993">
        <v>2</v>
      </c>
      <c r="M993">
        <v>4</v>
      </c>
      <c r="N993">
        <v>2</v>
      </c>
      <c r="O993">
        <v>3</v>
      </c>
      <c r="P993">
        <v>2</v>
      </c>
    </row>
    <row r="994" spans="1:16" x14ac:dyDescent="0.25">
      <c r="A994" s="9" t="s">
        <v>2334</v>
      </c>
      <c r="B994">
        <v>2</v>
      </c>
      <c r="C994">
        <v>4</v>
      </c>
      <c r="D994">
        <v>3</v>
      </c>
      <c r="E994">
        <v>4</v>
      </c>
      <c r="F994">
        <v>4</v>
      </c>
      <c r="G994">
        <v>2</v>
      </c>
      <c r="H994">
        <v>3</v>
      </c>
      <c r="I994">
        <v>4</v>
      </c>
      <c r="J994">
        <v>4</v>
      </c>
      <c r="K994">
        <v>3</v>
      </c>
      <c r="L994">
        <v>1</v>
      </c>
      <c r="M994">
        <v>4</v>
      </c>
      <c r="N994">
        <v>1</v>
      </c>
      <c r="O994">
        <v>2</v>
      </c>
      <c r="P994">
        <v>4</v>
      </c>
    </row>
    <row r="995" spans="1:16" x14ac:dyDescent="0.25">
      <c r="A995" s="9" t="s">
        <v>2335</v>
      </c>
      <c r="B995">
        <v>4</v>
      </c>
      <c r="C995">
        <v>4</v>
      </c>
      <c r="D995">
        <v>1</v>
      </c>
      <c r="E995">
        <v>1</v>
      </c>
      <c r="F995">
        <v>2</v>
      </c>
      <c r="G995">
        <v>2</v>
      </c>
      <c r="H995">
        <v>1</v>
      </c>
      <c r="I995">
        <v>2</v>
      </c>
      <c r="J995">
        <v>4</v>
      </c>
      <c r="K995">
        <v>2</v>
      </c>
      <c r="L995">
        <v>2</v>
      </c>
      <c r="M995">
        <v>2</v>
      </c>
      <c r="N995">
        <v>3</v>
      </c>
      <c r="O995">
        <v>3</v>
      </c>
      <c r="P995">
        <v>4</v>
      </c>
    </row>
    <row r="996" spans="1:16" x14ac:dyDescent="0.25">
      <c r="A996" s="9" t="s">
        <v>2336</v>
      </c>
      <c r="B996">
        <v>1</v>
      </c>
      <c r="C996">
        <v>1</v>
      </c>
      <c r="D996">
        <v>1</v>
      </c>
      <c r="E996">
        <v>2</v>
      </c>
      <c r="F996">
        <v>3</v>
      </c>
      <c r="G996">
        <v>1</v>
      </c>
      <c r="H996">
        <v>3</v>
      </c>
      <c r="I996">
        <v>4</v>
      </c>
      <c r="J996">
        <v>1</v>
      </c>
      <c r="K996">
        <v>2</v>
      </c>
      <c r="L996">
        <v>3</v>
      </c>
      <c r="M996">
        <v>3</v>
      </c>
      <c r="N996">
        <v>4</v>
      </c>
      <c r="O996">
        <v>2</v>
      </c>
      <c r="P996">
        <v>3</v>
      </c>
    </row>
    <row r="997" spans="1:16" x14ac:dyDescent="0.25">
      <c r="A997" s="9" t="s">
        <v>2337</v>
      </c>
      <c r="B997">
        <v>4</v>
      </c>
      <c r="C997">
        <v>3</v>
      </c>
      <c r="D997">
        <v>1</v>
      </c>
      <c r="E997">
        <v>1</v>
      </c>
      <c r="F997">
        <v>4</v>
      </c>
      <c r="G997">
        <v>3</v>
      </c>
      <c r="H997">
        <v>2</v>
      </c>
      <c r="I997">
        <v>4</v>
      </c>
      <c r="J997">
        <v>4</v>
      </c>
      <c r="K997">
        <v>4</v>
      </c>
      <c r="L997">
        <v>4</v>
      </c>
      <c r="M997">
        <v>2</v>
      </c>
      <c r="N997">
        <v>2</v>
      </c>
      <c r="O997">
        <v>2</v>
      </c>
      <c r="P997">
        <v>3</v>
      </c>
    </row>
    <row r="998" spans="1:16" x14ac:dyDescent="0.25">
      <c r="A998" s="9" t="s">
        <v>2338</v>
      </c>
      <c r="B998">
        <v>4</v>
      </c>
      <c r="C998">
        <v>1</v>
      </c>
      <c r="D998">
        <v>1</v>
      </c>
      <c r="E998">
        <v>2</v>
      </c>
      <c r="F998">
        <v>3</v>
      </c>
      <c r="G998">
        <v>4</v>
      </c>
      <c r="H998">
        <v>1</v>
      </c>
      <c r="I998">
        <v>2</v>
      </c>
      <c r="J998">
        <v>2</v>
      </c>
      <c r="K998">
        <v>3</v>
      </c>
      <c r="L998">
        <v>1</v>
      </c>
      <c r="M998">
        <v>3</v>
      </c>
      <c r="N998">
        <v>4</v>
      </c>
      <c r="O998">
        <v>1</v>
      </c>
      <c r="P998">
        <v>4</v>
      </c>
    </row>
    <row r="999" spans="1:16" x14ac:dyDescent="0.25">
      <c r="A999" s="9" t="s">
        <v>2339</v>
      </c>
      <c r="B999">
        <v>4</v>
      </c>
      <c r="C999">
        <v>1</v>
      </c>
      <c r="D999">
        <v>4</v>
      </c>
      <c r="E999">
        <v>2</v>
      </c>
      <c r="F999">
        <v>4</v>
      </c>
      <c r="G999">
        <v>2</v>
      </c>
      <c r="H999">
        <v>4</v>
      </c>
      <c r="I999">
        <v>4</v>
      </c>
      <c r="J999">
        <v>1</v>
      </c>
      <c r="K999">
        <v>4</v>
      </c>
      <c r="L999">
        <v>1</v>
      </c>
      <c r="M999">
        <v>4</v>
      </c>
      <c r="N999">
        <v>3</v>
      </c>
      <c r="O999">
        <v>1</v>
      </c>
      <c r="P999">
        <v>2</v>
      </c>
    </row>
    <row r="1000" spans="1:16" x14ac:dyDescent="0.25">
      <c r="A1000" s="9" t="s">
        <v>2340</v>
      </c>
      <c r="B1000">
        <v>2</v>
      </c>
      <c r="C1000">
        <v>2</v>
      </c>
      <c r="D1000">
        <v>2</v>
      </c>
      <c r="E1000">
        <v>1</v>
      </c>
      <c r="F1000">
        <v>3</v>
      </c>
      <c r="G1000">
        <v>2</v>
      </c>
      <c r="H1000">
        <v>3</v>
      </c>
      <c r="I1000">
        <v>4</v>
      </c>
      <c r="J1000">
        <v>4</v>
      </c>
      <c r="K1000">
        <v>4</v>
      </c>
      <c r="L1000">
        <v>1</v>
      </c>
      <c r="M1000">
        <v>4</v>
      </c>
      <c r="N1000">
        <v>2</v>
      </c>
      <c r="O1000">
        <v>4</v>
      </c>
      <c r="P1000">
        <v>1</v>
      </c>
    </row>
    <row r="1001" spans="1:16" x14ac:dyDescent="0.25">
      <c r="A1001" s="9" t="s">
        <v>2341</v>
      </c>
      <c r="B1001">
        <v>3</v>
      </c>
      <c r="C1001">
        <v>4</v>
      </c>
      <c r="D1001">
        <v>1</v>
      </c>
      <c r="E1001">
        <v>3</v>
      </c>
      <c r="F1001">
        <v>1</v>
      </c>
      <c r="G1001">
        <v>3</v>
      </c>
      <c r="H1001">
        <v>2</v>
      </c>
      <c r="I1001">
        <v>4</v>
      </c>
      <c r="J1001">
        <v>3</v>
      </c>
      <c r="K1001">
        <v>3</v>
      </c>
      <c r="L1001">
        <v>2</v>
      </c>
      <c r="M1001">
        <v>4</v>
      </c>
      <c r="N1001">
        <v>3</v>
      </c>
      <c r="O1001">
        <v>4</v>
      </c>
      <c r="P1001">
        <v>1</v>
      </c>
    </row>
    <row r="1002" spans="1:16" x14ac:dyDescent="0.25">
      <c r="A1002" s="9" t="s">
        <v>2342</v>
      </c>
      <c r="B1002">
        <v>3</v>
      </c>
      <c r="C1002">
        <v>3</v>
      </c>
      <c r="D1002">
        <v>4</v>
      </c>
      <c r="E1002">
        <v>1</v>
      </c>
      <c r="F1002">
        <v>3</v>
      </c>
      <c r="G1002">
        <v>4</v>
      </c>
      <c r="H1002">
        <v>3</v>
      </c>
      <c r="I1002">
        <v>2</v>
      </c>
      <c r="J1002">
        <v>1</v>
      </c>
      <c r="K1002">
        <v>3</v>
      </c>
      <c r="L1002">
        <v>4</v>
      </c>
      <c r="M1002">
        <v>2</v>
      </c>
      <c r="N1002">
        <v>2</v>
      </c>
      <c r="O1002">
        <v>3</v>
      </c>
      <c r="P1002">
        <v>4</v>
      </c>
    </row>
    <row r="1003" spans="1:16" x14ac:dyDescent="0.25">
      <c r="A1003" s="9" t="s">
        <v>2343</v>
      </c>
      <c r="B1003">
        <v>2</v>
      </c>
      <c r="C1003">
        <v>2</v>
      </c>
      <c r="D1003">
        <v>3</v>
      </c>
      <c r="E1003">
        <v>3</v>
      </c>
      <c r="F1003">
        <v>2</v>
      </c>
      <c r="G1003">
        <v>4</v>
      </c>
      <c r="H1003">
        <v>3</v>
      </c>
      <c r="I1003">
        <v>1</v>
      </c>
      <c r="J1003">
        <v>4</v>
      </c>
      <c r="K1003">
        <v>1</v>
      </c>
      <c r="L1003">
        <v>3</v>
      </c>
      <c r="M1003">
        <v>4</v>
      </c>
      <c r="N1003">
        <v>1</v>
      </c>
      <c r="O1003">
        <v>1</v>
      </c>
      <c r="P1003">
        <v>3</v>
      </c>
    </row>
    <row r="1004" spans="1:16" x14ac:dyDescent="0.25">
      <c r="A1004" s="9" t="s">
        <v>2344</v>
      </c>
      <c r="B1004">
        <v>3</v>
      </c>
      <c r="C1004">
        <v>4</v>
      </c>
      <c r="D1004">
        <v>4</v>
      </c>
      <c r="E1004">
        <v>1</v>
      </c>
      <c r="F1004">
        <v>4</v>
      </c>
      <c r="G1004">
        <v>4</v>
      </c>
      <c r="H1004">
        <v>1</v>
      </c>
      <c r="I1004">
        <v>1</v>
      </c>
      <c r="J1004">
        <v>2</v>
      </c>
      <c r="K1004">
        <v>3</v>
      </c>
      <c r="L1004">
        <v>4</v>
      </c>
      <c r="M1004">
        <v>4</v>
      </c>
      <c r="N1004">
        <v>1</v>
      </c>
      <c r="O1004">
        <v>4</v>
      </c>
      <c r="P1004">
        <v>3</v>
      </c>
    </row>
    <row r="1005" spans="1:16" x14ac:dyDescent="0.25">
      <c r="A1005" s="9" t="s">
        <v>2345</v>
      </c>
      <c r="B1005">
        <v>2</v>
      </c>
      <c r="C1005">
        <v>3</v>
      </c>
      <c r="D1005">
        <v>2</v>
      </c>
      <c r="E1005">
        <v>2</v>
      </c>
      <c r="F1005">
        <v>3</v>
      </c>
      <c r="G1005">
        <v>2</v>
      </c>
      <c r="H1005">
        <v>3</v>
      </c>
      <c r="I1005">
        <v>4</v>
      </c>
      <c r="J1005">
        <v>2</v>
      </c>
      <c r="K1005">
        <v>2</v>
      </c>
      <c r="L1005">
        <v>3</v>
      </c>
      <c r="M1005">
        <v>3</v>
      </c>
      <c r="N1005">
        <v>4</v>
      </c>
      <c r="O1005">
        <v>2</v>
      </c>
      <c r="P1005">
        <v>1</v>
      </c>
    </row>
    <row r="1006" spans="1:16" x14ac:dyDescent="0.25">
      <c r="A1006" s="9" t="s">
        <v>2346</v>
      </c>
      <c r="B1006">
        <v>3</v>
      </c>
      <c r="C1006">
        <v>3</v>
      </c>
      <c r="D1006">
        <v>2</v>
      </c>
      <c r="E1006">
        <v>2</v>
      </c>
      <c r="F1006">
        <v>1</v>
      </c>
      <c r="G1006">
        <v>4</v>
      </c>
      <c r="H1006">
        <v>1</v>
      </c>
      <c r="I1006">
        <v>4</v>
      </c>
      <c r="J1006">
        <v>1</v>
      </c>
      <c r="K1006">
        <v>2</v>
      </c>
      <c r="L1006">
        <v>2</v>
      </c>
      <c r="M1006">
        <v>2</v>
      </c>
      <c r="N1006">
        <v>1</v>
      </c>
      <c r="O1006">
        <v>4</v>
      </c>
      <c r="P1006">
        <v>1</v>
      </c>
    </row>
    <row r="1007" spans="1:16" x14ac:dyDescent="0.25">
      <c r="A1007" s="9" t="s">
        <v>2347</v>
      </c>
      <c r="B1007">
        <v>2</v>
      </c>
      <c r="C1007">
        <v>3</v>
      </c>
      <c r="D1007">
        <v>1</v>
      </c>
      <c r="E1007">
        <v>4</v>
      </c>
      <c r="F1007">
        <v>4</v>
      </c>
      <c r="G1007">
        <v>4</v>
      </c>
      <c r="H1007">
        <v>4</v>
      </c>
      <c r="I1007">
        <v>2</v>
      </c>
      <c r="J1007">
        <v>1</v>
      </c>
      <c r="K1007">
        <v>4</v>
      </c>
      <c r="L1007">
        <v>4</v>
      </c>
      <c r="M1007">
        <v>2</v>
      </c>
      <c r="N1007">
        <v>2</v>
      </c>
      <c r="O1007">
        <v>2</v>
      </c>
      <c r="P1007">
        <v>3</v>
      </c>
    </row>
    <row r="1008" spans="1:16" x14ac:dyDescent="0.25">
      <c r="A1008" s="9" t="s">
        <v>2348</v>
      </c>
      <c r="B1008">
        <v>3</v>
      </c>
      <c r="C1008">
        <v>4</v>
      </c>
      <c r="D1008">
        <v>1</v>
      </c>
      <c r="E1008">
        <v>4</v>
      </c>
      <c r="F1008">
        <v>1</v>
      </c>
      <c r="G1008">
        <v>2</v>
      </c>
      <c r="H1008">
        <v>2</v>
      </c>
      <c r="I1008">
        <v>3</v>
      </c>
      <c r="J1008">
        <v>2</v>
      </c>
      <c r="K1008">
        <v>3</v>
      </c>
      <c r="L1008">
        <v>1</v>
      </c>
      <c r="M1008">
        <v>1</v>
      </c>
      <c r="N1008">
        <v>1</v>
      </c>
      <c r="O1008">
        <v>1</v>
      </c>
      <c r="P1008">
        <v>1</v>
      </c>
    </row>
    <row r="1009" spans="1:16" x14ac:dyDescent="0.25">
      <c r="A1009" s="9" t="s">
        <v>2349</v>
      </c>
      <c r="B1009">
        <v>1</v>
      </c>
      <c r="C1009">
        <v>2</v>
      </c>
      <c r="D1009">
        <v>2</v>
      </c>
      <c r="E1009">
        <v>1</v>
      </c>
      <c r="F1009">
        <v>3</v>
      </c>
      <c r="G1009">
        <v>4</v>
      </c>
      <c r="H1009">
        <v>4</v>
      </c>
      <c r="I1009">
        <v>1</v>
      </c>
      <c r="J1009">
        <v>2</v>
      </c>
      <c r="K1009">
        <v>3</v>
      </c>
      <c r="L1009">
        <v>3</v>
      </c>
      <c r="M1009">
        <v>1</v>
      </c>
      <c r="N1009">
        <v>2</v>
      </c>
      <c r="O1009">
        <v>4</v>
      </c>
      <c r="P1009">
        <v>3</v>
      </c>
    </row>
    <row r="1010" spans="1:16" x14ac:dyDescent="0.25">
      <c r="A1010" s="9" t="s">
        <v>2350</v>
      </c>
      <c r="B1010">
        <v>1</v>
      </c>
      <c r="C1010">
        <v>4</v>
      </c>
      <c r="D1010">
        <v>3</v>
      </c>
      <c r="E1010">
        <v>3</v>
      </c>
      <c r="F1010">
        <v>1</v>
      </c>
      <c r="G1010">
        <v>2</v>
      </c>
      <c r="H1010">
        <v>3</v>
      </c>
      <c r="I1010">
        <v>3</v>
      </c>
      <c r="J1010">
        <v>3</v>
      </c>
      <c r="K1010">
        <v>4</v>
      </c>
      <c r="L1010">
        <v>1</v>
      </c>
      <c r="M1010">
        <v>4</v>
      </c>
      <c r="N1010">
        <v>3</v>
      </c>
      <c r="O1010">
        <v>4</v>
      </c>
      <c r="P1010">
        <v>1</v>
      </c>
    </row>
    <row r="1011" spans="1:16" x14ac:dyDescent="0.25">
      <c r="A1011" s="9" t="s">
        <v>2351</v>
      </c>
      <c r="B1011">
        <v>2</v>
      </c>
      <c r="C1011">
        <v>3</v>
      </c>
      <c r="D1011">
        <v>3</v>
      </c>
      <c r="E1011">
        <v>1</v>
      </c>
      <c r="F1011">
        <v>1</v>
      </c>
      <c r="G1011">
        <v>1</v>
      </c>
      <c r="H1011">
        <v>4</v>
      </c>
      <c r="I1011">
        <v>1</v>
      </c>
      <c r="J1011">
        <v>2</v>
      </c>
      <c r="K1011">
        <v>1</v>
      </c>
      <c r="L1011">
        <v>1</v>
      </c>
      <c r="M1011">
        <v>3</v>
      </c>
      <c r="N1011">
        <v>4</v>
      </c>
      <c r="O1011">
        <v>2</v>
      </c>
      <c r="P1011">
        <v>4</v>
      </c>
    </row>
    <row r="1012" spans="1:16" x14ac:dyDescent="0.25">
      <c r="A1012" s="9" t="s">
        <v>2352</v>
      </c>
      <c r="B1012">
        <v>4</v>
      </c>
      <c r="C1012">
        <v>4</v>
      </c>
      <c r="D1012">
        <v>4</v>
      </c>
      <c r="E1012">
        <v>4</v>
      </c>
      <c r="F1012">
        <v>2</v>
      </c>
      <c r="G1012">
        <v>4</v>
      </c>
      <c r="H1012">
        <v>1</v>
      </c>
      <c r="I1012">
        <v>4</v>
      </c>
      <c r="J1012">
        <v>2</v>
      </c>
      <c r="K1012">
        <v>4</v>
      </c>
      <c r="L1012">
        <v>3</v>
      </c>
      <c r="M1012">
        <v>1</v>
      </c>
      <c r="N1012">
        <v>3</v>
      </c>
      <c r="O1012">
        <v>3</v>
      </c>
      <c r="P1012">
        <v>4</v>
      </c>
    </row>
    <row r="1013" spans="1:16" x14ac:dyDescent="0.25">
      <c r="A1013" s="9" t="s">
        <v>2353</v>
      </c>
      <c r="B1013">
        <v>4</v>
      </c>
      <c r="C1013">
        <v>1</v>
      </c>
      <c r="D1013">
        <v>2</v>
      </c>
      <c r="E1013">
        <v>3</v>
      </c>
      <c r="F1013">
        <v>1</v>
      </c>
      <c r="G1013">
        <v>1</v>
      </c>
      <c r="H1013">
        <v>2</v>
      </c>
      <c r="I1013">
        <v>2</v>
      </c>
      <c r="J1013">
        <v>3</v>
      </c>
      <c r="K1013">
        <v>2</v>
      </c>
      <c r="L1013">
        <v>4</v>
      </c>
      <c r="M1013">
        <v>1</v>
      </c>
      <c r="N1013">
        <v>3</v>
      </c>
      <c r="O1013">
        <v>4</v>
      </c>
      <c r="P1013">
        <v>1</v>
      </c>
    </row>
    <row r="1014" spans="1:16" x14ac:dyDescent="0.25">
      <c r="A1014" s="9" t="s">
        <v>2354</v>
      </c>
      <c r="B1014">
        <v>4</v>
      </c>
      <c r="C1014">
        <v>2</v>
      </c>
      <c r="D1014">
        <v>3</v>
      </c>
      <c r="E1014">
        <v>2</v>
      </c>
      <c r="F1014">
        <v>4</v>
      </c>
      <c r="G1014">
        <v>3</v>
      </c>
      <c r="H1014">
        <v>4</v>
      </c>
      <c r="I1014">
        <v>3</v>
      </c>
      <c r="J1014">
        <v>1</v>
      </c>
      <c r="K1014">
        <v>4</v>
      </c>
      <c r="L1014">
        <v>3</v>
      </c>
      <c r="M1014">
        <v>1</v>
      </c>
      <c r="N1014">
        <v>3</v>
      </c>
      <c r="O1014">
        <v>3</v>
      </c>
      <c r="P1014">
        <v>4</v>
      </c>
    </row>
    <row r="1015" spans="1:16" x14ac:dyDescent="0.25">
      <c r="A1015" s="9" t="s">
        <v>2355</v>
      </c>
      <c r="B1015">
        <v>3</v>
      </c>
      <c r="C1015">
        <v>3</v>
      </c>
      <c r="D1015">
        <v>3</v>
      </c>
      <c r="E1015">
        <v>3</v>
      </c>
      <c r="F1015">
        <v>4</v>
      </c>
      <c r="G1015">
        <v>3</v>
      </c>
      <c r="H1015">
        <v>2</v>
      </c>
      <c r="I1015">
        <v>4</v>
      </c>
      <c r="J1015">
        <v>3</v>
      </c>
      <c r="K1015">
        <v>3</v>
      </c>
      <c r="L1015">
        <v>3</v>
      </c>
      <c r="M1015">
        <v>1</v>
      </c>
      <c r="N1015">
        <v>2</v>
      </c>
      <c r="O1015">
        <v>3</v>
      </c>
      <c r="P1015">
        <v>1</v>
      </c>
    </row>
    <row r="1016" spans="1:16" x14ac:dyDescent="0.25">
      <c r="A1016" s="9" t="s">
        <v>2356</v>
      </c>
      <c r="B1016">
        <v>4</v>
      </c>
      <c r="C1016">
        <v>3</v>
      </c>
      <c r="D1016">
        <v>4</v>
      </c>
      <c r="E1016">
        <v>4</v>
      </c>
      <c r="F1016">
        <v>1</v>
      </c>
      <c r="G1016">
        <v>2</v>
      </c>
      <c r="H1016">
        <v>4</v>
      </c>
      <c r="I1016">
        <v>1</v>
      </c>
      <c r="J1016">
        <v>2</v>
      </c>
      <c r="K1016">
        <v>2</v>
      </c>
      <c r="L1016">
        <v>3</v>
      </c>
      <c r="M1016">
        <v>2</v>
      </c>
      <c r="N1016">
        <v>3</v>
      </c>
      <c r="O1016">
        <v>1</v>
      </c>
      <c r="P1016">
        <v>2</v>
      </c>
    </row>
    <row r="1017" spans="1:16" x14ac:dyDescent="0.25">
      <c r="A1017" s="9" t="s">
        <v>2357</v>
      </c>
      <c r="B1017">
        <v>2</v>
      </c>
      <c r="C1017">
        <v>1</v>
      </c>
      <c r="D1017">
        <v>4</v>
      </c>
      <c r="E1017">
        <v>3</v>
      </c>
      <c r="F1017">
        <v>4</v>
      </c>
      <c r="G1017">
        <v>1</v>
      </c>
      <c r="H1017">
        <v>2</v>
      </c>
      <c r="I1017">
        <v>2</v>
      </c>
      <c r="J1017">
        <v>2</v>
      </c>
      <c r="K1017">
        <v>3</v>
      </c>
      <c r="L1017">
        <v>3</v>
      </c>
      <c r="M1017">
        <v>2</v>
      </c>
      <c r="N1017">
        <v>2</v>
      </c>
      <c r="O1017">
        <v>3</v>
      </c>
      <c r="P1017">
        <v>4</v>
      </c>
    </row>
    <row r="1018" spans="1:16" x14ac:dyDescent="0.25">
      <c r="A1018" s="9" t="s">
        <v>2358</v>
      </c>
      <c r="B1018">
        <v>1</v>
      </c>
      <c r="C1018">
        <v>2</v>
      </c>
      <c r="D1018">
        <v>4</v>
      </c>
      <c r="E1018">
        <v>1</v>
      </c>
      <c r="F1018">
        <v>4</v>
      </c>
      <c r="G1018">
        <v>2</v>
      </c>
      <c r="H1018">
        <v>3</v>
      </c>
      <c r="I1018">
        <v>3</v>
      </c>
      <c r="J1018">
        <v>3</v>
      </c>
      <c r="K1018">
        <v>4</v>
      </c>
      <c r="L1018">
        <v>3</v>
      </c>
      <c r="M1018">
        <v>2</v>
      </c>
      <c r="N1018">
        <v>4</v>
      </c>
      <c r="O1018">
        <v>3</v>
      </c>
      <c r="P1018">
        <v>4</v>
      </c>
    </row>
    <row r="1019" spans="1:16" x14ac:dyDescent="0.25">
      <c r="A1019" s="9" t="s">
        <v>2359</v>
      </c>
      <c r="B1019">
        <v>3</v>
      </c>
      <c r="C1019">
        <v>3</v>
      </c>
      <c r="D1019">
        <v>3</v>
      </c>
      <c r="E1019">
        <v>1</v>
      </c>
      <c r="F1019">
        <v>1</v>
      </c>
      <c r="G1019">
        <v>1</v>
      </c>
      <c r="H1019">
        <v>4</v>
      </c>
      <c r="I1019">
        <v>2</v>
      </c>
      <c r="J1019">
        <v>4</v>
      </c>
      <c r="K1019">
        <v>2</v>
      </c>
      <c r="L1019">
        <v>3</v>
      </c>
      <c r="M1019">
        <v>3</v>
      </c>
      <c r="N1019">
        <v>2</v>
      </c>
      <c r="O1019">
        <v>4</v>
      </c>
      <c r="P1019">
        <v>3</v>
      </c>
    </row>
    <row r="1020" spans="1:16" x14ac:dyDescent="0.25">
      <c r="A1020" s="9" t="s">
        <v>2360</v>
      </c>
      <c r="B1020">
        <v>2</v>
      </c>
      <c r="C1020">
        <v>2</v>
      </c>
      <c r="D1020">
        <v>2</v>
      </c>
      <c r="E1020">
        <v>2</v>
      </c>
      <c r="F1020">
        <v>1</v>
      </c>
      <c r="G1020">
        <v>3</v>
      </c>
      <c r="H1020">
        <v>4</v>
      </c>
      <c r="I1020">
        <v>2</v>
      </c>
      <c r="J1020">
        <v>3</v>
      </c>
      <c r="K1020">
        <v>1</v>
      </c>
      <c r="L1020">
        <v>3</v>
      </c>
      <c r="M1020">
        <v>1</v>
      </c>
      <c r="N1020">
        <v>1</v>
      </c>
      <c r="O1020">
        <v>4</v>
      </c>
      <c r="P1020">
        <v>4</v>
      </c>
    </row>
    <row r="1021" spans="1:16" x14ac:dyDescent="0.25">
      <c r="A1021" s="9" t="s">
        <v>2361</v>
      </c>
      <c r="B1021">
        <v>4</v>
      </c>
      <c r="C1021">
        <v>4</v>
      </c>
      <c r="D1021">
        <v>4</v>
      </c>
      <c r="E1021">
        <v>2</v>
      </c>
      <c r="F1021">
        <v>3</v>
      </c>
      <c r="G1021">
        <v>3</v>
      </c>
      <c r="H1021">
        <v>4</v>
      </c>
      <c r="I1021">
        <v>2</v>
      </c>
      <c r="J1021">
        <v>1</v>
      </c>
      <c r="K1021">
        <v>3</v>
      </c>
      <c r="L1021">
        <v>3</v>
      </c>
      <c r="M1021">
        <v>3</v>
      </c>
      <c r="N1021">
        <v>1</v>
      </c>
      <c r="O1021">
        <v>1</v>
      </c>
      <c r="P1021">
        <v>4</v>
      </c>
    </row>
    <row r="1022" spans="1:16" x14ac:dyDescent="0.25">
      <c r="A1022" s="9" t="s">
        <v>2362</v>
      </c>
      <c r="B1022">
        <v>2</v>
      </c>
      <c r="C1022">
        <v>4</v>
      </c>
      <c r="D1022">
        <v>4</v>
      </c>
      <c r="E1022">
        <v>4</v>
      </c>
      <c r="F1022">
        <v>2</v>
      </c>
      <c r="G1022">
        <v>3</v>
      </c>
      <c r="H1022">
        <v>1</v>
      </c>
      <c r="I1022">
        <v>3</v>
      </c>
      <c r="J1022">
        <v>1</v>
      </c>
      <c r="K1022">
        <v>1</v>
      </c>
      <c r="L1022">
        <v>2</v>
      </c>
      <c r="M1022">
        <v>1</v>
      </c>
      <c r="N1022">
        <v>4</v>
      </c>
      <c r="O1022">
        <v>2</v>
      </c>
      <c r="P1022">
        <v>1</v>
      </c>
    </row>
    <row r="1023" spans="1:16" x14ac:dyDescent="0.25">
      <c r="A1023" s="9" t="s">
        <v>2363</v>
      </c>
      <c r="B1023">
        <v>3</v>
      </c>
      <c r="C1023">
        <v>3</v>
      </c>
      <c r="D1023">
        <v>2</v>
      </c>
      <c r="E1023">
        <v>3</v>
      </c>
      <c r="F1023">
        <v>4</v>
      </c>
      <c r="G1023">
        <v>2</v>
      </c>
      <c r="H1023">
        <v>2</v>
      </c>
      <c r="I1023">
        <v>1</v>
      </c>
      <c r="J1023">
        <v>1</v>
      </c>
      <c r="K1023">
        <v>2</v>
      </c>
      <c r="L1023">
        <v>2</v>
      </c>
      <c r="M1023">
        <v>2</v>
      </c>
      <c r="N1023">
        <v>1</v>
      </c>
      <c r="O1023">
        <v>3</v>
      </c>
      <c r="P1023">
        <v>4</v>
      </c>
    </row>
    <row r="1024" spans="1:16" x14ac:dyDescent="0.25">
      <c r="A1024" s="9" t="s">
        <v>2364</v>
      </c>
      <c r="B1024">
        <v>2</v>
      </c>
      <c r="C1024">
        <v>2</v>
      </c>
      <c r="D1024">
        <v>3</v>
      </c>
      <c r="E1024">
        <v>4</v>
      </c>
      <c r="F1024">
        <v>3</v>
      </c>
      <c r="G1024">
        <v>1</v>
      </c>
      <c r="H1024">
        <v>4</v>
      </c>
      <c r="I1024">
        <v>3</v>
      </c>
      <c r="J1024">
        <v>3</v>
      </c>
      <c r="K1024">
        <v>1</v>
      </c>
      <c r="L1024">
        <v>3</v>
      </c>
      <c r="M1024">
        <v>2</v>
      </c>
      <c r="N1024">
        <v>2</v>
      </c>
      <c r="O1024">
        <v>4</v>
      </c>
      <c r="P1024">
        <v>4</v>
      </c>
    </row>
    <row r="1025" spans="1:16" x14ac:dyDescent="0.25">
      <c r="A1025" s="9" t="s">
        <v>2365</v>
      </c>
      <c r="B1025">
        <v>1</v>
      </c>
      <c r="C1025">
        <v>4</v>
      </c>
      <c r="D1025">
        <v>1</v>
      </c>
      <c r="E1025">
        <v>2</v>
      </c>
      <c r="F1025">
        <v>4</v>
      </c>
      <c r="G1025">
        <v>3</v>
      </c>
      <c r="H1025">
        <v>3</v>
      </c>
      <c r="I1025">
        <v>1</v>
      </c>
      <c r="J1025">
        <v>1</v>
      </c>
      <c r="K1025">
        <v>2</v>
      </c>
      <c r="L1025">
        <v>2</v>
      </c>
      <c r="M1025">
        <v>1</v>
      </c>
      <c r="N1025">
        <v>2</v>
      </c>
      <c r="O1025">
        <v>1</v>
      </c>
      <c r="P1025">
        <v>3</v>
      </c>
    </row>
    <row r="1026" spans="1:16" x14ac:dyDescent="0.25">
      <c r="A1026" s="9" t="s">
        <v>2366</v>
      </c>
      <c r="B1026">
        <v>1</v>
      </c>
      <c r="C1026">
        <v>4</v>
      </c>
      <c r="D1026">
        <v>1</v>
      </c>
      <c r="E1026">
        <v>4</v>
      </c>
      <c r="F1026">
        <v>2</v>
      </c>
      <c r="G1026">
        <v>4</v>
      </c>
      <c r="H1026">
        <v>1</v>
      </c>
      <c r="I1026">
        <v>4</v>
      </c>
      <c r="J1026">
        <v>2</v>
      </c>
      <c r="K1026">
        <v>1</v>
      </c>
      <c r="L1026">
        <v>3</v>
      </c>
      <c r="M1026">
        <v>2</v>
      </c>
      <c r="N1026">
        <v>2</v>
      </c>
      <c r="O1026">
        <v>4</v>
      </c>
      <c r="P1026">
        <v>3</v>
      </c>
    </row>
    <row r="1027" spans="1:16" x14ac:dyDescent="0.25">
      <c r="A1027" s="9" t="s">
        <v>2367</v>
      </c>
      <c r="B1027">
        <v>1</v>
      </c>
      <c r="C1027">
        <v>4</v>
      </c>
      <c r="D1027">
        <v>1</v>
      </c>
      <c r="E1027">
        <v>2</v>
      </c>
      <c r="F1027">
        <v>3</v>
      </c>
      <c r="G1027">
        <v>3</v>
      </c>
      <c r="H1027">
        <v>3</v>
      </c>
      <c r="I1027">
        <v>3</v>
      </c>
      <c r="J1027">
        <v>1</v>
      </c>
      <c r="K1027">
        <v>2</v>
      </c>
      <c r="L1027">
        <v>4</v>
      </c>
      <c r="M1027">
        <v>4</v>
      </c>
      <c r="N1027">
        <v>3</v>
      </c>
      <c r="O1027">
        <v>3</v>
      </c>
      <c r="P1027">
        <v>3</v>
      </c>
    </row>
    <row r="1028" spans="1:16" x14ac:dyDescent="0.25">
      <c r="A1028" s="9" t="s">
        <v>2368</v>
      </c>
      <c r="B1028">
        <v>3</v>
      </c>
      <c r="C1028">
        <v>4</v>
      </c>
      <c r="D1028">
        <v>3</v>
      </c>
      <c r="E1028">
        <v>1</v>
      </c>
      <c r="F1028">
        <v>2</v>
      </c>
      <c r="G1028">
        <v>2</v>
      </c>
      <c r="H1028">
        <v>4</v>
      </c>
      <c r="I1028">
        <v>1</v>
      </c>
      <c r="J1028">
        <v>2</v>
      </c>
      <c r="K1028">
        <v>1</v>
      </c>
      <c r="L1028">
        <v>4</v>
      </c>
      <c r="M1028">
        <v>4</v>
      </c>
      <c r="N1028">
        <v>4</v>
      </c>
      <c r="O1028">
        <v>3</v>
      </c>
      <c r="P1028">
        <v>2</v>
      </c>
    </row>
    <row r="1029" spans="1:16" x14ac:dyDescent="0.25">
      <c r="A1029" s="9" t="s">
        <v>2369</v>
      </c>
      <c r="B1029">
        <v>3</v>
      </c>
      <c r="C1029">
        <v>2</v>
      </c>
      <c r="D1029">
        <v>4</v>
      </c>
      <c r="E1029">
        <v>2</v>
      </c>
      <c r="F1029">
        <v>2</v>
      </c>
      <c r="G1029">
        <v>2</v>
      </c>
      <c r="H1029">
        <v>2</v>
      </c>
      <c r="I1029">
        <v>2</v>
      </c>
      <c r="J1029">
        <v>4</v>
      </c>
      <c r="K1029">
        <v>1</v>
      </c>
      <c r="L1029">
        <v>2</v>
      </c>
      <c r="M1029">
        <v>3</v>
      </c>
      <c r="N1029">
        <v>4</v>
      </c>
      <c r="O1029">
        <v>1</v>
      </c>
      <c r="P1029">
        <v>2</v>
      </c>
    </row>
    <row r="1030" spans="1:16" x14ac:dyDescent="0.25">
      <c r="A1030" s="9" t="s">
        <v>2370</v>
      </c>
      <c r="B1030">
        <v>4</v>
      </c>
      <c r="C1030">
        <v>3</v>
      </c>
      <c r="D1030">
        <v>1</v>
      </c>
      <c r="E1030">
        <v>3</v>
      </c>
      <c r="F1030">
        <v>4</v>
      </c>
      <c r="G1030">
        <v>2</v>
      </c>
      <c r="H1030">
        <v>4</v>
      </c>
      <c r="I1030">
        <v>4</v>
      </c>
      <c r="J1030">
        <v>4</v>
      </c>
      <c r="K1030">
        <v>4</v>
      </c>
      <c r="L1030">
        <v>1</v>
      </c>
      <c r="M1030">
        <v>2</v>
      </c>
      <c r="N1030">
        <v>3</v>
      </c>
      <c r="O1030">
        <v>3</v>
      </c>
      <c r="P1030">
        <v>1</v>
      </c>
    </row>
    <row r="1031" spans="1:16" x14ac:dyDescent="0.25">
      <c r="A1031" s="9" t="s">
        <v>2371</v>
      </c>
      <c r="B1031">
        <v>3</v>
      </c>
      <c r="C1031">
        <v>3</v>
      </c>
      <c r="D1031">
        <v>3</v>
      </c>
      <c r="E1031">
        <v>1</v>
      </c>
      <c r="F1031">
        <v>1</v>
      </c>
      <c r="G1031">
        <v>2</v>
      </c>
      <c r="H1031">
        <v>2</v>
      </c>
      <c r="I1031">
        <v>3</v>
      </c>
      <c r="J1031">
        <v>3</v>
      </c>
      <c r="K1031">
        <v>2</v>
      </c>
      <c r="L1031">
        <v>3</v>
      </c>
      <c r="M1031">
        <v>3</v>
      </c>
      <c r="N1031">
        <v>4</v>
      </c>
      <c r="O1031">
        <v>1</v>
      </c>
      <c r="P1031">
        <v>4</v>
      </c>
    </row>
    <row r="1032" spans="1:16" x14ac:dyDescent="0.25">
      <c r="A1032" s="9" t="s">
        <v>2372</v>
      </c>
      <c r="B1032">
        <v>4</v>
      </c>
      <c r="C1032">
        <v>1</v>
      </c>
      <c r="D1032">
        <v>3</v>
      </c>
      <c r="E1032">
        <v>1</v>
      </c>
      <c r="F1032">
        <v>1</v>
      </c>
      <c r="G1032">
        <v>4</v>
      </c>
      <c r="H1032">
        <v>2</v>
      </c>
      <c r="I1032">
        <v>3</v>
      </c>
      <c r="J1032">
        <v>4</v>
      </c>
      <c r="K1032">
        <v>3</v>
      </c>
      <c r="L1032">
        <v>4</v>
      </c>
      <c r="M1032">
        <v>2</v>
      </c>
      <c r="N1032">
        <v>1</v>
      </c>
      <c r="O1032">
        <v>4</v>
      </c>
      <c r="P1032">
        <v>4</v>
      </c>
    </row>
    <row r="1033" spans="1:16" x14ac:dyDescent="0.25">
      <c r="A1033" s="9" t="s">
        <v>2321</v>
      </c>
      <c r="B1033">
        <v>2</v>
      </c>
      <c r="C1033">
        <v>2</v>
      </c>
      <c r="D1033">
        <v>3</v>
      </c>
      <c r="E1033">
        <v>3</v>
      </c>
      <c r="F1033">
        <v>4</v>
      </c>
      <c r="G1033">
        <v>2</v>
      </c>
      <c r="H1033">
        <v>1</v>
      </c>
      <c r="I1033">
        <v>2</v>
      </c>
      <c r="J1033">
        <v>2</v>
      </c>
      <c r="K1033">
        <v>2</v>
      </c>
      <c r="L1033">
        <v>2</v>
      </c>
      <c r="M1033">
        <v>1</v>
      </c>
      <c r="N1033">
        <v>3</v>
      </c>
      <c r="O1033">
        <v>2</v>
      </c>
      <c r="P1033">
        <v>4</v>
      </c>
    </row>
    <row r="1034" spans="1:16" x14ac:dyDescent="0.25">
      <c r="A1034" s="9" t="s">
        <v>2373</v>
      </c>
      <c r="B1034">
        <v>3</v>
      </c>
      <c r="C1034">
        <v>3</v>
      </c>
      <c r="D1034">
        <v>2</v>
      </c>
      <c r="E1034">
        <v>4</v>
      </c>
      <c r="F1034">
        <v>3</v>
      </c>
      <c r="G1034">
        <v>1</v>
      </c>
      <c r="H1034">
        <v>2</v>
      </c>
      <c r="I1034">
        <v>2</v>
      </c>
      <c r="J1034">
        <v>4</v>
      </c>
      <c r="K1034">
        <v>2</v>
      </c>
      <c r="L1034">
        <v>2</v>
      </c>
      <c r="M1034">
        <v>4</v>
      </c>
      <c r="N1034">
        <v>2</v>
      </c>
      <c r="O1034">
        <v>4</v>
      </c>
      <c r="P1034">
        <v>1</v>
      </c>
    </row>
    <row r="1035" spans="1:16" x14ac:dyDescent="0.25">
      <c r="A1035" s="9" t="s">
        <v>2374</v>
      </c>
      <c r="B1035">
        <v>4</v>
      </c>
      <c r="C1035">
        <v>4</v>
      </c>
      <c r="D1035">
        <v>1</v>
      </c>
      <c r="E1035">
        <v>2</v>
      </c>
      <c r="F1035">
        <v>1</v>
      </c>
      <c r="G1035">
        <v>2</v>
      </c>
      <c r="H1035">
        <v>4</v>
      </c>
      <c r="I1035">
        <v>1</v>
      </c>
      <c r="J1035">
        <v>3</v>
      </c>
      <c r="K1035">
        <v>2</v>
      </c>
      <c r="L1035">
        <v>3</v>
      </c>
      <c r="M1035">
        <v>3</v>
      </c>
      <c r="N1035">
        <v>2</v>
      </c>
      <c r="O1035">
        <v>3</v>
      </c>
      <c r="P1035">
        <v>3</v>
      </c>
    </row>
    <row r="1036" spans="1:16" x14ac:dyDescent="0.25">
      <c r="A1036" s="9" t="s">
        <v>2375</v>
      </c>
      <c r="B1036">
        <v>3</v>
      </c>
      <c r="C1036">
        <v>1</v>
      </c>
      <c r="D1036">
        <v>3</v>
      </c>
      <c r="E1036">
        <v>2</v>
      </c>
      <c r="F1036">
        <v>3</v>
      </c>
      <c r="G1036">
        <v>3</v>
      </c>
      <c r="H1036">
        <v>3</v>
      </c>
      <c r="I1036">
        <v>4</v>
      </c>
      <c r="J1036">
        <v>1</v>
      </c>
      <c r="K1036">
        <v>1</v>
      </c>
      <c r="L1036">
        <v>4</v>
      </c>
      <c r="M1036">
        <v>2</v>
      </c>
      <c r="N1036">
        <v>2</v>
      </c>
      <c r="O1036">
        <v>2</v>
      </c>
      <c r="P1036">
        <v>4</v>
      </c>
    </row>
    <row r="1037" spans="1:16" x14ac:dyDescent="0.25">
      <c r="A1037" s="9" t="s">
        <v>2376</v>
      </c>
      <c r="B1037">
        <v>3</v>
      </c>
      <c r="C1037">
        <v>1</v>
      </c>
      <c r="D1037">
        <v>3</v>
      </c>
      <c r="E1037">
        <v>3</v>
      </c>
      <c r="F1037">
        <v>3</v>
      </c>
      <c r="G1037">
        <v>1</v>
      </c>
      <c r="H1037">
        <v>3</v>
      </c>
      <c r="I1037">
        <v>3</v>
      </c>
      <c r="J1037">
        <v>3</v>
      </c>
      <c r="K1037">
        <v>4</v>
      </c>
      <c r="L1037">
        <v>4</v>
      </c>
      <c r="M1037">
        <v>4</v>
      </c>
      <c r="N1037">
        <v>1</v>
      </c>
      <c r="O1037">
        <v>4</v>
      </c>
      <c r="P1037">
        <v>1</v>
      </c>
    </row>
    <row r="1038" spans="1:16" x14ac:dyDescent="0.25">
      <c r="A1038" s="9" t="s">
        <v>2377</v>
      </c>
      <c r="B1038">
        <v>1</v>
      </c>
      <c r="C1038">
        <v>4</v>
      </c>
      <c r="D1038">
        <v>3</v>
      </c>
      <c r="E1038">
        <v>1</v>
      </c>
      <c r="F1038">
        <v>2</v>
      </c>
      <c r="G1038">
        <v>1</v>
      </c>
      <c r="H1038">
        <v>3</v>
      </c>
      <c r="I1038">
        <v>1</v>
      </c>
      <c r="J1038">
        <v>3</v>
      </c>
      <c r="K1038">
        <v>3</v>
      </c>
      <c r="L1038">
        <v>1</v>
      </c>
      <c r="M1038">
        <v>1</v>
      </c>
      <c r="N1038">
        <v>2</v>
      </c>
      <c r="O1038">
        <v>1</v>
      </c>
      <c r="P1038">
        <v>2</v>
      </c>
    </row>
    <row r="1039" spans="1:16" x14ac:dyDescent="0.25">
      <c r="A1039" s="9" t="s">
        <v>2378</v>
      </c>
      <c r="B1039">
        <v>1</v>
      </c>
      <c r="C1039">
        <v>1</v>
      </c>
      <c r="D1039">
        <v>1</v>
      </c>
      <c r="E1039">
        <v>3</v>
      </c>
      <c r="F1039">
        <v>1</v>
      </c>
      <c r="G1039">
        <v>2</v>
      </c>
      <c r="H1039">
        <v>2</v>
      </c>
      <c r="I1039">
        <v>1</v>
      </c>
      <c r="J1039">
        <v>3</v>
      </c>
      <c r="K1039">
        <v>3</v>
      </c>
      <c r="L1039">
        <v>4</v>
      </c>
      <c r="M1039">
        <v>3</v>
      </c>
      <c r="N1039">
        <v>2</v>
      </c>
      <c r="O1039">
        <v>2</v>
      </c>
      <c r="P1039">
        <v>2</v>
      </c>
    </row>
    <row r="1040" spans="1:16" x14ac:dyDescent="0.25">
      <c r="A1040" s="9" t="s">
        <v>2379</v>
      </c>
      <c r="B1040">
        <v>3</v>
      </c>
      <c r="C1040">
        <v>3</v>
      </c>
      <c r="D1040">
        <v>3</v>
      </c>
      <c r="E1040">
        <v>4</v>
      </c>
      <c r="F1040">
        <v>2</v>
      </c>
      <c r="G1040">
        <v>2</v>
      </c>
      <c r="H1040">
        <v>4</v>
      </c>
      <c r="I1040">
        <v>1</v>
      </c>
      <c r="J1040">
        <v>3</v>
      </c>
      <c r="K1040">
        <v>2</v>
      </c>
      <c r="L1040">
        <v>2</v>
      </c>
      <c r="M1040">
        <v>1</v>
      </c>
      <c r="N1040">
        <v>1</v>
      </c>
      <c r="O1040">
        <v>4</v>
      </c>
      <c r="P1040">
        <v>3</v>
      </c>
    </row>
    <row r="1041" spans="1:16" x14ac:dyDescent="0.25">
      <c r="A1041" s="9" t="s">
        <v>2380</v>
      </c>
      <c r="B1041">
        <v>1</v>
      </c>
      <c r="C1041">
        <v>2</v>
      </c>
      <c r="D1041">
        <v>3</v>
      </c>
      <c r="E1041">
        <v>4</v>
      </c>
      <c r="F1041">
        <v>3</v>
      </c>
      <c r="G1041">
        <v>3</v>
      </c>
      <c r="H1041">
        <v>4</v>
      </c>
      <c r="I1041">
        <v>3</v>
      </c>
      <c r="J1041">
        <v>3</v>
      </c>
      <c r="K1041">
        <v>2</v>
      </c>
      <c r="L1041">
        <v>4</v>
      </c>
      <c r="M1041">
        <v>1</v>
      </c>
      <c r="N1041">
        <v>3</v>
      </c>
      <c r="O1041">
        <v>2</v>
      </c>
      <c r="P1041">
        <v>4</v>
      </c>
    </row>
    <row r="1042" spans="1:16" x14ac:dyDescent="0.25">
      <c r="A1042" s="9" t="s">
        <v>2381</v>
      </c>
      <c r="B1042">
        <v>3</v>
      </c>
      <c r="C1042">
        <v>4</v>
      </c>
      <c r="D1042">
        <v>3</v>
      </c>
      <c r="E1042">
        <v>2</v>
      </c>
      <c r="F1042">
        <v>2</v>
      </c>
      <c r="G1042">
        <v>2</v>
      </c>
      <c r="H1042">
        <v>4</v>
      </c>
      <c r="I1042">
        <v>2</v>
      </c>
      <c r="J1042">
        <v>4</v>
      </c>
      <c r="K1042">
        <v>1</v>
      </c>
      <c r="L1042">
        <v>1</v>
      </c>
      <c r="M1042">
        <v>1</v>
      </c>
      <c r="N1042">
        <v>1</v>
      </c>
      <c r="O1042">
        <v>3</v>
      </c>
      <c r="P1042">
        <v>1</v>
      </c>
    </row>
    <row r="1043" spans="1:16" x14ac:dyDescent="0.25">
      <c r="A1043" s="9" t="s">
        <v>2382</v>
      </c>
      <c r="B1043">
        <v>3</v>
      </c>
      <c r="C1043">
        <v>1</v>
      </c>
      <c r="D1043">
        <v>2</v>
      </c>
      <c r="E1043">
        <v>4</v>
      </c>
      <c r="F1043">
        <v>3</v>
      </c>
      <c r="G1043">
        <v>3</v>
      </c>
      <c r="H1043">
        <v>2</v>
      </c>
      <c r="I1043">
        <v>3</v>
      </c>
      <c r="J1043">
        <v>4</v>
      </c>
      <c r="K1043">
        <v>1</v>
      </c>
      <c r="L1043">
        <v>1</v>
      </c>
      <c r="M1043">
        <v>4</v>
      </c>
      <c r="N1043">
        <v>1</v>
      </c>
      <c r="O1043">
        <v>4</v>
      </c>
      <c r="P1043">
        <v>1</v>
      </c>
    </row>
    <row r="1044" spans="1:16" x14ac:dyDescent="0.25">
      <c r="A1044" s="9" t="s">
        <v>2383</v>
      </c>
      <c r="B1044">
        <v>2</v>
      </c>
      <c r="C1044">
        <v>1</v>
      </c>
      <c r="D1044">
        <v>3</v>
      </c>
      <c r="E1044">
        <v>1</v>
      </c>
      <c r="F1044">
        <v>4</v>
      </c>
      <c r="G1044">
        <v>3</v>
      </c>
      <c r="H1044">
        <v>2</v>
      </c>
      <c r="I1044">
        <v>4</v>
      </c>
      <c r="J1044">
        <v>1</v>
      </c>
      <c r="K1044">
        <v>1</v>
      </c>
      <c r="L1044">
        <v>3</v>
      </c>
      <c r="M1044">
        <v>3</v>
      </c>
      <c r="N1044">
        <v>2</v>
      </c>
      <c r="O1044">
        <v>3</v>
      </c>
      <c r="P1044">
        <v>1</v>
      </c>
    </row>
    <row r="1045" spans="1:16" x14ac:dyDescent="0.25">
      <c r="A1045" s="9" t="s">
        <v>2384</v>
      </c>
      <c r="B1045">
        <v>1</v>
      </c>
      <c r="C1045">
        <v>2</v>
      </c>
      <c r="D1045">
        <v>3</v>
      </c>
      <c r="E1045">
        <v>2</v>
      </c>
      <c r="F1045">
        <v>2</v>
      </c>
      <c r="G1045">
        <v>1</v>
      </c>
      <c r="H1045">
        <v>2</v>
      </c>
      <c r="I1045">
        <v>3</v>
      </c>
      <c r="J1045">
        <v>4</v>
      </c>
      <c r="K1045">
        <v>2</v>
      </c>
      <c r="L1045">
        <v>3</v>
      </c>
      <c r="M1045">
        <v>1</v>
      </c>
      <c r="N1045">
        <v>4</v>
      </c>
      <c r="O1045">
        <v>1</v>
      </c>
      <c r="P1045">
        <v>1</v>
      </c>
    </row>
    <row r="1046" spans="1:16" x14ac:dyDescent="0.25">
      <c r="A1046" s="9" t="s">
        <v>2385</v>
      </c>
      <c r="B1046">
        <v>3</v>
      </c>
      <c r="C1046">
        <v>1</v>
      </c>
      <c r="D1046">
        <v>3</v>
      </c>
      <c r="E1046">
        <v>1</v>
      </c>
      <c r="F1046">
        <v>3</v>
      </c>
      <c r="G1046">
        <v>4</v>
      </c>
      <c r="H1046">
        <v>1</v>
      </c>
      <c r="I1046">
        <v>1</v>
      </c>
      <c r="J1046">
        <v>3</v>
      </c>
      <c r="K1046">
        <v>1</v>
      </c>
      <c r="L1046">
        <v>2</v>
      </c>
      <c r="M1046">
        <v>3</v>
      </c>
      <c r="N1046">
        <v>1</v>
      </c>
      <c r="O1046">
        <v>3</v>
      </c>
      <c r="P1046">
        <v>3</v>
      </c>
    </row>
    <row r="1047" spans="1:16" x14ac:dyDescent="0.25">
      <c r="A1047" s="9" t="s">
        <v>2386</v>
      </c>
      <c r="B1047">
        <v>4</v>
      </c>
      <c r="C1047">
        <v>3</v>
      </c>
      <c r="D1047">
        <v>2</v>
      </c>
      <c r="E1047">
        <v>3</v>
      </c>
      <c r="F1047">
        <v>3</v>
      </c>
      <c r="G1047">
        <v>3</v>
      </c>
      <c r="H1047">
        <v>1</v>
      </c>
      <c r="I1047">
        <v>3</v>
      </c>
      <c r="J1047">
        <v>2</v>
      </c>
      <c r="K1047">
        <v>1</v>
      </c>
      <c r="L1047">
        <v>4</v>
      </c>
      <c r="M1047">
        <v>1</v>
      </c>
      <c r="N1047">
        <v>2</v>
      </c>
      <c r="O1047">
        <v>4</v>
      </c>
      <c r="P1047">
        <v>2</v>
      </c>
    </row>
    <row r="1048" spans="1:16" x14ac:dyDescent="0.25">
      <c r="A1048" s="9" t="s">
        <v>2387</v>
      </c>
      <c r="B1048">
        <v>3</v>
      </c>
      <c r="C1048">
        <v>1</v>
      </c>
      <c r="D1048">
        <v>2</v>
      </c>
      <c r="E1048">
        <v>2</v>
      </c>
      <c r="F1048">
        <v>4</v>
      </c>
      <c r="G1048">
        <v>4</v>
      </c>
      <c r="H1048">
        <v>2</v>
      </c>
      <c r="I1048">
        <v>3</v>
      </c>
      <c r="J1048">
        <v>1</v>
      </c>
      <c r="K1048">
        <v>2</v>
      </c>
      <c r="L1048">
        <v>3</v>
      </c>
      <c r="M1048">
        <v>2</v>
      </c>
      <c r="N1048">
        <v>4</v>
      </c>
      <c r="O1048">
        <v>4</v>
      </c>
      <c r="P1048">
        <v>2</v>
      </c>
    </row>
    <row r="1049" spans="1:16" x14ac:dyDescent="0.25">
      <c r="A1049" s="9" t="s">
        <v>2388</v>
      </c>
      <c r="B1049">
        <v>2</v>
      </c>
      <c r="C1049">
        <v>4</v>
      </c>
      <c r="D1049">
        <v>1</v>
      </c>
      <c r="E1049">
        <v>2</v>
      </c>
      <c r="F1049">
        <v>3</v>
      </c>
      <c r="G1049">
        <v>1</v>
      </c>
      <c r="H1049">
        <v>1</v>
      </c>
      <c r="I1049">
        <v>3</v>
      </c>
      <c r="J1049">
        <v>4</v>
      </c>
      <c r="K1049">
        <v>4</v>
      </c>
      <c r="L1049">
        <v>3</v>
      </c>
      <c r="M1049">
        <v>3</v>
      </c>
      <c r="N1049">
        <v>2</v>
      </c>
      <c r="O1049">
        <v>3</v>
      </c>
      <c r="P1049">
        <v>1</v>
      </c>
    </row>
    <row r="1050" spans="1:16" x14ac:dyDescent="0.25">
      <c r="A1050" s="9" t="s">
        <v>2389</v>
      </c>
      <c r="B1050">
        <v>3</v>
      </c>
      <c r="C1050">
        <v>1</v>
      </c>
      <c r="D1050">
        <v>2</v>
      </c>
      <c r="E1050">
        <v>2</v>
      </c>
      <c r="F1050">
        <v>2</v>
      </c>
      <c r="G1050">
        <v>1</v>
      </c>
      <c r="H1050">
        <v>4</v>
      </c>
      <c r="I1050">
        <v>4</v>
      </c>
      <c r="J1050">
        <v>1</v>
      </c>
      <c r="K1050">
        <v>3</v>
      </c>
      <c r="L1050">
        <v>1</v>
      </c>
      <c r="M1050">
        <v>3</v>
      </c>
      <c r="N1050">
        <v>1</v>
      </c>
      <c r="O1050">
        <v>4</v>
      </c>
      <c r="P1050">
        <v>1</v>
      </c>
    </row>
    <row r="1051" spans="1:16" x14ac:dyDescent="0.25">
      <c r="A1051" s="9" t="s">
        <v>2390</v>
      </c>
      <c r="B1051">
        <v>4</v>
      </c>
      <c r="C1051">
        <v>3</v>
      </c>
      <c r="D1051">
        <v>1</v>
      </c>
      <c r="E1051">
        <v>3</v>
      </c>
      <c r="F1051">
        <v>4</v>
      </c>
      <c r="G1051">
        <v>2</v>
      </c>
      <c r="H1051">
        <v>3</v>
      </c>
      <c r="I1051">
        <v>1</v>
      </c>
      <c r="J1051">
        <v>2</v>
      </c>
      <c r="K1051">
        <v>1</v>
      </c>
      <c r="L1051">
        <v>2</v>
      </c>
      <c r="M1051">
        <v>4</v>
      </c>
      <c r="N1051">
        <v>4</v>
      </c>
      <c r="O1051">
        <v>1</v>
      </c>
      <c r="P1051">
        <v>3</v>
      </c>
    </row>
    <row r="1052" spans="1:16" x14ac:dyDescent="0.25">
      <c r="A1052" s="9" t="s">
        <v>2391</v>
      </c>
      <c r="B1052">
        <v>1</v>
      </c>
      <c r="C1052">
        <v>1</v>
      </c>
      <c r="D1052">
        <v>3</v>
      </c>
      <c r="E1052">
        <v>3</v>
      </c>
      <c r="F1052">
        <v>4</v>
      </c>
      <c r="G1052">
        <v>4</v>
      </c>
      <c r="H1052">
        <v>1</v>
      </c>
      <c r="I1052">
        <v>3</v>
      </c>
      <c r="J1052">
        <v>4</v>
      </c>
      <c r="K1052">
        <v>2</v>
      </c>
      <c r="L1052">
        <v>4</v>
      </c>
      <c r="M1052">
        <v>2</v>
      </c>
      <c r="N1052">
        <v>2</v>
      </c>
      <c r="O1052">
        <v>2</v>
      </c>
      <c r="P1052">
        <v>1</v>
      </c>
    </row>
    <row r="1053" spans="1:16" x14ac:dyDescent="0.25">
      <c r="A1053" s="9" t="s">
        <v>2392</v>
      </c>
      <c r="B1053">
        <v>2</v>
      </c>
      <c r="C1053">
        <v>4</v>
      </c>
      <c r="D1053">
        <v>2</v>
      </c>
      <c r="E1053">
        <v>3</v>
      </c>
      <c r="F1053">
        <v>3</v>
      </c>
      <c r="G1053">
        <v>3</v>
      </c>
      <c r="H1053">
        <v>1</v>
      </c>
      <c r="I1053">
        <v>4</v>
      </c>
      <c r="J1053">
        <v>1</v>
      </c>
      <c r="K1053">
        <v>2</v>
      </c>
      <c r="L1053">
        <v>1</v>
      </c>
      <c r="M1053">
        <v>1</v>
      </c>
      <c r="N1053">
        <v>2</v>
      </c>
      <c r="O1053">
        <v>2</v>
      </c>
      <c r="P1053">
        <v>2</v>
      </c>
    </row>
    <row r="1054" spans="1:16" x14ac:dyDescent="0.25">
      <c r="A1054" s="9" t="s">
        <v>2393</v>
      </c>
      <c r="B1054">
        <v>1</v>
      </c>
      <c r="C1054">
        <v>2</v>
      </c>
      <c r="D1054">
        <v>4</v>
      </c>
      <c r="E1054">
        <v>2</v>
      </c>
      <c r="F1054">
        <v>4</v>
      </c>
      <c r="G1054">
        <v>4</v>
      </c>
      <c r="H1054">
        <v>3</v>
      </c>
      <c r="I1054">
        <v>4</v>
      </c>
      <c r="J1054">
        <v>3</v>
      </c>
      <c r="K1054">
        <v>2</v>
      </c>
      <c r="L1054">
        <v>3</v>
      </c>
      <c r="M1054">
        <v>4</v>
      </c>
      <c r="N1054">
        <v>1</v>
      </c>
      <c r="O1054">
        <v>1</v>
      </c>
      <c r="P1054">
        <v>2</v>
      </c>
    </row>
    <row r="1055" spans="1:16" x14ac:dyDescent="0.25">
      <c r="A1055" s="9" t="s">
        <v>2394</v>
      </c>
      <c r="B1055">
        <v>1</v>
      </c>
      <c r="C1055">
        <v>3</v>
      </c>
      <c r="D1055">
        <v>1</v>
      </c>
      <c r="E1055">
        <v>3</v>
      </c>
      <c r="F1055">
        <v>2</v>
      </c>
      <c r="G1055">
        <v>1</v>
      </c>
      <c r="H1055">
        <v>3</v>
      </c>
      <c r="I1055">
        <v>4</v>
      </c>
      <c r="J1055">
        <v>3</v>
      </c>
      <c r="K1055">
        <v>2</v>
      </c>
      <c r="L1055">
        <v>3</v>
      </c>
      <c r="M1055">
        <v>3</v>
      </c>
      <c r="N1055">
        <v>1</v>
      </c>
      <c r="O1055">
        <v>3</v>
      </c>
      <c r="P1055">
        <v>1</v>
      </c>
    </row>
    <row r="1056" spans="1:16" x14ac:dyDescent="0.25">
      <c r="A1056" s="9" t="s">
        <v>2395</v>
      </c>
      <c r="B1056">
        <v>3</v>
      </c>
      <c r="C1056">
        <v>2</v>
      </c>
      <c r="D1056">
        <v>4</v>
      </c>
      <c r="E1056">
        <v>1</v>
      </c>
      <c r="F1056">
        <v>2</v>
      </c>
      <c r="G1056">
        <v>3</v>
      </c>
      <c r="H1056">
        <v>1</v>
      </c>
      <c r="I1056">
        <v>4</v>
      </c>
      <c r="J1056">
        <v>4</v>
      </c>
      <c r="K1056">
        <v>3</v>
      </c>
      <c r="L1056">
        <v>1</v>
      </c>
      <c r="M1056">
        <v>4</v>
      </c>
      <c r="N1056">
        <v>4</v>
      </c>
      <c r="O1056">
        <v>3</v>
      </c>
      <c r="P1056">
        <v>4</v>
      </c>
    </row>
    <row r="1057" spans="1:16" x14ac:dyDescent="0.25">
      <c r="A1057" s="9" t="s">
        <v>2396</v>
      </c>
      <c r="B1057">
        <v>2</v>
      </c>
      <c r="C1057">
        <v>3</v>
      </c>
      <c r="D1057">
        <v>2</v>
      </c>
      <c r="E1057">
        <v>2</v>
      </c>
      <c r="F1057">
        <v>4</v>
      </c>
      <c r="G1057">
        <v>2</v>
      </c>
      <c r="H1057">
        <v>2</v>
      </c>
      <c r="I1057">
        <v>3</v>
      </c>
      <c r="J1057">
        <v>4</v>
      </c>
      <c r="K1057">
        <v>3</v>
      </c>
      <c r="L1057">
        <v>3</v>
      </c>
      <c r="M1057">
        <v>2</v>
      </c>
      <c r="N1057">
        <v>2</v>
      </c>
      <c r="O1057">
        <v>2</v>
      </c>
      <c r="P1057">
        <v>4</v>
      </c>
    </row>
    <row r="1058" spans="1:16" x14ac:dyDescent="0.25">
      <c r="A1058" s="9" t="s">
        <v>2397</v>
      </c>
      <c r="B1058">
        <v>4</v>
      </c>
      <c r="C1058">
        <v>3</v>
      </c>
      <c r="D1058">
        <v>1</v>
      </c>
      <c r="E1058">
        <v>1</v>
      </c>
      <c r="F1058">
        <v>3</v>
      </c>
      <c r="G1058">
        <v>4</v>
      </c>
      <c r="H1058">
        <v>3</v>
      </c>
      <c r="I1058">
        <v>4</v>
      </c>
      <c r="J1058">
        <v>3</v>
      </c>
      <c r="K1058">
        <v>2</v>
      </c>
      <c r="L1058">
        <v>2</v>
      </c>
      <c r="M1058">
        <v>4</v>
      </c>
      <c r="N1058">
        <v>3</v>
      </c>
      <c r="O1058">
        <v>2</v>
      </c>
      <c r="P1058">
        <v>4</v>
      </c>
    </row>
    <row r="1059" spans="1:16" x14ac:dyDescent="0.25">
      <c r="A1059" s="9" t="s">
        <v>2398</v>
      </c>
      <c r="B1059">
        <v>2</v>
      </c>
      <c r="C1059">
        <v>2</v>
      </c>
      <c r="D1059">
        <v>4</v>
      </c>
      <c r="E1059">
        <v>3</v>
      </c>
      <c r="F1059">
        <v>3</v>
      </c>
      <c r="G1059">
        <v>1</v>
      </c>
      <c r="H1059">
        <v>3</v>
      </c>
      <c r="I1059">
        <v>3</v>
      </c>
      <c r="J1059">
        <v>2</v>
      </c>
      <c r="K1059">
        <v>2</v>
      </c>
      <c r="L1059">
        <v>4</v>
      </c>
      <c r="M1059">
        <v>2</v>
      </c>
      <c r="N1059">
        <v>4</v>
      </c>
      <c r="O1059">
        <v>3</v>
      </c>
      <c r="P1059">
        <v>3</v>
      </c>
    </row>
    <row r="1060" spans="1:16" x14ac:dyDescent="0.25">
      <c r="A1060" s="9" t="s">
        <v>2399</v>
      </c>
      <c r="B1060">
        <v>3</v>
      </c>
      <c r="C1060">
        <v>4</v>
      </c>
      <c r="D1060">
        <v>2</v>
      </c>
      <c r="E1060">
        <v>3</v>
      </c>
      <c r="F1060">
        <v>4</v>
      </c>
      <c r="G1060">
        <v>4</v>
      </c>
      <c r="H1060">
        <v>1</v>
      </c>
      <c r="I1060">
        <v>2</v>
      </c>
      <c r="J1060">
        <v>1</v>
      </c>
      <c r="K1060">
        <v>4</v>
      </c>
      <c r="L1060">
        <v>4</v>
      </c>
      <c r="M1060">
        <v>4</v>
      </c>
      <c r="N1060">
        <v>3</v>
      </c>
      <c r="O1060">
        <v>3</v>
      </c>
      <c r="P1060">
        <v>3</v>
      </c>
    </row>
    <row r="1061" spans="1:16" x14ac:dyDescent="0.25">
      <c r="A1061" s="9" t="s">
        <v>2400</v>
      </c>
      <c r="B1061">
        <v>3</v>
      </c>
      <c r="C1061">
        <v>2</v>
      </c>
      <c r="D1061">
        <v>2</v>
      </c>
      <c r="E1061">
        <v>4</v>
      </c>
      <c r="F1061">
        <v>3</v>
      </c>
      <c r="G1061">
        <v>2</v>
      </c>
      <c r="H1061">
        <v>1</v>
      </c>
      <c r="I1061">
        <v>3</v>
      </c>
      <c r="J1061">
        <v>2</v>
      </c>
      <c r="K1061">
        <v>1</v>
      </c>
      <c r="L1061">
        <v>1</v>
      </c>
      <c r="M1061">
        <v>1</v>
      </c>
      <c r="N1061">
        <v>3</v>
      </c>
      <c r="O1061">
        <v>2</v>
      </c>
      <c r="P1061">
        <v>4</v>
      </c>
    </row>
    <row r="1062" spans="1:16" x14ac:dyDescent="0.25">
      <c r="A1062" s="9" t="s">
        <v>2401</v>
      </c>
      <c r="B1062">
        <v>4</v>
      </c>
      <c r="C1062">
        <v>2</v>
      </c>
      <c r="D1062">
        <v>1</v>
      </c>
      <c r="E1062">
        <v>2</v>
      </c>
      <c r="F1062">
        <v>2</v>
      </c>
      <c r="G1062">
        <v>3</v>
      </c>
      <c r="H1062">
        <v>2</v>
      </c>
      <c r="I1062">
        <v>2</v>
      </c>
      <c r="J1062">
        <v>1</v>
      </c>
      <c r="K1062">
        <v>2</v>
      </c>
      <c r="L1062">
        <v>2</v>
      </c>
      <c r="M1062">
        <v>1</v>
      </c>
      <c r="N1062">
        <v>4</v>
      </c>
      <c r="O1062">
        <v>2</v>
      </c>
      <c r="P1062">
        <v>3</v>
      </c>
    </row>
    <row r="1063" spans="1:16" x14ac:dyDescent="0.25">
      <c r="A1063" s="9" t="s">
        <v>2402</v>
      </c>
      <c r="B1063">
        <v>4</v>
      </c>
      <c r="C1063">
        <v>4</v>
      </c>
      <c r="D1063">
        <v>4</v>
      </c>
      <c r="E1063">
        <v>2</v>
      </c>
      <c r="F1063">
        <v>2</v>
      </c>
      <c r="G1063">
        <v>4</v>
      </c>
      <c r="H1063">
        <v>4</v>
      </c>
      <c r="I1063">
        <v>2</v>
      </c>
      <c r="J1063">
        <v>4</v>
      </c>
      <c r="K1063">
        <v>3</v>
      </c>
      <c r="L1063">
        <v>2</v>
      </c>
      <c r="M1063">
        <v>2</v>
      </c>
      <c r="N1063">
        <v>1</v>
      </c>
      <c r="O1063">
        <v>4</v>
      </c>
      <c r="P1063">
        <v>3</v>
      </c>
    </row>
    <row r="1064" spans="1:16" x14ac:dyDescent="0.25">
      <c r="A1064" s="9" t="s">
        <v>2403</v>
      </c>
      <c r="B1064">
        <v>4</v>
      </c>
      <c r="C1064">
        <v>2</v>
      </c>
      <c r="D1064">
        <v>3</v>
      </c>
      <c r="E1064">
        <v>1</v>
      </c>
      <c r="F1064">
        <v>1</v>
      </c>
      <c r="G1064">
        <v>3</v>
      </c>
      <c r="H1064">
        <v>1</v>
      </c>
      <c r="I1064">
        <v>4</v>
      </c>
      <c r="J1064">
        <v>3</v>
      </c>
      <c r="K1064">
        <v>4</v>
      </c>
      <c r="L1064">
        <v>2</v>
      </c>
      <c r="M1064">
        <v>4</v>
      </c>
      <c r="N1064">
        <v>2</v>
      </c>
      <c r="O1064">
        <v>3</v>
      </c>
      <c r="P1064">
        <v>3</v>
      </c>
    </row>
    <row r="1065" spans="1:16" x14ac:dyDescent="0.25">
      <c r="A1065" s="9" t="s">
        <v>2404</v>
      </c>
      <c r="B1065">
        <v>3</v>
      </c>
      <c r="C1065">
        <v>1</v>
      </c>
      <c r="D1065">
        <v>1</v>
      </c>
      <c r="E1065">
        <v>1</v>
      </c>
      <c r="F1065">
        <v>3</v>
      </c>
      <c r="G1065">
        <v>4</v>
      </c>
      <c r="H1065">
        <v>2</v>
      </c>
      <c r="I1065">
        <v>1</v>
      </c>
      <c r="J1065">
        <v>3</v>
      </c>
      <c r="K1065">
        <v>2</v>
      </c>
      <c r="L1065">
        <v>1</v>
      </c>
      <c r="M1065">
        <v>1</v>
      </c>
      <c r="N1065">
        <v>1</v>
      </c>
      <c r="O1065">
        <v>2</v>
      </c>
      <c r="P1065">
        <v>2</v>
      </c>
    </row>
    <row r="1066" spans="1:16" x14ac:dyDescent="0.25">
      <c r="A1066" s="9" t="s">
        <v>2405</v>
      </c>
      <c r="B1066">
        <v>4</v>
      </c>
      <c r="C1066">
        <v>1</v>
      </c>
      <c r="D1066">
        <v>4</v>
      </c>
      <c r="E1066">
        <v>4</v>
      </c>
      <c r="F1066">
        <v>1</v>
      </c>
      <c r="G1066">
        <v>3</v>
      </c>
      <c r="H1066">
        <v>1</v>
      </c>
      <c r="I1066">
        <v>4</v>
      </c>
      <c r="J1066">
        <v>2</v>
      </c>
      <c r="K1066">
        <v>4</v>
      </c>
      <c r="L1066">
        <v>4</v>
      </c>
      <c r="M1066">
        <v>4</v>
      </c>
      <c r="N1066">
        <v>2</v>
      </c>
      <c r="O1066">
        <v>2</v>
      </c>
      <c r="P1066">
        <v>2</v>
      </c>
    </row>
    <row r="1067" spans="1:16" x14ac:dyDescent="0.25">
      <c r="A1067" s="9" t="s">
        <v>2406</v>
      </c>
      <c r="B1067">
        <v>4</v>
      </c>
      <c r="C1067">
        <v>2</v>
      </c>
      <c r="D1067">
        <v>3</v>
      </c>
      <c r="E1067">
        <v>1</v>
      </c>
      <c r="F1067">
        <v>3</v>
      </c>
      <c r="G1067">
        <v>2</v>
      </c>
      <c r="H1067">
        <v>4</v>
      </c>
      <c r="I1067">
        <v>1</v>
      </c>
      <c r="J1067">
        <v>3</v>
      </c>
      <c r="K1067">
        <v>1</v>
      </c>
      <c r="L1067">
        <v>4</v>
      </c>
      <c r="M1067">
        <v>3</v>
      </c>
      <c r="N1067">
        <v>1</v>
      </c>
      <c r="O1067">
        <v>4</v>
      </c>
      <c r="P1067">
        <v>1</v>
      </c>
    </row>
    <row r="1068" spans="1:16" x14ac:dyDescent="0.25">
      <c r="A1068" s="9" t="s">
        <v>2407</v>
      </c>
      <c r="B1068">
        <v>4</v>
      </c>
      <c r="C1068">
        <v>2</v>
      </c>
      <c r="D1068">
        <v>3</v>
      </c>
      <c r="E1068">
        <v>1</v>
      </c>
      <c r="F1068">
        <v>3</v>
      </c>
      <c r="G1068">
        <v>1</v>
      </c>
      <c r="H1068">
        <v>3</v>
      </c>
      <c r="I1068">
        <v>2</v>
      </c>
      <c r="J1068">
        <v>2</v>
      </c>
      <c r="K1068">
        <v>2</v>
      </c>
      <c r="L1068">
        <v>1</v>
      </c>
      <c r="M1068">
        <v>3</v>
      </c>
      <c r="N1068">
        <v>1</v>
      </c>
      <c r="O1068">
        <v>1</v>
      </c>
      <c r="P1068">
        <v>3</v>
      </c>
    </row>
    <row r="1069" spans="1:16" x14ac:dyDescent="0.25">
      <c r="A1069" s="9" t="s">
        <v>2408</v>
      </c>
      <c r="B1069">
        <v>2</v>
      </c>
      <c r="C1069">
        <v>3</v>
      </c>
      <c r="D1069">
        <v>2</v>
      </c>
      <c r="E1069">
        <v>3</v>
      </c>
      <c r="F1069">
        <v>3</v>
      </c>
      <c r="G1069">
        <v>1</v>
      </c>
      <c r="H1069">
        <v>1</v>
      </c>
      <c r="I1069">
        <v>3</v>
      </c>
      <c r="J1069">
        <v>4</v>
      </c>
      <c r="K1069">
        <v>4</v>
      </c>
      <c r="L1069">
        <v>3</v>
      </c>
      <c r="M1069">
        <v>2</v>
      </c>
      <c r="N1069">
        <v>2</v>
      </c>
      <c r="O1069">
        <v>1</v>
      </c>
      <c r="P1069">
        <v>2</v>
      </c>
    </row>
    <row r="1070" spans="1:16" x14ac:dyDescent="0.25">
      <c r="A1070" s="9" t="s">
        <v>2409</v>
      </c>
      <c r="B1070">
        <v>1</v>
      </c>
      <c r="C1070">
        <v>4</v>
      </c>
      <c r="D1070">
        <v>2</v>
      </c>
      <c r="E1070">
        <v>4</v>
      </c>
      <c r="F1070">
        <v>4</v>
      </c>
      <c r="G1070">
        <v>2</v>
      </c>
      <c r="H1070">
        <v>2</v>
      </c>
      <c r="I1070">
        <v>3</v>
      </c>
      <c r="J1070">
        <v>2</v>
      </c>
      <c r="K1070">
        <v>3</v>
      </c>
      <c r="L1070">
        <v>3</v>
      </c>
      <c r="M1070">
        <v>2</v>
      </c>
      <c r="N1070">
        <v>4</v>
      </c>
      <c r="O1070">
        <v>3</v>
      </c>
      <c r="P1070">
        <v>1</v>
      </c>
    </row>
    <row r="1071" spans="1:16" x14ac:dyDescent="0.25">
      <c r="A1071" s="9" t="s">
        <v>2410</v>
      </c>
      <c r="B1071">
        <v>3</v>
      </c>
      <c r="C1071">
        <v>3</v>
      </c>
      <c r="D1071">
        <v>3</v>
      </c>
      <c r="E1071">
        <v>1</v>
      </c>
      <c r="F1071">
        <v>4</v>
      </c>
      <c r="G1071">
        <v>2</v>
      </c>
      <c r="H1071">
        <v>3</v>
      </c>
      <c r="I1071">
        <v>1</v>
      </c>
      <c r="J1071">
        <v>1</v>
      </c>
      <c r="K1071">
        <v>2</v>
      </c>
      <c r="L1071">
        <v>1</v>
      </c>
      <c r="M1071">
        <v>4</v>
      </c>
      <c r="N1071">
        <v>4</v>
      </c>
      <c r="O1071">
        <v>4</v>
      </c>
      <c r="P1071">
        <v>3</v>
      </c>
    </row>
    <row r="1072" spans="1:16" x14ac:dyDescent="0.25">
      <c r="A1072" s="9" t="s">
        <v>2411</v>
      </c>
      <c r="B1072">
        <v>2</v>
      </c>
      <c r="C1072">
        <v>3</v>
      </c>
      <c r="D1072">
        <v>2</v>
      </c>
      <c r="E1072">
        <v>1</v>
      </c>
      <c r="F1072">
        <v>1</v>
      </c>
      <c r="G1072">
        <v>1</v>
      </c>
      <c r="H1072">
        <v>1</v>
      </c>
      <c r="I1072">
        <v>4</v>
      </c>
      <c r="J1072">
        <v>2</v>
      </c>
      <c r="K1072">
        <v>4</v>
      </c>
      <c r="L1072">
        <v>4</v>
      </c>
      <c r="M1072">
        <v>3</v>
      </c>
      <c r="N1072">
        <v>4</v>
      </c>
      <c r="O1072">
        <v>1</v>
      </c>
      <c r="P1072">
        <v>1</v>
      </c>
    </row>
    <row r="1073" spans="1:16" x14ac:dyDescent="0.25">
      <c r="A1073" s="9" t="s">
        <v>2412</v>
      </c>
      <c r="B1073">
        <v>4</v>
      </c>
      <c r="C1073">
        <v>4</v>
      </c>
      <c r="D1073">
        <v>2</v>
      </c>
      <c r="E1073">
        <v>3</v>
      </c>
      <c r="F1073">
        <v>3</v>
      </c>
      <c r="G1073">
        <v>2</v>
      </c>
      <c r="H1073">
        <v>2</v>
      </c>
      <c r="I1073">
        <v>1</v>
      </c>
      <c r="J1073">
        <v>1</v>
      </c>
      <c r="K1073">
        <v>1</v>
      </c>
      <c r="L1073">
        <v>3</v>
      </c>
      <c r="M1073">
        <v>4</v>
      </c>
      <c r="N1073">
        <v>3</v>
      </c>
      <c r="O1073">
        <v>3</v>
      </c>
      <c r="P1073">
        <v>4</v>
      </c>
    </row>
    <row r="1074" spans="1:16" x14ac:dyDescent="0.25">
      <c r="A1074" s="9" t="s">
        <v>2413</v>
      </c>
      <c r="B1074">
        <v>2</v>
      </c>
      <c r="C1074">
        <v>1</v>
      </c>
      <c r="D1074">
        <v>4</v>
      </c>
      <c r="E1074">
        <v>1</v>
      </c>
      <c r="F1074">
        <v>1</v>
      </c>
      <c r="G1074">
        <v>3</v>
      </c>
      <c r="H1074">
        <v>4</v>
      </c>
      <c r="I1074">
        <v>4</v>
      </c>
      <c r="J1074">
        <v>3</v>
      </c>
      <c r="K1074">
        <v>3</v>
      </c>
      <c r="L1074">
        <v>2</v>
      </c>
      <c r="M1074">
        <v>2</v>
      </c>
      <c r="N1074">
        <v>1</v>
      </c>
      <c r="O1074">
        <v>1</v>
      </c>
      <c r="P1074">
        <v>4</v>
      </c>
    </row>
    <row r="1075" spans="1:16" x14ac:dyDescent="0.25">
      <c r="A1075" s="9" t="s">
        <v>2414</v>
      </c>
      <c r="B1075">
        <v>1</v>
      </c>
      <c r="C1075">
        <v>2</v>
      </c>
      <c r="D1075">
        <v>1</v>
      </c>
      <c r="E1075">
        <v>1</v>
      </c>
      <c r="F1075">
        <v>3</v>
      </c>
      <c r="G1075">
        <v>3</v>
      </c>
      <c r="H1075">
        <v>2</v>
      </c>
      <c r="I1075">
        <v>2</v>
      </c>
      <c r="J1075">
        <v>1</v>
      </c>
      <c r="K1075">
        <v>2</v>
      </c>
      <c r="L1075">
        <v>1</v>
      </c>
      <c r="M1075">
        <v>1</v>
      </c>
      <c r="N1075">
        <v>4</v>
      </c>
      <c r="O1075">
        <v>2</v>
      </c>
      <c r="P1075">
        <v>2</v>
      </c>
    </row>
    <row r="1076" spans="1:16" x14ac:dyDescent="0.25">
      <c r="A1076" s="9" t="s">
        <v>2415</v>
      </c>
      <c r="B1076">
        <v>4</v>
      </c>
      <c r="C1076">
        <v>1</v>
      </c>
      <c r="D1076">
        <v>4</v>
      </c>
      <c r="E1076">
        <v>2</v>
      </c>
      <c r="F1076">
        <v>3</v>
      </c>
      <c r="G1076">
        <v>4</v>
      </c>
      <c r="H1076">
        <v>2</v>
      </c>
      <c r="I1076">
        <v>4</v>
      </c>
      <c r="J1076">
        <v>3</v>
      </c>
      <c r="K1076">
        <v>2</v>
      </c>
      <c r="L1076">
        <v>1</v>
      </c>
      <c r="M1076">
        <v>4</v>
      </c>
      <c r="N1076">
        <v>1</v>
      </c>
      <c r="O1076">
        <v>1</v>
      </c>
      <c r="P1076">
        <v>1</v>
      </c>
    </row>
    <row r="1077" spans="1:16" x14ac:dyDescent="0.25">
      <c r="A1077" s="9" t="s">
        <v>2416</v>
      </c>
      <c r="B1077">
        <v>3</v>
      </c>
      <c r="C1077">
        <v>1</v>
      </c>
      <c r="D1077">
        <v>2</v>
      </c>
      <c r="E1077">
        <v>3</v>
      </c>
      <c r="F1077">
        <v>3</v>
      </c>
      <c r="G1077">
        <v>2</v>
      </c>
      <c r="H1077">
        <v>4</v>
      </c>
      <c r="I1077">
        <v>1</v>
      </c>
      <c r="J1077">
        <v>1</v>
      </c>
      <c r="K1077">
        <v>1</v>
      </c>
      <c r="L1077">
        <v>2</v>
      </c>
      <c r="M1077">
        <v>4</v>
      </c>
      <c r="N1077">
        <v>1</v>
      </c>
      <c r="O1077">
        <v>4</v>
      </c>
      <c r="P1077">
        <v>1</v>
      </c>
    </row>
    <row r="1078" spans="1:16" x14ac:dyDescent="0.25">
      <c r="A1078" s="9" t="s">
        <v>2417</v>
      </c>
      <c r="B1078">
        <v>3</v>
      </c>
      <c r="C1078">
        <v>3</v>
      </c>
      <c r="D1078">
        <v>2</v>
      </c>
      <c r="E1078">
        <v>1</v>
      </c>
      <c r="F1078">
        <v>3</v>
      </c>
      <c r="G1078">
        <v>2</v>
      </c>
      <c r="H1078">
        <v>4</v>
      </c>
      <c r="I1078">
        <v>3</v>
      </c>
      <c r="J1078">
        <v>1</v>
      </c>
      <c r="K1078">
        <v>3</v>
      </c>
      <c r="L1078">
        <v>2</v>
      </c>
      <c r="M1078">
        <v>4</v>
      </c>
      <c r="N1078">
        <v>1</v>
      </c>
      <c r="O1078">
        <v>2</v>
      </c>
      <c r="P1078">
        <v>2</v>
      </c>
    </row>
    <row r="1079" spans="1:16" x14ac:dyDescent="0.25">
      <c r="A1079" s="9" t="s">
        <v>2418</v>
      </c>
      <c r="B1079">
        <v>1</v>
      </c>
      <c r="C1079">
        <v>2</v>
      </c>
      <c r="D1079">
        <v>2</v>
      </c>
      <c r="E1079">
        <v>1</v>
      </c>
      <c r="F1079">
        <v>2</v>
      </c>
      <c r="G1079">
        <v>2</v>
      </c>
      <c r="H1079">
        <v>4</v>
      </c>
      <c r="I1079">
        <v>4</v>
      </c>
      <c r="J1079">
        <v>2</v>
      </c>
      <c r="K1079">
        <v>1</v>
      </c>
      <c r="L1079">
        <v>3</v>
      </c>
      <c r="M1079">
        <v>2</v>
      </c>
      <c r="N1079">
        <v>1</v>
      </c>
      <c r="O1079">
        <v>1</v>
      </c>
      <c r="P1079">
        <v>3</v>
      </c>
    </row>
    <row r="1080" spans="1:16" x14ac:dyDescent="0.25">
      <c r="A1080" s="9" t="s">
        <v>2419</v>
      </c>
      <c r="B1080">
        <v>2</v>
      </c>
      <c r="C1080">
        <v>2</v>
      </c>
      <c r="D1080">
        <v>4</v>
      </c>
      <c r="E1080">
        <v>4</v>
      </c>
      <c r="F1080">
        <v>2</v>
      </c>
      <c r="G1080">
        <v>1</v>
      </c>
      <c r="H1080">
        <v>4</v>
      </c>
      <c r="I1080">
        <v>1</v>
      </c>
      <c r="J1080">
        <v>2</v>
      </c>
      <c r="K1080">
        <v>2</v>
      </c>
      <c r="L1080">
        <v>4</v>
      </c>
      <c r="M1080">
        <v>2</v>
      </c>
      <c r="N1080">
        <v>2</v>
      </c>
      <c r="O1080">
        <v>3</v>
      </c>
      <c r="P1080">
        <v>3</v>
      </c>
    </row>
    <row r="1081" spans="1:16" x14ac:dyDescent="0.25">
      <c r="A1081" s="9" t="s">
        <v>2420</v>
      </c>
      <c r="B1081">
        <v>1</v>
      </c>
      <c r="C1081">
        <v>2</v>
      </c>
      <c r="D1081">
        <v>1</v>
      </c>
      <c r="E1081">
        <v>3</v>
      </c>
      <c r="F1081">
        <v>4</v>
      </c>
      <c r="G1081">
        <v>4</v>
      </c>
      <c r="H1081">
        <v>2</v>
      </c>
      <c r="I1081">
        <v>4</v>
      </c>
      <c r="J1081">
        <v>1</v>
      </c>
      <c r="K1081">
        <v>2</v>
      </c>
      <c r="L1081">
        <v>3</v>
      </c>
      <c r="M1081">
        <v>3</v>
      </c>
      <c r="N1081">
        <v>4</v>
      </c>
      <c r="O1081">
        <v>4</v>
      </c>
      <c r="P1081">
        <v>2</v>
      </c>
    </row>
    <row r="1082" spans="1:16" x14ac:dyDescent="0.25">
      <c r="A1082" s="9" t="s">
        <v>2421</v>
      </c>
      <c r="B1082">
        <v>4</v>
      </c>
      <c r="C1082">
        <v>4</v>
      </c>
      <c r="D1082">
        <v>2</v>
      </c>
      <c r="E1082">
        <v>1</v>
      </c>
      <c r="F1082">
        <v>4</v>
      </c>
      <c r="G1082">
        <v>1</v>
      </c>
      <c r="H1082">
        <v>4</v>
      </c>
      <c r="I1082">
        <v>4</v>
      </c>
      <c r="J1082">
        <v>4</v>
      </c>
      <c r="K1082">
        <v>1</v>
      </c>
      <c r="L1082">
        <v>1</v>
      </c>
      <c r="M1082">
        <v>2</v>
      </c>
      <c r="N1082">
        <v>4</v>
      </c>
      <c r="O1082">
        <v>2</v>
      </c>
      <c r="P1082">
        <v>2</v>
      </c>
    </row>
    <row r="1083" spans="1:16" x14ac:dyDescent="0.25">
      <c r="A1083" s="9" t="s">
        <v>2422</v>
      </c>
      <c r="B1083">
        <v>3</v>
      </c>
      <c r="C1083">
        <v>3</v>
      </c>
      <c r="D1083">
        <v>3</v>
      </c>
      <c r="E1083">
        <v>2</v>
      </c>
      <c r="F1083">
        <v>2</v>
      </c>
      <c r="G1083">
        <v>2</v>
      </c>
      <c r="H1083">
        <v>1</v>
      </c>
      <c r="I1083">
        <v>4</v>
      </c>
      <c r="J1083">
        <v>3</v>
      </c>
      <c r="K1083">
        <v>3</v>
      </c>
      <c r="L1083">
        <v>4</v>
      </c>
      <c r="M1083">
        <v>2</v>
      </c>
      <c r="N1083">
        <v>1</v>
      </c>
      <c r="O1083">
        <v>4</v>
      </c>
      <c r="P1083">
        <v>2</v>
      </c>
    </row>
    <row r="1084" spans="1:16" x14ac:dyDescent="0.25">
      <c r="A1084" s="9" t="s">
        <v>2423</v>
      </c>
      <c r="B1084">
        <v>4</v>
      </c>
      <c r="C1084">
        <v>1</v>
      </c>
      <c r="D1084">
        <v>3</v>
      </c>
      <c r="E1084">
        <v>4</v>
      </c>
      <c r="F1084">
        <v>4</v>
      </c>
      <c r="G1084">
        <v>1</v>
      </c>
      <c r="H1084">
        <v>4</v>
      </c>
      <c r="I1084">
        <v>2</v>
      </c>
      <c r="J1084">
        <v>2</v>
      </c>
      <c r="K1084">
        <v>3</v>
      </c>
      <c r="L1084">
        <v>3</v>
      </c>
      <c r="M1084">
        <v>1</v>
      </c>
      <c r="N1084">
        <v>2</v>
      </c>
      <c r="O1084">
        <v>3</v>
      </c>
      <c r="P1084">
        <v>3</v>
      </c>
    </row>
    <row r="1085" spans="1:16" x14ac:dyDescent="0.25">
      <c r="A1085" s="9" t="s">
        <v>2424</v>
      </c>
      <c r="B1085">
        <v>4</v>
      </c>
      <c r="C1085">
        <v>1</v>
      </c>
      <c r="D1085">
        <v>3</v>
      </c>
      <c r="E1085">
        <v>1</v>
      </c>
      <c r="F1085">
        <v>1</v>
      </c>
      <c r="G1085">
        <v>2</v>
      </c>
      <c r="H1085">
        <v>1</v>
      </c>
      <c r="I1085">
        <v>4</v>
      </c>
      <c r="J1085">
        <v>2</v>
      </c>
      <c r="K1085">
        <v>1</v>
      </c>
      <c r="L1085">
        <v>2</v>
      </c>
      <c r="M1085">
        <v>4</v>
      </c>
      <c r="N1085">
        <v>2</v>
      </c>
      <c r="O1085">
        <v>2</v>
      </c>
      <c r="P1085">
        <v>3</v>
      </c>
    </row>
    <row r="1086" spans="1:16" x14ac:dyDescent="0.25">
      <c r="A1086" s="9" t="s">
        <v>2425</v>
      </c>
      <c r="B1086">
        <v>3</v>
      </c>
      <c r="C1086">
        <v>1</v>
      </c>
      <c r="D1086">
        <v>4</v>
      </c>
      <c r="E1086">
        <v>4</v>
      </c>
      <c r="F1086">
        <v>1</v>
      </c>
      <c r="G1086">
        <v>2</v>
      </c>
      <c r="H1086">
        <v>4</v>
      </c>
      <c r="I1086">
        <v>4</v>
      </c>
      <c r="J1086">
        <v>1</v>
      </c>
      <c r="K1086">
        <v>4</v>
      </c>
      <c r="L1086">
        <v>1</v>
      </c>
      <c r="M1086">
        <v>2</v>
      </c>
      <c r="N1086">
        <v>2</v>
      </c>
      <c r="O1086">
        <v>2</v>
      </c>
      <c r="P1086">
        <v>1</v>
      </c>
    </row>
    <row r="1087" spans="1:16" x14ac:dyDescent="0.25">
      <c r="A1087" s="9" t="s">
        <v>2426</v>
      </c>
      <c r="B1087">
        <v>3</v>
      </c>
      <c r="C1087">
        <v>3</v>
      </c>
      <c r="D1087">
        <v>1</v>
      </c>
      <c r="E1087">
        <v>4</v>
      </c>
      <c r="F1087">
        <v>2</v>
      </c>
      <c r="G1087">
        <v>3</v>
      </c>
      <c r="H1087">
        <v>2</v>
      </c>
      <c r="I1087">
        <v>1</v>
      </c>
      <c r="J1087">
        <v>3</v>
      </c>
      <c r="K1087">
        <v>1</v>
      </c>
      <c r="L1087">
        <v>4</v>
      </c>
      <c r="M1087">
        <v>4</v>
      </c>
      <c r="N1087">
        <v>3</v>
      </c>
      <c r="O1087">
        <v>4</v>
      </c>
      <c r="P1087">
        <v>4</v>
      </c>
    </row>
    <row r="1088" spans="1:16" x14ac:dyDescent="0.25">
      <c r="A1088" s="9" t="s">
        <v>2427</v>
      </c>
      <c r="B1088">
        <v>2</v>
      </c>
      <c r="C1088">
        <v>3</v>
      </c>
      <c r="D1088">
        <v>4</v>
      </c>
      <c r="E1088">
        <v>3</v>
      </c>
      <c r="F1088">
        <v>3</v>
      </c>
      <c r="G1088">
        <v>4</v>
      </c>
      <c r="H1088">
        <v>1</v>
      </c>
      <c r="I1088">
        <v>4</v>
      </c>
      <c r="J1088">
        <v>2</v>
      </c>
      <c r="K1088">
        <v>3</v>
      </c>
      <c r="L1088">
        <v>2</v>
      </c>
      <c r="M1088">
        <v>1</v>
      </c>
      <c r="N1088">
        <v>4</v>
      </c>
      <c r="O1088">
        <v>3</v>
      </c>
      <c r="P1088">
        <v>4</v>
      </c>
    </row>
    <row r="1089" spans="1:16" x14ac:dyDescent="0.25">
      <c r="A1089" s="9" t="s">
        <v>2428</v>
      </c>
      <c r="B1089">
        <v>4</v>
      </c>
      <c r="C1089">
        <v>2</v>
      </c>
      <c r="D1089">
        <v>1</v>
      </c>
      <c r="E1089">
        <v>1</v>
      </c>
      <c r="F1089">
        <v>3</v>
      </c>
      <c r="G1089">
        <v>1</v>
      </c>
      <c r="H1089">
        <v>4</v>
      </c>
      <c r="I1089">
        <v>3</v>
      </c>
      <c r="J1089">
        <v>2</v>
      </c>
      <c r="K1089">
        <v>2</v>
      </c>
      <c r="L1089">
        <v>1</v>
      </c>
      <c r="M1089">
        <v>2</v>
      </c>
      <c r="N1089">
        <v>1</v>
      </c>
      <c r="O1089">
        <v>4</v>
      </c>
      <c r="P1089">
        <v>1</v>
      </c>
    </row>
    <row r="1090" spans="1:16" x14ac:dyDescent="0.25">
      <c r="A1090" s="9" t="s">
        <v>2429</v>
      </c>
      <c r="B1090">
        <v>3</v>
      </c>
      <c r="C1090">
        <v>2</v>
      </c>
      <c r="D1090">
        <v>3</v>
      </c>
      <c r="E1090">
        <v>4</v>
      </c>
      <c r="F1090">
        <v>1</v>
      </c>
      <c r="G1090">
        <v>4</v>
      </c>
      <c r="H1090">
        <v>1</v>
      </c>
      <c r="I1090">
        <v>3</v>
      </c>
      <c r="J1090">
        <v>3</v>
      </c>
      <c r="K1090">
        <v>2</v>
      </c>
      <c r="L1090">
        <v>3</v>
      </c>
      <c r="M1090">
        <v>1</v>
      </c>
      <c r="N1090">
        <v>1</v>
      </c>
      <c r="O1090">
        <v>4</v>
      </c>
      <c r="P1090">
        <v>3</v>
      </c>
    </row>
    <row r="1091" spans="1:16" x14ac:dyDescent="0.25">
      <c r="A1091" s="9" t="s">
        <v>2430</v>
      </c>
      <c r="B1091">
        <v>3</v>
      </c>
      <c r="C1091">
        <v>3</v>
      </c>
      <c r="D1091">
        <v>3</v>
      </c>
      <c r="E1091">
        <v>1</v>
      </c>
      <c r="F1091">
        <v>1</v>
      </c>
      <c r="G1091">
        <v>2</v>
      </c>
      <c r="H1091">
        <v>2</v>
      </c>
      <c r="I1091">
        <v>2</v>
      </c>
      <c r="J1091">
        <v>1</v>
      </c>
      <c r="K1091">
        <v>3</v>
      </c>
      <c r="L1091">
        <v>4</v>
      </c>
      <c r="M1091">
        <v>2</v>
      </c>
      <c r="N1091">
        <v>1</v>
      </c>
      <c r="O1091">
        <v>4</v>
      </c>
      <c r="P1091">
        <v>2</v>
      </c>
    </row>
    <row r="1092" spans="1:16" x14ac:dyDescent="0.25">
      <c r="A1092" s="9" t="s">
        <v>2431</v>
      </c>
      <c r="B1092">
        <v>3</v>
      </c>
      <c r="C1092">
        <v>3</v>
      </c>
      <c r="D1092">
        <v>2</v>
      </c>
      <c r="E1092">
        <v>1</v>
      </c>
      <c r="F1092">
        <v>1</v>
      </c>
      <c r="G1092">
        <v>1</v>
      </c>
      <c r="H1092">
        <v>2</v>
      </c>
      <c r="I1092">
        <v>2</v>
      </c>
      <c r="J1092">
        <v>2</v>
      </c>
      <c r="K1092">
        <v>2</v>
      </c>
      <c r="L1092">
        <v>2</v>
      </c>
      <c r="M1092">
        <v>2</v>
      </c>
      <c r="N1092">
        <v>3</v>
      </c>
      <c r="O1092">
        <v>3</v>
      </c>
      <c r="P1092">
        <v>2</v>
      </c>
    </row>
    <row r="1093" spans="1:16" x14ac:dyDescent="0.25">
      <c r="A1093" s="9" t="s">
        <v>2432</v>
      </c>
      <c r="B1093">
        <v>1</v>
      </c>
      <c r="C1093">
        <v>1</v>
      </c>
      <c r="D1093">
        <v>4</v>
      </c>
      <c r="E1093">
        <v>4</v>
      </c>
      <c r="F1093">
        <v>1</v>
      </c>
      <c r="G1093">
        <v>3</v>
      </c>
      <c r="H1093">
        <v>4</v>
      </c>
      <c r="I1093">
        <v>1</v>
      </c>
      <c r="J1093">
        <v>3</v>
      </c>
      <c r="K1093">
        <v>4</v>
      </c>
      <c r="L1093">
        <v>2</v>
      </c>
      <c r="M1093">
        <v>3</v>
      </c>
      <c r="N1093">
        <v>4</v>
      </c>
      <c r="O1093">
        <v>1</v>
      </c>
      <c r="P1093">
        <v>1</v>
      </c>
    </row>
    <row r="1094" spans="1:16" x14ac:dyDescent="0.25">
      <c r="A1094" s="9" t="s">
        <v>2433</v>
      </c>
      <c r="B1094">
        <v>2</v>
      </c>
      <c r="C1094">
        <v>4</v>
      </c>
      <c r="D1094">
        <v>4</v>
      </c>
      <c r="E1094">
        <v>1</v>
      </c>
      <c r="F1094">
        <v>3</v>
      </c>
      <c r="G1094">
        <v>2</v>
      </c>
      <c r="H1094">
        <v>3</v>
      </c>
      <c r="I1094">
        <v>4</v>
      </c>
      <c r="J1094">
        <v>1</v>
      </c>
      <c r="K1094">
        <v>3</v>
      </c>
      <c r="L1094">
        <v>1</v>
      </c>
      <c r="M1094">
        <v>3</v>
      </c>
      <c r="N1094">
        <v>4</v>
      </c>
      <c r="O1094">
        <v>1</v>
      </c>
      <c r="P1094">
        <v>3</v>
      </c>
    </row>
    <row r="1095" spans="1:16" x14ac:dyDescent="0.25">
      <c r="A1095" s="9" t="s">
        <v>2434</v>
      </c>
      <c r="B1095">
        <v>2</v>
      </c>
      <c r="C1095">
        <v>1</v>
      </c>
      <c r="D1095">
        <v>1</v>
      </c>
      <c r="E1095">
        <v>2</v>
      </c>
      <c r="F1095">
        <v>2</v>
      </c>
      <c r="G1095">
        <v>3</v>
      </c>
      <c r="H1095">
        <v>2</v>
      </c>
      <c r="I1095">
        <v>1</v>
      </c>
      <c r="J1095">
        <v>3</v>
      </c>
      <c r="K1095">
        <v>1</v>
      </c>
      <c r="L1095">
        <v>3</v>
      </c>
      <c r="M1095">
        <v>3</v>
      </c>
      <c r="N1095">
        <v>1</v>
      </c>
      <c r="O1095">
        <v>3</v>
      </c>
      <c r="P1095">
        <v>1</v>
      </c>
    </row>
    <row r="1096" spans="1:16" x14ac:dyDescent="0.25">
      <c r="A1096" s="9" t="s">
        <v>2435</v>
      </c>
      <c r="B1096">
        <v>2</v>
      </c>
      <c r="C1096">
        <v>1</v>
      </c>
      <c r="D1096">
        <v>1</v>
      </c>
      <c r="E1096">
        <v>3</v>
      </c>
      <c r="F1096">
        <v>3</v>
      </c>
      <c r="G1096">
        <v>1</v>
      </c>
      <c r="H1096">
        <v>4</v>
      </c>
      <c r="I1096">
        <v>1</v>
      </c>
      <c r="J1096">
        <v>3</v>
      </c>
      <c r="K1096">
        <v>2</v>
      </c>
      <c r="L1096">
        <v>4</v>
      </c>
      <c r="M1096">
        <v>2</v>
      </c>
      <c r="N1096">
        <v>1</v>
      </c>
      <c r="O1096">
        <v>3</v>
      </c>
      <c r="P1096">
        <v>1</v>
      </c>
    </row>
    <row r="1097" spans="1:16" x14ac:dyDescent="0.25">
      <c r="A1097" s="9" t="s">
        <v>2436</v>
      </c>
      <c r="B1097">
        <v>1</v>
      </c>
      <c r="C1097">
        <v>2</v>
      </c>
      <c r="D1097">
        <v>3</v>
      </c>
      <c r="E1097">
        <v>4</v>
      </c>
      <c r="F1097">
        <v>2</v>
      </c>
      <c r="G1097">
        <v>1</v>
      </c>
      <c r="H1097">
        <v>2</v>
      </c>
      <c r="I1097">
        <v>4</v>
      </c>
      <c r="J1097">
        <v>2</v>
      </c>
      <c r="K1097">
        <v>2</v>
      </c>
      <c r="L1097">
        <v>3</v>
      </c>
      <c r="M1097">
        <v>2</v>
      </c>
      <c r="N1097">
        <v>2</v>
      </c>
      <c r="O1097">
        <v>2</v>
      </c>
      <c r="P1097">
        <v>3</v>
      </c>
    </row>
    <row r="1098" spans="1:16" x14ac:dyDescent="0.25">
      <c r="A1098" s="9" t="s">
        <v>2437</v>
      </c>
      <c r="B1098">
        <v>4</v>
      </c>
      <c r="C1098">
        <v>4</v>
      </c>
      <c r="D1098">
        <v>4</v>
      </c>
      <c r="E1098">
        <v>3</v>
      </c>
      <c r="F1098">
        <v>3</v>
      </c>
      <c r="G1098">
        <v>2</v>
      </c>
      <c r="H1098">
        <v>1</v>
      </c>
      <c r="I1098">
        <v>1</v>
      </c>
      <c r="J1098">
        <v>3</v>
      </c>
      <c r="K1098">
        <v>4</v>
      </c>
      <c r="L1098">
        <v>3</v>
      </c>
      <c r="M1098">
        <v>3</v>
      </c>
      <c r="N1098">
        <v>4</v>
      </c>
      <c r="O1098">
        <v>1</v>
      </c>
      <c r="P1098">
        <v>2</v>
      </c>
    </row>
    <row r="1099" spans="1:16" x14ac:dyDescent="0.25">
      <c r="A1099" s="9" t="s">
        <v>2438</v>
      </c>
      <c r="B1099">
        <v>2</v>
      </c>
      <c r="C1099">
        <v>1</v>
      </c>
      <c r="D1099">
        <v>4</v>
      </c>
      <c r="E1099">
        <v>3</v>
      </c>
      <c r="F1099">
        <v>1</v>
      </c>
      <c r="G1099">
        <v>3</v>
      </c>
      <c r="H1099">
        <v>3</v>
      </c>
      <c r="I1099">
        <v>1</v>
      </c>
      <c r="J1099">
        <v>2</v>
      </c>
      <c r="K1099">
        <v>3</v>
      </c>
      <c r="L1099">
        <v>4</v>
      </c>
      <c r="M1099">
        <v>4</v>
      </c>
      <c r="N1099">
        <v>3</v>
      </c>
      <c r="O1099">
        <v>4</v>
      </c>
      <c r="P1099">
        <v>2</v>
      </c>
    </row>
    <row r="1100" spans="1:16" x14ac:dyDescent="0.25">
      <c r="A1100" s="9" t="s">
        <v>2439</v>
      </c>
      <c r="B1100">
        <v>3</v>
      </c>
      <c r="C1100">
        <v>2</v>
      </c>
      <c r="D1100">
        <v>4</v>
      </c>
      <c r="E1100">
        <v>4</v>
      </c>
      <c r="F1100">
        <v>4</v>
      </c>
      <c r="G1100">
        <v>4</v>
      </c>
      <c r="H1100">
        <v>1</v>
      </c>
      <c r="I1100">
        <v>4</v>
      </c>
      <c r="J1100">
        <v>3</v>
      </c>
      <c r="K1100">
        <v>1</v>
      </c>
      <c r="L1100">
        <v>2</v>
      </c>
      <c r="M1100">
        <v>2</v>
      </c>
      <c r="N1100">
        <v>2</v>
      </c>
      <c r="O1100">
        <v>4</v>
      </c>
      <c r="P1100">
        <v>2</v>
      </c>
    </row>
    <row r="1101" spans="1:16" x14ac:dyDescent="0.25">
      <c r="A1101" s="9" t="s">
        <v>2440</v>
      </c>
      <c r="B1101">
        <v>3</v>
      </c>
      <c r="C1101">
        <v>2</v>
      </c>
      <c r="D1101">
        <v>2</v>
      </c>
      <c r="E1101">
        <v>1</v>
      </c>
      <c r="F1101">
        <v>4</v>
      </c>
      <c r="G1101">
        <v>4</v>
      </c>
      <c r="H1101">
        <v>4</v>
      </c>
      <c r="I1101">
        <v>3</v>
      </c>
      <c r="J1101">
        <v>4</v>
      </c>
      <c r="K1101">
        <v>2</v>
      </c>
      <c r="L1101">
        <v>2</v>
      </c>
      <c r="M1101">
        <v>1</v>
      </c>
      <c r="N1101">
        <v>4</v>
      </c>
      <c r="O1101">
        <v>2</v>
      </c>
      <c r="P1101">
        <v>1</v>
      </c>
    </row>
    <row r="1102" spans="1:16" x14ac:dyDescent="0.25">
      <c r="A1102" s="9" t="s">
        <v>2441</v>
      </c>
      <c r="B1102">
        <v>1</v>
      </c>
      <c r="C1102">
        <v>4</v>
      </c>
      <c r="D1102">
        <v>2</v>
      </c>
      <c r="E1102">
        <v>1</v>
      </c>
      <c r="F1102">
        <v>1</v>
      </c>
      <c r="G1102">
        <v>4</v>
      </c>
      <c r="H1102">
        <v>4</v>
      </c>
      <c r="I1102">
        <v>3</v>
      </c>
      <c r="J1102">
        <v>1</v>
      </c>
      <c r="K1102">
        <v>1</v>
      </c>
      <c r="L1102">
        <v>1</v>
      </c>
      <c r="M1102">
        <v>2</v>
      </c>
      <c r="N1102">
        <v>1</v>
      </c>
      <c r="O1102">
        <v>1</v>
      </c>
      <c r="P1102">
        <v>4</v>
      </c>
    </row>
    <row r="1103" spans="1:16" x14ac:dyDescent="0.25">
      <c r="A1103" s="9" t="s">
        <v>2442</v>
      </c>
      <c r="B1103">
        <v>3</v>
      </c>
      <c r="C1103">
        <v>1</v>
      </c>
      <c r="D1103">
        <v>4</v>
      </c>
      <c r="E1103">
        <v>3</v>
      </c>
      <c r="F1103">
        <v>3</v>
      </c>
      <c r="G1103">
        <v>1</v>
      </c>
      <c r="H1103">
        <v>2</v>
      </c>
      <c r="I1103">
        <v>3</v>
      </c>
      <c r="J1103">
        <v>4</v>
      </c>
      <c r="K1103">
        <v>1</v>
      </c>
      <c r="L1103">
        <v>2</v>
      </c>
      <c r="M1103">
        <v>3</v>
      </c>
      <c r="N1103">
        <v>3</v>
      </c>
      <c r="O1103">
        <v>3</v>
      </c>
      <c r="P1103">
        <v>2</v>
      </c>
    </row>
    <row r="1104" spans="1:16" x14ac:dyDescent="0.25">
      <c r="A1104" s="9" t="s">
        <v>2443</v>
      </c>
      <c r="B1104">
        <v>2</v>
      </c>
      <c r="C1104">
        <v>1</v>
      </c>
      <c r="D1104">
        <v>3</v>
      </c>
      <c r="E1104">
        <v>2</v>
      </c>
      <c r="F1104">
        <v>4</v>
      </c>
      <c r="G1104">
        <v>4</v>
      </c>
      <c r="H1104">
        <v>2</v>
      </c>
      <c r="I1104">
        <v>2</v>
      </c>
      <c r="J1104">
        <v>2</v>
      </c>
      <c r="K1104">
        <v>2</v>
      </c>
      <c r="L1104">
        <v>3</v>
      </c>
      <c r="M1104">
        <v>3</v>
      </c>
      <c r="N1104">
        <v>1</v>
      </c>
      <c r="O1104">
        <v>2</v>
      </c>
      <c r="P1104">
        <v>1</v>
      </c>
    </row>
    <row r="1105" spans="1:16" x14ac:dyDescent="0.25">
      <c r="A1105" s="9" t="s">
        <v>2444</v>
      </c>
      <c r="B1105">
        <v>1</v>
      </c>
      <c r="C1105">
        <v>3</v>
      </c>
      <c r="D1105">
        <v>1</v>
      </c>
      <c r="E1105">
        <v>3</v>
      </c>
      <c r="F1105">
        <v>4</v>
      </c>
      <c r="G1105">
        <v>2</v>
      </c>
      <c r="H1105">
        <v>4</v>
      </c>
      <c r="I1105">
        <v>3</v>
      </c>
      <c r="J1105">
        <v>3</v>
      </c>
      <c r="K1105">
        <v>4</v>
      </c>
      <c r="L1105">
        <v>4</v>
      </c>
      <c r="M1105">
        <v>1</v>
      </c>
      <c r="N1105">
        <v>4</v>
      </c>
      <c r="O1105">
        <v>1</v>
      </c>
      <c r="P1105">
        <v>4</v>
      </c>
    </row>
    <row r="1106" spans="1:16" x14ac:dyDescent="0.25">
      <c r="A1106" s="9" t="s">
        <v>2445</v>
      </c>
      <c r="B1106">
        <v>1</v>
      </c>
      <c r="C1106">
        <v>4</v>
      </c>
      <c r="D1106">
        <v>2</v>
      </c>
      <c r="E1106">
        <v>2</v>
      </c>
      <c r="F1106">
        <v>4</v>
      </c>
      <c r="G1106">
        <v>4</v>
      </c>
      <c r="H1106">
        <v>2</v>
      </c>
      <c r="I1106">
        <v>2</v>
      </c>
      <c r="J1106">
        <v>1</v>
      </c>
      <c r="K1106">
        <v>1</v>
      </c>
      <c r="L1106">
        <v>2</v>
      </c>
      <c r="M1106">
        <v>1</v>
      </c>
      <c r="N1106">
        <v>1</v>
      </c>
      <c r="O1106">
        <v>1</v>
      </c>
      <c r="P1106">
        <v>2</v>
      </c>
    </row>
    <row r="1107" spans="1:16" x14ac:dyDescent="0.25">
      <c r="A1107" s="9" t="s">
        <v>2446</v>
      </c>
      <c r="B1107">
        <v>3</v>
      </c>
      <c r="C1107">
        <v>2</v>
      </c>
      <c r="D1107">
        <v>2</v>
      </c>
      <c r="E1107">
        <v>1</v>
      </c>
      <c r="F1107">
        <v>3</v>
      </c>
      <c r="G1107">
        <v>2</v>
      </c>
      <c r="H1107">
        <v>3</v>
      </c>
      <c r="I1107">
        <v>2</v>
      </c>
      <c r="J1107">
        <v>1</v>
      </c>
      <c r="K1107">
        <v>2</v>
      </c>
      <c r="L1107">
        <v>1</v>
      </c>
      <c r="M1107">
        <v>2</v>
      </c>
      <c r="N1107">
        <v>2</v>
      </c>
      <c r="O1107">
        <v>3</v>
      </c>
      <c r="P1107">
        <v>4</v>
      </c>
    </row>
    <row r="1108" spans="1:16" x14ac:dyDescent="0.25">
      <c r="A1108" s="9" t="s">
        <v>2447</v>
      </c>
      <c r="B1108">
        <v>4</v>
      </c>
      <c r="C1108">
        <v>4</v>
      </c>
      <c r="D1108">
        <v>4</v>
      </c>
      <c r="E1108">
        <v>2</v>
      </c>
      <c r="F1108">
        <v>1</v>
      </c>
      <c r="G1108">
        <v>1</v>
      </c>
      <c r="H1108">
        <v>1</v>
      </c>
      <c r="I1108">
        <v>3</v>
      </c>
      <c r="J1108">
        <v>1</v>
      </c>
      <c r="K1108">
        <v>4</v>
      </c>
      <c r="L1108">
        <v>1</v>
      </c>
      <c r="M1108">
        <v>2</v>
      </c>
      <c r="N1108">
        <v>4</v>
      </c>
      <c r="O1108">
        <v>2</v>
      </c>
      <c r="P1108">
        <v>4</v>
      </c>
    </row>
    <row r="1109" spans="1:16" x14ac:dyDescent="0.25">
      <c r="A1109" s="9" t="s">
        <v>2448</v>
      </c>
      <c r="B1109">
        <v>4</v>
      </c>
      <c r="C1109">
        <v>1</v>
      </c>
      <c r="D1109">
        <v>2</v>
      </c>
      <c r="E1109">
        <v>1</v>
      </c>
      <c r="F1109">
        <v>3</v>
      </c>
      <c r="G1109">
        <v>3</v>
      </c>
      <c r="H1109">
        <v>2</v>
      </c>
      <c r="I1109">
        <v>3</v>
      </c>
      <c r="J1109">
        <v>2</v>
      </c>
      <c r="K1109">
        <v>1</v>
      </c>
      <c r="L1109">
        <v>2</v>
      </c>
      <c r="M1109">
        <v>4</v>
      </c>
      <c r="N1109">
        <v>3</v>
      </c>
      <c r="O1109">
        <v>1</v>
      </c>
      <c r="P1109">
        <v>3</v>
      </c>
    </row>
    <row r="1110" spans="1:16" x14ac:dyDescent="0.25">
      <c r="A1110" s="9" t="s">
        <v>2449</v>
      </c>
      <c r="B1110">
        <v>3</v>
      </c>
      <c r="C1110">
        <v>3</v>
      </c>
      <c r="D1110">
        <v>4</v>
      </c>
      <c r="E1110">
        <v>3</v>
      </c>
      <c r="F1110">
        <v>2</v>
      </c>
      <c r="G1110">
        <v>2</v>
      </c>
      <c r="H1110">
        <v>1</v>
      </c>
      <c r="I1110">
        <v>3</v>
      </c>
      <c r="J1110">
        <v>4</v>
      </c>
      <c r="K1110">
        <v>3</v>
      </c>
      <c r="L1110">
        <v>1</v>
      </c>
      <c r="M1110">
        <v>4</v>
      </c>
      <c r="N1110">
        <v>3</v>
      </c>
      <c r="O1110">
        <v>1</v>
      </c>
      <c r="P1110">
        <v>1</v>
      </c>
    </row>
    <row r="1111" spans="1:16" x14ac:dyDescent="0.25">
      <c r="A1111" s="9" t="s">
        <v>2450</v>
      </c>
      <c r="B1111">
        <v>2</v>
      </c>
      <c r="C1111">
        <v>2</v>
      </c>
      <c r="D1111">
        <v>1</v>
      </c>
      <c r="E1111">
        <v>3</v>
      </c>
      <c r="F1111">
        <v>4</v>
      </c>
      <c r="G1111">
        <v>4</v>
      </c>
      <c r="H1111">
        <v>1</v>
      </c>
      <c r="I1111">
        <v>3</v>
      </c>
      <c r="J1111">
        <v>1</v>
      </c>
      <c r="K1111">
        <v>4</v>
      </c>
      <c r="L1111">
        <v>4</v>
      </c>
      <c r="M1111">
        <v>3</v>
      </c>
      <c r="N1111">
        <v>3</v>
      </c>
      <c r="O1111">
        <v>1</v>
      </c>
      <c r="P1111">
        <v>2</v>
      </c>
    </row>
    <row r="1112" spans="1:16" x14ac:dyDescent="0.25">
      <c r="A1112" s="9" t="s">
        <v>2451</v>
      </c>
      <c r="B1112">
        <v>2</v>
      </c>
      <c r="C1112">
        <v>1</v>
      </c>
      <c r="D1112">
        <v>1</v>
      </c>
      <c r="E1112">
        <v>1</v>
      </c>
      <c r="F1112">
        <v>3</v>
      </c>
      <c r="G1112">
        <v>2</v>
      </c>
      <c r="H1112">
        <v>4</v>
      </c>
      <c r="I1112">
        <v>3</v>
      </c>
      <c r="J1112">
        <v>2</v>
      </c>
      <c r="K1112">
        <v>1</v>
      </c>
      <c r="L1112">
        <v>4</v>
      </c>
      <c r="M1112">
        <v>1</v>
      </c>
      <c r="N1112">
        <v>2</v>
      </c>
      <c r="O1112">
        <v>1</v>
      </c>
      <c r="P1112">
        <v>3</v>
      </c>
    </row>
    <row r="1113" spans="1:16" x14ac:dyDescent="0.25">
      <c r="A1113" s="9" t="s">
        <v>2452</v>
      </c>
      <c r="B1113">
        <v>2</v>
      </c>
      <c r="C1113">
        <v>4</v>
      </c>
      <c r="D1113">
        <v>3</v>
      </c>
      <c r="E1113">
        <v>4</v>
      </c>
      <c r="F1113">
        <v>2</v>
      </c>
      <c r="G1113">
        <v>4</v>
      </c>
      <c r="H1113">
        <v>2</v>
      </c>
      <c r="I1113">
        <v>3</v>
      </c>
      <c r="J1113">
        <v>4</v>
      </c>
      <c r="K1113">
        <v>1</v>
      </c>
      <c r="L1113">
        <v>3</v>
      </c>
      <c r="M1113">
        <v>2</v>
      </c>
      <c r="N1113">
        <v>1</v>
      </c>
      <c r="O1113">
        <v>1</v>
      </c>
      <c r="P1113">
        <v>2</v>
      </c>
    </row>
    <row r="1114" spans="1:16" x14ac:dyDescent="0.25">
      <c r="A1114" s="9" t="s">
        <v>2453</v>
      </c>
      <c r="B1114">
        <v>4</v>
      </c>
      <c r="C1114">
        <v>1</v>
      </c>
      <c r="D1114">
        <v>4</v>
      </c>
      <c r="E1114">
        <v>3</v>
      </c>
      <c r="F1114">
        <v>3</v>
      </c>
      <c r="G1114">
        <v>1</v>
      </c>
      <c r="H1114">
        <v>4</v>
      </c>
      <c r="I1114">
        <v>2</v>
      </c>
      <c r="J1114">
        <v>4</v>
      </c>
      <c r="K1114">
        <v>2</v>
      </c>
      <c r="L1114">
        <v>2</v>
      </c>
      <c r="M1114">
        <v>2</v>
      </c>
      <c r="N1114">
        <v>3</v>
      </c>
      <c r="O1114">
        <v>1</v>
      </c>
      <c r="P1114">
        <v>4</v>
      </c>
    </row>
    <row r="1115" spans="1:16" x14ac:dyDescent="0.25">
      <c r="A1115" s="9" t="s">
        <v>2454</v>
      </c>
      <c r="B1115">
        <v>2</v>
      </c>
      <c r="C1115">
        <v>3</v>
      </c>
      <c r="D1115">
        <v>4</v>
      </c>
      <c r="E1115">
        <v>3</v>
      </c>
      <c r="F1115">
        <v>2</v>
      </c>
      <c r="G1115">
        <v>4</v>
      </c>
      <c r="H1115">
        <v>3</v>
      </c>
      <c r="I1115">
        <v>4</v>
      </c>
      <c r="J1115">
        <v>1</v>
      </c>
      <c r="K1115">
        <v>2</v>
      </c>
      <c r="L1115">
        <v>4</v>
      </c>
      <c r="M1115">
        <v>4</v>
      </c>
      <c r="N1115">
        <v>1</v>
      </c>
      <c r="O1115">
        <v>1</v>
      </c>
      <c r="P1115">
        <v>4</v>
      </c>
    </row>
    <row r="1116" spans="1:16" x14ac:dyDescent="0.25">
      <c r="A1116" s="9" t="s">
        <v>2455</v>
      </c>
      <c r="B1116">
        <v>1</v>
      </c>
      <c r="C1116">
        <v>2</v>
      </c>
      <c r="D1116">
        <v>4</v>
      </c>
      <c r="E1116">
        <v>3</v>
      </c>
      <c r="F1116">
        <v>3</v>
      </c>
      <c r="G1116">
        <v>2</v>
      </c>
      <c r="H1116">
        <v>2</v>
      </c>
      <c r="I1116">
        <v>3</v>
      </c>
      <c r="J1116">
        <v>1</v>
      </c>
      <c r="K1116">
        <v>4</v>
      </c>
      <c r="L1116">
        <v>4</v>
      </c>
      <c r="M1116">
        <v>3</v>
      </c>
      <c r="N1116">
        <v>3</v>
      </c>
      <c r="O1116">
        <v>1</v>
      </c>
      <c r="P1116">
        <v>1</v>
      </c>
    </row>
    <row r="1117" spans="1:16" x14ac:dyDescent="0.25">
      <c r="A1117" s="9" t="s">
        <v>2456</v>
      </c>
      <c r="B1117">
        <v>3</v>
      </c>
      <c r="C1117">
        <v>2</v>
      </c>
      <c r="D1117">
        <v>3</v>
      </c>
      <c r="E1117">
        <v>1</v>
      </c>
      <c r="F1117">
        <v>1</v>
      </c>
      <c r="G1117">
        <v>2</v>
      </c>
      <c r="H1117">
        <v>2</v>
      </c>
      <c r="I1117">
        <v>3</v>
      </c>
      <c r="J1117">
        <v>2</v>
      </c>
      <c r="K1117">
        <v>3</v>
      </c>
      <c r="L1117">
        <v>4</v>
      </c>
      <c r="M1117">
        <v>1</v>
      </c>
      <c r="N1117">
        <v>2</v>
      </c>
      <c r="O1117">
        <v>3</v>
      </c>
      <c r="P1117">
        <v>3</v>
      </c>
    </row>
    <row r="1118" spans="1:16" x14ac:dyDescent="0.25">
      <c r="A1118" s="9" t="s">
        <v>2457</v>
      </c>
      <c r="B1118">
        <v>1</v>
      </c>
      <c r="C1118">
        <v>1</v>
      </c>
      <c r="D1118">
        <v>2</v>
      </c>
      <c r="E1118">
        <v>1</v>
      </c>
      <c r="F1118">
        <v>1</v>
      </c>
      <c r="G1118">
        <v>2</v>
      </c>
      <c r="H1118">
        <v>2</v>
      </c>
      <c r="I1118">
        <v>4</v>
      </c>
      <c r="J1118">
        <v>4</v>
      </c>
      <c r="K1118">
        <v>2</v>
      </c>
      <c r="L1118">
        <v>3</v>
      </c>
      <c r="M1118">
        <v>2</v>
      </c>
      <c r="N1118">
        <v>2</v>
      </c>
      <c r="O1118">
        <v>2</v>
      </c>
      <c r="P1118">
        <v>2</v>
      </c>
    </row>
    <row r="1119" spans="1:16" x14ac:dyDescent="0.25">
      <c r="A1119" s="9" t="s">
        <v>2458</v>
      </c>
      <c r="B1119">
        <v>2</v>
      </c>
      <c r="C1119">
        <v>3</v>
      </c>
      <c r="D1119">
        <v>3</v>
      </c>
      <c r="E1119">
        <v>3</v>
      </c>
      <c r="F1119">
        <v>3</v>
      </c>
      <c r="G1119">
        <v>4</v>
      </c>
      <c r="H1119">
        <v>1</v>
      </c>
      <c r="I1119">
        <v>3</v>
      </c>
      <c r="J1119">
        <v>3</v>
      </c>
      <c r="K1119">
        <v>1</v>
      </c>
      <c r="L1119">
        <v>1</v>
      </c>
      <c r="M1119">
        <v>2</v>
      </c>
      <c r="N1119">
        <v>3</v>
      </c>
      <c r="O1119">
        <v>2</v>
      </c>
      <c r="P1119">
        <v>4</v>
      </c>
    </row>
    <row r="1120" spans="1:16" x14ac:dyDescent="0.25">
      <c r="A1120" s="9" t="s">
        <v>2459</v>
      </c>
      <c r="B1120">
        <v>3</v>
      </c>
      <c r="C1120">
        <v>4</v>
      </c>
      <c r="D1120">
        <v>4</v>
      </c>
      <c r="E1120">
        <v>3</v>
      </c>
      <c r="F1120">
        <v>2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2</v>
      </c>
      <c r="M1120">
        <v>1</v>
      </c>
      <c r="N1120">
        <v>1</v>
      </c>
      <c r="O1120">
        <v>1</v>
      </c>
      <c r="P1120">
        <v>4</v>
      </c>
    </row>
    <row r="1121" spans="1:16" x14ac:dyDescent="0.25">
      <c r="A1121" s="9" t="s">
        <v>2460</v>
      </c>
      <c r="B1121">
        <v>3</v>
      </c>
      <c r="C1121">
        <v>1</v>
      </c>
      <c r="D1121">
        <v>1</v>
      </c>
      <c r="E1121">
        <v>3</v>
      </c>
      <c r="F1121">
        <v>1</v>
      </c>
      <c r="G1121">
        <v>2</v>
      </c>
      <c r="H1121">
        <v>3</v>
      </c>
      <c r="I1121">
        <v>2</v>
      </c>
      <c r="J1121">
        <v>2</v>
      </c>
      <c r="K1121">
        <v>4</v>
      </c>
      <c r="L1121">
        <v>3</v>
      </c>
      <c r="M1121">
        <v>4</v>
      </c>
      <c r="N1121">
        <v>1</v>
      </c>
      <c r="O1121">
        <v>4</v>
      </c>
      <c r="P1121">
        <v>2</v>
      </c>
    </row>
    <row r="1122" spans="1:16" x14ac:dyDescent="0.25">
      <c r="A1122" s="9" t="s">
        <v>2461</v>
      </c>
      <c r="B1122">
        <v>3</v>
      </c>
      <c r="C1122">
        <v>1</v>
      </c>
      <c r="D1122">
        <v>3</v>
      </c>
      <c r="E1122">
        <v>4</v>
      </c>
      <c r="F1122">
        <v>1</v>
      </c>
      <c r="G1122">
        <v>4</v>
      </c>
      <c r="H1122">
        <v>4</v>
      </c>
      <c r="I1122">
        <v>3</v>
      </c>
      <c r="J1122">
        <v>1</v>
      </c>
      <c r="K1122">
        <v>2</v>
      </c>
      <c r="L1122">
        <v>2</v>
      </c>
      <c r="M1122">
        <v>2</v>
      </c>
      <c r="N1122">
        <v>3</v>
      </c>
      <c r="O1122">
        <v>4</v>
      </c>
      <c r="P1122">
        <v>3</v>
      </c>
    </row>
    <row r="1123" spans="1:16" x14ac:dyDescent="0.25">
      <c r="A1123" s="9" t="s">
        <v>2462</v>
      </c>
      <c r="B1123">
        <v>4</v>
      </c>
      <c r="C1123">
        <v>4</v>
      </c>
      <c r="D1123">
        <v>2</v>
      </c>
      <c r="E1123">
        <v>2</v>
      </c>
      <c r="F1123">
        <v>1</v>
      </c>
      <c r="G1123">
        <v>2</v>
      </c>
      <c r="H1123">
        <v>1</v>
      </c>
      <c r="I1123">
        <v>4</v>
      </c>
      <c r="J1123">
        <v>4</v>
      </c>
      <c r="K1123">
        <v>2</v>
      </c>
      <c r="L1123">
        <v>4</v>
      </c>
      <c r="M1123">
        <v>1</v>
      </c>
      <c r="N1123">
        <v>1</v>
      </c>
      <c r="O1123">
        <v>3</v>
      </c>
      <c r="P1123">
        <v>4</v>
      </c>
    </row>
    <row r="1124" spans="1:16" x14ac:dyDescent="0.25">
      <c r="A1124" s="9" t="s">
        <v>2463</v>
      </c>
      <c r="B1124">
        <v>1</v>
      </c>
      <c r="C1124">
        <v>3</v>
      </c>
      <c r="D1124">
        <v>1</v>
      </c>
      <c r="E1124">
        <v>1</v>
      </c>
      <c r="F1124">
        <v>1</v>
      </c>
      <c r="G1124">
        <v>2</v>
      </c>
      <c r="H1124">
        <v>3</v>
      </c>
      <c r="I1124">
        <v>4</v>
      </c>
      <c r="J1124">
        <v>1</v>
      </c>
      <c r="K1124">
        <v>3</v>
      </c>
      <c r="L1124">
        <v>3</v>
      </c>
      <c r="M1124">
        <v>4</v>
      </c>
      <c r="N1124">
        <v>3</v>
      </c>
      <c r="O1124">
        <v>4</v>
      </c>
      <c r="P1124">
        <v>2</v>
      </c>
    </row>
    <row r="1125" spans="1:16" x14ac:dyDescent="0.25">
      <c r="A1125" s="9" t="s">
        <v>2464</v>
      </c>
      <c r="B1125">
        <v>2</v>
      </c>
      <c r="C1125">
        <v>1</v>
      </c>
      <c r="D1125">
        <v>3</v>
      </c>
      <c r="E1125">
        <v>1</v>
      </c>
      <c r="F1125">
        <v>4</v>
      </c>
      <c r="G1125">
        <v>4</v>
      </c>
      <c r="H1125">
        <v>3</v>
      </c>
      <c r="I1125">
        <v>1</v>
      </c>
      <c r="J1125">
        <v>2</v>
      </c>
      <c r="K1125">
        <v>4</v>
      </c>
      <c r="L1125">
        <v>3</v>
      </c>
      <c r="M1125">
        <v>3</v>
      </c>
      <c r="N1125">
        <v>4</v>
      </c>
      <c r="O1125">
        <v>4</v>
      </c>
      <c r="P1125">
        <v>3</v>
      </c>
    </row>
    <row r="1126" spans="1:16" x14ac:dyDescent="0.25">
      <c r="A1126" s="9" t="s">
        <v>2465</v>
      </c>
      <c r="B1126">
        <v>3</v>
      </c>
      <c r="C1126">
        <v>1</v>
      </c>
      <c r="D1126">
        <v>4</v>
      </c>
      <c r="E1126">
        <v>4</v>
      </c>
      <c r="F1126">
        <v>4</v>
      </c>
      <c r="G1126">
        <v>4</v>
      </c>
      <c r="H1126">
        <v>3</v>
      </c>
      <c r="I1126">
        <v>1</v>
      </c>
      <c r="J1126">
        <v>1</v>
      </c>
      <c r="K1126">
        <v>2</v>
      </c>
      <c r="L1126">
        <v>2</v>
      </c>
      <c r="M1126">
        <v>3</v>
      </c>
      <c r="N1126">
        <v>4</v>
      </c>
      <c r="O1126">
        <v>2</v>
      </c>
      <c r="P1126">
        <v>3</v>
      </c>
    </row>
    <row r="1127" spans="1:16" x14ac:dyDescent="0.25">
      <c r="A1127" s="9" t="s">
        <v>2466</v>
      </c>
      <c r="B1127">
        <v>2</v>
      </c>
      <c r="C1127">
        <v>1</v>
      </c>
      <c r="D1127">
        <v>3</v>
      </c>
      <c r="E1127">
        <v>1</v>
      </c>
      <c r="F1127">
        <v>4</v>
      </c>
      <c r="G1127">
        <v>1</v>
      </c>
      <c r="H1127">
        <v>3</v>
      </c>
      <c r="I1127">
        <v>2</v>
      </c>
      <c r="J1127">
        <v>2</v>
      </c>
      <c r="K1127">
        <v>4</v>
      </c>
      <c r="L1127">
        <v>4</v>
      </c>
      <c r="M1127">
        <v>1</v>
      </c>
      <c r="N1127">
        <v>3</v>
      </c>
      <c r="O1127">
        <v>1</v>
      </c>
      <c r="P1127">
        <v>2</v>
      </c>
    </row>
    <row r="1128" spans="1:16" x14ac:dyDescent="0.25">
      <c r="A1128" s="9" t="s">
        <v>2467</v>
      </c>
      <c r="B1128">
        <v>1</v>
      </c>
      <c r="C1128">
        <v>4</v>
      </c>
      <c r="D1128">
        <v>3</v>
      </c>
      <c r="E1128">
        <v>3</v>
      </c>
      <c r="F1128">
        <v>3</v>
      </c>
      <c r="G1128">
        <v>1</v>
      </c>
      <c r="H1128">
        <v>1</v>
      </c>
      <c r="I1128">
        <v>3</v>
      </c>
      <c r="J1128">
        <v>3</v>
      </c>
      <c r="K1128">
        <v>2</v>
      </c>
      <c r="L1128">
        <v>2</v>
      </c>
      <c r="M1128">
        <v>2</v>
      </c>
      <c r="N1128">
        <v>2</v>
      </c>
      <c r="O1128">
        <v>1</v>
      </c>
      <c r="P1128">
        <v>4</v>
      </c>
    </row>
    <row r="1129" spans="1:16" x14ac:dyDescent="0.25">
      <c r="A1129" s="9" t="s">
        <v>2468</v>
      </c>
      <c r="B1129">
        <v>1</v>
      </c>
      <c r="C1129">
        <v>3</v>
      </c>
      <c r="D1129">
        <v>2</v>
      </c>
      <c r="E1129">
        <v>4</v>
      </c>
      <c r="F1129">
        <v>3</v>
      </c>
      <c r="G1129">
        <v>3</v>
      </c>
      <c r="H1129">
        <v>4</v>
      </c>
      <c r="I1129">
        <v>4</v>
      </c>
      <c r="J1129">
        <v>3</v>
      </c>
      <c r="K1129">
        <v>3</v>
      </c>
      <c r="L1129">
        <v>4</v>
      </c>
      <c r="M1129">
        <v>4</v>
      </c>
      <c r="N1129">
        <v>2</v>
      </c>
      <c r="O1129">
        <v>3</v>
      </c>
      <c r="P1129">
        <v>3</v>
      </c>
    </row>
    <row r="1130" spans="1:16" x14ac:dyDescent="0.25">
      <c r="A1130" s="9" t="s">
        <v>2469</v>
      </c>
      <c r="B1130">
        <v>4</v>
      </c>
      <c r="C1130">
        <v>2</v>
      </c>
      <c r="D1130">
        <v>1</v>
      </c>
      <c r="E1130">
        <v>4</v>
      </c>
      <c r="F1130">
        <v>1</v>
      </c>
      <c r="G1130">
        <v>3</v>
      </c>
      <c r="H1130">
        <v>1</v>
      </c>
      <c r="I1130">
        <v>4</v>
      </c>
      <c r="J1130">
        <v>1</v>
      </c>
      <c r="K1130">
        <v>3</v>
      </c>
      <c r="L1130">
        <v>4</v>
      </c>
      <c r="M1130">
        <v>1</v>
      </c>
      <c r="N1130">
        <v>3</v>
      </c>
      <c r="O1130">
        <v>2</v>
      </c>
      <c r="P1130">
        <v>3</v>
      </c>
    </row>
    <row r="1131" spans="1:16" x14ac:dyDescent="0.25">
      <c r="A1131" s="9" t="s">
        <v>2470</v>
      </c>
      <c r="B1131">
        <v>3</v>
      </c>
      <c r="C1131">
        <v>2</v>
      </c>
      <c r="D1131">
        <v>4</v>
      </c>
      <c r="E1131">
        <v>1</v>
      </c>
      <c r="F1131">
        <v>3</v>
      </c>
      <c r="G1131">
        <v>1</v>
      </c>
      <c r="H1131">
        <v>3</v>
      </c>
      <c r="I1131">
        <v>4</v>
      </c>
      <c r="J1131">
        <v>2</v>
      </c>
      <c r="K1131">
        <v>1</v>
      </c>
      <c r="L1131">
        <v>1</v>
      </c>
      <c r="M1131">
        <v>2</v>
      </c>
      <c r="N1131">
        <v>1</v>
      </c>
      <c r="O1131">
        <v>2</v>
      </c>
      <c r="P1131">
        <v>1</v>
      </c>
    </row>
    <row r="1132" spans="1:16" x14ac:dyDescent="0.25">
      <c r="A1132" s="9" t="s">
        <v>2471</v>
      </c>
      <c r="B1132">
        <v>1</v>
      </c>
      <c r="C1132">
        <v>1</v>
      </c>
      <c r="D1132">
        <v>1</v>
      </c>
      <c r="E1132">
        <v>2</v>
      </c>
      <c r="F1132">
        <v>3</v>
      </c>
      <c r="G1132">
        <v>4</v>
      </c>
      <c r="H1132">
        <v>1</v>
      </c>
      <c r="I1132">
        <v>3</v>
      </c>
      <c r="J1132">
        <v>1</v>
      </c>
      <c r="K1132">
        <v>2</v>
      </c>
      <c r="L1132">
        <v>3</v>
      </c>
      <c r="M1132">
        <v>1</v>
      </c>
      <c r="N1132">
        <v>2</v>
      </c>
      <c r="O1132">
        <v>4</v>
      </c>
      <c r="P1132">
        <v>3</v>
      </c>
    </row>
    <row r="1133" spans="1:16" x14ac:dyDescent="0.25">
      <c r="A1133" s="9" t="s">
        <v>2472</v>
      </c>
      <c r="B1133">
        <v>1</v>
      </c>
      <c r="C1133">
        <v>2</v>
      </c>
      <c r="D1133">
        <v>2</v>
      </c>
      <c r="E1133">
        <v>2</v>
      </c>
      <c r="F1133">
        <v>2</v>
      </c>
      <c r="G1133">
        <v>2</v>
      </c>
      <c r="H1133">
        <v>1</v>
      </c>
      <c r="I1133">
        <v>4</v>
      </c>
      <c r="J1133">
        <v>4</v>
      </c>
      <c r="K1133">
        <v>3</v>
      </c>
      <c r="L1133">
        <v>4</v>
      </c>
      <c r="M1133">
        <v>2</v>
      </c>
      <c r="N1133">
        <v>2</v>
      </c>
      <c r="O1133">
        <v>2</v>
      </c>
      <c r="P1133">
        <v>1</v>
      </c>
    </row>
    <row r="1134" spans="1:16" x14ac:dyDescent="0.25">
      <c r="A1134" s="9" t="s">
        <v>2473</v>
      </c>
      <c r="B1134">
        <v>1</v>
      </c>
      <c r="C1134">
        <v>4</v>
      </c>
      <c r="D1134">
        <v>3</v>
      </c>
      <c r="E1134">
        <v>2</v>
      </c>
      <c r="F1134">
        <v>3</v>
      </c>
      <c r="G1134">
        <v>1</v>
      </c>
      <c r="H1134">
        <v>2</v>
      </c>
      <c r="I1134">
        <v>4</v>
      </c>
      <c r="J1134">
        <v>2</v>
      </c>
      <c r="K1134">
        <v>2</v>
      </c>
      <c r="L1134">
        <v>2</v>
      </c>
      <c r="M1134">
        <v>3</v>
      </c>
      <c r="N1134">
        <v>2</v>
      </c>
      <c r="O1134">
        <v>1</v>
      </c>
      <c r="P1134">
        <v>1</v>
      </c>
    </row>
    <row r="1135" spans="1:16" x14ac:dyDescent="0.25">
      <c r="A1135" s="9" t="s">
        <v>2474</v>
      </c>
      <c r="B1135">
        <v>1</v>
      </c>
      <c r="C1135">
        <v>2</v>
      </c>
      <c r="D1135">
        <v>2</v>
      </c>
      <c r="E1135">
        <v>4</v>
      </c>
      <c r="F1135">
        <v>2</v>
      </c>
      <c r="G1135">
        <v>2</v>
      </c>
      <c r="H1135">
        <v>2</v>
      </c>
      <c r="I1135">
        <v>2</v>
      </c>
      <c r="J1135">
        <v>4</v>
      </c>
      <c r="K1135">
        <v>2</v>
      </c>
      <c r="L1135">
        <v>1</v>
      </c>
      <c r="M1135">
        <v>3</v>
      </c>
      <c r="N1135">
        <v>4</v>
      </c>
      <c r="O1135">
        <v>3</v>
      </c>
      <c r="P1135">
        <v>4</v>
      </c>
    </row>
    <row r="1136" spans="1:16" x14ac:dyDescent="0.25">
      <c r="A1136" s="9" t="s">
        <v>2475</v>
      </c>
      <c r="B1136">
        <v>2</v>
      </c>
      <c r="C1136">
        <v>2</v>
      </c>
      <c r="D1136">
        <v>2</v>
      </c>
      <c r="E1136">
        <v>3</v>
      </c>
      <c r="F1136">
        <v>3</v>
      </c>
      <c r="G1136">
        <v>2</v>
      </c>
      <c r="H1136">
        <v>3</v>
      </c>
      <c r="I1136">
        <v>1</v>
      </c>
      <c r="J1136">
        <v>3</v>
      </c>
      <c r="K1136">
        <v>4</v>
      </c>
      <c r="L1136">
        <v>3</v>
      </c>
      <c r="M1136">
        <v>4</v>
      </c>
      <c r="N1136">
        <v>1</v>
      </c>
      <c r="O1136">
        <v>3</v>
      </c>
      <c r="P1136">
        <v>4</v>
      </c>
    </row>
    <row r="1137" spans="1:16" x14ac:dyDescent="0.25">
      <c r="A1137" s="9" t="s">
        <v>2476</v>
      </c>
      <c r="B1137">
        <v>1</v>
      </c>
      <c r="C1137">
        <v>3</v>
      </c>
      <c r="D1137">
        <v>4</v>
      </c>
      <c r="E1137">
        <v>4</v>
      </c>
      <c r="F1137">
        <v>3</v>
      </c>
      <c r="G1137">
        <v>1</v>
      </c>
      <c r="H1137">
        <v>1</v>
      </c>
      <c r="I1137">
        <v>2</v>
      </c>
      <c r="J1137">
        <v>3</v>
      </c>
      <c r="K1137">
        <v>2</v>
      </c>
      <c r="L1137">
        <v>3</v>
      </c>
      <c r="M1137">
        <v>3</v>
      </c>
      <c r="N1137">
        <v>4</v>
      </c>
      <c r="O1137">
        <v>4</v>
      </c>
      <c r="P1137">
        <v>1</v>
      </c>
    </row>
    <row r="1138" spans="1:16" x14ac:dyDescent="0.25">
      <c r="A1138" s="9" t="s">
        <v>2477</v>
      </c>
      <c r="B1138">
        <v>3</v>
      </c>
      <c r="C1138">
        <v>4</v>
      </c>
      <c r="D1138">
        <v>1</v>
      </c>
      <c r="E1138">
        <v>3</v>
      </c>
      <c r="F1138">
        <v>1</v>
      </c>
      <c r="G1138">
        <v>3</v>
      </c>
      <c r="H1138">
        <v>3</v>
      </c>
      <c r="I1138">
        <v>3</v>
      </c>
      <c r="J1138">
        <v>1</v>
      </c>
      <c r="K1138">
        <v>2</v>
      </c>
      <c r="L1138">
        <v>2</v>
      </c>
      <c r="M1138">
        <v>3</v>
      </c>
      <c r="N1138">
        <v>3</v>
      </c>
      <c r="O1138">
        <v>4</v>
      </c>
      <c r="P1138">
        <v>4</v>
      </c>
    </row>
    <row r="1139" spans="1:16" x14ac:dyDescent="0.25">
      <c r="A1139" s="9" t="s">
        <v>2478</v>
      </c>
      <c r="B1139">
        <v>2</v>
      </c>
      <c r="C1139">
        <v>1</v>
      </c>
      <c r="D1139">
        <v>4</v>
      </c>
      <c r="E1139">
        <v>1</v>
      </c>
      <c r="F1139">
        <v>2</v>
      </c>
      <c r="G1139">
        <v>2</v>
      </c>
      <c r="H1139">
        <v>1</v>
      </c>
      <c r="I1139">
        <v>3</v>
      </c>
      <c r="J1139">
        <v>4</v>
      </c>
      <c r="K1139">
        <v>3</v>
      </c>
      <c r="L1139">
        <v>4</v>
      </c>
      <c r="M1139">
        <v>3</v>
      </c>
      <c r="N1139">
        <v>1</v>
      </c>
      <c r="O1139">
        <v>3</v>
      </c>
      <c r="P1139">
        <v>2</v>
      </c>
    </row>
    <row r="1140" spans="1:16" x14ac:dyDescent="0.25">
      <c r="A1140" s="9" t="s">
        <v>2479</v>
      </c>
      <c r="B1140">
        <v>3</v>
      </c>
      <c r="C1140">
        <v>3</v>
      </c>
      <c r="D1140">
        <v>3</v>
      </c>
      <c r="E1140">
        <v>1</v>
      </c>
      <c r="F1140">
        <v>3</v>
      </c>
      <c r="G1140">
        <v>2</v>
      </c>
      <c r="H1140">
        <v>3</v>
      </c>
      <c r="I1140">
        <v>4</v>
      </c>
      <c r="J1140">
        <v>1</v>
      </c>
      <c r="K1140">
        <v>1</v>
      </c>
      <c r="L1140">
        <v>3</v>
      </c>
      <c r="M1140">
        <v>2</v>
      </c>
      <c r="N1140">
        <v>1</v>
      </c>
      <c r="O1140">
        <v>4</v>
      </c>
      <c r="P1140">
        <v>2</v>
      </c>
    </row>
    <row r="1141" spans="1:16" x14ac:dyDescent="0.25">
      <c r="A1141" s="9" t="s">
        <v>2480</v>
      </c>
      <c r="B1141">
        <v>2</v>
      </c>
      <c r="C1141">
        <v>4</v>
      </c>
      <c r="D1141">
        <v>3</v>
      </c>
      <c r="E1141">
        <v>4</v>
      </c>
      <c r="F1141">
        <v>4</v>
      </c>
      <c r="G1141">
        <v>4</v>
      </c>
      <c r="H1141">
        <v>1</v>
      </c>
      <c r="I1141">
        <v>1</v>
      </c>
      <c r="J1141">
        <v>3</v>
      </c>
      <c r="K1141">
        <v>1</v>
      </c>
      <c r="L1141">
        <v>1</v>
      </c>
      <c r="M1141">
        <v>2</v>
      </c>
      <c r="N1141">
        <v>3</v>
      </c>
      <c r="O1141">
        <v>3</v>
      </c>
      <c r="P1141">
        <v>3</v>
      </c>
    </row>
    <row r="1142" spans="1:16" x14ac:dyDescent="0.25">
      <c r="A1142" s="9" t="s">
        <v>2481</v>
      </c>
      <c r="B1142">
        <v>1</v>
      </c>
      <c r="C1142">
        <v>1</v>
      </c>
      <c r="D1142">
        <v>4</v>
      </c>
      <c r="E1142">
        <v>4</v>
      </c>
      <c r="F1142">
        <v>2</v>
      </c>
      <c r="G1142">
        <v>2</v>
      </c>
      <c r="H1142">
        <v>2</v>
      </c>
      <c r="I1142">
        <v>4</v>
      </c>
      <c r="J1142">
        <v>1</v>
      </c>
      <c r="K1142">
        <v>4</v>
      </c>
      <c r="L1142">
        <v>4</v>
      </c>
      <c r="M1142">
        <v>1</v>
      </c>
      <c r="N1142">
        <v>1</v>
      </c>
      <c r="O1142">
        <v>3</v>
      </c>
      <c r="P1142">
        <v>2</v>
      </c>
    </row>
    <row r="1143" spans="1:16" x14ac:dyDescent="0.25">
      <c r="A1143" s="9" t="s">
        <v>2482</v>
      </c>
      <c r="B1143">
        <v>2</v>
      </c>
      <c r="C1143">
        <v>2</v>
      </c>
      <c r="D1143">
        <v>4</v>
      </c>
      <c r="E1143">
        <v>3</v>
      </c>
      <c r="F1143">
        <v>3</v>
      </c>
      <c r="G1143">
        <v>1</v>
      </c>
      <c r="H1143">
        <v>2</v>
      </c>
      <c r="I1143">
        <v>4</v>
      </c>
      <c r="J1143">
        <v>1</v>
      </c>
      <c r="K1143">
        <v>3</v>
      </c>
      <c r="L1143">
        <v>3</v>
      </c>
      <c r="M1143">
        <v>4</v>
      </c>
      <c r="N1143">
        <v>3</v>
      </c>
      <c r="O1143">
        <v>2</v>
      </c>
      <c r="P1143">
        <v>3</v>
      </c>
    </row>
    <row r="1144" spans="1:16" x14ac:dyDescent="0.25">
      <c r="A1144" s="9" t="s">
        <v>2483</v>
      </c>
      <c r="B1144">
        <v>2</v>
      </c>
      <c r="C1144">
        <v>3</v>
      </c>
      <c r="D1144">
        <v>4</v>
      </c>
      <c r="E1144">
        <v>1</v>
      </c>
      <c r="F1144">
        <v>1</v>
      </c>
      <c r="G1144">
        <v>1</v>
      </c>
      <c r="H1144">
        <v>2</v>
      </c>
      <c r="I1144">
        <v>2</v>
      </c>
      <c r="J1144">
        <v>4</v>
      </c>
      <c r="K1144">
        <v>1</v>
      </c>
      <c r="L1144">
        <v>1</v>
      </c>
      <c r="M1144">
        <v>1</v>
      </c>
      <c r="N1144">
        <v>3</v>
      </c>
      <c r="O1144">
        <v>3</v>
      </c>
      <c r="P1144">
        <v>4</v>
      </c>
    </row>
    <row r="1145" spans="1:16" x14ac:dyDescent="0.25">
      <c r="A1145" s="9" t="s">
        <v>2484</v>
      </c>
      <c r="B1145">
        <v>1</v>
      </c>
      <c r="C1145">
        <v>2</v>
      </c>
      <c r="D1145">
        <v>3</v>
      </c>
      <c r="E1145">
        <v>3</v>
      </c>
      <c r="F1145">
        <v>3</v>
      </c>
      <c r="G1145">
        <v>4</v>
      </c>
      <c r="H1145">
        <v>4</v>
      </c>
      <c r="I1145">
        <v>4</v>
      </c>
      <c r="J1145">
        <v>1</v>
      </c>
      <c r="K1145">
        <v>1</v>
      </c>
      <c r="L1145">
        <v>4</v>
      </c>
      <c r="M1145">
        <v>2</v>
      </c>
      <c r="N1145">
        <v>3</v>
      </c>
      <c r="O1145">
        <v>3</v>
      </c>
      <c r="P1145">
        <v>3</v>
      </c>
    </row>
    <row r="1146" spans="1:16" x14ac:dyDescent="0.25">
      <c r="A1146" s="9" t="s">
        <v>2485</v>
      </c>
      <c r="B1146">
        <v>2</v>
      </c>
      <c r="C1146">
        <v>4</v>
      </c>
      <c r="D1146">
        <v>4</v>
      </c>
      <c r="E1146">
        <v>2</v>
      </c>
      <c r="F1146">
        <v>1</v>
      </c>
      <c r="G1146">
        <v>1</v>
      </c>
      <c r="H1146">
        <v>2</v>
      </c>
      <c r="I1146">
        <v>2</v>
      </c>
      <c r="J1146">
        <v>3</v>
      </c>
      <c r="K1146">
        <v>3</v>
      </c>
      <c r="L1146">
        <v>3</v>
      </c>
      <c r="M1146">
        <v>1</v>
      </c>
      <c r="N1146">
        <v>1</v>
      </c>
      <c r="O1146">
        <v>3</v>
      </c>
      <c r="P1146">
        <v>3</v>
      </c>
    </row>
    <row r="1147" spans="1:16" x14ac:dyDescent="0.25">
      <c r="A1147" s="9" t="s">
        <v>2486</v>
      </c>
      <c r="B1147">
        <v>4</v>
      </c>
      <c r="C1147">
        <v>1</v>
      </c>
      <c r="D1147">
        <v>1</v>
      </c>
      <c r="E1147">
        <v>1</v>
      </c>
      <c r="F1147">
        <v>4</v>
      </c>
      <c r="G1147">
        <v>2</v>
      </c>
      <c r="H1147">
        <v>3</v>
      </c>
      <c r="I1147">
        <v>4</v>
      </c>
      <c r="J1147">
        <v>4</v>
      </c>
      <c r="K1147">
        <v>4</v>
      </c>
      <c r="L1147">
        <v>2</v>
      </c>
      <c r="M1147">
        <v>1</v>
      </c>
      <c r="N1147">
        <v>2</v>
      </c>
      <c r="O1147">
        <v>4</v>
      </c>
      <c r="P1147">
        <v>3</v>
      </c>
    </row>
    <row r="1148" spans="1:16" x14ac:dyDescent="0.25">
      <c r="A1148" s="9" t="s">
        <v>2487</v>
      </c>
      <c r="B1148">
        <v>4</v>
      </c>
      <c r="C1148">
        <v>2</v>
      </c>
      <c r="D1148">
        <v>1</v>
      </c>
      <c r="E1148">
        <v>3</v>
      </c>
      <c r="F1148">
        <v>4</v>
      </c>
      <c r="G1148">
        <v>3</v>
      </c>
      <c r="H1148">
        <v>1</v>
      </c>
      <c r="I1148">
        <v>4</v>
      </c>
      <c r="J1148">
        <v>2</v>
      </c>
      <c r="K1148">
        <v>2</v>
      </c>
      <c r="L1148">
        <v>2</v>
      </c>
      <c r="M1148">
        <v>3</v>
      </c>
      <c r="N1148">
        <v>4</v>
      </c>
      <c r="O1148">
        <v>2</v>
      </c>
      <c r="P1148">
        <v>3</v>
      </c>
    </row>
    <row r="1149" spans="1:16" x14ac:dyDescent="0.25">
      <c r="A1149" s="9" t="s">
        <v>2488</v>
      </c>
      <c r="B1149">
        <v>1</v>
      </c>
      <c r="C1149">
        <v>3</v>
      </c>
      <c r="D1149">
        <v>4</v>
      </c>
      <c r="E1149">
        <v>1</v>
      </c>
      <c r="F1149">
        <v>3</v>
      </c>
      <c r="G1149">
        <v>1</v>
      </c>
      <c r="H1149">
        <v>1</v>
      </c>
      <c r="I1149">
        <v>3</v>
      </c>
      <c r="J1149">
        <v>4</v>
      </c>
      <c r="K1149">
        <v>3</v>
      </c>
      <c r="L1149">
        <v>2</v>
      </c>
      <c r="M1149">
        <v>1</v>
      </c>
      <c r="N1149">
        <v>4</v>
      </c>
      <c r="O1149">
        <v>1</v>
      </c>
      <c r="P1149">
        <v>4</v>
      </c>
    </row>
    <row r="1150" spans="1:16" x14ac:dyDescent="0.25">
      <c r="A1150" s="9" t="s">
        <v>2489</v>
      </c>
      <c r="B1150">
        <v>2</v>
      </c>
      <c r="C1150">
        <v>1</v>
      </c>
      <c r="D1150">
        <v>4</v>
      </c>
      <c r="E1150">
        <v>1</v>
      </c>
      <c r="F1150">
        <v>1</v>
      </c>
      <c r="G1150">
        <v>2</v>
      </c>
      <c r="H1150">
        <v>4</v>
      </c>
      <c r="I1150">
        <v>4</v>
      </c>
      <c r="J1150">
        <v>4</v>
      </c>
      <c r="K1150">
        <v>2</v>
      </c>
      <c r="L1150">
        <v>4</v>
      </c>
      <c r="M1150">
        <v>2</v>
      </c>
      <c r="N1150">
        <v>1</v>
      </c>
      <c r="O1150">
        <v>4</v>
      </c>
      <c r="P1150">
        <v>2</v>
      </c>
    </row>
    <row r="1151" spans="1:16" x14ac:dyDescent="0.25">
      <c r="A1151" s="9" t="s">
        <v>2490</v>
      </c>
      <c r="B1151">
        <v>3</v>
      </c>
      <c r="C1151">
        <v>4</v>
      </c>
      <c r="D1151">
        <v>1</v>
      </c>
      <c r="E1151">
        <v>3</v>
      </c>
      <c r="F1151">
        <v>4</v>
      </c>
      <c r="G1151">
        <v>1</v>
      </c>
      <c r="H1151">
        <v>4</v>
      </c>
      <c r="I1151">
        <v>3</v>
      </c>
      <c r="J1151">
        <v>4</v>
      </c>
      <c r="K1151">
        <v>4</v>
      </c>
      <c r="L1151">
        <v>2</v>
      </c>
      <c r="M1151">
        <v>2</v>
      </c>
      <c r="N1151">
        <v>4</v>
      </c>
      <c r="O1151">
        <v>3</v>
      </c>
      <c r="P1151">
        <v>3</v>
      </c>
    </row>
    <row r="1152" spans="1:16" x14ac:dyDescent="0.25">
      <c r="A1152" s="9" t="s">
        <v>2491</v>
      </c>
      <c r="B1152">
        <v>1</v>
      </c>
      <c r="C1152">
        <v>1</v>
      </c>
      <c r="D1152">
        <v>4</v>
      </c>
      <c r="E1152">
        <v>2</v>
      </c>
      <c r="F1152">
        <v>3</v>
      </c>
      <c r="G1152">
        <v>4</v>
      </c>
      <c r="H1152">
        <v>3</v>
      </c>
      <c r="I1152">
        <v>3</v>
      </c>
      <c r="J1152">
        <v>3</v>
      </c>
      <c r="K1152">
        <v>4</v>
      </c>
      <c r="L1152">
        <v>4</v>
      </c>
      <c r="M1152">
        <v>3</v>
      </c>
      <c r="N1152">
        <v>1</v>
      </c>
      <c r="O1152">
        <v>3</v>
      </c>
      <c r="P1152">
        <v>1</v>
      </c>
    </row>
    <row r="1153" spans="1:16" x14ac:dyDescent="0.25">
      <c r="A1153" s="9" t="s">
        <v>2492</v>
      </c>
      <c r="B1153">
        <v>3</v>
      </c>
      <c r="C1153">
        <v>1</v>
      </c>
      <c r="D1153">
        <v>4</v>
      </c>
      <c r="E1153">
        <v>3</v>
      </c>
      <c r="F1153">
        <v>1</v>
      </c>
      <c r="G1153">
        <v>2</v>
      </c>
      <c r="H1153">
        <v>3</v>
      </c>
      <c r="I1153">
        <v>1</v>
      </c>
      <c r="J1153">
        <v>2</v>
      </c>
      <c r="K1153">
        <v>1</v>
      </c>
      <c r="L1153">
        <v>4</v>
      </c>
      <c r="M1153">
        <v>4</v>
      </c>
      <c r="N1153">
        <v>2</v>
      </c>
      <c r="O1153">
        <v>3</v>
      </c>
      <c r="P1153">
        <v>4</v>
      </c>
    </row>
    <row r="1154" spans="1:16" x14ac:dyDescent="0.25">
      <c r="A1154" s="9" t="s">
        <v>2493</v>
      </c>
      <c r="B1154">
        <v>4</v>
      </c>
      <c r="C1154">
        <v>3</v>
      </c>
      <c r="D1154">
        <v>4</v>
      </c>
      <c r="E1154">
        <v>3</v>
      </c>
      <c r="F1154">
        <v>1</v>
      </c>
      <c r="G1154">
        <v>3</v>
      </c>
      <c r="H1154">
        <v>4</v>
      </c>
      <c r="I1154">
        <v>1</v>
      </c>
      <c r="J1154">
        <v>2</v>
      </c>
      <c r="K1154">
        <v>1</v>
      </c>
      <c r="L1154">
        <v>1</v>
      </c>
      <c r="M1154">
        <v>1</v>
      </c>
      <c r="N1154">
        <v>2</v>
      </c>
      <c r="O1154">
        <v>2</v>
      </c>
      <c r="P1154">
        <v>3</v>
      </c>
    </row>
    <row r="1155" spans="1:16" x14ac:dyDescent="0.25">
      <c r="A1155" s="9" t="s">
        <v>2494</v>
      </c>
      <c r="B1155">
        <v>3</v>
      </c>
      <c r="C1155">
        <v>1</v>
      </c>
      <c r="D1155">
        <v>1</v>
      </c>
      <c r="E1155">
        <v>2</v>
      </c>
      <c r="F1155">
        <v>3</v>
      </c>
      <c r="G1155">
        <v>2</v>
      </c>
      <c r="H1155">
        <v>4</v>
      </c>
      <c r="I1155">
        <v>2</v>
      </c>
      <c r="J1155">
        <v>4</v>
      </c>
      <c r="K1155">
        <v>2</v>
      </c>
      <c r="L1155">
        <v>1</v>
      </c>
      <c r="M1155">
        <v>1</v>
      </c>
      <c r="N1155">
        <v>4</v>
      </c>
      <c r="O1155">
        <v>4</v>
      </c>
      <c r="P1155">
        <v>2</v>
      </c>
    </row>
    <row r="1156" spans="1:16" x14ac:dyDescent="0.25">
      <c r="A1156" s="9" t="s">
        <v>2495</v>
      </c>
      <c r="B1156">
        <v>1</v>
      </c>
      <c r="C1156">
        <v>4</v>
      </c>
      <c r="D1156">
        <v>2</v>
      </c>
      <c r="E1156">
        <v>4</v>
      </c>
      <c r="F1156">
        <v>1</v>
      </c>
      <c r="G1156">
        <v>2</v>
      </c>
      <c r="H1156">
        <v>1</v>
      </c>
      <c r="I1156">
        <v>1</v>
      </c>
      <c r="J1156">
        <v>2</v>
      </c>
      <c r="K1156">
        <v>1</v>
      </c>
      <c r="L1156">
        <v>2</v>
      </c>
      <c r="M1156">
        <v>4</v>
      </c>
      <c r="N1156">
        <v>2</v>
      </c>
      <c r="O1156">
        <v>4</v>
      </c>
      <c r="P1156">
        <v>2</v>
      </c>
    </row>
    <row r="1157" spans="1:16" x14ac:dyDescent="0.25">
      <c r="A1157" s="9" t="s">
        <v>2496</v>
      </c>
      <c r="B1157">
        <v>2</v>
      </c>
      <c r="C1157">
        <v>2</v>
      </c>
      <c r="D1157">
        <v>4</v>
      </c>
      <c r="E1157">
        <v>3</v>
      </c>
      <c r="F1157">
        <v>2</v>
      </c>
      <c r="G1157">
        <v>2</v>
      </c>
      <c r="H1157">
        <v>4</v>
      </c>
      <c r="I1157">
        <v>1</v>
      </c>
      <c r="J1157">
        <v>4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1</v>
      </c>
    </row>
    <row r="1158" spans="1:16" x14ac:dyDescent="0.25">
      <c r="A1158" s="9" t="s">
        <v>2497</v>
      </c>
      <c r="B1158">
        <v>1</v>
      </c>
      <c r="C1158">
        <v>1</v>
      </c>
      <c r="D1158">
        <v>2</v>
      </c>
      <c r="E1158">
        <v>3</v>
      </c>
      <c r="F1158">
        <v>3</v>
      </c>
      <c r="G1158">
        <v>1</v>
      </c>
      <c r="H1158">
        <v>4</v>
      </c>
      <c r="I1158">
        <v>4</v>
      </c>
      <c r="J1158">
        <v>3</v>
      </c>
      <c r="K1158">
        <v>3</v>
      </c>
      <c r="L1158">
        <v>1</v>
      </c>
      <c r="M1158">
        <v>3</v>
      </c>
      <c r="N1158">
        <v>1</v>
      </c>
      <c r="O1158">
        <v>1</v>
      </c>
      <c r="P1158">
        <v>1</v>
      </c>
    </row>
    <row r="1159" spans="1:16" x14ac:dyDescent="0.25">
      <c r="A1159" s="9" t="s">
        <v>2498</v>
      </c>
      <c r="B1159">
        <v>1</v>
      </c>
      <c r="C1159">
        <v>3</v>
      </c>
      <c r="D1159">
        <v>3</v>
      </c>
      <c r="E1159">
        <v>2</v>
      </c>
      <c r="F1159">
        <v>4</v>
      </c>
      <c r="G1159">
        <v>4</v>
      </c>
      <c r="H1159">
        <v>1</v>
      </c>
      <c r="I1159">
        <v>1</v>
      </c>
      <c r="J1159">
        <v>3</v>
      </c>
      <c r="K1159">
        <v>3</v>
      </c>
      <c r="L1159">
        <v>4</v>
      </c>
      <c r="M1159">
        <v>3</v>
      </c>
      <c r="N1159">
        <v>3</v>
      </c>
      <c r="O1159">
        <v>4</v>
      </c>
      <c r="P1159">
        <v>2</v>
      </c>
    </row>
    <row r="1160" spans="1:16" x14ac:dyDescent="0.25">
      <c r="A1160" s="9" t="s">
        <v>2499</v>
      </c>
      <c r="B1160">
        <v>3</v>
      </c>
      <c r="C1160">
        <v>4</v>
      </c>
      <c r="D1160">
        <v>1</v>
      </c>
      <c r="E1160">
        <v>2</v>
      </c>
      <c r="F1160">
        <v>3</v>
      </c>
      <c r="G1160">
        <v>2</v>
      </c>
      <c r="H1160">
        <v>3</v>
      </c>
      <c r="I1160">
        <v>2</v>
      </c>
      <c r="J1160">
        <v>1</v>
      </c>
      <c r="K1160">
        <v>3</v>
      </c>
      <c r="L1160">
        <v>3</v>
      </c>
      <c r="M1160">
        <v>4</v>
      </c>
      <c r="N1160">
        <v>1</v>
      </c>
      <c r="O1160">
        <v>2</v>
      </c>
      <c r="P1160">
        <v>1</v>
      </c>
    </row>
    <row r="1161" spans="1:16" x14ac:dyDescent="0.25">
      <c r="A1161" s="9" t="s">
        <v>2500</v>
      </c>
      <c r="B1161">
        <v>2</v>
      </c>
      <c r="C1161">
        <v>4</v>
      </c>
      <c r="D1161">
        <v>3</v>
      </c>
      <c r="E1161">
        <v>2</v>
      </c>
      <c r="F1161">
        <v>1</v>
      </c>
      <c r="G1161">
        <v>4</v>
      </c>
      <c r="H1161">
        <v>4</v>
      </c>
      <c r="I1161">
        <v>3</v>
      </c>
      <c r="J1161">
        <v>1</v>
      </c>
      <c r="K1161">
        <v>4</v>
      </c>
      <c r="L1161">
        <v>4</v>
      </c>
      <c r="M1161">
        <v>4</v>
      </c>
      <c r="N1161">
        <v>3</v>
      </c>
      <c r="O1161">
        <v>3</v>
      </c>
      <c r="P1161">
        <v>2</v>
      </c>
    </row>
    <row r="1162" spans="1:16" x14ac:dyDescent="0.25">
      <c r="A1162" s="9" t="s">
        <v>2501</v>
      </c>
      <c r="B1162">
        <v>1</v>
      </c>
      <c r="C1162">
        <v>3</v>
      </c>
      <c r="D1162">
        <v>4</v>
      </c>
      <c r="E1162">
        <v>2</v>
      </c>
      <c r="F1162">
        <v>3</v>
      </c>
      <c r="G1162">
        <v>3</v>
      </c>
      <c r="H1162">
        <v>4</v>
      </c>
      <c r="I1162">
        <v>1</v>
      </c>
      <c r="J1162">
        <v>3</v>
      </c>
      <c r="K1162">
        <v>3</v>
      </c>
      <c r="L1162">
        <v>2</v>
      </c>
      <c r="M1162">
        <v>3</v>
      </c>
      <c r="N1162">
        <v>1</v>
      </c>
      <c r="O1162">
        <v>2</v>
      </c>
      <c r="P1162">
        <v>3</v>
      </c>
    </row>
    <row r="1163" spans="1:16" x14ac:dyDescent="0.25">
      <c r="A1163" s="9" t="s">
        <v>2502</v>
      </c>
      <c r="B1163">
        <v>3</v>
      </c>
      <c r="C1163">
        <v>2</v>
      </c>
      <c r="D1163">
        <v>3</v>
      </c>
      <c r="E1163">
        <v>3</v>
      </c>
      <c r="F1163">
        <v>1</v>
      </c>
      <c r="G1163">
        <v>3</v>
      </c>
      <c r="H1163">
        <v>3</v>
      </c>
      <c r="I1163">
        <v>1</v>
      </c>
      <c r="J1163">
        <v>3</v>
      </c>
      <c r="K1163">
        <v>4</v>
      </c>
      <c r="L1163">
        <v>4</v>
      </c>
      <c r="M1163">
        <v>1</v>
      </c>
      <c r="N1163">
        <v>4</v>
      </c>
      <c r="O1163">
        <v>1</v>
      </c>
      <c r="P1163">
        <v>1</v>
      </c>
    </row>
    <row r="1164" spans="1:16" x14ac:dyDescent="0.25">
      <c r="A1164" s="9" t="s">
        <v>2503</v>
      </c>
      <c r="B1164">
        <v>1</v>
      </c>
      <c r="C1164">
        <v>3</v>
      </c>
      <c r="D1164">
        <v>1</v>
      </c>
      <c r="E1164">
        <v>2</v>
      </c>
      <c r="F1164">
        <v>2</v>
      </c>
      <c r="G1164">
        <v>1</v>
      </c>
      <c r="H1164">
        <v>3</v>
      </c>
      <c r="I1164">
        <v>1</v>
      </c>
      <c r="J1164">
        <v>4</v>
      </c>
      <c r="K1164">
        <v>2</v>
      </c>
      <c r="L1164">
        <v>1</v>
      </c>
      <c r="M1164">
        <v>2</v>
      </c>
      <c r="N1164">
        <v>4</v>
      </c>
      <c r="O1164">
        <v>3</v>
      </c>
      <c r="P1164">
        <v>4</v>
      </c>
    </row>
    <row r="1165" spans="1:16" x14ac:dyDescent="0.25">
      <c r="A1165" s="9" t="s">
        <v>2504</v>
      </c>
      <c r="B1165">
        <v>1</v>
      </c>
      <c r="C1165">
        <v>3</v>
      </c>
      <c r="D1165">
        <v>3</v>
      </c>
      <c r="E1165">
        <v>4</v>
      </c>
      <c r="F1165">
        <v>3</v>
      </c>
      <c r="G1165">
        <v>1</v>
      </c>
      <c r="H1165">
        <v>1</v>
      </c>
      <c r="I1165">
        <v>3</v>
      </c>
      <c r="J1165">
        <v>4</v>
      </c>
      <c r="K1165">
        <v>4</v>
      </c>
      <c r="L1165">
        <v>4</v>
      </c>
      <c r="M1165">
        <v>4</v>
      </c>
      <c r="N1165">
        <v>3</v>
      </c>
      <c r="O1165">
        <v>1</v>
      </c>
      <c r="P1165">
        <v>2</v>
      </c>
    </row>
    <row r="1166" spans="1:16" x14ac:dyDescent="0.25">
      <c r="A1166" s="9" t="s">
        <v>2505</v>
      </c>
      <c r="B1166">
        <v>2</v>
      </c>
      <c r="C1166">
        <v>3</v>
      </c>
      <c r="D1166">
        <v>1</v>
      </c>
      <c r="E1166">
        <v>3</v>
      </c>
      <c r="F1166">
        <v>2</v>
      </c>
      <c r="G1166">
        <v>4</v>
      </c>
      <c r="H1166">
        <v>1</v>
      </c>
      <c r="I1166">
        <v>4</v>
      </c>
      <c r="J1166">
        <v>4</v>
      </c>
      <c r="K1166">
        <v>3</v>
      </c>
      <c r="L1166">
        <v>1</v>
      </c>
      <c r="M1166">
        <v>2</v>
      </c>
      <c r="N1166">
        <v>2</v>
      </c>
      <c r="O1166">
        <v>1</v>
      </c>
      <c r="P1166">
        <v>1</v>
      </c>
    </row>
    <row r="1167" spans="1:16" x14ac:dyDescent="0.25">
      <c r="A1167" s="9" t="s">
        <v>2506</v>
      </c>
      <c r="B1167">
        <v>3</v>
      </c>
      <c r="C1167">
        <v>4</v>
      </c>
      <c r="D1167">
        <v>3</v>
      </c>
      <c r="E1167">
        <v>2</v>
      </c>
      <c r="F1167">
        <v>2</v>
      </c>
      <c r="G1167">
        <v>2</v>
      </c>
      <c r="H1167">
        <v>3</v>
      </c>
      <c r="I1167">
        <v>1</v>
      </c>
      <c r="J1167">
        <v>4</v>
      </c>
      <c r="K1167">
        <v>3</v>
      </c>
      <c r="L1167">
        <v>4</v>
      </c>
      <c r="M1167">
        <v>3</v>
      </c>
      <c r="N1167">
        <v>4</v>
      </c>
      <c r="O1167">
        <v>1</v>
      </c>
      <c r="P1167">
        <v>4</v>
      </c>
    </row>
    <row r="1168" spans="1:16" x14ac:dyDescent="0.25">
      <c r="A1168" s="9" t="s">
        <v>2507</v>
      </c>
      <c r="B1168">
        <v>3</v>
      </c>
      <c r="C1168">
        <v>2</v>
      </c>
      <c r="D1168">
        <v>3</v>
      </c>
      <c r="E1168">
        <v>3</v>
      </c>
      <c r="F1168">
        <v>4</v>
      </c>
      <c r="G1168">
        <v>1</v>
      </c>
      <c r="H1168">
        <v>3</v>
      </c>
      <c r="I1168">
        <v>3</v>
      </c>
      <c r="J1168">
        <v>1</v>
      </c>
      <c r="K1168">
        <v>4</v>
      </c>
      <c r="L1168">
        <v>1</v>
      </c>
      <c r="M1168">
        <v>3</v>
      </c>
      <c r="N1168">
        <v>2</v>
      </c>
      <c r="O1168">
        <v>2</v>
      </c>
      <c r="P1168">
        <v>3</v>
      </c>
    </row>
    <row r="1169" spans="1:16" x14ac:dyDescent="0.25">
      <c r="A1169" s="9" t="s">
        <v>2508</v>
      </c>
      <c r="B1169">
        <v>4</v>
      </c>
      <c r="C1169">
        <v>4</v>
      </c>
      <c r="D1169">
        <v>3</v>
      </c>
      <c r="E1169">
        <v>4</v>
      </c>
      <c r="F1169">
        <v>4</v>
      </c>
      <c r="G1169">
        <v>2</v>
      </c>
      <c r="H1169">
        <v>1</v>
      </c>
      <c r="I1169">
        <v>4</v>
      </c>
      <c r="J1169">
        <v>2</v>
      </c>
      <c r="K1169">
        <v>3</v>
      </c>
      <c r="L1169">
        <v>1</v>
      </c>
      <c r="M1169">
        <v>3</v>
      </c>
      <c r="N1169">
        <v>2</v>
      </c>
      <c r="O1169">
        <v>1</v>
      </c>
      <c r="P1169">
        <v>4</v>
      </c>
    </row>
    <row r="1170" spans="1:16" x14ac:dyDescent="0.25">
      <c r="A1170" s="9" t="s">
        <v>2509</v>
      </c>
      <c r="B1170">
        <v>2</v>
      </c>
      <c r="C1170">
        <v>1</v>
      </c>
      <c r="D1170">
        <v>1</v>
      </c>
      <c r="E1170">
        <v>2</v>
      </c>
      <c r="F1170">
        <v>1</v>
      </c>
      <c r="G1170">
        <v>1</v>
      </c>
      <c r="H1170">
        <v>1</v>
      </c>
      <c r="I1170">
        <v>2</v>
      </c>
      <c r="J1170">
        <v>4</v>
      </c>
      <c r="K1170">
        <v>2</v>
      </c>
      <c r="L1170">
        <v>3</v>
      </c>
      <c r="M1170">
        <v>1</v>
      </c>
      <c r="N1170">
        <v>4</v>
      </c>
      <c r="O1170">
        <v>3</v>
      </c>
      <c r="P1170">
        <v>4</v>
      </c>
    </row>
    <row r="1171" spans="1:16" x14ac:dyDescent="0.25">
      <c r="A1171" s="9" t="s">
        <v>1220</v>
      </c>
      <c r="B1171">
        <v>4</v>
      </c>
      <c r="C1171">
        <v>3</v>
      </c>
      <c r="D1171">
        <v>1</v>
      </c>
      <c r="E1171">
        <v>3</v>
      </c>
      <c r="F1171">
        <v>1</v>
      </c>
      <c r="G1171">
        <v>3</v>
      </c>
      <c r="H1171">
        <v>2</v>
      </c>
      <c r="I1171">
        <v>3</v>
      </c>
      <c r="J1171">
        <v>4</v>
      </c>
      <c r="K1171">
        <v>4</v>
      </c>
      <c r="L1171">
        <v>3</v>
      </c>
      <c r="M1171">
        <v>4</v>
      </c>
      <c r="N1171">
        <v>2</v>
      </c>
      <c r="O1171">
        <v>4</v>
      </c>
      <c r="P1171">
        <v>3</v>
      </c>
    </row>
    <row r="1172" spans="1:16" x14ac:dyDescent="0.25">
      <c r="A1172" s="9" t="s">
        <v>1221</v>
      </c>
      <c r="B1172">
        <v>3</v>
      </c>
      <c r="C1172">
        <v>2</v>
      </c>
      <c r="D1172">
        <v>3</v>
      </c>
      <c r="E1172">
        <v>1</v>
      </c>
      <c r="F1172">
        <v>1</v>
      </c>
      <c r="G1172">
        <v>2</v>
      </c>
      <c r="H1172">
        <v>4</v>
      </c>
      <c r="I1172">
        <v>2</v>
      </c>
      <c r="J1172">
        <v>3</v>
      </c>
      <c r="K1172">
        <v>4</v>
      </c>
      <c r="L1172">
        <v>4</v>
      </c>
      <c r="M1172">
        <v>3</v>
      </c>
      <c r="N1172">
        <v>3</v>
      </c>
      <c r="O1172">
        <v>2</v>
      </c>
      <c r="P1172">
        <v>2</v>
      </c>
    </row>
    <row r="1173" spans="1:16" x14ac:dyDescent="0.25">
      <c r="A1173" s="9" t="s">
        <v>1222</v>
      </c>
      <c r="B1173">
        <v>1</v>
      </c>
      <c r="C1173">
        <v>2</v>
      </c>
      <c r="D1173">
        <v>2</v>
      </c>
      <c r="E1173">
        <v>4</v>
      </c>
      <c r="F1173">
        <v>1</v>
      </c>
      <c r="G1173">
        <v>1</v>
      </c>
      <c r="H1173">
        <v>1</v>
      </c>
      <c r="I1173">
        <v>4</v>
      </c>
      <c r="J1173">
        <v>1</v>
      </c>
      <c r="K1173">
        <v>1</v>
      </c>
      <c r="L1173">
        <v>2</v>
      </c>
      <c r="M1173">
        <v>4</v>
      </c>
      <c r="N1173">
        <v>2</v>
      </c>
      <c r="O1173">
        <v>1</v>
      </c>
      <c r="P1173">
        <v>3</v>
      </c>
    </row>
    <row r="1174" spans="1:16" x14ac:dyDescent="0.25">
      <c r="A1174" s="9" t="s">
        <v>1223</v>
      </c>
      <c r="B1174">
        <v>3</v>
      </c>
      <c r="C1174">
        <v>3</v>
      </c>
      <c r="D1174">
        <v>1</v>
      </c>
      <c r="E1174">
        <v>4</v>
      </c>
      <c r="F1174">
        <v>1</v>
      </c>
      <c r="G1174">
        <v>2</v>
      </c>
      <c r="H1174">
        <v>3</v>
      </c>
      <c r="I1174">
        <v>4</v>
      </c>
      <c r="J1174">
        <v>4</v>
      </c>
      <c r="K1174">
        <v>1</v>
      </c>
      <c r="L1174">
        <v>4</v>
      </c>
      <c r="M1174">
        <v>4</v>
      </c>
      <c r="N1174">
        <v>3</v>
      </c>
      <c r="O1174">
        <v>2</v>
      </c>
      <c r="P1174">
        <v>2</v>
      </c>
    </row>
    <row r="1175" spans="1:16" x14ac:dyDescent="0.25">
      <c r="A1175" s="9" t="s">
        <v>1224</v>
      </c>
      <c r="B1175">
        <v>2</v>
      </c>
      <c r="C1175">
        <v>1</v>
      </c>
      <c r="D1175">
        <v>3</v>
      </c>
      <c r="E1175">
        <v>3</v>
      </c>
      <c r="F1175">
        <v>3</v>
      </c>
      <c r="G1175">
        <v>4</v>
      </c>
      <c r="H1175">
        <v>4</v>
      </c>
      <c r="I1175">
        <v>1</v>
      </c>
      <c r="J1175">
        <v>1</v>
      </c>
      <c r="K1175">
        <v>2</v>
      </c>
      <c r="L1175">
        <v>1</v>
      </c>
      <c r="M1175">
        <v>3</v>
      </c>
      <c r="N1175">
        <v>1</v>
      </c>
      <c r="O1175">
        <v>2</v>
      </c>
      <c r="P1175">
        <v>3</v>
      </c>
    </row>
    <row r="1176" spans="1:16" x14ac:dyDescent="0.25">
      <c r="A1176" s="9" t="s">
        <v>1225</v>
      </c>
      <c r="B1176">
        <v>3</v>
      </c>
      <c r="C1176">
        <v>2</v>
      </c>
      <c r="D1176">
        <v>4</v>
      </c>
      <c r="E1176">
        <v>4</v>
      </c>
      <c r="F1176">
        <v>2</v>
      </c>
      <c r="G1176">
        <v>4</v>
      </c>
      <c r="H1176">
        <v>4</v>
      </c>
      <c r="I1176">
        <v>2</v>
      </c>
      <c r="J1176">
        <v>2</v>
      </c>
      <c r="K1176">
        <v>4</v>
      </c>
      <c r="L1176">
        <v>2</v>
      </c>
      <c r="M1176">
        <v>2</v>
      </c>
      <c r="N1176">
        <v>3</v>
      </c>
      <c r="O1176">
        <v>3</v>
      </c>
      <c r="P1176">
        <v>4</v>
      </c>
    </row>
    <row r="1177" spans="1:16" x14ac:dyDescent="0.25">
      <c r="A1177" s="9" t="s">
        <v>1231</v>
      </c>
      <c r="B1177">
        <v>4</v>
      </c>
      <c r="C1177">
        <v>1</v>
      </c>
      <c r="D1177">
        <v>1</v>
      </c>
      <c r="E1177">
        <v>2</v>
      </c>
      <c r="F1177">
        <v>3</v>
      </c>
      <c r="G1177">
        <v>2</v>
      </c>
      <c r="H1177">
        <v>3</v>
      </c>
      <c r="I1177">
        <v>4</v>
      </c>
      <c r="J1177">
        <v>4</v>
      </c>
      <c r="K1177">
        <v>2</v>
      </c>
      <c r="L1177">
        <v>3</v>
      </c>
      <c r="M1177">
        <v>4</v>
      </c>
      <c r="N1177">
        <v>3</v>
      </c>
      <c r="O1177">
        <v>3</v>
      </c>
      <c r="P1177">
        <v>4</v>
      </c>
    </row>
    <row r="1178" spans="1:16" x14ac:dyDescent="0.25">
      <c r="A1178" s="9" t="s">
        <v>1232</v>
      </c>
      <c r="B1178">
        <v>4</v>
      </c>
      <c r="C1178">
        <v>3</v>
      </c>
      <c r="D1178">
        <v>3</v>
      </c>
      <c r="E1178">
        <v>4</v>
      </c>
      <c r="F1178">
        <v>4</v>
      </c>
      <c r="G1178">
        <v>2</v>
      </c>
      <c r="H1178">
        <v>2</v>
      </c>
      <c r="I1178">
        <v>4</v>
      </c>
      <c r="J1178">
        <v>2</v>
      </c>
      <c r="K1178">
        <v>3</v>
      </c>
      <c r="L1178">
        <v>1</v>
      </c>
      <c r="M1178">
        <v>1</v>
      </c>
      <c r="N1178">
        <v>3</v>
      </c>
      <c r="O1178">
        <v>4</v>
      </c>
      <c r="P1178">
        <v>1</v>
      </c>
    </row>
    <row r="1179" spans="1:16" x14ac:dyDescent="0.25">
      <c r="A1179" s="9" t="s">
        <v>1233</v>
      </c>
      <c r="B1179">
        <v>4</v>
      </c>
      <c r="C1179">
        <v>3</v>
      </c>
      <c r="D1179">
        <v>1</v>
      </c>
      <c r="E1179">
        <v>4</v>
      </c>
      <c r="F1179">
        <v>3</v>
      </c>
      <c r="G1179">
        <v>1</v>
      </c>
      <c r="H1179">
        <v>1</v>
      </c>
      <c r="I1179">
        <v>2</v>
      </c>
      <c r="J1179">
        <v>2</v>
      </c>
      <c r="K1179">
        <v>3</v>
      </c>
      <c r="L1179">
        <v>1</v>
      </c>
      <c r="M1179">
        <v>3</v>
      </c>
      <c r="N1179">
        <v>1</v>
      </c>
      <c r="O1179">
        <v>1</v>
      </c>
      <c r="P1179">
        <v>4</v>
      </c>
    </row>
    <row r="1180" spans="1:16" x14ac:dyDescent="0.25">
      <c r="A1180" s="9" t="s">
        <v>1234</v>
      </c>
      <c r="B1180">
        <v>3</v>
      </c>
      <c r="C1180">
        <v>2</v>
      </c>
      <c r="D1180">
        <v>3</v>
      </c>
      <c r="E1180">
        <v>1</v>
      </c>
      <c r="F1180">
        <v>2</v>
      </c>
      <c r="G1180">
        <v>3</v>
      </c>
      <c r="H1180">
        <v>2</v>
      </c>
      <c r="I1180">
        <v>2</v>
      </c>
      <c r="J1180">
        <v>2</v>
      </c>
      <c r="K1180">
        <v>3</v>
      </c>
      <c r="L1180">
        <v>1</v>
      </c>
      <c r="M1180">
        <v>4</v>
      </c>
      <c r="N1180">
        <v>4</v>
      </c>
      <c r="O1180">
        <v>3</v>
      </c>
      <c r="P1180">
        <v>1</v>
      </c>
    </row>
    <row r="1181" spans="1:16" x14ac:dyDescent="0.25">
      <c r="A1181" s="9" t="s">
        <v>1235</v>
      </c>
      <c r="B1181">
        <v>3</v>
      </c>
      <c r="C1181">
        <v>3</v>
      </c>
      <c r="D1181">
        <v>2</v>
      </c>
      <c r="E1181">
        <v>4</v>
      </c>
      <c r="F1181">
        <v>4</v>
      </c>
      <c r="G1181">
        <v>1</v>
      </c>
      <c r="H1181">
        <v>1</v>
      </c>
      <c r="I1181">
        <v>3</v>
      </c>
      <c r="J1181">
        <v>1</v>
      </c>
      <c r="K1181">
        <v>2</v>
      </c>
      <c r="L1181">
        <v>1</v>
      </c>
      <c r="M1181">
        <v>3</v>
      </c>
      <c r="N1181">
        <v>2</v>
      </c>
      <c r="O1181">
        <v>2</v>
      </c>
      <c r="P1181">
        <v>2</v>
      </c>
    </row>
    <row r="1182" spans="1:16" x14ac:dyDescent="0.25">
      <c r="A1182" s="9" t="s">
        <v>1236</v>
      </c>
      <c r="B1182">
        <v>3</v>
      </c>
      <c r="C1182">
        <v>1</v>
      </c>
      <c r="D1182">
        <v>2</v>
      </c>
      <c r="E1182">
        <v>1</v>
      </c>
      <c r="F1182">
        <v>2</v>
      </c>
      <c r="G1182">
        <v>4</v>
      </c>
      <c r="H1182">
        <v>3</v>
      </c>
      <c r="I1182">
        <v>1</v>
      </c>
      <c r="J1182">
        <v>1</v>
      </c>
      <c r="K1182">
        <v>2</v>
      </c>
      <c r="L1182">
        <v>4</v>
      </c>
      <c r="M1182">
        <v>1</v>
      </c>
      <c r="N1182">
        <v>3</v>
      </c>
      <c r="O1182">
        <v>2</v>
      </c>
      <c r="P1182">
        <v>4</v>
      </c>
    </row>
    <row r="1183" spans="1:16" x14ac:dyDescent="0.25">
      <c r="A1183" s="9" t="s">
        <v>1237</v>
      </c>
      <c r="B1183">
        <v>1</v>
      </c>
      <c r="C1183">
        <v>2</v>
      </c>
      <c r="D1183">
        <v>1</v>
      </c>
      <c r="E1183">
        <v>1</v>
      </c>
      <c r="F1183">
        <v>3</v>
      </c>
      <c r="G1183">
        <v>4</v>
      </c>
      <c r="H1183">
        <v>4</v>
      </c>
      <c r="I1183">
        <v>2</v>
      </c>
      <c r="J1183">
        <v>4</v>
      </c>
      <c r="K1183">
        <v>2</v>
      </c>
      <c r="L1183">
        <v>3</v>
      </c>
      <c r="M1183">
        <v>1</v>
      </c>
      <c r="N1183">
        <v>4</v>
      </c>
      <c r="O1183">
        <v>3</v>
      </c>
      <c r="P1183">
        <v>2</v>
      </c>
    </row>
    <row r="1184" spans="1:16" x14ac:dyDescent="0.25">
      <c r="A1184" s="9" t="s">
        <v>1238</v>
      </c>
      <c r="B1184">
        <v>2</v>
      </c>
      <c r="C1184">
        <v>2</v>
      </c>
      <c r="D1184">
        <v>4</v>
      </c>
      <c r="E1184">
        <v>3</v>
      </c>
      <c r="F1184">
        <v>3</v>
      </c>
      <c r="G1184">
        <v>1</v>
      </c>
      <c r="H1184">
        <v>3</v>
      </c>
      <c r="I1184">
        <v>4</v>
      </c>
      <c r="J1184">
        <v>2</v>
      </c>
      <c r="K1184">
        <v>2</v>
      </c>
      <c r="L1184">
        <v>2</v>
      </c>
      <c r="M1184">
        <v>4</v>
      </c>
      <c r="N1184">
        <v>3</v>
      </c>
      <c r="O1184">
        <v>3</v>
      </c>
      <c r="P1184">
        <v>1</v>
      </c>
    </row>
    <row r="1185" spans="1:16" x14ac:dyDescent="0.25">
      <c r="A1185" s="9" t="s">
        <v>1239</v>
      </c>
      <c r="B1185">
        <v>2</v>
      </c>
      <c r="C1185">
        <v>2</v>
      </c>
      <c r="D1185">
        <v>3</v>
      </c>
      <c r="E1185">
        <v>3</v>
      </c>
      <c r="F1185">
        <v>1</v>
      </c>
      <c r="G1185">
        <v>3</v>
      </c>
      <c r="H1185">
        <v>4</v>
      </c>
      <c r="I1185">
        <v>4</v>
      </c>
      <c r="J1185">
        <v>1</v>
      </c>
      <c r="K1185">
        <v>4</v>
      </c>
      <c r="L1185">
        <v>4</v>
      </c>
      <c r="M1185">
        <v>2</v>
      </c>
      <c r="N1185">
        <v>2</v>
      </c>
      <c r="O1185">
        <v>1</v>
      </c>
      <c r="P1185">
        <v>3</v>
      </c>
    </row>
    <row r="1186" spans="1:16" x14ac:dyDescent="0.25">
      <c r="A1186" s="9" t="s">
        <v>1240</v>
      </c>
      <c r="B1186">
        <v>4</v>
      </c>
      <c r="C1186">
        <v>2</v>
      </c>
      <c r="D1186">
        <v>4</v>
      </c>
      <c r="E1186">
        <v>4</v>
      </c>
      <c r="F1186">
        <v>4</v>
      </c>
      <c r="G1186">
        <v>3</v>
      </c>
      <c r="H1186">
        <v>4</v>
      </c>
      <c r="I1186">
        <v>3</v>
      </c>
      <c r="J1186">
        <v>3</v>
      </c>
      <c r="K1186">
        <v>3</v>
      </c>
      <c r="L1186">
        <v>3</v>
      </c>
      <c r="M1186">
        <v>2</v>
      </c>
      <c r="N1186">
        <v>3</v>
      </c>
      <c r="O1186">
        <v>3</v>
      </c>
      <c r="P1186">
        <v>3</v>
      </c>
    </row>
    <row r="1187" spans="1:16" x14ac:dyDescent="0.25">
      <c r="A1187" s="9" t="s">
        <v>1241</v>
      </c>
      <c r="B1187">
        <v>1</v>
      </c>
      <c r="C1187">
        <v>1</v>
      </c>
      <c r="D1187">
        <v>4</v>
      </c>
      <c r="E1187">
        <v>4</v>
      </c>
      <c r="F1187">
        <v>3</v>
      </c>
      <c r="G1187">
        <v>2</v>
      </c>
      <c r="H1187">
        <v>4</v>
      </c>
      <c r="I1187">
        <v>3</v>
      </c>
      <c r="J1187">
        <v>2</v>
      </c>
      <c r="K1187">
        <v>3</v>
      </c>
      <c r="L1187">
        <v>1</v>
      </c>
      <c r="M1187">
        <v>3</v>
      </c>
      <c r="N1187">
        <v>2</v>
      </c>
      <c r="O1187">
        <v>1</v>
      </c>
      <c r="P1187">
        <v>3</v>
      </c>
    </row>
    <row r="1188" spans="1:16" x14ac:dyDescent="0.25">
      <c r="A1188" s="9" t="s">
        <v>1242</v>
      </c>
      <c r="B1188">
        <v>4</v>
      </c>
      <c r="C1188">
        <v>1</v>
      </c>
      <c r="D1188">
        <v>2</v>
      </c>
      <c r="E1188">
        <v>1</v>
      </c>
      <c r="F1188">
        <v>2</v>
      </c>
      <c r="G1188">
        <v>1</v>
      </c>
      <c r="H1188">
        <v>2</v>
      </c>
      <c r="I1188">
        <v>2</v>
      </c>
      <c r="J1188">
        <v>3</v>
      </c>
      <c r="K1188">
        <v>1</v>
      </c>
      <c r="L1188">
        <v>4</v>
      </c>
      <c r="M1188">
        <v>2</v>
      </c>
      <c r="N1188">
        <v>3</v>
      </c>
      <c r="O1188">
        <v>1</v>
      </c>
      <c r="P1188">
        <v>2</v>
      </c>
    </row>
    <row r="1189" spans="1:16" x14ac:dyDescent="0.25">
      <c r="A1189" s="9" t="s">
        <v>1243</v>
      </c>
      <c r="B1189">
        <v>3</v>
      </c>
      <c r="C1189">
        <v>3</v>
      </c>
      <c r="D1189">
        <v>1</v>
      </c>
      <c r="E1189">
        <v>2</v>
      </c>
      <c r="F1189">
        <v>3</v>
      </c>
      <c r="G1189">
        <v>2</v>
      </c>
      <c r="H1189">
        <v>3</v>
      </c>
      <c r="I1189">
        <v>2</v>
      </c>
      <c r="J1189">
        <v>3</v>
      </c>
      <c r="K1189">
        <v>2</v>
      </c>
      <c r="L1189">
        <v>2</v>
      </c>
      <c r="M1189">
        <v>2</v>
      </c>
      <c r="N1189">
        <v>3</v>
      </c>
      <c r="O1189">
        <v>1</v>
      </c>
      <c r="P1189">
        <v>3</v>
      </c>
    </row>
    <row r="1190" spans="1:16" x14ac:dyDescent="0.25">
      <c r="A1190" s="9" t="s">
        <v>1244</v>
      </c>
      <c r="B1190">
        <v>4</v>
      </c>
      <c r="C1190">
        <v>1</v>
      </c>
      <c r="D1190">
        <v>4</v>
      </c>
      <c r="E1190">
        <v>1</v>
      </c>
      <c r="F1190">
        <v>1</v>
      </c>
      <c r="G1190">
        <v>2</v>
      </c>
      <c r="H1190">
        <v>4</v>
      </c>
      <c r="I1190">
        <v>2</v>
      </c>
      <c r="J1190">
        <v>3</v>
      </c>
      <c r="K1190">
        <v>1</v>
      </c>
      <c r="L1190">
        <v>3</v>
      </c>
      <c r="M1190">
        <v>4</v>
      </c>
      <c r="N1190">
        <v>2</v>
      </c>
      <c r="O1190">
        <v>1</v>
      </c>
      <c r="P1190">
        <v>3</v>
      </c>
    </row>
    <row r="1191" spans="1:16" x14ac:dyDescent="0.25">
      <c r="A1191" s="9" t="s">
        <v>1245</v>
      </c>
      <c r="B1191">
        <v>3</v>
      </c>
      <c r="C1191">
        <v>2</v>
      </c>
      <c r="D1191">
        <v>2</v>
      </c>
      <c r="E1191">
        <v>1</v>
      </c>
      <c r="F1191">
        <v>1</v>
      </c>
      <c r="G1191">
        <v>2</v>
      </c>
      <c r="H1191">
        <v>2</v>
      </c>
      <c r="I1191">
        <v>2</v>
      </c>
      <c r="J1191">
        <v>1</v>
      </c>
      <c r="K1191">
        <v>3</v>
      </c>
      <c r="L1191">
        <v>4</v>
      </c>
      <c r="M1191">
        <v>1</v>
      </c>
      <c r="N1191">
        <v>3</v>
      </c>
      <c r="O1191">
        <v>1</v>
      </c>
      <c r="P1191">
        <v>4</v>
      </c>
    </row>
    <row r="1192" spans="1:16" x14ac:dyDescent="0.25">
      <c r="A1192" s="9" t="s">
        <v>1246</v>
      </c>
      <c r="B1192">
        <v>3</v>
      </c>
      <c r="C1192">
        <v>4</v>
      </c>
      <c r="D1192">
        <v>1</v>
      </c>
      <c r="E1192">
        <v>1</v>
      </c>
      <c r="F1192">
        <v>4</v>
      </c>
      <c r="G1192">
        <v>1</v>
      </c>
      <c r="H1192">
        <v>2</v>
      </c>
      <c r="I1192">
        <v>4</v>
      </c>
      <c r="J1192">
        <v>1</v>
      </c>
      <c r="K1192">
        <v>2</v>
      </c>
      <c r="L1192">
        <v>3</v>
      </c>
      <c r="M1192">
        <v>4</v>
      </c>
      <c r="N1192">
        <v>1</v>
      </c>
      <c r="O1192">
        <v>2</v>
      </c>
      <c r="P1192">
        <v>2</v>
      </c>
    </row>
    <row r="1193" spans="1:16" x14ac:dyDescent="0.25">
      <c r="A1193" s="9" t="s">
        <v>1247</v>
      </c>
      <c r="B1193">
        <v>3</v>
      </c>
      <c r="C1193">
        <v>3</v>
      </c>
      <c r="D1193">
        <v>4</v>
      </c>
      <c r="E1193">
        <v>3</v>
      </c>
      <c r="F1193">
        <v>4</v>
      </c>
      <c r="G1193">
        <v>1</v>
      </c>
      <c r="H1193">
        <v>4</v>
      </c>
      <c r="I1193">
        <v>2</v>
      </c>
      <c r="J1193">
        <v>1</v>
      </c>
      <c r="K1193">
        <v>1</v>
      </c>
      <c r="L1193">
        <v>2</v>
      </c>
      <c r="M1193">
        <v>3</v>
      </c>
      <c r="N1193">
        <v>2</v>
      </c>
      <c r="O1193">
        <v>1</v>
      </c>
      <c r="P1193">
        <v>4</v>
      </c>
    </row>
    <row r="1194" spans="1:16" x14ac:dyDescent="0.25">
      <c r="A1194" s="9" t="s">
        <v>1248</v>
      </c>
      <c r="B1194">
        <v>2</v>
      </c>
      <c r="C1194">
        <v>2</v>
      </c>
      <c r="D1194">
        <v>2</v>
      </c>
      <c r="E1194">
        <v>4</v>
      </c>
      <c r="F1194">
        <v>2</v>
      </c>
      <c r="G1194">
        <v>1</v>
      </c>
      <c r="H1194">
        <v>2</v>
      </c>
      <c r="I1194">
        <v>2</v>
      </c>
      <c r="J1194">
        <v>2</v>
      </c>
      <c r="K1194">
        <v>3</v>
      </c>
      <c r="L1194">
        <v>2</v>
      </c>
      <c r="M1194">
        <v>4</v>
      </c>
      <c r="N1194">
        <v>1</v>
      </c>
      <c r="O1194">
        <v>4</v>
      </c>
      <c r="P1194">
        <v>3</v>
      </c>
    </row>
    <row r="1195" spans="1:16" x14ac:dyDescent="0.25">
      <c r="A1195" s="9" t="s">
        <v>1249</v>
      </c>
      <c r="B1195">
        <v>2</v>
      </c>
      <c r="C1195">
        <v>1</v>
      </c>
      <c r="D1195">
        <v>2</v>
      </c>
      <c r="E1195">
        <v>3</v>
      </c>
      <c r="F1195">
        <v>4</v>
      </c>
      <c r="G1195">
        <v>3</v>
      </c>
      <c r="H1195">
        <v>3</v>
      </c>
      <c r="I1195">
        <v>3</v>
      </c>
      <c r="J1195">
        <v>2</v>
      </c>
      <c r="K1195">
        <v>4</v>
      </c>
      <c r="L1195">
        <v>1</v>
      </c>
      <c r="M1195">
        <v>3</v>
      </c>
      <c r="N1195">
        <v>4</v>
      </c>
      <c r="O1195">
        <v>2</v>
      </c>
      <c r="P1195">
        <v>3</v>
      </c>
    </row>
    <row r="1196" spans="1:16" x14ac:dyDescent="0.25">
      <c r="A1196" s="9" t="s">
        <v>1250</v>
      </c>
      <c r="B1196">
        <v>1</v>
      </c>
      <c r="C1196">
        <v>2</v>
      </c>
      <c r="D1196">
        <v>2</v>
      </c>
      <c r="E1196">
        <v>2</v>
      </c>
      <c r="F1196">
        <v>1</v>
      </c>
      <c r="G1196">
        <v>2</v>
      </c>
      <c r="H1196">
        <v>3</v>
      </c>
      <c r="I1196">
        <v>2</v>
      </c>
      <c r="J1196">
        <v>1</v>
      </c>
      <c r="K1196">
        <v>4</v>
      </c>
      <c r="L1196">
        <v>4</v>
      </c>
      <c r="M1196">
        <v>2</v>
      </c>
      <c r="N1196">
        <v>3</v>
      </c>
      <c r="O1196">
        <v>3</v>
      </c>
      <c r="P1196">
        <v>1</v>
      </c>
    </row>
    <row r="1197" spans="1:16" x14ac:dyDescent="0.25">
      <c r="A1197" s="9" t="s">
        <v>1251</v>
      </c>
      <c r="B1197">
        <v>4</v>
      </c>
      <c r="C1197">
        <v>1</v>
      </c>
      <c r="D1197">
        <v>4</v>
      </c>
      <c r="E1197">
        <v>2</v>
      </c>
      <c r="F1197">
        <v>1</v>
      </c>
      <c r="G1197">
        <v>1</v>
      </c>
      <c r="H1197">
        <v>4</v>
      </c>
      <c r="I1197">
        <v>1</v>
      </c>
      <c r="J1197">
        <v>2</v>
      </c>
      <c r="K1197">
        <v>1</v>
      </c>
      <c r="L1197">
        <v>3</v>
      </c>
      <c r="M1197">
        <v>3</v>
      </c>
      <c r="N1197">
        <v>3</v>
      </c>
      <c r="O1197">
        <v>4</v>
      </c>
      <c r="P1197">
        <v>4</v>
      </c>
    </row>
    <row r="1198" spans="1:16" x14ac:dyDescent="0.25">
      <c r="A1198" s="9" t="s">
        <v>1252</v>
      </c>
      <c r="B1198">
        <v>1</v>
      </c>
      <c r="C1198">
        <v>2</v>
      </c>
      <c r="D1198">
        <v>1</v>
      </c>
      <c r="E1198">
        <v>1</v>
      </c>
      <c r="F1198">
        <v>4</v>
      </c>
      <c r="G1198">
        <v>2</v>
      </c>
      <c r="H1198">
        <v>2</v>
      </c>
      <c r="I1198">
        <v>1</v>
      </c>
      <c r="J1198">
        <v>1</v>
      </c>
      <c r="K1198">
        <v>3</v>
      </c>
      <c r="L1198">
        <v>1</v>
      </c>
      <c r="M1198">
        <v>3</v>
      </c>
      <c r="N1198">
        <v>3</v>
      </c>
      <c r="O1198">
        <v>4</v>
      </c>
      <c r="P1198">
        <v>1</v>
      </c>
    </row>
    <row r="1199" spans="1:16" x14ac:dyDescent="0.25">
      <c r="A1199" s="9" t="s">
        <v>1253</v>
      </c>
      <c r="B1199">
        <v>2</v>
      </c>
      <c r="C1199">
        <v>3</v>
      </c>
      <c r="D1199">
        <v>4</v>
      </c>
      <c r="E1199">
        <v>2</v>
      </c>
      <c r="F1199">
        <v>2</v>
      </c>
      <c r="G1199">
        <v>1</v>
      </c>
      <c r="H1199">
        <v>4</v>
      </c>
      <c r="I1199">
        <v>3</v>
      </c>
      <c r="J1199">
        <v>4</v>
      </c>
      <c r="K1199">
        <v>4</v>
      </c>
      <c r="L1199">
        <v>4</v>
      </c>
      <c r="M1199">
        <v>1</v>
      </c>
      <c r="N1199">
        <v>4</v>
      </c>
      <c r="O1199">
        <v>2</v>
      </c>
      <c r="P1199">
        <v>4</v>
      </c>
    </row>
    <row r="1200" spans="1:16" x14ac:dyDescent="0.25">
      <c r="A1200" s="9" t="s">
        <v>1254</v>
      </c>
      <c r="B1200">
        <v>2</v>
      </c>
      <c r="C1200">
        <v>1</v>
      </c>
      <c r="D1200">
        <v>3</v>
      </c>
      <c r="E1200">
        <v>4</v>
      </c>
      <c r="F1200">
        <v>2</v>
      </c>
      <c r="G1200">
        <v>3</v>
      </c>
      <c r="H1200">
        <v>3</v>
      </c>
      <c r="I1200">
        <v>3</v>
      </c>
      <c r="J1200">
        <v>1</v>
      </c>
      <c r="K1200">
        <v>1</v>
      </c>
      <c r="L1200">
        <v>4</v>
      </c>
      <c r="M1200">
        <v>4</v>
      </c>
      <c r="N1200">
        <v>3</v>
      </c>
      <c r="O1200">
        <v>3</v>
      </c>
      <c r="P1200">
        <v>4</v>
      </c>
    </row>
    <row r="1201" spans="1:16" x14ac:dyDescent="0.25">
      <c r="A1201" s="9" t="s">
        <v>1257</v>
      </c>
      <c r="B1201">
        <v>3</v>
      </c>
      <c r="C1201">
        <v>4</v>
      </c>
      <c r="D1201">
        <v>3</v>
      </c>
      <c r="E1201">
        <v>4</v>
      </c>
      <c r="F1201">
        <v>3</v>
      </c>
      <c r="G1201">
        <v>3</v>
      </c>
      <c r="H1201">
        <v>3</v>
      </c>
      <c r="I1201">
        <v>2</v>
      </c>
      <c r="J1201">
        <v>3</v>
      </c>
      <c r="K1201">
        <v>2</v>
      </c>
      <c r="L1201">
        <v>1</v>
      </c>
      <c r="M1201">
        <v>2</v>
      </c>
      <c r="N1201">
        <v>1</v>
      </c>
      <c r="O1201">
        <v>1</v>
      </c>
      <c r="P1201">
        <v>3</v>
      </c>
    </row>
    <row r="1202" spans="1:16" x14ac:dyDescent="0.25">
      <c r="A1202" s="9" t="s">
        <v>1255</v>
      </c>
      <c r="B1202">
        <v>3</v>
      </c>
      <c r="C1202">
        <v>3</v>
      </c>
      <c r="D1202">
        <v>2</v>
      </c>
      <c r="E1202">
        <v>1</v>
      </c>
      <c r="F1202">
        <v>1</v>
      </c>
      <c r="G1202">
        <v>2</v>
      </c>
      <c r="H1202">
        <v>3</v>
      </c>
      <c r="I1202">
        <v>3</v>
      </c>
      <c r="J1202">
        <v>2</v>
      </c>
      <c r="K1202">
        <v>2</v>
      </c>
      <c r="L1202">
        <v>1</v>
      </c>
      <c r="M1202">
        <v>3</v>
      </c>
      <c r="N1202">
        <v>2</v>
      </c>
      <c r="O1202">
        <v>4</v>
      </c>
      <c r="P1202">
        <v>4</v>
      </c>
    </row>
    <row r="1203" spans="1:16" x14ac:dyDescent="0.25">
      <c r="A1203" s="9" t="s">
        <v>1256</v>
      </c>
      <c r="B1203">
        <v>1</v>
      </c>
      <c r="C1203">
        <v>4</v>
      </c>
      <c r="D1203">
        <v>4</v>
      </c>
      <c r="E1203">
        <v>4</v>
      </c>
      <c r="F1203">
        <v>4</v>
      </c>
      <c r="G1203">
        <v>3</v>
      </c>
      <c r="H1203">
        <v>1</v>
      </c>
      <c r="I1203">
        <v>1</v>
      </c>
      <c r="J1203">
        <v>3</v>
      </c>
      <c r="K1203">
        <v>1</v>
      </c>
      <c r="L1203">
        <v>3</v>
      </c>
      <c r="M1203">
        <v>4</v>
      </c>
      <c r="N1203">
        <v>3</v>
      </c>
      <c r="O1203">
        <v>4</v>
      </c>
      <c r="P1203">
        <v>1</v>
      </c>
    </row>
    <row r="1204" spans="1:16" x14ac:dyDescent="0.25">
      <c r="A1204" s="9" t="s">
        <v>1258</v>
      </c>
      <c r="B1204">
        <v>4</v>
      </c>
      <c r="C1204">
        <v>1</v>
      </c>
      <c r="D1204">
        <v>3</v>
      </c>
      <c r="E1204">
        <v>2</v>
      </c>
      <c r="F1204">
        <v>4</v>
      </c>
      <c r="G1204">
        <v>4</v>
      </c>
      <c r="H1204">
        <v>2</v>
      </c>
      <c r="I1204">
        <v>2</v>
      </c>
      <c r="J1204">
        <v>2</v>
      </c>
      <c r="K1204">
        <v>2</v>
      </c>
      <c r="L1204">
        <v>4</v>
      </c>
      <c r="M1204">
        <v>4</v>
      </c>
      <c r="N1204">
        <v>3</v>
      </c>
      <c r="O1204">
        <v>4</v>
      </c>
      <c r="P1204">
        <v>4</v>
      </c>
    </row>
    <row r="1205" spans="1:16" x14ac:dyDescent="0.25">
      <c r="A1205" s="9" t="s">
        <v>1259</v>
      </c>
      <c r="B1205">
        <v>1</v>
      </c>
      <c r="C1205">
        <v>3</v>
      </c>
      <c r="D1205">
        <v>1</v>
      </c>
      <c r="E1205">
        <v>4</v>
      </c>
      <c r="F1205">
        <v>2</v>
      </c>
      <c r="G1205">
        <v>2</v>
      </c>
      <c r="H1205">
        <v>4</v>
      </c>
      <c r="I1205">
        <v>2</v>
      </c>
      <c r="J1205">
        <v>3</v>
      </c>
      <c r="K1205">
        <v>3</v>
      </c>
      <c r="L1205">
        <v>4</v>
      </c>
      <c r="M1205">
        <v>2</v>
      </c>
      <c r="N1205">
        <v>1</v>
      </c>
      <c r="O1205">
        <v>4</v>
      </c>
      <c r="P1205">
        <v>1</v>
      </c>
    </row>
    <row r="1206" spans="1:16" x14ac:dyDescent="0.25">
      <c r="A1206" s="9" t="s">
        <v>1260</v>
      </c>
      <c r="B1206">
        <v>4</v>
      </c>
      <c r="C1206">
        <v>1</v>
      </c>
      <c r="D1206">
        <v>1</v>
      </c>
      <c r="E1206">
        <v>1</v>
      </c>
      <c r="F1206">
        <v>3</v>
      </c>
      <c r="G1206">
        <v>2</v>
      </c>
      <c r="H1206">
        <v>4</v>
      </c>
      <c r="I1206">
        <v>1</v>
      </c>
      <c r="J1206">
        <v>4</v>
      </c>
      <c r="K1206">
        <v>4</v>
      </c>
      <c r="L1206">
        <v>1</v>
      </c>
      <c r="M1206">
        <v>4</v>
      </c>
      <c r="N1206">
        <v>2</v>
      </c>
      <c r="O1206">
        <v>3</v>
      </c>
      <c r="P1206">
        <v>4</v>
      </c>
    </row>
    <row r="1207" spans="1:16" x14ac:dyDescent="0.25">
      <c r="A1207" s="9" t="s">
        <v>1261</v>
      </c>
      <c r="B1207">
        <v>2</v>
      </c>
      <c r="C1207">
        <v>1</v>
      </c>
      <c r="D1207">
        <v>1</v>
      </c>
      <c r="E1207">
        <v>2</v>
      </c>
      <c r="F1207">
        <v>1</v>
      </c>
      <c r="G1207">
        <v>1</v>
      </c>
      <c r="H1207">
        <v>3</v>
      </c>
      <c r="I1207">
        <v>2</v>
      </c>
      <c r="J1207">
        <v>3</v>
      </c>
      <c r="K1207">
        <v>4</v>
      </c>
      <c r="L1207">
        <v>1</v>
      </c>
      <c r="M1207">
        <v>3</v>
      </c>
      <c r="N1207">
        <v>1</v>
      </c>
      <c r="O1207">
        <v>2</v>
      </c>
      <c r="P1207">
        <v>2</v>
      </c>
    </row>
    <row r="1208" spans="1:16" x14ac:dyDescent="0.25">
      <c r="A1208" s="9" t="s">
        <v>1262</v>
      </c>
      <c r="B1208">
        <v>2</v>
      </c>
      <c r="C1208">
        <v>4</v>
      </c>
      <c r="D1208">
        <v>2</v>
      </c>
      <c r="E1208">
        <v>1</v>
      </c>
      <c r="F1208">
        <v>3</v>
      </c>
      <c r="G1208">
        <v>1</v>
      </c>
      <c r="H1208">
        <v>4</v>
      </c>
      <c r="I1208">
        <v>3</v>
      </c>
      <c r="J1208">
        <v>1</v>
      </c>
      <c r="K1208">
        <v>4</v>
      </c>
      <c r="L1208">
        <v>3</v>
      </c>
      <c r="M1208">
        <v>2</v>
      </c>
      <c r="N1208">
        <v>2</v>
      </c>
      <c r="O1208">
        <v>1</v>
      </c>
      <c r="P1208">
        <v>4</v>
      </c>
    </row>
    <row r="1209" spans="1:16" x14ac:dyDescent="0.25">
      <c r="A1209" s="9" t="s">
        <v>1263</v>
      </c>
      <c r="B1209">
        <v>2</v>
      </c>
      <c r="C1209">
        <v>1</v>
      </c>
      <c r="D1209">
        <v>4</v>
      </c>
      <c r="E1209">
        <v>2</v>
      </c>
      <c r="F1209">
        <v>3</v>
      </c>
      <c r="G1209">
        <v>2</v>
      </c>
      <c r="H1209">
        <v>1</v>
      </c>
      <c r="I1209">
        <v>4</v>
      </c>
      <c r="J1209">
        <v>2</v>
      </c>
      <c r="K1209">
        <v>3</v>
      </c>
      <c r="L1209">
        <v>4</v>
      </c>
      <c r="M1209">
        <v>4</v>
      </c>
      <c r="N1209">
        <v>4</v>
      </c>
      <c r="O1209">
        <v>1</v>
      </c>
      <c r="P1209">
        <v>3</v>
      </c>
    </row>
    <row r="1210" spans="1:16" x14ac:dyDescent="0.25">
      <c r="A1210" s="9" t="s">
        <v>1264</v>
      </c>
      <c r="B1210">
        <v>3</v>
      </c>
      <c r="C1210">
        <v>1</v>
      </c>
      <c r="D1210">
        <v>2</v>
      </c>
      <c r="E1210">
        <v>3</v>
      </c>
      <c r="F1210">
        <v>2</v>
      </c>
      <c r="G1210">
        <v>2</v>
      </c>
      <c r="H1210">
        <v>3</v>
      </c>
      <c r="I1210">
        <v>2</v>
      </c>
      <c r="J1210">
        <v>2</v>
      </c>
      <c r="K1210">
        <v>4</v>
      </c>
      <c r="L1210">
        <v>2</v>
      </c>
      <c r="M1210">
        <v>3</v>
      </c>
      <c r="N1210">
        <v>4</v>
      </c>
      <c r="O1210">
        <v>1</v>
      </c>
      <c r="P1210">
        <v>2</v>
      </c>
    </row>
    <row r="1211" spans="1:16" x14ac:dyDescent="0.25">
      <c r="A1211" s="9" t="s">
        <v>1265</v>
      </c>
      <c r="B1211">
        <v>3</v>
      </c>
      <c r="C1211">
        <v>1</v>
      </c>
      <c r="D1211">
        <v>2</v>
      </c>
      <c r="E1211">
        <v>2</v>
      </c>
      <c r="F1211">
        <v>4</v>
      </c>
      <c r="G1211">
        <v>1</v>
      </c>
      <c r="H1211">
        <v>3</v>
      </c>
      <c r="I1211">
        <v>3</v>
      </c>
      <c r="J1211">
        <v>4</v>
      </c>
      <c r="K1211">
        <v>1</v>
      </c>
      <c r="L1211">
        <v>4</v>
      </c>
      <c r="M1211">
        <v>4</v>
      </c>
      <c r="N1211">
        <v>3</v>
      </c>
      <c r="O1211">
        <v>2</v>
      </c>
      <c r="P1211">
        <v>2</v>
      </c>
    </row>
    <row r="1212" spans="1:16" x14ac:dyDescent="0.25">
      <c r="A1212" s="9" t="s">
        <v>1266</v>
      </c>
      <c r="B1212">
        <v>1</v>
      </c>
      <c r="C1212">
        <v>3</v>
      </c>
      <c r="D1212">
        <v>4</v>
      </c>
      <c r="E1212">
        <v>4</v>
      </c>
      <c r="F1212">
        <v>1</v>
      </c>
      <c r="G1212">
        <v>2</v>
      </c>
      <c r="H1212">
        <v>4</v>
      </c>
      <c r="I1212">
        <v>2</v>
      </c>
      <c r="J1212">
        <v>3</v>
      </c>
      <c r="K1212">
        <v>1</v>
      </c>
      <c r="L1212">
        <v>1</v>
      </c>
      <c r="M1212">
        <v>1</v>
      </c>
      <c r="N1212">
        <v>2</v>
      </c>
      <c r="O1212">
        <v>4</v>
      </c>
      <c r="P1212">
        <v>4</v>
      </c>
    </row>
    <row r="1213" spans="1:16" x14ac:dyDescent="0.25">
      <c r="A1213" s="9" t="s">
        <v>1267</v>
      </c>
      <c r="B1213">
        <v>4</v>
      </c>
      <c r="C1213">
        <v>2</v>
      </c>
      <c r="D1213">
        <v>4</v>
      </c>
      <c r="E1213">
        <v>3</v>
      </c>
      <c r="F1213">
        <v>3</v>
      </c>
      <c r="G1213">
        <v>2</v>
      </c>
      <c r="H1213">
        <v>3</v>
      </c>
      <c r="I1213">
        <v>1</v>
      </c>
      <c r="J1213">
        <v>1</v>
      </c>
      <c r="K1213">
        <v>4</v>
      </c>
      <c r="L1213">
        <v>4</v>
      </c>
      <c r="M1213">
        <v>4</v>
      </c>
      <c r="N1213">
        <v>2</v>
      </c>
      <c r="O1213">
        <v>4</v>
      </c>
      <c r="P1213">
        <v>3</v>
      </c>
    </row>
    <row r="1214" spans="1:16" x14ac:dyDescent="0.25">
      <c r="A1214" s="9" t="s">
        <v>1268</v>
      </c>
      <c r="B1214">
        <v>3</v>
      </c>
      <c r="C1214">
        <v>2</v>
      </c>
      <c r="D1214">
        <v>1</v>
      </c>
      <c r="E1214">
        <v>4</v>
      </c>
      <c r="F1214">
        <v>2</v>
      </c>
      <c r="G1214">
        <v>4</v>
      </c>
      <c r="H1214">
        <v>2</v>
      </c>
      <c r="I1214">
        <v>3</v>
      </c>
      <c r="J1214">
        <v>4</v>
      </c>
      <c r="K1214">
        <v>1</v>
      </c>
      <c r="L1214">
        <v>1</v>
      </c>
      <c r="M1214">
        <v>2</v>
      </c>
      <c r="N1214">
        <v>2</v>
      </c>
      <c r="O1214">
        <v>4</v>
      </c>
      <c r="P1214">
        <v>4</v>
      </c>
    </row>
    <row r="1215" spans="1:16" x14ac:dyDescent="0.25">
      <c r="A1215" s="9" t="s">
        <v>1269</v>
      </c>
      <c r="B1215">
        <v>2</v>
      </c>
      <c r="C1215">
        <v>1</v>
      </c>
      <c r="D1215">
        <v>2</v>
      </c>
      <c r="E1215">
        <v>1</v>
      </c>
      <c r="F1215">
        <v>3</v>
      </c>
      <c r="G1215">
        <v>3</v>
      </c>
      <c r="H1215">
        <v>3</v>
      </c>
      <c r="I1215">
        <v>1</v>
      </c>
      <c r="J1215">
        <v>3</v>
      </c>
      <c r="K1215">
        <v>4</v>
      </c>
      <c r="L1215">
        <v>2</v>
      </c>
      <c r="M1215">
        <v>3</v>
      </c>
      <c r="N1215">
        <v>2</v>
      </c>
      <c r="O1215">
        <v>2</v>
      </c>
      <c r="P1215">
        <v>3</v>
      </c>
    </row>
    <row r="1216" spans="1:16" x14ac:dyDescent="0.25">
      <c r="A1216" s="9" t="s">
        <v>1270</v>
      </c>
      <c r="B1216">
        <v>1</v>
      </c>
      <c r="C1216">
        <v>4</v>
      </c>
      <c r="D1216">
        <v>1</v>
      </c>
      <c r="E1216">
        <v>2</v>
      </c>
      <c r="F1216">
        <v>1</v>
      </c>
      <c r="G1216">
        <v>2</v>
      </c>
      <c r="H1216">
        <v>4</v>
      </c>
      <c r="I1216">
        <v>1</v>
      </c>
      <c r="J1216">
        <v>1</v>
      </c>
      <c r="K1216">
        <v>1</v>
      </c>
      <c r="L1216">
        <v>4</v>
      </c>
      <c r="M1216">
        <v>2</v>
      </c>
      <c r="N1216">
        <v>3</v>
      </c>
      <c r="O1216">
        <v>3</v>
      </c>
      <c r="P1216">
        <v>4</v>
      </c>
    </row>
    <row r="1217" spans="1:16" x14ac:dyDescent="0.25">
      <c r="A1217" s="9" t="s">
        <v>1271</v>
      </c>
      <c r="B1217">
        <v>2</v>
      </c>
      <c r="C1217">
        <v>2</v>
      </c>
      <c r="D1217">
        <v>2</v>
      </c>
      <c r="E1217">
        <v>2</v>
      </c>
      <c r="F1217">
        <v>3</v>
      </c>
      <c r="G1217">
        <v>4</v>
      </c>
      <c r="H1217">
        <v>3</v>
      </c>
      <c r="I1217">
        <v>4</v>
      </c>
      <c r="J1217">
        <v>4</v>
      </c>
      <c r="K1217">
        <v>1</v>
      </c>
      <c r="L1217">
        <v>1</v>
      </c>
      <c r="M1217">
        <v>4</v>
      </c>
      <c r="N1217">
        <v>3</v>
      </c>
      <c r="O1217">
        <v>4</v>
      </c>
      <c r="P1217">
        <v>1</v>
      </c>
    </row>
    <row r="1218" spans="1:16" x14ac:dyDescent="0.25">
      <c r="A1218" s="9" t="s">
        <v>1272</v>
      </c>
      <c r="B1218">
        <v>4</v>
      </c>
      <c r="C1218">
        <v>3</v>
      </c>
      <c r="D1218">
        <v>1</v>
      </c>
      <c r="E1218">
        <v>4</v>
      </c>
      <c r="F1218">
        <v>3</v>
      </c>
      <c r="G1218">
        <v>2</v>
      </c>
      <c r="H1218">
        <v>1</v>
      </c>
      <c r="I1218">
        <v>1</v>
      </c>
      <c r="J1218">
        <v>3</v>
      </c>
      <c r="K1218">
        <v>2</v>
      </c>
      <c r="L1218">
        <v>1</v>
      </c>
      <c r="M1218">
        <v>1</v>
      </c>
      <c r="N1218">
        <v>3</v>
      </c>
      <c r="O1218">
        <v>4</v>
      </c>
      <c r="P1218">
        <v>4</v>
      </c>
    </row>
    <row r="1219" spans="1:16" x14ac:dyDescent="0.25">
      <c r="A1219" s="9" t="s">
        <v>1273</v>
      </c>
      <c r="B1219">
        <v>4</v>
      </c>
      <c r="C1219">
        <v>1</v>
      </c>
      <c r="D1219">
        <v>2</v>
      </c>
      <c r="E1219">
        <v>4</v>
      </c>
      <c r="F1219">
        <v>3</v>
      </c>
      <c r="G1219">
        <v>2</v>
      </c>
      <c r="H1219">
        <v>3</v>
      </c>
      <c r="I1219">
        <v>4</v>
      </c>
      <c r="J1219">
        <v>4</v>
      </c>
      <c r="K1219">
        <v>3</v>
      </c>
      <c r="L1219">
        <v>4</v>
      </c>
      <c r="M1219">
        <v>4</v>
      </c>
      <c r="N1219">
        <v>3</v>
      </c>
      <c r="O1219">
        <v>4</v>
      </c>
      <c r="P1219">
        <v>2</v>
      </c>
    </row>
    <row r="1220" spans="1:16" x14ac:dyDescent="0.25">
      <c r="A1220" s="9" t="s">
        <v>1274</v>
      </c>
      <c r="B1220">
        <v>1</v>
      </c>
      <c r="C1220">
        <v>1</v>
      </c>
      <c r="D1220">
        <v>1</v>
      </c>
      <c r="E1220">
        <v>3</v>
      </c>
      <c r="F1220">
        <v>4</v>
      </c>
      <c r="G1220">
        <v>1</v>
      </c>
      <c r="H1220">
        <v>1</v>
      </c>
      <c r="I1220">
        <v>1</v>
      </c>
      <c r="J1220">
        <v>4</v>
      </c>
      <c r="K1220">
        <v>3</v>
      </c>
      <c r="L1220">
        <v>2</v>
      </c>
      <c r="M1220">
        <v>2</v>
      </c>
      <c r="N1220">
        <v>3</v>
      </c>
      <c r="O1220">
        <v>1</v>
      </c>
      <c r="P1220">
        <v>1</v>
      </c>
    </row>
    <row r="1221" spans="1:16" x14ac:dyDescent="0.25">
      <c r="A1221" s="9" t="s">
        <v>1275</v>
      </c>
      <c r="B1221">
        <v>1</v>
      </c>
      <c r="C1221">
        <v>1</v>
      </c>
      <c r="D1221">
        <v>2</v>
      </c>
      <c r="E1221">
        <v>1</v>
      </c>
      <c r="F1221">
        <v>4</v>
      </c>
      <c r="G1221">
        <v>1</v>
      </c>
      <c r="H1221">
        <v>3</v>
      </c>
      <c r="I1221">
        <v>4</v>
      </c>
      <c r="J1221">
        <v>2</v>
      </c>
      <c r="K1221">
        <v>2</v>
      </c>
      <c r="L1221">
        <v>4</v>
      </c>
      <c r="M1221">
        <v>1</v>
      </c>
      <c r="N1221">
        <v>4</v>
      </c>
      <c r="O1221">
        <v>2</v>
      </c>
      <c r="P1221">
        <v>1</v>
      </c>
    </row>
    <row r="1222" spans="1:16" x14ac:dyDescent="0.25">
      <c r="A1222" s="9" t="s">
        <v>1276</v>
      </c>
      <c r="B1222">
        <v>1</v>
      </c>
      <c r="C1222">
        <v>4</v>
      </c>
      <c r="D1222">
        <v>2</v>
      </c>
      <c r="E1222">
        <v>1</v>
      </c>
      <c r="F1222">
        <v>3</v>
      </c>
      <c r="G1222">
        <v>1</v>
      </c>
      <c r="H1222">
        <v>3</v>
      </c>
      <c r="I1222">
        <v>3</v>
      </c>
      <c r="J1222">
        <v>2</v>
      </c>
      <c r="K1222">
        <v>2</v>
      </c>
      <c r="L1222">
        <v>1</v>
      </c>
      <c r="M1222">
        <v>2</v>
      </c>
      <c r="N1222">
        <v>4</v>
      </c>
      <c r="O1222">
        <v>1</v>
      </c>
      <c r="P1222">
        <v>2</v>
      </c>
    </row>
    <row r="1223" spans="1:16" x14ac:dyDescent="0.25">
      <c r="A1223" s="9" t="s">
        <v>1277</v>
      </c>
      <c r="B1223">
        <v>2</v>
      </c>
      <c r="C1223">
        <v>3</v>
      </c>
      <c r="D1223">
        <v>4</v>
      </c>
      <c r="E1223">
        <v>4</v>
      </c>
      <c r="F1223">
        <v>4</v>
      </c>
      <c r="G1223">
        <v>4</v>
      </c>
      <c r="H1223">
        <v>2</v>
      </c>
      <c r="I1223">
        <v>2</v>
      </c>
      <c r="J1223">
        <v>4</v>
      </c>
      <c r="K1223">
        <v>4</v>
      </c>
      <c r="L1223">
        <v>2</v>
      </c>
      <c r="M1223">
        <v>2</v>
      </c>
      <c r="N1223">
        <v>4</v>
      </c>
      <c r="O1223">
        <v>1</v>
      </c>
      <c r="P1223">
        <v>4</v>
      </c>
    </row>
    <row r="1224" spans="1:16" x14ac:dyDescent="0.25">
      <c r="A1224" s="9" t="s">
        <v>1278</v>
      </c>
      <c r="B1224">
        <v>4</v>
      </c>
      <c r="C1224">
        <v>4</v>
      </c>
      <c r="D1224">
        <v>2</v>
      </c>
      <c r="E1224">
        <v>2</v>
      </c>
      <c r="F1224">
        <v>4</v>
      </c>
      <c r="G1224">
        <v>3</v>
      </c>
      <c r="H1224">
        <v>2</v>
      </c>
      <c r="I1224">
        <v>3</v>
      </c>
      <c r="J1224">
        <v>1</v>
      </c>
      <c r="K1224">
        <v>1</v>
      </c>
      <c r="L1224">
        <v>3</v>
      </c>
      <c r="M1224">
        <v>3</v>
      </c>
      <c r="N1224">
        <v>1</v>
      </c>
      <c r="O1224">
        <v>2</v>
      </c>
      <c r="P1224">
        <v>2</v>
      </c>
    </row>
    <row r="1225" spans="1:16" x14ac:dyDescent="0.25">
      <c r="A1225" s="9" t="s">
        <v>1279</v>
      </c>
      <c r="B1225">
        <v>3</v>
      </c>
      <c r="C1225">
        <v>4</v>
      </c>
      <c r="D1225">
        <v>2</v>
      </c>
      <c r="E1225">
        <v>3</v>
      </c>
      <c r="F1225">
        <v>1</v>
      </c>
      <c r="G1225">
        <v>3</v>
      </c>
      <c r="H1225">
        <v>1</v>
      </c>
      <c r="I1225">
        <v>2</v>
      </c>
      <c r="J1225">
        <v>4</v>
      </c>
      <c r="K1225">
        <v>4</v>
      </c>
      <c r="L1225">
        <v>3</v>
      </c>
      <c r="M1225">
        <v>4</v>
      </c>
      <c r="N1225">
        <v>2</v>
      </c>
      <c r="O1225">
        <v>1</v>
      </c>
      <c r="P1225">
        <v>1</v>
      </c>
    </row>
    <row r="1226" spans="1:16" x14ac:dyDescent="0.25">
      <c r="A1226" s="9" t="s">
        <v>1280</v>
      </c>
      <c r="B1226">
        <v>2</v>
      </c>
      <c r="C1226">
        <v>1</v>
      </c>
      <c r="D1226">
        <v>2</v>
      </c>
      <c r="E1226">
        <v>2</v>
      </c>
      <c r="F1226">
        <v>1</v>
      </c>
      <c r="G1226">
        <v>3</v>
      </c>
      <c r="H1226">
        <v>4</v>
      </c>
      <c r="I1226">
        <v>2</v>
      </c>
      <c r="J1226">
        <v>1</v>
      </c>
      <c r="K1226">
        <v>3</v>
      </c>
      <c r="L1226">
        <v>2</v>
      </c>
      <c r="M1226">
        <v>1</v>
      </c>
      <c r="N1226">
        <v>3</v>
      </c>
      <c r="O1226">
        <v>3</v>
      </c>
      <c r="P1226">
        <v>3</v>
      </c>
    </row>
    <row r="1227" spans="1:16" x14ac:dyDescent="0.25">
      <c r="A1227" s="9" t="s">
        <v>1281</v>
      </c>
      <c r="B1227">
        <v>3</v>
      </c>
      <c r="C1227">
        <v>4</v>
      </c>
      <c r="D1227">
        <v>2</v>
      </c>
      <c r="E1227">
        <v>3</v>
      </c>
      <c r="F1227">
        <v>1</v>
      </c>
      <c r="G1227">
        <v>4</v>
      </c>
      <c r="H1227">
        <v>3</v>
      </c>
      <c r="I1227">
        <v>4</v>
      </c>
      <c r="J1227">
        <v>4</v>
      </c>
      <c r="K1227">
        <v>4</v>
      </c>
      <c r="L1227">
        <v>2</v>
      </c>
      <c r="M1227">
        <v>4</v>
      </c>
      <c r="N1227">
        <v>3</v>
      </c>
      <c r="O1227">
        <v>4</v>
      </c>
      <c r="P1227">
        <v>3</v>
      </c>
    </row>
    <row r="1228" spans="1:16" x14ac:dyDescent="0.25">
      <c r="A1228" s="9" t="s">
        <v>1282</v>
      </c>
      <c r="B1228">
        <v>4</v>
      </c>
      <c r="C1228">
        <v>2</v>
      </c>
      <c r="D1228">
        <v>3</v>
      </c>
      <c r="E1228">
        <v>1</v>
      </c>
      <c r="F1228">
        <v>3</v>
      </c>
      <c r="G1228">
        <v>2</v>
      </c>
      <c r="H1228">
        <v>2</v>
      </c>
      <c r="I1228">
        <v>1</v>
      </c>
      <c r="J1228">
        <v>1</v>
      </c>
      <c r="K1228">
        <v>4</v>
      </c>
      <c r="L1228">
        <v>1</v>
      </c>
      <c r="M1228">
        <v>3</v>
      </c>
      <c r="N1228">
        <v>4</v>
      </c>
      <c r="O1228">
        <v>4</v>
      </c>
      <c r="P1228">
        <v>4</v>
      </c>
    </row>
    <row r="1229" spans="1:16" x14ac:dyDescent="0.25">
      <c r="A1229" s="9" t="s">
        <v>1290</v>
      </c>
      <c r="B1229">
        <v>4</v>
      </c>
      <c r="C1229">
        <v>3</v>
      </c>
      <c r="D1229">
        <v>3</v>
      </c>
      <c r="E1229">
        <v>4</v>
      </c>
      <c r="F1229">
        <v>1</v>
      </c>
      <c r="G1229">
        <v>1</v>
      </c>
      <c r="H1229">
        <v>4</v>
      </c>
      <c r="I1229">
        <v>2</v>
      </c>
      <c r="J1229">
        <v>1</v>
      </c>
      <c r="K1229">
        <v>3</v>
      </c>
      <c r="L1229">
        <v>3</v>
      </c>
      <c r="M1229">
        <v>2</v>
      </c>
      <c r="N1229">
        <v>3</v>
      </c>
      <c r="O1229">
        <v>1</v>
      </c>
      <c r="P1229">
        <v>3</v>
      </c>
    </row>
    <row r="1230" spans="1:16" x14ac:dyDescent="0.25">
      <c r="A1230" s="9" t="s">
        <v>1291</v>
      </c>
      <c r="B1230">
        <v>4</v>
      </c>
      <c r="C1230">
        <v>3</v>
      </c>
      <c r="D1230">
        <v>3</v>
      </c>
      <c r="E1230">
        <v>4</v>
      </c>
      <c r="F1230">
        <v>3</v>
      </c>
      <c r="G1230">
        <v>1</v>
      </c>
      <c r="H1230">
        <v>2</v>
      </c>
      <c r="I1230">
        <v>3</v>
      </c>
      <c r="J1230">
        <v>4</v>
      </c>
      <c r="K1230">
        <v>2</v>
      </c>
      <c r="L1230">
        <v>1</v>
      </c>
      <c r="M1230">
        <v>2</v>
      </c>
      <c r="N1230">
        <v>4</v>
      </c>
      <c r="O1230">
        <v>2</v>
      </c>
      <c r="P1230">
        <v>4</v>
      </c>
    </row>
    <row r="1231" spans="1:16" x14ac:dyDescent="0.25">
      <c r="A1231" s="9" t="s">
        <v>1283</v>
      </c>
      <c r="B1231">
        <v>4</v>
      </c>
      <c r="C1231">
        <v>3</v>
      </c>
      <c r="D1231">
        <v>2</v>
      </c>
      <c r="E1231">
        <v>3</v>
      </c>
      <c r="F1231">
        <v>1</v>
      </c>
      <c r="G1231">
        <v>2</v>
      </c>
      <c r="H1231">
        <v>2</v>
      </c>
      <c r="I1231">
        <v>4</v>
      </c>
      <c r="J1231">
        <v>3</v>
      </c>
      <c r="K1231">
        <v>4</v>
      </c>
      <c r="L1231">
        <v>1</v>
      </c>
      <c r="M1231">
        <v>2</v>
      </c>
      <c r="N1231">
        <v>2</v>
      </c>
      <c r="O1231">
        <v>1</v>
      </c>
      <c r="P1231">
        <v>1</v>
      </c>
    </row>
    <row r="1232" spans="1:16" x14ac:dyDescent="0.25">
      <c r="A1232" s="9" t="s">
        <v>1284</v>
      </c>
      <c r="B1232">
        <v>3</v>
      </c>
      <c r="C1232">
        <v>2</v>
      </c>
      <c r="D1232">
        <v>1</v>
      </c>
      <c r="E1232">
        <v>2</v>
      </c>
      <c r="F1232">
        <v>2</v>
      </c>
      <c r="G1232">
        <v>4</v>
      </c>
      <c r="H1232">
        <v>2</v>
      </c>
      <c r="I1232">
        <v>2</v>
      </c>
      <c r="J1232">
        <v>2</v>
      </c>
      <c r="K1232">
        <v>4</v>
      </c>
      <c r="L1232">
        <v>3</v>
      </c>
      <c r="M1232">
        <v>3</v>
      </c>
      <c r="N1232">
        <v>4</v>
      </c>
      <c r="O1232">
        <v>4</v>
      </c>
      <c r="P1232">
        <v>3</v>
      </c>
    </row>
    <row r="1233" spans="1:16" x14ac:dyDescent="0.25">
      <c r="A1233" s="9" t="s">
        <v>1285</v>
      </c>
      <c r="B1233">
        <v>2</v>
      </c>
      <c r="C1233">
        <v>2</v>
      </c>
      <c r="D1233">
        <v>4</v>
      </c>
      <c r="E1233">
        <v>1</v>
      </c>
      <c r="F1233">
        <v>2</v>
      </c>
      <c r="G1233">
        <v>2</v>
      </c>
      <c r="H1233">
        <v>1</v>
      </c>
      <c r="I1233">
        <v>2</v>
      </c>
      <c r="J1233">
        <v>2</v>
      </c>
      <c r="K1233">
        <v>4</v>
      </c>
      <c r="L1233">
        <v>1</v>
      </c>
      <c r="M1233">
        <v>1</v>
      </c>
      <c r="N1233">
        <v>3</v>
      </c>
      <c r="O1233">
        <v>3</v>
      </c>
      <c r="P1233">
        <v>2</v>
      </c>
    </row>
    <row r="1234" spans="1:16" x14ac:dyDescent="0.25">
      <c r="A1234" s="9" t="s">
        <v>1286</v>
      </c>
      <c r="B1234">
        <v>2</v>
      </c>
      <c r="C1234">
        <v>4</v>
      </c>
      <c r="D1234">
        <v>2</v>
      </c>
      <c r="E1234">
        <v>1</v>
      </c>
      <c r="F1234">
        <v>4</v>
      </c>
      <c r="G1234">
        <v>1</v>
      </c>
      <c r="H1234">
        <v>4</v>
      </c>
      <c r="I1234">
        <v>1</v>
      </c>
      <c r="J1234">
        <v>2</v>
      </c>
      <c r="K1234">
        <v>2</v>
      </c>
      <c r="L1234">
        <v>2</v>
      </c>
      <c r="M1234">
        <v>2</v>
      </c>
      <c r="N1234">
        <v>4</v>
      </c>
      <c r="O1234">
        <v>1</v>
      </c>
      <c r="P1234">
        <v>3</v>
      </c>
    </row>
    <row r="1235" spans="1:16" x14ac:dyDescent="0.25">
      <c r="A1235" s="9" t="s">
        <v>1287</v>
      </c>
      <c r="B1235">
        <v>2</v>
      </c>
      <c r="C1235">
        <v>4</v>
      </c>
      <c r="D1235">
        <v>3</v>
      </c>
      <c r="E1235">
        <v>1</v>
      </c>
      <c r="F1235">
        <v>1</v>
      </c>
      <c r="G1235">
        <v>2</v>
      </c>
      <c r="H1235">
        <v>4</v>
      </c>
      <c r="I1235">
        <v>4</v>
      </c>
      <c r="J1235">
        <v>1</v>
      </c>
      <c r="K1235">
        <v>1</v>
      </c>
      <c r="L1235">
        <v>3</v>
      </c>
      <c r="M1235">
        <v>4</v>
      </c>
      <c r="N1235">
        <v>2</v>
      </c>
      <c r="O1235">
        <v>4</v>
      </c>
      <c r="P1235">
        <v>4</v>
      </c>
    </row>
    <row r="1236" spans="1:16" x14ac:dyDescent="0.25">
      <c r="A1236" s="9" t="s">
        <v>1288</v>
      </c>
      <c r="B1236">
        <v>3</v>
      </c>
      <c r="C1236">
        <v>4</v>
      </c>
      <c r="D1236">
        <v>4</v>
      </c>
      <c r="E1236">
        <v>1</v>
      </c>
      <c r="F1236">
        <v>1</v>
      </c>
      <c r="G1236">
        <v>2</v>
      </c>
      <c r="H1236">
        <v>1</v>
      </c>
      <c r="I1236">
        <v>2</v>
      </c>
      <c r="J1236">
        <v>1</v>
      </c>
      <c r="K1236">
        <v>3</v>
      </c>
      <c r="L1236">
        <v>3</v>
      </c>
      <c r="M1236">
        <v>4</v>
      </c>
      <c r="N1236">
        <v>2</v>
      </c>
      <c r="O1236">
        <v>2</v>
      </c>
      <c r="P1236">
        <v>2</v>
      </c>
    </row>
    <row r="1237" spans="1:16" x14ac:dyDescent="0.25">
      <c r="A1237" s="9" t="s">
        <v>1289</v>
      </c>
      <c r="B1237">
        <v>3</v>
      </c>
      <c r="C1237">
        <v>2</v>
      </c>
      <c r="D1237">
        <v>4</v>
      </c>
      <c r="E1237">
        <v>4</v>
      </c>
      <c r="F1237">
        <v>3</v>
      </c>
      <c r="G1237">
        <v>4</v>
      </c>
      <c r="H1237">
        <v>3</v>
      </c>
      <c r="I1237">
        <v>3</v>
      </c>
      <c r="J1237">
        <v>1</v>
      </c>
      <c r="K1237">
        <v>1</v>
      </c>
      <c r="L1237">
        <v>2</v>
      </c>
      <c r="M1237">
        <v>1</v>
      </c>
      <c r="N1237">
        <v>3</v>
      </c>
      <c r="O1237">
        <v>2</v>
      </c>
      <c r="P1237">
        <v>3</v>
      </c>
    </row>
    <row r="1238" spans="1:16" x14ac:dyDescent="0.25">
      <c r="A1238" s="9" t="s">
        <v>1292</v>
      </c>
      <c r="B1238">
        <v>1</v>
      </c>
      <c r="C1238">
        <v>3</v>
      </c>
      <c r="D1238">
        <v>3</v>
      </c>
      <c r="E1238">
        <v>1</v>
      </c>
      <c r="F1238">
        <v>1</v>
      </c>
      <c r="G1238">
        <v>1</v>
      </c>
      <c r="H1238">
        <v>3</v>
      </c>
      <c r="I1238">
        <v>4</v>
      </c>
      <c r="J1238">
        <v>3</v>
      </c>
      <c r="K1238">
        <v>4</v>
      </c>
      <c r="L1238">
        <v>1</v>
      </c>
      <c r="M1238">
        <v>1</v>
      </c>
      <c r="N1238">
        <v>3</v>
      </c>
      <c r="O1238">
        <v>1</v>
      </c>
      <c r="P1238">
        <v>4</v>
      </c>
    </row>
    <row r="1239" spans="1:16" x14ac:dyDescent="0.25">
      <c r="A1239" s="9" t="s">
        <v>1293</v>
      </c>
      <c r="B1239">
        <v>4</v>
      </c>
      <c r="C1239">
        <v>3</v>
      </c>
      <c r="D1239">
        <v>1</v>
      </c>
      <c r="E1239">
        <v>2</v>
      </c>
      <c r="F1239">
        <v>1</v>
      </c>
      <c r="G1239">
        <v>4</v>
      </c>
      <c r="H1239">
        <v>4</v>
      </c>
      <c r="I1239">
        <v>4</v>
      </c>
      <c r="J1239">
        <v>3</v>
      </c>
      <c r="K1239">
        <v>3</v>
      </c>
      <c r="L1239">
        <v>3</v>
      </c>
      <c r="M1239">
        <v>4</v>
      </c>
      <c r="N1239">
        <v>4</v>
      </c>
      <c r="O1239">
        <v>4</v>
      </c>
      <c r="P1239">
        <v>4</v>
      </c>
    </row>
    <row r="1240" spans="1:16" x14ac:dyDescent="0.25">
      <c r="A1240" s="9" t="s">
        <v>1294</v>
      </c>
      <c r="B1240">
        <v>4</v>
      </c>
      <c r="C1240">
        <v>4</v>
      </c>
      <c r="D1240">
        <v>2</v>
      </c>
      <c r="E1240">
        <v>3</v>
      </c>
      <c r="F1240">
        <v>3</v>
      </c>
      <c r="G1240">
        <v>1</v>
      </c>
      <c r="H1240">
        <v>4</v>
      </c>
      <c r="I1240">
        <v>1</v>
      </c>
      <c r="J1240">
        <v>1</v>
      </c>
      <c r="K1240">
        <v>2</v>
      </c>
      <c r="L1240">
        <v>2</v>
      </c>
      <c r="M1240">
        <v>2</v>
      </c>
      <c r="N1240">
        <v>1</v>
      </c>
      <c r="O1240">
        <v>3</v>
      </c>
      <c r="P1240">
        <v>2</v>
      </c>
    </row>
    <row r="1241" spans="1:16" x14ac:dyDescent="0.25">
      <c r="A1241" s="9" t="s">
        <v>1295</v>
      </c>
      <c r="B1241">
        <v>2</v>
      </c>
      <c r="C1241">
        <v>2</v>
      </c>
      <c r="D1241">
        <v>3</v>
      </c>
      <c r="E1241">
        <v>1</v>
      </c>
      <c r="F1241">
        <v>3</v>
      </c>
      <c r="G1241">
        <v>2</v>
      </c>
      <c r="H1241">
        <v>1</v>
      </c>
      <c r="I1241">
        <v>1</v>
      </c>
      <c r="J1241">
        <v>1</v>
      </c>
      <c r="K1241">
        <v>4</v>
      </c>
      <c r="L1241">
        <v>1</v>
      </c>
      <c r="M1241">
        <v>1</v>
      </c>
      <c r="N1241">
        <v>1</v>
      </c>
      <c r="O1241">
        <v>1</v>
      </c>
      <c r="P1241">
        <v>2</v>
      </c>
    </row>
    <row r="1242" spans="1:16" x14ac:dyDescent="0.25">
      <c r="A1242" s="9" t="s">
        <v>1296</v>
      </c>
      <c r="B1242">
        <v>3</v>
      </c>
      <c r="C1242">
        <v>4</v>
      </c>
      <c r="D1242">
        <v>4</v>
      </c>
      <c r="E1242">
        <v>2</v>
      </c>
      <c r="F1242">
        <v>3</v>
      </c>
      <c r="G1242">
        <v>2</v>
      </c>
      <c r="H1242">
        <v>3</v>
      </c>
      <c r="I1242">
        <v>3</v>
      </c>
      <c r="J1242">
        <v>2</v>
      </c>
      <c r="K1242">
        <v>3</v>
      </c>
      <c r="L1242">
        <v>2</v>
      </c>
      <c r="M1242">
        <v>2</v>
      </c>
      <c r="N1242">
        <v>4</v>
      </c>
      <c r="O1242">
        <v>4</v>
      </c>
      <c r="P1242">
        <v>4</v>
      </c>
    </row>
    <row r="1243" spans="1:16" x14ac:dyDescent="0.25">
      <c r="A1243" s="9" t="s">
        <v>1297</v>
      </c>
      <c r="B1243">
        <v>1</v>
      </c>
      <c r="C1243">
        <v>1</v>
      </c>
      <c r="D1243">
        <v>4</v>
      </c>
      <c r="E1243">
        <v>2</v>
      </c>
      <c r="F1243">
        <v>2</v>
      </c>
      <c r="G1243">
        <v>1</v>
      </c>
      <c r="H1243">
        <v>3</v>
      </c>
      <c r="I1243">
        <v>2</v>
      </c>
      <c r="J1243">
        <v>4</v>
      </c>
      <c r="K1243">
        <v>4</v>
      </c>
      <c r="L1243">
        <v>4</v>
      </c>
      <c r="M1243">
        <v>2</v>
      </c>
      <c r="N1243">
        <v>1</v>
      </c>
      <c r="O1243">
        <v>1</v>
      </c>
      <c r="P1243">
        <v>2</v>
      </c>
    </row>
    <row r="1244" spans="1:16" x14ac:dyDescent="0.25">
      <c r="A1244" s="9" t="s">
        <v>1298</v>
      </c>
      <c r="B1244">
        <v>1</v>
      </c>
      <c r="C1244">
        <v>3</v>
      </c>
      <c r="D1244">
        <v>4</v>
      </c>
      <c r="E1244">
        <v>2</v>
      </c>
      <c r="F1244">
        <v>4</v>
      </c>
      <c r="G1244">
        <v>1</v>
      </c>
      <c r="H1244">
        <v>4</v>
      </c>
      <c r="I1244">
        <v>1</v>
      </c>
      <c r="J1244">
        <v>1</v>
      </c>
      <c r="K1244">
        <v>1</v>
      </c>
      <c r="L1244">
        <v>1</v>
      </c>
      <c r="M1244">
        <v>3</v>
      </c>
      <c r="N1244">
        <v>4</v>
      </c>
      <c r="O1244">
        <v>4</v>
      </c>
      <c r="P1244">
        <v>2</v>
      </c>
    </row>
    <row r="1245" spans="1:16" x14ac:dyDescent="0.25">
      <c r="A1245" s="9" t="s">
        <v>1299</v>
      </c>
      <c r="B1245">
        <v>1</v>
      </c>
      <c r="C1245">
        <v>2</v>
      </c>
      <c r="D1245">
        <v>1</v>
      </c>
      <c r="E1245">
        <v>3</v>
      </c>
      <c r="F1245">
        <v>1</v>
      </c>
      <c r="G1245">
        <v>4</v>
      </c>
      <c r="H1245">
        <v>2</v>
      </c>
      <c r="I1245">
        <v>3</v>
      </c>
      <c r="J1245">
        <v>4</v>
      </c>
      <c r="K1245">
        <v>4</v>
      </c>
      <c r="L1245">
        <v>4</v>
      </c>
      <c r="M1245">
        <v>1</v>
      </c>
      <c r="N1245">
        <v>4</v>
      </c>
      <c r="O1245">
        <v>2</v>
      </c>
      <c r="P1245">
        <v>4</v>
      </c>
    </row>
    <row r="1246" spans="1:16" x14ac:dyDescent="0.25">
      <c r="A1246" s="9" t="s">
        <v>1300</v>
      </c>
      <c r="B1246">
        <v>1</v>
      </c>
      <c r="C1246">
        <v>4</v>
      </c>
      <c r="D1246">
        <v>3</v>
      </c>
      <c r="E1246">
        <v>3</v>
      </c>
      <c r="F1246">
        <v>3</v>
      </c>
      <c r="G1246">
        <v>2</v>
      </c>
      <c r="H1246">
        <v>1</v>
      </c>
      <c r="I1246">
        <v>3</v>
      </c>
      <c r="J1246">
        <v>3</v>
      </c>
      <c r="K1246">
        <v>4</v>
      </c>
      <c r="L1246">
        <v>3</v>
      </c>
      <c r="M1246">
        <v>1</v>
      </c>
      <c r="N1246">
        <v>4</v>
      </c>
      <c r="O1246">
        <v>3</v>
      </c>
      <c r="P1246">
        <v>2</v>
      </c>
    </row>
    <row r="1247" spans="1:16" x14ac:dyDescent="0.25">
      <c r="A1247" s="9" t="s">
        <v>1301</v>
      </c>
      <c r="B1247">
        <v>4</v>
      </c>
      <c r="C1247">
        <v>4</v>
      </c>
      <c r="D1247">
        <v>1</v>
      </c>
      <c r="E1247">
        <v>1</v>
      </c>
      <c r="F1247">
        <v>4</v>
      </c>
      <c r="G1247">
        <v>2</v>
      </c>
      <c r="H1247">
        <v>2</v>
      </c>
      <c r="I1247">
        <v>1</v>
      </c>
      <c r="J1247">
        <v>4</v>
      </c>
      <c r="K1247">
        <v>4</v>
      </c>
      <c r="L1247">
        <v>4</v>
      </c>
      <c r="M1247">
        <v>3</v>
      </c>
      <c r="N1247">
        <v>2</v>
      </c>
      <c r="O1247">
        <v>2</v>
      </c>
      <c r="P1247">
        <v>1</v>
      </c>
    </row>
    <row r="1248" spans="1:16" x14ac:dyDescent="0.25">
      <c r="A1248" s="9" t="s">
        <v>1302</v>
      </c>
      <c r="B1248">
        <v>3</v>
      </c>
      <c r="C1248">
        <v>2</v>
      </c>
      <c r="D1248">
        <v>3</v>
      </c>
      <c r="E1248">
        <v>4</v>
      </c>
      <c r="F1248">
        <v>2</v>
      </c>
      <c r="G1248">
        <v>2</v>
      </c>
      <c r="H1248">
        <v>4</v>
      </c>
      <c r="I1248">
        <v>2</v>
      </c>
      <c r="J1248">
        <v>1</v>
      </c>
      <c r="K1248">
        <v>3</v>
      </c>
      <c r="L1248">
        <v>2</v>
      </c>
      <c r="M1248">
        <v>1</v>
      </c>
      <c r="N1248">
        <v>3</v>
      </c>
      <c r="O1248">
        <v>4</v>
      </c>
      <c r="P1248">
        <v>1</v>
      </c>
    </row>
    <row r="1249" spans="1:16" x14ac:dyDescent="0.25">
      <c r="A1249" s="9" t="s">
        <v>1307</v>
      </c>
      <c r="B1249">
        <v>2</v>
      </c>
      <c r="C1249">
        <v>1</v>
      </c>
      <c r="D1249">
        <v>3</v>
      </c>
      <c r="E1249">
        <v>2</v>
      </c>
      <c r="F1249">
        <v>4</v>
      </c>
      <c r="G1249">
        <v>4</v>
      </c>
      <c r="H1249">
        <v>4</v>
      </c>
      <c r="I1249">
        <v>4</v>
      </c>
      <c r="J1249">
        <v>2</v>
      </c>
      <c r="K1249">
        <v>1</v>
      </c>
      <c r="L1249">
        <v>2</v>
      </c>
      <c r="M1249">
        <v>3</v>
      </c>
      <c r="N1249">
        <v>3</v>
      </c>
      <c r="O1249">
        <v>1</v>
      </c>
      <c r="P1249">
        <v>2</v>
      </c>
    </row>
    <row r="1250" spans="1:16" x14ac:dyDescent="0.25">
      <c r="A1250" s="9" t="s">
        <v>1303</v>
      </c>
      <c r="B1250">
        <v>4</v>
      </c>
      <c r="C1250">
        <v>4</v>
      </c>
      <c r="D1250">
        <v>4</v>
      </c>
      <c r="E1250">
        <v>4</v>
      </c>
      <c r="F1250">
        <v>1</v>
      </c>
      <c r="G1250">
        <v>3</v>
      </c>
      <c r="H1250">
        <v>4</v>
      </c>
      <c r="I1250">
        <v>4</v>
      </c>
      <c r="J1250">
        <v>3</v>
      </c>
      <c r="K1250">
        <v>2</v>
      </c>
      <c r="L1250">
        <v>2</v>
      </c>
      <c r="M1250">
        <v>4</v>
      </c>
      <c r="N1250">
        <v>1</v>
      </c>
      <c r="O1250">
        <v>2</v>
      </c>
      <c r="P1250">
        <v>1</v>
      </c>
    </row>
    <row r="1251" spans="1:16" x14ac:dyDescent="0.25">
      <c r="A1251" s="9" t="s">
        <v>1304</v>
      </c>
      <c r="B1251">
        <v>3</v>
      </c>
      <c r="C1251">
        <v>1</v>
      </c>
      <c r="D1251">
        <v>1</v>
      </c>
      <c r="E1251">
        <v>1</v>
      </c>
      <c r="F1251">
        <v>4</v>
      </c>
      <c r="G1251">
        <v>2</v>
      </c>
      <c r="H1251">
        <v>1</v>
      </c>
      <c r="I1251">
        <v>3</v>
      </c>
      <c r="J1251">
        <v>1</v>
      </c>
      <c r="K1251">
        <v>3</v>
      </c>
      <c r="L1251">
        <v>1</v>
      </c>
      <c r="M1251">
        <v>3</v>
      </c>
      <c r="N1251">
        <v>3</v>
      </c>
      <c r="O1251">
        <v>3</v>
      </c>
      <c r="P1251">
        <v>2</v>
      </c>
    </row>
    <row r="1252" spans="1:16" x14ac:dyDescent="0.25">
      <c r="A1252" s="9" t="s">
        <v>1305</v>
      </c>
      <c r="B1252">
        <v>4</v>
      </c>
      <c r="C1252">
        <v>4</v>
      </c>
      <c r="D1252">
        <v>4</v>
      </c>
      <c r="E1252">
        <v>3</v>
      </c>
      <c r="F1252">
        <v>4</v>
      </c>
      <c r="G1252">
        <v>4</v>
      </c>
      <c r="H1252">
        <v>1</v>
      </c>
      <c r="I1252">
        <v>1</v>
      </c>
      <c r="J1252">
        <v>1</v>
      </c>
      <c r="K1252">
        <v>4</v>
      </c>
      <c r="L1252">
        <v>4</v>
      </c>
      <c r="M1252">
        <v>2</v>
      </c>
      <c r="N1252">
        <v>3</v>
      </c>
      <c r="O1252">
        <v>1</v>
      </c>
      <c r="P1252">
        <v>3</v>
      </c>
    </row>
    <row r="1253" spans="1:16" x14ac:dyDescent="0.25">
      <c r="A1253" s="9" t="s">
        <v>1306</v>
      </c>
      <c r="B1253">
        <v>2</v>
      </c>
      <c r="C1253">
        <v>1</v>
      </c>
      <c r="D1253">
        <v>1</v>
      </c>
      <c r="E1253">
        <v>1</v>
      </c>
      <c r="F1253">
        <v>3</v>
      </c>
      <c r="G1253">
        <v>4</v>
      </c>
      <c r="H1253">
        <v>2</v>
      </c>
      <c r="I1253">
        <v>2</v>
      </c>
      <c r="J1253">
        <v>1</v>
      </c>
      <c r="K1253">
        <v>1</v>
      </c>
      <c r="L1253">
        <v>1</v>
      </c>
      <c r="M1253">
        <v>2</v>
      </c>
      <c r="N1253">
        <v>3</v>
      </c>
      <c r="O1253">
        <v>2</v>
      </c>
      <c r="P1253">
        <v>4</v>
      </c>
    </row>
    <row r="1254" spans="1:16" x14ac:dyDescent="0.25">
      <c r="A1254" s="9" t="s">
        <v>1308</v>
      </c>
      <c r="B1254">
        <v>3</v>
      </c>
      <c r="C1254">
        <v>1</v>
      </c>
      <c r="D1254">
        <v>1</v>
      </c>
      <c r="E1254">
        <v>3</v>
      </c>
      <c r="F1254">
        <v>1</v>
      </c>
      <c r="G1254">
        <v>4</v>
      </c>
      <c r="H1254">
        <v>1</v>
      </c>
      <c r="I1254">
        <v>2</v>
      </c>
      <c r="J1254">
        <v>4</v>
      </c>
      <c r="K1254">
        <v>1</v>
      </c>
      <c r="L1254">
        <v>2</v>
      </c>
      <c r="M1254">
        <v>3</v>
      </c>
      <c r="N1254">
        <v>4</v>
      </c>
      <c r="O1254">
        <v>1</v>
      </c>
      <c r="P1254">
        <v>2</v>
      </c>
    </row>
    <row r="1255" spans="1:16" x14ac:dyDescent="0.25">
      <c r="A1255" s="9" t="s">
        <v>1309</v>
      </c>
      <c r="B1255">
        <v>2</v>
      </c>
      <c r="C1255">
        <v>2</v>
      </c>
      <c r="D1255">
        <v>4</v>
      </c>
      <c r="E1255">
        <v>1</v>
      </c>
      <c r="F1255">
        <v>1</v>
      </c>
      <c r="G1255">
        <v>1</v>
      </c>
      <c r="H1255">
        <v>1</v>
      </c>
      <c r="I1255">
        <v>4</v>
      </c>
      <c r="J1255">
        <v>3</v>
      </c>
      <c r="K1255">
        <v>2</v>
      </c>
      <c r="L1255">
        <v>1</v>
      </c>
      <c r="M1255">
        <v>1</v>
      </c>
      <c r="N1255">
        <v>1</v>
      </c>
      <c r="O1255">
        <v>2</v>
      </c>
      <c r="P1255">
        <v>4</v>
      </c>
    </row>
    <row r="1256" spans="1:16" x14ac:dyDescent="0.25">
      <c r="A1256" s="9" t="s">
        <v>1310</v>
      </c>
      <c r="B1256">
        <v>4</v>
      </c>
      <c r="C1256">
        <v>2</v>
      </c>
      <c r="D1256">
        <v>4</v>
      </c>
      <c r="E1256">
        <v>3</v>
      </c>
      <c r="F1256">
        <v>3</v>
      </c>
      <c r="G1256">
        <v>3</v>
      </c>
      <c r="H1256">
        <v>2</v>
      </c>
      <c r="I1256">
        <v>3</v>
      </c>
      <c r="J1256">
        <v>2</v>
      </c>
      <c r="K1256">
        <v>1</v>
      </c>
      <c r="L1256">
        <v>3</v>
      </c>
      <c r="M1256">
        <v>3</v>
      </c>
      <c r="N1256">
        <v>3</v>
      </c>
      <c r="O1256">
        <v>1</v>
      </c>
      <c r="P1256">
        <v>1</v>
      </c>
    </row>
    <row r="1257" spans="1:16" x14ac:dyDescent="0.25">
      <c r="A1257" s="9" t="s">
        <v>1313</v>
      </c>
      <c r="B1257">
        <v>1</v>
      </c>
      <c r="C1257">
        <v>3</v>
      </c>
      <c r="D1257">
        <v>2</v>
      </c>
      <c r="E1257">
        <v>1</v>
      </c>
      <c r="F1257">
        <v>4</v>
      </c>
      <c r="G1257">
        <v>4</v>
      </c>
      <c r="H1257">
        <v>4</v>
      </c>
      <c r="I1257">
        <v>1</v>
      </c>
      <c r="J1257">
        <v>4</v>
      </c>
      <c r="K1257">
        <v>2</v>
      </c>
      <c r="L1257">
        <v>2</v>
      </c>
      <c r="M1257">
        <v>2</v>
      </c>
      <c r="N1257">
        <v>1</v>
      </c>
      <c r="O1257">
        <v>2</v>
      </c>
      <c r="P1257">
        <v>1</v>
      </c>
    </row>
    <row r="1258" spans="1:16" x14ac:dyDescent="0.25">
      <c r="A1258" s="9" t="s">
        <v>1314</v>
      </c>
      <c r="B1258">
        <v>4</v>
      </c>
      <c r="C1258">
        <v>1</v>
      </c>
      <c r="D1258">
        <v>3</v>
      </c>
      <c r="E1258">
        <v>3</v>
      </c>
      <c r="F1258">
        <v>1</v>
      </c>
      <c r="G1258">
        <v>1</v>
      </c>
      <c r="H1258">
        <v>1</v>
      </c>
      <c r="I1258">
        <v>2</v>
      </c>
      <c r="J1258">
        <v>3</v>
      </c>
      <c r="K1258">
        <v>1</v>
      </c>
      <c r="L1258">
        <v>2</v>
      </c>
      <c r="M1258">
        <v>4</v>
      </c>
      <c r="N1258">
        <v>4</v>
      </c>
      <c r="O1258">
        <v>4</v>
      </c>
      <c r="P1258">
        <v>1</v>
      </c>
    </row>
    <row r="1259" spans="1:16" x14ac:dyDescent="0.25">
      <c r="A1259" s="9" t="s">
        <v>1311</v>
      </c>
      <c r="B1259">
        <v>3</v>
      </c>
      <c r="C1259">
        <v>4</v>
      </c>
      <c r="D1259">
        <v>4</v>
      </c>
      <c r="E1259">
        <v>2</v>
      </c>
      <c r="F1259">
        <v>4</v>
      </c>
      <c r="G1259">
        <v>3</v>
      </c>
      <c r="H1259">
        <v>1</v>
      </c>
      <c r="I1259">
        <v>3</v>
      </c>
      <c r="J1259">
        <v>4</v>
      </c>
      <c r="K1259">
        <v>3</v>
      </c>
      <c r="L1259">
        <v>4</v>
      </c>
      <c r="M1259">
        <v>1</v>
      </c>
      <c r="N1259">
        <v>2</v>
      </c>
      <c r="O1259">
        <v>1</v>
      </c>
      <c r="P1259">
        <v>3</v>
      </c>
    </row>
    <row r="1260" spans="1:16" x14ac:dyDescent="0.25">
      <c r="A1260" s="9" t="s">
        <v>1312</v>
      </c>
      <c r="B1260">
        <v>3</v>
      </c>
      <c r="C1260">
        <v>4</v>
      </c>
      <c r="D1260">
        <v>4</v>
      </c>
      <c r="E1260">
        <v>4</v>
      </c>
      <c r="F1260">
        <v>4</v>
      </c>
      <c r="G1260">
        <v>4</v>
      </c>
      <c r="H1260">
        <v>1</v>
      </c>
      <c r="I1260">
        <v>1</v>
      </c>
      <c r="J1260">
        <v>3</v>
      </c>
      <c r="K1260">
        <v>4</v>
      </c>
      <c r="L1260">
        <v>3</v>
      </c>
      <c r="M1260">
        <v>3</v>
      </c>
      <c r="N1260">
        <v>1</v>
      </c>
      <c r="O1260">
        <v>4</v>
      </c>
      <c r="P1260">
        <v>3</v>
      </c>
    </row>
    <row r="1261" spans="1:16" x14ac:dyDescent="0.25">
      <c r="A1261" s="9" t="s">
        <v>1315</v>
      </c>
      <c r="B1261">
        <v>4</v>
      </c>
      <c r="C1261">
        <v>3</v>
      </c>
      <c r="D1261">
        <v>2</v>
      </c>
      <c r="E1261">
        <v>3</v>
      </c>
      <c r="F1261">
        <v>4</v>
      </c>
      <c r="G1261">
        <v>3</v>
      </c>
      <c r="H1261">
        <v>3</v>
      </c>
      <c r="I1261">
        <v>4</v>
      </c>
      <c r="J1261">
        <v>2</v>
      </c>
      <c r="K1261">
        <v>4</v>
      </c>
      <c r="L1261">
        <v>1</v>
      </c>
      <c r="M1261">
        <v>1</v>
      </c>
      <c r="N1261">
        <v>2</v>
      </c>
      <c r="O1261">
        <v>3</v>
      </c>
      <c r="P1261">
        <v>1</v>
      </c>
    </row>
    <row r="1262" spans="1:16" x14ac:dyDescent="0.25">
      <c r="A1262" s="9" t="s">
        <v>1316</v>
      </c>
      <c r="B1262">
        <v>3</v>
      </c>
      <c r="C1262">
        <v>2</v>
      </c>
      <c r="D1262">
        <v>2</v>
      </c>
      <c r="E1262">
        <v>3</v>
      </c>
      <c r="F1262">
        <v>3</v>
      </c>
      <c r="G1262">
        <v>3</v>
      </c>
      <c r="H1262">
        <v>1</v>
      </c>
      <c r="I1262">
        <v>2</v>
      </c>
      <c r="J1262">
        <v>3</v>
      </c>
      <c r="K1262">
        <v>3</v>
      </c>
      <c r="L1262">
        <v>2</v>
      </c>
      <c r="M1262">
        <v>2</v>
      </c>
      <c r="N1262">
        <v>3</v>
      </c>
      <c r="O1262">
        <v>4</v>
      </c>
      <c r="P1262">
        <v>3</v>
      </c>
    </row>
    <row r="1263" spans="1:16" x14ac:dyDescent="0.25">
      <c r="A1263" s="9" t="s">
        <v>1317</v>
      </c>
      <c r="B1263">
        <v>3</v>
      </c>
      <c r="C1263">
        <v>2</v>
      </c>
      <c r="D1263">
        <v>3</v>
      </c>
      <c r="E1263">
        <v>3</v>
      </c>
      <c r="F1263">
        <v>3</v>
      </c>
      <c r="G1263">
        <v>1</v>
      </c>
      <c r="H1263">
        <v>3</v>
      </c>
      <c r="I1263">
        <v>2</v>
      </c>
      <c r="J1263">
        <v>1</v>
      </c>
      <c r="K1263">
        <v>2</v>
      </c>
      <c r="L1263">
        <v>1</v>
      </c>
      <c r="M1263">
        <v>2</v>
      </c>
      <c r="N1263">
        <v>4</v>
      </c>
      <c r="O1263">
        <v>1</v>
      </c>
      <c r="P1263">
        <v>1</v>
      </c>
    </row>
    <row r="1264" spans="1:16" x14ac:dyDescent="0.25">
      <c r="A1264" s="9" t="s">
        <v>1318</v>
      </c>
      <c r="B1264">
        <v>2</v>
      </c>
      <c r="C1264">
        <v>2</v>
      </c>
      <c r="D1264">
        <v>2</v>
      </c>
      <c r="E1264">
        <v>1</v>
      </c>
      <c r="F1264">
        <v>3</v>
      </c>
      <c r="G1264">
        <v>2</v>
      </c>
      <c r="H1264">
        <v>2</v>
      </c>
      <c r="I1264">
        <v>2</v>
      </c>
      <c r="J1264">
        <v>1</v>
      </c>
      <c r="K1264">
        <v>2</v>
      </c>
      <c r="L1264">
        <v>1</v>
      </c>
      <c r="M1264">
        <v>4</v>
      </c>
      <c r="N1264">
        <v>2</v>
      </c>
      <c r="O1264">
        <v>1</v>
      </c>
      <c r="P1264">
        <v>3</v>
      </c>
    </row>
    <row r="1265" spans="1:16" x14ac:dyDescent="0.25">
      <c r="A1265" s="9" t="s">
        <v>1319</v>
      </c>
      <c r="B1265">
        <v>3</v>
      </c>
      <c r="C1265">
        <v>2</v>
      </c>
      <c r="D1265">
        <v>1</v>
      </c>
      <c r="E1265">
        <v>1</v>
      </c>
      <c r="F1265">
        <v>1</v>
      </c>
      <c r="G1265">
        <v>2</v>
      </c>
      <c r="H1265">
        <v>2</v>
      </c>
      <c r="I1265">
        <v>2</v>
      </c>
      <c r="J1265">
        <v>2</v>
      </c>
      <c r="K1265">
        <v>1</v>
      </c>
      <c r="L1265">
        <v>2</v>
      </c>
      <c r="M1265">
        <v>3</v>
      </c>
      <c r="N1265">
        <v>1</v>
      </c>
      <c r="O1265">
        <v>4</v>
      </c>
      <c r="P1265">
        <v>4</v>
      </c>
    </row>
    <row r="1266" spans="1:16" x14ac:dyDescent="0.25">
      <c r="A1266" s="9" t="s">
        <v>1320</v>
      </c>
      <c r="B1266">
        <v>3</v>
      </c>
      <c r="C1266">
        <v>3</v>
      </c>
      <c r="D1266">
        <v>2</v>
      </c>
      <c r="E1266">
        <v>4</v>
      </c>
      <c r="F1266">
        <v>4</v>
      </c>
      <c r="G1266">
        <v>2</v>
      </c>
      <c r="H1266">
        <v>4</v>
      </c>
      <c r="I1266">
        <v>3</v>
      </c>
      <c r="J1266">
        <v>4</v>
      </c>
      <c r="K1266">
        <v>1</v>
      </c>
      <c r="L1266">
        <v>2</v>
      </c>
      <c r="M1266">
        <v>4</v>
      </c>
      <c r="N1266">
        <v>4</v>
      </c>
      <c r="O1266">
        <v>1</v>
      </c>
      <c r="P1266">
        <v>3</v>
      </c>
    </row>
    <row r="1267" spans="1:16" x14ac:dyDescent="0.25">
      <c r="A1267" s="9" t="s">
        <v>1321</v>
      </c>
      <c r="B1267">
        <v>3</v>
      </c>
      <c r="C1267">
        <v>2</v>
      </c>
      <c r="D1267">
        <v>1</v>
      </c>
      <c r="E1267">
        <v>4</v>
      </c>
      <c r="F1267">
        <v>4</v>
      </c>
      <c r="G1267">
        <v>2</v>
      </c>
      <c r="H1267">
        <v>3</v>
      </c>
      <c r="I1267">
        <v>2</v>
      </c>
      <c r="J1267">
        <v>1</v>
      </c>
      <c r="K1267">
        <v>2</v>
      </c>
      <c r="L1267">
        <v>3</v>
      </c>
      <c r="M1267">
        <v>1</v>
      </c>
      <c r="N1267">
        <v>4</v>
      </c>
      <c r="O1267">
        <v>1</v>
      </c>
      <c r="P1267">
        <v>1</v>
      </c>
    </row>
    <row r="1268" spans="1:16" x14ac:dyDescent="0.25">
      <c r="A1268" s="9" t="s">
        <v>1322</v>
      </c>
      <c r="B1268">
        <v>4</v>
      </c>
      <c r="C1268">
        <v>4</v>
      </c>
      <c r="D1268">
        <v>2</v>
      </c>
      <c r="E1268">
        <v>2</v>
      </c>
      <c r="F1268">
        <v>2</v>
      </c>
      <c r="G1268">
        <v>1</v>
      </c>
      <c r="H1268">
        <v>4</v>
      </c>
      <c r="I1268">
        <v>1</v>
      </c>
      <c r="J1268">
        <v>1</v>
      </c>
      <c r="K1268">
        <v>3</v>
      </c>
      <c r="L1268">
        <v>1</v>
      </c>
      <c r="M1268">
        <v>3</v>
      </c>
      <c r="N1268">
        <v>3</v>
      </c>
      <c r="O1268">
        <v>1</v>
      </c>
      <c r="P1268">
        <v>2</v>
      </c>
    </row>
    <row r="1269" spans="1:16" x14ac:dyDescent="0.25">
      <c r="A1269" s="9" t="s">
        <v>1323</v>
      </c>
      <c r="B1269">
        <v>2</v>
      </c>
      <c r="C1269">
        <v>1</v>
      </c>
      <c r="D1269">
        <v>4</v>
      </c>
      <c r="E1269">
        <v>3</v>
      </c>
      <c r="F1269">
        <v>4</v>
      </c>
      <c r="G1269">
        <v>4</v>
      </c>
      <c r="H1269">
        <v>4</v>
      </c>
      <c r="I1269">
        <v>3</v>
      </c>
      <c r="J1269">
        <v>4</v>
      </c>
      <c r="K1269">
        <v>1</v>
      </c>
      <c r="L1269">
        <v>3</v>
      </c>
      <c r="M1269">
        <v>1</v>
      </c>
      <c r="N1269">
        <v>4</v>
      </c>
      <c r="O1269">
        <v>2</v>
      </c>
      <c r="P1269">
        <v>1</v>
      </c>
    </row>
    <row r="1270" spans="1:16" x14ac:dyDescent="0.25">
      <c r="A1270" s="9" t="s">
        <v>1325</v>
      </c>
      <c r="B1270">
        <v>3</v>
      </c>
      <c r="C1270">
        <v>1</v>
      </c>
      <c r="D1270">
        <v>4</v>
      </c>
      <c r="E1270">
        <v>3</v>
      </c>
      <c r="F1270">
        <v>1</v>
      </c>
      <c r="G1270">
        <v>4</v>
      </c>
      <c r="H1270">
        <v>2</v>
      </c>
      <c r="I1270">
        <v>1</v>
      </c>
      <c r="J1270">
        <v>1</v>
      </c>
      <c r="K1270">
        <v>4</v>
      </c>
      <c r="L1270">
        <v>4</v>
      </c>
      <c r="M1270">
        <v>4</v>
      </c>
      <c r="N1270">
        <v>3</v>
      </c>
      <c r="O1270">
        <v>3</v>
      </c>
      <c r="P1270">
        <v>2</v>
      </c>
    </row>
    <row r="1271" spans="1:16" x14ac:dyDescent="0.25">
      <c r="A1271" s="9" t="s">
        <v>1324</v>
      </c>
      <c r="B1271">
        <v>3</v>
      </c>
      <c r="C1271">
        <v>4</v>
      </c>
      <c r="D1271">
        <v>2</v>
      </c>
      <c r="E1271">
        <v>3</v>
      </c>
      <c r="F1271">
        <v>4</v>
      </c>
      <c r="G1271">
        <v>2</v>
      </c>
      <c r="H1271">
        <v>1</v>
      </c>
      <c r="I1271">
        <v>1</v>
      </c>
      <c r="J1271">
        <v>3</v>
      </c>
      <c r="K1271">
        <v>3</v>
      </c>
      <c r="L1271">
        <v>4</v>
      </c>
      <c r="M1271">
        <v>3</v>
      </c>
      <c r="N1271">
        <v>1</v>
      </c>
      <c r="O1271">
        <v>4</v>
      </c>
      <c r="P1271">
        <v>3</v>
      </c>
    </row>
    <row r="1272" spans="1:16" x14ac:dyDescent="0.25">
      <c r="A1272" s="9" t="s">
        <v>1326</v>
      </c>
      <c r="B1272">
        <v>2</v>
      </c>
      <c r="C1272">
        <v>1</v>
      </c>
      <c r="D1272">
        <v>4</v>
      </c>
      <c r="E1272">
        <v>2</v>
      </c>
      <c r="F1272">
        <v>4</v>
      </c>
      <c r="G1272">
        <v>4</v>
      </c>
      <c r="H1272">
        <v>1</v>
      </c>
      <c r="I1272">
        <v>2</v>
      </c>
      <c r="J1272">
        <v>1</v>
      </c>
      <c r="K1272">
        <v>4</v>
      </c>
      <c r="L1272">
        <v>4</v>
      </c>
      <c r="M1272">
        <v>3</v>
      </c>
      <c r="N1272">
        <v>3</v>
      </c>
      <c r="O1272">
        <v>4</v>
      </c>
      <c r="P1272">
        <v>2</v>
      </c>
    </row>
    <row r="1273" spans="1:16" x14ac:dyDescent="0.25">
      <c r="A1273" s="9" t="s">
        <v>1327</v>
      </c>
      <c r="B1273">
        <v>2</v>
      </c>
      <c r="C1273">
        <v>3</v>
      </c>
      <c r="D1273">
        <v>1</v>
      </c>
      <c r="E1273">
        <v>2</v>
      </c>
      <c r="F1273">
        <v>1</v>
      </c>
      <c r="G1273">
        <v>1</v>
      </c>
      <c r="H1273">
        <v>1</v>
      </c>
      <c r="I1273">
        <v>2</v>
      </c>
      <c r="J1273">
        <v>2</v>
      </c>
      <c r="K1273">
        <v>3</v>
      </c>
      <c r="L1273">
        <v>4</v>
      </c>
      <c r="M1273">
        <v>1</v>
      </c>
      <c r="N1273">
        <v>2</v>
      </c>
      <c r="O1273">
        <v>1</v>
      </c>
      <c r="P1273">
        <v>4</v>
      </c>
    </row>
    <row r="1274" spans="1:16" x14ac:dyDescent="0.25">
      <c r="A1274" s="9" t="s">
        <v>1328</v>
      </c>
      <c r="B1274">
        <v>4</v>
      </c>
      <c r="C1274">
        <v>1</v>
      </c>
      <c r="D1274">
        <v>1</v>
      </c>
      <c r="E1274">
        <v>3</v>
      </c>
      <c r="F1274">
        <v>2</v>
      </c>
      <c r="G1274">
        <v>2</v>
      </c>
      <c r="H1274">
        <v>3</v>
      </c>
      <c r="I1274">
        <v>4</v>
      </c>
      <c r="J1274">
        <v>2</v>
      </c>
      <c r="K1274">
        <v>2</v>
      </c>
      <c r="L1274">
        <v>2</v>
      </c>
      <c r="M1274">
        <v>2</v>
      </c>
      <c r="N1274">
        <v>1</v>
      </c>
      <c r="O1274">
        <v>2</v>
      </c>
      <c r="P1274">
        <v>2</v>
      </c>
    </row>
    <row r="1275" spans="1:16" x14ac:dyDescent="0.25">
      <c r="A1275" s="9" t="s">
        <v>1329</v>
      </c>
      <c r="B1275">
        <v>1</v>
      </c>
      <c r="C1275">
        <v>2</v>
      </c>
      <c r="D1275">
        <v>3</v>
      </c>
      <c r="E1275">
        <v>1</v>
      </c>
      <c r="F1275">
        <v>4</v>
      </c>
      <c r="G1275">
        <v>3</v>
      </c>
      <c r="H1275">
        <v>4</v>
      </c>
      <c r="I1275">
        <v>2</v>
      </c>
      <c r="J1275">
        <v>2</v>
      </c>
      <c r="K1275">
        <v>1</v>
      </c>
      <c r="L1275">
        <v>2</v>
      </c>
      <c r="M1275">
        <v>3</v>
      </c>
      <c r="N1275">
        <v>4</v>
      </c>
      <c r="O1275">
        <v>2</v>
      </c>
      <c r="P1275">
        <v>2</v>
      </c>
    </row>
    <row r="1276" spans="1:16" x14ac:dyDescent="0.25">
      <c r="A1276" s="9" t="s">
        <v>1331</v>
      </c>
      <c r="B1276">
        <v>1</v>
      </c>
      <c r="C1276">
        <v>2</v>
      </c>
      <c r="D1276">
        <v>4</v>
      </c>
      <c r="E1276">
        <v>1</v>
      </c>
      <c r="F1276">
        <v>2</v>
      </c>
      <c r="G1276">
        <v>1</v>
      </c>
      <c r="H1276">
        <v>2</v>
      </c>
      <c r="I1276">
        <v>3</v>
      </c>
      <c r="J1276">
        <v>4</v>
      </c>
      <c r="K1276">
        <v>4</v>
      </c>
      <c r="L1276">
        <v>1</v>
      </c>
      <c r="M1276">
        <v>1</v>
      </c>
      <c r="N1276">
        <v>4</v>
      </c>
      <c r="O1276">
        <v>2</v>
      </c>
      <c r="P1276">
        <v>2</v>
      </c>
    </row>
    <row r="1277" spans="1:16" x14ac:dyDescent="0.25">
      <c r="A1277" s="9" t="s">
        <v>1330</v>
      </c>
      <c r="B1277">
        <v>4</v>
      </c>
      <c r="C1277">
        <v>1</v>
      </c>
      <c r="D1277">
        <v>3</v>
      </c>
      <c r="E1277">
        <v>1</v>
      </c>
      <c r="F1277">
        <v>1</v>
      </c>
      <c r="G1277">
        <v>2</v>
      </c>
      <c r="H1277">
        <v>3</v>
      </c>
      <c r="I1277">
        <v>3</v>
      </c>
      <c r="J1277">
        <v>2</v>
      </c>
      <c r="K1277">
        <v>4</v>
      </c>
      <c r="L1277">
        <v>3</v>
      </c>
      <c r="M1277">
        <v>3</v>
      </c>
      <c r="N1277">
        <v>2</v>
      </c>
      <c r="O1277">
        <v>1</v>
      </c>
      <c r="P1277">
        <v>1</v>
      </c>
    </row>
    <row r="1278" spans="1:16" x14ac:dyDescent="0.25">
      <c r="A1278" s="9" t="s">
        <v>1332</v>
      </c>
      <c r="B1278">
        <v>2</v>
      </c>
      <c r="C1278">
        <v>3</v>
      </c>
      <c r="D1278">
        <v>1</v>
      </c>
      <c r="E1278">
        <v>3</v>
      </c>
      <c r="F1278">
        <v>1</v>
      </c>
      <c r="G1278">
        <v>2</v>
      </c>
      <c r="H1278">
        <v>4</v>
      </c>
      <c r="I1278">
        <v>2</v>
      </c>
      <c r="J1278">
        <v>3</v>
      </c>
      <c r="K1278">
        <v>3</v>
      </c>
      <c r="L1278">
        <v>2</v>
      </c>
      <c r="M1278">
        <v>2</v>
      </c>
      <c r="N1278">
        <v>4</v>
      </c>
      <c r="O1278">
        <v>4</v>
      </c>
      <c r="P1278">
        <v>2</v>
      </c>
    </row>
    <row r="1279" spans="1:16" x14ac:dyDescent="0.25">
      <c r="A1279" s="9" t="s">
        <v>1335</v>
      </c>
      <c r="B1279">
        <v>1</v>
      </c>
      <c r="C1279">
        <v>3</v>
      </c>
      <c r="D1279">
        <v>4</v>
      </c>
      <c r="E1279">
        <v>2</v>
      </c>
      <c r="F1279">
        <v>2</v>
      </c>
      <c r="G1279">
        <v>3</v>
      </c>
      <c r="H1279">
        <v>3</v>
      </c>
      <c r="I1279">
        <v>2</v>
      </c>
      <c r="J1279">
        <v>2</v>
      </c>
      <c r="K1279">
        <v>3</v>
      </c>
      <c r="L1279">
        <v>2</v>
      </c>
      <c r="M1279">
        <v>4</v>
      </c>
      <c r="N1279">
        <v>2</v>
      </c>
      <c r="O1279">
        <v>4</v>
      </c>
      <c r="P1279">
        <v>1</v>
      </c>
    </row>
    <row r="1280" spans="1:16" x14ac:dyDescent="0.25">
      <c r="A1280" s="9" t="s">
        <v>1333</v>
      </c>
      <c r="B1280">
        <v>1</v>
      </c>
      <c r="C1280">
        <v>1</v>
      </c>
      <c r="D1280">
        <v>4</v>
      </c>
      <c r="E1280">
        <v>1</v>
      </c>
      <c r="F1280">
        <v>4</v>
      </c>
      <c r="G1280">
        <v>2</v>
      </c>
      <c r="H1280">
        <v>2</v>
      </c>
      <c r="I1280">
        <v>3</v>
      </c>
      <c r="J1280">
        <v>2</v>
      </c>
      <c r="K1280">
        <v>4</v>
      </c>
      <c r="L1280">
        <v>4</v>
      </c>
      <c r="M1280">
        <v>1</v>
      </c>
      <c r="N1280">
        <v>4</v>
      </c>
      <c r="O1280">
        <v>1</v>
      </c>
      <c r="P1280">
        <v>3</v>
      </c>
    </row>
    <row r="1281" spans="1:16" x14ac:dyDescent="0.25">
      <c r="A1281" s="9" t="s">
        <v>1334</v>
      </c>
      <c r="B1281">
        <v>3</v>
      </c>
      <c r="C1281">
        <v>3</v>
      </c>
      <c r="D1281">
        <v>2</v>
      </c>
      <c r="E1281">
        <v>2</v>
      </c>
      <c r="F1281">
        <v>3</v>
      </c>
      <c r="G1281">
        <v>1</v>
      </c>
      <c r="H1281">
        <v>3</v>
      </c>
      <c r="I1281">
        <v>1</v>
      </c>
      <c r="J1281">
        <v>1</v>
      </c>
      <c r="K1281">
        <v>3</v>
      </c>
      <c r="L1281">
        <v>2</v>
      </c>
      <c r="M1281">
        <v>2</v>
      </c>
      <c r="N1281">
        <v>1</v>
      </c>
      <c r="O1281">
        <v>3</v>
      </c>
      <c r="P1281">
        <v>1</v>
      </c>
    </row>
    <row r="1282" spans="1:16" x14ac:dyDescent="0.25">
      <c r="A1282" s="9" t="s">
        <v>1336</v>
      </c>
      <c r="B1282">
        <v>1</v>
      </c>
      <c r="C1282">
        <v>1</v>
      </c>
      <c r="D1282">
        <v>4</v>
      </c>
      <c r="E1282">
        <v>1</v>
      </c>
      <c r="F1282">
        <v>2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4</v>
      </c>
      <c r="M1282">
        <v>4</v>
      </c>
      <c r="N1282">
        <v>1</v>
      </c>
      <c r="O1282">
        <v>3</v>
      </c>
      <c r="P1282">
        <v>1</v>
      </c>
    </row>
    <row r="1283" spans="1:16" x14ac:dyDescent="0.25">
      <c r="A1283" s="9" t="s">
        <v>1339</v>
      </c>
      <c r="B1283">
        <v>3</v>
      </c>
      <c r="C1283">
        <v>4</v>
      </c>
      <c r="D1283">
        <v>3</v>
      </c>
      <c r="E1283">
        <v>4</v>
      </c>
      <c r="F1283">
        <v>4</v>
      </c>
      <c r="G1283">
        <v>1</v>
      </c>
      <c r="H1283">
        <v>2</v>
      </c>
      <c r="I1283">
        <v>3</v>
      </c>
      <c r="J1283">
        <v>1</v>
      </c>
      <c r="K1283">
        <v>1</v>
      </c>
      <c r="L1283">
        <v>1</v>
      </c>
      <c r="M1283">
        <v>1</v>
      </c>
      <c r="N1283">
        <v>3</v>
      </c>
      <c r="O1283">
        <v>4</v>
      </c>
      <c r="P1283">
        <v>4</v>
      </c>
    </row>
    <row r="1284" spans="1:16" x14ac:dyDescent="0.25">
      <c r="A1284" s="9" t="s">
        <v>1337</v>
      </c>
      <c r="B1284">
        <v>2</v>
      </c>
      <c r="C1284">
        <v>1</v>
      </c>
      <c r="D1284">
        <v>3</v>
      </c>
      <c r="E1284">
        <v>1</v>
      </c>
      <c r="F1284">
        <v>2</v>
      </c>
      <c r="G1284">
        <v>3</v>
      </c>
      <c r="H1284">
        <v>3</v>
      </c>
      <c r="I1284">
        <v>1</v>
      </c>
      <c r="J1284">
        <v>3</v>
      </c>
      <c r="K1284">
        <v>2</v>
      </c>
      <c r="L1284">
        <v>2</v>
      </c>
      <c r="M1284">
        <v>1</v>
      </c>
      <c r="N1284">
        <v>2</v>
      </c>
      <c r="O1284">
        <v>2</v>
      </c>
      <c r="P1284">
        <v>4</v>
      </c>
    </row>
    <row r="1285" spans="1:16" x14ac:dyDescent="0.25">
      <c r="A1285" s="9" t="s">
        <v>1338</v>
      </c>
      <c r="B1285">
        <v>1</v>
      </c>
      <c r="C1285">
        <v>4</v>
      </c>
      <c r="D1285">
        <v>3</v>
      </c>
      <c r="E1285">
        <v>2</v>
      </c>
      <c r="F1285">
        <v>4</v>
      </c>
      <c r="G1285">
        <v>3</v>
      </c>
      <c r="H1285">
        <v>2</v>
      </c>
      <c r="I1285">
        <v>4</v>
      </c>
      <c r="J1285">
        <v>4</v>
      </c>
      <c r="K1285">
        <v>1</v>
      </c>
      <c r="L1285">
        <v>2</v>
      </c>
      <c r="M1285">
        <v>3</v>
      </c>
      <c r="N1285">
        <v>2</v>
      </c>
      <c r="O1285">
        <v>2</v>
      </c>
      <c r="P1285">
        <v>3</v>
      </c>
    </row>
    <row r="1286" spans="1:16" x14ac:dyDescent="0.25">
      <c r="A1286" s="9" t="s">
        <v>1340</v>
      </c>
      <c r="B1286">
        <v>1</v>
      </c>
      <c r="C1286">
        <v>1</v>
      </c>
      <c r="D1286">
        <v>3</v>
      </c>
      <c r="E1286">
        <v>2</v>
      </c>
      <c r="F1286">
        <v>2</v>
      </c>
      <c r="G1286">
        <v>3</v>
      </c>
      <c r="H1286">
        <v>4</v>
      </c>
      <c r="I1286">
        <v>2</v>
      </c>
      <c r="J1286">
        <v>4</v>
      </c>
      <c r="K1286">
        <v>1</v>
      </c>
      <c r="L1286">
        <v>2</v>
      </c>
      <c r="M1286">
        <v>4</v>
      </c>
      <c r="N1286">
        <v>4</v>
      </c>
      <c r="O1286">
        <v>3</v>
      </c>
      <c r="P1286">
        <v>3</v>
      </c>
    </row>
    <row r="1287" spans="1:16" x14ac:dyDescent="0.25">
      <c r="A1287" s="9" t="s">
        <v>1341</v>
      </c>
      <c r="B1287">
        <v>3</v>
      </c>
      <c r="C1287">
        <v>2</v>
      </c>
      <c r="D1287">
        <v>2</v>
      </c>
      <c r="E1287">
        <v>2</v>
      </c>
      <c r="F1287">
        <v>2</v>
      </c>
      <c r="G1287">
        <v>2</v>
      </c>
      <c r="H1287">
        <v>1</v>
      </c>
      <c r="I1287">
        <v>4</v>
      </c>
      <c r="J1287">
        <v>3</v>
      </c>
      <c r="K1287">
        <v>2</v>
      </c>
      <c r="L1287">
        <v>2</v>
      </c>
      <c r="M1287">
        <v>1</v>
      </c>
      <c r="N1287">
        <v>4</v>
      </c>
      <c r="O1287">
        <v>1</v>
      </c>
      <c r="P1287">
        <v>1</v>
      </c>
    </row>
    <row r="1288" spans="1:16" x14ac:dyDescent="0.25">
      <c r="A1288" s="9" t="s">
        <v>1342</v>
      </c>
      <c r="B1288">
        <v>3</v>
      </c>
      <c r="C1288">
        <v>2</v>
      </c>
      <c r="D1288">
        <v>1</v>
      </c>
      <c r="E1288">
        <v>1</v>
      </c>
      <c r="F1288">
        <v>3</v>
      </c>
      <c r="G1288">
        <v>3</v>
      </c>
      <c r="H1288">
        <v>1</v>
      </c>
      <c r="I1288">
        <v>3</v>
      </c>
      <c r="J1288">
        <v>3</v>
      </c>
      <c r="K1288">
        <v>4</v>
      </c>
      <c r="L1288">
        <v>4</v>
      </c>
      <c r="M1288">
        <v>4</v>
      </c>
      <c r="N1288">
        <v>3</v>
      </c>
      <c r="O1288">
        <v>2</v>
      </c>
      <c r="P1288">
        <v>1</v>
      </c>
    </row>
    <row r="1289" spans="1:16" x14ac:dyDescent="0.25">
      <c r="A1289" s="9" t="s">
        <v>1343</v>
      </c>
      <c r="B1289">
        <v>4</v>
      </c>
      <c r="C1289">
        <v>4</v>
      </c>
      <c r="D1289">
        <v>2</v>
      </c>
      <c r="E1289">
        <v>2</v>
      </c>
      <c r="F1289">
        <v>4</v>
      </c>
      <c r="G1289">
        <v>2</v>
      </c>
      <c r="H1289">
        <v>2</v>
      </c>
      <c r="I1289">
        <v>2</v>
      </c>
      <c r="J1289">
        <v>4</v>
      </c>
      <c r="K1289">
        <v>4</v>
      </c>
      <c r="L1289">
        <v>1</v>
      </c>
      <c r="M1289">
        <v>4</v>
      </c>
      <c r="N1289">
        <v>3</v>
      </c>
      <c r="O1289">
        <v>3</v>
      </c>
      <c r="P1289">
        <v>4</v>
      </c>
    </row>
    <row r="1290" spans="1:16" x14ac:dyDescent="0.25">
      <c r="A1290" s="9" t="s">
        <v>1344</v>
      </c>
      <c r="B1290">
        <v>2</v>
      </c>
      <c r="C1290">
        <v>1</v>
      </c>
      <c r="D1290">
        <v>3</v>
      </c>
      <c r="E1290">
        <v>4</v>
      </c>
      <c r="F1290">
        <v>3</v>
      </c>
      <c r="G1290">
        <v>1</v>
      </c>
      <c r="H1290">
        <v>1</v>
      </c>
      <c r="I1290">
        <v>1</v>
      </c>
      <c r="J1290">
        <v>2</v>
      </c>
      <c r="K1290">
        <v>1</v>
      </c>
      <c r="L1290">
        <v>4</v>
      </c>
      <c r="M1290">
        <v>4</v>
      </c>
      <c r="N1290">
        <v>1</v>
      </c>
      <c r="O1290">
        <v>4</v>
      </c>
      <c r="P1290">
        <v>3</v>
      </c>
    </row>
    <row r="1291" spans="1:16" x14ac:dyDescent="0.25">
      <c r="A1291" s="9" t="s">
        <v>1551</v>
      </c>
      <c r="B1291">
        <v>4</v>
      </c>
      <c r="C1291">
        <v>2</v>
      </c>
      <c r="D1291">
        <v>4</v>
      </c>
      <c r="E1291">
        <v>4</v>
      </c>
      <c r="F1291">
        <v>1</v>
      </c>
      <c r="G1291">
        <v>2</v>
      </c>
      <c r="H1291">
        <v>3</v>
      </c>
      <c r="I1291">
        <v>4</v>
      </c>
      <c r="J1291">
        <v>4</v>
      </c>
      <c r="K1291">
        <v>2</v>
      </c>
      <c r="L1291">
        <v>3</v>
      </c>
      <c r="M1291">
        <v>3</v>
      </c>
      <c r="N1291">
        <v>4</v>
      </c>
      <c r="O1291">
        <v>2</v>
      </c>
      <c r="P1291">
        <v>4</v>
      </c>
    </row>
    <row r="1292" spans="1:16" x14ac:dyDescent="0.25">
      <c r="A1292" s="9" t="s">
        <v>1552</v>
      </c>
      <c r="B1292">
        <v>1</v>
      </c>
      <c r="C1292">
        <v>4</v>
      </c>
      <c r="D1292">
        <v>4</v>
      </c>
      <c r="E1292">
        <v>2</v>
      </c>
      <c r="F1292">
        <v>3</v>
      </c>
      <c r="G1292">
        <v>4</v>
      </c>
      <c r="H1292">
        <v>2</v>
      </c>
      <c r="I1292">
        <v>1</v>
      </c>
      <c r="J1292">
        <v>3</v>
      </c>
      <c r="K1292">
        <v>1</v>
      </c>
      <c r="L1292">
        <v>3</v>
      </c>
      <c r="M1292">
        <v>1</v>
      </c>
      <c r="N1292">
        <v>1</v>
      </c>
      <c r="O1292">
        <v>3</v>
      </c>
      <c r="P1292">
        <v>4</v>
      </c>
    </row>
    <row r="1293" spans="1:16" x14ac:dyDescent="0.25">
      <c r="A1293" s="9" t="s">
        <v>1553</v>
      </c>
      <c r="B1293">
        <v>3</v>
      </c>
      <c r="C1293">
        <v>4</v>
      </c>
      <c r="D1293">
        <v>3</v>
      </c>
      <c r="E1293">
        <v>4</v>
      </c>
      <c r="F1293">
        <v>4</v>
      </c>
      <c r="G1293">
        <v>3</v>
      </c>
      <c r="H1293">
        <v>4</v>
      </c>
      <c r="I1293">
        <v>2</v>
      </c>
      <c r="J1293">
        <v>4</v>
      </c>
      <c r="K1293">
        <v>1</v>
      </c>
      <c r="L1293">
        <v>3</v>
      </c>
      <c r="M1293">
        <v>2</v>
      </c>
      <c r="N1293">
        <v>2</v>
      </c>
      <c r="O1293">
        <v>4</v>
      </c>
      <c r="P1293">
        <v>2</v>
      </c>
    </row>
    <row r="1294" spans="1:16" x14ac:dyDescent="0.25">
      <c r="A1294" s="9" t="s">
        <v>1554</v>
      </c>
      <c r="B1294">
        <v>3</v>
      </c>
      <c r="C1294">
        <v>4</v>
      </c>
      <c r="D1294">
        <v>3</v>
      </c>
      <c r="E1294">
        <v>1</v>
      </c>
      <c r="F1294">
        <v>2</v>
      </c>
      <c r="G1294">
        <v>1</v>
      </c>
      <c r="H1294">
        <v>1</v>
      </c>
      <c r="I1294">
        <v>2</v>
      </c>
      <c r="J1294">
        <v>1</v>
      </c>
      <c r="K1294">
        <v>2</v>
      </c>
      <c r="L1294">
        <v>1</v>
      </c>
      <c r="M1294">
        <v>3</v>
      </c>
      <c r="N1294">
        <v>1</v>
      </c>
      <c r="O1294">
        <v>4</v>
      </c>
      <c r="P1294">
        <v>1</v>
      </c>
    </row>
    <row r="1295" spans="1:16" x14ac:dyDescent="0.25">
      <c r="A1295" s="9" t="s">
        <v>1555</v>
      </c>
      <c r="B1295">
        <v>4</v>
      </c>
      <c r="C1295">
        <v>3</v>
      </c>
      <c r="D1295">
        <v>3</v>
      </c>
      <c r="E1295">
        <v>2</v>
      </c>
      <c r="F1295">
        <v>2</v>
      </c>
      <c r="G1295">
        <v>3</v>
      </c>
      <c r="H1295">
        <v>1</v>
      </c>
      <c r="I1295">
        <v>2</v>
      </c>
      <c r="J1295">
        <v>2</v>
      </c>
      <c r="K1295">
        <v>4</v>
      </c>
      <c r="L1295">
        <v>2</v>
      </c>
      <c r="M1295">
        <v>1</v>
      </c>
      <c r="N1295">
        <v>4</v>
      </c>
      <c r="O1295">
        <v>2</v>
      </c>
      <c r="P1295">
        <v>3</v>
      </c>
    </row>
    <row r="1296" spans="1:16" x14ac:dyDescent="0.25">
      <c r="A1296" s="9" t="s">
        <v>1556</v>
      </c>
      <c r="B1296">
        <v>3</v>
      </c>
      <c r="C1296">
        <v>1</v>
      </c>
      <c r="D1296">
        <v>3</v>
      </c>
      <c r="E1296">
        <v>2</v>
      </c>
      <c r="F1296">
        <v>3</v>
      </c>
      <c r="G1296">
        <v>4</v>
      </c>
      <c r="H1296">
        <v>1</v>
      </c>
      <c r="I1296">
        <v>4</v>
      </c>
      <c r="J1296">
        <v>2</v>
      </c>
      <c r="K1296">
        <v>3</v>
      </c>
      <c r="L1296">
        <v>1</v>
      </c>
      <c r="M1296">
        <v>2</v>
      </c>
      <c r="N1296">
        <v>2</v>
      </c>
      <c r="O1296">
        <v>1</v>
      </c>
      <c r="P1296">
        <v>2</v>
      </c>
    </row>
    <row r="1297" spans="1:16" x14ac:dyDescent="0.25">
      <c r="A1297" s="9" t="s">
        <v>1557</v>
      </c>
      <c r="B1297">
        <v>3</v>
      </c>
      <c r="C1297">
        <v>2</v>
      </c>
      <c r="D1297">
        <v>1</v>
      </c>
      <c r="E1297">
        <v>3</v>
      </c>
      <c r="F1297">
        <v>4</v>
      </c>
      <c r="G1297">
        <v>4</v>
      </c>
      <c r="H1297">
        <v>1</v>
      </c>
      <c r="I1297">
        <v>2</v>
      </c>
      <c r="J1297">
        <v>2</v>
      </c>
      <c r="K1297">
        <v>2</v>
      </c>
      <c r="L1297">
        <v>2</v>
      </c>
      <c r="M1297">
        <v>4</v>
      </c>
      <c r="N1297">
        <v>4</v>
      </c>
      <c r="O1297">
        <v>2</v>
      </c>
      <c r="P1297">
        <v>3</v>
      </c>
    </row>
    <row r="1298" spans="1:16" x14ac:dyDescent="0.25">
      <c r="A1298" s="9" t="s">
        <v>1558</v>
      </c>
      <c r="B1298">
        <v>2</v>
      </c>
      <c r="C1298">
        <v>4</v>
      </c>
      <c r="D1298">
        <v>2</v>
      </c>
      <c r="E1298">
        <v>4</v>
      </c>
      <c r="F1298">
        <v>3</v>
      </c>
      <c r="G1298">
        <v>1</v>
      </c>
      <c r="H1298">
        <v>2</v>
      </c>
      <c r="I1298">
        <v>3</v>
      </c>
      <c r="J1298">
        <v>2</v>
      </c>
      <c r="K1298">
        <v>4</v>
      </c>
      <c r="L1298">
        <v>1</v>
      </c>
      <c r="M1298">
        <v>2</v>
      </c>
      <c r="N1298">
        <v>2</v>
      </c>
      <c r="O1298">
        <v>3</v>
      </c>
      <c r="P1298">
        <v>1</v>
      </c>
    </row>
    <row r="1299" spans="1:16" x14ac:dyDescent="0.25">
      <c r="A1299" s="9" t="s">
        <v>1559</v>
      </c>
      <c r="B1299">
        <v>3</v>
      </c>
      <c r="C1299">
        <v>2</v>
      </c>
      <c r="D1299">
        <v>3</v>
      </c>
      <c r="E1299">
        <v>1</v>
      </c>
      <c r="F1299">
        <v>2</v>
      </c>
      <c r="G1299">
        <v>1</v>
      </c>
      <c r="H1299">
        <v>3</v>
      </c>
      <c r="I1299">
        <v>3</v>
      </c>
      <c r="J1299">
        <v>1</v>
      </c>
      <c r="K1299">
        <v>4</v>
      </c>
      <c r="L1299">
        <v>3</v>
      </c>
      <c r="M1299">
        <v>1</v>
      </c>
      <c r="N1299">
        <v>3</v>
      </c>
      <c r="O1299">
        <v>4</v>
      </c>
      <c r="P1299">
        <v>1</v>
      </c>
    </row>
    <row r="1300" spans="1:16" x14ac:dyDescent="0.25">
      <c r="A1300" s="9" t="s">
        <v>1560</v>
      </c>
      <c r="B1300">
        <v>2</v>
      </c>
      <c r="C1300">
        <v>3</v>
      </c>
      <c r="D1300">
        <v>4</v>
      </c>
      <c r="E1300">
        <v>3</v>
      </c>
      <c r="F1300">
        <v>2</v>
      </c>
      <c r="G1300">
        <v>2</v>
      </c>
      <c r="H1300">
        <v>2</v>
      </c>
      <c r="I1300">
        <v>1</v>
      </c>
      <c r="J1300">
        <v>2</v>
      </c>
      <c r="K1300">
        <v>3</v>
      </c>
      <c r="L1300">
        <v>4</v>
      </c>
      <c r="M1300">
        <v>3</v>
      </c>
      <c r="N1300">
        <v>4</v>
      </c>
      <c r="O1300">
        <v>4</v>
      </c>
      <c r="P1300">
        <v>3</v>
      </c>
    </row>
    <row r="1301" spans="1:16" x14ac:dyDescent="0.25">
      <c r="A1301" s="9" t="s">
        <v>1561</v>
      </c>
      <c r="B1301">
        <v>3</v>
      </c>
      <c r="C1301">
        <v>1</v>
      </c>
      <c r="D1301">
        <v>2</v>
      </c>
      <c r="E1301">
        <v>4</v>
      </c>
      <c r="F1301">
        <v>3</v>
      </c>
      <c r="G1301">
        <v>2</v>
      </c>
      <c r="H1301">
        <v>4</v>
      </c>
      <c r="I1301">
        <v>1</v>
      </c>
      <c r="J1301">
        <v>2</v>
      </c>
      <c r="K1301">
        <v>3</v>
      </c>
      <c r="L1301">
        <v>4</v>
      </c>
      <c r="M1301">
        <v>3</v>
      </c>
      <c r="N1301">
        <v>4</v>
      </c>
      <c r="O1301">
        <v>3</v>
      </c>
      <c r="P1301">
        <v>1</v>
      </c>
    </row>
    <row r="1302" spans="1:16" x14ac:dyDescent="0.25">
      <c r="A1302" s="9" t="s">
        <v>1562</v>
      </c>
      <c r="B1302">
        <v>4</v>
      </c>
      <c r="C1302">
        <v>1</v>
      </c>
      <c r="D1302">
        <v>3</v>
      </c>
      <c r="E1302">
        <v>2</v>
      </c>
      <c r="F1302">
        <v>1</v>
      </c>
      <c r="G1302">
        <v>3</v>
      </c>
      <c r="H1302">
        <v>2</v>
      </c>
      <c r="I1302">
        <v>3</v>
      </c>
      <c r="J1302">
        <v>2</v>
      </c>
      <c r="K1302">
        <v>2</v>
      </c>
      <c r="L1302">
        <v>3</v>
      </c>
      <c r="M1302">
        <v>2</v>
      </c>
      <c r="N1302">
        <v>2</v>
      </c>
      <c r="O1302">
        <v>3</v>
      </c>
      <c r="P1302">
        <v>4</v>
      </c>
    </row>
    <row r="1303" spans="1:16" x14ac:dyDescent="0.25">
      <c r="A1303" s="9" t="s">
        <v>1563</v>
      </c>
      <c r="B1303">
        <v>2</v>
      </c>
      <c r="C1303">
        <v>3</v>
      </c>
      <c r="D1303">
        <v>4</v>
      </c>
      <c r="E1303">
        <v>3</v>
      </c>
      <c r="F1303">
        <v>3</v>
      </c>
      <c r="G1303">
        <v>1</v>
      </c>
      <c r="H1303">
        <v>4</v>
      </c>
      <c r="I1303">
        <v>3</v>
      </c>
      <c r="J1303">
        <v>1</v>
      </c>
      <c r="K1303">
        <v>2</v>
      </c>
      <c r="L1303">
        <v>1</v>
      </c>
      <c r="M1303">
        <v>1</v>
      </c>
      <c r="N1303">
        <v>2</v>
      </c>
      <c r="O1303">
        <v>4</v>
      </c>
      <c r="P1303">
        <v>4</v>
      </c>
    </row>
    <row r="1304" spans="1:16" x14ac:dyDescent="0.25">
      <c r="A1304" s="9" t="s">
        <v>1564</v>
      </c>
      <c r="B1304">
        <v>3</v>
      </c>
      <c r="C1304">
        <v>3</v>
      </c>
      <c r="D1304">
        <v>3</v>
      </c>
      <c r="E1304">
        <v>3</v>
      </c>
      <c r="F1304">
        <v>2</v>
      </c>
      <c r="G1304">
        <v>3</v>
      </c>
      <c r="H1304">
        <v>2</v>
      </c>
      <c r="I1304">
        <v>1</v>
      </c>
      <c r="J1304">
        <v>2</v>
      </c>
      <c r="K1304">
        <v>3</v>
      </c>
      <c r="L1304">
        <v>4</v>
      </c>
      <c r="M1304">
        <v>4</v>
      </c>
      <c r="N1304">
        <v>1</v>
      </c>
      <c r="O1304">
        <v>4</v>
      </c>
      <c r="P1304">
        <v>3</v>
      </c>
    </row>
    <row r="1305" spans="1:16" x14ac:dyDescent="0.25">
      <c r="A1305" s="9" t="s">
        <v>1565</v>
      </c>
      <c r="B1305">
        <v>2</v>
      </c>
      <c r="C1305">
        <v>2</v>
      </c>
      <c r="D1305">
        <v>1</v>
      </c>
      <c r="E1305">
        <v>2</v>
      </c>
      <c r="F1305">
        <v>1</v>
      </c>
      <c r="G1305">
        <v>1</v>
      </c>
      <c r="H1305">
        <v>2</v>
      </c>
      <c r="I1305">
        <v>2</v>
      </c>
      <c r="J1305">
        <v>4</v>
      </c>
      <c r="K1305">
        <v>3</v>
      </c>
      <c r="L1305">
        <v>1</v>
      </c>
      <c r="M1305">
        <v>1</v>
      </c>
      <c r="N1305">
        <v>3</v>
      </c>
      <c r="O1305">
        <v>1</v>
      </c>
      <c r="P1305">
        <v>1</v>
      </c>
    </row>
    <row r="1306" spans="1:16" x14ac:dyDescent="0.25">
      <c r="A1306" s="9" t="s">
        <v>1566</v>
      </c>
      <c r="B1306">
        <v>3</v>
      </c>
      <c r="C1306">
        <v>4</v>
      </c>
      <c r="D1306">
        <v>1</v>
      </c>
      <c r="E1306">
        <v>3</v>
      </c>
      <c r="F1306">
        <v>2</v>
      </c>
      <c r="G1306">
        <v>2</v>
      </c>
      <c r="H1306">
        <v>3</v>
      </c>
      <c r="I1306">
        <v>1</v>
      </c>
      <c r="J1306">
        <v>3</v>
      </c>
      <c r="K1306">
        <v>3</v>
      </c>
      <c r="L1306">
        <v>2</v>
      </c>
      <c r="M1306">
        <v>3</v>
      </c>
      <c r="N1306">
        <v>3</v>
      </c>
      <c r="O1306">
        <v>4</v>
      </c>
      <c r="P1306">
        <v>1</v>
      </c>
    </row>
    <row r="1307" spans="1:16" x14ac:dyDescent="0.25">
      <c r="A1307" s="9" t="s">
        <v>1567</v>
      </c>
      <c r="B1307">
        <v>1</v>
      </c>
      <c r="C1307">
        <v>2</v>
      </c>
      <c r="D1307">
        <v>2</v>
      </c>
      <c r="E1307">
        <v>3</v>
      </c>
      <c r="F1307">
        <v>4</v>
      </c>
      <c r="G1307">
        <v>2</v>
      </c>
      <c r="H1307">
        <v>1</v>
      </c>
      <c r="I1307">
        <v>4</v>
      </c>
      <c r="J1307">
        <v>4</v>
      </c>
      <c r="K1307">
        <v>3</v>
      </c>
      <c r="L1307">
        <v>4</v>
      </c>
      <c r="M1307">
        <v>3</v>
      </c>
      <c r="N1307">
        <v>2</v>
      </c>
      <c r="O1307">
        <v>1</v>
      </c>
      <c r="P1307">
        <v>1</v>
      </c>
    </row>
    <row r="1308" spans="1:16" x14ac:dyDescent="0.25">
      <c r="A1308" s="9" t="s">
        <v>1568</v>
      </c>
      <c r="B1308">
        <v>2</v>
      </c>
      <c r="C1308">
        <v>2</v>
      </c>
      <c r="D1308">
        <v>2</v>
      </c>
      <c r="E1308">
        <v>1</v>
      </c>
      <c r="F1308">
        <v>4</v>
      </c>
      <c r="G1308">
        <v>4</v>
      </c>
      <c r="H1308">
        <v>3</v>
      </c>
      <c r="I1308">
        <v>3</v>
      </c>
      <c r="J1308">
        <v>2</v>
      </c>
      <c r="K1308">
        <v>1</v>
      </c>
      <c r="L1308">
        <v>2</v>
      </c>
      <c r="M1308">
        <v>4</v>
      </c>
      <c r="N1308">
        <v>2</v>
      </c>
      <c r="O1308">
        <v>3</v>
      </c>
      <c r="P1308">
        <v>4</v>
      </c>
    </row>
    <row r="1309" spans="1:16" x14ac:dyDescent="0.25">
      <c r="A1309" s="9" t="s">
        <v>1569</v>
      </c>
      <c r="B1309">
        <v>4</v>
      </c>
      <c r="C1309">
        <v>2</v>
      </c>
      <c r="D1309">
        <v>1</v>
      </c>
      <c r="E1309">
        <v>3</v>
      </c>
      <c r="F1309">
        <v>2</v>
      </c>
      <c r="G1309">
        <v>1</v>
      </c>
      <c r="H1309">
        <v>4</v>
      </c>
      <c r="I1309">
        <v>4</v>
      </c>
      <c r="J1309">
        <v>4</v>
      </c>
      <c r="K1309">
        <v>3</v>
      </c>
      <c r="L1309">
        <v>3</v>
      </c>
      <c r="M1309">
        <v>2</v>
      </c>
      <c r="N1309">
        <v>4</v>
      </c>
      <c r="O1309">
        <v>4</v>
      </c>
      <c r="P1309">
        <v>3</v>
      </c>
    </row>
    <row r="1310" spans="1:16" x14ac:dyDescent="0.25">
      <c r="A1310" s="9" t="s">
        <v>1570</v>
      </c>
      <c r="B1310">
        <v>3</v>
      </c>
      <c r="C1310">
        <v>2</v>
      </c>
      <c r="D1310">
        <v>4</v>
      </c>
      <c r="E1310">
        <v>2</v>
      </c>
      <c r="F1310">
        <v>4</v>
      </c>
      <c r="G1310">
        <v>4</v>
      </c>
      <c r="H1310">
        <v>3</v>
      </c>
      <c r="I1310">
        <v>3</v>
      </c>
      <c r="J1310">
        <v>4</v>
      </c>
      <c r="K1310">
        <v>1</v>
      </c>
      <c r="L1310">
        <v>2</v>
      </c>
      <c r="M1310">
        <v>1</v>
      </c>
      <c r="N1310">
        <v>4</v>
      </c>
      <c r="O1310">
        <v>3</v>
      </c>
      <c r="P1310">
        <v>1</v>
      </c>
    </row>
    <row r="1311" spans="1:16" x14ac:dyDescent="0.25">
      <c r="A1311" s="9" t="s">
        <v>1571</v>
      </c>
      <c r="B1311">
        <v>1</v>
      </c>
      <c r="C1311">
        <v>3</v>
      </c>
      <c r="D1311">
        <v>1</v>
      </c>
      <c r="E1311">
        <v>1</v>
      </c>
      <c r="F1311">
        <v>2</v>
      </c>
      <c r="G1311">
        <v>4</v>
      </c>
      <c r="H1311">
        <v>3</v>
      </c>
      <c r="I1311">
        <v>1</v>
      </c>
      <c r="J1311">
        <v>4</v>
      </c>
      <c r="K1311">
        <v>1</v>
      </c>
      <c r="L1311">
        <v>3</v>
      </c>
      <c r="M1311">
        <v>4</v>
      </c>
      <c r="N1311">
        <v>3</v>
      </c>
      <c r="O1311">
        <v>3</v>
      </c>
      <c r="P1311">
        <v>2</v>
      </c>
    </row>
    <row r="1312" spans="1:16" x14ac:dyDescent="0.25">
      <c r="A1312" s="9" t="s">
        <v>1572</v>
      </c>
      <c r="B1312">
        <v>4</v>
      </c>
      <c r="C1312">
        <v>1</v>
      </c>
      <c r="D1312">
        <v>2</v>
      </c>
      <c r="E1312">
        <v>4</v>
      </c>
      <c r="F1312">
        <v>4</v>
      </c>
      <c r="G1312">
        <v>3</v>
      </c>
      <c r="H1312">
        <v>1</v>
      </c>
      <c r="I1312">
        <v>4</v>
      </c>
      <c r="J1312">
        <v>2</v>
      </c>
      <c r="K1312">
        <v>3</v>
      </c>
      <c r="L1312">
        <v>1</v>
      </c>
      <c r="M1312">
        <v>1</v>
      </c>
      <c r="N1312">
        <v>2</v>
      </c>
      <c r="O1312">
        <v>1</v>
      </c>
      <c r="P1312">
        <v>1</v>
      </c>
    </row>
    <row r="1313" spans="1:16" x14ac:dyDescent="0.25">
      <c r="A1313" s="9" t="s">
        <v>1573</v>
      </c>
      <c r="B1313">
        <v>3</v>
      </c>
      <c r="C1313">
        <v>1</v>
      </c>
      <c r="D1313">
        <v>1</v>
      </c>
      <c r="E1313">
        <v>3</v>
      </c>
      <c r="F1313">
        <v>4</v>
      </c>
      <c r="G1313">
        <v>2</v>
      </c>
      <c r="H1313">
        <v>2</v>
      </c>
      <c r="I1313">
        <v>1</v>
      </c>
      <c r="J1313">
        <v>2</v>
      </c>
      <c r="K1313">
        <v>1</v>
      </c>
      <c r="L1313">
        <v>2</v>
      </c>
      <c r="M1313">
        <v>3</v>
      </c>
      <c r="N1313">
        <v>4</v>
      </c>
      <c r="O1313">
        <v>2</v>
      </c>
      <c r="P1313">
        <v>1</v>
      </c>
    </row>
    <row r="1314" spans="1:16" x14ac:dyDescent="0.25">
      <c r="A1314" s="9" t="s">
        <v>1574</v>
      </c>
      <c r="B1314">
        <v>2</v>
      </c>
      <c r="C1314">
        <v>1</v>
      </c>
      <c r="D1314">
        <v>1</v>
      </c>
      <c r="E1314">
        <v>4</v>
      </c>
      <c r="F1314">
        <v>4</v>
      </c>
      <c r="G1314">
        <v>3</v>
      </c>
      <c r="H1314">
        <v>2</v>
      </c>
      <c r="I1314">
        <v>3</v>
      </c>
      <c r="J1314">
        <v>3</v>
      </c>
      <c r="K1314">
        <v>4</v>
      </c>
      <c r="L1314">
        <v>1</v>
      </c>
      <c r="M1314">
        <v>2</v>
      </c>
      <c r="N1314">
        <v>2</v>
      </c>
      <c r="O1314">
        <v>2</v>
      </c>
      <c r="P1314">
        <v>1</v>
      </c>
    </row>
    <row r="1315" spans="1:16" x14ac:dyDescent="0.25">
      <c r="A1315" s="9" t="s">
        <v>1575</v>
      </c>
      <c r="B1315">
        <v>1</v>
      </c>
      <c r="C1315">
        <v>1</v>
      </c>
      <c r="D1315">
        <v>4</v>
      </c>
      <c r="E1315">
        <v>1</v>
      </c>
      <c r="F1315">
        <v>1</v>
      </c>
      <c r="G1315">
        <v>3</v>
      </c>
      <c r="H1315">
        <v>3</v>
      </c>
      <c r="I1315">
        <v>4</v>
      </c>
      <c r="J1315">
        <v>4</v>
      </c>
      <c r="K1315">
        <v>4</v>
      </c>
      <c r="L1315">
        <v>4</v>
      </c>
      <c r="M1315">
        <v>2</v>
      </c>
      <c r="N1315">
        <v>2</v>
      </c>
      <c r="O1315">
        <v>4</v>
      </c>
      <c r="P1315">
        <v>2</v>
      </c>
    </row>
    <row r="1316" spans="1:16" x14ac:dyDescent="0.25">
      <c r="A1316" s="9" t="s">
        <v>1576</v>
      </c>
      <c r="B1316">
        <v>3</v>
      </c>
      <c r="C1316">
        <v>1</v>
      </c>
      <c r="D1316">
        <v>3</v>
      </c>
      <c r="E1316">
        <v>2</v>
      </c>
      <c r="F1316">
        <v>4</v>
      </c>
      <c r="G1316">
        <v>3</v>
      </c>
      <c r="H1316">
        <v>4</v>
      </c>
      <c r="I1316">
        <v>3</v>
      </c>
      <c r="J1316">
        <v>2</v>
      </c>
      <c r="K1316">
        <v>4</v>
      </c>
      <c r="L1316">
        <v>3</v>
      </c>
      <c r="M1316">
        <v>3</v>
      </c>
      <c r="N1316">
        <v>3</v>
      </c>
      <c r="O1316">
        <v>2</v>
      </c>
      <c r="P1316">
        <v>3</v>
      </c>
    </row>
    <row r="1317" spans="1:16" x14ac:dyDescent="0.25">
      <c r="A1317" s="9" t="s">
        <v>1577</v>
      </c>
      <c r="B1317">
        <v>3</v>
      </c>
      <c r="C1317">
        <v>2</v>
      </c>
      <c r="D1317">
        <v>4</v>
      </c>
      <c r="E1317">
        <v>4</v>
      </c>
      <c r="F1317">
        <v>3</v>
      </c>
      <c r="G1317">
        <v>3</v>
      </c>
      <c r="H1317">
        <v>2</v>
      </c>
      <c r="I1317">
        <v>3</v>
      </c>
      <c r="J1317">
        <v>2</v>
      </c>
      <c r="K1317">
        <v>3</v>
      </c>
      <c r="L1317">
        <v>4</v>
      </c>
      <c r="M1317">
        <v>4</v>
      </c>
      <c r="N1317">
        <v>4</v>
      </c>
      <c r="O1317">
        <v>1</v>
      </c>
      <c r="P1317">
        <v>4</v>
      </c>
    </row>
    <row r="1318" spans="1:16" x14ac:dyDescent="0.25">
      <c r="A1318" s="9" t="s">
        <v>1578</v>
      </c>
      <c r="B1318">
        <v>3</v>
      </c>
      <c r="C1318">
        <v>2</v>
      </c>
      <c r="D1318">
        <v>2</v>
      </c>
      <c r="E1318">
        <v>1</v>
      </c>
      <c r="F1318">
        <v>3</v>
      </c>
      <c r="G1318">
        <v>2</v>
      </c>
      <c r="H1318">
        <v>3</v>
      </c>
      <c r="I1318">
        <v>2</v>
      </c>
      <c r="J1318">
        <v>3</v>
      </c>
      <c r="K1318">
        <v>1</v>
      </c>
      <c r="L1318">
        <v>2</v>
      </c>
      <c r="M1318">
        <v>2</v>
      </c>
      <c r="N1318">
        <v>3</v>
      </c>
      <c r="O1318">
        <v>2</v>
      </c>
      <c r="P1318">
        <v>2</v>
      </c>
    </row>
    <row r="1319" spans="1:16" x14ac:dyDescent="0.25">
      <c r="A1319" s="9" t="s">
        <v>1579</v>
      </c>
      <c r="B1319">
        <v>4</v>
      </c>
      <c r="C1319">
        <v>3</v>
      </c>
      <c r="D1319">
        <v>4</v>
      </c>
      <c r="E1319">
        <v>3</v>
      </c>
      <c r="F1319">
        <v>1</v>
      </c>
      <c r="G1319">
        <v>1</v>
      </c>
      <c r="H1319">
        <v>3</v>
      </c>
      <c r="I1319">
        <v>2</v>
      </c>
      <c r="J1319">
        <v>2</v>
      </c>
      <c r="K1319">
        <v>4</v>
      </c>
      <c r="L1319">
        <v>3</v>
      </c>
      <c r="M1319">
        <v>4</v>
      </c>
      <c r="N1319">
        <v>3</v>
      </c>
      <c r="O1319">
        <v>1</v>
      </c>
      <c r="P1319">
        <v>4</v>
      </c>
    </row>
    <row r="1320" spans="1:16" x14ac:dyDescent="0.25">
      <c r="A1320" s="9" t="s">
        <v>1580</v>
      </c>
      <c r="B1320">
        <v>1</v>
      </c>
      <c r="C1320">
        <v>2</v>
      </c>
      <c r="D1320">
        <v>2</v>
      </c>
      <c r="E1320">
        <v>4</v>
      </c>
      <c r="F1320">
        <v>3</v>
      </c>
      <c r="G1320">
        <v>3</v>
      </c>
      <c r="H1320">
        <v>2</v>
      </c>
      <c r="I1320">
        <v>2</v>
      </c>
      <c r="J1320">
        <v>4</v>
      </c>
      <c r="K1320">
        <v>4</v>
      </c>
      <c r="L1320">
        <v>1</v>
      </c>
      <c r="M1320">
        <v>3</v>
      </c>
      <c r="N1320">
        <v>2</v>
      </c>
      <c r="O1320">
        <v>3</v>
      </c>
      <c r="P1320">
        <v>4</v>
      </c>
    </row>
    <row r="1321" spans="1:16" x14ac:dyDescent="0.25">
      <c r="A1321" s="9" t="s">
        <v>1581</v>
      </c>
      <c r="B1321">
        <v>3</v>
      </c>
      <c r="C1321">
        <v>2</v>
      </c>
      <c r="D1321">
        <v>3</v>
      </c>
      <c r="E1321">
        <v>4</v>
      </c>
      <c r="F1321">
        <v>4</v>
      </c>
      <c r="G1321">
        <v>2</v>
      </c>
      <c r="H1321">
        <v>4</v>
      </c>
      <c r="I1321">
        <v>1</v>
      </c>
      <c r="J1321">
        <v>3</v>
      </c>
      <c r="K1321">
        <v>4</v>
      </c>
      <c r="L1321">
        <v>3</v>
      </c>
      <c r="M1321">
        <v>3</v>
      </c>
      <c r="N1321">
        <v>3</v>
      </c>
      <c r="O1321">
        <v>4</v>
      </c>
      <c r="P1321">
        <v>1</v>
      </c>
    </row>
    <row r="1322" spans="1:16" x14ac:dyDescent="0.25">
      <c r="A1322" s="9" t="s">
        <v>1582</v>
      </c>
      <c r="B1322">
        <v>1</v>
      </c>
      <c r="C1322">
        <v>2</v>
      </c>
      <c r="D1322">
        <v>3</v>
      </c>
      <c r="E1322">
        <v>2</v>
      </c>
      <c r="F1322">
        <v>3</v>
      </c>
      <c r="G1322">
        <v>4</v>
      </c>
      <c r="H1322">
        <v>1</v>
      </c>
      <c r="I1322">
        <v>3</v>
      </c>
      <c r="J1322">
        <v>3</v>
      </c>
      <c r="K1322">
        <v>2</v>
      </c>
      <c r="L1322">
        <v>4</v>
      </c>
      <c r="M1322">
        <v>2</v>
      </c>
      <c r="N1322">
        <v>2</v>
      </c>
      <c r="O1322">
        <v>2</v>
      </c>
      <c r="P1322">
        <v>1</v>
      </c>
    </row>
    <row r="1323" spans="1:16" x14ac:dyDescent="0.25">
      <c r="A1323" s="9" t="s">
        <v>1583</v>
      </c>
      <c r="B1323">
        <v>2</v>
      </c>
      <c r="C1323">
        <v>2</v>
      </c>
      <c r="D1323">
        <v>3</v>
      </c>
      <c r="E1323">
        <v>1</v>
      </c>
      <c r="F1323">
        <v>4</v>
      </c>
      <c r="G1323">
        <v>1</v>
      </c>
      <c r="H1323">
        <v>3</v>
      </c>
      <c r="I1323">
        <v>4</v>
      </c>
      <c r="J1323">
        <v>3</v>
      </c>
      <c r="K1323">
        <v>1</v>
      </c>
      <c r="L1323">
        <v>3</v>
      </c>
      <c r="M1323">
        <v>3</v>
      </c>
      <c r="N1323">
        <v>3</v>
      </c>
      <c r="O1323">
        <v>4</v>
      </c>
      <c r="P1323">
        <v>4</v>
      </c>
    </row>
    <row r="1324" spans="1:16" x14ac:dyDescent="0.25">
      <c r="A1324" s="9" t="s">
        <v>1584</v>
      </c>
      <c r="B1324">
        <v>4</v>
      </c>
      <c r="C1324">
        <v>4</v>
      </c>
      <c r="D1324">
        <v>1</v>
      </c>
      <c r="E1324">
        <v>2</v>
      </c>
      <c r="F1324">
        <v>1</v>
      </c>
      <c r="G1324">
        <v>2</v>
      </c>
      <c r="H1324">
        <v>1</v>
      </c>
      <c r="I1324">
        <v>4</v>
      </c>
      <c r="J1324">
        <v>3</v>
      </c>
      <c r="K1324">
        <v>2</v>
      </c>
      <c r="L1324">
        <v>1</v>
      </c>
      <c r="M1324">
        <v>3</v>
      </c>
      <c r="N1324">
        <v>2</v>
      </c>
      <c r="O1324">
        <v>4</v>
      </c>
      <c r="P1324">
        <v>4</v>
      </c>
    </row>
    <row r="1325" spans="1:16" x14ac:dyDescent="0.25">
      <c r="A1325" s="9" t="s">
        <v>1585</v>
      </c>
      <c r="B1325">
        <v>1</v>
      </c>
      <c r="C1325">
        <v>1</v>
      </c>
      <c r="D1325">
        <v>3</v>
      </c>
      <c r="E1325">
        <v>3</v>
      </c>
      <c r="F1325">
        <v>4</v>
      </c>
      <c r="G1325">
        <v>3</v>
      </c>
      <c r="H1325">
        <v>4</v>
      </c>
      <c r="I1325">
        <v>4</v>
      </c>
      <c r="J1325">
        <v>3</v>
      </c>
      <c r="K1325">
        <v>1</v>
      </c>
      <c r="L1325">
        <v>4</v>
      </c>
      <c r="M1325">
        <v>2</v>
      </c>
      <c r="N1325">
        <v>1</v>
      </c>
      <c r="O1325">
        <v>3</v>
      </c>
      <c r="P1325">
        <v>3</v>
      </c>
    </row>
    <row r="1326" spans="1:16" x14ac:dyDescent="0.25">
      <c r="A1326" s="9" t="s">
        <v>1586</v>
      </c>
      <c r="B1326">
        <v>2</v>
      </c>
      <c r="C1326">
        <v>4</v>
      </c>
      <c r="D1326">
        <v>1</v>
      </c>
      <c r="E1326">
        <v>2</v>
      </c>
      <c r="F1326">
        <v>2</v>
      </c>
      <c r="G1326">
        <v>2</v>
      </c>
      <c r="H1326">
        <v>3</v>
      </c>
      <c r="I1326">
        <v>3</v>
      </c>
      <c r="J1326">
        <v>1</v>
      </c>
      <c r="K1326">
        <v>2</v>
      </c>
      <c r="L1326">
        <v>2</v>
      </c>
      <c r="M1326">
        <v>1</v>
      </c>
      <c r="N1326">
        <v>4</v>
      </c>
      <c r="O1326">
        <v>4</v>
      </c>
      <c r="P1326">
        <v>2</v>
      </c>
    </row>
    <row r="1327" spans="1:16" x14ac:dyDescent="0.25">
      <c r="A1327" s="9" t="s">
        <v>1587</v>
      </c>
      <c r="B1327">
        <v>1</v>
      </c>
      <c r="C1327">
        <v>2</v>
      </c>
      <c r="D1327">
        <v>4</v>
      </c>
      <c r="E1327">
        <v>2</v>
      </c>
      <c r="F1327">
        <v>1</v>
      </c>
      <c r="G1327">
        <v>3</v>
      </c>
      <c r="H1327">
        <v>2</v>
      </c>
      <c r="I1327">
        <v>2</v>
      </c>
      <c r="J1327">
        <v>2</v>
      </c>
      <c r="K1327">
        <v>1</v>
      </c>
      <c r="L1327">
        <v>2</v>
      </c>
      <c r="M1327">
        <v>3</v>
      </c>
      <c r="N1327">
        <v>1</v>
      </c>
      <c r="O1327">
        <v>4</v>
      </c>
      <c r="P1327">
        <v>1</v>
      </c>
    </row>
    <row r="1328" spans="1:16" x14ac:dyDescent="0.25">
      <c r="A1328" s="9" t="s">
        <v>1588</v>
      </c>
      <c r="B1328">
        <v>4</v>
      </c>
      <c r="C1328">
        <v>3</v>
      </c>
      <c r="D1328">
        <v>1</v>
      </c>
      <c r="E1328">
        <v>1</v>
      </c>
      <c r="F1328">
        <v>1</v>
      </c>
      <c r="G1328">
        <v>3</v>
      </c>
      <c r="H1328">
        <v>4</v>
      </c>
      <c r="I1328">
        <v>1</v>
      </c>
      <c r="J1328">
        <v>2</v>
      </c>
      <c r="K1328">
        <v>4</v>
      </c>
      <c r="L1328">
        <v>3</v>
      </c>
      <c r="M1328">
        <v>4</v>
      </c>
      <c r="N1328">
        <v>3</v>
      </c>
      <c r="O1328">
        <v>2</v>
      </c>
      <c r="P1328">
        <v>1</v>
      </c>
    </row>
    <row r="1329" spans="1:16" x14ac:dyDescent="0.25">
      <c r="A1329" s="9" t="s">
        <v>1589</v>
      </c>
      <c r="B1329">
        <v>3</v>
      </c>
      <c r="C1329">
        <v>1</v>
      </c>
      <c r="D1329">
        <v>2</v>
      </c>
      <c r="E1329">
        <v>3</v>
      </c>
      <c r="F1329">
        <v>4</v>
      </c>
      <c r="G1329">
        <v>3</v>
      </c>
      <c r="H1329">
        <v>3</v>
      </c>
      <c r="I1329">
        <v>3</v>
      </c>
      <c r="J1329">
        <v>3</v>
      </c>
      <c r="K1329">
        <v>3</v>
      </c>
      <c r="L1329">
        <v>3</v>
      </c>
      <c r="M1329">
        <v>1</v>
      </c>
      <c r="N1329">
        <v>2</v>
      </c>
      <c r="O1329">
        <v>2</v>
      </c>
      <c r="P1329">
        <v>3</v>
      </c>
    </row>
    <row r="1330" spans="1:16" x14ac:dyDescent="0.25">
      <c r="A1330" s="9" t="s">
        <v>1590</v>
      </c>
      <c r="B1330">
        <v>1</v>
      </c>
      <c r="C1330">
        <v>1</v>
      </c>
      <c r="D1330">
        <v>3</v>
      </c>
      <c r="E1330">
        <v>2</v>
      </c>
      <c r="F1330">
        <v>1</v>
      </c>
      <c r="G1330">
        <v>2</v>
      </c>
      <c r="H1330">
        <v>2</v>
      </c>
      <c r="I1330">
        <v>2</v>
      </c>
      <c r="J1330">
        <v>2</v>
      </c>
      <c r="K1330">
        <v>1</v>
      </c>
      <c r="L1330">
        <v>2</v>
      </c>
      <c r="M1330">
        <v>3</v>
      </c>
      <c r="N1330">
        <v>4</v>
      </c>
      <c r="O1330">
        <v>4</v>
      </c>
      <c r="P1330">
        <v>1</v>
      </c>
    </row>
    <row r="1331" spans="1:16" x14ac:dyDescent="0.25">
      <c r="A1331" s="9" t="s">
        <v>1591</v>
      </c>
      <c r="B1331">
        <v>4</v>
      </c>
      <c r="C1331">
        <v>2</v>
      </c>
      <c r="D1331">
        <v>1</v>
      </c>
      <c r="E1331">
        <v>4</v>
      </c>
      <c r="F1331">
        <v>2</v>
      </c>
      <c r="G1331">
        <v>1</v>
      </c>
      <c r="H1331">
        <v>1</v>
      </c>
      <c r="I1331">
        <v>3</v>
      </c>
      <c r="J1331">
        <v>4</v>
      </c>
      <c r="K1331">
        <v>3</v>
      </c>
      <c r="L1331">
        <v>2</v>
      </c>
      <c r="M1331">
        <v>3</v>
      </c>
      <c r="N1331">
        <v>1</v>
      </c>
      <c r="O1331">
        <v>1</v>
      </c>
      <c r="P1331">
        <v>2</v>
      </c>
    </row>
    <row r="1332" spans="1:16" x14ac:dyDescent="0.25">
      <c r="A1332" s="9" t="s">
        <v>1592</v>
      </c>
      <c r="B1332">
        <v>1</v>
      </c>
      <c r="C1332">
        <v>3</v>
      </c>
      <c r="D1332">
        <v>1</v>
      </c>
      <c r="E1332">
        <v>1</v>
      </c>
      <c r="F1332">
        <v>2</v>
      </c>
      <c r="G1332">
        <v>3</v>
      </c>
      <c r="H1332">
        <v>3</v>
      </c>
      <c r="I1332">
        <v>3</v>
      </c>
      <c r="J1332">
        <v>4</v>
      </c>
      <c r="K1332">
        <v>3</v>
      </c>
      <c r="L1332">
        <v>3</v>
      </c>
      <c r="M1332">
        <v>2</v>
      </c>
      <c r="N1332">
        <v>4</v>
      </c>
      <c r="O1332">
        <v>2</v>
      </c>
      <c r="P1332">
        <v>2</v>
      </c>
    </row>
    <row r="1333" spans="1:16" x14ac:dyDescent="0.25">
      <c r="A1333" s="9" t="s">
        <v>1593</v>
      </c>
      <c r="B1333">
        <v>2</v>
      </c>
      <c r="C1333">
        <v>1</v>
      </c>
      <c r="D1333">
        <v>1</v>
      </c>
      <c r="E1333">
        <v>1</v>
      </c>
      <c r="F1333">
        <v>1</v>
      </c>
      <c r="G1333">
        <v>3</v>
      </c>
      <c r="H1333">
        <v>3</v>
      </c>
      <c r="I1333">
        <v>2</v>
      </c>
      <c r="J1333">
        <v>3</v>
      </c>
      <c r="K1333">
        <v>1</v>
      </c>
      <c r="L1333">
        <v>2</v>
      </c>
      <c r="M1333">
        <v>1</v>
      </c>
      <c r="N1333">
        <v>2</v>
      </c>
      <c r="O1333">
        <v>3</v>
      </c>
      <c r="P1333">
        <v>1</v>
      </c>
    </row>
    <row r="1334" spans="1:16" x14ac:dyDescent="0.25">
      <c r="A1334" s="9" t="s">
        <v>1594</v>
      </c>
      <c r="B1334">
        <v>2</v>
      </c>
      <c r="C1334">
        <v>3</v>
      </c>
      <c r="D1334">
        <v>4</v>
      </c>
      <c r="E1334">
        <v>3</v>
      </c>
      <c r="F1334">
        <v>3</v>
      </c>
      <c r="G1334">
        <v>1</v>
      </c>
      <c r="H1334">
        <v>4</v>
      </c>
      <c r="I1334">
        <v>4</v>
      </c>
      <c r="J1334">
        <v>1</v>
      </c>
      <c r="K1334">
        <v>1</v>
      </c>
      <c r="L1334">
        <v>3</v>
      </c>
      <c r="M1334">
        <v>3</v>
      </c>
      <c r="N1334">
        <v>2</v>
      </c>
      <c r="O1334">
        <v>2</v>
      </c>
      <c r="P1334">
        <v>4</v>
      </c>
    </row>
    <row r="1335" spans="1:16" x14ac:dyDescent="0.25">
      <c r="A1335" s="9" t="s">
        <v>1595</v>
      </c>
      <c r="B1335">
        <v>4</v>
      </c>
      <c r="C1335">
        <v>1</v>
      </c>
      <c r="D1335">
        <v>2</v>
      </c>
      <c r="E1335">
        <v>2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  <c r="L1335">
        <v>1</v>
      </c>
      <c r="M1335">
        <v>3</v>
      </c>
      <c r="N1335">
        <v>4</v>
      </c>
      <c r="O1335">
        <v>4</v>
      </c>
      <c r="P1335">
        <v>2</v>
      </c>
    </row>
    <row r="1336" spans="1:16" x14ac:dyDescent="0.25">
      <c r="A1336" s="9" t="s">
        <v>1596</v>
      </c>
      <c r="B1336">
        <v>1</v>
      </c>
      <c r="C1336">
        <v>3</v>
      </c>
      <c r="D1336">
        <v>2</v>
      </c>
      <c r="E1336">
        <v>4</v>
      </c>
      <c r="F1336">
        <v>4</v>
      </c>
      <c r="G1336">
        <v>4</v>
      </c>
      <c r="H1336">
        <v>1</v>
      </c>
      <c r="I1336">
        <v>1</v>
      </c>
      <c r="J1336">
        <v>1</v>
      </c>
      <c r="K1336">
        <v>2</v>
      </c>
      <c r="L1336">
        <v>4</v>
      </c>
      <c r="M1336">
        <v>1</v>
      </c>
      <c r="N1336">
        <v>2</v>
      </c>
      <c r="O1336">
        <v>3</v>
      </c>
      <c r="P1336">
        <v>1</v>
      </c>
    </row>
    <row r="1337" spans="1:16" x14ac:dyDescent="0.25">
      <c r="A1337" s="9" t="s">
        <v>1597</v>
      </c>
      <c r="B1337">
        <v>1</v>
      </c>
      <c r="C1337">
        <v>3</v>
      </c>
      <c r="D1337">
        <v>2</v>
      </c>
      <c r="E1337">
        <v>1</v>
      </c>
      <c r="F1337">
        <v>2</v>
      </c>
      <c r="G1337">
        <v>1</v>
      </c>
      <c r="H1337">
        <v>1</v>
      </c>
      <c r="I1337">
        <v>3</v>
      </c>
      <c r="J1337">
        <v>3</v>
      </c>
      <c r="K1337">
        <v>3</v>
      </c>
      <c r="L1337">
        <v>1</v>
      </c>
      <c r="M1337">
        <v>2</v>
      </c>
      <c r="N1337">
        <v>3</v>
      </c>
      <c r="O1337">
        <v>2</v>
      </c>
      <c r="P1337">
        <v>1</v>
      </c>
    </row>
    <row r="1338" spans="1:16" x14ac:dyDescent="0.25">
      <c r="A1338" s="9" t="s">
        <v>1598</v>
      </c>
      <c r="B1338">
        <v>3</v>
      </c>
      <c r="C1338">
        <v>3</v>
      </c>
      <c r="D1338">
        <v>4</v>
      </c>
      <c r="E1338">
        <v>1</v>
      </c>
      <c r="F1338">
        <v>2</v>
      </c>
      <c r="G1338">
        <v>4</v>
      </c>
      <c r="H1338">
        <v>4</v>
      </c>
      <c r="I1338">
        <v>2</v>
      </c>
      <c r="J1338">
        <v>1</v>
      </c>
      <c r="K1338">
        <v>1</v>
      </c>
      <c r="L1338">
        <v>1</v>
      </c>
      <c r="M1338">
        <v>1</v>
      </c>
      <c r="N1338">
        <v>4</v>
      </c>
      <c r="O1338">
        <v>1</v>
      </c>
      <c r="P1338">
        <v>1</v>
      </c>
    </row>
    <row r="1339" spans="1:16" x14ac:dyDescent="0.25">
      <c r="A1339" s="9" t="s">
        <v>1599</v>
      </c>
      <c r="B1339">
        <v>3</v>
      </c>
      <c r="C1339">
        <v>2</v>
      </c>
      <c r="D1339">
        <v>2</v>
      </c>
      <c r="E1339">
        <v>1</v>
      </c>
      <c r="F1339">
        <v>2</v>
      </c>
      <c r="G1339">
        <v>1</v>
      </c>
      <c r="H1339">
        <v>2</v>
      </c>
      <c r="I1339">
        <v>2</v>
      </c>
      <c r="J1339">
        <v>3</v>
      </c>
      <c r="K1339">
        <v>4</v>
      </c>
      <c r="L1339">
        <v>2</v>
      </c>
      <c r="M1339">
        <v>1</v>
      </c>
      <c r="N1339">
        <v>1</v>
      </c>
      <c r="O1339">
        <v>2</v>
      </c>
      <c r="P1339">
        <v>4</v>
      </c>
    </row>
    <row r="1340" spans="1:16" x14ac:dyDescent="0.25">
      <c r="A1340" s="9" t="s">
        <v>1600</v>
      </c>
      <c r="B1340">
        <v>1</v>
      </c>
      <c r="C1340">
        <v>4</v>
      </c>
      <c r="D1340">
        <v>3</v>
      </c>
      <c r="E1340">
        <v>3</v>
      </c>
      <c r="F1340">
        <v>3</v>
      </c>
      <c r="G1340">
        <v>4</v>
      </c>
      <c r="H1340">
        <v>1</v>
      </c>
      <c r="I1340">
        <v>3</v>
      </c>
      <c r="J1340">
        <v>4</v>
      </c>
      <c r="K1340">
        <v>2</v>
      </c>
      <c r="L1340">
        <v>1</v>
      </c>
      <c r="M1340">
        <v>2</v>
      </c>
      <c r="N1340">
        <v>1</v>
      </c>
      <c r="O1340">
        <v>4</v>
      </c>
      <c r="P1340">
        <v>1</v>
      </c>
    </row>
    <row r="1341" spans="1:16" x14ac:dyDescent="0.25">
      <c r="A1341" s="9" t="s">
        <v>1601</v>
      </c>
      <c r="B1341">
        <v>4</v>
      </c>
      <c r="C1341">
        <v>4</v>
      </c>
      <c r="D1341">
        <v>3</v>
      </c>
      <c r="E1341">
        <v>2</v>
      </c>
      <c r="F1341">
        <v>2</v>
      </c>
      <c r="G1341">
        <v>2</v>
      </c>
      <c r="H1341">
        <v>3</v>
      </c>
      <c r="I1341">
        <v>3</v>
      </c>
      <c r="J1341">
        <v>1</v>
      </c>
      <c r="K1341">
        <v>3</v>
      </c>
      <c r="L1341">
        <v>2</v>
      </c>
      <c r="M1341">
        <v>4</v>
      </c>
      <c r="N1341">
        <v>3</v>
      </c>
      <c r="O1341">
        <v>1</v>
      </c>
      <c r="P1341">
        <v>4</v>
      </c>
    </row>
    <row r="1342" spans="1:16" x14ac:dyDescent="0.25">
      <c r="A1342" s="9" t="s">
        <v>1602</v>
      </c>
      <c r="B1342">
        <v>4</v>
      </c>
      <c r="C1342">
        <v>1</v>
      </c>
      <c r="D1342">
        <v>3</v>
      </c>
      <c r="E1342">
        <v>4</v>
      </c>
      <c r="F1342">
        <v>2</v>
      </c>
      <c r="G1342">
        <v>4</v>
      </c>
      <c r="H1342">
        <v>1</v>
      </c>
      <c r="I1342">
        <v>2</v>
      </c>
      <c r="J1342">
        <v>2</v>
      </c>
      <c r="K1342">
        <v>2</v>
      </c>
      <c r="L1342">
        <v>3</v>
      </c>
      <c r="M1342">
        <v>1</v>
      </c>
      <c r="N1342">
        <v>3</v>
      </c>
      <c r="O1342">
        <v>2</v>
      </c>
      <c r="P1342">
        <v>4</v>
      </c>
    </row>
    <row r="1343" spans="1:16" x14ac:dyDescent="0.25">
      <c r="A1343" s="9" t="s">
        <v>1603</v>
      </c>
      <c r="B1343">
        <v>2</v>
      </c>
      <c r="C1343">
        <v>1</v>
      </c>
      <c r="D1343">
        <v>2</v>
      </c>
      <c r="E1343">
        <v>3</v>
      </c>
      <c r="F1343">
        <v>2</v>
      </c>
      <c r="G1343">
        <v>1</v>
      </c>
      <c r="H1343">
        <v>4</v>
      </c>
      <c r="I1343">
        <v>4</v>
      </c>
      <c r="J1343">
        <v>3</v>
      </c>
      <c r="K1343">
        <v>3</v>
      </c>
      <c r="L1343">
        <v>2</v>
      </c>
      <c r="M1343">
        <v>2</v>
      </c>
      <c r="N1343">
        <v>4</v>
      </c>
      <c r="O1343">
        <v>2</v>
      </c>
      <c r="P1343">
        <v>4</v>
      </c>
    </row>
    <row r="1344" spans="1:16" x14ac:dyDescent="0.25">
      <c r="A1344" s="9" t="s">
        <v>1604</v>
      </c>
      <c r="B1344">
        <v>2</v>
      </c>
      <c r="C1344">
        <v>4</v>
      </c>
      <c r="D1344">
        <v>4</v>
      </c>
      <c r="E1344">
        <v>1</v>
      </c>
      <c r="F1344">
        <v>2</v>
      </c>
      <c r="G1344">
        <v>1</v>
      </c>
      <c r="H1344">
        <v>4</v>
      </c>
      <c r="I1344">
        <v>4</v>
      </c>
      <c r="J1344">
        <v>1</v>
      </c>
      <c r="K1344">
        <v>2</v>
      </c>
      <c r="L1344">
        <v>4</v>
      </c>
      <c r="M1344">
        <v>4</v>
      </c>
      <c r="N1344">
        <v>2</v>
      </c>
      <c r="O1344">
        <v>1</v>
      </c>
      <c r="P1344">
        <v>3</v>
      </c>
    </row>
    <row r="1345" spans="1:16" x14ac:dyDescent="0.25">
      <c r="A1345" s="9" t="s">
        <v>1605</v>
      </c>
      <c r="B1345">
        <v>1</v>
      </c>
      <c r="C1345">
        <v>4</v>
      </c>
      <c r="D1345">
        <v>3</v>
      </c>
      <c r="E1345">
        <v>2</v>
      </c>
      <c r="F1345">
        <v>3</v>
      </c>
      <c r="G1345">
        <v>3</v>
      </c>
      <c r="H1345">
        <v>3</v>
      </c>
      <c r="I1345">
        <v>2</v>
      </c>
      <c r="J1345">
        <v>2</v>
      </c>
      <c r="K1345">
        <v>2</v>
      </c>
      <c r="L1345">
        <v>2</v>
      </c>
      <c r="M1345">
        <v>2</v>
      </c>
      <c r="N1345">
        <v>1</v>
      </c>
      <c r="O1345">
        <v>2</v>
      </c>
      <c r="P1345">
        <v>3</v>
      </c>
    </row>
    <row r="1346" spans="1:16" x14ac:dyDescent="0.25">
      <c r="A1346" s="9" t="s">
        <v>1606</v>
      </c>
      <c r="B1346">
        <v>4</v>
      </c>
      <c r="C1346">
        <v>4</v>
      </c>
      <c r="D1346">
        <v>4</v>
      </c>
      <c r="E1346">
        <v>4</v>
      </c>
      <c r="F1346">
        <v>4</v>
      </c>
      <c r="G1346">
        <v>2</v>
      </c>
      <c r="H1346">
        <v>2</v>
      </c>
      <c r="I1346">
        <v>1</v>
      </c>
      <c r="J1346">
        <v>1</v>
      </c>
      <c r="K1346">
        <v>2</v>
      </c>
      <c r="L1346">
        <v>2</v>
      </c>
      <c r="M1346">
        <v>1</v>
      </c>
      <c r="N1346">
        <v>4</v>
      </c>
      <c r="O1346">
        <v>3</v>
      </c>
      <c r="P1346">
        <v>4</v>
      </c>
    </row>
    <row r="1347" spans="1:16" x14ac:dyDescent="0.25">
      <c r="A1347" s="9" t="s">
        <v>1607</v>
      </c>
      <c r="B1347">
        <v>3</v>
      </c>
      <c r="C1347">
        <v>1</v>
      </c>
      <c r="D1347">
        <v>2</v>
      </c>
      <c r="E1347">
        <v>2</v>
      </c>
      <c r="F1347">
        <v>4</v>
      </c>
      <c r="G1347">
        <v>1</v>
      </c>
      <c r="H1347">
        <v>1</v>
      </c>
      <c r="I1347">
        <v>1</v>
      </c>
      <c r="J1347">
        <v>4</v>
      </c>
      <c r="K1347">
        <v>4</v>
      </c>
      <c r="L1347">
        <v>2</v>
      </c>
      <c r="M1347">
        <v>1</v>
      </c>
      <c r="N1347">
        <v>1</v>
      </c>
      <c r="O1347">
        <v>2</v>
      </c>
      <c r="P1347">
        <v>1</v>
      </c>
    </row>
    <row r="1348" spans="1:16" x14ac:dyDescent="0.25">
      <c r="A1348" s="9" t="s">
        <v>1608</v>
      </c>
      <c r="B1348">
        <v>3</v>
      </c>
      <c r="C1348">
        <v>1</v>
      </c>
      <c r="D1348">
        <v>1</v>
      </c>
      <c r="E1348">
        <v>3</v>
      </c>
      <c r="F1348">
        <v>1</v>
      </c>
      <c r="G1348">
        <v>2</v>
      </c>
      <c r="H1348">
        <v>3</v>
      </c>
      <c r="I1348">
        <v>3</v>
      </c>
      <c r="J1348">
        <v>2</v>
      </c>
      <c r="K1348">
        <v>1</v>
      </c>
      <c r="L1348">
        <v>4</v>
      </c>
      <c r="M1348">
        <v>1</v>
      </c>
      <c r="N1348">
        <v>4</v>
      </c>
      <c r="O1348">
        <v>2</v>
      </c>
      <c r="P1348">
        <v>1</v>
      </c>
    </row>
    <row r="1349" spans="1:16" x14ac:dyDescent="0.25">
      <c r="A1349" s="9" t="s">
        <v>1609</v>
      </c>
      <c r="B1349">
        <v>2</v>
      </c>
      <c r="C1349">
        <v>1</v>
      </c>
      <c r="D1349">
        <v>3</v>
      </c>
      <c r="E1349">
        <v>2</v>
      </c>
      <c r="F1349">
        <v>4</v>
      </c>
      <c r="G1349">
        <v>2</v>
      </c>
      <c r="H1349">
        <v>1</v>
      </c>
      <c r="I1349">
        <v>3</v>
      </c>
      <c r="J1349">
        <v>1</v>
      </c>
      <c r="K1349">
        <v>4</v>
      </c>
      <c r="L1349">
        <v>1</v>
      </c>
      <c r="M1349">
        <v>1</v>
      </c>
      <c r="N1349">
        <v>2</v>
      </c>
      <c r="O1349">
        <v>3</v>
      </c>
      <c r="P1349">
        <v>2</v>
      </c>
    </row>
    <row r="1350" spans="1:16" x14ac:dyDescent="0.25">
      <c r="A1350" s="9" t="s">
        <v>1610</v>
      </c>
      <c r="B1350">
        <v>1</v>
      </c>
      <c r="C1350">
        <v>2</v>
      </c>
      <c r="D1350">
        <v>2</v>
      </c>
      <c r="E1350">
        <v>3</v>
      </c>
      <c r="F1350">
        <v>4</v>
      </c>
      <c r="G1350">
        <v>3</v>
      </c>
      <c r="H1350">
        <v>1</v>
      </c>
      <c r="I1350">
        <v>3</v>
      </c>
      <c r="J1350">
        <v>2</v>
      </c>
      <c r="K1350">
        <v>2</v>
      </c>
      <c r="L1350">
        <v>2</v>
      </c>
      <c r="M1350">
        <v>2</v>
      </c>
      <c r="N1350">
        <v>4</v>
      </c>
      <c r="O1350">
        <v>2</v>
      </c>
      <c r="P1350">
        <v>2</v>
      </c>
    </row>
    <row r="1351" spans="1:16" x14ac:dyDescent="0.25">
      <c r="A1351" s="9" t="s">
        <v>1611</v>
      </c>
      <c r="B1351">
        <v>4</v>
      </c>
      <c r="C1351">
        <v>1</v>
      </c>
      <c r="D1351">
        <v>1</v>
      </c>
      <c r="E1351">
        <v>4</v>
      </c>
      <c r="F1351">
        <v>1</v>
      </c>
      <c r="G1351">
        <v>4</v>
      </c>
      <c r="H1351">
        <v>4</v>
      </c>
      <c r="I1351">
        <v>3</v>
      </c>
      <c r="J1351">
        <v>1</v>
      </c>
      <c r="K1351">
        <v>2</v>
      </c>
      <c r="L1351">
        <v>1</v>
      </c>
      <c r="M1351">
        <v>1</v>
      </c>
      <c r="N1351">
        <v>2</v>
      </c>
      <c r="O1351">
        <v>4</v>
      </c>
      <c r="P1351">
        <v>4</v>
      </c>
    </row>
    <row r="1352" spans="1:16" x14ac:dyDescent="0.25">
      <c r="A1352" s="9" t="s">
        <v>1612</v>
      </c>
      <c r="B1352">
        <v>2</v>
      </c>
      <c r="C1352">
        <v>1</v>
      </c>
      <c r="D1352">
        <v>3</v>
      </c>
      <c r="E1352">
        <v>1</v>
      </c>
      <c r="F1352">
        <v>1</v>
      </c>
      <c r="G1352">
        <v>4</v>
      </c>
      <c r="H1352">
        <v>2</v>
      </c>
      <c r="I1352">
        <v>1</v>
      </c>
      <c r="J1352">
        <v>4</v>
      </c>
      <c r="K1352">
        <v>1</v>
      </c>
      <c r="L1352">
        <v>2</v>
      </c>
      <c r="M1352">
        <v>1</v>
      </c>
      <c r="N1352">
        <v>3</v>
      </c>
      <c r="O1352">
        <v>4</v>
      </c>
      <c r="P1352">
        <v>2</v>
      </c>
    </row>
    <row r="1353" spans="1:16" x14ac:dyDescent="0.25">
      <c r="A1353" s="9" t="s">
        <v>1613</v>
      </c>
      <c r="B1353">
        <v>4</v>
      </c>
      <c r="C1353">
        <v>2</v>
      </c>
      <c r="D1353">
        <v>1</v>
      </c>
      <c r="E1353">
        <v>2</v>
      </c>
      <c r="F1353">
        <v>2</v>
      </c>
      <c r="G1353">
        <v>1</v>
      </c>
      <c r="H1353">
        <v>2</v>
      </c>
      <c r="I1353">
        <v>2</v>
      </c>
      <c r="J1353">
        <v>1</v>
      </c>
      <c r="K1353">
        <v>3</v>
      </c>
      <c r="L1353">
        <v>3</v>
      </c>
      <c r="M1353">
        <v>4</v>
      </c>
      <c r="N1353">
        <v>2</v>
      </c>
      <c r="O1353">
        <v>1</v>
      </c>
      <c r="P1353">
        <v>1</v>
      </c>
    </row>
    <row r="1354" spans="1:16" x14ac:dyDescent="0.25">
      <c r="A1354" s="9" t="s">
        <v>1614</v>
      </c>
      <c r="B1354">
        <v>1</v>
      </c>
      <c r="C1354">
        <v>3</v>
      </c>
      <c r="D1354">
        <v>2</v>
      </c>
      <c r="E1354">
        <v>2</v>
      </c>
      <c r="F1354">
        <v>3</v>
      </c>
      <c r="G1354">
        <v>1</v>
      </c>
      <c r="H1354">
        <v>3</v>
      </c>
      <c r="I1354">
        <v>2</v>
      </c>
      <c r="J1354">
        <v>2</v>
      </c>
      <c r="K1354">
        <v>3</v>
      </c>
      <c r="L1354">
        <v>4</v>
      </c>
      <c r="M1354">
        <v>3</v>
      </c>
      <c r="N1354">
        <v>1</v>
      </c>
      <c r="O1354">
        <v>1</v>
      </c>
      <c r="P1354">
        <v>2</v>
      </c>
    </row>
    <row r="1355" spans="1:16" x14ac:dyDescent="0.25">
      <c r="A1355" s="9" t="s">
        <v>1615</v>
      </c>
      <c r="B1355">
        <v>2</v>
      </c>
      <c r="C1355">
        <v>2</v>
      </c>
      <c r="D1355">
        <v>3</v>
      </c>
      <c r="E1355">
        <v>2</v>
      </c>
      <c r="F1355">
        <v>2</v>
      </c>
      <c r="G1355">
        <v>1</v>
      </c>
      <c r="H1355">
        <v>4</v>
      </c>
      <c r="I1355">
        <v>3</v>
      </c>
      <c r="J1355">
        <v>1</v>
      </c>
      <c r="K1355">
        <v>2</v>
      </c>
      <c r="L1355">
        <v>3</v>
      </c>
      <c r="M1355">
        <v>1</v>
      </c>
      <c r="N1355">
        <v>2</v>
      </c>
      <c r="O1355">
        <v>2</v>
      </c>
      <c r="P1355">
        <v>3</v>
      </c>
    </row>
    <row r="1356" spans="1:16" x14ac:dyDescent="0.25">
      <c r="A1356" s="9" t="s">
        <v>1616</v>
      </c>
      <c r="B1356">
        <v>3</v>
      </c>
      <c r="C1356">
        <v>4</v>
      </c>
      <c r="D1356">
        <v>4</v>
      </c>
      <c r="E1356">
        <v>4</v>
      </c>
      <c r="F1356">
        <v>1</v>
      </c>
      <c r="G1356">
        <v>4</v>
      </c>
      <c r="H1356">
        <v>2</v>
      </c>
      <c r="I1356">
        <v>4</v>
      </c>
      <c r="J1356">
        <v>2</v>
      </c>
      <c r="K1356">
        <v>3</v>
      </c>
      <c r="L1356">
        <v>4</v>
      </c>
      <c r="M1356">
        <v>4</v>
      </c>
      <c r="N1356">
        <v>3</v>
      </c>
      <c r="O1356">
        <v>3</v>
      </c>
      <c r="P1356">
        <v>2</v>
      </c>
    </row>
    <row r="1357" spans="1:16" x14ac:dyDescent="0.25">
      <c r="A1357" s="9" t="s">
        <v>1617</v>
      </c>
      <c r="B1357">
        <v>1</v>
      </c>
      <c r="C1357">
        <v>4</v>
      </c>
      <c r="D1357">
        <v>1</v>
      </c>
      <c r="E1357">
        <v>4</v>
      </c>
      <c r="F1357">
        <v>1</v>
      </c>
      <c r="G1357">
        <v>2</v>
      </c>
      <c r="H1357">
        <v>1</v>
      </c>
      <c r="I1357">
        <v>3</v>
      </c>
      <c r="J1357">
        <v>3</v>
      </c>
      <c r="K1357">
        <v>1</v>
      </c>
      <c r="L1357">
        <v>1</v>
      </c>
      <c r="M1357">
        <v>2</v>
      </c>
      <c r="N1357">
        <v>4</v>
      </c>
      <c r="O1357">
        <v>2</v>
      </c>
      <c r="P1357">
        <v>4</v>
      </c>
    </row>
    <row r="1358" spans="1:16" x14ac:dyDescent="0.25">
      <c r="A1358" s="9" t="s">
        <v>1618</v>
      </c>
      <c r="B1358">
        <v>4</v>
      </c>
      <c r="C1358">
        <v>3</v>
      </c>
      <c r="D1358">
        <v>1</v>
      </c>
      <c r="E1358">
        <v>2</v>
      </c>
      <c r="F1358">
        <v>3</v>
      </c>
      <c r="G1358">
        <v>1</v>
      </c>
      <c r="H1358">
        <v>2</v>
      </c>
      <c r="I1358">
        <v>3</v>
      </c>
      <c r="J1358">
        <v>2</v>
      </c>
      <c r="K1358">
        <v>1</v>
      </c>
      <c r="L1358">
        <v>2</v>
      </c>
      <c r="M1358">
        <v>1</v>
      </c>
      <c r="N1358">
        <v>4</v>
      </c>
      <c r="O1358">
        <v>4</v>
      </c>
      <c r="P1358">
        <v>1</v>
      </c>
    </row>
    <row r="1359" spans="1:16" x14ac:dyDescent="0.25">
      <c r="A1359" s="9" t="s">
        <v>1619</v>
      </c>
      <c r="B1359">
        <v>4</v>
      </c>
      <c r="C1359">
        <v>1</v>
      </c>
      <c r="D1359">
        <v>1</v>
      </c>
      <c r="E1359">
        <v>2</v>
      </c>
      <c r="F1359">
        <v>2</v>
      </c>
      <c r="G1359">
        <v>4</v>
      </c>
      <c r="H1359">
        <v>3</v>
      </c>
      <c r="I1359">
        <v>4</v>
      </c>
      <c r="J1359">
        <v>1</v>
      </c>
      <c r="K1359">
        <v>3</v>
      </c>
      <c r="L1359">
        <v>4</v>
      </c>
      <c r="M1359">
        <v>2</v>
      </c>
      <c r="N1359">
        <v>1</v>
      </c>
      <c r="O1359">
        <v>2</v>
      </c>
      <c r="P1359">
        <v>1</v>
      </c>
    </row>
    <row r="1360" spans="1:16" x14ac:dyDescent="0.25">
      <c r="A1360" s="9" t="s">
        <v>1620</v>
      </c>
      <c r="B1360">
        <v>4</v>
      </c>
      <c r="C1360">
        <v>3</v>
      </c>
      <c r="D1360">
        <v>4</v>
      </c>
      <c r="E1360">
        <v>4</v>
      </c>
      <c r="F1360">
        <v>4</v>
      </c>
      <c r="G1360">
        <v>4</v>
      </c>
      <c r="H1360">
        <v>3</v>
      </c>
      <c r="I1360">
        <v>4</v>
      </c>
      <c r="J1360">
        <v>4</v>
      </c>
      <c r="K1360">
        <v>2</v>
      </c>
      <c r="L1360">
        <v>1</v>
      </c>
      <c r="M1360">
        <v>2</v>
      </c>
      <c r="N1360">
        <v>4</v>
      </c>
      <c r="O1360">
        <v>1</v>
      </c>
      <c r="P1360">
        <v>4</v>
      </c>
    </row>
    <row r="1361" spans="1:16" x14ac:dyDescent="0.25">
      <c r="A1361" s="9" t="s">
        <v>1621</v>
      </c>
      <c r="B1361">
        <v>4</v>
      </c>
      <c r="C1361">
        <v>1</v>
      </c>
      <c r="D1361">
        <v>2</v>
      </c>
      <c r="E1361">
        <v>2</v>
      </c>
      <c r="F1361">
        <v>1</v>
      </c>
      <c r="G1361">
        <v>3</v>
      </c>
      <c r="H1361">
        <v>1</v>
      </c>
      <c r="I1361">
        <v>1</v>
      </c>
      <c r="J1361">
        <v>1</v>
      </c>
      <c r="K1361">
        <v>3</v>
      </c>
      <c r="L1361">
        <v>1</v>
      </c>
      <c r="M1361">
        <v>2</v>
      </c>
      <c r="N1361">
        <v>2</v>
      </c>
      <c r="O1361">
        <v>4</v>
      </c>
      <c r="P1361">
        <v>3</v>
      </c>
    </row>
    <row r="1362" spans="1:16" x14ac:dyDescent="0.25">
      <c r="A1362" s="9" t="s">
        <v>1622</v>
      </c>
      <c r="B1362">
        <v>4</v>
      </c>
      <c r="C1362">
        <v>2</v>
      </c>
      <c r="D1362">
        <v>4</v>
      </c>
      <c r="E1362">
        <v>1</v>
      </c>
      <c r="F1362">
        <v>2</v>
      </c>
      <c r="G1362">
        <v>1</v>
      </c>
      <c r="H1362">
        <v>3</v>
      </c>
      <c r="I1362">
        <v>1</v>
      </c>
      <c r="J1362">
        <v>4</v>
      </c>
      <c r="K1362">
        <v>2</v>
      </c>
      <c r="L1362">
        <v>4</v>
      </c>
      <c r="M1362">
        <v>2</v>
      </c>
      <c r="N1362">
        <v>4</v>
      </c>
      <c r="O1362">
        <v>3</v>
      </c>
      <c r="P136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G52"/>
  <sheetViews>
    <sheetView topLeftCell="C1" zoomScale="85" zoomScaleNormal="85" workbookViewId="0">
      <selection activeCell="I2" sqref="I2"/>
    </sheetView>
  </sheetViews>
  <sheetFormatPr defaultRowHeight="12.75" x14ac:dyDescent="0.2"/>
  <cols>
    <col min="1" max="1" width="16.42578125" style="9" customWidth="1"/>
    <col min="2" max="5" width="17.5703125" style="9" customWidth="1"/>
    <col min="6" max="6" width="17.5703125" style="9" bestFit="1" customWidth="1"/>
    <col min="7" max="7" width="16.5703125" style="9" customWidth="1"/>
    <col min="8" max="15" width="16.42578125" style="9" bestFit="1" customWidth="1"/>
    <col min="16" max="17" width="17.5703125" style="9" customWidth="1"/>
    <col min="18" max="18" width="9.7109375" style="9" bestFit="1" customWidth="1"/>
    <col min="19" max="21" width="6" style="9" bestFit="1" customWidth="1"/>
    <col min="22" max="23" width="7" style="9" bestFit="1" customWidth="1"/>
    <col min="24" max="24" width="8.5703125" style="9" bestFit="1" customWidth="1"/>
    <col min="25" max="25" width="7" style="9" bestFit="1" customWidth="1"/>
    <col min="26" max="26" width="7.42578125" style="9" bestFit="1" customWidth="1"/>
    <col min="27" max="27" width="8" style="9" bestFit="1" customWidth="1"/>
    <col min="28" max="28" width="8.42578125" style="9" bestFit="1" customWidth="1"/>
    <col min="29" max="29" width="11.5703125" style="9" bestFit="1" customWidth="1"/>
    <col min="30" max="30" width="11.85546875" style="9" bestFit="1" customWidth="1"/>
    <col min="31" max="31" width="8.5703125" style="9" bestFit="1" customWidth="1"/>
    <col min="32" max="32" width="7" style="9" bestFit="1" customWidth="1"/>
    <col min="33" max="33" width="7.42578125" style="9" bestFit="1" customWidth="1"/>
    <col min="34" max="34" width="8" style="9" bestFit="1" customWidth="1"/>
    <col min="35" max="35" width="8.42578125" style="9" bestFit="1" customWidth="1"/>
    <col min="36" max="36" width="11.5703125" style="9" bestFit="1" customWidth="1"/>
    <col min="37" max="37" width="11.85546875" style="9" bestFit="1" customWidth="1"/>
    <col min="38" max="38" width="8.5703125" style="9" bestFit="1" customWidth="1"/>
    <col min="39" max="39" width="7" style="9" bestFit="1" customWidth="1"/>
    <col min="40" max="40" width="7.42578125" style="9" bestFit="1" customWidth="1"/>
    <col min="41" max="41" width="10.85546875" style="9" bestFit="1" customWidth="1"/>
    <col min="42" max="42" width="8.42578125" style="9" bestFit="1" customWidth="1"/>
    <col min="43" max="43" width="11.5703125" style="9" bestFit="1" customWidth="1"/>
    <col min="44" max="44" width="11.85546875" style="9" bestFit="1" customWidth="1"/>
    <col min="45" max="45" width="8.5703125" style="9" bestFit="1" customWidth="1"/>
    <col min="46" max="46" width="7" style="9" bestFit="1" customWidth="1"/>
    <col min="47" max="47" width="7.42578125" style="9" bestFit="1" customWidth="1"/>
    <col min="48" max="48" width="8" style="9" bestFit="1" customWidth="1"/>
    <col min="49" max="49" width="8.42578125" style="9" bestFit="1" customWidth="1"/>
    <col min="50" max="50" width="11.5703125" style="9" bestFit="1" customWidth="1"/>
    <col min="51" max="51" width="11.85546875" style="9" bestFit="1" customWidth="1"/>
    <col min="52" max="52" width="8.5703125" style="9" bestFit="1" customWidth="1"/>
    <col min="53" max="53" width="7" style="9" bestFit="1" customWidth="1"/>
    <col min="54" max="54" width="7.42578125" style="9" bestFit="1" customWidth="1"/>
    <col min="55" max="55" width="8" style="9" bestFit="1" customWidth="1"/>
    <col min="56" max="56" width="8.42578125" style="9" bestFit="1" customWidth="1"/>
    <col min="57" max="57" width="11.5703125" style="9" bestFit="1" customWidth="1"/>
    <col min="58" max="58" width="11.85546875" style="9" bestFit="1" customWidth="1"/>
    <col min="59" max="16384" width="9.140625" style="9"/>
  </cols>
  <sheetData>
    <row r="1" spans="1:22" x14ac:dyDescent="0.2">
      <c r="A1" s="45" t="s">
        <v>364</v>
      </c>
      <c r="B1" s="46"/>
      <c r="C1" s="69" t="s">
        <v>365</v>
      </c>
      <c r="D1" s="91"/>
      <c r="E1" s="45" t="s">
        <v>366</v>
      </c>
      <c r="F1" s="46"/>
      <c r="G1" s="69" t="s">
        <v>547</v>
      </c>
      <c r="H1" s="46"/>
      <c r="I1" s="69" t="s">
        <v>2516</v>
      </c>
      <c r="J1" s="46"/>
    </row>
    <row r="2" spans="1:22" x14ac:dyDescent="0.2">
      <c r="A2" s="47" t="s">
        <v>332</v>
      </c>
      <c r="B2" s="48">
        <f>MATCH("Cl1",DatasetSpecificationRowHeaders,0)+1</f>
        <v>16</v>
      </c>
      <c r="C2" s="70" t="s">
        <v>362</v>
      </c>
      <c r="D2" s="70">
        <f>ROW(A37)+1</f>
        <v>38</v>
      </c>
      <c r="E2" s="47" t="s">
        <v>548</v>
      </c>
      <c r="F2" s="48">
        <f>MATCH("FieldKey",RawDataFieldKeys,0)</f>
        <v>9</v>
      </c>
      <c r="G2" s="70" t="s">
        <v>551</v>
      </c>
      <c r="H2" s="48">
        <f>MATCH("FieldKey",StdCalcsFieldKeys,0)</f>
        <v>10</v>
      </c>
      <c r="I2" s="70" t="s">
        <v>2517</v>
      </c>
      <c r="J2" s="48">
        <f>MATCH("Cl1",StdRangesColumnHeaders,0)</f>
        <v>9</v>
      </c>
    </row>
    <row r="3" spans="1:22" x14ac:dyDescent="0.2">
      <c r="A3" s="47" t="s">
        <v>357</v>
      </c>
      <c r="B3" s="48" t="str">
        <f>LEFT(ADDRESS(1,MATCH("G1",DatasetSpecificationColumnHeaders,0),4,1),LEN(ADDRESS(1,MATCH("G1",DatasetSpecificationColumnHeaders,0),4,1))-1)</f>
        <v>Q</v>
      </c>
      <c r="C3" s="70"/>
      <c r="D3" s="70"/>
      <c r="E3" s="47" t="s">
        <v>549</v>
      </c>
      <c r="F3" s="48">
        <f>MATCH("Cl1",RawDataColumnHeaders,0)</f>
        <v>11</v>
      </c>
      <c r="G3" s="70" t="s">
        <v>552</v>
      </c>
      <c r="H3" s="48">
        <f>MATCH("Cl1",StdCalcsColumnHeaders,0)</f>
        <v>16</v>
      </c>
      <c r="I3" s="70"/>
      <c r="J3" s="48"/>
    </row>
    <row r="4" spans="1:22" x14ac:dyDescent="0.2">
      <c r="A4" s="47" t="s">
        <v>358</v>
      </c>
      <c r="B4" s="48" t="str">
        <f>LEFT(ADDRESS(1,MATCH("G5",DatasetSpecificationColumnHeaders,0),4,1),LEN(ADDRESS(1,MATCH("G5",DatasetSpecificationColumnHeaders,0),4,1))-1)</f>
        <v>U</v>
      </c>
      <c r="C4" s="70"/>
      <c r="D4" s="70"/>
      <c r="E4" s="47" t="s">
        <v>550</v>
      </c>
      <c r="F4" s="48">
        <f>MATCH("Reference data &gt;&gt;&gt;",RawDataColumnHeaders,0)+1</f>
        <v>68</v>
      </c>
      <c r="G4" s="70" t="s">
        <v>553</v>
      </c>
      <c r="H4" s="48">
        <f>MATCH("Reference data &gt;&gt;&gt;",StdCalcsColumnHeaders,0)+1</f>
        <v>73</v>
      </c>
      <c r="I4" s="95"/>
      <c r="J4" s="96"/>
    </row>
    <row r="5" spans="1:22" x14ac:dyDescent="0.2">
      <c r="A5" s="47" t="s">
        <v>359</v>
      </c>
      <c r="B5" s="48" t="str">
        <f>LEFT(ADDRESS(1,B18,4,1),LEN(ADDRESS(1,B18,4,1))-1)</f>
        <v>AN</v>
      </c>
      <c r="C5" s="70"/>
      <c r="D5" s="70"/>
      <c r="E5" s="47" t="s">
        <v>1843</v>
      </c>
      <c r="F5" s="48">
        <f>MATCH("G1",RawDataFieldKeys,0)</f>
        <v>1</v>
      </c>
      <c r="G5" s="95" t="s">
        <v>2306</v>
      </c>
      <c r="H5" s="96">
        <f>MATCH("P1",StdCalcsColumnHeaders,0)</f>
        <v>21</v>
      </c>
      <c r="I5" s="95"/>
      <c r="J5" s="96"/>
    </row>
    <row r="6" spans="1:22" x14ac:dyDescent="0.2">
      <c r="A6" s="47" t="s">
        <v>361</v>
      </c>
      <c r="B6" s="48" t="str">
        <f>LEFT(ADDRESS(1,B20,4,1),LEN(ADDRESS(1,B20,4,1))-1)</f>
        <v>AP</v>
      </c>
      <c r="C6" s="70"/>
      <c r="D6" s="70"/>
      <c r="E6" s="47" t="s">
        <v>1844</v>
      </c>
      <c r="F6" s="48">
        <f>MATCH("G2",RawDataFieldKeys,0)</f>
        <v>2</v>
      </c>
      <c r="G6" s="70"/>
      <c r="H6" s="48"/>
      <c r="I6" s="70"/>
      <c r="J6" s="48"/>
    </row>
    <row r="7" spans="1:22" x14ac:dyDescent="0.2">
      <c r="A7" s="47" t="s">
        <v>360</v>
      </c>
      <c r="B7" s="48" t="str">
        <f>LEFT(ADDRESS(1,MATCH("Subsector",DatasetSpecificationColumnHeaders,0),4,1),LEN(ADDRESS(1,MATCH("Subsector",DatasetSpecificationColumnHeaders,0),4,1))-1)</f>
        <v>AR</v>
      </c>
      <c r="C7" s="70"/>
      <c r="D7" s="70"/>
      <c r="E7" s="47" t="s">
        <v>1845</v>
      </c>
      <c r="F7" s="48">
        <f>MATCH("G3",RawDataFieldKeys,0)</f>
        <v>3</v>
      </c>
      <c r="G7" s="70"/>
      <c r="H7" s="48"/>
      <c r="I7" s="70"/>
      <c r="J7" s="48"/>
    </row>
    <row r="8" spans="1:22" x14ac:dyDescent="0.2">
      <c r="A8" s="47" t="s">
        <v>356</v>
      </c>
      <c r="B8" s="48">
        <f>COUNTIF(LookupAllSelectedEntities,TRUE)</f>
        <v>15</v>
      </c>
      <c r="C8" s="70"/>
      <c r="D8" s="70"/>
      <c r="E8" s="47" t="s">
        <v>1846</v>
      </c>
      <c r="F8" s="48">
        <f>MATCH("G4",RawDataFieldKeys,0)</f>
        <v>4</v>
      </c>
      <c r="G8" s="70"/>
      <c r="H8" s="48"/>
      <c r="I8" s="70"/>
      <c r="J8" s="48"/>
    </row>
    <row r="9" spans="1:22" x14ac:dyDescent="0.2">
      <c r="A9" s="47"/>
      <c r="B9" s="48"/>
      <c r="C9" s="70"/>
      <c r="D9" s="70"/>
      <c r="E9" s="47" t="s">
        <v>1847</v>
      </c>
      <c r="F9" s="48">
        <f>MATCH("G5",RawDataFieldKeys,0)</f>
        <v>5</v>
      </c>
      <c r="G9" s="70"/>
      <c r="H9" s="48"/>
      <c r="I9" s="70"/>
      <c r="J9" s="48"/>
    </row>
    <row r="10" spans="1:22" x14ac:dyDescent="0.2">
      <c r="A10" s="49"/>
      <c r="B10" s="50"/>
      <c r="C10" s="71"/>
      <c r="D10" s="71"/>
      <c r="E10" s="93" t="s">
        <v>2305</v>
      </c>
      <c r="F10" s="94">
        <f>MATCH("P1",RawDataColumnHeaders,0)</f>
        <v>16</v>
      </c>
      <c r="G10" s="71"/>
      <c r="H10" s="50"/>
      <c r="I10" s="71"/>
      <c r="J10" s="50"/>
    </row>
    <row r="12" spans="1:22" x14ac:dyDescent="0.2">
      <c r="A12" s="36" t="s">
        <v>363</v>
      </c>
    </row>
    <row r="13" spans="1:22" x14ac:dyDescent="0.2">
      <c r="B13" s="9" t="s">
        <v>187</v>
      </c>
      <c r="G13" s="9" t="s">
        <v>188</v>
      </c>
      <c r="R13" s="9" t="s">
        <v>347</v>
      </c>
    </row>
    <row r="14" spans="1:22" x14ac:dyDescent="0.2">
      <c r="B14" s="9" t="s">
        <v>189</v>
      </c>
      <c r="G14" s="9" t="s">
        <v>190</v>
      </c>
      <c r="R14" s="9" t="s">
        <v>348</v>
      </c>
    </row>
    <row r="15" spans="1:22" x14ac:dyDescent="0.2">
      <c r="B15" s="9">
        <v>1</v>
      </c>
      <c r="C15" s="9">
        <v>2</v>
      </c>
      <c r="D15" s="9">
        <v>3</v>
      </c>
      <c r="E15" s="9">
        <v>4</v>
      </c>
      <c r="F15" s="9">
        <v>5</v>
      </c>
      <c r="G15" s="9">
        <v>1</v>
      </c>
      <c r="H15" s="9">
        <v>2</v>
      </c>
      <c r="I15" s="9">
        <v>3</v>
      </c>
      <c r="J15" s="9">
        <v>4</v>
      </c>
      <c r="K15" s="9">
        <v>5</v>
      </c>
      <c r="L15" s="9">
        <v>6</v>
      </c>
      <c r="M15" s="9">
        <v>7</v>
      </c>
      <c r="N15" s="9">
        <v>8</v>
      </c>
      <c r="O15" s="9">
        <v>9</v>
      </c>
      <c r="P15" s="9">
        <v>10</v>
      </c>
      <c r="Q15" s="9">
        <v>11</v>
      </c>
      <c r="R15" s="9">
        <v>1</v>
      </c>
      <c r="S15" s="9">
        <v>2</v>
      </c>
      <c r="T15" s="9">
        <v>3</v>
      </c>
      <c r="U15" s="9">
        <v>4</v>
      </c>
      <c r="V15" s="9">
        <v>5</v>
      </c>
    </row>
    <row r="16" spans="1:22" x14ac:dyDescent="0.2">
      <c r="B16" s="9" t="str">
        <f>"Lookup"&amp;$B13&amp;B15&amp;"Name"</f>
        <v>LookupClient1Name</v>
      </c>
      <c r="C16" s="9" t="str">
        <f>"Lookup"&amp;$B13&amp;C15&amp;"Name"</f>
        <v>LookupClient2Name</v>
      </c>
      <c r="D16" s="9" t="str">
        <f>"Lookup"&amp;$B13&amp;D15&amp;"Name"</f>
        <v>LookupClient3Name</v>
      </c>
      <c r="E16" s="9" t="str">
        <f>"Lookup"&amp;$B13&amp;E15&amp;"Name"</f>
        <v>LookupClient4Name</v>
      </c>
      <c r="F16" s="9" t="str">
        <f>"Lookup"&amp;$B13&amp;F15&amp;"Name"</f>
        <v>LookupClient5Name</v>
      </c>
      <c r="G16" s="9" t="str">
        <f t="shared" ref="G16:O16" si="0">"Lookup"&amp;$G13&amp;G15&amp;"Name"</f>
        <v>LookupPeer1Name</v>
      </c>
      <c r="H16" s="9" t="str">
        <f t="shared" si="0"/>
        <v>LookupPeer2Name</v>
      </c>
      <c r="I16" s="9" t="str">
        <f t="shared" si="0"/>
        <v>LookupPeer3Name</v>
      </c>
      <c r="J16" s="9" t="str">
        <f t="shared" si="0"/>
        <v>LookupPeer4Name</v>
      </c>
      <c r="K16" s="9" t="str">
        <f t="shared" si="0"/>
        <v>LookupPeer5Name</v>
      </c>
      <c r="L16" s="9" t="str">
        <f t="shared" si="0"/>
        <v>LookupPeer6Name</v>
      </c>
      <c r="M16" s="9" t="str">
        <f t="shared" si="0"/>
        <v>LookupPeer7Name</v>
      </c>
      <c r="N16" s="9" t="str">
        <f t="shared" si="0"/>
        <v>LookupPeer8Name</v>
      </c>
      <c r="O16" s="9" t="str">
        <f t="shared" si="0"/>
        <v>LookupPeer9Name</v>
      </c>
      <c r="P16" s="9" t="s">
        <v>1723</v>
      </c>
      <c r="Q16" s="9" t="s">
        <v>1724</v>
      </c>
    </row>
    <row r="17" spans="1:59" x14ac:dyDescent="0.2">
      <c r="B17" s="9" t="str">
        <f>$B14&amp;B15</f>
        <v>Cl1</v>
      </c>
      <c r="C17" s="9" t="str">
        <f>$B14&amp;C15</f>
        <v>Cl2</v>
      </c>
      <c r="D17" s="9" t="str">
        <f>$B14&amp;D15</f>
        <v>Cl3</v>
      </c>
      <c r="E17" s="9" t="str">
        <f>$B14&amp;E15</f>
        <v>Cl4</v>
      </c>
      <c r="F17" s="9" t="str">
        <f>$B14&amp;F15</f>
        <v>Cl5</v>
      </c>
      <c r="G17" s="9" t="str">
        <f t="shared" ref="G17:Q17" si="1">$G14&amp;G15</f>
        <v>P1</v>
      </c>
      <c r="H17" s="9" t="str">
        <f t="shared" si="1"/>
        <v>P2</v>
      </c>
      <c r="I17" s="9" t="str">
        <f t="shared" si="1"/>
        <v>P3</v>
      </c>
      <c r="J17" s="9" t="str">
        <f t="shared" si="1"/>
        <v>P4</v>
      </c>
      <c r="K17" s="9" t="str">
        <f t="shared" si="1"/>
        <v>P5</v>
      </c>
      <c r="L17" s="9" t="str">
        <f t="shared" si="1"/>
        <v>P6</v>
      </c>
      <c r="M17" s="9" t="str">
        <f t="shared" si="1"/>
        <v>P7</v>
      </c>
      <c r="N17" s="9" t="str">
        <f t="shared" si="1"/>
        <v>P8</v>
      </c>
      <c r="O17" s="9" t="str">
        <f t="shared" si="1"/>
        <v>P9</v>
      </c>
      <c r="P17" s="9" t="str">
        <f t="shared" si="1"/>
        <v>P10</v>
      </c>
      <c r="Q17" s="9" t="str">
        <f t="shared" si="1"/>
        <v>P11</v>
      </c>
      <c r="R17" s="9" t="str">
        <f>$R14&amp;R15</f>
        <v>G1</v>
      </c>
      <c r="S17" s="9" t="str">
        <f>$R14&amp;S15</f>
        <v>G2</v>
      </c>
      <c r="T17" s="9" t="str">
        <f>$R14&amp;T15</f>
        <v>G3</v>
      </c>
      <c r="U17" s="9" t="str">
        <f>$R14&amp;U15</f>
        <v>G4</v>
      </c>
      <c r="V17" s="9" t="str">
        <f>$R14&amp;V15</f>
        <v>G5</v>
      </c>
    </row>
    <row r="18" spans="1:59" x14ac:dyDescent="0.2">
      <c r="A18" s="9" t="s">
        <v>191</v>
      </c>
      <c r="B18" s="9">
        <f t="shared" ref="B18:O18" si="2">MATCH($A23,DatasetSpecificationColumnHeaders,0)-MATCH(B$17,DatasetSpecificationColumnHeaders,0)+1</f>
        <v>40</v>
      </c>
      <c r="C18" s="9">
        <f t="shared" si="2"/>
        <v>39</v>
      </c>
      <c r="D18" s="9">
        <f t="shared" si="2"/>
        <v>38</v>
      </c>
      <c r="E18" s="9">
        <f t="shared" si="2"/>
        <v>37</v>
      </c>
      <c r="F18" s="9">
        <f t="shared" si="2"/>
        <v>36</v>
      </c>
      <c r="G18" s="9">
        <f t="shared" si="2"/>
        <v>35</v>
      </c>
      <c r="H18" s="9">
        <f t="shared" si="2"/>
        <v>34</v>
      </c>
      <c r="I18" s="9">
        <f t="shared" si="2"/>
        <v>33</v>
      </c>
      <c r="J18" s="9">
        <f t="shared" si="2"/>
        <v>32</v>
      </c>
      <c r="K18" s="9">
        <f t="shared" si="2"/>
        <v>31</v>
      </c>
      <c r="L18" s="9">
        <f t="shared" si="2"/>
        <v>30</v>
      </c>
      <c r="M18" s="9">
        <f t="shared" si="2"/>
        <v>29</v>
      </c>
      <c r="N18" s="9">
        <f t="shared" si="2"/>
        <v>28</v>
      </c>
      <c r="O18" s="9">
        <f t="shared" si="2"/>
        <v>27</v>
      </c>
      <c r="P18" s="9">
        <f>MATCH($A23,DatasetSpecificationColumnHeaders,0)-MATCH(P$17,DatasetSpecificationColumnHeaders,0)+1</f>
        <v>26</v>
      </c>
      <c r="Q18" s="9">
        <f>MATCH($A23,DatasetSpecificationColumnHeaders,0)-MATCH(Q$17,DatasetSpecificationColumnHeaders,0)+1</f>
        <v>25</v>
      </c>
    </row>
    <row r="19" spans="1:59" x14ac:dyDescent="0.2">
      <c r="A19" s="9" t="s">
        <v>192</v>
      </c>
      <c r="B19" s="9">
        <f t="shared" ref="B19:O19" si="3">MATCH($A24,DatasetSpecificationColumnHeaders,0)-MATCH(B$17,DatasetSpecificationColumnHeaders,0)+1</f>
        <v>41</v>
      </c>
      <c r="C19" s="9">
        <f t="shared" si="3"/>
        <v>40</v>
      </c>
      <c r="D19" s="9">
        <f t="shared" si="3"/>
        <v>39</v>
      </c>
      <c r="E19" s="9">
        <f t="shared" si="3"/>
        <v>38</v>
      </c>
      <c r="F19" s="9">
        <f t="shared" si="3"/>
        <v>37</v>
      </c>
      <c r="G19" s="9">
        <f t="shared" si="3"/>
        <v>36</v>
      </c>
      <c r="H19" s="9">
        <f t="shared" si="3"/>
        <v>35</v>
      </c>
      <c r="I19" s="9">
        <f t="shared" si="3"/>
        <v>34</v>
      </c>
      <c r="J19" s="9">
        <f t="shared" si="3"/>
        <v>33</v>
      </c>
      <c r="K19" s="9">
        <f t="shared" si="3"/>
        <v>32</v>
      </c>
      <c r="L19" s="9">
        <f t="shared" si="3"/>
        <v>31</v>
      </c>
      <c r="M19" s="9">
        <f t="shared" si="3"/>
        <v>30</v>
      </c>
      <c r="N19" s="9">
        <f t="shared" si="3"/>
        <v>29</v>
      </c>
      <c r="O19" s="9">
        <f t="shared" si="3"/>
        <v>28</v>
      </c>
      <c r="P19" s="9">
        <f>MATCH($A24,DatasetSpecificationColumnHeaders,0)-MATCH(P$17,DatasetSpecificationColumnHeaders,0)+1</f>
        <v>27</v>
      </c>
      <c r="Q19" s="9">
        <f>MATCH($A24,DatasetSpecificationColumnHeaders,0)-MATCH(Q$17,DatasetSpecificationColumnHeaders,0)+1</f>
        <v>26</v>
      </c>
    </row>
    <row r="20" spans="1:59" x14ac:dyDescent="0.2">
      <c r="A20" s="9" t="s">
        <v>304</v>
      </c>
      <c r="B20" s="9">
        <f t="shared" ref="B20:F22" si="4">MATCH($A25,DatasetSpecificationColumnHeaders,0)-MATCH(B$17,DatasetSpecificationColumnHeaders,0)+1</f>
        <v>42</v>
      </c>
      <c r="C20" s="9">
        <f t="shared" si="4"/>
        <v>41</v>
      </c>
      <c r="D20" s="9">
        <f t="shared" si="4"/>
        <v>40</v>
      </c>
      <c r="E20" s="9">
        <f t="shared" si="4"/>
        <v>39</v>
      </c>
      <c r="F20" s="9">
        <f t="shared" si="4"/>
        <v>38</v>
      </c>
    </row>
    <row r="21" spans="1:59" x14ac:dyDescent="0.2">
      <c r="A21" s="9" t="s">
        <v>806</v>
      </c>
      <c r="B21" s="9">
        <f t="shared" si="4"/>
        <v>43</v>
      </c>
      <c r="C21" s="9">
        <f t="shared" si="4"/>
        <v>42</v>
      </c>
      <c r="D21" s="9">
        <f t="shared" si="4"/>
        <v>41</v>
      </c>
      <c r="E21" s="9">
        <f t="shared" si="4"/>
        <v>40</v>
      </c>
      <c r="F21" s="9">
        <f t="shared" si="4"/>
        <v>39</v>
      </c>
    </row>
    <row r="22" spans="1:59" x14ac:dyDescent="0.2">
      <c r="A22" s="9" t="s">
        <v>2304</v>
      </c>
      <c r="B22" s="9">
        <f t="shared" si="4"/>
        <v>23</v>
      </c>
      <c r="C22" s="9">
        <f t="shared" si="4"/>
        <v>22</v>
      </c>
      <c r="D22" s="9">
        <f t="shared" si="4"/>
        <v>21</v>
      </c>
      <c r="E22" s="9">
        <f t="shared" si="4"/>
        <v>20</v>
      </c>
      <c r="F22" s="9">
        <f t="shared" si="4"/>
        <v>19</v>
      </c>
      <c r="G22" s="9">
        <f t="shared" ref="G22:Q22" si="5">MATCH($A27,DatasetSpecificationColumnHeaders,0)-MATCH(G$17,DatasetSpecificationColumnHeaders,0)+1</f>
        <v>18</v>
      </c>
      <c r="H22" s="9">
        <f t="shared" si="5"/>
        <v>17</v>
      </c>
      <c r="I22" s="9">
        <f t="shared" si="5"/>
        <v>16</v>
      </c>
      <c r="J22" s="9">
        <f t="shared" si="5"/>
        <v>15</v>
      </c>
      <c r="K22" s="9">
        <f t="shared" si="5"/>
        <v>14</v>
      </c>
      <c r="L22" s="9">
        <f t="shared" si="5"/>
        <v>13</v>
      </c>
      <c r="M22" s="9">
        <f t="shared" si="5"/>
        <v>12</v>
      </c>
      <c r="N22" s="9">
        <f t="shared" si="5"/>
        <v>11</v>
      </c>
      <c r="O22" s="9">
        <f t="shared" si="5"/>
        <v>10</v>
      </c>
      <c r="P22" s="9">
        <f t="shared" si="5"/>
        <v>9</v>
      </c>
      <c r="Q22" s="9">
        <f t="shared" si="5"/>
        <v>8</v>
      </c>
    </row>
    <row r="23" spans="1:59" x14ac:dyDescent="0.2">
      <c r="A23" s="9" t="s">
        <v>186</v>
      </c>
      <c r="B23" s="51" t="str">
        <f t="shared" ref="B23:O23" ca="1" si="6">IFERROR(VLOOKUP("x",INDIRECT(B$16),B18,0),"")</f>
        <v>NOR</v>
      </c>
      <c r="C23" s="51" t="str">
        <f t="shared" ca="1" si="6"/>
        <v/>
      </c>
      <c r="D23" s="51" t="str">
        <f t="shared" ca="1" si="6"/>
        <v/>
      </c>
      <c r="E23" s="51" t="str">
        <f t="shared" ca="1" si="6"/>
        <v/>
      </c>
      <c r="F23" s="51" t="str">
        <f t="shared" ca="1" si="6"/>
        <v/>
      </c>
      <c r="G23" s="51" t="str">
        <f t="shared" ca="1" si="6"/>
        <v>RAB</v>
      </c>
      <c r="H23" s="51" t="str">
        <f t="shared" ca="1" si="6"/>
        <v>RAH</v>
      </c>
      <c r="I23" s="51" t="str">
        <f t="shared" ca="1" si="6"/>
        <v>RAR</v>
      </c>
      <c r="J23" s="51" t="str">
        <f t="shared" ca="1" si="6"/>
        <v>RAU</v>
      </c>
      <c r="K23" s="51" t="str">
        <f t="shared" ca="1" si="6"/>
        <v>RBB</v>
      </c>
      <c r="L23" s="51" t="str">
        <f t="shared" ca="1" si="6"/>
        <v>RCR</v>
      </c>
      <c r="M23" s="51" t="str">
        <f t="shared" ca="1" si="6"/>
        <v>ROS</v>
      </c>
      <c r="N23" s="51" t="str">
        <f t="shared" ca="1" si="6"/>
        <v>RRU</v>
      </c>
      <c r="O23" s="51" t="str">
        <f t="shared" ca="1" si="6"/>
        <v>SNS</v>
      </c>
      <c r="P23" s="51" t="str">
        <f ca="1">IFERROR(VLOOKUP("x",INDIRECT(P$16),P18,0),"")</f>
        <v>TAT</v>
      </c>
      <c r="Q23" s="51" t="str">
        <f ca="1">IFERROR(VLOOKUP("x",INDIRECT(Q$16),Q18,0),"")</f>
        <v>UNJ</v>
      </c>
    </row>
    <row r="24" spans="1:59" x14ac:dyDescent="0.2">
      <c r="A24" s="9" t="s">
        <v>92</v>
      </c>
      <c r="B24" s="51" t="str">
        <f t="shared" ref="B24:O24" ca="1" si="7">IFERROR(VLOOKUP("x",INDIRECT(B$16),B19,0),"")</f>
        <v>Nordea Bank</v>
      </c>
      <c r="C24" s="51" t="str">
        <f t="shared" ca="1" si="7"/>
        <v/>
      </c>
      <c r="D24" s="51" t="str">
        <f t="shared" ca="1" si="7"/>
        <v/>
      </c>
      <c r="E24" s="51" t="str">
        <f t="shared" ca="1" si="7"/>
        <v/>
      </c>
      <c r="F24" s="51" t="str">
        <f t="shared" ca="1" si="7"/>
        <v/>
      </c>
      <c r="G24" s="51" t="str">
        <f t="shared" ca="1" si="7"/>
        <v>RBBG</v>
      </c>
      <c r="H24" s="51" t="str">
        <f t="shared" ca="1" si="7"/>
        <v>Raiffeisen Bank Zrt.</v>
      </c>
      <c r="I24" s="51" t="str">
        <f t="shared" ca="1" si="7"/>
        <v>RAIFFEISEN BANK S.A.</v>
      </c>
      <c r="J24" s="51" t="str">
        <f t="shared" ca="1" si="7"/>
        <v>Raiffeisen Bank Zrt.</v>
      </c>
      <c r="K24" s="51" t="str">
        <f t="shared" ca="1" si="7"/>
        <v>Priorbank JSC</v>
      </c>
      <c r="L24" s="51" t="str">
        <f t="shared" ca="1" si="7"/>
        <v>Raiffeisenbank Austria d.d. Zagreb</v>
      </c>
      <c r="M24" s="51" t="str">
        <f t="shared" ca="1" si="7"/>
        <v>Rosbank</v>
      </c>
      <c r="N24" s="51" t="str">
        <f t="shared" ca="1" si="7"/>
        <v xml:space="preserve">Raiffeisen Bank </v>
      </c>
      <c r="O24" s="51" t="str">
        <f t="shared" ca="1" si="7"/>
        <v>SNS Reaal</v>
      </c>
      <c r="P24" s="51" t="str">
        <f ca="1">IFERROR(VLOOKUP("x",INDIRECT(P$16),P19,0),"")</f>
        <v>Tatra Banka</v>
      </c>
      <c r="Q24" s="51" t="str">
        <f ca="1">IFERROR(VLOOKUP("x",INDIRECT(Q$16),Q19,0),"")</f>
        <v>UniCredit Tiriac</v>
      </c>
    </row>
    <row r="25" spans="1:59" x14ac:dyDescent="0.2">
      <c r="A25" s="9" t="s">
        <v>26</v>
      </c>
      <c r="B25" s="51">
        <f t="shared" ref="B25:F26" ca="1" si="8">IF(LEN(IFERROR(VLOOKUP("x",INDIRECT(B$16),B20,0),""))=0,"",IFERROR(VLOOKUP("x",INDIRECT(B$16),B20,0),""))</f>
        <v>2012</v>
      </c>
      <c r="C25" s="51" t="str">
        <f t="shared" ca="1" si="8"/>
        <v/>
      </c>
      <c r="D25" s="51" t="str">
        <f t="shared" ca="1" si="8"/>
        <v/>
      </c>
      <c r="E25" s="51" t="str">
        <f t="shared" ca="1" si="8"/>
        <v/>
      </c>
      <c r="F25" s="51" t="str">
        <f t="shared" ca="1" si="8"/>
        <v/>
      </c>
      <c r="G25" s="52"/>
      <c r="H25" s="52"/>
      <c r="I25" s="52"/>
      <c r="J25" s="52"/>
      <c r="K25" s="52"/>
      <c r="L25" s="52"/>
      <c r="M25" s="52"/>
      <c r="N25" s="52"/>
      <c r="O25" s="52"/>
    </row>
    <row r="26" spans="1:59" x14ac:dyDescent="0.2">
      <c r="A26" s="9" t="s">
        <v>7</v>
      </c>
      <c r="B26" s="51" t="str">
        <f t="shared" ca="1" si="8"/>
        <v>Banking</v>
      </c>
      <c r="C26" s="51" t="str">
        <f t="shared" ca="1" si="8"/>
        <v/>
      </c>
      <c r="D26" s="51" t="str">
        <f t="shared" ca="1" si="8"/>
        <v/>
      </c>
      <c r="E26" s="51" t="str">
        <f t="shared" ca="1" si="8"/>
        <v/>
      </c>
      <c r="F26" s="51" t="str">
        <f t="shared" ca="1" si="8"/>
        <v/>
      </c>
      <c r="G26" s="52"/>
      <c r="H26" s="52"/>
      <c r="I26" s="52"/>
      <c r="J26" s="52"/>
      <c r="K26" s="52"/>
      <c r="L26" s="52"/>
      <c r="M26" s="52"/>
      <c r="N26" s="52"/>
      <c r="O26" s="52"/>
    </row>
    <row r="27" spans="1:59" x14ac:dyDescent="0.2">
      <c r="A27" s="9" t="s">
        <v>2303</v>
      </c>
      <c r="B27" s="51">
        <f ca="1">IFERROR(VLOOKUP("x",INDIRECT(B$16),B22,0),"")</f>
        <v>1</v>
      </c>
      <c r="C27" s="51" t="str">
        <f ca="1">IFERROR(VLOOKUP("x",INDIRECT(C$16),C22,0),"")</f>
        <v/>
      </c>
      <c r="D27" s="51" t="str">
        <f ca="1">IFERROR(VLOOKUP("x",INDIRECT(D$16),D22,0),"")</f>
        <v/>
      </c>
      <c r="E27" s="51" t="str">
        <f t="shared" ref="E27:Q27" ca="1" si="9">IFERROR(VLOOKUP("x",INDIRECT(E$16),E22,0),"")</f>
        <v/>
      </c>
      <c r="F27" s="51" t="str">
        <f t="shared" ca="1" si="9"/>
        <v/>
      </c>
      <c r="G27" s="51">
        <f t="shared" ca="1" si="9"/>
        <v>2</v>
      </c>
      <c r="H27" s="51">
        <f t="shared" ca="1" si="9"/>
        <v>3</v>
      </c>
      <c r="I27" s="51">
        <f t="shared" ca="1" si="9"/>
        <v>4</v>
      </c>
      <c r="J27" s="51">
        <f t="shared" ca="1" si="9"/>
        <v>5</v>
      </c>
      <c r="K27" s="51">
        <f t="shared" ca="1" si="9"/>
        <v>6</v>
      </c>
      <c r="L27" s="51">
        <f t="shared" ca="1" si="9"/>
        <v>7</v>
      </c>
      <c r="M27" s="51">
        <f t="shared" ca="1" si="9"/>
        <v>8</v>
      </c>
      <c r="N27" s="51">
        <f t="shared" ca="1" si="9"/>
        <v>9</v>
      </c>
      <c r="O27" s="51">
        <f t="shared" ca="1" si="9"/>
        <v>10</v>
      </c>
      <c r="P27" s="51">
        <f t="shared" ca="1" si="9"/>
        <v>11</v>
      </c>
      <c r="Q27" s="51">
        <f t="shared" ca="1" si="9"/>
        <v>12</v>
      </c>
    </row>
    <row r="28" spans="1:59" x14ac:dyDescent="0.2">
      <c r="A28" s="9" t="s">
        <v>209</v>
      </c>
      <c r="B28" s="9" t="str">
        <f t="shared" ref="B28:Q28" ca="1" si="10">IF(LEN(B24)=0,ERROR,"")</f>
        <v/>
      </c>
      <c r="C28" s="9" t="e">
        <f t="shared" ca="1" si="10"/>
        <v>#NAME?</v>
      </c>
      <c r="D28" s="9" t="e">
        <f t="shared" ca="1" si="10"/>
        <v>#NAME?</v>
      </c>
      <c r="E28" s="9" t="e">
        <f t="shared" ca="1" si="10"/>
        <v>#NAME?</v>
      </c>
      <c r="F28" s="9" t="e">
        <f t="shared" ca="1" si="10"/>
        <v>#NAME?</v>
      </c>
      <c r="G28" s="9" t="str">
        <f t="shared" ca="1" si="10"/>
        <v/>
      </c>
      <c r="H28" s="9" t="str">
        <f t="shared" ca="1" si="10"/>
        <v/>
      </c>
      <c r="I28" s="9" t="str">
        <f t="shared" ca="1" si="10"/>
        <v/>
      </c>
      <c r="J28" s="9" t="str">
        <f t="shared" ca="1" si="10"/>
        <v/>
      </c>
      <c r="K28" s="9" t="str">
        <f t="shared" ca="1" si="10"/>
        <v/>
      </c>
      <c r="L28" s="9" t="str">
        <f t="shared" ca="1" si="10"/>
        <v/>
      </c>
      <c r="M28" s="9" t="str">
        <f t="shared" ca="1" si="10"/>
        <v/>
      </c>
      <c r="N28" s="9" t="str">
        <f t="shared" ca="1" si="10"/>
        <v/>
      </c>
      <c r="O28" s="9" t="str">
        <f t="shared" ca="1" si="10"/>
        <v/>
      </c>
      <c r="P28" s="9" t="str">
        <f t="shared" ca="1" si="10"/>
        <v/>
      </c>
      <c r="Q28" s="9" t="str">
        <f t="shared" ca="1" si="10"/>
        <v/>
      </c>
      <c r="R28" s="9" t="s">
        <v>349</v>
      </c>
      <c r="S28" s="9" t="str">
        <f ca="1">VLOOKUP("x",INDIRECT("LookupG"&amp;S15&amp;"Entities"),1,0)</f>
        <v>x</v>
      </c>
      <c r="T28" s="9" t="e">
        <f ca="1">VLOOKUP("x",INDIRECT("LookupG"&amp;T15&amp;"Entities"),1,0)</f>
        <v>#N/A</v>
      </c>
      <c r="U28" s="9" t="e">
        <f ca="1">VLOOKUP("x",INDIRECT("LookupG"&amp;U15&amp;"Entities"),1,0)</f>
        <v>#N/A</v>
      </c>
      <c r="V28" s="9" t="e">
        <f ca="1">VLOOKUP("x",INDIRECT("LookupG"&amp;V15&amp;"Entities"),1,0)</f>
        <v>#N/A</v>
      </c>
    </row>
    <row r="30" spans="1:59" x14ac:dyDescent="0.2">
      <c r="A30" s="36" t="s">
        <v>568</v>
      </c>
    </row>
    <row r="31" spans="1:59" x14ac:dyDescent="0.2">
      <c r="B31" s="9" t="s">
        <v>2566</v>
      </c>
    </row>
    <row r="32" spans="1:59" s="112" customFormat="1" x14ac:dyDescent="0.2">
      <c r="B32" s="236" t="s">
        <v>538</v>
      </c>
      <c r="C32" s="236"/>
      <c r="E32" s="135"/>
      <c r="F32" s="135" t="str">
        <f>HeaderYValues</f>
        <v>Y-Values</v>
      </c>
      <c r="G32" s="135" t="str">
        <f>HeaderLabels</f>
        <v>Labels</v>
      </c>
      <c r="H32" s="135" t="str">
        <f>HeaderCl1N</f>
        <v>#Cl1N#</v>
      </c>
      <c r="I32" s="143" t="s">
        <v>179</v>
      </c>
      <c r="J32" s="135" t="str">
        <f>HeaderCl2N</f>
        <v>#Cl2N#</v>
      </c>
      <c r="K32" s="135" t="str">
        <f>HeaderCl3N</f>
        <v>#Cl3N#</v>
      </c>
      <c r="L32" s="135" t="str">
        <f>HeaderCl4N</f>
        <v>#Cl4N#</v>
      </c>
      <c r="M32" s="135" t="str">
        <f>HeaderCl5N</f>
        <v>#Cl5N#</v>
      </c>
      <c r="N32" s="135" t="str">
        <f>HeaderP1N</f>
        <v>#P1N#</v>
      </c>
      <c r="O32" s="135" t="str">
        <f>HeaderP2N</f>
        <v>#P2N#</v>
      </c>
      <c r="P32" s="135" t="str">
        <f>HeaderP3N</f>
        <v>#P3N#</v>
      </c>
      <c r="Q32" s="135" t="str">
        <f>HeaderP4N</f>
        <v>#P4N#</v>
      </c>
      <c r="R32" s="135" t="str">
        <f>HeaderP5N</f>
        <v>#P5N#</v>
      </c>
      <c r="S32" s="135" t="str">
        <f>HeaderP6N</f>
        <v>#P6N#</v>
      </c>
      <c r="T32" s="135" t="str">
        <f>HeaderP7N</f>
        <v>#P7N#</v>
      </c>
      <c r="U32" s="135" t="str">
        <f>HeaderP8N</f>
        <v>#P8N#</v>
      </c>
      <c r="V32" s="135" t="str">
        <f>HeaderP9N</f>
        <v>#P9N#</v>
      </c>
      <c r="W32" s="135" t="str">
        <f>HeaderP10N</f>
        <v>#P10N#</v>
      </c>
      <c r="X32" s="135" t="str">
        <f>HeaderP11N</f>
        <v>#P11N#</v>
      </c>
      <c r="Y32" s="135" t="str">
        <f>HeaderG1Med</f>
        <v>#G1Med#</v>
      </c>
      <c r="Z32" s="135" t="str">
        <f>HeaderG1LQ</f>
        <v>#G1LQ#</v>
      </c>
      <c r="AA32" s="135" t="str">
        <f>HeaderG1HQ</f>
        <v>#G1HQ#</v>
      </c>
      <c r="AB32" s="135" t="str">
        <f>HeaderG1Min</f>
        <v>#G1Min#</v>
      </c>
      <c r="AC32" s="135" t="str">
        <f>HeaderG1Max</f>
        <v>#G1Max#</v>
      </c>
      <c r="AD32" s="135" t="str">
        <f>HeaderG1LIQD</f>
        <v>G1Med-G1LQ</v>
      </c>
      <c r="AE32" s="135" t="str">
        <f>HeaderG1HIQD</f>
        <v>G1HQ-G1Med</v>
      </c>
      <c r="AF32" s="135" t="str">
        <f>HeaderG2Med</f>
        <v>#G2Med#</v>
      </c>
      <c r="AG32" s="135" t="str">
        <f>HeaderG2LQ</f>
        <v>#G2LQ#</v>
      </c>
      <c r="AH32" s="135" t="str">
        <f>HeaderG2HQ</f>
        <v>#G2HQ#</v>
      </c>
      <c r="AI32" s="135" t="str">
        <f>HeaderG2Min</f>
        <v>#G2Min#</v>
      </c>
      <c r="AJ32" s="135" t="str">
        <f>HeaderG2Max</f>
        <v>#G2Max#</v>
      </c>
      <c r="AK32" s="135" t="str">
        <f>HeaderG2LIQD</f>
        <v>G2Med-G2LQ</v>
      </c>
      <c r="AL32" s="135" t="str">
        <f>HeaderG2HIQD</f>
        <v>G2HQ-G2Med</v>
      </c>
      <c r="AM32" s="135" t="str">
        <f>HeaderG3Med</f>
        <v>#G3Med#</v>
      </c>
      <c r="AN32" s="135" t="str">
        <f>HeaderG3LQ</f>
        <v>#G3LQ#</v>
      </c>
      <c r="AO32" s="135" t="str">
        <f>HeaderG3HQ</f>
        <v>#G3HQ#</v>
      </c>
      <c r="AP32" s="135" t="str">
        <f>HeaderG3Min</f>
        <v>#G3Min#</v>
      </c>
      <c r="AQ32" s="135" t="str">
        <f>HeaderG3Max</f>
        <v>#G3Max#</v>
      </c>
      <c r="AR32" s="135" t="str">
        <f>HeaderG3LIQD</f>
        <v>G3Med-G3LQ</v>
      </c>
      <c r="AS32" s="135" t="str">
        <f>HeaderG3HIQD</f>
        <v>G3HQ-G3Med</v>
      </c>
      <c r="AT32" s="135" t="str">
        <f>HeaderG4Med</f>
        <v>#G4Med#</v>
      </c>
      <c r="AU32" s="135" t="str">
        <f>HeaderG4LQ</f>
        <v>#G4LQ#</v>
      </c>
      <c r="AV32" s="135" t="str">
        <f>HeaderG4HQ</f>
        <v>#G4HQ#</v>
      </c>
      <c r="AW32" s="135" t="str">
        <f>HeaderG4Min</f>
        <v>#G4Min#</v>
      </c>
      <c r="AX32" s="135" t="str">
        <f>HeaderG4Max</f>
        <v>#G4Max#</v>
      </c>
      <c r="AY32" s="135" t="str">
        <f>HeaderG4LIQD</f>
        <v>G4Med-G4LQ</v>
      </c>
      <c r="AZ32" s="135" t="str">
        <f>HeaderG4HIQD</f>
        <v>G4HQ-G4Med</v>
      </c>
      <c r="BA32" s="135" t="str">
        <f>HeaderG5Med</f>
        <v>#G5Med#</v>
      </c>
      <c r="BB32" s="135" t="str">
        <f>HeaderG5LQ</f>
        <v>#G5LQ#</v>
      </c>
      <c r="BC32" s="135" t="str">
        <f>HeaderG5HQ</f>
        <v>#G5HQ#</v>
      </c>
      <c r="BD32" s="135" t="str">
        <f>HeaderG5Min</f>
        <v>#G5Min#</v>
      </c>
      <c r="BE32" s="135" t="str">
        <f>HeaderG5Max</f>
        <v>#G5Max#</v>
      </c>
      <c r="BF32" s="135" t="str">
        <f>HeaderG5LIQD</f>
        <v>G5Med-G5LQ</v>
      </c>
      <c r="BG32" s="135" t="str">
        <f>HeaderG5HIQD</f>
        <v>G5HQ-G5Med</v>
      </c>
    </row>
    <row r="33" spans="1:59" s="112" customFormat="1" x14ac:dyDescent="0.2">
      <c r="B33" s="13" t="s">
        <v>12</v>
      </c>
      <c r="C33" s="112" t="s">
        <v>2302</v>
      </c>
      <c r="D33" s="112" t="e">
        <f>MATCH(C33,StdCalcsFieldKeys,0)-StdCalcsFieldKeyBaseRow</f>
        <v>#N/A</v>
      </c>
      <c r="E33" s="135" t="s">
        <v>539</v>
      </c>
      <c r="F33" s="135">
        <f>IF(ISERROR(FIND("FIXED",B32)),IF(B34="x",F34+1,F34),MATCH(TRUE,INDEX(B33:B60="",0),0)-1.5)</f>
        <v>2.5</v>
      </c>
      <c r="G33" s="141" t="e">
        <f>VLOOKUP(C33,StdCalcsLookupFieldLabels,2,0)</f>
        <v>#N/A</v>
      </c>
      <c r="H33" s="141" t="e">
        <f>INDEX(StdCalcsAllCalcs,$D33,H$3)</f>
        <v>#N/A</v>
      </c>
      <c r="I33" s="136" t="e">
        <f ca="1">IF(AND(H33&lt;&gt;"",H33&lt;2.5,H33&lt;INDEX(INDIRECT(B31),D33,MATCH(I32&amp;"LQ",StdRangesColumnHeaders,0)-StdRangesFirstDatasetCol+4)),"Q4",IF(AND(H33&lt;&gt;"",H33&gt;2.5,H33&gt;INDEX(INDIRECT(B31),D33,MATCH(I32&amp;"HQ",StdRangesColumnHeaders,0)-StdRangesFirstDatasetCol+4)),"Q1",""))</f>
        <v>#N/A</v>
      </c>
      <c r="J33" s="135" t="e">
        <f t="shared" ref="J33:AC33" si="11">INDEX(StdCalcsAllCalcs,$D33,I$3)</f>
        <v>#N/A</v>
      </c>
      <c r="K33" s="135" t="e">
        <f t="shared" si="11"/>
        <v>#N/A</v>
      </c>
      <c r="L33" s="135" t="e">
        <f t="shared" si="11"/>
        <v>#N/A</v>
      </c>
      <c r="M33" s="135" t="e">
        <f t="shared" si="11"/>
        <v>#N/A</v>
      </c>
      <c r="N33" s="141" t="e">
        <f t="shared" si="11"/>
        <v>#N/A</v>
      </c>
      <c r="O33" s="135" t="e">
        <f t="shared" si="11"/>
        <v>#N/A</v>
      </c>
      <c r="P33" s="135" t="e">
        <f t="shared" si="11"/>
        <v>#N/A</v>
      </c>
      <c r="Q33" s="135" t="e">
        <f t="shared" si="11"/>
        <v>#N/A</v>
      </c>
      <c r="R33" s="135" t="e">
        <f t="shared" si="11"/>
        <v>#N/A</v>
      </c>
      <c r="S33" s="135" t="e">
        <f t="shared" si="11"/>
        <v>#N/A</v>
      </c>
      <c r="T33" s="135" t="e">
        <f t="shared" si="11"/>
        <v>#N/A</v>
      </c>
      <c r="U33" s="135" t="e">
        <f t="shared" si="11"/>
        <v>#N/A</v>
      </c>
      <c r="V33" s="135" t="e">
        <f t="shared" si="11"/>
        <v>#N/A</v>
      </c>
      <c r="W33" s="135" t="e">
        <f t="shared" si="11"/>
        <v>#N/A</v>
      </c>
      <c r="X33" s="135" t="e">
        <f t="shared" si="11"/>
        <v>#N/A</v>
      </c>
      <c r="Y33" s="141" t="e">
        <f t="shared" si="11"/>
        <v>#N/A</v>
      </c>
      <c r="Z33" s="135" t="e">
        <f t="shared" si="11"/>
        <v>#N/A</v>
      </c>
      <c r="AA33" s="135" t="e">
        <f t="shared" si="11"/>
        <v>#N/A</v>
      </c>
      <c r="AB33" s="135" t="e">
        <f t="shared" si="11"/>
        <v>#N/A</v>
      </c>
      <c r="AC33" s="135" t="e">
        <f t="shared" si="11"/>
        <v>#N/A</v>
      </c>
      <c r="AD33" s="141" t="str">
        <f>IFERROR(Y33-Z33,"")</f>
        <v/>
      </c>
      <c r="AE33" s="141" t="str">
        <f>IFERROR(AA33-Y33,"")</f>
        <v/>
      </c>
      <c r="AF33" s="135" t="e">
        <f t="shared" ref="AF33:AJ35" si="12">INDEX(StdCalcsAllCalcs,$D33,AE$3)</f>
        <v>#N/A</v>
      </c>
      <c r="AG33" s="135" t="e">
        <f t="shared" si="12"/>
        <v>#N/A</v>
      </c>
      <c r="AH33" s="135" t="e">
        <f t="shared" si="12"/>
        <v>#N/A</v>
      </c>
      <c r="AI33" s="135" t="e">
        <f t="shared" si="12"/>
        <v>#N/A</v>
      </c>
      <c r="AJ33" s="135" t="e">
        <f t="shared" si="12"/>
        <v>#N/A</v>
      </c>
      <c r="AK33" s="135" t="str">
        <f>IFERROR(AF33-AG33,"")</f>
        <v/>
      </c>
      <c r="AL33" s="135" t="str">
        <f>IFERROR(AH33-AF33,"")</f>
        <v/>
      </c>
      <c r="AM33" s="135" t="e">
        <f t="shared" ref="AM33:AQ35" si="13">INDEX(StdCalcsAllCalcs,$D33,AL$3)</f>
        <v>#N/A</v>
      </c>
      <c r="AN33" s="135" t="e">
        <f t="shared" si="13"/>
        <v>#N/A</v>
      </c>
      <c r="AO33" s="135" t="e">
        <f t="shared" si="13"/>
        <v>#N/A</v>
      </c>
      <c r="AP33" s="135" t="e">
        <f t="shared" si="13"/>
        <v>#N/A</v>
      </c>
      <c r="AQ33" s="135" t="e">
        <f t="shared" si="13"/>
        <v>#N/A</v>
      </c>
      <c r="AR33" s="135" t="str">
        <f>IFERROR(AM33-AN33,"")</f>
        <v/>
      </c>
      <c r="AS33" s="135" t="str">
        <f>IFERROR(AO33-AM33,"")</f>
        <v/>
      </c>
      <c r="AT33" s="135" t="e">
        <f t="shared" ref="AT33:AX35" si="14">INDEX(StdCalcsAllCalcs,$D33,AS$3)</f>
        <v>#N/A</v>
      </c>
      <c r="AU33" s="135" t="e">
        <f t="shared" si="14"/>
        <v>#N/A</v>
      </c>
      <c r="AV33" s="135" t="e">
        <f t="shared" si="14"/>
        <v>#N/A</v>
      </c>
      <c r="AW33" s="135" t="e">
        <f t="shared" si="14"/>
        <v>#N/A</v>
      </c>
      <c r="AX33" s="135" t="e">
        <f t="shared" si="14"/>
        <v>#N/A</v>
      </c>
      <c r="AY33" s="135" t="str">
        <f>IFERROR(AT33-AU33,"")</f>
        <v/>
      </c>
      <c r="AZ33" s="135" t="str">
        <f>IFERROR(AV33-AT33,"")</f>
        <v/>
      </c>
      <c r="BA33" s="135" t="e">
        <f t="shared" ref="BA33:BE35" si="15">INDEX(StdCalcsAllCalcs,$D33,AZ$3)</f>
        <v>#N/A</v>
      </c>
      <c r="BB33" s="135" t="e">
        <f t="shared" si="15"/>
        <v>#N/A</v>
      </c>
      <c r="BC33" s="135" t="e">
        <f t="shared" si="15"/>
        <v>#N/A</v>
      </c>
      <c r="BD33" s="135" t="e">
        <f t="shared" si="15"/>
        <v>#N/A</v>
      </c>
      <c r="BE33" s="135" t="e">
        <f t="shared" si="15"/>
        <v>#N/A</v>
      </c>
      <c r="BF33" s="135" t="str">
        <f>IFERROR(BA33-BB33,"")</f>
        <v/>
      </c>
      <c r="BG33" s="135" t="str">
        <f>IFERROR(BC33-BA33,"")</f>
        <v/>
      </c>
    </row>
    <row r="34" spans="1:59" s="112" customFormat="1" x14ac:dyDescent="0.2">
      <c r="B34" s="13" t="s">
        <v>12</v>
      </c>
      <c r="C34" s="112" t="s">
        <v>2302</v>
      </c>
      <c r="D34" s="112" t="e">
        <f>MATCH(C34,StdCalcsFieldKeys,0)-StdCalcsFieldKeyBaseRow</f>
        <v>#N/A</v>
      </c>
      <c r="E34" s="135" t="s">
        <v>540</v>
      </c>
      <c r="F34" s="135">
        <f>IF(ISERROR(FIND("FIXED",B32)),IF(B35="x",F35+1,F35),IF(B33="x",F33-1,F33))</f>
        <v>1.5</v>
      </c>
      <c r="G34" s="141" t="e">
        <f>VLOOKUP(C34,StdCalcsLookupFieldLabels,2,0)</f>
        <v>#N/A</v>
      </c>
      <c r="H34" s="141" t="e">
        <f>INDEX(StdCalcsAllCalcs,$D34,H$3)</f>
        <v>#N/A</v>
      </c>
      <c r="I34" s="136" t="e">
        <f ca="1">IF(AND(H34&lt;&gt;"",H34&lt;2.5,H34&lt;INDEX(INDIRECT(B31),D34,MATCH(I32&amp;"LQ",StdRangesColumnHeaders,0)-StdRangesFirstDatasetCol+4)),"Q4",IF(AND(H34&lt;&gt;"",H34&gt;2.5,H34&gt;INDEX(INDIRECT(B31),D34,MATCH(I32&amp;"HQ",StdRangesColumnHeaders,0)-StdRangesFirstDatasetCol+4)),"Q1",""))</f>
        <v>#N/A</v>
      </c>
      <c r="J34" s="135" t="e">
        <f t="shared" ref="J34:AC34" si="16">INDEX(StdCalcsAllCalcs,$D34,I$3)</f>
        <v>#N/A</v>
      </c>
      <c r="K34" s="135" t="e">
        <f t="shared" si="16"/>
        <v>#N/A</v>
      </c>
      <c r="L34" s="135" t="e">
        <f t="shared" si="16"/>
        <v>#N/A</v>
      </c>
      <c r="M34" s="135" t="e">
        <f t="shared" si="16"/>
        <v>#N/A</v>
      </c>
      <c r="N34" s="141" t="e">
        <f t="shared" si="16"/>
        <v>#N/A</v>
      </c>
      <c r="O34" s="135" t="e">
        <f t="shared" si="16"/>
        <v>#N/A</v>
      </c>
      <c r="P34" s="135" t="e">
        <f t="shared" si="16"/>
        <v>#N/A</v>
      </c>
      <c r="Q34" s="135" t="e">
        <f t="shared" si="16"/>
        <v>#N/A</v>
      </c>
      <c r="R34" s="135" t="e">
        <f t="shared" si="16"/>
        <v>#N/A</v>
      </c>
      <c r="S34" s="135" t="e">
        <f t="shared" si="16"/>
        <v>#N/A</v>
      </c>
      <c r="T34" s="135" t="e">
        <f t="shared" si="16"/>
        <v>#N/A</v>
      </c>
      <c r="U34" s="135" t="e">
        <f t="shared" si="16"/>
        <v>#N/A</v>
      </c>
      <c r="V34" s="135" t="e">
        <f t="shared" si="16"/>
        <v>#N/A</v>
      </c>
      <c r="W34" s="135" t="e">
        <f t="shared" si="16"/>
        <v>#N/A</v>
      </c>
      <c r="X34" s="135" t="e">
        <f t="shared" si="16"/>
        <v>#N/A</v>
      </c>
      <c r="Y34" s="141" t="e">
        <f t="shared" si="16"/>
        <v>#N/A</v>
      </c>
      <c r="Z34" s="135" t="e">
        <f t="shared" si="16"/>
        <v>#N/A</v>
      </c>
      <c r="AA34" s="135" t="e">
        <f t="shared" si="16"/>
        <v>#N/A</v>
      </c>
      <c r="AB34" s="135" t="e">
        <f t="shared" si="16"/>
        <v>#N/A</v>
      </c>
      <c r="AC34" s="135" t="e">
        <f t="shared" si="16"/>
        <v>#N/A</v>
      </c>
      <c r="AD34" s="141" t="str">
        <f>IFERROR(Y34-Z34,"")</f>
        <v/>
      </c>
      <c r="AE34" s="141" t="str">
        <f>IFERROR(AA34-Y34,"")</f>
        <v/>
      </c>
      <c r="AF34" s="135" t="e">
        <f t="shared" si="12"/>
        <v>#N/A</v>
      </c>
      <c r="AG34" s="135" t="e">
        <f t="shared" si="12"/>
        <v>#N/A</v>
      </c>
      <c r="AH34" s="135" t="e">
        <f t="shared" si="12"/>
        <v>#N/A</v>
      </c>
      <c r="AI34" s="135" t="e">
        <f t="shared" si="12"/>
        <v>#N/A</v>
      </c>
      <c r="AJ34" s="135" t="e">
        <f t="shared" si="12"/>
        <v>#N/A</v>
      </c>
      <c r="AK34" s="135" t="str">
        <f>IFERROR(AF34-AG34,"")</f>
        <v/>
      </c>
      <c r="AL34" s="135" t="str">
        <f>IFERROR(AH34-AF34,"")</f>
        <v/>
      </c>
      <c r="AM34" s="135" t="e">
        <f t="shared" si="13"/>
        <v>#N/A</v>
      </c>
      <c r="AN34" s="135" t="e">
        <f t="shared" si="13"/>
        <v>#N/A</v>
      </c>
      <c r="AO34" s="135" t="e">
        <f t="shared" si="13"/>
        <v>#N/A</v>
      </c>
      <c r="AP34" s="135" t="e">
        <f t="shared" si="13"/>
        <v>#N/A</v>
      </c>
      <c r="AQ34" s="135" t="e">
        <f t="shared" si="13"/>
        <v>#N/A</v>
      </c>
      <c r="AR34" s="135" t="str">
        <f>IFERROR(AM34-AN34,"")</f>
        <v/>
      </c>
      <c r="AS34" s="135" t="str">
        <f>IFERROR(AO34-AM34,"")</f>
        <v/>
      </c>
      <c r="AT34" s="135" t="e">
        <f t="shared" si="14"/>
        <v>#N/A</v>
      </c>
      <c r="AU34" s="135" t="e">
        <f t="shared" si="14"/>
        <v>#N/A</v>
      </c>
      <c r="AV34" s="135" t="e">
        <f t="shared" si="14"/>
        <v>#N/A</v>
      </c>
      <c r="AW34" s="135" t="e">
        <f t="shared" si="14"/>
        <v>#N/A</v>
      </c>
      <c r="AX34" s="135" t="e">
        <f t="shared" si="14"/>
        <v>#N/A</v>
      </c>
      <c r="AY34" s="135" t="str">
        <f>IFERROR(AT34-AU34,"")</f>
        <v/>
      </c>
      <c r="AZ34" s="135" t="str">
        <f>IFERROR(AV34-AT34,"")</f>
        <v/>
      </c>
      <c r="BA34" s="135" t="e">
        <f t="shared" si="15"/>
        <v>#N/A</v>
      </c>
      <c r="BB34" s="135" t="e">
        <f t="shared" si="15"/>
        <v>#N/A</v>
      </c>
      <c r="BC34" s="135" t="e">
        <f t="shared" si="15"/>
        <v>#N/A</v>
      </c>
      <c r="BD34" s="135" t="e">
        <f t="shared" si="15"/>
        <v>#N/A</v>
      </c>
      <c r="BE34" s="135" t="e">
        <f t="shared" si="15"/>
        <v>#N/A</v>
      </c>
      <c r="BF34" s="135" t="str">
        <f>IFERROR(BA34-BB34,"")</f>
        <v/>
      </c>
      <c r="BG34" s="135" t="str">
        <f>IFERROR(BC34-BA34,"")</f>
        <v/>
      </c>
    </row>
    <row r="35" spans="1:59" s="112" customFormat="1" x14ac:dyDescent="0.2">
      <c r="B35" s="13" t="s">
        <v>12</v>
      </c>
      <c r="C35" s="112" t="s">
        <v>2302</v>
      </c>
      <c r="D35" s="112" t="e">
        <f>MATCH(C35,StdCalcsFieldKeys,0)-StdCalcsFieldKeyBaseRow</f>
        <v>#N/A</v>
      </c>
      <c r="E35" s="135" t="s">
        <v>541</v>
      </c>
      <c r="F35" s="135">
        <f>IF(ISERROR(FIND("FIXED",B32)),0.5,IF(B34="x",F34-1,F34))</f>
        <v>0.5</v>
      </c>
      <c r="G35" s="141" t="e">
        <f>VLOOKUP(C35,StdCalcsLookupFieldLabels,2,0)</f>
        <v>#N/A</v>
      </c>
      <c r="H35" s="141" t="e">
        <f>INDEX(StdCalcsAllCalcs,$D35,H$3)</f>
        <v>#N/A</v>
      </c>
      <c r="I35" s="136" t="e">
        <f ca="1">IF(AND(H35&lt;&gt;"",H35&lt;2.5,H35&lt;INDEX(INDIRECT(B31),D35,MATCH(I32&amp;"LQ",StdRangesColumnHeaders,0)-StdRangesFirstDatasetCol+4)),"Q4",IF(AND(H35&lt;&gt;"",H35&gt;2.5,H35&gt;INDEX(INDIRECT(B31),D35,MATCH(I32&amp;"HQ",StdRangesColumnHeaders,0)-StdRangesFirstDatasetCol+4)),"Q1",""))</f>
        <v>#N/A</v>
      </c>
      <c r="J35" s="135" t="e">
        <f t="shared" ref="J35:AC35" si="17">INDEX(StdCalcsAllCalcs,$D35,I$3)</f>
        <v>#N/A</v>
      </c>
      <c r="K35" s="135" t="e">
        <f t="shared" si="17"/>
        <v>#N/A</v>
      </c>
      <c r="L35" s="135" t="e">
        <f t="shared" si="17"/>
        <v>#N/A</v>
      </c>
      <c r="M35" s="135" t="e">
        <f t="shared" si="17"/>
        <v>#N/A</v>
      </c>
      <c r="N35" s="141" t="e">
        <f t="shared" si="17"/>
        <v>#N/A</v>
      </c>
      <c r="O35" s="135" t="e">
        <f t="shared" si="17"/>
        <v>#N/A</v>
      </c>
      <c r="P35" s="135" t="e">
        <f t="shared" si="17"/>
        <v>#N/A</v>
      </c>
      <c r="Q35" s="135" t="e">
        <f t="shared" si="17"/>
        <v>#N/A</v>
      </c>
      <c r="R35" s="135" t="e">
        <f t="shared" si="17"/>
        <v>#N/A</v>
      </c>
      <c r="S35" s="135" t="e">
        <f t="shared" si="17"/>
        <v>#N/A</v>
      </c>
      <c r="T35" s="135" t="e">
        <f t="shared" si="17"/>
        <v>#N/A</v>
      </c>
      <c r="U35" s="135" t="e">
        <f t="shared" si="17"/>
        <v>#N/A</v>
      </c>
      <c r="V35" s="135" t="e">
        <f t="shared" si="17"/>
        <v>#N/A</v>
      </c>
      <c r="W35" s="135" t="e">
        <f t="shared" si="17"/>
        <v>#N/A</v>
      </c>
      <c r="X35" s="135" t="e">
        <f t="shared" si="17"/>
        <v>#N/A</v>
      </c>
      <c r="Y35" s="141" t="e">
        <f t="shared" si="17"/>
        <v>#N/A</v>
      </c>
      <c r="Z35" s="135" t="e">
        <f t="shared" si="17"/>
        <v>#N/A</v>
      </c>
      <c r="AA35" s="135" t="e">
        <f t="shared" si="17"/>
        <v>#N/A</v>
      </c>
      <c r="AB35" s="135" t="e">
        <f t="shared" si="17"/>
        <v>#N/A</v>
      </c>
      <c r="AC35" s="135" t="e">
        <f t="shared" si="17"/>
        <v>#N/A</v>
      </c>
      <c r="AD35" s="141" t="str">
        <f>IFERROR(Y35-Z35,"")</f>
        <v/>
      </c>
      <c r="AE35" s="141" t="str">
        <f>IFERROR(AA35-Y35,"")</f>
        <v/>
      </c>
      <c r="AF35" s="135" t="e">
        <f t="shared" si="12"/>
        <v>#N/A</v>
      </c>
      <c r="AG35" s="135" t="e">
        <f t="shared" si="12"/>
        <v>#N/A</v>
      </c>
      <c r="AH35" s="135" t="e">
        <f t="shared" si="12"/>
        <v>#N/A</v>
      </c>
      <c r="AI35" s="135" t="e">
        <f t="shared" si="12"/>
        <v>#N/A</v>
      </c>
      <c r="AJ35" s="135" t="e">
        <f t="shared" si="12"/>
        <v>#N/A</v>
      </c>
      <c r="AK35" s="135" t="str">
        <f>IFERROR(AF35-AG35,"")</f>
        <v/>
      </c>
      <c r="AL35" s="135" t="str">
        <f>IFERROR(AH35-AF35,"")</f>
        <v/>
      </c>
      <c r="AM35" s="135" t="e">
        <f t="shared" si="13"/>
        <v>#N/A</v>
      </c>
      <c r="AN35" s="135" t="e">
        <f t="shared" si="13"/>
        <v>#N/A</v>
      </c>
      <c r="AO35" s="135" t="e">
        <f t="shared" si="13"/>
        <v>#N/A</v>
      </c>
      <c r="AP35" s="135" t="e">
        <f t="shared" si="13"/>
        <v>#N/A</v>
      </c>
      <c r="AQ35" s="135" t="e">
        <f t="shared" si="13"/>
        <v>#N/A</v>
      </c>
      <c r="AR35" s="135" t="str">
        <f>IFERROR(AM35-AN35,"")</f>
        <v/>
      </c>
      <c r="AS35" s="135" t="str">
        <f>IFERROR(AO35-AM35,"")</f>
        <v/>
      </c>
      <c r="AT35" s="135" t="e">
        <f t="shared" si="14"/>
        <v>#N/A</v>
      </c>
      <c r="AU35" s="135" t="e">
        <f t="shared" si="14"/>
        <v>#N/A</v>
      </c>
      <c r="AV35" s="135" t="e">
        <f t="shared" si="14"/>
        <v>#N/A</v>
      </c>
      <c r="AW35" s="135" t="e">
        <f t="shared" si="14"/>
        <v>#N/A</v>
      </c>
      <c r="AX35" s="135" t="e">
        <f t="shared" si="14"/>
        <v>#N/A</v>
      </c>
      <c r="AY35" s="135" t="str">
        <f>IFERROR(AT35-AU35,"")</f>
        <v/>
      </c>
      <c r="AZ35" s="135" t="str">
        <f>IFERROR(AV35-AT35,"")</f>
        <v/>
      </c>
      <c r="BA35" s="135" t="e">
        <f t="shared" si="15"/>
        <v>#N/A</v>
      </c>
      <c r="BB35" s="135" t="e">
        <f t="shared" si="15"/>
        <v>#N/A</v>
      </c>
      <c r="BC35" s="135" t="e">
        <f t="shared" si="15"/>
        <v>#N/A</v>
      </c>
      <c r="BD35" s="135" t="e">
        <f t="shared" si="15"/>
        <v>#N/A</v>
      </c>
      <c r="BE35" s="135" t="e">
        <f t="shared" si="15"/>
        <v>#N/A</v>
      </c>
      <c r="BF35" s="135" t="str">
        <f>IFERROR(BA35-BB35,"")</f>
        <v/>
      </c>
      <c r="BG35" s="135" t="str">
        <f>IFERROR(BC35-BA35,"")</f>
        <v/>
      </c>
    </row>
    <row r="37" spans="1:59" x14ac:dyDescent="0.2">
      <c r="A37" s="36" t="s">
        <v>367</v>
      </c>
    </row>
    <row r="38" spans="1:59" x14ac:dyDescent="0.2">
      <c r="A38" s="9" t="s">
        <v>12</v>
      </c>
      <c r="B38" s="9" t="s">
        <v>13</v>
      </c>
      <c r="C38" s="9" t="s">
        <v>13</v>
      </c>
      <c r="D38" s="9" t="s">
        <v>13</v>
      </c>
      <c r="E38" s="9" t="s">
        <v>13</v>
      </c>
      <c r="F38" s="9" t="s">
        <v>13</v>
      </c>
      <c r="G38" s="9" t="s">
        <v>13</v>
      </c>
      <c r="H38" s="9" t="s">
        <v>13</v>
      </c>
      <c r="I38" s="9" t="s">
        <v>13</v>
      </c>
      <c r="J38" s="9" t="s">
        <v>13</v>
      </c>
      <c r="K38" s="9" t="s">
        <v>13</v>
      </c>
      <c r="L38" s="9" t="s">
        <v>13</v>
      </c>
      <c r="M38" s="9" t="s">
        <v>13</v>
      </c>
      <c r="N38" s="9" t="s">
        <v>13</v>
      </c>
      <c r="O38" s="9" t="s">
        <v>13</v>
      </c>
      <c r="P38" s="9" t="s">
        <v>13</v>
      </c>
      <c r="Q38" s="9" t="s">
        <v>13</v>
      </c>
      <c r="R38" s="9" t="s">
        <v>13</v>
      </c>
      <c r="S38" s="9" t="s">
        <v>13</v>
      </c>
      <c r="T38" s="9" t="s">
        <v>13</v>
      </c>
      <c r="U38" s="9" t="s">
        <v>13</v>
      </c>
      <c r="V38" s="9" t="b">
        <v>1</v>
      </c>
      <c r="W38" s="9">
        <v>1</v>
      </c>
      <c r="X38" s="9" t="s">
        <v>13</v>
      </c>
      <c r="Y38" s="9" t="s">
        <v>13</v>
      </c>
      <c r="Z38" s="9" t="s">
        <v>12</v>
      </c>
      <c r="AA38" s="9" t="s">
        <v>13</v>
      </c>
      <c r="AB38" s="9" t="s">
        <v>13</v>
      </c>
      <c r="AC38" s="9" t="s">
        <v>13</v>
      </c>
      <c r="AD38" s="9" t="s">
        <v>13</v>
      </c>
      <c r="AE38" s="9" t="s">
        <v>13</v>
      </c>
      <c r="AF38" s="9" t="s">
        <v>13</v>
      </c>
      <c r="AG38" s="9" t="s">
        <v>13</v>
      </c>
      <c r="AH38" s="9" t="s">
        <v>13</v>
      </c>
      <c r="AI38" s="9" t="s">
        <v>13</v>
      </c>
      <c r="AJ38" s="9" t="s">
        <v>13</v>
      </c>
      <c r="AK38" s="9" t="s">
        <v>13</v>
      </c>
      <c r="AL38" s="9" t="s">
        <v>13</v>
      </c>
      <c r="AM38" s="9" t="s">
        <v>12</v>
      </c>
      <c r="AN38" s="9" t="s">
        <v>151</v>
      </c>
      <c r="AO38" s="9" t="s">
        <v>0</v>
      </c>
      <c r="AP38" s="9">
        <v>2013</v>
      </c>
      <c r="AR38" s="9" t="s">
        <v>339</v>
      </c>
      <c r="AS38" s="9" t="s">
        <v>1736</v>
      </c>
      <c r="BD38" s="9">
        <v>15</v>
      </c>
      <c r="BF38" s="9">
        <v>100</v>
      </c>
    </row>
    <row r="39" spans="1:59" x14ac:dyDescent="0.2">
      <c r="A39" s="9" t="s">
        <v>13</v>
      </c>
      <c r="B39" s="9" t="s">
        <v>13</v>
      </c>
      <c r="C39" s="9" t="s">
        <v>13</v>
      </c>
      <c r="D39" s="9" t="s">
        <v>13</v>
      </c>
      <c r="E39" s="9" t="s">
        <v>13</v>
      </c>
      <c r="F39" s="9" t="s">
        <v>12</v>
      </c>
      <c r="G39" s="9" t="s">
        <v>13</v>
      </c>
      <c r="H39" s="9" t="s">
        <v>13</v>
      </c>
      <c r="I39" s="9" t="s">
        <v>13</v>
      </c>
      <c r="J39" s="9" t="s">
        <v>13</v>
      </c>
      <c r="K39" s="9" t="s">
        <v>13</v>
      </c>
      <c r="L39" s="9" t="s">
        <v>13</v>
      </c>
      <c r="M39" s="9" t="s">
        <v>13</v>
      </c>
      <c r="N39" s="9" t="s">
        <v>13</v>
      </c>
      <c r="O39" s="9" t="s">
        <v>13</v>
      </c>
      <c r="P39" s="9" t="s">
        <v>13</v>
      </c>
      <c r="Q39" s="9" t="s">
        <v>12</v>
      </c>
      <c r="R39" s="9" t="s">
        <v>12</v>
      </c>
      <c r="S39" s="9" t="s">
        <v>13</v>
      </c>
      <c r="T39" s="9" t="s">
        <v>13</v>
      </c>
      <c r="U39" s="9" t="s">
        <v>13</v>
      </c>
      <c r="V39" s="9" t="b">
        <v>1</v>
      </c>
      <c r="W39" s="9">
        <v>2</v>
      </c>
      <c r="X39" s="9" t="s">
        <v>13</v>
      </c>
      <c r="Y39" s="9" t="s">
        <v>12</v>
      </c>
      <c r="Z39" s="9" t="s">
        <v>12</v>
      </c>
      <c r="AA39" s="9" t="s">
        <v>12</v>
      </c>
      <c r="AB39" s="9" t="s">
        <v>12</v>
      </c>
      <c r="AC39" s="9" t="s">
        <v>12</v>
      </c>
      <c r="AD39" s="9" t="s">
        <v>12</v>
      </c>
      <c r="AE39" s="9" t="s">
        <v>12</v>
      </c>
      <c r="AF39" s="9" t="s">
        <v>12</v>
      </c>
      <c r="AG39" s="9" t="s">
        <v>13</v>
      </c>
      <c r="AH39" s="9" t="s">
        <v>12</v>
      </c>
      <c r="AI39" s="9" t="s">
        <v>12</v>
      </c>
      <c r="AJ39" s="9" t="s">
        <v>12</v>
      </c>
      <c r="AK39" s="9" t="s">
        <v>12</v>
      </c>
      <c r="AL39" s="9" t="s">
        <v>12</v>
      </c>
      <c r="AM39" s="9" t="s">
        <v>13</v>
      </c>
      <c r="AN39" s="9" t="s">
        <v>152</v>
      </c>
      <c r="AO39" s="9" t="s">
        <v>0</v>
      </c>
      <c r="AP39" s="9">
        <v>2013</v>
      </c>
      <c r="AR39" s="9" t="s">
        <v>339</v>
      </c>
      <c r="AS39" s="9" t="s">
        <v>1918</v>
      </c>
      <c r="BF39" s="9">
        <v>100</v>
      </c>
    </row>
    <row r="40" spans="1:59" x14ac:dyDescent="0.2">
      <c r="A40" s="9" t="s">
        <v>13</v>
      </c>
      <c r="B40" s="9" t="s">
        <v>13</v>
      </c>
      <c r="C40" s="9" t="s">
        <v>13</v>
      </c>
      <c r="D40" s="9" t="s">
        <v>13</v>
      </c>
      <c r="E40" s="9" t="s">
        <v>13</v>
      </c>
      <c r="F40" s="9" t="s">
        <v>13</v>
      </c>
      <c r="G40" s="9" t="s">
        <v>12</v>
      </c>
      <c r="H40" s="9" t="s">
        <v>13</v>
      </c>
      <c r="I40" s="9" t="s">
        <v>13</v>
      </c>
      <c r="J40" s="9" t="s">
        <v>13</v>
      </c>
      <c r="K40" s="9" t="s">
        <v>13</v>
      </c>
      <c r="L40" s="9" t="s">
        <v>13</v>
      </c>
      <c r="M40" s="9" t="s">
        <v>13</v>
      </c>
      <c r="N40" s="9" t="s">
        <v>13</v>
      </c>
      <c r="O40" s="9" t="s">
        <v>13</v>
      </c>
      <c r="P40" s="9" t="s">
        <v>13</v>
      </c>
      <c r="Q40" s="9" t="s">
        <v>12</v>
      </c>
      <c r="R40" s="9" t="s">
        <v>12</v>
      </c>
      <c r="S40" s="9" t="s">
        <v>13</v>
      </c>
      <c r="T40" s="9" t="s">
        <v>13</v>
      </c>
      <c r="U40" s="9" t="s">
        <v>13</v>
      </c>
      <c r="V40" s="9" t="b">
        <v>1</v>
      </c>
      <c r="W40" s="9">
        <v>3</v>
      </c>
      <c r="X40" s="9" t="s">
        <v>12</v>
      </c>
      <c r="Y40" s="9" t="s">
        <v>13</v>
      </c>
      <c r="Z40" s="9" t="s">
        <v>12</v>
      </c>
      <c r="AA40" s="9" t="s">
        <v>12</v>
      </c>
      <c r="AB40" s="9" t="s">
        <v>12</v>
      </c>
      <c r="AC40" s="9" t="s">
        <v>12</v>
      </c>
      <c r="AD40" s="9" t="s">
        <v>12</v>
      </c>
      <c r="AE40" s="9" t="s">
        <v>12</v>
      </c>
      <c r="AF40" s="9" t="s">
        <v>13</v>
      </c>
      <c r="AG40" s="9" t="s">
        <v>13</v>
      </c>
      <c r="AH40" s="9" t="s">
        <v>12</v>
      </c>
      <c r="AI40" s="9" t="s">
        <v>12</v>
      </c>
      <c r="AJ40" s="9" t="s">
        <v>12</v>
      </c>
      <c r="AK40" s="9" t="s">
        <v>12</v>
      </c>
      <c r="AL40" s="9" t="s">
        <v>12</v>
      </c>
      <c r="AM40" s="9" t="s">
        <v>12</v>
      </c>
      <c r="AN40" s="9" t="s">
        <v>153</v>
      </c>
      <c r="AO40" s="9" t="s">
        <v>0</v>
      </c>
      <c r="AP40" s="9">
        <v>2013</v>
      </c>
      <c r="AR40" s="9" t="s">
        <v>339</v>
      </c>
      <c r="AS40" s="9" t="s">
        <v>1919</v>
      </c>
      <c r="BF40" s="9">
        <v>100</v>
      </c>
    </row>
    <row r="41" spans="1:59" x14ac:dyDescent="0.2">
      <c r="A41" s="9" t="s">
        <v>13</v>
      </c>
      <c r="B41" s="9" t="s">
        <v>13</v>
      </c>
      <c r="C41" s="9" t="s">
        <v>13</v>
      </c>
      <c r="D41" s="9" t="s">
        <v>13</v>
      </c>
      <c r="E41" s="9" t="s">
        <v>13</v>
      </c>
      <c r="F41" s="9" t="s">
        <v>13</v>
      </c>
      <c r="G41" s="9" t="s">
        <v>13</v>
      </c>
      <c r="H41" s="9" t="s">
        <v>12</v>
      </c>
      <c r="I41" s="9" t="s">
        <v>13</v>
      </c>
      <c r="J41" s="9" t="s">
        <v>13</v>
      </c>
      <c r="K41" s="9" t="s">
        <v>13</v>
      </c>
      <c r="L41" s="9" t="s">
        <v>13</v>
      </c>
      <c r="M41" s="9" t="s">
        <v>13</v>
      </c>
      <c r="N41" s="9" t="s">
        <v>13</v>
      </c>
      <c r="O41" s="9" t="s">
        <v>13</v>
      </c>
      <c r="P41" s="9" t="s">
        <v>13</v>
      </c>
      <c r="Q41" s="9" t="s">
        <v>12</v>
      </c>
      <c r="R41" s="9" t="s">
        <v>13</v>
      </c>
      <c r="S41" s="9" t="s">
        <v>13</v>
      </c>
      <c r="T41" s="9" t="s">
        <v>13</v>
      </c>
      <c r="U41" s="9" t="s">
        <v>13</v>
      </c>
      <c r="V41" s="9" t="b">
        <v>1</v>
      </c>
      <c r="W41" s="9">
        <v>4</v>
      </c>
      <c r="X41" s="9" t="s">
        <v>13</v>
      </c>
      <c r="Y41" s="9" t="s">
        <v>13</v>
      </c>
      <c r="Z41" s="9" t="s">
        <v>12</v>
      </c>
      <c r="AA41" s="9" t="s">
        <v>13</v>
      </c>
      <c r="AB41" s="9" t="s">
        <v>13</v>
      </c>
      <c r="AC41" s="9" t="s">
        <v>13</v>
      </c>
      <c r="AD41" s="9" t="s">
        <v>13</v>
      </c>
      <c r="AE41" s="9" t="s">
        <v>13</v>
      </c>
      <c r="AF41" s="9" t="s">
        <v>13</v>
      </c>
      <c r="AG41" s="9" t="s">
        <v>13</v>
      </c>
      <c r="AH41" s="9" t="s">
        <v>13</v>
      </c>
      <c r="AI41" s="9" t="s">
        <v>13</v>
      </c>
      <c r="AJ41" s="9" t="s">
        <v>13</v>
      </c>
      <c r="AK41" s="9" t="s">
        <v>13</v>
      </c>
      <c r="AL41" s="9" t="s">
        <v>13</v>
      </c>
      <c r="AM41" s="9" t="s">
        <v>12</v>
      </c>
      <c r="AN41" s="9" t="s">
        <v>154</v>
      </c>
      <c r="AO41" s="9" t="s">
        <v>0</v>
      </c>
      <c r="AP41" s="9">
        <v>2013</v>
      </c>
      <c r="AR41" s="9" t="s">
        <v>339</v>
      </c>
      <c r="AS41" s="9" t="s">
        <v>1920</v>
      </c>
      <c r="BF41" s="9">
        <v>100</v>
      </c>
    </row>
    <row r="42" spans="1:59" x14ac:dyDescent="0.2">
      <c r="A42" s="9" t="s">
        <v>13</v>
      </c>
      <c r="B42" s="9" t="s">
        <v>13</v>
      </c>
      <c r="C42" s="9" t="s">
        <v>13</v>
      </c>
      <c r="D42" s="9" t="s">
        <v>13</v>
      </c>
      <c r="E42" s="9" t="s">
        <v>13</v>
      </c>
      <c r="F42" s="9" t="s">
        <v>13</v>
      </c>
      <c r="G42" s="9" t="s">
        <v>13</v>
      </c>
      <c r="H42" s="9" t="s">
        <v>13</v>
      </c>
      <c r="I42" s="9" t="s">
        <v>12</v>
      </c>
      <c r="J42" s="9" t="s">
        <v>13</v>
      </c>
      <c r="K42" s="9" t="s">
        <v>13</v>
      </c>
      <c r="L42" s="9" t="s">
        <v>13</v>
      </c>
      <c r="M42" s="9" t="s">
        <v>13</v>
      </c>
      <c r="N42" s="9" t="s">
        <v>13</v>
      </c>
      <c r="O42" s="9" t="s">
        <v>13</v>
      </c>
      <c r="P42" s="9" t="s">
        <v>13</v>
      </c>
      <c r="Q42" s="9" t="s">
        <v>12</v>
      </c>
      <c r="R42" s="9" t="s">
        <v>12</v>
      </c>
      <c r="S42" s="9" t="s">
        <v>13</v>
      </c>
      <c r="T42" s="9" t="s">
        <v>13</v>
      </c>
      <c r="U42" s="9" t="s">
        <v>13</v>
      </c>
      <c r="V42" s="9" t="b">
        <v>1</v>
      </c>
      <c r="W42" s="9">
        <v>5</v>
      </c>
      <c r="X42" s="9" t="s">
        <v>13</v>
      </c>
      <c r="Y42" s="9" t="s">
        <v>12</v>
      </c>
      <c r="Z42" s="9" t="s">
        <v>12</v>
      </c>
      <c r="AA42" s="9" t="s">
        <v>12</v>
      </c>
      <c r="AB42" s="9" t="s">
        <v>12</v>
      </c>
      <c r="AC42" s="9" t="s">
        <v>12</v>
      </c>
      <c r="AD42" s="9" t="s">
        <v>12</v>
      </c>
      <c r="AE42" s="9" t="s">
        <v>12</v>
      </c>
      <c r="AF42" s="9" t="s">
        <v>12</v>
      </c>
      <c r="AG42" s="9" t="s">
        <v>12</v>
      </c>
      <c r="AH42" s="9" t="s">
        <v>12</v>
      </c>
      <c r="AI42" s="9" t="s">
        <v>12</v>
      </c>
      <c r="AJ42" s="9" t="s">
        <v>12</v>
      </c>
      <c r="AK42" s="9" t="s">
        <v>12</v>
      </c>
      <c r="AL42" s="9" t="s">
        <v>12</v>
      </c>
      <c r="AM42" s="9" t="s">
        <v>13</v>
      </c>
      <c r="AN42" s="9" t="s">
        <v>155</v>
      </c>
      <c r="AO42" s="9" t="s">
        <v>163</v>
      </c>
      <c r="AP42" s="9">
        <v>2013</v>
      </c>
      <c r="AR42" s="9" t="s">
        <v>345</v>
      </c>
      <c r="AS42" s="9" t="s">
        <v>1736</v>
      </c>
      <c r="BD42" s="9">
        <v>45</v>
      </c>
      <c r="BF42" s="9">
        <v>100</v>
      </c>
    </row>
    <row r="43" spans="1:59" x14ac:dyDescent="0.2">
      <c r="A43" s="9" t="s">
        <v>13</v>
      </c>
      <c r="B43" s="9" t="s">
        <v>13</v>
      </c>
      <c r="C43" s="9" t="s">
        <v>13</v>
      </c>
      <c r="D43" s="9" t="s">
        <v>13</v>
      </c>
      <c r="E43" s="9" t="s">
        <v>13</v>
      </c>
      <c r="F43" s="9" t="s">
        <v>13</v>
      </c>
      <c r="G43" s="9" t="s">
        <v>13</v>
      </c>
      <c r="H43" s="9" t="s">
        <v>13</v>
      </c>
      <c r="I43" s="9" t="s">
        <v>13</v>
      </c>
      <c r="J43" s="9" t="s">
        <v>12</v>
      </c>
      <c r="K43" s="9" t="s">
        <v>13</v>
      </c>
      <c r="L43" s="9" t="s">
        <v>13</v>
      </c>
      <c r="M43" s="9" t="s">
        <v>13</v>
      </c>
      <c r="N43" s="9" t="s">
        <v>13</v>
      </c>
      <c r="O43" s="9" t="s">
        <v>13</v>
      </c>
      <c r="P43" s="9" t="s">
        <v>13</v>
      </c>
      <c r="Q43" s="9" t="s">
        <v>12</v>
      </c>
      <c r="R43" s="9" t="s">
        <v>12</v>
      </c>
      <c r="S43" s="9" t="s">
        <v>13</v>
      </c>
      <c r="T43" s="9" t="s">
        <v>13</v>
      </c>
      <c r="U43" s="9" t="s">
        <v>13</v>
      </c>
      <c r="V43" s="9" t="b">
        <v>1</v>
      </c>
      <c r="W43" s="9">
        <v>6</v>
      </c>
      <c r="X43" s="9" t="s">
        <v>12</v>
      </c>
      <c r="Y43" s="9" t="s">
        <v>13</v>
      </c>
      <c r="Z43" s="9" t="s">
        <v>12</v>
      </c>
      <c r="AA43" s="9" t="s">
        <v>12</v>
      </c>
      <c r="AB43" s="9" t="s">
        <v>12</v>
      </c>
      <c r="AC43" s="9" t="s">
        <v>12</v>
      </c>
      <c r="AD43" s="9" t="s">
        <v>12</v>
      </c>
      <c r="AE43" s="9" t="s">
        <v>12</v>
      </c>
      <c r="AF43" s="9" t="s">
        <v>13</v>
      </c>
      <c r="AG43" s="9" t="s">
        <v>12</v>
      </c>
      <c r="AH43" s="9" t="s">
        <v>12</v>
      </c>
      <c r="AI43" s="9" t="s">
        <v>12</v>
      </c>
      <c r="AJ43" s="9" t="s">
        <v>12</v>
      </c>
      <c r="AK43" s="9" t="s">
        <v>12</v>
      </c>
      <c r="AL43" s="9" t="s">
        <v>12</v>
      </c>
      <c r="AM43" s="9" t="s">
        <v>12</v>
      </c>
      <c r="AN43" s="9" t="s">
        <v>156</v>
      </c>
      <c r="AO43" s="9" t="s">
        <v>163</v>
      </c>
      <c r="AP43" s="9">
        <v>2013</v>
      </c>
      <c r="AR43" s="9" t="s">
        <v>345</v>
      </c>
      <c r="AS43" s="9" t="s">
        <v>1921</v>
      </c>
      <c r="BD43" s="9">
        <v>45</v>
      </c>
      <c r="BF43" s="9">
        <v>100</v>
      </c>
    </row>
    <row r="44" spans="1:59" x14ac:dyDescent="0.2">
      <c r="A44" s="9" t="s">
        <v>13</v>
      </c>
      <c r="B44" s="9" t="s">
        <v>13</v>
      </c>
      <c r="C44" s="9" t="s">
        <v>13</v>
      </c>
      <c r="D44" s="9" t="s">
        <v>13</v>
      </c>
      <c r="E44" s="9" t="s">
        <v>13</v>
      </c>
      <c r="F44" s="9" t="s">
        <v>13</v>
      </c>
      <c r="G44" s="9" t="s">
        <v>13</v>
      </c>
      <c r="H44" s="9" t="s">
        <v>13</v>
      </c>
      <c r="I44" s="9" t="s">
        <v>13</v>
      </c>
      <c r="J44" s="9" t="s">
        <v>13</v>
      </c>
      <c r="K44" s="9" t="s">
        <v>12</v>
      </c>
      <c r="L44" s="9" t="s">
        <v>13</v>
      </c>
      <c r="M44" s="9" t="s">
        <v>13</v>
      </c>
      <c r="N44" s="9" t="s">
        <v>13</v>
      </c>
      <c r="O44" s="9" t="s">
        <v>13</v>
      </c>
      <c r="P44" s="9" t="s">
        <v>13</v>
      </c>
      <c r="Q44" s="9" t="s">
        <v>12</v>
      </c>
      <c r="R44" s="9" t="s">
        <v>13</v>
      </c>
      <c r="S44" s="9" t="s">
        <v>13</v>
      </c>
      <c r="T44" s="9" t="s">
        <v>13</v>
      </c>
      <c r="U44" s="9" t="s">
        <v>13</v>
      </c>
      <c r="V44" s="9" t="b">
        <v>1</v>
      </c>
      <c r="W44" s="9">
        <v>7</v>
      </c>
      <c r="X44" s="9" t="s">
        <v>13</v>
      </c>
      <c r="Y44" s="9" t="s">
        <v>12</v>
      </c>
      <c r="Z44" s="9" t="s">
        <v>12</v>
      </c>
      <c r="AA44" s="9" t="s">
        <v>13</v>
      </c>
      <c r="AB44" s="9" t="s">
        <v>13</v>
      </c>
      <c r="AC44" s="9" t="s">
        <v>13</v>
      </c>
      <c r="AD44" s="9" t="s">
        <v>13</v>
      </c>
      <c r="AE44" s="9" t="s">
        <v>13</v>
      </c>
      <c r="AF44" s="9" t="s">
        <v>12</v>
      </c>
      <c r="AG44" s="9" t="s">
        <v>12</v>
      </c>
      <c r="AH44" s="9" t="s">
        <v>13</v>
      </c>
      <c r="AI44" s="9" t="s">
        <v>13</v>
      </c>
      <c r="AJ44" s="9" t="s">
        <v>13</v>
      </c>
      <c r="AK44" s="9" t="s">
        <v>13</v>
      </c>
      <c r="AL44" s="9" t="s">
        <v>13</v>
      </c>
      <c r="AM44" s="9" t="s">
        <v>12</v>
      </c>
      <c r="AN44" s="9" t="s">
        <v>157</v>
      </c>
      <c r="AO44" s="9" t="s">
        <v>163</v>
      </c>
      <c r="AP44" s="9">
        <v>2013</v>
      </c>
      <c r="AR44" s="9" t="s">
        <v>345</v>
      </c>
      <c r="AS44" s="9" t="s">
        <v>1923</v>
      </c>
      <c r="BF44" s="9">
        <v>100</v>
      </c>
    </row>
    <row r="45" spans="1:59" x14ac:dyDescent="0.2">
      <c r="A45" s="9" t="s">
        <v>13</v>
      </c>
      <c r="B45" s="9" t="s">
        <v>13</v>
      </c>
      <c r="C45" s="9" t="s">
        <v>13</v>
      </c>
      <c r="D45" s="9" t="s">
        <v>13</v>
      </c>
      <c r="E45" s="9" t="s">
        <v>13</v>
      </c>
      <c r="F45" s="9" t="s">
        <v>13</v>
      </c>
      <c r="G45" s="9" t="s">
        <v>13</v>
      </c>
      <c r="H45" s="9" t="s">
        <v>13</v>
      </c>
      <c r="I45" s="9" t="s">
        <v>13</v>
      </c>
      <c r="J45" s="9" t="s">
        <v>13</v>
      </c>
      <c r="K45" s="9" t="s">
        <v>13</v>
      </c>
      <c r="L45" s="9" t="s">
        <v>12</v>
      </c>
      <c r="M45" s="9" t="s">
        <v>13</v>
      </c>
      <c r="N45" s="9" t="s">
        <v>13</v>
      </c>
      <c r="O45" s="9" t="s">
        <v>13</v>
      </c>
      <c r="P45" s="9" t="s">
        <v>13</v>
      </c>
      <c r="Q45" s="9" t="s">
        <v>12</v>
      </c>
      <c r="R45" s="9" t="s">
        <v>12</v>
      </c>
      <c r="S45" s="9" t="s">
        <v>13</v>
      </c>
      <c r="T45" s="9" t="s">
        <v>13</v>
      </c>
      <c r="U45" s="9" t="s">
        <v>13</v>
      </c>
      <c r="V45" s="9" t="b">
        <v>1</v>
      </c>
      <c r="W45" s="9">
        <v>8</v>
      </c>
      <c r="X45" s="9" t="s">
        <v>13</v>
      </c>
      <c r="Y45" s="9" t="s">
        <v>12</v>
      </c>
      <c r="Z45" s="9" t="s">
        <v>12</v>
      </c>
      <c r="AA45" s="9" t="s">
        <v>12</v>
      </c>
      <c r="AB45" s="9" t="s">
        <v>12</v>
      </c>
      <c r="AC45" s="9" t="s">
        <v>12</v>
      </c>
      <c r="AD45" s="9" t="s">
        <v>12</v>
      </c>
      <c r="AE45" s="9" t="s">
        <v>12</v>
      </c>
      <c r="AF45" s="9" t="s">
        <v>12</v>
      </c>
      <c r="AG45" s="9" t="s">
        <v>12</v>
      </c>
      <c r="AH45" s="9" t="s">
        <v>12</v>
      </c>
      <c r="AI45" s="9" t="s">
        <v>12</v>
      </c>
      <c r="AJ45" s="9" t="s">
        <v>12</v>
      </c>
      <c r="AK45" s="9" t="s">
        <v>12</v>
      </c>
      <c r="AL45" s="9" t="s">
        <v>12</v>
      </c>
      <c r="AM45" s="9" t="s">
        <v>13</v>
      </c>
      <c r="AN45" s="9" t="s">
        <v>158</v>
      </c>
      <c r="AO45" s="9" t="s">
        <v>163</v>
      </c>
      <c r="AP45" s="9">
        <v>2013</v>
      </c>
      <c r="AR45" s="9" t="s">
        <v>345</v>
      </c>
      <c r="AS45" s="9" t="s">
        <v>1922</v>
      </c>
      <c r="BF45" s="9">
        <v>100</v>
      </c>
    </row>
    <row r="46" spans="1:59" x14ac:dyDescent="0.2">
      <c r="A46" s="9" t="s">
        <v>13</v>
      </c>
      <c r="B46" s="9" t="s">
        <v>13</v>
      </c>
      <c r="C46" s="9" t="s">
        <v>13</v>
      </c>
      <c r="D46" s="9" t="s">
        <v>13</v>
      </c>
      <c r="E46" s="9" t="s">
        <v>13</v>
      </c>
      <c r="F46" s="9" t="s">
        <v>13</v>
      </c>
      <c r="G46" s="9" t="s">
        <v>13</v>
      </c>
      <c r="H46" s="9" t="s">
        <v>13</v>
      </c>
      <c r="I46" s="9" t="s">
        <v>13</v>
      </c>
      <c r="J46" s="9" t="s">
        <v>13</v>
      </c>
      <c r="K46" s="9" t="s">
        <v>13</v>
      </c>
      <c r="L46" s="9" t="s">
        <v>13</v>
      </c>
      <c r="M46" s="9" t="s">
        <v>12</v>
      </c>
      <c r="N46" s="9" t="s">
        <v>13</v>
      </c>
      <c r="O46" s="9" t="s">
        <v>13</v>
      </c>
      <c r="P46" s="9" t="s">
        <v>13</v>
      </c>
      <c r="Q46" s="9" t="s">
        <v>12</v>
      </c>
      <c r="R46" s="9" t="s">
        <v>12</v>
      </c>
      <c r="S46" s="9" t="s">
        <v>13</v>
      </c>
      <c r="T46" s="9" t="s">
        <v>13</v>
      </c>
      <c r="U46" s="9" t="s">
        <v>13</v>
      </c>
      <c r="V46" s="9" t="b">
        <v>1</v>
      </c>
      <c r="W46" s="9">
        <v>9</v>
      </c>
      <c r="X46" s="9" t="s">
        <v>12</v>
      </c>
      <c r="Y46" s="9" t="s">
        <v>13</v>
      </c>
      <c r="Z46" s="9" t="s">
        <v>12</v>
      </c>
      <c r="AA46" s="9" t="s">
        <v>12</v>
      </c>
      <c r="AB46" s="9" t="s">
        <v>12</v>
      </c>
      <c r="AC46" s="9" t="s">
        <v>12</v>
      </c>
      <c r="AD46" s="9" t="s">
        <v>12</v>
      </c>
      <c r="AE46" s="9" t="s">
        <v>12</v>
      </c>
      <c r="AF46" s="9" t="s">
        <v>13</v>
      </c>
      <c r="AG46" s="9" t="s">
        <v>13</v>
      </c>
      <c r="AH46" s="9" t="s">
        <v>12</v>
      </c>
      <c r="AI46" s="9" t="s">
        <v>12</v>
      </c>
      <c r="AJ46" s="9" t="s">
        <v>12</v>
      </c>
      <c r="AK46" s="9" t="s">
        <v>12</v>
      </c>
      <c r="AL46" s="9" t="s">
        <v>12</v>
      </c>
      <c r="AM46" s="9" t="s">
        <v>12</v>
      </c>
      <c r="AN46" s="9" t="s">
        <v>159</v>
      </c>
      <c r="AO46" s="9" t="s">
        <v>164</v>
      </c>
      <c r="AP46" s="9">
        <v>2013</v>
      </c>
      <c r="AR46" s="9" t="s">
        <v>344</v>
      </c>
      <c r="BD46" s="9">
        <v>45</v>
      </c>
      <c r="BF46" s="9">
        <v>10</v>
      </c>
    </row>
    <row r="47" spans="1:59" x14ac:dyDescent="0.2">
      <c r="A47" s="9" t="s">
        <v>13</v>
      </c>
      <c r="B47" s="9" t="s">
        <v>13</v>
      </c>
      <c r="C47" s="9" t="s">
        <v>13</v>
      </c>
      <c r="D47" s="9" t="s">
        <v>13</v>
      </c>
      <c r="E47" s="9" t="s">
        <v>13</v>
      </c>
      <c r="F47" s="9" t="s">
        <v>13</v>
      </c>
      <c r="G47" s="9" t="s">
        <v>13</v>
      </c>
      <c r="H47" s="9" t="s">
        <v>13</v>
      </c>
      <c r="I47" s="9" t="s">
        <v>13</v>
      </c>
      <c r="J47" s="9" t="s">
        <v>13</v>
      </c>
      <c r="K47" s="9" t="s">
        <v>13</v>
      </c>
      <c r="L47" s="9" t="s">
        <v>13</v>
      </c>
      <c r="M47" s="9" t="s">
        <v>13</v>
      </c>
      <c r="N47" s="9" t="s">
        <v>12</v>
      </c>
      <c r="O47" s="9" t="s">
        <v>13</v>
      </c>
      <c r="P47" s="9" t="s">
        <v>13</v>
      </c>
      <c r="Q47" s="9" t="s">
        <v>12</v>
      </c>
      <c r="R47" s="9" t="s">
        <v>13</v>
      </c>
      <c r="S47" s="9" t="s">
        <v>13</v>
      </c>
      <c r="T47" s="9" t="s">
        <v>13</v>
      </c>
      <c r="U47" s="9" t="s">
        <v>13</v>
      </c>
      <c r="V47" s="9" t="b">
        <v>1</v>
      </c>
      <c r="W47" s="9">
        <v>10</v>
      </c>
      <c r="X47" s="9" t="s">
        <v>13</v>
      </c>
      <c r="Y47" s="9" t="s">
        <v>13</v>
      </c>
      <c r="Z47" s="9" t="s">
        <v>12</v>
      </c>
      <c r="AA47" s="9" t="s">
        <v>13</v>
      </c>
      <c r="AB47" s="9" t="s">
        <v>13</v>
      </c>
      <c r="AC47" s="9" t="s">
        <v>13</v>
      </c>
      <c r="AD47" s="9" t="s">
        <v>13</v>
      </c>
      <c r="AE47" s="9" t="s">
        <v>13</v>
      </c>
      <c r="AF47" s="9" t="s">
        <v>13</v>
      </c>
      <c r="AG47" s="9" t="s">
        <v>13</v>
      </c>
      <c r="AH47" s="9" t="s">
        <v>13</v>
      </c>
      <c r="AI47" s="9" t="s">
        <v>13</v>
      </c>
      <c r="AJ47" s="9" t="s">
        <v>13</v>
      </c>
      <c r="AK47" s="9" t="s">
        <v>13</v>
      </c>
      <c r="AL47" s="9" t="s">
        <v>13</v>
      </c>
      <c r="AM47" s="9" t="s">
        <v>12</v>
      </c>
      <c r="AN47" s="9" t="s">
        <v>160</v>
      </c>
      <c r="AO47" s="9" t="s">
        <v>165</v>
      </c>
      <c r="AP47" s="9">
        <v>2013</v>
      </c>
      <c r="AR47" s="9" t="s">
        <v>344</v>
      </c>
      <c r="BD47" s="9">
        <v>90</v>
      </c>
      <c r="BF47" s="9">
        <v>10</v>
      </c>
    </row>
    <row r="48" spans="1:59" x14ac:dyDescent="0.2">
      <c r="A48" s="9" t="s">
        <v>13</v>
      </c>
      <c r="B48" s="9" t="s">
        <v>13</v>
      </c>
      <c r="C48" s="9" t="s">
        <v>13</v>
      </c>
      <c r="D48" s="9" t="s">
        <v>13</v>
      </c>
      <c r="E48" s="9" t="s">
        <v>13</v>
      </c>
      <c r="F48" s="9" t="s">
        <v>13</v>
      </c>
      <c r="G48" s="9" t="s">
        <v>13</v>
      </c>
      <c r="H48" s="9" t="s">
        <v>13</v>
      </c>
      <c r="I48" s="9" t="s">
        <v>13</v>
      </c>
      <c r="J48" s="9" t="s">
        <v>13</v>
      </c>
      <c r="K48" s="9" t="s">
        <v>13</v>
      </c>
      <c r="L48" s="9" t="s">
        <v>13</v>
      </c>
      <c r="M48" s="9" t="s">
        <v>13</v>
      </c>
      <c r="N48" s="9" t="s">
        <v>13</v>
      </c>
      <c r="O48" s="9" t="s">
        <v>12</v>
      </c>
      <c r="P48" s="9" t="s">
        <v>13</v>
      </c>
      <c r="Q48" s="9" t="s">
        <v>12</v>
      </c>
      <c r="R48" s="9" t="s">
        <v>12</v>
      </c>
      <c r="S48" s="9" t="s">
        <v>13</v>
      </c>
      <c r="T48" s="9" t="s">
        <v>13</v>
      </c>
      <c r="U48" s="9" t="s">
        <v>13</v>
      </c>
      <c r="V48" s="9" t="b">
        <v>1</v>
      </c>
      <c r="W48" s="9">
        <v>11</v>
      </c>
      <c r="X48" s="9" t="s">
        <v>13</v>
      </c>
      <c r="Y48" s="9" t="s">
        <v>12</v>
      </c>
      <c r="Z48" s="9" t="s">
        <v>12</v>
      </c>
      <c r="AA48" s="9" t="s">
        <v>12</v>
      </c>
      <c r="AB48" s="9" t="s">
        <v>12</v>
      </c>
      <c r="AC48" s="9" t="s">
        <v>12</v>
      </c>
      <c r="AD48" s="9" t="s">
        <v>12</v>
      </c>
      <c r="AE48" s="9" t="s">
        <v>12</v>
      </c>
      <c r="AF48" s="9" t="s">
        <v>12</v>
      </c>
      <c r="AG48" s="9" t="s">
        <v>13</v>
      </c>
      <c r="AH48" s="9" t="s">
        <v>12</v>
      </c>
      <c r="AI48" s="9" t="s">
        <v>12</v>
      </c>
      <c r="AJ48" s="9" t="s">
        <v>12</v>
      </c>
      <c r="AK48" s="9" t="s">
        <v>12</v>
      </c>
      <c r="AL48" s="9" t="s">
        <v>12</v>
      </c>
      <c r="AM48" s="9" t="s">
        <v>13</v>
      </c>
      <c r="AN48" s="9" t="s">
        <v>161</v>
      </c>
      <c r="AO48" s="9" t="s">
        <v>166</v>
      </c>
      <c r="AP48" s="9">
        <v>2013</v>
      </c>
      <c r="AR48" s="9" t="s">
        <v>344</v>
      </c>
      <c r="BD48" s="9">
        <v>90</v>
      </c>
      <c r="BF48" s="9">
        <v>10</v>
      </c>
    </row>
    <row r="49" spans="1:58" x14ac:dyDescent="0.2">
      <c r="A49" s="9" t="s">
        <v>13</v>
      </c>
      <c r="B49" s="9" t="s">
        <v>13</v>
      </c>
      <c r="C49" s="9" t="s">
        <v>13</v>
      </c>
      <c r="D49" s="9" t="s">
        <v>13</v>
      </c>
      <c r="E49" s="9" t="s">
        <v>13</v>
      </c>
      <c r="F49" s="9" t="s">
        <v>13</v>
      </c>
      <c r="G49" s="9" t="s">
        <v>13</v>
      </c>
      <c r="H49" s="9" t="s">
        <v>13</v>
      </c>
      <c r="I49" s="9" t="s">
        <v>13</v>
      </c>
      <c r="J49" s="9" t="s">
        <v>13</v>
      </c>
      <c r="K49" s="9" t="s">
        <v>13</v>
      </c>
      <c r="L49" s="9" t="s">
        <v>13</v>
      </c>
      <c r="M49" s="9" t="s">
        <v>13</v>
      </c>
      <c r="N49" s="9" t="s">
        <v>13</v>
      </c>
      <c r="O49" s="9" t="s">
        <v>13</v>
      </c>
      <c r="P49" s="9" t="s">
        <v>12</v>
      </c>
      <c r="Q49" s="9" t="s">
        <v>12</v>
      </c>
      <c r="R49" s="9" t="s">
        <v>12</v>
      </c>
      <c r="S49" s="9" t="s">
        <v>13</v>
      </c>
      <c r="T49" s="9" t="s">
        <v>13</v>
      </c>
      <c r="U49" s="9" t="s">
        <v>13</v>
      </c>
      <c r="V49" s="9" t="b">
        <v>1</v>
      </c>
      <c r="W49" s="9">
        <v>12</v>
      </c>
      <c r="X49" s="9" t="s">
        <v>12</v>
      </c>
      <c r="Y49" s="9" t="s">
        <v>13</v>
      </c>
      <c r="Z49" s="9" t="s">
        <v>12</v>
      </c>
      <c r="AA49" s="9" t="s">
        <v>12</v>
      </c>
      <c r="AB49" s="9" t="s">
        <v>12</v>
      </c>
      <c r="AC49" s="9" t="s">
        <v>12</v>
      </c>
      <c r="AD49" s="9" t="s">
        <v>12</v>
      </c>
      <c r="AE49" s="9" t="s">
        <v>12</v>
      </c>
      <c r="AF49" s="9" t="s">
        <v>13</v>
      </c>
      <c r="AG49" s="9" t="s">
        <v>13</v>
      </c>
      <c r="AH49" s="9" t="s">
        <v>12</v>
      </c>
      <c r="AI49" s="9" t="s">
        <v>12</v>
      </c>
      <c r="AJ49" s="9" t="s">
        <v>12</v>
      </c>
      <c r="AK49" s="9" t="s">
        <v>12</v>
      </c>
      <c r="AL49" s="9" t="s">
        <v>12</v>
      </c>
      <c r="AM49" s="9" t="s">
        <v>12</v>
      </c>
      <c r="AN49" s="9" t="s">
        <v>162</v>
      </c>
      <c r="AO49" s="9" t="s">
        <v>167</v>
      </c>
      <c r="AP49" s="9">
        <v>2013</v>
      </c>
      <c r="AR49" s="9" t="s">
        <v>344</v>
      </c>
      <c r="BD49" s="9">
        <v>90</v>
      </c>
      <c r="BF49" s="9">
        <v>10</v>
      </c>
    </row>
    <row r="50" spans="1:58" x14ac:dyDescent="0.2">
      <c r="A50" s="9" t="s">
        <v>13</v>
      </c>
      <c r="B50" s="9" t="s">
        <v>13</v>
      </c>
      <c r="C50" s="9" t="s">
        <v>13</v>
      </c>
      <c r="D50" s="9" t="s">
        <v>13</v>
      </c>
      <c r="E50" s="9" t="s">
        <v>13</v>
      </c>
      <c r="F50" s="9" t="s">
        <v>13</v>
      </c>
      <c r="G50" s="9" t="s">
        <v>13</v>
      </c>
      <c r="H50" s="9" t="s">
        <v>13</v>
      </c>
      <c r="I50" s="9" t="s">
        <v>13</v>
      </c>
      <c r="J50" s="9" t="s">
        <v>13</v>
      </c>
      <c r="K50" s="9" t="s">
        <v>13</v>
      </c>
      <c r="L50" s="9" t="s">
        <v>13</v>
      </c>
      <c r="M50" s="9" t="s">
        <v>13</v>
      </c>
      <c r="N50" s="9" t="s">
        <v>13</v>
      </c>
      <c r="O50" s="9" t="s">
        <v>13</v>
      </c>
      <c r="P50" s="9" t="s">
        <v>13</v>
      </c>
      <c r="Q50" s="9" t="s">
        <v>13</v>
      </c>
      <c r="R50" s="9" t="s">
        <v>12</v>
      </c>
      <c r="S50" s="9" t="s">
        <v>13</v>
      </c>
      <c r="T50" s="9" t="s">
        <v>13</v>
      </c>
      <c r="U50" s="9" t="s">
        <v>13</v>
      </c>
      <c r="V50" s="9" t="b">
        <v>1</v>
      </c>
      <c r="W50" s="9">
        <v>13</v>
      </c>
      <c r="X50" s="9" t="s">
        <v>13</v>
      </c>
      <c r="Y50" s="9" t="s">
        <v>12</v>
      </c>
      <c r="Z50" s="9" t="s">
        <v>12</v>
      </c>
      <c r="AA50" s="9" t="s">
        <v>12</v>
      </c>
      <c r="AB50" s="9" t="s">
        <v>12</v>
      </c>
      <c r="AC50" s="9" t="s">
        <v>12</v>
      </c>
      <c r="AD50" s="9" t="s">
        <v>12</v>
      </c>
      <c r="AE50" s="9" t="s">
        <v>12</v>
      </c>
      <c r="AF50" s="9" t="s">
        <v>12</v>
      </c>
      <c r="AG50" s="9" t="s">
        <v>12</v>
      </c>
      <c r="AH50" s="9" t="s">
        <v>12</v>
      </c>
      <c r="AI50" s="9" t="s">
        <v>12</v>
      </c>
      <c r="AJ50" s="9" t="s">
        <v>12</v>
      </c>
      <c r="AK50" s="9" t="s">
        <v>12</v>
      </c>
      <c r="AL50" s="9" t="s">
        <v>12</v>
      </c>
      <c r="AM50" s="9" t="s">
        <v>13</v>
      </c>
      <c r="AN50" s="9" t="s">
        <v>197</v>
      </c>
      <c r="AO50" s="9" t="s">
        <v>203</v>
      </c>
    </row>
    <row r="51" spans="1:58" x14ac:dyDescent="0.2">
      <c r="A51" s="9" t="s">
        <v>13</v>
      </c>
      <c r="B51" s="9" t="s">
        <v>13</v>
      </c>
      <c r="C51" s="9" t="s">
        <v>13</v>
      </c>
      <c r="D51" s="9" t="s">
        <v>13</v>
      </c>
      <c r="E51" s="9" t="s">
        <v>13</v>
      </c>
      <c r="F51" s="9" t="s">
        <v>13</v>
      </c>
      <c r="G51" s="9" t="s">
        <v>13</v>
      </c>
      <c r="H51" s="9" t="s">
        <v>13</v>
      </c>
      <c r="I51" s="9" t="s">
        <v>13</v>
      </c>
      <c r="J51" s="9" t="s">
        <v>13</v>
      </c>
      <c r="K51" s="9" t="s">
        <v>13</v>
      </c>
      <c r="L51" s="9" t="s">
        <v>13</v>
      </c>
      <c r="M51" s="9" t="s">
        <v>13</v>
      </c>
      <c r="N51" s="9" t="s">
        <v>13</v>
      </c>
      <c r="O51" s="9" t="s">
        <v>13</v>
      </c>
      <c r="P51" s="9" t="s">
        <v>13</v>
      </c>
      <c r="Q51" s="9" t="s">
        <v>13</v>
      </c>
      <c r="R51" s="9" t="s">
        <v>12</v>
      </c>
      <c r="S51" s="9" t="s">
        <v>13</v>
      </c>
      <c r="T51" s="9" t="s">
        <v>13</v>
      </c>
      <c r="U51" s="9" t="s">
        <v>13</v>
      </c>
      <c r="V51" s="9" t="b">
        <v>1</v>
      </c>
      <c r="W51" s="9">
        <v>14</v>
      </c>
      <c r="X51" s="9" t="s">
        <v>12</v>
      </c>
      <c r="Y51" s="9" t="s">
        <v>13</v>
      </c>
      <c r="Z51" s="9" t="s">
        <v>12</v>
      </c>
      <c r="AA51" s="9" t="s">
        <v>12</v>
      </c>
      <c r="AB51" s="9" t="s">
        <v>12</v>
      </c>
      <c r="AC51" s="9" t="s">
        <v>12</v>
      </c>
      <c r="AD51" s="9" t="s">
        <v>12</v>
      </c>
      <c r="AE51" s="9" t="s">
        <v>12</v>
      </c>
      <c r="AF51" s="9" t="s">
        <v>13</v>
      </c>
      <c r="AG51" s="9" t="s">
        <v>12</v>
      </c>
      <c r="AH51" s="9" t="s">
        <v>12</v>
      </c>
      <c r="AI51" s="9" t="s">
        <v>12</v>
      </c>
      <c r="AJ51" s="9" t="s">
        <v>12</v>
      </c>
      <c r="AK51" s="9" t="s">
        <v>12</v>
      </c>
      <c r="AL51" s="9" t="s">
        <v>12</v>
      </c>
      <c r="AM51" s="9" t="s">
        <v>12</v>
      </c>
      <c r="AN51" s="9" t="s">
        <v>199</v>
      </c>
      <c r="AO51" s="9" t="s">
        <v>205</v>
      </c>
    </row>
    <row r="52" spans="1:58" x14ac:dyDescent="0.2">
      <c r="A52" s="9" t="s">
        <v>13</v>
      </c>
      <c r="B52" s="9" t="s">
        <v>13</v>
      </c>
      <c r="C52" s="9" t="s">
        <v>13</v>
      </c>
      <c r="D52" s="9" t="s">
        <v>13</v>
      </c>
      <c r="E52" s="9" t="s">
        <v>13</v>
      </c>
      <c r="F52" s="9" t="s">
        <v>13</v>
      </c>
      <c r="G52" s="9" t="s">
        <v>13</v>
      </c>
      <c r="H52" s="9" t="s">
        <v>13</v>
      </c>
      <c r="I52" s="9" t="s">
        <v>13</v>
      </c>
      <c r="J52" s="9" t="s">
        <v>13</v>
      </c>
      <c r="K52" s="9" t="s">
        <v>13</v>
      </c>
      <c r="L52" s="9" t="s">
        <v>13</v>
      </c>
      <c r="M52" s="9" t="s">
        <v>13</v>
      </c>
      <c r="N52" s="9" t="s">
        <v>13</v>
      </c>
      <c r="O52" s="9" t="s">
        <v>13</v>
      </c>
      <c r="P52" s="9" t="s">
        <v>13</v>
      </c>
      <c r="Q52" s="9" t="s">
        <v>13</v>
      </c>
      <c r="R52" s="9" t="s">
        <v>12</v>
      </c>
      <c r="S52" s="9" t="s">
        <v>13</v>
      </c>
      <c r="T52" s="9" t="s">
        <v>13</v>
      </c>
      <c r="U52" s="9" t="s">
        <v>13</v>
      </c>
      <c r="V52" s="9" t="b">
        <v>1</v>
      </c>
      <c r="W52" s="9">
        <v>15</v>
      </c>
      <c r="X52" s="9" t="s">
        <v>13</v>
      </c>
      <c r="Y52" s="9" t="s">
        <v>12</v>
      </c>
      <c r="Z52" s="9" t="s">
        <v>12</v>
      </c>
      <c r="AA52" s="9" t="s">
        <v>12</v>
      </c>
      <c r="AB52" s="9" t="s">
        <v>12</v>
      </c>
      <c r="AC52" s="9" t="s">
        <v>12</v>
      </c>
      <c r="AD52" s="9" t="s">
        <v>12</v>
      </c>
      <c r="AE52" s="9" t="s">
        <v>12</v>
      </c>
      <c r="AF52" s="9" t="s">
        <v>12</v>
      </c>
      <c r="AG52" s="9" t="s">
        <v>12</v>
      </c>
      <c r="AH52" s="9" t="s">
        <v>12</v>
      </c>
      <c r="AI52" s="9" t="s">
        <v>12</v>
      </c>
      <c r="AJ52" s="9" t="s">
        <v>12</v>
      </c>
      <c r="AK52" s="9" t="s">
        <v>12</v>
      </c>
      <c r="AL52" s="9" t="s">
        <v>12</v>
      </c>
      <c r="AM52" s="9" t="s">
        <v>13</v>
      </c>
      <c r="AN52" s="9" t="s">
        <v>201</v>
      </c>
      <c r="AO52" s="9" t="s">
        <v>207</v>
      </c>
    </row>
  </sheetData>
  <dataConsolidate/>
  <mergeCells count="1">
    <mergeCell ref="B32:C32"/>
  </mergeCells>
  <conditionalFormatting sqref="F33:F35">
    <cfRule type="expression" dxfId="0" priority="1">
      <formula>B33="o"</formula>
    </cfRule>
  </conditionalFormatting>
  <dataValidations count="3">
    <dataValidation type="list" showInputMessage="1" showErrorMessage="1" sqref="B32">
      <formula1>"Show FIXED SIZE in charts,Show FILL SIZE in charts"</formula1>
    </dataValidation>
    <dataValidation type="list" showDropDown="1" showInputMessage="1" showErrorMessage="1" sqref="B33:B35">
      <formula1>"x,o"</formula1>
    </dataValidation>
    <dataValidation type="list" allowBlank="1" showInputMessage="1" showErrorMessage="1" sqref="I32">
      <formula1>ListPeerGroups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56"/>
  <sheetViews>
    <sheetView topLeftCell="C1" workbookViewId="0">
      <selection activeCell="N15" sqref="N15"/>
    </sheetView>
  </sheetViews>
  <sheetFormatPr defaultRowHeight="15" x14ac:dyDescent="0.25"/>
  <cols>
    <col min="1" max="1" width="5" customWidth="1"/>
    <col min="2" max="2" width="17.5703125" customWidth="1"/>
    <col min="3" max="3" width="16.28515625" customWidth="1"/>
    <col min="4" max="4" width="34.28515625" bestFit="1" customWidth="1"/>
    <col min="5" max="5" width="3.5703125" customWidth="1"/>
    <col min="6" max="6" width="11.42578125" bestFit="1" customWidth="1"/>
    <col min="7" max="7" width="3.5703125" customWidth="1"/>
    <col min="8" max="8" width="23" bestFit="1" customWidth="1"/>
    <col min="9" max="9" width="3.5703125" customWidth="1"/>
    <col min="10" max="10" width="16.28515625" bestFit="1" customWidth="1"/>
    <col min="11" max="11" width="3.5703125" customWidth="1"/>
    <col min="12" max="12" width="18.28515625" bestFit="1" customWidth="1"/>
    <col min="13" max="13" width="3.5703125" customWidth="1"/>
    <col min="14" max="14" width="23.5703125" customWidth="1"/>
    <col min="15" max="15" width="5.7109375" bestFit="1" customWidth="1"/>
  </cols>
  <sheetData>
    <row r="1" spans="1:15" x14ac:dyDescent="0.25">
      <c r="A1" t="s">
        <v>479</v>
      </c>
      <c r="B1" t="s">
        <v>369</v>
      </c>
      <c r="C1" t="s">
        <v>368</v>
      </c>
      <c r="D1" t="s">
        <v>535</v>
      </c>
      <c r="F1" s="58" t="s">
        <v>2580</v>
      </c>
      <c r="H1" s="58" t="s">
        <v>2581</v>
      </c>
      <c r="J1" s="58" t="s">
        <v>2586</v>
      </c>
      <c r="L1" s="58" t="s">
        <v>2615</v>
      </c>
      <c r="N1" s="163" t="s">
        <v>2691</v>
      </c>
      <c r="O1" s="164"/>
    </row>
    <row r="2" spans="1:15" x14ac:dyDescent="0.25">
      <c r="A2" t="s">
        <v>480</v>
      </c>
      <c r="B2" t="s">
        <v>371</v>
      </c>
      <c r="C2" t="s">
        <v>370</v>
      </c>
      <c r="D2">
        <v>1</v>
      </c>
      <c r="F2" s="59">
        <v>1</v>
      </c>
      <c r="H2" s="59" t="s">
        <v>2575</v>
      </c>
      <c r="J2" s="59" t="s">
        <v>2582</v>
      </c>
      <c r="L2" s="59" t="s">
        <v>2616</v>
      </c>
      <c r="N2" s="165">
        <v>1</v>
      </c>
      <c r="O2" s="166" t="s">
        <v>2695</v>
      </c>
    </row>
    <row r="3" spans="1:15" x14ac:dyDescent="0.25">
      <c r="A3" t="s">
        <v>481</v>
      </c>
      <c r="B3" t="s">
        <v>373</v>
      </c>
      <c r="C3" t="s">
        <v>372</v>
      </c>
      <c r="F3" s="59">
        <v>2</v>
      </c>
      <c r="H3" s="59" t="s">
        <v>2576</v>
      </c>
      <c r="J3" s="59" t="s">
        <v>2583</v>
      </c>
      <c r="L3" s="59" t="s">
        <v>2613</v>
      </c>
      <c r="N3" s="165">
        <v>2</v>
      </c>
      <c r="O3" s="166" t="s">
        <v>2692</v>
      </c>
    </row>
    <row r="4" spans="1:15" x14ac:dyDescent="0.25">
      <c r="A4" t="s">
        <v>482</v>
      </c>
      <c r="B4" t="s">
        <v>375</v>
      </c>
      <c r="C4" t="s">
        <v>374</v>
      </c>
      <c r="F4" s="59">
        <v>3</v>
      </c>
      <c r="H4" s="59" t="s">
        <v>2577</v>
      </c>
      <c r="J4" s="60" t="s">
        <v>2584</v>
      </c>
      <c r="L4" s="59" t="s">
        <v>2617</v>
      </c>
      <c r="N4" s="165">
        <v>3</v>
      </c>
      <c r="O4" s="167" t="s">
        <v>2694</v>
      </c>
    </row>
    <row r="5" spans="1:15" x14ac:dyDescent="0.25">
      <c r="A5" t="s">
        <v>483</v>
      </c>
      <c r="B5" t="s">
        <v>377</v>
      </c>
      <c r="C5" t="s">
        <v>376</v>
      </c>
      <c r="F5" s="59">
        <v>4</v>
      </c>
      <c r="H5" s="59" t="s">
        <v>2578</v>
      </c>
      <c r="L5" s="60" t="s">
        <v>2614</v>
      </c>
      <c r="N5" s="168">
        <v>4</v>
      </c>
      <c r="O5" s="169" t="s">
        <v>2693</v>
      </c>
    </row>
    <row r="6" spans="1:15" x14ac:dyDescent="0.25">
      <c r="A6" t="s">
        <v>484</v>
      </c>
      <c r="B6" t="s">
        <v>379</v>
      </c>
      <c r="C6" t="s">
        <v>378</v>
      </c>
      <c r="F6" s="59">
        <v>5</v>
      </c>
      <c r="H6" s="60" t="s">
        <v>2579</v>
      </c>
    </row>
    <row r="7" spans="1:15" x14ac:dyDescent="0.25">
      <c r="A7" t="s">
        <v>485</v>
      </c>
      <c r="B7" t="s">
        <v>381</v>
      </c>
      <c r="C7" t="s">
        <v>380</v>
      </c>
      <c r="F7" s="59">
        <v>6</v>
      </c>
      <c r="N7" s="163" t="s">
        <v>2700</v>
      </c>
      <c r="O7" s="164"/>
    </row>
    <row r="8" spans="1:15" x14ac:dyDescent="0.25">
      <c r="A8" t="s">
        <v>486</v>
      </c>
      <c r="B8" t="s">
        <v>383</v>
      </c>
      <c r="C8" t="s">
        <v>382</v>
      </c>
      <c r="F8" s="59">
        <v>7</v>
      </c>
      <c r="N8" s="165">
        <v>1</v>
      </c>
      <c r="O8" s="166" t="s">
        <v>2699</v>
      </c>
    </row>
    <row r="9" spans="1:15" x14ac:dyDescent="0.25">
      <c r="A9" t="s">
        <v>487</v>
      </c>
      <c r="B9" t="s">
        <v>385</v>
      </c>
      <c r="C9" t="s">
        <v>384</v>
      </c>
      <c r="F9" s="59">
        <v>8</v>
      </c>
      <c r="N9" s="165">
        <v>2</v>
      </c>
      <c r="O9" s="170" t="s">
        <v>2696</v>
      </c>
    </row>
    <row r="10" spans="1:15" x14ac:dyDescent="0.25">
      <c r="A10" t="s">
        <v>488</v>
      </c>
      <c r="B10" t="s">
        <v>387</v>
      </c>
      <c r="C10" t="s">
        <v>386</v>
      </c>
      <c r="F10" s="59">
        <v>9</v>
      </c>
      <c r="N10" s="165">
        <v>3</v>
      </c>
      <c r="O10" s="170" t="s">
        <v>2697</v>
      </c>
    </row>
    <row r="11" spans="1:15" x14ac:dyDescent="0.25">
      <c r="A11" t="s">
        <v>489</v>
      </c>
      <c r="B11" t="s">
        <v>389</v>
      </c>
      <c r="C11" t="s">
        <v>388</v>
      </c>
      <c r="F11" s="59">
        <v>10</v>
      </c>
      <c r="N11" s="168">
        <v>4</v>
      </c>
      <c r="O11" s="169" t="s">
        <v>2698</v>
      </c>
    </row>
    <row r="12" spans="1:15" x14ac:dyDescent="0.25">
      <c r="A12" t="s">
        <v>490</v>
      </c>
      <c r="B12" t="s">
        <v>391</v>
      </c>
      <c r="C12" t="s">
        <v>390</v>
      </c>
      <c r="F12" s="59">
        <v>11</v>
      </c>
    </row>
    <row r="13" spans="1:15" x14ac:dyDescent="0.25">
      <c r="A13" t="s">
        <v>491</v>
      </c>
      <c r="B13" t="s">
        <v>393</v>
      </c>
      <c r="C13" t="s">
        <v>392</v>
      </c>
      <c r="F13" s="59">
        <v>12</v>
      </c>
    </row>
    <row r="14" spans="1:15" x14ac:dyDescent="0.25">
      <c r="A14" t="s">
        <v>492</v>
      </c>
      <c r="B14" t="s">
        <v>395</v>
      </c>
      <c r="C14" t="s">
        <v>394</v>
      </c>
      <c r="F14" s="59">
        <v>13</v>
      </c>
    </row>
    <row r="15" spans="1:15" x14ac:dyDescent="0.25">
      <c r="A15" t="s">
        <v>493</v>
      </c>
      <c r="B15" t="s">
        <v>397</v>
      </c>
      <c r="C15" t="s">
        <v>396</v>
      </c>
      <c r="F15" s="59">
        <v>14</v>
      </c>
    </row>
    <row r="16" spans="1:15" x14ac:dyDescent="0.25">
      <c r="A16" t="s">
        <v>494</v>
      </c>
      <c r="B16" t="s">
        <v>399</v>
      </c>
      <c r="C16" t="s">
        <v>398</v>
      </c>
      <c r="F16" s="59">
        <v>15</v>
      </c>
    </row>
    <row r="17" spans="1:6" x14ac:dyDescent="0.25">
      <c r="A17" t="s">
        <v>495</v>
      </c>
      <c r="B17" t="s">
        <v>401</v>
      </c>
      <c r="C17" t="s">
        <v>400</v>
      </c>
      <c r="F17" s="60">
        <v>16</v>
      </c>
    </row>
    <row r="18" spans="1:6" x14ac:dyDescent="0.25">
      <c r="A18" t="s">
        <v>496</v>
      </c>
      <c r="B18" t="s">
        <v>278</v>
      </c>
      <c r="C18" t="s">
        <v>402</v>
      </c>
      <c r="D18">
        <v>0.78805999999999998</v>
      </c>
    </row>
    <row r="19" spans="1:6" x14ac:dyDescent="0.25">
      <c r="A19" t="s">
        <v>497</v>
      </c>
      <c r="B19" t="s">
        <v>404</v>
      </c>
      <c r="C19" t="s">
        <v>403</v>
      </c>
    </row>
    <row r="20" spans="1:6" x14ac:dyDescent="0.25">
      <c r="A20" t="s">
        <v>498</v>
      </c>
      <c r="B20" t="s">
        <v>406</v>
      </c>
      <c r="C20" t="s">
        <v>405</v>
      </c>
    </row>
    <row r="21" spans="1:6" x14ac:dyDescent="0.25">
      <c r="A21" t="s">
        <v>499</v>
      </c>
      <c r="B21" t="s">
        <v>408</v>
      </c>
      <c r="C21" t="s">
        <v>407</v>
      </c>
    </row>
    <row r="22" spans="1:6" x14ac:dyDescent="0.25">
      <c r="A22" t="s">
        <v>500</v>
      </c>
      <c r="B22" t="s">
        <v>410</v>
      </c>
      <c r="C22" t="s">
        <v>409</v>
      </c>
    </row>
    <row r="23" spans="1:6" x14ac:dyDescent="0.25">
      <c r="A23" t="s">
        <v>501</v>
      </c>
      <c r="B23" t="s">
        <v>412</v>
      </c>
      <c r="C23" t="s">
        <v>411</v>
      </c>
    </row>
    <row r="24" spans="1:6" x14ac:dyDescent="0.25">
      <c r="A24" t="s">
        <v>502</v>
      </c>
      <c r="B24" t="s">
        <v>414</v>
      </c>
      <c r="C24" t="s">
        <v>413</v>
      </c>
    </row>
    <row r="25" spans="1:6" x14ac:dyDescent="0.25">
      <c r="A25" t="s">
        <v>503</v>
      </c>
      <c r="B25" t="s">
        <v>416</v>
      </c>
      <c r="C25" t="s">
        <v>415</v>
      </c>
    </row>
    <row r="26" spans="1:6" x14ac:dyDescent="0.25">
      <c r="A26" t="s">
        <v>504</v>
      </c>
      <c r="B26" t="s">
        <v>418</v>
      </c>
      <c r="C26" t="s">
        <v>417</v>
      </c>
    </row>
    <row r="27" spans="1:6" x14ac:dyDescent="0.25">
      <c r="A27" t="s">
        <v>505</v>
      </c>
      <c r="B27" t="s">
        <v>420</v>
      </c>
      <c r="C27" t="s">
        <v>419</v>
      </c>
    </row>
    <row r="28" spans="1:6" x14ac:dyDescent="0.25">
      <c r="A28" t="s">
        <v>506</v>
      </c>
      <c r="B28" t="s">
        <v>422</v>
      </c>
      <c r="C28" t="s">
        <v>421</v>
      </c>
    </row>
    <row r="29" spans="1:6" x14ac:dyDescent="0.25">
      <c r="A29" t="s">
        <v>507</v>
      </c>
      <c r="B29" t="s">
        <v>424</v>
      </c>
      <c r="C29" t="s">
        <v>423</v>
      </c>
    </row>
    <row r="30" spans="1:6" x14ac:dyDescent="0.25">
      <c r="A30" t="s">
        <v>508</v>
      </c>
      <c r="B30" t="s">
        <v>426</v>
      </c>
      <c r="C30" t="s">
        <v>425</v>
      </c>
    </row>
    <row r="31" spans="1:6" x14ac:dyDescent="0.25">
      <c r="A31" t="s">
        <v>509</v>
      </c>
      <c r="B31" t="s">
        <v>428</v>
      </c>
      <c r="C31" t="s">
        <v>427</v>
      </c>
    </row>
    <row r="32" spans="1:6" x14ac:dyDescent="0.25">
      <c r="A32" t="s">
        <v>510</v>
      </c>
      <c r="B32" t="s">
        <v>430</v>
      </c>
      <c r="C32" t="s">
        <v>429</v>
      </c>
    </row>
    <row r="33" spans="1:3" x14ac:dyDescent="0.25">
      <c r="A33" t="s">
        <v>511</v>
      </c>
      <c r="B33" t="s">
        <v>432</v>
      </c>
      <c r="C33" t="s">
        <v>431</v>
      </c>
    </row>
    <row r="34" spans="1:3" x14ac:dyDescent="0.25">
      <c r="A34" t="s">
        <v>512</v>
      </c>
      <c r="B34" t="s">
        <v>434</v>
      </c>
      <c r="C34" t="s">
        <v>433</v>
      </c>
    </row>
    <row r="35" spans="1:3" x14ac:dyDescent="0.25">
      <c r="A35" t="s">
        <v>513</v>
      </c>
      <c r="B35" t="s">
        <v>436</v>
      </c>
      <c r="C35" t="s">
        <v>435</v>
      </c>
    </row>
    <row r="36" spans="1:3" x14ac:dyDescent="0.25">
      <c r="A36" t="s">
        <v>514</v>
      </c>
      <c r="B36" t="s">
        <v>438</v>
      </c>
      <c r="C36" t="s">
        <v>437</v>
      </c>
    </row>
    <row r="37" spans="1:3" x14ac:dyDescent="0.25">
      <c r="A37" t="s">
        <v>515</v>
      </c>
      <c r="B37" t="s">
        <v>440</v>
      </c>
      <c r="C37" t="s">
        <v>439</v>
      </c>
    </row>
    <row r="38" spans="1:3" x14ac:dyDescent="0.25">
      <c r="A38" t="s">
        <v>516</v>
      </c>
      <c r="B38" t="s">
        <v>442</v>
      </c>
      <c r="C38" t="s">
        <v>441</v>
      </c>
    </row>
    <row r="39" spans="1:3" x14ac:dyDescent="0.25">
      <c r="A39" t="s">
        <v>517</v>
      </c>
      <c r="B39" t="s">
        <v>444</v>
      </c>
      <c r="C39" t="s">
        <v>443</v>
      </c>
    </row>
    <row r="40" spans="1:3" x14ac:dyDescent="0.25">
      <c r="A40" t="s">
        <v>518</v>
      </c>
      <c r="B40" t="s">
        <v>446</v>
      </c>
      <c r="C40" t="s">
        <v>445</v>
      </c>
    </row>
    <row r="41" spans="1:3" x14ac:dyDescent="0.25">
      <c r="A41" t="s">
        <v>519</v>
      </c>
      <c r="B41" t="s">
        <v>448</v>
      </c>
      <c r="C41" t="s">
        <v>447</v>
      </c>
    </row>
    <row r="42" spans="1:3" x14ac:dyDescent="0.25">
      <c r="A42" t="s">
        <v>520</v>
      </c>
      <c r="B42" t="s">
        <v>450</v>
      </c>
      <c r="C42" t="s">
        <v>449</v>
      </c>
    </row>
    <row r="43" spans="1:3" x14ac:dyDescent="0.25">
      <c r="A43" t="s">
        <v>521</v>
      </c>
      <c r="B43" t="s">
        <v>452</v>
      </c>
      <c r="C43" t="s">
        <v>451</v>
      </c>
    </row>
    <row r="44" spans="1:3" x14ac:dyDescent="0.25">
      <c r="A44" t="s">
        <v>522</v>
      </c>
      <c r="B44" t="s">
        <v>454</v>
      </c>
      <c r="C44" t="s">
        <v>453</v>
      </c>
    </row>
    <row r="45" spans="1:3" x14ac:dyDescent="0.25">
      <c r="A45" t="s">
        <v>523</v>
      </c>
      <c r="B45" t="s">
        <v>456</v>
      </c>
      <c r="C45" t="s">
        <v>455</v>
      </c>
    </row>
    <row r="46" spans="1:3" x14ac:dyDescent="0.25">
      <c r="A46" t="s">
        <v>524</v>
      </c>
      <c r="B46" t="s">
        <v>458</v>
      </c>
      <c r="C46" t="s">
        <v>457</v>
      </c>
    </row>
    <row r="47" spans="1:3" x14ac:dyDescent="0.25">
      <c r="A47" t="s">
        <v>525</v>
      </c>
      <c r="B47" t="s">
        <v>460</v>
      </c>
      <c r="C47" t="s">
        <v>459</v>
      </c>
    </row>
    <row r="48" spans="1:3" x14ac:dyDescent="0.25">
      <c r="A48" t="s">
        <v>526</v>
      </c>
      <c r="B48" t="s">
        <v>462</v>
      </c>
      <c r="C48" t="s">
        <v>461</v>
      </c>
    </row>
    <row r="49" spans="1:3" x14ac:dyDescent="0.25">
      <c r="A49" t="s">
        <v>527</v>
      </c>
      <c r="B49" t="s">
        <v>464</v>
      </c>
      <c r="C49" t="s">
        <v>463</v>
      </c>
    </row>
    <row r="50" spans="1:3" x14ac:dyDescent="0.25">
      <c r="A50" t="s">
        <v>528</v>
      </c>
      <c r="B50" t="s">
        <v>466</v>
      </c>
      <c r="C50" t="s">
        <v>465</v>
      </c>
    </row>
    <row r="51" spans="1:3" x14ac:dyDescent="0.25">
      <c r="A51" t="s">
        <v>529</v>
      </c>
      <c r="B51" t="s">
        <v>468</v>
      </c>
      <c r="C51" t="s">
        <v>467</v>
      </c>
    </row>
    <row r="52" spans="1:3" x14ac:dyDescent="0.25">
      <c r="A52" t="s">
        <v>530</v>
      </c>
      <c r="B52" t="s">
        <v>470</v>
      </c>
      <c r="C52" t="s">
        <v>469</v>
      </c>
    </row>
    <row r="53" spans="1:3" x14ac:dyDescent="0.25">
      <c r="A53" t="s">
        <v>531</v>
      </c>
      <c r="B53" t="s">
        <v>472</v>
      </c>
      <c r="C53" t="s">
        <v>471</v>
      </c>
    </row>
    <row r="54" spans="1:3" x14ac:dyDescent="0.25">
      <c r="A54" t="s">
        <v>532</v>
      </c>
      <c r="B54" t="s">
        <v>474</v>
      </c>
      <c r="C54" t="s">
        <v>473</v>
      </c>
    </row>
    <row r="55" spans="1:3" x14ac:dyDescent="0.25">
      <c r="A55" t="s">
        <v>533</v>
      </c>
      <c r="B55" t="s">
        <v>476</v>
      </c>
      <c r="C55" t="s">
        <v>475</v>
      </c>
    </row>
    <row r="56" spans="1:3" x14ac:dyDescent="0.25">
      <c r="A56" t="s">
        <v>534</v>
      </c>
      <c r="B56" t="s">
        <v>478</v>
      </c>
      <c r="C56" t="s">
        <v>477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468</vt:i4>
      </vt:variant>
    </vt:vector>
  </HeadingPairs>
  <TitlesOfParts>
    <vt:vector size="476" baseType="lpstr">
      <vt:lpstr>A Dataset specification</vt:lpstr>
      <vt:lpstr>B Raw data</vt:lpstr>
      <vt:lpstr>C Standard calculations</vt:lpstr>
      <vt:lpstr>D Standard automated ranges</vt:lpstr>
      <vt:lpstr>E Custom analysis</vt:lpstr>
      <vt:lpstr>X Saved test data</vt:lpstr>
      <vt:lpstr>Y Helper variables</vt:lpstr>
      <vt:lpstr>Z Lookup tables</vt:lpstr>
      <vt:lpstr>ApplicationLandscapeKPIs</vt:lpstr>
      <vt:lpstr>ApplicationsByType</vt:lpstr>
      <vt:lpstr>BusApplicationsByType</vt:lpstr>
      <vt:lpstr>CapabilitiesAD</vt:lpstr>
      <vt:lpstr>CapabilitiesAM</vt:lpstr>
      <vt:lpstr>CapabilitiesArchComplexity</vt:lpstr>
      <vt:lpstr>CapabilitiesOverview1</vt:lpstr>
      <vt:lpstr>CapabilitiesOverview2</vt:lpstr>
      <vt:lpstr>Cl1Expenses</vt:lpstr>
      <vt:lpstr>Cl1FTE_Company</vt:lpstr>
      <vt:lpstr>Cl1FTE_IT</vt:lpstr>
      <vt:lpstr>Cl1N</vt:lpstr>
      <vt:lpstr>Cl1Revenues</vt:lpstr>
      <vt:lpstr>Cl1Spend_IT</vt:lpstr>
      <vt:lpstr>Cl1SpendByRevenues_AD</vt:lpstr>
      <vt:lpstr>Cl1SpendByRevenues_ADM</vt:lpstr>
      <vt:lpstr>Cl1SpendByRevenues_AM</vt:lpstr>
      <vt:lpstr>Cl1SpendByRevenues_ATM</vt:lpstr>
      <vt:lpstr>Cl1SpendByRevenues_Comp</vt:lpstr>
      <vt:lpstr>Cl1SpendByRevenues_DC</vt:lpstr>
      <vt:lpstr>Cl1SpendByRevenues_EUS</vt:lpstr>
      <vt:lpstr>Cl1SpendByRevenues_HD</vt:lpstr>
      <vt:lpstr>Cl1SpendByRevenues_Infra</vt:lpstr>
      <vt:lpstr>Cl1SpendByRevenues_IT</vt:lpstr>
      <vt:lpstr>Cl1SpendByRevenues_Mgmt</vt:lpstr>
      <vt:lpstr>Cl1SpendByRevenues_Net</vt:lpstr>
      <vt:lpstr>Cl1SpendByRevenues_NTS</vt:lpstr>
      <vt:lpstr>Cl1SpendByRevenues_OS</vt:lpstr>
      <vt:lpstr>Cl1SpendByRevenues_Servers</vt:lpstr>
      <vt:lpstr>Cl1SpendByRevenues_Tel</vt:lpstr>
      <vt:lpstr>Cl1SpendDiffsInMn</vt:lpstr>
      <vt:lpstr>Cl2Expenses</vt:lpstr>
      <vt:lpstr>Cl2FTE_Company</vt:lpstr>
      <vt:lpstr>Cl2FTE_IT</vt:lpstr>
      <vt:lpstr>Cl2N</vt:lpstr>
      <vt:lpstr>Cl2Revenues</vt:lpstr>
      <vt:lpstr>Cl2Spend_IT</vt:lpstr>
      <vt:lpstr>Cl2SpendByRevenues_AD</vt:lpstr>
      <vt:lpstr>Cl2SpendByRevenues_ADM</vt:lpstr>
      <vt:lpstr>Cl2SpendByRevenues_AM</vt:lpstr>
      <vt:lpstr>Cl2SpendByRevenues_ATM</vt:lpstr>
      <vt:lpstr>Cl2SpendByRevenues_Comp</vt:lpstr>
      <vt:lpstr>Cl2SpendByRevenues_DC</vt:lpstr>
      <vt:lpstr>Cl2SpendByRevenues_EUS</vt:lpstr>
      <vt:lpstr>Cl2SpendByRevenues_HD</vt:lpstr>
      <vt:lpstr>Cl2SpendByRevenues_Infra</vt:lpstr>
      <vt:lpstr>Cl2SpendByRevenues_IT</vt:lpstr>
      <vt:lpstr>Cl2SpendByRevenues_Mgmt</vt:lpstr>
      <vt:lpstr>Cl2SpendByRevenues_Net</vt:lpstr>
      <vt:lpstr>Cl2SpendByRevenues_NTS</vt:lpstr>
      <vt:lpstr>Cl2SpendByRevenues_OS</vt:lpstr>
      <vt:lpstr>Cl2SpendByRevenues_Servers</vt:lpstr>
      <vt:lpstr>Cl2SpendByRevenues_Tel</vt:lpstr>
      <vt:lpstr>Cl3Expenses</vt:lpstr>
      <vt:lpstr>Cl3FTE_Company</vt:lpstr>
      <vt:lpstr>Cl3FTE_IT</vt:lpstr>
      <vt:lpstr>Cl3N</vt:lpstr>
      <vt:lpstr>Cl3Revenues</vt:lpstr>
      <vt:lpstr>Cl3Spend_IT</vt:lpstr>
      <vt:lpstr>Cl3SpendByRevenues_AD</vt:lpstr>
      <vt:lpstr>Cl3SpendByRevenues_ADM</vt:lpstr>
      <vt:lpstr>Cl3SpendByRevenues_AM</vt:lpstr>
      <vt:lpstr>Cl3SpendByRevenues_ATM</vt:lpstr>
      <vt:lpstr>Cl3SpendByRevenues_Comp</vt:lpstr>
      <vt:lpstr>Cl3SpendByRevenues_DC</vt:lpstr>
      <vt:lpstr>Cl3SpendByRevenues_EUS</vt:lpstr>
      <vt:lpstr>Cl3SpendByRevenues_HD</vt:lpstr>
      <vt:lpstr>Cl3SpendByRevenues_Infra</vt:lpstr>
      <vt:lpstr>Cl3SpendByRevenues_IT</vt:lpstr>
      <vt:lpstr>Cl3SpendByRevenues_Mgmt</vt:lpstr>
      <vt:lpstr>Cl3SpendByRevenues_Net</vt:lpstr>
      <vt:lpstr>Cl3SpendByRevenues_NTS</vt:lpstr>
      <vt:lpstr>Cl3SpendByRevenues_OS</vt:lpstr>
      <vt:lpstr>Cl3SpendByRevenues_Servers</vt:lpstr>
      <vt:lpstr>Cl3SpendByRevenues_Tel</vt:lpstr>
      <vt:lpstr>Cl4Expenses</vt:lpstr>
      <vt:lpstr>Cl4FTE_Company</vt:lpstr>
      <vt:lpstr>Cl4FTE_IT</vt:lpstr>
      <vt:lpstr>Cl4N</vt:lpstr>
      <vt:lpstr>Cl4Revenues</vt:lpstr>
      <vt:lpstr>Cl4Spend_IT</vt:lpstr>
      <vt:lpstr>Cl4SpendByRevenues_AD</vt:lpstr>
      <vt:lpstr>Cl4SpendByRevenues_ADM</vt:lpstr>
      <vt:lpstr>Cl4SpendByRevenues_AM</vt:lpstr>
      <vt:lpstr>Cl4SpendByRevenues_ATM</vt:lpstr>
      <vt:lpstr>Cl4SpendByRevenues_Comp</vt:lpstr>
      <vt:lpstr>Cl4SpendByRevenues_DC</vt:lpstr>
      <vt:lpstr>Cl4SpendByRevenues_EUS</vt:lpstr>
      <vt:lpstr>Cl4SpendByRevenues_HD</vt:lpstr>
      <vt:lpstr>Cl4SpendByRevenues_Infra</vt:lpstr>
      <vt:lpstr>Cl4SpendByRevenues_IT</vt:lpstr>
      <vt:lpstr>Cl4SpendByRevenues_Mgmt</vt:lpstr>
      <vt:lpstr>Cl4SpendByRevenues_Net</vt:lpstr>
      <vt:lpstr>Cl4SpendByRevenues_NTS</vt:lpstr>
      <vt:lpstr>Cl4SpendByRevenues_OS</vt:lpstr>
      <vt:lpstr>Cl4SpendByRevenues_Servers</vt:lpstr>
      <vt:lpstr>Cl4SpendByRevenues_Tel</vt:lpstr>
      <vt:lpstr>Cl5Expenses</vt:lpstr>
      <vt:lpstr>Cl5FTE_Company</vt:lpstr>
      <vt:lpstr>Cl5FTE_IT</vt:lpstr>
      <vt:lpstr>Cl5N</vt:lpstr>
      <vt:lpstr>Cl5Revenues</vt:lpstr>
      <vt:lpstr>Cl5Spend_IT</vt:lpstr>
      <vt:lpstr>Cl5SpendByRevenues_AD</vt:lpstr>
      <vt:lpstr>Cl5SpendByRevenues_ADM</vt:lpstr>
      <vt:lpstr>Cl5SpendByRevenues_AM</vt:lpstr>
      <vt:lpstr>Cl5SpendByRevenues_ATM</vt:lpstr>
      <vt:lpstr>Cl5SpendByRevenues_Comp</vt:lpstr>
      <vt:lpstr>Cl5SpendByRevenues_DC</vt:lpstr>
      <vt:lpstr>Cl5SpendByRevenues_EUS</vt:lpstr>
      <vt:lpstr>Cl5SpendByRevenues_HD</vt:lpstr>
      <vt:lpstr>Cl5SpendByRevenues_Infra</vt:lpstr>
      <vt:lpstr>Cl5SpendByRevenues_IT</vt:lpstr>
      <vt:lpstr>Cl5SpendByRevenues_Mgmt</vt:lpstr>
      <vt:lpstr>Cl5SpendByRevenues_Net</vt:lpstr>
      <vt:lpstr>Cl5SpendByRevenues_NTS</vt:lpstr>
      <vt:lpstr>Cl5SpendByRevenues_OS</vt:lpstr>
      <vt:lpstr>Cl5SpendByRevenues_Servers</vt:lpstr>
      <vt:lpstr>Cl5SpendByRevenues_Tel</vt:lpstr>
      <vt:lpstr>Client1Code</vt:lpstr>
      <vt:lpstr>Client1DataYear</vt:lpstr>
      <vt:lpstr>Client1Name</vt:lpstr>
      <vt:lpstr>Client1Sector</vt:lpstr>
      <vt:lpstr>Client1Show</vt:lpstr>
      <vt:lpstr>Client2Code</vt:lpstr>
      <vt:lpstr>Client2Name</vt:lpstr>
      <vt:lpstr>Client2Show</vt:lpstr>
      <vt:lpstr>Client3Code</vt:lpstr>
      <vt:lpstr>Client3Name</vt:lpstr>
      <vt:lpstr>Client3Show</vt:lpstr>
      <vt:lpstr>Client4Code</vt:lpstr>
      <vt:lpstr>Client4Name</vt:lpstr>
      <vt:lpstr>Client4Show</vt:lpstr>
      <vt:lpstr>Client5Code</vt:lpstr>
      <vt:lpstr>Client5Name</vt:lpstr>
      <vt:lpstr>Client5Show</vt:lpstr>
      <vt:lpstr>ClientCodeColLtr</vt:lpstr>
      <vt:lpstr>ClientRefClientNums</vt:lpstr>
      <vt:lpstr>Currency</vt:lpstr>
      <vt:lpstr>DatasetSpecificationColumnHeaders</vt:lpstr>
      <vt:lpstr>DatasetSpecificationRowHeaders</vt:lpstr>
      <vt:lpstr>DataYear</vt:lpstr>
      <vt:lpstr>DataYearColLtr</vt:lpstr>
      <vt:lpstr>EffectivenessBankingCMEByDomain</vt:lpstr>
      <vt:lpstr>EffectivenessBankingDAAByDomain</vt:lpstr>
      <vt:lpstr>EffectivenessBankingOverallByDomain</vt:lpstr>
      <vt:lpstr>EffectivenessBankingPDAByDomain</vt:lpstr>
      <vt:lpstr>ExpensesLabel</vt:lpstr>
      <vt:lpstr>FilterForSelectedEntities</vt:lpstr>
      <vt:lpstr>FirstEntityRow</vt:lpstr>
      <vt:lpstr>FirstIntermediateDataRow</vt:lpstr>
      <vt:lpstr>FTEAbsolutes</vt:lpstr>
      <vt:lpstr>FTEByADMFTE</vt:lpstr>
      <vt:lpstr>FTEByCompanyFTE</vt:lpstr>
      <vt:lpstr>G1Avg</vt:lpstr>
      <vt:lpstr>G1ColLtr</vt:lpstr>
      <vt:lpstr>G1HQ</vt:lpstr>
      <vt:lpstr>G1LQ</vt:lpstr>
      <vt:lpstr>G1Max</vt:lpstr>
      <vt:lpstr>G1MaxExpenses</vt:lpstr>
      <vt:lpstr>G1MaxFTE_Company</vt:lpstr>
      <vt:lpstr>G1MaxFTE_IT</vt:lpstr>
      <vt:lpstr>G1MaxRevenues</vt:lpstr>
      <vt:lpstr>G1MaxSpend_IT</vt:lpstr>
      <vt:lpstr>G1Med</vt:lpstr>
      <vt:lpstr>G1Min</vt:lpstr>
      <vt:lpstr>G1MinExpenses</vt:lpstr>
      <vt:lpstr>G1MinFTE_Company</vt:lpstr>
      <vt:lpstr>G1MinFTE_IT</vt:lpstr>
      <vt:lpstr>G1MinRevenues</vt:lpstr>
      <vt:lpstr>G1MinSpend_IT</vt:lpstr>
      <vt:lpstr>G1SelectionMask</vt:lpstr>
      <vt:lpstr>G1Std</vt:lpstr>
      <vt:lpstr>G2Avg</vt:lpstr>
      <vt:lpstr>G2HQ</vt:lpstr>
      <vt:lpstr>G2LQ</vt:lpstr>
      <vt:lpstr>G2Max</vt:lpstr>
      <vt:lpstr>G2MaxExpenses</vt:lpstr>
      <vt:lpstr>G2MaxFTE_Company</vt:lpstr>
      <vt:lpstr>G2MaxFTE_IT</vt:lpstr>
      <vt:lpstr>G2MaxRevenues</vt:lpstr>
      <vt:lpstr>G2MaxSpend_IT</vt:lpstr>
      <vt:lpstr>G2Med</vt:lpstr>
      <vt:lpstr>G2Min</vt:lpstr>
      <vt:lpstr>G2MinExpenses</vt:lpstr>
      <vt:lpstr>G2MinFTE_Company</vt:lpstr>
      <vt:lpstr>G2MinFTE_IT</vt:lpstr>
      <vt:lpstr>G2MinRevenues</vt:lpstr>
      <vt:lpstr>G2MinSpend_IT</vt:lpstr>
      <vt:lpstr>G2SelectionMask</vt:lpstr>
      <vt:lpstr>G2Std</vt:lpstr>
      <vt:lpstr>G3Avg</vt:lpstr>
      <vt:lpstr>G3HQ</vt:lpstr>
      <vt:lpstr>G3LQ</vt:lpstr>
      <vt:lpstr>G3Max</vt:lpstr>
      <vt:lpstr>G3MaxExpenses</vt:lpstr>
      <vt:lpstr>G3MaxFTE_Company</vt:lpstr>
      <vt:lpstr>G3MaxFTE_IT</vt:lpstr>
      <vt:lpstr>G3MaxRevenues</vt:lpstr>
      <vt:lpstr>G3MaxSpend_IT</vt:lpstr>
      <vt:lpstr>G3Med</vt:lpstr>
      <vt:lpstr>G3Min</vt:lpstr>
      <vt:lpstr>G3MinExpenses</vt:lpstr>
      <vt:lpstr>G3MinFTE_Company</vt:lpstr>
      <vt:lpstr>G3MinFTE_IT</vt:lpstr>
      <vt:lpstr>G3MinRevenues</vt:lpstr>
      <vt:lpstr>G3MinSpend_IT</vt:lpstr>
      <vt:lpstr>G3SelectionMask</vt:lpstr>
      <vt:lpstr>G3Std</vt:lpstr>
      <vt:lpstr>G4Avg</vt:lpstr>
      <vt:lpstr>G4HQ</vt:lpstr>
      <vt:lpstr>G4LQ</vt:lpstr>
      <vt:lpstr>G4Max</vt:lpstr>
      <vt:lpstr>G4MaxExpenses</vt:lpstr>
      <vt:lpstr>G4MaxFTE_Company</vt:lpstr>
      <vt:lpstr>G4MaxFTE_IT</vt:lpstr>
      <vt:lpstr>G4MaxRevenues</vt:lpstr>
      <vt:lpstr>G4MaxSpend_IT</vt:lpstr>
      <vt:lpstr>G4Med</vt:lpstr>
      <vt:lpstr>G4Min</vt:lpstr>
      <vt:lpstr>G4MinExpenses</vt:lpstr>
      <vt:lpstr>G4MinFTE_Company</vt:lpstr>
      <vt:lpstr>G4MinFTE_IT</vt:lpstr>
      <vt:lpstr>G4MinRevenues</vt:lpstr>
      <vt:lpstr>G4MinSpend_IT</vt:lpstr>
      <vt:lpstr>G4SelectionMask</vt:lpstr>
      <vt:lpstr>G4Std</vt:lpstr>
      <vt:lpstr>G5Avg</vt:lpstr>
      <vt:lpstr>G5ColLtr</vt:lpstr>
      <vt:lpstr>G5HQ</vt:lpstr>
      <vt:lpstr>G5LQ</vt:lpstr>
      <vt:lpstr>G5Max</vt:lpstr>
      <vt:lpstr>G5MaxExpenses</vt:lpstr>
      <vt:lpstr>G5MaxFTE_Company</vt:lpstr>
      <vt:lpstr>G5MaxFTE_IT</vt:lpstr>
      <vt:lpstr>G5MaxRevenues</vt:lpstr>
      <vt:lpstr>G5MaxSpend_IT</vt:lpstr>
      <vt:lpstr>G5Med</vt:lpstr>
      <vt:lpstr>G5Min</vt:lpstr>
      <vt:lpstr>G5MinExpenses</vt:lpstr>
      <vt:lpstr>G5MinFTE_Company</vt:lpstr>
      <vt:lpstr>G5MinFTE_IT</vt:lpstr>
      <vt:lpstr>G5MinRevenues</vt:lpstr>
      <vt:lpstr>G5MinSpend_IT</vt:lpstr>
      <vt:lpstr>G5SelectionMask</vt:lpstr>
      <vt:lpstr>G5Std</vt:lpstr>
      <vt:lpstr>GenerationDate</vt:lpstr>
      <vt:lpstr>HeaderCl1N</vt:lpstr>
      <vt:lpstr>HeaderCl2N</vt:lpstr>
      <vt:lpstr>HeaderCl3N</vt:lpstr>
      <vt:lpstr>HeaderCl4N</vt:lpstr>
      <vt:lpstr>HeaderCl5N</vt:lpstr>
      <vt:lpstr>HeaderG1Avg</vt:lpstr>
      <vt:lpstr>HeaderG1HIQD</vt:lpstr>
      <vt:lpstr>HeaderG1HQ</vt:lpstr>
      <vt:lpstr>HeaderG1LIQD</vt:lpstr>
      <vt:lpstr>HeaderG1LQ</vt:lpstr>
      <vt:lpstr>HeaderG1Max</vt:lpstr>
      <vt:lpstr>HeaderG1Med</vt:lpstr>
      <vt:lpstr>HeaderG1Min</vt:lpstr>
      <vt:lpstr>HeaderG1Std</vt:lpstr>
      <vt:lpstr>HeaderG2Avg</vt:lpstr>
      <vt:lpstr>HeaderG2HIQD</vt:lpstr>
      <vt:lpstr>HeaderG2HQ</vt:lpstr>
      <vt:lpstr>HeaderG2LIQD</vt:lpstr>
      <vt:lpstr>HeaderG2LQ</vt:lpstr>
      <vt:lpstr>HeaderG2Max</vt:lpstr>
      <vt:lpstr>HeaderG2Med</vt:lpstr>
      <vt:lpstr>HeaderG2Min</vt:lpstr>
      <vt:lpstr>HeaderG2Std</vt:lpstr>
      <vt:lpstr>HeaderG3Avg</vt:lpstr>
      <vt:lpstr>HeaderG3HIQD</vt:lpstr>
      <vt:lpstr>HeaderG3HQ</vt:lpstr>
      <vt:lpstr>HeaderG3LIQD</vt:lpstr>
      <vt:lpstr>HeaderG3LQ</vt:lpstr>
      <vt:lpstr>HeaderG3Max</vt:lpstr>
      <vt:lpstr>HeaderG3Med</vt:lpstr>
      <vt:lpstr>HeaderG3Min</vt:lpstr>
      <vt:lpstr>HeaderG3Std</vt:lpstr>
      <vt:lpstr>HeaderG4Avg</vt:lpstr>
      <vt:lpstr>HeaderG4HIQD</vt:lpstr>
      <vt:lpstr>HeaderG4HQ</vt:lpstr>
      <vt:lpstr>HeaderG4LIQD</vt:lpstr>
      <vt:lpstr>HeaderG4LQ</vt:lpstr>
      <vt:lpstr>HeaderG4Max</vt:lpstr>
      <vt:lpstr>HeaderG4Med</vt:lpstr>
      <vt:lpstr>HeaderG4Min</vt:lpstr>
      <vt:lpstr>HeaderG4Std</vt:lpstr>
      <vt:lpstr>HeaderG5Avg</vt:lpstr>
      <vt:lpstr>HeaderG5HIQD</vt:lpstr>
      <vt:lpstr>HeaderG5HQ</vt:lpstr>
      <vt:lpstr>HeaderG5LIQD</vt:lpstr>
      <vt:lpstr>HeaderG5LQ</vt:lpstr>
      <vt:lpstr>HeaderG5Max</vt:lpstr>
      <vt:lpstr>HeaderG5Med</vt:lpstr>
      <vt:lpstr>HeaderG5Min</vt:lpstr>
      <vt:lpstr>HeaderG5Std</vt:lpstr>
      <vt:lpstr>HeaderLabels</vt:lpstr>
      <vt:lpstr>HeaderP10N</vt:lpstr>
      <vt:lpstr>HeaderP11N</vt:lpstr>
      <vt:lpstr>HeaderP1N</vt:lpstr>
      <vt:lpstr>HeaderP2N</vt:lpstr>
      <vt:lpstr>HeaderP3N</vt:lpstr>
      <vt:lpstr>HeaderP4N</vt:lpstr>
      <vt:lpstr>HeaderP5N</vt:lpstr>
      <vt:lpstr>HeaderP6N</vt:lpstr>
      <vt:lpstr>HeaderP7N</vt:lpstr>
      <vt:lpstr>HeaderP8N</vt:lpstr>
      <vt:lpstr>HeaderP9N</vt:lpstr>
      <vt:lpstr>HeaderYValues</vt:lpstr>
      <vt:lpstr>HorizonSource</vt:lpstr>
      <vt:lpstr>LastRefreshDate</vt:lpstr>
      <vt:lpstr>ListClients</vt:lpstr>
      <vt:lpstr>ListDatasetTypes</vt:lpstr>
      <vt:lpstr>ListPeerGroups</vt:lpstr>
      <vt:lpstr>ListPeers</vt:lpstr>
      <vt:lpstr>ListProductNames</vt:lpstr>
      <vt:lpstr>ListReportTypes</vt:lpstr>
      <vt:lpstr>ListSGNums</vt:lpstr>
      <vt:lpstr>LookupADMUnplannedChanges</vt:lpstr>
      <vt:lpstr>LookupAllSelectedEntities</vt:lpstr>
      <vt:lpstr>LookupAMRequestBacklogLen</vt:lpstr>
      <vt:lpstr>LookupClient1Name</vt:lpstr>
      <vt:lpstr>LookupClient2Name</vt:lpstr>
      <vt:lpstr>LookupClient3Name</vt:lpstr>
      <vt:lpstr>LookupClient4Name</vt:lpstr>
      <vt:lpstr>LookupClient5Name</vt:lpstr>
      <vt:lpstr>LookupG2Entities</vt:lpstr>
      <vt:lpstr>LookupG3Entities</vt:lpstr>
      <vt:lpstr>LookupG4Entities</vt:lpstr>
      <vt:lpstr>LookupG5Entities</vt:lpstr>
      <vt:lpstr>LookupPeer10Name</vt:lpstr>
      <vt:lpstr>LookupPeer11Name</vt:lpstr>
      <vt:lpstr>LookupPeer1Name</vt:lpstr>
      <vt:lpstr>LookupPeer2Name</vt:lpstr>
      <vt:lpstr>LookupPeer3Name</vt:lpstr>
      <vt:lpstr>LookupPeer4Name</vt:lpstr>
      <vt:lpstr>LookupPeer5Name</vt:lpstr>
      <vt:lpstr>LookupPeer6Name</vt:lpstr>
      <vt:lpstr>LookupPeer7Name</vt:lpstr>
      <vt:lpstr>LookupPeer8Name</vt:lpstr>
      <vt:lpstr>LookupPeer9Name</vt:lpstr>
      <vt:lpstr>LookupPNums</vt:lpstr>
      <vt:lpstr>LookupProductNames</vt:lpstr>
      <vt:lpstr>MaintenanceKPIs</vt:lpstr>
      <vt:lpstr>NumRefClients</vt:lpstr>
      <vt:lpstr>OutputExchangeRate</vt:lpstr>
      <vt:lpstr>P10N</vt:lpstr>
      <vt:lpstr>P11N</vt:lpstr>
      <vt:lpstr>P1N</vt:lpstr>
      <vt:lpstr>P2N</vt:lpstr>
      <vt:lpstr>P3N</vt:lpstr>
      <vt:lpstr>P4N</vt:lpstr>
      <vt:lpstr>P5N</vt:lpstr>
      <vt:lpstr>P6N</vt:lpstr>
      <vt:lpstr>P7N</vt:lpstr>
      <vt:lpstr>P8N</vt:lpstr>
      <vt:lpstr>P9N</vt:lpstr>
      <vt:lpstr>PandLAbsolutesInMn</vt:lpstr>
      <vt:lpstr>PandLByExpenses</vt:lpstr>
      <vt:lpstr>PandLByITSpend</vt:lpstr>
      <vt:lpstr>PandLByRevenues</vt:lpstr>
      <vt:lpstr>Peer10Code</vt:lpstr>
      <vt:lpstr>Peer10Name</vt:lpstr>
      <vt:lpstr>Peer10Show</vt:lpstr>
      <vt:lpstr>Peer11Code</vt:lpstr>
      <vt:lpstr>Peer11Name</vt:lpstr>
      <vt:lpstr>Peer11Show</vt:lpstr>
      <vt:lpstr>Peer1Code</vt:lpstr>
      <vt:lpstr>Peer1Name</vt:lpstr>
      <vt:lpstr>Peer1Show</vt:lpstr>
      <vt:lpstr>Peer2Code</vt:lpstr>
      <vt:lpstr>Peer2Name</vt:lpstr>
      <vt:lpstr>Peer2Show</vt:lpstr>
      <vt:lpstr>Peer3Code</vt:lpstr>
      <vt:lpstr>Peer3Name</vt:lpstr>
      <vt:lpstr>Peer3Show</vt:lpstr>
      <vt:lpstr>Peer4Code</vt:lpstr>
      <vt:lpstr>Peer4Name</vt:lpstr>
      <vt:lpstr>Peer4Show</vt:lpstr>
      <vt:lpstr>Peer5Code</vt:lpstr>
      <vt:lpstr>Peer5Name</vt:lpstr>
      <vt:lpstr>Peer5Show</vt:lpstr>
      <vt:lpstr>Peer6Code</vt:lpstr>
      <vt:lpstr>Peer6Name</vt:lpstr>
      <vt:lpstr>Peer6Show</vt:lpstr>
      <vt:lpstr>Peer7Code</vt:lpstr>
      <vt:lpstr>Peer7Name</vt:lpstr>
      <vt:lpstr>Peer7Show</vt:lpstr>
      <vt:lpstr>Peer8Code</vt:lpstr>
      <vt:lpstr>Peer8Name</vt:lpstr>
      <vt:lpstr>Peer8Show</vt:lpstr>
      <vt:lpstr>Peer9Code</vt:lpstr>
      <vt:lpstr>Peer9Name</vt:lpstr>
      <vt:lpstr>Peer9Show</vt:lpstr>
      <vt:lpstr>PeerRefClientNums</vt:lpstr>
      <vt:lpstr>PersonnelSpendPerFTEInK</vt:lpstr>
      <vt:lpstr>PG1Show</vt:lpstr>
      <vt:lpstr>PG2Show</vt:lpstr>
      <vt:lpstr>PG3Show</vt:lpstr>
      <vt:lpstr>PG4Show</vt:lpstr>
      <vt:lpstr>PG5Show</vt:lpstr>
      <vt:lpstr>ProductName</vt:lpstr>
      <vt:lpstr>ProjectKPIs</vt:lpstr>
      <vt:lpstr>RawDataAllData</vt:lpstr>
      <vt:lpstr>RawDataAreas</vt:lpstr>
      <vt:lpstr>RawDataColumnHeaders</vt:lpstr>
      <vt:lpstr>RawDataDimensions</vt:lpstr>
      <vt:lpstr>RawDataFieldKeyBaseRow</vt:lpstr>
      <vt:lpstr>RawDataFieldKeys</vt:lpstr>
      <vt:lpstr>RawDataFirstDatasetCol</vt:lpstr>
      <vt:lpstr>RawDataFirstPeerCol</vt:lpstr>
      <vt:lpstr>RawDataFirstRefClientCol</vt:lpstr>
      <vt:lpstr>RawDataG1MaskRow</vt:lpstr>
      <vt:lpstr>RawDataG2MaskRow</vt:lpstr>
      <vt:lpstr>RawDataG3MaskRow</vt:lpstr>
      <vt:lpstr>RawDataG4MaskRow</vt:lpstr>
      <vt:lpstr>RawDataG5MaskRow</vt:lpstr>
      <vt:lpstr>RawDataHideFlagsCol</vt:lpstr>
      <vt:lpstr>RawDataHideFlagsRow</vt:lpstr>
      <vt:lpstr>RawDataLookupFieldLabels</vt:lpstr>
      <vt:lpstr>RawDataRefData</vt:lpstr>
      <vt:lpstr>RawDataSubtopics</vt:lpstr>
      <vt:lpstr>RawDataTopics</vt:lpstr>
      <vt:lpstr>RefClientNums</vt:lpstr>
      <vt:lpstr>ReportType</vt:lpstr>
      <vt:lpstr>RevenuesLabel</vt:lpstr>
      <vt:lpstr>RuleofN</vt:lpstr>
      <vt:lpstr>RuleofNPercent</vt:lpstr>
      <vt:lpstr>SelectCapabilities</vt:lpstr>
      <vt:lpstr>SelectEffectivenessBanking</vt:lpstr>
      <vt:lpstr>SelectEffectivenessInsurance</vt:lpstr>
      <vt:lpstr>SelectEffectivenessTelecom</vt:lpstr>
      <vt:lpstr>SelectEffectivenessUtilities</vt:lpstr>
      <vt:lpstr>SelectEfficiencyProductivity</vt:lpstr>
      <vt:lpstr>SelectEfficiencySpendFTEs</vt:lpstr>
      <vt:lpstr>ShowStandardPeerGroups</vt:lpstr>
      <vt:lpstr>SingleEntryPerColumnRange</vt:lpstr>
      <vt:lpstr>SpendAbsolutesInMn</vt:lpstr>
      <vt:lpstr>SpendByADMPersonnelSpend</vt:lpstr>
      <vt:lpstr>SpendByADMSourceSpend</vt:lpstr>
      <vt:lpstr>SpendByADMSpend</vt:lpstr>
      <vt:lpstr>SpendByADSpend</vt:lpstr>
      <vt:lpstr>SpendByAMSpend</vt:lpstr>
      <vt:lpstr>SpendByCompanyFTEInK</vt:lpstr>
      <vt:lpstr>SpendByExpenses</vt:lpstr>
      <vt:lpstr>SpendByITSpend</vt:lpstr>
      <vt:lpstr>SpendByRevenues</vt:lpstr>
      <vt:lpstr>SpendByRevenuesRowHeaders</vt:lpstr>
      <vt:lpstr>StdCalcsAllCalcs</vt:lpstr>
      <vt:lpstr>StdCalcsColumnHeaders</vt:lpstr>
      <vt:lpstr>StdCalcsFieldKeyBaseRow</vt:lpstr>
      <vt:lpstr>StdCalcsFieldKeys</vt:lpstr>
      <vt:lpstr>StdCalcsFirstDatasetCol</vt:lpstr>
      <vt:lpstr>StdCalcsFirstPeerCol</vt:lpstr>
      <vt:lpstr>StdCalcsFirstRefClientCol</vt:lpstr>
      <vt:lpstr>StdCalcsHideFlagsCol</vt:lpstr>
      <vt:lpstr>StdCalcsHideFlagsRow</vt:lpstr>
      <vt:lpstr>StdCalcsLookupFieldLabels</vt:lpstr>
      <vt:lpstr>StdCalcsRefCalcs</vt:lpstr>
      <vt:lpstr>StdRangesColumnHeaders</vt:lpstr>
      <vt:lpstr>StdRangesFirstDatasetCol</vt:lpstr>
      <vt:lpstr>StdRangesHideFlagsCol</vt:lpstr>
      <vt:lpstr>StdRangesHideFlagsRow</vt:lpstr>
      <vt:lpstr>SubsectorColLtr</vt:lpstr>
      <vt:lpstr>Test</vt:lpstr>
      <vt:lpstr>Test2</vt:lpstr>
      <vt:lpstr>Test3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Jones</dc:creator>
  <cp:lastModifiedBy>Jimmy Skowronski</cp:lastModifiedBy>
  <dcterms:created xsi:type="dcterms:W3CDTF">2014-09-23T06:25:17Z</dcterms:created>
  <dcterms:modified xsi:type="dcterms:W3CDTF">2014-10-14T10:14:05Z</dcterms:modified>
</cp:coreProperties>
</file>